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codeName="DieseArbeitsmappe"/>
  <bookViews>
    <workbookView xWindow="0" yWindow="0" windowWidth="28800" windowHeight="12000" tabRatio="960"/>
  </bookViews>
  <sheets>
    <sheet name="Hinweise" sheetId="4" r:id="rId1"/>
    <sheet name="Angaben KH-Standort" sheetId="1" r:id="rId2"/>
    <sheet name="Angaben Stationen" sheetId="30" r:id="rId3"/>
    <sheet name="A1" sheetId="5" r:id="rId4"/>
    <sheet name="A2.1" sheetId="6" r:id="rId5"/>
    <sheet name="A2.2 (2021)" sheetId="34" r:id="rId6"/>
    <sheet name="A3.1" sheetId="8" r:id="rId7"/>
    <sheet name="A3.2" sheetId="9" r:id="rId8"/>
    <sheet name="A3.3" sheetId="14" r:id="rId9"/>
    <sheet name="A4" sheetId="11" r:id="rId10"/>
    <sheet name="A5.1" sheetId="15" r:id="rId11"/>
    <sheet name="A5.2" sheetId="12" r:id="rId12"/>
    <sheet name="A5.3" sheetId="18" r:id="rId13"/>
    <sheet name="A6 (2020)" sheetId="16" r:id="rId14"/>
    <sheet name="A6 (2021)" sheetId="32" r:id="rId15"/>
    <sheet name="Unterschriften" sheetId="33" r:id="rId16"/>
    <sheet name="Auswahldaten" sheetId="7" state="hidden" r:id="rId17"/>
    <sheet name="MDKHS" sheetId="29" state="hidden" r:id="rId18"/>
    <sheet name="MDS" sheetId="31" state="hidden" r:id="rId19"/>
    <sheet name="MD1" sheetId="26" state="hidden" r:id="rId20"/>
    <sheet name="MD2" sheetId="24" state="hidden" r:id="rId21"/>
    <sheet name="MD2.2" sheetId="35" state="hidden" r:id="rId22"/>
    <sheet name="MD3.1" sheetId="25" state="hidden" r:id="rId23"/>
    <sheet name="MD3.2" sheetId="28" state="hidden" r:id="rId24"/>
    <sheet name="MD3.3" sheetId="19" state="hidden" r:id="rId25"/>
    <sheet name="MD4" sheetId="20" state="hidden" r:id="rId26"/>
    <sheet name="MD5.1" sheetId="23" state="hidden" r:id="rId27"/>
    <sheet name="MD5.2" sheetId="22" state="hidden" r:id="rId28"/>
    <sheet name="MD5.3" sheetId="27" state="hidden" r:id="rId29"/>
    <sheet name="MD6" sheetId="36" state="hidden" r:id="rId30"/>
    <sheet name="MD6.1" sheetId="37" state="hidden" r:id="rId31"/>
    <sheet name="MD6.2" sheetId="41" state="hidden" r:id="rId32"/>
    <sheet name="MD6.3" sheetId="42" state="hidden" r:id="rId33"/>
    <sheet name="MD6.4" sheetId="43" state="hidden" r:id="rId34"/>
  </sheets>
  <definedNames>
    <definedName name="_xlnm._FilterDatabase" localSheetId="4" hidden="1">'A2.1'!$C$14:$C$66</definedName>
    <definedName name="_xlnm._FilterDatabase" localSheetId="5" hidden="1">'A2.2 (2021)'!$C$15:$C$67</definedName>
    <definedName name="_xlnm._FilterDatabase" localSheetId="6" hidden="1">'A3.1'!$C$20:$C$26</definedName>
    <definedName name="_xlnm._FilterDatabase" localSheetId="7" hidden="1">'A3.2'!$C$22:$F$1030</definedName>
    <definedName name="_xlnm._FilterDatabase" localSheetId="8" hidden="1">'A3.3'!$C$21:$E$222</definedName>
    <definedName name="_xlnm._FilterDatabase" localSheetId="9" hidden="1">'A4'!$C$32:$G$4232</definedName>
    <definedName name="_xlnm._FilterDatabase" localSheetId="10" hidden="1">'A5.1'!$C$18:$D$42</definedName>
    <definedName name="_xlnm._FilterDatabase" localSheetId="11" hidden="1">'A5.2'!$E$14:$E$17</definedName>
    <definedName name="_xlnm._FilterDatabase" localSheetId="12" hidden="1">'A5.3'!$C$13:$D$157</definedName>
    <definedName name="_xlnm.Print_Area" localSheetId="3">'A1'!$A$1:$G$29</definedName>
    <definedName name="_xlnm.Print_Area" localSheetId="4">'A2.1'!$A$1:$H$89</definedName>
    <definedName name="_xlnm.Print_Area" localSheetId="5">'A2.2 (2021)'!$A$1:$I$90</definedName>
    <definedName name="_xlnm.Print_Area" localSheetId="6">'A3.1'!$A$1:$H$31</definedName>
    <definedName name="_xlnm.Print_Area" localSheetId="7">'A3.2'!$A$1:$J$95</definedName>
    <definedName name="_xlnm.Print_Area" localSheetId="8">'A3.3'!$A$1:$K$108</definedName>
    <definedName name="_xlnm.Print_Area" localSheetId="9">'A4'!$A$1:$I$74</definedName>
    <definedName name="_xlnm.Print_Area" localSheetId="10">'A5.1'!$A$1:$L$44</definedName>
    <definedName name="_xlnm.Print_Area" localSheetId="11">'A5.2'!$A$1:$I$18</definedName>
    <definedName name="_xlnm.Print_Area" localSheetId="12">'A5.3'!$A$1:$I$158</definedName>
    <definedName name="_xlnm.Print_Area" localSheetId="13">'A6 (2020)'!$A$1:$I$103</definedName>
    <definedName name="_xlnm.Print_Area" localSheetId="14">'A6 (2021)'!$A$1:$L$142</definedName>
    <definedName name="_xlnm.Print_Area" localSheetId="1">'Angaben KH-Standort'!$A$1:$G$35</definedName>
    <definedName name="_xlnm.Print_Area" localSheetId="2">'Angaben Stationen'!$A$1:$F$113</definedName>
    <definedName name="_xlnm.Print_Area" localSheetId="0">Hinweise!$A$1:$R$33</definedName>
    <definedName name="_xlnm.Print_Area" localSheetId="15">Unterschriften!$A$1:$L$37</definedName>
    <definedName name="VVJ">Auswahldaten!$C$33:$C$51</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35" i="11" l="1"/>
  <c r="C34" i="11"/>
  <c r="C33" i="11"/>
  <c r="D35" i="11"/>
  <c r="D34" i="11"/>
  <c r="D33" i="11"/>
  <c r="C27" i="7" l="1"/>
  <c r="C18" i="5"/>
  <c r="W215" i="30" l="1"/>
  <c r="W214" i="30"/>
  <c r="V215" i="30"/>
  <c r="V214" i="30"/>
  <c r="C36" i="11" l="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D36" i="11"/>
  <c r="D37" i="11"/>
  <c r="D38" i="11"/>
  <c r="D39" i="11"/>
  <c r="D40" i="11"/>
  <c r="D41" i="11"/>
  <c r="D42" i="11"/>
  <c r="D43" i="11"/>
  <c r="D44" i="11"/>
  <c r="D45" i="11"/>
  <c r="D46" i="11"/>
  <c r="D47" i="11"/>
  <c r="D48" i="11"/>
  <c r="D49" i="11"/>
  <c r="D50" i="11"/>
  <c r="D51" i="11"/>
  <c r="D52" i="11"/>
  <c r="D53" i="11"/>
  <c r="D54" i="11"/>
  <c r="D55" i="11"/>
  <c r="D56" i="11"/>
  <c r="D57" i="11"/>
  <c r="D58" i="11"/>
  <c r="D59" i="11"/>
  <c r="D60" i="11"/>
  <c r="D61" i="11"/>
  <c r="D62" i="11"/>
  <c r="D63" i="11"/>
  <c r="D64" i="11"/>
  <c r="D65" i="11"/>
  <c r="D66" i="11"/>
  <c r="D67" i="11"/>
  <c r="D68" i="11"/>
  <c r="D69" i="11"/>
  <c r="D70" i="11"/>
  <c r="D71" i="11"/>
  <c r="D72" i="11"/>
  <c r="D73" i="11"/>
  <c r="D74" i="11"/>
  <c r="D75" i="11"/>
  <c r="D76" i="11"/>
  <c r="D77" i="11"/>
  <c r="D78" i="11"/>
  <c r="D79" i="11"/>
  <c r="D80" i="11"/>
  <c r="D81" i="11"/>
  <c r="D82" i="11"/>
  <c r="D83" i="11"/>
  <c r="D84" i="11"/>
  <c r="D85" i="11"/>
  <c r="D86" i="11"/>
  <c r="D87" i="11"/>
  <c r="D88" i="11"/>
  <c r="D89" i="11"/>
  <c r="D90" i="11"/>
  <c r="D91" i="11"/>
  <c r="D92" i="11"/>
  <c r="D93" i="11"/>
  <c r="D94" i="11"/>
  <c r="D95" i="11"/>
  <c r="D96" i="11"/>
  <c r="D97" i="11"/>
  <c r="D98" i="11"/>
  <c r="D99" i="11"/>
  <c r="D100" i="11"/>
  <c r="D101" i="11"/>
  <c r="D102" i="11"/>
  <c r="D103" i="11"/>
  <c r="D104" i="11"/>
  <c r="D105" i="11"/>
  <c r="D106" i="11"/>
  <c r="D107" i="11"/>
  <c r="D108" i="11"/>
  <c r="D109" i="11"/>
  <c r="D110" i="11"/>
  <c r="D111" i="11"/>
  <c r="D112" i="11"/>
  <c r="D113" i="11"/>
  <c r="D114" i="11"/>
  <c r="D115" i="11"/>
  <c r="D116" i="11"/>
  <c r="D117" i="11"/>
  <c r="D118" i="11"/>
  <c r="D119" i="11"/>
  <c r="D120" i="11"/>
  <c r="D121" i="11"/>
  <c r="D122" i="11"/>
  <c r="D123" i="11"/>
  <c r="D124" i="11"/>
  <c r="D125" i="11"/>
  <c r="D126" i="11"/>
  <c r="D127" i="11"/>
  <c r="D128" i="11"/>
  <c r="D129" i="11"/>
  <c r="D130" i="11"/>
  <c r="D131" i="11"/>
  <c r="D132" i="11"/>
  <c r="D133" i="11"/>
  <c r="D134" i="11"/>
  <c r="D135" i="11"/>
  <c r="D136" i="11"/>
  <c r="D137" i="11"/>
  <c r="D138" i="11"/>
  <c r="D139" i="11"/>
  <c r="D140" i="11"/>
  <c r="D141" i="11"/>
  <c r="D142" i="11"/>
  <c r="D143" i="11"/>
  <c r="D144" i="11"/>
  <c r="D145" i="11"/>
  <c r="D146" i="11"/>
  <c r="D147" i="11"/>
  <c r="D148" i="11"/>
  <c r="D149" i="11"/>
  <c r="D150" i="11"/>
  <c r="D151" i="11"/>
  <c r="D152" i="11"/>
  <c r="D153" i="11"/>
  <c r="D154" i="11"/>
  <c r="D155" i="11"/>
  <c r="D156" i="11"/>
  <c r="D157" i="11"/>
  <c r="D158" i="11"/>
  <c r="D159" i="11"/>
  <c r="D160" i="11"/>
  <c r="D161" i="11"/>
  <c r="D162" i="11"/>
  <c r="D163" i="11"/>
  <c r="D164" i="11"/>
  <c r="D165" i="11"/>
  <c r="D166" i="11"/>
  <c r="D167" i="11"/>
  <c r="D168" i="11"/>
  <c r="D169" i="11"/>
  <c r="D170" i="11"/>
  <c r="D171" i="11"/>
  <c r="D172" i="11"/>
  <c r="D173" i="11"/>
  <c r="D174" i="11"/>
  <c r="D175" i="11"/>
  <c r="D176" i="11"/>
  <c r="D177" i="11"/>
  <c r="D178" i="11"/>
  <c r="D179" i="11"/>
  <c r="D180" i="11"/>
  <c r="D181" i="11"/>
  <c r="D182" i="11"/>
  <c r="D183" i="11"/>
  <c r="D184" i="11"/>
  <c r="D185" i="11"/>
  <c r="D186" i="11"/>
  <c r="D187" i="11"/>
  <c r="D188" i="11"/>
  <c r="D189" i="11"/>
  <c r="D190" i="11"/>
  <c r="D191" i="11"/>
  <c r="D192" i="11"/>
  <c r="D193" i="11"/>
  <c r="D194" i="11"/>
  <c r="D195" i="11"/>
  <c r="D196" i="11"/>
  <c r="D197" i="11"/>
  <c r="D198" i="11"/>
  <c r="D199" i="11"/>
  <c r="D200" i="11"/>
  <c r="D201" i="11"/>
  <c r="D202" i="11"/>
  <c r="D203" i="11"/>
  <c r="D204" i="11"/>
  <c r="D205" i="11"/>
  <c r="D206" i="11"/>
  <c r="D207" i="11"/>
  <c r="D208" i="11"/>
  <c r="D209" i="11"/>
  <c r="D210" i="11"/>
  <c r="D211" i="11"/>
  <c r="D212" i="11"/>
  <c r="D213" i="11"/>
  <c r="D214" i="11"/>
  <c r="D215" i="11"/>
  <c r="D216" i="11"/>
  <c r="D217" i="11"/>
  <c r="D218" i="11"/>
  <c r="D219" i="11"/>
  <c r="D220" i="11"/>
  <c r="D221" i="11"/>
  <c r="D222" i="11"/>
  <c r="D223" i="11"/>
  <c r="D224" i="11"/>
  <c r="D225" i="11"/>
  <c r="D226" i="11"/>
  <c r="D227" i="11"/>
  <c r="D228" i="11"/>
  <c r="D229" i="11"/>
  <c r="D230" i="11"/>
  <c r="D231" i="11"/>
  <c r="D232" i="11"/>
  <c r="D233" i="11"/>
  <c r="D234" i="11"/>
  <c r="D235" i="11"/>
  <c r="D236" i="11"/>
  <c r="D237" i="11"/>
  <c r="D238" i="11"/>
  <c r="D239" i="11"/>
  <c r="D240" i="11"/>
  <c r="D241" i="11"/>
  <c r="D242" i="11"/>
  <c r="D243" i="11"/>
  <c r="D244" i="11"/>
  <c r="D245" i="11"/>
  <c r="D246" i="11"/>
  <c r="D247" i="11"/>
  <c r="D248" i="11"/>
  <c r="D249" i="11"/>
  <c r="D250" i="11"/>
  <c r="D251" i="11"/>
  <c r="D252" i="11"/>
  <c r="D253" i="11"/>
  <c r="D254" i="11"/>
  <c r="D255" i="11"/>
  <c r="D256" i="11"/>
  <c r="D257" i="11"/>
  <c r="D258" i="11"/>
  <c r="D259" i="11"/>
  <c r="D260" i="11"/>
  <c r="D261" i="11"/>
  <c r="D262" i="11"/>
  <c r="D263" i="11"/>
  <c r="D264" i="11"/>
  <c r="D265" i="11"/>
  <c r="D266" i="11"/>
  <c r="D267" i="11"/>
  <c r="D268" i="11"/>
  <c r="D269" i="11"/>
  <c r="D270" i="11"/>
  <c r="D271" i="11"/>
  <c r="D272" i="11"/>
  <c r="D273" i="11"/>
  <c r="D274" i="11"/>
  <c r="D275" i="11"/>
  <c r="D276" i="11"/>
  <c r="D277" i="11"/>
  <c r="D278" i="11"/>
  <c r="D279" i="11"/>
  <c r="D280" i="11"/>
  <c r="D281" i="11"/>
  <c r="D282" i="11"/>
  <c r="D283" i="11"/>
  <c r="D284" i="11"/>
  <c r="D285" i="11"/>
  <c r="D286" i="11"/>
  <c r="D287" i="11"/>
  <c r="D288" i="11"/>
  <c r="D289" i="11"/>
  <c r="D290" i="11"/>
  <c r="D291" i="11"/>
  <c r="D292" i="11"/>
  <c r="D293" i="11"/>
  <c r="D294" i="11"/>
  <c r="D295" i="11"/>
  <c r="D296" i="11"/>
  <c r="D297" i="11"/>
  <c r="D298" i="11"/>
  <c r="D299" i="11"/>
  <c r="D300" i="11"/>
  <c r="D301" i="11"/>
  <c r="D302" i="11"/>
  <c r="D303" i="11"/>
  <c r="D304" i="11"/>
  <c r="D305" i="11"/>
  <c r="D306" i="11"/>
  <c r="D307" i="11"/>
  <c r="D308" i="11"/>
  <c r="D309" i="11"/>
  <c r="D310" i="11"/>
  <c r="D311" i="11"/>
  <c r="D312" i="11"/>
  <c r="D313" i="11"/>
  <c r="D314" i="11"/>
  <c r="D315" i="11"/>
  <c r="D316" i="11"/>
  <c r="D317" i="11"/>
  <c r="D318" i="11"/>
  <c r="D319" i="11"/>
  <c r="D320" i="11"/>
  <c r="D321" i="11"/>
  <c r="D322" i="11"/>
  <c r="D323" i="11"/>
  <c r="D324" i="11"/>
  <c r="D325" i="11"/>
  <c r="D326" i="11"/>
  <c r="D327" i="11"/>
  <c r="D328" i="11"/>
  <c r="D329" i="11"/>
  <c r="D330" i="11"/>
  <c r="D331" i="11"/>
  <c r="D332" i="11"/>
  <c r="D333" i="11"/>
  <c r="D334" i="11"/>
  <c r="D335" i="11"/>
  <c r="D336" i="11"/>
  <c r="D337" i="11"/>
  <c r="D338" i="11"/>
  <c r="D339" i="11"/>
  <c r="D340" i="11"/>
  <c r="D341" i="11"/>
  <c r="D342" i="11"/>
  <c r="D343" i="11"/>
  <c r="D344" i="11"/>
  <c r="D345" i="11"/>
  <c r="D346" i="11"/>
  <c r="D347" i="11"/>
  <c r="D348" i="11"/>
  <c r="D349" i="11"/>
  <c r="D350" i="11"/>
  <c r="D351" i="11"/>
  <c r="D352" i="11"/>
  <c r="D353" i="11"/>
  <c r="D354" i="11"/>
  <c r="D355" i="11"/>
  <c r="D356" i="11"/>
  <c r="D357" i="11"/>
  <c r="D358" i="11"/>
  <c r="D359" i="11"/>
  <c r="D360" i="11"/>
  <c r="D361" i="11"/>
  <c r="D362" i="11"/>
  <c r="D363" i="11"/>
  <c r="D364" i="11"/>
  <c r="D365" i="11"/>
  <c r="D366" i="11"/>
  <c r="D367" i="11"/>
  <c r="D368" i="11"/>
  <c r="D369" i="11"/>
  <c r="D370" i="11"/>
  <c r="D371" i="11"/>
  <c r="D372" i="11"/>
  <c r="D373" i="11"/>
  <c r="D374" i="11"/>
  <c r="D375" i="11"/>
  <c r="D376" i="11"/>
  <c r="D377" i="11"/>
  <c r="D378" i="11"/>
  <c r="D379" i="11"/>
  <c r="D380" i="11"/>
  <c r="D381" i="11"/>
  <c r="D382" i="11"/>
  <c r="D383" i="11"/>
  <c r="D384" i="11"/>
  <c r="D385" i="11"/>
  <c r="D386" i="11"/>
  <c r="D387" i="11"/>
  <c r="D388" i="11"/>
  <c r="D389" i="11"/>
  <c r="D390" i="11"/>
  <c r="D391" i="11"/>
  <c r="D392" i="11"/>
  <c r="D393" i="11"/>
  <c r="D394" i="11"/>
  <c r="D395" i="11"/>
  <c r="D396" i="11"/>
  <c r="D397" i="11"/>
  <c r="D398" i="11"/>
  <c r="D399" i="11"/>
  <c r="D400" i="11"/>
  <c r="D401" i="11"/>
  <c r="D402" i="11"/>
  <c r="D403" i="11"/>
  <c r="D404" i="11"/>
  <c r="D405" i="11"/>
  <c r="D406" i="11"/>
  <c r="D407" i="11"/>
  <c r="D408" i="11"/>
  <c r="D409" i="11"/>
  <c r="D410" i="11"/>
  <c r="D411" i="11"/>
  <c r="D412" i="11"/>
  <c r="D413" i="11"/>
  <c r="D414" i="11"/>
  <c r="D415" i="11"/>
  <c r="D416" i="11"/>
  <c r="D417" i="11"/>
  <c r="D418" i="11"/>
  <c r="D419" i="11"/>
  <c r="D420" i="11"/>
  <c r="D421" i="11"/>
  <c r="D422" i="11"/>
  <c r="D423" i="11"/>
  <c r="D424" i="11"/>
  <c r="D425" i="11"/>
  <c r="D426" i="11"/>
  <c r="D427" i="11"/>
  <c r="D428" i="11"/>
  <c r="D429" i="11"/>
  <c r="D430" i="11"/>
  <c r="D431" i="11"/>
  <c r="D432" i="11"/>
  <c r="D433" i="11"/>
  <c r="D434" i="11"/>
  <c r="D435" i="11"/>
  <c r="D436" i="11"/>
  <c r="D437" i="11"/>
  <c r="D438" i="11"/>
  <c r="D439" i="11"/>
  <c r="D440" i="11"/>
  <c r="D441" i="11"/>
  <c r="D442" i="11"/>
  <c r="D443" i="11"/>
  <c r="D444" i="11"/>
  <c r="D445" i="11"/>
  <c r="D446" i="11"/>
  <c r="D447" i="11"/>
  <c r="D448" i="11"/>
  <c r="D449" i="11"/>
  <c r="D450" i="11"/>
  <c r="D451" i="11"/>
  <c r="D452" i="11"/>
  <c r="D453" i="11"/>
  <c r="D454" i="11"/>
  <c r="D455" i="11"/>
  <c r="D456" i="11"/>
  <c r="D457" i="11"/>
  <c r="D458" i="11"/>
  <c r="D459" i="11"/>
  <c r="D460" i="11"/>
  <c r="D461" i="11"/>
  <c r="D462" i="11"/>
  <c r="D463" i="11"/>
  <c r="D464" i="11"/>
  <c r="D465" i="11"/>
  <c r="D466" i="11"/>
  <c r="D467" i="11"/>
  <c r="D468" i="11"/>
  <c r="D469" i="11"/>
  <c r="D470" i="11"/>
  <c r="D471" i="11"/>
  <c r="D472" i="11"/>
  <c r="D473" i="11"/>
  <c r="D474" i="11"/>
  <c r="D475" i="11"/>
  <c r="D476" i="11"/>
  <c r="D477" i="11"/>
  <c r="D478" i="11"/>
  <c r="D479" i="11"/>
  <c r="D480" i="11"/>
  <c r="D481" i="11"/>
  <c r="D482" i="11"/>
  <c r="D483" i="11"/>
  <c r="D484" i="11"/>
  <c r="D485" i="11"/>
  <c r="D486" i="11"/>
  <c r="D487" i="11"/>
  <c r="D488" i="11"/>
  <c r="D489" i="11"/>
  <c r="D490" i="11"/>
  <c r="D491" i="11"/>
  <c r="D492" i="11"/>
  <c r="D493" i="11"/>
  <c r="D494" i="11"/>
  <c r="D495" i="11"/>
  <c r="D496" i="11"/>
  <c r="D497" i="11"/>
  <c r="D498" i="11"/>
  <c r="D499" i="11"/>
  <c r="D500" i="11"/>
  <c r="D501" i="11"/>
  <c r="D502" i="11"/>
  <c r="D503" i="11"/>
  <c r="D504" i="11"/>
  <c r="D505" i="11"/>
  <c r="D506" i="11"/>
  <c r="D507" i="11"/>
  <c r="D508" i="11"/>
  <c r="D509" i="11"/>
  <c r="D510" i="11"/>
  <c r="D511" i="11"/>
  <c r="D512" i="11"/>
  <c r="D513" i="11"/>
  <c r="D514" i="11"/>
  <c r="D515" i="11"/>
  <c r="D516" i="11"/>
  <c r="D517" i="11"/>
  <c r="D518" i="11"/>
  <c r="D519" i="11"/>
  <c r="D520" i="11"/>
  <c r="D521" i="11"/>
  <c r="D522" i="11"/>
  <c r="D523" i="11"/>
  <c r="D524" i="11"/>
  <c r="D525" i="11"/>
  <c r="D526" i="11"/>
  <c r="D527" i="11"/>
  <c r="D528" i="11"/>
  <c r="D529" i="11"/>
  <c r="D530" i="11"/>
  <c r="D531" i="11"/>
  <c r="D532" i="11"/>
  <c r="D533" i="11"/>
  <c r="D534" i="11"/>
  <c r="D535" i="11"/>
  <c r="D536" i="11"/>
  <c r="D537" i="11"/>
  <c r="D538" i="11"/>
  <c r="D539" i="11"/>
  <c r="D540" i="11"/>
  <c r="D541" i="11"/>
  <c r="D542" i="11"/>
  <c r="D543" i="11"/>
  <c r="D544" i="11"/>
  <c r="D545" i="11"/>
  <c r="D546" i="11"/>
  <c r="D547" i="11"/>
  <c r="D548" i="11"/>
  <c r="D549" i="11"/>
  <c r="D550" i="11"/>
  <c r="D551" i="11"/>
  <c r="D552" i="11"/>
  <c r="D553" i="11"/>
  <c r="D554" i="11"/>
  <c r="D555" i="11"/>
  <c r="D556" i="11"/>
  <c r="D557" i="11"/>
  <c r="D558" i="11"/>
  <c r="D559" i="11"/>
  <c r="D560" i="11"/>
  <c r="D561" i="11"/>
  <c r="D562" i="11"/>
  <c r="D563" i="11"/>
  <c r="D564" i="11"/>
  <c r="D565" i="11"/>
  <c r="D566" i="11"/>
  <c r="D567" i="11"/>
  <c r="D568" i="11"/>
  <c r="D569" i="11"/>
  <c r="D570" i="11"/>
  <c r="D571" i="11"/>
  <c r="D572" i="11"/>
  <c r="D573" i="11"/>
  <c r="D574" i="11"/>
  <c r="D575" i="11"/>
  <c r="D576" i="11"/>
  <c r="D577" i="11"/>
  <c r="D578" i="11"/>
  <c r="D579" i="11"/>
  <c r="D580" i="11"/>
  <c r="D581" i="11"/>
  <c r="D582" i="11"/>
  <c r="D583" i="11"/>
  <c r="D584" i="11"/>
  <c r="D585" i="11"/>
  <c r="D586" i="11"/>
  <c r="D587" i="11"/>
  <c r="D588" i="11"/>
  <c r="D589" i="11"/>
  <c r="D590" i="11"/>
  <c r="D591" i="11"/>
  <c r="D592" i="11"/>
  <c r="D593" i="11"/>
  <c r="D594" i="11"/>
  <c r="D595" i="11"/>
  <c r="D596" i="11"/>
  <c r="D597" i="11"/>
  <c r="D598" i="11"/>
  <c r="D599" i="11"/>
  <c r="D600" i="11"/>
  <c r="D601" i="11"/>
  <c r="D602" i="11"/>
  <c r="D603" i="11"/>
  <c r="D604" i="11"/>
  <c r="D605" i="11"/>
  <c r="D606" i="11"/>
  <c r="D607" i="11"/>
  <c r="D608" i="11"/>
  <c r="D609" i="11"/>
  <c r="D610" i="11"/>
  <c r="D611" i="11"/>
  <c r="D612" i="11"/>
  <c r="D613" i="11"/>
  <c r="D614" i="11"/>
  <c r="D615" i="11"/>
  <c r="D616" i="11"/>
  <c r="D617" i="11"/>
  <c r="D618" i="11"/>
  <c r="D619" i="11"/>
  <c r="D620" i="11"/>
  <c r="D621" i="11"/>
  <c r="D622" i="11"/>
  <c r="D623" i="11"/>
  <c r="D624" i="11"/>
  <c r="D625" i="11"/>
  <c r="D626" i="11"/>
  <c r="D627" i="11"/>
  <c r="D628" i="11"/>
  <c r="D629" i="11"/>
  <c r="D630" i="11"/>
  <c r="D631" i="11"/>
  <c r="D632" i="11"/>
  <c r="D633" i="11"/>
  <c r="D634" i="11"/>
  <c r="D635" i="11"/>
  <c r="D636" i="11"/>
  <c r="D637" i="11"/>
  <c r="D638" i="11"/>
  <c r="D639" i="11"/>
  <c r="D640" i="11"/>
  <c r="D641" i="11"/>
  <c r="D642" i="11"/>
  <c r="D643" i="11"/>
  <c r="D644" i="11"/>
  <c r="D645" i="11"/>
  <c r="D646" i="11"/>
  <c r="D647" i="11"/>
  <c r="D648" i="11"/>
  <c r="D649" i="11"/>
  <c r="D650" i="11"/>
  <c r="D651" i="11"/>
  <c r="D652" i="11"/>
  <c r="D653" i="11"/>
  <c r="D654" i="11"/>
  <c r="D655" i="11"/>
  <c r="D656" i="11"/>
  <c r="D657" i="11"/>
  <c r="D658" i="11"/>
  <c r="D659" i="11"/>
  <c r="D660" i="11"/>
  <c r="D661" i="11"/>
  <c r="D662" i="11"/>
  <c r="D663" i="11"/>
  <c r="D664" i="11"/>
  <c r="D665" i="11"/>
  <c r="D666" i="11"/>
  <c r="D667" i="11"/>
  <c r="D668" i="11"/>
  <c r="D669" i="11"/>
  <c r="D670" i="11"/>
  <c r="D671" i="11"/>
  <c r="D672" i="11"/>
  <c r="D673" i="11"/>
  <c r="D674" i="11"/>
  <c r="D675" i="11"/>
  <c r="D676" i="11"/>
  <c r="D677" i="11"/>
  <c r="D678" i="11"/>
  <c r="D679" i="11"/>
  <c r="D680" i="11"/>
  <c r="D681" i="11"/>
  <c r="D682" i="11"/>
  <c r="D683" i="11"/>
  <c r="D684" i="11"/>
  <c r="D685" i="11"/>
  <c r="D686" i="11"/>
  <c r="D687" i="11"/>
  <c r="D688" i="11"/>
  <c r="D689" i="11"/>
  <c r="D690" i="11"/>
  <c r="D691" i="11"/>
  <c r="D692" i="11"/>
  <c r="D693" i="11"/>
  <c r="D694" i="11"/>
  <c r="D695" i="11"/>
  <c r="D696" i="11"/>
  <c r="D697" i="11"/>
  <c r="D698" i="11"/>
  <c r="D699" i="11"/>
  <c r="D700" i="11"/>
  <c r="D701" i="11"/>
  <c r="D702" i="11"/>
  <c r="D703" i="11"/>
  <c r="D704" i="11"/>
  <c r="D705" i="11"/>
  <c r="D706" i="11"/>
  <c r="D707" i="11"/>
  <c r="D708" i="11"/>
  <c r="D709" i="11"/>
  <c r="D710" i="11"/>
  <c r="D711" i="11"/>
  <c r="D712" i="11"/>
  <c r="D713" i="11"/>
  <c r="D714" i="11"/>
  <c r="D715" i="11"/>
  <c r="D716" i="11"/>
  <c r="D717" i="11"/>
  <c r="D718" i="11"/>
  <c r="D719" i="11"/>
  <c r="D720" i="11"/>
  <c r="D721" i="11"/>
  <c r="D722" i="11"/>
  <c r="D723" i="11"/>
  <c r="D724" i="11"/>
  <c r="D725" i="11"/>
  <c r="D726" i="11"/>
  <c r="D727" i="11"/>
  <c r="D728" i="11"/>
  <c r="D729" i="11"/>
  <c r="D730" i="11"/>
  <c r="D731" i="11"/>
  <c r="D732" i="11"/>
  <c r="D733" i="11"/>
  <c r="D734" i="11"/>
  <c r="D735" i="11"/>
  <c r="D736" i="11"/>
  <c r="D737" i="11"/>
  <c r="D738" i="11"/>
  <c r="D739" i="11"/>
  <c r="D740" i="11"/>
  <c r="D741" i="11"/>
  <c r="D742" i="11"/>
  <c r="D743" i="11"/>
  <c r="D744" i="11"/>
  <c r="D745" i="11"/>
  <c r="D746" i="11"/>
  <c r="D747" i="11"/>
  <c r="D748" i="11"/>
  <c r="D749" i="11"/>
  <c r="D750" i="11"/>
  <c r="D751" i="11"/>
  <c r="D752" i="11"/>
  <c r="D753" i="11"/>
  <c r="D754" i="11"/>
  <c r="D755" i="11"/>
  <c r="D756" i="11"/>
  <c r="D757" i="11"/>
  <c r="D758" i="11"/>
  <c r="D759" i="11"/>
  <c r="D760" i="11"/>
  <c r="D761" i="11"/>
  <c r="D762" i="11"/>
  <c r="D763" i="11"/>
  <c r="D764" i="11"/>
  <c r="D765" i="11"/>
  <c r="D766" i="11"/>
  <c r="D767" i="11"/>
  <c r="D768" i="11"/>
  <c r="D769" i="11"/>
  <c r="D770" i="11"/>
  <c r="D771" i="11"/>
  <c r="D772" i="11"/>
  <c r="D773" i="11"/>
  <c r="D774" i="11"/>
  <c r="D775" i="11"/>
  <c r="D776" i="11"/>
  <c r="D777" i="11"/>
  <c r="D778" i="11"/>
  <c r="D779" i="11"/>
  <c r="D780" i="11"/>
  <c r="D781" i="11"/>
  <c r="D782" i="11"/>
  <c r="D783" i="11"/>
  <c r="D784" i="11"/>
  <c r="D785" i="11"/>
  <c r="D786" i="11"/>
  <c r="D787" i="11"/>
  <c r="D788" i="11"/>
  <c r="D789" i="11"/>
  <c r="D790" i="11"/>
  <c r="D791" i="11"/>
  <c r="D792" i="11"/>
  <c r="D793" i="11"/>
  <c r="D794" i="11"/>
  <c r="D795" i="11"/>
  <c r="D796" i="11"/>
  <c r="D797" i="11"/>
  <c r="D798" i="11"/>
  <c r="D799" i="11"/>
  <c r="D800" i="11"/>
  <c r="D801" i="11"/>
  <c r="D802" i="11"/>
  <c r="D803" i="11"/>
  <c r="D804" i="11"/>
  <c r="D805" i="11"/>
  <c r="D806" i="11"/>
  <c r="D807" i="11"/>
  <c r="D808" i="11"/>
  <c r="D809" i="11"/>
  <c r="D810" i="11"/>
  <c r="D811" i="11"/>
  <c r="D812" i="11"/>
  <c r="D813" i="11"/>
  <c r="D814" i="11"/>
  <c r="D815" i="11"/>
  <c r="D816" i="11"/>
  <c r="D817" i="11"/>
  <c r="D818" i="11"/>
  <c r="D819" i="11"/>
  <c r="D820" i="11"/>
  <c r="D821" i="11"/>
  <c r="D822" i="11"/>
  <c r="D823" i="11"/>
  <c r="D824" i="11"/>
  <c r="D825" i="11"/>
  <c r="D826" i="11"/>
  <c r="D827" i="11"/>
  <c r="D828" i="11"/>
  <c r="D829" i="11"/>
  <c r="D830" i="11"/>
  <c r="D831" i="11"/>
  <c r="D832" i="11"/>
  <c r="D833" i="11"/>
  <c r="D834" i="11"/>
  <c r="D835" i="11"/>
  <c r="D836" i="11"/>
  <c r="D837" i="11"/>
  <c r="D838" i="11"/>
  <c r="D839" i="11"/>
  <c r="D840" i="11"/>
  <c r="D841" i="11"/>
  <c r="D842" i="11"/>
  <c r="D843" i="11"/>
  <c r="D844" i="11"/>
  <c r="D845" i="11"/>
  <c r="D846" i="11"/>
  <c r="D847" i="11"/>
  <c r="D848" i="11"/>
  <c r="D849" i="11"/>
  <c r="D850" i="11"/>
  <c r="D851" i="11"/>
  <c r="D852" i="11"/>
  <c r="D853" i="11"/>
  <c r="D854" i="11"/>
  <c r="D855" i="11"/>
  <c r="D856" i="11"/>
  <c r="D857" i="11"/>
  <c r="D858" i="11"/>
  <c r="D859" i="11"/>
  <c r="D860" i="11"/>
  <c r="D861" i="11"/>
  <c r="D862" i="11"/>
  <c r="D863" i="11"/>
  <c r="D864" i="11"/>
  <c r="D865" i="11"/>
  <c r="D866" i="11"/>
  <c r="D867" i="11"/>
  <c r="D868" i="11"/>
  <c r="D869" i="11"/>
  <c r="D870" i="11"/>
  <c r="D871" i="11"/>
  <c r="D872" i="11"/>
  <c r="D873" i="11"/>
  <c r="D874" i="11"/>
  <c r="D875" i="11"/>
  <c r="D876" i="11"/>
  <c r="D877" i="11"/>
  <c r="D878" i="11"/>
  <c r="D879" i="11"/>
  <c r="D880" i="11"/>
  <c r="D881" i="11"/>
  <c r="D882" i="11"/>
  <c r="D883" i="11"/>
  <c r="D884" i="11"/>
  <c r="D885" i="11"/>
  <c r="D886" i="11"/>
  <c r="D887" i="11"/>
  <c r="D888" i="11"/>
  <c r="D889" i="11"/>
  <c r="D890" i="11"/>
  <c r="D891" i="11"/>
  <c r="D892" i="11"/>
  <c r="D893" i="11"/>
  <c r="D894" i="11"/>
  <c r="D895" i="11"/>
  <c r="D896" i="11"/>
  <c r="D897" i="11"/>
  <c r="D898" i="11"/>
  <c r="D899" i="11"/>
  <c r="D900" i="11"/>
  <c r="D901" i="11"/>
  <c r="D902" i="11"/>
  <c r="D903" i="11"/>
  <c r="D904" i="11"/>
  <c r="D905" i="11"/>
  <c r="D906" i="11"/>
  <c r="D907" i="11"/>
  <c r="D908" i="11"/>
  <c r="D909" i="11"/>
  <c r="D910" i="11"/>
  <c r="D911" i="11"/>
  <c r="D912" i="11"/>
  <c r="D913" i="11"/>
  <c r="D914" i="11"/>
  <c r="D915" i="11"/>
  <c r="D916" i="11"/>
  <c r="D917" i="11"/>
  <c r="D918" i="11"/>
  <c r="D919" i="11"/>
  <c r="D920" i="11"/>
  <c r="D921" i="11"/>
  <c r="D922" i="11"/>
  <c r="D923" i="11"/>
  <c r="D924" i="11"/>
  <c r="D925" i="11"/>
  <c r="D926" i="11"/>
  <c r="D927" i="11"/>
  <c r="D928" i="11"/>
  <c r="D929" i="11"/>
  <c r="D930" i="11"/>
  <c r="D931" i="11"/>
  <c r="D932" i="11"/>
  <c r="D933" i="11"/>
  <c r="D934" i="11"/>
  <c r="D935" i="11"/>
  <c r="D936" i="11"/>
  <c r="D937" i="11"/>
  <c r="D938" i="11"/>
  <c r="D939" i="11"/>
  <c r="D940" i="11"/>
  <c r="D941" i="11"/>
  <c r="D942" i="11"/>
  <c r="D943" i="11"/>
  <c r="D944" i="11"/>
  <c r="D945" i="11"/>
  <c r="D946" i="11"/>
  <c r="D947" i="11"/>
  <c r="D948" i="11"/>
  <c r="D949" i="11"/>
  <c r="D950" i="11"/>
  <c r="D951" i="11"/>
  <c r="D952" i="11"/>
  <c r="D953" i="11"/>
  <c r="D954" i="11"/>
  <c r="D955" i="11"/>
  <c r="D956" i="11"/>
  <c r="D957" i="11"/>
  <c r="D958" i="11"/>
  <c r="D959" i="11"/>
  <c r="D960" i="11"/>
  <c r="D961" i="11"/>
  <c r="D962" i="11"/>
  <c r="D963" i="11"/>
  <c r="D964" i="11"/>
  <c r="D965" i="11"/>
  <c r="D966" i="11"/>
  <c r="D967" i="11"/>
  <c r="D968" i="11"/>
  <c r="D969" i="11"/>
  <c r="D970" i="11"/>
  <c r="D971" i="11"/>
  <c r="D972" i="11"/>
  <c r="D973" i="11"/>
  <c r="D974" i="11"/>
  <c r="D975" i="11"/>
  <c r="D976" i="11"/>
  <c r="D977" i="11"/>
  <c r="D978" i="11"/>
  <c r="D979" i="11"/>
  <c r="D980" i="11"/>
  <c r="D981" i="11"/>
  <c r="D982" i="11"/>
  <c r="D983" i="11"/>
  <c r="D984" i="11"/>
  <c r="D985" i="11"/>
  <c r="D986" i="11"/>
  <c r="D987" i="11"/>
  <c r="D988" i="11"/>
  <c r="D989" i="11"/>
  <c r="D990" i="11"/>
  <c r="D991" i="11"/>
  <c r="D992" i="11"/>
  <c r="D993" i="11"/>
  <c r="D994" i="11"/>
  <c r="D995" i="11"/>
  <c r="D996" i="11"/>
  <c r="D997" i="11"/>
  <c r="D998" i="11"/>
  <c r="D999" i="11"/>
  <c r="D1000" i="11"/>
  <c r="D1001" i="11"/>
  <c r="D1002" i="11"/>
  <c r="D1003" i="11"/>
  <c r="D1004" i="11"/>
  <c r="D1005" i="11"/>
  <c r="D1006" i="11"/>
  <c r="D1007" i="11"/>
  <c r="D1008" i="11"/>
  <c r="D1009" i="11"/>
  <c r="D1010" i="11"/>
  <c r="D1011" i="11"/>
  <c r="D1012" i="11"/>
  <c r="D1013" i="11"/>
  <c r="D1014" i="11"/>
  <c r="D1015" i="11"/>
  <c r="D1016" i="11"/>
  <c r="D1017" i="11"/>
  <c r="D1018" i="11"/>
  <c r="D1019" i="11"/>
  <c r="D1020" i="11"/>
  <c r="D1021" i="11"/>
  <c r="D1022" i="11"/>
  <c r="D1023" i="11"/>
  <c r="D1024" i="11"/>
  <c r="D1025" i="11"/>
  <c r="D1026" i="11"/>
  <c r="D1027" i="11"/>
  <c r="D1028" i="11"/>
  <c r="D1029" i="11"/>
  <c r="D1030" i="11"/>
  <c r="D1031" i="11"/>
  <c r="D1032" i="11"/>
  <c r="D1033" i="11"/>
  <c r="D1034" i="11"/>
  <c r="D1035" i="11"/>
  <c r="D1036" i="11"/>
  <c r="D1037" i="11"/>
  <c r="D1038" i="11"/>
  <c r="D1039" i="11"/>
  <c r="D1040" i="11"/>
  <c r="D1041" i="11"/>
  <c r="D1042" i="11"/>
  <c r="D1043" i="11"/>
  <c r="D1044" i="11"/>
  <c r="D1045" i="11"/>
  <c r="D1046" i="11"/>
  <c r="D1047" i="11"/>
  <c r="D1048" i="11"/>
  <c r="D1049" i="11"/>
  <c r="D1050" i="11"/>
  <c r="D1051" i="11"/>
  <c r="D1052" i="11"/>
  <c r="D1053" i="11"/>
  <c r="D1054" i="11"/>
  <c r="D1055" i="11"/>
  <c r="D1056" i="11"/>
  <c r="D1057" i="11"/>
  <c r="D1058" i="11"/>
  <c r="D1059" i="11"/>
  <c r="D1060" i="11"/>
  <c r="D1061" i="11"/>
  <c r="D1062" i="11"/>
  <c r="D1063" i="11"/>
  <c r="D1064" i="11"/>
  <c r="D1065" i="11"/>
  <c r="D1066" i="11"/>
  <c r="D1067" i="11"/>
  <c r="D1068" i="11"/>
  <c r="D1069" i="11"/>
  <c r="D1070" i="11"/>
  <c r="D1071" i="11"/>
  <c r="D1072" i="11"/>
  <c r="D1073" i="11"/>
  <c r="D1074" i="11"/>
  <c r="D1075" i="11"/>
  <c r="D1076" i="11"/>
  <c r="D1077" i="11"/>
  <c r="D1078" i="11"/>
  <c r="D1079" i="11"/>
  <c r="D1080" i="11"/>
  <c r="D1081" i="11"/>
  <c r="D1082" i="11"/>
  <c r="D1083" i="11"/>
  <c r="D1084" i="11"/>
  <c r="D1085" i="11"/>
  <c r="D1086" i="11"/>
  <c r="D1087" i="11"/>
  <c r="D1088" i="11"/>
  <c r="D1089" i="11"/>
  <c r="D1090" i="11"/>
  <c r="D1091" i="11"/>
  <c r="D1092" i="11"/>
  <c r="D1093" i="11"/>
  <c r="D1094" i="11"/>
  <c r="D1095" i="11"/>
  <c r="D1096" i="11"/>
  <c r="D1097" i="11"/>
  <c r="D1098" i="11"/>
  <c r="D1099" i="11"/>
  <c r="D1100" i="11"/>
  <c r="D1101" i="11"/>
  <c r="D1102" i="11"/>
  <c r="D1103" i="11"/>
  <c r="D1104" i="11"/>
  <c r="D1105" i="11"/>
  <c r="D1106" i="11"/>
  <c r="D1107" i="11"/>
  <c r="D1108" i="11"/>
  <c r="D1109" i="11"/>
  <c r="D1110" i="11"/>
  <c r="D1111" i="11"/>
  <c r="D1112" i="11"/>
  <c r="D1113" i="11"/>
  <c r="D1114" i="11"/>
  <c r="D1115" i="11"/>
  <c r="D1116" i="11"/>
  <c r="D1117" i="11"/>
  <c r="D1118" i="11"/>
  <c r="D1119" i="11"/>
  <c r="D1120" i="11"/>
  <c r="D1121" i="11"/>
  <c r="D1122" i="11"/>
  <c r="D1123" i="11"/>
  <c r="D1124" i="11"/>
  <c r="D1125" i="11"/>
  <c r="D1126" i="11"/>
  <c r="D1127" i="11"/>
  <c r="D1128" i="11"/>
  <c r="D1129" i="11"/>
  <c r="D1130" i="11"/>
  <c r="D1131" i="11"/>
  <c r="D1132" i="11"/>
  <c r="D1133" i="11"/>
  <c r="D1134" i="11"/>
  <c r="D1135" i="11"/>
  <c r="D1136" i="11"/>
  <c r="D1137" i="11"/>
  <c r="D1138" i="11"/>
  <c r="D1139" i="11"/>
  <c r="D1140" i="11"/>
  <c r="D1141" i="11"/>
  <c r="D1142" i="11"/>
  <c r="D1143" i="11"/>
  <c r="D1144" i="11"/>
  <c r="D1145" i="11"/>
  <c r="D1146" i="11"/>
  <c r="D1147" i="11"/>
  <c r="D1148" i="11"/>
  <c r="D1149" i="11"/>
  <c r="D1150" i="11"/>
  <c r="D1151" i="11"/>
  <c r="D1152" i="11"/>
  <c r="D1153" i="11"/>
  <c r="D1154" i="11"/>
  <c r="D1155" i="11"/>
  <c r="D1156" i="11"/>
  <c r="D1157" i="11"/>
  <c r="D1158" i="11"/>
  <c r="D1159" i="11"/>
  <c r="D1160" i="11"/>
  <c r="D1161" i="11"/>
  <c r="D1162" i="11"/>
  <c r="D1163" i="11"/>
  <c r="D1164" i="11"/>
  <c r="D1165" i="11"/>
  <c r="D1166" i="11"/>
  <c r="D1167" i="11"/>
  <c r="D1168" i="11"/>
  <c r="D1169" i="11"/>
  <c r="D1170" i="11"/>
  <c r="D1171" i="11"/>
  <c r="D1172" i="11"/>
  <c r="D1173" i="11"/>
  <c r="D1174" i="11"/>
  <c r="D1175" i="11"/>
  <c r="D1176" i="11"/>
  <c r="D1177" i="11"/>
  <c r="D1178" i="11"/>
  <c r="D1179" i="11"/>
  <c r="D1180" i="11"/>
  <c r="D1181" i="11"/>
  <c r="D1182" i="11"/>
  <c r="D1183" i="11"/>
  <c r="D1184" i="11"/>
  <c r="D1185" i="11"/>
  <c r="D1186" i="11"/>
  <c r="D1187" i="11"/>
  <c r="D1188" i="11"/>
  <c r="D1189" i="11"/>
  <c r="D1190" i="11"/>
  <c r="D1191" i="11"/>
  <c r="D1192" i="11"/>
  <c r="D1193" i="11"/>
  <c r="D1194" i="11"/>
  <c r="D1195" i="11"/>
  <c r="D1196" i="11"/>
  <c r="D1197" i="11"/>
  <c r="D1198" i="11"/>
  <c r="D1199" i="11"/>
  <c r="D1200" i="11"/>
  <c r="D1201" i="11"/>
  <c r="D1202" i="11"/>
  <c r="D1203" i="11"/>
  <c r="D1204" i="11"/>
  <c r="D1205" i="11"/>
  <c r="D1206" i="11"/>
  <c r="D1207" i="11"/>
  <c r="D1208" i="11"/>
  <c r="D1209" i="11"/>
  <c r="D1210" i="11"/>
  <c r="D1211" i="11"/>
  <c r="D1212" i="11"/>
  <c r="D1213" i="11"/>
  <c r="D1214" i="11"/>
  <c r="D1215" i="11"/>
  <c r="D1216" i="11"/>
  <c r="D1217" i="11"/>
  <c r="D1218" i="11"/>
  <c r="D1219" i="11"/>
  <c r="D1220" i="11"/>
  <c r="D1221" i="11"/>
  <c r="D1222" i="11"/>
  <c r="D1223" i="11"/>
  <c r="D1224" i="11"/>
  <c r="D1225" i="11"/>
  <c r="D1226" i="11"/>
  <c r="D1227" i="11"/>
  <c r="D1228" i="11"/>
  <c r="D1229" i="11"/>
  <c r="D1230" i="11"/>
  <c r="D1231" i="11"/>
  <c r="D1232" i="11"/>
  <c r="D1233" i="11"/>
  <c r="D1234" i="11"/>
  <c r="D1235" i="11"/>
  <c r="D1236" i="11"/>
  <c r="D1237" i="11"/>
  <c r="D1238" i="11"/>
  <c r="D1239" i="11"/>
  <c r="D1240" i="11"/>
  <c r="D1241" i="11"/>
  <c r="D1242" i="11"/>
  <c r="D1243" i="11"/>
  <c r="D1244" i="11"/>
  <c r="D1245" i="11"/>
  <c r="D1246" i="11"/>
  <c r="D1247" i="11"/>
  <c r="D1248" i="11"/>
  <c r="D1249" i="11"/>
  <c r="D1250" i="11"/>
  <c r="D1251" i="11"/>
  <c r="D1252" i="11"/>
  <c r="D1253" i="11"/>
  <c r="D1254" i="11"/>
  <c r="D1255" i="11"/>
  <c r="D1256" i="11"/>
  <c r="D1257" i="11"/>
  <c r="D1258" i="11"/>
  <c r="D1259" i="11"/>
  <c r="D1260" i="11"/>
  <c r="D1261" i="11"/>
  <c r="D1262" i="11"/>
  <c r="D1263" i="11"/>
  <c r="D1264" i="11"/>
  <c r="D1265" i="11"/>
  <c r="D1266" i="11"/>
  <c r="D1267" i="11"/>
  <c r="D1268" i="11"/>
  <c r="D1269" i="11"/>
  <c r="D1270" i="11"/>
  <c r="D1271" i="11"/>
  <c r="D1272" i="11"/>
  <c r="D1273" i="11"/>
  <c r="D1274" i="11"/>
  <c r="D1275" i="11"/>
  <c r="D1276" i="11"/>
  <c r="D1277" i="11"/>
  <c r="D1278" i="11"/>
  <c r="D1279" i="11"/>
  <c r="D1280" i="11"/>
  <c r="D1281" i="11"/>
  <c r="D1282" i="11"/>
  <c r="D1283" i="11"/>
  <c r="D1284" i="11"/>
  <c r="D1285" i="11"/>
  <c r="D1286" i="11"/>
  <c r="D1287" i="11"/>
  <c r="D1288" i="11"/>
  <c r="D1289" i="11"/>
  <c r="D1290" i="11"/>
  <c r="D1291" i="11"/>
  <c r="D1292" i="11"/>
  <c r="D1293" i="11"/>
  <c r="D1294" i="11"/>
  <c r="D1295" i="11"/>
  <c r="D1296" i="11"/>
  <c r="D1297" i="11"/>
  <c r="D1298" i="11"/>
  <c r="D1299" i="11"/>
  <c r="D1300" i="11"/>
  <c r="D1301" i="11"/>
  <c r="D1302" i="11"/>
  <c r="D1303" i="11"/>
  <c r="D1304" i="11"/>
  <c r="D1305" i="11"/>
  <c r="D1306" i="11"/>
  <c r="D1307" i="11"/>
  <c r="D1308" i="11"/>
  <c r="D1309" i="11"/>
  <c r="D1310" i="11"/>
  <c r="D1311" i="11"/>
  <c r="D1312" i="11"/>
  <c r="D1313" i="11"/>
  <c r="D1314" i="11"/>
  <c r="D1315" i="11"/>
  <c r="D1316" i="11"/>
  <c r="D1317" i="11"/>
  <c r="D1318" i="11"/>
  <c r="D1319" i="11"/>
  <c r="D1320" i="11"/>
  <c r="D1321" i="11"/>
  <c r="D1322" i="11"/>
  <c r="D1323" i="11"/>
  <c r="D1324" i="11"/>
  <c r="D1325" i="11"/>
  <c r="D1326" i="11"/>
  <c r="D1327" i="11"/>
  <c r="D1328" i="11"/>
  <c r="D1329" i="11"/>
  <c r="D1330" i="11"/>
  <c r="D1331" i="11"/>
  <c r="D1332" i="11"/>
  <c r="D1333" i="11"/>
  <c r="D1334" i="11"/>
  <c r="D1335" i="11"/>
  <c r="D1336" i="11"/>
  <c r="D1337" i="11"/>
  <c r="D1338" i="11"/>
  <c r="D1339" i="11"/>
  <c r="D1340" i="11"/>
  <c r="D1341" i="11"/>
  <c r="D1342" i="11"/>
  <c r="D1343" i="11"/>
  <c r="D1344" i="11"/>
  <c r="D1345" i="11"/>
  <c r="D1346" i="11"/>
  <c r="D1347" i="11"/>
  <c r="D1348" i="11"/>
  <c r="D1349" i="11"/>
  <c r="D1350" i="11"/>
  <c r="D1351" i="11"/>
  <c r="D1352" i="11"/>
  <c r="D1353" i="11"/>
  <c r="D1354" i="11"/>
  <c r="D1355" i="11"/>
  <c r="D1356" i="11"/>
  <c r="D1357" i="11"/>
  <c r="D1358" i="11"/>
  <c r="D1359" i="11"/>
  <c r="D1360" i="11"/>
  <c r="D1361" i="11"/>
  <c r="D1362" i="11"/>
  <c r="D1363" i="11"/>
  <c r="D1364" i="11"/>
  <c r="D1365" i="11"/>
  <c r="D1366" i="11"/>
  <c r="D1367" i="11"/>
  <c r="D1368" i="11"/>
  <c r="D1369" i="11"/>
  <c r="D1370" i="11"/>
  <c r="D1371" i="11"/>
  <c r="D1372" i="11"/>
  <c r="D1373" i="11"/>
  <c r="D1374" i="11"/>
  <c r="D1375" i="11"/>
  <c r="D1376" i="11"/>
  <c r="D1377" i="11"/>
  <c r="D1378" i="11"/>
  <c r="D1379" i="11"/>
  <c r="D1380" i="11"/>
  <c r="D1381" i="11"/>
  <c r="D1382" i="11"/>
  <c r="D1383" i="11"/>
  <c r="D1384" i="11"/>
  <c r="D1385" i="11"/>
  <c r="D1386" i="11"/>
  <c r="D1387" i="11"/>
  <c r="D1388" i="11"/>
  <c r="D1389" i="11"/>
  <c r="D1390" i="11"/>
  <c r="D1391" i="11"/>
  <c r="D1392" i="11"/>
  <c r="D1393" i="11"/>
  <c r="D1394" i="11"/>
  <c r="D1395" i="11"/>
  <c r="D1396" i="11"/>
  <c r="D1397" i="11"/>
  <c r="D1398" i="11"/>
  <c r="D1399" i="11"/>
  <c r="D1400" i="11"/>
  <c r="D1401" i="11"/>
  <c r="D1402" i="11"/>
  <c r="D1403" i="11"/>
  <c r="D1404" i="11"/>
  <c r="D1405" i="11"/>
  <c r="D1406" i="11"/>
  <c r="D1407" i="11"/>
  <c r="D1408" i="11"/>
  <c r="D1409" i="11"/>
  <c r="D1410" i="11"/>
  <c r="D1411" i="11"/>
  <c r="D1412" i="11"/>
  <c r="D1413" i="11"/>
  <c r="D1414" i="11"/>
  <c r="D1415" i="11"/>
  <c r="D1416" i="11"/>
  <c r="D1417" i="11"/>
  <c r="D1418" i="11"/>
  <c r="D1419" i="11"/>
  <c r="D1420" i="11"/>
  <c r="D1421" i="11"/>
  <c r="D1422" i="11"/>
  <c r="D1423" i="11"/>
  <c r="D1424" i="11"/>
  <c r="D1425" i="11"/>
  <c r="D1426" i="11"/>
  <c r="D1427" i="11"/>
  <c r="D1428" i="11"/>
  <c r="D1429" i="11"/>
  <c r="D1430" i="11"/>
  <c r="D1431" i="11"/>
  <c r="D1432" i="11"/>
  <c r="D1433" i="11"/>
  <c r="D1434" i="11"/>
  <c r="D1435" i="11"/>
  <c r="D1436" i="11"/>
  <c r="D1437" i="11"/>
  <c r="D1438" i="11"/>
  <c r="D1439" i="11"/>
  <c r="D1440" i="11"/>
  <c r="D1441" i="11"/>
  <c r="D1442" i="11"/>
  <c r="D1443" i="11"/>
  <c r="D1444" i="11"/>
  <c r="D1445" i="11"/>
  <c r="D1446" i="11"/>
  <c r="D1447" i="11"/>
  <c r="D1448" i="11"/>
  <c r="D1449" i="11"/>
  <c r="D1450" i="11"/>
  <c r="D1451" i="11"/>
  <c r="D1452" i="11"/>
  <c r="D1453" i="11"/>
  <c r="D1454" i="11"/>
  <c r="D1455" i="11"/>
  <c r="D1456" i="11"/>
  <c r="D1457" i="11"/>
  <c r="D1458" i="11"/>
  <c r="D1459" i="11"/>
  <c r="D1460" i="11"/>
  <c r="D1461" i="11"/>
  <c r="D1462" i="11"/>
  <c r="D1463" i="11"/>
  <c r="D1464" i="11"/>
  <c r="D1465" i="11"/>
  <c r="D1466" i="11"/>
  <c r="D1467" i="11"/>
  <c r="D1468" i="11"/>
  <c r="D1469" i="11"/>
  <c r="D1470" i="11"/>
  <c r="D1471" i="11"/>
  <c r="D1472" i="11"/>
  <c r="D1473" i="11"/>
  <c r="D1474" i="11"/>
  <c r="D1475" i="11"/>
  <c r="D1476" i="11"/>
  <c r="D1477" i="11"/>
  <c r="D1478" i="11"/>
  <c r="D1479" i="11"/>
  <c r="D1480" i="11"/>
  <c r="D1481" i="11"/>
  <c r="D1482" i="11"/>
  <c r="D1483" i="11"/>
  <c r="D1484" i="11"/>
  <c r="D1485" i="11"/>
  <c r="D1486" i="11"/>
  <c r="D1487" i="11"/>
  <c r="D1488" i="11"/>
  <c r="D1489" i="11"/>
  <c r="D1490" i="11"/>
  <c r="D1491" i="11"/>
  <c r="D1492" i="11"/>
  <c r="D1493" i="11"/>
  <c r="D1494" i="11"/>
  <c r="D1495" i="11"/>
  <c r="D1496" i="11"/>
  <c r="D1497" i="11"/>
  <c r="D1498" i="11"/>
  <c r="D1499" i="11"/>
  <c r="D1500" i="11"/>
  <c r="D1501" i="11"/>
  <c r="D1502" i="11"/>
  <c r="D1503" i="11"/>
  <c r="D1504" i="11"/>
  <c r="D1505" i="11"/>
  <c r="D1506" i="11"/>
  <c r="D1507" i="11"/>
  <c r="D1508" i="11"/>
  <c r="D1509" i="11"/>
  <c r="D1510" i="11"/>
  <c r="D1511" i="11"/>
  <c r="D1512" i="11"/>
  <c r="D1513" i="11"/>
  <c r="D1514" i="11"/>
  <c r="D1515" i="11"/>
  <c r="D1516" i="11"/>
  <c r="D1517" i="11"/>
  <c r="D1518" i="11"/>
  <c r="D1519" i="11"/>
  <c r="D1520" i="11"/>
  <c r="D1521" i="11"/>
  <c r="D1522" i="11"/>
  <c r="D1523" i="11"/>
  <c r="D1524" i="11"/>
  <c r="D1525" i="11"/>
  <c r="D1526" i="11"/>
  <c r="D1527" i="11"/>
  <c r="D1528" i="11"/>
  <c r="D1529" i="11"/>
  <c r="D1530" i="11"/>
  <c r="D1531" i="11"/>
  <c r="D1532" i="11"/>
  <c r="D1533" i="11"/>
  <c r="D1534" i="11"/>
  <c r="D1535" i="11"/>
  <c r="D1536" i="11"/>
  <c r="D1537" i="11"/>
  <c r="D1538" i="11"/>
  <c r="D1539" i="11"/>
  <c r="D1540" i="11"/>
  <c r="D1541" i="11"/>
  <c r="D1542" i="11"/>
  <c r="D1543" i="11"/>
  <c r="D1544" i="11"/>
  <c r="D1545" i="11"/>
  <c r="D1546" i="11"/>
  <c r="D1547" i="11"/>
  <c r="D1548" i="11"/>
  <c r="D1549" i="11"/>
  <c r="D1550" i="11"/>
  <c r="D1551" i="11"/>
  <c r="D1552" i="11"/>
  <c r="D1553" i="11"/>
  <c r="D1554" i="11"/>
  <c r="D1555" i="11"/>
  <c r="D1556" i="11"/>
  <c r="D1557" i="11"/>
  <c r="D1558" i="11"/>
  <c r="D1559" i="11"/>
  <c r="D1560" i="11"/>
  <c r="D1561" i="11"/>
  <c r="D1562" i="11"/>
  <c r="D1563" i="11"/>
  <c r="D1564" i="11"/>
  <c r="D1565" i="11"/>
  <c r="D1566" i="11"/>
  <c r="D1567" i="11"/>
  <c r="D1568" i="11"/>
  <c r="D1569" i="11"/>
  <c r="D1570" i="11"/>
  <c r="D1571" i="11"/>
  <c r="D1572" i="11"/>
  <c r="D1573" i="11"/>
  <c r="D1574" i="11"/>
  <c r="D1575" i="11"/>
  <c r="D1576" i="11"/>
  <c r="D1577" i="11"/>
  <c r="D1578" i="11"/>
  <c r="D1579" i="11"/>
  <c r="D1580" i="11"/>
  <c r="D1581" i="11"/>
  <c r="D1582" i="11"/>
  <c r="D1583" i="11"/>
  <c r="D1584" i="11"/>
  <c r="D1585" i="11"/>
  <c r="D1586" i="11"/>
  <c r="D1587" i="11"/>
  <c r="D1588" i="11"/>
  <c r="D1589" i="11"/>
  <c r="D1590" i="11"/>
  <c r="D1591" i="11"/>
  <c r="D1592" i="11"/>
  <c r="D1593" i="11"/>
  <c r="D1594" i="11"/>
  <c r="D1595" i="11"/>
  <c r="D1596" i="11"/>
  <c r="D1597" i="11"/>
  <c r="D1598" i="11"/>
  <c r="D1599" i="11"/>
  <c r="D1600" i="11"/>
  <c r="D1601" i="11"/>
  <c r="D1602" i="11"/>
  <c r="D1603" i="11"/>
  <c r="D1604" i="11"/>
  <c r="D1605" i="11"/>
  <c r="D1606" i="11"/>
  <c r="D1607" i="11"/>
  <c r="D1608" i="11"/>
  <c r="D1609" i="11"/>
  <c r="D1610" i="11"/>
  <c r="D1611" i="11"/>
  <c r="D1612" i="11"/>
  <c r="D1613" i="11"/>
  <c r="D1614" i="11"/>
  <c r="D1615" i="11"/>
  <c r="D1616" i="11"/>
  <c r="D1617" i="11"/>
  <c r="D1618" i="11"/>
  <c r="D1619" i="11"/>
  <c r="D1620" i="11"/>
  <c r="D1621" i="11"/>
  <c r="D1622" i="11"/>
  <c r="D1623" i="11"/>
  <c r="D1624" i="11"/>
  <c r="D1625" i="11"/>
  <c r="D1626" i="11"/>
  <c r="D1627" i="11"/>
  <c r="D1628" i="11"/>
  <c r="D1629" i="11"/>
  <c r="D1630" i="11"/>
  <c r="D1631" i="11"/>
  <c r="D1632" i="11"/>
  <c r="D1633" i="11"/>
  <c r="D1634" i="11"/>
  <c r="D1635" i="11"/>
  <c r="D1636" i="11"/>
  <c r="D1637" i="11"/>
  <c r="D1638" i="11"/>
  <c r="D1639" i="11"/>
  <c r="D1640" i="11"/>
  <c r="D1641" i="11"/>
  <c r="D1642" i="11"/>
  <c r="D1643" i="11"/>
  <c r="D1644" i="11"/>
  <c r="D1645" i="11"/>
  <c r="D1646" i="11"/>
  <c r="D1647" i="11"/>
  <c r="D1648" i="11"/>
  <c r="D1649" i="11"/>
  <c r="D1650" i="11"/>
  <c r="D1651" i="11"/>
  <c r="D1652" i="11"/>
  <c r="D1653" i="11"/>
  <c r="D1654" i="11"/>
  <c r="D1655" i="11"/>
  <c r="D1656" i="11"/>
  <c r="D1657" i="11"/>
  <c r="D1658" i="11"/>
  <c r="D1659" i="11"/>
  <c r="D1660" i="11"/>
  <c r="D1661" i="11"/>
  <c r="D1662" i="11"/>
  <c r="D1663" i="11"/>
  <c r="D1664" i="11"/>
  <c r="D1665" i="11"/>
  <c r="D1666" i="11"/>
  <c r="D1667" i="11"/>
  <c r="D1668" i="11"/>
  <c r="D1669" i="11"/>
  <c r="D1670" i="11"/>
  <c r="D1671" i="11"/>
  <c r="D1672" i="11"/>
  <c r="D1673" i="11"/>
  <c r="D1674" i="11"/>
  <c r="D1675" i="11"/>
  <c r="D1676" i="11"/>
  <c r="D1677" i="11"/>
  <c r="D1678" i="11"/>
  <c r="D1679" i="11"/>
  <c r="D1680" i="11"/>
  <c r="D1681" i="11"/>
  <c r="D1682" i="11"/>
  <c r="D1683" i="11"/>
  <c r="D1684" i="11"/>
  <c r="D1685" i="11"/>
  <c r="D1686" i="11"/>
  <c r="D1687" i="11"/>
  <c r="D1688" i="11"/>
  <c r="D1689" i="11"/>
  <c r="D1690" i="11"/>
  <c r="D1691" i="11"/>
  <c r="D1692" i="11"/>
  <c r="D1693" i="11"/>
  <c r="D1694" i="11"/>
  <c r="D1695" i="11"/>
  <c r="D1696" i="11"/>
  <c r="D1697" i="11"/>
  <c r="D1698" i="11"/>
  <c r="D1699" i="11"/>
  <c r="D1700" i="11"/>
  <c r="D1701" i="11"/>
  <c r="D1702" i="11"/>
  <c r="D1703" i="11"/>
  <c r="D1704" i="11"/>
  <c r="D1705" i="11"/>
  <c r="D1706" i="11"/>
  <c r="D1707" i="11"/>
  <c r="D1708" i="11"/>
  <c r="D1709" i="11"/>
  <c r="D1710" i="11"/>
  <c r="D1711" i="11"/>
  <c r="D1712" i="11"/>
  <c r="D1713" i="11"/>
  <c r="D1714" i="11"/>
  <c r="D1715" i="11"/>
  <c r="D1716" i="11"/>
  <c r="D1717" i="11"/>
  <c r="D1718" i="11"/>
  <c r="D1719" i="11"/>
  <c r="D1720" i="11"/>
  <c r="D1721" i="11"/>
  <c r="D1722" i="11"/>
  <c r="D1723" i="11"/>
  <c r="D1724" i="11"/>
  <c r="D1725" i="11"/>
  <c r="D1726" i="11"/>
  <c r="D1727" i="11"/>
  <c r="D1728" i="11"/>
  <c r="D1729" i="11"/>
  <c r="D1730" i="11"/>
  <c r="D1731" i="11"/>
  <c r="D1732" i="11"/>
  <c r="D1733" i="11"/>
  <c r="D1734" i="11"/>
  <c r="D1735" i="11"/>
  <c r="D1736" i="11"/>
  <c r="D1737" i="11"/>
  <c r="D1738" i="11"/>
  <c r="D1739" i="11"/>
  <c r="D1740" i="11"/>
  <c r="D1741" i="11"/>
  <c r="D1742" i="11"/>
  <c r="D1743" i="11"/>
  <c r="D1744" i="11"/>
  <c r="D1745" i="11"/>
  <c r="D1746" i="11"/>
  <c r="D1747" i="11"/>
  <c r="D1748" i="11"/>
  <c r="D1749" i="11"/>
  <c r="D1750" i="11"/>
  <c r="D1751" i="11"/>
  <c r="D1752" i="11"/>
  <c r="D1753" i="11"/>
  <c r="D1754" i="11"/>
  <c r="D1755" i="11"/>
  <c r="D1756" i="11"/>
  <c r="D1757" i="11"/>
  <c r="D1758" i="11"/>
  <c r="D1759" i="11"/>
  <c r="D1760" i="11"/>
  <c r="D1761" i="11"/>
  <c r="D1762" i="11"/>
  <c r="D1763" i="11"/>
  <c r="D1764" i="11"/>
  <c r="D1765" i="11"/>
  <c r="D1766" i="11"/>
  <c r="D1767" i="11"/>
  <c r="D1768" i="11"/>
  <c r="D1769" i="11"/>
  <c r="D1770" i="11"/>
  <c r="D1771" i="11"/>
  <c r="D1772" i="11"/>
  <c r="D1773" i="11"/>
  <c r="D1774" i="11"/>
  <c r="D1775" i="11"/>
  <c r="D1776" i="11"/>
  <c r="D1777" i="11"/>
  <c r="D1778" i="11"/>
  <c r="D1779" i="11"/>
  <c r="D1780" i="11"/>
  <c r="D1781" i="11"/>
  <c r="D1782" i="11"/>
  <c r="D1783" i="11"/>
  <c r="D1784" i="11"/>
  <c r="D1785" i="11"/>
  <c r="D1786" i="11"/>
  <c r="D1787" i="11"/>
  <c r="D1788" i="11"/>
  <c r="D1789" i="11"/>
  <c r="D1790" i="11"/>
  <c r="D1791" i="11"/>
  <c r="D1792" i="11"/>
  <c r="D1793" i="11"/>
  <c r="D1794" i="11"/>
  <c r="D1795" i="11"/>
  <c r="D1796" i="11"/>
  <c r="D1797" i="11"/>
  <c r="D1798" i="11"/>
  <c r="D1799" i="11"/>
  <c r="D1800" i="11"/>
  <c r="D1801" i="11"/>
  <c r="D1802" i="11"/>
  <c r="D1803" i="11"/>
  <c r="D1804" i="11"/>
  <c r="D1805" i="11"/>
  <c r="D1806" i="11"/>
  <c r="D1807" i="11"/>
  <c r="D1808" i="11"/>
  <c r="D1809" i="11"/>
  <c r="D1810" i="11"/>
  <c r="D1811" i="11"/>
  <c r="D1812" i="11"/>
  <c r="D1813" i="11"/>
  <c r="D1814" i="11"/>
  <c r="D1815" i="11"/>
  <c r="D1816" i="11"/>
  <c r="D1817" i="11"/>
  <c r="D1818" i="11"/>
  <c r="D1819" i="11"/>
  <c r="D1820" i="11"/>
  <c r="D1821" i="11"/>
  <c r="D1822" i="11"/>
  <c r="D1823" i="11"/>
  <c r="D1824" i="11"/>
  <c r="D1825" i="11"/>
  <c r="D1826" i="11"/>
  <c r="D1827" i="11"/>
  <c r="D1828" i="11"/>
  <c r="D1829" i="11"/>
  <c r="D1830" i="11"/>
  <c r="D1831" i="11"/>
  <c r="D1832" i="11"/>
  <c r="D1833" i="11"/>
  <c r="D1834" i="11"/>
  <c r="D1835" i="11"/>
  <c r="D1836" i="11"/>
  <c r="D1837" i="11"/>
  <c r="D1838" i="11"/>
  <c r="D1839" i="11"/>
  <c r="D1840" i="11"/>
  <c r="D1841" i="11"/>
  <c r="D1842" i="11"/>
  <c r="D1843" i="11"/>
  <c r="D1844" i="11"/>
  <c r="D1845" i="11"/>
  <c r="D1846" i="11"/>
  <c r="D1847" i="11"/>
  <c r="D1848" i="11"/>
  <c r="D1849" i="11"/>
  <c r="D1850" i="11"/>
  <c r="D1851" i="11"/>
  <c r="D1852" i="11"/>
  <c r="D1853" i="11"/>
  <c r="D1854" i="11"/>
  <c r="D1855" i="11"/>
  <c r="D1856" i="11"/>
  <c r="D1857" i="11"/>
  <c r="D1858" i="11"/>
  <c r="D1859" i="11"/>
  <c r="D1860" i="11"/>
  <c r="D1861" i="11"/>
  <c r="D1862" i="11"/>
  <c r="D1863" i="11"/>
  <c r="D1864" i="11"/>
  <c r="D1865" i="11"/>
  <c r="D1866" i="11"/>
  <c r="D1867" i="11"/>
  <c r="D1868" i="11"/>
  <c r="D1869" i="11"/>
  <c r="D1870" i="11"/>
  <c r="D1871" i="11"/>
  <c r="D1872" i="11"/>
  <c r="D1873" i="11"/>
  <c r="D1874" i="11"/>
  <c r="D1875" i="11"/>
  <c r="D1876" i="11"/>
  <c r="D1877" i="11"/>
  <c r="D1878" i="11"/>
  <c r="D1879" i="11"/>
  <c r="D1880" i="11"/>
  <c r="D1881" i="11"/>
  <c r="D1882" i="11"/>
  <c r="D1883" i="11"/>
  <c r="D1884" i="11"/>
  <c r="D1885" i="11"/>
  <c r="D1886" i="11"/>
  <c r="D1887" i="11"/>
  <c r="D1888" i="11"/>
  <c r="D1889" i="11"/>
  <c r="D1890" i="11"/>
  <c r="D1891" i="11"/>
  <c r="D1892" i="11"/>
  <c r="D1893" i="11"/>
  <c r="D1894" i="11"/>
  <c r="D1895" i="11"/>
  <c r="D1896" i="11"/>
  <c r="D1897" i="11"/>
  <c r="C1898" i="11"/>
  <c r="D1898" i="11"/>
  <c r="C1899" i="11"/>
  <c r="D1899" i="11"/>
  <c r="C1900" i="11"/>
  <c r="D1900" i="11"/>
  <c r="C1901" i="11"/>
  <c r="D1901" i="11"/>
  <c r="C1902" i="11"/>
  <c r="D1902" i="11"/>
  <c r="C1903" i="11"/>
  <c r="D1903" i="11"/>
  <c r="C1904" i="11"/>
  <c r="D1904" i="11"/>
  <c r="C1905" i="11"/>
  <c r="D1905" i="11"/>
  <c r="C1906" i="11"/>
  <c r="D1906" i="11"/>
  <c r="C1907" i="11"/>
  <c r="D1907" i="11"/>
  <c r="C1908" i="11"/>
  <c r="D1908" i="11"/>
  <c r="C1909" i="11"/>
  <c r="D1909" i="11"/>
  <c r="C1910" i="11"/>
  <c r="D1910" i="11"/>
  <c r="C1911" i="11"/>
  <c r="D1911" i="11"/>
  <c r="C1912" i="11"/>
  <c r="D1912" i="11"/>
  <c r="C1913" i="11"/>
  <c r="D1913" i="11"/>
  <c r="C1914" i="11"/>
  <c r="D1914" i="11"/>
  <c r="C1915" i="11"/>
  <c r="D1915" i="11"/>
  <c r="C1916" i="11"/>
  <c r="D1916" i="11"/>
  <c r="C1917" i="11"/>
  <c r="D1917" i="11"/>
  <c r="C1918" i="11"/>
  <c r="D1918" i="11"/>
  <c r="C1919" i="11"/>
  <c r="D1919" i="11"/>
  <c r="C1920" i="11"/>
  <c r="D1920" i="11"/>
  <c r="C1921" i="11"/>
  <c r="D1921" i="11"/>
  <c r="C1922" i="11"/>
  <c r="D1922" i="11"/>
  <c r="C1923" i="11"/>
  <c r="D1923" i="11"/>
  <c r="C1924" i="11"/>
  <c r="D1924" i="11"/>
  <c r="C1925" i="11"/>
  <c r="D1925" i="11"/>
  <c r="C1926" i="11"/>
  <c r="D1926" i="11"/>
  <c r="C1927" i="11"/>
  <c r="D1927" i="11"/>
  <c r="C1928" i="11"/>
  <c r="D1928" i="11"/>
  <c r="C1929" i="11"/>
  <c r="D1929" i="11"/>
  <c r="C1930" i="11"/>
  <c r="D1930" i="11"/>
  <c r="C1931" i="11"/>
  <c r="D1931" i="11"/>
  <c r="C1932" i="11"/>
  <c r="D1932" i="11"/>
  <c r="C1933" i="11"/>
  <c r="D1933" i="11"/>
  <c r="C1934" i="11"/>
  <c r="D1934" i="11"/>
  <c r="C1935" i="11"/>
  <c r="D1935" i="11"/>
  <c r="C1936" i="11"/>
  <c r="D1936" i="11"/>
  <c r="C1937" i="11"/>
  <c r="D1937" i="11"/>
  <c r="C1938" i="11"/>
  <c r="D1938" i="11"/>
  <c r="C1939" i="11"/>
  <c r="D1939" i="11"/>
  <c r="C1940" i="11"/>
  <c r="D1940" i="11"/>
  <c r="C1941" i="11"/>
  <c r="D1941" i="11"/>
  <c r="C1942" i="11"/>
  <c r="D1942" i="11"/>
  <c r="C1943" i="11"/>
  <c r="D1943" i="11"/>
  <c r="C1944" i="11"/>
  <c r="D1944" i="11"/>
  <c r="C1945" i="11"/>
  <c r="D1945" i="11"/>
  <c r="C1946" i="11"/>
  <c r="D1946" i="11"/>
  <c r="C1947" i="11"/>
  <c r="D1947" i="11"/>
  <c r="C1948" i="11"/>
  <c r="D1948" i="11"/>
  <c r="C1949" i="11"/>
  <c r="D1949" i="11"/>
  <c r="C1950" i="11"/>
  <c r="D1950" i="11"/>
  <c r="C1951" i="11"/>
  <c r="D1951" i="11"/>
  <c r="C1952" i="11"/>
  <c r="D1952" i="11"/>
  <c r="C1953" i="11"/>
  <c r="D1953" i="11"/>
  <c r="C1954" i="11"/>
  <c r="D1954" i="11"/>
  <c r="C1955" i="11"/>
  <c r="D1955" i="11"/>
  <c r="C1956" i="11"/>
  <c r="D1956" i="11"/>
  <c r="C1957" i="11"/>
  <c r="D1957" i="11"/>
  <c r="C1958" i="11"/>
  <c r="D1958" i="11"/>
  <c r="C1959" i="11"/>
  <c r="D1959" i="11"/>
  <c r="C1960" i="11"/>
  <c r="D1960" i="11"/>
  <c r="C1961" i="11"/>
  <c r="D1961" i="11"/>
  <c r="C1962" i="11"/>
  <c r="D1962" i="11"/>
  <c r="C1963" i="11"/>
  <c r="D1963" i="11"/>
  <c r="C1964" i="11"/>
  <c r="D1964" i="11"/>
  <c r="C1965" i="11"/>
  <c r="D1965" i="11"/>
  <c r="C1966" i="11"/>
  <c r="D1966" i="11"/>
  <c r="C1967" i="11"/>
  <c r="D1967" i="11"/>
  <c r="C1968" i="11"/>
  <c r="D1968" i="11"/>
  <c r="C1969" i="11"/>
  <c r="D1969" i="11"/>
  <c r="C1970" i="11"/>
  <c r="D1970" i="11"/>
  <c r="C1971" i="11"/>
  <c r="D1971" i="11"/>
  <c r="C1972" i="11"/>
  <c r="D1972" i="11"/>
  <c r="C1973" i="11"/>
  <c r="D1973" i="11"/>
  <c r="C1974" i="11"/>
  <c r="D1974" i="11"/>
  <c r="C1975" i="11"/>
  <c r="D1975" i="11"/>
  <c r="C1976" i="11"/>
  <c r="D1976" i="11"/>
  <c r="C1977" i="11"/>
  <c r="D1977" i="11"/>
  <c r="C1978" i="11"/>
  <c r="D1978" i="11"/>
  <c r="C1979" i="11"/>
  <c r="D1979" i="11"/>
  <c r="C1980" i="11"/>
  <c r="D1980" i="11"/>
  <c r="C1981" i="11"/>
  <c r="D1981" i="11"/>
  <c r="C1982" i="11"/>
  <c r="D1982" i="11"/>
  <c r="C1983" i="11"/>
  <c r="D1983" i="11"/>
  <c r="C1984" i="11"/>
  <c r="D1984" i="11"/>
  <c r="C1985" i="11"/>
  <c r="D1985" i="11"/>
  <c r="C1986" i="11"/>
  <c r="D1986" i="11"/>
  <c r="C1987" i="11"/>
  <c r="D1987" i="11"/>
  <c r="C1988" i="11"/>
  <c r="D1988" i="11"/>
  <c r="C1989" i="11"/>
  <c r="D1989" i="11"/>
  <c r="C1990" i="11"/>
  <c r="D1990" i="11"/>
  <c r="C1991" i="11"/>
  <c r="D1991" i="11"/>
  <c r="C1992" i="11"/>
  <c r="D1992" i="11"/>
  <c r="C1993" i="11"/>
  <c r="D1993" i="11"/>
  <c r="C1994" i="11"/>
  <c r="D1994" i="11"/>
  <c r="C1995" i="11"/>
  <c r="D1995" i="11"/>
  <c r="C1996" i="11"/>
  <c r="D1996" i="11"/>
  <c r="C1997" i="11"/>
  <c r="D1997" i="11"/>
  <c r="C1998" i="11"/>
  <c r="D1998" i="11"/>
  <c r="C1999" i="11"/>
  <c r="D1999" i="11"/>
  <c r="C2000" i="11"/>
  <c r="D2000" i="11"/>
  <c r="C2001" i="11"/>
  <c r="D2001" i="11"/>
  <c r="C2002" i="11"/>
  <c r="D2002" i="11"/>
  <c r="C2003" i="11"/>
  <c r="D2003" i="11"/>
  <c r="C2004" i="11"/>
  <c r="D2004" i="11"/>
  <c r="C2005" i="11"/>
  <c r="D2005" i="11"/>
  <c r="C2006" i="11"/>
  <c r="D2006" i="11"/>
  <c r="C2007" i="11"/>
  <c r="D2007" i="11"/>
  <c r="C2008" i="11"/>
  <c r="D2008" i="11"/>
  <c r="C2009" i="11"/>
  <c r="D2009" i="11"/>
  <c r="C2010" i="11"/>
  <c r="D2010" i="11"/>
  <c r="C2011" i="11"/>
  <c r="D2011" i="11"/>
  <c r="C2012" i="11"/>
  <c r="D2012" i="11"/>
  <c r="C2013" i="11"/>
  <c r="D2013" i="11"/>
  <c r="C2014" i="11"/>
  <c r="D2014" i="11"/>
  <c r="C2015" i="11"/>
  <c r="D2015" i="11"/>
  <c r="C2016" i="11"/>
  <c r="D2016" i="11"/>
  <c r="C2017" i="11"/>
  <c r="D2017" i="11"/>
  <c r="C2018" i="11"/>
  <c r="D2018" i="11"/>
  <c r="C2019" i="11"/>
  <c r="D2019" i="11"/>
  <c r="C2020" i="11"/>
  <c r="D2020" i="11"/>
  <c r="C2021" i="11"/>
  <c r="D2021" i="11"/>
  <c r="C2022" i="11"/>
  <c r="D2022" i="11"/>
  <c r="C2023" i="11"/>
  <c r="D2023" i="11"/>
  <c r="C2024" i="11"/>
  <c r="D2024" i="11"/>
  <c r="C2025" i="11"/>
  <c r="D2025" i="11"/>
  <c r="C2026" i="11"/>
  <c r="D2026" i="11"/>
  <c r="C2027" i="11"/>
  <c r="D2027" i="11"/>
  <c r="C2028" i="11"/>
  <c r="D2028" i="11"/>
  <c r="C2029" i="11"/>
  <c r="D2029" i="11"/>
  <c r="C2030" i="11"/>
  <c r="D2030" i="11"/>
  <c r="C2031" i="11"/>
  <c r="D2031" i="11"/>
  <c r="C2032" i="11"/>
  <c r="D2032" i="11"/>
  <c r="C2033" i="11"/>
  <c r="D2033" i="11"/>
  <c r="C2034" i="11"/>
  <c r="D2034" i="11"/>
  <c r="C2035" i="11"/>
  <c r="D2035" i="11"/>
  <c r="C2036" i="11"/>
  <c r="D2036" i="11"/>
  <c r="C2037" i="11"/>
  <c r="D2037" i="11"/>
  <c r="C2038" i="11"/>
  <c r="D2038" i="11"/>
  <c r="C2039" i="11"/>
  <c r="D2039" i="11"/>
  <c r="C2040" i="11"/>
  <c r="D2040" i="11"/>
  <c r="C2041" i="11"/>
  <c r="D2041" i="11"/>
  <c r="C2042" i="11"/>
  <c r="D2042" i="11"/>
  <c r="C2043" i="11"/>
  <c r="D2043" i="11"/>
  <c r="C2044" i="11"/>
  <c r="D2044" i="11"/>
  <c r="C2045" i="11"/>
  <c r="D2045" i="11"/>
  <c r="C2046" i="11"/>
  <c r="D2046" i="11"/>
  <c r="C2047" i="11"/>
  <c r="D2047" i="11"/>
  <c r="C2048" i="11"/>
  <c r="D2048" i="11"/>
  <c r="C2049" i="11"/>
  <c r="D2049" i="11"/>
  <c r="C2050" i="11"/>
  <c r="D2050" i="11"/>
  <c r="C2051" i="11"/>
  <c r="D2051" i="11"/>
  <c r="C2052" i="11"/>
  <c r="D2052" i="11"/>
  <c r="C2053" i="11"/>
  <c r="D2053" i="11"/>
  <c r="C2054" i="11"/>
  <c r="D2054" i="11"/>
  <c r="C2055" i="11"/>
  <c r="D2055" i="11"/>
  <c r="C2056" i="11"/>
  <c r="D2056" i="11"/>
  <c r="C2057" i="11"/>
  <c r="D2057" i="11"/>
  <c r="C2058" i="11"/>
  <c r="D2058" i="11"/>
  <c r="C2059" i="11"/>
  <c r="D2059" i="11"/>
  <c r="C2060" i="11"/>
  <c r="D2060" i="11"/>
  <c r="C2061" i="11"/>
  <c r="D2061" i="11"/>
  <c r="C2062" i="11"/>
  <c r="D2062" i="11"/>
  <c r="C2063" i="11"/>
  <c r="D2063" i="11"/>
  <c r="C2064" i="11"/>
  <c r="D2064" i="11"/>
  <c r="C2065" i="11"/>
  <c r="D2065" i="11"/>
  <c r="C2066" i="11"/>
  <c r="D2066" i="11"/>
  <c r="C2067" i="11"/>
  <c r="D2067" i="11"/>
  <c r="C2068" i="11"/>
  <c r="D2068" i="11"/>
  <c r="C2069" i="11"/>
  <c r="D2069" i="11"/>
  <c r="C2070" i="11"/>
  <c r="D2070" i="11"/>
  <c r="C2071" i="11"/>
  <c r="D2071" i="11"/>
  <c r="C2072" i="11"/>
  <c r="D2072" i="11"/>
  <c r="C2073" i="11"/>
  <c r="D2073" i="11"/>
  <c r="C2074" i="11"/>
  <c r="D2074" i="11"/>
  <c r="C2075" i="11"/>
  <c r="D2075" i="11"/>
  <c r="C2076" i="11"/>
  <c r="D2076" i="11"/>
  <c r="C2077" i="11"/>
  <c r="D2077" i="11"/>
  <c r="C2078" i="11"/>
  <c r="D2078" i="11"/>
  <c r="C2079" i="11"/>
  <c r="D2079" i="11"/>
  <c r="C2080" i="11"/>
  <c r="D2080" i="11"/>
  <c r="C2081" i="11"/>
  <c r="D2081" i="11"/>
  <c r="C2082" i="11"/>
  <c r="D2082" i="11"/>
  <c r="C2083" i="11"/>
  <c r="D2083" i="11"/>
  <c r="C2084" i="11"/>
  <c r="D2084" i="11"/>
  <c r="C2085" i="11"/>
  <c r="D2085" i="11"/>
  <c r="C2086" i="11"/>
  <c r="D2086" i="11"/>
  <c r="C2087" i="11"/>
  <c r="D2087" i="11"/>
  <c r="C2088" i="11"/>
  <c r="D2088" i="11"/>
  <c r="C2089" i="11"/>
  <c r="D2089" i="11"/>
  <c r="C2090" i="11"/>
  <c r="D2090" i="11"/>
  <c r="C2091" i="11"/>
  <c r="D2091" i="11"/>
  <c r="C2092" i="11"/>
  <c r="D2092" i="11"/>
  <c r="C2093" i="11"/>
  <c r="D2093" i="11"/>
  <c r="C2094" i="11"/>
  <c r="D2094" i="11"/>
  <c r="C2095" i="11"/>
  <c r="D2095" i="11"/>
  <c r="C2096" i="11"/>
  <c r="D2096" i="11"/>
  <c r="C2097" i="11"/>
  <c r="D2097" i="11"/>
  <c r="C2098" i="11"/>
  <c r="D2098" i="11"/>
  <c r="C2099" i="11"/>
  <c r="D2099" i="11"/>
  <c r="C2100" i="11"/>
  <c r="D2100" i="11"/>
  <c r="C2101" i="11"/>
  <c r="D2101" i="11"/>
  <c r="C2102" i="11"/>
  <c r="D2102" i="11"/>
  <c r="C2103" i="11"/>
  <c r="D2103" i="11"/>
  <c r="C2104" i="11"/>
  <c r="D2104" i="11"/>
  <c r="C2105" i="11"/>
  <c r="D2105" i="11"/>
  <c r="C2106" i="11"/>
  <c r="D2106" i="11"/>
  <c r="C2107" i="11"/>
  <c r="D2107" i="11"/>
  <c r="C2108" i="11"/>
  <c r="D2108" i="11"/>
  <c r="C2109" i="11"/>
  <c r="D2109" i="11"/>
  <c r="C2110" i="11"/>
  <c r="D2110" i="11"/>
  <c r="C2111" i="11"/>
  <c r="D2111" i="11"/>
  <c r="C2112" i="11"/>
  <c r="D2112" i="11"/>
  <c r="C2113" i="11"/>
  <c r="D2113" i="11"/>
  <c r="C2114" i="11"/>
  <c r="D2114" i="11"/>
  <c r="C2115" i="11"/>
  <c r="D2115" i="11"/>
  <c r="C2116" i="11"/>
  <c r="D2116" i="11"/>
  <c r="C2117" i="11"/>
  <c r="D2117" i="11"/>
  <c r="C2118" i="11"/>
  <c r="D2118" i="11"/>
  <c r="C2119" i="11"/>
  <c r="D2119" i="11"/>
  <c r="C2120" i="11"/>
  <c r="D2120" i="11"/>
  <c r="C2121" i="11"/>
  <c r="D2121" i="11"/>
  <c r="C2122" i="11"/>
  <c r="D2122" i="11"/>
  <c r="C2123" i="11"/>
  <c r="D2123" i="11"/>
  <c r="C2124" i="11"/>
  <c r="D2124" i="11"/>
  <c r="C2125" i="11"/>
  <c r="D2125" i="11"/>
  <c r="C2126" i="11"/>
  <c r="D2126" i="11"/>
  <c r="C2127" i="11"/>
  <c r="D2127" i="11"/>
  <c r="C2128" i="11"/>
  <c r="D2128" i="11"/>
  <c r="C2129" i="11"/>
  <c r="D2129" i="11"/>
  <c r="C2130" i="11"/>
  <c r="D2130" i="11"/>
  <c r="C2131" i="11"/>
  <c r="D2131" i="11"/>
  <c r="C2132" i="11"/>
  <c r="D2132" i="11"/>
  <c r="C2133" i="11"/>
  <c r="D2133" i="11"/>
  <c r="C2134" i="11"/>
  <c r="D2134" i="11"/>
  <c r="C2135" i="11"/>
  <c r="D2135" i="11"/>
  <c r="C2136" i="11"/>
  <c r="D2136" i="11"/>
  <c r="C2137" i="11"/>
  <c r="D2137" i="11"/>
  <c r="C2138" i="11"/>
  <c r="D2138" i="11"/>
  <c r="C2139" i="11"/>
  <c r="D2139" i="11"/>
  <c r="C2140" i="11"/>
  <c r="D2140" i="11"/>
  <c r="C2141" i="11"/>
  <c r="D2141" i="11"/>
  <c r="C2142" i="11"/>
  <c r="D2142" i="11"/>
  <c r="C2143" i="11"/>
  <c r="D2143" i="11"/>
  <c r="C2144" i="11"/>
  <c r="D2144" i="11"/>
  <c r="C2145" i="11"/>
  <c r="D2145" i="11"/>
  <c r="C2146" i="11"/>
  <c r="D2146" i="11"/>
  <c r="C2147" i="11"/>
  <c r="D2147" i="11"/>
  <c r="C2148" i="11"/>
  <c r="D2148" i="11"/>
  <c r="C2149" i="11"/>
  <c r="D2149" i="11"/>
  <c r="C2150" i="11"/>
  <c r="D2150" i="11"/>
  <c r="C2151" i="11"/>
  <c r="D2151" i="11"/>
  <c r="C2152" i="11"/>
  <c r="D2152" i="11"/>
  <c r="C2153" i="11"/>
  <c r="D2153" i="11"/>
  <c r="C2154" i="11"/>
  <c r="D2154" i="11"/>
  <c r="C2155" i="11"/>
  <c r="D2155" i="11"/>
  <c r="C2156" i="11"/>
  <c r="D2156" i="11"/>
  <c r="C2157" i="11"/>
  <c r="D2157" i="11"/>
  <c r="C2158" i="11"/>
  <c r="D2158" i="11"/>
  <c r="C2159" i="11"/>
  <c r="D2159" i="11"/>
  <c r="C2160" i="11"/>
  <c r="D2160" i="11"/>
  <c r="C2161" i="11"/>
  <c r="D2161" i="11"/>
  <c r="C2162" i="11"/>
  <c r="D2162" i="11"/>
  <c r="C2163" i="11"/>
  <c r="D2163" i="11"/>
  <c r="C2164" i="11"/>
  <c r="D2164" i="11"/>
  <c r="C2165" i="11"/>
  <c r="D2165" i="11"/>
  <c r="C2166" i="11"/>
  <c r="D2166" i="11"/>
  <c r="C2167" i="11"/>
  <c r="D2167" i="11"/>
  <c r="C2168" i="11"/>
  <c r="D2168" i="11"/>
  <c r="C2169" i="11"/>
  <c r="D2169" i="11"/>
  <c r="C2170" i="11"/>
  <c r="D2170" i="11"/>
  <c r="C2171" i="11"/>
  <c r="D2171" i="11"/>
  <c r="C2172" i="11"/>
  <c r="D2172" i="11"/>
  <c r="C2173" i="11"/>
  <c r="D2173" i="11"/>
  <c r="C2174" i="11"/>
  <c r="D2174" i="11"/>
  <c r="C2175" i="11"/>
  <c r="D2175" i="11"/>
  <c r="C2176" i="11"/>
  <c r="D2176" i="11"/>
  <c r="C2177" i="11"/>
  <c r="D2177" i="11"/>
  <c r="C2178" i="11"/>
  <c r="D2178" i="11"/>
  <c r="C2179" i="11"/>
  <c r="D2179" i="11"/>
  <c r="C2180" i="11"/>
  <c r="D2180" i="11"/>
  <c r="C2181" i="11"/>
  <c r="D2181" i="11"/>
  <c r="C2182" i="11"/>
  <c r="D2182" i="11"/>
  <c r="C2183" i="11"/>
  <c r="D2183" i="11"/>
  <c r="C2184" i="11"/>
  <c r="D2184" i="11"/>
  <c r="C2185" i="11"/>
  <c r="D2185" i="11"/>
  <c r="C2186" i="11"/>
  <c r="D2186" i="11"/>
  <c r="C2187" i="11"/>
  <c r="D2187" i="11"/>
  <c r="C2188" i="11"/>
  <c r="D2188" i="11"/>
  <c r="C2189" i="11"/>
  <c r="D2189" i="11"/>
  <c r="C2190" i="11"/>
  <c r="D2190" i="11"/>
  <c r="C2191" i="11"/>
  <c r="D2191" i="11"/>
  <c r="C2192" i="11"/>
  <c r="D2192" i="11"/>
  <c r="C2193" i="11"/>
  <c r="D2193" i="11"/>
  <c r="C2194" i="11"/>
  <c r="D2194" i="11"/>
  <c r="C2195" i="11"/>
  <c r="D2195" i="11"/>
  <c r="C2196" i="11"/>
  <c r="D2196" i="11"/>
  <c r="C2197" i="11"/>
  <c r="D2197" i="11"/>
  <c r="C2198" i="11"/>
  <c r="D2198" i="11"/>
  <c r="C2199" i="11"/>
  <c r="D2199" i="11"/>
  <c r="C2200" i="11"/>
  <c r="D2200" i="11"/>
  <c r="C2201" i="11"/>
  <c r="D2201" i="11"/>
  <c r="C2202" i="11"/>
  <c r="D2202" i="11"/>
  <c r="C2203" i="11"/>
  <c r="D2203" i="11"/>
  <c r="C2204" i="11"/>
  <c r="D2204" i="11"/>
  <c r="C2205" i="11"/>
  <c r="D2205" i="11"/>
  <c r="C2206" i="11"/>
  <c r="D2206" i="11"/>
  <c r="C2207" i="11"/>
  <c r="D2207" i="11"/>
  <c r="C2208" i="11"/>
  <c r="D2208" i="11"/>
  <c r="C2209" i="11"/>
  <c r="D2209" i="11"/>
  <c r="C2210" i="11"/>
  <c r="D2210" i="11"/>
  <c r="C2211" i="11"/>
  <c r="D2211" i="11"/>
  <c r="C2212" i="11"/>
  <c r="D2212" i="11"/>
  <c r="C2213" i="11"/>
  <c r="D2213" i="11"/>
  <c r="C2214" i="11"/>
  <c r="D2214" i="11"/>
  <c r="C2215" i="11"/>
  <c r="D2215" i="11"/>
  <c r="C2216" i="11"/>
  <c r="D2216" i="11"/>
  <c r="C2217" i="11"/>
  <c r="D2217" i="11"/>
  <c r="C2218" i="11"/>
  <c r="D2218" i="11"/>
  <c r="C2219" i="11"/>
  <c r="D2219" i="11"/>
  <c r="C2220" i="11"/>
  <c r="D2220" i="11"/>
  <c r="C2221" i="11"/>
  <c r="D2221" i="11"/>
  <c r="C2222" i="11"/>
  <c r="D2222" i="11"/>
  <c r="C2223" i="11"/>
  <c r="D2223" i="11"/>
  <c r="C2224" i="11"/>
  <c r="D2224" i="11"/>
  <c r="C2225" i="11"/>
  <c r="D2225" i="11"/>
  <c r="C2226" i="11"/>
  <c r="D2226" i="11"/>
  <c r="C2227" i="11"/>
  <c r="D2227" i="11"/>
  <c r="C2228" i="11"/>
  <c r="D2228" i="11"/>
  <c r="C2229" i="11"/>
  <c r="D2229" i="11"/>
  <c r="C2230" i="11"/>
  <c r="D2230" i="11"/>
  <c r="C2231" i="11"/>
  <c r="D2231" i="11"/>
  <c r="C2232" i="11"/>
  <c r="D2232" i="11"/>
  <c r="C2233" i="11"/>
  <c r="D2233" i="11"/>
  <c r="C2234" i="11"/>
  <c r="D2234" i="11"/>
  <c r="C2235" i="11"/>
  <c r="D2235" i="11"/>
  <c r="C2236" i="11"/>
  <c r="D2236" i="11"/>
  <c r="C2237" i="11"/>
  <c r="D2237" i="11"/>
  <c r="C2238" i="11"/>
  <c r="D2238" i="11"/>
  <c r="C2239" i="11"/>
  <c r="D2239" i="11"/>
  <c r="C2240" i="11"/>
  <c r="D2240" i="11"/>
  <c r="C2241" i="11"/>
  <c r="D2241" i="11"/>
  <c r="C2242" i="11"/>
  <c r="D2242" i="11"/>
  <c r="C2243" i="11"/>
  <c r="D2243" i="11"/>
  <c r="C2244" i="11"/>
  <c r="D2244" i="11"/>
  <c r="C2245" i="11"/>
  <c r="D2245" i="11"/>
  <c r="C2246" i="11"/>
  <c r="D2246" i="11"/>
  <c r="C2247" i="11"/>
  <c r="D2247" i="11"/>
  <c r="C2248" i="11"/>
  <c r="D2248" i="11"/>
  <c r="C2249" i="11"/>
  <c r="D2249" i="11"/>
  <c r="C2250" i="11"/>
  <c r="D2250" i="11"/>
  <c r="C2251" i="11"/>
  <c r="D2251" i="11"/>
  <c r="C2252" i="11"/>
  <c r="D2252" i="11"/>
  <c r="C2253" i="11"/>
  <c r="D2253" i="11"/>
  <c r="C2254" i="11"/>
  <c r="D2254" i="11"/>
  <c r="C2255" i="11"/>
  <c r="D2255" i="11"/>
  <c r="C2256" i="11"/>
  <c r="D2256" i="11"/>
  <c r="C2257" i="11"/>
  <c r="D2257" i="11"/>
  <c r="C2258" i="11"/>
  <c r="D2258" i="11"/>
  <c r="C2259" i="11"/>
  <c r="D2259" i="11"/>
  <c r="C2260" i="11"/>
  <c r="D2260" i="11"/>
  <c r="C2261" i="11"/>
  <c r="D2261" i="11"/>
  <c r="C2262" i="11"/>
  <c r="D2262" i="11"/>
  <c r="C2263" i="11"/>
  <c r="D2263" i="11"/>
  <c r="C2264" i="11"/>
  <c r="D2264" i="11"/>
  <c r="C2265" i="11"/>
  <c r="D2265" i="11"/>
  <c r="C2266" i="11"/>
  <c r="D2266" i="11"/>
  <c r="C2267" i="11"/>
  <c r="D2267" i="11"/>
  <c r="C2268" i="11"/>
  <c r="D2268" i="11"/>
  <c r="C2269" i="11"/>
  <c r="D2269" i="11"/>
  <c r="C2270" i="11"/>
  <c r="D2270" i="11"/>
  <c r="C2271" i="11"/>
  <c r="D2271" i="11"/>
  <c r="C2272" i="11"/>
  <c r="D2272" i="11"/>
  <c r="C2273" i="11"/>
  <c r="D2273" i="11"/>
  <c r="C2274" i="11"/>
  <c r="D2274" i="11"/>
  <c r="C2275" i="11"/>
  <c r="D2275" i="11"/>
  <c r="C2276" i="11"/>
  <c r="D2276" i="11"/>
  <c r="C2277" i="11"/>
  <c r="D2277" i="11"/>
  <c r="C2278" i="11"/>
  <c r="D2278" i="11"/>
  <c r="C2279" i="11"/>
  <c r="D2279" i="11"/>
  <c r="C2280" i="11"/>
  <c r="D2280" i="11"/>
  <c r="C2281" i="11"/>
  <c r="D2281" i="11"/>
  <c r="C2282" i="11"/>
  <c r="D2282" i="11"/>
  <c r="C2283" i="11"/>
  <c r="D2283" i="11"/>
  <c r="C2284" i="11"/>
  <c r="D2284" i="11"/>
  <c r="C2285" i="11"/>
  <c r="D2285" i="11"/>
  <c r="C2286" i="11"/>
  <c r="D2286" i="11"/>
  <c r="C2287" i="11"/>
  <c r="D2287" i="11"/>
  <c r="C2288" i="11"/>
  <c r="D2288" i="11"/>
  <c r="C2289" i="11"/>
  <c r="D2289" i="11"/>
  <c r="C2290" i="11"/>
  <c r="D2290" i="11"/>
  <c r="C2291" i="11"/>
  <c r="D2291" i="11"/>
  <c r="C2292" i="11"/>
  <c r="D2292" i="11"/>
  <c r="C2293" i="11"/>
  <c r="D2293" i="11"/>
  <c r="C2294" i="11"/>
  <c r="D2294" i="11"/>
  <c r="C2295" i="11"/>
  <c r="D2295" i="11"/>
  <c r="C2296" i="11"/>
  <c r="D2296" i="11"/>
  <c r="C2297" i="11"/>
  <c r="D2297" i="11"/>
  <c r="C2298" i="11"/>
  <c r="D2298" i="11"/>
  <c r="C2299" i="11"/>
  <c r="D2299" i="11"/>
  <c r="C2300" i="11"/>
  <c r="D2300" i="11"/>
  <c r="C2301" i="11"/>
  <c r="D2301" i="11"/>
  <c r="C2302" i="11"/>
  <c r="D2302" i="11"/>
  <c r="C2303" i="11"/>
  <c r="D2303" i="11"/>
  <c r="C2304" i="11"/>
  <c r="D2304" i="11"/>
  <c r="C2305" i="11"/>
  <c r="D2305" i="11"/>
  <c r="C2306" i="11"/>
  <c r="D2306" i="11"/>
  <c r="C2307" i="11"/>
  <c r="D2307" i="11"/>
  <c r="C2308" i="11"/>
  <c r="D2308" i="11"/>
  <c r="C2309" i="11"/>
  <c r="D2309" i="11"/>
  <c r="C2310" i="11"/>
  <c r="D2310" i="11"/>
  <c r="C2311" i="11"/>
  <c r="D2311" i="11"/>
  <c r="C2312" i="11"/>
  <c r="D2312" i="11"/>
  <c r="C2313" i="11"/>
  <c r="D2313" i="11"/>
  <c r="C2314" i="11"/>
  <c r="D2314" i="11"/>
  <c r="C2315" i="11"/>
  <c r="D2315" i="11"/>
  <c r="C2316" i="11"/>
  <c r="D2316" i="11"/>
  <c r="C2317" i="11"/>
  <c r="D2317" i="11"/>
  <c r="C2318" i="11"/>
  <c r="D2318" i="11"/>
  <c r="C2319" i="11"/>
  <c r="D2319" i="11"/>
  <c r="C2320" i="11"/>
  <c r="D2320" i="11"/>
  <c r="C2321" i="11"/>
  <c r="D2321" i="11"/>
  <c r="C2322" i="11"/>
  <c r="D2322" i="11"/>
  <c r="C2323" i="11"/>
  <c r="D2323" i="11"/>
  <c r="C2324" i="11"/>
  <c r="D2324" i="11"/>
  <c r="C2325" i="11"/>
  <c r="D2325" i="11"/>
  <c r="C2326" i="11"/>
  <c r="D2326" i="11"/>
  <c r="C2327" i="11"/>
  <c r="D2327" i="11"/>
  <c r="C2328" i="11"/>
  <c r="D2328" i="11"/>
  <c r="C2329" i="11"/>
  <c r="D2329" i="11"/>
  <c r="C2330" i="11"/>
  <c r="D2330" i="11"/>
  <c r="C2331" i="11"/>
  <c r="D2331" i="11"/>
  <c r="C2332" i="11"/>
  <c r="D2332" i="11"/>
  <c r="C2333" i="11"/>
  <c r="D2333" i="11"/>
  <c r="C2334" i="11"/>
  <c r="D2334" i="11"/>
  <c r="C2335" i="11"/>
  <c r="D2335" i="11"/>
  <c r="C2336" i="11"/>
  <c r="D2336" i="11"/>
  <c r="C2337" i="11"/>
  <c r="D2337" i="11"/>
  <c r="C2338" i="11"/>
  <c r="D2338" i="11"/>
  <c r="C2339" i="11"/>
  <c r="D2339" i="11"/>
  <c r="C2340" i="11"/>
  <c r="D2340" i="11"/>
  <c r="C2341" i="11"/>
  <c r="D2341" i="11"/>
  <c r="C2342" i="11"/>
  <c r="D2342" i="11"/>
  <c r="C2343" i="11"/>
  <c r="D2343" i="11"/>
  <c r="C2344" i="11"/>
  <c r="D2344" i="11"/>
  <c r="C2345" i="11"/>
  <c r="D2345" i="11"/>
  <c r="C2346" i="11"/>
  <c r="D2346" i="11"/>
  <c r="C2347" i="11"/>
  <c r="D2347" i="11"/>
  <c r="C2348" i="11"/>
  <c r="D2348" i="11"/>
  <c r="C2349" i="11"/>
  <c r="D2349" i="11"/>
  <c r="C2350" i="11"/>
  <c r="D2350" i="11"/>
  <c r="C2351" i="11"/>
  <c r="D2351" i="11"/>
  <c r="C2352" i="11"/>
  <c r="D2352" i="11"/>
  <c r="C2353" i="11"/>
  <c r="D2353" i="11"/>
  <c r="C2354" i="11"/>
  <c r="D2354" i="11"/>
  <c r="C2355" i="11"/>
  <c r="D2355" i="11"/>
  <c r="C2356" i="11"/>
  <c r="D2356" i="11"/>
  <c r="C2357" i="11"/>
  <c r="D2357" i="11"/>
  <c r="C2358" i="11"/>
  <c r="D2358" i="11"/>
  <c r="C2359" i="11"/>
  <c r="D2359" i="11"/>
  <c r="C2360" i="11"/>
  <c r="D2360" i="11"/>
  <c r="C2361" i="11"/>
  <c r="D2361" i="11"/>
  <c r="C2362" i="11"/>
  <c r="D2362" i="11"/>
  <c r="C2363" i="11"/>
  <c r="D2363" i="11"/>
  <c r="C2364" i="11"/>
  <c r="D2364" i="11"/>
  <c r="C2365" i="11"/>
  <c r="D2365" i="11"/>
  <c r="C2366" i="11"/>
  <c r="D2366" i="11"/>
  <c r="C2367" i="11"/>
  <c r="D2367" i="11"/>
  <c r="C2368" i="11"/>
  <c r="D2368" i="11"/>
  <c r="C2369" i="11"/>
  <c r="D2369" i="11"/>
  <c r="C2370" i="11"/>
  <c r="D2370" i="11"/>
  <c r="C2371" i="11"/>
  <c r="D2371" i="11"/>
  <c r="C2372" i="11"/>
  <c r="D2372" i="11"/>
  <c r="C2373" i="11"/>
  <c r="D2373" i="11"/>
  <c r="C2374" i="11"/>
  <c r="D2374" i="11"/>
  <c r="C2375" i="11"/>
  <c r="D2375" i="11"/>
  <c r="C2376" i="11"/>
  <c r="D2376" i="11"/>
  <c r="C2377" i="11"/>
  <c r="D2377" i="11"/>
  <c r="C2378" i="11"/>
  <c r="D2378" i="11"/>
  <c r="C2379" i="11"/>
  <c r="D2379" i="11"/>
  <c r="C2380" i="11"/>
  <c r="D2380" i="11"/>
  <c r="C2381" i="11"/>
  <c r="D2381" i="11"/>
  <c r="C2382" i="11"/>
  <c r="D2382" i="11"/>
  <c r="C2383" i="11"/>
  <c r="D2383" i="11"/>
  <c r="C2384" i="11"/>
  <c r="D2384" i="11"/>
  <c r="C2385" i="11"/>
  <c r="D2385" i="11"/>
  <c r="C2386" i="11"/>
  <c r="D2386" i="11"/>
  <c r="C2387" i="11"/>
  <c r="D2387" i="11"/>
  <c r="C2388" i="11"/>
  <c r="D2388" i="11"/>
  <c r="C2389" i="11"/>
  <c r="D2389" i="11"/>
  <c r="C2390" i="11"/>
  <c r="D2390" i="11"/>
  <c r="C2391" i="11"/>
  <c r="D2391" i="11"/>
  <c r="C2392" i="11"/>
  <c r="D2392" i="11"/>
  <c r="C2393" i="11"/>
  <c r="D2393" i="11"/>
  <c r="C2394" i="11"/>
  <c r="D2394" i="11"/>
  <c r="C2395" i="11"/>
  <c r="D2395" i="11"/>
  <c r="C2396" i="11"/>
  <c r="D2396" i="11"/>
  <c r="C2397" i="11"/>
  <c r="D2397" i="11"/>
  <c r="C2398" i="11"/>
  <c r="D2398" i="11"/>
  <c r="C2399" i="11"/>
  <c r="D2399" i="11"/>
  <c r="C2400" i="11"/>
  <c r="D2400" i="11"/>
  <c r="C2401" i="11"/>
  <c r="D2401" i="11"/>
  <c r="C2402" i="11"/>
  <c r="D2402" i="11"/>
  <c r="C2403" i="11"/>
  <c r="D2403" i="11"/>
  <c r="C2404" i="11"/>
  <c r="D2404" i="11"/>
  <c r="C2405" i="11"/>
  <c r="D2405" i="11"/>
  <c r="C2406" i="11"/>
  <c r="D2406" i="11"/>
  <c r="C2407" i="11"/>
  <c r="D2407" i="11"/>
  <c r="C2408" i="11"/>
  <c r="D2408" i="11"/>
  <c r="C2409" i="11"/>
  <c r="D2409" i="11"/>
  <c r="C2410" i="11"/>
  <c r="D2410" i="11"/>
  <c r="C2411" i="11"/>
  <c r="D2411" i="11"/>
  <c r="C2412" i="11"/>
  <c r="D2412" i="11"/>
  <c r="C2413" i="11"/>
  <c r="D2413" i="11"/>
  <c r="C2414" i="11"/>
  <c r="D2414" i="11"/>
  <c r="C2415" i="11"/>
  <c r="D2415" i="11"/>
  <c r="C2416" i="11"/>
  <c r="D2416" i="11"/>
  <c r="C2417" i="11"/>
  <c r="D2417" i="11"/>
  <c r="C2418" i="11"/>
  <c r="D2418" i="11"/>
  <c r="C2419" i="11"/>
  <c r="D2419" i="11"/>
  <c r="C2420" i="11"/>
  <c r="D2420" i="11"/>
  <c r="C2421" i="11"/>
  <c r="D2421" i="11"/>
  <c r="C2422" i="11"/>
  <c r="D2422" i="11"/>
  <c r="C2423" i="11"/>
  <c r="D2423" i="11"/>
  <c r="C2424" i="11"/>
  <c r="D2424" i="11"/>
  <c r="C2425" i="11"/>
  <c r="D2425" i="11"/>
  <c r="C2426" i="11"/>
  <c r="D2426" i="11"/>
  <c r="C2427" i="11"/>
  <c r="D2427" i="11"/>
  <c r="C2428" i="11"/>
  <c r="D2428" i="11"/>
  <c r="C2429" i="11"/>
  <c r="D2429" i="11"/>
  <c r="C2430" i="11"/>
  <c r="D2430" i="11"/>
  <c r="C2431" i="11"/>
  <c r="D2431" i="11"/>
  <c r="C2432" i="11"/>
  <c r="D2432" i="11"/>
  <c r="C2433" i="11"/>
  <c r="D2433" i="11"/>
  <c r="C2434" i="11"/>
  <c r="D2434" i="11"/>
  <c r="C2435" i="11"/>
  <c r="D2435" i="11"/>
  <c r="C2436" i="11"/>
  <c r="D2436" i="11"/>
  <c r="C2437" i="11"/>
  <c r="D2437" i="11"/>
  <c r="C2438" i="11"/>
  <c r="D2438" i="11"/>
  <c r="C2439" i="11"/>
  <c r="D2439" i="11"/>
  <c r="C2440" i="11"/>
  <c r="D2440" i="11"/>
  <c r="C2441" i="11"/>
  <c r="D2441" i="11"/>
  <c r="C2442" i="11"/>
  <c r="D2442" i="11"/>
  <c r="C2443" i="11"/>
  <c r="D2443" i="11"/>
  <c r="C2444" i="11"/>
  <c r="D2444" i="11"/>
  <c r="C2445" i="11"/>
  <c r="D2445" i="11"/>
  <c r="C2446" i="11"/>
  <c r="D2446" i="11"/>
  <c r="C2447" i="11"/>
  <c r="D2447" i="11"/>
  <c r="C2448" i="11"/>
  <c r="D2448" i="11"/>
  <c r="C2449" i="11"/>
  <c r="D2449" i="11"/>
  <c r="C2450" i="11"/>
  <c r="D2450" i="11"/>
  <c r="C2451" i="11"/>
  <c r="D2451" i="11"/>
  <c r="C2452" i="11"/>
  <c r="D2452" i="11"/>
  <c r="C2453" i="11"/>
  <c r="D2453" i="11"/>
  <c r="C2454" i="11"/>
  <c r="D2454" i="11"/>
  <c r="C2455" i="11"/>
  <c r="D2455" i="11"/>
  <c r="C2456" i="11"/>
  <c r="D2456" i="11"/>
  <c r="C2457" i="11"/>
  <c r="D2457" i="11"/>
  <c r="C2458" i="11"/>
  <c r="D2458" i="11"/>
  <c r="C2459" i="11"/>
  <c r="D2459" i="11"/>
  <c r="C2460" i="11"/>
  <c r="D2460" i="11"/>
  <c r="C2461" i="11"/>
  <c r="D2461" i="11"/>
  <c r="C2462" i="11"/>
  <c r="D2462" i="11"/>
  <c r="C2463" i="11"/>
  <c r="D2463" i="11"/>
  <c r="C2464" i="11"/>
  <c r="D2464" i="11"/>
  <c r="C2465" i="11"/>
  <c r="D2465" i="11"/>
  <c r="C2466" i="11"/>
  <c r="D2466" i="11"/>
  <c r="C2467" i="11"/>
  <c r="D2467" i="11"/>
  <c r="C2468" i="11"/>
  <c r="D2468" i="11"/>
  <c r="C2469" i="11"/>
  <c r="D2469" i="11"/>
  <c r="C2470" i="11"/>
  <c r="D2470" i="11"/>
  <c r="C2471" i="11"/>
  <c r="D2471" i="11"/>
  <c r="C2472" i="11"/>
  <c r="D2472" i="11"/>
  <c r="C2473" i="11"/>
  <c r="D2473" i="11"/>
  <c r="C2474" i="11"/>
  <c r="D2474" i="11"/>
  <c r="C2475" i="11"/>
  <c r="D2475" i="11"/>
  <c r="C2476" i="11"/>
  <c r="D2476" i="11"/>
  <c r="C2477" i="11"/>
  <c r="D2477" i="11"/>
  <c r="C2478" i="11"/>
  <c r="D2478" i="11"/>
  <c r="C2479" i="11"/>
  <c r="D2479" i="11"/>
  <c r="C2480" i="11"/>
  <c r="D2480" i="11"/>
  <c r="C2481" i="11"/>
  <c r="D2481" i="11"/>
  <c r="C2482" i="11"/>
  <c r="D2482" i="11"/>
  <c r="C2483" i="11"/>
  <c r="D2483" i="11"/>
  <c r="C2484" i="11"/>
  <c r="D2484" i="11"/>
  <c r="C2485" i="11"/>
  <c r="D2485" i="11"/>
  <c r="C2486" i="11"/>
  <c r="D2486" i="11"/>
  <c r="C2487" i="11"/>
  <c r="D2487" i="11"/>
  <c r="C2488" i="11"/>
  <c r="D2488" i="11"/>
  <c r="C2489" i="11"/>
  <c r="D2489" i="11"/>
  <c r="C2490" i="11"/>
  <c r="D2490" i="11"/>
  <c r="C2491" i="11"/>
  <c r="D2491" i="11"/>
  <c r="C2492" i="11"/>
  <c r="D2492" i="11"/>
  <c r="C2493" i="11"/>
  <c r="D2493" i="11"/>
  <c r="C2494" i="11"/>
  <c r="D2494" i="11"/>
  <c r="C2495" i="11"/>
  <c r="D2495" i="11"/>
  <c r="C2496" i="11"/>
  <c r="D2496" i="11"/>
  <c r="C2497" i="11"/>
  <c r="D2497" i="11"/>
  <c r="C2498" i="11"/>
  <c r="D2498" i="11"/>
  <c r="C2499" i="11"/>
  <c r="D2499" i="11"/>
  <c r="C2500" i="11"/>
  <c r="D2500" i="11"/>
  <c r="C2501" i="11"/>
  <c r="D2501" i="11"/>
  <c r="C2502" i="11"/>
  <c r="D2502" i="11"/>
  <c r="C2503" i="11"/>
  <c r="D2503" i="11"/>
  <c r="C2504" i="11"/>
  <c r="D2504" i="11"/>
  <c r="C2505" i="11"/>
  <c r="D2505" i="11"/>
  <c r="C2506" i="11"/>
  <c r="D2506" i="11"/>
  <c r="C2507" i="11"/>
  <c r="D2507" i="11"/>
  <c r="C2508" i="11"/>
  <c r="D2508" i="11"/>
  <c r="C2509" i="11"/>
  <c r="D2509" i="11"/>
  <c r="C2510" i="11"/>
  <c r="D2510" i="11"/>
  <c r="C2511" i="11"/>
  <c r="D2511" i="11"/>
  <c r="C2512" i="11"/>
  <c r="D2512" i="11"/>
  <c r="C2513" i="11"/>
  <c r="D2513" i="11"/>
  <c r="C2514" i="11"/>
  <c r="D2514" i="11"/>
  <c r="C2515" i="11"/>
  <c r="D2515" i="11"/>
  <c r="C2516" i="11"/>
  <c r="D2516" i="11"/>
  <c r="C2517" i="11"/>
  <c r="D2517" i="11"/>
  <c r="C2518" i="11"/>
  <c r="D2518" i="11"/>
  <c r="C2519" i="11"/>
  <c r="D2519" i="11"/>
  <c r="C2520" i="11"/>
  <c r="D2520" i="11"/>
  <c r="C2521" i="11"/>
  <c r="D2521" i="11"/>
  <c r="C2522" i="11"/>
  <c r="D2522" i="11"/>
  <c r="C2523" i="11"/>
  <c r="D2523" i="11"/>
  <c r="C2524" i="11"/>
  <c r="D2524" i="11"/>
  <c r="C2525" i="11"/>
  <c r="D2525" i="11"/>
  <c r="C2526" i="11"/>
  <c r="D2526" i="11"/>
  <c r="C2527" i="11"/>
  <c r="D2527" i="11"/>
  <c r="C2528" i="11"/>
  <c r="D2528" i="11"/>
  <c r="C2529" i="11"/>
  <c r="D2529" i="11"/>
  <c r="C2530" i="11"/>
  <c r="D2530" i="11"/>
  <c r="C2531" i="11"/>
  <c r="D2531" i="11"/>
  <c r="C2532" i="11"/>
  <c r="D2532" i="11"/>
  <c r="C2533" i="11"/>
  <c r="D2533" i="11"/>
  <c r="C2534" i="11"/>
  <c r="D2534" i="11"/>
  <c r="C2535" i="11"/>
  <c r="D2535" i="11"/>
  <c r="C2536" i="11"/>
  <c r="D2536" i="11"/>
  <c r="C2537" i="11"/>
  <c r="D2537" i="11"/>
  <c r="C2538" i="11"/>
  <c r="D2538" i="11"/>
  <c r="C2539" i="11"/>
  <c r="D2539" i="11"/>
  <c r="C2540" i="11"/>
  <c r="D2540" i="11"/>
  <c r="C2541" i="11"/>
  <c r="D2541" i="11"/>
  <c r="C2542" i="11"/>
  <c r="D2542" i="11"/>
  <c r="C2543" i="11"/>
  <c r="D2543" i="11"/>
  <c r="C2544" i="11"/>
  <c r="D2544" i="11"/>
  <c r="C2545" i="11"/>
  <c r="D2545" i="11"/>
  <c r="C2546" i="11"/>
  <c r="D2546" i="11"/>
  <c r="C2547" i="11"/>
  <c r="D2547" i="11"/>
  <c r="C2548" i="11"/>
  <c r="D2548" i="11"/>
  <c r="C2549" i="11"/>
  <c r="D2549" i="11"/>
  <c r="C2550" i="11"/>
  <c r="D2550" i="11"/>
  <c r="C2551" i="11"/>
  <c r="D2551" i="11"/>
  <c r="C2552" i="11"/>
  <c r="D2552" i="11"/>
  <c r="C2553" i="11"/>
  <c r="D2553" i="11"/>
  <c r="C2554" i="11"/>
  <c r="D2554" i="11"/>
  <c r="C2555" i="11"/>
  <c r="D2555" i="11"/>
  <c r="C2556" i="11"/>
  <c r="D2556" i="11"/>
  <c r="C2557" i="11"/>
  <c r="D2557" i="11"/>
  <c r="C2558" i="11"/>
  <c r="D2558" i="11"/>
  <c r="C2559" i="11"/>
  <c r="D2559" i="11"/>
  <c r="C2560" i="11"/>
  <c r="D2560" i="11"/>
  <c r="C2561" i="11"/>
  <c r="D2561" i="11"/>
  <c r="C2562" i="11"/>
  <c r="D2562" i="11"/>
  <c r="C2563" i="11"/>
  <c r="D2563" i="11"/>
  <c r="C2564" i="11"/>
  <c r="D2564" i="11"/>
  <c r="C2565" i="11"/>
  <c r="D2565" i="11"/>
  <c r="C2566" i="11"/>
  <c r="D2566" i="11"/>
  <c r="C2567" i="11"/>
  <c r="D2567" i="11"/>
  <c r="C2568" i="11"/>
  <c r="D2568" i="11"/>
  <c r="C2569" i="11"/>
  <c r="D2569" i="11"/>
  <c r="C2570" i="11"/>
  <c r="D2570" i="11"/>
  <c r="C2571" i="11"/>
  <c r="D2571" i="11"/>
  <c r="C2572" i="11"/>
  <c r="D2572" i="11"/>
  <c r="C2573" i="11"/>
  <c r="D2573" i="11"/>
  <c r="C2574" i="11"/>
  <c r="D2574" i="11"/>
  <c r="C2575" i="11"/>
  <c r="D2575" i="11"/>
  <c r="C2576" i="11"/>
  <c r="D2576" i="11"/>
  <c r="C2577" i="11"/>
  <c r="D2577" i="11"/>
  <c r="C2578" i="11"/>
  <c r="D2578" i="11"/>
  <c r="C2579" i="11"/>
  <c r="D2579" i="11"/>
  <c r="C2580" i="11"/>
  <c r="D2580" i="11"/>
  <c r="C2581" i="11"/>
  <c r="D2581" i="11"/>
  <c r="C2582" i="11"/>
  <c r="D2582" i="11"/>
  <c r="C2583" i="11"/>
  <c r="D2583" i="11"/>
  <c r="C2584" i="11"/>
  <c r="D2584" i="11"/>
  <c r="C2585" i="11"/>
  <c r="D2585" i="11"/>
  <c r="C2586" i="11"/>
  <c r="D2586" i="11"/>
  <c r="C2587" i="11"/>
  <c r="D2587" i="11"/>
  <c r="C2588" i="11"/>
  <c r="D2588" i="11"/>
  <c r="C2589" i="11"/>
  <c r="D2589" i="11"/>
  <c r="C2590" i="11"/>
  <c r="D2590" i="11"/>
  <c r="C2591" i="11"/>
  <c r="D2591" i="11"/>
  <c r="C2592" i="11"/>
  <c r="D2592" i="11"/>
  <c r="C2593" i="11"/>
  <c r="D2593" i="11"/>
  <c r="C2594" i="11"/>
  <c r="D2594" i="11"/>
  <c r="C2595" i="11"/>
  <c r="D2595" i="11"/>
  <c r="C2596" i="11"/>
  <c r="D2596" i="11"/>
  <c r="C2597" i="11"/>
  <c r="D2597" i="11"/>
  <c r="C2598" i="11"/>
  <c r="D2598" i="11"/>
  <c r="C2599" i="11"/>
  <c r="D2599" i="11"/>
  <c r="C2600" i="11"/>
  <c r="D2600" i="11"/>
  <c r="C2601" i="11"/>
  <c r="D2601" i="11"/>
  <c r="C2602" i="11"/>
  <c r="D2602" i="11"/>
  <c r="C2603" i="11"/>
  <c r="D2603" i="11"/>
  <c r="C2604" i="11"/>
  <c r="D2604" i="11"/>
  <c r="C2605" i="11"/>
  <c r="D2605" i="11"/>
  <c r="C2606" i="11"/>
  <c r="D2606" i="11"/>
  <c r="C2607" i="11"/>
  <c r="D2607" i="11"/>
  <c r="C2608" i="11"/>
  <c r="D2608" i="11"/>
  <c r="C2609" i="11"/>
  <c r="D2609" i="11"/>
  <c r="C2610" i="11"/>
  <c r="D2610" i="11"/>
  <c r="C2611" i="11"/>
  <c r="D2611" i="11"/>
  <c r="C2612" i="11"/>
  <c r="D2612" i="11"/>
  <c r="C2613" i="11"/>
  <c r="D2613" i="11"/>
  <c r="C2614" i="11"/>
  <c r="D2614" i="11"/>
  <c r="C2615" i="11"/>
  <c r="D2615" i="11"/>
  <c r="C2616" i="11"/>
  <c r="D2616" i="11"/>
  <c r="C2617" i="11"/>
  <c r="D2617" i="11"/>
  <c r="C2618" i="11"/>
  <c r="D2618" i="11"/>
  <c r="C2619" i="11"/>
  <c r="D2619" i="11"/>
  <c r="C2620" i="11"/>
  <c r="D2620" i="11"/>
  <c r="C2621" i="11"/>
  <c r="D2621" i="11"/>
  <c r="C2622" i="11"/>
  <c r="D2622" i="11"/>
  <c r="C2623" i="11"/>
  <c r="D2623" i="11"/>
  <c r="C2624" i="11"/>
  <c r="D2624" i="11"/>
  <c r="C2625" i="11"/>
  <c r="D2625" i="11"/>
  <c r="C2626" i="11"/>
  <c r="D2626" i="11"/>
  <c r="C2627" i="11"/>
  <c r="D2627" i="11"/>
  <c r="C2628" i="11"/>
  <c r="D2628" i="11"/>
  <c r="C2629" i="11"/>
  <c r="D2629" i="11"/>
  <c r="C2630" i="11"/>
  <c r="D2630" i="11"/>
  <c r="C2631" i="11"/>
  <c r="D2631" i="11"/>
  <c r="C2632" i="11"/>
  <c r="D2632" i="11"/>
  <c r="C2633" i="11"/>
  <c r="D2633" i="11"/>
  <c r="C2634" i="11"/>
  <c r="D2634" i="11"/>
  <c r="C2635" i="11"/>
  <c r="D2635" i="11"/>
  <c r="C2636" i="11"/>
  <c r="D2636" i="11"/>
  <c r="C2637" i="11"/>
  <c r="D2637" i="11"/>
  <c r="C2638" i="11"/>
  <c r="D2638" i="11"/>
  <c r="C2639" i="11"/>
  <c r="D2639" i="11"/>
  <c r="C2640" i="11"/>
  <c r="D2640" i="11"/>
  <c r="C2641" i="11"/>
  <c r="D2641" i="11"/>
  <c r="C2642" i="11"/>
  <c r="D2642" i="11"/>
  <c r="C2643" i="11"/>
  <c r="D2643" i="11"/>
  <c r="C2644" i="11"/>
  <c r="D2644" i="11"/>
  <c r="C2645" i="11"/>
  <c r="D2645" i="11"/>
  <c r="C2646" i="11"/>
  <c r="D2646" i="11"/>
  <c r="C2647" i="11"/>
  <c r="D2647" i="11"/>
  <c r="C2648" i="11"/>
  <c r="D2648" i="11"/>
  <c r="C2649" i="11"/>
  <c r="D2649" i="11"/>
  <c r="C2650" i="11"/>
  <c r="D2650" i="11"/>
  <c r="C2651" i="11"/>
  <c r="D2651" i="11"/>
  <c r="C2652" i="11"/>
  <c r="D2652" i="11"/>
  <c r="C2653" i="11"/>
  <c r="D2653" i="11"/>
  <c r="C2654" i="11"/>
  <c r="D2654" i="11"/>
  <c r="C2655" i="11"/>
  <c r="D2655" i="11"/>
  <c r="C2656" i="11"/>
  <c r="D2656" i="11"/>
  <c r="C2657" i="11"/>
  <c r="D2657" i="11"/>
  <c r="C2658" i="11"/>
  <c r="D2658" i="11"/>
  <c r="C2659" i="11"/>
  <c r="D2659" i="11"/>
  <c r="C2660" i="11"/>
  <c r="D2660" i="11"/>
  <c r="C2661" i="11"/>
  <c r="D2661" i="11"/>
  <c r="C2662" i="11"/>
  <c r="D2662" i="11"/>
  <c r="C2663" i="11"/>
  <c r="D2663" i="11"/>
  <c r="C2664" i="11"/>
  <c r="D2664" i="11"/>
  <c r="C2665" i="11"/>
  <c r="D2665" i="11"/>
  <c r="C2666" i="11"/>
  <c r="D2666" i="11"/>
  <c r="C2667" i="11"/>
  <c r="D2667" i="11"/>
  <c r="C2668" i="11"/>
  <c r="D2668" i="11"/>
  <c r="C2669" i="11"/>
  <c r="D2669" i="11"/>
  <c r="C2670" i="11"/>
  <c r="D2670" i="11"/>
  <c r="C2671" i="11"/>
  <c r="D2671" i="11"/>
  <c r="C2672" i="11"/>
  <c r="D2672" i="11"/>
  <c r="C2673" i="11"/>
  <c r="D2673" i="11"/>
  <c r="C2674" i="11"/>
  <c r="D2674" i="11"/>
  <c r="C2675" i="11"/>
  <c r="D2675" i="11"/>
  <c r="C2676" i="11"/>
  <c r="D2676" i="11"/>
  <c r="C2677" i="11"/>
  <c r="D2677" i="11"/>
  <c r="C2678" i="11"/>
  <c r="D2678" i="11"/>
  <c r="C2679" i="11"/>
  <c r="D2679" i="11"/>
  <c r="C2680" i="11"/>
  <c r="D2680" i="11"/>
  <c r="C2681" i="11"/>
  <c r="D2681" i="11"/>
  <c r="C2682" i="11"/>
  <c r="D2682" i="11"/>
  <c r="C2683" i="11"/>
  <c r="D2683" i="11"/>
  <c r="C2684" i="11"/>
  <c r="D2684" i="11"/>
  <c r="C2685" i="11"/>
  <c r="D2685" i="11"/>
  <c r="C2686" i="11"/>
  <c r="D2686" i="11"/>
  <c r="C2687" i="11"/>
  <c r="D2687" i="11"/>
  <c r="C2688" i="11"/>
  <c r="D2688" i="11"/>
  <c r="C2689" i="11"/>
  <c r="D2689" i="11"/>
  <c r="C2690" i="11"/>
  <c r="D2690" i="11"/>
  <c r="C2691" i="11"/>
  <c r="D2691" i="11"/>
  <c r="C2692" i="11"/>
  <c r="D2692" i="11"/>
  <c r="C2693" i="11"/>
  <c r="D2693" i="11"/>
  <c r="C2694" i="11"/>
  <c r="D2694" i="11"/>
  <c r="C2695" i="11"/>
  <c r="D2695" i="11"/>
  <c r="C2696" i="11"/>
  <c r="D2696" i="11"/>
  <c r="C2697" i="11"/>
  <c r="D2697" i="11"/>
  <c r="C2698" i="11"/>
  <c r="D2698" i="11"/>
  <c r="C2699" i="11"/>
  <c r="D2699" i="11"/>
  <c r="C2700" i="11"/>
  <c r="D2700" i="11"/>
  <c r="C2701" i="11"/>
  <c r="D2701" i="11"/>
  <c r="C2702" i="11"/>
  <c r="D2702" i="11"/>
  <c r="C2703" i="11"/>
  <c r="D2703" i="11"/>
  <c r="C2704" i="11"/>
  <c r="D2704" i="11"/>
  <c r="C2705" i="11"/>
  <c r="D2705" i="11"/>
  <c r="C2706" i="11"/>
  <c r="D2706" i="11"/>
  <c r="C2707" i="11"/>
  <c r="D2707" i="11"/>
  <c r="C2708" i="11"/>
  <c r="D2708" i="11"/>
  <c r="C2709" i="11"/>
  <c r="D2709" i="11"/>
  <c r="C2710" i="11"/>
  <c r="D2710" i="11"/>
  <c r="C2711" i="11"/>
  <c r="D2711" i="11"/>
  <c r="C2712" i="11"/>
  <c r="D2712" i="11"/>
  <c r="C2713" i="11"/>
  <c r="D2713" i="11"/>
  <c r="C2714" i="11"/>
  <c r="D2714" i="11"/>
  <c r="C2715" i="11"/>
  <c r="D2715" i="11"/>
  <c r="C2716" i="11"/>
  <c r="D2716" i="11"/>
  <c r="C2717" i="11"/>
  <c r="D2717" i="11"/>
  <c r="C2718" i="11"/>
  <c r="D2718" i="11"/>
  <c r="C2719" i="11"/>
  <c r="D2719" i="11"/>
  <c r="C2720" i="11"/>
  <c r="D2720" i="11"/>
  <c r="C2721" i="11"/>
  <c r="D2721" i="11"/>
  <c r="C2722" i="11"/>
  <c r="D2722" i="11"/>
  <c r="C2723" i="11"/>
  <c r="D2723" i="11"/>
  <c r="C2724" i="11"/>
  <c r="D2724" i="11"/>
  <c r="C2725" i="11"/>
  <c r="D2725" i="11"/>
  <c r="C2726" i="11"/>
  <c r="D2726" i="11"/>
  <c r="C2727" i="11"/>
  <c r="D2727" i="11"/>
  <c r="C2728" i="11"/>
  <c r="D2728" i="11"/>
  <c r="C2729" i="11"/>
  <c r="D2729" i="11"/>
  <c r="C2730" i="11"/>
  <c r="D2730" i="11"/>
  <c r="C2731" i="11"/>
  <c r="D2731" i="11"/>
  <c r="C2732" i="11"/>
  <c r="D2732" i="11"/>
  <c r="C2733" i="11"/>
  <c r="D2733" i="11"/>
  <c r="C2734" i="11"/>
  <c r="D2734" i="11"/>
  <c r="C2735" i="11"/>
  <c r="D2735" i="11"/>
  <c r="C2736" i="11"/>
  <c r="D2736" i="11"/>
  <c r="C2737" i="11"/>
  <c r="D2737" i="11"/>
  <c r="C2738" i="11"/>
  <c r="D2738" i="11"/>
  <c r="C2739" i="11"/>
  <c r="D2739" i="11"/>
  <c r="C2740" i="11"/>
  <c r="D2740" i="11"/>
  <c r="C2741" i="11"/>
  <c r="D2741" i="11"/>
  <c r="C2742" i="11"/>
  <c r="D2742" i="11"/>
  <c r="C2743" i="11"/>
  <c r="D2743" i="11"/>
  <c r="C2744" i="11"/>
  <c r="D2744" i="11"/>
  <c r="C2745" i="11"/>
  <c r="D2745" i="11"/>
  <c r="C2746" i="11"/>
  <c r="D2746" i="11"/>
  <c r="C2747" i="11"/>
  <c r="D2747" i="11"/>
  <c r="C2748" i="11"/>
  <c r="D2748" i="11"/>
  <c r="C2749" i="11"/>
  <c r="D2749" i="11"/>
  <c r="C2750" i="11"/>
  <c r="D2750" i="11"/>
  <c r="C2751" i="11"/>
  <c r="D2751" i="11"/>
  <c r="C2752" i="11"/>
  <c r="D2752" i="11"/>
  <c r="C2753" i="11"/>
  <c r="D2753" i="11"/>
  <c r="C2754" i="11"/>
  <c r="D2754" i="11"/>
  <c r="C2755" i="11"/>
  <c r="D2755" i="11"/>
  <c r="C2756" i="11"/>
  <c r="D2756" i="11"/>
  <c r="C2757" i="11"/>
  <c r="D2757" i="11"/>
  <c r="C2758" i="11"/>
  <c r="D2758" i="11"/>
  <c r="C2759" i="11"/>
  <c r="D2759" i="11"/>
  <c r="C2760" i="11"/>
  <c r="D2760" i="11"/>
  <c r="C2761" i="11"/>
  <c r="D2761" i="11"/>
  <c r="C2762" i="11"/>
  <c r="D2762" i="11"/>
  <c r="C2763" i="11"/>
  <c r="D2763" i="11"/>
  <c r="C2764" i="11"/>
  <c r="D2764" i="11"/>
  <c r="C2765" i="11"/>
  <c r="D2765" i="11"/>
  <c r="C2766" i="11"/>
  <c r="D2766" i="11"/>
  <c r="C2767" i="11"/>
  <c r="D2767" i="11"/>
  <c r="C2768" i="11"/>
  <c r="D2768" i="11"/>
  <c r="C2769" i="11"/>
  <c r="D2769" i="11"/>
  <c r="C2770" i="11"/>
  <c r="D2770" i="11"/>
  <c r="C2771" i="11"/>
  <c r="D2771" i="11"/>
  <c r="C2772" i="11"/>
  <c r="D2772" i="11"/>
  <c r="C2773" i="11"/>
  <c r="D2773" i="11"/>
  <c r="C2774" i="11"/>
  <c r="D2774" i="11"/>
  <c r="C2775" i="11"/>
  <c r="D2775" i="11"/>
  <c r="C2776" i="11"/>
  <c r="D2776" i="11"/>
  <c r="C2777" i="11"/>
  <c r="D2777" i="11"/>
  <c r="C2778" i="11"/>
  <c r="D2778" i="11"/>
  <c r="C2779" i="11"/>
  <c r="D2779" i="11"/>
  <c r="C2780" i="11"/>
  <c r="D2780" i="11"/>
  <c r="C2781" i="11"/>
  <c r="D2781" i="11"/>
  <c r="C2782" i="11"/>
  <c r="D2782" i="11"/>
  <c r="C2783" i="11"/>
  <c r="D2783" i="11"/>
  <c r="C2784" i="11"/>
  <c r="D2784" i="11"/>
  <c r="C2785" i="11"/>
  <c r="D2785" i="11"/>
  <c r="C2786" i="11"/>
  <c r="D2786" i="11"/>
  <c r="C2787" i="11"/>
  <c r="D2787" i="11"/>
  <c r="C2788" i="11"/>
  <c r="D2788" i="11"/>
  <c r="C2789" i="11"/>
  <c r="D2789" i="11"/>
  <c r="C2790" i="11"/>
  <c r="D2790" i="11"/>
  <c r="C2791" i="11"/>
  <c r="D2791" i="11"/>
  <c r="C2792" i="11"/>
  <c r="D2792" i="11"/>
  <c r="C2793" i="11"/>
  <c r="D2793" i="11"/>
  <c r="C2794" i="11"/>
  <c r="D2794" i="11"/>
  <c r="C2795" i="11"/>
  <c r="D2795" i="11"/>
  <c r="C2796" i="11"/>
  <c r="D2796" i="11"/>
  <c r="C2797" i="11"/>
  <c r="D2797" i="11"/>
  <c r="C2798" i="11"/>
  <c r="D2798" i="11"/>
  <c r="C2799" i="11"/>
  <c r="D2799" i="11"/>
  <c r="C2800" i="11"/>
  <c r="D2800" i="11"/>
  <c r="C2801" i="11"/>
  <c r="D2801" i="11"/>
  <c r="C2802" i="11"/>
  <c r="D2802" i="11"/>
  <c r="C2803" i="11"/>
  <c r="D2803" i="11"/>
  <c r="C2804" i="11"/>
  <c r="D2804" i="11"/>
  <c r="C2805" i="11"/>
  <c r="D2805" i="11"/>
  <c r="C2806" i="11"/>
  <c r="D2806" i="11"/>
  <c r="C2807" i="11"/>
  <c r="D2807" i="11"/>
  <c r="C2808" i="11"/>
  <c r="D2808" i="11"/>
  <c r="C2809" i="11"/>
  <c r="D2809" i="11"/>
  <c r="C2810" i="11"/>
  <c r="D2810" i="11"/>
  <c r="C2811" i="11"/>
  <c r="D2811" i="11"/>
  <c r="C2812" i="11"/>
  <c r="D2812" i="11"/>
  <c r="C2813" i="11"/>
  <c r="D2813" i="11"/>
  <c r="C2814" i="11"/>
  <c r="D2814" i="11"/>
  <c r="C2815" i="11"/>
  <c r="D2815" i="11"/>
  <c r="C2816" i="11"/>
  <c r="D2816" i="11"/>
  <c r="C2817" i="11"/>
  <c r="D2817" i="11"/>
  <c r="C2818" i="11"/>
  <c r="D2818" i="11"/>
  <c r="C2819" i="11"/>
  <c r="D2819" i="11"/>
  <c r="C2820" i="11"/>
  <c r="D2820" i="11"/>
  <c r="C2821" i="11"/>
  <c r="D2821" i="11"/>
  <c r="C2822" i="11"/>
  <c r="D2822" i="11"/>
  <c r="C2823" i="11"/>
  <c r="D2823" i="11"/>
  <c r="C2824" i="11"/>
  <c r="D2824" i="11"/>
  <c r="C2825" i="11"/>
  <c r="D2825" i="11"/>
  <c r="C2826" i="11"/>
  <c r="D2826" i="11"/>
  <c r="C2827" i="11"/>
  <c r="D2827" i="11"/>
  <c r="C2828" i="11"/>
  <c r="D2828" i="11"/>
  <c r="C2829" i="11"/>
  <c r="D2829" i="11"/>
  <c r="C2830" i="11"/>
  <c r="D2830" i="11"/>
  <c r="C2831" i="11"/>
  <c r="D2831" i="11"/>
  <c r="C2832" i="11"/>
  <c r="D2832" i="11"/>
  <c r="C2833" i="11"/>
  <c r="D2833" i="11"/>
  <c r="C2834" i="11"/>
  <c r="D2834" i="11"/>
  <c r="C2835" i="11"/>
  <c r="D2835" i="11"/>
  <c r="C2836" i="11"/>
  <c r="D2836" i="11"/>
  <c r="C2837" i="11"/>
  <c r="D2837" i="11"/>
  <c r="C2838" i="11"/>
  <c r="D2838" i="11"/>
  <c r="C2839" i="11"/>
  <c r="D2839" i="11"/>
  <c r="C2840" i="11"/>
  <c r="D2840" i="11"/>
  <c r="C2841" i="11"/>
  <c r="D2841" i="11"/>
  <c r="C2842" i="11"/>
  <c r="D2842" i="11"/>
  <c r="C2843" i="11"/>
  <c r="D2843" i="11"/>
  <c r="C2844" i="11"/>
  <c r="D2844" i="11"/>
  <c r="C2845" i="11"/>
  <c r="D2845" i="11"/>
  <c r="C2846" i="11"/>
  <c r="D2846" i="11"/>
  <c r="C2847" i="11"/>
  <c r="D2847" i="11"/>
  <c r="C2848" i="11"/>
  <c r="D2848" i="11"/>
  <c r="C2849" i="11"/>
  <c r="D2849" i="11"/>
  <c r="C2850" i="11"/>
  <c r="D2850" i="11"/>
  <c r="C2851" i="11"/>
  <c r="D2851" i="11"/>
  <c r="C2852" i="11"/>
  <c r="D2852" i="11"/>
  <c r="C2853" i="11"/>
  <c r="D2853" i="11"/>
  <c r="C2854" i="11"/>
  <c r="D2854" i="11"/>
  <c r="C2855" i="11"/>
  <c r="D2855" i="11"/>
  <c r="C2856" i="11"/>
  <c r="D2856" i="11"/>
  <c r="C2857" i="11"/>
  <c r="D2857" i="11"/>
  <c r="C2858" i="11"/>
  <c r="D2858" i="11"/>
  <c r="C2859" i="11"/>
  <c r="D2859" i="11"/>
  <c r="C2860" i="11"/>
  <c r="D2860" i="11"/>
  <c r="C2861" i="11"/>
  <c r="D2861" i="11"/>
  <c r="C2862" i="11"/>
  <c r="D2862" i="11"/>
  <c r="C2863" i="11"/>
  <c r="D2863" i="11"/>
  <c r="C2864" i="11"/>
  <c r="D2864" i="11"/>
  <c r="C2865" i="11"/>
  <c r="D2865" i="11"/>
  <c r="C2866" i="11"/>
  <c r="D2866" i="11"/>
  <c r="C2867" i="11"/>
  <c r="D2867" i="11"/>
  <c r="C2868" i="11"/>
  <c r="D2868" i="11"/>
  <c r="C2869" i="11"/>
  <c r="D2869" i="11"/>
  <c r="C2870" i="11"/>
  <c r="D2870" i="11"/>
  <c r="C2871" i="11"/>
  <c r="D2871" i="11"/>
  <c r="C2872" i="11"/>
  <c r="D2872" i="11"/>
  <c r="C2873" i="11"/>
  <c r="D2873" i="11"/>
  <c r="C2874" i="11"/>
  <c r="D2874" i="11"/>
  <c r="C2875" i="11"/>
  <c r="D2875" i="11"/>
  <c r="C2876" i="11"/>
  <c r="D2876" i="11"/>
  <c r="C2877" i="11"/>
  <c r="D2877" i="11"/>
  <c r="C2878" i="11"/>
  <c r="D2878" i="11"/>
  <c r="C2879" i="11"/>
  <c r="D2879" i="11"/>
  <c r="C2880" i="11"/>
  <c r="D2880" i="11"/>
  <c r="C2881" i="11"/>
  <c r="D2881" i="11"/>
  <c r="C2882" i="11"/>
  <c r="D2882" i="11"/>
  <c r="C2883" i="11"/>
  <c r="D2883" i="11"/>
  <c r="C2884" i="11"/>
  <c r="D2884" i="11"/>
  <c r="C2885" i="11"/>
  <c r="D2885" i="11"/>
  <c r="C2886" i="11"/>
  <c r="D2886" i="11"/>
  <c r="C2887" i="11"/>
  <c r="D2887" i="11"/>
  <c r="C2888" i="11"/>
  <c r="D2888" i="11"/>
  <c r="C2889" i="11"/>
  <c r="D2889" i="11"/>
  <c r="C2890" i="11"/>
  <c r="D2890" i="11"/>
  <c r="C2891" i="11"/>
  <c r="D2891" i="11"/>
  <c r="C2892" i="11"/>
  <c r="D2892" i="11"/>
  <c r="C2893" i="11"/>
  <c r="D2893" i="11"/>
  <c r="C2894" i="11"/>
  <c r="D2894" i="11"/>
  <c r="C2895" i="11"/>
  <c r="D2895" i="11"/>
  <c r="C2896" i="11"/>
  <c r="D2896" i="11"/>
  <c r="C2897" i="11"/>
  <c r="D2897" i="11"/>
  <c r="C2898" i="11"/>
  <c r="D2898" i="11"/>
  <c r="C2899" i="11"/>
  <c r="D2899" i="11"/>
  <c r="C2900" i="11"/>
  <c r="D2900" i="11"/>
  <c r="C2901" i="11"/>
  <c r="D2901" i="11"/>
  <c r="C2902" i="11"/>
  <c r="D2902" i="11"/>
  <c r="C2903" i="11"/>
  <c r="D2903" i="11"/>
  <c r="C2904" i="11"/>
  <c r="D2904" i="11"/>
  <c r="C2905" i="11"/>
  <c r="D2905" i="11"/>
  <c r="C2906" i="11"/>
  <c r="D2906" i="11"/>
  <c r="C2907" i="11"/>
  <c r="D2907" i="11"/>
  <c r="C2908" i="11"/>
  <c r="D2908" i="11"/>
  <c r="C2909" i="11"/>
  <c r="D2909" i="11"/>
  <c r="C2910" i="11"/>
  <c r="D2910" i="11"/>
  <c r="C2911" i="11"/>
  <c r="D2911" i="11"/>
  <c r="C2912" i="11"/>
  <c r="D2912" i="11"/>
  <c r="C2913" i="11"/>
  <c r="D2913" i="11"/>
  <c r="C2914" i="11"/>
  <c r="D2914" i="11"/>
  <c r="C2915" i="11"/>
  <c r="D2915" i="11"/>
  <c r="C2916" i="11"/>
  <c r="D2916" i="11"/>
  <c r="C2917" i="11"/>
  <c r="D2917" i="11"/>
  <c r="C2918" i="11"/>
  <c r="D2918" i="11"/>
  <c r="C2919" i="11"/>
  <c r="D2919" i="11"/>
  <c r="C2920" i="11"/>
  <c r="D2920" i="11"/>
  <c r="C2921" i="11"/>
  <c r="D2921" i="11"/>
  <c r="C2922" i="11"/>
  <c r="D2922" i="11"/>
  <c r="C2923" i="11"/>
  <c r="D2923" i="11"/>
  <c r="C2924" i="11"/>
  <c r="D2924" i="11"/>
  <c r="C2925" i="11"/>
  <c r="D2925" i="11"/>
  <c r="C2926" i="11"/>
  <c r="D2926" i="11"/>
  <c r="C2927" i="11"/>
  <c r="D2927" i="11"/>
  <c r="C2928" i="11"/>
  <c r="D2928" i="11"/>
  <c r="C2929" i="11"/>
  <c r="D2929" i="11"/>
  <c r="C2930" i="11"/>
  <c r="D2930" i="11"/>
  <c r="C2931" i="11"/>
  <c r="D2931" i="11"/>
  <c r="C2932" i="11"/>
  <c r="D2932" i="11"/>
  <c r="C2933" i="11"/>
  <c r="D2933" i="11"/>
  <c r="C2934" i="11"/>
  <c r="D2934" i="11"/>
  <c r="C2935" i="11"/>
  <c r="D2935" i="11"/>
  <c r="C2936" i="11"/>
  <c r="D2936" i="11"/>
  <c r="C2937" i="11"/>
  <c r="D2937" i="11"/>
  <c r="C2938" i="11"/>
  <c r="D2938" i="11"/>
  <c r="C2939" i="11"/>
  <c r="D2939" i="11"/>
  <c r="C2940" i="11"/>
  <c r="D2940" i="11"/>
  <c r="C2941" i="11"/>
  <c r="D2941" i="11"/>
  <c r="C2942" i="11"/>
  <c r="D2942" i="11"/>
  <c r="C2943" i="11"/>
  <c r="D2943" i="11"/>
  <c r="C2944" i="11"/>
  <c r="D2944" i="11"/>
  <c r="C2945" i="11"/>
  <c r="D2945" i="11"/>
  <c r="C2946" i="11"/>
  <c r="D2946" i="11"/>
  <c r="C2947" i="11"/>
  <c r="D2947" i="11"/>
  <c r="C2948" i="11"/>
  <c r="D2948" i="11"/>
  <c r="C2949" i="11"/>
  <c r="D2949" i="11"/>
  <c r="C2950" i="11"/>
  <c r="D2950" i="11"/>
  <c r="C2951" i="11"/>
  <c r="D2951" i="11"/>
  <c r="C2952" i="11"/>
  <c r="D2952" i="11"/>
  <c r="C2953" i="11"/>
  <c r="D2953" i="11"/>
  <c r="C2954" i="11"/>
  <c r="D2954" i="11"/>
  <c r="C2955" i="11"/>
  <c r="D2955" i="11"/>
  <c r="C2956" i="11"/>
  <c r="D2956" i="11"/>
  <c r="C2957" i="11"/>
  <c r="D2957" i="11"/>
  <c r="C2958" i="11"/>
  <c r="D2958" i="11"/>
  <c r="C2959" i="11"/>
  <c r="D2959" i="11"/>
  <c r="C2960" i="11"/>
  <c r="D2960" i="11"/>
  <c r="C2961" i="11"/>
  <c r="D2961" i="11"/>
  <c r="C2962" i="11"/>
  <c r="D2962" i="11"/>
  <c r="C2963" i="11"/>
  <c r="D2963" i="11"/>
  <c r="C2964" i="11"/>
  <c r="D2964" i="11"/>
  <c r="C2965" i="11"/>
  <c r="D2965" i="11"/>
  <c r="C2966" i="11"/>
  <c r="D2966" i="11"/>
  <c r="C2967" i="11"/>
  <c r="D2967" i="11"/>
  <c r="C2968" i="11"/>
  <c r="D2968" i="11"/>
  <c r="C2969" i="11"/>
  <c r="D2969" i="11"/>
  <c r="C2970" i="11"/>
  <c r="D2970" i="11"/>
  <c r="C2971" i="11"/>
  <c r="D2971" i="11"/>
  <c r="C2972" i="11"/>
  <c r="D2972" i="11"/>
  <c r="C2973" i="11"/>
  <c r="D2973" i="11"/>
  <c r="C2974" i="11"/>
  <c r="D2974" i="11"/>
  <c r="C2975" i="11"/>
  <c r="D2975" i="11"/>
  <c r="C2976" i="11"/>
  <c r="D2976" i="11"/>
  <c r="C2977" i="11"/>
  <c r="D2977" i="11"/>
  <c r="C2978" i="11"/>
  <c r="D2978" i="11"/>
  <c r="C2979" i="11"/>
  <c r="D2979" i="11"/>
  <c r="C2980" i="11"/>
  <c r="D2980" i="11"/>
  <c r="C2981" i="11"/>
  <c r="D2981" i="11"/>
  <c r="C2982" i="11"/>
  <c r="D2982" i="11"/>
  <c r="C2983" i="11"/>
  <c r="D2983" i="11"/>
  <c r="C2984" i="11"/>
  <c r="D2984" i="11"/>
  <c r="C2985" i="11"/>
  <c r="D2985" i="11"/>
  <c r="C2986" i="11"/>
  <c r="D2986" i="11"/>
  <c r="C2987" i="11"/>
  <c r="D2987" i="11"/>
  <c r="C2988" i="11"/>
  <c r="D2988" i="11"/>
  <c r="C2989" i="11"/>
  <c r="D2989" i="11"/>
  <c r="C2990" i="11"/>
  <c r="D2990" i="11"/>
  <c r="C2991" i="11"/>
  <c r="D2991" i="11"/>
  <c r="C2992" i="11"/>
  <c r="D2992" i="11"/>
  <c r="C2993" i="11"/>
  <c r="D2993" i="11"/>
  <c r="C2994" i="11"/>
  <c r="D2994" i="11"/>
  <c r="C2995" i="11"/>
  <c r="D2995" i="11"/>
  <c r="C2996" i="11"/>
  <c r="D2996" i="11"/>
  <c r="C2997" i="11"/>
  <c r="D2997" i="11"/>
  <c r="C2998" i="11"/>
  <c r="D2998" i="11"/>
  <c r="C2999" i="11"/>
  <c r="D2999" i="11"/>
  <c r="C3000" i="11"/>
  <c r="D3000" i="11"/>
  <c r="C3001" i="11"/>
  <c r="D3001" i="11"/>
  <c r="C3002" i="11"/>
  <c r="D3002" i="11"/>
  <c r="C3003" i="11"/>
  <c r="D3003" i="11"/>
  <c r="C3004" i="11"/>
  <c r="D3004" i="11"/>
  <c r="C3005" i="11"/>
  <c r="D3005" i="11"/>
  <c r="C3006" i="11"/>
  <c r="D3006" i="11"/>
  <c r="C3007" i="11"/>
  <c r="D3007" i="11"/>
  <c r="C3008" i="11"/>
  <c r="D3008" i="11"/>
  <c r="C3009" i="11"/>
  <c r="D3009" i="11"/>
  <c r="C3010" i="11"/>
  <c r="D3010" i="11"/>
  <c r="C3011" i="11"/>
  <c r="D3011" i="11"/>
  <c r="C3012" i="11"/>
  <c r="D3012" i="11"/>
  <c r="C3013" i="11"/>
  <c r="D3013" i="11"/>
  <c r="C3014" i="11"/>
  <c r="D3014" i="11"/>
  <c r="C3015" i="11"/>
  <c r="D3015" i="11"/>
  <c r="C3016" i="11"/>
  <c r="D3016" i="11"/>
  <c r="C3017" i="11"/>
  <c r="D3017" i="11"/>
  <c r="C3018" i="11"/>
  <c r="D3018" i="11"/>
  <c r="C3019" i="11"/>
  <c r="D3019" i="11"/>
  <c r="C3020" i="11"/>
  <c r="D3020" i="11"/>
  <c r="C3021" i="11"/>
  <c r="D3021" i="11"/>
  <c r="C3022" i="11"/>
  <c r="D3022" i="11"/>
  <c r="C3023" i="11"/>
  <c r="D3023" i="11"/>
  <c r="C3024" i="11"/>
  <c r="D3024" i="11"/>
  <c r="C3025" i="11"/>
  <c r="D3025" i="11"/>
  <c r="C3026" i="11"/>
  <c r="D3026" i="11"/>
  <c r="C3027" i="11"/>
  <c r="D3027" i="11"/>
  <c r="C3028" i="11"/>
  <c r="D3028" i="11"/>
  <c r="C3029" i="11"/>
  <c r="D3029" i="11"/>
  <c r="C3030" i="11"/>
  <c r="D3030" i="11"/>
  <c r="C3031" i="11"/>
  <c r="D3031" i="11"/>
  <c r="C3032" i="11"/>
  <c r="D3032" i="11"/>
  <c r="C3033" i="11"/>
  <c r="D3033" i="11"/>
  <c r="C3034" i="11"/>
  <c r="D3034" i="11"/>
  <c r="C3035" i="11"/>
  <c r="D3035" i="11"/>
  <c r="C3036" i="11"/>
  <c r="D3036" i="11"/>
  <c r="C3037" i="11"/>
  <c r="D3037" i="11"/>
  <c r="C3038" i="11"/>
  <c r="D3038" i="11"/>
  <c r="C3039" i="11"/>
  <c r="D3039" i="11"/>
  <c r="C3040" i="11"/>
  <c r="D3040" i="11"/>
  <c r="C3041" i="11"/>
  <c r="D3041" i="11"/>
  <c r="C3042" i="11"/>
  <c r="D3042" i="11"/>
  <c r="C3043" i="11"/>
  <c r="D3043" i="11"/>
  <c r="C3044" i="11"/>
  <c r="D3044" i="11"/>
  <c r="C3045" i="11"/>
  <c r="D3045" i="11"/>
  <c r="C3046" i="11"/>
  <c r="D3046" i="11"/>
  <c r="C3047" i="11"/>
  <c r="D3047" i="11"/>
  <c r="C3048" i="11"/>
  <c r="D3048" i="11"/>
  <c r="C3049" i="11"/>
  <c r="D3049" i="11"/>
  <c r="C3050" i="11"/>
  <c r="D3050" i="11"/>
  <c r="C3051" i="11"/>
  <c r="D3051" i="11"/>
  <c r="C3052" i="11"/>
  <c r="D3052" i="11"/>
  <c r="C3053" i="11"/>
  <c r="D3053" i="11"/>
  <c r="C3054" i="11"/>
  <c r="D3054" i="11"/>
  <c r="C3055" i="11"/>
  <c r="D3055" i="11"/>
  <c r="C3056" i="11"/>
  <c r="D3056" i="11"/>
  <c r="C3057" i="11"/>
  <c r="D3057" i="11"/>
  <c r="C3058" i="11"/>
  <c r="D3058" i="11"/>
  <c r="C3059" i="11"/>
  <c r="D3059" i="11"/>
  <c r="C3060" i="11"/>
  <c r="D3060" i="11"/>
  <c r="C3061" i="11"/>
  <c r="D3061" i="11"/>
  <c r="C3062" i="11"/>
  <c r="D3062" i="11"/>
  <c r="C3063" i="11"/>
  <c r="D3063" i="11"/>
  <c r="C3064" i="11"/>
  <c r="D3064" i="11"/>
  <c r="C3065" i="11"/>
  <c r="D3065" i="11"/>
  <c r="C3066" i="11"/>
  <c r="D3066" i="11"/>
  <c r="C3067" i="11"/>
  <c r="D3067" i="11"/>
  <c r="C3068" i="11"/>
  <c r="D3068" i="11"/>
  <c r="C3069" i="11"/>
  <c r="D3069" i="11"/>
  <c r="C3070" i="11"/>
  <c r="D3070" i="11"/>
  <c r="C3071" i="11"/>
  <c r="D3071" i="11"/>
  <c r="C3072" i="11"/>
  <c r="D3072" i="11"/>
  <c r="C3073" i="11"/>
  <c r="D3073" i="11"/>
  <c r="C3074" i="11"/>
  <c r="D3074" i="11"/>
  <c r="C3075" i="11"/>
  <c r="D3075" i="11"/>
  <c r="C3076" i="11"/>
  <c r="D3076" i="11"/>
  <c r="C3077" i="11"/>
  <c r="D3077" i="11"/>
  <c r="C3078" i="11"/>
  <c r="D3078" i="11"/>
  <c r="C3079" i="11"/>
  <c r="D3079" i="11"/>
  <c r="C3080" i="11"/>
  <c r="D3080" i="11"/>
  <c r="C3081" i="11"/>
  <c r="D3081" i="11"/>
  <c r="C3082" i="11"/>
  <c r="D3082" i="11"/>
  <c r="C3083" i="11"/>
  <c r="D3083" i="11"/>
  <c r="C3084" i="11"/>
  <c r="D3084" i="11"/>
  <c r="C3085" i="11"/>
  <c r="D3085" i="11"/>
  <c r="C3086" i="11"/>
  <c r="D3086" i="11"/>
  <c r="C3087" i="11"/>
  <c r="D3087" i="11"/>
  <c r="C3088" i="11"/>
  <c r="D3088" i="11"/>
  <c r="C3089" i="11"/>
  <c r="D3089" i="11"/>
  <c r="C3090" i="11"/>
  <c r="D3090" i="11"/>
  <c r="C3091" i="11"/>
  <c r="D3091" i="11"/>
  <c r="C3092" i="11"/>
  <c r="D3092" i="11"/>
  <c r="C3093" i="11"/>
  <c r="D3093" i="11"/>
  <c r="C3094" i="11"/>
  <c r="D3094" i="11"/>
  <c r="C3095" i="11"/>
  <c r="D3095" i="11"/>
  <c r="C3096" i="11"/>
  <c r="D3096" i="11"/>
  <c r="C3097" i="11"/>
  <c r="D3097" i="11"/>
  <c r="C3098" i="11"/>
  <c r="D3098" i="11"/>
  <c r="C3099" i="11"/>
  <c r="D3099" i="11"/>
  <c r="C3100" i="11"/>
  <c r="D3100" i="11"/>
  <c r="C3101" i="11"/>
  <c r="D3101" i="11"/>
  <c r="C3102" i="11"/>
  <c r="D3102" i="11"/>
  <c r="C3103" i="11"/>
  <c r="D3103" i="11"/>
  <c r="C3104" i="11"/>
  <c r="D3104" i="11"/>
  <c r="C3105" i="11"/>
  <c r="D3105" i="11"/>
  <c r="C3106" i="11"/>
  <c r="D3106" i="11"/>
  <c r="C3107" i="11"/>
  <c r="D3107" i="11"/>
  <c r="C3108" i="11"/>
  <c r="D3108" i="11"/>
  <c r="C3109" i="11"/>
  <c r="D3109" i="11"/>
  <c r="C3110" i="11"/>
  <c r="D3110" i="11"/>
  <c r="C3111" i="11"/>
  <c r="D3111" i="11"/>
  <c r="C3112" i="11"/>
  <c r="D3112" i="11"/>
  <c r="C3113" i="11"/>
  <c r="D3113" i="11"/>
  <c r="C3114" i="11"/>
  <c r="D3114" i="11"/>
  <c r="C3115" i="11"/>
  <c r="D3115" i="11"/>
  <c r="C3116" i="11"/>
  <c r="D3116" i="11"/>
  <c r="C3117" i="11"/>
  <c r="D3117" i="11"/>
  <c r="C3118" i="11"/>
  <c r="D3118" i="11"/>
  <c r="C3119" i="11"/>
  <c r="D3119" i="11"/>
  <c r="C3120" i="11"/>
  <c r="D3120" i="11"/>
  <c r="C3121" i="11"/>
  <c r="D3121" i="11"/>
  <c r="C3122" i="11"/>
  <c r="D3122" i="11"/>
  <c r="C3123" i="11"/>
  <c r="D3123" i="11"/>
  <c r="C3124" i="11"/>
  <c r="D3124" i="11"/>
  <c r="C3125" i="11"/>
  <c r="D3125" i="11"/>
  <c r="C3126" i="11"/>
  <c r="D3126" i="11"/>
  <c r="C3127" i="11"/>
  <c r="D3127" i="11"/>
  <c r="C3128" i="11"/>
  <c r="D3128" i="11"/>
  <c r="C3129" i="11"/>
  <c r="D3129" i="11"/>
  <c r="C3130" i="11"/>
  <c r="D3130" i="11"/>
  <c r="C3131" i="11"/>
  <c r="D3131" i="11"/>
  <c r="C3132" i="11"/>
  <c r="D3132" i="11"/>
  <c r="C3133" i="11"/>
  <c r="D3133" i="11"/>
  <c r="C3134" i="11"/>
  <c r="D3134" i="11"/>
  <c r="C3135" i="11"/>
  <c r="D3135" i="11"/>
  <c r="C3136" i="11"/>
  <c r="D3136" i="11"/>
  <c r="C3137" i="11"/>
  <c r="D3137" i="11"/>
  <c r="C3138" i="11"/>
  <c r="D3138" i="11"/>
  <c r="C3139" i="11"/>
  <c r="D3139" i="11"/>
  <c r="C3140" i="11"/>
  <c r="D3140" i="11"/>
  <c r="C3141" i="11"/>
  <c r="D3141" i="11"/>
  <c r="C3142" i="11"/>
  <c r="D3142" i="11"/>
  <c r="C3143" i="11"/>
  <c r="D3143" i="11"/>
  <c r="C3144" i="11"/>
  <c r="D3144" i="11"/>
  <c r="C3145" i="11"/>
  <c r="D3145" i="11"/>
  <c r="C3146" i="11"/>
  <c r="D3146" i="11"/>
  <c r="C3147" i="11"/>
  <c r="D3147" i="11"/>
  <c r="C3148" i="11"/>
  <c r="D3148" i="11"/>
  <c r="C3149" i="11"/>
  <c r="D3149" i="11"/>
  <c r="C3150" i="11"/>
  <c r="D3150" i="11"/>
  <c r="C3151" i="11"/>
  <c r="D3151" i="11"/>
  <c r="C3152" i="11"/>
  <c r="D3152" i="11"/>
  <c r="C3153" i="11"/>
  <c r="D3153" i="11"/>
  <c r="C3154" i="11"/>
  <c r="D3154" i="11"/>
  <c r="C3155" i="11"/>
  <c r="D3155" i="11"/>
  <c r="C3156" i="11"/>
  <c r="D3156" i="11"/>
  <c r="C3157" i="11"/>
  <c r="D3157" i="11"/>
  <c r="C3158" i="11"/>
  <c r="D3158" i="11"/>
  <c r="C3159" i="11"/>
  <c r="D3159" i="11"/>
  <c r="C3160" i="11"/>
  <c r="D3160" i="11"/>
  <c r="C3161" i="11"/>
  <c r="D3161" i="11"/>
  <c r="C3162" i="11"/>
  <c r="D3162" i="11"/>
  <c r="C3163" i="11"/>
  <c r="D3163" i="11"/>
  <c r="C3164" i="11"/>
  <c r="D3164" i="11"/>
  <c r="C3165" i="11"/>
  <c r="D3165" i="11"/>
  <c r="C3166" i="11"/>
  <c r="D3166" i="11"/>
  <c r="C3167" i="11"/>
  <c r="D3167" i="11"/>
  <c r="C3168" i="11"/>
  <c r="D3168" i="11"/>
  <c r="C3169" i="11"/>
  <c r="D3169" i="11"/>
  <c r="C3170" i="11"/>
  <c r="D3170" i="11"/>
  <c r="C3171" i="11"/>
  <c r="D3171" i="11"/>
  <c r="C3172" i="11"/>
  <c r="D3172" i="11"/>
  <c r="C3173" i="11"/>
  <c r="D3173" i="11"/>
  <c r="C3174" i="11"/>
  <c r="D3174" i="11"/>
  <c r="C3175" i="11"/>
  <c r="D3175" i="11"/>
  <c r="C3176" i="11"/>
  <c r="D3176" i="11"/>
  <c r="C3177" i="11"/>
  <c r="D3177" i="11"/>
  <c r="C3178" i="11"/>
  <c r="D3178" i="11"/>
  <c r="C3179" i="11"/>
  <c r="D3179" i="11"/>
  <c r="C3180" i="11"/>
  <c r="D3180" i="11"/>
  <c r="C3181" i="11"/>
  <c r="D3181" i="11"/>
  <c r="C3182" i="11"/>
  <c r="D3182" i="11"/>
  <c r="C3183" i="11"/>
  <c r="D3183" i="11"/>
  <c r="C3184" i="11"/>
  <c r="D3184" i="11"/>
  <c r="C3185" i="11"/>
  <c r="D3185" i="11"/>
  <c r="C3186" i="11"/>
  <c r="D3186" i="11"/>
  <c r="C3187" i="11"/>
  <c r="D3187" i="11"/>
  <c r="C3188" i="11"/>
  <c r="D3188" i="11"/>
  <c r="C3189" i="11"/>
  <c r="D3189" i="11"/>
  <c r="C3190" i="11"/>
  <c r="D3190" i="11"/>
  <c r="C3191" i="11"/>
  <c r="D3191" i="11"/>
  <c r="C3192" i="11"/>
  <c r="D3192" i="11"/>
  <c r="C3193" i="11"/>
  <c r="D3193" i="11"/>
  <c r="C3194" i="11"/>
  <c r="D3194" i="11"/>
  <c r="C3195" i="11"/>
  <c r="D3195" i="11"/>
  <c r="C3196" i="11"/>
  <c r="D3196" i="11"/>
  <c r="C3197" i="11"/>
  <c r="D3197" i="11"/>
  <c r="C3198" i="11"/>
  <c r="D3198" i="11"/>
  <c r="C3199" i="11"/>
  <c r="D3199" i="11"/>
  <c r="C3200" i="11"/>
  <c r="D3200" i="11"/>
  <c r="C3201" i="11"/>
  <c r="D3201" i="11"/>
  <c r="C3202" i="11"/>
  <c r="D3202" i="11"/>
  <c r="C3203" i="11"/>
  <c r="D3203" i="11"/>
  <c r="C3204" i="11"/>
  <c r="D3204" i="11"/>
  <c r="C3205" i="11"/>
  <c r="D3205" i="11"/>
  <c r="C3206" i="11"/>
  <c r="D3206" i="11"/>
  <c r="C3207" i="11"/>
  <c r="D3207" i="11"/>
  <c r="C3208" i="11"/>
  <c r="D3208" i="11"/>
  <c r="C3209" i="11"/>
  <c r="D3209" i="11"/>
  <c r="C3210" i="11"/>
  <c r="D3210" i="11"/>
  <c r="C3211" i="11"/>
  <c r="D3211" i="11"/>
  <c r="C3212" i="11"/>
  <c r="D3212" i="11"/>
  <c r="C3213" i="11"/>
  <c r="D3213" i="11"/>
  <c r="C3214" i="11"/>
  <c r="D3214" i="11"/>
  <c r="C3215" i="11"/>
  <c r="D3215" i="11"/>
  <c r="C3216" i="11"/>
  <c r="D3216" i="11"/>
  <c r="C3217" i="11"/>
  <c r="D3217" i="11"/>
  <c r="C3218" i="11"/>
  <c r="D3218" i="11"/>
  <c r="C3219" i="11"/>
  <c r="D3219" i="11"/>
  <c r="C3220" i="11"/>
  <c r="D3220" i="11"/>
  <c r="C3221" i="11"/>
  <c r="D3221" i="11"/>
  <c r="C3222" i="11"/>
  <c r="D3222" i="11"/>
  <c r="C3223" i="11"/>
  <c r="D3223" i="11"/>
  <c r="C3224" i="11"/>
  <c r="D3224" i="11"/>
  <c r="C3225" i="11"/>
  <c r="D3225" i="11"/>
  <c r="C3226" i="11"/>
  <c r="D3226" i="11"/>
  <c r="C3227" i="11"/>
  <c r="D3227" i="11"/>
  <c r="C3228" i="11"/>
  <c r="D3228" i="11"/>
  <c r="C3229" i="11"/>
  <c r="D3229" i="11"/>
  <c r="C3230" i="11"/>
  <c r="D3230" i="11"/>
  <c r="C3231" i="11"/>
  <c r="D3231" i="11"/>
  <c r="C3232" i="11"/>
  <c r="D3232" i="11"/>
  <c r="C3233" i="11"/>
  <c r="D3233" i="11"/>
  <c r="C3234" i="11"/>
  <c r="D3234" i="11"/>
  <c r="C3235" i="11"/>
  <c r="D3235" i="11"/>
  <c r="C3236" i="11"/>
  <c r="D3236" i="11"/>
  <c r="C3237" i="11"/>
  <c r="D3237" i="11"/>
  <c r="C3238" i="11"/>
  <c r="D3238" i="11"/>
  <c r="C3239" i="11"/>
  <c r="D3239" i="11"/>
  <c r="C3240" i="11"/>
  <c r="D3240" i="11"/>
  <c r="C3241" i="11"/>
  <c r="D3241" i="11"/>
  <c r="C3242" i="11"/>
  <c r="D3242" i="11"/>
  <c r="C3243" i="11"/>
  <c r="D3243" i="11"/>
  <c r="C3244" i="11"/>
  <c r="D3244" i="11"/>
  <c r="C3245" i="11"/>
  <c r="D3245" i="11"/>
  <c r="C3246" i="11"/>
  <c r="D3246" i="11"/>
  <c r="C3247" i="11"/>
  <c r="D3247" i="11"/>
  <c r="C3248" i="11"/>
  <c r="D3248" i="11"/>
  <c r="C3249" i="11"/>
  <c r="D3249" i="11"/>
  <c r="C3250" i="11"/>
  <c r="D3250" i="11"/>
  <c r="C3251" i="11"/>
  <c r="D3251" i="11"/>
  <c r="C3252" i="11"/>
  <c r="D3252" i="11"/>
  <c r="C3253" i="11"/>
  <c r="D3253" i="11"/>
  <c r="C3254" i="11"/>
  <c r="D3254" i="11"/>
  <c r="C3255" i="11"/>
  <c r="D3255" i="11"/>
  <c r="C3256" i="11"/>
  <c r="D3256" i="11"/>
  <c r="C3257" i="11"/>
  <c r="D3257" i="11"/>
  <c r="C3258" i="11"/>
  <c r="D3258" i="11"/>
  <c r="C3259" i="11"/>
  <c r="D3259" i="11"/>
  <c r="C3260" i="11"/>
  <c r="D3260" i="11"/>
  <c r="C3261" i="11"/>
  <c r="D3261" i="11"/>
  <c r="C3262" i="11"/>
  <c r="D3262" i="11"/>
  <c r="C3263" i="11"/>
  <c r="D3263" i="11"/>
  <c r="C3264" i="11"/>
  <c r="D3264" i="11"/>
  <c r="C3265" i="11"/>
  <c r="D3265" i="11"/>
  <c r="C3266" i="11"/>
  <c r="D3266" i="11"/>
  <c r="C3267" i="11"/>
  <c r="D3267" i="11"/>
  <c r="C3268" i="11"/>
  <c r="D3268" i="11"/>
  <c r="C3269" i="11"/>
  <c r="D3269" i="11"/>
  <c r="C3270" i="11"/>
  <c r="D3270" i="11"/>
  <c r="C3271" i="11"/>
  <c r="D3271" i="11"/>
  <c r="C3272" i="11"/>
  <c r="D3272" i="11"/>
  <c r="C3273" i="11"/>
  <c r="D3273" i="11"/>
  <c r="C3274" i="11"/>
  <c r="D3274" i="11"/>
  <c r="C3275" i="11"/>
  <c r="D3275" i="11"/>
  <c r="C3276" i="11"/>
  <c r="D3276" i="11"/>
  <c r="C3277" i="11"/>
  <c r="D3277" i="11"/>
  <c r="C3278" i="11"/>
  <c r="D3278" i="11"/>
  <c r="C3279" i="11"/>
  <c r="D3279" i="11"/>
  <c r="C3280" i="11"/>
  <c r="D3280" i="11"/>
  <c r="C3281" i="11"/>
  <c r="D3281" i="11"/>
  <c r="C3282" i="11"/>
  <c r="D3282" i="11"/>
  <c r="C3283" i="11"/>
  <c r="D3283" i="11"/>
  <c r="C3284" i="11"/>
  <c r="D3284" i="11"/>
  <c r="C3285" i="11"/>
  <c r="D3285" i="11"/>
  <c r="C3286" i="11"/>
  <c r="D3286" i="11"/>
  <c r="C3287" i="11"/>
  <c r="D3287" i="11"/>
  <c r="C3288" i="11"/>
  <c r="D3288" i="11"/>
  <c r="C3289" i="11"/>
  <c r="D3289" i="11"/>
  <c r="C3290" i="11"/>
  <c r="D3290" i="11"/>
  <c r="C3291" i="11"/>
  <c r="D3291" i="11"/>
  <c r="C3292" i="11"/>
  <c r="D3292" i="11"/>
  <c r="C3293" i="11"/>
  <c r="D3293" i="11"/>
  <c r="C3294" i="11"/>
  <c r="D3294" i="11"/>
  <c r="C3295" i="11"/>
  <c r="D3295" i="11"/>
  <c r="C3296" i="11"/>
  <c r="D3296" i="11"/>
  <c r="C3297" i="11"/>
  <c r="D3297" i="11"/>
  <c r="C3298" i="11"/>
  <c r="D3298" i="11"/>
  <c r="C3299" i="11"/>
  <c r="D3299" i="11"/>
  <c r="C3300" i="11"/>
  <c r="D3300" i="11"/>
  <c r="C3301" i="11"/>
  <c r="D3301" i="11"/>
  <c r="C3302" i="11"/>
  <c r="D3302" i="11"/>
  <c r="C3303" i="11"/>
  <c r="D3303" i="11"/>
  <c r="C3304" i="11"/>
  <c r="D3304" i="11"/>
  <c r="C3305" i="11"/>
  <c r="D3305" i="11"/>
  <c r="C3306" i="11"/>
  <c r="D3306" i="11"/>
  <c r="C3307" i="11"/>
  <c r="D3307" i="11"/>
  <c r="C3308" i="11"/>
  <c r="D3308" i="11"/>
  <c r="C3309" i="11"/>
  <c r="D3309" i="11"/>
  <c r="C3310" i="11"/>
  <c r="D3310" i="11"/>
  <c r="C3311" i="11"/>
  <c r="D3311" i="11"/>
  <c r="C3312" i="11"/>
  <c r="D3312" i="11"/>
  <c r="C3313" i="11"/>
  <c r="D3313" i="11"/>
  <c r="C3314" i="11"/>
  <c r="D3314" i="11"/>
  <c r="C3315" i="11"/>
  <c r="D3315" i="11"/>
  <c r="C3316" i="11"/>
  <c r="D3316" i="11"/>
  <c r="C3317" i="11"/>
  <c r="D3317" i="11"/>
  <c r="C3318" i="11"/>
  <c r="D3318" i="11"/>
  <c r="C3319" i="11"/>
  <c r="D3319" i="11"/>
  <c r="C3320" i="11"/>
  <c r="D3320" i="11"/>
  <c r="C3321" i="11"/>
  <c r="D3321" i="11"/>
  <c r="C3322" i="11"/>
  <c r="D3322" i="11"/>
  <c r="C3323" i="11"/>
  <c r="D3323" i="11"/>
  <c r="C3324" i="11"/>
  <c r="D3324" i="11"/>
  <c r="C3325" i="11"/>
  <c r="D3325" i="11"/>
  <c r="C3326" i="11"/>
  <c r="D3326" i="11"/>
  <c r="C3327" i="11"/>
  <c r="D3327" i="11"/>
  <c r="C3328" i="11"/>
  <c r="D3328" i="11"/>
  <c r="C3329" i="11"/>
  <c r="D3329" i="11"/>
  <c r="C3330" i="11"/>
  <c r="D3330" i="11"/>
  <c r="C3331" i="11"/>
  <c r="D3331" i="11"/>
  <c r="C3332" i="11"/>
  <c r="D3332" i="11"/>
  <c r="C3333" i="11"/>
  <c r="D3333" i="11"/>
  <c r="C3334" i="11"/>
  <c r="D3334" i="11"/>
  <c r="C3335" i="11"/>
  <c r="D3335" i="11"/>
  <c r="C3336" i="11"/>
  <c r="D3336" i="11"/>
  <c r="C3337" i="11"/>
  <c r="D3337" i="11"/>
  <c r="C3338" i="11"/>
  <c r="D3338" i="11"/>
  <c r="C3339" i="11"/>
  <c r="D3339" i="11"/>
  <c r="C3340" i="11"/>
  <c r="D3340" i="11"/>
  <c r="C3341" i="11"/>
  <c r="D3341" i="11"/>
  <c r="C3342" i="11"/>
  <c r="D3342" i="11"/>
  <c r="C3343" i="11"/>
  <c r="D3343" i="11"/>
  <c r="C3344" i="11"/>
  <c r="D3344" i="11"/>
  <c r="C3345" i="11"/>
  <c r="D3345" i="11"/>
  <c r="C3346" i="11"/>
  <c r="D3346" i="11"/>
  <c r="C3347" i="11"/>
  <c r="D3347" i="11"/>
  <c r="C3348" i="11"/>
  <c r="D3348" i="11"/>
  <c r="C3349" i="11"/>
  <c r="D3349" i="11"/>
  <c r="C3350" i="11"/>
  <c r="D3350" i="11"/>
  <c r="C3351" i="11"/>
  <c r="D3351" i="11"/>
  <c r="C3352" i="11"/>
  <c r="D3352" i="11"/>
  <c r="C3353" i="11"/>
  <c r="D3353" i="11"/>
  <c r="C3354" i="11"/>
  <c r="D3354" i="11"/>
  <c r="C3355" i="11"/>
  <c r="D3355" i="11"/>
  <c r="C3356" i="11"/>
  <c r="D3356" i="11"/>
  <c r="C3357" i="11"/>
  <c r="D3357" i="11"/>
  <c r="C3358" i="11"/>
  <c r="D3358" i="11"/>
  <c r="C3359" i="11"/>
  <c r="D3359" i="11"/>
  <c r="C3360" i="11"/>
  <c r="D3360" i="11"/>
  <c r="C3361" i="11"/>
  <c r="D3361" i="11"/>
  <c r="C3362" i="11"/>
  <c r="D3362" i="11"/>
  <c r="C3363" i="11"/>
  <c r="D3363" i="11"/>
  <c r="C3364" i="11"/>
  <c r="D3364" i="11"/>
  <c r="C3365" i="11"/>
  <c r="D3365" i="11"/>
  <c r="C3366" i="11"/>
  <c r="D3366" i="11"/>
  <c r="C3367" i="11"/>
  <c r="D3367" i="11"/>
  <c r="C3368" i="11"/>
  <c r="D3368" i="11"/>
  <c r="C3369" i="11"/>
  <c r="D3369" i="11"/>
  <c r="C3370" i="11"/>
  <c r="D3370" i="11"/>
  <c r="C3371" i="11"/>
  <c r="D3371" i="11"/>
  <c r="C3372" i="11"/>
  <c r="D3372" i="11"/>
  <c r="C3373" i="11"/>
  <c r="D3373" i="11"/>
  <c r="C3374" i="11"/>
  <c r="D3374" i="11"/>
  <c r="C3375" i="11"/>
  <c r="D3375" i="11"/>
  <c r="C3376" i="11"/>
  <c r="D3376" i="11"/>
  <c r="C3377" i="11"/>
  <c r="D3377" i="11"/>
  <c r="C3378" i="11"/>
  <c r="D3378" i="11"/>
  <c r="C3379" i="11"/>
  <c r="D3379" i="11"/>
  <c r="C3380" i="11"/>
  <c r="D3380" i="11"/>
  <c r="C3381" i="11"/>
  <c r="D3381" i="11"/>
  <c r="C3382" i="11"/>
  <c r="D3382" i="11"/>
  <c r="C3383" i="11"/>
  <c r="D3383" i="11"/>
  <c r="C3384" i="11"/>
  <c r="D3384" i="11"/>
  <c r="C3385" i="11"/>
  <c r="D3385" i="11"/>
  <c r="C3386" i="11"/>
  <c r="D3386" i="11"/>
  <c r="C3387" i="11"/>
  <c r="D3387" i="11"/>
  <c r="C3388" i="11"/>
  <c r="D3388" i="11"/>
  <c r="C3389" i="11"/>
  <c r="D3389" i="11"/>
  <c r="C3390" i="11"/>
  <c r="D3390" i="11"/>
  <c r="C3391" i="11"/>
  <c r="D3391" i="11"/>
  <c r="C3392" i="11"/>
  <c r="D3392" i="11"/>
  <c r="C3393" i="11"/>
  <c r="D3393" i="11"/>
  <c r="C3394" i="11"/>
  <c r="D3394" i="11"/>
  <c r="C3395" i="11"/>
  <c r="D3395" i="11"/>
  <c r="C3396" i="11"/>
  <c r="D3396" i="11"/>
  <c r="C3397" i="11"/>
  <c r="D3397" i="11"/>
  <c r="C3398" i="11"/>
  <c r="D3398" i="11"/>
  <c r="C3399" i="11"/>
  <c r="D3399" i="11"/>
  <c r="C3400" i="11"/>
  <c r="D3400" i="11"/>
  <c r="C3401" i="11"/>
  <c r="D3401" i="11"/>
  <c r="C3402" i="11"/>
  <c r="D3402" i="11"/>
  <c r="C3403" i="11"/>
  <c r="D3403" i="11"/>
  <c r="C3404" i="11"/>
  <c r="D3404" i="11"/>
  <c r="C3405" i="11"/>
  <c r="D3405" i="11"/>
  <c r="C3406" i="11"/>
  <c r="D3406" i="11"/>
  <c r="C3407" i="11"/>
  <c r="D3407" i="11"/>
  <c r="C3408" i="11"/>
  <c r="D3408" i="11"/>
  <c r="C3409" i="11"/>
  <c r="D3409" i="11"/>
  <c r="C3410" i="11"/>
  <c r="D3410" i="11"/>
  <c r="C3411" i="11"/>
  <c r="D3411" i="11"/>
  <c r="C3412" i="11"/>
  <c r="D3412" i="11"/>
  <c r="C3413" i="11"/>
  <c r="D3413" i="11"/>
  <c r="C3414" i="11"/>
  <c r="D3414" i="11"/>
  <c r="C3415" i="11"/>
  <c r="D3415" i="11"/>
  <c r="C3416" i="11"/>
  <c r="D3416" i="11"/>
  <c r="C3417" i="11"/>
  <c r="D3417" i="11"/>
  <c r="C3418" i="11"/>
  <c r="D3418" i="11"/>
  <c r="C3419" i="11"/>
  <c r="D3419" i="11"/>
  <c r="C3420" i="11"/>
  <c r="D3420" i="11"/>
  <c r="C3421" i="11"/>
  <c r="D3421" i="11"/>
  <c r="C3422" i="11"/>
  <c r="D3422" i="11"/>
  <c r="C3423" i="11"/>
  <c r="D3423" i="11"/>
  <c r="C3424" i="11"/>
  <c r="D3424" i="11"/>
  <c r="C3425" i="11"/>
  <c r="D3425" i="11"/>
  <c r="C3426" i="11"/>
  <c r="D3426" i="11"/>
  <c r="C3427" i="11"/>
  <c r="D3427" i="11"/>
  <c r="C3428" i="11"/>
  <c r="D3428" i="11"/>
  <c r="C3429" i="11"/>
  <c r="D3429" i="11"/>
  <c r="C3430" i="11"/>
  <c r="D3430" i="11"/>
  <c r="C3431" i="11"/>
  <c r="D3431" i="11"/>
  <c r="C3432" i="11"/>
  <c r="D3432" i="11"/>
  <c r="C3433" i="11"/>
  <c r="D3433" i="11"/>
  <c r="C3434" i="11"/>
  <c r="D3434" i="11"/>
  <c r="C3435" i="11"/>
  <c r="D3435" i="11"/>
  <c r="C3436" i="11"/>
  <c r="D3436" i="11"/>
  <c r="C3437" i="11"/>
  <c r="D3437" i="11"/>
  <c r="C3438" i="11"/>
  <c r="D3438" i="11"/>
  <c r="C3439" i="11"/>
  <c r="D3439" i="11"/>
  <c r="C3440" i="11"/>
  <c r="D3440" i="11"/>
  <c r="C3441" i="11"/>
  <c r="D3441" i="11"/>
  <c r="C3442" i="11"/>
  <c r="D3442" i="11"/>
  <c r="C3443" i="11"/>
  <c r="D3443" i="11"/>
  <c r="C3444" i="11"/>
  <c r="D3444" i="11"/>
  <c r="C3445" i="11"/>
  <c r="D3445" i="11"/>
  <c r="C3446" i="11"/>
  <c r="D3446" i="11"/>
  <c r="C3447" i="11"/>
  <c r="D3447" i="11"/>
  <c r="C3448" i="11"/>
  <c r="D3448" i="11"/>
  <c r="C3449" i="11"/>
  <c r="D3449" i="11"/>
  <c r="C3450" i="11"/>
  <c r="D3450" i="11"/>
  <c r="C3451" i="11"/>
  <c r="D3451" i="11"/>
  <c r="C3452" i="11"/>
  <c r="D3452" i="11"/>
  <c r="C3453" i="11"/>
  <c r="D3453" i="11"/>
  <c r="C3454" i="11"/>
  <c r="D3454" i="11"/>
  <c r="C3455" i="11"/>
  <c r="D3455" i="11"/>
  <c r="C3456" i="11"/>
  <c r="D3456" i="11"/>
  <c r="C3457" i="11"/>
  <c r="D3457" i="11"/>
  <c r="C3458" i="11"/>
  <c r="D3458" i="11"/>
  <c r="C3459" i="11"/>
  <c r="D3459" i="11"/>
  <c r="C3460" i="11"/>
  <c r="D3460" i="11"/>
  <c r="C3461" i="11"/>
  <c r="D3461" i="11"/>
  <c r="C3462" i="11"/>
  <c r="D3462" i="11"/>
  <c r="C3463" i="11"/>
  <c r="D3463" i="11"/>
  <c r="C3464" i="11"/>
  <c r="D3464" i="11"/>
  <c r="C3465" i="11"/>
  <c r="D3465" i="11"/>
  <c r="C3466" i="11"/>
  <c r="D3466" i="11"/>
  <c r="C3467" i="11"/>
  <c r="D3467" i="11"/>
  <c r="C3468" i="11"/>
  <c r="D3468" i="11"/>
  <c r="C3469" i="11"/>
  <c r="D3469" i="11"/>
  <c r="C3470" i="11"/>
  <c r="D3470" i="11"/>
  <c r="C3471" i="11"/>
  <c r="D3471" i="11"/>
  <c r="C3472" i="11"/>
  <c r="D3472" i="11"/>
  <c r="C3473" i="11"/>
  <c r="D3473" i="11"/>
  <c r="C3474" i="11"/>
  <c r="D3474" i="11"/>
  <c r="C3475" i="11"/>
  <c r="D3475" i="11"/>
  <c r="C3476" i="11"/>
  <c r="D3476" i="11"/>
  <c r="C3477" i="11"/>
  <c r="D3477" i="11"/>
  <c r="C3478" i="11"/>
  <c r="D3478" i="11"/>
  <c r="C3479" i="11"/>
  <c r="D3479" i="11"/>
  <c r="C3480" i="11"/>
  <c r="D3480" i="11"/>
  <c r="C3481" i="11"/>
  <c r="D3481" i="11"/>
  <c r="C3482" i="11"/>
  <c r="D3482" i="11"/>
  <c r="C3483" i="11"/>
  <c r="D3483" i="11"/>
  <c r="C3484" i="11"/>
  <c r="D3484" i="11"/>
  <c r="C3485" i="11"/>
  <c r="D3485" i="11"/>
  <c r="C3486" i="11"/>
  <c r="D3486" i="11"/>
  <c r="C3487" i="11"/>
  <c r="D3487" i="11"/>
  <c r="C3488" i="11"/>
  <c r="D3488" i="11"/>
  <c r="C3489" i="11"/>
  <c r="D3489" i="11"/>
  <c r="C3490" i="11"/>
  <c r="D3490" i="11"/>
  <c r="C3491" i="11"/>
  <c r="D3491" i="11"/>
  <c r="C3492" i="11"/>
  <c r="D3492" i="11"/>
  <c r="C3493" i="11"/>
  <c r="D3493" i="11"/>
  <c r="C3494" i="11"/>
  <c r="D3494" i="11"/>
  <c r="C3495" i="11"/>
  <c r="D3495" i="11"/>
  <c r="C3496" i="11"/>
  <c r="D3496" i="11"/>
  <c r="C3497" i="11"/>
  <c r="D3497" i="11"/>
  <c r="C3498" i="11"/>
  <c r="D3498" i="11"/>
  <c r="C3499" i="11"/>
  <c r="D3499" i="11"/>
  <c r="C3500" i="11"/>
  <c r="D3500" i="11"/>
  <c r="C3501" i="11"/>
  <c r="D3501" i="11"/>
  <c r="C3502" i="11"/>
  <c r="D3502" i="11"/>
  <c r="C3503" i="11"/>
  <c r="D3503" i="11"/>
  <c r="C3504" i="11"/>
  <c r="D3504" i="11"/>
  <c r="C3505" i="11"/>
  <c r="D3505" i="11"/>
  <c r="C3506" i="11"/>
  <c r="D3506" i="11"/>
  <c r="C3507" i="11"/>
  <c r="D3507" i="11"/>
  <c r="C3508" i="11"/>
  <c r="D3508" i="11"/>
  <c r="C3509" i="11"/>
  <c r="D3509" i="11"/>
  <c r="C3510" i="11"/>
  <c r="D3510" i="11"/>
  <c r="C3511" i="11"/>
  <c r="D3511" i="11"/>
  <c r="C3512" i="11"/>
  <c r="D3512" i="11"/>
  <c r="C3513" i="11"/>
  <c r="D3513" i="11"/>
  <c r="C3514" i="11"/>
  <c r="D3514" i="11"/>
  <c r="C3515" i="11"/>
  <c r="D3515" i="11"/>
  <c r="C3516" i="11"/>
  <c r="D3516" i="11"/>
  <c r="C3517" i="11"/>
  <c r="D3517" i="11"/>
  <c r="C3518" i="11"/>
  <c r="D3518" i="11"/>
  <c r="C3519" i="11"/>
  <c r="D3519" i="11"/>
  <c r="C3520" i="11"/>
  <c r="D3520" i="11"/>
  <c r="C3521" i="11"/>
  <c r="D3521" i="11"/>
  <c r="C3522" i="11"/>
  <c r="D3522" i="11"/>
  <c r="C3523" i="11"/>
  <c r="D3523" i="11"/>
  <c r="C3524" i="11"/>
  <c r="D3524" i="11"/>
  <c r="C3525" i="11"/>
  <c r="D3525" i="11"/>
  <c r="C3526" i="11"/>
  <c r="D3526" i="11"/>
  <c r="C3527" i="11"/>
  <c r="D3527" i="11"/>
  <c r="C3528" i="11"/>
  <c r="D3528" i="11"/>
  <c r="C3529" i="11"/>
  <c r="D3529" i="11"/>
  <c r="C3530" i="11"/>
  <c r="D3530" i="11"/>
  <c r="C3531" i="11"/>
  <c r="D3531" i="11"/>
  <c r="C3532" i="11"/>
  <c r="D3532" i="11"/>
  <c r="C3533" i="11"/>
  <c r="D3533" i="11"/>
  <c r="C3534" i="11"/>
  <c r="D3534" i="11"/>
  <c r="C3535" i="11"/>
  <c r="D3535" i="11"/>
  <c r="C3536" i="11"/>
  <c r="D3536" i="11"/>
  <c r="C3537" i="11"/>
  <c r="D3537" i="11"/>
  <c r="C3538" i="11"/>
  <c r="D3538" i="11"/>
  <c r="C3539" i="11"/>
  <c r="D3539" i="11"/>
  <c r="C3540" i="11"/>
  <c r="D3540" i="11"/>
  <c r="C3541" i="11"/>
  <c r="D3541" i="11"/>
  <c r="C3542" i="11"/>
  <c r="D3542" i="11"/>
  <c r="C3543" i="11"/>
  <c r="D3543" i="11"/>
  <c r="C3544" i="11"/>
  <c r="D3544" i="11"/>
  <c r="C3545" i="11"/>
  <c r="D3545" i="11"/>
  <c r="C3546" i="11"/>
  <c r="D3546" i="11"/>
  <c r="C3547" i="11"/>
  <c r="D3547" i="11"/>
  <c r="C3548" i="11"/>
  <c r="D3548" i="11"/>
  <c r="C3549" i="11"/>
  <c r="D3549" i="11"/>
  <c r="C3550" i="11"/>
  <c r="D3550" i="11"/>
  <c r="C3551" i="11"/>
  <c r="D3551" i="11"/>
  <c r="C3552" i="11"/>
  <c r="D3552" i="11"/>
  <c r="C3553" i="11"/>
  <c r="D3553" i="11"/>
  <c r="C3554" i="11"/>
  <c r="D3554" i="11"/>
  <c r="C3555" i="11"/>
  <c r="D3555" i="11"/>
  <c r="C3556" i="11"/>
  <c r="D3556" i="11"/>
  <c r="C3557" i="11"/>
  <c r="D3557" i="11"/>
  <c r="C3558" i="11"/>
  <c r="D3558" i="11"/>
  <c r="C3559" i="11"/>
  <c r="D3559" i="11"/>
  <c r="C3560" i="11"/>
  <c r="D3560" i="11"/>
  <c r="C3561" i="11"/>
  <c r="D3561" i="11"/>
  <c r="C3562" i="11"/>
  <c r="D3562" i="11"/>
  <c r="C3563" i="11"/>
  <c r="D3563" i="11"/>
  <c r="C3564" i="11"/>
  <c r="D3564" i="11"/>
  <c r="C3565" i="11"/>
  <c r="D3565" i="11"/>
  <c r="C3566" i="11"/>
  <c r="D3566" i="11"/>
  <c r="C3567" i="11"/>
  <c r="D3567" i="11"/>
  <c r="C3568" i="11"/>
  <c r="D3568" i="11"/>
  <c r="C3569" i="11"/>
  <c r="D3569" i="11"/>
  <c r="C3570" i="11"/>
  <c r="D3570" i="11"/>
  <c r="C3571" i="11"/>
  <c r="D3571" i="11"/>
  <c r="C3572" i="11"/>
  <c r="D3572" i="11"/>
  <c r="C3573" i="11"/>
  <c r="D3573" i="11"/>
  <c r="C3574" i="11"/>
  <c r="D3574" i="11"/>
  <c r="C3575" i="11"/>
  <c r="D3575" i="11"/>
  <c r="C3576" i="11"/>
  <c r="D3576" i="11"/>
  <c r="C3577" i="11"/>
  <c r="D3577" i="11"/>
  <c r="C3578" i="11"/>
  <c r="D3578" i="11"/>
  <c r="C3579" i="11"/>
  <c r="D3579" i="11"/>
  <c r="C3580" i="11"/>
  <c r="D3580" i="11"/>
  <c r="C3581" i="11"/>
  <c r="D3581" i="11"/>
  <c r="C3582" i="11"/>
  <c r="D3582" i="11"/>
  <c r="C3583" i="11"/>
  <c r="D3583" i="11"/>
  <c r="C3584" i="11"/>
  <c r="D3584" i="11"/>
  <c r="C3585" i="11"/>
  <c r="D3585" i="11"/>
  <c r="C3586" i="11"/>
  <c r="D3586" i="11"/>
  <c r="C3587" i="11"/>
  <c r="D3587" i="11"/>
  <c r="C3588" i="11"/>
  <c r="D3588" i="11"/>
  <c r="C3589" i="11"/>
  <c r="D3589" i="11"/>
  <c r="C3590" i="11"/>
  <c r="D3590" i="11"/>
  <c r="C3591" i="11"/>
  <c r="D3591" i="11"/>
  <c r="C3592" i="11"/>
  <c r="D3592" i="11"/>
  <c r="C3593" i="11"/>
  <c r="D3593" i="11"/>
  <c r="C3594" i="11"/>
  <c r="D3594" i="11"/>
  <c r="C3595" i="11"/>
  <c r="D3595" i="11"/>
  <c r="C3596" i="11"/>
  <c r="D3596" i="11"/>
  <c r="C3597" i="11"/>
  <c r="D3597" i="11"/>
  <c r="C3598" i="11"/>
  <c r="D3598" i="11"/>
  <c r="C3599" i="11"/>
  <c r="D3599" i="11"/>
  <c r="C3600" i="11"/>
  <c r="D3600" i="11"/>
  <c r="C3601" i="11"/>
  <c r="D3601" i="11"/>
  <c r="C3602" i="11"/>
  <c r="D3602" i="11"/>
  <c r="C3603" i="11"/>
  <c r="D3603" i="11"/>
  <c r="C3604" i="11"/>
  <c r="D3604" i="11"/>
  <c r="C3605" i="11"/>
  <c r="D3605" i="11"/>
  <c r="C3606" i="11"/>
  <c r="D3606" i="11"/>
  <c r="C3607" i="11"/>
  <c r="D3607" i="11"/>
  <c r="C3608" i="11"/>
  <c r="D3608" i="11"/>
  <c r="C3609" i="11"/>
  <c r="D3609" i="11"/>
  <c r="C3610" i="11"/>
  <c r="D3610" i="11"/>
  <c r="C3611" i="11"/>
  <c r="D3611" i="11"/>
  <c r="C3612" i="11"/>
  <c r="D3612" i="11"/>
  <c r="C3613" i="11"/>
  <c r="D3613" i="11"/>
  <c r="C3614" i="11"/>
  <c r="D3614" i="11"/>
  <c r="C3615" i="11"/>
  <c r="D3615" i="11"/>
  <c r="C3616" i="11"/>
  <c r="D3616" i="11"/>
  <c r="C3617" i="11"/>
  <c r="D3617" i="11"/>
  <c r="C3618" i="11"/>
  <c r="D3618" i="11"/>
  <c r="C3619" i="11"/>
  <c r="D3619" i="11"/>
  <c r="C3620" i="11"/>
  <c r="D3620" i="11"/>
  <c r="C3621" i="11"/>
  <c r="D3621" i="11"/>
  <c r="C3622" i="11"/>
  <c r="D3622" i="11"/>
  <c r="C3623" i="11"/>
  <c r="D3623" i="11"/>
  <c r="C3624" i="11"/>
  <c r="D3624" i="11"/>
  <c r="C3625" i="11"/>
  <c r="D3625" i="11"/>
  <c r="C3626" i="11"/>
  <c r="D3626" i="11"/>
  <c r="C3627" i="11"/>
  <c r="D3627" i="11"/>
  <c r="C3628" i="11"/>
  <c r="D3628" i="11"/>
  <c r="C3629" i="11"/>
  <c r="D3629" i="11"/>
  <c r="C3630" i="11"/>
  <c r="D3630" i="11"/>
  <c r="C3631" i="11"/>
  <c r="D3631" i="11"/>
  <c r="C3632" i="11"/>
  <c r="D3632" i="11"/>
  <c r="C3633" i="11"/>
  <c r="D3633" i="11"/>
  <c r="C3634" i="11"/>
  <c r="D3634" i="11"/>
  <c r="C3635" i="11"/>
  <c r="D3635" i="11"/>
  <c r="C3636" i="11"/>
  <c r="D3636" i="11"/>
  <c r="C3637" i="11"/>
  <c r="D3637" i="11"/>
  <c r="C3638" i="11"/>
  <c r="D3638" i="11"/>
  <c r="C3639" i="11"/>
  <c r="D3639" i="11"/>
  <c r="C3640" i="11"/>
  <c r="D3640" i="11"/>
  <c r="C3641" i="11"/>
  <c r="D3641" i="11"/>
  <c r="C3642" i="11"/>
  <c r="D3642" i="11"/>
  <c r="C3643" i="11"/>
  <c r="D3643" i="11"/>
  <c r="C3644" i="11"/>
  <c r="D3644" i="11"/>
  <c r="C3645" i="11"/>
  <c r="D3645" i="11"/>
  <c r="C3646" i="11"/>
  <c r="D3646" i="11"/>
  <c r="C3647" i="11"/>
  <c r="D3647" i="11"/>
  <c r="C3648" i="11"/>
  <c r="D3648" i="11"/>
  <c r="C3649" i="11"/>
  <c r="D3649" i="11"/>
  <c r="C3650" i="11"/>
  <c r="D3650" i="11"/>
  <c r="C3651" i="11"/>
  <c r="D3651" i="11"/>
  <c r="C3652" i="11"/>
  <c r="D3652" i="11"/>
  <c r="C3653" i="11"/>
  <c r="D3653" i="11"/>
  <c r="C3654" i="11"/>
  <c r="D3654" i="11"/>
  <c r="C3655" i="11"/>
  <c r="D3655" i="11"/>
  <c r="C3656" i="11"/>
  <c r="D3656" i="11"/>
  <c r="C3657" i="11"/>
  <c r="D3657" i="11"/>
  <c r="C3658" i="11"/>
  <c r="D3658" i="11"/>
  <c r="C3659" i="11"/>
  <c r="D3659" i="11"/>
  <c r="C3660" i="11"/>
  <c r="D3660" i="11"/>
  <c r="C3661" i="11"/>
  <c r="D3661" i="11"/>
  <c r="C3662" i="11"/>
  <c r="D3662" i="11"/>
  <c r="C3663" i="11"/>
  <c r="D3663" i="11"/>
  <c r="C3664" i="11"/>
  <c r="D3664" i="11"/>
  <c r="C3665" i="11"/>
  <c r="D3665" i="11"/>
  <c r="C3666" i="11"/>
  <c r="D3666" i="11"/>
  <c r="C3667" i="11"/>
  <c r="D3667" i="11"/>
  <c r="C3668" i="11"/>
  <c r="D3668" i="11"/>
  <c r="C3669" i="11"/>
  <c r="D3669" i="11"/>
  <c r="C3670" i="11"/>
  <c r="D3670" i="11"/>
  <c r="C3671" i="11"/>
  <c r="D3671" i="11"/>
  <c r="C3672" i="11"/>
  <c r="D3672" i="11"/>
  <c r="C3673" i="11"/>
  <c r="D3673" i="11"/>
  <c r="C3674" i="11"/>
  <c r="D3674" i="11"/>
  <c r="C3675" i="11"/>
  <c r="D3675" i="11"/>
  <c r="C3676" i="11"/>
  <c r="D3676" i="11"/>
  <c r="C3677" i="11"/>
  <c r="D3677" i="11"/>
  <c r="C3678" i="11"/>
  <c r="D3678" i="11"/>
  <c r="C3679" i="11"/>
  <c r="D3679" i="11"/>
  <c r="C3680" i="11"/>
  <c r="D3680" i="11"/>
  <c r="C3681" i="11"/>
  <c r="D3681" i="11"/>
  <c r="C3682" i="11"/>
  <c r="D3682" i="11"/>
  <c r="C3683" i="11"/>
  <c r="D3683" i="11"/>
  <c r="C3684" i="11"/>
  <c r="D3684" i="11"/>
  <c r="C3685" i="11"/>
  <c r="D3685" i="11"/>
  <c r="C3686" i="11"/>
  <c r="D3686" i="11"/>
  <c r="C3687" i="11"/>
  <c r="D3687" i="11"/>
  <c r="C3688" i="11"/>
  <c r="D3688" i="11"/>
  <c r="C3689" i="11"/>
  <c r="D3689" i="11"/>
  <c r="C3690" i="11"/>
  <c r="D3690" i="11"/>
  <c r="C3691" i="11"/>
  <c r="D3691" i="11"/>
  <c r="C3692" i="11"/>
  <c r="D3692" i="11"/>
  <c r="C3693" i="11"/>
  <c r="D3693" i="11"/>
  <c r="C3694" i="11"/>
  <c r="D3694" i="11"/>
  <c r="C3695" i="11"/>
  <c r="D3695" i="11"/>
  <c r="C3696" i="11"/>
  <c r="D3696" i="11"/>
  <c r="C3697" i="11"/>
  <c r="D3697" i="11"/>
  <c r="C3698" i="11"/>
  <c r="D3698" i="11"/>
  <c r="C3699" i="11"/>
  <c r="D3699" i="11"/>
  <c r="C3700" i="11"/>
  <c r="D3700" i="11"/>
  <c r="C3701" i="11"/>
  <c r="D3701" i="11"/>
  <c r="C3702" i="11"/>
  <c r="D3702" i="11"/>
  <c r="C3703" i="11"/>
  <c r="D3703" i="11"/>
  <c r="C3704" i="11"/>
  <c r="D3704" i="11"/>
  <c r="C3705" i="11"/>
  <c r="D3705" i="11"/>
  <c r="C3706" i="11"/>
  <c r="D3706" i="11"/>
  <c r="C3707" i="11"/>
  <c r="D3707" i="11"/>
  <c r="C3708" i="11"/>
  <c r="D3708" i="11"/>
  <c r="C3709" i="11"/>
  <c r="D3709" i="11"/>
  <c r="C3710" i="11"/>
  <c r="D3710" i="11"/>
  <c r="C3711" i="11"/>
  <c r="D3711" i="11"/>
  <c r="C3712" i="11"/>
  <c r="D3712" i="11"/>
  <c r="C3713" i="11"/>
  <c r="D3713" i="11"/>
  <c r="C3714" i="11"/>
  <c r="D3714" i="11"/>
  <c r="C3715" i="11"/>
  <c r="D3715" i="11"/>
  <c r="C3716" i="11"/>
  <c r="D3716" i="11"/>
  <c r="C3717" i="11"/>
  <c r="D3717" i="11"/>
  <c r="C3718" i="11"/>
  <c r="D3718" i="11"/>
  <c r="C3719" i="11"/>
  <c r="D3719" i="11"/>
  <c r="C3720" i="11"/>
  <c r="D3720" i="11"/>
  <c r="C3721" i="11"/>
  <c r="D3721" i="11"/>
  <c r="C3722" i="11"/>
  <c r="D3722" i="11"/>
  <c r="C3723" i="11"/>
  <c r="D3723" i="11"/>
  <c r="C3724" i="11"/>
  <c r="D3724" i="11"/>
  <c r="C3725" i="11"/>
  <c r="D3725" i="11"/>
  <c r="C3726" i="11"/>
  <c r="D3726" i="11"/>
  <c r="C3727" i="11"/>
  <c r="D3727" i="11"/>
  <c r="C3728" i="11"/>
  <c r="D3728" i="11"/>
  <c r="C3729" i="11"/>
  <c r="D3729" i="11"/>
  <c r="C3730" i="11"/>
  <c r="D3730" i="11"/>
  <c r="C3731" i="11"/>
  <c r="D3731" i="11"/>
  <c r="C3732" i="11"/>
  <c r="D3732" i="11"/>
  <c r="C3733" i="11"/>
  <c r="D3733" i="11"/>
  <c r="C3734" i="11"/>
  <c r="D3734" i="11"/>
  <c r="C3735" i="11"/>
  <c r="D3735" i="11"/>
  <c r="C3736" i="11"/>
  <c r="D3736" i="11"/>
  <c r="C3737" i="11"/>
  <c r="D3737" i="11"/>
  <c r="C3738" i="11"/>
  <c r="D3738" i="11"/>
  <c r="C3739" i="11"/>
  <c r="D3739" i="11"/>
  <c r="C3740" i="11"/>
  <c r="D3740" i="11"/>
  <c r="C3741" i="11"/>
  <c r="D3741" i="11"/>
  <c r="C3742" i="11"/>
  <c r="D3742" i="11"/>
  <c r="C3743" i="11"/>
  <c r="D3743" i="11"/>
  <c r="C3744" i="11"/>
  <c r="D3744" i="11"/>
  <c r="C3745" i="11"/>
  <c r="D3745" i="11"/>
  <c r="C3746" i="11"/>
  <c r="D3746" i="11"/>
  <c r="C3747" i="11"/>
  <c r="D3747" i="11"/>
  <c r="C3748" i="11"/>
  <c r="D3748" i="11"/>
  <c r="C3749" i="11"/>
  <c r="D3749" i="11"/>
  <c r="C3750" i="11"/>
  <c r="D3750" i="11"/>
  <c r="C3751" i="11"/>
  <c r="D3751" i="11"/>
  <c r="C3752" i="11"/>
  <c r="D3752" i="11"/>
  <c r="C3753" i="11"/>
  <c r="D3753" i="11"/>
  <c r="C3754" i="11"/>
  <c r="D3754" i="11"/>
  <c r="C3755" i="11"/>
  <c r="D3755" i="11"/>
  <c r="C3756" i="11"/>
  <c r="D3756" i="11"/>
  <c r="C3757" i="11"/>
  <c r="D3757" i="11"/>
  <c r="C3758" i="11"/>
  <c r="D3758" i="11"/>
  <c r="C3759" i="11"/>
  <c r="D3759" i="11"/>
  <c r="C3760" i="11"/>
  <c r="D3760" i="11"/>
  <c r="C3761" i="11"/>
  <c r="D3761" i="11"/>
  <c r="C3762" i="11"/>
  <c r="D3762" i="11"/>
  <c r="C3763" i="11"/>
  <c r="D3763" i="11"/>
  <c r="C3764" i="11"/>
  <c r="D3764" i="11"/>
  <c r="C3765" i="11"/>
  <c r="D3765" i="11"/>
  <c r="C3766" i="11"/>
  <c r="D3766" i="11"/>
  <c r="C3767" i="11"/>
  <c r="D3767" i="11"/>
  <c r="C3768" i="11"/>
  <c r="D3768" i="11"/>
  <c r="C3769" i="11"/>
  <c r="D3769" i="11"/>
  <c r="C3770" i="11"/>
  <c r="D3770" i="11"/>
  <c r="C3771" i="11"/>
  <c r="D3771" i="11"/>
  <c r="C3772" i="11"/>
  <c r="D3772" i="11"/>
  <c r="C3773" i="11"/>
  <c r="D3773" i="11"/>
  <c r="C3774" i="11"/>
  <c r="D3774" i="11"/>
  <c r="C3775" i="11"/>
  <c r="D3775" i="11"/>
  <c r="C3776" i="11"/>
  <c r="D3776" i="11"/>
  <c r="C3777" i="11"/>
  <c r="D3777" i="11"/>
  <c r="C3778" i="11"/>
  <c r="D3778" i="11"/>
  <c r="C3779" i="11"/>
  <c r="D3779" i="11"/>
  <c r="C3780" i="11"/>
  <c r="D3780" i="11"/>
  <c r="C3781" i="11"/>
  <c r="D3781" i="11"/>
  <c r="C3782" i="11"/>
  <c r="D3782" i="11"/>
  <c r="C3783" i="11"/>
  <c r="D3783" i="11"/>
  <c r="C3784" i="11"/>
  <c r="D3784" i="11"/>
  <c r="C3785" i="11"/>
  <c r="D3785" i="11"/>
  <c r="C3786" i="11"/>
  <c r="D3786" i="11"/>
  <c r="C3787" i="11"/>
  <c r="D3787" i="11"/>
  <c r="C3788" i="11"/>
  <c r="D3788" i="11"/>
  <c r="C3789" i="11"/>
  <c r="D3789" i="11"/>
  <c r="C3790" i="11"/>
  <c r="D3790" i="11"/>
  <c r="C3791" i="11"/>
  <c r="D3791" i="11"/>
  <c r="C3792" i="11"/>
  <c r="D3792" i="11"/>
  <c r="C3793" i="11"/>
  <c r="D3793" i="11"/>
  <c r="C3794" i="11"/>
  <c r="D3794" i="11"/>
  <c r="C3795" i="11"/>
  <c r="D3795" i="11"/>
  <c r="C3796" i="11"/>
  <c r="D3796" i="11"/>
  <c r="C3797" i="11"/>
  <c r="D3797" i="11"/>
  <c r="C3798" i="11"/>
  <c r="D3798" i="11"/>
  <c r="C3799" i="11"/>
  <c r="D3799" i="11"/>
  <c r="C3800" i="11"/>
  <c r="D3800" i="11"/>
  <c r="C3801" i="11"/>
  <c r="D3801" i="11"/>
  <c r="C3802" i="11"/>
  <c r="D3802" i="11"/>
  <c r="C3803" i="11"/>
  <c r="D3803" i="11"/>
  <c r="C3804" i="11"/>
  <c r="D3804" i="11"/>
  <c r="C3805" i="11"/>
  <c r="D3805" i="11"/>
  <c r="C3806" i="11"/>
  <c r="D3806" i="11"/>
  <c r="C3807" i="11"/>
  <c r="D3807" i="11"/>
  <c r="C3808" i="11"/>
  <c r="D3808" i="11"/>
  <c r="C3809" i="11"/>
  <c r="D3809" i="11"/>
  <c r="C3810" i="11"/>
  <c r="D3810" i="11"/>
  <c r="C3811" i="11"/>
  <c r="D3811" i="11"/>
  <c r="C3812" i="11"/>
  <c r="D3812" i="11"/>
  <c r="C3813" i="11"/>
  <c r="D3813" i="11"/>
  <c r="C3814" i="11"/>
  <c r="D3814" i="11"/>
  <c r="C3815" i="11"/>
  <c r="D3815" i="11"/>
  <c r="C3816" i="11"/>
  <c r="D3816" i="11"/>
  <c r="C3817" i="11"/>
  <c r="D3817" i="11"/>
  <c r="C3818" i="11"/>
  <c r="D3818" i="11"/>
  <c r="C3819" i="11"/>
  <c r="D3819" i="11"/>
  <c r="C3820" i="11"/>
  <c r="D3820" i="11"/>
  <c r="C3821" i="11"/>
  <c r="D3821" i="11"/>
  <c r="C3822" i="11"/>
  <c r="D3822" i="11"/>
  <c r="C3823" i="11"/>
  <c r="D3823" i="11"/>
  <c r="C3824" i="11"/>
  <c r="D3824" i="11"/>
  <c r="C3825" i="11"/>
  <c r="D3825" i="11"/>
  <c r="C3826" i="11"/>
  <c r="D3826" i="11"/>
  <c r="C3827" i="11"/>
  <c r="D3827" i="11"/>
  <c r="C3828" i="11"/>
  <c r="D3828" i="11"/>
  <c r="C3829" i="11"/>
  <c r="D3829" i="11"/>
  <c r="C3830" i="11"/>
  <c r="D3830" i="11"/>
  <c r="C3831" i="11"/>
  <c r="D3831" i="11"/>
  <c r="C3832" i="11"/>
  <c r="D3832" i="11"/>
  <c r="C3833" i="11"/>
  <c r="D3833" i="11"/>
  <c r="C3834" i="11"/>
  <c r="D3834" i="11"/>
  <c r="C3835" i="11"/>
  <c r="D3835" i="11"/>
  <c r="C3836" i="11"/>
  <c r="D3836" i="11"/>
  <c r="C3837" i="11"/>
  <c r="D3837" i="11"/>
  <c r="C3838" i="11"/>
  <c r="D3838" i="11"/>
  <c r="C3839" i="11"/>
  <c r="D3839" i="11"/>
  <c r="C3840" i="11"/>
  <c r="D3840" i="11"/>
  <c r="C3841" i="11"/>
  <c r="D3841" i="11"/>
  <c r="C3842" i="11"/>
  <c r="D3842" i="11"/>
  <c r="C3843" i="11"/>
  <c r="D3843" i="11"/>
  <c r="C3844" i="11"/>
  <c r="D3844" i="11"/>
  <c r="C3845" i="11"/>
  <c r="D3845" i="11"/>
  <c r="C3846" i="11"/>
  <c r="D3846" i="11"/>
  <c r="C3847" i="11"/>
  <c r="D3847" i="11"/>
  <c r="C3848" i="11"/>
  <c r="D3848" i="11"/>
  <c r="C3849" i="11"/>
  <c r="D3849" i="11"/>
  <c r="C3850" i="11"/>
  <c r="D3850" i="11"/>
  <c r="C3851" i="11"/>
  <c r="D3851" i="11"/>
  <c r="C3852" i="11"/>
  <c r="D3852" i="11"/>
  <c r="C3853" i="11"/>
  <c r="D3853" i="11"/>
  <c r="C3854" i="11"/>
  <c r="D3854" i="11"/>
  <c r="C3855" i="11"/>
  <c r="D3855" i="11"/>
  <c r="C3856" i="11"/>
  <c r="D3856" i="11"/>
  <c r="C3857" i="11"/>
  <c r="D3857" i="11"/>
  <c r="C3858" i="11"/>
  <c r="D3858" i="11"/>
  <c r="C3859" i="11"/>
  <c r="D3859" i="11"/>
  <c r="C3860" i="11"/>
  <c r="D3860" i="11"/>
  <c r="C3861" i="11"/>
  <c r="D3861" i="11"/>
  <c r="C3862" i="11"/>
  <c r="D3862" i="11"/>
  <c r="C3863" i="11"/>
  <c r="D3863" i="11"/>
  <c r="C3864" i="11"/>
  <c r="D3864" i="11"/>
  <c r="C3865" i="11"/>
  <c r="D3865" i="11"/>
  <c r="C3866" i="11"/>
  <c r="D3866" i="11"/>
  <c r="C3867" i="11"/>
  <c r="D3867" i="11"/>
  <c r="C3868" i="11"/>
  <c r="D3868" i="11"/>
  <c r="C3869" i="11"/>
  <c r="D3869" i="11"/>
  <c r="C3870" i="11"/>
  <c r="D3870" i="11"/>
  <c r="C3871" i="11"/>
  <c r="D3871" i="11"/>
  <c r="C3872" i="11"/>
  <c r="D3872" i="11"/>
  <c r="C3873" i="11"/>
  <c r="D3873" i="11"/>
  <c r="C3874" i="11"/>
  <c r="D3874" i="11"/>
  <c r="C3875" i="11"/>
  <c r="D3875" i="11"/>
  <c r="C3876" i="11"/>
  <c r="D3876" i="11"/>
  <c r="C3877" i="11"/>
  <c r="D3877" i="11"/>
  <c r="C3878" i="11"/>
  <c r="D3878" i="11"/>
  <c r="C3879" i="11"/>
  <c r="D3879" i="11"/>
  <c r="C3880" i="11"/>
  <c r="D3880" i="11"/>
  <c r="C3881" i="11"/>
  <c r="D3881" i="11"/>
  <c r="C3882" i="11"/>
  <c r="D3882" i="11"/>
  <c r="C3883" i="11"/>
  <c r="D3883" i="11"/>
  <c r="C3884" i="11"/>
  <c r="D3884" i="11"/>
  <c r="C3885" i="11"/>
  <c r="D3885" i="11"/>
  <c r="C3886" i="11"/>
  <c r="D3886" i="11"/>
  <c r="C3887" i="11"/>
  <c r="D3887" i="11"/>
  <c r="C3888" i="11"/>
  <c r="D3888" i="11"/>
  <c r="C3889" i="11"/>
  <c r="D3889" i="11"/>
  <c r="C3890" i="11"/>
  <c r="D3890" i="11"/>
  <c r="C3891" i="11"/>
  <c r="D3891" i="11"/>
  <c r="C3892" i="11"/>
  <c r="D3892" i="11"/>
  <c r="C3893" i="11"/>
  <c r="D3893" i="11"/>
  <c r="C3894" i="11"/>
  <c r="D3894" i="11"/>
  <c r="C3895" i="11"/>
  <c r="D3895" i="11"/>
  <c r="C3896" i="11"/>
  <c r="D3896" i="11"/>
  <c r="C3897" i="11"/>
  <c r="D3897" i="11"/>
  <c r="C3898" i="11"/>
  <c r="D3898" i="11"/>
  <c r="C3899" i="11"/>
  <c r="D3899" i="11"/>
  <c r="C3900" i="11"/>
  <c r="D3900" i="11"/>
  <c r="C3901" i="11"/>
  <c r="D3901" i="11"/>
  <c r="C3902" i="11"/>
  <c r="D3902" i="11"/>
  <c r="C3903" i="11"/>
  <c r="D3903" i="11"/>
  <c r="C3904" i="11"/>
  <c r="D3904" i="11"/>
  <c r="C3905" i="11"/>
  <c r="D3905" i="11"/>
  <c r="C3906" i="11"/>
  <c r="D3906" i="11"/>
  <c r="C3907" i="11"/>
  <c r="D3907" i="11"/>
  <c r="C3908" i="11"/>
  <c r="D3908" i="11"/>
  <c r="C3909" i="11"/>
  <c r="D3909" i="11"/>
  <c r="C3910" i="11"/>
  <c r="D3910" i="11"/>
  <c r="C3911" i="11"/>
  <c r="D3911" i="11"/>
  <c r="C3912" i="11"/>
  <c r="D3912" i="11"/>
  <c r="C3913" i="11"/>
  <c r="D3913" i="11"/>
  <c r="C3914" i="11"/>
  <c r="D3914" i="11"/>
  <c r="C3915" i="11"/>
  <c r="D3915" i="11"/>
  <c r="C3916" i="11"/>
  <c r="D3916" i="11"/>
  <c r="C3917" i="11"/>
  <c r="D3917" i="11"/>
  <c r="C3918" i="11"/>
  <c r="D3918" i="11"/>
  <c r="C3919" i="11"/>
  <c r="D3919" i="11"/>
  <c r="C3920" i="11"/>
  <c r="D3920" i="11"/>
  <c r="C3921" i="11"/>
  <c r="D3921" i="11"/>
  <c r="C3922" i="11"/>
  <c r="D3922" i="11"/>
  <c r="C3923" i="11"/>
  <c r="D3923" i="11"/>
  <c r="C3924" i="11"/>
  <c r="D3924" i="11"/>
  <c r="C3925" i="11"/>
  <c r="D3925" i="11"/>
  <c r="C3926" i="11"/>
  <c r="D3926" i="11"/>
  <c r="C3927" i="11"/>
  <c r="D3927" i="11"/>
  <c r="C3928" i="11"/>
  <c r="D3928" i="11"/>
  <c r="C3929" i="11"/>
  <c r="D3929" i="11"/>
  <c r="C3930" i="11"/>
  <c r="D3930" i="11"/>
  <c r="C3931" i="11"/>
  <c r="D3931" i="11"/>
  <c r="C3932" i="11"/>
  <c r="D3932" i="11"/>
  <c r="C3933" i="11"/>
  <c r="D3933" i="11"/>
  <c r="C3934" i="11"/>
  <c r="D3934" i="11"/>
  <c r="C3935" i="11"/>
  <c r="D3935" i="11"/>
  <c r="C3936" i="11"/>
  <c r="D3936" i="11"/>
  <c r="C3937" i="11"/>
  <c r="D3937" i="11"/>
  <c r="C3938" i="11"/>
  <c r="D3938" i="11"/>
  <c r="C3939" i="11"/>
  <c r="D3939" i="11"/>
  <c r="C3940" i="11"/>
  <c r="D3940" i="11"/>
  <c r="C3941" i="11"/>
  <c r="D3941" i="11"/>
  <c r="C3942" i="11"/>
  <c r="D3942" i="11"/>
  <c r="C3943" i="11"/>
  <c r="D3943" i="11"/>
  <c r="C3944" i="11"/>
  <c r="D3944" i="11"/>
  <c r="C3945" i="11"/>
  <c r="D3945" i="11"/>
  <c r="C3946" i="11"/>
  <c r="D3946" i="11"/>
  <c r="C3947" i="11"/>
  <c r="D3947" i="11"/>
  <c r="C3948" i="11"/>
  <c r="D3948" i="11"/>
  <c r="C3949" i="11"/>
  <c r="D3949" i="11"/>
  <c r="C3950" i="11"/>
  <c r="D3950" i="11"/>
  <c r="C3951" i="11"/>
  <c r="D3951" i="11"/>
  <c r="C3952" i="11"/>
  <c r="D3952" i="11"/>
  <c r="C3953" i="11"/>
  <c r="D3953" i="11"/>
  <c r="C3954" i="11"/>
  <c r="D3954" i="11"/>
  <c r="C3955" i="11"/>
  <c r="D3955" i="11"/>
  <c r="C3956" i="11"/>
  <c r="D3956" i="11"/>
  <c r="C3957" i="11"/>
  <c r="D3957" i="11"/>
  <c r="C3958" i="11"/>
  <c r="D3958" i="11"/>
  <c r="C3959" i="11"/>
  <c r="D3959" i="11"/>
  <c r="C3960" i="11"/>
  <c r="D3960" i="11"/>
  <c r="C3961" i="11"/>
  <c r="D3961" i="11"/>
  <c r="C3962" i="11"/>
  <c r="D3962" i="11"/>
  <c r="C3963" i="11"/>
  <c r="D3963" i="11"/>
  <c r="C3964" i="11"/>
  <c r="D3964" i="11"/>
  <c r="C3965" i="11"/>
  <c r="D3965" i="11"/>
  <c r="C3966" i="11"/>
  <c r="D3966" i="11"/>
  <c r="C3967" i="11"/>
  <c r="D3967" i="11"/>
  <c r="C3968" i="11"/>
  <c r="D3968" i="11"/>
  <c r="C3969" i="11"/>
  <c r="D3969" i="11"/>
  <c r="C3970" i="11"/>
  <c r="D3970" i="11"/>
  <c r="C3971" i="11"/>
  <c r="D3971" i="11"/>
  <c r="C3972" i="11"/>
  <c r="D3972" i="11"/>
  <c r="C3973" i="11"/>
  <c r="D3973" i="11"/>
  <c r="C3974" i="11"/>
  <c r="D3974" i="11"/>
  <c r="C3975" i="11"/>
  <c r="D3975" i="11"/>
  <c r="C3976" i="11"/>
  <c r="D3976" i="11"/>
  <c r="C3977" i="11"/>
  <c r="D3977" i="11"/>
  <c r="C3978" i="11"/>
  <c r="D3978" i="11"/>
  <c r="C3979" i="11"/>
  <c r="D3979" i="11"/>
  <c r="C3980" i="11"/>
  <c r="D3980" i="11"/>
  <c r="C3981" i="11"/>
  <c r="D3981" i="11"/>
  <c r="C3982" i="11"/>
  <c r="D3982" i="11"/>
  <c r="C3983" i="11"/>
  <c r="D3983" i="11"/>
  <c r="C3984" i="11"/>
  <c r="D3984" i="11"/>
  <c r="C3985" i="11"/>
  <c r="D3985" i="11"/>
  <c r="C3986" i="11"/>
  <c r="D3986" i="11"/>
  <c r="C3987" i="11"/>
  <c r="D3987" i="11"/>
  <c r="C3988" i="11"/>
  <c r="D3988" i="11"/>
  <c r="C3989" i="11"/>
  <c r="D3989" i="11"/>
  <c r="C3990" i="11"/>
  <c r="D3990" i="11"/>
  <c r="C3991" i="11"/>
  <c r="D3991" i="11"/>
  <c r="C3992" i="11"/>
  <c r="D3992" i="11"/>
  <c r="C3993" i="11"/>
  <c r="D3993" i="11"/>
  <c r="C3994" i="11"/>
  <c r="D3994" i="11"/>
  <c r="C3995" i="11"/>
  <c r="D3995" i="11"/>
  <c r="C3996" i="11"/>
  <c r="D3996" i="11"/>
  <c r="C3997" i="11"/>
  <c r="D3997" i="11"/>
  <c r="C3998" i="11"/>
  <c r="D3998" i="11"/>
  <c r="C3999" i="11"/>
  <c r="D3999" i="11"/>
  <c r="C4000" i="11"/>
  <c r="D4000" i="11"/>
  <c r="C4001" i="11"/>
  <c r="D4001" i="11"/>
  <c r="C4002" i="11"/>
  <c r="D4002" i="11"/>
  <c r="C4003" i="11"/>
  <c r="D4003" i="11"/>
  <c r="C4004" i="11"/>
  <c r="D4004" i="11"/>
  <c r="C4005" i="11"/>
  <c r="D4005" i="11"/>
  <c r="C4006" i="11"/>
  <c r="D4006" i="11"/>
  <c r="C4007" i="11"/>
  <c r="D4007" i="11"/>
  <c r="C4008" i="11"/>
  <c r="D4008" i="11"/>
  <c r="C4009" i="11"/>
  <c r="D4009" i="11"/>
  <c r="C4010" i="11"/>
  <c r="D4010" i="11"/>
  <c r="C4011" i="11"/>
  <c r="D4011" i="11"/>
  <c r="C4012" i="11"/>
  <c r="D4012" i="11"/>
  <c r="C4013" i="11"/>
  <c r="D4013" i="11"/>
  <c r="C4014" i="11"/>
  <c r="D4014" i="11"/>
  <c r="C4015" i="11"/>
  <c r="D4015" i="11"/>
  <c r="C4016" i="11"/>
  <c r="D4016" i="11"/>
  <c r="C4017" i="11"/>
  <c r="D4017" i="11"/>
  <c r="C4018" i="11"/>
  <c r="D4018" i="11"/>
  <c r="C4019" i="11"/>
  <c r="D4019" i="11"/>
  <c r="C4020" i="11"/>
  <c r="D4020" i="11"/>
  <c r="C4021" i="11"/>
  <c r="D4021" i="11"/>
  <c r="C4022" i="11"/>
  <c r="D4022" i="11"/>
  <c r="C4023" i="11"/>
  <c r="D4023" i="11"/>
  <c r="C4024" i="11"/>
  <c r="D4024" i="11"/>
  <c r="C4025" i="11"/>
  <c r="D4025" i="11"/>
  <c r="C4026" i="11"/>
  <c r="D4026" i="11"/>
  <c r="C4027" i="11"/>
  <c r="D4027" i="11"/>
  <c r="C4028" i="11"/>
  <c r="D4028" i="11"/>
  <c r="C4029" i="11"/>
  <c r="D4029" i="11"/>
  <c r="C4030" i="11"/>
  <c r="D4030" i="11"/>
  <c r="C4031" i="11"/>
  <c r="D4031" i="11"/>
  <c r="C4032" i="11"/>
  <c r="D4032" i="11"/>
  <c r="C4033" i="11"/>
  <c r="D4033" i="11"/>
  <c r="C4034" i="11"/>
  <c r="D4034" i="11"/>
  <c r="C4035" i="11"/>
  <c r="D4035" i="11"/>
  <c r="C4036" i="11"/>
  <c r="D4036" i="11"/>
  <c r="C4037" i="11"/>
  <c r="D4037" i="11"/>
  <c r="C4038" i="11"/>
  <c r="D4038" i="11"/>
  <c r="C4039" i="11"/>
  <c r="D4039" i="11"/>
  <c r="C4040" i="11"/>
  <c r="D4040" i="11"/>
  <c r="C4041" i="11"/>
  <c r="D4041" i="11"/>
  <c r="C4042" i="11"/>
  <c r="D4042" i="11"/>
  <c r="C4043" i="11"/>
  <c r="D4043" i="11"/>
  <c r="C4044" i="11"/>
  <c r="D4044" i="11"/>
  <c r="C4045" i="11"/>
  <c r="D4045" i="11"/>
  <c r="C4046" i="11"/>
  <c r="D4046" i="11"/>
  <c r="C4047" i="11"/>
  <c r="D4047" i="11"/>
  <c r="C4048" i="11"/>
  <c r="D4048" i="11"/>
  <c r="C4049" i="11"/>
  <c r="D4049" i="11"/>
  <c r="C4050" i="11"/>
  <c r="D4050" i="11"/>
  <c r="C4051" i="11"/>
  <c r="D4051" i="11"/>
  <c r="C4052" i="11"/>
  <c r="D4052" i="11"/>
  <c r="C4053" i="11"/>
  <c r="D4053" i="11"/>
  <c r="C4054" i="11"/>
  <c r="D4054" i="11"/>
  <c r="C4055" i="11"/>
  <c r="D4055" i="11"/>
  <c r="C4056" i="11"/>
  <c r="D4056" i="11"/>
  <c r="C4057" i="11"/>
  <c r="D4057" i="11"/>
  <c r="C4058" i="11"/>
  <c r="D4058" i="11"/>
  <c r="C4059" i="11"/>
  <c r="D4059" i="11"/>
  <c r="C4060" i="11"/>
  <c r="D4060" i="11"/>
  <c r="C4061" i="11"/>
  <c r="D4061" i="11"/>
  <c r="C4062" i="11"/>
  <c r="D4062" i="11"/>
  <c r="C4063" i="11"/>
  <c r="D4063" i="11"/>
  <c r="C4064" i="11"/>
  <c r="D4064" i="11"/>
  <c r="C4065" i="11"/>
  <c r="D4065" i="11"/>
  <c r="C4066" i="11"/>
  <c r="D4066" i="11"/>
  <c r="C4067" i="11"/>
  <c r="D4067" i="11"/>
  <c r="C4068" i="11"/>
  <c r="D4068" i="11"/>
  <c r="C4069" i="11"/>
  <c r="D4069" i="11"/>
  <c r="C4070" i="11"/>
  <c r="D4070" i="11"/>
  <c r="C4071" i="11"/>
  <c r="D4071" i="11"/>
  <c r="C4072" i="11"/>
  <c r="D4072" i="11"/>
  <c r="C4073" i="11"/>
  <c r="D4073" i="11"/>
  <c r="C4074" i="11"/>
  <c r="D4074" i="11"/>
  <c r="C4075" i="11"/>
  <c r="D4075" i="11"/>
  <c r="C4076" i="11"/>
  <c r="D4076" i="11"/>
  <c r="C4077" i="11"/>
  <c r="D4077" i="11"/>
  <c r="C4078" i="11"/>
  <c r="D4078" i="11"/>
  <c r="C4079" i="11"/>
  <c r="D4079" i="11"/>
  <c r="C4080" i="11"/>
  <c r="D4080" i="11"/>
  <c r="C4081" i="11"/>
  <c r="D4081" i="11"/>
  <c r="C4082" i="11"/>
  <c r="D4082" i="11"/>
  <c r="C4083" i="11"/>
  <c r="D4083" i="11"/>
  <c r="C4084" i="11"/>
  <c r="D4084" i="11"/>
  <c r="C4085" i="11"/>
  <c r="D4085" i="11"/>
  <c r="C4086" i="11"/>
  <c r="D4086" i="11"/>
  <c r="C4087" i="11"/>
  <c r="D4087" i="11"/>
  <c r="C4088" i="11"/>
  <c r="D4088" i="11"/>
  <c r="C4089" i="11"/>
  <c r="D4089" i="11"/>
  <c r="C4090" i="11"/>
  <c r="D4090" i="11"/>
  <c r="C4091" i="11"/>
  <c r="D4091" i="11"/>
  <c r="C4092" i="11"/>
  <c r="D4092" i="11"/>
  <c r="C4093" i="11"/>
  <c r="D4093" i="11"/>
  <c r="C4094" i="11"/>
  <c r="D4094" i="11"/>
  <c r="C4095" i="11"/>
  <c r="D4095" i="11"/>
  <c r="C4096" i="11"/>
  <c r="D4096" i="11"/>
  <c r="C4097" i="11"/>
  <c r="D4097" i="11"/>
  <c r="C4098" i="11"/>
  <c r="D4098" i="11"/>
  <c r="C4099" i="11"/>
  <c r="D4099" i="11"/>
  <c r="C4100" i="11"/>
  <c r="D4100" i="11"/>
  <c r="C4101" i="11"/>
  <c r="D4101" i="11"/>
  <c r="C4102" i="11"/>
  <c r="D4102" i="11"/>
  <c r="C4103" i="11"/>
  <c r="D4103" i="11"/>
  <c r="C4104" i="11"/>
  <c r="D4104" i="11"/>
  <c r="C4105" i="11"/>
  <c r="D4105" i="11"/>
  <c r="C4106" i="11"/>
  <c r="D4106" i="11"/>
  <c r="C4107" i="11"/>
  <c r="D4107" i="11"/>
  <c r="C4108" i="11"/>
  <c r="D4108" i="11"/>
  <c r="C4109" i="11"/>
  <c r="D4109" i="11"/>
  <c r="C4110" i="11"/>
  <c r="D4110" i="11"/>
  <c r="C4111" i="11"/>
  <c r="D4111" i="11"/>
  <c r="C4112" i="11"/>
  <c r="D4112" i="11"/>
  <c r="C4113" i="11"/>
  <c r="D4113" i="11"/>
  <c r="C4114" i="11"/>
  <c r="D4114" i="11"/>
  <c r="C4115" i="11"/>
  <c r="D4115" i="11"/>
  <c r="C4116" i="11"/>
  <c r="D4116" i="11"/>
  <c r="C4117" i="11"/>
  <c r="D4117" i="11"/>
  <c r="C4118" i="11"/>
  <c r="D4118" i="11"/>
  <c r="C4119" i="11"/>
  <c r="D4119" i="11"/>
  <c r="C4120" i="11"/>
  <c r="D4120" i="11"/>
  <c r="C4121" i="11"/>
  <c r="D4121" i="11"/>
  <c r="C4122" i="11"/>
  <c r="D4122" i="11"/>
  <c r="C4123" i="11"/>
  <c r="D4123" i="11"/>
  <c r="C4124" i="11"/>
  <c r="D4124" i="11"/>
  <c r="C4125" i="11"/>
  <c r="D4125" i="11"/>
  <c r="C4126" i="11"/>
  <c r="D4126" i="11"/>
  <c r="C4127" i="11"/>
  <c r="D4127" i="11"/>
  <c r="C4128" i="11"/>
  <c r="D4128" i="11"/>
  <c r="C4129" i="11"/>
  <c r="D4129" i="11"/>
  <c r="C4130" i="11"/>
  <c r="D4130" i="11"/>
  <c r="C4131" i="11"/>
  <c r="D4131" i="11"/>
  <c r="C4132" i="11"/>
  <c r="D4132" i="11"/>
  <c r="C4133" i="11"/>
  <c r="D4133" i="11"/>
  <c r="C4134" i="11"/>
  <c r="D4134" i="11"/>
  <c r="C4135" i="11"/>
  <c r="D4135" i="11"/>
  <c r="C4136" i="11"/>
  <c r="D4136" i="11"/>
  <c r="C4137" i="11"/>
  <c r="D4137" i="11"/>
  <c r="C4138" i="11"/>
  <c r="D4138" i="11"/>
  <c r="C4139" i="11"/>
  <c r="D4139" i="11"/>
  <c r="C4140" i="11"/>
  <c r="D4140" i="11"/>
  <c r="C4141" i="11"/>
  <c r="D4141" i="11"/>
  <c r="C4142" i="11"/>
  <c r="D4142" i="11"/>
  <c r="C4143" i="11"/>
  <c r="D4143" i="11"/>
  <c r="C4144" i="11"/>
  <c r="D4144" i="11"/>
  <c r="C4145" i="11"/>
  <c r="D4145" i="11"/>
  <c r="C4146" i="11"/>
  <c r="D4146" i="11"/>
  <c r="C4147" i="11"/>
  <c r="D4147" i="11"/>
  <c r="C4148" i="11"/>
  <c r="D4148" i="11"/>
  <c r="C4149" i="11"/>
  <c r="D4149" i="11"/>
  <c r="C4150" i="11"/>
  <c r="D4150" i="11"/>
  <c r="C4151" i="11"/>
  <c r="D4151" i="11"/>
  <c r="C4152" i="11"/>
  <c r="D4152" i="11"/>
  <c r="C4153" i="11"/>
  <c r="D4153" i="11"/>
  <c r="C4154" i="11"/>
  <c r="D4154" i="11"/>
  <c r="C4155" i="11"/>
  <c r="D4155" i="11"/>
  <c r="C4156" i="11"/>
  <c r="D4156" i="11"/>
  <c r="C4157" i="11"/>
  <c r="D4157" i="11"/>
  <c r="C4158" i="11"/>
  <c r="D4158" i="11"/>
  <c r="C4159" i="11"/>
  <c r="D4159" i="11"/>
  <c r="C4160" i="11"/>
  <c r="D4160" i="11"/>
  <c r="C4161" i="11"/>
  <c r="D4161" i="11"/>
  <c r="C4162" i="11"/>
  <c r="D4162" i="11"/>
  <c r="C4163" i="11"/>
  <c r="D4163" i="11"/>
  <c r="C4164" i="11"/>
  <c r="D4164" i="11"/>
  <c r="C4165" i="11"/>
  <c r="D4165" i="11"/>
  <c r="C4166" i="11"/>
  <c r="D4166" i="11"/>
  <c r="C4167" i="11"/>
  <c r="D4167" i="11"/>
  <c r="C4168" i="11"/>
  <c r="D4168" i="11"/>
  <c r="C4169" i="11"/>
  <c r="D4169" i="11"/>
  <c r="C4170" i="11"/>
  <c r="D4170" i="11"/>
  <c r="C4171" i="11"/>
  <c r="D4171" i="11"/>
  <c r="C4172" i="11"/>
  <c r="D4172" i="11"/>
  <c r="C4173" i="11"/>
  <c r="D4173" i="11"/>
  <c r="C4174" i="11"/>
  <c r="D4174" i="11"/>
  <c r="C4175" i="11"/>
  <c r="D4175" i="11"/>
  <c r="C4176" i="11"/>
  <c r="D4176" i="11"/>
  <c r="C4177" i="11"/>
  <c r="D4177" i="11"/>
  <c r="C4178" i="11"/>
  <c r="D4178" i="11"/>
  <c r="C4179" i="11"/>
  <c r="D4179" i="11"/>
  <c r="C4180" i="11"/>
  <c r="D4180" i="11"/>
  <c r="C4181" i="11"/>
  <c r="D4181" i="11"/>
  <c r="C4182" i="11"/>
  <c r="D4182" i="11"/>
  <c r="C4183" i="11"/>
  <c r="D4183" i="11"/>
  <c r="C4184" i="11"/>
  <c r="D4184" i="11"/>
  <c r="C4185" i="11"/>
  <c r="D4185" i="11"/>
  <c r="C4186" i="11"/>
  <c r="D4186" i="11"/>
  <c r="C4187" i="11"/>
  <c r="D4187" i="11"/>
  <c r="C4188" i="11"/>
  <c r="D4188" i="11"/>
  <c r="C4189" i="11"/>
  <c r="D4189" i="11"/>
  <c r="C4190" i="11"/>
  <c r="D4190" i="11"/>
  <c r="C4191" i="11"/>
  <c r="D4191" i="11"/>
  <c r="C4192" i="11"/>
  <c r="D4192" i="11"/>
  <c r="C4193" i="11"/>
  <c r="D4193" i="11"/>
  <c r="C4194" i="11"/>
  <c r="D4194" i="11"/>
  <c r="C4195" i="11"/>
  <c r="D4195" i="11"/>
  <c r="C4196" i="11"/>
  <c r="D4196" i="11"/>
  <c r="C4197" i="11"/>
  <c r="D4197" i="11"/>
  <c r="C4198" i="11"/>
  <c r="D4198" i="11"/>
  <c r="C4199" i="11"/>
  <c r="D4199" i="11"/>
  <c r="C4200" i="11"/>
  <c r="D4200" i="11"/>
  <c r="C4201" i="11"/>
  <c r="D4201" i="11"/>
  <c r="C4202" i="11"/>
  <c r="D4202" i="11"/>
  <c r="C4203" i="11"/>
  <c r="D4203" i="11"/>
  <c r="C4204" i="11"/>
  <c r="D4204" i="11"/>
  <c r="C4205" i="11"/>
  <c r="D4205" i="11"/>
  <c r="C4206" i="11"/>
  <c r="D4206" i="11"/>
  <c r="C4207" i="11"/>
  <c r="D4207" i="11"/>
  <c r="C4208" i="11"/>
  <c r="D4208" i="11"/>
  <c r="C4209" i="11"/>
  <c r="D4209" i="11"/>
  <c r="C4210" i="11"/>
  <c r="D4210" i="11"/>
  <c r="C4211" i="11"/>
  <c r="D4211" i="11"/>
  <c r="C4212" i="11"/>
  <c r="D4212" i="11"/>
  <c r="C4213" i="11"/>
  <c r="D4213" i="11"/>
  <c r="C4214" i="11"/>
  <c r="D4214" i="11"/>
  <c r="C4215" i="11"/>
  <c r="D4215" i="11"/>
  <c r="C4216" i="11"/>
  <c r="D4216" i="11"/>
  <c r="C4217" i="11"/>
  <c r="D4217" i="11"/>
  <c r="C4218" i="11"/>
  <c r="D4218" i="11"/>
  <c r="C4219" i="11"/>
  <c r="D4219" i="11"/>
  <c r="C4220" i="11"/>
  <c r="D4220" i="11"/>
  <c r="C4221" i="11"/>
  <c r="D4221" i="11"/>
  <c r="C4222" i="11"/>
  <c r="D4222" i="11"/>
  <c r="C4223" i="11"/>
  <c r="D4223" i="11"/>
  <c r="C4224" i="11"/>
  <c r="D4224" i="11"/>
  <c r="C4225" i="11"/>
  <c r="D4225" i="11"/>
  <c r="C4226" i="11"/>
  <c r="D4226" i="11"/>
  <c r="C4227" i="11"/>
  <c r="D4227" i="11"/>
  <c r="C4228" i="11"/>
  <c r="D4228" i="11"/>
  <c r="C4229" i="11"/>
  <c r="D4229" i="11"/>
  <c r="C4230" i="11"/>
  <c r="D4230" i="11"/>
  <c r="C4231" i="11"/>
  <c r="D4231" i="11"/>
  <c r="C4232" i="11"/>
  <c r="D4232" i="11"/>
  <c r="R222" i="14"/>
  <c r="R221" i="14"/>
  <c r="R220" i="14"/>
  <c r="R219" i="14"/>
  <c r="R218" i="14"/>
  <c r="R217" i="14"/>
  <c r="R216" i="14"/>
  <c r="R215" i="14"/>
  <c r="R214" i="14"/>
  <c r="R213" i="14"/>
  <c r="R212" i="14"/>
  <c r="R211" i="14"/>
  <c r="R210" i="14"/>
  <c r="R209" i="14"/>
  <c r="R208" i="14"/>
  <c r="R207" i="14"/>
  <c r="R206" i="14"/>
  <c r="R205" i="14"/>
  <c r="R204" i="14"/>
  <c r="R203" i="14"/>
  <c r="R202" i="14"/>
  <c r="R201" i="14"/>
  <c r="R200" i="14"/>
  <c r="R199" i="14"/>
  <c r="R198" i="14"/>
  <c r="R197" i="14"/>
  <c r="R196" i="14"/>
  <c r="R195" i="14"/>
  <c r="R194" i="14"/>
  <c r="R193" i="14"/>
  <c r="R192" i="14"/>
  <c r="R191" i="14"/>
  <c r="R190" i="14"/>
  <c r="R189" i="14"/>
  <c r="R188" i="14"/>
  <c r="R187" i="14"/>
  <c r="R186" i="14"/>
  <c r="R185" i="14"/>
  <c r="R184" i="14"/>
  <c r="R183" i="14"/>
  <c r="R182" i="14"/>
  <c r="R181" i="14"/>
  <c r="R180" i="14"/>
  <c r="R179" i="14"/>
  <c r="R178" i="14"/>
  <c r="R177" i="14"/>
  <c r="R176" i="14"/>
  <c r="R175" i="14"/>
  <c r="R174" i="14"/>
  <c r="R173" i="14"/>
  <c r="R172" i="14"/>
  <c r="R171" i="14"/>
  <c r="R170" i="14"/>
  <c r="R169" i="14"/>
  <c r="R168" i="14"/>
  <c r="R167" i="14"/>
  <c r="R166" i="14"/>
  <c r="R165" i="14"/>
  <c r="R164" i="14"/>
  <c r="R163" i="14"/>
  <c r="R162" i="14"/>
  <c r="R161" i="14"/>
  <c r="R160" i="14"/>
  <c r="R159" i="14"/>
  <c r="R158" i="14"/>
  <c r="R157" i="14"/>
  <c r="R156" i="14"/>
  <c r="R155" i="14"/>
  <c r="R154" i="14"/>
  <c r="R153" i="14"/>
  <c r="R152" i="14"/>
  <c r="R151" i="14"/>
  <c r="R150" i="14"/>
  <c r="R149" i="14"/>
  <c r="R148" i="14"/>
  <c r="R147" i="14"/>
  <c r="R146" i="14"/>
  <c r="R145" i="14"/>
  <c r="R144" i="14"/>
  <c r="R143" i="14"/>
  <c r="R142" i="14"/>
  <c r="R141" i="14"/>
  <c r="R140" i="14"/>
  <c r="R139" i="14"/>
  <c r="R138" i="14"/>
  <c r="R137" i="14"/>
  <c r="R136" i="14"/>
  <c r="R135" i="14"/>
  <c r="R134" i="14"/>
  <c r="R133" i="14"/>
  <c r="R132" i="14"/>
  <c r="R131" i="14"/>
  <c r="R130" i="14"/>
  <c r="R129" i="14"/>
  <c r="R128" i="14"/>
  <c r="R127" i="14"/>
  <c r="R126" i="14"/>
  <c r="R125" i="14"/>
  <c r="R124" i="14"/>
  <c r="R123" i="14"/>
  <c r="R122" i="14"/>
  <c r="R121" i="14"/>
  <c r="R120" i="14"/>
  <c r="R119" i="14"/>
  <c r="R118" i="14"/>
  <c r="R117" i="14"/>
  <c r="R116" i="14"/>
  <c r="R115" i="14"/>
  <c r="R114" i="14"/>
  <c r="R113" i="14"/>
  <c r="R112" i="14"/>
  <c r="R111" i="14"/>
  <c r="R110" i="14"/>
  <c r="R109" i="14"/>
  <c r="R108" i="14"/>
  <c r="R107" i="14"/>
  <c r="R106" i="14"/>
  <c r="R105" i="14"/>
  <c r="R104" i="14"/>
  <c r="R103" i="14"/>
  <c r="R102" i="14"/>
  <c r="R101" i="14"/>
  <c r="R100" i="14"/>
  <c r="R99" i="14"/>
  <c r="R98" i="14"/>
  <c r="R97" i="14"/>
  <c r="R96" i="14"/>
  <c r="R95" i="14"/>
  <c r="R94" i="14"/>
  <c r="R93" i="14"/>
  <c r="R92" i="14"/>
  <c r="R91" i="14"/>
  <c r="R90" i="14"/>
  <c r="R89" i="14"/>
  <c r="R88" i="14"/>
  <c r="R87" i="14"/>
  <c r="R86" i="14"/>
  <c r="R85" i="14"/>
  <c r="R84" i="14"/>
  <c r="R83" i="14"/>
  <c r="R82" i="14"/>
  <c r="R81" i="14"/>
  <c r="R80" i="14"/>
  <c r="R79" i="14"/>
  <c r="R78" i="14"/>
  <c r="R77" i="14"/>
  <c r="R76" i="14"/>
  <c r="R75" i="14"/>
  <c r="R74" i="14"/>
  <c r="R73" i="14"/>
  <c r="R72" i="14"/>
  <c r="R71" i="14"/>
  <c r="R70" i="14"/>
  <c r="R69" i="14"/>
  <c r="R68" i="14"/>
  <c r="R67" i="14"/>
  <c r="R66" i="14"/>
  <c r="R65" i="14"/>
  <c r="R64" i="14"/>
  <c r="R63" i="14"/>
  <c r="R62" i="14"/>
  <c r="R61" i="14"/>
  <c r="R60" i="14"/>
  <c r="R59" i="14"/>
  <c r="R58" i="14"/>
  <c r="R57" i="14"/>
  <c r="R56" i="14"/>
  <c r="R55" i="14"/>
  <c r="R54" i="14"/>
  <c r="R53" i="14"/>
  <c r="R52" i="14"/>
  <c r="R51" i="14"/>
  <c r="R50" i="14"/>
  <c r="R49" i="14"/>
  <c r="R48" i="14"/>
  <c r="R47" i="14"/>
  <c r="R46" i="14"/>
  <c r="R45" i="14"/>
  <c r="R44" i="14"/>
  <c r="R43" i="14"/>
  <c r="R42" i="14"/>
  <c r="R41" i="14"/>
  <c r="R40" i="14"/>
  <c r="R39" i="14"/>
  <c r="R38" i="14"/>
  <c r="R37" i="14"/>
  <c r="R36" i="14"/>
  <c r="R35" i="14"/>
  <c r="R34" i="14"/>
  <c r="R33" i="14"/>
  <c r="R32" i="14"/>
  <c r="R31" i="14"/>
  <c r="R30" i="14"/>
  <c r="R29" i="14"/>
  <c r="R28" i="14"/>
  <c r="R27" i="14"/>
  <c r="R26" i="14"/>
  <c r="R25" i="14"/>
  <c r="R24" i="14"/>
  <c r="R23" i="14"/>
  <c r="R22" i="14"/>
  <c r="W1030" i="9"/>
  <c r="W1029" i="9"/>
  <c r="W1028" i="9"/>
  <c r="W1027" i="9"/>
  <c r="W1026" i="9"/>
  <c r="W1025" i="9"/>
  <c r="W1024" i="9"/>
  <c r="W1023" i="9"/>
  <c r="W1022" i="9"/>
  <c r="W1021" i="9"/>
  <c r="W1020" i="9"/>
  <c r="W1019" i="9"/>
  <c r="W1018" i="9"/>
  <c r="W1017" i="9"/>
  <c r="W1016" i="9"/>
  <c r="W1015" i="9"/>
  <c r="W1014" i="9"/>
  <c r="W1013" i="9"/>
  <c r="W1012" i="9"/>
  <c r="W1011" i="9"/>
  <c r="W1010" i="9"/>
  <c r="W1009" i="9"/>
  <c r="W1008" i="9"/>
  <c r="W1007" i="9"/>
  <c r="W1006" i="9"/>
  <c r="W1005" i="9"/>
  <c r="W1004" i="9"/>
  <c r="W1003" i="9"/>
  <c r="W1002" i="9"/>
  <c r="W1001" i="9"/>
  <c r="W1000" i="9"/>
  <c r="W999" i="9"/>
  <c r="W998" i="9"/>
  <c r="W997" i="9"/>
  <c r="W996" i="9"/>
  <c r="W995" i="9"/>
  <c r="W994" i="9"/>
  <c r="W993" i="9"/>
  <c r="W992" i="9"/>
  <c r="W991" i="9"/>
  <c r="W990" i="9"/>
  <c r="W989" i="9"/>
  <c r="W988" i="9"/>
  <c r="W987" i="9"/>
  <c r="W986" i="9"/>
  <c r="W985" i="9"/>
  <c r="W984" i="9"/>
  <c r="W983" i="9"/>
  <c r="W982" i="9"/>
  <c r="W981" i="9"/>
  <c r="W980" i="9"/>
  <c r="W979" i="9"/>
  <c r="W978" i="9"/>
  <c r="W977" i="9"/>
  <c r="W976" i="9"/>
  <c r="W975" i="9"/>
  <c r="W974" i="9"/>
  <c r="W973" i="9"/>
  <c r="W972" i="9"/>
  <c r="W971" i="9"/>
  <c r="W970" i="9"/>
  <c r="W969" i="9"/>
  <c r="W968" i="9"/>
  <c r="W967" i="9"/>
  <c r="W966" i="9"/>
  <c r="W965" i="9"/>
  <c r="W964" i="9"/>
  <c r="W963" i="9"/>
  <c r="W962" i="9"/>
  <c r="W961" i="9"/>
  <c r="W960" i="9"/>
  <c r="W959" i="9"/>
  <c r="W958" i="9"/>
  <c r="W957" i="9"/>
  <c r="W956" i="9"/>
  <c r="W955" i="9"/>
  <c r="W954" i="9"/>
  <c r="W953" i="9"/>
  <c r="W952" i="9"/>
  <c r="W951" i="9"/>
  <c r="W950" i="9"/>
  <c r="W949" i="9"/>
  <c r="W948" i="9"/>
  <c r="W947" i="9"/>
  <c r="W946" i="9"/>
  <c r="W945" i="9"/>
  <c r="W944" i="9"/>
  <c r="W943" i="9"/>
  <c r="W942" i="9"/>
  <c r="W941" i="9"/>
  <c r="W940" i="9"/>
  <c r="W939" i="9"/>
  <c r="W938" i="9"/>
  <c r="W937" i="9"/>
  <c r="W936" i="9"/>
  <c r="W935" i="9"/>
  <c r="W934" i="9"/>
  <c r="W933" i="9"/>
  <c r="W932" i="9"/>
  <c r="W931" i="9"/>
  <c r="W930" i="9"/>
  <c r="W929" i="9"/>
  <c r="W928" i="9"/>
  <c r="W927" i="9"/>
  <c r="W926" i="9"/>
  <c r="W925" i="9"/>
  <c r="W924" i="9"/>
  <c r="W923" i="9"/>
  <c r="W922" i="9"/>
  <c r="W921" i="9"/>
  <c r="W920" i="9"/>
  <c r="W919" i="9"/>
  <c r="W918" i="9"/>
  <c r="W917" i="9"/>
  <c r="W916" i="9"/>
  <c r="W915" i="9"/>
  <c r="W914" i="9"/>
  <c r="W913" i="9"/>
  <c r="W912" i="9"/>
  <c r="W911" i="9"/>
  <c r="W910" i="9"/>
  <c r="W909" i="9"/>
  <c r="W908" i="9"/>
  <c r="W907" i="9"/>
  <c r="W906" i="9"/>
  <c r="W905" i="9"/>
  <c r="W904" i="9"/>
  <c r="W903" i="9"/>
  <c r="W902" i="9"/>
  <c r="W901" i="9"/>
  <c r="W900" i="9"/>
  <c r="W899" i="9"/>
  <c r="W898" i="9"/>
  <c r="W897" i="9"/>
  <c r="W896" i="9"/>
  <c r="W895" i="9"/>
  <c r="W894" i="9"/>
  <c r="W893" i="9"/>
  <c r="W892" i="9"/>
  <c r="W891" i="9"/>
  <c r="W890" i="9"/>
  <c r="W889" i="9"/>
  <c r="W888" i="9"/>
  <c r="W887" i="9"/>
  <c r="W886" i="9"/>
  <c r="W885" i="9"/>
  <c r="W884" i="9"/>
  <c r="W883" i="9"/>
  <c r="W882" i="9"/>
  <c r="W881" i="9"/>
  <c r="W880" i="9"/>
  <c r="W879" i="9"/>
  <c r="W878" i="9"/>
  <c r="W877" i="9"/>
  <c r="W876" i="9"/>
  <c r="W875" i="9"/>
  <c r="W874" i="9"/>
  <c r="W873" i="9"/>
  <c r="W872" i="9"/>
  <c r="W871" i="9"/>
  <c r="W870" i="9"/>
  <c r="W869" i="9"/>
  <c r="W868" i="9"/>
  <c r="W867" i="9"/>
  <c r="W866" i="9"/>
  <c r="W865" i="9"/>
  <c r="W864" i="9"/>
  <c r="W863" i="9"/>
  <c r="W862" i="9"/>
  <c r="W861" i="9"/>
  <c r="W860" i="9"/>
  <c r="W859" i="9"/>
  <c r="W858" i="9"/>
  <c r="W857" i="9"/>
  <c r="W856" i="9"/>
  <c r="W855" i="9"/>
  <c r="W854" i="9"/>
  <c r="W853" i="9"/>
  <c r="W852" i="9"/>
  <c r="W851" i="9"/>
  <c r="W850" i="9"/>
  <c r="W849" i="9"/>
  <c r="W848" i="9"/>
  <c r="W847" i="9"/>
  <c r="W846" i="9"/>
  <c r="W845" i="9"/>
  <c r="W844" i="9"/>
  <c r="W843" i="9"/>
  <c r="W842" i="9"/>
  <c r="W841" i="9"/>
  <c r="W840" i="9"/>
  <c r="W839" i="9"/>
  <c r="W838" i="9"/>
  <c r="W837" i="9"/>
  <c r="W836" i="9"/>
  <c r="W835" i="9"/>
  <c r="W834" i="9"/>
  <c r="W833" i="9"/>
  <c r="W832" i="9"/>
  <c r="W831" i="9"/>
  <c r="W830" i="9"/>
  <c r="W829" i="9"/>
  <c r="W828" i="9"/>
  <c r="W827" i="9"/>
  <c r="W826" i="9"/>
  <c r="W825" i="9"/>
  <c r="W824" i="9"/>
  <c r="W823" i="9"/>
  <c r="W822" i="9"/>
  <c r="W821" i="9"/>
  <c r="W820" i="9"/>
  <c r="W819" i="9"/>
  <c r="W818" i="9"/>
  <c r="W817" i="9"/>
  <c r="W816" i="9"/>
  <c r="W815" i="9"/>
  <c r="W814" i="9"/>
  <c r="W813" i="9"/>
  <c r="W812" i="9"/>
  <c r="W811" i="9"/>
  <c r="W810" i="9"/>
  <c r="W809" i="9"/>
  <c r="W808" i="9"/>
  <c r="W807" i="9"/>
  <c r="W806" i="9"/>
  <c r="W805" i="9"/>
  <c r="W804" i="9"/>
  <c r="W803" i="9"/>
  <c r="W802" i="9"/>
  <c r="W801" i="9"/>
  <c r="W800" i="9"/>
  <c r="W799" i="9"/>
  <c r="W798" i="9"/>
  <c r="W797" i="9"/>
  <c r="W796" i="9"/>
  <c r="W795" i="9"/>
  <c r="W794" i="9"/>
  <c r="W793" i="9"/>
  <c r="W792" i="9"/>
  <c r="W791" i="9"/>
  <c r="W790" i="9"/>
  <c r="W789" i="9"/>
  <c r="W788" i="9"/>
  <c r="W787" i="9"/>
  <c r="W786" i="9"/>
  <c r="W785" i="9"/>
  <c r="W784" i="9"/>
  <c r="W783" i="9"/>
  <c r="W782" i="9"/>
  <c r="W781" i="9"/>
  <c r="W780" i="9"/>
  <c r="W779" i="9"/>
  <c r="W778" i="9"/>
  <c r="W777" i="9"/>
  <c r="W776" i="9"/>
  <c r="W775" i="9"/>
  <c r="W774" i="9"/>
  <c r="W773" i="9"/>
  <c r="W772" i="9"/>
  <c r="W771" i="9"/>
  <c r="W770" i="9"/>
  <c r="W769" i="9"/>
  <c r="W768" i="9"/>
  <c r="W767" i="9"/>
  <c r="W766" i="9"/>
  <c r="W765" i="9"/>
  <c r="W764" i="9"/>
  <c r="W763" i="9"/>
  <c r="W762" i="9"/>
  <c r="W761" i="9"/>
  <c r="W760" i="9"/>
  <c r="W759" i="9"/>
  <c r="W758" i="9"/>
  <c r="W757" i="9"/>
  <c r="W756" i="9"/>
  <c r="W755" i="9"/>
  <c r="W754" i="9"/>
  <c r="W753" i="9"/>
  <c r="W752" i="9"/>
  <c r="W751" i="9"/>
  <c r="W750" i="9"/>
  <c r="W749" i="9"/>
  <c r="W748" i="9"/>
  <c r="W747" i="9"/>
  <c r="W746" i="9"/>
  <c r="W745" i="9"/>
  <c r="W744" i="9"/>
  <c r="W743" i="9"/>
  <c r="W742" i="9"/>
  <c r="W741" i="9"/>
  <c r="W740" i="9"/>
  <c r="W739" i="9"/>
  <c r="W738" i="9"/>
  <c r="W737" i="9"/>
  <c r="W736" i="9"/>
  <c r="W735" i="9"/>
  <c r="W734" i="9"/>
  <c r="W733" i="9"/>
  <c r="W732" i="9"/>
  <c r="W731" i="9"/>
  <c r="W730" i="9"/>
  <c r="W729" i="9"/>
  <c r="W728" i="9"/>
  <c r="W727" i="9"/>
  <c r="W726" i="9"/>
  <c r="W725" i="9"/>
  <c r="W724" i="9"/>
  <c r="W723" i="9"/>
  <c r="W722" i="9"/>
  <c r="W721" i="9"/>
  <c r="W720" i="9"/>
  <c r="W719" i="9"/>
  <c r="W718" i="9"/>
  <c r="W717" i="9"/>
  <c r="W716" i="9"/>
  <c r="W715" i="9"/>
  <c r="W714" i="9"/>
  <c r="W713" i="9"/>
  <c r="W712" i="9"/>
  <c r="W711" i="9"/>
  <c r="W710" i="9"/>
  <c r="W709" i="9"/>
  <c r="W708" i="9"/>
  <c r="W707" i="9"/>
  <c r="W706" i="9"/>
  <c r="W705" i="9"/>
  <c r="W704" i="9"/>
  <c r="W703" i="9"/>
  <c r="W702" i="9"/>
  <c r="W701" i="9"/>
  <c r="W700" i="9"/>
  <c r="W699" i="9"/>
  <c r="W698" i="9"/>
  <c r="W697" i="9"/>
  <c r="W696" i="9"/>
  <c r="W695" i="9"/>
  <c r="W694" i="9"/>
  <c r="W693" i="9"/>
  <c r="W692" i="9"/>
  <c r="W691" i="9"/>
  <c r="W690" i="9"/>
  <c r="W689" i="9"/>
  <c r="W688" i="9"/>
  <c r="W687" i="9"/>
  <c r="W686" i="9"/>
  <c r="W685" i="9"/>
  <c r="W684" i="9"/>
  <c r="W683" i="9"/>
  <c r="W682" i="9"/>
  <c r="W681" i="9"/>
  <c r="W680" i="9"/>
  <c r="W679" i="9"/>
  <c r="W678" i="9"/>
  <c r="W677" i="9"/>
  <c r="W676" i="9"/>
  <c r="W675" i="9"/>
  <c r="W674" i="9"/>
  <c r="W673" i="9"/>
  <c r="W672" i="9"/>
  <c r="W671" i="9"/>
  <c r="W670" i="9"/>
  <c r="W669" i="9"/>
  <c r="W668" i="9"/>
  <c r="W667" i="9"/>
  <c r="W666" i="9"/>
  <c r="W665" i="9"/>
  <c r="W664" i="9"/>
  <c r="W663" i="9"/>
  <c r="W662" i="9"/>
  <c r="W661" i="9"/>
  <c r="W660" i="9"/>
  <c r="W659" i="9"/>
  <c r="W658" i="9"/>
  <c r="W657" i="9"/>
  <c r="W656" i="9"/>
  <c r="W655" i="9"/>
  <c r="W654" i="9"/>
  <c r="W653" i="9"/>
  <c r="W652" i="9"/>
  <c r="W651" i="9"/>
  <c r="W650" i="9"/>
  <c r="W649" i="9"/>
  <c r="W648" i="9"/>
  <c r="W647" i="9"/>
  <c r="W646" i="9"/>
  <c r="W645" i="9"/>
  <c r="W644" i="9"/>
  <c r="W643" i="9"/>
  <c r="W642" i="9"/>
  <c r="W641" i="9"/>
  <c r="W640" i="9"/>
  <c r="W639" i="9"/>
  <c r="W638" i="9"/>
  <c r="W637" i="9"/>
  <c r="W636" i="9"/>
  <c r="W635" i="9"/>
  <c r="W634" i="9"/>
  <c r="W633" i="9"/>
  <c r="W632" i="9"/>
  <c r="W631" i="9"/>
  <c r="W630" i="9"/>
  <c r="W629" i="9"/>
  <c r="W628" i="9"/>
  <c r="W627" i="9"/>
  <c r="W626" i="9"/>
  <c r="W625" i="9"/>
  <c r="W624" i="9"/>
  <c r="W623" i="9"/>
  <c r="W622" i="9"/>
  <c r="W621" i="9"/>
  <c r="W620" i="9"/>
  <c r="W619" i="9"/>
  <c r="W618" i="9"/>
  <c r="W617" i="9"/>
  <c r="W616" i="9"/>
  <c r="W615" i="9"/>
  <c r="W614" i="9"/>
  <c r="W613" i="9"/>
  <c r="W612" i="9"/>
  <c r="W611" i="9"/>
  <c r="W610" i="9"/>
  <c r="W609" i="9"/>
  <c r="W608" i="9"/>
  <c r="W607" i="9"/>
  <c r="W606" i="9"/>
  <c r="W605" i="9"/>
  <c r="W604" i="9"/>
  <c r="W603" i="9"/>
  <c r="W602" i="9"/>
  <c r="W601" i="9"/>
  <c r="W600" i="9"/>
  <c r="W599" i="9"/>
  <c r="W598" i="9"/>
  <c r="W597" i="9"/>
  <c r="W596" i="9"/>
  <c r="W595" i="9"/>
  <c r="W594" i="9"/>
  <c r="W593" i="9"/>
  <c r="W592" i="9"/>
  <c r="W591" i="9"/>
  <c r="W590" i="9"/>
  <c r="W589" i="9"/>
  <c r="W588" i="9"/>
  <c r="W587" i="9"/>
  <c r="W586" i="9"/>
  <c r="W585" i="9"/>
  <c r="W584" i="9"/>
  <c r="W583" i="9"/>
  <c r="W582" i="9"/>
  <c r="W581" i="9"/>
  <c r="W580" i="9"/>
  <c r="W579" i="9"/>
  <c r="W578" i="9"/>
  <c r="W577" i="9"/>
  <c r="W576" i="9"/>
  <c r="W575" i="9"/>
  <c r="W574" i="9"/>
  <c r="W573" i="9"/>
  <c r="W572" i="9"/>
  <c r="W571" i="9"/>
  <c r="W570" i="9"/>
  <c r="W569" i="9"/>
  <c r="W568" i="9"/>
  <c r="W567" i="9"/>
  <c r="W566" i="9"/>
  <c r="W565" i="9"/>
  <c r="W564" i="9"/>
  <c r="W563" i="9"/>
  <c r="W562" i="9"/>
  <c r="W561" i="9"/>
  <c r="W560" i="9"/>
  <c r="W559" i="9"/>
  <c r="W558" i="9"/>
  <c r="W557" i="9"/>
  <c r="W556" i="9"/>
  <c r="W555" i="9"/>
  <c r="W554" i="9"/>
  <c r="W553" i="9"/>
  <c r="W552" i="9"/>
  <c r="W551" i="9"/>
  <c r="W550" i="9"/>
  <c r="W549" i="9"/>
  <c r="W548" i="9"/>
  <c r="W547" i="9"/>
  <c r="W546" i="9"/>
  <c r="W545" i="9"/>
  <c r="W544" i="9"/>
  <c r="W543" i="9"/>
  <c r="W542" i="9"/>
  <c r="W541" i="9"/>
  <c r="W540" i="9"/>
  <c r="W539" i="9"/>
  <c r="W538" i="9"/>
  <c r="W537" i="9"/>
  <c r="W536" i="9"/>
  <c r="W535" i="9"/>
  <c r="W534" i="9"/>
  <c r="W533" i="9"/>
  <c r="W532" i="9"/>
  <c r="W531" i="9"/>
  <c r="W530" i="9"/>
  <c r="W529" i="9"/>
  <c r="W528" i="9"/>
  <c r="W527" i="9"/>
  <c r="W526" i="9"/>
  <c r="W525" i="9"/>
  <c r="W524" i="9"/>
  <c r="W523" i="9"/>
  <c r="W522" i="9"/>
  <c r="W521" i="9"/>
  <c r="W520" i="9"/>
  <c r="W519" i="9"/>
  <c r="W518" i="9"/>
  <c r="W517" i="9"/>
  <c r="W516" i="9"/>
  <c r="W515" i="9"/>
  <c r="W514" i="9"/>
  <c r="W513" i="9"/>
  <c r="W512" i="9"/>
  <c r="W511" i="9"/>
  <c r="W510" i="9"/>
  <c r="W509" i="9"/>
  <c r="W508" i="9"/>
  <c r="W507" i="9"/>
  <c r="W506" i="9"/>
  <c r="W505" i="9"/>
  <c r="W504" i="9"/>
  <c r="W503" i="9"/>
  <c r="W502" i="9"/>
  <c r="W501" i="9"/>
  <c r="W500" i="9"/>
  <c r="W499" i="9"/>
  <c r="W498" i="9"/>
  <c r="W497" i="9"/>
  <c r="W496" i="9"/>
  <c r="W495" i="9"/>
  <c r="W494" i="9"/>
  <c r="W493" i="9"/>
  <c r="W492" i="9"/>
  <c r="W491" i="9"/>
  <c r="W490" i="9"/>
  <c r="W489" i="9"/>
  <c r="W488" i="9"/>
  <c r="W487" i="9"/>
  <c r="W486" i="9"/>
  <c r="W485" i="9"/>
  <c r="W484" i="9"/>
  <c r="W483" i="9"/>
  <c r="W482" i="9"/>
  <c r="W481" i="9"/>
  <c r="W480" i="9"/>
  <c r="W479" i="9"/>
  <c r="W478" i="9"/>
  <c r="W477" i="9"/>
  <c r="W476" i="9"/>
  <c r="W475" i="9"/>
  <c r="W474" i="9"/>
  <c r="W473" i="9"/>
  <c r="W472" i="9"/>
  <c r="W471" i="9"/>
  <c r="W470" i="9"/>
  <c r="W469" i="9"/>
  <c r="W468" i="9"/>
  <c r="W467" i="9"/>
  <c r="W466" i="9"/>
  <c r="W465" i="9"/>
  <c r="W464" i="9"/>
  <c r="W463" i="9"/>
  <c r="W462" i="9"/>
  <c r="W461" i="9"/>
  <c r="W460" i="9"/>
  <c r="W459" i="9"/>
  <c r="W458" i="9"/>
  <c r="W457" i="9"/>
  <c r="W456" i="9"/>
  <c r="W455" i="9"/>
  <c r="W454" i="9"/>
  <c r="W453" i="9"/>
  <c r="W452" i="9"/>
  <c r="W451" i="9"/>
  <c r="W450" i="9"/>
  <c r="W449" i="9"/>
  <c r="W448" i="9"/>
  <c r="W447" i="9"/>
  <c r="W446" i="9"/>
  <c r="W445" i="9"/>
  <c r="W444" i="9"/>
  <c r="W443" i="9"/>
  <c r="W442" i="9"/>
  <c r="W441" i="9"/>
  <c r="W440" i="9"/>
  <c r="W439" i="9"/>
  <c r="W438" i="9"/>
  <c r="W437" i="9"/>
  <c r="W436" i="9"/>
  <c r="W435" i="9"/>
  <c r="W434" i="9"/>
  <c r="W433" i="9"/>
  <c r="W432" i="9"/>
  <c r="W431" i="9"/>
  <c r="W430" i="9"/>
  <c r="W429" i="9"/>
  <c r="W428" i="9"/>
  <c r="W427" i="9"/>
  <c r="W426" i="9"/>
  <c r="W425" i="9"/>
  <c r="W424" i="9"/>
  <c r="W423" i="9"/>
  <c r="W422" i="9"/>
  <c r="W421" i="9"/>
  <c r="W420" i="9"/>
  <c r="W419" i="9"/>
  <c r="W418" i="9"/>
  <c r="W417" i="9"/>
  <c r="W416" i="9"/>
  <c r="W415" i="9"/>
  <c r="W414" i="9"/>
  <c r="W413" i="9"/>
  <c r="W412" i="9"/>
  <c r="W411" i="9"/>
  <c r="W410" i="9"/>
  <c r="W409" i="9"/>
  <c r="W408" i="9"/>
  <c r="W407" i="9"/>
  <c r="W406" i="9"/>
  <c r="W405" i="9"/>
  <c r="W404" i="9"/>
  <c r="W403" i="9"/>
  <c r="W402" i="9"/>
  <c r="W401" i="9"/>
  <c r="W400" i="9"/>
  <c r="W399" i="9"/>
  <c r="W398" i="9"/>
  <c r="W397" i="9"/>
  <c r="W396" i="9"/>
  <c r="W395" i="9"/>
  <c r="W394" i="9"/>
  <c r="W393" i="9"/>
  <c r="W392" i="9"/>
  <c r="W391" i="9"/>
  <c r="W390" i="9"/>
  <c r="W389" i="9"/>
  <c r="W388" i="9"/>
  <c r="W387" i="9"/>
  <c r="W386" i="9"/>
  <c r="W385" i="9"/>
  <c r="W384" i="9"/>
  <c r="W383" i="9"/>
  <c r="W382" i="9"/>
  <c r="W381" i="9"/>
  <c r="W380" i="9"/>
  <c r="W379" i="9"/>
  <c r="W378" i="9"/>
  <c r="W377" i="9"/>
  <c r="W376" i="9"/>
  <c r="W375" i="9"/>
  <c r="W374" i="9"/>
  <c r="W373" i="9"/>
  <c r="W372" i="9"/>
  <c r="W371" i="9"/>
  <c r="W370" i="9"/>
  <c r="W369" i="9"/>
  <c r="W368" i="9"/>
  <c r="W367" i="9"/>
  <c r="W366" i="9"/>
  <c r="W365" i="9"/>
  <c r="W364" i="9"/>
  <c r="W363" i="9"/>
  <c r="W362" i="9"/>
  <c r="W361" i="9"/>
  <c r="W360" i="9"/>
  <c r="W359" i="9"/>
  <c r="W358" i="9"/>
  <c r="W357" i="9"/>
  <c r="W356" i="9"/>
  <c r="W355" i="9"/>
  <c r="W354" i="9"/>
  <c r="W353" i="9"/>
  <c r="W352" i="9"/>
  <c r="W351" i="9"/>
  <c r="W350" i="9"/>
  <c r="W349" i="9"/>
  <c r="W348" i="9"/>
  <c r="W347" i="9"/>
  <c r="W346" i="9"/>
  <c r="W345" i="9"/>
  <c r="W344" i="9"/>
  <c r="W343" i="9"/>
  <c r="W342" i="9"/>
  <c r="W341" i="9"/>
  <c r="W340" i="9"/>
  <c r="W339" i="9"/>
  <c r="W338" i="9"/>
  <c r="W337" i="9"/>
  <c r="W336" i="9"/>
  <c r="W335" i="9"/>
  <c r="W334" i="9"/>
  <c r="W333" i="9"/>
  <c r="W332" i="9"/>
  <c r="W331" i="9"/>
  <c r="W330" i="9"/>
  <c r="W329" i="9"/>
  <c r="W328" i="9"/>
  <c r="W327" i="9"/>
  <c r="W326" i="9"/>
  <c r="W325" i="9"/>
  <c r="W324" i="9"/>
  <c r="W323" i="9"/>
  <c r="W322" i="9"/>
  <c r="W321" i="9"/>
  <c r="W320" i="9"/>
  <c r="W319" i="9"/>
  <c r="W318" i="9"/>
  <c r="W317" i="9"/>
  <c r="W316" i="9"/>
  <c r="W315" i="9"/>
  <c r="W314" i="9"/>
  <c r="W313" i="9"/>
  <c r="W312" i="9"/>
  <c r="W311" i="9"/>
  <c r="W310" i="9"/>
  <c r="W309" i="9"/>
  <c r="W308" i="9"/>
  <c r="W307" i="9"/>
  <c r="W306" i="9"/>
  <c r="W305" i="9"/>
  <c r="W304" i="9"/>
  <c r="W303" i="9"/>
  <c r="W302" i="9"/>
  <c r="W301" i="9"/>
  <c r="W300" i="9"/>
  <c r="W299" i="9"/>
  <c r="W298" i="9"/>
  <c r="W297" i="9"/>
  <c r="W296" i="9"/>
  <c r="W295" i="9"/>
  <c r="W294" i="9"/>
  <c r="W293" i="9"/>
  <c r="W292" i="9"/>
  <c r="W291" i="9"/>
  <c r="W290" i="9"/>
  <c r="W289" i="9"/>
  <c r="W288" i="9"/>
  <c r="W287" i="9"/>
  <c r="W286" i="9"/>
  <c r="W285" i="9"/>
  <c r="W284" i="9"/>
  <c r="W283" i="9"/>
  <c r="W282" i="9"/>
  <c r="W281" i="9"/>
  <c r="W280" i="9"/>
  <c r="W279" i="9"/>
  <c r="W278" i="9"/>
  <c r="W277" i="9"/>
  <c r="W276" i="9"/>
  <c r="W275" i="9"/>
  <c r="W274" i="9"/>
  <c r="W273" i="9"/>
  <c r="W272" i="9"/>
  <c r="W271" i="9"/>
  <c r="W270" i="9"/>
  <c r="W269" i="9"/>
  <c r="W268" i="9"/>
  <c r="W267" i="9"/>
  <c r="W266" i="9"/>
  <c r="W265" i="9"/>
  <c r="W264" i="9"/>
  <c r="W263" i="9"/>
  <c r="W262" i="9"/>
  <c r="W261" i="9"/>
  <c r="W260" i="9"/>
  <c r="W259" i="9"/>
  <c r="W258" i="9"/>
  <c r="W257" i="9"/>
  <c r="W256" i="9"/>
  <c r="W255" i="9"/>
  <c r="W254" i="9"/>
  <c r="W253" i="9"/>
  <c r="W252" i="9"/>
  <c r="W251" i="9"/>
  <c r="W250" i="9"/>
  <c r="W249" i="9"/>
  <c r="W248" i="9"/>
  <c r="W247" i="9"/>
  <c r="W246" i="9"/>
  <c r="W245" i="9"/>
  <c r="W244" i="9"/>
  <c r="W243" i="9"/>
  <c r="W242" i="9"/>
  <c r="W241" i="9"/>
  <c r="W240" i="9"/>
  <c r="W239" i="9"/>
  <c r="W238" i="9"/>
  <c r="W237" i="9"/>
  <c r="W236" i="9"/>
  <c r="W235" i="9"/>
  <c r="W234" i="9"/>
  <c r="W233" i="9"/>
  <c r="W232" i="9"/>
  <c r="W231" i="9"/>
  <c r="W230" i="9"/>
  <c r="W229" i="9"/>
  <c r="W228" i="9"/>
  <c r="W227" i="9"/>
  <c r="W226" i="9"/>
  <c r="W225" i="9"/>
  <c r="W224" i="9"/>
  <c r="W223" i="9"/>
  <c r="W222" i="9"/>
  <c r="W221" i="9"/>
  <c r="W220" i="9"/>
  <c r="W219" i="9"/>
  <c r="W218" i="9"/>
  <c r="W217" i="9"/>
  <c r="W216" i="9"/>
  <c r="W215" i="9"/>
  <c r="W214" i="9"/>
  <c r="W213" i="9"/>
  <c r="W212" i="9"/>
  <c r="W211" i="9"/>
  <c r="W210" i="9"/>
  <c r="W209" i="9"/>
  <c r="W208" i="9"/>
  <c r="W207" i="9"/>
  <c r="W206" i="9"/>
  <c r="W205" i="9"/>
  <c r="W204" i="9"/>
  <c r="W203" i="9"/>
  <c r="W202" i="9"/>
  <c r="W201" i="9"/>
  <c r="W200" i="9"/>
  <c r="W199" i="9"/>
  <c r="W198" i="9"/>
  <c r="W197" i="9"/>
  <c r="W196" i="9"/>
  <c r="W195" i="9"/>
  <c r="W194" i="9"/>
  <c r="W193" i="9"/>
  <c r="W192" i="9"/>
  <c r="W191" i="9"/>
  <c r="W190" i="9"/>
  <c r="W189" i="9"/>
  <c r="W188" i="9"/>
  <c r="W187" i="9"/>
  <c r="W186" i="9"/>
  <c r="W185" i="9"/>
  <c r="W184" i="9"/>
  <c r="W183" i="9"/>
  <c r="W182" i="9"/>
  <c r="W181" i="9"/>
  <c r="W180" i="9"/>
  <c r="W179" i="9"/>
  <c r="W178" i="9"/>
  <c r="W177" i="9"/>
  <c r="W176" i="9"/>
  <c r="W175" i="9"/>
  <c r="W174" i="9"/>
  <c r="W173" i="9"/>
  <c r="W172" i="9"/>
  <c r="W171" i="9"/>
  <c r="W170" i="9"/>
  <c r="W169" i="9"/>
  <c r="W168" i="9"/>
  <c r="W167" i="9"/>
  <c r="W166" i="9"/>
  <c r="W165" i="9"/>
  <c r="W164" i="9"/>
  <c r="W163" i="9"/>
  <c r="W162" i="9"/>
  <c r="W161" i="9"/>
  <c r="W160" i="9"/>
  <c r="W159" i="9"/>
  <c r="W158" i="9"/>
  <c r="W157" i="9"/>
  <c r="W156" i="9"/>
  <c r="W155" i="9"/>
  <c r="W154" i="9"/>
  <c r="W153" i="9"/>
  <c r="W152" i="9"/>
  <c r="W151" i="9"/>
  <c r="W150" i="9"/>
  <c r="W149" i="9"/>
  <c r="W148" i="9"/>
  <c r="W147" i="9"/>
  <c r="W146" i="9"/>
  <c r="W145" i="9"/>
  <c r="W144" i="9"/>
  <c r="W143" i="9"/>
  <c r="W142" i="9"/>
  <c r="W141" i="9"/>
  <c r="W140" i="9"/>
  <c r="W139" i="9"/>
  <c r="W138" i="9"/>
  <c r="W137" i="9"/>
  <c r="W136" i="9"/>
  <c r="W135" i="9"/>
  <c r="W134" i="9"/>
  <c r="W133" i="9"/>
  <c r="W132" i="9"/>
  <c r="W131" i="9"/>
  <c r="W130" i="9"/>
  <c r="W129" i="9"/>
  <c r="W128" i="9"/>
  <c r="W127" i="9"/>
  <c r="W126" i="9"/>
  <c r="W125" i="9"/>
  <c r="W124" i="9"/>
  <c r="W123" i="9"/>
  <c r="W122" i="9"/>
  <c r="W121" i="9"/>
  <c r="W120" i="9"/>
  <c r="W119" i="9"/>
  <c r="W118" i="9"/>
  <c r="W117" i="9"/>
  <c r="W116" i="9"/>
  <c r="W115" i="9"/>
  <c r="W114" i="9"/>
  <c r="W113" i="9"/>
  <c r="W112" i="9"/>
  <c r="W111" i="9"/>
  <c r="W110" i="9"/>
  <c r="W109" i="9"/>
  <c r="W108" i="9"/>
  <c r="W107" i="9"/>
  <c r="W106" i="9"/>
  <c r="W105" i="9"/>
  <c r="W104" i="9"/>
  <c r="W103" i="9"/>
  <c r="W102" i="9"/>
  <c r="W101" i="9"/>
  <c r="W100" i="9"/>
  <c r="W99" i="9"/>
  <c r="W98" i="9"/>
  <c r="W97" i="9"/>
  <c r="W96" i="9"/>
  <c r="W95" i="9"/>
  <c r="W94" i="9"/>
  <c r="W93" i="9"/>
  <c r="W92" i="9"/>
  <c r="W91" i="9"/>
  <c r="W90" i="9"/>
  <c r="W89" i="9"/>
  <c r="W88" i="9"/>
  <c r="W87" i="9"/>
  <c r="W86" i="9"/>
  <c r="W85" i="9"/>
  <c r="W84" i="9"/>
  <c r="W83" i="9"/>
  <c r="W82" i="9"/>
  <c r="W81" i="9"/>
  <c r="W80" i="9"/>
  <c r="W79" i="9"/>
  <c r="W78" i="9"/>
  <c r="W77" i="9"/>
  <c r="W76" i="9"/>
  <c r="W75" i="9"/>
  <c r="W74" i="9"/>
  <c r="W73" i="9"/>
  <c r="W72" i="9"/>
  <c r="W71" i="9"/>
  <c r="W70" i="9"/>
  <c r="W69" i="9"/>
  <c r="W68" i="9"/>
  <c r="W67" i="9"/>
  <c r="W66" i="9"/>
  <c r="W65" i="9"/>
  <c r="W64" i="9"/>
  <c r="W63" i="9"/>
  <c r="W62" i="9"/>
  <c r="W61" i="9"/>
  <c r="W60" i="9"/>
  <c r="W59" i="9"/>
  <c r="W58" i="9"/>
  <c r="W57" i="9"/>
  <c r="W56" i="9"/>
  <c r="W55" i="9"/>
  <c r="W54" i="9"/>
  <c r="W53" i="9"/>
  <c r="W52" i="9"/>
  <c r="W51" i="9"/>
  <c r="W50" i="9"/>
  <c r="W49" i="9"/>
  <c r="W48" i="9"/>
  <c r="W47" i="9"/>
  <c r="W46" i="9"/>
  <c r="W45" i="9"/>
  <c r="W44" i="9"/>
  <c r="W43" i="9"/>
  <c r="W42" i="9"/>
  <c r="W41" i="9"/>
  <c r="W40" i="9"/>
  <c r="W39" i="9"/>
  <c r="W38" i="9"/>
  <c r="W37" i="9"/>
  <c r="W36" i="9"/>
  <c r="W35" i="9"/>
  <c r="W34" i="9"/>
  <c r="W33" i="9"/>
  <c r="W32" i="9"/>
  <c r="W31" i="9"/>
  <c r="W30" i="9"/>
  <c r="W29" i="9"/>
  <c r="W28" i="9"/>
  <c r="W27" i="9"/>
  <c r="W26" i="9"/>
  <c r="W25" i="9"/>
  <c r="W24" i="9"/>
  <c r="W23" i="9"/>
  <c r="R26" i="8"/>
  <c r="R25" i="8"/>
  <c r="R24" i="8"/>
  <c r="R23" i="8"/>
  <c r="R22" i="8"/>
  <c r="R21" i="8"/>
  <c r="J71" i="32" l="1"/>
  <c r="J72" i="32"/>
  <c r="J73" i="32"/>
  <c r="J74" i="32"/>
  <c r="J75" i="32"/>
  <c r="J76" i="32"/>
  <c r="J77" i="32"/>
  <c r="J78" i="32"/>
  <c r="J79" i="32"/>
  <c r="J80" i="32"/>
  <c r="J81" i="32"/>
  <c r="J82" i="32"/>
  <c r="J83" i="32"/>
  <c r="J84" i="32"/>
  <c r="J85" i="32"/>
  <c r="J86" i="32"/>
  <c r="J87" i="32"/>
  <c r="J88" i="32"/>
  <c r="J89" i="32"/>
  <c r="J90" i="32"/>
  <c r="J91" i="32"/>
  <c r="J92" i="32"/>
  <c r="J93" i="32"/>
  <c r="J94" i="32"/>
  <c r="J70" i="32"/>
  <c r="E20" i="8" l="1"/>
  <c r="J19" i="15" l="1"/>
  <c r="F14" i="5"/>
  <c r="P71" i="32" l="1"/>
  <c r="P72" i="32"/>
  <c r="P73" i="32"/>
  <c r="P74" i="32"/>
  <c r="P75" i="32"/>
  <c r="P76" i="32"/>
  <c r="P77" i="32"/>
  <c r="P78" i="32"/>
  <c r="P79" i="32"/>
  <c r="P80" i="32"/>
  <c r="P81" i="32"/>
  <c r="P82" i="32"/>
  <c r="P83" i="32"/>
  <c r="P84" i="32"/>
  <c r="P85" i="32"/>
  <c r="P86" i="32"/>
  <c r="P87" i="32"/>
  <c r="P88" i="32"/>
  <c r="P89" i="32"/>
  <c r="P90" i="32"/>
  <c r="P91" i="32"/>
  <c r="P92" i="32"/>
  <c r="P93" i="32"/>
  <c r="P94" i="32"/>
  <c r="P70" i="32"/>
  <c r="T22" i="8" l="1"/>
  <c r="T23" i="8"/>
  <c r="T24" i="8"/>
  <c r="T25" i="8"/>
  <c r="T26" i="8"/>
  <c r="T21" i="8"/>
  <c r="N306" i="32" l="1"/>
  <c r="N305" i="32"/>
  <c r="N304" i="32"/>
  <c r="N303" i="32"/>
  <c r="N302" i="32"/>
  <c r="N301" i="32"/>
  <c r="N300" i="32"/>
  <c r="N299" i="32"/>
  <c r="N298" i="32"/>
  <c r="N297" i="32"/>
  <c r="N296" i="32"/>
  <c r="N295" i="32"/>
  <c r="N294" i="32"/>
  <c r="N293" i="32"/>
  <c r="N292" i="32"/>
  <c r="N291" i="32"/>
  <c r="N290" i="32"/>
  <c r="N289" i="32"/>
  <c r="N288" i="32"/>
  <c r="N287" i="32"/>
  <c r="N286" i="32"/>
  <c r="N285" i="32"/>
  <c r="N284" i="32"/>
  <c r="N283" i="32"/>
  <c r="N282" i="32"/>
  <c r="N281" i="32"/>
  <c r="N280" i="32"/>
  <c r="N279" i="32"/>
  <c r="N278" i="32"/>
  <c r="N277" i="32"/>
  <c r="N276" i="32"/>
  <c r="N275" i="32"/>
  <c r="N274" i="32"/>
  <c r="N273" i="32"/>
  <c r="N272" i="32"/>
  <c r="N271" i="32"/>
  <c r="N270" i="32"/>
  <c r="N269" i="32"/>
  <c r="N268" i="32"/>
  <c r="N267" i="32"/>
  <c r="N266" i="32"/>
  <c r="N265" i="32"/>
  <c r="N264" i="32"/>
  <c r="N263" i="32"/>
  <c r="N262" i="32"/>
  <c r="N261" i="32"/>
  <c r="N260" i="32"/>
  <c r="N259" i="32"/>
  <c r="N258" i="32"/>
  <c r="N257" i="32"/>
  <c r="N256" i="32"/>
  <c r="N255" i="32"/>
  <c r="N254" i="32"/>
  <c r="N253" i="32"/>
  <c r="N252" i="32"/>
  <c r="N251" i="32"/>
  <c r="N250" i="32"/>
  <c r="N249" i="32"/>
  <c r="N248" i="32"/>
  <c r="N247" i="32"/>
  <c r="N246" i="32"/>
  <c r="N245" i="32"/>
  <c r="N244" i="32"/>
  <c r="N243" i="32"/>
  <c r="N242" i="32"/>
  <c r="N241" i="32"/>
  <c r="N240" i="32"/>
  <c r="N239" i="32"/>
  <c r="N238" i="32"/>
  <c r="N237" i="32"/>
  <c r="N236" i="32"/>
  <c r="N235" i="32"/>
  <c r="N234" i="32"/>
  <c r="N233" i="32"/>
  <c r="N232" i="32"/>
  <c r="N231" i="32"/>
  <c r="N230" i="32"/>
  <c r="N229" i="32"/>
  <c r="N228" i="32"/>
  <c r="N227" i="32"/>
  <c r="N226" i="32"/>
  <c r="N225" i="32"/>
  <c r="N224" i="32"/>
  <c r="N223" i="32"/>
  <c r="N222" i="32"/>
  <c r="N221" i="32"/>
  <c r="N220" i="32"/>
  <c r="N219" i="32"/>
  <c r="N218" i="32"/>
  <c r="N217" i="32"/>
  <c r="N216" i="32"/>
  <c r="N215" i="32"/>
  <c r="N214" i="32"/>
  <c r="N213" i="32"/>
  <c r="N212" i="32"/>
  <c r="N211" i="32"/>
  <c r="N210" i="32"/>
  <c r="N209" i="32"/>
  <c r="N208" i="32"/>
  <c r="N207" i="32"/>
  <c r="N206" i="32"/>
  <c r="N205" i="32"/>
  <c r="N204" i="32"/>
  <c r="N203" i="32"/>
  <c r="N202" i="32"/>
  <c r="N201" i="32"/>
  <c r="N200" i="32"/>
  <c r="N199" i="32"/>
  <c r="N198" i="32"/>
  <c r="N197" i="32"/>
  <c r="N196" i="32"/>
  <c r="N195" i="32"/>
  <c r="N194" i="32"/>
  <c r="N193" i="32"/>
  <c r="N192" i="32"/>
  <c r="N191" i="32"/>
  <c r="N190" i="32"/>
  <c r="N189" i="32"/>
  <c r="N188" i="32"/>
  <c r="N187" i="32"/>
  <c r="N186" i="32"/>
  <c r="N185" i="32"/>
  <c r="N184" i="32"/>
  <c r="N183" i="32"/>
  <c r="N182" i="32"/>
  <c r="N181" i="32"/>
  <c r="N180" i="32"/>
  <c r="N179" i="32"/>
  <c r="N178" i="32"/>
  <c r="N177" i="32"/>
  <c r="N176" i="32"/>
  <c r="N175" i="32"/>
  <c r="N174" i="32"/>
  <c r="N173" i="32"/>
  <c r="N172" i="32"/>
  <c r="N171" i="32"/>
  <c r="N170" i="32"/>
  <c r="N169" i="32"/>
  <c r="N168" i="32"/>
  <c r="N167" i="32"/>
  <c r="N166" i="32"/>
  <c r="N165" i="32"/>
  <c r="N164" i="32"/>
  <c r="N163" i="32"/>
  <c r="N162" i="32"/>
  <c r="N161" i="32"/>
  <c r="N160" i="32"/>
  <c r="N159" i="32"/>
  <c r="N158" i="32"/>
  <c r="N157" i="32"/>
  <c r="N156" i="32"/>
  <c r="N155" i="32"/>
  <c r="N154" i="32"/>
  <c r="N153" i="32"/>
  <c r="N152" i="32"/>
  <c r="N151" i="32"/>
  <c r="N150" i="32"/>
  <c r="N149" i="32"/>
  <c r="N148" i="32"/>
  <c r="N147" i="32"/>
  <c r="N146" i="32"/>
  <c r="N145" i="32"/>
  <c r="N144" i="32"/>
  <c r="N143" i="32"/>
  <c r="N142" i="32"/>
  <c r="N141" i="32"/>
  <c r="N140" i="32"/>
  <c r="N139" i="32"/>
  <c r="N138" i="32"/>
  <c r="N137" i="32"/>
  <c r="N136" i="32"/>
  <c r="N135" i="32"/>
  <c r="N134" i="32"/>
  <c r="N133" i="32"/>
  <c r="N132" i="32"/>
  <c r="N131" i="32"/>
  <c r="N130" i="32"/>
  <c r="N129" i="32"/>
  <c r="N128" i="32"/>
  <c r="N127" i="32"/>
  <c r="N126" i="32"/>
  <c r="N125" i="32"/>
  <c r="N124" i="32"/>
  <c r="N123" i="32"/>
  <c r="N122" i="32"/>
  <c r="N121" i="32"/>
  <c r="N120" i="32"/>
  <c r="N119" i="32"/>
  <c r="N118" i="32"/>
  <c r="N117" i="32"/>
  <c r="N116" i="32"/>
  <c r="N115" i="32"/>
  <c r="N114" i="32"/>
  <c r="N113" i="32"/>
  <c r="N112" i="32"/>
  <c r="N111" i="32"/>
  <c r="N110" i="32"/>
  <c r="N109" i="32"/>
  <c r="N108" i="32"/>
  <c r="N107" i="32"/>
  <c r="N214" i="18"/>
  <c r="N213" i="18"/>
  <c r="N212" i="18"/>
  <c r="N211" i="18"/>
  <c r="N210" i="18"/>
  <c r="N209" i="18"/>
  <c r="N208" i="18"/>
  <c r="N207" i="18"/>
  <c r="N206" i="18"/>
  <c r="N205" i="18"/>
  <c r="N204" i="18"/>
  <c r="N203" i="18"/>
  <c r="N202" i="18"/>
  <c r="N201" i="18"/>
  <c r="N200" i="18"/>
  <c r="N199" i="18"/>
  <c r="N198" i="18"/>
  <c r="N197" i="18"/>
  <c r="N196" i="18"/>
  <c r="N195" i="18"/>
  <c r="N194" i="18"/>
  <c r="N193" i="18"/>
  <c r="N192" i="18"/>
  <c r="N191" i="18"/>
  <c r="N190" i="18"/>
  <c r="N189" i="18"/>
  <c r="N188" i="18"/>
  <c r="N187" i="18"/>
  <c r="N186" i="18"/>
  <c r="N185" i="18"/>
  <c r="N184" i="18"/>
  <c r="N183" i="18"/>
  <c r="N182" i="18"/>
  <c r="N181" i="18"/>
  <c r="N180" i="18"/>
  <c r="N179" i="18"/>
  <c r="N178" i="18"/>
  <c r="N177" i="18"/>
  <c r="N176" i="18"/>
  <c r="N175" i="18"/>
  <c r="N174" i="18"/>
  <c r="N173" i="18"/>
  <c r="N172" i="18"/>
  <c r="N171" i="18"/>
  <c r="N170" i="18"/>
  <c r="N169" i="18"/>
  <c r="N168" i="18"/>
  <c r="N167" i="18"/>
  <c r="N166" i="18"/>
  <c r="N165" i="18"/>
  <c r="N164" i="18"/>
  <c r="N163" i="18"/>
  <c r="N162" i="18"/>
  <c r="N161" i="18"/>
  <c r="N160" i="18"/>
  <c r="N159" i="18"/>
  <c r="N158" i="18"/>
  <c r="N157" i="18"/>
  <c r="N156" i="18"/>
  <c r="N155" i="18"/>
  <c r="N154" i="18"/>
  <c r="N153" i="18"/>
  <c r="N152" i="18"/>
  <c r="N151" i="18"/>
  <c r="N150" i="18"/>
  <c r="N149" i="18"/>
  <c r="N148" i="18"/>
  <c r="N147" i="18"/>
  <c r="N146" i="18"/>
  <c r="N145" i="18"/>
  <c r="N144" i="18"/>
  <c r="N143" i="18"/>
  <c r="N142" i="18"/>
  <c r="N141" i="18"/>
  <c r="N140" i="18"/>
  <c r="N139" i="18"/>
  <c r="N138" i="18"/>
  <c r="N137" i="18"/>
  <c r="N136" i="18"/>
  <c r="N135" i="18"/>
  <c r="N134" i="18"/>
  <c r="N133" i="18"/>
  <c r="N132" i="18"/>
  <c r="N131" i="18"/>
  <c r="N130" i="18"/>
  <c r="N129" i="18"/>
  <c r="N128" i="18"/>
  <c r="N127" i="18"/>
  <c r="N126" i="18"/>
  <c r="N125" i="18"/>
  <c r="N124" i="18"/>
  <c r="N123" i="18"/>
  <c r="N122" i="18"/>
  <c r="N121" i="18"/>
  <c r="N120" i="18"/>
  <c r="N119" i="18"/>
  <c r="N118" i="18"/>
  <c r="N117" i="18"/>
  <c r="N116" i="18"/>
  <c r="N115" i="18"/>
  <c r="N114" i="18"/>
  <c r="N113" i="18"/>
  <c r="N112" i="18"/>
  <c r="N111" i="18"/>
  <c r="N110" i="18"/>
  <c r="N109" i="18"/>
  <c r="N108" i="18"/>
  <c r="N107" i="18"/>
  <c r="N106" i="18"/>
  <c r="N105" i="18"/>
  <c r="N104" i="18"/>
  <c r="N103" i="18"/>
  <c r="N102" i="18"/>
  <c r="N101" i="18"/>
  <c r="N100" i="18"/>
  <c r="N99" i="18"/>
  <c r="N98" i="18"/>
  <c r="N97" i="18"/>
  <c r="N96" i="18"/>
  <c r="N95" i="18"/>
  <c r="N94" i="18"/>
  <c r="N93" i="18"/>
  <c r="N92" i="18"/>
  <c r="N91" i="18"/>
  <c r="N90" i="18"/>
  <c r="N89" i="18"/>
  <c r="N88" i="18"/>
  <c r="N87" i="18"/>
  <c r="N86" i="18"/>
  <c r="N85" i="18"/>
  <c r="N84" i="18"/>
  <c r="N83" i="18"/>
  <c r="N82" i="18"/>
  <c r="N81" i="18"/>
  <c r="N80" i="18"/>
  <c r="N79" i="18"/>
  <c r="N78" i="18"/>
  <c r="N77" i="18"/>
  <c r="N76" i="18"/>
  <c r="N75" i="18"/>
  <c r="N74" i="18"/>
  <c r="N73" i="18"/>
  <c r="N72" i="18"/>
  <c r="N71" i="18"/>
  <c r="N70" i="18"/>
  <c r="N69" i="18"/>
  <c r="N68" i="18"/>
  <c r="N67" i="18"/>
  <c r="N66" i="18"/>
  <c r="N65" i="18"/>
  <c r="N64" i="18"/>
  <c r="N63" i="18"/>
  <c r="N62" i="18"/>
  <c r="N61" i="18"/>
  <c r="N60" i="18"/>
  <c r="N59" i="18"/>
  <c r="N58" i="18"/>
  <c r="N57" i="18"/>
  <c r="N56" i="18"/>
  <c r="N55" i="18"/>
  <c r="N54" i="18"/>
  <c r="N53" i="18"/>
  <c r="N52" i="18"/>
  <c r="N51" i="18"/>
  <c r="N50" i="18"/>
  <c r="N49" i="18"/>
  <c r="N48" i="18"/>
  <c r="N47" i="18"/>
  <c r="N46" i="18"/>
  <c r="N45" i="18"/>
  <c r="N44" i="18"/>
  <c r="N43" i="18"/>
  <c r="N42" i="18"/>
  <c r="N41" i="18"/>
  <c r="N40" i="18"/>
  <c r="N39" i="18"/>
  <c r="N38" i="18"/>
  <c r="N37" i="18"/>
  <c r="N36" i="18"/>
  <c r="N35" i="18"/>
  <c r="N34" i="18"/>
  <c r="N33" i="18"/>
  <c r="N32" i="18"/>
  <c r="N31" i="18"/>
  <c r="N30" i="18"/>
  <c r="N29" i="18"/>
  <c r="N28" i="18"/>
  <c r="N27" i="18"/>
  <c r="N26" i="18"/>
  <c r="N25" i="18"/>
  <c r="N24" i="18"/>
  <c r="N23" i="18"/>
  <c r="N22" i="18"/>
  <c r="N21" i="18"/>
  <c r="N20" i="18"/>
  <c r="N19" i="18"/>
  <c r="N18" i="18"/>
  <c r="N17" i="18"/>
  <c r="N16" i="18"/>
  <c r="N15" i="18"/>
  <c r="I3" i="42" l="1"/>
  <c r="I4" i="42"/>
  <c r="I5" i="42"/>
  <c r="I6" i="42"/>
  <c r="I7" i="42"/>
  <c r="J3" i="41"/>
  <c r="J4" i="41"/>
  <c r="J5" i="41"/>
  <c r="J6" i="41"/>
  <c r="J7" i="41"/>
  <c r="J4" i="37"/>
  <c r="J5" i="37"/>
  <c r="J6" i="37"/>
  <c r="J7" i="37"/>
  <c r="J2" i="37"/>
  <c r="S215" i="30"/>
  <c r="T215" i="30"/>
  <c r="U215" i="30" s="1"/>
  <c r="X215" i="30"/>
  <c r="Y215" i="30"/>
  <c r="S214" i="30"/>
  <c r="T214" i="30"/>
  <c r="U214" i="30" s="1"/>
  <c r="X214" i="30"/>
  <c r="Y214" i="30"/>
  <c r="Q15" i="18"/>
  <c r="Q16" i="18"/>
  <c r="Q17" i="18"/>
  <c r="Q18" i="18"/>
  <c r="Q19" i="18"/>
  <c r="Q20" i="18"/>
  <c r="Q21" i="18"/>
  <c r="Q22" i="18"/>
  <c r="Q23" i="18"/>
  <c r="Q24" i="18"/>
  <c r="Q25" i="18"/>
  <c r="Q26" i="18"/>
  <c r="Q27" i="18"/>
  <c r="Q28" i="18"/>
  <c r="Q29" i="18"/>
  <c r="Q30" i="18"/>
  <c r="Q31" i="18"/>
  <c r="Q32" i="18"/>
  <c r="Q33" i="18"/>
  <c r="Q34" i="18"/>
  <c r="Q35" i="18"/>
  <c r="Q36" i="18"/>
  <c r="Q37" i="18"/>
  <c r="Q38" i="18"/>
  <c r="Q39" i="18"/>
  <c r="Q40" i="18"/>
  <c r="Q41" i="18"/>
  <c r="Q42" i="18"/>
  <c r="Q43" i="18"/>
  <c r="Q44" i="18"/>
  <c r="Q45" i="18"/>
  <c r="Q46" i="18"/>
  <c r="Q47" i="18"/>
  <c r="Q48" i="18"/>
  <c r="Q49" i="18"/>
  <c r="Q50" i="18"/>
  <c r="Q51" i="18"/>
  <c r="Q52" i="18"/>
  <c r="Q53" i="18"/>
  <c r="Q54" i="18"/>
  <c r="Q55" i="18"/>
  <c r="Q56" i="18"/>
  <c r="Q57" i="18"/>
  <c r="Q58" i="18"/>
  <c r="Q59" i="18"/>
  <c r="Q60" i="18"/>
  <c r="Q61" i="18"/>
  <c r="Q62" i="18"/>
  <c r="Q63" i="18"/>
  <c r="Q64" i="18"/>
  <c r="Q65" i="18"/>
  <c r="Q66" i="18"/>
  <c r="Q67" i="18"/>
  <c r="Q68" i="18"/>
  <c r="Q69" i="18"/>
  <c r="Q70" i="18"/>
  <c r="Q71" i="18"/>
  <c r="Q72" i="18"/>
  <c r="Q73" i="18"/>
  <c r="Q74" i="18"/>
  <c r="Q75" i="18"/>
  <c r="Q76" i="18"/>
  <c r="Q77" i="18"/>
  <c r="Q78" i="18"/>
  <c r="Q79" i="18"/>
  <c r="Q80" i="18"/>
  <c r="Q81" i="18"/>
  <c r="Q82" i="18"/>
  <c r="Q83" i="18"/>
  <c r="Q84" i="18"/>
  <c r="Q85" i="18"/>
  <c r="Q86" i="18"/>
  <c r="Q87" i="18"/>
  <c r="Q88" i="18"/>
  <c r="Q89" i="18"/>
  <c r="Q90" i="18"/>
  <c r="Q91" i="18"/>
  <c r="Q92" i="18"/>
  <c r="Q93" i="18"/>
  <c r="Q94" i="18"/>
  <c r="Q95" i="18"/>
  <c r="Q96" i="18"/>
  <c r="Q97" i="18"/>
  <c r="Q98" i="18"/>
  <c r="Q99" i="18"/>
  <c r="Q100" i="18"/>
  <c r="Q101" i="18"/>
  <c r="Q102" i="18"/>
  <c r="Q103" i="18"/>
  <c r="Q104" i="18"/>
  <c r="Q105" i="18"/>
  <c r="Q106" i="18"/>
  <c r="Q107" i="18"/>
  <c r="Q108" i="18"/>
  <c r="Q109" i="18"/>
  <c r="Q110" i="18"/>
  <c r="Q111" i="18"/>
  <c r="Q112" i="18"/>
  <c r="Q113" i="18"/>
  <c r="Q114" i="18"/>
  <c r="Q115" i="18"/>
  <c r="Q116" i="18"/>
  <c r="Q117" i="18"/>
  <c r="Q118" i="18"/>
  <c r="Q119" i="18"/>
  <c r="Q120" i="18"/>
  <c r="Q121" i="18"/>
  <c r="Q122" i="18"/>
  <c r="Q123" i="18"/>
  <c r="Q124" i="18"/>
  <c r="Q125" i="18"/>
  <c r="Q126" i="18"/>
  <c r="Q127" i="18"/>
  <c r="Q128" i="18"/>
  <c r="Q129" i="18"/>
  <c r="Q130" i="18"/>
  <c r="Q131" i="18"/>
  <c r="Q132" i="18"/>
  <c r="Q133" i="18"/>
  <c r="Q134" i="18"/>
  <c r="Q135" i="18"/>
  <c r="Q136" i="18"/>
  <c r="Q137" i="18"/>
  <c r="Q138" i="18"/>
  <c r="Q139" i="18"/>
  <c r="Q140" i="18"/>
  <c r="Q141" i="18"/>
  <c r="Q142" i="18"/>
  <c r="Q143" i="18"/>
  <c r="Q144" i="18"/>
  <c r="Q145" i="18"/>
  <c r="Q146" i="18"/>
  <c r="Q147" i="18"/>
  <c r="Q148" i="18"/>
  <c r="Q149" i="18"/>
  <c r="Q150" i="18"/>
  <c r="Q151" i="18"/>
  <c r="Q152" i="18"/>
  <c r="Q153" i="18"/>
  <c r="Q154" i="18"/>
  <c r="Q155" i="18"/>
  <c r="Q156" i="18"/>
  <c r="Q157" i="18"/>
  <c r="Q158" i="18"/>
  <c r="Q159" i="18"/>
  <c r="Q160" i="18"/>
  <c r="Q161" i="18"/>
  <c r="Q162" i="18"/>
  <c r="Q163" i="18"/>
  <c r="Q164" i="18"/>
  <c r="Q165" i="18"/>
  <c r="Q166" i="18"/>
  <c r="Q167" i="18"/>
  <c r="Q168" i="18"/>
  <c r="Q169" i="18"/>
  <c r="Q170" i="18"/>
  <c r="Q171" i="18"/>
  <c r="Q172" i="18"/>
  <c r="Q173" i="18"/>
  <c r="Q174" i="18"/>
  <c r="Q175" i="18"/>
  <c r="Q176" i="18"/>
  <c r="Q177" i="18"/>
  <c r="Q178" i="18"/>
  <c r="Q179" i="18"/>
  <c r="Q180" i="18"/>
  <c r="Q181" i="18"/>
  <c r="Q182" i="18"/>
  <c r="Q183" i="18"/>
  <c r="Q184" i="18"/>
  <c r="Q185" i="18"/>
  <c r="Q186" i="18"/>
  <c r="Q187" i="18"/>
  <c r="Q188" i="18"/>
  <c r="Q189" i="18"/>
  <c r="Q190" i="18"/>
  <c r="Q191" i="18"/>
  <c r="Q192" i="18"/>
  <c r="Q193" i="18"/>
  <c r="Q194" i="18"/>
  <c r="Q195" i="18"/>
  <c r="Q196" i="18"/>
  <c r="Q197" i="18"/>
  <c r="Q198" i="18"/>
  <c r="Q199" i="18"/>
  <c r="Q200" i="18"/>
  <c r="Q201" i="18"/>
  <c r="Q202" i="18"/>
  <c r="Q203" i="18"/>
  <c r="Q204" i="18"/>
  <c r="Q205" i="18"/>
  <c r="Q206" i="18"/>
  <c r="Q207" i="18"/>
  <c r="Q208" i="18"/>
  <c r="Q209" i="18"/>
  <c r="Q210" i="18"/>
  <c r="Q211" i="18"/>
  <c r="Q212" i="18"/>
  <c r="Q213" i="18"/>
  <c r="Q214" i="18"/>
  <c r="Q14" i="18"/>
  <c r="M81" i="18"/>
  <c r="M145" i="18"/>
  <c r="M209" i="18"/>
  <c r="K16" i="18"/>
  <c r="M16" i="18" s="1"/>
  <c r="L16" i="18"/>
  <c r="K17" i="18"/>
  <c r="M17" i="18" s="1"/>
  <c r="L17" i="18"/>
  <c r="K18" i="18"/>
  <c r="M18" i="18" s="1"/>
  <c r="L18" i="18"/>
  <c r="K19" i="18"/>
  <c r="M19" i="18" s="1"/>
  <c r="L19" i="18"/>
  <c r="K20" i="18"/>
  <c r="M20" i="18" s="1"/>
  <c r="L20" i="18"/>
  <c r="K21" i="18"/>
  <c r="M21" i="18" s="1"/>
  <c r="L21" i="18"/>
  <c r="K22" i="18"/>
  <c r="M22" i="18" s="1"/>
  <c r="L22" i="18"/>
  <c r="K23" i="18"/>
  <c r="M23" i="18" s="1"/>
  <c r="L23" i="18"/>
  <c r="K24" i="18"/>
  <c r="M24" i="18" s="1"/>
  <c r="L24" i="18"/>
  <c r="K25" i="18"/>
  <c r="M25" i="18" s="1"/>
  <c r="L25" i="18"/>
  <c r="K26" i="18"/>
  <c r="M26" i="18" s="1"/>
  <c r="L26" i="18"/>
  <c r="K27" i="18"/>
  <c r="M27" i="18" s="1"/>
  <c r="L27" i="18"/>
  <c r="K28" i="18"/>
  <c r="M28" i="18" s="1"/>
  <c r="L28" i="18"/>
  <c r="K29" i="18"/>
  <c r="M29" i="18" s="1"/>
  <c r="L29" i="18"/>
  <c r="K30" i="18"/>
  <c r="M30" i="18" s="1"/>
  <c r="L30" i="18"/>
  <c r="K31" i="18"/>
  <c r="M31" i="18" s="1"/>
  <c r="L31" i="18"/>
  <c r="K32" i="18"/>
  <c r="M32" i="18" s="1"/>
  <c r="L32" i="18"/>
  <c r="K33" i="18"/>
  <c r="M33" i="18" s="1"/>
  <c r="L33" i="18"/>
  <c r="K34" i="18"/>
  <c r="M34" i="18" s="1"/>
  <c r="L34" i="18"/>
  <c r="K35" i="18"/>
  <c r="M35" i="18" s="1"/>
  <c r="L35" i="18"/>
  <c r="K36" i="18"/>
  <c r="M36" i="18" s="1"/>
  <c r="L36" i="18"/>
  <c r="K37" i="18"/>
  <c r="M37" i="18" s="1"/>
  <c r="L37" i="18"/>
  <c r="K38" i="18"/>
  <c r="M38" i="18" s="1"/>
  <c r="L38" i="18"/>
  <c r="K39" i="18"/>
  <c r="M39" i="18" s="1"/>
  <c r="L39" i="18"/>
  <c r="K40" i="18"/>
  <c r="M40" i="18" s="1"/>
  <c r="L40" i="18"/>
  <c r="K41" i="18"/>
  <c r="M41" i="18" s="1"/>
  <c r="L41" i="18"/>
  <c r="K42" i="18"/>
  <c r="M42" i="18" s="1"/>
  <c r="L42" i="18"/>
  <c r="K43" i="18"/>
  <c r="M43" i="18" s="1"/>
  <c r="L43" i="18"/>
  <c r="K44" i="18"/>
  <c r="M44" i="18" s="1"/>
  <c r="L44" i="18"/>
  <c r="K45" i="18"/>
  <c r="M45" i="18" s="1"/>
  <c r="L45" i="18"/>
  <c r="K46" i="18"/>
  <c r="M46" i="18" s="1"/>
  <c r="L46" i="18"/>
  <c r="K47" i="18"/>
  <c r="M47" i="18" s="1"/>
  <c r="L47" i="18"/>
  <c r="K48" i="18"/>
  <c r="M48" i="18" s="1"/>
  <c r="L48" i="18"/>
  <c r="K49" i="18"/>
  <c r="M49" i="18" s="1"/>
  <c r="L49" i="18"/>
  <c r="K50" i="18"/>
  <c r="M50" i="18" s="1"/>
  <c r="L50" i="18"/>
  <c r="K51" i="18"/>
  <c r="M51" i="18" s="1"/>
  <c r="L51" i="18"/>
  <c r="K52" i="18"/>
  <c r="M52" i="18" s="1"/>
  <c r="L52" i="18"/>
  <c r="K53" i="18"/>
  <c r="M53" i="18" s="1"/>
  <c r="L53" i="18"/>
  <c r="K54" i="18"/>
  <c r="M54" i="18" s="1"/>
  <c r="L54" i="18"/>
  <c r="K55" i="18"/>
  <c r="M55" i="18" s="1"/>
  <c r="L55" i="18"/>
  <c r="K56" i="18"/>
  <c r="M56" i="18" s="1"/>
  <c r="L56" i="18"/>
  <c r="K57" i="18"/>
  <c r="M57" i="18" s="1"/>
  <c r="L57" i="18"/>
  <c r="K58" i="18"/>
  <c r="M58" i="18" s="1"/>
  <c r="L58" i="18"/>
  <c r="K59" i="18"/>
  <c r="M59" i="18" s="1"/>
  <c r="L59" i="18"/>
  <c r="K60" i="18"/>
  <c r="M60" i="18" s="1"/>
  <c r="L60" i="18"/>
  <c r="K61" i="18"/>
  <c r="M61" i="18" s="1"/>
  <c r="L61" i="18"/>
  <c r="K62" i="18"/>
  <c r="M62" i="18" s="1"/>
  <c r="L62" i="18"/>
  <c r="K63" i="18"/>
  <c r="M63" i="18" s="1"/>
  <c r="L63" i="18"/>
  <c r="K64" i="18"/>
  <c r="M64" i="18" s="1"/>
  <c r="L64" i="18"/>
  <c r="K65" i="18"/>
  <c r="M65" i="18" s="1"/>
  <c r="L65" i="18"/>
  <c r="K66" i="18"/>
  <c r="M66" i="18" s="1"/>
  <c r="L66" i="18"/>
  <c r="K67" i="18"/>
  <c r="M67" i="18" s="1"/>
  <c r="L67" i="18"/>
  <c r="K68" i="18"/>
  <c r="M68" i="18" s="1"/>
  <c r="L68" i="18"/>
  <c r="K69" i="18"/>
  <c r="M69" i="18" s="1"/>
  <c r="L69" i="18"/>
  <c r="K70" i="18"/>
  <c r="M70" i="18" s="1"/>
  <c r="L70" i="18"/>
  <c r="K71" i="18"/>
  <c r="M71" i="18" s="1"/>
  <c r="L71" i="18"/>
  <c r="K72" i="18"/>
  <c r="M72" i="18" s="1"/>
  <c r="L72" i="18"/>
  <c r="K73" i="18"/>
  <c r="M73" i="18" s="1"/>
  <c r="L73" i="18"/>
  <c r="K74" i="18"/>
  <c r="M74" i="18" s="1"/>
  <c r="L74" i="18"/>
  <c r="K75" i="18"/>
  <c r="M75" i="18" s="1"/>
  <c r="L75" i="18"/>
  <c r="K76" i="18"/>
  <c r="M76" i="18" s="1"/>
  <c r="L76" i="18"/>
  <c r="K77" i="18"/>
  <c r="M77" i="18" s="1"/>
  <c r="L77" i="18"/>
  <c r="K78" i="18"/>
  <c r="M78" i="18" s="1"/>
  <c r="L78" i="18"/>
  <c r="K79" i="18"/>
  <c r="M79" i="18" s="1"/>
  <c r="L79" i="18"/>
  <c r="K80" i="18"/>
  <c r="M80" i="18" s="1"/>
  <c r="L80" i="18"/>
  <c r="K81" i="18"/>
  <c r="L81" i="18"/>
  <c r="K82" i="18"/>
  <c r="M82" i="18" s="1"/>
  <c r="L82" i="18"/>
  <c r="K83" i="18"/>
  <c r="M83" i="18" s="1"/>
  <c r="L83" i="18"/>
  <c r="K84" i="18"/>
  <c r="M84" i="18" s="1"/>
  <c r="L84" i="18"/>
  <c r="K85" i="18"/>
  <c r="M85" i="18" s="1"/>
  <c r="L85" i="18"/>
  <c r="K86" i="18"/>
  <c r="M86" i="18" s="1"/>
  <c r="L86" i="18"/>
  <c r="K87" i="18"/>
  <c r="M87" i="18" s="1"/>
  <c r="L87" i="18"/>
  <c r="K88" i="18"/>
  <c r="M88" i="18" s="1"/>
  <c r="L88" i="18"/>
  <c r="K89" i="18"/>
  <c r="M89" i="18" s="1"/>
  <c r="L89" i="18"/>
  <c r="K90" i="18"/>
  <c r="M90" i="18" s="1"/>
  <c r="L90" i="18"/>
  <c r="K91" i="18"/>
  <c r="M91" i="18" s="1"/>
  <c r="L91" i="18"/>
  <c r="K92" i="18"/>
  <c r="M92" i="18" s="1"/>
  <c r="L92" i="18"/>
  <c r="K93" i="18"/>
  <c r="M93" i="18" s="1"/>
  <c r="L93" i="18"/>
  <c r="K94" i="18"/>
  <c r="M94" i="18" s="1"/>
  <c r="L94" i="18"/>
  <c r="K95" i="18"/>
  <c r="M95" i="18" s="1"/>
  <c r="L95" i="18"/>
  <c r="K96" i="18"/>
  <c r="M96" i="18" s="1"/>
  <c r="L96" i="18"/>
  <c r="K97" i="18"/>
  <c r="M97" i="18" s="1"/>
  <c r="L97" i="18"/>
  <c r="K98" i="18"/>
  <c r="M98" i="18" s="1"/>
  <c r="L98" i="18"/>
  <c r="K99" i="18"/>
  <c r="M99" i="18" s="1"/>
  <c r="L99" i="18"/>
  <c r="K100" i="18"/>
  <c r="M100" i="18" s="1"/>
  <c r="L100" i="18"/>
  <c r="K101" i="18"/>
  <c r="M101" i="18" s="1"/>
  <c r="L101" i="18"/>
  <c r="K102" i="18"/>
  <c r="M102" i="18" s="1"/>
  <c r="L102" i="18"/>
  <c r="K103" i="18"/>
  <c r="M103" i="18" s="1"/>
  <c r="L103" i="18"/>
  <c r="K104" i="18"/>
  <c r="M104" i="18" s="1"/>
  <c r="L104" i="18"/>
  <c r="K105" i="18"/>
  <c r="M105" i="18" s="1"/>
  <c r="L105" i="18"/>
  <c r="K106" i="18"/>
  <c r="M106" i="18" s="1"/>
  <c r="L106" i="18"/>
  <c r="K107" i="18"/>
  <c r="M107" i="18" s="1"/>
  <c r="L107" i="18"/>
  <c r="K108" i="18"/>
  <c r="M108" i="18" s="1"/>
  <c r="L108" i="18"/>
  <c r="K109" i="18"/>
  <c r="M109" i="18" s="1"/>
  <c r="L109" i="18"/>
  <c r="K110" i="18"/>
  <c r="M110" i="18" s="1"/>
  <c r="L110" i="18"/>
  <c r="K111" i="18"/>
  <c r="M111" i="18" s="1"/>
  <c r="L111" i="18"/>
  <c r="K112" i="18"/>
  <c r="M112" i="18" s="1"/>
  <c r="L112" i="18"/>
  <c r="K113" i="18"/>
  <c r="M113" i="18" s="1"/>
  <c r="L113" i="18"/>
  <c r="K114" i="18"/>
  <c r="M114" i="18" s="1"/>
  <c r="L114" i="18"/>
  <c r="K115" i="18"/>
  <c r="M115" i="18" s="1"/>
  <c r="L115" i="18"/>
  <c r="K116" i="18"/>
  <c r="M116" i="18" s="1"/>
  <c r="L116" i="18"/>
  <c r="K117" i="18"/>
  <c r="M117" i="18" s="1"/>
  <c r="L117" i="18"/>
  <c r="K118" i="18"/>
  <c r="M118" i="18" s="1"/>
  <c r="L118" i="18"/>
  <c r="K119" i="18"/>
  <c r="M119" i="18" s="1"/>
  <c r="L119" i="18"/>
  <c r="K120" i="18"/>
  <c r="M120" i="18" s="1"/>
  <c r="L120" i="18"/>
  <c r="K121" i="18"/>
  <c r="M121" i="18" s="1"/>
  <c r="L121" i="18"/>
  <c r="K122" i="18"/>
  <c r="M122" i="18" s="1"/>
  <c r="L122" i="18"/>
  <c r="K123" i="18"/>
  <c r="M123" i="18" s="1"/>
  <c r="L123" i="18"/>
  <c r="K124" i="18"/>
  <c r="M124" i="18" s="1"/>
  <c r="L124" i="18"/>
  <c r="K125" i="18"/>
  <c r="M125" i="18" s="1"/>
  <c r="L125" i="18"/>
  <c r="K126" i="18"/>
  <c r="M126" i="18" s="1"/>
  <c r="L126" i="18"/>
  <c r="K127" i="18"/>
  <c r="M127" i="18" s="1"/>
  <c r="L127" i="18"/>
  <c r="K128" i="18"/>
  <c r="M128" i="18" s="1"/>
  <c r="L128" i="18"/>
  <c r="K129" i="18"/>
  <c r="M129" i="18" s="1"/>
  <c r="L129" i="18"/>
  <c r="K130" i="18"/>
  <c r="M130" i="18" s="1"/>
  <c r="L130" i="18"/>
  <c r="K131" i="18"/>
  <c r="M131" i="18" s="1"/>
  <c r="L131" i="18"/>
  <c r="K132" i="18"/>
  <c r="M132" i="18" s="1"/>
  <c r="L132" i="18"/>
  <c r="K133" i="18"/>
  <c r="M133" i="18" s="1"/>
  <c r="L133" i="18"/>
  <c r="K134" i="18"/>
  <c r="M134" i="18" s="1"/>
  <c r="L134" i="18"/>
  <c r="K135" i="18"/>
  <c r="M135" i="18" s="1"/>
  <c r="L135" i="18"/>
  <c r="K136" i="18"/>
  <c r="M136" i="18" s="1"/>
  <c r="L136" i="18"/>
  <c r="K137" i="18"/>
  <c r="M137" i="18" s="1"/>
  <c r="L137" i="18"/>
  <c r="K138" i="18"/>
  <c r="M138" i="18" s="1"/>
  <c r="L138" i="18"/>
  <c r="K139" i="18"/>
  <c r="M139" i="18" s="1"/>
  <c r="L139" i="18"/>
  <c r="K140" i="18"/>
  <c r="M140" i="18" s="1"/>
  <c r="L140" i="18"/>
  <c r="K141" i="18"/>
  <c r="M141" i="18" s="1"/>
  <c r="L141" i="18"/>
  <c r="K142" i="18"/>
  <c r="M142" i="18" s="1"/>
  <c r="L142" i="18"/>
  <c r="K143" i="18"/>
  <c r="M143" i="18" s="1"/>
  <c r="L143" i="18"/>
  <c r="K144" i="18"/>
  <c r="M144" i="18" s="1"/>
  <c r="L144" i="18"/>
  <c r="K145" i="18"/>
  <c r="L145" i="18"/>
  <c r="K146" i="18"/>
  <c r="M146" i="18" s="1"/>
  <c r="L146" i="18"/>
  <c r="K147" i="18"/>
  <c r="M147" i="18" s="1"/>
  <c r="L147" i="18"/>
  <c r="K148" i="18"/>
  <c r="M148" i="18" s="1"/>
  <c r="L148" i="18"/>
  <c r="K149" i="18"/>
  <c r="M149" i="18" s="1"/>
  <c r="L149" i="18"/>
  <c r="K150" i="18"/>
  <c r="M150" i="18" s="1"/>
  <c r="L150" i="18"/>
  <c r="K151" i="18"/>
  <c r="M151" i="18" s="1"/>
  <c r="L151" i="18"/>
  <c r="K152" i="18"/>
  <c r="M152" i="18" s="1"/>
  <c r="L152" i="18"/>
  <c r="K153" i="18"/>
  <c r="M153" i="18" s="1"/>
  <c r="L153" i="18"/>
  <c r="K154" i="18"/>
  <c r="M154" i="18" s="1"/>
  <c r="L154" i="18"/>
  <c r="K155" i="18"/>
  <c r="M155" i="18" s="1"/>
  <c r="L155" i="18"/>
  <c r="K156" i="18"/>
  <c r="M156" i="18" s="1"/>
  <c r="L156" i="18"/>
  <c r="K157" i="18"/>
  <c r="M157" i="18" s="1"/>
  <c r="L157" i="18"/>
  <c r="K158" i="18"/>
  <c r="M158" i="18" s="1"/>
  <c r="L158" i="18"/>
  <c r="K159" i="18"/>
  <c r="M159" i="18" s="1"/>
  <c r="L159" i="18"/>
  <c r="K160" i="18"/>
  <c r="M160" i="18" s="1"/>
  <c r="L160" i="18"/>
  <c r="K161" i="18"/>
  <c r="M161" i="18" s="1"/>
  <c r="L161" i="18"/>
  <c r="K162" i="18"/>
  <c r="M162" i="18" s="1"/>
  <c r="L162" i="18"/>
  <c r="K163" i="18"/>
  <c r="M163" i="18" s="1"/>
  <c r="L163" i="18"/>
  <c r="K164" i="18"/>
  <c r="M164" i="18" s="1"/>
  <c r="L164" i="18"/>
  <c r="K165" i="18"/>
  <c r="M165" i="18" s="1"/>
  <c r="L165" i="18"/>
  <c r="K166" i="18"/>
  <c r="M166" i="18" s="1"/>
  <c r="L166" i="18"/>
  <c r="K167" i="18"/>
  <c r="M167" i="18" s="1"/>
  <c r="L167" i="18"/>
  <c r="K168" i="18"/>
  <c r="M168" i="18" s="1"/>
  <c r="L168" i="18"/>
  <c r="K169" i="18"/>
  <c r="M169" i="18" s="1"/>
  <c r="L169" i="18"/>
  <c r="K170" i="18"/>
  <c r="M170" i="18" s="1"/>
  <c r="L170" i="18"/>
  <c r="K171" i="18"/>
  <c r="M171" i="18" s="1"/>
  <c r="L171" i="18"/>
  <c r="K172" i="18"/>
  <c r="M172" i="18" s="1"/>
  <c r="L172" i="18"/>
  <c r="K173" i="18"/>
  <c r="M173" i="18" s="1"/>
  <c r="L173" i="18"/>
  <c r="K174" i="18"/>
  <c r="M174" i="18" s="1"/>
  <c r="L174" i="18"/>
  <c r="K175" i="18"/>
  <c r="M175" i="18" s="1"/>
  <c r="L175" i="18"/>
  <c r="K176" i="18"/>
  <c r="M176" i="18" s="1"/>
  <c r="L176" i="18"/>
  <c r="K177" i="18"/>
  <c r="M177" i="18" s="1"/>
  <c r="L177" i="18"/>
  <c r="K178" i="18"/>
  <c r="M178" i="18" s="1"/>
  <c r="L178" i="18"/>
  <c r="K179" i="18"/>
  <c r="M179" i="18" s="1"/>
  <c r="L179" i="18"/>
  <c r="K180" i="18"/>
  <c r="M180" i="18" s="1"/>
  <c r="L180" i="18"/>
  <c r="K181" i="18"/>
  <c r="M181" i="18" s="1"/>
  <c r="L181" i="18"/>
  <c r="K182" i="18"/>
  <c r="M182" i="18" s="1"/>
  <c r="L182" i="18"/>
  <c r="K183" i="18"/>
  <c r="M183" i="18" s="1"/>
  <c r="L183" i="18"/>
  <c r="K184" i="18"/>
  <c r="M184" i="18" s="1"/>
  <c r="L184" i="18"/>
  <c r="K185" i="18"/>
  <c r="M185" i="18" s="1"/>
  <c r="L185" i="18"/>
  <c r="K186" i="18"/>
  <c r="M186" i="18" s="1"/>
  <c r="L186" i="18"/>
  <c r="K187" i="18"/>
  <c r="M187" i="18" s="1"/>
  <c r="L187" i="18"/>
  <c r="K188" i="18"/>
  <c r="M188" i="18" s="1"/>
  <c r="L188" i="18"/>
  <c r="K189" i="18"/>
  <c r="M189" i="18" s="1"/>
  <c r="L189" i="18"/>
  <c r="K190" i="18"/>
  <c r="M190" i="18" s="1"/>
  <c r="L190" i="18"/>
  <c r="K191" i="18"/>
  <c r="M191" i="18" s="1"/>
  <c r="L191" i="18"/>
  <c r="K192" i="18"/>
  <c r="M192" i="18" s="1"/>
  <c r="L192" i="18"/>
  <c r="K193" i="18"/>
  <c r="M193" i="18" s="1"/>
  <c r="L193" i="18"/>
  <c r="K194" i="18"/>
  <c r="M194" i="18" s="1"/>
  <c r="L194" i="18"/>
  <c r="K195" i="18"/>
  <c r="M195" i="18" s="1"/>
  <c r="L195" i="18"/>
  <c r="K196" i="18"/>
  <c r="M196" i="18" s="1"/>
  <c r="L196" i="18"/>
  <c r="K197" i="18"/>
  <c r="M197" i="18" s="1"/>
  <c r="L197" i="18"/>
  <c r="K198" i="18"/>
  <c r="M198" i="18" s="1"/>
  <c r="L198" i="18"/>
  <c r="K199" i="18"/>
  <c r="M199" i="18" s="1"/>
  <c r="L199" i="18"/>
  <c r="K200" i="18"/>
  <c r="M200" i="18" s="1"/>
  <c r="L200" i="18"/>
  <c r="K201" i="18"/>
  <c r="M201" i="18" s="1"/>
  <c r="L201" i="18"/>
  <c r="K202" i="18"/>
  <c r="M202" i="18" s="1"/>
  <c r="L202" i="18"/>
  <c r="K203" i="18"/>
  <c r="M203" i="18" s="1"/>
  <c r="L203" i="18"/>
  <c r="K204" i="18"/>
  <c r="M204" i="18" s="1"/>
  <c r="L204" i="18"/>
  <c r="K205" i="18"/>
  <c r="M205" i="18" s="1"/>
  <c r="L205" i="18"/>
  <c r="K206" i="18"/>
  <c r="M206" i="18" s="1"/>
  <c r="L206" i="18"/>
  <c r="K207" i="18"/>
  <c r="M207" i="18" s="1"/>
  <c r="L207" i="18"/>
  <c r="K208" i="18"/>
  <c r="M208" i="18" s="1"/>
  <c r="L208" i="18"/>
  <c r="K209" i="18"/>
  <c r="L209" i="18"/>
  <c r="K210" i="18"/>
  <c r="M210" i="18" s="1"/>
  <c r="L210" i="18"/>
  <c r="K211" i="18"/>
  <c r="M211" i="18" s="1"/>
  <c r="L211" i="18"/>
  <c r="K212" i="18"/>
  <c r="M212" i="18" s="1"/>
  <c r="L212" i="18"/>
  <c r="K213" i="18"/>
  <c r="M213" i="18" s="1"/>
  <c r="L213" i="18"/>
  <c r="K214" i="18"/>
  <c r="M214" i="18" s="1"/>
  <c r="L214" i="18"/>
  <c r="L15" i="18"/>
  <c r="K15" i="18"/>
  <c r="K14" i="18"/>
  <c r="W20" i="15"/>
  <c r="W21" i="15"/>
  <c r="W22" i="15"/>
  <c r="W23" i="15"/>
  <c r="W24" i="15"/>
  <c r="W25" i="15"/>
  <c r="W26" i="15"/>
  <c r="W27" i="15"/>
  <c r="W28" i="15"/>
  <c r="W29" i="15"/>
  <c r="W30" i="15"/>
  <c r="W31" i="15"/>
  <c r="W32" i="15"/>
  <c r="W33" i="15"/>
  <c r="W34" i="15"/>
  <c r="W35" i="15"/>
  <c r="W36" i="15"/>
  <c r="W37" i="15"/>
  <c r="W38" i="15"/>
  <c r="W39" i="15"/>
  <c r="W40" i="15"/>
  <c r="W41" i="15"/>
  <c r="W42" i="15"/>
  <c r="W43" i="15"/>
  <c r="O16" i="33"/>
  <c r="AF20" i="15"/>
  <c r="AF21" i="15"/>
  <c r="AF22" i="15"/>
  <c r="AF23" i="15"/>
  <c r="AF24" i="15"/>
  <c r="AF25" i="15"/>
  <c r="AF26" i="15"/>
  <c r="AF27" i="15"/>
  <c r="AF28" i="15"/>
  <c r="AF29" i="15"/>
  <c r="AF30" i="15"/>
  <c r="AF31" i="15"/>
  <c r="AF32" i="15"/>
  <c r="AF33" i="15"/>
  <c r="AF34" i="15"/>
  <c r="AF35" i="15"/>
  <c r="AF36" i="15"/>
  <c r="AF37" i="15"/>
  <c r="AF38" i="15"/>
  <c r="AF39" i="15"/>
  <c r="AF40" i="15"/>
  <c r="AF41" i="15"/>
  <c r="AF42" i="15"/>
  <c r="AF43" i="15"/>
  <c r="AF19" i="15"/>
  <c r="W19" i="15"/>
  <c r="S16" i="30"/>
  <c r="S17" i="30"/>
  <c r="S18" i="30"/>
  <c r="S19" i="30"/>
  <c r="S20" i="30"/>
  <c r="S21" i="30"/>
  <c r="S22" i="30"/>
  <c r="S23" i="30"/>
  <c r="S24" i="30"/>
  <c r="S25" i="30"/>
  <c r="S26" i="30"/>
  <c r="S27" i="30"/>
  <c r="S28" i="30"/>
  <c r="S29" i="30"/>
  <c r="S30" i="30"/>
  <c r="S31" i="30"/>
  <c r="S32" i="30"/>
  <c r="S33" i="30"/>
  <c r="S34" i="30"/>
  <c r="S35" i="30"/>
  <c r="S36" i="30"/>
  <c r="S37" i="30"/>
  <c r="S38" i="30"/>
  <c r="S39" i="30"/>
  <c r="S40" i="30"/>
  <c r="S41" i="30"/>
  <c r="S42" i="30"/>
  <c r="S43" i="30"/>
  <c r="S44" i="30"/>
  <c r="S45" i="30"/>
  <c r="S46" i="30"/>
  <c r="S47" i="30"/>
  <c r="S48" i="30"/>
  <c r="S49" i="30"/>
  <c r="S50" i="30"/>
  <c r="S51" i="30"/>
  <c r="S52" i="30"/>
  <c r="S53" i="30"/>
  <c r="S54" i="30"/>
  <c r="S55" i="30"/>
  <c r="S56" i="30"/>
  <c r="S57" i="30"/>
  <c r="S58" i="30"/>
  <c r="S59" i="30"/>
  <c r="S60" i="30"/>
  <c r="S61" i="30"/>
  <c r="S62" i="30"/>
  <c r="S63" i="30"/>
  <c r="S64" i="30"/>
  <c r="S65" i="30"/>
  <c r="S66" i="30"/>
  <c r="S67" i="30"/>
  <c r="S68" i="30"/>
  <c r="S69" i="30"/>
  <c r="S70" i="30"/>
  <c r="S71" i="30"/>
  <c r="S72" i="30"/>
  <c r="S73" i="30"/>
  <c r="S74" i="30"/>
  <c r="S75" i="30"/>
  <c r="S76" i="30"/>
  <c r="S77" i="30"/>
  <c r="S78" i="30"/>
  <c r="S79" i="30"/>
  <c r="S80" i="30"/>
  <c r="S81" i="30"/>
  <c r="S82" i="30"/>
  <c r="S83" i="30"/>
  <c r="S84" i="30"/>
  <c r="S85" i="30"/>
  <c r="S86" i="30"/>
  <c r="S87" i="30"/>
  <c r="S88" i="30"/>
  <c r="S89" i="30"/>
  <c r="S90" i="30"/>
  <c r="S91" i="30"/>
  <c r="S92" i="30"/>
  <c r="S93" i="30"/>
  <c r="S94" i="30"/>
  <c r="S95" i="30"/>
  <c r="S96" i="30"/>
  <c r="S97" i="30"/>
  <c r="S98" i="30"/>
  <c r="S99" i="30"/>
  <c r="S100" i="30"/>
  <c r="S101" i="30"/>
  <c r="S102" i="30"/>
  <c r="S103" i="30"/>
  <c r="S104" i="30"/>
  <c r="S105" i="30"/>
  <c r="S106" i="30"/>
  <c r="S107" i="30"/>
  <c r="S108" i="30"/>
  <c r="S109" i="30"/>
  <c r="S110" i="30"/>
  <c r="S111" i="30"/>
  <c r="S112" i="30"/>
  <c r="S113" i="30"/>
  <c r="S114" i="30"/>
  <c r="S115" i="30"/>
  <c r="S116" i="30"/>
  <c r="S117" i="30"/>
  <c r="S118" i="30"/>
  <c r="S119" i="30"/>
  <c r="S120" i="30"/>
  <c r="S121" i="30"/>
  <c r="S122" i="30"/>
  <c r="S123" i="30"/>
  <c r="S124" i="30"/>
  <c r="S125" i="30"/>
  <c r="S126" i="30"/>
  <c r="S127" i="30"/>
  <c r="S128" i="30"/>
  <c r="S129" i="30"/>
  <c r="S130" i="30"/>
  <c r="S131" i="30"/>
  <c r="S132" i="30"/>
  <c r="S133" i="30"/>
  <c r="S134" i="30"/>
  <c r="S135" i="30"/>
  <c r="S136" i="30"/>
  <c r="S137" i="30"/>
  <c r="S138" i="30"/>
  <c r="S139" i="30"/>
  <c r="S140" i="30"/>
  <c r="S141" i="30"/>
  <c r="S142" i="30"/>
  <c r="S143" i="30"/>
  <c r="S144" i="30"/>
  <c r="S145" i="30"/>
  <c r="S146" i="30"/>
  <c r="S147" i="30"/>
  <c r="S148" i="30"/>
  <c r="S149" i="30"/>
  <c r="S150" i="30"/>
  <c r="S151" i="30"/>
  <c r="S152" i="30"/>
  <c r="S153" i="30"/>
  <c r="S154" i="30"/>
  <c r="S155" i="30"/>
  <c r="S156" i="30"/>
  <c r="S157" i="30"/>
  <c r="S158" i="30"/>
  <c r="S159" i="30"/>
  <c r="S160" i="30"/>
  <c r="S161" i="30"/>
  <c r="S162" i="30"/>
  <c r="S163" i="30"/>
  <c r="S164" i="30"/>
  <c r="S165" i="30"/>
  <c r="S166" i="30"/>
  <c r="S167" i="30"/>
  <c r="S168" i="30"/>
  <c r="S169" i="30"/>
  <c r="S170" i="30"/>
  <c r="S171" i="30"/>
  <c r="S172" i="30"/>
  <c r="S173" i="30"/>
  <c r="S174" i="30"/>
  <c r="S175" i="30"/>
  <c r="S176" i="30"/>
  <c r="S177" i="30"/>
  <c r="S178" i="30"/>
  <c r="S179" i="30"/>
  <c r="S180" i="30"/>
  <c r="S181" i="30"/>
  <c r="S182" i="30"/>
  <c r="S183" i="30"/>
  <c r="S184" i="30"/>
  <c r="S185" i="30"/>
  <c r="S186" i="30"/>
  <c r="S187" i="30"/>
  <c r="S188" i="30"/>
  <c r="S189" i="30"/>
  <c r="S190" i="30"/>
  <c r="S191" i="30"/>
  <c r="S192" i="30"/>
  <c r="S193" i="30"/>
  <c r="S194" i="30"/>
  <c r="S195" i="30"/>
  <c r="S196" i="30"/>
  <c r="S197" i="30"/>
  <c r="S198" i="30"/>
  <c r="S199" i="30"/>
  <c r="S200" i="30"/>
  <c r="S201" i="30"/>
  <c r="S202" i="30"/>
  <c r="S203" i="30"/>
  <c r="S204" i="30"/>
  <c r="S205" i="30"/>
  <c r="S206" i="30"/>
  <c r="S207" i="30"/>
  <c r="S208" i="30"/>
  <c r="S209" i="30"/>
  <c r="S210" i="30"/>
  <c r="S211" i="30"/>
  <c r="S212" i="30"/>
  <c r="S213" i="30"/>
  <c r="S15" i="30"/>
  <c r="P106" i="32" l="1"/>
  <c r="O106" i="32"/>
  <c r="Q107" i="32"/>
  <c r="R107" i="32"/>
  <c r="S107" i="32"/>
  <c r="T107" i="32"/>
  <c r="U107" i="32"/>
  <c r="V107" i="32"/>
  <c r="Q108" i="32"/>
  <c r="R108" i="32"/>
  <c r="S108" i="32"/>
  <c r="T108" i="32"/>
  <c r="U108" i="32"/>
  <c r="V108" i="32"/>
  <c r="Q109" i="32"/>
  <c r="R109" i="32"/>
  <c r="S109" i="32"/>
  <c r="T109" i="32"/>
  <c r="U109" i="32"/>
  <c r="V109" i="32"/>
  <c r="Q110" i="32"/>
  <c r="R110" i="32"/>
  <c r="S110" i="32"/>
  <c r="T110" i="32"/>
  <c r="U110" i="32"/>
  <c r="V110" i="32"/>
  <c r="Q111" i="32"/>
  <c r="R111" i="32"/>
  <c r="S111" i="32"/>
  <c r="T111" i="32"/>
  <c r="U111" i="32"/>
  <c r="V111" i="32"/>
  <c r="Q112" i="32"/>
  <c r="R112" i="32"/>
  <c r="S112" i="32"/>
  <c r="T112" i="32"/>
  <c r="U112" i="32"/>
  <c r="V112" i="32"/>
  <c r="Q113" i="32"/>
  <c r="R113" i="32"/>
  <c r="S113" i="32"/>
  <c r="T113" i="32"/>
  <c r="U113" i="32"/>
  <c r="V113" i="32"/>
  <c r="Q114" i="32"/>
  <c r="R114" i="32"/>
  <c r="S114" i="32"/>
  <c r="T114" i="32"/>
  <c r="U114" i="32"/>
  <c r="V114" i="32"/>
  <c r="Q115" i="32"/>
  <c r="R115" i="32"/>
  <c r="S115" i="32"/>
  <c r="T115" i="32"/>
  <c r="U115" i="32"/>
  <c r="V115" i="32"/>
  <c r="Q116" i="32"/>
  <c r="R116" i="32"/>
  <c r="S116" i="32"/>
  <c r="T116" i="32"/>
  <c r="U116" i="32"/>
  <c r="V116" i="32"/>
  <c r="Q117" i="32"/>
  <c r="R117" i="32"/>
  <c r="S117" i="32"/>
  <c r="T117" i="32"/>
  <c r="U117" i="32"/>
  <c r="V117" i="32"/>
  <c r="Q118" i="32"/>
  <c r="R118" i="32"/>
  <c r="S118" i="32"/>
  <c r="T118" i="32"/>
  <c r="U118" i="32"/>
  <c r="V118" i="32"/>
  <c r="Q119" i="32"/>
  <c r="R119" i="32"/>
  <c r="S119" i="32"/>
  <c r="T119" i="32"/>
  <c r="U119" i="32"/>
  <c r="V119" i="32"/>
  <c r="Q120" i="32"/>
  <c r="R120" i="32"/>
  <c r="S120" i="32"/>
  <c r="T120" i="32"/>
  <c r="U120" i="32"/>
  <c r="V120" i="32"/>
  <c r="Q121" i="32"/>
  <c r="R121" i="32"/>
  <c r="S121" i="32"/>
  <c r="T121" i="32"/>
  <c r="U121" i="32"/>
  <c r="V121" i="32"/>
  <c r="Q122" i="32"/>
  <c r="R122" i="32"/>
  <c r="S122" i="32"/>
  <c r="T122" i="32"/>
  <c r="U122" i="32"/>
  <c r="V122" i="32"/>
  <c r="Q123" i="32"/>
  <c r="R123" i="32"/>
  <c r="S123" i="32"/>
  <c r="T123" i="32"/>
  <c r="U123" i="32"/>
  <c r="V123" i="32"/>
  <c r="Q124" i="32"/>
  <c r="R124" i="32"/>
  <c r="S124" i="32"/>
  <c r="T124" i="32"/>
  <c r="U124" i="32"/>
  <c r="V124" i="32"/>
  <c r="Q125" i="32"/>
  <c r="R125" i="32"/>
  <c r="S125" i="32"/>
  <c r="T125" i="32"/>
  <c r="U125" i="32"/>
  <c r="V125" i="32"/>
  <c r="Q126" i="32"/>
  <c r="R126" i="32"/>
  <c r="S126" i="32"/>
  <c r="T126" i="32"/>
  <c r="U126" i="32"/>
  <c r="V126" i="32"/>
  <c r="Q127" i="32"/>
  <c r="R127" i="32"/>
  <c r="S127" i="32"/>
  <c r="T127" i="32"/>
  <c r="U127" i="32"/>
  <c r="V127" i="32"/>
  <c r="Q128" i="32"/>
  <c r="R128" i="32"/>
  <c r="S128" i="32"/>
  <c r="T128" i="32"/>
  <c r="U128" i="32"/>
  <c r="V128" i="32"/>
  <c r="Q129" i="32"/>
  <c r="R129" i="32"/>
  <c r="S129" i="32"/>
  <c r="T129" i="32"/>
  <c r="U129" i="32"/>
  <c r="V129" i="32"/>
  <c r="Q130" i="32"/>
  <c r="R130" i="32"/>
  <c r="S130" i="32"/>
  <c r="T130" i="32"/>
  <c r="U130" i="32"/>
  <c r="V130" i="32"/>
  <c r="Q131" i="32"/>
  <c r="R131" i="32"/>
  <c r="S131" i="32"/>
  <c r="T131" i="32"/>
  <c r="U131" i="32"/>
  <c r="V131" i="32"/>
  <c r="Q132" i="32"/>
  <c r="R132" i="32"/>
  <c r="S132" i="32"/>
  <c r="T132" i="32"/>
  <c r="U132" i="32"/>
  <c r="V132" i="32"/>
  <c r="Q133" i="32"/>
  <c r="R133" i="32"/>
  <c r="S133" i="32"/>
  <c r="T133" i="32"/>
  <c r="U133" i="32"/>
  <c r="V133" i="32"/>
  <c r="Q134" i="32"/>
  <c r="R134" i="32"/>
  <c r="S134" i="32"/>
  <c r="T134" i="32"/>
  <c r="U134" i="32"/>
  <c r="V134" i="32"/>
  <c r="Q135" i="32"/>
  <c r="R135" i="32"/>
  <c r="S135" i="32"/>
  <c r="T135" i="32"/>
  <c r="U135" i="32"/>
  <c r="V135" i="32"/>
  <c r="Q136" i="32"/>
  <c r="R136" i="32"/>
  <c r="S136" i="32"/>
  <c r="T136" i="32"/>
  <c r="U136" i="32"/>
  <c r="V136" i="32"/>
  <c r="Q137" i="32"/>
  <c r="R137" i="32"/>
  <c r="S137" i="32"/>
  <c r="T137" i="32"/>
  <c r="U137" i="32"/>
  <c r="V137" i="32"/>
  <c r="Q138" i="32"/>
  <c r="R138" i="32"/>
  <c r="S138" i="32"/>
  <c r="T138" i="32"/>
  <c r="U138" i="32"/>
  <c r="V138" i="32"/>
  <c r="Q139" i="32"/>
  <c r="R139" i="32"/>
  <c r="S139" i="32"/>
  <c r="T139" i="32"/>
  <c r="U139" i="32"/>
  <c r="V139" i="32"/>
  <c r="Q140" i="32"/>
  <c r="R140" i="32"/>
  <c r="S140" i="32"/>
  <c r="T140" i="32"/>
  <c r="U140" i="32"/>
  <c r="V140" i="32"/>
  <c r="Q141" i="32"/>
  <c r="R141" i="32"/>
  <c r="S141" i="32"/>
  <c r="T141" i="32"/>
  <c r="U141" i="32"/>
  <c r="V141" i="32"/>
  <c r="Q142" i="32"/>
  <c r="R142" i="32"/>
  <c r="S142" i="32"/>
  <c r="T142" i="32"/>
  <c r="U142" i="32"/>
  <c r="V142" i="32"/>
  <c r="Q143" i="32"/>
  <c r="R143" i="32"/>
  <c r="S143" i="32"/>
  <c r="T143" i="32"/>
  <c r="U143" i="32"/>
  <c r="V143" i="32"/>
  <c r="Q144" i="32"/>
  <c r="R144" i="32"/>
  <c r="S144" i="32"/>
  <c r="T144" i="32"/>
  <c r="U144" i="32"/>
  <c r="V144" i="32"/>
  <c r="Q145" i="32"/>
  <c r="R145" i="32"/>
  <c r="S145" i="32"/>
  <c r="T145" i="32"/>
  <c r="U145" i="32"/>
  <c r="V145" i="32"/>
  <c r="Q146" i="32"/>
  <c r="R146" i="32"/>
  <c r="S146" i="32"/>
  <c r="T146" i="32"/>
  <c r="U146" i="32"/>
  <c r="V146" i="32"/>
  <c r="Q147" i="32"/>
  <c r="R147" i="32"/>
  <c r="S147" i="32"/>
  <c r="T147" i="32"/>
  <c r="U147" i="32"/>
  <c r="V147" i="32"/>
  <c r="Q148" i="32"/>
  <c r="R148" i="32"/>
  <c r="S148" i="32"/>
  <c r="T148" i="32"/>
  <c r="U148" i="32"/>
  <c r="V148" i="32"/>
  <c r="Q149" i="32"/>
  <c r="R149" i="32"/>
  <c r="S149" i="32"/>
  <c r="T149" i="32"/>
  <c r="U149" i="32"/>
  <c r="V149" i="32"/>
  <c r="Q150" i="32"/>
  <c r="R150" i="32"/>
  <c r="S150" i="32"/>
  <c r="T150" i="32"/>
  <c r="U150" i="32"/>
  <c r="V150" i="32"/>
  <c r="Q151" i="32"/>
  <c r="R151" i="32"/>
  <c r="S151" i="32"/>
  <c r="T151" i="32"/>
  <c r="U151" i="32"/>
  <c r="V151" i="32"/>
  <c r="Q152" i="32"/>
  <c r="R152" i="32"/>
  <c r="S152" i="32"/>
  <c r="T152" i="32"/>
  <c r="U152" i="32"/>
  <c r="V152" i="32"/>
  <c r="Q153" i="32"/>
  <c r="R153" i="32"/>
  <c r="S153" i="32"/>
  <c r="T153" i="32"/>
  <c r="U153" i="32"/>
  <c r="V153" i="32"/>
  <c r="Q154" i="32"/>
  <c r="R154" i="32"/>
  <c r="S154" i="32"/>
  <c r="T154" i="32"/>
  <c r="U154" i="32"/>
  <c r="V154" i="32"/>
  <c r="Q155" i="32"/>
  <c r="R155" i="32"/>
  <c r="S155" i="32"/>
  <c r="T155" i="32"/>
  <c r="U155" i="32"/>
  <c r="V155" i="32"/>
  <c r="Q156" i="32"/>
  <c r="R156" i="32"/>
  <c r="S156" i="32"/>
  <c r="T156" i="32"/>
  <c r="U156" i="32"/>
  <c r="V156" i="32"/>
  <c r="Q157" i="32"/>
  <c r="R157" i="32"/>
  <c r="S157" i="32"/>
  <c r="T157" i="32"/>
  <c r="U157" i="32"/>
  <c r="V157" i="32"/>
  <c r="Q158" i="32"/>
  <c r="R158" i="32"/>
  <c r="S158" i="32"/>
  <c r="T158" i="32"/>
  <c r="U158" i="32"/>
  <c r="V158" i="32"/>
  <c r="Q159" i="32"/>
  <c r="R159" i="32"/>
  <c r="S159" i="32"/>
  <c r="T159" i="32"/>
  <c r="U159" i="32"/>
  <c r="V159" i="32"/>
  <c r="Q160" i="32"/>
  <c r="R160" i="32"/>
  <c r="S160" i="32"/>
  <c r="T160" i="32"/>
  <c r="U160" i="32"/>
  <c r="V160" i="32"/>
  <c r="Q161" i="32"/>
  <c r="R161" i="32"/>
  <c r="S161" i="32"/>
  <c r="T161" i="32"/>
  <c r="U161" i="32"/>
  <c r="V161" i="32"/>
  <c r="Q162" i="32"/>
  <c r="R162" i="32"/>
  <c r="S162" i="32"/>
  <c r="T162" i="32"/>
  <c r="U162" i="32"/>
  <c r="V162" i="32"/>
  <c r="Q163" i="32"/>
  <c r="R163" i="32"/>
  <c r="S163" i="32"/>
  <c r="T163" i="32"/>
  <c r="U163" i="32"/>
  <c r="V163" i="32"/>
  <c r="Q164" i="32"/>
  <c r="R164" i="32"/>
  <c r="S164" i="32"/>
  <c r="T164" i="32"/>
  <c r="U164" i="32"/>
  <c r="V164" i="32"/>
  <c r="Q165" i="32"/>
  <c r="R165" i="32"/>
  <c r="S165" i="32"/>
  <c r="T165" i="32"/>
  <c r="U165" i="32"/>
  <c r="V165" i="32"/>
  <c r="Q166" i="32"/>
  <c r="R166" i="32"/>
  <c r="S166" i="32"/>
  <c r="T166" i="32"/>
  <c r="U166" i="32"/>
  <c r="V166" i="32"/>
  <c r="Q167" i="32"/>
  <c r="R167" i="32"/>
  <c r="S167" i="32"/>
  <c r="T167" i="32"/>
  <c r="U167" i="32"/>
  <c r="V167" i="32"/>
  <c r="Q168" i="32"/>
  <c r="R168" i="32"/>
  <c r="S168" i="32"/>
  <c r="T168" i="32"/>
  <c r="U168" i="32"/>
  <c r="V168" i="32"/>
  <c r="Q169" i="32"/>
  <c r="R169" i="32"/>
  <c r="S169" i="32"/>
  <c r="T169" i="32"/>
  <c r="U169" i="32"/>
  <c r="V169" i="32"/>
  <c r="Q170" i="32"/>
  <c r="R170" i="32"/>
  <c r="S170" i="32"/>
  <c r="T170" i="32"/>
  <c r="U170" i="32"/>
  <c r="V170" i="32"/>
  <c r="Q171" i="32"/>
  <c r="R171" i="32"/>
  <c r="S171" i="32"/>
  <c r="T171" i="32"/>
  <c r="U171" i="32"/>
  <c r="V171" i="32"/>
  <c r="Q172" i="32"/>
  <c r="R172" i="32"/>
  <c r="S172" i="32"/>
  <c r="T172" i="32"/>
  <c r="U172" i="32"/>
  <c r="V172" i="32"/>
  <c r="Q173" i="32"/>
  <c r="R173" i="32"/>
  <c r="S173" i="32"/>
  <c r="T173" i="32"/>
  <c r="U173" i="32"/>
  <c r="V173" i="32"/>
  <c r="Q174" i="32"/>
  <c r="R174" i="32"/>
  <c r="S174" i="32"/>
  <c r="T174" i="32"/>
  <c r="U174" i="32"/>
  <c r="V174" i="32"/>
  <c r="Q175" i="32"/>
  <c r="R175" i="32"/>
  <c r="S175" i="32"/>
  <c r="T175" i="32"/>
  <c r="U175" i="32"/>
  <c r="V175" i="32"/>
  <c r="Q176" i="32"/>
  <c r="R176" i="32"/>
  <c r="S176" i="32"/>
  <c r="T176" i="32"/>
  <c r="U176" i="32"/>
  <c r="V176" i="32"/>
  <c r="Q177" i="32"/>
  <c r="R177" i="32"/>
  <c r="S177" i="32"/>
  <c r="T177" i="32"/>
  <c r="U177" i="32"/>
  <c r="V177" i="32"/>
  <c r="Q178" i="32"/>
  <c r="R178" i="32"/>
  <c r="S178" i="32"/>
  <c r="T178" i="32"/>
  <c r="U178" i="32"/>
  <c r="V178" i="32"/>
  <c r="Q179" i="32"/>
  <c r="R179" i="32"/>
  <c r="S179" i="32"/>
  <c r="T179" i="32"/>
  <c r="U179" i="32"/>
  <c r="V179" i="32"/>
  <c r="Q180" i="32"/>
  <c r="R180" i="32"/>
  <c r="S180" i="32"/>
  <c r="T180" i="32"/>
  <c r="U180" i="32"/>
  <c r="V180" i="32"/>
  <c r="Q181" i="32"/>
  <c r="R181" i="32"/>
  <c r="S181" i="32"/>
  <c r="T181" i="32"/>
  <c r="U181" i="32"/>
  <c r="V181" i="32"/>
  <c r="Q182" i="32"/>
  <c r="R182" i="32"/>
  <c r="S182" i="32"/>
  <c r="T182" i="32"/>
  <c r="U182" i="32"/>
  <c r="V182" i="32"/>
  <c r="Q183" i="32"/>
  <c r="R183" i="32"/>
  <c r="S183" i="32"/>
  <c r="T183" i="32"/>
  <c r="U183" i="32"/>
  <c r="V183" i="32"/>
  <c r="Q184" i="32"/>
  <c r="R184" i="32"/>
  <c r="S184" i="32"/>
  <c r="T184" i="32"/>
  <c r="U184" i="32"/>
  <c r="V184" i="32"/>
  <c r="Q185" i="32"/>
  <c r="R185" i="32"/>
  <c r="S185" i="32"/>
  <c r="T185" i="32"/>
  <c r="U185" i="32"/>
  <c r="V185" i="32"/>
  <c r="Q186" i="32"/>
  <c r="R186" i="32"/>
  <c r="S186" i="32"/>
  <c r="T186" i="32"/>
  <c r="U186" i="32"/>
  <c r="V186" i="32"/>
  <c r="Q187" i="32"/>
  <c r="R187" i="32"/>
  <c r="S187" i="32"/>
  <c r="T187" i="32"/>
  <c r="U187" i="32"/>
  <c r="V187" i="32"/>
  <c r="Q188" i="32"/>
  <c r="R188" i="32"/>
  <c r="S188" i="32"/>
  <c r="T188" i="32"/>
  <c r="U188" i="32"/>
  <c r="V188" i="32"/>
  <c r="Q189" i="32"/>
  <c r="R189" i="32"/>
  <c r="S189" i="32"/>
  <c r="T189" i="32"/>
  <c r="U189" i="32"/>
  <c r="V189" i="32"/>
  <c r="Q190" i="32"/>
  <c r="R190" i="32"/>
  <c r="S190" i="32"/>
  <c r="T190" i="32"/>
  <c r="U190" i="32"/>
  <c r="V190" i="32"/>
  <c r="Q191" i="32"/>
  <c r="R191" i="32"/>
  <c r="S191" i="32"/>
  <c r="T191" i="32"/>
  <c r="U191" i="32"/>
  <c r="V191" i="32"/>
  <c r="Q192" i="32"/>
  <c r="R192" i="32"/>
  <c r="S192" i="32"/>
  <c r="T192" i="32"/>
  <c r="U192" i="32"/>
  <c r="V192" i="32"/>
  <c r="Q193" i="32"/>
  <c r="R193" i="32"/>
  <c r="S193" i="32"/>
  <c r="T193" i="32"/>
  <c r="U193" i="32"/>
  <c r="V193" i="32"/>
  <c r="Q194" i="32"/>
  <c r="R194" i="32"/>
  <c r="S194" i="32"/>
  <c r="T194" i="32"/>
  <c r="U194" i="32"/>
  <c r="V194" i="32"/>
  <c r="Q195" i="32"/>
  <c r="R195" i="32"/>
  <c r="S195" i="32"/>
  <c r="T195" i="32"/>
  <c r="U195" i="32"/>
  <c r="V195" i="32"/>
  <c r="Q196" i="32"/>
  <c r="R196" i="32"/>
  <c r="S196" i="32"/>
  <c r="T196" i="32"/>
  <c r="U196" i="32"/>
  <c r="V196" i="32"/>
  <c r="Q197" i="32"/>
  <c r="R197" i="32"/>
  <c r="S197" i="32"/>
  <c r="T197" i="32"/>
  <c r="U197" i="32"/>
  <c r="V197" i="32"/>
  <c r="Q198" i="32"/>
  <c r="R198" i="32"/>
  <c r="S198" i="32"/>
  <c r="T198" i="32"/>
  <c r="U198" i="32"/>
  <c r="V198" i="32"/>
  <c r="Q199" i="32"/>
  <c r="R199" i="32"/>
  <c r="S199" i="32"/>
  <c r="T199" i="32"/>
  <c r="U199" i="32"/>
  <c r="V199" i="32"/>
  <c r="Q200" i="32"/>
  <c r="R200" i="32"/>
  <c r="S200" i="32"/>
  <c r="T200" i="32"/>
  <c r="U200" i="32"/>
  <c r="V200" i="32"/>
  <c r="Q201" i="32"/>
  <c r="R201" i="32"/>
  <c r="S201" i="32"/>
  <c r="T201" i="32"/>
  <c r="U201" i="32"/>
  <c r="V201" i="32"/>
  <c r="Q202" i="32"/>
  <c r="R202" i="32"/>
  <c r="S202" i="32"/>
  <c r="T202" i="32"/>
  <c r="U202" i="32"/>
  <c r="V202" i="32"/>
  <c r="Q203" i="32"/>
  <c r="R203" i="32"/>
  <c r="S203" i="32"/>
  <c r="T203" i="32"/>
  <c r="U203" i="32"/>
  <c r="V203" i="32"/>
  <c r="Q204" i="32"/>
  <c r="R204" i="32"/>
  <c r="S204" i="32"/>
  <c r="T204" i="32"/>
  <c r="U204" i="32"/>
  <c r="V204" i="32"/>
  <c r="Q205" i="32"/>
  <c r="R205" i="32"/>
  <c r="S205" i="32"/>
  <c r="T205" i="32"/>
  <c r="U205" i="32"/>
  <c r="V205" i="32"/>
  <c r="Q206" i="32"/>
  <c r="R206" i="32"/>
  <c r="S206" i="32"/>
  <c r="T206" i="32"/>
  <c r="U206" i="32"/>
  <c r="V206" i="32"/>
  <c r="Q207" i="32"/>
  <c r="R207" i="32"/>
  <c r="S207" i="32"/>
  <c r="T207" i="32"/>
  <c r="U207" i="32"/>
  <c r="V207" i="32"/>
  <c r="Q208" i="32"/>
  <c r="R208" i="32"/>
  <c r="S208" i="32"/>
  <c r="T208" i="32"/>
  <c r="U208" i="32"/>
  <c r="V208" i="32"/>
  <c r="Q209" i="32"/>
  <c r="R209" i="32"/>
  <c r="S209" i="32"/>
  <c r="T209" i="32"/>
  <c r="U209" i="32"/>
  <c r="V209" i="32"/>
  <c r="Q210" i="32"/>
  <c r="R210" i="32"/>
  <c r="S210" i="32"/>
  <c r="T210" i="32"/>
  <c r="U210" i="32"/>
  <c r="V210" i="32"/>
  <c r="Q211" i="32"/>
  <c r="R211" i="32"/>
  <c r="S211" i="32"/>
  <c r="T211" i="32"/>
  <c r="U211" i="32"/>
  <c r="V211" i="32"/>
  <c r="Q212" i="32"/>
  <c r="R212" i="32"/>
  <c r="S212" i="32"/>
  <c r="T212" i="32"/>
  <c r="U212" i="32"/>
  <c r="V212" i="32"/>
  <c r="Q213" i="32"/>
  <c r="R213" i="32"/>
  <c r="S213" i="32"/>
  <c r="T213" i="32"/>
  <c r="U213" i="32"/>
  <c r="V213" i="32"/>
  <c r="Q214" i="32"/>
  <c r="R214" i="32"/>
  <c r="S214" i="32"/>
  <c r="T214" i="32"/>
  <c r="U214" i="32"/>
  <c r="V214" i="32"/>
  <c r="Q215" i="32"/>
  <c r="R215" i="32"/>
  <c r="S215" i="32"/>
  <c r="T215" i="32"/>
  <c r="U215" i="32"/>
  <c r="V215" i="32"/>
  <c r="Q216" i="32"/>
  <c r="R216" i="32"/>
  <c r="S216" i="32"/>
  <c r="T216" i="32"/>
  <c r="U216" i="32"/>
  <c r="V216" i="32"/>
  <c r="Q217" i="32"/>
  <c r="R217" i="32"/>
  <c r="S217" i="32"/>
  <c r="T217" i="32"/>
  <c r="U217" i="32"/>
  <c r="V217" i="32"/>
  <c r="Q218" i="32"/>
  <c r="R218" i="32"/>
  <c r="S218" i="32"/>
  <c r="T218" i="32"/>
  <c r="U218" i="32"/>
  <c r="V218" i="32"/>
  <c r="Q219" i="32"/>
  <c r="R219" i="32"/>
  <c r="S219" i="32"/>
  <c r="T219" i="32"/>
  <c r="U219" i="32"/>
  <c r="V219" i="32"/>
  <c r="Q220" i="32"/>
  <c r="R220" i="32"/>
  <c r="S220" i="32"/>
  <c r="T220" i="32"/>
  <c r="U220" i="32"/>
  <c r="V220" i="32"/>
  <c r="Q221" i="32"/>
  <c r="R221" i="32"/>
  <c r="S221" i="32"/>
  <c r="T221" i="32"/>
  <c r="U221" i="32"/>
  <c r="V221" i="32"/>
  <c r="Q222" i="32"/>
  <c r="R222" i="32"/>
  <c r="S222" i="32"/>
  <c r="T222" i="32"/>
  <c r="U222" i="32"/>
  <c r="V222" i="32"/>
  <c r="Q223" i="32"/>
  <c r="R223" i="32"/>
  <c r="S223" i="32"/>
  <c r="T223" i="32"/>
  <c r="U223" i="32"/>
  <c r="V223" i="32"/>
  <c r="Q224" i="32"/>
  <c r="R224" i="32"/>
  <c r="S224" i="32"/>
  <c r="T224" i="32"/>
  <c r="U224" i="32"/>
  <c r="V224" i="32"/>
  <c r="Q225" i="32"/>
  <c r="R225" i="32"/>
  <c r="S225" i="32"/>
  <c r="T225" i="32"/>
  <c r="U225" i="32"/>
  <c r="V225" i="32"/>
  <c r="Q226" i="32"/>
  <c r="R226" i="32"/>
  <c r="S226" i="32"/>
  <c r="T226" i="32"/>
  <c r="U226" i="32"/>
  <c r="V226" i="32"/>
  <c r="Q227" i="32"/>
  <c r="R227" i="32"/>
  <c r="S227" i="32"/>
  <c r="T227" i="32"/>
  <c r="U227" i="32"/>
  <c r="V227" i="32"/>
  <c r="Q228" i="32"/>
  <c r="R228" i="32"/>
  <c r="S228" i="32"/>
  <c r="T228" i="32"/>
  <c r="U228" i="32"/>
  <c r="V228" i="32"/>
  <c r="Q229" i="32"/>
  <c r="R229" i="32"/>
  <c r="S229" i="32"/>
  <c r="T229" i="32"/>
  <c r="U229" i="32"/>
  <c r="V229" i="32"/>
  <c r="Q230" i="32"/>
  <c r="R230" i="32"/>
  <c r="S230" i="32"/>
  <c r="T230" i="32"/>
  <c r="U230" i="32"/>
  <c r="V230" i="32"/>
  <c r="Q231" i="32"/>
  <c r="R231" i="32"/>
  <c r="S231" i="32"/>
  <c r="T231" i="32"/>
  <c r="U231" i="32"/>
  <c r="V231" i="32"/>
  <c r="Q232" i="32"/>
  <c r="R232" i="32"/>
  <c r="S232" i="32"/>
  <c r="T232" i="32"/>
  <c r="U232" i="32"/>
  <c r="V232" i="32"/>
  <c r="Q233" i="32"/>
  <c r="R233" i="32"/>
  <c r="S233" i="32"/>
  <c r="T233" i="32"/>
  <c r="U233" i="32"/>
  <c r="V233" i="32"/>
  <c r="Q234" i="32"/>
  <c r="R234" i="32"/>
  <c r="S234" i="32"/>
  <c r="T234" i="32"/>
  <c r="U234" i="32"/>
  <c r="V234" i="32"/>
  <c r="Q235" i="32"/>
  <c r="R235" i="32"/>
  <c r="S235" i="32"/>
  <c r="T235" i="32"/>
  <c r="U235" i="32"/>
  <c r="V235" i="32"/>
  <c r="Q236" i="32"/>
  <c r="R236" i="32"/>
  <c r="S236" i="32"/>
  <c r="T236" i="32"/>
  <c r="U236" i="32"/>
  <c r="V236" i="32"/>
  <c r="Q237" i="32"/>
  <c r="R237" i="32"/>
  <c r="S237" i="32"/>
  <c r="T237" i="32"/>
  <c r="U237" i="32"/>
  <c r="V237" i="32"/>
  <c r="Q238" i="32"/>
  <c r="R238" i="32"/>
  <c r="S238" i="32"/>
  <c r="T238" i="32"/>
  <c r="U238" i="32"/>
  <c r="V238" i="32"/>
  <c r="Q239" i="32"/>
  <c r="R239" i="32"/>
  <c r="S239" i="32"/>
  <c r="T239" i="32"/>
  <c r="U239" i="32"/>
  <c r="V239" i="32"/>
  <c r="Q240" i="32"/>
  <c r="R240" i="32"/>
  <c r="S240" i="32"/>
  <c r="T240" i="32"/>
  <c r="U240" i="32"/>
  <c r="V240" i="32"/>
  <c r="Q241" i="32"/>
  <c r="R241" i="32"/>
  <c r="S241" i="32"/>
  <c r="T241" i="32"/>
  <c r="U241" i="32"/>
  <c r="V241" i="32"/>
  <c r="Q242" i="32"/>
  <c r="R242" i="32"/>
  <c r="S242" i="32"/>
  <c r="T242" i="32"/>
  <c r="U242" i="32"/>
  <c r="V242" i="32"/>
  <c r="Q243" i="32"/>
  <c r="R243" i="32"/>
  <c r="S243" i="32"/>
  <c r="T243" i="32"/>
  <c r="U243" i="32"/>
  <c r="V243" i="32"/>
  <c r="Q244" i="32"/>
  <c r="R244" i="32"/>
  <c r="S244" i="32"/>
  <c r="T244" i="32"/>
  <c r="U244" i="32"/>
  <c r="V244" i="32"/>
  <c r="Q245" i="32"/>
  <c r="R245" i="32"/>
  <c r="S245" i="32"/>
  <c r="T245" i="32"/>
  <c r="U245" i="32"/>
  <c r="V245" i="32"/>
  <c r="Q246" i="32"/>
  <c r="R246" i="32"/>
  <c r="S246" i="32"/>
  <c r="T246" i="32"/>
  <c r="U246" i="32"/>
  <c r="V246" i="32"/>
  <c r="Q247" i="32"/>
  <c r="R247" i="32"/>
  <c r="S247" i="32"/>
  <c r="T247" i="32"/>
  <c r="U247" i="32"/>
  <c r="V247" i="32"/>
  <c r="Q248" i="32"/>
  <c r="R248" i="32"/>
  <c r="S248" i="32"/>
  <c r="T248" i="32"/>
  <c r="U248" i="32"/>
  <c r="V248" i="32"/>
  <c r="Q249" i="32"/>
  <c r="R249" i="32"/>
  <c r="S249" i="32"/>
  <c r="T249" i="32"/>
  <c r="U249" i="32"/>
  <c r="V249" i="32"/>
  <c r="Q250" i="32"/>
  <c r="R250" i="32"/>
  <c r="S250" i="32"/>
  <c r="T250" i="32"/>
  <c r="U250" i="32"/>
  <c r="V250" i="32"/>
  <c r="Q251" i="32"/>
  <c r="R251" i="32"/>
  <c r="S251" i="32"/>
  <c r="T251" i="32"/>
  <c r="U251" i="32"/>
  <c r="V251" i="32"/>
  <c r="Q252" i="32"/>
  <c r="R252" i="32"/>
  <c r="S252" i="32"/>
  <c r="T252" i="32"/>
  <c r="U252" i="32"/>
  <c r="V252" i="32"/>
  <c r="Q253" i="32"/>
  <c r="R253" i="32"/>
  <c r="S253" i="32"/>
  <c r="T253" i="32"/>
  <c r="U253" i="32"/>
  <c r="V253" i="32"/>
  <c r="Q254" i="32"/>
  <c r="R254" i="32"/>
  <c r="S254" i="32"/>
  <c r="T254" i="32"/>
  <c r="U254" i="32"/>
  <c r="V254" i="32"/>
  <c r="Q255" i="32"/>
  <c r="R255" i="32"/>
  <c r="S255" i="32"/>
  <c r="T255" i="32"/>
  <c r="U255" i="32"/>
  <c r="V255" i="32"/>
  <c r="Q256" i="32"/>
  <c r="R256" i="32"/>
  <c r="S256" i="32"/>
  <c r="T256" i="32"/>
  <c r="U256" i="32"/>
  <c r="V256" i="32"/>
  <c r="Q257" i="32"/>
  <c r="R257" i="32"/>
  <c r="S257" i="32"/>
  <c r="T257" i="32"/>
  <c r="U257" i="32"/>
  <c r="V257" i="32"/>
  <c r="Q258" i="32"/>
  <c r="R258" i="32"/>
  <c r="S258" i="32"/>
  <c r="T258" i="32"/>
  <c r="U258" i="32"/>
  <c r="V258" i="32"/>
  <c r="Q259" i="32"/>
  <c r="R259" i="32"/>
  <c r="S259" i="32"/>
  <c r="T259" i="32"/>
  <c r="U259" i="32"/>
  <c r="V259" i="32"/>
  <c r="Q260" i="32"/>
  <c r="R260" i="32"/>
  <c r="S260" i="32"/>
  <c r="T260" i="32"/>
  <c r="U260" i="32"/>
  <c r="V260" i="32"/>
  <c r="Q261" i="32"/>
  <c r="R261" i="32"/>
  <c r="S261" i="32"/>
  <c r="T261" i="32"/>
  <c r="U261" i="32"/>
  <c r="V261" i="32"/>
  <c r="Q262" i="32"/>
  <c r="R262" i="32"/>
  <c r="S262" i="32"/>
  <c r="T262" i="32"/>
  <c r="U262" i="32"/>
  <c r="V262" i="32"/>
  <c r="Q263" i="32"/>
  <c r="R263" i="32"/>
  <c r="S263" i="32"/>
  <c r="T263" i="32"/>
  <c r="U263" i="32"/>
  <c r="V263" i="32"/>
  <c r="Q264" i="32"/>
  <c r="R264" i="32"/>
  <c r="S264" i="32"/>
  <c r="T264" i="32"/>
  <c r="U264" i="32"/>
  <c r="V264" i="32"/>
  <c r="Q265" i="32"/>
  <c r="R265" i="32"/>
  <c r="S265" i="32"/>
  <c r="T265" i="32"/>
  <c r="U265" i="32"/>
  <c r="V265" i="32"/>
  <c r="Q266" i="32"/>
  <c r="R266" i="32"/>
  <c r="S266" i="32"/>
  <c r="T266" i="32"/>
  <c r="U266" i="32"/>
  <c r="V266" i="32"/>
  <c r="Q267" i="32"/>
  <c r="R267" i="32"/>
  <c r="S267" i="32"/>
  <c r="T267" i="32"/>
  <c r="U267" i="32"/>
  <c r="V267" i="32"/>
  <c r="Q268" i="32"/>
  <c r="R268" i="32"/>
  <c r="S268" i="32"/>
  <c r="T268" i="32"/>
  <c r="U268" i="32"/>
  <c r="V268" i="32"/>
  <c r="Q269" i="32"/>
  <c r="R269" i="32"/>
  <c r="S269" i="32"/>
  <c r="T269" i="32"/>
  <c r="U269" i="32"/>
  <c r="V269" i="32"/>
  <c r="Q270" i="32"/>
  <c r="R270" i="32"/>
  <c r="S270" i="32"/>
  <c r="T270" i="32"/>
  <c r="U270" i="32"/>
  <c r="V270" i="32"/>
  <c r="Q271" i="32"/>
  <c r="R271" i="32"/>
  <c r="S271" i="32"/>
  <c r="T271" i="32"/>
  <c r="U271" i="32"/>
  <c r="V271" i="32"/>
  <c r="Q272" i="32"/>
  <c r="R272" i="32"/>
  <c r="S272" i="32"/>
  <c r="T272" i="32"/>
  <c r="U272" i="32"/>
  <c r="V272" i="32"/>
  <c r="Q273" i="32"/>
  <c r="R273" i="32"/>
  <c r="S273" i="32"/>
  <c r="T273" i="32"/>
  <c r="U273" i="32"/>
  <c r="V273" i="32"/>
  <c r="Q274" i="32"/>
  <c r="R274" i="32"/>
  <c r="S274" i="32"/>
  <c r="T274" i="32"/>
  <c r="U274" i="32"/>
  <c r="V274" i="32"/>
  <c r="Q275" i="32"/>
  <c r="R275" i="32"/>
  <c r="S275" i="32"/>
  <c r="T275" i="32"/>
  <c r="U275" i="32"/>
  <c r="V275" i="32"/>
  <c r="Q276" i="32"/>
  <c r="R276" i="32"/>
  <c r="S276" i="32"/>
  <c r="T276" i="32"/>
  <c r="U276" i="32"/>
  <c r="V276" i="32"/>
  <c r="Q277" i="32"/>
  <c r="R277" i="32"/>
  <c r="S277" i="32"/>
  <c r="T277" i="32"/>
  <c r="U277" i="32"/>
  <c r="V277" i="32"/>
  <c r="Q278" i="32"/>
  <c r="R278" i="32"/>
  <c r="S278" i="32"/>
  <c r="T278" i="32"/>
  <c r="U278" i="32"/>
  <c r="V278" i="32"/>
  <c r="Q279" i="32"/>
  <c r="R279" i="32"/>
  <c r="S279" i="32"/>
  <c r="T279" i="32"/>
  <c r="U279" i="32"/>
  <c r="V279" i="32"/>
  <c r="Q280" i="32"/>
  <c r="R280" i="32"/>
  <c r="S280" i="32"/>
  <c r="T280" i="32"/>
  <c r="U280" i="32"/>
  <c r="V280" i="32"/>
  <c r="Q281" i="32"/>
  <c r="R281" i="32"/>
  <c r="S281" i="32"/>
  <c r="T281" i="32"/>
  <c r="U281" i="32"/>
  <c r="V281" i="32"/>
  <c r="Q282" i="32"/>
  <c r="R282" i="32"/>
  <c r="S282" i="32"/>
  <c r="T282" i="32"/>
  <c r="U282" i="32"/>
  <c r="V282" i="32"/>
  <c r="Q283" i="32"/>
  <c r="R283" i="32"/>
  <c r="S283" i="32"/>
  <c r="T283" i="32"/>
  <c r="U283" i="32"/>
  <c r="V283" i="32"/>
  <c r="Q284" i="32"/>
  <c r="R284" i="32"/>
  <c r="S284" i="32"/>
  <c r="T284" i="32"/>
  <c r="U284" i="32"/>
  <c r="V284" i="32"/>
  <c r="Q285" i="32"/>
  <c r="R285" i="32"/>
  <c r="S285" i="32"/>
  <c r="T285" i="32"/>
  <c r="U285" i="32"/>
  <c r="V285" i="32"/>
  <c r="Q286" i="32"/>
  <c r="R286" i="32"/>
  <c r="S286" i="32"/>
  <c r="T286" i="32"/>
  <c r="U286" i="32"/>
  <c r="V286" i="32"/>
  <c r="Q287" i="32"/>
  <c r="R287" i="32"/>
  <c r="S287" i="32"/>
  <c r="T287" i="32"/>
  <c r="U287" i="32"/>
  <c r="V287" i="32"/>
  <c r="Q288" i="32"/>
  <c r="R288" i="32"/>
  <c r="S288" i="32"/>
  <c r="T288" i="32"/>
  <c r="U288" i="32"/>
  <c r="V288" i="32"/>
  <c r="Q289" i="32"/>
  <c r="R289" i="32"/>
  <c r="S289" i="32"/>
  <c r="T289" i="32"/>
  <c r="U289" i="32"/>
  <c r="V289" i="32"/>
  <c r="Q290" i="32"/>
  <c r="R290" i="32"/>
  <c r="S290" i="32"/>
  <c r="T290" i="32"/>
  <c r="U290" i="32"/>
  <c r="V290" i="32"/>
  <c r="Q291" i="32"/>
  <c r="R291" i="32"/>
  <c r="S291" i="32"/>
  <c r="T291" i="32"/>
  <c r="U291" i="32"/>
  <c r="V291" i="32"/>
  <c r="Q292" i="32"/>
  <c r="R292" i="32"/>
  <c r="S292" i="32"/>
  <c r="T292" i="32"/>
  <c r="U292" i="32"/>
  <c r="V292" i="32"/>
  <c r="Q293" i="32"/>
  <c r="R293" i="32"/>
  <c r="S293" i="32"/>
  <c r="T293" i="32"/>
  <c r="U293" i="32"/>
  <c r="V293" i="32"/>
  <c r="Q294" i="32"/>
  <c r="R294" i="32"/>
  <c r="S294" i="32"/>
  <c r="T294" i="32"/>
  <c r="U294" i="32"/>
  <c r="V294" i="32"/>
  <c r="Q295" i="32"/>
  <c r="R295" i="32"/>
  <c r="S295" i="32"/>
  <c r="T295" i="32"/>
  <c r="U295" i="32"/>
  <c r="V295" i="32"/>
  <c r="Q296" i="32"/>
  <c r="R296" i="32"/>
  <c r="S296" i="32"/>
  <c r="T296" i="32"/>
  <c r="U296" i="32"/>
  <c r="V296" i="32"/>
  <c r="Q297" i="32"/>
  <c r="R297" i="32"/>
  <c r="S297" i="32"/>
  <c r="T297" i="32"/>
  <c r="U297" i="32"/>
  <c r="V297" i="32"/>
  <c r="Q298" i="32"/>
  <c r="R298" i="32"/>
  <c r="S298" i="32"/>
  <c r="T298" i="32"/>
  <c r="U298" i="32"/>
  <c r="V298" i="32"/>
  <c r="Q299" i="32"/>
  <c r="R299" i="32"/>
  <c r="S299" i="32"/>
  <c r="T299" i="32"/>
  <c r="U299" i="32"/>
  <c r="V299" i="32"/>
  <c r="Q300" i="32"/>
  <c r="R300" i="32"/>
  <c r="S300" i="32"/>
  <c r="T300" i="32"/>
  <c r="U300" i="32"/>
  <c r="V300" i="32"/>
  <c r="Q301" i="32"/>
  <c r="R301" i="32"/>
  <c r="S301" i="32"/>
  <c r="T301" i="32"/>
  <c r="U301" i="32"/>
  <c r="V301" i="32"/>
  <c r="Q302" i="32"/>
  <c r="R302" i="32"/>
  <c r="S302" i="32"/>
  <c r="T302" i="32"/>
  <c r="U302" i="32"/>
  <c r="V302" i="32"/>
  <c r="Q303" i="32"/>
  <c r="R303" i="32"/>
  <c r="S303" i="32"/>
  <c r="T303" i="32"/>
  <c r="U303" i="32"/>
  <c r="V303" i="32"/>
  <c r="Q304" i="32"/>
  <c r="R304" i="32"/>
  <c r="S304" i="32"/>
  <c r="T304" i="32"/>
  <c r="U304" i="32"/>
  <c r="V304" i="32"/>
  <c r="Q305" i="32"/>
  <c r="R305" i="32"/>
  <c r="S305" i="32"/>
  <c r="T305" i="32"/>
  <c r="U305" i="32"/>
  <c r="V305" i="32"/>
  <c r="Q306" i="32"/>
  <c r="R306" i="32"/>
  <c r="S306" i="32"/>
  <c r="T306" i="32"/>
  <c r="U306" i="32"/>
  <c r="V306" i="32"/>
  <c r="V106" i="32"/>
  <c r="U106" i="32"/>
  <c r="T106" i="32"/>
  <c r="S106" i="32"/>
  <c r="R106" i="32"/>
  <c r="Q106" i="32"/>
  <c r="O113" i="32"/>
  <c r="O121" i="32"/>
  <c r="O129" i="32"/>
  <c r="O137" i="32"/>
  <c r="O145" i="32"/>
  <c r="O153" i="32"/>
  <c r="O161" i="32"/>
  <c r="O169" i="32"/>
  <c r="O177" i="32"/>
  <c r="O185" i="32"/>
  <c r="O193" i="32"/>
  <c r="O201" i="32"/>
  <c r="O209" i="32"/>
  <c r="O217" i="32"/>
  <c r="O225" i="32"/>
  <c r="O233" i="32"/>
  <c r="O241" i="32"/>
  <c r="O249" i="32"/>
  <c r="O257" i="32"/>
  <c r="O265" i="32"/>
  <c r="O273" i="32"/>
  <c r="O281" i="32"/>
  <c r="O289" i="32"/>
  <c r="O297" i="32"/>
  <c r="O305" i="32"/>
  <c r="O100" i="32"/>
  <c r="O101" i="32"/>
  <c r="O99" i="32"/>
  <c r="P100" i="32"/>
  <c r="P101" i="32"/>
  <c r="P99" i="32"/>
  <c r="O73" i="32"/>
  <c r="O74" i="32"/>
  <c r="O75" i="32"/>
  <c r="O76" i="32"/>
  <c r="O77" i="32"/>
  <c r="O78" i="32"/>
  <c r="O79" i="32"/>
  <c r="O80" i="32"/>
  <c r="O81" i="32"/>
  <c r="O82" i="32"/>
  <c r="O83" i="32"/>
  <c r="O84" i="32"/>
  <c r="O85" i="32"/>
  <c r="O86" i="32"/>
  <c r="O87" i="32"/>
  <c r="O88" i="32"/>
  <c r="O89" i="32"/>
  <c r="O90" i="32"/>
  <c r="O91" i="32"/>
  <c r="O92" i="32"/>
  <c r="O93" i="32"/>
  <c r="O94" i="32"/>
  <c r="O72" i="32"/>
  <c r="O71" i="32"/>
  <c r="O70" i="32"/>
  <c r="S70" i="32"/>
  <c r="T70" i="32"/>
  <c r="U70" i="32"/>
  <c r="V70" i="32"/>
  <c r="W70" i="32"/>
  <c r="Y70" i="32"/>
  <c r="S71" i="32"/>
  <c r="T71" i="32"/>
  <c r="U71" i="32"/>
  <c r="V71" i="32"/>
  <c r="W71" i="32"/>
  <c r="Y71" i="32"/>
  <c r="S72" i="32"/>
  <c r="T72" i="32"/>
  <c r="U72" i="32"/>
  <c r="V72" i="32"/>
  <c r="W72" i="32"/>
  <c r="Y72" i="32"/>
  <c r="S73" i="32"/>
  <c r="T73" i="32"/>
  <c r="U73" i="32"/>
  <c r="V73" i="32"/>
  <c r="W73" i="32"/>
  <c r="Y73" i="32"/>
  <c r="S74" i="32"/>
  <c r="T74" i="32"/>
  <c r="U74" i="32"/>
  <c r="V74" i="32"/>
  <c r="W74" i="32"/>
  <c r="Y74" i="32"/>
  <c r="S75" i="32"/>
  <c r="T75" i="32"/>
  <c r="U75" i="32"/>
  <c r="V75" i="32"/>
  <c r="W75" i="32"/>
  <c r="Y75" i="32"/>
  <c r="S76" i="32"/>
  <c r="T76" i="32"/>
  <c r="U76" i="32"/>
  <c r="V76" i="32"/>
  <c r="W76" i="32"/>
  <c r="Y76" i="32"/>
  <c r="S77" i="32"/>
  <c r="T77" i="32"/>
  <c r="U77" i="32"/>
  <c r="V77" i="32"/>
  <c r="W77" i="32"/>
  <c r="Y77" i="32"/>
  <c r="S78" i="32"/>
  <c r="T78" i="32"/>
  <c r="U78" i="32"/>
  <c r="V78" i="32"/>
  <c r="W78" i="32"/>
  <c r="Y78" i="32"/>
  <c r="S79" i="32"/>
  <c r="T79" i="32"/>
  <c r="U79" i="32"/>
  <c r="V79" i="32"/>
  <c r="W79" i="32"/>
  <c r="Y79" i="32"/>
  <c r="S80" i="32"/>
  <c r="T80" i="32"/>
  <c r="U80" i="32"/>
  <c r="V80" i="32"/>
  <c r="W80" i="32"/>
  <c r="Y80" i="32"/>
  <c r="S81" i="32"/>
  <c r="T81" i="32"/>
  <c r="U81" i="32"/>
  <c r="V81" i="32"/>
  <c r="W81" i="32"/>
  <c r="Y81" i="32"/>
  <c r="S82" i="32"/>
  <c r="T82" i="32"/>
  <c r="U82" i="32"/>
  <c r="V82" i="32"/>
  <c r="W82" i="32"/>
  <c r="Y82" i="32"/>
  <c r="S83" i="32"/>
  <c r="T83" i="32"/>
  <c r="U83" i="32"/>
  <c r="V83" i="32"/>
  <c r="W83" i="32"/>
  <c r="Y83" i="32"/>
  <c r="S84" i="32"/>
  <c r="T84" i="32"/>
  <c r="U84" i="32"/>
  <c r="V84" i="32"/>
  <c r="W84" i="32"/>
  <c r="Y84" i="32"/>
  <c r="S85" i="32"/>
  <c r="T85" i="32"/>
  <c r="U85" i="32"/>
  <c r="V85" i="32"/>
  <c r="W85" i="32"/>
  <c r="Y85" i="32"/>
  <c r="S86" i="32"/>
  <c r="T86" i="32"/>
  <c r="U86" i="32"/>
  <c r="V86" i="32"/>
  <c r="W86" i="32"/>
  <c r="Y86" i="32"/>
  <c r="S87" i="32"/>
  <c r="T87" i="32"/>
  <c r="U87" i="32"/>
  <c r="V87" i="32"/>
  <c r="W87" i="32"/>
  <c r="Y87" i="32"/>
  <c r="S88" i="32"/>
  <c r="T88" i="32"/>
  <c r="U88" i="32"/>
  <c r="V88" i="32"/>
  <c r="W88" i="32"/>
  <c r="Y88" i="32"/>
  <c r="S89" i="32"/>
  <c r="T89" i="32"/>
  <c r="U89" i="32"/>
  <c r="V89" i="32"/>
  <c r="W89" i="32"/>
  <c r="Y89" i="32"/>
  <c r="S90" i="32"/>
  <c r="T90" i="32"/>
  <c r="U90" i="32"/>
  <c r="V90" i="32"/>
  <c r="W90" i="32"/>
  <c r="Y90" i="32"/>
  <c r="S91" i="32"/>
  <c r="T91" i="32"/>
  <c r="U91" i="32"/>
  <c r="V91" i="32"/>
  <c r="W91" i="32"/>
  <c r="Y91" i="32"/>
  <c r="S92" i="32"/>
  <c r="T92" i="32"/>
  <c r="U92" i="32"/>
  <c r="V92" i="32"/>
  <c r="W92" i="32"/>
  <c r="Y92" i="32"/>
  <c r="S93" i="32"/>
  <c r="T93" i="32"/>
  <c r="U93" i="32"/>
  <c r="V93" i="32"/>
  <c r="W93" i="32"/>
  <c r="Y93" i="32"/>
  <c r="S94" i="32"/>
  <c r="T94" i="32"/>
  <c r="U94" i="32"/>
  <c r="V94" i="32"/>
  <c r="W94" i="32"/>
  <c r="Y94" i="32"/>
  <c r="O114" i="32"/>
  <c r="O122" i="32"/>
  <c r="O130" i="32"/>
  <c r="O138" i="32"/>
  <c r="O146" i="32"/>
  <c r="O154" i="32"/>
  <c r="O162" i="32"/>
  <c r="O170" i="32"/>
  <c r="O178" i="32"/>
  <c r="O186" i="32"/>
  <c r="O194" i="32"/>
  <c r="O202" i="32"/>
  <c r="O210" i="32"/>
  <c r="O218" i="32"/>
  <c r="O226" i="32"/>
  <c r="O234" i="32"/>
  <c r="O242" i="32"/>
  <c r="O250" i="32"/>
  <c r="O258" i="32"/>
  <c r="O266" i="32"/>
  <c r="O274" i="32"/>
  <c r="O282" i="32"/>
  <c r="O290" i="32"/>
  <c r="O298" i="32"/>
  <c r="O306" i="32"/>
  <c r="S99" i="32"/>
  <c r="T99" i="32"/>
  <c r="S100" i="32"/>
  <c r="T100" i="32"/>
  <c r="S101" i="32"/>
  <c r="T101" i="32"/>
  <c r="R101" i="32"/>
  <c r="Q101" i="32"/>
  <c r="R100" i="32"/>
  <c r="Q100" i="32"/>
  <c r="R99" i="32"/>
  <c r="Q99" i="32"/>
  <c r="Q82" i="32"/>
  <c r="R82" i="32"/>
  <c r="Q83" i="32"/>
  <c r="R83" i="32"/>
  <c r="Q84" i="32"/>
  <c r="R84" i="32"/>
  <c r="Q85" i="32"/>
  <c r="R85" i="32"/>
  <c r="Q86" i="32"/>
  <c r="R86" i="32"/>
  <c r="Q87" i="32"/>
  <c r="R87" i="32"/>
  <c r="Q88" i="32"/>
  <c r="R88" i="32"/>
  <c r="Q89" i="32"/>
  <c r="R89" i="32"/>
  <c r="Q90" i="32"/>
  <c r="R90" i="32"/>
  <c r="Q91" i="32"/>
  <c r="R91" i="32"/>
  <c r="Q92" i="32"/>
  <c r="R92" i="32"/>
  <c r="Q93" i="32"/>
  <c r="R93" i="32"/>
  <c r="Q94" i="32"/>
  <c r="R94" i="32"/>
  <c r="Q70" i="32"/>
  <c r="R70" i="32"/>
  <c r="Q71" i="32"/>
  <c r="R71" i="32"/>
  <c r="Q72" i="32"/>
  <c r="R72" i="32"/>
  <c r="Q73" i="32"/>
  <c r="R73" i="32"/>
  <c r="Q74" i="32"/>
  <c r="R74" i="32"/>
  <c r="N101" i="32"/>
  <c r="N100" i="32"/>
  <c r="N72" i="32"/>
  <c r="N73" i="32"/>
  <c r="N74" i="32"/>
  <c r="N75" i="32"/>
  <c r="N76" i="32"/>
  <c r="N77" i="32"/>
  <c r="N78" i="32"/>
  <c r="N79" i="32"/>
  <c r="N80" i="32"/>
  <c r="N81" i="32"/>
  <c r="N82" i="32"/>
  <c r="N83" i="32"/>
  <c r="N84" i="32"/>
  <c r="N85" i="32"/>
  <c r="N86" i="32"/>
  <c r="N87" i="32"/>
  <c r="N88" i="32"/>
  <c r="N89" i="32"/>
  <c r="N90" i="32"/>
  <c r="N91" i="32"/>
  <c r="N92" i="32"/>
  <c r="N93" i="32"/>
  <c r="N94" i="32"/>
  <c r="N71" i="32"/>
  <c r="N61" i="32"/>
  <c r="N60" i="32"/>
  <c r="N59" i="32"/>
  <c r="N58" i="32"/>
  <c r="N57" i="32"/>
  <c r="N46" i="32"/>
  <c r="N45" i="32"/>
  <c r="N44" i="32"/>
  <c r="N43" i="32"/>
  <c r="N42" i="32"/>
  <c r="N34" i="32"/>
  <c r="N33" i="32"/>
  <c r="N32" i="32"/>
  <c r="N31" i="32"/>
  <c r="N30" i="32"/>
  <c r="N20" i="32"/>
  <c r="N21" i="32"/>
  <c r="N22" i="32"/>
  <c r="N23" i="32"/>
  <c r="N19" i="32"/>
  <c r="B304" i="32" l="1"/>
  <c r="B296" i="32"/>
  <c r="B288" i="32"/>
  <c r="B280" i="32"/>
  <c r="B272" i="32"/>
  <c r="B264" i="32"/>
  <c r="B256" i="32"/>
  <c r="B248" i="32"/>
  <c r="B240" i="32"/>
  <c r="B232" i="32"/>
  <c r="B224" i="32"/>
  <c r="B216" i="32"/>
  <c r="B208" i="32"/>
  <c r="B200" i="32"/>
  <c r="B192" i="32"/>
  <c r="B184" i="32"/>
  <c r="B176" i="32"/>
  <c r="B168" i="32"/>
  <c r="B160" i="32"/>
  <c r="B152" i="32"/>
  <c r="B144" i="32"/>
  <c r="B136" i="32"/>
  <c r="B128" i="32"/>
  <c r="B120" i="32"/>
  <c r="B112" i="32"/>
  <c r="B306" i="32"/>
  <c r="B294" i="32"/>
  <c r="B202" i="32"/>
  <c r="B190" i="32"/>
  <c r="B186" i="32"/>
  <c r="B166" i="32"/>
  <c r="B162" i="32"/>
  <c r="B142" i="32"/>
  <c r="B138" i="32"/>
  <c r="B130" i="32"/>
  <c r="B126" i="32"/>
  <c r="B118" i="32"/>
  <c r="B114" i="32"/>
  <c r="B110" i="32"/>
  <c r="B290" i="32"/>
  <c r="B286" i="32"/>
  <c r="B282" i="32"/>
  <c r="B270" i="32"/>
  <c r="B266" i="32"/>
  <c r="B254" i="32"/>
  <c r="B250" i="32"/>
  <c r="B238" i="32"/>
  <c r="B234" i="32"/>
  <c r="B214" i="32"/>
  <c r="B210" i="32"/>
  <c r="B182" i="32"/>
  <c r="B174" i="32"/>
  <c r="B170" i="32"/>
  <c r="B158" i="32"/>
  <c r="B154" i="32"/>
  <c r="B150" i="32"/>
  <c r="B146" i="32"/>
  <c r="B134" i="32"/>
  <c r="B122" i="32"/>
  <c r="B301" i="32"/>
  <c r="B293" i="32"/>
  <c r="B285" i="32"/>
  <c r="B277" i="32"/>
  <c r="B269" i="32"/>
  <c r="B261" i="32"/>
  <c r="B253" i="32"/>
  <c r="B245" i="32"/>
  <c r="B237" i="32"/>
  <c r="B229" i="32"/>
  <c r="B221" i="32"/>
  <c r="B213" i="32"/>
  <c r="B205" i="32"/>
  <c r="B197" i="32"/>
  <c r="B189" i="32"/>
  <c r="B181" i="32"/>
  <c r="B173" i="32"/>
  <c r="B165" i="32"/>
  <c r="B157" i="32"/>
  <c r="B149" i="32"/>
  <c r="B141" i="32"/>
  <c r="B133" i="32"/>
  <c r="B125" i="32"/>
  <c r="B117" i="32"/>
  <c r="B109" i="32"/>
  <c r="B302" i="32"/>
  <c r="B298" i="32"/>
  <c r="B278" i="32"/>
  <c r="B274" i="32"/>
  <c r="B262" i="32"/>
  <c r="B258" i="32"/>
  <c r="B246" i="32"/>
  <c r="B242" i="32"/>
  <c r="B230" i="32"/>
  <c r="B226" i="32"/>
  <c r="B222" i="32"/>
  <c r="B218" i="32"/>
  <c r="B206" i="32"/>
  <c r="B198" i="32"/>
  <c r="B194" i="32"/>
  <c r="B178" i="32"/>
  <c r="B305" i="32"/>
  <c r="B297" i="32"/>
  <c r="B289" i="32"/>
  <c r="B281" i="32"/>
  <c r="B273" i="32"/>
  <c r="B265" i="32"/>
  <c r="B257" i="32"/>
  <c r="B249" i="32"/>
  <c r="B241" i="32"/>
  <c r="B233" i="32"/>
  <c r="B225" i="32"/>
  <c r="B217" i="32"/>
  <c r="B209" i="32"/>
  <c r="B201" i="32"/>
  <c r="B193" i="32"/>
  <c r="B185" i="32"/>
  <c r="B177" i="32"/>
  <c r="B169" i="32"/>
  <c r="B161" i="32"/>
  <c r="B153" i="32"/>
  <c r="B145" i="32"/>
  <c r="B137" i="32"/>
  <c r="B129" i="32"/>
  <c r="B121" i="32"/>
  <c r="B113" i="32"/>
  <c r="B303" i="32"/>
  <c r="B295" i="32"/>
  <c r="B287" i="32"/>
  <c r="B279" i="32"/>
  <c r="B271" i="32"/>
  <c r="B263" i="32"/>
  <c r="B255" i="32"/>
  <c r="B247" i="32"/>
  <c r="B239" i="32"/>
  <c r="B231" i="32"/>
  <c r="B223" i="32"/>
  <c r="B215" i="32"/>
  <c r="B207" i="32"/>
  <c r="B199" i="32"/>
  <c r="B191" i="32"/>
  <c r="B183" i="32"/>
  <c r="B175" i="32"/>
  <c r="B167" i="32"/>
  <c r="B159" i="32"/>
  <c r="B151" i="32"/>
  <c r="B143" i="32"/>
  <c r="B135" i="32"/>
  <c r="B127" i="32"/>
  <c r="B119" i="32"/>
  <c r="B111" i="32"/>
  <c r="B299" i="32"/>
  <c r="B291" i="32"/>
  <c r="B283" i="32"/>
  <c r="B275" i="32"/>
  <c r="B267" i="32"/>
  <c r="B259" i="32"/>
  <c r="B251" i="32"/>
  <c r="B243" i="32"/>
  <c r="B235" i="32"/>
  <c r="B227" i="32"/>
  <c r="B219" i="32"/>
  <c r="B211" i="32"/>
  <c r="B203" i="32"/>
  <c r="B195" i="32"/>
  <c r="B187" i="32"/>
  <c r="B179" i="32"/>
  <c r="B171" i="32"/>
  <c r="B163" i="32"/>
  <c r="B155" i="32"/>
  <c r="B147" i="32"/>
  <c r="B139" i="32"/>
  <c r="B131" i="32"/>
  <c r="B123" i="32"/>
  <c r="B115" i="32"/>
  <c r="B107" i="32"/>
  <c r="B300" i="32"/>
  <c r="B292" i="32"/>
  <c r="B276" i="32"/>
  <c r="B268" i="32"/>
  <c r="B244" i="32"/>
  <c r="B236" i="32"/>
  <c r="B212" i="32"/>
  <c r="B106" i="32"/>
  <c r="B284" i="32"/>
  <c r="B260" i="32"/>
  <c r="B252" i="32"/>
  <c r="B228" i="32"/>
  <c r="B220" i="32"/>
  <c r="B204" i="32"/>
  <c r="B196" i="32"/>
  <c r="B188" i="32"/>
  <c r="B180" i="32"/>
  <c r="B172" i="32"/>
  <c r="B164" i="32"/>
  <c r="B156" i="32"/>
  <c r="B148" i="32"/>
  <c r="B140" i="32"/>
  <c r="B132" i="32"/>
  <c r="B124" i="32"/>
  <c r="B116" i="32"/>
  <c r="B108" i="32"/>
  <c r="O304" i="32"/>
  <c r="O296" i="32"/>
  <c r="O288" i="32"/>
  <c r="O280" i="32"/>
  <c r="O272" i="32"/>
  <c r="O264" i="32"/>
  <c r="O256" i="32"/>
  <c r="O248" i="32"/>
  <c r="O240" i="32"/>
  <c r="O232" i="32"/>
  <c r="O224" i="32"/>
  <c r="O216" i="32"/>
  <c r="O208" i="32"/>
  <c r="O200" i="32"/>
  <c r="O192" i="32"/>
  <c r="O184" i="32"/>
  <c r="O176" i="32"/>
  <c r="O168" i="32"/>
  <c r="O160" i="32"/>
  <c r="O152" i="32"/>
  <c r="O144" i="32"/>
  <c r="O136" i="32"/>
  <c r="O128" i="32"/>
  <c r="O120" i="32"/>
  <c r="O112" i="32"/>
  <c r="O303" i="32"/>
  <c r="O295" i="32"/>
  <c r="O287" i="32"/>
  <c r="O279" i="32"/>
  <c r="O271" i="32"/>
  <c r="O263" i="32"/>
  <c r="O255" i="32"/>
  <c r="O247" i="32"/>
  <c r="O239" i="32"/>
  <c r="O231" i="32"/>
  <c r="O223" i="32"/>
  <c r="O215" i="32"/>
  <c r="O207" i="32"/>
  <c r="O199" i="32"/>
  <c r="O191" i="32"/>
  <c r="O183" i="32"/>
  <c r="O175" i="32"/>
  <c r="O167" i="32"/>
  <c r="O159" i="32"/>
  <c r="O151" i="32"/>
  <c r="O143" i="32"/>
  <c r="O135" i="32"/>
  <c r="O127" i="32"/>
  <c r="O119" i="32"/>
  <c r="O111" i="32"/>
  <c r="O302" i="32"/>
  <c r="O294" i="32"/>
  <c r="O286" i="32"/>
  <c r="O278" i="32"/>
  <c r="O270" i="32"/>
  <c r="O262" i="32"/>
  <c r="O254" i="32"/>
  <c r="O246" i="32"/>
  <c r="O238" i="32"/>
  <c r="O230" i="32"/>
  <c r="O222" i="32"/>
  <c r="O214" i="32"/>
  <c r="O206" i="32"/>
  <c r="O198" i="32"/>
  <c r="O190" i="32"/>
  <c r="O182" i="32"/>
  <c r="O174" i="32"/>
  <c r="O166" i="32"/>
  <c r="O158" i="32"/>
  <c r="O150" i="32"/>
  <c r="O142" i="32"/>
  <c r="O134" i="32"/>
  <c r="O126" i="32"/>
  <c r="O118" i="32"/>
  <c r="O110" i="32"/>
  <c r="O301" i="32"/>
  <c r="O293" i="32"/>
  <c r="O285" i="32"/>
  <c r="O277" i="32"/>
  <c r="O269" i="32"/>
  <c r="O261" i="32"/>
  <c r="O253" i="32"/>
  <c r="O245" i="32"/>
  <c r="O237" i="32"/>
  <c r="O229" i="32"/>
  <c r="O221" i="32"/>
  <c r="O213" i="32"/>
  <c r="O205" i="32"/>
  <c r="O197" i="32"/>
  <c r="O189" i="32"/>
  <c r="O181" i="32"/>
  <c r="O173" i="32"/>
  <c r="O165" i="32"/>
  <c r="O157" i="32"/>
  <c r="O149" i="32"/>
  <c r="O141" i="32"/>
  <c r="O133" i="32"/>
  <c r="O125" i="32"/>
  <c r="O117" i="32"/>
  <c r="O109" i="32"/>
  <c r="B99" i="32"/>
  <c r="O300" i="32"/>
  <c r="O292" i="32"/>
  <c r="O284" i="32"/>
  <c r="O276" i="32"/>
  <c r="O268" i="32"/>
  <c r="O260" i="32"/>
  <c r="O252" i="32"/>
  <c r="O244" i="32"/>
  <c r="O236" i="32"/>
  <c r="O228" i="32"/>
  <c r="O220" i="32"/>
  <c r="O212" i="32"/>
  <c r="O204" i="32"/>
  <c r="O196" i="32"/>
  <c r="O188" i="32"/>
  <c r="O180" i="32"/>
  <c r="O172" i="32"/>
  <c r="O164" i="32"/>
  <c r="O156" i="32"/>
  <c r="O148" i="32"/>
  <c r="O140" i="32"/>
  <c r="O132" i="32"/>
  <c r="O124" i="32"/>
  <c r="O116" i="32"/>
  <c r="O108" i="32"/>
  <c r="O299" i="32"/>
  <c r="O291" i="32"/>
  <c r="O283" i="32"/>
  <c r="O275" i="32"/>
  <c r="O267" i="32"/>
  <c r="O259" i="32"/>
  <c r="O251" i="32"/>
  <c r="O243" i="32"/>
  <c r="O235" i="32"/>
  <c r="O227" i="32"/>
  <c r="O219" i="32"/>
  <c r="O211" i="32"/>
  <c r="O203" i="32"/>
  <c r="O195" i="32"/>
  <c r="O187" i="32"/>
  <c r="O179" i="32"/>
  <c r="O171" i="32"/>
  <c r="O163" i="32"/>
  <c r="O155" i="32"/>
  <c r="O147" i="32"/>
  <c r="O139" i="32"/>
  <c r="O131" i="32"/>
  <c r="O123" i="32"/>
  <c r="O115" i="32"/>
  <c r="O107" i="32"/>
  <c r="B100" i="32"/>
  <c r="B101" i="32"/>
  <c r="B307" i="32" l="1"/>
  <c r="B102" i="32"/>
  <c r="B95" i="32"/>
  <c r="X94" i="32"/>
  <c r="B94" i="32" s="1"/>
  <c r="X93" i="32"/>
  <c r="B93" i="32" s="1"/>
  <c r="X92" i="32"/>
  <c r="B92" i="32" s="1"/>
  <c r="X91" i="32"/>
  <c r="B91" i="32" s="1"/>
  <c r="X90" i="32"/>
  <c r="B90" i="32" s="1"/>
  <c r="X89" i="32"/>
  <c r="B89" i="32" s="1"/>
  <c r="X88" i="32"/>
  <c r="B88" i="32" s="1"/>
  <c r="X87" i="32"/>
  <c r="B87" i="32" s="1"/>
  <c r="X86" i="32"/>
  <c r="B86" i="32" s="1"/>
  <c r="X85" i="32"/>
  <c r="B85" i="32" s="1"/>
  <c r="X84" i="32"/>
  <c r="B84" i="32" s="1"/>
  <c r="X83" i="32"/>
  <c r="B83" i="32" s="1"/>
  <c r="X82" i="32"/>
  <c r="B82" i="32" s="1"/>
  <c r="X81" i="32"/>
  <c r="X80" i="32"/>
  <c r="X79" i="32"/>
  <c r="X78" i="32"/>
  <c r="X77" i="32"/>
  <c r="X76" i="32"/>
  <c r="X75" i="32"/>
  <c r="X74" i="32"/>
  <c r="B74" i="32" s="1"/>
  <c r="X73" i="32"/>
  <c r="B73" i="32" s="1"/>
  <c r="X72" i="32"/>
  <c r="B72" i="32" s="1"/>
  <c r="X71" i="32"/>
  <c r="B71" i="32" s="1"/>
  <c r="X70" i="32"/>
  <c r="B70" i="32" s="1"/>
  <c r="C68" i="32"/>
  <c r="R81" i="32"/>
  <c r="Q81" i="32"/>
  <c r="R80" i="32"/>
  <c r="Q80" i="32"/>
  <c r="R79" i="32"/>
  <c r="Q79" i="32"/>
  <c r="R78" i="32"/>
  <c r="Q78" i="32"/>
  <c r="R77" i="32"/>
  <c r="Q77" i="32"/>
  <c r="R76" i="32"/>
  <c r="Q76" i="32"/>
  <c r="R75" i="32"/>
  <c r="Q75" i="32"/>
  <c r="B80" i="32" l="1"/>
  <c r="B76" i="32"/>
  <c r="B78" i="32"/>
  <c r="B77" i="32"/>
  <c r="B81" i="32"/>
  <c r="B75" i="32"/>
  <c r="B79" i="32"/>
  <c r="L14" i="18"/>
  <c r="J20" i="15"/>
  <c r="J21" i="15"/>
  <c r="J22" i="15"/>
  <c r="J23" i="15"/>
  <c r="V15" i="30"/>
  <c r="V16" i="30"/>
  <c r="V17" i="30"/>
  <c r="V18" i="30"/>
  <c r="V19" i="30"/>
  <c r="V20" i="30"/>
  <c r="V21" i="30"/>
  <c r="V22" i="30"/>
  <c r="V23" i="30"/>
  <c r="V24" i="30"/>
  <c r="V25" i="30"/>
  <c r="V26" i="30"/>
  <c r="V27" i="30"/>
  <c r="V28" i="30"/>
  <c r="V29" i="30"/>
  <c r="V30" i="30"/>
  <c r="V31" i="30"/>
  <c r="V32" i="30"/>
  <c r="V33" i="30"/>
  <c r="V34" i="30"/>
  <c r="V35" i="30"/>
  <c r="V36" i="30"/>
  <c r="V37" i="30"/>
  <c r="V38" i="30"/>
  <c r="V39" i="30"/>
  <c r="V40" i="30"/>
  <c r="V41" i="30"/>
  <c r="V42" i="30"/>
  <c r="V43" i="30"/>
  <c r="V44" i="30"/>
  <c r="V45" i="30"/>
  <c r="V46" i="30"/>
  <c r="V47" i="30"/>
  <c r="V48" i="30"/>
  <c r="V49" i="30"/>
  <c r="V50" i="30"/>
  <c r="V51" i="30"/>
  <c r="V52" i="30"/>
  <c r="V53" i="30"/>
  <c r="V54" i="30"/>
  <c r="V55" i="30"/>
  <c r="V56" i="30"/>
  <c r="V57" i="30"/>
  <c r="V58" i="30"/>
  <c r="V59" i="30"/>
  <c r="V60" i="30"/>
  <c r="V61" i="30"/>
  <c r="V62" i="30"/>
  <c r="V63" i="30"/>
  <c r="V64" i="30"/>
  <c r="V65" i="30"/>
  <c r="V66" i="30"/>
  <c r="V67" i="30"/>
  <c r="V68" i="30"/>
  <c r="V69" i="30"/>
  <c r="V70" i="30"/>
  <c r="V71" i="30"/>
  <c r="V72" i="30"/>
  <c r="V73" i="30"/>
  <c r="V74" i="30"/>
  <c r="V75" i="30"/>
  <c r="V76" i="30"/>
  <c r="V77" i="30"/>
  <c r="V78" i="30"/>
  <c r="V79" i="30"/>
  <c r="V80" i="30"/>
  <c r="V81" i="30"/>
  <c r="V82" i="30"/>
  <c r="V83" i="30"/>
  <c r="V84" i="30"/>
  <c r="V85" i="30"/>
  <c r="V86" i="30"/>
  <c r="V87" i="30"/>
  <c r="V88" i="30"/>
  <c r="V89" i="30"/>
  <c r="V90" i="30"/>
  <c r="V91" i="30"/>
  <c r="V92" i="30"/>
  <c r="V93" i="30"/>
  <c r="V94" i="30"/>
  <c r="V95" i="30"/>
  <c r="V96" i="30"/>
  <c r="V97" i="30"/>
  <c r="V98" i="30"/>
  <c r="V99" i="30"/>
  <c r="V100" i="30"/>
  <c r="V101" i="30"/>
  <c r="V102" i="30"/>
  <c r="V103" i="30"/>
  <c r="V104" i="30"/>
  <c r="V105" i="30"/>
  <c r="V106" i="30"/>
  <c r="V107" i="30"/>
  <c r="V108" i="30"/>
  <c r="V109" i="30"/>
  <c r="V110" i="30"/>
  <c r="V111" i="30"/>
  <c r="V112" i="30"/>
  <c r="V113" i="30"/>
  <c r="V114" i="30"/>
  <c r="V115" i="30"/>
  <c r="V116" i="30"/>
  <c r="V117" i="30"/>
  <c r="V118" i="30"/>
  <c r="V119" i="30"/>
  <c r="V120" i="30"/>
  <c r="V121" i="30"/>
  <c r="V122" i="30"/>
  <c r="V123" i="30"/>
  <c r="V124" i="30"/>
  <c r="V125" i="30"/>
  <c r="V126" i="30"/>
  <c r="V127" i="30"/>
  <c r="V128" i="30"/>
  <c r="V129" i="30"/>
  <c r="V130" i="30"/>
  <c r="V131" i="30"/>
  <c r="V132" i="30"/>
  <c r="V133" i="30"/>
  <c r="V134" i="30"/>
  <c r="V135" i="30"/>
  <c r="V136" i="30"/>
  <c r="V137" i="30"/>
  <c r="V138" i="30"/>
  <c r="V139" i="30"/>
  <c r="V140" i="30"/>
  <c r="V141" i="30"/>
  <c r="V142" i="30"/>
  <c r="V143" i="30"/>
  <c r="V144" i="30"/>
  <c r="V145" i="30"/>
  <c r="V146" i="30"/>
  <c r="V147" i="30"/>
  <c r="V148" i="30"/>
  <c r="V149" i="30"/>
  <c r="V150" i="30"/>
  <c r="V151" i="30"/>
  <c r="V152" i="30"/>
  <c r="V153" i="30"/>
  <c r="V154" i="30"/>
  <c r="V155" i="30"/>
  <c r="V156" i="30"/>
  <c r="V157" i="30"/>
  <c r="V158" i="30"/>
  <c r="V159" i="30"/>
  <c r="V160" i="30"/>
  <c r="V161" i="30"/>
  <c r="V162" i="30"/>
  <c r="V163" i="30"/>
  <c r="V164" i="30"/>
  <c r="V165" i="30"/>
  <c r="V166" i="30"/>
  <c r="V167" i="30"/>
  <c r="V168" i="30"/>
  <c r="V169" i="30"/>
  <c r="V170" i="30"/>
  <c r="V171" i="30"/>
  <c r="V172" i="30"/>
  <c r="V173" i="30"/>
  <c r="V174" i="30"/>
  <c r="V175" i="30"/>
  <c r="V176" i="30"/>
  <c r="V177" i="30"/>
  <c r="V178" i="30"/>
  <c r="V179" i="30"/>
  <c r="V180" i="30"/>
  <c r="V181" i="30"/>
  <c r="V182" i="30"/>
  <c r="V183" i="30"/>
  <c r="V184" i="30"/>
  <c r="V185" i="30"/>
  <c r="V186" i="30"/>
  <c r="V187" i="30"/>
  <c r="V188" i="30"/>
  <c r="V189" i="30"/>
  <c r="V190" i="30"/>
  <c r="V191" i="30"/>
  <c r="V192" i="30"/>
  <c r="V193" i="30"/>
  <c r="V194" i="30"/>
  <c r="V195" i="30"/>
  <c r="V196" i="30"/>
  <c r="V197" i="30"/>
  <c r="V198" i="30"/>
  <c r="V199" i="30"/>
  <c r="V200" i="30"/>
  <c r="V201" i="30"/>
  <c r="V202" i="30"/>
  <c r="V203" i="30"/>
  <c r="V204" i="30"/>
  <c r="V205" i="30"/>
  <c r="V206" i="30"/>
  <c r="V207" i="30"/>
  <c r="V208" i="30"/>
  <c r="V209" i="30"/>
  <c r="V210" i="30"/>
  <c r="V211" i="30"/>
  <c r="V212" i="30"/>
  <c r="V213" i="30"/>
  <c r="V14" i="30"/>
  <c r="W15" i="30"/>
  <c r="W16" i="30"/>
  <c r="W17" i="30"/>
  <c r="W18" i="30"/>
  <c r="W19" i="30"/>
  <c r="W20" i="30"/>
  <c r="W21" i="30"/>
  <c r="W22" i="30"/>
  <c r="W23" i="30"/>
  <c r="W24" i="30"/>
  <c r="W25" i="30"/>
  <c r="W26" i="30"/>
  <c r="W27" i="30"/>
  <c r="W28" i="30"/>
  <c r="W29" i="30"/>
  <c r="W30" i="30"/>
  <c r="W31" i="30"/>
  <c r="W32" i="30"/>
  <c r="W33" i="30"/>
  <c r="W34" i="30"/>
  <c r="W35" i="30"/>
  <c r="W36" i="30"/>
  <c r="W37" i="30"/>
  <c r="W38" i="30"/>
  <c r="W39" i="30"/>
  <c r="W40" i="30"/>
  <c r="W41" i="30"/>
  <c r="W42" i="30"/>
  <c r="W43" i="30"/>
  <c r="W44" i="30"/>
  <c r="W45" i="30"/>
  <c r="W46" i="30"/>
  <c r="W47" i="30"/>
  <c r="W48" i="30"/>
  <c r="W49" i="30"/>
  <c r="W50" i="30"/>
  <c r="W51" i="30"/>
  <c r="W52" i="30"/>
  <c r="W53" i="30"/>
  <c r="W54" i="30"/>
  <c r="W55" i="30"/>
  <c r="W56" i="30"/>
  <c r="W57" i="30"/>
  <c r="W58" i="30"/>
  <c r="W59" i="30"/>
  <c r="W60" i="30"/>
  <c r="W61" i="30"/>
  <c r="W62" i="30"/>
  <c r="W63" i="30"/>
  <c r="W64" i="30"/>
  <c r="W65" i="30"/>
  <c r="W66" i="30"/>
  <c r="W67" i="30"/>
  <c r="W68" i="30"/>
  <c r="W69" i="30"/>
  <c r="W70" i="30"/>
  <c r="W71" i="30"/>
  <c r="W72" i="30"/>
  <c r="W73" i="30"/>
  <c r="W74" i="30"/>
  <c r="W75" i="30"/>
  <c r="W76" i="30"/>
  <c r="W77" i="30"/>
  <c r="W78" i="30"/>
  <c r="W79" i="30"/>
  <c r="W80" i="30"/>
  <c r="W81" i="30"/>
  <c r="W82" i="30"/>
  <c r="W83" i="30"/>
  <c r="W84" i="30"/>
  <c r="W85" i="30"/>
  <c r="W86" i="30"/>
  <c r="W87" i="30"/>
  <c r="W88" i="30"/>
  <c r="W89" i="30"/>
  <c r="W90" i="30"/>
  <c r="W91" i="30"/>
  <c r="W92" i="30"/>
  <c r="W93" i="30"/>
  <c r="W94" i="30"/>
  <c r="W95" i="30"/>
  <c r="W96" i="30"/>
  <c r="W97" i="30"/>
  <c r="W98" i="30"/>
  <c r="W99" i="30"/>
  <c r="W100" i="30"/>
  <c r="W101" i="30"/>
  <c r="W102" i="30"/>
  <c r="W103" i="30"/>
  <c r="W104" i="30"/>
  <c r="W105" i="30"/>
  <c r="W106" i="30"/>
  <c r="W107" i="30"/>
  <c r="W108" i="30"/>
  <c r="W109" i="30"/>
  <c r="W110" i="30"/>
  <c r="W111" i="30"/>
  <c r="W112" i="30"/>
  <c r="W113" i="30"/>
  <c r="W114" i="30"/>
  <c r="W115" i="30"/>
  <c r="W116" i="30"/>
  <c r="W117" i="30"/>
  <c r="W118" i="30"/>
  <c r="W119" i="30"/>
  <c r="W120" i="30"/>
  <c r="W121" i="30"/>
  <c r="W122" i="30"/>
  <c r="W123" i="30"/>
  <c r="W124" i="30"/>
  <c r="W125" i="30"/>
  <c r="W126" i="30"/>
  <c r="W127" i="30"/>
  <c r="W128" i="30"/>
  <c r="W129" i="30"/>
  <c r="W130" i="30"/>
  <c r="W131" i="30"/>
  <c r="W132" i="30"/>
  <c r="W133" i="30"/>
  <c r="W134" i="30"/>
  <c r="W135" i="30"/>
  <c r="W136" i="30"/>
  <c r="W137" i="30"/>
  <c r="W138" i="30"/>
  <c r="W139" i="30"/>
  <c r="W140" i="30"/>
  <c r="W141" i="30"/>
  <c r="W142" i="30"/>
  <c r="W143" i="30"/>
  <c r="W144" i="30"/>
  <c r="W145" i="30"/>
  <c r="W146" i="30"/>
  <c r="W147" i="30"/>
  <c r="W148" i="30"/>
  <c r="W149" i="30"/>
  <c r="W150" i="30"/>
  <c r="W151" i="30"/>
  <c r="W152" i="30"/>
  <c r="W153" i="30"/>
  <c r="W154" i="30"/>
  <c r="W155" i="30"/>
  <c r="W156" i="30"/>
  <c r="W157" i="30"/>
  <c r="W158" i="30"/>
  <c r="W159" i="30"/>
  <c r="W160" i="30"/>
  <c r="W161" i="30"/>
  <c r="W162" i="30"/>
  <c r="W163" i="30"/>
  <c r="W164" i="30"/>
  <c r="W165" i="30"/>
  <c r="W166" i="30"/>
  <c r="W167" i="30"/>
  <c r="W168" i="30"/>
  <c r="W169" i="30"/>
  <c r="W170" i="30"/>
  <c r="W171" i="30"/>
  <c r="W172" i="30"/>
  <c r="W173" i="30"/>
  <c r="W174" i="30"/>
  <c r="W175" i="30"/>
  <c r="W176" i="30"/>
  <c r="W177" i="30"/>
  <c r="W178" i="30"/>
  <c r="W179" i="30"/>
  <c r="W180" i="30"/>
  <c r="W181" i="30"/>
  <c r="W182" i="30"/>
  <c r="W183" i="30"/>
  <c r="W184" i="30"/>
  <c r="W185" i="30"/>
  <c r="W186" i="30"/>
  <c r="W187" i="30"/>
  <c r="W188" i="30"/>
  <c r="W189" i="30"/>
  <c r="W190" i="30"/>
  <c r="W191" i="30"/>
  <c r="W192" i="30"/>
  <c r="W193" i="30"/>
  <c r="W194" i="30"/>
  <c r="W195" i="30"/>
  <c r="W196" i="30"/>
  <c r="W197" i="30"/>
  <c r="W198" i="30"/>
  <c r="W199" i="30"/>
  <c r="W200" i="30"/>
  <c r="W201" i="30"/>
  <c r="W202" i="30"/>
  <c r="W203" i="30"/>
  <c r="W204" i="30"/>
  <c r="W205" i="30"/>
  <c r="W206" i="30"/>
  <c r="W207" i="30"/>
  <c r="W208" i="30"/>
  <c r="W209" i="30"/>
  <c r="W210" i="30"/>
  <c r="W211" i="30"/>
  <c r="W212" i="30"/>
  <c r="W213" i="30"/>
  <c r="W14" i="30"/>
  <c r="Z33" i="11" l="1"/>
  <c r="M15" i="18"/>
  <c r="V20" i="15"/>
  <c r="X20" i="15"/>
  <c r="V21" i="15"/>
  <c r="X21" i="15"/>
  <c r="V22" i="15"/>
  <c r="X22" i="15"/>
  <c r="V23" i="15"/>
  <c r="X23" i="15"/>
  <c r="V24" i="15"/>
  <c r="X24" i="15"/>
  <c r="V25" i="15"/>
  <c r="X25" i="15"/>
  <c r="V26" i="15"/>
  <c r="X26" i="15"/>
  <c r="V27" i="15"/>
  <c r="X27" i="15"/>
  <c r="V28" i="15"/>
  <c r="X28" i="15"/>
  <c r="V29" i="15"/>
  <c r="X29" i="15"/>
  <c r="V30" i="15"/>
  <c r="X30" i="15"/>
  <c r="V31" i="15"/>
  <c r="X31" i="15"/>
  <c r="V32" i="15"/>
  <c r="X32" i="15"/>
  <c r="V33" i="15"/>
  <c r="X33" i="15"/>
  <c r="V34" i="15"/>
  <c r="X34" i="15"/>
  <c r="V35" i="15"/>
  <c r="X35" i="15"/>
  <c r="V36" i="15"/>
  <c r="X36" i="15"/>
  <c r="V37" i="15"/>
  <c r="X37" i="15"/>
  <c r="V38" i="15"/>
  <c r="X38" i="15"/>
  <c r="V39" i="15"/>
  <c r="X39" i="15"/>
  <c r="V40" i="15"/>
  <c r="X40" i="15"/>
  <c r="V41" i="15"/>
  <c r="X41" i="15"/>
  <c r="V42" i="15"/>
  <c r="X42" i="15"/>
  <c r="V43" i="15"/>
  <c r="X43" i="15"/>
  <c r="X19" i="15"/>
  <c r="V19" i="15"/>
  <c r="M22" i="15"/>
  <c r="M23" i="15"/>
  <c r="M24" i="15"/>
  <c r="M25" i="15"/>
  <c r="M26" i="15"/>
  <c r="M27" i="15"/>
  <c r="M28" i="15"/>
  <c r="M29" i="15"/>
  <c r="M30" i="15"/>
  <c r="M31" i="15"/>
  <c r="M32" i="15"/>
  <c r="M33" i="15"/>
  <c r="M34" i="15"/>
  <c r="M35" i="15"/>
  <c r="M36" i="15"/>
  <c r="M37" i="15"/>
  <c r="M38" i="15"/>
  <c r="M39" i="15"/>
  <c r="M40" i="15"/>
  <c r="M41" i="15"/>
  <c r="M42" i="15"/>
  <c r="M43" i="15"/>
  <c r="M20" i="15"/>
  <c r="M21" i="15"/>
  <c r="S4223" i="11" l="1"/>
  <c r="Z4223" i="11"/>
  <c r="Y4223" i="11"/>
  <c r="S4167" i="11"/>
  <c r="Y4167" i="11"/>
  <c r="Z4167" i="11"/>
  <c r="S4119" i="11"/>
  <c r="Z4119" i="11"/>
  <c r="Y4119" i="11"/>
  <c r="S4063" i="11"/>
  <c r="Z4063" i="11"/>
  <c r="Y4063" i="11"/>
  <c r="S4015" i="11"/>
  <c r="Z4015" i="11"/>
  <c r="Y4015" i="11"/>
  <c r="S3959" i="11"/>
  <c r="Y3959" i="11"/>
  <c r="Z3959" i="11"/>
  <c r="S3903" i="11"/>
  <c r="Z3903" i="11"/>
  <c r="Y3903" i="11"/>
  <c r="S3855" i="11"/>
  <c r="Y3855" i="11"/>
  <c r="Z3855" i="11"/>
  <c r="S3799" i="11"/>
  <c r="Y3799" i="11"/>
  <c r="Z3799" i="11"/>
  <c r="S3743" i="11"/>
  <c r="Y3743" i="11"/>
  <c r="Z3743" i="11"/>
  <c r="S3703" i="11"/>
  <c r="Y3703" i="11"/>
  <c r="Z3703" i="11"/>
  <c r="S3639" i="11"/>
  <c r="Y3639" i="11"/>
  <c r="Z3639" i="11"/>
  <c r="S3583" i="11"/>
  <c r="Z3583" i="11"/>
  <c r="Y3583" i="11"/>
  <c r="S3543" i="11"/>
  <c r="Z3543" i="11"/>
  <c r="Y3543" i="11"/>
  <c r="S3487" i="11"/>
  <c r="Z3487" i="11"/>
  <c r="Y3487" i="11"/>
  <c r="S3431" i="11"/>
  <c r="Z3431" i="11"/>
  <c r="Y3431" i="11"/>
  <c r="S3375" i="11"/>
  <c r="Z3375" i="11"/>
  <c r="Y3375" i="11"/>
  <c r="S3319" i="11"/>
  <c r="Z3319" i="11"/>
  <c r="Y3319" i="11"/>
  <c r="S3263" i="11"/>
  <c r="Z3263" i="11"/>
  <c r="Y3263" i="11"/>
  <c r="S3207" i="11"/>
  <c r="Z3207" i="11"/>
  <c r="Y3207" i="11"/>
  <c r="S3151" i="11"/>
  <c r="Z3151" i="11"/>
  <c r="Y3151" i="11"/>
  <c r="S3111" i="11"/>
  <c r="Z3111" i="11"/>
  <c r="Y3111" i="11"/>
  <c r="S3063" i="11"/>
  <c r="Z3063" i="11"/>
  <c r="Y3063" i="11"/>
  <c r="S3007" i="11"/>
  <c r="Y3007" i="11"/>
  <c r="Z3007" i="11"/>
  <c r="S2951" i="11"/>
  <c r="Y2951" i="11"/>
  <c r="Z2951" i="11"/>
  <c r="S2887" i="11"/>
  <c r="Y2887" i="11"/>
  <c r="Z2887" i="11"/>
  <c r="S2839" i="11"/>
  <c r="Y2839" i="11"/>
  <c r="Z2839" i="11"/>
  <c r="S2791" i="11"/>
  <c r="Y2791" i="11"/>
  <c r="Z2791" i="11"/>
  <c r="S2743" i="11"/>
  <c r="Y2743" i="11"/>
  <c r="Z2743" i="11"/>
  <c r="S2703" i="11"/>
  <c r="Y2703" i="11"/>
  <c r="Z2703" i="11"/>
  <c r="S2647" i="11"/>
  <c r="Y2647" i="11"/>
  <c r="Z2647" i="11"/>
  <c r="S2575" i="11"/>
  <c r="Y2575" i="11"/>
  <c r="Z2575" i="11"/>
  <c r="S2519" i="11"/>
  <c r="Y2519" i="11"/>
  <c r="Z2519" i="11"/>
  <c r="S2463" i="11"/>
  <c r="Y2463" i="11"/>
  <c r="Z2463" i="11"/>
  <c r="S2415" i="11"/>
  <c r="Y2415" i="11"/>
  <c r="Z2415" i="11"/>
  <c r="S2351" i="11"/>
  <c r="Y2351" i="11"/>
  <c r="Z2351" i="11"/>
  <c r="S2303" i="11"/>
  <c r="Y2303" i="11"/>
  <c r="Z2303" i="11"/>
  <c r="S2247" i="11"/>
  <c r="Y2247" i="11"/>
  <c r="Z2247" i="11"/>
  <c r="S2191" i="11"/>
  <c r="Y2191" i="11"/>
  <c r="Z2191" i="11"/>
  <c r="S2135" i="11"/>
  <c r="Y2135" i="11"/>
  <c r="Z2135" i="11"/>
  <c r="S2079" i="11"/>
  <c r="Z2079" i="11"/>
  <c r="Y2079" i="11"/>
  <c r="S2023" i="11"/>
  <c r="Y2023" i="11"/>
  <c r="Z2023" i="11"/>
  <c r="S1975" i="11"/>
  <c r="Y1975" i="11"/>
  <c r="Z1975" i="11"/>
  <c r="S1935" i="11"/>
  <c r="Z1935" i="11"/>
  <c r="Y1935" i="11"/>
  <c r="S1879" i="11"/>
  <c r="Z1879" i="11"/>
  <c r="Y1879" i="11"/>
  <c r="S1839" i="11"/>
  <c r="Z1839" i="11"/>
  <c r="Y1839" i="11"/>
  <c r="S1775" i="11"/>
  <c r="Z1775" i="11"/>
  <c r="Y1775" i="11"/>
  <c r="S1727" i="11"/>
  <c r="Z1727" i="11"/>
  <c r="Y1727" i="11"/>
  <c r="S1663" i="11"/>
  <c r="Z1663" i="11"/>
  <c r="Y1663" i="11"/>
  <c r="S1607" i="11"/>
  <c r="Z1607" i="11"/>
  <c r="Y1607" i="11"/>
  <c r="S1559" i="11"/>
  <c r="Z1559" i="11"/>
  <c r="Y1559" i="11"/>
  <c r="S1503" i="11"/>
  <c r="Z1503" i="11"/>
  <c r="Y1503" i="11"/>
  <c r="S1423" i="11"/>
  <c r="Z1423" i="11"/>
  <c r="Y1423" i="11"/>
  <c r="S1359" i="11"/>
  <c r="Z1359" i="11"/>
  <c r="Y1359" i="11"/>
  <c r="S1295" i="11"/>
  <c r="Y1295" i="11"/>
  <c r="Z1295" i="11"/>
  <c r="S1231" i="11"/>
  <c r="Y1231" i="11"/>
  <c r="Z1231" i="11"/>
  <c r="S1175" i="11"/>
  <c r="Y1175" i="11"/>
  <c r="Z1175" i="11"/>
  <c r="S1119" i="11"/>
  <c r="Z1119" i="11"/>
  <c r="Y1119" i="11"/>
  <c r="S1071" i="11"/>
  <c r="Z1071" i="11"/>
  <c r="Y1071" i="11"/>
  <c r="S1015" i="11"/>
  <c r="Z1015" i="11"/>
  <c r="Y1015" i="11"/>
  <c r="S967" i="11"/>
  <c r="Z967" i="11"/>
  <c r="Y967" i="11"/>
  <c r="S911" i="11"/>
  <c r="Y911" i="11"/>
  <c r="Z911" i="11"/>
  <c r="S855" i="11"/>
  <c r="Y855" i="11"/>
  <c r="Z855" i="11"/>
  <c r="S799" i="11"/>
  <c r="Y799" i="11"/>
  <c r="Z799" i="11"/>
  <c r="S751" i="11"/>
  <c r="Y751" i="11"/>
  <c r="Z751" i="11"/>
  <c r="S703" i="11"/>
  <c r="Y703" i="11"/>
  <c r="Z703" i="11"/>
  <c r="S647" i="11"/>
  <c r="Z647" i="11"/>
  <c r="Y647" i="11"/>
  <c r="S543" i="11"/>
  <c r="Z543" i="11"/>
  <c r="Y543" i="11"/>
  <c r="S79" i="11"/>
  <c r="Y79" i="11"/>
  <c r="Z79" i="11"/>
  <c r="S4218" i="11"/>
  <c r="Y4218" i="11"/>
  <c r="Z4218" i="11"/>
  <c r="S4194" i="11"/>
  <c r="Y4194" i="11"/>
  <c r="Z4194" i="11"/>
  <c r="S4170" i="11"/>
  <c r="Y4170" i="11"/>
  <c r="Z4170" i="11"/>
  <c r="S4154" i="11"/>
  <c r="Y4154" i="11"/>
  <c r="Z4154" i="11"/>
  <c r="S4130" i="11"/>
  <c r="Y4130" i="11"/>
  <c r="Z4130" i="11"/>
  <c r="S4106" i="11"/>
  <c r="Y4106" i="11"/>
  <c r="Z4106" i="11"/>
  <c r="S4082" i="11"/>
  <c r="Y4082" i="11"/>
  <c r="Z4082" i="11"/>
  <c r="S4058" i="11"/>
  <c r="Y4058" i="11"/>
  <c r="Z4058" i="11"/>
  <c r="S4018" i="11"/>
  <c r="Y4018" i="11"/>
  <c r="Z4018" i="11"/>
  <c r="S3994" i="11"/>
  <c r="Y3994" i="11"/>
  <c r="Z3994" i="11"/>
  <c r="S3962" i="11"/>
  <c r="Y3962" i="11"/>
  <c r="Z3962" i="11"/>
  <c r="S3938" i="11"/>
  <c r="Y3938" i="11"/>
  <c r="Z3938" i="11"/>
  <c r="S3922" i="11"/>
  <c r="Y3922" i="11"/>
  <c r="Z3922" i="11"/>
  <c r="S3898" i="11"/>
  <c r="Y3898" i="11"/>
  <c r="Z3898" i="11"/>
  <c r="S3882" i="11"/>
  <c r="Y3882" i="11"/>
  <c r="Z3882" i="11"/>
  <c r="S3858" i="11"/>
  <c r="Z3858" i="11"/>
  <c r="Y3858" i="11"/>
  <c r="S3834" i="11"/>
  <c r="Z3834" i="11"/>
  <c r="Y3834" i="11"/>
  <c r="S3802" i="11"/>
  <c r="Y3802" i="11"/>
  <c r="Z3802" i="11"/>
  <c r="S3778" i="11"/>
  <c r="Y3778" i="11"/>
  <c r="Z3778" i="11"/>
  <c r="S3754" i="11"/>
  <c r="Y3754" i="11"/>
  <c r="Z3754" i="11"/>
  <c r="S3730" i="11"/>
  <c r="Z3730" i="11"/>
  <c r="Y3730" i="11"/>
  <c r="S3714" i="11"/>
  <c r="Y3714" i="11"/>
  <c r="Z3714" i="11"/>
  <c r="S3690" i="11"/>
  <c r="Y3690" i="11"/>
  <c r="Z3690" i="11"/>
  <c r="S3666" i="11"/>
  <c r="Z3666" i="11"/>
  <c r="Y3666" i="11"/>
  <c r="S3642" i="11"/>
  <c r="Y3642" i="11"/>
  <c r="Z3642" i="11"/>
  <c r="S3626" i="11"/>
  <c r="Y3626" i="11"/>
  <c r="Z3626" i="11"/>
  <c r="S3602" i="11"/>
  <c r="Y3602" i="11"/>
  <c r="Z3602" i="11"/>
  <c r="S3578" i="11"/>
  <c r="Z3578" i="11"/>
  <c r="Y3578" i="11"/>
  <c r="S3546" i="11"/>
  <c r="Z3546" i="11"/>
  <c r="Y3546" i="11"/>
  <c r="S3386" i="11"/>
  <c r="Y3386" i="11"/>
  <c r="Z3386" i="11"/>
  <c r="S4232" i="11"/>
  <c r="Y4232" i="11"/>
  <c r="Z4232" i="11"/>
  <c r="S4224" i="11"/>
  <c r="Y4224" i="11"/>
  <c r="Z4224" i="11"/>
  <c r="S4216" i="11"/>
  <c r="Z4216" i="11"/>
  <c r="Y4216" i="11"/>
  <c r="S4208" i="11"/>
  <c r="Y4208" i="11"/>
  <c r="Z4208" i="11"/>
  <c r="S4200" i="11"/>
  <c r="Y4200" i="11"/>
  <c r="Z4200" i="11"/>
  <c r="S4192" i="11"/>
  <c r="Y4192" i="11"/>
  <c r="Z4192" i="11"/>
  <c r="S4184" i="11"/>
  <c r="Y4184" i="11"/>
  <c r="Z4184" i="11"/>
  <c r="S4176" i="11"/>
  <c r="Y4176" i="11"/>
  <c r="Z4176" i="11"/>
  <c r="S4168" i="11"/>
  <c r="Y4168" i="11"/>
  <c r="Z4168" i="11"/>
  <c r="S4160" i="11"/>
  <c r="Y4160" i="11"/>
  <c r="Z4160" i="11"/>
  <c r="S4152" i="11"/>
  <c r="Y4152" i="11"/>
  <c r="Z4152" i="11"/>
  <c r="S4144" i="11"/>
  <c r="Y4144" i="11"/>
  <c r="Z4144" i="11"/>
  <c r="S4136" i="11"/>
  <c r="Y4136" i="11"/>
  <c r="Z4136" i="11"/>
  <c r="S4128" i="11"/>
  <c r="Y4128" i="11"/>
  <c r="Z4128" i="11"/>
  <c r="S4120" i="11"/>
  <c r="Y4120" i="11"/>
  <c r="Z4120" i="11"/>
  <c r="S4112" i="11"/>
  <c r="Y4112" i="11"/>
  <c r="Z4112" i="11"/>
  <c r="S4104" i="11"/>
  <c r="Y4104" i="11"/>
  <c r="Z4104" i="11"/>
  <c r="S4096" i="11"/>
  <c r="Y4096" i="11"/>
  <c r="Z4096" i="11"/>
  <c r="S4088" i="11"/>
  <c r="Y4088" i="11"/>
  <c r="Z4088" i="11"/>
  <c r="S4080" i="11"/>
  <c r="Y4080" i="11"/>
  <c r="Z4080" i="11"/>
  <c r="S4072" i="11"/>
  <c r="Y4072" i="11"/>
  <c r="Z4072" i="11"/>
  <c r="S4064" i="11"/>
  <c r="Y4064" i="11"/>
  <c r="Z4064" i="11"/>
  <c r="S4056" i="11"/>
  <c r="Y4056" i="11"/>
  <c r="Z4056" i="11"/>
  <c r="S4048" i="11"/>
  <c r="Y4048" i="11"/>
  <c r="Z4048" i="11"/>
  <c r="S4040" i="11"/>
  <c r="Y4040" i="11"/>
  <c r="Z4040" i="11"/>
  <c r="S4032" i="11"/>
  <c r="Y4032" i="11"/>
  <c r="Z4032" i="11"/>
  <c r="S4024" i="11"/>
  <c r="Y4024" i="11"/>
  <c r="Z4024" i="11"/>
  <c r="S4016" i="11"/>
  <c r="Y4016" i="11"/>
  <c r="Z4016" i="11"/>
  <c r="S4008" i="11"/>
  <c r="Y4008" i="11"/>
  <c r="Z4008" i="11"/>
  <c r="S4000" i="11"/>
  <c r="Y4000" i="11"/>
  <c r="Z4000" i="11"/>
  <c r="S3992" i="11"/>
  <c r="Y3992" i="11"/>
  <c r="Z3992" i="11"/>
  <c r="S3984" i="11"/>
  <c r="Y3984" i="11"/>
  <c r="Z3984" i="11"/>
  <c r="S3976" i="11"/>
  <c r="Y3976" i="11"/>
  <c r="Z3976" i="11"/>
  <c r="S3968" i="11"/>
  <c r="Y3968" i="11"/>
  <c r="Z3968" i="11"/>
  <c r="S3960" i="11"/>
  <c r="Y3960" i="11"/>
  <c r="Z3960" i="11"/>
  <c r="S3952" i="11"/>
  <c r="Y3952" i="11"/>
  <c r="Z3952" i="11"/>
  <c r="S3944" i="11"/>
  <c r="Y3944" i="11"/>
  <c r="Z3944" i="11"/>
  <c r="S3936" i="11"/>
  <c r="Y3936" i="11"/>
  <c r="Z3936" i="11"/>
  <c r="S3928" i="11"/>
  <c r="Y3928" i="11"/>
  <c r="Z3928" i="11"/>
  <c r="S3920" i="11"/>
  <c r="Y3920" i="11"/>
  <c r="Z3920" i="11"/>
  <c r="S3912" i="11"/>
  <c r="Y3912" i="11"/>
  <c r="Z3912" i="11"/>
  <c r="S3904" i="11"/>
  <c r="Y3904" i="11"/>
  <c r="Z3904" i="11"/>
  <c r="S3896" i="11"/>
  <c r="Y3896" i="11"/>
  <c r="Z3896" i="11"/>
  <c r="S3888" i="11"/>
  <c r="Y3888" i="11"/>
  <c r="Z3888" i="11"/>
  <c r="S3880" i="11"/>
  <c r="Y3880" i="11"/>
  <c r="Z3880" i="11"/>
  <c r="S3872" i="11"/>
  <c r="Y3872" i="11"/>
  <c r="Z3872" i="11"/>
  <c r="S3864" i="11"/>
  <c r="Y3864" i="11"/>
  <c r="Z3864" i="11"/>
  <c r="S3856" i="11"/>
  <c r="Y3856" i="11"/>
  <c r="Z3856" i="11"/>
  <c r="S3848" i="11"/>
  <c r="Y3848" i="11"/>
  <c r="Z3848" i="11"/>
  <c r="S3840" i="11"/>
  <c r="Y3840" i="11"/>
  <c r="Z3840" i="11"/>
  <c r="S3832" i="11"/>
  <c r="Y3832" i="11"/>
  <c r="Z3832" i="11"/>
  <c r="S3824" i="11"/>
  <c r="Y3824" i="11"/>
  <c r="Z3824" i="11"/>
  <c r="S3816" i="11"/>
  <c r="Y3816" i="11"/>
  <c r="Z3816" i="11"/>
  <c r="S3808" i="11"/>
  <c r="Y3808" i="11"/>
  <c r="Z3808" i="11"/>
  <c r="S3800" i="11"/>
  <c r="Y3800" i="11"/>
  <c r="Z3800" i="11"/>
  <c r="S3792" i="11"/>
  <c r="Y3792" i="11"/>
  <c r="Z3792" i="11"/>
  <c r="S3784" i="11"/>
  <c r="Y3784" i="11"/>
  <c r="Z3784" i="11"/>
  <c r="S3776" i="11"/>
  <c r="Y3776" i="11"/>
  <c r="Z3776" i="11"/>
  <c r="S3768" i="11"/>
  <c r="Y3768" i="11"/>
  <c r="Z3768" i="11"/>
  <c r="S3760" i="11"/>
  <c r="Y3760" i="11"/>
  <c r="Z3760" i="11"/>
  <c r="S3752" i="11"/>
  <c r="Y3752" i="11"/>
  <c r="Z3752" i="11"/>
  <c r="S3744" i="11"/>
  <c r="Y3744" i="11"/>
  <c r="Z3744" i="11"/>
  <c r="S3736" i="11"/>
  <c r="Y3736" i="11"/>
  <c r="Z3736" i="11"/>
  <c r="S3728" i="11"/>
  <c r="Y3728" i="11"/>
  <c r="Z3728" i="11"/>
  <c r="S3720" i="11"/>
  <c r="Y3720" i="11"/>
  <c r="Z3720" i="11"/>
  <c r="S3712" i="11"/>
  <c r="Y3712" i="11"/>
  <c r="Z3712" i="11"/>
  <c r="S3704" i="11"/>
  <c r="Y3704" i="11"/>
  <c r="Z3704" i="11"/>
  <c r="S3696" i="11"/>
  <c r="Y3696" i="11"/>
  <c r="Z3696" i="11"/>
  <c r="S3688" i="11"/>
  <c r="Y3688" i="11"/>
  <c r="Z3688" i="11"/>
  <c r="S3680" i="11"/>
  <c r="Y3680" i="11"/>
  <c r="Z3680" i="11"/>
  <c r="S3672" i="11"/>
  <c r="Y3672" i="11"/>
  <c r="Z3672" i="11"/>
  <c r="S3664" i="11"/>
  <c r="Y3664" i="11"/>
  <c r="Z3664" i="11"/>
  <c r="S3656" i="11"/>
  <c r="Y3656" i="11"/>
  <c r="Z3656" i="11"/>
  <c r="S3648" i="11"/>
  <c r="Y3648" i="11"/>
  <c r="Z3648" i="11"/>
  <c r="S3640" i="11"/>
  <c r="Y3640" i="11"/>
  <c r="Z3640" i="11"/>
  <c r="S3632" i="11"/>
  <c r="Y3632" i="11"/>
  <c r="Z3632" i="11"/>
  <c r="S3624" i="11"/>
  <c r="Y3624" i="11"/>
  <c r="Z3624" i="11"/>
  <c r="S3616" i="11"/>
  <c r="Y3616" i="11"/>
  <c r="Z3616" i="11"/>
  <c r="S3608" i="11"/>
  <c r="Y3608" i="11"/>
  <c r="Z3608" i="11"/>
  <c r="S39" i="11"/>
  <c r="Z39" i="11"/>
  <c r="Y39" i="11"/>
  <c r="S4183" i="11"/>
  <c r="Y4183" i="11"/>
  <c r="Z4183" i="11"/>
  <c r="S4095" i="11"/>
  <c r="Z4095" i="11"/>
  <c r="Y4095" i="11"/>
  <c r="S4007" i="11"/>
  <c r="Z4007" i="11"/>
  <c r="Y4007" i="11"/>
  <c r="S3927" i="11"/>
  <c r="Y3927" i="11"/>
  <c r="Z3927" i="11"/>
  <c r="S3847" i="11"/>
  <c r="Y3847" i="11"/>
  <c r="Z3847" i="11"/>
  <c r="S3759" i="11"/>
  <c r="Y3759" i="11"/>
  <c r="Z3759" i="11"/>
  <c r="S3687" i="11"/>
  <c r="Y3687" i="11"/>
  <c r="Z3687" i="11"/>
  <c r="S3599" i="11"/>
  <c r="Y3599" i="11"/>
  <c r="Z3599" i="11"/>
  <c r="S3527" i="11"/>
  <c r="Z3527" i="11"/>
  <c r="Y3527" i="11"/>
  <c r="S3455" i="11"/>
  <c r="Z3455" i="11"/>
  <c r="Y3455" i="11"/>
  <c r="S3367" i="11"/>
  <c r="Z3367" i="11"/>
  <c r="Y3367" i="11"/>
  <c r="S3295" i="11"/>
  <c r="Z3295" i="11"/>
  <c r="Y3295" i="11"/>
  <c r="S3231" i="11"/>
  <c r="Z3231" i="11"/>
  <c r="Y3231" i="11"/>
  <c r="S3167" i="11"/>
  <c r="Z3167" i="11"/>
  <c r="Y3167" i="11"/>
  <c r="S3095" i="11"/>
  <c r="Z3095" i="11"/>
  <c r="Y3095" i="11"/>
  <c r="S3015" i="11"/>
  <c r="Y3015" i="11"/>
  <c r="Z3015" i="11"/>
  <c r="S2943" i="11"/>
  <c r="Y2943" i="11"/>
  <c r="Z2943" i="11"/>
  <c r="S2863" i="11"/>
  <c r="Y2863" i="11"/>
  <c r="Z2863" i="11"/>
  <c r="S2799" i="11"/>
  <c r="Y2799" i="11"/>
  <c r="Z2799" i="11"/>
  <c r="S2735" i="11"/>
  <c r="Y2735" i="11"/>
  <c r="Z2735" i="11"/>
  <c r="S2671" i="11"/>
  <c r="Y2671" i="11"/>
  <c r="Z2671" i="11"/>
  <c r="S2615" i="11"/>
  <c r="Y2615" i="11"/>
  <c r="Z2615" i="11"/>
  <c r="S2551" i="11"/>
  <c r="Y2551" i="11"/>
  <c r="Z2551" i="11"/>
  <c r="S2487" i="11"/>
  <c r="Y2487" i="11"/>
  <c r="Z2487" i="11"/>
  <c r="S2399" i="11"/>
  <c r="Y2399" i="11"/>
  <c r="Z2399" i="11"/>
  <c r="S2311" i="11"/>
  <c r="Y2311" i="11"/>
  <c r="Z2311" i="11"/>
  <c r="S2223" i="11"/>
  <c r="Y2223" i="11"/>
  <c r="Z2223" i="11"/>
  <c r="S2127" i="11"/>
  <c r="Y2127" i="11"/>
  <c r="Z2127" i="11"/>
  <c r="S2039" i="11"/>
  <c r="Y2039" i="11"/>
  <c r="Z2039" i="11"/>
  <c r="S1959" i="11"/>
  <c r="Y1959" i="11"/>
  <c r="Z1959" i="11"/>
  <c r="S1903" i="11"/>
  <c r="Z1903" i="11"/>
  <c r="Y1903" i="11"/>
  <c r="S1823" i="11"/>
  <c r="Z1823" i="11"/>
  <c r="Y1823" i="11"/>
  <c r="S1743" i="11"/>
  <c r="Z1743" i="11"/>
  <c r="Y1743" i="11"/>
  <c r="S1679" i="11"/>
  <c r="Z1679" i="11"/>
  <c r="Y1679" i="11"/>
  <c r="S1623" i="11"/>
  <c r="Z1623" i="11"/>
  <c r="Y1623" i="11"/>
  <c r="S1543" i="11"/>
  <c r="Z1543" i="11"/>
  <c r="Y1543" i="11"/>
  <c r="S1471" i="11"/>
  <c r="Z1471" i="11"/>
  <c r="Y1471" i="11"/>
  <c r="S1407" i="11"/>
  <c r="Z1407" i="11"/>
  <c r="Y1407" i="11"/>
  <c r="S1335" i="11"/>
  <c r="Y1335" i="11"/>
  <c r="Z1335" i="11"/>
  <c r="S1271" i="11"/>
  <c r="Y1271" i="11"/>
  <c r="Z1271" i="11"/>
  <c r="S1215" i="11"/>
  <c r="Y1215" i="11"/>
  <c r="Z1215" i="11"/>
  <c r="S1143" i="11"/>
  <c r="Y1143" i="11"/>
  <c r="Z1143" i="11"/>
  <c r="S1055" i="11"/>
  <c r="Z1055" i="11"/>
  <c r="Y1055" i="11"/>
  <c r="S951" i="11"/>
  <c r="Z951" i="11"/>
  <c r="Y951" i="11"/>
  <c r="S847" i="11"/>
  <c r="Y847" i="11"/>
  <c r="Z847" i="11"/>
  <c r="S727" i="11"/>
  <c r="Y727" i="11"/>
  <c r="Z727" i="11"/>
  <c r="S567" i="11"/>
  <c r="Z567" i="11"/>
  <c r="Y567" i="11"/>
  <c r="S63" i="11"/>
  <c r="Y63" i="11"/>
  <c r="Z63" i="11"/>
  <c r="S4230" i="11"/>
  <c r="Y4230" i="11"/>
  <c r="Z4230" i="11"/>
  <c r="S4206" i="11"/>
  <c r="Y4206" i="11"/>
  <c r="Z4206" i="11"/>
  <c r="S4182" i="11"/>
  <c r="Y4182" i="11"/>
  <c r="Z4182" i="11"/>
  <c r="S4150" i="11"/>
  <c r="Y4150" i="11"/>
  <c r="Z4150" i="11"/>
  <c r="S4118" i="11"/>
  <c r="Y4118" i="11"/>
  <c r="Z4118" i="11"/>
  <c r="S4094" i="11"/>
  <c r="Y4094" i="11"/>
  <c r="Z4094" i="11"/>
  <c r="S4070" i="11"/>
  <c r="Y4070" i="11"/>
  <c r="Z4070" i="11"/>
  <c r="S4046" i="11"/>
  <c r="Y4046" i="11"/>
  <c r="Z4046" i="11"/>
  <c r="S4022" i="11"/>
  <c r="Y4022" i="11"/>
  <c r="Z4022" i="11"/>
  <c r="S3998" i="11"/>
  <c r="Y3998" i="11"/>
  <c r="Z3998" i="11"/>
  <c r="S3974" i="11"/>
  <c r="Y3974" i="11"/>
  <c r="Z3974" i="11"/>
  <c r="S3950" i="11"/>
  <c r="Y3950" i="11"/>
  <c r="Z3950" i="11"/>
  <c r="S3926" i="11"/>
  <c r="Y3926" i="11"/>
  <c r="Z3926" i="11"/>
  <c r="S3902" i="11"/>
  <c r="Y3902" i="11"/>
  <c r="Z3902" i="11"/>
  <c r="S3878" i="11"/>
  <c r="Y3878" i="11"/>
  <c r="Z3878" i="11"/>
  <c r="S3838" i="11"/>
  <c r="Z3838" i="11"/>
  <c r="Y3838" i="11"/>
  <c r="S3814" i="11"/>
  <c r="Z3814" i="11"/>
  <c r="Y3814" i="11"/>
  <c r="S3790" i="11"/>
  <c r="Y3790" i="11"/>
  <c r="Z3790" i="11"/>
  <c r="S3766" i="11"/>
  <c r="Y3766" i="11"/>
  <c r="Z3766" i="11"/>
  <c r="S3750" i="11"/>
  <c r="Z3750" i="11"/>
  <c r="Y3750" i="11"/>
  <c r="S3734" i="11"/>
  <c r="Y3734" i="11"/>
  <c r="Z3734" i="11"/>
  <c r="S3718" i="11"/>
  <c r="Z3718" i="11"/>
  <c r="Y3718" i="11"/>
  <c r="S3702" i="11"/>
  <c r="Y3702" i="11"/>
  <c r="Z3702" i="11"/>
  <c r="S3686" i="11"/>
  <c r="Z3686" i="11"/>
  <c r="Y3686" i="11"/>
  <c r="S3670" i="11"/>
  <c r="Y3670" i="11"/>
  <c r="Z3670" i="11"/>
  <c r="S3654" i="11"/>
  <c r="Z3654" i="11"/>
  <c r="Y3654" i="11"/>
  <c r="S3638" i="11"/>
  <c r="Y3638" i="11"/>
  <c r="Z3638" i="11"/>
  <c r="S3622" i="11"/>
  <c r="Z3622" i="11"/>
  <c r="Y3622" i="11"/>
  <c r="S3606" i="11"/>
  <c r="Y3606" i="11"/>
  <c r="Z3606" i="11"/>
  <c r="S3582" i="11"/>
  <c r="Y3582" i="11"/>
  <c r="Z3582" i="11"/>
  <c r="S3566" i="11"/>
  <c r="Z3566" i="11"/>
  <c r="Y3566" i="11"/>
  <c r="S3550" i="11"/>
  <c r="Z3550" i="11"/>
  <c r="Y3550" i="11"/>
  <c r="S3526" i="11"/>
  <c r="Z3526" i="11"/>
  <c r="Y3526" i="11"/>
  <c r="S3510" i="11"/>
  <c r="Z3510" i="11"/>
  <c r="Y3510" i="11"/>
  <c r="S3486" i="11"/>
  <c r="Z3486" i="11"/>
  <c r="Y3486" i="11"/>
  <c r="S3470" i="11"/>
  <c r="Z3470" i="11"/>
  <c r="Y3470" i="11"/>
  <c r="S3454" i="11"/>
  <c r="Z3454" i="11"/>
  <c r="Y3454" i="11"/>
  <c r="S3438" i="11"/>
  <c r="Z3438" i="11"/>
  <c r="Y3438" i="11"/>
  <c r="S3422" i="11"/>
  <c r="Z3422" i="11"/>
  <c r="Y3422" i="11"/>
  <c r="S3398" i="11"/>
  <c r="Y3398" i="11"/>
  <c r="Z3398" i="11"/>
  <c r="S3382" i="11"/>
  <c r="Y3382" i="11"/>
  <c r="Z3382" i="11"/>
  <c r="S3366" i="11"/>
  <c r="Y3366" i="11"/>
  <c r="Z3366" i="11"/>
  <c r="S3350" i="11"/>
  <c r="Z3350" i="11"/>
  <c r="Y3350" i="11"/>
  <c r="S3342" i="11"/>
  <c r="Z3342" i="11"/>
  <c r="Y3342" i="11"/>
  <c r="S3334" i="11"/>
  <c r="Z3334" i="11"/>
  <c r="Y3334" i="11"/>
  <c r="S3326" i="11"/>
  <c r="Z3326" i="11"/>
  <c r="Y3326" i="11"/>
  <c r="S3318" i="11"/>
  <c r="Z3318" i="11"/>
  <c r="Y3318" i="11"/>
  <c r="S3310" i="11"/>
  <c r="Z3310" i="11"/>
  <c r="Y3310" i="11"/>
  <c r="S3302" i="11"/>
  <c r="Z3302" i="11"/>
  <c r="Y3302" i="11"/>
  <c r="S3294" i="11"/>
  <c r="Z3294" i="11"/>
  <c r="Y3294" i="11"/>
  <c r="S3286" i="11"/>
  <c r="Z3286" i="11"/>
  <c r="Y3286" i="11"/>
  <c r="S3278" i="11"/>
  <c r="Z3278" i="11"/>
  <c r="Y3278" i="11"/>
  <c r="S3270" i="11"/>
  <c r="Z3270" i="11"/>
  <c r="Y3270" i="11"/>
  <c r="S3262" i="11"/>
  <c r="Z3262" i="11"/>
  <c r="Y3262" i="11"/>
  <c r="S3254" i="11"/>
  <c r="Z3254" i="11"/>
  <c r="Y3254" i="11"/>
  <c r="S3246" i="11"/>
  <c r="Z3246" i="11"/>
  <c r="Y3246" i="11"/>
  <c r="S3238" i="11"/>
  <c r="Z3238" i="11"/>
  <c r="Y3238" i="11"/>
  <c r="S3230" i="11"/>
  <c r="Z3230" i="11"/>
  <c r="Y3230" i="11"/>
  <c r="S3222" i="11"/>
  <c r="Z3222" i="11"/>
  <c r="Y3222" i="11"/>
  <c r="S3214" i="11"/>
  <c r="Z3214" i="11"/>
  <c r="Y3214" i="11"/>
  <c r="S3206" i="11"/>
  <c r="Z3206" i="11"/>
  <c r="Y3206" i="11"/>
  <c r="S3198" i="11"/>
  <c r="Z3198" i="11"/>
  <c r="Y3198" i="11"/>
  <c r="S3190" i="11"/>
  <c r="Z3190" i="11"/>
  <c r="Y3190" i="11"/>
  <c r="S3174" i="11"/>
  <c r="Z3174" i="11"/>
  <c r="Y3174" i="11"/>
  <c r="S3166" i="11"/>
  <c r="Z3166" i="11"/>
  <c r="Y3166" i="11"/>
  <c r="S3158" i="11"/>
  <c r="Z3158" i="11"/>
  <c r="Y3158" i="11"/>
  <c r="S3150" i="11"/>
  <c r="Z3150" i="11"/>
  <c r="Y3150" i="11"/>
  <c r="S3142" i="11"/>
  <c r="Z3142" i="11"/>
  <c r="Y3142" i="11"/>
  <c r="S3134" i="11"/>
  <c r="Z3134" i="11"/>
  <c r="Y3134" i="11"/>
  <c r="S3126" i="11"/>
  <c r="Y3126" i="11"/>
  <c r="Z3126" i="11"/>
  <c r="S3118" i="11"/>
  <c r="Y3118" i="11"/>
  <c r="Z3118" i="11"/>
  <c r="S3110" i="11"/>
  <c r="Y3110" i="11"/>
  <c r="Z3110" i="11"/>
  <c r="S3102" i="11"/>
  <c r="Z3102" i="11"/>
  <c r="Y3102" i="11"/>
  <c r="S3094" i="11"/>
  <c r="Z3094" i="11"/>
  <c r="Y3094" i="11"/>
  <c r="S3086" i="11"/>
  <c r="Z3086" i="11"/>
  <c r="Y3086" i="11"/>
  <c r="S3078" i="11"/>
  <c r="Z3078" i="11"/>
  <c r="Y3078" i="11"/>
  <c r="S3070" i="11"/>
  <c r="Z3070" i="11"/>
  <c r="Y3070" i="11"/>
  <c r="S3062" i="11"/>
  <c r="Z3062" i="11"/>
  <c r="Y3062" i="11"/>
  <c r="S3054" i="11"/>
  <c r="Z3054" i="11"/>
  <c r="Y3054" i="11"/>
  <c r="S3046" i="11"/>
  <c r="Z3046" i="11"/>
  <c r="Y3046" i="11"/>
  <c r="S3038" i="11"/>
  <c r="Z3038" i="11"/>
  <c r="Y3038" i="11"/>
  <c r="S3030" i="11"/>
  <c r="Z3030" i="11"/>
  <c r="Y3030" i="11"/>
  <c r="S3022" i="11"/>
  <c r="Y3022" i="11"/>
  <c r="Z3022" i="11"/>
  <c r="S3014" i="11"/>
  <c r="Y3014" i="11"/>
  <c r="Z3014" i="11"/>
  <c r="S3006" i="11"/>
  <c r="Y3006" i="11"/>
  <c r="Z3006" i="11"/>
  <c r="S2998" i="11"/>
  <c r="Y2998" i="11"/>
  <c r="Z2998" i="11"/>
  <c r="S2990" i="11"/>
  <c r="Y2990" i="11"/>
  <c r="Z2990" i="11"/>
  <c r="S2982" i="11"/>
  <c r="Y2982" i="11"/>
  <c r="Z2982" i="11"/>
  <c r="S2974" i="11"/>
  <c r="Y2974" i="11"/>
  <c r="Z2974" i="11"/>
  <c r="S2966" i="11"/>
  <c r="Y2966" i="11"/>
  <c r="Z2966" i="11"/>
  <c r="S2958" i="11"/>
  <c r="Y2958" i="11"/>
  <c r="Z2958" i="11"/>
  <c r="S2950" i="11"/>
  <c r="Y2950" i="11"/>
  <c r="Z2950" i="11"/>
  <c r="S2942" i="11"/>
  <c r="Y2942" i="11"/>
  <c r="Z2942" i="11"/>
  <c r="S4207" i="11"/>
  <c r="Y4207" i="11"/>
  <c r="Z4207" i="11"/>
  <c r="S4159" i="11"/>
  <c r="Y4159" i="11"/>
  <c r="Z4159" i="11"/>
  <c r="S4111" i="11"/>
  <c r="Z4111" i="11"/>
  <c r="Y4111" i="11"/>
  <c r="S4047" i="11"/>
  <c r="Z4047" i="11"/>
  <c r="Y4047" i="11"/>
  <c r="S3991" i="11"/>
  <c r="Z3991" i="11"/>
  <c r="Y3991" i="11"/>
  <c r="S3943" i="11"/>
  <c r="Y3943" i="11"/>
  <c r="Z3943" i="11"/>
  <c r="S3887" i="11"/>
  <c r="Y3887" i="11"/>
  <c r="Z3887" i="11"/>
  <c r="S3839" i="11"/>
  <c r="Y3839" i="11"/>
  <c r="Z3839" i="11"/>
  <c r="S3791" i="11"/>
  <c r="Y3791" i="11"/>
  <c r="Z3791" i="11"/>
  <c r="S3735" i="11"/>
  <c r="Y3735" i="11"/>
  <c r="Z3735" i="11"/>
  <c r="S3679" i="11"/>
  <c r="Y3679" i="11"/>
  <c r="Z3679" i="11"/>
  <c r="S3631" i="11"/>
  <c r="Y3631" i="11"/>
  <c r="Z3631" i="11"/>
  <c r="S3575" i="11"/>
  <c r="Z3575" i="11"/>
  <c r="Y3575" i="11"/>
  <c r="S3511" i="11"/>
  <c r="Z3511" i="11"/>
  <c r="Y3511" i="11"/>
  <c r="S3463" i="11"/>
  <c r="Z3463" i="11"/>
  <c r="Y3463" i="11"/>
  <c r="S3415" i="11"/>
  <c r="Z3415" i="11"/>
  <c r="Y3415" i="11"/>
  <c r="S3351" i="11"/>
  <c r="Z3351" i="11"/>
  <c r="Y3351" i="11"/>
  <c r="S3303" i="11"/>
  <c r="Z3303" i="11"/>
  <c r="Y3303" i="11"/>
  <c r="S3247" i="11"/>
  <c r="Z3247" i="11"/>
  <c r="Y3247" i="11"/>
  <c r="S3199" i="11"/>
  <c r="Z3199" i="11"/>
  <c r="Y3199" i="11"/>
  <c r="S3143" i="11"/>
  <c r="Z3143" i="11"/>
  <c r="Y3143" i="11"/>
  <c r="S3087" i="11"/>
  <c r="Z3087" i="11"/>
  <c r="Y3087" i="11"/>
  <c r="S3039" i="11"/>
  <c r="Z3039" i="11"/>
  <c r="Y3039" i="11"/>
  <c r="S2991" i="11"/>
  <c r="Y2991" i="11"/>
  <c r="Z2991" i="11"/>
  <c r="S2935" i="11"/>
  <c r="Y2935" i="11"/>
  <c r="Z2935" i="11"/>
  <c r="S2871" i="11"/>
  <c r="Y2871" i="11"/>
  <c r="Z2871" i="11"/>
  <c r="S2823" i="11"/>
  <c r="Y2823" i="11"/>
  <c r="Z2823" i="11"/>
  <c r="S2767" i="11"/>
  <c r="Y2767" i="11"/>
  <c r="Z2767" i="11"/>
  <c r="S2719" i="11"/>
  <c r="Y2719" i="11"/>
  <c r="Z2719" i="11"/>
  <c r="S2663" i="11"/>
  <c r="Y2663" i="11"/>
  <c r="Z2663" i="11"/>
  <c r="S2607" i="11"/>
  <c r="Y2607" i="11"/>
  <c r="Z2607" i="11"/>
  <c r="S2559" i="11"/>
  <c r="Y2559" i="11"/>
  <c r="Z2559" i="11"/>
  <c r="S2503" i="11"/>
  <c r="Y2503" i="11"/>
  <c r="Z2503" i="11"/>
  <c r="S2447" i="11"/>
  <c r="Y2447" i="11"/>
  <c r="Z2447" i="11"/>
  <c r="S2383" i="11"/>
  <c r="Y2383" i="11"/>
  <c r="Z2383" i="11"/>
  <c r="S2343" i="11"/>
  <c r="Y2343" i="11"/>
  <c r="Z2343" i="11"/>
  <c r="S2287" i="11"/>
  <c r="Y2287" i="11"/>
  <c r="Z2287" i="11"/>
  <c r="S2239" i="11"/>
  <c r="Y2239" i="11"/>
  <c r="Z2239" i="11"/>
  <c r="S2183" i="11"/>
  <c r="Y2183" i="11"/>
  <c r="Z2183" i="11"/>
  <c r="S2143" i="11"/>
  <c r="Y2143" i="11"/>
  <c r="Z2143" i="11"/>
  <c r="S2095" i="11"/>
  <c r="Y2095" i="11"/>
  <c r="Z2095" i="11"/>
  <c r="S2047" i="11"/>
  <c r="Z2047" i="11"/>
  <c r="Y2047" i="11"/>
  <c r="S1991" i="11"/>
  <c r="Y1991" i="11"/>
  <c r="Z1991" i="11"/>
  <c r="S1927" i="11"/>
  <c r="Y1927" i="11"/>
  <c r="Z1927" i="11"/>
  <c r="S1863" i="11"/>
  <c r="Z1863" i="11"/>
  <c r="Y1863" i="11"/>
  <c r="S1799" i="11"/>
  <c r="Z1799" i="11"/>
  <c r="Y1799" i="11"/>
  <c r="S1751" i="11"/>
  <c r="Z1751" i="11"/>
  <c r="Y1751" i="11"/>
  <c r="S1695" i="11"/>
  <c r="Z1695" i="11"/>
  <c r="Y1695" i="11"/>
  <c r="S1647" i="11"/>
  <c r="Z1647" i="11"/>
  <c r="Y1647" i="11"/>
  <c r="S1583" i="11"/>
  <c r="Z1583" i="11"/>
  <c r="Y1583" i="11"/>
  <c r="S1535" i="11"/>
  <c r="Z1535" i="11"/>
  <c r="Y1535" i="11"/>
  <c r="S1487" i="11"/>
  <c r="Z1487" i="11"/>
  <c r="Y1487" i="11"/>
  <c r="S1439" i="11"/>
  <c r="Z1439" i="11"/>
  <c r="Y1439" i="11"/>
  <c r="S1375" i="11"/>
  <c r="Z1375" i="11"/>
  <c r="Y1375" i="11"/>
  <c r="S1311" i="11"/>
  <c r="Y1311" i="11"/>
  <c r="Z1311" i="11"/>
  <c r="S1247" i="11"/>
  <c r="Y1247" i="11"/>
  <c r="Z1247" i="11"/>
  <c r="S1191" i="11"/>
  <c r="Y1191" i="11"/>
  <c r="Z1191" i="11"/>
  <c r="S1127" i="11"/>
  <c r="Y1127" i="11"/>
  <c r="Z1127" i="11"/>
  <c r="S1087" i="11"/>
  <c r="Z1087" i="11"/>
  <c r="Y1087" i="11"/>
  <c r="S1031" i="11"/>
  <c r="Z1031" i="11"/>
  <c r="Y1031" i="11"/>
  <c r="S983" i="11"/>
  <c r="Z983" i="11"/>
  <c r="Y983" i="11"/>
  <c r="S927" i="11"/>
  <c r="Y927" i="11"/>
  <c r="Z927" i="11"/>
  <c r="S879" i="11"/>
  <c r="Y879" i="11"/>
  <c r="Z879" i="11"/>
  <c r="S823" i="11"/>
  <c r="Y823" i="11"/>
  <c r="Z823" i="11"/>
  <c r="S775" i="11"/>
  <c r="Y775" i="11"/>
  <c r="Z775" i="11"/>
  <c r="S719" i="11"/>
  <c r="Y719" i="11"/>
  <c r="Z719" i="11"/>
  <c r="S663" i="11"/>
  <c r="Z663" i="11"/>
  <c r="Y663" i="11"/>
  <c r="S631" i="11"/>
  <c r="Z631" i="11"/>
  <c r="Y631" i="11"/>
  <c r="S599" i="11"/>
  <c r="Z599" i="11"/>
  <c r="Y599" i="11"/>
  <c r="S591" i="11"/>
  <c r="Z591" i="11"/>
  <c r="Y591" i="11"/>
  <c r="S559" i="11"/>
  <c r="Z559" i="11"/>
  <c r="Y559" i="11"/>
  <c r="S511" i="11"/>
  <c r="Z511" i="11"/>
  <c r="Y511" i="11"/>
  <c r="S495" i="11"/>
  <c r="Z495" i="11"/>
  <c r="Y495" i="11"/>
  <c r="S479" i="11"/>
  <c r="Z479" i="11"/>
  <c r="Y479" i="11"/>
  <c r="S463" i="11"/>
  <c r="Z463" i="11"/>
  <c r="Y463" i="11"/>
  <c r="S447" i="11"/>
  <c r="Z447" i="11"/>
  <c r="Y447" i="11"/>
  <c r="S431" i="11"/>
  <c r="Z431" i="11"/>
  <c r="Y431" i="11"/>
  <c r="S415" i="11"/>
  <c r="Z415" i="11"/>
  <c r="Y415" i="11"/>
  <c r="S399" i="11"/>
  <c r="Z399" i="11"/>
  <c r="Y399" i="11"/>
  <c r="S391" i="11"/>
  <c r="Z391" i="11"/>
  <c r="Y391" i="11"/>
  <c r="S375" i="11"/>
  <c r="Z375" i="11"/>
  <c r="Y375" i="11"/>
  <c r="S359" i="11"/>
  <c r="Z359" i="11"/>
  <c r="Y359" i="11"/>
  <c r="S343" i="11"/>
  <c r="Z343" i="11"/>
  <c r="Y343" i="11"/>
  <c r="S327" i="11"/>
  <c r="Z327" i="11"/>
  <c r="Y327" i="11"/>
  <c r="S311" i="11"/>
  <c r="Z311" i="11"/>
  <c r="Y311" i="11"/>
  <c r="S295" i="11"/>
  <c r="Z295" i="11"/>
  <c r="Y295" i="11"/>
  <c r="S279" i="11"/>
  <c r="Z279" i="11"/>
  <c r="Y279" i="11"/>
  <c r="S255" i="11"/>
  <c r="Z255" i="11"/>
  <c r="Y255" i="11"/>
  <c r="S239" i="11"/>
  <c r="Z239" i="11"/>
  <c r="Y239" i="11"/>
  <c r="S223" i="11"/>
  <c r="Z223" i="11"/>
  <c r="Y223" i="11"/>
  <c r="S207" i="11"/>
  <c r="Z207" i="11"/>
  <c r="Y207" i="11"/>
  <c r="S191" i="11"/>
  <c r="Y191" i="11"/>
  <c r="Z191" i="11"/>
  <c r="S175" i="11"/>
  <c r="Y175" i="11"/>
  <c r="Z175" i="11"/>
  <c r="S159" i="11"/>
  <c r="Y159" i="11"/>
  <c r="Z159" i="11"/>
  <c r="S143" i="11"/>
  <c r="Y143" i="11"/>
  <c r="Z143" i="11"/>
  <c r="S127" i="11"/>
  <c r="Y127" i="11"/>
  <c r="Z127" i="11"/>
  <c r="S111" i="11"/>
  <c r="Y111" i="11"/>
  <c r="Z111" i="11"/>
  <c r="S55" i="11"/>
  <c r="Y55" i="11"/>
  <c r="Z55" i="11"/>
  <c r="S4222" i="11"/>
  <c r="Y4222" i="11"/>
  <c r="Z4222" i="11"/>
  <c r="S4198" i="11"/>
  <c r="Y4198" i="11"/>
  <c r="Z4198" i="11"/>
  <c r="S4174" i="11"/>
  <c r="Y4174" i="11"/>
  <c r="Z4174" i="11"/>
  <c r="S4158" i="11"/>
  <c r="Y4158" i="11"/>
  <c r="Z4158" i="11"/>
  <c r="S4134" i="11"/>
  <c r="Y4134" i="11"/>
  <c r="Z4134" i="11"/>
  <c r="S4110" i="11"/>
  <c r="Y4110" i="11"/>
  <c r="Z4110" i="11"/>
  <c r="S4086" i="11"/>
  <c r="Y4086" i="11"/>
  <c r="Z4086" i="11"/>
  <c r="S4054" i="11"/>
  <c r="Y4054" i="11"/>
  <c r="Z4054" i="11"/>
  <c r="S4030" i="11"/>
  <c r="Y4030" i="11"/>
  <c r="Z4030" i="11"/>
  <c r="S4006" i="11"/>
  <c r="Y4006" i="11"/>
  <c r="Z4006" i="11"/>
  <c r="S3982" i="11"/>
  <c r="Y3982" i="11"/>
  <c r="Z3982" i="11"/>
  <c r="S3958" i="11"/>
  <c r="Y3958" i="11"/>
  <c r="Z3958" i="11"/>
  <c r="S3934" i="11"/>
  <c r="Y3934" i="11"/>
  <c r="Z3934" i="11"/>
  <c r="S3910" i="11"/>
  <c r="Y3910" i="11"/>
  <c r="Z3910" i="11"/>
  <c r="S3886" i="11"/>
  <c r="Y3886" i="11"/>
  <c r="Z3886" i="11"/>
  <c r="S3862" i="11"/>
  <c r="Y3862" i="11"/>
  <c r="Z3862" i="11"/>
  <c r="S3846" i="11"/>
  <c r="Z3846" i="11"/>
  <c r="Y3846" i="11"/>
  <c r="S3822" i="11"/>
  <c r="Z3822" i="11"/>
  <c r="Y3822" i="11"/>
  <c r="S3798" i="11"/>
  <c r="Y3798" i="11"/>
  <c r="Z3798" i="11"/>
  <c r="S3774" i="11"/>
  <c r="Y3774" i="11"/>
  <c r="Z3774" i="11"/>
  <c r="S3758" i="11"/>
  <c r="Y3758" i="11"/>
  <c r="Z3758" i="11"/>
  <c r="S3742" i="11"/>
  <c r="Y3742" i="11"/>
  <c r="Z3742" i="11"/>
  <c r="S3726" i="11"/>
  <c r="Y3726" i="11"/>
  <c r="Z3726" i="11"/>
  <c r="S3710" i="11"/>
  <c r="Y3710" i="11"/>
  <c r="Z3710" i="11"/>
  <c r="S3678" i="11"/>
  <c r="Y3678" i="11"/>
  <c r="Z3678" i="11"/>
  <c r="S3662" i="11"/>
  <c r="Y3662" i="11"/>
  <c r="Z3662" i="11"/>
  <c r="S3646" i="11"/>
  <c r="Y3646" i="11"/>
  <c r="Z3646" i="11"/>
  <c r="S3630" i="11"/>
  <c r="Y3630" i="11"/>
  <c r="Z3630" i="11"/>
  <c r="S3614" i="11"/>
  <c r="Y3614" i="11"/>
  <c r="Z3614" i="11"/>
  <c r="S3598" i="11"/>
  <c r="Y3598" i="11"/>
  <c r="Z3598" i="11"/>
  <c r="S3590" i="11"/>
  <c r="Y3590" i="11"/>
  <c r="Z3590" i="11"/>
  <c r="S3574" i="11"/>
  <c r="Z3574" i="11"/>
  <c r="Y3574" i="11"/>
  <c r="S3558" i="11"/>
  <c r="Z3558" i="11"/>
  <c r="Y3558" i="11"/>
  <c r="S3542" i="11"/>
  <c r="Z3542" i="11"/>
  <c r="Y3542" i="11"/>
  <c r="S3534" i="11"/>
  <c r="Z3534" i="11"/>
  <c r="Y3534" i="11"/>
  <c r="S3518" i="11"/>
  <c r="Z3518" i="11"/>
  <c r="Y3518" i="11"/>
  <c r="S3502" i="11"/>
  <c r="Z3502" i="11"/>
  <c r="Y3502" i="11"/>
  <c r="S3494" i="11"/>
  <c r="Z3494" i="11"/>
  <c r="Y3494" i="11"/>
  <c r="S3478" i="11"/>
  <c r="Z3478" i="11"/>
  <c r="Y3478" i="11"/>
  <c r="S3462" i="11"/>
  <c r="Y3462" i="11"/>
  <c r="Z3462" i="11"/>
  <c r="S3446" i="11"/>
  <c r="Y3446" i="11"/>
  <c r="Z3446" i="11"/>
  <c r="S3430" i="11"/>
  <c r="Y3430" i="11"/>
  <c r="Z3430" i="11"/>
  <c r="S3414" i="11"/>
  <c r="Z3414" i="11"/>
  <c r="Y3414" i="11"/>
  <c r="S3406" i="11"/>
  <c r="Y3406" i="11"/>
  <c r="Z3406" i="11"/>
  <c r="S3390" i="11"/>
  <c r="Y3390" i="11"/>
  <c r="Z3390" i="11"/>
  <c r="S3374" i="11"/>
  <c r="Y3374" i="11"/>
  <c r="Z3374" i="11"/>
  <c r="S3358" i="11"/>
  <c r="Z3358" i="11"/>
  <c r="Y3358" i="11"/>
  <c r="S3182" i="11"/>
  <c r="Z3182" i="11"/>
  <c r="Y3182" i="11"/>
  <c r="S4229" i="11"/>
  <c r="Y4229" i="11"/>
  <c r="Z4229" i="11"/>
  <c r="S4221" i="11"/>
  <c r="Y4221" i="11"/>
  <c r="Z4221" i="11"/>
  <c r="S4213" i="11"/>
  <c r="Y4213" i="11"/>
  <c r="Z4213" i="11"/>
  <c r="S4205" i="11"/>
  <c r="Y4205" i="11"/>
  <c r="Z4205" i="11"/>
  <c r="S4197" i="11"/>
  <c r="Y4197" i="11"/>
  <c r="Z4197" i="11"/>
  <c r="S4189" i="11"/>
  <c r="Y4189" i="11"/>
  <c r="Z4189" i="11"/>
  <c r="S4181" i="11"/>
  <c r="Y4181" i="11"/>
  <c r="Z4181" i="11"/>
  <c r="S4173" i="11"/>
  <c r="Y4173" i="11"/>
  <c r="Z4173" i="11"/>
  <c r="S4165" i="11"/>
  <c r="Y4165" i="11"/>
  <c r="Z4165" i="11"/>
  <c r="S4157" i="11"/>
  <c r="Y4157" i="11"/>
  <c r="Z4157" i="11"/>
  <c r="S4149" i="11"/>
  <c r="Y4149" i="11"/>
  <c r="Z4149" i="11"/>
  <c r="S4141" i="11"/>
  <c r="Y4141" i="11"/>
  <c r="Z4141" i="11"/>
  <c r="S4133" i="11"/>
  <c r="Y4133" i="11"/>
  <c r="Z4133" i="11"/>
  <c r="S4125" i="11"/>
  <c r="Y4125" i="11"/>
  <c r="Z4125" i="11"/>
  <c r="S4117" i="11"/>
  <c r="Y4117" i="11"/>
  <c r="Z4117" i="11"/>
  <c r="S4231" i="11"/>
  <c r="Y4231" i="11"/>
  <c r="Z4231" i="11"/>
  <c r="S4175" i="11"/>
  <c r="Y4175" i="11"/>
  <c r="Z4175" i="11"/>
  <c r="S4135" i="11"/>
  <c r="Y4135" i="11"/>
  <c r="Z4135" i="11"/>
  <c r="S4079" i="11"/>
  <c r="Z4079" i="11"/>
  <c r="Y4079" i="11"/>
  <c r="S4023" i="11"/>
  <c r="Z4023" i="11"/>
  <c r="Y4023" i="11"/>
  <c r="S3967" i="11"/>
  <c r="Z3967" i="11"/>
  <c r="Y3967" i="11"/>
  <c r="S3911" i="11"/>
  <c r="Y3911" i="11"/>
  <c r="Z3911" i="11"/>
  <c r="S3863" i="11"/>
  <c r="Y3863" i="11"/>
  <c r="Z3863" i="11"/>
  <c r="S3807" i="11"/>
  <c r="Y3807" i="11"/>
  <c r="Z3807" i="11"/>
  <c r="S3751" i="11"/>
  <c r="Y3751" i="11"/>
  <c r="Z3751" i="11"/>
  <c r="S3695" i="11"/>
  <c r="Y3695" i="11"/>
  <c r="Z3695" i="11"/>
  <c r="S3647" i="11"/>
  <c r="Y3647" i="11"/>
  <c r="Z3647" i="11"/>
  <c r="S3591" i="11"/>
  <c r="Z3591" i="11"/>
  <c r="Y3591" i="11"/>
  <c r="S3535" i="11"/>
  <c r="Z3535" i="11"/>
  <c r="Y3535" i="11"/>
  <c r="S3479" i="11"/>
  <c r="Z3479" i="11"/>
  <c r="Y3479" i="11"/>
  <c r="S3423" i="11"/>
  <c r="Z3423" i="11"/>
  <c r="Y3423" i="11"/>
  <c r="S3383" i="11"/>
  <c r="Z3383" i="11"/>
  <c r="Y3383" i="11"/>
  <c r="S3327" i="11"/>
  <c r="Z3327" i="11"/>
  <c r="Y3327" i="11"/>
  <c r="S3271" i="11"/>
  <c r="Z3271" i="11"/>
  <c r="Y3271" i="11"/>
  <c r="S3215" i="11"/>
  <c r="Z3215" i="11"/>
  <c r="Y3215" i="11"/>
  <c r="S3159" i="11"/>
  <c r="Z3159" i="11"/>
  <c r="Y3159" i="11"/>
  <c r="S3103" i="11"/>
  <c r="Z3103" i="11"/>
  <c r="Y3103" i="11"/>
  <c r="S3047" i="11"/>
  <c r="Z3047" i="11"/>
  <c r="Y3047" i="11"/>
  <c r="S2975" i="11"/>
  <c r="Y2975" i="11"/>
  <c r="Z2975" i="11"/>
  <c r="S2919" i="11"/>
  <c r="Y2919" i="11"/>
  <c r="Z2919" i="11"/>
  <c r="S2879" i="11"/>
  <c r="Y2879" i="11"/>
  <c r="Z2879" i="11"/>
  <c r="S2831" i="11"/>
  <c r="Y2831" i="11"/>
  <c r="Z2831" i="11"/>
  <c r="S2783" i="11"/>
  <c r="Y2783" i="11"/>
  <c r="Z2783" i="11"/>
  <c r="S2727" i="11"/>
  <c r="Y2727" i="11"/>
  <c r="Z2727" i="11"/>
  <c r="S2679" i="11"/>
  <c r="Y2679" i="11"/>
  <c r="Z2679" i="11"/>
  <c r="S2623" i="11"/>
  <c r="Y2623" i="11"/>
  <c r="Z2623" i="11"/>
  <c r="S2567" i="11"/>
  <c r="Y2567" i="11"/>
  <c r="Z2567" i="11"/>
  <c r="S2511" i="11"/>
  <c r="Y2511" i="11"/>
  <c r="Z2511" i="11"/>
  <c r="S2455" i="11"/>
  <c r="Y2455" i="11"/>
  <c r="Z2455" i="11"/>
  <c r="S2407" i="11"/>
  <c r="Y2407" i="11"/>
  <c r="Z2407" i="11"/>
  <c r="S2359" i="11"/>
  <c r="Y2359" i="11"/>
  <c r="Z2359" i="11"/>
  <c r="S2295" i="11"/>
  <c r="Y2295" i="11"/>
  <c r="Z2295" i="11"/>
  <c r="S2255" i="11"/>
  <c r="Y2255" i="11"/>
  <c r="Z2255" i="11"/>
  <c r="S2199" i="11"/>
  <c r="Y2199" i="11"/>
  <c r="Z2199" i="11"/>
  <c r="S2151" i="11"/>
  <c r="Y2151" i="11"/>
  <c r="Z2151" i="11"/>
  <c r="S2087" i="11"/>
  <c r="Y2087" i="11"/>
  <c r="Z2087" i="11"/>
  <c r="S2031" i="11"/>
  <c r="Z2031" i="11"/>
  <c r="Y2031" i="11"/>
  <c r="S1983" i="11"/>
  <c r="Y1983" i="11"/>
  <c r="Z1983" i="11"/>
  <c r="S1919" i="11"/>
  <c r="Y1919" i="11"/>
  <c r="Z1919" i="11"/>
  <c r="S1871" i="11"/>
  <c r="Z1871" i="11"/>
  <c r="Y1871" i="11"/>
  <c r="S1815" i="11"/>
  <c r="Z1815" i="11"/>
  <c r="Y1815" i="11"/>
  <c r="S1767" i="11"/>
  <c r="Z1767" i="11"/>
  <c r="Y1767" i="11"/>
  <c r="S1711" i="11"/>
  <c r="Z1711" i="11"/>
  <c r="Y1711" i="11"/>
  <c r="S1671" i="11"/>
  <c r="Z1671" i="11"/>
  <c r="Y1671" i="11"/>
  <c r="S1615" i="11"/>
  <c r="Z1615" i="11"/>
  <c r="Y1615" i="11"/>
  <c r="S1567" i="11"/>
  <c r="Z1567" i="11"/>
  <c r="Y1567" i="11"/>
  <c r="S1511" i="11"/>
  <c r="Z1511" i="11"/>
  <c r="Y1511" i="11"/>
  <c r="S1463" i="11"/>
  <c r="Y1463" i="11"/>
  <c r="Z1463" i="11"/>
  <c r="S1415" i="11"/>
  <c r="Y1415" i="11"/>
  <c r="Z1415" i="11"/>
  <c r="S1351" i="11"/>
  <c r="Y1351" i="11"/>
  <c r="Z1351" i="11"/>
  <c r="S1279" i="11"/>
  <c r="Y1279" i="11"/>
  <c r="Z1279" i="11"/>
  <c r="S1223" i="11"/>
  <c r="Y1223" i="11"/>
  <c r="Z1223" i="11"/>
  <c r="S1167" i="11"/>
  <c r="Z1167" i="11"/>
  <c r="Y1167" i="11"/>
  <c r="S1111" i="11"/>
  <c r="Y1111" i="11"/>
  <c r="Z1111" i="11"/>
  <c r="S1063" i="11"/>
  <c r="Y1063" i="11"/>
  <c r="Z1063" i="11"/>
  <c r="S1007" i="11"/>
  <c r="Z1007" i="11"/>
  <c r="Y1007" i="11"/>
  <c r="S959" i="11"/>
  <c r="Z959" i="11"/>
  <c r="Y959" i="11"/>
  <c r="S903" i="11"/>
  <c r="Y903" i="11"/>
  <c r="Z903" i="11"/>
  <c r="S863" i="11"/>
  <c r="Y863" i="11"/>
  <c r="Z863" i="11"/>
  <c r="S807" i="11"/>
  <c r="Y807" i="11"/>
  <c r="Z807" i="11"/>
  <c r="S759" i="11"/>
  <c r="Y759" i="11"/>
  <c r="Z759" i="11"/>
  <c r="S695" i="11"/>
  <c r="Y695" i="11"/>
  <c r="Z695" i="11"/>
  <c r="S655" i="11"/>
  <c r="Z655" i="11"/>
  <c r="Y655" i="11"/>
  <c r="S575" i="11"/>
  <c r="Z575" i="11"/>
  <c r="Y575" i="11"/>
  <c r="S47" i="11"/>
  <c r="Y47" i="11"/>
  <c r="Z47" i="11"/>
  <c r="S4214" i="11"/>
  <c r="Y4214" i="11"/>
  <c r="Z4214" i="11"/>
  <c r="S4190" i="11"/>
  <c r="Y4190" i="11"/>
  <c r="Z4190" i="11"/>
  <c r="S4166" i="11"/>
  <c r="Y4166" i="11"/>
  <c r="Z4166" i="11"/>
  <c r="S4142" i="11"/>
  <c r="Y4142" i="11"/>
  <c r="Z4142" i="11"/>
  <c r="S4126" i="11"/>
  <c r="Y4126" i="11"/>
  <c r="Z4126" i="11"/>
  <c r="S4102" i="11"/>
  <c r="Y4102" i="11"/>
  <c r="Z4102" i="11"/>
  <c r="S4078" i="11"/>
  <c r="Y4078" i="11"/>
  <c r="Z4078" i="11"/>
  <c r="S4062" i="11"/>
  <c r="Y4062" i="11"/>
  <c r="Z4062" i="11"/>
  <c r="S4038" i="11"/>
  <c r="Y4038" i="11"/>
  <c r="Z4038" i="11"/>
  <c r="S4014" i="11"/>
  <c r="Y4014" i="11"/>
  <c r="Z4014" i="11"/>
  <c r="S3990" i="11"/>
  <c r="Y3990" i="11"/>
  <c r="Z3990" i="11"/>
  <c r="S3966" i="11"/>
  <c r="Y3966" i="11"/>
  <c r="Z3966" i="11"/>
  <c r="S3942" i="11"/>
  <c r="Y3942" i="11"/>
  <c r="Z3942" i="11"/>
  <c r="S3918" i="11"/>
  <c r="Y3918" i="11"/>
  <c r="Z3918" i="11"/>
  <c r="S3894" i="11"/>
  <c r="Y3894" i="11"/>
  <c r="Z3894" i="11"/>
  <c r="S3870" i="11"/>
  <c r="Y3870" i="11"/>
  <c r="Z3870" i="11"/>
  <c r="S3854" i="11"/>
  <c r="Z3854" i="11"/>
  <c r="Y3854" i="11"/>
  <c r="S3830" i="11"/>
  <c r="Z3830" i="11"/>
  <c r="Y3830" i="11"/>
  <c r="S3806" i="11"/>
  <c r="Z3806" i="11"/>
  <c r="Y3806" i="11"/>
  <c r="S3782" i="11"/>
  <c r="Z3782" i="11"/>
  <c r="Y3782" i="11"/>
  <c r="S3694" i="11"/>
  <c r="Y3694" i="11"/>
  <c r="Z3694" i="11"/>
  <c r="S4228" i="11"/>
  <c r="Z4228" i="11"/>
  <c r="Y4228" i="11"/>
  <c r="S4220" i="11"/>
  <c r="Y4220" i="11"/>
  <c r="Z4220" i="11"/>
  <c r="S4212" i="11"/>
  <c r="Y4212" i="11"/>
  <c r="Z4212" i="11"/>
  <c r="S4204" i="11"/>
  <c r="Y4204" i="11"/>
  <c r="Z4204" i="11"/>
  <c r="S4196" i="11"/>
  <c r="Y4196" i="11"/>
  <c r="Z4196" i="11"/>
  <c r="S4188" i="11"/>
  <c r="Y4188" i="11"/>
  <c r="Z4188" i="11"/>
  <c r="S4180" i="11"/>
  <c r="Y4180" i="11"/>
  <c r="Z4180" i="11"/>
  <c r="S4172" i="11"/>
  <c r="Y4172" i="11"/>
  <c r="Z4172" i="11"/>
  <c r="S4164" i="11"/>
  <c r="Y4164" i="11"/>
  <c r="Z4164" i="11"/>
  <c r="S4156" i="11"/>
  <c r="Y4156" i="11"/>
  <c r="Z4156" i="11"/>
  <c r="S4148" i="11"/>
  <c r="Y4148" i="11"/>
  <c r="Z4148" i="11"/>
  <c r="S4140" i="11"/>
  <c r="Y4140" i="11"/>
  <c r="Z4140" i="11"/>
  <c r="S4132" i="11"/>
  <c r="Y4132" i="11"/>
  <c r="Z4132" i="11"/>
  <c r="S4124" i="11"/>
  <c r="Y4124" i="11"/>
  <c r="Z4124" i="11"/>
  <c r="S4116" i="11"/>
  <c r="Y4116" i="11"/>
  <c r="Z4116" i="11"/>
  <c r="S4108" i="11"/>
  <c r="Y4108" i="11"/>
  <c r="Z4108" i="11"/>
  <c r="S4100" i="11"/>
  <c r="Y4100" i="11"/>
  <c r="Z4100" i="11"/>
  <c r="S4092" i="11"/>
  <c r="Y4092" i="11"/>
  <c r="Z4092" i="11"/>
  <c r="S4084" i="11"/>
  <c r="Y4084" i="11"/>
  <c r="Z4084" i="11"/>
  <c r="S4076" i="11"/>
  <c r="Y4076" i="11"/>
  <c r="Z4076" i="11"/>
  <c r="S4068" i="11"/>
  <c r="Y4068" i="11"/>
  <c r="Z4068" i="11"/>
  <c r="S4060" i="11"/>
  <c r="Y4060" i="11"/>
  <c r="Z4060" i="11"/>
  <c r="S4052" i="11"/>
  <c r="Y4052" i="11"/>
  <c r="Z4052" i="11"/>
  <c r="S4044" i="11"/>
  <c r="Y4044" i="11"/>
  <c r="Z4044" i="11"/>
  <c r="S4036" i="11"/>
  <c r="Y4036" i="11"/>
  <c r="Z4036" i="11"/>
  <c r="S4028" i="11"/>
  <c r="Y4028" i="11"/>
  <c r="Z4028" i="11"/>
  <c r="S4020" i="11"/>
  <c r="Y4020" i="11"/>
  <c r="Z4020" i="11"/>
  <c r="S4012" i="11"/>
  <c r="Y4012" i="11"/>
  <c r="Z4012" i="11"/>
  <c r="S4004" i="11"/>
  <c r="Y4004" i="11"/>
  <c r="Z4004" i="11"/>
  <c r="S3996" i="11"/>
  <c r="Y3996" i="11"/>
  <c r="Z3996" i="11"/>
  <c r="S3988" i="11"/>
  <c r="Y3988" i="11"/>
  <c r="Z3988" i="11"/>
  <c r="S3980" i="11"/>
  <c r="Y3980" i="11"/>
  <c r="Z3980" i="11"/>
  <c r="S3972" i="11"/>
  <c r="Y3972" i="11"/>
  <c r="Z3972" i="11"/>
  <c r="S3964" i="11"/>
  <c r="Y3964" i="11"/>
  <c r="Z3964" i="11"/>
  <c r="S3956" i="11"/>
  <c r="Y3956" i="11"/>
  <c r="Z3956" i="11"/>
  <c r="S3948" i="11"/>
  <c r="Y3948" i="11"/>
  <c r="Z3948" i="11"/>
  <c r="S3940" i="11"/>
  <c r="Y3940" i="11"/>
  <c r="Z3940" i="11"/>
  <c r="S3932" i="11"/>
  <c r="Y3932" i="11"/>
  <c r="Z3932" i="11"/>
  <c r="S3924" i="11"/>
  <c r="Y3924" i="11"/>
  <c r="Z3924" i="11"/>
  <c r="S3916" i="11"/>
  <c r="Y3916" i="11"/>
  <c r="Z3916" i="11"/>
  <c r="S3908" i="11"/>
  <c r="Y3908" i="11"/>
  <c r="Z3908" i="11"/>
  <c r="S3900" i="11"/>
  <c r="Y3900" i="11"/>
  <c r="Z3900" i="11"/>
  <c r="S3892" i="11"/>
  <c r="Y3892" i="11"/>
  <c r="Z3892" i="11"/>
  <c r="S3884" i="11"/>
  <c r="Y3884" i="11"/>
  <c r="Z3884" i="11"/>
  <c r="S3876" i="11"/>
  <c r="Y3876" i="11"/>
  <c r="Z3876" i="11"/>
  <c r="S3868" i="11"/>
  <c r="Y3868" i="11"/>
  <c r="Z3868" i="11"/>
  <c r="S3860" i="11"/>
  <c r="Y3860" i="11"/>
  <c r="Z3860" i="11"/>
  <c r="S3852" i="11"/>
  <c r="Y3852" i="11"/>
  <c r="Z3852" i="11"/>
  <c r="S3844" i="11"/>
  <c r="Y3844" i="11"/>
  <c r="Z3844" i="11"/>
  <c r="S3836" i="11"/>
  <c r="Y3836" i="11"/>
  <c r="Z3836" i="11"/>
  <c r="S3828" i="11"/>
  <c r="Y3828" i="11"/>
  <c r="Z3828" i="11"/>
  <c r="S3820" i="11"/>
  <c r="Y3820" i="11"/>
  <c r="Z3820" i="11"/>
  <c r="S3812" i="11"/>
  <c r="Y3812" i="11"/>
  <c r="Z3812" i="11"/>
  <c r="S3804" i="11"/>
  <c r="Y3804" i="11"/>
  <c r="Z3804" i="11"/>
  <c r="S3796" i="11"/>
  <c r="Y3796" i="11"/>
  <c r="Z3796" i="11"/>
  <c r="S3788" i="11"/>
  <c r="Y3788" i="11"/>
  <c r="Z3788" i="11"/>
  <c r="S3780" i="11"/>
  <c r="Y3780" i="11"/>
  <c r="Z3780" i="11"/>
  <c r="S3772" i="11"/>
  <c r="Y3772" i="11"/>
  <c r="Z3772" i="11"/>
  <c r="S3764" i="11"/>
  <c r="Y3764" i="11"/>
  <c r="Z3764" i="11"/>
  <c r="S3756" i="11"/>
  <c r="Y3756" i="11"/>
  <c r="Z3756" i="11"/>
  <c r="S3748" i="11"/>
  <c r="Y3748" i="11"/>
  <c r="Z3748" i="11"/>
  <c r="S3740" i="11"/>
  <c r="Y3740" i="11"/>
  <c r="Z3740" i="11"/>
  <c r="S3732" i="11"/>
  <c r="Y3732" i="11"/>
  <c r="Z3732" i="11"/>
  <c r="S3724" i="11"/>
  <c r="Y3724" i="11"/>
  <c r="Z3724" i="11"/>
  <c r="S3716" i="11"/>
  <c r="Y3716" i="11"/>
  <c r="Z3716" i="11"/>
  <c r="S3708" i="11"/>
  <c r="Y3708" i="11"/>
  <c r="Z3708" i="11"/>
  <c r="S3700" i="11"/>
  <c r="Y3700" i="11"/>
  <c r="Z3700" i="11"/>
  <c r="S3692" i="11"/>
  <c r="Y3692" i="11"/>
  <c r="Z3692" i="11"/>
  <c r="S3684" i="11"/>
  <c r="Y3684" i="11"/>
  <c r="Z3684" i="11"/>
  <c r="S3676" i="11"/>
  <c r="Y3676" i="11"/>
  <c r="Z3676" i="11"/>
  <c r="S3668" i="11"/>
  <c r="Y3668" i="11"/>
  <c r="Z3668" i="11"/>
  <c r="S3660" i="11"/>
  <c r="Y3660" i="11"/>
  <c r="Z3660" i="11"/>
  <c r="S3652" i="11"/>
  <c r="Y3652" i="11"/>
  <c r="Z3652" i="11"/>
  <c r="S3644" i="11"/>
  <c r="Y3644" i="11"/>
  <c r="Z3644" i="11"/>
  <c r="S3636" i="11"/>
  <c r="Y3636" i="11"/>
  <c r="Z3636" i="11"/>
  <c r="S3628" i="11"/>
  <c r="Y3628" i="11"/>
  <c r="Z3628" i="11"/>
  <c r="S3620" i="11"/>
  <c r="Y3620" i="11"/>
  <c r="Z3620" i="11"/>
  <c r="S3612" i="11"/>
  <c r="Y3612" i="11"/>
  <c r="Z3612" i="11"/>
  <c r="S4191" i="11"/>
  <c r="Y4191" i="11"/>
  <c r="Z4191" i="11"/>
  <c r="S4127" i="11"/>
  <c r="Y4127" i="11"/>
  <c r="Z4127" i="11"/>
  <c r="S4071" i="11"/>
  <c r="Z4071" i="11"/>
  <c r="Y4071" i="11"/>
  <c r="S4031" i="11"/>
  <c r="Z4031" i="11"/>
  <c r="Y4031" i="11"/>
  <c r="S3975" i="11"/>
  <c r="Y3975" i="11"/>
  <c r="Z3975" i="11"/>
  <c r="S3919" i="11"/>
  <c r="Y3919" i="11"/>
  <c r="Z3919" i="11"/>
  <c r="S3871" i="11"/>
  <c r="Z3871" i="11"/>
  <c r="Y3871" i="11"/>
  <c r="S3815" i="11"/>
  <c r="Y3815" i="11"/>
  <c r="Z3815" i="11"/>
  <c r="S3775" i="11"/>
  <c r="Y3775" i="11"/>
  <c r="Z3775" i="11"/>
  <c r="S3719" i="11"/>
  <c r="Y3719" i="11"/>
  <c r="Z3719" i="11"/>
  <c r="S3663" i="11"/>
  <c r="Y3663" i="11"/>
  <c r="Z3663" i="11"/>
  <c r="S3615" i="11"/>
  <c r="Y3615" i="11"/>
  <c r="Z3615" i="11"/>
  <c r="S3559" i="11"/>
  <c r="Z3559" i="11"/>
  <c r="Y3559" i="11"/>
  <c r="S3495" i="11"/>
  <c r="Z3495" i="11"/>
  <c r="Y3495" i="11"/>
  <c r="S3447" i="11"/>
  <c r="Z3447" i="11"/>
  <c r="Y3447" i="11"/>
  <c r="S3399" i="11"/>
  <c r="Z3399" i="11"/>
  <c r="Y3399" i="11"/>
  <c r="S3335" i="11"/>
  <c r="Z3335" i="11"/>
  <c r="Y3335" i="11"/>
  <c r="S3287" i="11"/>
  <c r="Z3287" i="11"/>
  <c r="Y3287" i="11"/>
  <c r="S3239" i="11"/>
  <c r="Z3239" i="11"/>
  <c r="Y3239" i="11"/>
  <c r="S3183" i="11"/>
  <c r="Z3183" i="11"/>
  <c r="Y3183" i="11"/>
  <c r="S3127" i="11"/>
  <c r="Z3127" i="11"/>
  <c r="Y3127" i="11"/>
  <c r="S3071" i="11"/>
  <c r="Z3071" i="11"/>
  <c r="Y3071" i="11"/>
  <c r="S3023" i="11"/>
  <c r="Y3023" i="11"/>
  <c r="Z3023" i="11"/>
  <c r="S2967" i="11"/>
  <c r="Y2967" i="11"/>
  <c r="Z2967" i="11"/>
  <c r="S2903" i="11"/>
  <c r="Y2903" i="11"/>
  <c r="Z2903" i="11"/>
  <c r="S2815" i="11"/>
  <c r="Y2815" i="11"/>
  <c r="Z2815" i="11"/>
  <c r="S2759" i="11"/>
  <c r="Y2759" i="11"/>
  <c r="Z2759" i="11"/>
  <c r="S2687" i="11"/>
  <c r="Y2687" i="11"/>
  <c r="Z2687" i="11"/>
  <c r="S2631" i="11"/>
  <c r="Y2631" i="11"/>
  <c r="Z2631" i="11"/>
  <c r="S2591" i="11"/>
  <c r="Y2591" i="11"/>
  <c r="Z2591" i="11"/>
  <c r="S2535" i="11"/>
  <c r="Y2535" i="11"/>
  <c r="Z2535" i="11"/>
  <c r="S2479" i="11"/>
  <c r="Y2479" i="11"/>
  <c r="Z2479" i="11"/>
  <c r="S2423" i="11"/>
  <c r="Y2423" i="11"/>
  <c r="Z2423" i="11"/>
  <c r="S2375" i="11"/>
  <c r="Y2375" i="11"/>
  <c r="Z2375" i="11"/>
  <c r="S2327" i="11"/>
  <c r="Y2327" i="11"/>
  <c r="Z2327" i="11"/>
  <c r="S2279" i="11"/>
  <c r="Z2279" i="11"/>
  <c r="Y2279" i="11"/>
  <c r="S2231" i="11"/>
  <c r="Y2231" i="11"/>
  <c r="Z2231" i="11"/>
  <c r="S2175" i="11"/>
  <c r="Z2175" i="11"/>
  <c r="Y2175" i="11"/>
  <c r="S2111" i="11"/>
  <c r="Y2111" i="11"/>
  <c r="Z2111" i="11"/>
  <c r="S2055" i="11"/>
  <c r="Y2055" i="11"/>
  <c r="Z2055" i="11"/>
  <c r="S1999" i="11"/>
  <c r="Z1999" i="11"/>
  <c r="Y1999" i="11"/>
  <c r="S1943" i="11"/>
  <c r="Y1943" i="11"/>
  <c r="Z1943" i="11"/>
  <c r="S1887" i="11"/>
  <c r="Z1887" i="11"/>
  <c r="Y1887" i="11"/>
  <c r="S1831" i="11"/>
  <c r="Z1831" i="11"/>
  <c r="Y1831" i="11"/>
  <c r="S1783" i="11"/>
  <c r="Z1783" i="11"/>
  <c r="Y1783" i="11"/>
  <c r="S1719" i="11"/>
  <c r="Z1719" i="11"/>
  <c r="Y1719" i="11"/>
  <c r="S1655" i="11"/>
  <c r="Z1655" i="11"/>
  <c r="Y1655" i="11"/>
  <c r="S1599" i="11"/>
  <c r="Z1599" i="11"/>
  <c r="Y1599" i="11"/>
  <c r="S1551" i="11"/>
  <c r="Z1551" i="11"/>
  <c r="Y1551" i="11"/>
  <c r="S1495" i="11"/>
  <c r="Y1495" i="11"/>
  <c r="Z1495" i="11"/>
  <c r="S1447" i="11"/>
  <c r="Y1447" i="11"/>
  <c r="Z1447" i="11"/>
  <c r="S1399" i="11"/>
  <c r="Y1399" i="11"/>
  <c r="Z1399" i="11"/>
  <c r="S1367" i="11"/>
  <c r="Y1367" i="11"/>
  <c r="Z1367" i="11"/>
  <c r="S1319" i="11"/>
  <c r="Y1319" i="11"/>
  <c r="Z1319" i="11"/>
  <c r="S1263" i="11"/>
  <c r="Y1263" i="11"/>
  <c r="Z1263" i="11"/>
  <c r="S1207" i="11"/>
  <c r="Y1207" i="11"/>
  <c r="Z1207" i="11"/>
  <c r="S1159" i="11"/>
  <c r="Y1159" i="11"/>
  <c r="Z1159" i="11"/>
  <c r="S1095" i="11"/>
  <c r="Y1095" i="11"/>
  <c r="Z1095" i="11"/>
  <c r="S1039" i="11"/>
  <c r="Z1039" i="11"/>
  <c r="Y1039" i="11"/>
  <c r="S991" i="11"/>
  <c r="Z991" i="11"/>
  <c r="Y991" i="11"/>
  <c r="S935" i="11"/>
  <c r="Y935" i="11"/>
  <c r="Z935" i="11"/>
  <c r="S895" i="11"/>
  <c r="Y895" i="11"/>
  <c r="Z895" i="11"/>
  <c r="S839" i="11"/>
  <c r="Y839" i="11"/>
  <c r="Z839" i="11"/>
  <c r="S791" i="11"/>
  <c r="Y791" i="11"/>
  <c r="Z791" i="11"/>
  <c r="S735" i="11"/>
  <c r="Y735" i="11"/>
  <c r="Z735" i="11"/>
  <c r="S679" i="11"/>
  <c r="Z679" i="11"/>
  <c r="Y679" i="11"/>
  <c r="S623" i="11"/>
  <c r="Z623" i="11"/>
  <c r="Y623" i="11"/>
  <c r="S535" i="11"/>
  <c r="Z535" i="11"/>
  <c r="Y535" i="11"/>
  <c r="S71" i="11"/>
  <c r="Z71" i="11"/>
  <c r="Y71" i="11"/>
  <c r="S4227" i="11"/>
  <c r="Y4227" i="11"/>
  <c r="Z4227" i="11"/>
  <c r="S4219" i="11"/>
  <c r="Y4219" i="11"/>
  <c r="Z4219" i="11"/>
  <c r="S4211" i="11"/>
  <c r="Y4211" i="11"/>
  <c r="Z4211" i="11"/>
  <c r="S4203" i="11"/>
  <c r="Z4203" i="11"/>
  <c r="Y4203" i="11"/>
  <c r="S4195" i="11"/>
  <c r="Y4195" i="11"/>
  <c r="Z4195" i="11"/>
  <c r="S4187" i="11"/>
  <c r="Z4187" i="11"/>
  <c r="Y4187" i="11"/>
  <c r="S4179" i="11"/>
  <c r="Y4179" i="11"/>
  <c r="Z4179" i="11"/>
  <c r="S4171" i="11"/>
  <c r="Z4171" i="11"/>
  <c r="Y4171" i="11"/>
  <c r="S4163" i="11"/>
  <c r="Y4163" i="11"/>
  <c r="Z4163" i="11"/>
  <c r="S4155" i="11"/>
  <c r="Z4155" i="11"/>
  <c r="Y4155" i="11"/>
  <c r="S4147" i="11"/>
  <c r="Y4147" i="11"/>
  <c r="Z4147" i="11"/>
  <c r="S4139" i="11"/>
  <c r="Z4139" i="11"/>
  <c r="Y4139" i="11"/>
  <c r="S4131" i="11"/>
  <c r="Y4131" i="11"/>
  <c r="Z4131" i="11"/>
  <c r="S4123" i="11"/>
  <c r="Z4123" i="11"/>
  <c r="Y4123" i="11"/>
  <c r="S4115" i="11"/>
  <c r="Z4115" i="11"/>
  <c r="Y4115" i="11"/>
  <c r="S4107" i="11"/>
  <c r="Z4107" i="11"/>
  <c r="Y4107" i="11"/>
  <c r="S4099" i="11"/>
  <c r="Z4099" i="11"/>
  <c r="Y4099" i="11"/>
  <c r="S4091" i="11"/>
  <c r="Z4091" i="11"/>
  <c r="Y4091" i="11"/>
  <c r="S4083" i="11"/>
  <c r="Z4083" i="11"/>
  <c r="Y4083" i="11"/>
  <c r="S4075" i="11"/>
  <c r="Z4075" i="11"/>
  <c r="Y4075" i="11"/>
  <c r="S4067" i="11"/>
  <c r="Z4067" i="11"/>
  <c r="Y4067" i="11"/>
  <c r="S4059" i="11"/>
  <c r="Z4059" i="11"/>
  <c r="Y4059" i="11"/>
  <c r="S4051" i="11"/>
  <c r="Z4051" i="11"/>
  <c r="Y4051" i="11"/>
  <c r="S4043" i="11"/>
  <c r="Z4043" i="11"/>
  <c r="Y4043" i="11"/>
  <c r="S4035" i="11"/>
  <c r="Z4035" i="11"/>
  <c r="Y4035" i="11"/>
  <c r="S4027" i="11"/>
  <c r="Z4027" i="11"/>
  <c r="Y4027" i="11"/>
  <c r="S4019" i="11"/>
  <c r="Z4019" i="11"/>
  <c r="Y4019" i="11"/>
  <c r="S4011" i="11"/>
  <c r="Z4011" i="11"/>
  <c r="Y4011" i="11"/>
  <c r="S4003" i="11"/>
  <c r="Z4003" i="11"/>
  <c r="Y4003" i="11"/>
  <c r="S3995" i="11"/>
  <c r="Z3995" i="11"/>
  <c r="Y3995" i="11"/>
  <c r="S3987" i="11"/>
  <c r="Z3987" i="11"/>
  <c r="Y3987" i="11"/>
  <c r="S3979" i="11"/>
  <c r="Z3979" i="11"/>
  <c r="Y3979" i="11"/>
  <c r="S3971" i="11"/>
  <c r="Y3971" i="11"/>
  <c r="Z3971" i="11"/>
  <c r="S3963" i="11"/>
  <c r="Y3963" i="11"/>
  <c r="Z3963" i="11"/>
  <c r="S3955" i="11"/>
  <c r="Z3955" i="11"/>
  <c r="Y3955" i="11"/>
  <c r="S3947" i="11"/>
  <c r="Y3947" i="11"/>
  <c r="Z3947" i="11"/>
  <c r="S3939" i="11"/>
  <c r="Y3939" i="11"/>
  <c r="Z3939" i="11"/>
  <c r="S3931" i="11"/>
  <c r="Y3931" i="11"/>
  <c r="Z3931" i="11"/>
  <c r="S3923" i="11"/>
  <c r="Z3923" i="11"/>
  <c r="Y3923" i="11"/>
  <c r="S3915" i="11"/>
  <c r="Y3915" i="11"/>
  <c r="Z3915" i="11"/>
  <c r="S3907" i="11"/>
  <c r="Y3907" i="11"/>
  <c r="Z3907" i="11"/>
  <c r="S3899" i="11"/>
  <c r="Y3899" i="11"/>
  <c r="Z3899" i="11"/>
  <c r="S3891" i="11"/>
  <c r="Z3891" i="11"/>
  <c r="Y3891" i="11"/>
  <c r="S3883" i="11"/>
  <c r="Y3883" i="11"/>
  <c r="Z3883" i="11"/>
  <c r="S3875" i="11"/>
  <c r="Y3875" i="11"/>
  <c r="Z3875" i="11"/>
  <c r="S3867" i="11"/>
  <c r="Y3867" i="11"/>
  <c r="Z3867" i="11"/>
  <c r="S3859" i="11"/>
  <c r="Z3859" i="11"/>
  <c r="Y3859" i="11"/>
  <c r="S3851" i="11"/>
  <c r="Z3851" i="11"/>
  <c r="Y3851" i="11"/>
  <c r="S3843" i="11"/>
  <c r="Z3843" i="11"/>
  <c r="Y3843" i="11"/>
  <c r="S3835" i="11"/>
  <c r="Z3835" i="11"/>
  <c r="Y3835" i="11"/>
  <c r="S3827" i="11"/>
  <c r="Y3827" i="11"/>
  <c r="Z3827" i="11"/>
  <c r="S3819" i="11"/>
  <c r="Y3819" i="11"/>
  <c r="Z3819" i="11"/>
  <c r="S3811" i="11"/>
  <c r="Y3811" i="11"/>
  <c r="Z3811" i="11"/>
  <c r="S3803" i="11"/>
  <c r="Y3803" i="11"/>
  <c r="Z3803" i="11"/>
  <c r="S3795" i="11"/>
  <c r="Y3795" i="11"/>
  <c r="Z3795" i="11"/>
  <c r="S3787" i="11"/>
  <c r="Y3787" i="11"/>
  <c r="Z3787" i="11"/>
  <c r="S3779" i="11"/>
  <c r="Y3779" i="11"/>
  <c r="Z3779" i="11"/>
  <c r="S3771" i="11"/>
  <c r="Y3771" i="11"/>
  <c r="Z3771" i="11"/>
  <c r="S3763" i="11"/>
  <c r="Y3763" i="11"/>
  <c r="Z3763" i="11"/>
  <c r="S3755" i="11"/>
  <c r="Y3755" i="11"/>
  <c r="Z3755" i="11"/>
  <c r="S3747" i="11"/>
  <c r="Y3747" i="11"/>
  <c r="Z3747" i="11"/>
  <c r="S3739" i="11"/>
  <c r="Y3739" i="11"/>
  <c r="Z3739" i="11"/>
  <c r="S3731" i="11"/>
  <c r="Y3731" i="11"/>
  <c r="Z3731" i="11"/>
  <c r="S3723" i="11"/>
  <c r="Y3723" i="11"/>
  <c r="Z3723" i="11"/>
  <c r="S3715" i="11"/>
  <c r="Y3715" i="11"/>
  <c r="Z3715" i="11"/>
  <c r="S3707" i="11"/>
  <c r="Y3707" i="11"/>
  <c r="Z3707" i="11"/>
  <c r="S3699" i="11"/>
  <c r="Y3699" i="11"/>
  <c r="Z3699" i="11"/>
  <c r="S3691" i="11"/>
  <c r="Y3691" i="11"/>
  <c r="Z3691" i="11"/>
  <c r="S3683" i="11"/>
  <c r="Y3683" i="11"/>
  <c r="Z3683" i="11"/>
  <c r="S3675" i="11"/>
  <c r="Y3675" i="11"/>
  <c r="Z3675" i="11"/>
  <c r="S3667" i="11"/>
  <c r="Y3667" i="11"/>
  <c r="Z3667" i="11"/>
  <c r="S3659" i="11"/>
  <c r="Y3659" i="11"/>
  <c r="Z3659" i="11"/>
  <c r="S3651" i="11"/>
  <c r="Y3651" i="11"/>
  <c r="Z3651" i="11"/>
  <c r="S3643" i="11"/>
  <c r="Y3643" i="11"/>
  <c r="Z3643" i="11"/>
  <c r="S3635" i="11"/>
  <c r="Y3635" i="11"/>
  <c r="Z3635" i="11"/>
  <c r="S3627" i="11"/>
  <c r="Y3627" i="11"/>
  <c r="Z3627" i="11"/>
  <c r="S3619" i="11"/>
  <c r="Y3619" i="11"/>
  <c r="Z3619" i="11"/>
  <c r="S3611" i="11"/>
  <c r="Y3611" i="11"/>
  <c r="Z3611" i="11"/>
  <c r="S3603" i="11"/>
  <c r="Y3603" i="11"/>
  <c r="Z3603" i="11"/>
  <c r="S3595" i="11"/>
  <c r="Y3595" i="11"/>
  <c r="Z3595" i="11"/>
  <c r="S3587" i="11"/>
  <c r="Z3587" i="11"/>
  <c r="Y3587" i="11"/>
  <c r="S3579" i="11"/>
  <c r="Z3579" i="11"/>
  <c r="Y3579" i="11"/>
  <c r="S3571" i="11"/>
  <c r="Z3571" i="11"/>
  <c r="Y3571" i="11"/>
  <c r="S3563" i="11"/>
  <c r="Z3563" i="11"/>
  <c r="Y3563" i="11"/>
  <c r="S4215" i="11"/>
  <c r="Y4215" i="11"/>
  <c r="Z4215" i="11"/>
  <c r="S4151" i="11"/>
  <c r="Y4151" i="11"/>
  <c r="Z4151" i="11"/>
  <c r="S4103" i="11"/>
  <c r="Z4103" i="11"/>
  <c r="Y4103" i="11"/>
  <c r="S4055" i="11"/>
  <c r="Z4055" i="11"/>
  <c r="Y4055" i="11"/>
  <c r="S3999" i="11"/>
  <c r="Z3999" i="11"/>
  <c r="Y3999" i="11"/>
  <c r="S3951" i="11"/>
  <c r="Y3951" i="11"/>
  <c r="Z3951" i="11"/>
  <c r="S3895" i="11"/>
  <c r="Y3895" i="11"/>
  <c r="Z3895" i="11"/>
  <c r="S3823" i="11"/>
  <c r="Y3823" i="11"/>
  <c r="Z3823" i="11"/>
  <c r="S3767" i="11"/>
  <c r="Y3767" i="11"/>
  <c r="Z3767" i="11"/>
  <c r="S3711" i="11"/>
  <c r="Y3711" i="11"/>
  <c r="Z3711" i="11"/>
  <c r="S3655" i="11"/>
  <c r="Y3655" i="11"/>
  <c r="Z3655" i="11"/>
  <c r="S3607" i="11"/>
  <c r="Y3607" i="11"/>
  <c r="Z3607" i="11"/>
  <c r="S3551" i="11"/>
  <c r="Z3551" i="11"/>
  <c r="Y3551" i="11"/>
  <c r="S3503" i="11"/>
  <c r="Z3503" i="11"/>
  <c r="Y3503" i="11"/>
  <c r="S3439" i="11"/>
  <c r="Z3439" i="11"/>
  <c r="Y3439" i="11"/>
  <c r="S3391" i="11"/>
  <c r="Z3391" i="11"/>
  <c r="Y3391" i="11"/>
  <c r="S3343" i="11"/>
  <c r="Z3343" i="11"/>
  <c r="Y3343" i="11"/>
  <c r="S3279" i="11"/>
  <c r="Z3279" i="11"/>
  <c r="Y3279" i="11"/>
  <c r="S3223" i="11"/>
  <c r="Z3223" i="11"/>
  <c r="Y3223" i="11"/>
  <c r="S3175" i="11"/>
  <c r="Z3175" i="11"/>
  <c r="Y3175" i="11"/>
  <c r="S3119" i="11"/>
  <c r="Z3119" i="11"/>
  <c r="Y3119" i="11"/>
  <c r="S3055" i="11"/>
  <c r="Z3055" i="11"/>
  <c r="Y3055" i="11"/>
  <c r="S2999" i="11"/>
  <c r="Y2999" i="11"/>
  <c r="Z2999" i="11"/>
  <c r="S2959" i="11"/>
  <c r="Y2959" i="11"/>
  <c r="Z2959" i="11"/>
  <c r="S2911" i="11"/>
  <c r="Y2911" i="11"/>
  <c r="Z2911" i="11"/>
  <c r="S2855" i="11"/>
  <c r="Y2855" i="11"/>
  <c r="Z2855" i="11"/>
  <c r="S2807" i="11"/>
  <c r="Y2807" i="11"/>
  <c r="Z2807" i="11"/>
  <c r="S2751" i="11"/>
  <c r="Y2751" i="11"/>
  <c r="Z2751" i="11"/>
  <c r="S2695" i="11"/>
  <c r="Y2695" i="11"/>
  <c r="Z2695" i="11"/>
  <c r="S2639" i="11"/>
  <c r="Y2639" i="11"/>
  <c r="Z2639" i="11"/>
  <c r="S2583" i="11"/>
  <c r="Y2583" i="11"/>
  <c r="Z2583" i="11"/>
  <c r="S2527" i="11"/>
  <c r="Y2527" i="11"/>
  <c r="Z2527" i="11"/>
  <c r="S2471" i="11"/>
  <c r="Y2471" i="11"/>
  <c r="Z2471" i="11"/>
  <c r="S2431" i="11"/>
  <c r="Y2431" i="11"/>
  <c r="Z2431" i="11"/>
  <c r="S2367" i="11"/>
  <c r="Y2367" i="11"/>
  <c r="Z2367" i="11"/>
  <c r="S2319" i="11"/>
  <c r="Y2319" i="11"/>
  <c r="Z2319" i="11"/>
  <c r="S2263" i="11"/>
  <c r="Y2263" i="11"/>
  <c r="Z2263" i="11"/>
  <c r="S2207" i="11"/>
  <c r="Y2207" i="11"/>
  <c r="Z2207" i="11"/>
  <c r="S2159" i="11"/>
  <c r="Z2159" i="11"/>
  <c r="Y2159" i="11"/>
  <c r="S2103" i="11"/>
  <c r="Y2103" i="11"/>
  <c r="Z2103" i="11"/>
  <c r="S2063" i="11"/>
  <c r="Z2063" i="11"/>
  <c r="Y2063" i="11"/>
  <c r="S2007" i="11"/>
  <c r="Y2007" i="11"/>
  <c r="Z2007" i="11"/>
  <c r="S1951" i="11"/>
  <c r="Y1951" i="11"/>
  <c r="Z1951" i="11"/>
  <c r="S1895" i="11"/>
  <c r="Z1895" i="11"/>
  <c r="Y1895" i="11"/>
  <c r="S1847" i="11"/>
  <c r="Z1847" i="11"/>
  <c r="Y1847" i="11"/>
  <c r="S1791" i="11"/>
  <c r="Z1791" i="11"/>
  <c r="Y1791" i="11"/>
  <c r="S1735" i="11"/>
  <c r="Z1735" i="11"/>
  <c r="Y1735" i="11"/>
  <c r="S1687" i="11"/>
  <c r="Z1687" i="11"/>
  <c r="Y1687" i="11"/>
  <c r="S1631" i="11"/>
  <c r="Z1631" i="11"/>
  <c r="Y1631" i="11"/>
  <c r="S1575" i="11"/>
  <c r="Z1575" i="11"/>
  <c r="Y1575" i="11"/>
  <c r="S1519" i="11"/>
  <c r="Z1519" i="11"/>
  <c r="Y1519" i="11"/>
  <c r="S1455" i="11"/>
  <c r="Z1455" i="11"/>
  <c r="Y1455" i="11"/>
  <c r="S1391" i="11"/>
  <c r="Z1391" i="11"/>
  <c r="Y1391" i="11"/>
  <c r="S1343" i="11"/>
  <c r="Z1343" i="11"/>
  <c r="Y1343" i="11"/>
  <c r="S1303" i="11"/>
  <c r="Y1303" i="11"/>
  <c r="Z1303" i="11"/>
  <c r="S1255" i="11"/>
  <c r="Y1255" i="11"/>
  <c r="Z1255" i="11"/>
  <c r="S1199" i="11"/>
  <c r="Y1199" i="11"/>
  <c r="Z1199" i="11"/>
  <c r="S1151" i="11"/>
  <c r="Z1151" i="11"/>
  <c r="Y1151" i="11"/>
  <c r="S1103" i="11"/>
  <c r="Z1103" i="11"/>
  <c r="Y1103" i="11"/>
  <c r="S1047" i="11"/>
  <c r="Z1047" i="11"/>
  <c r="Y1047" i="11"/>
  <c r="S999" i="11"/>
  <c r="Z999" i="11"/>
  <c r="Y999" i="11"/>
  <c r="S943" i="11"/>
  <c r="Z943" i="11"/>
  <c r="Y943" i="11"/>
  <c r="S887" i="11"/>
  <c r="Y887" i="11"/>
  <c r="Z887" i="11"/>
  <c r="S831" i="11"/>
  <c r="Y831" i="11"/>
  <c r="Z831" i="11"/>
  <c r="S783" i="11"/>
  <c r="Y783" i="11"/>
  <c r="Z783" i="11"/>
  <c r="S743" i="11"/>
  <c r="Y743" i="11"/>
  <c r="Z743" i="11"/>
  <c r="S687" i="11"/>
  <c r="Y687" i="11"/>
  <c r="Z687" i="11"/>
  <c r="S615" i="11"/>
  <c r="Z615" i="11"/>
  <c r="Y615" i="11"/>
  <c r="S527" i="11"/>
  <c r="Z527" i="11"/>
  <c r="Y527" i="11"/>
  <c r="S95" i="11"/>
  <c r="Y95" i="11"/>
  <c r="Z95" i="11"/>
  <c r="S4226" i="11"/>
  <c r="Y4226" i="11"/>
  <c r="Z4226" i="11"/>
  <c r="S4202" i="11"/>
  <c r="Y4202" i="11"/>
  <c r="Z4202" i="11"/>
  <c r="S4178" i="11"/>
  <c r="Y4178" i="11"/>
  <c r="Z4178" i="11"/>
  <c r="S4146" i="11"/>
  <c r="Y4146" i="11"/>
  <c r="Z4146" i="11"/>
  <c r="S4122" i="11"/>
  <c r="Y4122" i="11"/>
  <c r="Z4122" i="11"/>
  <c r="S4098" i="11"/>
  <c r="Y4098" i="11"/>
  <c r="Z4098" i="11"/>
  <c r="S4074" i="11"/>
  <c r="Y4074" i="11"/>
  <c r="Z4074" i="11"/>
  <c r="S4050" i="11"/>
  <c r="Y4050" i="11"/>
  <c r="Z4050" i="11"/>
  <c r="S4042" i="11"/>
  <c r="Y4042" i="11"/>
  <c r="Z4042" i="11"/>
  <c r="S4026" i="11"/>
  <c r="Y4026" i="11"/>
  <c r="Z4026" i="11"/>
  <c r="S4002" i="11"/>
  <c r="Y4002" i="11"/>
  <c r="Z4002" i="11"/>
  <c r="S3978" i="11"/>
  <c r="Y3978" i="11"/>
  <c r="Z3978" i="11"/>
  <c r="S3954" i="11"/>
  <c r="Y3954" i="11"/>
  <c r="Z3954" i="11"/>
  <c r="S3930" i="11"/>
  <c r="Y3930" i="11"/>
  <c r="Z3930" i="11"/>
  <c r="S3906" i="11"/>
  <c r="Y3906" i="11"/>
  <c r="Z3906" i="11"/>
  <c r="S3874" i="11"/>
  <c r="Y3874" i="11"/>
  <c r="Z3874" i="11"/>
  <c r="S3850" i="11"/>
  <c r="Z3850" i="11"/>
  <c r="Y3850" i="11"/>
  <c r="S3818" i="11"/>
  <c r="Z3818" i="11"/>
  <c r="Y3818" i="11"/>
  <c r="S3794" i="11"/>
  <c r="Z3794" i="11"/>
  <c r="Y3794" i="11"/>
  <c r="S3770" i="11"/>
  <c r="Y3770" i="11"/>
  <c r="Z3770" i="11"/>
  <c r="S3746" i="11"/>
  <c r="Y3746" i="11"/>
  <c r="Z3746" i="11"/>
  <c r="S3722" i="11"/>
  <c r="Y3722" i="11"/>
  <c r="Z3722" i="11"/>
  <c r="S3698" i="11"/>
  <c r="Z3698" i="11"/>
  <c r="Y3698" i="11"/>
  <c r="S3674" i="11"/>
  <c r="Y3674" i="11"/>
  <c r="Z3674" i="11"/>
  <c r="S3650" i="11"/>
  <c r="Y3650" i="11"/>
  <c r="Z3650" i="11"/>
  <c r="S3618" i="11"/>
  <c r="Y3618" i="11"/>
  <c r="Z3618" i="11"/>
  <c r="S3586" i="11"/>
  <c r="Y3586" i="11"/>
  <c r="Z3586" i="11"/>
  <c r="S3562" i="11"/>
  <c r="Z3562" i="11"/>
  <c r="Y3562" i="11"/>
  <c r="S3538" i="11"/>
  <c r="Z3538" i="11"/>
  <c r="Y3538" i="11"/>
  <c r="S3514" i="11"/>
  <c r="Z3514" i="11"/>
  <c r="Y3514" i="11"/>
  <c r="S3498" i="11"/>
  <c r="Z3498" i="11"/>
  <c r="Y3498" i="11"/>
  <c r="S3482" i="11"/>
  <c r="Z3482" i="11"/>
  <c r="Y3482" i="11"/>
  <c r="S3466" i="11"/>
  <c r="Y3466" i="11"/>
  <c r="Z3466" i="11"/>
  <c r="S3450" i="11"/>
  <c r="Y3450" i="11"/>
  <c r="Z3450" i="11"/>
  <c r="S3426" i="11"/>
  <c r="Z3426" i="11"/>
  <c r="Y3426" i="11"/>
  <c r="S3410" i="11"/>
  <c r="Z3410" i="11"/>
  <c r="Y3410" i="11"/>
  <c r="S3394" i="11"/>
  <c r="Y3394" i="11"/>
  <c r="Z3394" i="11"/>
  <c r="S3370" i="11"/>
  <c r="Z3370" i="11"/>
  <c r="Y3370" i="11"/>
  <c r="S3354" i="11"/>
  <c r="Z3354" i="11"/>
  <c r="Y3354" i="11"/>
  <c r="S3338" i="11"/>
  <c r="Z3338" i="11"/>
  <c r="Y3338" i="11"/>
  <c r="S3322" i="11"/>
  <c r="Z3322" i="11"/>
  <c r="Y3322" i="11"/>
  <c r="S3306" i="11"/>
  <c r="Z3306" i="11"/>
  <c r="Y3306" i="11"/>
  <c r="S3290" i="11"/>
  <c r="Z3290" i="11"/>
  <c r="Y3290" i="11"/>
  <c r="S3266" i="11"/>
  <c r="Y3266" i="11"/>
  <c r="Z3266" i="11"/>
  <c r="S3250" i="11"/>
  <c r="Y3250" i="11"/>
  <c r="Z3250" i="11"/>
  <c r="S3226" i="11"/>
  <c r="Z3226" i="11"/>
  <c r="Y3226" i="11"/>
  <c r="S3210" i="11"/>
  <c r="Z3210" i="11"/>
  <c r="Y3210" i="11"/>
  <c r="S3194" i="11"/>
  <c r="Z3194" i="11"/>
  <c r="Y3194" i="11"/>
  <c r="S3178" i="11"/>
  <c r="Z3178" i="11"/>
  <c r="Y3178" i="11"/>
  <c r="S3162" i="11"/>
  <c r="Z3162" i="11"/>
  <c r="Y3162" i="11"/>
  <c r="S3146" i="11"/>
  <c r="Z3146" i="11"/>
  <c r="Y3146" i="11"/>
  <c r="S3130" i="11"/>
  <c r="Z3130" i="11"/>
  <c r="Y3130" i="11"/>
  <c r="S3114" i="11"/>
  <c r="Z3114" i="11"/>
  <c r="Y3114" i="11"/>
  <c r="S3098" i="11"/>
  <c r="Z3098" i="11"/>
  <c r="Y3098" i="11"/>
  <c r="S3082" i="11"/>
  <c r="Z3082" i="11"/>
  <c r="Y3082" i="11"/>
  <c r="S3074" i="11"/>
  <c r="Z3074" i="11"/>
  <c r="Y3074" i="11"/>
  <c r="S3066" i="11"/>
  <c r="Z3066" i="11"/>
  <c r="Y3066" i="11"/>
  <c r="S3058" i="11"/>
  <c r="Z3058" i="11"/>
  <c r="Y3058" i="11"/>
  <c r="S3050" i="11"/>
  <c r="Z3050" i="11"/>
  <c r="Y3050" i="11"/>
  <c r="S3042" i="11"/>
  <c r="Z3042" i="11"/>
  <c r="Y3042" i="11"/>
  <c r="S3034" i="11"/>
  <c r="Z3034" i="11"/>
  <c r="Y3034" i="11"/>
  <c r="S3026" i="11"/>
  <c r="Y3026" i="11"/>
  <c r="Z3026" i="11"/>
  <c r="S3018" i="11"/>
  <c r="Y3018" i="11"/>
  <c r="Z3018" i="11"/>
  <c r="S3010" i="11"/>
  <c r="Y3010" i="11"/>
  <c r="Z3010" i="11"/>
  <c r="S3002" i="11"/>
  <c r="Y3002" i="11"/>
  <c r="Z3002" i="11"/>
  <c r="S2994" i="11"/>
  <c r="Y2994" i="11"/>
  <c r="Z2994" i="11"/>
  <c r="S2986" i="11"/>
  <c r="Y2986" i="11"/>
  <c r="Z2986" i="11"/>
  <c r="S2978" i="11"/>
  <c r="Y2978" i="11"/>
  <c r="Z2978" i="11"/>
  <c r="S2970" i="11"/>
  <c r="Y2970" i="11"/>
  <c r="Z2970" i="11"/>
  <c r="S2962" i="11"/>
  <c r="Y2962" i="11"/>
  <c r="Z2962" i="11"/>
  <c r="S2954" i="11"/>
  <c r="Y2954" i="11"/>
  <c r="Z2954" i="11"/>
  <c r="S2946" i="11"/>
  <c r="Y2946" i="11"/>
  <c r="Z2946" i="11"/>
  <c r="S2938" i="11"/>
  <c r="Y2938" i="11"/>
  <c r="Z2938" i="11"/>
  <c r="S2930" i="11"/>
  <c r="Y2930" i="11"/>
  <c r="Z2930" i="11"/>
  <c r="S2922" i="11"/>
  <c r="Y2922" i="11"/>
  <c r="Z2922" i="11"/>
  <c r="S2906" i="11"/>
  <c r="Y2906" i="11"/>
  <c r="Z2906" i="11"/>
  <c r="S4199" i="11"/>
  <c r="Y4199" i="11"/>
  <c r="Z4199" i="11"/>
  <c r="S4143" i="11"/>
  <c r="Y4143" i="11"/>
  <c r="Z4143" i="11"/>
  <c r="S4087" i="11"/>
  <c r="Z4087" i="11"/>
  <c r="Y4087" i="11"/>
  <c r="S4039" i="11"/>
  <c r="Z4039" i="11"/>
  <c r="Y4039" i="11"/>
  <c r="S3983" i="11"/>
  <c r="Z3983" i="11"/>
  <c r="Y3983" i="11"/>
  <c r="S3935" i="11"/>
  <c r="Z3935" i="11"/>
  <c r="Y3935" i="11"/>
  <c r="S3879" i="11"/>
  <c r="Y3879" i="11"/>
  <c r="Z3879" i="11"/>
  <c r="S3831" i="11"/>
  <c r="Y3831" i="11"/>
  <c r="Z3831" i="11"/>
  <c r="S3783" i="11"/>
  <c r="Y3783" i="11"/>
  <c r="Z3783" i="11"/>
  <c r="S3727" i="11"/>
  <c r="Y3727" i="11"/>
  <c r="Z3727" i="11"/>
  <c r="S3671" i="11"/>
  <c r="Y3671" i="11"/>
  <c r="Z3671" i="11"/>
  <c r="S3623" i="11"/>
  <c r="Y3623" i="11"/>
  <c r="Z3623" i="11"/>
  <c r="S3567" i="11"/>
  <c r="Z3567" i="11"/>
  <c r="Y3567" i="11"/>
  <c r="S3519" i="11"/>
  <c r="Z3519" i="11"/>
  <c r="Y3519" i="11"/>
  <c r="S3471" i="11"/>
  <c r="Z3471" i="11"/>
  <c r="Y3471" i="11"/>
  <c r="S3407" i="11"/>
  <c r="Z3407" i="11"/>
  <c r="Y3407" i="11"/>
  <c r="S3359" i="11"/>
  <c r="Z3359" i="11"/>
  <c r="Y3359" i="11"/>
  <c r="S3311" i="11"/>
  <c r="Z3311" i="11"/>
  <c r="Y3311" i="11"/>
  <c r="S3255" i="11"/>
  <c r="Z3255" i="11"/>
  <c r="Y3255" i="11"/>
  <c r="S3191" i="11"/>
  <c r="Z3191" i="11"/>
  <c r="Y3191" i="11"/>
  <c r="S3135" i="11"/>
  <c r="Z3135" i="11"/>
  <c r="Y3135" i="11"/>
  <c r="S3079" i="11"/>
  <c r="Z3079" i="11"/>
  <c r="Y3079" i="11"/>
  <c r="S3031" i="11"/>
  <c r="Z3031" i="11"/>
  <c r="Y3031" i="11"/>
  <c r="S2983" i="11"/>
  <c r="Y2983" i="11"/>
  <c r="Z2983" i="11"/>
  <c r="S2927" i="11"/>
  <c r="Y2927" i="11"/>
  <c r="Z2927" i="11"/>
  <c r="S2895" i="11"/>
  <c r="Y2895" i="11"/>
  <c r="Z2895" i="11"/>
  <c r="S2847" i="11"/>
  <c r="Y2847" i="11"/>
  <c r="Z2847" i="11"/>
  <c r="S2775" i="11"/>
  <c r="Y2775" i="11"/>
  <c r="Z2775" i="11"/>
  <c r="S2711" i="11"/>
  <c r="Y2711" i="11"/>
  <c r="Z2711" i="11"/>
  <c r="S2655" i="11"/>
  <c r="Y2655" i="11"/>
  <c r="Z2655" i="11"/>
  <c r="S2599" i="11"/>
  <c r="Y2599" i="11"/>
  <c r="Z2599" i="11"/>
  <c r="S2543" i="11"/>
  <c r="Z2543" i="11"/>
  <c r="Y2543" i="11"/>
  <c r="S2495" i="11"/>
  <c r="Y2495" i="11"/>
  <c r="Z2495" i="11"/>
  <c r="S2439" i="11"/>
  <c r="Y2439" i="11"/>
  <c r="Z2439" i="11"/>
  <c r="S2391" i="11"/>
  <c r="Y2391" i="11"/>
  <c r="Z2391" i="11"/>
  <c r="S2335" i="11"/>
  <c r="Y2335" i="11"/>
  <c r="Z2335" i="11"/>
  <c r="S2271" i="11"/>
  <c r="Y2271" i="11"/>
  <c r="Z2271" i="11"/>
  <c r="S2215" i="11"/>
  <c r="Y2215" i="11"/>
  <c r="Z2215" i="11"/>
  <c r="S2167" i="11"/>
  <c r="Y2167" i="11"/>
  <c r="Z2167" i="11"/>
  <c r="S2119" i="11"/>
  <c r="Y2119" i="11"/>
  <c r="Z2119" i="11"/>
  <c r="S2071" i="11"/>
  <c r="Y2071" i="11"/>
  <c r="Z2071" i="11"/>
  <c r="S2015" i="11"/>
  <c r="Z2015" i="11"/>
  <c r="Y2015" i="11"/>
  <c r="S1967" i="11"/>
  <c r="Z1967" i="11"/>
  <c r="Y1967" i="11"/>
  <c r="S1911" i="11"/>
  <c r="Y1911" i="11"/>
  <c r="Z1911" i="11"/>
  <c r="S1855" i="11"/>
  <c r="Z1855" i="11"/>
  <c r="Y1855" i="11"/>
  <c r="S1807" i="11"/>
  <c r="Z1807" i="11"/>
  <c r="Y1807" i="11"/>
  <c r="S1759" i="11"/>
  <c r="Z1759" i="11"/>
  <c r="Y1759" i="11"/>
  <c r="S1703" i="11"/>
  <c r="Z1703" i="11"/>
  <c r="Y1703" i="11"/>
  <c r="S1639" i="11"/>
  <c r="Z1639" i="11"/>
  <c r="Y1639" i="11"/>
  <c r="S1591" i="11"/>
  <c r="Z1591" i="11"/>
  <c r="Y1591" i="11"/>
  <c r="S1527" i="11"/>
  <c r="Z1527" i="11"/>
  <c r="Y1527" i="11"/>
  <c r="S1479" i="11"/>
  <c r="Y1479" i="11"/>
  <c r="Z1479" i="11"/>
  <c r="S1431" i="11"/>
  <c r="Y1431" i="11"/>
  <c r="Z1431" i="11"/>
  <c r="S1383" i="11"/>
  <c r="Y1383" i="11"/>
  <c r="Z1383" i="11"/>
  <c r="S1327" i="11"/>
  <c r="Z1327" i="11"/>
  <c r="Y1327" i="11"/>
  <c r="S1287" i="11"/>
  <c r="Y1287" i="11"/>
  <c r="Z1287" i="11"/>
  <c r="S1239" i="11"/>
  <c r="Y1239" i="11"/>
  <c r="Z1239" i="11"/>
  <c r="S1183" i="11"/>
  <c r="Y1183" i="11"/>
  <c r="Z1183" i="11"/>
  <c r="S1135" i="11"/>
  <c r="Z1135" i="11"/>
  <c r="Y1135" i="11"/>
  <c r="S1079" i="11"/>
  <c r="Y1079" i="11"/>
  <c r="Z1079" i="11"/>
  <c r="S1023" i="11"/>
  <c r="Z1023" i="11"/>
  <c r="Y1023" i="11"/>
  <c r="S975" i="11"/>
  <c r="Z975" i="11"/>
  <c r="Y975" i="11"/>
  <c r="S919" i="11"/>
  <c r="Y919" i="11"/>
  <c r="Z919" i="11"/>
  <c r="S871" i="11"/>
  <c r="Y871" i="11"/>
  <c r="Z871" i="11"/>
  <c r="S815" i="11"/>
  <c r="Y815" i="11"/>
  <c r="Z815" i="11"/>
  <c r="S767" i="11"/>
  <c r="Y767" i="11"/>
  <c r="Z767" i="11"/>
  <c r="S711" i="11"/>
  <c r="Y711" i="11"/>
  <c r="Z711" i="11"/>
  <c r="S671" i="11"/>
  <c r="Z671" i="11"/>
  <c r="Y671" i="11"/>
  <c r="S639" i="11"/>
  <c r="Z639" i="11"/>
  <c r="Y639" i="11"/>
  <c r="S607" i="11"/>
  <c r="Z607" i="11"/>
  <c r="Y607" i="11"/>
  <c r="S583" i="11"/>
  <c r="Z583" i="11"/>
  <c r="Y583" i="11"/>
  <c r="S551" i="11"/>
  <c r="Z551" i="11"/>
  <c r="Y551" i="11"/>
  <c r="S519" i="11"/>
  <c r="Z519" i="11"/>
  <c r="Y519" i="11"/>
  <c r="S503" i="11"/>
  <c r="Z503" i="11"/>
  <c r="Y503" i="11"/>
  <c r="S487" i="11"/>
  <c r="Z487" i="11"/>
  <c r="Y487" i="11"/>
  <c r="S471" i="11"/>
  <c r="Z471" i="11"/>
  <c r="Y471" i="11"/>
  <c r="S455" i="11"/>
  <c r="Z455" i="11"/>
  <c r="Y455" i="11"/>
  <c r="S439" i="11"/>
  <c r="Z439" i="11"/>
  <c r="Y439" i="11"/>
  <c r="S423" i="11"/>
  <c r="Z423" i="11"/>
  <c r="Y423" i="11"/>
  <c r="S407" i="11"/>
  <c r="Z407" i="11"/>
  <c r="Y407" i="11"/>
  <c r="S383" i="11"/>
  <c r="Z383" i="11"/>
  <c r="Y383" i="11"/>
  <c r="S367" i="11"/>
  <c r="Z367" i="11"/>
  <c r="Y367" i="11"/>
  <c r="S351" i="11"/>
  <c r="Z351" i="11"/>
  <c r="Y351" i="11"/>
  <c r="S335" i="11"/>
  <c r="Z335" i="11"/>
  <c r="Y335" i="11"/>
  <c r="S319" i="11"/>
  <c r="Z319" i="11"/>
  <c r="Y319" i="11"/>
  <c r="S303" i="11"/>
  <c r="Z303" i="11"/>
  <c r="Y303" i="11"/>
  <c r="S287" i="11"/>
  <c r="Z287" i="11"/>
  <c r="Y287" i="11"/>
  <c r="S271" i="11"/>
  <c r="Z271" i="11"/>
  <c r="Y271" i="11"/>
  <c r="S263" i="11"/>
  <c r="Z263" i="11"/>
  <c r="Y263" i="11"/>
  <c r="S247" i="11"/>
  <c r="Z247" i="11"/>
  <c r="Y247" i="11"/>
  <c r="S231" i="11"/>
  <c r="Z231" i="11"/>
  <c r="Y231" i="11"/>
  <c r="S215" i="11"/>
  <c r="Z215" i="11"/>
  <c r="Y215" i="11"/>
  <c r="S199" i="11"/>
  <c r="Z199" i="11"/>
  <c r="Y199" i="11"/>
  <c r="S183" i="11"/>
  <c r="Y183" i="11"/>
  <c r="Z183" i="11"/>
  <c r="S167" i="11"/>
  <c r="Z167" i="11"/>
  <c r="Y167" i="11"/>
  <c r="S151" i="11"/>
  <c r="Y151" i="11"/>
  <c r="Z151" i="11"/>
  <c r="S135" i="11"/>
  <c r="Z135" i="11"/>
  <c r="Y135" i="11"/>
  <c r="S119" i="11"/>
  <c r="Y119" i="11"/>
  <c r="Z119" i="11"/>
  <c r="S103" i="11"/>
  <c r="Z103" i="11"/>
  <c r="Y103" i="11"/>
  <c r="S87" i="11"/>
  <c r="Y87" i="11"/>
  <c r="Z87" i="11"/>
  <c r="S4210" i="11"/>
  <c r="Y4210" i="11"/>
  <c r="Z4210" i="11"/>
  <c r="S4186" i="11"/>
  <c r="Y4186" i="11"/>
  <c r="Z4186" i="11"/>
  <c r="S4162" i="11"/>
  <c r="Y4162" i="11"/>
  <c r="Z4162" i="11"/>
  <c r="S4138" i="11"/>
  <c r="Y4138" i="11"/>
  <c r="Z4138" i="11"/>
  <c r="S4114" i="11"/>
  <c r="Y4114" i="11"/>
  <c r="Z4114" i="11"/>
  <c r="S4090" i="11"/>
  <c r="Y4090" i="11"/>
  <c r="Z4090" i="11"/>
  <c r="S4066" i="11"/>
  <c r="Y4066" i="11"/>
  <c r="Z4066" i="11"/>
  <c r="S4034" i="11"/>
  <c r="Y4034" i="11"/>
  <c r="Z4034" i="11"/>
  <c r="S4010" i="11"/>
  <c r="Y4010" i="11"/>
  <c r="Z4010" i="11"/>
  <c r="S3986" i="11"/>
  <c r="Y3986" i="11"/>
  <c r="Z3986" i="11"/>
  <c r="S3970" i="11"/>
  <c r="Y3970" i="11"/>
  <c r="Z3970" i="11"/>
  <c r="S3946" i="11"/>
  <c r="Y3946" i="11"/>
  <c r="Z3946" i="11"/>
  <c r="S3914" i="11"/>
  <c r="Y3914" i="11"/>
  <c r="Z3914" i="11"/>
  <c r="S3890" i="11"/>
  <c r="Y3890" i="11"/>
  <c r="Z3890" i="11"/>
  <c r="S3866" i="11"/>
  <c r="Y3866" i="11"/>
  <c r="Z3866" i="11"/>
  <c r="S3842" i="11"/>
  <c r="Z3842" i="11"/>
  <c r="Y3842" i="11"/>
  <c r="S3826" i="11"/>
  <c r="Z3826" i="11"/>
  <c r="Y3826" i="11"/>
  <c r="S3810" i="11"/>
  <c r="Z3810" i="11"/>
  <c r="Y3810" i="11"/>
  <c r="S3786" i="11"/>
  <c r="Y3786" i="11"/>
  <c r="Z3786" i="11"/>
  <c r="S3762" i="11"/>
  <c r="Z3762" i="11"/>
  <c r="Y3762" i="11"/>
  <c r="S3738" i="11"/>
  <c r="Y3738" i="11"/>
  <c r="Z3738" i="11"/>
  <c r="S3706" i="11"/>
  <c r="Y3706" i="11"/>
  <c r="Z3706" i="11"/>
  <c r="S3682" i="11"/>
  <c r="Y3682" i="11"/>
  <c r="Z3682" i="11"/>
  <c r="S3658" i="11"/>
  <c r="Y3658" i="11"/>
  <c r="Z3658" i="11"/>
  <c r="S3634" i="11"/>
  <c r="Y3634" i="11"/>
  <c r="Z3634" i="11"/>
  <c r="S3610" i="11"/>
  <c r="Z3610" i="11"/>
  <c r="Y3610" i="11"/>
  <c r="S3594" i="11"/>
  <c r="Z3594" i="11"/>
  <c r="Y3594" i="11"/>
  <c r="S3570" i="11"/>
  <c r="Z3570" i="11"/>
  <c r="Y3570" i="11"/>
  <c r="S3554" i="11"/>
  <c r="Z3554" i="11"/>
  <c r="Y3554" i="11"/>
  <c r="S3530" i="11"/>
  <c r="Z3530" i="11"/>
  <c r="Y3530" i="11"/>
  <c r="S3522" i="11"/>
  <c r="Z3522" i="11"/>
  <c r="Y3522" i="11"/>
  <c r="S3506" i="11"/>
  <c r="Z3506" i="11"/>
  <c r="Y3506" i="11"/>
  <c r="S3490" i="11"/>
  <c r="Z3490" i="11"/>
  <c r="Y3490" i="11"/>
  <c r="S3474" i="11"/>
  <c r="Z3474" i="11"/>
  <c r="Y3474" i="11"/>
  <c r="S3458" i="11"/>
  <c r="Z3458" i="11"/>
  <c r="Y3458" i="11"/>
  <c r="S3442" i="11"/>
  <c r="Z3442" i="11"/>
  <c r="Y3442" i="11"/>
  <c r="S3434" i="11"/>
  <c r="Y3434" i="11"/>
  <c r="Z3434" i="11"/>
  <c r="S3418" i="11"/>
  <c r="Y3418" i="11"/>
  <c r="Z3418" i="11"/>
  <c r="S3402" i="11"/>
  <c r="Z3402" i="11"/>
  <c r="Y3402" i="11"/>
  <c r="S3378" i="11"/>
  <c r="Z3378" i="11"/>
  <c r="Y3378" i="11"/>
  <c r="S3362" i="11"/>
  <c r="Z3362" i="11"/>
  <c r="Y3362" i="11"/>
  <c r="S3346" i="11"/>
  <c r="Y3346" i="11"/>
  <c r="Z3346" i="11"/>
  <c r="S3330" i="11"/>
  <c r="Z3330" i="11"/>
  <c r="Y3330" i="11"/>
  <c r="S3314" i="11"/>
  <c r="Y3314" i="11"/>
  <c r="Z3314" i="11"/>
  <c r="S3298" i="11"/>
  <c r="Z3298" i="11"/>
  <c r="Y3298" i="11"/>
  <c r="S3282" i="11"/>
  <c r="Y3282" i="11"/>
  <c r="Z3282" i="11"/>
  <c r="S3274" i="11"/>
  <c r="Z3274" i="11"/>
  <c r="Y3274" i="11"/>
  <c r="S3258" i="11"/>
  <c r="Z3258" i="11"/>
  <c r="Y3258" i="11"/>
  <c r="S3242" i="11"/>
  <c r="Z3242" i="11"/>
  <c r="Y3242" i="11"/>
  <c r="S3234" i="11"/>
  <c r="Y3234" i="11"/>
  <c r="Z3234" i="11"/>
  <c r="S3218" i="11"/>
  <c r="Z3218" i="11"/>
  <c r="Y3218" i="11"/>
  <c r="S3202" i="11"/>
  <c r="Z3202" i="11"/>
  <c r="Y3202" i="11"/>
  <c r="S3186" i="11"/>
  <c r="Y3186" i="11"/>
  <c r="Z3186" i="11"/>
  <c r="S3170" i="11"/>
  <c r="Z3170" i="11"/>
  <c r="Y3170" i="11"/>
  <c r="S3154" i="11"/>
  <c r="Y3154" i="11"/>
  <c r="Z3154" i="11"/>
  <c r="S3138" i="11"/>
  <c r="Y3138" i="11"/>
  <c r="Z3138" i="11"/>
  <c r="S3122" i="11"/>
  <c r="Z3122" i="11"/>
  <c r="Y3122" i="11"/>
  <c r="S3106" i="11"/>
  <c r="Z3106" i="11"/>
  <c r="Y3106" i="11"/>
  <c r="S3090" i="11"/>
  <c r="Z3090" i="11"/>
  <c r="Y3090" i="11"/>
  <c r="S2914" i="11"/>
  <c r="Y2914" i="11"/>
  <c r="Z2914" i="11"/>
  <c r="S4225" i="11"/>
  <c r="Y4225" i="11"/>
  <c r="Z4225" i="11"/>
  <c r="S4217" i="11"/>
  <c r="Y4217" i="11"/>
  <c r="Z4217" i="11"/>
  <c r="S4209" i="11"/>
  <c r="Y4209" i="11"/>
  <c r="Z4209" i="11"/>
  <c r="S4201" i="11"/>
  <c r="Y4201" i="11"/>
  <c r="Z4201" i="11"/>
  <c r="S4193" i="11"/>
  <c r="Y4193" i="11"/>
  <c r="Z4193" i="11"/>
  <c r="S4185" i="11"/>
  <c r="Y4185" i="11"/>
  <c r="Z4185" i="11"/>
  <c r="S4177" i="11"/>
  <c r="Y4177" i="11"/>
  <c r="Z4177" i="11"/>
  <c r="S4169" i="11"/>
  <c r="Y4169" i="11"/>
  <c r="Z4169" i="11"/>
  <c r="S4161" i="11"/>
  <c r="Y4161" i="11"/>
  <c r="Z4161" i="11"/>
  <c r="S4153" i="11"/>
  <c r="Y4153" i="11"/>
  <c r="Z4153" i="11"/>
  <c r="S4145" i="11"/>
  <c r="Y4145" i="11"/>
  <c r="Z4145" i="11"/>
  <c r="S4137" i="11"/>
  <c r="Y4137" i="11"/>
  <c r="Z4137" i="11"/>
  <c r="S4129" i="11"/>
  <c r="Y4129" i="11"/>
  <c r="Z4129" i="11"/>
  <c r="S4121" i="11"/>
  <c r="Y4121" i="11"/>
  <c r="Z4121" i="11"/>
  <c r="S3600" i="11"/>
  <c r="Y3600" i="11"/>
  <c r="Z3600" i="11"/>
  <c r="S3592" i="11"/>
  <c r="Y3592" i="11"/>
  <c r="Z3592" i="11"/>
  <c r="S3584" i="11"/>
  <c r="Y3584" i="11"/>
  <c r="Z3584" i="11"/>
  <c r="S3576" i="11"/>
  <c r="Y3576" i="11"/>
  <c r="Z3576" i="11"/>
  <c r="S3568" i="11"/>
  <c r="Y3568" i="11"/>
  <c r="Z3568" i="11"/>
  <c r="S3560" i="11"/>
  <c r="Y3560" i="11"/>
  <c r="Z3560" i="11"/>
  <c r="S3552" i="11"/>
  <c r="Y3552" i="11"/>
  <c r="Z3552" i="11"/>
  <c r="S3544" i="11"/>
  <c r="Y3544" i="11"/>
  <c r="Z3544" i="11"/>
  <c r="S3536" i="11"/>
  <c r="Y3536" i="11"/>
  <c r="Z3536" i="11"/>
  <c r="S3528" i="11"/>
  <c r="Y3528" i="11"/>
  <c r="Z3528" i="11"/>
  <c r="S3520" i="11"/>
  <c r="Y3520" i="11"/>
  <c r="Z3520" i="11"/>
  <c r="S3512" i="11"/>
  <c r="Y3512" i="11"/>
  <c r="Z3512" i="11"/>
  <c r="S3504" i="11"/>
  <c r="Y3504" i="11"/>
  <c r="Z3504" i="11"/>
  <c r="S3496" i="11"/>
  <c r="Y3496" i="11"/>
  <c r="Z3496" i="11"/>
  <c r="S3488" i="11"/>
  <c r="Y3488" i="11"/>
  <c r="Z3488" i="11"/>
  <c r="S3480" i="11"/>
  <c r="Y3480" i="11"/>
  <c r="Z3480" i="11"/>
  <c r="S3472" i="11"/>
  <c r="Y3472" i="11"/>
  <c r="Z3472" i="11"/>
  <c r="S3464" i="11"/>
  <c r="Y3464" i="11"/>
  <c r="Z3464" i="11"/>
  <c r="S3456" i="11"/>
  <c r="Y3456" i="11"/>
  <c r="Z3456" i="11"/>
  <c r="S3448" i="11"/>
  <c r="Y3448" i="11"/>
  <c r="Z3448" i="11"/>
  <c r="S3440" i="11"/>
  <c r="Y3440" i="11"/>
  <c r="Z3440" i="11"/>
  <c r="S3432" i="11"/>
  <c r="Y3432" i="11"/>
  <c r="Z3432" i="11"/>
  <c r="S3424" i="11"/>
  <c r="Y3424" i="11"/>
  <c r="Z3424" i="11"/>
  <c r="S3416" i="11"/>
  <c r="Z3416" i="11"/>
  <c r="Y3416" i="11"/>
  <c r="S3408" i="11"/>
  <c r="Z3408" i="11"/>
  <c r="Y3408" i="11"/>
  <c r="S3400" i="11"/>
  <c r="Z3400" i="11"/>
  <c r="Y3400" i="11"/>
  <c r="S3392" i="11"/>
  <c r="Z3392" i="11"/>
  <c r="Y3392" i="11"/>
  <c r="S3384" i="11"/>
  <c r="Z3384" i="11"/>
  <c r="Y3384" i="11"/>
  <c r="S3376" i="11"/>
  <c r="Z3376" i="11"/>
  <c r="Y3376" i="11"/>
  <c r="S3368" i="11"/>
  <c r="Z3368" i="11"/>
  <c r="Y3368" i="11"/>
  <c r="S3360" i="11"/>
  <c r="Y3360" i="11"/>
  <c r="Z3360" i="11"/>
  <c r="S3352" i="11"/>
  <c r="Y3352" i="11"/>
  <c r="Z3352" i="11"/>
  <c r="S3344" i="11"/>
  <c r="Y3344" i="11"/>
  <c r="Z3344" i="11"/>
  <c r="S3336" i="11"/>
  <c r="Y3336" i="11"/>
  <c r="Z3336" i="11"/>
  <c r="S3328" i="11"/>
  <c r="Y3328" i="11"/>
  <c r="Z3328" i="11"/>
  <c r="S3320" i="11"/>
  <c r="Y3320" i="11"/>
  <c r="Z3320" i="11"/>
  <c r="S3312" i="11"/>
  <c r="Y3312" i="11"/>
  <c r="Z3312" i="11"/>
  <c r="S3304" i="11"/>
  <c r="Y3304" i="11"/>
  <c r="Z3304" i="11"/>
  <c r="S3296" i="11"/>
  <c r="Y3296" i="11"/>
  <c r="Z3296" i="11"/>
  <c r="S3288" i="11"/>
  <c r="Y3288" i="11"/>
  <c r="Z3288" i="11"/>
  <c r="S3280" i="11"/>
  <c r="Y3280" i="11"/>
  <c r="Z3280" i="11"/>
  <c r="S3272" i="11"/>
  <c r="Y3272" i="11"/>
  <c r="Z3272" i="11"/>
  <c r="S3264" i="11"/>
  <c r="Y3264" i="11"/>
  <c r="Z3264" i="11"/>
  <c r="S3256" i="11"/>
  <c r="Y3256" i="11"/>
  <c r="Z3256" i="11"/>
  <c r="S3248" i="11"/>
  <c r="Y3248" i="11"/>
  <c r="Z3248" i="11"/>
  <c r="S3240" i="11"/>
  <c r="Y3240" i="11"/>
  <c r="Z3240" i="11"/>
  <c r="S3232" i="11"/>
  <c r="Y3232" i="11"/>
  <c r="Z3232" i="11"/>
  <c r="S3224" i="11"/>
  <c r="Y3224" i="11"/>
  <c r="Z3224" i="11"/>
  <c r="S3216" i="11"/>
  <c r="Y3216" i="11"/>
  <c r="Z3216" i="11"/>
  <c r="S3208" i="11"/>
  <c r="Y3208" i="11"/>
  <c r="Z3208" i="11"/>
  <c r="S3200" i="11"/>
  <c r="Y3200" i="11"/>
  <c r="Z3200" i="11"/>
  <c r="S3192" i="11"/>
  <c r="Y3192" i="11"/>
  <c r="Z3192" i="11"/>
  <c r="S3184" i="11"/>
  <c r="Y3184" i="11"/>
  <c r="Z3184" i="11"/>
  <c r="S3176" i="11"/>
  <c r="Y3176" i="11"/>
  <c r="Z3176" i="11"/>
  <c r="S3168" i="11"/>
  <c r="Y3168" i="11"/>
  <c r="Z3168" i="11"/>
  <c r="S3160" i="11"/>
  <c r="Y3160" i="11"/>
  <c r="Z3160" i="11"/>
  <c r="S3152" i="11"/>
  <c r="Y3152" i="11"/>
  <c r="Z3152" i="11"/>
  <c r="S3144" i="11"/>
  <c r="Y3144" i="11"/>
  <c r="Z3144" i="11"/>
  <c r="S3136" i="11"/>
  <c r="Y3136" i="11"/>
  <c r="Z3136" i="11"/>
  <c r="S3128" i="11"/>
  <c r="Z3128" i="11"/>
  <c r="Y3128" i="11"/>
  <c r="S3120" i="11"/>
  <c r="Z3120" i="11"/>
  <c r="Y3120" i="11"/>
  <c r="S3112" i="11"/>
  <c r="Z3112" i="11"/>
  <c r="Y3112" i="11"/>
  <c r="S3104" i="11"/>
  <c r="Z3104" i="11"/>
  <c r="Y3104" i="11"/>
  <c r="S3096" i="11"/>
  <c r="Z3096" i="11"/>
  <c r="Y3096" i="11"/>
  <c r="S3088" i="11"/>
  <c r="Z3088" i="11"/>
  <c r="Y3088" i="11"/>
  <c r="S3080" i="11"/>
  <c r="Z3080" i="11"/>
  <c r="Y3080" i="11"/>
  <c r="S3072" i="11"/>
  <c r="Z3072" i="11"/>
  <c r="Y3072" i="11"/>
  <c r="S3064" i="11"/>
  <c r="Z3064" i="11"/>
  <c r="Y3064" i="11"/>
  <c r="S3056" i="11"/>
  <c r="Z3056" i="11"/>
  <c r="Y3056" i="11"/>
  <c r="S3048" i="11"/>
  <c r="Z3048" i="11"/>
  <c r="Y3048" i="11"/>
  <c r="S3040" i="11"/>
  <c r="Z3040" i="11"/>
  <c r="Y3040" i="11"/>
  <c r="S3032" i="11"/>
  <c r="Z3032" i="11"/>
  <c r="Y3032" i="11"/>
  <c r="S3024" i="11"/>
  <c r="Y3024" i="11"/>
  <c r="Z3024" i="11"/>
  <c r="S3016" i="11"/>
  <c r="Z3016" i="11"/>
  <c r="Y3016" i="11"/>
  <c r="S3008" i="11"/>
  <c r="Z3008" i="11"/>
  <c r="Y3008" i="11"/>
  <c r="S3000" i="11"/>
  <c r="Y3000" i="11"/>
  <c r="Z3000" i="11"/>
  <c r="S2992" i="11"/>
  <c r="Y2992" i="11"/>
  <c r="Z2992" i="11"/>
  <c r="S2984" i="11"/>
  <c r="Y2984" i="11"/>
  <c r="Z2984" i="11"/>
  <c r="S2976" i="11"/>
  <c r="Y2976" i="11"/>
  <c r="Z2976" i="11"/>
  <c r="S2968" i="11"/>
  <c r="Y2968" i="11"/>
  <c r="Z2968" i="11"/>
  <c r="S2960" i="11"/>
  <c r="Y2960" i="11"/>
  <c r="Z2960" i="11"/>
  <c r="S2952" i="11"/>
  <c r="Z2952" i="11"/>
  <c r="Y2952" i="11"/>
  <c r="S2944" i="11"/>
  <c r="Y2944" i="11"/>
  <c r="Z2944" i="11"/>
  <c r="S2936" i="11"/>
  <c r="Y2936" i="11"/>
  <c r="Z2936" i="11"/>
  <c r="S2928" i="11"/>
  <c r="Y2928" i="11"/>
  <c r="Z2928" i="11"/>
  <c r="S2920" i="11"/>
  <c r="Z2920" i="11"/>
  <c r="Y2920" i="11"/>
  <c r="S2912" i="11"/>
  <c r="Y2912" i="11"/>
  <c r="Z2912" i="11"/>
  <c r="S2904" i="11"/>
  <c r="Y2904" i="11"/>
  <c r="Z2904" i="11"/>
  <c r="S2896" i="11"/>
  <c r="Y2896" i="11"/>
  <c r="Z2896" i="11"/>
  <c r="S2888" i="11"/>
  <c r="Z2888" i="11"/>
  <c r="Y2888" i="11"/>
  <c r="S2880" i="11"/>
  <c r="Y2880" i="11"/>
  <c r="Z2880" i="11"/>
  <c r="S2872" i="11"/>
  <c r="Y2872" i="11"/>
  <c r="Z2872" i="11"/>
  <c r="S2864" i="11"/>
  <c r="Y2864" i="11"/>
  <c r="Z2864" i="11"/>
  <c r="S2856" i="11"/>
  <c r="Y2856" i="11"/>
  <c r="Z2856" i="11"/>
  <c r="S2848" i="11"/>
  <c r="Y2848" i="11"/>
  <c r="Z2848" i="11"/>
  <c r="S2840" i="11"/>
  <c r="Y2840" i="11"/>
  <c r="Z2840" i="11"/>
  <c r="S2832" i="11"/>
  <c r="Y2832" i="11"/>
  <c r="Z2832" i="11"/>
  <c r="S2824" i="11"/>
  <c r="Z2824" i="11"/>
  <c r="Y2824" i="11"/>
  <c r="S2816" i="11"/>
  <c r="Y2816" i="11"/>
  <c r="Z2816" i="11"/>
  <c r="S2808" i="11"/>
  <c r="Y2808" i="11"/>
  <c r="Z2808" i="11"/>
  <c r="S2800" i="11"/>
  <c r="Y2800" i="11"/>
  <c r="Z2800" i="11"/>
  <c r="S2792" i="11"/>
  <c r="Z2792" i="11"/>
  <c r="Y2792" i="11"/>
  <c r="S2784" i="11"/>
  <c r="Y2784" i="11"/>
  <c r="Z2784" i="11"/>
  <c r="S2776" i="11"/>
  <c r="Y2776" i="11"/>
  <c r="Z2776" i="11"/>
  <c r="S2768" i="11"/>
  <c r="Y2768" i="11"/>
  <c r="Z2768" i="11"/>
  <c r="S2760" i="11"/>
  <c r="Y2760" i="11"/>
  <c r="Z2760" i="11"/>
  <c r="S2752" i="11"/>
  <c r="Y2752" i="11"/>
  <c r="Z2752" i="11"/>
  <c r="S2744" i="11"/>
  <c r="Y2744" i="11"/>
  <c r="Z2744" i="11"/>
  <c r="S2736" i="11"/>
  <c r="Y2736" i="11"/>
  <c r="Z2736" i="11"/>
  <c r="S2728" i="11"/>
  <c r="Y2728" i="11"/>
  <c r="Z2728" i="11"/>
  <c r="S2720" i="11"/>
  <c r="Y2720" i="11"/>
  <c r="Z2720" i="11"/>
  <c r="S2712" i="11"/>
  <c r="Y2712" i="11"/>
  <c r="Z2712" i="11"/>
  <c r="S2704" i="11"/>
  <c r="Y2704" i="11"/>
  <c r="Z2704" i="11"/>
  <c r="S2696" i="11"/>
  <c r="Z2696" i="11"/>
  <c r="Y2696" i="11"/>
  <c r="S2688" i="11"/>
  <c r="Y2688" i="11"/>
  <c r="Z2688" i="11"/>
  <c r="S2680" i="11"/>
  <c r="Y2680" i="11"/>
  <c r="Z2680" i="11"/>
  <c r="S2672" i="11"/>
  <c r="Y2672" i="11"/>
  <c r="Z2672" i="11"/>
  <c r="S2664" i="11"/>
  <c r="Z2664" i="11"/>
  <c r="Y2664" i="11"/>
  <c r="S2656" i="11"/>
  <c r="Y2656" i="11"/>
  <c r="Z2656" i="11"/>
  <c r="S2648" i="11"/>
  <c r="Y2648" i="11"/>
  <c r="Z2648" i="11"/>
  <c r="S2640" i="11"/>
  <c r="Y2640" i="11"/>
  <c r="Z2640" i="11"/>
  <c r="S2632" i="11"/>
  <c r="Y2632" i="11"/>
  <c r="Z2632" i="11"/>
  <c r="S2624" i="11"/>
  <c r="Y2624" i="11"/>
  <c r="Z2624" i="11"/>
  <c r="S2616" i="11"/>
  <c r="Y2616" i="11"/>
  <c r="Z2616" i="11"/>
  <c r="S2608" i="11"/>
  <c r="Y2608" i="11"/>
  <c r="Z2608" i="11"/>
  <c r="S2600" i="11"/>
  <c r="Y2600" i="11"/>
  <c r="Z2600" i="11"/>
  <c r="S2592" i="11"/>
  <c r="Y2592" i="11"/>
  <c r="Z2592" i="11"/>
  <c r="S2584" i="11"/>
  <c r="Y2584" i="11"/>
  <c r="Z2584" i="11"/>
  <c r="S2576" i="11"/>
  <c r="Y2576" i="11"/>
  <c r="Z2576" i="11"/>
  <c r="S2568" i="11"/>
  <c r="Y2568" i="11"/>
  <c r="Z2568" i="11"/>
  <c r="S2560" i="11"/>
  <c r="Y2560" i="11"/>
  <c r="Z2560" i="11"/>
  <c r="S2552" i="11"/>
  <c r="Y2552" i="11"/>
  <c r="Z2552" i="11"/>
  <c r="S2544" i="11"/>
  <c r="Y2544" i="11"/>
  <c r="Z2544" i="11"/>
  <c r="S2536" i="11"/>
  <c r="Y2536" i="11"/>
  <c r="Z2536" i="11"/>
  <c r="S2528" i="11"/>
  <c r="Y2528" i="11"/>
  <c r="Z2528" i="11"/>
  <c r="S2520" i="11"/>
  <c r="Y2520" i="11"/>
  <c r="Z2520" i="11"/>
  <c r="S2512" i="11"/>
  <c r="Y2512" i="11"/>
  <c r="Z2512" i="11"/>
  <c r="S2504" i="11"/>
  <c r="Y2504" i="11"/>
  <c r="Z2504" i="11"/>
  <c r="S2496" i="11"/>
  <c r="Y2496" i="11"/>
  <c r="Z2496" i="11"/>
  <c r="S2488" i="11"/>
  <c r="Y2488" i="11"/>
  <c r="Z2488" i="11"/>
  <c r="S2480" i="11"/>
  <c r="Y2480" i="11"/>
  <c r="Z2480" i="11"/>
  <c r="S2472" i="11"/>
  <c r="Y2472" i="11"/>
  <c r="Z2472" i="11"/>
  <c r="S2464" i="11"/>
  <c r="Y2464" i="11"/>
  <c r="Z2464" i="11"/>
  <c r="S2456" i="11"/>
  <c r="Y2456" i="11"/>
  <c r="Z2456" i="11"/>
  <c r="S2448" i="11"/>
  <c r="Y2448" i="11"/>
  <c r="Z2448" i="11"/>
  <c r="S2440" i="11"/>
  <c r="Y2440" i="11"/>
  <c r="Z2440" i="11"/>
  <c r="S2432" i="11"/>
  <c r="Y2432" i="11"/>
  <c r="Z2432" i="11"/>
  <c r="S2424" i="11"/>
  <c r="Y2424" i="11"/>
  <c r="Z2424" i="11"/>
  <c r="S2416" i="11"/>
  <c r="Y2416" i="11"/>
  <c r="Z2416" i="11"/>
  <c r="S2408" i="11"/>
  <c r="Y2408" i="11"/>
  <c r="Z2408" i="11"/>
  <c r="S2400" i="11"/>
  <c r="Y2400" i="11"/>
  <c r="Z2400" i="11"/>
  <c r="S2392" i="11"/>
  <c r="Y2392" i="11"/>
  <c r="Z2392" i="11"/>
  <c r="S2384" i="11"/>
  <c r="Y2384" i="11"/>
  <c r="Z2384" i="11"/>
  <c r="S2376" i="11"/>
  <c r="Y2376" i="11"/>
  <c r="Z2376" i="11"/>
  <c r="S2368" i="11"/>
  <c r="Y2368" i="11"/>
  <c r="Z2368" i="11"/>
  <c r="S2360" i="11"/>
  <c r="Y2360" i="11"/>
  <c r="Z2360" i="11"/>
  <c r="S2352" i="11"/>
  <c r="Y2352" i="11"/>
  <c r="Z2352" i="11"/>
  <c r="S2344" i="11"/>
  <c r="Y2344" i="11"/>
  <c r="Z2344" i="11"/>
  <c r="S2336" i="11"/>
  <c r="Y2336" i="11"/>
  <c r="Z2336" i="11"/>
  <c r="S2328" i="11"/>
  <c r="Y2328" i="11"/>
  <c r="Z2328" i="11"/>
  <c r="S2320" i="11"/>
  <c r="Y2320" i="11"/>
  <c r="Z2320" i="11"/>
  <c r="S2312" i="11"/>
  <c r="Y2312" i="11"/>
  <c r="Z2312" i="11"/>
  <c r="S2304" i="11"/>
  <c r="Y2304" i="11"/>
  <c r="Z2304" i="11"/>
  <c r="S2296" i="11"/>
  <c r="Y2296" i="11"/>
  <c r="Z2296" i="11"/>
  <c r="S2288" i="11"/>
  <c r="Y2288" i="11"/>
  <c r="Z2288" i="11"/>
  <c r="S2280" i="11"/>
  <c r="Z2280" i="11"/>
  <c r="Y2280" i="11"/>
  <c r="S2272" i="11"/>
  <c r="Z2272" i="11"/>
  <c r="Y2272" i="11"/>
  <c r="S2264" i="11"/>
  <c r="Z2264" i="11"/>
  <c r="Y2264" i="11"/>
  <c r="S2256" i="11"/>
  <c r="Z2256" i="11"/>
  <c r="Y2256" i="11"/>
  <c r="S2248" i="11"/>
  <c r="Z2248" i="11"/>
  <c r="Y2248" i="11"/>
  <c r="S2240" i="11"/>
  <c r="Z2240" i="11"/>
  <c r="Y2240" i="11"/>
  <c r="S2232" i="11"/>
  <c r="Z2232" i="11"/>
  <c r="Y2232" i="11"/>
  <c r="S2224" i="11"/>
  <c r="Z2224" i="11"/>
  <c r="Y2224" i="11"/>
  <c r="S2216" i="11"/>
  <c r="Z2216" i="11"/>
  <c r="Y2216" i="11"/>
  <c r="S2208" i="11"/>
  <c r="Z2208" i="11"/>
  <c r="Y2208" i="11"/>
  <c r="S2200" i="11"/>
  <c r="Z2200" i="11"/>
  <c r="Y2200" i="11"/>
  <c r="S2192" i="11"/>
  <c r="Z2192" i="11"/>
  <c r="Y2192" i="11"/>
  <c r="S2184" i="11"/>
  <c r="Z2184" i="11"/>
  <c r="Y2184" i="11"/>
  <c r="S2176" i="11"/>
  <c r="Z2176" i="11"/>
  <c r="Y2176" i="11"/>
  <c r="S2168" i="11"/>
  <c r="Z2168" i="11"/>
  <c r="Y2168" i="11"/>
  <c r="S2160" i="11"/>
  <c r="Z2160" i="11"/>
  <c r="Y2160" i="11"/>
  <c r="S2152" i="11"/>
  <c r="Z2152" i="11"/>
  <c r="Y2152" i="11"/>
  <c r="S2144" i="11"/>
  <c r="Z2144" i="11"/>
  <c r="Y2144" i="11"/>
  <c r="S2136" i="11"/>
  <c r="Z2136" i="11"/>
  <c r="Y2136" i="11"/>
  <c r="S2128" i="11"/>
  <c r="Z2128" i="11"/>
  <c r="Y2128" i="11"/>
  <c r="S2120" i="11"/>
  <c r="Z2120" i="11"/>
  <c r="Y2120" i="11"/>
  <c r="S2112" i="11"/>
  <c r="Z2112" i="11"/>
  <c r="Y2112" i="11"/>
  <c r="S2104" i="11"/>
  <c r="Z2104" i="11"/>
  <c r="Y2104" i="11"/>
  <c r="S2096" i="11"/>
  <c r="Z2096" i="11"/>
  <c r="Y2096" i="11"/>
  <c r="S2088" i="11"/>
  <c r="Z2088" i="11"/>
  <c r="Y2088" i="11"/>
  <c r="S2080" i="11"/>
  <c r="Z2080" i="11"/>
  <c r="Y2080" i="11"/>
  <c r="S2072" i="11"/>
  <c r="Z2072" i="11"/>
  <c r="Y2072" i="11"/>
  <c r="S2064" i="11"/>
  <c r="Z2064" i="11"/>
  <c r="Y2064" i="11"/>
  <c r="S2056" i="11"/>
  <c r="Z2056" i="11"/>
  <c r="Y2056" i="11"/>
  <c r="S2048" i="11"/>
  <c r="Z2048" i="11"/>
  <c r="Y2048" i="11"/>
  <c r="S2040" i="11"/>
  <c r="Z2040" i="11"/>
  <c r="Y2040" i="11"/>
  <c r="S2032" i="11"/>
  <c r="Z2032" i="11"/>
  <c r="Y2032" i="11"/>
  <c r="S2024" i="11"/>
  <c r="Z2024" i="11"/>
  <c r="Y2024" i="11"/>
  <c r="S2016" i="11"/>
  <c r="Z2016" i="11"/>
  <c r="Y2016" i="11"/>
  <c r="S2008" i="11"/>
  <c r="Z2008" i="11"/>
  <c r="Y2008" i="11"/>
  <c r="S2000" i="11"/>
  <c r="Z2000" i="11"/>
  <c r="Y2000" i="11"/>
  <c r="S1992" i="11"/>
  <c r="Z1992" i="11"/>
  <c r="Y1992" i="11"/>
  <c r="S1984" i="11"/>
  <c r="Z1984" i="11"/>
  <c r="Y1984" i="11"/>
  <c r="S1976" i="11"/>
  <c r="Z1976" i="11"/>
  <c r="Y1976" i="11"/>
  <c r="S1968" i="11"/>
  <c r="Z1968" i="11"/>
  <c r="Y1968" i="11"/>
  <c r="S1960" i="11"/>
  <c r="Z1960" i="11"/>
  <c r="Y1960" i="11"/>
  <c r="S1952" i="11"/>
  <c r="Z1952" i="11"/>
  <c r="Y1952" i="11"/>
  <c r="S1944" i="11"/>
  <c r="Z1944" i="11"/>
  <c r="Y1944" i="11"/>
  <c r="S1936" i="11"/>
  <c r="Z1936" i="11"/>
  <c r="Y1936" i="11"/>
  <c r="S1928" i="11"/>
  <c r="Z1928" i="11"/>
  <c r="Y1928" i="11"/>
  <c r="S1920" i="11"/>
  <c r="Z1920" i="11"/>
  <c r="Y1920" i="11"/>
  <c r="S1912" i="11"/>
  <c r="Z1912" i="11"/>
  <c r="Y1912" i="11"/>
  <c r="S1904" i="11"/>
  <c r="Z1904" i="11"/>
  <c r="Y1904" i="11"/>
  <c r="S1896" i="11"/>
  <c r="Y1896" i="11"/>
  <c r="Z1896" i="11"/>
  <c r="S1888" i="11"/>
  <c r="Y1888" i="11"/>
  <c r="Z1888" i="11"/>
  <c r="S1880" i="11"/>
  <c r="Y1880" i="11"/>
  <c r="Z1880" i="11"/>
  <c r="S1872" i="11"/>
  <c r="Y1872" i="11"/>
  <c r="Z1872" i="11"/>
  <c r="S1864" i="11"/>
  <c r="Y1864" i="11"/>
  <c r="Z1864" i="11"/>
  <c r="S1856" i="11"/>
  <c r="Y1856" i="11"/>
  <c r="Z1856" i="11"/>
  <c r="S1848" i="11"/>
  <c r="Y1848" i="11"/>
  <c r="Z1848" i="11"/>
  <c r="S1840" i="11"/>
  <c r="Y1840" i="11"/>
  <c r="Z1840" i="11"/>
  <c r="S1832" i="11"/>
  <c r="Y1832" i="11"/>
  <c r="Z1832" i="11"/>
  <c r="S1824" i="11"/>
  <c r="Y1824" i="11"/>
  <c r="Z1824" i="11"/>
  <c r="S1816" i="11"/>
  <c r="Y1816" i="11"/>
  <c r="Z1816" i="11"/>
  <c r="S1808" i="11"/>
  <c r="Y1808" i="11"/>
  <c r="Z1808" i="11"/>
  <c r="S1800" i="11"/>
  <c r="Y1800" i="11"/>
  <c r="Z1800" i="11"/>
  <c r="S1792" i="11"/>
  <c r="Y1792" i="11"/>
  <c r="Z1792" i="11"/>
  <c r="S1784" i="11"/>
  <c r="Y1784" i="11"/>
  <c r="Z1784" i="11"/>
  <c r="S1776" i="11"/>
  <c r="Y1776" i="11"/>
  <c r="Z1776" i="11"/>
  <c r="S1768" i="11"/>
  <c r="Y1768" i="11"/>
  <c r="Z1768" i="11"/>
  <c r="S1760" i="11"/>
  <c r="Y1760" i="11"/>
  <c r="Z1760" i="11"/>
  <c r="S1752" i="11"/>
  <c r="Y1752" i="11"/>
  <c r="Z1752" i="11"/>
  <c r="S1744" i="11"/>
  <c r="Y1744" i="11"/>
  <c r="Z1744" i="11"/>
  <c r="S1736" i="11"/>
  <c r="Y1736" i="11"/>
  <c r="Z1736" i="11"/>
  <c r="S1728" i="11"/>
  <c r="Y1728" i="11"/>
  <c r="Z1728" i="11"/>
  <c r="S1720" i="11"/>
  <c r="Y1720" i="11"/>
  <c r="Z1720" i="11"/>
  <c r="S1712" i="11"/>
  <c r="Y1712" i="11"/>
  <c r="Z1712" i="11"/>
  <c r="S1704" i="11"/>
  <c r="Y1704" i="11"/>
  <c r="Z1704" i="11"/>
  <c r="S1696" i="11"/>
  <c r="Y1696" i="11"/>
  <c r="Z1696" i="11"/>
  <c r="S1688" i="11"/>
  <c r="Y1688" i="11"/>
  <c r="Z1688" i="11"/>
  <c r="S1680" i="11"/>
  <c r="Y1680" i="11"/>
  <c r="Z1680" i="11"/>
  <c r="S1672" i="11"/>
  <c r="Y1672" i="11"/>
  <c r="Z1672" i="11"/>
  <c r="S1664" i="11"/>
  <c r="Y1664" i="11"/>
  <c r="Z1664" i="11"/>
  <c r="S1656" i="11"/>
  <c r="Y1656" i="11"/>
  <c r="Z1656" i="11"/>
  <c r="S1648" i="11"/>
  <c r="Y1648" i="11"/>
  <c r="Z1648" i="11"/>
  <c r="S1640" i="11"/>
  <c r="Y1640" i="11"/>
  <c r="Z1640" i="11"/>
  <c r="S1632" i="11"/>
  <c r="Y1632" i="11"/>
  <c r="Z1632" i="11"/>
  <c r="S1624" i="11"/>
  <c r="Z1624" i="11"/>
  <c r="Y1624" i="11"/>
  <c r="S1616" i="11"/>
  <c r="Z1616" i="11"/>
  <c r="Y1616" i="11"/>
  <c r="S1608" i="11"/>
  <c r="Z1608" i="11"/>
  <c r="Y1608" i="11"/>
  <c r="S1600" i="11"/>
  <c r="Z1600" i="11"/>
  <c r="Y1600" i="11"/>
  <c r="S1592" i="11"/>
  <c r="Z1592" i="11"/>
  <c r="Y1592" i="11"/>
  <c r="S1584" i="11"/>
  <c r="Z1584" i="11"/>
  <c r="Y1584" i="11"/>
  <c r="S1576" i="11"/>
  <c r="Z1576" i="11"/>
  <c r="Y1576" i="11"/>
  <c r="S1568" i="11"/>
  <c r="Z1568" i="11"/>
  <c r="Y1568" i="11"/>
  <c r="S1560" i="11"/>
  <c r="Z1560" i="11"/>
  <c r="Y1560" i="11"/>
  <c r="S1552" i="11"/>
  <c r="Z1552" i="11"/>
  <c r="Y1552" i="11"/>
  <c r="S1544" i="11"/>
  <c r="Z1544" i="11"/>
  <c r="Y1544" i="11"/>
  <c r="S1536" i="11"/>
  <c r="Z1536" i="11"/>
  <c r="Y1536" i="11"/>
  <c r="S1528" i="11"/>
  <c r="Z1528" i="11"/>
  <c r="Y1528" i="11"/>
  <c r="S1520" i="11"/>
  <c r="Z1520" i="11"/>
  <c r="Y1520" i="11"/>
  <c r="S1512" i="11"/>
  <c r="Z1512" i="11"/>
  <c r="Y1512" i="11"/>
  <c r="S1504" i="11"/>
  <c r="Z1504" i="11"/>
  <c r="Y1504" i="11"/>
  <c r="S1496" i="11"/>
  <c r="Z1496" i="11"/>
  <c r="Y1496" i="11"/>
  <c r="S1488" i="11"/>
  <c r="Z1488" i="11"/>
  <c r="Y1488" i="11"/>
  <c r="S1480" i="11"/>
  <c r="Z1480" i="11"/>
  <c r="Y1480" i="11"/>
  <c r="S1472" i="11"/>
  <c r="Z1472" i="11"/>
  <c r="Y1472" i="11"/>
  <c r="S1464" i="11"/>
  <c r="Z1464" i="11"/>
  <c r="Y1464" i="11"/>
  <c r="S1456" i="11"/>
  <c r="Z1456" i="11"/>
  <c r="Y1456" i="11"/>
  <c r="S1448" i="11"/>
  <c r="Z1448" i="11"/>
  <c r="Y1448" i="11"/>
  <c r="S1440" i="11"/>
  <c r="Z1440" i="11"/>
  <c r="Y1440" i="11"/>
  <c r="S1432" i="11"/>
  <c r="Z1432" i="11"/>
  <c r="Y1432" i="11"/>
  <c r="S1424" i="11"/>
  <c r="Z1424" i="11"/>
  <c r="Y1424" i="11"/>
  <c r="S1416" i="11"/>
  <c r="Z1416" i="11"/>
  <c r="Y1416" i="11"/>
  <c r="S1408" i="11"/>
  <c r="Z1408" i="11"/>
  <c r="Y1408" i="11"/>
  <c r="S1400" i="11"/>
  <c r="Z1400" i="11"/>
  <c r="Y1400" i="11"/>
  <c r="S1392" i="11"/>
  <c r="Z1392" i="11"/>
  <c r="Y1392" i="11"/>
  <c r="S1384" i="11"/>
  <c r="Z1384" i="11"/>
  <c r="Y1384" i="11"/>
  <c r="S1376" i="11"/>
  <c r="Z1376" i="11"/>
  <c r="Y1376" i="11"/>
  <c r="S1368" i="11"/>
  <c r="Z1368" i="11"/>
  <c r="Y1368" i="11"/>
  <c r="S1360" i="11"/>
  <c r="Z1360" i="11"/>
  <c r="Y1360" i="11"/>
  <c r="S1352" i="11"/>
  <c r="Z1352" i="11"/>
  <c r="Y1352" i="11"/>
  <c r="S1344" i="11"/>
  <c r="Z1344" i="11"/>
  <c r="Y1344" i="11"/>
  <c r="S1336" i="11"/>
  <c r="Z1336" i="11"/>
  <c r="Y1336" i="11"/>
  <c r="S1328" i="11"/>
  <c r="Z1328" i="11"/>
  <c r="Y1328" i="11"/>
  <c r="S1320" i="11"/>
  <c r="Z1320" i="11"/>
  <c r="Y1320" i="11"/>
  <c r="S1312" i="11"/>
  <c r="Z1312" i="11"/>
  <c r="Y1312" i="11"/>
  <c r="S1304" i="11"/>
  <c r="Z1304" i="11"/>
  <c r="Y1304" i="11"/>
  <c r="S1296" i="11"/>
  <c r="Z1296" i="11"/>
  <c r="Y1296" i="11"/>
  <c r="S1288" i="11"/>
  <c r="Z1288" i="11"/>
  <c r="Y1288" i="11"/>
  <c r="S1280" i="11"/>
  <c r="Z1280" i="11"/>
  <c r="Y1280" i="11"/>
  <c r="S1272" i="11"/>
  <c r="Z1272" i="11"/>
  <c r="Y1272" i="11"/>
  <c r="S1264" i="11"/>
  <c r="Y1264" i="11"/>
  <c r="Z1264" i="11"/>
  <c r="S1256" i="11"/>
  <c r="Y1256" i="11"/>
  <c r="Z1256" i="11"/>
  <c r="S1248" i="11"/>
  <c r="Y1248" i="11"/>
  <c r="Z1248" i="11"/>
  <c r="S1240" i="11"/>
  <c r="Y1240" i="11"/>
  <c r="Z1240" i="11"/>
  <c r="S1232" i="11"/>
  <c r="Y1232" i="11"/>
  <c r="Z1232" i="11"/>
  <c r="S1224" i="11"/>
  <c r="Y1224" i="11"/>
  <c r="Z1224" i="11"/>
  <c r="S1216" i="11"/>
  <c r="Y1216" i="11"/>
  <c r="Z1216" i="11"/>
  <c r="S1208" i="11"/>
  <c r="Y1208" i="11"/>
  <c r="Z1208" i="11"/>
  <c r="S1200" i="11"/>
  <c r="Y1200" i="11"/>
  <c r="Z1200" i="11"/>
  <c r="S1192" i="11"/>
  <c r="Y1192" i="11"/>
  <c r="Z1192" i="11"/>
  <c r="S1184" i="11"/>
  <c r="Y1184" i="11"/>
  <c r="Z1184" i="11"/>
  <c r="S1176" i="11"/>
  <c r="Y1176" i="11"/>
  <c r="Z1176" i="11"/>
  <c r="S1168" i="11"/>
  <c r="Y1168" i="11"/>
  <c r="Z1168" i="11"/>
  <c r="S1160" i="11"/>
  <c r="Y1160" i="11"/>
  <c r="Z1160" i="11"/>
  <c r="S1152" i="11"/>
  <c r="Y1152" i="11"/>
  <c r="Z1152" i="11"/>
  <c r="S1144" i="11"/>
  <c r="Y1144" i="11"/>
  <c r="Z1144" i="11"/>
  <c r="S1136" i="11"/>
  <c r="Y1136" i="11"/>
  <c r="Z1136" i="11"/>
  <c r="S1128" i="11"/>
  <c r="Y1128" i="11"/>
  <c r="Z1128" i="11"/>
  <c r="S1120" i="11"/>
  <c r="Y1120" i="11"/>
  <c r="Z1120" i="11"/>
  <c r="S1112" i="11"/>
  <c r="Y1112" i="11"/>
  <c r="Z1112" i="11"/>
  <c r="S1104" i="11"/>
  <c r="Y1104" i="11"/>
  <c r="Z1104" i="11"/>
  <c r="S1096" i="11"/>
  <c r="Y1096" i="11"/>
  <c r="Z1096" i="11"/>
  <c r="S1088" i="11"/>
  <c r="Y1088" i="11"/>
  <c r="Z1088" i="11"/>
  <c r="S1080" i="11"/>
  <c r="Y1080" i="11"/>
  <c r="Z1080" i="11"/>
  <c r="S1072" i="11"/>
  <c r="Y1072" i="11"/>
  <c r="Z1072" i="11"/>
  <c r="S1064" i="11"/>
  <c r="Y1064" i="11"/>
  <c r="Z1064" i="11"/>
  <c r="S1056" i="11"/>
  <c r="Y1056" i="11"/>
  <c r="Z1056" i="11"/>
  <c r="S1048" i="11"/>
  <c r="Y1048" i="11"/>
  <c r="Z1048" i="11"/>
  <c r="S1040" i="11"/>
  <c r="Y1040" i="11"/>
  <c r="Z1040" i="11"/>
  <c r="S1032" i="11"/>
  <c r="Y1032" i="11"/>
  <c r="Z1032" i="11"/>
  <c r="S1024" i="11"/>
  <c r="Y1024" i="11"/>
  <c r="Z1024" i="11"/>
  <c r="S1016" i="11"/>
  <c r="Y1016" i="11"/>
  <c r="Z1016" i="11"/>
  <c r="S1008" i="11"/>
  <c r="Y1008" i="11"/>
  <c r="Z1008" i="11"/>
  <c r="S1000" i="11"/>
  <c r="Y1000" i="11"/>
  <c r="Z1000" i="11"/>
  <c r="S992" i="11"/>
  <c r="Y992" i="11"/>
  <c r="Z992" i="11"/>
  <c r="S984" i="11"/>
  <c r="Y984" i="11"/>
  <c r="Z984" i="11"/>
  <c r="S976" i="11"/>
  <c r="Y976" i="11"/>
  <c r="Z976" i="11"/>
  <c r="S968" i="11"/>
  <c r="Y968" i="11"/>
  <c r="Z968" i="11"/>
  <c r="S960" i="11"/>
  <c r="Y960" i="11"/>
  <c r="Z960" i="11"/>
  <c r="S952" i="11"/>
  <c r="Y952" i="11"/>
  <c r="Z952" i="11"/>
  <c r="S944" i="11"/>
  <c r="Y944" i="11"/>
  <c r="Z944" i="11"/>
  <c r="S936" i="11"/>
  <c r="Y936" i="11"/>
  <c r="Z936" i="11"/>
  <c r="S928" i="11"/>
  <c r="Y928" i="11"/>
  <c r="Z928" i="11"/>
  <c r="S920" i="11"/>
  <c r="Y920" i="11"/>
  <c r="Z920" i="11"/>
  <c r="S912" i="11"/>
  <c r="Y912" i="11"/>
  <c r="Z912" i="11"/>
  <c r="S904" i="11"/>
  <c r="Y904" i="11"/>
  <c r="Z904" i="11"/>
  <c r="S896" i="11"/>
  <c r="Y896" i="11"/>
  <c r="Z896" i="11"/>
  <c r="S888" i="11"/>
  <c r="Y888" i="11"/>
  <c r="Z888" i="11"/>
  <c r="S880" i="11"/>
  <c r="Y880" i="11"/>
  <c r="Z880" i="11"/>
  <c r="S872" i="11"/>
  <c r="Y872" i="11"/>
  <c r="Z872" i="11"/>
  <c r="S864" i="11"/>
  <c r="Y864" i="11"/>
  <c r="Z864" i="11"/>
  <c r="S856" i="11"/>
  <c r="Y856" i="11"/>
  <c r="Z856" i="11"/>
  <c r="S848" i="11"/>
  <c r="Y848" i="11"/>
  <c r="Z848" i="11"/>
  <c r="S840" i="11"/>
  <c r="Y840" i="11"/>
  <c r="Z840" i="11"/>
  <c r="S832" i="11"/>
  <c r="Y832" i="11"/>
  <c r="Z832" i="11"/>
  <c r="S824" i="11"/>
  <c r="Y824" i="11"/>
  <c r="Z824" i="11"/>
  <c r="S816" i="11"/>
  <c r="Y816" i="11"/>
  <c r="Z816" i="11"/>
  <c r="S808" i="11"/>
  <c r="Y808" i="11"/>
  <c r="Z808" i="11"/>
  <c r="S800" i="11"/>
  <c r="Y800" i="11"/>
  <c r="Z800" i="11"/>
  <c r="S792" i="11"/>
  <c r="Y792" i="11"/>
  <c r="Z792" i="11"/>
  <c r="S784" i="11"/>
  <c r="Y784" i="11"/>
  <c r="Z784" i="11"/>
  <c r="S776" i="11"/>
  <c r="Y776" i="11"/>
  <c r="Z776" i="11"/>
  <c r="S768" i="11"/>
  <c r="Y768" i="11"/>
  <c r="Z768" i="11"/>
  <c r="S760" i="11"/>
  <c r="Y760" i="11"/>
  <c r="Z760" i="11"/>
  <c r="S752" i="11"/>
  <c r="Y752" i="11"/>
  <c r="Z752" i="11"/>
  <c r="S744" i="11"/>
  <c r="Y744" i="11"/>
  <c r="Z744" i="11"/>
  <c r="S736" i="11"/>
  <c r="Y736" i="11"/>
  <c r="Z736" i="11"/>
  <c r="S728" i="11"/>
  <c r="Y728" i="11"/>
  <c r="Z728" i="11"/>
  <c r="S720" i="11"/>
  <c r="Y720" i="11"/>
  <c r="Z720" i="11"/>
  <c r="S712" i="11"/>
  <c r="Y712" i="11"/>
  <c r="Z712" i="11"/>
  <c r="S704" i="11"/>
  <c r="Y704" i="11"/>
  <c r="Z704" i="11"/>
  <c r="S696" i="11"/>
  <c r="Y696" i="11"/>
  <c r="Z696" i="11"/>
  <c r="S688" i="11"/>
  <c r="Y688" i="11"/>
  <c r="Z688" i="11"/>
  <c r="S680" i="11"/>
  <c r="Y680" i="11"/>
  <c r="Z680" i="11"/>
  <c r="S672" i="11"/>
  <c r="Y672" i="11"/>
  <c r="Z672" i="11"/>
  <c r="S664" i="11"/>
  <c r="Y664" i="11"/>
  <c r="Z664" i="11"/>
  <c r="S656" i="11"/>
  <c r="Y656" i="11"/>
  <c r="Z656" i="11"/>
  <c r="S648" i="11"/>
  <c r="Y648" i="11"/>
  <c r="Z648" i="11"/>
  <c r="S640" i="11"/>
  <c r="Y640" i="11"/>
  <c r="Z640" i="11"/>
  <c r="S632" i="11"/>
  <c r="Y632" i="11"/>
  <c r="Z632" i="11"/>
  <c r="S624" i="11"/>
  <c r="Y624" i="11"/>
  <c r="Z624" i="11"/>
  <c r="S616" i="11"/>
  <c r="Y616" i="11"/>
  <c r="Z616" i="11"/>
  <c r="S608" i="11"/>
  <c r="Y608" i="11"/>
  <c r="Z608" i="11"/>
  <c r="S600" i="11"/>
  <c r="Y600" i="11"/>
  <c r="Z600" i="11"/>
  <c r="S592" i="11"/>
  <c r="Y592" i="11"/>
  <c r="Z592" i="11"/>
  <c r="S584" i="11"/>
  <c r="Y584" i="11"/>
  <c r="Z584" i="11"/>
  <c r="S576" i="11"/>
  <c r="Y576" i="11"/>
  <c r="Z576" i="11"/>
  <c r="S568" i="11"/>
  <c r="Y568" i="11"/>
  <c r="Z568" i="11"/>
  <c r="S560" i="11"/>
  <c r="Y560" i="11"/>
  <c r="Z560" i="11"/>
  <c r="S552" i="11"/>
  <c r="Y552" i="11"/>
  <c r="Z552" i="11"/>
  <c r="S544" i="11"/>
  <c r="Y544" i="11"/>
  <c r="Z544" i="11"/>
  <c r="S536" i="11"/>
  <c r="Y536" i="11"/>
  <c r="Z536" i="11"/>
  <c r="S528" i="11"/>
  <c r="Y528" i="11"/>
  <c r="Z528" i="11"/>
  <c r="S520" i="11"/>
  <c r="Y520" i="11"/>
  <c r="Z520" i="11"/>
  <c r="S512" i="11"/>
  <c r="Y512" i="11"/>
  <c r="Z512" i="11"/>
  <c r="S504" i="11"/>
  <c r="Y504" i="11"/>
  <c r="Z504" i="11"/>
  <c r="S496" i="11"/>
  <c r="Y496" i="11"/>
  <c r="Z496" i="11"/>
  <c r="S488" i="11"/>
  <c r="Y488" i="11"/>
  <c r="Z488" i="11"/>
  <c r="S480" i="11"/>
  <c r="Y480" i="11"/>
  <c r="Z480" i="11"/>
  <c r="S472" i="11"/>
  <c r="Y472" i="11"/>
  <c r="Z472" i="11"/>
  <c r="S464" i="11"/>
  <c r="Y464" i="11"/>
  <c r="Z464" i="11"/>
  <c r="S456" i="11"/>
  <c r="Y456" i="11"/>
  <c r="Z456" i="11"/>
  <c r="S448" i="11"/>
  <c r="Y448" i="11"/>
  <c r="Z448" i="11"/>
  <c r="S440" i="11"/>
  <c r="Y440" i="11"/>
  <c r="Z440" i="11"/>
  <c r="S432" i="11"/>
  <c r="Y432" i="11"/>
  <c r="Z432" i="11"/>
  <c r="S424" i="11"/>
  <c r="Y424" i="11"/>
  <c r="Z424" i="11"/>
  <c r="S416" i="11"/>
  <c r="Y416" i="11"/>
  <c r="Z416" i="11"/>
  <c r="S408" i="11"/>
  <c r="Y408" i="11"/>
  <c r="Z408" i="11"/>
  <c r="S400" i="11"/>
  <c r="Y400" i="11"/>
  <c r="Z400" i="11"/>
  <c r="S392" i="11"/>
  <c r="Y392" i="11"/>
  <c r="Z392" i="11"/>
  <c r="S384" i="11"/>
  <c r="Y384" i="11"/>
  <c r="Z384" i="11"/>
  <c r="S376" i="11"/>
  <c r="Y376" i="11"/>
  <c r="Z376" i="11"/>
  <c r="S368" i="11"/>
  <c r="Y368" i="11"/>
  <c r="Z368" i="11"/>
  <c r="S360" i="11"/>
  <c r="Y360" i="11"/>
  <c r="Z360" i="11"/>
  <c r="S352" i="11"/>
  <c r="Y352" i="11"/>
  <c r="Z352" i="11"/>
  <c r="S344" i="11"/>
  <c r="Y344" i="11"/>
  <c r="Z344" i="11"/>
  <c r="S336" i="11"/>
  <c r="Y336" i="11"/>
  <c r="Z336" i="11"/>
  <c r="S328" i="11"/>
  <c r="Y328" i="11"/>
  <c r="Z328" i="11"/>
  <c r="S320" i="11"/>
  <c r="Y320" i="11"/>
  <c r="Z320" i="11"/>
  <c r="S312" i="11"/>
  <c r="Y312" i="11"/>
  <c r="Z312" i="11"/>
  <c r="S304" i="11"/>
  <c r="Y304" i="11"/>
  <c r="Z304" i="11"/>
  <c r="S296" i="11"/>
  <c r="Y296" i="11"/>
  <c r="Z296" i="11"/>
  <c r="S288" i="11"/>
  <c r="Y288" i="11"/>
  <c r="Z288" i="11"/>
  <c r="S280" i="11"/>
  <c r="Y280" i="11"/>
  <c r="Z280" i="11"/>
  <c r="S272" i="11"/>
  <c r="Y272" i="11"/>
  <c r="Z272" i="11"/>
  <c r="S264" i="11"/>
  <c r="Y264" i="11"/>
  <c r="Z264" i="11"/>
  <c r="S256" i="11"/>
  <c r="Y256" i="11"/>
  <c r="Z256" i="11"/>
  <c r="S248" i="11"/>
  <c r="Y248" i="11"/>
  <c r="Z248" i="11"/>
  <c r="S240" i="11"/>
  <c r="Y240" i="11"/>
  <c r="Z240" i="11"/>
  <c r="S232" i="11"/>
  <c r="Y232" i="11"/>
  <c r="Z232" i="11"/>
  <c r="S224" i="11"/>
  <c r="Y224" i="11"/>
  <c r="Z224" i="11"/>
  <c r="S216" i="11"/>
  <c r="Y216" i="11"/>
  <c r="Z216" i="11"/>
  <c r="S208" i="11"/>
  <c r="Y208" i="11"/>
  <c r="Z208" i="11"/>
  <c r="S200" i="11"/>
  <c r="Y200" i="11"/>
  <c r="Z200" i="11"/>
  <c r="S192" i="11"/>
  <c r="Z192" i="11"/>
  <c r="Y192" i="11"/>
  <c r="S184" i="11"/>
  <c r="Y184" i="11"/>
  <c r="Z184" i="11"/>
  <c r="S176" i="11"/>
  <c r="Y176" i="11"/>
  <c r="Z176" i="11"/>
  <c r="S168" i="11"/>
  <c r="Y168" i="11"/>
  <c r="Z168" i="11"/>
  <c r="S160" i="11"/>
  <c r="Z160" i="11"/>
  <c r="Y160" i="11"/>
  <c r="S152" i="11"/>
  <c r="Y152" i="11"/>
  <c r="Z152" i="11"/>
  <c r="S144" i="11"/>
  <c r="Y144" i="11"/>
  <c r="Z144" i="11"/>
  <c r="S136" i="11"/>
  <c r="Y136" i="11"/>
  <c r="Z136" i="11"/>
  <c r="S128" i="11"/>
  <c r="Z128" i="11"/>
  <c r="Y128" i="11"/>
  <c r="S120" i="11"/>
  <c r="Y120" i="11"/>
  <c r="Z120" i="11"/>
  <c r="S112" i="11"/>
  <c r="Y112" i="11"/>
  <c r="Z112" i="11"/>
  <c r="S104" i="11"/>
  <c r="Y104" i="11"/>
  <c r="Z104" i="11"/>
  <c r="S96" i="11"/>
  <c r="Z96" i="11"/>
  <c r="Y96" i="11"/>
  <c r="S88" i="11"/>
  <c r="Y88" i="11"/>
  <c r="Z88" i="11"/>
  <c r="S80" i="11"/>
  <c r="Y80" i="11"/>
  <c r="Z80" i="11"/>
  <c r="S72" i="11"/>
  <c r="Y72" i="11"/>
  <c r="Z72" i="11"/>
  <c r="S64" i="11"/>
  <c r="Z64" i="11"/>
  <c r="Y64" i="11"/>
  <c r="S56" i="11"/>
  <c r="Y56" i="11"/>
  <c r="Z56" i="11"/>
  <c r="S48" i="11"/>
  <c r="Y48" i="11"/>
  <c r="Z48" i="11"/>
  <c r="S40" i="11"/>
  <c r="Y40" i="11"/>
  <c r="Z40" i="11"/>
  <c r="S2934" i="11"/>
  <c r="Y2934" i="11"/>
  <c r="Z2934" i="11"/>
  <c r="S2926" i="11"/>
  <c r="Y2926" i="11"/>
  <c r="Z2926" i="11"/>
  <c r="S2918" i="11"/>
  <c r="Y2918" i="11"/>
  <c r="Z2918" i="11"/>
  <c r="S2910" i="11"/>
  <c r="Y2910" i="11"/>
  <c r="Z2910" i="11"/>
  <c r="S2902" i="11"/>
  <c r="Y2902" i="11"/>
  <c r="Z2902" i="11"/>
  <c r="S2894" i="11"/>
  <c r="Y2894" i="11"/>
  <c r="Z2894" i="11"/>
  <c r="S2886" i="11"/>
  <c r="Y2886" i="11"/>
  <c r="Z2886" i="11"/>
  <c r="S2878" i="11"/>
  <c r="Y2878" i="11"/>
  <c r="Z2878" i="11"/>
  <c r="S2870" i="11"/>
  <c r="Y2870" i="11"/>
  <c r="Z2870" i="11"/>
  <c r="S2862" i="11"/>
  <c r="Y2862" i="11"/>
  <c r="Z2862" i="11"/>
  <c r="S2854" i="11"/>
  <c r="Y2854" i="11"/>
  <c r="Z2854" i="11"/>
  <c r="S2846" i="11"/>
  <c r="Y2846" i="11"/>
  <c r="Z2846" i="11"/>
  <c r="S2838" i="11"/>
  <c r="Y2838" i="11"/>
  <c r="Z2838" i="11"/>
  <c r="S2830" i="11"/>
  <c r="Y2830" i="11"/>
  <c r="Z2830" i="11"/>
  <c r="S2822" i="11"/>
  <c r="Y2822" i="11"/>
  <c r="Z2822" i="11"/>
  <c r="S2814" i="11"/>
  <c r="Y2814" i="11"/>
  <c r="Z2814" i="11"/>
  <c r="S2806" i="11"/>
  <c r="Y2806" i="11"/>
  <c r="Z2806" i="11"/>
  <c r="S2798" i="11"/>
  <c r="Y2798" i="11"/>
  <c r="Z2798" i="11"/>
  <c r="S2790" i="11"/>
  <c r="Y2790" i="11"/>
  <c r="Z2790" i="11"/>
  <c r="S2782" i="11"/>
  <c r="Y2782" i="11"/>
  <c r="Z2782" i="11"/>
  <c r="S2774" i="11"/>
  <c r="Y2774" i="11"/>
  <c r="Z2774" i="11"/>
  <c r="S2766" i="11"/>
  <c r="Y2766" i="11"/>
  <c r="Z2766" i="11"/>
  <c r="S2758" i="11"/>
  <c r="Y2758" i="11"/>
  <c r="Z2758" i="11"/>
  <c r="S2750" i="11"/>
  <c r="Y2750" i="11"/>
  <c r="Z2750" i="11"/>
  <c r="S2742" i="11"/>
  <c r="Y2742" i="11"/>
  <c r="Z2742" i="11"/>
  <c r="S2734" i="11"/>
  <c r="Y2734" i="11"/>
  <c r="Z2734" i="11"/>
  <c r="S2726" i="11"/>
  <c r="Y2726" i="11"/>
  <c r="Z2726" i="11"/>
  <c r="S2718" i="11"/>
  <c r="Y2718" i="11"/>
  <c r="Z2718" i="11"/>
  <c r="S2710" i="11"/>
  <c r="Y2710" i="11"/>
  <c r="Z2710" i="11"/>
  <c r="S2702" i="11"/>
  <c r="Y2702" i="11"/>
  <c r="Z2702" i="11"/>
  <c r="S2694" i="11"/>
  <c r="Y2694" i="11"/>
  <c r="Z2694" i="11"/>
  <c r="S2686" i="11"/>
  <c r="Y2686" i="11"/>
  <c r="Z2686" i="11"/>
  <c r="S2678" i="11"/>
  <c r="Y2678" i="11"/>
  <c r="Z2678" i="11"/>
  <c r="S2670" i="11"/>
  <c r="Y2670" i="11"/>
  <c r="Z2670" i="11"/>
  <c r="S2662" i="11"/>
  <c r="Y2662" i="11"/>
  <c r="Z2662" i="11"/>
  <c r="S2654" i="11"/>
  <c r="Y2654" i="11"/>
  <c r="Z2654" i="11"/>
  <c r="S2646" i="11"/>
  <c r="Y2646" i="11"/>
  <c r="Z2646" i="11"/>
  <c r="S2638" i="11"/>
  <c r="Y2638" i="11"/>
  <c r="Z2638" i="11"/>
  <c r="S2630" i="11"/>
  <c r="Y2630" i="11"/>
  <c r="Z2630" i="11"/>
  <c r="S2622" i="11"/>
  <c r="Y2622" i="11"/>
  <c r="Z2622" i="11"/>
  <c r="S2614" i="11"/>
  <c r="Y2614" i="11"/>
  <c r="Z2614" i="11"/>
  <c r="S2606" i="11"/>
  <c r="Y2606" i="11"/>
  <c r="Z2606" i="11"/>
  <c r="S2598" i="11"/>
  <c r="Y2598" i="11"/>
  <c r="Z2598" i="11"/>
  <c r="S2590" i="11"/>
  <c r="Y2590" i="11"/>
  <c r="Z2590" i="11"/>
  <c r="S2582" i="11"/>
  <c r="Y2582" i="11"/>
  <c r="Z2582" i="11"/>
  <c r="S2574" i="11"/>
  <c r="Y2574" i="11"/>
  <c r="Z2574" i="11"/>
  <c r="S2566" i="11"/>
  <c r="Y2566" i="11"/>
  <c r="Z2566" i="11"/>
  <c r="S2558" i="11"/>
  <c r="Y2558" i="11"/>
  <c r="Z2558" i="11"/>
  <c r="S2550" i="11"/>
  <c r="Y2550" i="11"/>
  <c r="Z2550" i="11"/>
  <c r="S2542" i="11"/>
  <c r="Y2542" i="11"/>
  <c r="Z2542" i="11"/>
  <c r="S2534" i="11"/>
  <c r="Z2534" i="11"/>
  <c r="Y2534" i="11"/>
  <c r="S2526" i="11"/>
  <c r="Y2526" i="11"/>
  <c r="Z2526" i="11"/>
  <c r="S2518" i="11"/>
  <c r="Z2518" i="11"/>
  <c r="Y2518" i="11"/>
  <c r="S2510" i="11"/>
  <c r="Y2510" i="11"/>
  <c r="Z2510" i="11"/>
  <c r="S2502" i="11"/>
  <c r="Y2502" i="11"/>
  <c r="Z2502" i="11"/>
  <c r="S2494" i="11"/>
  <c r="Y2494" i="11"/>
  <c r="Z2494" i="11"/>
  <c r="S2486" i="11"/>
  <c r="Y2486" i="11"/>
  <c r="Z2486" i="11"/>
  <c r="S2478" i="11"/>
  <c r="Y2478" i="11"/>
  <c r="Z2478" i="11"/>
  <c r="S2470" i="11"/>
  <c r="Y2470" i="11"/>
  <c r="Z2470" i="11"/>
  <c r="S2462" i="11"/>
  <c r="Y2462" i="11"/>
  <c r="Z2462" i="11"/>
  <c r="S2454" i="11"/>
  <c r="Y2454" i="11"/>
  <c r="Z2454" i="11"/>
  <c r="S2446" i="11"/>
  <c r="Y2446" i="11"/>
  <c r="Z2446" i="11"/>
  <c r="S2438" i="11"/>
  <c r="Y2438" i="11"/>
  <c r="Z2438" i="11"/>
  <c r="S2430" i="11"/>
  <c r="Y2430" i="11"/>
  <c r="Z2430" i="11"/>
  <c r="S2422" i="11"/>
  <c r="Y2422" i="11"/>
  <c r="Z2422" i="11"/>
  <c r="S2414" i="11"/>
  <c r="Y2414" i="11"/>
  <c r="Z2414" i="11"/>
  <c r="S2406" i="11"/>
  <c r="Y2406" i="11"/>
  <c r="Z2406" i="11"/>
  <c r="S2398" i="11"/>
  <c r="Y2398" i="11"/>
  <c r="Z2398" i="11"/>
  <c r="S2390" i="11"/>
  <c r="Y2390" i="11"/>
  <c r="Z2390" i="11"/>
  <c r="S2382" i="11"/>
  <c r="Y2382" i="11"/>
  <c r="Z2382" i="11"/>
  <c r="S2374" i="11"/>
  <c r="Y2374" i="11"/>
  <c r="Z2374" i="11"/>
  <c r="S2366" i="11"/>
  <c r="Y2366" i="11"/>
  <c r="Z2366" i="11"/>
  <c r="S2358" i="11"/>
  <c r="Y2358" i="11"/>
  <c r="Z2358" i="11"/>
  <c r="S2350" i="11"/>
  <c r="Y2350" i="11"/>
  <c r="Z2350" i="11"/>
  <c r="S2342" i="11"/>
  <c r="Y2342" i="11"/>
  <c r="Z2342" i="11"/>
  <c r="S2334" i="11"/>
  <c r="Y2334" i="11"/>
  <c r="Z2334" i="11"/>
  <c r="S2326" i="11"/>
  <c r="Y2326" i="11"/>
  <c r="Z2326" i="11"/>
  <c r="S2318" i="11"/>
  <c r="Y2318" i="11"/>
  <c r="Z2318" i="11"/>
  <c r="S2310" i="11"/>
  <c r="Y2310" i="11"/>
  <c r="Z2310" i="11"/>
  <c r="S2302" i="11"/>
  <c r="Y2302" i="11"/>
  <c r="Z2302" i="11"/>
  <c r="S2294" i="11"/>
  <c r="Y2294" i="11"/>
  <c r="Z2294" i="11"/>
  <c r="S2286" i="11"/>
  <c r="Y2286" i="11"/>
  <c r="Z2286" i="11"/>
  <c r="S2278" i="11"/>
  <c r="Y2278" i="11"/>
  <c r="Z2278" i="11"/>
  <c r="S2270" i="11"/>
  <c r="Z2270" i="11"/>
  <c r="Y2270" i="11"/>
  <c r="S2262" i="11"/>
  <c r="Z2262" i="11"/>
  <c r="Y2262" i="11"/>
  <c r="S2254" i="11"/>
  <c r="Z2254" i="11"/>
  <c r="Y2254" i="11"/>
  <c r="S2246" i="11"/>
  <c r="Z2246" i="11"/>
  <c r="Y2246" i="11"/>
  <c r="S2238" i="11"/>
  <c r="Z2238" i="11"/>
  <c r="Y2238" i="11"/>
  <c r="S2230" i="11"/>
  <c r="Z2230" i="11"/>
  <c r="Y2230" i="11"/>
  <c r="S2222" i="11"/>
  <c r="Z2222" i="11"/>
  <c r="Y2222" i="11"/>
  <c r="S2214" i="11"/>
  <c r="Z2214" i="11"/>
  <c r="Y2214" i="11"/>
  <c r="S2206" i="11"/>
  <c r="Z2206" i="11"/>
  <c r="Y2206" i="11"/>
  <c r="S2198" i="11"/>
  <c r="Z2198" i="11"/>
  <c r="Y2198" i="11"/>
  <c r="S2190" i="11"/>
  <c r="Z2190" i="11"/>
  <c r="Y2190" i="11"/>
  <c r="S2182" i="11"/>
  <c r="Z2182" i="11"/>
  <c r="Y2182" i="11"/>
  <c r="S2174" i="11"/>
  <c r="Z2174" i="11"/>
  <c r="Y2174" i="11"/>
  <c r="S2166" i="11"/>
  <c r="Z2166" i="11"/>
  <c r="Y2166" i="11"/>
  <c r="S2158" i="11"/>
  <c r="Z2158" i="11"/>
  <c r="Y2158" i="11"/>
  <c r="S2150" i="11"/>
  <c r="Z2150" i="11"/>
  <c r="Y2150" i="11"/>
  <c r="S2142" i="11"/>
  <c r="Z2142" i="11"/>
  <c r="Y2142" i="11"/>
  <c r="S2134" i="11"/>
  <c r="Z2134" i="11"/>
  <c r="Y2134" i="11"/>
  <c r="S2126" i="11"/>
  <c r="Z2126" i="11"/>
  <c r="Y2126" i="11"/>
  <c r="S2118" i="11"/>
  <c r="Z2118" i="11"/>
  <c r="Y2118" i="11"/>
  <c r="S2110" i="11"/>
  <c r="Z2110" i="11"/>
  <c r="Y2110" i="11"/>
  <c r="S2102" i="11"/>
  <c r="Z2102" i="11"/>
  <c r="Y2102" i="11"/>
  <c r="S2094" i="11"/>
  <c r="Z2094" i="11"/>
  <c r="Y2094" i="11"/>
  <c r="S2086" i="11"/>
  <c r="Z2086" i="11"/>
  <c r="Y2086" i="11"/>
  <c r="S2078" i="11"/>
  <c r="Z2078" i="11"/>
  <c r="Y2078" i="11"/>
  <c r="S2070" i="11"/>
  <c r="Z2070" i="11"/>
  <c r="Y2070" i="11"/>
  <c r="S2062" i="11"/>
  <c r="Z2062" i="11"/>
  <c r="Y2062" i="11"/>
  <c r="S2054" i="11"/>
  <c r="Z2054" i="11"/>
  <c r="Y2054" i="11"/>
  <c r="S2046" i="11"/>
  <c r="Z2046" i="11"/>
  <c r="Y2046" i="11"/>
  <c r="S2038" i="11"/>
  <c r="Z2038" i="11"/>
  <c r="Y2038" i="11"/>
  <c r="S2030" i="11"/>
  <c r="Z2030" i="11"/>
  <c r="Y2030" i="11"/>
  <c r="S2022" i="11"/>
  <c r="Z2022" i="11"/>
  <c r="Y2022" i="11"/>
  <c r="S2014" i="11"/>
  <c r="Z2014" i="11"/>
  <c r="Y2014" i="11"/>
  <c r="S2006" i="11"/>
  <c r="Z2006" i="11"/>
  <c r="Y2006" i="11"/>
  <c r="S1998" i="11"/>
  <c r="Y1998" i="11"/>
  <c r="Z1998" i="11"/>
  <c r="S1990" i="11"/>
  <c r="Y1990" i="11"/>
  <c r="Z1990" i="11"/>
  <c r="S1982" i="11"/>
  <c r="Y1982" i="11"/>
  <c r="Z1982" i="11"/>
  <c r="S1974" i="11"/>
  <c r="Y1974" i="11"/>
  <c r="Z1974" i="11"/>
  <c r="S1966" i="11"/>
  <c r="Y1966" i="11"/>
  <c r="Z1966" i="11"/>
  <c r="S1958" i="11"/>
  <c r="Y1958" i="11"/>
  <c r="Z1958" i="11"/>
  <c r="S1950" i="11"/>
  <c r="Y1950" i="11"/>
  <c r="Z1950" i="11"/>
  <c r="S1942" i="11"/>
  <c r="Y1942" i="11"/>
  <c r="Z1942" i="11"/>
  <c r="S1934" i="11"/>
  <c r="Y1934" i="11"/>
  <c r="Z1934" i="11"/>
  <c r="S1926" i="11"/>
  <c r="Y1926" i="11"/>
  <c r="Z1926" i="11"/>
  <c r="S1918" i="11"/>
  <c r="Y1918" i="11"/>
  <c r="Z1918" i="11"/>
  <c r="S1910" i="11"/>
  <c r="Y1910" i="11"/>
  <c r="Z1910" i="11"/>
  <c r="S1902" i="11"/>
  <c r="Y1902" i="11"/>
  <c r="Z1902" i="11"/>
  <c r="S1894" i="11"/>
  <c r="Y1894" i="11"/>
  <c r="Z1894" i="11"/>
  <c r="S1886" i="11"/>
  <c r="Y1886" i="11"/>
  <c r="Z1886" i="11"/>
  <c r="S1878" i="11"/>
  <c r="Y1878" i="11"/>
  <c r="Z1878" i="11"/>
  <c r="S1870" i="11"/>
  <c r="Z1870" i="11"/>
  <c r="Y1870" i="11"/>
  <c r="S1862" i="11"/>
  <c r="Z1862" i="11"/>
  <c r="Y1862" i="11"/>
  <c r="S1854" i="11"/>
  <c r="Y1854" i="11"/>
  <c r="Z1854" i="11"/>
  <c r="S1846" i="11"/>
  <c r="Y1846" i="11"/>
  <c r="Z1846" i="11"/>
  <c r="S1838" i="11"/>
  <c r="Z1838" i="11"/>
  <c r="Y1838" i="11"/>
  <c r="S1830" i="11"/>
  <c r="Y1830" i="11"/>
  <c r="Z1830" i="11"/>
  <c r="S1822" i="11"/>
  <c r="Y1822" i="11"/>
  <c r="Z1822" i="11"/>
  <c r="S1814" i="11"/>
  <c r="Y1814" i="11"/>
  <c r="Z1814" i="11"/>
  <c r="S1806" i="11"/>
  <c r="Z1806" i="11"/>
  <c r="Y1806" i="11"/>
  <c r="S1798" i="11"/>
  <c r="Y1798" i="11"/>
  <c r="Z1798" i="11"/>
  <c r="S1790" i="11"/>
  <c r="Y1790" i="11"/>
  <c r="Z1790" i="11"/>
  <c r="S1782" i="11"/>
  <c r="Y1782" i="11"/>
  <c r="Z1782" i="11"/>
  <c r="S1774" i="11"/>
  <c r="Z1774" i="11"/>
  <c r="Y1774" i="11"/>
  <c r="S1766" i="11"/>
  <c r="Y1766" i="11"/>
  <c r="Z1766" i="11"/>
  <c r="S1758" i="11"/>
  <c r="Y1758" i="11"/>
  <c r="Z1758" i="11"/>
  <c r="S1750" i="11"/>
  <c r="Y1750" i="11"/>
  <c r="Z1750" i="11"/>
  <c r="S1742" i="11"/>
  <c r="Z1742" i="11"/>
  <c r="Y1742" i="11"/>
  <c r="S1734" i="11"/>
  <c r="Y1734" i="11"/>
  <c r="Z1734" i="11"/>
  <c r="S1726" i="11"/>
  <c r="Y1726" i="11"/>
  <c r="Z1726" i="11"/>
  <c r="S1718" i="11"/>
  <c r="Y1718" i="11"/>
  <c r="Z1718" i="11"/>
  <c r="S1710" i="11"/>
  <c r="Z1710" i="11"/>
  <c r="Y1710" i="11"/>
  <c r="S1702" i="11"/>
  <c r="Y1702" i="11"/>
  <c r="Z1702" i="11"/>
  <c r="S1694" i="11"/>
  <c r="Y1694" i="11"/>
  <c r="Z1694" i="11"/>
  <c r="S1686" i="11"/>
  <c r="Y1686" i="11"/>
  <c r="Z1686" i="11"/>
  <c r="S1678" i="11"/>
  <c r="Z1678" i="11"/>
  <c r="Y1678" i="11"/>
  <c r="S1670" i="11"/>
  <c r="Y1670" i="11"/>
  <c r="Z1670" i="11"/>
  <c r="S1662" i="11"/>
  <c r="Y1662" i="11"/>
  <c r="Z1662" i="11"/>
  <c r="S1654" i="11"/>
  <c r="Y1654" i="11"/>
  <c r="Z1654" i="11"/>
  <c r="S1646" i="11"/>
  <c r="Z1646" i="11"/>
  <c r="Y1646" i="11"/>
  <c r="S1638" i="11"/>
  <c r="Y1638" i="11"/>
  <c r="Z1638" i="11"/>
  <c r="S1630" i="11"/>
  <c r="Y1630" i="11"/>
  <c r="Z1630" i="11"/>
  <c r="S1622" i="11"/>
  <c r="Y1622" i="11"/>
  <c r="Z1622" i="11"/>
  <c r="S1614" i="11"/>
  <c r="Z1614" i="11"/>
  <c r="Y1614" i="11"/>
  <c r="S1606" i="11"/>
  <c r="Z1606" i="11"/>
  <c r="Y1606" i="11"/>
  <c r="S1598" i="11"/>
  <c r="Z1598" i="11"/>
  <c r="Y1598" i="11"/>
  <c r="S1590" i="11"/>
  <c r="Z1590" i="11"/>
  <c r="Y1590" i="11"/>
  <c r="S1582" i="11"/>
  <c r="Z1582" i="11"/>
  <c r="Y1582" i="11"/>
  <c r="S1574" i="11"/>
  <c r="Z1574" i="11"/>
  <c r="Y1574" i="11"/>
  <c r="S1566" i="11"/>
  <c r="Z1566" i="11"/>
  <c r="Y1566" i="11"/>
  <c r="S1558" i="11"/>
  <c r="Z1558" i="11"/>
  <c r="Y1558" i="11"/>
  <c r="S1550" i="11"/>
  <c r="Z1550" i="11"/>
  <c r="Y1550" i="11"/>
  <c r="S1542" i="11"/>
  <c r="Z1542" i="11"/>
  <c r="Y1542" i="11"/>
  <c r="S1534" i="11"/>
  <c r="Z1534" i="11"/>
  <c r="Y1534" i="11"/>
  <c r="S1526" i="11"/>
  <c r="Z1526" i="11"/>
  <c r="Y1526" i="11"/>
  <c r="S1518" i="11"/>
  <c r="Z1518" i="11"/>
  <c r="Y1518" i="11"/>
  <c r="S1510" i="11"/>
  <c r="Z1510" i="11"/>
  <c r="Y1510" i="11"/>
  <c r="S1502" i="11"/>
  <c r="Z1502" i="11"/>
  <c r="Y1502" i="11"/>
  <c r="S1494" i="11"/>
  <c r="Z1494" i="11"/>
  <c r="Y1494" i="11"/>
  <c r="S1486" i="11"/>
  <c r="Z1486" i="11"/>
  <c r="Y1486" i="11"/>
  <c r="S1478" i="11"/>
  <c r="Z1478" i="11"/>
  <c r="Y1478" i="11"/>
  <c r="S1470" i="11"/>
  <c r="Z1470" i="11"/>
  <c r="Y1470" i="11"/>
  <c r="S1462" i="11"/>
  <c r="Z1462" i="11"/>
  <c r="Y1462" i="11"/>
  <c r="S1454" i="11"/>
  <c r="Z1454" i="11"/>
  <c r="Y1454" i="11"/>
  <c r="S1446" i="11"/>
  <c r="Z1446" i="11"/>
  <c r="Y1446" i="11"/>
  <c r="S1438" i="11"/>
  <c r="Z1438" i="11"/>
  <c r="Y1438" i="11"/>
  <c r="S1430" i="11"/>
  <c r="Z1430" i="11"/>
  <c r="Y1430" i="11"/>
  <c r="S1422" i="11"/>
  <c r="Z1422" i="11"/>
  <c r="Y1422" i="11"/>
  <c r="S1414" i="11"/>
  <c r="Z1414" i="11"/>
  <c r="Y1414" i="11"/>
  <c r="S1406" i="11"/>
  <c r="Z1406" i="11"/>
  <c r="Y1406" i="11"/>
  <c r="S1398" i="11"/>
  <c r="Z1398" i="11"/>
  <c r="Y1398" i="11"/>
  <c r="S1390" i="11"/>
  <c r="Z1390" i="11"/>
  <c r="Y1390" i="11"/>
  <c r="S1382" i="11"/>
  <c r="Z1382" i="11"/>
  <c r="Y1382" i="11"/>
  <c r="S1374" i="11"/>
  <c r="Z1374" i="11"/>
  <c r="Y1374" i="11"/>
  <c r="S1366" i="11"/>
  <c r="Z1366" i="11"/>
  <c r="Y1366" i="11"/>
  <c r="S1358" i="11"/>
  <c r="Z1358" i="11"/>
  <c r="Y1358" i="11"/>
  <c r="S1350" i="11"/>
  <c r="Z1350" i="11"/>
  <c r="Y1350" i="11"/>
  <c r="S1342" i="11"/>
  <c r="Z1342" i="11"/>
  <c r="Y1342" i="11"/>
  <c r="S1334" i="11"/>
  <c r="Z1334" i="11"/>
  <c r="Y1334" i="11"/>
  <c r="S1326" i="11"/>
  <c r="Z1326" i="11"/>
  <c r="Y1326" i="11"/>
  <c r="S1318" i="11"/>
  <c r="Z1318" i="11"/>
  <c r="Y1318" i="11"/>
  <c r="S1310" i="11"/>
  <c r="Z1310" i="11"/>
  <c r="Y1310" i="11"/>
  <c r="S1302" i="11"/>
  <c r="Z1302" i="11"/>
  <c r="Y1302" i="11"/>
  <c r="S1294" i="11"/>
  <c r="Z1294" i="11"/>
  <c r="Y1294" i="11"/>
  <c r="S1286" i="11"/>
  <c r="Z1286" i="11"/>
  <c r="Y1286" i="11"/>
  <c r="S1278" i="11"/>
  <c r="Z1278" i="11"/>
  <c r="Y1278" i="11"/>
  <c r="S1270" i="11"/>
  <c r="Z1270" i="11"/>
  <c r="Y1270" i="11"/>
  <c r="S1262" i="11"/>
  <c r="Z1262" i="11"/>
  <c r="Y1262" i="11"/>
  <c r="S1254" i="11"/>
  <c r="Z1254" i="11"/>
  <c r="Y1254" i="11"/>
  <c r="S1246" i="11"/>
  <c r="Z1246" i="11"/>
  <c r="Y1246" i="11"/>
  <c r="S1238" i="11"/>
  <c r="Z1238" i="11"/>
  <c r="Y1238" i="11"/>
  <c r="S1230" i="11"/>
  <c r="Z1230" i="11"/>
  <c r="Y1230" i="11"/>
  <c r="S1222" i="11"/>
  <c r="Z1222" i="11"/>
  <c r="Y1222" i="11"/>
  <c r="S1214" i="11"/>
  <c r="Z1214" i="11"/>
  <c r="Y1214" i="11"/>
  <c r="S1206" i="11"/>
  <c r="Z1206" i="11"/>
  <c r="Y1206" i="11"/>
  <c r="S1198" i="11"/>
  <c r="Z1198" i="11"/>
  <c r="Y1198" i="11"/>
  <c r="S1190" i="11"/>
  <c r="Y1190" i="11"/>
  <c r="Z1190" i="11"/>
  <c r="S1182" i="11"/>
  <c r="Y1182" i="11"/>
  <c r="Z1182" i="11"/>
  <c r="S1174" i="11"/>
  <c r="Y1174" i="11"/>
  <c r="Z1174" i="11"/>
  <c r="S1166" i="11"/>
  <c r="Y1166" i="11"/>
  <c r="Z1166" i="11"/>
  <c r="S1158" i="11"/>
  <c r="Y1158" i="11"/>
  <c r="Z1158" i="11"/>
  <c r="S1150" i="11"/>
  <c r="Y1150" i="11"/>
  <c r="Z1150" i="11"/>
  <c r="S1142" i="11"/>
  <c r="Y1142" i="11"/>
  <c r="Z1142" i="11"/>
  <c r="S1134" i="11"/>
  <c r="Y1134" i="11"/>
  <c r="Z1134" i="11"/>
  <c r="S1126" i="11"/>
  <c r="Y1126" i="11"/>
  <c r="Z1126" i="11"/>
  <c r="S1118" i="11"/>
  <c r="Y1118" i="11"/>
  <c r="Z1118" i="11"/>
  <c r="S1110" i="11"/>
  <c r="Y1110" i="11"/>
  <c r="Z1110" i="11"/>
  <c r="S1102" i="11"/>
  <c r="Y1102" i="11"/>
  <c r="Z1102" i="11"/>
  <c r="S1094" i="11"/>
  <c r="Y1094" i="11"/>
  <c r="Z1094" i="11"/>
  <c r="S1086" i="11"/>
  <c r="Y1086" i="11"/>
  <c r="Z1086" i="11"/>
  <c r="S1078" i="11"/>
  <c r="Y1078" i="11"/>
  <c r="Z1078" i="11"/>
  <c r="S1070" i="11"/>
  <c r="Y1070" i="11"/>
  <c r="Z1070" i="11"/>
  <c r="S1062" i="11"/>
  <c r="Y1062" i="11"/>
  <c r="Z1062" i="11"/>
  <c r="S1054" i="11"/>
  <c r="Y1054" i="11"/>
  <c r="Z1054" i="11"/>
  <c r="S1046" i="11"/>
  <c r="Y1046" i="11"/>
  <c r="Z1046" i="11"/>
  <c r="S1038" i="11"/>
  <c r="Y1038" i="11"/>
  <c r="Z1038" i="11"/>
  <c r="S1030" i="11"/>
  <c r="Y1030" i="11"/>
  <c r="Z1030" i="11"/>
  <c r="S1022" i="11"/>
  <c r="Y1022" i="11"/>
  <c r="Z1022" i="11"/>
  <c r="S1014" i="11"/>
  <c r="Y1014" i="11"/>
  <c r="Z1014" i="11"/>
  <c r="S1006" i="11"/>
  <c r="Y1006" i="11"/>
  <c r="Z1006" i="11"/>
  <c r="S998" i="11"/>
  <c r="Y998" i="11"/>
  <c r="Z998" i="11"/>
  <c r="S990" i="11"/>
  <c r="Y990" i="11"/>
  <c r="Z990" i="11"/>
  <c r="S982" i="11"/>
  <c r="Y982" i="11"/>
  <c r="Z982" i="11"/>
  <c r="S974" i="11"/>
  <c r="Y974" i="11"/>
  <c r="Z974" i="11"/>
  <c r="S966" i="11"/>
  <c r="Y966" i="11"/>
  <c r="Z966" i="11"/>
  <c r="S958" i="11"/>
  <c r="Y958" i="11"/>
  <c r="Z958" i="11"/>
  <c r="S950" i="11"/>
  <c r="Y950" i="11"/>
  <c r="Z950" i="11"/>
  <c r="S942" i="11"/>
  <c r="Y942" i="11"/>
  <c r="Z942" i="11"/>
  <c r="S934" i="11"/>
  <c r="Y934" i="11"/>
  <c r="Z934" i="11"/>
  <c r="S926" i="11"/>
  <c r="Y926" i="11"/>
  <c r="Z926" i="11"/>
  <c r="S918" i="11"/>
  <c r="Y918" i="11"/>
  <c r="Z918" i="11"/>
  <c r="S910" i="11"/>
  <c r="Y910" i="11"/>
  <c r="Z910" i="11"/>
  <c r="S902" i="11"/>
  <c r="Y902" i="11"/>
  <c r="Z902" i="11"/>
  <c r="S894" i="11"/>
  <c r="Y894" i="11"/>
  <c r="Z894" i="11"/>
  <c r="S886" i="11"/>
  <c r="Y886" i="11"/>
  <c r="Z886" i="11"/>
  <c r="S878" i="11"/>
  <c r="Y878" i="11"/>
  <c r="Z878" i="11"/>
  <c r="S870" i="11"/>
  <c r="Y870" i="11"/>
  <c r="Z870" i="11"/>
  <c r="S862" i="11"/>
  <c r="Y862" i="11"/>
  <c r="Z862" i="11"/>
  <c r="S854" i="11"/>
  <c r="Y854" i="11"/>
  <c r="Z854" i="11"/>
  <c r="S846" i="11"/>
  <c r="Y846" i="11"/>
  <c r="Z846" i="11"/>
  <c r="S838" i="11"/>
  <c r="Y838" i="11"/>
  <c r="Z838" i="11"/>
  <c r="S830" i="11"/>
  <c r="Y830" i="11"/>
  <c r="Z830" i="11"/>
  <c r="S822" i="11"/>
  <c r="Y822" i="11"/>
  <c r="Z822" i="11"/>
  <c r="S814" i="11"/>
  <c r="Y814" i="11"/>
  <c r="Z814" i="11"/>
  <c r="S806" i="11"/>
  <c r="Y806" i="11"/>
  <c r="Z806" i="11"/>
  <c r="S798" i="11"/>
  <c r="Y798" i="11"/>
  <c r="Z798" i="11"/>
  <c r="S790" i="11"/>
  <c r="Y790" i="11"/>
  <c r="Z790" i="11"/>
  <c r="S782" i="11"/>
  <c r="Y782" i="11"/>
  <c r="Z782" i="11"/>
  <c r="S774" i="11"/>
  <c r="Y774" i="11"/>
  <c r="Z774" i="11"/>
  <c r="S766" i="11"/>
  <c r="Y766" i="11"/>
  <c r="Z766" i="11"/>
  <c r="S758" i="11"/>
  <c r="Y758" i="11"/>
  <c r="Z758" i="11"/>
  <c r="S750" i="11"/>
  <c r="Y750" i="11"/>
  <c r="Z750" i="11"/>
  <c r="S742" i="11"/>
  <c r="Y742" i="11"/>
  <c r="Z742" i="11"/>
  <c r="S734" i="11"/>
  <c r="Y734" i="11"/>
  <c r="Z734" i="11"/>
  <c r="S726" i="11"/>
  <c r="Y726" i="11"/>
  <c r="Z726" i="11"/>
  <c r="S718" i="11"/>
  <c r="Y718" i="11"/>
  <c r="Z718" i="11"/>
  <c r="S710" i="11"/>
  <c r="Y710" i="11"/>
  <c r="Z710" i="11"/>
  <c r="S702" i="11"/>
  <c r="Z702" i="11"/>
  <c r="Y702" i="11"/>
  <c r="S694" i="11"/>
  <c r="Y694" i="11"/>
  <c r="Z694" i="11"/>
  <c r="S686" i="11"/>
  <c r="Y686" i="11"/>
  <c r="Z686" i="11"/>
  <c r="S678" i="11"/>
  <c r="Y678" i="11"/>
  <c r="Z678" i="11"/>
  <c r="S670" i="11"/>
  <c r="Y670" i="11"/>
  <c r="Z670" i="11"/>
  <c r="S662" i="11"/>
  <c r="Y662" i="11"/>
  <c r="Z662" i="11"/>
  <c r="S654" i="11"/>
  <c r="Y654" i="11"/>
  <c r="Z654" i="11"/>
  <c r="S646" i="11"/>
  <c r="Y646" i="11"/>
  <c r="Z646" i="11"/>
  <c r="S638" i="11"/>
  <c r="Y638" i="11"/>
  <c r="Z638" i="11"/>
  <c r="S630" i="11"/>
  <c r="Y630" i="11"/>
  <c r="Z630" i="11"/>
  <c r="S622" i="11"/>
  <c r="Y622" i="11"/>
  <c r="Z622" i="11"/>
  <c r="S614" i="11"/>
  <c r="Y614" i="11"/>
  <c r="Z614" i="11"/>
  <c r="S606" i="11"/>
  <c r="Y606" i="11"/>
  <c r="Z606" i="11"/>
  <c r="S598" i="11"/>
  <c r="Y598" i="11"/>
  <c r="Z598" i="11"/>
  <c r="S590" i="11"/>
  <c r="Y590" i="11"/>
  <c r="Z590" i="11"/>
  <c r="S582" i="11"/>
  <c r="Y582" i="11"/>
  <c r="Z582" i="11"/>
  <c r="S574" i="11"/>
  <c r="Y574" i="11"/>
  <c r="Z574" i="11"/>
  <c r="S566" i="11"/>
  <c r="Y566" i="11"/>
  <c r="Z566" i="11"/>
  <c r="S558" i="11"/>
  <c r="Y558" i="11"/>
  <c r="Z558" i="11"/>
  <c r="S550" i="11"/>
  <c r="Y550" i="11"/>
  <c r="Z550" i="11"/>
  <c r="S542" i="11"/>
  <c r="Y542" i="11"/>
  <c r="Z542" i="11"/>
  <c r="S534" i="11"/>
  <c r="Y534" i="11"/>
  <c r="Z534" i="11"/>
  <c r="S526" i="11"/>
  <c r="Y526" i="11"/>
  <c r="Z526" i="11"/>
  <c r="S518" i="11"/>
  <c r="Y518" i="11"/>
  <c r="Z518" i="11"/>
  <c r="S510" i="11"/>
  <c r="Y510" i="11"/>
  <c r="Z510" i="11"/>
  <c r="S502" i="11"/>
  <c r="Y502" i="11"/>
  <c r="Z502" i="11"/>
  <c r="S494" i="11"/>
  <c r="Y494" i="11"/>
  <c r="Z494" i="11"/>
  <c r="S486" i="11"/>
  <c r="Y486" i="11"/>
  <c r="Z486" i="11"/>
  <c r="S478" i="11"/>
  <c r="Y478" i="11"/>
  <c r="Z478" i="11"/>
  <c r="S470" i="11"/>
  <c r="Y470" i="11"/>
  <c r="Z470" i="11"/>
  <c r="S462" i="11"/>
  <c r="Y462" i="11"/>
  <c r="Z462" i="11"/>
  <c r="S454" i="11"/>
  <c r="Y454" i="11"/>
  <c r="Z454" i="11"/>
  <c r="S446" i="11"/>
  <c r="Y446" i="11"/>
  <c r="Z446" i="11"/>
  <c r="S438" i="11"/>
  <c r="Y438" i="11"/>
  <c r="Z438" i="11"/>
  <c r="S430" i="11"/>
  <c r="Y430" i="11"/>
  <c r="Z430" i="11"/>
  <c r="S422" i="11"/>
  <c r="Y422" i="11"/>
  <c r="Z422" i="11"/>
  <c r="S414" i="11"/>
  <c r="Y414" i="11"/>
  <c r="Z414" i="11"/>
  <c r="S406" i="11"/>
  <c r="Y406" i="11"/>
  <c r="Z406" i="11"/>
  <c r="S398" i="11"/>
  <c r="Y398" i="11"/>
  <c r="Z398" i="11"/>
  <c r="S390" i="11"/>
  <c r="Y390" i="11"/>
  <c r="Z390" i="11"/>
  <c r="S382" i="11"/>
  <c r="Y382" i="11"/>
  <c r="Z382" i="11"/>
  <c r="S374" i="11"/>
  <c r="Y374" i="11"/>
  <c r="Z374" i="11"/>
  <c r="S366" i="11"/>
  <c r="Y366" i="11"/>
  <c r="Z366" i="11"/>
  <c r="S358" i="11"/>
  <c r="Y358" i="11"/>
  <c r="Z358" i="11"/>
  <c r="S350" i="11"/>
  <c r="Y350" i="11"/>
  <c r="Z350" i="11"/>
  <c r="S342" i="11"/>
  <c r="Y342" i="11"/>
  <c r="Z342" i="11"/>
  <c r="S334" i="11"/>
  <c r="Y334" i="11"/>
  <c r="Z334" i="11"/>
  <c r="S326" i="11"/>
  <c r="Y326" i="11"/>
  <c r="Z326" i="11"/>
  <c r="S318" i="11"/>
  <c r="Y318" i="11"/>
  <c r="Z318" i="11"/>
  <c r="S310" i="11"/>
  <c r="Y310" i="11"/>
  <c r="Z310" i="11"/>
  <c r="S302" i="11"/>
  <c r="Y302" i="11"/>
  <c r="Z302" i="11"/>
  <c r="S294" i="11"/>
  <c r="Y294" i="11"/>
  <c r="Z294" i="11"/>
  <c r="S286" i="11"/>
  <c r="Y286" i="11"/>
  <c r="Z286" i="11"/>
  <c r="S278" i="11"/>
  <c r="Y278" i="11"/>
  <c r="Z278" i="11"/>
  <c r="S270" i="11"/>
  <c r="Y270" i="11"/>
  <c r="Z270" i="11"/>
  <c r="S262" i="11"/>
  <c r="Y262" i="11"/>
  <c r="Z262" i="11"/>
  <c r="S254" i="11"/>
  <c r="Y254" i="11"/>
  <c r="Z254" i="11"/>
  <c r="S246" i="11"/>
  <c r="Y246" i="11"/>
  <c r="Z246" i="11"/>
  <c r="S238" i="11"/>
  <c r="Y238" i="11"/>
  <c r="Z238" i="11"/>
  <c r="S230" i="11"/>
  <c r="Y230" i="11"/>
  <c r="Z230" i="11"/>
  <c r="S222" i="11"/>
  <c r="Y222" i="11"/>
  <c r="Z222" i="11"/>
  <c r="S214" i="11"/>
  <c r="Y214" i="11"/>
  <c r="Z214" i="11"/>
  <c r="S206" i="11"/>
  <c r="Y206" i="11"/>
  <c r="Z206" i="11"/>
  <c r="S198" i="11"/>
  <c r="Y198" i="11"/>
  <c r="Z198" i="11"/>
  <c r="S190" i="11"/>
  <c r="Y190" i="11"/>
  <c r="Z190" i="11"/>
  <c r="S182" i="11"/>
  <c r="Y182" i="11"/>
  <c r="Z182" i="11"/>
  <c r="S174" i="11"/>
  <c r="Y174" i="11"/>
  <c r="Z174" i="11"/>
  <c r="S166" i="11"/>
  <c r="Y166" i="11"/>
  <c r="Z166" i="11"/>
  <c r="S158" i="11"/>
  <c r="Y158" i="11"/>
  <c r="Z158" i="11"/>
  <c r="S150" i="11"/>
  <c r="Y150" i="11"/>
  <c r="Z150" i="11"/>
  <c r="S142" i="11"/>
  <c r="Y142" i="11"/>
  <c r="Z142" i="11"/>
  <c r="S134" i="11"/>
  <c r="Y134" i="11"/>
  <c r="Z134" i="11"/>
  <c r="S126" i="11"/>
  <c r="Y126" i="11"/>
  <c r="Z126" i="11"/>
  <c r="S118" i="11"/>
  <c r="Y118" i="11"/>
  <c r="Z118" i="11"/>
  <c r="S110" i="11"/>
  <c r="Y110" i="11"/>
  <c r="Z110" i="11"/>
  <c r="S102" i="11"/>
  <c r="Y102" i="11"/>
  <c r="Z102" i="11"/>
  <c r="S94" i="11"/>
  <c r="Y94" i="11"/>
  <c r="Z94" i="11"/>
  <c r="S86" i="11"/>
  <c r="Y86" i="11"/>
  <c r="Z86" i="11"/>
  <c r="S78" i="11"/>
  <c r="Y78" i="11"/>
  <c r="Z78" i="11"/>
  <c r="S70" i="11"/>
  <c r="Y70" i="11"/>
  <c r="Z70" i="11"/>
  <c r="S62" i="11"/>
  <c r="Y62" i="11"/>
  <c r="Z62" i="11"/>
  <c r="S54" i="11"/>
  <c r="Y54" i="11"/>
  <c r="Z54" i="11"/>
  <c r="S46" i="11"/>
  <c r="Y46" i="11"/>
  <c r="Z46" i="11"/>
  <c r="S38" i="11"/>
  <c r="Y38" i="11"/>
  <c r="Z38" i="11"/>
  <c r="S4109" i="11"/>
  <c r="Y4109" i="11"/>
  <c r="Z4109" i="11"/>
  <c r="S4101" i="11"/>
  <c r="Y4101" i="11"/>
  <c r="Z4101" i="11"/>
  <c r="S4093" i="11"/>
  <c r="Y4093" i="11"/>
  <c r="Z4093" i="11"/>
  <c r="S4085" i="11"/>
  <c r="Y4085" i="11"/>
  <c r="Z4085" i="11"/>
  <c r="S4077" i="11"/>
  <c r="Y4077" i="11"/>
  <c r="Z4077" i="11"/>
  <c r="S4069" i="11"/>
  <c r="Y4069" i="11"/>
  <c r="Z4069" i="11"/>
  <c r="S4061" i="11"/>
  <c r="Y4061" i="11"/>
  <c r="Z4061" i="11"/>
  <c r="S4053" i="11"/>
  <c r="Y4053" i="11"/>
  <c r="Z4053" i="11"/>
  <c r="S4045" i="11"/>
  <c r="Y4045" i="11"/>
  <c r="Z4045" i="11"/>
  <c r="S4037" i="11"/>
  <c r="Y4037" i="11"/>
  <c r="Z4037" i="11"/>
  <c r="S4029" i="11"/>
  <c r="Y4029" i="11"/>
  <c r="Z4029" i="11"/>
  <c r="S4021" i="11"/>
  <c r="Y4021" i="11"/>
  <c r="Z4021" i="11"/>
  <c r="S4013" i="11"/>
  <c r="Y4013" i="11"/>
  <c r="Z4013" i="11"/>
  <c r="S4005" i="11"/>
  <c r="Y4005" i="11"/>
  <c r="Z4005" i="11"/>
  <c r="S3997" i="11"/>
  <c r="Y3997" i="11"/>
  <c r="Z3997" i="11"/>
  <c r="S3989" i="11"/>
  <c r="Y3989" i="11"/>
  <c r="Z3989" i="11"/>
  <c r="S3981" i="11"/>
  <c r="Y3981" i="11"/>
  <c r="Z3981" i="11"/>
  <c r="S3973" i="11"/>
  <c r="Y3973" i="11"/>
  <c r="Z3973" i="11"/>
  <c r="S3965" i="11"/>
  <c r="Y3965" i="11"/>
  <c r="Z3965" i="11"/>
  <c r="S3957" i="11"/>
  <c r="Y3957" i="11"/>
  <c r="Z3957" i="11"/>
  <c r="S3949" i="11"/>
  <c r="Z3949" i="11"/>
  <c r="Y3949" i="11"/>
  <c r="S3941" i="11"/>
  <c r="Y3941" i="11"/>
  <c r="Z3941" i="11"/>
  <c r="S3933" i="11"/>
  <c r="Y3933" i="11"/>
  <c r="Z3933" i="11"/>
  <c r="S3925" i="11"/>
  <c r="Y3925" i="11"/>
  <c r="Z3925" i="11"/>
  <c r="S3917" i="11"/>
  <c r="Z3917" i="11"/>
  <c r="Y3917" i="11"/>
  <c r="S3909" i="11"/>
  <c r="Y3909" i="11"/>
  <c r="Z3909" i="11"/>
  <c r="S3901" i="11"/>
  <c r="Y3901" i="11"/>
  <c r="Z3901" i="11"/>
  <c r="S3893" i="11"/>
  <c r="Y3893" i="11"/>
  <c r="Z3893" i="11"/>
  <c r="S3885" i="11"/>
  <c r="Z3885" i="11"/>
  <c r="Y3885" i="11"/>
  <c r="S3877" i="11"/>
  <c r="Y3877" i="11"/>
  <c r="Z3877" i="11"/>
  <c r="S3869" i="11"/>
  <c r="Y3869" i="11"/>
  <c r="Z3869" i="11"/>
  <c r="S3861" i="11"/>
  <c r="Y3861" i="11"/>
  <c r="Z3861" i="11"/>
  <c r="S3853" i="11"/>
  <c r="Y3853" i="11"/>
  <c r="Z3853" i="11"/>
  <c r="S3845" i="11"/>
  <c r="Y3845" i="11"/>
  <c r="Z3845" i="11"/>
  <c r="S3837" i="11"/>
  <c r="Y3837" i="11"/>
  <c r="Z3837" i="11"/>
  <c r="S3829" i="11"/>
  <c r="Y3829" i="11"/>
  <c r="Z3829" i="11"/>
  <c r="S3821" i="11"/>
  <c r="Y3821" i="11"/>
  <c r="Z3821" i="11"/>
  <c r="S3813" i="11"/>
  <c r="Y3813" i="11"/>
  <c r="Z3813" i="11"/>
  <c r="S3805" i="11"/>
  <c r="Y3805" i="11"/>
  <c r="Z3805" i="11"/>
  <c r="S3797" i="11"/>
  <c r="Y3797" i="11"/>
  <c r="Z3797" i="11"/>
  <c r="S3789" i="11"/>
  <c r="Z3789" i="11"/>
  <c r="Y3789" i="11"/>
  <c r="S3781" i="11"/>
  <c r="Y3781" i="11"/>
  <c r="Z3781" i="11"/>
  <c r="S3773" i="11"/>
  <c r="Y3773" i="11"/>
  <c r="Z3773" i="11"/>
  <c r="S3765" i="11"/>
  <c r="Y3765" i="11"/>
  <c r="Z3765" i="11"/>
  <c r="S3757" i="11"/>
  <c r="Z3757" i="11"/>
  <c r="Y3757" i="11"/>
  <c r="S3749" i="11"/>
  <c r="Y3749" i="11"/>
  <c r="Z3749" i="11"/>
  <c r="S3741" i="11"/>
  <c r="Y3741" i="11"/>
  <c r="Z3741" i="11"/>
  <c r="S3733" i="11"/>
  <c r="Y3733" i="11"/>
  <c r="Z3733" i="11"/>
  <c r="S3725" i="11"/>
  <c r="Z3725" i="11"/>
  <c r="Y3725" i="11"/>
  <c r="S3717" i="11"/>
  <c r="Y3717" i="11"/>
  <c r="Z3717" i="11"/>
  <c r="S3709" i="11"/>
  <c r="Y3709" i="11"/>
  <c r="Z3709" i="11"/>
  <c r="S3701" i="11"/>
  <c r="Y3701" i="11"/>
  <c r="Z3701" i="11"/>
  <c r="S3693" i="11"/>
  <c r="Z3693" i="11"/>
  <c r="Y3693" i="11"/>
  <c r="S3685" i="11"/>
  <c r="Y3685" i="11"/>
  <c r="Z3685" i="11"/>
  <c r="S3677" i="11"/>
  <c r="Y3677" i="11"/>
  <c r="Z3677" i="11"/>
  <c r="S3669" i="11"/>
  <c r="Y3669" i="11"/>
  <c r="Z3669" i="11"/>
  <c r="S3661" i="11"/>
  <c r="Z3661" i="11"/>
  <c r="Y3661" i="11"/>
  <c r="S3653" i="11"/>
  <c r="Y3653" i="11"/>
  <c r="Z3653" i="11"/>
  <c r="S3645" i="11"/>
  <c r="Y3645" i="11"/>
  <c r="Z3645" i="11"/>
  <c r="S3637" i="11"/>
  <c r="Y3637" i="11"/>
  <c r="Z3637" i="11"/>
  <c r="S3629" i="11"/>
  <c r="Z3629" i="11"/>
  <c r="Y3629" i="11"/>
  <c r="S3621" i="11"/>
  <c r="Z3621" i="11"/>
  <c r="Y3621" i="11"/>
  <c r="S3613" i="11"/>
  <c r="Z3613" i="11"/>
  <c r="Y3613" i="11"/>
  <c r="S3605" i="11"/>
  <c r="Z3605" i="11"/>
  <c r="Y3605" i="11"/>
  <c r="S3597" i="11"/>
  <c r="Z3597" i="11"/>
  <c r="Y3597" i="11"/>
  <c r="S3589" i="11"/>
  <c r="Y3589" i="11"/>
  <c r="Z3589" i="11"/>
  <c r="S3581" i="11"/>
  <c r="Y3581" i="11"/>
  <c r="Z3581" i="11"/>
  <c r="S3573" i="11"/>
  <c r="Y3573" i="11"/>
  <c r="Z3573" i="11"/>
  <c r="S3565" i="11"/>
  <c r="Z3565" i="11"/>
  <c r="Y3565" i="11"/>
  <c r="S3557" i="11"/>
  <c r="Y3557" i="11"/>
  <c r="Z3557" i="11"/>
  <c r="S3549" i="11"/>
  <c r="Y3549" i="11"/>
  <c r="Z3549" i="11"/>
  <c r="S3541" i="11"/>
  <c r="Y3541" i="11"/>
  <c r="Z3541" i="11"/>
  <c r="S3533" i="11"/>
  <c r="Y3533" i="11"/>
  <c r="Z3533" i="11"/>
  <c r="S3525" i="11"/>
  <c r="Y3525" i="11"/>
  <c r="Z3525" i="11"/>
  <c r="S3517" i="11"/>
  <c r="Y3517" i="11"/>
  <c r="Z3517" i="11"/>
  <c r="S3509" i="11"/>
  <c r="Y3509" i="11"/>
  <c r="Z3509" i="11"/>
  <c r="S3501" i="11"/>
  <c r="Y3501" i="11"/>
  <c r="Z3501" i="11"/>
  <c r="S3493" i="11"/>
  <c r="Y3493" i="11"/>
  <c r="Z3493" i="11"/>
  <c r="S3485" i="11"/>
  <c r="Y3485" i="11"/>
  <c r="Z3485" i="11"/>
  <c r="S3477" i="11"/>
  <c r="Y3477" i="11"/>
  <c r="Z3477" i="11"/>
  <c r="S3469" i="11"/>
  <c r="Z3469" i="11"/>
  <c r="Y3469" i="11"/>
  <c r="S3461" i="11"/>
  <c r="Z3461" i="11"/>
  <c r="Y3461" i="11"/>
  <c r="S3453" i="11"/>
  <c r="Z3453" i="11"/>
  <c r="Y3453" i="11"/>
  <c r="S3445" i="11"/>
  <c r="Z3445" i="11"/>
  <c r="Y3445" i="11"/>
  <c r="S3437" i="11"/>
  <c r="Z3437" i="11"/>
  <c r="Y3437" i="11"/>
  <c r="S3429" i="11"/>
  <c r="Z3429" i="11"/>
  <c r="Y3429" i="11"/>
  <c r="S3421" i="11"/>
  <c r="Z3421" i="11"/>
  <c r="Y3421" i="11"/>
  <c r="S3413" i="11"/>
  <c r="Z3413" i="11"/>
  <c r="Y3413" i="11"/>
  <c r="S3405" i="11"/>
  <c r="Z3405" i="11"/>
  <c r="Y3405" i="11"/>
  <c r="S3397" i="11"/>
  <c r="Z3397" i="11"/>
  <c r="Y3397" i="11"/>
  <c r="S3389" i="11"/>
  <c r="Z3389" i="11"/>
  <c r="Y3389" i="11"/>
  <c r="S3381" i="11"/>
  <c r="Z3381" i="11"/>
  <c r="Y3381" i="11"/>
  <c r="S3373" i="11"/>
  <c r="Z3373" i="11"/>
  <c r="Y3373" i="11"/>
  <c r="S3365" i="11"/>
  <c r="Z3365" i="11"/>
  <c r="Y3365" i="11"/>
  <c r="S3357" i="11"/>
  <c r="Y3357" i="11"/>
  <c r="Z3357" i="11"/>
  <c r="S3349" i="11"/>
  <c r="Z3349" i="11"/>
  <c r="Y3349" i="11"/>
  <c r="S3341" i="11"/>
  <c r="Z3341" i="11"/>
  <c r="Y3341" i="11"/>
  <c r="S3333" i="11"/>
  <c r="Z3333" i="11"/>
  <c r="Y3333" i="11"/>
  <c r="S3325" i="11"/>
  <c r="Y3325" i="11"/>
  <c r="Z3325" i="11"/>
  <c r="S3317" i="11"/>
  <c r="Z3317" i="11"/>
  <c r="Y3317" i="11"/>
  <c r="S3309" i="11"/>
  <c r="Y3309" i="11"/>
  <c r="Z3309" i="11"/>
  <c r="S3301" i="11"/>
  <c r="Z3301" i="11"/>
  <c r="Y3301" i="11"/>
  <c r="S3293" i="11"/>
  <c r="Y3293" i="11"/>
  <c r="Z3293" i="11"/>
  <c r="S3285" i="11"/>
  <c r="Z3285" i="11"/>
  <c r="Y3285" i="11"/>
  <c r="S3277" i="11"/>
  <c r="Y3277" i="11"/>
  <c r="Z3277" i="11"/>
  <c r="S3269" i="11"/>
  <c r="Z3269" i="11"/>
  <c r="Y3269" i="11"/>
  <c r="S3261" i="11"/>
  <c r="Y3261" i="11"/>
  <c r="Z3261" i="11"/>
  <c r="S3253" i="11"/>
  <c r="Z3253" i="11"/>
  <c r="Y3253" i="11"/>
  <c r="S3245" i="11"/>
  <c r="Z3245" i="11"/>
  <c r="Y3245" i="11"/>
  <c r="S3237" i="11"/>
  <c r="Z3237" i="11"/>
  <c r="Y3237" i="11"/>
  <c r="S3229" i="11"/>
  <c r="Y3229" i="11"/>
  <c r="Z3229" i="11"/>
  <c r="S3221" i="11"/>
  <c r="Z3221" i="11"/>
  <c r="Y3221" i="11"/>
  <c r="S3213" i="11"/>
  <c r="Z3213" i="11"/>
  <c r="Y3213" i="11"/>
  <c r="S3205" i="11"/>
  <c r="Z3205" i="11"/>
  <c r="Y3205" i="11"/>
  <c r="S3197" i="11"/>
  <c r="Y3197" i="11"/>
  <c r="Z3197" i="11"/>
  <c r="S3189" i="11"/>
  <c r="Z3189" i="11"/>
  <c r="Y3189" i="11"/>
  <c r="S3181" i="11"/>
  <c r="Y3181" i="11"/>
  <c r="Z3181" i="11"/>
  <c r="S3173" i="11"/>
  <c r="Z3173" i="11"/>
  <c r="Y3173" i="11"/>
  <c r="S3165" i="11"/>
  <c r="Y3165" i="11"/>
  <c r="Z3165" i="11"/>
  <c r="S3157" i="11"/>
  <c r="Z3157" i="11"/>
  <c r="Y3157" i="11"/>
  <c r="S3149" i="11"/>
  <c r="Y3149" i="11"/>
  <c r="Z3149" i="11"/>
  <c r="S3141" i="11"/>
  <c r="Z3141" i="11"/>
  <c r="Y3141" i="11"/>
  <c r="S3133" i="11"/>
  <c r="Y3133" i="11"/>
  <c r="Z3133" i="11"/>
  <c r="S3125" i="11"/>
  <c r="Y3125" i="11"/>
  <c r="Z3125" i="11"/>
  <c r="S3117" i="11"/>
  <c r="Y3117" i="11"/>
  <c r="Z3117" i="11"/>
  <c r="S3109" i="11"/>
  <c r="Y3109" i="11"/>
  <c r="Z3109" i="11"/>
  <c r="S3101" i="11"/>
  <c r="Y3101" i="11"/>
  <c r="Z3101" i="11"/>
  <c r="S3093" i="11"/>
  <c r="Y3093" i="11"/>
  <c r="Z3093" i="11"/>
  <c r="S3085" i="11"/>
  <c r="Y3085" i="11"/>
  <c r="Z3085" i="11"/>
  <c r="S3077" i="11"/>
  <c r="Z3077" i="11"/>
  <c r="Y3077" i="11"/>
  <c r="S3069" i="11"/>
  <c r="Z3069" i="11"/>
  <c r="Y3069" i="11"/>
  <c r="S3061" i="11"/>
  <c r="Y3061" i="11"/>
  <c r="Z3061" i="11"/>
  <c r="S3053" i="11"/>
  <c r="Z3053" i="11"/>
  <c r="Y3053" i="11"/>
  <c r="S3045" i="11"/>
  <c r="Y3045" i="11"/>
  <c r="Z3045" i="11"/>
  <c r="S3037" i="11"/>
  <c r="Y3037" i="11"/>
  <c r="Z3037" i="11"/>
  <c r="S3029" i="11"/>
  <c r="Y3029" i="11"/>
  <c r="Z3029" i="11"/>
  <c r="S3021" i="11"/>
  <c r="Y3021" i="11"/>
  <c r="Z3021" i="11"/>
  <c r="S3013" i="11"/>
  <c r="Y3013" i="11"/>
  <c r="Z3013" i="11"/>
  <c r="S3005" i="11"/>
  <c r="Y3005" i="11"/>
  <c r="Z3005" i="11"/>
  <c r="S2997" i="11"/>
  <c r="Y2997" i="11"/>
  <c r="Z2997" i="11"/>
  <c r="S2989" i="11"/>
  <c r="Y2989" i="11"/>
  <c r="Z2989" i="11"/>
  <c r="S2981" i="11"/>
  <c r="Z2981" i="11"/>
  <c r="Y2981" i="11"/>
  <c r="S2973" i="11"/>
  <c r="Z2973" i="11"/>
  <c r="Y2973" i="11"/>
  <c r="S2965" i="11"/>
  <c r="Z2965" i="11"/>
  <c r="Y2965" i="11"/>
  <c r="S2957" i="11"/>
  <c r="Z2957" i="11"/>
  <c r="Y2957" i="11"/>
  <c r="S2949" i="11"/>
  <c r="Z2949" i="11"/>
  <c r="Y2949" i="11"/>
  <c r="S2941" i="11"/>
  <c r="Z2941" i="11"/>
  <c r="Y2941" i="11"/>
  <c r="S2933" i="11"/>
  <c r="Z2933" i="11"/>
  <c r="Y2933" i="11"/>
  <c r="S2925" i="11"/>
  <c r="Z2925" i="11"/>
  <c r="Y2925" i="11"/>
  <c r="S2917" i="11"/>
  <c r="Z2917" i="11"/>
  <c r="Y2917" i="11"/>
  <c r="S2909" i="11"/>
  <c r="Z2909" i="11"/>
  <c r="Y2909" i="11"/>
  <c r="S2901" i="11"/>
  <c r="Z2901" i="11"/>
  <c r="Y2901" i="11"/>
  <c r="S2893" i="11"/>
  <c r="Z2893" i="11"/>
  <c r="Y2893" i="11"/>
  <c r="S2885" i="11"/>
  <c r="Z2885" i="11"/>
  <c r="Y2885" i="11"/>
  <c r="S2877" i="11"/>
  <c r="Z2877" i="11"/>
  <c r="Y2877" i="11"/>
  <c r="S2869" i="11"/>
  <c r="Z2869" i="11"/>
  <c r="Y2869" i="11"/>
  <c r="S2861" i="11"/>
  <c r="Z2861" i="11"/>
  <c r="Y2861" i="11"/>
  <c r="S2853" i="11"/>
  <c r="Z2853" i="11"/>
  <c r="Y2853" i="11"/>
  <c r="S2845" i="11"/>
  <c r="Z2845" i="11"/>
  <c r="Y2845" i="11"/>
  <c r="S2837" i="11"/>
  <c r="Z2837" i="11"/>
  <c r="Y2837" i="11"/>
  <c r="S2829" i="11"/>
  <c r="Z2829" i="11"/>
  <c r="Y2829" i="11"/>
  <c r="S2821" i="11"/>
  <c r="Z2821" i="11"/>
  <c r="Y2821" i="11"/>
  <c r="S2813" i="11"/>
  <c r="Z2813" i="11"/>
  <c r="Y2813" i="11"/>
  <c r="S2805" i="11"/>
  <c r="Z2805" i="11"/>
  <c r="Y2805" i="11"/>
  <c r="S2797" i="11"/>
  <c r="Z2797" i="11"/>
  <c r="Y2797" i="11"/>
  <c r="S2789" i="11"/>
  <c r="Z2789" i="11"/>
  <c r="Y2789" i="11"/>
  <c r="S2781" i="11"/>
  <c r="Z2781" i="11"/>
  <c r="Y2781" i="11"/>
  <c r="S2773" i="11"/>
  <c r="Z2773" i="11"/>
  <c r="Y2773" i="11"/>
  <c r="S2765" i="11"/>
  <c r="Z2765" i="11"/>
  <c r="Y2765" i="11"/>
  <c r="S2757" i="11"/>
  <c r="Z2757" i="11"/>
  <c r="Y2757" i="11"/>
  <c r="S2749" i="11"/>
  <c r="Z2749" i="11"/>
  <c r="Y2749" i="11"/>
  <c r="S2741" i="11"/>
  <c r="Z2741" i="11"/>
  <c r="Y2741" i="11"/>
  <c r="S2733" i="11"/>
  <c r="Z2733" i="11"/>
  <c r="Y2733" i="11"/>
  <c r="S2725" i="11"/>
  <c r="Z2725" i="11"/>
  <c r="Y2725" i="11"/>
  <c r="S2717" i="11"/>
  <c r="Z2717" i="11"/>
  <c r="Y2717" i="11"/>
  <c r="S2709" i="11"/>
  <c r="Z2709" i="11"/>
  <c r="Y2709" i="11"/>
  <c r="S2701" i="11"/>
  <c r="Z2701" i="11"/>
  <c r="Y2701" i="11"/>
  <c r="S2693" i="11"/>
  <c r="Z2693" i="11"/>
  <c r="Y2693" i="11"/>
  <c r="S2685" i="11"/>
  <c r="Z2685" i="11"/>
  <c r="Y2685" i="11"/>
  <c r="S2677" i="11"/>
  <c r="Z2677" i="11"/>
  <c r="Y2677" i="11"/>
  <c r="S2669" i="11"/>
  <c r="Z2669" i="11"/>
  <c r="Y2669" i="11"/>
  <c r="S2661" i="11"/>
  <c r="Z2661" i="11"/>
  <c r="Y2661" i="11"/>
  <c r="S2653" i="11"/>
  <c r="Z2653" i="11"/>
  <c r="Y2653" i="11"/>
  <c r="S2645" i="11"/>
  <c r="Z2645" i="11"/>
  <c r="Y2645" i="11"/>
  <c r="S2637" i="11"/>
  <c r="Z2637" i="11"/>
  <c r="Y2637" i="11"/>
  <c r="S2629" i="11"/>
  <c r="Z2629" i="11"/>
  <c r="Y2629" i="11"/>
  <c r="S2621" i="11"/>
  <c r="Z2621" i="11"/>
  <c r="Y2621" i="11"/>
  <c r="S2613" i="11"/>
  <c r="Z2613" i="11"/>
  <c r="Y2613" i="11"/>
  <c r="S2605" i="11"/>
  <c r="Z2605" i="11"/>
  <c r="Y2605" i="11"/>
  <c r="S2597" i="11"/>
  <c r="Z2597" i="11"/>
  <c r="Y2597" i="11"/>
  <c r="S2589" i="11"/>
  <c r="Z2589" i="11"/>
  <c r="Y2589" i="11"/>
  <c r="S2581" i="11"/>
  <c r="Z2581" i="11"/>
  <c r="Y2581" i="11"/>
  <c r="S2573" i="11"/>
  <c r="Z2573" i="11"/>
  <c r="Y2573" i="11"/>
  <c r="S2565" i="11"/>
  <c r="Z2565" i="11"/>
  <c r="Y2565" i="11"/>
  <c r="S2557" i="11"/>
  <c r="Z2557" i="11"/>
  <c r="Y2557" i="11"/>
  <c r="S2549" i="11"/>
  <c r="Z2549" i="11"/>
  <c r="Y2549" i="11"/>
  <c r="S2541" i="11"/>
  <c r="Y2541" i="11"/>
  <c r="Z2541" i="11"/>
  <c r="S2533" i="11"/>
  <c r="Z2533" i="11"/>
  <c r="Y2533" i="11"/>
  <c r="S2525" i="11"/>
  <c r="Y2525" i="11"/>
  <c r="Z2525" i="11"/>
  <c r="S2517" i="11"/>
  <c r="Y2517" i="11"/>
  <c r="Z2517" i="11"/>
  <c r="S2509" i="11"/>
  <c r="Y2509" i="11"/>
  <c r="Z2509" i="11"/>
  <c r="S2501" i="11"/>
  <c r="Y2501" i="11"/>
  <c r="Z2501" i="11"/>
  <c r="S2493" i="11"/>
  <c r="Y2493" i="11"/>
  <c r="Z2493" i="11"/>
  <c r="S2485" i="11"/>
  <c r="Y2485" i="11"/>
  <c r="Z2485" i="11"/>
  <c r="S2477" i="11"/>
  <c r="Z2477" i="11"/>
  <c r="Y2477" i="11"/>
  <c r="S2469" i="11"/>
  <c r="Y2469" i="11"/>
  <c r="Z2469" i="11"/>
  <c r="S2461" i="11"/>
  <c r="Y2461" i="11"/>
  <c r="Z2461" i="11"/>
  <c r="S2453" i="11"/>
  <c r="Y2453" i="11"/>
  <c r="Z2453" i="11"/>
  <c r="S2445" i="11"/>
  <c r="Z2445" i="11"/>
  <c r="Y2445" i="11"/>
  <c r="S2437" i="11"/>
  <c r="Y2437" i="11"/>
  <c r="Z2437" i="11"/>
  <c r="S2429" i="11"/>
  <c r="Y2429" i="11"/>
  <c r="Z2429" i="11"/>
  <c r="S2421" i="11"/>
  <c r="Z2421" i="11"/>
  <c r="Y2421" i="11"/>
  <c r="S2413" i="11"/>
  <c r="Z2413" i="11"/>
  <c r="Y2413" i="11"/>
  <c r="S2405" i="11"/>
  <c r="Y2405" i="11"/>
  <c r="Z2405" i="11"/>
  <c r="S2397" i="11"/>
  <c r="Y2397" i="11"/>
  <c r="Z2397" i="11"/>
  <c r="S2389" i="11"/>
  <c r="Y2389" i="11"/>
  <c r="Z2389" i="11"/>
  <c r="S2381" i="11"/>
  <c r="Z2381" i="11"/>
  <c r="Y2381" i="11"/>
  <c r="S2373" i="11"/>
  <c r="Y2373" i="11"/>
  <c r="Z2373" i="11"/>
  <c r="S2365" i="11"/>
  <c r="Y2365" i="11"/>
  <c r="Z2365" i="11"/>
  <c r="S2357" i="11"/>
  <c r="Z2357" i="11"/>
  <c r="Y2357" i="11"/>
  <c r="S2349" i="11"/>
  <c r="Z2349" i="11"/>
  <c r="Y2349" i="11"/>
  <c r="S2341" i="11"/>
  <c r="Y2341" i="11"/>
  <c r="Z2341" i="11"/>
  <c r="S2333" i="11"/>
  <c r="Y2333" i="11"/>
  <c r="Z2333" i="11"/>
  <c r="S2325" i="11"/>
  <c r="Y2325" i="11"/>
  <c r="Z2325" i="11"/>
  <c r="S2317" i="11"/>
  <c r="Z2317" i="11"/>
  <c r="Y2317" i="11"/>
  <c r="S2309" i="11"/>
  <c r="Y2309" i="11"/>
  <c r="Z2309" i="11"/>
  <c r="S2301" i="11"/>
  <c r="Y2301" i="11"/>
  <c r="Z2301" i="11"/>
  <c r="S2293" i="11"/>
  <c r="Y2293" i="11"/>
  <c r="Z2293" i="11"/>
  <c r="S2285" i="11"/>
  <c r="Z2285" i="11"/>
  <c r="Y2285" i="11"/>
  <c r="S2277" i="11"/>
  <c r="Z2277" i="11"/>
  <c r="Y2277" i="11"/>
  <c r="S2269" i="11"/>
  <c r="Z2269" i="11"/>
  <c r="Y2269" i="11"/>
  <c r="S2261" i="11"/>
  <c r="Z2261" i="11"/>
  <c r="Y2261" i="11"/>
  <c r="S2253" i="11"/>
  <c r="Z2253" i="11"/>
  <c r="Y2253" i="11"/>
  <c r="S2245" i="11"/>
  <c r="Z2245" i="11"/>
  <c r="Y2245" i="11"/>
  <c r="S2237" i="11"/>
  <c r="Z2237" i="11"/>
  <c r="Y2237" i="11"/>
  <c r="S2229" i="11"/>
  <c r="Z2229" i="11"/>
  <c r="Y2229" i="11"/>
  <c r="S2221" i="11"/>
  <c r="Z2221" i="11"/>
  <c r="Y2221" i="11"/>
  <c r="S2213" i="11"/>
  <c r="Z2213" i="11"/>
  <c r="Y2213" i="11"/>
  <c r="S2205" i="11"/>
  <c r="Z2205" i="11"/>
  <c r="Y2205" i="11"/>
  <c r="S2197" i="11"/>
  <c r="Z2197" i="11"/>
  <c r="Y2197" i="11"/>
  <c r="S2189" i="11"/>
  <c r="Z2189" i="11"/>
  <c r="Y2189" i="11"/>
  <c r="S2181" i="11"/>
  <c r="Z2181" i="11"/>
  <c r="Y2181" i="11"/>
  <c r="S2173" i="11"/>
  <c r="Z2173" i="11"/>
  <c r="Y2173" i="11"/>
  <c r="S2165" i="11"/>
  <c r="Z2165" i="11"/>
  <c r="Y2165" i="11"/>
  <c r="S2157" i="11"/>
  <c r="Z2157" i="11"/>
  <c r="Y2157" i="11"/>
  <c r="S2149" i="11"/>
  <c r="Z2149" i="11"/>
  <c r="Y2149" i="11"/>
  <c r="S2141" i="11"/>
  <c r="Z2141" i="11"/>
  <c r="Y2141" i="11"/>
  <c r="S2133" i="11"/>
  <c r="Z2133" i="11"/>
  <c r="Y2133" i="11"/>
  <c r="S2125" i="11"/>
  <c r="Z2125" i="11"/>
  <c r="Y2125" i="11"/>
  <c r="S2117" i="11"/>
  <c r="Z2117" i="11"/>
  <c r="Y2117" i="11"/>
  <c r="S2109" i="11"/>
  <c r="Z2109" i="11"/>
  <c r="Y2109" i="11"/>
  <c r="S2101" i="11"/>
  <c r="Z2101" i="11"/>
  <c r="Y2101" i="11"/>
  <c r="S2093" i="11"/>
  <c r="Z2093" i="11"/>
  <c r="Y2093" i="11"/>
  <c r="S2085" i="11"/>
  <c r="Y2085" i="11"/>
  <c r="Z2085" i="11"/>
  <c r="S2077" i="11"/>
  <c r="Z2077" i="11"/>
  <c r="Y2077" i="11"/>
  <c r="S2069" i="11"/>
  <c r="Y2069" i="11"/>
  <c r="Z2069" i="11"/>
  <c r="S2061" i="11"/>
  <c r="Z2061" i="11"/>
  <c r="Y2061" i="11"/>
  <c r="S2053" i="11"/>
  <c r="Y2053" i="11"/>
  <c r="Z2053" i="11"/>
  <c r="S2045" i="11"/>
  <c r="Z2045" i="11"/>
  <c r="Y2045" i="11"/>
  <c r="S2037" i="11"/>
  <c r="Y2037" i="11"/>
  <c r="Z2037" i="11"/>
  <c r="S2029" i="11"/>
  <c r="Z2029" i="11"/>
  <c r="Y2029" i="11"/>
  <c r="S2021" i="11"/>
  <c r="Y2021" i="11"/>
  <c r="Z2021" i="11"/>
  <c r="S2013" i="11"/>
  <c r="Z2013" i="11"/>
  <c r="Y2013" i="11"/>
  <c r="S2005" i="11"/>
  <c r="Y2005" i="11"/>
  <c r="Z2005" i="11"/>
  <c r="S1997" i="11"/>
  <c r="Y1997" i="11"/>
  <c r="Z1997" i="11"/>
  <c r="S1989" i="11"/>
  <c r="Y1989" i="11"/>
  <c r="Z1989" i="11"/>
  <c r="S1981" i="11"/>
  <c r="Y1981" i="11"/>
  <c r="Z1981" i="11"/>
  <c r="S1973" i="11"/>
  <c r="Z1973" i="11"/>
  <c r="Y1973" i="11"/>
  <c r="S1965" i="11"/>
  <c r="Y1965" i="11"/>
  <c r="Z1965" i="11"/>
  <c r="S1957" i="11"/>
  <c r="Y1957" i="11"/>
  <c r="Z1957" i="11"/>
  <c r="S1949" i="11"/>
  <c r="Y1949" i="11"/>
  <c r="Z1949" i="11"/>
  <c r="S1941" i="11"/>
  <c r="Z1941" i="11"/>
  <c r="Y1941" i="11"/>
  <c r="S1933" i="11"/>
  <c r="Y1933" i="11"/>
  <c r="Z1933" i="11"/>
  <c r="S1925" i="11"/>
  <c r="Y1925" i="11"/>
  <c r="Z1925" i="11"/>
  <c r="S1917" i="11"/>
  <c r="Y1917" i="11"/>
  <c r="Z1917" i="11"/>
  <c r="S1909" i="11"/>
  <c r="Z1909" i="11"/>
  <c r="Y1909" i="11"/>
  <c r="S1901" i="11"/>
  <c r="Y1901" i="11"/>
  <c r="Z1901" i="11"/>
  <c r="S1893" i="11"/>
  <c r="Z1893" i="11"/>
  <c r="Y1893" i="11"/>
  <c r="S1885" i="11"/>
  <c r="Z1885" i="11"/>
  <c r="Y1885" i="11"/>
  <c r="S1877" i="11"/>
  <c r="Z1877" i="11"/>
  <c r="Y1877" i="11"/>
  <c r="S1869" i="11"/>
  <c r="Z1869" i="11"/>
  <c r="Y1869" i="11"/>
  <c r="S1861" i="11"/>
  <c r="Z1861" i="11"/>
  <c r="Y1861" i="11"/>
  <c r="S1853" i="11"/>
  <c r="Z1853" i="11"/>
  <c r="Y1853" i="11"/>
  <c r="S1845" i="11"/>
  <c r="Z1845" i="11"/>
  <c r="Y1845" i="11"/>
  <c r="S1837" i="11"/>
  <c r="Z1837" i="11"/>
  <c r="Y1837" i="11"/>
  <c r="S1829" i="11"/>
  <c r="Z1829" i="11"/>
  <c r="Y1829" i="11"/>
  <c r="S1821" i="11"/>
  <c r="Z1821" i="11"/>
  <c r="Y1821" i="11"/>
  <c r="S1813" i="11"/>
  <c r="Z1813" i="11"/>
  <c r="Y1813" i="11"/>
  <c r="S1805" i="11"/>
  <c r="Z1805" i="11"/>
  <c r="Y1805" i="11"/>
  <c r="S1797" i="11"/>
  <c r="Z1797" i="11"/>
  <c r="Y1797" i="11"/>
  <c r="S1789" i="11"/>
  <c r="Z1789" i="11"/>
  <c r="Y1789" i="11"/>
  <c r="S1781" i="11"/>
  <c r="Z1781" i="11"/>
  <c r="Y1781" i="11"/>
  <c r="S1773" i="11"/>
  <c r="Z1773" i="11"/>
  <c r="Y1773" i="11"/>
  <c r="S1765" i="11"/>
  <c r="Z1765" i="11"/>
  <c r="Y1765" i="11"/>
  <c r="S1757" i="11"/>
  <c r="Z1757" i="11"/>
  <c r="Y1757" i="11"/>
  <c r="S1749" i="11"/>
  <c r="Z1749" i="11"/>
  <c r="Y1749" i="11"/>
  <c r="S1741" i="11"/>
  <c r="Z1741" i="11"/>
  <c r="Y1741" i="11"/>
  <c r="S1733" i="11"/>
  <c r="Z1733" i="11"/>
  <c r="Y1733" i="11"/>
  <c r="S1725" i="11"/>
  <c r="Z1725" i="11"/>
  <c r="Y1725" i="11"/>
  <c r="S1717" i="11"/>
  <c r="Z1717" i="11"/>
  <c r="Y1717" i="11"/>
  <c r="S1709" i="11"/>
  <c r="Z1709" i="11"/>
  <c r="Y1709" i="11"/>
  <c r="S1701" i="11"/>
  <c r="Z1701" i="11"/>
  <c r="Y1701" i="11"/>
  <c r="S1693" i="11"/>
  <c r="Z1693" i="11"/>
  <c r="Y1693" i="11"/>
  <c r="S1685" i="11"/>
  <c r="Z1685" i="11"/>
  <c r="Y1685" i="11"/>
  <c r="S1677" i="11"/>
  <c r="Z1677" i="11"/>
  <c r="Y1677" i="11"/>
  <c r="S1669" i="11"/>
  <c r="Z1669" i="11"/>
  <c r="Y1669" i="11"/>
  <c r="S1661" i="11"/>
  <c r="Z1661" i="11"/>
  <c r="Y1661" i="11"/>
  <c r="S1653" i="11"/>
  <c r="Z1653" i="11"/>
  <c r="Y1653" i="11"/>
  <c r="S1645" i="11"/>
  <c r="Z1645" i="11"/>
  <c r="Y1645" i="11"/>
  <c r="S1637" i="11"/>
  <c r="Z1637" i="11"/>
  <c r="Y1637" i="11"/>
  <c r="S1629" i="11"/>
  <c r="Z1629" i="11"/>
  <c r="Y1629" i="11"/>
  <c r="S1621" i="11"/>
  <c r="Z1621" i="11"/>
  <c r="Y1621" i="11"/>
  <c r="S1613" i="11"/>
  <c r="Z1613" i="11"/>
  <c r="Y1613" i="11"/>
  <c r="S1605" i="11"/>
  <c r="Z1605" i="11"/>
  <c r="Y1605" i="11"/>
  <c r="S1597" i="11"/>
  <c r="Z1597" i="11"/>
  <c r="Y1597" i="11"/>
  <c r="S1589" i="11"/>
  <c r="Y1589" i="11"/>
  <c r="Z1589" i="11"/>
  <c r="S1581" i="11"/>
  <c r="Y1581" i="11"/>
  <c r="Z1581" i="11"/>
  <c r="S1573" i="11"/>
  <c r="Y1573" i="11"/>
  <c r="Z1573" i="11"/>
  <c r="S1565" i="11"/>
  <c r="Y1565" i="11"/>
  <c r="Z1565" i="11"/>
  <c r="S1557" i="11"/>
  <c r="Y1557" i="11"/>
  <c r="Z1557" i="11"/>
  <c r="S1549" i="11"/>
  <c r="Y1549" i="11"/>
  <c r="Z1549" i="11"/>
  <c r="S1541" i="11"/>
  <c r="Y1541" i="11"/>
  <c r="Z1541" i="11"/>
  <c r="S1533" i="11"/>
  <c r="Y1533" i="11"/>
  <c r="Z1533" i="11"/>
  <c r="S1525" i="11"/>
  <c r="Y1525" i="11"/>
  <c r="Z1525" i="11"/>
  <c r="S1517" i="11"/>
  <c r="Y1517" i="11"/>
  <c r="Z1517" i="11"/>
  <c r="S1509" i="11"/>
  <c r="Y1509" i="11"/>
  <c r="Z1509" i="11"/>
  <c r="S1501" i="11"/>
  <c r="Y1501" i="11"/>
  <c r="Z1501" i="11"/>
  <c r="S1493" i="11"/>
  <c r="Y1493" i="11"/>
  <c r="Z1493" i="11"/>
  <c r="S1485" i="11"/>
  <c r="Y1485" i="11"/>
  <c r="Z1485" i="11"/>
  <c r="S1477" i="11"/>
  <c r="Y1477" i="11"/>
  <c r="Z1477" i="11"/>
  <c r="S1469" i="11"/>
  <c r="Y1469" i="11"/>
  <c r="Z1469" i="11"/>
  <c r="S1461" i="11"/>
  <c r="Y1461" i="11"/>
  <c r="Z1461" i="11"/>
  <c r="S1453" i="11"/>
  <c r="Y1453" i="11"/>
  <c r="Z1453" i="11"/>
  <c r="S1445" i="11"/>
  <c r="Y1445" i="11"/>
  <c r="Z1445" i="11"/>
  <c r="S1437" i="11"/>
  <c r="Y1437" i="11"/>
  <c r="Z1437" i="11"/>
  <c r="S1429" i="11"/>
  <c r="Y1429" i="11"/>
  <c r="Z1429" i="11"/>
  <c r="S1421" i="11"/>
  <c r="Y1421" i="11"/>
  <c r="Z1421" i="11"/>
  <c r="S1413" i="11"/>
  <c r="Y1413" i="11"/>
  <c r="Z1413" i="11"/>
  <c r="S1405" i="11"/>
  <c r="Y1405" i="11"/>
  <c r="Z1405" i="11"/>
  <c r="S1397" i="11"/>
  <c r="Y1397" i="11"/>
  <c r="Z1397" i="11"/>
  <c r="S1389" i="11"/>
  <c r="Y1389" i="11"/>
  <c r="Z1389" i="11"/>
  <c r="S1381" i="11"/>
  <c r="Y1381" i="11"/>
  <c r="Z1381" i="11"/>
  <c r="S1373" i="11"/>
  <c r="Y1373" i="11"/>
  <c r="Z1373" i="11"/>
  <c r="S1365" i="11"/>
  <c r="Y1365" i="11"/>
  <c r="Z1365" i="11"/>
  <c r="S1357" i="11"/>
  <c r="Y1357" i="11"/>
  <c r="Z1357" i="11"/>
  <c r="S1349" i="11"/>
  <c r="Y1349" i="11"/>
  <c r="Z1349" i="11"/>
  <c r="S1341" i="11"/>
  <c r="Y1341" i="11"/>
  <c r="Z1341" i="11"/>
  <c r="S1333" i="11"/>
  <c r="Y1333" i="11"/>
  <c r="Z1333" i="11"/>
  <c r="S1325" i="11"/>
  <c r="Y1325" i="11"/>
  <c r="Z1325" i="11"/>
  <c r="S1317" i="11"/>
  <c r="Y1317" i="11"/>
  <c r="Z1317" i="11"/>
  <c r="S1309" i="11"/>
  <c r="Y1309" i="11"/>
  <c r="Z1309" i="11"/>
  <c r="S1301" i="11"/>
  <c r="Y1301" i="11"/>
  <c r="Z1301" i="11"/>
  <c r="S1293" i="11"/>
  <c r="Y1293" i="11"/>
  <c r="Z1293" i="11"/>
  <c r="S1285" i="11"/>
  <c r="Y1285" i="11"/>
  <c r="Z1285" i="11"/>
  <c r="S1277" i="11"/>
  <c r="Y1277" i="11"/>
  <c r="Z1277" i="11"/>
  <c r="S1269" i="11"/>
  <c r="Y1269" i="11"/>
  <c r="Z1269" i="11"/>
  <c r="S1261" i="11"/>
  <c r="Z1261" i="11"/>
  <c r="Y1261" i="11"/>
  <c r="S1253" i="11"/>
  <c r="Y1253" i="11"/>
  <c r="Z1253" i="11"/>
  <c r="S1245" i="11"/>
  <c r="Y1245" i="11"/>
  <c r="Z1245" i="11"/>
  <c r="S1237" i="11"/>
  <c r="Y1237" i="11"/>
  <c r="Z1237" i="11"/>
  <c r="S1229" i="11"/>
  <c r="Z1229" i="11"/>
  <c r="Y1229" i="11"/>
  <c r="S1221" i="11"/>
  <c r="Y1221" i="11"/>
  <c r="Z1221" i="11"/>
  <c r="S1213" i="11"/>
  <c r="Y1213" i="11"/>
  <c r="Z1213" i="11"/>
  <c r="S1205" i="11"/>
  <c r="Y1205" i="11"/>
  <c r="Z1205" i="11"/>
  <c r="S1197" i="11"/>
  <c r="Z1197" i="11"/>
  <c r="Y1197" i="11"/>
  <c r="S1189" i="11"/>
  <c r="Z1189" i="11"/>
  <c r="Y1189" i="11"/>
  <c r="S1181" i="11"/>
  <c r="Z1181" i="11"/>
  <c r="Y1181" i="11"/>
  <c r="S1173" i="11"/>
  <c r="Y1173" i="11"/>
  <c r="Z1173" i="11"/>
  <c r="S1165" i="11"/>
  <c r="Y1165" i="11"/>
  <c r="Z1165" i="11"/>
  <c r="S1157" i="11"/>
  <c r="Y1157" i="11"/>
  <c r="Z1157" i="11"/>
  <c r="S1149" i="11"/>
  <c r="Y1149" i="11"/>
  <c r="Z1149" i="11"/>
  <c r="S1141" i="11"/>
  <c r="Y1141" i="11"/>
  <c r="Z1141" i="11"/>
  <c r="S1133" i="11"/>
  <c r="Y1133" i="11"/>
  <c r="Z1133" i="11"/>
  <c r="S1125" i="11"/>
  <c r="Y1125" i="11"/>
  <c r="Z1125" i="11"/>
  <c r="S1117" i="11"/>
  <c r="Y1117" i="11"/>
  <c r="Z1117" i="11"/>
  <c r="S1109" i="11"/>
  <c r="Y1109" i="11"/>
  <c r="Z1109" i="11"/>
  <c r="S1101" i="11"/>
  <c r="Y1101" i="11"/>
  <c r="Z1101" i="11"/>
  <c r="S1093" i="11"/>
  <c r="Y1093" i="11"/>
  <c r="Z1093" i="11"/>
  <c r="S1085" i="11"/>
  <c r="Y1085" i="11"/>
  <c r="Z1085" i="11"/>
  <c r="S1077" i="11"/>
  <c r="Y1077" i="11"/>
  <c r="Z1077" i="11"/>
  <c r="S1069" i="11"/>
  <c r="Y1069" i="11"/>
  <c r="Z1069" i="11"/>
  <c r="S1061" i="11"/>
  <c r="Y1061" i="11"/>
  <c r="Z1061" i="11"/>
  <c r="S1053" i="11"/>
  <c r="Y1053" i="11"/>
  <c r="Z1053" i="11"/>
  <c r="S1045" i="11"/>
  <c r="Y1045" i="11"/>
  <c r="Z1045" i="11"/>
  <c r="S1037" i="11"/>
  <c r="Y1037" i="11"/>
  <c r="Z1037" i="11"/>
  <c r="S1029" i="11"/>
  <c r="Y1029" i="11"/>
  <c r="Z1029" i="11"/>
  <c r="S1021" i="11"/>
  <c r="Y1021" i="11"/>
  <c r="Z1021" i="11"/>
  <c r="S1013" i="11"/>
  <c r="Y1013" i="11"/>
  <c r="Z1013" i="11"/>
  <c r="S1005" i="11"/>
  <c r="Y1005" i="11"/>
  <c r="Z1005" i="11"/>
  <c r="S997" i="11"/>
  <c r="Y997" i="11"/>
  <c r="Z997" i="11"/>
  <c r="S989" i="11"/>
  <c r="Y989" i="11"/>
  <c r="Z989" i="11"/>
  <c r="S981" i="11"/>
  <c r="Y981" i="11"/>
  <c r="Z981" i="11"/>
  <c r="S973" i="11"/>
  <c r="Y973" i="11"/>
  <c r="Z973" i="11"/>
  <c r="S965" i="11"/>
  <c r="Y965" i="11"/>
  <c r="Z965" i="11"/>
  <c r="S957" i="11"/>
  <c r="Y957" i="11"/>
  <c r="Z957" i="11"/>
  <c r="S949" i="11"/>
  <c r="Y949" i="11"/>
  <c r="Z949" i="11"/>
  <c r="S941" i="11"/>
  <c r="Y941" i="11"/>
  <c r="Z941" i="11"/>
  <c r="S933" i="11"/>
  <c r="Y933" i="11"/>
  <c r="Z933" i="11"/>
  <c r="S925" i="11"/>
  <c r="Y925" i="11"/>
  <c r="Z925" i="11"/>
  <c r="S917" i="11"/>
  <c r="Y917" i="11"/>
  <c r="Z917" i="11"/>
  <c r="S909" i="11"/>
  <c r="Y909" i="11"/>
  <c r="Z909" i="11"/>
  <c r="S901" i="11"/>
  <c r="Y901" i="11"/>
  <c r="Z901" i="11"/>
  <c r="S893" i="11"/>
  <c r="Y893" i="11"/>
  <c r="Z893" i="11"/>
  <c r="S885" i="11"/>
  <c r="Y885" i="11"/>
  <c r="Z885" i="11"/>
  <c r="S877" i="11"/>
  <c r="Y877" i="11"/>
  <c r="Z877" i="11"/>
  <c r="S869" i="11"/>
  <c r="Y869" i="11"/>
  <c r="Z869" i="11"/>
  <c r="S861" i="11"/>
  <c r="Y861" i="11"/>
  <c r="Z861" i="11"/>
  <c r="S853" i="11"/>
  <c r="Y853" i="11"/>
  <c r="Z853" i="11"/>
  <c r="S845" i="11"/>
  <c r="Y845" i="11"/>
  <c r="Z845" i="11"/>
  <c r="S837" i="11"/>
  <c r="Z837" i="11"/>
  <c r="Y837" i="11"/>
  <c r="S829" i="11"/>
  <c r="Y829" i="11"/>
  <c r="Z829" i="11"/>
  <c r="S821" i="11"/>
  <c r="Y821" i="11"/>
  <c r="Z821" i="11"/>
  <c r="S813" i="11"/>
  <c r="Y813" i="11"/>
  <c r="Z813" i="11"/>
  <c r="S805" i="11"/>
  <c r="Y805" i="11"/>
  <c r="Z805" i="11"/>
  <c r="S797" i="11"/>
  <c r="Y797" i="11"/>
  <c r="Z797" i="11"/>
  <c r="S789" i="11"/>
  <c r="Y789" i="11"/>
  <c r="Z789" i="11"/>
  <c r="S781" i="11"/>
  <c r="Y781" i="11"/>
  <c r="Z781" i="11"/>
  <c r="S773" i="11"/>
  <c r="Y773" i="11"/>
  <c r="Z773" i="11"/>
  <c r="S765" i="11"/>
  <c r="Y765" i="11"/>
  <c r="Z765" i="11"/>
  <c r="S757" i="11"/>
  <c r="Y757" i="11"/>
  <c r="Z757" i="11"/>
  <c r="S749" i="11"/>
  <c r="Y749" i="11"/>
  <c r="Z749" i="11"/>
  <c r="S741" i="11"/>
  <c r="Y741" i="11"/>
  <c r="Z741" i="11"/>
  <c r="S733" i="11"/>
  <c r="Y733" i="11"/>
  <c r="Z733" i="11"/>
  <c r="S725" i="11"/>
  <c r="Y725" i="11"/>
  <c r="Z725" i="11"/>
  <c r="S717" i="11"/>
  <c r="Y717" i="11"/>
  <c r="Z717" i="11"/>
  <c r="S709" i="11"/>
  <c r="Y709" i="11"/>
  <c r="Z709" i="11"/>
  <c r="S701" i="11"/>
  <c r="Y701" i="11"/>
  <c r="Z701" i="11"/>
  <c r="S693" i="11"/>
  <c r="Z693" i="11"/>
  <c r="Y693" i="11"/>
  <c r="S685" i="11"/>
  <c r="Y685" i="11"/>
  <c r="Z685" i="11"/>
  <c r="S677" i="11"/>
  <c r="Y677" i="11"/>
  <c r="Z677" i="11"/>
  <c r="S669" i="11"/>
  <c r="Z669" i="11"/>
  <c r="Y669" i="11"/>
  <c r="S661" i="11"/>
  <c r="Y661" i="11"/>
  <c r="Z661" i="11"/>
  <c r="S653" i="11"/>
  <c r="Z653" i="11"/>
  <c r="Y653" i="11"/>
  <c r="S645" i="11"/>
  <c r="Y645" i="11"/>
  <c r="Z645" i="11"/>
  <c r="S637" i="11"/>
  <c r="Y637" i="11"/>
  <c r="Z637" i="11"/>
  <c r="S629" i="11"/>
  <c r="Y629" i="11"/>
  <c r="Z629" i="11"/>
  <c r="S621" i="11"/>
  <c r="Y621" i="11"/>
  <c r="Z621" i="11"/>
  <c r="S613" i="11"/>
  <c r="Y613" i="11"/>
  <c r="Z613" i="11"/>
  <c r="S605" i="11"/>
  <c r="Y605" i="11"/>
  <c r="Z605" i="11"/>
  <c r="S597" i="11"/>
  <c r="Y597" i="11"/>
  <c r="Z597" i="11"/>
  <c r="S589" i="11"/>
  <c r="Y589" i="11"/>
  <c r="Z589" i="11"/>
  <c r="S581" i="11"/>
  <c r="Y581" i="11"/>
  <c r="Z581" i="11"/>
  <c r="S573" i="11"/>
  <c r="Y573" i="11"/>
  <c r="Z573" i="11"/>
  <c r="S565" i="11"/>
  <c r="Y565" i="11"/>
  <c r="Z565" i="11"/>
  <c r="S557" i="11"/>
  <c r="Y557" i="11"/>
  <c r="Z557" i="11"/>
  <c r="S549" i="11"/>
  <c r="Y549" i="11"/>
  <c r="Z549" i="11"/>
  <c r="S541" i="11"/>
  <c r="Y541" i="11"/>
  <c r="Z541" i="11"/>
  <c r="S533" i="11"/>
  <c r="Y533" i="11"/>
  <c r="Z533" i="11"/>
  <c r="S525" i="11"/>
  <c r="Y525" i="11"/>
  <c r="Z525" i="11"/>
  <c r="S517" i="11"/>
  <c r="Y517" i="11"/>
  <c r="Z517" i="11"/>
  <c r="S509" i="11"/>
  <c r="Y509" i="11"/>
  <c r="Z509" i="11"/>
  <c r="S501" i="11"/>
  <c r="Y501" i="11"/>
  <c r="Z501" i="11"/>
  <c r="S493" i="11"/>
  <c r="Y493" i="11"/>
  <c r="Z493" i="11"/>
  <c r="S485" i="11"/>
  <c r="Y485" i="11"/>
  <c r="Z485" i="11"/>
  <c r="S477" i="11"/>
  <c r="Y477" i="11"/>
  <c r="Z477" i="11"/>
  <c r="S469" i="11"/>
  <c r="Y469" i="11"/>
  <c r="Z469" i="11"/>
  <c r="S461" i="11"/>
  <c r="Y461" i="11"/>
  <c r="Z461" i="11"/>
  <c r="S453" i="11"/>
  <c r="Y453" i="11"/>
  <c r="Z453" i="11"/>
  <c r="S445" i="11"/>
  <c r="Y445" i="11"/>
  <c r="Z445" i="11"/>
  <c r="S437" i="11"/>
  <c r="Y437" i="11"/>
  <c r="Z437" i="11"/>
  <c r="S429" i="11"/>
  <c r="Y429" i="11"/>
  <c r="Z429" i="11"/>
  <c r="S421" i="11"/>
  <c r="Y421" i="11"/>
  <c r="Z421" i="11"/>
  <c r="S413" i="11"/>
  <c r="Y413" i="11"/>
  <c r="Z413" i="11"/>
  <c r="S405" i="11"/>
  <c r="Y405" i="11"/>
  <c r="Z405" i="11"/>
  <c r="S397" i="11"/>
  <c r="Y397" i="11"/>
  <c r="Z397" i="11"/>
  <c r="S389" i="11"/>
  <c r="Y389" i="11"/>
  <c r="Z389" i="11"/>
  <c r="S381" i="11"/>
  <c r="Y381" i="11"/>
  <c r="Z381" i="11"/>
  <c r="S373" i="11"/>
  <c r="Y373" i="11"/>
  <c r="Z373" i="11"/>
  <c r="S365" i="11"/>
  <c r="Y365" i="11"/>
  <c r="Z365" i="11"/>
  <c r="S357" i="11"/>
  <c r="Y357" i="11"/>
  <c r="Z357" i="11"/>
  <c r="S349" i="11"/>
  <c r="Y349" i="11"/>
  <c r="Z349" i="11"/>
  <c r="S341" i="11"/>
  <c r="Y341" i="11"/>
  <c r="Z341" i="11"/>
  <c r="S333" i="11"/>
  <c r="Y333" i="11"/>
  <c r="Z333" i="11"/>
  <c r="S325" i="11"/>
  <c r="Y325" i="11"/>
  <c r="Z325" i="11"/>
  <c r="S317" i="11"/>
  <c r="Y317" i="11"/>
  <c r="Z317" i="11"/>
  <c r="S309" i="11"/>
  <c r="Y309" i="11"/>
  <c r="Z309" i="11"/>
  <c r="S301" i="11"/>
  <c r="Y301" i="11"/>
  <c r="Z301" i="11"/>
  <c r="S293" i="11"/>
  <c r="Y293" i="11"/>
  <c r="Z293" i="11"/>
  <c r="S285" i="11"/>
  <c r="Y285" i="11"/>
  <c r="Z285" i="11"/>
  <c r="S277" i="11"/>
  <c r="Y277" i="11"/>
  <c r="Z277" i="11"/>
  <c r="S269" i="11"/>
  <c r="Y269" i="11"/>
  <c r="Z269" i="11"/>
  <c r="S261" i="11"/>
  <c r="Y261" i="11"/>
  <c r="Z261" i="11"/>
  <c r="S253" i="11"/>
  <c r="Y253" i="11"/>
  <c r="Z253" i="11"/>
  <c r="S245" i="11"/>
  <c r="Y245" i="11"/>
  <c r="Z245" i="11"/>
  <c r="S237" i="11"/>
  <c r="Y237" i="11"/>
  <c r="Z237" i="11"/>
  <c r="S229" i="11"/>
  <c r="Y229" i="11"/>
  <c r="Z229" i="11"/>
  <c r="S221" i="11"/>
  <c r="Y221" i="11"/>
  <c r="Z221" i="11"/>
  <c r="S213" i="11"/>
  <c r="Y213" i="11"/>
  <c r="Z213" i="11"/>
  <c r="S205" i="11"/>
  <c r="Y205" i="11"/>
  <c r="Z205" i="11"/>
  <c r="S197" i="11"/>
  <c r="Y197" i="11"/>
  <c r="Z197" i="11"/>
  <c r="S189" i="11"/>
  <c r="Y189" i="11"/>
  <c r="Z189" i="11"/>
  <c r="S181" i="11"/>
  <c r="Y181" i="11"/>
  <c r="Z181" i="11"/>
  <c r="S173" i="11"/>
  <c r="Y173" i="11"/>
  <c r="Z173" i="11"/>
  <c r="S165" i="11"/>
  <c r="Y165" i="11"/>
  <c r="Z165" i="11"/>
  <c r="S157" i="11"/>
  <c r="Y157" i="11"/>
  <c r="Z157" i="11"/>
  <c r="S149" i="11"/>
  <c r="Y149" i="11"/>
  <c r="Z149" i="11"/>
  <c r="S141" i="11"/>
  <c r="Y141" i="11"/>
  <c r="Z141" i="11"/>
  <c r="S133" i="11"/>
  <c r="Y133" i="11"/>
  <c r="Z133" i="11"/>
  <c r="S125" i="11"/>
  <c r="Y125" i="11"/>
  <c r="Z125" i="11"/>
  <c r="S117" i="11"/>
  <c r="Y117" i="11"/>
  <c r="Z117" i="11"/>
  <c r="S109" i="11"/>
  <c r="Y109" i="11"/>
  <c r="Z109" i="11"/>
  <c r="S101" i="11"/>
  <c r="Y101" i="11"/>
  <c r="Z101" i="11"/>
  <c r="S93" i="11"/>
  <c r="Y93" i="11"/>
  <c r="Z93" i="11"/>
  <c r="S85" i="11"/>
  <c r="Y85" i="11"/>
  <c r="Z85" i="11"/>
  <c r="S77" i="11"/>
  <c r="Y77" i="11"/>
  <c r="Z77" i="11"/>
  <c r="S69" i="11"/>
  <c r="Y69" i="11"/>
  <c r="Z69" i="11"/>
  <c r="S61" i="11"/>
  <c r="Y61" i="11"/>
  <c r="Z61" i="11"/>
  <c r="S53" i="11"/>
  <c r="Y53" i="11"/>
  <c r="Z53" i="11"/>
  <c r="S45" i="11"/>
  <c r="Y45" i="11"/>
  <c r="Z45" i="11"/>
  <c r="S37" i="11"/>
  <c r="Y37" i="11"/>
  <c r="Z37" i="11"/>
  <c r="S3604" i="11"/>
  <c r="Y3604" i="11"/>
  <c r="Z3604" i="11"/>
  <c r="S3596" i="11"/>
  <c r="Y3596" i="11"/>
  <c r="Z3596" i="11"/>
  <c r="S3588" i="11"/>
  <c r="Y3588" i="11"/>
  <c r="Z3588" i="11"/>
  <c r="S3580" i="11"/>
  <c r="Y3580" i="11"/>
  <c r="Z3580" i="11"/>
  <c r="S3572" i="11"/>
  <c r="Y3572" i="11"/>
  <c r="Z3572" i="11"/>
  <c r="S3564" i="11"/>
  <c r="Y3564" i="11"/>
  <c r="Z3564" i="11"/>
  <c r="S3556" i="11"/>
  <c r="Y3556" i="11"/>
  <c r="Z3556" i="11"/>
  <c r="S3548" i="11"/>
  <c r="Y3548" i="11"/>
  <c r="Z3548" i="11"/>
  <c r="S3540" i="11"/>
  <c r="Y3540" i="11"/>
  <c r="Z3540" i="11"/>
  <c r="S3532" i="11"/>
  <c r="Y3532" i="11"/>
  <c r="Z3532" i="11"/>
  <c r="S3524" i="11"/>
  <c r="Y3524" i="11"/>
  <c r="Z3524" i="11"/>
  <c r="S3516" i="11"/>
  <c r="Y3516" i="11"/>
  <c r="Z3516" i="11"/>
  <c r="S3508" i="11"/>
  <c r="Y3508" i="11"/>
  <c r="Z3508" i="11"/>
  <c r="S3500" i="11"/>
  <c r="Y3500" i="11"/>
  <c r="Z3500" i="11"/>
  <c r="S3492" i="11"/>
  <c r="Y3492" i="11"/>
  <c r="Z3492" i="11"/>
  <c r="S3484" i="11"/>
  <c r="Y3484" i="11"/>
  <c r="Z3484" i="11"/>
  <c r="S3476" i="11"/>
  <c r="Y3476" i="11"/>
  <c r="Z3476" i="11"/>
  <c r="S3468" i="11"/>
  <c r="Y3468" i="11"/>
  <c r="Z3468" i="11"/>
  <c r="S3460" i="11"/>
  <c r="Y3460" i="11"/>
  <c r="Z3460" i="11"/>
  <c r="S3452" i="11"/>
  <c r="Z3452" i="11"/>
  <c r="Y3452" i="11"/>
  <c r="S3444" i="11"/>
  <c r="Y3444" i="11"/>
  <c r="Z3444" i="11"/>
  <c r="S3436" i="11"/>
  <c r="Y3436" i="11"/>
  <c r="Z3436" i="11"/>
  <c r="S3428" i="11"/>
  <c r="Y3428" i="11"/>
  <c r="Z3428" i="11"/>
  <c r="S3420" i="11"/>
  <c r="Y3420" i="11"/>
  <c r="Z3420" i="11"/>
  <c r="S3412" i="11"/>
  <c r="Z3412" i="11"/>
  <c r="Y3412" i="11"/>
  <c r="S3404" i="11"/>
  <c r="Z3404" i="11"/>
  <c r="Y3404" i="11"/>
  <c r="S3396" i="11"/>
  <c r="Z3396" i="11"/>
  <c r="Y3396" i="11"/>
  <c r="S3388" i="11"/>
  <c r="Z3388" i="11"/>
  <c r="Y3388" i="11"/>
  <c r="S3380" i="11"/>
  <c r="Z3380" i="11"/>
  <c r="Y3380" i="11"/>
  <c r="S3372" i="11"/>
  <c r="Z3372" i="11"/>
  <c r="Y3372" i="11"/>
  <c r="S3364" i="11"/>
  <c r="Y3364" i="11"/>
  <c r="Z3364" i="11"/>
  <c r="S3356" i="11"/>
  <c r="Y3356" i="11"/>
  <c r="Z3356" i="11"/>
  <c r="S3348" i="11"/>
  <c r="Y3348" i="11"/>
  <c r="Z3348" i="11"/>
  <c r="S3340" i="11"/>
  <c r="Y3340" i="11"/>
  <c r="Z3340" i="11"/>
  <c r="S3332" i="11"/>
  <c r="Y3332" i="11"/>
  <c r="Z3332" i="11"/>
  <c r="S3324" i="11"/>
  <c r="Y3324" i="11"/>
  <c r="Z3324" i="11"/>
  <c r="S3316" i="11"/>
  <c r="Y3316" i="11"/>
  <c r="Z3316" i="11"/>
  <c r="S3308" i="11"/>
  <c r="Y3308" i="11"/>
  <c r="Z3308" i="11"/>
  <c r="S3300" i="11"/>
  <c r="Y3300" i="11"/>
  <c r="Z3300" i="11"/>
  <c r="S3292" i="11"/>
  <c r="Y3292" i="11"/>
  <c r="Z3292" i="11"/>
  <c r="S3284" i="11"/>
  <c r="Y3284" i="11"/>
  <c r="Z3284" i="11"/>
  <c r="S3276" i="11"/>
  <c r="Y3276" i="11"/>
  <c r="Z3276" i="11"/>
  <c r="S3268" i="11"/>
  <c r="Y3268" i="11"/>
  <c r="Z3268" i="11"/>
  <c r="S3260" i="11"/>
  <c r="Y3260" i="11"/>
  <c r="Z3260" i="11"/>
  <c r="S3252" i="11"/>
  <c r="Y3252" i="11"/>
  <c r="Z3252" i="11"/>
  <c r="S3244" i="11"/>
  <c r="Y3244" i="11"/>
  <c r="Z3244" i="11"/>
  <c r="S3236" i="11"/>
  <c r="Y3236" i="11"/>
  <c r="Z3236" i="11"/>
  <c r="S3228" i="11"/>
  <c r="Y3228" i="11"/>
  <c r="Z3228" i="11"/>
  <c r="S3220" i="11"/>
  <c r="Y3220" i="11"/>
  <c r="Z3220" i="11"/>
  <c r="S3212" i="11"/>
  <c r="Y3212" i="11"/>
  <c r="Z3212" i="11"/>
  <c r="S3204" i="11"/>
  <c r="Y3204" i="11"/>
  <c r="Z3204" i="11"/>
  <c r="S3196" i="11"/>
  <c r="Y3196" i="11"/>
  <c r="Z3196" i="11"/>
  <c r="S3188" i="11"/>
  <c r="Y3188" i="11"/>
  <c r="Z3188" i="11"/>
  <c r="S3180" i="11"/>
  <c r="Y3180" i="11"/>
  <c r="Z3180" i="11"/>
  <c r="S3172" i="11"/>
  <c r="Y3172" i="11"/>
  <c r="Z3172" i="11"/>
  <c r="S3164" i="11"/>
  <c r="Y3164" i="11"/>
  <c r="Z3164" i="11"/>
  <c r="S3156" i="11"/>
  <c r="Y3156" i="11"/>
  <c r="Z3156" i="11"/>
  <c r="S3148" i="11"/>
  <c r="Y3148" i="11"/>
  <c r="Z3148" i="11"/>
  <c r="S3140" i="11"/>
  <c r="Y3140" i="11"/>
  <c r="Z3140" i="11"/>
  <c r="S3132" i="11"/>
  <c r="Y3132" i="11"/>
  <c r="Z3132" i="11"/>
  <c r="S3124" i="11"/>
  <c r="Z3124" i="11"/>
  <c r="Y3124" i="11"/>
  <c r="S3116" i="11"/>
  <c r="Z3116" i="11"/>
  <c r="Y3116" i="11"/>
  <c r="S3108" i="11"/>
  <c r="Z3108" i="11"/>
  <c r="Y3108" i="11"/>
  <c r="S3100" i="11"/>
  <c r="Z3100" i="11"/>
  <c r="Y3100" i="11"/>
  <c r="S3092" i="11"/>
  <c r="Z3092" i="11"/>
  <c r="Y3092" i="11"/>
  <c r="S3084" i="11"/>
  <c r="Z3084" i="11"/>
  <c r="Y3084" i="11"/>
  <c r="S3076" i="11"/>
  <c r="Z3076" i="11"/>
  <c r="Y3076" i="11"/>
  <c r="S3068" i="11"/>
  <c r="Z3068" i="11"/>
  <c r="Y3068" i="11"/>
  <c r="S3060" i="11"/>
  <c r="Z3060" i="11"/>
  <c r="Y3060" i="11"/>
  <c r="S3052" i="11"/>
  <c r="Z3052" i="11"/>
  <c r="Y3052" i="11"/>
  <c r="S3044" i="11"/>
  <c r="Z3044" i="11"/>
  <c r="Y3044" i="11"/>
  <c r="S3036" i="11"/>
  <c r="Z3036" i="11"/>
  <c r="Y3036" i="11"/>
  <c r="S3028" i="11"/>
  <c r="Z3028" i="11"/>
  <c r="Y3028" i="11"/>
  <c r="S3020" i="11"/>
  <c r="Y3020" i="11"/>
  <c r="Z3020" i="11"/>
  <c r="S3012" i="11"/>
  <c r="Y3012" i="11"/>
  <c r="Z3012" i="11"/>
  <c r="S3004" i="11"/>
  <c r="Y3004" i="11"/>
  <c r="Z3004" i="11"/>
  <c r="S2996" i="11"/>
  <c r="Z2996" i="11"/>
  <c r="Y2996" i="11"/>
  <c r="S2988" i="11"/>
  <c r="Y2988" i="11"/>
  <c r="Z2988" i="11"/>
  <c r="S2980" i="11"/>
  <c r="Y2980" i="11"/>
  <c r="Z2980" i="11"/>
  <c r="S2972" i="11"/>
  <c r="Y2972" i="11"/>
  <c r="Z2972" i="11"/>
  <c r="S2964" i="11"/>
  <c r="Z2964" i="11"/>
  <c r="Y2964" i="11"/>
  <c r="S2956" i="11"/>
  <c r="Y2956" i="11"/>
  <c r="Z2956" i="11"/>
  <c r="S2948" i="11"/>
  <c r="Y2948" i="11"/>
  <c r="Z2948" i="11"/>
  <c r="S2940" i="11"/>
  <c r="Z2940" i="11"/>
  <c r="Y2940" i="11"/>
  <c r="S2932" i="11"/>
  <c r="Z2932" i="11"/>
  <c r="Y2932" i="11"/>
  <c r="S2924" i="11"/>
  <c r="Y2924" i="11"/>
  <c r="Z2924" i="11"/>
  <c r="S2916" i="11"/>
  <c r="Y2916" i="11"/>
  <c r="Z2916" i="11"/>
  <c r="S2908" i="11"/>
  <c r="Z2908" i="11"/>
  <c r="Y2908" i="11"/>
  <c r="S2900" i="11"/>
  <c r="Z2900" i="11"/>
  <c r="Y2900" i="11"/>
  <c r="S2892" i="11"/>
  <c r="Y2892" i="11"/>
  <c r="Z2892" i="11"/>
  <c r="S2884" i="11"/>
  <c r="Y2884" i="11"/>
  <c r="Z2884" i="11"/>
  <c r="S2876" i="11"/>
  <c r="Y2876" i="11"/>
  <c r="Z2876" i="11"/>
  <c r="S2868" i="11"/>
  <c r="Z2868" i="11"/>
  <c r="Y2868" i="11"/>
  <c r="S2860" i="11"/>
  <c r="Y2860" i="11"/>
  <c r="Z2860" i="11"/>
  <c r="S2852" i="11"/>
  <c r="Y2852" i="11"/>
  <c r="Z2852" i="11"/>
  <c r="S2844" i="11"/>
  <c r="Y2844" i="11"/>
  <c r="Z2844" i="11"/>
  <c r="S2836" i="11"/>
  <c r="Z2836" i="11"/>
  <c r="Y2836" i="11"/>
  <c r="S2828" i="11"/>
  <c r="Y2828" i="11"/>
  <c r="Z2828" i="11"/>
  <c r="S2820" i="11"/>
  <c r="Y2820" i="11"/>
  <c r="Z2820" i="11"/>
  <c r="S2812" i="11"/>
  <c r="Y2812" i="11"/>
  <c r="Z2812" i="11"/>
  <c r="S2804" i="11"/>
  <c r="Z2804" i="11"/>
  <c r="Y2804" i="11"/>
  <c r="S2796" i="11"/>
  <c r="Y2796" i="11"/>
  <c r="Z2796" i="11"/>
  <c r="S2788" i="11"/>
  <c r="Y2788" i="11"/>
  <c r="Z2788" i="11"/>
  <c r="S2780" i="11"/>
  <c r="Y2780" i="11"/>
  <c r="Z2780" i="11"/>
  <c r="S2772" i="11"/>
  <c r="Z2772" i="11"/>
  <c r="Y2772" i="11"/>
  <c r="S2764" i="11"/>
  <c r="Y2764" i="11"/>
  <c r="Z2764" i="11"/>
  <c r="S2756" i="11"/>
  <c r="Y2756" i="11"/>
  <c r="Z2756" i="11"/>
  <c r="S2748" i="11"/>
  <c r="Z2748" i="11"/>
  <c r="Y2748" i="11"/>
  <c r="S2740" i="11"/>
  <c r="Z2740" i="11"/>
  <c r="Y2740" i="11"/>
  <c r="S2732" i="11"/>
  <c r="Y2732" i="11"/>
  <c r="Z2732" i="11"/>
  <c r="S2724" i="11"/>
  <c r="Y2724" i="11"/>
  <c r="Z2724" i="11"/>
  <c r="S2716" i="11"/>
  <c r="Z2716" i="11"/>
  <c r="Y2716" i="11"/>
  <c r="S2708" i="11"/>
  <c r="Z2708" i="11"/>
  <c r="Y2708" i="11"/>
  <c r="S2700" i="11"/>
  <c r="Y2700" i="11"/>
  <c r="Z2700" i="11"/>
  <c r="S2692" i="11"/>
  <c r="Y2692" i="11"/>
  <c r="Z2692" i="11"/>
  <c r="S2684" i="11"/>
  <c r="Z2684" i="11"/>
  <c r="Y2684" i="11"/>
  <c r="S2676" i="11"/>
  <c r="Z2676" i="11"/>
  <c r="Y2676" i="11"/>
  <c r="S2668" i="11"/>
  <c r="Y2668" i="11"/>
  <c r="Z2668" i="11"/>
  <c r="S2660" i="11"/>
  <c r="Y2660" i="11"/>
  <c r="Z2660" i="11"/>
  <c r="S2652" i="11"/>
  <c r="Z2652" i="11"/>
  <c r="Y2652" i="11"/>
  <c r="S2644" i="11"/>
  <c r="Z2644" i="11"/>
  <c r="Y2644" i="11"/>
  <c r="S2636" i="11"/>
  <c r="Y2636" i="11"/>
  <c r="Z2636" i="11"/>
  <c r="S2628" i="11"/>
  <c r="Y2628" i="11"/>
  <c r="Z2628" i="11"/>
  <c r="S2620" i="11"/>
  <c r="Z2620" i="11"/>
  <c r="Y2620" i="11"/>
  <c r="S2612" i="11"/>
  <c r="Z2612" i="11"/>
  <c r="Y2612" i="11"/>
  <c r="S2604" i="11"/>
  <c r="Y2604" i="11"/>
  <c r="Z2604" i="11"/>
  <c r="S2596" i="11"/>
  <c r="Y2596" i="11"/>
  <c r="Z2596" i="11"/>
  <c r="S2588" i="11"/>
  <c r="Z2588" i="11"/>
  <c r="Y2588" i="11"/>
  <c r="S2580" i="11"/>
  <c r="Z2580" i="11"/>
  <c r="Y2580" i="11"/>
  <c r="S2572" i="11"/>
  <c r="Y2572" i="11"/>
  <c r="Z2572" i="11"/>
  <c r="S2564" i="11"/>
  <c r="Y2564" i="11"/>
  <c r="Z2564" i="11"/>
  <c r="S2556" i="11"/>
  <c r="Z2556" i="11"/>
  <c r="Y2556" i="11"/>
  <c r="S2548" i="11"/>
  <c r="Z2548" i="11"/>
  <c r="Y2548" i="11"/>
  <c r="S2540" i="11"/>
  <c r="Y2540" i="11"/>
  <c r="Z2540" i="11"/>
  <c r="S2532" i="11"/>
  <c r="Y2532" i="11"/>
  <c r="Z2532" i="11"/>
  <c r="S2524" i="11"/>
  <c r="Y2524" i="11"/>
  <c r="Z2524" i="11"/>
  <c r="S2516" i="11"/>
  <c r="Y2516" i="11"/>
  <c r="Z2516" i="11"/>
  <c r="S2508" i="11"/>
  <c r="Y2508" i="11"/>
  <c r="Z2508" i="11"/>
  <c r="S2500" i="11"/>
  <c r="Y2500" i="11"/>
  <c r="Z2500" i="11"/>
  <c r="S2492" i="11"/>
  <c r="Y2492" i="11"/>
  <c r="Z2492" i="11"/>
  <c r="S2484" i="11"/>
  <c r="Y2484" i="11"/>
  <c r="Z2484" i="11"/>
  <c r="S2476" i="11"/>
  <c r="Y2476" i="11"/>
  <c r="Z2476" i="11"/>
  <c r="S2468" i="11"/>
  <c r="Y2468" i="11"/>
  <c r="Z2468" i="11"/>
  <c r="S2460" i="11"/>
  <c r="Y2460" i="11"/>
  <c r="Z2460" i="11"/>
  <c r="S2452" i="11"/>
  <c r="Y2452" i="11"/>
  <c r="Z2452" i="11"/>
  <c r="S2444" i="11"/>
  <c r="Y2444" i="11"/>
  <c r="Z2444" i="11"/>
  <c r="S2436" i="11"/>
  <c r="Y2436" i="11"/>
  <c r="Z2436" i="11"/>
  <c r="S2428" i="11"/>
  <c r="Y2428" i="11"/>
  <c r="Z2428" i="11"/>
  <c r="S2420" i="11"/>
  <c r="Y2420" i="11"/>
  <c r="Z2420" i="11"/>
  <c r="S2412" i="11"/>
  <c r="Y2412" i="11"/>
  <c r="Z2412" i="11"/>
  <c r="S2404" i="11"/>
  <c r="Y2404" i="11"/>
  <c r="Z2404" i="11"/>
  <c r="S2396" i="11"/>
  <c r="Y2396" i="11"/>
  <c r="Z2396" i="11"/>
  <c r="S2388" i="11"/>
  <c r="Y2388" i="11"/>
  <c r="Z2388" i="11"/>
  <c r="S2380" i="11"/>
  <c r="Y2380" i="11"/>
  <c r="Z2380" i="11"/>
  <c r="S2372" i="11"/>
  <c r="Y2372" i="11"/>
  <c r="Z2372" i="11"/>
  <c r="S2364" i="11"/>
  <c r="Y2364" i="11"/>
  <c r="Z2364" i="11"/>
  <c r="S2356" i="11"/>
  <c r="Y2356" i="11"/>
  <c r="Z2356" i="11"/>
  <c r="S2348" i="11"/>
  <c r="Y2348" i="11"/>
  <c r="Z2348" i="11"/>
  <c r="S2340" i="11"/>
  <c r="Y2340" i="11"/>
  <c r="Z2340" i="11"/>
  <c r="S2332" i="11"/>
  <c r="Y2332" i="11"/>
  <c r="Z2332" i="11"/>
  <c r="S2324" i="11"/>
  <c r="Y2324" i="11"/>
  <c r="Z2324" i="11"/>
  <c r="S2316" i="11"/>
  <c r="Y2316" i="11"/>
  <c r="Z2316" i="11"/>
  <c r="S2308" i="11"/>
  <c r="Y2308" i="11"/>
  <c r="Z2308" i="11"/>
  <c r="S2300" i="11"/>
  <c r="Y2300" i="11"/>
  <c r="Z2300" i="11"/>
  <c r="S2292" i="11"/>
  <c r="Y2292" i="11"/>
  <c r="Z2292" i="11"/>
  <c r="S2284" i="11"/>
  <c r="Y2284" i="11"/>
  <c r="Z2284" i="11"/>
  <c r="S2276" i="11"/>
  <c r="Z2276" i="11"/>
  <c r="Y2276" i="11"/>
  <c r="S2268" i="11"/>
  <c r="Z2268" i="11"/>
  <c r="Y2268" i="11"/>
  <c r="S2260" i="11"/>
  <c r="Z2260" i="11"/>
  <c r="Y2260" i="11"/>
  <c r="S2252" i="11"/>
  <c r="Z2252" i="11"/>
  <c r="Y2252" i="11"/>
  <c r="S2244" i="11"/>
  <c r="Z2244" i="11"/>
  <c r="Y2244" i="11"/>
  <c r="S2236" i="11"/>
  <c r="Z2236" i="11"/>
  <c r="Y2236" i="11"/>
  <c r="S2228" i="11"/>
  <c r="Z2228" i="11"/>
  <c r="Y2228" i="11"/>
  <c r="S2220" i="11"/>
  <c r="Z2220" i="11"/>
  <c r="Y2220" i="11"/>
  <c r="S2212" i="11"/>
  <c r="Z2212" i="11"/>
  <c r="Y2212" i="11"/>
  <c r="S2204" i="11"/>
  <c r="Z2204" i="11"/>
  <c r="Y2204" i="11"/>
  <c r="S2196" i="11"/>
  <c r="Z2196" i="11"/>
  <c r="Y2196" i="11"/>
  <c r="S2188" i="11"/>
  <c r="Z2188" i="11"/>
  <c r="Y2188" i="11"/>
  <c r="S2180" i="11"/>
  <c r="Z2180" i="11"/>
  <c r="Y2180" i="11"/>
  <c r="S2172" i="11"/>
  <c r="Z2172" i="11"/>
  <c r="Y2172" i="11"/>
  <c r="S2164" i="11"/>
  <c r="Z2164" i="11"/>
  <c r="Y2164" i="11"/>
  <c r="S2156" i="11"/>
  <c r="Z2156" i="11"/>
  <c r="Y2156" i="11"/>
  <c r="S2148" i="11"/>
  <c r="Z2148" i="11"/>
  <c r="Y2148" i="11"/>
  <c r="S2140" i="11"/>
  <c r="Z2140" i="11"/>
  <c r="Y2140" i="11"/>
  <c r="S2132" i="11"/>
  <c r="Z2132" i="11"/>
  <c r="Y2132" i="11"/>
  <c r="S2124" i="11"/>
  <c r="Z2124" i="11"/>
  <c r="Y2124" i="11"/>
  <c r="S2116" i="11"/>
  <c r="Z2116" i="11"/>
  <c r="Y2116" i="11"/>
  <c r="S2108" i="11"/>
  <c r="Z2108" i="11"/>
  <c r="Y2108" i="11"/>
  <c r="S2100" i="11"/>
  <c r="Z2100" i="11"/>
  <c r="Y2100" i="11"/>
  <c r="S2092" i="11"/>
  <c r="Z2092" i="11"/>
  <c r="Y2092" i="11"/>
  <c r="S2084" i="11"/>
  <c r="Z2084" i="11"/>
  <c r="Y2084" i="11"/>
  <c r="S2076" i="11"/>
  <c r="Z2076" i="11"/>
  <c r="Y2076" i="11"/>
  <c r="S2068" i="11"/>
  <c r="Z2068" i="11"/>
  <c r="Y2068" i="11"/>
  <c r="S2060" i="11"/>
  <c r="Z2060" i="11"/>
  <c r="Y2060" i="11"/>
  <c r="S2052" i="11"/>
  <c r="Z2052" i="11"/>
  <c r="Y2052" i="11"/>
  <c r="S2044" i="11"/>
  <c r="Z2044" i="11"/>
  <c r="Y2044" i="11"/>
  <c r="S2036" i="11"/>
  <c r="Z2036" i="11"/>
  <c r="Y2036" i="11"/>
  <c r="S2028" i="11"/>
  <c r="Z2028" i="11"/>
  <c r="Y2028" i="11"/>
  <c r="S2020" i="11"/>
  <c r="Z2020" i="11"/>
  <c r="Y2020" i="11"/>
  <c r="S2012" i="11"/>
  <c r="Z2012" i="11"/>
  <c r="Y2012" i="11"/>
  <c r="S2004" i="11"/>
  <c r="Z2004" i="11"/>
  <c r="Y2004" i="11"/>
  <c r="S1996" i="11"/>
  <c r="Z1996" i="11"/>
  <c r="Y1996" i="11"/>
  <c r="S1988" i="11"/>
  <c r="Z1988" i="11"/>
  <c r="Y1988" i="11"/>
  <c r="S1980" i="11"/>
  <c r="Z1980" i="11"/>
  <c r="Y1980" i="11"/>
  <c r="S1972" i="11"/>
  <c r="Z1972" i="11"/>
  <c r="Y1972" i="11"/>
  <c r="S1964" i="11"/>
  <c r="Z1964" i="11"/>
  <c r="Y1964" i="11"/>
  <c r="S1956" i="11"/>
  <c r="Z1956" i="11"/>
  <c r="Y1956" i="11"/>
  <c r="S1948" i="11"/>
  <c r="Z1948" i="11"/>
  <c r="Y1948" i="11"/>
  <c r="S1940" i="11"/>
  <c r="Z1940" i="11"/>
  <c r="Y1940" i="11"/>
  <c r="S1932" i="11"/>
  <c r="Z1932" i="11"/>
  <c r="Y1932" i="11"/>
  <c r="S1924" i="11"/>
  <c r="Z1924" i="11"/>
  <c r="Y1924" i="11"/>
  <c r="S1916" i="11"/>
  <c r="Z1916" i="11"/>
  <c r="Y1916" i="11"/>
  <c r="S1908" i="11"/>
  <c r="Z1908" i="11"/>
  <c r="Y1908" i="11"/>
  <c r="S1900" i="11"/>
  <c r="Z1900" i="11"/>
  <c r="Y1900" i="11"/>
  <c r="S1892" i="11"/>
  <c r="Z1892" i="11"/>
  <c r="Y1892" i="11"/>
  <c r="S1884" i="11"/>
  <c r="Z1884" i="11"/>
  <c r="Y1884" i="11"/>
  <c r="S1876" i="11"/>
  <c r="Z1876" i="11"/>
  <c r="Y1876" i="11"/>
  <c r="S1868" i="11"/>
  <c r="Y1868" i="11"/>
  <c r="Z1868" i="11"/>
  <c r="S1860" i="11"/>
  <c r="Z1860" i="11"/>
  <c r="Y1860" i="11"/>
  <c r="S1852" i="11"/>
  <c r="Y1852" i="11"/>
  <c r="Z1852" i="11"/>
  <c r="S1844" i="11"/>
  <c r="Z1844" i="11"/>
  <c r="Y1844" i="11"/>
  <c r="S1836" i="11"/>
  <c r="Y1836" i="11"/>
  <c r="Z1836" i="11"/>
  <c r="S1828" i="11"/>
  <c r="Z1828" i="11"/>
  <c r="Y1828" i="11"/>
  <c r="S1820" i="11"/>
  <c r="Y1820" i="11"/>
  <c r="Z1820" i="11"/>
  <c r="S1812" i="11"/>
  <c r="Z1812" i="11"/>
  <c r="Y1812" i="11"/>
  <c r="S1804" i="11"/>
  <c r="Y1804" i="11"/>
  <c r="Z1804" i="11"/>
  <c r="S1796" i="11"/>
  <c r="Z1796" i="11"/>
  <c r="Y1796" i="11"/>
  <c r="S1788" i="11"/>
  <c r="Y1788" i="11"/>
  <c r="Z1788" i="11"/>
  <c r="S1780" i="11"/>
  <c r="Z1780" i="11"/>
  <c r="Y1780" i="11"/>
  <c r="S1772" i="11"/>
  <c r="Y1772" i="11"/>
  <c r="Z1772" i="11"/>
  <c r="S1764" i="11"/>
  <c r="Z1764" i="11"/>
  <c r="Y1764" i="11"/>
  <c r="S1756" i="11"/>
  <c r="Y1756" i="11"/>
  <c r="Z1756" i="11"/>
  <c r="S1748" i="11"/>
  <c r="Z1748" i="11"/>
  <c r="Y1748" i="11"/>
  <c r="S1740" i="11"/>
  <c r="Y1740" i="11"/>
  <c r="Z1740" i="11"/>
  <c r="S1732" i="11"/>
  <c r="Z1732" i="11"/>
  <c r="Y1732" i="11"/>
  <c r="S1724" i="11"/>
  <c r="Y1724" i="11"/>
  <c r="Z1724" i="11"/>
  <c r="S1716" i="11"/>
  <c r="Z1716" i="11"/>
  <c r="Y1716" i="11"/>
  <c r="S1708" i="11"/>
  <c r="Y1708" i="11"/>
  <c r="Z1708" i="11"/>
  <c r="S1700" i="11"/>
  <c r="Z1700" i="11"/>
  <c r="Y1700" i="11"/>
  <c r="S1692" i="11"/>
  <c r="Y1692" i="11"/>
  <c r="Z1692" i="11"/>
  <c r="S1684" i="11"/>
  <c r="Z1684" i="11"/>
  <c r="Y1684" i="11"/>
  <c r="S1676" i="11"/>
  <c r="Y1676" i="11"/>
  <c r="Z1676" i="11"/>
  <c r="S1668" i="11"/>
  <c r="Z1668" i="11"/>
  <c r="Y1668" i="11"/>
  <c r="S1660" i="11"/>
  <c r="Y1660" i="11"/>
  <c r="Z1660" i="11"/>
  <c r="S1652" i="11"/>
  <c r="Z1652" i="11"/>
  <c r="Y1652" i="11"/>
  <c r="S1644" i="11"/>
  <c r="Y1644" i="11"/>
  <c r="Z1644" i="11"/>
  <c r="S1636" i="11"/>
  <c r="Z1636" i="11"/>
  <c r="Y1636" i="11"/>
  <c r="S1628" i="11"/>
  <c r="Y1628" i="11"/>
  <c r="Z1628" i="11"/>
  <c r="S1620" i="11"/>
  <c r="Z1620" i="11"/>
  <c r="Y1620" i="11"/>
  <c r="S1612" i="11"/>
  <c r="Z1612" i="11"/>
  <c r="Y1612" i="11"/>
  <c r="S1604" i="11"/>
  <c r="Z1604" i="11"/>
  <c r="Y1604" i="11"/>
  <c r="S1596" i="11"/>
  <c r="Z1596" i="11"/>
  <c r="Y1596" i="11"/>
  <c r="S1588" i="11"/>
  <c r="Z1588" i="11"/>
  <c r="Y1588" i="11"/>
  <c r="S1580" i="11"/>
  <c r="Z1580" i="11"/>
  <c r="Y1580" i="11"/>
  <c r="S1572" i="11"/>
  <c r="Z1572" i="11"/>
  <c r="Y1572" i="11"/>
  <c r="S1564" i="11"/>
  <c r="Z1564" i="11"/>
  <c r="Y1564" i="11"/>
  <c r="S1556" i="11"/>
  <c r="Z1556" i="11"/>
  <c r="Y1556" i="11"/>
  <c r="S1548" i="11"/>
  <c r="Z1548" i="11"/>
  <c r="Y1548" i="11"/>
  <c r="S1540" i="11"/>
  <c r="Z1540" i="11"/>
  <c r="Y1540" i="11"/>
  <c r="S1532" i="11"/>
  <c r="Z1532" i="11"/>
  <c r="Y1532" i="11"/>
  <c r="S1524" i="11"/>
  <c r="Z1524" i="11"/>
  <c r="Y1524" i="11"/>
  <c r="S1516" i="11"/>
  <c r="Z1516" i="11"/>
  <c r="Y1516" i="11"/>
  <c r="S1508" i="11"/>
  <c r="Z1508" i="11"/>
  <c r="Y1508" i="11"/>
  <c r="S1500" i="11"/>
  <c r="Z1500" i="11"/>
  <c r="Y1500" i="11"/>
  <c r="S1492" i="11"/>
  <c r="Z1492" i="11"/>
  <c r="Y1492" i="11"/>
  <c r="S1484" i="11"/>
  <c r="Z1484" i="11"/>
  <c r="Y1484" i="11"/>
  <c r="S1476" i="11"/>
  <c r="Z1476" i="11"/>
  <c r="Y1476" i="11"/>
  <c r="S1468" i="11"/>
  <c r="Z1468" i="11"/>
  <c r="Y1468" i="11"/>
  <c r="S1460" i="11"/>
  <c r="Z1460" i="11"/>
  <c r="Y1460" i="11"/>
  <c r="S1452" i="11"/>
  <c r="Z1452" i="11"/>
  <c r="Y1452" i="11"/>
  <c r="S1444" i="11"/>
  <c r="Z1444" i="11"/>
  <c r="Y1444" i="11"/>
  <c r="S1436" i="11"/>
  <c r="Z1436" i="11"/>
  <c r="Y1436" i="11"/>
  <c r="S1428" i="11"/>
  <c r="Z1428" i="11"/>
  <c r="Y1428" i="11"/>
  <c r="S1420" i="11"/>
  <c r="Z1420" i="11"/>
  <c r="Y1420" i="11"/>
  <c r="S1412" i="11"/>
  <c r="Z1412" i="11"/>
  <c r="Y1412" i="11"/>
  <c r="S1404" i="11"/>
  <c r="Z1404" i="11"/>
  <c r="Y1404" i="11"/>
  <c r="S1396" i="11"/>
  <c r="Z1396" i="11"/>
  <c r="Y1396" i="11"/>
  <c r="S1388" i="11"/>
  <c r="Z1388" i="11"/>
  <c r="Y1388" i="11"/>
  <c r="S1380" i="11"/>
  <c r="Z1380" i="11"/>
  <c r="Y1380" i="11"/>
  <c r="S1372" i="11"/>
  <c r="Z1372" i="11"/>
  <c r="Y1372" i="11"/>
  <c r="S1364" i="11"/>
  <c r="Z1364" i="11"/>
  <c r="Y1364" i="11"/>
  <c r="S1356" i="11"/>
  <c r="Z1356" i="11"/>
  <c r="Y1356" i="11"/>
  <c r="S1348" i="11"/>
  <c r="Z1348" i="11"/>
  <c r="Y1348" i="11"/>
  <c r="S1340" i="11"/>
  <c r="Z1340" i="11"/>
  <c r="Y1340" i="11"/>
  <c r="S1332" i="11"/>
  <c r="Z1332" i="11"/>
  <c r="Y1332" i="11"/>
  <c r="S1324" i="11"/>
  <c r="Z1324" i="11"/>
  <c r="Y1324" i="11"/>
  <c r="S1316" i="11"/>
  <c r="Z1316" i="11"/>
  <c r="Y1316" i="11"/>
  <c r="S1308" i="11"/>
  <c r="Z1308" i="11"/>
  <c r="Y1308" i="11"/>
  <c r="S1300" i="11"/>
  <c r="Z1300" i="11"/>
  <c r="Y1300" i="11"/>
  <c r="S1292" i="11"/>
  <c r="Z1292" i="11"/>
  <c r="Y1292" i="11"/>
  <c r="S1284" i="11"/>
  <c r="Z1284" i="11"/>
  <c r="Y1284" i="11"/>
  <c r="S1276" i="11"/>
  <c r="Z1276" i="11"/>
  <c r="Y1276" i="11"/>
  <c r="S1268" i="11"/>
  <c r="Z1268" i="11"/>
  <c r="Y1268" i="11"/>
  <c r="S1260" i="11"/>
  <c r="Y1260" i="11"/>
  <c r="Z1260" i="11"/>
  <c r="S1252" i="11"/>
  <c r="Y1252" i="11"/>
  <c r="Z1252" i="11"/>
  <c r="S1244" i="11"/>
  <c r="Y1244" i="11"/>
  <c r="Z1244" i="11"/>
  <c r="S1236" i="11"/>
  <c r="Y1236" i="11"/>
  <c r="Z1236" i="11"/>
  <c r="S1228" i="11"/>
  <c r="Y1228" i="11"/>
  <c r="Z1228" i="11"/>
  <c r="S1220" i="11"/>
  <c r="Y1220" i="11"/>
  <c r="Z1220" i="11"/>
  <c r="S1212" i="11"/>
  <c r="Y1212" i="11"/>
  <c r="Z1212" i="11"/>
  <c r="S1204" i="11"/>
  <c r="Y1204" i="11"/>
  <c r="Z1204" i="11"/>
  <c r="S1196" i="11"/>
  <c r="Y1196" i="11"/>
  <c r="Z1196" i="11"/>
  <c r="S1188" i="11"/>
  <c r="Y1188" i="11"/>
  <c r="Z1188" i="11"/>
  <c r="S1180" i="11"/>
  <c r="Y1180" i="11"/>
  <c r="Z1180" i="11"/>
  <c r="S1172" i="11"/>
  <c r="Y1172" i="11"/>
  <c r="Z1172" i="11"/>
  <c r="S1164" i="11"/>
  <c r="Y1164" i="11"/>
  <c r="Z1164" i="11"/>
  <c r="S1156" i="11"/>
  <c r="Y1156" i="11"/>
  <c r="Z1156" i="11"/>
  <c r="S1148" i="11"/>
  <c r="Y1148" i="11"/>
  <c r="Z1148" i="11"/>
  <c r="S1140" i="11"/>
  <c r="Y1140" i="11"/>
  <c r="Z1140" i="11"/>
  <c r="S1132" i="11"/>
  <c r="Y1132" i="11"/>
  <c r="Z1132" i="11"/>
  <c r="S1124" i="11"/>
  <c r="Y1124" i="11"/>
  <c r="Z1124" i="11"/>
  <c r="S1116" i="11"/>
  <c r="Y1116" i="11"/>
  <c r="Z1116" i="11"/>
  <c r="S1108" i="11"/>
  <c r="Y1108" i="11"/>
  <c r="Z1108" i="11"/>
  <c r="S1100" i="11"/>
  <c r="Y1100" i="11"/>
  <c r="Z1100" i="11"/>
  <c r="S1092" i="11"/>
  <c r="Y1092" i="11"/>
  <c r="Z1092" i="11"/>
  <c r="S1084" i="11"/>
  <c r="Y1084" i="11"/>
  <c r="Z1084" i="11"/>
  <c r="S1076" i="11"/>
  <c r="Y1076" i="11"/>
  <c r="Z1076" i="11"/>
  <c r="S1068" i="11"/>
  <c r="Y1068" i="11"/>
  <c r="Z1068" i="11"/>
  <c r="S1060" i="11"/>
  <c r="Y1060" i="11"/>
  <c r="Z1060" i="11"/>
  <c r="S1052" i="11"/>
  <c r="Y1052" i="11"/>
  <c r="Z1052" i="11"/>
  <c r="S1044" i="11"/>
  <c r="Y1044" i="11"/>
  <c r="Z1044" i="11"/>
  <c r="S1036" i="11"/>
  <c r="Y1036" i="11"/>
  <c r="Z1036" i="11"/>
  <c r="S1028" i="11"/>
  <c r="Y1028" i="11"/>
  <c r="Z1028" i="11"/>
  <c r="S1020" i="11"/>
  <c r="Y1020" i="11"/>
  <c r="Z1020" i="11"/>
  <c r="S1012" i="11"/>
  <c r="Y1012" i="11"/>
  <c r="Z1012" i="11"/>
  <c r="S1004" i="11"/>
  <c r="Y1004" i="11"/>
  <c r="Z1004" i="11"/>
  <c r="S996" i="11"/>
  <c r="Y996" i="11"/>
  <c r="Z996" i="11"/>
  <c r="S988" i="11"/>
  <c r="Y988" i="11"/>
  <c r="Z988" i="11"/>
  <c r="S980" i="11"/>
  <c r="Y980" i="11"/>
  <c r="Z980" i="11"/>
  <c r="S972" i="11"/>
  <c r="Y972" i="11"/>
  <c r="Z972" i="11"/>
  <c r="S964" i="11"/>
  <c r="Y964" i="11"/>
  <c r="Z964" i="11"/>
  <c r="S956" i="11"/>
  <c r="Y956" i="11"/>
  <c r="Z956" i="11"/>
  <c r="S948" i="11"/>
  <c r="Y948" i="11"/>
  <c r="Z948" i="11"/>
  <c r="S940" i="11"/>
  <c r="Y940" i="11"/>
  <c r="Z940" i="11"/>
  <c r="S932" i="11"/>
  <c r="Y932" i="11"/>
  <c r="Z932" i="11"/>
  <c r="S924" i="11"/>
  <c r="Y924" i="11"/>
  <c r="Z924" i="11"/>
  <c r="S916" i="11"/>
  <c r="Y916" i="11"/>
  <c r="Z916" i="11"/>
  <c r="S908" i="11"/>
  <c r="Y908" i="11"/>
  <c r="Z908" i="11"/>
  <c r="S900" i="11"/>
  <c r="Y900" i="11"/>
  <c r="Z900" i="11"/>
  <c r="S892" i="11"/>
  <c r="Y892" i="11"/>
  <c r="Z892" i="11"/>
  <c r="S884" i="11"/>
  <c r="Y884" i="11"/>
  <c r="Z884" i="11"/>
  <c r="S876" i="11"/>
  <c r="Y876" i="11"/>
  <c r="Z876" i="11"/>
  <c r="S868" i="11"/>
  <c r="Y868" i="11"/>
  <c r="Z868" i="11"/>
  <c r="S860" i="11"/>
  <c r="Y860" i="11"/>
  <c r="Z860" i="11"/>
  <c r="S852" i="11"/>
  <c r="Y852" i="11"/>
  <c r="Z852" i="11"/>
  <c r="S844" i="11"/>
  <c r="Y844" i="11"/>
  <c r="Z844" i="11"/>
  <c r="S836" i="11"/>
  <c r="Y836" i="11"/>
  <c r="Z836" i="11"/>
  <c r="S828" i="11"/>
  <c r="Y828" i="11"/>
  <c r="Z828" i="11"/>
  <c r="S820" i="11"/>
  <c r="Y820" i="11"/>
  <c r="Z820" i="11"/>
  <c r="S812" i="11"/>
  <c r="Y812" i="11"/>
  <c r="Z812" i="11"/>
  <c r="S804" i="11"/>
  <c r="Y804" i="11"/>
  <c r="Z804" i="11"/>
  <c r="S796" i="11"/>
  <c r="Y796" i="11"/>
  <c r="Z796" i="11"/>
  <c r="S788" i="11"/>
  <c r="Y788" i="11"/>
  <c r="Z788" i="11"/>
  <c r="S780" i="11"/>
  <c r="Y780" i="11"/>
  <c r="Z780" i="11"/>
  <c r="S772" i="11"/>
  <c r="Y772" i="11"/>
  <c r="Z772" i="11"/>
  <c r="S764" i="11"/>
  <c r="Y764" i="11"/>
  <c r="Z764" i="11"/>
  <c r="S756" i="11"/>
  <c r="Y756" i="11"/>
  <c r="Z756" i="11"/>
  <c r="S748" i="11"/>
  <c r="Y748" i="11"/>
  <c r="Z748" i="11"/>
  <c r="S740" i="11"/>
  <c r="Y740" i="11"/>
  <c r="Z740" i="11"/>
  <c r="S732" i="11"/>
  <c r="Y732" i="11"/>
  <c r="Z732" i="11"/>
  <c r="S724" i="11"/>
  <c r="Y724" i="11"/>
  <c r="Z724" i="11"/>
  <c r="S716" i="11"/>
  <c r="Y716" i="11"/>
  <c r="Z716" i="11"/>
  <c r="S708" i="11"/>
  <c r="Y708" i="11"/>
  <c r="Z708" i="11"/>
  <c r="S700" i="11"/>
  <c r="Y700" i="11"/>
  <c r="Z700" i="11"/>
  <c r="S692" i="11"/>
  <c r="Y692" i="11"/>
  <c r="Z692" i="11"/>
  <c r="S684" i="11"/>
  <c r="Y684" i="11"/>
  <c r="Z684" i="11"/>
  <c r="S676" i="11"/>
  <c r="Y676" i="11"/>
  <c r="Z676" i="11"/>
  <c r="S668" i="11"/>
  <c r="Y668" i="11"/>
  <c r="Z668" i="11"/>
  <c r="S660" i="11"/>
  <c r="Y660" i="11"/>
  <c r="Z660" i="11"/>
  <c r="S652" i="11"/>
  <c r="Y652" i="11"/>
  <c r="Z652" i="11"/>
  <c r="S644" i="11"/>
  <c r="Y644" i="11"/>
  <c r="Z644" i="11"/>
  <c r="S636" i="11"/>
  <c r="Y636" i="11"/>
  <c r="Z636" i="11"/>
  <c r="S628" i="11"/>
  <c r="Y628" i="11"/>
  <c r="Z628" i="11"/>
  <c r="S620" i="11"/>
  <c r="Y620" i="11"/>
  <c r="Z620" i="11"/>
  <c r="S612" i="11"/>
  <c r="Y612" i="11"/>
  <c r="Z612" i="11"/>
  <c r="S604" i="11"/>
  <c r="Y604" i="11"/>
  <c r="Z604" i="11"/>
  <c r="S596" i="11"/>
  <c r="Y596" i="11"/>
  <c r="Z596" i="11"/>
  <c r="S588" i="11"/>
  <c r="Y588" i="11"/>
  <c r="Z588" i="11"/>
  <c r="S580" i="11"/>
  <c r="Y580" i="11"/>
  <c r="Z580" i="11"/>
  <c r="S572" i="11"/>
  <c r="Y572" i="11"/>
  <c r="Z572" i="11"/>
  <c r="S564" i="11"/>
  <c r="Y564" i="11"/>
  <c r="Z564" i="11"/>
  <c r="S556" i="11"/>
  <c r="Y556" i="11"/>
  <c r="Z556" i="11"/>
  <c r="S548" i="11"/>
  <c r="Y548" i="11"/>
  <c r="Z548" i="11"/>
  <c r="S540" i="11"/>
  <c r="Y540" i="11"/>
  <c r="Z540" i="11"/>
  <c r="S532" i="11"/>
  <c r="Y532" i="11"/>
  <c r="Z532" i="11"/>
  <c r="S524" i="11"/>
  <c r="Y524" i="11"/>
  <c r="Z524" i="11"/>
  <c r="S516" i="11"/>
  <c r="Y516" i="11"/>
  <c r="Z516" i="11"/>
  <c r="S508" i="11"/>
  <c r="Y508" i="11"/>
  <c r="Z508" i="11"/>
  <c r="S500" i="11"/>
  <c r="Y500" i="11"/>
  <c r="Z500" i="11"/>
  <c r="S492" i="11"/>
  <c r="Y492" i="11"/>
  <c r="Z492" i="11"/>
  <c r="S484" i="11"/>
  <c r="Y484" i="11"/>
  <c r="Z484" i="11"/>
  <c r="S476" i="11"/>
  <c r="Y476" i="11"/>
  <c r="Z476" i="11"/>
  <c r="S468" i="11"/>
  <c r="Y468" i="11"/>
  <c r="Z468" i="11"/>
  <c r="S460" i="11"/>
  <c r="Y460" i="11"/>
  <c r="Z460" i="11"/>
  <c r="S452" i="11"/>
  <c r="Y452" i="11"/>
  <c r="Z452" i="11"/>
  <c r="S444" i="11"/>
  <c r="Y444" i="11"/>
  <c r="Z444" i="11"/>
  <c r="S436" i="11"/>
  <c r="Y436" i="11"/>
  <c r="Z436" i="11"/>
  <c r="S428" i="11"/>
  <c r="Y428" i="11"/>
  <c r="Z428" i="11"/>
  <c r="S420" i="11"/>
  <c r="Y420" i="11"/>
  <c r="Z420" i="11"/>
  <c r="S412" i="11"/>
  <c r="Y412" i="11"/>
  <c r="Z412" i="11"/>
  <c r="S404" i="11"/>
  <c r="Y404" i="11"/>
  <c r="Z404" i="11"/>
  <c r="S396" i="11"/>
  <c r="Y396" i="11"/>
  <c r="Z396" i="11"/>
  <c r="S388" i="11"/>
  <c r="Y388" i="11"/>
  <c r="Z388" i="11"/>
  <c r="S380" i="11"/>
  <c r="Y380" i="11"/>
  <c r="Z380" i="11"/>
  <c r="S372" i="11"/>
  <c r="Y372" i="11"/>
  <c r="Z372" i="11"/>
  <c r="S364" i="11"/>
  <c r="Y364" i="11"/>
  <c r="Z364" i="11"/>
  <c r="S356" i="11"/>
  <c r="Y356" i="11"/>
  <c r="Z356" i="11"/>
  <c r="S348" i="11"/>
  <c r="Y348" i="11"/>
  <c r="Z348" i="11"/>
  <c r="S340" i="11"/>
  <c r="Y340" i="11"/>
  <c r="Z340" i="11"/>
  <c r="S332" i="11"/>
  <c r="Y332" i="11"/>
  <c r="Z332" i="11"/>
  <c r="S324" i="11"/>
  <c r="Y324" i="11"/>
  <c r="Z324" i="11"/>
  <c r="S316" i="11"/>
  <c r="Y316" i="11"/>
  <c r="Z316" i="11"/>
  <c r="S308" i="11"/>
  <c r="Y308" i="11"/>
  <c r="Z308" i="11"/>
  <c r="S300" i="11"/>
  <c r="Y300" i="11"/>
  <c r="Z300" i="11"/>
  <c r="S292" i="11"/>
  <c r="Y292" i="11"/>
  <c r="Z292" i="11"/>
  <c r="S284" i="11"/>
  <c r="Y284" i="11"/>
  <c r="Z284" i="11"/>
  <c r="S276" i="11"/>
  <c r="Y276" i="11"/>
  <c r="Z276" i="11"/>
  <c r="S268" i="11"/>
  <c r="Y268" i="11"/>
  <c r="Z268" i="11"/>
  <c r="S260" i="11"/>
  <c r="Y260" i="11"/>
  <c r="Z260" i="11"/>
  <c r="S252" i="11"/>
  <c r="Y252" i="11"/>
  <c r="Z252" i="11"/>
  <c r="S244" i="11"/>
  <c r="Y244" i="11"/>
  <c r="Z244" i="11"/>
  <c r="S236" i="11"/>
  <c r="Y236" i="11"/>
  <c r="Z236" i="11"/>
  <c r="S228" i="11"/>
  <c r="Y228" i="11"/>
  <c r="Z228" i="11"/>
  <c r="S220" i="11"/>
  <c r="Y220" i="11"/>
  <c r="Z220" i="11"/>
  <c r="S212" i="11"/>
  <c r="Y212" i="11"/>
  <c r="Z212" i="11"/>
  <c r="S204" i="11"/>
  <c r="Y204" i="11"/>
  <c r="Z204" i="11"/>
  <c r="S196" i="11"/>
  <c r="Y196" i="11"/>
  <c r="Z196" i="11"/>
  <c r="S188" i="11"/>
  <c r="Y188" i="11"/>
  <c r="Z188" i="11"/>
  <c r="S180" i="11"/>
  <c r="Z180" i="11"/>
  <c r="Y180" i="11"/>
  <c r="S172" i="11"/>
  <c r="Y172" i="11"/>
  <c r="Z172" i="11"/>
  <c r="S164" i="11"/>
  <c r="Y164" i="11"/>
  <c r="Z164" i="11"/>
  <c r="S156" i="11"/>
  <c r="Y156" i="11"/>
  <c r="Z156" i="11"/>
  <c r="S148" i="11"/>
  <c r="Z148" i="11"/>
  <c r="Y148" i="11"/>
  <c r="S140" i="11"/>
  <c r="Y140" i="11"/>
  <c r="Z140" i="11"/>
  <c r="S132" i="11"/>
  <c r="Y132" i="11"/>
  <c r="Z132" i="11"/>
  <c r="S124" i="11"/>
  <c r="Y124" i="11"/>
  <c r="Z124" i="11"/>
  <c r="S116" i="11"/>
  <c r="Z116" i="11"/>
  <c r="Y116" i="11"/>
  <c r="S108" i="11"/>
  <c r="Y108" i="11"/>
  <c r="Z108" i="11"/>
  <c r="S100" i="11"/>
  <c r="Y100" i="11"/>
  <c r="Z100" i="11"/>
  <c r="S92" i="11"/>
  <c r="Y92" i="11"/>
  <c r="Z92" i="11"/>
  <c r="S84" i="11"/>
  <c r="Z84" i="11"/>
  <c r="Y84" i="11"/>
  <c r="S76" i="11"/>
  <c r="Y76" i="11"/>
  <c r="Z76" i="11"/>
  <c r="S68" i="11"/>
  <c r="Y68" i="11"/>
  <c r="Z68" i="11"/>
  <c r="S60" i="11"/>
  <c r="Y60" i="11"/>
  <c r="Z60" i="11"/>
  <c r="S52" i="11"/>
  <c r="Z52" i="11"/>
  <c r="Y52" i="11"/>
  <c r="S44" i="11"/>
  <c r="Y44" i="11"/>
  <c r="Z44" i="11"/>
  <c r="S3555" i="11"/>
  <c r="Z3555" i="11"/>
  <c r="Y3555" i="11"/>
  <c r="S3547" i="11"/>
  <c r="Z3547" i="11"/>
  <c r="Y3547" i="11"/>
  <c r="S3539" i="11"/>
  <c r="Z3539" i="11"/>
  <c r="Y3539" i="11"/>
  <c r="S3531" i="11"/>
  <c r="Z3531" i="11"/>
  <c r="Y3531" i="11"/>
  <c r="S3523" i="11"/>
  <c r="Z3523" i="11"/>
  <c r="Y3523" i="11"/>
  <c r="S3515" i="11"/>
  <c r="Z3515" i="11"/>
  <c r="Y3515" i="11"/>
  <c r="S3507" i="11"/>
  <c r="Z3507" i="11"/>
  <c r="Y3507" i="11"/>
  <c r="S3499" i="11"/>
  <c r="Z3499" i="11"/>
  <c r="Y3499" i="11"/>
  <c r="S3491" i="11"/>
  <c r="Z3491" i="11"/>
  <c r="Y3491" i="11"/>
  <c r="S3483" i="11"/>
  <c r="Z3483" i="11"/>
  <c r="Y3483" i="11"/>
  <c r="S3475" i="11"/>
  <c r="Z3475" i="11"/>
  <c r="Y3475" i="11"/>
  <c r="S3467" i="11"/>
  <c r="Z3467" i="11"/>
  <c r="Y3467" i="11"/>
  <c r="S3459" i="11"/>
  <c r="Z3459" i="11"/>
  <c r="Y3459" i="11"/>
  <c r="S3451" i="11"/>
  <c r="Z3451" i="11"/>
  <c r="Y3451" i="11"/>
  <c r="S3443" i="11"/>
  <c r="Z3443" i="11"/>
  <c r="Y3443" i="11"/>
  <c r="S3435" i="11"/>
  <c r="Z3435" i="11"/>
  <c r="Y3435" i="11"/>
  <c r="S3427" i="11"/>
  <c r="Z3427" i="11"/>
  <c r="Y3427" i="11"/>
  <c r="S3419" i="11"/>
  <c r="Z3419" i="11"/>
  <c r="Y3419" i="11"/>
  <c r="S3411" i="11"/>
  <c r="Z3411" i="11"/>
  <c r="Y3411" i="11"/>
  <c r="S3403" i="11"/>
  <c r="Z3403" i="11"/>
  <c r="Y3403" i="11"/>
  <c r="S3395" i="11"/>
  <c r="Z3395" i="11"/>
  <c r="Y3395" i="11"/>
  <c r="S3387" i="11"/>
  <c r="Z3387" i="11"/>
  <c r="Y3387" i="11"/>
  <c r="S3379" i="11"/>
  <c r="Z3379" i="11"/>
  <c r="Y3379" i="11"/>
  <c r="S3371" i="11"/>
  <c r="Z3371" i="11"/>
  <c r="Y3371" i="11"/>
  <c r="S3363" i="11"/>
  <c r="Y3363" i="11"/>
  <c r="Z3363" i="11"/>
  <c r="S3355" i="11"/>
  <c r="Z3355" i="11"/>
  <c r="Y3355" i="11"/>
  <c r="S3347" i="11"/>
  <c r="Z3347" i="11"/>
  <c r="Y3347" i="11"/>
  <c r="S3339" i="11"/>
  <c r="Z3339" i="11"/>
  <c r="Y3339" i="11"/>
  <c r="S3331" i="11"/>
  <c r="Z3331" i="11"/>
  <c r="Y3331" i="11"/>
  <c r="S3323" i="11"/>
  <c r="Z3323" i="11"/>
  <c r="Y3323" i="11"/>
  <c r="S3315" i="11"/>
  <c r="Z3315" i="11"/>
  <c r="Y3315" i="11"/>
  <c r="S3307" i="11"/>
  <c r="Z3307" i="11"/>
  <c r="Y3307" i="11"/>
  <c r="S3299" i="11"/>
  <c r="Z3299" i="11"/>
  <c r="Y3299" i="11"/>
  <c r="S3291" i="11"/>
  <c r="Z3291" i="11"/>
  <c r="Y3291" i="11"/>
  <c r="S3283" i="11"/>
  <c r="Z3283" i="11"/>
  <c r="Y3283" i="11"/>
  <c r="S3275" i="11"/>
  <c r="Z3275" i="11"/>
  <c r="Y3275" i="11"/>
  <c r="S3267" i="11"/>
  <c r="Z3267" i="11"/>
  <c r="Y3267" i="11"/>
  <c r="S3259" i="11"/>
  <c r="Z3259" i="11"/>
  <c r="Y3259" i="11"/>
  <c r="S3251" i="11"/>
  <c r="Z3251" i="11"/>
  <c r="Y3251" i="11"/>
  <c r="S3243" i="11"/>
  <c r="Z3243" i="11"/>
  <c r="Y3243" i="11"/>
  <c r="S3235" i="11"/>
  <c r="Z3235" i="11"/>
  <c r="Y3235" i="11"/>
  <c r="S3227" i="11"/>
  <c r="Z3227" i="11"/>
  <c r="Y3227" i="11"/>
  <c r="S3219" i="11"/>
  <c r="Z3219" i="11"/>
  <c r="Y3219" i="11"/>
  <c r="S3211" i="11"/>
  <c r="Z3211" i="11"/>
  <c r="Y3211" i="11"/>
  <c r="S3203" i="11"/>
  <c r="Z3203" i="11"/>
  <c r="Y3203" i="11"/>
  <c r="S3195" i="11"/>
  <c r="Z3195" i="11"/>
  <c r="Y3195" i="11"/>
  <c r="S3187" i="11"/>
  <c r="Z3187" i="11"/>
  <c r="Y3187" i="11"/>
  <c r="S3179" i="11"/>
  <c r="Z3179" i="11"/>
  <c r="Y3179" i="11"/>
  <c r="S3171" i="11"/>
  <c r="Z3171" i="11"/>
  <c r="Y3171" i="11"/>
  <c r="S3163" i="11"/>
  <c r="Z3163" i="11"/>
  <c r="Y3163" i="11"/>
  <c r="S3155" i="11"/>
  <c r="Z3155" i="11"/>
  <c r="Y3155" i="11"/>
  <c r="S3147" i="11"/>
  <c r="Z3147" i="11"/>
  <c r="Y3147" i="11"/>
  <c r="S3139" i="11"/>
  <c r="Z3139" i="11"/>
  <c r="Y3139" i="11"/>
  <c r="S3131" i="11"/>
  <c r="Z3131" i="11"/>
  <c r="Y3131" i="11"/>
  <c r="S3123" i="11"/>
  <c r="Z3123" i="11"/>
  <c r="Y3123" i="11"/>
  <c r="S3115" i="11"/>
  <c r="Z3115" i="11"/>
  <c r="Y3115" i="11"/>
  <c r="S3107" i="11"/>
  <c r="Z3107" i="11"/>
  <c r="Y3107" i="11"/>
  <c r="S3099" i="11"/>
  <c r="Z3099" i="11"/>
  <c r="Y3099" i="11"/>
  <c r="S3091" i="11"/>
  <c r="Z3091" i="11"/>
  <c r="Y3091" i="11"/>
  <c r="S3083" i="11"/>
  <c r="Z3083" i="11"/>
  <c r="Y3083" i="11"/>
  <c r="S3075" i="11"/>
  <c r="Z3075" i="11"/>
  <c r="Y3075" i="11"/>
  <c r="S3067" i="11"/>
  <c r="Z3067" i="11"/>
  <c r="Y3067" i="11"/>
  <c r="S3059" i="11"/>
  <c r="Z3059" i="11"/>
  <c r="Y3059" i="11"/>
  <c r="S3051" i="11"/>
  <c r="Z3051" i="11"/>
  <c r="Y3051" i="11"/>
  <c r="S3043" i="11"/>
  <c r="Z3043" i="11"/>
  <c r="Y3043" i="11"/>
  <c r="S3035" i="11"/>
  <c r="Z3035" i="11"/>
  <c r="Y3035" i="11"/>
  <c r="S3027" i="11"/>
  <c r="Y3027" i="11"/>
  <c r="Z3027" i="11"/>
  <c r="S3019" i="11"/>
  <c r="Y3019" i="11"/>
  <c r="Z3019" i="11"/>
  <c r="S3011" i="11"/>
  <c r="Y3011" i="11"/>
  <c r="Z3011" i="11"/>
  <c r="S3003" i="11"/>
  <c r="Y3003" i="11"/>
  <c r="Z3003" i="11"/>
  <c r="S2995" i="11"/>
  <c r="Y2995" i="11"/>
  <c r="Z2995" i="11"/>
  <c r="S2987" i="11"/>
  <c r="Y2987" i="11"/>
  <c r="Z2987" i="11"/>
  <c r="S2979" i="11"/>
  <c r="Y2979" i="11"/>
  <c r="Z2979" i="11"/>
  <c r="S2971" i="11"/>
  <c r="Y2971" i="11"/>
  <c r="Z2971" i="11"/>
  <c r="S2963" i="11"/>
  <c r="Y2963" i="11"/>
  <c r="Z2963" i="11"/>
  <c r="S2955" i="11"/>
  <c r="Y2955" i="11"/>
  <c r="Z2955" i="11"/>
  <c r="S2947" i="11"/>
  <c r="Y2947" i="11"/>
  <c r="Z2947" i="11"/>
  <c r="S2939" i="11"/>
  <c r="Y2939" i="11"/>
  <c r="Z2939" i="11"/>
  <c r="S2931" i="11"/>
  <c r="Y2931" i="11"/>
  <c r="Z2931" i="11"/>
  <c r="S2923" i="11"/>
  <c r="Y2923" i="11"/>
  <c r="Z2923" i="11"/>
  <c r="S2915" i="11"/>
  <c r="Y2915" i="11"/>
  <c r="Z2915" i="11"/>
  <c r="S2907" i="11"/>
  <c r="Y2907" i="11"/>
  <c r="Z2907" i="11"/>
  <c r="S2899" i="11"/>
  <c r="Y2899" i="11"/>
  <c r="Z2899" i="11"/>
  <c r="S2891" i="11"/>
  <c r="Y2891" i="11"/>
  <c r="Z2891" i="11"/>
  <c r="S2883" i="11"/>
  <c r="Y2883" i="11"/>
  <c r="Z2883" i="11"/>
  <c r="S2875" i="11"/>
  <c r="Y2875" i="11"/>
  <c r="Z2875" i="11"/>
  <c r="S2867" i="11"/>
  <c r="Y2867" i="11"/>
  <c r="Z2867" i="11"/>
  <c r="S2859" i="11"/>
  <c r="Y2859" i="11"/>
  <c r="Z2859" i="11"/>
  <c r="S2851" i="11"/>
  <c r="Y2851" i="11"/>
  <c r="Z2851" i="11"/>
  <c r="S2843" i="11"/>
  <c r="Y2843" i="11"/>
  <c r="Z2843" i="11"/>
  <c r="S2835" i="11"/>
  <c r="Y2835" i="11"/>
  <c r="Z2835" i="11"/>
  <c r="S2827" i="11"/>
  <c r="Y2827" i="11"/>
  <c r="Z2827" i="11"/>
  <c r="S2819" i="11"/>
  <c r="Y2819" i="11"/>
  <c r="Z2819" i="11"/>
  <c r="S2811" i="11"/>
  <c r="Y2811" i="11"/>
  <c r="Z2811" i="11"/>
  <c r="S2803" i="11"/>
  <c r="Y2803" i="11"/>
  <c r="Z2803" i="11"/>
  <c r="S2795" i="11"/>
  <c r="Y2795" i="11"/>
  <c r="Z2795" i="11"/>
  <c r="S2787" i="11"/>
  <c r="Y2787" i="11"/>
  <c r="Z2787" i="11"/>
  <c r="S2779" i="11"/>
  <c r="Y2779" i="11"/>
  <c r="Z2779" i="11"/>
  <c r="S2771" i="11"/>
  <c r="Y2771" i="11"/>
  <c r="Z2771" i="11"/>
  <c r="S2763" i="11"/>
  <c r="Y2763" i="11"/>
  <c r="Z2763" i="11"/>
  <c r="S2755" i="11"/>
  <c r="Y2755" i="11"/>
  <c r="Z2755" i="11"/>
  <c r="S2747" i="11"/>
  <c r="Y2747" i="11"/>
  <c r="Z2747" i="11"/>
  <c r="S2739" i="11"/>
  <c r="Y2739" i="11"/>
  <c r="Z2739" i="11"/>
  <c r="S2731" i="11"/>
  <c r="Y2731" i="11"/>
  <c r="Z2731" i="11"/>
  <c r="S2723" i="11"/>
  <c r="Y2723" i="11"/>
  <c r="Z2723" i="11"/>
  <c r="S2715" i="11"/>
  <c r="Y2715" i="11"/>
  <c r="Z2715" i="11"/>
  <c r="S2707" i="11"/>
  <c r="Y2707" i="11"/>
  <c r="Z2707" i="11"/>
  <c r="S2699" i="11"/>
  <c r="Y2699" i="11"/>
  <c r="Z2699" i="11"/>
  <c r="S2691" i="11"/>
  <c r="Y2691" i="11"/>
  <c r="Z2691" i="11"/>
  <c r="S2683" i="11"/>
  <c r="Y2683" i="11"/>
  <c r="Z2683" i="11"/>
  <c r="S2675" i="11"/>
  <c r="Y2675" i="11"/>
  <c r="Z2675" i="11"/>
  <c r="S2667" i="11"/>
  <c r="Y2667" i="11"/>
  <c r="Z2667" i="11"/>
  <c r="S2659" i="11"/>
  <c r="Y2659" i="11"/>
  <c r="Z2659" i="11"/>
  <c r="S2651" i="11"/>
  <c r="Y2651" i="11"/>
  <c r="Z2651" i="11"/>
  <c r="S2643" i="11"/>
  <c r="Y2643" i="11"/>
  <c r="Z2643" i="11"/>
  <c r="S2635" i="11"/>
  <c r="Y2635" i="11"/>
  <c r="Z2635" i="11"/>
  <c r="S2627" i="11"/>
  <c r="Y2627" i="11"/>
  <c r="Z2627" i="11"/>
  <c r="S2619" i="11"/>
  <c r="Y2619" i="11"/>
  <c r="Z2619" i="11"/>
  <c r="S2611" i="11"/>
  <c r="Y2611" i="11"/>
  <c r="Z2611" i="11"/>
  <c r="S2603" i="11"/>
  <c r="Y2603" i="11"/>
  <c r="Z2603" i="11"/>
  <c r="S2595" i="11"/>
  <c r="Y2595" i="11"/>
  <c r="Z2595" i="11"/>
  <c r="S2587" i="11"/>
  <c r="Y2587" i="11"/>
  <c r="Z2587" i="11"/>
  <c r="S2579" i="11"/>
  <c r="Y2579" i="11"/>
  <c r="Z2579" i="11"/>
  <c r="S2571" i="11"/>
  <c r="Y2571" i="11"/>
  <c r="Z2571" i="11"/>
  <c r="S2563" i="11"/>
  <c r="Y2563" i="11"/>
  <c r="Z2563" i="11"/>
  <c r="S2555" i="11"/>
  <c r="Y2555" i="11"/>
  <c r="Z2555" i="11"/>
  <c r="S2547" i="11"/>
  <c r="Y2547" i="11"/>
  <c r="Z2547" i="11"/>
  <c r="S2539" i="11"/>
  <c r="Z2539" i="11"/>
  <c r="Y2539" i="11"/>
  <c r="S2531" i="11"/>
  <c r="Y2531" i="11"/>
  <c r="Z2531" i="11"/>
  <c r="S2523" i="11"/>
  <c r="Z2523" i="11"/>
  <c r="Y2523" i="11"/>
  <c r="S2515" i="11"/>
  <c r="Y2515" i="11"/>
  <c r="Z2515" i="11"/>
  <c r="S2507" i="11"/>
  <c r="Z2507" i="11"/>
  <c r="Y2507" i="11"/>
  <c r="S2499" i="11"/>
  <c r="Y2499" i="11"/>
  <c r="Z2499" i="11"/>
  <c r="S2491" i="11"/>
  <c r="Y2491" i="11"/>
  <c r="Z2491" i="11"/>
  <c r="S2483" i="11"/>
  <c r="Y2483" i="11"/>
  <c r="Z2483" i="11"/>
  <c r="S2475" i="11"/>
  <c r="Y2475" i="11"/>
  <c r="Z2475" i="11"/>
  <c r="S2467" i="11"/>
  <c r="Y2467" i="11"/>
  <c r="Z2467" i="11"/>
  <c r="S2459" i="11"/>
  <c r="Y2459" i="11"/>
  <c r="Z2459" i="11"/>
  <c r="S2451" i="11"/>
  <c r="Y2451" i="11"/>
  <c r="Z2451" i="11"/>
  <c r="S2443" i="11"/>
  <c r="Y2443" i="11"/>
  <c r="Z2443" i="11"/>
  <c r="S2435" i="11"/>
  <c r="Y2435" i="11"/>
  <c r="Z2435" i="11"/>
  <c r="S2427" i="11"/>
  <c r="Y2427" i="11"/>
  <c r="Z2427" i="11"/>
  <c r="S2419" i="11"/>
  <c r="Y2419" i="11"/>
  <c r="Z2419" i="11"/>
  <c r="S2411" i="11"/>
  <c r="Y2411" i="11"/>
  <c r="Z2411" i="11"/>
  <c r="S2403" i="11"/>
  <c r="Y2403" i="11"/>
  <c r="Z2403" i="11"/>
  <c r="S2395" i="11"/>
  <c r="Y2395" i="11"/>
  <c r="Z2395" i="11"/>
  <c r="S2387" i="11"/>
  <c r="Y2387" i="11"/>
  <c r="Z2387" i="11"/>
  <c r="S2379" i="11"/>
  <c r="Y2379" i="11"/>
  <c r="Z2379" i="11"/>
  <c r="S2371" i="11"/>
  <c r="Y2371" i="11"/>
  <c r="Z2371" i="11"/>
  <c r="S2363" i="11"/>
  <c r="Y2363" i="11"/>
  <c r="Z2363" i="11"/>
  <c r="S2355" i="11"/>
  <c r="Y2355" i="11"/>
  <c r="Z2355" i="11"/>
  <c r="S2347" i="11"/>
  <c r="Y2347" i="11"/>
  <c r="Z2347" i="11"/>
  <c r="S2339" i="11"/>
  <c r="Y2339" i="11"/>
  <c r="Z2339" i="11"/>
  <c r="S2331" i="11"/>
  <c r="Y2331" i="11"/>
  <c r="Z2331" i="11"/>
  <c r="S2323" i="11"/>
  <c r="Y2323" i="11"/>
  <c r="Z2323" i="11"/>
  <c r="S2315" i="11"/>
  <c r="Y2315" i="11"/>
  <c r="Z2315" i="11"/>
  <c r="S2307" i="11"/>
  <c r="Y2307" i="11"/>
  <c r="Z2307" i="11"/>
  <c r="S2299" i="11"/>
  <c r="Y2299" i="11"/>
  <c r="Z2299" i="11"/>
  <c r="S2291" i="11"/>
  <c r="Y2291" i="11"/>
  <c r="Z2291" i="11"/>
  <c r="S2283" i="11"/>
  <c r="Y2283" i="11"/>
  <c r="Z2283" i="11"/>
  <c r="S2275" i="11"/>
  <c r="Y2275" i="11"/>
  <c r="Z2275" i="11"/>
  <c r="S2267" i="11"/>
  <c r="Y2267" i="11"/>
  <c r="Z2267" i="11"/>
  <c r="S2259" i="11"/>
  <c r="Y2259" i="11"/>
  <c r="Z2259" i="11"/>
  <c r="S2251" i="11"/>
  <c r="Y2251" i="11"/>
  <c r="Z2251" i="11"/>
  <c r="S2243" i="11"/>
  <c r="Y2243" i="11"/>
  <c r="Z2243" i="11"/>
  <c r="S2235" i="11"/>
  <c r="Y2235" i="11"/>
  <c r="Z2235" i="11"/>
  <c r="S2227" i="11"/>
  <c r="Y2227" i="11"/>
  <c r="Z2227" i="11"/>
  <c r="S2219" i="11"/>
  <c r="Y2219" i="11"/>
  <c r="Z2219" i="11"/>
  <c r="S2211" i="11"/>
  <c r="Y2211" i="11"/>
  <c r="Z2211" i="11"/>
  <c r="S2203" i="11"/>
  <c r="Y2203" i="11"/>
  <c r="Z2203" i="11"/>
  <c r="S2195" i="11"/>
  <c r="Y2195" i="11"/>
  <c r="Z2195" i="11"/>
  <c r="S2187" i="11"/>
  <c r="Y2187" i="11"/>
  <c r="Z2187" i="11"/>
  <c r="S2179" i="11"/>
  <c r="Y2179" i="11"/>
  <c r="Z2179" i="11"/>
  <c r="S2171" i="11"/>
  <c r="Y2171" i="11"/>
  <c r="Z2171" i="11"/>
  <c r="S2163" i="11"/>
  <c r="Y2163" i="11"/>
  <c r="Z2163" i="11"/>
  <c r="S2155" i="11"/>
  <c r="Y2155" i="11"/>
  <c r="Z2155" i="11"/>
  <c r="S2147" i="11"/>
  <c r="Y2147" i="11"/>
  <c r="Z2147" i="11"/>
  <c r="S2139" i="11"/>
  <c r="Y2139" i="11"/>
  <c r="Z2139" i="11"/>
  <c r="S2131" i="11"/>
  <c r="Y2131" i="11"/>
  <c r="Z2131" i="11"/>
  <c r="S2123" i="11"/>
  <c r="Y2123" i="11"/>
  <c r="Z2123" i="11"/>
  <c r="S2115" i="11"/>
  <c r="Y2115" i="11"/>
  <c r="Z2115" i="11"/>
  <c r="S2107" i="11"/>
  <c r="Y2107" i="11"/>
  <c r="Z2107" i="11"/>
  <c r="S2099" i="11"/>
  <c r="Y2099" i="11"/>
  <c r="Z2099" i="11"/>
  <c r="S2091" i="11"/>
  <c r="Y2091" i="11"/>
  <c r="Z2091" i="11"/>
  <c r="S2083" i="11"/>
  <c r="Y2083" i="11"/>
  <c r="Z2083" i="11"/>
  <c r="S2075" i="11"/>
  <c r="Y2075" i="11"/>
  <c r="Z2075" i="11"/>
  <c r="S2067" i="11"/>
  <c r="Y2067" i="11"/>
  <c r="Z2067" i="11"/>
  <c r="S2059" i="11"/>
  <c r="Y2059" i="11"/>
  <c r="Z2059" i="11"/>
  <c r="S2051" i="11"/>
  <c r="Y2051" i="11"/>
  <c r="Z2051" i="11"/>
  <c r="S2043" i="11"/>
  <c r="Y2043" i="11"/>
  <c r="Z2043" i="11"/>
  <c r="S2035" i="11"/>
  <c r="Y2035" i="11"/>
  <c r="Z2035" i="11"/>
  <c r="S2027" i="11"/>
  <c r="Y2027" i="11"/>
  <c r="Z2027" i="11"/>
  <c r="S2019" i="11"/>
  <c r="Y2019" i="11"/>
  <c r="Z2019" i="11"/>
  <c r="S2011" i="11"/>
  <c r="Y2011" i="11"/>
  <c r="Z2011" i="11"/>
  <c r="S2003" i="11"/>
  <c r="Y2003" i="11"/>
  <c r="Z2003" i="11"/>
  <c r="S1995" i="11"/>
  <c r="Y1995" i="11"/>
  <c r="Z1995" i="11"/>
  <c r="S1987" i="11"/>
  <c r="Y1987" i="11"/>
  <c r="Z1987" i="11"/>
  <c r="S1979" i="11"/>
  <c r="Y1979" i="11"/>
  <c r="Z1979" i="11"/>
  <c r="S1971" i="11"/>
  <c r="Z1971" i="11"/>
  <c r="Y1971" i="11"/>
  <c r="S1963" i="11"/>
  <c r="Y1963" i="11"/>
  <c r="Z1963" i="11"/>
  <c r="S1955" i="11"/>
  <c r="Y1955" i="11"/>
  <c r="Z1955" i="11"/>
  <c r="S1947" i="11"/>
  <c r="Y1947" i="11"/>
  <c r="Z1947" i="11"/>
  <c r="S1939" i="11"/>
  <c r="Z1939" i="11"/>
  <c r="Y1939" i="11"/>
  <c r="S1931" i="11"/>
  <c r="Y1931" i="11"/>
  <c r="Z1931" i="11"/>
  <c r="S1923" i="11"/>
  <c r="Y1923" i="11"/>
  <c r="Z1923" i="11"/>
  <c r="S1915" i="11"/>
  <c r="Y1915" i="11"/>
  <c r="Z1915" i="11"/>
  <c r="S1907" i="11"/>
  <c r="Z1907" i="11"/>
  <c r="Y1907" i="11"/>
  <c r="S1899" i="11"/>
  <c r="Z1899" i="11"/>
  <c r="Y1899" i="11"/>
  <c r="S1891" i="11"/>
  <c r="Z1891" i="11"/>
  <c r="Y1891" i="11"/>
  <c r="S1883" i="11"/>
  <c r="Z1883" i="11"/>
  <c r="Y1883" i="11"/>
  <c r="S1875" i="11"/>
  <c r="Z1875" i="11"/>
  <c r="Y1875" i="11"/>
  <c r="S1867" i="11"/>
  <c r="Z1867" i="11"/>
  <c r="Y1867" i="11"/>
  <c r="S1859" i="11"/>
  <c r="Z1859" i="11"/>
  <c r="Y1859" i="11"/>
  <c r="S1851" i="11"/>
  <c r="Z1851" i="11"/>
  <c r="Y1851" i="11"/>
  <c r="S1843" i="11"/>
  <c r="Z1843" i="11"/>
  <c r="Y1843" i="11"/>
  <c r="S1835" i="11"/>
  <c r="Z1835" i="11"/>
  <c r="Y1835" i="11"/>
  <c r="S1827" i="11"/>
  <c r="Z1827" i="11"/>
  <c r="Y1827" i="11"/>
  <c r="S1819" i="11"/>
  <c r="Z1819" i="11"/>
  <c r="Y1819" i="11"/>
  <c r="S1811" i="11"/>
  <c r="Z1811" i="11"/>
  <c r="Y1811" i="11"/>
  <c r="S1803" i="11"/>
  <c r="Z1803" i="11"/>
  <c r="Y1803" i="11"/>
  <c r="S1795" i="11"/>
  <c r="Z1795" i="11"/>
  <c r="Y1795" i="11"/>
  <c r="S1787" i="11"/>
  <c r="Z1787" i="11"/>
  <c r="Y1787" i="11"/>
  <c r="S1779" i="11"/>
  <c r="Z1779" i="11"/>
  <c r="Y1779" i="11"/>
  <c r="S1771" i="11"/>
  <c r="Z1771" i="11"/>
  <c r="Y1771" i="11"/>
  <c r="S1763" i="11"/>
  <c r="Z1763" i="11"/>
  <c r="Y1763" i="11"/>
  <c r="S1755" i="11"/>
  <c r="Z1755" i="11"/>
  <c r="Y1755" i="11"/>
  <c r="S1747" i="11"/>
  <c r="Z1747" i="11"/>
  <c r="Y1747" i="11"/>
  <c r="S1739" i="11"/>
  <c r="Z1739" i="11"/>
  <c r="Y1739" i="11"/>
  <c r="S1731" i="11"/>
  <c r="Z1731" i="11"/>
  <c r="Y1731" i="11"/>
  <c r="S1723" i="11"/>
  <c r="Z1723" i="11"/>
  <c r="Y1723" i="11"/>
  <c r="S1715" i="11"/>
  <c r="Z1715" i="11"/>
  <c r="Y1715" i="11"/>
  <c r="S1707" i="11"/>
  <c r="Z1707" i="11"/>
  <c r="Y1707" i="11"/>
  <c r="S1699" i="11"/>
  <c r="Z1699" i="11"/>
  <c r="Y1699" i="11"/>
  <c r="S1691" i="11"/>
  <c r="Z1691" i="11"/>
  <c r="Y1691" i="11"/>
  <c r="S1683" i="11"/>
  <c r="Z1683" i="11"/>
  <c r="Y1683" i="11"/>
  <c r="S1675" i="11"/>
  <c r="Z1675" i="11"/>
  <c r="Y1675" i="11"/>
  <c r="S1667" i="11"/>
  <c r="Z1667" i="11"/>
  <c r="Y1667" i="11"/>
  <c r="S1659" i="11"/>
  <c r="Z1659" i="11"/>
  <c r="Y1659" i="11"/>
  <c r="S1651" i="11"/>
  <c r="Z1651" i="11"/>
  <c r="Y1651" i="11"/>
  <c r="S1643" i="11"/>
  <c r="Z1643" i="11"/>
  <c r="Y1643" i="11"/>
  <c r="S1635" i="11"/>
  <c r="Z1635" i="11"/>
  <c r="Y1635" i="11"/>
  <c r="S1627" i="11"/>
  <c r="Z1627" i="11"/>
  <c r="Y1627" i="11"/>
  <c r="S1619" i="11"/>
  <c r="Z1619" i="11"/>
  <c r="Y1619" i="11"/>
  <c r="S1611" i="11"/>
  <c r="Z1611" i="11"/>
  <c r="Y1611" i="11"/>
  <c r="S1603" i="11"/>
  <c r="Z1603" i="11"/>
  <c r="Y1603" i="11"/>
  <c r="S1595" i="11"/>
  <c r="Z1595" i="11"/>
  <c r="Y1595" i="11"/>
  <c r="S1587" i="11"/>
  <c r="Z1587" i="11"/>
  <c r="Y1587" i="11"/>
  <c r="S1579" i="11"/>
  <c r="Z1579" i="11"/>
  <c r="Y1579" i="11"/>
  <c r="S1571" i="11"/>
  <c r="Z1571" i="11"/>
  <c r="Y1571" i="11"/>
  <c r="S1563" i="11"/>
  <c r="Z1563" i="11"/>
  <c r="Y1563" i="11"/>
  <c r="S1555" i="11"/>
  <c r="Z1555" i="11"/>
  <c r="Y1555" i="11"/>
  <c r="S1547" i="11"/>
  <c r="Z1547" i="11"/>
  <c r="Y1547" i="11"/>
  <c r="S1539" i="11"/>
  <c r="Z1539" i="11"/>
  <c r="Y1539" i="11"/>
  <c r="S1531" i="11"/>
  <c r="Z1531" i="11"/>
  <c r="Y1531" i="11"/>
  <c r="S1523" i="11"/>
  <c r="Z1523" i="11"/>
  <c r="Y1523" i="11"/>
  <c r="S1515" i="11"/>
  <c r="Z1515" i="11"/>
  <c r="Y1515" i="11"/>
  <c r="S1507" i="11"/>
  <c r="Z1507" i="11"/>
  <c r="Y1507" i="11"/>
  <c r="S1499" i="11"/>
  <c r="Z1499" i="11"/>
  <c r="Y1499" i="11"/>
  <c r="S1491" i="11"/>
  <c r="Z1491" i="11"/>
  <c r="Y1491" i="11"/>
  <c r="S1483" i="11"/>
  <c r="Z1483" i="11"/>
  <c r="Y1483" i="11"/>
  <c r="S1475" i="11"/>
  <c r="Z1475" i="11"/>
  <c r="Y1475" i="11"/>
  <c r="S1467" i="11"/>
  <c r="Z1467" i="11"/>
  <c r="Y1467" i="11"/>
  <c r="S1459" i="11"/>
  <c r="Z1459" i="11"/>
  <c r="Y1459" i="11"/>
  <c r="S1451" i="11"/>
  <c r="Z1451" i="11"/>
  <c r="Y1451" i="11"/>
  <c r="S1443" i="11"/>
  <c r="Z1443" i="11"/>
  <c r="Y1443" i="11"/>
  <c r="S1435" i="11"/>
  <c r="Z1435" i="11"/>
  <c r="Y1435" i="11"/>
  <c r="S1427" i="11"/>
  <c r="Z1427" i="11"/>
  <c r="Y1427" i="11"/>
  <c r="S1419" i="11"/>
  <c r="Z1419" i="11"/>
  <c r="Y1419" i="11"/>
  <c r="S1411" i="11"/>
  <c r="Z1411" i="11"/>
  <c r="Y1411" i="11"/>
  <c r="S1403" i="11"/>
  <c r="Z1403" i="11"/>
  <c r="Y1403" i="11"/>
  <c r="S1395" i="11"/>
  <c r="Z1395" i="11"/>
  <c r="Y1395" i="11"/>
  <c r="S1387" i="11"/>
  <c r="Y1387" i="11"/>
  <c r="Z1387" i="11"/>
  <c r="S1379" i="11"/>
  <c r="Z1379" i="11"/>
  <c r="Y1379" i="11"/>
  <c r="S1371" i="11"/>
  <c r="Y1371" i="11"/>
  <c r="Z1371" i="11"/>
  <c r="S1363" i="11"/>
  <c r="Z1363" i="11"/>
  <c r="Y1363" i="11"/>
  <c r="S1355" i="11"/>
  <c r="Y1355" i="11"/>
  <c r="Z1355" i="11"/>
  <c r="S1347" i="11"/>
  <c r="Z1347" i="11"/>
  <c r="Y1347" i="11"/>
  <c r="S1339" i="11"/>
  <c r="Y1339" i="11"/>
  <c r="Z1339" i="11"/>
  <c r="S1331" i="11"/>
  <c r="Z1331" i="11"/>
  <c r="Y1331" i="11"/>
  <c r="S1323" i="11"/>
  <c r="Y1323" i="11"/>
  <c r="Z1323" i="11"/>
  <c r="S1315" i="11"/>
  <c r="Z1315" i="11"/>
  <c r="Y1315" i="11"/>
  <c r="S1307" i="11"/>
  <c r="Y1307" i="11"/>
  <c r="Z1307" i="11"/>
  <c r="S1299" i="11"/>
  <c r="Z1299" i="11"/>
  <c r="Y1299" i="11"/>
  <c r="S1291" i="11"/>
  <c r="Y1291" i="11"/>
  <c r="Z1291" i="11"/>
  <c r="S1283" i="11"/>
  <c r="Z1283" i="11"/>
  <c r="Y1283" i="11"/>
  <c r="S1275" i="11"/>
  <c r="Y1275" i="11"/>
  <c r="Z1275" i="11"/>
  <c r="S1267" i="11"/>
  <c r="Z1267" i="11"/>
  <c r="Y1267" i="11"/>
  <c r="S1259" i="11"/>
  <c r="Y1259" i="11"/>
  <c r="Z1259" i="11"/>
  <c r="S1251" i="11"/>
  <c r="Y1251" i="11"/>
  <c r="Z1251" i="11"/>
  <c r="S1243" i="11"/>
  <c r="Y1243" i="11"/>
  <c r="Z1243" i="11"/>
  <c r="S1235" i="11"/>
  <c r="Z1235" i="11"/>
  <c r="Y1235" i="11"/>
  <c r="S1227" i="11"/>
  <c r="Y1227" i="11"/>
  <c r="Z1227" i="11"/>
  <c r="S1219" i="11"/>
  <c r="Y1219" i="11"/>
  <c r="Z1219" i="11"/>
  <c r="S1211" i="11"/>
  <c r="Y1211" i="11"/>
  <c r="Z1211" i="11"/>
  <c r="S1203" i="11"/>
  <c r="Z1203" i="11"/>
  <c r="Y1203" i="11"/>
  <c r="S1195" i="11"/>
  <c r="Y1195" i="11"/>
  <c r="Z1195" i="11"/>
  <c r="S1187" i="11"/>
  <c r="Y1187" i="11"/>
  <c r="Z1187" i="11"/>
  <c r="S1179" i="11"/>
  <c r="Y1179" i="11"/>
  <c r="Z1179" i="11"/>
  <c r="S1171" i="11"/>
  <c r="Y1171" i="11"/>
  <c r="Z1171" i="11"/>
  <c r="S1163" i="11"/>
  <c r="Y1163" i="11"/>
  <c r="Z1163" i="11"/>
  <c r="S1155" i="11"/>
  <c r="Y1155" i="11"/>
  <c r="Z1155" i="11"/>
  <c r="S1147" i="11"/>
  <c r="Y1147" i="11"/>
  <c r="Z1147" i="11"/>
  <c r="S1139" i="11"/>
  <c r="Y1139" i="11"/>
  <c r="Z1139" i="11"/>
  <c r="S1131" i="11"/>
  <c r="Y1131" i="11"/>
  <c r="Z1131" i="11"/>
  <c r="S1123" i="11"/>
  <c r="Y1123" i="11"/>
  <c r="Z1123" i="11"/>
  <c r="S1115" i="11"/>
  <c r="Y1115" i="11"/>
  <c r="Z1115" i="11"/>
  <c r="S1107" i="11"/>
  <c r="Y1107" i="11"/>
  <c r="Z1107" i="11"/>
  <c r="S1099" i="11"/>
  <c r="Y1099" i="11"/>
  <c r="Z1099" i="11"/>
  <c r="S1091" i="11"/>
  <c r="Y1091" i="11"/>
  <c r="Z1091" i="11"/>
  <c r="S1083" i="11"/>
  <c r="Y1083" i="11"/>
  <c r="Z1083" i="11"/>
  <c r="S1075" i="11"/>
  <c r="Y1075" i="11"/>
  <c r="Z1075" i="11"/>
  <c r="S1067" i="11"/>
  <c r="Y1067" i="11"/>
  <c r="Z1067" i="11"/>
  <c r="S1059" i="11"/>
  <c r="Z1059" i="11"/>
  <c r="Y1059" i="11"/>
  <c r="S1051" i="11"/>
  <c r="Z1051" i="11"/>
  <c r="Y1051" i="11"/>
  <c r="S1043" i="11"/>
  <c r="Z1043" i="11"/>
  <c r="Y1043" i="11"/>
  <c r="S1035" i="11"/>
  <c r="Z1035" i="11"/>
  <c r="Y1035" i="11"/>
  <c r="S1027" i="11"/>
  <c r="Z1027" i="11"/>
  <c r="Y1027" i="11"/>
  <c r="S1019" i="11"/>
  <c r="Z1019" i="11"/>
  <c r="Y1019" i="11"/>
  <c r="S1011" i="11"/>
  <c r="Z1011" i="11"/>
  <c r="Y1011" i="11"/>
  <c r="S1003" i="11"/>
  <c r="Z1003" i="11"/>
  <c r="Y1003" i="11"/>
  <c r="S995" i="11"/>
  <c r="Z995" i="11"/>
  <c r="Y995" i="11"/>
  <c r="S987" i="11"/>
  <c r="Z987" i="11"/>
  <c r="Y987" i="11"/>
  <c r="S979" i="11"/>
  <c r="Z979" i="11"/>
  <c r="Y979" i="11"/>
  <c r="S971" i="11"/>
  <c r="Z971" i="11"/>
  <c r="Y971" i="11"/>
  <c r="S963" i="11"/>
  <c r="Z963" i="11"/>
  <c r="Y963" i="11"/>
  <c r="S955" i="11"/>
  <c r="Z955" i="11"/>
  <c r="Y955" i="11"/>
  <c r="S947" i="11"/>
  <c r="Z947" i="11"/>
  <c r="Y947" i="11"/>
  <c r="S939" i="11"/>
  <c r="Z939" i="11"/>
  <c r="Y939" i="11"/>
  <c r="S931" i="11"/>
  <c r="Y931" i="11"/>
  <c r="Z931" i="11"/>
  <c r="S923" i="11"/>
  <c r="Y923" i="11"/>
  <c r="Z923" i="11"/>
  <c r="S915" i="11"/>
  <c r="Z915" i="11"/>
  <c r="Y915" i="11"/>
  <c r="S907" i="11"/>
  <c r="Y907" i="11"/>
  <c r="Z907" i="11"/>
  <c r="S899" i="11"/>
  <c r="Z899" i="11"/>
  <c r="Y899" i="11"/>
  <c r="S891" i="11"/>
  <c r="Y891" i="11"/>
  <c r="Z891" i="11"/>
  <c r="S883" i="11"/>
  <c r="Z883" i="11"/>
  <c r="Y883" i="11"/>
  <c r="S875" i="11"/>
  <c r="Y875" i="11"/>
  <c r="Z875" i="11"/>
  <c r="S867" i="11"/>
  <c r="Z867" i="11"/>
  <c r="Y867" i="11"/>
  <c r="S859" i="11"/>
  <c r="Y859" i="11"/>
  <c r="Z859" i="11"/>
  <c r="S851" i="11"/>
  <c r="Y851" i="11"/>
  <c r="Z851" i="11"/>
  <c r="S843" i="11"/>
  <c r="Z843" i="11"/>
  <c r="Y843" i="11"/>
  <c r="S835" i="11"/>
  <c r="Y835" i="11"/>
  <c r="Z835" i="11"/>
  <c r="S827" i="11"/>
  <c r="Y827" i="11"/>
  <c r="Z827" i="11"/>
  <c r="S819" i="11"/>
  <c r="Y819" i="11"/>
  <c r="Z819" i="11"/>
  <c r="S811" i="11"/>
  <c r="Y811" i="11"/>
  <c r="Z811" i="11"/>
  <c r="S803" i="11"/>
  <c r="Y803" i="11"/>
  <c r="Z803" i="11"/>
  <c r="S795" i="11"/>
  <c r="Y795" i="11"/>
  <c r="Z795" i="11"/>
  <c r="S787" i="11"/>
  <c r="Y787" i="11"/>
  <c r="Z787" i="11"/>
  <c r="S779" i="11"/>
  <c r="Y779" i="11"/>
  <c r="Z779" i="11"/>
  <c r="S771" i="11"/>
  <c r="Y771" i="11"/>
  <c r="Z771" i="11"/>
  <c r="S763" i="11"/>
  <c r="Y763" i="11"/>
  <c r="Z763" i="11"/>
  <c r="S755" i="11"/>
  <c r="Y755" i="11"/>
  <c r="Z755" i="11"/>
  <c r="S747" i="11"/>
  <c r="Y747" i="11"/>
  <c r="Z747" i="11"/>
  <c r="S739" i="11"/>
  <c r="Y739" i="11"/>
  <c r="Z739" i="11"/>
  <c r="S731" i="11"/>
  <c r="Y731" i="11"/>
  <c r="Z731" i="11"/>
  <c r="S723" i="11"/>
  <c r="Y723" i="11"/>
  <c r="Z723" i="11"/>
  <c r="S715" i="11"/>
  <c r="Y715" i="11"/>
  <c r="Z715" i="11"/>
  <c r="S707" i="11"/>
  <c r="Y707" i="11"/>
  <c r="Z707" i="11"/>
  <c r="S699" i="11"/>
  <c r="Y699" i="11"/>
  <c r="Z699" i="11"/>
  <c r="S691" i="11"/>
  <c r="Y691" i="11"/>
  <c r="Z691" i="11"/>
  <c r="S683" i="11"/>
  <c r="Y683" i="11"/>
  <c r="Z683" i="11"/>
  <c r="S675" i="11"/>
  <c r="Z675" i="11"/>
  <c r="Y675" i="11"/>
  <c r="S667" i="11"/>
  <c r="Z667" i="11"/>
  <c r="Y667" i="11"/>
  <c r="S659" i="11"/>
  <c r="Z659" i="11"/>
  <c r="Y659" i="11"/>
  <c r="S651" i="11"/>
  <c r="Z651" i="11"/>
  <c r="Y651" i="11"/>
  <c r="S643" i="11"/>
  <c r="Z643" i="11"/>
  <c r="Y643" i="11"/>
  <c r="S635" i="11"/>
  <c r="Z635" i="11"/>
  <c r="Y635" i="11"/>
  <c r="S627" i="11"/>
  <c r="Z627" i="11"/>
  <c r="Y627" i="11"/>
  <c r="S619" i="11"/>
  <c r="Z619" i="11"/>
  <c r="Y619" i="11"/>
  <c r="S611" i="11"/>
  <c r="Z611" i="11"/>
  <c r="Y611" i="11"/>
  <c r="S603" i="11"/>
  <c r="Z603" i="11"/>
  <c r="Y603" i="11"/>
  <c r="S595" i="11"/>
  <c r="Z595" i="11"/>
  <c r="Y595" i="11"/>
  <c r="S587" i="11"/>
  <c r="Z587" i="11"/>
  <c r="Y587" i="11"/>
  <c r="S579" i="11"/>
  <c r="Z579" i="11"/>
  <c r="Y579" i="11"/>
  <c r="S571" i="11"/>
  <c r="Z571" i="11"/>
  <c r="Y571" i="11"/>
  <c r="S563" i="11"/>
  <c r="Z563" i="11"/>
  <c r="Y563" i="11"/>
  <c r="S555" i="11"/>
  <c r="Z555" i="11"/>
  <c r="Y555" i="11"/>
  <c r="S547" i="11"/>
  <c r="Z547" i="11"/>
  <c r="Y547" i="11"/>
  <c r="S539" i="11"/>
  <c r="Z539" i="11"/>
  <c r="Y539" i="11"/>
  <c r="S531" i="11"/>
  <c r="Z531" i="11"/>
  <c r="Y531" i="11"/>
  <c r="S523" i="11"/>
  <c r="Z523" i="11"/>
  <c r="Y523" i="11"/>
  <c r="S515" i="11"/>
  <c r="Z515" i="11"/>
  <c r="Y515" i="11"/>
  <c r="S507" i="11"/>
  <c r="Z507" i="11"/>
  <c r="Y507" i="11"/>
  <c r="S499" i="11"/>
  <c r="Z499" i="11"/>
  <c r="Y499" i="11"/>
  <c r="S491" i="11"/>
  <c r="Z491" i="11"/>
  <c r="Y491" i="11"/>
  <c r="S483" i="11"/>
  <c r="Z483" i="11"/>
  <c r="Y483" i="11"/>
  <c r="S475" i="11"/>
  <c r="Z475" i="11"/>
  <c r="Y475" i="11"/>
  <c r="S467" i="11"/>
  <c r="Z467" i="11"/>
  <c r="Y467" i="11"/>
  <c r="S459" i="11"/>
  <c r="Z459" i="11"/>
  <c r="Y459" i="11"/>
  <c r="S451" i="11"/>
  <c r="Z451" i="11"/>
  <c r="Y451" i="11"/>
  <c r="S443" i="11"/>
  <c r="Z443" i="11"/>
  <c r="Y443" i="11"/>
  <c r="S435" i="11"/>
  <c r="Z435" i="11"/>
  <c r="Y435" i="11"/>
  <c r="S427" i="11"/>
  <c r="Z427" i="11"/>
  <c r="Y427" i="11"/>
  <c r="S419" i="11"/>
  <c r="Z419" i="11"/>
  <c r="Y419" i="11"/>
  <c r="S411" i="11"/>
  <c r="Z411" i="11"/>
  <c r="Y411" i="11"/>
  <c r="S403" i="11"/>
  <c r="Z403" i="11"/>
  <c r="Y403" i="11"/>
  <c r="S395" i="11"/>
  <c r="Z395" i="11"/>
  <c r="Y395" i="11"/>
  <c r="S387" i="11"/>
  <c r="Z387" i="11"/>
  <c r="Y387" i="11"/>
  <c r="S379" i="11"/>
  <c r="Z379" i="11"/>
  <c r="Y379" i="11"/>
  <c r="S371" i="11"/>
  <c r="Z371" i="11"/>
  <c r="Y371" i="11"/>
  <c r="S363" i="11"/>
  <c r="Z363" i="11"/>
  <c r="Y363" i="11"/>
  <c r="S355" i="11"/>
  <c r="Z355" i="11"/>
  <c r="Y355" i="11"/>
  <c r="S347" i="11"/>
  <c r="Z347" i="11"/>
  <c r="Y347" i="11"/>
  <c r="S339" i="11"/>
  <c r="Z339" i="11"/>
  <c r="Y339" i="11"/>
  <c r="S331" i="11"/>
  <c r="Z331" i="11"/>
  <c r="Y331" i="11"/>
  <c r="S323" i="11"/>
  <c r="Z323" i="11"/>
  <c r="Y323" i="11"/>
  <c r="S315" i="11"/>
  <c r="Z315" i="11"/>
  <c r="Y315" i="11"/>
  <c r="S307" i="11"/>
  <c r="Z307" i="11"/>
  <c r="Y307" i="11"/>
  <c r="S299" i="11"/>
  <c r="Z299" i="11"/>
  <c r="Y299" i="11"/>
  <c r="S291" i="11"/>
  <c r="Z291" i="11"/>
  <c r="Y291" i="11"/>
  <c r="S283" i="11"/>
  <c r="Z283" i="11"/>
  <c r="Y283" i="11"/>
  <c r="S275" i="11"/>
  <c r="Z275" i="11"/>
  <c r="Y275" i="11"/>
  <c r="S267" i="11"/>
  <c r="Z267" i="11"/>
  <c r="Y267" i="11"/>
  <c r="S259" i="11"/>
  <c r="Z259" i="11"/>
  <c r="Y259" i="11"/>
  <c r="S251" i="11"/>
  <c r="Z251" i="11"/>
  <c r="Y251" i="11"/>
  <c r="S243" i="11"/>
  <c r="Z243" i="11"/>
  <c r="Y243" i="11"/>
  <c r="S235" i="11"/>
  <c r="Z235" i="11"/>
  <c r="Y235" i="11"/>
  <c r="S227" i="11"/>
  <c r="Z227" i="11"/>
  <c r="Y227" i="11"/>
  <c r="S219" i="11"/>
  <c r="Z219" i="11"/>
  <c r="Y219" i="11"/>
  <c r="S211" i="11"/>
  <c r="Z211" i="11"/>
  <c r="Y211" i="11"/>
  <c r="S203" i="11"/>
  <c r="Z203" i="11"/>
  <c r="Y203" i="11"/>
  <c r="S195" i="11"/>
  <c r="Y195" i="11"/>
  <c r="Z195" i="11"/>
  <c r="S187" i="11"/>
  <c r="Z187" i="11"/>
  <c r="Y187" i="11"/>
  <c r="S179" i="11"/>
  <c r="Y179" i="11"/>
  <c r="Z179" i="11"/>
  <c r="S171" i="11"/>
  <c r="Y171" i="11"/>
  <c r="Z171" i="11"/>
  <c r="S163" i="11"/>
  <c r="Y163" i="11"/>
  <c r="Z163" i="11"/>
  <c r="S155" i="11"/>
  <c r="Z155" i="11"/>
  <c r="Y155" i="11"/>
  <c r="S147" i="11"/>
  <c r="Y147" i="11"/>
  <c r="Z147" i="11"/>
  <c r="S139" i="11"/>
  <c r="Y139" i="11"/>
  <c r="Z139" i="11"/>
  <c r="S131" i="11"/>
  <c r="Y131" i="11"/>
  <c r="Z131" i="11"/>
  <c r="S123" i="11"/>
  <c r="Z123" i="11"/>
  <c r="Y123" i="11"/>
  <c r="S115" i="11"/>
  <c r="Y115" i="11"/>
  <c r="Z115" i="11"/>
  <c r="S107" i="11"/>
  <c r="Y107" i="11"/>
  <c r="Z107" i="11"/>
  <c r="S99" i="11"/>
  <c r="Y99" i="11"/>
  <c r="Z99" i="11"/>
  <c r="S91" i="11"/>
  <c r="Z91" i="11"/>
  <c r="Y91" i="11"/>
  <c r="S83" i="11"/>
  <c r="Y83" i="11"/>
  <c r="Z83" i="11"/>
  <c r="S75" i="11"/>
  <c r="Y75" i="11"/>
  <c r="Z75" i="11"/>
  <c r="S67" i="11"/>
  <c r="Y67" i="11"/>
  <c r="Z67" i="11"/>
  <c r="S59" i="11"/>
  <c r="Z59" i="11"/>
  <c r="Y59" i="11"/>
  <c r="S51" i="11"/>
  <c r="Y51" i="11"/>
  <c r="Z51" i="11"/>
  <c r="S43" i="11"/>
  <c r="Y43" i="11"/>
  <c r="Z43" i="11"/>
  <c r="S2898" i="11"/>
  <c r="Y2898" i="11"/>
  <c r="Z2898" i="11"/>
  <c r="S2890" i="11"/>
  <c r="Y2890" i="11"/>
  <c r="Z2890" i="11"/>
  <c r="S2882" i="11"/>
  <c r="Y2882" i="11"/>
  <c r="Z2882" i="11"/>
  <c r="S2874" i="11"/>
  <c r="Y2874" i="11"/>
  <c r="Z2874" i="11"/>
  <c r="S2866" i="11"/>
  <c r="Y2866" i="11"/>
  <c r="Z2866" i="11"/>
  <c r="S2858" i="11"/>
  <c r="Y2858" i="11"/>
  <c r="Z2858" i="11"/>
  <c r="S2850" i="11"/>
  <c r="Y2850" i="11"/>
  <c r="Z2850" i="11"/>
  <c r="S2842" i="11"/>
  <c r="Y2842" i="11"/>
  <c r="Z2842" i="11"/>
  <c r="S2834" i="11"/>
  <c r="Y2834" i="11"/>
  <c r="Z2834" i="11"/>
  <c r="S2826" i="11"/>
  <c r="Y2826" i="11"/>
  <c r="Z2826" i="11"/>
  <c r="S2818" i="11"/>
  <c r="Y2818" i="11"/>
  <c r="Z2818" i="11"/>
  <c r="S2810" i="11"/>
  <c r="Y2810" i="11"/>
  <c r="Z2810" i="11"/>
  <c r="S2802" i="11"/>
  <c r="Y2802" i="11"/>
  <c r="Z2802" i="11"/>
  <c r="S2794" i="11"/>
  <c r="Y2794" i="11"/>
  <c r="Z2794" i="11"/>
  <c r="S2786" i="11"/>
  <c r="Y2786" i="11"/>
  <c r="Z2786" i="11"/>
  <c r="S2778" i="11"/>
  <c r="Y2778" i="11"/>
  <c r="Z2778" i="11"/>
  <c r="S2770" i="11"/>
  <c r="Y2770" i="11"/>
  <c r="Z2770" i="11"/>
  <c r="S2762" i="11"/>
  <c r="Y2762" i="11"/>
  <c r="Z2762" i="11"/>
  <c r="S2754" i="11"/>
  <c r="Y2754" i="11"/>
  <c r="Z2754" i="11"/>
  <c r="S2746" i="11"/>
  <c r="Y2746" i="11"/>
  <c r="Z2746" i="11"/>
  <c r="S2738" i="11"/>
  <c r="Y2738" i="11"/>
  <c r="Z2738" i="11"/>
  <c r="S2730" i="11"/>
  <c r="Y2730" i="11"/>
  <c r="Z2730" i="11"/>
  <c r="S2722" i="11"/>
  <c r="Y2722" i="11"/>
  <c r="Z2722" i="11"/>
  <c r="S2714" i="11"/>
  <c r="Y2714" i="11"/>
  <c r="Z2714" i="11"/>
  <c r="S2706" i="11"/>
  <c r="Y2706" i="11"/>
  <c r="Z2706" i="11"/>
  <c r="S2698" i="11"/>
  <c r="Y2698" i="11"/>
  <c r="Z2698" i="11"/>
  <c r="S2690" i="11"/>
  <c r="Y2690" i="11"/>
  <c r="Z2690" i="11"/>
  <c r="S2682" i="11"/>
  <c r="Y2682" i="11"/>
  <c r="Z2682" i="11"/>
  <c r="S2674" i="11"/>
  <c r="Y2674" i="11"/>
  <c r="Z2674" i="11"/>
  <c r="S2666" i="11"/>
  <c r="Y2666" i="11"/>
  <c r="Z2666" i="11"/>
  <c r="S2658" i="11"/>
  <c r="Y2658" i="11"/>
  <c r="Z2658" i="11"/>
  <c r="S2650" i="11"/>
  <c r="Y2650" i="11"/>
  <c r="Z2650" i="11"/>
  <c r="S2642" i="11"/>
  <c r="Y2642" i="11"/>
  <c r="Z2642" i="11"/>
  <c r="S2634" i="11"/>
  <c r="Y2634" i="11"/>
  <c r="Z2634" i="11"/>
  <c r="S2626" i="11"/>
  <c r="Y2626" i="11"/>
  <c r="Z2626" i="11"/>
  <c r="S2618" i="11"/>
  <c r="Y2618" i="11"/>
  <c r="Z2618" i="11"/>
  <c r="S2610" i="11"/>
  <c r="Y2610" i="11"/>
  <c r="Z2610" i="11"/>
  <c r="S2602" i="11"/>
  <c r="Y2602" i="11"/>
  <c r="Z2602" i="11"/>
  <c r="S2594" i="11"/>
  <c r="Y2594" i="11"/>
  <c r="Z2594" i="11"/>
  <c r="S2586" i="11"/>
  <c r="Y2586" i="11"/>
  <c r="Z2586" i="11"/>
  <c r="S2578" i="11"/>
  <c r="Y2578" i="11"/>
  <c r="Z2578" i="11"/>
  <c r="S2570" i="11"/>
  <c r="Y2570" i="11"/>
  <c r="Z2570" i="11"/>
  <c r="S2562" i="11"/>
  <c r="Y2562" i="11"/>
  <c r="Z2562" i="11"/>
  <c r="S2554" i="11"/>
  <c r="Y2554" i="11"/>
  <c r="Z2554" i="11"/>
  <c r="S2546" i="11"/>
  <c r="Y2546" i="11"/>
  <c r="Z2546" i="11"/>
  <c r="S2538" i="11"/>
  <c r="Y2538" i="11"/>
  <c r="Z2538" i="11"/>
  <c r="S2530" i="11"/>
  <c r="Y2530" i="11"/>
  <c r="Z2530" i="11"/>
  <c r="S2522" i="11"/>
  <c r="Y2522" i="11"/>
  <c r="Z2522" i="11"/>
  <c r="S2514" i="11"/>
  <c r="Y2514" i="11"/>
  <c r="Z2514" i="11"/>
  <c r="S2506" i="11"/>
  <c r="Y2506" i="11"/>
  <c r="Z2506" i="11"/>
  <c r="S2498" i="11"/>
  <c r="Y2498" i="11"/>
  <c r="Z2498" i="11"/>
  <c r="S2490" i="11"/>
  <c r="Y2490" i="11"/>
  <c r="Z2490" i="11"/>
  <c r="S2482" i="11"/>
  <c r="Y2482" i="11"/>
  <c r="Z2482" i="11"/>
  <c r="S2474" i="11"/>
  <c r="Y2474" i="11"/>
  <c r="Z2474" i="11"/>
  <c r="S2466" i="11"/>
  <c r="Y2466" i="11"/>
  <c r="Z2466" i="11"/>
  <c r="S2458" i="11"/>
  <c r="Y2458" i="11"/>
  <c r="Z2458" i="11"/>
  <c r="S2450" i="11"/>
  <c r="Y2450" i="11"/>
  <c r="Z2450" i="11"/>
  <c r="S2442" i="11"/>
  <c r="Y2442" i="11"/>
  <c r="Z2442" i="11"/>
  <c r="S2434" i="11"/>
  <c r="Y2434" i="11"/>
  <c r="Z2434" i="11"/>
  <c r="S2426" i="11"/>
  <c r="Y2426" i="11"/>
  <c r="Z2426" i="11"/>
  <c r="S2418" i="11"/>
  <c r="Y2418" i="11"/>
  <c r="Z2418" i="11"/>
  <c r="S2410" i="11"/>
  <c r="Y2410" i="11"/>
  <c r="Z2410" i="11"/>
  <c r="S2402" i="11"/>
  <c r="Y2402" i="11"/>
  <c r="Z2402" i="11"/>
  <c r="S2394" i="11"/>
  <c r="Y2394" i="11"/>
  <c r="Z2394" i="11"/>
  <c r="S2386" i="11"/>
  <c r="Y2386" i="11"/>
  <c r="Z2386" i="11"/>
  <c r="S2378" i="11"/>
  <c r="Y2378" i="11"/>
  <c r="Z2378" i="11"/>
  <c r="S2370" i="11"/>
  <c r="Y2370" i="11"/>
  <c r="Z2370" i="11"/>
  <c r="S2362" i="11"/>
  <c r="Y2362" i="11"/>
  <c r="Z2362" i="11"/>
  <c r="S2354" i="11"/>
  <c r="Y2354" i="11"/>
  <c r="Z2354" i="11"/>
  <c r="S2346" i="11"/>
  <c r="Y2346" i="11"/>
  <c r="Z2346" i="11"/>
  <c r="S2338" i="11"/>
  <c r="Y2338" i="11"/>
  <c r="Z2338" i="11"/>
  <c r="S2330" i="11"/>
  <c r="Y2330" i="11"/>
  <c r="Z2330" i="11"/>
  <c r="S2322" i="11"/>
  <c r="Y2322" i="11"/>
  <c r="Z2322" i="11"/>
  <c r="S2314" i="11"/>
  <c r="Y2314" i="11"/>
  <c r="Z2314" i="11"/>
  <c r="S2306" i="11"/>
  <c r="Y2306" i="11"/>
  <c r="Z2306" i="11"/>
  <c r="S2298" i="11"/>
  <c r="Y2298" i="11"/>
  <c r="Z2298" i="11"/>
  <c r="S2290" i="11"/>
  <c r="Y2290" i="11"/>
  <c r="Z2290" i="11"/>
  <c r="S2282" i="11"/>
  <c r="Y2282" i="11"/>
  <c r="Z2282" i="11"/>
  <c r="S2274" i="11"/>
  <c r="Z2274" i="11"/>
  <c r="Y2274" i="11"/>
  <c r="S2266" i="11"/>
  <c r="Z2266" i="11"/>
  <c r="Y2266" i="11"/>
  <c r="S2258" i="11"/>
  <c r="Z2258" i="11"/>
  <c r="Y2258" i="11"/>
  <c r="S2250" i="11"/>
  <c r="Z2250" i="11"/>
  <c r="Y2250" i="11"/>
  <c r="S2242" i="11"/>
  <c r="Z2242" i="11"/>
  <c r="Y2242" i="11"/>
  <c r="S2234" i="11"/>
  <c r="Z2234" i="11"/>
  <c r="Y2234" i="11"/>
  <c r="S2226" i="11"/>
  <c r="Z2226" i="11"/>
  <c r="Y2226" i="11"/>
  <c r="S2218" i="11"/>
  <c r="Z2218" i="11"/>
  <c r="Y2218" i="11"/>
  <c r="S2210" i="11"/>
  <c r="Z2210" i="11"/>
  <c r="Y2210" i="11"/>
  <c r="S2202" i="11"/>
  <c r="Z2202" i="11"/>
  <c r="Y2202" i="11"/>
  <c r="S2194" i="11"/>
  <c r="Z2194" i="11"/>
  <c r="Y2194" i="11"/>
  <c r="S2186" i="11"/>
  <c r="Z2186" i="11"/>
  <c r="Y2186" i="11"/>
  <c r="S2178" i="11"/>
  <c r="Z2178" i="11"/>
  <c r="Y2178" i="11"/>
  <c r="S2170" i="11"/>
  <c r="Z2170" i="11"/>
  <c r="Y2170" i="11"/>
  <c r="S2162" i="11"/>
  <c r="Z2162" i="11"/>
  <c r="Y2162" i="11"/>
  <c r="S2154" i="11"/>
  <c r="Z2154" i="11"/>
  <c r="Y2154" i="11"/>
  <c r="S2146" i="11"/>
  <c r="Z2146" i="11"/>
  <c r="Y2146" i="11"/>
  <c r="S2138" i="11"/>
  <c r="Z2138" i="11"/>
  <c r="Y2138" i="11"/>
  <c r="S2130" i="11"/>
  <c r="Z2130" i="11"/>
  <c r="Y2130" i="11"/>
  <c r="S2122" i="11"/>
  <c r="Z2122" i="11"/>
  <c r="Y2122" i="11"/>
  <c r="S2114" i="11"/>
  <c r="Z2114" i="11"/>
  <c r="Y2114" i="11"/>
  <c r="S2106" i="11"/>
  <c r="Z2106" i="11"/>
  <c r="Y2106" i="11"/>
  <c r="S2098" i="11"/>
  <c r="Z2098" i="11"/>
  <c r="Y2098" i="11"/>
  <c r="S2090" i="11"/>
  <c r="Z2090" i="11"/>
  <c r="Y2090" i="11"/>
  <c r="S2082" i="11"/>
  <c r="Z2082" i="11"/>
  <c r="Y2082" i="11"/>
  <c r="S2074" i="11"/>
  <c r="Z2074" i="11"/>
  <c r="Y2074" i="11"/>
  <c r="S2066" i="11"/>
  <c r="Z2066" i="11"/>
  <c r="Y2066" i="11"/>
  <c r="S2058" i="11"/>
  <c r="Z2058" i="11"/>
  <c r="Y2058" i="11"/>
  <c r="S2050" i="11"/>
  <c r="Z2050" i="11"/>
  <c r="Y2050" i="11"/>
  <c r="S2042" i="11"/>
  <c r="Z2042" i="11"/>
  <c r="Y2042" i="11"/>
  <c r="S2034" i="11"/>
  <c r="Z2034" i="11"/>
  <c r="Y2034" i="11"/>
  <c r="S2026" i="11"/>
  <c r="Z2026" i="11"/>
  <c r="Y2026" i="11"/>
  <c r="S2018" i="11"/>
  <c r="Z2018" i="11"/>
  <c r="Y2018" i="11"/>
  <c r="S2010" i="11"/>
  <c r="Z2010" i="11"/>
  <c r="Y2010" i="11"/>
  <c r="S2002" i="11"/>
  <c r="Z2002" i="11"/>
  <c r="Y2002" i="11"/>
  <c r="S1994" i="11"/>
  <c r="Y1994" i="11"/>
  <c r="Z1994" i="11"/>
  <c r="S1986" i="11"/>
  <c r="Y1986" i="11"/>
  <c r="Z1986" i="11"/>
  <c r="S1978" i="11"/>
  <c r="Y1978" i="11"/>
  <c r="Z1978" i="11"/>
  <c r="S1970" i="11"/>
  <c r="Y1970" i="11"/>
  <c r="Z1970" i="11"/>
  <c r="S1962" i="11"/>
  <c r="Y1962" i="11"/>
  <c r="Z1962" i="11"/>
  <c r="S1954" i="11"/>
  <c r="Y1954" i="11"/>
  <c r="Z1954" i="11"/>
  <c r="S1946" i="11"/>
  <c r="Y1946" i="11"/>
  <c r="Z1946" i="11"/>
  <c r="S1938" i="11"/>
  <c r="Y1938" i="11"/>
  <c r="Z1938" i="11"/>
  <c r="S1930" i="11"/>
  <c r="Y1930" i="11"/>
  <c r="Z1930" i="11"/>
  <c r="S1922" i="11"/>
  <c r="Y1922" i="11"/>
  <c r="Z1922" i="11"/>
  <c r="S1914" i="11"/>
  <c r="Y1914" i="11"/>
  <c r="Z1914" i="11"/>
  <c r="S1906" i="11"/>
  <c r="Y1906" i="11"/>
  <c r="Z1906" i="11"/>
  <c r="S1898" i="11"/>
  <c r="Y1898" i="11"/>
  <c r="Z1898" i="11"/>
  <c r="S1890" i="11"/>
  <c r="Z1890" i="11"/>
  <c r="Y1890" i="11"/>
  <c r="S1882" i="11"/>
  <c r="Y1882" i="11"/>
  <c r="Z1882" i="11"/>
  <c r="S1874" i="11"/>
  <c r="Z1874" i="11"/>
  <c r="Y1874" i="11"/>
  <c r="S1866" i="11"/>
  <c r="Y1866" i="11"/>
  <c r="Z1866" i="11"/>
  <c r="S1858" i="11"/>
  <c r="Z1858" i="11"/>
  <c r="Y1858" i="11"/>
  <c r="S1850" i="11"/>
  <c r="Y1850" i="11"/>
  <c r="Z1850" i="11"/>
  <c r="S1842" i="11"/>
  <c r="Z1842" i="11"/>
  <c r="Y1842" i="11"/>
  <c r="S1834" i="11"/>
  <c r="Y1834" i="11"/>
  <c r="Z1834" i="11"/>
  <c r="S1826" i="11"/>
  <c r="Z1826" i="11"/>
  <c r="Y1826" i="11"/>
  <c r="S1818" i="11"/>
  <c r="Y1818" i="11"/>
  <c r="Z1818" i="11"/>
  <c r="S1810" i="11"/>
  <c r="Z1810" i="11"/>
  <c r="Y1810" i="11"/>
  <c r="S1802" i="11"/>
  <c r="Y1802" i="11"/>
  <c r="Z1802" i="11"/>
  <c r="S1794" i="11"/>
  <c r="Z1794" i="11"/>
  <c r="Y1794" i="11"/>
  <c r="S1786" i="11"/>
  <c r="Y1786" i="11"/>
  <c r="Z1786" i="11"/>
  <c r="S1778" i="11"/>
  <c r="Z1778" i="11"/>
  <c r="Y1778" i="11"/>
  <c r="S1770" i="11"/>
  <c r="Y1770" i="11"/>
  <c r="Z1770" i="11"/>
  <c r="S1762" i="11"/>
  <c r="Z1762" i="11"/>
  <c r="Y1762" i="11"/>
  <c r="S1754" i="11"/>
  <c r="Y1754" i="11"/>
  <c r="Z1754" i="11"/>
  <c r="S1746" i="11"/>
  <c r="Z1746" i="11"/>
  <c r="Y1746" i="11"/>
  <c r="S1738" i="11"/>
  <c r="Y1738" i="11"/>
  <c r="Z1738" i="11"/>
  <c r="S1730" i="11"/>
  <c r="Z1730" i="11"/>
  <c r="Y1730" i="11"/>
  <c r="S1722" i="11"/>
  <c r="Y1722" i="11"/>
  <c r="Z1722" i="11"/>
  <c r="S1714" i="11"/>
  <c r="Z1714" i="11"/>
  <c r="Y1714" i="11"/>
  <c r="S1706" i="11"/>
  <c r="Y1706" i="11"/>
  <c r="Z1706" i="11"/>
  <c r="S1698" i="11"/>
  <c r="Z1698" i="11"/>
  <c r="Y1698" i="11"/>
  <c r="S1690" i="11"/>
  <c r="Y1690" i="11"/>
  <c r="Z1690" i="11"/>
  <c r="S1682" i="11"/>
  <c r="Z1682" i="11"/>
  <c r="Y1682" i="11"/>
  <c r="S1674" i="11"/>
  <c r="Y1674" i="11"/>
  <c r="Z1674" i="11"/>
  <c r="S1666" i="11"/>
  <c r="Z1666" i="11"/>
  <c r="Y1666" i="11"/>
  <c r="S1658" i="11"/>
  <c r="Y1658" i="11"/>
  <c r="Z1658" i="11"/>
  <c r="S1650" i="11"/>
  <c r="Z1650" i="11"/>
  <c r="Y1650" i="11"/>
  <c r="S1642" i="11"/>
  <c r="Y1642" i="11"/>
  <c r="Z1642" i="11"/>
  <c r="S1634" i="11"/>
  <c r="Z1634" i="11"/>
  <c r="Y1634" i="11"/>
  <c r="S1626" i="11"/>
  <c r="Y1626" i="11"/>
  <c r="Z1626" i="11"/>
  <c r="S1618" i="11"/>
  <c r="Z1618" i="11"/>
  <c r="Y1618" i="11"/>
  <c r="S1610" i="11"/>
  <c r="Z1610" i="11"/>
  <c r="Y1610" i="11"/>
  <c r="S1602" i="11"/>
  <c r="Z1602" i="11"/>
  <c r="Y1602" i="11"/>
  <c r="S1594" i="11"/>
  <c r="Z1594" i="11"/>
  <c r="Y1594" i="11"/>
  <c r="S1586" i="11"/>
  <c r="Z1586" i="11"/>
  <c r="Y1586" i="11"/>
  <c r="S1578" i="11"/>
  <c r="Z1578" i="11"/>
  <c r="Y1578" i="11"/>
  <c r="S1570" i="11"/>
  <c r="Z1570" i="11"/>
  <c r="Y1570" i="11"/>
  <c r="S1562" i="11"/>
  <c r="Z1562" i="11"/>
  <c r="Y1562" i="11"/>
  <c r="S1554" i="11"/>
  <c r="Z1554" i="11"/>
  <c r="Y1554" i="11"/>
  <c r="S1546" i="11"/>
  <c r="Z1546" i="11"/>
  <c r="Y1546" i="11"/>
  <c r="S1538" i="11"/>
  <c r="Z1538" i="11"/>
  <c r="Y1538" i="11"/>
  <c r="S1530" i="11"/>
  <c r="Z1530" i="11"/>
  <c r="Y1530" i="11"/>
  <c r="S1522" i="11"/>
  <c r="Z1522" i="11"/>
  <c r="Y1522" i="11"/>
  <c r="S1514" i="11"/>
  <c r="Z1514" i="11"/>
  <c r="Y1514" i="11"/>
  <c r="S1506" i="11"/>
  <c r="Z1506" i="11"/>
  <c r="Y1506" i="11"/>
  <c r="S1498" i="11"/>
  <c r="Z1498" i="11"/>
  <c r="Y1498" i="11"/>
  <c r="S1490" i="11"/>
  <c r="Z1490" i="11"/>
  <c r="Y1490" i="11"/>
  <c r="S1482" i="11"/>
  <c r="Z1482" i="11"/>
  <c r="Y1482" i="11"/>
  <c r="S1474" i="11"/>
  <c r="Z1474" i="11"/>
  <c r="Y1474" i="11"/>
  <c r="S1466" i="11"/>
  <c r="Z1466" i="11"/>
  <c r="Y1466" i="11"/>
  <c r="S1458" i="11"/>
  <c r="Z1458" i="11"/>
  <c r="Y1458" i="11"/>
  <c r="S1450" i="11"/>
  <c r="Z1450" i="11"/>
  <c r="Y1450" i="11"/>
  <c r="S1442" i="11"/>
  <c r="Z1442" i="11"/>
  <c r="Y1442" i="11"/>
  <c r="S1434" i="11"/>
  <c r="Z1434" i="11"/>
  <c r="Y1434" i="11"/>
  <c r="S1426" i="11"/>
  <c r="Z1426" i="11"/>
  <c r="Y1426" i="11"/>
  <c r="S1418" i="11"/>
  <c r="Z1418" i="11"/>
  <c r="Y1418" i="11"/>
  <c r="S1410" i="11"/>
  <c r="Z1410" i="11"/>
  <c r="Y1410" i="11"/>
  <c r="S1402" i="11"/>
  <c r="Z1402" i="11"/>
  <c r="Y1402" i="11"/>
  <c r="S1394" i="11"/>
  <c r="Z1394" i="11"/>
  <c r="Y1394" i="11"/>
  <c r="S1386" i="11"/>
  <c r="Z1386" i="11"/>
  <c r="Y1386" i="11"/>
  <c r="S1378" i="11"/>
  <c r="Z1378" i="11"/>
  <c r="Y1378" i="11"/>
  <c r="S1370" i="11"/>
  <c r="Z1370" i="11"/>
  <c r="Y1370" i="11"/>
  <c r="S1362" i="11"/>
  <c r="Z1362" i="11"/>
  <c r="Y1362" i="11"/>
  <c r="S1354" i="11"/>
  <c r="Z1354" i="11"/>
  <c r="Y1354" i="11"/>
  <c r="S1346" i="11"/>
  <c r="Z1346" i="11"/>
  <c r="Y1346" i="11"/>
  <c r="S1338" i="11"/>
  <c r="Z1338" i="11"/>
  <c r="Y1338" i="11"/>
  <c r="S1330" i="11"/>
  <c r="Z1330" i="11"/>
  <c r="Y1330" i="11"/>
  <c r="S1322" i="11"/>
  <c r="Z1322" i="11"/>
  <c r="Y1322" i="11"/>
  <c r="S1314" i="11"/>
  <c r="Z1314" i="11"/>
  <c r="Y1314" i="11"/>
  <c r="S1306" i="11"/>
  <c r="Z1306" i="11"/>
  <c r="Y1306" i="11"/>
  <c r="S1298" i="11"/>
  <c r="Z1298" i="11"/>
  <c r="Y1298" i="11"/>
  <c r="S1290" i="11"/>
  <c r="Z1290" i="11"/>
  <c r="Y1290" i="11"/>
  <c r="S1282" i="11"/>
  <c r="Z1282" i="11"/>
  <c r="Y1282" i="11"/>
  <c r="S1274" i="11"/>
  <c r="Z1274" i="11"/>
  <c r="Y1274" i="11"/>
  <c r="S1266" i="11"/>
  <c r="Z1266" i="11"/>
  <c r="Y1266" i="11"/>
  <c r="S1258" i="11"/>
  <c r="Z1258" i="11"/>
  <c r="Y1258" i="11"/>
  <c r="S1250" i="11"/>
  <c r="Z1250" i="11"/>
  <c r="Y1250" i="11"/>
  <c r="S1242" i="11"/>
  <c r="Z1242" i="11"/>
  <c r="Y1242" i="11"/>
  <c r="S1234" i="11"/>
  <c r="Z1234" i="11"/>
  <c r="Y1234" i="11"/>
  <c r="S1226" i="11"/>
  <c r="Z1226" i="11"/>
  <c r="Y1226" i="11"/>
  <c r="S1218" i="11"/>
  <c r="Z1218" i="11"/>
  <c r="Y1218" i="11"/>
  <c r="S1210" i="11"/>
  <c r="Z1210" i="11"/>
  <c r="Y1210" i="11"/>
  <c r="S1202" i="11"/>
  <c r="Z1202" i="11"/>
  <c r="Y1202" i="11"/>
  <c r="S1194" i="11"/>
  <c r="Y1194" i="11"/>
  <c r="Z1194" i="11"/>
  <c r="S1186" i="11"/>
  <c r="Y1186" i="11"/>
  <c r="Z1186" i="11"/>
  <c r="S1178" i="11"/>
  <c r="Y1178" i="11"/>
  <c r="Z1178" i="11"/>
  <c r="S1170" i="11"/>
  <c r="Y1170" i="11"/>
  <c r="Z1170" i="11"/>
  <c r="S1162" i="11"/>
  <c r="Y1162" i="11"/>
  <c r="Z1162" i="11"/>
  <c r="S1154" i="11"/>
  <c r="Y1154" i="11"/>
  <c r="Z1154" i="11"/>
  <c r="S1146" i="11"/>
  <c r="Y1146" i="11"/>
  <c r="Z1146" i="11"/>
  <c r="S1138" i="11"/>
  <c r="Y1138" i="11"/>
  <c r="Z1138" i="11"/>
  <c r="S1130" i="11"/>
  <c r="Y1130" i="11"/>
  <c r="Z1130" i="11"/>
  <c r="S1122" i="11"/>
  <c r="Y1122" i="11"/>
  <c r="Z1122" i="11"/>
  <c r="S1114" i="11"/>
  <c r="Y1114" i="11"/>
  <c r="Z1114" i="11"/>
  <c r="S1106" i="11"/>
  <c r="Y1106" i="11"/>
  <c r="Z1106" i="11"/>
  <c r="S1098" i="11"/>
  <c r="Y1098" i="11"/>
  <c r="Z1098" i="11"/>
  <c r="S1090" i="11"/>
  <c r="Y1090" i="11"/>
  <c r="Z1090" i="11"/>
  <c r="S1082" i="11"/>
  <c r="Y1082" i="11"/>
  <c r="Z1082" i="11"/>
  <c r="S1074" i="11"/>
  <c r="Y1074" i="11"/>
  <c r="Z1074" i="11"/>
  <c r="S1066" i="11"/>
  <c r="Y1066" i="11"/>
  <c r="Z1066" i="11"/>
  <c r="S1058" i="11"/>
  <c r="Y1058" i="11"/>
  <c r="Z1058" i="11"/>
  <c r="S1050" i="11"/>
  <c r="Y1050" i="11"/>
  <c r="Z1050" i="11"/>
  <c r="S1042" i="11"/>
  <c r="Y1042" i="11"/>
  <c r="Z1042" i="11"/>
  <c r="S1034" i="11"/>
  <c r="Y1034" i="11"/>
  <c r="Z1034" i="11"/>
  <c r="S1026" i="11"/>
  <c r="Y1026" i="11"/>
  <c r="Z1026" i="11"/>
  <c r="S1018" i="11"/>
  <c r="Y1018" i="11"/>
  <c r="Z1018" i="11"/>
  <c r="S1010" i="11"/>
  <c r="Y1010" i="11"/>
  <c r="Z1010" i="11"/>
  <c r="S1002" i="11"/>
  <c r="Y1002" i="11"/>
  <c r="Z1002" i="11"/>
  <c r="S994" i="11"/>
  <c r="Y994" i="11"/>
  <c r="Z994" i="11"/>
  <c r="S986" i="11"/>
  <c r="Y986" i="11"/>
  <c r="Z986" i="11"/>
  <c r="S978" i="11"/>
  <c r="Y978" i="11"/>
  <c r="Z978" i="11"/>
  <c r="S970" i="11"/>
  <c r="Y970" i="11"/>
  <c r="Z970" i="11"/>
  <c r="S962" i="11"/>
  <c r="Y962" i="11"/>
  <c r="Z962" i="11"/>
  <c r="S954" i="11"/>
  <c r="Y954" i="11"/>
  <c r="Z954" i="11"/>
  <c r="S946" i="11"/>
  <c r="Y946" i="11"/>
  <c r="Z946" i="11"/>
  <c r="S938" i="11"/>
  <c r="Y938" i="11"/>
  <c r="Z938" i="11"/>
  <c r="S930" i="11"/>
  <c r="Z930" i="11"/>
  <c r="Y930" i="11"/>
  <c r="S922" i="11"/>
  <c r="Y922" i="11"/>
  <c r="Z922" i="11"/>
  <c r="S914" i="11"/>
  <c r="Y914" i="11"/>
  <c r="Z914" i="11"/>
  <c r="S906" i="11"/>
  <c r="Y906" i="11"/>
  <c r="Z906" i="11"/>
  <c r="S898" i="11"/>
  <c r="Y898" i="11"/>
  <c r="Z898" i="11"/>
  <c r="S890" i="11"/>
  <c r="Y890" i="11"/>
  <c r="Z890" i="11"/>
  <c r="S882" i="11"/>
  <c r="Y882" i="11"/>
  <c r="Z882" i="11"/>
  <c r="S874" i="11"/>
  <c r="Y874" i="11"/>
  <c r="Z874" i="11"/>
  <c r="S866" i="11"/>
  <c r="Y866" i="11"/>
  <c r="Z866" i="11"/>
  <c r="S858" i="11"/>
  <c r="Y858" i="11"/>
  <c r="Z858" i="11"/>
  <c r="S850" i="11"/>
  <c r="Y850" i="11"/>
  <c r="Z850" i="11"/>
  <c r="S842" i="11"/>
  <c r="Y842" i="11"/>
  <c r="Z842" i="11"/>
  <c r="S834" i="11"/>
  <c r="Y834" i="11"/>
  <c r="Z834" i="11"/>
  <c r="S826" i="11"/>
  <c r="Y826" i="11"/>
  <c r="Z826" i="11"/>
  <c r="S818" i="11"/>
  <c r="Y818" i="11"/>
  <c r="Z818" i="11"/>
  <c r="S810" i="11"/>
  <c r="Y810" i="11"/>
  <c r="Z810" i="11"/>
  <c r="S802" i="11"/>
  <c r="Y802" i="11"/>
  <c r="Z802" i="11"/>
  <c r="S794" i="11"/>
  <c r="Y794" i="11"/>
  <c r="Z794" i="11"/>
  <c r="S786" i="11"/>
  <c r="Y786" i="11"/>
  <c r="Z786" i="11"/>
  <c r="S778" i="11"/>
  <c r="Y778" i="11"/>
  <c r="Z778" i="11"/>
  <c r="S770" i="11"/>
  <c r="Y770" i="11"/>
  <c r="Z770" i="11"/>
  <c r="S762" i="11"/>
  <c r="Y762" i="11"/>
  <c r="Z762" i="11"/>
  <c r="S754" i="11"/>
  <c r="Y754" i="11"/>
  <c r="Z754" i="11"/>
  <c r="S746" i="11"/>
  <c r="Y746" i="11"/>
  <c r="Z746" i="11"/>
  <c r="S738" i="11"/>
  <c r="Y738" i="11"/>
  <c r="Z738" i="11"/>
  <c r="S730" i="11"/>
  <c r="Y730" i="11"/>
  <c r="Z730" i="11"/>
  <c r="S722" i="11"/>
  <c r="Y722" i="11"/>
  <c r="Z722" i="11"/>
  <c r="S714" i="11"/>
  <c r="Y714" i="11"/>
  <c r="Z714" i="11"/>
  <c r="S706" i="11"/>
  <c r="Y706" i="11"/>
  <c r="Z706" i="11"/>
  <c r="S698" i="11"/>
  <c r="Y698" i="11"/>
  <c r="Z698" i="11"/>
  <c r="S690" i="11"/>
  <c r="Y690" i="11"/>
  <c r="Z690" i="11"/>
  <c r="S682" i="11"/>
  <c r="Y682" i="11"/>
  <c r="Z682" i="11"/>
  <c r="S674" i="11"/>
  <c r="Z674" i="11"/>
  <c r="Y674" i="11"/>
  <c r="S666" i="11"/>
  <c r="Y666" i="11"/>
  <c r="Z666" i="11"/>
  <c r="S658" i="11"/>
  <c r="Z658" i="11"/>
  <c r="Y658" i="11"/>
  <c r="S650" i="11"/>
  <c r="Y650" i="11"/>
  <c r="Z650" i="11"/>
  <c r="S642" i="11"/>
  <c r="Y642" i="11"/>
  <c r="Z642" i="11"/>
  <c r="S634" i="11"/>
  <c r="Y634" i="11"/>
  <c r="Z634" i="11"/>
  <c r="S626" i="11"/>
  <c r="Y626" i="11"/>
  <c r="Z626" i="11"/>
  <c r="S618" i="11"/>
  <c r="Y618" i="11"/>
  <c r="Z618" i="11"/>
  <c r="S610" i="11"/>
  <c r="Y610" i="11"/>
  <c r="Z610" i="11"/>
  <c r="S602" i="11"/>
  <c r="Y602" i="11"/>
  <c r="Z602" i="11"/>
  <c r="S594" i="11"/>
  <c r="Y594" i="11"/>
  <c r="Z594" i="11"/>
  <c r="S586" i="11"/>
  <c r="Y586" i="11"/>
  <c r="Z586" i="11"/>
  <c r="S578" i="11"/>
  <c r="Y578" i="11"/>
  <c r="Z578" i="11"/>
  <c r="S570" i="11"/>
  <c r="Y570" i="11"/>
  <c r="Z570" i="11"/>
  <c r="S562" i="11"/>
  <c r="Y562" i="11"/>
  <c r="Z562" i="11"/>
  <c r="S554" i="11"/>
  <c r="Y554" i="11"/>
  <c r="Z554" i="11"/>
  <c r="S546" i="11"/>
  <c r="Y546" i="11"/>
  <c r="Z546" i="11"/>
  <c r="S538" i="11"/>
  <c r="Y538" i="11"/>
  <c r="Z538" i="11"/>
  <c r="S530" i="11"/>
  <c r="Y530" i="11"/>
  <c r="Z530" i="11"/>
  <c r="S522" i="11"/>
  <c r="Y522" i="11"/>
  <c r="Z522" i="11"/>
  <c r="S514" i="11"/>
  <c r="Y514" i="11"/>
  <c r="Z514" i="11"/>
  <c r="S506" i="11"/>
  <c r="Y506" i="11"/>
  <c r="Z506" i="11"/>
  <c r="S498" i="11"/>
  <c r="Y498" i="11"/>
  <c r="Z498" i="11"/>
  <c r="S490" i="11"/>
  <c r="Y490" i="11"/>
  <c r="Z490" i="11"/>
  <c r="S482" i="11"/>
  <c r="Y482" i="11"/>
  <c r="Z482" i="11"/>
  <c r="S474" i="11"/>
  <c r="Y474" i="11"/>
  <c r="Z474" i="11"/>
  <c r="S466" i="11"/>
  <c r="Y466" i="11"/>
  <c r="Z466" i="11"/>
  <c r="S458" i="11"/>
  <c r="Y458" i="11"/>
  <c r="Z458" i="11"/>
  <c r="S450" i="11"/>
  <c r="Y450" i="11"/>
  <c r="Z450" i="11"/>
  <c r="S442" i="11"/>
  <c r="Y442" i="11"/>
  <c r="Z442" i="11"/>
  <c r="S434" i="11"/>
  <c r="Y434" i="11"/>
  <c r="Z434" i="11"/>
  <c r="S426" i="11"/>
  <c r="Y426" i="11"/>
  <c r="Z426" i="11"/>
  <c r="S418" i="11"/>
  <c r="Y418" i="11"/>
  <c r="Z418" i="11"/>
  <c r="S410" i="11"/>
  <c r="Y410" i="11"/>
  <c r="Z410" i="11"/>
  <c r="S402" i="11"/>
  <c r="Y402" i="11"/>
  <c r="Z402" i="11"/>
  <c r="S394" i="11"/>
  <c r="Y394" i="11"/>
  <c r="Z394" i="11"/>
  <c r="S386" i="11"/>
  <c r="Y386" i="11"/>
  <c r="Z386" i="11"/>
  <c r="S378" i="11"/>
  <c r="Y378" i="11"/>
  <c r="Z378" i="11"/>
  <c r="S370" i="11"/>
  <c r="Y370" i="11"/>
  <c r="Z370" i="11"/>
  <c r="S362" i="11"/>
  <c r="Y362" i="11"/>
  <c r="Z362" i="11"/>
  <c r="S354" i="11"/>
  <c r="Y354" i="11"/>
  <c r="Z354" i="11"/>
  <c r="S346" i="11"/>
  <c r="Y346" i="11"/>
  <c r="Z346" i="11"/>
  <c r="S338" i="11"/>
  <c r="Y338" i="11"/>
  <c r="Z338" i="11"/>
  <c r="S330" i="11"/>
  <c r="Y330" i="11"/>
  <c r="Z330" i="11"/>
  <c r="S322" i="11"/>
  <c r="Y322" i="11"/>
  <c r="Z322" i="11"/>
  <c r="S314" i="11"/>
  <c r="Y314" i="11"/>
  <c r="Z314" i="11"/>
  <c r="S306" i="11"/>
  <c r="Y306" i="11"/>
  <c r="Z306" i="11"/>
  <c r="S298" i="11"/>
  <c r="Y298" i="11"/>
  <c r="Z298" i="11"/>
  <c r="S290" i="11"/>
  <c r="Y290" i="11"/>
  <c r="Z290" i="11"/>
  <c r="S282" i="11"/>
  <c r="Y282" i="11"/>
  <c r="Z282" i="11"/>
  <c r="S274" i="11"/>
  <c r="Y274" i="11"/>
  <c r="Z274" i="11"/>
  <c r="S266" i="11"/>
  <c r="Y266" i="11"/>
  <c r="Z266" i="11"/>
  <c r="S258" i="11"/>
  <c r="Y258" i="11"/>
  <c r="Z258" i="11"/>
  <c r="S250" i="11"/>
  <c r="Y250" i="11"/>
  <c r="Z250" i="11"/>
  <c r="S242" i="11"/>
  <c r="Y242" i="11"/>
  <c r="Z242" i="11"/>
  <c r="S234" i="11"/>
  <c r="Y234" i="11"/>
  <c r="Z234" i="11"/>
  <c r="S226" i="11"/>
  <c r="Y226" i="11"/>
  <c r="Z226" i="11"/>
  <c r="S218" i="11"/>
  <c r="Y218" i="11"/>
  <c r="Z218" i="11"/>
  <c r="S210" i="11"/>
  <c r="Y210" i="11"/>
  <c r="Z210" i="11"/>
  <c r="S202" i="11"/>
  <c r="Y202" i="11"/>
  <c r="Z202" i="11"/>
  <c r="S194" i="11"/>
  <c r="Y194" i="11"/>
  <c r="Z194" i="11"/>
  <c r="S186" i="11"/>
  <c r="Y186" i="11"/>
  <c r="Z186" i="11"/>
  <c r="S178" i="11"/>
  <c r="Y178" i="11"/>
  <c r="Z178" i="11"/>
  <c r="S170" i="11"/>
  <c r="Y170" i="11"/>
  <c r="Z170" i="11"/>
  <c r="S162" i="11"/>
  <c r="Y162" i="11"/>
  <c r="Z162" i="11"/>
  <c r="S154" i="11"/>
  <c r="Y154" i="11"/>
  <c r="Z154" i="11"/>
  <c r="S146" i="11"/>
  <c r="Y146" i="11"/>
  <c r="Z146" i="11"/>
  <c r="S138" i="11"/>
  <c r="Y138" i="11"/>
  <c r="Z138" i="11"/>
  <c r="S130" i="11"/>
  <c r="Y130" i="11"/>
  <c r="Z130" i="11"/>
  <c r="S122" i="11"/>
  <c r="Y122" i="11"/>
  <c r="Z122" i="11"/>
  <c r="S114" i="11"/>
  <c r="Y114" i="11"/>
  <c r="Z114" i="11"/>
  <c r="S106" i="11"/>
  <c r="Y106" i="11"/>
  <c r="Z106" i="11"/>
  <c r="S98" i="11"/>
  <c r="Y98" i="11"/>
  <c r="Z98" i="11"/>
  <c r="S90" i="11"/>
  <c r="Y90" i="11"/>
  <c r="Z90" i="11"/>
  <c r="S82" i="11"/>
  <c r="Y82" i="11"/>
  <c r="Z82" i="11"/>
  <c r="S74" i="11"/>
  <c r="Y74" i="11"/>
  <c r="Z74" i="11"/>
  <c r="S66" i="11"/>
  <c r="Y66" i="11"/>
  <c r="Z66" i="11"/>
  <c r="S58" i="11"/>
  <c r="Y58" i="11"/>
  <c r="Z58" i="11"/>
  <c r="S50" i="11"/>
  <c r="Y50" i="11"/>
  <c r="Z50" i="11"/>
  <c r="S42" i="11"/>
  <c r="Y42" i="11"/>
  <c r="Z42" i="11"/>
  <c r="S4113" i="11"/>
  <c r="Y4113" i="11"/>
  <c r="Z4113" i="11"/>
  <c r="S4105" i="11"/>
  <c r="Y4105" i="11"/>
  <c r="Z4105" i="11"/>
  <c r="S4097" i="11"/>
  <c r="Y4097" i="11"/>
  <c r="Z4097" i="11"/>
  <c r="S4089" i="11"/>
  <c r="Y4089" i="11"/>
  <c r="Z4089" i="11"/>
  <c r="S4081" i="11"/>
  <c r="Y4081" i="11"/>
  <c r="Z4081" i="11"/>
  <c r="S4073" i="11"/>
  <c r="Y4073" i="11"/>
  <c r="Z4073" i="11"/>
  <c r="S4065" i="11"/>
  <c r="Y4065" i="11"/>
  <c r="Z4065" i="11"/>
  <c r="S4057" i="11"/>
  <c r="Y4057" i="11"/>
  <c r="Z4057" i="11"/>
  <c r="S4049" i="11"/>
  <c r="Y4049" i="11"/>
  <c r="Z4049" i="11"/>
  <c r="S4041" i="11"/>
  <c r="Y4041" i="11"/>
  <c r="Z4041" i="11"/>
  <c r="S4033" i="11"/>
  <c r="Y4033" i="11"/>
  <c r="Z4033" i="11"/>
  <c r="S4025" i="11"/>
  <c r="Y4025" i="11"/>
  <c r="Z4025" i="11"/>
  <c r="S4017" i="11"/>
  <c r="Y4017" i="11"/>
  <c r="Z4017" i="11"/>
  <c r="S4009" i="11"/>
  <c r="Y4009" i="11"/>
  <c r="Z4009" i="11"/>
  <c r="S4001" i="11"/>
  <c r="Y4001" i="11"/>
  <c r="Z4001" i="11"/>
  <c r="S3993" i="11"/>
  <c r="Y3993" i="11"/>
  <c r="Z3993" i="11"/>
  <c r="S3985" i="11"/>
  <c r="Y3985" i="11"/>
  <c r="Z3985" i="11"/>
  <c r="S3977" i="11"/>
  <c r="Y3977" i="11"/>
  <c r="Z3977" i="11"/>
  <c r="S3969" i="11"/>
  <c r="Y3969" i="11"/>
  <c r="Z3969" i="11"/>
  <c r="S3961" i="11"/>
  <c r="Z3961" i="11"/>
  <c r="Y3961" i="11"/>
  <c r="S3953" i="11"/>
  <c r="Y3953" i="11"/>
  <c r="Z3953" i="11"/>
  <c r="S3945" i="11"/>
  <c r="Y3945" i="11"/>
  <c r="Z3945" i="11"/>
  <c r="S3937" i="11"/>
  <c r="Y3937" i="11"/>
  <c r="Z3937" i="11"/>
  <c r="S3929" i="11"/>
  <c r="Z3929" i="11"/>
  <c r="Y3929" i="11"/>
  <c r="S3921" i="11"/>
  <c r="Y3921" i="11"/>
  <c r="Z3921" i="11"/>
  <c r="S3913" i="11"/>
  <c r="Y3913" i="11"/>
  <c r="Z3913" i="11"/>
  <c r="S3905" i="11"/>
  <c r="Y3905" i="11"/>
  <c r="Z3905" i="11"/>
  <c r="S3897" i="11"/>
  <c r="Z3897" i="11"/>
  <c r="Y3897" i="11"/>
  <c r="S3889" i="11"/>
  <c r="Y3889" i="11"/>
  <c r="Z3889" i="11"/>
  <c r="S3881" i="11"/>
  <c r="Y3881" i="11"/>
  <c r="Z3881" i="11"/>
  <c r="S3873" i="11"/>
  <c r="Y3873" i="11"/>
  <c r="Z3873" i="11"/>
  <c r="S3865" i="11"/>
  <c r="Z3865" i="11"/>
  <c r="Y3865" i="11"/>
  <c r="S3857" i="11"/>
  <c r="Y3857" i="11"/>
  <c r="Z3857" i="11"/>
  <c r="S3849" i="11"/>
  <c r="Y3849" i="11"/>
  <c r="Z3849" i="11"/>
  <c r="S3841" i="11"/>
  <c r="Y3841" i="11"/>
  <c r="Z3841" i="11"/>
  <c r="S3833" i="11"/>
  <c r="Y3833" i="11"/>
  <c r="Z3833" i="11"/>
  <c r="S3825" i="11"/>
  <c r="Z3825" i="11"/>
  <c r="Y3825" i="11"/>
  <c r="S3817" i="11"/>
  <c r="Y3817" i="11"/>
  <c r="Z3817" i="11"/>
  <c r="S3809" i="11"/>
  <c r="Y3809" i="11"/>
  <c r="Z3809" i="11"/>
  <c r="S3801" i="11"/>
  <c r="Z3801" i="11"/>
  <c r="Y3801" i="11"/>
  <c r="S3793" i="11"/>
  <c r="Y3793" i="11"/>
  <c r="Z3793" i="11"/>
  <c r="S3785" i="11"/>
  <c r="Y3785" i="11"/>
  <c r="Z3785" i="11"/>
  <c r="S3777" i="11"/>
  <c r="Y3777" i="11"/>
  <c r="Z3777" i="11"/>
  <c r="S3769" i="11"/>
  <c r="Z3769" i="11"/>
  <c r="Y3769" i="11"/>
  <c r="S3761" i="11"/>
  <c r="Y3761" i="11"/>
  <c r="Z3761" i="11"/>
  <c r="S3753" i="11"/>
  <c r="Y3753" i="11"/>
  <c r="Z3753" i="11"/>
  <c r="S3745" i="11"/>
  <c r="Y3745" i="11"/>
  <c r="Z3745" i="11"/>
  <c r="S3737" i="11"/>
  <c r="Z3737" i="11"/>
  <c r="Y3737" i="11"/>
  <c r="S3729" i="11"/>
  <c r="Y3729" i="11"/>
  <c r="Z3729" i="11"/>
  <c r="S3721" i="11"/>
  <c r="Y3721" i="11"/>
  <c r="Z3721" i="11"/>
  <c r="S3713" i="11"/>
  <c r="Y3713" i="11"/>
  <c r="Z3713" i="11"/>
  <c r="S3705" i="11"/>
  <c r="Z3705" i="11"/>
  <c r="Y3705" i="11"/>
  <c r="S3697" i="11"/>
  <c r="Y3697" i="11"/>
  <c r="Z3697" i="11"/>
  <c r="S3689" i="11"/>
  <c r="Y3689" i="11"/>
  <c r="Z3689" i="11"/>
  <c r="S3681" i="11"/>
  <c r="Y3681" i="11"/>
  <c r="Z3681" i="11"/>
  <c r="S3673" i="11"/>
  <c r="Z3673" i="11"/>
  <c r="Y3673" i="11"/>
  <c r="S3665" i="11"/>
  <c r="Y3665" i="11"/>
  <c r="Z3665" i="11"/>
  <c r="S3657" i="11"/>
  <c r="Y3657" i="11"/>
  <c r="Z3657" i="11"/>
  <c r="S3649" i="11"/>
  <c r="Y3649" i="11"/>
  <c r="Z3649" i="11"/>
  <c r="S3641" i="11"/>
  <c r="Z3641" i="11"/>
  <c r="Y3641" i="11"/>
  <c r="S3633" i="11"/>
  <c r="Z3633" i="11"/>
  <c r="Y3633" i="11"/>
  <c r="S3625" i="11"/>
  <c r="Z3625" i="11"/>
  <c r="Y3625" i="11"/>
  <c r="S3617" i="11"/>
  <c r="Z3617" i="11"/>
  <c r="Y3617" i="11"/>
  <c r="S3609" i="11"/>
  <c r="Z3609" i="11"/>
  <c r="Y3609" i="11"/>
  <c r="S3601" i="11"/>
  <c r="Z3601" i="11"/>
  <c r="Y3601" i="11"/>
  <c r="S3593" i="11"/>
  <c r="Y3593" i="11"/>
  <c r="Z3593" i="11"/>
  <c r="S3585" i="11"/>
  <c r="Y3585" i="11"/>
  <c r="Z3585" i="11"/>
  <c r="S3577" i="11"/>
  <c r="Y3577" i="11"/>
  <c r="Z3577" i="11"/>
  <c r="S3569" i="11"/>
  <c r="Y3569" i="11"/>
  <c r="Z3569" i="11"/>
  <c r="S3561" i="11"/>
  <c r="Y3561" i="11"/>
  <c r="Z3561" i="11"/>
  <c r="S3553" i="11"/>
  <c r="Y3553" i="11"/>
  <c r="Z3553" i="11"/>
  <c r="S3545" i="11"/>
  <c r="Y3545" i="11"/>
  <c r="Z3545" i="11"/>
  <c r="S3537" i="11"/>
  <c r="Y3537" i="11"/>
  <c r="Z3537" i="11"/>
  <c r="S3529" i="11"/>
  <c r="Y3529" i="11"/>
  <c r="Z3529" i="11"/>
  <c r="S3521" i="11"/>
  <c r="Y3521" i="11"/>
  <c r="Z3521" i="11"/>
  <c r="S3513" i="11"/>
  <c r="Y3513" i="11"/>
  <c r="Z3513" i="11"/>
  <c r="S3505" i="11"/>
  <c r="Y3505" i="11"/>
  <c r="Z3505" i="11"/>
  <c r="S3497" i="11"/>
  <c r="Y3497" i="11"/>
  <c r="Z3497" i="11"/>
  <c r="S3489" i="11"/>
  <c r="Y3489" i="11"/>
  <c r="Z3489" i="11"/>
  <c r="S3481" i="11"/>
  <c r="Y3481" i="11"/>
  <c r="Z3481" i="11"/>
  <c r="S3473" i="11"/>
  <c r="Z3473" i="11"/>
  <c r="Y3473" i="11"/>
  <c r="S3465" i="11"/>
  <c r="Z3465" i="11"/>
  <c r="Y3465" i="11"/>
  <c r="S3457" i="11"/>
  <c r="Z3457" i="11"/>
  <c r="Y3457" i="11"/>
  <c r="S3449" i="11"/>
  <c r="Z3449" i="11"/>
  <c r="Y3449" i="11"/>
  <c r="S3441" i="11"/>
  <c r="Z3441" i="11"/>
  <c r="Y3441" i="11"/>
  <c r="S3433" i="11"/>
  <c r="Z3433" i="11"/>
  <c r="Y3433" i="11"/>
  <c r="S3425" i="11"/>
  <c r="Z3425" i="11"/>
  <c r="Y3425" i="11"/>
  <c r="S3417" i="11"/>
  <c r="Z3417" i="11"/>
  <c r="Y3417" i="11"/>
  <c r="S3409" i="11"/>
  <c r="Z3409" i="11"/>
  <c r="Y3409" i="11"/>
  <c r="S3401" i="11"/>
  <c r="Z3401" i="11"/>
  <c r="Y3401" i="11"/>
  <c r="S3393" i="11"/>
  <c r="Z3393" i="11"/>
  <c r="Y3393" i="11"/>
  <c r="S3385" i="11"/>
  <c r="Z3385" i="11"/>
  <c r="Y3385" i="11"/>
  <c r="S3377" i="11"/>
  <c r="Z3377" i="11"/>
  <c r="Y3377" i="11"/>
  <c r="S3369" i="11"/>
  <c r="Z3369" i="11"/>
  <c r="Y3369" i="11"/>
  <c r="S3361" i="11"/>
  <c r="Y3361" i="11"/>
  <c r="Z3361" i="11"/>
  <c r="S3353" i="11"/>
  <c r="Z3353" i="11"/>
  <c r="Y3353" i="11"/>
  <c r="S3345" i="11"/>
  <c r="Z3345" i="11"/>
  <c r="Y3345" i="11"/>
  <c r="S3337" i="11"/>
  <c r="Z3337" i="11"/>
  <c r="Y3337" i="11"/>
  <c r="S3329" i="11"/>
  <c r="Z3329" i="11"/>
  <c r="Y3329" i="11"/>
  <c r="S3321" i="11"/>
  <c r="Z3321" i="11"/>
  <c r="Y3321" i="11"/>
  <c r="S3313" i="11"/>
  <c r="Z3313" i="11"/>
  <c r="Y3313" i="11"/>
  <c r="S3305" i="11"/>
  <c r="Z3305" i="11"/>
  <c r="Y3305" i="11"/>
  <c r="S3297" i="11"/>
  <c r="Z3297" i="11"/>
  <c r="Y3297" i="11"/>
  <c r="S3289" i="11"/>
  <c r="Z3289" i="11"/>
  <c r="Y3289" i="11"/>
  <c r="S3281" i="11"/>
  <c r="Z3281" i="11"/>
  <c r="Y3281" i="11"/>
  <c r="S3273" i="11"/>
  <c r="Z3273" i="11"/>
  <c r="Y3273" i="11"/>
  <c r="S3265" i="11"/>
  <c r="Z3265" i="11"/>
  <c r="Y3265" i="11"/>
  <c r="S3257" i="11"/>
  <c r="Z3257" i="11"/>
  <c r="Y3257" i="11"/>
  <c r="S3249" i="11"/>
  <c r="Z3249" i="11"/>
  <c r="Y3249" i="11"/>
  <c r="S3241" i="11"/>
  <c r="Z3241" i="11"/>
  <c r="Y3241" i="11"/>
  <c r="S3233" i="11"/>
  <c r="Z3233" i="11"/>
  <c r="Y3233" i="11"/>
  <c r="S3225" i="11"/>
  <c r="Z3225" i="11"/>
  <c r="Y3225" i="11"/>
  <c r="S3217" i="11"/>
  <c r="Z3217" i="11"/>
  <c r="Y3217" i="11"/>
  <c r="S3209" i="11"/>
  <c r="Z3209" i="11"/>
  <c r="Y3209" i="11"/>
  <c r="S3201" i="11"/>
  <c r="Z3201" i="11"/>
  <c r="Y3201" i="11"/>
  <c r="S3193" i="11"/>
  <c r="Z3193" i="11"/>
  <c r="Y3193" i="11"/>
  <c r="S3185" i="11"/>
  <c r="Z3185" i="11"/>
  <c r="Y3185" i="11"/>
  <c r="S3177" i="11"/>
  <c r="Z3177" i="11"/>
  <c r="Y3177" i="11"/>
  <c r="S3169" i="11"/>
  <c r="Z3169" i="11"/>
  <c r="Y3169" i="11"/>
  <c r="S3161" i="11"/>
  <c r="Z3161" i="11"/>
  <c r="Y3161" i="11"/>
  <c r="S3153" i="11"/>
  <c r="Z3153" i="11"/>
  <c r="Y3153" i="11"/>
  <c r="S3145" i="11"/>
  <c r="Z3145" i="11"/>
  <c r="Y3145" i="11"/>
  <c r="S3137" i="11"/>
  <c r="Z3137" i="11"/>
  <c r="Y3137" i="11"/>
  <c r="S3129" i="11"/>
  <c r="Z3129" i="11"/>
  <c r="Y3129" i="11"/>
  <c r="S3121" i="11"/>
  <c r="Y3121" i="11"/>
  <c r="Z3121" i="11"/>
  <c r="S3113" i="11"/>
  <c r="Z3113" i="11"/>
  <c r="Y3113" i="11"/>
  <c r="S3105" i="11"/>
  <c r="Z3105" i="11"/>
  <c r="Y3105" i="11"/>
  <c r="S3097" i="11"/>
  <c r="Z3097" i="11"/>
  <c r="Y3097" i="11"/>
  <c r="S3089" i="11"/>
  <c r="Z3089" i="11"/>
  <c r="Y3089" i="11"/>
  <c r="S3081" i="11"/>
  <c r="Z3081" i="11"/>
  <c r="Y3081" i="11"/>
  <c r="S3073" i="11"/>
  <c r="Z3073" i="11"/>
  <c r="Y3073" i="11"/>
  <c r="S3065" i="11"/>
  <c r="Z3065" i="11"/>
  <c r="Y3065" i="11"/>
  <c r="S3057" i="11"/>
  <c r="Z3057" i="11"/>
  <c r="Y3057" i="11"/>
  <c r="S3049" i="11"/>
  <c r="Z3049" i="11"/>
  <c r="Y3049" i="11"/>
  <c r="S3041" i="11"/>
  <c r="Z3041" i="11"/>
  <c r="Y3041" i="11"/>
  <c r="S3033" i="11"/>
  <c r="Z3033" i="11"/>
  <c r="Y3033" i="11"/>
  <c r="S3025" i="11"/>
  <c r="Y3025" i="11"/>
  <c r="Z3025" i="11"/>
  <c r="S3017" i="11"/>
  <c r="Y3017" i="11"/>
  <c r="Z3017" i="11"/>
  <c r="S3009" i="11"/>
  <c r="Y3009" i="11"/>
  <c r="Z3009" i="11"/>
  <c r="S3001" i="11"/>
  <c r="Y3001" i="11"/>
  <c r="Z3001" i="11"/>
  <c r="S2993" i="11"/>
  <c r="Y2993" i="11"/>
  <c r="Z2993" i="11"/>
  <c r="S2985" i="11"/>
  <c r="Z2985" i="11"/>
  <c r="Y2985" i="11"/>
  <c r="S2977" i="11"/>
  <c r="Z2977" i="11"/>
  <c r="Y2977" i="11"/>
  <c r="S2969" i="11"/>
  <c r="Z2969" i="11"/>
  <c r="Y2969" i="11"/>
  <c r="S2961" i="11"/>
  <c r="Z2961" i="11"/>
  <c r="Y2961" i="11"/>
  <c r="S2953" i="11"/>
  <c r="Z2953" i="11"/>
  <c r="Y2953" i="11"/>
  <c r="S2945" i="11"/>
  <c r="Z2945" i="11"/>
  <c r="Y2945" i="11"/>
  <c r="S2937" i="11"/>
  <c r="Z2937" i="11"/>
  <c r="Y2937" i="11"/>
  <c r="S2929" i="11"/>
  <c r="Z2929" i="11"/>
  <c r="Y2929" i="11"/>
  <c r="S2921" i="11"/>
  <c r="Z2921" i="11"/>
  <c r="Y2921" i="11"/>
  <c r="S2913" i="11"/>
  <c r="Z2913" i="11"/>
  <c r="Y2913" i="11"/>
  <c r="S2905" i="11"/>
  <c r="Z2905" i="11"/>
  <c r="Y2905" i="11"/>
  <c r="S2897" i="11"/>
  <c r="Z2897" i="11"/>
  <c r="Y2897" i="11"/>
  <c r="S2889" i="11"/>
  <c r="Z2889" i="11"/>
  <c r="Y2889" i="11"/>
  <c r="S2881" i="11"/>
  <c r="Z2881" i="11"/>
  <c r="Y2881" i="11"/>
  <c r="S2873" i="11"/>
  <c r="Z2873" i="11"/>
  <c r="Y2873" i="11"/>
  <c r="S2865" i="11"/>
  <c r="Z2865" i="11"/>
  <c r="Y2865" i="11"/>
  <c r="S2857" i="11"/>
  <c r="Z2857" i="11"/>
  <c r="Y2857" i="11"/>
  <c r="S2849" i="11"/>
  <c r="Z2849" i="11"/>
  <c r="Y2849" i="11"/>
  <c r="S2841" i="11"/>
  <c r="Z2841" i="11"/>
  <c r="Y2841" i="11"/>
  <c r="S2833" i="11"/>
  <c r="Z2833" i="11"/>
  <c r="Y2833" i="11"/>
  <c r="S2825" i="11"/>
  <c r="Z2825" i="11"/>
  <c r="Y2825" i="11"/>
  <c r="S2817" i="11"/>
  <c r="Z2817" i="11"/>
  <c r="Y2817" i="11"/>
  <c r="S2809" i="11"/>
  <c r="Z2809" i="11"/>
  <c r="Y2809" i="11"/>
  <c r="S2801" i="11"/>
  <c r="Z2801" i="11"/>
  <c r="Y2801" i="11"/>
  <c r="S2793" i="11"/>
  <c r="Z2793" i="11"/>
  <c r="Y2793" i="11"/>
  <c r="S2785" i="11"/>
  <c r="Z2785" i="11"/>
  <c r="Y2785" i="11"/>
  <c r="S2777" i="11"/>
  <c r="Z2777" i="11"/>
  <c r="Y2777" i="11"/>
  <c r="S2769" i="11"/>
  <c r="Z2769" i="11"/>
  <c r="Y2769" i="11"/>
  <c r="S2761" i="11"/>
  <c r="Z2761" i="11"/>
  <c r="Y2761" i="11"/>
  <c r="S2753" i="11"/>
  <c r="Z2753" i="11"/>
  <c r="Y2753" i="11"/>
  <c r="S2745" i="11"/>
  <c r="Z2745" i="11"/>
  <c r="Y2745" i="11"/>
  <c r="S2737" i="11"/>
  <c r="Z2737" i="11"/>
  <c r="Y2737" i="11"/>
  <c r="S2729" i="11"/>
  <c r="Z2729" i="11"/>
  <c r="Y2729" i="11"/>
  <c r="S2721" i="11"/>
  <c r="Z2721" i="11"/>
  <c r="Y2721" i="11"/>
  <c r="S2713" i="11"/>
  <c r="Z2713" i="11"/>
  <c r="Y2713" i="11"/>
  <c r="S2705" i="11"/>
  <c r="Z2705" i="11"/>
  <c r="Y2705" i="11"/>
  <c r="S2697" i="11"/>
  <c r="Z2697" i="11"/>
  <c r="Y2697" i="11"/>
  <c r="S2689" i="11"/>
  <c r="Z2689" i="11"/>
  <c r="Y2689" i="11"/>
  <c r="S2681" i="11"/>
  <c r="Z2681" i="11"/>
  <c r="Y2681" i="11"/>
  <c r="S2673" i="11"/>
  <c r="Z2673" i="11"/>
  <c r="Y2673" i="11"/>
  <c r="S2665" i="11"/>
  <c r="Z2665" i="11"/>
  <c r="Y2665" i="11"/>
  <c r="S2657" i="11"/>
  <c r="Z2657" i="11"/>
  <c r="Y2657" i="11"/>
  <c r="S2649" i="11"/>
  <c r="Z2649" i="11"/>
  <c r="Y2649" i="11"/>
  <c r="S2641" i="11"/>
  <c r="Z2641" i="11"/>
  <c r="Y2641" i="11"/>
  <c r="S2633" i="11"/>
  <c r="Z2633" i="11"/>
  <c r="Y2633" i="11"/>
  <c r="S2625" i="11"/>
  <c r="Z2625" i="11"/>
  <c r="Y2625" i="11"/>
  <c r="S2617" i="11"/>
  <c r="Z2617" i="11"/>
  <c r="Y2617" i="11"/>
  <c r="S2609" i="11"/>
  <c r="Z2609" i="11"/>
  <c r="Y2609" i="11"/>
  <c r="S2601" i="11"/>
  <c r="Z2601" i="11"/>
  <c r="Y2601" i="11"/>
  <c r="S2593" i="11"/>
  <c r="Z2593" i="11"/>
  <c r="Y2593" i="11"/>
  <c r="S2585" i="11"/>
  <c r="Z2585" i="11"/>
  <c r="Y2585" i="11"/>
  <c r="S2577" i="11"/>
  <c r="Z2577" i="11"/>
  <c r="Y2577" i="11"/>
  <c r="S2569" i="11"/>
  <c r="Z2569" i="11"/>
  <c r="Y2569" i="11"/>
  <c r="S2561" i="11"/>
  <c r="Z2561" i="11"/>
  <c r="Y2561" i="11"/>
  <c r="S2553" i="11"/>
  <c r="Z2553" i="11"/>
  <c r="Y2553" i="11"/>
  <c r="S2545" i="11"/>
  <c r="Z2545" i="11"/>
  <c r="Y2545" i="11"/>
  <c r="S2537" i="11"/>
  <c r="Y2537" i="11"/>
  <c r="Z2537" i="11"/>
  <c r="S2529" i="11"/>
  <c r="Z2529" i="11"/>
  <c r="Y2529" i="11"/>
  <c r="S2521" i="11"/>
  <c r="Y2521" i="11"/>
  <c r="Z2521" i="11"/>
  <c r="S2513" i="11"/>
  <c r="Z2513" i="11"/>
  <c r="Y2513" i="11"/>
  <c r="S2505" i="11"/>
  <c r="Y2505" i="11"/>
  <c r="Z2505" i="11"/>
  <c r="S2497" i="11"/>
  <c r="Z2497" i="11"/>
  <c r="Y2497" i="11"/>
  <c r="S2489" i="11"/>
  <c r="Z2489" i="11"/>
  <c r="Y2489" i="11"/>
  <c r="S2481" i="11"/>
  <c r="Y2481" i="11"/>
  <c r="Z2481" i="11"/>
  <c r="S2473" i="11"/>
  <c r="Y2473" i="11"/>
  <c r="Z2473" i="11"/>
  <c r="S2465" i="11"/>
  <c r="Y2465" i="11"/>
  <c r="Z2465" i="11"/>
  <c r="S2457" i="11"/>
  <c r="Z2457" i="11"/>
  <c r="Y2457" i="11"/>
  <c r="S2449" i="11"/>
  <c r="Y2449" i="11"/>
  <c r="Z2449" i="11"/>
  <c r="S2441" i="11"/>
  <c r="Y2441" i="11"/>
  <c r="Z2441" i="11"/>
  <c r="S2433" i="11"/>
  <c r="Y2433" i="11"/>
  <c r="Z2433" i="11"/>
  <c r="S2425" i="11"/>
  <c r="Z2425" i="11"/>
  <c r="Y2425" i="11"/>
  <c r="S2417" i="11"/>
  <c r="Y2417" i="11"/>
  <c r="Z2417" i="11"/>
  <c r="S2409" i="11"/>
  <c r="Y2409" i="11"/>
  <c r="Z2409" i="11"/>
  <c r="S2401" i="11"/>
  <c r="Y2401" i="11"/>
  <c r="Z2401" i="11"/>
  <c r="S2393" i="11"/>
  <c r="Z2393" i="11"/>
  <c r="Y2393" i="11"/>
  <c r="S2385" i="11"/>
  <c r="Y2385" i="11"/>
  <c r="Z2385" i="11"/>
  <c r="S2377" i="11"/>
  <c r="Y2377" i="11"/>
  <c r="Z2377" i="11"/>
  <c r="S2369" i="11"/>
  <c r="Y2369" i="11"/>
  <c r="Z2369" i="11"/>
  <c r="S2361" i="11"/>
  <c r="Z2361" i="11"/>
  <c r="Y2361" i="11"/>
  <c r="S2353" i="11"/>
  <c r="Y2353" i="11"/>
  <c r="Z2353" i="11"/>
  <c r="S2345" i="11"/>
  <c r="Y2345" i="11"/>
  <c r="Z2345" i="11"/>
  <c r="S2337" i="11"/>
  <c r="Y2337" i="11"/>
  <c r="Z2337" i="11"/>
  <c r="S2329" i="11"/>
  <c r="Z2329" i="11"/>
  <c r="Y2329" i="11"/>
  <c r="S2321" i="11"/>
  <c r="Y2321" i="11"/>
  <c r="Z2321" i="11"/>
  <c r="S2313" i="11"/>
  <c r="Y2313" i="11"/>
  <c r="Z2313" i="11"/>
  <c r="S2305" i="11"/>
  <c r="Z2305" i="11"/>
  <c r="Y2305" i="11"/>
  <c r="S2297" i="11"/>
  <c r="Z2297" i="11"/>
  <c r="Y2297" i="11"/>
  <c r="S2289" i="11"/>
  <c r="Y2289" i="11"/>
  <c r="Z2289" i="11"/>
  <c r="S2281" i="11"/>
  <c r="Y2281" i="11"/>
  <c r="Z2281" i="11"/>
  <c r="S2273" i="11"/>
  <c r="Y2273" i="11"/>
  <c r="Z2273" i="11"/>
  <c r="S2265" i="11"/>
  <c r="Y2265" i="11"/>
  <c r="Z2265" i="11"/>
  <c r="S2257" i="11"/>
  <c r="Y2257" i="11"/>
  <c r="Z2257" i="11"/>
  <c r="S2249" i="11"/>
  <c r="Y2249" i="11"/>
  <c r="Z2249" i="11"/>
  <c r="S2241" i="11"/>
  <c r="Y2241" i="11"/>
  <c r="Z2241" i="11"/>
  <c r="S2233" i="11"/>
  <c r="Y2233" i="11"/>
  <c r="Z2233" i="11"/>
  <c r="S2225" i="11"/>
  <c r="Y2225" i="11"/>
  <c r="Z2225" i="11"/>
  <c r="S2217" i="11"/>
  <c r="Y2217" i="11"/>
  <c r="Z2217" i="11"/>
  <c r="S2209" i="11"/>
  <c r="Y2209" i="11"/>
  <c r="Z2209" i="11"/>
  <c r="S2201" i="11"/>
  <c r="Y2201" i="11"/>
  <c r="Z2201" i="11"/>
  <c r="S2193" i="11"/>
  <c r="Y2193" i="11"/>
  <c r="Z2193" i="11"/>
  <c r="S2185" i="11"/>
  <c r="Y2185" i="11"/>
  <c r="Z2185" i="11"/>
  <c r="S2177" i="11"/>
  <c r="Y2177" i="11"/>
  <c r="Z2177" i="11"/>
  <c r="S2169" i="11"/>
  <c r="Y2169" i="11"/>
  <c r="Z2169" i="11"/>
  <c r="S2161" i="11"/>
  <c r="Y2161" i="11"/>
  <c r="Z2161" i="11"/>
  <c r="S2153" i="11"/>
  <c r="Y2153" i="11"/>
  <c r="Z2153" i="11"/>
  <c r="S2145" i="11"/>
  <c r="Y2145" i="11"/>
  <c r="Z2145" i="11"/>
  <c r="S2137" i="11"/>
  <c r="Y2137" i="11"/>
  <c r="Z2137" i="11"/>
  <c r="S2129" i="11"/>
  <c r="Y2129" i="11"/>
  <c r="Z2129" i="11"/>
  <c r="S2121" i="11"/>
  <c r="Y2121" i="11"/>
  <c r="Z2121" i="11"/>
  <c r="S2113" i="11"/>
  <c r="Y2113" i="11"/>
  <c r="Z2113" i="11"/>
  <c r="S2105" i="11"/>
  <c r="Y2105" i="11"/>
  <c r="Z2105" i="11"/>
  <c r="S2097" i="11"/>
  <c r="Y2097" i="11"/>
  <c r="Z2097" i="11"/>
  <c r="S2089" i="11"/>
  <c r="Y2089" i="11"/>
  <c r="Z2089" i="11"/>
  <c r="S2081" i="11"/>
  <c r="Y2081" i="11"/>
  <c r="Z2081" i="11"/>
  <c r="S2073" i="11"/>
  <c r="Y2073" i="11"/>
  <c r="Z2073" i="11"/>
  <c r="S2065" i="11"/>
  <c r="Y2065" i="11"/>
  <c r="Z2065" i="11"/>
  <c r="S2057" i="11"/>
  <c r="Y2057" i="11"/>
  <c r="Z2057" i="11"/>
  <c r="S2049" i="11"/>
  <c r="Y2049" i="11"/>
  <c r="Z2049" i="11"/>
  <c r="S2041" i="11"/>
  <c r="Y2041" i="11"/>
  <c r="Z2041" i="11"/>
  <c r="S2033" i="11"/>
  <c r="Y2033" i="11"/>
  <c r="Z2033" i="11"/>
  <c r="S2025" i="11"/>
  <c r="Y2025" i="11"/>
  <c r="Z2025" i="11"/>
  <c r="S2017" i="11"/>
  <c r="Y2017" i="11"/>
  <c r="Z2017" i="11"/>
  <c r="S2009" i="11"/>
  <c r="Y2009" i="11"/>
  <c r="Z2009" i="11"/>
  <c r="S2001" i="11"/>
  <c r="Y2001" i="11"/>
  <c r="Z2001" i="11"/>
  <c r="S1993" i="11"/>
  <c r="Y1993" i="11"/>
  <c r="Z1993" i="11"/>
  <c r="S1985" i="11"/>
  <c r="Y1985" i="11"/>
  <c r="Z1985" i="11"/>
  <c r="S1977" i="11"/>
  <c r="Z1977" i="11"/>
  <c r="Y1977" i="11"/>
  <c r="S1969" i="11"/>
  <c r="Y1969" i="11"/>
  <c r="Z1969" i="11"/>
  <c r="S1961" i="11"/>
  <c r="Y1961" i="11"/>
  <c r="Z1961" i="11"/>
  <c r="S1953" i="11"/>
  <c r="Y1953" i="11"/>
  <c r="Z1953" i="11"/>
  <c r="S1945" i="11"/>
  <c r="Z1945" i="11"/>
  <c r="Y1945" i="11"/>
  <c r="S1937" i="11"/>
  <c r="Y1937" i="11"/>
  <c r="Z1937" i="11"/>
  <c r="S1929" i="11"/>
  <c r="Y1929" i="11"/>
  <c r="Z1929" i="11"/>
  <c r="S1921" i="11"/>
  <c r="Y1921" i="11"/>
  <c r="Z1921" i="11"/>
  <c r="S1913" i="11"/>
  <c r="Z1913" i="11"/>
  <c r="Y1913" i="11"/>
  <c r="S1905" i="11"/>
  <c r="Y1905" i="11"/>
  <c r="Z1905" i="11"/>
  <c r="S1897" i="11"/>
  <c r="Z1897" i="11"/>
  <c r="Y1897" i="11"/>
  <c r="S1889" i="11"/>
  <c r="Z1889" i="11"/>
  <c r="Y1889" i="11"/>
  <c r="S1881" i="11"/>
  <c r="Z1881" i="11"/>
  <c r="Y1881" i="11"/>
  <c r="S1873" i="11"/>
  <c r="Z1873" i="11"/>
  <c r="Y1873" i="11"/>
  <c r="S1865" i="11"/>
  <c r="Z1865" i="11"/>
  <c r="Y1865" i="11"/>
  <c r="S1857" i="11"/>
  <c r="Z1857" i="11"/>
  <c r="Y1857" i="11"/>
  <c r="S1849" i="11"/>
  <c r="Z1849" i="11"/>
  <c r="Y1849" i="11"/>
  <c r="S1841" i="11"/>
  <c r="Z1841" i="11"/>
  <c r="Y1841" i="11"/>
  <c r="S1833" i="11"/>
  <c r="Z1833" i="11"/>
  <c r="Y1833" i="11"/>
  <c r="S1825" i="11"/>
  <c r="Z1825" i="11"/>
  <c r="Y1825" i="11"/>
  <c r="S1817" i="11"/>
  <c r="Z1817" i="11"/>
  <c r="Y1817" i="11"/>
  <c r="S1809" i="11"/>
  <c r="Z1809" i="11"/>
  <c r="Y1809" i="11"/>
  <c r="S1801" i="11"/>
  <c r="Z1801" i="11"/>
  <c r="Y1801" i="11"/>
  <c r="S1793" i="11"/>
  <c r="Z1793" i="11"/>
  <c r="Y1793" i="11"/>
  <c r="S1785" i="11"/>
  <c r="Z1785" i="11"/>
  <c r="Y1785" i="11"/>
  <c r="S1777" i="11"/>
  <c r="Z1777" i="11"/>
  <c r="Y1777" i="11"/>
  <c r="S1769" i="11"/>
  <c r="Z1769" i="11"/>
  <c r="Y1769" i="11"/>
  <c r="S1761" i="11"/>
  <c r="Z1761" i="11"/>
  <c r="Y1761" i="11"/>
  <c r="S1753" i="11"/>
  <c r="Z1753" i="11"/>
  <c r="Y1753" i="11"/>
  <c r="S1745" i="11"/>
  <c r="Z1745" i="11"/>
  <c r="Y1745" i="11"/>
  <c r="S1737" i="11"/>
  <c r="Z1737" i="11"/>
  <c r="Y1737" i="11"/>
  <c r="S1729" i="11"/>
  <c r="Z1729" i="11"/>
  <c r="Y1729" i="11"/>
  <c r="S1721" i="11"/>
  <c r="Z1721" i="11"/>
  <c r="Y1721" i="11"/>
  <c r="S1713" i="11"/>
  <c r="Z1713" i="11"/>
  <c r="Y1713" i="11"/>
  <c r="S1705" i="11"/>
  <c r="Z1705" i="11"/>
  <c r="Y1705" i="11"/>
  <c r="S1697" i="11"/>
  <c r="Z1697" i="11"/>
  <c r="Y1697" i="11"/>
  <c r="S1689" i="11"/>
  <c r="Z1689" i="11"/>
  <c r="Y1689" i="11"/>
  <c r="S1681" i="11"/>
  <c r="Z1681" i="11"/>
  <c r="Y1681" i="11"/>
  <c r="S1673" i="11"/>
  <c r="Z1673" i="11"/>
  <c r="Y1673" i="11"/>
  <c r="S1665" i="11"/>
  <c r="Z1665" i="11"/>
  <c r="Y1665" i="11"/>
  <c r="S1657" i="11"/>
  <c r="Z1657" i="11"/>
  <c r="Y1657" i="11"/>
  <c r="S1649" i="11"/>
  <c r="Z1649" i="11"/>
  <c r="Y1649" i="11"/>
  <c r="S1641" i="11"/>
  <c r="Z1641" i="11"/>
  <c r="Y1641" i="11"/>
  <c r="S1633" i="11"/>
  <c r="Z1633" i="11"/>
  <c r="Y1633" i="11"/>
  <c r="S1625" i="11"/>
  <c r="Z1625" i="11"/>
  <c r="Y1625" i="11"/>
  <c r="S1617" i="11"/>
  <c r="Z1617" i="11"/>
  <c r="Y1617" i="11"/>
  <c r="S1609" i="11"/>
  <c r="Z1609" i="11"/>
  <c r="Y1609" i="11"/>
  <c r="S1601" i="11"/>
  <c r="Z1601" i="11"/>
  <c r="Y1601" i="11"/>
  <c r="S1593" i="11"/>
  <c r="Z1593" i="11"/>
  <c r="Y1593" i="11"/>
  <c r="S1585" i="11"/>
  <c r="Y1585" i="11"/>
  <c r="Z1585" i="11"/>
  <c r="S1577" i="11"/>
  <c r="Y1577" i="11"/>
  <c r="Z1577" i="11"/>
  <c r="S1569" i="11"/>
  <c r="Y1569" i="11"/>
  <c r="Z1569" i="11"/>
  <c r="S1561" i="11"/>
  <c r="Y1561" i="11"/>
  <c r="Z1561" i="11"/>
  <c r="S1553" i="11"/>
  <c r="Y1553" i="11"/>
  <c r="Z1553" i="11"/>
  <c r="S1545" i="11"/>
  <c r="Y1545" i="11"/>
  <c r="Z1545" i="11"/>
  <c r="S1537" i="11"/>
  <c r="Y1537" i="11"/>
  <c r="Z1537" i="11"/>
  <c r="S1529" i="11"/>
  <c r="Y1529" i="11"/>
  <c r="Z1529" i="11"/>
  <c r="S1521" i="11"/>
  <c r="Y1521" i="11"/>
  <c r="Z1521" i="11"/>
  <c r="S1513" i="11"/>
  <c r="Y1513" i="11"/>
  <c r="Z1513" i="11"/>
  <c r="S1505" i="11"/>
  <c r="Y1505" i="11"/>
  <c r="Z1505" i="11"/>
  <c r="S1497" i="11"/>
  <c r="Y1497" i="11"/>
  <c r="Z1497" i="11"/>
  <c r="S1489" i="11"/>
  <c r="Y1489" i="11"/>
  <c r="Z1489" i="11"/>
  <c r="S1481" i="11"/>
  <c r="Y1481" i="11"/>
  <c r="Z1481" i="11"/>
  <c r="S1473" i="11"/>
  <c r="Y1473" i="11"/>
  <c r="Z1473" i="11"/>
  <c r="S1465" i="11"/>
  <c r="Y1465" i="11"/>
  <c r="Z1465" i="11"/>
  <c r="S1457" i="11"/>
  <c r="Y1457" i="11"/>
  <c r="Z1457" i="11"/>
  <c r="S1449" i="11"/>
  <c r="Y1449" i="11"/>
  <c r="Z1449" i="11"/>
  <c r="S1441" i="11"/>
  <c r="Y1441" i="11"/>
  <c r="Z1441" i="11"/>
  <c r="S1433" i="11"/>
  <c r="Y1433" i="11"/>
  <c r="Z1433" i="11"/>
  <c r="S1425" i="11"/>
  <c r="Y1425" i="11"/>
  <c r="Z1425" i="11"/>
  <c r="S1417" i="11"/>
  <c r="Y1417" i="11"/>
  <c r="Z1417" i="11"/>
  <c r="S1409" i="11"/>
  <c r="Y1409" i="11"/>
  <c r="Z1409" i="11"/>
  <c r="S1401" i="11"/>
  <c r="Y1401" i="11"/>
  <c r="Z1401" i="11"/>
  <c r="S1393" i="11"/>
  <c r="Y1393" i="11"/>
  <c r="Z1393" i="11"/>
  <c r="S1385" i="11"/>
  <c r="Y1385" i="11"/>
  <c r="Z1385" i="11"/>
  <c r="S1377" i="11"/>
  <c r="Y1377" i="11"/>
  <c r="Z1377" i="11"/>
  <c r="S1369" i="11"/>
  <c r="Y1369" i="11"/>
  <c r="Z1369" i="11"/>
  <c r="S1361" i="11"/>
  <c r="Y1361" i="11"/>
  <c r="Z1361" i="11"/>
  <c r="S1353" i="11"/>
  <c r="Y1353" i="11"/>
  <c r="Z1353" i="11"/>
  <c r="S1345" i="11"/>
  <c r="Y1345" i="11"/>
  <c r="Z1345" i="11"/>
  <c r="S1337" i="11"/>
  <c r="Y1337" i="11"/>
  <c r="Z1337" i="11"/>
  <c r="S1329" i="11"/>
  <c r="Y1329" i="11"/>
  <c r="Z1329" i="11"/>
  <c r="S1321" i="11"/>
  <c r="Y1321" i="11"/>
  <c r="Z1321" i="11"/>
  <c r="S1313" i="11"/>
  <c r="Y1313" i="11"/>
  <c r="Z1313" i="11"/>
  <c r="S1305" i="11"/>
  <c r="Y1305" i="11"/>
  <c r="Z1305" i="11"/>
  <c r="S1297" i="11"/>
  <c r="Y1297" i="11"/>
  <c r="Z1297" i="11"/>
  <c r="S1289" i="11"/>
  <c r="Y1289" i="11"/>
  <c r="Z1289" i="11"/>
  <c r="S1281" i="11"/>
  <c r="Y1281" i="11"/>
  <c r="Z1281" i="11"/>
  <c r="S1273" i="11"/>
  <c r="Y1273" i="11"/>
  <c r="Z1273" i="11"/>
  <c r="S1265" i="11"/>
  <c r="Y1265" i="11"/>
  <c r="Z1265" i="11"/>
  <c r="S1257" i="11"/>
  <c r="Y1257" i="11"/>
  <c r="Z1257" i="11"/>
  <c r="S1249" i="11"/>
  <c r="Y1249" i="11"/>
  <c r="Z1249" i="11"/>
  <c r="S1241" i="11"/>
  <c r="Y1241" i="11"/>
  <c r="Z1241" i="11"/>
  <c r="S1233" i="11"/>
  <c r="Y1233" i="11"/>
  <c r="Z1233" i="11"/>
  <c r="S1225" i="11"/>
  <c r="Y1225" i="11"/>
  <c r="Z1225" i="11"/>
  <c r="S1217" i="11"/>
  <c r="Y1217" i="11"/>
  <c r="Z1217" i="11"/>
  <c r="S1209" i="11"/>
  <c r="Y1209" i="11"/>
  <c r="Z1209" i="11"/>
  <c r="S1201" i="11"/>
  <c r="Y1201" i="11"/>
  <c r="Z1201" i="11"/>
  <c r="S1193" i="11"/>
  <c r="Y1193" i="11"/>
  <c r="Z1193" i="11"/>
  <c r="S1185" i="11"/>
  <c r="Y1185" i="11"/>
  <c r="Z1185" i="11"/>
  <c r="S1177" i="11"/>
  <c r="Y1177" i="11"/>
  <c r="Z1177" i="11"/>
  <c r="S1169" i="11"/>
  <c r="Y1169" i="11"/>
  <c r="Z1169" i="11"/>
  <c r="S1161" i="11"/>
  <c r="Y1161" i="11"/>
  <c r="Z1161" i="11"/>
  <c r="S1153" i="11"/>
  <c r="Y1153" i="11"/>
  <c r="Z1153" i="11"/>
  <c r="S1145" i="11"/>
  <c r="Y1145" i="11"/>
  <c r="Z1145" i="11"/>
  <c r="S1137" i="11"/>
  <c r="Y1137" i="11"/>
  <c r="Z1137" i="11"/>
  <c r="S1129" i="11"/>
  <c r="Y1129" i="11"/>
  <c r="Z1129" i="11"/>
  <c r="S1121" i="11"/>
  <c r="Y1121" i="11"/>
  <c r="Z1121" i="11"/>
  <c r="S1113" i="11"/>
  <c r="Y1113" i="11"/>
  <c r="Z1113" i="11"/>
  <c r="S1105" i="11"/>
  <c r="Y1105" i="11"/>
  <c r="Z1105" i="11"/>
  <c r="S1097" i="11"/>
  <c r="Y1097" i="11"/>
  <c r="Z1097" i="11"/>
  <c r="S1089" i="11"/>
  <c r="Y1089" i="11"/>
  <c r="Z1089" i="11"/>
  <c r="S1081" i="11"/>
  <c r="Y1081" i="11"/>
  <c r="Z1081" i="11"/>
  <c r="S1073" i="11"/>
  <c r="Y1073" i="11"/>
  <c r="Z1073" i="11"/>
  <c r="S1065" i="11"/>
  <c r="Y1065" i="11"/>
  <c r="Z1065" i="11"/>
  <c r="S1057" i="11"/>
  <c r="Y1057" i="11"/>
  <c r="Z1057" i="11"/>
  <c r="S1049" i="11"/>
  <c r="Y1049" i="11"/>
  <c r="Z1049" i="11"/>
  <c r="S1041" i="11"/>
  <c r="Y1041" i="11"/>
  <c r="Z1041" i="11"/>
  <c r="S1033" i="11"/>
  <c r="Y1033" i="11"/>
  <c r="Z1033" i="11"/>
  <c r="S1025" i="11"/>
  <c r="Y1025" i="11"/>
  <c r="Z1025" i="11"/>
  <c r="S1017" i="11"/>
  <c r="Y1017" i="11"/>
  <c r="Z1017" i="11"/>
  <c r="S1009" i="11"/>
  <c r="Y1009" i="11"/>
  <c r="Z1009" i="11"/>
  <c r="S1001" i="11"/>
  <c r="Y1001" i="11"/>
  <c r="Z1001" i="11"/>
  <c r="S993" i="11"/>
  <c r="Y993" i="11"/>
  <c r="Z993" i="11"/>
  <c r="S985" i="11"/>
  <c r="Y985" i="11"/>
  <c r="Z985" i="11"/>
  <c r="S977" i="11"/>
  <c r="Y977" i="11"/>
  <c r="Z977" i="11"/>
  <c r="S969" i="11"/>
  <c r="Y969" i="11"/>
  <c r="Z969" i="11"/>
  <c r="S961" i="11"/>
  <c r="Y961" i="11"/>
  <c r="Z961" i="11"/>
  <c r="S953" i="11"/>
  <c r="Y953" i="11"/>
  <c r="Z953" i="11"/>
  <c r="S945" i="11"/>
  <c r="Y945" i="11"/>
  <c r="Z945" i="11"/>
  <c r="S937" i="11"/>
  <c r="Y937" i="11"/>
  <c r="Z937" i="11"/>
  <c r="S929" i="11"/>
  <c r="Y929" i="11"/>
  <c r="Z929" i="11"/>
  <c r="S921" i="11"/>
  <c r="Y921" i="11"/>
  <c r="Z921" i="11"/>
  <c r="S913" i="11"/>
  <c r="Y913" i="11"/>
  <c r="Z913" i="11"/>
  <c r="S905" i="11"/>
  <c r="Y905" i="11"/>
  <c r="Z905" i="11"/>
  <c r="S897" i="11"/>
  <c r="Y897" i="11"/>
  <c r="Z897" i="11"/>
  <c r="S889" i="11"/>
  <c r="Y889" i="11"/>
  <c r="Z889" i="11"/>
  <c r="S881" i="11"/>
  <c r="Y881" i="11"/>
  <c r="Z881" i="11"/>
  <c r="S873" i="11"/>
  <c r="Y873" i="11"/>
  <c r="Z873" i="11"/>
  <c r="S865" i="11"/>
  <c r="Y865" i="11"/>
  <c r="Z865" i="11"/>
  <c r="S857" i="11"/>
  <c r="Y857" i="11"/>
  <c r="Z857" i="11"/>
  <c r="S849" i="11"/>
  <c r="Y849" i="11"/>
  <c r="Z849" i="11"/>
  <c r="S841" i="11"/>
  <c r="Y841" i="11"/>
  <c r="Z841" i="11"/>
  <c r="S833" i="11"/>
  <c r="Y833" i="11"/>
  <c r="Z833" i="11"/>
  <c r="S825" i="11"/>
  <c r="Y825" i="11"/>
  <c r="Z825" i="11"/>
  <c r="S817" i="11"/>
  <c r="Y817" i="11"/>
  <c r="Z817" i="11"/>
  <c r="S809" i="11"/>
  <c r="Y809" i="11"/>
  <c r="Z809" i="11"/>
  <c r="S801" i="11"/>
  <c r="Y801" i="11"/>
  <c r="Z801" i="11"/>
  <c r="S793" i="11"/>
  <c r="Y793" i="11"/>
  <c r="Z793" i="11"/>
  <c r="S785" i="11"/>
  <c r="Y785" i="11"/>
  <c r="Z785" i="11"/>
  <c r="S777" i="11"/>
  <c r="Y777" i="11"/>
  <c r="Z777" i="11"/>
  <c r="S769" i="11"/>
  <c r="Y769" i="11"/>
  <c r="Z769" i="11"/>
  <c r="S761" i="11"/>
  <c r="Y761" i="11"/>
  <c r="Z761" i="11"/>
  <c r="S753" i="11"/>
  <c r="Y753" i="11"/>
  <c r="Z753" i="11"/>
  <c r="S745" i="11"/>
  <c r="Y745" i="11"/>
  <c r="Z745" i="11"/>
  <c r="S737" i="11"/>
  <c r="Y737" i="11"/>
  <c r="Z737" i="11"/>
  <c r="S729" i="11"/>
  <c r="Y729" i="11"/>
  <c r="Z729" i="11"/>
  <c r="S721" i="11"/>
  <c r="Y721" i="11"/>
  <c r="Z721" i="11"/>
  <c r="S713" i="11"/>
  <c r="Y713" i="11"/>
  <c r="Z713" i="11"/>
  <c r="S705" i="11"/>
  <c r="Y705" i="11"/>
  <c r="Z705" i="11"/>
  <c r="S697" i="11"/>
  <c r="Y697" i="11"/>
  <c r="Z697" i="11"/>
  <c r="S689" i="11"/>
  <c r="Y689" i="11"/>
  <c r="Z689" i="11"/>
  <c r="S681" i="11"/>
  <c r="Y681" i="11"/>
  <c r="Z681" i="11"/>
  <c r="S673" i="11"/>
  <c r="Y673" i="11"/>
  <c r="Z673" i="11"/>
  <c r="S665" i="11"/>
  <c r="Y665" i="11"/>
  <c r="Z665" i="11"/>
  <c r="S657" i="11"/>
  <c r="Y657" i="11"/>
  <c r="Z657" i="11"/>
  <c r="S649" i="11"/>
  <c r="Y649" i="11"/>
  <c r="Z649" i="11"/>
  <c r="S641" i="11"/>
  <c r="Y641" i="11"/>
  <c r="Z641" i="11"/>
  <c r="S633" i="11"/>
  <c r="Y633" i="11"/>
  <c r="Z633" i="11"/>
  <c r="S625" i="11"/>
  <c r="Y625" i="11"/>
  <c r="Z625" i="11"/>
  <c r="S617" i="11"/>
  <c r="Y617" i="11"/>
  <c r="Z617" i="11"/>
  <c r="S609" i="11"/>
  <c r="Y609" i="11"/>
  <c r="Z609" i="11"/>
  <c r="S601" i="11"/>
  <c r="Y601" i="11"/>
  <c r="Z601" i="11"/>
  <c r="S593" i="11"/>
  <c r="Y593" i="11"/>
  <c r="Z593" i="11"/>
  <c r="S585" i="11"/>
  <c r="Y585" i="11"/>
  <c r="Z585" i="11"/>
  <c r="S577" i="11"/>
  <c r="Y577" i="11"/>
  <c r="Z577" i="11"/>
  <c r="S569" i="11"/>
  <c r="Y569" i="11"/>
  <c r="Z569" i="11"/>
  <c r="S561" i="11"/>
  <c r="Y561" i="11"/>
  <c r="Z561" i="11"/>
  <c r="S553" i="11"/>
  <c r="Y553" i="11"/>
  <c r="Z553" i="11"/>
  <c r="S545" i="11"/>
  <c r="Y545" i="11"/>
  <c r="Z545" i="11"/>
  <c r="S537" i="11"/>
  <c r="Y537" i="11"/>
  <c r="Z537" i="11"/>
  <c r="S529" i="11"/>
  <c r="Y529" i="11"/>
  <c r="Z529" i="11"/>
  <c r="S521" i="11"/>
  <c r="Y521" i="11"/>
  <c r="Z521" i="11"/>
  <c r="S513" i="11"/>
  <c r="Y513" i="11"/>
  <c r="Z513" i="11"/>
  <c r="S505" i="11"/>
  <c r="Y505" i="11"/>
  <c r="Z505" i="11"/>
  <c r="S497" i="11"/>
  <c r="Y497" i="11"/>
  <c r="Z497" i="11"/>
  <c r="S489" i="11"/>
  <c r="Y489" i="11"/>
  <c r="Z489" i="11"/>
  <c r="S481" i="11"/>
  <c r="Y481" i="11"/>
  <c r="Z481" i="11"/>
  <c r="S473" i="11"/>
  <c r="Y473" i="11"/>
  <c r="Z473" i="11"/>
  <c r="S465" i="11"/>
  <c r="Y465" i="11"/>
  <c r="Z465" i="11"/>
  <c r="S457" i="11"/>
  <c r="Y457" i="11"/>
  <c r="Z457" i="11"/>
  <c r="S449" i="11"/>
  <c r="Y449" i="11"/>
  <c r="Z449" i="11"/>
  <c r="S441" i="11"/>
  <c r="Y441" i="11"/>
  <c r="Z441" i="11"/>
  <c r="S433" i="11"/>
  <c r="Y433" i="11"/>
  <c r="Z433" i="11"/>
  <c r="S425" i="11"/>
  <c r="Y425" i="11"/>
  <c r="Z425" i="11"/>
  <c r="S417" i="11"/>
  <c r="Y417" i="11"/>
  <c r="Z417" i="11"/>
  <c r="S409" i="11"/>
  <c r="Y409" i="11"/>
  <c r="Z409" i="11"/>
  <c r="S401" i="11"/>
  <c r="Y401" i="11"/>
  <c r="Z401" i="11"/>
  <c r="S393" i="11"/>
  <c r="Y393" i="11"/>
  <c r="Z393" i="11"/>
  <c r="S385" i="11"/>
  <c r="Y385" i="11"/>
  <c r="Z385" i="11"/>
  <c r="S377" i="11"/>
  <c r="Y377" i="11"/>
  <c r="Z377" i="11"/>
  <c r="S369" i="11"/>
  <c r="Y369" i="11"/>
  <c r="Z369" i="11"/>
  <c r="S361" i="11"/>
  <c r="Y361" i="11"/>
  <c r="Z361" i="11"/>
  <c r="S353" i="11"/>
  <c r="Y353" i="11"/>
  <c r="Z353" i="11"/>
  <c r="S345" i="11"/>
  <c r="Y345" i="11"/>
  <c r="Z345" i="11"/>
  <c r="S337" i="11"/>
  <c r="Y337" i="11"/>
  <c r="Z337" i="11"/>
  <c r="S329" i="11"/>
  <c r="Y329" i="11"/>
  <c r="Z329" i="11"/>
  <c r="S321" i="11"/>
  <c r="Y321" i="11"/>
  <c r="Z321" i="11"/>
  <c r="S313" i="11"/>
  <c r="Y313" i="11"/>
  <c r="Z313" i="11"/>
  <c r="S305" i="11"/>
  <c r="Y305" i="11"/>
  <c r="Z305" i="11"/>
  <c r="S297" i="11"/>
  <c r="Y297" i="11"/>
  <c r="Z297" i="11"/>
  <c r="S289" i="11"/>
  <c r="Y289" i="11"/>
  <c r="Z289" i="11"/>
  <c r="S281" i="11"/>
  <c r="Y281" i="11"/>
  <c r="Z281" i="11"/>
  <c r="S273" i="11"/>
  <c r="Y273" i="11"/>
  <c r="Z273" i="11"/>
  <c r="S265" i="11"/>
  <c r="Y265" i="11"/>
  <c r="Z265" i="11"/>
  <c r="S257" i="11"/>
  <c r="Y257" i="11"/>
  <c r="Z257" i="11"/>
  <c r="S249" i="11"/>
  <c r="Y249" i="11"/>
  <c r="Z249" i="11"/>
  <c r="S241" i="11"/>
  <c r="Y241" i="11"/>
  <c r="Z241" i="11"/>
  <c r="S233" i="11"/>
  <c r="Y233" i="11"/>
  <c r="Z233" i="11"/>
  <c r="S225" i="11"/>
  <c r="Y225" i="11"/>
  <c r="Z225" i="11"/>
  <c r="S217" i="11"/>
  <c r="Y217" i="11"/>
  <c r="Z217" i="11"/>
  <c r="S209" i="11"/>
  <c r="Y209" i="11"/>
  <c r="Z209" i="11"/>
  <c r="S201" i="11"/>
  <c r="Y201" i="11"/>
  <c r="Z201" i="11"/>
  <c r="S193" i="11"/>
  <c r="Y193" i="11"/>
  <c r="Z193" i="11"/>
  <c r="S185" i="11"/>
  <c r="Y185" i="11"/>
  <c r="Z185" i="11"/>
  <c r="S177" i="11"/>
  <c r="Y177" i="11"/>
  <c r="Z177" i="11"/>
  <c r="S169" i="11"/>
  <c r="Y169" i="11"/>
  <c r="Z169" i="11"/>
  <c r="S161" i="11"/>
  <c r="Y161" i="11"/>
  <c r="Z161" i="11"/>
  <c r="S153" i="11"/>
  <c r="Y153" i="11"/>
  <c r="Z153" i="11"/>
  <c r="S145" i="11"/>
  <c r="Y145" i="11"/>
  <c r="Z145" i="11"/>
  <c r="S137" i="11"/>
  <c r="Y137" i="11"/>
  <c r="Z137" i="11"/>
  <c r="S129" i="11"/>
  <c r="Y129" i="11"/>
  <c r="Z129" i="11"/>
  <c r="S121" i="11"/>
  <c r="Y121" i="11"/>
  <c r="Z121" i="11"/>
  <c r="S113" i="11"/>
  <c r="Y113" i="11"/>
  <c r="Z113" i="11"/>
  <c r="S105" i="11"/>
  <c r="Y105" i="11"/>
  <c r="Z105" i="11"/>
  <c r="S97" i="11"/>
  <c r="Y97" i="11"/>
  <c r="Z97" i="11"/>
  <c r="S89" i="11"/>
  <c r="Y89" i="11"/>
  <c r="Z89" i="11"/>
  <c r="S81" i="11"/>
  <c r="Y81" i="11"/>
  <c r="Z81" i="11"/>
  <c r="S73" i="11"/>
  <c r="Y73" i="11"/>
  <c r="Z73" i="11"/>
  <c r="S65" i="11"/>
  <c r="Y65" i="11"/>
  <c r="Z65" i="11"/>
  <c r="S57" i="11"/>
  <c r="Y57" i="11"/>
  <c r="Z57" i="11"/>
  <c r="S49" i="11"/>
  <c r="Y49" i="11"/>
  <c r="Z49" i="11"/>
  <c r="S41" i="11"/>
  <c r="Y41" i="11"/>
  <c r="Z41" i="11"/>
  <c r="Y36" i="11"/>
  <c r="Z36" i="11"/>
  <c r="Y35" i="11"/>
  <c r="Z35" i="11"/>
  <c r="Y34" i="11"/>
  <c r="Z34" i="11"/>
  <c r="S36" i="11"/>
  <c r="S35" i="11"/>
  <c r="S34" i="11"/>
  <c r="S33" i="11"/>
  <c r="Y33" i="11"/>
  <c r="J37" i="15"/>
  <c r="J36" i="15"/>
  <c r="J35" i="15"/>
  <c r="J34" i="15"/>
  <c r="J33" i="15"/>
  <c r="J32" i="15"/>
  <c r="J31" i="15"/>
  <c r="J30" i="15"/>
  <c r="J29" i="15"/>
  <c r="J28" i="15"/>
  <c r="J27" i="15"/>
  <c r="J26" i="15"/>
  <c r="J25" i="15"/>
  <c r="J24" i="15"/>
  <c r="D30" i="34"/>
  <c r="C30" i="34"/>
  <c r="D29" i="34"/>
  <c r="C29" i="34"/>
  <c r="D28" i="34"/>
  <c r="C28" i="34"/>
  <c r="D27" i="34"/>
  <c r="C27" i="34"/>
  <c r="D26" i="34"/>
  <c r="C26" i="34"/>
  <c r="D25" i="34"/>
  <c r="C25" i="34"/>
  <c r="D24" i="34"/>
  <c r="C24" i="34"/>
  <c r="D23" i="34"/>
  <c r="C23" i="34"/>
  <c r="D22" i="34"/>
  <c r="C22" i="34"/>
  <c r="D21" i="34"/>
  <c r="C21" i="34"/>
  <c r="D20" i="34"/>
  <c r="C20" i="34"/>
  <c r="D19" i="34"/>
  <c r="C19" i="34"/>
  <c r="D18" i="34"/>
  <c r="C18" i="34"/>
  <c r="D17" i="34"/>
  <c r="D16" i="34"/>
  <c r="D34" i="6"/>
  <c r="C34" i="6"/>
  <c r="D32" i="6"/>
  <c r="C32" i="6"/>
  <c r="D31" i="6"/>
  <c r="C31" i="6"/>
  <c r="D30" i="6"/>
  <c r="C30" i="6"/>
  <c r="D29" i="6"/>
  <c r="C29" i="6"/>
  <c r="D28" i="6"/>
  <c r="C28" i="6"/>
  <c r="D27" i="6"/>
  <c r="C27" i="6"/>
  <c r="D26" i="6"/>
  <c r="C26" i="6"/>
  <c r="D25" i="6"/>
  <c r="C25" i="6"/>
  <c r="D24" i="6"/>
  <c r="C24" i="6"/>
  <c r="D23" i="6"/>
  <c r="C23" i="6"/>
  <c r="D22" i="6"/>
  <c r="C22" i="6"/>
  <c r="D21" i="6"/>
  <c r="C21" i="6"/>
  <c r="D20" i="6"/>
  <c r="C20" i="6"/>
  <c r="D19" i="6"/>
  <c r="C19" i="6"/>
  <c r="D18" i="6"/>
  <c r="D17" i="6"/>
  <c r="D16" i="6"/>
  <c r="D15" i="6"/>
  <c r="R45" i="32" l="1"/>
  <c r="R19" i="32"/>
  <c r="S19" i="32"/>
  <c r="T19" i="32"/>
  <c r="U19" i="32"/>
  <c r="V19" i="32"/>
  <c r="R20" i="32"/>
  <c r="S20" i="32"/>
  <c r="T20" i="32"/>
  <c r="U20" i="32"/>
  <c r="V20" i="32"/>
  <c r="R21" i="32"/>
  <c r="S21" i="32"/>
  <c r="T21" i="32"/>
  <c r="U21" i="32"/>
  <c r="V21" i="32"/>
  <c r="R22" i="32"/>
  <c r="S22" i="32"/>
  <c r="T22" i="32"/>
  <c r="U22" i="32"/>
  <c r="V22" i="32"/>
  <c r="R23" i="32"/>
  <c r="S23" i="32"/>
  <c r="T23" i="32"/>
  <c r="U23" i="32"/>
  <c r="V23" i="32"/>
  <c r="R29" i="32"/>
  <c r="S29" i="32"/>
  <c r="T29" i="32"/>
  <c r="U29" i="32"/>
  <c r="V29" i="32"/>
  <c r="R30" i="32"/>
  <c r="S30" i="32"/>
  <c r="T30" i="32"/>
  <c r="U30" i="32"/>
  <c r="V30" i="32"/>
  <c r="R31" i="32"/>
  <c r="S31" i="32"/>
  <c r="T31" i="32"/>
  <c r="U31" i="32"/>
  <c r="V31" i="32"/>
  <c r="R32" i="32"/>
  <c r="S32" i="32"/>
  <c r="T32" i="32"/>
  <c r="U32" i="32"/>
  <c r="V32" i="32"/>
  <c r="R33" i="32"/>
  <c r="S33" i="32"/>
  <c r="T33" i="32"/>
  <c r="U33" i="32"/>
  <c r="V33" i="32"/>
  <c r="R34" i="32"/>
  <c r="S34" i="32"/>
  <c r="T34" i="32"/>
  <c r="U34" i="32"/>
  <c r="V34" i="32"/>
  <c r="R41" i="32"/>
  <c r="S41" i="32"/>
  <c r="T41" i="32"/>
  <c r="U41" i="32"/>
  <c r="R42" i="32"/>
  <c r="S42" i="32"/>
  <c r="T42" i="32"/>
  <c r="U42" i="32"/>
  <c r="R43" i="32"/>
  <c r="S43" i="32"/>
  <c r="T43" i="32"/>
  <c r="U43" i="32"/>
  <c r="R44" i="32"/>
  <c r="S44" i="32"/>
  <c r="T44" i="32"/>
  <c r="U44" i="32"/>
  <c r="S45" i="32"/>
  <c r="T45" i="32"/>
  <c r="U45" i="32"/>
  <c r="R46" i="32"/>
  <c r="S46" i="32"/>
  <c r="T46" i="32"/>
  <c r="U46" i="32"/>
  <c r="R56" i="32"/>
  <c r="R57" i="32"/>
  <c r="R58" i="32"/>
  <c r="R59" i="32"/>
  <c r="R60" i="32"/>
  <c r="R61" i="32"/>
  <c r="R18" i="32"/>
  <c r="S18" i="32"/>
  <c r="T18" i="32"/>
  <c r="U18" i="32"/>
  <c r="V18" i="32"/>
  <c r="W17" i="34"/>
  <c r="W18" i="34"/>
  <c r="W19" i="34"/>
  <c r="W20" i="34"/>
  <c r="W21" i="34"/>
  <c r="W22" i="34"/>
  <c r="W23" i="34"/>
  <c r="W24" i="34"/>
  <c r="W25" i="34"/>
  <c r="W26" i="34"/>
  <c r="W27" i="34"/>
  <c r="W28" i="34"/>
  <c r="W29" i="34"/>
  <c r="W30" i="34"/>
  <c r="W31" i="34"/>
  <c r="W32" i="34"/>
  <c r="W33" i="34"/>
  <c r="W34" i="34"/>
  <c r="W35" i="34"/>
  <c r="W36" i="34"/>
  <c r="W37" i="34"/>
  <c r="W38" i="34"/>
  <c r="W39" i="34"/>
  <c r="W40" i="34"/>
  <c r="W41" i="34"/>
  <c r="W42" i="34"/>
  <c r="W43" i="34"/>
  <c r="W44" i="34"/>
  <c r="W45" i="34"/>
  <c r="W46" i="34"/>
  <c r="W47" i="34"/>
  <c r="W48" i="34"/>
  <c r="W49" i="34"/>
  <c r="W50" i="34"/>
  <c r="W51" i="34"/>
  <c r="W52" i="34"/>
  <c r="W53" i="34"/>
  <c r="W54" i="34"/>
  <c r="W55" i="34"/>
  <c r="W56" i="34"/>
  <c r="W57" i="34"/>
  <c r="W58" i="34"/>
  <c r="W59" i="34"/>
  <c r="W60" i="34"/>
  <c r="W61" i="34"/>
  <c r="W62" i="34"/>
  <c r="W63" i="34"/>
  <c r="W64" i="34"/>
  <c r="W65" i="34"/>
  <c r="W66" i="34"/>
  <c r="W67" i="34"/>
  <c r="W68" i="34"/>
  <c r="W69" i="34"/>
  <c r="W70" i="34"/>
  <c r="W71" i="34"/>
  <c r="W72" i="34"/>
  <c r="W73" i="34"/>
  <c r="W74" i="34"/>
  <c r="W75" i="34"/>
  <c r="W76" i="34"/>
  <c r="W77" i="34"/>
  <c r="W78" i="34"/>
  <c r="W79" i="34"/>
  <c r="W80" i="34"/>
  <c r="W81" i="34"/>
  <c r="W82" i="34"/>
  <c r="W83" i="34"/>
  <c r="W84" i="34"/>
  <c r="W85" i="34"/>
  <c r="W86" i="34"/>
  <c r="W87" i="34"/>
  <c r="W88" i="34"/>
  <c r="W89" i="34"/>
  <c r="W90" i="34"/>
  <c r="W91" i="34"/>
  <c r="W92" i="34"/>
  <c r="W93" i="34"/>
  <c r="W94" i="34"/>
  <c r="W95" i="34"/>
  <c r="W96" i="34"/>
  <c r="W97" i="34"/>
  <c r="W98" i="34"/>
  <c r="W99" i="34"/>
  <c r="W100" i="34"/>
  <c r="W101" i="34"/>
  <c r="W102" i="34"/>
  <c r="W103" i="34"/>
  <c r="W104" i="34"/>
  <c r="W105" i="34"/>
  <c r="W106" i="34"/>
  <c r="W107" i="34"/>
  <c r="W108" i="34"/>
  <c r="W109" i="34"/>
  <c r="W110" i="34"/>
  <c r="W111" i="34"/>
  <c r="W112" i="34"/>
  <c r="W113" i="34"/>
  <c r="W114" i="34"/>
  <c r="W115" i="34"/>
  <c r="W116" i="34"/>
  <c r="W117" i="34"/>
  <c r="W118" i="34"/>
  <c r="W119" i="34"/>
  <c r="W120" i="34"/>
  <c r="W121" i="34"/>
  <c r="W122" i="34"/>
  <c r="W123" i="34"/>
  <c r="W124" i="34"/>
  <c r="W125" i="34"/>
  <c r="W126" i="34"/>
  <c r="W127" i="34"/>
  <c r="W128" i="34"/>
  <c r="W129" i="34"/>
  <c r="W130" i="34"/>
  <c r="W131" i="34"/>
  <c r="W132" i="34"/>
  <c r="W133" i="34"/>
  <c r="W134" i="34"/>
  <c r="W135" i="34"/>
  <c r="W136" i="34"/>
  <c r="W137" i="34"/>
  <c r="W138" i="34"/>
  <c r="W139" i="34"/>
  <c r="W140" i="34"/>
  <c r="W141" i="34"/>
  <c r="W142" i="34"/>
  <c r="W143" i="34"/>
  <c r="W144" i="34"/>
  <c r="W145" i="34"/>
  <c r="W146" i="34"/>
  <c r="W147" i="34"/>
  <c r="W148" i="34"/>
  <c r="W149" i="34"/>
  <c r="W150" i="34"/>
  <c r="W151" i="34"/>
  <c r="W152" i="34"/>
  <c r="W153" i="34"/>
  <c r="W154" i="34"/>
  <c r="W155" i="34"/>
  <c r="W156" i="34"/>
  <c r="W157" i="34"/>
  <c r="W158" i="34"/>
  <c r="W159" i="34"/>
  <c r="W160" i="34"/>
  <c r="W161" i="34"/>
  <c r="W162" i="34"/>
  <c r="W163" i="34"/>
  <c r="W164" i="34"/>
  <c r="W165" i="34"/>
  <c r="W166" i="34"/>
  <c r="W167" i="34"/>
  <c r="W168" i="34"/>
  <c r="W169" i="34"/>
  <c r="W170" i="34"/>
  <c r="W171" i="34"/>
  <c r="W172" i="34"/>
  <c r="W173" i="34"/>
  <c r="W174" i="34"/>
  <c r="W175" i="34"/>
  <c r="W176" i="34"/>
  <c r="W177" i="34"/>
  <c r="W178" i="34"/>
  <c r="W179" i="34"/>
  <c r="W180" i="34"/>
  <c r="W181" i="34"/>
  <c r="W182" i="34"/>
  <c r="W183" i="34"/>
  <c r="W184" i="34"/>
  <c r="W185" i="34"/>
  <c r="W186" i="34"/>
  <c r="W187" i="34"/>
  <c r="W188" i="34"/>
  <c r="W189" i="34"/>
  <c r="W190" i="34"/>
  <c r="W191" i="34"/>
  <c r="W192" i="34"/>
  <c r="W193" i="34"/>
  <c r="W194" i="34"/>
  <c r="W195" i="34"/>
  <c r="W196" i="34"/>
  <c r="W197" i="34"/>
  <c r="W198" i="34"/>
  <c r="W199" i="34"/>
  <c r="W200" i="34"/>
  <c r="W201" i="34"/>
  <c r="W202" i="34"/>
  <c r="W203" i="34"/>
  <c r="W204" i="34"/>
  <c r="W205" i="34"/>
  <c r="W206" i="34"/>
  <c r="W207" i="34"/>
  <c r="W208" i="34"/>
  <c r="W209" i="34"/>
  <c r="W210" i="34"/>
  <c r="W211" i="34"/>
  <c r="W212" i="34"/>
  <c r="W213" i="34"/>
  <c r="W214" i="34"/>
  <c r="W215" i="34"/>
  <c r="W16" i="34"/>
  <c r="V17" i="34"/>
  <c r="V18" i="34"/>
  <c r="V19" i="34"/>
  <c r="V20" i="34"/>
  <c r="V21" i="34"/>
  <c r="V22" i="34"/>
  <c r="V23" i="34"/>
  <c r="V24" i="34"/>
  <c r="V25" i="34"/>
  <c r="V26" i="34"/>
  <c r="V27" i="34"/>
  <c r="V28" i="34"/>
  <c r="V29" i="34"/>
  <c r="V30" i="34"/>
  <c r="V31" i="34"/>
  <c r="V32" i="34"/>
  <c r="V33" i="34"/>
  <c r="V34" i="34"/>
  <c r="V35" i="34"/>
  <c r="V36" i="34"/>
  <c r="V37" i="34"/>
  <c r="V38" i="34"/>
  <c r="V39" i="34"/>
  <c r="V40" i="34"/>
  <c r="V41" i="34"/>
  <c r="V42" i="34"/>
  <c r="V43" i="34"/>
  <c r="V44" i="34"/>
  <c r="V45" i="34"/>
  <c r="V46" i="34"/>
  <c r="V47" i="34"/>
  <c r="V48" i="34"/>
  <c r="V49" i="34"/>
  <c r="V50" i="34"/>
  <c r="V51" i="34"/>
  <c r="V52" i="34"/>
  <c r="V53" i="34"/>
  <c r="V54" i="34"/>
  <c r="V55" i="34"/>
  <c r="V56" i="34"/>
  <c r="V57" i="34"/>
  <c r="V58" i="34"/>
  <c r="V59" i="34"/>
  <c r="V60" i="34"/>
  <c r="V61" i="34"/>
  <c r="V62" i="34"/>
  <c r="V63" i="34"/>
  <c r="V64" i="34"/>
  <c r="V65" i="34"/>
  <c r="V66" i="34"/>
  <c r="V67" i="34"/>
  <c r="V68" i="34"/>
  <c r="V69" i="34"/>
  <c r="V70" i="34"/>
  <c r="V71" i="34"/>
  <c r="V72" i="34"/>
  <c r="V73" i="34"/>
  <c r="V74" i="34"/>
  <c r="V75" i="34"/>
  <c r="V76" i="34"/>
  <c r="V77" i="34"/>
  <c r="V78" i="34"/>
  <c r="V79" i="34"/>
  <c r="V80" i="34"/>
  <c r="V81" i="34"/>
  <c r="V82" i="34"/>
  <c r="V83" i="34"/>
  <c r="V84" i="34"/>
  <c r="V85" i="34"/>
  <c r="V86" i="34"/>
  <c r="V87" i="34"/>
  <c r="V88" i="34"/>
  <c r="V89" i="34"/>
  <c r="V90" i="34"/>
  <c r="V91" i="34"/>
  <c r="V92" i="34"/>
  <c r="V93" i="34"/>
  <c r="V94" i="34"/>
  <c r="V95" i="34"/>
  <c r="V96" i="34"/>
  <c r="V97" i="34"/>
  <c r="V98" i="34"/>
  <c r="V99" i="34"/>
  <c r="V100" i="34"/>
  <c r="V101" i="34"/>
  <c r="V102" i="34"/>
  <c r="V103" i="34"/>
  <c r="V104" i="34"/>
  <c r="V105" i="34"/>
  <c r="V106" i="34"/>
  <c r="V107" i="34"/>
  <c r="V108" i="34"/>
  <c r="V109" i="34"/>
  <c r="V110" i="34"/>
  <c r="V111" i="34"/>
  <c r="V112" i="34"/>
  <c r="V113" i="34"/>
  <c r="V114" i="34"/>
  <c r="V115" i="34"/>
  <c r="V116" i="34"/>
  <c r="V117" i="34"/>
  <c r="V118" i="34"/>
  <c r="V119" i="34"/>
  <c r="V120" i="34"/>
  <c r="V121" i="34"/>
  <c r="V122" i="34"/>
  <c r="V123" i="34"/>
  <c r="V124" i="34"/>
  <c r="V125" i="34"/>
  <c r="V126" i="34"/>
  <c r="V127" i="34"/>
  <c r="V128" i="34"/>
  <c r="V129" i="34"/>
  <c r="V130" i="34"/>
  <c r="V131" i="34"/>
  <c r="V132" i="34"/>
  <c r="V133" i="34"/>
  <c r="V134" i="34"/>
  <c r="V135" i="34"/>
  <c r="V136" i="34"/>
  <c r="V137" i="34"/>
  <c r="V138" i="34"/>
  <c r="V139" i="34"/>
  <c r="V140" i="34"/>
  <c r="V141" i="34"/>
  <c r="V142" i="34"/>
  <c r="V143" i="34"/>
  <c r="V144" i="34"/>
  <c r="V145" i="34"/>
  <c r="V146" i="34"/>
  <c r="V147" i="34"/>
  <c r="V148" i="34"/>
  <c r="V149" i="34"/>
  <c r="V150" i="34"/>
  <c r="V151" i="34"/>
  <c r="V152" i="34"/>
  <c r="V153" i="34"/>
  <c r="V154" i="34"/>
  <c r="V155" i="34"/>
  <c r="V156" i="34"/>
  <c r="V157" i="34"/>
  <c r="V158" i="34"/>
  <c r="V159" i="34"/>
  <c r="V160" i="34"/>
  <c r="V161" i="34"/>
  <c r="V162" i="34"/>
  <c r="V163" i="34"/>
  <c r="V164" i="34"/>
  <c r="V165" i="34"/>
  <c r="V166" i="34"/>
  <c r="V167" i="34"/>
  <c r="V168" i="34"/>
  <c r="V169" i="34"/>
  <c r="V170" i="34"/>
  <c r="V171" i="34"/>
  <c r="V172" i="34"/>
  <c r="V173" i="34"/>
  <c r="V174" i="34"/>
  <c r="V175" i="34"/>
  <c r="V176" i="34"/>
  <c r="V177" i="34"/>
  <c r="V178" i="34"/>
  <c r="V179" i="34"/>
  <c r="V180" i="34"/>
  <c r="V181" i="34"/>
  <c r="V182" i="34"/>
  <c r="V183" i="34"/>
  <c r="V184" i="34"/>
  <c r="V185" i="34"/>
  <c r="V186" i="34"/>
  <c r="V187" i="34"/>
  <c r="V188" i="34"/>
  <c r="V189" i="34"/>
  <c r="V190" i="34"/>
  <c r="V191" i="34"/>
  <c r="V192" i="34"/>
  <c r="V193" i="34"/>
  <c r="V194" i="34"/>
  <c r="V195" i="34"/>
  <c r="V196" i="34"/>
  <c r="V197" i="34"/>
  <c r="V198" i="34"/>
  <c r="V199" i="34"/>
  <c r="V200" i="34"/>
  <c r="V201" i="34"/>
  <c r="V202" i="34"/>
  <c r="V203" i="34"/>
  <c r="V204" i="34"/>
  <c r="V205" i="34"/>
  <c r="V206" i="34"/>
  <c r="V207" i="34"/>
  <c r="V208" i="34"/>
  <c r="V209" i="34"/>
  <c r="V210" i="34"/>
  <c r="V211" i="34"/>
  <c r="V212" i="34"/>
  <c r="V213" i="34"/>
  <c r="V214" i="34"/>
  <c r="V215" i="34"/>
  <c r="V16" i="34"/>
  <c r="S17" i="34"/>
  <c r="T17" i="34"/>
  <c r="S18" i="34"/>
  <c r="T18" i="34"/>
  <c r="S19" i="34"/>
  <c r="T19" i="34"/>
  <c r="S20" i="34"/>
  <c r="T20" i="34"/>
  <c r="S21" i="34"/>
  <c r="T21" i="34"/>
  <c r="S22" i="34"/>
  <c r="T22" i="34"/>
  <c r="S23" i="34"/>
  <c r="T23" i="34"/>
  <c r="S24" i="34"/>
  <c r="T24" i="34"/>
  <c r="S25" i="34"/>
  <c r="T25" i="34"/>
  <c r="S26" i="34"/>
  <c r="T26" i="34"/>
  <c r="S27" i="34"/>
  <c r="T27" i="34"/>
  <c r="S28" i="34"/>
  <c r="T28" i="34"/>
  <c r="S29" i="34"/>
  <c r="T29" i="34"/>
  <c r="S30" i="34"/>
  <c r="T30" i="34"/>
  <c r="S31" i="34"/>
  <c r="T31" i="34"/>
  <c r="S32" i="34"/>
  <c r="T32" i="34"/>
  <c r="S33" i="34"/>
  <c r="T33" i="34"/>
  <c r="S34" i="34"/>
  <c r="T34" i="34"/>
  <c r="S35" i="34"/>
  <c r="T35" i="34"/>
  <c r="S36" i="34"/>
  <c r="T36" i="34"/>
  <c r="S37" i="34"/>
  <c r="T37" i="34"/>
  <c r="S38" i="34"/>
  <c r="T38" i="34"/>
  <c r="S39" i="34"/>
  <c r="T39" i="34"/>
  <c r="S40" i="34"/>
  <c r="T40" i="34"/>
  <c r="S41" i="34"/>
  <c r="T41" i="34"/>
  <c r="S42" i="34"/>
  <c r="T42" i="34"/>
  <c r="S43" i="34"/>
  <c r="T43" i="34"/>
  <c r="S44" i="34"/>
  <c r="T44" i="34"/>
  <c r="S45" i="34"/>
  <c r="T45" i="34"/>
  <c r="S46" i="34"/>
  <c r="T46" i="34"/>
  <c r="S47" i="34"/>
  <c r="T47" i="34"/>
  <c r="S48" i="34"/>
  <c r="T48" i="34"/>
  <c r="S49" i="34"/>
  <c r="T49" i="34"/>
  <c r="S50" i="34"/>
  <c r="T50" i="34"/>
  <c r="S51" i="34"/>
  <c r="T51" i="34"/>
  <c r="S52" i="34"/>
  <c r="T52" i="34"/>
  <c r="S53" i="34"/>
  <c r="T53" i="34"/>
  <c r="S54" i="34"/>
  <c r="T54" i="34"/>
  <c r="S55" i="34"/>
  <c r="T55" i="34"/>
  <c r="S56" i="34"/>
  <c r="T56" i="34"/>
  <c r="S57" i="34"/>
  <c r="T57" i="34"/>
  <c r="S58" i="34"/>
  <c r="T58" i="34"/>
  <c r="S59" i="34"/>
  <c r="T59" i="34"/>
  <c r="S60" i="34"/>
  <c r="T60" i="34"/>
  <c r="S61" i="34"/>
  <c r="T61" i="34"/>
  <c r="S62" i="34"/>
  <c r="T62" i="34"/>
  <c r="S63" i="34"/>
  <c r="T63" i="34"/>
  <c r="S64" i="34"/>
  <c r="T64" i="34"/>
  <c r="S65" i="34"/>
  <c r="T65" i="34"/>
  <c r="S66" i="34"/>
  <c r="T66" i="34"/>
  <c r="S67" i="34"/>
  <c r="T67" i="34"/>
  <c r="S68" i="34"/>
  <c r="T68" i="34"/>
  <c r="S69" i="34"/>
  <c r="T69" i="34"/>
  <c r="S70" i="34"/>
  <c r="T70" i="34"/>
  <c r="S71" i="34"/>
  <c r="T71" i="34"/>
  <c r="S72" i="34"/>
  <c r="T72" i="34"/>
  <c r="S73" i="34"/>
  <c r="T73" i="34"/>
  <c r="S74" i="34"/>
  <c r="T74" i="34"/>
  <c r="S75" i="34"/>
  <c r="T75" i="34"/>
  <c r="S76" i="34"/>
  <c r="T76" i="34"/>
  <c r="S77" i="34"/>
  <c r="T77" i="34"/>
  <c r="S78" i="34"/>
  <c r="T78" i="34"/>
  <c r="S79" i="34"/>
  <c r="T79" i="34"/>
  <c r="S80" i="34"/>
  <c r="T80" i="34"/>
  <c r="S81" i="34"/>
  <c r="T81" i="34"/>
  <c r="S82" i="34"/>
  <c r="T82" i="34"/>
  <c r="S83" i="34"/>
  <c r="T83" i="34"/>
  <c r="S84" i="34"/>
  <c r="T84" i="34"/>
  <c r="S85" i="34"/>
  <c r="T85" i="34"/>
  <c r="S86" i="34"/>
  <c r="T86" i="34"/>
  <c r="S87" i="34"/>
  <c r="T87" i="34"/>
  <c r="S88" i="34"/>
  <c r="T88" i="34"/>
  <c r="S89" i="34"/>
  <c r="T89" i="34"/>
  <c r="S90" i="34"/>
  <c r="T90" i="34"/>
  <c r="S91" i="34"/>
  <c r="T91" i="34"/>
  <c r="S92" i="34"/>
  <c r="T92" i="34"/>
  <c r="S93" i="34"/>
  <c r="T93" i="34"/>
  <c r="S94" i="34"/>
  <c r="T94" i="34"/>
  <c r="S95" i="34"/>
  <c r="T95" i="34"/>
  <c r="S96" i="34"/>
  <c r="T96" i="34"/>
  <c r="S97" i="34"/>
  <c r="T97" i="34"/>
  <c r="S98" i="34"/>
  <c r="T98" i="34"/>
  <c r="S99" i="34"/>
  <c r="T99" i="34"/>
  <c r="S100" i="34"/>
  <c r="T100" i="34"/>
  <c r="S101" i="34"/>
  <c r="T101" i="34"/>
  <c r="S102" i="34"/>
  <c r="T102" i="34"/>
  <c r="S103" i="34"/>
  <c r="T103" i="34"/>
  <c r="S104" i="34"/>
  <c r="T104" i="34"/>
  <c r="S105" i="34"/>
  <c r="T105" i="34"/>
  <c r="S106" i="34"/>
  <c r="T106" i="34"/>
  <c r="S107" i="34"/>
  <c r="T107" i="34"/>
  <c r="S108" i="34"/>
  <c r="T108" i="34"/>
  <c r="S109" i="34"/>
  <c r="T109" i="34"/>
  <c r="S110" i="34"/>
  <c r="T110" i="34"/>
  <c r="S111" i="34"/>
  <c r="T111" i="34"/>
  <c r="S112" i="34"/>
  <c r="T112" i="34"/>
  <c r="S113" i="34"/>
  <c r="T113" i="34"/>
  <c r="S114" i="34"/>
  <c r="T114" i="34"/>
  <c r="S115" i="34"/>
  <c r="T115" i="34"/>
  <c r="S116" i="34"/>
  <c r="T116" i="34"/>
  <c r="S117" i="34"/>
  <c r="T117" i="34"/>
  <c r="S118" i="34"/>
  <c r="T118" i="34"/>
  <c r="S119" i="34"/>
  <c r="T119" i="34"/>
  <c r="S120" i="34"/>
  <c r="T120" i="34"/>
  <c r="S121" i="34"/>
  <c r="T121" i="34"/>
  <c r="S122" i="34"/>
  <c r="T122" i="34"/>
  <c r="S123" i="34"/>
  <c r="T123" i="34"/>
  <c r="S124" i="34"/>
  <c r="T124" i="34"/>
  <c r="S125" i="34"/>
  <c r="T125" i="34"/>
  <c r="S126" i="34"/>
  <c r="T126" i="34"/>
  <c r="S127" i="34"/>
  <c r="T127" i="34"/>
  <c r="S128" i="34"/>
  <c r="T128" i="34"/>
  <c r="S129" i="34"/>
  <c r="T129" i="34"/>
  <c r="S130" i="34"/>
  <c r="T130" i="34"/>
  <c r="S131" i="34"/>
  <c r="T131" i="34"/>
  <c r="S132" i="34"/>
  <c r="T132" i="34"/>
  <c r="S133" i="34"/>
  <c r="T133" i="34"/>
  <c r="S134" i="34"/>
  <c r="T134" i="34"/>
  <c r="S135" i="34"/>
  <c r="T135" i="34"/>
  <c r="S136" i="34"/>
  <c r="T136" i="34"/>
  <c r="S137" i="34"/>
  <c r="T137" i="34"/>
  <c r="S138" i="34"/>
  <c r="T138" i="34"/>
  <c r="S139" i="34"/>
  <c r="T139" i="34"/>
  <c r="S140" i="34"/>
  <c r="T140" i="34"/>
  <c r="S141" i="34"/>
  <c r="T141" i="34"/>
  <c r="S142" i="34"/>
  <c r="T142" i="34"/>
  <c r="S143" i="34"/>
  <c r="T143" i="34"/>
  <c r="S144" i="34"/>
  <c r="T144" i="34"/>
  <c r="S145" i="34"/>
  <c r="T145" i="34"/>
  <c r="S146" i="34"/>
  <c r="T146" i="34"/>
  <c r="S147" i="34"/>
  <c r="T147" i="34"/>
  <c r="S148" i="34"/>
  <c r="T148" i="34"/>
  <c r="S149" i="34"/>
  <c r="T149" i="34"/>
  <c r="S150" i="34"/>
  <c r="T150" i="34"/>
  <c r="S151" i="34"/>
  <c r="T151" i="34"/>
  <c r="S152" i="34"/>
  <c r="T152" i="34"/>
  <c r="S153" i="34"/>
  <c r="T153" i="34"/>
  <c r="S154" i="34"/>
  <c r="T154" i="34"/>
  <c r="S155" i="34"/>
  <c r="T155" i="34"/>
  <c r="S156" i="34"/>
  <c r="T156" i="34"/>
  <c r="S157" i="34"/>
  <c r="T157" i="34"/>
  <c r="S158" i="34"/>
  <c r="T158" i="34"/>
  <c r="S159" i="34"/>
  <c r="T159" i="34"/>
  <c r="S160" i="34"/>
  <c r="T160" i="34"/>
  <c r="S161" i="34"/>
  <c r="T161" i="34"/>
  <c r="S162" i="34"/>
  <c r="T162" i="34"/>
  <c r="S163" i="34"/>
  <c r="T163" i="34"/>
  <c r="S164" i="34"/>
  <c r="T164" i="34"/>
  <c r="S165" i="34"/>
  <c r="T165" i="34"/>
  <c r="S166" i="34"/>
  <c r="T166" i="34"/>
  <c r="S167" i="34"/>
  <c r="T167" i="34"/>
  <c r="S168" i="34"/>
  <c r="T168" i="34"/>
  <c r="S169" i="34"/>
  <c r="T169" i="34"/>
  <c r="S170" i="34"/>
  <c r="T170" i="34"/>
  <c r="S171" i="34"/>
  <c r="T171" i="34"/>
  <c r="S172" i="34"/>
  <c r="T172" i="34"/>
  <c r="S173" i="34"/>
  <c r="T173" i="34"/>
  <c r="S174" i="34"/>
  <c r="T174" i="34"/>
  <c r="S175" i="34"/>
  <c r="T175" i="34"/>
  <c r="S176" i="34"/>
  <c r="T176" i="34"/>
  <c r="S177" i="34"/>
  <c r="T177" i="34"/>
  <c r="S178" i="34"/>
  <c r="T178" i="34"/>
  <c r="S179" i="34"/>
  <c r="T179" i="34"/>
  <c r="S180" i="34"/>
  <c r="T180" i="34"/>
  <c r="S181" i="34"/>
  <c r="T181" i="34"/>
  <c r="S182" i="34"/>
  <c r="T182" i="34"/>
  <c r="S183" i="34"/>
  <c r="T183" i="34"/>
  <c r="S184" i="34"/>
  <c r="T184" i="34"/>
  <c r="S185" i="34"/>
  <c r="T185" i="34"/>
  <c r="S186" i="34"/>
  <c r="T186" i="34"/>
  <c r="S187" i="34"/>
  <c r="T187" i="34"/>
  <c r="S188" i="34"/>
  <c r="T188" i="34"/>
  <c r="S189" i="34"/>
  <c r="T189" i="34"/>
  <c r="S190" i="34"/>
  <c r="T190" i="34"/>
  <c r="S191" i="34"/>
  <c r="T191" i="34"/>
  <c r="S192" i="34"/>
  <c r="T192" i="34"/>
  <c r="S193" i="34"/>
  <c r="T193" i="34"/>
  <c r="S194" i="34"/>
  <c r="T194" i="34"/>
  <c r="S195" i="34"/>
  <c r="T195" i="34"/>
  <c r="S196" i="34"/>
  <c r="T196" i="34"/>
  <c r="S197" i="34"/>
  <c r="T197" i="34"/>
  <c r="S198" i="34"/>
  <c r="T198" i="34"/>
  <c r="S199" i="34"/>
  <c r="T199" i="34"/>
  <c r="S200" i="34"/>
  <c r="T200" i="34"/>
  <c r="S201" i="34"/>
  <c r="T201" i="34"/>
  <c r="S202" i="34"/>
  <c r="T202" i="34"/>
  <c r="S203" i="34"/>
  <c r="T203" i="34"/>
  <c r="S204" i="34"/>
  <c r="T204" i="34"/>
  <c r="S205" i="34"/>
  <c r="T205" i="34"/>
  <c r="S206" i="34"/>
  <c r="T206" i="34"/>
  <c r="S207" i="34"/>
  <c r="T207" i="34"/>
  <c r="S208" i="34"/>
  <c r="T208" i="34"/>
  <c r="S209" i="34"/>
  <c r="T209" i="34"/>
  <c r="S210" i="34"/>
  <c r="T210" i="34"/>
  <c r="S211" i="34"/>
  <c r="T211" i="34"/>
  <c r="S212" i="34"/>
  <c r="T212" i="34"/>
  <c r="S213" i="34"/>
  <c r="T213" i="34"/>
  <c r="S214" i="34"/>
  <c r="T214" i="34"/>
  <c r="S215" i="34"/>
  <c r="T215" i="34"/>
  <c r="T16" i="34"/>
  <c r="S16" i="34"/>
  <c r="T14" i="34" l="1"/>
  <c r="D215" i="34" l="1"/>
  <c r="C215" i="34"/>
  <c r="D214" i="34"/>
  <c r="C214" i="34"/>
  <c r="D213" i="34"/>
  <c r="C213" i="34"/>
  <c r="D212" i="34"/>
  <c r="C212" i="34"/>
  <c r="D211" i="34"/>
  <c r="C211" i="34"/>
  <c r="D210" i="34"/>
  <c r="C210" i="34"/>
  <c r="D209" i="34"/>
  <c r="C209" i="34"/>
  <c r="D208" i="34"/>
  <c r="C208" i="34"/>
  <c r="D207" i="34"/>
  <c r="C207" i="34"/>
  <c r="D206" i="34"/>
  <c r="C206" i="34"/>
  <c r="D205" i="34"/>
  <c r="C205" i="34"/>
  <c r="D204" i="34"/>
  <c r="C204" i="34"/>
  <c r="D203" i="34"/>
  <c r="C203" i="34"/>
  <c r="D202" i="34"/>
  <c r="C202" i="34"/>
  <c r="D201" i="34"/>
  <c r="C201" i="34"/>
  <c r="D200" i="34"/>
  <c r="C200" i="34"/>
  <c r="D199" i="34"/>
  <c r="C199" i="34"/>
  <c r="D198" i="34"/>
  <c r="C198" i="34"/>
  <c r="D197" i="34"/>
  <c r="C197" i="34"/>
  <c r="D196" i="34"/>
  <c r="C196" i="34"/>
  <c r="D195" i="34"/>
  <c r="C195" i="34"/>
  <c r="D194" i="34"/>
  <c r="C194" i="34"/>
  <c r="D193" i="34"/>
  <c r="C193" i="34"/>
  <c r="D192" i="34"/>
  <c r="C192" i="34"/>
  <c r="D191" i="34"/>
  <c r="C191" i="34"/>
  <c r="D190" i="34"/>
  <c r="C190" i="34"/>
  <c r="D189" i="34"/>
  <c r="C189" i="34"/>
  <c r="D188" i="34"/>
  <c r="C188" i="34"/>
  <c r="D187" i="34"/>
  <c r="C187" i="34"/>
  <c r="D186" i="34"/>
  <c r="C186" i="34"/>
  <c r="D185" i="34"/>
  <c r="C185" i="34"/>
  <c r="D184" i="34"/>
  <c r="C184" i="34"/>
  <c r="D183" i="34"/>
  <c r="C183" i="34"/>
  <c r="D182" i="34"/>
  <c r="C182" i="34"/>
  <c r="D181" i="34"/>
  <c r="C181" i="34"/>
  <c r="D180" i="34"/>
  <c r="C180" i="34"/>
  <c r="D179" i="34"/>
  <c r="C179" i="34"/>
  <c r="D178" i="34"/>
  <c r="C178" i="34"/>
  <c r="D177" i="34"/>
  <c r="C177" i="34"/>
  <c r="D176" i="34"/>
  <c r="C176" i="34"/>
  <c r="D175" i="34"/>
  <c r="C175" i="34"/>
  <c r="D174" i="34"/>
  <c r="C174" i="34"/>
  <c r="D173" i="34"/>
  <c r="C173" i="34"/>
  <c r="D172" i="34"/>
  <c r="C172" i="34"/>
  <c r="D171" i="34"/>
  <c r="C171" i="34"/>
  <c r="D170" i="34"/>
  <c r="C170" i="34"/>
  <c r="D169" i="34"/>
  <c r="C169" i="34"/>
  <c r="D168" i="34"/>
  <c r="C168" i="34"/>
  <c r="D167" i="34"/>
  <c r="C167" i="34"/>
  <c r="D166" i="34"/>
  <c r="C166" i="34"/>
  <c r="D165" i="34"/>
  <c r="C165" i="34"/>
  <c r="D164" i="34"/>
  <c r="C164" i="34"/>
  <c r="D163" i="34"/>
  <c r="C163" i="34"/>
  <c r="D162" i="34"/>
  <c r="C162" i="34"/>
  <c r="D161" i="34"/>
  <c r="C161" i="34"/>
  <c r="D160" i="34"/>
  <c r="C160" i="34"/>
  <c r="D159" i="34"/>
  <c r="C159" i="34"/>
  <c r="D158" i="34"/>
  <c r="C158" i="34"/>
  <c r="D157" i="34"/>
  <c r="C157" i="34"/>
  <c r="D156" i="34"/>
  <c r="C156" i="34"/>
  <c r="D155" i="34"/>
  <c r="C155" i="34"/>
  <c r="D154" i="34"/>
  <c r="C154" i="34"/>
  <c r="D153" i="34"/>
  <c r="C153" i="34"/>
  <c r="D152" i="34"/>
  <c r="C152" i="34"/>
  <c r="D151" i="34"/>
  <c r="C151" i="34"/>
  <c r="D150" i="34"/>
  <c r="C150" i="34"/>
  <c r="D149" i="34"/>
  <c r="C149" i="34"/>
  <c r="D148" i="34"/>
  <c r="C148" i="34"/>
  <c r="D147" i="34"/>
  <c r="C147" i="34"/>
  <c r="D146" i="34"/>
  <c r="C146" i="34"/>
  <c r="D145" i="34"/>
  <c r="C145" i="34"/>
  <c r="D144" i="34"/>
  <c r="C144" i="34"/>
  <c r="D143" i="34"/>
  <c r="C143" i="34"/>
  <c r="D142" i="34"/>
  <c r="C142" i="34"/>
  <c r="D141" i="34"/>
  <c r="C141" i="34"/>
  <c r="D140" i="34"/>
  <c r="C140" i="34"/>
  <c r="D139" i="34"/>
  <c r="C139" i="34"/>
  <c r="D138" i="34"/>
  <c r="C138" i="34"/>
  <c r="D137" i="34"/>
  <c r="C137" i="34"/>
  <c r="D136" i="34"/>
  <c r="C136" i="34"/>
  <c r="D135" i="34"/>
  <c r="C135" i="34"/>
  <c r="D134" i="34"/>
  <c r="C134" i="34"/>
  <c r="D133" i="34"/>
  <c r="C133" i="34"/>
  <c r="D132" i="34"/>
  <c r="C132" i="34"/>
  <c r="D131" i="34"/>
  <c r="C131" i="34"/>
  <c r="D130" i="34"/>
  <c r="C130" i="34"/>
  <c r="D129" i="34"/>
  <c r="C129" i="34"/>
  <c r="D128" i="34"/>
  <c r="C128" i="34"/>
  <c r="D127" i="34"/>
  <c r="C127" i="34"/>
  <c r="D126" i="34"/>
  <c r="C126" i="34"/>
  <c r="D125" i="34"/>
  <c r="C125" i="34"/>
  <c r="D124" i="34"/>
  <c r="C124" i="34"/>
  <c r="D123" i="34"/>
  <c r="C123" i="34"/>
  <c r="D122" i="34"/>
  <c r="C122" i="34"/>
  <c r="D121" i="34"/>
  <c r="C121" i="34"/>
  <c r="D120" i="34"/>
  <c r="C120" i="34"/>
  <c r="D119" i="34"/>
  <c r="C119" i="34"/>
  <c r="D118" i="34"/>
  <c r="C118" i="34"/>
  <c r="D117" i="34"/>
  <c r="C117" i="34"/>
  <c r="D116" i="34"/>
  <c r="C116" i="34"/>
  <c r="D115" i="34"/>
  <c r="C115" i="34"/>
  <c r="D114" i="34"/>
  <c r="C114" i="34"/>
  <c r="D113" i="34"/>
  <c r="C113" i="34"/>
  <c r="D112" i="34"/>
  <c r="C112" i="34"/>
  <c r="D111" i="34"/>
  <c r="C111" i="34"/>
  <c r="D110" i="34"/>
  <c r="C110" i="34"/>
  <c r="D109" i="34"/>
  <c r="C109" i="34"/>
  <c r="D108" i="34"/>
  <c r="C108" i="34"/>
  <c r="D107" i="34"/>
  <c r="C107" i="34"/>
  <c r="D106" i="34"/>
  <c r="C106" i="34"/>
  <c r="D105" i="34"/>
  <c r="C105" i="34"/>
  <c r="D104" i="34"/>
  <c r="C104" i="34"/>
  <c r="D103" i="34"/>
  <c r="C103" i="34"/>
  <c r="D102" i="34"/>
  <c r="C102" i="34"/>
  <c r="D101" i="34"/>
  <c r="C101" i="34"/>
  <c r="D100" i="34"/>
  <c r="C100" i="34"/>
  <c r="D99" i="34"/>
  <c r="C99" i="34"/>
  <c r="D98" i="34"/>
  <c r="C98" i="34"/>
  <c r="D97" i="34"/>
  <c r="C97" i="34"/>
  <c r="D96" i="34"/>
  <c r="C96" i="34"/>
  <c r="D95" i="34"/>
  <c r="C95" i="34"/>
  <c r="D94" i="34"/>
  <c r="C94" i="34"/>
  <c r="D93" i="34"/>
  <c r="C93" i="34"/>
  <c r="D92" i="34"/>
  <c r="C92" i="34"/>
  <c r="D91" i="34"/>
  <c r="C91" i="34"/>
  <c r="D90" i="34"/>
  <c r="C90" i="34"/>
  <c r="D89" i="34"/>
  <c r="C89" i="34"/>
  <c r="D88" i="34"/>
  <c r="C88" i="34"/>
  <c r="D87" i="34"/>
  <c r="C87" i="34"/>
  <c r="D86" i="34"/>
  <c r="C86" i="34"/>
  <c r="D85" i="34"/>
  <c r="C85" i="34"/>
  <c r="D84" i="34"/>
  <c r="C84" i="34"/>
  <c r="D83" i="34"/>
  <c r="C83" i="34"/>
  <c r="D82" i="34"/>
  <c r="C82" i="34"/>
  <c r="D81" i="34"/>
  <c r="C81" i="34"/>
  <c r="D80" i="34"/>
  <c r="C80" i="34"/>
  <c r="D79" i="34"/>
  <c r="C79" i="34"/>
  <c r="D78" i="34"/>
  <c r="C78" i="34"/>
  <c r="D77" i="34"/>
  <c r="C77" i="34"/>
  <c r="D76" i="34"/>
  <c r="C76" i="34"/>
  <c r="D75" i="34"/>
  <c r="C75" i="34"/>
  <c r="D74" i="34"/>
  <c r="C74" i="34"/>
  <c r="D73" i="34"/>
  <c r="C73" i="34"/>
  <c r="D72" i="34"/>
  <c r="C72" i="34"/>
  <c r="D71" i="34"/>
  <c r="C71" i="34"/>
  <c r="D70" i="34"/>
  <c r="C70" i="34"/>
  <c r="D69" i="34"/>
  <c r="C69" i="34"/>
  <c r="D68" i="34"/>
  <c r="C68" i="34"/>
  <c r="D67" i="34"/>
  <c r="C67" i="34"/>
  <c r="D66" i="34"/>
  <c r="C66" i="34"/>
  <c r="D65" i="34"/>
  <c r="C65" i="34"/>
  <c r="D64" i="34"/>
  <c r="C64" i="34"/>
  <c r="D63" i="34"/>
  <c r="C63" i="34"/>
  <c r="D62" i="34"/>
  <c r="C62" i="34"/>
  <c r="D61" i="34"/>
  <c r="C61" i="34"/>
  <c r="D60" i="34"/>
  <c r="C60" i="34"/>
  <c r="D59" i="34"/>
  <c r="C59" i="34"/>
  <c r="D58" i="34"/>
  <c r="C58" i="34"/>
  <c r="D57" i="34"/>
  <c r="C57" i="34"/>
  <c r="D56" i="34"/>
  <c r="C56" i="34"/>
  <c r="D55" i="34"/>
  <c r="C55" i="34"/>
  <c r="D54" i="34"/>
  <c r="C54" i="34"/>
  <c r="D53" i="34"/>
  <c r="C53" i="34"/>
  <c r="D52" i="34"/>
  <c r="C52" i="34"/>
  <c r="D51" i="34"/>
  <c r="C51" i="34"/>
  <c r="D50" i="34"/>
  <c r="C50" i="34"/>
  <c r="D49" i="34"/>
  <c r="C49" i="34"/>
  <c r="D48" i="34"/>
  <c r="C48" i="34"/>
  <c r="D47" i="34"/>
  <c r="C47" i="34"/>
  <c r="D46" i="34"/>
  <c r="C46" i="34"/>
  <c r="D45" i="34"/>
  <c r="C45" i="34"/>
  <c r="D44" i="34"/>
  <c r="C44" i="34"/>
  <c r="D43" i="34"/>
  <c r="C43" i="34"/>
  <c r="D42" i="34"/>
  <c r="C42" i="34"/>
  <c r="D41" i="34"/>
  <c r="C41" i="34"/>
  <c r="D40" i="34"/>
  <c r="C40" i="34"/>
  <c r="D39" i="34"/>
  <c r="C39" i="34"/>
  <c r="D38" i="34"/>
  <c r="C38" i="34"/>
  <c r="D37" i="34"/>
  <c r="C37" i="34"/>
  <c r="D36" i="34"/>
  <c r="C36" i="34"/>
  <c r="D35" i="34"/>
  <c r="C35" i="34"/>
  <c r="D34" i="34"/>
  <c r="C34" i="34"/>
  <c r="D33" i="34"/>
  <c r="C33" i="34"/>
  <c r="D32" i="34"/>
  <c r="C32" i="34"/>
  <c r="D31" i="34"/>
  <c r="C31" i="34"/>
  <c r="D5" i="34"/>
  <c r="E4" i="34"/>
  <c r="D4" i="34"/>
  <c r="U215" i="34" l="1"/>
  <c r="R215" i="34"/>
  <c r="Q215" i="34"/>
  <c r="P215" i="34"/>
  <c r="O215" i="34"/>
  <c r="U214" i="34"/>
  <c r="R214" i="34"/>
  <c r="Q214" i="34"/>
  <c r="O214" i="34"/>
  <c r="P214" i="34"/>
  <c r="U213" i="34"/>
  <c r="R213" i="34"/>
  <c r="Q213" i="34"/>
  <c r="P213" i="34"/>
  <c r="O213" i="34"/>
  <c r="U212" i="34"/>
  <c r="R212" i="34"/>
  <c r="Q212" i="34"/>
  <c r="O212" i="34"/>
  <c r="P212" i="34"/>
  <c r="U211" i="34"/>
  <c r="R211" i="34"/>
  <c r="Q211" i="34"/>
  <c r="P211" i="34"/>
  <c r="O211" i="34"/>
  <c r="U210" i="34"/>
  <c r="R210" i="34"/>
  <c r="Q210" i="34"/>
  <c r="P210" i="34"/>
  <c r="O210" i="34"/>
  <c r="U209" i="34"/>
  <c r="R209" i="34"/>
  <c r="Q209" i="34"/>
  <c r="P209" i="34"/>
  <c r="O209" i="34"/>
  <c r="U208" i="34"/>
  <c r="R208" i="34"/>
  <c r="Q208" i="34"/>
  <c r="O208" i="34"/>
  <c r="P208" i="34"/>
  <c r="U207" i="34"/>
  <c r="R207" i="34"/>
  <c r="Q207" i="34"/>
  <c r="P207" i="34"/>
  <c r="O207" i="34"/>
  <c r="U206" i="34"/>
  <c r="R206" i="34"/>
  <c r="Q206" i="34"/>
  <c r="O206" i="34"/>
  <c r="P206" i="34"/>
  <c r="U205" i="34"/>
  <c r="R205" i="34"/>
  <c r="Q205" i="34"/>
  <c r="P205" i="34"/>
  <c r="O205" i="34"/>
  <c r="U204" i="34"/>
  <c r="R204" i="34"/>
  <c r="Q204" i="34"/>
  <c r="O204" i="34"/>
  <c r="P204" i="34"/>
  <c r="U203" i="34"/>
  <c r="R203" i="34"/>
  <c r="Q203" i="34"/>
  <c r="P203" i="34"/>
  <c r="O203" i="34"/>
  <c r="U202" i="34"/>
  <c r="R202" i="34"/>
  <c r="Q202" i="34"/>
  <c r="P202" i="34"/>
  <c r="O202" i="34"/>
  <c r="U201" i="34"/>
  <c r="R201" i="34"/>
  <c r="Q201" i="34"/>
  <c r="P201" i="34"/>
  <c r="O201" i="34"/>
  <c r="U200" i="34"/>
  <c r="R200" i="34"/>
  <c r="Q200" i="34"/>
  <c r="P200" i="34"/>
  <c r="O200" i="34"/>
  <c r="U199" i="34"/>
  <c r="R199" i="34"/>
  <c r="Q199" i="34"/>
  <c r="P199" i="34"/>
  <c r="O199" i="34"/>
  <c r="U198" i="34"/>
  <c r="R198" i="34"/>
  <c r="Q198" i="34"/>
  <c r="P198" i="34"/>
  <c r="O198" i="34"/>
  <c r="U197" i="34"/>
  <c r="R197" i="34"/>
  <c r="Q197" i="34"/>
  <c r="P197" i="34"/>
  <c r="O197" i="34"/>
  <c r="U196" i="34"/>
  <c r="R196" i="34"/>
  <c r="Q196" i="34"/>
  <c r="O196" i="34"/>
  <c r="P196" i="34"/>
  <c r="U195" i="34"/>
  <c r="R195" i="34"/>
  <c r="Q195" i="34"/>
  <c r="P195" i="34"/>
  <c r="O195" i="34"/>
  <c r="U194" i="34"/>
  <c r="R194" i="34"/>
  <c r="Q194" i="34"/>
  <c r="P194" i="34"/>
  <c r="O194" i="34"/>
  <c r="U193" i="34"/>
  <c r="R193" i="34"/>
  <c r="Q193" i="34"/>
  <c r="P193" i="34"/>
  <c r="O193" i="34"/>
  <c r="U192" i="34"/>
  <c r="R192" i="34"/>
  <c r="Q192" i="34"/>
  <c r="P192" i="34"/>
  <c r="O192" i="34"/>
  <c r="U191" i="34"/>
  <c r="R191" i="34"/>
  <c r="Q191" i="34"/>
  <c r="P191" i="34"/>
  <c r="O191" i="34"/>
  <c r="U190" i="34"/>
  <c r="R190" i="34"/>
  <c r="Q190" i="34"/>
  <c r="O190" i="34"/>
  <c r="P190" i="34"/>
  <c r="U189" i="34"/>
  <c r="R189" i="34"/>
  <c r="Q189" i="34"/>
  <c r="P189" i="34"/>
  <c r="O189" i="34"/>
  <c r="U188" i="34"/>
  <c r="R188" i="34"/>
  <c r="Q188" i="34"/>
  <c r="P188" i="34"/>
  <c r="O188" i="34"/>
  <c r="U187" i="34"/>
  <c r="R187" i="34"/>
  <c r="Q187" i="34"/>
  <c r="P187" i="34"/>
  <c r="O187" i="34"/>
  <c r="U186" i="34"/>
  <c r="R186" i="34"/>
  <c r="Q186" i="34"/>
  <c r="P186" i="34"/>
  <c r="O186" i="34"/>
  <c r="U185" i="34"/>
  <c r="R185" i="34"/>
  <c r="Q185" i="34"/>
  <c r="P185" i="34"/>
  <c r="O185" i="34"/>
  <c r="U184" i="34"/>
  <c r="R184" i="34"/>
  <c r="Q184" i="34"/>
  <c r="P184" i="34"/>
  <c r="O184" i="34"/>
  <c r="U183" i="34"/>
  <c r="R183" i="34"/>
  <c r="Q183" i="34"/>
  <c r="P183" i="34"/>
  <c r="O183" i="34"/>
  <c r="U182" i="34"/>
  <c r="R182" i="34"/>
  <c r="Q182" i="34"/>
  <c r="P182" i="34"/>
  <c r="O182" i="34"/>
  <c r="U181" i="34"/>
  <c r="R181" i="34"/>
  <c r="Q181" i="34"/>
  <c r="P181" i="34"/>
  <c r="O181" i="34"/>
  <c r="U180" i="34"/>
  <c r="R180" i="34"/>
  <c r="Q180" i="34"/>
  <c r="P180" i="34"/>
  <c r="O180" i="34"/>
  <c r="U179" i="34"/>
  <c r="R179" i="34"/>
  <c r="Q179" i="34"/>
  <c r="O179" i="34"/>
  <c r="P179" i="34"/>
  <c r="U178" i="34"/>
  <c r="R178" i="34"/>
  <c r="Q178" i="34"/>
  <c r="P178" i="34"/>
  <c r="O178" i="34"/>
  <c r="U177" i="34"/>
  <c r="R177" i="34"/>
  <c r="Q177" i="34"/>
  <c r="O177" i="34"/>
  <c r="P177" i="34"/>
  <c r="U176" i="34"/>
  <c r="R176" i="34"/>
  <c r="Q176" i="34"/>
  <c r="P176" i="34"/>
  <c r="O176" i="34"/>
  <c r="U175" i="34"/>
  <c r="R175" i="34"/>
  <c r="Q175" i="34"/>
  <c r="P175" i="34"/>
  <c r="O175" i="34"/>
  <c r="U174" i="34"/>
  <c r="R174" i="34"/>
  <c r="Q174" i="34"/>
  <c r="P174" i="34"/>
  <c r="O174" i="34"/>
  <c r="U173" i="34"/>
  <c r="R173" i="34"/>
  <c r="Q173" i="34"/>
  <c r="P173" i="34"/>
  <c r="O173" i="34"/>
  <c r="U172" i="34"/>
  <c r="R172" i="34"/>
  <c r="Q172" i="34"/>
  <c r="O172" i="34"/>
  <c r="P172" i="34"/>
  <c r="U171" i="34"/>
  <c r="R171" i="34"/>
  <c r="Q171" i="34"/>
  <c r="P171" i="34"/>
  <c r="O171" i="34"/>
  <c r="U170" i="34"/>
  <c r="R170" i="34"/>
  <c r="Q170" i="34"/>
  <c r="P170" i="34"/>
  <c r="O170" i="34"/>
  <c r="U169" i="34"/>
  <c r="R169" i="34"/>
  <c r="Q169" i="34"/>
  <c r="P169" i="34"/>
  <c r="O169" i="34"/>
  <c r="U168" i="34"/>
  <c r="R168" i="34"/>
  <c r="Q168" i="34"/>
  <c r="P168" i="34"/>
  <c r="O168" i="34"/>
  <c r="U167" i="34"/>
  <c r="R167" i="34"/>
  <c r="Q167" i="34"/>
  <c r="P167" i="34"/>
  <c r="O167" i="34"/>
  <c r="U166" i="34"/>
  <c r="R166" i="34"/>
  <c r="Q166" i="34"/>
  <c r="P166" i="34"/>
  <c r="O166" i="34"/>
  <c r="U165" i="34"/>
  <c r="R165" i="34"/>
  <c r="Q165" i="34"/>
  <c r="P165" i="34"/>
  <c r="O165" i="34"/>
  <c r="U164" i="34"/>
  <c r="R164" i="34"/>
  <c r="Q164" i="34"/>
  <c r="P164" i="34"/>
  <c r="O164" i="34"/>
  <c r="U163" i="34"/>
  <c r="R163" i="34"/>
  <c r="Q163" i="34"/>
  <c r="P163" i="34"/>
  <c r="O163" i="34"/>
  <c r="U162" i="34"/>
  <c r="R162" i="34"/>
  <c r="Q162" i="34"/>
  <c r="P162" i="34"/>
  <c r="O162" i="34"/>
  <c r="U161" i="34"/>
  <c r="R161" i="34"/>
  <c r="Q161" i="34"/>
  <c r="P161" i="34"/>
  <c r="O161" i="34"/>
  <c r="U160" i="34"/>
  <c r="R160" i="34"/>
  <c r="Q160" i="34"/>
  <c r="P160" i="34"/>
  <c r="O160" i="34"/>
  <c r="U159" i="34"/>
  <c r="R159" i="34"/>
  <c r="Q159" i="34"/>
  <c r="P159" i="34"/>
  <c r="O159" i="34"/>
  <c r="U158" i="34"/>
  <c r="R158" i="34"/>
  <c r="Q158" i="34"/>
  <c r="P158" i="34"/>
  <c r="O158" i="34"/>
  <c r="U157" i="34"/>
  <c r="R157" i="34"/>
  <c r="Q157" i="34"/>
  <c r="P157" i="34"/>
  <c r="O157" i="34"/>
  <c r="U156" i="34"/>
  <c r="R156" i="34"/>
  <c r="Q156" i="34"/>
  <c r="P156" i="34"/>
  <c r="O156" i="34"/>
  <c r="U155" i="34"/>
  <c r="R155" i="34"/>
  <c r="Q155" i="34"/>
  <c r="O155" i="34"/>
  <c r="P155" i="34"/>
  <c r="U154" i="34"/>
  <c r="R154" i="34"/>
  <c r="Q154" i="34"/>
  <c r="P154" i="34"/>
  <c r="O154" i="34"/>
  <c r="U153" i="34"/>
  <c r="R153" i="34"/>
  <c r="Q153" i="34"/>
  <c r="O153" i="34"/>
  <c r="P153" i="34"/>
  <c r="U152" i="34"/>
  <c r="R152" i="34"/>
  <c r="Q152" i="34"/>
  <c r="P152" i="34"/>
  <c r="O152" i="34"/>
  <c r="U151" i="34"/>
  <c r="R151" i="34"/>
  <c r="Q151" i="34"/>
  <c r="P151" i="34"/>
  <c r="O151" i="34"/>
  <c r="U150" i="34"/>
  <c r="R150" i="34"/>
  <c r="Q150" i="34"/>
  <c r="P150" i="34"/>
  <c r="O150" i="34"/>
  <c r="U149" i="34"/>
  <c r="R149" i="34"/>
  <c r="Q149" i="34"/>
  <c r="P149" i="34"/>
  <c r="O149" i="34"/>
  <c r="U148" i="34"/>
  <c r="R148" i="34"/>
  <c r="Q148" i="34"/>
  <c r="O148" i="34"/>
  <c r="P148" i="34"/>
  <c r="U147" i="34"/>
  <c r="R147" i="34"/>
  <c r="Q147" i="34"/>
  <c r="P147" i="34"/>
  <c r="O147" i="34"/>
  <c r="U146" i="34"/>
  <c r="R146" i="34"/>
  <c r="Q146" i="34"/>
  <c r="P146" i="34"/>
  <c r="O146" i="34"/>
  <c r="U145" i="34"/>
  <c r="R145" i="34"/>
  <c r="Q145" i="34"/>
  <c r="P145" i="34"/>
  <c r="O145" i="34"/>
  <c r="U144" i="34"/>
  <c r="R144" i="34"/>
  <c r="Q144" i="34"/>
  <c r="P144" i="34"/>
  <c r="O144" i="34"/>
  <c r="U143" i="34"/>
  <c r="R143" i="34"/>
  <c r="Q143" i="34"/>
  <c r="P143" i="34"/>
  <c r="O143" i="34"/>
  <c r="U142" i="34"/>
  <c r="R142" i="34"/>
  <c r="Q142" i="34"/>
  <c r="P142" i="34"/>
  <c r="O142" i="34"/>
  <c r="U141" i="34"/>
  <c r="R141" i="34"/>
  <c r="Q141" i="34"/>
  <c r="P141" i="34"/>
  <c r="O141" i="34"/>
  <c r="U140" i="34"/>
  <c r="R140" i="34"/>
  <c r="Q140" i="34"/>
  <c r="P140" i="34"/>
  <c r="O140" i="34"/>
  <c r="U139" i="34"/>
  <c r="R139" i="34"/>
  <c r="Q139" i="34"/>
  <c r="P139" i="34"/>
  <c r="O139" i="34"/>
  <c r="U138" i="34"/>
  <c r="R138" i="34"/>
  <c r="Q138" i="34"/>
  <c r="P138" i="34"/>
  <c r="O138" i="34"/>
  <c r="U137" i="34"/>
  <c r="R137" i="34"/>
  <c r="Q137" i="34"/>
  <c r="P137" i="34"/>
  <c r="O137" i="34"/>
  <c r="U136" i="34"/>
  <c r="R136" i="34"/>
  <c r="Q136" i="34"/>
  <c r="P136" i="34"/>
  <c r="O136" i="34"/>
  <c r="U135" i="34"/>
  <c r="R135" i="34"/>
  <c r="Q135" i="34"/>
  <c r="P135" i="34"/>
  <c r="O135" i="34"/>
  <c r="U134" i="34"/>
  <c r="R134" i="34"/>
  <c r="Q134" i="34"/>
  <c r="P134" i="34"/>
  <c r="O134" i="34"/>
  <c r="U133" i="34"/>
  <c r="R133" i="34"/>
  <c r="Q133" i="34"/>
  <c r="P133" i="34"/>
  <c r="O133" i="34"/>
  <c r="U132" i="34"/>
  <c r="R132" i="34"/>
  <c r="Q132" i="34"/>
  <c r="P132" i="34"/>
  <c r="O132" i="34"/>
  <c r="U131" i="34"/>
  <c r="R131" i="34"/>
  <c r="Q131" i="34"/>
  <c r="P131" i="34"/>
  <c r="O131" i="34"/>
  <c r="U130" i="34"/>
  <c r="R130" i="34"/>
  <c r="Q130" i="34"/>
  <c r="P130" i="34"/>
  <c r="O130" i="34"/>
  <c r="U129" i="34"/>
  <c r="R129" i="34"/>
  <c r="Q129" i="34"/>
  <c r="P129" i="34"/>
  <c r="O129" i="34"/>
  <c r="U128" i="34"/>
  <c r="R128" i="34"/>
  <c r="Q128" i="34"/>
  <c r="O128" i="34"/>
  <c r="P128" i="34"/>
  <c r="U127" i="34"/>
  <c r="R127" i="34"/>
  <c r="Q127" i="34"/>
  <c r="P127" i="34"/>
  <c r="O127" i="34"/>
  <c r="U126" i="34"/>
  <c r="R126" i="34"/>
  <c r="Q126" i="34"/>
  <c r="P126" i="34"/>
  <c r="O126" i="34"/>
  <c r="U125" i="34"/>
  <c r="R125" i="34"/>
  <c r="Q125" i="34"/>
  <c r="P125" i="34"/>
  <c r="O125" i="34"/>
  <c r="U124" i="34"/>
  <c r="R124" i="34"/>
  <c r="Q124" i="34"/>
  <c r="O124" i="34"/>
  <c r="P124" i="34"/>
  <c r="U123" i="34"/>
  <c r="R123" i="34"/>
  <c r="Q123" i="34"/>
  <c r="P123" i="34"/>
  <c r="O123" i="34"/>
  <c r="U122" i="34"/>
  <c r="R122" i="34"/>
  <c r="Q122" i="34"/>
  <c r="P122" i="34"/>
  <c r="O122" i="34"/>
  <c r="U121" i="34"/>
  <c r="R121" i="34"/>
  <c r="Q121" i="34"/>
  <c r="P121" i="34"/>
  <c r="O121" i="34"/>
  <c r="U120" i="34"/>
  <c r="R120" i="34"/>
  <c r="Q120" i="34"/>
  <c r="P120" i="34"/>
  <c r="O120" i="34"/>
  <c r="U119" i="34"/>
  <c r="R119" i="34"/>
  <c r="Q119" i="34"/>
  <c r="P119" i="34"/>
  <c r="O119" i="34"/>
  <c r="U118" i="34"/>
  <c r="R118" i="34"/>
  <c r="Q118" i="34"/>
  <c r="P118" i="34"/>
  <c r="O118" i="34"/>
  <c r="U117" i="34"/>
  <c r="R117" i="34"/>
  <c r="Q117" i="34"/>
  <c r="P117" i="34"/>
  <c r="O117" i="34"/>
  <c r="U116" i="34"/>
  <c r="R116" i="34"/>
  <c r="Q116" i="34"/>
  <c r="O116" i="34"/>
  <c r="P116" i="34"/>
  <c r="U115" i="34"/>
  <c r="R115" i="34"/>
  <c r="Q115" i="34"/>
  <c r="P115" i="34"/>
  <c r="O115" i="34"/>
  <c r="U114" i="34"/>
  <c r="R114" i="34"/>
  <c r="Q114" i="34"/>
  <c r="P114" i="34"/>
  <c r="O114" i="34"/>
  <c r="U113" i="34"/>
  <c r="R113" i="34"/>
  <c r="Q113" i="34"/>
  <c r="P113" i="34"/>
  <c r="O113" i="34"/>
  <c r="U112" i="34"/>
  <c r="R112" i="34"/>
  <c r="Q112" i="34"/>
  <c r="P112" i="34"/>
  <c r="O112" i="34"/>
  <c r="U111" i="34"/>
  <c r="R111" i="34"/>
  <c r="Q111" i="34"/>
  <c r="P111" i="34"/>
  <c r="O111" i="34"/>
  <c r="U110" i="34"/>
  <c r="R110" i="34"/>
  <c r="Q110" i="34"/>
  <c r="P110" i="34"/>
  <c r="O110" i="34"/>
  <c r="U109" i="34"/>
  <c r="R109" i="34"/>
  <c r="Q109" i="34"/>
  <c r="P109" i="34"/>
  <c r="O109" i="34"/>
  <c r="U108" i="34"/>
  <c r="R108" i="34"/>
  <c r="Q108" i="34"/>
  <c r="P108" i="34"/>
  <c r="O108" i="34"/>
  <c r="U107" i="34"/>
  <c r="R107" i="34"/>
  <c r="Q107" i="34"/>
  <c r="P107" i="34"/>
  <c r="O107" i="34"/>
  <c r="U106" i="34"/>
  <c r="R106" i="34"/>
  <c r="Q106" i="34"/>
  <c r="P106" i="34"/>
  <c r="O106" i="34"/>
  <c r="U105" i="34"/>
  <c r="R105" i="34"/>
  <c r="Q105" i="34"/>
  <c r="P105" i="34"/>
  <c r="O105" i="34"/>
  <c r="U104" i="34"/>
  <c r="R104" i="34"/>
  <c r="Q104" i="34"/>
  <c r="O104" i="34"/>
  <c r="P104" i="34"/>
  <c r="U103" i="34"/>
  <c r="R103" i="34"/>
  <c r="Q103" i="34"/>
  <c r="P103" i="34"/>
  <c r="O103" i="34"/>
  <c r="U102" i="34"/>
  <c r="R102" i="34"/>
  <c r="Q102" i="34"/>
  <c r="O102" i="34"/>
  <c r="P102" i="34"/>
  <c r="U101" i="34"/>
  <c r="R101" i="34"/>
  <c r="Q101" i="34"/>
  <c r="P101" i="34"/>
  <c r="O101" i="34"/>
  <c r="U100" i="34"/>
  <c r="R100" i="34"/>
  <c r="Q100" i="34"/>
  <c r="O100" i="34"/>
  <c r="P100" i="34"/>
  <c r="U99" i="34"/>
  <c r="R99" i="34"/>
  <c r="Q99" i="34"/>
  <c r="P99" i="34"/>
  <c r="O99" i="34"/>
  <c r="U98" i="34"/>
  <c r="R98" i="34"/>
  <c r="Q98" i="34"/>
  <c r="P98" i="34"/>
  <c r="O98" i="34"/>
  <c r="U97" i="34"/>
  <c r="R97" i="34"/>
  <c r="Q97" i="34"/>
  <c r="P97" i="34"/>
  <c r="O97" i="34"/>
  <c r="U96" i="34"/>
  <c r="R96" i="34"/>
  <c r="Q96" i="34"/>
  <c r="P96" i="34"/>
  <c r="O96" i="34"/>
  <c r="U95" i="34"/>
  <c r="R95" i="34"/>
  <c r="Q95" i="34"/>
  <c r="P95" i="34"/>
  <c r="O95" i="34"/>
  <c r="U94" i="34"/>
  <c r="R94" i="34"/>
  <c r="Q94" i="34"/>
  <c r="P94" i="34"/>
  <c r="O94" i="34"/>
  <c r="U93" i="34"/>
  <c r="R93" i="34"/>
  <c r="Q93" i="34"/>
  <c r="P93" i="34"/>
  <c r="O93" i="34"/>
  <c r="U92" i="34"/>
  <c r="R92" i="34"/>
  <c r="Q92" i="34"/>
  <c r="O92" i="34"/>
  <c r="P92" i="34"/>
  <c r="U91" i="34"/>
  <c r="R91" i="34"/>
  <c r="Q91" i="34"/>
  <c r="P91" i="34"/>
  <c r="O91" i="34"/>
  <c r="U90" i="34"/>
  <c r="R90" i="34"/>
  <c r="Q90" i="34"/>
  <c r="P90" i="34"/>
  <c r="O90" i="34"/>
  <c r="U89" i="34"/>
  <c r="R89" i="34"/>
  <c r="Q89" i="34"/>
  <c r="P89" i="34"/>
  <c r="O89" i="34"/>
  <c r="U88" i="34"/>
  <c r="R88" i="34"/>
  <c r="Q88" i="34"/>
  <c r="P88" i="34"/>
  <c r="O88" i="34"/>
  <c r="U87" i="34"/>
  <c r="R87" i="34"/>
  <c r="Q87" i="34"/>
  <c r="P87" i="34"/>
  <c r="O87" i="34"/>
  <c r="U86" i="34"/>
  <c r="R86" i="34"/>
  <c r="Q86" i="34"/>
  <c r="P86" i="34"/>
  <c r="O86" i="34"/>
  <c r="U85" i="34"/>
  <c r="R85" i="34"/>
  <c r="Q85" i="34"/>
  <c r="P85" i="34"/>
  <c r="O85" i="34"/>
  <c r="U84" i="34"/>
  <c r="R84" i="34"/>
  <c r="Q84" i="34"/>
  <c r="P84" i="34"/>
  <c r="O84" i="34"/>
  <c r="U83" i="34"/>
  <c r="R83" i="34"/>
  <c r="Q83" i="34"/>
  <c r="O83" i="34"/>
  <c r="P83" i="34"/>
  <c r="U82" i="34"/>
  <c r="R82" i="34"/>
  <c r="Q82" i="34"/>
  <c r="P82" i="34"/>
  <c r="O82" i="34"/>
  <c r="U81" i="34"/>
  <c r="R81" i="34"/>
  <c r="Q81" i="34"/>
  <c r="P81" i="34"/>
  <c r="O81" i="34"/>
  <c r="U80" i="34"/>
  <c r="R80" i="34"/>
  <c r="Q80" i="34"/>
  <c r="O80" i="34"/>
  <c r="P80" i="34"/>
  <c r="U79" i="34"/>
  <c r="R79" i="34"/>
  <c r="Q79" i="34"/>
  <c r="P79" i="34"/>
  <c r="O79" i="34"/>
  <c r="U78" i="34"/>
  <c r="R78" i="34"/>
  <c r="Q78" i="34"/>
  <c r="P78" i="34"/>
  <c r="O78" i="34"/>
  <c r="U77" i="34"/>
  <c r="R77" i="34"/>
  <c r="Q77" i="34"/>
  <c r="P77" i="34"/>
  <c r="O77" i="34"/>
  <c r="U76" i="34"/>
  <c r="R76" i="34"/>
  <c r="Q76" i="34"/>
  <c r="P76" i="34"/>
  <c r="O76" i="34"/>
  <c r="U75" i="34"/>
  <c r="R75" i="34"/>
  <c r="Q75" i="34"/>
  <c r="P75" i="34"/>
  <c r="O75" i="34"/>
  <c r="U74" i="34"/>
  <c r="R74" i="34"/>
  <c r="Q74" i="34"/>
  <c r="P74" i="34"/>
  <c r="O74" i="34"/>
  <c r="U73" i="34"/>
  <c r="R73" i="34"/>
  <c r="Q73" i="34"/>
  <c r="O73" i="34"/>
  <c r="P73" i="34"/>
  <c r="U72" i="34"/>
  <c r="R72" i="34"/>
  <c r="Q72" i="34"/>
  <c r="P72" i="34"/>
  <c r="O72" i="34"/>
  <c r="U71" i="34"/>
  <c r="R71" i="34"/>
  <c r="Q71" i="34"/>
  <c r="P71" i="34"/>
  <c r="O71" i="34"/>
  <c r="U70" i="34"/>
  <c r="R70" i="34"/>
  <c r="Q70" i="34"/>
  <c r="O70" i="34"/>
  <c r="P70" i="34"/>
  <c r="U69" i="34"/>
  <c r="R69" i="34"/>
  <c r="Q69" i="34"/>
  <c r="P69" i="34"/>
  <c r="O69" i="34"/>
  <c r="U68" i="34"/>
  <c r="R68" i="34"/>
  <c r="Q68" i="34"/>
  <c r="P68" i="34"/>
  <c r="O68" i="34"/>
  <c r="U67" i="34"/>
  <c r="R67" i="34"/>
  <c r="Q67" i="34"/>
  <c r="P67" i="34"/>
  <c r="O67" i="34"/>
  <c r="U66" i="34"/>
  <c r="R66" i="34"/>
  <c r="Q66" i="34"/>
  <c r="P66" i="34"/>
  <c r="O66" i="34"/>
  <c r="U65" i="34"/>
  <c r="R65" i="34"/>
  <c r="Q65" i="34"/>
  <c r="P65" i="34"/>
  <c r="O65" i="34"/>
  <c r="U64" i="34"/>
  <c r="R64" i="34"/>
  <c r="Q64" i="34"/>
  <c r="P64" i="34"/>
  <c r="O64" i="34"/>
  <c r="U63" i="34"/>
  <c r="R63" i="34"/>
  <c r="Q63" i="34"/>
  <c r="P63" i="34"/>
  <c r="O63" i="34"/>
  <c r="U62" i="34"/>
  <c r="R62" i="34"/>
  <c r="Q62" i="34"/>
  <c r="P62" i="34"/>
  <c r="O62" i="34"/>
  <c r="U61" i="34"/>
  <c r="R61" i="34"/>
  <c r="Q61" i="34"/>
  <c r="P61" i="34"/>
  <c r="O61" i="34"/>
  <c r="U60" i="34"/>
  <c r="R60" i="34"/>
  <c r="Q60" i="34"/>
  <c r="P60" i="34"/>
  <c r="O60" i="34"/>
  <c r="U59" i="34"/>
  <c r="R59" i="34"/>
  <c r="Q59" i="34"/>
  <c r="O59" i="34"/>
  <c r="P59" i="34"/>
  <c r="U58" i="34"/>
  <c r="R58" i="34"/>
  <c r="Q58" i="34"/>
  <c r="O58" i="34"/>
  <c r="P58" i="34"/>
  <c r="U57" i="34"/>
  <c r="R57" i="34"/>
  <c r="Q57" i="34"/>
  <c r="P57" i="34"/>
  <c r="O57" i="34"/>
  <c r="U56" i="34"/>
  <c r="R56" i="34"/>
  <c r="Q56" i="34"/>
  <c r="O56" i="34"/>
  <c r="P56" i="34"/>
  <c r="U55" i="34"/>
  <c r="R55" i="34"/>
  <c r="Q55" i="34"/>
  <c r="P55" i="34"/>
  <c r="O55" i="34"/>
  <c r="U54" i="34"/>
  <c r="R54" i="34"/>
  <c r="Q54" i="34"/>
  <c r="O54" i="34"/>
  <c r="P54" i="34"/>
  <c r="U53" i="34"/>
  <c r="R53" i="34"/>
  <c r="Q53" i="34"/>
  <c r="P53" i="34"/>
  <c r="O53" i="34"/>
  <c r="U52" i="34"/>
  <c r="R52" i="34"/>
  <c r="Q52" i="34"/>
  <c r="O52" i="34"/>
  <c r="P52" i="34"/>
  <c r="U51" i="34"/>
  <c r="R51" i="34"/>
  <c r="Q51" i="34"/>
  <c r="P51" i="34"/>
  <c r="O51" i="34"/>
  <c r="U50" i="34"/>
  <c r="R50" i="34"/>
  <c r="Q50" i="34"/>
  <c r="P50" i="34"/>
  <c r="O50" i="34"/>
  <c r="U49" i="34"/>
  <c r="R49" i="34"/>
  <c r="Q49" i="34"/>
  <c r="P49" i="34"/>
  <c r="O49" i="34"/>
  <c r="U48" i="34"/>
  <c r="R48" i="34"/>
  <c r="Q48" i="34"/>
  <c r="P48" i="34"/>
  <c r="O48" i="34"/>
  <c r="U47" i="34"/>
  <c r="R47" i="34"/>
  <c r="Q47" i="34"/>
  <c r="P47" i="34"/>
  <c r="O47" i="34"/>
  <c r="U46" i="34"/>
  <c r="R46" i="34"/>
  <c r="Q46" i="34"/>
  <c r="P46" i="34"/>
  <c r="O46" i="34"/>
  <c r="U45" i="34"/>
  <c r="R45" i="34"/>
  <c r="Q45" i="34"/>
  <c r="P45" i="34"/>
  <c r="O45" i="34"/>
  <c r="U44" i="34"/>
  <c r="R44" i="34"/>
  <c r="Q44" i="34"/>
  <c r="P44" i="34"/>
  <c r="O44" i="34"/>
  <c r="U43" i="34"/>
  <c r="R43" i="34"/>
  <c r="Q43" i="34"/>
  <c r="O43" i="34"/>
  <c r="P43" i="34"/>
  <c r="U42" i="34"/>
  <c r="R42" i="34"/>
  <c r="Q42" i="34"/>
  <c r="O42" i="34"/>
  <c r="P42" i="34"/>
  <c r="U41" i="34"/>
  <c r="R41" i="34"/>
  <c r="Q41" i="34"/>
  <c r="P41" i="34"/>
  <c r="O41" i="34"/>
  <c r="U40" i="34"/>
  <c r="R40" i="34"/>
  <c r="Q40" i="34"/>
  <c r="P40" i="34"/>
  <c r="O40" i="34"/>
  <c r="U39" i="34"/>
  <c r="R39" i="34"/>
  <c r="Q39" i="34"/>
  <c r="P39" i="34"/>
  <c r="O39" i="34"/>
  <c r="U38" i="34"/>
  <c r="R38" i="34"/>
  <c r="Q38" i="34"/>
  <c r="O38" i="34"/>
  <c r="P38" i="34"/>
  <c r="U37" i="34"/>
  <c r="R37" i="34"/>
  <c r="Q37" i="34"/>
  <c r="P37" i="34"/>
  <c r="O37" i="34"/>
  <c r="U36" i="34"/>
  <c r="R36" i="34"/>
  <c r="Q36" i="34"/>
  <c r="P36" i="34"/>
  <c r="O36" i="34"/>
  <c r="U35" i="34"/>
  <c r="R35" i="34"/>
  <c r="Q35" i="34"/>
  <c r="P35" i="34"/>
  <c r="O35" i="34"/>
  <c r="U34" i="34"/>
  <c r="R34" i="34"/>
  <c r="Q34" i="34"/>
  <c r="P34" i="34"/>
  <c r="O34" i="34"/>
  <c r="U33" i="34"/>
  <c r="R33" i="34"/>
  <c r="Q33" i="34"/>
  <c r="P33" i="34"/>
  <c r="O33" i="34"/>
  <c r="U32" i="34"/>
  <c r="R32" i="34"/>
  <c r="Q32" i="34"/>
  <c r="P32" i="34"/>
  <c r="O32" i="34"/>
  <c r="U31" i="34"/>
  <c r="R31" i="34"/>
  <c r="Q31" i="34"/>
  <c r="P31" i="34"/>
  <c r="O31" i="34"/>
  <c r="U30" i="34"/>
  <c r="R30" i="34"/>
  <c r="Q30" i="34"/>
  <c r="P30" i="34"/>
  <c r="O30" i="34"/>
  <c r="U29" i="34"/>
  <c r="R29" i="34"/>
  <c r="Q29" i="34"/>
  <c r="U28" i="34"/>
  <c r="R28" i="34"/>
  <c r="Q28" i="34"/>
  <c r="U27" i="34"/>
  <c r="R27" i="34"/>
  <c r="Q27" i="34"/>
  <c r="U26" i="34"/>
  <c r="R26" i="34"/>
  <c r="Q26" i="34"/>
  <c r="U25" i="34"/>
  <c r="R25" i="34"/>
  <c r="Q25" i="34"/>
  <c r="U24" i="34"/>
  <c r="R24" i="34"/>
  <c r="Q24" i="34"/>
  <c r="U23" i="34"/>
  <c r="R23" i="34"/>
  <c r="Q23" i="34"/>
  <c r="U22" i="34"/>
  <c r="R22" i="34"/>
  <c r="Q22" i="34"/>
  <c r="U21" i="34"/>
  <c r="R21" i="34"/>
  <c r="Q21" i="34"/>
  <c r="U20" i="34"/>
  <c r="R20" i="34"/>
  <c r="Q20" i="34"/>
  <c r="U19" i="34"/>
  <c r="R19" i="34"/>
  <c r="Q19" i="34"/>
  <c r="U18" i="34"/>
  <c r="R18" i="34"/>
  <c r="Q18" i="34"/>
  <c r="U17" i="34"/>
  <c r="R17" i="34"/>
  <c r="Q17" i="34"/>
  <c r="U16" i="34"/>
  <c r="S14" i="34"/>
  <c r="R16" i="34"/>
  <c r="Q16" i="34"/>
  <c r="B35" i="34" l="1"/>
  <c r="B51" i="34"/>
  <c r="N51" i="34" s="1"/>
  <c r="B67" i="34"/>
  <c r="N67" i="34" s="1"/>
  <c r="B75" i="34"/>
  <c r="N75" i="34" s="1"/>
  <c r="B91" i="34"/>
  <c r="N91" i="34" s="1"/>
  <c r="B99" i="34"/>
  <c r="N99" i="34" s="1"/>
  <c r="B107" i="34"/>
  <c r="N107" i="34" s="1"/>
  <c r="B115" i="34"/>
  <c r="N115" i="34" s="1"/>
  <c r="B123" i="34"/>
  <c r="N123" i="34" s="1"/>
  <c r="B131" i="34"/>
  <c r="N131" i="34" s="1"/>
  <c r="B139" i="34"/>
  <c r="N139" i="34" s="1"/>
  <c r="B147" i="34"/>
  <c r="N147" i="34" s="1"/>
  <c r="B163" i="34"/>
  <c r="N163" i="34" s="1"/>
  <c r="B171" i="34"/>
  <c r="N171" i="34" s="1"/>
  <c r="B187" i="34"/>
  <c r="N187" i="34" s="1"/>
  <c r="B195" i="34"/>
  <c r="N195" i="34" s="1"/>
  <c r="B203" i="34"/>
  <c r="N203" i="34" s="1"/>
  <c r="B80" i="34"/>
  <c r="N80" i="34" s="1"/>
  <c r="B104" i="34"/>
  <c r="N104" i="34" s="1"/>
  <c r="B128" i="34"/>
  <c r="N128" i="34" s="1"/>
  <c r="B208" i="34"/>
  <c r="N208" i="34" s="1"/>
  <c r="B56" i="34"/>
  <c r="N56" i="34" s="1"/>
  <c r="B31" i="34"/>
  <c r="N31" i="34" s="1"/>
  <c r="B39" i="34"/>
  <c r="N39" i="34" s="1"/>
  <c r="B47" i="34"/>
  <c r="N47" i="34" s="1"/>
  <c r="B55" i="34"/>
  <c r="N55" i="34" s="1"/>
  <c r="B63" i="34"/>
  <c r="N63" i="34" s="1"/>
  <c r="B71" i="34"/>
  <c r="N71" i="34" s="1"/>
  <c r="B79" i="34"/>
  <c r="N79" i="34" s="1"/>
  <c r="B87" i="34"/>
  <c r="N87" i="34" s="1"/>
  <c r="B95" i="34"/>
  <c r="N95" i="34" s="1"/>
  <c r="B103" i="34"/>
  <c r="N103" i="34" s="1"/>
  <c r="B111" i="34"/>
  <c r="N111" i="34" s="1"/>
  <c r="B119" i="34"/>
  <c r="N119" i="34" s="1"/>
  <c r="B127" i="34"/>
  <c r="N127" i="34" s="1"/>
  <c r="B135" i="34"/>
  <c r="N135" i="34" s="1"/>
  <c r="B143" i="34"/>
  <c r="N143" i="34" s="1"/>
  <c r="B151" i="34"/>
  <c r="N151" i="34" s="1"/>
  <c r="B159" i="34"/>
  <c r="N159" i="34" s="1"/>
  <c r="B167" i="34"/>
  <c r="N167" i="34" s="1"/>
  <c r="B175" i="34"/>
  <c r="N175" i="34" s="1"/>
  <c r="B183" i="34"/>
  <c r="N183" i="34" s="1"/>
  <c r="B191" i="34"/>
  <c r="N191" i="34" s="1"/>
  <c r="B199" i="34"/>
  <c r="N199" i="34" s="1"/>
  <c r="B207" i="34"/>
  <c r="N207" i="34" s="1"/>
  <c r="B215" i="34"/>
  <c r="N215" i="34" s="1"/>
  <c r="B52" i="34"/>
  <c r="N52" i="34" s="1"/>
  <c r="B92" i="34"/>
  <c r="N92" i="34" s="1"/>
  <c r="B100" i="34"/>
  <c r="N100" i="34" s="1"/>
  <c r="B116" i="34"/>
  <c r="N116" i="34" s="1"/>
  <c r="B124" i="34"/>
  <c r="N124" i="34" s="1"/>
  <c r="B148" i="34"/>
  <c r="N148" i="34" s="1"/>
  <c r="B172" i="34"/>
  <c r="N172" i="34" s="1"/>
  <c r="B196" i="34"/>
  <c r="N196" i="34" s="1"/>
  <c r="B204" i="34"/>
  <c r="N204" i="34" s="1"/>
  <c r="B212" i="34"/>
  <c r="N212" i="34" s="1"/>
  <c r="B38" i="34"/>
  <c r="N38" i="34" s="1"/>
  <c r="B54" i="34"/>
  <c r="N54" i="34" s="1"/>
  <c r="B70" i="34"/>
  <c r="N70" i="34" s="1"/>
  <c r="B190" i="34"/>
  <c r="N190" i="34" s="1"/>
  <c r="B206" i="34"/>
  <c r="N206" i="34" s="1"/>
  <c r="B102" i="34"/>
  <c r="N102" i="34" s="1"/>
  <c r="B37" i="34"/>
  <c r="N37" i="34" s="1"/>
  <c r="B45" i="34"/>
  <c r="N45" i="34" s="1"/>
  <c r="B53" i="34"/>
  <c r="N53" i="34" s="1"/>
  <c r="B61" i="34"/>
  <c r="N61" i="34" s="1"/>
  <c r="B69" i="34"/>
  <c r="N69" i="34" s="1"/>
  <c r="B77" i="34"/>
  <c r="N77" i="34" s="1"/>
  <c r="B85" i="34"/>
  <c r="N85" i="34" s="1"/>
  <c r="B93" i="34"/>
  <c r="N93" i="34" s="1"/>
  <c r="B101" i="34"/>
  <c r="N101" i="34" s="1"/>
  <c r="B109" i="34"/>
  <c r="N109" i="34" s="1"/>
  <c r="B117" i="34"/>
  <c r="N117" i="34" s="1"/>
  <c r="B125" i="34"/>
  <c r="N125" i="34" s="1"/>
  <c r="B133" i="34"/>
  <c r="N133" i="34" s="1"/>
  <c r="B141" i="34"/>
  <c r="N141" i="34" s="1"/>
  <c r="B149" i="34"/>
  <c r="N149" i="34" s="1"/>
  <c r="B157" i="34"/>
  <c r="N157" i="34" s="1"/>
  <c r="B165" i="34"/>
  <c r="N165" i="34" s="1"/>
  <c r="B173" i="34"/>
  <c r="N173" i="34" s="1"/>
  <c r="B181" i="34"/>
  <c r="N181" i="34" s="1"/>
  <c r="B189" i="34"/>
  <c r="N189" i="34" s="1"/>
  <c r="B197" i="34"/>
  <c r="N197" i="34" s="1"/>
  <c r="B205" i="34"/>
  <c r="N205" i="34" s="1"/>
  <c r="B213" i="34"/>
  <c r="N213" i="34" s="1"/>
  <c r="B33" i="34"/>
  <c r="N33" i="34" s="1"/>
  <c r="B41" i="34"/>
  <c r="N41" i="34" s="1"/>
  <c r="B49" i="34"/>
  <c r="N49" i="34" s="1"/>
  <c r="B57" i="34"/>
  <c r="N57" i="34" s="1"/>
  <c r="B65" i="34"/>
  <c r="N65" i="34" s="1"/>
  <c r="B81" i="34"/>
  <c r="N81" i="34" s="1"/>
  <c r="B89" i="34"/>
  <c r="N89" i="34" s="1"/>
  <c r="B97" i="34"/>
  <c r="N97" i="34" s="1"/>
  <c r="B105" i="34"/>
  <c r="N105" i="34" s="1"/>
  <c r="B113" i="34"/>
  <c r="N113" i="34" s="1"/>
  <c r="B121" i="34"/>
  <c r="N121" i="34" s="1"/>
  <c r="B129" i="34"/>
  <c r="N129" i="34" s="1"/>
  <c r="B137" i="34"/>
  <c r="N137" i="34" s="1"/>
  <c r="B145" i="34"/>
  <c r="B161" i="34"/>
  <c r="N161" i="34" s="1"/>
  <c r="B169" i="34"/>
  <c r="N169" i="34" s="1"/>
  <c r="B185" i="34"/>
  <c r="N185" i="34" s="1"/>
  <c r="B193" i="34"/>
  <c r="N193" i="34" s="1"/>
  <c r="B201" i="34"/>
  <c r="N201" i="34" s="1"/>
  <c r="B209" i="34"/>
  <c r="N209" i="34" s="1"/>
  <c r="B42" i="34"/>
  <c r="N42" i="34" s="1"/>
  <c r="B58" i="34"/>
  <c r="N58" i="34" s="1"/>
  <c r="B32" i="34"/>
  <c r="N32" i="34" s="1"/>
  <c r="B40" i="34"/>
  <c r="N40" i="34" s="1"/>
  <c r="B43" i="34"/>
  <c r="N43" i="34" s="1"/>
  <c r="B48" i="34"/>
  <c r="N48" i="34" s="1"/>
  <c r="B59" i="34"/>
  <c r="N59" i="34" s="1"/>
  <c r="B64" i="34"/>
  <c r="N64" i="34" s="1"/>
  <c r="B72" i="34"/>
  <c r="N72" i="34" s="1"/>
  <c r="B83" i="34"/>
  <c r="N83" i="34" s="1"/>
  <c r="B88" i="34"/>
  <c r="N88" i="34" s="1"/>
  <c r="B96" i="34"/>
  <c r="N96" i="34" s="1"/>
  <c r="B112" i="34"/>
  <c r="N112" i="34" s="1"/>
  <c r="B120" i="34"/>
  <c r="N120" i="34" s="1"/>
  <c r="B136" i="34"/>
  <c r="N136" i="34" s="1"/>
  <c r="B144" i="34"/>
  <c r="N144" i="34" s="1"/>
  <c r="B152" i="34"/>
  <c r="N152" i="34" s="1"/>
  <c r="B155" i="34"/>
  <c r="N155" i="34" s="1"/>
  <c r="B160" i="34"/>
  <c r="N160" i="34" s="1"/>
  <c r="B168" i="34"/>
  <c r="N168" i="34" s="1"/>
  <c r="B176" i="34"/>
  <c r="N176" i="34" s="1"/>
  <c r="B179" i="34"/>
  <c r="N179" i="34" s="1"/>
  <c r="B184" i="34"/>
  <c r="N184" i="34" s="1"/>
  <c r="B192" i="34"/>
  <c r="N192" i="34" s="1"/>
  <c r="B200" i="34"/>
  <c r="N200" i="34" s="1"/>
  <c r="B34" i="34"/>
  <c r="N34" i="34" s="1"/>
  <c r="B50" i="34"/>
  <c r="N50" i="34" s="1"/>
  <c r="B66" i="34"/>
  <c r="N66" i="34" s="1"/>
  <c r="B74" i="34"/>
  <c r="N74" i="34" s="1"/>
  <c r="B82" i="34"/>
  <c r="N82" i="34" s="1"/>
  <c r="B90" i="34"/>
  <c r="N90" i="34" s="1"/>
  <c r="B98" i="34"/>
  <c r="N98" i="34" s="1"/>
  <c r="B106" i="34"/>
  <c r="N106" i="34" s="1"/>
  <c r="B114" i="34"/>
  <c r="N114" i="34" s="1"/>
  <c r="B122" i="34"/>
  <c r="N122" i="34" s="1"/>
  <c r="B130" i="34"/>
  <c r="N130" i="34" s="1"/>
  <c r="B138" i="34"/>
  <c r="N138" i="34" s="1"/>
  <c r="B146" i="34"/>
  <c r="N146" i="34" s="1"/>
  <c r="B154" i="34"/>
  <c r="N154" i="34" s="1"/>
  <c r="B162" i="34"/>
  <c r="N162" i="34" s="1"/>
  <c r="B170" i="34"/>
  <c r="N170" i="34" s="1"/>
  <c r="B178" i="34"/>
  <c r="N178" i="34" s="1"/>
  <c r="B186" i="34"/>
  <c r="N186" i="34" s="1"/>
  <c r="B194" i="34"/>
  <c r="N194" i="34" s="1"/>
  <c r="B202" i="34"/>
  <c r="N202" i="34" s="1"/>
  <c r="B210" i="34"/>
  <c r="N210" i="34" s="1"/>
  <c r="B36" i="34"/>
  <c r="N36" i="34" s="1"/>
  <c r="B44" i="34"/>
  <c r="N44" i="34" s="1"/>
  <c r="B60" i="34"/>
  <c r="N60" i="34" s="1"/>
  <c r="B68" i="34"/>
  <c r="N68" i="34" s="1"/>
  <c r="B76" i="34"/>
  <c r="N76" i="34" s="1"/>
  <c r="B84" i="34"/>
  <c r="N84" i="34" s="1"/>
  <c r="B108" i="34"/>
  <c r="N108" i="34" s="1"/>
  <c r="B132" i="34"/>
  <c r="N132" i="34" s="1"/>
  <c r="B140" i="34"/>
  <c r="N140" i="34" s="1"/>
  <c r="B156" i="34"/>
  <c r="N156" i="34" s="1"/>
  <c r="B164" i="34"/>
  <c r="N164" i="34" s="1"/>
  <c r="B180" i="34"/>
  <c r="N180" i="34" s="1"/>
  <c r="B188" i="34"/>
  <c r="N188" i="34" s="1"/>
  <c r="B30" i="34"/>
  <c r="N30" i="34" s="1"/>
  <c r="B46" i="34"/>
  <c r="N46" i="34" s="1"/>
  <c r="B62" i="34"/>
  <c r="N62" i="34" s="1"/>
  <c r="B73" i="34"/>
  <c r="N73" i="34" s="1"/>
  <c r="B78" i="34"/>
  <c r="N78" i="34" s="1"/>
  <c r="B86" i="34"/>
  <c r="N86" i="34" s="1"/>
  <c r="B94" i="34"/>
  <c r="N94" i="34" s="1"/>
  <c r="B110" i="34"/>
  <c r="N110" i="34" s="1"/>
  <c r="B118" i="34"/>
  <c r="N118" i="34" s="1"/>
  <c r="B126" i="34"/>
  <c r="N126" i="34" s="1"/>
  <c r="B134" i="34"/>
  <c r="N134" i="34" s="1"/>
  <c r="B142" i="34"/>
  <c r="N142" i="34" s="1"/>
  <c r="B150" i="34"/>
  <c r="N150" i="34" s="1"/>
  <c r="B153" i="34"/>
  <c r="N153" i="34" s="1"/>
  <c r="B158" i="34"/>
  <c r="N158" i="34" s="1"/>
  <c r="B166" i="34"/>
  <c r="N166" i="34" s="1"/>
  <c r="B174" i="34"/>
  <c r="N174" i="34" s="1"/>
  <c r="B177" i="34"/>
  <c r="N177" i="34" s="1"/>
  <c r="B182" i="34"/>
  <c r="N182" i="34" s="1"/>
  <c r="B198" i="34"/>
  <c r="N198" i="34" s="1"/>
  <c r="B211" i="34"/>
  <c r="N211" i="34" s="1"/>
  <c r="B214" i="34"/>
  <c r="N214" i="34" s="1"/>
  <c r="N145" i="34"/>
  <c r="N35" i="34"/>
  <c r="R14" i="34"/>
  <c r="Q14" i="34"/>
  <c r="O17" i="33"/>
  <c r="C17" i="33" s="1"/>
  <c r="P17" i="33" s="1"/>
  <c r="O18" i="33"/>
  <c r="C18" i="33" s="1"/>
  <c r="P18" i="33" s="1"/>
  <c r="Q61" i="32"/>
  <c r="Q60" i="32"/>
  <c r="Q59" i="32"/>
  <c r="Q58" i="32"/>
  <c r="Q57" i="32"/>
  <c r="Q56" i="32"/>
  <c r="Q44" i="32"/>
  <c r="Q43" i="32"/>
  <c r="Q42" i="32"/>
  <c r="Q41" i="32"/>
  <c r="Q34" i="32"/>
  <c r="Q33" i="32"/>
  <c r="Q32" i="32"/>
  <c r="Q31" i="32"/>
  <c r="Q30" i="32"/>
  <c r="Q29" i="32"/>
  <c r="Q23" i="32"/>
  <c r="Q22" i="32"/>
  <c r="Q21" i="32"/>
  <c r="Q20" i="32"/>
  <c r="Q19" i="32"/>
  <c r="Q18" i="32"/>
  <c r="D5" i="42" l="1"/>
  <c r="E5" i="42"/>
  <c r="F5" i="42"/>
  <c r="A5" i="42"/>
  <c r="G5" i="42"/>
  <c r="H5" i="42"/>
  <c r="B5" i="42"/>
  <c r="C5" i="42"/>
  <c r="B44" i="32"/>
  <c r="D3" i="42"/>
  <c r="E3" i="42"/>
  <c r="F3" i="42"/>
  <c r="G3" i="42"/>
  <c r="H3" i="42"/>
  <c r="A3" i="42"/>
  <c r="B3" i="42"/>
  <c r="C3" i="42"/>
  <c r="B42" i="32"/>
  <c r="D2" i="37"/>
  <c r="H2" i="37"/>
  <c r="C2" i="37"/>
  <c r="I2" i="37"/>
  <c r="B2" i="37"/>
  <c r="G2" i="37"/>
  <c r="F2" i="37"/>
  <c r="A2" i="37"/>
  <c r="B18" i="32"/>
  <c r="E2" i="37"/>
  <c r="B4" i="41"/>
  <c r="G4" i="41"/>
  <c r="C4" i="41"/>
  <c r="D4" i="41"/>
  <c r="E4" i="41"/>
  <c r="F4" i="41"/>
  <c r="H4" i="41"/>
  <c r="A4" i="41"/>
  <c r="I4" i="41"/>
  <c r="B31" i="32"/>
  <c r="H5" i="41"/>
  <c r="A5" i="41"/>
  <c r="I5" i="41"/>
  <c r="B5" i="41"/>
  <c r="C5" i="41"/>
  <c r="E5" i="41"/>
  <c r="D5" i="41"/>
  <c r="F5" i="41"/>
  <c r="G5" i="41"/>
  <c r="B32" i="32"/>
  <c r="F6" i="41"/>
  <c r="G6" i="41"/>
  <c r="H6" i="41"/>
  <c r="C6" i="41"/>
  <c r="A6" i="41"/>
  <c r="I6" i="41"/>
  <c r="B6" i="41"/>
  <c r="D6" i="41"/>
  <c r="E6" i="41"/>
  <c r="B33" i="32"/>
  <c r="D4" i="42"/>
  <c r="E4" i="42"/>
  <c r="F4" i="42"/>
  <c r="G4" i="42"/>
  <c r="A4" i="42"/>
  <c r="H4" i="42"/>
  <c r="B4" i="42"/>
  <c r="C4" i="42"/>
  <c r="B43" i="32"/>
  <c r="D3" i="41"/>
  <c r="E3" i="41"/>
  <c r="A3" i="41"/>
  <c r="F3" i="41"/>
  <c r="G3" i="41"/>
  <c r="H3" i="41"/>
  <c r="I3" i="41"/>
  <c r="B3" i="41"/>
  <c r="C3" i="41"/>
  <c r="B30" i="32"/>
  <c r="B4" i="37"/>
  <c r="C4" i="37"/>
  <c r="D4" i="37"/>
  <c r="G4" i="37"/>
  <c r="E4" i="37"/>
  <c r="F4" i="37"/>
  <c r="H4" i="37"/>
  <c r="A4" i="37"/>
  <c r="I4" i="37"/>
  <c r="B20" i="32"/>
  <c r="D7" i="41"/>
  <c r="E7" i="41"/>
  <c r="A7" i="41"/>
  <c r="F7" i="41"/>
  <c r="G7" i="41"/>
  <c r="H7" i="41"/>
  <c r="I7" i="41"/>
  <c r="B7" i="41"/>
  <c r="C7" i="41"/>
  <c r="B34" i="32"/>
  <c r="D7" i="37"/>
  <c r="E7" i="37"/>
  <c r="A7" i="37"/>
  <c r="F7" i="37"/>
  <c r="G7" i="37"/>
  <c r="H7" i="37"/>
  <c r="I7" i="37"/>
  <c r="B7" i="37"/>
  <c r="C7" i="37"/>
  <c r="B23" i="32"/>
  <c r="B29" i="32"/>
  <c r="C2" i="41"/>
  <c r="G2" i="41"/>
  <c r="E2" i="41"/>
  <c r="J2" i="41"/>
  <c r="F2" i="41"/>
  <c r="D2" i="41"/>
  <c r="I2" i="41"/>
  <c r="B2" i="41"/>
  <c r="A2" i="41"/>
  <c r="H2" i="41"/>
  <c r="B19" i="32"/>
  <c r="B3" i="37"/>
  <c r="J3" i="37"/>
  <c r="C3" i="37"/>
  <c r="D3" i="37"/>
  <c r="G3" i="37"/>
  <c r="E3" i="37"/>
  <c r="F3" i="37"/>
  <c r="H3" i="37"/>
  <c r="A3" i="37"/>
  <c r="I3" i="37"/>
  <c r="H5" i="37"/>
  <c r="E5" i="37"/>
  <c r="A5" i="37"/>
  <c r="I5" i="37"/>
  <c r="B5" i="37"/>
  <c r="C5" i="37"/>
  <c r="D5" i="37"/>
  <c r="F5" i="37"/>
  <c r="G5" i="37"/>
  <c r="B21" i="32"/>
  <c r="F6" i="37"/>
  <c r="G6" i="37"/>
  <c r="H6" i="37"/>
  <c r="A6" i="37"/>
  <c r="I6" i="37"/>
  <c r="C6" i="37"/>
  <c r="B6" i="37"/>
  <c r="D6" i="37"/>
  <c r="E6" i="37"/>
  <c r="B22" i="32"/>
  <c r="B41" i="32"/>
  <c r="I2" i="42"/>
  <c r="E2" i="42"/>
  <c r="D2" i="42"/>
  <c r="C2" i="42"/>
  <c r="A2" i="42"/>
  <c r="H2" i="42"/>
  <c r="B2" i="42"/>
  <c r="G2" i="42"/>
  <c r="F2" i="42"/>
  <c r="G46" i="35"/>
  <c r="A46" i="35"/>
  <c r="I46" i="35"/>
  <c r="B46" i="35"/>
  <c r="C46" i="35"/>
  <c r="E46" i="35"/>
  <c r="D46" i="35"/>
  <c r="H46" i="35"/>
  <c r="F46" i="35"/>
  <c r="J46" i="35"/>
  <c r="J138" i="35"/>
  <c r="C138" i="35"/>
  <c r="F138" i="35"/>
  <c r="D138" i="35"/>
  <c r="G138" i="35"/>
  <c r="H138" i="35"/>
  <c r="I138" i="35"/>
  <c r="A138" i="35"/>
  <c r="B138" i="35"/>
  <c r="E138" i="35"/>
  <c r="A148" i="35"/>
  <c r="I148" i="35"/>
  <c r="J148" i="35"/>
  <c r="D148" i="35"/>
  <c r="B148" i="35"/>
  <c r="C148" i="35"/>
  <c r="E148" i="35"/>
  <c r="F148" i="35"/>
  <c r="H148" i="35"/>
  <c r="G148" i="35"/>
  <c r="J139" i="35"/>
  <c r="B139" i="35"/>
  <c r="E139" i="35"/>
  <c r="F139" i="35"/>
  <c r="H139" i="35"/>
  <c r="I139" i="35"/>
  <c r="A139" i="35"/>
  <c r="D139" i="35"/>
  <c r="C139" i="35"/>
  <c r="G139" i="35"/>
  <c r="C92" i="35"/>
  <c r="D92" i="35"/>
  <c r="E92" i="35"/>
  <c r="F92" i="35"/>
  <c r="H92" i="35"/>
  <c r="G92" i="35"/>
  <c r="I92" i="35"/>
  <c r="J92" i="35"/>
  <c r="B92" i="35"/>
  <c r="A92" i="35"/>
  <c r="J64" i="35"/>
  <c r="G64" i="35"/>
  <c r="H64" i="35"/>
  <c r="A64" i="35"/>
  <c r="I64" i="35"/>
  <c r="B64" i="35"/>
  <c r="D64" i="35"/>
  <c r="C64" i="35"/>
  <c r="E64" i="35"/>
  <c r="F64" i="35"/>
  <c r="C50" i="35"/>
  <c r="E50" i="35"/>
  <c r="F50" i="35"/>
  <c r="G50" i="35"/>
  <c r="A50" i="35"/>
  <c r="I50" i="35"/>
  <c r="B50" i="35"/>
  <c r="D50" i="35"/>
  <c r="H50" i="35"/>
  <c r="J50" i="35"/>
  <c r="J72" i="35"/>
  <c r="G72" i="35"/>
  <c r="H72" i="35"/>
  <c r="A72" i="35"/>
  <c r="I72" i="35"/>
  <c r="B72" i="35"/>
  <c r="D72" i="35"/>
  <c r="C72" i="35"/>
  <c r="F72" i="35"/>
  <c r="E72" i="35"/>
  <c r="E58" i="35"/>
  <c r="F58" i="35"/>
  <c r="J58" i="35"/>
  <c r="G58" i="35"/>
  <c r="H58" i="35"/>
  <c r="B58" i="35"/>
  <c r="A58" i="35"/>
  <c r="D58" i="35"/>
  <c r="C58" i="35"/>
  <c r="I58" i="35"/>
  <c r="J142" i="35"/>
  <c r="G142" i="35"/>
  <c r="B142" i="35"/>
  <c r="C142" i="35"/>
  <c r="D142" i="35"/>
  <c r="E142" i="35"/>
  <c r="F142" i="35"/>
  <c r="H142" i="35"/>
  <c r="A142" i="35"/>
  <c r="I142" i="35"/>
  <c r="J130" i="35"/>
  <c r="C130" i="35"/>
  <c r="D130" i="35"/>
  <c r="E130" i="35"/>
  <c r="F130" i="35"/>
  <c r="H130" i="35"/>
  <c r="I130" i="35"/>
  <c r="A130" i="35"/>
  <c r="B130" i="35"/>
  <c r="G130" i="35"/>
  <c r="J150" i="35"/>
  <c r="H150" i="35"/>
  <c r="B150" i="35"/>
  <c r="C150" i="35"/>
  <c r="D150" i="35"/>
  <c r="E150" i="35"/>
  <c r="A150" i="35"/>
  <c r="F150" i="35"/>
  <c r="G150" i="35"/>
  <c r="I150" i="35"/>
  <c r="J156" i="35"/>
  <c r="B156" i="35"/>
  <c r="D156" i="35"/>
  <c r="E156" i="35"/>
  <c r="F156" i="35"/>
  <c r="G156" i="35"/>
  <c r="A156" i="35"/>
  <c r="C156" i="35"/>
  <c r="H156" i="35"/>
  <c r="I156" i="35"/>
  <c r="G30" i="35"/>
  <c r="A30" i="35"/>
  <c r="I30" i="35"/>
  <c r="B30" i="35"/>
  <c r="C30" i="35"/>
  <c r="E30" i="35"/>
  <c r="J30" i="35"/>
  <c r="D30" i="35"/>
  <c r="F30" i="35"/>
  <c r="H30" i="35"/>
  <c r="D178" i="35"/>
  <c r="J178" i="35"/>
  <c r="F178" i="35"/>
  <c r="G178" i="35"/>
  <c r="H178" i="35"/>
  <c r="A178" i="35"/>
  <c r="I178" i="35"/>
  <c r="E178" i="35"/>
  <c r="B178" i="35"/>
  <c r="C178" i="35"/>
  <c r="J200" i="35"/>
  <c r="B200" i="35"/>
  <c r="C200" i="35"/>
  <c r="D200" i="35"/>
  <c r="E200" i="35"/>
  <c r="F200" i="35"/>
  <c r="G200" i="35"/>
  <c r="H200" i="35"/>
  <c r="A200" i="35"/>
  <c r="I200" i="35"/>
  <c r="J186" i="35"/>
  <c r="D186" i="35"/>
  <c r="F186" i="35"/>
  <c r="G186" i="35"/>
  <c r="H186" i="35"/>
  <c r="A186" i="35"/>
  <c r="I186" i="35"/>
  <c r="B186" i="35"/>
  <c r="C186" i="35"/>
  <c r="E186" i="35"/>
  <c r="J197" i="35"/>
  <c r="C197" i="35"/>
  <c r="F197" i="35"/>
  <c r="A197" i="35"/>
  <c r="G197" i="35"/>
  <c r="B197" i="35"/>
  <c r="D197" i="35"/>
  <c r="E197" i="35"/>
  <c r="H197" i="35"/>
  <c r="I197" i="35"/>
  <c r="C84" i="35"/>
  <c r="D84" i="35"/>
  <c r="E84" i="35"/>
  <c r="F84" i="35"/>
  <c r="H84" i="35"/>
  <c r="J84" i="35"/>
  <c r="A84" i="35"/>
  <c r="G84" i="35"/>
  <c r="I84" i="35"/>
  <c r="B84" i="35"/>
  <c r="J185" i="35"/>
  <c r="E185" i="35"/>
  <c r="G185" i="35"/>
  <c r="H185" i="35"/>
  <c r="A185" i="35"/>
  <c r="I185" i="35"/>
  <c r="B185" i="35"/>
  <c r="F185" i="35"/>
  <c r="C185" i="35"/>
  <c r="D185" i="35"/>
  <c r="J175" i="35"/>
  <c r="G175" i="35"/>
  <c r="A175" i="35"/>
  <c r="I175" i="35"/>
  <c r="B175" i="35"/>
  <c r="C175" i="35"/>
  <c r="D175" i="35"/>
  <c r="E175" i="35"/>
  <c r="H175" i="35"/>
  <c r="F175" i="35"/>
  <c r="J149" i="35"/>
  <c r="A149" i="35"/>
  <c r="I149" i="35"/>
  <c r="C149" i="35"/>
  <c r="D149" i="35"/>
  <c r="E149" i="35"/>
  <c r="F149" i="35"/>
  <c r="B149" i="35"/>
  <c r="G149" i="35"/>
  <c r="H149" i="35"/>
  <c r="J75" i="35"/>
  <c r="D75" i="35"/>
  <c r="E75" i="35"/>
  <c r="F75" i="35"/>
  <c r="G75" i="35"/>
  <c r="A75" i="35"/>
  <c r="I75" i="35"/>
  <c r="B75" i="35"/>
  <c r="C75" i="35"/>
  <c r="H75" i="35"/>
  <c r="J108" i="35"/>
  <c r="A108" i="35"/>
  <c r="I108" i="35"/>
  <c r="B108" i="35"/>
  <c r="C108" i="35"/>
  <c r="D108" i="35"/>
  <c r="F108" i="35"/>
  <c r="E108" i="35"/>
  <c r="G108" i="35"/>
  <c r="H108" i="35"/>
  <c r="J154" i="35"/>
  <c r="D154" i="35"/>
  <c r="F154" i="35"/>
  <c r="G154" i="35"/>
  <c r="H154" i="35"/>
  <c r="A154" i="35"/>
  <c r="I154" i="35"/>
  <c r="B154" i="35"/>
  <c r="C154" i="35"/>
  <c r="E154" i="35"/>
  <c r="J131" i="35"/>
  <c r="B131" i="35"/>
  <c r="C131" i="35"/>
  <c r="D131" i="35"/>
  <c r="E131" i="35"/>
  <c r="G131" i="35"/>
  <c r="F131" i="35"/>
  <c r="H131" i="35"/>
  <c r="I131" i="35"/>
  <c r="A131" i="35"/>
  <c r="J190" i="35"/>
  <c r="H190" i="35"/>
  <c r="B190" i="35"/>
  <c r="C190" i="35"/>
  <c r="D190" i="35"/>
  <c r="E190" i="35"/>
  <c r="F190" i="35"/>
  <c r="G190" i="35"/>
  <c r="I190" i="35"/>
  <c r="A190" i="35"/>
  <c r="G126" i="35"/>
  <c r="H126" i="35"/>
  <c r="A126" i="35"/>
  <c r="I126" i="35"/>
  <c r="B126" i="35"/>
  <c r="D126" i="35"/>
  <c r="C126" i="35"/>
  <c r="F126" i="35"/>
  <c r="J126" i="35"/>
  <c r="E126" i="35"/>
  <c r="A62" i="35"/>
  <c r="I62" i="35"/>
  <c r="B62" i="35"/>
  <c r="C62" i="35"/>
  <c r="D62" i="35"/>
  <c r="F62" i="35"/>
  <c r="E62" i="35"/>
  <c r="G62" i="35"/>
  <c r="J62" i="35"/>
  <c r="H62" i="35"/>
  <c r="J193" i="35"/>
  <c r="G193" i="35"/>
  <c r="B193" i="35"/>
  <c r="E193" i="35"/>
  <c r="F193" i="35"/>
  <c r="H193" i="35"/>
  <c r="I193" i="35"/>
  <c r="A193" i="35"/>
  <c r="D193" i="35"/>
  <c r="C193" i="35"/>
  <c r="J129" i="35"/>
  <c r="D129" i="35"/>
  <c r="E129" i="35"/>
  <c r="F129" i="35"/>
  <c r="G129" i="35"/>
  <c r="A129" i="35"/>
  <c r="I129" i="35"/>
  <c r="B129" i="35"/>
  <c r="C129" i="35"/>
  <c r="H129" i="35"/>
  <c r="J65" i="35"/>
  <c r="F65" i="35"/>
  <c r="G65" i="35"/>
  <c r="H65" i="35"/>
  <c r="A65" i="35"/>
  <c r="I65" i="35"/>
  <c r="C65" i="35"/>
  <c r="B65" i="35"/>
  <c r="E65" i="35"/>
  <c r="D65" i="35"/>
  <c r="J188" i="35"/>
  <c r="B188" i="35"/>
  <c r="D188" i="35"/>
  <c r="E188" i="35"/>
  <c r="F188" i="35"/>
  <c r="G188" i="35"/>
  <c r="A188" i="35"/>
  <c r="C188" i="35"/>
  <c r="H188" i="35"/>
  <c r="I188" i="35"/>
  <c r="J124" i="35"/>
  <c r="A124" i="35"/>
  <c r="I124" i="35"/>
  <c r="B124" i="35"/>
  <c r="C124" i="35"/>
  <c r="D124" i="35"/>
  <c r="F124" i="35"/>
  <c r="E124" i="35"/>
  <c r="G124" i="35"/>
  <c r="H124" i="35"/>
  <c r="C60" i="35"/>
  <c r="D60" i="35"/>
  <c r="E60" i="35"/>
  <c r="J60" i="35"/>
  <c r="F60" i="35"/>
  <c r="H60" i="35"/>
  <c r="A60" i="35"/>
  <c r="B60" i="35"/>
  <c r="I60" i="35"/>
  <c r="G60" i="35"/>
  <c r="J183" i="35"/>
  <c r="G183" i="35"/>
  <c r="A183" i="35"/>
  <c r="I183" i="35"/>
  <c r="B183" i="35"/>
  <c r="C183" i="35"/>
  <c r="D183" i="35"/>
  <c r="E183" i="35"/>
  <c r="F183" i="35"/>
  <c r="H183" i="35"/>
  <c r="J119" i="35"/>
  <c r="F119" i="35"/>
  <c r="G119" i="35"/>
  <c r="H119" i="35"/>
  <c r="A119" i="35"/>
  <c r="I119" i="35"/>
  <c r="C119" i="35"/>
  <c r="B119" i="35"/>
  <c r="E119" i="35"/>
  <c r="D119" i="35"/>
  <c r="F55" i="35"/>
  <c r="J55" i="35"/>
  <c r="H55" i="35"/>
  <c r="A55" i="35"/>
  <c r="I55" i="35"/>
  <c r="B55" i="35"/>
  <c r="D55" i="35"/>
  <c r="C55" i="35"/>
  <c r="E55" i="35"/>
  <c r="G55" i="35"/>
  <c r="J170" i="35"/>
  <c r="D170" i="35"/>
  <c r="F170" i="35"/>
  <c r="G170" i="35"/>
  <c r="H170" i="35"/>
  <c r="A170" i="35"/>
  <c r="I170" i="35"/>
  <c r="B170" i="35"/>
  <c r="C170" i="35"/>
  <c r="E170" i="35"/>
  <c r="C106" i="35"/>
  <c r="D106" i="35"/>
  <c r="E106" i="35"/>
  <c r="F106" i="35"/>
  <c r="H106" i="35"/>
  <c r="A106" i="35"/>
  <c r="J106" i="35"/>
  <c r="B106" i="35"/>
  <c r="G106" i="35"/>
  <c r="I106" i="35"/>
  <c r="C42" i="35"/>
  <c r="E42" i="35"/>
  <c r="F42" i="35"/>
  <c r="G42" i="35"/>
  <c r="A42" i="35"/>
  <c r="I42" i="35"/>
  <c r="B42" i="35"/>
  <c r="J42" i="35"/>
  <c r="H42" i="35"/>
  <c r="D42" i="35"/>
  <c r="J157" i="35"/>
  <c r="A157" i="35"/>
  <c r="I157" i="35"/>
  <c r="C157" i="35"/>
  <c r="D157" i="35"/>
  <c r="E157" i="35"/>
  <c r="F157" i="35"/>
  <c r="B157" i="35"/>
  <c r="G157" i="35"/>
  <c r="H157" i="35"/>
  <c r="J93" i="35"/>
  <c r="B93" i="35"/>
  <c r="C93" i="35"/>
  <c r="D93" i="35"/>
  <c r="E93" i="35"/>
  <c r="G93" i="35"/>
  <c r="A93" i="35"/>
  <c r="F93" i="35"/>
  <c r="I93" i="35"/>
  <c r="H93" i="35"/>
  <c r="J29" i="35"/>
  <c r="H29" i="35"/>
  <c r="B29" i="35"/>
  <c r="C29" i="35"/>
  <c r="D29" i="35"/>
  <c r="F29" i="35"/>
  <c r="A29" i="35"/>
  <c r="E29" i="35"/>
  <c r="G29" i="35"/>
  <c r="I29" i="35"/>
  <c r="J152" i="35"/>
  <c r="F152" i="35"/>
  <c r="H152" i="35"/>
  <c r="A152" i="35"/>
  <c r="I152" i="35"/>
  <c r="B152" i="35"/>
  <c r="C152" i="35"/>
  <c r="E152" i="35"/>
  <c r="G152" i="35"/>
  <c r="D152" i="35"/>
  <c r="J88" i="35"/>
  <c r="G88" i="35"/>
  <c r="H88" i="35"/>
  <c r="A88" i="35"/>
  <c r="I88" i="35"/>
  <c r="B88" i="35"/>
  <c r="D88" i="35"/>
  <c r="C88" i="35"/>
  <c r="E88" i="35"/>
  <c r="F88" i="35"/>
  <c r="E24" i="35"/>
  <c r="G24" i="35"/>
  <c r="J24" i="35"/>
  <c r="H24" i="35"/>
  <c r="A24" i="35"/>
  <c r="I24" i="35"/>
  <c r="C24" i="35"/>
  <c r="B24" i="35"/>
  <c r="D24" i="35"/>
  <c r="F24" i="35"/>
  <c r="J147" i="35"/>
  <c r="B147" i="35"/>
  <c r="E147" i="35"/>
  <c r="H147" i="35"/>
  <c r="A147" i="35"/>
  <c r="C147" i="35"/>
  <c r="D147" i="35"/>
  <c r="F147" i="35"/>
  <c r="G147" i="35"/>
  <c r="I147" i="35"/>
  <c r="J83" i="35"/>
  <c r="D83" i="35"/>
  <c r="E83" i="35"/>
  <c r="F83" i="35"/>
  <c r="G83" i="35"/>
  <c r="A83" i="35"/>
  <c r="I83" i="35"/>
  <c r="B83" i="35"/>
  <c r="C83" i="35"/>
  <c r="H83" i="35"/>
  <c r="B19" i="35"/>
  <c r="D19" i="35"/>
  <c r="E19" i="35"/>
  <c r="F19" i="35"/>
  <c r="J19" i="35"/>
  <c r="H19" i="35"/>
  <c r="C19" i="35"/>
  <c r="G19" i="35"/>
  <c r="I19" i="35"/>
  <c r="A19" i="35"/>
  <c r="J118" i="35"/>
  <c r="G118" i="35"/>
  <c r="H118" i="35"/>
  <c r="A118" i="35"/>
  <c r="I118" i="35"/>
  <c r="B118" i="35"/>
  <c r="D118" i="35"/>
  <c r="C118" i="35"/>
  <c r="E118" i="35"/>
  <c r="F118" i="35"/>
  <c r="A52" i="35"/>
  <c r="I52" i="35"/>
  <c r="C52" i="35"/>
  <c r="D52" i="35"/>
  <c r="E52" i="35"/>
  <c r="G52" i="35"/>
  <c r="J52" i="35"/>
  <c r="F52" i="35"/>
  <c r="H52" i="35"/>
  <c r="B52" i="35"/>
  <c r="J98" i="35"/>
  <c r="F98" i="35"/>
  <c r="G98" i="35"/>
  <c r="H98" i="35"/>
  <c r="B98" i="35"/>
  <c r="A98" i="35"/>
  <c r="D98" i="35"/>
  <c r="E98" i="35"/>
  <c r="I98" i="35"/>
  <c r="C98" i="35"/>
  <c r="J144" i="35"/>
  <c r="E144" i="35"/>
  <c r="H144" i="35"/>
  <c r="C144" i="35"/>
  <c r="F144" i="35"/>
  <c r="G144" i="35"/>
  <c r="I144" i="35"/>
  <c r="B144" i="35"/>
  <c r="D144" i="35"/>
  <c r="A144" i="35"/>
  <c r="H174" i="35"/>
  <c r="B174" i="35"/>
  <c r="C174" i="35"/>
  <c r="D174" i="35"/>
  <c r="E174" i="35"/>
  <c r="J174" i="35"/>
  <c r="A174" i="35"/>
  <c r="F174" i="35"/>
  <c r="I174" i="35"/>
  <c r="G174" i="35"/>
  <c r="J172" i="35"/>
  <c r="B172" i="35"/>
  <c r="D172" i="35"/>
  <c r="E172" i="35"/>
  <c r="F172" i="35"/>
  <c r="G172" i="35"/>
  <c r="H172" i="35"/>
  <c r="A172" i="35"/>
  <c r="C172" i="35"/>
  <c r="I172" i="35"/>
  <c r="E90" i="35"/>
  <c r="F90" i="35"/>
  <c r="G90" i="35"/>
  <c r="H90" i="35"/>
  <c r="B90" i="35"/>
  <c r="C90" i="35"/>
  <c r="D90" i="35"/>
  <c r="J90" i="35"/>
  <c r="I90" i="35"/>
  <c r="A90" i="35"/>
  <c r="J195" i="35"/>
  <c r="E195" i="35"/>
  <c r="H195" i="35"/>
  <c r="I195" i="35"/>
  <c r="C195" i="35"/>
  <c r="A195" i="35"/>
  <c r="B195" i="35"/>
  <c r="D195" i="35"/>
  <c r="F195" i="35"/>
  <c r="G195" i="35"/>
  <c r="J166" i="35"/>
  <c r="H166" i="35"/>
  <c r="B166" i="35"/>
  <c r="C166" i="35"/>
  <c r="D166" i="35"/>
  <c r="E166" i="35"/>
  <c r="G166" i="35"/>
  <c r="I166" i="35"/>
  <c r="F166" i="35"/>
  <c r="A166" i="35"/>
  <c r="B102" i="35"/>
  <c r="C102" i="35"/>
  <c r="J102" i="35"/>
  <c r="F102" i="35"/>
  <c r="D102" i="35"/>
  <c r="E102" i="35"/>
  <c r="G102" i="35"/>
  <c r="H102" i="35"/>
  <c r="I102" i="35"/>
  <c r="A102" i="35"/>
  <c r="G38" i="35"/>
  <c r="A38" i="35"/>
  <c r="I38" i="35"/>
  <c r="B38" i="35"/>
  <c r="C38" i="35"/>
  <c r="E38" i="35"/>
  <c r="D38" i="35"/>
  <c r="F38" i="35"/>
  <c r="H38" i="35"/>
  <c r="J38" i="35"/>
  <c r="J169" i="35"/>
  <c r="E169" i="35"/>
  <c r="G169" i="35"/>
  <c r="H169" i="35"/>
  <c r="A169" i="35"/>
  <c r="I169" i="35"/>
  <c r="B169" i="35"/>
  <c r="C169" i="35"/>
  <c r="D169" i="35"/>
  <c r="F169" i="35"/>
  <c r="J105" i="35"/>
  <c r="D105" i="35"/>
  <c r="E105" i="35"/>
  <c r="F105" i="35"/>
  <c r="G105" i="35"/>
  <c r="A105" i="35"/>
  <c r="I105" i="35"/>
  <c r="C105" i="35"/>
  <c r="H105" i="35"/>
  <c r="B105" i="35"/>
  <c r="D41" i="35"/>
  <c r="F41" i="35"/>
  <c r="G41" i="35"/>
  <c r="J41" i="35"/>
  <c r="H41" i="35"/>
  <c r="B41" i="35"/>
  <c r="A41" i="35"/>
  <c r="C41" i="35"/>
  <c r="E41" i="35"/>
  <c r="I41" i="35"/>
  <c r="J164" i="35"/>
  <c r="B164" i="35"/>
  <c r="D164" i="35"/>
  <c r="E164" i="35"/>
  <c r="F164" i="35"/>
  <c r="G164" i="35"/>
  <c r="C164" i="35"/>
  <c r="H164" i="35"/>
  <c r="I164" i="35"/>
  <c r="A164" i="35"/>
  <c r="D100" i="35"/>
  <c r="J100" i="35"/>
  <c r="E100" i="35"/>
  <c r="F100" i="35"/>
  <c r="H100" i="35"/>
  <c r="I100" i="35"/>
  <c r="B100" i="35"/>
  <c r="A100" i="35"/>
  <c r="C100" i="35"/>
  <c r="G100" i="35"/>
  <c r="A36" i="35"/>
  <c r="I36" i="35"/>
  <c r="C36" i="35"/>
  <c r="D36" i="35"/>
  <c r="E36" i="35"/>
  <c r="G36" i="35"/>
  <c r="B36" i="35"/>
  <c r="J36" i="35"/>
  <c r="F36" i="35"/>
  <c r="H36" i="35"/>
  <c r="J159" i="35"/>
  <c r="G159" i="35"/>
  <c r="A159" i="35"/>
  <c r="I159" i="35"/>
  <c r="B159" i="35"/>
  <c r="C159" i="35"/>
  <c r="D159" i="35"/>
  <c r="F159" i="35"/>
  <c r="H159" i="35"/>
  <c r="E159" i="35"/>
  <c r="J95" i="35"/>
  <c r="H95" i="35"/>
  <c r="A95" i="35"/>
  <c r="I95" i="35"/>
  <c r="B95" i="35"/>
  <c r="C95" i="35"/>
  <c r="E95" i="35"/>
  <c r="D95" i="35"/>
  <c r="F95" i="35"/>
  <c r="G95" i="35"/>
  <c r="F31" i="35"/>
  <c r="J31" i="35"/>
  <c r="H31" i="35"/>
  <c r="A31" i="35"/>
  <c r="I31" i="35"/>
  <c r="B31" i="35"/>
  <c r="D31" i="35"/>
  <c r="C31" i="35"/>
  <c r="E31" i="35"/>
  <c r="G31" i="35"/>
  <c r="J146" i="35"/>
  <c r="C146" i="35"/>
  <c r="F146" i="35"/>
  <c r="G146" i="35"/>
  <c r="I146" i="35"/>
  <c r="A146" i="35"/>
  <c r="B146" i="35"/>
  <c r="D146" i="35"/>
  <c r="E146" i="35"/>
  <c r="H146" i="35"/>
  <c r="E82" i="35"/>
  <c r="F82" i="35"/>
  <c r="G82" i="35"/>
  <c r="J82" i="35"/>
  <c r="H82" i="35"/>
  <c r="B82" i="35"/>
  <c r="C82" i="35"/>
  <c r="A82" i="35"/>
  <c r="D82" i="35"/>
  <c r="I82" i="35"/>
  <c r="J133" i="35"/>
  <c r="H133" i="35"/>
  <c r="A133" i="35"/>
  <c r="I133" i="35"/>
  <c r="B133" i="35"/>
  <c r="C133" i="35"/>
  <c r="E133" i="35"/>
  <c r="D133" i="35"/>
  <c r="G133" i="35"/>
  <c r="F133" i="35"/>
  <c r="J69" i="35"/>
  <c r="B69" i="35"/>
  <c r="C69" i="35"/>
  <c r="D69" i="35"/>
  <c r="E69" i="35"/>
  <c r="G69" i="35"/>
  <c r="A69" i="35"/>
  <c r="F69" i="35"/>
  <c r="H69" i="35"/>
  <c r="I69" i="35"/>
  <c r="J192" i="35"/>
  <c r="H192" i="35"/>
  <c r="A192" i="35"/>
  <c r="C192" i="35"/>
  <c r="D192" i="35"/>
  <c r="E192" i="35"/>
  <c r="F192" i="35"/>
  <c r="G192" i="35"/>
  <c r="I192" i="35"/>
  <c r="B192" i="35"/>
  <c r="J128" i="35"/>
  <c r="E128" i="35"/>
  <c r="F128" i="35"/>
  <c r="G128" i="35"/>
  <c r="H128" i="35"/>
  <c r="B128" i="35"/>
  <c r="D128" i="35"/>
  <c r="A128" i="35"/>
  <c r="C128" i="35"/>
  <c r="I128" i="35"/>
  <c r="J187" i="35"/>
  <c r="C187" i="35"/>
  <c r="E187" i="35"/>
  <c r="F187" i="35"/>
  <c r="G187" i="35"/>
  <c r="H187" i="35"/>
  <c r="A187" i="35"/>
  <c r="B187" i="35"/>
  <c r="D187" i="35"/>
  <c r="I187" i="35"/>
  <c r="J123" i="35"/>
  <c r="B123" i="35"/>
  <c r="C123" i="35"/>
  <c r="D123" i="35"/>
  <c r="E123" i="35"/>
  <c r="G123" i="35"/>
  <c r="H123" i="35"/>
  <c r="F123" i="35"/>
  <c r="A123" i="35"/>
  <c r="I123" i="35"/>
  <c r="J59" i="35"/>
  <c r="D59" i="35"/>
  <c r="E59" i="35"/>
  <c r="F59" i="35"/>
  <c r="G59" i="35"/>
  <c r="A59" i="35"/>
  <c r="I59" i="35"/>
  <c r="C59" i="35"/>
  <c r="H59" i="35"/>
  <c r="B59" i="35"/>
  <c r="G54" i="35"/>
  <c r="A54" i="35"/>
  <c r="I54" i="35"/>
  <c r="B54" i="35"/>
  <c r="C54" i="35"/>
  <c r="E54" i="35"/>
  <c r="H54" i="35"/>
  <c r="J54" i="35"/>
  <c r="D54" i="35"/>
  <c r="F54" i="35"/>
  <c r="J116" i="35"/>
  <c r="A116" i="35"/>
  <c r="I116" i="35"/>
  <c r="B116" i="35"/>
  <c r="C116" i="35"/>
  <c r="D116" i="35"/>
  <c r="F116" i="35"/>
  <c r="G116" i="35"/>
  <c r="E116" i="35"/>
  <c r="H116" i="35"/>
  <c r="C34" i="35"/>
  <c r="E34" i="35"/>
  <c r="F34" i="35"/>
  <c r="G34" i="35"/>
  <c r="A34" i="35"/>
  <c r="I34" i="35"/>
  <c r="J34" i="35"/>
  <c r="B34" i="35"/>
  <c r="D34" i="35"/>
  <c r="H34" i="35"/>
  <c r="E16" i="35"/>
  <c r="G16" i="35"/>
  <c r="J16" i="35"/>
  <c r="H16" i="35"/>
  <c r="A16" i="35"/>
  <c r="I16" i="35"/>
  <c r="C16" i="35"/>
  <c r="B16" i="35"/>
  <c r="D16" i="35"/>
  <c r="F16" i="35"/>
  <c r="J113" i="35"/>
  <c r="D113" i="35"/>
  <c r="E113" i="35"/>
  <c r="F113" i="35"/>
  <c r="G113" i="35"/>
  <c r="A113" i="35"/>
  <c r="I113" i="35"/>
  <c r="B113" i="35"/>
  <c r="C113" i="35"/>
  <c r="H113" i="35"/>
  <c r="F39" i="35"/>
  <c r="J39" i="35"/>
  <c r="H39" i="35"/>
  <c r="A39" i="35"/>
  <c r="I39" i="35"/>
  <c r="B39" i="35"/>
  <c r="D39" i="35"/>
  <c r="C39" i="35"/>
  <c r="G39" i="35"/>
  <c r="E39" i="35"/>
  <c r="J136" i="35"/>
  <c r="E136" i="35"/>
  <c r="F136" i="35"/>
  <c r="H136" i="35"/>
  <c r="B136" i="35"/>
  <c r="A136" i="35"/>
  <c r="C136" i="35"/>
  <c r="D136" i="35"/>
  <c r="G136" i="35"/>
  <c r="I136" i="35"/>
  <c r="J94" i="35"/>
  <c r="A94" i="35"/>
  <c r="I94" i="35"/>
  <c r="B94" i="35"/>
  <c r="C94" i="35"/>
  <c r="D94" i="35"/>
  <c r="F94" i="35"/>
  <c r="H94" i="35"/>
  <c r="E94" i="35"/>
  <c r="G94" i="35"/>
  <c r="J161" i="35"/>
  <c r="E161" i="35"/>
  <c r="G161" i="35"/>
  <c r="H161" i="35"/>
  <c r="A161" i="35"/>
  <c r="I161" i="35"/>
  <c r="B161" i="35"/>
  <c r="C161" i="35"/>
  <c r="D161" i="35"/>
  <c r="F161" i="35"/>
  <c r="J97" i="35"/>
  <c r="G97" i="35"/>
  <c r="H97" i="35"/>
  <c r="A97" i="35"/>
  <c r="I97" i="35"/>
  <c r="C97" i="35"/>
  <c r="D97" i="35"/>
  <c r="E97" i="35"/>
  <c r="F97" i="35"/>
  <c r="B97" i="35"/>
  <c r="D33" i="35"/>
  <c r="F33" i="35"/>
  <c r="G33" i="35"/>
  <c r="J33" i="35"/>
  <c r="H33" i="35"/>
  <c r="B33" i="35"/>
  <c r="E33" i="35"/>
  <c r="I33" i="35"/>
  <c r="A33" i="35"/>
  <c r="C33" i="35"/>
  <c r="A28" i="35"/>
  <c r="I28" i="35"/>
  <c r="C28" i="35"/>
  <c r="D28" i="35"/>
  <c r="E28" i="35"/>
  <c r="G28" i="35"/>
  <c r="H28" i="35"/>
  <c r="J28" i="35"/>
  <c r="B28" i="35"/>
  <c r="F28" i="35"/>
  <c r="J151" i="35"/>
  <c r="G151" i="35"/>
  <c r="A151" i="35"/>
  <c r="I151" i="35"/>
  <c r="B151" i="35"/>
  <c r="C151" i="35"/>
  <c r="D151" i="35"/>
  <c r="E151" i="35"/>
  <c r="F151" i="35"/>
  <c r="H151" i="35"/>
  <c r="J87" i="35"/>
  <c r="H87" i="35"/>
  <c r="A87" i="35"/>
  <c r="I87" i="35"/>
  <c r="B87" i="35"/>
  <c r="C87" i="35"/>
  <c r="E87" i="35"/>
  <c r="G87" i="35"/>
  <c r="D87" i="35"/>
  <c r="F87" i="35"/>
  <c r="F23" i="35"/>
  <c r="J23" i="35"/>
  <c r="H23" i="35"/>
  <c r="A23" i="35"/>
  <c r="I23" i="35"/>
  <c r="B23" i="35"/>
  <c r="D23" i="35"/>
  <c r="C23" i="35"/>
  <c r="G23" i="35"/>
  <c r="E23" i="35"/>
  <c r="J74" i="35"/>
  <c r="E74" i="35"/>
  <c r="F74" i="35"/>
  <c r="G74" i="35"/>
  <c r="H74" i="35"/>
  <c r="B74" i="35"/>
  <c r="A74" i="35"/>
  <c r="C74" i="35"/>
  <c r="D74" i="35"/>
  <c r="I74" i="35"/>
  <c r="J189" i="35"/>
  <c r="A189" i="35"/>
  <c r="I189" i="35"/>
  <c r="C189" i="35"/>
  <c r="D189" i="35"/>
  <c r="E189" i="35"/>
  <c r="F189" i="35"/>
  <c r="B189" i="35"/>
  <c r="G189" i="35"/>
  <c r="H189" i="35"/>
  <c r="J125" i="35"/>
  <c r="H125" i="35"/>
  <c r="A125" i="35"/>
  <c r="I125" i="35"/>
  <c r="B125" i="35"/>
  <c r="C125" i="35"/>
  <c r="E125" i="35"/>
  <c r="D125" i="35"/>
  <c r="F125" i="35"/>
  <c r="G125" i="35"/>
  <c r="J61" i="35"/>
  <c r="B61" i="35"/>
  <c r="C61" i="35"/>
  <c r="D61" i="35"/>
  <c r="E61" i="35"/>
  <c r="G61" i="35"/>
  <c r="H61" i="35"/>
  <c r="I61" i="35"/>
  <c r="A61" i="35"/>
  <c r="F61" i="35"/>
  <c r="J184" i="35"/>
  <c r="F184" i="35"/>
  <c r="H184" i="35"/>
  <c r="A184" i="35"/>
  <c r="I184" i="35"/>
  <c r="B184" i="35"/>
  <c r="C184" i="35"/>
  <c r="E184" i="35"/>
  <c r="D184" i="35"/>
  <c r="G184" i="35"/>
  <c r="J120" i="35"/>
  <c r="E120" i="35"/>
  <c r="F120" i="35"/>
  <c r="G120" i="35"/>
  <c r="H120" i="35"/>
  <c r="B120" i="35"/>
  <c r="A120" i="35"/>
  <c r="C120" i="35"/>
  <c r="D120" i="35"/>
  <c r="I120" i="35"/>
  <c r="J56" i="35"/>
  <c r="A56" i="35"/>
  <c r="C56" i="35"/>
  <c r="G56" i="35"/>
  <c r="H56" i="35"/>
  <c r="I56" i="35"/>
  <c r="D56" i="35"/>
  <c r="B56" i="35"/>
  <c r="E56" i="35"/>
  <c r="F56" i="35"/>
  <c r="J179" i="35"/>
  <c r="C179" i="35"/>
  <c r="E179" i="35"/>
  <c r="F179" i="35"/>
  <c r="G179" i="35"/>
  <c r="H179" i="35"/>
  <c r="I179" i="35"/>
  <c r="A179" i="35"/>
  <c r="B179" i="35"/>
  <c r="D179" i="35"/>
  <c r="J115" i="35"/>
  <c r="B115" i="35"/>
  <c r="C115" i="35"/>
  <c r="D115" i="35"/>
  <c r="E115" i="35"/>
  <c r="G115" i="35"/>
  <c r="A115" i="35"/>
  <c r="F115" i="35"/>
  <c r="H115" i="35"/>
  <c r="I115" i="35"/>
  <c r="B51" i="35"/>
  <c r="D51" i="35"/>
  <c r="E51" i="35"/>
  <c r="F51" i="35"/>
  <c r="J51" i="35"/>
  <c r="H51" i="35"/>
  <c r="A51" i="35"/>
  <c r="G51" i="35"/>
  <c r="I51" i="35"/>
  <c r="C51" i="35"/>
  <c r="J182" i="35"/>
  <c r="H182" i="35"/>
  <c r="B182" i="35"/>
  <c r="C182" i="35"/>
  <c r="D182" i="35"/>
  <c r="E182" i="35"/>
  <c r="A182" i="35"/>
  <c r="F182" i="35"/>
  <c r="G182" i="35"/>
  <c r="I182" i="35"/>
  <c r="J180" i="35"/>
  <c r="B180" i="35"/>
  <c r="D180" i="35"/>
  <c r="E180" i="35"/>
  <c r="F180" i="35"/>
  <c r="G180" i="35"/>
  <c r="I180" i="35"/>
  <c r="A180" i="35"/>
  <c r="C180" i="35"/>
  <c r="H180" i="35"/>
  <c r="F47" i="35"/>
  <c r="J47" i="35"/>
  <c r="H47" i="35"/>
  <c r="A47" i="35"/>
  <c r="I47" i="35"/>
  <c r="B47" i="35"/>
  <c r="D47" i="35"/>
  <c r="G47" i="35"/>
  <c r="C47" i="35"/>
  <c r="E47" i="35"/>
  <c r="J85" i="35"/>
  <c r="B85" i="35"/>
  <c r="C85" i="35"/>
  <c r="D85" i="35"/>
  <c r="E85" i="35"/>
  <c r="G85" i="35"/>
  <c r="F85" i="35"/>
  <c r="H85" i="35"/>
  <c r="I85" i="35"/>
  <c r="A85" i="35"/>
  <c r="J177" i="35"/>
  <c r="E177" i="35"/>
  <c r="G177" i="35"/>
  <c r="H177" i="35"/>
  <c r="A177" i="35"/>
  <c r="I177" i="35"/>
  <c r="B177" i="35"/>
  <c r="C177" i="35"/>
  <c r="D177" i="35"/>
  <c r="F177" i="35"/>
  <c r="J167" i="35"/>
  <c r="G167" i="35"/>
  <c r="A167" i="35"/>
  <c r="I167" i="35"/>
  <c r="B167" i="35"/>
  <c r="C167" i="35"/>
  <c r="D167" i="35"/>
  <c r="H167" i="35"/>
  <c r="E167" i="35"/>
  <c r="F167" i="35"/>
  <c r="J141" i="35"/>
  <c r="H141" i="35"/>
  <c r="C141" i="35"/>
  <c r="I141" i="35"/>
  <c r="A141" i="35"/>
  <c r="B141" i="35"/>
  <c r="D141" i="35"/>
  <c r="E141" i="35"/>
  <c r="F141" i="35"/>
  <c r="G141" i="35"/>
  <c r="J158" i="35"/>
  <c r="H158" i="35"/>
  <c r="B158" i="35"/>
  <c r="C158" i="35"/>
  <c r="D158" i="35"/>
  <c r="E158" i="35"/>
  <c r="A158" i="35"/>
  <c r="F158" i="35"/>
  <c r="G158" i="35"/>
  <c r="I158" i="35"/>
  <c r="A86" i="35"/>
  <c r="I86" i="35"/>
  <c r="B86" i="35"/>
  <c r="C86" i="35"/>
  <c r="D86" i="35"/>
  <c r="J86" i="35"/>
  <c r="F86" i="35"/>
  <c r="E86" i="35"/>
  <c r="H86" i="35"/>
  <c r="G86" i="35"/>
  <c r="G22" i="35"/>
  <c r="A22" i="35"/>
  <c r="I22" i="35"/>
  <c r="B22" i="35"/>
  <c r="C22" i="35"/>
  <c r="E22" i="35"/>
  <c r="D22" i="35"/>
  <c r="F22" i="35"/>
  <c r="J22" i="35"/>
  <c r="H22" i="35"/>
  <c r="J153" i="35"/>
  <c r="E153" i="35"/>
  <c r="G153" i="35"/>
  <c r="H153" i="35"/>
  <c r="A153" i="35"/>
  <c r="I153" i="35"/>
  <c r="B153" i="35"/>
  <c r="F153" i="35"/>
  <c r="C153" i="35"/>
  <c r="D153" i="35"/>
  <c r="J89" i="35"/>
  <c r="F89" i="35"/>
  <c r="G89" i="35"/>
  <c r="H89" i="35"/>
  <c r="A89" i="35"/>
  <c r="I89" i="35"/>
  <c r="C89" i="35"/>
  <c r="D89" i="35"/>
  <c r="B89" i="35"/>
  <c r="E89" i="35"/>
  <c r="D25" i="35"/>
  <c r="F25" i="35"/>
  <c r="G25" i="35"/>
  <c r="J25" i="35"/>
  <c r="H25" i="35"/>
  <c r="B25" i="35"/>
  <c r="A25" i="35"/>
  <c r="E25" i="35"/>
  <c r="C25" i="35"/>
  <c r="I25" i="35"/>
  <c r="A20" i="35"/>
  <c r="I20" i="35"/>
  <c r="C20" i="35"/>
  <c r="D20" i="35"/>
  <c r="E20" i="35"/>
  <c r="G20" i="35"/>
  <c r="B20" i="35"/>
  <c r="H20" i="35"/>
  <c r="J20" i="35"/>
  <c r="F20" i="35"/>
  <c r="J143" i="35"/>
  <c r="F143" i="35"/>
  <c r="A143" i="35"/>
  <c r="I143" i="35"/>
  <c r="B143" i="35"/>
  <c r="D143" i="35"/>
  <c r="E143" i="35"/>
  <c r="G143" i="35"/>
  <c r="H143" i="35"/>
  <c r="C143" i="35"/>
  <c r="J79" i="35"/>
  <c r="H79" i="35"/>
  <c r="A79" i="35"/>
  <c r="I79" i="35"/>
  <c r="B79" i="35"/>
  <c r="C79" i="35"/>
  <c r="E79" i="35"/>
  <c r="D79" i="35"/>
  <c r="G79" i="35"/>
  <c r="F79" i="35"/>
  <c r="J194" i="35"/>
  <c r="F194" i="35"/>
  <c r="A194" i="35"/>
  <c r="I194" i="35"/>
  <c r="G194" i="35"/>
  <c r="H194" i="35"/>
  <c r="B194" i="35"/>
  <c r="C194" i="35"/>
  <c r="D194" i="35"/>
  <c r="E194" i="35"/>
  <c r="E66" i="35"/>
  <c r="F66" i="35"/>
  <c r="G66" i="35"/>
  <c r="H66" i="35"/>
  <c r="J66" i="35"/>
  <c r="B66" i="35"/>
  <c r="D66" i="35"/>
  <c r="I66" i="35"/>
  <c r="A66" i="35"/>
  <c r="C66" i="35"/>
  <c r="J181" i="35"/>
  <c r="A181" i="35"/>
  <c r="I181" i="35"/>
  <c r="C181" i="35"/>
  <c r="D181" i="35"/>
  <c r="E181" i="35"/>
  <c r="F181" i="35"/>
  <c r="B181" i="35"/>
  <c r="G181" i="35"/>
  <c r="H181" i="35"/>
  <c r="J117" i="35"/>
  <c r="H117" i="35"/>
  <c r="A117" i="35"/>
  <c r="I117" i="35"/>
  <c r="B117" i="35"/>
  <c r="C117" i="35"/>
  <c r="E117" i="35"/>
  <c r="D117" i="35"/>
  <c r="F117" i="35"/>
  <c r="G117" i="35"/>
  <c r="J53" i="35"/>
  <c r="H53" i="35"/>
  <c r="B53" i="35"/>
  <c r="C53" i="35"/>
  <c r="D53" i="35"/>
  <c r="F53" i="35"/>
  <c r="A53" i="35"/>
  <c r="E53" i="35"/>
  <c r="I53" i="35"/>
  <c r="G53" i="35"/>
  <c r="J176" i="35"/>
  <c r="F176" i="35"/>
  <c r="H176" i="35"/>
  <c r="A176" i="35"/>
  <c r="I176" i="35"/>
  <c r="B176" i="35"/>
  <c r="C176" i="35"/>
  <c r="D176" i="35"/>
  <c r="E176" i="35"/>
  <c r="G176" i="35"/>
  <c r="J112" i="35"/>
  <c r="E112" i="35"/>
  <c r="F112" i="35"/>
  <c r="G112" i="35"/>
  <c r="H112" i="35"/>
  <c r="B112" i="35"/>
  <c r="A112" i="35"/>
  <c r="D112" i="35"/>
  <c r="I112" i="35"/>
  <c r="C112" i="35"/>
  <c r="E48" i="35"/>
  <c r="G48" i="35"/>
  <c r="J48" i="35"/>
  <c r="H48" i="35"/>
  <c r="A48" i="35"/>
  <c r="I48" i="35"/>
  <c r="C48" i="35"/>
  <c r="B48" i="35"/>
  <c r="D48" i="35"/>
  <c r="F48" i="35"/>
  <c r="J171" i="35"/>
  <c r="C171" i="35"/>
  <c r="E171" i="35"/>
  <c r="F171" i="35"/>
  <c r="G171" i="35"/>
  <c r="H171" i="35"/>
  <c r="D171" i="35"/>
  <c r="I171" i="35"/>
  <c r="A171" i="35"/>
  <c r="B171" i="35"/>
  <c r="J107" i="35"/>
  <c r="B107" i="35"/>
  <c r="C107" i="35"/>
  <c r="D107" i="35"/>
  <c r="E107" i="35"/>
  <c r="G107" i="35"/>
  <c r="A107" i="35"/>
  <c r="H107" i="35"/>
  <c r="I107" i="35"/>
  <c r="F107" i="35"/>
  <c r="B43" i="35"/>
  <c r="D43" i="35"/>
  <c r="E43" i="35"/>
  <c r="F43" i="35"/>
  <c r="J43" i="35"/>
  <c r="H43" i="35"/>
  <c r="A43" i="35"/>
  <c r="C43" i="35"/>
  <c r="G43" i="35"/>
  <c r="I43" i="35"/>
  <c r="J121" i="35"/>
  <c r="D121" i="35"/>
  <c r="E121" i="35"/>
  <c r="F121" i="35"/>
  <c r="G121" i="35"/>
  <c r="A121" i="35"/>
  <c r="I121" i="35"/>
  <c r="C121" i="35"/>
  <c r="B121" i="35"/>
  <c r="H121" i="35"/>
  <c r="J162" i="35"/>
  <c r="D162" i="35"/>
  <c r="F162" i="35"/>
  <c r="G162" i="35"/>
  <c r="H162" i="35"/>
  <c r="A162" i="35"/>
  <c r="I162" i="35"/>
  <c r="B162" i="35"/>
  <c r="C162" i="35"/>
  <c r="E162" i="35"/>
  <c r="J80" i="35"/>
  <c r="G80" i="35"/>
  <c r="H80" i="35"/>
  <c r="A80" i="35"/>
  <c r="I80" i="35"/>
  <c r="B80" i="35"/>
  <c r="D80" i="35"/>
  <c r="F80" i="35"/>
  <c r="C80" i="35"/>
  <c r="E80" i="35"/>
  <c r="G110" i="35"/>
  <c r="H110" i="35"/>
  <c r="A110" i="35"/>
  <c r="I110" i="35"/>
  <c r="B110" i="35"/>
  <c r="J110" i="35"/>
  <c r="D110" i="35"/>
  <c r="C110" i="35"/>
  <c r="E110" i="35"/>
  <c r="F110" i="35"/>
  <c r="A44" i="35"/>
  <c r="I44" i="35"/>
  <c r="C44" i="35"/>
  <c r="D44" i="35"/>
  <c r="E44" i="35"/>
  <c r="G44" i="35"/>
  <c r="J44" i="35"/>
  <c r="F44" i="35"/>
  <c r="B44" i="35"/>
  <c r="H44" i="35"/>
  <c r="J77" i="35"/>
  <c r="B77" i="35"/>
  <c r="C77" i="35"/>
  <c r="D77" i="35"/>
  <c r="E77" i="35"/>
  <c r="G77" i="35"/>
  <c r="F77" i="35"/>
  <c r="I77" i="35"/>
  <c r="A77" i="35"/>
  <c r="H77" i="35"/>
  <c r="C18" i="35"/>
  <c r="E18" i="35"/>
  <c r="F18" i="35"/>
  <c r="G18" i="35"/>
  <c r="A18" i="35"/>
  <c r="I18" i="35"/>
  <c r="J18" i="35"/>
  <c r="D18" i="35"/>
  <c r="B18" i="35"/>
  <c r="H18" i="35"/>
  <c r="J81" i="35"/>
  <c r="F81" i="35"/>
  <c r="G81" i="35"/>
  <c r="H81" i="35"/>
  <c r="A81" i="35"/>
  <c r="I81" i="35"/>
  <c r="C81" i="35"/>
  <c r="B81" i="35"/>
  <c r="D81" i="35"/>
  <c r="E81" i="35"/>
  <c r="J140" i="35"/>
  <c r="A140" i="35"/>
  <c r="I140" i="35"/>
  <c r="D140" i="35"/>
  <c r="G140" i="35"/>
  <c r="B140" i="35"/>
  <c r="C140" i="35"/>
  <c r="H140" i="35"/>
  <c r="E140" i="35"/>
  <c r="F140" i="35"/>
  <c r="C76" i="35"/>
  <c r="J76" i="35"/>
  <c r="D76" i="35"/>
  <c r="E76" i="35"/>
  <c r="F76" i="35"/>
  <c r="H76" i="35"/>
  <c r="A76" i="35"/>
  <c r="B76" i="35"/>
  <c r="G76" i="35"/>
  <c r="I76" i="35"/>
  <c r="J199" i="35"/>
  <c r="C199" i="35"/>
  <c r="G199" i="35"/>
  <c r="D199" i="35"/>
  <c r="E199" i="35"/>
  <c r="F199" i="35"/>
  <c r="H199" i="35"/>
  <c r="A199" i="35"/>
  <c r="B199" i="35"/>
  <c r="I199" i="35"/>
  <c r="J135" i="35"/>
  <c r="F135" i="35"/>
  <c r="G135" i="35"/>
  <c r="A135" i="35"/>
  <c r="I135" i="35"/>
  <c r="C135" i="35"/>
  <c r="E135" i="35"/>
  <c r="B135" i="35"/>
  <c r="D135" i="35"/>
  <c r="H135" i="35"/>
  <c r="J71" i="35"/>
  <c r="H71" i="35"/>
  <c r="A71" i="35"/>
  <c r="I71" i="35"/>
  <c r="B71" i="35"/>
  <c r="C71" i="35"/>
  <c r="E71" i="35"/>
  <c r="D71" i="35"/>
  <c r="F71" i="35"/>
  <c r="G71" i="35"/>
  <c r="J122" i="35"/>
  <c r="C122" i="35"/>
  <c r="D122" i="35"/>
  <c r="E122" i="35"/>
  <c r="F122" i="35"/>
  <c r="H122" i="35"/>
  <c r="A122" i="35"/>
  <c r="B122" i="35"/>
  <c r="G122" i="35"/>
  <c r="I122" i="35"/>
  <c r="J173" i="35"/>
  <c r="A173" i="35"/>
  <c r="I173" i="35"/>
  <c r="C173" i="35"/>
  <c r="D173" i="35"/>
  <c r="E173" i="35"/>
  <c r="F173" i="35"/>
  <c r="H173" i="35"/>
  <c r="B173" i="35"/>
  <c r="G173" i="35"/>
  <c r="J109" i="35"/>
  <c r="H109" i="35"/>
  <c r="A109" i="35"/>
  <c r="I109" i="35"/>
  <c r="B109" i="35"/>
  <c r="C109" i="35"/>
  <c r="E109" i="35"/>
  <c r="F109" i="35"/>
  <c r="D109" i="35"/>
  <c r="G109" i="35"/>
  <c r="J45" i="35"/>
  <c r="H45" i="35"/>
  <c r="B45" i="35"/>
  <c r="C45" i="35"/>
  <c r="D45" i="35"/>
  <c r="F45" i="35"/>
  <c r="E45" i="35"/>
  <c r="G45" i="35"/>
  <c r="I45" i="35"/>
  <c r="A45" i="35"/>
  <c r="J168" i="35"/>
  <c r="F168" i="35"/>
  <c r="H168" i="35"/>
  <c r="A168" i="35"/>
  <c r="I168" i="35"/>
  <c r="B168" i="35"/>
  <c r="C168" i="35"/>
  <c r="D168" i="35"/>
  <c r="E168" i="35"/>
  <c r="G168" i="35"/>
  <c r="J104" i="35"/>
  <c r="E104" i="35"/>
  <c r="F104" i="35"/>
  <c r="G104" i="35"/>
  <c r="H104" i="35"/>
  <c r="B104" i="35"/>
  <c r="I104" i="35"/>
  <c r="A104" i="35"/>
  <c r="C104" i="35"/>
  <c r="D104" i="35"/>
  <c r="E40" i="35"/>
  <c r="G40" i="35"/>
  <c r="J40" i="35"/>
  <c r="H40" i="35"/>
  <c r="A40" i="35"/>
  <c r="I40" i="35"/>
  <c r="C40" i="35"/>
  <c r="F40" i="35"/>
  <c r="B40" i="35"/>
  <c r="D40" i="35"/>
  <c r="J163" i="35"/>
  <c r="C163" i="35"/>
  <c r="E163" i="35"/>
  <c r="F163" i="35"/>
  <c r="G163" i="35"/>
  <c r="H163" i="35"/>
  <c r="A163" i="35"/>
  <c r="B163" i="35"/>
  <c r="D163" i="35"/>
  <c r="I163" i="35"/>
  <c r="J99" i="35"/>
  <c r="E99" i="35"/>
  <c r="F99" i="35"/>
  <c r="G99" i="35"/>
  <c r="A99" i="35"/>
  <c r="I99" i="35"/>
  <c r="B99" i="35"/>
  <c r="C99" i="35"/>
  <c r="D99" i="35"/>
  <c r="H99" i="35"/>
  <c r="B35" i="35"/>
  <c r="D35" i="35"/>
  <c r="E35" i="35"/>
  <c r="F35" i="35"/>
  <c r="J35" i="35"/>
  <c r="H35" i="35"/>
  <c r="I35" i="35"/>
  <c r="A35" i="35"/>
  <c r="C35" i="35"/>
  <c r="G35" i="35"/>
  <c r="J57" i="35"/>
  <c r="F57" i="35"/>
  <c r="G57" i="35"/>
  <c r="H57" i="35"/>
  <c r="A57" i="35"/>
  <c r="I57" i="35"/>
  <c r="C57" i="35"/>
  <c r="B57" i="35"/>
  <c r="D57" i="35"/>
  <c r="E57" i="35"/>
  <c r="J111" i="35"/>
  <c r="F111" i="35"/>
  <c r="G111" i="35"/>
  <c r="H111" i="35"/>
  <c r="A111" i="35"/>
  <c r="I111" i="35"/>
  <c r="C111" i="35"/>
  <c r="B111" i="35"/>
  <c r="D111" i="35"/>
  <c r="E111" i="35"/>
  <c r="J21" i="35"/>
  <c r="H21" i="35"/>
  <c r="B21" i="35"/>
  <c r="C21" i="35"/>
  <c r="D21" i="35"/>
  <c r="F21" i="35"/>
  <c r="G21" i="35"/>
  <c r="I21" i="35"/>
  <c r="A21" i="35"/>
  <c r="E21" i="35"/>
  <c r="D49" i="35"/>
  <c r="F49" i="35"/>
  <c r="G49" i="35"/>
  <c r="J49" i="35"/>
  <c r="H49" i="35"/>
  <c r="B49" i="35"/>
  <c r="C49" i="35"/>
  <c r="E49" i="35"/>
  <c r="A49" i="35"/>
  <c r="I49" i="35"/>
  <c r="J103" i="35"/>
  <c r="A103" i="35"/>
  <c r="E103" i="35"/>
  <c r="F103" i="35"/>
  <c r="G103" i="35"/>
  <c r="H103" i="35"/>
  <c r="I103" i="35"/>
  <c r="B103" i="35"/>
  <c r="C103" i="35"/>
  <c r="D103" i="35"/>
  <c r="C26" i="35"/>
  <c r="E26" i="35"/>
  <c r="F26" i="35"/>
  <c r="G26" i="35"/>
  <c r="A26" i="35"/>
  <c r="I26" i="35"/>
  <c r="D26" i="35"/>
  <c r="H26" i="35"/>
  <c r="B26" i="35"/>
  <c r="J26" i="35"/>
  <c r="J67" i="35"/>
  <c r="D67" i="35"/>
  <c r="E67" i="35"/>
  <c r="F67" i="35"/>
  <c r="G67" i="35"/>
  <c r="A67" i="35"/>
  <c r="I67" i="35"/>
  <c r="B67" i="35"/>
  <c r="C67" i="35"/>
  <c r="H67" i="35"/>
  <c r="A78" i="35"/>
  <c r="I78" i="35"/>
  <c r="B78" i="35"/>
  <c r="J78" i="35"/>
  <c r="C78" i="35"/>
  <c r="D78" i="35"/>
  <c r="F78" i="35"/>
  <c r="E78" i="35"/>
  <c r="G78" i="35"/>
  <c r="H78" i="35"/>
  <c r="J145" i="35"/>
  <c r="D145" i="35"/>
  <c r="G145" i="35"/>
  <c r="E145" i="35"/>
  <c r="H145" i="35"/>
  <c r="I145" i="35"/>
  <c r="A145" i="35"/>
  <c r="B145" i="35"/>
  <c r="C145" i="35"/>
  <c r="F145" i="35"/>
  <c r="D17" i="35"/>
  <c r="F17" i="35"/>
  <c r="G17" i="35"/>
  <c r="J17" i="35"/>
  <c r="H17" i="35"/>
  <c r="B17" i="35"/>
  <c r="A17" i="35"/>
  <c r="C17" i="35"/>
  <c r="E17" i="35"/>
  <c r="I17" i="35"/>
  <c r="J198" i="35"/>
  <c r="B198" i="35"/>
  <c r="E198" i="35"/>
  <c r="C198" i="35"/>
  <c r="D198" i="35"/>
  <c r="F198" i="35"/>
  <c r="G198" i="35"/>
  <c r="H198" i="35"/>
  <c r="I198" i="35"/>
  <c r="A198" i="35"/>
  <c r="G134" i="35"/>
  <c r="J134" i="35"/>
  <c r="H134" i="35"/>
  <c r="A134" i="35"/>
  <c r="I134" i="35"/>
  <c r="B134" i="35"/>
  <c r="D134" i="35"/>
  <c r="C134" i="35"/>
  <c r="E134" i="35"/>
  <c r="F134" i="35"/>
  <c r="A70" i="35"/>
  <c r="I70" i="35"/>
  <c r="B70" i="35"/>
  <c r="C70" i="35"/>
  <c r="D70" i="35"/>
  <c r="F70" i="35"/>
  <c r="J70" i="35"/>
  <c r="E70" i="35"/>
  <c r="G70" i="35"/>
  <c r="H70" i="35"/>
  <c r="J201" i="35"/>
  <c r="A201" i="35"/>
  <c r="I201" i="35"/>
  <c r="B201" i="35"/>
  <c r="E201" i="35"/>
  <c r="C201" i="35"/>
  <c r="D201" i="35"/>
  <c r="F201" i="35"/>
  <c r="H201" i="35"/>
  <c r="G201" i="35"/>
  <c r="J137" i="35"/>
  <c r="D137" i="35"/>
  <c r="G137" i="35"/>
  <c r="B137" i="35"/>
  <c r="E137" i="35"/>
  <c r="F137" i="35"/>
  <c r="H137" i="35"/>
  <c r="I137" i="35"/>
  <c r="A137" i="35"/>
  <c r="C137" i="35"/>
  <c r="J73" i="35"/>
  <c r="F73" i="35"/>
  <c r="G73" i="35"/>
  <c r="H73" i="35"/>
  <c r="A73" i="35"/>
  <c r="I73" i="35"/>
  <c r="C73" i="35"/>
  <c r="E73" i="35"/>
  <c r="D73" i="35"/>
  <c r="B73" i="35"/>
  <c r="J196" i="35"/>
  <c r="D196" i="35"/>
  <c r="G196" i="35"/>
  <c r="A196" i="35"/>
  <c r="B196" i="35"/>
  <c r="C196" i="35"/>
  <c r="E196" i="35"/>
  <c r="F196" i="35"/>
  <c r="H196" i="35"/>
  <c r="I196" i="35"/>
  <c r="J132" i="35"/>
  <c r="A132" i="35"/>
  <c r="I132" i="35"/>
  <c r="B132" i="35"/>
  <c r="C132" i="35"/>
  <c r="D132" i="35"/>
  <c r="F132" i="35"/>
  <c r="E132" i="35"/>
  <c r="H132" i="35"/>
  <c r="G132" i="35"/>
  <c r="C68" i="35"/>
  <c r="D68" i="35"/>
  <c r="E68" i="35"/>
  <c r="F68" i="35"/>
  <c r="H68" i="35"/>
  <c r="I68" i="35"/>
  <c r="A68" i="35"/>
  <c r="B68" i="35"/>
  <c r="J68" i="35"/>
  <c r="G68" i="35"/>
  <c r="J191" i="35"/>
  <c r="A191" i="35"/>
  <c r="I191" i="35"/>
  <c r="B191" i="35"/>
  <c r="C191" i="35"/>
  <c r="D191" i="35"/>
  <c r="F191" i="35"/>
  <c r="E191" i="35"/>
  <c r="G191" i="35"/>
  <c r="H191" i="35"/>
  <c r="J127" i="35"/>
  <c r="F127" i="35"/>
  <c r="G127" i="35"/>
  <c r="H127" i="35"/>
  <c r="A127" i="35"/>
  <c r="I127" i="35"/>
  <c r="C127" i="35"/>
  <c r="B127" i="35"/>
  <c r="D127" i="35"/>
  <c r="E127" i="35"/>
  <c r="J63" i="35"/>
  <c r="H63" i="35"/>
  <c r="A63" i="35"/>
  <c r="I63" i="35"/>
  <c r="B63" i="35"/>
  <c r="C63" i="35"/>
  <c r="E63" i="35"/>
  <c r="D63" i="35"/>
  <c r="F63" i="35"/>
  <c r="G63" i="35"/>
  <c r="C114" i="35"/>
  <c r="D114" i="35"/>
  <c r="E114" i="35"/>
  <c r="F114" i="35"/>
  <c r="H114" i="35"/>
  <c r="B114" i="35"/>
  <c r="I114" i="35"/>
  <c r="A114" i="35"/>
  <c r="G114" i="35"/>
  <c r="J114" i="35"/>
  <c r="J165" i="35"/>
  <c r="A165" i="35"/>
  <c r="I165" i="35"/>
  <c r="C165" i="35"/>
  <c r="D165" i="35"/>
  <c r="E165" i="35"/>
  <c r="F165" i="35"/>
  <c r="G165" i="35"/>
  <c r="B165" i="35"/>
  <c r="H165" i="35"/>
  <c r="J101" i="35"/>
  <c r="C101" i="35"/>
  <c r="D101" i="35"/>
  <c r="G101" i="35"/>
  <c r="A101" i="35"/>
  <c r="B101" i="35"/>
  <c r="E101" i="35"/>
  <c r="H101" i="35"/>
  <c r="I101" i="35"/>
  <c r="F101" i="35"/>
  <c r="J37" i="35"/>
  <c r="H37" i="35"/>
  <c r="B37" i="35"/>
  <c r="C37" i="35"/>
  <c r="D37" i="35"/>
  <c r="F37" i="35"/>
  <c r="E37" i="35"/>
  <c r="A37" i="35"/>
  <c r="G37" i="35"/>
  <c r="I37" i="35"/>
  <c r="J160" i="35"/>
  <c r="F160" i="35"/>
  <c r="H160" i="35"/>
  <c r="A160" i="35"/>
  <c r="I160" i="35"/>
  <c r="B160" i="35"/>
  <c r="C160" i="35"/>
  <c r="G160" i="35"/>
  <c r="D160" i="35"/>
  <c r="E160" i="35"/>
  <c r="J96" i="35"/>
  <c r="G96" i="35"/>
  <c r="H96" i="35"/>
  <c r="A96" i="35"/>
  <c r="I96" i="35"/>
  <c r="B96" i="35"/>
  <c r="D96" i="35"/>
  <c r="E96" i="35"/>
  <c r="C96" i="35"/>
  <c r="F96" i="35"/>
  <c r="E32" i="35"/>
  <c r="G32" i="35"/>
  <c r="J32" i="35"/>
  <c r="H32" i="35"/>
  <c r="A32" i="35"/>
  <c r="I32" i="35"/>
  <c r="C32" i="35"/>
  <c r="B32" i="35"/>
  <c r="F32" i="35"/>
  <c r="D32" i="35"/>
  <c r="J155" i="35"/>
  <c r="C155" i="35"/>
  <c r="E155" i="35"/>
  <c r="F155" i="35"/>
  <c r="G155" i="35"/>
  <c r="H155" i="35"/>
  <c r="A155" i="35"/>
  <c r="B155" i="35"/>
  <c r="D155" i="35"/>
  <c r="I155" i="35"/>
  <c r="J91" i="35"/>
  <c r="D91" i="35"/>
  <c r="E91" i="35"/>
  <c r="F91" i="35"/>
  <c r="G91" i="35"/>
  <c r="A91" i="35"/>
  <c r="I91" i="35"/>
  <c r="B91" i="35"/>
  <c r="H91" i="35"/>
  <c r="C91" i="35"/>
  <c r="B27" i="35"/>
  <c r="D27" i="35"/>
  <c r="E27" i="35"/>
  <c r="F27" i="35"/>
  <c r="J27" i="35"/>
  <c r="H27" i="35"/>
  <c r="A27" i="35"/>
  <c r="C27" i="35"/>
  <c r="I27" i="35"/>
  <c r="G27" i="35"/>
  <c r="E2" i="43"/>
  <c r="F2" i="43"/>
  <c r="B2" i="43"/>
  <c r="C2" i="43"/>
  <c r="A2" i="43"/>
  <c r="B56" i="32"/>
  <c r="C5" i="43"/>
  <c r="B59" i="32"/>
  <c r="A5" i="43"/>
  <c r="F5" i="43"/>
  <c r="E5" i="43"/>
  <c r="B5" i="43"/>
  <c r="D5" i="43"/>
  <c r="A3" i="43"/>
  <c r="C3" i="43"/>
  <c r="B3" i="43"/>
  <c r="F3" i="43"/>
  <c r="B57" i="32"/>
  <c r="E3" i="43"/>
  <c r="C4" i="43"/>
  <c r="A4" i="43"/>
  <c r="D4" i="43"/>
  <c r="E4" i="43"/>
  <c r="F4" i="43"/>
  <c r="B58" i="32"/>
  <c r="B4" i="43"/>
  <c r="B61" i="32"/>
  <c r="A7" i="43"/>
  <c r="F7" i="43"/>
  <c r="E7" i="43"/>
  <c r="D7" i="43"/>
  <c r="C7" i="43"/>
  <c r="B7" i="43"/>
  <c r="B60" i="32"/>
  <c r="B6" i="43"/>
  <c r="F6" i="43"/>
  <c r="C6" i="43"/>
  <c r="D6" i="43"/>
  <c r="A6" i="43"/>
  <c r="E6" i="43"/>
  <c r="Q45" i="32"/>
  <c r="Q46" i="32"/>
  <c r="F4" i="33"/>
  <c r="E4" i="32"/>
  <c r="D5" i="33"/>
  <c r="C5" i="32"/>
  <c r="D4" i="33"/>
  <c r="C4" i="32"/>
  <c r="D7" i="42" l="1"/>
  <c r="E7" i="42"/>
  <c r="A7" i="42"/>
  <c r="F7" i="42"/>
  <c r="G7" i="42"/>
  <c r="H7" i="42"/>
  <c r="B7" i="42"/>
  <c r="C7" i="42"/>
  <c r="B46" i="32"/>
  <c r="D6" i="42"/>
  <c r="A6" i="42"/>
  <c r="E6" i="42"/>
  <c r="F6" i="42"/>
  <c r="G6" i="42"/>
  <c r="H6" i="42"/>
  <c r="B6" i="42"/>
  <c r="C6" i="42"/>
  <c r="B45" i="32"/>
  <c r="K34" i="33"/>
  <c r="B12" i="1"/>
  <c r="B13" i="1"/>
  <c r="B15" i="1"/>
  <c r="B17" i="1"/>
  <c r="B18" i="1"/>
  <c r="B19" i="1"/>
  <c r="B21" i="1"/>
  <c r="B22" i="1"/>
  <c r="B23" i="1"/>
  <c r="B25" i="1"/>
  <c r="B26" i="1"/>
  <c r="B29" i="1"/>
  <c r="B47" i="32" l="1"/>
  <c r="B35" i="32"/>
  <c r="B24" i="32"/>
  <c r="P16" i="6" l="1"/>
  <c r="Q16" i="6"/>
  <c r="R16" i="6"/>
  <c r="P17" i="6"/>
  <c r="Q17" i="6"/>
  <c r="R17" i="6"/>
  <c r="P18" i="6"/>
  <c r="Q18" i="6"/>
  <c r="R18" i="6"/>
  <c r="P19" i="6"/>
  <c r="Q19" i="6"/>
  <c r="R19" i="6"/>
  <c r="P20" i="6"/>
  <c r="Q20" i="6"/>
  <c r="R20" i="6"/>
  <c r="P21" i="6"/>
  <c r="Q21" i="6"/>
  <c r="R21" i="6"/>
  <c r="P22" i="6"/>
  <c r="Q22" i="6"/>
  <c r="R22" i="6"/>
  <c r="P23" i="6"/>
  <c r="Q23" i="6"/>
  <c r="R23" i="6"/>
  <c r="P24" i="6"/>
  <c r="Q24" i="6"/>
  <c r="R24" i="6"/>
  <c r="P25" i="6"/>
  <c r="Q25" i="6"/>
  <c r="R25" i="6"/>
  <c r="P26" i="6"/>
  <c r="Q26" i="6"/>
  <c r="R26" i="6"/>
  <c r="P27" i="6"/>
  <c r="Q27" i="6"/>
  <c r="R27" i="6"/>
  <c r="P28" i="6"/>
  <c r="Q28" i="6"/>
  <c r="R28" i="6"/>
  <c r="P29" i="6"/>
  <c r="Q29" i="6"/>
  <c r="R29" i="6"/>
  <c r="P30" i="6"/>
  <c r="Q30" i="6"/>
  <c r="R30" i="6"/>
  <c r="P31" i="6"/>
  <c r="Q31" i="6"/>
  <c r="R31" i="6"/>
  <c r="P32" i="6"/>
  <c r="Q32" i="6"/>
  <c r="R32" i="6"/>
  <c r="P33" i="6"/>
  <c r="Q33" i="6"/>
  <c r="R33" i="6"/>
  <c r="P34" i="6"/>
  <c r="Q34" i="6"/>
  <c r="R34" i="6"/>
  <c r="P35" i="6"/>
  <c r="Q35" i="6"/>
  <c r="R35" i="6"/>
  <c r="P36" i="6"/>
  <c r="Q36" i="6"/>
  <c r="R36" i="6"/>
  <c r="P37" i="6"/>
  <c r="Q37" i="6"/>
  <c r="R37" i="6"/>
  <c r="P38" i="6"/>
  <c r="Q38" i="6"/>
  <c r="R38" i="6"/>
  <c r="P39" i="6"/>
  <c r="Q39" i="6"/>
  <c r="R39" i="6"/>
  <c r="P40" i="6"/>
  <c r="Q40" i="6"/>
  <c r="R40" i="6"/>
  <c r="P41" i="6"/>
  <c r="Q41" i="6"/>
  <c r="R41" i="6"/>
  <c r="P42" i="6"/>
  <c r="Q42" i="6"/>
  <c r="R42" i="6"/>
  <c r="P43" i="6"/>
  <c r="Q43" i="6"/>
  <c r="R43" i="6"/>
  <c r="P44" i="6"/>
  <c r="Q44" i="6"/>
  <c r="R44" i="6"/>
  <c r="P45" i="6"/>
  <c r="Q45" i="6"/>
  <c r="R45" i="6"/>
  <c r="P46" i="6"/>
  <c r="Q46" i="6"/>
  <c r="R46" i="6"/>
  <c r="P47" i="6"/>
  <c r="Q47" i="6"/>
  <c r="R47" i="6"/>
  <c r="P48" i="6"/>
  <c r="Q48" i="6"/>
  <c r="R48" i="6"/>
  <c r="P49" i="6"/>
  <c r="Q49" i="6"/>
  <c r="R49" i="6"/>
  <c r="P50" i="6"/>
  <c r="Q50" i="6"/>
  <c r="R50" i="6"/>
  <c r="P51" i="6"/>
  <c r="Q51" i="6"/>
  <c r="R51" i="6"/>
  <c r="P52" i="6"/>
  <c r="Q52" i="6"/>
  <c r="R52" i="6"/>
  <c r="P53" i="6"/>
  <c r="Q53" i="6"/>
  <c r="R53" i="6"/>
  <c r="P54" i="6"/>
  <c r="Q54" i="6"/>
  <c r="R54" i="6"/>
  <c r="P55" i="6"/>
  <c r="Q55" i="6"/>
  <c r="R55" i="6"/>
  <c r="P56" i="6"/>
  <c r="Q56" i="6"/>
  <c r="R56" i="6"/>
  <c r="P57" i="6"/>
  <c r="Q57" i="6"/>
  <c r="R57" i="6"/>
  <c r="P58" i="6"/>
  <c r="Q58" i="6"/>
  <c r="R58" i="6"/>
  <c r="P59" i="6"/>
  <c r="Q59" i="6"/>
  <c r="R59" i="6"/>
  <c r="P60" i="6"/>
  <c r="Q60" i="6"/>
  <c r="R60" i="6"/>
  <c r="P61" i="6"/>
  <c r="Q61" i="6"/>
  <c r="R61" i="6"/>
  <c r="P62" i="6"/>
  <c r="Q62" i="6"/>
  <c r="R62" i="6"/>
  <c r="P63" i="6"/>
  <c r="Q63" i="6"/>
  <c r="R63" i="6"/>
  <c r="P64" i="6"/>
  <c r="Q64" i="6"/>
  <c r="R64" i="6"/>
  <c r="P65" i="6"/>
  <c r="Q65" i="6"/>
  <c r="R65" i="6"/>
  <c r="P66" i="6"/>
  <c r="Q66" i="6"/>
  <c r="R66" i="6"/>
  <c r="P67" i="6"/>
  <c r="Q67" i="6"/>
  <c r="R67" i="6"/>
  <c r="P68" i="6"/>
  <c r="Q68" i="6"/>
  <c r="R68" i="6"/>
  <c r="P69" i="6"/>
  <c r="Q69" i="6"/>
  <c r="R69" i="6"/>
  <c r="P70" i="6"/>
  <c r="Q70" i="6"/>
  <c r="R70" i="6"/>
  <c r="P71" i="6"/>
  <c r="Q71" i="6"/>
  <c r="R71" i="6"/>
  <c r="P72" i="6"/>
  <c r="Q72" i="6"/>
  <c r="R72" i="6"/>
  <c r="P73" i="6"/>
  <c r="Q73" i="6"/>
  <c r="R73" i="6"/>
  <c r="P74" i="6"/>
  <c r="Q74" i="6"/>
  <c r="R74" i="6"/>
  <c r="P75" i="6"/>
  <c r="Q75" i="6"/>
  <c r="R75" i="6"/>
  <c r="P76" i="6"/>
  <c r="Q76" i="6"/>
  <c r="R76" i="6"/>
  <c r="P77" i="6"/>
  <c r="Q77" i="6"/>
  <c r="R77" i="6"/>
  <c r="P78" i="6"/>
  <c r="Q78" i="6"/>
  <c r="R78" i="6"/>
  <c r="P79" i="6"/>
  <c r="Q79" i="6"/>
  <c r="R79" i="6"/>
  <c r="P80" i="6"/>
  <c r="Q80" i="6"/>
  <c r="R80" i="6"/>
  <c r="P81" i="6"/>
  <c r="Q81" i="6"/>
  <c r="R81" i="6"/>
  <c r="P82" i="6"/>
  <c r="Q82" i="6"/>
  <c r="R82" i="6"/>
  <c r="P83" i="6"/>
  <c r="Q83" i="6"/>
  <c r="R83" i="6"/>
  <c r="P84" i="6"/>
  <c r="Q84" i="6"/>
  <c r="R84" i="6"/>
  <c r="P85" i="6"/>
  <c r="Q85" i="6"/>
  <c r="R85" i="6"/>
  <c r="P86" i="6"/>
  <c r="Q86" i="6"/>
  <c r="R86" i="6"/>
  <c r="P87" i="6"/>
  <c r="Q87" i="6"/>
  <c r="R87" i="6"/>
  <c r="P88" i="6"/>
  <c r="Q88" i="6"/>
  <c r="R88" i="6"/>
  <c r="P89" i="6"/>
  <c r="Q89" i="6"/>
  <c r="R89" i="6"/>
  <c r="P90" i="6"/>
  <c r="Q90" i="6"/>
  <c r="R90" i="6"/>
  <c r="P91" i="6"/>
  <c r="Q91" i="6"/>
  <c r="R91" i="6"/>
  <c r="P92" i="6"/>
  <c r="Q92" i="6"/>
  <c r="R92" i="6"/>
  <c r="P93" i="6"/>
  <c r="Q93" i="6"/>
  <c r="R93" i="6"/>
  <c r="P94" i="6"/>
  <c r="Q94" i="6"/>
  <c r="R94" i="6"/>
  <c r="P95" i="6"/>
  <c r="Q95" i="6"/>
  <c r="R95" i="6"/>
  <c r="P96" i="6"/>
  <c r="Q96" i="6"/>
  <c r="R96" i="6"/>
  <c r="P97" i="6"/>
  <c r="Q97" i="6"/>
  <c r="R97" i="6"/>
  <c r="P98" i="6"/>
  <c r="Q98" i="6"/>
  <c r="R98" i="6"/>
  <c r="P99" i="6"/>
  <c r="Q99" i="6"/>
  <c r="R99" i="6"/>
  <c r="P100" i="6"/>
  <c r="Q100" i="6"/>
  <c r="R100" i="6"/>
  <c r="P101" i="6"/>
  <c r="Q101" i="6"/>
  <c r="R101" i="6"/>
  <c r="P102" i="6"/>
  <c r="Q102" i="6"/>
  <c r="R102" i="6"/>
  <c r="P103" i="6"/>
  <c r="Q103" i="6"/>
  <c r="R103" i="6"/>
  <c r="P104" i="6"/>
  <c r="Q104" i="6"/>
  <c r="R104" i="6"/>
  <c r="P105" i="6"/>
  <c r="Q105" i="6"/>
  <c r="R105" i="6"/>
  <c r="P106" i="6"/>
  <c r="Q106" i="6"/>
  <c r="R106" i="6"/>
  <c r="P107" i="6"/>
  <c r="Q107" i="6"/>
  <c r="R107" i="6"/>
  <c r="P108" i="6"/>
  <c r="Q108" i="6"/>
  <c r="R108" i="6"/>
  <c r="P109" i="6"/>
  <c r="Q109" i="6"/>
  <c r="R109" i="6"/>
  <c r="P110" i="6"/>
  <c r="Q110" i="6"/>
  <c r="R110" i="6"/>
  <c r="P111" i="6"/>
  <c r="Q111" i="6"/>
  <c r="R111" i="6"/>
  <c r="P112" i="6"/>
  <c r="Q112" i="6"/>
  <c r="R112" i="6"/>
  <c r="P113" i="6"/>
  <c r="Q113" i="6"/>
  <c r="R113" i="6"/>
  <c r="P114" i="6"/>
  <c r="Q114" i="6"/>
  <c r="R114" i="6"/>
  <c r="P115" i="6"/>
  <c r="Q115" i="6"/>
  <c r="R115" i="6"/>
  <c r="P116" i="6"/>
  <c r="Q116" i="6"/>
  <c r="R116" i="6"/>
  <c r="P117" i="6"/>
  <c r="Q117" i="6"/>
  <c r="R117" i="6"/>
  <c r="P118" i="6"/>
  <c r="Q118" i="6"/>
  <c r="R118" i="6"/>
  <c r="P119" i="6"/>
  <c r="Q119" i="6"/>
  <c r="R119" i="6"/>
  <c r="P120" i="6"/>
  <c r="Q120" i="6"/>
  <c r="R120" i="6"/>
  <c r="P121" i="6"/>
  <c r="Q121" i="6"/>
  <c r="R121" i="6"/>
  <c r="P122" i="6"/>
  <c r="Q122" i="6"/>
  <c r="R122" i="6"/>
  <c r="P123" i="6"/>
  <c r="Q123" i="6"/>
  <c r="R123" i="6"/>
  <c r="P124" i="6"/>
  <c r="Q124" i="6"/>
  <c r="R124" i="6"/>
  <c r="P125" i="6"/>
  <c r="Q125" i="6"/>
  <c r="R125" i="6"/>
  <c r="P126" i="6"/>
  <c r="Q126" i="6"/>
  <c r="R126" i="6"/>
  <c r="P127" i="6"/>
  <c r="Q127" i="6"/>
  <c r="R127" i="6"/>
  <c r="P128" i="6"/>
  <c r="Q128" i="6"/>
  <c r="R128" i="6"/>
  <c r="P129" i="6"/>
  <c r="Q129" i="6"/>
  <c r="R129" i="6"/>
  <c r="P130" i="6"/>
  <c r="Q130" i="6"/>
  <c r="R130" i="6"/>
  <c r="P131" i="6"/>
  <c r="Q131" i="6"/>
  <c r="R131" i="6"/>
  <c r="P132" i="6"/>
  <c r="Q132" i="6"/>
  <c r="R132" i="6"/>
  <c r="P133" i="6"/>
  <c r="Q133" i="6"/>
  <c r="R133" i="6"/>
  <c r="P134" i="6"/>
  <c r="Q134" i="6"/>
  <c r="R134" i="6"/>
  <c r="P135" i="6"/>
  <c r="Q135" i="6"/>
  <c r="R135" i="6"/>
  <c r="P136" i="6"/>
  <c r="Q136" i="6"/>
  <c r="R136" i="6"/>
  <c r="P137" i="6"/>
  <c r="Q137" i="6"/>
  <c r="R137" i="6"/>
  <c r="P138" i="6"/>
  <c r="Q138" i="6"/>
  <c r="R138" i="6"/>
  <c r="P139" i="6"/>
  <c r="Q139" i="6"/>
  <c r="R139" i="6"/>
  <c r="P140" i="6"/>
  <c r="Q140" i="6"/>
  <c r="R140" i="6"/>
  <c r="P141" i="6"/>
  <c r="Q141" i="6"/>
  <c r="R141" i="6"/>
  <c r="P142" i="6"/>
  <c r="Q142" i="6"/>
  <c r="R142" i="6"/>
  <c r="P143" i="6"/>
  <c r="Q143" i="6"/>
  <c r="R143" i="6"/>
  <c r="P144" i="6"/>
  <c r="Q144" i="6"/>
  <c r="R144" i="6"/>
  <c r="P145" i="6"/>
  <c r="Q145" i="6"/>
  <c r="R145" i="6"/>
  <c r="P146" i="6"/>
  <c r="Q146" i="6"/>
  <c r="R146" i="6"/>
  <c r="P147" i="6"/>
  <c r="Q147" i="6"/>
  <c r="R147" i="6"/>
  <c r="P148" i="6"/>
  <c r="Q148" i="6"/>
  <c r="R148" i="6"/>
  <c r="P149" i="6"/>
  <c r="Q149" i="6"/>
  <c r="R149" i="6"/>
  <c r="P150" i="6"/>
  <c r="Q150" i="6"/>
  <c r="R150" i="6"/>
  <c r="P151" i="6"/>
  <c r="Q151" i="6"/>
  <c r="R151" i="6"/>
  <c r="P152" i="6"/>
  <c r="Q152" i="6"/>
  <c r="R152" i="6"/>
  <c r="P153" i="6"/>
  <c r="Q153" i="6"/>
  <c r="R153" i="6"/>
  <c r="P154" i="6"/>
  <c r="Q154" i="6"/>
  <c r="R154" i="6"/>
  <c r="P155" i="6"/>
  <c r="Q155" i="6"/>
  <c r="R155" i="6"/>
  <c r="P156" i="6"/>
  <c r="Q156" i="6"/>
  <c r="R156" i="6"/>
  <c r="P157" i="6"/>
  <c r="Q157" i="6"/>
  <c r="R157" i="6"/>
  <c r="P158" i="6"/>
  <c r="Q158" i="6"/>
  <c r="R158" i="6"/>
  <c r="P159" i="6"/>
  <c r="Q159" i="6"/>
  <c r="R159" i="6"/>
  <c r="P160" i="6"/>
  <c r="Q160" i="6"/>
  <c r="R160" i="6"/>
  <c r="P161" i="6"/>
  <c r="Q161" i="6"/>
  <c r="R161" i="6"/>
  <c r="P162" i="6"/>
  <c r="Q162" i="6"/>
  <c r="R162" i="6"/>
  <c r="P163" i="6"/>
  <c r="Q163" i="6"/>
  <c r="R163" i="6"/>
  <c r="P164" i="6"/>
  <c r="Q164" i="6"/>
  <c r="R164" i="6"/>
  <c r="P165" i="6"/>
  <c r="Q165" i="6"/>
  <c r="R165" i="6"/>
  <c r="P166" i="6"/>
  <c r="Q166" i="6"/>
  <c r="R166" i="6"/>
  <c r="P167" i="6"/>
  <c r="Q167" i="6"/>
  <c r="R167" i="6"/>
  <c r="P168" i="6"/>
  <c r="Q168" i="6"/>
  <c r="R168" i="6"/>
  <c r="P169" i="6"/>
  <c r="Q169" i="6"/>
  <c r="R169" i="6"/>
  <c r="P170" i="6"/>
  <c r="Q170" i="6"/>
  <c r="R170" i="6"/>
  <c r="P171" i="6"/>
  <c r="Q171" i="6"/>
  <c r="R171" i="6"/>
  <c r="P172" i="6"/>
  <c r="Q172" i="6"/>
  <c r="R172" i="6"/>
  <c r="P173" i="6"/>
  <c r="Q173" i="6"/>
  <c r="R173" i="6"/>
  <c r="P174" i="6"/>
  <c r="Q174" i="6"/>
  <c r="R174" i="6"/>
  <c r="P175" i="6"/>
  <c r="Q175" i="6"/>
  <c r="R175" i="6"/>
  <c r="P176" i="6"/>
  <c r="Q176" i="6"/>
  <c r="R176" i="6"/>
  <c r="P177" i="6"/>
  <c r="Q177" i="6"/>
  <c r="R177" i="6"/>
  <c r="P178" i="6"/>
  <c r="Q178" i="6"/>
  <c r="R178" i="6"/>
  <c r="P179" i="6"/>
  <c r="Q179" i="6"/>
  <c r="R179" i="6"/>
  <c r="P180" i="6"/>
  <c r="Q180" i="6"/>
  <c r="R180" i="6"/>
  <c r="P181" i="6"/>
  <c r="Q181" i="6"/>
  <c r="R181" i="6"/>
  <c r="P182" i="6"/>
  <c r="Q182" i="6"/>
  <c r="R182" i="6"/>
  <c r="P183" i="6"/>
  <c r="Q183" i="6"/>
  <c r="R183" i="6"/>
  <c r="P184" i="6"/>
  <c r="Q184" i="6"/>
  <c r="R184" i="6"/>
  <c r="P185" i="6"/>
  <c r="Q185" i="6"/>
  <c r="R185" i="6"/>
  <c r="P186" i="6"/>
  <c r="Q186" i="6"/>
  <c r="R186" i="6"/>
  <c r="P187" i="6"/>
  <c r="Q187" i="6"/>
  <c r="R187" i="6"/>
  <c r="P188" i="6"/>
  <c r="Q188" i="6"/>
  <c r="R188" i="6"/>
  <c r="P189" i="6"/>
  <c r="Q189" i="6"/>
  <c r="R189" i="6"/>
  <c r="P190" i="6"/>
  <c r="Q190" i="6"/>
  <c r="R190" i="6"/>
  <c r="P191" i="6"/>
  <c r="Q191" i="6"/>
  <c r="R191" i="6"/>
  <c r="P192" i="6"/>
  <c r="Q192" i="6"/>
  <c r="R192" i="6"/>
  <c r="P193" i="6"/>
  <c r="Q193" i="6"/>
  <c r="R193" i="6"/>
  <c r="P194" i="6"/>
  <c r="Q194" i="6"/>
  <c r="R194" i="6"/>
  <c r="P195" i="6"/>
  <c r="Q195" i="6"/>
  <c r="R195" i="6"/>
  <c r="P196" i="6"/>
  <c r="Q196" i="6"/>
  <c r="R196" i="6"/>
  <c r="P197" i="6"/>
  <c r="Q197" i="6"/>
  <c r="R197" i="6"/>
  <c r="P198" i="6"/>
  <c r="Q198" i="6"/>
  <c r="R198" i="6"/>
  <c r="P199" i="6"/>
  <c r="Q199" i="6"/>
  <c r="R199" i="6"/>
  <c r="P200" i="6"/>
  <c r="Q200" i="6"/>
  <c r="R200" i="6"/>
  <c r="P201" i="6"/>
  <c r="Q201" i="6"/>
  <c r="R201" i="6"/>
  <c r="P202" i="6"/>
  <c r="Q202" i="6"/>
  <c r="R202" i="6"/>
  <c r="P203" i="6"/>
  <c r="Q203" i="6"/>
  <c r="R203" i="6"/>
  <c r="P204" i="6"/>
  <c r="Q204" i="6"/>
  <c r="R204" i="6"/>
  <c r="P205" i="6"/>
  <c r="Q205" i="6"/>
  <c r="R205" i="6"/>
  <c r="P206" i="6"/>
  <c r="Q206" i="6"/>
  <c r="R206" i="6"/>
  <c r="P207" i="6"/>
  <c r="Q207" i="6"/>
  <c r="R207" i="6"/>
  <c r="P208" i="6"/>
  <c r="Q208" i="6"/>
  <c r="R208" i="6"/>
  <c r="P209" i="6"/>
  <c r="Q209" i="6"/>
  <c r="R209" i="6"/>
  <c r="P210" i="6"/>
  <c r="Q210" i="6"/>
  <c r="R210" i="6"/>
  <c r="P211" i="6"/>
  <c r="Q211" i="6"/>
  <c r="R211" i="6"/>
  <c r="P212" i="6"/>
  <c r="Q212" i="6"/>
  <c r="R212" i="6"/>
  <c r="P213" i="6"/>
  <c r="Q213" i="6"/>
  <c r="R213" i="6"/>
  <c r="P214" i="6"/>
  <c r="Q214" i="6"/>
  <c r="R214" i="6"/>
  <c r="R15" i="6"/>
  <c r="Q15" i="6"/>
  <c r="P15" i="6"/>
  <c r="N29" i="6"/>
  <c r="N30" i="6"/>
  <c r="N31" i="6"/>
  <c r="N32" i="6"/>
  <c r="C33" i="6"/>
  <c r="N33" i="6" s="1"/>
  <c r="D33" i="6"/>
  <c r="O33" i="6" s="1"/>
  <c r="N34" i="6"/>
  <c r="O34" i="6"/>
  <c r="C35" i="6"/>
  <c r="N35" i="6" s="1"/>
  <c r="D35" i="6"/>
  <c r="O35" i="6" s="1"/>
  <c r="C36" i="6"/>
  <c r="N36" i="6" s="1"/>
  <c r="D36" i="6"/>
  <c r="O36" i="6" s="1"/>
  <c r="C37" i="6"/>
  <c r="N37" i="6" s="1"/>
  <c r="D37" i="6"/>
  <c r="O37" i="6" s="1"/>
  <c r="C38" i="6"/>
  <c r="N38" i="6" s="1"/>
  <c r="D38" i="6"/>
  <c r="O38" i="6" s="1"/>
  <c r="C39" i="6"/>
  <c r="N39" i="6" s="1"/>
  <c r="D39" i="6"/>
  <c r="O39" i="6" s="1"/>
  <c r="C40" i="6"/>
  <c r="N40" i="6" s="1"/>
  <c r="D40" i="6"/>
  <c r="O40" i="6" s="1"/>
  <c r="C41" i="6"/>
  <c r="N41" i="6" s="1"/>
  <c r="D41" i="6"/>
  <c r="O41" i="6" s="1"/>
  <c r="C42" i="6"/>
  <c r="N42" i="6" s="1"/>
  <c r="D42" i="6"/>
  <c r="O42" i="6" s="1"/>
  <c r="C43" i="6"/>
  <c r="N43" i="6" s="1"/>
  <c r="D43" i="6"/>
  <c r="O43" i="6" s="1"/>
  <c r="C44" i="6"/>
  <c r="N44" i="6" s="1"/>
  <c r="D44" i="6"/>
  <c r="O44" i="6" s="1"/>
  <c r="C45" i="6"/>
  <c r="N45" i="6" s="1"/>
  <c r="D45" i="6"/>
  <c r="O45" i="6" s="1"/>
  <c r="C46" i="6"/>
  <c r="N46" i="6" s="1"/>
  <c r="D46" i="6"/>
  <c r="O46" i="6" s="1"/>
  <c r="C47" i="6"/>
  <c r="N47" i="6" s="1"/>
  <c r="D47" i="6"/>
  <c r="O47" i="6" s="1"/>
  <c r="C48" i="6"/>
  <c r="N48" i="6" s="1"/>
  <c r="D48" i="6"/>
  <c r="O48" i="6" s="1"/>
  <c r="C49" i="6"/>
  <c r="N49" i="6" s="1"/>
  <c r="D49" i="6"/>
  <c r="O49" i="6" s="1"/>
  <c r="C50" i="6"/>
  <c r="N50" i="6" s="1"/>
  <c r="D50" i="6"/>
  <c r="O50" i="6" s="1"/>
  <c r="C51" i="6"/>
  <c r="N51" i="6" s="1"/>
  <c r="D51" i="6"/>
  <c r="O51" i="6" s="1"/>
  <c r="C52" i="6"/>
  <c r="N52" i="6" s="1"/>
  <c r="D52" i="6"/>
  <c r="O52" i="6" s="1"/>
  <c r="C53" i="6"/>
  <c r="N53" i="6" s="1"/>
  <c r="D53" i="6"/>
  <c r="O53" i="6" s="1"/>
  <c r="C54" i="6"/>
  <c r="N54" i="6" s="1"/>
  <c r="D54" i="6"/>
  <c r="O54" i="6" s="1"/>
  <c r="C55" i="6"/>
  <c r="N55" i="6" s="1"/>
  <c r="D55" i="6"/>
  <c r="O55" i="6" s="1"/>
  <c r="C56" i="6"/>
  <c r="N56" i="6" s="1"/>
  <c r="D56" i="6"/>
  <c r="O56" i="6" s="1"/>
  <c r="C57" i="6"/>
  <c r="N57" i="6" s="1"/>
  <c r="D57" i="6"/>
  <c r="O57" i="6" s="1"/>
  <c r="C58" i="6"/>
  <c r="N58" i="6" s="1"/>
  <c r="D58" i="6"/>
  <c r="O58" i="6" s="1"/>
  <c r="C59" i="6"/>
  <c r="N59" i="6" s="1"/>
  <c r="D59" i="6"/>
  <c r="O59" i="6" s="1"/>
  <c r="C60" i="6"/>
  <c r="N60" i="6" s="1"/>
  <c r="D60" i="6"/>
  <c r="O60" i="6" s="1"/>
  <c r="C61" i="6"/>
  <c r="N61" i="6" s="1"/>
  <c r="D61" i="6"/>
  <c r="O61" i="6" s="1"/>
  <c r="C62" i="6"/>
  <c r="N62" i="6" s="1"/>
  <c r="D62" i="6"/>
  <c r="O62" i="6" s="1"/>
  <c r="C63" i="6"/>
  <c r="N63" i="6" s="1"/>
  <c r="D63" i="6"/>
  <c r="O63" i="6" s="1"/>
  <c r="C64" i="6"/>
  <c r="N64" i="6" s="1"/>
  <c r="D64" i="6"/>
  <c r="O64" i="6" s="1"/>
  <c r="C65" i="6"/>
  <c r="N65" i="6" s="1"/>
  <c r="D65" i="6"/>
  <c r="O65" i="6" s="1"/>
  <c r="C66" i="6"/>
  <c r="N66" i="6" s="1"/>
  <c r="D66" i="6"/>
  <c r="O66" i="6" s="1"/>
  <c r="C67" i="6"/>
  <c r="N67" i="6" s="1"/>
  <c r="D67" i="6"/>
  <c r="O67" i="6" s="1"/>
  <c r="C68" i="6"/>
  <c r="N68" i="6" s="1"/>
  <c r="D68" i="6"/>
  <c r="O68" i="6" s="1"/>
  <c r="C69" i="6"/>
  <c r="N69" i="6" s="1"/>
  <c r="D69" i="6"/>
  <c r="O69" i="6" s="1"/>
  <c r="C70" i="6"/>
  <c r="N70" i="6" s="1"/>
  <c r="D70" i="6"/>
  <c r="O70" i="6" s="1"/>
  <c r="C71" i="6"/>
  <c r="N71" i="6" s="1"/>
  <c r="D71" i="6"/>
  <c r="O71" i="6" s="1"/>
  <c r="C72" i="6"/>
  <c r="N72" i="6" s="1"/>
  <c r="D72" i="6"/>
  <c r="O72" i="6" s="1"/>
  <c r="C73" i="6"/>
  <c r="N73" i="6" s="1"/>
  <c r="D73" i="6"/>
  <c r="O73" i="6" s="1"/>
  <c r="C74" i="6"/>
  <c r="N74" i="6" s="1"/>
  <c r="D74" i="6"/>
  <c r="O74" i="6" s="1"/>
  <c r="C75" i="6"/>
  <c r="N75" i="6" s="1"/>
  <c r="D75" i="6"/>
  <c r="O75" i="6" s="1"/>
  <c r="C76" i="6"/>
  <c r="N76" i="6" s="1"/>
  <c r="D76" i="6"/>
  <c r="O76" i="6" s="1"/>
  <c r="C77" i="6"/>
  <c r="N77" i="6" s="1"/>
  <c r="D77" i="6"/>
  <c r="O77" i="6" s="1"/>
  <c r="C78" i="6"/>
  <c r="N78" i="6" s="1"/>
  <c r="D78" i="6"/>
  <c r="O78" i="6" s="1"/>
  <c r="C79" i="6"/>
  <c r="N79" i="6" s="1"/>
  <c r="D79" i="6"/>
  <c r="O79" i="6" s="1"/>
  <c r="C80" i="6"/>
  <c r="N80" i="6" s="1"/>
  <c r="D80" i="6"/>
  <c r="O80" i="6" s="1"/>
  <c r="C81" i="6"/>
  <c r="N81" i="6" s="1"/>
  <c r="D81" i="6"/>
  <c r="O81" i="6" s="1"/>
  <c r="C82" i="6"/>
  <c r="N82" i="6" s="1"/>
  <c r="D82" i="6"/>
  <c r="O82" i="6" s="1"/>
  <c r="C83" i="6"/>
  <c r="N83" i="6" s="1"/>
  <c r="D83" i="6"/>
  <c r="O83" i="6" s="1"/>
  <c r="C84" i="6"/>
  <c r="N84" i="6" s="1"/>
  <c r="D84" i="6"/>
  <c r="O84" i="6" s="1"/>
  <c r="C85" i="6"/>
  <c r="N85" i="6" s="1"/>
  <c r="D85" i="6"/>
  <c r="O85" i="6" s="1"/>
  <c r="C86" i="6"/>
  <c r="N86" i="6" s="1"/>
  <c r="D86" i="6"/>
  <c r="O86" i="6" s="1"/>
  <c r="C87" i="6"/>
  <c r="N87" i="6" s="1"/>
  <c r="D87" i="6"/>
  <c r="O87" i="6" s="1"/>
  <c r="C88" i="6"/>
  <c r="N88" i="6" s="1"/>
  <c r="D88" i="6"/>
  <c r="O88" i="6" s="1"/>
  <c r="C89" i="6"/>
  <c r="N89" i="6" s="1"/>
  <c r="D89" i="6"/>
  <c r="O89" i="6" s="1"/>
  <c r="C90" i="6"/>
  <c r="N90" i="6" s="1"/>
  <c r="D90" i="6"/>
  <c r="O90" i="6" s="1"/>
  <c r="C91" i="6"/>
  <c r="N91" i="6" s="1"/>
  <c r="D91" i="6"/>
  <c r="O91" i="6" s="1"/>
  <c r="C92" i="6"/>
  <c r="N92" i="6" s="1"/>
  <c r="D92" i="6"/>
  <c r="O92" i="6" s="1"/>
  <c r="C93" i="6"/>
  <c r="N93" i="6" s="1"/>
  <c r="D93" i="6"/>
  <c r="O93" i="6" s="1"/>
  <c r="C94" i="6"/>
  <c r="N94" i="6" s="1"/>
  <c r="D94" i="6"/>
  <c r="O94" i="6" s="1"/>
  <c r="C95" i="6"/>
  <c r="N95" i="6" s="1"/>
  <c r="D95" i="6"/>
  <c r="O95" i="6" s="1"/>
  <c r="C96" i="6"/>
  <c r="N96" i="6" s="1"/>
  <c r="D96" i="6"/>
  <c r="O96" i="6" s="1"/>
  <c r="C97" i="6"/>
  <c r="N97" i="6" s="1"/>
  <c r="D97" i="6"/>
  <c r="O97" i="6" s="1"/>
  <c r="C98" i="6"/>
  <c r="N98" i="6" s="1"/>
  <c r="D98" i="6"/>
  <c r="O98" i="6" s="1"/>
  <c r="C99" i="6"/>
  <c r="N99" i="6" s="1"/>
  <c r="D99" i="6"/>
  <c r="O99" i="6" s="1"/>
  <c r="C100" i="6"/>
  <c r="N100" i="6" s="1"/>
  <c r="D100" i="6"/>
  <c r="O100" i="6" s="1"/>
  <c r="C101" i="6"/>
  <c r="N101" i="6" s="1"/>
  <c r="D101" i="6"/>
  <c r="O101" i="6" s="1"/>
  <c r="C102" i="6"/>
  <c r="N102" i="6" s="1"/>
  <c r="D102" i="6"/>
  <c r="O102" i="6" s="1"/>
  <c r="C103" i="6"/>
  <c r="N103" i="6" s="1"/>
  <c r="D103" i="6"/>
  <c r="O103" i="6" s="1"/>
  <c r="C104" i="6"/>
  <c r="N104" i="6" s="1"/>
  <c r="D104" i="6"/>
  <c r="O104" i="6" s="1"/>
  <c r="C105" i="6"/>
  <c r="N105" i="6" s="1"/>
  <c r="D105" i="6"/>
  <c r="O105" i="6" s="1"/>
  <c r="C106" i="6"/>
  <c r="N106" i="6" s="1"/>
  <c r="D106" i="6"/>
  <c r="O106" i="6" s="1"/>
  <c r="C107" i="6"/>
  <c r="N107" i="6" s="1"/>
  <c r="D107" i="6"/>
  <c r="O107" i="6" s="1"/>
  <c r="C108" i="6"/>
  <c r="N108" i="6" s="1"/>
  <c r="D108" i="6"/>
  <c r="O108" i="6" s="1"/>
  <c r="C109" i="6"/>
  <c r="N109" i="6" s="1"/>
  <c r="D109" i="6"/>
  <c r="O109" i="6" s="1"/>
  <c r="C110" i="6"/>
  <c r="N110" i="6" s="1"/>
  <c r="D110" i="6"/>
  <c r="O110" i="6" s="1"/>
  <c r="C111" i="6"/>
  <c r="N111" i="6" s="1"/>
  <c r="D111" i="6"/>
  <c r="O111" i="6" s="1"/>
  <c r="C112" i="6"/>
  <c r="N112" i="6" s="1"/>
  <c r="D112" i="6"/>
  <c r="O112" i="6" s="1"/>
  <c r="C113" i="6"/>
  <c r="N113" i="6" s="1"/>
  <c r="D113" i="6"/>
  <c r="O113" i="6" s="1"/>
  <c r="C114" i="6"/>
  <c r="N114" i="6" s="1"/>
  <c r="D114" i="6"/>
  <c r="O114" i="6" s="1"/>
  <c r="C115" i="6"/>
  <c r="N115" i="6" s="1"/>
  <c r="D115" i="6"/>
  <c r="O115" i="6" s="1"/>
  <c r="C116" i="6"/>
  <c r="N116" i="6" s="1"/>
  <c r="D116" i="6"/>
  <c r="O116" i="6" s="1"/>
  <c r="C117" i="6"/>
  <c r="N117" i="6" s="1"/>
  <c r="D117" i="6"/>
  <c r="O117" i="6" s="1"/>
  <c r="C118" i="6"/>
  <c r="N118" i="6" s="1"/>
  <c r="D118" i="6"/>
  <c r="O118" i="6" s="1"/>
  <c r="C119" i="6"/>
  <c r="N119" i="6" s="1"/>
  <c r="D119" i="6"/>
  <c r="O119" i="6" s="1"/>
  <c r="C120" i="6"/>
  <c r="N120" i="6" s="1"/>
  <c r="D120" i="6"/>
  <c r="O120" i="6" s="1"/>
  <c r="C121" i="6"/>
  <c r="N121" i="6" s="1"/>
  <c r="D121" i="6"/>
  <c r="O121" i="6" s="1"/>
  <c r="C122" i="6"/>
  <c r="N122" i="6" s="1"/>
  <c r="D122" i="6"/>
  <c r="O122" i="6" s="1"/>
  <c r="C123" i="6"/>
  <c r="N123" i="6" s="1"/>
  <c r="D123" i="6"/>
  <c r="O123" i="6" s="1"/>
  <c r="C124" i="6"/>
  <c r="N124" i="6" s="1"/>
  <c r="D124" i="6"/>
  <c r="O124" i="6" s="1"/>
  <c r="C125" i="6"/>
  <c r="N125" i="6" s="1"/>
  <c r="D125" i="6"/>
  <c r="O125" i="6" s="1"/>
  <c r="C126" i="6"/>
  <c r="N126" i="6" s="1"/>
  <c r="D126" i="6"/>
  <c r="O126" i="6" s="1"/>
  <c r="C127" i="6"/>
  <c r="N127" i="6" s="1"/>
  <c r="D127" i="6"/>
  <c r="O127" i="6" s="1"/>
  <c r="C128" i="6"/>
  <c r="N128" i="6" s="1"/>
  <c r="D128" i="6"/>
  <c r="O128" i="6" s="1"/>
  <c r="C129" i="6"/>
  <c r="N129" i="6" s="1"/>
  <c r="D129" i="6"/>
  <c r="O129" i="6" s="1"/>
  <c r="C130" i="6"/>
  <c r="N130" i="6" s="1"/>
  <c r="D130" i="6"/>
  <c r="O130" i="6" s="1"/>
  <c r="C131" i="6"/>
  <c r="N131" i="6" s="1"/>
  <c r="D131" i="6"/>
  <c r="O131" i="6" s="1"/>
  <c r="C132" i="6"/>
  <c r="N132" i="6" s="1"/>
  <c r="D132" i="6"/>
  <c r="O132" i="6" s="1"/>
  <c r="C133" i="6"/>
  <c r="N133" i="6" s="1"/>
  <c r="D133" i="6"/>
  <c r="O133" i="6" s="1"/>
  <c r="C134" i="6"/>
  <c r="N134" i="6" s="1"/>
  <c r="D134" i="6"/>
  <c r="O134" i="6" s="1"/>
  <c r="C135" i="6"/>
  <c r="N135" i="6" s="1"/>
  <c r="D135" i="6"/>
  <c r="O135" i="6" s="1"/>
  <c r="C136" i="6"/>
  <c r="N136" i="6" s="1"/>
  <c r="D136" i="6"/>
  <c r="O136" i="6" s="1"/>
  <c r="C137" i="6"/>
  <c r="N137" i="6" s="1"/>
  <c r="D137" i="6"/>
  <c r="O137" i="6" s="1"/>
  <c r="C138" i="6"/>
  <c r="N138" i="6" s="1"/>
  <c r="D138" i="6"/>
  <c r="O138" i="6" s="1"/>
  <c r="C139" i="6"/>
  <c r="N139" i="6" s="1"/>
  <c r="D139" i="6"/>
  <c r="O139" i="6" s="1"/>
  <c r="C140" i="6"/>
  <c r="N140" i="6" s="1"/>
  <c r="D140" i="6"/>
  <c r="O140" i="6" s="1"/>
  <c r="C141" i="6"/>
  <c r="N141" i="6" s="1"/>
  <c r="D141" i="6"/>
  <c r="O141" i="6" s="1"/>
  <c r="C142" i="6"/>
  <c r="N142" i="6" s="1"/>
  <c r="D142" i="6"/>
  <c r="O142" i="6" s="1"/>
  <c r="C143" i="6"/>
  <c r="N143" i="6" s="1"/>
  <c r="D143" i="6"/>
  <c r="O143" i="6" s="1"/>
  <c r="C144" i="6"/>
  <c r="N144" i="6" s="1"/>
  <c r="D144" i="6"/>
  <c r="O144" i="6" s="1"/>
  <c r="C145" i="6"/>
  <c r="N145" i="6" s="1"/>
  <c r="D145" i="6"/>
  <c r="O145" i="6" s="1"/>
  <c r="C146" i="6"/>
  <c r="N146" i="6" s="1"/>
  <c r="D146" i="6"/>
  <c r="O146" i="6" s="1"/>
  <c r="C147" i="6"/>
  <c r="N147" i="6" s="1"/>
  <c r="D147" i="6"/>
  <c r="O147" i="6" s="1"/>
  <c r="C148" i="6"/>
  <c r="N148" i="6" s="1"/>
  <c r="D148" i="6"/>
  <c r="O148" i="6" s="1"/>
  <c r="C149" i="6"/>
  <c r="N149" i="6" s="1"/>
  <c r="D149" i="6"/>
  <c r="O149" i="6" s="1"/>
  <c r="C150" i="6"/>
  <c r="N150" i="6" s="1"/>
  <c r="D150" i="6"/>
  <c r="O150" i="6" s="1"/>
  <c r="C151" i="6"/>
  <c r="N151" i="6" s="1"/>
  <c r="D151" i="6"/>
  <c r="O151" i="6" s="1"/>
  <c r="C152" i="6"/>
  <c r="N152" i="6" s="1"/>
  <c r="D152" i="6"/>
  <c r="O152" i="6" s="1"/>
  <c r="C153" i="6"/>
  <c r="N153" i="6" s="1"/>
  <c r="D153" i="6"/>
  <c r="O153" i="6" s="1"/>
  <c r="C154" i="6"/>
  <c r="N154" i="6" s="1"/>
  <c r="D154" i="6"/>
  <c r="O154" i="6" s="1"/>
  <c r="C155" i="6"/>
  <c r="N155" i="6" s="1"/>
  <c r="D155" i="6"/>
  <c r="O155" i="6" s="1"/>
  <c r="C156" i="6"/>
  <c r="N156" i="6" s="1"/>
  <c r="D156" i="6"/>
  <c r="O156" i="6" s="1"/>
  <c r="C157" i="6"/>
  <c r="N157" i="6" s="1"/>
  <c r="D157" i="6"/>
  <c r="O157" i="6" s="1"/>
  <c r="C158" i="6"/>
  <c r="N158" i="6" s="1"/>
  <c r="D158" i="6"/>
  <c r="O158" i="6" s="1"/>
  <c r="C159" i="6"/>
  <c r="N159" i="6" s="1"/>
  <c r="D159" i="6"/>
  <c r="O159" i="6" s="1"/>
  <c r="C160" i="6"/>
  <c r="N160" i="6" s="1"/>
  <c r="D160" i="6"/>
  <c r="O160" i="6" s="1"/>
  <c r="C161" i="6"/>
  <c r="N161" i="6" s="1"/>
  <c r="D161" i="6"/>
  <c r="O161" i="6" s="1"/>
  <c r="C162" i="6"/>
  <c r="N162" i="6" s="1"/>
  <c r="D162" i="6"/>
  <c r="O162" i="6" s="1"/>
  <c r="C163" i="6"/>
  <c r="N163" i="6" s="1"/>
  <c r="D163" i="6"/>
  <c r="O163" i="6" s="1"/>
  <c r="C164" i="6"/>
  <c r="N164" i="6" s="1"/>
  <c r="D164" i="6"/>
  <c r="O164" i="6" s="1"/>
  <c r="C165" i="6"/>
  <c r="N165" i="6" s="1"/>
  <c r="D165" i="6"/>
  <c r="O165" i="6" s="1"/>
  <c r="C166" i="6"/>
  <c r="N166" i="6" s="1"/>
  <c r="D166" i="6"/>
  <c r="O166" i="6" s="1"/>
  <c r="C167" i="6"/>
  <c r="N167" i="6" s="1"/>
  <c r="D167" i="6"/>
  <c r="O167" i="6" s="1"/>
  <c r="C168" i="6"/>
  <c r="N168" i="6" s="1"/>
  <c r="D168" i="6"/>
  <c r="O168" i="6" s="1"/>
  <c r="C169" i="6"/>
  <c r="N169" i="6" s="1"/>
  <c r="D169" i="6"/>
  <c r="O169" i="6" s="1"/>
  <c r="C170" i="6"/>
  <c r="N170" i="6" s="1"/>
  <c r="D170" i="6"/>
  <c r="O170" i="6" s="1"/>
  <c r="C171" i="6"/>
  <c r="N171" i="6" s="1"/>
  <c r="D171" i="6"/>
  <c r="O171" i="6" s="1"/>
  <c r="C172" i="6"/>
  <c r="N172" i="6" s="1"/>
  <c r="D172" i="6"/>
  <c r="O172" i="6" s="1"/>
  <c r="C173" i="6"/>
  <c r="N173" i="6" s="1"/>
  <c r="D173" i="6"/>
  <c r="O173" i="6" s="1"/>
  <c r="C174" i="6"/>
  <c r="N174" i="6" s="1"/>
  <c r="D174" i="6"/>
  <c r="O174" i="6" s="1"/>
  <c r="C175" i="6"/>
  <c r="N175" i="6" s="1"/>
  <c r="D175" i="6"/>
  <c r="O175" i="6" s="1"/>
  <c r="C176" i="6"/>
  <c r="N176" i="6" s="1"/>
  <c r="D176" i="6"/>
  <c r="O176" i="6" s="1"/>
  <c r="C177" i="6"/>
  <c r="N177" i="6" s="1"/>
  <c r="D177" i="6"/>
  <c r="O177" i="6" s="1"/>
  <c r="C178" i="6"/>
  <c r="N178" i="6" s="1"/>
  <c r="D178" i="6"/>
  <c r="O178" i="6" s="1"/>
  <c r="C179" i="6"/>
  <c r="N179" i="6" s="1"/>
  <c r="D179" i="6"/>
  <c r="O179" i="6" s="1"/>
  <c r="C180" i="6"/>
  <c r="N180" i="6" s="1"/>
  <c r="D180" i="6"/>
  <c r="O180" i="6" s="1"/>
  <c r="C181" i="6"/>
  <c r="N181" i="6" s="1"/>
  <c r="D181" i="6"/>
  <c r="O181" i="6" s="1"/>
  <c r="C182" i="6"/>
  <c r="N182" i="6" s="1"/>
  <c r="D182" i="6"/>
  <c r="O182" i="6" s="1"/>
  <c r="C183" i="6"/>
  <c r="N183" i="6" s="1"/>
  <c r="D183" i="6"/>
  <c r="O183" i="6" s="1"/>
  <c r="C184" i="6"/>
  <c r="N184" i="6" s="1"/>
  <c r="D184" i="6"/>
  <c r="O184" i="6" s="1"/>
  <c r="C185" i="6"/>
  <c r="N185" i="6" s="1"/>
  <c r="D185" i="6"/>
  <c r="O185" i="6" s="1"/>
  <c r="C186" i="6"/>
  <c r="N186" i="6" s="1"/>
  <c r="D186" i="6"/>
  <c r="O186" i="6" s="1"/>
  <c r="C187" i="6"/>
  <c r="N187" i="6" s="1"/>
  <c r="D187" i="6"/>
  <c r="O187" i="6" s="1"/>
  <c r="C188" i="6"/>
  <c r="N188" i="6" s="1"/>
  <c r="D188" i="6"/>
  <c r="O188" i="6" s="1"/>
  <c r="C189" i="6"/>
  <c r="N189" i="6" s="1"/>
  <c r="D189" i="6"/>
  <c r="O189" i="6" s="1"/>
  <c r="C190" i="6"/>
  <c r="N190" i="6" s="1"/>
  <c r="D190" i="6"/>
  <c r="O190" i="6" s="1"/>
  <c r="C191" i="6"/>
  <c r="N191" i="6" s="1"/>
  <c r="D191" i="6"/>
  <c r="O191" i="6" s="1"/>
  <c r="C192" i="6"/>
  <c r="N192" i="6" s="1"/>
  <c r="D192" i="6"/>
  <c r="O192" i="6" s="1"/>
  <c r="C193" i="6"/>
  <c r="N193" i="6" s="1"/>
  <c r="D193" i="6"/>
  <c r="O193" i="6" s="1"/>
  <c r="C194" i="6"/>
  <c r="N194" i="6" s="1"/>
  <c r="D194" i="6"/>
  <c r="O194" i="6" s="1"/>
  <c r="C195" i="6"/>
  <c r="N195" i="6" s="1"/>
  <c r="D195" i="6"/>
  <c r="O195" i="6" s="1"/>
  <c r="C196" i="6"/>
  <c r="N196" i="6" s="1"/>
  <c r="D196" i="6"/>
  <c r="O196" i="6" s="1"/>
  <c r="C197" i="6"/>
  <c r="N197" i="6" s="1"/>
  <c r="D197" i="6"/>
  <c r="O197" i="6" s="1"/>
  <c r="C198" i="6"/>
  <c r="N198" i="6" s="1"/>
  <c r="D198" i="6"/>
  <c r="O198" i="6" s="1"/>
  <c r="C199" i="6"/>
  <c r="N199" i="6" s="1"/>
  <c r="D199" i="6"/>
  <c r="O199" i="6" s="1"/>
  <c r="C200" i="6"/>
  <c r="N200" i="6" s="1"/>
  <c r="D200" i="6"/>
  <c r="O200" i="6" s="1"/>
  <c r="C201" i="6"/>
  <c r="N201" i="6" s="1"/>
  <c r="D201" i="6"/>
  <c r="O201" i="6" s="1"/>
  <c r="C202" i="6"/>
  <c r="N202" i="6" s="1"/>
  <c r="D202" i="6"/>
  <c r="O202" i="6" s="1"/>
  <c r="C203" i="6"/>
  <c r="N203" i="6" s="1"/>
  <c r="D203" i="6"/>
  <c r="O203" i="6" s="1"/>
  <c r="C204" i="6"/>
  <c r="N204" i="6" s="1"/>
  <c r="D204" i="6"/>
  <c r="O204" i="6" s="1"/>
  <c r="C205" i="6"/>
  <c r="N205" i="6" s="1"/>
  <c r="D205" i="6"/>
  <c r="O205" i="6" s="1"/>
  <c r="C206" i="6"/>
  <c r="N206" i="6" s="1"/>
  <c r="D206" i="6"/>
  <c r="O206" i="6" s="1"/>
  <c r="C207" i="6"/>
  <c r="N207" i="6" s="1"/>
  <c r="D207" i="6"/>
  <c r="O207" i="6" s="1"/>
  <c r="C208" i="6"/>
  <c r="N208" i="6" s="1"/>
  <c r="D208" i="6"/>
  <c r="O208" i="6" s="1"/>
  <c r="C209" i="6"/>
  <c r="N209" i="6" s="1"/>
  <c r="D209" i="6"/>
  <c r="O209" i="6" s="1"/>
  <c r="C210" i="6"/>
  <c r="N210" i="6" s="1"/>
  <c r="D210" i="6"/>
  <c r="O210" i="6" s="1"/>
  <c r="C211" i="6"/>
  <c r="N211" i="6" s="1"/>
  <c r="D211" i="6"/>
  <c r="O211" i="6" s="1"/>
  <c r="C212" i="6"/>
  <c r="N212" i="6" s="1"/>
  <c r="D212" i="6"/>
  <c r="O212" i="6" s="1"/>
  <c r="C213" i="6"/>
  <c r="N213" i="6" s="1"/>
  <c r="D213" i="6"/>
  <c r="O213" i="6" s="1"/>
  <c r="C214" i="6"/>
  <c r="N214" i="6" s="1"/>
  <c r="D214" i="6"/>
  <c r="O214" i="6" s="1"/>
  <c r="T38" i="11" l="1"/>
  <c r="T39" i="11"/>
  <c r="T40" i="11"/>
  <c r="T41" i="11"/>
  <c r="T42" i="11"/>
  <c r="T43" i="11"/>
  <c r="T44" i="11"/>
  <c r="T45" i="11"/>
  <c r="T46" i="11"/>
  <c r="T47" i="11"/>
  <c r="T48" i="11"/>
  <c r="T49" i="11"/>
  <c r="T50" i="11"/>
  <c r="T51" i="11"/>
  <c r="T52" i="11"/>
  <c r="T53" i="11"/>
  <c r="T54" i="11"/>
  <c r="T55" i="11"/>
  <c r="T56" i="11"/>
  <c r="T57" i="11"/>
  <c r="T58" i="11"/>
  <c r="T59" i="11"/>
  <c r="T60" i="11"/>
  <c r="T61" i="11"/>
  <c r="T62" i="11"/>
  <c r="T63" i="11"/>
  <c r="T64" i="11"/>
  <c r="T65" i="11"/>
  <c r="T66" i="11"/>
  <c r="T67" i="11"/>
  <c r="T68" i="11"/>
  <c r="T69" i="11"/>
  <c r="T70" i="11"/>
  <c r="T71" i="11"/>
  <c r="T72" i="11"/>
  <c r="T73" i="11"/>
  <c r="T74" i="11"/>
  <c r="T75" i="11"/>
  <c r="T76" i="11"/>
  <c r="T77" i="11"/>
  <c r="T78" i="11"/>
  <c r="T79" i="11"/>
  <c r="T80" i="11"/>
  <c r="T81" i="11"/>
  <c r="T82" i="11"/>
  <c r="T83" i="11"/>
  <c r="T84" i="11"/>
  <c r="T85" i="11"/>
  <c r="T86" i="11"/>
  <c r="T87" i="11"/>
  <c r="T88" i="11"/>
  <c r="T89" i="11"/>
  <c r="T90" i="11"/>
  <c r="T91" i="11"/>
  <c r="T92" i="11"/>
  <c r="T93" i="11"/>
  <c r="T94" i="11"/>
  <c r="T95" i="11"/>
  <c r="T96" i="11"/>
  <c r="T97" i="11"/>
  <c r="T98" i="11"/>
  <c r="T99" i="11"/>
  <c r="T100" i="11"/>
  <c r="T101" i="11"/>
  <c r="T102" i="11"/>
  <c r="T103" i="11"/>
  <c r="T104" i="11"/>
  <c r="T105" i="11"/>
  <c r="T106" i="11"/>
  <c r="T107" i="11"/>
  <c r="T108" i="11"/>
  <c r="T109" i="11"/>
  <c r="T110" i="11"/>
  <c r="T111" i="11"/>
  <c r="T112" i="11"/>
  <c r="T113" i="11"/>
  <c r="T114" i="11"/>
  <c r="T115" i="11"/>
  <c r="T116" i="11"/>
  <c r="T117" i="11"/>
  <c r="T118" i="11"/>
  <c r="T119" i="11"/>
  <c r="T120" i="11"/>
  <c r="T121" i="11"/>
  <c r="T122" i="11"/>
  <c r="T123" i="11"/>
  <c r="T124" i="11"/>
  <c r="T125" i="11"/>
  <c r="T126" i="11"/>
  <c r="T127" i="11"/>
  <c r="T128" i="11"/>
  <c r="T129" i="11"/>
  <c r="T130" i="11"/>
  <c r="T131" i="11"/>
  <c r="T132" i="11"/>
  <c r="T133" i="11"/>
  <c r="T134" i="11"/>
  <c r="T135" i="11"/>
  <c r="T136" i="11"/>
  <c r="T137" i="11"/>
  <c r="T138" i="11"/>
  <c r="T139" i="11"/>
  <c r="T140" i="11"/>
  <c r="T141" i="11"/>
  <c r="T142" i="11"/>
  <c r="T143" i="11"/>
  <c r="T144" i="11"/>
  <c r="T145" i="11"/>
  <c r="T146" i="11"/>
  <c r="T147" i="11"/>
  <c r="T148" i="11"/>
  <c r="T149" i="11"/>
  <c r="T150" i="11"/>
  <c r="T151" i="11"/>
  <c r="T152" i="11"/>
  <c r="T153" i="11"/>
  <c r="T154" i="11"/>
  <c r="T155" i="11"/>
  <c r="T156" i="11"/>
  <c r="T157" i="11"/>
  <c r="T158" i="11"/>
  <c r="T159" i="11"/>
  <c r="T160" i="11"/>
  <c r="T161" i="11"/>
  <c r="T162" i="11"/>
  <c r="T163" i="11"/>
  <c r="T164" i="11"/>
  <c r="T165" i="11"/>
  <c r="T166" i="11"/>
  <c r="T167" i="11"/>
  <c r="T168" i="11"/>
  <c r="T169" i="11"/>
  <c r="T170" i="11"/>
  <c r="T171" i="11"/>
  <c r="T172" i="11"/>
  <c r="T173" i="11"/>
  <c r="T174" i="11"/>
  <c r="T175" i="11"/>
  <c r="T176" i="11"/>
  <c r="T177" i="11"/>
  <c r="T178" i="11"/>
  <c r="T179" i="11"/>
  <c r="T180" i="11"/>
  <c r="T181" i="11"/>
  <c r="T182" i="11"/>
  <c r="T183" i="11"/>
  <c r="T184" i="11"/>
  <c r="T185" i="11"/>
  <c r="T186" i="11"/>
  <c r="T187" i="11"/>
  <c r="T188" i="11"/>
  <c r="T189" i="11"/>
  <c r="T190" i="11"/>
  <c r="T191" i="11"/>
  <c r="T192" i="11"/>
  <c r="T193" i="11"/>
  <c r="T194" i="11"/>
  <c r="T195" i="11"/>
  <c r="T196" i="11"/>
  <c r="T197" i="11"/>
  <c r="T198" i="11"/>
  <c r="T199" i="11"/>
  <c r="T200" i="11"/>
  <c r="T201" i="11"/>
  <c r="T202" i="11"/>
  <c r="T203" i="11"/>
  <c r="T204" i="11"/>
  <c r="T205" i="11"/>
  <c r="T206" i="11"/>
  <c r="T207" i="11"/>
  <c r="T208" i="11"/>
  <c r="T209" i="11"/>
  <c r="T210" i="11"/>
  <c r="T211" i="11"/>
  <c r="T212" i="11"/>
  <c r="T213" i="11"/>
  <c r="T214" i="11"/>
  <c r="T215" i="11"/>
  <c r="T216" i="11"/>
  <c r="T217" i="11"/>
  <c r="T218" i="11"/>
  <c r="T219" i="11"/>
  <c r="T220" i="11"/>
  <c r="T221" i="11"/>
  <c r="T222" i="11"/>
  <c r="T223" i="11"/>
  <c r="T224" i="11"/>
  <c r="T225" i="11"/>
  <c r="T226" i="11"/>
  <c r="T227" i="11"/>
  <c r="T228" i="11"/>
  <c r="T229" i="11"/>
  <c r="T230" i="11"/>
  <c r="T231" i="11"/>
  <c r="T232" i="11"/>
  <c r="T233" i="11"/>
  <c r="T234" i="11"/>
  <c r="T235" i="11"/>
  <c r="T236" i="11"/>
  <c r="T237" i="11"/>
  <c r="T238" i="11"/>
  <c r="T239" i="11"/>
  <c r="T240" i="11"/>
  <c r="T241" i="11"/>
  <c r="T242" i="11"/>
  <c r="T243" i="11"/>
  <c r="T244" i="11"/>
  <c r="T245" i="11"/>
  <c r="T246" i="11"/>
  <c r="T247" i="11"/>
  <c r="T248" i="11"/>
  <c r="T249" i="11"/>
  <c r="T250" i="11"/>
  <c r="T251" i="11"/>
  <c r="T252" i="11"/>
  <c r="T253" i="11"/>
  <c r="T254" i="11"/>
  <c r="T255" i="11"/>
  <c r="T256" i="11"/>
  <c r="T257" i="11"/>
  <c r="T258" i="11"/>
  <c r="T259" i="11"/>
  <c r="T260" i="11"/>
  <c r="T261" i="11"/>
  <c r="T262" i="11"/>
  <c r="T263" i="11"/>
  <c r="T264" i="11"/>
  <c r="T265" i="11"/>
  <c r="T266" i="11"/>
  <c r="T267" i="11"/>
  <c r="T268" i="11"/>
  <c r="T269" i="11"/>
  <c r="T270" i="11"/>
  <c r="T271" i="11"/>
  <c r="T272" i="11"/>
  <c r="T273" i="11"/>
  <c r="T274" i="11"/>
  <c r="T275" i="11"/>
  <c r="T276" i="11"/>
  <c r="T277" i="11"/>
  <c r="T278" i="11"/>
  <c r="T279" i="11"/>
  <c r="T280" i="11"/>
  <c r="T281" i="11"/>
  <c r="T282" i="11"/>
  <c r="T283" i="11"/>
  <c r="T284" i="11"/>
  <c r="T285" i="11"/>
  <c r="T286" i="11"/>
  <c r="T287" i="11"/>
  <c r="T288" i="11"/>
  <c r="T289" i="11"/>
  <c r="T290" i="11"/>
  <c r="T291" i="11"/>
  <c r="T292" i="11"/>
  <c r="T293" i="11"/>
  <c r="T294" i="11"/>
  <c r="T295" i="11"/>
  <c r="T296" i="11"/>
  <c r="T297" i="11"/>
  <c r="T298" i="11"/>
  <c r="T299" i="11"/>
  <c r="T300" i="11"/>
  <c r="T301" i="11"/>
  <c r="T302" i="11"/>
  <c r="T303" i="11"/>
  <c r="T304" i="11"/>
  <c r="T305" i="11"/>
  <c r="T306" i="11"/>
  <c r="T307" i="11"/>
  <c r="T308" i="11"/>
  <c r="T309" i="11"/>
  <c r="T310" i="11"/>
  <c r="T311" i="11"/>
  <c r="T312" i="11"/>
  <c r="T313" i="11"/>
  <c r="T314" i="11"/>
  <c r="T315" i="11"/>
  <c r="T316" i="11"/>
  <c r="T317" i="11"/>
  <c r="T318" i="11"/>
  <c r="T319" i="11"/>
  <c r="T320" i="11"/>
  <c r="T321" i="11"/>
  <c r="T322" i="11"/>
  <c r="T323" i="11"/>
  <c r="T324" i="11"/>
  <c r="T325" i="11"/>
  <c r="T326" i="11"/>
  <c r="T327" i="11"/>
  <c r="T328" i="11"/>
  <c r="T329" i="11"/>
  <c r="T330" i="11"/>
  <c r="T331" i="11"/>
  <c r="T332" i="11"/>
  <c r="T333" i="11"/>
  <c r="T334" i="11"/>
  <c r="T335" i="11"/>
  <c r="T336" i="11"/>
  <c r="T337" i="11"/>
  <c r="T338" i="11"/>
  <c r="T339" i="11"/>
  <c r="T340" i="11"/>
  <c r="T341" i="11"/>
  <c r="T342" i="11"/>
  <c r="T343" i="11"/>
  <c r="T344" i="11"/>
  <c r="T345" i="11"/>
  <c r="T346" i="11"/>
  <c r="T347" i="11"/>
  <c r="T348" i="11"/>
  <c r="T349" i="11"/>
  <c r="T350" i="11"/>
  <c r="T351" i="11"/>
  <c r="T352" i="11"/>
  <c r="T353" i="11"/>
  <c r="T354" i="11"/>
  <c r="T355" i="11"/>
  <c r="T356" i="11"/>
  <c r="T357" i="11"/>
  <c r="T358" i="11"/>
  <c r="T359" i="11"/>
  <c r="T360" i="11"/>
  <c r="T361" i="11"/>
  <c r="T362" i="11"/>
  <c r="T363" i="11"/>
  <c r="T364" i="11"/>
  <c r="T365" i="11"/>
  <c r="T366" i="11"/>
  <c r="T367" i="11"/>
  <c r="T368" i="11"/>
  <c r="T369" i="11"/>
  <c r="T370" i="11"/>
  <c r="T371" i="11"/>
  <c r="T372" i="11"/>
  <c r="T373" i="11"/>
  <c r="T374" i="11"/>
  <c r="T375" i="11"/>
  <c r="T376" i="11"/>
  <c r="T377" i="11"/>
  <c r="T378" i="11"/>
  <c r="T379" i="11"/>
  <c r="T380" i="11"/>
  <c r="T381" i="11"/>
  <c r="T382" i="11"/>
  <c r="T383" i="11"/>
  <c r="T384" i="11"/>
  <c r="T385" i="11"/>
  <c r="T386" i="11"/>
  <c r="T387" i="11"/>
  <c r="T388" i="11"/>
  <c r="T389" i="11"/>
  <c r="T390" i="11"/>
  <c r="T391" i="11"/>
  <c r="T392" i="11"/>
  <c r="T393" i="11"/>
  <c r="T394" i="11"/>
  <c r="T395" i="11"/>
  <c r="T396" i="11"/>
  <c r="T397" i="11"/>
  <c r="T398" i="11"/>
  <c r="T399" i="11"/>
  <c r="T400" i="11"/>
  <c r="T401" i="11"/>
  <c r="T402" i="11"/>
  <c r="T403" i="11"/>
  <c r="T404" i="11"/>
  <c r="T405" i="11"/>
  <c r="T406" i="11"/>
  <c r="T407" i="11"/>
  <c r="T408" i="11"/>
  <c r="T409" i="11"/>
  <c r="T410" i="11"/>
  <c r="T411" i="11"/>
  <c r="T412" i="11"/>
  <c r="T413" i="11"/>
  <c r="T414" i="11"/>
  <c r="T415" i="11"/>
  <c r="T416" i="11"/>
  <c r="T417" i="11"/>
  <c r="T418" i="11"/>
  <c r="T419" i="11"/>
  <c r="T420" i="11"/>
  <c r="T421" i="11"/>
  <c r="T422" i="11"/>
  <c r="T423" i="11"/>
  <c r="T424" i="11"/>
  <c r="T425" i="11"/>
  <c r="T426" i="11"/>
  <c r="T427" i="11"/>
  <c r="T428" i="11"/>
  <c r="T429" i="11"/>
  <c r="T430" i="11"/>
  <c r="T431" i="11"/>
  <c r="T432" i="11"/>
  <c r="T433" i="11"/>
  <c r="T434" i="11"/>
  <c r="T435" i="11"/>
  <c r="T436" i="11"/>
  <c r="T437" i="11"/>
  <c r="T438" i="11"/>
  <c r="T439" i="11"/>
  <c r="T440" i="11"/>
  <c r="T441" i="11"/>
  <c r="T442" i="11"/>
  <c r="T443" i="11"/>
  <c r="T444" i="11"/>
  <c r="T445" i="11"/>
  <c r="T446" i="11"/>
  <c r="T447" i="11"/>
  <c r="T448" i="11"/>
  <c r="T449" i="11"/>
  <c r="T450" i="11"/>
  <c r="T451" i="11"/>
  <c r="T452" i="11"/>
  <c r="T453" i="11"/>
  <c r="T454" i="11"/>
  <c r="T455" i="11"/>
  <c r="T456" i="11"/>
  <c r="T457" i="11"/>
  <c r="T458" i="11"/>
  <c r="T459" i="11"/>
  <c r="T460" i="11"/>
  <c r="T461" i="11"/>
  <c r="T462" i="11"/>
  <c r="T463" i="11"/>
  <c r="T464" i="11"/>
  <c r="T465" i="11"/>
  <c r="T466" i="11"/>
  <c r="T467" i="11"/>
  <c r="T468" i="11"/>
  <c r="T469" i="11"/>
  <c r="T470" i="11"/>
  <c r="T471" i="11"/>
  <c r="T472" i="11"/>
  <c r="T473" i="11"/>
  <c r="T474" i="11"/>
  <c r="T475" i="11"/>
  <c r="T476" i="11"/>
  <c r="T477" i="11"/>
  <c r="T478" i="11"/>
  <c r="T479" i="11"/>
  <c r="T480" i="11"/>
  <c r="T481" i="11"/>
  <c r="T482" i="11"/>
  <c r="T483" i="11"/>
  <c r="T484" i="11"/>
  <c r="T485" i="11"/>
  <c r="T486" i="11"/>
  <c r="T487" i="11"/>
  <c r="T488" i="11"/>
  <c r="T489" i="11"/>
  <c r="T490" i="11"/>
  <c r="T491" i="11"/>
  <c r="T492" i="11"/>
  <c r="T493" i="11"/>
  <c r="T494" i="11"/>
  <c r="T495" i="11"/>
  <c r="T496" i="11"/>
  <c r="T497" i="11"/>
  <c r="T498" i="11"/>
  <c r="T499" i="11"/>
  <c r="T500" i="11"/>
  <c r="T501" i="11"/>
  <c r="T502" i="11"/>
  <c r="T503" i="11"/>
  <c r="T504" i="11"/>
  <c r="T505" i="11"/>
  <c r="T506" i="11"/>
  <c r="T507" i="11"/>
  <c r="T508" i="11"/>
  <c r="T509" i="11"/>
  <c r="T510" i="11"/>
  <c r="T511" i="11"/>
  <c r="T512" i="11"/>
  <c r="T513" i="11"/>
  <c r="T514" i="11"/>
  <c r="T515" i="11"/>
  <c r="T516" i="11"/>
  <c r="T517" i="11"/>
  <c r="T518" i="11"/>
  <c r="T519" i="11"/>
  <c r="T520" i="11"/>
  <c r="T521" i="11"/>
  <c r="T522" i="11"/>
  <c r="T523" i="11"/>
  <c r="T524" i="11"/>
  <c r="T525" i="11"/>
  <c r="T526" i="11"/>
  <c r="T527" i="11"/>
  <c r="T528" i="11"/>
  <c r="T529" i="11"/>
  <c r="T530" i="11"/>
  <c r="T531" i="11"/>
  <c r="T532" i="11"/>
  <c r="T533" i="11"/>
  <c r="T534" i="11"/>
  <c r="T535" i="11"/>
  <c r="T536" i="11"/>
  <c r="T537" i="11"/>
  <c r="T538" i="11"/>
  <c r="T539" i="11"/>
  <c r="T540" i="11"/>
  <c r="T541" i="11"/>
  <c r="T542" i="11"/>
  <c r="T543" i="11"/>
  <c r="T544" i="11"/>
  <c r="T545" i="11"/>
  <c r="T546" i="11"/>
  <c r="T547" i="11"/>
  <c r="T548" i="11"/>
  <c r="T549" i="11"/>
  <c r="T550" i="11"/>
  <c r="T551" i="11"/>
  <c r="T552" i="11"/>
  <c r="T553" i="11"/>
  <c r="T554" i="11"/>
  <c r="T555" i="11"/>
  <c r="T556" i="11"/>
  <c r="T557" i="11"/>
  <c r="T558" i="11"/>
  <c r="T559" i="11"/>
  <c r="T560" i="11"/>
  <c r="T561" i="11"/>
  <c r="T562" i="11"/>
  <c r="T563" i="11"/>
  <c r="T564" i="11"/>
  <c r="T565" i="11"/>
  <c r="T566" i="11"/>
  <c r="T567" i="11"/>
  <c r="T568" i="11"/>
  <c r="T569" i="11"/>
  <c r="T570" i="11"/>
  <c r="T571" i="11"/>
  <c r="T572" i="11"/>
  <c r="T573" i="11"/>
  <c r="T574" i="11"/>
  <c r="T575" i="11"/>
  <c r="T576" i="11"/>
  <c r="T577" i="11"/>
  <c r="T578" i="11"/>
  <c r="T579" i="11"/>
  <c r="T580" i="11"/>
  <c r="T581" i="11"/>
  <c r="T582" i="11"/>
  <c r="T583" i="11"/>
  <c r="T584" i="11"/>
  <c r="T585" i="11"/>
  <c r="T586" i="11"/>
  <c r="T587" i="11"/>
  <c r="T588" i="11"/>
  <c r="T589" i="11"/>
  <c r="T590" i="11"/>
  <c r="T591" i="11"/>
  <c r="T592" i="11"/>
  <c r="T593" i="11"/>
  <c r="T594" i="11"/>
  <c r="T595" i="11"/>
  <c r="T596" i="11"/>
  <c r="T597" i="11"/>
  <c r="T598" i="11"/>
  <c r="T599" i="11"/>
  <c r="T600" i="11"/>
  <c r="T601" i="11"/>
  <c r="T602" i="11"/>
  <c r="T603" i="11"/>
  <c r="T604" i="11"/>
  <c r="T605" i="11"/>
  <c r="T606" i="11"/>
  <c r="T607" i="11"/>
  <c r="T608" i="11"/>
  <c r="T609" i="11"/>
  <c r="T610" i="11"/>
  <c r="T611" i="11"/>
  <c r="T612" i="11"/>
  <c r="T613" i="11"/>
  <c r="T614" i="11"/>
  <c r="T615" i="11"/>
  <c r="T616" i="11"/>
  <c r="T617" i="11"/>
  <c r="T618" i="11"/>
  <c r="T619" i="11"/>
  <c r="T620" i="11"/>
  <c r="T621" i="11"/>
  <c r="T622" i="11"/>
  <c r="T623" i="11"/>
  <c r="T624" i="11"/>
  <c r="T625" i="11"/>
  <c r="T626" i="11"/>
  <c r="T627" i="11"/>
  <c r="T628" i="11"/>
  <c r="T629" i="11"/>
  <c r="T630" i="11"/>
  <c r="T631" i="11"/>
  <c r="T632" i="11"/>
  <c r="T633" i="11"/>
  <c r="T634" i="11"/>
  <c r="T635" i="11"/>
  <c r="T636" i="11"/>
  <c r="T637" i="11"/>
  <c r="T638" i="11"/>
  <c r="T639" i="11"/>
  <c r="T640" i="11"/>
  <c r="T641" i="11"/>
  <c r="T642" i="11"/>
  <c r="T643" i="11"/>
  <c r="T644" i="11"/>
  <c r="T645" i="11"/>
  <c r="T646" i="11"/>
  <c r="T647" i="11"/>
  <c r="T648" i="11"/>
  <c r="T649" i="11"/>
  <c r="T650" i="11"/>
  <c r="T651" i="11"/>
  <c r="T652" i="11"/>
  <c r="T653" i="11"/>
  <c r="T654" i="11"/>
  <c r="T655" i="11"/>
  <c r="T656" i="11"/>
  <c r="T657" i="11"/>
  <c r="T658" i="11"/>
  <c r="T659" i="11"/>
  <c r="T660" i="11"/>
  <c r="T661" i="11"/>
  <c r="T662" i="11"/>
  <c r="T663" i="11"/>
  <c r="T664" i="11"/>
  <c r="T665" i="11"/>
  <c r="T666" i="11"/>
  <c r="T667" i="11"/>
  <c r="T668" i="11"/>
  <c r="T669" i="11"/>
  <c r="T670" i="11"/>
  <c r="T671" i="11"/>
  <c r="T672" i="11"/>
  <c r="T673" i="11"/>
  <c r="T674" i="11"/>
  <c r="T675" i="11"/>
  <c r="T676" i="11"/>
  <c r="T677" i="11"/>
  <c r="T678" i="11"/>
  <c r="T679" i="11"/>
  <c r="T680" i="11"/>
  <c r="T681" i="11"/>
  <c r="T682" i="11"/>
  <c r="T683" i="11"/>
  <c r="T684" i="11"/>
  <c r="T685" i="11"/>
  <c r="T686" i="11"/>
  <c r="T687" i="11"/>
  <c r="T688" i="11"/>
  <c r="T689" i="11"/>
  <c r="T690" i="11"/>
  <c r="T691" i="11"/>
  <c r="T692" i="11"/>
  <c r="T693" i="11"/>
  <c r="T694" i="11"/>
  <c r="T695" i="11"/>
  <c r="T696" i="11"/>
  <c r="T697" i="11"/>
  <c r="T698" i="11"/>
  <c r="T699" i="11"/>
  <c r="T700" i="11"/>
  <c r="T701" i="11"/>
  <c r="T702" i="11"/>
  <c r="T703" i="11"/>
  <c r="T704" i="11"/>
  <c r="T705" i="11"/>
  <c r="T706" i="11"/>
  <c r="T707" i="11"/>
  <c r="T708" i="11"/>
  <c r="T709" i="11"/>
  <c r="T710" i="11"/>
  <c r="T711" i="11"/>
  <c r="T712" i="11"/>
  <c r="T713" i="11"/>
  <c r="T714" i="11"/>
  <c r="T715" i="11"/>
  <c r="T716" i="11"/>
  <c r="T717" i="11"/>
  <c r="T718" i="11"/>
  <c r="T719" i="11"/>
  <c r="T720" i="11"/>
  <c r="T721" i="11"/>
  <c r="T722" i="11"/>
  <c r="T723" i="11"/>
  <c r="T724" i="11"/>
  <c r="T725" i="11"/>
  <c r="T726" i="11"/>
  <c r="T727" i="11"/>
  <c r="T728" i="11"/>
  <c r="T729" i="11"/>
  <c r="T730" i="11"/>
  <c r="T731" i="11"/>
  <c r="T732" i="11"/>
  <c r="T733" i="11"/>
  <c r="T734" i="11"/>
  <c r="T735" i="11"/>
  <c r="T736" i="11"/>
  <c r="T737" i="11"/>
  <c r="T738" i="11"/>
  <c r="T739" i="11"/>
  <c r="T740" i="11"/>
  <c r="T741" i="11"/>
  <c r="T742" i="11"/>
  <c r="T743" i="11"/>
  <c r="T744" i="11"/>
  <c r="T745" i="11"/>
  <c r="T746" i="11"/>
  <c r="T747" i="11"/>
  <c r="T748" i="11"/>
  <c r="T749" i="11"/>
  <c r="T750" i="11"/>
  <c r="T751" i="11"/>
  <c r="T752" i="11"/>
  <c r="T753" i="11"/>
  <c r="T754" i="11"/>
  <c r="T755" i="11"/>
  <c r="T756" i="11"/>
  <c r="T757" i="11"/>
  <c r="T758" i="11"/>
  <c r="T759" i="11"/>
  <c r="T760" i="11"/>
  <c r="T761" i="11"/>
  <c r="T762" i="11"/>
  <c r="T763" i="11"/>
  <c r="T764" i="11"/>
  <c r="T765" i="11"/>
  <c r="T766" i="11"/>
  <c r="T767" i="11"/>
  <c r="T768" i="11"/>
  <c r="T769" i="11"/>
  <c r="T770" i="11"/>
  <c r="T771" i="11"/>
  <c r="T772" i="11"/>
  <c r="T773" i="11"/>
  <c r="T774" i="11"/>
  <c r="T775" i="11"/>
  <c r="T776" i="11"/>
  <c r="T777" i="11"/>
  <c r="T778" i="11"/>
  <c r="T779" i="11"/>
  <c r="T780" i="11"/>
  <c r="T781" i="11"/>
  <c r="T782" i="11"/>
  <c r="T783" i="11"/>
  <c r="T784" i="11"/>
  <c r="T785" i="11"/>
  <c r="T786" i="11"/>
  <c r="T787" i="11"/>
  <c r="T788" i="11"/>
  <c r="T789" i="11"/>
  <c r="T790" i="11"/>
  <c r="T791" i="11"/>
  <c r="T792" i="11"/>
  <c r="T793" i="11"/>
  <c r="T794" i="11"/>
  <c r="T795" i="11"/>
  <c r="T796" i="11"/>
  <c r="T797" i="11"/>
  <c r="T798" i="11"/>
  <c r="T799" i="11"/>
  <c r="T800" i="11"/>
  <c r="T801" i="11"/>
  <c r="T802" i="11"/>
  <c r="T803" i="11"/>
  <c r="T804" i="11"/>
  <c r="T805" i="11"/>
  <c r="T806" i="11"/>
  <c r="T807" i="11"/>
  <c r="T808" i="11"/>
  <c r="T809" i="11"/>
  <c r="T810" i="11"/>
  <c r="T811" i="11"/>
  <c r="T812" i="11"/>
  <c r="T813" i="11"/>
  <c r="T814" i="11"/>
  <c r="T815" i="11"/>
  <c r="T816" i="11"/>
  <c r="T817" i="11"/>
  <c r="T818" i="11"/>
  <c r="T819" i="11"/>
  <c r="T820" i="11"/>
  <c r="T821" i="11"/>
  <c r="T822" i="11"/>
  <c r="T823" i="11"/>
  <c r="T824" i="11"/>
  <c r="T825" i="11"/>
  <c r="T826" i="11"/>
  <c r="T827" i="11"/>
  <c r="T828" i="11"/>
  <c r="T829" i="11"/>
  <c r="T830" i="11"/>
  <c r="T831" i="11"/>
  <c r="T832" i="11"/>
  <c r="T833" i="11"/>
  <c r="T834" i="11"/>
  <c r="T835" i="11"/>
  <c r="T836" i="11"/>
  <c r="T837" i="11"/>
  <c r="T838" i="11"/>
  <c r="T839" i="11"/>
  <c r="T840" i="11"/>
  <c r="T841" i="11"/>
  <c r="T842" i="11"/>
  <c r="T843" i="11"/>
  <c r="T844" i="11"/>
  <c r="T845" i="11"/>
  <c r="T846" i="11"/>
  <c r="T847" i="11"/>
  <c r="T848" i="11"/>
  <c r="T849" i="11"/>
  <c r="T850" i="11"/>
  <c r="T851" i="11"/>
  <c r="T852" i="11"/>
  <c r="T853" i="11"/>
  <c r="T854" i="11"/>
  <c r="T855" i="11"/>
  <c r="T856" i="11"/>
  <c r="T857" i="11"/>
  <c r="T858" i="11"/>
  <c r="T859" i="11"/>
  <c r="T860" i="11"/>
  <c r="T861" i="11"/>
  <c r="T862" i="11"/>
  <c r="T863" i="11"/>
  <c r="T864" i="11"/>
  <c r="T865" i="11"/>
  <c r="T866" i="11"/>
  <c r="T867" i="11"/>
  <c r="T868" i="11"/>
  <c r="T869" i="11"/>
  <c r="T870" i="11"/>
  <c r="T871" i="11"/>
  <c r="T872" i="11"/>
  <c r="T873" i="11"/>
  <c r="T874" i="11"/>
  <c r="T875" i="11"/>
  <c r="T876" i="11"/>
  <c r="T877" i="11"/>
  <c r="T878" i="11"/>
  <c r="T879" i="11"/>
  <c r="T880" i="11"/>
  <c r="T881" i="11"/>
  <c r="T882" i="11"/>
  <c r="T883" i="11"/>
  <c r="T884" i="11"/>
  <c r="T885" i="11"/>
  <c r="T886" i="11"/>
  <c r="T887" i="11"/>
  <c r="T888" i="11"/>
  <c r="T889" i="11"/>
  <c r="T890" i="11"/>
  <c r="T891" i="11"/>
  <c r="T892" i="11"/>
  <c r="T893" i="11"/>
  <c r="T894" i="11"/>
  <c r="T895" i="11"/>
  <c r="T896" i="11"/>
  <c r="T897" i="11"/>
  <c r="T898" i="11"/>
  <c r="T899" i="11"/>
  <c r="T900" i="11"/>
  <c r="T901" i="11"/>
  <c r="T902" i="11"/>
  <c r="T903" i="11"/>
  <c r="T904" i="11"/>
  <c r="T905" i="11"/>
  <c r="T906" i="11"/>
  <c r="T907" i="11"/>
  <c r="T908" i="11"/>
  <c r="T909" i="11"/>
  <c r="T910" i="11"/>
  <c r="T911" i="11"/>
  <c r="T912" i="11"/>
  <c r="T913" i="11"/>
  <c r="T914" i="11"/>
  <c r="T915" i="11"/>
  <c r="T916" i="11"/>
  <c r="T917" i="11"/>
  <c r="T918" i="11"/>
  <c r="T919" i="11"/>
  <c r="T920" i="11"/>
  <c r="T921" i="11"/>
  <c r="T922" i="11"/>
  <c r="T923" i="11"/>
  <c r="T924" i="11"/>
  <c r="T925" i="11"/>
  <c r="T926" i="11"/>
  <c r="T927" i="11"/>
  <c r="T928" i="11"/>
  <c r="T929" i="11"/>
  <c r="T930" i="11"/>
  <c r="T931" i="11"/>
  <c r="T932" i="11"/>
  <c r="T933" i="11"/>
  <c r="T934" i="11"/>
  <c r="T935" i="11"/>
  <c r="T936" i="11"/>
  <c r="T937" i="11"/>
  <c r="T938" i="11"/>
  <c r="T939" i="11"/>
  <c r="T940" i="11"/>
  <c r="T941" i="11"/>
  <c r="T942" i="11"/>
  <c r="T943" i="11"/>
  <c r="T944" i="11"/>
  <c r="T945" i="11"/>
  <c r="T946" i="11"/>
  <c r="T947" i="11"/>
  <c r="T948" i="11"/>
  <c r="T949" i="11"/>
  <c r="T950" i="11"/>
  <c r="T951" i="11"/>
  <c r="T952" i="11"/>
  <c r="T953" i="11"/>
  <c r="T954" i="11"/>
  <c r="T955" i="11"/>
  <c r="T956" i="11"/>
  <c r="T957" i="11"/>
  <c r="T958" i="11"/>
  <c r="T959" i="11"/>
  <c r="T960" i="11"/>
  <c r="T961" i="11"/>
  <c r="T962" i="11"/>
  <c r="T963" i="11"/>
  <c r="T964" i="11"/>
  <c r="T965" i="11"/>
  <c r="T966" i="11"/>
  <c r="T967" i="11"/>
  <c r="T968" i="11"/>
  <c r="T969" i="11"/>
  <c r="T970" i="11"/>
  <c r="T971" i="11"/>
  <c r="T972" i="11"/>
  <c r="T973" i="11"/>
  <c r="T974" i="11"/>
  <c r="T975" i="11"/>
  <c r="T976" i="11"/>
  <c r="T977" i="11"/>
  <c r="T978" i="11"/>
  <c r="T979" i="11"/>
  <c r="T980" i="11"/>
  <c r="T981" i="11"/>
  <c r="T982" i="11"/>
  <c r="T983" i="11"/>
  <c r="T984" i="11"/>
  <c r="T985" i="11"/>
  <c r="T986" i="11"/>
  <c r="T987" i="11"/>
  <c r="T988" i="11"/>
  <c r="T989" i="11"/>
  <c r="T990" i="11"/>
  <c r="T991" i="11"/>
  <c r="T992" i="11"/>
  <c r="T993" i="11"/>
  <c r="T994" i="11"/>
  <c r="T995" i="11"/>
  <c r="T996" i="11"/>
  <c r="T997" i="11"/>
  <c r="T998" i="11"/>
  <c r="T999" i="11"/>
  <c r="T1000" i="11"/>
  <c r="T1001" i="11"/>
  <c r="T1002" i="11"/>
  <c r="T1003" i="11"/>
  <c r="T1004" i="11"/>
  <c r="T1005" i="11"/>
  <c r="T1006" i="11"/>
  <c r="T1007" i="11"/>
  <c r="T1008" i="11"/>
  <c r="T1009" i="11"/>
  <c r="T1010" i="11"/>
  <c r="T1011" i="11"/>
  <c r="T1012" i="11"/>
  <c r="T1013" i="11"/>
  <c r="T1014" i="11"/>
  <c r="T1015" i="11"/>
  <c r="T1016" i="11"/>
  <c r="T1017" i="11"/>
  <c r="T1018" i="11"/>
  <c r="T1019" i="11"/>
  <c r="T1020" i="11"/>
  <c r="T1021" i="11"/>
  <c r="T1022" i="11"/>
  <c r="T1023" i="11"/>
  <c r="T1024" i="11"/>
  <c r="T1025" i="11"/>
  <c r="T1026" i="11"/>
  <c r="T1027" i="11"/>
  <c r="T1028" i="11"/>
  <c r="T1029" i="11"/>
  <c r="T1030" i="11"/>
  <c r="T1031" i="11"/>
  <c r="T1032" i="11"/>
  <c r="T1033" i="11"/>
  <c r="T1034" i="11"/>
  <c r="T1035" i="11"/>
  <c r="T1036" i="11"/>
  <c r="T1037" i="11"/>
  <c r="T1038" i="11"/>
  <c r="T1039" i="11"/>
  <c r="T1040" i="11"/>
  <c r="T1041" i="11"/>
  <c r="T1042" i="11"/>
  <c r="T1043" i="11"/>
  <c r="T1044" i="11"/>
  <c r="T1045" i="11"/>
  <c r="T1046" i="11"/>
  <c r="T1047" i="11"/>
  <c r="T1048" i="11"/>
  <c r="T1049" i="11"/>
  <c r="T1050" i="11"/>
  <c r="T1051" i="11"/>
  <c r="T1052" i="11"/>
  <c r="T1053" i="11"/>
  <c r="T1054" i="11"/>
  <c r="T1055" i="11"/>
  <c r="T1056" i="11"/>
  <c r="T1057" i="11"/>
  <c r="T1058" i="11"/>
  <c r="T1059" i="11"/>
  <c r="T1060" i="11"/>
  <c r="T1061" i="11"/>
  <c r="T1062" i="11"/>
  <c r="T1063" i="11"/>
  <c r="T1064" i="11"/>
  <c r="T1065" i="11"/>
  <c r="T1066" i="11"/>
  <c r="T1067" i="11"/>
  <c r="T1068" i="11"/>
  <c r="T1069" i="11"/>
  <c r="T1070" i="11"/>
  <c r="T1071" i="11"/>
  <c r="T1072" i="11"/>
  <c r="T1073" i="11"/>
  <c r="T1074" i="11"/>
  <c r="T1075" i="11"/>
  <c r="T1076" i="11"/>
  <c r="T1077" i="11"/>
  <c r="T1078" i="11"/>
  <c r="T1079" i="11"/>
  <c r="T1080" i="11"/>
  <c r="T1081" i="11"/>
  <c r="T1082" i="11"/>
  <c r="T1083" i="11"/>
  <c r="T1084" i="11"/>
  <c r="T1085" i="11"/>
  <c r="T1086" i="11"/>
  <c r="T1087" i="11"/>
  <c r="T1088" i="11"/>
  <c r="T1089" i="11"/>
  <c r="T1090" i="11"/>
  <c r="T1091" i="11"/>
  <c r="T1092" i="11"/>
  <c r="T1093" i="11"/>
  <c r="T1094" i="11"/>
  <c r="T1095" i="11"/>
  <c r="T1096" i="11"/>
  <c r="T1097" i="11"/>
  <c r="T1098" i="11"/>
  <c r="T1099" i="11"/>
  <c r="T1100" i="11"/>
  <c r="T1101" i="11"/>
  <c r="T1102" i="11"/>
  <c r="T1103" i="11"/>
  <c r="T1104" i="11"/>
  <c r="T1105" i="11"/>
  <c r="T1106" i="11"/>
  <c r="T1107" i="11"/>
  <c r="T1108" i="11"/>
  <c r="T1109" i="11"/>
  <c r="T1110" i="11"/>
  <c r="T1111" i="11"/>
  <c r="T1112" i="11"/>
  <c r="T1113" i="11"/>
  <c r="T1114" i="11"/>
  <c r="T1115" i="11"/>
  <c r="T1116" i="11"/>
  <c r="T1117" i="11"/>
  <c r="T1118" i="11"/>
  <c r="T1119" i="11"/>
  <c r="T1120" i="11"/>
  <c r="T1121" i="11"/>
  <c r="T1122" i="11"/>
  <c r="T1123" i="11"/>
  <c r="T1124" i="11"/>
  <c r="T1125" i="11"/>
  <c r="T1126" i="11"/>
  <c r="T1127" i="11"/>
  <c r="T1128" i="11"/>
  <c r="T1129" i="11"/>
  <c r="T1130" i="11"/>
  <c r="T1131" i="11"/>
  <c r="T1132" i="11"/>
  <c r="T1133" i="11"/>
  <c r="T1134" i="11"/>
  <c r="T1135" i="11"/>
  <c r="T1136" i="11"/>
  <c r="T1137" i="11"/>
  <c r="T1138" i="11"/>
  <c r="T1139" i="11"/>
  <c r="T1140" i="11"/>
  <c r="T1141" i="11"/>
  <c r="T1142" i="11"/>
  <c r="T1143" i="11"/>
  <c r="T1144" i="11"/>
  <c r="T1145" i="11"/>
  <c r="T1146" i="11"/>
  <c r="T1147" i="11"/>
  <c r="T1148" i="11"/>
  <c r="T1149" i="11"/>
  <c r="T1150" i="11"/>
  <c r="T1151" i="11"/>
  <c r="T1152" i="11"/>
  <c r="T1153" i="11"/>
  <c r="T1154" i="11"/>
  <c r="T1155" i="11"/>
  <c r="T1156" i="11"/>
  <c r="T1157" i="11"/>
  <c r="T1158" i="11"/>
  <c r="T1159" i="11"/>
  <c r="T1160" i="11"/>
  <c r="T1161" i="11"/>
  <c r="T1162" i="11"/>
  <c r="T1163" i="11"/>
  <c r="T1164" i="11"/>
  <c r="T1165" i="11"/>
  <c r="T1166" i="11"/>
  <c r="T1167" i="11"/>
  <c r="T1168" i="11"/>
  <c r="T1169" i="11"/>
  <c r="T1170" i="11"/>
  <c r="T1171" i="11"/>
  <c r="T1172" i="11"/>
  <c r="T1173" i="11"/>
  <c r="T1174" i="11"/>
  <c r="T1175" i="11"/>
  <c r="T1176" i="11"/>
  <c r="T1177" i="11"/>
  <c r="T1178" i="11"/>
  <c r="T1179" i="11"/>
  <c r="T1180" i="11"/>
  <c r="T1181" i="11"/>
  <c r="T1182" i="11"/>
  <c r="T1183" i="11"/>
  <c r="T1184" i="11"/>
  <c r="T1185" i="11"/>
  <c r="T1186" i="11"/>
  <c r="T1187" i="11"/>
  <c r="T1188" i="11"/>
  <c r="T1189" i="11"/>
  <c r="T1190" i="11"/>
  <c r="T1191" i="11"/>
  <c r="T1192" i="11"/>
  <c r="T1193" i="11"/>
  <c r="T1194" i="11"/>
  <c r="T1195" i="11"/>
  <c r="T1196" i="11"/>
  <c r="T1197" i="11"/>
  <c r="T1198" i="11"/>
  <c r="T1199" i="11"/>
  <c r="T1200" i="11"/>
  <c r="T1201" i="11"/>
  <c r="T1202" i="11"/>
  <c r="T1203" i="11"/>
  <c r="T1204" i="11"/>
  <c r="T1205" i="11"/>
  <c r="T1206" i="11"/>
  <c r="T1207" i="11"/>
  <c r="T1208" i="11"/>
  <c r="T1209" i="11"/>
  <c r="T1210" i="11"/>
  <c r="T1211" i="11"/>
  <c r="T1212" i="11"/>
  <c r="T1213" i="11"/>
  <c r="T1214" i="11"/>
  <c r="T1215" i="11"/>
  <c r="T1216" i="11"/>
  <c r="T1217" i="11"/>
  <c r="T1218" i="11"/>
  <c r="T1219" i="11"/>
  <c r="T1220" i="11"/>
  <c r="T1221" i="11"/>
  <c r="T1222" i="11"/>
  <c r="T1223" i="11"/>
  <c r="T1224" i="11"/>
  <c r="T1225" i="11"/>
  <c r="T1226" i="11"/>
  <c r="T1227" i="11"/>
  <c r="T1228" i="11"/>
  <c r="T1229" i="11"/>
  <c r="T1230" i="11"/>
  <c r="T1231" i="11"/>
  <c r="T1232" i="11"/>
  <c r="T1233" i="11"/>
  <c r="T1234" i="11"/>
  <c r="T1235" i="11"/>
  <c r="T1236" i="11"/>
  <c r="T1237" i="11"/>
  <c r="T1238" i="11"/>
  <c r="T1239" i="11"/>
  <c r="T1240" i="11"/>
  <c r="T1241" i="11"/>
  <c r="T1242" i="11"/>
  <c r="T1243" i="11"/>
  <c r="T1244" i="11"/>
  <c r="T1245" i="11"/>
  <c r="T1246" i="11"/>
  <c r="T1247" i="11"/>
  <c r="T1248" i="11"/>
  <c r="T1249" i="11"/>
  <c r="T1250" i="11"/>
  <c r="T1251" i="11"/>
  <c r="T1252" i="11"/>
  <c r="T1253" i="11"/>
  <c r="T1254" i="11"/>
  <c r="T1255" i="11"/>
  <c r="T1256" i="11"/>
  <c r="T1257" i="11"/>
  <c r="T1258" i="11"/>
  <c r="T1259" i="11"/>
  <c r="T1260" i="11"/>
  <c r="T1261" i="11"/>
  <c r="T1262" i="11"/>
  <c r="T1263" i="11"/>
  <c r="T1264" i="11"/>
  <c r="T1265" i="11"/>
  <c r="T1266" i="11"/>
  <c r="T1267" i="11"/>
  <c r="T1268" i="11"/>
  <c r="T1269" i="11"/>
  <c r="T1270" i="11"/>
  <c r="T1271" i="11"/>
  <c r="T1272" i="11"/>
  <c r="T1273" i="11"/>
  <c r="T1274" i="11"/>
  <c r="T1275" i="11"/>
  <c r="T1276" i="11"/>
  <c r="T1277" i="11"/>
  <c r="T1278" i="11"/>
  <c r="T1279" i="11"/>
  <c r="T1280" i="11"/>
  <c r="T1281" i="11"/>
  <c r="T1282" i="11"/>
  <c r="T1283" i="11"/>
  <c r="T1284" i="11"/>
  <c r="T1285" i="11"/>
  <c r="T1286" i="11"/>
  <c r="T1287" i="11"/>
  <c r="T1288" i="11"/>
  <c r="T1289" i="11"/>
  <c r="T1290" i="11"/>
  <c r="T1291" i="11"/>
  <c r="T1292" i="11"/>
  <c r="T1293" i="11"/>
  <c r="T1294" i="11"/>
  <c r="T1295" i="11"/>
  <c r="T1296" i="11"/>
  <c r="T1297" i="11"/>
  <c r="T1298" i="11"/>
  <c r="T1299" i="11"/>
  <c r="T1300" i="11"/>
  <c r="T1301" i="11"/>
  <c r="T1302" i="11"/>
  <c r="T1303" i="11"/>
  <c r="T1304" i="11"/>
  <c r="T1305" i="11"/>
  <c r="T1306" i="11"/>
  <c r="T1307" i="11"/>
  <c r="T1308" i="11"/>
  <c r="T1309" i="11"/>
  <c r="T1310" i="11"/>
  <c r="T1311" i="11"/>
  <c r="T1312" i="11"/>
  <c r="T1313" i="11"/>
  <c r="T1314" i="11"/>
  <c r="T1315" i="11"/>
  <c r="T1316" i="11"/>
  <c r="T1317" i="11"/>
  <c r="T1318" i="11"/>
  <c r="T1319" i="11"/>
  <c r="T1320" i="11"/>
  <c r="T1321" i="11"/>
  <c r="T1322" i="11"/>
  <c r="T1323" i="11"/>
  <c r="T1324" i="11"/>
  <c r="T1325" i="11"/>
  <c r="T1326" i="11"/>
  <c r="T1327" i="11"/>
  <c r="T1328" i="11"/>
  <c r="T1329" i="11"/>
  <c r="T1330" i="11"/>
  <c r="T1331" i="11"/>
  <c r="T1332" i="11"/>
  <c r="T1333" i="11"/>
  <c r="T1334" i="11"/>
  <c r="T1335" i="11"/>
  <c r="T1336" i="11"/>
  <c r="T1337" i="11"/>
  <c r="T1338" i="11"/>
  <c r="T1339" i="11"/>
  <c r="T1340" i="11"/>
  <c r="T1341" i="11"/>
  <c r="T1342" i="11"/>
  <c r="T1343" i="11"/>
  <c r="T1344" i="11"/>
  <c r="T1345" i="11"/>
  <c r="T1346" i="11"/>
  <c r="T1347" i="11"/>
  <c r="T1348" i="11"/>
  <c r="T1349" i="11"/>
  <c r="T1350" i="11"/>
  <c r="T1351" i="11"/>
  <c r="T1352" i="11"/>
  <c r="T1353" i="11"/>
  <c r="T1354" i="11"/>
  <c r="T1355" i="11"/>
  <c r="T1356" i="11"/>
  <c r="T1357" i="11"/>
  <c r="T1358" i="11"/>
  <c r="T1359" i="11"/>
  <c r="T1360" i="11"/>
  <c r="T1361" i="11"/>
  <c r="T1362" i="11"/>
  <c r="T1363" i="11"/>
  <c r="T1364" i="11"/>
  <c r="T1365" i="11"/>
  <c r="T1366" i="11"/>
  <c r="T1367" i="11"/>
  <c r="T1368" i="11"/>
  <c r="T1369" i="11"/>
  <c r="T1370" i="11"/>
  <c r="T1371" i="11"/>
  <c r="T1372" i="11"/>
  <c r="T1373" i="11"/>
  <c r="T1374" i="11"/>
  <c r="T1375" i="11"/>
  <c r="T1376" i="11"/>
  <c r="T1377" i="11"/>
  <c r="T1378" i="11"/>
  <c r="T1379" i="11"/>
  <c r="T1380" i="11"/>
  <c r="T1381" i="11"/>
  <c r="T1382" i="11"/>
  <c r="T1383" i="11"/>
  <c r="T1384" i="11"/>
  <c r="T1385" i="11"/>
  <c r="T1386" i="11"/>
  <c r="T1387" i="11"/>
  <c r="T1388" i="11"/>
  <c r="T1389" i="11"/>
  <c r="T1390" i="11"/>
  <c r="T1391" i="11"/>
  <c r="T1392" i="11"/>
  <c r="T1393" i="11"/>
  <c r="T1394" i="11"/>
  <c r="T1395" i="11"/>
  <c r="T1396" i="11"/>
  <c r="T1397" i="11"/>
  <c r="T1398" i="11"/>
  <c r="T1399" i="11"/>
  <c r="T1400" i="11"/>
  <c r="T1401" i="11"/>
  <c r="T1402" i="11"/>
  <c r="T1403" i="11"/>
  <c r="T1404" i="11"/>
  <c r="T1405" i="11"/>
  <c r="T1406" i="11"/>
  <c r="T1407" i="11"/>
  <c r="T1408" i="11"/>
  <c r="T1409" i="11"/>
  <c r="T1410" i="11"/>
  <c r="T1411" i="11"/>
  <c r="T1412" i="11"/>
  <c r="T1413" i="11"/>
  <c r="T1414" i="11"/>
  <c r="T1415" i="11"/>
  <c r="T1416" i="11"/>
  <c r="T1417" i="11"/>
  <c r="T1418" i="11"/>
  <c r="T1419" i="11"/>
  <c r="T1420" i="11"/>
  <c r="T1421" i="11"/>
  <c r="T1422" i="11"/>
  <c r="T1423" i="11"/>
  <c r="T1424" i="11"/>
  <c r="T1425" i="11"/>
  <c r="T1426" i="11"/>
  <c r="T1427" i="11"/>
  <c r="T1428" i="11"/>
  <c r="T1429" i="11"/>
  <c r="T1430" i="11"/>
  <c r="T1431" i="11"/>
  <c r="T1432" i="11"/>
  <c r="T1433" i="11"/>
  <c r="T1434" i="11"/>
  <c r="T1435" i="11"/>
  <c r="T1436" i="11"/>
  <c r="T1437" i="11"/>
  <c r="T1438" i="11"/>
  <c r="T1439" i="11"/>
  <c r="T1440" i="11"/>
  <c r="T1441" i="11"/>
  <c r="T1442" i="11"/>
  <c r="T1443" i="11"/>
  <c r="T1444" i="11"/>
  <c r="T1445" i="11"/>
  <c r="T1446" i="11"/>
  <c r="T1447" i="11"/>
  <c r="T1448" i="11"/>
  <c r="T1449" i="11"/>
  <c r="T1450" i="11"/>
  <c r="T1451" i="11"/>
  <c r="T1452" i="11"/>
  <c r="T1453" i="11"/>
  <c r="T1454" i="11"/>
  <c r="T1455" i="11"/>
  <c r="T1456" i="11"/>
  <c r="T1457" i="11"/>
  <c r="T1458" i="11"/>
  <c r="T1459" i="11"/>
  <c r="T1460" i="11"/>
  <c r="T1461" i="11"/>
  <c r="T1462" i="11"/>
  <c r="T1463" i="11"/>
  <c r="T1464" i="11"/>
  <c r="T1465" i="11"/>
  <c r="T1466" i="11"/>
  <c r="T1467" i="11"/>
  <c r="T1468" i="11"/>
  <c r="T1469" i="11"/>
  <c r="T1470" i="11"/>
  <c r="T1471" i="11"/>
  <c r="T1472" i="11"/>
  <c r="T1473" i="11"/>
  <c r="T1474" i="11"/>
  <c r="T1475" i="11"/>
  <c r="T1476" i="11"/>
  <c r="T1477" i="11"/>
  <c r="T1478" i="11"/>
  <c r="T1479" i="11"/>
  <c r="T1480" i="11"/>
  <c r="T1481" i="11"/>
  <c r="T1482" i="11"/>
  <c r="T1483" i="11"/>
  <c r="T1484" i="11"/>
  <c r="T1485" i="11"/>
  <c r="T1486" i="11"/>
  <c r="T1487" i="11"/>
  <c r="T1488" i="11"/>
  <c r="T1489" i="11"/>
  <c r="T1490" i="11"/>
  <c r="T1491" i="11"/>
  <c r="T1492" i="11"/>
  <c r="T1493" i="11"/>
  <c r="T1494" i="11"/>
  <c r="T1495" i="11"/>
  <c r="T1496" i="11"/>
  <c r="T1497" i="11"/>
  <c r="T1498" i="11"/>
  <c r="T1499" i="11"/>
  <c r="T1500" i="11"/>
  <c r="T1501" i="11"/>
  <c r="T1502" i="11"/>
  <c r="T1503" i="11"/>
  <c r="T1504" i="11"/>
  <c r="T1505" i="11"/>
  <c r="T1506" i="11"/>
  <c r="T1507" i="11"/>
  <c r="T1508" i="11"/>
  <c r="T1509" i="11"/>
  <c r="T1510" i="11"/>
  <c r="T1511" i="11"/>
  <c r="T1512" i="11"/>
  <c r="T1513" i="11"/>
  <c r="T1514" i="11"/>
  <c r="T1515" i="11"/>
  <c r="T1516" i="11"/>
  <c r="T1517" i="11"/>
  <c r="T1518" i="11"/>
  <c r="T1519" i="11"/>
  <c r="T1520" i="11"/>
  <c r="T1521" i="11"/>
  <c r="T1522" i="11"/>
  <c r="T1523" i="11"/>
  <c r="T1524" i="11"/>
  <c r="T1525" i="11"/>
  <c r="T1526" i="11"/>
  <c r="T1527" i="11"/>
  <c r="T1528" i="11"/>
  <c r="T1529" i="11"/>
  <c r="T1530" i="11"/>
  <c r="T1531" i="11"/>
  <c r="T1532" i="11"/>
  <c r="T1533" i="11"/>
  <c r="T1534" i="11"/>
  <c r="T1535" i="11"/>
  <c r="T1536" i="11"/>
  <c r="T1537" i="11"/>
  <c r="T1538" i="11"/>
  <c r="T1539" i="11"/>
  <c r="T1540" i="11"/>
  <c r="T1541" i="11"/>
  <c r="T1542" i="11"/>
  <c r="T1543" i="11"/>
  <c r="T1544" i="11"/>
  <c r="T1545" i="11"/>
  <c r="T1546" i="11"/>
  <c r="T1547" i="11"/>
  <c r="T1548" i="11"/>
  <c r="T1549" i="11"/>
  <c r="T1550" i="11"/>
  <c r="T1551" i="11"/>
  <c r="T1552" i="11"/>
  <c r="T1553" i="11"/>
  <c r="T1554" i="11"/>
  <c r="T1555" i="11"/>
  <c r="T1556" i="11"/>
  <c r="T1557" i="11"/>
  <c r="T1558" i="11"/>
  <c r="T1559" i="11"/>
  <c r="T1560" i="11"/>
  <c r="T1561" i="11"/>
  <c r="T1562" i="11"/>
  <c r="T1563" i="11"/>
  <c r="T1564" i="11"/>
  <c r="T1565" i="11"/>
  <c r="T1566" i="11"/>
  <c r="T1567" i="11"/>
  <c r="T1568" i="11"/>
  <c r="T1569" i="11"/>
  <c r="T1570" i="11"/>
  <c r="T1571" i="11"/>
  <c r="T1572" i="11"/>
  <c r="T1573" i="11"/>
  <c r="T1574" i="11"/>
  <c r="T1575" i="11"/>
  <c r="T1576" i="11"/>
  <c r="T1577" i="11"/>
  <c r="T1578" i="11"/>
  <c r="T1579" i="11"/>
  <c r="T1580" i="11"/>
  <c r="T1581" i="11"/>
  <c r="T1582" i="11"/>
  <c r="T1583" i="11"/>
  <c r="T1584" i="11"/>
  <c r="T1585" i="11"/>
  <c r="T1586" i="11"/>
  <c r="T1587" i="11"/>
  <c r="T1588" i="11"/>
  <c r="T1589" i="11"/>
  <c r="T1590" i="11"/>
  <c r="T1591" i="11"/>
  <c r="T1592" i="11"/>
  <c r="T1593" i="11"/>
  <c r="T1594" i="11"/>
  <c r="T1595" i="11"/>
  <c r="T1596" i="11"/>
  <c r="T1597" i="11"/>
  <c r="T1598" i="11"/>
  <c r="T1599" i="11"/>
  <c r="T1600" i="11"/>
  <c r="T1601" i="11"/>
  <c r="T1602" i="11"/>
  <c r="T1603" i="11"/>
  <c r="T1604" i="11"/>
  <c r="T1605" i="11"/>
  <c r="T1606" i="11"/>
  <c r="T1607" i="11"/>
  <c r="T1608" i="11"/>
  <c r="T1609" i="11"/>
  <c r="T1610" i="11"/>
  <c r="T1611" i="11"/>
  <c r="T1612" i="11"/>
  <c r="T1613" i="11"/>
  <c r="T1614" i="11"/>
  <c r="T1615" i="11"/>
  <c r="T1616" i="11"/>
  <c r="T1617" i="11"/>
  <c r="T1618" i="11"/>
  <c r="T1619" i="11"/>
  <c r="T1620" i="11"/>
  <c r="T1621" i="11"/>
  <c r="T1622" i="11"/>
  <c r="T1623" i="11"/>
  <c r="T1624" i="11"/>
  <c r="T1625" i="11"/>
  <c r="T1626" i="11"/>
  <c r="T1627" i="11"/>
  <c r="T1628" i="11"/>
  <c r="T1629" i="11"/>
  <c r="T1630" i="11"/>
  <c r="T1631" i="11"/>
  <c r="T1632" i="11"/>
  <c r="T1633" i="11"/>
  <c r="T1634" i="11"/>
  <c r="T1635" i="11"/>
  <c r="T1636" i="11"/>
  <c r="T1637" i="11"/>
  <c r="T1638" i="11"/>
  <c r="T1639" i="11"/>
  <c r="T1640" i="11"/>
  <c r="T1641" i="11"/>
  <c r="T1642" i="11"/>
  <c r="T1643" i="11"/>
  <c r="T1644" i="11"/>
  <c r="T1645" i="11"/>
  <c r="T1646" i="11"/>
  <c r="T1647" i="11"/>
  <c r="T1648" i="11"/>
  <c r="T1649" i="11"/>
  <c r="T1650" i="11"/>
  <c r="T1651" i="11"/>
  <c r="T1652" i="11"/>
  <c r="T1653" i="11"/>
  <c r="T1654" i="11"/>
  <c r="T1655" i="11"/>
  <c r="T1656" i="11"/>
  <c r="T1657" i="11"/>
  <c r="T1658" i="11"/>
  <c r="T1659" i="11"/>
  <c r="T1660" i="11"/>
  <c r="T1661" i="11"/>
  <c r="T1662" i="11"/>
  <c r="T1663" i="11"/>
  <c r="T1664" i="11"/>
  <c r="T1665" i="11"/>
  <c r="T1666" i="11"/>
  <c r="T1667" i="11"/>
  <c r="T1668" i="11"/>
  <c r="T1669" i="11"/>
  <c r="T1670" i="11"/>
  <c r="T1671" i="11"/>
  <c r="T1672" i="11"/>
  <c r="T1673" i="11"/>
  <c r="T1674" i="11"/>
  <c r="T1675" i="11"/>
  <c r="T1676" i="11"/>
  <c r="T1677" i="11"/>
  <c r="T1678" i="11"/>
  <c r="T1679" i="11"/>
  <c r="T1680" i="11"/>
  <c r="T1681" i="11"/>
  <c r="T1682" i="11"/>
  <c r="T1683" i="11"/>
  <c r="T1684" i="11"/>
  <c r="T1685" i="11"/>
  <c r="T1686" i="11"/>
  <c r="T1687" i="11"/>
  <c r="T1688" i="11"/>
  <c r="T1689" i="11"/>
  <c r="T1690" i="11"/>
  <c r="T1691" i="11"/>
  <c r="T1692" i="11"/>
  <c r="T1693" i="11"/>
  <c r="T1694" i="11"/>
  <c r="T1695" i="11"/>
  <c r="T1696" i="11"/>
  <c r="T1697" i="11"/>
  <c r="T1698" i="11"/>
  <c r="T1699" i="11"/>
  <c r="T1700" i="11"/>
  <c r="T1701" i="11"/>
  <c r="T1702" i="11"/>
  <c r="T1703" i="11"/>
  <c r="T1704" i="11"/>
  <c r="T1705" i="11"/>
  <c r="T1706" i="11"/>
  <c r="T1707" i="11"/>
  <c r="T1708" i="11"/>
  <c r="T1709" i="11"/>
  <c r="T1710" i="11"/>
  <c r="T1711" i="11"/>
  <c r="T1712" i="11"/>
  <c r="T1713" i="11"/>
  <c r="T1714" i="11"/>
  <c r="T1715" i="11"/>
  <c r="T1716" i="11"/>
  <c r="T1717" i="11"/>
  <c r="T1718" i="11"/>
  <c r="T1719" i="11"/>
  <c r="T1720" i="11"/>
  <c r="T1721" i="11"/>
  <c r="T1722" i="11"/>
  <c r="T1723" i="11"/>
  <c r="T1724" i="11"/>
  <c r="T1725" i="11"/>
  <c r="T1726" i="11"/>
  <c r="T1727" i="11"/>
  <c r="T1728" i="11"/>
  <c r="T1729" i="11"/>
  <c r="T1730" i="11"/>
  <c r="T1731" i="11"/>
  <c r="T1732" i="11"/>
  <c r="T1733" i="11"/>
  <c r="T1734" i="11"/>
  <c r="T1735" i="11"/>
  <c r="T1736" i="11"/>
  <c r="T1737" i="11"/>
  <c r="T1738" i="11"/>
  <c r="T1739" i="11"/>
  <c r="T1740" i="11"/>
  <c r="T1741" i="11"/>
  <c r="T1742" i="11"/>
  <c r="T1743" i="11"/>
  <c r="T1744" i="11"/>
  <c r="T1745" i="11"/>
  <c r="T1746" i="11"/>
  <c r="T1747" i="11"/>
  <c r="T1748" i="11"/>
  <c r="T1749" i="11"/>
  <c r="T1750" i="11"/>
  <c r="T1751" i="11"/>
  <c r="T1752" i="11"/>
  <c r="T1753" i="11"/>
  <c r="T1754" i="11"/>
  <c r="T1755" i="11"/>
  <c r="T1756" i="11"/>
  <c r="T1757" i="11"/>
  <c r="T1758" i="11"/>
  <c r="T1759" i="11"/>
  <c r="T1760" i="11"/>
  <c r="T1761" i="11"/>
  <c r="T1762" i="11"/>
  <c r="T1763" i="11"/>
  <c r="T1764" i="11"/>
  <c r="T1765" i="11"/>
  <c r="T1766" i="11"/>
  <c r="T1767" i="11"/>
  <c r="T1768" i="11"/>
  <c r="T1769" i="11"/>
  <c r="T1770" i="11"/>
  <c r="T1771" i="11"/>
  <c r="T1772" i="11"/>
  <c r="T1773" i="11"/>
  <c r="T1774" i="11"/>
  <c r="T1775" i="11"/>
  <c r="T1776" i="11"/>
  <c r="T1777" i="11"/>
  <c r="T1778" i="11"/>
  <c r="T1779" i="11"/>
  <c r="T1780" i="11"/>
  <c r="T1781" i="11"/>
  <c r="T1782" i="11"/>
  <c r="T1783" i="11"/>
  <c r="T1784" i="11"/>
  <c r="T1785" i="11"/>
  <c r="T1786" i="11"/>
  <c r="T1787" i="11"/>
  <c r="T1788" i="11"/>
  <c r="T1789" i="11"/>
  <c r="T1790" i="11"/>
  <c r="T1791" i="11"/>
  <c r="T1792" i="11"/>
  <c r="T1793" i="11"/>
  <c r="T1794" i="11"/>
  <c r="T1795" i="11"/>
  <c r="T1796" i="11"/>
  <c r="T1797" i="11"/>
  <c r="T1798" i="11"/>
  <c r="T1799" i="11"/>
  <c r="T1800" i="11"/>
  <c r="T1801" i="11"/>
  <c r="T1802" i="11"/>
  <c r="T1803" i="11"/>
  <c r="T1804" i="11"/>
  <c r="T1805" i="11"/>
  <c r="T1806" i="11"/>
  <c r="T1807" i="11"/>
  <c r="T1808" i="11"/>
  <c r="T1809" i="11"/>
  <c r="T1810" i="11"/>
  <c r="T1811" i="11"/>
  <c r="T1812" i="11"/>
  <c r="T1813" i="11"/>
  <c r="T1814" i="11"/>
  <c r="T1815" i="11"/>
  <c r="T1816" i="11"/>
  <c r="T1817" i="11"/>
  <c r="T1818" i="11"/>
  <c r="T1819" i="11"/>
  <c r="T1820" i="11"/>
  <c r="T1821" i="11"/>
  <c r="T1822" i="11"/>
  <c r="T1823" i="11"/>
  <c r="T1824" i="11"/>
  <c r="T1825" i="11"/>
  <c r="T1826" i="11"/>
  <c r="T1827" i="11"/>
  <c r="T1828" i="11"/>
  <c r="T1829" i="11"/>
  <c r="T1830" i="11"/>
  <c r="T1831" i="11"/>
  <c r="T1832" i="11"/>
  <c r="T1833" i="11"/>
  <c r="T1834" i="11"/>
  <c r="T1835" i="11"/>
  <c r="T1836" i="11"/>
  <c r="T1837" i="11"/>
  <c r="T1838" i="11"/>
  <c r="T1839" i="11"/>
  <c r="T1840" i="11"/>
  <c r="T1841" i="11"/>
  <c r="T1842" i="11"/>
  <c r="T1843" i="11"/>
  <c r="T1844" i="11"/>
  <c r="T1845" i="11"/>
  <c r="T1846" i="11"/>
  <c r="T1847" i="11"/>
  <c r="T1848" i="11"/>
  <c r="T1849" i="11"/>
  <c r="T1850" i="11"/>
  <c r="T1851" i="11"/>
  <c r="T1852" i="11"/>
  <c r="T1853" i="11"/>
  <c r="T1854" i="11"/>
  <c r="T1855" i="11"/>
  <c r="T1856" i="11"/>
  <c r="T1857" i="11"/>
  <c r="T1858" i="11"/>
  <c r="T1859" i="11"/>
  <c r="T1860" i="11"/>
  <c r="T1861" i="11"/>
  <c r="T1862" i="11"/>
  <c r="T1863" i="11"/>
  <c r="T1864" i="11"/>
  <c r="T1865" i="11"/>
  <c r="T1866" i="11"/>
  <c r="T1867" i="11"/>
  <c r="T1868" i="11"/>
  <c r="T1869" i="11"/>
  <c r="T1870" i="11"/>
  <c r="T1871" i="11"/>
  <c r="T1872" i="11"/>
  <c r="T1873" i="11"/>
  <c r="T1874" i="11"/>
  <c r="T1875" i="11"/>
  <c r="T1876" i="11"/>
  <c r="T1877" i="11"/>
  <c r="T1878" i="11"/>
  <c r="T1879" i="11"/>
  <c r="T1880" i="11"/>
  <c r="T1881" i="11"/>
  <c r="T1882" i="11"/>
  <c r="T1883" i="11"/>
  <c r="T1884" i="11"/>
  <c r="T1885" i="11"/>
  <c r="T1886" i="11"/>
  <c r="T1887" i="11"/>
  <c r="T1888" i="11"/>
  <c r="T1889" i="11"/>
  <c r="T1890" i="11"/>
  <c r="T1891" i="11"/>
  <c r="T1892" i="11"/>
  <c r="T1893" i="11"/>
  <c r="T1894" i="11"/>
  <c r="T1895" i="11"/>
  <c r="T1896" i="11"/>
  <c r="T1897" i="11"/>
  <c r="T1898" i="11"/>
  <c r="T1899" i="11"/>
  <c r="T1900" i="11"/>
  <c r="T1901" i="11"/>
  <c r="T1902" i="11"/>
  <c r="T1903" i="11"/>
  <c r="T1904" i="11"/>
  <c r="T1905" i="11"/>
  <c r="T1906" i="11"/>
  <c r="T1907" i="11"/>
  <c r="T1908" i="11"/>
  <c r="T1909" i="11"/>
  <c r="T1910" i="11"/>
  <c r="T1911" i="11"/>
  <c r="T1912" i="11"/>
  <c r="T1913" i="11"/>
  <c r="T1914" i="11"/>
  <c r="T1915" i="11"/>
  <c r="T1916" i="11"/>
  <c r="T1917" i="11"/>
  <c r="T1918" i="11"/>
  <c r="T1919" i="11"/>
  <c r="T1920" i="11"/>
  <c r="T1921" i="11"/>
  <c r="T1922" i="11"/>
  <c r="T1923" i="11"/>
  <c r="T1924" i="11"/>
  <c r="T1925" i="11"/>
  <c r="T1926" i="11"/>
  <c r="T1927" i="11"/>
  <c r="T1928" i="11"/>
  <c r="T1929" i="11"/>
  <c r="T1930" i="11"/>
  <c r="T1931" i="11"/>
  <c r="T1932" i="11"/>
  <c r="T1933" i="11"/>
  <c r="T1934" i="11"/>
  <c r="T1935" i="11"/>
  <c r="T1936" i="11"/>
  <c r="T1937" i="11"/>
  <c r="T1938" i="11"/>
  <c r="T1939" i="11"/>
  <c r="T1940" i="11"/>
  <c r="T1941" i="11"/>
  <c r="T1942" i="11"/>
  <c r="T1943" i="11"/>
  <c r="T1944" i="11"/>
  <c r="T1945" i="11"/>
  <c r="T1946" i="11"/>
  <c r="T1947" i="11"/>
  <c r="T1948" i="11"/>
  <c r="T1949" i="11"/>
  <c r="T1950" i="11"/>
  <c r="T1951" i="11"/>
  <c r="T1952" i="11"/>
  <c r="T1953" i="11"/>
  <c r="T1954" i="11"/>
  <c r="T1955" i="11"/>
  <c r="T1956" i="11"/>
  <c r="T1957" i="11"/>
  <c r="T1958" i="11"/>
  <c r="T1959" i="11"/>
  <c r="T1960" i="11"/>
  <c r="T1961" i="11"/>
  <c r="T1962" i="11"/>
  <c r="T1963" i="11"/>
  <c r="T1964" i="11"/>
  <c r="T1965" i="11"/>
  <c r="T1966" i="11"/>
  <c r="T1967" i="11"/>
  <c r="T1968" i="11"/>
  <c r="T1969" i="11"/>
  <c r="T1970" i="11"/>
  <c r="T1971" i="11"/>
  <c r="T1972" i="11"/>
  <c r="T1973" i="11"/>
  <c r="T1974" i="11"/>
  <c r="T1975" i="11"/>
  <c r="T1976" i="11"/>
  <c r="T1977" i="11"/>
  <c r="T1978" i="11"/>
  <c r="T1979" i="11"/>
  <c r="T1980" i="11"/>
  <c r="T1981" i="11"/>
  <c r="T1982" i="11"/>
  <c r="T1983" i="11"/>
  <c r="T1984" i="11"/>
  <c r="T1985" i="11"/>
  <c r="T1986" i="11"/>
  <c r="T1987" i="11"/>
  <c r="T1988" i="11"/>
  <c r="T1989" i="11"/>
  <c r="T1990" i="11"/>
  <c r="T1991" i="11"/>
  <c r="T1992" i="11"/>
  <c r="T1993" i="11"/>
  <c r="T1994" i="11"/>
  <c r="T1995" i="11"/>
  <c r="T1996" i="11"/>
  <c r="T1997" i="11"/>
  <c r="T1998" i="11"/>
  <c r="T1999" i="11"/>
  <c r="T2000" i="11"/>
  <c r="T2001" i="11"/>
  <c r="T2002" i="11"/>
  <c r="T2003" i="11"/>
  <c r="T2004" i="11"/>
  <c r="T2005" i="11"/>
  <c r="T2006" i="11"/>
  <c r="T2007" i="11"/>
  <c r="T2008" i="11"/>
  <c r="T2009" i="11"/>
  <c r="T2010" i="11"/>
  <c r="T2011" i="11"/>
  <c r="T2012" i="11"/>
  <c r="T2013" i="11"/>
  <c r="T2014" i="11"/>
  <c r="T2015" i="11"/>
  <c r="T2016" i="11"/>
  <c r="T2017" i="11"/>
  <c r="T2018" i="11"/>
  <c r="T2019" i="11"/>
  <c r="T2020" i="11"/>
  <c r="T2021" i="11"/>
  <c r="T2022" i="11"/>
  <c r="T2023" i="11"/>
  <c r="T2024" i="11"/>
  <c r="T2025" i="11"/>
  <c r="T2026" i="11"/>
  <c r="T2027" i="11"/>
  <c r="T2028" i="11"/>
  <c r="T2029" i="11"/>
  <c r="T2030" i="11"/>
  <c r="T2031" i="11"/>
  <c r="T2032" i="11"/>
  <c r="T2033" i="11"/>
  <c r="T2034" i="11"/>
  <c r="T2035" i="11"/>
  <c r="T2036" i="11"/>
  <c r="T2037" i="11"/>
  <c r="T2038" i="11"/>
  <c r="T2039" i="11"/>
  <c r="T2040" i="11"/>
  <c r="T2041" i="11"/>
  <c r="T2042" i="11"/>
  <c r="T2043" i="11"/>
  <c r="T2044" i="11"/>
  <c r="T2045" i="11"/>
  <c r="T2046" i="11"/>
  <c r="T2047" i="11"/>
  <c r="T2048" i="11"/>
  <c r="T2049" i="11"/>
  <c r="T2050" i="11"/>
  <c r="T2051" i="11"/>
  <c r="T2052" i="11"/>
  <c r="T2053" i="11"/>
  <c r="T2054" i="11"/>
  <c r="T2055" i="11"/>
  <c r="T2056" i="11"/>
  <c r="T2057" i="11"/>
  <c r="T2058" i="11"/>
  <c r="T2059" i="11"/>
  <c r="T2060" i="11"/>
  <c r="T2061" i="11"/>
  <c r="T2062" i="11"/>
  <c r="T2063" i="11"/>
  <c r="T2064" i="11"/>
  <c r="T2065" i="11"/>
  <c r="T2066" i="11"/>
  <c r="T2067" i="11"/>
  <c r="T2068" i="11"/>
  <c r="T2069" i="11"/>
  <c r="T2070" i="11"/>
  <c r="T2071" i="11"/>
  <c r="T2072" i="11"/>
  <c r="T2073" i="11"/>
  <c r="T2074" i="11"/>
  <c r="T2075" i="11"/>
  <c r="T2076" i="11"/>
  <c r="T2077" i="11"/>
  <c r="T2078" i="11"/>
  <c r="T2079" i="11"/>
  <c r="T2080" i="11"/>
  <c r="T2081" i="11"/>
  <c r="T2082" i="11"/>
  <c r="T2083" i="11"/>
  <c r="T2084" i="11"/>
  <c r="T2085" i="11"/>
  <c r="T2086" i="11"/>
  <c r="T2087" i="11"/>
  <c r="T2088" i="11"/>
  <c r="T2089" i="11"/>
  <c r="T2090" i="11"/>
  <c r="T2091" i="11"/>
  <c r="T2092" i="11"/>
  <c r="T2093" i="11"/>
  <c r="T2094" i="11"/>
  <c r="T2095" i="11"/>
  <c r="T2096" i="11"/>
  <c r="T2097" i="11"/>
  <c r="T2098" i="11"/>
  <c r="T2099" i="11"/>
  <c r="T2100" i="11"/>
  <c r="T2101" i="11"/>
  <c r="T2102" i="11"/>
  <c r="T2103" i="11"/>
  <c r="T2104" i="11"/>
  <c r="T2105" i="11"/>
  <c r="T2106" i="11"/>
  <c r="T2107" i="11"/>
  <c r="T2108" i="11"/>
  <c r="T2109" i="11"/>
  <c r="T2110" i="11"/>
  <c r="T2111" i="11"/>
  <c r="T2112" i="11"/>
  <c r="T2113" i="11"/>
  <c r="T2114" i="11"/>
  <c r="T2115" i="11"/>
  <c r="T2116" i="11"/>
  <c r="T2117" i="11"/>
  <c r="T2118" i="11"/>
  <c r="T2119" i="11"/>
  <c r="T2120" i="11"/>
  <c r="T2121" i="11"/>
  <c r="T2122" i="11"/>
  <c r="T2123" i="11"/>
  <c r="T2124" i="11"/>
  <c r="T2125" i="11"/>
  <c r="T2126" i="11"/>
  <c r="T2127" i="11"/>
  <c r="T2128" i="11"/>
  <c r="T2129" i="11"/>
  <c r="T2130" i="11"/>
  <c r="T2131" i="11"/>
  <c r="T2132" i="11"/>
  <c r="T2133" i="11"/>
  <c r="T2134" i="11"/>
  <c r="T2135" i="11"/>
  <c r="T2136" i="11"/>
  <c r="T2137" i="11"/>
  <c r="T2138" i="11"/>
  <c r="T2139" i="11"/>
  <c r="T2140" i="11"/>
  <c r="T2141" i="11"/>
  <c r="T2142" i="11"/>
  <c r="T2143" i="11"/>
  <c r="T2144" i="11"/>
  <c r="T2145" i="11"/>
  <c r="T2146" i="11"/>
  <c r="T2147" i="11"/>
  <c r="T2148" i="11"/>
  <c r="T2149" i="11"/>
  <c r="T2150" i="11"/>
  <c r="T2151" i="11"/>
  <c r="T2152" i="11"/>
  <c r="T2153" i="11"/>
  <c r="T2154" i="11"/>
  <c r="T2155" i="11"/>
  <c r="T2156" i="11"/>
  <c r="T2157" i="11"/>
  <c r="T2158" i="11"/>
  <c r="T2159" i="11"/>
  <c r="T2160" i="11"/>
  <c r="T2161" i="11"/>
  <c r="T2162" i="11"/>
  <c r="T2163" i="11"/>
  <c r="T2164" i="11"/>
  <c r="T2165" i="11"/>
  <c r="T2166" i="11"/>
  <c r="T2167" i="11"/>
  <c r="T2168" i="11"/>
  <c r="T2169" i="11"/>
  <c r="T2170" i="11"/>
  <c r="T2171" i="11"/>
  <c r="T2172" i="11"/>
  <c r="T2173" i="11"/>
  <c r="T2174" i="11"/>
  <c r="T2175" i="11"/>
  <c r="T2176" i="11"/>
  <c r="T2177" i="11"/>
  <c r="T2178" i="11"/>
  <c r="T2179" i="11"/>
  <c r="T2180" i="11"/>
  <c r="T2181" i="11"/>
  <c r="T2182" i="11"/>
  <c r="T2183" i="11"/>
  <c r="T2184" i="11"/>
  <c r="T2185" i="11"/>
  <c r="T2186" i="11"/>
  <c r="T2187" i="11"/>
  <c r="T2188" i="11"/>
  <c r="T2189" i="11"/>
  <c r="T2190" i="11"/>
  <c r="T2191" i="11"/>
  <c r="T2192" i="11"/>
  <c r="T2193" i="11"/>
  <c r="T2194" i="11"/>
  <c r="T2195" i="11"/>
  <c r="T2196" i="11"/>
  <c r="T2197" i="11"/>
  <c r="T2198" i="11"/>
  <c r="T2199" i="11"/>
  <c r="T2200" i="11"/>
  <c r="T2201" i="11"/>
  <c r="T2202" i="11"/>
  <c r="T2203" i="11"/>
  <c r="T2204" i="11"/>
  <c r="T2205" i="11"/>
  <c r="T2206" i="11"/>
  <c r="T2207" i="11"/>
  <c r="T2208" i="11"/>
  <c r="T2209" i="11"/>
  <c r="T2210" i="11"/>
  <c r="T2211" i="11"/>
  <c r="T2212" i="11"/>
  <c r="T2213" i="11"/>
  <c r="T2214" i="11"/>
  <c r="T2215" i="11"/>
  <c r="T2216" i="11"/>
  <c r="T2217" i="11"/>
  <c r="T2218" i="11"/>
  <c r="T2219" i="11"/>
  <c r="T2220" i="11"/>
  <c r="T2221" i="11"/>
  <c r="T2222" i="11"/>
  <c r="T2223" i="11"/>
  <c r="T2224" i="11"/>
  <c r="T2225" i="11"/>
  <c r="T2226" i="11"/>
  <c r="T2227" i="11"/>
  <c r="T2228" i="11"/>
  <c r="T2229" i="11"/>
  <c r="T2230" i="11"/>
  <c r="T2231" i="11"/>
  <c r="T2232" i="11"/>
  <c r="T2233" i="11"/>
  <c r="T2234" i="11"/>
  <c r="T2235" i="11"/>
  <c r="T2236" i="11"/>
  <c r="T2237" i="11"/>
  <c r="T2238" i="11"/>
  <c r="T2239" i="11"/>
  <c r="T2240" i="11"/>
  <c r="T2241" i="11"/>
  <c r="T2242" i="11"/>
  <c r="T2243" i="11"/>
  <c r="T2244" i="11"/>
  <c r="T2245" i="11"/>
  <c r="T2246" i="11"/>
  <c r="T2247" i="11"/>
  <c r="T2248" i="11"/>
  <c r="T2249" i="11"/>
  <c r="T2250" i="11"/>
  <c r="T2251" i="11"/>
  <c r="T2252" i="11"/>
  <c r="T2253" i="11"/>
  <c r="T2254" i="11"/>
  <c r="T2255" i="11"/>
  <c r="T2256" i="11"/>
  <c r="T2257" i="11"/>
  <c r="T2258" i="11"/>
  <c r="T2259" i="11"/>
  <c r="T2260" i="11"/>
  <c r="T2261" i="11"/>
  <c r="T2262" i="11"/>
  <c r="T2263" i="11"/>
  <c r="T2264" i="11"/>
  <c r="T2265" i="11"/>
  <c r="T2266" i="11"/>
  <c r="T2267" i="11"/>
  <c r="T2268" i="11"/>
  <c r="T2269" i="11"/>
  <c r="T2270" i="11"/>
  <c r="T2271" i="11"/>
  <c r="T2272" i="11"/>
  <c r="T2273" i="11"/>
  <c r="T2274" i="11"/>
  <c r="T2275" i="11"/>
  <c r="T2276" i="11"/>
  <c r="T2277" i="11"/>
  <c r="T2278" i="11"/>
  <c r="T2279" i="11"/>
  <c r="T2280" i="11"/>
  <c r="T2281" i="11"/>
  <c r="T2282" i="11"/>
  <c r="T2283" i="11"/>
  <c r="T2284" i="11"/>
  <c r="T2285" i="11"/>
  <c r="T2286" i="11"/>
  <c r="T2287" i="11"/>
  <c r="T2288" i="11"/>
  <c r="T2289" i="11"/>
  <c r="T2290" i="11"/>
  <c r="T2291" i="11"/>
  <c r="T2292" i="11"/>
  <c r="T2293" i="11"/>
  <c r="T2294" i="11"/>
  <c r="T2295" i="11"/>
  <c r="T2296" i="11"/>
  <c r="T2297" i="11"/>
  <c r="T2298" i="11"/>
  <c r="T2299" i="11"/>
  <c r="T2300" i="11"/>
  <c r="T2301" i="11"/>
  <c r="T2302" i="11"/>
  <c r="T2303" i="11"/>
  <c r="T2304" i="11"/>
  <c r="T2305" i="11"/>
  <c r="T2306" i="11"/>
  <c r="T2307" i="11"/>
  <c r="T2308" i="11"/>
  <c r="T2309" i="11"/>
  <c r="T2310" i="11"/>
  <c r="T2311" i="11"/>
  <c r="T2312" i="11"/>
  <c r="T2313" i="11"/>
  <c r="T2314" i="11"/>
  <c r="T2315" i="11"/>
  <c r="T2316" i="11"/>
  <c r="T2317" i="11"/>
  <c r="T2318" i="11"/>
  <c r="T2319" i="11"/>
  <c r="T2320" i="11"/>
  <c r="T2321" i="11"/>
  <c r="T2322" i="11"/>
  <c r="T2323" i="11"/>
  <c r="T2324" i="11"/>
  <c r="T2325" i="11"/>
  <c r="T2326" i="11"/>
  <c r="T2327" i="11"/>
  <c r="T2328" i="11"/>
  <c r="T2329" i="11"/>
  <c r="T2330" i="11"/>
  <c r="T2331" i="11"/>
  <c r="T2332" i="11"/>
  <c r="T2333" i="11"/>
  <c r="T2334" i="11"/>
  <c r="T2335" i="11"/>
  <c r="T2336" i="11"/>
  <c r="T2337" i="11"/>
  <c r="T2338" i="11"/>
  <c r="T2339" i="11"/>
  <c r="T2340" i="11"/>
  <c r="T2341" i="11"/>
  <c r="T2342" i="11"/>
  <c r="T2343" i="11"/>
  <c r="T2344" i="11"/>
  <c r="T2345" i="11"/>
  <c r="T2346" i="11"/>
  <c r="T2347" i="11"/>
  <c r="T2348" i="11"/>
  <c r="T2349" i="11"/>
  <c r="T2350" i="11"/>
  <c r="T2351" i="11"/>
  <c r="T2352" i="11"/>
  <c r="T2353" i="11"/>
  <c r="T2354" i="11"/>
  <c r="T2355" i="11"/>
  <c r="T2356" i="11"/>
  <c r="T2357" i="11"/>
  <c r="T2358" i="11"/>
  <c r="T2359" i="11"/>
  <c r="T2360" i="11"/>
  <c r="T2361" i="11"/>
  <c r="T2362" i="11"/>
  <c r="T2363" i="11"/>
  <c r="T2364" i="11"/>
  <c r="T2365" i="11"/>
  <c r="T2366" i="11"/>
  <c r="T2367" i="11"/>
  <c r="T2368" i="11"/>
  <c r="T2369" i="11"/>
  <c r="T2370" i="11"/>
  <c r="T2371" i="11"/>
  <c r="T2372" i="11"/>
  <c r="T2373" i="11"/>
  <c r="T2374" i="11"/>
  <c r="T2375" i="11"/>
  <c r="T2376" i="11"/>
  <c r="T2377" i="11"/>
  <c r="T2378" i="11"/>
  <c r="T2379" i="11"/>
  <c r="T2380" i="11"/>
  <c r="T2381" i="11"/>
  <c r="T2382" i="11"/>
  <c r="T2383" i="11"/>
  <c r="T2384" i="11"/>
  <c r="T2385" i="11"/>
  <c r="T2386" i="11"/>
  <c r="T2387" i="11"/>
  <c r="T2388" i="11"/>
  <c r="T2389" i="11"/>
  <c r="T2390" i="11"/>
  <c r="T2391" i="11"/>
  <c r="T2392" i="11"/>
  <c r="T2393" i="11"/>
  <c r="T2394" i="11"/>
  <c r="T2395" i="11"/>
  <c r="T2396" i="11"/>
  <c r="T2397" i="11"/>
  <c r="T2398" i="11"/>
  <c r="T2399" i="11"/>
  <c r="T2400" i="11"/>
  <c r="T2401" i="11"/>
  <c r="T2402" i="11"/>
  <c r="T2403" i="11"/>
  <c r="T2404" i="11"/>
  <c r="T2405" i="11"/>
  <c r="T2406" i="11"/>
  <c r="T2407" i="11"/>
  <c r="T2408" i="11"/>
  <c r="T2409" i="11"/>
  <c r="T2410" i="11"/>
  <c r="T2411" i="11"/>
  <c r="T2412" i="11"/>
  <c r="T2413" i="11"/>
  <c r="T2414" i="11"/>
  <c r="T2415" i="11"/>
  <c r="T2416" i="11"/>
  <c r="T2417" i="11"/>
  <c r="T2418" i="11"/>
  <c r="T2419" i="11"/>
  <c r="T2420" i="11"/>
  <c r="T2421" i="11"/>
  <c r="T2422" i="11"/>
  <c r="T2423" i="11"/>
  <c r="T2424" i="11"/>
  <c r="T2425" i="11"/>
  <c r="T2426" i="11"/>
  <c r="T2427" i="11"/>
  <c r="T2428" i="11"/>
  <c r="T2429" i="11"/>
  <c r="T2430" i="11"/>
  <c r="T2431" i="11"/>
  <c r="T2432" i="11"/>
  <c r="T2433" i="11"/>
  <c r="T2434" i="11"/>
  <c r="T2435" i="11"/>
  <c r="T2436" i="11"/>
  <c r="T2437" i="11"/>
  <c r="T2438" i="11"/>
  <c r="T2439" i="11"/>
  <c r="T2440" i="11"/>
  <c r="T2441" i="11"/>
  <c r="T2442" i="11"/>
  <c r="T2443" i="11"/>
  <c r="T2444" i="11"/>
  <c r="T2445" i="11"/>
  <c r="T2446" i="11"/>
  <c r="T2447" i="11"/>
  <c r="T2448" i="11"/>
  <c r="T2449" i="11"/>
  <c r="T2450" i="11"/>
  <c r="T2451" i="11"/>
  <c r="T2452" i="11"/>
  <c r="T2453" i="11"/>
  <c r="T2454" i="11"/>
  <c r="T2455" i="11"/>
  <c r="T2456" i="11"/>
  <c r="T2457" i="11"/>
  <c r="T2458" i="11"/>
  <c r="T2459" i="11"/>
  <c r="T2460" i="11"/>
  <c r="T2461" i="11"/>
  <c r="T2462" i="11"/>
  <c r="T2463" i="11"/>
  <c r="T2464" i="11"/>
  <c r="T2465" i="11"/>
  <c r="T2466" i="11"/>
  <c r="T2467" i="11"/>
  <c r="T2468" i="11"/>
  <c r="T2469" i="11"/>
  <c r="T2470" i="11"/>
  <c r="T2471" i="11"/>
  <c r="T2472" i="11"/>
  <c r="T2473" i="11"/>
  <c r="T2474" i="11"/>
  <c r="T2475" i="11"/>
  <c r="T2476" i="11"/>
  <c r="T2477" i="11"/>
  <c r="T2478" i="11"/>
  <c r="T2479" i="11"/>
  <c r="T2480" i="11"/>
  <c r="T2481" i="11"/>
  <c r="T2482" i="11"/>
  <c r="T2483" i="11"/>
  <c r="T2484" i="11"/>
  <c r="T2485" i="11"/>
  <c r="T2486" i="11"/>
  <c r="T2487" i="11"/>
  <c r="T2488" i="11"/>
  <c r="T2489" i="11"/>
  <c r="T2490" i="11"/>
  <c r="T2491" i="11"/>
  <c r="T2492" i="11"/>
  <c r="T2493" i="11"/>
  <c r="T2494" i="11"/>
  <c r="T2495" i="11"/>
  <c r="T2496" i="11"/>
  <c r="T2497" i="11"/>
  <c r="T2498" i="11"/>
  <c r="T2499" i="11"/>
  <c r="T2500" i="11"/>
  <c r="T2501" i="11"/>
  <c r="T2502" i="11"/>
  <c r="T2503" i="11"/>
  <c r="T2504" i="11"/>
  <c r="T2505" i="11"/>
  <c r="T2506" i="11"/>
  <c r="T2507" i="11"/>
  <c r="T2508" i="11"/>
  <c r="T2509" i="11"/>
  <c r="T2510" i="11"/>
  <c r="T2511" i="11"/>
  <c r="T2512" i="11"/>
  <c r="T2513" i="11"/>
  <c r="T2514" i="11"/>
  <c r="T2515" i="11"/>
  <c r="T2516" i="11"/>
  <c r="T2517" i="11"/>
  <c r="T2518" i="11"/>
  <c r="T2519" i="11"/>
  <c r="T2520" i="11"/>
  <c r="T2521" i="11"/>
  <c r="T2522" i="11"/>
  <c r="T2523" i="11"/>
  <c r="T2524" i="11"/>
  <c r="T2525" i="11"/>
  <c r="T2526" i="11"/>
  <c r="T2527" i="11"/>
  <c r="T2528" i="11"/>
  <c r="T2529" i="11"/>
  <c r="T2530" i="11"/>
  <c r="T2531" i="11"/>
  <c r="T2532" i="11"/>
  <c r="T2533" i="11"/>
  <c r="T2534" i="11"/>
  <c r="T2535" i="11"/>
  <c r="T2536" i="11"/>
  <c r="T2537" i="11"/>
  <c r="T2538" i="11"/>
  <c r="T2539" i="11"/>
  <c r="T2540" i="11"/>
  <c r="T2541" i="11"/>
  <c r="T2542" i="11"/>
  <c r="T2543" i="11"/>
  <c r="T2544" i="11"/>
  <c r="T2545" i="11"/>
  <c r="T2546" i="11"/>
  <c r="T2547" i="11"/>
  <c r="T2548" i="11"/>
  <c r="T2549" i="11"/>
  <c r="T2550" i="11"/>
  <c r="T2551" i="11"/>
  <c r="T2552" i="11"/>
  <c r="T2553" i="11"/>
  <c r="T2554" i="11"/>
  <c r="T2555" i="11"/>
  <c r="T2556" i="11"/>
  <c r="T2557" i="11"/>
  <c r="T2558" i="11"/>
  <c r="T2559" i="11"/>
  <c r="T2560" i="11"/>
  <c r="T2561" i="11"/>
  <c r="T2562" i="11"/>
  <c r="T2563" i="11"/>
  <c r="T2564" i="11"/>
  <c r="T2565" i="11"/>
  <c r="T2566" i="11"/>
  <c r="T2567" i="11"/>
  <c r="T2568" i="11"/>
  <c r="T2569" i="11"/>
  <c r="T2570" i="11"/>
  <c r="T2571" i="11"/>
  <c r="T2572" i="11"/>
  <c r="T2573" i="11"/>
  <c r="T2574" i="11"/>
  <c r="T2575" i="11"/>
  <c r="T2576" i="11"/>
  <c r="T2577" i="11"/>
  <c r="T2578" i="11"/>
  <c r="T2579" i="11"/>
  <c r="T2580" i="11"/>
  <c r="T2581" i="11"/>
  <c r="T2582" i="11"/>
  <c r="T2583" i="11"/>
  <c r="T2584" i="11"/>
  <c r="T2585" i="11"/>
  <c r="T2586" i="11"/>
  <c r="T2587" i="11"/>
  <c r="T2588" i="11"/>
  <c r="T2589" i="11"/>
  <c r="T2590" i="11"/>
  <c r="T2591" i="11"/>
  <c r="T2592" i="11"/>
  <c r="T2593" i="11"/>
  <c r="T2594" i="11"/>
  <c r="T2595" i="11"/>
  <c r="T2596" i="11"/>
  <c r="T2597" i="11"/>
  <c r="T2598" i="11"/>
  <c r="T2599" i="11"/>
  <c r="T2600" i="11"/>
  <c r="T2601" i="11"/>
  <c r="T2602" i="11"/>
  <c r="T2603" i="11"/>
  <c r="T2604" i="11"/>
  <c r="T2605" i="11"/>
  <c r="T2606" i="11"/>
  <c r="T2607" i="11"/>
  <c r="T2608" i="11"/>
  <c r="T2609" i="11"/>
  <c r="T2610" i="11"/>
  <c r="T2611" i="11"/>
  <c r="T2612" i="11"/>
  <c r="T2613" i="11"/>
  <c r="T2614" i="11"/>
  <c r="T2615" i="11"/>
  <c r="T2616" i="11"/>
  <c r="T2617" i="11"/>
  <c r="T2618" i="11"/>
  <c r="T2619" i="11"/>
  <c r="T2620" i="11"/>
  <c r="T2621" i="11"/>
  <c r="T2622" i="11"/>
  <c r="T2623" i="11"/>
  <c r="T2624" i="11"/>
  <c r="T2625" i="11"/>
  <c r="T2626" i="11"/>
  <c r="T2627" i="11"/>
  <c r="T2628" i="11"/>
  <c r="T2629" i="11"/>
  <c r="T2630" i="11"/>
  <c r="T2631" i="11"/>
  <c r="T2632" i="11"/>
  <c r="T2633" i="11"/>
  <c r="T2634" i="11"/>
  <c r="T2635" i="11"/>
  <c r="T2636" i="11"/>
  <c r="T2637" i="11"/>
  <c r="T2638" i="11"/>
  <c r="T2639" i="11"/>
  <c r="T2640" i="11"/>
  <c r="T2641" i="11"/>
  <c r="T2642" i="11"/>
  <c r="T2643" i="11"/>
  <c r="T2644" i="11"/>
  <c r="T2645" i="11"/>
  <c r="T2646" i="11"/>
  <c r="T2647" i="11"/>
  <c r="T2648" i="11"/>
  <c r="T2649" i="11"/>
  <c r="T2650" i="11"/>
  <c r="T2651" i="11"/>
  <c r="T2652" i="11"/>
  <c r="T2653" i="11"/>
  <c r="T2654" i="11"/>
  <c r="T2655" i="11"/>
  <c r="T2656" i="11"/>
  <c r="T2657" i="11"/>
  <c r="T2658" i="11"/>
  <c r="T2659" i="11"/>
  <c r="T2660" i="11"/>
  <c r="T2661" i="11"/>
  <c r="T2662" i="11"/>
  <c r="T2663" i="11"/>
  <c r="T2664" i="11"/>
  <c r="T2665" i="11"/>
  <c r="T2666" i="11"/>
  <c r="T2667" i="11"/>
  <c r="T2668" i="11"/>
  <c r="T2669" i="11"/>
  <c r="T2670" i="11"/>
  <c r="T2671" i="11"/>
  <c r="T2672" i="11"/>
  <c r="T2673" i="11"/>
  <c r="T2674" i="11"/>
  <c r="T2675" i="11"/>
  <c r="T2676" i="11"/>
  <c r="T2677" i="11"/>
  <c r="T2678" i="11"/>
  <c r="T2679" i="11"/>
  <c r="T2680" i="11"/>
  <c r="T2681" i="11"/>
  <c r="T2682" i="11"/>
  <c r="T2683" i="11"/>
  <c r="T2684" i="11"/>
  <c r="T2685" i="11"/>
  <c r="T2686" i="11"/>
  <c r="T2687" i="11"/>
  <c r="T2688" i="11"/>
  <c r="T2689" i="11"/>
  <c r="T2690" i="11"/>
  <c r="T2691" i="11"/>
  <c r="T2692" i="11"/>
  <c r="T2693" i="11"/>
  <c r="T2694" i="11"/>
  <c r="T2695" i="11"/>
  <c r="T2696" i="11"/>
  <c r="T2697" i="11"/>
  <c r="T2698" i="11"/>
  <c r="T2699" i="11"/>
  <c r="T2700" i="11"/>
  <c r="T2701" i="11"/>
  <c r="T2702" i="11"/>
  <c r="T2703" i="11"/>
  <c r="T2704" i="11"/>
  <c r="T2705" i="11"/>
  <c r="T2706" i="11"/>
  <c r="T2707" i="11"/>
  <c r="T2708" i="11"/>
  <c r="T2709" i="11"/>
  <c r="T2710" i="11"/>
  <c r="T2711" i="11"/>
  <c r="T2712" i="11"/>
  <c r="T2713" i="11"/>
  <c r="T2714" i="11"/>
  <c r="T2715" i="11"/>
  <c r="T2716" i="11"/>
  <c r="T2717" i="11"/>
  <c r="T2718" i="11"/>
  <c r="T2719" i="11"/>
  <c r="T2720" i="11"/>
  <c r="T2721" i="11"/>
  <c r="T2722" i="11"/>
  <c r="T2723" i="11"/>
  <c r="T2724" i="11"/>
  <c r="T2725" i="11"/>
  <c r="T2726" i="11"/>
  <c r="T2727" i="11"/>
  <c r="T2728" i="11"/>
  <c r="T2729" i="11"/>
  <c r="T2730" i="11"/>
  <c r="T2731" i="11"/>
  <c r="T2732" i="11"/>
  <c r="T2733" i="11"/>
  <c r="T2734" i="11"/>
  <c r="T2735" i="11"/>
  <c r="T2736" i="11"/>
  <c r="T2737" i="11"/>
  <c r="T2738" i="11"/>
  <c r="T2739" i="11"/>
  <c r="T2740" i="11"/>
  <c r="T2741" i="11"/>
  <c r="T2742" i="11"/>
  <c r="T2743" i="11"/>
  <c r="T2744" i="11"/>
  <c r="T2745" i="11"/>
  <c r="T2746" i="11"/>
  <c r="T2747" i="11"/>
  <c r="T2748" i="11"/>
  <c r="T2749" i="11"/>
  <c r="T2750" i="11"/>
  <c r="T2751" i="11"/>
  <c r="T2752" i="11"/>
  <c r="T2753" i="11"/>
  <c r="T2754" i="11"/>
  <c r="T2755" i="11"/>
  <c r="T2756" i="11"/>
  <c r="T2757" i="11"/>
  <c r="T2758" i="11"/>
  <c r="T2759" i="11"/>
  <c r="T2760" i="11"/>
  <c r="T2761" i="11"/>
  <c r="T2762" i="11"/>
  <c r="T2763" i="11"/>
  <c r="T2764" i="11"/>
  <c r="T2765" i="11"/>
  <c r="T2766" i="11"/>
  <c r="T2767" i="11"/>
  <c r="T2768" i="11"/>
  <c r="T2769" i="11"/>
  <c r="T2770" i="11"/>
  <c r="T2771" i="11"/>
  <c r="T2772" i="11"/>
  <c r="T2773" i="11"/>
  <c r="T2774" i="11"/>
  <c r="T2775" i="11"/>
  <c r="T2776" i="11"/>
  <c r="T2777" i="11"/>
  <c r="T2778" i="11"/>
  <c r="T2779" i="11"/>
  <c r="T2780" i="11"/>
  <c r="T2781" i="11"/>
  <c r="T2782" i="11"/>
  <c r="T2783" i="11"/>
  <c r="T2784" i="11"/>
  <c r="T2785" i="11"/>
  <c r="T2786" i="11"/>
  <c r="T2787" i="11"/>
  <c r="T2788" i="11"/>
  <c r="T2789" i="11"/>
  <c r="T2790" i="11"/>
  <c r="T2791" i="11"/>
  <c r="T2792" i="11"/>
  <c r="T2793" i="11"/>
  <c r="T2794" i="11"/>
  <c r="T2795" i="11"/>
  <c r="T2796" i="11"/>
  <c r="T2797" i="11"/>
  <c r="T2798" i="11"/>
  <c r="T2799" i="11"/>
  <c r="T2800" i="11"/>
  <c r="T2801" i="11"/>
  <c r="T2802" i="11"/>
  <c r="T2803" i="11"/>
  <c r="T2804" i="11"/>
  <c r="T2805" i="11"/>
  <c r="T2806" i="11"/>
  <c r="T2807" i="11"/>
  <c r="T2808" i="11"/>
  <c r="T2809" i="11"/>
  <c r="T2810" i="11"/>
  <c r="T2811" i="11"/>
  <c r="T2812" i="11"/>
  <c r="T2813" i="11"/>
  <c r="T2814" i="11"/>
  <c r="T2815" i="11"/>
  <c r="T2816" i="11"/>
  <c r="T2817" i="11"/>
  <c r="T2818" i="11"/>
  <c r="T2819" i="11"/>
  <c r="T2820" i="11"/>
  <c r="T2821" i="11"/>
  <c r="T2822" i="11"/>
  <c r="T2823" i="11"/>
  <c r="T2824" i="11"/>
  <c r="T2825" i="11"/>
  <c r="T2826" i="11"/>
  <c r="T2827" i="11"/>
  <c r="T2828" i="11"/>
  <c r="T2829" i="11"/>
  <c r="T2830" i="11"/>
  <c r="T2831" i="11"/>
  <c r="T2832" i="11"/>
  <c r="T2833" i="11"/>
  <c r="T2834" i="11"/>
  <c r="T2835" i="11"/>
  <c r="T2836" i="11"/>
  <c r="T2837" i="11"/>
  <c r="T2838" i="11"/>
  <c r="T2839" i="11"/>
  <c r="T2840" i="11"/>
  <c r="T2841" i="11"/>
  <c r="T2842" i="11"/>
  <c r="T2843" i="11"/>
  <c r="T2844" i="11"/>
  <c r="T2845" i="11"/>
  <c r="T2846" i="11"/>
  <c r="T2847" i="11"/>
  <c r="T2848" i="11"/>
  <c r="T2849" i="11"/>
  <c r="T2850" i="11"/>
  <c r="T2851" i="11"/>
  <c r="T2852" i="11"/>
  <c r="T2853" i="11"/>
  <c r="T2854" i="11"/>
  <c r="T2855" i="11"/>
  <c r="T2856" i="11"/>
  <c r="T2857" i="11"/>
  <c r="T2858" i="11"/>
  <c r="T2859" i="11"/>
  <c r="T2860" i="11"/>
  <c r="T2861" i="11"/>
  <c r="T2862" i="11"/>
  <c r="T2863" i="11"/>
  <c r="T2864" i="11"/>
  <c r="T2865" i="11"/>
  <c r="T2866" i="11"/>
  <c r="T2867" i="11"/>
  <c r="T2868" i="11"/>
  <c r="T2869" i="11"/>
  <c r="T2870" i="11"/>
  <c r="T2871" i="11"/>
  <c r="T2872" i="11"/>
  <c r="T2873" i="11"/>
  <c r="T2874" i="11"/>
  <c r="T2875" i="11"/>
  <c r="T2876" i="11"/>
  <c r="T2877" i="11"/>
  <c r="T2878" i="11"/>
  <c r="T2879" i="11"/>
  <c r="T2880" i="11"/>
  <c r="T2881" i="11"/>
  <c r="T2882" i="11"/>
  <c r="T2883" i="11"/>
  <c r="T2884" i="11"/>
  <c r="T2885" i="11"/>
  <c r="T2886" i="11"/>
  <c r="T2887" i="11"/>
  <c r="T2888" i="11"/>
  <c r="T2889" i="11"/>
  <c r="T2890" i="11"/>
  <c r="T2891" i="11"/>
  <c r="T2892" i="11"/>
  <c r="T2893" i="11"/>
  <c r="T2894" i="11"/>
  <c r="T2895" i="11"/>
  <c r="T2896" i="11"/>
  <c r="T2897" i="11"/>
  <c r="T2898" i="11"/>
  <c r="T2899" i="11"/>
  <c r="T2900" i="11"/>
  <c r="T2901" i="11"/>
  <c r="T2902" i="11"/>
  <c r="T2903" i="11"/>
  <c r="T2904" i="11"/>
  <c r="T2905" i="11"/>
  <c r="T2906" i="11"/>
  <c r="T2907" i="11"/>
  <c r="T2908" i="11"/>
  <c r="T2909" i="11"/>
  <c r="T2910" i="11"/>
  <c r="T2911" i="11"/>
  <c r="T2912" i="11"/>
  <c r="T2913" i="11"/>
  <c r="T2914" i="11"/>
  <c r="T2915" i="11"/>
  <c r="T2916" i="11"/>
  <c r="T2917" i="11"/>
  <c r="T2918" i="11"/>
  <c r="T2919" i="11"/>
  <c r="T2920" i="11"/>
  <c r="T2921" i="11"/>
  <c r="T2922" i="11"/>
  <c r="T2923" i="11"/>
  <c r="T2924" i="11"/>
  <c r="T2925" i="11"/>
  <c r="T2926" i="11"/>
  <c r="T2927" i="11"/>
  <c r="T2928" i="11"/>
  <c r="T2929" i="11"/>
  <c r="T2930" i="11"/>
  <c r="T2931" i="11"/>
  <c r="T2932" i="11"/>
  <c r="T2933" i="11"/>
  <c r="T2934" i="11"/>
  <c r="T2935" i="11"/>
  <c r="T2936" i="11"/>
  <c r="T2937" i="11"/>
  <c r="T2938" i="11"/>
  <c r="T2939" i="11"/>
  <c r="T2940" i="11"/>
  <c r="T2941" i="11"/>
  <c r="T2942" i="11"/>
  <c r="T2943" i="11"/>
  <c r="T2944" i="11"/>
  <c r="T2945" i="11"/>
  <c r="T2946" i="11"/>
  <c r="T2947" i="11"/>
  <c r="T2948" i="11"/>
  <c r="T2949" i="11"/>
  <c r="T2950" i="11"/>
  <c r="T2951" i="11"/>
  <c r="T2952" i="11"/>
  <c r="T2953" i="11"/>
  <c r="T2954" i="11"/>
  <c r="T2955" i="11"/>
  <c r="T2956" i="11"/>
  <c r="T2957" i="11"/>
  <c r="T2958" i="11"/>
  <c r="T2959" i="11"/>
  <c r="T2960" i="11"/>
  <c r="T2961" i="11"/>
  <c r="T2962" i="11"/>
  <c r="T2963" i="11"/>
  <c r="T2964" i="11"/>
  <c r="T2965" i="11"/>
  <c r="T2966" i="11"/>
  <c r="T2967" i="11"/>
  <c r="T2968" i="11"/>
  <c r="T2969" i="11"/>
  <c r="T2970" i="11"/>
  <c r="T2971" i="11"/>
  <c r="T2972" i="11"/>
  <c r="T2973" i="11"/>
  <c r="T2974" i="11"/>
  <c r="T2975" i="11"/>
  <c r="T2976" i="11"/>
  <c r="T2977" i="11"/>
  <c r="T2978" i="11"/>
  <c r="T2979" i="11"/>
  <c r="T2980" i="11"/>
  <c r="T2981" i="11"/>
  <c r="T2982" i="11"/>
  <c r="T2983" i="11"/>
  <c r="T2984" i="11"/>
  <c r="T2985" i="11"/>
  <c r="T2986" i="11"/>
  <c r="T2987" i="11"/>
  <c r="T2988" i="11"/>
  <c r="T2989" i="11"/>
  <c r="T2990" i="11"/>
  <c r="T2991" i="11"/>
  <c r="T2992" i="11"/>
  <c r="T2993" i="11"/>
  <c r="T2994" i="11"/>
  <c r="T2995" i="11"/>
  <c r="T2996" i="11"/>
  <c r="T2997" i="11"/>
  <c r="T2998" i="11"/>
  <c r="T2999" i="11"/>
  <c r="T3000" i="11"/>
  <c r="T3001" i="11"/>
  <c r="T3002" i="11"/>
  <c r="T3003" i="11"/>
  <c r="T3004" i="11"/>
  <c r="T3005" i="11"/>
  <c r="T3006" i="11"/>
  <c r="T3007" i="11"/>
  <c r="T3008" i="11"/>
  <c r="T3009" i="11"/>
  <c r="T3010" i="11"/>
  <c r="T3011" i="11"/>
  <c r="T3012" i="11"/>
  <c r="T3013" i="11"/>
  <c r="T3014" i="11"/>
  <c r="T3015" i="11"/>
  <c r="T3016" i="11"/>
  <c r="T3017" i="11"/>
  <c r="T3018" i="11"/>
  <c r="T3019" i="11"/>
  <c r="T3020" i="11"/>
  <c r="T3021" i="11"/>
  <c r="T3022" i="11"/>
  <c r="T3023" i="11"/>
  <c r="T3024" i="11"/>
  <c r="T3025" i="11"/>
  <c r="T3026" i="11"/>
  <c r="T3027" i="11"/>
  <c r="T3028" i="11"/>
  <c r="T3029" i="11"/>
  <c r="T3030" i="11"/>
  <c r="T3031" i="11"/>
  <c r="T3032" i="11"/>
  <c r="T3033" i="11"/>
  <c r="T3034" i="11"/>
  <c r="T3035" i="11"/>
  <c r="T3036" i="11"/>
  <c r="T3037" i="11"/>
  <c r="T3038" i="11"/>
  <c r="T3039" i="11"/>
  <c r="T3040" i="11"/>
  <c r="T3041" i="11"/>
  <c r="T3042" i="11"/>
  <c r="T3043" i="11"/>
  <c r="T3044" i="11"/>
  <c r="T3045" i="11"/>
  <c r="T3046" i="11"/>
  <c r="T3047" i="11"/>
  <c r="T3048" i="11"/>
  <c r="T3049" i="11"/>
  <c r="T3050" i="11"/>
  <c r="T3051" i="11"/>
  <c r="T3052" i="11"/>
  <c r="T3053" i="11"/>
  <c r="T3054" i="11"/>
  <c r="T3055" i="11"/>
  <c r="T3056" i="11"/>
  <c r="T3057" i="11"/>
  <c r="T3058" i="11"/>
  <c r="T3059" i="11"/>
  <c r="T3060" i="11"/>
  <c r="T3061" i="11"/>
  <c r="T3062" i="11"/>
  <c r="T3063" i="11"/>
  <c r="T3064" i="11"/>
  <c r="T3065" i="11"/>
  <c r="T3066" i="11"/>
  <c r="T3067" i="11"/>
  <c r="T3068" i="11"/>
  <c r="T3069" i="11"/>
  <c r="T3070" i="11"/>
  <c r="T3071" i="11"/>
  <c r="T3072" i="11"/>
  <c r="T3073" i="11"/>
  <c r="T3074" i="11"/>
  <c r="T3075" i="11"/>
  <c r="T3076" i="11"/>
  <c r="T3077" i="11"/>
  <c r="T3078" i="11"/>
  <c r="T3079" i="11"/>
  <c r="T3080" i="11"/>
  <c r="T3081" i="11"/>
  <c r="T3082" i="11"/>
  <c r="T3083" i="11"/>
  <c r="T3084" i="11"/>
  <c r="T3085" i="11"/>
  <c r="T3086" i="11"/>
  <c r="T3087" i="11"/>
  <c r="T3088" i="11"/>
  <c r="T3089" i="11"/>
  <c r="T3090" i="11"/>
  <c r="T3091" i="11"/>
  <c r="T3092" i="11"/>
  <c r="T3093" i="11"/>
  <c r="T3094" i="11"/>
  <c r="T3095" i="11"/>
  <c r="T3096" i="11"/>
  <c r="T3097" i="11"/>
  <c r="T3098" i="11"/>
  <c r="T3099" i="11"/>
  <c r="T3100" i="11"/>
  <c r="T3101" i="11"/>
  <c r="T3102" i="11"/>
  <c r="T3103" i="11"/>
  <c r="T3104" i="11"/>
  <c r="T3105" i="11"/>
  <c r="T3106" i="11"/>
  <c r="T3107" i="11"/>
  <c r="T3108" i="11"/>
  <c r="T3109" i="11"/>
  <c r="T3110" i="11"/>
  <c r="T3111" i="11"/>
  <c r="T3112" i="11"/>
  <c r="T3113" i="11"/>
  <c r="T3114" i="11"/>
  <c r="T3115" i="11"/>
  <c r="T3116" i="11"/>
  <c r="T3117" i="11"/>
  <c r="T3118" i="11"/>
  <c r="T3119" i="11"/>
  <c r="T3120" i="11"/>
  <c r="T3121" i="11"/>
  <c r="T3122" i="11"/>
  <c r="T3123" i="11"/>
  <c r="T3124" i="11"/>
  <c r="T3125" i="11"/>
  <c r="T3126" i="11"/>
  <c r="T3127" i="11"/>
  <c r="T3128" i="11"/>
  <c r="T3129" i="11"/>
  <c r="T3130" i="11"/>
  <c r="T3131" i="11"/>
  <c r="T3132" i="11"/>
  <c r="T3133" i="11"/>
  <c r="T3134" i="11"/>
  <c r="T3135" i="11"/>
  <c r="T3136" i="11"/>
  <c r="T3137" i="11"/>
  <c r="T3138" i="11"/>
  <c r="T3139" i="11"/>
  <c r="T3140" i="11"/>
  <c r="T3141" i="11"/>
  <c r="T3142" i="11"/>
  <c r="T3143" i="11"/>
  <c r="T3144" i="11"/>
  <c r="T3145" i="11"/>
  <c r="T3146" i="11"/>
  <c r="T3147" i="11"/>
  <c r="T3148" i="11"/>
  <c r="T3149" i="11"/>
  <c r="T3150" i="11"/>
  <c r="T3151" i="11"/>
  <c r="T3152" i="11"/>
  <c r="T3153" i="11"/>
  <c r="T3154" i="11"/>
  <c r="T3155" i="11"/>
  <c r="T3156" i="11"/>
  <c r="T3157" i="11"/>
  <c r="T3158" i="11"/>
  <c r="T3159" i="11"/>
  <c r="T3160" i="11"/>
  <c r="T3161" i="11"/>
  <c r="T3162" i="11"/>
  <c r="T3163" i="11"/>
  <c r="T3164" i="11"/>
  <c r="T3165" i="11"/>
  <c r="T3166" i="11"/>
  <c r="T3167" i="11"/>
  <c r="T3168" i="11"/>
  <c r="T3169" i="11"/>
  <c r="T3170" i="11"/>
  <c r="T3171" i="11"/>
  <c r="T3172" i="11"/>
  <c r="T3173" i="11"/>
  <c r="T3174" i="11"/>
  <c r="T3175" i="11"/>
  <c r="T3176" i="11"/>
  <c r="T3177" i="11"/>
  <c r="T3178" i="11"/>
  <c r="T3179" i="11"/>
  <c r="T3180" i="11"/>
  <c r="T3181" i="11"/>
  <c r="T3182" i="11"/>
  <c r="T3183" i="11"/>
  <c r="T3184" i="11"/>
  <c r="T3185" i="11"/>
  <c r="T3186" i="11"/>
  <c r="T3187" i="11"/>
  <c r="T3188" i="11"/>
  <c r="T3189" i="11"/>
  <c r="T3190" i="11"/>
  <c r="T3191" i="11"/>
  <c r="T3192" i="11"/>
  <c r="T3193" i="11"/>
  <c r="T3194" i="11"/>
  <c r="T3195" i="11"/>
  <c r="T3196" i="11"/>
  <c r="T3197" i="11"/>
  <c r="T3198" i="11"/>
  <c r="T3199" i="11"/>
  <c r="T3200" i="11"/>
  <c r="T3201" i="11"/>
  <c r="T3202" i="11"/>
  <c r="T3203" i="11"/>
  <c r="T3204" i="11"/>
  <c r="T3205" i="11"/>
  <c r="T3206" i="11"/>
  <c r="T3207" i="11"/>
  <c r="T3208" i="11"/>
  <c r="T3209" i="11"/>
  <c r="T3210" i="11"/>
  <c r="T3211" i="11"/>
  <c r="T3212" i="11"/>
  <c r="T3213" i="11"/>
  <c r="T3214" i="11"/>
  <c r="T3215" i="11"/>
  <c r="T3216" i="11"/>
  <c r="T3217" i="11"/>
  <c r="T3218" i="11"/>
  <c r="T3219" i="11"/>
  <c r="T3220" i="11"/>
  <c r="T3221" i="11"/>
  <c r="T3222" i="11"/>
  <c r="T3223" i="11"/>
  <c r="T3224" i="11"/>
  <c r="T3225" i="11"/>
  <c r="T3226" i="11"/>
  <c r="T3227" i="11"/>
  <c r="T3228" i="11"/>
  <c r="T3229" i="11"/>
  <c r="T3230" i="11"/>
  <c r="T3231" i="11"/>
  <c r="T3232" i="11"/>
  <c r="T3233" i="11"/>
  <c r="T3234" i="11"/>
  <c r="T3235" i="11"/>
  <c r="T3236" i="11"/>
  <c r="T3237" i="11"/>
  <c r="T3238" i="11"/>
  <c r="T3239" i="11"/>
  <c r="T3240" i="11"/>
  <c r="T3241" i="11"/>
  <c r="T3242" i="11"/>
  <c r="T3243" i="11"/>
  <c r="T3244" i="11"/>
  <c r="T3245" i="11"/>
  <c r="T3246" i="11"/>
  <c r="T3247" i="11"/>
  <c r="T3248" i="11"/>
  <c r="T3249" i="11"/>
  <c r="T3250" i="11"/>
  <c r="T3251" i="11"/>
  <c r="T3252" i="11"/>
  <c r="T3253" i="11"/>
  <c r="T3254" i="11"/>
  <c r="T3255" i="11"/>
  <c r="T3256" i="11"/>
  <c r="T3257" i="11"/>
  <c r="T3258" i="11"/>
  <c r="T3259" i="11"/>
  <c r="T3260" i="11"/>
  <c r="T3261" i="11"/>
  <c r="T3262" i="11"/>
  <c r="T3263" i="11"/>
  <c r="T3264" i="11"/>
  <c r="T3265" i="11"/>
  <c r="T3266" i="11"/>
  <c r="T3267" i="11"/>
  <c r="T3268" i="11"/>
  <c r="T3269" i="11"/>
  <c r="T3270" i="11"/>
  <c r="T3271" i="11"/>
  <c r="T3272" i="11"/>
  <c r="T3273" i="11"/>
  <c r="T3274" i="11"/>
  <c r="T3275" i="11"/>
  <c r="T3276" i="11"/>
  <c r="T3277" i="11"/>
  <c r="T3278" i="11"/>
  <c r="T3279" i="11"/>
  <c r="T3280" i="11"/>
  <c r="T3281" i="11"/>
  <c r="T3282" i="11"/>
  <c r="T3283" i="11"/>
  <c r="T3284" i="11"/>
  <c r="T3285" i="11"/>
  <c r="T3286" i="11"/>
  <c r="T3287" i="11"/>
  <c r="T3288" i="11"/>
  <c r="T3289" i="11"/>
  <c r="T3290" i="11"/>
  <c r="T3291" i="11"/>
  <c r="T3292" i="11"/>
  <c r="T3293" i="11"/>
  <c r="T3294" i="11"/>
  <c r="T3295" i="11"/>
  <c r="T3296" i="11"/>
  <c r="T3297" i="11"/>
  <c r="T3298" i="11"/>
  <c r="T3299" i="11"/>
  <c r="T3300" i="11"/>
  <c r="T3301" i="11"/>
  <c r="T3302" i="11"/>
  <c r="T3303" i="11"/>
  <c r="T3304" i="11"/>
  <c r="T3305" i="11"/>
  <c r="T3306" i="11"/>
  <c r="T3307" i="11"/>
  <c r="T3308" i="11"/>
  <c r="T3309" i="11"/>
  <c r="T3310" i="11"/>
  <c r="T3311" i="11"/>
  <c r="T3312" i="11"/>
  <c r="T3313" i="11"/>
  <c r="T3314" i="11"/>
  <c r="T3315" i="11"/>
  <c r="T3316" i="11"/>
  <c r="T3317" i="11"/>
  <c r="T3318" i="11"/>
  <c r="T3319" i="11"/>
  <c r="T3320" i="11"/>
  <c r="T3321" i="11"/>
  <c r="T3322" i="11"/>
  <c r="T3323" i="11"/>
  <c r="T3324" i="11"/>
  <c r="T3325" i="11"/>
  <c r="T3326" i="11"/>
  <c r="T3327" i="11"/>
  <c r="T3328" i="11"/>
  <c r="T3329" i="11"/>
  <c r="T3330" i="11"/>
  <c r="T3331" i="11"/>
  <c r="T3332" i="11"/>
  <c r="T3333" i="11"/>
  <c r="T3334" i="11"/>
  <c r="T3335" i="11"/>
  <c r="T3336" i="11"/>
  <c r="T3337" i="11"/>
  <c r="T3338" i="11"/>
  <c r="T3339" i="11"/>
  <c r="T3340" i="11"/>
  <c r="T3341" i="11"/>
  <c r="T3342" i="11"/>
  <c r="T3343" i="11"/>
  <c r="T3344" i="11"/>
  <c r="T3345" i="11"/>
  <c r="T3346" i="11"/>
  <c r="T3347" i="11"/>
  <c r="T3348" i="11"/>
  <c r="T3349" i="11"/>
  <c r="T3350" i="11"/>
  <c r="T3351" i="11"/>
  <c r="T3352" i="11"/>
  <c r="T3353" i="11"/>
  <c r="T3354" i="11"/>
  <c r="T3355" i="11"/>
  <c r="T3356" i="11"/>
  <c r="T3357" i="11"/>
  <c r="T3358" i="11"/>
  <c r="T3359" i="11"/>
  <c r="T3360" i="11"/>
  <c r="T3361" i="11"/>
  <c r="T3362" i="11"/>
  <c r="T3363" i="11"/>
  <c r="T3364" i="11"/>
  <c r="T3365" i="11"/>
  <c r="T3366" i="11"/>
  <c r="T3367" i="11"/>
  <c r="T3368" i="11"/>
  <c r="T3369" i="11"/>
  <c r="T3370" i="11"/>
  <c r="T3371" i="11"/>
  <c r="T3372" i="11"/>
  <c r="T3373" i="11"/>
  <c r="T3374" i="11"/>
  <c r="T3375" i="11"/>
  <c r="T3376" i="11"/>
  <c r="T3377" i="11"/>
  <c r="T3378" i="11"/>
  <c r="T3379" i="11"/>
  <c r="T3380" i="11"/>
  <c r="T3381" i="11"/>
  <c r="T3382" i="11"/>
  <c r="T3383" i="11"/>
  <c r="T3384" i="11"/>
  <c r="T3385" i="11"/>
  <c r="T3386" i="11"/>
  <c r="T3387" i="11"/>
  <c r="T3388" i="11"/>
  <c r="T3389" i="11"/>
  <c r="T3390" i="11"/>
  <c r="T3391" i="11"/>
  <c r="T3392" i="11"/>
  <c r="T3393" i="11"/>
  <c r="T3394" i="11"/>
  <c r="T3395" i="11"/>
  <c r="T3396" i="11"/>
  <c r="T3397" i="11"/>
  <c r="T3398" i="11"/>
  <c r="T3399" i="11"/>
  <c r="T3400" i="11"/>
  <c r="T3401" i="11"/>
  <c r="T3402" i="11"/>
  <c r="T3403" i="11"/>
  <c r="T3404" i="11"/>
  <c r="T3405" i="11"/>
  <c r="T3406" i="11"/>
  <c r="T3407" i="11"/>
  <c r="T3408" i="11"/>
  <c r="T3409" i="11"/>
  <c r="T3410" i="11"/>
  <c r="T3411" i="11"/>
  <c r="T3412" i="11"/>
  <c r="T3413" i="11"/>
  <c r="T3414" i="11"/>
  <c r="T3415" i="11"/>
  <c r="T3416" i="11"/>
  <c r="T3417" i="11"/>
  <c r="T3418" i="11"/>
  <c r="T3419" i="11"/>
  <c r="T3420" i="11"/>
  <c r="T3421" i="11"/>
  <c r="T3422" i="11"/>
  <c r="T3423" i="11"/>
  <c r="T3424" i="11"/>
  <c r="T3425" i="11"/>
  <c r="T3426" i="11"/>
  <c r="T3427" i="11"/>
  <c r="T3428" i="11"/>
  <c r="T3429" i="11"/>
  <c r="T3430" i="11"/>
  <c r="T3431" i="11"/>
  <c r="T3432" i="11"/>
  <c r="T3433" i="11"/>
  <c r="T3434" i="11"/>
  <c r="T3435" i="11"/>
  <c r="T3436" i="11"/>
  <c r="T3437" i="11"/>
  <c r="T3438" i="11"/>
  <c r="T3439" i="11"/>
  <c r="T3440" i="11"/>
  <c r="T3441" i="11"/>
  <c r="T3442" i="11"/>
  <c r="T3443" i="11"/>
  <c r="T3444" i="11"/>
  <c r="T3445" i="11"/>
  <c r="T3446" i="11"/>
  <c r="T3447" i="11"/>
  <c r="T3448" i="11"/>
  <c r="T3449" i="11"/>
  <c r="T3450" i="11"/>
  <c r="T3451" i="11"/>
  <c r="T3452" i="11"/>
  <c r="T3453" i="11"/>
  <c r="T3454" i="11"/>
  <c r="T3455" i="11"/>
  <c r="T3456" i="11"/>
  <c r="T3457" i="11"/>
  <c r="T3458" i="11"/>
  <c r="T3459" i="11"/>
  <c r="T3460" i="11"/>
  <c r="T3461" i="11"/>
  <c r="T3462" i="11"/>
  <c r="T3463" i="11"/>
  <c r="T3464" i="11"/>
  <c r="T3465" i="11"/>
  <c r="T3466" i="11"/>
  <c r="T3467" i="11"/>
  <c r="T3468" i="11"/>
  <c r="T3469" i="11"/>
  <c r="T3470" i="11"/>
  <c r="T3471" i="11"/>
  <c r="T3472" i="11"/>
  <c r="T3473" i="11"/>
  <c r="T3474" i="11"/>
  <c r="T3475" i="11"/>
  <c r="T3476" i="11"/>
  <c r="T3477" i="11"/>
  <c r="T3478" i="11"/>
  <c r="T3479" i="11"/>
  <c r="T3480" i="11"/>
  <c r="T3481" i="11"/>
  <c r="T3482" i="11"/>
  <c r="T3483" i="11"/>
  <c r="T3484" i="11"/>
  <c r="T3485" i="11"/>
  <c r="T3486" i="11"/>
  <c r="T3487" i="11"/>
  <c r="T3488" i="11"/>
  <c r="T3489" i="11"/>
  <c r="T3490" i="11"/>
  <c r="T3491" i="11"/>
  <c r="T3492" i="11"/>
  <c r="T3493" i="11"/>
  <c r="T3494" i="11"/>
  <c r="T3495" i="11"/>
  <c r="T3496" i="11"/>
  <c r="T3497" i="11"/>
  <c r="T3498" i="11"/>
  <c r="T3499" i="11"/>
  <c r="T3500" i="11"/>
  <c r="T3501" i="11"/>
  <c r="T3502" i="11"/>
  <c r="T3503" i="11"/>
  <c r="T3504" i="11"/>
  <c r="T3505" i="11"/>
  <c r="T3506" i="11"/>
  <c r="T3507" i="11"/>
  <c r="T3508" i="11"/>
  <c r="T3509" i="11"/>
  <c r="T3510" i="11"/>
  <c r="T3511" i="11"/>
  <c r="T3512" i="11"/>
  <c r="T3513" i="11"/>
  <c r="T3514" i="11"/>
  <c r="T3515" i="11"/>
  <c r="T3516" i="11"/>
  <c r="T3517" i="11"/>
  <c r="T3518" i="11"/>
  <c r="T3519" i="11"/>
  <c r="T3520" i="11"/>
  <c r="T3521" i="11"/>
  <c r="T3522" i="11"/>
  <c r="T3523" i="11"/>
  <c r="T3524" i="11"/>
  <c r="T3525" i="11"/>
  <c r="T3526" i="11"/>
  <c r="T3527" i="11"/>
  <c r="T3528" i="11"/>
  <c r="T3529" i="11"/>
  <c r="T3530" i="11"/>
  <c r="T3531" i="11"/>
  <c r="T3532" i="11"/>
  <c r="T3533" i="11"/>
  <c r="T3534" i="11"/>
  <c r="T3535" i="11"/>
  <c r="T3536" i="11"/>
  <c r="T3537" i="11"/>
  <c r="T3538" i="11"/>
  <c r="T3539" i="11"/>
  <c r="T3540" i="11"/>
  <c r="T3541" i="11"/>
  <c r="T3542" i="11"/>
  <c r="T3543" i="11"/>
  <c r="T3544" i="11"/>
  <c r="T3545" i="11"/>
  <c r="T3546" i="11"/>
  <c r="T3547" i="11"/>
  <c r="T3548" i="11"/>
  <c r="T3549" i="11"/>
  <c r="T3550" i="11"/>
  <c r="T3551" i="11"/>
  <c r="T3552" i="11"/>
  <c r="T3553" i="11"/>
  <c r="T3554" i="11"/>
  <c r="T3555" i="11"/>
  <c r="T3556" i="11"/>
  <c r="T3557" i="11"/>
  <c r="T3558" i="11"/>
  <c r="T3559" i="11"/>
  <c r="T3560" i="11"/>
  <c r="T3561" i="11"/>
  <c r="T3562" i="11"/>
  <c r="T3563" i="11"/>
  <c r="T3564" i="11"/>
  <c r="T3565" i="11"/>
  <c r="T3566" i="11"/>
  <c r="T3567" i="11"/>
  <c r="T3568" i="11"/>
  <c r="T3569" i="11"/>
  <c r="T3570" i="11"/>
  <c r="T3571" i="11"/>
  <c r="T3572" i="11"/>
  <c r="T3573" i="11"/>
  <c r="T3574" i="11"/>
  <c r="T3575" i="11"/>
  <c r="T3576" i="11"/>
  <c r="T3577" i="11"/>
  <c r="T3578" i="11"/>
  <c r="T3579" i="11"/>
  <c r="T3580" i="11"/>
  <c r="T3581" i="11"/>
  <c r="T3582" i="11"/>
  <c r="T3583" i="11"/>
  <c r="T3584" i="11"/>
  <c r="T3585" i="11"/>
  <c r="T3586" i="11"/>
  <c r="T3587" i="11"/>
  <c r="T3588" i="11"/>
  <c r="T3589" i="11"/>
  <c r="T3590" i="11"/>
  <c r="T3591" i="11"/>
  <c r="T3592" i="11"/>
  <c r="T3593" i="11"/>
  <c r="T3594" i="11"/>
  <c r="T3595" i="11"/>
  <c r="T3596" i="11"/>
  <c r="T3597" i="11"/>
  <c r="T3598" i="11"/>
  <c r="T3599" i="11"/>
  <c r="T3600" i="11"/>
  <c r="T3601" i="11"/>
  <c r="T3602" i="11"/>
  <c r="T3603" i="11"/>
  <c r="T3604" i="11"/>
  <c r="T3605" i="11"/>
  <c r="T3606" i="11"/>
  <c r="T3607" i="11"/>
  <c r="T3608" i="11"/>
  <c r="T3609" i="11"/>
  <c r="T3610" i="11"/>
  <c r="T3611" i="11"/>
  <c r="T3612" i="11"/>
  <c r="T3613" i="11"/>
  <c r="T3614" i="11"/>
  <c r="T3615" i="11"/>
  <c r="T3616" i="11"/>
  <c r="T3617" i="11"/>
  <c r="T3618" i="11"/>
  <c r="T3619" i="11"/>
  <c r="T3620" i="11"/>
  <c r="T3621" i="11"/>
  <c r="T3622" i="11"/>
  <c r="T3623" i="11"/>
  <c r="T3624" i="11"/>
  <c r="T3625" i="11"/>
  <c r="T3626" i="11"/>
  <c r="T3627" i="11"/>
  <c r="T3628" i="11"/>
  <c r="T3629" i="11"/>
  <c r="T3630" i="11"/>
  <c r="T3631" i="11"/>
  <c r="T3632" i="11"/>
  <c r="T3633" i="11"/>
  <c r="T3634" i="11"/>
  <c r="T3635" i="11"/>
  <c r="T3636" i="11"/>
  <c r="T3637" i="11"/>
  <c r="T3638" i="11"/>
  <c r="T3639" i="11"/>
  <c r="T3640" i="11"/>
  <c r="T3641" i="11"/>
  <c r="T3642" i="11"/>
  <c r="T3643" i="11"/>
  <c r="T3644" i="11"/>
  <c r="T3645" i="11"/>
  <c r="T3646" i="11"/>
  <c r="T3647" i="11"/>
  <c r="T3648" i="11"/>
  <c r="T3649" i="11"/>
  <c r="T3650" i="11"/>
  <c r="T3651" i="11"/>
  <c r="T3652" i="11"/>
  <c r="T3653" i="11"/>
  <c r="T3654" i="11"/>
  <c r="T3655" i="11"/>
  <c r="T3656" i="11"/>
  <c r="T3657" i="11"/>
  <c r="T3658" i="11"/>
  <c r="T3659" i="11"/>
  <c r="T3660" i="11"/>
  <c r="T3661" i="11"/>
  <c r="T3662" i="11"/>
  <c r="T3663" i="11"/>
  <c r="T3664" i="11"/>
  <c r="T3665" i="11"/>
  <c r="T3666" i="11"/>
  <c r="T3667" i="11"/>
  <c r="T3668" i="11"/>
  <c r="T3669" i="11"/>
  <c r="T3670" i="11"/>
  <c r="T3671" i="11"/>
  <c r="T3672" i="11"/>
  <c r="T3673" i="11"/>
  <c r="T3674" i="11"/>
  <c r="T3675" i="11"/>
  <c r="T3676" i="11"/>
  <c r="T3677" i="11"/>
  <c r="T3678" i="11"/>
  <c r="T3679" i="11"/>
  <c r="T3680" i="11"/>
  <c r="T3681" i="11"/>
  <c r="T3682" i="11"/>
  <c r="T3683" i="11"/>
  <c r="T3684" i="11"/>
  <c r="T3685" i="11"/>
  <c r="T3686" i="11"/>
  <c r="T3687" i="11"/>
  <c r="T3688" i="11"/>
  <c r="T3689" i="11"/>
  <c r="T3690" i="11"/>
  <c r="T3691" i="11"/>
  <c r="T3692" i="11"/>
  <c r="T3693" i="11"/>
  <c r="T3694" i="11"/>
  <c r="T3695" i="11"/>
  <c r="T3696" i="11"/>
  <c r="T3697" i="11"/>
  <c r="T3698" i="11"/>
  <c r="T3699" i="11"/>
  <c r="T3700" i="11"/>
  <c r="T3701" i="11"/>
  <c r="T3702" i="11"/>
  <c r="T3703" i="11"/>
  <c r="T3704" i="11"/>
  <c r="T3705" i="11"/>
  <c r="T3706" i="11"/>
  <c r="T3707" i="11"/>
  <c r="T3708" i="11"/>
  <c r="T3709" i="11"/>
  <c r="T3710" i="11"/>
  <c r="T3711" i="11"/>
  <c r="T3712" i="11"/>
  <c r="T3713" i="11"/>
  <c r="T3714" i="11"/>
  <c r="T3715" i="11"/>
  <c r="T3716" i="11"/>
  <c r="T3717" i="11"/>
  <c r="T3718" i="11"/>
  <c r="T3719" i="11"/>
  <c r="T3720" i="11"/>
  <c r="T3721" i="11"/>
  <c r="T3722" i="11"/>
  <c r="T3723" i="11"/>
  <c r="T3724" i="11"/>
  <c r="T3725" i="11"/>
  <c r="T3726" i="11"/>
  <c r="T3727" i="11"/>
  <c r="T3728" i="11"/>
  <c r="T3729" i="11"/>
  <c r="T3730" i="11"/>
  <c r="T3731" i="11"/>
  <c r="T3732" i="11"/>
  <c r="T3733" i="11"/>
  <c r="T3734" i="11"/>
  <c r="T3735" i="11"/>
  <c r="T3736" i="11"/>
  <c r="T3737" i="11"/>
  <c r="T3738" i="11"/>
  <c r="T3739" i="11"/>
  <c r="T3740" i="11"/>
  <c r="T3741" i="11"/>
  <c r="T3742" i="11"/>
  <c r="T3743" i="11"/>
  <c r="T3744" i="11"/>
  <c r="T3745" i="11"/>
  <c r="T3746" i="11"/>
  <c r="T3747" i="11"/>
  <c r="T3748" i="11"/>
  <c r="T3749" i="11"/>
  <c r="T3750" i="11"/>
  <c r="T3751" i="11"/>
  <c r="T3752" i="11"/>
  <c r="T3753" i="11"/>
  <c r="T3754" i="11"/>
  <c r="T3755" i="11"/>
  <c r="T3756" i="11"/>
  <c r="T3757" i="11"/>
  <c r="T3758" i="11"/>
  <c r="T3759" i="11"/>
  <c r="T3760" i="11"/>
  <c r="T3761" i="11"/>
  <c r="T3762" i="11"/>
  <c r="T3763" i="11"/>
  <c r="T3764" i="11"/>
  <c r="T3765" i="11"/>
  <c r="T3766" i="11"/>
  <c r="T3767" i="11"/>
  <c r="T3768" i="11"/>
  <c r="T3769" i="11"/>
  <c r="T3770" i="11"/>
  <c r="T3771" i="11"/>
  <c r="T3772" i="11"/>
  <c r="T3773" i="11"/>
  <c r="T3774" i="11"/>
  <c r="T3775" i="11"/>
  <c r="T3776" i="11"/>
  <c r="T3777" i="11"/>
  <c r="T3778" i="11"/>
  <c r="T3779" i="11"/>
  <c r="T3780" i="11"/>
  <c r="T3781" i="11"/>
  <c r="T3782" i="11"/>
  <c r="T3783" i="11"/>
  <c r="T3784" i="11"/>
  <c r="T3785" i="11"/>
  <c r="T3786" i="11"/>
  <c r="T3787" i="11"/>
  <c r="T3788" i="11"/>
  <c r="T3789" i="11"/>
  <c r="T3790" i="11"/>
  <c r="T3791" i="11"/>
  <c r="T3792" i="11"/>
  <c r="T3793" i="11"/>
  <c r="T3794" i="11"/>
  <c r="T3795" i="11"/>
  <c r="T3796" i="11"/>
  <c r="T3797" i="11"/>
  <c r="T3798" i="11"/>
  <c r="T3799" i="11"/>
  <c r="T3800" i="11"/>
  <c r="T3801" i="11"/>
  <c r="T3802" i="11"/>
  <c r="T3803" i="11"/>
  <c r="T3804" i="11"/>
  <c r="T3805" i="11"/>
  <c r="T3806" i="11"/>
  <c r="T3807" i="11"/>
  <c r="T3808" i="11"/>
  <c r="T3809" i="11"/>
  <c r="T3810" i="11"/>
  <c r="T3811" i="11"/>
  <c r="T3812" i="11"/>
  <c r="T3813" i="11"/>
  <c r="T3814" i="11"/>
  <c r="T3815" i="11"/>
  <c r="T3816" i="11"/>
  <c r="T3817" i="11"/>
  <c r="T3818" i="11"/>
  <c r="T3819" i="11"/>
  <c r="T3820" i="11"/>
  <c r="T3821" i="11"/>
  <c r="T3822" i="11"/>
  <c r="T3823" i="11"/>
  <c r="T3824" i="11"/>
  <c r="T3825" i="11"/>
  <c r="T3826" i="11"/>
  <c r="T3827" i="11"/>
  <c r="T3828" i="11"/>
  <c r="T3829" i="11"/>
  <c r="T3830" i="11"/>
  <c r="T3831" i="11"/>
  <c r="T3832" i="11"/>
  <c r="T3833" i="11"/>
  <c r="T3834" i="11"/>
  <c r="T3835" i="11"/>
  <c r="T3836" i="11"/>
  <c r="T3837" i="11"/>
  <c r="T3838" i="11"/>
  <c r="T3839" i="11"/>
  <c r="T3840" i="11"/>
  <c r="T3841" i="11"/>
  <c r="T3842" i="11"/>
  <c r="T3843" i="11"/>
  <c r="T3844" i="11"/>
  <c r="T3845" i="11"/>
  <c r="T3846" i="11"/>
  <c r="T3847" i="11"/>
  <c r="T3848" i="11"/>
  <c r="T3849" i="11"/>
  <c r="T3850" i="11"/>
  <c r="T3851" i="11"/>
  <c r="T3852" i="11"/>
  <c r="T3853" i="11"/>
  <c r="T3854" i="11"/>
  <c r="T3855" i="11"/>
  <c r="T3856" i="11"/>
  <c r="T3857" i="11"/>
  <c r="T3858" i="11"/>
  <c r="T3859" i="11"/>
  <c r="T3860" i="11"/>
  <c r="T3861" i="11"/>
  <c r="T3862" i="11"/>
  <c r="T3863" i="11"/>
  <c r="T3864" i="11"/>
  <c r="T3865" i="11"/>
  <c r="T3866" i="11"/>
  <c r="T3867" i="11"/>
  <c r="T3868" i="11"/>
  <c r="T3869" i="11"/>
  <c r="T3870" i="11"/>
  <c r="T3871" i="11"/>
  <c r="T3872" i="11"/>
  <c r="T3873" i="11"/>
  <c r="T3874" i="11"/>
  <c r="T3875" i="11"/>
  <c r="T3876" i="11"/>
  <c r="T3877" i="11"/>
  <c r="T3878" i="11"/>
  <c r="T3879" i="11"/>
  <c r="T3880" i="11"/>
  <c r="T3881" i="11"/>
  <c r="T3882" i="11"/>
  <c r="T3883" i="11"/>
  <c r="T3884" i="11"/>
  <c r="T3885" i="11"/>
  <c r="T3886" i="11"/>
  <c r="T3887" i="11"/>
  <c r="T3888" i="11"/>
  <c r="T3889" i="11"/>
  <c r="T3890" i="11"/>
  <c r="T3891" i="11"/>
  <c r="T3892" i="11"/>
  <c r="T3893" i="11"/>
  <c r="T3894" i="11"/>
  <c r="T3895" i="11"/>
  <c r="T3896" i="11"/>
  <c r="T3897" i="11"/>
  <c r="T3898" i="11"/>
  <c r="T3899" i="11"/>
  <c r="T3900" i="11"/>
  <c r="T3901" i="11"/>
  <c r="T3902" i="11"/>
  <c r="T3903" i="11"/>
  <c r="T3904" i="11"/>
  <c r="T3905" i="11"/>
  <c r="T3906" i="11"/>
  <c r="T3907" i="11"/>
  <c r="T3908" i="11"/>
  <c r="T3909" i="11"/>
  <c r="T3910" i="11"/>
  <c r="T3911" i="11"/>
  <c r="T3912" i="11"/>
  <c r="T3913" i="11"/>
  <c r="T3914" i="11"/>
  <c r="T3915" i="11"/>
  <c r="T3916" i="11"/>
  <c r="T3917" i="11"/>
  <c r="T3918" i="11"/>
  <c r="T3919" i="11"/>
  <c r="T3920" i="11"/>
  <c r="T3921" i="11"/>
  <c r="T3922" i="11"/>
  <c r="T3923" i="11"/>
  <c r="T3924" i="11"/>
  <c r="T3925" i="11"/>
  <c r="T3926" i="11"/>
  <c r="T3927" i="11"/>
  <c r="T3928" i="11"/>
  <c r="T3929" i="11"/>
  <c r="T3930" i="11"/>
  <c r="T3931" i="11"/>
  <c r="T3932" i="11"/>
  <c r="T3933" i="11"/>
  <c r="T3934" i="11"/>
  <c r="T3935" i="11"/>
  <c r="T3936" i="11"/>
  <c r="T3937" i="11"/>
  <c r="T3938" i="11"/>
  <c r="T3939" i="11"/>
  <c r="T3940" i="11"/>
  <c r="T3941" i="11"/>
  <c r="T3942" i="11"/>
  <c r="T3943" i="11"/>
  <c r="T3944" i="11"/>
  <c r="T3945" i="11"/>
  <c r="T3946" i="11"/>
  <c r="T3947" i="11"/>
  <c r="T3948" i="11"/>
  <c r="T3949" i="11"/>
  <c r="T3950" i="11"/>
  <c r="T3951" i="11"/>
  <c r="T3952" i="11"/>
  <c r="T3953" i="11"/>
  <c r="T3954" i="11"/>
  <c r="T3955" i="11"/>
  <c r="T3956" i="11"/>
  <c r="T3957" i="11"/>
  <c r="T3958" i="11"/>
  <c r="T3959" i="11"/>
  <c r="T3960" i="11"/>
  <c r="T3961" i="11"/>
  <c r="T3962" i="11"/>
  <c r="T3963" i="11"/>
  <c r="T3964" i="11"/>
  <c r="T3965" i="11"/>
  <c r="T3966" i="11"/>
  <c r="T3967" i="11"/>
  <c r="T3968" i="11"/>
  <c r="T3969" i="11"/>
  <c r="T3970" i="11"/>
  <c r="T3971" i="11"/>
  <c r="T3972" i="11"/>
  <c r="T3973" i="11"/>
  <c r="T3974" i="11"/>
  <c r="T3975" i="11"/>
  <c r="T3976" i="11"/>
  <c r="T3977" i="11"/>
  <c r="T3978" i="11"/>
  <c r="T3979" i="11"/>
  <c r="T3980" i="11"/>
  <c r="T3981" i="11"/>
  <c r="T3982" i="11"/>
  <c r="T3983" i="11"/>
  <c r="T3984" i="11"/>
  <c r="T3985" i="11"/>
  <c r="T3986" i="11"/>
  <c r="T3987" i="11"/>
  <c r="T3988" i="11"/>
  <c r="T3989" i="11"/>
  <c r="T3990" i="11"/>
  <c r="T3991" i="11"/>
  <c r="T3992" i="11"/>
  <c r="T3993" i="11"/>
  <c r="T3994" i="11"/>
  <c r="T3995" i="11"/>
  <c r="T3996" i="11"/>
  <c r="T3997" i="11"/>
  <c r="T3998" i="11"/>
  <c r="T3999" i="11"/>
  <c r="T4000" i="11"/>
  <c r="T4001" i="11"/>
  <c r="T4002" i="11"/>
  <c r="T4003" i="11"/>
  <c r="T4004" i="11"/>
  <c r="T4005" i="11"/>
  <c r="T4006" i="11"/>
  <c r="T4007" i="11"/>
  <c r="T4008" i="11"/>
  <c r="T4009" i="11"/>
  <c r="T4010" i="11"/>
  <c r="T4011" i="11"/>
  <c r="T4012" i="11"/>
  <c r="T4013" i="11"/>
  <c r="T4014" i="11"/>
  <c r="T4015" i="11"/>
  <c r="T4016" i="11"/>
  <c r="T4017" i="11"/>
  <c r="T4018" i="11"/>
  <c r="T4019" i="11"/>
  <c r="T4020" i="11"/>
  <c r="T4021" i="11"/>
  <c r="T4022" i="11"/>
  <c r="T4023" i="11"/>
  <c r="T4024" i="11"/>
  <c r="T4025" i="11"/>
  <c r="T4026" i="11"/>
  <c r="T4027" i="11"/>
  <c r="T4028" i="11"/>
  <c r="T4029" i="11"/>
  <c r="T4030" i="11"/>
  <c r="T4031" i="11"/>
  <c r="T4032" i="11"/>
  <c r="T4033" i="11"/>
  <c r="T4034" i="11"/>
  <c r="T4035" i="11"/>
  <c r="T4036" i="11"/>
  <c r="T4037" i="11"/>
  <c r="T4038" i="11"/>
  <c r="T4039" i="11"/>
  <c r="T4040" i="11"/>
  <c r="T4041" i="11"/>
  <c r="T4042" i="11"/>
  <c r="T4043" i="11"/>
  <c r="T4044" i="11"/>
  <c r="T4045" i="11"/>
  <c r="T4046" i="11"/>
  <c r="T4047" i="11"/>
  <c r="T4048" i="11"/>
  <c r="T4049" i="11"/>
  <c r="T4050" i="11"/>
  <c r="T4051" i="11"/>
  <c r="T4052" i="11"/>
  <c r="T4053" i="11"/>
  <c r="T4054" i="11"/>
  <c r="T4055" i="11"/>
  <c r="T4056" i="11"/>
  <c r="T4057" i="11"/>
  <c r="T4058" i="11"/>
  <c r="T4059" i="11"/>
  <c r="T4060" i="11"/>
  <c r="T4061" i="11"/>
  <c r="T4062" i="11"/>
  <c r="T4063" i="11"/>
  <c r="T4064" i="11"/>
  <c r="T4065" i="11"/>
  <c r="T4066" i="11"/>
  <c r="T4067" i="11"/>
  <c r="T4068" i="11"/>
  <c r="T4069" i="11"/>
  <c r="T4070" i="11"/>
  <c r="T4071" i="11"/>
  <c r="T4072" i="11"/>
  <c r="T4073" i="11"/>
  <c r="T4074" i="11"/>
  <c r="T4075" i="11"/>
  <c r="T4076" i="11"/>
  <c r="T4077" i="11"/>
  <c r="T4078" i="11"/>
  <c r="T4079" i="11"/>
  <c r="T4080" i="11"/>
  <c r="T4081" i="11"/>
  <c r="T4082" i="11"/>
  <c r="T4083" i="11"/>
  <c r="T4084" i="11"/>
  <c r="T4085" i="11"/>
  <c r="T4086" i="11"/>
  <c r="T4087" i="11"/>
  <c r="T4088" i="11"/>
  <c r="T4089" i="11"/>
  <c r="T4090" i="11"/>
  <c r="T4091" i="11"/>
  <c r="T4092" i="11"/>
  <c r="T4093" i="11"/>
  <c r="T4094" i="11"/>
  <c r="T4095" i="11"/>
  <c r="T4096" i="11"/>
  <c r="T4097" i="11"/>
  <c r="T4098" i="11"/>
  <c r="T4099" i="11"/>
  <c r="T4100" i="11"/>
  <c r="T4101" i="11"/>
  <c r="T4102" i="11"/>
  <c r="T4103" i="11"/>
  <c r="T4104" i="11"/>
  <c r="T4105" i="11"/>
  <c r="T4106" i="11"/>
  <c r="T4107" i="11"/>
  <c r="T4108" i="11"/>
  <c r="T4109" i="11"/>
  <c r="T4110" i="11"/>
  <c r="T4111" i="11"/>
  <c r="T4112" i="11"/>
  <c r="T4113" i="11"/>
  <c r="T4114" i="11"/>
  <c r="T4115" i="11"/>
  <c r="T4116" i="11"/>
  <c r="T4117" i="11"/>
  <c r="T4118" i="11"/>
  <c r="T4119" i="11"/>
  <c r="T4120" i="11"/>
  <c r="T4121" i="11"/>
  <c r="T4122" i="11"/>
  <c r="T4123" i="11"/>
  <c r="T4124" i="11"/>
  <c r="T4125" i="11"/>
  <c r="T4126" i="11"/>
  <c r="T4127" i="11"/>
  <c r="T4128" i="11"/>
  <c r="T4129" i="11"/>
  <c r="T4130" i="11"/>
  <c r="T4131" i="11"/>
  <c r="T4132" i="11"/>
  <c r="T4133" i="11"/>
  <c r="T4134" i="11"/>
  <c r="T4135" i="11"/>
  <c r="T4136" i="11"/>
  <c r="T4137" i="11"/>
  <c r="T4138" i="11"/>
  <c r="T4139" i="11"/>
  <c r="T4140" i="11"/>
  <c r="T4141" i="11"/>
  <c r="T4142" i="11"/>
  <c r="T4143" i="11"/>
  <c r="T4144" i="11"/>
  <c r="T4145" i="11"/>
  <c r="T4146" i="11"/>
  <c r="T4147" i="11"/>
  <c r="T4148" i="11"/>
  <c r="T4149" i="11"/>
  <c r="T4150" i="11"/>
  <c r="T4151" i="11"/>
  <c r="T4152" i="11"/>
  <c r="T4153" i="11"/>
  <c r="T4154" i="11"/>
  <c r="T4155" i="11"/>
  <c r="T4156" i="11"/>
  <c r="T4157" i="11"/>
  <c r="T4158" i="11"/>
  <c r="T4159" i="11"/>
  <c r="T4160" i="11"/>
  <c r="T4161" i="11"/>
  <c r="T4162" i="11"/>
  <c r="T4163" i="11"/>
  <c r="T4164" i="11"/>
  <c r="T4165" i="11"/>
  <c r="T4166" i="11"/>
  <c r="T4167" i="11"/>
  <c r="T4168" i="11"/>
  <c r="T4169" i="11"/>
  <c r="T4170" i="11"/>
  <c r="T4171" i="11"/>
  <c r="T4172" i="11"/>
  <c r="T4173" i="11"/>
  <c r="T4174" i="11"/>
  <c r="T4175" i="11"/>
  <c r="T4176" i="11"/>
  <c r="T4177" i="11"/>
  <c r="T4178" i="11"/>
  <c r="T4179" i="11"/>
  <c r="T4180" i="11"/>
  <c r="T4181" i="11"/>
  <c r="T4182" i="11"/>
  <c r="T4183" i="11"/>
  <c r="T4184" i="11"/>
  <c r="T4185" i="11"/>
  <c r="T4186" i="11"/>
  <c r="T4187" i="11"/>
  <c r="T4188" i="11"/>
  <c r="T4189" i="11"/>
  <c r="T4190" i="11"/>
  <c r="T4191" i="11"/>
  <c r="T4192" i="11"/>
  <c r="T4193" i="11"/>
  <c r="T4194" i="11"/>
  <c r="T4195" i="11"/>
  <c r="T4196" i="11"/>
  <c r="T4197" i="11"/>
  <c r="T4198" i="11"/>
  <c r="T4199" i="11"/>
  <c r="T4200" i="11"/>
  <c r="T4201" i="11"/>
  <c r="T4202" i="11"/>
  <c r="T4203" i="11"/>
  <c r="T4204" i="11"/>
  <c r="T4205" i="11"/>
  <c r="T4206" i="11"/>
  <c r="T4207" i="11"/>
  <c r="T4208" i="11"/>
  <c r="T4209" i="11"/>
  <c r="T4210" i="11"/>
  <c r="T4211" i="11"/>
  <c r="T4212" i="11"/>
  <c r="T4213" i="11"/>
  <c r="T4214" i="11"/>
  <c r="T4215" i="11"/>
  <c r="T4216" i="11"/>
  <c r="T4217" i="11"/>
  <c r="T4218" i="11"/>
  <c r="T4219" i="11"/>
  <c r="T4220" i="11"/>
  <c r="T4221" i="11"/>
  <c r="T4222" i="11"/>
  <c r="T4223" i="11"/>
  <c r="T4224" i="11"/>
  <c r="T4225" i="11"/>
  <c r="T4226" i="11"/>
  <c r="T4227" i="11"/>
  <c r="T4228" i="11"/>
  <c r="T4229" i="11"/>
  <c r="T4230" i="11"/>
  <c r="T4231" i="11"/>
  <c r="T4232" i="11"/>
  <c r="T37" i="11"/>
  <c r="U41" i="11" l="1"/>
  <c r="U45" i="11"/>
  <c r="U49" i="11"/>
  <c r="U53" i="11"/>
  <c r="U57" i="11"/>
  <c r="U61" i="11"/>
  <c r="U65" i="11"/>
  <c r="U69" i="11"/>
  <c r="U73" i="11"/>
  <c r="U77" i="11"/>
  <c r="U85" i="11"/>
  <c r="U89" i="11"/>
  <c r="U93" i="11"/>
  <c r="U97" i="11"/>
  <c r="U101" i="11"/>
  <c r="U105" i="11"/>
  <c r="U109" i="11"/>
  <c r="U113" i="11"/>
  <c r="U117" i="11"/>
  <c r="U121" i="11"/>
  <c r="U125" i="11"/>
  <c r="U129" i="11"/>
  <c r="U133" i="11"/>
  <c r="U141" i="11"/>
  <c r="U145" i="11"/>
  <c r="U153" i="11"/>
  <c r="U157" i="11"/>
  <c r="U161" i="11"/>
  <c r="U165" i="11"/>
  <c r="U169" i="11"/>
  <c r="U173" i="11"/>
  <c r="U177" i="11"/>
  <c r="U193" i="11"/>
  <c r="U197" i="11"/>
  <c r="U201" i="11"/>
  <c r="U205" i="11"/>
  <c r="U209" i="11"/>
  <c r="U213" i="11"/>
  <c r="U217" i="11"/>
  <c r="U221" i="11"/>
  <c r="U225" i="11"/>
  <c r="U229" i="11"/>
  <c r="U233" i="11"/>
  <c r="U237" i="11"/>
  <c r="U257" i="11"/>
  <c r="U261" i="11"/>
  <c r="U265" i="11"/>
  <c r="U269" i="11"/>
  <c r="U273" i="11"/>
  <c r="U277" i="11"/>
  <c r="U281" i="11"/>
  <c r="U285" i="11"/>
  <c r="U289" i="11"/>
  <c r="U293" i="11"/>
  <c r="U305" i="11"/>
  <c r="U309" i="11"/>
  <c r="U313" i="11"/>
  <c r="U317" i="11"/>
  <c r="U321" i="11"/>
  <c r="U325" i="11"/>
  <c r="U345" i="11"/>
  <c r="U349" i="11"/>
  <c r="U353" i="11"/>
  <c r="U357" i="11"/>
  <c r="U1885" i="11"/>
  <c r="U1889" i="11"/>
  <c r="U1893" i="11"/>
  <c r="U1897" i="11"/>
  <c r="U1901" i="11"/>
  <c r="U1905" i="11"/>
  <c r="U1909" i="11"/>
  <c r="U1913" i="11"/>
  <c r="U1917" i="11"/>
  <c r="U1921" i="11"/>
  <c r="U1925" i="11"/>
  <c r="U1929" i="11"/>
  <c r="U1933" i="11"/>
  <c r="U1937" i="11"/>
  <c r="U1941" i="11"/>
  <c r="U1945" i="11"/>
  <c r="U1949" i="11"/>
  <c r="U1953" i="11"/>
  <c r="U1957" i="11"/>
  <c r="U1961" i="11"/>
  <c r="U1965" i="11"/>
  <c r="U1969" i="11"/>
  <c r="U1973" i="11"/>
  <c r="U1977" i="11"/>
  <c r="U1981" i="11"/>
  <c r="U1985" i="11"/>
  <c r="U1989" i="11"/>
  <c r="U1993" i="11"/>
  <c r="U1997" i="11"/>
  <c r="U2001" i="11"/>
  <c r="U2005" i="11"/>
  <c r="U2009" i="11"/>
  <c r="U2013" i="11"/>
  <c r="U2017" i="11"/>
  <c r="U2021" i="11"/>
  <c r="U2025" i="11"/>
  <c r="U2029" i="11"/>
  <c r="U2033" i="11"/>
  <c r="U2037" i="11"/>
  <c r="U2041" i="11"/>
  <c r="U2045" i="11"/>
  <c r="U2049" i="11"/>
  <c r="U2053" i="11"/>
  <c r="U2057" i="11"/>
  <c r="U2061" i="11"/>
  <c r="U2065" i="11"/>
  <c r="U2069" i="11"/>
  <c r="U2073" i="11"/>
  <c r="U2077" i="11"/>
  <c r="U2081" i="11"/>
  <c r="U2085" i="11"/>
  <c r="U2089" i="11"/>
  <c r="U2093" i="11"/>
  <c r="U2097" i="11"/>
  <c r="U2101" i="11"/>
  <c r="U2105" i="11"/>
  <c r="U2109" i="11"/>
  <c r="U2113" i="11"/>
  <c r="U2117" i="11"/>
  <c r="U2121" i="11"/>
  <c r="U2125" i="11"/>
  <c r="U2129" i="11"/>
  <c r="U2133" i="11"/>
  <c r="U2137" i="11"/>
  <c r="U2141" i="11"/>
  <c r="U2145" i="11"/>
  <c r="U2149" i="11"/>
  <c r="U2153" i="11"/>
  <c r="U2157" i="11"/>
  <c r="U2161" i="11"/>
  <c r="U2165" i="11"/>
  <c r="U2169" i="11"/>
  <c r="U2173" i="11"/>
  <c r="U2177" i="11"/>
  <c r="U2181" i="11"/>
  <c r="U2185" i="11"/>
  <c r="U2189" i="11"/>
  <c r="U2193" i="11"/>
  <c r="U2197" i="11"/>
  <c r="U2201" i="11"/>
  <c r="U2205" i="11"/>
  <c r="U2209" i="11"/>
  <c r="U2217" i="11"/>
  <c r="U2221" i="11"/>
  <c r="U2225" i="11"/>
  <c r="U2229" i="11"/>
  <c r="U2233" i="11"/>
  <c r="U2237" i="11"/>
  <c r="U2241" i="11"/>
  <c r="U2245" i="11"/>
  <c r="U2249" i="11"/>
  <c r="U2253" i="11"/>
  <c r="U2257" i="11"/>
  <c r="U2261" i="11"/>
  <c r="U2265" i="11"/>
  <c r="U2269" i="11"/>
  <c r="U2273" i="11"/>
  <c r="U2277" i="11"/>
  <c r="U2281" i="11"/>
  <c r="U2285" i="11"/>
  <c r="U2289" i="11"/>
  <c r="U2293" i="11"/>
  <c r="U2297" i="11"/>
  <c r="U2301" i="11"/>
  <c r="U2305" i="11"/>
  <c r="U2309" i="11"/>
  <c r="U2313" i="11"/>
  <c r="U2317" i="11"/>
  <c r="U2321" i="11"/>
  <c r="U2325" i="11"/>
  <c r="U2329" i="11"/>
  <c r="U2333" i="11"/>
  <c r="U2337" i="11"/>
  <c r="U2341" i="11"/>
  <c r="U2345" i="11"/>
  <c r="U2349" i="11"/>
  <c r="U2353" i="11"/>
  <c r="U2357" i="11"/>
  <c r="U2361" i="11"/>
  <c r="U2365" i="11"/>
  <c r="U2369" i="11"/>
  <c r="U2373" i="11"/>
  <c r="U2377" i="11"/>
  <c r="U2381" i="11"/>
  <c r="U2385" i="11"/>
  <c r="U2389" i="11"/>
  <c r="U2393" i="11"/>
  <c r="U2397" i="11"/>
  <c r="U2401" i="11"/>
  <c r="U2405" i="11"/>
  <c r="U2409" i="11"/>
  <c r="U2413" i="11"/>
  <c r="U2417" i="11"/>
  <c r="U2421" i="11"/>
  <c r="U2425" i="11"/>
  <c r="U2429" i="11"/>
  <c r="U2433" i="11"/>
  <c r="U2437" i="11"/>
  <c r="U2441" i="11"/>
  <c r="U2445" i="11"/>
  <c r="U2449" i="11"/>
  <c r="U2453" i="11"/>
  <c r="U2457" i="11"/>
  <c r="U2461" i="11"/>
  <c r="U2469" i="11"/>
  <c r="U2473" i="11"/>
  <c r="U2477" i="11"/>
  <c r="U2481" i="11"/>
  <c r="U2485" i="11"/>
  <c r="U2489" i="11"/>
  <c r="U2493" i="11"/>
  <c r="U2497" i="11"/>
  <c r="U2501" i="11"/>
  <c r="U2505" i="11"/>
  <c r="U2509" i="11"/>
  <c r="U2513" i="11"/>
  <c r="U2517" i="11"/>
  <c r="U2521" i="11"/>
  <c r="U2525" i="11"/>
  <c r="U2529" i="11"/>
  <c r="U2533" i="11"/>
  <c r="U2537" i="11"/>
  <c r="U2541" i="11"/>
  <c r="U2545" i="11"/>
  <c r="U2549" i="11"/>
  <c r="U2553" i="11"/>
  <c r="U2557" i="11"/>
  <c r="U2561" i="11"/>
  <c r="U2569" i="11"/>
  <c r="U2573" i="11"/>
  <c r="U2577" i="11"/>
  <c r="U2581" i="11"/>
  <c r="U2585" i="11"/>
  <c r="U2589" i="11"/>
  <c r="U2593" i="11"/>
  <c r="U2597" i="11"/>
  <c r="U2601" i="11"/>
  <c r="U2605" i="11"/>
  <c r="U2609" i="11"/>
  <c r="U2613" i="11"/>
  <c r="U2617" i="11"/>
  <c r="U2621" i="11"/>
  <c r="U2633" i="11"/>
  <c r="U2637" i="11"/>
  <c r="U2641" i="11"/>
  <c r="U2645" i="11"/>
  <c r="U2649" i="11"/>
  <c r="U2653" i="11"/>
  <c r="U2657" i="11"/>
  <c r="U2661" i="11"/>
  <c r="U2665" i="11"/>
  <c r="U2669" i="11"/>
  <c r="U2673" i="11"/>
  <c r="U2677" i="11"/>
  <c r="U2681" i="11"/>
  <c r="U2685" i="11"/>
  <c r="U2689" i="11"/>
  <c r="U2693" i="11"/>
  <c r="U2697" i="11"/>
  <c r="U2701" i="11"/>
  <c r="U2705" i="11"/>
  <c r="U2709" i="11"/>
  <c r="U2713" i="11"/>
  <c r="U2717" i="11"/>
  <c r="U2721" i="11"/>
  <c r="U2725" i="11"/>
  <c r="U2729" i="11"/>
  <c r="U2733" i="11"/>
  <c r="U2737" i="11"/>
  <c r="U2741" i="11"/>
  <c r="U2745" i="11"/>
  <c r="U2749" i="11"/>
  <c r="U2753" i="11"/>
  <c r="U2757" i="11"/>
  <c r="U2761" i="11"/>
  <c r="U2765" i="11"/>
  <c r="U2769" i="11"/>
  <c r="U2773" i="11"/>
  <c r="U2777" i="11"/>
  <c r="U2781" i="11"/>
  <c r="U2785" i="11"/>
  <c r="U2789" i="11"/>
  <c r="U2793" i="11"/>
  <c r="U2797" i="11"/>
  <c r="U2801" i="11"/>
  <c r="U2805" i="11"/>
  <c r="U2809" i="11"/>
  <c r="U2813" i="11"/>
  <c r="U2817" i="11"/>
  <c r="U2821" i="11"/>
  <c r="U2825" i="11"/>
  <c r="U2829" i="11"/>
  <c r="U2833" i="11"/>
  <c r="U2837" i="11"/>
  <c r="U2841" i="11"/>
  <c r="U2845" i="11"/>
  <c r="U2849" i="11"/>
  <c r="U2853" i="11"/>
  <c r="U2857" i="11"/>
  <c r="U2861" i="11"/>
  <c r="U2865" i="11"/>
  <c r="U2869" i="11"/>
  <c r="U2873" i="11"/>
  <c r="U2877" i="11"/>
  <c r="U2881" i="11"/>
  <c r="U2885" i="11"/>
  <c r="U2889" i="11"/>
  <c r="U2893" i="11"/>
  <c r="U2897" i="11"/>
  <c r="U2901" i="11"/>
  <c r="U2905" i="11"/>
  <c r="U2909" i="11"/>
  <c r="U2913" i="11"/>
  <c r="U2917" i="11"/>
  <c r="U2921" i="11"/>
  <c r="U2925" i="11"/>
  <c r="U2929" i="11"/>
  <c r="U2933" i="11"/>
  <c r="U2937" i="11"/>
  <c r="U2961" i="11"/>
  <c r="U4232" i="11"/>
  <c r="V4232" i="11"/>
  <c r="W4232" i="11"/>
  <c r="X4232" i="11"/>
  <c r="AA4232" i="11"/>
  <c r="V34" i="11"/>
  <c r="W34" i="11"/>
  <c r="X34" i="11"/>
  <c r="AA34" i="11"/>
  <c r="V35" i="11"/>
  <c r="W35" i="11"/>
  <c r="X35" i="11"/>
  <c r="AA35" i="11"/>
  <c r="V36" i="11"/>
  <c r="W36" i="11"/>
  <c r="X36" i="11"/>
  <c r="AA36" i="11"/>
  <c r="V37" i="11"/>
  <c r="W37" i="11"/>
  <c r="X37" i="11"/>
  <c r="AA37" i="11"/>
  <c r="V38" i="11"/>
  <c r="W38" i="11"/>
  <c r="X38" i="11"/>
  <c r="AA38" i="11"/>
  <c r="U39" i="11"/>
  <c r="V39" i="11"/>
  <c r="W39" i="11"/>
  <c r="X39" i="11"/>
  <c r="AA39" i="11"/>
  <c r="U40" i="11"/>
  <c r="V40" i="11"/>
  <c r="W40" i="11"/>
  <c r="X40" i="11"/>
  <c r="AA40" i="11"/>
  <c r="V41" i="11"/>
  <c r="W41" i="11"/>
  <c r="X41" i="11"/>
  <c r="AA41" i="11"/>
  <c r="U42" i="11"/>
  <c r="V42" i="11"/>
  <c r="W42" i="11"/>
  <c r="X42" i="11"/>
  <c r="AA42" i="11"/>
  <c r="U43" i="11"/>
  <c r="V43" i="11"/>
  <c r="W43" i="11"/>
  <c r="X43" i="11"/>
  <c r="AA43" i="11"/>
  <c r="U44" i="11"/>
  <c r="V44" i="11"/>
  <c r="W44" i="11"/>
  <c r="X44" i="11"/>
  <c r="AA44" i="11"/>
  <c r="V45" i="11"/>
  <c r="W45" i="11"/>
  <c r="X45" i="11"/>
  <c r="AA45" i="11"/>
  <c r="U46" i="11"/>
  <c r="V46" i="11"/>
  <c r="W46" i="11"/>
  <c r="X46" i="11"/>
  <c r="AA46" i="11"/>
  <c r="U47" i="11"/>
  <c r="V47" i="11"/>
  <c r="W47" i="11"/>
  <c r="X47" i="11"/>
  <c r="AA47" i="11"/>
  <c r="U48" i="11"/>
  <c r="V48" i="11"/>
  <c r="W48" i="11"/>
  <c r="X48" i="11"/>
  <c r="AA48" i="11"/>
  <c r="V49" i="11"/>
  <c r="W49" i="11"/>
  <c r="X49" i="11"/>
  <c r="AA49" i="11"/>
  <c r="U50" i="11"/>
  <c r="V50" i="11"/>
  <c r="W50" i="11"/>
  <c r="X50" i="11"/>
  <c r="AA50" i="11"/>
  <c r="U51" i="11"/>
  <c r="V51" i="11"/>
  <c r="W51" i="11"/>
  <c r="X51" i="11"/>
  <c r="AA51" i="11"/>
  <c r="U52" i="11"/>
  <c r="V52" i="11"/>
  <c r="W52" i="11"/>
  <c r="X52" i="11"/>
  <c r="AA52" i="11"/>
  <c r="V53" i="11"/>
  <c r="W53" i="11"/>
  <c r="X53" i="11"/>
  <c r="AA53" i="11"/>
  <c r="U54" i="11"/>
  <c r="V54" i="11"/>
  <c r="W54" i="11"/>
  <c r="X54" i="11"/>
  <c r="AA54" i="11"/>
  <c r="U55" i="11"/>
  <c r="V55" i="11"/>
  <c r="W55" i="11"/>
  <c r="X55" i="11"/>
  <c r="AA55" i="11"/>
  <c r="U56" i="11"/>
  <c r="V56" i="11"/>
  <c r="W56" i="11"/>
  <c r="X56" i="11"/>
  <c r="AA56" i="11"/>
  <c r="V57" i="11"/>
  <c r="W57" i="11"/>
  <c r="X57" i="11"/>
  <c r="AA57" i="11"/>
  <c r="U58" i="11"/>
  <c r="V58" i="11"/>
  <c r="W58" i="11"/>
  <c r="X58" i="11"/>
  <c r="AA58" i="11"/>
  <c r="U59" i="11"/>
  <c r="V59" i="11"/>
  <c r="W59" i="11"/>
  <c r="X59" i="11"/>
  <c r="AA59" i="11"/>
  <c r="U60" i="11"/>
  <c r="V60" i="11"/>
  <c r="W60" i="11"/>
  <c r="X60" i="11"/>
  <c r="AA60" i="11"/>
  <c r="V61" i="11"/>
  <c r="W61" i="11"/>
  <c r="X61" i="11"/>
  <c r="AA61" i="11"/>
  <c r="U62" i="11"/>
  <c r="V62" i="11"/>
  <c r="W62" i="11"/>
  <c r="X62" i="11"/>
  <c r="AA62" i="11"/>
  <c r="U63" i="11"/>
  <c r="V63" i="11"/>
  <c r="W63" i="11"/>
  <c r="X63" i="11"/>
  <c r="AA63" i="11"/>
  <c r="U64" i="11"/>
  <c r="V64" i="11"/>
  <c r="W64" i="11"/>
  <c r="X64" i="11"/>
  <c r="AA64" i="11"/>
  <c r="V65" i="11"/>
  <c r="W65" i="11"/>
  <c r="X65" i="11"/>
  <c r="AA65" i="11"/>
  <c r="U66" i="11"/>
  <c r="V66" i="11"/>
  <c r="W66" i="11"/>
  <c r="X66" i="11"/>
  <c r="AA66" i="11"/>
  <c r="U67" i="11"/>
  <c r="V67" i="11"/>
  <c r="W67" i="11"/>
  <c r="X67" i="11"/>
  <c r="AA67" i="11"/>
  <c r="U68" i="11"/>
  <c r="V68" i="11"/>
  <c r="W68" i="11"/>
  <c r="X68" i="11"/>
  <c r="AA68" i="11"/>
  <c r="V69" i="11"/>
  <c r="W69" i="11"/>
  <c r="X69" i="11"/>
  <c r="AA69" i="11"/>
  <c r="U70" i="11"/>
  <c r="V70" i="11"/>
  <c r="W70" i="11"/>
  <c r="X70" i="11"/>
  <c r="AA70" i="11"/>
  <c r="U71" i="11"/>
  <c r="V71" i="11"/>
  <c r="W71" i="11"/>
  <c r="X71" i="11"/>
  <c r="AA71" i="11"/>
  <c r="U72" i="11"/>
  <c r="V72" i="11"/>
  <c r="W72" i="11"/>
  <c r="X72" i="11"/>
  <c r="AA72" i="11"/>
  <c r="V73" i="11"/>
  <c r="W73" i="11"/>
  <c r="X73" i="11"/>
  <c r="AA73" i="11"/>
  <c r="U74" i="11"/>
  <c r="V74" i="11"/>
  <c r="W74" i="11"/>
  <c r="X74" i="11"/>
  <c r="AA74" i="11"/>
  <c r="U75" i="11"/>
  <c r="V75" i="11"/>
  <c r="W75" i="11"/>
  <c r="X75" i="11"/>
  <c r="AA75" i="11"/>
  <c r="U76" i="11"/>
  <c r="V76" i="11"/>
  <c r="W76" i="11"/>
  <c r="X76" i="11"/>
  <c r="AA76" i="11"/>
  <c r="V77" i="11"/>
  <c r="W77" i="11"/>
  <c r="X77" i="11"/>
  <c r="AA77" i="11"/>
  <c r="U78" i="11"/>
  <c r="V78" i="11"/>
  <c r="W78" i="11"/>
  <c r="X78" i="11"/>
  <c r="AA78" i="11"/>
  <c r="U79" i="11"/>
  <c r="V79" i="11"/>
  <c r="W79" i="11"/>
  <c r="X79" i="11"/>
  <c r="AA79" i="11"/>
  <c r="U80" i="11"/>
  <c r="V80" i="11"/>
  <c r="W80" i="11"/>
  <c r="X80" i="11"/>
  <c r="AA80" i="11"/>
  <c r="U81" i="11"/>
  <c r="V81" i="11"/>
  <c r="W81" i="11"/>
  <c r="X81" i="11"/>
  <c r="AA81" i="11"/>
  <c r="U82" i="11"/>
  <c r="V82" i="11"/>
  <c r="W82" i="11"/>
  <c r="X82" i="11"/>
  <c r="AA82" i="11"/>
  <c r="U83" i="11"/>
  <c r="V83" i="11"/>
  <c r="W83" i="11"/>
  <c r="X83" i="11"/>
  <c r="AA83" i="11"/>
  <c r="U84" i="11"/>
  <c r="V84" i="11"/>
  <c r="W84" i="11"/>
  <c r="X84" i="11"/>
  <c r="AA84" i="11"/>
  <c r="V85" i="11"/>
  <c r="W85" i="11"/>
  <c r="X85" i="11"/>
  <c r="AA85" i="11"/>
  <c r="U86" i="11"/>
  <c r="V86" i="11"/>
  <c r="W86" i="11"/>
  <c r="X86" i="11"/>
  <c r="AA86" i="11"/>
  <c r="U87" i="11"/>
  <c r="V87" i="11"/>
  <c r="W87" i="11"/>
  <c r="X87" i="11"/>
  <c r="AA87" i="11"/>
  <c r="U88" i="11"/>
  <c r="V88" i="11"/>
  <c r="W88" i="11"/>
  <c r="X88" i="11"/>
  <c r="AA88" i="11"/>
  <c r="V89" i="11"/>
  <c r="W89" i="11"/>
  <c r="X89" i="11"/>
  <c r="AA89" i="11"/>
  <c r="U90" i="11"/>
  <c r="V90" i="11"/>
  <c r="W90" i="11"/>
  <c r="X90" i="11"/>
  <c r="AA90" i="11"/>
  <c r="U91" i="11"/>
  <c r="V91" i="11"/>
  <c r="W91" i="11"/>
  <c r="X91" i="11"/>
  <c r="AA91" i="11"/>
  <c r="U92" i="11"/>
  <c r="V92" i="11"/>
  <c r="W92" i="11"/>
  <c r="X92" i="11"/>
  <c r="AA92" i="11"/>
  <c r="V93" i="11"/>
  <c r="W93" i="11"/>
  <c r="X93" i="11"/>
  <c r="AA93" i="11"/>
  <c r="U94" i="11"/>
  <c r="V94" i="11"/>
  <c r="W94" i="11"/>
  <c r="X94" i="11"/>
  <c r="AA94" i="11"/>
  <c r="U95" i="11"/>
  <c r="V95" i="11"/>
  <c r="W95" i="11"/>
  <c r="X95" i="11"/>
  <c r="AA95" i="11"/>
  <c r="U96" i="11"/>
  <c r="V96" i="11"/>
  <c r="W96" i="11"/>
  <c r="X96" i="11"/>
  <c r="AA96" i="11"/>
  <c r="V97" i="11"/>
  <c r="W97" i="11"/>
  <c r="X97" i="11"/>
  <c r="AA97" i="11"/>
  <c r="U98" i="11"/>
  <c r="V98" i="11"/>
  <c r="W98" i="11"/>
  <c r="X98" i="11"/>
  <c r="AA98" i="11"/>
  <c r="U99" i="11"/>
  <c r="V99" i="11"/>
  <c r="W99" i="11"/>
  <c r="X99" i="11"/>
  <c r="AA99" i="11"/>
  <c r="U100" i="11"/>
  <c r="V100" i="11"/>
  <c r="W100" i="11"/>
  <c r="X100" i="11"/>
  <c r="AA100" i="11"/>
  <c r="V101" i="11"/>
  <c r="W101" i="11"/>
  <c r="X101" i="11"/>
  <c r="AA101" i="11"/>
  <c r="U102" i="11"/>
  <c r="V102" i="11"/>
  <c r="W102" i="11"/>
  <c r="X102" i="11"/>
  <c r="AA102" i="11"/>
  <c r="U103" i="11"/>
  <c r="V103" i="11"/>
  <c r="W103" i="11"/>
  <c r="X103" i="11"/>
  <c r="AA103" i="11"/>
  <c r="U104" i="11"/>
  <c r="V104" i="11"/>
  <c r="W104" i="11"/>
  <c r="X104" i="11"/>
  <c r="AA104" i="11"/>
  <c r="V105" i="11"/>
  <c r="W105" i="11"/>
  <c r="X105" i="11"/>
  <c r="AA105" i="11"/>
  <c r="U106" i="11"/>
  <c r="V106" i="11"/>
  <c r="W106" i="11"/>
  <c r="X106" i="11"/>
  <c r="AA106" i="11"/>
  <c r="U107" i="11"/>
  <c r="V107" i="11"/>
  <c r="W107" i="11"/>
  <c r="X107" i="11"/>
  <c r="AA107" i="11"/>
  <c r="U108" i="11"/>
  <c r="V108" i="11"/>
  <c r="W108" i="11"/>
  <c r="X108" i="11"/>
  <c r="AA108" i="11"/>
  <c r="V109" i="11"/>
  <c r="W109" i="11"/>
  <c r="X109" i="11"/>
  <c r="AA109" i="11"/>
  <c r="U110" i="11"/>
  <c r="V110" i="11"/>
  <c r="W110" i="11"/>
  <c r="X110" i="11"/>
  <c r="AA110" i="11"/>
  <c r="U111" i="11"/>
  <c r="V111" i="11"/>
  <c r="W111" i="11"/>
  <c r="X111" i="11"/>
  <c r="AA111" i="11"/>
  <c r="U112" i="11"/>
  <c r="V112" i="11"/>
  <c r="W112" i="11"/>
  <c r="X112" i="11"/>
  <c r="AA112" i="11"/>
  <c r="V113" i="11"/>
  <c r="W113" i="11"/>
  <c r="X113" i="11"/>
  <c r="AA113" i="11"/>
  <c r="U114" i="11"/>
  <c r="V114" i="11"/>
  <c r="W114" i="11"/>
  <c r="X114" i="11"/>
  <c r="AA114" i="11"/>
  <c r="U115" i="11"/>
  <c r="V115" i="11"/>
  <c r="W115" i="11"/>
  <c r="X115" i="11"/>
  <c r="AA115" i="11"/>
  <c r="U116" i="11"/>
  <c r="V116" i="11"/>
  <c r="W116" i="11"/>
  <c r="X116" i="11"/>
  <c r="AA116" i="11"/>
  <c r="V117" i="11"/>
  <c r="W117" i="11"/>
  <c r="X117" i="11"/>
  <c r="AA117" i="11"/>
  <c r="U118" i="11"/>
  <c r="V118" i="11"/>
  <c r="W118" i="11"/>
  <c r="X118" i="11"/>
  <c r="AA118" i="11"/>
  <c r="U119" i="11"/>
  <c r="V119" i="11"/>
  <c r="W119" i="11"/>
  <c r="X119" i="11"/>
  <c r="AA119" i="11"/>
  <c r="U120" i="11"/>
  <c r="V120" i="11"/>
  <c r="W120" i="11"/>
  <c r="X120" i="11"/>
  <c r="AA120" i="11"/>
  <c r="V121" i="11"/>
  <c r="W121" i="11"/>
  <c r="X121" i="11"/>
  <c r="AA121" i="11"/>
  <c r="U122" i="11"/>
  <c r="V122" i="11"/>
  <c r="W122" i="11"/>
  <c r="X122" i="11"/>
  <c r="AA122" i="11"/>
  <c r="U123" i="11"/>
  <c r="V123" i="11"/>
  <c r="W123" i="11"/>
  <c r="X123" i="11"/>
  <c r="AA123" i="11"/>
  <c r="U124" i="11"/>
  <c r="V124" i="11"/>
  <c r="W124" i="11"/>
  <c r="X124" i="11"/>
  <c r="AA124" i="11"/>
  <c r="V125" i="11"/>
  <c r="W125" i="11"/>
  <c r="X125" i="11"/>
  <c r="AA125" i="11"/>
  <c r="U126" i="11"/>
  <c r="V126" i="11"/>
  <c r="W126" i="11"/>
  <c r="X126" i="11"/>
  <c r="AA126" i="11"/>
  <c r="U127" i="11"/>
  <c r="V127" i="11"/>
  <c r="W127" i="11"/>
  <c r="X127" i="11"/>
  <c r="AA127" i="11"/>
  <c r="U128" i="11"/>
  <c r="V128" i="11"/>
  <c r="W128" i="11"/>
  <c r="X128" i="11"/>
  <c r="AA128" i="11"/>
  <c r="V129" i="11"/>
  <c r="W129" i="11"/>
  <c r="X129" i="11"/>
  <c r="AA129" i="11"/>
  <c r="U130" i="11"/>
  <c r="V130" i="11"/>
  <c r="W130" i="11"/>
  <c r="X130" i="11"/>
  <c r="AA130" i="11"/>
  <c r="U131" i="11"/>
  <c r="V131" i="11"/>
  <c r="W131" i="11"/>
  <c r="X131" i="11"/>
  <c r="AA131" i="11"/>
  <c r="U132" i="11"/>
  <c r="V132" i="11"/>
  <c r="W132" i="11"/>
  <c r="X132" i="11"/>
  <c r="AA132" i="11"/>
  <c r="V133" i="11"/>
  <c r="W133" i="11"/>
  <c r="X133" i="11"/>
  <c r="AA133" i="11"/>
  <c r="U134" i="11"/>
  <c r="V134" i="11"/>
  <c r="W134" i="11"/>
  <c r="X134" i="11"/>
  <c r="AA134" i="11"/>
  <c r="U135" i="11"/>
  <c r="V135" i="11"/>
  <c r="W135" i="11"/>
  <c r="X135" i="11"/>
  <c r="AA135" i="11"/>
  <c r="U136" i="11"/>
  <c r="V136" i="11"/>
  <c r="W136" i="11"/>
  <c r="X136" i="11"/>
  <c r="AA136" i="11"/>
  <c r="U137" i="11"/>
  <c r="V137" i="11"/>
  <c r="W137" i="11"/>
  <c r="X137" i="11"/>
  <c r="AA137" i="11"/>
  <c r="U138" i="11"/>
  <c r="V138" i="11"/>
  <c r="W138" i="11"/>
  <c r="X138" i="11"/>
  <c r="AA138" i="11"/>
  <c r="U139" i="11"/>
  <c r="V139" i="11"/>
  <c r="W139" i="11"/>
  <c r="X139" i="11"/>
  <c r="AA139" i="11"/>
  <c r="U140" i="11"/>
  <c r="V140" i="11"/>
  <c r="W140" i="11"/>
  <c r="X140" i="11"/>
  <c r="AA140" i="11"/>
  <c r="V141" i="11"/>
  <c r="W141" i="11"/>
  <c r="X141" i="11"/>
  <c r="AA141" i="11"/>
  <c r="U142" i="11"/>
  <c r="V142" i="11"/>
  <c r="W142" i="11"/>
  <c r="X142" i="11"/>
  <c r="AA142" i="11"/>
  <c r="U143" i="11"/>
  <c r="V143" i="11"/>
  <c r="W143" i="11"/>
  <c r="X143" i="11"/>
  <c r="AA143" i="11"/>
  <c r="U144" i="11"/>
  <c r="V144" i="11"/>
  <c r="W144" i="11"/>
  <c r="X144" i="11"/>
  <c r="AA144" i="11"/>
  <c r="V145" i="11"/>
  <c r="W145" i="11"/>
  <c r="X145" i="11"/>
  <c r="AA145" i="11"/>
  <c r="U146" i="11"/>
  <c r="V146" i="11"/>
  <c r="W146" i="11"/>
  <c r="X146" i="11"/>
  <c r="AA146" i="11"/>
  <c r="U147" i="11"/>
  <c r="V147" i="11"/>
  <c r="W147" i="11"/>
  <c r="X147" i="11"/>
  <c r="AA147" i="11"/>
  <c r="U148" i="11"/>
  <c r="V148" i="11"/>
  <c r="W148" i="11"/>
  <c r="X148" i="11"/>
  <c r="AA148" i="11"/>
  <c r="U149" i="11"/>
  <c r="V149" i="11"/>
  <c r="W149" i="11"/>
  <c r="X149" i="11"/>
  <c r="AA149" i="11"/>
  <c r="U150" i="11"/>
  <c r="V150" i="11"/>
  <c r="W150" i="11"/>
  <c r="X150" i="11"/>
  <c r="AA150" i="11"/>
  <c r="U151" i="11"/>
  <c r="V151" i="11"/>
  <c r="W151" i="11"/>
  <c r="X151" i="11"/>
  <c r="AA151" i="11"/>
  <c r="U152" i="11"/>
  <c r="V152" i="11"/>
  <c r="W152" i="11"/>
  <c r="X152" i="11"/>
  <c r="AA152" i="11"/>
  <c r="V153" i="11"/>
  <c r="W153" i="11"/>
  <c r="X153" i="11"/>
  <c r="AA153" i="11"/>
  <c r="U154" i="11"/>
  <c r="V154" i="11"/>
  <c r="W154" i="11"/>
  <c r="X154" i="11"/>
  <c r="AA154" i="11"/>
  <c r="U155" i="11"/>
  <c r="V155" i="11"/>
  <c r="W155" i="11"/>
  <c r="X155" i="11"/>
  <c r="AA155" i="11"/>
  <c r="U156" i="11"/>
  <c r="V156" i="11"/>
  <c r="W156" i="11"/>
  <c r="X156" i="11"/>
  <c r="AA156" i="11"/>
  <c r="V157" i="11"/>
  <c r="W157" i="11"/>
  <c r="X157" i="11"/>
  <c r="AA157" i="11"/>
  <c r="U158" i="11"/>
  <c r="V158" i="11"/>
  <c r="W158" i="11"/>
  <c r="X158" i="11"/>
  <c r="AA158" i="11"/>
  <c r="U159" i="11"/>
  <c r="V159" i="11"/>
  <c r="W159" i="11"/>
  <c r="X159" i="11"/>
  <c r="AA159" i="11"/>
  <c r="U160" i="11"/>
  <c r="V160" i="11"/>
  <c r="W160" i="11"/>
  <c r="X160" i="11"/>
  <c r="AA160" i="11"/>
  <c r="V161" i="11"/>
  <c r="W161" i="11"/>
  <c r="X161" i="11"/>
  <c r="AA161" i="11"/>
  <c r="U162" i="11"/>
  <c r="V162" i="11"/>
  <c r="W162" i="11"/>
  <c r="X162" i="11"/>
  <c r="AA162" i="11"/>
  <c r="U163" i="11"/>
  <c r="V163" i="11"/>
  <c r="W163" i="11"/>
  <c r="X163" i="11"/>
  <c r="AA163" i="11"/>
  <c r="U164" i="11"/>
  <c r="V164" i="11"/>
  <c r="W164" i="11"/>
  <c r="X164" i="11"/>
  <c r="AA164" i="11"/>
  <c r="V165" i="11"/>
  <c r="W165" i="11"/>
  <c r="X165" i="11"/>
  <c r="AA165" i="11"/>
  <c r="U166" i="11"/>
  <c r="V166" i="11"/>
  <c r="W166" i="11"/>
  <c r="X166" i="11"/>
  <c r="AA166" i="11"/>
  <c r="U167" i="11"/>
  <c r="V167" i="11"/>
  <c r="W167" i="11"/>
  <c r="X167" i="11"/>
  <c r="AA167" i="11"/>
  <c r="U168" i="11"/>
  <c r="V168" i="11"/>
  <c r="W168" i="11"/>
  <c r="X168" i="11"/>
  <c r="AA168" i="11"/>
  <c r="V169" i="11"/>
  <c r="W169" i="11"/>
  <c r="X169" i="11"/>
  <c r="AA169" i="11"/>
  <c r="U170" i="11"/>
  <c r="V170" i="11"/>
  <c r="W170" i="11"/>
  <c r="X170" i="11"/>
  <c r="AA170" i="11"/>
  <c r="U171" i="11"/>
  <c r="V171" i="11"/>
  <c r="W171" i="11"/>
  <c r="X171" i="11"/>
  <c r="AA171" i="11"/>
  <c r="U172" i="11"/>
  <c r="V172" i="11"/>
  <c r="W172" i="11"/>
  <c r="X172" i="11"/>
  <c r="AA172" i="11"/>
  <c r="V173" i="11"/>
  <c r="W173" i="11"/>
  <c r="X173" i="11"/>
  <c r="AA173" i="11"/>
  <c r="U174" i="11"/>
  <c r="V174" i="11"/>
  <c r="W174" i="11"/>
  <c r="X174" i="11"/>
  <c r="AA174" i="11"/>
  <c r="U175" i="11"/>
  <c r="V175" i="11"/>
  <c r="W175" i="11"/>
  <c r="X175" i="11"/>
  <c r="AA175" i="11"/>
  <c r="U176" i="11"/>
  <c r="V176" i="11"/>
  <c r="W176" i="11"/>
  <c r="X176" i="11"/>
  <c r="AA176" i="11"/>
  <c r="V177" i="11"/>
  <c r="W177" i="11"/>
  <c r="X177" i="11"/>
  <c r="AA177" i="11"/>
  <c r="U178" i="11"/>
  <c r="V178" i="11"/>
  <c r="W178" i="11"/>
  <c r="X178" i="11"/>
  <c r="AA178" i="11"/>
  <c r="U179" i="11"/>
  <c r="V179" i="11"/>
  <c r="W179" i="11"/>
  <c r="X179" i="11"/>
  <c r="AA179" i="11"/>
  <c r="U180" i="11"/>
  <c r="V180" i="11"/>
  <c r="W180" i="11"/>
  <c r="X180" i="11"/>
  <c r="AA180" i="11"/>
  <c r="U181" i="11"/>
  <c r="V181" i="11"/>
  <c r="W181" i="11"/>
  <c r="X181" i="11"/>
  <c r="AA181" i="11"/>
  <c r="U182" i="11"/>
  <c r="V182" i="11"/>
  <c r="W182" i="11"/>
  <c r="X182" i="11"/>
  <c r="AA182" i="11"/>
  <c r="U183" i="11"/>
  <c r="V183" i="11"/>
  <c r="W183" i="11"/>
  <c r="X183" i="11"/>
  <c r="AA183" i="11"/>
  <c r="U184" i="11"/>
  <c r="V184" i="11"/>
  <c r="W184" i="11"/>
  <c r="X184" i="11"/>
  <c r="AA184" i="11"/>
  <c r="U185" i="11"/>
  <c r="V185" i="11"/>
  <c r="W185" i="11"/>
  <c r="X185" i="11"/>
  <c r="AA185" i="11"/>
  <c r="U186" i="11"/>
  <c r="V186" i="11"/>
  <c r="W186" i="11"/>
  <c r="X186" i="11"/>
  <c r="AA186" i="11"/>
  <c r="U187" i="11"/>
  <c r="V187" i="11"/>
  <c r="W187" i="11"/>
  <c r="X187" i="11"/>
  <c r="AA187" i="11"/>
  <c r="U188" i="11"/>
  <c r="V188" i="11"/>
  <c r="W188" i="11"/>
  <c r="X188" i="11"/>
  <c r="AA188" i="11"/>
  <c r="U189" i="11"/>
  <c r="V189" i="11"/>
  <c r="W189" i="11"/>
  <c r="X189" i="11"/>
  <c r="AA189" i="11"/>
  <c r="U190" i="11"/>
  <c r="V190" i="11"/>
  <c r="W190" i="11"/>
  <c r="X190" i="11"/>
  <c r="AA190" i="11"/>
  <c r="U191" i="11"/>
  <c r="V191" i="11"/>
  <c r="W191" i="11"/>
  <c r="X191" i="11"/>
  <c r="AA191" i="11"/>
  <c r="U192" i="11"/>
  <c r="V192" i="11"/>
  <c r="W192" i="11"/>
  <c r="X192" i="11"/>
  <c r="AA192" i="11"/>
  <c r="V193" i="11"/>
  <c r="W193" i="11"/>
  <c r="X193" i="11"/>
  <c r="AA193" i="11"/>
  <c r="U194" i="11"/>
  <c r="V194" i="11"/>
  <c r="W194" i="11"/>
  <c r="X194" i="11"/>
  <c r="AA194" i="11"/>
  <c r="U195" i="11"/>
  <c r="V195" i="11"/>
  <c r="W195" i="11"/>
  <c r="X195" i="11"/>
  <c r="AA195" i="11"/>
  <c r="U196" i="11"/>
  <c r="V196" i="11"/>
  <c r="W196" i="11"/>
  <c r="X196" i="11"/>
  <c r="AA196" i="11"/>
  <c r="V197" i="11"/>
  <c r="W197" i="11"/>
  <c r="X197" i="11"/>
  <c r="AA197" i="11"/>
  <c r="U198" i="11"/>
  <c r="V198" i="11"/>
  <c r="W198" i="11"/>
  <c r="X198" i="11"/>
  <c r="AA198" i="11"/>
  <c r="U199" i="11"/>
  <c r="V199" i="11"/>
  <c r="W199" i="11"/>
  <c r="X199" i="11"/>
  <c r="AA199" i="11"/>
  <c r="U200" i="11"/>
  <c r="V200" i="11"/>
  <c r="W200" i="11"/>
  <c r="X200" i="11"/>
  <c r="AA200" i="11"/>
  <c r="V201" i="11"/>
  <c r="W201" i="11"/>
  <c r="X201" i="11"/>
  <c r="AA201" i="11"/>
  <c r="U202" i="11"/>
  <c r="V202" i="11"/>
  <c r="W202" i="11"/>
  <c r="X202" i="11"/>
  <c r="AA202" i="11"/>
  <c r="U203" i="11"/>
  <c r="V203" i="11"/>
  <c r="W203" i="11"/>
  <c r="X203" i="11"/>
  <c r="AA203" i="11"/>
  <c r="U204" i="11"/>
  <c r="V204" i="11"/>
  <c r="W204" i="11"/>
  <c r="X204" i="11"/>
  <c r="AA204" i="11"/>
  <c r="V205" i="11"/>
  <c r="W205" i="11"/>
  <c r="X205" i="11"/>
  <c r="AA205" i="11"/>
  <c r="U206" i="11"/>
  <c r="V206" i="11"/>
  <c r="W206" i="11"/>
  <c r="X206" i="11"/>
  <c r="AA206" i="11"/>
  <c r="U207" i="11"/>
  <c r="V207" i="11"/>
  <c r="W207" i="11"/>
  <c r="X207" i="11"/>
  <c r="AA207" i="11"/>
  <c r="U208" i="11"/>
  <c r="V208" i="11"/>
  <c r="W208" i="11"/>
  <c r="X208" i="11"/>
  <c r="AA208" i="11"/>
  <c r="V209" i="11"/>
  <c r="W209" i="11"/>
  <c r="X209" i="11"/>
  <c r="AA209" i="11"/>
  <c r="U210" i="11"/>
  <c r="V210" i="11"/>
  <c r="W210" i="11"/>
  <c r="X210" i="11"/>
  <c r="AA210" i="11"/>
  <c r="U211" i="11"/>
  <c r="V211" i="11"/>
  <c r="W211" i="11"/>
  <c r="X211" i="11"/>
  <c r="AA211" i="11"/>
  <c r="U212" i="11"/>
  <c r="V212" i="11"/>
  <c r="W212" i="11"/>
  <c r="X212" i="11"/>
  <c r="AA212" i="11"/>
  <c r="V213" i="11"/>
  <c r="W213" i="11"/>
  <c r="X213" i="11"/>
  <c r="AA213" i="11"/>
  <c r="U214" i="11"/>
  <c r="V214" i="11"/>
  <c r="W214" i="11"/>
  <c r="X214" i="11"/>
  <c r="AA214" i="11"/>
  <c r="U215" i="11"/>
  <c r="V215" i="11"/>
  <c r="W215" i="11"/>
  <c r="X215" i="11"/>
  <c r="AA215" i="11"/>
  <c r="U216" i="11"/>
  <c r="V216" i="11"/>
  <c r="W216" i="11"/>
  <c r="X216" i="11"/>
  <c r="AA216" i="11"/>
  <c r="V217" i="11"/>
  <c r="W217" i="11"/>
  <c r="X217" i="11"/>
  <c r="AA217" i="11"/>
  <c r="U218" i="11"/>
  <c r="V218" i="11"/>
  <c r="W218" i="11"/>
  <c r="X218" i="11"/>
  <c r="AA218" i="11"/>
  <c r="U219" i="11"/>
  <c r="V219" i="11"/>
  <c r="W219" i="11"/>
  <c r="X219" i="11"/>
  <c r="AA219" i="11"/>
  <c r="U220" i="11"/>
  <c r="V220" i="11"/>
  <c r="W220" i="11"/>
  <c r="X220" i="11"/>
  <c r="AA220" i="11"/>
  <c r="V221" i="11"/>
  <c r="W221" i="11"/>
  <c r="X221" i="11"/>
  <c r="AA221" i="11"/>
  <c r="U222" i="11"/>
  <c r="V222" i="11"/>
  <c r="W222" i="11"/>
  <c r="X222" i="11"/>
  <c r="AA222" i="11"/>
  <c r="U223" i="11"/>
  <c r="V223" i="11"/>
  <c r="W223" i="11"/>
  <c r="X223" i="11"/>
  <c r="AA223" i="11"/>
  <c r="U224" i="11"/>
  <c r="V224" i="11"/>
  <c r="W224" i="11"/>
  <c r="X224" i="11"/>
  <c r="AA224" i="11"/>
  <c r="V225" i="11"/>
  <c r="W225" i="11"/>
  <c r="X225" i="11"/>
  <c r="AA225" i="11"/>
  <c r="U226" i="11"/>
  <c r="V226" i="11"/>
  <c r="W226" i="11"/>
  <c r="X226" i="11"/>
  <c r="AA226" i="11"/>
  <c r="U227" i="11"/>
  <c r="V227" i="11"/>
  <c r="W227" i="11"/>
  <c r="X227" i="11"/>
  <c r="AA227" i="11"/>
  <c r="U228" i="11"/>
  <c r="V228" i="11"/>
  <c r="W228" i="11"/>
  <c r="X228" i="11"/>
  <c r="AA228" i="11"/>
  <c r="V229" i="11"/>
  <c r="W229" i="11"/>
  <c r="X229" i="11"/>
  <c r="AA229" i="11"/>
  <c r="U230" i="11"/>
  <c r="V230" i="11"/>
  <c r="W230" i="11"/>
  <c r="X230" i="11"/>
  <c r="AA230" i="11"/>
  <c r="U231" i="11"/>
  <c r="V231" i="11"/>
  <c r="W231" i="11"/>
  <c r="X231" i="11"/>
  <c r="AA231" i="11"/>
  <c r="U232" i="11"/>
  <c r="V232" i="11"/>
  <c r="W232" i="11"/>
  <c r="X232" i="11"/>
  <c r="AA232" i="11"/>
  <c r="V233" i="11"/>
  <c r="W233" i="11"/>
  <c r="X233" i="11"/>
  <c r="AA233" i="11"/>
  <c r="U234" i="11"/>
  <c r="V234" i="11"/>
  <c r="W234" i="11"/>
  <c r="X234" i="11"/>
  <c r="AA234" i="11"/>
  <c r="U235" i="11"/>
  <c r="V235" i="11"/>
  <c r="W235" i="11"/>
  <c r="X235" i="11"/>
  <c r="AA235" i="11"/>
  <c r="U236" i="11"/>
  <c r="V236" i="11"/>
  <c r="W236" i="11"/>
  <c r="X236" i="11"/>
  <c r="AA236" i="11"/>
  <c r="V237" i="11"/>
  <c r="W237" i="11"/>
  <c r="X237" i="11"/>
  <c r="AA237" i="11"/>
  <c r="U238" i="11"/>
  <c r="V238" i="11"/>
  <c r="W238" i="11"/>
  <c r="X238" i="11"/>
  <c r="AA238" i="11"/>
  <c r="U239" i="11"/>
  <c r="V239" i="11"/>
  <c r="W239" i="11"/>
  <c r="X239" i="11"/>
  <c r="AA239" i="11"/>
  <c r="U240" i="11"/>
  <c r="V240" i="11"/>
  <c r="W240" i="11"/>
  <c r="X240" i="11"/>
  <c r="AA240" i="11"/>
  <c r="U241" i="11"/>
  <c r="V241" i="11"/>
  <c r="W241" i="11"/>
  <c r="X241" i="11"/>
  <c r="AA241" i="11"/>
  <c r="U242" i="11"/>
  <c r="V242" i="11"/>
  <c r="W242" i="11"/>
  <c r="X242" i="11"/>
  <c r="AA242" i="11"/>
  <c r="U243" i="11"/>
  <c r="V243" i="11"/>
  <c r="W243" i="11"/>
  <c r="X243" i="11"/>
  <c r="AA243" i="11"/>
  <c r="U244" i="11"/>
  <c r="V244" i="11"/>
  <c r="W244" i="11"/>
  <c r="X244" i="11"/>
  <c r="AA244" i="11"/>
  <c r="U245" i="11"/>
  <c r="V245" i="11"/>
  <c r="W245" i="11"/>
  <c r="X245" i="11"/>
  <c r="AA245" i="11"/>
  <c r="U246" i="11"/>
  <c r="V246" i="11"/>
  <c r="W246" i="11"/>
  <c r="X246" i="11"/>
  <c r="AA246" i="11"/>
  <c r="U247" i="11"/>
  <c r="V247" i="11"/>
  <c r="W247" i="11"/>
  <c r="X247" i="11"/>
  <c r="AA247" i="11"/>
  <c r="U248" i="11"/>
  <c r="V248" i="11"/>
  <c r="W248" i="11"/>
  <c r="X248" i="11"/>
  <c r="AA248" i="11"/>
  <c r="U249" i="11"/>
  <c r="V249" i="11"/>
  <c r="W249" i="11"/>
  <c r="X249" i="11"/>
  <c r="AA249" i="11"/>
  <c r="U250" i="11"/>
  <c r="V250" i="11"/>
  <c r="W250" i="11"/>
  <c r="X250" i="11"/>
  <c r="AA250" i="11"/>
  <c r="U251" i="11"/>
  <c r="V251" i="11"/>
  <c r="W251" i="11"/>
  <c r="X251" i="11"/>
  <c r="AA251" i="11"/>
  <c r="U252" i="11"/>
  <c r="V252" i="11"/>
  <c r="W252" i="11"/>
  <c r="X252" i="11"/>
  <c r="AA252" i="11"/>
  <c r="U253" i="11"/>
  <c r="V253" i="11"/>
  <c r="W253" i="11"/>
  <c r="X253" i="11"/>
  <c r="AA253" i="11"/>
  <c r="U254" i="11"/>
  <c r="V254" i="11"/>
  <c r="W254" i="11"/>
  <c r="X254" i="11"/>
  <c r="AA254" i="11"/>
  <c r="U255" i="11"/>
  <c r="V255" i="11"/>
  <c r="W255" i="11"/>
  <c r="X255" i="11"/>
  <c r="AA255" i="11"/>
  <c r="U256" i="11"/>
  <c r="V256" i="11"/>
  <c r="W256" i="11"/>
  <c r="X256" i="11"/>
  <c r="AA256" i="11"/>
  <c r="V257" i="11"/>
  <c r="W257" i="11"/>
  <c r="X257" i="11"/>
  <c r="AA257" i="11"/>
  <c r="U258" i="11"/>
  <c r="V258" i="11"/>
  <c r="W258" i="11"/>
  <c r="X258" i="11"/>
  <c r="AA258" i="11"/>
  <c r="U259" i="11"/>
  <c r="V259" i="11"/>
  <c r="W259" i="11"/>
  <c r="X259" i="11"/>
  <c r="AA259" i="11"/>
  <c r="U260" i="11"/>
  <c r="V260" i="11"/>
  <c r="W260" i="11"/>
  <c r="X260" i="11"/>
  <c r="AA260" i="11"/>
  <c r="V261" i="11"/>
  <c r="W261" i="11"/>
  <c r="X261" i="11"/>
  <c r="AA261" i="11"/>
  <c r="U262" i="11"/>
  <c r="V262" i="11"/>
  <c r="W262" i="11"/>
  <c r="X262" i="11"/>
  <c r="AA262" i="11"/>
  <c r="U263" i="11"/>
  <c r="V263" i="11"/>
  <c r="W263" i="11"/>
  <c r="X263" i="11"/>
  <c r="AA263" i="11"/>
  <c r="U264" i="11"/>
  <c r="V264" i="11"/>
  <c r="W264" i="11"/>
  <c r="X264" i="11"/>
  <c r="AA264" i="11"/>
  <c r="V265" i="11"/>
  <c r="W265" i="11"/>
  <c r="X265" i="11"/>
  <c r="AA265" i="11"/>
  <c r="U266" i="11"/>
  <c r="V266" i="11"/>
  <c r="W266" i="11"/>
  <c r="X266" i="11"/>
  <c r="AA266" i="11"/>
  <c r="U267" i="11"/>
  <c r="V267" i="11"/>
  <c r="W267" i="11"/>
  <c r="X267" i="11"/>
  <c r="AA267" i="11"/>
  <c r="U268" i="11"/>
  <c r="V268" i="11"/>
  <c r="W268" i="11"/>
  <c r="X268" i="11"/>
  <c r="AA268" i="11"/>
  <c r="V269" i="11"/>
  <c r="W269" i="11"/>
  <c r="X269" i="11"/>
  <c r="AA269" i="11"/>
  <c r="U270" i="11"/>
  <c r="V270" i="11"/>
  <c r="W270" i="11"/>
  <c r="X270" i="11"/>
  <c r="AA270" i="11"/>
  <c r="U271" i="11"/>
  <c r="V271" i="11"/>
  <c r="W271" i="11"/>
  <c r="X271" i="11"/>
  <c r="AA271" i="11"/>
  <c r="U272" i="11"/>
  <c r="V272" i="11"/>
  <c r="W272" i="11"/>
  <c r="X272" i="11"/>
  <c r="AA272" i="11"/>
  <c r="V273" i="11"/>
  <c r="W273" i="11"/>
  <c r="X273" i="11"/>
  <c r="AA273" i="11"/>
  <c r="U274" i="11"/>
  <c r="V274" i="11"/>
  <c r="W274" i="11"/>
  <c r="X274" i="11"/>
  <c r="AA274" i="11"/>
  <c r="U275" i="11"/>
  <c r="V275" i="11"/>
  <c r="W275" i="11"/>
  <c r="X275" i="11"/>
  <c r="AA275" i="11"/>
  <c r="U276" i="11"/>
  <c r="V276" i="11"/>
  <c r="W276" i="11"/>
  <c r="X276" i="11"/>
  <c r="AA276" i="11"/>
  <c r="V277" i="11"/>
  <c r="W277" i="11"/>
  <c r="X277" i="11"/>
  <c r="AA277" i="11"/>
  <c r="U278" i="11"/>
  <c r="V278" i="11"/>
  <c r="W278" i="11"/>
  <c r="X278" i="11"/>
  <c r="AA278" i="11"/>
  <c r="U279" i="11"/>
  <c r="V279" i="11"/>
  <c r="W279" i="11"/>
  <c r="X279" i="11"/>
  <c r="AA279" i="11"/>
  <c r="U280" i="11"/>
  <c r="V280" i="11"/>
  <c r="W280" i="11"/>
  <c r="X280" i="11"/>
  <c r="AA280" i="11"/>
  <c r="V281" i="11"/>
  <c r="W281" i="11"/>
  <c r="X281" i="11"/>
  <c r="AA281" i="11"/>
  <c r="U282" i="11"/>
  <c r="V282" i="11"/>
  <c r="W282" i="11"/>
  <c r="X282" i="11"/>
  <c r="AA282" i="11"/>
  <c r="U283" i="11"/>
  <c r="V283" i="11"/>
  <c r="W283" i="11"/>
  <c r="X283" i="11"/>
  <c r="AA283" i="11"/>
  <c r="U284" i="11"/>
  <c r="V284" i="11"/>
  <c r="W284" i="11"/>
  <c r="X284" i="11"/>
  <c r="AA284" i="11"/>
  <c r="V285" i="11"/>
  <c r="W285" i="11"/>
  <c r="X285" i="11"/>
  <c r="AA285" i="11"/>
  <c r="U286" i="11"/>
  <c r="V286" i="11"/>
  <c r="W286" i="11"/>
  <c r="X286" i="11"/>
  <c r="AA286" i="11"/>
  <c r="U287" i="11"/>
  <c r="V287" i="11"/>
  <c r="W287" i="11"/>
  <c r="X287" i="11"/>
  <c r="AA287" i="11"/>
  <c r="U288" i="11"/>
  <c r="V288" i="11"/>
  <c r="W288" i="11"/>
  <c r="X288" i="11"/>
  <c r="AA288" i="11"/>
  <c r="V289" i="11"/>
  <c r="W289" i="11"/>
  <c r="X289" i="11"/>
  <c r="AA289" i="11"/>
  <c r="U290" i="11"/>
  <c r="V290" i="11"/>
  <c r="W290" i="11"/>
  <c r="X290" i="11"/>
  <c r="AA290" i="11"/>
  <c r="U291" i="11"/>
  <c r="V291" i="11"/>
  <c r="W291" i="11"/>
  <c r="X291" i="11"/>
  <c r="AA291" i="11"/>
  <c r="U292" i="11"/>
  <c r="V292" i="11"/>
  <c r="W292" i="11"/>
  <c r="X292" i="11"/>
  <c r="AA292" i="11"/>
  <c r="V293" i="11"/>
  <c r="W293" i="11"/>
  <c r="X293" i="11"/>
  <c r="AA293" i="11"/>
  <c r="U294" i="11"/>
  <c r="V294" i="11"/>
  <c r="W294" i="11"/>
  <c r="X294" i="11"/>
  <c r="AA294" i="11"/>
  <c r="U295" i="11"/>
  <c r="V295" i="11"/>
  <c r="W295" i="11"/>
  <c r="X295" i="11"/>
  <c r="AA295" i="11"/>
  <c r="U296" i="11"/>
  <c r="V296" i="11"/>
  <c r="W296" i="11"/>
  <c r="X296" i="11"/>
  <c r="AA296" i="11"/>
  <c r="U297" i="11"/>
  <c r="V297" i="11"/>
  <c r="W297" i="11"/>
  <c r="X297" i="11"/>
  <c r="AA297" i="11"/>
  <c r="U298" i="11"/>
  <c r="V298" i="11"/>
  <c r="W298" i="11"/>
  <c r="X298" i="11"/>
  <c r="AA298" i="11"/>
  <c r="U299" i="11"/>
  <c r="V299" i="11"/>
  <c r="W299" i="11"/>
  <c r="X299" i="11"/>
  <c r="AA299" i="11"/>
  <c r="U300" i="11"/>
  <c r="V300" i="11"/>
  <c r="W300" i="11"/>
  <c r="X300" i="11"/>
  <c r="AA300" i="11"/>
  <c r="U301" i="11"/>
  <c r="V301" i="11"/>
  <c r="W301" i="11"/>
  <c r="X301" i="11"/>
  <c r="AA301" i="11"/>
  <c r="U302" i="11"/>
  <c r="V302" i="11"/>
  <c r="W302" i="11"/>
  <c r="X302" i="11"/>
  <c r="AA302" i="11"/>
  <c r="U303" i="11"/>
  <c r="V303" i="11"/>
  <c r="W303" i="11"/>
  <c r="X303" i="11"/>
  <c r="AA303" i="11"/>
  <c r="U304" i="11"/>
  <c r="V304" i="11"/>
  <c r="W304" i="11"/>
  <c r="X304" i="11"/>
  <c r="AA304" i="11"/>
  <c r="V305" i="11"/>
  <c r="W305" i="11"/>
  <c r="X305" i="11"/>
  <c r="AA305" i="11"/>
  <c r="U306" i="11"/>
  <c r="V306" i="11"/>
  <c r="W306" i="11"/>
  <c r="X306" i="11"/>
  <c r="AA306" i="11"/>
  <c r="U307" i="11"/>
  <c r="V307" i="11"/>
  <c r="W307" i="11"/>
  <c r="X307" i="11"/>
  <c r="AA307" i="11"/>
  <c r="U308" i="11"/>
  <c r="V308" i="11"/>
  <c r="W308" i="11"/>
  <c r="X308" i="11"/>
  <c r="AA308" i="11"/>
  <c r="V309" i="11"/>
  <c r="W309" i="11"/>
  <c r="X309" i="11"/>
  <c r="AA309" i="11"/>
  <c r="U310" i="11"/>
  <c r="V310" i="11"/>
  <c r="W310" i="11"/>
  <c r="X310" i="11"/>
  <c r="AA310" i="11"/>
  <c r="U311" i="11"/>
  <c r="V311" i="11"/>
  <c r="W311" i="11"/>
  <c r="X311" i="11"/>
  <c r="AA311" i="11"/>
  <c r="U312" i="11"/>
  <c r="V312" i="11"/>
  <c r="W312" i="11"/>
  <c r="X312" i="11"/>
  <c r="AA312" i="11"/>
  <c r="V313" i="11"/>
  <c r="W313" i="11"/>
  <c r="X313" i="11"/>
  <c r="AA313" i="11"/>
  <c r="U314" i="11"/>
  <c r="V314" i="11"/>
  <c r="W314" i="11"/>
  <c r="X314" i="11"/>
  <c r="AA314" i="11"/>
  <c r="U315" i="11"/>
  <c r="V315" i="11"/>
  <c r="W315" i="11"/>
  <c r="X315" i="11"/>
  <c r="AA315" i="11"/>
  <c r="U316" i="11"/>
  <c r="V316" i="11"/>
  <c r="W316" i="11"/>
  <c r="X316" i="11"/>
  <c r="AA316" i="11"/>
  <c r="V317" i="11"/>
  <c r="W317" i="11"/>
  <c r="X317" i="11"/>
  <c r="AA317" i="11"/>
  <c r="U318" i="11"/>
  <c r="V318" i="11"/>
  <c r="W318" i="11"/>
  <c r="X318" i="11"/>
  <c r="AA318" i="11"/>
  <c r="U319" i="11"/>
  <c r="V319" i="11"/>
  <c r="W319" i="11"/>
  <c r="X319" i="11"/>
  <c r="AA319" i="11"/>
  <c r="U320" i="11"/>
  <c r="V320" i="11"/>
  <c r="W320" i="11"/>
  <c r="X320" i="11"/>
  <c r="AA320" i="11"/>
  <c r="V321" i="11"/>
  <c r="W321" i="11"/>
  <c r="X321" i="11"/>
  <c r="AA321" i="11"/>
  <c r="U322" i="11"/>
  <c r="V322" i="11"/>
  <c r="W322" i="11"/>
  <c r="X322" i="11"/>
  <c r="AA322" i="11"/>
  <c r="U323" i="11"/>
  <c r="V323" i="11"/>
  <c r="W323" i="11"/>
  <c r="X323" i="11"/>
  <c r="AA323" i="11"/>
  <c r="U324" i="11"/>
  <c r="V324" i="11"/>
  <c r="W324" i="11"/>
  <c r="X324" i="11"/>
  <c r="AA324" i="11"/>
  <c r="V325" i="11"/>
  <c r="W325" i="11"/>
  <c r="X325" i="11"/>
  <c r="AA325" i="11"/>
  <c r="U326" i="11"/>
  <c r="V326" i="11"/>
  <c r="W326" i="11"/>
  <c r="X326" i="11"/>
  <c r="AA326" i="11"/>
  <c r="U327" i="11"/>
  <c r="V327" i="11"/>
  <c r="W327" i="11"/>
  <c r="X327" i="11"/>
  <c r="AA327" i="11"/>
  <c r="U328" i="11"/>
  <c r="V328" i="11"/>
  <c r="W328" i="11"/>
  <c r="X328" i="11"/>
  <c r="AA328" i="11"/>
  <c r="U329" i="11"/>
  <c r="V329" i="11"/>
  <c r="W329" i="11"/>
  <c r="X329" i="11"/>
  <c r="AA329" i="11"/>
  <c r="U330" i="11"/>
  <c r="V330" i="11"/>
  <c r="W330" i="11"/>
  <c r="X330" i="11"/>
  <c r="AA330" i="11"/>
  <c r="U331" i="11"/>
  <c r="V331" i="11"/>
  <c r="W331" i="11"/>
  <c r="X331" i="11"/>
  <c r="AA331" i="11"/>
  <c r="U332" i="11"/>
  <c r="V332" i="11"/>
  <c r="W332" i="11"/>
  <c r="X332" i="11"/>
  <c r="AA332" i="11"/>
  <c r="U333" i="11"/>
  <c r="V333" i="11"/>
  <c r="W333" i="11"/>
  <c r="X333" i="11"/>
  <c r="AA333" i="11"/>
  <c r="U334" i="11"/>
  <c r="V334" i="11"/>
  <c r="W334" i="11"/>
  <c r="X334" i="11"/>
  <c r="AA334" i="11"/>
  <c r="U335" i="11"/>
  <c r="V335" i="11"/>
  <c r="W335" i="11"/>
  <c r="X335" i="11"/>
  <c r="AA335" i="11"/>
  <c r="U336" i="11"/>
  <c r="V336" i="11"/>
  <c r="W336" i="11"/>
  <c r="X336" i="11"/>
  <c r="AA336" i="11"/>
  <c r="U337" i="11"/>
  <c r="V337" i="11"/>
  <c r="W337" i="11"/>
  <c r="X337" i="11"/>
  <c r="AA337" i="11"/>
  <c r="U338" i="11"/>
  <c r="V338" i="11"/>
  <c r="W338" i="11"/>
  <c r="X338" i="11"/>
  <c r="AA338" i="11"/>
  <c r="U339" i="11"/>
  <c r="V339" i="11"/>
  <c r="W339" i="11"/>
  <c r="X339" i="11"/>
  <c r="AA339" i="11"/>
  <c r="U340" i="11"/>
  <c r="V340" i="11"/>
  <c r="W340" i="11"/>
  <c r="X340" i="11"/>
  <c r="AA340" i="11"/>
  <c r="U341" i="11"/>
  <c r="V341" i="11"/>
  <c r="W341" i="11"/>
  <c r="X341" i="11"/>
  <c r="AA341" i="11"/>
  <c r="U342" i="11"/>
  <c r="V342" i="11"/>
  <c r="W342" i="11"/>
  <c r="X342" i="11"/>
  <c r="AA342" i="11"/>
  <c r="U343" i="11"/>
  <c r="V343" i="11"/>
  <c r="W343" i="11"/>
  <c r="X343" i="11"/>
  <c r="AA343" i="11"/>
  <c r="U344" i="11"/>
  <c r="V344" i="11"/>
  <c r="W344" i="11"/>
  <c r="X344" i="11"/>
  <c r="AA344" i="11"/>
  <c r="V345" i="11"/>
  <c r="W345" i="11"/>
  <c r="X345" i="11"/>
  <c r="AA345" i="11"/>
  <c r="U346" i="11"/>
  <c r="V346" i="11"/>
  <c r="W346" i="11"/>
  <c r="X346" i="11"/>
  <c r="AA346" i="11"/>
  <c r="U347" i="11"/>
  <c r="V347" i="11"/>
  <c r="W347" i="11"/>
  <c r="X347" i="11"/>
  <c r="AA347" i="11"/>
  <c r="U348" i="11"/>
  <c r="V348" i="11"/>
  <c r="W348" i="11"/>
  <c r="X348" i="11"/>
  <c r="AA348" i="11"/>
  <c r="V349" i="11"/>
  <c r="W349" i="11"/>
  <c r="X349" i="11"/>
  <c r="AA349" i="11"/>
  <c r="U350" i="11"/>
  <c r="V350" i="11"/>
  <c r="W350" i="11"/>
  <c r="X350" i="11"/>
  <c r="AA350" i="11"/>
  <c r="U351" i="11"/>
  <c r="V351" i="11"/>
  <c r="W351" i="11"/>
  <c r="X351" i="11"/>
  <c r="AA351" i="11"/>
  <c r="U352" i="11"/>
  <c r="V352" i="11"/>
  <c r="W352" i="11"/>
  <c r="X352" i="11"/>
  <c r="AA352" i="11"/>
  <c r="V353" i="11"/>
  <c r="W353" i="11"/>
  <c r="X353" i="11"/>
  <c r="AA353" i="11"/>
  <c r="U354" i="11"/>
  <c r="V354" i="11"/>
  <c r="W354" i="11"/>
  <c r="X354" i="11"/>
  <c r="AA354" i="11"/>
  <c r="U355" i="11"/>
  <c r="V355" i="11"/>
  <c r="W355" i="11"/>
  <c r="X355" i="11"/>
  <c r="AA355" i="11"/>
  <c r="U356" i="11"/>
  <c r="V356" i="11"/>
  <c r="W356" i="11"/>
  <c r="X356" i="11"/>
  <c r="AA356" i="11"/>
  <c r="V357" i="11"/>
  <c r="W357" i="11"/>
  <c r="X357" i="11"/>
  <c r="AA357" i="11"/>
  <c r="U358" i="11"/>
  <c r="V358" i="11"/>
  <c r="W358" i="11"/>
  <c r="X358" i="11"/>
  <c r="AA358" i="11"/>
  <c r="U359" i="11"/>
  <c r="V359" i="11"/>
  <c r="W359" i="11"/>
  <c r="X359" i="11"/>
  <c r="AA359" i="11"/>
  <c r="U360" i="11"/>
  <c r="V360" i="11"/>
  <c r="W360" i="11"/>
  <c r="X360" i="11"/>
  <c r="AA360" i="11"/>
  <c r="U361" i="11"/>
  <c r="V361" i="11"/>
  <c r="W361" i="11"/>
  <c r="X361" i="11"/>
  <c r="AA361" i="11"/>
  <c r="U362" i="11"/>
  <c r="V362" i="11"/>
  <c r="W362" i="11"/>
  <c r="X362" i="11"/>
  <c r="AA362" i="11"/>
  <c r="U363" i="11"/>
  <c r="V363" i="11"/>
  <c r="W363" i="11"/>
  <c r="X363" i="11"/>
  <c r="AA363" i="11"/>
  <c r="U364" i="11"/>
  <c r="V364" i="11"/>
  <c r="W364" i="11"/>
  <c r="X364" i="11"/>
  <c r="AA364" i="11"/>
  <c r="U365" i="11"/>
  <c r="V365" i="11"/>
  <c r="W365" i="11"/>
  <c r="X365" i="11"/>
  <c r="AA365" i="11"/>
  <c r="U366" i="11"/>
  <c r="V366" i="11"/>
  <c r="W366" i="11"/>
  <c r="X366" i="11"/>
  <c r="AA366" i="11"/>
  <c r="U367" i="11"/>
  <c r="V367" i="11"/>
  <c r="W367" i="11"/>
  <c r="X367" i="11"/>
  <c r="AA367" i="11"/>
  <c r="U368" i="11"/>
  <c r="V368" i="11"/>
  <c r="W368" i="11"/>
  <c r="X368" i="11"/>
  <c r="AA368" i="11"/>
  <c r="U369" i="11"/>
  <c r="V369" i="11"/>
  <c r="W369" i="11"/>
  <c r="X369" i="11"/>
  <c r="AA369" i="11"/>
  <c r="U370" i="11"/>
  <c r="V370" i="11"/>
  <c r="W370" i="11"/>
  <c r="X370" i="11"/>
  <c r="AA370" i="11"/>
  <c r="U371" i="11"/>
  <c r="V371" i="11"/>
  <c r="W371" i="11"/>
  <c r="X371" i="11"/>
  <c r="AA371" i="11"/>
  <c r="U372" i="11"/>
  <c r="V372" i="11"/>
  <c r="W372" i="11"/>
  <c r="X372" i="11"/>
  <c r="AA372" i="11"/>
  <c r="U373" i="11"/>
  <c r="V373" i="11"/>
  <c r="W373" i="11"/>
  <c r="X373" i="11"/>
  <c r="AA373" i="11"/>
  <c r="U374" i="11"/>
  <c r="V374" i="11"/>
  <c r="W374" i="11"/>
  <c r="X374" i="11"/>
  <c r="AA374" i="11"/>
  <c r="U375" i="11"/>
  <c r="V375" i="11"/>
  <c r="W375" i="11"/>
  <c r="X375" i="11"/>
  <c r="AA375" i="11"/>
  <c r="U376" i="11"/>
  <c r="V376" i="11"/>
  <c r="W376" i="11"/>
  <c r="X376" i="11"/>
  <c r="AA376" i="11"/>
  <c r="U377" i="11"/>
  <c r="V377" i="11"/>
  <c r="W377" i="11"/>
  <c r="X377" i="11"/>
  <c r="AA377" i="11"/>
  <c r="U378" i="11"/>
  <c r="V378" i="11"/>
  <c r="W378" i="11"/>
  <c r="X378" i="11"/>
  <c r="AA378" i="11"/>
  <c r="U379" i="11"/>
  <c r="V379" i="11"/>
  <c r="W379" i="11"/>
  <c r="X379" i="11"/>
  <c r="AA379" i="11"/>
  <c r="U380" i="11"/>
  <c r="V380" i="11"/>
  <c r="W380" i="11"/>
  <c r="X380" i="11"/>
  <c r="AA380" i="11"/>
  <c r="U381" i="11"/>
  <c r="V381" i="11"/>
  <c r="W381" i="11"/>
  <c r="X381" i="11"/>
  <c r="AA381" i="11"/>
  <c r="U382" i="11"/>
  <c r="V382" i="11"/>
  <c r="W382" i="11"/>
  <c r="X382" i="11"/>
  <c r="AA382" i="11"/>
  <c r="U383" i="11"/>
  <c r="V383" i="11"/>
  <c r="W383" i="11"/>
  <c r="X383" i="11"/>
  <c r="AA383" i="11"/>
  <c r="U384" i="11"/>
  <c r="V384" i="11"/>
  <c r="W384" i="11"/>
  <c r="X384" i="11"/>
  <c r="AA384" i="11"/>
  <c r="U385" i="11"/>
  <c r="V385" i="11"/>
  <c r="W385" i="11"/>
  <c r="X385" i="11"/>
  <c r="AA385" i="11"/>
  <c r="U386" i="11"/>
  <c r="V386" i="11"/>
  <c r="W386" i="11"/>
  <c r="X386" i="11"/>
  <c r="AA386" i="11"/>
  <c r="U387" i="11"/>
  <c r="V387" i="11"/>
  <c r="W387" i="11"/>
  <c r="X387" i="11"/>
  <c r="AA387" i="11"/>
  <c r="U388" i="11"/>
  <c r="V388" i="11"/>
  <c r="W388" i="11"/>
  <c r="X388" i="11"/>
  <c r="AA388" i="11"/>
  <c r="U389" i="11"/>
  <c r="V389" i="11"/>
  <c r="W389" i="11"/>
  <c r="X389" i="11"/>
  <c r="AA389" i="11"/>
  <c r="U390" i="11"/>
  <c r="V390" i="11"/>
  <c r="W390" i="11"/>
  <c r="X390" i="11"/>
  <c r="AA390" i="11"/>
  <c r="U391" i="11"/>
  <c r="V391" i="11"/>
  <c r="W391" i="11"/>
  <c r="X391" i="11"/>
  <c r="AA391" i="11"/>
  <c r="U392" i="11"/>
  <c r="V392" i="11"/>
  <c r="W392" i="11"/>
  <c r="X392" i="11"/>
  <c r="AA392" i="11"/>
  <c r="U393" i="11"/>
  <c r="V393" i="11"/>
  <c r="W393" i="11"/>
  <c r="X393" i="11"/>
  <c r="AA393" i="11"/>
  <c r="U394" i="11"/>
  <c r="V394" i="11"/>
  <c r="W394" i="11"/>
  <c r="X394" i="11"/>
  <c r="AA394" i="11"/>
  <c r="U395" i="11"/>
  <c r="V395" i="11"/>
  <c r="W395" i="11"/>
  <c r="X395" i="11"/>
  <c r="AA395" i="11"/>
  <c r="U396" i="11"/>
  <c r="V396" i="11"/>
  <c r="W396" i="11"/>
  <c r="X396" i="11"/>
  <c r="AA396" i="11"/>
  <c r="U397" i="11"/>
  <c r="V397" i="11"/>
  <c r="W397" i="11"/>
  <c r="X397" i="11"/>
  <c r="AA397" i="11"/>
  <c r="U398" i="11"/>
  <c r="V398" i="11"/>
  <c r="W398" i="11"/>
  <c r="X398" i="11"/>
  <c r="AA398" i="11"/>
  <c r="U399" i="11"/>
  <c r="V399" i="11"/>
  <c r="W399" i="11"/>
  <c r="X399" i="11"/>
  <c r="AA399" i="11"/>
  <c r="U400" i="11"/>
  <c r="V400" i="11"/>
  <c r="W400" i="11"/>
  <c r="X400" i="11"/>
  <c r="AA400" i="11"/>
  <c r="U401" i="11"/>
  <c r="V401" i="11"/>
  <c r="W401" i="11"/>
  <c r="X401" i="11"/>
  <c r="AA401" i="11"/>
  <c r="U402" i="11"/>
  <c r="V402" i="11"/>
  <c r="W402" i="11"/>
  <c r="X402" i="11"/>
  <c r="AA402" i="11"/>
  <c r="U403" i="11"/>
  <c r="V403" i="11"/>
  <c r="W403" i="11"/>
  <c r="X403" i="11"/>
  <c r="AA403" i="11"/>
  <c r="U404" i="11"/>
  <c r="V404" i="11"/>
  <c r="W404" i="11"/>
  <c r="X404" i="11"/>
  <c r="AA404" i="11"/>
  <c r="U405" i="11"/>
  <c r="V405" i="11"/>
  <c r="W405" i="11"/>
  <c r="X405" i="11"/>
  <c r="AA405" i="11"/>
  <c r="U406" i="11"/>
  <c r="V406" i="11"/>
  <c r="W406" i="11"/>
  <c r="X406" i="11"/>
  <c r="AA406" i="11"/>
  <c r="U407" i="11"/>
  <c r="V407" i="11"/>
  <c r="W407" i="11"/>
  <c r="X407" i="11"/>
  <c r="AA407" i="11"/>
  <c r="U408" i="11"/>
  <c r="V408" i="11"/>
  <c r="W408" i="11"/>
  <c r="X408" i="11"/>
  <c r="AA408" i="11"/>
  <c r="U409" i="11"/>
  <c r="V409" i="11"/>
  <c r="W409" i="11"/>
  <c r="X409" i="11"/>
  <c r="AA409" i="11"/>
  <c r="U410" i="11"/>
  <c r="V410" i="11"/>
  <c r="W410" i="11"/>
  <c r="X410" i="11"/>
  <c r="AA410" i="11"/>
  <c r="U411" i="11"/>
  <c r="V411" i="11"/>
  <c r="W411" i="11"/>
  <c r="X411" i="11"/>
  <c r="AA411" i="11"/>
  <c r="U412" i="11"/>
  <c r="V412" i="11"/>
  <c r="W412" i="11"/>
  <c r="X412" i="11"/>
  <c r="AA412" i="11"/>
  <c r="U413" i="11"/>
  <c r="V413" i="11"/>
  <c r="W413" i="11"/>
  <c r="X413" i="11"/>
  <c r="AA413" i="11"/>
  <c r="U414" i="11"/>
  <c r="V414" i="11"/>
  <c r="W414" i="11"/>
  <c r="X414" i="11"/>
  <c r="AA414" i="11"/>
  <c r="U415" i="11"/>
  <c r="V415" i="11"/>
  <c r="W415" i="11"/>
  <c r="X415" i="11"/>
  <c r="AA415" i="11"/>
  <c r="U416" i="11"/>
  <c r="V416" i="11"/>
  <c r="W416" i="11"/>
  <c r="X416" i="11"/>
  <c r="AA416" i="11"/>
  <c r="U417" i="11"/>
  <c r="V417" i="11"/>
  <c r="W417" i="11"/>
  <c r="X417" i="11"/>
  <c r="AA417" i="11"/>
  <c r="U418" i="11"/>
  <c r="V418" i="11"/>
  <c r="W418" i="11"/>
  <c r="X418" i="11"/>
  <c r="AA418" i="11"/>
  <c r="U419" i="11"/>
  <c r="V419" i="11"/>
  <c r="W419" i="11"/>
  <c r="X419" i="11"/>
  <c r="AA419" i="11"/>
  <c r="U420" i="11"/>
  <c r="V420" i="11"/>
  <c r="W420" i="11"/>
  <c r="X420" i="11"/>
  <c r="AA420" i="11"/>
  <c r="U421" i="11"/>
  <c r="V421" i="11"/>
  <c r="W421" i="11"/>
  <c r="X421" i="11"/>
  <c r="AA421" i="11"/>
  <c r="U422" i="11"/>
  <c r="V422" i="11"/>
  <c r="W422" i="11"/>
  <c r="X422" i="11"/>
  <c r="AA422" i="11"/>
  <c r="U423" i="11"/>
  <c r="V423" i="11"/>
  <c r="W423" i="11"/>
  <c r="X423" i="11"/>
  <c r="AA423" i="11"/>
  <c r="U424" i="11"/>
  <c r="V424" i="11"/>
  <c r="W424" i="11"/>
  <c r="X424" i="11"/>
  <c r="AA424" i="11"/>
  <c r="U425" i="11"/>
  <c r="V425" i="11"/>
  <c r="W425" i="11"/>
  <c r="X425" i="11"/>
  <c r="AA425" i="11"/>
  <c r="U426" i="11"/>
  <c r="V426" i="11"/>
  <c r="W426" i="11"/>
  <c r="X426" i="11"/>
  <c r="AA426" i="11"/>
  <c r="U427" i="11"/>
  <c r="V427" i="11"/>
  <c r="W427" i="11"/>
  <c r="X427" i="11"/>
  <c r="AA427" i="11"/>
  <c r="U428" i="11"/>
  <c r="V428" i="11"/>
  <c r="W428" i="11"/>
  <c r="X428" i="11"/>
  <c r="AA428" i="11"/>
  <c r="U429" i="11"/>
  <c r="V429" i="11"/>
  <c r="W429" i="11"/>
  <c r="X429" i="11"/>
  <c r="AA429" i="11"/>
  <c r="U430" i="11"/>
  <c r="V430" i="11"/>
  <c r="W430" i="11"/>
  <c r="X430" i="11"/>
  <c r="AA430" i="11"/>
  <c r="U431" i="11"/>
  <c r="V431" i="11"/>
  <c r="W431" i="11"/>
  <c r="X431" i="11"/>
  <c r="AA431" i="11"/>
  <c r="U432" i="11"/>
  <c r="V432" i="11"/>
  <c r="W432" i="11"/>
  <c r="X432" i="11"/>
  <c r="AA432" i="11"/>
  <c r="U433" i="11"/>
  <c r="V433" i="11"/>
  <c r="W433" i="11"/>
  <c r="X433" i="11"/>
  <c r="AA433" i="11"/>
  <c r="U434" i="11"/>
  <c r="V434" i="11"/>
  <c r="W434" i="11"/>
  <c r="X434" i="11"/>
  <c r="AA434" i="11"/>
  <c r="U435" i="11"/>
  <c r="V435" i="11"/>
  <c r="W435" i="11"/>
  <c r="X435" i="11"/>
  <c r="AA435" i="11"/>
  <c r="U436" i="11"/>
  <c r="V436" i="11"/>
  <c r="W436" i="11"/>
  <c r="X436" i="11"/>
  <c r="AA436" i="11"/>
  <c r="U437" i="11"/>
  <c r="V437" i="11"/>
  <c r="W437" i="11"/>
  <c r="X437" i="11"/>
  <c r="AA437" i="11"/>
  <c r="U438" i="11"/>
  <c r="V438" i="11"/>
  <c r="W438" i="11"/>
  <c r="X438" i="11"/>
  <c r="AA438" i="11"/>
  <c r="U439" i="11"/>
  <c r="V439" i="11"/>
  <c r="W439" i="11"/>
  <c r="X439" i="11"/>
  <c r="AA439" i="11"/>
  <c r="U440" i="11"/>
  <c r="V440" i="11"/>
  <c r="W440" i="11"/>
  <c r="X440" i="11"/>
  <c r="AA440" i="11"/>
  <c r="U441" i="11"/>
  <c r="V441" i="11"/>
  <c r="W441" i="11"/>
  <c r="X441" i="11"/>
  <c r="AA441" i="11"/>
  <c r="U442" i="11"/>
  <c r="V442" i="11"/>
  <c r="W442" i="11"/>
  <c r="X442" i="11"/>
  <c r="AA442" i="11"/>
  <c r="U443" i="11"/>
  <c r="V443" i="11"/>
  <c r="W443" i="11"/>
  <c r="X443" i="11"/>
  <c r="AA443" i="11"/>
  <c r="U444" i="11"/>
  <c r="V444" i="11"/>
  <c r="W444" i="11"/>
  <c r="X444" i="11"/>
  <c r="AA444" i="11"/>
  <c r="U445" i="11"/>
  <c r="V445" i="11"/>
  <c r="W445" i="11"/>
  <c r="X445" i="11"/>
  <c r="AA445" i="11"/>
  <c r="U446" i="11"/>
  <c r="V446" i="11"/>
  <c r="W446" i="11"/>
  <c r="X446" i="11"/>
  <c r="AA446" i="11"/>
  <c r="U447" i="11"/>
  <c r="V447" i="11"/>
  <c r="W447" i="11"/>
  <c r="X447" i="11"/>
  <c r="AA447" i="11"/>
  <c r="U448" i="11"/>
  <c r="V448" i="11"/>
  <c r="W448" i="11"/>
  <c r="X448" i="11"/>
  <c r="AA448" i="11"/>
  <c r="U449" i="11"/>
  <c r="V449" i="11"/>
  <c r="W449" i="11"/>
  <c r="X449" i="11"/>
  <c r="AA449" i="11"/>
  <c r="U450" i="11"/>
  <c r="V450" i="11"/>
  <c r="W450" i="11"/>
  <c r="X450" i="11"/>
  <c r="AA450" i="11"/>
  <c r="U451" i="11"/>
  <c r="V451" i="11"/>
  <c r="W451" i="11"/>
  <c r="X451" i="11"/>
  <c r="AA451" i="11"/>
  <c r="U452" i="11"/>
  <c r="V452" i="11"/>
  <c r="W452" i="11"/>
  <c r="X452" i="11"/>
  <c r="AA452" i="11"/>
  <c r="U453" i="11"/>
  <c r="V453" i="11"/>
  <c r="W453" i="11"/>
  <c r="X453" i="11"/>
  <c r="AA453" i="11"/>
  <c r="U454" i="11"/>
  <c r="V454" i="11"/>
  <c r="W454" i="11"/>
  <c r="X454" i="11"/>
  <c r="AA454" i="11"/>
  <c r="U455" i="11"/>
  <c r="V455" i="11"/>
  <c r="W455" i="11"/>
  <c r="X455" i="11"/>
  <c r="AA455" i="11"/>
  <c r="U456" i="11"/>
  <c r="V456" i="11"/>
  <c r="W456" i="11"/>
  <c r="X456" i="11"/>
  <c r="AA456" i="11"/>
  <c r="U457" i="11"/>
  <c r="V457" i="11"/>
  <c r="W457" i="11"/>
  <c r="X457" i="11"/>
  <c r="AA457" i="11"/>
  <c r="U458" i="11"/>
  <c r="V458" i="11"/>
  <c r="W458" i="11"/>
  <c r="X458" i="11"/>
  <c r="AA458" i="11"/>
  <c r="U459" i="11"/>
  <c r="V459" i="11"/>
  <c r="W459" i="11"/>
  <c r="X459" i="11"/>
  <c r="AA459" i="11"/>
  <c r="U460" i="11"/>
  <c r="V460" i="11"/>
  <c r="W460" i="11"/>
  <c r="X460" i="11"/>
  <c r="AA460" i="11"/>
  <c r="U461" i="11"/>
  <c r="V461" i="11"/>
  <c r="W461" i="11"/>
  <c r="X461" i="11"/>
  <c r="AA461" i="11"/>
  <c r="U462" i="11"/>
  <c r="V462" i="11"/>
  <c r="W462" i="11"/>
  <c r="X462" i="11"/>
  <c r="AA462" i="11"/>
  <c r="U463" i="11"/>
  <c r="V463" i="11"/>
  <c r="W463" i="11"/>
  <c r="X463" i="11"/>
  <c r="AA463" i="11"/>
  <c r="U464" i="11"/>
  <c r="V464" i="11"/>
  <c r="W464" i="11"/>
  <c r="X464" i="11"/>
  <c r="AA464" i="11"/>
  <c r="U465" i="11"/>
  <c r="V465" i="11"/>
  <c r="W465" i="11"/>
  <c r="X465" i="11"/>
  <c r="AA465" i="11"/>
  <c r="U466" i="11"/>
  <c r="V466" i="11"/>
  <c r="W466" i="11"/>
  <c r="X466" i="11"/>
  <c r="AA466" i="11"/>
  <c r="U467" i="11"/>
  <c r="V467" i="11"/>
  <c r="W467" i="11"/>
  <c r="X467" i="11"/>
  <c r="AA467" i="11"/>
  <c r="U468" i="11"/>
  <c r="V468" i="11"/>
  <c r="W468" i="11"/>
  <c r="X468" i="11"/>
  <c r="AA468" i="11"/>
  <c r="U469" i="11"/>
  <c r="V469" i="11"/>
  <c r="W469" i="11"/>
  <c r="X469" i="11"/>
  <c r="AA469" i="11"/>
  <c r="U470" i="11"/>
  <c r="V470" i="11"/>
  <c r="W470" i="11"/>
  <c r="X470" i="11"/>
  <c r="AA470" i="11"/>
  <c r="U471" i="11"/>
  <c r="V471" i="11"/>
  <c r="W471" i="11"/>
  <c r="X471" i="11"/>
  <c r="AA471" i="11"/>
  <c r="U472" i="11"/>
  <c r="V472" i="11"/>
  <c r="W472" i="11"/>
  <c r="X472" i="11"/>
  <c r="AA472" i="11"/>
  <c r="U473" i="11"/>
  <c r="V473" i="11"/>
  <c r="W473" i="11"/>
  <c r="X473" i="11"/>
  <c r="AA473" i="11"/>
  <c r="U474" i="11"/>
  <c r="V474" i="11"/>
  <c r="W474" i="11"/>
  <c r="X474" i="11"/>
  <c r="AA474" i="11"/>
  <c r="U475" i="11"/>
  <c r="V475" i="11"/>
  <c r="W475" i="11"/>
  <c r="X475" i="11"/>
  <c r="AA475" i="11"/>
  <c r="U476" i="11"/>
  <c r="V476" i="11"/>
  <c r="W476" i="11"/>
  <c r="X476" i="11"/>
  <c r="AA476" i="11"/>
  <c r="U477" i="11"/>
  <c r="V477" i="11"/>
  <c r="W477" i="11"/>
  <c r="X477" i="11"/>
  <c r="AA477" i="11"/>
  <c r="U478" i="11"/>
  <c r="V478" i="11"/>
  <c r="W478" i="11"/>
  <c r="X478" i="11"/>
  <c r="AA478" i="11"/>
  <c r="U479" i="11"/>
  <c r="V479" i="11"/>
  <c r="W479" i="11"/>
  <c r="X479" i="11"/>
  <c r="AA479" i="11"/>
  <c r="U480" i="11"/>
  <c r="V480" i="11"/>
  <c r="W480" i="11"/>
  <c r="X480" i="11"/>
  <c r="AA480" i="11"/>
  <c r="U481" i="11"/>
  <c r="V481" i="11"/>
  <c r="W481" i="11"/>
  <c r="X481" i="11"/>
  <c r="AA481" i="11"/>
  <c r="U482" i="11"/>
  <c r="V482" i="11"/>
  <c r="W482" i="11"/>
  <c r="X482" i="11"/>
  <c r="AA482" i="11"/>
  <c r="U483" i="11"/>
  <c r="V483" i="11"/>
  <c r="W483" i="11"/>
  <c r="X483" i="11"/>
  <c r="AA483" i="11"/>
  <c r="U484" i="11"/>
  <c r="V484" i="11"/>
  <c r="W484" i="11"/>
  <c r="X484" i="11"/>
  <c r="AA484" i="11"/>
  <c r="U485" i="11"/>
  <c r="V485" i="11"/>
  <c r="W485" i="11"/>
  <c r="X485" i="11"/>
  <c r="AA485" i="11"/>
  <c r="U486" i="11"/>
  <c r="V486" i="11"/>
  <c r="W486" i="11"/>
  <c r="X486" i="11"/>
  <c r="AA486" i="11"/>
  <c r="U487" i="11"/>
  <c r="V487" i="11"/>
  <c r="W487" i="11"/>
  <c r="X487" i="11"/>
  <c r="AA487" i="11"/>
  <c r="U488" i="11"/>
  <c r="V488" i="11"/>
  <c r="W488" i="11"/>
  <c r="X488" i="11"/>
  <c r="AA488" i="11"/>
  <c r="U489" i="11"/>
  <c r="V489" i="11"/>
  <c r="W489" i="11"/>
  <c r="X489" i="11"/>
  <c r="AA489" i="11"/>
  <c r="U490" i="11"/>
  <c r="V490" i="11"/>
  <c r="W490" i="11"/>
  <c r="X490" i="11"/>
  <c r="AA490" i="11"/>
  <c r="U491" i="11"/>
  <c r="V491" i="11"/>
  <c r="W491" i="11"/>
  <c r="X491" i="11"/>
  <c r="AA491" i="11"/>
  <c r="U492" i="11"/>
  <c r="V492" i="11"/>
  <c r="W492" i="11"/>
  <c r="X492" i="11"/>
  <c r="AA492" i="11"/>
  <c r="U493" i="11"/>
  <c r="V493" i="11"/>
  <c r="W493" i="11"/>
  <c r="X493" i="11"/>
  <c r="AA493" i="11"/>
  <c r="U494" i="11"/>
  <c r="V494" i="11"/>
  <c r="W494" i="11"/>
  <c r="X494" i="11"/>
  <c r="AA494" i="11"/>
  <c r="U495" i="11"/>
  <c r="V495" i="11"/>
  <c r="W495" i="11"/>
  <c r="X495" i="11"/>
  <c r="AA495" i="11"/>
  <c r="U496" i="11"/>
  <c r="V496" i="11"/>
  <c r="W496" i="11"/>
  <c r="X496" i="11"/>
  <c r="AA496" i="11"/>
  <c r="U497" i="11"/>
  <c r="V497" i="11"/>
  <c r="W497" i="11"/>
  <c r="X497" i="11"/>
  <c r="AA497" i="11"/>
  <c r="U498" i="11"/>
  <c r="V498" i="11"/>
  <c r="W498" i="11"/>
  <c r="X498" i="11"/>
  <c r="AA498" i="11"/>
  <c r="U499" i="11"/>
  <c r="V499" i="11"/>
  <c r="W499" i="11"/>
  <c r="X499" i="11"/>
  <c r="AA499" i="11"/>
  <c r="U500" i="11"/>
  <c r="V500" i="11"/>
  <c r="W500" i="11"/>
  <c r="X500" i="11"/>
  <c r="AA500" i="11"/>
  <c r="U501" i="11"/>
  <c r="V501" i="11"/>
  <c r="W501" i="11"/>
  <c r="X501" i="11"/>
  <c r="AA501" i="11"/>
  <c r="U502" i="11"/>
  <c r="V502" i="11"/>
  <c r="W502" i="11"/>
  <c r="X502" i="11"/>
  <c r="AA502" i="11"/>
  <c r="U503" i="11"/>
  <c r="V503" i="11"/>
  <c r="W503" i="11"/>
  <c r="X503" i="11"/>
  <c r="AA503" i="11"/>
  <c r="U504" i="11"/>
  <c r="V504" i="11"/>
  <c r="W504" i="11"/>
  <c r="X504" i="11"/>
  <c r="AA504" i="11"/>
  <c r="U505" i="11"/>
  <c r="V505" i="11"/>
  <c r="W505" i="11"/>
  <c r="X505" i="11"/>
  <c r="AA505" i="11"/>
  <c r="U506" i="11"/>
  <c r="V506" i="11"/>
  <c r="W506" i="11"/>
  <c r="X506" i="11"/>
  <c r="AA506" i="11"/>
  <c r="U507" i="11"/>
  <c r="V507" i="11"/>
  <c r="W507" i="11"/>
  <c r="X507" i="11"/>
  <c r="AA507" i="11"/>
  <c r="U508" i="11"/>
  <c r="V508" i="11"/>
  <c r="W508" i="11"/>
  <c r="X508" i="11"/>
  <c r="AA508" i="11"/>
  <c r="U509" i="11"/>
  <c r="V509" i="11"/>
  <c r="W509" i="11"/>
  <c r="X509" i="11"/>
  <c r="AA509" i="11"/>
  <c r="U510" i="11"/>
  <c r="V510" i="11"/>
  <c r="W510" i="11"/>
  <c r="X510" i="11"/>
  <c r="AA510" i="11"/>
  <c r="U511" i="11"/>
  <c r="V511" i="11"/>
  <c r="W511" i="11"/>
  <c r="X511" i="11"/>
  <c r="AA511" i="11"/>
  <c r="U512" i="11"/>
  <c r="V512" i="11"/>
  <c r="W512" i="11"/>
  <c r="X512" i="11"/>
  <c r="AA512" i="11"/>
  <c r="U513" i="11"/>
  <c r="V513" i="11"/>
  <c r="W513" i="11"/>
  <c r="X513" i="11"/>
  <c r="AA513" i="11"/>
  <c r="U514" i="11"/>
  <c r="V514" i="11"/>
  <c r="W514" i="11"/>
  <c r="X514" i="11"/>
  <c r="AA514" i="11"/>
  <c r="U515" i="11"/>
  <c r="V515" i="11"/>
  <c r="W515" i="11"/>
  <c r="X515" i="11"/>
  <c r="AA515" i="11"/>
  <c r="U516" i="11"/>
  <c r="V516" i="11"/>
  <c r="W516" i="11"/>
  <c r="X516" i="11"/>
  <c r="AA516" i="11"/>
  <c r="U517" i="11"/>
  <c r="V517" i="11"/>
  <c r="W517" i="11"/>
  <c r="X517" i="11"/>
  <c r="AA517" i="11"/>
  <c r="U518" i="11"/>
  <c r="V518" i="11"/>
  <c r="W518" i="11"/>
  <c r="X518" i="11"/>
  <c r="AA518" i="11"/>
  <c r="U519" i="11"/>
  <c r="V519" i="11"/>
  <c r="W519" i="11"/>
  <c r="X519" i="11"/>
  <c r="AA519" i="11"/>
  <c r="U520" i="11"/>
  <c r="V520" i="11"/>
  <c r="W520" i="11"/>
  <c r="X520" i="11"/>
  <c r="AA520" i="11"/>
  <c r="U521" i="11"/>
  <c r="V521" i="11"/>
  <c r="W521" i="11"/>
  <c r="X521" i="11"/>
  <c r="AA521" i="11"/>
  <c r="U522" i="11"/>
  <c r="V522" i="11"/>
  <c r="W522" i="11"/>
  <c r="X522" i="11"/>
  <c r="AA522" i="11"/>
  <c r="U523" i="11"/>
  <c r="V523" i="11"/>
  <c r="W523" i="11"/>
  <c r="X523" i="11"/>
  <c r="AA523" i="11"/>
  <c r="U524" i="11"/>
  <c r="V524" i="11"/>
  <c r="W524" i="11"/>
  <c r="X524" i="11"/>
  <c r="AA524" i="11"/>
  <c r="U525" i="11"/>
  <c r="V525" i="11"/>
  <c r="W525" i="11"/>
  <c r="X525" i="11"/>
  <c r="AA525" i="11"/>
  <c r="U526" i="11"/>
  <c r="V526" i="11"/>
  <c r="W526" i="11"/>
  <c r="X526" i="11"/>
  <c r="AA526" i="11"/>
  <c r="U527" i="11"/>
  <c r="V527" i="11"/>
  <c r="W527" i="11"/>
  <c r="X527" i="11"/>
  <c r="AA527" i="11"/>
  <c r="U528" i="11"/>
  <c r="V528" i="11"/>
  <c r="W528" i="11"/>
  <c r="X528" i="11"/>
  <c r="AA528" i="11"/>
  <c r="U529" i="11"/>
  <c r="V529" i="11"/>
  <c r="W529" i="11"/>
  <c r="X529" i="11"/>
  <c r="AA529" i="11"/>
  <c r="U530" i="11"/>
  <c r="V530" i="11"/>
  <c r="W530" i="11"/>
  <c r="X530" i="11"/>
  <c r="AA530" i="11"/>
  <c r="U531" i="11"/>
  <c r="V531" i="11"/>
  <c r="W531" i="11"/>
  <c r="X531" i="11"/>
  <c r="AA531" i="11"/>
  <c r="U532" i="11"/>
  <c r="V532" i="11"/>
  <c r="W532" i="11"/>
  <c r="X532" i="11"/>
  <c r="AA532" i="11"/>
  <c r="U533" i="11"/>
  <c r="V533" i="11"/>
  <c r="W533" i="11"/>
  <c r="X533" i="11"/>
  <c r="AA533" i="11"/>
  <c r="U534" i="11"/>
  <c r="V534" i="11"/>
  <c r="W534" i="11"/>
  <c r="X534" i="11"/>
  <c r="AA534" i="11"/>
  <c r="U535" i="11"/>
  <c r="V535" i="11"/>
  <c r="W535" i="11"/>
  <c r="X535" i="11"/>
  <c r="AA535" i="11"/>
  <c r="U536" i="11"/>
  <c r="V536" i="11"/>
  <c r="W536" i="11"/>
  <c r="X536" i="11"/>
  <c r="AA536" i="11"/>
  <c r="U537" i="11"/>
  <c r="V537" i="11"/>
  <c r="W537" i="11"/>
  <c r="X537" i="11"/>
  <c r="AA537" i="11"/>
  <c r="U538" i="11"/>
  <c r="V538" i="11"/>
  <c r="W538" i="11"/>
  <c r="X538" i="11"/>
  <c r="AA538" i="11"/>
  <c r="U539" i="11"/>
  <c r="V539" i="11"/>
  <c r="W539" i="11"/>
  <c r="X539" i="11"/>
  <c r="AA539" i="11"/>
  <c r="U540" i="11"/>
  <c r="V540" i="11"/>
  <c r="W540" i="11"/>
  <c r="X540" i="11"/>
  <c r="AA540" i="11"/>
  <c r="U541" i="11"/>
  <c r="V541" i="11"/>
  <c r="W541" i="11"/>
  <c r="X541" i="11"/>
  <c r="AA541" i="11"/>
  <c r="U542" i="11"/>
  <c r="V542" i="11"/>
  <c r="W542" i="11"/>
  <c r="X542" i="11"/>
  <c r="AA542" i="11"/>
  <c r="U543" i="11"/>
  <c r="V543" i="11"/>
  <c r="W543" i="11"/>
  <c r="X543" i="11"/>
  <c r="AA543" i="11"/>
  <c r="U544" i="11"/>
  <c r="V544" i="11"/>
  <c r="W544" i="11"/>
  <c r="X544" i="11"/>
  <c r="AA544" i="11"/>
  <c r="U545" i="11"/>
  <c r="V545" i="11"/>
  <c r="W545" i="11"/>
  <c r="X545" i="11"/>
  <c r="AA545" i="11"/>
  <c r="U546" i="11"/>
  <c r="V546" i="11"/>
  <c r="W546" i="11"/>
  <c r="X546" i="11"/>
  <c r="AA546" i="11"/>
  <c r="U547" i="11"/>
  <c r="V547" i="11"/>
  <c r="W547" i="11"/>
  <c r="X547" i="11"/>
  <c r="AA547" i="11"/>
  <c r="U548" i="11"/>
  <c r="V548" i="11"/>
  <c r="W548" i="11"/>
  <c r="X548" i="11"/>
  <c r="AA548" i="11"/>
  <c r="U549" i="11"/>
  <c r="V549" i="11"/>
  <c r="W549" i="11"/>
  <c r="X549" i="11"/>
  <c r="AA549" i="11"/>
  <c r="U550" i="11"/>
  <c r="V550" i="11"/>
  <c r="W550" i="11"/>
  <c r="X550" i="11"/>
  <c r="AA550" i="11"/>
  <c r="U551" i="11"/>
  <c r="V551" i="11"/>
  <c r="W551" i="11"/>
  <c r="X551" i="11"/>
  <c r="AA551" i="11"/>
  <c r="U552" i="11"/>
  <c r="V552" i="11"/>
  <c r="W552" i="11"/>
  <c r="X552" i="11"/>
  <c r="AA552" i="11"/>
  <c r="U553" i="11"/>
  <c r="V553" i="11"/>
  <c r="W553" i="11"/>
  <c r="X553" i="11"/>
  <c r="AA553" i="11"/>
  <c r="U554" i="11"/>
  <c r="V554" i="11"/>
  <c r="W554" i="11"/>
  <c r="X554" i="11"/>
  <c r="AA554" i="11"/>
  <c r="U555" i="11"/>
  <c r="V555" i="11"/>
  <c r="W555" i="11"/>
  <c r="X555" i="11"/>
  <c r="AA555" i="11"/>
  <c r="U556" i="11"/>
  <c r="V556" i="11"/>
  <c r="W556" i="11"/>
  <c r="X556" i="11"/>
  <c r="AA556" i="11"/>
  <c r="U557" i="11"/>
  <c r="V557" i="11"/>
  <c r="W557" i="11"/>
  <c r="X557" i="11"/>
  <c r="AA557" i="11"/>
  <c r="U558" i="11"/>
  <c r="V558" i="11"/>
  <c r="W558" i="11"/>
  <c r="X558" i="11"/>
  <c r="AA558" i="11"/>
  <c r="U559" i="11"/>
  <c r="V559" i="11"/>
  <c r="W559" i="11"/>
  <c r="X559" i="11"/>
  <c r="AA559" i="11"/>
  <c r="U560" i="11"/>
  <c r="V560" i="11"/>
  <c r="W560" i="11"/>
  <c r="X560" i="11"/>
  <c r="AA560" i="11"/>
  <c r="U561" i="11"/>
  <c r="V561" i="11"/>
  <c r="W561" i="11"/>
  <c r="X561" i="11"/>
  <c r="AA561" i="11"/>
  <c r="U562" i="11"/>
  <c r="V562" i="11"/>
  <c r="W562" i="11"/>
  <c r="X562" i="11"/>
  <c r="AA562" i="11"/>
  <c r="U563" i="11"/>
  <c r="V563" i="11"/>
  <c r="W563" i="11"/>
  <c r="X563" i="11"/>
  <c r="AA563" i="11"/>
  <c r="U564" i="11"/>
  <c r="V564" i="11"/>
  <c r="W564" i="11"/>
  <c r="X564" i="11"/>
  <c r="AA564" i="11"/>
  <c r="U565" i="11"/>
  <c r="V565" i="11"/>
  <c r="W565" i="11"/>
  <c r="X565" i="11"/>
  <c r="AA565" i="11"/>
  <c r="U566" i="11"/>
  <c r="V566" i="11"/>
  <c r="W566" i="11"/>
  <c r="X566" i="11"/>
  <c r="AA566" i="11"/>
  <c r="U567" i="11"/>
  <c r="V567" i="11"/>
  <c r="W567" i="11"/>
  <c r="X567" i="11"/>
  <c r="AA567" i="11"/>
  <c r="U568" i="11"/>
  <c r="V568" i="11"/>
  <c r="W568" i="11"/>
  <c r="X568" i="11"/>
  <c r="AA568" i="11"/>
  <c r="U569" i="11"/>
  <c r="V569" i="11"/>
  <c r="W569" i="11"/>
  <c r="X569" i="11"/>
  <c r="AA569" i="11"/>
  <c r="U570" i="11"/>
  <c r="V570" i="11"/>
  <c r="W570" i="11"/>
  <c r="X570" i="11"/>
  <c r="AA570" i="11"/>
  <c r="U571" i="11"/>
  <c r="V571" i="11"/>
  <c r="W571" i="11"/>
  <c r="X571" i="11"/>
  <c r="AA571" i="11"/>
  <c r="U572" i="11"/>
  <c r="V572" i="11"/>
  <c r="W572" i="11"/>
  <c r="X572" i="11"/>
  <c r="AA572" i="11"/>
  <c r="U573" i="11"/>
  <c r="V573" i="11"/>
  <c r="W573" i="11"/>
  <c r="X573" i="11"/>
  <c r="AA573" i="11"/>
  <c r="U574" i="11"/>
  <c r="V574" i="11"/>
  <c r="W574" i="11"/>
  <c r="X574" i="11"/>
  <c r="AA574" i="11"/>
  <c r="U575" i="11"/>
  <c r="V575" i="11"/>
  <c r="W575" i="11"/>
  <c r="X575" i="11"/>
  <c r="AA575" i="11"/>
  <c r="U576" i="11"/>
  <c r="V576" i="11"/>
  <c r="W576" i="11"/>
  <c r="X576" i="11"/>
  <c r="AA576" i="11"/>
  <c r="U577" i="11"/>
  <c r="V577" i="11"/>
  <c r="W577" i="11"/>
  <c r="X577" i="11"/>
  <c r="AA577" i="11"/>
  <c r="U578" i="11"/>
  <c r="V578" i="11"/>
  <c r="W578" i="11"/>
  <c r="X578" i="11"/>
  <c r="AA578" i="11"/>
  <c r="U579" i="11"/>
  <c r="V579" i="11"/>
  <c r="W579" i="11"/>
  <c r="X579" i="11"/>
  <c r="AA579" i="11"/>
  <c r="U580" i="11"/>
  <c r="V580" i="11"/>
  <c r="W580" i="11"/>
  <c r="X580" i="11"/>
  <c r="AA580" i="11"/>
  <c r="U581" i="11"/>
  <c r="V581" i="11"/>
  <c r="W581" i="11"/>
  <c r="X581" i="11"/>
  <c r="AA581" i="11"/>
  <c r="U582" i="11"/>
  <c r="V582" i="11"/>
  <c r="W582" i="11"/>
  <c r="X582" i="11"/>
  <c r="AA582" i="11"/>
  <c r="U583" i="11"/>
  <c r="V583" i="11"/>
  <c r="W583" i="11"/>
  <c r="X583" i="11"/>
  <c r="AA583" i="11"/>
  <c r="U584" i="11"/>
  <c r="V584" i="11"/>
  <c r="W584" i="11"/>
  <c r="X584" i="11"/>
  <c r="AA584" i="11"/>
  <c r="U585" i="11"/>
  <c r="V585" i="11"/>
  <c r="W585" i="11"/>
  <c r="X585" i="11"/>
  <c r="AA585" i="11"/>
  <c r="U586" i="11"/>
  <c r="V586" i="11"/>
  <c r="W586" i="11"/>
  <c r="X586" i="11"/>
  <c r="AA586" i="11"/>
  <c r="U587" i="11"/>
  <c r="V587" i="11"/>
  <c r="W587" i="11"/>
  <c r="X587" i="11"/>
  <c r="AA587" i="11"/>
  <c r="U588" i="11"/>
  <c r="V588" i="11"/>
  <c r="W588" i="11"/>
  <c r="X588" i="11"/>
  <c r="AA588" i="11"/>
  <c r="U589" i="11"/>
  <c r="V589" i="11"/>
  <c r="W589" i="11"/>
  <c r="X589" i="11"/>
  <c r="AA589" i="11"/>
  <c r="U590" i="11"/>
  <c r="V590" i="11"/>
  <c r="W590" i="11"/>
  <c r="X590" i="11"/>
  <c r="AA590" i="11"/>
  <c r="U591" i="11"/>
  <c r="V591" i="11"/>
  <c r="W591" i="11"/>
  <c r="X591" i="11"/>
  <c r="AA591" i="11"/>
  <c r="U592" i="11"/>
  <c r="V592" i="11"/>
  <c r="W592" i="11"/>
  <c r="X592" i="11"/>
  <c r="AA592" i="11"/>
  <c r="U593" i="11"/>
  <c r="V593" i="11"/>
  <c r="W593" i="11"/>
  <c r="X593" i="11"/>
  <c r="AA593" i="11"/>
  <c r="U594" i="11"/>
  <c r="V594" i="11"/>
  <c r="W594" i="11"/>
  <c r="X594" i="11"/>
  <c r="AA594" i="11"/>
  <c r="U595" i="11"/>
  <c r="V595" i="11"/>
  <c r="W595" i="11"/>
  <c r="X595" i="11"/>
  <c r="AA595" i="11"/>
  <c r="U596" i="11"/>
  <c r="V596" i="11"/>
  <c r="W596" i="11"/>
  <c r="X596" i="11"/>
  <c r="AA596" i="11"/>
  <c r="U597" i="11"/>
  <c r="V597" i="11"/>
  <c r="W597" i="11"/>
  <c r="X597" i="11"/>
  <c r="AA597" i="11"/>
  <c r="U598" i="11"/>
  <c r="V598" i="11"/>
  <c r="W598" i="11"/>
  <c r="X598" i="11"/>
  <c r="AA598" i="11"/>
  <c r="U599" i="11"/>
  <c r="V599" i="11"/>
  <c r="W599" i="11"/>
  <c r="X599" i="11"/>
  <c r="AA599" i="11"/>
  <c r="U600" i="11"/>
  <c r="V600" i="11"/>
  <c r="W600" i="11"/>
  <c r="X600" i="11"/>
  <c r="AA600" i="11"/>
  <c r="U601" i="11"/>
  <c r="V601" i="11"/>
  <c r="W601" i="11"/>
  <c r="X601" i="11"/>
  <c r="AA601" i="11"/>
  <c r="U602" i="11"/>
  <c r="V602" i="11"/>
  <c r="W602" i="11"/>
  <c r="X602" i="11"/>
  <c r="AA602" i="11"/>
  <c r="U603" i="11"/>
  <c r="V603" i="11"/>
  <c r="W603" i="11"/>
  <c r="X603" i="11"/>
  <c r="AA603" i="11"/>
  <c r="U604" i="11"/>
  <c r="V604" i="11"/>
  <c r="W604" i="11"/>
  <c r="X604" i="11"/>
  <c r="AA604" i="11"/>
  <c r="U605" i="11"/>
  <c r="V605" i="11"/>
  <c r="W605" i="11"/>
  <c r="X605" i="11"/>
  <c r="AA605" i="11"/>
  <c r="U606" i="11"/>
  <c r="V606" i="11"/>
  <c r="W606" i="11"/>
  <c r="X606" i="11"/>
  <c r="AA606" i="11"/>
  <c r="U607" i="11"/>
  <c r="V607" i="11"/>
  <c r="W607" i="11"/>
  <c r="X607" i="11"/>
  <c r="AA607" i="11"/>
  <c r="U608" i="11"/>
  <c r="V608" i="11"/>
  <c r="W608" i="11"/>
  <c r="X608" i="11"/>
  <c r="AA608" i="11"/>
  <c r="U609" i="11"/>
  <c r="V609" i="11"/>
  <c r="W609" i="11"/>
  <c r="X609" i="11"/>
  <c r="AA609" i="11"/>
  <c r="U610" i="11"/>
  <c r="V610" i="11"/>
  <c r="W610" i="11"/>
  <c r="X610" i="11"/>
  <c r="AA610" i="11"/>
  <c r="U611" i="11"/>
  <c r="V611" i="11"/>
  <c r="W611" i="11"/>
  <c r="X611" i="11"/>
  <c r="AA611" i="11"/>
  <c r="U612" i="11"/>
  <c r="V612" i="11"/>
  <c r="W612" i="11"/>
  <c r="X612" i="11"/>
  <c r="AA612" i="11"/>
  <c r="U613" i="11"/>
  <c r="V613" i="11"/>
  <c r="W613" i="11"/>
  <c r="X613" i="11"/>
  <c r="AA613" i="11"/>
  <c r="U614" i="11"/>
  <c r="V614" i="11"/>
  <c r="W614" i="11"/>
  <c r="X614" i="11"/>
  <c r="AA614" i="11"/>
  <c r="U615" i="11"/>
  <c r="V615" i="11"/>
  <c r="W615" i="11"/>
  <c r="X615" i="11"/>
  <c r="AA615" i="11"/>
  <c r="U616" i="11"/>
  <c r="V616" i="11"/>
  <c r="W616" i="11"/>
  <c r="X616" i="11"/>
  <c r="AA616" i="11"/>
  <c r="U617" i="11"/>
  <c r="V617" i="11"/>
  <c r="W617" i="11"/>
  <c r="X617" i="11"/>
  <c r="AA617" i="11"/>
  <c r="U618" i="11"/>
  <c r="V618" i="11"/>
  <c r="W618" i="11"/>
  <c r="X618" i="11"/>
  <c r="AA618" i="11"/>
  <c r="U619" i="11"/>
  <c r="V619" i="11"/>
  <c r="W619" i="11"/>
  <c r="X619" i="11"/>
  <c r="AA619" i="11"/>
  <c r="U620" i="11"/>
  <c r="V620" i="11"/>
  <c r="W620" i="11"/>
  <c r="X620" i="11"/>
  <c r="AA620" i="11"/>
  <c r="U621" i="11"/>
  <c r="V621" i="11"/>
  <c r="W621" i="11"/>
  <c r="X621" i="11"/>
  <c r="AA621" i="11"/>
  <c r="U622" i="11"/>
  <c r="V622" i="11"/>
  <c r="W622" i="11"/>
  <c r="X622" i="11"/>
  <c r="AA622" i="11"/>
  <c r="U623" i="11"/>
  <c r="V623" i="11"/>
  <c r="W623" i="11"/>
  <c r="X623" i="11"/>
  <c r="AA623" i="11"/>
  <c r="U624" i="11"/>
  <c r="V624" i="11"/>
  <c r="W624" i="11"/>
  <c r="X624" i="11"/>
  <c r="AA624" i="11"/>
  <c r="U625" i="11"/>
  <c r="V625" i="11"/>
  <c r="W625" i="11"/>
  <c r="X625" i="11"/>
  <c r="AA625" i="11"/>
  <c r="U626" i="11"/>
  <c r="V626" i="11"/>
  <c r="W626" i="11"/>
  <c r="X626" i="11"/>
  <c r="AA626" i="11"/>
  <c r="U627" i="11"/>
  <c r="V627" i="11"/>
  <c r="W627" i="11"/>
  <c r="X627" i="11"/>
  <c r="AA627" i="11"/>
  <c r="U628" i="11"/>
  <c r="V628" i="11"/>
  <c r="W628" i="11"/>
  <c r="X628" i="11"/>
  <c r="AA628" i="11"/>
  <c r="U629" i="11"/>
  <c r="V629" i="11"/>
  <c r="W629" i="11"/>
  <c r="X629" i="11"/>
  <c r="AA629" i="11"/>
  <c r="U630" i="11"/>
  <c r="V630" i="11"/>
  <c r="W630" i="11"/>
  <c r="X630" i="11"/>
  <c r="AA630" i="11"/>
  <c r="U631" i="11"/>
  <c r="V631" i="11"/>
  <c r="W631" i="11"/>
  <c r="X631" i="11"/>
  <c r="AA631" i="11"/>
  <c r="U632" i="11"/>
  <c r="V632" i="11"/>
  <c r="W632" i="11"/>
  <c r="X632" i="11"/>
  <c r="AA632" i="11"/>
  <c r="U633" i="11"/>
  <c r="V633" i="11"/>
  <c r="W633" i="11"/>
  <c r="X633" i="11"/>
  <c r="AA633" i="11"/>
  <c r="U634" i="11"/>
  <c r="V634" i="11"/>
  <c r="W634" i="11"/>
  <c r="X634" i="11"/>
  <c r="AA634" i="11"/>
  <c r="U635" i="11"/>
  <c r="V635" i="11"/>
  <c r="W635" i="11"/>
  <c r="X635" i="11"/>
  <c r="AA635" i="11"/>
  <c r="U636" i="11"/>
  <c r="V636" i="11"/>
  <c r="W636" i="11"/>
  <c r="X636" i="11"/>
  <c r="AA636" i="11"/>
  <c r="U637" i="11"/>
  <c r="V637" i="11"/>
  <c r="W637" i="11"/>
  <c r="X637" i="11"/>
  <c r="AA637" i="11"/>
  <c r="U638" i="11"/>
  <c r="V638" i="11"/>
  <c r="W638" i="11"/>
  <c r="X638" i="11"/>
  <c r="AA638" i="11"/>
  <c r="U639" i="11"/>
  <c r="V639" i="11"/>
  <c r="W639" i="11"/>
  <c r="X639" i="11"/>
  <c r="AA639" i="11"/>
  <c r="U640" i="11"/>
  <c r="V640" i="11"/>
  <c r="W640" i="11"/>
  <c r="X640" i="11"/>
  <c r="AA640" i="11"/>
  <c r="U641" i="11"/>
  <c r="V641" i="11"/>
  <c r="W641" i="11"/>
  <c r="X641" i="11"/>
  <c r="AA641" i="11"/>
  <c r="U642" i="11"/>
  <c r="V642" i="11"/>
  <c r="W642" i="11"/>
  <c r="X642" i="11"/>
  <c r="AA642" i="11"/>
  <c r="U643" i="11"/>
  <c r="V643" i="11"/>
  <c r="W643" i="11"/>
  <c r="X643" i="11"/>
  <c r="AA643" i="11"/>
  <c r="U644" i="11"/>
  <c r="V644" i="11"/>
  <c r="W644" i="11"/>
  <c r="X644" i="11"/>
  <c r="AA644" i="11"/>
  <c r="U645" i="11"/>
  <c r="V645" i="11"/>
  <c r="W645" i="11"/>
  <c r="X645" i="11"/>
  <c r="AA645" i="11"/>
  <c r="U646" i="11"/>
  <c r="V646" i="11"/>
  <c r="W646" i="11"/>
  <c r="X646" i="11"/>
  <c r="AA646" i="11"/>
  <c r="U647" i="11"/>
  <c r="V647" i="11"/>
  <c r="W647" i="11"/>
  <c r="X647" i="11"/>
  <c r="AA647" i="11"/>
  <c r="U648" i="11"/>
  <c r="V648" i="11"/>
  <c r="W648" i="11"/>
  <c r="X648" i="11"/>
  <c r="AA648" i="11"/>
  <c r="U649" i="11"/>
  <c r="V649" i="11"/>
  <c r="W649" i="11"/>
  <c r="X649" i="11"/>
  <c r="AA649" i="11"/>
  <c r="U650" i="11"/>
  <c r="V650" i="11"/>
  <c r="W650" i="11"/>
  <c r="X650" i="11"/>
  <c r="AA650" i="11"/>
  <c r="U651" i="11"/>
  <c r="V651" i="11"/>
  <c r="W651" i="11"/>
  <c r="X651" i="11"/>
  <c r="AA651" i="11"/>
  <c r="U652" i="11"/>
  <c r="V652" i="11"/>
  <c r="W652" i="11"/>
  <c r="X652" i="11"/>
  <c r="AA652" i="11"/>
  <c r="U653" i="11"/>
  <c r="V653" i="11"/>
  <c r="W653" i="11"/>
  <c r="X653" i="11"/>
  <c r="AA653" i="11"/>
  <c r="U654" i="11"/>
  <c r="V654" i="11"/>
  <c r="W654" i="11"/>
  <c r="X654" i="11"/>
  <c r="AA654" i="11"/>
  <c r="U655" i="11"/>
  <c r="V655" i="11"/>
  <c r="W655" i="11"/>
  <c r="X655" i="11"/>
  <c r="AA655" i="11"/>
  <c r="U656" i="11"/>
  <c r="V656" i="11"/>
  <c r="W656" i="11"/>
  <c r="X656" i="11"/>
  <c r="AA656" i="11"/>
  <c r="U657" i="11"/>
  <c r="V657" i="11"/>
  <c r="W657" i="11"/>
  <c r="X657" i="11"/>
  <c r="AA657" i="11"/>
  <c r="U658" i="11"/>
  <c r="V658" i="11"/>
  <c r="W658" i="11"/>
  <c r="X658" i="11"/>
  <c r="AA658" i="11"/>
  <c r="U659" i="11"/>
  <c r="V659" i="11"/>
  <c r="W659" i="11"/>
  <c r="X659" i="11"/>
  <c r="AA659" i="11"/>
  <c r="U660" i="11"/>
  <c r="V660" i="11"/>
  <c r="W660" i="11"/>
  <c r="X660" i="11"/>
  <c r="AA660" i="11"/>
  <c r="U661" i="11"/>
  <c r="V661" i="11"/>
  <c r="W661" i="11"/>
  <c r="X661" i="11"/>
  <c r="AA661" i="11"/>
  <c r="U662" i="11"/>
  <c r="V662" i="11"/>
  <c r="W662" i="11"/>
  <c r="X662" i="11"/>
  <c r="AA662" i="11"/>
  <c r="U663" i="11"/>
  <c r="V663" i="11"/>
  <c r="W663" i="11"/>
  <c r="X663" i="11"/>
  <c r="AA663" i="11"/>
  <c r="U664" i="11"/>
  <c r="V664" i="11"/>
  <c r="W664" i="11"/>
  <c r="X664" i="11"/>
  <c r="AA664" i="11"/>
  <c r="U665" i="11"/>
  <c r="V665" i="11"/>
  <c r="W665" i="11"/>
  <c r="X665" i="11"/>
  <c r="AA665" i="11"/>
  <c r="U666" i="11"/>
  <c r="V666" i="11"/>
  <c r="W666" i="11"/>
  <c r="X666" i="11"/>
  <c r="AA666" i="11"/>
  <c r="U667" i="11"/>
  <c r="V667" i="11"/>
  <c r="W667" i="11"/>
  <c r="X667" i="11"/>
  <c r="AA667" i="11"/>
  <c r="U668" i="11"/>
  <c r="V668" i="11"/>
  <c r="W668" i="11"/>
  <c r="X668" i="11"/>
  <c r="AA668" i="11"/>
  <c r="U669" i="11"/>
  <c r="V669" i="11"/>
  <c r="W669" i="11"/>
  <c r="X669" i="11"/>
  <c r="AA669" i="11"/>
  <c r="U670" i="11"/>
  <c r="V670" i="11"/>
  <c r="W670" i="11"/>
  <c r="X670" i="11"/>
  <c r="AA670" i="11"/>
  <c r="U671" i="11"/>
  <c r="V671" i="11"/>
  <c r="W671" i="11"/>
  <c r="X671" i="11"/>
  <c r="AA671" i="11"/>
  <c r="U672" i="11"/>
  <c r="V672" i="11"/>
  <c r="W672" i="11"/>
  <c r="X672" i="11"/>
  <c r="AA672" i="11"/>
  <c r="U673" i="11"/>
  <c r="V673" i="11"/>
  <c r="W673" i="11"/>
  <c r="X673" i="11"/>
  <c r="AA673" i="11"/>
  <c r="U674" i="11"/>
  <c r="V674" i="11"/>
  <c r="W674" i="11"/>
  <c r="X674" i="11"/>
  <c r="AA674" i="11"/>
  <c r="U675" i="11"/>
  <c r="V675" i="11"/>
  <c r="W675" i="11"/>
  <c r="X675" i="11"/>
  <c r="AA675" i="11"/>
  <c r="U676" i="11"/>
  <c r="V676" i="11"/>
  <c r="W676" i="11"/>
  <c r="X676" i="11"/>
  <c r="AA676" i="11"/>
  <c r="U677" i="11"/>
  <c r="V677" i="11"/>
  <c r="W677" i="11"/>
  <c r="X677" i="11"/>
  <c r="AA677" i="11"/>
  <c r="U678" i="11"/>
  <c r="V678" i="11"/>
  <c r="W678" i="11"/>
  <c r="X678" i="11"/>
  <c r="AA678" i="11"/>
  <c r="U679" i="11"/>
  <c r="V679" i="11"/>
  <c r="W679" i="11"/>
  <c r="X679" i="11"/>
  <c r="AA679" i="11"/>
  <c r="U680" i="11"/>
  <c r="V680" i="11"/>
  <c r="W680" i="11"/>
  <c r="X680" i="11"/>
  <c r="AA680" i="11"/>
  <c r="U681" i="11"/>
  <c r="V681" i="11"/>
  <c r="W681" i="11"/>
  <c r="X681" i="11"/>
  <c r="AA681" i="11"/>
  <c r="U682" i="11"/>
  <c r="V682" i="11"/>
  <c r="W682" i="11"/>
  <c r="X682" i="11"/>
  <c r="AA682" i="11"/>
  <c r="U683" i="11"/>
  <c r="V683" i="11"/>
  <c r="W683" i="11"/>
  <c r="X683" i="11"/>
  <c r="AA683" i="11"/>
  <c r="U684" i="11"/>
  <c r="V684" i="11"/>
  <c r="W684" i="11"/>
  <c r="X684" i="11"/>
  <c r="AA684" i="11"/>
  <c r="U685" i="11"/>
  <c r="V685" i="11"/>
  <c r="W685" i="11"/>
  <c r="X685" i="11"/>
  <c r="AA685" i="11"/>
  <c r="U686" i="11"/>
  <c r="V686" i="11"/>
  <c r="W686" i="11"/>
  <c r="X686" i="11"/>
  <c r="AA686" i="11"/>
  <c r="U687" i="11"/>
  <c r="V687" i="11"/>
  <c r="W687" i="11"/>
  <c r="X687" i="11"/>
  <c r="AA687" i="11"/>
  <c r="U688" i="11"/>
  <c r="V688" i="11"/>
  <c r="W688" i="11"/>
  <c r="X688" i="11"/>
  <c r="AA688" i="11"/>
  <c r="U689" i="11"/>
  <c r="V689" i="11"/>
  <c r="W689" i="11"/>
  <c r="X689" i="11"/>
  <c r="AA689" i="11"/>
  <c r="U690" i="11"/>
  <c r="V690" i="11"/>
  <c r="W690" i="11"/>
  <c r="X690" i="11"/>
  <c r="AA690" i="11"/>
  <c r="U691" i="11"/>
  <c r="V691" i="11"/>
  <c r="W691" i="11"/>
  <c r="X691" i="11"/>
  <c r="AA691" i="11"/>
  <c r="U692" i="11"/>
  <c r="V692" i="11"/>
  <c r="W692" i="11"/>
  <c r="X692" i="11"/>
  <c r="AA692" i="11"/>
  <c r="U693" i="11"/>
  <c r="V693" i="11"/>
  <c r="W693" i="11"/>
  <c r="X693" i="11"/>
  <c r="AA693" i="11"/>
  <c r="U694" i="11"/>
  <c r="V694" i="11"/>
  <c r="W694" i="11"/>
  <c r="X694" i="11"/>
  <c r="AA694" i="11"/>
  <c r="U695" i="11"/>
  <c r="V695" i="11"/>
  <c r="W695" i="11"/>
  <c r="X695" i="11"/>
  <c r="AA695" i="11"/>
  <c r="U696" i="11"/>
  <c r="V696" i="11"/>
  <c r="W696" i="11"/>
  <c r="X696" i="11"/>
  <c r="AA696" i="11"/>
  <c r="U697" i="11"/>
  <c r="V697" i="11"/>
  <c r="W697" i="11"/>
  <c r="X697" i="11"/>
  <c r="AA697" i="11"/>
  <c r="U698" i="11"/>
  <c r="V698" i="11"/>
  <c r="W698" i="11"/>
  <c r="X698" i="11"/>
  <c r="AA698" i="11"/>
  <c r="U699" i="11"/>
  <c r="V699" i="11"/>
  <c r="W699" i="11"/>
  <c r="X699" i="11"/>
  <c r="AA699" i="11"/>
  <c r="U700" i="11"/>
  <c r="V700" i="11"/>
  <c r="W700" i="11"/>
  <c r="X700" i="11"/>
  <c r="AA700" i="11"/>
  <c r="U701" i="11"/>
  <c r="V701" i="11"/>
  <c r="W701" i="11"/>
  <c r="X701" i="11"/>
  <c r="AA701" i="11"/>
  <c r="U702" i="11"/>
  <c r="V702" i="11"/>
  <c r="W702" i="11"/>
  <c r="X702" i="11"/>
  <c r="AA702" i="11"/>
  <c r="U703" i="11"/>
  <c r="V703" i="11"/>
  <c r="W703" i="11"/>
  <c r="X703" i="11"/>
  <c r="AA703" i="11"/>
  <c r="U704" i="11"/>
  <c r="V704" i="11"/>
  <c r="W704" i="11"/>
  <c r="X704" i="11"/>
  <c r="AA704" i="11"/>
  <c r="U705" i="11"/>
  <c r="V705" i="11"/>
  <c r="W705" i="11"/>
  <c r="X705" i="11"/>
  <c r="AA705" i="11"/>
  <c r="U706" i="11"/>
  <c r="V706" i="11"/>
  <c r="W706" i="11"/>
  <c r="X706" i="11"/>
  <c r="AA706" i="11"/>
  <c r="U707" i="11"/>
  <c r="V707" i="11"/>
  <c r="W707" i="11"/>
  <c r="X707" i="11"/>
  <c r="AA707" i="11"/>
  <c r="U708" i="11"/>
  <c r="V708" i="11"/>
  <c r="W708" i="11"/>
  <c r="X708" i="11"/>
  <c r="AA708" i="11"/>
  <c r="U709" i="11"/>
  <c r="V709" i="11"/>
  <c r="W709" i="11"/>
  <c r="X709" i="11"/>
  <c r="AA709" i="11"/>
  <c r="U710" i="11"/>
  <c r="V710" i="11"/>
  <c r="W710" i="11"/>
  <c r="X710" i="11"/>
  <c r="AA710" i="11"/>
  <c r="U711" i="11"/>
  <c r="V711" i="11"/>
  <c r="W711" i="11"/>
  <c r="X711" i="11"/>
  <c r="AA711" i="11"/>
  <c r="U712" i="11"/>
  <c r="V712" i="11"/>
  <c r="W712" i="11"/>
  <c r="X712" i="11"/>
  <c r="AA712" i="11"/>
  <c r="U713" i="11"/>
  <c r="V713" i="11"/>
  <c r="W713" i="11"/>
  <c r="X713" i="11"/>
  <c r="AA713" i="11"/>
  <c r="U714" i="11"/>
  <c r="V714" i="11"/>
  <c r="W714" i="11"/>
  <c r="X714" i="11"/>
  <c r="AA714" i="11"/>
  <c r="U715" i="11"/>
  <c r="V715" i="11"/>
  <c r="W715" i="11"/>
  <c r="X715" i="11"/>
  <c r="AA715" i="11"/>
  <c r="U716" i="11"/>
  <c r="V716" i="11"/>
  <c r="W716" i="11"/>
  <c r="X716" i="11"/>
  <c r="AA716" i="11"/>
  <c r="U717" i="11"/>
  <c r="V717" i="11"/>
  <c r="W717" i="11"/>
  <c r="X717" i="11"/>
  <c r="AA717" i="11"/>
  <c r="U718" i="11"/>
  <c r="V718" i="11"/>
  <c r="W718" i="11"/>
  <c r="X718" i="11"/>
  <c r="AA718" i="11"/>
  <c r="U719" i="11"/>
  <c r="V719" i="11"/>
  <c r="W719" i="11"/>
  <c r="X719" i="11"/>
  <c r="AA719" i="11"/>
  <c r="U720" i="11"/>
  <c r="V720" i="11"/>
  <c r="W720" i="11"/>
  <c r="X720" i="11"/>
  <c r="AA720" i="11"/>
  <c r="U721" i="11"/>
  <c r="V721" i="11"/>
  <c r="W721" i="11"/>
  <c r="X721" i="11"/>
  <c r="AA721" i="11"/>
  <c r="U722" i="11"/>
  <c r="V722" i="11"/>
  <c r="W722" i="11"/>
  <c r="X722" i="11"/>
  <c r="AA722" i="11"/>
  <c r="U723" i="11"/>
  <c r="V723" i="11"/>
  <c r="W723" i="11"/>
  <c r="X723" i="11"/>
  <c r="AA723" i="11"/>
  <c r="U724" i="11"/>
  <c r="V724" i="11"/>
  <c r="W724" i="11"/>
  <c r="X724" i="11"/>
  <c r="AA724" i="11"/>
  <c r="U725" i="11"/>
  <c r="V725" i="11"/>
  <c r="W725" i="11"/>
  <c r="X725" i="11"/>
  <c r="AA725" i="11"/>
  <c r="U726" i="11"/>
  <c r="V726" i="11"/>
  <c r="W726" i="11"/>
  <c r="X726" i="11"/>
  <c r="AA726" i="11"/>
  <c r="U727" i="11"/>
  <c r="V727" i="11"/>
  <c r="W727" i="11"/>
  <c r="X727" i="11"/>
  <c r="AA727" i="11"/>
  <c r="U728" i="11"/>
  <c r="V728" i="11"/>
  <c r="W728" i="11"/>
  <c r="X728" i="11"/>
  <c r="AA728" i="11"/>
  <c r="U729" i="11"/>
  <c r="V729" i="11"/>
  <c r="W729" i="11"/>
  <c r="X729" i="11"/>
  <c r="AA729" i="11"/>
  <c r="U730" i="11"/>
  <c r="V730" i="11"/>
  <c r="W730" i="11"/>
  <c r="X730" i="11"/>
  <c r="AA730" i="11"/>
  <c r="U731" i="11"/>
  <c r="V731" i="11"/>
  <c r="W731" i="11"/>
  <c r="X731" i="11"/>
  <c r="AA731" i="11"/>
  <c r="U732" i="11"/>
  <c r="V732" i="11"/>
  <c r="W732" i="11"/>
  <c r="X732" i="11"/>
  <c r="AA732" i="11"/>
  <c r="U733" i="11"/>
  <c r="V733" i="11"/>
  <c r="W733" i="11"/>
  <c r="X733" i="11"/>
  <c r="AA733" i="11"/>
  <c r="U734" i="11"/>
  <c r="V734" i="11"/>
  <c r="W734" i="11"/>
  <c r="X734" i="11"/>
  <c r="AA734" i="11"/>
  <c r="U735" i="11"/>
  <c r="V735" i="11"/>
  <c r="W735" i="11"/>
  <c r="X735" i="11"/>
  <c r="AA735" i="11"/>
  <c r="U736" i="11"/>
  <c r="V736" i="11"/>
  <c r="W736" i="11"/>
  <c r="X736" i="11"/>
  <c r="AA736" i="11"/>
  <c r="U737" i="11"/>
  <c r="V737" i="11"/>
  <c r="W737" i="11"/>
  <c r="X737" i="11"/>
  <c r="AA737" i="11"/>
  <c r="U738" i="11"/>
  <c r="V738" i="11"/>
  <c r="W738" i="11"/>
  <c r="X738" i="11"/>
  <c r="AA738" i="11"/>
  <c r="U739" i="11"/>
  <c r="V739" i="11"/>
  <c r="W739" i="11"/>
  <c r="X739" i="11"/>
  <c r="AA739" i="11"/>
  <c r="U740" i="11"/>
  <c r="V740" i="11"/>
  <c r="W740" i="11"/>
  <c r="X740" i="11"/>
  <c r="AA740" i="11"/>
  <c r="U741" i="11"/>
  <c r="V741" i="11"/>
  <c r="W741" i="11"/>
  <c r="X741" i="11"/>
  <c r="AA741" i="11"/>
  <c r="U742" i="11"/>
  <c r="V742" i="11"/>
  <c r="W742" i="11"/>
  <c r="X742" i="11"/>
  <c r="AA742" i="11"/>
  <c r="U743" i="11"/>
  <c r="V743" i="11"/>
  <c r="W743" i="11"/>
  <c r="X743" i="11"/>
  <c r="AA743" i="11"/>
  <c r="U744" i="11"/>
  <c r="V744" i="11"/>
  <c r="W744" i="11"/>
  <c r="X744" i="11"/>
  <c r="AA744" i="11"/>
  <c r="U745" i="11"/>
  <c r="V745" i="11"/>
  <c r="W745" i="11"/>
  <c r="X745" i="11"/>
  <c r="AA745" i="11"/>
  <c r="U746" i="11"/>
  <c r="V746" i="11"/>
  <c r="W746" i="11"/>
  <c r="X746" i="11"/>
  <c r="AA746" i="11"/>
  <c r="U747" i="11"/>
  <c r="V747" i="11"/>
  <c r="W747" i="11"/>
  <c r="X747" i="11"/>
  <c r="AA747" i="11"/>
  <c r="U748" i="11"/>
  <c r="V748" i="11"/>
  <c r="W748" i="11"/>
  <c r="X748" i="11"/>
  <c r="AA748" i="11"/>
  <c r="U749" i="11"/>
  <c r="V749" i="11"/>
  <c r="W749" i="11"/>
  <c r="X749" i="11"/>
  <c r="AA749" i="11"/>
  <c r="U750" i="11"/>
  <c r="V750" i="11"/>
  <c r="W750" i="11"/>
  <c r="X750" i="11"/>
  <c r="AA750" i="11"/>
  <c r="U751" i="11"/>
  <c r="V751" i="11"/>
  <c r="W751" i="11"/>
  <c r="X751" i="11"/>
  <c r="AA751" i="11"/>
  <c r="U752" i="11"/>
  <c r="V752" i="11"/>
  <c r="W752" i="11"/>
  <c r="X752" i="11"/>
  <c r="AA752" i="11"/>
  <c r="U753" i="11"/>
  <c r="V753" i="11"/>
  <c r="W753" i="11"/>
  <c r="X753" i="11"/>
  <c r="AA753" i="11"/>
  <c r="U754" i="11"/>
  <c r="V754" i="11"/>
  <c r="W754" i="11"/>
  <c r="X754" i="11"/>
  <c r="AA754" i="11"/>
  <c r="U755" i="11"/>
  <c r="V755" i="11"/>
  <c r="W755" i="11"/>
  <c r="X755" i="11"/>
  <c r="AA755" i="11"/>
  <c r="U756" i="11"/>
  <c r="V756" i="11"/>
  <c r="W756" i="11"/>
  <c r="X756" i="11"/>
  <c r="AA756" i="11"/>
  <c r="U757" i="11"/>
  <c r="V757" i="11"/>
  <c r="W757" i="11"/>
  <c r="X757" i="11"/>
  <c r="AA757" i="11"/>
  <c r="U758" i="11"/>
  <c r="V758" i="11"/>
  <c r="W758" i="11"/>
  <c r="X758" i="11"/>
  <c r="AA758" i="11"/>
  <c r="U759" i="11"/>
  <c r="V759" i="11"/>
  <c r="W759" i="11"/>
  <c r="X759" i="11"/>
  <c r="AA759" i="11"/>
  <c r="U760" i="11"/>
  <c r="V760" i="11"/>
  <c r="W760" i="11"/>
  <c r="X760" i="11"/>
  <c r="AA760" i="11"/>
  <c r="U761" i="11"/>
  <c r="V761" i="11"/>
  <c r="W761" i="11"/>
  <c r="X761" i="11"/>
  <c r="AA761" i="11"/>
  <c r="U762" i="11"/>
  <c r="V762" i="11"/>
  <c r="W762" i="11"/>
  <c r="X762" i="11"/>
  <c r="AA762" i="11"/>
  <c r="U763" i="11"/>
  <c r="V763" i="11"/>
  <c r="W763" i="11"/>
  <c r="X763" i="11"/>
  <c r="AA763" i="11"/>
  <c r="U764" i="11"/>
  <c r="V764" i="11"/>
  <c r="W764" i="11"/>
  <c r="X764" i="11"/>
  <c r="AA764" i="11"/>
  <c r="U765" i="11"/>
  <c r="V765" i="11"/>
  <c r="W765" i="11"/>
  <c r="X765" i="11"/>
  <c r="AA765" i="11"/>
  <c r="U766" i="11"/>
  <c r="V766" i="11"/>
  <c r="W766" i="11"/>
  <c r="X766" i="11"/>
  <c r="AA766" i="11"/>
  <c r="U767" i="11"/>
  <c r="V767" i="11"/>
  <c r="W767" i="11"/>
  <c r="X767" i="11"/>
  <c r="AA767" i="11"/>
  <c r="U768" i="11"/>
  <c r="V768" i="11"/>
  <c r="W768" i="11"/>
  <c r="X768" i="11"/>
  <c r="AA768" i="11"/>
  <c r="U769" i="11"/>
  <c r="V769" i="11"/>
  <c r="W769" i="11"/>
  <c r="X769" i="11"/>
  <c r="AA769" i="11"/>
  <c r="U770" i="11"/>
  <c r="V770" i="11"/>
  <c r="W770" i="11"/>
  <c r="X770" i="11"/>
  <c r="AA770" i="11"/>
  <c r="U771" i="11"/>
  <c r="V771" i="11"/>
  <c r="W771" i="11"/>
  <c r="X771" i="11"/>
  <c r="AA771" i="11"/>
  <c r="U772" i="11"/>
  <c r="V772" i="11"/>
  <c r="W772" i="11"/>
  <c r="X772" i="11"/>
  <c r="AA772" i="11"/>
  <c r="U773" i="11"/>
  <c r="V773" i="11"/>
  <c r="W773" i="11"/>
  <c r="X773" i="11"/>
  <c r="AA773" i="11"/>
  <c r="U774" i="11"/>
  <c r="V774" i="11"/>
  <c r="W774" i="11"/>
  <c r="X774" i="11"/>
  <c r="AA774" i="11"/>
  <c r="U775" i="11"/>
  <c r="V775" i="11"/>
  <c r="W775" i="11"/>
  <c r="X775" i="11"/>
  <c r="AA775" i="11"/>
  <c r="U776" i="11"/>
  <c r="V776" i="11"/>
  <c r="W776" i="11"/>
  <c r="X776" i="11"/>
  <c r="AA776" i="11"/>
  <c r="U777" i="11"/>
  <c r="V777" i="11"/>
  <c r="W777" i="11"/>
  <c r="X777" i="11"/>
  <c r="AA777" i="11"/>
  <c r="U778" i="11"/>
  <c r="V778" i="11"/>
  <c r="W778" i="11"/>
  <c r="X778" i="11"/>
  <c r="AA778" i="11"/>
  <c r="U779" i="11"/>
  <c r="V779" i="11"/>
  <c r="W779" i="11"/>
  <c r="X779" i="11"/>
  <c r="AA779" i="11"/>
  <c r="U780" i="11"/>
  <c r="V780" i="11"/>
  <c r="W780" i="11"/>
  <c r="X780" i="11"/>
  <c r="AA780" i="11"/>
  <c r="U781" i="11"/>
  <c r="V781" i="11"/>
  <c r="W781" i="11"/>
  <c r="X781" i="11"/>
  <c r="AA781" i="11"/>
  <c r="U782" i="11"/>
  <c r="V782" i="11"/>
  <c r="W782" i="11"/>
  <c r="X782" i="11"/>
  <c r="AA782" i="11"/>
  <c r="U783" i="11"/>
  <c r="V783" i="11"/>
  <c r="W783" i="11"/>
  <c r="X783" i="11"/>
  <c r="AA783" i="11"/>
  <c r="U784" i="11"/>
  <c r="V784" i="11"/>
  <c r="W784" i="11"/>
  <c r="X784" i="11"/>
  <c r="AA784" i="11"/>
  <c r="U785" i="11"/>
  <c r="V785" i="11"/>
  <c r="W785" i="11"/>
  <c r="X785" i="11"/>
  <c r="AA785" i="11"/>
  <c r="U786" i="11"/>
  <c r="V786" i="11"/>
  <c r="W786" i="11"/>
  <c r="X786" i="11"/>
  <c r="AA786" i="11"/>
  <c r="U787" i="11"/>
  <c r="V787" i="11"/>
  <c r="W787" i="11"/>
  <c r="X787" i="11"/>
  <c r="AA787" i="11"/>
  <c r="U788" i="11"/>
  <c r="V788" i="11"/>
  <c r="W788" i="11"/>
  <c r="X788" i="11"/>
  <c r="AA788" i="11"/>
  <c r="U789" i="11"/>
  <c r="V789" i="11"/>
  <c r="W789" i="11"/>
  <c r="X789" i="11"/>
  <c r="AA789" i="11"/>
  <c r="U790" i="11"/>
  <c r="V790" i="11"/>
  <c r="W790" i="11"/>
  <c r="X790" i="11"/>
  <c r="AA790" i="11"/>
  <c r="U791" i="11"/>
  <c r="V791" i="11"/>
  <c r="W791" i="11"/>
  <c r="X791" i="11"/>
  <c r="AA791" i="11"/>
  <c r="U792" i="11"/>
  <c r="V792" i="11"/>
  <c r="W792" i="11"/>
  <c r="X792" i="11"/>
  <c r="AA792" i="11"/>
  <c r="U793" i="11"/>
  <c r="V793" i="11"/>
  <c r="W793" i="11"/>
  <c r="X793" i="11"/>
  <c r="AA793" i="11"/>
  <c r="U794" i="11"/>
  <c r="V794" i="11"/>
  <c r="W794" i="11"/>
  <c r="X794" i="11"/>
  <c r="AA794" i="11"/>
  <c r="U795" i="11"/>
  <c r="V795" i="11"/>
  <c r="W795" i="11"/>
  <c r="X795" i="11"/>
  <c r="AA795" i="11"/>
  <c r="U796" i="11"/>
  <c r="V796" i="11"/>
  <c r="W796" i="11"/>
  <c r="X796" i="11"/>
  <c r="AA796" i="11"/>
  <c r="U797" i="11"/>
  <c r="V797" i="11"/>
  <c r="W797" i="11"/>
  <c r="X797" i="11"/>
  <c r="AA797" i="11"/>
  <c r="U798" i="11"/>
  <c r="V798" i="11"/>
  <c r="W798" i="11"/>
  <c r="X798" i="11"/>
  <c r="AA798" i="11"/>
  <c r="U799" i="11"/>
  <c r="V799" i="11"/>
  <c r="W799" i="11"/>
  <c r="X799" i="11"/>
  <c r="AA799" i="11"/>
  <c r="U800" i="11"/>
  <c r="V800" i="11"/>
  <c r="W800" i="11"/>
  <c r="X800" i="11"/>
  <c r="AA800" i="11"/>
  <c r="U801" i="11"/>
  <c r="V801" i="11"/>
  <c r="W801" i="11"/>
  <c r="X801" i="11"/>
  <c r="AA801" i="11"/>
  <c r="U802" i="11"/>
  <c r="V802" i="11"/>
  <c r="W802" i="11"/>
  <c r="X802" i="11"/>
  <c r="AA802" i="11"/>
  <c r="U803" i="11"/>
  <c r="V803" i="11"/>
  <c r="W803" i="11"/>
  <c r="X803" i="11"/>
  <c r="AA803" i="11"/>
  <c r="U804" i="11"/>
  <c r="V804" i="11"/>
  <c r="W804" i="11"/>
  <c r="X804" i="11"/>
  <c r="AA804" i="11"/>
  <c r="U805" i="11"/>
  <c r="V805" i="11"/>
  <c r="W805" i="11"/>
  <c r="X805" i="11"/>
  <c r="AA805" i="11"/>
  <c r="U806" i="11"/>
  <c r="V806" i="11"/>
  <c r="W806" i="11"/>
  <c r="X806" i="11"/>
  <c r="AA806" i="11"/>
  <c r="U807" i="11"/>
  <c r="V807" i="11"/>
  <c r="W807" i="11"/>
  <c r="X807" i="11"/>
  <c r="AA807" i="11"/>
  <c r="U808" i="11"/>
  <c r="V808" i="11"/>
  <c r="W808" i="11"/>
  <c r="X808" i="11"/>
  <c r="AA808" i="11"/>
  <c r="U809" i="11"/>
  <c r="V809" i="11"/>
  <c r="W809" i="11"/>
  <c r="X809" i="11"/>
  <c r="AA809" i="11"/>
  <c r="U810" i="11"/>
  <c r="V810" i="11"/>
  <c r="W810" i="11"/>
  <c r="X810" i="11"/>
  <c r="AA810" i="11"/>
  <c r="U811" i="11"/>
  <c r="V811" i="11"/>
  <c r="W811" i="11"/>
  <c r="X811" i="11"/>
  <c r="AA811" i="11"/>
  <c r="U812" i="11"/>
  <c r="V812" i="11"/>
  <c r="W812" i="11"/>
  <c r="X812" i="11"/>
  <c r="AA812" i="11"/>
  <c r="U813" i="11"/>
  <c r="V813" i="11"/>
  <c r="W813" i="11"/>
  <c r="X813" i="11"/>
  <c r="AA813" i="11"/>
  <c r="U814" i="11"/>
  <c r="V814" i="11"/>
  <c r="W814" i="11"/>
  <c r="X814" i="11"/>
  <c r="AA814" i="11"/>
  <c r="U815" i="11"/>
  <c r="V815" i="11"/>
  <c r="W815" i="11"/>
  <c r="X815" i="11"/>
  <c r="AA815" i="11"/>
  <c r="U816" i="11"/>
  <c r="V816" i="11"/>
  <c r="W816" i="11"/>
  <c r="X816" i="11"/>
  <c r="AA816" i="11"/>
  <c r="U817" i="11"/>
  <c r="V817" i="11"/>
  <c r="W817" i="11"/>
  <c r="X817" i="11"/>
  <c r="AA817" i="11"/>
  <c r="U818" i="11"/>
  <c r="V818" i="11"/>
  <c r="W818" i="11"/>
  <c r="X818" i="11"/>
  <c r="AA818" i="11"/>
  <c r="U819" i="11"/>
  <c r="V819" i="11"/>
  <c r="W819" i="11"/>
  <c r="X819" i="11"/>
  <c r="AA819" i="11"/>
  <c r="U820" i="11"/>
  <c r="V820" i="11"/>
  <c r="W820" i="11"/>
  <c r="X820" i="11"/>
  <c r="AA820" i="11"/>
  <c r="U821" i="11"/>
  <c r="V821" i="11"/>
  <c r="W821" i="11"/>
  <c r="X821" i="11"/>
  <c r="AA821" i="11"/>
  <c r="U822" i="11"/>
  <c r="V822" i="11"/>
  <c r="W822" i="11"/>
  <c r="X822" i="11"/>
  <c r="AA822" i="11"/>
  <c r="U823" i="11"/>
  <c r="V823" i="11"/>
  <c r="W823" i="11"/>
  <c r="X823" i="11"/>
  <c r="AA823" i="11"/>
  <c r="U824" i="11"/>
  <c r="V824" i="11"/>
  <c r="W824" i="11"/>
  <c r="X824" i="11"/>
  <c r="AA824" i="11"/>
  <c r="U825" i="11"/>
  <c r="V825" i="11"/>
  <c r="W825" i="11"/>
  <c r="X825" i="11"/>
  <c r="AA825" i="11"/>
  <c r="U826" i="11"/>
  <c r="V826" i="11"/>
  <c r="W826" i="11"/>
  <c r="X826" i="11"/>
  <c r="AA826" i="11"/>
  <c r="U827" i="11"/>
  <c r="V827" i="11"/>
  <c r="W827" i="11"/>
  <c r="X827" i="11"/>
  <c r="AA827" i="11"/>
  <c r="U828" i="11"/>
  <c r="V828" i="11"/>
  <c r="W828" i="11"/>
  <c r="X828" i="11"/>
  <c r="AA828" i="11"/>
  <c r="U829" i="11"/>
  <c r="V829" i="11"/>
  <c r="W829" i="11"/>
  <c r="X829" i="11"/>
  <c r="AA829" i="11"/>
  <c r="U830" i="11"/>
  <c r="V830" i="11"/>
  <c r="W830" i="11"/>
  <c r="X830" i="11"/>
  <c r="AA830" i="11"/>
  <c r="U831" i="11"/>
  <c r="V831" i="11"/>
  <c r="W831" i="11"/>
  <c r="X831" i="11"/>
  <c r="AA831" i="11"/>
  <c r="U832" i="11"/>
  <c r="V832" i="11"/>
  <c r="W832" i="11"/>
  <c r="X832" i="11"/>
  <c r="AA832" i="11"/>
  <c r="U833" i="11"/>
  <c r="V833" i="11"/>
  <c r="W833" i="11"/>
  <c r="X833" i="11"/>
  <c r="AA833" i="11"/>
  <c r="U834" i="11"/>
  <c r="V834" i="11"/>
  <c r="W834" i="11"/>
  <c r="X834" i="11"/>
  <c r="AA834" i="11"/>
  <c r="U835" i="11"/>
  <c r="V835" i="11"/>
  <c r="W835" i="11"/>
  <c r="X835" i="11"/>
  <c r="AA835" i="11"/>
  <c r="U836" i="11"/>
  <c r="V836" i="11"/>
  <c r="W836" i="11"/>
  <c r="X836" i="11"/>
  <c r="AA836" i="11"/>
  <c r="U837" i="11"/>
  <c r="V837" i="11"/>
  <c r="W837" i="11"/>
  <c r="X837" i="11"/>
  <c r="AA837" i="11"/>
  <c r="U838" i="11"/>
  <c r="V838" i="11"/>
  <c r="W838" i="11"/>
  <c r="X838" i="11"/>
  <c r="AA838" i="11"/>
  <c r="U839" i="11"/>
  <c r="V839" i="11"/>
  <c r="W839" i="11"/>
  <c r="X839" i="11"/>
  <c r="AA839" i="11"/>
  <c r="U840" i="11"/>
  <c r="V840" i="11"/>
  <c r="W840" i="11"/>
  <c r="X840" i="11"/>
  <c r="AA840" i="11"/>
  <c r="U841" i="11"/>
  <c r="V841" i="11"/>
  <c r="W841" i="11"/>
  <c r="X841" i="11"/>
  <c r="AA841" i="11"/>
  <c r="U842" i="11"/>
  <c r="V842" i="11"/>
  <c r="W842" i="11"/>
  <c r="X842" i="11"/>
  <c r="AA842" i="11"/>
  <c r="U843" i="11"/>
  <c r="V843" i="11"/>
  <c r="W843" i="11"/>
  <c r="X843" i="11"/>
  <c r="AA843" i="11"/>
  <c r="U844" i="11"/>
  <c r="V844" i="11"/>
  <c r="W844" i="11"/>
  <c r="X844" i="11"/>
  <c r="AA844" i="11"/>
  <c r="U845" i="11"/>
  <c r="V845" i="11"/>
  <c r="W845" i="11"/>
  <c r="X845" i="11"/>
  <c r="AA845" i="11"/>
  <c r="U846" i="11"/>
  <c r="V846" i="11"/>
  <c r="W846" i="11"/>
  <c r="X846" i="11"/>
  <c r="AA846" i="11"/>
  <c r="U847" i="11"/>
  <c r="V847" i="11"/>
  <c r="W847" i="11"/>
  <c r="X847" i="11"/>
  <c r="AA847" i="11"/>
  <c r="U848" i="11"/>
  <c r="V848" i="11"/>
  <c r="W848" i="11"/>
  <c r="X848" i="11"/>
  <c r="AA848" i="11"/>
  <c r="U849" i="11"/>
  <c r="V849" i="11"/>
  <c r="W849" i="11"/>
  <c r="X849" i="11"/>
  <c r="AA849" i="11"/>
  <c r="U850" i="11"/>
  <c r="V850" i="11"/>
  <c r="W850" i="11"/>
  <c r="X850" i="11"/>
  <c r="AA850" i="11"/>
  <c r="U851" i="11"/>
  <c r="V851" i="11"/>
  <c r="W851" i="11"/>
  <c r="X851" i="11"/>
  <c r="AA851" i="11"/>
  <c r="U852" i="11"/>
  <c r="V852" i="11"/>
  <c r="W852" i="11"/>
  <c r="X852" i="11"/>
  <c r="AA852" i="11"/>
  <c r="U853" i="11"/>
  <c r="V853" i="11"/>
  <c r="W853" i="11"/>
  <c r="X853" i="11"/>
  <c r="AA853" i="11"/>
  <c r="U854" i="11"/>
  <c r="V854" i="11"/>
  <c r="W854" i="11"/>
  <c r="X854" i="11"/>
  <c r="AA854" i="11"/>
  <c r="U855" i="11"/>
  <c r="V855" i="11"/>
  <c r="W855" i="11"/>
  <c r="X855" i="11"/>
  <c r="AA855" i="11"/>
  <c r="U856" i="11"/>
  <c r="V856" i="11"/>
  <c r="W856" i="11"/>
  <c r="X856" i="11"/>
  <c r="AA856" i="11"/>
  <c r="U857" i="11"/>
  <c r="V857" i="11"/>
  <c r="W857" i="11"/>
  <c r="X857" i="11"/>
  <c r="AA857" i="11"/>
  <c r="U858" i="11"/>
  <c r="V858" i="11"/>
  <c r="W858" i="11"/>
  <c r="X858" i="11"/>
  <c r="AA858" i="11"/>
  <c r="U859" i="11"/>
  <c r="V859" i="11"/>
  <c r="W859" i="11"/>
  <c r="X859" i="11"/>
  <c r="AA859" i="11"/>
  <c r="U860" i="11"/>
  <c r="V860" i="11"/>
  <c r="W860" i="11"/>
  <c r="X860" i="11"/>
  <c r="AA860" i="11"/>
  <c r="U861" i="11"/>
  <c r="V861" i="11"/>
  <c r="W861" i="11"/>
  <c r="X861" i="11"/>
  <c r="AA861" i="11"/>
  <c r="U862" i="11"/>
  <c r="V862" i="11"/>
  <c r="W862" i="11"/>
  <c r="X862" i="11"/>
  <c r="AA862" i="11"/>
  <c r="U863" i="11"/>
  <c r="V863" i="11"/>
  <c r="W863" i="11"/>
  <c r="X863" i="11"/>
  <c r="AA863" i="11"/>
  <c r="U864" i="11"/>
  <c r="V864" i="11"/>
  <c r="W864" i="11"/>
  <c r="X864" i="11"/>
  <c r="AA864" i="11"/>
  <c r="U865" i="11"/>
  <c r="V865" i="11"/>
  <c r="W865" i="11"/>
  <c r="X865" i="11"/>
  <c r="AA865" i="11"/>
  <c r="U866" i="11"/>
  <c r="V866" i="11"/>
  <c r="W866" i="11"/>
  <c r="X866" i="11"/>
  <c r="AA866" i="11"/>
  <c r="U867" i="11"/>
  <c r="V867" i="11"/>
  <c r="W867" i="11"/>
  <c r="X867" i="11"/>
  <c r="AA867" i="11"/>
  <c r="U868" i="11"/>
  <c r="V868" i="11"/>
  <c r="W868" i="11"/>
  <c r="X868" i="11"/>
  <c r="AA868" i="11"/>
  <c r="U869" i="11"/>
  <c r="V869" i="11"/>
  <c r="W869" i="11"/>
  <c r="X869" i="11"/>
  <c r="AA869" i="11"/>
  <c r="U870" i="11"/>
  <c r="V870" i="11"/>
  <c r="W870" i="11"/>
  <c r="X870" i="11"/>
  <c r="AA870" i="11"/>
  <c r="U871" i="11"/>
  <c r="V871" i="11"/>
  <c r="W871" i="11"/>
  <c r="X871" i="11"/>
  <c r="AA871" i="11"/>
  <c r="U872" i="11"/>
  <c r="V872" i="11"/>
  <c r="W872" i="11"/>
  <c r="X872" i="11"/>
  <c r="AA872" i="11"/>
  <c r="U873" i="11"/>
  <c r="V873" i="11"/>
  <c r="W873" i="11"/>
  <c r="X873" i="11"/>
  <c r="AA873" i="11"/>
  <c r="U874" i="11"/>
  <c r="V874" i="11"/>
  <c r="W874" i="11"/>
  <c r="X874" i="11"/>
  <c r="AA874" i="11"/>
  <c r="U875" i="11"/>
  <c r="V875" i="11"/>
  <c r="W875" i="11"/>
  <c r="X875" i="11"/>
  <c r="AA875" i="11"/>
  <c r="U876" i="11"/>
  <c r="V876" i="11"/>
  <c r="W876" i="11"/>
  <c r="X876" i="11"/>
  <c r="AA876" i="11"/>
  <c r="U877" i="11"/>
  <c r="V877" i="11"/>
  <c r="W877" i="11"/>
  <c r="X877" i="11"/>
  <c r="AA877" i="11"/>
  <c r="U878" i="11"/>
  <c r="V878" i="11"/>
  <c r="W878" i="11"/>
  <c r="X878" i="11"/>
  <c r="AA878" i="11"/>
  <c r="U879" i="11"/>
  <c r="V879" i="11"/>
  <c r="W879" i="11"/>
  <c r="X879" i="11"/>
  <c r="AA879" i="11"/>
  <c r="U880" i="11"/>
  <c r="V880" i="11"/>
  <c r="W880" i="11"/>
  <c r="X880" i="11"/>
  <c r="AA880" i="11"/>
  <c r="U881" i="11"/>
  <c r="V881" i="11"/>
  <c r="W881" i="11"/>
  <c r="X881" i="11"/>
  <c r="AA881" i="11"/>
  <c r="U882" i="11"/>
  <c r="V882" i="11"/>
  <c r="W882" i="11"/>
  <c r="X882" i="11"/>
  <c r="AA882" i="11"/>
  <c r="U883" i="11"/>
  <c r="V883" i="11"/>
  <c r="W883" i="11"/>
  <c r="X883" i="11"/>
  <c r="AA883" i="11"/>
  <c r="U884" i="11"/>
  <c r="V884" i="11"/>
  <c r="W884" i="11"/>
  <c r="X884" i="11"/>
  <c r="AA884" i="11"/>
  <c r="U885" i="11"/>
  <c r="V885" i="11"/>
  <c r="W885" i="11"/>
  <c r="X885" i="11"/>
  <c r="AA885" i="11"/>
  <c r="U886" i="11"/>
  <c r="V886" i="11"/>
  <c r="W886" i="11"/>
  <c r="X886" i="11"/>
  <c r="AA886" i="11"/>
  <c r="U887" i="11"/>
  <c r="V887" i="11"/>
  <c r="W887" i="11"/>
  <c r="X887" i="11"/>
  <c r="AA887" i="11"/>
  <c r="U888" i="11"/>
  <c r="V888" i="11"/>
  <c r="W888" i="11"/>
  <c r="X888" i="11"/>
  <c r="AA888" i="11"/>
  <c r="U889" i="11"/>
  <c r="V889" i="11"/>
  <c r="W889" i="11"/>
  <c r="X889" i="11"/>
  <c r="AA889" i="11"/>
  <c r="U890" i="11"/>
  <c r="V890" i="11"/>
  <c r="W890" i="11"/>
  <c r="X890" i="11"/>
  <c r="AA890" i="11"/>
  <c r="U891" i="11"/>
  <c r="V891" i="11"/>
  <c r="W891" i="11"/>
  <c r="X891" i="11"/>
  <c r="AA891" i="11"/>
  <c r="U892" i="11"/>
  <c r="V892" i="11"/>
  <c r="W892" i="11"/>
  <c r="X892" i="11"/>
  <c r="AA892" i="11"/>
  <c r="U893" i="11"/>
  <c r="V893" i="11"/>
  <c r="W893" i="11"/>
  <c r="X893" i="11"/>
  <c r="AA893" i="11"/>
  <c r="U894" i="11"/>
  <c r="V894" i="11"/>
  <c r="W894" i="11"/>
  <c r="X894" i="11"/>
  <c r="AA894" i="11"/>
  <c r="U895" i="11"/>
  <c r="V895" i="11"/>
  <c r="W895" i="11"/>
  <c r="X895" i="11"/>
  <c r="AA895" i="11"/>
  <c r="U896" i="11"/>
  <c r="V896" i="11"/>
  <c r="W896" i="11"/>
  <c r="X896" i="11"/>
  <c r="AA896" i="11"/>
  <c r="U897" i="11"/>
  <c r="V897" i="11"/>
  <c r="W897" i="11"/>
  <c r="X897" i="11"/>
  <c r="AA897" i="11"/>
  <c r="U898" i="11"/>
  <c r="V898" i="11"/>
  <c r="W898" i="11"/>
  <c r="X898" i="11"/>
  <c r="AA898" i="11"/>
  <c r="U899" i="11"/>
  <c r="V899" i="11"/>
  <c r="W899" i="11"/>
  <c r="X899" i="11"/>
  <c r="AA899" i="11"/>
  <c r="U900" i="11"/>
  <c r="V900" i="11"/>
  <c r="W900" i="11"/>
  <c r="X900" i="11"/>
  <c r="AA900" i="11"/>
  <c r="U901" i="11"/>
  <c r="V901" i="11"/>
  <c r="W901" i="11"/>
  <c r="X901" i="11"/>
  <c r="AA901" i="11"/>
  <c r="U902" i="11"/>
  <c r="V902" i="11"/>
  <c r="W902" i="11"/>
  <c r="X902" i="11"/>
  <c r="AA902" i="11"/>
  <c r="U903" i="11"/>
  <c r="V903" i="11"/>
  <c r="W903" i="11"/>
  <c r="X903" i="11"/>
  <c r="AA903" i="11"/>
  <c r="U904" i="11"/>
  <c r="V904" i="11"/>
  <c r="W904" i="11"/>
  <c r="X904" i="11"/>
  <c r="AA904" i="11"/>
  <c r="U905" i="11"/>
  <c r="V905" i="11"/>
  <c r="W905" i="11"/>
  <c r="X905" i="11"/>
  <c r="AA905" i="11"/>
  <c r="U906" i="11"/>
  <c r="V906" i="11"/>
  <c r="W906" i="11"/>
  <c r="X906" i="11"/>
  <c r="AA906" i="11"/>
  <c r="U907" i="11"/>
  <c r="V907" i="11"/>
  <c r="W907" i="11"/>
  <c r="X907" i="11"/>
  <c r="AA907" i="11"/>
  <c r="U908" i="11"/>
  <c r="V908" i="11"/>
  <c r="W908" i="11"/>
  <c r="X908" i="11"/>
  <c r="AA908" i="11"/>
  <c r="U909" i="11"/>
  <c r="V909" i="11"/>
  <c r="W909" i="11"/>
  <c r="X909" i="11"/>
  <c r="AA909" i="11"/>
  <c r="U910" i="11"/>
  <c r="V910" i="11"/>
  <c r="W910" i="11"/>
  <c r="X910" i="11"/>
  <c r="AA910" i="11"/>
  <c r="U911" i="11"/>
  <c r="V911" i="11"/>
  <c r="W911" i="11"/>
  <c r="X911" i="11"/>
  <c r="AA911" i="11"/>
  <c r="U912" i="11"/>
  <c r="V912" i="11"/>
  <c r="W912" i="11"/>
  <c r="X912" i="11"/>
  <c r="AA912" i="11"/>
  <c r="U913" i="11"/>
  <c r="V913" i="11"/>
  <c r="W913" i="11"/>
  <c r="X913" i="11"/>
  <c r="AA913" i="11"/>
  <c r="U914" i="11"/>
  <c r="V914" i="11"/>
  <c r="W914" i="11"/>
  <c r="X914" i="11"/>
  <c r="AA914" i="11"/>
  <c r="U915" i="11"/>
  <c r="V915" i="11"/>
  <c r="W915" i="11"/>
  <c r="X915" i="11"/>
  <c r="AA915" i="11"/>
  <c r="U916" i="11"/>
  <c r="V916" i="11"/>
  <c r="W916" i="11"/>
  <c r="X916" i="11"/>
  <c r="AA916" i="11"/>
  <c r="U917" i="11"/>
  <c r="V917" i="11"/>
  <c r="W917" i="11"/>
  <c r="X917" i="11"/>
  <c r="AA917" i="11"/>
  <c r="U918" i="11"/>
  <c r="V918" i="11"/>
  <c r="W918" i="11"/>
  <c r="X918" i="11"/>
  <c r="AA918" i="11"/>
  <c r="U919" i="11"/>
  <c r="V919" i="11"/>
  <c r="W919" i="11"/>
  <c r="X919" i="11"/>
  <c r="AA919" i="11"/>
  <c r="U920" i="11"/>
  <c r="V920" i="11"/>
  <c r="W920" i="11"/>
  <c r="X920" i="11"/>
  <c r="AA920" i="11"/>
  <c r="U921" i="11"/>
  <c r="V921" i="11"/>
  <c r="W921" i="11"/>
  <c r="X921" i="11"/>
  <c r="AA921" i="11"/>
  <c r="U922" i="11"/>
  <c r="V922" i="11"/>
  <c r="W922" i="11"/>
  <c r="X922" i="11"/>
  <c r="AA922" i="11"/>
  <c r="U923" i="11"/>
  <c r="V923" i="11"/>
  <c r="W923" i="11"/>
  <c r="X923" i="11"/>
  <c r="AA923" i="11"/>
  <c r="U924" i="11"/>
  <c r="V924" i="11"/>
  <c r="W924" i="11"/>
  <c r="X924" i="11"/>
  <c r="AA924" i="11"/>
  <c r="U925" i="11"/>
  <c r="V925" i="11"/>
  <c r="W925" i="11"/>
  <c r="X925" i="11"/>
  <c r="AA925" i="11"/>
  <c r="U926" i="11"/>
  <c r="V926" i="11"/>
  <c r="W926" i="11"/>
  <c r="X926" i="11"/>
  <c r="AA926" i="11"/>
  <c r="U927" i="11"/>
  <c r="V927" i="11"/>
  <c r="W927" i="11"/>
  <c r="X927" i="11"/>
  <c r="AA927" i="11"/>
  <c r="U928" i="11"/>
  <c r="V928" i="11"/>
  <c r="W928" i="11"/>
  <c r="X928" i="11"/>
  <c r="AA928" i="11"/>
  <c r="U929" i="11"/>
  <c r="V929" i="11"/>
  <c r="W929" i="11"/>
  <c r="X929" i="11"/>
  <c r="AA929" i="11"/>
  <c r="U930" i="11"/>
  <c r="V930" i="11"/>
  <c r="W930" i="11"/>
  <c r="X930" i="11"/>
  <c r="AA930" i="11"/>
  <c r="U931" i="11"/>
  <c r="V931" i="11"/>
  <c r="W931" i="11"/>
  <c r="X931" i="11"/>
  <c r="AA931" i="11"/>
  <c r="U932" i="11"/>
  <c r="V932" i="11"/>
  <c r="W932" i="11"/>
  <c r="X932" i="11"/>
  <c r="AA932" i="11"/>
  <c r="U933" i="11"/>
  <c r="V933" i="11"/>
  <c r="W933" i="11"/>
  <c r="X933" i="11"/>
  <c r="AA933" i="11"/>
  <c r="U934" i="11"/>
  <c r="V934" i="11"/>
  <c r="W934" i="11"/>
  <c r="X934" i="11"/>
  <c r="AA934" i="11"/>
  <c r="U935" i="11"/>
  <c r="V935" i="11"/>
  <c r="W935" i="11"/>
  <c r="X935" i="11"/>
  <c r="AA935" i="11"/>
  <c r="U936" i="11"/>
  <c r="V936" i="11"/>
  <c r="W936" i="11"/>
  <c r="X936" i="11"/>
  <c r="AA936" i="11"/>
  <c r="U937" i="11"/>
  <c r="V937" i="11"/>
  <c r="W937" i="11"/>
  <c r="X937" i="11"/>
  <c r="AA937" i="11"/>
  <c r="U938" i="11"/>
  <c r="V938" i="11"/>
  <c r="W938" i="11"/>
  <c r="X938" i="11"/>
  <c r="AA938" i="11"/>
  <c r="U939" i="11"/>
  <c r="V939" i="11"/>
  <c r="W939" i="11"/>
  <c r="X939" i="11"/>
  <c r="AA939" i="11"/>
  <c r="U940" i="11"/>
  <c r="V940" i="11"/>
  <c r="W940" i="11"/>
  <c r="X940" i="11"/>
  <c r="AA940" i="11"/>
  <c r="U941" i="11"/>
  <c r="V941" i="11"/>
  <c r="W941" i="11"/>
  <c r="X941" i="11"/>
  <c r="AA941" i="11"/>
  <c r="U942" i="11"/>
  <c r="V942" i="11"/>
  <c r="W942" i="11"/>
  <c r="X942" i="11"/>
  <c r="AA942" i="11"/>
  <c r="U943" i="11"/>
  <c r="V943" i="11"/>
  <c r="W943" i="11"/>
  <c r="X943" i="11"/>
  <c r="AA943" i="11"/>
  <c r="U944" i="11"/>
  <c r="V944" i="11"/>
  <c r="W944" i="11"/>
  <c r="X944" i="11"/>
  <c r="AA944" i="11"/>
  <c r="U945" i="11"/>
  <c r="V945" i="11"/>
  <c r="W945" i="11"/>
  <c r="X945" i="11"/>
  <c r="AA945" i="11"/>
  <c r="U946" i="11"/>
  <c r="V946" i="11"/>
  <c r="W946" i="11"/>
  <c r="X946" i="11"/>
  <c r="AA946" i="11"/>
  <c r="U947" i="11"/>
  <c r="V947" i="11"/>
  <c r="W947" i="11"/>
  <c r="X947" i="11"/>
  <c r="AA947" i="11"/>
  <c r="U948" i="11"/>
  <c r="V948" i="11"/>
  <c r="W948" i="11"/>
  <c r="X948" i="11"/>
  <c r="AA948" i="11"/>
  <c r="U949" i="11"/>
  <c r="V949" i="11"/>
  <c r="W949" i="11"/>
  <c r="X949" i="11"/>
  <c r="AA949" i="11"/>
  <c r="U950" i="11"/>
  <c r="V950" i="11"/>
  <c r="W950" i="11"/>
  <c r="X950" i="11"/>
  <c r="AA950" i="11"/>
  <c r="U951" i="11"/>
  <c r="V951" i="11"/>
  <c r="W951" i="11"/>
  <c r="X951" i="11"/>
  <c r="AA951" i="11"/>
  <c r="U952" i="11"/>
  <c r="V952" i="11"/>
  <c r="W952" i="11"/>
  <c r="X952" i="11"/>
  <c r="AA952" i="11"/>
  <c r="U953" i="11"/>
  <c r="V953" i="11"/>
  <c r="W953" i="11"/>
  <c r="X953" i="11"/>
  <c r="AA953" i="11"/>
  <c r="U954" i="11"/>
  <c r="V954" i="11"/>
  <c r="W954" i="11"/>
  <c r="X954" i="11"/>
  <c r="AA954" i="11"/>
  <c r="U955" i="11"/>
  <c r="V955" i="11"/>
  <c r="W955" i="11"/>
  <c r="X955" i="11"/>
  <c r="AA955" i="11"/>
  <c r="U956" i="11"/>
  <c r="V956" i="11"/>
  <c r="W956" i="11"/>
  <c r="X956" i="11"/>
  <c r="AA956" i="11"/>
  <c r="U957" i="11"/>
  <c r="V957" i="11"/>
  <c r="W957" i="11"/>
  <c r="X957" i="11"/>
  <c r="AA957" i="11"/>
  <c r="U958" i="11"/>
  <c r="V958" i="11"/>
  <c r="W958" i="11"/>
  <c r="X958" i="11"/>
  <c r="AA958" i="11"/>
  <c r="U959" i="11"/>
  <c r="V959" i="11"/>
  <c r="W959" i="11"/>
  <c r="X959" i="11"/>
  <c r="AA959" i="11"/>
  <c r="U960" i="11"/>
  <c r="V960" i="11"/>
  <c r="W960" i="11"/>
  <c r="X960" i="11"/>
  <c r="AA960" i="11"/>
  <c r="U961" i="11"/>
  <c r="V961" i="11"/>
  <c r="W961" i="11"/>
  <c r="X961" i="11"/>
  <c r="AA961" i="11"/>
  <c r="U962" i="11"/>
  <c r="V962" i="11"/>
  <c r="W962" i="11"/>
  <c r="X962" i="11"/>
  <c r="AA962" i="11"/>
  <c r="U963" i="11"/>
  <c r="V963" i="11"/>
  <c r="W963" i="11"/>
  <c r="X963" i="11"/>
  <c r="AA963" i="11"/>
  <c r="U964" i="11"/>
  <c r="V964" i="11"/>
  <c r="W964" i="11"/>
  <c r="X964" i="11"/>
  <c r="AA964" i="11"/>
  <c r="U965" i="11"/>
  <c r="V965" i="11"/>
  <c r="W965" i="11"/>
  <c r="X965" i="11"/>
  <c r="AA965" i="11"/>
  <c r="U966" i="11"/>
  <c r="V966" i="11"/>
  <c r="W966" i="11"/>
  <c r="X966" i="11"/>
  <c r="AA966" i="11"/>
  <c r="U967" i="11"/>
  <c r="V967" i="11"/>
  <c r="W967" i="11"/>
  <c r="X967" i="11"/>
  <c r="AA967" i="11"/>
  <c r="U968" i="11"/>
  <c r="V968" i="11"/>
  <c r="W968" i="11"/>
  <c r="X968" i="11"/>
  <c r="AA968" i="11"/>
  <c r="U969" i="11"/>
  <c r="V969" i="11"/>
  <c r="W969" i="11"/>
  <c r="X969" i="11"/>
  <c r="AA969" i="11"/>
  <c r="U970" i="11"/>
  <c r="V970" i="11"/>
  <c r="W970" i="11"/>
  <c r="X970" i="11"/>
  <c r="AA970" i="11"/>
  <c r="U971" i="11"/>
  <c r="V971" i="11"/>
  <c r="W971" i="11"/>
  <c r="X971" i="11"/>
  <c r="AA971" i="11"/>
  <c r="U972" i="11"/>
  <c r="V972" i="11"/>
  <c r="W972" i="11"/>
  <c r="X972" i="11"/>
  <c r="AA972" i="11"/>
  <c r="U973" i="11"/>
  <c r="V973" i="11"/>
  <c r="W973" i="11"/>
  <c r="X973" i="11"/>
  <c r="AA973" i="11"/>
  <c r="U974" i="11"/>
  <c r="V974" i="11"/>
  <c r="W974" i="11"/>
  <c r="X974" i="11"/>
  <c r="AA974" i="11"/>
  <c r="U975" i="11"/>
  <c r="V975" i="11"/>
  <c r="W975" i="11"/>
  <c r="X975" i="11"/>
  <c r="AA975" i="11"/>
  <c r="U976" i="11"/>
  <c r="V976" i="11"/>
  <c r="W976" i="11"/>
  <c r="X976" i="11"/>
  <c r="AA976" i="11"/>
  <c r="U977" i="11"/>
  <c r="V977" i="11"/>
  <c r="W977" i="11"/>
  <c r="X977" i="11"/>
  <c r="AA977" i="11"/>
  <c r="U978" i="11"/>
  <c r="V978" i="11"/>
  <c r="W978" i="11"/>
  <c r="X978" i="11"/>
  <c r="AA978" i="11"/>
  <c r="U979" i="11"/>
  <c r="V979" i="11"/>
  <c r="W979" i="11"/>
  <c r="X979" i="11"/>
  <c r="AA979" i="11"/>
  <c r="U980" i="11"/>
  <c r="V980" i="11"/>
  <c r="W980" i="11"/>
  <c r="X980" i="11"/>
  <c r="AA980" i="11"/>
  <c r="U981" i="11"/>
  <c r="V981" i="11"/>
  <c r="W981" i="11"/>
  <c r="X981" i="11"/>
  <c r="AA981" i="11"/>
  <c r="U982" i="11"/>
  <c r="V982" i="11"/>
  <c r="W982" i="11"/>
  <c r="X982" i="11"/>
  <c r="AA982" i="11"/>
  <c r="U983" i="11"/>
  <c r="V983" i="11"/>
  <c r="W983" i="11"/>
  <c r="X983" i="11"/>
  <c r="AA983" i="11"/>
  <c r="U984" i="11"/>
  <c r="V984" i="11"/>
  <c r="W984" i="11"/>
  <c r="X984" i="11"/>
  <c r="AA984" i="11"/>
  <c r="U985" i="11"/>
  <c r="V985" i="11"/>
  <c r="W985" i="11"/>
  <c r="X985" i="11"/>
  <c r="AA985" i="11"/>
  <c r="U986" i="11"/>
  <c r="V986" i="11"/>
  <c r="W986" i="11"/>
  <c r="X986" i="11"/>
  <c r="AA986" i="11"/>
  <c r="U987" i="11"/>
  <c r="V987" i="11"/>
  <c r="W987" i="11"/>
  <c r="X987" i="11"/>
  <c r="AA987" i="11"/>
  <c r="U988" i="11"/>
  <c r="V988" i="11"/>
  <c r="W988" i="11"/>
  <c r="X988" i="11"/>
  <c r="AA988" i="11"/>
  <c r="U989" i="11"/>
  <c r="V989" i="11"/>
  <c r="W989" i="11"/>
  <c r="X989" i="11"/>
  <c r="AA989" i="11"/>
  <c r="U990" i="11"/>
  <c r="V990" i="11"/>
  <c r="W990" i="11"/>
  <c r="X990" i="11"/>
  <c r="AA990" i="11"/>
  <c r="U991" i="11"/>
  <c r="V991" i="11"/>
  <c r="W991" i="11"/>
  <c r="X991" i="11"/>
  <c r="AA991" i="11"/>
  <c r="U992" i="11"/>
  <c r="V992" i="11"/>
  <c r="W992" i="11"/>
  <c r="X992" i="11"/>
  <c r="AA992" i="11"/>
  <c r="U993" i="11"/>
  <c r="V993" i="11"/>
  <c r="W993" i="11"/>
  <c r="X993" i="11"/>
  <c r="AA993" i="11"/>
  <c r="U994" i="11"/>
  <c r="V994" i="11"/>
  <c r="W994" i="11"/>
  <c r="X994" i="11"/>
  <c r="AA994" i="11"/>
  <c r="U995" i="11"/>
  <c r="V995" i="11"/>
  <c r="W995" i="11"/>
  <c r="X995" i="11"/>
  <c r="AA995" i="11"/>
  <c r="U996" i="11"/>
  <c r="V996" i="11"/>
  <c r="W996" i="11"/>
  <c r="X996" i="11"/>
  <c r="AA996" i="11"/>
  <c r="U997" i="11"/>
  <c r="V997" i="11"/>
  <c r="W997" i="11"/>
  <c r="X997" i="11"/>
  <c r="AA997" i="11"/>
  <c r="U998" i="11"/>
  <c r="V998" i="11"/>
  <c r="W998" i="11"/>
  <c r="X998" i="11"/>
  <c r="AA998" i="11"/>
  <c r="U999" i="11"/>
  <c r="V999" i="11"/>
  <c r="W999" i="11"/>
  <c r="X999" i="11"/>
  <c r="AA999" i="11"/>
  <c r="U1000" i="11"/>
  <c r="V1000" i="11"/>
  <c r="W1000" i="11"/>
  <c r="X1000" i="11"/>
  <c r="AA1000" i="11"/>
  <c r="U1001" i="11"/>
  <c r="V1001" i="11"/>
  <c r="W1001" i="11"/>
  <c r="X1001" i="11"/>
  <c r="AA1001" i="11"/>
  <c r="U1002" i="11"/>
  <c r="V1002" i="11"/>
  <c r="W1002" i="11"/>
  <c r="X1002" i="11"/>
  <c r="AA1002" i="11"/>
  <c r="U1003" i="11"/>
  <c r="V1003" i="11"/>
  <c r="W1003" i="11"/>
  <c r="X1003" i="11"/>
  <c r="AA1003" i="11"/>
  <c r="U1004" i="11"/>
  <c r="V1004" i="11"/>
  <c r="W1004" i="11"/>
  <c r="X1004" i="11"/>
  <c r="AA1004" i="11"/>
  <c r="U1005" i="11"/>
  <c r="V1005" i="11"/>
  <c r="W1005" i="11"/>
  <c r="X1005" i="11"/>
  <c r="AA1005" i="11"/>
  <c r="U1006" i="11"/>
  <c r="V1006" i="11"/>
  <c r="W1006" i="11"/>
  <c r="X1006" i="11"/>
  <c r="AA1006" i="11"/>
  <c r="U1007" i="11"/>
  <c r="V1007" i="11"/>
  <c r="W1007" i="11"/>
  <c r="X1007" i="11"/>
  <c r="AA1007" i="11"/>
  <c r="U1008" i="11"/>
  <c r="V1008" i="11"/>
  <c r="W1008" i="11"/>
  <c r="X1008" i="11"/>
  <c r="AA1008" i="11"/>
  <c r="U1009" i="11"/>
  <c r="V1009" i="11"/>
  <c r="W1009" i="11"/>
  <c r="X1009" i="11"/>
  <c r="AA1009" i="11"/>
  <c r="U1010" i="11"/>
  <c r="V1010" i="11"/>
  <c r="W1010" i="11"/>
  <c r="X1010" i="11"/>
  <c r="AA1010" i="11"/>
  <c r="U1011" i="11"/>
  <c r="V1011" i="11"/>
  <c r="W1011" i="11"/>
  <c r="X1011" i="11"/>
  <c r="AA1011" i="11"/>
  <c r="U1012" i="11"/>
  <c r="V1012" i="11"/>
  <c r="W1012" i="11"/>
  <c r="X1012" i="11"/>
  <c r="AA1012" i="11"/>
  <c r="U1013" i="11"/>
  <c r="V1013" i="11"/>
  <c r="W1013" i="11"/>
  <c r="X1013" i="11"/>
  <c r="AA1013" i="11"/>
  <c r="U1014" i="11"/>
  <c r="V1014" i="11"/>
  <c r="W1014" i="11"/>
  <c r="X1014" i="11"/>
  <c r="AA1014" i="11"/>
  <c r="U1015" i="11"/>
  <c r="V1015" i="11"/>
  <c r="W1015" i="11"/>
  <c r="X1015" i="11"/>
  <c r="AA1015" i="11"/>
  <c r="U1016" i="11"/>
  <c r="V1016" i="11"/>
  <c r="W1016" i="11"/>
  <c r="X1016" i="11"/>
  <c r="AA1016" i="11"/>
  <c r="U1017" i="11"/>
  <c r="V1017" i="11"/>
  <c r="W1017" i="11"/>
  <c r="X1017" i="11"/>
  <c r="AA1017" i="11"/>
  <c r="U1018" i="11"/>
  <c r="V1018" i="11"/>
  <c r="W1018" i="11"/>
  <c r="X1018" i="11"/>
  <c r="AA1018" i="11"/>
  <c r="U1019" i="11"/>
  <c r="V1019" i="11"/>
  <c r="W1019" i="11"/>
  <c r="X1019" i="11"/>
  <c r="AA1019" i="11"/>
  <c r="U1020" i="11"/>
  <c r="V1020" i="11"/>
  <c r="W1020" i="11"/>
  <c r="X1020" i="11"/>
  <c r="AA1020" i="11"/>
  <c r="U1021" i="11"/>
  <c r="V1021" i="11"/>
  <c r="W1021" i="11"/>
  <c r="X1021" i="11"/>
  <c r="AA1021" i="11"/>
  <c r="U1022" i="11"/>
  <c r="V1022" i="11"/>
  <c r="W1022" i="11"/>
  <c r="X1022" i="11"/>
  <c r="AA1022" i="11"/>
  <c r="U1023" i="11"/>
  <c r="V1023" i="11"/>
  <c r="W1023" i="11"/>
  <c r="X1023" i="11"/>
  <c r="AA1023" i="11"/>
  <c r="U1024" i="11"/>
  <c r="V1024" i="11"/>
  <c r="W1024" i="11"/>
  <c r="X1024" i="11"/>
  <c r="AA1024" i="11"/>
  <c r="U1025" i="11"/>
  <c r="V1025" i="11"/>
  <c r="W1025" i="11"/>
  <c r="X1025" i="11"/>
  <c r="AA1025" i="11"/>
  <c r="U1026" i="11"/>
  <c r="V1026" i="11"/>
  <c r="W1026" i="11"/>
  <c r="X1026" i="11"/>
  <c r="AA1026" i="11"/>
  <c r="U1027" i="11"/>
  <c r="V1027" i="11"/>
  <c r="W1027" i="11"/>
  <c r="X1027" i="11"/>
  <c r="AA1027" i="11"/>
  <c r="U1028" i="11"/>
  <c r="V1028" i="11"/>
  <c r="W1028" i="11"/>
  <c r="X1028" i="11"/>
  <c r="AA1028" i="11"/>
  <c r="U1029" i="11"/>
  <c r="V1029" i="11"/>
  <c r="W1029" i="11"/>
  <c r="X1029" i="11"/>
  <c r="AA1029" i="11"/>
  <c r="U1030" i="11"/>
  <c r="V1030" i="11"/>
  <c r="W1030" i="11"/>
  <c r="X1030" i="11"/>
  <c r="AA1030" i="11"/>
  <c r="U1031" i="11"/>
  <c r="V1031" i="11"/>
  <c r="W1031" i="11"/>
  <c r="X1031" i="11"/>
  <c r="AA1031" i="11"/>
  <c r="U1032" i="11"/>
  <c r="V1032" i="11"/>
  <c r="W1032" i="11"/>
  <c r="X1032" i="11"/>
  <c r="AA1032" i="11"/>
  <c r="U1033" i="11"/>
  <c r="V1033" i="11"/>
  <c r="W1033" i="11"/>
  <c r="X1033" i="11"/>
  <c r="AA1033" i="11"/>
  <c r="U1034" i="11"/>
  <c r="V1034" i="11"/>
  <c r="W1034" i="11"/>
  <c r="X1034" i="11"/>
  <c r="AA1034" i="11"/>
  <c r="U1035" i="11"/>
  <c r="V1035" i="11"/>
  <c r="W1035" i="11"/>
  <c r="X1035" i="11"/>
  <c r="AA1035" i="11"/>
  <c r="U1036" i="11"/>
  <c r="V1036" i="11"/>
  <c r="W1036" i="11"/>
  <c r="X1036" i="11"/>
  <c r="AA1036" i="11"/>
  <c r="U1037" i="11"/>
  <c r="V1037" i="11"/>
  <c r="W1037" i="11"/>
  <c r="X1037" i="11"/>
  <c r="AA1037" i="11"/>
  <c r="U1038" i="11"/>
  <c r="V1038" i="11"/>
  <c r="W1038" i="11"/>
  <c r="X1038" i="11"/>
  <c r="AA1038" i="11"/>
  <c r="U1039" i="11"/>
  <c r="V1039" i="11"/>
  <c r="W1039" i="11"/>
  <c r="X1039" i="11"/>
  <c r="AA1039" i="11"/>
  <c r="U1040" i="11"/>
  <c r="V1040" i="11"/>
  <c r="W1040" i="11"/>
  <c r="X1040" i="11"/>
  <c r="AA1040" i="11"/>
  <c r="U1041" i="11"/>
  <c r="V1041" i="11"/>
  <c r="W1041" i="11"/>
  <c r="X1041" i="11"/>
  <c r="AA1041" i="11"/>
  <c r="U1042" i="11"/>
  <c r="V1042" i="11"/>
  <c r="W1042" i="11"/>
  <c r="X1042" i="11"/>
  <c r="AA1042" i="11"/>
  <c r="U1043" i="11"/>
  <c r="V1043" i="11"/>
  <c r="W1043" i="11"/>
  <c r="X1043" i="11"/>
  <c r="AA1043" i="11"/>
  <c r="U1044" i="11"/>
  <c r="V1044" i="11"/>
  <c r="W1044" i="11"/>
  <c r="X1044" i="11"/>
  <c r="AA1044" i="11"/>
  <c r="U1045" i="11"/>
  <c r="V1045" i="11"/>
  <c r="W1045" i="11"/>
  <c r="X1045" i="11"/>
  <c r="AA1045" i="11"/>
  <c r="U1046" i="11"/>
  <c r="V1046" i="11"/>
  <c r="W1046" i="11"/>
  <c r="X1046" i="11"/>
  <c r="AA1046" i="11"/>
  <c r="U1047" i="11"/>
  <c r="V1047" i="11"/>
  <c r="W1047" i="11"/>
  <c r="X1047" i="11"/>
  <c r="AA1047" i="11"/>
  <c r="U1048" i="11"/>
  <c r="V1048" i="11"/>
  <c r="W1048" i="11"/>
  <c r="X1048" i="11"/>
  <c r="AA1048" i="11"/>
  <c r="U1049" i="11"/>
  <c r="V1049" i="11"/>
  <c r="W1049" i="11"/>
  <c r="X1049" i="11"/>
  <c r="AA1049" i="11"/>
  <c r="U1050" i="11"/>
  <c r="V1050" i="11"/>
  <c r="W1050" i="11"/>
  <c r="X1050" i="11"/>
  <c r="AA1050" i="11"/>
  <c r="U1051" i="11"/>
  <c r="V1051" i="11"/>
  <c r="W1051" i="11"/>
  <c r="X1051" i="11"/>
  <c r="AA1051" i="11"/>
  <c r="U1052" i="11"/>
  <c r="V1052" i="11"/>
  <c r="W1052" i="11"/>
  <c r="X1052" i="11"/>
  <c r="AA1052" i="11"/>
  <c r="U1053" i="11"/>
  <c r="V1053" i="11"/>
  <c r="W1053" i="11"/>
  <c r="X1053" i="11"/>
  <c r="AA1053" i="11"/>
  <c r="U1054" i="11"/>
  <c r="V1054" i="11"/>
  <c r="W1054" i="11"/>
  <c r="X1054" i="11"/>
  <c r="AA1054" i="11"/>
  <c r="U1055" i="11"/>
  <c r="V1055" i="11"/>
  <c r="W1055" i="11"/>
  <c r="X1055" i="11"/>
  <c r="AA1055" i="11"/>
  <c r="U1056" i="11"/>
  <c r="V1056" i="11"/>
  <c r="W1056" i="11"/>
  <c r="X1056" i="11"/>
  <c r="AA1056" i="11"/>
  <c r="U1057" i="11"/>
  <c r="V1057" i="11"/>
  <c r="W1057" i="11"/>
  <c r="X1057" i="11"/>
  <c r="AA1057" i="11"/>
  <c r="U1058" i="11"/>
  <c r="V1058" i="11"/>
  <c r="W1058" i="11"/>
  <c r="X1058" i="11"/>
  <c r="AA1058" i="11"/>
  <c r="U1059" i="11"/>
  <c r="V1059" i="11"/>
  <c r="W1059" i="11"/>
  <c r="X1059" i="11"/>
  <c r="AA1059" i="11"/>
  <c r="U1060" i="11"/>
  <c r="V1060" i="11"/>
  <c r="W1060" i="11"/>
  <c r="X1060" i="11"/>
  <c r="AA1060" i="11"/>
  <c r="U1061" i="11"/>
  <c r="V1061" i="11"/>
  <c r="W1061" i="11"/>
  <c r="X1061" i="11"/>
  <c r="AA1061" i="11"/>
  <c r="U1062" i="11"/>
  <c r="V1062" i="11"/>
  <c r="W1062" i="11"/>
  <c r="X1062" i="11"/>
  <c r="AA1062" i="11"/>
  <c r="U1063" i="11"/>
  <c r="V1063" i="11"/>
  <c r="W1063" i="11"/>
  <c r="X1063" i="11"/>
  <c r="AA1063" i="11"/>
  <c r="U1064" i="11"/>
  <c r="V1064" i="11"/>
  <c r="W1064" i="11"/>
  <c r="X1064" i="11"/>
  <c r="AA1064" i="11"/>
  <c r="U1065" i="11"/>
  <c r="V1065" i="11"/>
  <c r="W1065" i="11"/>
  <c r="X1065" i="11"/>
  <c r="AA1065" i="11"/>
  <c r="U1066" i="11"/>
  <c r="V1066" i="11"/>
  <c r="W1066" i="11"/>
  <c r="X1066" i="11"/>
  <c r="AA1066" i="11"/>
  <c r="U1067" i="11"/>
  <c r="V1067" i="11"/>
  <c r="W1067" i="11"/>
  <c r="X1067" i="11"/>
  <c r="AA1067" i="11"/>
  <c r="U1068" i="11"/>
  <c r="V1068" i="11"/>
  <c r="W1068" i="11"/>
  <c r="X1068" i="11"/>
  <c r="AA1068" i="11"/>
  <c r="U1069" i="11"/>
  <c r="V1069" i="11"/>
  <c r="W1069" i="11"/>
  <c r="X1069" i="11"/>
  <c r="AA1069" i="11"/>
  <c r="U1070" i="11"/>
  <c r="V1070" i="11"/>
  <c r="W1070" i="11"/>
  <c r="X1070" i="11"/>
  <c r="AA1070" i="11"/>
  <c r="U1071" i="11"/>
  <c r="V1071" i="11"/>
  <c r="W1071" i="11"/>
  <c r="X1071" i="11"/>
  <c r="AA1071" i="11"/>
  <c r="U1072" i="11"/>
  <c r="V1072" i="11"/>
  <c r="W1072" i="11"/>
  <c r="X1072" i="11"/>
  <c r="AA1072" i="11"/>
  <c r="U1073" i="11"/>
  <c r="V1073" i="11"/>
  <c r="W1073" i="11"/>
  <c r="X1073" i="11"/>
  <c r="AA1073" i="11"/>
  <c r="U1074" i="11"/>
  <c r="V1074" i="11"/>
  <c r="W1074" i="11"/>
  <c r="X1074" i="11"/>
  <c r="AA1074" i="11"/>
  <c r="U1075" i="11"/>
  <c r="V1075" i="11"/>
  <c r="W1075" i="11"/>
  <c r="X1075" i="11"/>
  <c r="AA1075" i="11"/>
  <c r="U1076" i="11"/>
  <c r="V1076" i="11"/>
  <c r="W1076" i="11"/>
  <c r="X1076" i="11"/>
  <c r="AA1076" i="11"/>
  <c r="U1077" i="11"/>
  <c r="V1077" i="11"/>
  <c r="W1077" i="11"/>
  <c r="X1077" i="11"/>
  <c r="AA1077" i="11"/>
  <c r="U1078" i="11"/>
  <c r="V1078" i="11"/>
  <c r="W1078" i="11"/>
  <c r="X1078" i="11"/>
  <c r="AA1078" i="11"/>
  <c r="U1079" i="11"/>
  <c r="V1079" i="11"/>
  <c r="W1079" i="11"/>
  <c r="X1079" i="11"/>
  <c r="AA1079" i="11"/>
  <c r="U1080" i="11"/>
  <c r="V1080" i="11"/>
  <c r="W1080" i="11"/>
  <c r="X1080" i="11"/>
  <c r="AA1080" i="11"/>
  <c r="U1081" i="11"/>
  <c r="V1081" i="11"/>
  <c r="W1081" i="11"/>
  <c r="X1081" i="11"/>
  <c r="AA1081" i="11"/>
  <c r="U1082" i="11"/>
  <c r="V1082" i="11"/>
  <c r="W1082" i="11"/>
  <c r="X1082" i="11"/>
  <c r="AA1082" i="11"/>
  <c r="U1083" i="11"/>
  <c r="V1083" i="11"/>
  <c r="W1083" i="11"/>
  <c r="X1083" i="11"/>
  <c r="AA1083" i="11"/>
  <c r="U1084" i="11"/>
  <c r="V1084" i="11"/>
  <c r="W1084" i="11"/>
  <c r="X1084" i="11"/>
  <c r="AA1084" i="11"/>
  <c r="U1085" i="11"/>
  <c r="V1085" i="11"/>
  <c r="W1085" i="11"/>
  <c r="X1085" i="11"/>
  <c r="AA1085" i="11"/>
  <c r="U1086" i="11"/>
  <c r="V1086" i="11"/>
  <c r="W1086" i="11"/>
  <c r="X1086" i="11"/>
  <c r="AA1086" i="11"/>
  <c r="U1087" i="11"/>
  <c r="V1087" i="11"/>
  <c r="W1087" i="11"/>
  <c r="X1087" i="11"/>
  <c r="AA1087" i="11"/>
  <c r="U1088" i="11"/>
  <c r="V1088" i="11"/>
  <c r="W1088" i="11"/>
  <c r="X1088" i="11"/>
  <c r="AA1088" i="11"/>
  <c r="U1089" i="11"/>
  <c r="V1089" i="11"/>
  <c r="W1089" i="11"/>
  <c r="X1089" i="11"/>
  <c r="AA1089" i="11"/>
  <c r="U1090" i="11"/>
  <c r="V1090" i="11"/>
  <c r="W1090" i="11"/>
  <c r="X1090" i="11"/>
  <c r="AA1090" i="11"/>
  <c r="U1091" i="11"/>
  <c r="V1091" i="11"/>
  <c r="W1091" i="11"/>
  <c r="X1091" i="11"/>
  <c r="AA1091" i="11"/>
  <c r="U1092" i="11"/>
  <c r="V1092" i="11"/>
  <c r="W1092" i="11"/>
  <c r="X1092" i="11"/>
  <c r="AA1092" i="11"/>
  <c r="U1093" i="11"/>
  <c r="V1093" i="11"/>
  <c r="W1093" i="11"/>
  <c r="X1093" i="11"/>
  <c r="AA1093" i="11"/>
  <c r="U1094" i="11"/>
  <c r="V1094" i="11"/>
  <c r="W1094" i="11"/>
  <c r="X1094" i="11"/>
  <c r="AA1094" i="11"/>
  <c r="U1095" i="11"/>
  <c r="V1095" i="11"/>
  <c r="W1095" i="11"/>
  <c r="X1095" i="11"/>
  <c r="AA1095" i="11"/>
  <c r="U1096" i="11"/>
  <c r="V1096" i="11"/>
  <c r="W1096" i="11"/>
  <c r="X1096" i="11"/>
  <c r="AA1096" i="11"/>
  <c r="U1097" i="11"/>
  <c r="V1097" i="11"/>
  <c r="W1097" i="11"/>
  <c r="X1097" i="11"/>
  <c r="AA1097" i="11"/>
  <c r="U1098" i="11"/>
  <c r="V1098" i="11"/>
  <c r="W1098" i="11"/>
  <c r="X1098" i="11"/>
  <c r="AA1098" i="11"/>
  <c r="U1099" i="11"/>
  <c r="V1099" i="11"/>
  <c r="W1099" i="11"/>
  <c r="X1099" i="11"/>
  <c r="AA1099" i="11"/>
  <c r="U1100" i="11"/>
  <c r="V1100" i="11"/>
  <c r="W1100" i="11"/>
  <c r="X1100" i="11"/>
  <c r="AA1100" i="11"/>
  <c r="U1101" i="11"/>
  <c r="V1101" i="11"/>
  <c r="W1101" i="11"/>
  <c r="X1101" i="11"/>
  <c r="AA1101" i="11"/>
  <c r="U1102" i="11"/>
  <c r="V1102" i="11"/>
  <c r="W1102" i="11"/>
  <c r="X1102" i="11"/>
  <c r="AA1102" i="11"/>
  <c r="U1103" i="11"/>
  <c r="V1103" i="11"/>
  <c r="W1103" i="11"/>
  <c r="X1103" i="11"/>
  <c r="AA1103" i="11"/>
  <c r="U1104" i="11"/>
  <c r="V1104" i="11"/>
  <c r="W1104" i="11"/>
  <c r="X1104" i="11"/>
  <c r="AA1104" i="11"/>
  <c r="U1105" i="11"/>
  <c r="V1105" i="11"/>
  <c r="W1105" i="11"/>
  <c r="X1105" i="11"/>
  <c r="AA1105" i="11"/>
  <c r="U1106" i="11"/>
  <c r="V1106" i="11"/>
  <c r="W1106" i="11"/>
  <c r="X1106" i="11"/>
  <c r="AA1106" i="11"/>
  <c r="U1107" i="11"/>
  <c r="V1107" i="11"/>
  <c r="W1107" i="11"/>
  <c r="X1107" i="11"/>
  <c r="AA1107" i="11"/>
  <c r="U1108" i="11"/>
  <c r="V1108" i="11"/>
  <c r="W1108" i="11"/>
  <c r="X1108" i="11"/>
  <c r="AA1108" i="11"/>
  <c r="U1109" i="11"/>
  <c r="V1109" i="11"/>
  <c r="W1109" i="11"/>
  <c r="X1109" i="11"/>
  <c r="AA1109" i="11"/>
  <c r="U1110" i="11"/>
  <c r="V1110" i="11"/>
  <c r="W1110" i="11"/>
  <c r="X1110" i="11"/>
  <c r="AA1110" i="11"/>
  <c r="U1111" i="11"/>
  <c r="V1111" i="11"/>
  <c r="W1111" i="11"/>
  <c r="X1111" i="11"/>
  <c r="AA1111" i="11"/>
  <c r="U1112" i="11"/>
  <c r="V1112" i="11"/>
  <c r="W1112" i="11"/>
  <c r="X1112" i="11"/>
  <c r="AA1112" i="11"/>
  <c r="U1113" i="11"/>
  <c r="V1113" i="11"/>
  <c r="W1113" i="11"/>
  <c r="X1113" i="11"/>
  <c r="AA1113" i="11"/>
  <c r="U1114" i="11"/>
  <c r="V1114" i="11"/>
  <c r="W1114" i="11"/>
  <c r="X1114" i="11"/>
  <c r="AA1114" i="11"/>
  <c r="U1115" i="11"/>
  <c r="V1115" i="11"/>
  <c r="W1115" i="11"/>
  <c r="X1115" i="11"/>
  <c r="AA1115" i="11"/>
  <c r="U1116" i="11"/>
  <c r="V1116" i="11"/>
  <c r="W1116" i="11"/>
  <c r="X1116" i="11"/>
  <c r="AA1116" i="11"/>
  <c r="U1117" i="11"/>
  <c r="V1117" i="11"/>
  <c r="W1117" i="11"/>
  <c r="X1117" i="11"/>
  <c r="AA1117" i="11"/>
  <c r="U1118" i="11"/>
  <c r="V1118" i="11"/>
  <c r="W1118" i="11"/>
  <c r="X1118" i="11"/>
  <c r="AA1118" i="11"/>
  <c r="U1119" i="11"/>
  <c r="V1119" i="11"/>
  <c r="W1119" i="11"/>
  <c r="X1119" i="11"/>
  <c r="AA1119" i="11"/>
  <c r="U1120" i="11"/>
  <c r="V1120" i="11"/>
  <c r="W1120" i="11"/>
  <c r="X1120" i="11"/>
  <c r="AA1120" i="11"/>
  <c r="U1121" i="11"/>
  <c r="V1121" i="11"/>
  <c r="W1121" i="11"/>
  <c r="X1121" i="11"/>
  <c r="AA1121" i="11"/>
  <c r="U1122" i="11"/>
  <c r="V1122" i="11"/>
  <c r="W1122" i="11"/>
  <c r="X1122" i="11"/>
  <c r="AA1122" i="11"/>
  <c r="U1123" i="11"/>
  <c r="V1123" i="11"/>
  <c r="W1123" i="11"/>
  <c r="X1123" i="11"/>
  <c r="AA1123" i="11"/>
  <c r="U1124" i="11"/>
  <c r="V1124" i="11"/>
  <c r="W1124" i="11"/>
  <c r="X1124" i="11"/>
  <c r="AA1124" i="11"/>
  <c r="U1125" i="11"/>
  <c r="V1125" i="11"/>
  <c r="W1125" i="11"/>
  <c r="X1125" i="11"/>
  <c r="AA1125" i="11"/>
  <c r="U1126" i="11"/>
  <c r="V1126" i="11"/>
  <c r="W1126" i="11"/>
  <c r="X1126" i="11"/>
  <c r="AA1126" i="11"/>
  <c r="U1127" i="11"/>
  <c r="V1127" i="11"/>
  <c r="W1127" i="11"/>
  <c r="X1127" i="11"/>
  <c r="AA1127" i="11"/>
  <c r="U1128" i="11"/>
  <c r="V1128" i="11"/>
  <c r="W1128" i="11"/>
  <c r="X1128" i="11"/>
  <c r="AA1128" i="11"/>
  <c r="U1129" i="11"/>
  <c r="V1129" i="11"/>
  <c r="W1129" i="11"/>
  <c r="X1129" i="11"/>
  <c r="AA1129" i="11"/>
  <c r="U1130" i="11"/>
  <c r="V1130" i="11"/>
  <c r="W1130" i="11"/>
  <c r="X1130" i="11"/>
  <c r="AA1130" i="11"/>
  <c r="U1131" i="11"/>
  <c r="V1131" i="11"/>
  <c r="W1131" i="11"/>
  <c r="X1131" i="11"/>
  <c r="AA1131" i="11"/>
  <c r="U1132" i="11"/>
  <c r="V1132" i="11"/>
  <c r="W1132" i="11"/>
  <c r="X1132" i="11"/>
  <c r="AA1132" i="11"/>
  <c r="U1133" i="11"/>
  <c r="V1133" i="11"/>
  <c r="W1133" i="11"/>
  <c r="X1133" i="11"/>
  <c r="AA1133" i="11"/>
  <c r="U1134" i="11"/>
  <c r="V1134" i="11"/>
  <c r="W1134" i="11"/>
  <c r="X1134" i="11"/>
  <c r="AA1134" i="11"/>
  <c r="U1135" i="11"/>
  <c r="V1135" i="11"/>
  <c r="W1135" i="11"/>
  <c r="X1135" i="11"/>
  <c r="AA1135" i="11"/>
  <c r="U1136" i="11"/>
  <c r="V1136" i="11"/>
  <c r="W1136" i="11"/>
  <c r="X1136" i="11"/>
  <c r="AA1136" i="11"/>
  <c r="U1137" i="11"/>
  <c r="V1137" i="11"/>
  <c r="W1137" i="11"/>
  <c r="X1137" i="11"/>
  <c r="AA1137" i="11"/>
  <c r="U1138" i="11"/>
  <c r="V1138" i="11"/>
  <c r="W1138" i="11"/>
  <c r="X1138" i="11"/>
  <c r="AA1138" i="11"/>
  <c r="U1139" i="11"/>
  <c r="V1139" i="11"/>
  <c r="W1139" i="11"/>
  <c r="X1139" i="11"/>
  <c r="AA1139" i="11"/>
  <c r="U1140" i="11"/>
  <c r="V1140" i="11"/>
  <c r="W1140" i="11"/>
  <c r="X1140" i="11"/>
  <c r="AA1140" i="11"/>
  <c r="U1141" i="11"/>
  <c r="V1141" i="11"/>
  <c r="W1141" i="11"/>
  <c r="X1141" i="11"/>
  <c r="AA1141" i="11"/>
  <c r="U1142" i="11"/>
  <c r="V1142" i="11"/>
  <c r="W1142" i="11"/>
  <c r="X1142" i="11"/>
  <c r="AA1142" i="11"/>
  <c r="U1143" i="11"/>
  <c r="V1143" i="11"/>
  <c r="W1143" i="11"/>
  <c r="X1143" i="11"/>
  <c r="AA1143" i="11"/>
  <c r="U1144" i="11"/>
  <c r="V1144" i="11"/>
  <c r="W1144" i="11"/>
  <c r="X1144" i="11"/>
  <c r="AA1144" i="11"/>
  <c r="U1145" i="11"/>
  <c r="V1145" i="11"/>
  <c r="W1145" i="11"/>
  <c r="X1145" i="11"/>
  <c r="AA1145" i="11"/>
  <c r="U1146" i="11"/>
  <c r="V1146" i="11"/>
  <c r="W1146" i="11"/>
  <c r="X1146" i="11"/>
  <c r="AA1146" i="11"/>
  <c r="U1147" i="11"/>
  <c r="V1147" i="11"/>
  <c r="W1147" i="11"/>
  <c r="X1147" i="11"/>
  <c r="AA1147" i="11"/>
  <c r="U1148" i="11"/>
  <c r="V1148" i="11"/>
  <c r="W1148" i="11"/>
  <c r="X1148" i="11"/>
  <c r="AA1148" i="11"/>
  <c r="U1149" i="11"/>
  <c r="V1149" i="11"/>
  <c r="W1149" i="11"/>
  <c r="X1149" i="11"/>
  <c r="AA1149" i="11"/>
  <c r="U1150" i="11"/>
  <c r="V1150" i="11"/>
  <c r="W1150" i="11"/>
  <c r="X1150" i="11"/>
  <c r="AA1150" i="11"/>
  <c r="U1151" i="11"/>
  <c r="V1151" i="11"/>
  <c r="W1151" i="11"/>
  <c r="X1151" i="11"/>
  <c r="AA1151" i="11"/>
  <c r="U1152" i="11"/>
  <c r="V1152" i="11"/>
  <c r="W1152" i="11"/>
  <c r="X1152" i="11"/>
  <c r="AA1152" i="11"/>
  <c r="U1153" i="11"/>
  <c r="V1153" i="11"/>
  <c r="W1153" i="11"/>
  <c r="X1153" i="11"/>
  <c r="AA1153" i="11"/>
  <c r="U1154" i="11"/>
  <c r="V1154" i="11"/>
  <c r="W1154" i="11"/>
  <c r="X1154" i="11"/>
  <c r="AA1154" i="11"/>
  <c r="U1155" i="11"/>
  <c r="V1155" i="11"/>
  <c r="W1155" i="11"/>
  <c r="X1155" i="11"/>
  <c r="AA1155" i="11"/>
  <c r="U1156" i="11"/>
  <c r="V1156" i="11"/>
  <c r="W1156" i="11"/>
  <c r="X1156" i="11"/>
  <c r="AA1156" i="11"/>
  <c r="U1157" i="11"/>
  <c r="V1157" i="11"/>
  <c r="W1157" i="11"/>
  <c r="X1157" i="11"/>
  <c r="AA1157" i="11"/>
  <c r="U1158" i="11"/>
  <c r="V1158" i="11"/>
  <c r="W1158" i="11"/>
  <c r="X1158" i="11"/>
  <c r="AA1158" i="11"/>
  <c r="U1159" i="11"/>
  <c r="V1159" i="11"/>
  <c r="W1159" i="11"/>
  <c r="X1159" i="11"/>
  <c r="AA1159" i="11"/>
  <c r="U1160" i="11"/>
  <c r="V1160" i="11"/>
  <c r="W1160" i="11"/>
  <c r="X1160" i="11"/>
  <c r="AA1160" i="11"/>
  <c r="U1161" i="11"/>
  <c r="V1161" i="11"/>
  <c r="W1161" i="11"/>
  <c r="X1161" i="11"/>
  <c r="AA1161" i="11"/>
  <c r="U1162" i="11"/>
  <c r="V1162" i="11"/>
  <c r="W1162" i="11"/>
  <c r="X1162" i="11"/>
  <c r="AA1162" i="11"/>
  <c r="U1163" i="11"/>
  <c r="V1163" i="11"/>
  <c r="W1163" i="11"/>
  <c r="X1163" i="11"/>
  <c r="AA1163" i="11"/>
  <c r="U1164" i="11"/>
  <c r="V1164" i="11"/>
  <c r="W1164" i="11"/>
  <c r="X1164" i="11"/>
  <c r="AA1164" i="11"/>
  <c r="U1165" i="11"/>
  <c r="V1165" i="11"/>
  <c r="W1165" i="11"/>
  <c r="X1165" i="11"/>
  <c r="AA1165" i="11"/>
  <c r="U1166" i="11"/>
  <c r="V1166" i="11"/>
  <c r="W1166" i="11"/>
  <c r="X1166" i="11"/>
  <c r="AA1166" i="11"/>
  <c r="U1167" i="11"/>
  <c r="V1167" i="11"/>
  <c r="W1167" i="11"/>
  <c r="X1167" i="11"/>
  <c r="AA1167" i="11"/>
  <c r="U1168" i="11"/>
  <c r="V1168" i="11"/>
  <c r="W1168" i="11"/>
  <c r="X1168" i="11"/>
  <c r="AA1168" i="11"/>
  <c r="U1169" i="11"/>
  <c r="V1169" i="11"/>
  <c r="W1169" i="11"/>
  <c r="X1169" i="11"/>
  <c r="AA1169" i="11"/>
  <c r="U1170" i="11"/>
  <c r="V1170" i="11"/>
  <c r="W1170" i="11"/>
  <c r="X1170" i="11"/>
  <c r="AA1170" i="11"/>
  <c r="U1171" i="11"/>
  <c r="V1171" i="11"/>
  <c r="W1171" i="11"/>
  <c r="X1171" i="11"/>
  <c r="AA1171" i="11"/>
  <c r="U1172" i="11"/>
  <c r="V1172" i="11"/>
  <c r="W1172" i="11"/>
  <c r="X1172" i="11"/>
  <c r="AA1172" i="11"/>
  <c r="U1173" i="11"/>
  <c r="V1173" i="11"/>
  <c r="W1173" i="11"/>
  <c r="X1173" i="11"/>
  <c r="AA1173" i="11"/>
  <c r="U1174" i="11"/>
  <c r="V1174" i="11"/>
  <c r="W1174" i="11"/>
  <c r="X1174" i="11"/>
  <c r="AA1174" i="11"/>
  <c r="U1175" i="11"/>
  <c r="V1175" i="11"/>
  <c r="W1175" i="11"/>
  <c r="X1175" i="11"/>
  <c r="AA1175" i="11"/>
  <c r="U1176" i="11"/>
  <c r="V1176" i="11"/>
  <c r="W1176" i="11"/>
  <c r="X1176" i="11"/>
  <c r="AA1176" i="11"/>
  <c r="U1177" i="11"/>
  <c r="V1177" i="11"/>
  <c r="W1177" i="11"/>
  <c r="X1177" i="11"/>
  <c r="AA1177" i="11"/>
  <c r="U1178" i="11"/>
  <c r="V1178" i="11"/>
  <c r="W1178" i="11"/>
  <c r="X1178" i="11"/>
  <c r="AA1178" i="11"/>
  <c r="U1179" i="11"/>
  <c r="V1179" i="11"/>
  <c r="W1179" i="11"/>
  <c r="X1179" i="11"/>
  <c r="AA1179" i="11"/>
  <c r="U1180" i="11"/>
  <c r="V1180" i="11"/>
  <c r="W1180" i="11"/>
  <c r="X1180" i="11"/>
  <c r="AA1180" i="11"/>
  <c r="U1181" i="11"/>
  <c r="V1181" i="11"/>
  <c r="W1181" i="11"/>
  <c r="X1181" i="11"/>
  <c r="AA1181" i="11"/>
  <c r="U1182" i="11"/>
  <c r="V1182" i="11"/>
  <c r="W1182" i="11"/>
  <c r="X1182" i="11"/>
  <c r="AA1182" i="11"/>
  <c r="U1183" i="11"/>
  <c r="V1183" i="11"/>
  <c r="W1183" i="11"/>
  <c r="X1183" i="11"/>
  <c r="AA1183" i="11"/>
  <c r="U1184" i="11"/>
  <c r="V1184" i="11"/>
  <c r="W1184" i="11"/>
  <c r="X1184" i="11"/>
  <c r="AA1184" i="11"/>
  <c r="U1185" i="11"/>
  <c r="V1185" i="11"/>
  <c r="W1185" i="11"/>
  <c r="X1185" i="11"/>
  <c r="AA1185" i="11"/>
  <c r="U1186" i="11"/>
  <c r="V1186" i="11"/>
  <c r="W1186" i="11"/>
  <c r="X1186" i="11"/>
  <c r="AA1186" i="11"/>
  <c r="U1187" i="11"/>
  <c r="V1187" i="11"/>
  <c r="W1187" i="11"/>
  <c r="X1187" i="11"/>
  <c r="AA1187" i="11"/>
  <c r="U1188" i="11"/>
  <c r="V1188" i="11"/>
  <c r="W1188" i="11"/>
  <c r="X1188" i="11"/>
  <c r="AA1188" i="11"/>
  <c r="U1189" i="11"/>
  <c r="V1189" i="11"/>
  <c r="W1189" i="11"/>
  <c r="X1189" i="11"/>
  <c r="AA1189" i="11"/>
  <c r="U1190" i="11"/>
  <c r="V1190" i="11"/>
  <c r="W1190" i="11"/>
  <c r="X1190" i="11"/>
  <c r="AA1190" i="11"/>
  <c r="U1191" i="11"/>
  <c r="V1191" i="11"/>
  <c r="W1191" i="11"/>
  <c r="X1191" i="11"/>
  <c r="AA1191" i="11"/>
  <c r="U1192" i="11"/>
  <c r="V1192" i="11"/>
  <c r="W1192" i="11"/>
  <c r="X1192" i="11"/>
  <c r="AA1192" i="11"/>
  <c r="U1193" i="11"/>
  <c r="V1193" i="11"/>
  <c r="W1193" i="11"/>
  <c r="X1193" i="11"/>
  <c r="AA1193" i="11"/>
  <c r="U1194" i="11"/>
  <c r="V1194" i="11"/>
  <c r="W1194" i="11"/>
  <c r="X1194" i="11"/>
  <c r="AA1194" i="11"/>
  <c r="U1195" i="11"/>
  <c r="V1195" i="11"/>
  <c r="W1195" i="11"/>
  <c r="X1195" i="11"/>
  <c r="AA1195" i="11"/>
  <c r="U1196" i="11"/>
  <c r="V1196" i="11"/>
  <c r="W1196" i="11"/>
  <c r="X1196" i="11"/>
  <c r="AA1196" i="11"/>
  <c r="U1197" i="11"/>
  <c r="V1197" i="11"/>
  <c r="W1197" i="11"/>
  <c r="X1197" i="11"/>
  <c r="AA1197" i="11"/>
  <c r="U1198" i="11"/>
  <c r="V1198" i="11"/>
  <c r="W1198" i="11"/>
  <c r="X1198" i="11"/>
  <c r="AA1198" i="11"/>
  <c r="U1199" i="11"/>
  <c r="V1199" i="11"/>
  <c r="W1199" i="11"/>
  <c r="X1199" i="11"/>
  <c r="AA1199" i="11"/>
  <c r="U1200" i="11"/>
  <c r="V1200" i="11"/>
  <c r="W1200" i="11"/>
  <c r="X1200" i="11"/>
  <c r="AA1200" i="11"/>
  <c r="U1201" i="11"/>
  <c r="V1201" i="11"/>
  <c r="W1201" i="11"/>
  <c r="X1201" i="11"/>
  <c r="AA1201" i="11"/>
  <c r="U1202" i="11"/>
  <c r="V1202" i="11"/>
  <c r="W1202" i="11"/>
  <c r="X1202" i="11"/>
  <c r="AA1202" i="11"/>
  <c r="U1203" i="11"/>
  <c r="V1203" i="11"/>
  <c r="W1203" i="11"/>
  <c r="X1203" i="11"/>
  <c r="AA1203" i="11"/>
  <c r="U1204" i="11"/>
  <c r="V1204" i="11"/>
  <c r="W1204" i="11"/>
  <c r="X1204" i="11"/>
  <c r="AA1204" i="11"/>
  <c r="U1205" i="11"/>
  <c r="V1205" i="11"/>
  <c r="W1205" i="11"/>
  <c r="X1205" i="11"/>
  <c r="AA1205" i="11"/>
  <c r="U1206" i="11"/>
  <c r="V1206" i="11"/>
  <c r="W1206" i="11"/>
  <c r="X1206" i="11"/>
  <c r="AA1206" i="11"/>
  <c r="U1207" i="11"/>
  <c r="V1207" i="11"/>
  <c r="W1207" i="11"/>
  <c r="X1207" i="11"/>
  <c r="AA1207" i="11"/>
  <c r="U1208" i="11"/>
  <c r="V1208" i="11"/>
  <c r="W1208" i="11"/>
  <c r="X1208" i="11"/>
  <c r="AA1208" i="11"/>
  <c r="U1209" i="11"/>
  <c r="V1209" i="11"/>
  <c r="W1209" i="11"/>
  <c r="X1209" i="11"/>
  <c r="AA1209" i="11"/>
  <c r="U1210" i="11"/>
  <c r="V1210" i="11"/>
  <c r="W1210" i="11"/>
  <c r="X1210" i="11"/>
  <c r="AA1210" i="11"/>
  <c r="U1211" i="11"/>
  <c r="V1211" i="11"/>
  <c r="W1211" i="11"/>
  <c r="X1211" i="11"/>
  <c r="AA1211" i="11"/>
  <c r="U1212" i="11"/>
  <c r="V1212" i="11"/>
  <c r="W1212" i="11"/>
  <c r="X1212" i="11"/>
  <c r="AA1212" i="11"/>
  <c r="U1213" i="11"/>
  <c r="V1213" i="11"/>
  <c r="W1213" i="11"/>
  <c r="X1213" i="11"/>
  <c r="AA1213" i="11"/>
  <c r="U1214" i="11"/>
  <c r="V1214" i="11"/>
  <c r="W1214" i="11"/>
  <c r="X1214" i="11"/>
  <c r="AA1214" i="11"/>
  <c r="U1215" i="11"/>
  <c r="V1215" i="11"/>
  <c r="W1215" i="11"/>
  <c r="X1215" i="11"/>
  <c r="AA1215" i="11"/>
  <c r="U1216" i="11"/>
  <c r="V1216" i="11"/>
  <c r="W1216" i="11"/>
  <c r="X1216" i="11"/>
  <c r="AA1216" i="11"/>
  <c r="U1217" i="11"/>
  <c r="V1217" i="11"/>
  <c r="W1217" i="11"/>
  <c r="X1217" i="11"/>
  <c r="AA1217" i="11"/>
  <c r="U1218" i="11"/>
  <c r="V1218" i="11"/>
  <c r="W1218" i="11"/>
  <c r="X1218" i="11"/>
  <c r="AA1218" i="11"/>
  <c r="U1219" i="11"/>
  <c r="V1219" i="11"/>
  <c r="W1219" i="11"/>
  <c r="X1219" i="11"/>
  <c r="AA1219" i="11"/>
  <c r="U1220" i="11"/>
  <c r="V1220" i="11"/>
  <c r="W1220" i="11"/>
  <c r="X1220" i="11"/>
  <c r="AA1220" i="11"/>
  <c r="U1221" i="11"/>
  <c r="V1221" i="11"/>
  <c r="W1221" i="11"/>
  <c r="X1221" i="11"/>
  <c r="AA1221" i="11"/>
  <c r="U1222" i="11"/>
  <c r="V1222" i="11"/>
  <c r="W1222" i="11"/>
  <c r="X1222" i="11"/>
  <c r="AA1222" i="11"/>
  <c r="U1223" i="11"/>
  <c r="V1223" i="11"/>
  <c r="W1223" i="11"/>
  <c r="X1223" i="11"/>
  <c r="AA1223" i="11"/>
  <c r="U1224" i="11"/>
  <c r="V1224" i="11"/>
  <c r="W1224" i="11"/>
  <c r="X1224" i="11"/>
  <c r="AA1224" i="11"/>
  <c r="U1225" i="11"/>
  <c r="V1225" i="11"/>
  <c r="W1225" i="11"/>
  <c r="X1225" i="11"/>
  <c r="AA1225" i="11"/>
  <c r="U1226" i="11"/>
  <c r="V1226" i="11"/>
  <c r="W1226" i="11"/>
  <c r="X1226" i="11"/>
  <c r="AA1226" i="11"/>
  <c r="U1227" i="11"/>
  <c r="V1227" i="11"/>
  <c r="W1227" i="11"/>
  <c r="X1227" i="11"/>
  <c r="AA1227" i="11"/>
  <c r="U1228" i="11"/>
  <c r="V1228" i="11"/>
  <c r="W1228" i="11"/>
  <c r="X1228" i="11"/>
  <c r="AA1228" i="11"/>
  <c r="U1229" i="11"/>
  <c r="V1229" i="11"/>
  <c r="W1229" i="11"/>
  <c r="X1229" i="11"/>
  <c r="AA1229" i="11"/>
  <c r="U1230" i="11"/>
  <c r="V1230" i="11"/>
  <c r="W1230" i="11"/>
  <c r="X1230" i="11"/>
  <c r="AA1230" i="11"/>
  <c r="U1231" i="11"/>
  <c r="V1231" i="11"/>
  <c r="W1231" i="11"/>
  <c r="X1231" i="11"/>
  <c r="AA1231" i="11"/>
  <c r="U1232" i="11"/>
  <c r="V1232" i="11"/>
  <c r="W1232" i="11"/>
  <c r="X1232" i="11"/>
  <c r="AA1232" i="11"/>
  <c r="U1233" i="11"/>
  <c r="V1233" i="11"/>
  <c r="W1233" i="11"/>
  <c r="X1233" i="11"/>
  <c r="AA1233" i="11"/>
  <c r="U1234" i="11"/>
  <c r="V1234" i="11"/>
  <c r="W1234" i="11"/>
  <c r="X1234" i="11"/>
  <c r="AA1234" i="11"/>
  <c r="U1235" i="11"/>
  <c r="V1235" i="11"/>
  <c r="W1235" i="11"/>
  <c r="X1235" i="11"/>
  <c r="AA1235" i="11"/>
  <c r="U1236" i="11"/>
  <c r="V1236" i="11"/>
  <c r="W1236" i="11"/>
  <c r="X1236" i="11"/>
  <c r="AA1236" i="11"/>
  <c r="U1237" i="11"/>
  <c r="V1237" i="11"/>
  <c r="W1237" i="11"/>
  <c r="X1237" i="11"/>
  <c r="AA1237" i="11"/>
  <c r="U1238" i="11"/>
  <c r="V1238" i="11"/>
  <c r="W1238" i="11"/>
  <c r="X1238" i="11"/>
  <c r="AA1238" i="11"/>
  <c r="U1239" i="11"/>
  <c r="V1239" i="11"/>
  <c r="W1239" i="11"/>
  <c r="X1239" i="11"/>
  <c r="AA1239" i="11"/>
  <c r="U1240" i="11"/>
  <c r="V1240" i="11"/>
  <c r="W1240" i="11"/>
  <c r="X1240" i="11"/>
  <c r="AA1240" i="11"/>
  <c r="U1241" i="11"/>
  <c r="V1241" i="11"/>
  <c r="W1241" i="11"/>
  <c r="X1241" i="11"/>
  <c r="AA1241" i="11"/>
  <c r="U1242" i="11"/>
  <c r="V1242" i="11"/>
  <c r="W1242" i="11"/>
  <c r="X1242" i="11"/>
  <c r="AA1242" i="11"/>
  <c r="U1243" i="11"/>
  <c r="V1243" i="11"/>
  <c r="W1243" i="11"/>
  <c r="X1243" i="11"/>
  <c r="AA1243" i="11"/>
  <c r="U1244" i="11"/>
  <c r="V1244" i="11"/>
  <c r="W1244" i="11"/>
  <c r="X1244" i="11"/>
  <c r="AA1244" i="11"/>
  <c r="U1245" i="11"/>
  <c r="V1245" i="11"/>
  <c r="W1245" i="11"/>
  <c r="X1245" i="11"/>
  <c r="AA1245" i="11"/>
  <c r="U1246" i="11"/>
  <c r="V1246" i="11"/>
  <c r="W1246" i="11"/>
  <c r="X1246" i="11"/>
  <c r="AA1246" i="11"/>
  <c r="U1247" i="11"/>
  <c r="V1247" i="11"/>
  <c r="W1247" i="11"/>
  <c r="X1247" i="11"/>
  <c r="AA1247" i="11"/>
  <c r="U1248" i="11"/>
  <c r="V1248" i="11"/>
  <c r="W1248" i="11"/>
  <c r="X1248" i="11"/>
  <c r="AA1248" i="11"/>
  <c r="U1249" i="11"/>
  <c r="V1249" i="11"/>
  <c r="W1249" i="11"/>
  <c r="X1249" i="11"/>
  <c r="AA1249" i="11"/>
  <c r="U1250" i="11"/>
  <c r="V1250" i="11"/>
  <c r="W1250" i="11"/>
  <c r="X1250" i="11"/>
  <c r="AA1250" i="11"/>
  <c r="U1251" i="11"/>
  <c r="V1251" i="11"/>
  <c r="W1251" i="11"/>
  <c r="X1251" i="11"/>
  <c r="AA1251" i="11"/>
  <c r="U1252" i="11"/>
  <c r="V1252" i="11"/>
  <c r="W1252" i="11"/>
  <c r="X1252" i="11"/>
  <c r="AA1252" i="11"/>
  <c r="U1253" i="11"/>
  <c r="V1253" i="11"/>
  <c r="W1253" i="11"/>
  <c r="X1253" i="11"/>
  <c r="AA1253" i="11"/>
  <c r="U1254" i="11"/>
  <c r="V1254" i="11"/>
  <c r="W1254" i="11"/>
  <c r="X1254" i="11"/>
  <c r="AA1254" i="11"/>
  <c r="U1255" i="11"/>
  <c r="V1255" i="11"/>
  <c r="W1255" i="11"/>
  <c r="X1255" i="11"/>
  <c r="AA1255" i="11"/>
  <c r="U1256" i="11"/>
  <c r="V1256" i="11"/>
  <c r="W1256" i="11"/>
  <c r="X1256" i="11"/>
  <c r="AA1256" i="11"/>
  <c r="U1257" i="11"/>
  <c r="V1257" i="11"/>
  <c r="W1257" i="11"/>
  <c r="X1257" i="11"/>
  <c r="AA1257" i="11"/>
  <c r="U1258" i="11"/>
  <c r="V1258" i="11"/>
  <c r="W1258" i="11"/>
  <c r="X1258" i="11"/>
  <c r="AA1258" i="11"/>
  <c r="U1259" i="11"/>
  <c r="V1259" i="11"/>
  <c r="W1259" i="11"/>
  <c r="X1259" i="11"/>
  <c r="AA1259" i="11"/>
  <c r="U1260" i="11"/>
  <c r="V1260" i="11"/>
  <c r="W1260" i="11"/>
  <c r="X1260" i="11"/>
  <c r="AA1260" i="11"/>
  <c r="U1261" i="11"/>
  <c r="V1261" i="11"/>
  <c r="W1261" i="11"/>
  <c r="X1261" i="11"/>
  <c r="AA1261" i="11"/>
  <c r="U1262" i="11"/>
  <c r="V1262" i="11"/>
  <c r="W1262" i="11"/>
  <c r="X1262" i="11"/>
  <c r="AA1262" i="11"/>
  <c r="U1263" i="11"/>
  <c r="V1263" i="11"/>
  <c r="W1263" i="11"/>
  <c r="X1263" i="11"/>
  <c r="AA1263" i="11"/>
  <c r="U1264" i="11"/>
  <c r="V1264" i="11"/>
  <c r="W1264" i="11"/>
  <c r="X1264" i="11"/>
  <c r="AA1264" i="11"/>
  <c r="U1265" i="11"/>
  <c r="V1265" i="11"/>
  <c r="W1265" i="11"/>
  <c r="X1265" i="11"/>
  <c r="AA1265" i="11"/>
  <c r="U1266" i="11"/>
  <c r="V1266" i="11"/>
  <c r="W1266" i="11"/>
  <c r="X1266" i="11"/>
  <c r="AA1266" i="11"/>
  <c r="U1267" i="11"/>
  <c r="V1267" i="11"/>
  <c r="W1267" i="11"/>
  <c r="X1267" i="11"/>
  <c r="AA1267" i="11"/>
  <c r="U1268" i="11"/>
  <c r="V1268" i="11"/>
  <c r="W1268" i="11"/>
  <c r="X1268" i="11"/>
  <c r="AA1268" i="11"/>
  <c r="U1269" i="11"/>
  <c r="V1269" i="11"/>
  <c r="W1269" i="11"/>
  <c r="X1269" i="11"/>
  <c r="AA1269" i="11"/>
  <c r="U1270" i="11"/>
  <c r="V1270" i="11"/>
  <c r="W1270" i="11"/>
  <c r="X1270" i="11"/>
  <c r="AA1270" i="11"/>
  <c r="U1271" i="11"/>
  <c r="V1271" i="11"/>
  <c r="W1271" i="11"/>
  <c r="X1271" i="11"/>
  <c r="AA1271" i="11"/>
  <c r="U1272" i="11"/>
  <c r="V1272" i="11"/>
  <c r="W1272" i="11"/>
  <c r="X1272" i="11"/>
  <c r="AA1272" i="11"/>
  <c r="U1273" i="11"/>
  <c r="V1273" i="11"/>
  <c r="W1273" i="11"/>
  <c r="X1273" i="11"/>
  <c r="AA1273" i="11"/>
  <c r="U1274" i="11"/>
  <c r="V1274" i="11"/>
  <c r="W1274" i="11"/>
  <c r="X1274" i="11"/>
  <c r="AA1274" i="11"/>
  <c r="U1275" i="11"/>
  <c r="V1275" i="11"/>
  <c r="W1275" i="11"/>
  <c r="X1275" i="11"/>
  <c r="AA1275" i="11"/>
  <c r="U1276" i="11"/>
  <c r="V1276" i="11"/>
  <c r="W1276" i="11"/>
  <c r="X1276" i="11"/>
  <c r="AA1276" i="11"/>
  <c r="U1277" i="11"/>
  <c r="V1277" i="11"/>
  <c r="W1277" i="11"/>
  <c r="X1277" i="11"/>
  <c r="AA1277" i="11"/>
  <c r="U1278" i="11"/>
  <c r="V1278" i="11"/>
  <c r="W1278" i="11"/>
  <c r="X1278" i="11"/>
  <c r="AA1278" i="11"/>
  <c r="U1279" i="11"/>
  <c r="V1279" i="11"/>
  <c r="W1279" i="11"/>
  <c r="X1279" i="11"/>
  <c r="AA1279" i="11"/>
  <c r="U1280" i="11"/>
  <c r="V1280" i="11"/>
  <c r="W1280" i="11"/>
  <c r="X1280" i="11"/>
  <c r="AA1280" i="11"/>
  <c r="U1281" i="11"/>
  <c r="V1281" i="11"/>
  <c r="W1281" i="11"/>
  <c r="X1281" i="11"/>
  <c r="AA1281" i="11"/>
  <c r="U1282" i="11"/>
  <c r="V1282" i="11"/>
  <c r="W1282" i="11"/>
  <c r="X1282" i="11"/>
  <c r="AA1282" i="11"/>
  <c r="U1283" i="11"/>
  <c r="V1283" i="11"/>
  <c r="W1283" i="11"/>
  <c r="X1283" i="11"/>
  <c r="AA1283" i="11"/>
  <c r="U1284" i="11"/>
  <c r="V1284" i="11"/>
  <c r="W1284" i="11"/>
  <c r="X1284" i="11"/>
  <c r="AA1284" i="11"/>
  <c r="U1285" i="11"/>
  <c r="V1285" i="11"/>
  <c r="W1285" i="11"/>
  <c r="X1285" i="11"/>
  <c r="AA1285" i="11"/>
  <c r="U1286" i="11"/>
  <c r="V1286" i="11"/>
  <c r="W1286" i="11"/>
  <c r="X1286" i="11"/>
  <c r="AA1286" i="11"/>
  <c r="U1287" i="11"/>
  <c r="V1287" i="11"/>
  <c r="W1287" i="11"/>
  <c r="X1287" i="11"/>
  <c r="AA1287" i="11"/>
  <c r="U1288" i="11"/>
  <c r="V1288" i="11"/>
  <c r="W1288" i="11"/>
  <c r="X1288" i="11"/>
  <c r="AA1288" i="11"/>
  <c r="U1289" i="11"/>
  <c r="V1289" i="11"/>
  <c r="W1289" i="11"/>
  <c r="X1289" i="11"/>
  <c r="AA1289" i="11"/>
  <c r="U1290" i="11"/>
  <c r="V1290" i="11"/>
  <c r="W1290" i="11"/>
  <c r="X1290" i="11"/>
  <c r="AA1290" i="11"/>
  <c r="U1291" i="11"/>
  <c r="V1291" i="11"/>
  <c r="W1291" i="11"/>
  <c r="X1291" i="11"/>
  <c r="AA1291" i="11"/>
  <c r="U1292" i="11"/>
  <c r="V1292" i="11"/>
  <c r="W1292" i="11"/>
  <c r="X1292" i="11"/>
  <c r="AA1292" i="11"/>
  <c r="U1293" i="11"/>
  <c r="V1293" i="11"/>
  <c r="W1293" i="11"/>
  <c r="X1293" i="11"/>
  <c r="AA1293" i="11"/>
  <c r="U1294" i="11"/>
  <c r="V1294" i="11"/>
  <c r="W1294" i="11"/>
  <c r="X1294" i="11"/>
  <c r="AA1294" i="11"/>
  <c r="U1295" i="11"/>
  <c r="V1295" i="11"/>
  <c r="W1295" i="11"/>
  <c r="X1295" i="11"/>
  <c r="AA1295" i="11"/>
  <c r="U1296" i="11"/>
  <c r="V1296" i="11"/>
  <c r="W1296" i="11"/>
  <c r="X1296" i="11"/>
  <c r="AA1296" i="11"/>
  <c r="U1297" i="11"/>
  <c r="V1297" i="11"/>
  <c r="W1297" i="11"/>
  <c r="X1297" i="11"/>
  <c r="AA1297" i="11"/>
  <c r="U1298" i="11"/>
  <c r="V1298" i="11"/>
  <c r="W1298" i="11"/>
  <c r="X1298" i="11"/>
  <c r="AA1298" i="11"/>
  <c r="U1299" i="11"/>
  <c r="V1299" i="11"/>
  <c r="W1299" i="11"/>
  <c r="X1299" i="11"/>
  <c r="AA1299" i="11"/>
  <c r="U1300" i="11"/>
  <c r="V1300" i="11"/>
  <c r="W1300" i="11"/>
  <c r="X1300" i="11"/>
  <c r="AA1300" i="11"/>
  <c r="U1301" i="11"/>
  <c r="V1301" i="11"/>
  <c r="W1301" i="11"/>
  <c r="X1301" i="11"/>
  <c r="AA1301" i="11"/>
  <c r="U1302" i="11"/>
  <c r="V1302" i="11"/>
  <c r="W1302" i="11"/>
  <c r="X1302" i="11"/>
  <c r="AA1302" i="11"/>
  <c r="U1303" i="11"/>
  <c r="V1303" i="11"/>
  <c r="W1303" i="11"/>
  <c r="X1303" i="11"/>
  <c r="AA1303" i="11"/>
  <c r="U1304" i="11"/>
  <c r="V1304" i="11"/>
  <c r="W1304" i="11"/>
  <c r="X1304" i="11"/>
  <c r="AA1304" i="11"/>
  <c r="U1305" i="11"/>
  <c r="V1305" i="11"/>
  <c r="W1305" i="11"/>
  <c r="X1305" i="11"/>
  <c r="AA1305" i="11"/>
  <c r="U1306" i="11"/>
  <c r="V1306" i="11"/>
  <c r="W1306" i="11"/>
  <c r="X1306" i="11"/>
  <c r="AA1306" i="11"/>
  <c r="U1307" i="11"/>
  <c r="V1307" i="11"/>
  <c r="W1307" i="11"/>
  <c r="X1307" i="11"/>
  <c r="AA1307" i="11"/>
  <c r="U1308" i="11"/>
  <c r="V1308" i="11"/>
  <c r="W1308" i="11"/>
  <c r="X1308" i="11"/>
  <c r="AA1308" i="11"/>
  <c r="U1309" i="11"/>
  <c r="V1309" i="11"/>
  <c r="W1309" i="11"/>
  <c r="X1309" i="11"/>
  <c r="AA1309" i="11"/>
  <c r="U1310" i="11"/>
  <c r="V1310" i="11"/>
  <c r="W1310" i="11"/>
  <c r="X1310" i="11"/>
  <c r="AA1310" i="11"/>
  <c r="U1311" i="11"/>
  <c r="V1311" i="11"/>
  <c r="W1311" i="11"/>
  <c r="X1311" i="11"/>
  <c r="AA1311" i="11"/>
  <c r="U1312" i="11"/>
  <c r="V1312" i="11"/>
  <c r="W1312" i="11"/>
  <c r="X1312" i="11"/>
  <c r="AA1312" i="11"/>
  <c r="U1313" i="11"/>
  <c r="V1313" i="11"/>
  <c r="W1313" i="11"/>
  <c r="X1313" i="11"/>
  <c r="AA1313" i="11"/>
  <c r="U1314" i="11"/>
  <c r="V1314" i="11"/>
  <c r="W1314" i="11"/>
  <c r="X1314" i="11"/>
  <c r="AA1314" i="11"/>
  <c r="U1315" i="11"/>
  <c r="V1315" i="11"/>
  <c r="W1315" i="11"/>
  <c r="X1315" i="11"/>
  <c r="AA1315" i="11"/>
  <c r="U1316" i="11"/>
  <c r="V1316" i="11"/>
  <c r="W1316" i="11"/>
  <c r="X1316" i="11"/>
  <c r="AA1316" i="11"/>
  <c r="U1317" i="11"/>
  <c r="V1317" i="11"/>
  <c r="W1317" i="11"/>
  <c r="X1317" i="11"/>
  <c r="AA1317" i="11"/>
  <c r="U1318" i="11"/>
  <c r="V1318" i="11"/>
  <c r="W1318" i="11"/>
  <c r="X1318" i="11"/>
  <c r="AA1318" i="11"/>
  <c r="U1319" i="11"/>
  <c r="V1319" i="11"/>
  <c r="W1319" i="11"/>
  <c r="X1319" i="11"/>
  <c r="AA1319" i="11"/>
  <c r="U1320" i="11"/>
  <c r="V1320" i="11"/>
  <c r="W1320" i="11"/>
  <c r="X1320" i="11"/>
  <c r="AA1320" i="11"/>
  <c r="U1321" i="11"/>
  <c r="V1321" i="11"/>
  <c r="W1321" i="11"/>
  <c r="X1321" i="11"/>
  <c r="AA1321" i="11"/>
  <c r="U1322" i="11"/>
  <c r="V1322" i="11"/>
  <c r="W1322" i="11"/>
  <c r="X1322" i="11"/>
  <c r="AA1322" i="11"/>
  <c r="U1323" i="11"/>
  <c r="V1323" i="11"/>
  <c r="W1323" i="11"/>
  <c r="X1323" i="11"/>
  <c r="AA1323" i="11"/>
  <c r="U1324" i="11"/>
  <c r="V1324" i="11"/>
  <c r="W1324" i="11"/>
  <c r="X1324" i="11"/>
  <c r="AA1324" i="11"/>
  <c r="U1325" i="11"/>
  <c r="V1325" i="11"/>
  <c r="W1325" i="11"/>
  <c r="X1325" i="11"/>
  <c r="AA1325" i="11"/>
  <c r="U1326" i="11"/>
  <c r="V1326" i="11"/>
  <c r="W1326" i="11"/>
  <c r="X1326" i="11"/>
  <c r="AA1326" i="11"/>
  <c r="U1327" i="11"/>
  <c r="V1327" i="11"/>
  <c r="W1327" i="11"/>
  <c r="X1327" i="11"/>
  <c r="AA1327" i="11"/>
  <c r="U1328" i="11"/>
  <c r="V1328" i="11"/>
  <c r="W1328" i="11"/>
  <c r="X1328" i="11"/>
  <c r="AA1328" i="11"/>
  <c r="U1329" i="11"/>
  <c r="V1329" i="11"/>
  <c r="W1329" i="11"/>
  <c r="X1329" i="11"/>
  <c r="AA1329" i="11"/>
  <c r="U1330" i="11"/>
  <c r="V1330" i="11"/>
  <c r="W1330" i="11"/>
  <c r="X1330" i="11"/>
  <c r="AA1330" i="11"/>
  <c r="U1331" i="11"/>
  <c r="V1331" i="11"/>
  <c r="W1331" i="11"/>
  <c r="X1331" i="11"/>
  <c r="AA1331" i="11"/>
  <c r="U1332" i="11"/>
  <c r="V1332" i="11"/>
  <c r="W1332" i="11"/>
  <c r="X1332" i="11"/>
  <c r="AA1332" i="11"/>
  <c r="U1333" i="11"/>
  <c r="V1333" i="11"/>
  <c r="W1333" i="11"/>
  <c r="X1333" i="11"/>
  <c r="AA1333" i="11"/>
  <c r="U1334" i="11"/>
  <c r="V1334" i="11"/>
  <c r="W1334" i="11"/>
  <c r="X1334" i="11"/>
  <c r="AA1334" i="11"/>
  <c r="U1335" i="11"/>
  <c r="V1335" i="11"/>
  <c r="W1335" i="11"/>
  <c r="X1335" i="11"/>
  <c r="AA1335" i="11"/>
  <c r="U1336" i="11"/>
  <c r="V1336" i="11"/>
  <c r="W1336" i="11"/>
  <c r="X1336" i="11"/>
  <c r="AA1336" i="11"/>
  <c r="U1337" i="11"/>
  <c r="V1337" i="11"/>
  <c r="W1337" i="11"/>
  <c r="X1337" i="11"/>
  <c r="AA1337" i="11"/>
  <c r="U1338" i="11"/>
  <c r="V1338" i="11"/>
  <c r="W1338" i="11"/>
  <c r="X1338" i="11"/>
  <c r="AA1338" i="11"/>
  <c r="U1339" i="11"/>
  <c r="V1339" i="11"/>
  <c r="W1339" i="11"/>
  <c r="X1339" i="11"/>
  <c r="AA1339" i="11"/>
  <c r="U1340" i="11"/>
  <c r="V1340" i="11"/>
  <c r="W1340" i="11"/>
  <c r="X1340" i="11"/>
  <c r="AA1340" i="11"/>
  <c r="U1341" i="11"/>
  <c r="V1341" i="11"/>
  <c r="W1341" i="11"/>
  <c r="X1341" i="11"/>
  <c r="AA1341" i="11"/>
  <c r="U1342" i="11"/>
  <c r="V1342" i="11"/>
  <c r="W1342" i="11"/>
  <c r="X1342" i="11"/>
  <c r="AA1342" i="11"/>
  <c r="U1343" i="11"/>
  <c r="V1343" i="11"/>
  <c r="W1343" i="11"/>
  <c r="X1343" i="11"/>
  <c r="AA1343" i="11"/>
  <c r="U1344" i="11"/>
  <c r="V1344" i="11"/>
  <c r="W1344" i="11"/>
  <c r="X1344" i="11"/>
  <c r="AA1344" i="11"/>
  <c r="U1345" i="11"/>
  <c r="V1345" i="11"/>
  <c r="W1345" i="11"/>
  <c r="X1345" i="11"/>
  <c r="AA1345" i="11"/>
  <c r="U1346" i="11"/>
  <c r="V1346" i="11"/>
  <c r="W1346" i="11"/>
  <c r="X1346" i="11"/>
  <c r="AA1346" i="11"/>
  <c r="U1347" i="11"/>
  <c r="V1347" i="11"/>
  <c r="W1347" i="11"/>
  <c r="X1347" i="11"/>
  <c r="AA1347" i="11"/>
  <c r="U1348" i="11"/>
  <c r="V1348" i="11"/>
  <c r="W1348" i="11"/>
  <c r="X1348" i="11"/>
  <c r="AA1348" i="11"/>
  <c r="U1349" i="11"/>
  <c r="V1349" i="11"/>
  <c r="W1349" i="11"/>
  <c r="X1349" i="11"/>
  <c r="AA1349" i="11"/>
  <c r="U1350" i="11"/>
  <c r="V1350" i="11"/>
  <c r="W1350" i="11"/>
  <c r="X1350" i="11"/>
  <c r="AA1350" i="11"/>
  <c r="U1351" i="11"/>
  <c r="V1351" i="11"/>
  <c r="W1351" i="11"/>
  <c r="X1351" i="11"/>
  <c r="AA1351" i="11"/>
  <c r="U1352" i="11"/>
  <c r="V1352" i="11"/>
  <c r="W1352" i="11"/>
  <c r="X1352" i="11"/>
  <c r="AA1352" i="11"/>
  <c r="U1353" i="11"/>
  <c r="V1353" i="11"/>
  <c r="W1353" i="11"/>
  <c r="X1353" i="11"/>
  <c r="AA1353" i="11"/>
  <c r="U1354" i="11"/>
  <c r="V1354" i="11"/>
  <c r="W1354" i="11"/>
  <c r="X1354" i="11"/>
  <c r="AA1354" i="11"/>
  <c r="U1355" i="11"/>
  <c r="V1355" i="11"/>
  <c r="W1355" i="11"/>
  <c r="X1355" i="11"/>
  <c r="AA1355" i="11"/>
  <c r="U1356" i="11"/>
  <c r="V1356" i="11"/>
  <c r="W1356" i="11"/>
  <c r="X1356" i="11"/>
  <c r="AA1356" i="11"/>
  <c r="U1357" i="11"/>
  <c r="V1357" i="11"/>
  <c r="W1357" i="11"/>
  <c r="X1357" i="11"/>
  <c r="AA1357" i="11"/>
  <c r="U1358" i="11"/>
  <c r="V1358" i="11"/>
  <c r="W1358" i="11"/>
  <c r="X1358" i="11"/>
  <c r="AA1358" i="11"/>
  <c r="U1359" i="11"/>
  <c r="V1359" i="11"/>
  <c r="W1359" i="11"/>
  <c r="X1359" i="11"/>
  <c r="AA1359" i="11"/>
  <c r="U1360" i="11"/>
  <c r="V1360" i="11"/>
  <c r="W1360" i="11"/>
  <c r="X1360" i="11"/>
  <c r="AA1360" i="11"/>
  <c r="U1361" i="11"/>
  <c r="V1361" i="11"/>
  <c r="W1361" i="11"/>
  <c r="X1361" i="11"/>
  <c r="AA1361" i="11"/>
  <c r="U1362" i="11"/>
  <c r="V1362" i="11"/>
  <c r="W1362" i="11"/>
  <c r="X1362" i="11"/>
  <c r="AA1362" i="11"/>
  <c r="U1363" i="11"/>
  <c r="V1363" i="11"/>
  <c r="W1363" i="11"/>
  <c r="X1363" i="11"/>
  <c r="AA1363" i="11"/>
  <c r="U1364" i="11"/>
  <c r="V1364" i="11"/>
  <c r="W1364" i="11"/>
  <c r="X1364" i="11"/>
  <c r="AA1364" i="11"/>
  <c r="U1365" i="11"/>
  <c r="V1365" i="11"/>
  <c r="W1365" i="11"/>
  <c r="X1365" i="11"/>
  <c r="AA1365" i="11"/>
  <c r="U1366" i="11"/>
  <c r="V1366" i="11"/>
  <c r="W1366" i="11"/>
  <c r="X1366" i="11"/>
  <c r="AA1366" i="11"/>
  <c r="U1367" i="11"/>
  <c r="V1367" i="11"/>
  <c r="W1367" i="11"/>
  <c r="X1367" i="11"/>
  <c r="AA1367" i="11"/>
  <c r="U1368" i="11"/>
  <c r="V1368" i="11"/>
  <c r="W1368" i="11"/>
  <c r="X1368" i="11"/>
  <c r="AA1368" i="11"/>
  <c r="U1369" i="11"/>
  <c r="V1369" i="11"/>
  <c r="W1369" i="11"/>
  <c r="X1369" i="11"/>
  <c r="AA1369" i="11"/>
  <c r="U1370" i="11"/>
  <c r="V1370" i="11"/>
  <c r="W1370" i="11"/>
  <c r="X1370" i="11"/>
  <c r="AA1370" i="11"/>
  <c r="U1371" i="11"/>
  <c r="V1371" i="11"/>
  <c r="W1371" i="11"/>
  <c r="X1371" i="11"/>
  <c r="AA1371" i="11"/>
  <c r="U1372" i="11"/>
  <c r="V1372" i="11"/>
  <c r="W1372" i="11"/>
  <c r="X1372" i="11"/>
  <c r="AA1372" i="11"/>
  <c r="U1373" i="11"/>
  <c r="V1373" i="11"/>
  <c r="W1373" i="11"/>
  <c r="X1373" i="11"/>
  <c r="AA1373" i="11"/>
  <c r="U1374" i="11"/>
  <c r="V1374" i="11"/>
  <c r="W1374" i="11"/>
  <c r="X1374" i="11"/>
  <c r="AA1374" i="11"/>
  <c r="U1375" i="11"/>
  <c r="V1375" i="11"/>
  <c r="W1375" i="11"/>
  <c r="X1375" i="11"/>
  <c r="AA1375" i="11"/>
  <c r="U1376" i="11"/>
  <c r="V1376" i="11"/>
  <c r="W1376" i="11"/>
  <c r="X1376" i="11"/>
  <c r="AA1376" i="11"/>
  <c r="U1377" i="11"/>
  <c r="V1377" i="11"/>
  <c r="W1377" i="11"/>
  <c r="X1377" i="11"/>
  <c r="AA1377" i="11"/>
  <c r="U1378" i="11"/>
  <c r="V1378" i="11"/>
  <c r="W1378" i="11"/>
  <c r="X1378" i="11"/>
  <c r="AA1378" i="11"/>
  <c r="U1379" i="11"/>
  <c r="V1379" i="11"/>
  <c r="W1379" i="11"/>
  <c r="X1379" i="11"/>
  <c r="AA1379" i="11"/>
  <c r="U1380" i="11"/>
  <c r="V1380" i="11"/>
  <c r="W1380" i="11"/>
  <c r="X1380" i="11"/>
  <c r="AA1380" i="11"/>
  <c r="U1381" i="11"/>
  <c r="V1381" i="11"/>
  <c r="W1381" i="11"/>
  <c r="X1381" i="11"/>
  <c r="AA1381" i="11"/>
  <c r="U1382" i="11"/>
  <c r="V1382" i="11"/>
  <c r="W1382" i="11"/>
  <c r="X1382" i="11"/>
  <c r="AA1382" i="11"/>
  <c r="U1383" i="11"/>
  <c r="V1383" i="11"/>
  <c r="W1383" i="11"/>
  <c r="X1383" i="11"/>
  <c r="AA1383" i="11"/>
  <c r="U1384" i="11"/>
  <c r="V1384" i="11"/>
  <c r="W1384" i="11"/>
  <c r="X1384" i="11"/>
  <c r="AA1384" i="11"/>
  <c r="U1385" i="11"/>
  <c r="V1385" i="11"/>
  <c r="W1385" i="11"/>
  <c r="X1385" i="11"/>
  <c r="AA1385" i="11"/>
  <c r="U1386" i="11"/>
  <c r="V1386" i="11"/>
  <c r="W1386" i="11"/>
  <c r="X1386" i="11"/>
  <c r="AA1386" i="11"/>
  <c r="U1387" i="11"/>
  <c r="V1387" i="11"/>
  <c r="W1387" i="11"/>
  <c r="X1387" i="11"/>
  <c r="AA1387" i="11"/>
  <c r="U1388" i="11"/>
  <c r="V1388" i="11"/>
  <c r="W1388" i="11"/>
  <c r="X1388" i="11"/>
  <c r="AA1388" i="11"/>
  <c r="U1389" i="11"/>
  <c r="V1389" i="11"/>
  <c r="W1389" i="11"/>
  <c r="X1389" i="11"/>
  <c r="AA1389" i="11"/>
  <c r="U1390" i="11"/>
  <c r="V1390" i="11"/>
  <c r="W1390" i="11"/>
  <c r="X1390" i="11"/>
  <c r="AA1390" i="11"/>
  <c r="U1391" i="11"/>
  <c r="V1391" i="11"/>
  <c r="W1391" i="11"/>
  <c r="X1391" i="11"/>
  <c r="AA1391" i="11"/>
  <c r="U1392" i="11"/>
  <c r="V1392" i="11"/>
  <c r="W1392" i="11"/>
  <c r="X1392" i="11"/>
  <c r="AA1392" i="11"/>
  <c r="U1393" i="11"/>
  <c r="V1393" i="11"/>
  <c r="W1393" i="11"/>
  <c r="X1393" i="11"/>
  <c r="AA1393" i="11"/>
  <c r="U1394" i="11"/>
  <c r="V1394" i="11"/>
  <c r="W1394" i="11"/>
  <c r="X1394" i="11"/>
  <c r="AA1394" i="11"/>
  <c r="U1395" i="11"/>
  <c r="V1395" i="11"/>
  <c r="W1395" i="11"/>
  <c r="X1395" i="11"/>
  <c r="AA1395" i="11"/>
  <c r="U1396" i="11"/>
  <c r="V1396" i="11"/>
  <c r="W1396" i="11"/>
  <c r="X1396" i="11"/>
  <c r="AA1396" i="11"/>
  <c r="U1397" i="11"/>
  <c r="V1397" i="11"/>
  <c r="W1397" i="11"/>
  <c r="X1397" i="11"/>
  <c r="AA1397" i="11"/>
  <c r="U1398" i="11"/>
  <c r="V1398" i="11"/>
  <c r="W1398" i="11"/>
  <c r="X1398" i="11"/>
  <c r="AA1398" i="11"/>
  <c r="U1399" i="11"/>
  <c r="V1399" i="11"/>
  <c r="W1399" i="11"/>
  <c r="X1399" i="11"/>
  <c r="AA1399" i="11"/>
  <c r="U1400" i="11"/>
  <c r="V1400" i="11"/>
  <c r="W1400" i="11"/>
  <c r="X1400" i="11"/>
  <c r="AA1400" i="11"/>
  <c r="U1401" i="11"/>
  <c r="V1401" i="11"/>
  <c r="W1401" i="11"/>
  <c r="X1401" i="11"/>
  <c r="AA1401" i="11"/>
  <c r="U1402" i="11"/>
  <c r="V1402" i="11"/>
  <c r="W1402" i="11"/>
  <c r="X1402" i="11"/>
  <c r="AA1402" i="11"/>
  <c r="U1403" i="11"/>
  <c r="V1403" i="11"/>
  <c r="W1403" i="11"/>
  <c r="X1403" i="11"/>
  <c r="AA1403" i="11"/>
  <c r="U1404" i="11"/>
  <c r="V1404" i="11"/>
  <c r="W1404" i="11"/>
  <c r="X1404" i="11"/>
  <c r="AA1404" i="11"/>
  <c r="U1405" i="11"/>
  <c r="V1405" i="11"/>
  <c r="W1405" i="11"/>
  <c r="X1405" i="11"/>
  <c r="AA1405" i="11"/>
  <c r="U1406" i="11"/>
  <c r="V1406" i="11"/>
  <c r="W1406" i="11"/>
  <c r="X1406" i="11"/>
  <c r="AA1406" i="11"/>
  <c r="U1407" i="11"/>
  <c r="V1407" i="11"/>
  <c r="W1407" i="11"/>
  <c r="X1407" i="11"/>
  <c r="AA1407" i="11"/>
  <c r="U1408" i="11"/>
  <c r="V1408" i="11"/>
  <c r="W1408" i="11"/>
  <c r="X1408" i="11"/>
  <c r="AA1408" i="11"/>
  <c r="U1409" i="11"/>
  <c r="V1409" i="11"/>
  <c r="W1409" i="11"/>
  <c r="X1409" i="11"/>
  <c r="AA1409" i="11"/>
  <c r="U1410" i="11"/>
  <c r="V1410" i="11"/>
  <c r="W1410" i="11"/>
  <c r="X1410" i="11"/>
  <c r="AA1410" i="11"/>
  <c r="U1411" i="11"/>
  <c r="V1411" i="11"/>
  <c r="W1411" i="11"/>
  <c r="X1411" i="11"/>
  <c r="AA1411" i="11"/>
  <c r="U1412" i="11"/>
  <c r="V1412" i="11"/>
  <c r="W1412" i="11"/>
  <c r="X1412" i="11"/>
  <c r="AA1412" i="11"/>
  <c r="U1413" i="11"/>
  <c r="V1413" i="11"/>
  <c r="W1413" i="11"/>
  <c r="X1413" i="11"/>
  <c r="AA1413" i="11"/>
  <c r="U1414" i="11"/>
  <c r="V1414" i="11"/>
  <c r="W1414" i="11"/>
  <c r="X1414" i="11"/>
  <c r="AA1414" i="11"/>
  <c r="U1415" i="11"/>
  <c r="V1415" i="11"/>
  <c r="W1415" i="11"/>
  <c r="X1415" i="11"/>
  <c r="AA1415" i="11"/>
  <c r="U1416" i="11"/>
  <c r="V1416" i="11"/>
  <c r="W1416" i="11"/>
  <c r="X1416" i="11"/>
  <c r="AA1416" i="11"/>
  <c r="U1417" i="11"/>
  <c r="V1417" i="11"/>
  <c r="W1417" i="11"/>
  <c r="X1417" i="11"/>
  <c r="AA1417" i="11"/>
  <c r="U1418" i="11"/>
  <c r="V1418" i="11"/>
  <c r="W1418" i="11"/>
  <c r="X1418" i="11"/>
  <c r="AA1418" i="11"/>
  <c r="U1419" i="11"/>
  <c r="V1419" i="11"/>
  <c r="W1419" i="11"/>
  <c r="X1419" i="11"/>
  <c r="AA1419" i="11"/>
  <c r="U1420" i="11"/>
  <c r="V1420" i="11"/>
  <c r="W1420" i="11"/>
  <c r="X1420" i="11"/>
  <c r="AA1420" i="11"/>
  <c r="U1421" i="11"/>
  <c r="V1421" i="11"/>
  <c r="W1421" i="11"/>
  <c r="X1421" i="11"/>
  <c r="AA1421" i="11"/>
  <c r="U1422" i="11"/>
  <c r="V1422" i="11"/>
  <c r="W1422" i="11"/>
  <c r="X1422" i="11"/>
  <c r="AA1422" i="11"/>
  <c r="U1423" i="11"/>
  <c r="V1423" i="11"/>
  <c r="W1423" i="11"/>
  <c r="X1423" i="11"/>
  <c r="AA1423" i="11"/>
  <c r="U1424" i="11"/>
  <c r="V1424" i="11"/>
  <c r="W1424" i="11"/>
  <c r="X1424" i="11"/>
  <c r="AA1424" i="11"/>
  <c r="U1425" i="11"/>
  <c r="V1425" i="11"/>
  <c r="W1425" i="11"/>
  <c r="X1425" i="11"/>
  <c r="AA1425" i="11"/>
  <c r="U1426" i="11"/>
  <c r="V1426" i="11"/>
  <c r="W1426" i="11"/>
  <c r="X1426" i="11"/>
  <c r="AA1426" i="11"/>
  <c r="U1427" i="11"/>
  <c r="V1427" i="11"/>
  <c r="W1427" i="11"/>
  <c r="X1427" i="11"/>
  <c r="AA1427" i="11"/>
  <c r="U1428" i="11"/>
  <c r="V1428" i="11"/>
  <c r="W1428" i="11"/>
  <c r="X1428" i="11"/>
  <c r="AA1428" i="11"/>
  <c r="U1429" i="11"/>
  <c r="V1429" i="11"/>
  <c r="W1429" i="11"/>
  <c r="X1429" i="11"/>
  <c r="AA1429" i="11"/>
  <c r="U1430" i="11"/>
  <c r="V1430" i="11"/>
  <c r="W1430" i="11"/>
  <c r="X1430" i="11"/>
  <c r="AA1430" i="11"/>
  <c r="U1431" i="11"/>
  <c r="V1431" i="11"/>
  <c r="W1431" i="11"/>
  <c r="X1431" i="11"/>
  <c r="AA1431" i="11"/>
  <c r="U1432" i="11"/>
  <c r="V1432" i="11"/>
  <c r="W1432" i="11"/>
  <c r="X1432" i="11"/>
  <c r="AA1432" i="11"/>
  <c r="U1433" i="11"/>
  <c r="V1433" i="11"/>
  <c r="W1433" i="11"/>
  <c r="X1433" i="11"/>
  <c r="AA1433" i="11"/>
  <c r="U1434" i="11"/>
  <c r="V1434" i="11"/>
  <c r="W1434" i="11"/>
  <c r="X1434" i="11"/>
  <c r="AA1434" i="11"/>
  <c r="U1435" i="11"/>
  <c r="V1435" i="11"/>
  <c r="W1435" i="11"/>
  <c r="X1435" i="11"/>
  <c r="AA1435" i="11"/>
  <c r="U1436" i="11"/>
  <c r="V1436" i="11"/>
  <c r="W1436" i="11"/>
  <c r="X1436" i="11"/>
  <c r="AA1436" i="11"/>
  <c r="U1437" i="11"/>
  <c r="V1437" i="11"/>
  <c r="W1437" i="11"/>
  <c r="X1437" i="11"/>
  <c r="AA1437" i="11"/>
  <c r="U1438" i="11"/>
  <c r="V1438" i="11"/>
  <c r="W1438" i="11"/>
  <c r="X1438" i="11"/>
  <c r="AA1438" i="11"/>
  <c r="U1439" i="11"/>
  <c r="V1439" i="11"/>
  <c r="W1439" i="11"/>
  <c r="X1439" i="11"/>
  <c r="AA1439" i="11"/>
  <c r="U1440" i="11"/>
  <c r="V1440" i="11"/>
  <c r="W1440" i="11"/>
  <c r="X1440" i="11"/>
  <c r="AA1440" i="11"/>
  <c r="U1441" i="11"/>
  <c r="V1441" i="11"/>
  <c r="W1441" i="11"/>
  <c r="X1441" i="11"/>
  <c r="AA1441" i="11"/>
  <c r="U1442" i="11"/>
  <c r="V1442" i="11"/>
  <c r="W1442" i="11"/>
  <c r="X1442" i="11"/>
  <c r="AA1442" i="11"/>
  <c r="U1443" i="11"/>
  <c r="V1443" i="11"/>
  <c r="W1443" i="11"/>
  <c r="X1443" i="11"/>
  <c r="AA1443" i="11"/>
  <c r="U1444" i="11"/>
  <c r="V1444" i="11"/>
  <c r="W1444" i="11"/>
  <c r="X1444" i="11"/>
  <c r="AA1444" i="11"/>
  <c r="U1445" i="11"/>
  <c r="V1445" i="11"/>
  <c r="W1445" i="11"/>
  <c r="X1445" i="11"/>
  <c r="AA1445" i="11"/>
  <c r="U1446" i="11"/>
  <c r="V1446" i="11"/>
  <c r="W1446" i="11"/>
  <c r="X1446" i="11"/>
  <c r="AA1446" i="11"/>
  <c r="U1447" i="11"/>
  <c r="V1447" i="11"/>
  <c r="W1447" i="11"/>
  <c r="X1447" i="11"/>
  <c r="AA1447" i="11"/>
  <c r="U1448" i="11"/>
  <c r="V1448" i="11"/>
  <c r="W1448" i="11"/>
  <c r="X1448" i="11"/>
  <c r="AA1448" i="11"/>
  <c r="U1449" i="11"/>
  <c r="V1449" i="11"/>
  <c r="W1449" i="11"/>
  <c r="X1449" i="11"/>
  <c r="AA1449" i="11"/>
  <c r="U1450" i="11"/>
  <c r="V1450" i="11"/>
  <c r="W1450" i="11"/>
  <c r="X1450" i="11"/>
  <c r="AA1450" i="11"/>
  <c r="U1451" i="11"/>
  <c r="V1451" i="11"/>
  <c r="W1451" i="11"/>
  <c r="X1451" i="11"/>
  <c r="AA1451" i="11"/>
  <c r="U1452" i="11"/>
  <c r="V1452" i="11"/>
  <c r="W1452" i="11"/>
  <c r="X1452" i="11"/>
  <c r="AA1452" i="11"/>
  <c r="U1453" i="11"/>
  <c r="V1453" i="11"/>
  <c r="W1453" i="11"/>
  <c r="X1453" i="11"/>
  <c r="AA1453" i="11"/>
  <c r="U1454" i="11"/>
  <c r="V1454" i="11"/>
  <c r="W1454" i="11"/>
  <c r="X1454" i="11"/>
  <c r="AA1454" i="11"/>
  <c r="U1455" i="11"/>
  <c r="V1455" i="11"/>
  <c r="W1455" i="11"/>
  <c r="X1455" i="11"/>
  <c r="AA1455" i="11"/>
  <c r="U1456" i="11"/>
  <c r="V1456" i="11"/>
  <c r="W1456" i="11"/>
  <c r="X1456" i="11"/>
  <c r="AA1456" i="11"/>
  <c r="U1457" i="11"/>
  <c r="V1457" i="11"/>
  <c r="W1457" i="11"/>
  <c r="X1457" i="11"/>
  <c r="AA1457" i="11"/>
  <c r="U1458" i="11"/>
  <c r="V1458" i="11"/>
  <c r="W1458" i="11"/>
  <c r="X1458" i="11"/>
  <c r="AA1458" i="11"/>
  <c r="U1459" i="11"/>
  <c r="V1459" i="11"/>
  <c r="W1459" i="11"/>
  <c r="X1459" i="11"/>
  <c r="AA1459" i="11"/>
  <c r="U1460" i="11"/>
  <c r="V1460" i="11"/>
  <c r="W1460" i="11"/>
  <c r="X1460" i="11"/>
  <c r="AA1460" i="11"/>
  <c r="U1461" i="11"/>
  <c r="V1461" i="11"/>
  <c r="W1461" i="11"/>
  <c r="X1461" i="11"/>
  <c r="AA1461" i="11"/>
  <c r="U1462" i="11"/>
  <c r="V1462" i="11"/>
  <c r="W1462" i="11"/>
  <c r="X1462" i="11"/>
  <c r="AA1462" i="11"/>
  <c r="U1463" i="11"/>
  <c r="V1463" i="11"/>
  <c r="W1463" i="11"/>
  <c r="X1463" i="11"/>
  <c r="AA1463" i="11"/>
  <c r="U1464" i="11"/>
  <c r="V1464" i="11"/>
  <c r="W1464" i="11"/>
  <c r="X1464" i="11"/>
  <c r="AA1464" i="11"/>
  <c r="U1465" i="11"/>
  <c r="V1465" i="11"/>
  <c r="W1465" i="11"/>
  <c r="X1465" i="11"/>
  <c r="AA1465" i="11"/>
  <c r="U1466" i="11"/>
  <c r="V1466" i="11"/>
  <c r="W1466" i="11"/>
  <c r="X1466" i="11"/>
  <c r="AA1466" i="11"/>
  <c r="U1467" i="11"/>
  <c r="V1467" i="11"/>
  <c r="W1467" i="11"/>
  <c r="X1467" i="11"/>
  <c r="AA1467" i="11"/>
  <c r="U1468" i="11"/>
  <c r="V1468" i="11"/>
  <c r="W1468" i="11"/>
  <c r="X1468" i="11"/>
  <c r="AA1468" i="11"/>
  <c r="U1469" i="11"/>
  <c r="V1469" i="11"/>
  <c r="W1469" i="11"/>
  <c r="X1469" i="11"/>
  <c r="AA1469" i="11"/>
  <c r="U1470" i="11"/>
  <c r="V1470" i="11"/>
  <c r="W1470" i="11"/>
  <c r="X1470" i="11"/>
  <c r="AA1470" i="11"/>
  <c r="U1471" i="11"/>
  <c r="V1471" i="11"/>
  <c r="W1471" i="11"/>
  <c r="X1471" i="11"/>
  <c r="AA1471" i="11"/>
  <c r="U1472" i="11"/>
  <c r="V1472" i="11"/>
  <c r="W1472" i="11"/>
  <c r="X1472" i="11"/>
  <c r="AA1472" i="11"/>
  <c r="U1473" i="11"/>
  <c r="V1473" i="11"/>
  <c r="W1473" i="11"/>
  <c r="X1473" i="11"/>
  <c r="AA1473" i="11"/>
  <c r="U1474" i="11"/>
  <c r="V1474" i="11"/>
  <c r="W1474" i="11"/>
  <c r="X1474" i="11"/>
  <c r="AA1474" i="11"/>
  <c r="U1475" i="11"/>
  <c r="V1475" i="11"/>
  <c r="W1475" i="11"/>
  <c r="X1475" i="11"/>
  <c r="AA1475" i="11"/>
  <c r="U1476" i="11"/>
  <c r="V1476" i="11"/>
  <c r="W1476" i="11"/>
  <c r="X1476" i="11"/>
  <c r="AA1476" i="11"/>
  <c r="U1477" i="11"/>
  <c r="V1477" i="11"/>
  <c r="W1477" i="11"/>
  <c r="X1477" i="11"/>
  <c r="AA1477" i="11"/>
  <c r="U1478" i="11"/>
  <c r="V1478" i="11"/>
  <c r="W1478" i="11"/>
  <c r="X1478" i="11"/>
  <c r="AA1478" i="11"/>
  <c r="U1479" i="11"/>
  <c r="V1479" i="11"/>
  <c r="W1479" i="11"/>
  <c r="X1479" i="11"/>
  <c r="AA1479" i="11"/>
  <c r="U1480" i="11"/>
  <c r="V1480" i="11"/>
  <c r="W1480" i="11"/>
  <c r="X1480" i="11"/>
  <c r="AA1480" i="11"/>
  <c r="U1481" i="11"/>
  <c r="V1481" i="11"/>
  <c r="W1481" i="11"/>
  <c r="X1481" i="11"/>
  <c r="AA1481" i="11"/>
  <c r="U1482" i="11"/>
  <c r="V1482" i="11"/>
  <c r="W1482" i="11"/>
  <c r="X1482" i="11"/>
  <c r="AA1482" i="11"/>
  <c r="U1483" i="11"/>
  <c r="V1483" i="11"/>
  <c r="W1483" i="11"/>
  <c r="X1483" i="11"/>
  <c r="AA1483" i="11"/>
  <c r="U1484" i="11"/>
  <c r="V1484" i="11"/>
  <c r="W1484" i="11"/>
  <c r="X1484" i="11"/>
  <c r="AA1484" i="11"/>
  <c r="U1485" i="11"/>
  <c r="V1485" i="11"/>
  <c r="W1485" i="11"/>
  <c r="X1485" i="11"/>
  <c r="AA1485" i="11"/>
  <c r="U1486" i="11"/>
  <c r="V1486" i="11"/>
  <c r="W1486" i="11"/>
  <c r="X1486" i="11"/>
  <c r="AA1486" i="11"/>
  <c r="U1487" i="11"/>
  <c r="V1487" i="11"/>
  <c r="W1487" i="11"/>
  <c r="X1487" i="11"/>
  <c r="AA1487" i="11"/>
  <c r="U1488" i="11"/>
  <c r="V1488" i="11"/>
  <c r="W1488" i="11"/>
  <c r="X1488" i="11"/>
  <c r="AA1488" i="11"/>
  <c r="U1489" i="11"/>
  <c r="V1489" i="11"/>
  <c r="W1489" i="11"/>
  <c r="X1489" i="11"/>
  <c r="AA1489" i="11"/>
  <c r="U1490" i="11"/>
  <c r="V1490" i="11"/>
  <c r="W1490" i="11"/>
  <c r="X1490" i="11"/>
  <c r="AA1490" i="11"/>
  <c r="U1491" i="11"/>
  <c r="V1491" i="11"/>
  <c r="W1491" i="11"/>
  <c r="X1491" i="11"/>
  <c r="AA1491" i="11"/>
  <c r="U1492" i="11"/>
  <c r="V1492" i="11"/>
  <c r="W1492" i="11"/>
  <c r="X1492" i="11"/>
  <c r="AA1492" i="11"/>
  <c r="U1493" i="11"/>
  <c r="V1493" i="11"/>
  <c r="W1493" i="11"/>
  <c r="X1493" i="11"/>
  <c r="AA1493" i="11"/>
  <c r="U1494" i="11"/>
  <c r="V1494" i="11"/>
  <c r="W1494" i="11"/>
  <c r="X1494" i="11"/>
  <c r="AA1494" i="11"/>
  <c r="U1495" i="11"/>
  <c r="V1495" i="11"/>
  <c r="W1495" i="11"/>
  <c r="X1495" i="11"/>
  <c r="AA1495" i="11"/>
  <c r="U1496" i="11"/>
  <c r="V1496" i="11"/>
  <c r="W1496" i="11"/>
  <c r="X1496" i="11"/>
  <c r="AA1496" i="11"/>
  <c r="U1497" i="11"/>
  <c r="V1497" i="11"/>
  <c r="W1497" i="11"/>
  <c r="X1497" i="11"/>
  <c r="AA1497" i="11"/>
  <c r="U1498" i="11"/>
  <c r="V1498" i="11"/>
  <c r="W1498" i="11"/>
  <c r="X1498" i="11"/>
  <c r="AA1498" i="11"/>
  <c r="U1499" i="11"/>
  <c r="V1499" i="11"/>
  <c r="W1499" i="11"/>
  <c r="X1499" i="11"/>
  <c r="AA1499" i="11"/>
  <c r="U1500" i="11"/>
  <c r="V1500" i="11"/>
  <c r="W1500" i="11"/>
  <c r="X1500" i="11"/>
  <c r="AA1500" i="11"/>
  <c r="U1501" i="11"/>
  <c r="V1501" i="11"/>
  <c r="W1501" i="11"/>
  <c r="X1501" i="11"/>
  <c r="AA1501" i="11"/>
  <c r="U1502" i="11"/>
  <c r="V1502" i="11"/>
  <c r="W1502" i="11"/>
  <c r="X1502" i="11"/>
  <c r="AA1502" i="11"/>
  <c r="U1503" i="11"/>
  <c r="V1503" i="11"/>
  <c r="W1503" i="11"/>
  <c r="X1503" i="11"/>
  <c r="AA1503" i="11"/>
  <c r="U1504" i="11"/>
  <c r="V1504" i="11"/>
  <c r="W1504" i="11"/>
  <c r="X1504" i="11"/>
  <c r="AA1504" i="11"/>
  <c r="U1505" i="11"/>
  <c r="V1505" i="11"/>
  <c r="W1505" i="11"/>
  <c r="X1505" i="11"/>
  <c r="AA1505" i="11"/>
  <c r="U1506" i="11"/>
  <c r="V1506" i="11"/>
  <c r="W1506" i="11"/>
  <c r="X1506" i="11"/>
  <c r="AA1506" i="11"/>
  <c r="U1507" i="11"/>
  <c r="V1507" i="11"/>
  <c r="W1507" i="11"/>
  <c r="X1507" i="11"/>
  <c r="AA1507" i="11"/>
  <c r="U1508" i="11"/>
  <c r="V1508" i="11"/>
  <c r="W1508" i="11"/>
  <c r="X1508" i="11"/>
  <c r="AA1508" i="11"/>
  <c r="U1509" i="11"/>
  <c r="V1509" i="11"/>
  <c r="W1509" i="11"/>
  <c r="X1509" i="11"/>
  <c r="AA1509" i="11"/>
  <c r="U1510" i="11"/>
  <c r="V1510" i="11"/>
  <c r="W1510" i="11"/>
  <c r="X1510" i="11"/>
  <c r="AA1510" i="11"/>
  <c r="U1511" i="11"/>
  <c r="V1511" i="11"/>
  <c r="W1511" i="11"/>
  <c r="X1511" i="11"/>
  <c r="AA1511" i="11"/>
  <c r="U1512" i="11"/>
  <c r="V1512" i="11"/>
  <c r="W1512" i="11"/>
  <c r="X1512" i="11"/>
  <c r="AA1512" i="11"/>
  <c r="U1513" i="11"/>
  <c r="V1513" i="11"/>
  <c r="W1513" i="11"/>
  <c r="X1513" i="11"/>
  <c r="AA1513" i="11"/>
  <c r="U1514" i="11"/>
  <c r="V1514" i="11"/>
  <c r="W1514" i="11"/>
  <c r="X1514" i="11"/>
  <c r="AA1514" i="11"/>
  <c r="U1515" i="11"/>
  <c r="V1515" i="11"/>
  <c r="W1515" i="11"/>
  <c r="X1515" i="11"/>
  <c r="AA1515" i="11"/>
  <c r="U1516" i="11"/>
  <c r="V1516" i="11"/>
  <c r="W1516" i="11"/>
  <c r="X1516" i="11"/>
  <c r="AA1516" i="11"/>
  <c r="U1517" i="11"/>
  <c r="V1517" i="11"/>
  <c r="W1517" i="11"/>
  <c r="X1517" i="11"/>
  <c r="AA1517" i="11"/>
  <c r="U1518" i="11"/>
  <c r="V1518" i="11"/>
  <c r="W1518" i="11"/>
  <c r="X1518" i="11"/>
  <c r="AA1518" i="11"/>
  <c r="U1519" i="11"/>
  <c r="V1519" i="11"/>
  <c r="W1519" i="11"/>
  <c r="X1519" i="11"/>
  <c r="AA1519" i="11"/>
  <c r="U1520" i="11"/>
  <c r="V1520" i="11"/>
  <c r="W1520" i="11"/>
  <c r="X1520" i="11"/>
  <c r="AA1520" i="11"/>
  <c r="U1521" i="11"/>
  <c r="V1521" i="11"/>
  <c r="W1521" i="11"/>
  <c r="X1521" i="11"/>
  <c r="AA1521" i="11"/>
  <c r="U1522" i="11"/>
  <c r="V1522" i="11"/>
  <c r="W1522" i="11"/>
  <c r="X1522" i="11"/>
  <c r="AA1522" i="11"/>
  <c r="U1523" i="11"/>
  <c r="V1523" i="11"/>
  <c r="W1523" i="11"/>
  <c r="X1523" i="11"/>
  <c r="AA1523" i="11"/>
  <c r="U1524" i="11"/>
  <c r="V1524" i="11"/>
  <c r="W1524" i="11"/>
  <c r="X1524" i="11"/>
  <c r="AA1524" i="11"/>
  <c r="U1525" i="11"/>
  <c r="V1525" i="11"/>
  <c r="W1525" i="11"/>
  <c r="X1525" i="11"/>
  <c r="AA1525" i="11"/>
  <c r="U1526" i="11"/>
  <c r="V1526" i="11"/>
  <c r="W1526" i="11"/>
  <c r="X1526" i="11"/>
  <c r="AA1526" i="11"/>
  <c r="U1527" i="11"/>
  <c r="V1527" i="11"/>
  <c r="W1527" i="11"/>
  <c r="X1527" i="11"/>
  <c r="AA1527" i="11"/>
  <c r="U1528" i="11"/>
  <c r="V1528" i="11"/>
  <c r="W1528" i="11"/>
  <c r="X1528" i="11"/>
  <c r="AA1528" i="11"/>
  <c r="U1529" i="11"/>
  <c r="V1529" i="11"/>
  <c r="W1529" i="11"/>
  <c r="X1529" i="11"/>
  <c r="AA1529" i="11"/>
  <c r="U1530" i="11"/>
  <c r="V1530" i="11"/>
  <c r="W1530" i="11"/>
  <c r="X1530" i="11"/>
  <c r="AA1530" i="11"/>
  <c r="U1531" i="11"/>
  <c r="V1531" i="11"/>
  <c r="W1531" i="11"/>
  <c r="X1531" i="11"/>
  <c r="AA1531" i="11"/>
  <c r="U1532" i="11"/>
  <c r="V1532" i="11"/>
  <c r="W1532" i="11"/>
  <c r="X1532" i="11"/>
  <c r="AA1532" i="11"/>
  <c r="U1533" i="11"/>
  <c r="V1533" i="11"/>
  <c r="W1533" i="11"/>
  <c r="X1533" i="11"/>
  <c r="AA1533" i="11"/>
  <c r="U1534" i="11"/>
  <c r="V1534" i="11"/>
  <c r="W1534" i="11"/>
  <c r="X1534" i="11"/>
  <c r="AA1534" i="11"/>
  <c r="U1535" i="11"/>
  <c r="V1535" i="11"/>
  <c r="W1535" i="11"/>
  <c r="X1535" i="11"/>
  <c r="AA1535" i="11"/>
  <c r="U1536" i="11"/>
  <c r="V1536" i="11"/>
  <c r="W1536" i="11"/>
  <c r="X1536" i="11"/>
  <c r="AA1536" i="11"/>
  <c r="U1537" i="11"/>
  <c r="V1537" i="11"/>
  <c r="W1537" i="11"/>
  <c r="X1537" i="11"/>
  <c r="AA1537" i="11"/>
  <c r="U1538" i="11"/>
  <c r="V1538" i="11"/>
  <c r="W1538" i="11"/>
  <c r="X1538" i="11"/>
  <c r="AA1538" i="11"/>
  <c r="U1539" i="11"/>
  <c r="V1539" i="11"/>
  <c r="W1539" i="11"/>
  <c r="X1539" i="11"/>
  <c r="AA1539" i="11"/>
  <c r="U1540" i="11"/>
  <c r="V1540" i="11"/>
  <c r="W1540" i="11"/>
  <c r="X1540" i="11"/>
  <c r="AA1540" i="11"/>
  <c r="U1541" i="11"/>
  <c r="V1541" i="11"/>
  <c r="W1541" i="11"/>
  <c r="X1541" i="11"/>
  <c r="AA1541" i="11"/>
  <c r="U1542" i="11"/>
  <c r="V1542" i="11"/>
  <c r="W1542" i="11"/>
  <c r="X1542" i="11"/>
  <c r="AA1542" i="11"/>
  <c r="U1543" i="11"/>
  <c r="V1543" i="11"/>
  <c r="W1543" i="11"/>
  <c r="X1543" i="11"/>
  <c r="AA1543" i="11"/>
  <c r="U1544" i="11"/>
  <c r="V1544" i="11"/>
  <c r="W1544" i="11"/>
  <c r="X1544" i="11"/>
  <c r="AA1544" i="11"/>
  <c r="U1545" i="11"/>
  <c r="V1545" i="11"/>
  <c r="W1545" i="11"/>
  <c r="X1545" i="11"/>
  <c r="AA1545" i="11"/>
  <c r="U1546" i="11"/>
  <c r="V1546" i="11"/>
  <c r="W1546" i="11"/>
  <c r="X1546" i="11"/>
  <c r="AA1546" i="11"/>
  <c r="U1547" i="11"/>
  <c r="V1547" i="11"/>
  <c r="W1547" i="11"/>
  <c r="X1547" i="11"/>
  <c r="AA1547" i="11"/>
  <c r="U1548" i="11"/>
  <c r="V1548" i="11"/>
  <c r="W1548" i="11"/>
  <c r="X1548" i="11"/>
  <c r="AA1548" i="11"/>
  <c r="U1549" i="11"/>
  <c r="V1549" i="11"/>
  <c r="W1549" i="11"/>
  <c r="X1549" i="11"/>
  <c r="AA1549" i="11"/>
  <c r="U1550" i="11"/>
  <c r="V1550" i="11"/>
  <c r="W1550" i="11"/>
  <c r="X1550" i="11"/>
  <c r="AA1550" i="11"/>
  <c r="U1551" i="11"/>
  <c r="V1551" i="11"/>
  <c r="W1551" i="11"/>
  <c r="X1551" i="11"/>
  <c r="AA1551" i="11"/>
  <c r="U1552" i="11"/>
  <c r="V1552" i="11"/>
  <c r="W1552" i="11"/>
  <c r="X1552" i="11"/>
  <c r="AA1552" i="11"/>
  <c r="U1553" i="11"/>
  <c r="V1553" i="11"/>
  <c r="W1553" i="11"/>
  <c r="X1553" i="11"/>
  <c r="AA1553" i="11"/>
  <c r="U1554" i="11"/>
  <c r="V1554" i="11"/>
  <c r="W1554" i="11"/>
  <c r="X1554" i="11"/>
  <c r="AA1554" i="11"/>
  <c r="U1555" i="11"/>
  <c r="V1555" i="11"/>
  <c r="W1555" i="11"/>
  <c r="X1555" i="11"/>
  <c r="AA1555" i="11"/>
  <c r="U1556" i="11"/>
  <c r="V1556" i="11"/>
  <c r="W1556" i="11"/>
  <c r="X1556" i="11"/>
  <c r="AA1556" i="11"/>
  <c r="U1557" i="11"/>
  <c r="V1557" i="11"/>
  <c r="W1557" i="11"/>
  <c r="X1557" i="11"/>
  <c r="AA1557" i="11"/>
  <c r="U1558" i="11"/>
  <c r="V1558" i="11"/>
  <c r="W1558" i="11"/>
  <c r="X1558" i="11"/>
  <c r="AA1558" i="11"/>
  <c r="U1559" i="11"/>
  <c r="V1559" i="11"/>
  <c r="W1559" i="11"/>
  <c r="X1559" i="11"/>
  <c r="AA1559" i="11"/>
  <c r="U1560" i="11"/>
  <c r="V1560" i="11"/>
  <c r="W1560" i="11"/>
  <c r="X1560" i="11"/>
  <c r="AA1560" i="11"/>
  <c r="U1561" i="11"/>
  <c r="V1561" i="11"/>
  <c r="W1561" i="11"/>
  <c r="X1561" i="11"/>
  <c r="AA1561" i="11"/>
  <c r="U1562" i="11"/>
  <c r="V1562" i="11"/>
  <c r="W1562" i="11"/>
  <c r="X1562" i="11"/>
  <c r="AA1562" i="11"/>
  <c r="U1563" i="11"/>
  <c r="V1563" i="11"/>
  <c r="W1563" i="11"/>
  <c r="X1563" i="11"/>
  <c r="AA1563" i="11"/>
  <c r="U1564" i="11"/>
  <c r="V1564" i="11"/>
  <c r="W1564" i="11"/>
  <c r="X1564" i="11"/>
  <c r="AA1564" i="11"/>
  <c r="U1565" i="11"/>
  <c r="V1565" i="11"/>
  <c r="W1565" i="11"/>
  <c r="X1565" i="11"/>
  <c r="AA1565" i="11"/>
  <c r="U1566" i="11"/>
  <c r="V1566" i="11"/>
  <c r="W1566" i="11"/>
  <c r="X1566" i="11"/>
  <c r="AA1566" i="11"/>
  <c r="U1567" i="11"/>
  <c r="V1567" i="11"/>
  <c r="W1567" i="11"/>
  <c r="X1567" i="11"/>
  <c r="AA1567" i="11"/>
  <c r="U1568" i="11"/>
  <c r="V1568" i="11"/>
  <c r="W1568" i="11"/>
  <c r="X1568" i="11"/>
  <c r="AA1568" i="11"/>
  <c r="U1569" i="11"/>
  <c r="V1569" i="11"/>
  <c r="W1569" i="11"/>
  <c r="X1569" i="11"/>
  <c r="AA1569" i="11"/>
  <c r="U1570" i="11"/>
  <c r="V1570" i="11"/>
  <c r="W1570" i="11"/>
  <c r="X1570" i="11"/>
  <c r="AA1570" i="11"/>
  <c r="U1571" i="11"/>
  <c r="V1571" i="11"/>
  <c r="W1571" i="11"/>
  <c r="X1571" i="11"/>
  <c r="AA1571" i="11"/>
  <c r="U1572" i="11"/>
  <c r="V1572" i="11"/>
  <c r="W1572" i="11"/>
  <c r="X1572" i="11"/>
  <c r="AA1572" i="11"/>
  <c r="U1573" i="11"/>
  <c r="V1573" i="11"/>
  <c r="W1573" i="11"/>
  <c r="X1573" i="11"/>
  <c r="AA1573" i="11"/>
  <c r="U1574" i="11"/>
  <c r="V1574" i="11"/>
  <c r="W1574" i="11"/>
  <c r="X1574" i="11"/>
  <c r="AA1574" i="11"/>
  <c r="U1575" i="11"/>
  <c r="V1575" i="11"/>
  <c r="W1575" i="11"/>
  <c r="X1575" i="11"/>
  <c r="AA1575" i="11"/>
  <c r="U1576" i="11"/>
  <c r="V1576" i="11"/>
  <c r="W1576" i="11"/>
  <c r="X1576" i="11"/>
  <c r="AA1576" i="11"/>
  <c r="U1577" i="11"/>
  <c r="V1577" i="11"/>
  <c r="W1577" i="11"/>
  <c r="X1577" i="11"/>
  <c r="AA1577" i="11"/>
  <c r="U1578" i="11"/>
  <c r="V1578" i="11"/>
  <c r="W1578" i="11"/>
  <c r="X1578" i="11"/>
  <c r="AA1578" i="11"/>
  <c r="U1579" i="11"/>
  <c r="V1579" i="11"/>
  <c r="W1579" i="11"/>
  <c r="X1579" i="11"/>
  <c r="AA1579" i="11"/>
  <c r="U1580" i="11"/>
  <c r="V1580" i="11"/>
  <c r="W1580" i="11"/>
  <c r="X1580" i="11"/>
  <c r="AA1580" i="11"/>
  <c r="U1581" i="11"/>
  <c r="V1581" i="11"/>
  <c r="W1581" i="11"/>
  <c r="X1581" i="11"/>
  <c r="AA1581" i="11"/>
  <c r="U1582" i="11"/>
  <c r="V1582" i="11"/>
  <c r="W1582" i="11"/>
  <c r="X1582" i="11"/>
  <c r="AA1582" i="11"/>
  <c r="U1583" i="11"/>
  <c r="V1583" i="11"/>
  <c r="W1583" i="11"/>
  <c r="X1583" i="11"/>
  <c r="AA1583" i="11"/>
  <c r="U1584" i="11"/>
  <c r="V1584" i="11"/>
  <c r="W1584" i="11"/>
  <c r="X1584" i="11"/>
  <c r="AA1584" i="11"/>
  <c r="U1585" i="11"/>
  <c r="V1585" i="11"/>
  <c r="W1585" i="11"/>
  <c r="X1585" i="11"/>
  <c r="AA1585" i="11"/>
  <c r="U1586" i="11"/>
  <c r="V1586" i="11"/>
  <c r="W1586" i="11"/>
  <c r="X1586" i="11"/>
  <c r="AA1586" i="11"/>
  <c r="U1587" i="11"/>
  <c r="V1587" i="11"/>
  <c r="W1587" i="11"/>
  <c r="X1587" i="11"/>
  <c r="AA1587" i="11"/>
  <c r="U1588" i="11"/>
  <c r="V1588" i="11"/>
  <c r="W1588" i="11"/>
  <c r="X1588" i="11"/>
  <c r="AA1588" i="11"/>
  <c r="U1589" i="11"/>
  <c r="V1589" i="11"/>
  <c r="W1589" i="11"/>
  <c r="X1589" i="11"/>
  <c r="AA1589" i="11"/>
  <c r="U1590" i="11"/>
  <c r="V1590" i="11"/>
  <c r="W1590" i="11"/>
  <c r="X1590" i="11"/>
  <c r="AA1590" i="11"/>
  <c r="U1591" i="11"/>
  <c r="V1591" i="11"/>
  <c r="W1591" i="11"/>
  <c r="X1591" i="11"/>
  <c r="AA1591" i="11"/>
  <c r="U1592" i="11"/>
  <c r="V1592" i="11"/>
  <c r="W1592" i="11"/>
  <c r="X1592" i="11"/>
  <c r="AA1592" i="11"/>
  <c r="U1593" i="11"/>
  <c r="V1593" i="11"/>
  <c r="W1593" i="11"/>
  <c r="X1593" i="11"/>
  <c r="AA1593" i="11"/>
  <c r="U1594" i="11"/>
  <c r="V1594" i="11"/>
  <c r="W1594" i="11"/>
  <c r="X1594" i="11"/>
  <c r="AA1594" i="11"/>
  <c r="U1595" i="11"/>
  <c r="V1595" i="11"/>
  <c r="W1595" i="11"/>
  <c r="X1595" i="11"/>
  <c r="AA1595" i="11"/>
  <c r="U1596" i="11"/>
  <c r="V1596" i="11"/>
  <c r="W1596" i="11"/>
  <c r="X1596" i="11"/>
  <c r="AA1596" i="11"/>
  <c r="U1597" i="11"/>
  <c r="V1597" i="11"/>
  <c r="W1597" i="11"/>
  <c r="X1597" i="11"/>
  <c r="AA1597" i="11"/>
  <c r="U1598" i="11"/>
  <c r="V1598" i="11"/>
  <c r="W1598" i="11"/>
  <c r="X1598" i="11"/>
  <c r="AA1598" i="11"/>
  <c r="U1599" i="11"/>
  <c r="V1599" i="11"/>
  <c r="W1599" i="11"/>
  <c r="X1599" i="11"/>
  <c r="AA1599" i="11"/>
  <c r="U1600" i="11"/>
  <c r="V1600" i="11"/>
  <c r="W1600" i="11"/>
  <c r="X1600" i="11"/>
  <c r="AA1600" i="11"/>
  <c r="U1601" i="11"/>
  <c r="V1601" i="11"/>
  <c r="W1601" i="11"/>
  <c r="X1601" i="11"/>
  <c r="AA1601" i="11"/>
  <c r="U1602" i="11"/>
  <c r="V1602" i="11"/>
  <c r="W1602" i="11"/>
  <c r="X1602" i="11"/>
  <c r="AA1602" i="11"/>
  <c r="U1603" i="11"/>
  <c r="V1603" i="11"/>
  <c r="W1603" i="11"/>
  <c r="X1603" i="11"/>
  <c r="AA1603" i="11"/>
  <c r="U1604" i="11"/>
  <c r="V1604" i="11"/>
  <c r="W1604" i="11"/>
  <c r="X1604" i="11"/>
  <c r="AA1604" i="11"/>
  <c r="U1605" i="11"/>
  <c r="V1605" i="11"/>
  <c r="W1605" i="11"/>
  <c r="X1605" i="11"/>
  <c r="AA1605" i="11"/>
  <c r="U1606" i="11"/>
  <c r="V1606" i="11"/>
  <c r="W1606" i="11"/>
  <c r="X1606" i="11"/>
  <c r="AA1606" i="11"/>
  <c r="U1607" i="11"/>
  <c r="V1607" i="11"/>
  <c r="W1607" i="11"/>
  <c r="X1607" i="11"/>
  <c r="AA1607" i="11"/>
  <c r="U1608" i="11"/>
  <c r="V1608" i="11"/>
  <c r="W1608" i="11"/>
  <c r="X1608" i="11"/>
  <c r="AA1608" i="11"/>
  <c r="U1609" i="11"/>
  <c r="V1609" i="11"/>
  <c r="W1609" i="11"/>
  <c r="X1609" i="11"/>
  <c r="AA1609" i="11"/>
  <c r="U1610" i="11"/>
  <c r="V1610" i="11"/>
  <c r="W1610" i="11"/>
  <c r="X1610" i="11"/>
  <c r="AA1610" i="11"/>
  <c r="U1611" i="11"/>
  <c r="V1611" i="11"/>
  <c r="W1611" i="11"/>
  <c r="X1611" i="11"/>
  <c r="AA1611" i="11"/>
  <c r="U1612" i="11"/>
  <c r="V1612" i="11"/>
  <c r="W1612" i="11"/>
  <c r="X1612" i="11"/>
  <c r="AA1612" i="11"/>
  <c r="U1613" i="11"/>
  <c r="V1613" i="11"/>
  <c r="W1613" i="11"/>
  <c r="X1613" i="11"/>
  <c r="AA1613" i="11"/>
  <c r="U1614" i="11"/>
  <c r="V1614" i="11"/>
  <c r="W1614" i="11"/>
  <c r="X1614" i="11"/>
  <c r="AA1614" i="11"/>
  <c r="U1615" i="11"/>
  <c r="V1615" i="11"/>
  <c r="W1615" i="11"/>
  <c r="X1615" i="11"/>
  <c r="AA1615" i="11"/>
  <c r="U1616" i="11"/>
  <c r="V1616" i="11"/>
  <c r="W1616" i="11"/>
  <c r="X1616" i="11"/>
  <c r="AA1616" i="11"/>
  <c r="U1617" i="11"/>
  <c r="V1617" i="11"/>
  <c r="W1617" i="11"/>
  <c r="X1617" i="11"/>
  <c r="AA1617" i="11"/>
  <c r="U1618" i="11"/>
  <c r="V1618" i="11"/>
  <c r="W1618" i="11"/>
  <c r="X1618" i="11"/>
  <c r="AA1618" i="11"/>
  <c r="U1619" i="11"/>
  <c r="V1619" i="11"/>
  <c r="W1619" i="11"/>
  <c r="X1619" i="11"/>
  <c r="AA1619" i="11"/>
  <c r="U1620" i="11"/>
  <c r="V1620" i="11"/>
  <c r="W1620" i="11"/>
  <c r="X1620" i="11"/>
  <c r="AA1620" i="11"/>
  <c r="U1621" i="11"/>
  <c r="V1621" i="11"/>
  <c r="W1621" i="11"/>
  <c r="X1621" i="11"/>
  <c r="AA1621" i="11"/>
  <c r="U1622" i="11"/>
  <c r="V1622" i="11"/>
  <c r="W1622" i="11"/>
  <c r="X1622" i="11"/>
  <c r="AA1622" i="11"/>
  <c r="U1623" i="11"/>
  <c r="V1623" i="11"/>
  <c r="W1623" i="11"/>
  <c r="X1623" i="11"/>
  <c r="AA1623" i="11"/>
  <c r="U1624" i="11"/>
  <c r="V1624" i="11"/>
  <c r="W1624" i="11"/>
  <c r="X1624" i="11"/>
  <c r="AA1624" i="11"/>
  <c r="U1625" i="11"/>
  <c r="V1625" i="11"/>
  <c r="W1625" i="11"/>
  <c r="X1625" i="11"/>
  <c r="AA1625" i="11"/>
  <c r="U1626" i="11"/>
  <c r="V1626" i="11"/>
  <c r="W1626" i="11"/>
  <c r="X1626" i="11"/>
  <c r="AA1626" i="11"/>
  <c r="U1627" i="11"/>
  <c r="V1627" i="11"/>
  <c r="W1627" i="11"/>
  <c r="X1627" i="11"/>
  <c r="AA1627" i="11"/>
  <c r="U1628" i="11"/>
  <c r="V1628" i="11"/>
  <c r="W1628" i="11"/>
  <c r="X1628" i="11"/>
  <c r="AA1628" i="11"/>
  <c r="U1629" i="11"/>
  <c r="V1629" i="11"/>
  <c r="W1629" i="11"/>
  <c r="X1629" i="11"/>
  <c r="AA1629" i="11"/>
  <c r="U1630" i="11"/>
  <c r="V1630" i="11"/>
  <c r="W1630" i="11"/>
  <c r="X1630" i="11"/>
  <c r="AA1630" i="11"/>
  <c r="U1631" i="11"/>
  <c r="V1631" i="11"/>
  <c r="W1631" i="11"/>
  <c r="X1631" i="11"/>
  <c r="AA1631" i="11"/>
  <c r="U1632" i="11"/>
  <c r="V1632" i="11"/>
  <c r="W1632" i="11"/>
  <c r="X1632" i="11"/>
  <c r="AA1632" i="11"/>
  <c r="U1633" i="11"/>
  <c r="V1633" i="11"/>
  <c r="W1633" i="11"/>
  <c r="X1633" i="11"/>
  <c r="AA1633" i="11"/>
  <c r="U1634" i="11"/>
  <c r="V1634" i="11"/>
  <c r="W1634" i="11"/>
  <c r="X1634" i="11"/>
  <c r="AA1634" i="11"/>
  <c r="U1635" i="11"/>
  <c r="V1635" i="11"/>
  <c r="W1635" i="11"/>
  <c r="X1635" i="11"/>
  <c r="AA1635" i="11"/>
  <c r="U1636" i="11"/>
  <c r="V1636" i="11"/>
  <c r="W1636" i="11"/>
  <c r="X1636" i="11"/>
  <c r="AA1636" i="11"/>
  <c r="U1637" i="11"/>
  <c r="V1637" i="11"/>
  <c r="W1637" i="11"/>
  <c r="X1637" i="11"/>
  <c r="AA1637" i="11"/>
  <c r="U1638" i="11"/>
  <c r="V1638" i="11"/>
  <c r="W1638" i="11"/>
  <c r="X1638" i="11"/>
  <c r="AA1638" i="11"/>
  <c r="U1639" i="11"/>
  <c r="V1639" i="11"/>
  <c r="W1639" i="11"/>
  <c r="X1639" i="11"/>
  <c r="AA1639" i="11"/>
  <c r="U1640" i="11"/>
  <c r="V1640" i="11"/>
  <c r="W1640" i="11"/>
  <c r="X1640" i="11"/>
  <c r="AA1640" i="11"/>
  <c r="U1641" i="11"/>
  <c r="V1641" i="11"/>
  <c r="W1641" i="11"/>
  <c r="X1641" i="11"/>
  <c r="AA1641" i="11"/>
  <c r="U1642" i="11"/>
  <c r="V1642" i="11"/>
  <c r="W1642" i="11"/>
  <c r="X1642" i="11"/>
  <c r="AA1642" i="11"/>
  <c r="U1643" i="11"/>
  <c r="V1643" i="11"/>
  <c r="W1643" i="11"/>
  <c r="X1643" i="11"/>
  <c r="AA1643" i="11"/>
  <c r="U1644" i="11"/>
  <c r="V1644" i="11"/>
  <c r="W1644" i="11"/>
  <c r="X1644" i="11"/>
  <c r="AA1644" i="11"/>
  <c r="U1645" i="11"/>
  <c r="V1645" i="11"/>
  <c r="W1645" i="11"/>
  <c r="X1645" i="11"/>
  <c r="AA1645" i="11"/>
  <c r="U1646" i="11"/>
  <c r="V1646" i="11"/>
  <c r="W1646" i="11"/>
  <c r="X1646" i="11"/>
  <c r="AA1646" i="11"/>
  <c r="U1647" i="11"/>
  <c r="V1647" i="11"/>
  <c r="W1647" i="11"/>
  <c r="X1647" i="11"/>
  <c r="AA1647" i="11"/>
  <c r="U1648" i="11"/>
  <c r="V1648" i="11"/>
  <c r="W1648" i="11"/>
  <c r="X1648" i="11"/>
  <c r="AA1648" i="11"/>
  <c r="U1649" i="11"/>
  <c r="V1649" i="11"/>
  <c r="W1649" i="11"/>
  <c r="X1649" i="11"/>
  <c r="AA1649" i="11"/>
  <c r="U1650" i="11"/>
  <c r="V1650" i="11"/>
  <c r="W1650" i="11"/>
  <c r="X1650" i="11"/>
  <c r="AA1650" i="11"/>
  <c r="U1651" i="11"/>
  <c r="V1651" i="11"/>
  <c r="W1651" i="11"/>
  <c r="X1651" i="11"/>
  <c r="AA1651" i="11"/>
  <c r="U1652" i="11"/>
  <c r="V1652" i="11"/>
  <c r="W1652" i="11"/>
  <c r="X1652" i="11"/>
  <c r="AA1652" i="11"/>
  <c r="U1653" i="11"/>
  <c r="V1653" i="11"/>
  <c r="W1653" i="11"/>
  <c r="X1653" i="11"/>
  <c r="AA1653" i="11"/>
  <c r="U1654" i="11"/>
  <c r="V1654" i="11"/>
  <c r="W1654" i="11"/>
  <c r="X1654" i="11"/>
  <c r="AA1654" i="11"/>
  <c r="U1655" i="11"/>
  <c r="V1655" i="11"/>
  <c r="W1655" i="11"/>
  <c r="X1655" i="11"/>
  <c r="AA1655" i="11"/>
  <c r="U1656" i="11"/>
  <c r="V1656" i="11"/>
  <c r="W1656" i="11"/>
  <c r="X1656" i="11"/>
  <c r="AA1656" i="11"/>
  <c r="U1657" i="11"/>
  <c r="V1657" i="11"/>
  <c r="W1657" i="11"/>
  <c r="X1657" i="11"/>
  <c r="AA1657" i="11"/>
  <c r="U1658" i="11"/>
  <c r="V1658" i="11"/>
  <c r="W1658" i="11"/>
  <c r="X1658" i="11"/>
  <c r="AA1658" i="11"/>
  <c r="U1659" i="11"/>
  <c r="V1659" i="11"/>
  <c r="W1659" i="11"/>
  <c r="X1659" i="11"/>
  <c r="AA1659" i="11"/>
  <c r="U1660" i="11"/>
  <c r="V1660" i="11"/>
  <c r="W1660" i="11"/>
  <c r="X1660" i="11"/>
  <c r="AA1660" i="11"/>
  <c r="U1661" i="11"/>
  <c r="V1661" i="11"/>
  <c r="W1661" i="11"/>
  <c r="X1661" i="11"/>
  <c r="AA1661" i="11"/>
  <c r="U1662" i="11"/>
  <c r="V1662" i="11"/>
  <c r="W1662" i="11"/>
  <c r="X1662" i="11"/>
  <c r="AA1662" i="11"/>
  <c r="U1663" i="11"/>
  <c r="V1663" i="11"/>
  <c r="W1663" i="11"/>
  <c r="X1663" i="11"/>
  <c r="AA1663" i="11"/>
  <c r="U1664" i="11"/>
  <c r="V1664" i="11"/>
  <c r="W1664" i="11"/>
  <c r="X1664" i="11"/>
  <c r="AA1664" i="11"/>
  <c r="U1665" i="11"/>
  <c r="V1665" i="11"/>
  <c r="W1665" i="11"/>
  <c r="X1665" i="11"/>
  <c r="AA1665" i="11"/>
  <c r="U1666" i="11"/>
  <c r="V1666" i="11"/>
  <c r="W1666" i="11"/>
  <c r="X1666" i="11"/>
  <c r="AA1666" i="11"/>
  <c r="U1667" i="11"/>
  <c r="V1667" i="11"/>
  <c r="W1667" i="11"/>
  <c r="X1667" i="11"/>
  <c r="AA1667" i="11"/>
  <c r="U1668" i="11"/>
  <c r="V1668" i="11"/>
  <c r="W1668" i="11"/>
  <c r="X1668" i="11"/>
  <c r="AA1668" i="11"/>
  <c r="U1669" i="11"/>
  <c r="V1669" i="11"/>
  <c r="W1669" i="11"/>
  <c r="X1669" i="11"/>
  <c r="AA1669" i="11"/>
  <c r="U1670" i="11"/>
  <c r="V1670" i="11"/>
  <c r="W1670" i="11"/>
  <c r="X1670" i="11"/>
  <c r="AA1670" i="11"/>
  <c r="U1671" i="11"/>
  <c r="V1671" i="11"/>
  <c r="W1671" i="11"/>
  <c r="X1671" i="11"/>
  <c r="AA1671" i="11"/>
  <c r="U1672" i="11"/>
  <c r="V1672" i="11"/>
  <c r="W1672" i="11"/>
  <c r="X1672" i="11"/>
  <c r="AA1672" i="11"/>
  <c r="U1673" i="11"/>
  <c r="V1673" i="11"/>
  <c r="W1673" i="11"/>
  <c r="X1673" i="11"/>
  <c r="AA1673" i="11"/>
  <c r="U1674" i="11"/>
  <c r="V1674" i="11"/>
  <c r="W1674" i="11"/>
  <c r="X1674" i="11"/>
  <c r="AA1674" i="11"/>
  <c r="U1675" i="11"/>
  <c r="V1675" i="11"/>
  <c r="W1675" i="11"/>
  <c r="X1675" i="11"/>
  <c r="AA1675" i="11"/>
  <c r="U1676" i="11"/>
  <c r="V1676" i="11"/>
  <c r="W1676" i="11"/>
  <c r="X1676" i="11"/>
  <c r="AA1676" i="11"/>
  <c r="U1677" i="11"/>
  <c r="V1677" i="11"/>
  <c r="W1677" i="11"/>
  <c r="X1677" i="11"/>
  <c r="AA1677" i="11"/>
  <c r="U1678" i="11"/>
  <c r="V1678" i="11"/>
  <c r="W1678" i="11"/>
  <c r="X1678" i="11"/>
  <c r="AA1678" i="11"/>
  <c r="U1679" i="11"/>
  <c r="V1679" i="11"/>
  <c r="W1679" i="11"/>
  <c r="X1679" i="11"/>
  <c r="AA1679" i="11"/>
  <c r="U1680" i="11"/>
  <c r="V1680" i="11"/>
  <c r="W1680" i="11"/>
  <c r="X1680" i="11"/>
  <c r="AA1680" i="11"/>
  <c r="U1681" i="11"/>
  <c r="V1681" i="11"/>
  <c r="W1681" i="11"/>
  <c r="X1681" i="11"/>
  <c r="AA1681" i="11"/>
  <c r="U1682" i="11"/>
  <c r="V1682" i="11"/>
  <c r="W1682" i="11"/>
  <c r="X1682" i="11"/>
  <c r="AA1682" i="11"/>
  <c r="U1683" i="11"/>
  <c r="V1683" i="11"/>
  <c r="W1683" i="11"/>
  <c r="X1683" i="11"/>
  <c r="AA1683" i="11"/>
  <c r="U1684" i="11"/>
  <c r="V1684" i="11"/>
  <c r="W1684" i="11"/>
  <c r="X1684" i="11"/>
  <c r="AA1684" i="11"/>
  <c r="U1685" i="11"/>
  <c r="V1685" i="11"/>
  <c r="W1685" i="11"/>
  <c r="X1685" i="11"/>
  <c r="AA1685" i="11"/>
  <c r="U1686" i="11"/>
  <c r="V1686" i="11"/>
  <c r="W1686" i="11"/>
  <c r="X1686" i="11"/>
  <c r="AA1686" i="11"/>
  <c r="U1687" i="11"/>
  <c r="V1687" i="11"/>
  <c r="W1687" i="11"/>
  <c r="X1687" i="11"/>
  <c r="AA1687" i="11"/>
  <c r="U1688" i="11"/>
  <c r="V1688" i="11"/>
  <c r="W1688" i="11"/>
  <c r="X1688" i="11"/>
  <c r="AA1688" i="11"/>
  <c r="U1689" i="11"/>
  <c r="V1689" i="11"/>
  <c r="W1689" i="11"/>
  <c r="X1689" i="11"/>
  <c r="AA1689" i="11"/>
  <c r="U1690" i="11"/>
  <c r="V1690" i="11"/>
  <c r="W1690" i="11"/>
  <c r="X1690" i="11"/>
  <c r="AA1690" i="11"/>
  <c r="U1691" i="11"/>
  <c r="V1691" i="11"/>
  <c r="W1691" i="11"/>
  <c r="X1691" i="11"/>
  <c r="AA1691" i="11"/>
  <c r="U1692" i="11"/>
  <c r="V1692" i="11"/>
  <c r="W1692" i="11"/>
  <c r="X1692" i="11"/>
  <c r="AA1692" i="11"/>
  <c r="U1693" i="11"/>
  <c r="V1693" i="11"/>
  <c r="W1693" i="11"/>
  <c r="X1693" i="11"/>
  <c r="AA1693" i="11"/>
  <c r="U1694" i="11"/>
  <c r="V1694" i="11"/>
  <c r="W1694" i="11"/>
  <c r="X1694" i="11"/>
  <c r="AA1694" i="11"/>
  <c r="U1695" i="11"/>
  <c r="V1695" i="11"/>
  <c r="W1695" i="11"/>
  <c r="X1695" i="11"/>
  <c r="AA1695" i="11"/>
  <c r="U1696" i="11"/>
  <c r="V1696" i="11"/>
  <c r="W1696" i="11"/>
  <c r="X1696" i="11"/>
  <c r="AA1696" i="11"/>
  <c r="U1697" i="11"/>
  <c r="V1697" i="11"/>
  <c r="W1697" i="11"/>
  <c r="X1697" i="11"/>
  <c r="AA1697" i="11"/>
  <c r="U1698" i="11"/>
  <c r="V1698" i="11"/>
  <c r="W1698" i="11"/>
  <c r="X1698" i="11"/>
  <c r="AA1698" i="11"/>
  <c r="U1699" i="11"/>
  <c r="V1699" i="11"/>
  <c r="W1699" i="11"/>
  <c r="X1699" i="11"/>
  <c r="AA1699" i="11"/>
  <c r="U1700" i="11"/>
  <c r="V1700" i="11"/>
  <c r="W1700" i="11"/>
  <c r="X1700" i="11"/>
  <c r="AA1700" i="11"/>
  <c r="U1701" i="11"/>
  <c r="V1701" i="11"/>
  <c r="W1701" i="11"/>
  <c r="X1701" i="11"/>
  <c r="AA1701" i="11"/>
  <c r="U1702" i="11"/>
  <c r="V1702" i="11"/>
  <c r="W1702" i="11"/>
  <c r="X1702" i="11"/>
  <c r="AA1702" i="11"/>
  <c r="U1703" i="11"/>
  <c r="V1703" i="11"/>
  <c r="W1703" i="11"/>
  <c r="X1703" i="11"/>
  <c r="AA1703" i="11"/>
  <c r="U1704" i="11"/>
  <c r="V1704" i="11"/>
  <c r="W1704" i="11"/>
  <c r="X1704" i="11"/>
  <c r="AA1704" i="11"/>
  <c r="U1705" i="11"/>
  <c r="V1705" i="11"/>
  <c r="W1705" i="11"/>
  <c r="X1705" i="11"/>
  <c r="AA1705" i="11"/>
  <c r="U1706" i="11"/>
  <c r="V1706" i="11"/>
  <c r="W1706" i="11"/>
  <c r="X1706" i="11"/>
  <c r="AA1706" i="11"/>
  <c r="U1707" i="11"/>
  <c r="V1707" i="11"/>
  <c r="W1707" i="11"/>
  <c r="X1707" i="11"/>
  <c r="AA1707" i="11"/>
  <c r="U1708" i="11"/>
  <c r="V1708" i="11"/>
  <c r="W1708" i="11"/>
  <c r="X1708" i="11"/>
  <c r="AA1708" i="11"/>
  <c r="U1709" i="11"/>
  <c r="V1709" i="11"/>
  <c r="W1709" i="11"/>
  <c r="X1709" i="11"/>
  <c r="AA1709" i="11"/>
  <c r="U1710" i="11"/>
  <c r="V1710" i="11"/>
  <c r="W1710" i="11"/>
  <c r="X1710" i="11"/>
  <c r="AA1710" i="11"/>
  <c r="U1711" i="11"/>
  <c r="V1711" i="11"/>
  <c r="W1711" i="11"/>
  <c r="X1711" i="11"/>
  <c r="AA1711" i="11"/>
  <c r="U1712" i="11"/>
  <c r="V1712" i="11"/>
  <c r="W1712" i="11"/>
  <c r="X1712" i="11"/>
  <c r="AA1712" i="11"/>
  <c r="U1713" i="11"/>
  <c r="V1713" i="11"/>
  <c r="W1713" i="11"/>
  <c r="X1713" i="11"/>
  <c r="AA1713" i="11"/>
  <c r="U1714" i="11"/>
  <c r="V1714" i="11"/>
  <c r="W1714" i="11"/>
  <c r="X1714" i="11"/>
  <c r="AA1714" i="11"/>
  <c r="U1715" i="11"/>
  <c r="V1715" i="11"/>
  <c r="W1715" i="11"/>
  <c r="X1715" i="11"/>
  <c r="AA1715" i="11"/>
  <c r="U1716" i="11"/>
  <c r="V1716" i="11"/>
  <c r="W1716" i="11"/>
  <c r="X1716" i="11"/>
  <c r="AA1716" i="11"/>
  <c r="U1717" i="11"/>
  <c r="V1717" i="11"/>
  <c r="W1717" i="11"/>
  <c r="X1717" i="11"/>
  <c r="AA1717" i="11"/>
  <c r="U1718" i="11"/>
  <c r="V1718" i="11"/>
  <c r="W1718" i="11"/>
  <c r="X1718" i="11"/>
  <c r="AA1718" i="11"/>
  <c r="U1719" i="11"/>
  <c r="V1719" i="11"/>
  <c r="W1719" i="11"/>
  <c r="X1719" i="11"/>
  <c r="AA1719" i="11"/>
  <c r="U1720" i="11"/>
  <c r="V1720" i="11"/>
  <c r="W1720" i="11"/>
  <c r="X1720" i="11"/>
  <c r="AA1720" i="11"/>
  <c r="U1721" i="11"/>
  <c r="V1721" i="11"/>
  <c r="W1721" i="11"/>
  <c r="X1721" i="11"/>
  <c r="AA1721" i="11"/>
  <c r="U1722" i="11"/>
  <c r="V1722" i="11"/>
  <c r="W1722" i="11"/>
  <c r="X1722" i="11"/>
  <c r="AA1722" i="11"/>
  <c r="U1723" i="11"/>
  <c r="V1723" i="11"/>
  <c r="W1723" i="11"/>
  <c r="X1723" i="11"/>
  <c r="AA1723" i="11"/>
  <c r="U1724" i="11"/>
  <c r="V1724" i="11"/>
  <c r="W1724" i="11"/>
  <c r="X1724" i="11"/>
  <c r="AA1724" i="11"/>
  <c r="U1725" i="11"/>
  <c r="V1725" i="11"/>
  <c r="W1725" i="11"/>
  <c r="X1725" i="11"/>
  <c r="AA1725" i="11"/>
  <c r="U1726" i="11"/>
  <c r="V1726" i="11"/>
  <c r="W1726" i="11"/>
  <c r="X1726" i="11"/>
  <c r="AA1726" i="11"/>
  <c r="U1727" i="11"/>
  <c r="V1727" i="11"/>
  <c r="W1727" i="11"/>
  <c r="X1727" i="11"/>
  <c r="AA1727" i="11"/>
  <c r="U1728" i="11"/>
  <c r="V1728" i="11"/>
  <c r="W1728" i="11"/>
  <c r="X1728" i="11"/>
  <c r="AA1728" i="11"/>
  <c r="U1729" i="11"/>
  <c r="V1729" i="11"/>
  <c r="W1729" i="11"/>
  <c r="X1729" i="11"/>
  <c r="AA1729" i="11"/>
  <c r="U1730" i="11"/>
  <c r="V1730" i="11"/>
  <c r="W1730" i="11"/>
  <c r="X1730" i="11"/>
  <c r="AA1730" i="11"/>
  <c r="U1731" i="11"/>
  <c r="V1731" i="11"/>
  <c r="W1731" i="11"/>
  <c r="X1731" i="11"/>
  <c r="AA1731" i="11"/>
  <c r="U1732" i="11"/>
  <c r="V1732" i="11"/>
  <c r="W1732" i="11"/>
  <c r="X1732" i="11"/>
  <c r="AA1732" i="11"/>
  <c r="U1733" i="11"/>
  <c r="V1733" i="11"/>
  <c r="W1733" i="11"/>
  <c r="X1733" i="11"/>
  <c r="AA1733" i="11"/>
  <c r="U1734" i="11"/>
  <c r="V1734" i="11"/>
  <c r="W1734" i="11"/>
  <c r="X1734" i="11"/>
  <c r="AA1734" i="11"/>
  <c r="U1735" i="11"/>
  <c r="V1735" i="11"/>
  <c r="W1735" i="11"/>
  <c r="X1735" i="11"/>
  <c r="AA1735" i="11"/>
  <c r="U1736" i="11"/>
  <c r="V1736" i="11"/>
  <c r="W1736" i="11"/>
  <c r="X1736" i="11"/>
  <c r="AA1736" i="11"/>
  <c r="U1737" i="11"/>
  <c r="V1737" i="11"/>
  <c r="W1737" i="11"/>
  <c r="X1737" i="11"/>
  <c r="AA1737" i="11"/>
  <c r="U1738" i="11"/>
  <c r="V1738" i="11"/>
  <c r="W1738" i="11"/>
  <c r="X1738" i="11"/>
  <c r="AA1738" i="11"/>
  <c r="U1739" i="11"/>
  <c r="V1739" i="11"/>
  <c r="W1739" i="11"/>
  <c r="X1739" i="11"/>
  <c r="AA1739" i="11"/>
  <c r="U1740" i="11"/>
  <c r="V1740" i="11"/>
  <c r="W1740" i="11"/>
  <c r="X1740" i="11"/>
  <c r="AA1740" i="11"/>
  <c r="U1741" i="11"/>
  <c r="V1741" i="11"/>
  <c r="W1741" i="11"/>
  <c r="X1741" i="11"/>
  <c r="AA1741" i="11"/>
  <c r="U1742" i="11"/>
  <c r="V1742" i="11"/>
  <c r="W1742" i="11"/>
  <c r="X1742" i="11"/>
  <c r="AA1742" i="11"/>
  <c r="U1743" i="11"/>
  <c r="V1743" i="11"/>
  <c r="W1743" i="11"/>
  <c r="X1743" i="11"/>
  <c r="AA1743" i="11"/>
  <c r="U1744" i="11"/>
  <c r="V1744" i="11"/>
  <c r="W1744" i="11"/>
  <c r="X1744" i="11"/>
  <c r="AA1744" i="11"/>
  <c r="U1745" i="11"/>
  <c r="V1745" i="11"/>
  <c r="W1745" i="11"/>
  <c r="X1745" i="11"/>
  <c r="AA1745" i="11"/>
  <c r="U1746" i="11"/>
  <c r="V1746" i="11"/>
  <c r="W1746" i="11"/>
  <c r="X1746" i="11"/>
  <c r="AA1746" i="11"/>
  <c r="U1747" i="11"/>
  <c r="V1747" i="11"/>
  <c r="W1747" i="11"/>
  <c r="X1747" i="11"/>
  <c r="AA1747" i="11"/>
  <c r="U1748" i="11"/>
  <c r="V1748" i="11"/>
  <c r="W1748" i="11"/>
  <c r="X1748" i="11"/>
  <c r="AA1748" i="11"/>
  <c r="U1749" i="11"/>
  <c r="V1749" i="11"/>
  <c r="W1749" i="11"/>
  <c r="X1749" i="11"/>
  <c r="AA1749" i="11"/>
  <c r="U1750" i="11"/>
  <c r="V1750" i="11"/>
  <c r="W1750" i="11"/>
  <c r="X1750" i="11"/>
  <c r="AA1750" i="11"/>
  <c r="U1751" i="11"/>
  <c r="V1751" i="11"/>
  <c r="W1751" i="11"/>
  <c r="X1751" i="11"/>
  <c r="AA1751" i="11"/>
  <c r="U1752" i="11"/>
  <c r="V1752" i="11"/>
  <c r="W1752" i="11"/>
  <c r="X1752" i="11"/>
  <c r="AA1752" i="11"/>
  <c r="U1753" i="11"/>
  <c r="V1753" i="11"/>
  <c r="W1753" i="11"/>
  <c r="X1753" i="11"/>
  <c r="AA1753" i="11"/>
  <c r="U1754" i="11"/>
  <c r="V1754" i="11"/>
  <c r="W1754" i="11"/>
  <c r="X1754" i="11"/>
  <c r="AA1754" i="11"/>
  <c r="U1755" i="11"/>
  <c r="V1755" i="11"/>
  <c r="W1755" i="11"/>
  <c r="X1755" i="11"/>
  <c r="AA1755" i="11"/>
  <c r="U1756" i="11"/>
  <c r="V1756" i="11"/>
  <c r="W1756" i="11"/>
  <c r="X1756" i="11"/>
  <c r="AA1756" i="11"/>
  <c r="U1757" i="11"/>
  <c r="V1757" i="11"/>
  <c r="W1757" i="11"/>
  <c r="X1757" i="11"/>
  <c r="AA1757" i="11"/>
  <c r="U1758" i="11"/>
  <c r="V1758" i="11"/>
  <c r="W1758" i="11"/>
  <c r="X1758" i="11"/>
  <c r="AA1758" i="11"/>
  <c r="U1759" i="11"/>
  <c r="V1759" i="11"/>
  <c r="W1759" i="11"/>
  <c r="X1759" i="11"/>
  <c r="AA1759" i="11"/>
  <c r="U1760" i="11"/>
  <c r="V1760" i="11"/>
  <c r="W1760" i="11"/>
  <c r="X1760" i="11"/>
  <c r="AA1760" i="11"/>
  <c r="U1761" i="11"/>
  <c r="V1761" i="11"/>
  <c r="W1761" i="11"/>
  <c r="X1761" i="11"/>
  <c r="AA1761" i="11"/>
  <c r="U1762" i="11"/>
  <c r="V1762" i="11"/>
  <c r="W1762" i="11"/>
  <c r="X1762" i="11"/>
  <c r="AA1762" i="11"/>
  <c r="U1763" i="11"/>
  <c r="V1763" i="11"/>
  <c r="W1763" i="11"/>
  <c r="X1763" i="11"/>
  <c r="AA1763" i="11"/>
  <c r="U1764" i="11"/>
  <c r="V1764" i="11"/>
  <c r="W1764" i="11"/>
  <c r="X1764" i="11"/>
  <c r="AA1764" i="11"/>
  <c r="U1765" i="11"/>
  <c r="V1765" i="11"/>
  <c r="W1765" i="11"/>
  <c r="X1765" i="11"/>
  <c r="AA1765" i="11"/>
  <c r="U1766" i="11"/>
  <c r="V1766" i="11"/>
  <c r="W1766" i="11"/>
  <c r="X1766" i="11"/>
  <c r="AA1766" i="11"/>
  <c r="U1767" i="11"/>
  <c r="V1767" i="11"/>
  <c r="W1767" i="11"/>
  <c r="X1767" i="11"/>
  <c r="AA1767" i="11"/>
  <c r="U1768" i="11"/>
  <c r="V1768" i="11"/>
  <c r="W1768" i="11"/>
  <c r="X1768" i="11"/>
  <c r="AA1768" i="11"/>
  <c r="U1769" i="11"/>
  <c r="V1769" i="11"/>
  <c r="W1769" i="11"/>
  <c r="X1769" i="11"/>
  <c r="AA1769" i="11"/>
  <c r="U1770" i="11"/>
  <c r="V1770" i="11"/>
  <c r="W1770" i="11"/>
  <c r="X1770" i="11"/>
  <c r="AA1770" i="11"/>
  <c r="U1771" i="11"/>
  <c r="V1771" i="11"/>
  <c r="W1771" i="11"/>
  <c r="X1771" i="11"/>
  <c r="AA1771" i="11"/>
  <c r="U1772" i="11"/>
  <c r="V1772" i="11"/>
  <c r="W1772" i="11"/>
  <c r="X1772" i="11"/>
  <c r="AA1772" i="11"/>
  <c r="U1773" i="11"/>
  <c r="V1773" i="11"/>
  <c r="W1773" i="11"/>
  <c r="X1773" i="11"/>
  <c r="AA1773" i="11"/>
  <c r="U1774" i="11"/>
  <c r="V1774" i="11"/>
  <c r="W1774" i="11"/>
  <c r="X1774" i="11"/>
  <c r="AA1774" i="11"/>
  <c r="U1775" i="11"/>
  <c r="V1775" i="11"/>
  <c r="W1775" i="11"/>
  <c r="X1775" i="11"/>
  <c r="AA1775" i="11"/>
  <c r="U1776" i="11"/>
  <c r="V1776" i="11"/>
  <c r="W1776" i="11"/>
  <c r="X1776" i="11"/>
  <c r="AA1776" i="11"/>
  <c r="U1777" i="11"/>
  <c r="V1777" i="11"/>
  <c r="W1777" i="11"/>
  <c r="X1777" i="11"/>
  <c r="AA1777" i="11"/>
  <c r="U1778" i="11"/>
  <c r="V1778" i="11"/>
  <c r="W1778" i="11"/>
  <c r="X1778" i="11"/>
  <c r="AA1778" i="11"/>
  <c r="U1779" i="11"/>
  <c r="V1779" i="11"/>
  <c r="W1779" i="11"/>
  <c r="X1779" i="11"/>
  <c r="AA1779" i="11"/>
  <c r="U1780" i="11"/>
  <c r="V1780" i="11"/>
  <c r="W1780" i="11"/>
  <c r="X1780" i="11"/>
  <c r="AA1780" i="11"/>
  <c r="U1781" i="11"/>
  <c r="V1781" i="11"/>
  <c r="W1781" i="11"/>
  <c r="X1781" i="11"/>
  <c r="AA1781" i="11"/>
  <c r="U1782" i="11"/>
  <c r="V1782" i="11"/>
  <c r="W1782" i="11"/>
  <c r="X1782" i="11"/>
  <c r="AA1782" i="11"/>
  <c r="U1783" i="11"/>
  <c r="V1783" i="11"/>
  <c r="W1783" i="11"/>
  <c r="X1783" i="11"/>
  <c r="AA1783" i="11"/>
  <c r="U1784" i="11"/>
  <c r="V1784" i="11"/>
  <c r="W1784" i="11"/>
  <c r="X1784" i="11"/>
  <c r="AA1784" i="11"/>
  <c r="U1785" i="11"/>
  <c r="V1785" i="11"/>
  <c r="W1785" i="11"/>
  <c r="X1785" i="11"/>
  <c r="AA1785" i="11"/>
  <c r="U1786" i="11"/>
  <c r="V1786" i="11"/>
  <c r="W1786" i="11"/>
  <c r="X1786" i="11"/>
  <c r="AA1786" i="11"/>
  <c r="U1787" i="11"/>
  <c r="V1787" i="11"/>
  <c r="W1787" i="11"/>
  <c r="X1787" i="11"/>
  <c r="AA1787" i="11"/>
  <c r="U1788" i="11"/>
  <c r="V1788" i="11"/>
  <c r="W1788" i="11"/>
  <c r="X1788" i="11"/>
  <c r="AA1788" i="11"/>
  <c r="U1789" i="11"/>
  <c r="V1789" i="11"/>
  <c r="W1789" i="11"/>
  <c r="X1789" i="11"/>
  <c r="AA1789" i="11"/>
  <c r="U1790" i="11"/>
  <c r="V1790" i="11"/>
  <c r="W1790" i="11"/>
  <c r="X1790" i="11"/>
  <c r="AA1790" i="11"/>
  <c r="U1791" i="11"/>
  <c r="V1791" i="11"/>
  <c r="W1791" i="11"/>
  <c r="X1791" i="11"/>
  <c r="AA1791" i="11"/>
  <c r="U1792" i="11"/>
  <c r="V1792" i="11"/>
  <c r="W1792" i="11"/>
  <c r="X1792" i="11"/>
  <c r="AA1792" i="11"/>
  <c r="U1793" i="11"/>
  <c r="V1793" i="11"/>
  <c r="W1793" i="11"/>
  <c r="X1793" i="11"/>
  <c r="AA1793" i="11"/>
  <c r="U1794" i="11"/>
  <c r="V1794" i="11"/>
  <c r="W1794" i="11"/>
  <c r="X1794" i="11"/>
  <c r="AA1794" i="11"/>
  <c r="U1795" i="11"/>
  <c r="V1795" i="11"/>
  <c r="W1795" i="11"/>
  <c r="X1795" i="11"/>
  <c r="AA1795" i="11"/>
  <c r="U1796" i="11"/>
  <c r="V1796" i="11"/>
  <c r="W1796" i="11"/>
  <c r="X1796" i="11"/>
  <c r="AA1796" i="11"/>
  <c r="U1797" i="11"/>
  <c r="V1797" i="11"/>
  <c r="W1797" i="11"/>
  <c r="X1797" i="11"/>
  <c r="AA1797" i="11"/>
  <c r="U1798" i="11"/>
  <c r="V1798" i="11"/>
  <c r="W1798" i="11"/>
  <c r="X1798" i="11"/>
  <c r="AA1798" i="11"/>
  <c r="U1799" i="11"/>
  <c r="V1799" i="11"/>
  <c r="W1799" i="11"/>
  <c r="X1799" i="11"/>
  <c r="AA1799" i="11"/>
  <c r="U1800" i="11"/>
  <c r="V1800" i="11"/>
  <c r="W1800" i="11"/>
  <c r="X1800" i="11"/>
  <c r="AA1800" i="11"/>
  <c r="U1801" i="11"/>
  <c r="V1801" i="11"/>
  <c r="W1801" i="11"/>
  <c r="X1801" i="11"/>
  <c r="AA1801" i="11"/>
  <c r="U1802" i="11"/>
  <c r="V1802" i="11"/>
  <c r="W1802" i="11"/>
  <c r="X1802" i="11"/>
  <c r="AA1802" i="11"/>
  <c r="U1803" i="11"/>
  <c r="V1803" i="11"/>
  <c r="W1803" i="11"/>
  <c r="X1803" i="11"/>
  <c r="AA1803" i="11"/>
  <c r="U1804" i="11"/>
  <c r="V1804" i="11"/>
  <c r="W1804" i="11"/>
  <c r="X1804" i="11"/>
  <c r="AA1804" i="11"/>
  <c r="U1805" i="11"/>
  <c r="V1805" i="11"/>
  <c r="W1805" i="11"/>
  <c r="X1805" i="11"/>
  <c r="AA1805" i="11"/>
  <c r="U1806" i="11"/>
  <c r="V1806" i="11"/>
  <c r="W1806" i="11"/>
  <c r="X1806" i="11"/>
  <c r="AA1806" i="11"/>
  <c r="U1807" i="11"/>
  <c r="V1807" i="11"/>
  <c r="W1807" i="11"/>
  <c r="X1807" i="11"/>
  <c r="AA1807" i="11"/>
  <c r="U1808" i="11"/>
  <c r="V1808" i="11"/>
  <c r="W1808" i="11"/>
  <c r="X1808" i="11"/>
  <c r="AA1808" i="11"/>
  <c r="U1809" i="11"/>
  <c r="V1809" i="11"/>
  <c r="W1809" i="11"/>
  <c r="X1809" i="11"/>
  <c r="AA1809" i="11"/>
  <c r="U1810" i="11"/>
  <c r="V1810" i="11"/>
  <c r="W1810" i="11"/>
  <c r="X1810" i="11"/>
  <c r="AA1810" i="11"/>
  <c r="U1811" i="11"/>
  <c r="V1811" i="11"/>
  <c r="W1811" i="11"/>
  <c r="X1811" i="11"/>
  <c r="AA1811" i="11"/>
  <c r="U1812" i="11"/>
  <c r="V1812" i="11"/>
  <c r="W1812" i="11"/>
  <c r="X1812" i="11"/>
  <c r="AA1812" i="11"/>
  <c r="U1813" i="11"/>
  <c r="V1813" i="11"/>
  <c r="W1813" i="11"/>
  <c r="X1813" i="11"/>
  <c r="AA1813" i="11"/>
  <c r="U1814" i="11"/>
  <c r="V1814" i="11"/>
  <c r="W1814" i="11"/>
  <c r="X1814" i="11"/>
  <c r="AA1814" i="11"/>
  <c r="U1815" i="11"/>
  <c r="V1815" i="11"/>
  <c r="W1815" i="11"/>
  <c r="X1815" i="11"/>
  <c r="AA1815" i="11"/>
  <c r="U1816" i="11"/>
  <c r="V1816" i="11"/>
  <c r="W1816" i="11"/>
  <c r="X1816" i="11"/>
  <c r="AA1816" i="11"/>
  <c r="U1817" i="11"/>
  <c r="V1817" i="11"/>
  <c r="W1817" i="11"/>
  <c r="X1817" i="11"/>
  <c r="AA1817" i="11"/>
  <c r="U1818" i="11"/>
  <c r="V1818" i="11"/>
  <c r="W1818" i="11"/>
  <c r="X1818" i="11"/>
  <c r="AA1818" i="11"/>
  <c r="U1819" i="11"/>
  <c r="V1819" i="11"/>
  <c r="W1819" i="11"/>
  <c r="X1819" i="11"/>
  <c r="AA1819" i="11"/>
  <c r="U1820" i="11"/>
  <c r="V1820" i="11"/>
  <c r="W1820" i="11"/>
  <c r="X1820" i="11"/>
  <c r="AA1820" i="11"/>
  <c r="U1821" i="11"/>
  <c r="V1821" i="11"/>
  <c r="W1821" i="11"/>
  <c r="X1821" i="11"/>
  <c r="AA1821" i="11"/>
  <c r="U1822" i="11"/>
  <c r="V1822" i="11"/>
  <c r="W1822" i="11"/>
  <c r="X1822" i="11"/>
  <c r="AA1822" i="11"/>
  <c r="U1823" i="11"/>
  <c r="V1823" i="11"/>
  <c r="W1823" i="11"/>
  <c r="X1823" i="11"/>
  <c r="AA1823" i="11"/>
  <c r="U1824" i="11"/>
  <c r="V1824" i="11"/>
  <c r="W1824" i="11"/>
  <c r="X1824" i="11"/>
  <c r="AA1824" i="11"/>
  <c r="U1825" i="11"/>
  <c r="V1825" i="11"/>
  <c r="W1825" i="11"/>
  <c r="X1825" i="11"/>
  <c r="AA1825" i="11"/>
  <c r="U1826" i="11"/>
  <c r="V1826" i="11"/>
  <c r="W1826" i="11"/>
  <c r="X1826" i="11"/>
  <c r="AA1826" i="11"/>
  <c r="U1827" i="11"/>
  <c r="V1827" i="11"/>
  <c r="W1827" i="11"/>
  <c r="X1827" i="11"/>
  <c r="AA1827" i="11"/>
  <c r="U1828" i="11"/>
  <c r="V1828" i="11"/>
  <c r="W1828" i="11"/>
  <c r="X1828" i="11"/>
  <c r="AA1828" i="11"/>
  <c r="U1829" i="11"/>
  <c r="V1829" i="11"/>
  <c r="W1829" i="11"/>
  <c r="X1829" i="11"/>
  <c r="AA1829" i="11"/>
  <c r="U1830" i="11"/>
  <c r="V1830" i="11"/>
  <c r="W1830" i="11"/>
  <c r="X1830" i="11"/>
  <c r="AA1830" i="11"/>
  <c r="U1831" i="11"/>
  <c r="V1831" i="11"/>
  <c r="W1831" i="11"/>
  <c r="X1831" i="11"/>
  <c r="AA1831" i="11"/>
  <c r="U1832" i="11"/>
  <c r="V1832" i="11"/>
  <c r="W1832" i="11"/>
  <c r="X1832" i="11"/>
  <c r="AA1832" i="11"/>
  <c r="U1833" i="11"/>
  <c r="V1833" i="11"/>
  <c r="W1833" i="11"/>
  <c r="X1833" i="11"/>
  <c r="AA1833" i="11"/>
  <c r="U1834" i="11"/>
  <c r="V1834" i="11"/>
  <c r="W1834" i="11"/>
  <c r="X1834" i="11"/>
  <c r="AA1834" i="11"/>
  <c r="U1835" i="11"/>
  <c r="V1835" i="11"/>
  <c r="W1835" i="11"/>
  <c r="X1835" i="11"/>
  <c r="AA1835" i="11"/>
  <c r="U1836" i="11"/>
  <c r="V1836" i="11"/>
  <c r="W1836" i="11"/>
  <c r="X1836" i="11"/>
  <c r="AA1836" i="11"/>
  <c r="U1837" i="11"/>
  <c r="V1837" i="11"/>
  <c r="W1837" i="11"/>
  <c r="X1837" i="11"/>
  <c r="AA1837" i="11"/>
  <c r="U1838" i="11"/>
  <c r="V1838" i="11"/>
  <c r="W1838" i="11"/>
  <c r="X1838" i="11"/>
  <c r="AA1838" i="11"/>
  <c r="U1839" i="11"/>
  <c r="V1839" i="11"/>
  <c r="W1839" i="11"/>
  <c r="X1839" i="11"/>
  <c r="AA1839" i="11"/>
  <c r="U1840" i="11"/>
  <c r="V1840" i="11"/>
  <c r="W1840" i="11"/>
  <c r="X1840" i="11"/>
  <c r="AA1840" i="11"/>
  <c r="U1841" i="11"/>
  <c r="V1841" i="11"/>
  <c r="W1841" i="11"/>
  <c r="X1841" i="11"/>
  <c r="AA1841" i="11"/>
  <c r="U1842" i="11"/>
  <c r="V1842" i="11"/>
  <c r="W1842" i="11"/>
  <c r="X1842" i="11"/>
  <c r="AA1842" i="11"/>
  <c r="U1843" i="11"/>
  <c r="V1843" i="11"/>
  <c r="W1843" i="11"/>
  <c r="X1843" i="11"/>
  <c r="AA1843" i="11"/>
  <c r="U1844" i="11"/>
  <c r="V1844" i="11"/>
  <c r="W1844" i="11"/>
  <c r="X1844" i="11"/>
  <c r="AA1844" i="11"/>
  <c r="U1845" i="11"/>
  <c r="V1845" i="11"/>
  <c r="W1845" i="11"/>
  <c r="X1845" i="11"/>
  <c r="AA1845" i="11"/>
  <c r="U1846" i="11"/>
  <c r="V1846" i="11"/>
  <c r="W1846" i="11"/>
  <c r="X1846" i="11"/>
  <c r="AA1846" i="11"/>
  <c r="U1847" i="11"/>
  <c r="V1847" i="11"/>
  <c r="W1847" i="11"/>
  <c r="X1847" i="11"/>
  <c r="AA1847" i="11"/>
  <c r="U1848" i="11"/>
  <c r="V1848" i="11"/>
  <c r="W1848" i="11"/>
  <c r="X1848" i="11"/>
  <c r="AA1848" i="11"/>
  <c r="U1849" i="11"/>
  <c r="V1849" i="11"/>
  <c r="W1849" i="11"/>
  <c r="X1849" i="11"/>
  <c r="AA1849" i="11"/>
  <c r="U1850" i="11"/>
  <c r="V1850" i="11"/>
  <c r="W1850" i="11"/>
  <c r="X1850" i="11"/>
  <c r="AA1850" i="11"/>
  <c r="U1851" i="11"/>
  <c r="V1851" i="11"/>
  <c r="W1851" i="11"/>
  <c r="X1851" i="11"/>
  <c r="AA1851" i="11"/>
  <c r="U1852" i="11"/>
  <c r="V1852" i="11"/>
  <c r="W1852" i="11"/>
  <c r="X1852" i="11"/>
  <c r="AA1852" i="11"/>
  <c r="U1853" i="11"/>
  <c r="V1853" i="11"/>
  <c r="W1853" i="11"/>
  <c r="X1853" i="11"/>
  <c r="AA1853" i="11"/>
  <c r="U1854" i="11"/>
  <c r="V1854" i="11"/>
  <c r="W1854" i="11"/>
  <c r="X1854" i="11"/>
  <c r="AA1854" i="11"/>
  <c r="U1855" i="11"/>
  <c r="V1855" i="11"/>
  <c r="W1855" i="11"/>
  <c r="X1855" i="11"/>
  <c r="AA1855" i="11"/>
  <c r="U1856" i="11"/>
  <c r="V1856" i="11"/>
  <c r="W1856" i="11"/>
  <c r="X1856" i="11"/>
  <c r="AA1856" i="11"/>
  <c r="U1857" i="11"/>
  <c r="V1857" i="11"/>
  <c r="W1857" i="11"/>
  <c r="X1857" i="11"/>
  <c r="AA1857" i="11"/>
  <c r="U1858" i="11"/>
  <c r="V1858" i="11"/>
  <c r="W1858" i="11"/>
  <c r="X1858" i="11"/>
  <c r="AA1858" i="11"/>
  <c r="U1859" i="11"/>
  <c r="V1859" i="11"/>
  <c r="W1859" i="11"/>
  <c r="X1859" i="11"/>
  <c r="AA1859" i="11"/>
  <c r="U1860" i="11"/>
  <c r="V1860" i="11"/>
  <c r="W1860" i="11"/>
  <c r="X1860" i="11"/>
  <c r="AA1860" i="11"/>
  <c r="U1861" i="11"/>
  <c r="V1861" i="11"/>
  <c r="W1861" i="11"/>
  <c r="X1861" i="11"/>
  <c r="AA1861" i="11"/>
  <c r="U1862" i="11"/>
  <c r="V1862" i="11"/>
  <c r="W1862" i="11"/>
  <c r="X1862" i="11"/>
  <c r="AA1862" i="11"/>
  <c r="U1863" i="11"/>
  <c r="V1863" i="11"/>
  <c r="W1863" i="11"/>
  <c r="X1863" i="11"/>
  <c r="AA1863" i="11"/>
  <c r="U1864" i="11"/>
  <c r="V1864" i="11"/>
  <c r="W1864" i="11"/>
  <c r="X1864" i="11"/>
  <c r="AA1864" i="11"/>
  <c r="U1865" i="11"/>
  <c r="V1865" i="11"/>
  <c r="W1865" i="11"/>
  <c r="X1865" i="11"/>
  <c r="AA1865" i="11"/>
  <c r="U1866" i="11"/>
  <c r="V1866" i="11"/>
  <c r="W1866" i="11"/>
  <c r="X1866" i="11"/>
  <c r="AA1866" i="11"/>
  <c r="U1867" i="11"/>
  <c r="V1867" i="11"/>
  <c r="W1867" i="11"/>
  <c r="X1867" i="11"/>
  <c r="AA1867" i="11"/>
  <c r="U1868" i="11"/>
  <c r="V1868" i="11"/>
  <c r="W1868" i="11"/>
  <c r="X1868" i="11"/>
  <c r="AA1868" i="11"/>
  <c r="U1869" i="11"/>
  <c r="V1869" i="11"/>
  <c r="W1869" i="11"/>
  <c r="X1869" i="11"/>
  <c r="AA1869" i="11"/>
  <c r="U1870" i="11"/>
  <c r="V1870" i="11"/>
  <c r="W1870" i="11"/>
  <c r="X1870" i="11"/>
  <c r="AA1870" i="11"/>
  <c r="U1871" i="11"/>
  <c r="V1871" i="11"/>
  <c r="W1871" i="11"/>
  <c r="X1871" i="11"/>
  <c r="AA1871" i="11"/>
  <c r="U1872" i="11"/>
  <c r="V1872" i="11"/>
  <c r="W1872" i="11"/>
  <c r="X1872" i="11"/>
  <c r="AA1872" i="11"/>
  <c r="U1873" i="11"/>
  <c r="V1873" i="11"/>
  <c r="W1873" i="11"/>
  <c r="X1873" i="11"/>
  <c r="AA1873" i="11"/>
  <c r="U1874" i="11"/>
  <c r="V1874" i="11"/>
  <c r="W1874" i="11"/>
  <c r="X1874" i="11"/>
  <c r="AA1874" i="11"/>
  <c r="U1875" i="11"/>
  <c r="V1875" i="11"/>
  <c r="W1875" i="11"/>
  <c r="X1875" i="11"/>
  <c r="AA1875" i="11"/>
  <c r="U1876" i="11"/>
  <c r="V1876" i="11"/>
  <c r="W1876" i="11"/>
  <c r="X1876" i="11"/>
  <c r="AA1876" i="11"/>
  <c r="U1877" i="11"/>
  <c r="V1877" i="11"/>
  <c r="W1877" i="11"/>
  <c r="X1877" i="11"/>
  <c r="AA1877" i="11"/>
  <c r="U1878" i="11"/>
  <c r="V1878" i="11"/>
  <c r="W1878" i="11"/>
  <c r="X1878" i="11"/>
  <c r="AA1878" i="11"/>
  <c r="U1879" i="11"/>
  <c r="V1879" i="11"/>
  <c r="W1879" i="11"/>
  <c r="X1879" i="11"/>
  <c r="AA1879" i="11"/>
  <c r="U1880" i="11"/>
  <c r="V1880" i="11"/>
  <c r="W1880" i="11"/>
  <c r="X1880" i="11"/>
  <c r="AA1880" i="11"/>
  <c r="U1881" i="11"/>
  <c r="V1881" i="11"/>
  <c r="W1881" i="11"/>
  <c r="X1881" i="11"/>
  <c r="AA1881" i="11"/>
  <c r="U1882" i="11"/>
  <c r="V1882" i="11"/>
  <c r="W1882" i="11"/>
  <c r="X1882" i="11"/>
  <c r="AA1882" i="11"/>
  <c r="U1883" i="11"/>
  <c r="V1883" i="11"/>
  <c r="W1883" i="11"/>
  <c r="X1883" i="11"/>
  <c r="AA1883" i="11"/>
  <c r="U1884" i="11"/>
  <c r="V1884" i="11"/>
  <c r="W1884" i="11"/>
  <c r="X1884" i="11"/>
  <c r="AA1884" i="11"/>
  <c r="V1885" i="11"/>
  <c r="W1885" i="11"/>
  <c r="X1885" i="11"/>
  <c r="AA1885" i="11"/>
  <c r="U1886" i="11"/>
  <c r="V1886" i="11"/>
  <c r="W1886" i="11"/>
  <c r="X1886" i="11"/>
  <c r="AA1886" i="11"/>
  <c r="U1887" i="11"/>
  <c r="V1887" i="11"/>
  <c r="W1887" i="11"/>
  <c r="X1887" i="11"/>
  <c r="AA1887" i="11"/>
  <c r="U1888" i="11"/>
  <c r="V1888" i="11"/>
  <c r="W1888" i="11"/>
  <c r="X1888" i="11"/>
  <c r="AA1888" i="11"/>
  <c r="V1889" i="11"/>
  <c r="W1889" i="11"/>
  <c r="X1889" i="11"/>
  <c r="AA1889" i="11"/>
  <c r="U1890" i="11"/>
  <c r="V1890" i="11"/>
  <c r="W1890" i="11"/>
  <c r="X1890" i="11"/>
  <c r="AA1890" i="11"/>
  <c r="U1891" i="11"/>
  <c r="V1891" i="11"/>
  <c r="W1891" i="11"/>
  <c r="X1891" i="11"/>
  <c r="AA1891" i="11"/>
  <c r="U1892" i="11"/>
  <c r="V1892" i="11"/>
  <c r="W1892" i="11"/>
  <c r="X1892" i="11"/>
  <c r="AA1892" i="11"/>
  <c r="V1893" i="11"/>
  <c r="W1893" i="11"/>
  <c r="X1893" i="11"/>
  <c r="AA1893" i="11"/>
  <c r="U1894" i="11"/>
  <c r="V1894" i="11"/>
  <c r="W1894" i="11"/>
  <c r="X1894" i="11"/>
  <c r="AA1894" i="11"/>
  <c r="U1895" i="11"/>
  <c r="V1895" i="11"/>
  <c r="W1895" i="11"/>
  <c r="X1895" i="11"/>
  <c r="AA1895" i="11"/>
  <c r="U1896" i="11"/>
  <c r="V1896" i="11"/>
  <c r="W1896" i="11"/>
  <c r="X1896" i="11"/>
  <c r="AA1896" i="11"/>
  <c r="V1897" i="11"/>
  <c r="W1897" i="11"/>
  <c r="X1897" i="11"/>
  <c r="AA1897" i="11"/>
  <c r="U1898" i="11"/>
  <c r="V1898" i="11"/>
  <c r="W1898" i="11"/>
  <c r="X1898" i="11"/>
  <c r="AA1898" i="11"/>
  <c r="U1899" i="11"/>
  <c r="V1899" i="11"/>
  <c r="W1899" i="11"/>
  <c r="X1899" i="11"/>
  <c r="AA1899" i="11"/>
  <c r="U1900" i="11"/>
  <c r="V1900" i="11"/>
  <c r="W1900" i="11"/>
  <c r="X1900" i="11"/>
  <c r="AA1900" i="11"/>
  <c r="V1901" i="11"/>
  <c r="W1901" i="11"/>
  <c r="X1901" i="11"/>
  <c r="AA1901" i="11"/>
  <c r="U1902" i="11"/>
  <c r="V1902" i="11"/>
  <c r="W1902" i="11"/>
  <c r="X1902" i="11"/>
  <c r="AA1902" i="11"/>
  <c r="U1903" i="11"/>
  <c r="V1903" i="11"/>
  <c r="W1903" i="11"/>
  <c r="X1903" i="11"/>
  <c r="AA1903" i="11"/>
  <c r="U1904" i="11"/>
  <c r="V1904" i="11"/>
  <c r="W1904" i="11"/>
  <c r="X1904" i="11"/>
  <c r="AA1904" i="11"/>
  <c r="V1905" i="11"/>
  <c r="W1905" i="11"/>
  <c r="X1905" i="11"/>
  <c r="AA1905" i="11"/>
  <c r="U1906" i="11"/>
  <c r="V1906" i="11"/>
  <c r="W1906" i="11"/>
  <c r="X1906" i="11"/>
  <c r="AA1906" i="11"/>
  <c r="U1907" i="11"/>
  <c r="V1907" i="11"/>
  <c r="W1907" i="11"/>
  <c r="X1907" i="11"/>
  <c r="AA1907" i="11"/>
  <c r="U1908" i="11"/>
  <c r="V1908" i="11"/>
  <c r="W1908" i="11"/>
  <c r="X1908" i="11"/>
  <c r="AA1908" i="11"/>
  <c r="V1909" i="11"/>
  <c r="W1909" i="11"/>
  <c r="X1909" i="11"/>
  <c r="AA1909" i="11"/>
  <c r="U1910" i="11"/>
  <c r="V1910" i="11"/>
  <c r="W1910" i="11"/>
  <c r="X1910" i="11"/>
  <c r="AA1910" i="11"/>
  <c r="U1911" i="11"/>
  <c r="V1911" i="11"/>
  <c r="W1911" i="11"/>
  <c r="X1911" i="11"/>
  <c r="AA1911" i="11"/>
  <c r="U1912" i="11"/>
  <c r="V1912" i="11"/>
  <c r="W1912" i="11"/>
  <c r="X1912" i="11"/>
  <c r="AA1912" i="11"/>
  <c r="V1913" i="11"/>
  <c r="W1913" i="11"/>
  <c r="X1913" i="11"/>
  <c r="AA1913" i="11"/>
  <c r="U1914" i="11"/>
  <c r="V1914" i="11"/>
  <c r="W1914" i="11"/>
  <c r="X1914" i="11"/>
  <c r="AA1914" i="11"/>
  <c r="U1915" i="11"/>
  <c r="V1915" i="11"/>
  <c r="W1915" i="11"/>
  <c r="X1915" i="11"/>
  <c r="AA1915" i="11"/>
  <c r="U1916" i="11"/>
  <c r="V1916" i="11"/>
  <c r="W1916" i="11"/>
  <c r="X1916" i="11"/>
  <c r="AA1916" i="11"/>
  <c r="V1917" i="11"/>
  <c r="W1917" i="11"/>
  <c r="X1917" i="11"/>
  <c r="AA1917" i="11"/>
  <c r="U1918" i="11"/>
  <c r="V1918" i="11"/>
  <c r="W1918" i="11"/>
  <c r="X1918" i="11"/>
  <c r="AA1918" i="11"/>
  <c r="U1919" i="11"/>
  <c r="V1919" i="11"/>
  <c r="W1919" i="11"/>
  <c r="X1919" i="11"/>
  <c r="AA1919" i="11"/>
  <c r="U1920" i="11"/>
  <c r="V1920" i="11"/>
  <c r="W1920" i="11"/>
  <c r="X1920" i="11"/>
  <c r="AA1920" i="11"/>
  <c r="V1921" i="11"/>
  <c r="W1921" i="11"/>
  <c r="X1921" i="11"/>
  <c r="AA1921" i="11"/>
  <c r="U1922" i="11"/>
  <c r="V1922" i="11"/>
  <c r="W1922" i="11"/>
  <c r="X1922" i="11"/>
  <c r="AA1922" i="11"/>
  <c r="U1923" i="11"/>
  <c r="V1923" i="11"/>
  <c r="W1923" i="11"/>
  <c r="X1923" i="11"/>
  <c r="AA1923" i="11"/>
  <c r="U1924" i="11"/>
  <c r="V1924" i="11"/>
  <c r="W1924" i="11"/>
  <c r="X1924" i="11"/>
  <c r="AA1924" i="11"/>
  <c r="V1925" i="11"/>
  <c r="W1925" i="11"/>
  <c r="X1925" i="11"/>
  <c r="AA1925" i="11"/>
  <c r="U1926" i="11"/>
  <c r="V1926" i="11"/>
  <c r="W1926" i="11"/>
  <c r="X1926" i="11"/>
  <c r="AA1926" i="11"/>
  <c r="U1927" i="11"/>
  <c r="V1927" i="11"/>
  <c r="W1927" i="11"/>
  <c r="X1927" i="11"/>
  <c r="AA1927" i="11"/>
  <c r="U1928" i="11"/>
  <c r="V1928" i="11"/>
  <c r="W1928" i="11"/>
  <c r="X1928" i="11"/>
  <c r="AA1928" i="11"/>
  <c r="V1929" i="11"/>
  <c r="W1929" i="11"/>
  <c r="X1929" i="11"/>
  <c r="AA1929" i="11"/>
  <c r="U1930" i="11"/>
  <c r="V1930" i="11"/>
  <c r="W1930" i="11"/>
  <c r="X1930" i="11"/>
  <c r="AA1930" i="11"/>
  <c r="U1931" i="11"/>
  <c r="V1931" i="11"/>
  <c r="W1931" i="11"/>
  <c r="X1931" i="11"/>
  <c r="AA1931" i="11"/>
  <c r="U1932" i="11"/>
  <c r="V1932" i="11"/>
  <c r="W1932" i="11"/>
  <c r="X1932" i="11"/>
  <c r="AA1932" i="11"/>
  <c r="V1933" i="11"/>
  <c r="W1933" i="11"/>
  <c r="X1933" i="11"/>
  <c r="AA1933" i="11"/>
  <c r="U1934" i="11"/>
  <c r="V1934" i="11"/>
  <c r="W1934" i="11"/>
  <c r="X1934" i="11"/>
  <c r="AA1934" i="11"/>
  <c r="U1935" i="11"/>
  <c r="V1935" i="11"/>
  <c r="W1935" i="11"/>
  <c r="X1935" i="11"/>
  <c r="AA1935" i="11"/>
  <c r="U1936" i="11"/>
  <c r="V1936" i="11"/>
  <c r="W1936" i="11"/>
  <c r="X1936" i="11"/>
  <c r="AA1936" i="11"/>
  <c r="V1937" i="11"/>
  <c r="W1937" i="11"/>
  <c r="X1937" i="11"/>
  <c r="AA1937" i="11"/>
  <c r="U1938" i="11"/>
  <c r="V1938" i="11"/>
  <c r="W1938" i="11"/>
  <c r="X1938" i="11"/>
  <c r="AA1938" i="11"/>
  <c r="U1939" i="11"/>
  <c r="V1939" i="11"/>
  <c r="W1939" i="11"/>
  <c r="X1939" i="11"/>
  <c r="AA1939" i="11"/>
  <c r="U1940" i="11"/>
  <c r="V1940" i="11"/>
  <c r="W1940" i="11"/>
  <c r="X1940" i="11"/>
  <c r="AA1940" i="11"/>
  <c r="V1941" i="11"/>
  <c r="W1941" i="11"/>
  <c r="X1941" i="11"/>
  <c r="AA1941" i="11"/>
  <c r="U1942" i="11"/>
  <c r="V1942" i="11"/>
  <c r="W1942" i="11"/>
  <c r="X1942" i="11"/>
  <c r="AA1942" i="11"/>
  <c r="U1943" i="11"/>
  <c r="V1943" i="11"/>
  <c r="W1943" i="11"/>
  <c r="X1943" i="11"/>
  <c r="AA1943" i="11"/>
  <c r="U1944" i="11"/>
  <c r="V1944" i="11"/>
  <c r="W1944" i="11"/>
  <c r="X1944" i="11"/>
  <c r="AA1944" i="11"/>
  <c r="V1945" i="11"/>
  <c r="W1945" i="11"/>
  <c r="X1945" i="11"/>
  <c r="AA1945" i="11"/>
  <c r="U1946" i="11"/>
  <c r="V1946" i="11"/>
  <c r="W1946" i="11"/>
  <c r="X1946" i="11"/>
  <c r="AA1946" i="11"/>
  <c r="U1947" i="11"/>
  <c r="V1947" i="11"/>
  <c r="W1947" i="11"/>
  <c r="X1947" i="11"/>
  <c r="AA1947" i="11"/>
  <c r="U1948" i="11"/>
  <c r="V1948" i="11"/>
  <c r="W1948" i="11"/>
  <c r="X1948" i="11"/>
  <c r="AA1948" i="11"/>
  <c r="V1949" i="11"/>
  <c r="W1949" i="11"/>
  <c r="X1949" i="11"/>
  <c r="AA1949" i="11"/>
  <c r="U1950" i="11"/>
  <c r="V1950" i="11"/>
  <c r="W1950" i="11"/>
  <c r="X1950" i="11"/>
  <c r="AA1950" i="11"/>
  <c r="U1951" i="11"/>
  <c r="V1951" i="11"/>
  <c r="W1951" i="11"/>
  <c r="X1951" i="11"/>
  <c r="AA1951" i="11"/>
  <c r="U1952" i="11"/>
  <c r="V1952" i="11"/>
  <c r="W1952" i="11"/>
  <c r="X1952" i="11"/>
  <c r="AA1952" i="11"/>
  <c r="V1953" i="11"/>
  <c r="W1953" i="11"/>
  <c r="X1953" i="11"/>
  <c r="AA1953" i="11"/>
  <c r="U1954" i="11"/>
  <c r="V1954" i="11"/>
  <c r="W1954" i="11"/>
  <c r="X1954" i="11"/>
  <c r="AA1954" i="11"/>
  <c r="U1955" i="11"/>
  <c r="V1955" i="11"/>
  <c r="W1955" i="11"/>
  <c r="X1955" i="11"/>
  <c r="AA1955" i="11"/>
  <c r="U1956" i="11"/>
  <c r="V1956" i="11"/>
  <c r="W1956" i="11"/>
  <c r="X1956" i="11"/>
  <c r="AA1956" i="11"/>
  <c r="V1957" i="11"/>
  <c r="W1957" i="11"/>
  <c r="X1957" i="11"/>
  <c r="AA1957" i="11"/>
  <c r="U1958" i="11"/>
  <c r="V1958" i="11"/>
  <c r="W1958" i="11"/>
  <c r="X1958" i="11"/>
  <c r="AA1958" i="11"/>
  <c r="U1959" i="11"/>
  <c r="V1959" i="11"/>
  <c r="W1959" i="11"/>
  <c r="X1959" i="11"/>
  <c r="AA1959" i="11"/>
  <c r="U1960" i="11"/>
  <c r="V1960" i="11"/>
  <c r="W1960" i="11"/>
  <c r="X1960" i="11"/>
  <c r="AA1960" i="11"/>
  <c r="V1961" i="11"/>
  <c r="W1961" i="11"/>
  <c r="X1961" i="11"/>
  <c r="AA1961" i="11"/>
  <c r="U1962" i="11"/>
  <c r="V1962" i="11"/>
  <c r="W1962" i="11"/>
  <c r="X1962" i="11"/>
  <c r="AA1962" i="11"/>
  <c r="U1963" i="11"/>
  <c r="V1963" i="11"/>
  <c r="W1963" i="11"/>
  <c r="X1963" i="11"/>
  <c r="AA1963" i="11"/>
  <c r="U1964" i="11"/>
  <c r="V1964" i="11"/>
  <c r="W1964" i="11"/>
  <c r="X1964" i="11"/>
  <c r="AA1964" i="11"/>
  <c r="V1965" i="11"/>
  <c r="W1965" i="11"/>
  <c r="X1965" i="11"/>
  <c r="AA1965" i="11"/>
  <c r="U1966" i="11"/>
  <c r="V1966" i="11"/>
  <c r="W1966" i="11"/>
  <c r="X1966" i="11"/>
  <c r="AA1966" i="11"/>
  <c r="U1967" i="11"/>
  <c r="V1967" i="11"/>
  <c r="W1967" i="11"/>
  <c r="X1967" i="11"/>
  <c r="AA1967" i="11"/>
  <c r="U1968" i="11"/>
  <c r="V1968" i="11"/>
  <c r="W1968" i="11"/>
  <c r="X1968" i="11"/>
  <c r="AA1968" i="11"/>
  <c r="V1969" i="11"/>
  <c r="W1969" i="11"/>
  <c r="X1969" i="11"/>
  <c r="AA1969" i="11"/>
  <c r="U1970" i="11"/>
  <c r="V1970" i="11"/>
  <c r="W1970" i="11"/>
  <c r="X1970" i="11"/>
  <c r="AA1970" i="11"/>
  <c r="U1971" i="11"/>
  <c r="V1971" i="11"/>
  <c r="W1971" i="11"/>
  <c r="X1971" i="11"/>
  <c r="AA1971" i="11"/>
  <c r="U1972" i="11"/>
  <c r="V1972" i="11"/>
  <c r="W1972" i="11"/>
  <c r="X1972" i="11"/>
  <c r="AA1972" i="11"/>
  <c r="V1973" i="11"/>
  <c r="W1973" i="11"/>
  <c r="X1973" i="11"/>
  <c r="AA1973" i="11"/>
  <c r="U1974" i="11"/>
  <c r="V1974" i="11"/>
  <c r="W1974" i="11"/>
  <c r="X1974" i="11"/>
  <c r="AA1974" i="11"/>
  <c r="U1975" i="11"/>
  <c r="V1975" i="11"/>
  <c r="W1975" i="11"/>
  <c r="X1975" i="11"/>
  <c r="AA1975" i="11"/>
  <c r="U1976" i="11"/>
  <c r="V1976" i="11"/>
  <c r="W1976" i="11"/>
  <c r="X1976" i="11"/>
  <c r="AA1976" i="11"/>
  <c r="V1977" i="11"/>
  <c r="W1977" i="11"/>
  <c r="X1977" i="11"/>
  <c r="AA1977" i="11"/>
  <c r="U1978" i="11"/>
  <c r="V1978" i="11"/>
  <c r="W1978" i="11"/>
  <c r="X1978" i="11"/>
  <c r="AA1978" i="11"/>
  <c r="U1979" i="11"/>
  <c r="V1979" i="11"/>
  <c r="W1979" i="11"/>
  <c r="X1979" i="11"/>
  <c r="AA1979" i="11"/>
  <c r="U1980" i="11"/>
  <c r="V1980" i="11"/>
  <c r="W1980" i="11"/>
  <c r="X1980" i="11"/>
  <c r="AA1980" i="11"/>
  <c r="V1981" i="11"/>
  <c r="W1981" i="11"/>
  <c r="X1981" i="11"/>
  <c r="AA1981" i="11"/>
  <c r="U1982" i="11"/>
  <c r="V1982" i="11"/>
  <c r="W1982" i="11"/>
  <c r="X1982" i="11"/>
  <c r="AA1982" i="11"/>
  <c r="U1983" i="11"/>
  <c r="V1983" i="11"/>
  <c r="W1983" i="11"/>
  <c r="X1983" i="11"/>
  <c r="AA1983" i="11"/>
  <c r="U1984" i="11"/>
  <c r="V1984" i="11"/>
  <c r="W1984" i="11"/>
  <c r="X1984" i="11"/>
  <c r="AA1984" i="11"/>
  <c r="V1985" i="11"/>
  <c r="W1985" i="11"/>
  <c r="X1985" i="11"/>
  <c r="AA1985" i="11"/>
  <c r="U1986" i="11"/>
  <c r="V1986" i="11"/>
  <c r="W1986" i="11"/>
  <c r="X1986" i="11"/>
  <c r="AA1986" i="11"/>
  <c r="U1987" i="11"/>
  <c r="V1987" i="11"/>
  <c r="W1987" i="11"/>
  <c r="X1987" i="11"/>
  <c r="AA1987" i="11"/>
  <c r="U1988" i="11"/>
  <c r="V1988" i="11"/>
  <c r="W1988" i="11"/>
  <c r="X1988" i="11"/>
  <c r="AA1988" i="11"/>
  <c r="V1989" i="11"/>
  <c r="W1989" i="11"/>
  <c r="X1989" i="11"/>
  <c r="AA1989" i="11"/>
  <c r="U1990" i="11"/>
  <c r="V1990" i="11"/>
  <c r="W1990" i="11"/>
  <c r="X1990" i="11"/>
  <c r="AA1990" i="11"/>
  <c r="U1991" i="11"/>
  <c r="V1991" i="11"/>
  <c r="W1991" i="11"/>
  <c r="X1991" i="11"/>
  <c r="AA1991" i="11"/>
  <c r="U1992" i="11"/>
  <c r="V1992" i="11"/>
  <c r="W1992" i="11"/>
  <c r="X1992" i="11"/>
  <c r="AA1992" i="11"/>
  <c r="V1993" i="11"/>
  <c r="W1993" i="11"/>
  <c r="X1993" i="11"/>
  <c r="AA1993" i="11"/>
  <c r="U1994" i="11"/>
  <c r="V1994" i="11"/>
  <c r="W1994" i="11"/>
  <c r="X1994" i="11"/>
  <c r="AA1994" i="11"/>
  <c r="U1995" i="11"/>
  <c r="V1995" i="11"/>
  <c r="W1995" i="11"/>
  <c r="X1995" i="11"/>
  <c r="AA1995" i="11"/>
  <c r="U1996" i="11"/>
  <c r="V1996" i="11"/>
  <c r="W1996" i="11"/>
  <c r="X1996" i="11"/>
  <c r="AA1996" i="11"/>
  <c r="V1997" i="11"/>
  <c r="W1997" i="11"/>
  <c r="X1997" i="11"/>
  <c r="AA1997" i="11"/>
  <c r="U1998" i="11"/>
  <c r="V1998" i="11"/>
  <c r="W1998" i="11"/>
  <c r="X1998" i="11"/>
  <c r="AA1998" i="11"/>
  <c r="U1999" i="11"/>
  <c r="V1999" i="11"/>
  <c r="W1999" i="11"/>
  <c r="X1999" i="11"/>
  <c r="AA1999" i="11"/>
  <c r="U2000" i="11"/>
  <c r="V2000" i="11"/>
  <c r="W2000" i="11"/>
  <c r="X2000" i="11"/>
  <c r="AA2000" i="11"/>
  <c r="V2001" i="11"/>
  <c r="W2001" i="11"/>
  <c r="X2001" i="11"/>
  <c r="AA2001" i="11"/>
  <c r="U2002" i="11"/>
  <c r="V2002" i="11"/>
  <c r="W2002" i="11"/>
  <c r="X2002" i="11"/>
  <c r="AA2002" i="11"/>
  <c r="U2003" i="11"/>
  <c r="V2003" i="11"/>
  <c r="W2003" i="11"/>
  <c r="X2003" i="11"/>
  <c r="AA2003" i="11"/>
  <c r="U2004" i="11"/>
  <c r="V2004" i="11"/>
  <c r="W2004" i="11"/>
  <c r="X2004" i="11"/>
  <c r="AA2004" i="11"/>
  <c r="V2005" i="11"/>
  <c r="W2005" i="11"/>
  <c r="X2005" i="11"/>
  <c r="AA2005" i="11"/>
  <c r="U2006" i="11"/>
  <c r="V2006" i="11"/>
  <c r="W2006" i="11"/>
  <c r="X2006" i="11"/>
  <c r="AA2006" i="11"/>
  <c r="U2007" i="11"/>
  <c r="V2007" i="11"/>
  <c r="W2007" i="11"/>
  <c r="X2007" i="11"/>
  <c r="AA2007" i="11"/>
  <c r="U2008" i="11"/>
  <c r="V2008" i="11"/>
  <c r="W2008" i="11"/>
  <c r="X2008" i="11"/>
  <c r="AA2008" i="11"/>
  <c r="V2009" i="11"/>
  <c r="W2009" i="11"/>
  <c r="X2009" i="11"/>
  <c r="AA2009" i="11"/>
  <c r="U2010" i="11"/>
  <c r="V2010" i="11"/>
  <c r="W2010" i="11"/>
  <c r="X2010" i="11"/>
  <c r="AA2010" i="11"/>
  <c r="U2011" i="11"/>
  <c r="V2011" i="11"/>
  <c r="W2011" i="11"/>
  <c r="X2011" i="11"/>
  <c r="AA2011" i="11"/>
  <c r="U2012" i="11"/>
  <c r="V2012" i="11"/>
  <c r="W2012" i="11"/>
  <c r="X2012" i="11"/>
  <c r="AA2012" i="11"/>
  <c r="V2013" i="11"/>
  <c r="W2013" i="11"/>
  <c r="X2013" i="11"/>
  <c r="AA2013" i="11"/>
  <c r="U2014" i="11"/>
  <c r="V2014" i="11"/>
  <c r="W2014" i="11"/>
  <c r="X2014" i="11"/>
  <c r="AA2014" i="11"/>
  <c r="U2015" i="11"/>
  <c r="V2015" i="11"/>
  <c r="W2015" i="11"/>
  <c r="X2015" i="11"/>
  <c r="AA2015" i="11"/>
  <c r="U2016" i="11"/>
  <c r="V2016" i="11"/>
  <c r="W2016" i="11"/>
  <c r="X2016" i="11"/>
  <c r="AA2016" i="11"/>
  <c r="V2017" i="11"/>
  <c r="W2017" i="11"/>
  <c r="X2017" i="11"/>
  <c r="AA2017" i="11"/>
  <c r="U2018" i="11"/>
  <c r="V2018" i="11"/>
  <c r="W2018" i="11"/>
  <c r="X2018" i="11"/>
  <c r="AA2018" i="11"/>
  <c r="U2019" i="11"/>
  <c r="V2019" i="11"/>
  <c r="W2019" i="11"/>
  <c r="X2019" i="11"/>
  <c r="AA2019" i="11"/>
  <c r="U2020" i="11"/>
  <c r="V2020" i="11"/>
  <c r="W2020" i="11"/>
  <c r="X2020" i="11"/>
  <c r="AA2020" i="11"/>
  <c r="V2021" i="11"/>
  <c r="W2021" i="11"/>
  <c r="X2021" i="11"/>
  <c r="AA2021" i="11"/>
  <c r="U2022" i="11"/>
  <c r="V2022" i="11"/>
  <c r="W2022" i="11"/>
  <c r="X2022" i="11"/>
  <c r="AA2022" i="11"/>
  <c r="U2023" i="11"/>
  <c r="V2023" i="11"/>
  <c r="W2023" i="11"/>
  <c r="X2023" i="11"/>
  <c r="AA2023" i="11"/>
  <c r="U2024" i="11"/>
  <c r="V2024" i="11"/>
  <c r="W2024" i="11"/>
  <c r="X2024" i="11"/>
  <c r="AA2024" i="11"/>
  <c r="V2025" i="11"/>
  <c r="W2025" i="11"/>
  <c r="X2025" i="11"/>
  <c r="AA2025" i="11"/>
  <c r="U2026" i="11"/>
  <c r="V2026" i="11"/>
  <c r="W2026" i="11"/>
  <c r="X2026" i="11"/>
  <c r="AA2026" i="11"/>
  <c r="U2027" i="11"/>
  <c r="V2027" i="11"/>
  <c r="W2027" i="11"/>
  <c r="X2027" i="11"/>
  <c r="AA2027" i="11"/>
  <c r="U2028" i="11"/>
  <c r="V2028" i="11"/>
  <c r="W2028" i="11"/>
  <c r="X2028" i="11"/>
  <c r="AA2028" i="11"/>
  <c r="V2029" i="11"/>
  <c r="W2029" i="11"/>
  <c r="X2029" i="11"/>
  <c r="AA2029" i="11"/>
  <c r="U2030" i="11"/>
  <c r="V2030" i="11"/>
  <c r="W2030" i="11"/>
  <c r="X2030" i="11"/>
  <c r="AA2030" i="11"/>
  <c r="U2031" i="11"/>
  <c r="V2031" i="11"/>
  <c r="W2031" i="11"/>
  <c r="X2031" i="11"/>
  <c r="AA2031" i="11"/>
  <c r="U2032" i="11"/>
  <c r="V2032" i="11"/>
  <c r="W2032" i="11"/>
  <c r="X2032" i="11"/>
  <c r="AA2032" i="11"/>
  <c r="V2033" i="11"/>
  <c r="W2033" i="11"/>
  <c r="X2033" i="11"/>
  <c r="AA2033" i="11"/>
  <c r="U2034" i="11"/>
  <c r="V2034" i="11"/>
  <c r="W2034" i="11"/>
  <c r="X2034" i="11"/>
  <c r="AA2034" i="11"/>
  <c r="U2035" i="11"/>
  <c r="V2035" i="11"/>
  <c r="W2035" i="11"/>
  <c r="X2035" i="11"/>
  <c r="AA2035" i="11"/>
  <c r="U2036" i="11"/>
  <c r="V2036" i="11"/>
  <c r="W2036" i="11"/>
  <c r="X2036" i="11"/>
  <c r="AA2036" i="11"/>
  <c r="V2037" i="11"/>
  <c r="W2037" i="11"/>
  <c r="X2037" i="11"/>
  <c r="AA2037" i="11"/>
  <c r="U2038" i="11"/>
  <c r="V2038" i="11"/>
  <c r="W2038" i="11"/>
  <c r="X2038" i="11"/>
  <c r="AA2038" i="11"/>
  <c r="U2039" i="11"/>
  <c r="V2039" i="11"/>
  <c r="W2039" i="11"/>
  <c r="X2039" i="11"/>
  <c r="AA2039" i="11"/>
  <c r="U2040" i="11"/>
  <c r="V2040" i="11"/>
  <c r="W2040" i="11"/>
  <c r="X2040" i="11"/>
  <c r="AA2040" i="11"/>
  <c r="V2041" i="11"/>
  <c r="W2041" i="11"/>
  <c r="X2041" i="11"/>
  <c r="AA2041" i="11"/>
  <c r="U2042" i="11"/>
  <c r="V2042" i="11"/>
  <c r="W2042" i="11"/>
  <c r="X2042" i="11"/>
  <c r="AA2042" i="11"/>
  <c r="U2043" i="11"/>
  <c r="V2043" i="11"/>
  <c r="W2043" i="11"/>
  <c r="X2043" i="11"/>
  <c r="AA2043" i="11"/>
  <c r="U2044" i="11"/>
  <c r="V2044" i="11"/>
  <c r="W2044" i="11"/>
  <c r="X2044" i="11"/>
  <c r="AA2044" i="11"/>
  <c r="V2045" i="11"/>
  <c r="W2045" i="11"/>
  <c r="X2045" i="11"/>
  <c r="AA2045" i="11"/>
  <c r="U2046" i="11"/>
  <c r="V2046" i="11"/>
  <c r="W2046" i="11"/>
  <c r="X2046" i="11"/>
  <c r="AA2046" i="11"/>
  <c r="U2047" i="11"/>
  <c r="V2047" i="11"/>
  <c r="W2047" i="11"/>
  <c r="X2047" i="11"/>
  <c r="AA2047" i="11"/>
  <c r="U2048" i="11"/>
  <c r="V2048" i="11"/>
  <c r="W2048" i="11"/>
  <c r="X2048" i="11"/>
  <c r="AA2048" i="11"/>
  <c r="V2049" i="11"/>
  <c r="W2049" i="11"/>
  <c r="X2049" i="11"/>
  <c r="AA2049" i="11"/>
  <c r="U2050" i="11"/>
  <c r="V2050" i="11"/>
  <c r="W2050" i="11"/>
  <c r="X2050" i="11"/>
  <c r="AA2050" i="11"/>
  <c r="U2051" i="11"/>
  <c r="V2051" i="11"/>
  <c r="W2051" i="11"/>
  <c r="X2051" i="11"/>
  <c r="AA2051" i="11"/>
  <c r="U2052" i="11"/>
  <c r="V2052" i="11"/>
  <c r="W2052" i="11"/>
  <c r="X2052" i="11"/>
  <c r="AA2052" i="11"/>
  <c r="V2053" i="11"/>
  <c r="W2053" i="11"/>
  <c r="X2053" i="11"/>
  <c r="AA2053" i="11"/>
  <c r="U2054" i="11"/>
  <c r="V2054" i="11"/>
  <c r="W2054" i="11"/>
  <c r="X2054" i="11"/>
  <c r="AA2054" i="11"/>
  <c r="U2055" i="11"/>
  <c r="V2055" i="11"/>
  <c r="W2055" i="11"/>
  <c r="X2055" i="11"/>
  <c r="AA2055" i="11"/>
  <c r="U2056" i="11"/>
  <c r="V2056" i="11"/>
  <c r="W2056" i="11"/>
  <c r="X2056" i="11"/>
  <c r="AA2056" i="11"/>
  <c r="V2057" i="11"/>
  <c r="W2057" i="11"/>
  <c r="X2057" i="11"/>
  <c r="AA2057" i="11"/>
  <c r="U2058" i="11"/>
  <c r="V2058" i="11"/>
  <c r="W2058" i="11"/>
  <c r="X2058" i="11"/>
  <c r="AA2058" i="11"/>
  <c r="U2059" i="11"/>
  <c r="V2059" i="11"/>
  <c r="W2059" i="11"/>
  <c r="X2059" i="11"/>
  <c r="AA2059" i="11"/>
  <c r="U2060" i="11"/>
  <c r="V2060" i="11"/>
  <c r="W2060" i="11"/>
  <c r="X2060" i="11"/>
  <c r="AA2060" i="11"/>
  <c r="V2061" i="11"/>
  <c r="W2061" i="11"/>
  <c r="X2061" i="11"/>
  <c r="AA2061" i="11"/>
  <c r="U2062" i="11"/>
  <c r="V2062" i="11"/>
  <c r="W2062" i="11"/>
  <c r="X2062" i="11"/>
  <c r="AA2062" i="11"/>
  <c r="U2063" i="11"/>
  <c r="V2063" i="11"/>
  <c r="W2063" i="11"/>
  <c r="X2063" i="11"/>
  <c r="AA2063" i="11"/>
  <c r="U2064" i="11"/>
  <c r="V2064" i="11"/>
  <c r="W2064" i="11"/>
  <c r="X2064" i="11"/>
  <c r="AA2064" i="11"/>
  <c r="V2065" i="11"/>
  <c r="W2065" i="11"/>
  <c r="X2065" i="11"/>
  <c r="AA2065" i="11"/>
  <c r="U2066" i="11"/>
  <c r="V2066" i="11"/>
  <c r="W2066" i="11"/>
  <c r="X2066" i="11"/>
  <c r="AA2066" i="11"/>
  <c r="U2067" i="11"/>
  <c r="V2067" i="11"/>
  <c r="W2067" i="11"/>
  <c r="X2067" i="11"/>
  <c r="AA2067" i="11"/>
  <c r="U2068" i="11"/>
  <c r="V2068" i="11"/>
  <c r="W2068" i="11"/>
  <c r="X2068" i="11"/>
  <c r="AA2068" i="11"/>
  <c r="V2069" i="11"/>
  <c r="W2069" i="11"/>
  <c r="X2069" i="11"/>
  <c r="AA2069" i="11"/>
  <c r="U2070" i="11"/>
  <c r="V2070" i="11"/>
  <c r="W2070" i="11"/>
  <c r="X2070" i="11"/>
  <c r="AA2070" i="11"/>
  <c r="U2071" i="11"/>
  <c r="V2071" i="11"/>
  <c r="W2071" i="11"/>
  <c r="X2071" i="11"/>
  <c r="AA2071" i="11"/>
  <c r="U2072" i="11"/>
  <c r="V2072" i="11"/>
  <c r="W2072" i="11"/>
  <c r="X2072" i="11"/>
  <c r="AA2072" i="11"/>
  <c r="V2073" i="11"/>
  <c r="W2073" i="11"/>
  <c r="X2073" i="11"/>
  <c r="AA2073" i="11"/>
  <c r="U2074" i="11"/>
  <c r="V2074" i="11"/>
  <c r="W2074" i="11"/>
  <c r="X2074" i="11"/>
  <c r="AA2074" i="11"/>
  <c r="U2075" i="11"/>
  <c r="V2075" i="11"/>
  <c r="W2075" i="11"/>
  <c r="X2075" i="11"/>
  <c r="AA2075" i="11"/>
  <c r="U2076" i="11"/>
  <c r="V2076" i="11"/>
  <c r="W2076" i="11"/>
  <c r="X2076" i="11"/>
  <c r="AA2076" i="11"/>
  <c r="V2077" i="11"/>
  <c r="W2077" i="11"/>
  <c r="X2077" i="11"/>
  <c r="AA2077" i="11"/>
  <c r="U2078" i="11"/>
  <c r="V2078" i="11"/>
  <c r="W2078" i="11"/>
  <c r="X2078" i="11"/>
  <c r="AA2078" i="11"/>
  <c r="U2079" i="11"/>
  <c r="V2079" i="11"/>
  <c r="W2079" i="11"/>
  <c r="X2079" i="11"/>
  <c r="AA2079" i="11"/>
  <c r="U2080" i="11"/>
  <c r="V2080" i="11"/>
  <c r="W2080" i="11"/>
  <c r="X2080" i="11"/>
  <c r="AA2080" i="11"/>
  <c r="V2081" i="11"/>
  <c r="W2081" i="11"/>
  <c r="X2081" i="11"/>
  <c r="AA2081" i="11"/>
  <c r="U2082" i="11"/>
  <c r="V2082" i="11"/>
  <c r="W2082" i="11"/>
  <c r="X2082" i="11"/>
  <c r="AA2082" i="11"/>
  <c r="U2083" i="11"/>
  <c r="V2083" i="11"/>
  <c r="W2083" i="11"/>
  <c r="X2083" i="11"/>
  <c r="AA2083" i="11"/>
  <c r="U2084" i="11"/>
  <c r="V2084" i="11"/>
  <c r="W2084" i="11"/>
  <c r="X2084" i="11"/>
  <c r="AA2084" i="11"/>
  <c r="V2085" i="11"/>
  <c r="W2085" i="11"/>
  <c r="X2085" i="11"/>
  <c r="AA2085" i="11"/>
  <c r="U2086" i="11"/>
  <c r="V2086" i="11"/>
  <c r="W2086" i="11"/>
  <c r="X2086" i="11"/>
  <c r="AA2086" i="11"/>
  <c r="U2087" i="11"/>
  <c r="V2087" i="11"/>
  <c r="W2087" i="11"/>
  <c r="X2087" i="11"/>
  <c r="AA2087" i="11"/>
  <c r="U2088" i="11"/>
  <c r="V2088" i="11"/>
  <c r="W2088" i="11"/>
  <c r="X2088" i="11"/>
  <c r="AA2088" i="11"/>
  <c r="V2089" i="11"/>
  <c r="W2089" i="11"/>
  <c r="X2089" i="11"/>
  <c r="AA2089" i="11"/>
  <c r="U2090" i="11"/>
  <c r="V2090" i="11"/>
  <c r="W2090" i="11"/>
  <c r="X2090" i="11"/>
  <c r="AA2090" i="11"/>
  <c r="U2091" i="11"/>
  <c r="V2091" i="11"/>
  <c r="W2091" i="11"/>
  <c r="X2091" i="11"/>
  <c r="AA2091" i="11"/>
  <c r="U2092" i="11"/>
  <c r="V2092" i="11"/>
  <c r="W2092" i="11"/>
  <c r="X2092" i="11"/>
  <c r="AA2092" i="11"/>
  <c r="V2093" i="11"/>
  <c r="W2093" i="11"/>
  <c r="X2093" i="11"/>
  <c r="AA2093" i="11"/>
  <c r="U2094" i="11"/>
  <c r="V2094" i="11"/>
  <c r="W2094" i="11"/>
  <c r="X2094" i="11"/>
  <c r="AA2094" i="11"/>
  <c r="U2095" i="11"/>
  <c r="V2095" i="11"/>
  <c r="W2095" i="11"/>
  <c r="X2095" i="11"/>
  <c r="AA2095" i="11"/>
  <c r="U2096" i="11"/>
  <c r="V2096" i="11"/>
  <c r="W2096" i="11"/>
  <c r="X2096" i="11"/>
  <c r="AA2096" i="11"/>
  <c r="V2097" i="11"/>
  <c r="W2097" i="11"/>
  <c r="X2097" i="11"/>
  <c r="AA2097" i="11"/>
  <c r="U2098" i="11"/>
  <c r="V2098" i="11"/>
  <c r="W2098" i="11"/>
  <c r="X2098" i="11"/>
  <c r="AA2098" i="11"/>
  <c r="U2099" i="11"/>
  <c r="V2099" i="11"/>
  <c r="W2099" i="11"/>
  <c r="X2099" i="11"/>
  <c r="AA2099" i="11"/>
  <c r="U2100" i="11"/>
  <c r="V2100" i="11"/>
  <c r="W2100" i="11"/>
  <c r="X2100" i="11"/>
  <c r="AA2100" i="11"/>
  <c r="V2101" i="11"/>
  <c r="W2101" i="11"/>
  <c r="X2101" i="11"/>
  <c r="AA2101" i="11"/>
  <c r="U2102" i="11"/>
  <c r="V2102" i="11"/>
  <c r="W2102" i="11"/>
  <c r="X2102" i="11"/>
  <c r="AA2102" i="11"/>
  <c r="U2103" i="11"/>
  <c r="V2103" i="11"/>
  <c r="W2103" i="11"/>
  <c r="X2103" i="11"/>
  <c r="AA2103" i="11"/>
  <c r="U2104" i="11"/>
  <c r="V2104" i="11"/>
  <c r="W2104" i="11"/>
  <c r="X2104" i="11"/>
  <c r="AA2104" i="11"/>
  <c r="V2105" i="11"/>
  <c r="W2105" i="11"/>
  <c r="X2105" i="11"/>
  <c r="AA2105" i="11"/>
  <c r="U2106" i="11"/>
  <c r="V2106" i="11"/>
  <c r="W2106" i="11"/>
  <c r="X2106" i="11"/>
  <c r="AA2106" i="11"/>
  <c r="U2107" i="11"/>
  <c r="V2107" i="11"/>
  <c r="W2107" i="11"/>
  <c r="X2107" i="11"/>
  <c r="AA2107" i="11"/>
  <c r="U2108" i="11"/>
  <c r="V2108" i="11"/>
  <c r="W2108" i="11"/>
  <c r="X2108" i="11"/>
  <c r="AA2108" i="11"/>
  <c r="V2109" i="11"/>
  <c r="W2109" i="11"/>
  <c r="X2109" i="11"/>
  <c r="AA2109" i="11"/>
  <c r="U2110" i="11"/>
  <c r="V2110" i="11"/>
  <c r="W2110" i="11"/>
  <c r="X2110" i="11"/>
  <c r="AA2110" i="11"/>
  <c r="U2111" i="11"/>
  <c r="V2111" i="11"/>
  <c r="W2111" i="11"/>
  <c r="X2111" i="11"/>
  <c r="AA2111" i="11"/>
  <c r="U2112" i="11"/>
  <c r="V2112" i="11"/>
  <c r="W2112" i="11"/>
  <c r="X2112" i="11"/>
  <c r="AA2112" i="11"/>
  <c r="V2113" i="11"/>
  <c r="W2113" i="11"/>
  <c r="X2113" i="11"/>
  <c r="AA2113" i="11"/>
  <c r="U2114" i="11"/>
  <c r="V2114" i="11"/>
  <c r="W2114" i="11"/>
  <c r="X2114" i="11"/>
  <c r="AA2114" i="11"/>
  <c r="U2115" i="11"/>
  <c r="V2115" i="11"/>
  <c r="W2115" i="11"/>
  <c r="X2115" i="11"/>
  <c r="AA2115" i="11"/>
  <c r="U2116" i="11"/>
  <c r="V2116" i="11"/>
  <c r="W2116" i="11"/>
  <c r="X2116" i="11"/>
  <c r="AA2116" i="11"/>
  <c r="V2117" i="11"/>
  <c r="W2117" i="11"/>
  <c r="X2117" i="11"/>
  <c r="AA2117" i="11"/>
  <c r="U2118" i="11"/>
  <c r="V2118" i="11"/>
  <c r="W2118" i="11"/>
  <c r="X2118" i="11"/>
  <c r="AA2118" i="11"/>
  <c r="U2119" i="11"/>
  <c r="V2119" i="11"/>
  <c r="W2119" i="11"/>
  <c r="X2119" i="11"/>
  <c r="AA2119" i="11"/>
  <c r="U2120" i="11"/>
  <c r="V2120" i="11"/>
  <c r="W2120" i="11"/>
  <c r="X2120" i="11"/>
  <c r="AA2120" i="11"/>
  <c r="V2121" i="11"/>
  <c r="W2121" i="11"/>
  <c r="X2121" i="11"/>
  <c r="AA2121" i="11"/>
  <c r="U2122" i="11"/>
  <c r="V2122" i="11"/>
  <c r="W2122" i="11"/>
  <c r="X2122" i="11"/>
  <c r="AA2122" i="11"/>
  <c r="U2123" i="11"/>
  <c r="V2123" i="11"/>
  <c r="W2123" i="11"/>
  <c r="X2123" i="11"/>
  <c r="AA2123" i="11"/>
  <c r="U2124" i="11"/>
  <c r="V2124" i="11"/>
  <c r="W2124" i="11"/>
  <c r="X2124" i="11"/>
  <c r="AA2124" i="11"/>
  <c r="V2125" i="11"/>
  <c r="W2125" i="11"/>
  <c r="X2125" i="11"/>
  <c r="AA2125" i="11"/>
  <c r="U2126" i="11"/>
  <c r="V2126" i="11"/>
  <c r="W2126" i="11"/>
  <c r="X2126" i="11"/>
  <c r="AA2126" i="11"/>
  <c r="U2127" i="11"/>
  <c r="V2127" i="11"/>
  <c r="W2127" i="11"/>
  <c r="X2127" i="11"/>
  <c r="AA2127" i="11"/>
  <c r="U2128" i="11"/>
  <c r="V2128" i="11"/>
  <c r="W2128" i="11"/>
  <c r="X2128" i="11"/>
  <c r="AA2128" i="11"/>
  <c r="V2129" i="11"/>
  <c r="W2129" i="11"/>
  <c r="X2129" i="11"/>
  <c r="AA2129" i="11"/>
  <c r="U2130" i="11"/>
  <c r="V2130" i="11"/>
  <c r="W2130" i="11"/>
  <c r="X2130" i="11"/>
  <c r="AA2130" i="11"/>
  <c r="U2131" i="11"/>
  <c r="V2131" i="11"/>
  <c r="W2131" i="11"/>
  <c r="X2131" i="11"/>
  <c r="AA2131" i="11"/>
  <c r="U2132" i="11"/>
  <c r="V2132" i="11"/>
  <c r="W2132" i="11"/>
  <c r="X2132" i="11"/>
  <c r="AA2132" i="11"/>
  <c r="V2133" i="11"/>
  <c r="W2133" i="11"/>
  <c r="X2133" i="11"/>
  <c r="AA2133" i="11"/>
  <c r="U2134" i="11"/>
  <c r="V2134" i="11"/>
  <c r="W2134" i="11"/>
  <c r="X2134" i="11"/>
  <c r="AA2134" i="11"/>
  <c r="U2135" i="11"/>
  <c r="V2135" i="11"/>
  <c r="W2135" i="11"/>
  <c r="X2135" i="11"/>
  <c r="AA2135" i="11"/>
  <c r="U2136" i="11"/>
  <c r="V2136" i="11"/>
  <c r="W2136" i="11"/>
  <c r="X2136" i="11"/>
  <c r="AA2136" i="11"/>
  <c r="V2137" i="11"/>
  <c r="W2137" i="11"/>
  <c r="X2137" i="11"/>
  <c r="AA2137" i="11"/>
  <c r="U2138" i="11"/>
  <c r="V2138" i="11"/>
  <c r="W2138" i="11"/>
  <c r="X2138" i="11"/>
  <c r="AA2138" i="11"/>
  <c r="U2139" i="11"/>
  <c r="V2139" i="11"/>
  <c r="W2139" i="11"/>
  <c r="X2139" i="11"/>
  <c r="AA2139" i="11"/>
  <c r="U2140" i="11"/>
  <c r="V2140" i="11"/>
  <c r="W2140" i="11"/>
  <c r="X2140" i="11"/>
  <c r="AA2140" i="11"/>
  <c r="V2141" i="11"/>
  <c r="W2141" i="11"/>
  <c r="X2141" i="11"/>
  <c r="AA2141" i="11"/>
  <c r="U2142" i="11"/>
  <c r="V2142" i="11"/>
  <c r="W2142" i="11"/>
  <c r="X2142" i="11"/>
  <c r="AA2142" i="11"/>
  <c r="U2143" i="11"/>
  <c r="V2143" i="11"/>
  <c r="W2143" i="11"/>
  <c r="X2143" i="11"/>
  <c r="AA2143" i="11"/>
  <c r="U2144" i="11"/>
  <c r="V2144" i="11"/>
  <c r="W2144" i="11"/>
  <c r="X2144" i="11"/>
  <c r="AA2144" i="11"/>
  <c r="V2145" i="11"/>
  <c r="W2145" i="11"/>
  <c r="X2145" i="11"/>
  <c r="AA2145" i="11"/>
  <c r="U2146" i="11"/>
  <c r="V2146" i="11"/>
  <c r="W2146" i="11"/>
  <c r="X2146" i="11"/>
  <c r="AA2146" i="11"/>
  <c r="U2147" i="11"/>
  <c r="V2147" i="11"/>
  <c r="W2147" i="11"/>
  <c r="X2147" i="11"/>
  <c r="AA2147" i="11"/>
  <c r="U2148" i="11"/>
  <c r="V2148" i="11"/>
  <c r="W2148" i="11"/>
  <c r="X2148" i="11"/>
  <c r="AA2148" i="11"/>
  <c r="V2149" i="11"/>
  <c r="W2149" i="11"/>
  <c r="X2149" i="11"/>
  <c r="AA2149" i="11"/>
  <c r="U2150" i="11"/>
  <c r="V2150" i="11"/>
  <c r="W2150" i="11"/>
  <c r="X2150" i="11"/>
  <c r="AA2150" i="11"/>
  <c r="U2151" i="11"/>
  <c r="V2151" i="11"/>
  <c r="W2151" i="11"/>
  <c r="X2151" i="11"/>
  <c r="AA2151" i="11"/>
  <c r="U2152" i="11"/>
  <c r="V2152" i="11"/>
  <c r="W2152" i="11"/>
  <c r="X2152" i="11"/>
  <c r="AA2152" i="11"/>
  <c r="V2153" i="11"/>
  <c r="W2153" i="11"/>
  <c r="X2153" i="11"/>
  <c r="AA2153" i="11"/>
  <c r="U2154" i="11"/>
  <c r="V2154" i="11"/>
  <c r="W2154" i="11"/>
  <c r="X2154" i="11"/>
  <c r="AA2154" i="11"/>
  <c r="U2155" i="11"/>
  <c r="V2155" i="11"/>
  <c r="W2155" i="11"/>
  <c r="X2155" i="11"/>
  <c r="AA2155" i="11"/>
  <c r="U2156" i="11"/>
  <c r="V2156" i="11"/>
  <c r="W2156" i="11"/>
  <c r="X2156" i="11"/>
  <c r="AA2156" i="11"/>
  <c r="V2157" i="11"/>
  <c r="W2157" i="11"/>
  <c r="X2157" i="11"/>
  <c r="AA2157" i="11"/>
  <c r="U2158" i="11"/>
  <c r="V2158" i="11"/>
  <c r="W2158" i="11"/>
  <c r="X2158" i="11"/>
  <c r="AA2158" i="11"/>
  <c r="U2159" i="11"/>
  <c r="V2159" i="11"/>
  <c r="W2159" i="11"/>
  <c r="X2159" i="11"/>
  <c r="AA2159" i="11"/>
  <c r="U2160" i="11"/>
  <c r="V2160" i="11"/>
  <c r="W2160" i="11"/>
  <c r="X2160" i="11"/>
  <c r="AA2160" i="11"/>
  <c r="V2161" i="11"/>
  <c r="W2161" i="11"/>
  <c r="X2161" i="11"/>
  <c r="AA2161" i="11"/>
  <c r="U2162" i="11"/>
  <c r="V2162" i="11"/>
  <c r="W2162" i="11"/>
  <c r="X2162" i="11"/>
  <c r="AA2162" i="11"/>
  <c r="U2163" i="11"/>
  <c r="V2163" i="11"/>
  <c r="W2163" i="11"/>
  <c r="X2163" i="11"/>
  <c r="AA2163" i="11"/>
  <c r="U2164" i="11"/>
  <c r="V2164" i="11"/>
  <c r="W2164" i="11"/>
  <c r="X2164" i="11"/>
  <c r="AA2164" i="11"/>
  <c r="V2165" i="11"/>
  <c r="W2165" i="11"/>
  <c r="X2165" i="11"/>
  <c r="AA2165" i="11"/>
  <c r="U2166" i="11"/>
  <c r="V2166" i="11"/>
  <c r="W2166" i="11"/>
  <c r="X2166" i="11"/>
  <c r="AA2166" i="11"/>
  <c r="U2167" i="11"/>
  <c r="V2167" i="11"/>
  <c r="W2167" i="11"/>
  <c r="X2167" i="11"/>
  <c r="AA2167" i="11"/>
  <c r="U2168" i="11"/>
  <c r="V2168" i="11"/>
  <c r="W2168" i="11"/>
  <c r="X2168" i="11"/>
  <c r="AA2168" i="11"/>
  <c r="V2169" i="11"/>
  <c r="W2169" i="11"/>
  <c r="X2169" i="11"/>
  <c r="AA2169" i="11"/>
  <c r="U2170" i="11"/>
  <c r="V2170" i="11"/>
  <c r="W2170" i="11"/>
  <c r="X2170" i="11"/>
  <c r="AA2170" i="11"/>
  <c r="U2171" i="11"/>
  <c r="V2171" i="11"/>
  <c r="W2171" i="11"/>
  <c r="X2171" i="11"/>
  <c r="AA2171" i="11"/>
  <c r="U2172" i="11"/>
  <c r="V2172" i="11"/>
  <c r="W2172" i="11"/>
  <c r="X2172" i="11"/>
  <c r="AA2172" i="11"/>
  <c r="V2173" i="11"/>
  <c r="W2173" i="11"/>
  <c r="X2173" i="11"/>
  <c r="AA2173" i="11"/>
  <c r="U2174" i="11"/>
  <c r="V2174" i="11"/>
  <c r="W2174" i="11"/>
  <c r="X2174" i="11"/>
  <c r="AA2174" i="11"/>
  <c r="U2175" i="11"/>
  <c r="V2175" i="11"/>
  <c r="W2175" i="11"/>
  <c r="X2175" i="11"/>
  <c r="AA2175" i="11"/>
  <c r="U2176" i="11"/>
  <c r="V2176" i="11"/>
  <c r="W2176" i="11"/>
  <c r="X2176" i="11"/>
  <c r="AA2176" i="11"/>
  <c r="V2177" i="11"/>
  <c r="W2177" i="11"/>
  <c r="X2177" i="11"/>
  <c r="AA2177" i="11"/>
  <c r="U2178" i="11"/>
  <c r="V2178" i="11"/>
  <c r="W2178" i="11"/>
  <c r="X2178" i="11"/>
  <c r="AA2178" i="11"/>
  <c r="U2179" i="11"/>
  <c r="V2179" i="11"/>
  <c r="W2179" i="11"/>
  <c r="X2179" i="11"/>
  <c r="AA2179" i="11"/>
  <c r="U2180" i="11"/>
  <c r="V2180" i="11"/>
  <c r="W2180" i="11"/>
  <c r="X2180" i="11"/>
  <c r="AA2180" i="11"/>
  <c r="V2181" i="11"/>
  <c r="W2181" i="11"/>
  <c r="X2181" i="11"/>
  <c r="AA2181" i="11"/>
  <c r="U2182" i="11"/>
  <c r="V2182" i="11"/>
  <c r="W2182" i="11"/>
  <c r="X2182" i="11"/>
  <c r="AA2182" i="11"/>
  <c r="U2183" i="11"/>
  <c r="V2183" i="11"/>
  <c r="W2183" i="11"/>
  <c r="X2183" i="11"/>
  <c r="AA2183" i="11"/>
  <c r="U2184" i="11"/>
  <c r="V2184" i="11"/>
  <c r="W2184" i="11"/>
  <c r="X2184" i="11"/>
  <c r="AA2184" i="11"/>
  <c r="V2185" i="11"/>
  <c r="W2185" i="11"/>
  <c r="X2185" i="11"/>
  <c r="AA2185" i="11"/>
  <c r="U2186" i="11"/>
  <c r="V2186" i="11"/>
  <c r="W2186" i="11"/>
  <c r="X2186" i="11"/>
  <c r="AA2186" i="11"/>
  <c r="U2187" i="11"/>
  <c r="V2187" i="11"/>
  <c r="W2187" i="11"/>
  <c r="X2187" i="11"/>
  <c r="AA2187" i="11"/>
  <c r="U2188" i="11"/>
  <c r="V2188" i="11"/>
  <c r="W2188" i="11"/>
  <c r="X2188" i="11"/>
  <c r="AA2188" i="11"/>
  <c r="V2189" i="11"/>
  <c r="W2189" i="11"/>
  <c r="X2189" i="11"/>
  <c r="AA2189" i="11"/>
  <c r="U2190" i="11"/>
  <c r="V2190" i="11"/>
  <c r="W2190" i="11"/>
  <c r="X2190" i="11"/>
  <c r="AA2190" i="11"/>
  <c r="U2191" i="11"/>
  <c r="V2191" i="11"/>
  <c r="W2191" i="11"/>
  <c r="X2191" i="11"/>
  <c r="AA2191" i="11"/>
  <c r="U2192" i="11"/>
  <c r="V2192" i="11"/>
  <c r="W2192" i="11"/>
  <c r="X2192" i="11"/>
  <c r="AA2192" i="11"/>
  <c r="V2193" i="11"/>
  <c r="W2193" i="11"/>
  <c r="X2193" i="11"/>
  <c r="AA2193" i="11"/>
  <c r="U2194" i="11"/>
  <c r="V2194" i="11"/>
  <c r="W2194" i="11"/>
  <c r="X2194" i="11"/>
  <c r="AA2194" i="11"/>
  <c r="U2195" i="11"/>
  <c r="V2195" i="11"/>
  <c r="W2195" i="11"/>
  <c r="X2195" i="11"/>
  <c r="AA2195" i="11"/>
  <c r="U2196" i="11"/>
  <c r="V2196" i="11"/>
  <c r="W2196" i="11"/>
  <c r="X2196" i="11"/>
  <c r="AA2196" i="11"/>
  <c r="V2197" i="11"/>
  <c r="W2197" i="11"/>
  <c r="X2197" i="11"/>
  <c r="AA2197" i="11"/>
  <c r="U2198" i="11"/>
  <c r="V2198" i="11"/>
  <c r="W2198" i="11"/>
  <c r="X2198" i="11"/>
  <c r="AA2198" i="11"/>
  <c r="U2199" i="11"/>
  <c r="V2199" i="11"/>
  <c r="W2199" i="11"/>
  <c r="X2199" i="11"/>
  <c r="AA2199" i="11"/>
  <c r="U2200" i="11"/>
  <c r="V2200" i="11"/>
  <c r="W2200" i="11"/>
  <c r="X2200" i="11"/>
  <c r="AA2200" i="11"/>
  <c r="V2201" i="11"/>
  <c r="W2201" i="11"/>
  <c r="X2201" i="11"/>
  <c r="AA2201" i="11"/>
  <c r="U2202" i="11"/>
  <c r="V2202" i="11"/>
  <c r="W2202" i="11"/>
  <c r="X2202" i="11"/>
  <c r="AA2202" i="11"/>
  <c r="U2203" i="11"/>
  <c r="V2203" i="11"/>
  <c r="W2203" i="11"/>
  <c r="X2203" i="11"/>
  <c r="AA2203" i="11"/>
  <c r="U2204" i="11"/>
  <c r="V2204" i="11"/>
  <c r="W2204" i="11"/>
  <c r="X2204" i="11"/>
  <c r="AA2204" i="11"/>
  <c r="V2205" i="11"/>
  <c r="W2205" i="11"/>
  <c r="X2205" i="11"/>
  <c r="AA2205" i="11"/>
  <c r="U2206" i="11"/>
  <c r="V2206" i="11"/>
  <c r="W2206" i="11"/>
  <c r="X2206" i="11"/>
  <c r="AA2206" i="11"/>
  <c r="U2207" i="11"/>
  <c r="V2207" i="11"/>
  <c r="W2207" i="11"/>
  <c r="X2207" i="11"/>
  <c r="AA2207" i="11"/>
  <c r="U2208" i="11"/>
  <c r="V2208" i="11"/>
  <c r="W2208" i="11"/>
  <c r="X2208" i="11"/>
  <c r="AA2208" i="11"/>
  <c r="V2209" i="11"/>
  <c r="W2209" i="11"/>
  <c r="X2209" i="11"/>
  <c r="AA2209" i="11"/>
  <c r="U2210" i="11"/>
  <c r="V2210" i="11"/>
  <c r="W2210" i="11"/>
  <c r="X2210" i="11"/>
  <c r="AA2210" i="11"/>
  <c r="U2211" i="11"/>
  <c r="V2211" i="11"/>
  <c r="W2211" i="11"/>
  <c r="X2211" i="11"/>
  <c r="AA2211" i="11"/>
  <c r="U2212" i="11"/>
  <c r="V2212" i="11"/>
  <c r="W2212" i="11"/>
  <c r="X2212" i="11"/>
  <c r="AA2212" i="11"/>
  <c r="U2213" i="11"/>
  <c r="V2213" i="11"/>
  <c r="W2213" i="11"/>
  <c r="X2213" i="11"/>
  <c r="AA2213" i="11"/>
  <c r="U2214" i="11"/>
  <c r="V2214" i="11"/>
  <c r="W2214" i="11"/>
  <c r="X2214" i="11"/>
  <c r="AA2214" i="11"/>
  <c r="U2215" i="11"/>
  <c r="V2215" i="11"/>
  <c r="W2215" i="11"/>
  <c r="X2215" i="11"/>
  <c r="AA2215" i="11"/>
  <c r="U2216" i="11"/>
  <c r="V2216" i="11"/>
  <c r="W2216" i="11"/>
  <c r="X2216" i="11"/>
  <c r="AA2216" i="11"/>
  <c r="V2217" i="11"/>
  <c r="W2217" i="11"/>
  <c r="X2217" i="11"/>
  <c r="AA2217" i="11"/>
  <c r="U2218" i="11"/>
  <c r="V2218" i="11"/>
  <c r="W2218" i="11"/>
  <c r="X2218" i="11"/>
  <c r="AA2218" i="11"/>
  <c r="U2219" i="11"/>
  <c r="V2219" i="11"/>
  <c r="W2219" i="11"/>
  <c r="X2219" i="11"/>
  <c r="AA2219" i="11"/>
  <c r="U2220" i="11"/>
  <c r="V2220" i="11"/>
  <c r="W2220" i="11"/>
  <c r="X2220" i="11"/>
  <c r="AA2220" i="11"/>
  <c r="V2221" i="11"/>
  <c r="W2221" i="11"/>
  <c r="X2221" i="11"/>
  <c r="AA2221" i="11"/>
  <c r="U2222" i="11"/>
  <c r="V2222" i="11"/>
  <c r="W2222" i="11"/>
  <c r="X2222" i="11"/>
  <c r="AA2222" i="11"/>
  <c r="U2223" i="11"/>
  <c r="V2223" i="11"/>
  <c r="W2223" i="11"/>
  <c r="X2223" i="11"/>
  <c r="AA2223" i="11"/>
  <c r="U2224" i="11"/>
  <c r="V2224" i="11"/>
  <c r="W2224" i="11"/>
  <c r="X2224" i="11"/>
  <c r="AA2224" i="11"/>
  <c r="V2225" i="11"/>
  <c r="W2225" i="11"/>
  <c r="X2225" i="11"/>
  <c r="AA2225" i="11"/>
  <c r="U2226" i="11"/>
  <c r="V2226" i="11"/>
  <c r="W2226" i="11"/>
  <c r="X2226" i="11"/>
  <c r="AA2226" i="11"/>
  <c r="U2227" i="11"/>
  <c r="V2227" i="11"/>
  <c r="W2227" i="11"/>
  <c r="X2227" i="11"/>
  <c r="AA2227" i="11"/>
  <c r="U2228" i="11"/>
  <c r="V2228" i="11"/>
  <c r="W2228" i="11"/>
  <c r="X2228" i="11"/>
  <c r="AA2228" i="11"/>
  <c r="V2229" i="11"/>
  <c r="W2229" i="11"/>
  <c r="X2229" i="11"/>
  <c r="AA2229" i="11"/>
  <c r="U2230" i="11"/>
  <c r="V2230" i="11"/>
  <c r="W2230" i="11"/>
  <c r="X2230" i="11"/>
  <c r="AA2230" i="11"/>
  <c r="U2231" i="11"/>
  <c r="V2231" i="11"/>
  <c r="W2231" i="11"/>
  <c r="X2231" i="11"/>
  <c r="AA2231" i="11"/>
  <c r="U2232" i="11"/>
  <c r="V2232" i="11"/>
  <c r="W2232" i="11"/>
  <c r="X2232" i="11"/>
  <c r="AA2232" i="11"/>
  <c r="V2233" i="11"/>
  <c r="W2233" i="11"/>
  <c r="X2233" i="11"/>
  <c r="AA2233" i="11"/>
  <c r="U2234" i="11"/>
  <c r="V2234" i="11"/>
  <c r="W2234" i="11"/>
  <c r="X2234" i="11"/>
  <c r="AA2234" i="11"/>
  <c r="U2235" i="11"/>
  <c r="V2235" i="11"/>
  <c r="W2235" i="11"/>
  <c r="X2235" i="11"/>
  <c r="AA2235" i="11"/>
  <c r="U2236" i="11"/>
  <c r="V2236" i="11"/>
  <c r="W2236" i="11"/>
  <c r="X2236" i="11"/>
  <c r="AA2236" i="11"/>
  <c r="V2237" i="11"/>
  <c r="W2237" i="11"/>
  <c r="X2237" i="11"/>
  <c r="AA2237" i="11"/>
  <c r="U2238" i="11"/>
  <c r="V2238" i="11"/>
  <c r="W2238" i="11"/>
  <c r="X2238" i="11"/>
  <c r="AA2238" i="11"/>
  <c r="U2239" i="11"/>
  <c r="V2239" i="11"/>
  <c r="W2239" i="11"/>
  <c r="X2239" i="11"/>
  <c r="AA2239" i="11"/>
  <c r="U2240" i="11"/>
  <c r="V2240" i="11"/>
  <c r="W2240" i="11"/>
  <c r="X2240" i="11"/>
  <c r="AA2240" i="11"/>
  <c r="V2241" i="11"/>
  <c r="W2241" i="11"/>
  <c r="X2241" i="11"/>
  <c r="AA2241" i="11"/>
  <c r="U2242" i="11"/>
  <c r="V2242" i="11"/>
  <c r="W2242" i="11"/>
  <c r="X2242" i="11"/>
  <c r="AA2242" i="11"/>
  <c r="U2243" i="11"/>
  <c r="V2243" i="11"/>
  <c r="W2243" i="11"/>
  <c r="X2243" i="11"/>
  <c r="AA2243" i="11"/>
  <c r="U2244" i="11"/>
  <c r="V2244" i="11"/>
  <c r="W2244" i="11"/>
  <c r="X2244" i="11"/>
  <c r="AA2244" i="11"/>
  <c r="V2245" i="11"/>
  <c r="W2245" i="11"/>
  <c r="X2245" i="11"/>
  <c r="AA2245" i="11"/>
  <c r="U2246" i="11"/>
  <c r="V2246" i="11"/>
  <c r="W2246" i="11"/>
  <c r="X2246" i="11"/>
  <c r="AA2246" i="11"/>
  <c r="U2247" i="11"/>
  <c r="V2247" i="11"/>
  <c r="W2247" i="11"/>
  <c r="X2247" i="11"/>
  <c r="AA2247" i="11"/>
  <c r="U2248" i="11"/>
  <c r="V2248" i="11"/>
  <c r="W2248" i="11"/>
  <c r="X2248" i="11"/>
  <c r="AA2248" i="11"/>
  <c r="V2249" i="11"/>
  <c r="W2249" i="11"/>
  <c r="X2249" i="11"/>
  <c r="AA2249" i="11"/>
  <c r="U2250" i="11"/>
  <c r="V2250" i="11"/>
  <c r="W2250" i="11"/>
  <c r="X2250" i="11"/>
  <c r="AA2250" i="11"/>
  <c r="U2251" i="11"/>
  <c r="V2251" i="11"/>
  <c r="W2251" i="11"/>
  <c r="X2251" i="11"/>
  <c r="AA2251" i="11"/>
  <c r="U2252" i="11"/>
  <c r="V2252" i="11"/>
  <c r="W2252" i="11"/>
  <c r="X2252" i="11"/>
  <c r="AA2252" i="11"/>
  <c r="V2253" i="11"/>
  <c r="W2253" i="11"/>
  <c r="X2253" i="11"/>
  <c r="AA2253" i="11"/>
  <c r="U2254" i="11"/>
  <c r="V2254" i="11"/>
  <c r="W2254" i="11"/>
  <c r="X2254" i="11"/>
  <c r="AA2254" i="11"/>
  <c r="U2255" i="11"/>
  <c r="V2255" i="11"/>
  <c r="W2255" i="11"/>
  <c r="X2255" i="11"/>
  <c r="AA2255" i="11"/>
  <c r="U2256" i="11"/>
  <c r="V2256" i="11"/>
  <c r="W2256" i="11"/>
  <c r="X2256" i="11"/>
  <c r="AA2256" i="11"/>
  <c r="V2257" i="11"/>
  <c r="W2257" i="11"/>
  <c r="X2257" i="11"/>
  <c r="AA2257" i="11"/>
  <c r="U2258" i="11"/>
  <c r="V2258" i="11"/>
  <c r="W2258" i="11"/>
  <c r="X2258" i="11"/>
  <c r="AA2258" i="11"/>
  <c r="U2259" i="11"/>
  <c r="V2259" i="11"/>
  <c r="W2259" i="11"/>
  <c r="X2259" i="11"/>
  <c r="AA2259" i="11"/>
  <c r="U2260" i="11"/>
  <c r="V2260" i="11"/>
  <c r="W2260" i="11"/>
  <c r="X2260" i="11"/>
  <c r="AA2260" i="11"/>
  <c r="V2261" i="11"/>
  <c r="W2261" i="11"/>
  <c r="X2261" i="11"/>
  <c r="AA2261" i="11"/>
  <c r="U2262" i="11"/>
  <c r="V2262" i="11"/>
  <c r="W2262" i="11"/>
  <c r="X2262" i="11"/>
  <c r="AA2262" i="11"/>
  <c r="U2263" i="11"/>
  <c r="V2263" i="11"/>
  <c r="W2263" i="11"/>
  <c r="X2263" i="11"/>
  <c r="AA2263" i="11"/>
  <c r="U2264" i="11"/>
  <c r="V2264" i="11"/>
  <c r="W2264" i="11"/>
  <c r="X2264" i="11"/>
  <c r="AA2264" i="11"/>
  <c r="V2265" i="11"/>
  <c r="W2265" i="11"/>
  <c r="X2265" i="11"/>
  <c r="AA2265" i="11"/>
  <c r="U2266" i="11"/>
  <c r="V2266" i="11"/>
  <c r="W2266" i="11"/>
  <c r="X2266" i="11"/>
  <c r="AA2266" i="11"/>
  <c r="U2267" i="11"/>
  <c r="V2267" i="11"/>
  <c r="W2267" i="11"/>
  <c r="X2267" i="11"/>
  <c r="AA2267" i="11"/>
  <c r="U2268" i="11"/>
  <c r="V2268" i="11"/>
  <c r="W2268" i="11"/>
  <c r="X2268" i="11"/>
  <c r="AA2268" i="11"/>
  <c r="V2269" i="11"/>
  <c r="W2269" i="11"/>
  <c r="X2269" i="11"/>
  <c r="AA2269" i="11"/>
  <c r="U2270" i="11"/>
  <c r="V2270" i="11"/>
  <c r="W2270" i="11"/>
  <c r="X2270" i="11"/>
  <c r="AA2270" i="11"/>
  <c r="U2271" i="11"/>
  <c r="V2271" i="11"/>
  <c r="W2271" i="11"/>
  <c r="X2271" i="11"/>
  <c r="AA2271" i="11"/>
  <c r="U2272" i="11"/>
  <c r="V2272" i="11"/>
  <c r="W2272" i="11"/>
  <c r="X2272" i="11"/>
  <c r="AA2272" i="11"/>
  <c r="V2273" i="11"/>
  <c r="W2273" i="11"/>
  <c r="X2273" i="11"/>
  <c r="AA2273" i="11"/>
  <c r="U2274" i="11"/>
  <c r="V2274" i="11"/>
  <c r="W2274" i="11"/>
  <c r="X2274" i="11"/>
  <c r="AA2274" i="11"/>
  <c r="U2275" i="11"/>
  <c r="V2275" i="11"/>
  <c r="W2275" i="11"/>
  <c r="X2275" i="11"/>
  <c r="AA2275" i="11"/>
  <c r="U2276" i="11"/>
  <c r="V2276" i="11"/>
  <c r="W2276" i="11"/>
  <c r="X2276" i="11"/>
  <c r="AA2276" i="11"/>
  <c r="V2277" i="11"/>
  <c r="W2277" i="11"/>
  <c r="X2277" i="11"/>
  <c r="AA2277" i="11"/>
  <c r="U2278" i="11"/>
  <c r="V2278" i="11"/>
  <c r="W2278" i="11"/>
  <c r="X2278" i="11"/>
  <c r="AA2278" i="11"/>
  <c r="U2279" i="11"/>
  <c r="V2279" i="11"/>
  <c r="W2279" i="11"/>
  <c r="X2279" i="11"/>
  <c r="AA2279" i="11"/>
  <c r="U2280" i="11"/>
  <c r="V2280" i="11"/>
  <c r="W2280" i="11"/>
  <c r="X2280" i="11"/>
  <c r="AA2280" i="11"/>
  <c r="V2281" i="11"/>
  <c r="W2281" i="11"/>
  <c r="X2281" i="11"/>
  <c r="AA2281" i="11"/>
  <c r="U2282" i="11"/>
  <c r="V2282" i="11"/>
  <c r="W2282" i="11"/>
  <c r="X2282" i="11"/>
  <c r="AA2282" i="11"/>
  <c r="U2283" i="11"/>
  <c r="V2283" i="11"/>
  <c r="W2283" i="11"/>
  <c r="X2283" i="11"/>
  <c r="AA2283" i="11"/>
  <c r="U2284" i="11"/>
  <c r="V2284" i="11"/>
  <c r="W2284" i="11"/>
  <c r="X2284" i="11"/>
  <c r="AA2284" i="11"/>
  <c r="V2285" i="11"/>
  <c r="W2285" i="11"/>
  <c r="X2285" i="11"/>
  <c r="AA2285" i="11"/>
  <c r="U2286" i="11"/>
  <c r="V2286" i="11"/>
  <c r="W2286" i="11"/>
  <c r="X2286" i="11"/>
  <c r="AA2286" i="11"/>
  <c r="U2287" i="11"/>
  <c r="V2287" i="11"/>
  <c r="W2287" i="11"/>
  <c r="X2287" i="11"/>
  <c r="AA2287" i="11"/>
  <c r="U2288" i="11"/>
  <c r="V2288" i="11"/>
  <c r="W2288" i="11"/>
  <c r="X2288" i="11"/>
  <c r="AA2288" i="11"/>
  <c r="V2289" i="11"/>
  <c r="W2289" i="11"/>
  <c r="X2289" i="11"/>
  <c r="AA2289" i="11"/>
  <c r="U2290" i="11"/>
  <c r="V2290" i="11"/>
  <c r="W2290" i="11"/>
  <c r="X2290" i="11"/>
  <c r="AA2290" i="11"/>
  <c r="U2291" i="11"/>
  <c r="V2291" i="11"/>
  <c r="W2291" i="11"/>
  <c r="X2291" i="11"/>
  <c r="AA2291" i="11"/>
  <c r="U2292" i="11"/>
  <c r="V2292" i="11"/>
  <c r="W2292" i="11"/>
  <c r="X2292" i="11"/>
  <c r="AA2292" i="11"/>
  <c r="V2293" i="11"/>
  <c r="W2293" i="11"/>
  <c r="X2293" i="11"/>
  <c r="AA2293" i="11"/>
  <c r="U2294" i="11"/>
  <c r="V2294" i="11"/>
  <c r="W2294" i="11"/>
  <c r="X2294" i="11"/>
  <c r="AA2294" i="11"/>
  <c r="U2295" i="11"/>
  <c r="V2295" i="11"/>
  <c r="W2295" i="11"/>
  <c r="X2295" i="11"/>
  <c r="AA2295" i="11"/>
  <c r="U2296" i="11"/>
  <c r="V2296" i="11"/>
  <c r="W2296" i="11"/>
  <c r="X2296" i="11"/>
  <c r="AA2296" i="11"/>
  <c r="V2297" i="11"/>
  <c r="W2297" i="11"/>
  <c r="X2297" i="11"/>
  <c r="AA2297" i="11"/>
  <c r="U2298" i="11"/>
  <c r="V2298" i="11"/>
  <c r="W2298" i="11"/>
  <c r="X2298" i="11"/>
  <c r="AA2298" i="11"/>
  <c r="U2299" i="11"/>
  <c r="V2299" i="11"/>
  <c r="W2299" i="11"/>
  <c r="X2299" i="11"/>
  <c r="AA2299" i="11"/>
  <c r="U2300" i="11"/>
  <c r="V2300" i="11"/>
  <c r="W2300" i="11"/>
  <c r="X2300" i="11"/>
  <c r="AA2300" i="11"/>
  <c r="V2301" i="11"/>
  <c r="W2301" i="11"/>
  <c r="X2301" i="11"/>
  <c r="AA2301" i="11"/>
  <c r="U2302" i="11"/>
  <c r="V2302" i="11"/>
  <c r="W2302" i="11"/>
  <c r="X2302" i="11"/>
  <c r="AA2302" i="11"/>
  <c r="U2303" i="11"/>
  <c r="V2303" i="11"/>
  <c r="W2303" i="11"/>
  <c r="X2303" i="11"/>
  <c r="AA2303" i="11"/>
  <c r="U2304" i="11"/>
  <c r="V2304" i="11"/>
  <c r="W2304" i="11"/>
  <c r="X2304" i="11"/>
  <c r="AA2304" i="11"/>
  <c r="V2305" i="11"/>
  <c r="W2305" i="11"/>
  <c r="X2305" i="11"/>
  <c r="AA2305" i="11"/>
  <c r="U2306" i="11"/>
  <c r="V2306" i="11"/>
  <c r="W2306" i="11"/>
  <c r="X2306" i="11"/>
  <c r="AA2306" i="11"/>
  <c r="U2307" i="11"/>
  <c r="V2307" i="11"/>
  <c r="W2307" i="11"/>
  <c r="X2307" i="11"/>
  <c r="AA2307" i="11"/>
  <c r="U2308" i="11"/>
  <c r="V2308" i="11"/>
  <c r="W2308" i="11"/>
  <c r="X2308" i="11"/>
  <c r="AA2308" i="11"/>
  <c r="V2309" i="11"/>
  <c r="W2309" i="11"/>
  <c r="X2309" i="11"/>
  <c r="AA2309" i="11"/>
  <c r="U2310" i="11"/>
  <c r="V2310" i="11"/>
  <c r="W2310" i="11"/>
  <c r="X2310" i="11"/>
  <c r="AA2310" i="11"/>
  <c r="U2311" i="11"/>
  <c r="V2311" i="11"/>
  <c r="W2311" i="11"/>
  <c r="X2311" i="11"/>
  <c r="AA2311" i="11"/>
  <c r="U2312" i="11"/>
  <c r="V2312" i="11"/>
  <c r="W2312" i="11"/>
  <c r="X2312" i="11"/>
  <c r="AA2312" i="11"/>
  <c r="V2313" i="11"/>
  <c r="W2313" i="11"/>
  <c r="X2313" i="11"/>
  <c r="AA2313" i="11"/>
  <c r="U2314" i="11"/>
  <c r="V2314" i="11"/>
  <c r="W2314" i="11"/>
  <c r="X2314" i="11"/>
  <c r="AA2314" i="11"/>
  <c r="U2315" i="11"/>
  <c r="V2315" i="11"/>
  <c r="W2315" i="11"/>
  <c r="X2315" i="11"/>
  <c r="AA2315" i="11"/>
  <c r="U2316" i="11"/>
  <c r="V2316" i="11"/>
  <c r="W2316" i="11"/>
  <c r="X2316" i="11"/>
  <c r="AA2316" i="11"/>
  <c r="V2317" i="11"/>
  <c r="W2317" i="11"/>
  <c r="X2317" i="11"/>
  <c r="AA2317" i="11"/>
  <c r="U2318" i="11"/>
  <c r="V2318" i="11"/>
  <c r="W2318" i="11"/>
  <c r="X2318" i="11"/>
  <c r="AA2318" i="11"/>
  <c r="U2319" i="11"/>
  <c r="V2319" i="11"/>
  <c r="W2319" i="11"/>
  <c r="X2319" i="11"/>
  <c r="AA2319" i="11"/>
  <c r="U2320" i="11"/>
  <c r="V2320" i="11"/>
  <c r="W2320" i="11"/>
  <c r="X2320" i="11"/>
  <c r="AA2320" i="11"/>
  <c r="V2321" i="11"/>
  <c r="W2321" i="11"/>
  <c r="X2321" i="11"/>
  <c r="AA2321" i="11"/>
  <c r="U2322" i="11"/>
  <c r="V2322" i="11"/>
  <c r="W2322" i="11"/>
  <c r="X2322" i="11"/>
  <c r="AA2322" i="11"/>
  <c r="U2323" i="11"/>
  <c r="V2323" i="11"/>
  <c r="W2323" i="11"/>
  <c r="X2323" i="11"/>
  <c r="AA2323" i="11"/>
  <c r="U2324" i="11"/>
  <c r="V2324" i="11"/>
  <c r="W2324" i="11"/>
  <c r="X2324" i="11"/>
  <c r="AA2324" i="11"/>
  <c r="V2325" i="11"/>
  <c r="W2325" i="11"/>
  <c r="X2325" i="11"/>
  <c r="AA2325" i="11"/>
  <c r="U2326" i="11"/>
  <c r="V2326" i="11"/>
  <c r="W2326" i="11"/>
  <c r="X2326" i="11"/>
  <c r="AA2326" i="11"/>
  <c r="U2327" i="11"/>
  <c r="V2327" i="11"/>
  <c r="W2327" i="11"/>
  <c r="X2327" i="11"/>
  <c r="AA2327" i="11"/>
  <c r="U2328" i="11"/>
  <c r="V2328" i="11"/>
  <c r="W2328" i="11"/>
  <c r="X2328" i="11"/>
  <c r="AA2328" i="11"/>
  <c r="V2329" i="11"/>
  <c r="W2329" i="11"/>
  <c r="X2329" i="11"/>
  <c r="AA2329" i="11"/>
  <c r="U2330" i="11"/>
  <c r="V2330" i="11"/>
  <c r="W2330" i="11"/>
  <c r="X2330" i="11"/>
  <c r="AA2330" i="11"/>
  <c r="U2331" i="11"/>
  <c r="V2331" i="11"/>
  <c r="W2331" i="11"/>
  <c r="X2331" i="11"/>
  <c r="AA2331" i="11"/>
  <c r="U2332" i="11"/>
  <c r="V2332" i="11"/>
  <c r="W2332" i="11"/>
  <c r="X2332" i="11"/>
  <c r="AA2332" i="11"/>
  <c r="V2333" i="11"/>
  <c r="W2333" i="11"/>
  <c r="X2333" i="11"/>
  <c r="AA2333" i="11"/>
  <c r="U2334" i="11"/>
  <c r="V2334" i="11"/>
  <c r="W2334" i="11"/>
  <c r="X2334" i="11"/>
  <c r="AA2334" i="11"/>
  <c r="U2335" i="11"/>
  <c r="V2335" i="11"/>
  <c r="W2335" i="11"/>
  <c r="X2335" i="11"/>
  <c r="AA2335" i="11"/>
  <c r="U2336" i="11"/>
  <c r="V2336" i="11"/>
  <c r="W2336" i="11"/>
  <c r="X2336" i="11"/>
  <c r="AA2336" i="11"/>
  <c r="V2337" i="11"/>
  <c r="W2337" i="11"/>
  <c r="X2337" i="11"/>
  <c r="AA2337" i="11"/>
  <c r="U2338" i="11"/>
  <c r="V2338" i="11"/>
  <c r="W2338" i="11"/>
  <c r="X2338" i="11"/>
  <c r="AA2338" i="11"/>
  <c r="U2339" i="11"/>
  <c r="V2339" i="11"/>
  <c r="W2339" i="11"/>
  <c r="X2339" i="11"/>
  <c r="AA2339" i="11"/>
  <c r="U2340" i="11"/>
  <c r="V2340" i="11"/>
  <c r="W2340" i="11"/>
  <c r="X2340" i="11"/>
  <c r="AA2340" i="11"/>
  <c r="V2341" i="11"/>
  <c r="W2341" i="11"/>
  <c r="X2341" i="11"/>
  <c r="AA2341" i="11"/>
  <c r="U2342" i="11"/>
  <c r="V2342" i="11"/>
  <c r="W2342" i="11"/>
  <c r="X2342" i="11"/>
  <c r="AA2342" i="11"/>
  <c r="U2343" i="11"/>
  <c r="V2343" i="11"/>
  <c r="W2343" i="11"/>
  <c r="X2343" i="11"/>
  <c r="AA2343" i="11"/>
  <c r="U2344" i="11"/>
  <c r="V2344" i="11"/>
  <c r="W2344" i="11"/>
  <c r="X2344" i="11"/>
  <c r="AA2344" i="11"/>
  <c r="V2345" i="11"/>
  <c r="W2345" i="11"/>
  <c r="X2345" i="11"/>
  <c r="AA2345" i="11"/>
  <c r="U2346" i="11"/>
  <c r="V2346" i="11"/>
  <c r="W2346" i="11"/>
  <c r="X2346" i="11"/>
  <c r="AA2346" i="11"/>
  <c r="U2347" i="11"/>
  <c r="V2347" i="11"/>
  <c r="W2347" i="11"/>
  <c r="X2347" i="11"/>
  <c r="AA2347" i="11"/>
  <c r="U2348" i="11"/>
  <c r="V2348" i="11"/>
  <c r="W2348" i="11"/>
  <c r="X2348" i="11"/>
  <c r="AA2348" i="11"/>
  <c r="V2349" i="11"/>
  <c r="W2349" i="11"/>
  <c r="X2349" i="11"/>
  <c r="AA2349" i="11"/>
  <c r="U2350" i="11"/>
  <c r="V2350" i="11"/>
  <c r="W2350" i="11"/>
  <c r="X2350" i="11"/>
  <c r="AA2350" i="11"/>
  <c r="U2351" i="11"/>
  <c r="V2351" i="11"/>
  <c r="W2351" i="11"/>
  <c r="X2351" i="11"/>
  <c r="AA2351" i="11"/>
  <c r="U2352" i="11"/>
  <c r="V2352" i="11"/>
  <c r="W2352" i="11"/>
  <c r="X2352" i="11"/>
  <c r="AA2352" i="11"/>
  <c r="V2353" i="11"/>
  <c r="W2353" i="11"/>
  <c r="X2353" i="11"/>
  <c r="AA2353" i="11"/>
  <c r="U2354" i="11"/>
  <c r="V2354" i="11"/>
  <c r="W2354" i="11"/>
  <c r="X2354" i="11"/>
  <c r="AA2354" i="11"/>
  <c r="U2355" i="11"/>
  <c r="V2355" i="11"/>
  <c r="W2355" i="11"/>
  <c r="X2355" i="11"/>
  <c r="AA2355" i="11"/>
  <c r="U2356" i="11"/>
  <c r="V2356" i="11"/>
  <c r="W2356" i="11"/>
  <c r="X2356" i="11"/>
  <c r="AA2356" i="11"/>
  <c r="V2357" i="11"/>
  <c r="W2357" i="11"/>
  <c r="X2357" i="11"/>
  <c r="AA2357" i="11"/>
  <c r="U2358" i="11"/>
  <c r="V2358" i="11"/>
  <c r="W2358" i="11"/>
  <c r="X2358" i="11"/>
  <c r="AA2358" i="11"/>
  <c r="U2359" i="11"/>
  <c r="V2359" i="11"/>
  <c r="W2359" i="11"/>
  <c r="X2359" i="11"/>
  <c r="AA2359" i="11"/>
  <c r="U2360" i="11"/>
  <c r="V2360" i="11"/>
  <c r="W2360" i="11"/>
  <c r="X2360" i="11"/>
  <c r="AA2360" i="11"/>
  <c r="V2361" i="11"/>
  <c r="W2361" i="11"/>
  <c r="X2361" i="11"/>
  <c r="AA2361" i="11"/>
  <c r="U2362" i="11"/>
  <c r="V2362" i="11"/>
  <c r="W2362" i="11"/>
  <c r="X2362" i="11"/>
  <c r="AA2362" i="11"/>
  <c r="U2363" i="11"/>
  <c r="V2363" i="11"/>
  <c r="W2363" i="11"/>
  <c r="X2363" i="11"/>
  <c r="AA2363" i="11"/>
  <c r="U2364" i="11"/>
  <c r="V2364" i="11"/>
  <c r="W2364" i="11"/>
  <c r="X2364" i="11"/>
  <c r="AA2364" i="11"/>
  <c r="V2365" i="11"/>
  <c r="W2365" i="11"/>
  <c r="X2365" i="11"/>
  <c r="AA2365" i="11"/>
  <c r="U2366" i="11"/>
  <c r="V2366" i="11"/>
  <c r="W2366" i="11"/>
  <c r="X2366" i="11"/>
  <c r="AA2366" i="11"/>
  <c r="U2367" i="11"/>
  <c r="V2367" i="11"/>
  <c r="W2367" i="11"/>
  <c r="X2367" i="11"/>
  <c r="AA2367" i="11"/>
  <c r="U2368" i="11"/>
  <c r="V2368" i="11"/>
  <c r="W2368" i="11"/>
  <c r="X2368" i="11"/>
  <c r="AA2368" i="11"/>
  <c r="V2369" i="11"/>
  <c r="W2369" i="11"/>
  <c r="X2369" i="11"/>
  <c r="AA2369" i="11"/>
  <c r="U2370" i="11"/>
  <c r="V2370" i="11"/>
  <c r="W2370" i="11"/>
  <c r="X2370" i="11"/>
  <c r="AA2370" i="11"/>
  <c r="U2371" i="11"/>
  <c r="V2371" i="11"/>
  <c r="W2371" i="11"/>
  <c r="X2371" i="11"/>
  <c r="AA2371" i="11"/>
  <c r="U2372" i="11"/>
  <c r="V2372" i="11"/>
  <c r="W2372" i="11"/>
  <c r="X2372" i="11"/>
  <c r="AA2372" i="11"/>
  <c r="V2373" i="11"/>
  <c r="W2373" i="11"/>
  <c r="X2373" i="11"/>
  <c r="AA2373" i="11"/>
  <c r="U2374" i="11"/>
  <c r="V2374" i="11"/>
  <c r="W2374" i="11"/>
  <c r="X2374" i="11"/>
  <c r="AA2374" i="11"/>
  <c r="U2375" i="11"/>
  <c r="V2375" i="11"/>
  <c r="W2375" i="11"/>
  <c r="X2375" i="11"/>
  <c r="AA2375" i="11"/>
  <c r="U2376" i="11"/>
  <c r="V2376" i="11"/>
  <c r="W2376" i="11"/>
  <c r="X2376" i="11"/>
  <c r="AA2376" i="11"/>
  <c r="V2377" i="11"/>
  <c r="W2377" i="11"/>
  <c r="X2377" i="11"/>
  <c r="AA2377" i="11"/>
  <c r="U2378" i="11"/>
  <c r="V2378" i="11"/>
  <c r="W2378" i="11"/>
  <c r="X2378" i="11"/>
  <c r="AA2378" i="11"/>
  <c r="U2379" i="11"/>
  <c r="V2379" i="11"/>
  <c r="W2379" i="11"/>
  <c r="X2379" i="11"/>
  <c r="AA2379" i="11"/>
  <c r="U2380" i="11"/>
  <c r="V2380" i="11"/>
  <c r="W2380" i="11"/>
  <c r="X2380" i="11"/>
  <c r="AA2380" i="11"/>
  <c r="V2381" i="11"/>
  <c r="W2381" i="11"/>
  <c r="X2381" i="11"/>
  <c r="AA2381" i="11"/>
  <c r="U2382" i="11"/>
  <c r="V2382" i="11"/>
  <c r="W2382" i="11"/>
  <c r="X2382" i="11"/>
  <c r="AA2382" i="11"/>
  <c r="U2383" i="11"/>
  <c r="V2383" i="11"/>
  <c r="W2383" i="11"/>
  <c r="X2383" i="11"/>
  <c r="AA2383" i="11"/>
  <c r="U2384" i="11"/>
  <c r="V2384" i="11"/>
  <c r="W2384" i="11"/>
  <c r="X2384" i="11"/>
  <c r="AA2384" i="11"/>
  <c r="V2385" i="11"/>
  <c r="W2385" i="11"/>
  <c r="X2385" i="11"/>
  <c r="AA2385" i="11"/>
  <c r="U2386" i="11"/>
  <c r="V2386" i="11"/>
  <c r="W2386" i="11"/>
  <c r="X2386" i="11"/>
  <c r="AA2386" i="11"/>
  <c r="U2387" i="11"/>
  <c r="V2387" i="11"/>
  <c r="W2387" i="11"/>
  <c r="X2387" i="11"/>
  <c r="AA2387" i="11"/>
  <c r="U2388" i="11"/>
  <c r="V2388" i="11"/>
  <c r="W2388" i="11"/>
  <c r="X2388" i="11"/>
  <c r="AA2388" i="11"/>
  <c r="V2389" i="11"/>
  <c r="W2389" i="11"/>
  <c r="X2389" i="11"/>
  <c r="AA2389" i="11"/>
  <c r="U2390" i="11"/>
  <c r="V2390" i="11"/>
  <c r="W2390" i="11"/>
  <c r="X2390" i="11"/>
  <c r="AA2390" i="11"/>
  <c r="U2391" i="11"/>
  <c r="V2391" i="11"/>
  <c r="W2391" i="11"/>
  <c r="X2391" i="11"/>
  <c r="AA2391" i="11"/>
  <c r="U2392" i="11"/>
  <c r="V2392" i="11"/>
  <c r="W2392" i="11"/>
  <c r="X2392" i="11"/>
  <c r="AA2392" i="11"/>
  <c r="V2393" i="11"/>
  <c r="W2393" i="11"/>
  <c r="X2393" i="11"/>
  <c r="AA2393" i="11"/>
  <c r="U2394" i="11"/>
  <c r="V2394" i="11"/>
  <c r="W2394" i="11"/>
  <c r="X2394" i="11"/>
  <c r="AA2394" i="11"/>
  <c r="U2395" i="11"/>
  <c r="V2395" i="11"/>
  <c r="W2395" i="11"/>
  <c r="X2395" i="11"/>
  <c r="AA2395" i="11"/>
  <c r="U2396" i="11"/>
  <c r="V2396" i="11"/>
  <c r="W2396" i="11"/>
  <c r="X2396" i="11"/>
  <c r="AA2396" i="11"/>
  <c r="V2397" i="11"/>
  <c r="W2397" i="11"/>
  <c r="X2397" i="11"/>
  <c r="AA2397" i="11"/>
  <c r="U2398" i="11"/>
  <c r="V2398" i="11"/>
  <c r="W2398" i="11"/>
  <c r="X2398" i="11"/>
  <c r="AA2398" i="11"/>
  <c r="U2399" i="11"/>
  <c r="V2399" i="11"/>
  <c r="W2399" i="11"/>
  <c r="X2399" i="11"/>
  <c r="AA2399" i="11"/>
  <c r="U2400" i="11"/>
  <c r="V2400" i="11"/>
  <c r="W2400" i="11"/>
  <c r="X2400" i="11"/>
  <c r="AA2400" i="11"/>
  <c r="V2401" i="11"/>
  <c r="W2401" i="11"/>
  <c r="X2401" i="11"/>
  <c r="AA2401" i="11"/>
  <c r="U2402" i="11"/>
  <c r="V2402" i="11"/>
  <c r="W2402" i="11"/>
  <c r="X2402" i="11"/>
  <c r="AA2402" i="11"/>
  <c r="U2403" i="11"/>
  <c r="V2403" i="11"/>
  <c r="W2403" i="11"/>
  <c r="X2403" i="11"/>
  <c r="AA2403" i="11"/>
  <c r="U2404" i="11"/>
  <c r="V2404" i="11"/>
  <c r="W2404" i="11"/>
  <c r="X2404" i="11"/>
  <c r="AA2404" i="11"/>
  <c r="V2405" i="11"/>
  <c r="W2405" i="11"/>
  <c r="X2405" i="11"/>
  <c r="AA2405" i="11"/>
  <c r="U2406" i="11"/>
  <c r="V2406" i="11"/>
  <c r="W2406" i="11"/>
  <c r="X2406" i="11"/>
  <c r="AA2406" i="11"/>
  <c r="U2407" i="11"/>
  <c r="V2407" i="11"/>
  <c r="W2407" i="11"/>
  <c r="X2407" i="11"/>
  <c r="AA2407" i="11"/>
  <c r="U2408" i="11"/>
  <c r="V2408" i="11"/>
  <c r="W2408" i="11"/>
  <c r="X2408" i="11"/>
  <c r="AA2408" i="11"/>
  <c r="V2409" i="11"/>
  <c r="W2409" i="11"/>
  <c r="X2409" i="11"/>
  <c r="AA2409" i="11"/>
  <c r="U2410" i="11"/>
  <c r="V2410" i="11"/>
  <c r="W2410" i="11"/>
  <c r="X2410" i="11"/>
  <c r="AA2410" i="11"/>
  <c r="U2411" i="11"/>
  <c r="V2411" i="11"/>
  <c r="W2411" i="11"/>
  <c r="X2411" i="11"/>
  <c r="AA2411" i="11"/>
  <c r="U2412" i="11"/>
  <c r="V2412" i="11"/>
  <c r="W2412" i="11"/>
  <c r="X2412" i="11"/>
  <c r="AA2412" i="11"/>
  <c r="V2413" i="11"/>
  <c r="W2413" i="11"/>
  <c r="X2413" i="11"/>
  <c r="AA2413" i="11"/>
  <c r="U2414" i="11"/>
  <c r="V2414" i="11"/>
  <c r="W2414" i="11"/>
  <c r="X2414" i="11"/>
  <c r="AA2414" i="11"/>
  <c r="U2415" i="11"/>
  <c r="V2415" i="11"/>
  <c r="W2415" i="11"/>
  <c r="X2415" i="11"/>
  <c r="AA2415" i="11"/>
  <c r="U2416" i="11"/>
  <c r="V2416" i="11"/>
  <c r="W2416" i="11"/>
  <c r="X2416" i="11"/>
  <c r="AA2416" i="11"/>
  <c r="V2417" i="11"/>
  <c r="W2417" i="11"/>
  <c r="X2417" i="11"/>
  <c r="AA2417" i="11"/>
  <c r="U2418" i="11"/>
  <c r="V2418" i="11"/>
  <c r="W2418" i="11"/>
  <c r="X2418" i="11"/>
  <c r="AA2418" i="11"/>
  <c r="U2419" i="11"/>
  <c r="V2419" i="11"/>
  <c r="W2419" i="11"/>
  <c r="X2419" i="11"/>
  <c r="AA2419" i="11"/>
  <c r="U2420" i="11"/>
  <c r="V2420" i="11"/>
  <c r="W2420" i="11"/>
  <c r="X2420" i="11"/>
  <c r="AA2420" i="11"/>
  <c r="V2421" i="11"/>
  <c r="W2421" i="11"/>
  <c r="X2421" i="11"/>
  <c r="AA2421" i="11"/>
  <c r="U2422" i="11"/>
  <c r="V2422" i="11"/>
  <c r="W2422" i="11"/>
  <c r="X2422" i="11"/>
  <c r="AA2422" i="11"/>
  <c r="U2423" i="11"/>
  <c r="V2423" i="11"/>
  <c r="W2423" i="11"/>
  <c r="X2423" i="11"/>
  <c r="AA2423" i="11"/>
  <c r="U2424" i="11"/>
  <c r="V2424" i="11"/>
  <c r="W2424" i="11"/>
  <c r="X2424" i="11"/>
  <c r="AA2424" i="11"/>
  <c r="V2425" i="11"/>
  <c r="W2425" i="11"/>
  <c r="X2425" i="11"/>
  <c r="AA2425" i="11"/>
  <c r="U2426" i="11"/>
  <c r="V2426" i="11"/>
  <c r="W2426" i="11"/>
  <c r="X2426" i="11"/>
  <c r="AA2426" i="11"/>
  <c r="U2427" i="11"/>
  <c r="V2427" i="11"/>
  <c r="W2427" i="11"/>
  <c r="X2427" i="11"/>
  <c r="AA2427" i="11"/>
  <c r="U2428" i="11"/>
  <c r="V2428" i="11"/>
  <c r="W2428" i="11"/>
  <c r="X2428" i="11"/>
  <c r="AA2428" i="11"/>
  <c r="V2429" i="11"/>
  <c r="W2429" i="11"/>
  <c r="X2429" i="11"/>
  <c r="AA2429" i="11"/>
  <c r="U2430" i="11"/>
  <c r="V2430" i="11"/>
  <c r="W2430" i="11"/>
  <c r="X2430" i="11"/>
  <c r="AA2430" i="11"/>
  <c r="U2431" i="11"/>
  <c r="V2431" i="11"/>
  <c r="W2431" i="11"/>
  <c r="X2431" i="11"/>
  <c r="AA2431" i="11"/>
  <c r="U2432" i="11"/>
  <c r="V2432" i="11"/>
  <c r="W2432" i="11"/>
  <c r="X2432" i="11"/>
  <c r="AA2432" i="11"/>
  <c r="V2433" i="11"/>
  <c r="W2433" i="11"/>
  <c r="X2433" i="11"/>
  <c r="AA2433" i="11"/>
  <c r="U2434" i="11"/>
  <c r="V2434" i="11"/>
  <c r="W2434" i="11"/>
  <c r="X2434" i="11"/>
  <c r="AA2434" i="11"/>
  <c r="U2435" i="11"/>
  <c r="V2435" i="11"/>
  <c r="W2435" i="11"/>
  <c r="X2435" i="11"/>
  <c r="AA2435" i="11"/>
  <c r="U2436" i="11"/>
  <c r="V2436" i="11"/>
  <c r="W2436" i="11"/>
  <c r="X2436" i="11"/>
  <c r="AA2436" i="11"/>
  <c r="V2437" i="11"/>
  <c r="W2437" i="11"/>
  <c r="X2437" i="11"/>
  <c r="AA2437" i="11"/>
  <c r="U2438" i="11"/>
  <c r="V2438" i="11"/>
  <c r="W2438" i="11"/>
  <c r="X2438" i="11"/>
  <c r="AA2438" i="11"/>
  <c r="U2439" i="11"/>
  <c r="V2439" i="11"/>
  <c r="W2439" i="11"/>
  <c r="X2439" i="11"/>
  <c r="AA2439" i="11"/>
  <c r="U2440" i="11"/>
  <c r="V2440" i="11"/>
  <c r="W2440" i="11"/>
  <c r="X2440" i="11"/>
  <c r="AA2440" i="11"/>
  <c r="V2441" i="11"/>
  <c r="W2441" i="11"/>
  <c r="X2441" i="11"/>
  <c r="AA2441" i="11"/>
  <c r="U2442" i="11"/>
  <c r="V2442" i="11"/>
  <c r="W2442" i="11"/>
  <c r="X2442" i="11"/>
  <c r="AA2442" i="11"/>
  <c r="U2443" i="11"/>
  <c r="V2443" i="11"/>
  <c r="W2443" i="11"/>
  <c r="X2443" i="11"/>
  <c r="AA2443" i="11"/>
  <c r="U2444" i="11"/>
  <c r="V2444" i="11"/>
  <c r="W2444" i="11"/>
  <c r="X2444" i="11"/>
  <c r="AA2444" i="11"/>
  <c r="V2445" i="11"/>
  <c r="W2445" i="11"/>
  <c r="X2445" i="11"/>
  <c r="AA2445" i="11"/>
  <c r="U2446" i="11"/>
  <c r="V2446" i="11"/>
  <c r="W2446" i="11"/>
  <c r="X2446" i="11"/>
  <c r="AA2446" i="11"/>
  <c r="U2447" i="11"/>
  <c r="V2447" i="11"/>
  <c r="W2447" i="11"/>
  <c r="X2447" i="11"/>
  <c r="AA2447" i="11"/>
  <c r="U2448" i="11"/>
  <c r="V2448" i="11"/>
  <c r="W2448" i="11"/>
  <c r="X2448" i="11"/>
  <c r="AA2448" i="11"/>
  <c r="V2449" i="11"/>
  <c r="W2449" i="11"/>
  <c r="X2449" i="11"/>
  <c r="AA2449" i="11"/>
  <c r="U2450" i="11"/>
  <c r="V2450" i="11"/>
  <c r="W2450" i="11"/>
  <c r="X2450" i="11"/>
  <c r="AA2450" i="11"/>
  <c r="U2451" i="11"/>
  <c r="V2451" i="11"/>
  <c r="W2451" i="11"/>
  <c r="X2451" i="11"/>
  <c r="AA2451" i="11"/>
  <c r="U2452" i="11"/>
  <c r="V2452" i="11"/>
  <c r="W2452" i="11"/>
  <c r="X2452" i="11"/>
  <c r="AA2452" i="11"/>
  <c r="V2453" i="11"/>
  <c r="W2453" i="11"/>
  <c r="X2453" i="11"/>
  <c r="AA2453" i="11"/>
  <c r="U2454" i="11"/>
  <c r="V2454" i="11"/>
  <c r="W2454" i="11"/>
  <c r="X2454" i="11"/>
  <c r="AA2454" i="11"/>
  <c r="U2455" i="11"/>
  <c r="V2455" i="11"/>
  <c r="W2455" i="11"/>
  <c r="X2455" i="11"/>
  <c r="AA2455" i="11"/>
  <c r="U2456" i="11"/>
  <c r="V2456" i="11"/>
  <c r="W2456" i="11"/>
  <c r="X2456" i="11"/>
  <c r="AA2456" i="11"/>
  <c r="V2457" i="11"/>
  <c r="W2457" i="11"/>
  <c r="X2457" i="11"/>
  <c r="AA2457" i="11"/>
  <c r="U2458" i="11"/>
  <c r="V2458" i="11"/>
  <c r="W2458" i="11"/>
  <c r="X2458" i="11"/>
  <c r="AA2458" i="11"/>
  <c r="U2459" i="11"/>
  <c r="V2459" i="11"/>
  <c r="W2459" i="11"/>
  <c r="X2459" i="11"/>
  <c r="AA2459" i="11"/>
  <c r="U2460" i="11"/>
  <c r="V2460" i="11"/>
  <c r="W2460" i="11"/>
  <c r="X2460" i="11"/>
  <c r="AA2460" i="11"/>
  <c r="V2461" i="11"/>
  <c r="W2461" i="11"/>
  <c r="X2461" i="11"/>
  <c r="AA2461" i="11"/>
  <c r="U2462" i="11"/>
  <c r="V2462" i="11"/>
  <c r="W2462" i="11"/>
  <c r="X2462" i="11"/>
  <c r="AA2462" i="11"/>
  <c r="U2463" i="11"/>
  <c r="V2463" i="11"/>
  <c r="W2463" i="11"/>
  <c r="X2463" i="11"/>
  <c r="AA2463" i="11"/>
  <c r="U2464" i="11"/>
  <c r="V2464" i="11"/>
  <c r="W2464" i="11"/>
  <c r="X2464" i="11"/>
  <c r="AA2464" i="11"/>
  <c r="U2465" i="11"/>
  <c r="V2465" i="11"/>
  <c r="W2465" i="11"/>
  <c r="X2465" i="11"/>
  <c r="AA2465" i="11"/>
  <c r="U2466" i="11"/>
  <c r="V2466" i="11"/>
  <c r="W2466" i="11"/>
  <c r="X2466" i="11"/>
  <c r="AA2466" i="11"/>
  <c r="U2467" i="11"/>
  <c r="V2467" i="11"/>
  <c r="W2467" i="11"/>
  <c r="X2467" i="11"/>
  <c r="AA2467" i="11"/>
  <c r="U2468" i="11"/>
  <c r="V2468" i="11"/>
  <c r="W2468" i="11"/>
  <c r="X2468" i="11"/>
  <c r="AA2468" i="11"/>
  <c r="V2469" i="11"/>
  <c r="W2469" i="11"/>
  <c r="X2469" i="11"/>
  <c r="AA2469" i="11"/>
  <c r="U2470" i="11"/>
  <c r="V2470" i="11"/>
  <c r="W2470" i="11"/>
  <c r="X2470" i="11"/>
  <c r="AA2470" i="11"/>
  <c r="U2471" i="11"/>
  <c r="V2471" i="11"/>
  <c r="W2471" i="11"/>
  <c r="X2471" i="11"/>
  <c r="AA2471" i="11"/>
  <c r="U2472" i="11"/>
  <c r="V2472" i="11"/>
  <c r="W2472" i="11"/>
  <c r="X2472" i="11"/>
  <c r="AA2472" i="11"/>
  <c r="V2473" i="11"/>
  <c r="W2473" i="11"/>
  <c r="X2473" i="11"/>
  <c r="AA2473" i="11"/>
  <c r="U2474" i="11"/>
  <c r="V2474" i="11"/>
  <c r="W2474" i="11"/>
  <c r="X2474" i="11"/>
  <c r="AA2474" i="11"/>
  <c r="U2475" i="11"/>
  <c r="V2475" i="11"/>
  <c r="W2475" i="11"/>
  <c r="X2475" i="11"/>
  <c r="AA2475" i="11"/>
  <c r="U2476" i="11"/>
  <c r="V2476" i="11"/>
  <c r="W2476" i="11"/>
  <c r="X2476" i="11"/>
  <c r="AA2476" i="11"/>
  <c r="V2477" i="11"/>
  <c r="W2477" i="11"/>
  <c r="X2477" i="11"/>
  <c r="AA2477" i="11"/>
  <c r="U2478" i="11"/>
  <c r="V2478" i="11"/>
  <c r="W2478" i="11"/>
  <c r="X2478" i="11"/>
  <c r="AA2478" i="11"/>
  <c r="U2479" i="11"/>
  <c r="V2479" i="11"/>
  <c r="W2479" i="11"/>
  <c r="X2479" i="11"/>
  <c r="AA2479" i="11"/>
  <c r="U2480" i="11"/>
  <c r="V2480" i="11"/>
  <c r="W2480" i="11"/>
  <c r="X2480" i="11"/>
  <c r="AA2480" i="11"/>
  <c r="V2481" i="11"/>
  <c r="W2481" i="11"/>
  <c r="X2481" i="11"/>
  <c r="AA2481" i="11"/>
  <c r="U2482" i="11"/>
  <c r="V2482" i="11"/>
  <c r="W2482" i="11"/>
  <c r="X2482" i="11"/>
  <c r="AA2482" i="11"/>
  <c r="U2483" i="11"/>
  <c r="V2483" i="11"/>
  <c r="W2483" i="11"/>
  <c r="X2483" i="11"/>
  <c r="AA2483" i="11"/>
  <c r="U2484" i="11"/>
  <c r="V2484" i="11"/>
  <c r="W2484" i="11"/>
  <c r="X2484" i="11"/>
  <c r="AA2484" i="11"/>
  <c r="V2485" i="11"/>
  <c r="W2485" i="11"/>
  <c r="X2485" i="11"/>
  <c r="AA2485" i="11"/>
  <c r="U2486" i="11"/>
  <c r="V2486" i="11"/>
  <c r="W2486" i="11"/>
  <c r="X2486" i="11"/>
  <c r="AA2486" i="11"/>
  <c r="U2487" i="11"/>
  <c r="V2487" i="11"/>
  <c r="W2487" i="11"/>
  <c r="X2487" i="11"/>
  <c r="AA2487" i="11"/>
  <c r="U2488" i="11"/>
  <c r="V2488" i="11"/>
  <c r="W2488" i="11"/>
  <c r="X2488" i="11"/>
  <c r="AA2488" i="11"/>
  <c r="V2489" i="11"/>
  <c r="W2489" i="11"/>
  <c r="X2489" i="11"/>
  <c r="AA2489" i="11"/>
  <c r="U2490" i="11"/>
  <c r="V2490" i="11"/>
  <c r="W2490" i="11"/>
  <c r="X2490" i="11"/>
  <c r="AA2490" i="11"/>
  <c r="U2491" i="11"/>
  <c r="V2491" i="11"/>
  <c r="W2491" i="11"/>
  <c r="X2491" i="11"/>
  <c r="AA2491" i="11"/>
  <c r="U2492" i="11"/>
  <c r="V2492" i="11"/>
  <c r="W2492" i="11"/>
  <c r="X2492" i="11"/>
  <c r="AA2492" i="11"/>
  <c r="V2493" i="11"/>
  <c r="W2493" i="11"/>
  <c r="X2493" i="11"/>
  <c r="AA2493" i="11"/>
  <c r="U2494" i="11"/>
  <c r="V2494" i="11"/>
  <c r="W2494" i="11"/>
  <c r="X2494" i="11"/>
  <c r="AA2494" i="11"/>
  <c r="U2495" i="11"/>
  <c r="V2495" i="11"/>
  <c r="W2495" i="11"/>
  <c r="X2495" i="11"/>
  <c r="AA2495" i="11"/>
  <c r="U2496" i="11"/>
  <c r="V2496" i="11"/>
  <c r="W2496" i="11"/>
  <c r="X2496" i="11"/>
  <c r="AA2496" i="11"/>
  <c r="V2497" i="11"/>
  <c r="W2497" i="11"/>
  <c r="X2497" i="11"/>
  <c r="AA2497" i="11"/>
  <c r="U2498" i="11"/>
  <c r="V2498" i="11"/>
  <c r="W2498" i="11"/>
  <c r="X2498" i="11"/>
  <c r="AA2498" i="11"/>
  <c r="U2499" i="11"/>
  <c r="V2499" i="11"/>
  <c r="W2499" i="11"/>
  <c r="X2499" i="11"/>
  <c r="AA2499" i="11"/>
  <c r="U2500" i="11"/>
  <c r="V2500" i="11"/>
  <c r="W2500" i="11"/>
  <c r="X2500" i="11"/>
  <c r="AA2500" i="11"/>
  <c r="V2501" i="11"/>
  <c r="W2501" i="11"/>
  <c r="X2501" i="11"/>
  <c r="AA2501" i="11"/>
  <c r="U2502" i="11"/>
  <c r="V2502" i="11"/>
  <c r="W2502" i="11"/>
  <c r="X2502" i="11"/>
  <c r="AA2502" i="11"/>
  <c r="U2503" i="11"/>
  <c r="V2503" i="11"/>
  <c r="W2503" i="11"/>
  <c r="X2503" i="11"/>
  <c r="AA2503" i="11"/>
  <c r="U2504" i="11"/>
  <c r="V2504" i="11"/>
  <c r="W2504" i="11"/>
  <c r="X2504" i="11"/>
  <c r="AA2504" i="11"/>
  <c r="V2505" i="11"/>
  <c r="W2505" i="11"/>
  <c r="X2505" i="11"/>
  <c r="AA2505" i="11"/>
  <c r="U2506" i="11"/>
  <c r="V2506" i="11"/>
  <c r="W2506" i="11"/>
  <c r="X2506" i="11"/>
  <c r="AA2506" i="11"/>
  <c r="U2507" i="11"/>
  <c r="V2507" i="11"/>
  <c r="W2507" i="11"/>
  <c r="X2507" i="11"/>
  <c r="AA2507" i="11"/>
  <c r="U2508" i="11"/>
  <c r="V2508" i="11"/>
  <c r="W2508" i="11"/>
  <c r="X2508" i="11"/>
  <c r="AA2508" i="11"/>
  <c r="V2509" i="11"/>
  <c r="W2509" i="11"/>
  <c r="X2509" i="11"/>
  <c r="AA2509" i="11"/>
  <c r="U2510" i="11"/>
  <c r="V2510" i="11"/>
  <c r="W2510" i="11"/>
  <c r="X2510" i="11"/>
  <c r="AA2510" i="11"/>
  <c r="U2511" i="11"/>
  <c r="V2511" i="11"/>
  <c r="W2511" i="11"/>
  <c r="X2511" i="11"/>
  <c r="AA2511" i="11"/>
  <c r="U2512" i="11"/>
  <c r="V2512" i="11"/>
  <c r="W2512" i="11"/>
  <c r="X2512" i="11"/>
  <c r="AA2512" i="11"/>
  <c r="V2513" i="11"/>
  <c r="W2513" i="11"/>
  <c r="X2513" i="11"/>
  <c r="AA2513" i="11"/>
  <c r="U2514" i="11"/>
  <c r="V2514" i="11"/>
  <c r="W2514" i="11"/>
  <c r="X2514" i="11"/>
  <c r="AA2514" i="11"/>
  <c r="U2515" i="11"/>
  <c r="V2515" i="11"/>
  <c r="W2515" i="11"/>
  <c r="X2515" i="11"/>
  <c r="AA2515" i="11"/>
  <c r="U2516" i="11"/>
  <c r="V2516" i="11"/>
  <c r="W2516" i="11"/>
  <c r="X2516" i="11"/>
  <c r="AA2516" i="11"/>
  <c r="V2517" i="11"/>
  <c r="W2517" i="11"/>
  <c r="X2517" i="11"/>
  <c r="AA2517" i="11"/>
  <c r="U2518" i="11"/>
  <c r="V2518" i="11"/>
  <c r="W2518" i="11"/>
  <c r="X2518" i="11"/>
  <c r="AA2518" i="11"/>
  <c r="U2519" i="11"/>
  <c r="V2519" i="11"/>
  <c r="W2519" i="11"/>
  <c r="X2519" i="11"/>
  <c r="AA2519" i="11"/>
  <c r="U2520" i="11"/>
  <c r="V2520" i="11"/>
  <c r="W2520" i="11"/>
  <c r="X2520" i="11"/>
  <c r="AA2520" i="11"/>
  <c r="V2521" i="11"/>
  <c r="W2521" i="11"/>
  <c r="X2521" i="11"/>
  <c r="AA2521" i="11"/>
  <c r="U2522" i="11"/>
  <c r="V2522" i="11"/>
  <c r="W2522" i="11"/>
  <c r="X2522" i="11"/>
  <c r="AA2522" i="11"/>
  <c r="U2523" i="11"/>
  <c r="V2523" i="11"/>
  <c r="W2523" i="11"/>
  <c r="X2523" i="11"/>
  <c r="AA2523" i="11"/>
  <c r="U2524" i="11"/>
  <c r="V2524" i="11"/>
  <c r="W2524" i="11"/>
  <c r="X2524" i="11"/>
  <c r="AA2524" i="11"/>
  <c r="V2525" i="11"/>
  <c r="W2525" i="11"/>
  <c r="X2525" i="11"/>
  <c r="AA2525" i="11"/>
  <c r="U2526" i="11"/>
  <c r="V2526" i="11"/>
  <c r="W2526" i="11"/>
  <c r="X2526" i="11"/>
  <c r="AA2526" i="11"/>
  <c r="U2527" i="11"/>
  <c r="V2527" i="11"/>
  <c r="W2527" i="11"/>
  <c r="X2527" i="11"/>
  <c r="AA2527" i="11"/>
  <c r="U2528" i="11"/>
  <c r="V2528" i="11"/>
  <c r="W2528" i="11"/>
  <c r="X2528" i="11"/>
  <c r="AA2528" i="11"/>
  <c r="V2529" i="11"/>
  <c r="W2529" i="11"/>
  <c r="X2529" i="11"/>
  <c r="AA2529" i="11"/>
  <c r="U2530" i="11"/>
  <c r="V2530" i="11"/>
  <c r="W2530" i="11"/>
  <c r="X2530" i="11"/>
  <c r="AA2530" i="11"/>
  <c r="U2531" i="11"/>
  <c r="V2531" i="11"/>
  <c r="W2531" i="11"/>
  <c r="X2531" i="11"/>
  <c r="AA2531" i="11"/>
  <c r="U2532" i="11"/>
  <c r="V2532" i="11"/>
  <c r="W2532" i="11"/>
  <c r="X2532" i="11"/>
  <c r="AA2532" i="11"/>
  <c r="V2533" i="11"/>
  <c r="W2533" i="11"/>
  <c r="X2533" i="11"/>
  <c r="AA2533" i="11"/>
  <c r="U2534" i="11"/>
  <c r="V2534" i="11"/>
  <c r="W2534" i="11"/>
  <c r="X2534" i="11"/>
  <c r="AA2534" i="11"/>
  <c r="U2535" i="11"/>
  <c r="V2535" i="11"/>
  <c r="W2535" i="11"/>
  <c r="X2535" i="11"/>
  <c r="AA2535" i="11"/>
  <c r="U2536" i="11"/>
  <c r="V2536" i="11"/>
  <c r="W2536" i="11"/>
  <c r="X2536" i="11"/>
  <c r="AA2536" i="11"/>
  <c r="V2537" i="11"/>
  <c r="W2537" i="11"/>
  <c r="X2537" i="11"/>
  <c r="AA2537" i="11"/>
  <c r="U2538" i="11"/>
  <c r="V2538" i="11"/>
  <c r="W2538" i="11"/>
  <c r="X2538" i="11"/>
  <c r="AA2538" i="11"/>
  <c r="U2539" i="11"/>
  <c r="V2539" i="11"/>
  <c r="W2539" i="11"/>
  <c r="X2539" i="11"/>
  <c r="AA2539" i="11"/>
  <c r="U2540" i="11"/>
  <c r="V2540" i="11"/>
  <c r="W2540" i="11"/>
  <c r="X2540" i="11"/>
  <c r="AA2540" i="11"/>
  <c r="V2541" i="11"/>
  <c r="W2541" i="11"/>
  <c r="X2541" i="11"/>
  <c r="AA2541" i="11"/>
  <c r="U2542" i="11"/>
  <c r="V2542" i="11"/>
  <c r="W2542" i="11"/>
  <c r="X2542" i="11"/>
  <c r="AA2542" i="11"/>
  <c r="U2543" i="11"/>
  <c r="V2543" i="11"/>
  <c r="W2543" i="11"/>
  <c r="X2543" i="11"/>
  <c r="AA2543" i="11"/>
  <c r="U2544" i="11"/>
  <c r="V2544" i="11"/>
  <c r="W2544" i="11"/>
  <c r="X2544" i="11"/>
  <c r="AA2544" i="11"/>
  <c r="V2545" i="11"/>
  <c r="W2545" i="11"/>
  <c r="X2545" i="11"/>
  <c r="AA2545" i="11"/>
  <c r="U2546" i="11"/>
  <c r="V2546" i="11"/>
  <c r="W2546" i="11"/>
  <c r="X2546" i="11"/>
  <c r="AA2546" i="11"/>
  <c r="U2547" i="11"/>
  <c r="V2547" i="11"/>
  <c r="W2547" i="11"/>
  <c r="X2547" i="11"/>
  <c r="AA2547" i="11"/>
  <c r="U2548" i="11"/>
  <c r="V2548" i="11"/>
  <c r="W2548" i="11"/>
  <c r="X2548" i="11"/>
  <c r="AA2548" i="11"/>
  <c r="V2549" i="11"/>
  <c r="W2549" i="11"/>
  <c r="X2549" i="11"/>
  <c r="AA2549" i="11"/>
  <c r="U2550" i="11"/>
  <c r="V2550" i="11"/>
  <c r="W2550" i="11"/>
  <c r="X2550" i="11"/>
  <c r="AA2550" i="11"/>
  <c r="U2551" i="11"/>
  <c r="V2551" i="11"/>
  <c r="W2551" i="11"/>
  <c r="X2551" i="11"/>
  <c r="AA2551" i="11"/>
  <c r="U2552" i="11"/>
  <c r="V2552" i="11"/>
  <c r="W2552" i="11"/>
  <c r="X2552" i="11"/>
  <c r="AA2552" i="11"/>
  <c r="V2553" i="11"/>
  <c r="W2553" i="11"/>
  <c r="X2553" i="11"/>
  <c r="AA2553" i="11"/>
  <c r="U2554" i="11"/>
  <c r="V2554" i="11"/>
  <c r="W2554" i="11"/>
  <c r="X2554" i="11"/>
  <c r="AA2554" i="11"/>
  <c r="U2555" i="11"/>
  <c r="V2555" i="11"/>
  <c r="W2555" i="11"/>
  <c r="X2555" i="11"/>
  <c r="AA2555" i="11"/>
  <c r="U2556" i="11"/>
  <c r="V2556" i="11"/>
  <c r="W2556" i="11"/>
  <c r="X2556" i="11"/>
  <c r="AA2556" i="11"/>
  <c r="V2557" i="11"/>
  <c r="W2557" i="11"/>
  <c r="X2557" i="11"/>
  <c r="AA2557" i="11"/>
  <c r="U2558" i="11"/>
  <c r="V2558" i="11"/>
  <c r="W2558" i="11"/>
  <c r="X2558" i="11"/>
  <c r="AA2558" i="11"/>
  <c r="U2559" i="11"/>
  <c r="V2559" i="11"/>
  <c r="W2559" i="11"/>
  <c r="X2559" i="11"/>
  <c r="AA2559" i="11"/>
  <c r="U2560" i="11"/>
  <c r="V2560" i="11"/>
  <c r="W2560" i="11"/>
  <c r="X2560" i="11"/>
  <c r="AA2560" i="11"/>
  <c r="V2561" i="11"/>
  <c r="W2561" i="11"/>
  <c r="X2561" i="11"/>
  <c r="AA2561" i="11"/>
  <c r="U2562" i="11"/>
  <c r="V2562" i="11"/>
  <c r="W2562" i="11"/>
  <c r="X2562" i="11"/>
  <c r="AA2562" i="11"/>
  <c r="U2563" i="11"/>
  <c r="V2563" i="11"/>
  <c r="W2563" i="11"/>
  <c r="X2563" i="11"/>
  <c r="AA2563" i="11"/>
  <c r="U2564" i="11"/>
  <c r="V2564" i="11"/>
  <c r="W2564" i="11"/>
  <c r="X2564" i="11"/>
  <c r="AA2564" i="11"/>
  <c r="U2565" i="11"/>
  <c r="V2565" i="11"/>
  <c r="W2565" i="11"/>
  <c r="X2565" i="11"/>
  <c r="AA2565" i="11"/>
  <c r="U2566" i="11"/>
  <c r="V2566" i="11"/>
  <c r="W2566" i="11"/>
  <c r="X2566" i="11"/>
  <c r="AA2566" i="11"/>
  <c r="U2567" i="11"/>
  <c r="V2567" i="11"/>
  <c r="W2567" i="11"/>
  <c r="X2567" i="11"/>
  <c r="AA2567" i="11"/>
  <c r="U2568" i="11"/>
  <c r="V2568" i="11"/>
  <c r="W2568" i="11"/>
  <c r="X2568" i="11"/>
  <c r="AA2568" i="11"/>
  <c r="V2569" i="11"/>
  <c r="W2569" i="11"/>
  <c r="X2569" i="11"/>
  <c r="AA2569" i="11"/>
  <c r="U2570" i="11"/>
  <c r="V2570" i="11"/>
  <c r="W2570" i="11"/>
  <c r="X2570" i="11"/>
  <c r="AA2570" i="11"/>
  <c r="U2571" i="11"/>
  <c r="V2571" i="11"/>
  <c r="W2571" i="11"/>
  <c r="X2571" i="11"/>
  <c r="AA2571" i="11"/>
  <c r="U2572" i="11"/>
  <c r="V2572" i="11"/>
  <c r="W2572" i="11"/>
  <c r="X2572" i="11"/>
  <c r="AA2572" i="11"/>
  <c r="V2573" i="11"/>
  <c r="W2573" i="11"/>
  <c r="X2573" i="11"/>
  <c r="AA2573" i="11"/>
  <c r="U2574" i="11"/>
  <c r="V2574" i="11"/>
  <c r="W2574" i="11"/>
  <c r="X2574" i="11"/>
  <c r="AA2574" i="11"/>
  <c r="U2575" i="11"/>
  <c r="V2575" i="11"/>
  <c r="W2575" i="11"/>
  <c r="X2575" i="11"/>
  <c r="AA2575" i="11"/>
  <c r="U2576" i="11"/>
  <c r="V2576" i="11"/>
  <c r="W2576" i="11"/>
  <c r="X2576" i="11"/>
  <c r="AA2576" i="11"/>
  <c r="V2577" i="11"/>
  <c r="W2577" i="11"/>
  <c r="X2577" i="11"/>
  <c r="AA2577" i="11"/>
  <c r="U2578" i="11"/>
  <c r="V2578" i="11"/>
  <c r="W2578" i="11"/>
  <c r="X2578" i="11"/>
  <c r="AA2578" i="11"/>
  <c r="U2579" i="11"/>
  <c r="V2579" i="11"/>
  <c r="W2579" i="11"/>
  <c r="X2579" i="11"/>
  <c r="AA2579" i="11"/>
  <c r="U2580" i="11"/>
  <c r="V2580" i="11"/>
  <c r="W2580" i="11"/>
  <c r="X2580" i="11"/>
  <c r="AA2580" i="11"/>
  <c r="V2581" i="11"/>
  <c r="W2581" i="11"/>
  <c r="X2581" i="11"/>
  <c r="AA2581" i="11"/>
  <c r="U2582" i="11"/>
  <c r="V2582" i="11"/>
  <c r="W2582" i="11"/>
  <c r="X2582" i="11"/>
  <c r="AA2582" i="11"/>
  <c r="U2583" i="11"/>
  <c r="V2583" i="11"/>
  <c r="W2583" i="11"/>
  <c r="X2583" i="11"/>
  <c r="AA2583" i="11"/>
  <c r="U2584" i="11"/>
  <c r="V2584" i="11"/>
  <c r="W2584" i="11"/>
  <c r="X2584" i="11"/>
  <c r="AA2584" i="11"/>
  <c r="V2585" i="11"/>
  <c r="W2585" i="11"/>
  <c r="X2585" i="11"/>
  <c r="AA2585" i="11"/>
  <c r="U2586" i="11"/>
  <c r="V2586" i="11"/>
  <c r="W2586" i="11"/>
  <c r="X2586" i="11"/>
  <c r="AA2586" i="11"/>
  <c r="U2587" i="11"/>
  <c r="V2587" i="11"/>
  <c r="W2587" i="11"/>
  <c r="X2587" i="11"/>
  <c r="AA2587" i="11"/>
  <c r="U2588" i="11"/>
  <c r="V2588" i="11"/>
  <c r="W2588" i="11"/>
  <c r="X2588" i="11"/>
  <c r="AA2588" i="11"/>
  <c r="V2589" i="11"/>
  <c r="W2589" i="11"/>
  <c r="X2589" i="11"/>
  <c r="AA2589" i="11"/>
  <c r="U2590" i="11"/>
  <c r="V2590" i="11"/>
  <c r="W2590" i="11"/>
  <c r="X2590" i="11"/>
  <c r="AA2590" i="11"/>
  <c r="U2591" i="11"/>
  <c r="V2591" i="11"/>
  <c r="W2591" i="11"/>
  <c r="X2591" i="11"/>
  <c r="AA2591" i="11"/>
  <c r="U2592" i="11"/>
  <c r="V2592" i="11"/>
  <c r="W2592" i="11"/>
  <c r="X2592" i="11"/>
  <c r="AA2592" i="11"/>
  <c r="V2593" i="11"/>
  <c r="W2593" i="11"/>
  <c r="X2593" i="11"/>
  <c r="AA2593" i="11"/>
  <c r="U2594" i="11"/>
  <c r="V2594" i="11"/>
  <c r="W2594" i="11"/>
  <c r="X2594" i="11"/>
  <c r="AA2594" i="11"/>
  <c r="U2595" i="11"/>
  <c r="V2595" i="11"/>
  <c r="W2595" i="11"/>
  <c r="X2595" i="11"/>
  <c r="AA2595" i="11"/>
  <c r="U2596" i="11"/>
  <c r="V2596" i="11"/>
  <c r="W2596" i="11"/>
  <c r="X2596" i="11"/>
  <c r="AA2596" i="11"/>
  <c r="V2597" i="11"/>
  <c r="W2597" i="11"/>
  <c r="X2597" i="11"/>
  <c r="AA2597" i="11"/>
  <c r="U2598" i="11"/>
  <c r="V2598" i="11"/>
  <c r="W2598" i="11"/>
  <c r="X2598" i="11"/>
  <c r="AA2598" i="11"/>
  <c r="U2599" i="11"/>
  <c r="V2599" i="11"/>
  <c r="W2599" i="11"/>
  <c r="X2599" i="11"/>
  <c r="AA2599" i="11"/>
  <c r="U2600" i="11"/>
  <c r="V2600" i="11"/>
  <c r="W2600" i="11"/>
  <c r="X2600" i="11"/>
  <c r="AA2600" i="11"/>
  <c r="V2601" i="11"/>
  <c r="W2601" i="11"/>
  <c r="X2601" i="11"/>
  <c r="AA2601" i="11"/>
  <c r="U2602" i="11"/>
  <c r="V2602" i="11"/>
  <c r="W2602" i="11"/>
  <c r="X2602" i="11"/>
  <c r="AA2602" i="11"/>
  <c r="U2603" i="11"/>
  <c r="V2603" i="11"/>
  <c r="W2603" i="11"/>
  <c r="X2603" i="11"/>
  <c r="AA2603" i="11"/>
  <c r="U2604" i="11"/>
  <c r="V2604" i="11"/>
  <c r="W2604" i="11"/>
  <c r="X2604" i="11"/>
  <c r="AA2604" i="11"/>
  <c r="V2605" i="11"/>
  <c r="W2605" i="11"/>
  <c r="X2605" i="11"/>
  <c r="AA2605" i="11"/>
  <c r="U2606" i="11"/>
  <c r="V2606" i="11"/>
  <c r="W2606" i="11"/>
  <c r="X2606" i="11"/>
  <c r="AA2606" i="11"/>
  <c r="U2607" i="11"/>
  <c r="V2607" i="11"/>
  <c r="W2607" i="11"/>
  <c r="X2607" i="11"/>
  <c r="AA2607" i="11"/>
  <c r="U2608" i="11"/>
  <c r="V2608" i="11"/>
  <c r="W2608" i="11"/>
  <c r="X2608" i="11"/>
  <c r="AA2608" i="11"/>
  <c r="V2609" i="11"/>
  <c r="W2609" i="11"/>
  <c r="X2609" i="11"/>
  <c r="AA2609" i="11"/>
  <c r="U2610" i="11"/>
  <c r="V2610" i="11"/>
  <c r="W2610" i="11"/>
  <c r="X2610" i="11"/>
  <c r="AA2610" i="11"/>
  <c r="U2611" i="11"/>
  <c r="V2611" i="11"/>
  <c r="W2611" i="11"/>
  <c r="X2611" i="11"/>
  <c r="AA2611" i="11"/>
  <c r="U2612" i="11"/>
  <c r="V2612" i="11"/>
  <c r="W2612" i="11"/>
  <c r="X2612" i="11"/>
  <c r="AA2612" i="11"/>
  <c r="V2613" i="11"/>
  <c r="W2613" i="11"/>
  <c r="X2613" i="11"/>
  <c r="AA2613" i="11"/>
  <c r="U2614" i="11"/>
  <c r="V2614" i="11"/>
  <c r="W2614" i="11"/>
  <c r="X2614" i="11"/>
  <c r="AA2614" i="11"/>
  <c r="U2615" i="11"/>
  <c r="V2615" i="11"/>
  <c r="W2615" i="11"/>
  <c r="X2615" i="11"/>
  <c r="AA2615" i="11"/>
  <c r="U2616" i="11"/>
  <c r="V2616" i="11"/>
  <c r="W2616" i="11"/>
  <c r="X2616" i="11"/>
  <c r="AA2616" i="11"/>
  <c r="V2617" i="11"/>
  <c r="W2617" i="11"/>
  <c r="X2617" i="11"/>
  <c r="AA2617" i="11"/>
  <c r="U2618" i="11"/>
  <c r="V2618" i="11"/>
  <c r="W2618" i="11"/>
  <c r="X2618" i="11"/>
  <c r="AA2618" i="11"/>
  <c r="U2619" i="11"/>
  <c r="V2619" i="11"/>
  <c r="W2619" i="11"/>
  <c r="X2619" i="11"/>
  <c r="AA2619" i="11"/>
  <c r="U2620" i="11"/>
  <c r="V2620" i="11"/>
  <c r="W2620" i="11"/>
  <c r="X2620" i="11"/>
  <c r="AA2620" i="11"/>
  <c r="V2621" i="11"/>
  <c r="W2621" i="11"/>
  <c r="X2621" i="11"/>
  <c r="AA2621" i="11"/>
  <c r="U2622" i="11"/>
  <c r="V2622" i="11"/>
  <c r="W2622" i="11"/>
  <c r="X2622" i="11"/>
  <c r="AA2622" i="11"/>
  <c r="U2623" i="11"/>
  <c r="V2623" i="11"/>
  <c r="W2623" i="11"/>
  <c r="X2623" i="11"/>
  <c r="AA2623" i="11"/>
  <c r="U2624" i="11"/>
  <c r="V2624" i="11"/>
  <c r="W2624" i="11"/>
  <c r="X2624" i="11"/>
  <c r="AA2624" i="11"/>
  <c r="U2625" i="11"/>
  <c r="V2625" i="11"/>
  <c r="W2625" i="11"/>
  <c r="X2625" i="11"/>
  <c r="AA2625" i="11"/>
  <c r="U2626" i="11"/>
  <c r="V2626" i="11"/>
  <c r="W2626" i="11"/>
  <c r="X2626" i="11"/>
  <c r="AA2626" i="11"/>
  <c r="U2627" i="11"/>
  <c r="V2627" i="11"/>
  <c r="W2627" i="11"/>
  <c r="X2627" i="11"/>
  <c r="AA2627" i="11"/>
  <c r="U2628" i="11"/>
  <c r="V2628" i="11"/>
  <c r="W2628" i="11"/>
  <c r="X2628" i="11"/>
  <c r="AA2628" i="11"/>
  <c r="U2629" i="11"/>
  <c r="V2629" i="11"/>
  <c r="W2629" i="11"/>
  <c r="X2629" i="11"/>
  <c r="AA2629" i="11"/>
  <c r="U2630" i="11"/>
  <c r="V2630" i="11"/>
  <c r="W2630" i="11"/>
  <c r="X2630" i="11"/>
  <c r="AA2630" i="11"/>
  <c r="U2631" i="11"/>
  <c r="V2631" i="11"/>
  <c r="W2631" i="11"/>
  <c r="X2631" i="11"/>
  <c r="AA2631" i="11"/>
  <c r="U2632" i="11"/>
  <c r="V2632" i="11"/>
  <c r="W2632" i="11"/>
  <c r="X2632" i="11"/>
  <c r="AA2632" i="11"/>
  <c r="V2633" i="11"/>
  <c r="W2633" i="11"/>
  <c r="X2633" i="11"/>
  <c r="AA2633" i="11"/>
  <c r="U2634" i="11"/>
  <c r="V2634" i="11"/>
  <c r="W2634" i="11"/>
  <c r="X2634" i="11"/>
  <c r="AA2634" i="11"/>
  <c r="U2635" i="11"/>
  <c r="V2635" i="11"/>
  <c r="W2635" i="11"/>
  <c r="X2635" i="11"/>
  <c r="AA2635" i="11"/>
  <c r="U2636" i="11"/>
  <c r="V2636" i="11"/>
  <c r="W2636" i="11"/>
  <c r="X2636" i="11"/>
  <c r="AA2636" i="11"/>
  <c r="V2637" i="11"/>
  <c r="W2637" i="11"/>
  <c r="X2637" i="11"/>
  <c r="AA2637" i="11"/>
  <c r="U2638" i="11"/>
  <c r="V2638" i="11"/>
  <c r="W2638" i="11"/>
  <c r="X2638" i="11"/>
  <c r="AA2638" i="11"/>
  <c r="U2639" i="11"/>
  <c r="V2639" i="11"/>
  <c r="W2639" i="11"/>
  <c r="X2639" i="11"/>
  <c r="AA2639" i="11"/>
  <c r="U2640" i="11"/>
  <c r="V2640" i="11"/>
  <c r="W2640" i="11"/>
  <c r="X2640" i="11"/>
  <c r="AA2640" i="11"/>
  <c r="V2641" i="11"/>
  <c r="W2641" i="11"/>
  <c r="X2641" i="11"/>
  <c r="AA2641" i="11"/>
  <c r="U2642" i="11"/>
  <c r="V2642" i="11"/>
  <c r="W2642" i="11"/>
  <c r="X2642" i="11"/>
  <c r="AA2642" i="11"/>
  <c r="U2643" i="11"/>
  <c r="V2643" i="11"/>
  <c r="W2643" i="11"/>
  <c r="X2643" i="11"/>
  <c r="AA2643" i="11"/>
  <c r="U2644" i="11"/>
  <c r="V2644" i="11"/>
  <c r="W2644" i="11"/>
  <c r="X2644" i="11"/>
  <c r="AA2644" i="11"/>
  <c r="V2645" i="11"/>
  <c r="W2645" i="11"/>
  <c r="X2645" i="11"/>
  <c r="AA2645" i="11"/>
  <c r="U2646" i="11"/>
  <c r="V2646" i="11"/>
  <c r="W2646" i="11"/>
  <c r="X2646" i="11"/>
  <c r="AA2646" i="11"/>
  <c r="U2647" i="11"/>
  <c r="V2647" i="11"/>
  <c r="W2647" i="11"/>
  <c r="X2647" i="11"/>
  <c r="AA2647" i="11"/>
  <c r="U2648" i="11"/>
  <c r="V2648" i="11"/>
  <c r="W2648" i="11"/>
  <c r="X2648" i="11"/>
  <c r="AA2648" i="11"/>
  <c r="V2649" i="11"/>
  <c r="W2649" i="11"/>
  <c r="X2649" i="11"/>
  <c r="AA2649" i="11"/>
  <c r="U2650" i="11"/>
  <c r="V2650" i="11"/>
  <c r="W2650" i="11"/>
  <c r="X2650" i="11"/>
  <c r="AA2650" i="11"/>
  <c r="U2651" i="11"/>
  <c r="V2651" i="11"/>
  <c r="W2651" i="11"/>
  <c r="X2651" i="11"/>
  <c r="AA2651" i="11"/>
  <c r="U2652" i="11"/>
  <c r="V2652" i="11"/>
  <c r="W2652" i="11"/>
  <c r="X2652" i="11"/>
  <c r="AA2652" i="11"/>
  <c r="V2653" i="11"/>
  <c r="W2653" i="11"/>
  <c r="X2653" i="11"/>
  <c r="AA2653" i="11"/>
  <c r="U2654" i="11"/>
  <c r="V2654" i="11"/>
  <c r="W2654" i="11"/>
  <c r="X2654" i="11"/>
  <c r="AA2654" i="11"/>
  <c r="U2655" i="11"/>
  <c r="V2655" i="11"/>
  <c r="W2655" i="11"/>
  <c r="X2655" i="11"/>
  <c r="AA2655" i="11"/>
  <c r="U2656" i="11"/>
  <c r="V2656" i="11"/>
  <c r="W2656" i="11"/>
  <c r="X2656" i="11"/>
  <c r="AA2656" i="11"/>
  <c r="V2657" i="11"/>
  <c r="W2657" i="11"/>
  <c r="X2657" i="11"/>
  <c r="AA2657" i="11"/>
  <c r="U2658" i="11"/>
  <c r="V2658" i="11"/>
  <c r="W2658" i="11"/>
  <c r="X2658" i="11"/>
  <c r="AA2658" i="11"/>
  <c r="U2659" i="11"/>
  <c r="V2659" i="11"/>
  <c r="W2659" i="11"/>
  <c r="X2659" i="11"/>
  <c r="AA2659" i="11"/>
  <c r="U2660" i="11"/>
  <c r="V2660" i="11"/>
  <c r="W2660" i="11"/>
  <c r="X2660" i="11"/>
  <c r="AA2660" i="11"/>
  <c r="V2661" i="11"/>
  <c r="W2661" i="11"/>
  <c r="X2661" i="11"/>
  <c r="AA2661" i="11"/>
  <c r="U2662" i="11"/>
  <c r="V2662" i="11"/>
  <c r="W2662" i="11"/>
  <c r="X2662" i="11"/>
  <c r="AA2662" i="11"/>
  <c r="U2663" i="11"/>
  <c r="V2663" i="11"/>
  <c r="W2663" i="11"/>
  <c r="X2663" i="11"/>
  <c r="AA2663" i="11"/>
  <c r="U2664" i="11"/>
  <c r="V2664" i="11"/>
  <c r="W2664" i="11"/>
  <c r="X2664" i="11"/>
  <c r="AA2664" i="11"/>
  <c r="V2665" i="11"/>
  <c r="W2665" i="11"/>
  <c r="X2665" i="11"/>
  <c r="AA2665" i="11"/>
  <c r="U2666" i="11"/>
  <c r="V2666" i="11"/>
  <c r="W2666" i="11"/>
  <c r="X2666" i="11"/>
  <c r="AA2666" i="11"/>
  <c r="U2667" i="11"/>
  <c r="V2667" i="11"/>
  <c r="W2667" i="11"/>
  <c r="X2667" i="11"/>
  <c r="AA2667" i="11"/>
  <c r="U2668" i="11"/>
  <c r="V2668" i="11"/>
  <c r="W2668" i="11"/>
  <c r="X2668" i="11"/>
  <c r="AA2668" i="11"/>
  <c r="V2669" i="11"/>
  <c r="W2669" i="11"/>
  <c r="X2669" i="11"/>
  <c r="AA2669" i="11"/>
  <c r="U2670" i="11"/>
  <c r="V2670" i="11"/>
  <c r="W2670" i="11"/>
  <c r="X2670" i="11"/>
  <c r="AA2670" i="11"/>
  <c r="U2671" i="11"/>
  <c r="V2671" i="11"/>
  <c r="W2671" i="11"/>
  <c r="X2671" i="11"/>
  <c r="AA2671" i="11"/>
  <c r="U2672" i="11"/>
  <c r="V2672" i="11"/>
  <c r="W2672" i="11"/>
  <c r="X2672" i="11"/>
  <c r="AA2672" i="11"/>
  <c r="V2673" i="11"/>
  <c r="W2673" i="11"/>
  <c r="X2673" i="11"/>
  <c r="AA2673" i="11"/>
  <c r="U2674" i="11"/>
  <c r="V2674" i="11"/>
  <c r="W2674" i="11"/>
  <c r="X2674" i="11"/>
  <c r="AA2674" i="11"/>
  <c r="U2675" i="11"/>
  <c r="V2675" i="11"/>
  <c r="W2675" i="11"/>
  <c r="X2675" i="11"/>
  <c r="AA2675" i="11"/>
  <c r="U2676" i="11"/>
  <c r="V2676" i="11"/>
  <c r="W2676" i="11"/>
  <c r="X2676" i="11"/>
  <c r="AA2676" i="11"/>
  <c r="V2677" i="11"/>
  <c r="W2677" i="11"/>
  <c r="X2677" i="11"/>
  <c r="AA2677" i="11"/>
  <c r="U2678" i="11"/>
  <c r="V2678" i="11"/>
  <c r="W2678" i="11"/>
  <c r="X2678" i="11"/>
  <c r="AA2678" i="11"/>
  <c r="U2679" i="11"/>
  <c r="V2679" i="11"/>
  <c r="W2679" i="11"/>
  <c r="X2679" i="11"/>
  <c r="AA2679" i="11"/>
  <c r="U2680" i="11"/>
  <c r="V2680" i="11"/>
  <c r="W2680" i="11"/>
  <c r="X2680" i="11"/>
  <c r="AA2680" i="11"/>
  <c r="V2681" i="11"/>
  <c r="W2681" i="11"/>
  <c r="X2681" i="11"/>
  <c r="AA2681" i="11"/>
  <c r="U2682" i="11"/>
  <c r="V2682" i="11"/>
  <c r="W2682" i="11"/>
  <c r="X2682" i="11"/>
  <c r="AA2682" i="11"/>
  <c r="U2683" i="11"/>
  <c r="V2683" i="11"/>
  <c r="W2683" i="11"/>
  <c r="X2683" i="11"/>
  <c r="AA2683" i="11"/>
  <c r="U2684" i="11"/>
  <c r="V2684" i="11"/>
  <c r="W2684" i="11"/>
  <c r="X2684" i="11"/>
  <c r="AA2684" i="11"/>
  <c r="V2685" i="11"/>
  <c r="W2685" i="11"/>
  <c r="X2685" i="11"/>
  <c r="AA2685" i="11"/>
  <c r="U2686" i="11"/>
  <c r="V2686" i="11"/>
  <c r="W2686" i="11"/>
  <c r="X2686" i="11"/>
  <c r="AA2686" i="11"/>
  <c r="U2687" i="11"/>
  <c r="V2687" i="11"/>
  <c r="W2687" i="11"/>
  <c r="X2687" i="11"/>
  <c r="AA2687" i="11"/>
  <c r="U2688" i="11"/>
  <c r="V2688" i="11"/>
  <c r="W2688" i="11"/>
  <c r="X2688" i="11"/>
  <c r="AA2688" i="11"/>
  <c r="V2689" i="11"/>
  <c r="W2689" i="11"/>
  <c r="X2689" i="11"/>
  <c r="AA2689" i="11"/>
  <c r="U2690" i="11"/>
  <c r="V2690" i="11"/>
  <c r="W2690" i="11"/>
  <c r="X2690" i="11"/>
  <c r="AA2690" i="11"/>
  <c r="U2691" i="11"/>
  <c r="V2691" i="11"/>
  <c r="W2691" i="11"/>
  <c r="X2691" i="11"/>
  <c r="AA2691" i="11"/>
  <c r="U2692" i="11"/>
  <c r="V2692" i="11"/>
  <c r="W2692" i="11"/>
  <c r="X2692" i="11"/>
  <c r="AA2692" i="11"/>
  <c r="V2693" i="11"/>
  <c r="W2693" i="11"/>
  <c r="X2693" i="11"/>
  <c r="AA2693" i="11"/>
  <c r="U2694" i="11"/>
  <c r="V2694" i="11"/>
  <c r="W2694" i="11"/>
  <c r="X2694" i="11"/>
  <c r="AA2694" i="11"/>
  <c r="U2695" i="11"/>
  <c r="V2695" i="11"/>
  <c r="W2695" i="11"/>
  <c r="X2695" i="11"/>
  <c r="AA2695" i="11"/>
  <c r="U2696" i="11"/>
  <c r="V2696" i="11"/>
  <c r="W2696" i="11"/>
  <c r="X2696" i="11"/>
  <c r="AA2696" i="11"/>
  <c r="V2697" i="11"/>
  <c r="W2697" i="11"/>
  <c r="X2697" i="11"/>
  <c r="AA2697" i="11"/>
  <c r="U2698" i="11"/>
  <c r="V2698" i="11"/>
  <c r="W2698" i="11"/>
  <c r="X2698" i="11"/>
  <c r="AA2698" i="11"/>
  <c r="U2699" i="11"/>
  <c r="V2699" i="11"/>
  <c r="W2699" i="11"/>
  <c r="X2699" i="11"/>
  <c r="AA2699" i="11"/>
  <c r="U2700" i="11"/>
  <c r="V2700" i="11"/>
  <c r="W2700" i="11"/>
  <c r="X2700" i="11"/>
  <c r="AA2700" i="11"/>
  <c r="V2701" i="11"/>
  <c r="W2701" i="11"/>
  <c r="X2701" i="11"/>
  <c r="AA2701" i="11"/>
  <c r="U2702" i="11"/>
  <c r="V2702" i="11"/>
  <c r="W2702" i="11"/>
  <c r="X2702" i="11"/>
  <c r="AA2702" i="11"/>
  <c r="U2703" i="11"/>
  <c r="V2703" i="11"/>
  <c r="W2703" i="11"/>
  <c r="X2703" i="11"/>
  <c r="AA2703" i="11"/>
  <c r="U2704" i="11"/>
  <c r="V2704" i="11"/>
  <c r="W2704" i="11"/>
  <c r="X2704" i="11"/>
  <c r="AA2704" i="11"/>
  <c r="V2705" i="11"/>
  <c r="W2705" i="11"/>
  <c r="X2705" i="11"/>
  <c r="AA2705" i="11"/>
  <c r="U2706" i="11"/>
  <c r="V2706" i="11"/>
  <c r="W2706" i="11"/>
  <c r="X2706" i="11"/>
  <c r="AA2706" i="11"/>
  <c r="U2707" i="11"/>
  <c r="V2707" i="11"/>
  <c r="W2707" i="11"/>
  <c r="X2707" i="11"/>
  <c r="AA2707" i="11"/>
  <c r="U2708" i="11"/>
  <c r="V2708" i="11"/>
  <c r="W2708" i="11"/>
  <c r="X2708" i="11"/>
  <c r="AA2708" i="11"/>
  <c r="V2709" i="11"/>
  <c r="W2709" i="11"/>
  <c r="X2709" i="11"/>
  <c r="AA2709" i="11"/>
  <c r="U2710" i="11"/>
  <c r="V2710" i="11"/>
  <c r="W2710" i="11"/>
  <c r="X2710" i="11"/>
  <c r="AA2710" i="11"/>
  <c r="U2711" i="11"/>
  <c r="V2711" i="11"/>
  <c r="W2711" i="11"/>
  <c r="X2711" i="11"/>
  <c r="AA2711" i="11"/>
  <c r="U2712" i="11"/>
  <c r="V2712" i="11"/>
  <c r="W2712" i="11"/>
  <c r="X2712" i="11"/>
  <c r="AA2712" i="11"/>
  <c r="V2713" i="11"/>
  <c r="W2713" i="11"/>
  <c r="X2713" i="11"/>
  <c r="AA2713" i="11"/>
  <c r="U2714" i="11"/>
  <c r="V2714" i="11"/>
  <c r="W2714" i="11"/>
  <c r="X2714" i="11"/>
  <c r="AA2714" i="11"/>
  <c r="U2715" i="11"/>
  <c r="V2715" i="11"/>
  <c r="W2715" i="11"/>
  <c r="X2715" i="11"/>
  <c r="AA2715" i="11"/>
  <c r="U2716" i="11"/>
  <c r="V2716" i="11"/>
  <c r="W2716" i="11"/>
  <c r="X2716" i="11"/>
  <c r="AA2716" i="11"/>
  <c r="V2717" i="11"/>
  <c r="W2717" i="11"/>
  <c r="X2717" i="11"/>
  <c r="AA2717" i="11"/>
  <c r="U2718" i="11"/>
  <c r="V2718" i="11"/>
  <c r="W2718" i="11"/>
  <c r="X2718" i="11"/>
  <c r="AA2718" i="11"/>
  <c r="U2719" i="11"/>
  <c r="V2719" i="11"/>
  <c r="W2719" i="11"/>
  <c r="X2719" i="11"/>
  <c r="AA2719" i="11"/>
  <c r="U2720" i="11"/>
  <c r="V2720" i="11"/>
  <c r="W2720" i="11"/>
  <c r="X2720" i="11"/>
  <c r="AA2720" i="11"/>
  <c r="V2721" i="11"/>
  <c r="W2721" i="11"/>
  <c r="X2721" i="11"/>
  <c r="AA2721" i="11"/>
  <c r="U2722" i="11"/>
  <c r="V2722" i="11"/>
  <c r="W2722" i="11"/>
  <c r="X2722" i="11"/>
  <c r="AA2722" i="11"/>
  <c r="U2723" i="11"/>
  <c r="V2723" i="11"/>
  <c r="W2723" i="11"/>
  <c r="X2723" i="11"/>
  <c r="AA2723" i="11"/>
  <c r="U2724" i="11"/>
  <c r="V2724" i="11"/>
  <c r="W2724" i="11"/>
  <c r="X2724" i="11"/>
  <c r="AA2724" i="11"/>
  <c r="V2725" i="11"/>
  <c r="W2725" i="11"/>
  <c r="X2725" i="11"/>
  <c r="AA2725" i="11"/>
  <c r="U2726" i="11"/>
  <c r="V2726" i="11"/>
  <c r="W2726" i="11"/>
  <c r="X2726" i="11"/>
  <c r="AA2726" i="11"/>
  <c r="U2727" i="11"/>
  <c r="V2727" i="11"/>
  <c r="W2727" i="11"/>
  <c r="X2727" i="11"/>
  <c r="AA2727" i="11"/>
  <c r="U2728" i="11"/>
  <c r="V2728" i="11"/>
  <c r="W2728" i="11"/>
  <c r="X2728" i="11"/>
  <c r="AA2728" i="11"/>
  <c r="V2729" i="11"/>
  <c r="W2729" i="11"/>
  <c r="X2729" i="11"/>
  <c r="AA2729" i="11"/>
  <c r="U2730" i="11"/>
  <c r="V2730" i="11"/>
  <c r="W2730" i="11"/>
  <c r="X2730" i="11"/>
  <c r="AA2730" i="11"/>
  <c r="U2731" i="11"/>
  <c r="V2731" i="11"/>
  <c r="W2731" i="11"/>
  <c r="X2731" i="11"/>
  <c r="AA2731" i="11"/>
  <c r="U2732" i="11"/>
  <c r="V2732" i="11"/>
  <c r="W2732" i="11"/>
  <c r="X2732" i="11"/>
  <c r="AA2732" i="11"/>
  <c r="V2733" i="11"/>
  <c r="W2733" i="11"/>
  <c r="X2733" i="11"/>
  <c r="AA2733" i="11"/>
  <c r="U2734" i="11"/>
  <c r="V2734" i="11"/>
  <c r="W2734" i="11"/>
  <c r="X2734" i="11"/>
  <c r="AA2734" i="11"/>
  <c r="U2735" i="11"/>
  <c r="V2735" i="11"/>
  <c r="W2735" i="11"/>
  <c r="X2735" i="11"/>
  <c r="AA2735" i="11"/>
  <c r="U2736" i="11"/>
  <c r="V2736" i="11"/>
  <c r="W2736" i="11"/>
  <c r="X2736" i="11"/>
  <c r="AA2736" i="11"/>
  <c r="V2737" i="11"/>
  <c r="W2737" i="11"/>
  <c r="X2737" i="11"/>
  <c r="AA2737" i="11"/>
  <c r="U2738" i="11"/>
  <c r="V2738" i="11"/>
  <c r="W2738" i="11"/>
  <c r="X2738" i="11"/>
  <c r="AA2738" i="11"/>
  <c r="U2739" i="11"/>
  <c r="V2739" i="11"/>
  <c r="W2739" i="11"/>
  <c r="X2739" i="11"/>
  <c r="AA2739" i="11"/>
  <c r="U2740" i="11"/>
  <c r="V2740" i="11"/>
  <c r="W2740" i="11"/>
  <c r="X2740" i="11"/>
  <c r="AA2740" i="11"/>
  <c r="V2741" i="11"/>
  <c r="W2741" i="11"/>
  <c r="X2741" i="11"/>
  <c r="AA2741" i="11"/>
  <c r="U2742" i="11"/>
  <c r="V2742" i="11"/>
  <c r="W2742" i="11"/>
  <c r="X2742" i="11"/>
  <c r="AA2742" i="11"/>
  <c r="U2743" i="11"/>
  <c r="V2743" i="11"/>
  <c r="W2743" i="11"/>
  <c r="X2743" i="11"/>
  <c r="AA2743" i="11"/>
  <c r="U2744" i="11"/>
  <c r="V2744" i="11"/>
  <c r="W2744" i="11"/>
  <c r="X2744" i="11"/>
  <c r="AA2744" i="11"/>
  <c r="V2745" i="11"/>
  <c r="W2745" i="11"/>
  <c r="X2745" i="11"/>
  <c r="AA2745" i="11"/>
  <c r="U2746" i="11"/>
  <c r="V2746" i="11"/>
  <c r="W2746" i="11"/>
  <c r="X2746" i="11"/>
  <c r="AA2746" i="11"/>
  <c r="U2747" i="11"/>
  <c r="V2747" i="11"/>
  <c r="W2747" i="11"/>
  <c r="X2747" i="11"/>
  <c r="AA2747" i="11"/>
  <c r="U2748" i="11"/>
  <c r="V2748" i="11"/>
  <c r="W2748" i="11"/>
  <c r="X2748" i="11"/>
  <c r="AA2748" i="11"/>
  <c r="V2749" i="11"/>
  <c r="W2749" i="11"/>
  <c r="X2749" i="11"/>
  <c r="AA2749" i="11"/>
  <c r="U2750" i="11"/>
  <c r="V2750" i="11"/>
  <c r="W2750" i="11"/>
  <c r="X2750" i="11"/>
  <c r="AA2750" i="11"/>
  <c r="U2751" i="11"/>
  <c r="V2751" i="11"/>
  <c r="W2751" i="11"/>
  <c r="X2751" i="11"/>
  <c r="AA2751" i="11"/>
  <c r="U2752" i="11"/>
  <c r="V2752" i="11"/>
  <c r="W2752" i="11"/>
  <c r="X2752" i="11"/>
  <c r="AA2752" i="11"/>
  <c r="V2753" i="11"/>
  <c r="W2753" i="11"/>
  <c r="X2753" i="11"/>
  <c r="AA2753" i="11"/>
  <c r="U2754" i="11"/>
  <c r="V2754" i="11"/>
  <c r="W2754" i="11"/>
  <c r="X2754" i="11"/>
  <c r="AA2754" i="11"/>
  <c r="U2755" i="11"/>
  <c r="V2755" i="11"/>
  <c r="W2755" i="11"/>
  <c r="X2755" i="11"/>
  <c r="AA2755" i="11"/>
  <c r="U2756" i="11"/>
  <c r="V2756" i="11"/>
  <c r="W2756" i="11"/>
  <c r="X2756" i="11"/>
  <c r="AA2756" i="11"/>
  <c r="V2757" i="11"/>
  <c r="W2757" i="11"/>
  <c r="X2757" i="11"/>
  <c r="AA2757" i="11"/>
  <c r="U2758" i="11"/>
  <c r="V2758" i="11"/>
  <c r="W2758" i="11"/>
  <c r="X2758" i="11"/>
  <c r="AA2758" i="11"/>
  <c r="U2759" i="11"/>
  <c r="V2759" i="11"/>
  <c r="W2759" i="11"/>
  <c r="X2759" i="11"/>
  <c r="AA2759" i="11"/>
  <c r="U2760" i="11"/>
  <c r="V2760" i="11"/>
  <c r="W2760" i="11"/>
  <c r="X2760" i="11"/>
  <c r="AA2760" i="11"/>
  <c r="V2761" i="11"/>
  <c r="W2761" i="11"/>
  <c r="X2761" i="11"/>
  <c r="AA2761" i="11"/>
  <c r="U2762" i="11"/>
  <c r="V2762" i="11"/>
  <c r="W2762" i="11"/>
  <c r="X2762" i="11"/>
  <c r="AA2762" i="11"/>
  <c r="U2763" i="11"/>
  <c r="V2763" i="11"/>
  <c r="W2763" i="11"/>
  <c r="X2763" i="11"/>
  <c r="AA2763" i="11"/>
  <c r="U2764" i="11"/>
  <c r="V2764" i="11"/>
  <c r="W2764" i="11"/>
  <c r="X2764" i="11"/>
  <c r="AA2764" i="11"/>
  <c r="V2765" i="11"/>
  <c r="W2765" i="11"/>
  <c r="X2765" i="11"/>
  <c r="AA2765" i="11"/>
  <c r="U2766" i="11"/>
  <c r="V2766" i="11"/>
  <c r="W2766" i="11"/>
  <c r="X2766" i="11"/>
  <c r="AA2766" i="11"/>
  <c r="U2767" i="11"/>
  <c r="V2767" i="11"/>
  <c r="W2767" i="11"/>
  <c r="X2767" i="11"/>
  <c r="AA2767" i="11"/>
  <c r="U2768" i="11"/>
  <c r="V2768" i="11"/>
  <c r="W2768" i="11"/>
  <c r="X2768" i="11"/>
  <c r="AA2768" i="11"/>
  <c r="V2769" i="11"/>
  <c r="W2769" i="11"/>
  <c r="X2769" i="11"/>
  <c r="AA2769" i="11"/>
  <c r="U2770" i="11"/>
  <c r="V2770" i="11"/>
  <c r="W2770" i="11"/>
  <c r="X2770" i="11"/>
  <c r="AA2770" i="11"/>
  <c r="U2771" i="11"/>
  <c r="V2771" i="11"/>
  <c r="W2771" i="11"/>
  <c r="X2771" i="11"/>
  <c r="AA2771" i="11"/>
  <c r="U2772" i="11"/>
  <c r="V2772" i="11"/>
  <c r="W2772" i="11"/>
  <c r="X2772" i="11"/>
  <c r="AA2772" i="11"/>
  <c r="V2773" i="11"/>
  <c r="W2773" i="11"/>
  <c r="X2773" i="11"/>
  <c r="AA2773" i="11"/>
  <c r="U2774" i="11"/>
  <c r="V2774" i="11"/>
  <c r="W2774" i="11"/>
  <c r="X2774" i="11"/>
  <c r="AA2774" i="11"/>
  <c r="U2775" i="11"/>
  <c r="V2775" i="11"/>
  <c r="W2775" i="11"/>
  <c r="X2775" i="11"/>
  <c r="AA2775" i="11"/>
  <c r="U2776" i="11"/>
  <c r="V2776" i="11"/>
  <c r="W2776" i="11"/>
  <c r="X2776" i="11"/>
  <c r="AA2776" i="11"/>
  <c r="V2777" i="11"/>
  <c r="W2777" i="11"/>
  <c r="X2777" i="11"/>
  <c r="AA2777" i="11"/>
  <c r="U2778" i="11"/>
  <c r="V2778" i="11"/>
  <c r="W2778" i="11"/>
  <c r="X2778" i="11"/>
  <c r="AA2778" i="11"/>
  <c r="U2779" i="11"/>
  <c r="V2779" i="11"/>
  <c r="W2779" i="11"/>
  <c r="X2779" i="11"/>
  <c r="AA2779" i="11"/>
  <c r="U2780" i="11"/>
  <c r="V2780" i="11"/>
  <c r="W2780" i="11"/>
  <c r="X2780" i="11"/>
  <c r="AA2780" i="11"/>
  <c r="V2781" i="11"/>
  <c r="W2781" i="11"/>
  <c r="X2781" i="11"/>
  <c r="AA2781" i="11"/>
  <c r="U2782" i="11"/>
  <c r="V2782" i="11"/>
  <c r="W2782" i="11"/>
  <c r="X2782" i="11"/>
  <c r="AA2782" i="11"/>
  <c r="U2783" i="11"/>
  <c r="V2783" i="11"/>
  <c r="W2783" i="11"/>
  <c r="X2783" i="11"/>
  <c r="AA2783" i="11"/>
  <c r="U2784" i="11"/>
  <c r="V2784" i="11"/>
  <c r="W2784" i="11"/>
  <c r="X2784" i="11"/>
  <c r="AA2784" i="11"/>
  <c r="V2785" i="11"/>
  <c r="W2785" i="11"/>
  <c r="X2785" i="11"/>
  <c r="AA2785" i="11"/>
  <c r="U2786" i="11"/>
  <c r="V2786" i="11"/>
  <c r="W2786" i="11"/>
  <c r="X2786" i="11"/>
  <c r="AA2786" i="11"/>
  <c r="U2787" i="11"/>
  <c r="V2787" i="11"/>
  <c r="W2787" i="11"/>
  <c r="X2787" i="11"/>
  <c r="AA2787" i="11"/>
  <c r="U2788" i="11"/>
  <c r="V2788" i="11"/>
  <c r="W2788" i="11"/>
  <c r="X2788" i="11"/>
  <c r="AA2788" i="11"/>
  <c r="V2789" i="11"/>
  <c r="W2789" i="11"/>
  <c r="X2789" i="11"/>
  <c r="AA2789" i="11"/>
  <c r="U2790" i="11"/>
  <c r="V2790" i="11"/>
  <c r="W2790" i="11"/>
  <c r="X2790" i="11"/>
  <c r="AA2790" i="11"/>
  <c r="U2791" i="11"/>
  <c r="V2791" i="11"/>
  <c r="W2791" i="11"/>
  <c r="X2791" i="11"/>
  <c r="AA2791" i="11"/>
  <c r="U2792" i="11"/>
  <c r="V2792" i="11"/>
  <c r="W2792" i="11"/>
  <c r="X2792" i="11"/>
  <c r="AA2792" i="11"/>
  <c r="V2793" i="11"/>
  <c r="W2793" i="11"/>
  <c r="X2793" i="11"/>
  <c r="AA2793" i="11"/>
  <c r="U2794" i="11"/>
  <c r="V2794" i="11"/>
  <c r="W2794" i="11"/>
  <c r="X2794" i="11"/>
  <c r="AA2794" i="11"/>
  <c r="U2795" i="11"/>
  <c r="V2795" i="11"/>
  <c r="W2795" i="11"/>
  <c r="X2795" i="11"/>
  <c r="AA2795" i="11"/>
  <c r="U2796" i="11"/>
  <c r="V2796" i="11"/>
  <c r="W2796" i="11"/>
  <c r="X2796" i="11"/>
  <c r="AA2796" i="11"/>
  <c r="V2797" i="11"/>
  <c r="W2797" i="11"/>
  <c r="X2797" i="11"/>
  <c r="AA2797" i="11"/>
  <c r="U2798" i="11"/>
  <c r="V2798" i="11"/>
  <c r="W2798" i="11"/>
  <c r="X2798" i="11"/>
  <c r="AA2798" i="11"/>
  <c r="U2799" i="11"/>
  <c r="V2799" i="11"/>
  <c r="W2799" i="11"/>
  <c r="X2799" i="11"/>
  <c r="AA2799" i="11"/>
  <c r="U2800" i="11"/>
  <c r="V2800" i="11"/>
  <c r="W2800" i="11"/>
  <c r="X2800" i="11"/>
  <c r="AA2800" i="11"/>
  <c r="V2801" i="11"/>
  <c r="W2801" i="11"/>
  <c r="X2801" i="11"/>
  <c r="AA2801" i="11"/>
  <c r="U2802" i="11"/>
  <c r="V2802" i="11"/>
  <c r="W2802" i="11"/>
  <c r="X2802" i="11"/>
  <c r="AA2802" i="11"/>
  <c r="U2803" i="11"/>
  <c r="V2803" i="11"/>
  <c r="W2803" i="11"/>
  <c r="X2803" i="11"/>
  <c r="AA2803" i="11"/>
  <c r="U2804" i="11"/>
  <c r="V2804" i="11"/>
  <c r="W2804" i="11"/>
  <c r="X2804" i="11"/>
  <c r="AA2804" i="11"/>
  <c r="V2805" i="11"/>
  <c r="W2805" i="11"/>
  <c r="X2805" i="11"/>
  <c r="AA2805" i="11"/>
  <c r="U2806" i="11"/>
  <c r="V2806" i="11"/>
  <c r="W2806" i="11"/>
  <c r="X2806" i="11"/>
  <c r="AA2806" i="11"/>
  <c r="U2807" i="11"/>
  <c r="V2807" i="11"/>
  <c r="W2807" i="11"/>
  <c r="X2807" i="11"/>
  <c r="AA2807" i="11"/>
  <c r="U2808" i="11"/>
  <c r="V2808" i="11"/>
  <c r="W2808" i="11"/>
  <c r="X2808" i="11"/>
  <c r="AA2808" i="11"/>
  <c r="V2809" i="11"/>
  <c r="W2809" i="11"/>
  <c r="X2809" i="11"/>
  <c r="AA2809" i="11"/>
  <c r="U2810" i="11"/>
  <c r="V2810" i="11"/>
  <c r="W2810" i="11"/>
  <c r="X2810" i="11"/>
  <c r="AA2810" i="11"/>
  <c r="U2811" i="11"/>
  <c r="V2811" i="11"/>
  <c r="W2811" i="11"/>
  <c r="X2811" i="11"/>
  <c r="AA2811" i="11"/>
  <c r="U2812" i="11"/>
  <c r="V2812" i="11"/>
  <c r="W2812" i="11"/>
  <c r="X2812" i="11"/>
  <c r="AA2812" i="11"/>
  <c r="V2813" i="11"/>
  <c r="W2813" i="11"/>
  <c r="X2813" i="11"/>
  <c r="AA2813" i="11"/>
  <c r="U2814" i="11"/>
  <c r="V2814" i="11"/>
  <c r="W2814" i="11"/>
  <c r="X2814" i="11"/>
  <c r="AA2814" i="11"/>
  <c r="U2815" i="11"/>
  <c r="V2815" i="11"/>
  <c r="W2815" i="11"/>
  <c r="X2815" i="11"/>
  <c r="AA2815" i="11"/>
  <c r="U2816" i="11"/>
  <c r="V2816" i="11"/>
  <c r="W2816" i="11"/>
  <c r="X2816" i="11"/>
  <c r="AA2816" i="11"/>
  <c r="V2817" i="11"/>
  <c r="W2817" i="11"/>
  <c r="X2817" i="11"/>
  <c r="AA2817" i="11"/>
  <c r="U2818" i="11"/>
  <c r="V2818" i="11"/>
  <c r="W2818" i="11"/>
  <c r="X2818" i="11"/>
  <c r="AA2818" i="11"/>
  <c r="U2819" i="11"/>
  <c r="V2819" i="11"/>
  <c r="W2819" i="11"/>
  <c r="X2819" i="11"/>
  <c r="AA2819" i="11"/>
  <c r="U2820" i="11"/>
  <c r="V2820" i="11"/>
  <c r="W2820" i="11"/>
  <c r="X2820" i="11"/>
  <c r="AA2820" i="11"/>
  <c r="V2821" i="11"/>
  <c r="W2821" i="11"/>
  <c r="X2821" i="11"/>
  <c r="AA2821" i="11"/>
  <c r="U2822" i="11"/>
  <c r="V2822" i="11"/>
  <c r="W2822" i="11"/>
  <c r="X2822" i="11"/>
  <c r="AA2822" i="11"/>
  <c r="U2823" i="11"/>
  <c r="V2823" i="11"/>
  <c r="W2823" i="11"/>
  <c r="X2823" i="11"/>
  <c r="AA2823" i="11"/>
  <c r="U2824" i="11"/>
  <c r="V2824" i="11"/>
  <c r="W2824" i="11"/>
  <c r="X2824" i="11"/>
  <c r="AA2824" i="11"/>
  <c r="V2825" i="11"/>
  <c r="W2825" i="11"/>
  <c r="X2825" i="11"/>
  <c r="AA2825" i="11"/>
  <c r="U2826" i="11"/>
  <c r="V2826" i="11"/>
  <c r="W2826" i="11"/>
  <c r="X2826" i="11"/>
  <c r="AA2826" i="11"/>
  <c r="U2827" i="11"/>
  <c r="V2827" i="11"/>
  <c r="W2827" i="11"/>
  <c r="X2827" i="11"/>
  <c r="AA2827" i="11"/>
  <c r="U2828" i="11"/>
  <c r="V2828" i="11"/>
  <c r="W2828" i="11"/>
  <c r="X2828" i="11"/>
  <c r="AA2828" i="11"/>
  <c r="V2829" i="11"/>
  <c r="W2829" i="11"/>
  <c r="X2829" i="11"/>
  <c r="AA2829" i="11"/>
  <c r="U2830" i="11"/>
  <c r="V2830" i="11"/>
  <c r="W2830" i="11"/>
  <c r="X2830" i="11"/>
  <c r="AA2830" i="11"/>
  <c r="U2831" i="11"/>
  <c r="V2831" i="11"/>
  <c r="W2831" i="11"/>
  <c r="X2831" i="11"/>
  <c r="AA2831" i="11"/>
  <c r="U2832" i="11"/>
  <c r="V2832" i="11"/>
  <c r="W2832" i="11"/>
  <c r="X2832" i="11"/>
  <c r="AA2832" i="11"/>
  <c r="V2833" i="11"/>
  <c r="W2833" i="11"/>
  <c r="X2833" i="11"/>
  <c r="AA2833" i="11"/>
  <c r="U2834" i="11"/>
  <c r="V2834" i="11"/>
  <c r="W2834" i="11"/>
  <c r="X2834" i="11"/>
  <c r="AA2834" i="11"/>
  <c r="U2835" i="11"/>
  <c r="V2835" i="11"/>
  <c r="W2835" i="11"/>
  <c r="X2835" i="11"/>
  <c r="AA2835" i="11"/>
  <c r="U2836" i="11"/>
  <c r="V2836" i="11"/>
  <c r="W2836" i="11"/>
  <c r="X2836" i="11"/>
  <c r="AA2836" i="11"/>
  <c r="V2837" i="11"/>
  <c r="W2837" i="11"/>
  <c r="X2837" i="11"/>
  <c r="AA2837" i="11"/>
  <c r="U2838" i="11"/>
  <c r="V2838" i="11"/>
  <c r="W2838" i="11"/>
  <c r="X2838" i="11"/>
  <c r="AA2838" i="11"/>
  <c r="U2839" i="11"/>
  <c r="V2839" i="11"/>
  <c r="W2839" i="11"/>
  <c r="X2839" i="11"/>
  <c r="AA2839" i="11"/>
  <c r="U2840" i="11"/>
  <c r="V2840" i="11"/>
  <c r="W2840" i="11"/>
  <c r="X2840" i="11"/>
  <c r="AA2840" i="11"/>
  <c r="V2841" i="11"/>
  <c r="W2841" i="11"/>
  <c r="X2841" i="11"/>
  <c r="AA2841" i="11"/>
  <c r="U2842" i="11"/>
  <c r="V2842" i="11"/>
  <c r="W2842" i="11"/>
  <c r="X2842" i="11"/>
  <c r="AA2842" i="11"/>
  <c r="U2843" i="11"/>
  <c r="V2843" i="11"/>
  <c r="W2843" i="11"/>
  <c r="X2843" i="11"/>
  <c r="AA2843" i="11"/>
  <c r="U2844" i="11"/>
  <c r="V2844" i="11"/>
  <c r="W2844" i="11"/>
  <c r="X2844" i="11"/>
  <c r="AA2844" i="11"/>
  <c r="V2845" i="11"/>
  <c r="W2845" i="11"/>
  <c r="X2845" i="11"/>
  <c r="AA2845" i="11"/>
  <c r="U2846" i="11"/>
  <c r="V2846" i="11"/>
  <c r="W2846" i="11"/>
  <c r="X2846" i="11"/>
  <c r="AA2846" i="11"/>
  <c r="U2847" i="11"/>
  <c r="V2847" i="11"/>
  <c r="W2847" i="11"/>
  <c r="X2847" i="11"/>
  <c r="AA2847" i="11"/>
  <c r="U2848" i="11"/>
  <c r="V2848" i="11"/>
  <c r="W2848" i="11"/>
  <c r="X2848" i="11"/>
  <c r="AA2848" i="11"/>
  <c r="V2849" i="11"/>
  <c r="W2849" i="11"/>
  <c r="X2849" i="11"/>
  <c r="AA2849" i="11"/>
  <c r="U2850" i="11"/>
  <c r="V2850" i="11"/>
  <c r="W2850" i="11"/>
  <c r="X2850" i="11"/>
  <c r="AA2850" i="11"/>
  <c r="U2851" i="11"/>
  <c r="V2851" i="11"/>
  <c r="W2851" i="11"/>
  <c r="X2851" i="11"/>
  <c r="AA2851" i="11"/>
  <c r="U2852" i="11"/>
  <c r="V2852" i="11"/>
  <c r="W2852" i="11"/>
  <c r="X2852" i="11"/>
  <c r="AA2852" i="11"/>
  <c r="V2853" i="11"/>
  <c r="W2853" i="11"/>
  <c r="X2853" i="11"/>
  <c r="AA2853" i="11"/>
  <c r="U2854" i="11"/>
  <c r="V2854" i="11"/>
  <c r="W2854" i="11"/>
  <c r="X2854" i="11"/>
  <c r="AA2854" i="11"/>
  <c r="U2855" i="11"/>
  <c r="V2855" i="11"/>
  <c r="W2855" i="11"/>
  <c r="X2855" i="11"/>
  <c r="AA2855" i="11"/>
  <c r="U2856" i="11"/>
  <c r="V2856" i="11"/>
  <c r="W2856" i="11"/>
  <c r="X2856" i="11"/>
  <c r="AA2856" i="11"/>
  <c r="V2857" i="11"/>
  <c r="W2857" i="11"/>
  <c r="X2857" i="11"/>
  <c r="AA2857" i="11"/>
  <c r="U2858" i="11"/>
  <c r="V2858" i="11"/>
  <c r="W2858" i="11"/>
  <c r="X2858" i="11"/>
  <c r="AA2858" i="11"/>
  <c r="U2859" i="11"/>
  <c r="V2859" i="11"/>
  <c r="W2859" i="11"/>
  <c r="X2859" i="11"/>
  <c r="AA2859" i="11"/>
  <c r="U2860" i="11"/>
  <c r="V2860" i="11"/>
  <c r="W2860" i="11"/>
  <c r="X2860" i="11"/>
  <c r="AA2860" i="11"/>
  <c r="V2861" i="11"/>
  <c r="W2861" i="11"/>
  <c r="X2861" i="11"/>
  <c r="AA2861" i="11"/>
  <c r="U2862" i="11"/>
  <c r="V2862" i="11"/>
  <c r="W2862" i="11"/>
  <c r="X2862" i="11"/>
  <c r="AA2862" i="11"/>
  <c r="U2863" i="11"/>
  <c r="V2863" i="11"/>
  <c r="W2863" i="11"/>
  <c r="X2863" i="11"/>
  <c r="AA2863" i="11"/>
  <c r="U2864" i="11"/>
  <c r="V2864" i="11"/>
  <c r="W2864" i="11"/>
  <c r="X2864" i="11"/>
  <c r="AA2864" i="11"/>
  <c r="V2865" i="11"/>
  <c r="W2865" i="11"/>
  <c r="X2865" i="11"/>
  <c r="AA2865" i="11"/>
  <c r="U2866" i="11"/>
  <c r="V2866" i="11"/>
  <c r="W2866" i="11"/>
  <c r="X2866" i="11"/>
  <c r="AA2866" i="11"/>
  <c r="U2867" i="11"/>
  <c r="V2867" i="11"/>
  <c r="W2867" i="11"/>
  <c r="X2867" i="11"/>
  <c r="AA2867" i="11"/>
  <c r="U2868" i="11"/>
  <c r="V2868" i="11"/>
  <c r="W2868" i="11"/>
  <c r="X2868" i="11"/>
  <c r="AA2868" i="11"/>
  <c r="V2869" i="11"/>
  <c r="W2869" i="11"/>
  <c r="X2869" i="11"/>
  <c r="AA2869" i="11"/>
  <c r="U2870" i="11"/>
  <c r="V2870" i="11"/>
  <c r="W2870" i="11"/>
  <c r="X2870" i="11"/>
  <c r="AA2870" i="11"/>
  <c r="U2871" i="11"/>
  <c r="V2871" i="11"/>
  <c r="W2871" i="11"/>
  <c r="X2871" i="11"/>
  <c r="AA2871" i="11"/>
  <c r="U2872" i="11"/>
  <c r="V2872" i="11"/>
  <c r="W2872" i="11"/>
  <c r="X2872" i="11"/>
  <c r="AA2872" i="11"/>
  <c r="V2873" i="11"/>
  <c r="W2873" i="11"/>
  <c r="X2873" i="11"/>
  <c r="AA2873" i="11"/>
  <c r="U2874" i="11"/>
  <c r="V2874" i="11"/>
  <c r="W2874" i="11"/>
  <c r="X2874" i="11"/>
  <c r="AA2874" i="11"/>
  <c r="U2875" i="11"/>
  <c r="V2875" i="11"/>
  <c r="W2875" i="11"/>
  <c r="X2875" i="11"/>
  <c r="AA2875" i="11"/>
  <c r="U2876" i="11"/>
  <c r="V2876" i="11"/>
  <c r="W2876" i="11"/>
  <c r="X2876" i="11"/>
  <c r="AA2876" i="11"/>
  <c r="V2877" i="11"/>
  <c r="W2877" i="11"/>
  <c r="X2877" i="11"/>
  <c r="AA2877" i="11"/>
  <c r="U2878" i="11"/>
  <c r="V2878" i="11"/>
  <c r="W2878" i="11"/>
  <c r="X2878" i="11"/>
  <c r="AA2878" i="11"/>
  <c r="U2879" i="11"/>
  <c r="V2879" i="11"/>
  <c r="W2879" i="11"/>
  <c r="X2879" i="11"/>
  <c r="AA2879" i="11"/>
  <c r="U2880" i="11"/>
  <c r="V2880" i="11"/>
  <c r="W2880" i="11"/>
  <c r="X2880" i="11"/>
  <c r="AA2880" i="11"/>
  <c r="V2881" i="11"/>
  <c r="W2881" i="11"/>
  <c r="X2881" i="11"/>
  <c r="AA2881" i="11"/>
  <c r="U2882" i="11"/>
  <c r="V2882" i="11"/>
  <c r="W2882" i="11"/>
  <c r="X2882" i="11"/>
  <c r="AA2882" i="11"/>
  <c r="U2883" i="11"/>
  <c r="V2883" i="11"/>
  <c r="W2883" i="11"/>
  <c r="X2883" i="11"/>
  <c r="AA2883" i="11"/>
  <c r="U2884" i="11"/>
  <c r="V2884" i="11"/>
  <c r="W2884" i="11"/>
  <c r="X2884" i="11"/>
  <c r="AA2884" i="11"/>
  <c r="V2885" i="11"/>
  <c r="W2885" i="11"/>
  <c r="X2885" i="11"/>
  <c r="AA2885" i="11"/>
  <c r="U2886" i="11"/>
  <c r="V2886" i="11"/>
  <c r="W2886" i="11"/>
  <c r="X2886" i="11"/>
  <c r="AA2886" i="11"/>
  <c r="U2887" i="11"/>
  <c r="V2887" i="11"/>
  <c r="W2887" i="11"/>
  <c r="X2887" i="11"/>
  <c r="AA2887" i="11"/>
  <c r="U2888" i="11"/>
  <c r="V2888" i="11"/>
  <c r="W2888" i="11"/>
  <c r="X2888" i="11"/>
  <c r="AA2888" i="11"/>
  <c r="V2889" i="11"/>
  <c r="W2889" i="11"/>
  <c r="X2889" i="11"/>
  <c r="AA2889" i="11"/>
  <c r="U2890" i="11"/>
  <c r="V2890" i="11"/>
  <c r="W2890" i="11"/>
  <c r="X2890" i="11"/>
  <c r="AA2890" i="11"/>
  <c r="U2891" i="11"/>
  <c r="V2891" i="11"/>
  <c r="W2891" i="11"/>
  <c r="X2891" i="11"/>
  <c r="AA2891" i="11"/>
  <c r="U2892" i="11"/>
  <c r="V2892" i="11"/>
  <c r="W2892" i="11"/>
  <c r="X2892" i="11"/>
  <c r="AA2892" i="11"/>
  <c r="V2893" i="11"/>
  <c r="W2893" i="11"/>
  <c r="X2893" i="11"/>
  <c r="AA2893" i="11"/>
  <c r="U2894" i="11"/>
  <c r="V2894" i="11"/>
  <c r="W2894" i="11"/>
  <c r="X2894" i="11"/>
  <c r="AA2894" i="11"/>
  <c r="U2895" i="11"/>
  <c r="V2895" i="11"/>
  <c r="W2895" i="11"/>
  <c r="X2895" i="11"/>
  <c r="AA2895" i="11"/>
  <c r="U2896" i="11"/>
  <c r="V2896" i="11"/>
  <c r="W2896" i="11"/>
  <c r="X2896" i="11"/>
  <c r="AA2896" i="11"/>
  <c r="V2897" i="11"/>
  <c r="W2897" i="11"/>
  <c r="X2897" i="11"/>
  <c r="AA2897" i="11"/>
  <c r="U2898" i="11"/>
  <c r="V2898" i="11"/>
  <c r="W2898" i="11"/>
  <c r="X2898" i="11"/>
  <c r="AA2898" i="11"/>
  <c r="U2899" i="11"/>
  <c r="V2899" i="11"/>
  <c r="W2899" i="11"/>
  <c r="X2899" i="11"/>
  <c r="AA2899" i="11"/>
  <c r="U2900" i="11"/>
  <c r="V2900" i="11"/>
  <c r="W2900" i="11"/>
  <c r="X2900" i="11"/>
  <c r="AA2900" i="11"/>
  <c r="V2901" i="11"/>
  <c r="W2901" i="11"/>
  <c r="X2901" i="11"/>
  <c r="AA2901" i="11"/>
  <c r="U2902" i="11"/>
  <c r="V2902" i="11"/>
  <c r="W2902" i="11"/>
  <c r="X2902" i="11"/>
  <c r="AA2902" i="11"/>
  <c r="U2903" i="11"/>
  <c r="V2903" i="11"/>
  <c r="W2903" i="11"/>
  <c r="X2903" i="11"/>
  <c r="AA2903" i="11"/>
  <c r="U2904" i="11"/>
  <c r="V2904" i="11"/>
  <c r="W2904" i="11"/>
  <c r="X2904" i="11"/>
  <c r="AA2904" i="11"/>
  <c r="V2905" i="11"/>
  <c r="W2905" i="11"/>
  <c r="X2905" i="11"/>
  <c r="AA2905" i="11"/>
  <c r="U2906" i="11"/>
  <c r="V2906" i="11"/>
  <c r="W2906" i="11"/>
  <c r="X2906" i="11"/>
  <c r="AA2906" i="11"/>
  <c r="U2907" i="11"/>
  <c r="V2907" i="11"/>
  <c r="W2907" i="11"/>
  <c r="X2907" i="11"/>
  <c r="AA2907" i="11"/>
  <c r="U2908" i="11"/>
  <c r="V2908" i="11"/>
  <c r="W2908" i="11"/>
  <c r="X2908" i="11"/>
  <c r="AA2908" i="11"/>
  <c r="V2909" i="11"/>
  <c r="W2909" i="11"/>
  <c r="X2909" i="11"/>
  <c r="AA2909" i="11"/>
  <c r="U2910" i="11"/>
  <c r="V2910" i="11"/>
  <c r="W2910" i="11"/>
  <c r="X2910" i="11"/>
  <c r="AA2910" i="11"/>
  <c r="U2911" i="11"/>
  <c r="V2911" i="11"/>
  <c r="W2911" i="11"/>
  <c r="X2911" i="11"/>
  <c r="AA2911" i="11"/>
  <c r="U2912" i="11"/>
  <c r="V2912" i="11"/>
  <c r="W2912" i="11"/>
  <c r="X2912" i="11"/>
  <c r="AA2912" i="11"/>
  <c r="V2913" i="11"/>
  <c r="W2913" i="11"/>
  <c r="X2913" i="11"/>
  <c r="AA2913" i="11"/>
  <c r="U2914" i="11"/>
  <c r="V2914" i="11"/>
  <c r="W2914" i="11"/>
  <c r="X2914" i="11"/>
  <c r="AA2914" i="11"/>
  <c r="U2915" i="11"/>
  <c r="V2915" i="11"/>
  <c r="W2915" i="11"/>
  <c r="X2915" i="11"/>
  <c r="AA2915" i="11"/>
  <c r="U2916" i="11"/>
  <c r="V2916" i="11"/>
  <c r="W2916" i="11"/>
  <c r="X2916" i="11"/>
  <c r="AA2916" i="11"/>
  <c r="V2917" i="11"/>
  <c r="W2917" i="11"/>
  <c r="X2917" i="11"/>
  <c r="AA2917" i="11"/>
  <c r="U2918" i="11"/>
  <c r="V2918" i="11"/>
  <c r="W2918" i="11"/>
  <c r="X2918" i="11"/>
  <c r="AA2918" i="11"/>
  <c r="U2919" i="11"/>
  <c r="V2919" i="11"/>
  <c r="W2919" i="11"/>
  <c r="X2919" i="11"/>
  <c r="AA2919" i="11"/>
  <c r="U2920" i="11"/>
  <c r="V2920" i="11"/>
  <c r="W2920" i="11"/>
  <c r="X2920" i="11"/>
  <c r="AA2920" i="11"/>
  <c r="V2921" i="11"/>
  <c r="W2921" i="11"/>
  <c r="X2921" i="11"/>
  <c r="AA2921" i="11"/>
  <c r="U2922" i="11"/>
  <c r="V2922" i="11"/>
  <c r="W2922" i="11"/>
  <c r="X2922" i="11"/>
  <c r="AA2922" i="11"/>
  <c r="U2923" i="11"/>
  <c r="V2923" i="11"/>
  <c r="W2923" i="11"/>
  <c r="X2923" i="11"/>
  <c r="AA2923" i="11"/>
  <c r="U2924" i="11"/>
  <c r="V2924" i="11"/>
  <c r="W2924" i="11"/>
  <c r="X2924" i="11"/>
  <c r="AA2924" i="11"/>
  <c r="V2925" i="11"/>
  <c r="W2925" i="11"/>
  <c r="X2925" i="11"/>
  <c r="AA2925" i="11"/>
  <c r="U2926" i="11"/>
  <c r="V2926" i="11"/>
  <c r="W2926" i="11"/>
  <c r="X2926" i="11"/>
  <c r="AA2926" i="11"/>
  <c r="U2927" i="11"/>
  <c r="V2927" i="11"/>
  <c r="W2927" i="11"/>
  <c r="X2927" i="11"/>
  <c r="AA2927" i="11"/>
  <c r="U2928" i="11"/>
  <c r="V2928" i="11"/>
  <c r="W2928" i="11"/>
  <c r="X2928" i="11"/>
  <c r="AA2928" i="11"/>
  <c r="V2929" i="11"/>
  <c r="W2929" i="11"/>
  <c r="X2929" i="11"/>
  <c r="AA2929" i="11"/>
  <c r="U2930" i="11"/>
  <c r="V2930" i="11"/>
  <c r="W2930" i="11"/>
  <c r="X2930" i="11"/>
  <c r="AA2930" i="11"/>
  <c r="U2931" i="11"/>
  <c r="V2931" i="11"/>
  <c r="W2931" i="11"/>
  <c r="X2931" i="11"/>
  <c r="AA2931" i="11"/>
  <c r="U2932" i="11"/>
  <c r="V2932" i="11"/>
  <c r="W2932" i="11"/>
  <c r="X2932" i="11"/>
  <c r="AA2932" i="11"/>
  <c r="V2933" i="11"/>
  <c r="W2933" i="11"/>
  <c r="X2933" i="11"/>
  <c r="AA2933" i="11"/>
  <c r="U2934" i="11"/>
  <c r="V2934" i="11"/>
  <c r="W2934" i="11"/>
  <c r="X2934" i="11"/>
  <c r="AA2934" i="11"/>
  <c r="U2935" i="11"/>
  <c r="V2935" i="11"/>
  <c r="W2935" i="11"/>
  <c r="X2935" i="11"/>
  <c r="AA2935" i="11"/>
  <c r="U2936" i="11"/>
  <c r="V2936" i="11"/>
  <c r="W2936" i="11"/>
  <c r="X2936" i="11"/>
  <c r="AA2936" i="11"/>
  <c r="V2937" i="11"/>
  <c r="W2937" i="11"/>
  <c r="X2937" i="11"/>
  <c r="AA2937" i="11"/>
  <c r="U2938" i="11"/>
  <c r="V2938" i="11"/>
  <c r="W2938" i="11"/>
  <c r="X2938" i="11"/>
  <c r="AA2938" i="11"/>
  <c r="U2939" i="11"/>
  <c r="V2939" i="11"/>
  <c r="W2939" i="11"/>
  <c r="X2939" i="11"/>
  <c r="AA2939" i="11"/>
  <c r="U2940" i="11"/>
  <c r="V2940" i="11"/>
  <c r="W2940" i="11"/>
  <c r="X2940" i="11"/>
  <c r="AA2940" i="11"/>
  <c r="U2941" i="11"/>
  <c r="V2941" i="11"/>
  <c r="W2941" i="11"/>
  <c r="X2941" i="11"/>
  <c r="AA2941" i="11"/>
  <c r="U2942" i="11"/>
  <c r="V2942" i="11"/>
  <c r="W2942" i="11"/>
  <c r="X2942" i="11"/>
  <c r="AA2942" i="11"/>
  <c r="U2943" i="11"/>
  <c r="V2943" i="11"/>
  <c r="W2943" i="11"/>
  <c r="X2943" i="11"/>
  <c r="AA2943" i="11"/>
  <c r="U2944" i="11"/>
  <c r="V2944" i="11"/>
  <c r="W2944" i="11"/>
  <c r="X2944" i="11"/>
  <c r="AA2944" i="11"/>
  <c r="U2945" i="11"/>
  <c r="V2945" i="11"/>
  <c r="W2945" i="11"/>
  <c r="X2945" i="11"/>
  <c r="AA2945" i="11"/>
  <c r="U2946" i="11"/>
  <c r="V2946" i="11"/>
  <c r="W2946" i="11"/>
  <c r="X2946" i="11"/>
  <c r="AA2946" i="11"/>
  <c r="U2947" i="11"/>
  <c r="V2947" i="11"/>
  <c r="W2947" i="11"/>
  <c r="X2947" i="11"/>
  <c r="AA2947" i="11"/>
  <c r="U2948" i="11"/>
  <c r="V2948" i="11"/>
  <c r="W2948" i="11"/>
  <c r="X2948" i="11"/>
  <c r="AA2948" i="11"/>
  <c r="U2949" i="11"/>
  <c r="V2949" i="11"/>
  <c r="W2949" i="11"/>
  <c r="X2949" i="11"/>
  <c r="AA2949" i="11"/>
  <c r="U2950" i="11"/>
  <c r="V2950" i="11"/>
  <c r="W2950" i="11"/>
  <c r="X2950" i="11"/>
  <c r="AA2950" i="11"/>
  <c r="U2951" i="11"/>
  <c r="V2951" i="11"/>
  <c r="W2951" i="11"/>
  <c r="X2951" i="11"/>
  <c r="AA2951" i="11"/>
  <c r="U2952" i="11"/>
  <c r="V2952" i="11"/>
  <c r="W2952" i="11"/>
  <c r="X2952" i="11"/>
  <c r="AA2952" i="11"/>
  <c r="U2953" i="11"/>
  <c r="V2953" i="11"/>
  <c r="W2953" i="11"/>
  <c r="X2953" i="11"/>
  <c r="AA2953" i="11"/>
  <c r="U2954" i="11"/>
  <c r="V2954" i="11"/>
  <c r="W2954" i="11"/>
  <c r="X2954" i="11"/>
  <c r="AA2954" i="11"/>
  <c r="U2955" i="11"/>
  <c r="V2955" i="11"/>
  <c r="W2955" i="11"/>
  <c r="X2955" i="11"/>
  <c r="AA2955" i="11"/>
  <c r="U2956" i="11"/>
  <c r="V2956" i="11"/>
  <c r="W2956" i="11"/>
  <c r="X2956" i="11"/>
  <c r="AA2956" i="11"/>
  <c r="U2957" i="11"/>
  <c r="V2957" i="11"/>
  <c r="W2957" i="11"/>
  <c r="X2957" i="11"/>
  <c r="AA2957" i="11"/>
  <c r="U2958" i="11"/>
  <c r="V2958" i="11"/>
  <c r="W2958" i="11"/>
  <c r="X2958" i="11"/>
  <c r="AA2958" i="11"/>
  <c r="U2959" i="11"/>
  <c r="V2959" i="11"/>
  <c r="W2959" i="11"/>
  <c r="X2959" i="11"/>
  <c r="AA2959" i="11"/>
  <c r="U2960" i="11"/>
  <c r="V2960" i="11"/>
  <c r="W2960" i="11"/>
  <c r="X2960" i="11"/>
  <c r="AA2960" i="11"/>
  <c r="V2961" i="11"/>
  <c r="W2961" i="11"/>
  <c r="X2961" i="11"/>
  <c r="AA2961" i="11"/>
  <c r="U2962" i="11"/>
  <c r="V2962" i="11"/>
  <c r="W2962" i="11"/>
  <c r="X2962" i="11"/>
  <c r="AA2962" i="11"/>
  <c r="U2963" i="11"/>
  <c r="V2963" i="11"/>
  <c r="W2963" i="11"/>
  <c r="X2963" i="11"/>
  <c r="AA2963" i="11"/>
  <c r="U2964" i="11"/>
  <c r="V2964" i="11"/>
  <c r="W2964" i="11"/>
  <c r="X2964" i="11"/>
  <c r="AA2964" i="11"/>
  <c r="U2965" i="11"/>
  <c r="V2965" i="11"/>
  <c r="W2965" i="11"/>
  <c r="X2965" i="11"/>
  <c r="AA2965" i="11"/>
  <c r="U2966" i="11"/>
  <c r="V2966" i="11"/>
  <c r="W2966" i="11"/>
  <c r="X2966" i="11"/>
  <c r="AA2966" i="11"/>
  <c r="U2967" i="11"/>
  <c r="V2967" i="11"/>
  <c r="W2967" i="11"/>
  <c r="X2967" i="11"/>
  <c r="AA2967" i="11"/>
  <c r="U2968" i="11"/>
  <c r="V2968" i="11"/>
  <c r="W2968" i="11"/>
  <c r="X2968" i="11"/>
  <c r="AA2968" i="11"/>
  <c r="U2969" i="11"/>
  <c r="V2969" i="11"/>
  <c r="W2969" i="11"/>
  <c r="X2969" i="11"/>
  <c r="AA2969" i="11"/>
  <c r="U2970" i="11"/>
  <c r="V2970" i="11"/>
  <c r="W2970" i="11"/>
  <c r="X2970" i="11"/>
  <c r="AA2970" i="11"/>
  <c r="U2971" i="11"/>
  <c r="V2971" i="11"/>
  <c r="W2971" i="11"/>
  <c r="X2971" i="11"/>
  <c r="AA2971" i="11"/>
  <c r="U2972" i="11"/>
  <c r="V2972" i="11"/>
  <c r="W2972" i="11"/>
  <c r="X2972" i="11"/>
  <c r="AA2972" i="11"/>
  <c r="U2973" i="11"/>
  <c r="V2973" i="11"/>
  <c r="W2973" i="11"/>
  <c r="X2973" i="11"/>
  <c r="AA2973" i="11"/>
  <c r="U2974" i="11"/>
  <c r="V2974" i="11"/>
  <c r="W2974" i="11"/>
  <c r="X2974" i="11"/>
  <c r="AA2974" i="11"/>
  <c r="U2975" i="11"/>
  <c r="V2975" i="11"/>
  <c r="W2975" i="11"/>
  <c r="X2975" i="11"/>
  <c r="AA2975" i="11"/>
  <c r="U2976" i="11"/>
  <c r="V2976" i="11"/>
  <c r="W2976" i="11"/>
  <c r="X2976" i="11"/>
  <c r="AA2976" i="11"/>
  <c r="U2977" i="11"/>
  <c r="V2977" i="11"/>
  <c r="W2977" i="11"/>
  <c r="X2977" i="11"/>
  <c r="AA2977" i="11"/>
  <c r="U2978" i="11"/>
  <c r="V2978" i="11"/>
  <c r="W2978" i="11"/>
  <c r="X2978" i="11"/>
  <c r="AA2978" i="11"/>
  <c r="U2979" i="11"/>
  <c r="V2979" i="11"/>
  <c r="W2979" i="11"/>
  <c r="X2979" i="11"/>
  <c r="AA2979" i="11"/>
  <c r="U2980" i="11"/>
  <c r="V2980" i="11"/>
  <c r="W2980" i="11"/>
  <c r="X2980" i="11"/>
  <c r="AA2980" i="11"/>
  <c r="U2981" i="11"/>
  <c r="V2981" i="11"/>
  <c r="W2981" i="11"/>
  <c r="X2981" i="11"/>
  <c r="AA2981" i="11"/>
  <c r="U2982" i="11"/>
  <c r="V2982" i="11"/>
  <c r="W2982" i="11"/>
  <c r="X2982" i="11"/>
  <c r="AA2982" i="11"/>
  <c r="U2983" i="11"/>
  <c r="V2983" i="11"/>
  <c r="W2983" i="11"/>
  <c r="X2983" i="11"/>
  <c r="AA2983" i="11"/>
  <c r="U2984" i="11"/>
  <c r="V2984" i="11"/>
  <c r="W2984" i="11"/>
  <c r="X2984" i="11"/>
  <c r="AA2984" i="11"/>
  <c r="U2985" i="11"/>
  <c r="V2985" i="11"/>
  <c r="W2985" i="11"/>
  <c r="X2985" i="11"/>
  <c r="AA2985" i="11"/>
  <c r="U2986" i="11"/>
  <c r="V2986" i="11"/>
  <c r="W2986" i="11"/>
  <c r="X2986" i="11"/>
  <c r="AA2986" i="11"/>
  <c r="U2987" i="11"/>
  <c r="V2987" i="11"/>
  <c r="W2987" i="11"/>
  <c r="X2987" i="11"/>
  <c r="AA2987" i="11"/>
  <c r="U2988" i="11"/>
  <c r="V2988" i="11"/>
  <c r="W2988" i="11"/>
  <c r="X2988" i="11"/>
  <c r="AA2988" i="11"/>
  <c r="U2989" i="11"/>
  <c r="V2989" i="11"/>
  <c r="W2989" i="11"/>
  <c r="X2989" i="11"/>
  <c r="AA2989" i="11"/>
  <c r="U2990" i="11"/>
  <c r="V2990" i="11"/>
  <c r="W2990" i="11"/>
  <c r="X2990" i="11"/>
  <c r="AA2990" i="11"/>
  <c r="U2991" i="11"/>
  <c r="V2991" i="11"/>
  <c r="W2991" i="11"/>
  <c r="X2991" i="11"/>
  <c r="AA2991" i="11"/>
  <c r="U2992" i="11"/>
  <c r="V2992" i="11"/>
  <c r="W2992" i="11"/>
  <c r="X2992" i="11"/>
  <c r="AA2992" i="11"/>
  <c r="U2993" i="11"/>
  <c r="V2993" i="11"/>
  <c r="W2993" i="11"/>
  <c r="X2993" i="11"/>
  <c r="AA2993" i="11"/>
  <c r="U2994" i="11"/>
  <c r="V2994" i="11"/>
  <c r="W2994" i="11"/>
  <c r="X2994" i="11"/>
  <c r="AA2994" i="11"/>
  <c r="U2995" i="11"/>
  <c r="V2995" i="11"/>
  <c r="W2995" i="11"/>
  <c r="X2995" i="11"/>
  <c r="AA2995" i="11"/>
  <c r="U2996" i="11"/>
  <c r="V2996" i="11"/>
  <c r="W2996" i="11"/>
  <c r="X2996" i="11"/>
  <c r="AA2996" i="11"/>
  <c r="U2997" i="11"/>
  <c r="V2997" i="11"/>
  <c r="W2997" i="11"/>
  <c r="X2997" i="11"/>
  <c r="AA2997" i="11"/>
  <c r="U2998" i="11"/>
  <c r="V2998" i="11"/>
  <c r="W2998" i="11"/>
  <c r="X2998" i="11"/>
  <c r="AA2998" i="11"/>
  <c r="U2999" i="11"/>
  <c r="V2999" i="11"/>
  <c r="W2999" i="11"/>
  <c r="X2999" i="11"/>
  <c r="AA2999" i="11"/>
  <c r="U3000" i="11"/>
  <c r="V3000" i="11"/>
  <c r="W3000" i="11"/>
  <c r="X3000" i="11"/>
  <c r="AA3000" i="11"/>
  <c r="U3001" i="11"/>
  <c r="V3001" i="11"/>
  <c r="W3001" i="11"/>
  <c r="X3001" i="11"/>
  <c r="AA3001" i="11"/>
  <c r="U3002" i="11"/>
  <c r="V3002" i="11"/>
  <c r="W3002" i="11"/>
  <c r="X3002" i="11"/>
  <c r="AA3002" i="11"/>
  <c r="U3003" i="11"/>
  <c r="V3003" i="11"/>
  <c r="W3003" i="11"/>
  <c r="X3003" i="11"/>
  <c r="AA3003" i="11"/>
  <c r="U3004" i="11"/>
  <c r="V3004" i="11"/>
  <c r="W3004" i="11"/>
  <c r="X3004" i="11"/>
  <c r="AA3004" i="11"/>
  <c r="U3005" i="11"/>
  <c r="V3005" i="11"/>
  <c r="W3005" i="11"/>
  <c r="X3005" i="11"/>
  <c r="AA3005" i="11"/>
  <c r="U3006" i="11"/>
  <c r="V3006" i="11"/>
  <c r="W3006" i="11"/>
  <c r="X3006" i="11"/>
  <c r="AA3006" i="11"/>
  <c r="U3007" i="11"/>
  <c r="V3007" i="11"/>
  <c r="W3007" i="11"/>
  <c r="X3007" i="11"/>
  <c r="AA3007" i="11"/>
  <c r="U3008" i="11"/>
  <c r="V3008" i="11"/>
  <c r="W3008" i="11"/>
  <c r="X3008" i="11"/>
  <c r="AA3008" i="11"/>
  <c r="U3009" i="11"/>
  <c r="V3009" i="11"/>
  <c r="W3009" i="11"/>
  <c r="X3009" i="11"/>
  <c r="AA3009" i="11"/>
  <c r="U3010" i="11"/>
  <c r="V3010" i="11"/>
  <c r="W3010" i="11"/>
  <c r="X3010" i="11"/>
  <c r="AA3010" i="11"/>
  <c r="U3011" i="11"/>
  <c r="V3011" i="11"/>
  <c r="W3011" i="11"/>
  <c r="X3011" i="11"/>
  <c r="AA3011" i="11"/>
  <c r="U3012" i="11"/>
  <c r="V3012" i="11"/>
  <c r="W3012" i="11"/>
  <c r="X3012" i="11"/>
  <c r="AA3012" i="11"/>
  <c r="U3013" i="11"/>
  <c r="V3013" i="11"/>
  <c r="W3013" i="11"/>
  <c r="X3013" i="11"/>
  <c r="AA3013" i="11"/>
  <c r="U3014" i="11"/>
  <c r="V3014" i="11"/>
  <c r="W3014" i="11"/>
  <c r="X3014" i="11"/>
  <c r="AA3014" i="11"/>
  <c r="U3015" i="11"/>
  <c r="V3015" i="11"/>
  <c r="W3015" i="11"/>
  <c r="X3015" i="11"/>
  <c r="AA3015" i="11"/>
  <c r="U3016" i="11"/>
  <c r="V3016" i="11"/>
  <c r="W3016" i="11"/>
  <c r="X3016" i="11"/>
  <c r="AA3016" i="11"/>
  <c r="U3017" i="11"/>
  <c r="V3017" i="11"/>
  <c r="W3017" i="11"/>
  <c r="X3017" i="11"/>
  <c r="AA3017" i="11"/>
  <c r="U3018" i="11"/>
  <c r="V3018" i="11"/>
  <c r="W3018" i="11"/>
  <c r="X3018" i="11"/>
  <c r="AA3018" i="11"/>
  <c r="U3019" i="11"/>
  <c r="V3019" i="11"/>
  <c r="W3019" i="11"/>
  <c r="X3019" i="11"/>
  <c r="AA3019" i="11"/>
  <c r="U3020" i="11"/>
  <c r="V3020" i="11"/>
  <c r="W3020" i="11"/>
  <c r="X3020" i="11"/>
  <c r="AA3020" i="11"/>
  <c r="U3021" i="11"/>
  <c r="V3021" i="11"/>
  <c r="W3021" i="11"/>
  <c r="X3021" i="11"/>
  <c r="AA3021" i="11"/>
  <c r="U3022" i="11"/>
  <c r="V3022" i="11"/>
  <c r="W3022" i="11"/>
  <c r="X3022" i="11"/>
  <c r="AA3022" i="11"/>
  <c r="U3023" i="11"/>
  <c r="V3023" i="11"/>
  <c r="W3023" i="11"/>
  <c r="X3023" i="11"/>
  <c r="AA3023" i="11"/>
  <c r="U3024" i="11"/>
  <c r="V3024" i="11"/>
  <c r="W3024" i="11"/>
  <c r="X3024" i="11"/>
  <c r="AA3024" i="11"/>
  <c r="U3025" i="11"/>
  <c r="V3025" i="11"/>
  <c r="W3025" i="11"/>
  <c r="X3025" i="11"/>
  <c r="AA3025" i="11"/>
  <c r="U3026" i="11"/>
  <c r="V3026" i="11"/>
  <c r="W3026" i="11"/>
  <c r="X3026" i="11"/>
  <c r="AA3026" i="11"/>
  <c r="U3027" i="11"/>
  <c r="V3027" i="11"/>
  <c r="W3027" i="11"/>
  <c r="X3027" i="11"/>
  <c r="AA3027" i="11"/>
  <c r="U3028" i="11"/>
  <c r="V3028" i="11"/>
  <c r="W3028" i="11"/>
  <c r="X3028" i="11"/>
  <c r="AA3028" i="11"/>
  <c r="U3029" i="11"/>
  <c r="V3029" i="11"/>
  <c r="W3029" i="11"/>
  <c r="X3029" i="11"/>
  <c r="AA3029" i="11"/>
  <c r="U3030" i="11"/>
  <c r="V3030" i="11"/>
  <c r="W3030" i="11"/>
  <c r="X3030" i="11"/>
  <c r="AA3030" i="11"/>
  <c r="U3031" i="11"/>
  <c r="V3031" i="11"/>
  <c r="W3031" i="11"/>
  <c r="X3031" i="11"/>
  <c r="AA3031" i="11"/>
  <c r="U3032" i="11"/>
  <c r="V3032" i="11"/>
  <c r="W3032" i="11"/>
  <c r="X3032" i="11"/>
  <c r="AA3032" i="11"/>
  <c r="U3033" i="11"/>
  <c r="V3033" i="11"/>
  <c r="W3033" i="11"/>
  <c r="X3033" i="11"/>
  <c r="AA3033" i="11"/>
  <c r="U3034" i="11"/>
  <c r="V3034" i="11"/>
  <c r="W3034" i="11"/>
  <c r="X3034" i="11"/>
  <c r="AA3034" i="11"/>
  <c r="U3035" i="11"/>
  <c r="V3035" i="11"/>
  <c r="W3035" i="11"/>
  <c r="X3035" i="11"/>
  <c r="AA3035" i="11"/>
  <c r="U3036" i="11"/>
  <c r="V3036" i="11"/>
  <c r="W3036" i="11"/>
  <c r="X3036" i="11"/>
  <c r="AA3036" i="11"/>
  <c r="U3037" i="11"/>
  <c r="V3037" i="11"/>
  <c r="W3037" i="11"/>
  <c r="X3037" i="11"/>
  <c r="AA3037" i="11"/>
  <c r="U3038" i="11"/>
  <c r="V3038" i="11"/>
  <c r="W3038" i="11"/>
  <c r="X3038" i="11"/>
  <c r="AA3038" i="11"/>
  <c r="U3039" i="11"/>
  <c r="V3039" i="11"/>
  <c r="W3039" i="11"/>
  <c r="X3039" i="11"/>
  <c r="AA3039" i="11"/>
  <c r="U3040" i="11"/>
  <c r="V3040" i="11"/>
  <c r="W3040" i="11"/>
  <c r="X3040" i="11"/>
  <c r="AA3040" i="11"/>
  <c r="U3041" i="11"/>
  <c r="V3041" i="11"/>
  <c r="W3041" i="11"/>
  <c r="X3041" i="11"/>
  <c r="AA3041" i="11"/>
  <c r="U3042" i="11"/>
  <c r="V3042" i="11"/>
  <c r="W3042" i="11"/>
  <c r="X3042" i="11"/>
  <c r="AA3042" i="11"/>
  <c r="U3043" i="11"/>
  <c r="V3043" i="11"/>
  <c r="W3043" i="11"/>
  <c r="X3043" i="11"/>
  <c r="AA3043" i="11"/>
  <c r="U3044" i="11"/>
  <c r="V3044" i="11"/>
  <c r="W3044" i="11"/>
  <c r="X3044" i="11"/>
  <c r="AA3044" i="11"/>
  <c r="U3045" i="11"/>
  <c r="V3045" i="11"/>
  <c r="W3045" i="11"/>
  <c r="X3045" i="11"/>
  <c r="AA3045" i="11"/>
  <c r="U3046" i="11"/>
  <c r="V3046" i="11"/>
  <c r="W3046" i="11"/>
  <c r="X3046" i="11"/>
  <c r="AA3046" i="11"/>
  <c r="U3047" i="11"/>
  <c r="V3047" i="11"/>
  <c r="W3047" i="11"/>
  <c r="X3047" i="11"/>
  <c r="AA3047" i="11"/>
  <c r="U3048" i="11"/>
  <c r="V3048" i="11"/>
  <c r="W3048" i="11"/>
  <c r="X3048" i="11"/>
  <c r="AA3048" i="11"/>
  <c r="U3049" i="11"/>
  <c r="V3049" i="11"/>
  <c r="W3049" i="11"/>
  <c r="X3049" i="11"/>
  <c r="AA3049" i="11"/>
  <c r="U3050" i="11"/>
  <c r="V3050" i="11"/>
  <c r="W3050" i="11"/>
  <c r="X3050" i="11"/>
  <c r="AA3050" i="11"/>
  <c r="U3051" i="11"/>
  <c r="V3051" i="11"/>
  <c r="W3051" i="11"/>
  <c r="X3051" i="11"/>
  <c r="AA3051" i="11"/>
  <c r="U3052" i="11"/>
  <c r="V3052" i="11"/>
  <c r="W3052" i="11"/>
  <c r="X3052" i="11"/>
  <c r="AA3052" i="11"/>
  <c r="U3053" i="11"/>
  <c r="V3053" i="11"/>
  <c r="W3053" i="11"/>
  <c r="X3053" i="11"/>
  <c r="AA3053" i="11"/>
  <c r="U3054" i="11"/>
  <c r="V3054" i="11"/>
  <c r="W3054" i="11"/>
  <c r="X3054" i="11"/>
  <c r="AA3054" i="11"/>
  <c r="U3055" i="11"/>
  <c r="V3055" i="11"/>
  <c r="W3055" i="11"/>
  <c r="X3055" i="11"/>
  <c r="AA3055" i="11"/>
  <c r="U3056" i="11"/>
  <c r="V3056" i="11"/>
  <c r="W3056" i="11"/>
  <c r="X3056" i="11"/>
  <c r="AA3056" i="11"/>
  <c r="U3057" i="11"/>
  <c r="V3057" i="11"/>
  <c r="W3057" i="11"/>
  <c r="X3057" i="11"/>
  <c r="AA3057" i="11"/>
  <c r="U3058" i="11"/>
  <c r="V3058" i="11"/>
  <c r="W3058" i="11"/>
  <c r="X3058" i="11"/>
  <c r="AA3058" i="11"/>
  <c r="U3059" i="11"/>
  <c r="V3059" i="11"/>
  <c r="W3059" i="11"/>
  <c r="X3059" i="11"/>
  <c r="AA3059" i="11"/>
  <c r="U3060" i="11"/>
  <c r="V3060" i="11"/>
  <c r="W3060" i="11"/>
  <c r="X3060" i="11"/>
  <c r="AA3060" i="11"/>
  <c r="U3061" i="11"/>
  <c r="V3061" i="11"/>
  <c r="W3061" i="11"/>
  <c r="X3061" i="11"/>
  <c r="AA3061" i="11"/>
  <c r="U3062" i="11"/>
  <c r="V3062" i="11"/>
  <c r="W3062" i="11"/>
  <c r="X3062" i="11"/>
  <c r="AA3062" i="11"/>
  <c r="U3063" i="11"/>
  <c r="V3063" i="11"/>
  <c r="W3063" i="11"/>
  <c r="X3063" i="11"/>
  <c r="AA3063" i="11"/>
  <c r="U3064" i="11"/>
  <c r="V3064" i="11"/>
  <c r="W3064" i="11"/>
  <c r="X3064" i="11"/>
  <c r="AA3064" i="11"/>
  <c r="U3065" i="11"/>
  <c r="V3065" i="11"/>
  <c r="W3065" i="11"/>
  <c r="X3065" i="11"/>
  <c r="AA3065" i="11"/>
  <c r="U3066" i="11"/>
  <c r="V3066" i="11"/>
  <c r="W3066" i="11"/>
  <c r="X3066" i="11"/>
  <c r="AA3066" i="11"/>
  <c r="U3067" i="11"/>
  <c r="V3067" i="11"/>
  <c r="W3067" i="11"/>
  <c r="X3067" i="11"/>
  <c r="AA3067" i="11"/>
  <c r="U3068" i="11"/>
  <c r="V3068" i="11"/>
  <c r="W3068" i="11"/>
  <c r="X3068" i="11"/>
  <c r="AA3068" i="11"/>
  <c r="U3069" i="11"/>
  <c r="V3069" i="11"/>
  <c r="W3069" i="11"/>
  <c r="X3069" i="11"/>
  <c r="AA3069" i="11"/>
  <c r="U3070" i="11"/>
  <c r="V3070" i="11"/>
  <c r="W3070" i="11"/>
  <c r="X3070" i="11"/>
  <c r="AA3070" i="11"/>
  <c r="U3071" i="11"/>
  <c r="V3071" i="11"/>
  <c r="W3071" i="11"/>
  <c r="X3071" i="11"/>
  <c r="AA3071" i="11"/>
  <c r="U3072" i="11"/>
  <c r="V3072" i="11"/>
  <c r="W3072" i="11"/>
  <c r="X3072" i="11"/>
  <c r="AA3072" i="11"/>
  <c r="U3073" i="11"/>
  <c r="V3073" i="11"/>
  <c r="W3073" i="11"/>
  <c r="X3073" i="11"/>
  <c r="AA3073" i="11"/>
  <c r="U3074" i="11"/>
  <c r="V3074" i="11"/>
  <c r="W3074" i="11"/>
  <c r="X3074" i="11"/>
  <c r="AA3074" i="11"/>
  <c r="U3075" i="11"/>
  <c r="V3075" i="11"/>
  <c r="W3075" i="11"/>
  <c r="X3075" i="11"/>
  <c r="AA3075" i="11"/>
  <c r="U3076" i="11"/>
  <c r="V3076" i="11"/>
  <c r="W3076" i="11"/>
  <c r="X3076" i="11"/>
  <c r="AA3076" i="11"/>
  <c r="U3077" i="11"/>
  <c r="V3077" i="11"/>
  <c r="W3077" i="11"/>
  <c r="X3077" i="11"/>
  <c r="AA3077" i="11"/>
  <c r="U3078" i="11"/>
  <c r="V3078" i="11"/>
  <c r="W3078" i="11"/>
  <c r="X3078" i="11"/>
  <c r="AA3078" i="11"/>
  <c r="U3079" i="11"/>
  <c r="V3079" i="11"/>
  <c r="W3079" i="11"/>
  <c r="X3079" i="11"/>
  <c r="AA3079" i="11"/>
  <c r="U3080" i="11"/>
  <c r="V3080" i="11"/>
  <c r="W3080" i="11"/>
  <c r="X3080" i="11"/>
  <c r="AA3080" i="11"/>
  <c r="U3081" i="11"/>
  <c r="V3081" i="11"/>
  <c r="W3081" i="11"/>
  <c r="X3081" i="11"/>
  <c r="AA3081" i="11"/>
  <c r="U3082" i="11"/>
  <c r="V3082" i="11"/>
  <c r="W3082" i="11"/>
  <c r="X3082" i="11"/>
  <c r="AA3082" i="11"/>
  <c r="U3083" i="11"/>
  <c r="V3083" i="11"/>
  <c r="W3083" i="11"/>
  <c r="X3083" i="11"/>
  <c r="AA3083" i="11"/>
  <c r="U3084" i="11"/>
  <c r="V3084" i="11"/>
  <c r="W3084" i="11"/>
  <c r="X3084" i="11"/>
  <c r="AA3084" i="11"/>
  <c r="U3085" i="11"/>
  <c r="V3085" i="11"/>
  <c r="W3085" i="11"/>
  <c r="X3085" i="11"/>
  <c r="AA3085" i="11"/>
  <c r="U3086" i="11"/>
  <c r="V3086" i="11"/>
  <c r="W3086" i="11"/>
  <c r="X3086" i="11"/>
  <c r="AA3086" i="11"/>
  <c r="U3087" i="11"/>
  <c r="V3087" i="11"/>
  <c r="W3087" i="11"/>
  <c r="X3087" i="11"/>
  <c r="AA3087" i="11"/>
  <c r="U3088" i="11"/>
  <c r="V3088" i="11"/>
  <c r="W3088" i="11"/>
  <c r="X3088" i="11"/>
  <c r="AA3088" i="11"/>
  <c r="U3089" i="11"/>
  <c r="V3089" i="11"/>
  <c r="W3089" i="11"/>
  <c r="X3089" i="11"/>
  <c r="AA3089" i="11"/>
  <c r="U3090" i="11"/>
  <c r="V3090" i="11"/>
  <c r="W3090" i="11"/>
  <c r="X3090" i="11"/>
  <c r="AA3090" i="11"/>
  <c r="U3091" i="11"/>
  <c r="V3091" i="11"/>
  <c r="W3091" i="11"/>
  <c r="X3091" i="11"/>
  <c r="AA3091" i="11"/>
  <c r="U3092" i="11"/>
  <c r="V3092" i="11"/>
  <c r="W3092" i="11"/>
  <c r="X3092" i="11"/>
  <c r="AA3092" i="11"/>
  <c r="U3093" i="11"/>
  <c r="V3093" i="11"/>
  <c r="W3093" i="11"/>
  <c r="X3093" i="11"/>
  <c r="AA3093" i="11"/>
  <c r="U3094" i="11"/>
  <c r="V3094" i="11"/>
  <c r="W3094" i="11"/>
  <c r="X3094" i="11"/>
  <c r="AA3094" i="11"/>
  <c r="U3095" i="11"/>
  <c r="V3095" i="11"/>
  <c r="W3095" i="11"/>
  <c r="X3095" i="11"/>
  <c r="AA3095" i="11"/>
  <c r="U3096" i="11"/>
  <c r="V3096" i="11"/>
  <c r="W3096" i="11"/>
  <c r="X3096" i="11"/>
  <c r="AA3096" i="11"/>
  <c r="U3097" i="11"/>
  <c r="V3097" i="11"/>
  <c r="W3097" i="11"/>
  <c r="X3097" i="11"/>
  <c r="AA3097" i="11"/>
  <c r="U3098" i="11"/>
  <c r="V3098" i="11"/>
  <c r="W3098" i="11"/>
  <c r="X3098" i="11"/>
  <c r="AA3098" i="11"/>
  <c r="U3099" i="11"/>
  <c r="V3099" i="11"/>
  <c r="W3099" i="11"/>
  <c r="X3099" i="11"/>
  <c r="AA3099" i="11"/>
  <c r="U3100" i="11"/>
  <c r="V3100" i="11"/>
  <c r="W3100" i="11"/>
  <c r="X3100" i="11"/>
  <c r="AA3100" i="11"/>
  <c r="U3101" i="11"/>
  <c r="V3101" i="11"/>
  <c r="W3101" i="11"/>
  <c r="X3101" i="11"/>
  <c r="AA3101" i="11"/>
  <c r="U3102" i="11"/>
  <c r="V3102" i="11"/>
  <c r="W3102" i="11"/>
  <c r="X3102" i="11"/>
  <c r="AA3102" i="11"/>
  <c r="U3103" i="11"/>
  <c r="V3103" i="11"/>
  <c r="W3103" i="11"/>
  <c r="X3103" i="11"/>
  <c r="AA3103" i="11"/>
  <c r="U3104" i="11"/>
  <c r="V3104" i="11"/>
  <c r="W3104" i="11"/>
  <c r="X3104" i="11"/>
  <c r="AA3104" i="11"/>
  <c r="U3105" i="11"/>
  <c r="V3105" i="11"/>
  <c r="W3105" i="11"/>
  <c r="X3105" i="11"/>
  <c r="AA3105" i="11"/>
  <c r="U3106" i="11"/>
  <c r="V3106" i="11"/>
  <c r="W3106" i="11"/>
  <c r="X3106" i="11"/>
  <c r="AA3106" i="11"/>
  <c r="U3107" i="11"/>
  <c r="V3107" i="11"/>
  <c r="W3107" i="11"/>
  <c r="X3107" i="11"/>
  <c r="AA3107" i="11"/>
  <c r="U3108" i="11"/>
  <c r="V3108" i="11"/>
  <c r="W3108" i="11"/>
  <c r="X3108" i="11"/>
  <c r="AA3108" i="11"/>
  <c r="U3109" i="11"/>
  <c r="V3109" i="11"/>
  <c r="W3109" i="11"/>
  <c r="X3109" i="11"/>
  <c r="AA3109" i="11"/>
  <c r="U3110" i="11"/>
  <c r="V3110" i="11"/>
  <c r="W3110" i="11"/>
  <c r="X3110" i="11"/>
  <c r="AA3110" i="11"/>
  <c r="U3111" i="11"/>
  <c r="V3111" i="11"/>
  <c r="W3111" i="11"/>
  <c r="X3111" i="11"/>
  <c r="AA3111" i="11"/>
  <c r="U3112" i="11"/>
  <c r="V3112" i="11"/>
  <c r="W3112" i="11"/>
  <c r="X3112" i="11"/>
  <c r="AA3112" i="11"/>
  <c r="U3113" i="11"/>
  <c r="V3113" i="11"/>
  <c r="W3113" i="11"/>
  <c r="X3113" i="11"/>
  <c r="AA3113" i="11"/>
  <c r="U3114" i="11"/>
  <c r="V3114" i="11"/>
  <c r="W3114" i="11"/>
  <c r="X3114" i="11"/>
  <c r="AA3114" i="11"/>
  <c r="U3115" i="11"/>
  <c r="V3115" i="11"/>
  <c r="W3115" i="11"/>
  <c r="X3115" i="11"/>
  <c r="AA3115" i="11"/>
  <c r="U3116" i="11"/>
  <c r="V3116" i="11"/>
  <c r="W3116" i="11"/>
  <c r="X3116" i="11"/>
  <c r="AA3116" i="11"/>
  <c r="U3117" i="11"/>
  <c r="V3117" i="11"/>
  <c r="W3117" i="11"/>
  <c r="X3117" i="11"/>
  <c r="AA3117" i="11"/>
  <c r="U3118" i="11"/>
  <c r="V3118" i="11"/>
  <c r="W3118" i="11"/>
  <c r="X3118" i="11"/>
  <c r="AA3118" i="11"/>
  <c r="U3119" i="11"/>
  <c r="V3119" i="11"/>
  <c r="W3119" i="11"/>
  <c r="X3119" i="11"/>
  <c r="AA3119" i="11"/>
  <c r="U3120" i="11"/>
  <c r="V3120" i="11"/>
  <c r="W3120" i="11"/>
  <c r="X3120" i="11"/>
  <c r="AA3120" i="11"/>
  <c r="U3121" i="11"/>
  <c r="V3121" i="11"/>
  <c r="W3121" i="11"/>
  <c r="X3121" i="11"/>
  <c r="AA3121" i="11"/>
  <c r="U3122" i="11"/>
  <c r="V3122" i="11"/>
  <c r="W3122" i="11"/>
  <c r="X3122" i="11"/>
  <c r="AA3122" i="11"/>
  <c r="U3123" i="11"/>
  <c r="V3123" i="11"/>
  <c r="W3123" i="11"/>
  <c r="X3123" i="11"/>
  <c r="AA3123" i="11"/>
  <c r="U3124" i="11"/>
  <c r="V3124" i="11"/>
  <c r="W3124" i="11"/>
  <c r="X3124" i="11"/>
  <c r="AA3124" i="11"/>
  <c r="U3125" i="11"/>
  <c r="V3125" i="11"/>
  <c r="W3125" i="11"/>
  <c r="X3125" i="11"/>
  <c r="AA3125" i="11"/>
  <c r="U3126" i="11"/>
  <c r="V3126" i="11"/>
  <c r="W3126" i="11"/>
  <c r="X3126" i="11"/>
  <c r="AA3126" i="11"/>
  <c r="U3127" i="11"/>
  <c r="V3127" i="11"/>
  <c r="W3127" i="11"/>
  <c r="X3127" i="11"/>
  <c r="AA3127" i="11"/>
  <c r="U3128" i="11"/>
  <c r="V3128" i="11"/>
  <c r="W3128" i="11"/>
  <c r="X3128" i="11"/>
  <c r="AA3128" i="11"/>
  <c r="U3129" i="11"/>
  <c r="V3129" i="11"/>
  <c r="W3129" i="11"/>
  <c r="X3129" i="11"/>
  <c r="AA3129" i="11"/>
  <c r="U3130" i="11"/>
  <c r="V3130" i="11"/>
  <c r="W3130" i="11"/>
  <c r="X3130" i="11"/>
  <c r="AA3130" i="11"/>
  <c r="U3131" i="11"/>
  <c r="V3131" i="11"/>
  <c r="W3131" i="11"/>
  <c r="X3131" i="11"/>
  <c r="AA3131" i="11"/>
  <c r="U3132" i="11"/>
  <c r="V3132" i="11"/>
  <c r="W3132" i="11"/>
  <c r="X3132" i="11"/>
  <c r="AA3132" i="11"/>
  <c r="U3133" i="11"/>
  <c r="V3133" i="11"/>
  <c r="W3133" i="11"/>
  <c r="X3133" i="11"/>
  <c r="AA3133" i="11"/>
  <c r="U3134" i="11"/>
  <c r="V3134" i="11"/>
  <c r="W3134" i="11"/>
  <c r="X3134" i="11"/>
  <c r="AA3134" i="11"/>
  <c r="U3135" i="11"/>
  <c r="V3135" i="11"/>
  <c r="W3135" i="11"/>
  <c r="X3135" i="11"/>
  <c r="AA3135" i="11"/>
  <c r="U3136" i="11"/>
  <c r="V3136" i="11"/>
  <c r="W3136" i="11"/>
  <c r="X3136" i="11"/>
  <c r="AA3136" i="11"/>
  <c r="U3137" i="11"/>
  <c r="V3137" i="11"/>
  <c r="W3137" i="11"/>
  <c r="X3137" i="11"/>
  <c r="AA3137" i="11"/>
  <c r="U3138" i="11"/>
  <c r="V3138" i="11"/>
  <c r="W3138" i="11"/>
  <c r="X3138" i="11"/>
  <c r="AA3138" i="11"/>
  <c r="U3139" i="11"/>
  <c r="V3139" i="11"/>
  <c r="W3139" i="11"/>
  <c r="X3139" i="11"/>
  <c r="AA3139" i="11"/>
  <c r="U3140" i="11"/>
  <c r="V3140" i="11"/>
  <c r="W3140" i="11"/>
  <c r="X3140" i="11"/>
  <c r="AA3140" i="11"/>
  <c r="U3141" i="11"/>
  <c r="V3141" i="11"/>
  <c r="W3141" i="11"/>
  <c r="X3141" i="11"/>
  <c r="AA3141" i="11"/>
  <c r="U3142" i="11"/>
  <c r="V3142" i="11"/>
  <c r="W3142" i="11"/>
  <c r="X3142" i="11"/>
  <c r="AA3142" i="11"/>
  <c r="U3143" i="11"/>
  <c r="V3143" i="11"/>
  <c r="W3143" i="11"/>
  <c r="X3143" i="11"/>
  <c r="AA3143" i="11"/>
  <c r="U3144" i="11"/>
  <c r="V3144" i="11"/>
  <c r="W3144" i="11"/>
  <c r="X3144" i="11"/>
  <c r="AA3144" i="11"/>
  <c r="U3145" i="11"/>
  <c r="V3145" i="11"/>
  <c r="W3145" i="11"/>
  <c r="X3145" i="11"/>
  <c r="AA3145" i="11"/>
  <c r="U3146" i="11"/>
  <c r="V3146" i="11"/>
  <c r="W3146" i="11"/>
  <c r="X3146" i="11"/>
  <c r="AA3146" i="11"/>
  <c r="U3147" i="11"/>
  <c r="V3147" i="11"/>
  <c r="W3147" i="11"/>
  <c r="X3147" i="11"/>
  <c r="AA3147" i="11"/>
  <c r="U3148" i="11"/>
  <c r="V3148" i="11"/>
  <c r="W3148" i="11"/>
  <c r="X3148" i="11"/>
  <c r="AA3148" i="11"/>
  <c r="U3149" i="11"/>
  <c r="V3149" i="11"/>
  <c r="W3149" i="11"/>
  <c r="X3149" i="11"/>
  <c r="AA3149" i="11"/>
  <c r="U3150" i="11"/>
  <c r="V3150" i="11"/>
  <c r="W3150" i="11"/>
  <c r="X3150" i="11"/>
  <c r="AA3150" i="11"/>
  <c r="U3151" i="11"/>
  <c r="V3151" i="11"/>
  <c r="W3151" i="11"/>
  <c r="X3151" i="11"/>
  <c r="AA3151" i="11"/>
  <c r="U3152" i="11"/>
  <c r="V3152" i="11"/>
  <c r="W3152" i="11"/>
  <c r="X3152" i="11"/>
  <c r="AA3152" i="11"/>
  <c r="U3153" i="11"/>
  <c r="V3153" i="11"/>
  <c r="W3153" i="11"/>
  <c r="X3153" i="11"/>
  <c r="AA3153" i="11"/>
  <c r="U3154" i="11"/>
  <c r="V3154" i="11"/>
  <c r="W3154" i="11"/>
  <c r="X3154" i="11"/>
  <c r="AA3154" i="11"/>
  <c r="U3155" i="11"/>
  <c r="V3155" i="11"/>
  <c r="W3155" i="11"/>
  <c r="X3155" i="11"/>
  <c r="AA3155" i="11"/>
  <c r="U3156" i="11"/>
  <c r="V3156" i="11"/>
  <c r="W3156" i="11"/>
  <c r="X3156" i="11"/>
  <c r="AA3156" i="11"/>
  <c r="U3157" i="11"/>
  <c r="V3157" i="11"/>
  <c r="W3157" i="11"/>
  <c r="X3157" i="11"/>
  <c r="AA3157" i="11"/>
  <c r="U3158" i="11"/>
  <c r="V3158" i="11"/>
  <c r="W3158" i="11"/>
  <c r="X3158" i="11"/>
  <c r="AA3158" i="11"/>
  <c r="U3159" i="11"/>
  <c r="V3159" i="11"/>
  <c r="W3159" i="11"/>
  <c r="X3159" i="11"/>
  <c r="AA3159" i="11"/>
  <c r="U3160" i="11"/>
  <c r="V3160" i="11"/>
  <c r="W3160" i="11"/>
  <c r="X3160" i="11"/>
  <c r="AA3160" i="11"/>
  <c r="U3161" i="11"/>
  <c r="V3161" i="11"/>
  <c r="W3161" i="11"/>
  <c r="X3161" i="11"/>
  <c r="AA3161" i="11"/>
  <c r="U3162" i="11"/>
  <c r="V3162" i="11"/>
  <c r="W3162" i="11"/>
  <c r="X3162" i="11"/>
  <c r="AA3162" i="11"/>
  <c r="U3163" i="11"/>
  <c r="V3163" i="11"/>
  <c r="W3163" i="11"/>
  <c r="X3163" i="11"/>
  <c r="AA3163" i="11"/>
  <c r="U3164" i="11"/>
  <c r="V3164" i="11"/>
  <c r="W3164" i="11"/>
  <c r="X3164" i="11"/>
  <c r="AA3164" i="11"/>
  <c r="U3165" i="11"/>
  <c r="V3165" i="11"/>
  <c r="W3165" i="11"/>
  <c r="X3165" i="11"/>
  <c r="AA3165" i="11"/>
  <c r="U3166" i="11"/>
  <c r="V3166" i="11"/>
  <c r="W3166" i="11"/>
  <c r="X3166" i="11"/>
  <c r="AA3166" i="11"/>
  <c r="U3167" i="11"/>
  <c r="V3167" i="11"/>
  <c r="W3167" i="11"/>
  <c r="X3167" i="11"/>
  <c r="AA3167" i="11"/>
  <c r="U3168" i="11"/>
  <c r="V3168" i="11"/>
  <c r="W3168" i="11"/>
  <c r="X3168" i="11"/>
  <c r="AA3168" i="11"/>
  <c r="U3169" i="11"/>
  <c r="V3169" i="11"/>
  <c r="W3169" i="11"/>
  <c r="X3169" i="11"/>
  <c r="AA3169" i="11"/>
  <c r="U3170" i="11"/>
  <c r="V3170" i="11"/>
  <c r="W3170" i="11"/>
  <c r="X3170" i="11"/>
  <c r="AA3170" i="11"/>
  <c r="U3171" i="11"/>
  <c r="V3171" i="11"/>
  <c r="W3171" i="11"/>
  <c r="X3171" i="11"/>
  <c r="AA3171" i="11"/>
  <c r="U3172" i="11"/>
  <c r="V3172" i="11"/>
  <c r="W3172" i="11"/>
  <c r="X3172" i="11"/>
  <c r="AA3172" i="11"/>
  <c r="U3173" i="11"/>
  <c r="V3173" i="11"/>
  <c r="W3173" i="11"/>
  <c r="X3173" i="11"/>
  <c r="AA3173" i="11"/>
  <c r="U3174" i="11"/>
  <c r="V3174" i="11"/>
  <c r="W3174" i="11"/>
  <c r="X3174" i="11"/>
  <c r="AA3174" i="11"/>
  <c r="U3175" i="11"/>
  <c r="V3175" i="11"/>
  <c r="W3175" i="11"/>
  <c r="X3175" i="11"/>
  <c r="AA3175" i="11"/>
  <c r="U3176" i="11"/>
  <c r="V3176" i="11"/>
  <c r="W3176" i="11"/>
  <c r="X3176" i="11"/>
  <c r="AA3176" i="11"/>
  <c r="U3177" i="11"/>
  <c r="V3177" i="11"/>
  <c r="W3177" i="11"/>
  <c r="X3177" i="11"/>
  <c r="AA3177" i="11"/>
  <c r="U3178" i="11"/>
  <c r="V3178" i="11"/>
  <c r="W3178" i="11"/>
  <c r="X3178" i="11"/>
  <c r="AA3178" i="11"/>
  <c r="U3179" i="11"/>
  <c r="V3179" i="11"/>
  <c r="W3179" i="11"/>
  <c r="X3179" i="11"/>
  <c r="AA3179" i="11"/>
  <c r="U3180" i="11"/>
  <c r="V3180" i="11"/>
  <c r="W3180" i="11"/>
  <c r="X3180" i="11"/>
  <c r="AA3180" i="11"/>
  <c r="U3181" i="11"/>
  <c r="V3181" i="11"/>
  <c r="W3181" i="11"/>
  <c r="X3181" i="11"/>
  <c r="AA3181" i="11"/>
  <c r="U3182" i="11"/>
  <c r="V3182" i="11"/>
  <c r="W3182" i="11"/>
  <c r="X3182" i="11"/>
  <c r="AA3182" i="11"/>
  <c r="U3183" i="11"/>
  <c r="V3183" i="11"/>
  <c r="W3183" i="11"/>
  <c r="X3183" i="11"/>
  <c r="AA3183" i="11"/>
  <c r="U3184" i="11"/>
  <c r="V3184" i="11"/>
  <c r="W3184" i="11"/>
  <c r="X3184" i="11"/>
  <c r="AA3184" i="11"/>
  <c r="U3185" i="11"/>
  <c r="V3185" i="11"/>
  <c r="W3185" i="11"/>
  <c r="X3185" i="11"/>
  <c r="AA3185" i="11"/>
  <c r="U3186" i="11"/>
  <c r="V3186" i="11"/>
  <c r="W3186" i="11"/>
  <c r="X3186" i="11"/>
  <c r="AA3186" i="11"/>
  <c r="U3187" i="11"/>
  <c r="V3187" i="11"/>
  <c r="W3187" i="11"/>
  <c r="X3187" i="11"/>
  <c r="AA3187" i="11"/>
  <c r="U3188" i="11"/>
  <c r="V3188" i="11"/>
  <c r="W3188" i="11"/>
  <c r="X3188" i="11"/>
  <c r="AA3188" i="11"/>
  <c r="U3189" i="11"/>
  <c r="V3189" i="11"/>
  <c r="W3189" i="11"/>
  <c r="X3189" i="11"/>
  <c r="AA3189" i="11"/>
  <c r="U3190" i="11"/>
  <c r="V3190" i="11"/>
  <c r="W3190" i="11"/>
  <c r="X3190" i="11"/>
  <c r="AA3190" i="11"/>
  <c r="U3191" i="11"/>
  <c r="V3191" i="11"/>
  <c r="W3191" i="11"/>
  <c r="X3191" i="11"/>
  <c r="AA3191" i="11"/>
  <c r="U3192" i="11"/>
  <c r="V3192" i="11"/>
  <c r="W3192" i="11"/>
  <c r="X3192" i="11"/>
  <c r="AA3192" i="11"/>
  <c r="U3193" i="11"/>
  <c r="V3193" i="11"/>
  <c r="W3193" i="11"/>
  <c r="X3193" i="11"/>
  <c r="AA3193" i="11"/>
  <c r="U3194" i="11"/>
  <c r="V3194" i="11"/>
  <c r="W3194" i="11"/>
  <c r="X3194" i="11"/>
  <c r="AA3194" i="11"/>
  <c r="U3195" i="11"/>
  <c r="V3195" i="11"/>
  <c r="W3195" i="11"/>
  <c r="X3195" i="11"/>
  <c r="AA3195" i="11"/>
  <c r="U3196" i="11"/>
  <c r="V3196" i="11"/>
  <c r="W3196" i="11"/>
  <c r="X3196" i="11"/>
  <c r="AA3196" i="11"/>
  <c r="U3197" i="11"/>
  <c r="V3197" i="11"/>
  <c r="W3197" i="11"/>
  <c r="X3197" i="11"/>
  <c r="AA3197" i="11"/>
  <c r="U3198" i="11"/>
  <c r="V3198" i="11"/>
  <c r="W3198" i="11"/>
  <c r="X3198" i="11"/>
  <c r="AA3198" i="11"/>
  <c r="U3199" i="11"/>
  <c r="V3199" i="11"/>
  <c r="W3199" i="11"/>
  <c r="X3199" i="11"/>
  <c r="AA3199" i="11"/>
  <c r="U3200" i="11"/>
  <c r="V3200" i="11"/>
  <c r="W3200" i="11"/>
  <c r="X3200" i="11"/>
  <c r="AA3200" i="11"/>
  <c r="U3201" i="11"/>
  <c r="V3201" i="11"/>
  <c r="W3201" i="11"/>
  <c r="X3201" i="11"/>
  <c r="AA3201" i="11"/>
  <c r="U3202" i="11"/>
  <c r="V3202" i="11"/>
  <c r="W3202" i="11"/>
  <c r="X3202" i="11"/>
  <c r="AA3202" i="11"/>
  <c r="U3203" i="11"/>
  <c r="V3203" i="11"/>
  <c r="W3203" i="11"/>
  <c r="X3203" i="11"/>
  <c r="AA3203" i="11"/>
  <c r="U3204" i="11"/>
  <c r="V3204" i="11"/>
  <c r="W3204" i="11"/>
  <c r="X3204" i="11"/>
  <c r="AA3204" i="11"/>
  <c r="U3205" i="11"/>
  <c r="V3205" i="11"/>
  <c r="W3205" i="11"/>
  <c r="X3205" i="11"/>
  <c r="AA3205" i="11"/>
  <c r="U3206" i="11"/>
  <c r="V3206" i="11"/>
  <c r="W3206" i="11"/>
  <c r="X3206" i="11"/>
  <c r="AA3206" i="11"/>
  <c r="U3207" i="11"/>
  <c r="V3207" i="11"/>
  <c r="W3207" i="11"/>
  <c r="X3207" i="11"/>
  <c r="AA3207" i="11"/>
  <c r="U3208" i="11"/>
  <c r="V3208" i="11"/>
  <c r="W3208" i="11"/>
  <c r="X3208" i="11"/>
  <c r="AA3208" i="11"/>
  <c r="U3209" i="11"/>
  <c r="V3209" i="11"/>
  <c r="W3209" i="11"/>
  <c r="X3209" i="11"/>
  <c r="AA3209" i="11"/>
  <c r="U3210" i="11"/>
  <c r="V3210" i="11"/>
  <c r="W3210" i="11"/>
  <c r="X3210" i="11"/>
  <c r="AA3210" i="11"/>
  <c r="U3211" i="11"/>
  <c r="V3211" i="11"/>
  <c r="W3211" i="11"/>
  <c r="X3211" i="11"/>
  <c r="AA3211" i="11"/>
  <c r="U3212" i="11"/>
  <c r="V3212" i="11"/>
  <c r="W3212" i="11"/>
  <c r="X3212" i="11"/>
  <c r="AA3212" i="11"/>
  <c r="U3213" i="11"/>
  <c r="V3213" i="11"/>
  <c r="W3213" i="11"/>
  <c r="X3213" i="11"/>
  <c r="AA3213" i="11"/>
  <c r="U3214" i="11"/>
  <c r="V3214" i="11"/>
  <c r="W3214" i="11"/>
  <c r="X3214" i="11"/>
  <c r="AA3214" i="11"/>
  <c r="U3215" i="11"/>
  <c r="V3215" i="11"/>
  <c r="W3215" i="11"/>
  <c r="X3215" i="11"/>
  <c r="AA3215" i="11"/>
  <c r="U3216" i="11"/>
  <c r="V3216" i="11"/>
  <c r="W3216" i="11"/>
  <c r="X3216" i="11"/>
  <c r="AA3216" i="11"/>
  <c r="U3217" i="11"/>
  <c r="V3217" i="11"/>
  <c r="W3217" i="11"/>
  <c r="X3217" i="11"/>
  <c r="AA3217" i="11"/>
  <c r="U3218" i="11"/>
  <c r="V3218" i="11"/>
  <c r="W3218" i="11"/>
  <c r="X3218" i="11"/>
  <c r="AA3218" i="11"/>
  <c r="U3219" i="11"/>
  <c r="V3219" i="11"/>
  <c r="W3219" i="11"/>
  <c r="X3219" i="11"/>
  <c r="AA3219" i="11"/>
  <c r="U3220" i="11"/>
  <c r="V3220" i="11"/>
  <c r="W3220" i="11"/>
  <c r="X3220" i="11"/>
  <c r="AA3220" i="11"/>
  <c r="U3221" i="11"/>
  <c r="V3221" i="11"/>
  <c r="W3221" i="11"/>
  <c r="X3221" i="11"/>
  <c r="AA3221" i="11"/>
  <c r="U3222" i="11"/>
  <c r="V3222" i="11"/>
  <c r="W3222" i="11"/>
  <c r="X3222" i="11"/>
  <c r="AA3222" i="11"/>
  <c r="U3223" i="11"/>
  <c r="V3223" i="11"/>
  <c r="W3223" i="11"/>
  <c r="X3223" i="11"/>
  <c r="AA3223" i="11"/>
  <c r="U3224" i="11"/>
  <c r="V3224" i="11"/>
  <c r="W3224" i="11"/>
  <c r="X3224" i="11"/>
  <c r="AA3224" i="11"/>
  <c r="U3225" i="11"/>
  <c r="V3225" i="11"/>
  <c r="W3225" i="11"/>
  <c r="X3225" i="11"/>
  <c r="AA3225" i="11"/>
  <c r="U3226" i="11"/>
  <c r="V3226" i="11"/>
  <c r="W3226" i="11"/>
  <c r="X3226" i="11"/>
  <c r="AA3226" i="11"/>
  <c r="U3227" i="11"/>
  <c r="V3227" i="11"/>
  <c r="W3227" i="11"/>
  <c r="X3227" i="11"/>
  <c r="AA3227" i="11"/>
  <c r="U3228" i="11"/>
  <c r="V3228" i="11"/>
  <c r="W3228" i="11"/>
  <c r="X3228" i="11"/>
  <c r="AA3228" i="11"/>
  <c r="U3229" i="11"/>
  <c r="V3229" i="11"/>
  <c r="W3229" i="11"/>
  <c r="X3229" i="11"/>
  <c r="AA3229" i="11"/>
  <c r="U3230" i="11"/>
  <c r="V3230" i="11"/>
  <c r="W3230" i="11"/>
  <c r="X3230" i="11"/>
  <c r="AA3230" i="11"/>
  <c r="U3231" i="11"/>
  <c r="V3231" i="11"/>
  <c r="W3231" i="11"/>
  <c r="X3231" i="11"/>
  <c r="AA3231" i="11"/>
  <c r="U3232" i="11"/>
  <c r="V3232" i="11"/>
  <c r="W3232" i="11"/>
  <c r="X3232" i="11"/>
  <c r="AA3232" i="11"/>
  <c r="U3233" i="11"/>
  <c r="V3233" i="11"/>
  <c r="W3233" i="11"/>
  <c r="X3233" i="11"/>
  <c r="AA3233" i="11"/>
  <c r="U3234" i="11"/>
  <c r="V3234" i="11"/>
  <c r="W3234" i="11"/>
  <c r="X3234" i="11"/>
  <c r="AA3234" i="11"/>
  <c r="U3235" i="11"/>
  <c r="V3235" i="11"/>
  <c r="W3235" i="11"/>
  <c r="X3235" i="11"/>
  <c r="AA3235" i="11"/>
  <c r="U3236" i="11"/>
  <c r="V3236" i="11"/>
  <c r="W3236" i="11"/>
  <c r="X3236" i="11"/>
  <c r="AA3236" i="11"/>
  <c r="U3237" i="11"/>
  <c r="V3237" i="11"/>
  <c r="W3237" i="11"/>
  <c r="X3237" i="11"/>
  <c r="AA3237" i="11"/>
  <c r="U3238" i="11"/>
  <c r="V3238" i="11"/>
  <c r="W3238" i="11"/>
  <c r="X3238" i="11"/>
  <c r="AA3238" i="11"/>
  <c r="U3239" i="11"/>
  <c r="V3239" i="11"/>
  <c r="W3239" i="11"/>
  <c r="X3239" i="11"/>
  <c r="AA3239" i="11"/>
  <c r="U3240" i="11"/>
  <c r="V3240" i="11"/>
  <c r="W3240" i="11"/>
  <c r="X3240" i="11"/>
  <c r="AA3240" i="11"/>
  <c r="U3241" i="11"/>
  <c r="V3241" i="11"/>
  <c r="W3241" i="11"/>
  <c r="X3241" i="11"/>
  <c r="AA3241" i="11"/>
  <c r="U3242" i="11"/>
  <c r="V3242" i="11"/>
  <c r="W3242" i="11"/>
  <c r="X3242" i="11"/>
  <c r="AA3242" i="11"/>
  <c r="U3243" i="11"/>
  <c r="V3243" i="11"/>
  <c r="W3243" i="11"/>
  <c r="X3243" i="11"/>
  <c r="AA3243" i="11"/>
  <c r="U3244" i="11"/>
  <c r="V3244" i="11"/>
  <c r="W3244" i="11"/>
  <c r="X3244" i="11"/>
  <c r="AA3244" i="11"/>
  <c r="U3245" i="11"/>
  <c r="V3245" i="11"/>
  <c r="W3245" i="11"/>
  <c r="X3245" i="11"/>
  <c r="AA3245" i="11"/>
  <c r="U3246" i="11"/>
  <c r="V3246" i="11"/>
  <c r="W3246" i="11"/>
  <c r="X3246" i="11"/>
  <c r="AA3246" i="11"/>
  <c r="U3247" i="11"/>
  <c r="V3247" i="11"/>
  <c r="W3247" i="11"/>
  <c r="X3247" i="11"/>
  <c r="AA3247" i="11"/>
  <c r="U3248" i="11"/>
  <c r="V3248" i="11"/>
  <c r="W3248" i="11"/>
  <c r="X3248" i="11"/>
  <c r="AA3248" i="11"/>
  <c r="U3249" i="11"/>
  <c r="V3249" i="11"/>
  <c r="W3249" i="11"/>
  <c r="X3249" i="11"/>
  <c r="AA3249" i="11"/>
  <c r="U3250" i="11"/>
  <c r="V3250" i="11"/>
  <c r="W3250" i="11"/>
  <c r="X3250" i="11"/>
  <c r="AA3250" i="11"/>
  <c r="U3251" i="11"/>
  <c r="V3251" i="11"/>
  <c r="W3251" i="11"/>
  <c r="X3251" i="11"/>
  <c r="AA3251" i="11"/>
  <c r="U3252" i="11"/>
  <c r="V3252" i="11"/>
  <c r="W3252" i="11"/>
  <c r="X3252" i="11"/>
  <c r="AA3252" i="11"/>
  <c r="U3253" i="11"/>
  <c r="V3253" i="11"/>
  <c r="W3253" i="11"/>
  <c r="X3253" i="11"/>
  <c r="AA3253" i="11"/>
  <c r="U3254" i="11"/>
  <c r="V3254" i="11"/>
  <c r="W3254" i="11"/>
  <c r="X3254" i="11"/>
  <c r="AA3254" i="11"/>
  <c r="U3255" i="11"/>
  <c r="V3255" i="11"/>
  <c r="W3255" i="11"/>
  <c r="X3255" i="11"/>
  <c r="AA3255" i="11"/>
  <c r="U3256" i="11"/>
  <c r="V3256" i="11"/>
  <c r="W3256" i="11"/>
  <c r="X3256" i="11"/>
  <c r="AA3256" i="11"/>
  <c r="U3257" i="11"/>
  <c r="V3257" i="11"/>
  <c r="W3257" i="11"/>
  <c r="X3257" i="11"/>
  <c r="AA3257" i="11"/>
  <c r="U3258" i="11"/>
  <c r="V3258" i="11"/>
  <c r="W3258" i="11"/>
  <c r="X3258" i="11"/>
  <c r="AA3258" i="11"/>
  <c r="U3259" i="11"/>
  <c r="V3259" i="11"/>
  <c r="W3259" i="11"/>
  <c r="X3259" i="11"/>
  <c r="AA3259" i="11"/>
  <c r="U3260" i="11"/>
  <c r="V3260" i="11"/>
  <c r="W3260" i="11"/>
  <c r="X3260" i="11"/>
  <c r="AA3260" i="11"/>
  <c r="U3261" i="11"/>
  <c r="V3261" i="11"/>
  <c r="W3261" i="11"/>
  <c r="X3261" i="11"/>
  <c r="AA3261" i="11"/>
  <c r="U3262" i="11"/>
  <c r="V3262" i="11"/>
  <c r="W3262" i="11"/>
  <c r="X3262" i="11"/>
  <c r="AA3262" i="11"/>
  <c r="U3263" i="11"/>
  <c r="V3263" i="11"/>
  <c r="W3263" i="11"/>
  <c r="X3263" i="11"/>
  <c r="AA3263" i="11"/>
  <c r="U3264" i="11"/>
  <c r="V3264" i="11"/>
  <c r="W3264" i="11"/>
  <c r="X3264" i="11"/>
  <c r="AA3264" i="11"/>
  <c r="U3265" i="11"/>
  <c r="V3265" i="11"/>
  <c r="W3265" i="11"/>
  <c r="X3265" i="11"/>
  <c r="AA3265" i="11"/>
  <c r="U3266" i="11"/>
  <c r="V3266" i="11"/>
  <c r="W3266" i="11"/>
  <c r="X3266" i="11"/>
  <c r="AA3266" i="11"/>
  <c r="U3267" i="11"/>
  <c r="V3267" i="11"/>
  <c r="W3267" i="11"/>
  <c r="X3267" i="11"/>
  <c r="AA3267" i="11"/>
  <c r="U3268" i="11"/>
  <c r="V3268" i="11"/>
  <c r="W3268" i="11"/>
  <c r="X3268" i="11"/>
  <c r="AA3268" i="11"/>
  <c r="U3269" i="11"/>
  <c r="V3269" i="11"/>
  <c r="W3269" i="11"/>
  <c r="X3269" i="11"/>
  <c r="AA3269" i="11"/>
  <c r="U3270" i="11"/>
  <c r="V3270" i="11"/>
  <c r="W3270" i="11"/>
  <c r="X3270" i="11"/>
  <c r="AA3270" i="11"/>
  <c r="U3271" i="11"/>
  <c r="V3271" i="11"/>
  <c r="W3271" i="11"/>
  <c r="X3271" i="11"/>
  <c r="AA3271" i="11"/>
  <c r="U3272" i="11"/>
  <c r="V3272" i="11"/>
  <c r="W3272" i="11"/>
  <c r="X3272" i="11"/>
  <c r="AA3272" i="11"/>
  <c r="U3273" i="11"/>
  <c r="V3273" i="11"/>
  <c r="W3273" i="11"/>
  <c r="X3273" i="11"/>
  <c r="AA3273" i="11"/>
  <c r="U3274" i="11"/>
  <c r="V3274" i="11"/>
  <c r="W3274" i="11"/>
  <c r="X3274" i="11"/>
  <c r="AA3274" i="11"/>
  <c r="U3275" i="11"/>
  <c r="V3275" i="11"/>
  <c r="W3275" i="11"/>
  <c r="X3275" i="11"/>
  <c r="AA3275" i="11"/>
  <c r="U3276" i="11"/>
  <c r="V3276" i="11"/>
  <c r="W3276" i="11"/>
  <c r="X3276" i="11"/>
  <c r="AA3276" i="11"/>
  <c r="U3277" i="11"/>
  <c r="V3277" i="11"/>
  <c r="W3277" i="11"/>
  <c r="X3277" i="11"/>
  <c r="AA3277" i="11"/>
  <c r="U3278" i="11"/>
  <c r="V3278" i="11"/>
  <c r="W3278" i="11"/>
  <c r="X3278" i="11"/>
  <c r="AA3278" i="11"/>
  <c r="U3279" i="11"/>
  <c r="V3279" i="11"/>
  <c r="W3279" i="11"/>
  <c r="X3279" i="11"/>
  <c r="AA3279" i="11"/>
  <c r="U3280" i="11"/>
  <c r="V3280" i="11"/>
  <c r="W3280" i="11"/>
  <c r="X3280" i="11"/>
  <c r="AA3280" i="11"/>
  <c r="U3281" i="11"/>
  <c r="V3281" i="11"/>
  <c r="W3281" i="11"/>
  <c r="X3281" i="11"/>
  <c r="AA3281" i="11"/>
  <c r="U3282" i="11"/>
  <c r="V3282" i="11"/>
  <c r="W3282" i="11"/>
  <c r="X3282" i="11"/>
  <c r="AA3282" i="11"/>
  <c r="U3283" i="11"/>
  <c r="V3283" i="11"/>
  <c r="W3283" i="11"/>
  <c r="X3283" i="11"/>
  <c r="AA3283" i="11"/>
  <c r="U3284" i="11"/>
  <c r="V3284" i="11"/>
  <c r="W3284" i="11"/>
  <c r="X3284" i="11"/>
  <c r="AA3284" i="11"/>
  <c r="U3285" i="11"/>
  <c r="V3285" i="11"/>
  <c r="W3285" i="11"/>
  <c r="X3285" i="11"/>
  <c r="AA3285" i="11"/>
  <c r="U3286" i="11"/>
  <c r="V3286" i="11"/>
  <c r="W3286" i="11"/>
  <c r="X3286" i="11"/>
  <c r="AA3286" i="11"/>
  <c r="U3287" i="11"/>
  <c r="V3287" i="11"/>
  <c r="W3287" i="11"/>
  <c r="X3287" i="11"/>
  <c r="AA3287" i="11"/>
  <c r="U3288" i="11"/>
  <c r="V3288" i="11"/>
  <c r="W3288" i="11"/>
  <c r="X3288" i="11"/>
  <c r="AA3288" i="11"/>
  <c r="U3289" i="11"/>
  <c r="V3289" i="11"/>
  <c r="W3289" i="11"/>
  <c r="X3289" i="11"/>
  <c r="AA3289" i="11"/>
  <c r="U3290" i="11"/>
  <c r="V3290" i="11"/>
  <c r="W3290" i="11"/>
  <c r="X3290" i="11"/>
  <c r="AA3290" i="11"/>
  <c r="U3291" i="11"/>
  <c r="V3291" i="11"/>
  <c r="W3291" i="11"/>
  <c r="X3291" i="11"/>
  <c r="AA3291" i="11"/>
  <c r="U3292" i="11"/>
  <c r="V3292" i="11"/>
  <c r="W3292" i="11"/>
  <c r="X3292" i="11"/>
  <c r="AA3292" i="11"/>
  <c r="U3293" i="11"/>
  <c r="V3293" i="11"/>
  <c r="W3293" i="11"/>
  <c r="X3293" i="11"/>
  <c r="AA3293" i="11"/>
  <c r="U3294" i="11"/>
  <c r="V3294" i="11"/>
  <c r="W3294" i="11"/>
  <c r="X3294" i="11"/>
  <c r="AA3294" i="11"/>
  <c r="U3295" i="11"/>
  <c r="V3295" i="11"/>
  <c r="W3295" i="11"/>
  <c r="X3295" i="11"/>
  <c r="AA3295" i="11"/>
  <c r="U3296" i="11"/>
  <c r="V3296" i="11"/>
  <c r="W3296" i="11"/>
  <c r="X3296" i="11"/>
  <c r="AA3296" i="11"/>
  <c r="U3297" i="11"/>
  <c r="V3297" i="11"/>
  <c r="W3297" i="11"/>
  <c r="X3297" i="11"/>
  <c r="AA3297" i="11"/>
  <c r="U3298" i="11"/>
  <c r="V3298" i="11"/>
  <c r="W3298" i="11"/>
  <c r="X3298" i="11"/>
  <c r="AA3298" i="11"/>
  <c r="U3299" i="11"/>
  <c r="V3299" i="11"/>
  <c r="W3299" i="11"/>
  <c r="X3299" i="11"/>
  <c r="AA3299" i="11"/>
  <c r="U3300" i="11"/>
  <c r="V3300" i="11"/>
  <c r="W3300" i="11"/>
  <c r="X3300" i="11"/>
  <c r="AA3300" i="11"/>
  <c r="U3301" i="11"/>
  <c r="V3301" i="11"/>
  <c r="W3301" i="11"/>
  <c r="X3301" i="11"/>
  <c r="AA3301" i="11"/>
  <c r="U3302" i="11"/>
  <c r="V3302" i="11"/>
  <c r="W3302" i="11"/>
  <c r="X3302" i="11"/>
  <c r="AA3302" i="11"/>
  <c r="U3303" i="11"/>
  <c r="V3303" i="11"/>
  <c r="W3303" i="11"/>
  <c r="X3303" i="11"/>
  <c r="AA3303" i="11"/>
  <c r="U3304" i="11"/>
  <c r="V3304" i="11"/>
  <c r="W3304" i="11"/>
  <c r="X3304" i="11"/>
  <c r="AA3304" i="11"/>
  <c r="U3305" i="11"/>
  <c r="V3305" i="11"/>
  <c r="W3305" i="11"/>
  <c r="X3305" i="11"/>
  <c r="AA3305" i="11"/>
  <c r="U3306" i="11"/>
  <c r="V3306" i="11"/>
  <c r="W3306" i="11"/>
  <c r="X3306" i="11"/>
  <c r="AA3306" i="11"/>
  <c r="U3307" i="11"/>
  <c r="V3307" i="11"/>
  <c r="W3307" i="11"/>
  <c r="X3307" i="11"/>
  <c r="AA3307" i="11"/>
  <c r="U3308" i="11"/>
  <c r="V3308" i="11"/>
  <c r="W3308" i="11"/>
  <c r="X3308" i="11"/>
  <c r="AA3308" i="11"/>
  <c r="U3309" i="11"/>
  <c r="V3309" i="11"/>
  <c r="W3309" i="11"/>
  <c r="X3309" i="11"/>
  <c r="AA3309" i="11"/>
  <c r="U3310" i="11"/>
  <c r="V3310" i="11"/>
  <c r="W3310" i="11"/>
  <c r="X3310" i="11"/>
  <c r="AA3310" i="11"/>
  <c r="U3311" i="11"/>
  <c r="V3311" i="11"/>
  <c r="W3311" i="11"/>
  <c r="X3311" i="11"/>
  <c r="AA3311" i="11"/>
  <c r="U3312" i="11"/>
  <c r="V3312" i="11"/>
  <c r="W3312" i="11"/>
  <c r="X3312" i="11"/>
  <c r="AA3312" i="11"/>
  <c r="U3313" i="11"/>
  <c r="V3313" i="11"/>
  <c r="W3313" i="11"/>
  <c r="X3313" i="11"/>
  <c r="AA3313" i="11"/>
  <c r="U3314" i="11"/>
  <c r="V3314" i="11"/>
  <c r="W3314" i="11"/>
  <c r="X3314" i="11"/>
  <c r="AA3314" i="11"/>
  <c r="U3315" i="11"/>
  <c r="V3315" i="11"/>
  <c r="W3315" i="11"/>
  <c r="X3315" i="11"/>
  <c r="AA3315" i="11"/>
  <c r="U3316" i="11"/>
  <c r="V3316" i="11"/>
  <c r="W3316" i="11"/>
  <c r="X3316" i="11"/>
  <c r="AA3316" i="11"/>
  <c r="U3317" i="11"/>
  <c r="V3317" i="11"/>
  <c r="W3317" i="11"/>
  <c r="X3317" i="11"/>
  <c r="AA3317" i="11"/>
  <c r="U3318" i="11"/>
  <c r="V3318" i="11"/>
  <c r="W3318" i="11"/>
  <c r="X3318" i="11"/>
  <c r="AA3318" i="11"/>
  <c r="U3319" i="11"/>
  <c r="V3319" i="11"/>
  <c r="W3319" i="11"/>
  <c r="X3319" i="11"/>
  <c r="AA3319" i="11"/>
  <c r="U3320" i="11"/>
  <c r="V3320" i="11"/>
  <c r="W3320" i="11"/>
  <c r="X3320" i="11"/>
  <c r="AA3320" i="11"/>
  <c r="U3321" i="11"/>
  <c r="V3321" i="11"/>
  <c r="W3321" i="11"/>
  <c r="X3321" i="11"/>
  <c r="AA3321" i="11"/>
  <c r="U3322" i="11"/>
  <c r="V3322" i="11"/>
  <c r="W3322" i="11"/>
  <c r="X3322" i="11"/>
  <c r="AA3322" i="11"/>
  <c r="U3323" i="11"/>
  <c r="V3323" i="11"/>
  <c r="W3323" i="11"/>
  <c r="X3323" i="11"/>
  <c r="AA3323" i="11"/>
  <c r="U3324" i="11"/>
  <c r="V3324" i="11"/>
  <c r="W3324" i="11"/>
  <c r="X3324" i="11"/>
  <c r="AA3324" i="11"/>
  <c r="U3325" i="11"/>
  <c r="V3325" i="11"/>
  <c r="W3325" i="11"/>
  <c r="X3325" i="11"/>
  <c r="AA3325" i="11"/>
  <c r="U3326" i="11"/>
  <c r="V3326" i="11"/>
  <c r="W3326" i="11"/>
  <c r="X3326" i="11"/>
  <c r="AA3326" i="11"/>
  <c r="U3327" i="11"/>
  <c r="V3327" i="11"/>
  <c r="W3327" i="11"/>
  <c r="X3327" i="11"/>
  <c r="AA3327" i="11"/>
  <c r="U3328" i="11"/>
  <c r="V3328" i="11"/>
  <c r="W3328" i="11"/>
  <c r="X3328" i="11"/>
  <c r="AA3328" i="11"/>
  <c r="U3329" i="11"/>
  <c r="V3329" i="11"/>
  <c r="W3329" i="11"/>
  <c r="X3329" i="11"/>
  <c r="AA3329" i="11"/>
  <c r="U3330" i="11"/>
  <c r="V3330" i="11"/>
  <c r="W3330" i="11"/>
  <c r="X3330" i="11"/>
  <c r="AA3330" i="11"/>
  <c r="U3331" i="11"/>
  <c r="V3331" i="11"/>
  <c r="W3331" i="11"/>
  <c r="X3331" i="11"/>
  <c r="AA3331" i="11"/>
  <c r="U3332" i="11"/>
  <c r="V3332" i="11"/>
  <c r="W3332" i="11"/>
  <c r="X3332" i="11"/>
  <c r="AA3332" i="11"/>
  <c r="U3333" i="11"/>
  <c r="V3333" i="11"/>
  <c r="W3333" i="11"/>
  <c r="X3333" i="11"/>
  <c r="AA3333" i="11"/>
  <c r="U3334" i="11"/>
  <c r="V3334" i="11"/>
  <c r="W3334" i="11"/>
  <c r="X3334" i="11"/>
  <c r="AA3334" i="11"/>
  <c r="U3335" i="11"/>
  <c r="V3335" i="11"/>
  <c r="W3335" i="11"/>
  <c r="X3335" i="11"/>
  <c r="AA3335" i="11"/>
  <c r="U3336" i="11"/>
  <c r="V3336" i="11"/>
  <c r="W3336" i="11"/>
  <c r="X3336" i="11"/>
  <c r="AA3336" i="11"/>
  <c r="U3337" i="11"/>
  <c r="V3337" i="11"/>
  <c r="W3337" i="11"/>
  <c r="X3337" i="11"/>
  <c r="AA3337" i="11"/>
  <c r="U3338" i="11"/>
  <c r="V3338" i="11"/>
  <c r="W3338" i="11"/>
  <c r="X3338" i="11"/>
  <c r="AA3338" i="11"/>
  <c r="U3339" i="11"/>
  <c r="V3339" i="11"/>
  <c r="W3339" i="11"/>
  <c r="X3339" i="11"/>
  <c r="AA3339" i="11"/>
  <c r="U3340" i="11"/>
  <c r="V3340" i="11"/>
  <c r="W3340" i="11"/>
  <c r="X3340" i="11"/>
  <c r="AA3340" i="11"/>
  <c r="U3341" i="11"/>
  <c r="V3341" i="11"/>
  <c r="W3341" i="11"/>
  <c r="X3341" i="11"/>
  <c r="AA3341" i="11"/>
  <c r="U3342" i="11"/>
  <c r="V3342" i="11"/>
  <c r="W3342" i="11"/>
  <c r="X3342" i="11"/>
  <c r="AA3342" i="11"/>
  <c r="U3343" i="11"/>
  <c r="V3343" i="11"/>
  <c r="W3343" i="11"/>
  <c r="X3343" i="11"/>
  <c r="AA3343" i="11"/>
  <c r="U3344" i="11"/>
  <c r="V3344" i="11"/>
  <c r="W3344" i="11"/>
  <c r="X3344" i="11"/>
  <c r="AA3344" i="11"/>
  <c r="U3345" i="11"/>
  <c r="V3345" i="11"/>
  <c r="W3345" i="11"/>
  <c r="X3345" i="11"/>
  <c r="AA3345" i="11"/>
  <c r="U3346" i="11"/>
  <c r="V3346" i="11"/>
  <c r="W3346" i="11"/>
  <c r="X3346" i="11"/>
  <c r="AA3346" i="11"/>
  <c r="U3347" i="11"/>
  <c r="V3347" i="11"/>
  <c r="W3347" i="11"/>
  <c r="X3347" i="11"/>
  <c r="AA3347" i="11"/>
  <c r="U3348" i="11"/>
  <c r="V3348" i="11"/>
  <c r="W3348" i="11"/>
  <c r="X3348" i="11"/>
  <c r="AA3348" i="11"/>
  <c r="U3349" i="11"/>
  <c r="V3349" i="11"/>
  <c r="W3349" i="11"/>
  <c r="X3349" i="11"/>
  <c r="AA3349" i="11"/>
  <c r="U3350" i="11"/>
  <c r="V3350" i="11"/>
  <c r="W3350" i="11"/>
  <c r="X3350" i="11"/>
  <c r="AA3350" i="11"/>
  <c r="U3351" i="11"/>
  <c r="V3351" i="11"/>
  <c r="W3351" i="11"/>
  <c r="X3351" i="11"/>
  <c r="AA3351" i="11"/>
  <c r="U3352" i="11"/>
  <c r="V3352" i="11"/>
  <c r="W3352" i="11"/>
  <c r="X3352" i="11"/>
  <c r="AA3352" i="11"/>
  <c r="U3353" i="11"/>
  <c r="V3353" i="11"/>
  <c r="W3353" i="11"/>
  <c r="X3353" i="11"/>
  <c r="AA3353" i="11"/>
  <c r="U3354" i="11"/>
  <c r="V3354" i="11"/>
  <c r="W3354" i="11"/>
  <c r="X3354" i="11"/>
  <c r="AA3354" i="11"/>
  <c r="U3355" i="11"/>
  <c r="V3355" i="11"/>
  <c r="W3355" i="11"/>
  <c r="X3355" i="11"/>
  <c r="AA3355" i="11"/>
  <c r="U3356" i="11"/>
  <c r="V3356" i="11"/>
  <c r="W3356" i="11"/>
  <c r="X3356" i="11"/>
  <c r="AA3356" i="11"/>
  <c r="U3357" i="11"/>
  <c r="V3357" i="11"/>
  <c r="W3357" i="11"/>
  <c r="X3357" i="11"/>
  <c r="AA3357" i="11"/>
  <c r="U3358" i="11"/>
  <c r="V3358" i="11"/>
  <c r="W3358" i="11"/>
  <c r="X3358" i="11"/>
  <c r="AA3358" i="11"/>
  <c r="U3359" i="11"/>
  <c r="V3359" i="11"/>
  <c r="W3359" i="11"/>
  <c r="X3359" i="11"/>
  <c r="AA3359" i="11"/>
  <c r="U3360" i="11"/>
  <c r="V3360" i="11"/>
  <c r="W3360" i="11"/>
  <c r="X3360" i="11"/>
  <c r="AA3360" i="11"/>
  <c r="U3361" i="11"/>
  <c r="V3361" i="11"/>
  <c r="W3361" i="11"/>
  <c r="X3361" i="11"/>
  <c r="AA3361" i="11"/>
  <c r="U3362" i="11"/>
  <c r="V3362" i="11"/>
  <c r="W3362" i="11"/>
  <c r="X3362" i="11"/>
  <c r="AA3362" i="11"/>
  <c r="U3363" i="11"/>
  <c r="V3363" i="11"/>
  <c r="W3363" i="11"/>
  <c r="X3363" i="11"/>
  <c r="AA3363" i="11"/>
  <c r="U3364" i="11"/>
  <c r="V3364" i="11"/>
  <c r="W3364" i="11"/>
  <c r="X3364" i="11"/>
  <c r="AA3364" i="11"/>
  <c r="U3365" i="11"/>
  <c r="V3365" i="11"/>
  <c r="W3365" i="11"/>
  <c r="X3365" i="11"/>
  <c r="AA3365" i="11"/>
  <c r="U3366" i="11"/>
  <c r="V3366" i="11"/>
  <c r="W3366" i="11"/>
  <c r="X3366" i="11"/>
  <c r="AA3366" i="11"/>
  <c r="U3367" i="11"/>
  <c r="V3367" i="11"/>
  <c r="W3367" i="11"/>
  <c r="X3367" i="11"/>
  <c r="AA3367" i="11"/>
  <c r="U3368" i="11"/>
  <c r="V3368" i="11"/>
  <c r="W3368" i="11"/>
  <c r="X3368" i="11"/>
  <c r="AA3368" i="11"/>
  <c r="U3369" i="11"/>
  <c r="V3369" i="11"/>
  <c r="W3369" i="11"/>
  <c r="X3369" i="11"/>
  <c r="AA3369" i="11"/>
  <c r="U3370" i="11"/>
  <c r="V3370" i="11"/>
  <c r="W3370" i="11"/>
  <c r="X3370" i="11"/>
  <c r="AA3370" i="11"/>
  <c r="U3371" i="11"/>
  <c r="V3371" i="11"/>
  <c r="W3371" i="11"/>
  <c r="X3371" i="11"/>
  <c r="AA3371" i="11"/>
  <c r="U3372" i="11"/>
  <c r="V3372" i="11"/>
  <c r="W3372" i="11"/>
  <c r="X3372" i="11"/>
  <c r="AA3372" i="11"/>
  <c r="U3373" i="11"/>
  <c r="V3373" i="11"/>
  <c r="W3373" i="11"/>
  <c r="X3373" i="11"/>
  <c r="AA3373" i="11"/>
  <c r="U3374" i="11"/>
  <c r="V3374" i="11"/>
  <c r="W3374" i="11"/>
  <c r="X3374" i="11"/>
  <c r="AA3374" i="11"/>
  <c r="U3375" i="11"/>
  <c r="V3375" i="11"/>
  <c r="W3375" i="11"/>
  <c r="X3375" i="11"/>
  <c r="AA3375" i="11"/>
  <c r="U3376" i="11"/>
  <c r="V3376" i="11"/>
  <c r="W3376" i="11"/>
  <c r="X3376" i="11"/>
  <c r="AA3376" i="11"/>
  <c r="U3377" i="11"/>
  <c r="V3377" i="11"/>
  <c r="W3377" i="11"/>
  <c r="X3377" i="11"/>
  <c r="AA3377" i="11"/>
  <c r="U3378" i="11"/>
  <c r="V3378" i="11"/>
  <c r="W3378" i="11"/>
  <c r="X3378" i="11"/>
  <c r="AA3378" i="11"/>
  <c r="U3379" i="11"/>
  <c r="V3379" i="11"/>
  <c r="W3379" i="11"/>
  <c r="X3379" i="11"/>
  <c r="AA3379" i="11"/>
  <c r="U3380" i="11"/>
  <c r="V3380" i="11"/>
  <c r="W3380" i="11"/>
  <c r="X3380" i="11"/>
  <c r="AA3380" i="11"/>
  <c r="U3381" i="11"/>
  <c r="V3381" i="11"/>
  <c r="W3381" i="11"/>
  <c r="X3381" i="11"/>
  <c r="AA3381" i="11"/>
  <c r="U3382" i="11"/>
  <c r="V3382" i="11"/>
  <c r="W3382" i="11"/>
  <c r="X3382" i="11"/>
  <c r="AA3382" i="11"/>
  <c r="U3383" i="11"/>
  <c r="V3383" i="11"/>
  <c r="W3383" i="11"/>
  <c r="X3383" i="11"/>
  <c r="AA3383" i="11"/>
  <c r="U3384" i="11"/>
  <c r="V3384" i="11"/>
  <c r="W3384" i="11"/>
  <c r="X3384" i="11"/>
  <c r="AA3384" i="11"/>
  <c r="U3385" i="11"/>
  <c r="V3385" i="11"/>
  <c r="W3385" i="11"/>
  <c r="X3385" i="11"/>
  <c r="AA3385" i="11"/>
  <c r="U3386" i="11"/>
  <c r="V3386" i="11"/>
  <c r="W3386" i="11"/>
  <c r="X3386" i="11"/>
  <c r="AA3386" i="11"/>
  <c r="U3387" i="11"/>
  <c r="V3387" i="11"/>
  <c r="W3387" i="11"/>
  <c r="X3387" i="11"/>
  <c r="AA3387" i="11"/>
  <c r="U3388" i="11"/>
  <c r="V3388" i="11"/>
  <c r="W3388" i="11"/>
  <c r="X3388" i="11"/>
  <c r="AA3388" i="11"/>
  <c r="U3389" i="11"/>
  <c r="V3389" i="11"/>
  <c r="W3389" i="11"/>
  <c r="X3389" i="11"/>
  <c r="AA3389" i="11"/>
  <c r="U3390" i="11"/>
  <c r="V3390" i="11"/>
  <c r="W3390" i="11"/>
  <c r="X3390" i="11"/>
  <c r="AA3390" i="11"/>
  <c r="U3391" i="11"/>
  <c r="V3391" i="11"/>
  <c r="W3391" i="11"/>
  <c r="X3391" i="11"/>
  <c r="AA3391" i="11"/>
  <c r="U3392" i="11"/>
  <c r="V3392" i="11"/>
  <c r="W3392" i="11"/>
  <c r="X3392" i="11"/>
  <c r="AA3392" i="11"/>
  <c r="U3393" i="11"/>
  <c r="V3393" i="11"/>
  <c r="W3393" i="11"/>
  <c r="X3393" i="11"/>
  <c r="AA3393" i="11"/>
  <c r="U3394" i="11"/>
  <c r="V3394" i="11"/>
  <c r="W3394" i="11"/>
  <c r="X3394" i="11"/>
  <c r="AA3394" i="11"/>
  <c r="U3395" i="11"/>
  <c r="V3395" i="11"/>
  <c r="W3395" i="11"/>
  <c r="X3395" i="11"/>
  <c r="AA3395" i="11"/>
  <c r="U3396" i="11"/>
  <c r="V3396" i="11"/>
  <c r="W3396" i="11"/>
  <c r="X3396" i="11"/>
  <c r="AA3396" i="11"/>
  <c r="U3397" i="11"/>
  <c r="V3397" i="11"/>
  <c r="W3397" i="11"/>
  <c r="X3397" i="11"/>
  <c r="AA3397" i="11"/>
  <c r="U3398" i="11"/>
  <c r="V3398" i="11"/>
  <c r="W3398" i="11"/>
  <c r="X3398" i="11"/>
  <c r="AA3398" i="11"/>
  <c r="U3399" i="11"/>
  <c r="V3399" i="11"/>
  <c r="W3399" i="11"/>
  <c r="X3399" i="11"/>
  <c r="AA3399" i="11"/>
  <c r="U3400" i="11"/>
  <c r="V3400" i="11"/>
  <c r="W3400" i="11"/>
  <c r="X3400" i="11"/>
  <c r="AA3400" i="11"/>
  <c r="U3401" i="11"/>
  <c r="V3401" i="11"/>
  <c r="W3401" i="11"/>
  <c r="X3401" i="11"/>
  <c r="AA3401" i="11"/>
  <c r="U3402" i="11"/>
  <c r="V3402" i="11"/>
  <c r="W3402" i="11"/>
  <c r="X3402" i="11"/>
  <c r="AA3402" i="11"/>
  <c r="U3403" i="11"/>
  <c r="V3403" i="11"/>
  <c r="W3403" i="11"/>
  <c r="X3403" i="11"/>
  <c r="AA3403" i="11"/>
  <c r="U3404" i="11"/>
  <c r="V3404" i="11"/>
  <c r="W3404" i="11"/>
  <c r="X3404" i="11"/>
  <c r="AA3404" i="11"/>
  <c r="U3405" i="11"/>
  <c r="V3405" i="11"/>
  <c r="W3405" i="11"/>
  <c r="X3405" i="11"/>
  <c r="AA3405" i="11"/>
  <c r="U3406" i="11"/>
  <c r="V3406" i="11"/>
  <c r="W3406" i="11"/>
  <c r="X3406" i="11"/>
  <c r="AA3406" i="11"/>
  <c r="U3407" i="11"/>
  <c r="V3407" i="11"/>
  <c r="W3407" i="11"/>
  <c r="X3407" i="11"/>
  <c r="AA3407" i="11"/>
  <c r="U3408" i="11"/>
  <c r="V3408" i="11"/>
  <c r="W3408" i="11"/>
  <c r="X3408" i="11"/>
  <c r="AA3408" i="11"/>
  <c r="U3409" i="11"/>
  <c r="V3409" i="11"/>
  <c r="W3409" i="11"/>
  <c r="X3409" i="11"/>
  <c r="AA3409" i="11"/>
  <c r="U3410" i="11"/>
  <c r="V3410" i="11"/>
  <c r="W3410" i="11"/>
  <c r="X3410" i="11"/>
  <c r="AA3410" i="11"/>
  <c r="U3411" i="11"/>
  <c r="V3411" i="11"/>
  <c r="W3411" i="11"/>
  <c r="X3411" i="11"/>
  <c r="AA3411" i="11"/>
  <c r="U3412" i="11"/>
  <c r="V3412" i="11"/>
  <c r="W3412" i="11"/>
  <c r="X3412" i="11"/>
  <c r="AA3412" i="11"/>
  <c r="U3413" i="11"/>
  <c r="V3413" i="11"/>
  <c r="W3413" i="11"/>
  <c r="X3413" i="11"/>
  <c r="AA3413" i="11"/>
  <c r="U3414" i="11"/>
  <c r="V3414" i="11"/>
  <c r="W3414" i="11"/>
  <c r="X3414" i="11"/>
  <c r="AA3414" i="11"/>
  <c r="U3415" i="11"/>
  <c r="V3415" i="11"/>
  <c r="W3415" i="11"/>
  <c r="X3415" i="11"/>
  <c r="AA3415" i="11"/>
  <c r="U3416" i="11"/>
  <c r="V3416" i="11"/>
  <c r="W3416" i="11"/>
  <c r="X3416" i="11"/>
  <c r="AA3416" i="11"/>
  <c r="U3417" i="11"/>
  <c r="V3417" i="11"/>
  <c r="W3417" i="11"/>
  <c r="X3417" i="11"/>
  <c r="AA3417" i="11"/>
  <c r="U3418" i="11"/>
  <c r="V3418" i="11"/>
  <c r="W3418" i="11"/>
  <c r="X3418" i="11"/>
  <c r="AA3418" i="11"/>
  <c r="U3419" i="11"/>
  <c r="V3419" i="11"/>
  <c r="W3419" i="11"/>
  <c r="X3419" i="11"/>
  <c r="AA3419" i="11"/>
  <c r="U3420" i="11"/>
  <c r="V3420" i="11"/>
  <c r="W3420" i="11"/>
  <c r="X3420" i="11"/>
  <c r="AA3420" i="11"/>
  <c r="U3421" i="11"/>
  <c r="V3421" i="11"/>
  <c r="W3421" i="11"/>
  <c r="X3421" i="11"/>
  <c r="AA3421" i="11"/>
  <c r="U3422" i="11"/>
  <c r="V3422" i="11"/>
  <c r="W3422" i="11"/>
  <c r="X3422" i="11"/>
  <c r="AA3422" i="11"/>
  <c r="U3423" i="11"/>
  <c r="V3423" i="11"/>
  <c r="W3423" i="11"/>
  <c r="X3423" i="11"/>
  <c r="AA3423" i="11"/>
  <c r="U3424" i="11"/>
  <c r="V3424" i="11"/>
  <c r="W3424" i="11"/>
  <c r="X3424" i="11"/>
  <c r="AA3424" i="11"/>
  <c r="U3425" i="11"/>
  <c r="V3425" i="11"/>
  <c r="W3425" i="11"/>
  <c r="X3425" i="11"/>
  <c r="AA3425" i="11"/>
  <c r="U3426" i="11"/>
  <c r="V3426" i="11"/>
  <c r="W3426" i="11"/>
  <c r="X3426" i="11"/>
  <c r="AA3426" i="11"/>
  <c r="U3427" i="11"/>
  <c r="V3427" i="11"/>
  <c r="W3427" i="11"/>
  <c r="X3427" i="11"/>
  <c r="AA3427" i="11"/>
  <c r="U3428" i="11"/>
  <c r="V3428" i="11"/>
  <c r="W3428" i="11"/>
  <c r="X3428" i="11"/>
  <c r="AA3428" i="11"/>
  <c r="U3429" i="11"/>
  <c r="V3429" i="11"/>
  <c r="W3429" i="11"/>
  <c r="X3429" i="11"/>
  <c r="AA3429" i="11"/>
  <c r="U3430" i="11"/>
  <c r="V3430" i="11"/>
  <c r="W3430" i="11"/>
  <c r="X3430" i="11"/>
  <c r="AA3430" i="11"/>
  <c r="U3431" i="11"/>
  <c r="V3431" i="11"/>
  <c r="W3431" i="11"/>
  <c r="X3431" i="11"/>
  <c r="AA3431" i="11"/>
  <c r="U3432" i="11"/>
  <c r="V3432" i="11"/>
  <c r="W3432" i="11"/>
  <c r="X3432" i="11"/>
  <c r="AA3432" i="11"/>
  <c r="U3433" i="11"/>
  <c r="V3433" i="11"/>
  <c r="W3433" i="11"/>
  <c r="X3433" i="11"/>
  <c r="AA3433" i="11"/>
  <c r="U3434" i="11"/>
  <c r="V3434" i="11"/>
  <c r="W3434" i="11"/>
  <c r="X3434" i="11"/>
  <c r="AA3434" i="11"/>
  <c r="U3435" i="11"/>
  <c r="V3435" i="11"/>
  <c r="W3435" i="11"/>
  <c r="X3435" i="11"/>
  <c r="AA3435" i="11"/>
  <c r="U3436" i="11"/>
  <c r="V3436" i="11"/>
  <c r="W3436" i="11"/>
  <c r="X3436" i="11"/>
  <c r="AA3436" i="11"/>
  <c r="U3437" i="11"/>
  <c r="V3437" i="11"/>
  <c r="W3437" i="11"/>
  <c r="X3437" i="11"/>
  <c r="AA3437" i="11"/>
  <c r="U3438" i="11"/>
  <c r="V3438" i="11"/>
  <c r="W3438" i="11"/>
  <c r="X3438" i="11"/>
  <c r="AA3438" i="11"/>
  <c r="U3439" i="11"/>
  <c r="V3439" i="11"/>
  <c r="W3439" i="11"/>
  <c r="X3439" i="11"/>
  <c r="AA3439" i="11"/>
  <c r="U3440" i="11"/>
  <c r="V3440" i="11"/>
  <c r="W3440" i="11"/>
  <c r="X3440" i="11"/>
  <c r="AA3440" i="11"/>
  <c r="U3441" i="11"/>
  <c r="V3441" i="11"/>
  <c r="W3441" i="11"/>
  <c r="X3441" i="11"/>
  <c r="AA3441" i="11"/>
  <c r="U3442" i="11"/>
  <c r="V3442" i="11"/>
  <c r="W3442" i="11"/>
  <c r="X3442" i="11"/>
  <c r="AA3442" i="11"/>
  <c r="U3443" i="11"/>
  <c r="V3443" i="11"/>
  <c r="W3443" i="11"/>
  <c r="X3443" i="11"/>
  <c r="AA3443" i="11"/>
  <c r="U3444" i="11"/>
  <c r="V3444" i="11"/>
  <c r="W3444" i="11"/>
  <c r="X3444" i="11"/>
  <c r="AA3444" i="11"/>
  <c r="U3445" i="11"/>
  <c r="V3445" i="11"/>
  <c r="W3445" i="11"/>
  <c r="X3445" i="11"/>
  <c r="AA3445" i="11"/>
  <c r="U3446" i="11"/>
  <c r="V3446" i="11"/>
  <c r="W3446" i="11"/>
  <c r="X3446" i="11"/>
  <c r="AA3446" i="11"/>
  <c r="U3447" i="11"/>
  <c r="V3447" i="11"/>
  <c r="W3447" i="11"/>
  <c r="X3447" i="11"/>
  <c r="AA3447" i="11"/>
  <c r="U3448" i="11"/>
  <c r="V3448" i="11"/>
  <c r="W3448" i="11"/>
  <c r="X3448" i="11"/>
  <c r="AA3448" i="11"/>
  <c r="U3449" i="11"/>
  <c r="V3449" i="11"/>
  <c r="W3449" i="11"/>
  <c r="X3449" i="11"/>
  <c r="AA3449" i="11"/>
  <c r="U3450" i="11"/>
  <c r="V3450" i="11"/>
  <c r="W3450" i="11"/>
  <c r="X3450" i="11"/>
  <c r="AA3450" i="11"/>
  <c r="U3451" i="11"/>
  <c r="V3451" i="11"/>
  <c r="W3451" i="11"/>
  <c r="X3451" i="11"/>
  <c r="AA3451" i="11"/>
  <c r="U3452" i="11"/>
  <c r="V3452" i="11"/>
  <c r="W3452" i="11"/>
  <c r="X3452" i="11"/>
  <c r="AA3452" i="11"/>
  <c r="U3453" i="11"/>
  <c r="V3453" i="11"/>
  <c r="W3453" i="11"/>
  <c r="X3453" i="11"/>
  <c r="AA3453" i="11"/>
  <c r="U3454" i="11"/>
  <c r="V3454" i="11"/>
  <c r="W3454" i="11"/>
  <c r="X3454" i="11"/>
  <c r="AA3454" i="11"/>
  <c r="U3455" i="11"/>
  <c r="V3455" i="11"/>
  <c r="W3455" i="11"/>
  <c r="X3455" i="11"/>
  <c r="AA3455" i="11"/>
  <c r="U3456" i="11"/>
  <c r="V3456" i="11"/>
  <c r="W3456" i="11"/>
  <c r="X3456" i="11"/>
  <c r="AA3456" i="11"/>
  <c r="U3457" i="11"/>
  <c r="V3457" i="11"/>
  <c r="W3457" i="11"/>
  <c r="X3457" i="11"/>
  <c r="AA3457" i="11"/>
  <c r="U3458" i="11"/>
  <c r="V3458" i="11"/>
  <c r="W3458" i="11"/>
  <c r="X3458" i="11"/>
  <c r="AA3458" i="11"/>
  <c r="U3459" i="11"/>
  <c r="V3459" i="11"/>
  <c r="W3459" i="11"/>
  <c r="X3459" i="11"/>
  <c r="AA3459" i="11"/>
  <c r="U3460" i="11"/>
  <c r="V3460" i="11"/>
  <c r="W3460" i="11"/>
  <c r="X3460" i="11"/>
  <c r="AA3460" i="11"/>
  <c r="U3461" i="11"/>
  <c r="V3461" i="11"/>
  <c r="W3461" i="11"/>
  <c r="X3461" i="11"/>
  <c r="AA3461" i="11"/>
  <c r="U3462" i="11"/>
  <c r="V3462" i="11"/>
  <c r="W3462" i="11"/>
  <c r="X3462" i="11"/>
  <c r="AA3462" i="11"/>
  <c r="U3463" i="11"/>
  <c r="V3463" i="11"/>
  <c r="W3463" i="11"/>
  <c r="X3463" i="11"/>
  <c r="AA3463" i="11"/>
  <c r="U3464" i="11"/>
  <c r="V3464" i="11"/>
  <c r="W3464" i="11"/>
  <c r="X3464" i="11"/>
  <c r="AA3464" i="11"/>
  <c r="U3465" i="11"/>
  <c r="V3465" i="11"/>
  <c r="W3465" i="11"/>
  <c r="X3465" i="11"/>
  <c r="AA3465" i="11"/>
  <c r="U3466" i="11"/>
  <c r="V3466" i="11"/>
  <c r="W3466" i="11"/>
  <c r="X3466" i="11"/>
  <c r="AA3466" i="11"/>
  <c r="U3467" i="11"/>
  <c r="V3467" i="11"/>
  <c r="W3467" i="11"/>
  <c r="X3467" i="11"/>
  <c r="AA3467" i="11"/>
  <c r="U3468" i="11"/>
  <c r="V3468" i="11"/>
  <c r="W3468" i="11"/>
  <c r="X3468" i="11"/>
  <c r="AA3468" i="11"/>
  <c r="U3469" i="11"/>
  <c r="V3469" i="11"/>
  <c r="W3469" i="11"/>
  <c r="X3469" i="11"/>
  <c r="AA3469" i="11"/>
  <c r="U3470" i="11"/>
  <c r="V3470" i="11"/>
  <c r="W3470" i="11"/>
  <c r="X3470" i="11"/>
  <c r="AA3470" i="11"/>
  <c r="U3471" i="11"/>
  <c r="V3471" i="11"/>
  <c r="W3471" i="11"/>
  <c r="X3471" i="11"/>
  <c r="AA3471" i="11"/>
  <c r="U3472" i="11"/>
  <c r="V3472" i="11"/>
  <c r="W3472" i="11"/>
  <c r="X3472" i="11"/>
  <c r="AA3472" i="11"/>
  <c r="U3473" i="11"/>
  <c r="V3473" i="11"/>
  <c r="W3473" i="11"/>
  <c r="X3473" i="11"/>
  <c r="AA3473" i="11"/>
  <c r="U3474" i="11"/>
  <c r="V3474" i="11"/>
  <c r="W3474" i="11"/>
  <c r="X3474" i="11"/>
  <c r="AA3474" i="11"/>
  <c r="U3475" i="11"/>
  <c r="V3475" i="11"/>
  <c r="W3475" i="11"/>
  <c r="X3475" i="11"/>
  <c r="AA3475" i="11"/>
  <c r="U3476" i="11"/>
  <c r="V3476" i="11"/>
  <c r="W3476" i="11"/>
  <c r="X3476" i="11"/>
  <c r="AA3476" i="11"/>
  <c r="U3477" i="11"/>
  <c r="V3477" i="11"/>
  <c r="W3477" i="11"/>
  <c r="X3477" i="11"/>
  <c r="AA3477" i="11"/>
  <c r="U3478" i="11"/>
  <c r="V3478" i="11"/>
  <c r="W3478" i="11"/>
  <c r="X3478" i="11"/>
  <c r="AA3478" i="11"/>
  <c r="U3479" i="11"/>
  <c r="V3479" i="11"/>
  <c r="W3479" i="11"/>
  <c r="X3479" i="11"/>
  <c r="AA3479" i="11"/>
  <c r="U3480" i="11"/>
  <c r="V3480" i="11"/>
  <c r="W3480" i="11"/>
  <c r="X3480" i="11"/>
  <c r="AA3480" i="11"/>
  <c r="U3481" i="11"/>
  <c r="V3481" i="11"/>
  <c r="W3481" i="11"/>
  <c r="X3481" i="11"/>
  <c r="AA3481" i="11"/>
  <c r="U3482" i="11"/>
  <c r="V3482" i="11"/>
  <c r="W3482" i="11"/>
  <c r="X3482" i="11"/>
  <c r="AA3482" i="11"/>
  <c r="U3483" i="11"/>
  <c r="V3483" i="11"/>
  <c r="W3483" i="11"/>
  <c r="X3483" i="11"/>
  <c r="AA3483" i="11"/>
  <c r="U3484" i="11"/>
  <c r="V3484" i="11"/>
  <c r="W3484" i="11"/>
  <c r="X3484" i="11"/>
  <c r="AA3484" i="11"/>
  <c r="U3485" i="11"/>
  <c r="V3485" i="11"/>
  <c r="W3485" i="11"/>
  <c r="X3485" i="11"/>
  <c r="AA3485" i="11"/>
  <c r="U3486" i="11"/>
  <c r="V3486" i="11"/>
  <c r="W3486" i="11"/>
  <c r="X3486" i="11"/>
  <c r="AA3486" i="11"/>
  <c r="U3487" i="11"/>
  <c r="V3487" i="11"/>
  <c r="W3487" i="11"/>
  <c r="X3487" i="11"/>
  <c r="AA3487" i="11"/>
  <c r="U3488" i="11"/>
  <c r="V3488" i="11"/>
  <c r="W3488" i="11"/>
  <c r="X3488" i="11"/>
  <c r="AA3488" i="11"/>
  <c r="U3489" i="11"/>
  <c r="V3489" i="11"/>
  <c r="W3489" i="11"/>
  <c r="X3489" i="11"/>
  <c r="AA3489" i="11"/>
  <c r="U3490" i="11"/>
  <c r="V3490" i="11"/>
  <c r="W3490" i="11"/>
  <c r="X3490" i="11"/>
  <c r="AA3490" i="11"/>
  <c r="U3491" i="11"/>
  <c r="V3491" i="11"/>
  <c r="W3491" i="11"/>
  <c r="X3491" i="11"/>
  <c r="AA3491" i="11"/>
  <c r="U3492" i="11"/>
  <c r="V3492" i="11"/>
  <c r="W3492" i="11"/>
  <c r="X3492" i="11"/>
  <c r="AA3492" i="11"/>
  <c r="U3493" i="11"/>
  <c r="V3493" i="11"/>
  <c r="W3493" i="11"/>
  <c r="X3493" i="11"/>
  <c r="AA3493" i="11"/>
  <c r="U3494" i="11"/>
  <c r="V3494" i="11"/>
  <c r="W3494" i="11"/>
  <c r="X3494" i="11"/>
  <c r="AA3494" i="11"/>
  <c r="U3495" i="11"/>
  <c r="V3495" i="11"/>
  <c r="W3495" i="11"/>
  <c r="X3495" i="11"/>
  <c r="AA3495" i="11"/>
  <c r="U3496" i="11"/>
  <c r="V3496" i="11"/>
  <c r="W3496" i="11"/>
  <c r="X3496" i="11"/>
  <c r="AA3496" i="11"/>
  <c r="U3497" i="11"/>
  <c r="V3497" i="11"/>
  <c r="W3497" i="11"/>
  <c r="X3497" i="11"/>
  <c r="AA3497" i="11"/>
  <c r="U3498" i="11"/>
  <c r="V3498" i="11"/>
  <c r="W3498" i="11"/>
  <c r="X3498" i="11"/>
  <c r="AA3498" i="11"/>
  <c r="U3499" i="11"/>
  <c r="V3499" i="11"/>
  <c r="W3499" i="11"/>
  <c r="X3499" i="11"/>
  <c r="AA3499" i="11"/>
  <c r="U3500" i="11"/>
  <c r="V3500" i="11"/>
  <c r="W3500" i="11"/>
  <c r="X3500" i="11"/>
  <c r="AA3500" i="11"/>
  <c r="U3501" i="11"/>
  <c r="V3501" i="11"/>
  <c r="W3501" i="11"/>
  <c r="X3501" i="11"/>
  <c r="AA3501" i="11"/>
  <c r="U3502" i="11"/>
  <c r="V3502" i="11"/>
  <c r="W3502" i="11"/>
  <c r="X3502" i="11"/>
  <c r="AA3502" i="11"/>
  <c r="U3503" i="11"/>
  <c r="V3503" i="11"/>
  <c r="W3503" i="11"/>
  <c r="X3503" i="11"/>
  <c r="AA3503" i="11"/>
  <c r="U3504" i="11"/>
  <c r="V3504" i="11"/>
  <c r="W3504" i="11"/>
  <c r="X3504" i="11"/>
  <c r="AA3504" i="11"/>
  <c r="U3505" i="11"/>
  <c r="V3505" i="11"/>
  <c r="W3505" i="11"/>
  <c r="X3505" i="11"/>
  <c r="AA3505" i="11"/>
  <c r="U3506" i="11"/>
  <c r="V3506" i="11"/>
  <c r="W3506" i="11"/>
  <c r="X3506" i="11"/>
  <c r="AA3506" i="11"/>
  <c r="U3507" i="11"/>
  <c r="V3507" i="11"/>
  <c r="W3507" i="11"/>
  <c r="X3507" i="11"/>
  <c r="AA3507" i="11"/>
  <c r="U3508" i="11"/>
  <c r="V3508" i="11"/>
  <c r="W3508" i="11"/>
  <c r="X3508" i="11"/>
  <c r="AA3508" i="11"/>
  <c r="U3509" i="11"/>
  <c r="V3509" i="11"/>
  <c r="W3509" i="11"/>
  <c r="X3509" i="11"/>
  <c r="AA3509" i="11"/>
  <c r="U3510" i="11"/>
  <c r="V3510" i="11"/>
  <c r="W3510" i="11"/>
  <c r="X3510" i="11"/>
  <c r="AA3510" i="11"/>
  <c r="U3511" i="11"/>
  <c r="V3511" i="11"/>
  <c r="W3511" i="11"/>
  <c r="X3511" i="11"/>
  <c r="AA3511" i="11"/>
  <c r="U3512" i="11"/>
  <c r="V3512" i="11"/>
  <c r="W3512" i="11"/>
  <c r="X3512" i="11"/>
  <c r="AA3512" i="11"/>
  <c r="U3513" i="11"/>
  <c r="V3513" i="11"/>
  <c r="W3513" i="11"/>
  <c r="X3513" i="11"/>
  <c r="AA3513" i="11"/>
  <c r="U3514" i="11"/>
  <c r="V3514" i="11"/>
  <c r="W3514" i="11"/>
  <c r="X3514" i="11"/>
  <c r="AA3514" i="11"/>
  <c r="U3515" i="11"/>
  <c r="V3515" i="11"/>
  <c r="W3515" i="11"/>
  <c r="X3515" i="11"/>
  <c r="AA3515" i="11"/>
  <c r="U3516" i="11"/>
  <c r="V3516" i="11"/>
  <c r="W3516" i="11"/>
  <c r="X3516" i="11"/>
  <c r="AA3516" i="11"/>
  <c r="U3517" i="11"/>
  <c r="V3517" i="11"/>
  <c r="W3517" i="11"/>
  <c r="X3517" i="11"/>
  <c r="AA3517" i="11"/>
  <c r="U3518" i="11"/>
  <c r="V3518" i="11"/>
  <c r="W3518" i="11"/>
  <c r="X3518" i="11"/>
  <c r="AA3518" i="11"/>
  <c r="U3519" i="11"/>
  <c r="V3519" i="11"/>
  <c r="W3519" i="11"/>
  <c r="X3519" i="11"/>
  <c r="AA3519" i="11"/>
  <c r="U3520" i="11"/>
  <c r="V3520" i="11"/>
  <c r="W3520" i="11"/>
  <c r="X3520" i="11"/>
  <c r="AA3520" i="11"/>
  <c r="U3521" i="11"/>
  <c r="V3521" i="11"/>
  <c r="W3521" i="11"/>
  <c r="X3521" i="11"/>
  <c r="AA3521" i="11"/>
  <c r="U3522" i="11"/>
  <c r="V3522" i="11"/>
  <c r="W3522" i="11"/>
  <c r="X3522" i="11"/>
  <c r="AA3522" i="11"/>
  <c r="U3523" i="11"/>
  <c r="V3523" i="11"/>
  <c r="W3523" i="11"/>
  <c r="X3523" i="11"/>
  <c r="AA3523" i="11"/>
  <c r="U3524" i="11"/>
  <c r="V3524" i="11"/>
  <c r="W3524" i="11"/>
  <c r="X3524" i="11"/>
  <c r="AA3524" i="11"/>
  <c r="U3525" i="11"/>
  <c r="V3525" i="11"/>
  <c r="W3525" i="11"/>
  <c r="X3525" i="11"/>
  <c r="AA3525" i="11"/>
  <c r="U3526" i="11"/>
  <c r="V3526" i="11"/>
  <c r="W3526" i="11"/>
  <c r="X3526" i="11"/>
  <c r="AA3526" i="11"/>
  <c r="U3527" i="11"/>
  <c r="V3527" i="11"/>
  <c r="W3527" i="11"/>
  <c r="X3527" i="11"/>
  <c r="AA3527" i="11"/>
  <c r="U3528" i="11"/>
  <c r="V3528" i="11"/>
  <c r="W3528" i="11"/>
  <c r="X3528" i="11"/>
  <c r="AA3528" i="11"/>
  <c r="U3529" i="11"/>
  <c r="V3529" i="11"/>
  <c r="W3529" i="11"/>
  <c r="X3529" i="11"/>
  <c r="AA3529" i="11"/>
  <c r="U3530" i="11"/>
  <c r="V3530" i="11"/>
  <c r="W3530" i="11"/>
  <c r="X3530" i="11"/>
  <c r="AA3530" i="11"/>
  <c r="U3531" i="11"/>
  <c r="V3531" i="11"/>
  <c r="W3531" i="11"/>
  <c r="X3531" i="11"/>
  <c r="AA3531" i="11"/>
  <c r="U3532" i="11"/>
  <c r="V3532" i="11"/>
  <c r="W3532" i="11"/>
  <c r="X3532" i="11"/>
  <c r="AA3532" i="11"/>
  <c r="U3533" i="11"/>
  <c r="V3533" i="11"/>
  <c r="W3533" i="11"/>
  <c r="X3533" i="11"/>
  <c r="AA3533" i="11"/>
  <c r="U3534" i="11"/>
  <c r="V3534" i="11"/>
  <c r="W3534" i="11"/>
  <c r="X3534" i="11"/>
  <c r="AA3534" i="11"/>
  <c r="U3535" i="11"/>
  <c r="V3535" i="11"/>
  <c r="W3535" i="11"/>
  <c r="X3535" i="11"/>
  <c r="AA3535" i="11"/>
  <c r="U3536" i="11"/>
  <c r="V3536" i="11"/>
  <c r="W3536" i="11"/>
  <c r="X3536" i="11"/>
  <c r="AA3536" i="11"/>
  <c r="U3537" i="11"/>
  <c r="V3537" i="11"/>
  <c r="W3537" i="11"/>
  <c r="X3537" i="11"/>
  <c r="AA3537" i="11"/>
  <c r="U3538" i="11"/>
  <c r="V3538" i="11"/>
  <c r="W3538" i="11"/>
  <c r="X3538" i="11"/>
  <c r="AA3538" i="11"/>
  <c r="U3539" i="11"/>
  <c r="V3539" i="11"/>
  <c r="W3539" i="11"/>
  <c r="X3539" i="11"/>
  <c r="AA3539" i="11"/>
  <c r="U3540" i="11"/>
  <c r="V3540" i="11"/>
  <c r="W3540" i="11"/>
  <c r="X3540" i="11"/>
  <c r="AA3540" i="11"/>
  <c r="U3541" i="11"/>
  <c r="V3541" i="11"/>
  <c r="W3541" i="11"/>
  <c r="X3541" i="11"/>
  <c r="AA3541" i="11"/>
  <c r="U3542" i="11"/>
  <c r="V3542" i="11"/>
  <c r="W3542" i="11"/>
  <c r="X3542" i="11"/>
  <c r="AA3542" i="11"/>
  <c r="U3543" i="11"/>
  <c r="V3543" i="11"/>
  <c r="W3543" i="11"/>
  <c r="X3543" i="11"/>
  <c r="AA3543" i="11"/>
  <c r="U3544" i="11"/>
  <c r="V3544" i="11"/>
  <c r="W3544" i="11"/>
  <c r="X3544" i="11"/>
  <c r="AA3544" i="11"/>
  <c r="U3545" i="11"/>
  <c r="V3545" i="11"/>
  <c r="W3545" i="11"/>
  <c r="X3545" i="11"/>
  <c r="AA3545" i="11"/>
  <c r="U3546" i="11"/>
  <c r="V3546" i="11"/>
  <c r="W3546" i="11"/>
  <c r="X3546" i="11"/>
  <c r="AA3546" i="11"/>
  <c r="U3547" i="11"/>
  <c r="V3547" i="11"/>
  <c r="W3547" i="11"/>
  <c r="X3547" i="11"/>
  <c r="AA3547" i="11"/>
  <c r="U3548" i="11"/>
  <c r="V3548" i="11"/>
  <c r="W3548" i="11"/>
  <c r="X3548" i="11"/>
  <c r="AA3548" i="11"/>
  <c r="U3549" i="11"/>
  <c r="V3549" i="11"/>
  <c r="W3549" i="11"/>
  <c r="X3549" i="11"/>
  <c r="AA3549" i="11"/>
  <c r="U3550" i="11"/>
  <c r="V3550" i="11"/>
  <c r="W3550" i="11"/>
  <c r="X3550" i="11"/>
  <c r="AA3550" i="11"/>
  <c r="U3551" i="11"/>
  <c r="V3551" i="11"/>
  <c r="W3551" i="11"/>
  <c r="X3551" i="11"/>
  <c r="AA3551" i="11"/>
  <c r="U3552" i="11"/>
  <c r="V3552" i="11"/>
  <c r="W3552" i="11"/>
  <c r="X3552" i="11"/>
  <c r="AA3552" i="11"/>
  <c r="U3553" i="11"/>
  <c r="V3553" i="11"/>
  <c r="W3553" i="11"/>
  <c r="X3553" i="11"/>
  <c r="AA3553" i="11"/>
  <c r="U3554" i="11"/>
  <c r="V3554" i="11"/>
  <c r="W3554" i="11"/>
  <c r="X3554" i="11"/>
  <c r="AA3554" i="11"/>
  <c r="U3555" i="11"/>
  <c r="V3555" i="11"/>
  <c r="W3555" i="11"/>
  <c r="X3555" i="11"/>
  <c r="AA3555" i="11"/>
  <c r="U3556" i="11"/>
  <c r="V3556" i="11"/>
  <c r="W3556" i="11"/>
  <c r="X3556" i="11"/>
  <c r="AA3556" i="11"/>
  <c r="U3557" i="11"/>
  <c r="V3557" i="11"/>
  <c r="W3557" i="11"/>
  <c r="X3557" i="11"/>
  <c r="AA3557" i="11"/>
  <c r="U3558" i="11"/>
  <c r="V3558" i="11"/>
  <c r="W3558" i="11"/>
  <c r="X3558" i="11"/>
  <c r="AA3558" i="11"/>
  <c r="U3559" i="11"/>
  <c r="V3559" i="11"/>
  <c r="W3559" i="11"/>
  <c r="X3559" i="11"/>
  <c r="AA3559" i="11"/>
  <c r="U3560" i="11"/>
  <c r="V3560" i="11"/>
  <c r="W3560" i="11"/>
  <c r="X3560" i="11"/>
  <c r="AA3560" i="11"/>
  <c r="U3561" i="11"/>
  <c r="V3561" i="11"/>
  <c r="W3561" i="11"/>
  <c r="X3561" i="11"/>
  <c r="AA3561" i="11"/>
  <c r="U3562" i="11"/>
  <c r="V3562" i="11"/>
  <c r="W3562" i="11"/>
  <c r="X3562" i="11"/>
  <c r="AA3562" i="11"/>
  <c r="U3563" i="11"/>
  <c r="V3563" i="11"/>
  <c r="W3563" i="11"/>
  <c r="X3563" i="11"/>
  <c r="AA3563" i="11"/>
  <c r="U3564" i="11"/>
  <c r="V3564" i="11"/>
  <c r="W3564" i="11"/>
  <c r="X3564" i="11"/>
  <c r="AA3564" i="11"/>
  <c r="U3565" i="11"/>
  <c r="V3565" i="11"/>
  <c r="W3565" i="11"/>
  <c r="X3565" i="11"/>
  <c r="AA3565" i="11"/>
  <c r="U3566" i="11"/>
  <c r="V3566" i="11"/>
  <c r="W3566" i="11"/>
  <c r="X3566" i="11"/>
  <c r="AA3566" i="11"/>
  <c r="U3567" i="11"/>
  <c r="V3567" i="11"/>
  <c r="W3567" i="11"/>
  <c r="X3567" i="11"/>
  <c r="AA3567" i="11"/>
  <c r="U3568" i="11"/>
  <c r="V3568" i="11"/>
  <c r="W3568" i="11"/>
  <c r="X3568" i="11"/>
  <c r="AA3568" i="11"/>
  <c r="U3569" i="11"/>
  <c r="V3569" i="11"/>
  <c r="W3569" i="11"/>
  <c r="X3569" i="11"/>
  <c r="AA3569" i="11"/>
  <c r="U3570" i="11"/>
  <c r="V3570" i="11"/>
  <c r="W3570" i="11"/>
  <c r="X3570" i="11"/>
  <c r="AA3570" i="11"/>
  <c r="U3571" i="11"/>
  <c r="V3571" i="11"/>
  <c r="W3571" i="11"/>
  <c r="X3571" i="11"/>
  <c r="AA3571" i="11"/>
  <c r="U3572" i="11"/>
  <c r="V3572" i="11"/>
  <c r="W3572" i="11"/>
  <c r="X3572" i="11"/>
  <c r="AA3572" i="11"/>
  <c r="U3573" i="11"/>
  <c r="V3573" i="11"/>
  <c r="W3573" i="11"/>
  <c r="X3573" i="11"/>
  <c r="AA3573" i="11"/>
  <c r="U3574" i="11"/>
  <c r="V3574" i="11"/>
  <c r="W3574" i="11"/>
  <c r="X3574" i="11"/>
  <c r="AA3574" i="11"/>
  <c r="U3575" i="11"/>
  <c r="V3575" i="11"/>
  <c r="W3575" i="11"/>
  <c r="X3575" i="11"/>
  <c r="AA3575" i="11"/>
  <c r="U3576" i="11"/>
  <c r="V3576" i="11"/>
  <c r="W3576" i="11"/>
  <c r="X3576" i="11"/>
  <c r="AA3576" i="11"/>
  <c r="U3577" i="11"/>
  <c r="V3577" i="11"/>
  <c r="W3577" i="11"/>
  <c r="X3577" i="11"/>
  <c r="AA3577" i="11"/>
  <c r="U3578" i="11"/>
  <c r="V3578" i="11"/>
  <c r="W3578" i="11"/>
  <c r="X3578" i="11"/>
  <c r="AA3578" i="11"/>
  <c r="U3579" i="11"/>
  <c r="V3579" i="11"/>
  <c r="W3579" i="11"/>
  <c r="X3579" i="11"/>
  <c r="AA3579" i="11"/>
  <c r="U3580" i="11"/>
  <c r="V3580" i="11"/>
  <c r="W3580" i="11"/>
  <c r="X3580" i="11"/>
  <c r="AA3580" i="11"/>
  <c r="U3581" i="11"/>
  <c r="V3581" i="11"/>
  <c r="W3581" i="11"/>
  <c r="X3581" i="11"/>
  <c r="AA3581" i="11"/>
  <c r="U3582" i="11"/>
  <c r="V3582" i="11"/>
  <c r="W3582" i="11"/>
  <c r="X3582" i="11"/>
  <c r="AA3582" i="11"/>
  <c r="U3583" i="11"/>
  <c r="V3583" i="11"/>
  <c r="W3583" i="11"/>
  <c r="X3583" i="11"/>
  <c r="AA3583" i="11"/>
  <c r="U3584" i="11"/>
  <c r="V3584" i="11"/>
  <c r="W3584" i="11"/>
  <c r="X3584" i="11"/>
  <c r="AA3584" i="11"/>
  <c r="U3585" i="11"/>
  <c r="V3585" i="11"/>
  <c r="W3585" i="11"/>
  <c r="X3585" i="11"/>
  <c r="AA3585" i="11"/>
  <c r="U3586" i="11"/>
  <c r="V3586" i="11"/>
  <c r="W3586" i="11"/>
  <c r="X3586" i="11"/>
  <c r="AA3586" i="11"/>
  <c r="U3587" i="11"/>
  <c r="V3587" i="11"/>
  <c r="W3587" i="11"/>
  <c r="X3587" i="11"/>
  <c r="AA3587" i="11"/>
  <c r="U3588" i="11"/>
  <c r="V3588" i="11"/>
  <c r="W3588" i="11"/>
  <c r="X3588" i="11"/>
  <c r="AA3588" i="11"/>
  <c r="U3589" i="11"/>
  <c r="V3589" i="11"/>
  <c r="W3589" i="11"/>
  <c r="X3589" i="11"/>
  <c r="AA3589" i="11"/>
  <c r="U3590" i="11"/>
  <c r="V3590" i="11"/>
  <c r="W3590" i="11"/>
  <c r="X3590" i="11"/>
  <c r="AA3590" i="11"/>
  <c r="U3591" i="11"/>
  <c r="V3591" i="11"/>
  <c r="W3591" i="11"/>
  <c r="X3591" i="11"/>
  <c r="AA3591" i="11"/>
  <c r="U3592" i="11"/>
  <c r="V3592" i="11"/>
  <c r="W3592" i="11"/>
  <c r="X3592" i="11"/>
  <c r="AA3592" i="11"/>
  <c r="U3593" i="11"/>
  <c r="V3593" i="11"/>
  <c r="W3593" i="11"/>
  <c r="X3593" i="11"/>
  <c r="AA3593" i="11"/>
  <c r="U3594" i="11"/>
  <c r="V3594" i="11"/>
  <c r="W3594" i="11"/>
  <c r="X3594" i="11"/>
  <c r="AA3594" i="11"/>
  <c r="U3595" i="11"/>
  <c r="V3595" i="11"/>
  <c r="W3595" i="11"/>
  <c r="X3595" i="11"/>
  <c r="AA3595" i="11"/>
  <c r="U3596" i="11"/>
  <c r="V3596" i="11"/>
  <c r="W3596" i="11"/>
  <c r="X3596" i="11"/>
  <c r="AA3596" i="11"/>
  <c r="U3597" i="11"/>
  <c r="V3597" i="11"/>
  <c r="W3597" i="11"/>
  <c r="X3597" i="11"/>
  <c r="AA3597" i="11"/>
  <c r="U3598" i="11"/>
  <c r="V3598" i="11"/>
  <c r="W3598" i="11"/>
  <c r="X3598" i="11"/>
  <c r="AA3598" i="11"/>
  <c r="U3599" i="11"/>
  <c r="V3599" i="11"/>
  <c r="W3599" i="11"/>
  <c r="X3599" i="11"/>
  <c r="AA3599" i="11"/>
  <c r="U3600" i="11"/>
  <c r="V3600" i="11"/>
  <c r="W3600" i="11"/>
  <c r="X3600" i="11"/>
  <c r="AA3600" i="11"/>
  <c r="U3601" i="11"/>
  <c r="V3601" i="11"/>
  <c r="W3601" i="11"/>
  <c r="X3601" i="11"/>
  <c r="AA3601" i="11"/>
  <c r="U3602" i="11"/>
  <c r="V3602" i="11"/>
  <c r="W3602" i="11"/>
  <c r="X3602" i="11"/>
  <c r="AA3602" i="11"/>
  <c r="U3603" i="11"/>
  <c r="V3603" i="11"/>
  <c r="W3603" i="11"/>
  <c r="X3603" i="11"/>
  <c r="AA3603" i="11"/>
  <c r="U3604" i="11"/>
  <c r="V3604" i="11"/>
  <c r="W3604" i="11"/>
  <c r="X3604" i="11"/>
  <c r="AA3604" i="11"/>
  <c r="U3605" i="11"/>
  <c r="V3605" i="11"/>
  <c r="W3605" i="11"/>
  <c r="X3605" i="11"/>
  <c r="AA3605" i="11"/>
  <c r="U3606" i="11"/>
  <c r="V3606" i="11"/>
  <c r="W3606" i="11"/>
  <c r="X3606" i="11"/>
  <c r="AA3606" i="11"/>
  <c r="U3607" i="11"/>
  <c r="V3607" i="11"/>
  <c r="W3607" i="11"/>
  <c r="X3607" i="11"/>
  <c r="AA3607" i="11"/>
  <c r="U3608" i="11"/>
  <c r="V3608" i="11"/>
  <c r="W3608" i="11"/>
  <c r="X3608" i="11"/>
  <c r="AA3608" i="11"/>
  <c r="U3609" i="11"/>
  <c r="V3609" i="11"/>
  <c r="W3609" i="11"/>
  <c r="X3609" i="11"/>
  <c r="AA3609" i="11"/>
  <c r="U3610" i="11"/>
  <c r="V3610" i="11"/>
  <c r="W3610" i="11"/>
  <c r="X3610" i="11"/>
  <c r="AA3610" i="11"/>
  <c r="U3611" i="11"/>
  <c r="V3611" i="11"/>
  <c r="W3611" i="11"/>
  <c r="X3611" i="11"/>
  <c r="AA3611" i="11"/>
  <c r="U3612" i="11"/>
  <c r="V3612" i="11"/>
  <c r="W3612" i="11"/>
  <c r="X3612" i="11"/>
  <c r="AA3612" i="11"/>
  <c r="U3613" i="11"/>
  <c r="V3613" i="11"/>
  <c r="W3613" i="11"/>
  <c r="X3613" i="11"/>
  <c r="AA3613" i="11"/>
  <c r="U3614" i="11"/>
  <c r="V3614" i="11"/>
  <c r="W3614" i="11"/>
  <c r="X3614" i="11"/>
  <c r="AA3614" i="11"/>
  <c r="U3615" i="11"/>
  <c r="V3615" i="11"/>
  <c r="W3615" i="11"/>
  <c r="X3615" i="11"/>
  <c r="AA3615" i="11"/>
  <c r="U3616" i="11"/>
  <c r="V3616" i="11"/>
  <c r="W3616" i="11"/>
  <c r="X3616" i="11"/>
  <c r="AA3616" i="11"/>
  <c r="U3617" i="11"/>
  <c r="V3617" i="11"/>
  <c r="W3617" i="11"/>
  <c r="X3617" i="11"/>
  <c r="AA3617" i="11"/>
  <c r="U3618" i="11"/>
  <c r="V3618" i="11"/>
  <c r="W3618" i="11"/>
  <c r="X3618" i="11"/>
  <c r="AA3618" i="11"/>
  <c r="U3619" i="11"/>
  <c r="V3619" i="11"/>
  <c r="W3619" i="11"/>
  <c r="X3619" i="11"/>
  <c r="AA3619" i="11"/>
  <c r="U3620" i="11"/>
  <c r="V3620" i="11"/>
  <c r="W3620" i="11"/>
  <c r="X3620" i="11"/>
  <c r="AA3620" i="11"/>
  <c r="U3621" i="11"/>
  <c r="V3621" i="11"/>
  <c r="W3621" i="11"/>
  <c r="X3621" i="11"/>
  <c r="AA3621" i="11"/>
  <c r="U3622" i="11"/>
  <c r="V3622" i="11"/>
  <c r="W3622" i="11"/>
  <c r="X3622" i="11"/>
  <c r="AA3622" i="11"/>
  <c r="U3623" i="11"/>
  <c r="V3623" i="11"/>
  <c r="W3623" i="11"/>
  <c r="X3623" i="11"/>
  <c r="AA3623" i="11"/>
  <c r="U3624" i="11"/>
  <c r="V3624" i="11"/>
  <c r="W3624" i="11"/>
  <c r="X3624" i="11"/>
  <c r="AA3624" i="11"/>
  <c r="U3625" i="11"/>
  <c r="V3625" i="11"/>
  <c r="W3625" i="11"/>
  <c r="X3625" i="11"/>
  <c r="AA3625" i="11"/>
  <c r="U3626" i="11"/>
  <c r="V3626" i="11"/>
  <c r="W3626" i="11"/>
  <c r="X3626" i="11"/>
  <c r="AA3626" i="11"/>
  <c r="U3627" i="11"/>
  <c r="V3627" i="11"/>
  <c r="W3627" i="11"/>
  <c r="X3627" i="11"/>
  <c r="AA3627" i="11"/>
  <c r="U3628" i="11"/>
  <c r="V3628" i="11"/>
  <c r="W3628" i="11"/>
  <c r="X3628" i="11"/>
  <c r="AA3628" i="11"/>
  <c r="U3629" i="11"/>
  <c r="V3629" i="11"/>
  <c r="W3629" i="11"/>
  <c r="X3629" i="11"/>
  <c r="AA3629" i="11"/>
  <c r="U3630" i="11"/>
  <c r="V3630" i="11"/>
  <c r="W3630" i="11"/>
  <c r="X3630" i="11"/>
  <c r="AA3630" i="11"/>
  <c r="U3631" i="11"/>
  <c r="V3631" i="11"/>
  <c r="W3631" i="11"/>
  <c r="X3631" i="11"/>
  <c r="AA3631" i="11"/>
  <c r="U3632" i="11"/>
  <c r="V3632" i="11"/>
  <c r="W3632" i="11"/>
  <c r="X3632" i="11"/>
  <c r="AA3632" i="11"/>
  <c r="U3633" i="11"/>
  <c r="V3633" i="11"/>
  <c r="W3633" i="11"/>
  <c r="X3633" i="11"/>
  <c r="AA3633" i="11"/>
  <c r="U3634" i="11"/>
  <c r="V3634" i="11"/>
  <c r="W3634" i="11"/>
  <c r="X3634" i="11"/>
  <c r="AA3634" i="11"/>
  <c r="U3635" i="11"/>
  <c r="V3635" i="11"/>
  <c r="W3635" i="11"/>
  <c r="X3635" i="11"/>
  <c r="AA3635" i="11"/>
  <c r="U3636" i="11"/>
  <c r="V3636" i="11"/>
  <c r="W3636" i="11"/>
  <c r="X3636" i="11"/>
  <c r="AA3636" i="11"/>
  <c r="U3637" i="11"/>
  <c r="V3637" i="11"/>
  <c r="W3637" i="11"/>
  <c r="X3637" i="11"/>
  <c r="AA3637" i="11"/>
  <c r="U3638" i="11"/>
  <c r="V3638" i="11"/>
  <c r="W3638" i="11"/>
  <c r="X3638" i="11"/>
  <c r="AA3638" i="11"/>
  <c r="U3639" i="11"/>
  <c r="V3639" i="11"/>
  <c r="W3639" i="11"/>
  <c r="X3639" i="11"/>
  <c r="AA3639" i="11"/>
  <c r="U3640" i="11"/>
  <c r="V3640" i="11"/>
  <c r="W3640" i="11"/>
  <c r="X3640" i="11"/>
  <c r="AA3640" i="11"/>
  <c r="U3641" i="11"/>
  <c r="V3641" i="11"/>
  <c r="W3641" i="11"/>
  <c r="X3641" i="11"/>
  <c r="AA3641" i="11"/>
  <c r="U3642" i="11"/>
  <c r="V3642" i="11"/>
  <c r="W3642" i="11"/>
  <c r="X3642" i="11"/>
  <c r="AA3642" i="11"/>
  <c r="U3643" i="11"/>
  <c r="V3643" i="11"/>
  <c r="W3643" i="11"/>
  <c r="X3643" i="11"/>
  <c r="AA3643" i="11"/>
  <c r="U3644" i="11"/>
  <c r="V3644" i="11"/>
  <c r="W3644" i="11"/>
  <c r="X3644" i="11"/>
  <c r="AA3644" i="11"/>
  <c r="U3645" i="11"/>
  <c r="V3645" i="11"/>
  <c r="W3645" i="11"/>
  <c r="X3645" i="11"/>
  <c r="AA3645" i="11"/>
  <c r="U3646" i="11"/>
  <c r="V3646" i="11"/>
  <c r="W3646" i="11"/>
  <c r="X3646" i="11"/>
  <c r="AA3646" i="11"/>
  <c r="U3647" i="11"/>
  <c r="V3647" i="11"/>
  <c r="W3647" i="11"/>
  <c r="X3647" i="11"/>
  <c r="AA3647" i="11"/>
  <c r="U3648" i="11"/>
  <c r="V3648" i="11"/>
  <c r="W3648" i="11"/>
  <c r="X3648" i="11"/>
  <c r="AA3648" i="11"/>
  <c r="U3649" i="11"/>
  <c r="V3649" i="11"/>
  <c r="W3649" i="11"/>
  <c r="X3649" i="11"/>
  <c r="AA3649" i="11"/>
  <c r="U3650" i="11"/>
  <c r="V3650" i="11"/>
  <c r="W3650" i="11"/>
  <c r="X3650" i="11"/>
  <c r="AA3650" i="11"/>
  <c r="U3651" i="11"/>
  <c r="V3651" i="11"/>
  <c r="W3651" i="11"/>
  <c r="X3651" i="11"/>
  <c r="AA3651" i="11"/>
  <c r="U3652" i="11"/>
  <c r="V3652" i="11"/>
  <c r="W3652" i="11"/>
  <c r="X3652" i="11"/>
  <c r="AA3652" i="11"/>
  <c r="U3653" i="11"/>
  <c r="V3653" i="11"/>
  <c r="W3653" i="11"/>
  <c r="X3653" i="11"/>
  <c r="AA3653" i="11"/>
  <c r="U3654" i="11"/>
  <c r="V3654" i="11"/>
  <c r="W3654" i="11"/>
  <c r="X3654" i="11"/>
  <c r="AA3654" i="11"/>
  <c r="U3655" i="11"/>
  <c r="V3655" i="11"/>
  <c r="W3655" i="11"/>
  <c r="X3655" i="11"/>
  <c r="AA3655" i="11"/>
  <c r="U3656" i="11"/>
  <c r="V3656" i="11"/>
  <c r="W3656" i="11"/>
  <c r="X3656" i="11"/>
  <c r="AA3656" i="11"/>
  <c r="U3657" i="11"/>
  <c r="V3657" i="11"/>
  <c r="W3657" i="11"/>
  <c r="X3657" i="11"/>
  <c r="AA3657" i="11"/>
  <c r="U3658" i="11"/>
  <c r="V3658" i="11"/>
  <c r="W3658" i="11"/>
  <c r="X3658" i="11"/>
  <c r="AA3658" i="11"/>
  <c r="U3659" i="11"/>
  <c r="V3659" i="11"/>
  <c r="W3659" i="11"/>
  <c r="X3659" i="11"/>
  <c r="AA3659" i="11"/>
  <c r="U3660" i="11"/>
  <c r="V3660" i="11"/>
  <c r="W3660" i="11"/>
  <c r="X3660" i="11"/>
  <c r="AA3660" i="11"/>
  <c r="U3661" i="11"/>
  <c r="V3661" i="11"/>
  <c r="W3661" i="11"/>
  <c r="X3661" i="11"/>
  <c r="AA3661" i="11"/>
  <c r="U3662" i="11"/>
  <c r="V3662" i="11"/>
  <c r="W3662" i="11"/>
  <c r="X3662" i="11"/>
  <c r="AA3662" i="11"/>
  <c r="U3663" i="11"/>
  <c r="V3663" i="11"/>
  <c r="W3663" i="11"/>
  <c r="X3663" i="11"/>
  <c r="AA3663" i="11"/>
  <c r="U3664" i="11"/>
  <c r="V3664" i="11"/>
  <c r="W3664" i="11"/>
  <c r="X3664" i="11"/>
  <c r="AA3664" i="11"/>
  <c r="U3665" i="11"/>
  <c r="V3665" i="11"/>
  <c r="W3665" i="11"/>
  <c r="X3665" i="11"/>
  <c r="AA3665" i="11"/>
  <c r="U3666" i="11"/>
  <c r="V3666" i="11"/>
  <c r="W3666" i="11"/>
  <c r="X3666" i="11"/>
  <c r="AA3666" i="11"/>
  <c r="U3667" i="11"/>
  <c r="V3667" i="11"/>
  <c r="W3667" i="11"/>
  <c r="X3667" i="11"/>
  <c r="AA3667" i="11"/>
  <c r="U3668" i="11"/>
  <c r="V3668" i="11"/>
  <c r="W3668" i="11"/>
  <c r="X3668" i="11"/>
  <c r="AA3668" i="11"/>
  <c r="U3669" i="11"/>
  <c r="V3669" i="11"/>
  <c r="W3669" i="11"/>
  <c r="X3669" i="11"/>
  <c r="AA3669" i="11"/>
  <c r="U3670" i="11"/>
  <c r="V3670" i="11"/>
  <c r="W3670" i="11"/>
  <c r="X3670" i="11"/>
  <c r="AA3670" i="11"/>
  <c r="U3671" i="11"/>
  <c r="V3671" i="11"/>
  <c r="W3671" i="11"/>
  <c r="X3671" i="11"/>
  <c r="AA3671" i="11"/>
  <c r="U3672" i="11"/>
  <c r="V3672" i="11"/>
  <c r="W3672" i="11"/>
  <c r="X3672" i="11"/>
  <c r="AA3672" i="11"/>
  <c r="U3673" i="11"/>
  <c r="V3673" i="11"/>
  <c r="W3673" i="11"/>
  <c r="X3673" i="11"/>
  <c r="AA3673" i="11"/>
  <c r="U3674" i="11"/>
  <c r="V3674" i="11"/>
  <c r="W3674" i="11"/>
  <c r="X3674" i="11"/>
  <c r="AA3674" i="11"/>
  <c r="U3675" i="11"/>
  <c r="V3675" i="11"/>
  <c r="W3675" i="11"/>
  <c r="X3675" i="11"/>
  <c r="AA3675" i="11"/>
  <c r="U3676" i="11"/>
  <c r="V3676" i="11"/>
  <c r="W3676" i="11"/>
  <c r="X3676" i="11"/>
  <c r="AA3676" i="11"/>
  <c r="U3677" i="11"/>
  <c r="V3677" i="11"/>
  <c r="W3677" i="11"/>
  <c r="X3677" i="11"/>
  <c r="AA3677" i="11"/>
  <c r="U3678" i="11"/>
  <c r="V3678" i="11"/>
  <c r="W3678" i="11"/>
  <c r="X3678" i="11"/>
  <c r="AA3678" i="11"/>
  <c r="U3679" i="11"/>
  <c r="V3679" i="11"/>
  <c r="W3679" i="11"/>
  <c r="X3679" i="11"/>
  <c r="AA3679" i="11"/>
  <c r="U3680" i="11"/>
  <c r="V3680" i="11"/>
  <c r="W3680" i="11"/>
  <c r="X3680" i="11"/>
  <c r="AA3680" i="11"/>
  <c r="U3681" i="11"/>
  <c r="V3681" i="11"/>
  <c r="W3681" i="11"/>
  <c r="X3681" i="11"/>
  <c r="AA3681" i="11"/>
  <c r="U3682" i="11"/>
  <c r="V3682" i="11"/>
  <c r="W3682" i="11"/>
  <c r="X3682" i="11"/>
  <c r="AA3682" i="11"/>
  <c r="U3683" i="11"/>
  <c r="V3683" i="11"/>
  <c r="W3683" i="11"/>
  <c r="X3683" i="11"/>
  <c r="AA3683" i="11"/>
  <c r="U3684" i="11"/>
  <c r="V3684" i="11"/>
  <c r="W3684" i="11"/>
  <c r="X3684" i="11"/>
  <c r="AA3684" i="11"/>
  <c r="U3685" i="11"/>
  <c r="V3685" i="11"/>
  <c r="W3685" i="11"/>
  <c r="X3685" i="11"/>
  <c r="AA3685" i="11"/>
  <c r="U3686" i="11"/>
  <c r="V3686" i="11"/>
  <c r="W3686" i="11"/>
  <c r="X3686" i="11"/>
  <c r="AA3686" i="11"/>
  <c r="U3687" i="11"/>
  <c r="V3687" i="11"/>
  <c r="W3687" i="11"/>
  <c r="X3687" i="11"/>
  <c r="AA3687" i="11"/>
  <c r="U3688" i="11"/>
  <c r="V3688" i="11"/>
  <c r="W3688" i="11"/>
  <c r="X3688" i="11"/>
  <c r="AA3688" i="11"/>
  <c r="U3689" i="11"/>
  <c r="V3689" i="11"/>
  <c r="W3689" i="11"/>
  <c r="X3689" i="11"/>
  <c r="AA3689" i="11"/>
  <c r="U3690" i="11"/>
  <c r="V3690" i="11"/>
  <c r="W3690" i="11"/>
  <c r="X3690" i="11"/>
  <c r="AA3690" i="11"/>
  <c r="U3691" i="11"/>
  <c r="V3691" i="11"/>
  <c r="W3691" i="11"/>
  <c r="X3691" i="11"/>
  <c r="AA3691" i="11"/>
  <c r="U3692" i="11"/>
  <c r="V3692" i="11"/>
  <c r="W3692" i="11"/>
  <c r="X3692" i="11"/>
  <c r="AA3692" i="11"/>
  <c r="U3693" i="11"/>
  <c r="V3693" i="11"/>
  <c r="W3693" i="11"/>
  <c r="X3693" i="11"/>
  <c r="AA3693" i="11"/>
  <c r="U3694" i="11"/>
  <c r="V3694" i="11"/>
  <c r="W3694" i="11"/>
  <c r="X3694" i="11"/>
  <c r="AA3694" i="11"/>
  <c r="U3695" i="11"/>
  <c r="V3695" i="11"/>
  <c r="W3695" i="11"/>
  <c r="X3695" i="11"/>
  <c r="AA3695" i="11"/>
  <c r="U3696" i="11"/>
  <c r="V3696" i="11"/>
  <c r="W3696" i="11"/>
  <c r="X3696" i="11"/>
  <c r="AA3696" i="11"/>
  <c r="U3697" i="11"/>
  <c r="V3697" i="11"/>
  <c r="W3697" i="11"/>
  <c r="X3697" i="11"/>
  <c r="AA3697" i="11"/>
  <c r="U3698" i="11"/>
  <c r="V3698" i="11"/>
  <c r="W3698" i="11"/>
  <c r="X3698" i="11"/>
  <c r="AA3698" i="11"/>
  <c r="U3699" i="11"/>
  <c r="V3699" i="11"/>
  <c r="W3699" i="11"/>
  <c r="X3699" i="11"/>
  <c r="AA3699" i="11"/>
  <c r="U3700" i="11"/>
  <c r="V3700" i="11"/>
  <c r="W3700" i="11"/>
  <c r="X3700" i="11"/>
  <c r="AA3700" i="11"/>
  <c r="U3701" i="11"/>
  <c r="V3701" i="11"/>
  <c r="W3701" i="11"/>
  <c r="X3701" i="11"/>
  <c r="AA3701" i="11"/>
  <c r="U3702" i="11"/>
  <c r="V3702" i="11"/>
  <c r="W3702" i="11"/>
  <c r="X3702" i="11"/>
  <c r="AA3702" i="11"/>
  <c r="U3703" i="11"/>
  <c r="V3703" i="11"/>
  <c r="W3703" i="11"/>
  <c r="X3703" i="11"/>
  <c r="AA3703" i="11"/>
  <c r="U3704" i="11"/>
  <c r="V3704" i="11"/>
  <c r="W3704" i="11"/>
  <c r="X3704" i="11"/>
  <c r="AA3704" i="11"/>
  <c r="U3705" i="11"/>
  <c r="V3705" i="11"/>
  <c r="W3705" i="11"/>
  <c r="X3705" i="11"/>
  <c r="AA3705" i="11"/>
  <c r="U3706" i="11"/>
  <c r="V3706" i="11"/>
  <c r="W3706" i="11"/>
  <c r="X3706" i="11"/>
  <c r="AA3706" i="11"/>
  <c r="U3707" i="11"/>
  <c r="V3707" i="11"/>
  <c r="W3707" i="11"/>
  <c r="X3707" i="11"/>
  <c r="AA3707" i="11"/>
  <c r="U3708" i="11"/>
  <c r="V3708" i="11"/>
  <c r="W3708" i="11"/>
  <c r="X3708" i="11"/>
  <c r="AA3708" i="11"/>
  <c r="U3709" i="11"/>
  <c r="V3709" i="11"/>
  <c r="W3709" i="11"/>
  <c r="X3709" i="11"/>
  <c r="AA3709" i="11"/>
  <c r="U3710" i="11"/>
  <c r="V3710" i="11"/>
  <c r="W3710" i="11"/>
  <c r="X3710" i="11"/>
  <c r="AA3710" i="11"/>
  <c r="U3711" i="11"/>
  <c r="V3711" i="11"/>
  <c r="W3711" i="11"/>
  <c r="X3711" i="11"/>
  <c r="AA3711" i="11"/>
  <c r="U3712" i="11"/>
  <c r="V3712" i="11"/>
  <c r="W3712" i="11"/>
  <c r="X3712" i="11"/>
  <c r="AA3712" i="11"/>
  <c r="U3713" i="11"/>
  <c r="V3713" i="11"/>
  <c r="W3713" i="11"/>
  <c r="X3713" i="11"/>
  <c r="AA3713" i="11"/>
  <c r="U3714" i="11"/>
  <c r="V3714" i="11"/>
  <c r="W3714" i="11"/>
  <c r="X3714" i="11"/>
  <c r="AA3714" i="11"/>
  <c r="U3715" i="11"/>
  <c r="V3715" i="11"/>
  <c r="W3715" i="11"/>
  <c r="X3715" i="11"/>
  <c r="AA3715" i="11"/>
  <c r="U3716" i="11"/>
  <c r="V3716" i="11"/>
  <c r="W3716" i="11"/>
  <c r="X3716" i="11"/>
  <c r="AA3716" i="11"/>
  <c r="U3717" i="11"/>
  <c r="V3717" i="11"/>
  <c r="W3717" i="11"/>
  <c r="X3717" i="11"/>
  <c r="AA3717" i="11"/>
  <c r="U3718" i="11"/>
  <c r="V3718" i="11"/>
  <c r="W3718" i="11"/>
  <c r="X3718" i="11"/>
  <c r="AA3718" i="11"/>
  <c r="U3719" i="11"/>
  <c r="V3719" i="11"/>
  <c r="W3719" i="11"/>
  <c r="X3719" i="11"/>
  <c r="AA3719" i="11"/>
  <c r="U3720" i="11"/>
  <c r="V3720" i="11"/>
  <c r="W3720" i="11"/>
  <c r="X3720" i="11"/>
  <c r="AA3720" i="11"/>
  <c r="U3721" i="11"/>
  <c r="V3721" i="11"/>
  <c r="W3721" i="11"/>
  <c r="X3721" i="11"/>
  <c r="AA3721" i="11"/>
  <c r="U3722" i="11"/>
  <c r="V3722" i="11"/>
  <c r="W3722" i="11"/>
  <c r="X3722" i="11"/>
  <c r="AA3722" i="11"/>
  <c r="U3723" i="11"/>
  <c r="V3723" i="11"/>
  <c r="W3723" i="11"/>
  <c r="X3723" i="11"/>
  <c r="AA3723" i="11"/>
  <c r="U3724" i="11"/>
  <c r="V3724" i="11"/>
  <c r="W3724" i="11"/>
  <c r="X3724" i="11"/>
  <c r="AA3724" i="11"/>
  <c r="U3725" i="11"/>
  <c r="V3725" i="11"/>
  <c r="W3725" i="11"/>
  <c r="X3725" i="11"/>
  <c r="AA3725" i="11"/>
  <c r="U3726" i="11"/>
  <c r="V3726" i="11"/>
  <c r="W3726" i="11"/>
  <c r="X3726" i="11"/>
  <c r="AA3726" i="11"/>
  <c r="U3727" i="11"/>
  <c r="V3727" i="11"/>
  <c r="W3727" i="11"/>
  <c r="X3727" i="11"/>
  <c r="AA3727" i="11"/>
  <c r="U3728" i="11"/>
  <c r="V3728" i="11"/>
  <c r="W3728" i="11"/>
  <c r="X3728" i="11"/>
  <c r="AA3728" i="11"/>
  <c r="U3729" i="11"/>
  <c r="V3729" i="11"/>
  <c r="W3729" i="11"/>
  <c r="X3729" i="11"/>
  <c r="AA3729" i="11"/>
  <c r="U3730" i="11"/>
  <c r="V3730" i="11"/>
  <c r="W3730" i="11"/>
  <c r="X3730" i="11"/>
  <c r="AA3730" i="11"/>
  <c r="U3731" i="11"/>
  <c r="V3731" i="11"/>
  <c r="W3731" i="11"/>
  <c r="X3731" i="11"/>
  <c r="AA3731" i="11"/>
  <c r="U3732" i="11"/>
  <c r="V3732" i="11"/>
  <c r="W3732" i="11"/>
  <c r="X3732" i="11"/>
  <c r="AA3732" i="11"/>
  <c r="U3733" i="11"/>
  <c r="V3733" i="11"/>
  <c r="W3733" i="11"/>
  <c r="X3733" i="11"/>
  <c r="AA3733" i="11"/>
  <c r="U3734" i="11"/>
  <c r="V3734" i="11"/>
  <c r="W3734" i="11"/>
  <c r="X3734" i="11"/>
  <c r="AA3734" i="11"/>
  <c r="U3735" i="11"/>
  <c r="V3735" i="11"/>
  <c r="W3735" i="11"/>
  <c r="X3735" i="11"/>
  <c r="AA3735" i="11"/>
  <c r="U3736" i="11"/>
  <c r="V3736" i="11"/>
  <c r="W3736" i="11"/>
  <c r="X3736" i="11"/>
  <c r="AA3736" i="11"/>
  <c r="U3737" i="11"/>
  <c r="V3737" i="11"/>
  <c r="W3737" i="11"/>
  <c r="X3737" i="11"/>
  <c r="AA3737" i="11"/>
  <c r="U3738" i="11"/>
  <c r="V3738" i="11"/>
  <c r="W3738" i="11"/>
  <c r="X3738" i="11"/>
  <c r="AA3738" i="11"/>
  <c r="U3739" i="11"/>
  <c r="V3739" i="11"/>
  <c r="W3739" i="11"/>
  <c r="X3739" i="11"/>
  <c r="AA3739" i="11"/>
  <c r="U3740" i="11"/>
  <c r="V3740" i="11"/>
  <c r="W3740" i="11"/>
  <c r="X3740" i="11"/>
  <c r="AA3740" i="11"/>
  <c r="U3741" i="11"/>
  <c r="V3741" i="11"/>
  <c r="W3741" i="11"/>
  <c r="X3741" i="11"/>
  <c r="AA3741" i="11"/>
  <c r="U3742" i="11"/>
  <c r="V3742" i="11"/>
  <c r="W3742" i="11"/>
  <c r="X3742" i="11"/>
  <c r="AA3742" i="11"/>
  <c r="U3743" i="11"/>
  <c r="V3743" i="11"/>
  <c r="W3743" i="11"/>
  <c r="X3743" i="11"/>
  <c r="AA3743" i="11"/>
  <c r="U3744" i="11"/>
  <c r="V3744" i="11"/>
  <c r="W3744" i="11"/>
  <c r="X3744" i="11"/>
  <c r="AA3744" i="11"/>
  <c r="U3745" i="11"/>
  <c r="V3745" i="11"/>
  <c r="W3745" i="11"/>
  <c r="X3745" i="11"/>
  <c r="AA3745" i="11"/>
  <c r="U3746" i="11"/>
  <c r="V3746" i="11"/>
  <c r="W3746" i="11"/>
  <c r="X3746" i="11"/>
  <c r="AA3746" i="11"/>
  <c r="U3747" i="11"/>
  <c r="V3747" i="11"/>
  <c r="W3747" i="11"/>
  <c r="X3747" i="11"/>
  <c r="AA3747" i="11"/>
  <c r="U3748" i="11"/>
  <c r="V3748" i="11"/>
  <c r="W3748" i="11"/>
  <c r="X3748" i="11"/>
  <c r="AA3748" i="11"/>
  <c r="U3749" i="11"/>
  <c r="V3749" i="11"/>
  <c r="W3749" i="11"/>
  <c r="X3749" i="11"/>
  <c r="AA3749" i="11"/>
  <c r="U3750" i="11"/>
  <c r="V3750" i="11"/>
  <c r="W3750" i="11"/>
  <c r="X3750" i="11"/>
  <c r="AA3750" i="11"/>
  <c r="U3751" i="11"/>
  <c r="V3751" i="11"/>
  <c r="W3751" i="11"/>
  <c r="X3751" i="11"/>
  <c r="AA3751" i="11"/>
  <c r="U3752" i="11"/>
  <c r="V3752" i="11"/>
  <c r="W3752" i="11"/>
  <c r="X3752" i="11"/>
  <c r="AA3752" i="11"/>
  <c r="U3753" i="11"/>
  <c r="V3753" i="11"/>
  <c r="W3753" i="11"/>
  <c r="X3753" i="11"/>
  <c r="AA3753" i="11"/>
  <c r="U3754" i="11"/>
  <c r="V3754" i="11"/>
  <c r="W3754" i="11"/>
  <c r="X3754" i="11"/>
  <c r="AA3754" i="11"/>
  <c r="U3755" i="11"/>
  <c r="V3755" i="11"/>
  <c r="W3755" i="11"/>
  <c r="X3755" i="11"/>
  <c r="AA3755" i="11"/>
  <c r="U3756" i="11"/>
  <c r="V3756" i="11"/>
  <c r="W3756" i="11"/>
  <c r="X3756" i="11"/>
  <c r="AA3756" i="11"/>
  <c r="U3757" i="11"/>
  <c r="V3757" i="11"/>
  <c r="W3757" i="11"/>
  <c r="X3757" i="11"/>
  <c r="AA3757" i="11"/>
  <c r="U3758" i="11"/>
  <c r="V3758" i="11"/>
  <c r="W3758" i="11"/>
  <c r="X3758" i="11"/>
  <c r="AA3758" i="11"/>
  <c r="U3759" i="11"/>
  <c r="V3759" i="11"/>
  <c r="W3759" i="11"/>
  <c r="X3759" i="11"/>
  <c r="AA3759" i="11"/>
  <c r="U3760" i="11"/>
  <c r="V3760" i="11"/>
  <c r="W3760" i="11"/>
  <c r="X3760" i="11"/>
  <c r="AA3760" i="11"/>
  <c r="U3761" i="11"/>
  <c r="V3761" i="11"/>
  <c r="W3761" i="11"/>
  <c r="X3761" i="11"/>
  <c r="AA3761" i="11"/>
  <c r="U3762" i="11"/>
  <c r="V3762" i="11"/>
  <c r="W3762" i="11"/>
  <c r="X3762" i="11"/>
  <c r="AA3762" i="11"/>
  <c r="U3763" i="11"/>
  <c r="V3763" i="11"/>
  <c r="W3763" i="11"/>
  <c r="X3763" i="11"/>
  <c r="AA3763" i="11"/>
  <c r="U3764" i="11"/>
  <c r="V3764" i="11"/>
  <c r="W3764" i="11"/>
  <c r="X3764" i="11"/>
  <c r="AA3764" i="11"/>
  <c r="U3765" i="11"/>
  <c r="V3765" i="11"/>
  <c r="W3765" i="11"/>
  <c r="X3765" i="11"/>
  <c r="AA3765" i="11"/>
  <c r="U3766" i="11"/>
  <c r="V3766" i="11"/>
  <c r="W3766" i="11"/>
  <c r="X3766" i="11"/>
  <c r="AA3766" i="11"/>
  <c r="U3767" i="11"/>
  <c r="V3767" i="11"/>
  <c r="W3767" i="11"/>
  <c r="X3767" i="11"/>
  <c r="AA3767" i="11"/>
  <c r="U3768" i="11"/>
  <c r="V3768" i="11"/>
  <c r="W3768" i="11"/>
  <c r="X3768" i="11"/>
  <c r="AA3768" i="11"/>
  <c r="U3769" i="11"/>
  <c r="V3769" i="11"/>
  <c r="W3769" i="11"/>
  <c r="X3769" i="11"/>
  <c r="AA3769" i="11"/>
  <c r="U3770" i="11"/>
  <c r="V3770" i="11"/>
  <c r="W3770" i="11"/>
  <c r="X3770" i="11"/>
  <c r="AA3770" i="11"/>
  <c r="U3771" i="11"/>
  <c r="V3771" i="11"/>
  <c r="W3771" i="11"/>
  <c r="X3771" i="11"/>
  <c r="AA3771" i="11"/>
  <c r="U3772" i="11"/>
  <c r="V3772" i="11"/>
  <c r="W3772" i="11"/>
  <c r="X3772" i="11"/>
  <c r="AA3772" i="11"/>
  <c r="U3773" i="11"/>
  <c r="V3773" i="11"/>
  <c r="W3773" i="11"/>
  <c r="X3773" i="11"/>
  <c r="AA3773" i="11"/>
  <c r="U3774" i="11"/>
  <c r="V3774" i="11"/>
  <c r="W3774" i="11"/>
  <c r="X3774" i="11"/>
  <c r="AA3774" i="11"/>
  <c r="U3775" i="11"/>
  <c r="V3775" i="11"/>
  <c r="W3775" i="11"/>
  <c r="X3775" i="11"/>
  <c r="AA3775" i="11"/>
  <c r="U3776" i="11"/>
  <c r="V3776" i="11"/>
  <c r="W3776" i="11"/>
  <c r="X3776" i="11"/>
  <c r="AA3776" i="11"/>
  <c r="U3777" i="11"/>
  <c r="V3777" i="11"/>
  <c r="W3777" i="11"/>
  <c r="X3777" i="11"/>
  <c r="AA3777" i="11"/>
  <c r="U3778" i="11"/>
  <c r="V3778" i="11"/>
  <c r="W3778" i="11"/>
  <c r="X3778" i="11"/>
  <c r="AA3778" i="11"/>
  <c r="U3779" i="11"/>
  <c r="V3779" i="11"/>
  <c r="W3779" i="11"/>
  <c r="X3779" i="11"/>
  <c r="AA3779" i="11"/>
  <c r="U3780" i="11"/>
  <c r="V3780" i="11"/>
  <c r="W3780" i="11"/>
  <c r="X3780" i="11"/>
  <c r="AA3780" i="11"/>
  <c r="U3781" i="11"/>
  <c r="V3781" i="11"/>
  <c r="W3781" i="11"/>
  <c r="X3781" i="11"/>
  <c r="AA3781" i="11"/>
  <c r="U3782" i="11"/>
  <c r="V3782" i="11"/>
  <c r="W3782" i="11"/>
  <c r="X3782" i="11"/>
  <c r="AA3782" i="11"/>
  <c r="U3783" i="11"/>
  <c r="V3783" i="11"/>
  <c r="W3783" i="11"/>
  <c r="X3783" i="11"/>
  <c r="AA3783" i="11"/>
  <c r="U3784" i="11"/>
  <c r="V3784" i="11"/>
  <c r="W3784" i="11"/>
  <c r="X3784" i="11"/>
  <c r="AA3784" i="11"/>
  <c r="U3785" i="11"/>
  <c r="V3785" i="11"/>
  <c r="W3785" i="11"/>
  <c r="X3785" i="11"/>
  <c r="AA3785" i="11"/>
  <c r="U3786" i="11"/>
  <c r="V3786" i="11"/>
  <c r="W3786" i="11"/>
  <c r="X3786" i="11"/>
  <c r="AA3786" i="11"/>
  <c r="U3787" i="11"/>
  <c r="V3787" i="11"/>
  <c r="W3787" i="11"/>
  <c r="X3787" i="11"/>
  <c r="AA3787" i="11"/>
  <c r="U3788" i="11"/>
  <c r="V3788" i="11"/>
  <c r="W3788" i="11"/>
  <c r="X3788" i="11"/>
  <c r="AA3788" i="11"/>
  <c r="U3789" i="11"/>
  <c r="V3789" i="11"/>
  <c r="W3789" i="11"/>
  <c r="X3789" i="11"/>
  <c r="AA3789" i="11"/>
  <c r="U3790" i="11"/>
  <c r="V3790" i="11"/>
  <c r="W3790" i="11"/>
  <c r="X3790" i="11"/>
  <c r="AA3790" i="11"/>
  <c r="U3791" i="11"/>
  <c r="V3791" i="11"/>
  <c r="W3791" i="11"/>
  <c r="X3791" i="11"/>
  <c r="AA3791" i="11"/>
  <c r="U3792" i="11"/>
  <c r="V3792" i="11"/>
  <c r="W3792" i="11"/>
  <c r="X3792" i="11"/>
  <c r="AA3792" i="11"/>
  <c r="U3793" i="11"/>
  <c r="V3793" i="11"/>
  <c r="W3793" i="11"/>
  <c r="X3793" i="11"/>
  <c r="AA3793" i="11"/>
  <c r="U3794" i="11"/>
  <c r="V3794" i="11"/>
  <c r="W3794" i="11"/>
  <c r="X3794" i="11"/>
  <c r="AA3794" i="11"/>
  <c r="U3795" i="11"/>
  <c r="V3795" i="11"/>
  <c r="W3795" i="11"/>
  <c r="X3795" i="11"/>
  <c r="AA3795" i="11"/>
  <c r="U3796" i="11"/>
  <c r="V3796" i="11"/>
  <c r="W3796" i="11"/>
  <c r="X3796" i="11"/>
  <c r="AA3796" i="11"/>
  <c r="U3797" i="11"/>
  <c r="V3797" i="11"/>
  <c r="W3797" i="11"/>
  <c r="X3797" i="11"/>
  <c r="AA3797" i="11"/>
  <c r="U3798" i="11"/>
  <c r="V3798" i="11"/>
  <c r="W3798" i="11"/>
  <c r="X3798" i="11"/>
  <c r="AA3798" i="11"/>
  <c r="U3799" i="11"/>
  <c r="V3799" i="11"/>
  <c r="W3799" i="11"/>
  <c r="X3799" i="11"/>
  <c r="AA3799" i="11"/>
  <c r="U3800" i="11"/>
  <c r="V3800" i="11"/>
  <c r="W3800" i="11"/>
  <c r="X3800" i="11"/>
  <c r="AA3800" i="11"/>
  <c r="U3801" i="11"/>
  <c r="V3801" i="11"/>
  <c r="W3801" i="11"/>
  <c r="X3801" i="11"/>
  <c r="AA3801" i="11"/>
  <c r="U3802" i="11"/>
  <c r="V3802" i="11"/>
  <c r="W3802" i="11"/>
  <c r="X3802" i="11"/>
  <c r="AA3802" i="11"/>
  <c r="U3803" i="11"/>
  <c r="V3803" i="11"/>
  <c r="W3803" i="11"/>
  <c r="X3803" i="11"/>
  <c r="AA3803" i="11"/>
  <c r="U3804" i="11"/>
  <c r="V3804" i="11"/>
  <c r="W3804" i="11"/>
  <c r="X3804" i="11"/>
  <c r="AA3804" i="11"/>
  <c r="U3805" i="11"/>
  <c r="V3805" i="11"/>
  <c r="W3805" i="11"/>
  <c r="X3805" i="11"/>
  <c r="AA3805" i="11"/>
  <c r="U3806" i="11"/>
  <c r="V3806" i="11"/>
  <c r="W3806" i="11"/>
  <c r="X3806" i="11"/>
  <c r="AA3806" i="11"/>
  <c r="U3807" i="11"/>
  <c r="V3807" i="11"/>
  <c r="W3807" i="11"/>
  <c r="X3807" i="11"/>
  <c r="AA3807" i="11"/>
  <c r="U3808" i="11"/>
  <c r="V3808" i="11"/>
  <c r="W3808" i="11"/>
  <c r="X3808" i="11"/>
  <c r="AA3808" i="11"/>
  <c r="U3809" i="11"/>
  <c r="V3809" i="11"/>
  <c r="W3809" i="11"/>
  <c r="X3809" i="11"/>
  <c r="AA3809" i="11"/>
  <c r="U3810" i="11"/>
  <c r="V3810" i="11"/>
  <c r="W3810" i="11"/>
  <c r="X3810" i="11"/>
  <c r="AA3810" i="11"/>
  <c r="U3811" i="11"/>
  <c r="V3811" i="11"/>
  <c r="W3811" i="11"/>
  <c r="X3811" i="11"/>
  <c r="AA3811" i="11"/>
  <c r="U3812" i="11"/>
  <c r="V3812" i="11"/>
  <c r="W3812" i="11"/>
  <c r="X3812" i="11"/>
  <c r="AA3812" i="11"/>
  <c r="U3813" i="11"/>
  <c r="V3813" i="11"/>
  <c r="W3813" i="11"/>
  <c r="X3813" i="11"/>
  <c r="AA3813" i="11"/>
  <c r="U3814" i="11"/>
  <c r="V3814" i="11"/>
  <c r="W3814" i="11"/>
  <c r="X3814" i="11"/>
  <c r="AA3814" i="11"/>
  <c r="U3815" i="11"/>
  <c r="V3815" i="11"/>
  <c r="W3815" i="11"/>
  <c r="X3815" i="11"/>
  <c r="AA3815" i="11"/>
  <c r="U3816" i="11"/>
  <c r="V3816" i="11"/>
  <c r="W3816" i="11"/>
  <c r="X3816" i="11"/>
  <c r="AA3816" i="11"/>
  <c r="U3817" i="11"/>
  <c r="V3817" i="11"/>
  <c r="W3817" i="11"/>
  <c r="X3817" i="11"/>
  <c r="AA3817" i="11"/>
  <c r="U3818" i="11"/>
  <c r="V3818" i="11"/>
  <c r="W3818" i="11"/>
  <c r="X3818" i="11"/>
  <c r="AA3818" i="11"/>
  <c r="U3819" i="11"/>
  <c r="V3819" i="11"/>
  <c r="W3819" i="11"/>
  <c r="X3819" i="11"/>
  <c r="AA3819" i="11"/>
  <c r="U3820" i="11"/>
  <c r="V3820" i="11"/>
  <c r="W3820" i="11"/>
  <c r="X3820" i="11"/>
  <c r="AA3820" i="11"/>
  <c r="U3821" i="11"/>
  <c r="V3821" i="11"/>
  <c r="W3821" i="11"/>
  <c r="X3821" i="11"/>
  <c r="AA3821" i="11"/>
  <c r="U3822" i="11"/>
  <c r="V3822" i="11"/>
  <c r="W3822" i="11"/>
  <c r="X3822" i="11"/>
  <c r="AA3822" i="11"/>
  <c r="U3823" i="11"/>
  <c r="V3823" i="11"/>
  <c r="W3823" i="11"/>
  <c r="X3823" i="11"/>
  <c r="AA3823" i="11"/>
  <c r="U3824" i="11"/>
  <c r="V3824" i="11"/>
  <c r="W3824" i="11"/>
  <c r="X3824" i="11"/>
  <c r="AA3824" i="11"/>
  <c r="U3825" i="11"/>
  <c r="V3825" i="11"/>
  <c r="W3825" i="11"/>
  <c r="X3825" i="11"/>
  <c r="AA3825" i="11"/>
  <c r="U3826" i="11"/>
  <c r="V3826" i="11"/>
  <c r="W3826" i="11"/>
  <c r="X3826" i="11"/>
  <c r="AA3826" i="11"/>
  <c r="U3827" i="11"/>
  <c r="V3827" i="11"/>
  <c r="W3827" i="11"/>
  <c r="X3827" i="11"/>
  <c r="AA3827" i="11"/>
  <c r="U3828" i="11"/>
  <c r="V3828" i="11"/>
  <c r="W3828" i="11"/>
  <c r="X3828" i="11"/>
  <c r="AA3828" i="11"/>
  <c r="U3829" i="11"/>
  <c r="V3829" i="11"/>
  <c r="W3829" i="11"/>
  <c r="X3829" i="11"/>
  <c r="AA3829" i="11"/>
  <c r="U3830" i="11"/>
  <c r="V3830" i="11"/>
  <c r="W3830" i="11"/>
  <c r="X3830" i="11"/>
  <c r="AA3830" i="11"/>
  <c r="U3831" i="11"/>
  <c r="V3831" i="11"/>
  <c r="W3831" i="11"/>
  <c r="X3831" i="11"/>
  <c r="AA3831" i="11"/>
  <c r="U3832" i="11"/>
  <c r="V3832" i="11"/>
  <c r="W3832" i="11"/>
  <c r="X3832" i="11"/>
  <c r="AA3832" i="11"/>
  <c r="U3833" i="11"/>
  <c r="V3833" i="11"/>
  <c r="W3833" i="11"/>
  <c r="X3833" i="11"/>
  <c r="AA3833" i="11"/>
  <c r="U3834" i="11"/>
  <c r="V3834" i="11"/>
  <c r="W3834" i="11"/>
  <c r="X3834" i="11"/>
  <c r="AA3834" i="11"/>
  <c r="U3835" i="11"/>
  <c r="V3835" i="11"/>
  <c r="W3835" i="11"/>
  <c r="X3835" i="11"/>
  <c r="AA3835" i="11"/>
  <c r="U3836" i="11"/>
  <c r="V3836" i="11"/>
  <c r="W3836" i="11"/>
  <c r="X3836" i="11"/>
  <c r="AA3836" i="11"/>
  <c r="U3837" i="11"/>
  <c r="V3837" i="11"/>
  <c r="W3837" i="11"/>
  <c r="X3837" i="11"/>
  <c r="AA3837" i="11"/>
  <c r="U3838" i="11"/>
  <c r="V3838" i="11"/>
  <c r="W3838" i="11"/>
  <c r="X3838" i="11"/>
  <c r="AA3838" i="11"/>
  <c r="U3839" i="11"/>
  <c r="V3839" i="11"/>
  <c r="W3839" i="11"/>
  <c r="X3839" i="11"/>
  <c r="AA3839" i="11"/>
  <c r="U3840" i="11"/>
  <c r="V3840" i="11"/>
  <c r="W3840" i="11"/>
  <c r="X3840" i="11"/>
  <c r="AA3840" i="11"/>
  <c r="U3841" i="11"/>
  <c r="V3841" i="11"/>
  <c r="W3841" i="11"/>
  <c r="X3841" i="11"/>
  <c r="AA3841" i="11"/>
  <c r="U3842" i="11"/>
  <c r="V3842" i="11"/>
  <c r="W3842" i="11"/>
  <c r="X3842" i="11"/>
  <c r="AA3842" i="11"/>
  <c r="U3843" i="11"/>
  <c r="V3843" i="11"/>
  <c r="W3843" i="11"/>
  <c r="X3843" i="11"/>
  <c r="AA3843" i="11"/>
  <c r="U3844" i="11"/>
  <c r="V3844" i="11"/>
  <c r="W3844" i="11"/>
  <c r="X3844" i="11"/>
  <c r="AA3844" i="11"/>
  <c r="U3845" i="11"/>
  <c r="V3845" i="11"/>
  <c r="W3845" i="11"/>
  <c r="X3845" i="11"/>
  <c r="AA3845" i="11"/>
  <c r="U3846" i="11"/>
  <c r="V3846" i="11"/>
  <c r="W3846" i="11"/>
  <c r="X3846" i="11"/>
  <c r="AA3846" i="11"/>
  <c r="U3847" i="11"/>
  <c r="V3847" i="11"/>
  <c r="W3847" i="11"/>
  <c r="X3847" i="11"/>
  <c r="AA3847" i="11"/>
  <c r="U3848" i="11"/>
  <c r="V3848" i="11"/>
  <c r="W3848" i="11"/>
  <c r="X3848" i="11"/>
  <c r="AA3848" i="11"/>
  <c r="U3849" i="11"/>
  <c r="V3849" i="11"/>
  <c r="W3849" i="11"/>
  <c r="X3849" i="11"/>
  <c r="AA3849" i="11"/>
  <c r="U3850" i="11"/>
  <c r="V3850" i="11"/>
  <c r="W3850" i="11"/>
  <c r="X3850" i="11"/>
  <c r="AA3850" i="11"/>
  <c r="U3851" i="11"/>
  <c r="V3851" i="11"/>
  <c r="W3851" i="11"/>
  <c r="X3851" i="11"/>
  <c r="AA3851" i="11"/>
  <c r="U3852" i="11"/>
  <c r="V3852" i="11"/>
  <c r="W3852" i="11"/>
  <c r="X3852" i="11"/>
  <c r="AA3852" i="11"/>
  <c r="U3853" i="11"/>
  <c r="V3853" i="11"/>
  <c r="W3853" i="11"/>
  <c r="X3853" i="11"/>
  <c r="AA3853" i="11"/>
  <c r="U3854" i="11"/>
  <c r="V3854" i="11"/>
  <c r="W3854" i="11"/>
  <c r="X3854" i="11"/>
  <c r="AA3854" i="11"/>
  <c r="U3855" i="11"/>
  <c r="V3855" i="11"/>
  <c r="W3855" i="11"/>
  <c r="X3855" i="11"/>
  <c r="AA3855" i="11"/>
  <c r="U3856" i="11"/>
  <c r="V3856" i="11"/>
  <c r="W3856" i="11"/>
  <c r="X3856" i="11"/>
  <c r="AA3856" i="11"/>
  <c r="U3857" i="11"/>
  <c r="V3857" i="11"/>
  <c r="W3857" i="11"/>
  <c r="X3857" i="11"/>
  <c r="AA3857" i="11"/>
  <c r="U3858" i="11"/>
  <c r="V3858" i="11"/>
  <c r="W3858" i="11"/>
  <c r="X3858" i="11"/>
  <c r="AA3858" i="11"/>
  <c r="U3859" i="11"/>
  <c r="V3859" i="11"/>
  <c r="W3859" i="11"/>
  <c r="X3859" i="11"/>
  <c r="AA3859" i="11"/>
  <c r="U3860" i="11"/>
  <c r="V3860" i="11"/>
  <c r="W3860" i="11"/>
  <c r="X3860" i="11"/>
  <c r="AA3860" i="11"/>
  <c r="U3861" i="11"/>
  <c r="V3861" i="11"/>
  <c r="W3861" i="11"/>
  <c r="X3861" i="11"/>
  <c r="AA3861" i="11"/>
  <c r="U3862" i="11"/>
  <c r="V3862" i="11"/>
  <c r="W3862" i="11"/>
  <c r="X3862" i="11"/>
  <c r="AA3862" i="11"/>
  <c r="U3863" i="11"/>
  <c r="V3863" i="11"/>
  <c r="W3863" i="11"/>
  <c r="X3863" i="11"/>
  <c r="AA3863" i="11"/>
  <c r="U3864" i="11"/>
  <c r="V3864" i="11"/>
  <c r="W3864" i="11"/>
  <c r="X3864" i="11"/>
  <c r="AA3864" i="11"/>
  <c r="U3865" i="11"/>
  <c r="V3865" i="11"/>
  <c r="W3865" i="11"/>
  <c r="X3865" i="11"/>
  <c r="AA3865" i="11"/>
  <c r="U3866" i="11"/>
  <c r="V3866" i="11"/>
  <c r="W3866" i="11"/>
  <c r="X3866" i="11"/>
  <c r="AA3866" i="11"/>
  <c r="U3867" i="11"/>
  <c r="V3867" i="11"/>
  <c r="W3867" i="11"/>
  <c r="X3867" i="11"/>
  <c r="AA3867" i="11"/>
  <c r="U3868" i="11"/>
  <c r="V3868" i="11"/>
  <c r="W3868" i="11"/>
  <c r="X3868" i="11"/>
  <c r="AA3868" i="11"/>
  <c r="U3869" i="11"/>
  <c r="V3869" i="11"/>
  <c r="W3869" i="11"/>
  <c r="X3869" i="11"/>
  <c r="AA3869" i="11"/>
  <c r="U3870" i="11"/>
  <c r="V3870" i="11"/>
  <c r="W3870" i="11"/>
  <c r="X3870" i="11"/>
  <c r="AA3870" i="11"/>
  <c r="U3871" i="11"/>
  <c r="V3871" i="11"/>
  <c r="W3871" i="11"/>
  <c r="X3871" i="11"/>
  <c r="AA3871" i="11"/>
  <c r="U3872" i="11"/>
  <c r="V3872" i="11"/>
  <c r="W3872" i="11"/>
  <c r="X3872" i="11"/>
  <c r="AA3872" i="11"/>
  <c r="U3873" i="11"/>
  <c r="V3873" i="11"/>
  <c r="W3873" i="11"/>
  <c r="X3873" i="11"/>
  <c r="AA3873" i="11"/>
  <c r="U3874" i="11"/>
  <c r="V3874" i="11"/>
  <c r="W3874" i="11"/>
  <c r="X3874" i="11"/>
  <c r="AA3874" i="11"/>
  <c r="U3875" i="11"/>
  <c r="V3875" i="11"/>
  <c r="W3875" i="11"/>
  <c r="X3875" i="11"/>
  <c r="AA3875" i="11"/>
  <c r="U3876" i="11"/>
  <c r="V3876" i="11"/>
  <c r="W3876" i="11"/>
  <c r="X3876" i="11"/>
  <c r="AA3876" i="11"/>
  <c r="U3877" i="11"/>
  <c r="V3877" i="11"/>
  <c r="W3877" i="11"/>
  <c r="X3877" i="11"/>
  <c r="AA3877" i="11"/>
  <c r="U3878" i="11"/>
  <c r="V3878" i="11"/>
  <c r="W3878" i="11"/>
  <c r="X3878" i="11"/>
  <c r="AA3878" i="11"/>
  <c r="U3879" i="11"/>
  <c r="V3879" i="11"/>
  <c r="W3879" i="11"/>
  <c r="X3879" i="11"/>
  <c r="AA3879" i="11"/>
  <c r="U3880" i="11"/>
  <c r="V3880" i="11"/>
  <c r="W3880" i="11"/>
  <c r="X3880" i="11"/>
  <c r="AA3880" i="11"/>
  <c r="U3881" i="11"/>
  <c r="V3881" i="11"/>
  <c r="W3881" i="11"/>
  <c r="X3881" i="11"/>
  <c r="AA3881" i="11"/>
  <c r="U3882" i="11"/>
  <c r="V3882" i="11"/>
  <c r="W3882" i="11"/>
  <c r="X3882" i="11"/>
  <c r="AA3882" i="11"/>
  <c r="U3883" i="11"/>
  <c r="V3883" i="11"/>
  <c r="W3883" i="11"/>
  <c r="X3883" i="11"/>
  <c r="AA3883" i="11"/>
  <c r="U3884" i="11"/>
  <c r="V3884" i="11"/>
  <c r="W3884" i="11"/>
  <c r="X3884" i="11"/>
  <c r="AA3884" i="11"/>
  <c r="U3885" i="11"/>
  <c r="V3885" i="11"/>
  <c r="W3885" i="11"/>
  <c r="X3885" i="11"/>
  <c r="AA3885" i="11"/>
  <c r="U3886" i="11"/>
  <c r="V3886" i="11"/>
  <c r="W3886" i="11"/>
  <c r="X3886" i="11"/>
  <c r="AA3886" i="11"/>
  <c r="U3887" i="11"/>
  <c r="V3887" i="11"/>
  <c r="W3887" i="11"/>
  <c r="X3887" i="11"/>
  <c r="AA3887" i="11"/>
  <c r="U3888" i="11"/>
  <c r="V3888" i="11"/>
  <c r="W3888" i="11"/>
  <c r="X3888" i="11"/>
  <c r="AA3888" i="11"/>
  <c r="U3889" i="11"/>
  <c r="V3889" i="11"/>
  <c r="W3889" i="11"/>
  <c r="X3889" i="11"/>
  <c r="AA3889" i="11"/>
  <c r="U3890" i="11"/>
  <c r="V3890" i="11"/>
  <c r="W3890" i="11"/>
  <c r="X3890" i="11"/>
  <c r="AA3890" i="11"/>
  <c r="U3891" i="11"/>
  <c r="V3891" i="11"/>
  <c r="W3891" i="11"/>
  <c r="X3891" i="11"/>
  <c r="AA3891" i="11"/>
  <c r="U3892" i="11"/>
  <c r="V3892" i="11"/>
  <c r="W3892" i="11"/>
  <c r="X3892" i="11"/>
  <c r="AA3892" i="11"/>
  <c r="U3893" i="11"/>
  <c r="V3893" i="11"/>
  <c r="W3893" i="11"/>
  <c r="X3893" i="11"/>
  <c r="AA3893" i="11"/>
  <c r="U3894" i="11"/>
  <c r="V3894" i="11"/>
  <c r="W3894" i="11"/>
  <c r="X3894" i="11"/>
  <c r="AA3894" i="11"/>
  <c r="U3895" i="11"/>
  <c r="V3895" i="11"/>
  <c r="W3895" i="11"/>
  <c r="X3895" i="11"/>
  <c r="AA3895" i="11"/>
  <c r="U3896" i="11"/>
  <c r="V3896" i="11"/>
  <c r="W3896" i="11"/>
  <c r="X3896" i="11"/>
  <c r="AA3896" i="11"/>
  <c r="U3897" i="11"/>
  <c r="V3897" i="11"/>
  <c r="W3897" i="11"/>
  <c r="X3897" i="11"/>
  <c r="AA3897" i="11"/>
  <c r="U3898" i="11"/>
  <c r="V3898" i="11"/>
  <c r="W3898" i="11"/>
  <c r="X3898" i="11"/>
  <c r="AA3898" i="11"/>
  <c r="U3899" i="11"/>
  <c r="V3899" i="11"/>
  <c r="W3899" i="11"/>
  <c r="X3899" i="11"/>
  <c r="AA3899" i="11"/>
  <c r="U3900" i="11"/>
  <c r="V3900" i="11"/>
  <c r="W3900" i="11"/>
  <c r="X3900" i="11"/>
  <c r="AA3900" i="11"/>
  <c r="U3901" i="11"/>
  <c r="V3901" i="11"/>
  <c r="W3901" i="11"/>
  <c r="X3901" i="11"/>
  <c r="AA3901" i="11"/>
  <c r="U3902" i="11"/>
  <c r="V3902" i="11"/>
  <c r="W3902" i="11"/>
  <c r="X3902" i="11"/>
  <c r="AA3902" i="11"/>
  <c r="U3903" i="11"/>
  <c r="V3903" i="11"/>
  <c r="W3903" i="11"/>
  <c r="X3903" i="11"/>
  <c r="AA3903" i="11"/>
  <c r="U3904" i="11"/>
  <c r="V3904" i="11"/>
  <c r="W3904" i="11"/>
  <c r="X3904" i="11"/>
  <c r="AA3904" i="11"/>
  <c r="U3905" i="11"/>
  <c r="V3905" i="11"/>
  <c r="W3905" i="11"/>
  <c r="X3905" i="11"/>
  <c r="AA3905" i="11"/>
  <c r="U3906" i="11"/>
  <c r="V3906" i="11"/>
  <c r="W3906" i="11"/>
  <c r="X3906" i="11"/>
  <c r="AA3906" i="11"/>
  <c r="U3907" i="11"/>
  <c r="V3907" i="11"/>
  <c r="W3907" i="11"/>
  <c r="X3907" i="11"/>
  <c r="AA3907" i="11"/>
  <c r="U3908" i="11"/>
  <c r="V3908" i="11"/>
  <c r="W3908" i="11"/>
  <c r="X3908" i="11"/>
  <c r="AA3908" i="11"/>
  <c r="U3909" i="11"/>
  <c r="V3909" i="11"/>
  <c r="W3909" i="11"/>
  <c r="X3909" i="11"/>
  <c r="AA3909" i="11"/>
  <c r="U3910" i="11"/>
  <c r="V3910" i="11"/>
  <c r="W3910" i="11"/>
  <c r="X3910" i="11"/>
  <c r="AA3910" i="11"/>
  <c r="U3911" i="11"/>
  <c r="V3911" i="11"/>
  <c r="W3911" i="11"/>
  <c r="X3911" i="11"/>
  <c r="AA3911" i="11"/>
  <c r="U3912" i="11"/>
  <c r="V3912" i="11"/>
  <c r="W3912" i="11"/>
  <c r="X3912" i="11"/>
  <c r="AA3912" i="11"/>
  <c r="U3913" i="11"/>
  <c r="V3913" i="11"/>
  <c r="W3913" i="11"/>
  <c r="X3913" i="11"/>
  <c r="AA3913" i="11"/>
  <c r="U3914" i="11"/>
  <c r="V3914" i="11"/>
  <c r="W3914" i="11"/>
  <c r="X3914" i="11"/>
  <c r="AA3914" i="11"/>
  <c r="U3915" i="11"/>
  <c r="V3915" i="11"/>
  <c r="W3915" i="11"/>
  <c r="X3915" i="11"/>
  <c r="AA3915" i="11"/>
  <c r="U3916" i="11"/>
  <c r="V3916" i="11"/>
  <c r="W3916" i="11"/>
  <c r="X3916" i="11"/>
  <c r="AA3916" i="11"/>
  <c r="U3917" i="11"/>
  <c r="V3917" i="11"/>
  <c r="W3917" i="11"/>
  <c r="X3917" i="11"/>
  <c r="AA3917" i="11"/>
  <c r="U3918" i="11"/>
  <c r="V3918" i="11"/>
  <c r="W3918" i="11"/>
  <c r="X3918" i="11"/>
  <c r="AA3918" i="11"/>
  <c r="U3919" i="11"/>
  <c r="V3919" i="11"/>
  <c r="W3919" i="11"/>
  <c r="X3919" i="11"/>
  <c r="AA3919" i="11"/>
  <c r="U3920" i="11"/>
  <c r="V3920" i="11"/>
  <c r="W3920" i="11"/>
  <c r="X3920" i="11"/>
  <c r="AA3920" i="11"/>
  <c r="U3921" i="11"/>
  <c r="V3921" i="11"/>
  <c r="W3921" i="11"/>
  <c r="X3921" i="11"/>
  <c r="AA3921" i="11"/>
  <c r="U3922" i="11"/>
  <c r="V3922" i="11"/>
  <c r="W3922" i="11"/>
  <c r="X3922" i="11"/>
  <c r="AA3922" i="11"/>
  <c r="U3923" i="11"/>
  <c r="V3923" i="11"/>
  <c r="W3923" i="11"/>
  <c r="X3923" i="11"/>
  <c r="AA3923" i="11"/>
  <c r="U3924" i="11"/>
  <c r="V3924" i="11"/>
  <c r="W3924" i="11"/>
  <c r="X3924" i="11"/>
  <c r="AA3924" i="11"/>
  <c r="U3925" i="11"/>
  <c r="V3925" i="11"/>
  <c r="W3925" i="11"/>
  <c r="X3925" i="11"/>
  <c r="AA3925" i="11"/>
  <c r="U3926" i="11"/>
  <c r="V3926" i="11"/>
  <c r="W3926" i="11"/>
  <c r="X3926" i="11"/>
  <c r="AA3926" i="11"/>
  <c r="U3927" i="11"/>
  <c r="V3927" i="11"/>
  <c r="W3927" i="11"/>
  <c r="X3927" i="11"/>
  <c r="AA3927" i="11"/>
  <c r="U3928" i="11"/>
  <c r="V3928" i="11"/>
  <c r="W3928" i="11"/>
  <c r="X3928" i="11"/>
  <c r="AA3928" i="11"/>
  <c r="U3929" i="11"/>
  <c r="V3929" i="11"/>
  <c r="W3929" i="11"/>
  <c r="X3929" i="11"/>
  <c r="AA3929" i="11"/>
  <c r="U3930" i="11"/>
  <c r="V3930" i="11"/>
  <c r="W3930" i="11"/>
  <c r="X3930" i="11"/>
  <c r="AA3930" i="11"/>
  <c r="U3931" i="11"/>
  <c r="V3931" i="11"/>
  <c r="W3931" i="11"/>
  <c r="X3931" i="11"/>
  <c r="AA3931" i="11"/>
  <c r="U3932" i="11"/>
  <c r="V3932" i="11"/>
  <c r="W3932" i="11"/>
  <c r="X3932" i="11"/>
  <c r="AA3932" i="11"/>
  <c r="U3933" i="11"/>
  <c r="V3933" i="11"/>
  <c r="W3933" i="11"/>
  <c r="X3933" i="11"/>
  <c r="AA3933" i="11"/>
  <c r="U3934" i="11"/>
  <c r="V3934" i="11"/>
  <c r="W3934" i="11"/>
  <c r="X3934" i="11"/>
  <c r="AA3934" i="11"/>
  <c r="U3935" i="11"/>
  <c r="V3935" i="11"/>
  <c r="W3935" i="11"/>
  <c r="X3935" i="11"/>
  <c r="AA3935" i="11"/>
  <c r="U3936" i="11"/>
  <c r="V3936" i="11"/>
  <c r="W3936" i="11"/>
  <c r="X3936" i="11"/>
  <c r="AA3936" i="11"/>
  <c r="U3937" i="11"/>
  <c r="V3937" i="11"/>
  <c r="W3937" i="11"/>
  <c r="X3937" i="11"/>
  <c r="AA3937" i="11"/>
  <c r="U3938" i="11"/>
  <c r="V3938" i="11"/>
  <c r="W3938" i="11"/>
  <c r="X3938" i="11"/>
  <c r="AA3938" i="11"/>
  <c r="U3939" i="11"/>
  <c r="V3939" i="11"/>
  <c r="W3939" i="11"/>
  <c r="X3939" i="11"/>
  <c r="AA3939" i="11"/>
  <c r="U3940" i="11"/>
  <c r="V3940" i="11"/>
  <c r="W3940" i="11"/>
  <c r="X3940" i="11"/>
  <c r="AA3940" i="11"/>
  <c r="U3941" i="11"/>
  <c r="V3941" i="11"/>
  <c r="W3941" i="11"/>
  <c r="X3941" i="11"/>
  <c r="AA3941" i="11"/>
  <c r="U3942" i="11"/>
  <c r="V3942" i="11"/>
  <c r="W3942" i="11"/>
  <c r="X3942" i="11"/>
  <c r="AA3942" i="11"/>
  <c r="U3943" i="11"/>
  <c r="V3943" i="11"/>
  <c r="W3943" i="11"/>
  <c r="X3943" i="11"/>
  <c r="AA3943" i="11"/>
  <c r="U3944" i="11"/>
  <c r="V3944" i="11"/>
  <c r="W3944" i="11"/>
  <c r="X3944" i="11"/>
  <c r="AA3944" i="11"/>
  <c r="U3945" i="11"/>
  <c r="V3945" i="11"/>
  <c r="W3945" i="11"/>
  <c r="X3945" i="11"/>
  <c r="AA3945" i="11"/>
  <c r="U3946" i="11"/>
  <c r="V3946" i="11"/>
  <c r="W3946" i="11"/>
  <c r="X3946" i="11"/>
  <c r="AA3946" i="11"/>
  <c r="U3947" i="11"/>
  <c r="V3947" i="11"/>
  <c r="W3947" i="11"/>
  <c r="X3947" i="11"/>
  <c r="AA3947" i="11"/>
  <c r="U3948" i="11"/>
  <c r="V3948" i="11"/>
  <c r="W3948" i="11"/>
  <c r="X3948" i="11"/>
  <c r="AA3948" i="11"/>
  <c r="U3949" i="11"/>
  <c r="V3949" i="11"/>
  <c r="W3949" i="11"/>
  <c r="X3949" i="11"/>
  <c r="AA3949" i="11"/>
  <c r="U3950" i="11"/>
  <c r="V3950" i="11"/>
  <c r="W3950" i="11"/>
  <c r="X3950" i="11"/>
  <c r="AA3950" i="11"/>
  <c r="U3951" i="11"/>
  <c r="V3951" i="11"/>
  <c r="W3951" i="11"/>
  <c r="X3951" i="11"/>
  <c r="AA3951" i="11"/>
  <c r="U3952" i="11"/>
  <c r="V3952" i="11"/>
  <c r="W3952" i="11"/>
  <c r="X3952" i="11"/>
  <c r="AA3952" i="11"/>
  <c r="U3953" i="11"/>
  <c r="V3953" i="11"/>
  <c r="W3953" i="11"/>
  <c r="X3953" i="11"/>
  <c r="AA3953" i="11"/>
  <c r="U3954" i="11"/>
  <c r="V3954" i="11"/>
  <c r="W3954" i="11"/>
  <c r="X3954" i="11"/>
  <c r="AA3954" i="11"/>
  <c r="U3955" i="11"/>
  <c r="V3955" i="11"/>
  <c r="W3955" i="11"/>
  <c r="X3955" i="11"/>
  <c r="AA3955" i="11"/>
  <c r="U3956" i="11"/>
  <c r="V3956" i="11"/>
  <c r="W3956" i="11"/>
  <c r="X3956" i="11"/>
  <c r="AA3956" i="11"/>
  <c r="U3957" i="11"/>
  <c r="V3957" i="11"/>
  <c r="W3957" i="11"/>
  <c r="X3957" i="11"/>
  <c r="AA3957" i="11"/>
  <c r="U3958" i="11"/>
  <c r="V3958" i="11"/>
  <c r="W3958" i="11"/>
  <c r="X3958" i="11"/>
  <c r="AA3958" i="11"/>
  <c r="U3959" i="11"/>
  <c r="V3959" i="11"/>
  <c r="W3959" i="11"/>
  <c r="X3959" i="11"/>
  <c r="AA3959" i="11"/>
  <c r="U3960" i="11"/>
  <c r="V3960" i="11"/>
  <c r="W3960" i="11"/>
  <c r="X3960" i="11"/>
  <c r="AA3960" i="11"/>
  <c r="U3961" i="11"/>
  <c r="V3961" i="11"/>
  <c r="W3961" i="11"/>
  <c r="X3961" i="11"/>
  <c r="AA3961" i="11"/>
  <c r="U3962" i="11"/>
  <c r="V3962" i="11"/>
  <c r="W3962" i="11"/>
  <c r="X3962" i="11"/>
  <c r="AA3962" i="11"/>
  <c r="U3963" i="11"/>
  <c r="V3963" i="11"/>
  <c r="W3963" i="11"/>
  <c r="X3963" i="11"/>
  <c r="AA3963" i="11"/>
  <c r="U3964" i="11"/>
  <c r="V3964" i="11"/>
  <c r="W3964" i="11"/>
  <c r="X3964" i="11"/>
  <c r="AA3964" i="11"/>
  <c r="U3965" i="11"/>
  <c r="V3965" i="11"/>
  <c r="W3965" i="11"/>
  <c r="X3965" i="11"/>
  <c r="AA3965" i="11"/>
  <c r="U3966" i="11"/>
  <c r="V3966" i="11"/>
  <c r="W3966" i="11"/>
  <c r="X3966" i="11"/>
  <c r="AA3966" i="11"/>
  <c r="U3967" i="11"/>
  <c r="V3967" i="11"/>
  <c r="W3967" i="11"/>
  <c r="X3967" i="11"/>
  <c r="AA3967" i="11"/>
  <c r="U3968" i="11"/>
  <c r="V3968" i="11"/>
  <c r="W3968" i="11"/>
  <c r="X3968" i="11"/>
  <c r="AA3968" i="11"/>
  <c r="U3969" i="11"/>
  <c r="V3969" i="11"/>
  <c r="W3969" i="11"/>
  <c r="X3969" i="11"/>
  <c r="AA3969" i="11"/>
  <c r="U3970" i="11"/>
  <c r="V3970" i="11"/>
  <c r="W3970" i="11"/>
  <c r="X3970" i="11"/>
  <c r="AA3970" i="11"/>
  <c r="U3971" i="11"/>
  <c r="V3971" i="11"/>
  <c r="W3971" i="11"/>
  <c r="X3971" i="11"/>
  <c r="AA3971" i="11"/>
  <c r="U3972" i="11"/>
  <c r="V3972" i="11"/>
  <c r="W3972" i="11"/>
  <c r="X3972" i="11"/>
  <c r="AA3972" i="11"/>
  <c r="U3973" i="11"/>
  <c r="V3973" i="11"/>
  <c r="W3973" i="11"/>
  <c r="X3973" i="11"/>
  <c r="AA3973" i="11"/>
  <c r="U3974" i="11"/>
  <c r="V3974" i="11"/>
  <c r="W3974" i="11"/>
  <c r="X3974" i="11"/>
  <c r="AA3974" i="11"/>
  <c r="U3975" i="11"/>
  <c r="V3975" i="11"/>
  <c r="W3975" i="11"/>
  <c r="X3975" i="11"/>
  <c r="AA3975" i="11"/>
  <c r="U3976" i="11"/>
  <c r="V3976" i="11"/>
  <c r="W3976" i="11"/>
  <c r="X3976" i="11"/>
  <c r="AA3976" i="11"/>
  <c r="U3977" i="11"/>
  <c r="V3977" i="11"/>
  <c r="W3977" i="11"/>
  <c r="X3977" i="11"/>
  <c r="AA3977" i="11"/>
  <c r="U3978" i="11"/>
  <c r="V3978" i="11"/>
  <c r="W3978" i="11"/>
  <c r="X3978" i="11"/>
  <c r="AA3978" i="11"/>
  <c r="U3979" i="11"/>
  <c r="V3979" i="11"/>
  <c r="W3979" i="11"/>
  <c r="X3979" i="11"/>
  <c r="AA3979" i="11"/>
  <c r="U3980" i="11"/>
  <c r="V3980" i="11"/>
  <c r="W3980" i="11"/>
  <c r="X3980" i="11"/>
  <c r="AA3980" i="11"/>
  <c r="U3981" i="11"/>
  <c r="V3981" i="11"/>
  <c r="W3981" i="11"/>
  <c r="X3981" i="11"/>
  <c r="AA3981" i="11"/>
  <c r="U3982" i="11"/>
  <c r="V3982" i="11"/>
  <c r="W3982" i="11"/>
  <c r="X3982" i="11"/>
  <c r="AA3982" i="11"/>
  <c r="U3983" i="11"/>
  <c r="V3983" i="11"/>
  <c r="W3983" i="11"/>
  <c r="X3983" i="11"/>
  <c r="AA3983" i="11"/>
  <c r="U3984" i="11"/>
  <c r="V3984" i="11"/>
  <c r="W3984" i="11"/>
  <c r="X3984" i="11"/>
  <c r="AA3984" i="11"/>
  <c r="U3985" i="11"/>
  <c r="V3985" i="11"/>
  <c r="W3985" i="11"/>
  <c r="X3985" i="11"/>
  <c r="AA3985" i="11"/>
  <c r="U3986" i="11"/>
  <c r="V3986" i="11"/>
  <c r="W3986" i="11"/>
  <c r="X3986" i="11"/>
  <c r="AA3986" i="11"/>
  <c r="U3987" i="11"/>
  <c r="V3987" i="11"/>
  <c r="W3987" i="11"/>
  <c r="X3987" i="11"/>
  <c r="AA3987" i="11"/>
  <c r="U3988" i="11"/>
  <c r="V3988" i="11"/>
  <c r="W3988" i="11"/>
  <c r="X3988" i="11"/>
  <c r="AA3988" i="11"/>
  <c r="U3989" i="11"/>
  <c r="V3989" i="11"/>
  <c r="W3989" i="11"/>
  <c r="X3989" i="11"/>
  <c r="AA3989" i="11"/>
  <c r="U3990" i="11"/>
  <c r="V3990" i="11"/>
  <c r="W3990" i="11"/>
  <c r="X3990" i="11"/>
  <c r="AA3990" i="11"/>
  <c r="U3991" i="11"/>
  <c r="V3991" i="11"/>
  <c r="W3991" i="11"/>
  <c r="X3991" i="11"/>
  <c r="AA3991" i="11"/>
  <c r="U3992" i="11"/>
  <c r="V3992" i="11"/>
  <c r="W3992" i="11"/>
  <c r="X3992" i="11"/>
  <c r="AA3992" i="11"/>
  <c r="U3993" i="11"/>
  <c r="V3993" i="11"/>
  <c r="W3993" i="11"/>
  <c r="X3993" i="11"/>
  <c r="AA3993" i="11"/>
  <c r="U3994" i="11"/>
  <c r="V3994" i="11"/>
  <c r="W3994" i="11"/>
  <c r="X3994" i="11"/>
  <c r="AA3994" i="11"/>
  <c r="U3995" i="11"/>
  <c r="V3995" i="11"/>
  <c r="W3995" i="11"/>
  <c r="X3995" i="11"/>
  <c r="AA3995" i="11"/>
  <c r="U3996" i="11"/>
  <c r="V3996" i="11"/>
  <c r="W3996" i="11"/>
  <c r="X3996" i="11"/>
  <c r="AA3996" i="11"/>
  <c r="U3997" i="11"/>
  <c r="V3997" i="11"/>
  <c r="W3997" i="11"/>
  <c r="X3997" i="11"/>
  <c r="AA3997" i="11"/>
  <c r="U3998" i="11"/>
  <c r="V3998" i="11"/>
  <c r="W3998" i="11"/>
  <c r="X3998" i="11"/>
  <c r="AA3998" i="11"/>
  <c r="U3999" i="11"/>
  <c r="V3999" i="11"/>
  <c r="W3999" i="11"/>
  <c r="X3999" i="11"/>
  <c r="AA3999" i="11"/>
  <c r="U4000" i="11"/>
  <c r="V4000" i="11"/>
  <c r="W4000" i="11"/>
  <c r="X4000" i="11"/>
  <c r="AA4000" i="11"/>
  <c r="U4001" i="11"/>
  <c r="V4001" i="11"/>
  <c r="W4001" i="11"/>
  <c r="X4001" i="11"/>
  <c r="AA4001" i="11"/>
  <c r="U4002" i="11"/>
  <c r="V4002" i="11"/>
  <c r="W4002" i="11"/>
  <c r="X4002" i="11"/>
  <c r="AA4002" i="11"/>
  <c r="U4003" i="11"/>
  <c r="V4003" i="11"/>
  <c r="W4003" i="11"/>
  <c r="X4003" i="11"/>
  <c r="AA4003" i="11"/>
  <c r="U4004" i="11"/>
  <c r="V4004" i="11"/>
  <c r="W4004" i="11"/>
  <c r="X4004" i="11"/>
  <c r="AA4004" i="11"/>
  <c r="U4005" i="11"/>
  <c r="V4005" i="11"/>
  <c r="W4005" i="11"/>
  <c r="X4005" i="11"/>
  <c r="AA4005" i="11"/>
  <c r="U4006" i="11"/>
  <c r="V4006" i="11"/>
  <c r="W4006" i="11"/>
  <c r="X4006" i="11"/>
  <c r="AA4006" i="11"/>
  <c r="U4007" i="11"/>
  <c r="V4007" i="11"/>
  <c r="W4007" i="11"/>
  <c r="X4007" i="11"/>
  <c r="AA4007" i="11"/>
  <c r="U4008" i="11"/>
  <c r="V4008" i="11"/>
  <c r="W4008" i="11"/>
  <c r="X4008" i="11"/>
  <c r="AA4008" i="11"/>
  <c r="U4009" i="11"/>
  <c r="V4009" i="11"/>
  <c r="W4009" i="11"/>
  <c r="X4009" i="11"/>
  <c r="AA4009" i="11"/>
  <c r="U4010" i="11"/>
  <c r="V4010" i="11"/>
  <c r="W4010" i="11"/>
  <c r="X4010" i="11"/>
  <c r="AA4010" i="11"/>
  <c r="U4011" i="11"/>
  <c r="V4011" i="11"/>
  <c r="W4011" i="11"/>
  <c r="X4011" i="11"/>
  <c r="AA4011" i="11"/>
  <c r="U4012" i="11"/>
  <c r="V4012" i="11"/>
  <c r="W4012" i="11"/>
  <c r="X4012" i="11"/>
  <c r="AA4012" i="11"/>
  <c r="U4013" i="11"/>
  <c r="V4013" i="11"/>
  <c r="W4013" i="11"/>
  <c r="X4013" i="11"/>
  <c r="AA4013" i="11"/>
  <c r="U4014" i="11"/>
  <c r="V4014" i="11"/>
  <c r="W4014" i="11"/>
  <c r="X4014" i="11"/>
  <c r="AA4014" i="11"/>
  <c r="U4015" i="11"/>
  <c r="V4015" i="11"/>
  <c r="W4015" i="11"/>
  <c r="X4015" i="11"/>
  <c r="AA4015" i="11"/>
  <c r="U4016" i="11"/>
  <c r="V4016" i="11"/>
  <c r="W4016" i="11"/>
  <c r="X4016" i="11"/>
  <c r="AA4016" i="11"/>
  <c r="U4017" i="11"/>
  <c r="V4017" i="11"/>
  <c r="W4017" i="11"/>
  <c r="X4017" i="11"/>
  <c r="AA4017" i="11"/>
  <c r="U4018" i="11"/>
  <c r="V4018" i="11"/>
  <c r="W4018" i="11"/>
  <c r="X4018" i="11"/>
  <c r="AA4018" i="11"/>
  <c r="U4019" i="11"/>
  <c r="V4019" i="11"/>
  <c r="W4019" i="11"/>
  <c r="X4019" i="11"/>
  <c r="AA4019" i="11"/>
  <c r="U4020" i="11"/>
  <c r="V4020" i="11"/>
  <c r="W4020" i="11"/>
  <c r="X4020" i="11"/>
  <c r="AA4020" i="11"/>
  <c r="U4021" i="11"/>
  <c r="V4021" i="11"/>
  <c r="W4021" i="11"/>
  <c r="X4021" i="11"/>
  <c r="AA4021" i="11"/>
  <c r="U4022" i="11"/>
  <c r="V4022" i="11"/>
  <c r="W4022" i="11"/>
  <c r="X4022" i="11"/>
  <c r="AA4022" i="11"/>
  <c r="U4023" i="11"/>
  <c r="V4023" i="11"/>
  <c r="W4023" i="11"/>
  <c r="X4023" i="11"/>
  <c r="AA4023" i="11"/>
  <c r="U4024" i="11"/>
  <c r="V4024" i="11"/>
  <c r="W4024" i="11"/>
  <c r="X4024" i="11"/>
  <c r="AA4024" i="11"/>
  <c r="U4025" i="11"/>
  <c r="V4025" i="11"/>
  <c r="W4025" i="11"/>
  <c r="X4025" i="11"/>
  <c r="AA4025" i="11"/>
  <c r="U4026" i="11"/>
  <c r="V4026" i="11"/>
  <c r="W4026" i="11"/>
  <c r="X4026" i="11"/>
  <c r="AA4026" i="11"/>
  <c r="U4027" i="11"/>
  <c r="V4027" i="11"/>
  <c r="W4027" i="11"/>
  <c r="X4027" i="11"/>
  <c r="AA4027" i="11"/>
  <c r="U4028" i="11"/>
  <c r="V4028" i="11"/>
  <c r="W4028" i="11"/>
  <c r="X4028" i="11"/>
  <c r="AA4028" i="11"/>
  <c r="U4029" i="11"/>
  <c r="V4029" i="11"/>
  <c r="W4029" i="11"/>
  <c r="X4029" i="11"/>
  <c r="AA4029" i="11"/>
  <c r="U4030" i="11"/>
  <c r="V4030" i="11"/>
  <c r="W4030" i="11"/>
  <c r="X4030" i="11"/>
  <c r="AA4030" i="11"/>
  <c r="U4031" i="11"/>
  <c r="V4031" i="11"/>
  <c r="W4031" i="11"/>
  <c r="X4031" i="11"/>
  <c r="AA4031" i="11"/>
  <c r="U4032" i="11"/>
  <c r="V4032" i="11"/>
  <c r="W4032" i="11"/>
  <c r="X4032" i="11"/>
  <c r="AA4032" i="11"/>
  <c r="U4033" i="11"/>
  <c r="V4033" i="11"/>
  <c r="W4033" i="11"/>
  <c r="X4033" i="11"/>
  <c r="AA4033" i="11"/>
  <c r="U4034" i="11"/>
  <c r="V4034" i="11"/>
  <c r="W4034" i="11"/>
  <c r="X4034" i="11"/>
  <c r="AA4034" i="11"/>
  <c r="U4035" i="11"/>
  <c r="V4035" i="11"/>
  <c r="W4035" i="11"/>
  <c r="X4035" i="11"/>
  <c r="AA4035" i="11"/>
  <c r="U4036" i="11"/>
  <c r="V4036" i="11"/>
  <c r="W4036" i="11"/>
  <c r="X4036" i="11"/>
  <c r="AA4036" i="11"/>
  <c r="U4037" i="11"/>
  <c r="V4037" i="11"/>
  <c r="W4037" i="11"/>
  <c r="X4037" i="11"/>
  <c r="AA4037" i="11"/>
  <c r="U4038" i="11"/>
  <c r="V4038" i="11"/>
  <c r="W4038" i="11"/>
  <c r="X4038" i="11"/>
  <c r="AA4038" i="11"/>
  <c r="U4039" i="11"/>
  <c r="V4039" i="11"/>
  <c r="W4039" i="11"/>
  <c r="X4039" i="11"/>
  <c r="AA4039" i="11"/>
  <c r="U4040" i="11"/>
  <c r="V4040" i="11"/>
  <c r="W4040" i="11"/>
  <c r="X4040" i="11"/>
  <c r="AA4040" i="11"/>
  <c r="U4041" i="11"/>
  <c r="V4041" i="11"/>
  <c r="W4041" i="11"/>
  <c r="X4041" i="11"/>
  <c r="AA4041" i="11"/>
  <c r="U4042" i="11"/>
  <c r="V4042" i="11"/>
  <c r="W4042" i="11"/>
  <c r="X4042" i="11"/>
  <c r="AA4042" i="11"/>
  <c r="U4043" i="11"/>
  <c r="V4043" i="11"/>
  <c r="W4043" i="11"/>
  <c r="X4043" i="11"/>
  <c r="AA4043" i="11"/>
  <c r="U4044" i="11"/>
  <c r="V4044" i="11"/>
  <c r="W4044" i="11"/>
  <c r="X4044" i="11"/>
  <c r="AA4044" i="11"/>
  <c r="U4045" i="11"/>
  <c r="V4045" i="11"/>
  <c r="W4045" i="11"/>
  <c r="X4045" i="11"/>
  <c r="AA4045" i="11"/>
  <c r="U4046" i="11"/>
  <c r="V4046" i="11"/>
  <c r="W4046" i="11"/>
  <c r="X4046" i="11"/>
  <c r="AA4046" i="11"/>
  <c r="U4047" i="11"/>
  <c r="V4047" i="11"/>
  <c r="W4047" i="11"/>
  <c r="X4047" i="11"/>
  <c r="AA4047" i="11"/>
  <c r="U4048" i="11"/>
  <c r="V4048" i="11"/>
  <c r="W4048" i="11"/>
  <c r="X4048" i="11"/>
  <c r="AA4048" i="11"/>
  <c r="U4049" i="11"/>
  <c r="V4049" i="11"/>
  <c r="W4049" i="11"/>
  <c r="X4049" i="11"/>
  <c r="AA4049" i="11"/>
  <c r="U4050" i="11"/>
  <c r="V4050" i="11"/>
  <c r="W4050" i="11"/>
  <c r="X4050" i="11"/>
  <c r="AA4050" i="11"/>
  <c r="U4051" i="11"/>
  <c r="V4051" i="11"/>
  <c r="W4051" i="11"/>
  <c r="X4051" i="11"/>
  <c r="AA4051" i="11"/>
  <c r="U4052" i="11"/>
  <c r="V4052" i="11"/>
  <c r="W4052" i="11"/>
  <c r="X4052" i="11"/>
  <c r="AA4052" i="11"/>
  <c r="U4053" i="11"/>
  <c r="V4053" i="11"/>
  <c r="W4053" i="11"/>
  <c r="X4053" i="11"/>
  <c r="AA4053" i="11"/>
  <c r="U4054" i="11"/>
  <c r="V4054" i="11"/>
  <c r="W4054" i="11"/>
  <c r="X4054" i="11"/>
  <c r="AA4054" i="11"/>
  <c r="U4055" i="11"/>
  <c r="V4055" i="11"/>
  <c r="W4055" i="11"/>
  <c r="X4055" i="11"/>
  <c r="AA4055" i="11"/>
  <c r="U4056" i="11"/>
  <c r="V4056" i="11"/>
  <c r="W4056" i="11"/>
  <c r="X4056" i="11"/>
  <c r="AA4056" i="11"/>
  <c r="U4057" i="11"/>
  <c r="V4057" i="11"/>
  <c r="W4057" i="11"/>
  <c r="X4057" i="11"/>
  <c r="AA4057" i="11"/>
  <c r="U4058" i="11"/>
  <c r="V4058" i="11"/>
  <c r="W4058" i="11"/>
  <c r="X4058" i="11"/>
  <c r="AA4058" i="11"/>
  <c r="U4059" i="11"/>
  <c r="V4059" i="11"/>
  <c r="W4059" i="11"/>
  <c r="X4059" i="11"/>
  <c r="AA4059" i="11"/>
  <c r="U4060" i="11"/>
  <c r="V4060" i="11"/>
  <c r="W4060" i="11"/>
  <c r="X4060" i="11"/>
  <c r="AA4060" i="11"/>
  <c r="U4061" i="11"/>
  <c r="V4061" i="11"/>
  <c r="W4061" i="11"/>
  <c r="X4061" i="11"/>
  <c r="AA4061" i="11"/>
  <c r="U4062" i="11"/>
  <c r="V4062" i="11"/>
  <c r="W4062" i="11"/>
  <c r="X4062" i="11"/>
  <c r="AA4062" i="11"/>
  <c r="U4063" i="11"/>
  <c r="V4063" i="11"/>
  <c r="W4063" i="11"/>
  <c r="X4063" i="11"/>
  <c r="AA4063" i="11"/>
  <c r="U4064" i="11"/>
  <c r="V4064" i="11"/>
  <c r="W4064" i="11"/>
  <c r="X4064" i="11"/>
  <c r="AA4064" i="11"/>
  <c r="U4065" i="11"/>
  <c r="V4065" i="11"/>
  <c r="W4065" i="11"/>
  <c r="X4065" i="11"/>
  <c r="AA4065" i="11"/>
  <c r="U4066" i="11"/>
  <c r="V4066" i="11"/>
  <c r="W4066" i="11"/>
  <c r="X4066" i="11"/>
  <c r="AA4066" i="11"/>
  <c r="U4067" i="11"/>
  <c r="V4067" i="11"/>
  <c r="W4067" i="11"/>
  <c r="X4067" i="11"/>
  <c r="AA4067" i="11"/>
  <c r="U4068" i="11"/>
  <c r="V4068" i="11"/>
  <c r="W4068" i="11"/>
  <c r="X4068" i="11"/>
  <c r="AA4068" i="11"/>
  <c r="U4069" i="11"/>
  <c r="V4069" i="11"/>
  <c r="W4069" i="11"/>
  <c r="X4069" i="11"/>
  <c r="AA4069" i="11"/>
  <c r="U4070" i="11"/>
  <c r="V4070" i="11"/>
  <c r="W4070" i="11"/>
  <c r="X4070" i="11"/>
  <c r="AA4070" i="11"/>
  <c r="U4071" i="11"/>
  <c r="V4071" i="11"/>
  <c r="W4071" i="11"/>
  <c r="X4071" i="11"/>
  <c r="AA4071" i="11"/>
  <c r="U4072" i="11"/>
  <c r="V4072" i="11"/>
  <c r="W4072" i="11"/>
  <c r="X4072" i="11"/>
  <c r="AA4072" i="11"/>
  <c r="U4073" i="11"/>
  <c r="V4073" i="11"/>
  <c r="W4073" i="11"/>
  <c r="X4073" i="11"/>
  <c r="AA4073" i="11"/>
  <c r="U4074" i="11"/>
  <c r="V4074" i="11"/>
  <c r="W4074" i="11"/>
  <c r="X4074" i="11"/>
  <c r="AA4074" i="11"/>
  <c r="U4075" i="11"/>
  <c r="V4075" i="11"/>
  <c r="W4075" i="11"/>
  <c r="X4075" i="11"/>
  <c r="AA4075" i="11"/>
  <c r="U4076" i="11"/>
  <c r="V4076" i="11"/>
  <c r="W4076" i="11"/>
  <c r="X4076" i="11"/>
  <c r="AA4076" i="11"/>
  <c r="U4077" i="11"/>
  <c r="V4077" i="11"/>
  <c r="W4077" i="11"/>
  <c r="X4077" i="11"/>
  <c r="AA4077" i="11"/>
  <c r="U4078" i="11"/>
  <c r="V4078" i="11"/>
  <c r="W4078" i="11"/>
  <c r="X4078" i="11"/>
  <c r="AA4078" i="11"/>
  <c r="U4079" i="11"/>
  <c r="V4079" i="11"/>
  <c r="W4079" i="11"/>
  <c r="X4079" i="11"/>
  <c r="AA4079" i="11"/>
  <c r="U4080" i="11"/>
  <c r="V4080" i="11"/>
  <c r="W4080" i="11"/>
  <c r="X4080" i="11"/>
  <c r="AA4080" i="11"/>
  <c r="U4081" i="11"/>
  <c r="V4081" i="11"/>
  <c r="W4081" i="11"/>
  <c r="X4081" i="11"/>
  <c r="AA4081" i="11"/>
  <c r="U4082" i="11"/>
  <c r="V4082" i="11"/>
  <c r="W4082" i="11"/>
  <c r="X4082" i="11"/>
  <c r="AA4082" i="11"/>
  <c r="U4083" i="11"/>
  <c r="V4083" i="11"/>
  <c r="W4083" i="11"/>
  <c r="X4083" i="11"/>
  <c r="AA4083" i="11"/>
  <c r="U4084" i="11"/>
  <c r="V4084" i="11"/>
  <c r="W4084" i="11"/>
  <c r="X4084" i="11"/>
  <c r="AA4084" i="11"/>
  <c r="U4085" i="11"/>
  <c r="V4085" i="11"/>
  <c r="W4085" i="11"/>
  <c r="X4085" i="11"/>
  <c r="AA4085" i="11"/>
  <c r="U4086" i="11"/>
  <c r="V4086" i="11"/>
  <c r="W4086" i="11"/>
  <c r="X4086" i="11"/>
  <c r="AA4086" i="11"/>
  <c r="U4087" i="11"/>
  <c r="V4087" i="11"/>
  <c r="W4087" i="11"/>
  <c r="X4087" i="11"/>
  <c r="AA4087" i="11"/>
  <c r="U4088" i="11"/>
  <c r="V4088" i="11"/>
  <c r="W4088" i="11"/>
  <c r="X4088" i="11"/>
  <c r="AA4088" i="11"/>
  <c r="U4089" i="11"/>
  <c r="V4089" i="11"/>
  <c r="W4089" i="11"/>
  <c r="X4089" i="11"/>
  <c r="AA4089" i="11"/>
  <c r="U4090" i="11"/>
  <c r="V4090" i="11"/>
  <c r="W4090" i="11"/>
  <c r="X4090" i="11"/>
  <c r="AA4090" i="11"/>
  <c r="U4091" i="11"/>
  <c r="V4091" i="11"/>
  <c r="W4091" i="11"/>
  <c r="X4091" i="11"/>
  <c r="AA4091" i="11"/>
  <c r="U4092" i="11"/>
  <c r="V4092" i="11"/>
  <c r="W4092" i="11"/>
  <c r="X4092" i="11"/>
  <c r="AA4092" i="11"/>
  <c r="U4093" i="11"/>
  <c r="V4093" i="11"/>
  <c r="W4093" i="11"/>
  <c r="X4093" i="11"/>
  <c r="AA4093" i="11"/>
  <c r="U4094" i="11"/>
  <c r="V4094" i="11"/>
  <c r="W4094" i="11"/>
  <c r="X4094" i="11"/>
  <c r="AA4094" i="11"/>
  <c r="U4095" i="11"/>
  <c r="V4095" i="11"/>
  <c r="W4095" i="11"/>
  <c r="X4095" i="11"/>
  <c r="AA4095" i="11"/>
  <c r="U4096" i="11"/>
  <c r="V4096" i="11"/>
  <c r="W4096" i="11"/>
  <c r="X4096" i="11"/>
  <c r="AA4096" i="11"/>
  <c r="U4097" i="11"/>
  <c r="V4097" i="11"/>
  <c r="W4097" i="11"/>
  <c r="X4097" i="11"/>
  <c r="AA4097" i="11"/>
  <c r="U4098" i="11"/>
  <c r="V4098" i="11"/>
  <c r="W4098" i="11"/>
  <c r="X4098" i="11"/>
  <c r="AA4098" i="11"/>
  <c r="U4099" i="11"/>
  <c r="V4099" i="11"/>
  <c r="W4099" i="11"/>
  <c r="X4099" i="11"/>
  <c r="AA4099" i="11"/>
  <c r="U4100" i="11"/>
  <c r="V4100" i="11"/>
  <c r="W4100" i="11"/>
  <c r="X4100" i="11"/>
  <c r="AA4100" i="11"/>
  <c r="U4101" i="11"/>
  <c r="V4101" i="11"/>
  <c r="W4101" i="11"/>
  <c r="X4101" i="11"/>
  <c r="AA4101" i="11"/>
  <c r="U4102" i="11"/>
  <c r="V4102" i="11"/>
  <c r="W4102" i="11"/>
  <c r="X4102" i="11"/>
  <c r="AA4102" i="11"/>
  <c r="U4103" i="11"/>
  <c r="V4103" i="11"/>
  <c r="W4103" i="11"/>
  <c r="X4103" i="11"/>
  <c r="AA4103" i="11"/>
  <c r="U4104" i="11"/>
  <c r="V4104" i="11"/>
  <c r="W4104" i="11"/>
  <c r="X4104" i="11"/>
  <c r="AA4104" i="11"/>
  <c r="U4105" i="11"/>
  <c r="V4105" i="11"/>
  <c r="W4105" i="11"/>
  <c r="X4105" i="11"/>
  <c r="AA4105" i="11"/>
  <c r="U4106" i="11"/>
  <c r="V4106" i="11"/>
  <c r="W4106" i="11"/>
  <c r="X4106" i="11"/>
  <c r="AA4106" i="11"/>
  <c r="U4107" i="11"/>
  <c r="V4107" i="11"/>
  <c r="W4107" i="11"/>
  <c r="X4107" i="11"/>
  <c r="AA4107" i="11"/>
  <c r="U4108" i="11"/>
  <c r="V4108" i="11"/>
  <c r="W4108" i="11"/>
  <c r="X4108" i="11"/>
  <c r="AA4108" i="11"/>
  <c r="U4109" i="11"/>
  <c r="V4109" i="11"/>
  <c r="W4109" i="11"/>
  <c r="X4109" i="11"/>
  <c r="AA4109" i="11"/>
  <c r="U4110" i="11"/>
  <c r="V4110" i="11"/>
  <c r="W4110" i="11"/>
  <c r="X4110" i="11"/>
  <c r="AA4110" i="11"/>
  <c r="U4111" i="11"/>
  <c r="V4111" i="11"/>
  <c r="W4111" i="11"/>
  <c r="X4111" i="11"/>
  <c r="AA4111" i="11"/>
  <c r="U4112" i="11"/>
  <c r="V4112" i="11"/>
  <c r="W4112" i="11"/>
  <c r="X4112" i="11"/>
  <c r="AA4112" i="11"/>
  <c r="U4113" i="11"/>
  <c r="V4113" i="11"/>
  <c r="W4113" i="11"/>
  <c r="X4113" i="11"/>
  <c r="AA4113" i="11"/>
  <c r="U4114" i="11"/>
  <c r="V4114" i="11"/>
  <c r="W4114" i="11"/>
  <c r="X4114" i="11"/>
  <c r="AA4114" i="11"/>
  <c r="U4115" i="11"/>
  <c r="V4115" i="11"/>
  <c r="W4115" i="11"/>
  <c r="X4115" i="11"/>
  <c r="AA4115" i="11"/>
  <c r="U4116" i="11"/>
  <c r="V4116" i="11"/>
  <c r="W4116" i="11"/>
  <c r="X4116" i="11"/>
  <c r="AA4116" i="11"/>
  <c r="U4117" i="11"/>
  <c r="V4117" i="11"/>
  <c r="W4117" i="11"/>
  <c r="X4117" i="11"/>
  <c r="AA4117" i="11"/>
  <c r="U4118" i="11"/>
  <c r="V4118" i="11"/>
  <c r="W4118" i="11"/>
  <c r="X4118" i="11"/>
  <c r="AA4118" i="11"/>
  <c r="U4119" i="11"/>
  <c r="V4119" i="11"/>
  <c r="W4119" i="11"/>
  <c r="X4119" i="11"/>
  <c r="AA4119" i="11"/>
  <c r="U4120" i="11"/>
  <c r="V4120" i="11"/>
  <c r="W4120" i="11"/>
  <c r="X4120" i="11"/>
  <c r="AA4120" i="11"/>
  <c r="U4121" i="11"/>
  <c r="V4121" i="11"/>
  <c r="W4121" i="11"/>
  <c r="X4121" i="11"/>
  <c r="AA4121" i="11"/>
  <c r="U4122" i="11"/>
  <c r="V4122" i="11"/>
  <c r="W4122" i="11"/>
  <c r="X4122" i="11"/>
  <c r="AA4122" i="11"/>
  <c r="U4123" i="11"/>
  <c r="V4123" i="11"/>
  <c r="W4123" i="11"/>
  <c r="X4123" i="11"/>
  <c r="AA4123" i="11"/>
  <c r="U4124" i="11"/>
  <c r="V4124" i="11"/>
  <c r="W4124" i="11"/>
  <c r="X4124" i="11"/>
  <c r="AA4124" i="11"/>
  <c r="U4125" i="11"/>
  <c r="V4125" i="11"/>
  <c r="W4125" i="11"/>
  <c r="X4125" i="11"/>
  <c r="AA4125" i="11"/>
  <c r="U4126" i="11"/>
  <c r="V4126" i="11"/>
  <c r="W4126" i="11"/>
  <c r="X4126" i="11"/>
  <c r="AA4126" i="11"/>
  <c r="U4127" i="11"/>
  <c r="V4127" i="11"/>
  <c r="W4127" i="11"/>
  <c r="X4127" i="11"/>
  <c r="AA4127" i="11"/>
  <c r="U4128" i="11"/>
  <c r="V4128" i="11"/>
  <c r="W4128" i="11"/>
  <c r="X4128" i="11"/>
  <c r="AA4128" i="11"/>
  <c r="U4129" i="11"/>
  <c r="V4129" i="11"/>
  <c r="W4129" i="11"/>
  <c r="X4129" i="11"/>
  <c r="AA4129" i="11"/>
  <c r="U4130" i="11"/>
  <c r="V4130" i="11"/>
  <c r="W4130" i="11"/>
  <c r="X4130" i="11"/>
  <c r="AA4130" i="11"/>
  <c r="U4131" i="11"/>
  <c r="V4131" i="11"/>
  <c r="W4131" i="11"/>
  <c r="X4131" i="11"/>
  <c r="AA4131" i="11"/>
  <c r="U4132" i="11"/>
  <c r="V4132" i="11"/>
  <c r="W4132" i="11"/>
  <c r="X4132" i="11"/>
  <c r="AA4132" i="11"/>
  <c r="U4133" i="11"/>
  <c r="V4133" i="11"/>
  <c r="W4133" i="11"/>
  <c r="X4133" i="11"/>
  <c r="AA4133" i="11"/>
  <c r="U4134" i="11"/>
  <c r="V4134" i="11"/>
  <c r="W4134" i="11"/>
  <c r="X4134" i="11"/>
  <c r="AA4134" i="11"/>
  <c r="U4135" i="11"/>
  <c r="V4135" i="11"/>
  <c r="W4135" i="11"/>
  <c r="X4135" i="11"/>
  <c r="AA4135" i="11"/>
  <c r="U4136" i="11"/>
  <c r="V4136" i="11"/>
  <c r="W4136" i="11"/>
  <c r="X4136" i="11"/>
  <c r="AA4136" i="11"/>
  <c r="U4137" i="11"/>
  <c r="V4137" i="11"/>
  <c r="W4137" i="11"/>
  <c r="X4137" i="11"/>
  <c r="AA4137" i="11"/>
  <c r="U4138" i="11"/>
  <c r="V4138" i="11"/>
  <c r="W4138" i="11"/>
  <c r="X4138" i="11"/>
  <c r="AA4138" i="11"/>
  <c r="U4139" i="11"/>
  <c r="V4139" i="11"/>
  <c r="W4139" i="11"/>
  <c r="X4139" i="11"/>
  <c r="AA4139" i="11"/>
  <c r="U4140" i="11"/>
  <c r="V4140" i="11"/>
  <c r="W4140" i="11"/>
  <c r="X4140" i="11"/>
  <c r="AA4140" i="11"/>
  <c r="U4141" i="11"/>
  <c r="V4141" i="11"/>
  <c r="W4141" i="11"/>
  <c r="X4141" i="11"/>
  <c r="AA4141" i="11"/>
  <c r="U4142" i="11"/>
  <c r="V4142" i="11"/>
  <c r="W4142" i="11"/>
  <c r="X4142" i="11"/>
  <c r="AA4142" i="11"/>
  <c r="U4143" i="11"/>
  <c r="V4143" i="11"/>
  <c r="W4143" i="11"/>
  <c r="X4143" i="11"/>
  <c r="AA4143" i="11"/>
  <c r="U4144" i="11"/>
  <c r="V4144" i="11"/>
  <c r="W4144" i="11"/>
  <c r="X4144" i="11"/>
  <c r="AA4144" i="11"/>
  <c r="U4145" i="11"/>
  <c r="V4145" i="11"/>
  <c r="W4145" i="11"/>
  <c r="X4145" i="11"/>
  <c r="AA4145" i="11"/>
  <c r="U4146" i="11"/>
  <c r="V4146" i="11"/>
  <c r="W4146" i="11"/>
  <c r="X4146" i="11"/>
  <c r="AA4146" i="11"/>
  <c r="U4147" i="11"/>
  <c r="V4147" i="11"/>
  <c r="W4147" i="11"/>
  <c r="X4147" i="11"/>
  <c r="AA4147" i="11"/>
  <c r="U4148" i="11"/>
  <c r="V4148" i="11"/>
  <c r="W4148" i="11"/>
  <c r="X4148" i="11"/>
  <c r="AA4148" i="11"/>
  <c r="U4149" i="11"/>
  <c r="V4149" i="11"/>
  <c r="W4149" i="11"/>
  <c r="X4149" i="11"/>
  <c r="AA4149" i="11"/>
  <c r="U4150" i="11"/>
  <c r="V4150" i="11"/>
  <c r="W4150" i="11"/>
  <c r="X4150" i="11"/>
  <c r="AA4150" i="11"/>
  <c r="U4151" i="11"/>
  <c r="V4151" i="11"/>
  <c r="W4151" i="11"/>
  <c r="X4151" i="11"/>
  <c r="AA4151" i="11"/>
  <c r="U4152" i="11"/>
  <c r="V4152" i="11"/>
  <c r="W4152" i="11"/>
  <c r="X4152" i="11"/>
  <c r="AA4152" i="11"/>
  <c r="U4153" i="11"/>
  <c r="V4153" i="11"/>
  <c r="W4153" i="11"/>
  <c r="X4153" i="11"/>
  <c r="AA4153" i="11"/>
  <c r="U4154" i="11"/>
  <c r="V4154" i="11"/>
  <c r="W4154" i="11"/>
  <c r="X4154" i="11"/>
  <c r="AA4154" i="11"/>
  <c r="U4155" i="11"/>
  <c r="V4155" i="11"/>
  <c r="W4155" i="11"/>
  <c r="X4155" i="11"/>
  <c r="AA4155" i="11"/>
  <c r="U4156" i="11"/>
  <c r="V4156" i="11"/>
  <c r="W4156" i="11"/>
  <c r="X4156" i="11"/>
  <c r="AA4156" i="11"/>
  <c r="U4157" i="11"/>
  <c r="V4157" i="11"/>
  <c r="W4157" i="11"/>
  <c r="X4157" i="11"/>
  <c r="AA4157" i="11"/>
  <c r="U4158" i="11"/>
  <c r="V4158" i="11"/>
  <c r="W4158" i="11"/>
  <c r="X4158" i="11"/>
  <c r="AA4158" i="11"/>
  <c r="U4159" i="11"/>
  <c r="V4159" i="11"/>
  <c r="W4159" i="11"/>
  <c r="X4159" i="11"/>
  <c r="AA4159" i="11"/>
  <c r="U4160" i="11"/>
  <c r="V4160" i="11"/>
  <c r="W4160" i="11"/>
  <c r="X4160" i="11"/>
  <c r="AA4160" i="11"/>
  <c r="U4161" i="11"/>
  <c r="V4161" i="11"/>
  <c r="W4161" i="11"/>
  <c r="X4161" i="11"/>
  <c r="AA4161" i="11"/>
  <c r="U4162" i="11"/>
  <c r="V4162" i="11"/>
  <c r="W4162" i="11"/>
  <c r="X4162" i="11"/>
  <c r="AA4162" i="11"/>
  <c r="U4163" i="11"/>
  <c r="V4163" i="11"/>
  <c r="W4163" i="11"/>
  <c r="X4163" i="11"/>
  <c r="AA4163" i="11"/>
  <c r="U4164" i="11"/>
  <c r="V4164" i="11"/>
  <c r="W4164" i="11"/>
  <c r="X4164" i="11"/>
  <c r="AA4164" i="11"/>
  <c r="U4165" i="11"/>
  <c r="V4165" i="11"/>
  <c r="W4165" i="11"/>
  <c r="X4165" i="11"/>
  <c r="AA4165" i="11"/>
  <c r="U4166" i="11"/>
  <c r="V4166" i="11"/>
  <c r="W4166" i="11"/>
  <c r="X4166" i="11"/>
  <c r="AA4166" i="11"/>
  <c r="U4167" i="11"/>
  <c r="V4167" i="11"/>
  <c r="W4167" i="11"/>
  <c r="X4167" i="11"/>
  <c r="AA4167" i="11"/>
  <c r="U4168" i="11"/>
  <c r="V4168" i="11"/>
  <c r="W4168" i="11"/>
  <c r="X4168" i="11"/>
  <c r="AA4168" i="11"/>
  <c r="U4169" i="11"/>
  <c r="V4169" i="11"/>
  <c r="W4169" i="11"/>
  <c r="X4169" i="11"/>
  <c r="AA4169" i="11"/>
  <c r="U4170" i="11"/>
  <c r="V4170" i="11"/>
  <c r="W4170" i="11"/>
  <c r="X4170" i="11"/>
  <c r="AA4170" i="11"/>
  <c r="U4171" i="11"/>
  <c r="V4171" i="11"/>
  <c r="W4171" i="11"/>
  <c r="X4171" i="11"/>
  <c r="AA4171" i="11"/>
  <c r="U4172" i="11"/>
  <c r="V4172" i="11"/>
  <c r="W4172" i="11"/>
  <c r="X4172" i="11"/>
  <c r="AA4172" i="11"/>
  <c r="U4173" i="11"/>
  <c r="V4173" i="11"/>
  <c r="W4173" i="11"/>
  <c r="X4173" i="11"/>
  <c r="AA4173" i="11"/>
  <c r="U4174" i="11"/>
  <c r="V4174" i="11"/>
  <c r="W4174" i="11"/>
  <c r="X4174" i="11"/>
  <c r="AA4174" i="11"/>
  <c r="U4175" i="11"/>
  <c r="V4175" i="11"/>
  <c r="W4175" i="11"/>
  <c r="X4175" i="11"/>
  <c r="AA4175" i="11"/>
  <c r="U4176" i="11"/>
  <c r="V4176" i="11"/>
  <c r="W4176" i="11"/>
  <c r="X4176" i="11"/>
  <c r="AA4176" i="11"/>
  <c r="U4177" i="11"/>
  <c r="V4177" i="11"/>
  <c r="W4177" i="11"/>
  <c r="X4177" i="11"/>
  <c r="AA4177" i="11"/>
  <c r="U4178" i="11"/>
  <c r="V4178" i="11"/>
  <c r="W4178" i="11"/>
  <c r="X4178" i="11"/>
  <c r="AA4178" i="11"/>
  <c r="U4179" i="11"/>
  <c r="V4179" i="11"/>
  <c r="W4179" i="11"/>
  <c r="X4179" i="11"/>
  <c r="AA4179" i="11"/>
  <c r="U4180" i="11"/>
  <c r="V4180" i="11"/>
  <c r="W4180" i="11"/>
  <c r="X4180" i="11"/>
  <c r="AA4180" i="11"/>
  <c r="U4181" i="11"/>
  <c r="V4181" i="11"/>
  <c r="W4181" i="11"/>
  <c r="X4181" i="11"/>
  <c r="AA4181" i="11"/>
  <c r="U4182" i="11"/>
  <c r="V4182" i="11"/>
  <c r="W4182" i="11"/>
  <c r="X4182" i="11"/>
  <c r="AA4182" i="11"/>
  <c r="U4183" i="11"/>
  <c r="V4183" i="11"/>
  <c r="W4183" i="11"/>
  <c r="X4183" i="11"/>
  <c r="AA4183" i="11"/>
  <c r="U4184" i="11"/>
  <c r="V4184" i="11"/>
  <c r="W4184" i="11"/>
  <c r="X4184" i="11"/>
  <c r="AA4184" i="11"/>
  <c r="U4185" i="11"/>
  <c r="V4185" i="11"/>
  <c r="W4185" i="11"/>
  <c r="X4185" i="11"/>
  <c r="AA4185" i="11"/>
  <c r="U4186" i="11"/>
  <c r="V4186" i="11"/>
  <c r="W4186" i="11"/>
  <c r="X4186" i="11"/>
  <c r="AA4186" i="11"/>
  <c r="U4187" i="11"/>
  <c r="V4187" i="11"/>
  <c r="W4187" i="11"/>
  <c r="X4187" i="11"/>
  <c r="AA4187" i="11"/>
  <c r="U4188" i="11"/>
  <c r="V4188" i="11"/>
  <c r="W4188" i="11"/>
  <c r="X4188" i="11"/>
  <c r="AA4188" i="11"/>
  <c r="U4189" i="11"/>
  <c r="V4189" i="11"/>
  <c r="W4189" i="11"/>
  <c r="X4189" i="11"/>
  <c r="AA4189" i="11"/>
  <c r="U4190" i="11"/>
  <c r="V4190" i="11"/>
  <c r="W4190" i="11"/>
  <c r="X4190" i="11"/>
  <c r="AA4190" i="11"/>
  <c r="U4191" i="11"/>
  <c r="V4191" i="11"/>
  <c r="W4191" i="11"/>
  <c r="X4191" i="11"/>
  <c r="AA4191" i="11"/>
  <c r="U4192" i="11"/>
  <c r="V4192" i="11"/>
  <c r="W4192" i="11"/>
  <c r="X4192" i="11"/>
  <c r="AA4192" i="11"/>
  <c r="U4193" i="11"/>
  <c r="V4193" i="11"/>
  <c r="W4193" i="11"/>
  <c r="X4193" i="11"/>
  <c r="AA4193" i="11"/>
  <c r="U4194" i="11"/>
  <c r="V4194" i="11"/>
  <c r="W4194" i="11"/>
  <c r="X4194" i="11"/>
  <c r="AA4194" i="11"/>
  <c r="U4195" i="11"/>
  <c r="V4195" i="11"/>
  <c r="W4195" i="11"/>
  <c r="X4195" i="11"/>
  <c r="AA4195" i="11"/>
  <c r="U4196" i="11"/>
  <c r="V4196" i="11"/>
  <c r="W4196" i="11"/>
  <c r="X4196" i="11"/>
  <c r="AA4196" i="11"/>
  <c r="U4197" i="11"/>
  <c r="V4197" i="11"/>
  <c r="W4197" i="11"/>
  <c r="X4197" i="11"/>
  <c r="AA4197" i="11"/>
  <c r="U4198" i="11"/>
  <c r="V4198" i="11"/>
  <c r="W4198" i="11"/>
  <c r="X4198" i="11"/>
  <c r="AA4198" i="11"/>
  <c r="U4199" i="11"/>
  <c r="V4199" i="11"/>
  <c r="W4199" i="11"/>
  <c r="X4199" i="11"/>
  <c r="AA4199" i="11"/>
  <c r="U4200" i="11"/>
  <c r="V4200" i="11"/>
  <c r="W4200" i="11"/>
  <c r="X4200" i="11"/>
  <c r="AA4200" i="11"/>
  <c r="U4201" i="11"/>
  <c r="V4201" i="11"/>
  <c r="W4201" i="11"/>
  <c r="X4201" i="11"/>
  <c r="AA4201" i="11"/>
  <c r="U4202" i="11"/>
  <c r="V4202" i="11"/>
  <c r="W4202" i="11"/>
  <c r="X4202" i="11"/>
  <c r="AA4202" i="11"/>
  <c r="U4203" i="11"/>
  <c r="V4203" i="11"/>
  <c r="W4203" i="11"/>
  <c r="X4203" i="11"/>
  <c r="AA4203" i="11"/>
  <c r="U4204" i="11"/>
  <c r="V4204" i="11"/>
  <c r="W4204" i="11"/>
  <c r="X4204" i="11"/>
  <c r="AA4204" i="11"/>
  <c r="U4205" i="11"/>
  <c r="V4205" i="11"/>
  <c r="W4205" i="11"/>
  <c r="X4205" i="11"/>
  <c r="AA4205" i="11"/>
  <c r="U4206" i="11"/>
  <c r="V4206" i="11"/>
  <c r="W4206" i="11"/>
  <c r="X4206" i="11"/>
  <c r="AA4206" i="11"/>
  <c r="U4207" i="11"/>
  <c r="V4207" i="11"/>
  <c r="W4207" i="11"/>
  <c r="X4207" i="11"/>
  <c r="AA4207" i="11"/>
  <c r="U4208" i="11"/>
  <c r="V4208" i="11"/>
  <c r="W4208" i="11"/>
  <c r="X4208" i="11"/>
  <c r="AA4208" i="11"/>
  <c r="U4209" i="11"/>
  <c r="V4209" i="11"/>
  <c r="W4209" i="11"/>
  <c r="X4209" i="11"/>
  <c r="AA4209" i="11"/>
  <c r="U4210" i="11"/>
  <c r="V4210" i="11"/>
  <c r="W4210" i="11"/>
  <c r="X4210" i="11"/>
  <c r="AA4210" i="11"/>
  <c r="U4211" i="11"/>
  <c r="V4211" i="11"/>
  <c r="W4211" i="11"/>
  <c r="X4211" i="11"/>
  <c r="AA4211" i="11"/>
  <c r="U4212" i="11"/>
  <c r="V4212" i="11"/>
  <c r="W4212" i="11"/>
  <c r="X4212" i="11"/>
  <c r="AA4212" i="11"/>
  <c r="U4213" i="11"/>
  <c r="V4213" i="11"/>
  <c r="W4213" i="11"/>
  <c r="X4213" i="11"/>
  <c r="AA4213" i="11"/>
  <c r="U4214" i="11"/>
  <c r="V4214" i="11"/>
  <c r="W4214" i="11"/>
  <c r="X4214" i="11"/>
  <c r="AA4214" i="11"/>
  <c r="U4215" i="11"/>
  <c r="V4215" i="11"/>
  <c r="W4215" i="11"/>
  <c r="X4215" i="11"/>
  <c r="AA4215" i="11"/>
  <c r="U4216" i="11"/>
  <c r="V4216" i="11"/>
  <c r="W4216" i="11"/>
  <c r="X4216" i="11"/>
  <c r="AA4216" i="11"/>
  <c r="U4217" i="11"/>
  <c r="V4217" i="11"/>
  <c r="W4217" i="11"/>
  <c r="X4217" i="11"/>
  <c r="AA4217" i="11"/>
  <c r="U4218" i="11"/>
  <c r="V4218" i="11"/>
  <c r="W4218" i="11"/>
  <c r="X4218" i="11"/>
  <c r="AA4218" i="11"/>
  <c r="U4219" i="11"/>
  <c r="V4219" i="11"/>
  <c r="W4219" i="11"/>
  <c r="X4219" i="11"/>
  <c r="AA4219" i="11"/>
  <c r="U4220" i="11"/>
  <c r="V4220" i="11"/>
  <c r="W4220" i="11"/>
  <c r="X4220" i="11"/>
  <c r="AA4220" i="11"/>
  <c r="U4221" i="11"/>
  <c r="V4221" i="11"/>
  <c r="W4221" i="11"/>
  <c r="X4221" i="11"/>
  <c r="AA4221" i="11"/>
  <c r="U4222" i="11"/>
  <c r="V4222" i="11"/>
  <c r="W4222" i="11"/>
  <c r="X4222" i="11"/>
  <c r="AA4222" i="11"/>
  <c r="U4223" i="11"/>
  <c r="V4223" i="11"/>
  <c r="W4223" i="11"/>
  <c r="X4223" i="11"/>
  <c r="AA4223" i="11"/>
  <c r="U4224" i="11"/>
  <c r="V4224" i="11"/>
  <c r="W4224" i="11"/>
  <c r="X4224" i="11"/>
  <c r="AA4224" i="11"/>
  <c r="U4225" i="11"/>
  <c r="V4225" i="11"/>
  <c r="W4225" i="11"/>
  <c r="X4225" i="11"/>
  <c r="AA4225" i="11"/>
  <c r="U4226" i="11"/>
  <c r="V4226" i="11"/>
  <c r="W4226" i="11"/>
  <c r="X4226" i="11"/>
  <c r="AA4226" i="11"/>
  <c r="U4227" i="11"/>
  <c r="V4227" i="11"/>
  <c r="W4227" i="11"/>
  <c r="X4227" i="11"/>
  <c r="AA4227" i="11"/>
  <c r="U4228" i="11"/>
  <c r="V4228" i="11"/>
  <c r="W4228" i="11"/>
  <c r="X4228" i="11"/>
  <c r="AA4228" i="11"/>
  <c r="U4229" i="11"/>
  <c r="V4229" i="11"/>
  <c r="W4229" i="11"/>
  <c r="X4229" i="11"/>
  <c r="AA4229" i="11"/>
  <c r="U4230" i="11"/>
  <c r="V4230" i="11"/>
  <c r="W4230" i="11"/>
  <c r="X4230" i="11"/>
  <c r="AA4230" i="11"/>
  <c r="U4231" i="11"/>
  <c r="V4231" i="11"/>
  <c r="W4231" i="11"/>
  <c r="X4231" i="11"/>
  <c r="AA4231" i="11"/>
  <c r="B4011" i="11" l="1"/>
  <c r="R4011" i="11" s="1"/>
  <c r="B3979" i="11"/>
  <c r="R3979" i="11" s="1"/>
  <c r="G3940" i="20"/>
  <c r="B3947" i="11"/>
  <c r="R3947" i="11" s="1"/>
  <c r="E3908" i="20"/>
  <c r="C3884" i="20"/>
  <c r="F3852" i="20"/>
  <c r="H3844" i="20"/>
  <c r="C3812" i="20"/>
  <c r="I3788" i="20"/>
  <c r="D3756" i="20"/>
  <c r="E3748" i="20"/>
  <c r="B3755" i="11"/>
  <c r="R3755" i="11" s="1"/>
  <c r="H3716" i="20"/>
  <c r="B3723" i="11"/>
  <c r="R3723" i="11" s="1"/>
  <c r="C3684" i="20"/>
  <c r="B3691" i="11"/>
  <c r="R3691" i="11" s="1"/>
  <c r="B3659" i="11"/>
  <c r="R3659" i="11" s="1"/>
  <c r="H3620" i="20"/>
  <c r="F3596" i="20"/>
  <c r="C3556" i="20"/>
  <c r="G3508" i="20"/>
  <c r="D3484" i="20"/>
  <c r="B3499" i="11"/>
  <c r="R3499" i="11" s="1"/>
  <c r="B3420" i="20"/>
  <c r="B3435" i="11"/>
  <c r="R3435" i="11" s="1"/>
  <c r="B3427" i="11"/>
  <c r="R3427" i="11" s="1"/>
  <c r="I3380" i="20"/>
  <c r="H3356" i="20"/>
  <c r="B1761" i="20"/>
  <c r="C1737" i="20"/>
  <c r="B1561" i="20"/>
  <c r="B1504" i="11"/>
  <c r="R1504" i="11" s="1"/>
  <c r="H1449" i="20"/>
  <c r="B1456" i="11"/>
  <c r="R1456" i="11" s="1"/>
  <c r="J1377" i="20"/>
  <c r="I1345" i="20"/>
  <c r="I1321" i="20"/>
  <c r="J1297" i="20"/>
  <c r="A1273" i="20"/>
  <c r="E1249" i="20"/>
  <c r="C1241" i="20"/>
  <c r="D1225" i="20"/>
  <c r="B1153" i="20"/>
  <c r="E1129" i="20"/>
  <c r="B1081" i="20"/>
  <c r="B1049" i="20"/>
  <c r="C1033" i="20"/>
  <c r="C1025" i="20"/>
  <c r="G1001" i="20"/>
  <c r="D953" i="20"/>
  <c r="C937" i="20"/>
  <c r="E913" i="20"/>
  <c r="B896" i="11"/>
  <c r="R896" i="11" s="1"/>
  <c r="J857" i="20"/>
  <c r="H841" i="20"/>
  <c r="F833" i="20"/>
  <c r="A809" i="20"/>
  <c r="I761" i="20"/>
  <c r="I729" i="20"/>
  <c r="E665" i="20"/>
  <c r="A617" i="20"/>
  <c r="D593" i="20"/>
  <c r="J545" i="20"/>
  <c r="B521" i="20"/>
  <c r="F513" i="20"/>
  <c r="C449" i="20"/>
  <c r="B456" i="11"/>
  <c r="R456" i="11" s="1"/>
  <c r="E417" i="20"/>
  <c r="J401" i="20"/>
  <c r="B393" i="20"/>
  <c r="B408" i="11"/>
  <c r="R408" i="11" s="1"/>
  <c r="D353" i="20"/>
  <c r="C345" i="20"/>
  <c r="D316" i="20"/>
  <c r="B252" i="11"/>
  <c r="R252" i="11" s="1"/>
  <c r="H180" i="20"/>
  <c r="I174" i="20"/>
  <c r="B184" i="11"/>
  <c r="R184" i="11" s="1"/>
  <c r="C80" i="20"/>
  <c r="H74" i="20"/>
  <c r="B61" i="20"/>
  <c r="B59" i="11"/>
  <c r="R59" i="11" s="1"/>
  <c r="J22" i="20"/>
  <c r="D3308" i="20"/>
  <c r="D3292" i="20"/>
  <c r="D3284" i="20"/>
  <c r="F3260" i="20"/>
  <c r="E3244" i="20"/>
  <c r="F3236" i="20"/>
  <c r="F3220" i="20"/>
  <c r="H3196" i="20"/>
  <c r="D3172" i="20"/>
  <c r="G3076" i="20"/>
  <c r="E3068" i="20"/>
  <c r="D3044" i="20"/>
  <c r="H3028" i="20"/>
  <c r="B2964" i="20"/>
  <c r="D2948" i="20"/>
  <c r="F2896" i="20"/>
  <c r="I2877" i="20"/>
  <c r="A2858" i="20"/>
  <c r="E2832" i="20"/>
  <c r="E2813" i="20"/>
  <c r="J2794" i="20"/>
  <c r="F2787" i="20"/>
  <c r="H2768" i="20"/>
  <c r="A2749" i="20"/>
  <c r="J2730" i="20"/>
  <c r="H2704" i="20"/>
  <c r="I2685" i="20"/>
  <c r="B2666" i="20"/>
  <c r="H2640" i="20"/>
  <c r="B2621" i="20"/>
  <c r="B2633" i="11"/>
  <c r="R2633" i="11" s="1"/>
  <c r="F2568" i="20"/>
  <c r="B2586" i="11"/>
  <c r="R2586" i="11" s="1"/>
  <c r="E2536" i="20"/>
  <c r="J2529" i="20"/>
  <c r="G2510" i="20"/>
  <c r="G2503" i="20"/>
  <c r="B2446" i="20"/>
  <c r="F2426" i="20"/>
  <c r="F2394" i="20"/>
  <c r="B2418" i="11"/>
  <c r="R2418" i="11" s="1"/>
  <c r="B2336" i="20"/>
  <c r="J2330" i="20"/>
  <c r="J2323" i="20"/>
  <c r="B2317" i="20"/>
  <c r="B2303" i="11"/>
  <c r="R2303" i="11" s="1"/>
  <c r="A2266" i="20"/>
  <c r="B2290" i="11"/>
  <c r="R2290" i="11" s="1"/>
  <c r="J2208" i="20"/>
  <c r="F2202" i="20"/>
  <c r="B2226" i="11"/>
  <c r="R2226" i="11" s="1"/>
  <c r="D2175" i="20"/>
  <c r="D2143" i="20"/>
  <c r="H2105" i="20"/>
  <c r="I2079" i="20"/>
  <c r="A2047" i="20"/>
  <c r="B2015" i="20"/>
  <c r="E1983" i="20"/>
  <c r="B1995" i="11"/>
  <c r="R1995" i="11" s="1"/>
  <c r="G1958" i="20"/>
  <c r="C1926" i="20"/>
  <c r="H1919" i="20"/>
  <c r="F1887" i="20"/>
  <c r="I1855" i="20"/>
  <c r="D1816" i="20"/>
  <c r="D1800" i="20"/>
  <c r="B1783" i="11"/>
  <c r="R1783" i="11" s="1"/>
  <c r="E1736" i="20"/>
  <c r="B1719" i="11"/>
  <c r="R1719" i="11" s="1"/>
  <c r="B1672" i="20"/>
  <c r="H1632" i="20"/>
  <c r="B1655" i="11"/>
  <c r="R1655" i="11" s="1"/>
  <c r="C1608" i="20"/>
  <c r="I1560" i="20"/>
  <c r="B1544" i="20"/>
  <c r="B1527" i="11"/>
  <c r="R1527" i="11" s="1"/>
  <c r="J1480" i="20"/>
  <c r="I1432" i="20"/>
  <c r="B1415" i="11"/>
  <c r="R1415" i="11" s="1"/>
  <c r="J1368" i="20"/>
  <c r="C1304" i="20"/>
  <c r="I1216" i="20"/>
  <c r="B1192" i="20"/>
  <c r="H1176" i="20"/>
  <c r="G1152" i="20"/>
  <c r="B1159" i="11"/>
  <c r="R1159" i="11" s="1"/>
  <c r="J1104" i="20"/>
  <c r="I1088" i="20"/>
  <c r="E1048" i="20"/>
  <c r="E1040" i="20"/>
  <c r="G1024" i="20"/>
  <c r="F976" i="20"/>
  <c r="D960" i="20"/>
  <c r="D920" i="20"/>
  <c r="G896" i="20"/>
  <c r="J832" i="20"/>
  <c r="B792" i="20"/>
  <c r="H776" i="20"/>
  <c r="H752" i="20"/>
  <c r="F712" i="20"/>
  <c r="J704" i="20"/>
  <c r="A688" i="20"/>
  <c r="J664" i="20"/>
  <c r="I648" i="20"/>
  <c r="F624" i="20"/>
  <c r="B615" i="11"/>
  <c r="R615" i="11" s="1"/>
  <c r="D560" i="20"/>
  <c r="B567" i="11"/>
  <c r="R567" i="11" s="1"/>
  <c r="J512" i="20"/>
  <c r="D496" i="20"/>
  <c r="C472" i="20"/>
  <c r="B487" i="11"/>
  <c r="R487" i="11" s="1"/>
  <c r="B479" i="11"/>
  <c r="R479" i="11" s="1"/>
  <c r="J432" i="20"/>
  <c r="B423" i="11"/>
  <c r="R423" i="11" s="1"/>
  <c r="I384" i="20"/>
  <c r="D352" i="20"/>
  <c r="B375" i="11"/>
  <c r="R375" i="11" s="1"/>
  <c r="E328" i="20"/>
  <c r="J322" i="20"/>
  <c r="A308" i="20"/>
  <c r="B311" i="11"/>
  <c r="R311" i="11" s="1"/>
  <c r="B274" i="20"/>
  <c r="G259" i="20"/>
  <c r="C234" i="20"/>
  <c r="I179" i="20"/>
  <c r="J152" i="20"/>
  <c r="H132" i="20"/>
  <c r="C126" i="20"/>
  <c r="C112" i="20"/>
  <c r="B92" i="20"/>
  <c r="D60" i="20"/>
  <c r="F40" i="20"/>
  <c r="H21" i="20"/>
  <c r="B8" i="20"/>
  <c r="C4195" i="20"/>
  <c r="D4195" i="20"/>
  <c r="E4195" i="20"/>
  <c r="F4195" i="20"/>
  <c r="J4195" i="20"/>
  <c r="G4195" i="20"/>
  <c r="H4195" i="20"/>
  <c r="A4195" i="20"/>
  <c r="I4195" i="20"/>
  <c r="B4195" i="20"/>
  <c r="A4193" i="20"/>
  <c r="I4193" i="20"/>
  <c r="B4193" i="20"/>
  <c r="J4193" i="20"/>
  <c r="C4193" i="20"/>
  <c r="D4193" i="20"/>
  <c r="E4193" i="20"/>
  <c r="F4193" i="20"/>
  <c r="G4193" i="20"/>
  <c r="H4193" i="20"/>
  <c r="A4185" i="20"/>
  <c r="I4185" i="20"/>
  <c r="B4185" i="20"/>
  <c r="J4185" i="20"/>
  <c r="C4185" i="20"/>
  <c r="D4185" i="20"/>
  <c r="E4185" i="20"/>
  <c r="F4185" i="20"/>
  <c r="G4185" i="20"/>
  <c r="H4185" i="20"/>
  <c r="A4177" i="20"/>
  <c r="I4177" i="20"/>
  <c r="B4177" i="20"/>
  <c r="J4177" i="20"/>
  <c r="C4177" i="20"/>
  <c r="D4177" i="20"/>
  <c r="E4177" i="20"/>
  <c r="F4177" i="20"/>
  <c r="G4177" i="20"/>
  <c r="H4177" i="20"/>
  <c r="A4169" i="20"/>
  <c r="I4169" i="20"/>
  <c r="B4169" i="20"/>
  <c r="J4169" i="20"/>
  <c r="C4169" i="20"/>
  <c r="D4169" i="20"/>
  <c r="E4169" i="20"/>
  <c r="F4169" i="20"/>
  <c r="G4169" i="20"/>
  <c r="H4169" i="20"/>
  <c r="A4161" i="20"/>
  <c r="I4161" i="20"/>
  <c r="B4161" i="20"/>
  <c r="J4161" i="20"/>
  <c r="C4161" i="20"/>
  <c r="D4161" i="20"/>
  <c r="E4161" i="20"/>
  <c r="F4161" i="20"/>
  <c r="G4161" i="20"/>
  <c r="H4161" i="20"/>
  <c r="A4153" i="20"/>
  <c r="I4153" i="20"/>
  <c r="B4153" i="20"/>
  <c r="J4153" i="20"/>
  <c r="C4153" i="20"/>
  <c r="D4153" i="20"/>
  <c r="E4153" i="20"/>
  <c r="F4153" i="20"/>
  <c r="G4153" i="20"/>
  <c r="H4153" i="20"/>
  <c r="A4145" i="20"/>
  <c r="I4145" i="20"/>
  <c r="B4145" i="20"/>
  <c r="J4145" i="20"/>
  <c r="C4145" i="20"/>
  <c r="D4145" i="20"/>
  <c r="E4145" i="20"/>
  <c r="F4145" i="20"/>
  <c r="G4145" i="20"/>
  <c r="H4145" i="20"/>
  <c r="A4137" i="20"/>
  <c r="I4137" i="20"/>
  <c r="B4137" i="20"/>
  <c r="J4137" i="20"/>
  <c r="C4137" i="20"/>
  <c r="D4137" i="20"/>
  <c r="E4137" i="20"/>
  <c r="F4137" i="20"/>
  <c r="G4137" i="20"/>
  <c r="H4137" i="20"/>
  <c r="A4129" i="20"/>
  <c r="I4129" i="20"/>
  <c r="B4129" i="20"/>
  <c r="J4129" i="20"/>
  <c r="C4129" i="20"/>
  <c r="D4129" i="20"/>
  <c r="E4129" i="20"/>
  <c r="F4129" i="20"/>
  <c r="G4129" i="20"/>
  <c r="H4129" i="20"/>
  <c r="A4121" i="20"/>
  <c r="I4121" i="20"/>
  <c r="B4121" i="20"/>
  <c r="J4121" i="20"/>
  <c r="C4121" i="20"/>
  <c r="D4121" i="20"/>
  <c r="E4121" i="20"/>
  <c r="F4121" i="20"/>
  <c r="G4121" i="20"/>
  <c r="H4121" i="20"/>
  <c r="A4113" i="20"/>
  <c r="I4113" i="20"/>
  <c r="B4113" i="20"/>
  <c r="J4113" i="20"/>
  <c r="C4113" i="20"/>
  <c r="D4113" i="20"/>
  <c r="E4113" i="20"/>
  <c r="F4113" i="20"/>
  <c r="G4113" i="20"/>
  <c r="H4113" i="20"/>
  <c r="A4105" i="20"/>
  <c r="I4105" i="20"/>
  <c r="B4105" i="20"/>
  <c r="J4105" i="20"/>
  <c r="C4105" i="20"/>
  <c r="D4105" i="20"/>
  <c r="E4105" i="20"/>
  <c r="F4105" i="20"/>
  <c r="G4105" i="20"/>
  <c r="H4105" i="20"/>
  <c r="A4097" i="20"/>
  <c r="I4097" i="20"/>
  <c r="B4097" i="20"/>
  <c r="J4097" i="20"/>
  <c r="C4097" i="20"/>
  <c r="D4097" i="20"/>
  <c r="E4097" i="20"/>
  <c r="F4097" i="20"/>
  <c r="G4097" i="20"/>
  <c r="H4097" i="20"/>
  <c r="A4089" i="20"/>
  <c r="I4089" i="20"/>
  <c r="B4089" i="20"/>
  <c r="J4089" i="20"/>
  <c r="C4089" i="20"/>
  <c r="D4089" i="20"/>
  <c r="E4089" i="20"/>
  <c r="F4089" i="20"/>
  <c r="G4089" i="20"/>
  <c r="H4089" i="20"/>
  <c r="A4081" i="20"/>
  <c r="I4081" i="20"/>
  <c r="B4081" i="20"/>
  <c r="J4081" i="20"/>
  <c r="C4081" i="20"/>
  <c r="D4081" i="20"/>
  <c r="E4081" i="20"/>
  <c r="F4081" i="20"/>
  <c r="G4081" i="20"/>
  <c r="H4081" i="20"/>
  <c r="A4073" i="20"/>
  <c r="I4073" i="20"/>
  <c r="B4073" i="20"/>
  <c r="J4073" i="20"/>
  <c r="C4073" i="20"/>
  <c r="D4073" i="20"/>
  <c r="E4073" i="20"/>
  <c r="F4073" i="20"/>
  <c r="G4073" i="20"/>
  <c r="H4073" i="20"/>
  <c r="A4065" i="20"/>
  <c r="I4065" i="20"/>
  <c r="B4065" i="20"/>
  <c r="J4065" i="20"/>
  <c r="C4065" i="20"/>
  <c r="D4065" i="20"/>
  <c r="E4065" i="20"/>
  <c r="F4065" i="20"/>
  <c r="G4065" i="20"/>
  <c r="H4065" i="20"/>
  <c r="A4057" i="20"/>
  <c r="I4057" i="20"/>
  <c r="B4057" i="20"/>
  <c r="J4057" i="20"/>
  <c r="C4057" i="20"/>
  <c r="D4057" i="20"/>
  <c r="E4057" i="20"/>
  <c r="F4057" i="20"/>
  <c r="G4057" i="20"/>
  <c r="H4057" i="20"/>
  <c r="A4049" i="20"/>
  <c r="I4049" i="20"/>
  <c r="B4049" i="20"/>
  <c r="J4049" i="20"/>
  <c r="C4049" i="20"/>
  <c r="D4049" i="20"/>
  <c r="E4049" i="20"/>
  <c r="F4049" i="20"/>
  <c r="G4049" i="20"/>
  <c r="H4049" i="20"/>
  <c r="A4041" i="20"/>
  <c r="I4041" i="20"/>
  <c r="B4041" i="20"/>
  <c r="J4041" i="20"/>
  <c r="C4041" i="20"/>
  <c r="D4041" i="20"/>
  <c r="E4041" i="20"/>
  <c r="F4041" i="20"/>
  <c r="G4041" i="20"/>
  <c r="H4041" i="20"/>
  <c r="A4033" i="20"/>
  <c r="I4033" i="20"/>
  <c r="B4033" i="20"/>
  <c r="J4033" i="20"/>
  <c r="C4033" i="20"/>
  <c r="D4033" i="20"/>
  <c r="E4033" i="20"/>
  <c r="F4033" i="20"/>
  <c r="G4033" i="20"/>
  <c r="H4033" i="20"/>
  <c r="B4056" i="11"/>
  <c r="R4056" i="11" s="1"/>
  <c r="A4025" i="20"/>
  <c r="I4025" i="20"/>
  <c r="B4025" i="20"/>
  <c r="J4025" i="20"/>
  <c r="C4025" i="20"/>
  <c r="D4025" i="20"/>
  <c r="E4025" i="20"/>
  <c r="F4025" i="20"/>
  <c r="G4025" i="20"/>
  <c r="H4025" i="20"/>
  <c r="B4048" i="11"/>
  <c r="R4048" i="11" s="1"/>
  <c r="A4017" i="20"/>
  <c r="I4017" i="20"/>
  <c r="B4017" i="20"/>
  <c r="J4017" i="20"/>
  <c r="C4017" i="20"/>
  <c r="D4017" i="20"/>
  <c r="E4017" i="20"/>
  <c r="F4017" i="20"/>
  <c r="G4017" i="20"/>
  <c r="H4017" i="20"/>
  <c r="B4040" i="11"/>
  <c r="R4040" i="11" s="1"/>
  <c r="A4009" i="20"/>
  <c r="I4009" i="20"/>
  <c r="B4009" i="20"/>
  <c r="J4009" i="20"/>
  <c r="C4009" i="20"/>
  <c r="D4009" i="20"/>
  <c r="E4009" i="20"/>
  <c r="F4009" i="20"/>
  <c r="G4009" i="20"/>
  <c r="H4009" i="20"/>
  <c r="B4032" i="11"/>
  <c r="R4032" i="11" s="1"/>
  <c r="A4001" i="20"/>
  <c r="I4001" i="20"/>
  <c r="B4001" i="20"/>
  <c r="J4001" i="20"/>
  <c r="C4001" i="20"/>
  <c r="D4001" i="20"/>
  <c r="E4001" i="20"/>
  <c r="F4001" i="20"/>
  <c r="G4001" i="20"/>
  <c r="H4001" i="20"/>
  <c r="B4024" i="11"/>
  <c r="R4024" i="11" s="1"/>
  <c r="A3993" i="20"/>
  <c r="I3993" i="20"/>
  <c r="B3993" i="20"/>
  <c r="J3993" i="20"/>
  <c r="C3993" i="20"/>
  <c r="D3993" i="20"/>
  <c r="E3993" i="20"/>
  <c r="F3993" i="20"/>
  <c r="G3993" i="20"/>
  <c r="H3993" i="20"/>
  <c r="B4016" i="11"/>
  <c r="R4016" i="11" s="1"/>
  <c r="A3985" i="20"/>
  <c r="I3985" i="20"/>
  <c r="B3985" i="20"/>
  <c r="J3985" i="20"/>
  <c r="C3985" i="20"/>
  <c r="D3985" i="20"/>
  <c r="E3985" i="20"/>
  <c r="F3985" i="20"/>
  <c r="G3985" i="20"/>
  <c r="H3985" i="20"/>
  <c r="B4008" i="11"/>
  <c r="R4008" i="11" s="1"/>
  <c r="A3977" i="20"/>
  <c r="I3977" i="20"/>
  <c r="B3977" i="20"/>
  <c r="J3977" i="20"/>
  <c r="C3977" i="20"/>
  <c r="D3977" i="20"/>
  <c r="E3977" i="20"/>
  <c r="F3977" i="20"/>
  <c r="G3977" i="20"/>
  <c r="H3977" i="20"/>
  <c r="B4000" i="11"/>
  <c r="R4000" i="11" s="1"/>
  <c r="A3969" i="20"/>
  <c r="I3969" i="20"/>
  <c r="B3969" i="20"/>
  <c r="J3969" i="20"/>
  <c r="C3969" i="20"/>
  <c r="D3969" i="20"/>
  <c r="E3969" i="20"/>
  <c r="F3969" i="20"/>
  <c r="G3969" i="20"/>
  <c r="H3969" i="20"/>
  <c r="B3992" i="11"/>
  <c r="R3992" i="11" s="1"/>
  <c r="A3961" i="20"/>
  <c r="I3961" i="20"/>
  <c r="B3961" i="20"/>
  <c r="J3961" i="20"/>
  <c r="C3961" i="20"/>
  <c r="D3961" i="20"/>
  <c r="E3961" i="20"/>
  <c r="F3961" i="20"/>
  <c r="G3961" i="20"/>
  <c r="H3961" i="20"/>
  <c r="B3984" i="11"/>
  <c r="R3984" i="11" s="1"/>
  <c r="A3953" i="20"/>
  <c r="I3953" i="20"/>
  <c r="B3953" i="20"/>
  <c r="J3953" i="20"/>
  <c r="C3953" i="20"/>
  <c r="D3953" i="20"/>
  <c r="E3953" i="20"/>
  <c r="F3953" i="20"/>
  <c r="G3953" i="20"/>
  <c r="H3953" i="20"/>
  <c r="B3976" i="11"/>
  <c r="R3976" i="11" s="1"/>
  <c r="A3945" i="20"/>
  <c r="I3945" i="20"/>
  <c r="B3945" i="20"/>
  <c r="J3945" i="20"/>
  <c r="C3945" i="20"/>
  <c r="D3945" i="20"/>
  <c r="E3945" i="20"/>
  <c r="F3945" i="20"/>
  <c r="G3945" i="20"/>
  <c r="H3945" i="20"/>
  <c r="B3968" i="11"/>
  <c r="R3968" i="11" s="1"/>
  <c r="A3937" i="20"/>
  <c r="I3937" i="20"/>
  <c r="B3937" i="20"/>
  <c r="J3937" i="20"/>
  <c r="C3937" i="20"/>
  <c r="D3937" i="20"/>
  <c r="E3937" i="20"/>
  <c r="F3937" i="20"/>
  <c r="G3937" i="20"/>
  <c r="H3937" i="20"/>
  <c r="B3960" i="11"/>
  <c r="R3960" i="11" s="1"/>
  <c r="A3929" i="20"/>
  <c r="I3929" i="20"/>
  <c r="B3929" i="20"/>
  <c r="J3929" i="20"/>
  <c r="C3929" i="20"/>
  <c r="D3929" i="20"/>
  <c r="E3929" i="20"/>
  <c r="F3929" i="20"/>
  <c r="G3929" i="20"/>
  <c r="H3929" i="20"/>
  <c r="B3952" i="11"/>
  <c r="R3952" i="11" s="1"/>
  <c r="A3921" i="20"/>
  <c r="I3921" i="20"/>
  <c r="B3921" i="20"/>
  <c r="J3921" i="20"/>
  <c r="C3921" i="20"/>
  <c r="D3921" i="20"/>
  <c r="E3921" i="20"/>
  <c r="F3921" i="20"/>
  <c r="G3921" i="20"/>
  <c r="H3921" i="20"/>
  <c r="B3944" i="11"/>
  <c r="R3944" i="11" s="1"/>
  <c r="A3913" i="20"/>
  <c r="I3913" i="20"/>
  <c r="B3913" i="20"/>
  <c r="J3913" i="20"/>
  <c r="C3913" i="20"/>
  <c r="D3913" i="20"/>
  <c r="E3913" i="20"/>
  <c r="F3913" i="20"/>
  <c r="G3913" i="20"/>
  <c r="H3913" i="20"/>
  <c r="B3936" i="11"/>
  <c r="R3936" i="11" s="1"/>
  <c r="A3905" i="20"/>
  <c r="I3905" i="20"/>
  <c r="B3905" i="20"/>
  <c r="J3905" i="20"/>
  <c r="C3905" i="20"/>
  <c r="D3905" i="20"/>
  <c r="E3905" i="20"/>
  <c r="F3905" i="20"/>
  <c r="G3905" i="20"/>
  <c r="H3905" i="20"/>
  <c r="B3928" i="11"/>
  <c r="R3928" i="11" s="1"/>
  <c r="A3897" i="20"/>
  <c r="I3897" i="20"/>
  <c r="B3897" i="20"/>
  <c r="J3897" i="20"/>
  <c r="C3897" i="20"/>
  <c r="D3897" i="20"/>
  <c r="E3897" i="20"/>
  <c r="F3897" i="20"/>
  <c r="G3897" i="20"/>
  <c r="H3897" i="20"/>
  <c r="B3920" i="11"/>
  <c r="R3920" i="11" s="1"/>
  <c r="A3889" i="20"/>
  <c r="I3889" i="20"/>
  <c r="B3889" i="20"/>
  <c r="J3889" i="20"/>
  <c r="C3889" i="20"/>
  <c r="D3889" i="20"/>
  <c r="E3889" i="20"/>
  <c r="F3889" i="20"/>
  <c r="G3889" i="20"/>
  <c r="H3889" i="20"/>
  <c r="B3912" i="11"/>
  <c r="R3912" i="11" s="1"/>
  <c r="A3881" i="20"/>
  <c r="I3881" i="20"/>
  <c r="B3881" i="20"/>
  <c r="J3881" i="20"/>
  <c r="C3881" i="20"/>
  <c r="D3881" i="20"/>
  <c r="E3881" i="20"/>
  <c r="F3881" i="20"/>
  <c r="G3881" i="20"/>
  <c r="H3881" i="20"/>
  <c r="B3904" i="11"/>
  <c r="R3904" i="11" s="1"/>
  <c r="B3873" i="20"/>
  <c r="J3873" i="20"/>
  <c r="C3873" i="20"/>
  <c r="D3873" i="20"/>
  <c r="E3873" i="20"/>
  <c r="F3873" i="20"/>
  <c r="G3873" i="20"/>
  <c r="H3873" i="20"/>
  <c r="A3873" i="20"/>
  <c r="I3873" i="20"/>
  <c r="B3896" i="11"/>
  <c r="R3896" i="11" s="1"/>
  <c r="B3865" i="20"/>
  <c r="J3865" i="20"/>
  <c r="C3865" i="20"/>
  <c r="D3865" i="20"/>
  <c r="E3865" i="20"/>
  <c r="F3865" i="20"/>
  <c r="G3865" i="20"/>
  <c r="H3865" i="20"/>
  <c r="A3865" i="20"/>
  <c r="I3865" i="20"/>
  <c r="B3888" i="11"/>
  <c r="R3888" i="11" s="1"/>
  <c r="B3857" i="20"/>
  <c r="J3857" i="20"/>
  <c r="C3857" i="20"/>
  <c r="D3857" i="20"/>
  <c r="E3857" i="20"/>
  <c r="F3857" i="20"/>
  <c r="G3857" i="20"/>
  <c r="H3857" i="20"/>
  <c r="A3857" i="20"/>
  <c r="I3857" i="20"/>
  <c r="B3880" i="11"/>
  <c r="R3880" i="11" s="1"/>
  <c r="B3849" i="20"/>
  <c r="J3849" i="20"/>
  <c r="C3849" i="20"/>
  <c r="D3849" i="20"/>
  <c r="E3849" i="20"/>
  <c r="F3849" i="20"/>
  <c r="G3849" i="20"/>
  <c r="H3849" i="20"/>
  <c r="A3849" i="20"/>
  <c r="I3849" i="20"/>
  <c r="B3872" i="11"/>
  <c r="R3872" i="11" s="1"/>
  <c r="B3841" i="20"/>
  <c r="J3841" i="20"/>
  <c r="C3841" i="20"/>
  <c r="D3841" i="20"/>
  <c r="E3841" i="20"/>
  <c r="F3841" i="20"/>
  <c r="G3841" i="20"/>
  <c r="H3841" i="20"/>
  <c r="A3841" i="20"/>
  <c r="I3841" i="20"/>
  <c r="B3833" i="20"/>
  <c r="J3833" i="20"/>
  <c r="C3833" i="20"/>
  <c r="D3833" i="20"/>
  <c r="E3833" i="20"/>
  <c r="F3833" i="20"/>
  <c r="G3833" i="20"/>
  <c r="H3833" i="20"/>
  <c r="A3833" i="20"/>
  <c r="I3833" i="20"/>
  <c r="B3825" i="20"/>
  <c r="J3825" i="20"/>
  <c r="C3825" i="20"/>
  <c r="D3825" i="20"/>
  <c r="E3825" i="20"/>
  <c r="F3825" i="20"/>
  <c r="G3825" i="20"/>
  <c r="H3825" i="20"/>
  <c r="A3825" i="20"/>
  <c r="I3825" i="20"/>
  <c r="B3817" i="20"/>
  <c r="J3817" i="20"/>
  <c r="C3817" i="20"/>
  <c r="D3817" i="20"/>
  <c r="E3817" i="20"/>
  <c r="F3817" i="20"/>
  <c r="G3817" i="20"/>
  <c r="H3817" i="20"/>
  <c r="A3817" i="20"/>
  <c r="I3817" i="20"/>
  <c r="B3809" i="20"/>
  <c r="J3809" i="20"/>
  <c r="C3809" i="20"/>
  <c r="D3809" i="20"/>
  <c r="E3809" i="20"/>
  <c r="F3809" i="20"/>
  <c r="G3809" i="20"/>
  <c r="H3809" i="20"/>
  <c r="A3809" i="20"/>
  <c r="I3809" i="20"/>
  <c r="B3801" i="20"/>
  <c r="J3801" i="20"/>
  <c r="C3801" i="20"/>
  <c r="D3801" i="20"/>
  <c r="E3801" i="20"/>
  <c r="F3801" i="20"/>
  <c r="G3801" i="20"/>
  <c r="H3801" i="20"/>
  <c r="A3801" i="20"/>
  <c r="I3801" i="20"/>
  <c r="B3793" i="20"/>
  <c r="J3793" i="20"/>
  <c r="C3793" i="20"/>
  <c r="D3793" i="20"/>
  <c r="E3793" i="20"/>
  <c r="F3793" i="20"/>
  <c r="G3793" i="20"/>
  <c r="H3793" i="20"/>
  <c r="A3793" i="20"/>
  <c r="I3793" i="20"/>
  <c r="B3785" i="20"/>
  <c r="J3785" i="20"/>
  <c r="C3785" i="20"/>
  <c r="D3785" i="20"/>
  <c r="E3785" i="20"/>
  <c r="F3785" i="20"/>
  <c r="G3785" i="20"/>
  <c r="H3785" i="20"/>
  <c r="A3785" i="20"/>
  <c r="I3785" i="20"/>
  <c r="B3777" i="20"/>
  <c r="J3777" i="20"/>
  <c r="C3777" i="20"/>
  <c r="D3777" i="20"/>
  <c r="E3777" i="20"/>
  <c r="F3777" i="20"/>
  <c r="G3777" i="20"/>
  <c r="H3777" i="20"/>
  <c r="A3777" i="20"/>
  <c r="I3777" i="20"/>
  <c r="B3769" i="20"/>
  <c r="J3769" i="20"/>
  <c r="C3769" i="20"/>
  <c r="D3769" i="20"/>
  <c r="E3769" i="20"/>
  <c r="F3769" i="20"/>
  <c r="G3769" i="20"/>
  <c r="H3769" i="20"/>
  <c r="A3769" i="20"/>
  <c r="I3769" i="20"/>
  <c r="B3761" i="20"/>
  <c r="J3761" i="20"/>
  <c r="C3761" i="20"/>
  <c r="D3761" i="20"/>
  <c r="E3761" i="20"/>
  <c r="F3761" i="20"/>
  <c r="G3761" i="20"/>
  <c r="H3761" i="20"/>
  <c r="A3761" i="20"/>
  <c r="I3761" i="20"/>
  <c r="B3753" i="20"/>
  <c r="J3753" i="20"/>
  <c r="C3753" i="20"/>
  <c r="D3753" i="20"/>
  <c r="E3753" i="20"/>
  <c r="F3753" i="20"/>
  <c r="G3753" i="20"/>
  <c r="H3753" i="20"/>
  <c r="A3753" i="20"/>
  <c r="I3753" i="20"/>
  <c r="B3745" i="20"/>
  <c r="J3745" i="20"/>
  <c r="C3745" i="20"/>
  <c r="D3745" i="20"/>
  <c r="E3745" i="20"/>
  <c r="F3745" i="20"/>
  <c r="G3745" i="20"/>
  <c r="H3745" i="20"/>
  <c r="A3745" i="20"/>
  <c r="I3745" i="20"/>
  <c r="B3737" i="20"/>
  <c r="J3737" i="20"/>
  <c r="C3737" i="20"/>
  <c r="D3737" i="20"/>
  <c r="E3737" i="20"/>
  <c r="F3737" i="20"/>
  <c r="G3737" i="20"/>
  <c r="H3737" i="20"/>
  <c r="A3737" i="20"/>
  <c r="I3737" i="20"/>
  <c r="B3729" i="20"/>
  <c r="J3729" i="20"/>
  <c r="C3729" i="20"/>
  <c r="D3729" i="20"/>
  <c r="E3729" i="20"/>
  <c r="F3729" i="20"/>
  <c r="G3729" i="20"/>
  <c r="H3729" i="20"/>
  <c r="A3729" i="20"/>
  <c r="I3729" i="20"/>
  <c r="B3721" i="20"/>
  <c r="J3721" i="20"/>
  <c r="C3721" i="20"/>
  <c r="D3721" i="20"/>
  <c r="E3721" i="20"/>
  <c r="F3721" i="20"/>
  <c r="G3721" i="20"/>
  <c r="H3721" i="20"/>
  <c r="A3721" i="20"/>
  <c r="I3721" i="20"/>
  <c r="B3713" i="20"/>
  <c r="J3713" i="20"/>
  <c r="C3713" i="20"/>
  <c r="D3713" i="20"/>
  <c r="E3713" i="20"/>
  <c r="F3713" i="20"/>
  <c r="G3713" i="20"/>
  <c r="H3713" i="20"/>
  <c r="A3713" i="20"/>
  <c r="I3713" i="20"/>
  <c r="B3705" i="20"/>
  <c r="J3705" i="20"/>
  <c r="C3705" i="20"/>
  <c r="D3705" i="20"/>
  <c r="E3705" i="20"/>
  <c r="F3705" i="20"/>
  <c r="G3705" i="20"/>
  <c r="H3705" i="20"/>
  <c r="A3705" i="20"/>
  <c r="I3705" i="20"/>
  <c r="B3697" i="20"/>
  <c r="J3697" i="20"/>
  <c r="C3697" i="20"/>
  <c r="D3697" i="20"/>
  <c r="E3697" i="20"/>
  <c r="F3697" i="20"/>
  <c r="G3697" i="20"/>
  <c r="H3697" i="20"/>
  <c r="A3697" i="20"/>
  <c r="I3697" i="20"/>
  <c r="B3689" i="20"/>
  <c r="J3689" i="20"/>
  <c r="C3689" i="20"/>
  <c r="D3689" i="20"/>
  <c r="E3689" i="20"/>
  <c r="F3689" i="20"/>
  <c r="G3689" i="20"/>
  <c r="H3689" i="20"/>
  <c r="A3689" i="20"/>
  <c r="I3689" i="20"/>
  <c r="B3681" i="20"/>
  <c r="J3681" i="20"/>
  <c r="C3681" i="20"/>
  <c r="D3681" i="20"/>
  <c r="E3681" i="20"/>
  <c r="F3681" i="20"/>
  <c r="G3681" i="20"/>
  <c r="H3681" i="20"/>
  <c r="A3681" i="20"/>
  <c r="I3681" i="20"/>
  <c r="B3673" i="20"/>
  <c r="J3673" i="20"/>
  <c r="C3673" i="20"/>
  <c r="D3673" i="20"/>
  <c r="E3673" i="20"/>
  <c r="F3673" i="20"/>
  <c r="G3673" i="20"/>
  <c r="H3673" i="20"/>
  <c r="A3673" i="20"/>
  <c r="I3673" i="20"/>
  <c r="B3665" i="20"/>
  <c r="J3665" i="20"/>
  <c r="C3665" i="20"/>
  <c r="D3665" i="20"/>
  <c r="E3665" i="20"/>
  <c r="F3665" i="20"/>
  <c r="G3665" i="20"/>
  <c r="H3665" i="20"/>
  <c r="A3665" i="20"/>
  <c r="I3665" i="20"/>
  <c r="B3657" i="20"/>
  <c r="J3657" i="20"/>
  <c r="C3657" i="20"/>
  <c r="D3657" i="20"/>
  <c r="E3657" i="20"/>
  <c r="F3657" i="20"/>
  <c r="G3657" i="20"/>
  <c r="H3657" i="20"/>
  <c r="A3657" i="20"/>
  <c r="I3657" i="20"/>
  <c r="B3649" i="20"/>
  <c r="J3649" i="20"/>
  <c r="C3649" i="20"/>
  <c r="D3649" i="20"/>
  <c r="E3649" i="20"/>
  <c r="F3649" i="20"/>
  <c r="G3649" i="20"/>
  <c r="H3649" i="20"/>
  <c r="A3649" i="20"/>
  <c r="I3649" i="20"/>
  <c r="B3641" i="20"/>
  <c r="J3641" i="20"/>
  <c r="C3641" i="20"/>
  <c r="D3641" i="20"/>
  <c r="E3641" i="20"/>
  <c r="F3641" i="20"/>
  <c r="G3641" i="20"/>
  <c r="H3641" i="20"/>
  <c r="A3641" i="20"/>
  <c r="I3641" i="20"/>
  <c r="B3633" i="20"/>
  <c r="J3633" i="20"/>
  <c r="C3633" i="20"/>
  <c r="D3633" i="20"/>
  <c r="E3633" i="20"/>
  <c r="F3633" i="20"/>
  <c r="G3633" i="20"/>
  <c r="H3633" i="20"/>
  <c r="A3633" i="20"/>
  <c r="I3633" i="20"/>
  <c r="B3625" i="20"/>
  <c r="J3625" i="20"/>
  <c r="C3625" i="20"/>
  <c r="D3625" i="20"/>
  <c r="E3625" i="20"/>
  <c r="F3625" i="20"/>
  <c r="G3625" i="20"/>
  <c r="H3625" i="20"/>
  <c r="A3625" i="20"/>
  <c r="I3625" i="20"/>
  <c r="B3617" i="20"/>
  <c r="J3617" i="20"/>
  <c r="C3617" i="20"/>
  <c r="D3617" i="20"/>
  <c r="E3617" i="20"/>
  <c r="F3617" i="20"/>
  <c r="G3617" i="20"/>
  <c r="H3617" i="20"/>
  <c r="A3617" i="20"/>
  <c r="I3617" i="20"/>
  <c r="B3609" i="20"/>
  <c r="J3609" i="20"/>
  <c r="C3609" i="20"/>
  <c r="D3609" i="20"/>
  <c r="E3609" i="20"/>
  <c r="F3609" i="20"/>
  <c r="G3609" i="20"/>
  <c r="H3609" i="20"/>
  <c r="A3609" i="20"/>
  <c r="I3609" i="20"/>
  <c r="B3601" i="20"/>
  <c r="J3601" i="20"/>
  <c r="C3601" i="20"/>
  <c r="D3601" i="20"/>
  <c r="E3601" i="20"/>
  <c r="F3601" i="20"/>
  <c r="G3601" i="20"/>
  <c r="H3601" i="20"/>
  <c r="A3601" i="20"/>
  <c r="I3601" i="20"/>
  <c r="B3593" i="20"/>
  <c r="J3593" i="20"/>
  <c r="C3593" i="20"/>
  <c r="D3593" i="20"/>
  <c r="E3593" i="20"/>
  <c r="F3593" i="20"/>
  <c r="G3593" i="20"/>
  <c r="H3593" i="20"/>
  <c r="A3593" i="20"/>
  <c r="I3593" i="20"/>
  <c r="B3585" i="20"/>
  <c r="J3585" i="20"/>
  <c r="C3585" i="20"/>
  <c r="D3585" i="20"/>
  <c r="E3585" i="20"/>
  <c r="F3585" i="20"/>
  <c r="G3585" i="20"/>
  <c r="H3585" i="20"/>
  <c r="A3585" i="20"/>
  <c r="I3585" i="20"/>
  <c r="B3577" i="20"/>
  <c r="J3577" i="20"/>
  <c r="C3577" i="20"/>
  <c r="D3577" i="20"/>
  <c r="E3577" i="20"/>
  <c r="F3577" i="20"/>
  <c r="G3577" i="20"/>
  <c r="H3577" i="20"/>
  <c r="A3577" i="20"/>
  <c r="I3577" i="20"/>
  <c r="B3569" i="20"/>
  <c r="J3569" i="20"/>
  <c r="C3569" i="20"/>
  <c r="D3569" i="20"/>
  <c r="E3569" i="20"/>
  <c r="F3569" i="20"/>
  <c r="G3569" i="20"/>
  <c r="H3569" i="20"/>
  <c r="A3569" i="20"/>
  <c r="I3569" i="20"/>
  <c r="B3561" i="20"/>
  <c r="J3561" i="20"/>
  <c r="C3561" i="20"/>
  <c r="D3561" i="20"/>
  <c r="E3561" i="20"/>
  <c r="F3561" i="20"/>
  <c r="G3561" i="20"/>
  <c r="H3561" i="20"/>
  <c r="A3561" i="20"/>
  <c r="I3561" i="20"/>
  <c r="B3553" i="20"/>
  <c r="J3553" i="20"/>
  <c r="C3553" i="20"/>
  <c r="D3553" i="20"/>
  <c r="E3553" i="20"/>
  <c r="F3553" i="20"/>
  <c r="G3553" i="20"/>
  <c r="H3553" i="20"/>
  <c r="A3553" i="20"/>
  <c r="I3553" i="20"/>
  <c r="B3545" i="20"/>
  <c r="J3545" i="20"/>
  <c r="C3545" i="20"/>
  <c r="D3545" i="20"/>
  <c r="E3545" i="20"/>
  <c r="F3545" i="20"/>
  <c r="G3545" i="20"/>
  <c r="H3545" i="20"/>
  <c r="A3545" i="20"/>
  <c r="I3545" i="20"/>
  <c r="B3537" i="20"/>
  <c r="J3537" i="20"/>
  <c r="C3537" i="20"/>
  <c r="D3537" i="20"/>
  <c r="E3537" i="20"/>
  <c r="F3537" i="20"/>
  <c r="G3537" i="20"/>
  <c r="H3537" i="20"/>
  <c r="A3537" i="20"/>
  <c r="I3537" i="20"/>
  <c r="B3529" i="20"/>
  <c r="J3529" i="20"/>
  <c r="C3529" i="20"/>
  <c r="D3529" i="20"/>
  <c r="E3529" i="20"/>
  <c r="F3529" i="20"/>
  <c r="G3529" i="20"/>
  <c r="H3529" i="20"/>
  <c r="A3529" i="20"/>
  <c r="I3529" i="20"/>
  <c r="B3521" i="20"/>
  <c r="J3521" i="20"/>
  <c r="C3521" i="20"/>
  <c r="D3521" i="20"/>
  <c r="E3521" i="20"/>
  <c r="F3521" i="20"/>
  <c r="G3521" i="20"/>
  <c r="H3521" i="20"/>
  <c r="A3521" i="20"/>
  <c r="I3521" i="20"/>
  <c r="B3513" i="20"/>
  <c r="J3513" i="20"/>
  <c r="C3513" i="20"/>
  <c r="D3513" i="20"/>
  <c r="E3513" i="20"/>
  <c r="F3513" i="20"/>
  <c r="G3513" i="20"/>
  <c r="H3513" i="20"/>
  <c r="A3513" i="20"/>
  <c r="I3513" i="20"/>
  <c r="B3505" i="20"/>
  <c r="J3505" i="20"/>
  <c r="C3505" i="20"/>
  <c r="D3505" i="20"/>
  <c r="E3505" i="20"/>
  <c r="F3505" i="20"/>
  <c r="G3505" i="20"/>
  <c r="H3505" i="20"/>
  <c r="A3505" i="20"/>
  <c r="I3505" i="20"/>
  <c r="B3497" i="20"/>
  <c r="J3497" i="20"/>
  <c r="C3497" i="20"/>
  <c r="D3497" i="20"/>
  <c r="E3497" i="20"/>
  <c r="F3497" i="20"/>
  <c r="G3497" i="20"/>
  <c r="H3497" i="20"/>
  <c r="A3497" i="20"/>
  <c r="I3497" i="20"/>
  <c r="B3489" i="20"/>
  <c r="J3489" i="20"/>
  <c r="C3489" i="20"/>
  <c r="D3489" i="20"/>
  <c r="E3489" i="20"/>
  <c r="F3489" i="20"/>
  <c r="G3489" i="20"/>
  <c r="H3489" i="20"/>
  <c r="A3489" i="20"/>
  <c r="I3489" i="20"/>
  <c r="B3481" i="20"/>
  <c r="J3481" i="20"/>
  <c r="C3481" i="20"/>
  <c r="D3481" i="20"/>
  <c r="E3481" i="20"/>
  <c r="F3481" i="20"/>
  <c r="G3481" i="20"/>
  <c r="H3481" i="20"/>
  <c r="A3481" i="20"/>
  <c r="I3481" i="20"/>
  <c r="B3504" i="11"/>
  <c r="R3504" i="11" s="1"/>
  <c r="B3473" i="20"/>
  <c r="J3473" i="20"/>
  <c r="C3473" i="20"/>
  <c r="D3473" i="20"/>
  <c r="E3473" i="20"/>
  <c r="F3473" i="20"/>
  <c r="G3473" i="20"/>
  <c r="H3473" i="20"/>
  <c r="A3473" i="20"/>
  <c r="I3473" i="20"/>
  <c r="B3465" i="20"/>
  <c r="J3465" i="20"/>
  <c r="C3465" i="20"/>
  <c r="D3465" i="20"/>
  <c r="E3465" i="20"/>
  <c r="F3465" i="20"/>
  <c r="G3465" i="20"/>
  <c r="H3465" i="20"/>
  <c r="A3465" i="20"/>
  <c r="I3465" i="20"/>
  <c r="H3458" i="20"/>
  <c r="A3458" i="20"/>
  <c r="I3458" i="20"/>
  <c r="B3458" i="20"/>
  <c r="J3458" i="20"/>
  <c r="C3458" i="20"/>
  <c r="D3458" i="20"/>
  <c r="E3458" i="20"/>
  <c r="F3458" i="20"/>
  <c r="G3458" i="20"/>
  <c r="H3450" i="20"/>
  <c r="A3450" i="20"/>
  <c r="I3450" i="20"/>
  <c r="B3450" i="20"/>
  <c r="J3450" i="20"/>
  <c r="C3450" i="20"/>
  <c r="D3450" i="20"/>
  <c r="E3450" i="20"/>
  <c r="F3450" i="20"/>
  <c r="G3450" i="20"/>
  <c r="H3442" i="20"/>
  <c r="A3442" i="20"/>
  <c r="I3442" i="20"/>
  <c r="B3442" i="20"/>
  <c r="J3442" i="20"/>
  <c r="C3442" i="20"/>
  <c r="D3442" i="20"/>
  <c r="E3442" i="20"/>
  <c r="F3442" i="20"/>
  <c r="G3442" i="20"/>
  <c r="B3465" i="11"/>
  <c r="R3465" i="11" s="1"/>
  <c r="H3434" i="20"/>
  <c r="A3434" i="20"/>
  <c r="I3434" i="20"/>
  <c r="B3434" i="20"/>
  <c r="J3434" i="20"/>
  <c r="C3434" i="20"/>
  <c r="D3434" i="20"/>
  <c r="E3434" i="20"/>
  <c r="F3434" i="20"/>
  <c r="G3434" i="20"/>
  <c r="F3427" i="20"/>
  <c r="G3427" i="20"/>
  <c r="H3427" i="20"/>
  <c r="A3427" i="20"/>
  <c r="I3427" i="20"/>
  <c r="B3427" i="20"/>
  <c r="J3427" i="20"/>
  <c r="C3427" i="20"/>
  <c r="D3427" i="20"/>
  <c r="E3427" i="20"/>
  <c r="F3419" i="20"/>
  <c r="G3419" i="20"/>
  <c r="H3419" i="20"/>
  <c r="A3419" i="20"/>
  <c r="I3419" i="20"/>
  <c r="B3419" i="20"/>
  <c r="J3419" i="20"/>
  <c r="C3419" i="20"/>
  <c r="D3419" i="20"/>
  <c r="E3419" i="20"/>
  <c r="F3411" i="20"/>
  <c r="G3411" i="20"/>
  <c r="H3411" i="20"/>
  <c r="A3411" i="20"/>
  <c r="I3411" i="20"/>
  <c r="B3411" i="20"/>
  <c r="J3411" i="20"/>
  <c r="C3411" i="20"/>
  <c r="D3411" i="20"/>
  <c r="E3411" i="20"/>
  <c r="F3403" i="20"/>
  <c r="G3403" i="20"/>
  <c r="H3403" i="20"/>
  <c r="A3403" i="20"/>
  <c r="I3403" i="20"/>
  <c r="B3403" i="20"/>
  <c r="J3403" i="20"/>
  <c r="C3403" i="20"/>
  <c r="D3403" i="20"/>
  <c r="E3403" i="20"/>
  <c r="I3396" i="20"/>
  <c r="B3389" i="20"/>
  <c r="J3389" i="20"/>
  <c r="C3389" i="20"/>
  <c r="D3389" i="20"/>
  <c r="E3389" i="20"/>
  <c r="F3389" i="20"/>
  <c r="G3389" i="20"/>
  <c r="H3389" i="20"/>
  <c r="A3389" i="20"/>
  <c r="I3389" i="20"/>
  <c r="F3383" i="20"/>
  <c r="G3383" i="20"/>
  <c r="H3383" i="20"/>
  <c r="A3383" i="20"/>
  <c r="I3383" i="20"/>
  <c r="B3383" i="20"/>
  <c r="J3383" i="20"/>
  <c r="C3383" i="20"/>
  <c r="D3383" i="20"/>
  <c r="E3383" i="20"/>
  <c r="B3407" i="11"/>
  <c r="R3407" i="11" s="1"/>
  <c r="D3376" i="20"/>
  <c r="E3376" i="20"/>
  <c r="F3376" i="20"/>
  <c r="G3376" i="20"/>
  <c r="H3376" i="20"/>
  <c r="A3376" i="20"/>
  <c r="I3376" i="20"/>
  <c r="B3376" i="20"/>
  <c r="J3376" i="20"/>
  <c r="C3376" i="20"/>
  <c r="B3399" i="11"/>
  <c r="R3399" i="11" s="1"/>
  <c r="D3368" i="20"/>
  <c r="E3368" i="20"/>
  <c r="F3368" i="20"/>
  <c r="G3368" i="20"/>
  <c r="H3368" i="20"/>
  <c r="A3368" i="20"/>
  <c r="I3368" i="20"/>
  <c r="B3368" i="20"/>
  <c r="J3368" i="20"/>
  <c r="C3368" i="20"/>
  <c r="H3362" i="20"/>
  <c r="A3362" i="20"/>
  <c r="I3362" i="20"/>
  <c r="B3362" i="20"/>
  <c r="J3362" i="20"/>
  <c r="C3362" i="20"/>
  <c r="D3362" i="20"/>
  <c r="E3362" i="20"/>
  <c r="F3362" i="20"/>
  <c r="G3362" i="20"/>
  <c r="F3355" i="20"/>
  <c r="G3355" i="20"/>
  <c r="H3355" i="20"/>
  <c r="A3355" i="20"/>
  <c r="I3355" i="20"/>
  <c r="B3355" i="20"/>
  <c r="J3355" i="20"/>
  <c r="C3355" i="20"/>
  <c r="D3355" i="20"/>
  <c r="E3355" i="20"/>
  <c r="B3379" i="11"/>
  <c r="R3379" i="11" s="1"/>
  <c r="D3348" i="20"/>
  <c r="E3348" i="20"/>
  <c r="F3348" i="20"/>
  <c r="G3348" i="20"/>
  <c r="H3348" i="20"/>
  <c r="A3348" i="20"/>
  <c r="I3348" i="20"/>
  <c r="B3348" i="20"/>
  <c r="J3348" i="20"/>
  <c r="C3348" i="20"/>
  <c r="B3341" i="20"/>
  <c r="J3341" i="20"/>
  <c r="C3341" i="20"/>
  <c r="D3341" i="20"/>
  <c r="E3341" i="20"/>
  <c r="F3341" i="20"/>
  <c r="G3341" i="20"/>
  <c r="H3341" i="20"/>
  <c r="A3341" i="20"/>
  <c r="I3341" i="20"/>
  <c r="D3334" i="20"/>
  <c r="E3334" i="20"/>
  <c r="H3334" i="20"/>
  <c r="I3334" i="20"/>
  <c r="J3334" i="20"/>
  <c r="A3334" i="20"/>
  <c r="B3334" i="20"/>
  <c r="C3334" i="20"/>
  <c r="F3334" i="20"/>
  <c r="G3334" i="20"/>
  <c r="F3327" i="20"/>
  <c r="H3327" i="20"/>
  <c r="A3327" i="20"/>
  <c r="I3327" i="20"/>
  <c r="B3327" i="20"/>
  <c r="J3327" i="20"/>
  <c r="C3327" i="20"/>
  <c r="D3327" i="20"/>
  <c r="E3327" i="20"/>
  <c r="G3327" i="20"/>
  <c r="B3351" i="11"/>
  <c r="R3351" i="11" s="1"/>
  <c r="D3320" i="20"/>
  <c r="F3320" i="20"/>
  <c r="G3320" i="20"/>
  <c r="H3320" i="20"/>
  <c r="A3320" i="20"/>
  <c r="I3320" i="20"/>
  <c r="B3320" i="20"/>
  <c r="J3320" i="20"/>
  <c r="C3320" i="20"/>
  <c r="E3320" i="20"/>
  <c r="H3314" i="20"/>
  <c r="B3314" i="20"/>
  <c r="J3314" i="20"/>
  <c r="C3314" i="20"/>
  <c r="D3314" i="20"/>
  <c r="E3314" i="20"/>
  <c r="F3314" i="20"/>
  <c r="G3314" i="20"/>
  <c r="A3314" i="20"/>
  <c r="I3314" i="20"/>
  <c r="H3306" i="20"/>
  <c r="B3306" i="20"/>
  <c r="J3306" i="20"/>
  <c r="C3306" i="20"/>
  <c r="D3306" i="20"/>
  <c r="E3306" i="20"/>
  <c r="F3306" i="20"/>
  <c r="G3306" i="20"/>
  <c r="A3306" i="20"/>
  <c r="I3306" i="20"/>
  <c r="B3323" i="11"/>
  <c r="R3323" i="11" s="1"/>
  <c r="F3292" i="20"/>
  <c r="G3292" i="20"/>
  <c r="H3292" i="20"/>
  <c r="A3292" i="20"/>
  <c r="I3292" i="20"/>
  <c r="B3292" i="20"/>
  <c r="J3292" i="20"/>
  <c r="E3292" i="20"/>
  <c r="H3286" i="20"/>
  <c r="A3286" i="20"/>
  <c r="I3286" i="20"/>
  <c r="B3286" i="20"/>
  <c r="J3286" i="20"/>
  <c r="C3286" i="20"/>
  <c r="D3286" i="20"/>
  <c r="E3286" i="20"/>
  <c r="F3286" i="20"/>
  <c r="G3286" i="20"/>
  <c r="F3279" i="20"/>
  <c r="G3279" i="20"/>
  <c r="H3279" i="20"/>
  <c r="A3279" i="20"/>
  <c r="I3279" i="20"/>
  <c r="B3279" i="20"/>
  <c r="J3279" i="20"/>
  <c r="C3279" i="20"/>
  <c r="D3279" i="20"/>
  <c r="E3279" i="20"/>
  <c r="B3265" i="20"/>
  <c r="J3265" i="20"/>
  <c r="C3265" i="20"/>
  <c r="D3265" i="20"/>
  <c r="E3265" i="20"/>
  <c r="F3265" i="20"/>
  <c r="G3265" i="20"/>
  <c r="H3265" i="20"/>
  <c r="A3265" i="20"/>
  <c r="I3265" i="20"/>
  <c r="H3258" i="20"/>
  <c r="A3258" i="20"/>
  <c r="I3258" i="20"/>
  <c r="B3258" i="20"/>
  <c r="J3258" i="20"/>
  <c r="C3258" i="20"/>
  <c r="D3258" i="20"/>
  <c r="E3258" i="20"/>
  <c r="F3258" i="20"/>
  <c r="G3258" i="20"/>
  <c r="B3237" i="20"/>
  <c r="J3237" i="20"/>
  <c r="C3237" i="20"/>
  <c r="D3237" i="20"/>
  <c r="E3237" i="20"/>
  <c r="F3237" i="20"/>
  <c r="G3237" i="20"/>
  <c r="H3237" i="20"/>
  <c r="A3237" i="20"/>
  <c r="I3237" i="20"/>
  <c r="H3230" i="20"/>
  <c r="A3230" i="20"/>
  <c r="I3230" i="20"/>
  <c r="B3230" i="20"/>
  <c r="J3230" i="20"/>
  <c r="C3230" i="20"/>
  <c r="D3230" i="20"/>
  <c r="E3230" i="20"/>
  <c r="F3230" i="20"/>
  <c r="G3230" i="20"/>
  <c r="B3217" i="20"/>
  <c r="J3217" i="20"/>
  <c r="C3217" i="20"/>
  <c r="D3217" i="20"/>
  <c r="E3217" i="20"/>
  <c r="F3217" i="20"/>
  <c r="G3217" i="20"/>
  <c r="H3217" i="20"/>
  <c r="A3217" i="20"/>
  <c r="I3217" i="20"/>
  <c r="B3209" i="20"/>
  <c r="J3209" i="20"/>
  <c r="C3209" i="20"/>
  <c r="D3209" i="20"/>
  <c r="E3209" i="20"/>
  <c r="F3209" i="20"/>
  <c r="G3209" i="20"/>
  <c r="H3209" i="20"/>
  <c r="A3209" i="20"/>
  <c r="I3209" i="20"/>
  <c r="F3203" i="20"/>
  <c r="G3203" i="20"/>
  <c r="H3203" i="20"/>
  <c r="A3203" i="20"/>
  <c r="I3203" i="20"/>
  <c r="B3203" i="20"/>
  <c r="J3203" i="20"/>
  <c r="C3203" i="20"/>
  <c r="D3203" i="20"/>
  <c r="E3203" i="20"/>
  <c r="B3189" i="20"/>
  <c r="J3189" i="20"/>
  <c r="C3189" i="20"/>
  <c r="D3189" i="20"/>
  <c r="E3189" i="20"/>
  <c r="F3189" i="20"/>
  <c r="G3189" i="20"/>
  <c r="H3189" i="20"/>
  <c r="A3189" i="20"/>
  <c r="I3189" i="20"/>
  <c r="H3182" i="20"/>
  <c r="A3182" i="20"/>
  <c r="I3182" i="20"/>
  <c r="B3182" i="20"/>
  <c r="J3182" i="20"/>
  <c r="C3182" i="20"/>
  <c r="D3182" i="20"/>
  <c r="E3182" i="20"/>
  <c r="F3182" i="20"/>
  <c r="G3182" i="20"/>
  <c r="F3175" i="20"/>
  <c r="G3175" i="20"/>
  <c r="H3175" i="20"/>
  <c r="A3175" i="20"/>
  <c r="I3175" i="20"/>
  <c r="B3175" i="20"/>
  <c r="J3175" i="20"/>
  <c r="C3175" i="20"/>
  <c r="D3175" i="20"/>
  <c r="E3175" i="20"/>
  <c r="B3199" i="11"/>
  <c r="R3199" i="11" s="1"/>
  <c r="D3168" i="20"/>
  <c r="E3168" i="20"/>
  <c r="F3168" i="20"/>
  <c r="G3168" i="20"/>
  <c r="H3168" i="20"/>
  <c r="A3168" i="20"/>
  <c r="I3168" i="20"/>
  <c r="B3168" i="20"/>
  <c r="J3168" i="20"/>
  <c r="C3168" i="20"/>
  <c r="B3161" i="20"/>
  <c r="J3161" i="20"/>
  <c r="C3161" i="20"/>
  <c r="D3161" i="20"/>
  <c r="E3161" i="20"/>
  <c r="F3161" i="20"/>
  <c r="G3161" i="20"/>
  <c r="H3161" i="20"/>
  <c r="A3161" i="20"/>
  <c r="I3161" i="20"/>
  <c r="F3155" i="20"/>
  <c r="G3155" i="20"/>
  <c r="H3155" i="20"/>
  <c r="A3155" i="20"/>
  <c r="I3155" i="20"/>
  <c r="B3155" i="20"/>
  <c r="J3155" i="20"/>
  <c r="C3155" i="20"/>
  <c r="D3155" i="20"/>
  <c r="E3155" i="20"/>
  <c r="F3147" i="20"/>
  <c r="G3147" i="20"/>
  <c r="H3147" i="20"/>
  <c r="A3147" i="20"/>
  <c r="I3147" i="20"/>
  <c r="B3147" i="20"/>
  <c r="J3147" i="20"/>
  <c r="C3147" i="20"/>
  <c r="D3147" i="20"/>
  <c r="E3147" i="20"/>
  <c r="B3133" i="20"/>
  <c r="J3133" i="20"/>
  <c r="C3133" i="20"/>
  <c r="D3133" i="20"/>
  <c r="E3133" i="20"/>
  <c r="F3133" i="20"/>
  <c r="G3133" i="20"/>
  <c r="H3133" i="20"/>
  <c r="A3133" i="20"/>
  <c r="I3133" i="20"/>
  <c r="F3127" i="20"/>
  <c r="G3127" i="20"/>
  <c r="H3127" i="20"/>
  <c r="A3127" i="20"/>
  <c r="I3127" i="20"/>
  <c r="B3127" i="20"/>
  <c r="J3127" i="20"/>
  <c r="C3127" i="20"/>
  <c r="D3127" i="20"/>
  <c r="E3127" i="20"/>
  <c r="B3151" i="11"/>
  <c r="R3151" i="11" s="1"/>
  <c r="D3120" i="20"/>
  <c r="E3120" i="20"/>
  <c r="F3120" i="20"/>
  <c r="G3120" i="20"/>
  <c r="H3120" i="20"/>
  <c r="A3120" i="20"/>
  <c r="I3120" i="20"/>
  <c r="B3120" i="20"/>
  <c r="J3120" i="20"/>
  <c r="C3120" i="20"/>
  <c r="B3143" i="11"/>
  <c r="R3143" i="11" s="1"/>
  <c r="D3112" i="20"/>
  <c r="E3112" i="20"/>
  <c r="F3112" i="20"/>
  <c r="G3112" i="20"/>
  <c r="H3112" i="20"/>
  <c r="A3112" i="20"/>
  <c r="I3112" i="20"/>
  <c r="B3112" i="20"/>
  <c r="J3112" i="20"/>
  <c r="C3112" i="20"/>
  <c r="H3106" i="20"/>
  <c r="A3106" i="20"/>
  <c r="I3106" i="20"/>
  <c r="B3106" i="20"/>
  <c r="J3106" i="20"/>
  <c r="C3106" i="20"/>
  <c r="D3106" i="20"/>
  <c r="E3106" i="20"/>
  <c r="F3106" i="20"/>
  <c r="G3106" i="20"/>
  <c r="H3098" i="20"/>
  <c r="A3098" i="20"/>
  <c r="I3098" i="20"/>
  <c r="B3098" i="20"/>
  <c r="J3098" i="20"/>
  <c r="C3098" i="20"/>
  <c r="D3098" i="20"/>
  <c r="E3098" i="20"/>
  <c r="F3098" i="20"/>
  <c r="G3098" i="20"/>
  <c r="F3091" i="20"/>
  <c r="G3091" i="20"/>
  <c r="H3091" i="20"/>
  <c r="A3091" i="20"/>
  <c r="I3091" i="20"/>
  <c r="B3091" i="20"/>
  <c r="J3091" i="20"/>
  <c r="C3091" i="20"/>
  <c r="D3091" i="20"/>
  <c r="E3091" i="20"/>
  <c r="F3083" i="20"/>
  <c r="G3083" i="20"/>
  <c r="H3083" i="20"/>
  <c r="A3083" i="20"/>
  <c r="I3083" i="20"/>
  <c r="B3083" i="20"/>
  <c r="J3083" i="20"/>
  <c r="C3083" i="20"/>
  <c r="D3083" i="20"/>
  <c r="E3083" i="20"/>
  <c r="B3069" i="20"/>
  <c r="J3069" i="20"/>
  <c r="C3069" i="20"/>
  <c r="D3069" i="20"/>
  <c r="E3069" i="20"/>
  <c r="F3069" i="20"/>
  <c r="G3069" i="20"/>
  <c r="H3069" i="20"/>
  <c r="A3069" i="20"/>
  <c r="I3069" i="20"/>
  <c r="H3062" i="20"/>
  <c r="A3062" i="20"/>
  <c r="I3062" i="20"/>
  <c r="B3062" i="20"/>
  <c r="J3062" i="20"/>
  <c r="C3062" i="20"/>
  <c r="D3062" i="20"/>
  <c r="E3062" i="20"/>
  <c r="F3062" i="20"/>
  <c r="G3062" i="20"/>
  <c r="H3054" i="20"/>
  <c r="A3054" i="20"/>
  <c r="I3054" i="20"/>
  <c r="B3054" i="20"/>
  <c r="J3054" i="20"/>
  <c r="C3054" i="20"/>
  <c r="D3054" i="20"/>
  <c r="E3054" i="20"/>
  <c r="F3054" i="20"/>
  <c r="G3054" i="20"/>
  <c r="F3047" i="20"/>
  <c r="G3047" i="20"/>
  <c r="H3047" i="20"/>
  <c r="A3047" i="20"/>
  <c r="I3047" i="20"/>
  <c r="B3047" i="20"/>
  <c r="J3047" i="20"/>
  <c r="C3047" i="20"/>
  <c r="D3047" i="20"/>
  <c r="E3047" i="20"/>
  <c r="B3071" i="11"/>
  <c r="R3071" i="11" s="1"/>
  <c r="D3040" i="20"/>
  <c r="E3040" i="20"/>
  <c r="F3040" i="20"/>
  <c r="G3040" i="20"/>
  <c r="H3040" i="20"/>
  <c r="A3040" i="20"/>
  <c r="I3040" i="20"/>
  <c r="B3040" i="20"/>
  <c r="J3040" i="20"/>
  <c r="C3040" i="20"/>
  <c r="B3063" i="11"/>
  <c r="R3063" i="11" s="1"/>
  <c r="D3032" i="20"/>
  <c r="E3032" i="20"/>
  <c r="F3032" i="20"/>
  <c r="G3032" i="20"/>
  <c r="H3032" i="20"/>
  <c r="A3032" i="20"/>
  <c r="I3032" i="20"/>
  <c r="B3032" i="20"/>
  <c r="J3032" i="20"/>
  <c r="C3032" i="20"/>
  <c r="B3055" i="11"/>
  <c r="R3055" i="11" s="1"/>
  <c r="D3024" i="20"/>
  <c r="E3024" i="20"/>
  <c r="F3024" i="20"/>
  <c r="G3024" i="20"/>
  <c r="H3024" i="20"/>
  <c r="A3024" i="20"/>
  <c r="I3024" i="20"/>
  <c r="B3024" i="20"/>
  <c r="J3024" i="20"/>
  <c r="C3024" i="20"/>
  <c r="B3047" i="11"/>
  <c r="R3047" i="11" s="1"/>
  <c r="D3016" i="20"/>
  <c r="E3016" i="20"/>
  <c r="F3016" i="20"/>
  <c r="G3016" i="20"/>
  <c r="H3016" i="20"/>
  <c r="A3016" i="20"/>
  <c r="I3016" i="20"/>
  <c r="B3016" i="20"/>
  <c r="J3016" i="20"/>
  <c r="C3016" i="20"/>
  <c r="H3010" i="20"/>
  <c r="A3010" i="20"/>
  <c r="I3010" i="20"/>
  <c r="B3010" i="20"/>
  <c r="J3010" i="20"/>
  <c r="C3010" i="20"/>
  <c r="D3010" i="20"/>
  <c r="E3010" i="20"/>
  <c r="F3010" i="20"/>
  <c r="G3010" i="20"/>
  <c r="H3002" i="20"/>
  <c r="A3002" i="20"/>
  <c r="I3002" i="20"/>
  <c r="B3002" i="20"/>
  <c r="J3002" i="20"/>
  <c r="C3002" i="20"/>
  <c r="D3002" i="20"/>
  <c r="E3002" i="20"/>
  <c r="F3002" i="20"/>
  <c r="G3002" i="20"/>
  <c r="H2994" i="20"/>
  <c r="A2994" i="20"/>
  <c r="I2994" i="20"/>
  <c r="B2994" i="20"/>
  <c r="J2994" i="20"/>
  <c r="C2994" i="20"/>
  <c r="D2994" i="20"/>
  <c r="E2994" i="20"/>
  <c r="F2994" i="20"/>
  <c r="G2994" i="20"/>
  <c r="H2986" i="20"/>
  <c r="A2986" i="20"/>
  <c r="I2986" i="20"/>
  <c r="B2986" i="20"/>
  <c r="J2986" i="20"/>
  <c r="C2986" i="20"/>
  <c r="D2986" i="20"/>
  <c r="E2986" i="20"/>
  <c r="F2986" i="20"/>
  <c r="G2986" i="20"/>
  <c r="D2972" i="20"/>
  <c r="E2972" i="20"/>
  <c r="F2972" i="20"/>
  <c r="G2972" i="20"/>
  <c r="H2972" i="20"/>
  <c r="A2972" i="20"/>
  <c r="I2972" i="20"/>
  <c r="B2972" i="20"/>
  <c r="J2972" i="20"/>
  <c r="C2972" i="20"/>
  <c r="B2996" i="11"/>
  <c r="R2996" i="11" s="1"/>
  <c r="B2965" i="20"/>
  <c r="J2965" i="20"/>
  <c r="C2965" i="20"/>
  <c r="D2965" i="20"/>
  <c r="E2965" i="20"/>
  <c r="F2965" i="20"/>
  <c r="G2965" i="20"/>
  <c r="H2965" i="20"/>
  <c r="A2965" i="20"/>
  <c r="I2965" i="20"/>
  <c r="B2957" i="20"/>
  <c r="J2957" i="20"/>
  <c r="C2957" i="20"/>
  <c r="D2957" i="20"/>
  <c r="E2957" i="20"/>
  <c r="F2957" i="20"/>
  <c r="G2957" i="20"/>
  <c r="H2957" i="20"/>
  <c r="A2957" i="20"/>
  <c r="I2957" i="20"/>
  <c r="B2949" i="20"/>
  <c r="J2949" i="20"/>
  <c r="C2949" i="20"/>
  <c r="D2949" i="20"/>
  <c r="E2949" i="20"/>
  <c r="F2949" i="20"/>
  <c r="G2949" i="20"/>
  <c r="H2949" i="20"/>
  <c r="A2949" i="20"/>
  <c r="I2949" i="20"/>
  <c r="B2972" i="11"/>
  <c r="R2972" i="11" s="1"/>
  <c r="B2941" i="20"/>
  <c r="J2941" i="20"/>
  <c r="C2941" i="20"/>
  <c r="D2941" i="20"/>
  <c r="E2941" i="20"/>
  <c r="F2941" i="20"/>
  <c r="G2941" i="20"/>
  <c r="H2941" i="20"/>
  <c r="A2941" i="20"/>
  <c r="I2941" i="20"/>
  <c r="B2933" i="20"/>
  <c r="J2933" i="20"/>
  <c r="C2933" i="20"/>
  <c r="D2933" i="20"/>
  <c r="E2933" i="20"/>
  <c r="F2933" i="20"/>
  <c r="G2933" i="20"/>
  <c r="H2933" i="20"/>
  <c r="A2933" i="20"/>
  <c r="I2933" i="20"/>
  <c r="D2924" i="20"/>
  <c r="E2924" i="20"/>
  <c r="F2924" i="20"/>
  <c r="G2924" i="20"/>
  <c r="H2924" i="20"/>
  <c r="A2924" i="20"/>
  <c r="I2924" i="20"/>
  <c r="B2924" i="20"/>
  <c r="J2924" i="20"/>
  <c r="C2924" i="20"/>
  <c r="D2916" i="20"/>
  <c r="E2916" i="20"/>
  <c r="F2916" i="20"/>
  <c r="G2916" i="20"/>
  <c r="H2916" i="20"/>
  <c r="A2916" i="20"/>
  <c r="I2916" i="20"/>
  <c r="B2916" i="20"/>
  <c r="J2916" i="20"/>
  <c r="C2916" i="20"/>
  <c r="B2939" i="11"/>
  <c r="R2939" i="11" s="1"/>
  <c r="D2908" i="20"/>
  <c r="E2908" i="20"/>
  <c r="F2908" i="20"/>
  <c r="G2908" i="20"/>
  <c r="H2908" i="20"/>
  <c r="A2908" i="20"/>
  <c r="I2908" i="20"/>
  <c r="B2908" i="20"/>
  <c r="J2908" i="20"/>
  <c r="C2908" i="20"/>
  <c r="B2897" i="20"/>
  <c r="J2897" i="20"/>
  <c r="C2897" i="20"/>
  <c r="D2897" i="20"/>
  <c r="E2897" i="20"/>
  <c r="F2897" i="20"/>
  <c r="G2897" i="20"/>
  <c r="H2897" i="20"/>
  <c r="A2897" i="20"/>
  <c r="I2897" i="20"/>
  <c r="F2887" i="20"/>
  <c r="G2887" i="20"/>
  <c r="H2887" i="20"/>
  <c r="A2887" i="20"/>
  <c r="I2887" i="20"/>
  <c r="B2887" i="20"/>
  <c r="J2887" i="20"/>
  <c r="C2887" i="20"/>
  <c r="D2887" i="20"/>
  <c r="E2887" i="20"/>
  <c r="B2917" i="11"/>
  <c r="R2917" i="11" s="1"/>
  <c r="H2886" i="20"/>
  <c r="A2886" i="20"/>
  <c r="I2886" i="20"/>
  <c r="B2886" i="20"/>
  <c r="J2886" i="20"/>
  <c r="C2886" i="20"/>
  <c r="D2886" i="20"/>
  <c r="E2886" i="20"/>
  <c r="F2886" i="20"/>
  <c r="G2886" i="20"/>
  <c r="B2907" i="11"/>
  <c r="R2907" i="11" s="1"/>
  <c r="D2876" i="20"/>
  <c r="E2876" i="20"/>
  <c r="F2876" i="20"/>
  <c r="G2876" i="20"/>
  <c r="H2876" i="20"/>
  <c r="A2876" i="20"/>
  <c r="I2876" i="20"/>
  <c r="B2876" i="20"/>
  <c r="J2876" i="20"/>
  <c r="C2876" i="20"/>
  <c r="B2865" i="20"/>
  <c r="J2865" i="20"/>
  <c r="C2865" i="20"/>
  <c r="D2865" i="20"/>
  <c r="E2865" i="20"/>
  <c r="F2865" i="20"/>
  <c r="G2865" i="20"/>
  <c r="H2865" i="20"/>
  <c r="A2865" i="20"/>
  <c r="I2865" i="20"/>
  <c r="F2855" i="20"/>
  <c r="G2855" i="20"/>
  <c r="H2855" i="20"/>
  <c r="A2855" i="20"/>
  <c r="I2855" i="20"/>
  <c r="B2855" i="20"/>
  <c r="J2855" i="20"/>
  <c r="C2855" i="20"/>
  <c r="D2855" i="20"/>
  <c r="E2855" i="20"/>
  <c r="H2854" i="20"/>
  <c r="A2854" i="20"/>
  <c r="I2854" i="20"/>
  <c r="B2854" i="20"/>
  <c r="J2854" i="20"/>
  <c r="C2854" i="20"/>
  <c r="D2854" i="20"/>
  <c r="E2854" i="20"/>
  <c r="F2854" i="20"/>
  <c r="G2854" i="20"/>
  <c r="D2844" i="20"/>
  <c r="E2844" i="20"/>
  <c r="F2844" i="20"/>
  <c r="G2844" i="20"/>
  <c r="H2844" i="20"/>
  <c r="A2844" i="20"/>
  <c r="I2844" i="20"/>
  <c r="B2844" i="20"/>
  <c r="J2844" i="20"/>
  <c r="C2844" i="20"/>
  <c r="B2833" i="20"/>
  <c r="J2833" i="20"/>
  <c r="C2833" i="20"/>
  <c r="D2833" i="20"/>
  <c r="E2833" i="20"/>
  <c r="F2833" i="20"/>
  <c r="G2833" i="20"/>
  <c r="H2833" i="20"/>
  <c r="A2833" i="20"/>
  <c r="I2833" i="20"/>
  <c r="B2823" i="20"/>
  <c r="J2823" i="20"/>
  <c r="C2823" i="20"/>
  <c r="F2823" i="20"/>
  <c r="G2823" i="20"/>
  <c r="H2823" i="20"/>
  <c r="I2823" i="20"/>
  <c r="A2823" i="20"/>
  <c r="D2823" i="20"/>
  <c r="E2823" i="20"/>
  <c r="D2822" i="20"/>
  <c r="E2822" i="20"/>
  <c r="H2822" i="20"/>
  <c r="A2822" i="20"/>
  <c r="I2822" i="20"/>
  <c r="B2822" i="20"/>
  <c r="C2822" i="20"/>
  <c r="F2822" i="20"/>
  <c r="G2822" i="20"/>
  <c r="J2822" i="20"/>
  <c r="G2812" i="20"/>
  <c r="H2812" i="20"/>
  <c r="A2812" i="20"/>
  <c r="I2812" i="20"/>
  <c r="C2812" i="20"/>
  <c r="D2812" i="20"/>
  <c r="E2812" i="20"/>
  <c r="B2812" i="20"/>
  <c r="F2812" i="20"/>
  <c r="J2812" i="20"/>
  <c r="E2801" i="20"/>
  <c r="F2801" i="20"/>
  <c r="G2801" i="20"/>
  <c r="A2801" i="20"/>
  <c r="I2801" i="20"/>
  <c r="B2801" i="20"/>
  <c r="J2801" i="20"/>
  <c r="C2801" i="20"/>
  <c r="H2801" i="20"/>
  <c r="D2801" i="20"/>
  <c r="A2791" i="20"/>
  <c r="I2791" i="20"/>
  <c r="B2791" i="20"/>
  <c r="J2791" i="20"/>
  <c r="C2791" i="20"/>
  <c r="E2791" i="20"/>
  <c r="F2791" i="20"/>
  <c r="G2791" i="20"/>
  <c r="D2791" i="20"/>
  <c r="H2791" i="20"/>
  <c r="C2790" i="20"/>
  <c r="D2790" i="20"/>
  <c r="E2790" i="20"/>
  <c r="G2790" i="20"/>
  <c r="H2790" i="20"/>
  <c r="A2790" i="20"/>
  <c r="I2790" i="20"/>
  <c r="B2790" i="20"/>
  <c r="F2790" i="20"/>
  <c r="J2790" i="20"/>
  <c r="G2780" i="20"/>
  <c r="H2780" i="20"/>
  <c r="A2780" i="20"/>
  <c r="I2780" i="20"/>
  <c r="C2780" i="20"/>
  <c r="D2780" i="20"/>
  <c r="E2780" i="20"/>
  <c r="B2780" i="20"/>
  <c r="F2780" i="20"/>
  <c r="J2780" i="20"/>
  <c r="E2769" i="20"/>
  <c r="F2769" i="20"/>
  <c r="G2769" i="20"/>
  <c r="A2769" i="20"/>
  <c r="I2769" i="20"/>
  <c r="B2769" i="20"/>
  <c r="J2769" i="20"/>
  <c r="C2769" i="20"/>
  <c r="H2769" i="20"/>
  <c r="D2769" i="20"/>
  <c r="A2759" i="20"/>
  <c r="I2759" i="20"/>
  <c r="B2759" i="20"/>
  <c r="J2759" i="20"/>
  <c r="C2759" i="20"/>
  <c r="E2759" i="20"/>
  <c r="F2759" i="20"/>
  <c r="G2759" i="20"/>
  <c r="D2759" i="20"/>
  <c r="H2759" i="20"/>
  <c r="C2758" i="20"/>
  <c r="D2758" i="20"/>
  <c r="E2758" i="20"/>
  <c r="G2758" i="20"/>
  <c r="H2758" i="20"/>
  <c r="A2758" i="20"/>
  <c r="I2758" i="20"/>
  <c r="B2758" i="20"/>
  <c r="F2758" i="20"/>
  <c r="J2758" i="20"/>
  <c r="G2748" i="20"/>
  <c r="H2748" i="20"/>
  <c r="A2748" i="20"/>
  <c r="I2748" i="20"/>
  <c r="C2748" i="20"/>
  <c r="D2748" i="20"/>
  <c r="E2748" i="20"/>
  <c r="B2748" i="20"/>
  <c r="F2748" i="20"/>
  <c r="J2748" i="20"/>
  <c r="E2737" i="20"/>
  <c r="F2737" i="20"/>
  <c r="G2737" i="20"/>
  <c r="H2737" i="20"/>
  <c r="A2737" i="20"/>
  <c r="I2737" i="20"/>
  <c r="B2737" i="20"/>
  <c r="J2737" i="20"/>
  <c r="C2737" i="20"/>
  <c r="D2737" i="20"/>
  <c r="A2727" i="20"/>
  <c r="I2727" i="20"/>
  <c r="B2727" i="20"/>
  <c r="J2727" i="20"/>
  <c r="C2727" i="20"/>
  <c r="D2727" i="20"/>
  <c r="E2727" i="20"/>
  <c r="F2727" i="20"/>
  <c r="G2727" i="20"/>
  <c r="H2727" i="20"/>
  <c r="C2726" i="20"/>
  <c r="D2726" i="20"/>
  <c r="E2726" i="20"/>
  <c r="F2726" i="20"/>
  <c r="G2726" i="20"/>
  <c r="H2726" i="20"/>
  <c r="A2726" i="20"/>
  <c r="I2726" i="20"/>
  <c r="B2726" i="20"/>
  <c r="J2726" i="20"/>
  <c r="G2716" i="20"/>
  <c r="H2716" i="20"/>
  <c r="A2716" i="20"/>
  <c r="I2716" i="20"/>
  <c r="B2716" i="20"/>
  <c r="J2716" i="20"/>
  <c r="C2716" i="20"/>
  <c r="D2716" i="20"/>
  <c r="E2716" i="20"/>
  <c r="F2716" i="20"/>
  <c r="E2705" i="20"/>
  <c r="F2705" i="20"/>
  <c r="G2705" i="20"/>
  <c r="H2705" i="20"/>
  <c r="A2705" i="20"/>
  <c r="I2705" i="20"/>
  <c r="B2705" i="20"/>
  <c r="J2705" i="20"/>
  <c r="C2705" i="20"/>
  <c r="D2705" i="20"/>
  <c r="A2695" i="20"/>
  <c r="I2695" i="20"/>
  <c r="B2695" i="20"/>
  <c r="J2695" i="20"/>
  <c r="C2695" i="20"/>
  <c r="D2695" i="20"/>
  <c r="E2695" i="20"/>
  <c r="F2695" i="20"/>
  <c r="G2695" i="20"/>
  <c r="H2695" i="20"/>
  <c r="C2694" i="20"/>
  <c r="D2694" i="20"/>
  <c r="E2694" i="20"/>
  <c r="F2694" i="20"/>
  <c r="G2694" i="20"/>
  <c r="H2694" i="20"/>
  <c r="A2694" i="20"/>
  <c r="I2694" i="20"/>
  <c r="B2694" i="20"/>
  <c r="J2694" i="20"/>
  <c r="G2684" i="20"/>
  <c r="H2684" i="20"/>
  <c r="A2684" i="20"/>
  <c r="I2684" i="20"/>
  <c r="B2684" i="20"/>
  <c r="J2684" i="20"/>
  <c r="C2684" i="20"/>
  <c r="D2684" i="20"/>
  <c r="E2684" i="20"/>
  <c r="F2684" i="20"/>
  <c r="E2673" i="20"/>
  <c r="F2673" i="20"/>
  <c r="G2673" i="20"/>
  <c r="H2673" i="20"/>
  <c r="A2673" i="20"/>
  <c r="I2673" i="20"/>
  <c r="B2673" i="20"/>
  <c r="J2673" i="20"/>
  <c r="C2673" i="20"/>
  <c r="D2673" i="20"/>
  <c r="A2663" i="20"/>
  <c r="I2663" i="20"/>
  <c r="B2663" i="20"/>
  <c r="J2663" i="20"/>
  <c r="C2663" i="20"/>
  <c r="D2663" i="20"/>
  <c r="E2663" i="20"/>
  <c r="F2663" i="20"/>
  <c r="G2663" i="20"/>
  <c r="H2663" i="20"/>
  <c r="C2662" i="20"/>
  <c r="D2662" i="20"/>
  <c r="E2662" i="20"/>
  <c r="F2662" i="20"/>
  <c r="G2662" i="20"/>
  <c r="H2662" i="20"/>
  <c r="A2662" i="20"/>
  <c r="I2662" i="20"/>
  <c r="B2662" i="20"/>
  <c r="J2662" i="20"/>
  <c r="G2652" i="20"/>
  <c r="H2652" i="20"/>
  <c r="A2652" i="20"/>
  <c r="I2652" i="20"/>
  <c r="B2652" i="20"/>
  <c r="J2652" i="20"/>
  <c r="C2652" i="20"/>
  <c r="D2652" i="20"/>
  <c r="E2652" i="20"/>
  <c r="F2652" i="20"/>
  <c r="B2672" i="11"/>
  <c r="R2672" i="11" s="1"/>
  <c r="E2641" i="20"/>
  <c r="F2641" i="20"/>
  <c r="G2641" i="20"/>
  <c r="H2641" i="20"/>
  <c r="A2641" i="20"/>
  <c r="I2641" i="20"/>
  <c r="B2641" i="20"/>
  <c r="J2641" i="20"/>
  <c r="C2641" i="20"/>
  <c r="D2641" i="20"/>
  <c r="A2631" i="20"/>
  <c r="I2631" i="20"/>
  <c r="B2631" i="20"/>
  <c r="J2631" i="20"/>
  <c r="C2631" i="20"/>
  <c r="D2631" i="20"/>
  <c r="E2631" i="20"/>
  <c r="F2631" i="20"/>
  <c r="G2631" i="20"/>
  <c r="H2631" i="20"/>
  <c r="C2630" i="20"/>
  <c r="D2630" i="20"/>
  <c r="E2630" i="20"/>
  <c r="F2630" i="20"/>
  <c r="G2630" i="20"/>
  <c r="H2630" i="20"/>
  <c r="A2630" i="20"/>
  <c r="I2630" i="20"/>
  <c r="B2630" i="20"/>
  <c r="J2630" i="20"/>
  <c r="B2651" i="11"/>
  <c r="R2651" i="11" s="1"/>
  <c r="G2620" i="20"/>
  <c r="H2620" i="20"/>
  <c r="A2620" i="20"/>
  <c r="I2620" i="20"/>
  <c r="B2620" i="20"/>
  <c r="J2620" i="20"/>
  <c r="C2620" i="20"/>
  <c r="D2620" i="20"/>
  <c r="E2620" i="20"/>
  <c r="F2620" i="20"/>
  <c r="E2609" i="20"/>
  <c r="F2609" i="20"/>
  <c r="G2609" i="20"/>
  <c r="H2609" i="20"/>
  <c r="A2609" i="20"/>
  <c r="I2609" i="20"/>
  <c r="B2609" i="20"/>
  <c r="J2609" i="20"/>
  <c r="C2609" i="20"/>
  <c r="D2609" i="20"/>
  <c r="B2630" i="11"/>
  <c r="R2630" i="11" s="1"/>
  <c r="D2599" i="20"/>
  <c r="H2599" i="20"/>
  <c r="I2599" i="20"/>
  <c r="J2599" i="20"/>
  <c r="A2599" i="20"/>
  <c r="B2599" i="20"/>
  <c r="C2599" i="20"/>
  <c r="E2599" i="20"/>
  <c r="F2599" i="20"/>
  <c r="G2599" i="20"/>
  <c r="D2591" i="20"/>
  <c r="E2591" i="20"/>
  <c r="F2591" i="20"/>
  <c r="G2591" i="20"/>
  <c r="H2591" i="20"/>
  <c r="A2591" i="20"/>
  <c r="I2591" i="20"/>
  <c r="B2591" i="20"/>
  <c r="C2591" i="20"/>
  <c r="J2591" i="20"/>
  <c r="F2590" i="20"/>
  <c r="G2590" i="20"/>
  <c r="H2590" i="20"/>
  <c r="A2590" i="20"/>
  <c r="I2590" i="20"/>
  <c r="B2590" i="20"/>
  <c r="J2590" i="20"/>
  <c r="C2590" i="20"/>
  <c r="D2590" i="20"/>
  <c r="E2590" i="20"/>
  <c r="B2580" i="20"/>
  <c r="J2580" i="20"/>
  <c r="C2580" i="20"/>
  <c r="D2580" i="20"/>
  <c r="E2580" i="20"/>
  <c r="F2580" i="20"/>
  <c r="G2580" i="20"/>
  <c r="A2580" i="20"/>
  <c r="H2580" i="20"/>
  <c r="I2580" i="20"/>
  <c r="B2600" i="11"/>
  <c r="R2600" i="11" s="1"/>
  <c r="H2569" i="20"/>
  <c r="A2569" i="20"/>
  <c r="I2569" i="20"/>
  <c r="B2569" i="20"/>
  <c r="J2569" i="20"/>
  <c r="C2569" i="20"/>
  <c r="D2569" i="20"/>
  <c r="E2569" i="20"/>
  <c r="F2569" i="20"/>
  <c r="G2569" i="20"/>
  <c r="D2559" i="20"/>
  <c r="E2559" i="20"/>
  <c r="F2559" i="20"/>
  <c r="G2559" i="20"/>
  <c r="H2559" i="20"/>
  <c r="A2559" i="20"/>
  <c r="I2559" i="20"/>
  <c r="B2559" i="20"/>
  <c r="C2559" i="20"/>
  <c r="J2559" i="20"/>
  <c r="F2558" i="20"/>
  <c r="G2558" i="20"/>
  <c r="H2558" i="20"/>
  <c r="A2558" i="20"/>
  <c r="I2558" i="20"/>
  <c r="B2558" i="20"/>
  <c r="J2558" i="20"/>
  <c r="C2558" i="20"/>
  <c r="D2558" i="20"/>
  <c r="E2558" i="20"/>
  <c r="B2579" i="11"/>
  <c r="R2579" i="11" s="1"/>
  <c r="B2548" i="20"/>
  <c r="J2548" i="20"/>
  <c r="C2548" i="20"/>
  <c r="D2548" i="20"/>
  <c r="E2548" i="20"/>
  <c r="F2548" i="20"/>
  <c r="G2548" i="20"/>
  <c r="A2548" i="20"/>
  <c r="H2548" i="20"/>
  <c r="I2548" i="20"/>
  <c r="H2537" i="20"/>
  <c r="A2537" i="20"/>
  <c r="I2537" i="20"/>
  <c r="B2537" i="20"/>
  <c r="J2537" i="20"/>
  <c r="C2537" i="20"/>
  <c r="D2537" i="20"/>
  <c r="E2537" i="20"/>
  <c r="F2537" i="20"/>
  <c r="G2537" i="20"/>
  <c r="B2528" i="20"/>
  <c r="J2528" i="20"/>
  <c r="C2528" i="20"/>
  <c r="D2528" i="20"/>
  <c r="E2528" i="20"/>
  <c r="F2528" i="20"/>
  <c r="G2528" i="20"/>
  <c r="H2528" i="20"/>
  <c r="A2528" i="20"/>
  <c r="I2528" i="20"/>
  <c r="D2519" i="20"/>
  <c r="E2519" i="20"/>
  <c r="F2519" i="20"/>
  <c r="G2519" i="20"/>
  <c r="H2519" i="20"/>
  <c r="A2519" i="20"/>
  <c r="I2519" i="20"/>
  <c r="B2519" i="20"/>
  <c r="J2519" i="20"/>
  <c r="C2519" i="20"/>
  <c r="F2518" i="20"/>
  <c r="G2518" i="20"/>
  <c r="H2518" i="20"/>
  <c r="A2518" i="20"/>
  <c r="I2518" i="20"/>
  <c r="B2518" i="20"/>
  <c r="J2518" i="20"/>
  <c r="C2518" i="20"/>
  <c r="D2518" i="20"/>
  <c r="E2518" i="20"/>
  <c r="B2542" i="11"/>
  <c r="R2542" i="11" s="1"/>
  <c r="D2511" i="20"/>
  <c r="E2511" i="20"/>
  <c r="F2511" i="20"/>
  <c r="G2511" i="20"/>
  <c r="H2511" i="20"/>
  <c r="A2511" i="20"/>
  <c r="I2511" i="20"/>
  <c r="B2511" i="20"/>
  <c r="J2511" i="20"/>
  <c r="C2511" i="20"/>
  <c r="H2501" i="20"/>
  <c r="A2501" i="20"/>
  <c r="I2501" i="20"/>
  <c r="B2501" i="20"/>
  <c r="J2501" i="20"/>
  <c r="C2501" i="20"/>
  <c r="D2501" i="20"/>
  <c r="E2501" i="20"/>
  <c r="F2501" i="20"/>
  <c r="G2501" i="20"/>
  <c r="B2492" i="20"/>
  <c r="J2492" i="20"/>
  <c r="C2492" i="20"/>
  <c r="D2492" i="20"/>
  <c r="E2492" i="20"/>
  <c r="F2492" i="20"/>
  <c r="G2492" i="20"/>
  <c r="H2492" i="20"/>
  <c r="A2492" i="20"/>
  <c r="I2492" i="20"/>
  <c r="D2483" i="20"/>
  <c r="E2483" i="20"/>
  <c r="F2483" i="20"/>
  <c r="G2483" i="20"/>
  <c r="H2483" i="20"/>
  <c r="A2483" i="20"/>
  <c r="I2483" i="20"/>
  <c r="B2483" i="20"/>
  <c r="J2483" i="20"/>
  <c r="C2483" i="20"/>
  <c r="F2482" i="20"/>
  <c r="G2482" i="20"/>
  <c r="H2482" i="20"/>
  <c r="A2482" i="20"/>
  <c r="I2482" i="20"/>
  <c r="B2482" i="20"/>
  <c r="J2482" i="20"/>
  <c r="C2482" i="20"/>
  <c r="D2482" i="20"/>
  <c r="E2482" i="20"/>
  <c r="B2472" i="20"/>
  <c r="J2472" i="20"/>
  <c r="C2472" i="20"/>
  <c r="D2472" i="20"/>
  <c r="E2472" i="20"/>
  <c r="F2472" i="20"/>
  <c r="G2472" i="20"/>
  <c r="H2472" i="20"/>
  <c r="A2472" i="20"/>
  <c r="I2472" i="20"/>
  <c r="D2463" i="20"/>
  <c r="E2463" i="20"/>
  <c r="F2463" i="20"/>
  <c r="G2463" i="20"/>
  <c r="H2463" i="20"/>
  <c r="A2463" i="20"/>
  <c r="I2463" i="20"/>
  <c r="B2463" i="20"/>
  <c r="J2463" i="20"/>
  <c r="C2463" i="20"/>
  <c r="F2462" i="20"/>
  <c r="G2462" i="20"/>
  <c r="H2462" i="20"/>
  <c r="A2462" i="20"/>
  <c r="I2462" i="20"/>
  <c r="B2462" i="20"/>
  <c r="J2462" i="20"/>
  <c r="C2462" i="20"/>
  <c r="D2462" i="20"/>
  <c r="E2462" i="20"/>
  <c r="H2453" i="20"/>
  <c r="A2453" i="20"/>
  <c r="I2453" i="20"/>
  <c r="B2453" i="20"/>
  <c r="J2453" i="20"/>
  <c r="C2453" i="20"/>
  <c r="D2453" i="20"/>
  <c r="E2453" i="20"/>
  <c r="F2453" i="20"/>
  <c r="G2453" i="20"/>
  <c r="B2475" i="11"/>
  <c r="R2475" i="11" s="1"/>
  <c r="B2444" i="20"/>
  <c r="J2444" i="20"/>
  <c r="C2444" i="20"/>
  <c r="D2444" i="20"/>
  <c r="E2444" i="20"/>
  <c r="F2444" i="20"/>
  <c r="G2444" i="20"/>
  <c r="H2444" i="20"/>
  <c r="A2444" i="20"/>
  <c r="I2444" i="20"/>
  <c r="B2466" i="11"/>
  <c r="R2466" i="11" s="1"/>
  <c r="D2435" i="20"/>
  <c r="E2435" i="20"/>
  <c r="F2435" i="20"/>
  <c r="G2435" i="20"/>
  <c r="H2435" i="20"/>
  <c r="A2435" i="20"/>
  <c r="I2435" i="20"/>
  <c r="B2435" i="20"/>
  <c r="J2435" i="20"/>
  <c r="C2435" i="20"/>
  <c r="B2458" i="11"/>
  <c r="R2458" i="11" s="1"/>
  <c r="D2427" i="20"/>
  <c r="E2427" i="20"/>
  <c r="F2427" i="20"/>
  <c r="G2427" i="20"/>
  <c r="H2427" i="20"/>
  <c r="A2427" i="20"/>
  <c r="I2427" i="20"/>
  <c r="B2427" i="20"/>
  <c r="J2427" i="20"/>
  <c r="C2427" i="20"/>
  <c r="B2448" i="11"/>
  <c r="R2448" i="11" s="1"/>
  <c r="H2417" i="20"/>
  <c r="A2417" i="20"/>
  <c r="I2417" i="20"/>
  <c r="B2417" i="20"/>
  <c r="J2417" i="20"/>
  <c r="C2417" i="20"/>
  <c r="D2417" i="20"/>
  <c r="E2417" i="20"/>
  <c r="F2417" i="20"/>
  <c r="G2417" i="20"/>
  <c r="D2407" i="20"/>
  <c r="E2407" i="20"/>
  <c r="F2407" i="20"/>
  <c r="G2407" i="20"/>
  <c r="H2407" i="20"/>
  <c r="A2407" i="20"/>
  <c r="I2407" i="20"/>
  <c r="B2407" i="20"/>
  <c r="J2407" i="20"/>
  <c r="C2407" i="20"/>
  <c r="F2406" i="20"/>
  <c r="G2406" i="20"/>
  <c r="H2406" i="20"/>
  <c r="A2406" i="20"/>
  <c r="I2406" i="20"/>
  <c r="B2406" i="20"/>
  <c r="J2406" i="20"/>
  <c r="C2406" i="20"/>
  <c r="D2406" i="20"/>
  <c r="E2406" i="20"/>
  <c r="B2428" i="11"/>
  <c r="R2428" i="11" s="1"/>
  <c r="D2397" i="20"/>
  <c r="E2397" i="20"/>
  <c r="F2397" i="20"/>
  <c r="H2397" i="20"/>
  <c r="J2397" i="20"/>
  <c r="A2397" i="20"/>
  <c r="B2397" i="20"/>
  <c r="C2397" i="20"/>
  <c r="G2397" i="20"/>
  <c r="I2397" i="20"/>
  <c r="B2419" i="11"/>
  <c r="R2419" i="11" s="1"/>
  <c r="F2388" i="20"/>
  <c r="G2388" i="20"/>
  <c r="H2388" i="20"/>
  <c r="B2388" i="20"/>
  <c r="J2388" i="20"/>
  <c r="D2388" i="20"/>
  <c r="E2388" i="20"/>
  <c r="I2388" i="20"/>
  <c r="A2388" i="20"/>
  <c r="C2388" i="20"/>
  <c r="C2369" i="20"/>
  <c r="D2369" i="20"/>
  <c r="E2369" i="20"/>
  <c r="F2369" i="20"/>
  <c r="G2369" i="20"/>
  <c r="H2369" i="20"/>
  <c r="I2369" i="20"/>
  <c r="J2369" i="20"/>
  <c r="A2369" i="20"/>
  <c r="B2369" i="20"/>
  <c r="C2361" i="20"/>
  <c r="D2361" i="20"/>
  <c r="E2361" i="20"/>
  <c r="F2361" i="20"/>
  <c r="G2361" i="20"/>
  <c r="H2361" i="20"/>
  <c r="A2361" i="20"/>
  <c r="B2361" i="20"/>
  <c r="I2361" i="20"/>
  <c r="J2361" i="20"/>
  <c r="G2351" i="20"/>
  <c r="H2351" i="20"/>
  <c r="A2351" i="20"/>
  <c r="I2351" i="20"/>
  <c r="B2351" i="20"/>
  <c r="J2351" i="20"/>
  <c r="C2351" i="20"/>
  <c r="D2351" i="20"/>
  <c r="E2351" i="20"/>
  <c r="F2351" i="20"/>
  <c r="A2350" i="20"/>
  <c r="I2350" i="20"/>
  <c r="B2350" i="20"/>
  <c r="J2350" i="20"/>
  <c r="C2350" i="20"/>
  <c r="D2350" i="20"/>
  <c r="E2350" i="20"/>
  <c r="F2350" i="20"/>
  <c r="G2350" i="20"/>
  <c r="H2350" i="20"/>
  <c r="E2340" i="20"/>
  <c r="F2340" i="20"/>
  <c r="G2340" i="20"/>
  <c r="H2340" i="20"/>
  <c r="A2340" i="20"/>
  <c r="I2340" i="20"/>
  <c r="B2340" i="20"/>
  <c r="J2340" i="20"/>
  <c r="C2340" i="20"/>
  <c r="D2340" i="20"/>
  <c r="B2363" i="11"/>
  <c r="R2363" i="11" s="1"/>
  <c r="E2332" i="20"/>
  <c r="F2332" i="20"/>
  <c r="G2332" i="20"/>
  <c r="H2332" i="20"/>
  <c r="A2332" i="20"/>
  <c r="I2332" i="20"/>
  <c r="B2332" i="20"/>
  <c r="J2332" i="20"/>
  <c r="C2332" i="20"/>
  <c r="D2332" i="20"/>
  <c r="C2321" i="20"/>
  <c r="D2321" i="20"/>
  <c r="E2321" i="20"/>
  <c r="F2321" i="20"/>
  <c r="G2321" i="20"/>
  <c r="H2321" i="20"/>
  <c r="I2321" i="20"/>
  <c r="J2321" i="20"/>
  <c r="A2321" i="20"/>
  <c r="B2321" i="20"/>
  <c r="E2312" i="20"/>
  <c r="F2312" i="20"/>
  <c r="G2312" i="20"/>
  <c r="H2312" i="20"/>
  <c r="A2312" i="20"/>
  <c r="I2312" i="20"/>
  <c r="B2312" i="20"/>
  <c r="J2312" i="20"/>
  <c r="C2312" i="20"/>
  <c r="D2312" i="20"/>
  <c r="A2302" i="20"/>
  <c r="I2302" i="20"/>
  <c r="B2302" i="20"/>
  <c r="J2302" i="20"/>
  <c r="C2302" i="20"/>
  <c r="D2302" i="20"/>
  <c r="E2302" i="20"/>
  <c r="F2302" i="20"/>
  <c r="G2302" i="20"/>
  <c r="H2302" i="20"/>
  <c r="E2292" i="20"/>
  <c r="F2292" i="20"/>
  <c r="G2292" i="20"/>
  <c r="H2292" i="20"/>
  <c r="A2292" i="20"/>
  <c r="I2292" i="20"/>
  <c r="B2292" i="20"/>
  <c r="J2292" i="20"/>
  <c r="C2292" i="20"/>
  <c r="D2292" i="20"/>
  <c r="B2312" i="11"/>
  <c r="R2312" i="11" s="1"/>
  <c r="C2281" i="20"/>
  <c r="D2281" i="20"/>
  <c r="E2281" i="20"/>
  <c r="F2281" i="20"/>
  <c r="G2281" i="20"/>
  <c r="H2281" i="20"/>
  <c r="A2281" i="20"/>
  <c r="B2281" i="20"/>
  <c r="I2281" i="20"/>
  <c r="J2281" i="20"/>
  <c r="G2271" i="20"/>
  <c r="H2271" i="20"/>
  <c r="A2271" i="20"/>
  <c r="I2271" i="20"/>
  <c r="B2271" i="20"/>
  <c r="J2271" i="20"/>
  <c r="C2271" i="20"/>
  <c r="D2271" i="20"/>
  <c r="E2271" i="20"/>
  <c r="F2271" i="20"/>
  <c r="A2270" i="20"/>
  <c r="I2270" i="20"/>
  <c r="B2270" i="20"/>
  <c r="J2270" i="20"/>
  <c r="C2270" i="20"/>
  <c r="D2270" i="20"/>
  <c r="E2270" i="20"/>
  <c r="F2270" i="20"/>
  <c r="G2270" i="20"/>
  <c r="H2270" i="20"/>
  <c r="B2291" i="11"/>
  <c r="R2291" i="11" s="1"/>
  <c r="E2260" i="20"/>
  <c r="F2260" i="20"/>
  <c r="G2260" i="20"/>
  <c r="H2260" i="20"/>
  <c r="A2260" i="20"/>
  <c r="I2260" i="20"/>
  <c r="B2260" i="20"/>
  <c r="J2260" i="20"/>
  <c r="C2260" i="20"/>
  <c r="D2260" i="20"/>
  <c r="C2249" i="20"/>
  <c r="D2249" i="20"/>
  <c r="E2249" i="20"/>
  <c r="F2249" i="20"/>
  <c r="G2249" i="20"/>
  <c r="H2249" i="20"/>
  <c r="A2249" i="20"/>
  <c r="B2249" i="20"/>
  <c r="I2249" i="20"/>
  <c r="J2249" i="20"/>
  <c r="G2239" i="20"/>
  <c r="H2239" i="20"/>
  <c r="A2239" i="20"/>
  <c r="I2239" i="20"/>
  <c r="B2239" i="20"/>
  <c r="J2239" i="20"/>
  <c r="C2239" i="20"/>
  <c r="D2239" i="20"/>
  <c r="E2239" i="20"/>
  <c r="F2239" i="20"/>
  <c r="A2238" i="20"/>
  <c r="I2238" i="20"/>
  <c r="B2238" i="20"/>
  <c r="J2238" i="20"/>
  <c r="C2238" i="20"/>
  <c r="D2238" i="20"/>
  <c r="E2238" i="20"/>
  <c r="F2238" i="20"/>
  <c r="G2238" i="20"/>
  <c r="H2238" i="20"/>
  <c r="E2228" i="20"/>
  <c r="F2228" i="20"/>
  <c r="G2228" i="20"/>
  <c r="H2228" i="20"/>
  <c r="A2228" i="20"/>
  <c r="I2228" i="20"/>
  <c r="B2228" i="20"/>
  <c r="J2228" i="20"/>
  <c r="C2228" i="20"/>
  <c r="D2228" i="20"/>
  <c r="B2248" i="11"/>
  <c r="R2248" i="11" s="1"/>
  <c r="C2217" i="20"/>
  <c r="D2217" i="20"/>
  <c r="E2217" i="20"/>
  <c r="F2217" i="20"/>
  <c r="G2217" i="20"/>
  <c r="H2217" i="20"/>
  <c r="A2217" i="20"/>
  <c r="B2217" i="20"/>
  <c r="I2217" i="20"/>
  <c r="J2217" i="20"/>
  <c r="G2207" i="20"/>
  <c r="H2207" i="20"/>
  <c r="A2207" i="20"/>
  <c r="I2207" i="20"/>
  <c r="B2207" i="20"/>
  <c r="J2207" i="20"/>
  <c r="C2207" i="20"/>
  <c r="D2207" i="20"/>
  <c r="E2207" i="20"/>
  <c r="F2207" i="20"/>
  <c r="A2206" i="20"/>
  <c r="I2206" i="20"/>
  <c r="B2206" i="20"/>
  <c r="J2206" i="20"/>
  <c r="C2206" i="20"/>
  <c r="D2206" i="20"/>
  <c r="E2206" i="20"/>
  <c r="F2206" i="20"/>
  <c r="G2206" i="20"/>
  <c r="H2206" i="20"/>
  <c r="B2227" i="11"/>
  <c r="R2227" i="11" s="1"/>
  <c r="E2196" i="20"/>
  <c r="F2196" i="20"/>
  <c r="G2196" i="20"/>
  <c r="H2196" i="20"/>
  <c r="A2196" i="20"/>
  <c r="I2196" i="20"/>
  <c r="B2196" i="20"/>
  <c r="J2196" i="20"/>
  <c r="C2196" i="20"/>
  <c r="D2196" i="20"/>
  <c r="C2185" i="20"/>
  <c r="D2185" i="20"/>
  <c r="E2185" i="20"/>
  <c r="F2185" i="20"/>
  <c r="G2185" i="20"/>
  <c r="H2185" i="20"/>
  <c r="A2185" i="20"/>
  <c r="B2185" i="20"/>
  <c r="I2185" i="20"/>
  <c r="J2185" i="20"/>
  <c r="E2176" i="20"/>
  <c r="F2176" i="20"/>
  <c r="G2176" i="20"/>
  <c r="H2176" i="20"/>
  <c r="A2176" i="20"/>
  <c r="I2176" i="20"/>
  <c r="B2176" i="20"/>
  <c r="J2176" i="20"/>
  <c r="C2176" i="20"/>
  <c r="D2176" i="20"/>
  <c r="E2165" i="20"/>
  <c r="G2165" i="20"/>
  <c r="H2165" i="20"/>
  <c r="A2165" i="20"/>
  <c r="I2165" i="20"/>
  <c r="B2165" i="20"/>
  <c r="J2165" i="20"/>
  <c r="D2165" i="20"/>
  <c r="C2165" i="20"/>
  <c r="F2165" i="20"/>
  <c r="A2155" i="20"/>
  <c r="I2155" i="20"/>
  <c r="C2155" i="20"/>
  <c r="D2155" i="20"/>
  <c r="E2155" i="20"/>
  <c r="F2155" i="20"/>
  <c r="H2155" i="20"/>
  <c r="B2155" i="20"/>
  <c r="G2155" i="20"/>
  <c r="J2155" i="20"/>
  <c r="C2154" i="20"/>
  <c r="E2154" i="20"/>
  <c r="F2154" i="20"/>
  <c r="G2154" i="20"/>
  <c r="H2154" i="20"/>
  <c r="B2154" i="20"/>
  <c r="J2154" i="20"/>
  <c r="A2154" i="20"/>
  <c r="D2154" i="20"/>
  <c r="I2154" i="20"/>
  <c r="B2175" i="11"/>
  <c r="R2175" i="11" s="1"/>
  <c r="G2144" i="20"/>
  <c r="A2144" i="20"/>
  <c r="I2144" i="20"/>
  <c r="B2144" i="20"/>
  <c r="J2144" i="20"/>
  <c r="C2144" i="20"/>
  <c r="D2144" i="20"/>
  <c r="F2144" i="20"/>
  <c r="E2144" i="20"/>
  <c r="H2144" i="20"/>
  <c r="E2133" i="20"/>
  <c r="G2133" i="20"/>
  <c r="H2133" i="20"/>
  <c r="A2133" i="20"/>
  <c r="I2133" i="20"/>
  <c r="B2133" i="20"/>
  <c r="J2133" i="20"/>
  <c r="D2133" i="20"/>
  <c r="C2133" i="20"/>
  <c r="F2133" i="20"/>
  <c r="B2154" i="11"/>
  <c r="R2154" i="11" s="1"/>
  <c r="A2123" i="20"/>
  <c r="I2123" i="20"/>
  <c r="C2123" i="20"/>
  <c r="D2123" i="20"/>
  <c r="E2123" i="20"/>
  <c r="F2123" i="20"/>
  <c r="H2123" i="20"/>
  <c r="B2123" i="20"/>
  <c r="G2123" i="20"/>
  <c r="J2123" i="20"/>
  <c r="C2122" i="20"/>
  <c r="E2122" i="20"/>
  <c r="F2122" i="20"/>
  <c r="G2122" i="20"/>
  <c r="H2122" i="20"/>
  <c r="B2122" i="20"/>
  <c r="J2122" i="20"/>
  <c r="A2122" i="20"/>
  <c r="D2122" i="20"/>
  <c r="I2122" i="20"/>
  <c r="G2112" i="20"/>
  <c r="A2112" i="20"/>
  <c r="I2112" i="20"/>
  <c r="B2112" i="20"/>
  <c r="J2112" i="20"/>
  <c r="C2112" i="20"/>
  <c r="D2112" i="20"/>
  <c r="F2112" i="20"/>
  <c r="E2112" i="20"/>
  <c r="H2112" i="20"/>
  <c r="E2101" i="20"/>
  <c r="G2101" i="20"/>
  <c r="H2101" i="20"/>
  <c r="A2101" i="20"/>
  <c r="I2101" i="20"/>
  <c r="B2101" i="20"/>
  <c r="J2101" i="20"/>
  <c r="D2101" i="20"/>
  <c r="C2101" i="20"/>
  <c r="F2101" i="20"/>
  <c r="A2091" i="20"/>
  <c r="I2091" i="20"/>
  <c r="C2091" i="20"/>
  <c r="D2091" i="20"/>
  <c r="E2091" i="20"/>
  <c r="F2091" i="20"/>
  <c r="H2091" i="20"/>
  <c r="B2091" i="20"/>
  <c r="G2091" i="20"/>
  <c r="J2091" i="20"/>
  <c r="C2090" i="20"/>
  <c r="E2090" i="20"/>
  <c r="F2090" i="20"/>
  <c r="G2090" i="20"/>
  <c r="H2090" i="20"/>
  <c r="B2090" i="20"/>
  <c r="J2090" i="20"/>
  <c r="A2090" i="20"/>
  <c r="D2090" i="20"/>
  <c r="I2090" i="20"/>
  <c r="G2080" i="20"/>
  <c r="H2080" i="20"/>
  <c r="A2080" i="20"/>
  <c r="I2080" i="20"/>
  <c r="B2080" i="20"/>
  <c r="J2080" i="20"/>
  <c r="C2080" i="20"/>
  <c r="D2080" i="20"/>
  <c r="F2080" i="20"/>
  <c r="E2080" i="20"/>
  <c r="E2069" i="20"/>
  <c r="F2069" i="20"/>
  <c r="G2069" i="20"/>
  <c r="H2069" i="20"/>
  <c r="A2069" i="20"/>
  <c r="I2069" i="20"/>
  <c r="B2069" i="20"/>
  <c r="J2069" i="20"/>
  <c r="D2069" i="20"/>
  <c r="C2069" i="20"/>
  <c r="A2059" i="20"/>
  <c r="I2059" i="20"/>
  <c r="B2059" i="20"/>
  <c r="J2059" i="20"/>
  <c r="C2059" i="20"/>
  <c r="D2059" i="20"/>
  <c r="E2059" i="20"/>
  <c r="F2059" i="20"/>
  <c r="H2059" i="20"/>
  <c r="G2059" i="20"/>
  <c r="C2058" i="20"/>
  <c r="D2058" i="20"/>
  <c r="E2058" i="20"/>
  <c r="F2058" i="20"/>
  <c r="G2058" i="20"/>
  <c r="H2058" i="20"/>
  <c r="B2058" i="20"/>
  <c r="J2058" i="20"/>
  <c r="I2058" i="20"/>
  <c r="A2058" i="20"/>
  <c r="G2048" i="20"/>
  <c r="H2048" i="20"/>
  <c r="A2048" i="20"/>
  <c r="I2048" i="20"/>
  <c r="B2048" i="20"/>
  <c r="J2048" i="20"/>
  <c r="C2048" i="20"/>
  <c r="D2048" i="20"/>
  <c r="F2048" i="20"/>
  <c r="E2048" i="20"/>
  <c r="E2037" i="20"/>
  <c r="F2037" i="20"/>
  <c r="G2037" i="20"/>
  <c r="H2037" i="20"/>
  <c r="A2037" i="20"/>
  <c r="I2037" i="20"/>
  <c r="B2037" i="20"/>
  <c r="J2037" i="20"/>
  <c r="D2037" i="20"/>
  <c r="C2037" i="20"/>
  <c r="A2027" i="20"/>
  <c r="I2027" i="20"/>
  <c r="B2027" i="20"/>
  <c r="J2027" i="20"/>
  <c r="C2027" i="20"/>
  <c r="D2027" i="20"/>
  <c r="E2027" i="20"/>
  <c r="F2027" i="20"/>
  <c r="H2027" i="20"/>
  <c r="G2027" i="20"/>
  <c r="C2026" i="20"/>
  <c r="D2026" i="20"/>
  <c r="E2026" i="20"/>
  <c r="F2026" i="20"/>
  <c r="G2026" i="20"/>
  <c r="H2026" i="20"/>
  <c r="B2026" i="20"/>
  <c r="J2026" i="20"/>
  <c r="I2026" i="20"/>
  <c r="A2026" i="20"/>
  <c r="G2016" i="20"/>
  <c r="H2016" i="20"/>
  <c r="A2016" i="20"/>
  <c r="I2016" i="20"/>
  <c r="B2016" i="20"/>
  <c r="J2016" i="20"/>
  <c r="C2016" i="20"/>
  <c r="D2016" i="20"/>
  <c r="F2016" i="20"/>
  <c r="E2016" i="20"/>
  <c r="E2005" i="20"/>
  <c r="F2005" i="20"/>
  <c r="G2005" i="20"/>
  <c r="H2005" i="20"/>
  <c r="A2005" i="20"/>
  <c r="I2005" i="20"/>
  <c r="B2005" i="20"/>
  <c r="J2005" i="20"/>
  <c r="D2005" i="20"/>
  <c r="C2005" i="20"/>
  <c r="A1995" i="20"/>
  <c r="I1995" i="20"/>
  <c r="B1995" i="20"/>
  <c r="J1995" i="20"/>
  <c r="C1995" i="20"/>
  <c r="D1995" i="20"/>
  <c r="E1995" i="20"/>
  <c r="F1995" i="20"/>
  <c r="H1995" i="20"/>
  <c r="G1995" i="20"/>
  <c r="C1994" i="20"/>
  <c r="D1994" i="20"/>
  <c r="E1994" i="20"/>
  <c r="F1994" i="20"/>
  <c r="G1994" i="20"/>
  <c r="H1994" i="20"/>
  <c r="B1994" i="20"/>
  <c r="J1994" i="20"/>
  <c r="I1994" i="20"/>
  <c r="A1994" i="20"/>
  <c r="G1984" i="20"/>
  <c r="H1984" i="20"/>
  <c r="A1984" i="20"/>
  <c r="I1984" i="20"/>
  <c r="B1984" i="20"/>
  <c r="J1984" i="20"/>
  <c r="C1984" i="20"/>
  <c r="D1984" i="20"/>
  <c r="F1984" i="20"/>
  <c r="E1984" i="20"/>
  <c r="E1973" i="20"/>
  <c r="F1973" i="20"/>
  <c r="G1973" i="20"/>
  <c r="H1973" i="20"/>
  <c r="A1973" i="20"/>
  <c r="I1973" i="20"/>
  <c r="B1973" i="20"/>
  <c r="J1973" i="20"/>
  <c r="D1973" i="20"/>
  <c r="C1973" i="20"/>
  <c r="A1963" i="20"/>
  <c r="I1963" i="20"/>
  <c r="B1963" i="20"/>
  <c r="J1963" i="20"/>
  <c r="C1963" i="20"/>
  <c r="D1963" i="20"/>
  <c r="E1963" i="20"/>
  <c r="F1963" i="20"/>
  <c r="H1963" i="20"/>
  <c r="G1963" i="20"/>
  <c r="C1962" i="20"/>
  <c r="D1962" i="20"/>
  <c r="E1962" i="20"/>
  <c r="F1962" i="20"/>
  <c r="G1962" i="20"/>
  <c r="H1962" i="20"/>
  <c r="B1962" i="20"/>
  <c r="J1962" i="20"/>
  <c r="I1962" i="20"/>
  <c r="A1962" i="20"/>
  <c r="G1952" i="20"/>
  <c r="H1952" i="20"/>
  <c r="A1952" i="20"/>
  <c r="I1952" i="20"/>
  <c r="B1952" i="20"/>
  <c r="J1952" i="20"/>
  <c r="C1952" i="20"/>
  <c r="D1952" i="20"/>
  <c r="F1952" i="20"/>
  <c r="E1952" i="20"/>
  <c r="B1972" i="11"/>
  <c r="R1972" i="11" s="1"/>
  <c r="E1941" i="20"/>
  <c r="F1941" i="20"/>
  <c r="G1941" i="20"/>
  <c r="H1941" i="20"/>
  <c r="A1941" i="20"/>
  <c r="I1941" i="20"/>
  <c r="B1941" i="20"/>
  <c r="J1941" i="20"/>
  <c r="D1941" i="20"/>
  <c r="C1941" i="20"/>
  <c r="E1931" i="20"/>
  <c r="F1931" i="20"/>
  <c r="G1931" i="20"/>
  <c r="H1931" i="20"/>
  <c r="A1931" i="20"/>
  <c r="I1931" i="20"/>
  <c r="B1931" i="20"/>
  <c r="J1931" i="20"/>
  <c r="C1931" i="20"/>
  <c r="D1931" i="20"/>
  <c r="G1930" i="20"/>
  <c r="H1930" i="20"/>
  <c r="A1930" i="20"/>
  <c r="I1930" i="20"/>
  <c r="B1930" i="20"/>
  <c r="J1930" i="20"/>
  <c r="C1930" i="20"/>
  <c r="D1930" i="20"/>
  <c r="E1930" i="20"/>
  <c r="F1930" i="20"/>
  <c r="C1920" i="20"/>
  <c r="D1920" i="20"/>
  <c r="E1920" i="20"/>
  <c r="F1920" i="20"/>
  <c r="G1920" i="20"/>
  <c r="H1920" i="20"/>
  <c r="I1920" i="20"/>
  <c r="J1920" i="20"/>
  <c r="B1920" i="20"/>
  <c r="A1920" i="20"/>
  <c r="A1909" i="20"/>
  <c r="I1909" i="20"/>
  <c r="B1909" i="20"/>
  <c r="J1909" i="20"/>
  <c r="C1909" i="20"/>
  <c r="D1909" i="20"/>
  <c r="E1909" i="20"/>
  <c r="F1909" i="20"/>
  <c r="G1909" i="20"/>
  <c r="H1909" i="20"/>
  <c r="E1899" i="20"/>
  <c r="F1899" i="20"/>
  <c r="G1899" i="20"/>
  <c r="H1899" i="20"/>
  <c r="A1899" i="20"/>
  <c r="I1899" i="20"/>
  <c r="B1899" i="20"/>
  <c r="J1899" i="20"/>
  <c r="C1899" i="20"/>
  <c r="D1899" i="20"/>
  <c r="G1898" i="20"/>
  <c r="H1898" i="20"/>
  <c r="A1898" i="20"/>
  <c r="I1898" i="20"/>
  <c r="B1898" i="20"/>
  <c r="J1898" i="20"/>
  <c r="C1898" i="20"/>
  <c r="D1898" i="20"/>
  <c r="E1898" i="20"/>
  <c r="F1898" i="20"/>
  <c r="C1888" i="20"/>
  <c r="D1888" i="20"/>
  <c r="E1888" i="20"/>
  <c r="F1888" i="20"/>
  <c r="G1888" i="20"/>
  <c r="H1888" i="20"/>
  <c r="I1888" i="20"/>
  <c r="J1888" i="20"/>
  <c r="B1888" i="20"/>
  <c r="A1888" i="20"/>
  <c r="A1877" i="20"/>
  <c r="I1877" i="20"/>
  <c r="B1877" i="20"/>
  <c r="J1877" i="20"/>
  <c r="C1877" i="20"/>
  <c r="D1877" i="20"/>
  <c r="E1877" i="20"/>
  <c r="F1877" i="20"/>
  <c r="H1877" i="20"/>
  <c r="G1877" i="20"/>
  <c r="E1867" i="20"/>
  <c r="F1867" i="20"/>
  <c r="G1867" i="20"/>
  <c r="H1867" i="20"/>
  <c r="A1867" i="20"/>
  <c r="I1867" i="20"/>
  <c r="B1867" i="20"/>
  <c r="J1867" i="20"/>
  <c r="D1867" i="20"/>
  <c r="C1867" i="20"/>
  <c r="G1866" i="20"/>
  <c r="H1866" i="20"/>
  <c r="A1866" i="20"/>
  <c r="I1866" i="20"/>
  <c r="B1866" i="20"/>
  <c r="J1866" i="20"/>
  <c r="C1866" i="20"/>
  <c r="D1866" i="20"/>
  <c r="F1866" i="20"/>
  <c r="E1866" i="20"/>
  <c r="C1856" i="20"/>
  <c r="D1856" i="20"/>
  <c r="E1856" i="20"/>
  <c r="F1856" i="20"/>
  <c r="G1856" i="20"/>
  <c r="H1856" i="20"/>
  <c r="B1856" i="20"/>
  <c r="J1856" i="20"/>
  <c r="A1856" i="20"/>
  <c r="I1856" i="20"/>
  <c r="E1847" i="20"/>
  <c r="F1847" i="20"/>
  <c r="G1847" i="20"/>
  <c r="H1847" i="20"/>
  <c r="A1847" i="20"/>
  <c r="I1847" i="20"/>
  <c r="B1847" i="20"/>
  <c r="J1847" i="20"/>
  <c r="D1847" i="20"/>
  <c r="C1847" i="20"/>
  <c r="E1839" i="20"/>
  <c r="F1839" i="20"/>
  <c r="G1839" i="20"/>
  <c r="H1839" i="20"/>
  <c r="A1839" i="20"/>
  <c r="I1839" i="20"/>
  <c r="B1839" i="20"/>
  <c r="J1839" i="20"/>
  <c r="D1839" i="20"/>
  <c r="C1839" i="20"/>
  <c r="E1831" i="20"/>
  <c r="F1831" i="20"/>
  <c r="G1831" i="20"/>
  <c r="H1831" i="20"/>
  <c r="A1831" i="20"/>
  <c r="I1831" i="20"/>
  <c r="B1831" i="20"/>
  <c r="J1831" i="20"/>
  <c r="D1831" i="20"/>
  <c r="C1831" i="20"/>
  <c r="E1823" i="20"/>
  <c r="F1823" i="20"/>
  <c r="G1823" i="20"/>
  <c r="H1823" i="20"/>
  <c r="A1823" i="20"/>
  <c r="I1823" i="20"/>
  <c r="B1823" i="20"/>
  <c r="J1823" i="20"/>
  <c r="D1823" i="20"/>
  <c r="C1823" i="20"/>
  <c r="B1846" i="11"/>
  <c r="R1846" i="11" s="1"/>
  <c r="E1815" i="20"/>
  <c r="F1815" i="20"/>
  <c r="G1815" i="20"/>
  <c r="H1815" i="20"/>
  <c r="A1815" i="20"/>
  <c r="I1815" i="20"/>
  <c r="B1815" i="20"/>
  <c r="J1815" i="20"/>
  <c r="D1815" i="20"/>
  <c r="C1815" i="20"/>
  <c r="E1807" i="20"/>
  <c r="F1807" i="20"/>
  <c r="G1807" i="20"/>
  <c r="H1807" i="20"/>
  <c r="A1807" i="20"/>
  <c r="I1807" i="20"/>
  <c r="B1807" i="20"/>
  <c r="J1807" i="20"/>
  <c r="D1807" i="20"/>
  <c r="C1807" i="20"/>
  <c r="E1799" i="20"/>
  <c r="F1799" i="20"/>
  <c r="G1799" i="20"/>
  <c r="H1799" i="20"/>
  <c r="A1799" i="20"/>
  <c r="I1799" i="20"/>
  <c r="B1799" i="20"/>
  <c r="J1799" i="20"/>
  <c r="D1799" i="20"/>
  <c r="C1799" i="20"/>
  <c r="E1791" i="20"/>
  <c r="F1791" i="20"/>
  <c r="G1791" i="20"/>
  <c r="H1791" i="20"/>
  <c r="A1791" i="20"/>
  <c r="I1791" i="20"/>
  <c r="B1791" i="20"/>
  <c r="J1791" i="20"/>
  <c r="D1791" i="20"/>
  <c r="C1791" i="20"/>
  <c r="E1783" i="20"/>
  <c r="F1783" i="20"/>
  <c r="G1783" i="20"/>
  <c r="H1783" i="20"/>
  <c r="A1783" i="20"/>
  <c r="I1783" i="20"/>
  <c r="B1783" i="20"/>
  <c r="J1783" i="20"/>
  <c r="D1783" i="20"/>
  <c r="C1783" i="20"/>
  <c r="E1775" i="20"/>
  <c r="F1775" i="20"/>
  <c r="G1775" i="20"/>
  <c r="H1775" i="20"/>
  <c r="A1775" i="20"/>
  <c r="I1775" i="20"/>
  <c r="B1775" i="20"/>
  <c r="J1775" i="20"/>
  <c r="D1775" i="20"/>
  <c r="C1775" i="20"/>
  <c r="E1767" i="20"/>
  <c r="F1767" i="20"/>
  <c r="G1767" i="20"/>
  <c r="H1767" i="20"/>
  <c r="A1767" i="20"/>
  <c r="I1767" i="20"/>
  <c r="B1767" i="20"/>
  <c r="J1767" i="20"/>
  <c r="D1767" i="20"/>
  <c r="C1767" i="20"/>
  <c r="E1759" i="20"/>
  <c r="F1759" i="20"/>
  <c r="G1759" i="20"/>
  <c r="H1759" i="20"/>
  <c r="A1759" i="20"/>
  <c r="I1759" i="20"/>
  <c r="B1759" i="20"/>
  <c r="J1759" i="20"/>
  <c r="D1759" i="20"/>
  <c r="C1759" i="20"/>
  <c r="B1782" i="11"/>
  <c r="R1782" i="11" s="1"/>
  <c r="E1751" i="20"/>
  <c r="F1751" i="20"/>
  <c r="G1751" i="20"/>
  <c r="H1751" i="20"/>
  <c r="A1751" i="20"/>
  <c r="I1751" i="20"/>
  <c r="B1751" i="20"/>
  <c r="J1751" i="20"/>
  <c r="D1751" i="20"/>
  <c r="C1751" i="20"/>
  <c r="E1743" i="20"/>
  <c r="F1743" i="20"/>
  <c r="G1743" i="20"/>
  <c r="H1743" i="20"/>
  <c r="A1743" i="20"/>
  <c r="I1743" i="20"/>
  <c r="B1743" i="20"/>
  <c r="J1743" i="20"/>
  <c r="D1743" i="20"/>
  <c r="C1743" i="20"/>
  <c r="E1735" i="20"/>
  <c r="F1735" i="20"/>
  <c r="G1735" i="20"/>
  <c r="H1735" i="20"/>
  <c r="A1735" i="20"/>
  <c r="I1735" i="20"/>
  <c r="B1735" i="20"/>
  <c r="J1735" i="20"/>
  <c r="D1735" i="20"/>
  <c r="C1735" i="20"/>
  <c r="E1727" i="20"/>
  <c r="F1727" i="20"/>
  <c r="G1727" i="20"/>
  <c r="H1727" i="20"/>
  <c r="A1727" i="20"/>
  <c r="I1727" i="20"/>
  <c r="B1727" i="20"/>
  <c r="J1727" i="20"/>
  <c r="D1727" i="20"/>
  <c r="C1727" i="20"/>
  <c r="E1719" i="20"/>
  <c r="F1719" i="20"/>
  <c r="G1719" i="20"/>
  <c r="H1719" i="20"/>
  <c r="A1719" i="20"/>
  <c r="I1719" i="20"/>
  <c r="B1719" i="20"/>
  <c r="J1719" i="20"/>
  <c r="D1719" i="20"/>
  <c r="C1719" i="20"/>
  <c r="E1711" i="20"/>
  <c r="F1711" i="20"/>
  <c r="G1711" i="20"/>
  <c r="H1711" i="20"/>
  <c r="A1711" i="20"/>
  <c r="I1711" i="20"/>
  <c r="B1711" i="20"/>
  <c r="J1711" i="20"/>
  <c r="D1711" i="20"/>
  <c r="C1711" i="20"/>
  <c r="B1703" i="20"/>
  <c r="J1703" i="20"/>
  <c r="C1703" i="20"/>
  <c r="D1703" i="20"/>
  <c r="E1703" i="20"/>
  <c r="F1703" i="20"/>
  <c r="A1703" i="20"/>
  <c r="G1703" i="20"/>
  <c r="H1703" i="20"/>
  <c r="I1703" i="20"/>
  <c r="B1695" i="20"/>
  <c r="J1695" i="20"/>
  <c r="C1695" i="20"/>
  <c r="D1695" i="20"/>
  <c r="E1695" i="20"/>
  <c r="F1695" i="20"/>
  <c r="G1695" i="20"/>
  <c r="A1695" i="20"/>
  <c r="H1695" i="20"/>
  <c r="I1695" i="20"/>
  <c r="B1718" i="11"/>
  <c r="R1718" i="11" s="1"/>
  <c r="B1687" i="20"/>
  <c r="J1687" i="20"/>
  <c r="C1687" i="20"/>
  <c r="D1687" i="20"/>
  <c r="E1687" i="20"/>
  <c r="F1687" i="20"/>
  <c r="G1687" i="20"/>
  <c r="H1687" i="20"/>
  <c r="I1687" i="20"/>
  <c r="A1687" i="20"/>
  <c r="B1679" i="20"/>
  <c r="J1679" i="20"/>
  <c r="C1679" i="20"/>
  <c r="D1679" i="20"/>
  <c r="E1679" i="20"/>
  <c r="F1679" i="20"/>
  <c r="G1679" i="20"/>
  <c r="A1679" i="20"/>
  <c r="H1679" i="20"/>
  <c r="I1679" i="20"/>
  <c r="B1671" i="20"/>
  <c r="J1671" i="20"/>
  <c r="C1671" i="20"/>
  <c r="D1671" i="20"/>
  <c r="E1671" i="20"/>
  <c r="F1671" i="20"/>
  <c r="G1671" i="20"/>
  <c r="H1671" i="20"/>
  <c r="I1671" i="20"/>
  <c r="A1671" i="20"/>
  <c r="B1663" i="20"/>
  <c r="J1663" i="20"/>
  <c r="C1663" i="20"/>
  <c r="D1663" i="20"/>
  <c r="E1663" i="20"/>
  <c r="F1663" i="20"/>
  <c r="G1663" i="20"/>
  <c r="A1663" i="20"/>
  <c r="H1663" i="20"/>
  <c r="I1663" i="20"/>
  <c r="B1655" i="20"/>
  <c r="J1655" i="20"/>
  <c r="C1655" i="20"/>
  <c r="D1655" i="20"/>
  <c r="E1655" i="20"/>
  <c r="F1655" i="20"/>
  <c r="G1655" i="20"/>
  <c r="H1655" i="20"/>
  <c r="I1655" i="20"/>
  <c r="A1655" i="20"/>
  <c r="B1647" i="20"/>
  <c r="J1647" i="20"/>
  <c r="C1647" i="20"/>
  <c r="D1647" i="20"/>
  <c r="E1647" i="20"/>
  <c r="F1647" i="20"/>
  <c r="G1647" i="20"/>
  <c r="A1647" i="20"/>
  <c r="H1647" i="20"/>
  <c r="I1647" i="20"/>
  <c r="B1639" i="20"/>
  <c r="J1639" i="20"/>
  <c r="C1639" i="20"/>
  <c r="D1639" i="20"/>
  <c r="E1639" i="20"/>
  <c r="F1639" i="20"/>
  <c r="G1639" i="20"/>
  <c r="H1639" i="20"/>
  <c r="I1639" i="20"/>
  <c r="A1639" i="20"/>
  <c r="B1631" i="20"/>
  <c r="J1631" i="20"/>
  <c r="C1631" i="20"/>
  <c r="D1631" i="20"/>
  <c r="E1631" i="20"/>
  <c r="F1631" i="20"/>
  <c r="G1631" i="20"/>
  <c r="A1631" i="20"/>
  <c r="H1631" i="20"/>
  <c r="I1631" i="20"/>
  <c r="B1654" i="11"/>
  <c r="R1654" i="11" s="1"/>
  <c r="B1623" i="20"/>
  <c r="J1623" i="20"/>
  <c r="C1623" i="20"/>
  <c r="D1623" i="20"/>
  <c r="E1623" i="20"/>
  <c r="F1623" i="20"/>
  <c r="G1623" i="20"/>
  <c r="A1623" i="20"/>
  <c r="I1623" i="20"/>
  <c r="H1623" i="20"/>
  <c r="B1615" i="20"/>
  <c r="J1615" i="20"/>
  <c r="C1615" i="20"/>
  <c r="D1615" i="20"/>
  <c r="E1615" i="20"/>
  <c r="F1615" i="20"/>
  <c r="G1615" i="20"/>
  <c r="A1615" i="20"/>
  <c r="I1615" i="20"/>
  <c r="H1615" i="20"/>
  <c r="B1607" i="20"/>
  <c r="J1607" i="20"/>
  <c r="C1607" i="20"/>
  <c r="D1607" i="20"/>
  <c r="E1607" i="20"/>
  <c r="F1607" i="20"/>
  <c r="G1607" i="20"/>
  <c r="A1607" i="20"/>
  <c r="I1607" i="20"/>
  <c r="H1607" i="20"/>
  <c r="B1599" i="20"/>
  <c r="J1599" i="20"/>
  <c r="C1599" i="20"/>
  <c r="D1599" i="20"/>
  <c r="E1599" i="20"/>
  <c r="F1599" i="20"/>
  <c r="G1599" i="20"/>
  <c r="A1599" i="20"/>
  <c r="I1599" i="20"/>
  <c r="H1599" i="20"/>
  <c r="B1591" i="20"/>
  <c r="J1591" i="20"/>
  <c r="C1591" i="20"/>
  <c r="D1591" i="20"/>
  <c r="E1591" i="20"/>
  <c r="F1591" i="20"/>
  <c r="G1591" i="20"/>
  <c r="A1591" i="20"/>
  <c r="I1591" i="20"/>
  <c r="H1591" i="20"/>
  <c r="B1583" i="20"/>
  <c r="J1583" i="20"/>
  <c r="C1583" i="20"/>
  <c r="D1583" i="20"/>
  <c r="E1583" i="20"/>
  <c r="F1583" i="20"/>
  <c r="G1583" i="20"/>
  <c r="A1583" i="20"/>
  <c r="I1583" i="20"/>
  <c r="H1583" i="20"/>
  <c r="B1575" i="20"/>
  <c r="J1575" i="20"/>
  <c r="C1575" i="20"/>
  <c r="D1575" i="20"/>
  <c r="E1575" i="20"/>
  <c r="F1575" i="20"/>
  <c r="G1575" i="20"/>
  <c r="A1575" i="20"/>
  <c r="I1575" i="20"/>
  <c r="H1575" i="20"/>
  <c r="B1567" i="20"/>
  <c r="J1567" i="20"/>
  <c r="C1567" i="20"/>
  <c r="D1567" i="20"/>
  <c r="E1567" i="20"/>
  <c r="F1567" i="20"/>
  <c r="G1567" i="20"/>
  <c r="A1567" i="20"/>
  <c r="I1567" i="20"/>
  <c r="H1567" i="20"/>
  <c r="B1590" i="11"/>
  <c r="R1590" i="11" s="1"/>
  <c r="B1559" i="20"/>
  <c r="J1559" i="20"/>
  <c r="C1559" i="20"/>
  <c r="D1559" i="20"/>
  <c r="E1559" i="20"/>
  <c r="F1559" i="20"/>
  <c r="G1559" i="20"/>
  <c r="A1559" i="20"/>
  <c r="I1559" i="20"/>
  <c r="H1559" i="20"/>
  <c r="B1551" i="20"/>
  <c r="J1551" i="20"/>
  <c r="C1551" i="20"/>
  <c r="D1551" i="20"/>
  <c r="E1551" i="20"/>
  <c r="F1551" i="20"/>
  <c r="G1551" i="20"/>
  <c r="A1551" i="20"/>
  <c r="I1551" i="20"/>
  <c r="H1551" i="20"/>
  <c r="B1543" i="20"/>
  <c r="J1543" i="20"/>
  <c r="C1543" i="20"/>
  <c r="D1543" i="20"/>
  <c r="E1543" i="20"/>
  <c r="F1543" i="20"/>
  <c r="G1543" i="20"/>
  <c r="A1543" i="20"/>
  <c r="I1543" i="20"/>
  <c r="H1543" i="20"/>
  <c r="B1535" i="20"/>
  <c r="J1535" i="20"/>
  <c r="C1535" i="20"/>
  <c r="D1535" i="20"/>
  <c r="E1535" i="20"/>
  <c r="F1535" i="20"/>
  <c r="G1535" i="20"/>
  <c r="A1535" i="20"/>
  <c r="I1535" i="20"/>
  <c r="H1535" i="20"/>
  <c r="B1527" i="20"/>
  <c r="J1527" i="20"/>
  <c r="C1527" i="20"/>
  <c r="D1527" i="20"/>
  <c r="E1527" i="20"/>
  <c r="F1527" i="20"/>
  <c r="G1527" i="20"/>
  <c r="A1527" i="20"/>
  <c r="I1527" i="20"/>
  <c r="H1527" i="20"/>
  <c r="B1519" i="20"/>
  <c r="J1519" i="20"/>
  <c r="C1519" i="20"/>
  <c r="D1519" i="20"/>
  <c r="E1519" i="20"/>
  <c r="F1519" i="20"/>
  <c r="G1519" i="20"/>
  <c r="A1519" i="20"/>
  <c r="I1519" i="20"/>
  <c r="H1519" i="20"/>
  <c r="B1511" i="20"/>
  <c r="J1511" i="20"/>
  <c r="C1511" i="20"/>
  <c r="D1511" i="20"/>
  <c r="E1511" i="20"/>
  <c r="F1511" i="20"/>
  <c r="G1511" i="20"/>
  <c r="A1511" i="20"/>
  <c r="I1511" i="20"/>
  <c r="H1511" i="20"/>
  <c r="B1503" i="20"/>
  <c r="J1503" i="20"/>
  <c r="C1503" i="20"/>
  <c r="D1503" i="20"/>
  <c r="E1503" i="20"/>
  <c r="F1503" i="20"/>
  <c r="G1503" i="20"/>
  <c r="A1503" i="20"/>
  <c r="I1503" i="20"/>
  <c r="H1503" i="20"/>
  <c r="B1526" i="11"/>
  <c r="R1526" i="11" s="1"/>
  <c r="B1495" i="20"/>
  <c r="J1495" i="20"/>
  <c r="C1495" i="20"/>
  <c r="D1495" i="20"/>
  <c r="E1495" i="20"/>
  <c r="F1495" i="20"/>
  <c r="G1495" i="20"/>
  <c r="A1495" i="20"/>
  <c r="I1495" i="20"/>
  <c r="H1495" i="20"/>
  <c r="B1487" i="20"/>
  <c r="J1487" i="20"/>
  <c r="C1487" i="20"/>
  <c r="D1487" i="20"/>
  <c r="E1487" i="20"/>
  <c r="F1487" i="20"/>
  <c r="G1487" i="20"/>
  <c r="A1487" i="20"/>
  <c r="I1487" i="20"/>
  <c r="H1487" i="20"/>
  <c r="B1479" i="20"/>
  <c r="J1479" i="20"/>
  <c r="C1479" i="20"/>
  <c r="D1479" i="20"/>
  <c r="E1479" i="20"/>
  <c r="F1479" i="20"/>
  <c r="G1479" i="20"/>
  <c r="A1479" i="20"/>
  <c r="I1479" i="20"/>
  <c r="H1479" i="20"/>
  <c r="C1471" i="20"/>
  <c r="D1471" i="20"/>
  <c r="E1471" i="20"/>
  <c r="G1471" i="20"/>
  <c r="A1471" i="20"/>
  <c r="I1471" i="20"/>
  <c r="B1471" i="20"/>
  <c r="F1471" i="20"/>
  <c r="H1471" i="20"/>
  <c r="J1471" i="20"/>
  <c r="C1463" i="20"/>
  <c r="D1463" i="20"/>
  <c r="E1463" i="20"/>
  <c r="G1463" i="20"/>
  <c r="A1463" i="20"/>
  <c r="I1463" i="20"/>
  <c r="J1463" i="20"/>
  <c r="B1463" i="20"/>
  <c r="H1463" i="20"/>
  <c r="F1463" i="20"/>
  <c r="B1455" i="20"/>
  <c r="C1455" i="20"/>
  <c r="D1455" i="20"/>
  <c r="E1455" i="20"/>
  <c r="F1455" i="20"/>
  <c r="G1455" i="20"/>
  <c r="A1455" i="20"/>
  <c r="I1455" i="20"/>
  <c r="H1455" i="20"/>
  <c r="J1455" i="20"/>
  <c r="B1447" i="20"/>
  <c r="J1447" i="20"/>
  <c r="C1447" i="20"/>
  <c r="D1447" i="20"/>
  <c r="E1447" i="20"/>
  <c r="F1447" i="20"/>
  <c r="G1447" i="20"/>
  <c r="A1447" i="20"/>
  <c r="I1447" i="20"/>
  <c r="H1447" i="20"/>
  <c r="B1439" i="20"/>
  <c r="J1439" i="20"/>
  <c r="C1439" i="20"/>
  <c r="D1439" i="20"/>
  <c r="E1439" i="20"/>
  <c r="F1439" i="20"/>
  <c r="G1439" i="20"/>
  <c r="A1439" i="20"/>
  <c r="I1439" i="20"/>
  <c r="H1439" i="20"/>
  <c r="B1462" i="11"/>
  <c r="R1462" i="11" s="1"/>
  <c r="B1431" i="20"/>
  <c r="J1431" i="20"/>
  <c r="C1431" i="20"/>
  <c r="D1431" i="20"/>
  <c r="E1431" i="20"/>
  <c r="F1431" i="20"/>
  <c r="G1431" i="20"/>
  <c r="A1431" i="20"/>
  <c r="I1431" i="20"/>
  <c r="H1431" i="20"/>
  <c r="B1423" i="20"/>
  <c r="J1423" i="20"/>
  <c r="C1423" i="20"/>
  <c r="D1423" i="20"/>
  <c r="E1423" i="20"/>
  <c r="F1423" i="20"/>
  <c r="G1423" i="20"/>
  <c r="A1423" i="20"/>
  <c r="I1423" i="20"/>
  <c r="H1423" i="20"/>
  <c r="B1415" i="20"/>
  <c r="J1415" i="20"/>
  <c r="C1415" i="20"/>
  <c r="D1415" i="20"/>
  <c r="E1415" i="20"/>
  <c r="F1415" i="20"/>
  <c r="G1415" i="20"/>
  <c r="A1415" i="20"/>
  <c r="I1415" i="20"/>
  <c r="H1415" i="20"/>
  <c r="B1407" i="20"/>
  <c r="J1407" i="20"/>
  <c r="C1407" i="20"/>
  <c r="D1407" i="20"/>
  <c r="E1407" i="20"/>
  <c r="F1407" i="20"/>
  <c r="G1407" i="20"/>
  <c r="A1407" i="20"/>
  <c r="I1407" i="20"/>
  <c r="H1407" i="20"/>
  <c r="B1399" i="20"/>
  <c r="J1399" i="20"/>
  <c r="C1399" i="20"/>
  <c r="D1399" i="20"/>
  <c r="E1399" i="20"/>
  <c r="F1399" i="20"/>
  <c r="G1399" i="20"/>
  <c r="A1399" i="20"/>
  <c r="I1399" i="20"/>
  <c r="H1399" i="20"/>
  <c r="B1391" i="20"/>
  <c r="J1391" i="20"/>
  <c r="C1391" i="20"/>
  <c r="D1391" i="20"/>
  <c r="E1391" i="20"/>
  <c r="F1391" i="20"/>
  <c r="G1391" i="20"/>
  <c r="A1391" i="20"/>
  <c r="I1391" i="20"/>
  <c r="H1391" i="20"/>
  <c r="B1383" i="20"/>
  <c r="J1383" i="20"/>
  <c r="C1383" i="20"/>
  <c r="D1383" i="20"/>
  <c r="E1383" i="20"/>
  <c r="F1383" i="20"/>
  <c r="G1383" i="20"/>
  <c r="A1383" i="20"/>
  <c r="I1383" i="20"/>
  <c r="H1383" i="20"/>
  <c r="B1375" i="20"/>
  <c r="J1375" i="20"/>
  <c r="C1375" i="20"/>
  <c r="D1375" i="20"/>
  <c r="E1375" i="20"/>
  <c r="F1375" i="20"/>
  <c r="G1375" i="20"/>
  <c r="A1375" i="20"/>
  <c r="I1375" i="20"/>
  <c r="H1375" i="20"/>
  <c r="B1398" i="11"/>
  <c r="R1398" i="11" s="1"/>
  <c r="B1367" i="20"/>
  <c r="J1367" i="20"/>
  <c r="C1367" i="20"/>
  <c r="D1367" i="20"/>
  <c r="E1367" i="20"/>
  <c r="F1367" i="20"/>
  <c r="G1367" i="20"/>
  <c r="A1367" i="20"/>
  <c r="I1367" i="20"/>
  <c r="H1367" i="20"/>
  <c r="B1359" i="20"/>
  <c r="J1359" i="20"/>
  <c r="C1359" i="20"/>
  <c r="D1359" i="20"/>
  <c r="E1359" i="20"/>
  <c r="F1359" i="20"/>
  <c r="G1359" i="20"/>
  <c r="A1359" i="20"/>
  <c r="I1359" i="20"/>
  <c r="H1359" i="20"/>
  <c r="B1351" i="20"/>
  <c r="J1351" i="20"/>
  <c r="C1351" i="20"/>
  <c r="D1351" i="20"/>
  <c r="E1351" i="20"/>
  <c r="F1351" i="20"/>
  <c r="G1351" i="20"/>
  <c r="A1351" i="20"/>
  <c r="I1351" i="20"/>
  <c r="H1351" i="20"/>
  <c r="B1343" i="20"/>
  <c r="J1343" i="20"/>
  <c r="C1343" i="20"/>
  <c r="D1343" i="20"/>
  <c r="E1343" i="20"/>
  <c r="F1343" i="20"/>
  <c r="G1343" i="20"/>
  <c r="A1343" i="20"/>
  <c r="I1343" i="20"/>
  <c r="H1343" i="20"/>
  <c r="B1335" i="20"/>
  <c r="J1335" i="20"/>
  <c r="C1335" i="20"/>
  <c r="D1335" i="20"/>
  <c r="E1335" i="20"/>
  <c r="F1335" i="20"/>
  <c r="G1335" i="20"/>
  <c r="A1335" i="20"/>
  <c r="I1335" i="20"/>
  <c r="H1335" i="20"/>
  <c r="B1327" i="20"/>
  <c r="J1327" i="20"/>
  <c r="C1327" i="20"/>
  <c r="D1327" i="20"/>
  <c r="E1327" i="20"/>
  <c r="F1327" i="20"/>
  <c r="G1327" i="20"/>
  <c r="A1327" i="20"/>
  <c r="I1327" i="20"/>
  <c r="H1327" i="20"/>
  <c r="B1319" i="20"/>
  <c r="J1319" i="20"/>
  <c r="C1319" i="20"/>
  <c r="D1319" i="20"/>
  <c r="E1319" i="20"/>
  <c r="F1319" i="20"/>
  <c r="G1319" i="20"/>
  <c r="A1319" i="20"/>
  <c r="I1319" i="20"/>
  <c r="H1319" i="20"/>
  <c r="B1311" i="20"/>
  <c r="J1311" i="20"/>
  <c r="C1311" i="20"/>
  <c r="D1311" i="20"/>
  <c r="E1311" i="20"/>
  <c r="F1311" i="20"/>
  <c r="G1311" i="20"/>
  <c r="A1311" i="20"/>
  <c r="I1311" i="20"/>
  <c r="H1311" i="20"/>
  <c r="B1334" i="11"/>
  <c r="R1334" i="11" s="1"/>
  <c r="B1303" i="20"/>
  <c r="J1303" i="20"/>
  <c r="C1303" i="20"/>
  <c r="D1303" i="20"/>
  <c r="E1303" i="20"/>
  <c r="F1303" i="20"/>
  <c r="G1303" i="20"/>
  <c r="A1303" i="20"/>
  <c r="I1303" i="20"/>
  <c r="H1303" i="20"/>
  <c r="B1295" i="20"/>
  <c r="J1295" i="20"/>
  <c r="C1295" i="20"/>
  <c r="D1295" i="20"/>
  <c r="E1295" i="20"/>
  <c r="F1295" i="20"/>
  <c r="G1295" i="20"/>
  <c r="A1295" i="20"/>
  <c r="I1295" i="20"/>
  <c r="H1295" i="20"/>
  <c r="B1318" i="11"/>
  <c r="R1318" i="11" s="1"/>
  <c r="B1287" i="20"/>
  <c r="J1287" i="20"/>
  <c r="C1287" i="20"/>
  <c r="D1287" i="20"/>
  <c r="E1287" i="20"/>
  <c r="F1287" i="20"/>
  <c r="G1287" i="20"/>
  <c r="A1287" i="20"/>
  <c r="I1287" i="20"/>
  <c r="H1287" i="20"/>
  <c r="B1279" i="20"/>
  <c r="J1279" i="20"/>
  <c r="C1279" i="20"/>
  <c r="D1279" i="20"/>
  <c r="E1279" i="20"/>
  <c r="F1279" i="20"/>
  <c r="G1279" i="20"/>
  <c r="A1279" i="20"/>
  <c r="I1279" i="20"/>
  <c r="H1279" i="20"/>
  <c r="B1271" i="20"/>
  <c r="J1271" i="20"/>
  <c r="C1271" i="20"/>
  <c r="D1271" i="20"/>
  <c r="E1271" i="20"/>
  <c r="F1271" i="20"/>
  <c r="G1271" i="20"/>
  <c r="A1271" i="20"/>
  <c r="I1271" i="20"/>
  <c r="H1271" i="20"/>
  <c r="B1263" i="20"/>
  <c r="J1263" i="20"/>
  <c r="C1263" i="20"/>
  <c r="D1263" i="20"/>
  <c r="E1263" i="20"/>
  <c r="F1263" i="20"/>
  <c r="G1263" i="20"/>
  <c r="A1263" i="20"/>
  <c r="I1263" i="20"/>
  <c r="H1263" i="20"/>
  <c r="B1243" i="20"/>
  <c r="J1243" i="20"/>
  <c r="C1243" i="20"/>
  <c r="D1243" i="20"/>
  <c r="E1243" i="20"/>
  <c r="F1243" i="20"/>
  <c r="G1243" i="20"/>
  <c r="A1243" i="20"/>
  <c r="I1243" i="20"/>
  <c r="H1243" i="20"/>
  <c r="B1267" i="11"/>
  <c r="R1267" i="11" s="1"/>
  <c r="E1236" i="20"/>
  <c r="F1236" i="20"/>
  <c r="G1236" i="20"/>
  <c r="H1236" i="20"/>
  <c r="A1236" i="20"/>
  <c r="I1236" i="20"/>
  <c r="B1236" i="20"/>
  <c r="J1236" i="20"/>
  <c r="D1236" i="20"/>
  <c r="C1236" i="20"/>
  <c r="A1230" i="20"/>
  <c r="I1230" i="20"/>
  <c r="B1230" i="20"/>
  <c r="J1230" i="20"/>
  <c r="C1230" i="20"/>
  <c r="D1230" i="20"/>
  <c r="E1230" i="20"/>
  <c r="F1230" i="20"/>
  <c r="H1230" i="20"/>
  <c r="G1230" i="20"/>
  <c r="E1208" i="20"/>
  <c r="F1208" i="20"/>
  <c r="G1208" i="20"/>
  <c r="H1208" i="20"/>
  <c r="A1208" i="20"/>
  <c r="I1208" i="20"/>
  <c r="B1208" i="20"/>
  <c r="J1208" i="20"/>
  <c r="D1208" i="20"/>
  <c r="C1208" i="20"/>
  <c r="B1232" i="11"/>
  <c r="R1232" i="11" s="1"/>
  <c r="C1201" i="20"/>
  <c r="D1201" i="20"/>
  <c r="E1201" i="20"/>
  <c r="F1201" i="20"/>
  <c r="G1201" i="20"/>
  <c r="H1201" i="20"/>
  <c r="B1201" i="20"/>
  <c r="J1201" i="20"/>
  <c r="A1201" i="20"/>
  <c r="I1201" i="20"/>
  <c r="A1194" i="20"/>
  <c r="I1194" i="20"/>
  <c r="B1194" i="20"/>
  <c r="J1194" i="20"/>
  <c r="C1194" i="20"/>
  <c r="D1194" i="20"/>
  <c r="E1194" i="20"/>
  <c r="F1194" i="20"/>
  <c r="H1194" i="20"/>
  <c r="G1194" i="20"/>
  <c r="B1219" i="11"/>
  <c r="R1219" i="11" s="1"/>
  <c r="E1188" i="20"/>
  <c r="F1188" i="20"/>
  <c r="G1188" i="20"/>
  <c r="H1188" i="20"/>
  <c r="A1188" i="20"/>
  <c r="I1188" i="20"/>
  <c r="B1188" i="20"/>
  <c r="J1188" i="20"/>
  <c r="D1188" i="20"/>
  <c r="C1188" i="20"/>
  <c r="B1211" i="11"/>
  <c r="R1211" i="11" s="1"/>
  <c r="E1180" i="20"/>
  <c r="F1180" i="20"/>
  <c r="G1180" i="20"/>
  <c r="H1180" i="20"/>
  <c r="A1180" i="20"/>
  <c r="I1180" i="20"/>
  <c r="B1180" i="20"/>
  <c r="J1180" i="20"/>
  <c r="D1180" i="20"/>
  <c r="C1180" i="20"/>
  <c r="A1174" i="20"/>
  <c r="I1174" i="20"/>
  <c r="B1174" i="20"/>
  <c r="J1174" i="20"/>
  <c r="C1174" i="20"/>
  <c r="D1174" i="20"/>
  <c r="E1174" i="20"/>
  <c r="F1174" i="20"/>
  <c r="H1174" i="20"/>
  <c r="G1174" i="20"/>
  <c r="B1198" i="11"/>
  <c r="R1198" i="11" s="1"/>
  <c r="G1167" i="20"/>
  <c r="H1167" i="20"/>
  <c r="A1167" i="20"/>
  <c r="I1167" i="20"/>
  <c r="B1167" i="20"/>
  <c r="J1167" i="20"/>
  <c r="C1167" i="20"/>
  <c r="D1167" i="20"/>
  <c r="F1167" i="20"/>
  <c r="E1167" i="20"/>
  <c r="E1160" i="20"/>
  <c r="F1160" i="20"/>
  <c r="G1160" i="20"/>
  <c r="H1160" i="20"/>
  <c r="A1160" i="20"/>
  <c r="I1160" i="20"/>
  <c r="B1160" i="20"/>
  <c r="J1160" i="20"/>
  <c r="D1160" i="20"/>
  <c r="C1160" i="20"/>
  <c r="B1185" i="11"/>
  <c r="R1185" i="11" s="1"/>
  <c r="A1154" i="20"/>
  <c r="I1154" i="20"/>
  <c r="B1154" i="20"/>
  <c r="J1154" i="20"/>
  <c r="C1154" i="20"/>
  <c r="D1154" i="20"/>
  <c r="E1154" i="20"/>
  <c r="F1154" i="20"/>
  <c r="H1154" i="20"/>
  <c r="G1154" i="20"/>
  <c r="B1177" i="11"/>
  <c r="R1177" i="11" s="1"/>
  <c r="A1146" i="20"/>
  <c r="I1146" i="20"/>
  <c r="B1146" i="20"/>
  <c r="J1146" i="20"/>
  <c r="C1146" i="20"/>
  <c r="D1146" i="20"/>
  <c r="E1146" i="20"/>
  <c r="F1146" i="20"/>
  <c r="H1146" i="20"/>
  <c r="G1146" i="20"/>
  <c r="G1139" i="20"/>
  <c r="H1139" i="20"/>
  <c r="A1139" i="20"/>
  <c r="I1139" i="20"/>
  <c r="B1139" i="20"/>
  <c r="J1139" i="20"/>
  <c r="C1139" i="20"/>
  <c r="D1139" i="20"/>
  <c r="F1139" i="20"/>
  <c r="E1139" i="20"/>
  <c r="G1131" i="20"/>
  <c r="H1131" i="20"/>
  <c r="A1131" i="20"/>
  <c r="I1131" i="20"/>
  <c r="B1131" i="20"/>
  <c r="J1131" i="20"/>
  <c r="C1131" i="20"/>
  <c r="D1131" i="20"/>
  <c r="F1131" i="20"/>
  <c r="E1131" i="20"/>
  <c r="C1117" i="20"/>
  <c r="D1117" i="20"/>
  <c r="E1117" i="20"/>
  <c r="F1117" i="20"/>
  <c r="G1117" i="20"/>
  <c r="H1117" i="20"/>
  <c r="B1117" i="20"/>
  <c r="J1117" i="20"/>
  <c r="A1117" i="20"/>
  <c r="I1117" i="20"/>
  <c r="B1142" i="11"/>
  <c r="R1142" i="11" s="1"/>
  <c r="G1111" i="20"/>
  <c r="H1111" i="20"/>
  <c r="A1111" i="20"/>
  <c r="I1111" i="20"/>
  <c r="B1111" i="20"/>
  <c r="J1111" i="20"/>
  <c r="C1111" i="20"/>
  <c r="D1111" i="20"/>
  <c r="F1111" i="20"/>
  <c r="E1111" i="20"/>
  <c r="B1104" i="20"/>
  <c r="C1097" i="20"/>
  <c r="D1097" i="20"/>
  <c r="E1097" i="20"/>
  <c r="F1097" i="20"/>
  <c r="G1097" i="20"/>
  <c r="H1097" i="20"/>
  <c r="B1097" i="20"/>
  <c r="J1097" i="20"/>
  <c r="A1097" i="20"/>
  <c r="I1097" i="20"/>
  <c r="G1083" i="20"/>
  <c r="H1083" i="20"/>
  <c r="A1083" i="20"/>
  <c r="I1083" i="20"/>
  <c r="B1083" i="20"/>
  <c r="J1083" i="20"/>
  <c r="C1083" i="20"/>
  <c r="D1083" i="20"/>
  <c r="F1083" i="20"/>
  <c r="E1083" i="20"/>
  <c r="E1076" i="20"/>
  <c r="F1076" i="20"/>
  <c r="G1076" i="20"/>
  <c r="H1076" i="20"/>
  <c r="A1076" i="20"/>
  <c r="I1076" i="20"/>
  <c r="B1076" i="20"/>
  <c r="J1076" i="20"/>
  <c r="D1076" i="20"/>
  <c r="C1076" i="20"/>
  <c r="B1100" i="11"/>
  <c r="R1100" i="11" s="1"/>
  <c r="C1069" i="20"/>
  <c r="D1069" i="20"/>
  <c r="E1069" i="20"/>
  <c r="F1069" i="20"/>
  <c r="G1069" i="20"/>
  <c r="H1069" i="20"/>
  <c r="B1069" i="20"/>
  <c r="J1069" i="20"/>
  <c r="A1069" i="20"/>
  <c r="I1069" i="20"/>
  <c r="A1062" i="20"/>
  <c r="I1062" i="20"/>
  <c r="B1062" i="20"/>
  <c r="J1062" i="20"/>
  <c r="C1062" i="20"/>
  <c r="D1062" i="20"/>
  <c r="E1062" i="20"/>
  <c r="F1062" i="20"/>
  <c r="H1062" i="20"/>
  <c r="G1062" i="20"/>
  <c r="G1055" i="20"/>
  <c r="H1055" i="20"/>
  <c r="A1055" i="20"/>
  <c r="I1055" i="20"/>
  <c r="B1055" i="20"/>
  <c r="J1055" i="20"/>
  <c r="C1055" i="20"/>
  <c r="D1055" i="20"/>
  <c r="F1055" i="20"/>
  <c r="E1055" i="20"/>
  <c r="C1041" i="20"/>
  <c r="D1041" i="20"/>
  <c r="E1041" i="20"/>
  <c r="F1041" i="20"/>
  <c r="G1041" i="20"/>
  <c r="H1041" i="20"/>
  <c r="B1041" i="20"/>
  <c r="J1041" i="20"/>
  <c r="A1041" i="20"/>
  <c r="I1041" i="20"/>
  <c r="E1033" i="20"/>
  <c r="G1019" i="20"/>
  <c r="H1019" i="20"/>
  <c r="A1019" i="20"/>
  <c r="I1019" i="20"/>
  <c r="B1019" i="20"/>
  <c r="J1019" i="20"/>
  <c r="C1019" i="20"/>
  <c r="D1019" i="20"/>
  <c r="F1019" i="20"/>
  <c r="E1019" i="20"/>
  <c r="E1012" i="20"/>
  <c r="F1012" i="20"/>
  <c r="G1012" i="20"/>
  <c r="H1012" i="20"/>
  <c r="A1012" i="20"/>
  <c r="I1012" i="20"/>
  <c r="B1012" i="20"/>
  <c r="J1012" i="20"/>
  <c r="D1012" i="20"/>
  <c r="C1012" i="20"/>
  <c r="E1004" i="20"/>
  <c r="F1004" i="20"/>
  <c r="G1004" i="20"/>
  <c r="H1004" i="20"/>
  <c r="A1004" i="20"/>
  <c r="I1004" i="20"/>
  <c r="B1004" i="20"/>
  <c r="J1004" i="20"/>
  <c r="D1004" i="20"/>
  <c r="C1004" i="20"/>
  <c r="B1028" i="11"/>
  <c r="R1028" i="11" s="1"/>
  <c r="C997" i="20"/>
  <c r="D997" i="20"/>
  <c r="E997" i="20"/>
  <c r="F997" i="20"/>
  <c r="G997" i="20"/>
  <c r="H997" i="20"/>
  <c r="B997" i="20"/>
  <c r="J997" i="20"/>
  <c r="I997" i="20"/>
  <c r="A997" i="20"/>
  <c r="A990" i="20"/>
  <c r="I990" i="20"/>
  <c r="D990" i="20"/>
  <c r="E990" i="20"/>
  <c r="C990" i="20"/>
  <c r="F990" i="20"/>
  <c r="G990" i="20"/>
  <c r="H990" i="20"/>
  <c r="J990" i="20"/>
  <c r="B990" i="20"/>
  <c r="B1014" i="11"/>
  <c r="R1014" i="11" s="1"/>
  <c r="G983" i="20"/>
  <c r="B983" i="20"/>
  <c r="J983" i="20"/>
  <c r="C983" i="20"/>
  <c r="I983" i="20"/>
  <c r="A983" i="20"/>
  <c r="D983" i="20"/>
  <c r="E983" i="20"/>
  <c r="H983" i="20"/>
  <c r="F983" i="20"/>
  <c r="D976" i="20"/>
  <c r="C968" i="20"/>
  <c r="D968" i="20"/>
  <c r="E968" i="20"/>
  <c r="F968" i="20"/>
  <c r="G968" i="20"/>
  <c r="H968" i="20"/>
  <c r="A968" i="20"/>
  <c r="I968" i="20"/>
  <c r="J968" i="20"/>
  <c r="B968" i="20"/>
  <c r="B993" i="11"/>
  <c r="R993" i="11" s="1"/>
  <c r="G962" i="20"/>
  <c r="H962" i="20"/>
  <c r="A962" i="20"/>
  <c r="I962" i="20"/>
  <c r="B962" i="20"/>
  <c r="J962" i="20"/>
  <c r="C962" i="20"/>
  <c r="D962" i="20"/>
  <c r="E962" i="20"/>
  <c r="F962" i="20"/>
  <c r="B985" i="11"/>
  <c r="R985" i="11" s="1"/>
  <c r="G954" i="20"/>
  <c r="H954" i="20"/>
  <c r="A954" i="20"/>
  <c r="I954" i="20"/>
  <c r="B954" i="20"/>
  <c r="J954" i="20"/>
  <c r="C954" i="20"/>
  <c r="D954" i="20"/>
  <c r="E954" i="20"/>
  <c r="F954" i="20"/>
  <c r="E947" i="20"/>
  <c r="F947" i="20"/>
  <c r="G947" i="20"/>
  <c r="H947" i="20"/>
  <c r="A947" i="20"/>
  <c r="I947" i="20"/>
  <c r="B947" i="20"/>
  <c r="J947" i="20"/>
  <c r="C947" i="20"/>
  <c r="D947" i="20"/>
  <c r="E939" i="20"/>
  <c r="F939" i="20"/>
  <c r="G939" i="20"/>
  <c r="H939" i="20"/>
  <c r="A939" i="20"/>
  <c r="I939" i="20"/>
  <c r="B939" i="20"/>
  <c r="J939" i="20"/>
  <c r="C939" i="20"/>
  <c r="D939" i="20"/>
  <c r="A925" i="20"/>
  <c r="I925" i="20"/>
  <c r="B925" i="20"/>
  <c r="J925" i="20"/>
  <c r="C925" i="20"/>
  <c r="D925" i="20"/>
  <c r="E925" i="20"/>
  <c r="F925" i="20"/>
  <c r="G925" i="20"/>
  <c r="H925" i="20"/>
  <c r="G918" i="20"/>
  <c r="H918" i="20"/>
  <c r="A918" i="20"/>
  <c r="I918" i="20"/>
  <c r="B918" i="20"/>
  <c r="J918" i="20"/>
  <c r="C918" i="20"/>
  <c r="D918" i="20"/>
  <c r="E918" i="20"/>
  <c r="F918" i="20"/>
  <c r="B942" i="11"/>
  <c r="R942" i="11" s="1"/>
  <c r="E911" i="20"/>
  <c r="F911" i="20"/>
  <c r="G911" i="20"/>
  <c r="H911" i="20"/>
  <c r="A911" i="20"/>
  <c r="I911" i="20"/>
  <c r="B911" i="20"/>
  <c r="J911" i="20"/>
  <c r="C911" i="20"/>
  <c r="D911" i="20"/>
  <c r="B934" i="11"/>
  <c r="R934" i="11" s="1"/>
  <c r="E903" i="20"/>
  <c r="F903" i="20"/>
  <c r="G903" i="20"/>
  <c r="H903" i="20"/>
  <c r="A903" i="20"/>
  <c r="I903" i="20"/>
  <c r="B903" i="20"/>
  <c r="J903" i="20"/>
  <c r="C903" i="20"/>
  <c r="D903" i="20"/>
  <c r="A897" i="20"/>
  <c r="I897" i="20"/>
  <c r="B897" i="20"/>
  <c r="J897" i="20"/>
  <c r="C897" i="20"/>
  <c r="D897" i="20"/>
  <c r="E897" i="20"/>
  <c r="F897" i="20"/>
  <c r="G897" i="20"/>
  <c r="H897" i="20"/>
  <c r="B913" i="11"/>
  <c r="R913" i="11" s="1"/>
  <c r="G882" i="20"/>
  <c r="H882" i="20"/>
  <c r="A882" i="20"/>
  <c r="I882" i="20"/>
  <c r="B882" i="20"/>
  <c r="J882" i="20"/>
  <c r="C882" i="20"/>
  <c r="D882" i="20"/>
  <c r="E882" i="20"/>
  <c r="F882" i="20"/>
  <c r="G874" i="20"/>
  <c r="H874" i="20"/>
  <c r="A874" i="20"/>
  <c r="I874" i="20"/>
  <c r="B874" i="20"/>
  <c r="J874" i="20"/>
  <c r="C874" i="20"/>
  <c r="D874" i="20"/>
  <c r="E874" i="20"/>
  <c r="F874" i="20"/>
  <c r="B899" i="11"/>
  <c r="R899" i="11" s="1"/>
  <c r="D868" i="20"/>
  <c r="B868" i="20"/>
  <c r="C868" i="20"/>
  <c r="E868" i="20"/>
  <c r="F868" i="20"/>
  <c r="G868" i="20"/>
  <c r="H868" i="20"/>
  <c r="I868" i="20"/>
  <c r="A868" i="20"/>
  <c r="J868" i="20"/>
  <c r="B891" i="11"/>
  <c r="R891" i="11" s="1"/>
  <c r="B860" i="20"/>
  <c r="J860" i="20"/>
  <c r="D860" i="20"/>
  <c r="F860" i="20"/>
  <c r="G860" i="20"/>
  <c r="H860" i="20"/>
  <c r="I860" i="20"/>
  <c r="A860" i="20"/>
  <c r="C860" i="20"/>
  <c r="E860" i="20"/>
  <c r="H853" i="20"/>
  <c r="B853" i="20"/>
  <c r="J853" i="20"/>
  <c r="D853" i="20"/>
  <c r="A853" i="20"/>
  <c r="C853" i="20"/>
  <c r="E853" i="20"/>
  <c r="F853" i="20"/>
  <c r="G853" i="20"/>
  <c r="I853" i="20"/>
  <c r="F846" i="20"/>
  <c r="H846" i="20"/>
  <c r="B846" i="20"/>
  <c r="J846" i="20"/>
  <c r="E846" i="20"/>
  <c r="G846" i="20"/>
  <c r="I846" i="20"/>
  <c r="A846" i="20"/>
  <c r="C846" i="20"/>
  <c r="D846" i="20"/>
  <c r="G824" i="20"/>
  <c r="H824" i="20"/>
  <c r="A824" i="20"/>
  <c r="I824" i="20"/>
  <c r="B824" i="20"/>
  <c r="J824" i="20"/>
  <c r="C824" i="20"/>
  <c r="D824" i="20"/>
  <c r="F824" i="20"/>
  <c r="E824" i="20"/>
  <c r="B848" i="11"/>
  <c r="R848" i="11" s="1"/>
  <c r="E817" i="20"/>
  <c r="F817" i="20"/>
  <c r="G817" i="20"/>
  <c r="H817" i="20"/>
  <c r="A817" i="20"/>
  <c r="I817" i="20"/>
  <c r="B817" i="20"/>
  <c r="J817" i="20"/>
  <c r="D817" i="20"/>
  <c r="C817" i="20"/>
  <c r="A803" i="20"/>
  <c r="I803" i="20"/>
  <c r="B803" i="20"/>
  <c r="J803" i="20"/>
  <c r="C803" i="20"/>
  <c r="D803" i="20"/>
  <c r="E803" i="20"/>
  <c r="F803" i="20"/>
  <c r="H803" i="20"/>
  <c r="G803" i="20"/>
  <c r="A795" i="20"/>
  <c r="I795" i="20"/>
  <c r="B795" i="20"/>
  <c r="J795" i="20"/>
  <c r="C795" i="20"/>
  <c r="D795" i="20"/>
  <c r="E795" i="20"/>
  <c r="F795" i="20"/>
  <c r="H795" i="20"/>
  <c r="G795" i="20"/>
  <c r="B819" i="11"/>
  <c r="R819" i="11" s="1"/>
  <c r="G788" i="20"/>
  <c r="H788" i="20"/>
  <c r="A788" i="20"/>
  <c r="I788" i="20"/>
  <c r="B788" i="20"/>
  <c r="J788" i="20"/>
  <c r="C788" i="20"/>
  <c r="D788" i="20"/>
  <c r="F788" i="20"/>
  <c r="E788" i="20"/>
  <c r="E781" i="20"/>
  <c r="F781" i="20"/>
  <c r="G781" i="20"/>
  <c r="H781" i="20"/>
  <c r="A781" i="20"/>
  <c r="I781" i="20"/>
  <c r="B781" i="20"/>
  <c r="J781" i="20"/>
  <c r="D781" i="20"/>
  <c r="C781" i="20"/>
  <c r="B805" i="11"/>
  <c r="R805" i="11" s="1"/>
  <c r="C774" i="20"/>
  <c r="D774" i="20"/>
  <c r="E774" i="20"/>
  <c r="F774" i="20"/>
  <c r="G774" i="20"/>
  <c r="H774" i="20"/>
  <c r="B774" i="20"/>
  <c r="J774" i="20"/>
  <c r="A774" i="20"/>
  <c r="I774" i="20"/>
  <c r="A767" i="20"/>
  <c r="I767" i="20"/>
  <c r="B767" i="20"/>
  <c r="J767" i="20"/>
  <c r="C767" i="20"/>
  <c r="D767" i="20"/>
  <c r="E767" i="20"/>
  <c r="F767" i="20"/>
  <c r="H767" i="20"/>
  <c r="G767" i="20"/>
  <c r="E759" i="20"/>
  <c r="H759" i="20"/>
  <c r="A759" i="20"/>
  <c r="I759" i="20"/>
  <c r="B759" i="20"/>
  <c r="C759" i="20"/>
  <c r="D759" i="20"/>
  <c r="F759" i="20"/>
  <c r="G759" i="20"/>
  <c r="J759" i="20"/>
  <c r="G738" i="20"/>
  <c r="B738" i="20"/>
  <c r="J738" i="20"/>
  <c r="C738" i="20"/>
  <c r="F738" i="20"/>
  <c r="H738" i="20"/>
  <c r="I738" i="20"/>
  <c r="A738" i="20"/>
  <c r="E738" i="20"/>
  <c r="D738" i="20"/>
  <c r="E730" i="20"/>
  <c r="F730" i="20"/>
  <c r="G730" i="20"/>
  <c r="H730" i="20"/>
  <c r="A730" i="20"/>
  <c r="I730" i="20"/>
  <c r="B730" i="20"/>
  <c r="J730" i="20"/>
  <c r="C730" i="20"/>
  <c r="D730" i="20"/>
  <c r="A716" i="20"/>
  <c r="I716" i="20"/>
  <c r="B716" i="20"/>
  <c r="J716" i="20"/>
  <c r="C716" i="20"/>
  <c r="D716" i="20"/>
  <c r="E716" i="20"/>
  <c r="F716" i="20"/>
  <c r="G716" i="20"/>
  <c r="H716" i="20"/>
  <c r="A708" i="20"/>
  <c r="I708" i="20"/>
  <c r="B708" i="20"/>
  <c r="J708" i="20"/>
  <c r="C708" i="20"/>
  <c r="D708" i="20"/>
  <c r="E708" i="20"/>
  <c r="F708" i="20"/>
  <c r="G708" i="20"/>
  <c r="H708" i="20"/>
  <c r="G701" i="20"/>
  <c r="H701" i="20"/>
  <c r="A701" i="20"/>
  <c r="I701" i="20"/>
  <c r="B701" i="20"/>
  <c r="J701" i="20"/>
  <c r="C701" i="20"/>
  <c r="D701" i="20"/>
  <c r="E701" i="20"/>
  <c r="F701" i="20"/>
  <c r="G693" i="20"/>
  <c r="H693" i="20"/>
  <c r="A693" i="20"/>
  <c r="I693" i="20"/>
  <c r="B693" i="20"/>
  <c r="J693" i="20"/>
  <c r="C693" i="20"/>
  <c r="D693" i="20"/>
  <c r="E693" i="20"/>
  <c r="F693" i="20"/>
  <c r="G685" i="20"/>
  <c r="H685" i="20"/>
  <c r="A685" i="20"/>
  <c r="I685" i="20"/>
  <c r="B685" i="20"/>
  <c r="J685" i="20"/>
  <c r="C685" i="20"/>
  <c r="D685" i="20"/>
  <c r="E685" i="20"/>
  <c r="F685" i="20"/>
  <c r="G677" i="20"/>
  <c r="H677" i="20"/>
  <c r="A677" i="20"/>
  <c r="I677" i="20"/>
  <c r="B677" i="20"/>
  <c r="J677" i="20"/>
  <c r="C677" i="20"/>
  <c r="D677" i="20"/>
  <c r="E677" i="20"/>
  <c r="F677" i="20"/>
  <c r="G669" i="20"/>
  <c r="H669" i="20"/>
  <c r="A669" i="20"/>
  <c r="I669" i="20"/>
  <c r="B669" i="20"/>
  <c r="J669" i="20"/>
  <c r="C669" i="20"/>
  <c r="D669" i="20"/>
  <c r="E669" i="20"/>
  <c r="F669" i="20"/>
  <c r="G661" i="20"/>
  <c r="H661" i="20"/>
  <c r="A661" i="20"/>
  <c r="I661" i="20"/>
  <c r="B661" i="20"/>
  <c r="J661" i="20"/>
  <c r="C661" i="20"/>
  <c r="D661" i="20"/>
  <c r="E661" i="20"/>
  <c r="F661" i="20"/>
  <c r="H646" i="20"/>
  <c r="B646" i="20"/>
  <c r="J646" i="20"/>
  <c r="D646" i="20"/>
  <c r="F646" i="20"/>
  <c r="C646" i="20"/>
  <c r="E646" i="20"/>
  <c r="G646" i="20"/>
  <c r="I646" i="20"/>
  <c r="A646" i="20"/>
  <c r="B670" i="11"/>
  <c r="R670" i="11" s="1"/>
  <c r="F639" i="20"/>
  <c r="H639" i="20"/>
  <c r="B639" i="20"/>
  <c r="J639" i="20"/>
  <c r="D639" i="20"/>
  <c r="I639" i="20"/>
  <c r="A639" i="20"/>
  <c r="C639" i="20"/>
  <c r="E639" i="20"/>
  <c r="G639" i="20"/>
  <c r="B662" i="11"/>
  <c r="R662" i="11" s="1"/>
  <c r="F631" i="20"/>
  <c r="H631" i="20"/>
  <c r="B631" i="20"/>
  <c r="J631" i="20"/>
  <c r="D631" i="20"/>
  <c r="I631" i="20"/>
  <c r="A631" i="20"/>
  <c r="C631" i="20"/>
  <c r="E631" i="20"/>
  <c r="G631" i="20"/>
  <c r="E617" i="20"/>
  <c r="C610" i="20"/>
  <c r="F610" i="20"/>
  <c r="G610" i="20"/>
  <c r="H610" i="20"/>
  <c r="B610" i="20"/>
  <c r="J610" i="20"/>
  <c r="A610" i="20"/>
  <c r="E610" i="20"/>
  <c r="I610" i="20"/>
  <c r="D610" i="20"/>
  <c r="B634" i="11"/>
  <c r="R634" i="11" s="1"/>
  <c r="A603" i="20"/>
  <c r="I603" i="20"/>
  <c r="D603" i="20"/>
  <c r="E603" i="20"/>
  <c r="F603" i="20"/>
  <c r="H603" i="20"/>
  <c r="G603" i="20"/>
  <c r="B603" i="20"/>
  <c r="C603" i="20"/>
  <c r="J603" i="20"/>
  <c r="B626" i="11"/>
  <c r="R626" i="11" s="1"/>
  <c r="A595" i="20"/>
  <c r="I595" i="20"/>
  <c r="D595" i="20"/>
  <c r="E595" i="20"/>
  <c r="F595" i="20"/>
  <c r="H595" i="20"/>
  <c r="B595" i="20"/>
  <c r="G595" i="20"/>
  <c r="C595" i="20"/>
  <c r="J595" i="20"/>
  <c r="B620" i="11"/>
  <c r="R620" i="11" s="1"/>
  <c r="E589" i="20"/>
  <c r="H589" i="20"/>
  <c r="A589" i="20"/>
  <c r="I589" i="20"/>
  <c r="B589" i="20"/>
  <c r="J589" i="20"/>
  <c r="D589" i="20"/>
  <c r="C589" i="20"/>
  <c r="G589" i="20"/>
  <c r="F589" i="20"/>
  <c r="B612" i="11"/>
  <c r="R612" i="11" s="1"/>
  <c r="E581" i="20"/>
  <c r="H581" i="20"/>
  <c r="A581" i="20"/>
  <c r="I581" i="20"/>
  <c r="B581" i="20"/>
  <c r="J581" i="20"/>
  <c r="D581" i="20"/>
  <c r="C581" i="20"/>
  <c r="G581" i="20"/>
  <c r="F581" i="20"/>
  <c r="B606" i="11"/>
  <c r="R606" i="11" s="1"/>
  <c r="A575" i="20"/>
  <c r="I575" i="20"/>
  <c r="D575" i="20"/>
  <c r="E575" i="20"/>
  <c r="F575" i="20"/>
  <c r="H575" i="20"/>
  <c r="J575" i="20"/>
  <c r="C575" i="20"/>
  <c r="B575" i="20"/>
  <c r="G575" i="20"/>
  <c r="B598" i="11"/>
  <c r="R598" i="11" s="1"/>
  <c r="A567" i="20"/>
  <c r="I567" i="20"/>
  <c r="D567" i="20"/>
  <c r="E567" i="20"/>
  <c r="F567" i="20"/>
  <c r="H567" i="20"/>
  <c r="C567" i="20"/>
  <c r="J567" i="20"/>
  <c r="B567" i="20"/>
  <c r="G567" i="20"/>
  <c r="B583" i="11"/>
  <c r="R583" i="11" s="1"/>
  <c r="G552" i="20"/>
  <c r="B552" i="20"/>
  <c r="J552" i="20"/>
  <c r="C552" i="20"/>
  <c r="D552" i="20"/>
  <c r="F552" i="20"/>
  <c r="E552" i="20"/>
  <c r="I552" i="20"/>
  <c r="A552" i="20"/>
  <c r="H552" i="20"/>
  <c r="B529" i="20"/>
  <c r="C529" i="20"/>
  <c r="D529" i="20"/>
  <c r="F529" i="20"/>
  <c r="G529" i="20"/>
  <c r="J529" i="20"/>
  <c r="H529" i="20"/>
  <c r="I529" i="20"/>
  <c r="E529" i="20"/>
  <c r="A529" i="20"/>
  <c r="B553" i="11"/>
  <c r="R553" i="11" s="1"/>
  <c r="H522" i="20"/>
  <c r="A522" i="20"/>
  <c r="I522" i="20"/>
  <c r="B522" i="20"/>
  <c r="J522" i="20"/>
  <c r="E522" i="20"/>
  <c r="C522" i="20"/>
  <c r="D522" i="20"/>
  <c r="F522" i="20"/>
  <c r="G522" i="20"/>
  <c r="H514" i="20"/>
  <c r="A514" i="20"/>
  <c r="I514" i="20"/>
  <c r="B514" i="20"/>
  <c r="J514" i="20"/>
  <c r="C514" i="20"/>
  <c r="D514" i="20"/>
  <c r="G514" i="20"/>
  <c r="E514" i="20"/>
  <c r="F514" i="20"/>
  <c r="B531" i="11"/>
  <c r="R531" i="11" s="1"/>
  <c r="D500" i="20"/>
  <c r="E500" i="20"/>
  <c r="F500" i="20"/>
  <c r="A500" i="20"/>
  <c r="B500" i="20"/>
  <c r="H500" i="20"/>
  <c r="J500" i="20"/>
  <c r="C500" i="20"/>
  <c r="I500" i="20"/>
  <c r="G500" i="20"/>
  <c r="B525" i="11"/>
  <c r="R525" i="11" s="1"/>
  <c r="H494" i="20"/>
  <c r="A494" i="20"/>
  <c r="I494" i="20"/>
  <c r="B494" i="20"/>
  <c r="J494" i="20"/>
  <c r="D494" i="20"/>
  <c r="G494" i="20"/>
  <c r="C494" i="20"/>
  <c r="F494" i="20"/>
  <c r="E494" i="20"/>
  <c r="B517" i="11"/>
  <c r="R517" i="11" s="1"/>
  <c r="H486" i="20"/>
  <c r="A486" i="20"/>
  <c r="I486" i="20"/>
  <c r="B486" i="20"/>
  <c r="J486" i="20"/>
  <c r="C486" i="20"/>
  <c r="D486" i="20"/>
  <c r="G486" i="20"/>
  <c r="E486" i="20"/>
  <c r="F486" i="20"/>
  <c r="H478" i="20"/>
  <c r="A478" i="20"/>
  <c r="I478" i="20"/>
  <c r="B478" i="20"/>
  <c r="J478" i="20"/>
  <c r="C478" i="20"/>
  <c r="D478" i="20"/>
  <c r="G478" i="20"/>
  <c r="E478" i="20"/>
  <c r="F478" i="20"/>
  <c r="B470" i="20"/>
  <c r="J470" i="20"/>
  <c r="F470" i="20"/>
  <c r="G470" i="20"/>
  <c r="H470" i="20"/>
  <c r="I470" i="20"/>
  <c r="E470" i="20"/>
  <c r="A470" i="20"/>
  <c r="C470" i="20"/>
  <c r="D470" i="20"/>
  <c r="B494" i="11"/>
  <c r="R494" i="11" s="1"/>
  <c r="H463" i="20"/>
  <c r="B463" i="20"/>
  <c r="J463" i="20"/>
  <c r="D463" i="20"/>
  <c r="C463" i="20"/>
  <c r="E463" i="20"/>
  <c r="F463" i="20"/>
  <c r="G463" i="20"/>
  <c r="A463" i="20"/>
  <c r="I463" i="20"/>
  <c r="D448" i="20"/>
  <c r="B471" i="11"/>
  <c r="R471" i="11" s="1"/>
  <c r="F440" i="20"/>
  <c r="H440" i="20"/>
  <c r="B440" i="20"/>
  <c r="J440" i="20"/>
  <c r="C440" i="20"/>
  <c r="D440" i="20"/>
  <c r="E440" i="20"/>
  <c r="G440" i="20"/>
  <c r="A440" i="20"/>
  <c r="I440" i="20"/>
  <c r="D433" i="20"/>
  <c r="F433" i="20"/>
  <c r="H433" i="20"/>
  <c r="I433" i="20"/>
  <c r="J433" i="20"/>
  <c r="A433" i="20"/>
  <c r="B433" i="20"/>
  <c r="G433" i="20"/>
  <c r="C433" i="20"/>
  <c r="E433" i="20"/>
  <c r="C417" i="20"/>
  <c r="A409" i="20"/>
  <c r="I409" i="20"/>
  <c r="C409" i="20"/>
  <c r="D409" i="20"/>
  <c r="H409" i="20"/>
  <c r="B409" i="20"/>
  <c r="E409" i="20"/>
  <c r="F409" i="20"/>
  <c r="G409" i="20"/>
  <c r="J409" i="20"/>
  <c r="C388" i="20"/>
  <c r="E388" i="20"/>
  <c r="F388" i="20"/>
  <c r="A388" i="20"/>
  <c r="D388" i="20"/>
  <c r="H388" i="20"/>
  <c r="B388" i="20"/>
  <c r="G388" i="20"/>
  <c r="I388" i="20"/>
  <c r="J388" i="20"/>
  <c r="G374" i="20"/>
  <c r="A374" i="20"/>
  <c r="I374" i="20"/>
  <c r="B374" i="20"/>
  <c r="J374" i="20"/>
  <c r="D374" i="20"/>
  <c r="F374" i="20"/>
  <c r="C374" i="20"/>
  <c r="E374" i="20"/>
  <c r="H374" i="20"/>
  <c r="B398" i="11"/>
  <c r="R398" i="11" s="1"/>
  <c r="E367" i="20"/>
  <c r="G367" i="20"/>
  <c r="H367" i="20"/>
  <c r="F367" i="20"/>
  <c r="J367" i="20"/>
  <c r="A367" i="20"/>
  <c r="C367" i="20"/>
  <c r="D367" i="20"/>
  <c r="I367" i="20"/>
  <c r="B367" i="20"/>
  <c r="C360" i="20"/>
  <c r="E360" i="20"/>
  <c r="F360" i="20"/>
  <c r="B360" i="20"/>
  <c r="G360" i="20"/>
  <c r="J360" i="20"/>
  <c r="A360" i="20"/>
  <c r="D360" i="20"/>
  <c r="I360" i="20"/>
  <c r="H360" i="20"/>
  <c r="A337" i="20"/>
  <c r="I337" i="20"/>
  <c r="C337" i="20"/>
  <c r="D337" i="20"/>
  <c r="B337" i="20"/>
  <c r="F337" i="20"/>
  <c r="E337" i="20"/>
  <c r="G337" i="20"/>
  <c r="H337" i="20"/>
  <c r="J337" i="20"/>
  <c r="E319" i="20"/>
  <c r="F319" i="20"/>
  <c r="H319" i="20"/>
  <c r="A319" i="20"/>
  <c r="I319" i="20"/>
  <c r="C319" i="20"/>
  <c r="D319" i="20"/>
  <c r="J319" i="20"/>
  <c r="B319" i="20"/>
  <c r="G319" i="20"/>
  <c r="G318" i="20"/>
  <c r="H318" i="20"/>
  <c r="B318" i="20"/>
  <c r="J318" i="20"/>
  <c r="C318" i="20"/>
  <c r="I318" i="20"/>
  <c r="A318" i="20"/>
  <c r="E318" i="20"/>
  <c r="F318" i="20"/>
  <c r="D318" i="20"/>
  <c r="G310" i="20"/>
  <c r="H310" i="20"/>
  <c r="B310" i="20"/>
  <c r="J310" i="20"/>
  <c r="C310" i="20"/>
  <c r="I310" i="20"/>
  <c r="A310" i="20"/>
  <c r="D310" i="20"/>
  <c r="F310" i="20"/>
  <c r="E310" i="20"/>
  <c r="B334" i="11"/>
  <c r="R334" i="11" s="1"/>
  <c r="E303" i="20"/>
  <c r="F303" i="20"/>
  <c r="H303" i="20"/>
  <c r="A303" i="20"/>
  <c r="I303" i="20"/>
  <c r="B303" i="20"/>
  <c r="C303" i="20"/>
  <c r="D303" i="20"/>
  <c r="G303" i="20"/>
  <c r="J303" i="20"/>
  <c r="C296" i="20"/>
  <c r="D296" i="20"/>
  <c r="F296" i="20"/>
  <c r="G296" i="20"/>
  <c r="A296" i="20"/>
  <c r="E296" i="20"/>
  <c r="H296" i="20"/>
  <c r="I296" i="20"/>
  <c r="J296" i="20"/>
  <c r="B296" i="20"/>
  <c r="B316" i="11"/>
  <c r="R316" i="11" s="1"/>
  <c r="A285" i="20"/>
  <c r="I285" i="20"/>
  <c r="B285" i="20"/>
  <c r="J285" i="20"/>
  <c r="D285" i="20"/>
  <c r="E285" i="20"/>
  <c r="C285" i="20"/>
  <c r="F285" i="20"/>
  <c r="G285" i="20"/>
  <c r="H285" i="20"/>
  <c r="A277" i="20"/>
  <c r="I277" i="20"/>
  <c r="B277" i="20"/>
  <c r="J277" i="20"/>
  <c r="D277" i="20"/>
  <c r="E277" i="20"/>
  <c r="C277" i="20"/>
  <c r="F277" i="20"/>
  <c r="G277" i="20"/>
  <c r="H277" i="20"/>
  <c r="C268" i="20"/>
  <c r="D268" i="20"/>
  <c r="F268" i="20"/>
  <c r="G268" i="20"/>
  <c r="I268" i="20"/>
  <c r="A268" i="20"/>
  <c r="B268" i="20"/>
  <c r="J268" i="20"/>
  <c r="E268" i="20"/>
  <c r="H268" i="20"/>
  <c r="C260" i="20"/>
  <c r="D260" i="20"/>
  <c r="F260" i="20"/>
  <c r="G260" i="20"/>
  <c r="I260" i="20"/>
  <c r="A260" i="20"/>
  <c r="B260" i="20"/>
  <c r="H260" i="20"/>
  <c r="J260" i="20"/>
  <c r="E260" i="20"/>
  <c r="B280" i="11"/>
  <c r="R280" i="11" s="1"/>
  <c r="A249" i="20"/>
  <c r="I249" i="20"/>
  <c r="B249" i="20"/>
  <c r="J249" i="20"/>
  <c r="C249" i="20"/>
  <c r="D249" i="20"/>
  <c r="E249" i="20"/>
  <c r="F249" i="20"/>
  <c r="H249" i="20"/>
  <c r="G249" i="20"/>
  <c r="E239" i="20"/>
  <c r="F239" i="20"/>
  <c r="G239" i="20"/>
  <c r="H239" i="20"/>
  <c r="A239" i="20"/>
  <c r="I239" i="20"/>
  <c r="C239" i="20"/>
  <c r="D239" i="20"/>
  <c r="J239" i="20"/>
  <c r="B239" i="20"/>
  <c r="G238" i="20"/>
  <c r="H238" i="20"/>
  <c r="A238" i="20"/>
  <c r="I238" i="20"/>
  <c r="B238" i="20"/>
  <c r="J238" i="20"/>
  <c r="C238" i="20"/>
  <c r="F238" i="20"/>
  <c r="D238" i="20"/>
  <c r="E238" i="20"/>
  <c r="E231" i="20"/>
  <c r="F231" i="20"/>
  <c r="A231" i="20"/>
  <c r="I231" i="20"/>
  <c r="D231" i="20"/>
  <c r="G231" i="20"/>
  <c r="H231" i="20"/>
  <c r="J231" i="20"/>
  <c r="B231" i="20"/>
  <c r="C231" i="20"/>
  <c r="G230" i="20"/>
  <c r="H230" i="20"/>
  <c r="C230" i="20"/>
  <c r="B230" i="20"/>
  <c r="D230" i="20"/>
  <c r="E230" i="20"/>
  <c r="F230" i="20"/>
  <c r="I230" i="20"/>
  <c r="A230" i="20"/>
  <c r="J230" i="20"/>
  <c r="G222" i="20"/>
  <c r="H222" i="20"/>
  <c r="C222" i="20"/>
  <c r="E222" i="20"/>
  <c r="F222" i="20"/>
  <c r="I222" i="20"/>
  <c r="J222" i="20"/>
  <c r="A222" i="20"/>
  <c r="B222" i="20"/>
  <c r="D222" i="20"/>
  <c r="B246" i="11"/>
  <c r="R246" i="11" s="1"/>
  <c r="E215" i="20"/>
  <c r="F215" i="20"/>
  <c r="A215" i="20"/>
  <c r="I215" i="20"/>
  <c r="B215" i="20"/>
  <c r="C215" i="20"/>
  <c r="D215" i="20"/>
  <c r="G215" i="20"/>
  <c r="J215" i="20"/>
  <c r="H215" i="20"/>
  <c r="C208" i="20"/>
  <c r="D208" i="20"/>
  <c r="G208" i="20"/>
  <c r="E208" i="20"/>
  <c r="F208" i="20"/>
  <c r="H208" i="20"/>
  <c r="I208" i="20"/>
  <c r="J208" i="20"/>
  <c r="A208" i="20"/>
  <c r="B208" i="20"/>
  <c r="B200" i="20"/>
  <c r="C200" i="20"/>
  <c r="D200" i="20"/>
  <c r="G200" i="20"/>
  <c r="H200" i="20"/>
  <c r="I200" i="20"/>
  <c r="J200" i="20"/>
  <c r="A200" i="20"/>
  <c r="E200" i="20"/>
  <c r="F200" i="20"/>
  <c r="B220" i="11"/>
  <c r="R220" i="11" s="1"/>
  <c r="F189" i="20"/>
  <c r="H189" i="20"/>
  <c r="C189" i="20"/>
  <c r="A189" i="20"/>
  <c r="B189" i="20"/>
  <c r="D189" i="20"/>
  <c r="E189" i="20"/>
  <c r="G189" i="20"/>
  <c r="I189" i="20"/>
  <c r="J189" i="20"/>
  <c r="B171" i="20"/>
  <c r="J171" i="20"/>
  <c r="D171" i="20"/>
  <c r="G171" i="20"/>
  <c r="A171" i="20"/>
  <c r="C171" i="20"/>
  <c r="E171" i="20"/>
  <c r="F171" i="20"/>
  <c r="H171" i="20"/>
  <c r="I171" i="20"/>
  <c r="C170" i="20"/>
  <c r="D170" i="20"/>
  <c r="F170" i="20"/>
  <c r="I170" i="20"/>
  <c r="J170" i="20"/>
  <c r="A170" i="20"/>
  <c r="B170" i="20"/>
  <c r="H170" i="20"/>
  <c r="E170" i="20"/>
  <c r="G170" i="20"/>
  <c r="F163" i="20"/>
  <c r="G163" i="20"/>
  <c r="H163" i="20"/>
  <c r="A163" i="20"/>
  <c r="I163" i="20"/>
  <c r="D163" i="20"/>
  <c r="J163" i="20"/>
  <c r="B163" i="20"/>
  <c r="C163" i="20"/>
  <c r="E163" i="20"/>
  <c r="H162" i="20"/>
  <c r="A162" i="20"/>
  <c r="I162" i="20"/>
  <c r="B162" i="20"/>
  <c r="J162" i="20"/>
  <c r="C162" i="20"/>
  <c r="D162" i="20"/>
  <c r="G162" i="20"/>
  <c r="E162" i="20"/>
  <c r="F162" i="20"/>
  <c r="D148" i="20"/>
  <c r="E148" i="20"/>
  <c r="F148" i="20"/>
  <c r="G148" i="20"/>
  <c r="J148" i="20"/>
  <c r="A148" i="20"/>
  <c r="C148" i="20"/>
  <c r="B148" i="20"/>
  <c r="H148" i="20"/>
  <c r="I148" i="20"/>
  <c r="H138" i="20"/>
  <c r="A138" i="20"/>
  <c r="I138" i="20"/>
  <c r="B138" i="20"/>
  <c r="J138" i="20"/>
  <c r="C138" i="20"/>
  <c r="D138" i="20"/>
  <c r="E138" i="20"/>
  <c r="G138" i="20"/>
  <c r="F138" i="20"/>
  <c r="F129" i="20"/>
  <c r="A129" i="20"/>
  <c r="I129" i="20"/>
  <c r="B129" i="20"/>
  <c r="C129" i="20"/>
  <c r="D129" i="20"/>
  <c r="E129" i="20"/>
  <c r="G129" i="20"/>
  <c r="J129" i="20"/>
  <c r="H129" i="20"/>
  <c r="F121" i="20"/>
  <c r="G121" i="20"/>
  <c r="H121" i="20"/>
  <c r="A121" i="20"/>
  <c r="I121" i="20"/>
  <c r="B121" i="20"/>
  <c r="C121" i="20"/>
  <c r="D121" i="20"/>
  <c r="E121" i="20"/>
  <c r="J121" i="20"/>
  <c r="B103" i="20"/>
  <c r="J103" i="20"/>
  <c r="C103" i="20"/>
  <c r="D103" i="20"/>
  <c r="E103" i="20"/>
  <c r="F103" i="20"/>
  <c r="G103" i="20"/>
  <c r="H103" i="20"/>
  <c r="I103" i="20"/>
  <c r="A103" i="20"/>
  <c r="D102" i="20"/>
  <c r="E102" i="20"/>
  <c r="F102" i="20"/>
  <c r="G102" i="20"/>
  <c r="A102" i="20"/>
  <c r="B102" i="20"/>
  <c r="C102" i="20"/>
  <c r="J102" i="20"/>
  <c r="H102" i="20"/>
  <c r="I102" i="20"/>
  <c r="B112" i="11"/>
  <c r="R112" i="11" s="1"/>
  <c r="A81" i="20"/>
  <c r="I81" i="20"/>
  <c r="B81" i="20"/>
  <c r="J81" i="20"/>
  <c r="C81" i="20"/>
  <c r="D81" i="20"/>
  <c r="E81" i="20"/>
  <c r="F81" i="20"/>
  <c r="G81" i="20"/>
  <c r="H81" i="20"/>
  <c r="B103" i="11"/>
  <c r="R103" i="11" s="1"/>
  <c r="C72" i="20"/>
  <c r="D72" i="20"/>
  <c r="E72" i="20"/>
  <c r="F72" i="20"/>
  <c r="G72" i="20"/>
  <c r="H72" i="20"/>
  <c r="I72" i="20"/>
  <c r="J72" i="20"/>
  <c r="A72" i="20"/>
  <c r="B72" i="20"/>
  <c r="E63" i="20"/>
  <c r="F63" i="20"/>
  <c r="H63" i="20"/>
  <c r="J63" i="20"/>
  <c r="A63" i="20"/>
  <c r="B63" i="20"/>
  <c r="C63" i="20"/>
  <c r="D63" i="20"/>
  <c r="G63" i="20"/>
  <c r="I63" i="20"/>
  <c r="G62" i="20"/>
  <c r="H62" i="20"/>
  <c r="B62" i="20"/>
  <c r="J62" i="20"/>
  <c r="F62" i="20"/>
  <c r="I62" i="20"/>
  <c r="A62" i="20"/>
  <c r="C62" i="20"/>
  <c r="D62" i="20"/>
  <c r="E62" i="20"/>
  <c r="A53" i="20"/>
  <c r="I53" i="20"/>
  <c r="B53" i="20"/>
  <c r="J53" i="20"/>
  <c r="D53" i="20"/>
  <c r="G53" i="20"/>
  <c r="H53" i="20"/>
  <c r="C53" i="20"/>
  <c r="E53" i="20"/>
  <c r="F53" i="20"/>
  <c r="C44" i="20"/>
  <c r="D44" i="20"/>
  <c r="F44" i="20"/>
  <c r="H44" i="20"/>
  <c r="I44" i="20"/>
  <c r="J44" i="20"/>
  <c r="E44" i="20"/>
  <c r="G44" i="20"/>
  <c r="A44" i="20"/>
  <c r="B44" i="20"/>
  <c r="E35" i="20"/>
  <c r="F35" i="20"/>
  <c r="H35" i="20"/>
  <c r="I35" i="20"/>
  <c r="J35" i="20"/>
  <c r="A35" i="20"/>
  <c r="B35" i="20"/>
  <c r="C35" i="20"/>
  <c r="D35" i="20"/>
  <c r="G35" i="20"/>
  <c r="C24" i="20"/>
  <c r="D24" i="20"/>
  <c r="F24" i="20"/>
  <c r="B24" i="20"/>
  <c r="E24" i="20"/>
  <c r="G24" i="20"/>
  <c r="H24" i="20"/>
  <c r="I24" i="20"/>
  <c r="J24" i="20"/>
  <c r="A24" i="20"/>
  <c r="B44" i="11"/>
  <c r="R44" i="11" s="1"/>
  <c r="A13" i="20"/>
  <c r="I13" i="20"/>
  <c r="B13" i="20"/>
  <c r="J13" i="20"/>
  <c r="D13" i="20"/>
  <c r="C13" i="20"/>
  <c r="G13" i="20"/>
  <c r="H13" i="20"/>
  <c r="E13" i="20"/>
  <c r="F13" i="20"/>
  <c r="C4200" i="20"/>
  <c r="D4200" i="20"/>
  <c r="E4200" i="20"/>
  <c r="F4200" i="20"/>
  <c r="G4200" i="20"/>
  <c r="H4200" i="20"/>
  <c r="A4200" i="20"/>
  <c r="I4200" i="20"/>
  <c r="B4200" i="20"/>
  <c r="J4200" i="20"/>
  <c r="C4192" i="20"/>
  <c r="D4192" i="20"/>
  <c r="E4192" i="20"/>
  <c r="F4192" i="20"/>
  <c r="G4192" i="20"/>
  <c r="H4192" i="20"/>
  <c r="A4192" i="20"/>
  <c r="I4192" i="20"/>
  <c r="B4192" i="20"/>
  <c r="J4192" i="20"/>
  <c r="C4184" i="20"/>
  <c r="D4184" i="20"/>
  <c r="E4184" i="20"/>
  <c r="F4184" i="20"/>
  <c r="G4184" i="20"/>
  <c r="H4184" i="20"/>
  <c r="A4184" i="20"/>
  <c r="I4184" i="20"/>
  <c r="B4184" i="20"/>
  <c r="J4184" i="20"/>
  <c r="C4176" i="20"/>
  <c r="D4176" i="20"/>
  <c r="E4176" i="20"/>
  <c r="F4176" i="20"/>
  <c r="G4176" i="20"/>
  <c r="H4176" i="20"/>
  <c r="A4176" i="20"/>
  <c r="I4176" i="20"/>
  <c r="B4176" i="20"/>
  <c r="J4176" i="20"/>
  <c r="C4168" i="20"/>
  <c r="D4168" i="20"/>
  <c r="E4168" i="20"/>
  <c r="F4168" i="20"/>
  <c r="G4168" i="20"/>
  <c r="H4168" i="20"/>
  <c r="A4168" i="20"/>
  <c r="I4168" i="20"/>
  <c r="B4168" i="20"/>
  <c r="J4168" i="20"/>
  <c r="C4160" i="20"/>
  <c r="D4160" i="20"/>
  <c r="E4160" i="20"/>
  <c r="F4160" i="20"/>
  <c r="G4160" i="20"/>
  <c r="H4160" i="20"/>
  <c r="A4160" i="20"/>
  <c r="I4160" i="20"/>
  <c r="B4160" i="20"/>
  <c r="J4160" i="20"/>
  <c r="C4152" i="20"/>
  <c r="D4152" i="20"/>
  <c r="E4152" i="20"/>
  <c r="F4152" i="20"/>
  <c r="G4152" i="20"/>
  <c r="H4152" i="20"/>
  <c r="A4152" i="20"/>
  <c r="I4152" i="20"/>
  <c r="B4152" i="20"/>
  <c r="J4152" i="20"/>
  <c r="C4144" i="20"/>
  <c r="D4144" i="20"/>
  <c r="E4144" i="20"/>
  <c r="F4144" i="20"/>
  <c r="G4144" i="20"/>
  <c r="H4144" i="20"/>
  <c r="A4144" i="20"/>
  <c r="I4144" i="20"/>
  <c r="B4144" i="20"/>
  <c r="J4144" i="20"/>
  <c r="C4136" i="20"/>
  <c r="D4136" i="20"/>
  <c r="E4136" i="20"/>
  <c r="F4136" i="20"/>
  <c r="G4136" i="20"/>
  <c r="H4136" i="20"/>
  <c r="A4136" i="20"/>
  <c r="I4136" i="20"/>
  <c r="B4136" i="20"/>
  <c r="J4136" i="20"/>
  <c r="C4128" i="20"/>
  <c r="D4128" i="20"/>
  <c r="E4128" i="20"/>
  <c r="F4128" i="20"/>
  <c r="G4128" i="20"/>
  <c r="H4128" i="20"/>
  <c r="A4128" i="20"/>
  <c r="I4128" i="20"/>
  <c r="B4128" i="20"/>
  <c r="J4128" i="20"/>
  <c r="C4120" i="20"/>
  <c r="D4120" i="20"/>
  <c r="E4120" i="20"/>
  <c r="F4120" i="20"/>
  <c r="G4120" i="20"/>
  <c r="H4120" i="20"/>
  <c r="A4120" i="20"/>
  <c r="I4120" i="20"/>
  <c r="B4120" i="20"/>
  <c r="J4120" i="20"/>
  <c r="C4112" i="20"/>
  <c r="D4112" i="20"/>
  <c r="E4112" i="20"/>
  <c r="F4112" i="20"/>
  <c r="G4112" i="20"/>
  <c r="H4112" i="20"/>
  <c r="A4112" i="20"/>
  <c r="I4112" i="20"/>
  <c r="B4112" i="20"/>
  <c r="J4112" i="20"/>
  <c r="C4104" i="20"/>
  <c r="D4104" i="20"/>
  <c r="E4104" i="20"/>
  <c r="F4104" i="20"/>
  <c r="G4104" i="20"/>
  <c r="H4104" i="20"/>
  <c r="A4104" i="20"/>
  <c r="I4104" i="20"/>
  <c r="B4104" i="20"/>
  <c r="J4104" i="20"/>
  <c r="C4096" i="20"/>
  <c r="D4096" i="20"/>
  <c r="E4096" i="20"/>
  <c r="F4096" i="20"/>
  <c r="G4096" i="20"/>
  <c r="H4096" i="20"/>
  <c r="A4096" i="20"/>
  <c r="I4096" i="20"/>
  <c r="B4096" i="20"/>
  <c r="J4096" i="20"/>
  <c r="C4088" i="20"/>
  <c r="D4088" i="20"/>
  <c r="E4088" i="20"/>
  <c r="F4088" i="20"/>
  <c r="G4088" i="20"/>
  <c r="H4088" i="20"/>
  <c r="A4088" i="20"/>
  <c r="I4088" i="20"/>
  <c r="B4088" i="20"/>
  <c r="J4088" i="20"/>
  <c r="C4080" i="20"/>
  <c r="D4080" i="20"/>
  <c r="E4080" i="20"/>
  <c r="F4080" i="20"/>
  <c r="G4080" i="20"/>
  <c r="H4080" i="20"/>
  <c r="A4080" i="20"/>
  <c r="I4080" i="20"/>
  <c r="B4080" i="20"/>
  <c r="J4080" i="20"/>
  <c r="C4072" i="20"/>
  <c r="D4072" i="20"/>
  <c r="E4072" i="20"/>
  <c r="F4072" i="20"/>
  <c r="G4072" i="20"/>
  <c r="H4072" i="20"/>
  <c r="A4072" i="20"/>
  <c r="I4072" i="20"/>
  <c r="B4072" i="20"/>
  <c r="J4072" i="20"/>
  <c r="C4064" i="20"/>
  <c r="D4064" i="20"/>
  <c r="E4064" i="20"/>
  <c r="F4064" i="20"/>
  <c r="G4064" i="20"/>
  <c r="H4064" i="20"/>
  <c r="A4064" i="20"/>
  <c r="I4064" i="20"/>
  <c r="B4064" i="20"/>
  <c r="J4064" i="20"/>
  <c r="C4056" i="20"/>
  <c r="D4056" i="20"/>
  <c r="E4056" i="20"/>
  <c r="F4056" i="20"/>
  <c r="G4056" i="20"/>
  <c r="H4056" i="20"/>
  <c r="A4056" i="20"/>
  <c r="I4056" i="20"/>
  <c r="B4056" i="20"/>
  <c r="J4056" i="20"/>
  <c r="C4048" i="20"/>
  <c r="D4048" i="20"/>
  <c r="E4048" i="20"/>
  <c r="F4048" i="20"/>
  <c r="G4048" i="20"/>
  <c r="H4048" i="20"/>
  <c r="A4048" i="20"/>
  <c r="I4048" i="20"/>
  <c r="B4048" i="20"/>
  <c r="J4048" i="20"/>
  <c r="C4040" i="20"/>
  <c r="D4040" i="20"/>
  <c r="E4040" i="20"/>
  <c r="F4040" i="20"/>
  <c r="G4040" i="20"/>
  <c r="H4040" i="20"/>
  <c r="A4040" i="20"/>
  <c r="I4040" i="20"/>
  <c r="B4040" i="20"/>
  <c r="J4040" i="20"/>
  <c r="C4032" i="20"/>
  <c r="D4032" i="20"/>
  <c r="E4032" i="20"/>
  <c r="F4032" i="20"/>
  <c r="G4032" i="20"/>
  <c r="H4032" i="20"/>
  <c r="A4032" i="20"/>
  <c r="I4032" i="20"/>
  <c r="B4032" i="20"/>
  <c r="J4032" i="20"/>
  <c r="C4024" i="20"/>
  <c r="D4024" i="20"/>
  <c r="E4024" i="20"/>
  <c r="F4024" i="20"/>
  <c r="G4024" i="20"/>
  <c r="H4024" i="20"/>
  <c r="A4024" i="20"/>
  <c r="I4024" i="20"/>
  <c r="B4024" i="20"/>
  <c r="J4024" i="20"/>
  <c r="C4016" i="20"/>
  <c r="D4016" i="20"/>
  <c r="E4016" i="20"/>
  <c r="F4016" i="20"/>
  <c r="G4016" i="20"/>
  <c r="H4016" i="20"/>
  <c r="A4016" i="20"/>
  <c r="I4016" i="20"/>
  <c r="B4016" i="20"/>
  <c r="J4016" i="20"/>
  <c r="C4008" i="20"/>
  <c r="D4008" i="20"/>
  <c r="E4008" i="20"/>
  <c r="F4008" i="20"/>
  <c r="G4008" i="20"/>
  <c r="H4008" i="20"/>
  <c r="A4008" i="20"/>
  <c r="I4008" i="20"/>
  <c r="B4008" i="20"/>
  <c r="J4008" i="20"/>
  <c r="C4000" i="20"/>
  <c r="D4000" i="20"/>
  <c r="E4000" i="20"/>
  <c r="F4000" i="20"/>
  <c r="G4000" i="20"/>
  <c r="H4000" i="20"/>
  <c r="A4000" i="20"/>
  <c r="I4000" i="20"/>
  <c r="B4000" i="20"/>
  <c r="J4000" i="20"/>
  <c r="C3992" i="20"/>
  <c r="D3992" i="20"/>
  <c r="E3992" i="20"/>
  <c r="F3992" i="20"/>
  <c r="G3992" i="20"/>
  <c r="H3992" i="20"/>
  <c r="A3992" i="20"/>
  <c r="I3992" i="20"/>
  <c r="B3992" i="20"/>
  <c r="J3992" i="20"/>
  <c r="C3984" i="20"/>
  <c r="D3984" i="20"/>
  <c r="E3984" i="20"/>
  <c r="F3984" i="20"/>
  <c r="G3984" i="20"/>
  <c r="H3984" i="20"/>
  <c r="A3984" i="20"/>
  <c r="I3984" i="20"/>
  <c r="B3984" i="20"/>
  <c r="J3984" i="20"/>
  <c r="C3976" i="20"/>
  <c r="D3976" i="20"/>
  <c r="E3976" i="20"/>
  <c r="F3976" i="20"/>
  <c r="G3976" i="20"/>
  <c r="H3976" i="20"/>
  <c r="A3976" i="20"/>
  <c r="I3976" i="20"/>
  <c r="B3976" i="20"/>
  <c r="J3976" i="20"/>
  <c r="C3968" i="20"/>
  <c r="D3968" i="20"/>
  <c r="E3968" i="20"/>
  <c r="F3968" i="20"/>
  <c r="G3968" i="20"/>
  <c r="H3968" i="20"/>
  <c r="A3968" i="20"/>
  <c r="I3968" i="20"/>
  <c r="B3968" i="20"/>
  <c r="J3968" i="20"/>
  <c r="C3960" i="20"/>
  <c r="D3960" i="20"/>
  <c r="E3960" i="20"/>
  <c r="F3960" i="20"/>
  <c r="G3960" i="20"/>
  <c r="H3960" i="20"/>
  <c r="A3960" i="20"/>
  <c r="I3960" i="20"/>
  <c r="B3960" i="20"/>
  <c r="J3960" i="20"/>
  <c r="C3952" i="20"/>
  <c r="D3952" i="20"/>
  <c r="E3952" i="20"/>
  <c r="F3952" i="20"/>
  <c r="G3952" i="20"/>
  <c r="H3952" i="20"/>
  <c r="A3952" i="20"/>
  <c r="I3952" i="20"/>
  <c r="B3952" i="20"/>
  <c r="J3952" i="20"/>
  <c r="C3944" i="20"/>
  <c r="D3944" i="20"/>
  <c r="E3944" i="20"/>
  <c r="F3944" i="20"/>
  <c r="G3944" i="20"/>
  <c r="H3944" i="20"/>
  <c r="A3944" i="20"/>
  <c r="I3944" i="20"/>
  <c r="B3944" i="20"/>
  <c r="J3944" i="20"/>
  <c r="C3936" i="20"/>
  <c r="D3936" i="20"/>
  <c r="E3936" i="20"/>
  <c r="F3936" i="20"/>
  <c r="G3936" i="20"/>
  <c r="H3936" i="20"/>
  <c r="A3936" i="20"/>
  <c r="I3936" i="20"/>
  <c r="B3936" i="20"/>
  <c r="J3936" i="20"/>
  <c r="C3928" i="20"/>
  <c r="D3928" i="20"/>
  <c r="E3928" i="20"/>
  <c r="F3928" i="20"/>
  <c r="G3928" i="20"/>
  <c r="H3928" i="20"/>
  <c r="A3928" i="20"/>
  <c r="I3928" i="20"/>
  <c r="B3928" i="20"/>
  <c r="J3928" i="20"/>
  <c r="C3920" i="20"/>
  <c r="D3920" i="20"/>
  <c r="E3920" i="20"/>
  <c r="F3920" i="20"/>
  <c r="G3920" i="20"/>
  <c r="H3920" i="20"/>
  <c r="A3920" i="20"/>
  <c r="I3920" i="20"/>
  <c r="B3920" i="20"/>
  <c r="J3920" i="20"/>
  <c r="C3912" i="20"/>
  <c r="D3912" i="20"/>
  <c r="E3912" i="20"/>
  <c r="F3912" i="20"/>
  <c r="G3912" i="20"/>
  <c r="H3912" i="20"/>
  <c r="A3912" i="20"/>
  <c r="I3912" i="20"/>
  <c r="B3912" i="20"/>
  <c r="J3912" i="20"/>
  <c r="C3904" i="20"/>
  <c r="D3904" i="20"/>
  <c r="E3904" i="20"/>
  <c r="F3904" i="20"/>
  <c r="G3904" i="20"/>
  <c r="H3904" i="20"/>
  <c r="A3904" i="20"/>
  <c r="I3904" i="20"/>
  <c r="B3904" i="20"/>
  <c r="J3904" i="20"/>
  <c r="C3896" i="20"/>
  <c r="D3896" i="20"/>
  <c r="E3896" i="20"/>
  <c r="F3896" i="20"/>
  <c r="G3896" i="20"/>
  <c r="H3896" i="20"/>
  <c r="A3896" i="20"/>
  <c r="I3896" i="20"/>
  <c r="B3896" i="20"/>
  <c r="J3896" i="20"/>
  <c r="C3888" i="20"/>
  <c r="D3888" i="20"/>
  <c r="E3888" i="20"/>
  <c r="F3888" i="20"/>
  <c r="G3888" i="20"/>
  <c r="H3888" i="20"/>
  <c r="A3888" i="20"/>
  <c r="I3888" i="20"/>
  <c r="B3888" i="20"/>
  <c r="J3888" i="20"/>
  <c r="C3880" i="20"/>
  <c r="D3880" i="20"/>
  <c r="E3880" i="20"/>
  <c r="F3880" i="20"/>
  <c r="G3880" i="20"/>
  <c r="H3880" i="20"/>
  <c r="A3880" i="20"/>
  <c r="I3880" i="20"/>
  <c r="B3880" i="20"/>
  <c r="J3880" i="20"/>
  <c r="D3872" i="20"/>
  <c r="E3872" i="20"/>
  <c r="F3872" i="20"/>
  <c r="G3872" i="20"/>
  <c r="H3872" i="20"/>
  <c r="A3872" i="20"/>
  <c r="I3872" i="20"/>
  <c r="B3872" i="20"/>
  <c r="J3872" i="20"/>
  <c r="C3872" i="20"/>
  <c r="D3864" i="20"/>
  <c r="E3864" i="20"/>
  <c r="F3864" i="20"/>
  <c r="G3864" i="20"/>
  <c r="H3864" i="20"/>
  <c r="A3864" i="20"/>
  <c r="I3864" i="20"/>
  <c r="B3864" i="20"/>
  <c r="J3864" i="20"/>
  <c r="C3864" i="20"/>
  <c r="D3856" i="20"/>
  <c r="E3856" i="20"/>
  <c r="F3856" i="20"/>
  <c r="G3856" i="20"/>
  <c r="H3856" i="20"/>
  <c r="A3856" i="20"/>
  <c r="I3856" i="20"/>
  <c r="B3856" i="20"/>
  <c r="J3856" i="20"/>
  <c r="C3856" i="20"/>
  <c r="D3848" i="20"/>
  <c r="E3848" i="20"/>
  <c r="F3848" i="20"/>
  <c r="G3848" i="20"/>
  <c r="H3848" i="20"/>
  <c r="A3848" i="20"/>
  <c r="I3848" i="20"/>
  <c r="B3848" i="20"/>
  <c r="J3848" i="20"/>
  <c r="C3848" i="20"/>
  <c r="D3840" i="20"/>
  <c r="E3840" i="20"/>
  <c r="F3840" i="20"/>
  <c r="G3840" i="20"/>
  <c r="H3840" i="20"/>
  <c r="A3840" i="20"/>
  <c r="I3840" i="20"/>
  <c r="B3840" i="20"/>
  <c r="J3840" i="20"/>
  <c r="C3840" i="20"/>
  <c r="D3832" i="20"/>
  <c r="E3832" i="20"/>
  <c r="F3832" i="20"/>
  <c r="G3832" i="20"/>
  <c r="H3832" i="20"/>
  <c r="A3832" i="20"/>
  <c r="I3832" i="20"/>
  <c r="B3832" i="20"/>
  <c r="J3832" i="20"/>
  <c r="C3832" i="20"/>
  <c r="D3824" i="20"/>
  <c r="E3824" i="20"/>
  <c r="F3824" i="20"/>
  <c r="G3824" i="20"/>
  <c r="H3824" i="20"/>
  <c r="A3824" i="20"/>
  <c r="I3824" i="20"/>
  <c r="B3824" i="20"/>
  <c r="J3824" i="20"/>
  <c r="C3824" i="20"/>
  <c r="D3816" i="20"/>
  <c r="E3816" i="20"/>
  <c r="F3816" i="20"/>
  <c r="G3816" i="20"/>
  <c r="H3816" i="20"/>
  <c r="A3816" i="20"/>
  <c r="I3816" i="20"/>
  <c r="B3816" i="20"/>
  <c r="J3816" i="20"/>
  <c r="C3816" i="20"/>
  <c r="D3808" i="20"/>
  <c r="E3808" i="20"/>
  <c r="F3808" i="20"/>
  <c r="G3808" i="20"/>
  <c r="H3808" i="20"/>
  <c r="A3808" i="20"/>
  <c r="I3808" i="20"/>
  <c r="B3808" i="20"/>
  <c r="J3808" i="20"/>
  <c r="C3808" i="20"/>
  <c r="D3800" i="20"/>
  <c r="E3800" i="20"/>
  <c r="F3800" i="20"/>
  <c r="G3800" i="20"/>
  <c r="H3800" i="20"/>
  <c r="A3800" i="20"/>
  <c r="I3800" i="20"/>
  <c r="B3800" i="20"/>
  <c r="J3800" i="20"/>
  <c r="C3800" i="20"/>
  <c r="D3792" i="20"/>
  <c r="E3792" i="20"/>
  <c r="F3792" i="20"/>
  <c r="G3792" i="20"/>
  <c r="H3792" i="20"/>
  <c r="A3792" i="20"/>
  <c r="I3792" i="20"/>
  <c r="B3792" i="20"/>
  <c r="J3792" i="20"/>
  <c r="C3792" i="20"/>
  <c r="D3784" i="20"/>
  <c r="E3784" i="20"/>
  <c r="F3784" i="20"/>
  <c r="G3784" i="20"/>
  <c r="H3784" i="20"/>
  <c r="A3784" i="20"/>
  <c r="I3784" i="20"/>
  <c r="B3784" i="20"/>
  <c r="J3784" i="20"/>
  <c r="C3784" i="20"/>
  <c r="D3776" i="20"/>
  <c r="E3776" i="20"/>
  <c r="F3776" i="20"/>
  <c r="G3776" i="20"/>
  <c r="H3776" i="20"/>
  <c r="A3776" i="20"/>
  <c r="I3776" i="20"/>
  <c r="B3776" i="20"/>
  <c r="J3776" i="20"/>
  <c r="C3776" i="20"/>
  <c r="D3768" i="20"/>
  <c r="E3768" i="20"/>
  <c r="F3768" i="20"/>
  <c r="G3768" i="20"/>
  <c r="H3768" i="20"/>
  <c r="A3768" i="20"/>
  <c r="I3768" i="20"/>
  <c r="B3768" i="20"/>
  <c r="J3768" i="20"/>
  <c r="C3768" i="20"/>
  <c r="D3760" i="20"/>
  <c r="E3760" i="20"/>
  <c r="F3760" i="20"/>
  <c r="G3760" i="20"/>
  <c r="H3760" i="20"/>
  <c r="A3760" i="20"/>
  <c r="I3760" i="20"/>
  <c r="B3760" i="20"/>
  <c r="J3760" i="20"/>
  <c r="C3760" i="20"/>
  <c r="D3752" i="20"/>
  <c r="E3752" i="20"/>
  <c r="F3752" i="20"/>
  <c r="G3752" i="20"/>
  <c r="H3752" i="20"/>
  <c r="A3752" i="20"/>
  <c r="I3752" i="20"/>
  <c r="B3752" i="20"/>
  <c r="J3752" i="20"/>
  <c r="C3752" i="20"/>
  <c r="D3744" i="20"/>
  <c r="E3744" i="20"/>
  <c r="F3744" i="20"/>
  <c r="G3744" i="20"/>
  <c r="H3744" i="20"/>
  <c r="A3744" i="20"/>
  <c r="I3744" i="20"/>
  <c r="B3744" i="20"/>
  <c r="J3744" i="20"/>
  <c r="C3744" i="20"/>
  <c r="D3736" i="20"/>
  <c r="E3736" i="20"/>
  <c r="F3736" i="20"/>
  <c r="G3736" i="20"/>
  <c r="H3736" i="20"/>
  <c r="A3736" i="20"/>
  <c r="I3736" i="20"/>
  <c r="B3736" i="20"/>
  <c r="J3736" i="20"/>
  <c r="C3736" i="20"/>
  <c r="D3728" i="20"/>
  <c r="E3728" i="20"/>
  <c r="F3728" i="20"/>
  <c r="G3728" i="20"/>
  <c r="H3728" i="20"/>
  <c r="A3728" i="20"/>
  <c r="I3728" i="20"/>
  <c r="B3728" i="20"/>
  <c r="J3728" i="20"/>
  <c r="C3728" i="20"/>
  <c r="D3720" i="20"/>
  <c r="E3720" i="20"/>
  <c r="F3720" i="20"/>
  <c r="G3720" i="20"/>
  <c r="H3720" i="20"/>
  <c r="A3720" i="20"/>
  <c r="I3720" i="20"/>
  <c r="B3720" i="20"/>
  <c r="J3720" i="20"/>
  <c r="C3720" i="20"/>
  <c r="D3712" i="20"/>
  <c r="E3712" i="20"/>
  <c r="F3712" i="20"/>
  <c r="G3712" i="20"/>
  <c r="H3712" i="20"/>
  <c r="A3712" i="20"/>
  <c r="I3712" i="20"/>
  <c r="B3712" i="20"/>
  <c r="J3712" i="20"/>
  <c r="C3712" i="20"/>
  <c r="D3704" i="20"/>
  <c r="E3704" i="20"/>
  <c r="F3704" i="20"/>
  <c r="G3704" i="20"/>
  <c r="H3704" i="20"/>
  <c r="A3704" i="20"/>
  <c r="I3704" i="20"/>
  <c r="B3704" i="20"/>
  <c r="J3704" i="20"/>
  <c r="C3704" i="20"/>
  <c r="D3696" i="20"/>
  <c r="E3696" i="20"/>
  <c r="F3696" i="20"/>
  <c r="G3696" i="20"/>
  <c r="H3696" i="20"/>
  <c r="A3696" i="20"/>
  <c r="I3696" i="20"/>
  <c r="B3696" i="20"/>
  <c r="J3696" i="20"/>
  <c r="C3696" i="20"/>
  <c r="D3688" i="20"/>
  <c r="E3688" i="20"/>
  <c r="F3688" i="20"/>
  <c r="G3688" i="20"/>
  <c r="H3688" i="20"/>
  <c r="A3688" i="20"/>
  <c r="I3688" i="20"/>
  <c r="B3688" i="20"/>
  <c r="J3688" i="20"/>
  <c r="C3688" i="20"/>
  <c r="D3680" i="20"/>
  <c r="E3680" i="20"/>
  <c r="F3680" i="20"/>
  <c r="G3680" i="20"/>
  <c r="H3680" i="20"/>
  <c r="A3680" i="20"/>
  <c r="I3680" i="20"/>
  <c r="B3680" i="20"/>
  <c r="J3680" i="20"/>
  <c r="C3680" i="20"/>
  <c r="D3672" i="20"/>
  <c r="E3672" i="20"/>
  <c r="F3672" i="20"/>
  <c r="G3672" i="20"/>
  <c r="H3672" i="20"/>
  <c r="A3672" i="20"/>
  <c r="I3672" i="20"/>
  <c r="B3672" i="20"/>
  <c r="J3672" i="20"/>
  <c r="C3672" i="20"/>
  <c r="D3664" i="20"/>
  <c r="E3664" i="20"/>
  <c r="F3664" i="20"/>
  <c r="G3664" i="20"/>
  <c r="H3664" i="20"/>
  <c r="A3664" i="20"/>
  <c r="I3664" i="20"/>
  <c r="B3664" i="20"/>
  <c r="J3664" i="20"/>
  <c r="C3664" i="20"/>
  <c r="D3656" i="20"/>
  <c r="E3656" i="20"/>
  <c r="F3656" i="20"/>
  <c r="G3656" i="20"/>
  <c r="H3656" i="20"/>
  <c r="A3656" i="20"/>
  <c r="I3656" i="20"/>
  <c r="B3656" i="20"/>
  <c r="J3656" i="20"/>
  <c r="C3656" i="20"/>
  <c r="D3648" i="20"/>
  <c r="E3648" i="20"/>
  <c r="F3648" i="20"/>
  <c r="G3648" i="20"/>
  <c r="H3648" i="20"/>
  <c r="A3648" i="20"/>
  <c r="I3648" i="20"/>
  <c r="B3648" i="20"/>
  <c r="J3648" i="20"/>
  <c r="C3648" i="20"/>
  <c r="D3640" i="20"/>
  <c r="E3640" i="20"/>
  <c r="F3640" i="20"/>
  <c r="G3640" i="20"/>
  <c r="H3640" i="20"/>
  <c r="A3640" i="20"/>
  <c r="I3640" i="20"/>
  <c r="B3640" i="20"/>
  <c r="J3640" i="20"/>
  <c r="C3640" i="20"/>
  <c r="D3632" i="20"/>
  <c r="E3632" i="20"/>
  <c r="F3632" i="20"/>
  <c r="G3632" i="20"/>
  <c r="H3632" i="20"/>
  <c r="A3632" i="20"/>
  <c r="I3632" i="20"/>
  <c r="B3632" i="20"/>
  <c r="J3632" i="20"/>
  <c r="C3632" i="20"/>
  <c r="D3624" i="20"/>
  <c r="E3624" i="20"/>
  <c r="F3624" i="20"/>
  <c r="G3624" i="20"/>
  <c r="H3624" i="20"/>
  <c r="A3624" i="20"/>
  <c r="I3624" i="20"/>
  <c r="B3624" i="20"/>
  <c r="J3624" i="20"/>
  <c r="C3624" i="20"/>
  <c r="D3616" i="20"/>
  <c r="E3616" i="20"/>
  <c r="F3616" i="20"/>
  <c r="G3616" i="20"/>
  <c r="H3616" i="20"/>
  <c r="A3616" i="20"/>
  <c r="I3616" i="20"/>
  <c r="B3616" i="20"/>
  <c r="J3616" i="20"/>
  <c r="C3616" i="20"/>
  <c r="D3608" i="20"/>
  <c r="E3608" i="20"/>
  <c r="F3608" i="20"/>
  <c r="G3608" i="20"/>
  <c r="H3608" i="20"/>
  <c r="A3608" i="20"/>
  <c r="I3608" i="20"/>
  <c r="B3608" i="20"/>
  <c r="J3608" i="20"/>
  <c r="C3608" i="20"/>
  <c r="D3600" i="20"/>
  <c r="E3600" i="20"/>
  <c r="F3600" i="20"/>
  <c r="G3600" i="20"/>
  <c r="H3600" i="20"/>
  <c r="A3600" i="20"/>
  <c r="I3600" i="20"/>
  <c r="B3600" i="20"/>
  <c r="J3600" i="20"/>
  <c r="C3600" i="20"/>
  <c r="D3592" i="20"/>
  <c r="E3592" i="20"/>
  <c r="F3592" i="20"/>
  <c r="G3592" i="20"/>
  <c r="H3592" i="20"/>
  <c r="A3592" i="20"/>
  <c r="I3592" i="20"/>
  <c r="B3592" i="20"/>
  <c r="J3592" i="20"/>
  <c r="C3592" i="20"/>
  <c r="D3584" i="20"/>
  <c r="E3584" i="20"/>
  <c r="F3584" i="20"/>
  <c r="G3584" i="20"/>
  <c r="H3584" i="20"/>
  <c r="A3584" i="20"/>
  <c r="I3584" i="20"/>
  <c r="B3584" i="20"/>
  <c r="J3584" i="20"/>
  <c r="C3584" i="20"/>
  <c r="D3576" i="20"/>
  <c r="E3576" i="20"/>
  <c r="F3576" i="20"/>
  <c r="G3576" i="20"/>
  <c r="H3576" i="20"/>
  <c r="A3576" i="20"/>
  <c r="I3576" i="20"/>
  <c r="B3576" i="20"/>
  <c r="J3576" i="20"/>
  <c r="C3576" i="20"/>
  <c r="D3568" i="20"/>
  <c r="E3568" i="20"/>
  <c r="F3568" i="20"/>
  <c r="G3568" i="20"/>
  <c r="H3568" i="20"/>
  <c r="A3568" i="20"/>
  <c r="I3568" i="20"/>
  <c r="B3568" i="20"/>
  <c r="J3568" i="20"/>
  <c r="C3568" i="20"/>
  <c r="D3560" i="20"/>
  <c r="E3560" i="20"/>
  <c r="F3560" i="20"/>
  <c r="G3560" i="20"/>
  <c r="H3560" i="20"/>
  <c r="A3560" i="20"/>
  <c r="I3560" i="20"/>
  <c r="B3560" i="20"/>
  <c r="J3560" i="20"/>
  <c r="C3560" i="20"/>
  <c r="D3552" i="20"/>
  <c r="E3552" i="20"/>
  <c r="F3552" i="20"/>
  <c r="G3552" i="20"/>
  <c r="H3552" i="20"/>
  <c r="A3552" i="20"/>
  <c r="I3552" i="20"/>
  <c r="B3552" i="20"/>
  <c r="J3552" i="20"/>
  <c r="C3552" i="20"/>
  <c r="D3544" i="20"/>
  <c r="E3544" i="20"/>
  <c r="F3544" i="20"/>
  <c r="G3544" i="20"/>
  <c r="H3544" i="20"/>
  <c r="A3544" i="20"/>
  <c r="I3544" i="20"/>
  <c r="B3544" i="20"/>
  <c r="J3544" i="20"/>
  <c r="C3544" i="20"/>
  <c r="D3536" i="20"/>
  <c r="E3536" i="20"/>
  <c r="F3536" i="20"/>
  <c r="G3536" i="20"/>
  <c r="H3536" i="20"/>
  <c r="A3536" i="20"/>
  <c r="I3536" i="20"/>
  <c r="B3536" i="20"/>
  <c r="J3536" i="20"/>
  <c r="C3536" i="20"/>
  <c r="D3528" i="20"/>
  <c r="E3528" i="20"/>
  <c r="F3528" i="20"/>
  <c r="G3528" i="20"/>
  <c r="H3528" i="20"/>
  <c r="A3528" i="20"/>
  <c r="I3528" i="20"/>
  <c r="B3528" i="20"/>
  <c r="J3528" i="20"/>
  <c r="C3528" i="20"/>
  <c r="D3520" i="20"/>
  <c r="E3520" i="20"/>
  <c r="F3520" i="20"/>
  <c r="G3520" i="20"/>
  <c r="H3520" i="20"/>
  <c r="A3520" i="20"/>
  <c r="I3520" i="20"/>
  <c r="B3520" i="20"/>
  <c r="J3520" i="20"/>
  <c r="C3520" i="20"/>
  <c r="D3512" i="20"/>
  <c r="E3512" i="20"/>
  <c r="F3512" i="20"/>
  <c r="G3512" i="20"/>
  <c r="H3512" i="20"/>
  <c r="A3512" i="20"/>
  <c r="I3512" i="20"/>
  <c r="B3512" i="20"/>
  <c r="J3512" i="20"/>
  <c r="C3512" i="20"/>
  <c r="D3504" i="20"/>
  <c r="E3504" i="20"/>
  <c r="F3504" i="20"/>
  <c r="G3504" i="20"/>
  <c r="H3504" i="20"/>
  <c r="A3504" i="20"/>
  <c r="I3504" i="20"/>
  <c r="B3504" i="20"/>
  <c r="J3504" i="20"/>
  <c r="C3504" i="20"/>
  <c r="D3496" i="20"/>
  <c r="E3496" i="20"/>
  <c r="F3496" i="20"/>
  <c r="G3496" i="20"/>
  <c r="H3496" i="20"/>
  <c r="A3496" i="20"/>
  <c r="I3496" i="20"/>
  <c r="B3496" i="20"/>
  <c r="J3496" i="20"/>
  <c r="C3496" i="20"/>
  <c r="D3488" i="20"/>
  <c r="E3488" i="20"/>
  <c r="F3488" i="20"/>
  <c r="G3488" i="20"/>
  <c r="H3488" i="20"/>
  <c r="A3488" i="20"/>
  <c r="I3488" i="20"/>
  <c r="B3488" i="20"/>
  <c r="J3488" i="20"/>
  <c r="C3488" i="20"/>
  <c r="D3480" i="20"/>
  <c r="E3480" i="20"/>
  <c r="F3480" i="20"/>
  <c r="G3480" i="20"/>
  <c r="H3480" i="20"/>
  <c r="A3480" i="20"/>
  <c r="I3480" i="20"/>
  <c r="B3480" i="20"/>
  <c r="J3480" i="20"/>
  <c r="C3480" i="20"/>
  <c r="B3503" i="11"/>
  <c r="R3503" i="11" s="1"/>
  <c r="D3472" i="20"/>
  <c r="E3472" i="20"/>
  <c r="F3472" i="20"/>
  <c r="G3472" i="20"/>
  <c r="H3472" i="20"/>
  <c r="A3472" i="20"/>
  <c r="I3472" i="20"/>
  <c r="B3472" i="20"/>
  <c r="J3472" i="20"/>
  <c r="C3472" i="20"/>
  <c r="D3464" i="20"/>
  <c r="E3464" i="20"/>
  <c r="F3464" i="20"/>
  <c r="G3464" i="20"/>
  <c r="H3464" i="20"/>
  <c r="A3464" i="20"/>
  <c r="I3464" i="20"/>
  <c r="B3464" i="20"/>
  <c r="J3464" i="20"/>
  <c r="C3464" i="20"/>
  <c r="B3457" i="20"/>
  <c r="J3457" i="20"/>
  <c r="C3457" i="20"/>
  <c r="D3457" i="20"/>
  <c r="E3457" i="20"/>
  <c r="F3457" i="20"/>
  <c r="G3457" i="20"/>
  <c r="H3457" i="20"/>
  <c r="A3457" i="20"/>
  <c r="I3457" i="20"/>
  <c r="B3449" i="20"/>
  <c r="J3449" i="20"/>
  <c r="C3449" i="20"/>
  <c r="D3449" i="20"/>
  <c r="E3449" i="20"/>
  <c r="F3449" i="20"/>
  <c r="G3449" i="20"/>
  <c r="H3449" i="20"/>
  <c r="A3449" i="20"/>
  <c r="I3449" i="20"/>
  <c r="B3472" i="11"/>
  <c r="R3472" i="11" s="1"/>
  <c r="B3441" i="20"/>
  <c r="J3441" i="20"/>
  <c r="C3441" i="20"/>
  <c r="D3441" i="20"/>
  <c r="E3441" i="20"/>
  <c r="F3441" i="20"/>
  <c r="G3441" i="20"/>
  <c r="H3441" i="20"/>
  <c r="A3441" i="20"/>
  <c r="I3441" i="20"/>
  <c r="B3433" i="20"/>
  <c r="J3433" i="20"/>
  <c r="C3433" i="20"/>
  <c r="D3433" i="20"/>
  <c r="E3433" i="20"/>
  <c r="F3433" i="20"/>
  <c r="G3433" i="20"/>
  <c r="H3433" i="20"/>
  <c r="A3433" i="20"/>
  <c r="I3433" i="20"/>
  <c r="H3426" i="20"/>
  <c r="A3426" i="20"/>
  <c r="I3426" i="20"/>
  <c r="B3426" i="20"/>
  <c r="J3426" i="20"/>
  <c r="C3426" i="20"/>
  <c r="D3426" i="20"/>
  <c r="E3426" i="20"/>
  <c r="F3426" i="20"/>
  <c r="G3426" i="20"/>
  <c r="H3418" i="20"/>
  <c r="A3418" i="20"/>
  <c r="I3418" i="20"/>
  <c r="B3418" i="20"/>
  <c r="J3418" i="20"/>
  <c r="C3418" i="20"/>
  <c r="D3418" i="20"/>
  <c r="E3418" i="20"/>
  <c r="F3418" i="20"/>
  <c r="G3418" i="20"/>
  <c r="H3410" i="20"/>
  <c r="A3410" i="20"/>
  <c r="I3410" i="20"/>
  <c r="B3410" i="20"/>
  <c r="J3410" i="20"/>
  <c r="C3410" i="20"/>
  <c r="D3410" i="20"/>
  <c r="E3410" i="20"/>
  <c r="F3410" i="20"/>
  <c r="G3410" i="20"/>
  <c r="B3433" i="11"/>
  <c r="R3433" i="11" s="1"/>
  <c r="H3402" i="20"/>
  <c r="A3402" i="20"/>
  <c r="I3402" i="20"/>
  <c r="B3402" i="20"/>
  <c r="J3402" i="20"/>
  <c r="C3402" i="20"/>
  <c r="D3402" i="20"/>
  <c r="E3402" i="20"/>
  <c r="F3402" i="20"/>
  <c r="G3402" i="20"/>
  <c r="B3419" i="11"/>
  <c r="R3419" i="11" s="1"/>
  <c r="D3388" i="20"/>
  <c r="E3388" i="20"/>
  <c r="F3388" i="20"/>
  <c r="G3388" i="20"/>
  <c r="H3388" i="20"/>
  <c r="A3388" i="20"/>
  <c r="I3388" i="20"/>
  <c r="B3388" i="20"/>
  <c r="J3388" i="20"/>
  <c r="C3388" i="20"/>
  <c r="H3382" i="20"/>
  <c r="A3382" i="20"/>
  <c r="I3382" i="20"/>
  <c r="B3382" i="20"/>
  <c r="J3382" i="20"/>
  <c r="C3382" i="20"/>
  <c r="D3382" i="20"/>
  <c r="E3382" i="20"/>
  <c r="F3382" i="20"/>
  <c r="G3382" i="20"/>
  <c r="F3375" i="20"/>
  <c r="G3375" i="20"/>
  <c r="H3375" i="20"/>
  <c r="A3375" i="20"/>
  <c r="I3375" i="20"/>
  <c r="B3375" i="20"/>
  <c r="J3375" i="20"/>
  <c r="C3375" i="20"/>
  <c r="D3375" i="20"/>
  <c r="E3375" i="20"/>
  <c r="B3361" i="20"/>
  <c r="J3361" i="20"/>
  <c r="C3361" i="20"/>
  <c r="D3361" i="20"/>
  <c r="E3361" i="20"/>
  <c r="F3361" i="20"/>
  <c r="G3361" i="20"/>
  <c r="H3361" i="20"/>
  <c r="A3361" i="20"/>
  <c r="I3361" i="20"/>
  <c r="H3354" i="20"/>
  <c r="A3354" i="20"/>
  <c r="I3354" i="20"/>
  <c r="B3354" i="20"/>
  <c r="J3354" i="20"/>
  <c r="C3354" i="20"/>
  <c r="D3354" i="20"/>
  <c r="E3354" i="20"/>
  <c r="F3354" i="20"/>
  <c r="G3354" i="20"/>
  <c r="B3371" i="11"/>
  <c r="R3371" i="11" s="1"/>
  <c r="D3340" i="20"/>
  <c r="E3340" i="20"/>
  <c r="F3340" i="20"/>
  <c r="G3340" i="20"/>
  <c r="H3340" i="20"/>
  <c r="A3340" i="20"/>
  <c r="I3340" i="20"/>
  <c r="B3340" i="20"/>
  <c r="J3340" i="20"/>
  <c r="C3340" i="20"/>
  <c r="B3333" i="20"/>
  <c r="J3333" i="20"/>
  <c r="D3333" i="20"/>
  <c r="E3333" i="20"/>
  <c r="F3333" i="20"/>
  <c r="G3333" i="20"/>
  <c r="H3333" i="20"/>
  <c r="A3333" i="20"/>
  <c r="I3333" i="20"/>
  <c r="C3333" i="20"/>
  <c r="H3326" i="20"/>
  <c r="B3326" i="20"/>
  <c r="J3326" i="20"/>
  <c r="C3326" i="20"/>
  <c r="D3326" i="20"/>
  <c r="E3326" i="20"/>
  <c r="F3326" i="20"/>
  <c r="G3326" i="20"/>
  <c r="A3326" i="20"/>
  <c r="I3326" i="20"/>
  <c r="B3313" i="20"/>
  <c r="J3313" i="20"/>
  <c r="D3313" i="20"/>
  <c r="E3313" i="20"/>
  <c r="F3313" i="20"/>
  <c r="G3313" i="20"/>
  <c r="H3313" i="20"/>
  <c r="A3313" i="20"/>
  <c r="I3313" i="20"/>
  <c r="C3313" i="20"/>
  <c r="B3305" i="20"/>
  <c r="J3305" i="20"/>
  <c r="D3305" i="20"/>
  <c r="E3305" i="20"/>
  <c r="F3305" i="20"/>
  <c r="G3305" i="20"/>
  <c r="H3305" i="20"/>
  <c r="A3305" i="20"/>
  <c r="I3305" i="20"/>
  <c r="C3305" i="20"/>
  <c r="F3299" i="20"/>
  <c r="H3299" i="20"/>
  <c r="A3299" i="20"/>
  <c r="I3299" i="20"/>
  <c r="B3299" i="20"/>
  <c r="J3299" i="20"/>
  <c r="C3299" i="20"/>
  <c r="D3299" i="20"/>
  <c r="E3299" i="20"/>
  <c r="G3299" i="20"/>
  <c r="B3285" i="20"/>
  <c r="J3285" i="20"/>
  <c r="C3285" i="20"/>
  <c r="D3285" i="20"/>
  <c r="E3285" i="20"/>
  <c r="F3285" i="20"/>
  <c r="G3285" i="20"/>
  <c r="H3285" i="20"/>
  <c r="A3285" i="20"/>
  <c r="I3285" i="20"/>
  <c r="H3278" i="20"/>
  <c r="A3278" i="20"/>
  <c r="I3278" i="20"/>
  <c r="B3278" i="20"/>
  <c r="J3278" i="20"/>
  <c r="C3278" i="20"/>
  <c r="D3278" i="20"/>
  <c r="E3278" i="20"/>
  <c r="F3278" i="20"/>
  <c r="G3278" i="20"/>
  <c r="F3271" i="20"/>
  <c r="G3271" i="20"/>
  <c r="H3271" i="20"/>
  <c r="A3271" i="20"/>
  <c r="I3271" i="20"/>
  <c r="B3271" i="20"/>
  <c r="J3271" i="20"/>
  <c r="C3271" i="20"/>
  <c r="D3271" i="20"/>
  <c r="E3271" i="20"/>
  <c r="B3295" i="11"/>
  <c r="R3295" i="11" s="1"/>
  <c r="D3264" i="20"/>
  <c r="E3264" i="20"/>
  <c r="F3264" i="20"/>
  <c r="G3264" i="20"/>
  <c r="H3264" i="20"/>
  <c r="A3264" i="20"/>
  <c r="I3264" i="20"/>
  <c r="B3264" i="20"/>
  <c r="J3264" i="20"/>
  <c r="C3264" i="20"/>
  <c r="B3257" i="20"/>
  <c r="J3257" i="20"/>
  <c r="C3257" i="20"/>
  <c r="D3257" i="20"/>
  <c r="E3257" i="20"/>
  <c r="F3257" i="20"/>
  <c r="G3257" i="20"/>
  <c r="H3257" i="20"/>
  <c r="A3257" i="20"/>
  <c r="I3257" i="20"/>
  <c r="F3251" i="20"/>
  <c r="G3251" i="20"/>
  <c r="H3251" i="20"/>
  <c r="A3251" i="20"/>
  <c r="I3251" i="20"/>
  <c r="B3251" i="20"/>
  <c r="J3251" i="20"/>
  <c r="C3251" i="20"/>
  <c r="D3251" i="20"/>
  <c r="E3251" i="20"/>
  <c r="F3243" i="20"/>
  <c r="G3243" i="20"/>
  <c r="H3243" i="20"/>
  <c r="A3243" i="20"/>
  <c r="I3243" i="20"/>
  <c r="B3243" i="20"/>
  <c r="J3243" i="20"/>
  <c r="C3243" i="20"/>
  <c r="D3243" i="20"/>
  <c r="E3243" i="20"/>
  <c r="E3236" i="20"/>
  <c r="C3236" i="20"/>
  <c r="B3229" i="20"/>
  <c r="J3229" i="20"/>
  <c r="C3229" i="20"/>
  <c r="D3229" i="20"/>
  <c r="E3229" i="20"/>
  <c r="F3229" i="20"/>
  <c r="G3229" i="20"/>
  <c r="H3229" i="20"/>
  <c r="A3229" i="20"/>
  <c r="I3229" i="20"/>
  <c r="F3223" i="20"/>
  <c r="G3223" i="20"/>
  <c r="H3223" i="20"/>
  <c r="A3223" i="20"/>
  <c r="I3223" i="20"/>
  <c r="B3223" i="20"/>
  <c r="J3223" i="20"/>
  <c r="C3223" i="20"/>
  <c r="D3223" i="20"/>
  <c r="E3223" i="20"/>
  <c r="B3247" i="11"/>
  <c r="R3247" i="11" s="1"/>
  <c r="D3216" i="20"/>
  <c r="E3216" i="20"/>
  <c r="F3216" i="20"/>
  <c r="G3216" i="20"/>
  <c r="H3216" i="20"/>
  <c r="A3216" i="20"/>
  <c r="I3216" i="20"/>
  <c r="B3216" i="20"/>
  <c r="J3216" i="20"/>
  <c r="C3216" i="20"/>
  <c r="B3239" i="11"/>
  <c r="R3239" i="11" s="1"/>
  <c r="D3208" i="20"/>
  <c r="E3208" i="20"/>
  <c r="F3208" i="20"/>
  <c r="G3208" i="20"/>
  <c r="H3208" i="20"/>
  <c r="A3208" i="20"/>
  <c r="I3208" i="20"/>
  <c r="B3208" i="20"/>
  <c r="J3208" i="20"/>
  <c r="C3208" i="20"/>
  <c r="H3202" i="20"/>
  <c r="A3202" i="20"/>
  <c r="I3202" i="20"/>
  <c r="B3202" i="20"/>
  <c r="J3202" i="20"/>
  <c r="C3202" i="20"/>
  <c r="D3202" i="20"/>
  <c r="E3202" i="20"/>
  <c r="F3202" i="20"/>
  <c r="G3202" i="20"/>
  <c r="F3195" i="20"/>
  <c r="G3195" i="20"/>
  <c r="H3195" i="20"/>
  <c r="A3195" i="20"/>
  <c r="I3195" i="20"/>
  <c r="B3195" i="20"/>
  <c r="J3195" i="20"/>
  <c r="C3195" i="20"/>
  <c r="D3195" i="20"/>
  <c r="E3195" i="20"/>
  <c r="B3219" i="11"/>
  <c r="R3219" i="11" s="1"/>
  <c r="D3188" i="20"/>
  <c r="E3188" i="20"/>
  <c r="F3188" i="20"/>
  <c r="G3188" i="20"/>
  <c r="H3188" i="20"/>
  <c r="A3188" i="20"/>
  <c r="I3188" i="20"/>
  <c r="B3188" i="20"/>
  <c r="J3188" i="20"/>
  <c r="C3188" i="20"/>
  <c r="B3181" i="20"/>
  <c r="J3181" i="20"/>
  <c r="C3181" i="20"/>
  <c r="D3181" i="20"/>
  <c r="E3181" i="20"/>
  <c r="F3181" i="20"/>
  <c r="G3181" i="20"/>
  <c r="H3181" i="20"/>
  <c r="A3181" i="20"/>
  <c r="I3181" i="20"/>
  <c r="H3174" i="20"/>
  <c r="A3174" i="20"/>
  <c r="I3174" i="20"/>
  <c r="B3174" i="20"/>
  <c r="J3174" i="20"/>
  <c r="C3174" i="20"/>
  <c r="D3174" i="20"/>
  <c r="E3174" i="20"/>
  <c r="F3174" i="20"/>
  <c r="G3174" i="20"/>
  <c r="F3167" i="20"/>
  <c r="G3167" i="20"/>
  <c r="H3167" i="20"/>
  <c r="A3167" i="20"/>
  <c r="I3167" i="20"/>
  <c r="B3167" i="20"/>
  <c r="J3167" i="20"/>
  <c r="C3167" i="20"/>
  <c r="D3167" i="20"/>
  <c r="E3167" i="20"/>
  <c r="B3191" i="11"/>
  <c r="R3191" i="11" s="1"/>
  <c r="D3160" i="20"/>
  <c r="E3160" i="20"/>
  <c r="F3160" i="20"/>
  <c r="G3160" i="20"/>
  <c r="H3160" i="20"/>
  <c r="A3160" i="20"/>
  <c r="I3160" i="20"/>
  <c r="B3160" i="20"/>
  <c r="J3160" i="20"/>
  <c r="C3160" i="20"/>
  <c r="H3154" i="20"/>
  <c r="A3154" i="20"/>
  <c r="I3154" i="20"/>
  <c r="B3154" i="20"/>
  <c r="J3154" i="20"/>
  <c r="C3154" i="20"/>
  <c r="D3154" i="20"/>
  <c r="E3154" i="20"/>
  <c r="F3154" i="20"/>
  <c r="G3154" i="20"/>
  <c r="H3146" i="20"/>
  <c r="A3146" i="20"/>
  <c r="I3146" i="20"/>
  <c r="B3146" i="20"/>
  <c r="J3146" i="20"/>
  <c r="C3146" i="20"/>
  <c r="D3146" i="20"/>
  <c r="E3146" i="20"/>
  <c r="F3146" i="20"/>
  <c r="G3146" i="20"/>
  <c r="H3126" i="20"/>
  <c r="A3126" i="20"/>
  <c r="I3126" i="20"/>
  <c r="B3126" i="20"/>
  <c r="J3126" i="20"/>
  <c r="C3126" i="20"/>
  <c r="D3126" i="20"/>
  <c r="E3126" i="20"/>
  <c r="F3126" i="20"/>
  <c r="G3126" i="20"/>
  <c r="F3119" i="20"/>
  <c r="G3119" i="20"/>
  <c r="H3119" i="20"/>
  <c r="A3119" i="20"/>
  <c r="I3119" i="20"/>
  <c r="B3119" i="20"/>
  <c r="J3119" i="20"/>
  <c r="C3119" i="20"/>
  <c r="D3119" i="20"/>
  <c r="E3119" i="20"/>
  <c r="B3105" i="20"/>
  <c r="J3105" i="20"/>
  <c r="C3105" i="20"/>
  <c r="D3105" i="20"/>
  <c r="E3105" i="20"/>
  <c r="F3105" i="20"/>
  <c r="G3105" i="20"/>
  <c r="H3105" i="20"/>
  <c r="A3105" i="20"/>
  <c r="I3105" i="20"/>
  <c r="B3097" i="20"/>
  <c r="J3097" i="20"/>
  <c r="C3097" i="20"/>
  <c r="D3097" i="20"/>
  <c r="E3097" i="20"/>
  <c r="F3097" i="20"/>
  <c r="G3097" i="20"/>
  <c r="H3097" i="20"/>
  <c r="A3097" i="20"/>
  <c r="I3097" i="20"/>
  <c r="H3090" i="20"/>
  <c r="A3090" i="20"/>
  <c r="I3090" i="20"/>
  <c r="B3090" i="20"/>
  <c r="J3090" i="20"/>
  <c r="C3090" i="20"/>
  <c r="D3090" i="20"/>
  <c r="E3090" i="20"/>
  <c r="F3090" i="20"/>
  <c r="G3090" i="20"/>
  <c r="H3082" i="20"/>
  <c r="A3082" i="20"/>
  <c r="I3082" i="20"/>
  <c r="B3082" i="20"/>
  <c r="J3082" i="20"/>
  <c r="C3082" i="20"/>
  <c r="D3082" i="20"/>
  <c r="E3082" i="20"/>
  <c r="F3082" i="20"/>
  <c r="G3082" i="20"/>
  <c r="B3061" i="20"/>
  <c r="J3061" i="20"/>
  <c r="C3061" i="20"/>
  <c r="D3061" i="20"/>
  <c r="E3061" i="20"/>
  <c r="F3061" i="20"/>
  <c r="G3061" i="20"/>
  <c r="H3061" i="20"/>
  <c r="A3061" i="20"/>
  <c r="I3061" i="20"/>
  <c r="B3053" i="20"/>
  <c r="J3053" i="20"/>
  <c r="C3053" i="20"/>
  <c r="D3053" i="20"/>
  <c r="E3053" i="20"/>
  <c r="F3053" i="20"/>
  <c r="G3053" i="20"/>
  <c r="H3053" i="20"/>
  <c r="A3053" i="20"/>
  <c r="I3053" i="20"/>
  <c r="H3046" i="20"/>
  <c r="A3046" i="20"/>
  <c r="I3046" i="20"/>
  <c r="B3046" i="20"/>
  <c r="J3046" i="20"/>
  <c r="C3046" i="20"/>
  <c r="D3046" i="20"/>
  <c r="E3046" i="20"/>
  <c r="F3046" i="20"/>
  <c r="G3046" i="20"/>
  <c r="F3039" i="20"/>
  <c r="G3039" i="20"/>
  <c r="H3039" i="20"/>
  <c r="A3039" i="20"/>
  <c r="I3039" i="20"/>
  <c r="B3039" i="20"/>
  <c r="J3039" i="20"/>
  <c r="C3039" i="20"/>
  <c r="D3039" i="20"/>
  <c r="E3039" i="20"/>
  <c r="F3031" i="20"/>
  <c r="G3031" i="20"/>
  <c r="H3031" i="20"/>
  <c r="A3031" i="20"/>
  <c r="I3031" i="20"/>
  <c r="B3031" i="20"/>
  <c r="J3031" i="20"/>
  <c r="C3031" i="20"/>
  <c r="D3031" i="20"/>
  <c r="E3031" i="20"/>
  <c r="F3023" i="20"/>
  <c r="G3023" i="20"/>
  <c r="H3023" i="20"/>
  <c r="A3023" i="20"/>
  <c r="I3023" i="20"/>
  <c r="B3023" i="20"/>
  <c r="J3023" i="20"/>
  <c r="C3023" i="20"/>
  <c r="D3023" i="20"/>
  <c r="E3023" i="20"/>
  <c r="B3009" i="20"/>
  <c r="J3009" i="20"/>
  <c r="C3009" i="20"/>
  <c r="D3009" i="20"/>
  <c r="E3009" i="20"/>
  <c r="F3009" i="20"/>
  <c r="G3009" i="20"/>
  <c r="H3009" i="20"/>
  <c r="A3009" i="20"/>
  <c r="I3009" i="20"/>
  <c r="B3001" i="20"/>
  <c r="J3001" i="20"/>
  <c r="C3001" i="20"/>
  <c r="D3001" i="20"/>
  <c r="E3001" i="20"/>
  <c r="F3001" i="20"/>
  <c r="G3001" i="20"/>
  <c r="H3001" i="20"/>
  <c r="A3001" i="20"/>
  <c r="I3001" i="20"/>
  <c r="B2993" i="20"/>
  <c r="J2993" i="20"/>
  <c r="C2993" i="20"/>
  <c r="D2993" i="20"/>
  <c r="E2993" i="20"/>
  <c r="F2993" i="20"/>
  <c r="G2993" i="20"/>
  <c r="H2993" i="20"/>
  <c r="A2993" i="20"/>
  <c r="I2993" i="20"/>
  <c r="B2985" i="20"/>
  <c r="J2985" i="20"/>
  <c r="C2985" i="20"/>
  <c r="D2985" i="20"/>
  <c r="E2985" i="20"/>
  <c r="F2985" i="20"/>
  <c r="G2985" i="20"/>
  <c r="H2985" i="20"/>
  <c r="A2985" i="20"/>
  <c r="I2985" i="20"/>
  <c r="F2979" i="20"/>
  <c r="G2979" i="20"/>
  <c r="H2979" i="20"/>
  <c r="A2979" i="20"/>
  <c r="I2979" i="20"/>
  <c r="B2979" i="20"/>
  <c r="J2979" i="20"/>
  <c r="C2979" i="20"/>
  <c r="D2979" i="20"/>
  <c r="E2979" i="20"/>
  <c r="B3002" i="11"/>
  <c r="R3002" i="11" s="1"/>
  <c r="F2971" i="20"/>
  <c r="G2971" i="20"/>
  <c r="H2971" i="20"/>
  <c r="A2971" i="20"/>
  <c r="I2971" i="20"/>
  <c r="B2971" i="20"/>
  <c r="J2971" i="20"/>
  <c r="C2971" i="20"/>
  <c r="D2971" i="20"/>
  <c r="E2971" i="20"/>
  <c r="D2956" i="20"/>
  <c r="E2956" i="20"/>
  <c r="F2956" i="20"/>
  <c r="G2956" i="20"/>
  <c r="H2956" i="20"/>
  <c r="A2956" i="20"/>
  <c r="I2956" i="20"/>
  <c r="B2956" i="20"/>
  <c r="J2956" i="20"/>
  <c r="C2956" i="20"/>
  <c r="D2932" i="20"/>
  <c r="E2932" i="20"/>
  <c r="F2932" i="20"/>
  <c r="G2932" i="20"/>
  <c r="H2932" i="20"/>
  <c r="A2932" i="20"/>
  <c r="I2932" i="20"/>
  <c r="B2932" i="20"/>
  <c r="J2932" i="20"/>
  <c r="C2932" i="20"/>
  <c r="B2954" i="11"/>
  <c r="R2954" i="11" s="1"/>
  <c r="F2923" i="20"/>
  <c r="G2923" i="20"/>
  <c r="H2923" i="20"/>
  <c r="A2923" i="20"/>
  <c r="I2923" i="20"/>
  <c r="B2923" i="20"/>
  <c r="J2923" i="20"/>
  <c r="C2923" i="20"/>
  <c r="D2923" i="20"/>
  <c r="E2923" i="20"/>
  <c r="B2946" i="11"/>
  <c r="R2946" i="11" s="1"/>
  <c r="F2915" i="20"/>
  <c r="G2915" i="20"/>
  <c r="H2915" i="20"/>
  <c r="A2915" i="20"/>
  <c r="I2915" i="20"/>
  <c r="B2915" i="20"/>
  <c r="J2915" i="20"/>
  <c r="C2915" i="20"/>
  <c r="D2915" i="20"/>
  <c r="E2915" i="20"/>
  <c r="F2907" i="20"/>
  <c r="G2907" i="20"/>
  <c r="H2907" i="20"/>
  <c r="A2907" i="20"/>
  <c r="I2907" i="20"/>
  <c r="B2907" i="20"/>
  <c r="J2907" i="20"/>
  <c r="C2907" i="20"/>
  <c r="D2907" i="20"/>
  <c r="E2907" i="20"/>
  <c r="H2906" i="20"/>
  <c r="A2906" i="20"/>
  <c r="I2906" i="20"/>
  <c r="B2906" i="20"/>
  <c r="J2906" i="20"/>
  <c r="C2906" i="20"/>
  <c r="D2906" i="20"/>
  <c r="E2906" i="20"/>
  <c r="F2906" i="20"/>
  <c r="G2906" i="20"/>
  <c r="B2885" i="20"/>
  <c r="J2885" i="20"/>
  <c r="C2885" i="20"/>
  <c r="D2885" i="20"/>
  <c r="E2885" i="20"/>
  <c r="F2885" i="20"/>
  <c r="G2885" i="20"/>
  <c r="H2885" i="20"/>
  <c r="A2885" i="20"/>
  <c r="I2885" i="20"/>
  <c r="F2875" i="20"/>
  <c r="G2875" i="20"/>
  <c r="H2875" i="20"/>
  <c r="A2875" i="20"/>
  <c r="I2875" i="20"/>
  <c r="B2875" i="20"/>
  <c r="J2875" i="20"/>
  <c r="C2875" i="20"/>
  <c r="D2875" i="20"/>
  <c r="E2875" i="20"/>
  <c r="B2905" i="11"/>
  <c r="R2905" i="11" s="1"/>
  <c r="H2874" i="20"/>
  <c r="A2874" i="20"/>
  <c r="I2874" i="20"/>
  <c r="B2874" i="20"/>
  <c r="J2874" i="20"/>
  <c r="C2874" i="20"/>
  <c r="D2874" i="20"/>
  <c r="E2874" i="20"/>
  <c r="F2874" i="20"/>
  <c r="G2874" i="20"/>
  <c r="D2864" i="20"/>
  <c r="E2864" i="20"/>
  <c r="F2864" i="20"/>
  <c r="G2864" i="20"/>
  <c r="H2864" i="20"/>
  <c r="A2864" i="20"/>
  <c r="I2864" i="20"/>
  <c r="B2864" i="20"/>
  <c r="J2864" i="20"/>
  <c r="C2864" i="20"/>
  <c r="B2853" i="20"/>
  <c r="J2853" i="20"/>
  <c r="C2853" i="20"/>
  <c r="D2853" i="20"/>
  <c r="E2853" i="20"/>
  <c r="F2853" i="20"/>
  <c r="G2853" i="20"/>
  <c r="H2853" i="20"/>
  <c r="A2853" i="20"/>
  <c r="I2853" i="20"/>
  <c r="F2843" i="20"/>
  <c r="G2843" i="20"/>
  <c r="H2843" i="20"/>
  <c r="A2843" i="20"/>
  <c r="I2843" i="20"/>
  <c r="B2843" i="20"/>
  <c r="J2843" i="20"/>
  <c r="C2843" i="20"/>
  <c r="D2843" i="20"/>
  <c r="E2843" i="20"/>
  <c r="H2842" i="20"/>
  <c r="A2842" i="20"/>
  <c r="I2842" i="20"/>
  <c r="B2842" i="20"/>
  <c r="J2842" i="20"/>
  <c r="C2842" i="20"/>
  <c r="D2842" i="20"/>
  <c r="E2842" i="20"/>
  <c r="F2842" i="20"/>
  <c r="G2842" i="20"/>
  <c r="F2821" i="20"/>
  <c r="G2821" i="20"/>
  <c r="B2821" i="20"/>
  <c r="J2821" i="20"/>
  <c r="C2821" i="20"/>
  <c r="A2821" i="20"/>
  <c r="D2821" i="20"/>
  <c r="E2821" i="20"/>
  <c r="H2821" i="20"/>
  <c r="I2821" i="20"/>
  <c r="A2811" i="20"/>
  <c r="I2811" i="20"/>
  <c r="B2811" i="20"/>
  <c r="J2811" i="20"/>
  <c r="C2811" i="20"/>
  <c r="E2811" i="20"/>
  <c r="F2811" i="20"/>
  <c r="G2811" i="20"/>
  <c r="D2811" i="20"/>
  <c r="H2811" i="20"/>
  <c r="C2810" i="20"/>
  <c r="D2810" i="20"/>
  <c r="E2810" i="20"/>
  <c r="G2810" i="20"/>
  <c r="H2810" i="20"/>
  <c r="A2810" i="20"/>
  <c r="I2810" i="20"/>
  <c r="B2810" i="20"/>
  <c r="F2810" i="20"/>
  <c r="J2810" i="20"/>
  <c r="G2800" i="20"/>
  <c r="H2800" i="20"/>
  <c r="A2800" i="20"/>
  <c r="I2800" i="20"/>
  <c r="C2800" i="20"/>
  <c r="D2800" i="20"/>
  <c r="E2800" i="20"/>
  <c r="B2800" i="20"/>
  <c r="F2800" i="20"/>
  <c r="J2800" i="20"/>
  <c r="E2789" i="20"/>
  <c r="F2789" i="20"/>
  <c r="G2789" i="20"/>
  <c r="A2789" i="20"/>
  <c r="I2789" i="20"/>
  <c r="B2789" i="20"/>
  <c r="J2789" i="20"/>
  <c r="C2789" i="20"/>
  <c r="D2789" i="20"/>
  <c r="H2789" i="20"/>
  <c r="A2779" i="20"/>
  <c r="I2779" i="20"/>
  <c r="B2779" i="20"/>
  <c r="J2779" i="20"/>
  <c r="C2779" i="20"/>
  <c r="E2779" i="20"/>
  <c r="F2779" i="20"/>
  <c r="G2779" i="20"/>
  <c r="D2779" i="20"/>
  <c r="H2779" i="20"/>
  <c r="C2778" i="20"/>
  <c r="D2778" i="20"/>
  <c r="E2778" i="20"/>
  <c r="G2778" i="20"/>
  <c r="H2778" i="20"/>
  <c r="A2778" i="20"/>
  <c r="I2778" i="20"/>
  <c r="B2778" i="20"/>
  <c r="F2778" i="20"/>
  <c r="J2778" i="20"/>
  <c r="E2757" i="20"/>
  <c r="F2757" i="20"/>
  <c r="G2757" i="20"/>
  <c r="A2757" i="20"/>
  <c r="I2757" i="20"/>
  <c r="B2757" i="20"/>
  <c r="J2757" i="20"/>
  <c r="C2757" i="20"/>
  <c r="D2757" i="20"/>
  <c r="H2757" i="20"/>
  <c r="A2747" i="20"/>
  <c r="I2747" i="20"/>
  <c r="B2747" i="20"/>
  <c r="J2747" i="20"/>
  <c r="C2747" i="20"/>
  <c r="D2747" i="20"/>
  <c r="E2747" i="20"/>
  <c r="F2747" i="20"/>
  <c r="G2747" i="20"/>
  <c r="H2747" i="20"/>
  <c r="C2746" i="20"/>
  <c r="D2746" i="20"/>
  <c r="E2746" i="20"/>
  <c r="F2746" i="20"/>
  <c r="G2746" i="20"/>
  <c r="H2746" i="20"/>
  <c r="A2746" i="20"/>
  <c r="I2746" i="20"/>
  <c r="J2746" i="20"/>
  <c r="B2746" i="20"/>
  <c r="G2736" i="20"/>
  <c r="H2736" i="20"/>
  <c r="A2736" i="20"/>
  <c r="I2736" i="20"/>
  <c r="B2736" i="20"/>
  <c r="J2736" i="20"/>
  <c r="C2736" i="20"/>
  <c r="D2736" i="20"/>
  <c r="E2736" i="20"/>
  <c r="F2736" i="20"/>
  <c r="E2725" i="20"/>
  <c r="F2725" i="20"/>
  <c r="G2725" i="20"/>
  <c r="H2725" i="20"/>
  <c r="A2725" i="20"/>
  <c r="I2725" i="20"/>
  <c r="B2725" i="20"/>
  <c r="J2725" i="20"/>
  <c r="C2725" i="20"/>
  <c r="D2725" i="20"/>
  <c r="A2715" i="20"/>
  <c r="I2715" i="20"/>
  <c r="B2715" i="20"/>
  <c r="J2715" i="20"/>
  <c r="C2715" i="20"/>
  <c r="D2715" i="20"/>
  <c r="E2715" i="20"/>
  <c r="F2715" i="20"/>
  <c r="G2715" i="20"/>
  <c r="H2715" i="20"/>
  <c r="C2714" i="20"/>
  <c r="D2714" i="20"/>
  <c r="E2714" i="20"/>
  <c r="F2714" i="20"/>
  <c r="G2714" i="20"/>
  <c r="H2714" i="20"/>
  <c r="A2714" i="20"/>
  <c r="I2714" i="20"/>
  <c r="J2714" i="20"/>
  <c r="B2714" i="20"/>
  <c r="E2693" i="20"/>
  <c r="F2693" i="20"/>
  <c r="G2693" i="20"/>
  <c r="H2693" i="20"/>
  <c r="A2693" i="20"/>
  <c r="I2693" i="20"/>
  <c r="B2693" i="20"/>
  <c r="J2693" i="20"/>
  <c r="C2693" i="20"/>
  <c r="D2693" i="20"/>
  <c r="A2683" i="20"/>
  <c r="I2683" i="20"/>
  <c r="B2683" i="20"/>
  <c r="J2683" i="20"/>
  <c r="C2683" i="20"/>
  <c r="D2683" i="20"/>
  <c r="E2683" i="20"/>
  <c r="F2683" i="20"/>
  <c r="G2683" i="20"/>
  <c r="H2683" i="20"/>
  <c r="C2682" i="20"/>
  <c r="D2682" i="20"/>
  <c r="E2682" i="20"/>
  <c r="F2682" i="20"/>
  <c r="G2682" i="20"/>
  <c r="H2682" i="20"/>
  <c r="A2682" i="20"/>
  <c r="I2682" i="20"/>
  <c r="J2682" i="20"/>
  <c r="B2682" i="20"/>
  <c r="G2672" i="20"/>
  <c r="H2672" i="20"/>
  <c r="A2672" i="20"/>
  <c r="I2672" i="20"/>
  <c r="B2672" i="20"/>
  <c r="J2672" i="20"/>
  <c r="C2672" i="20"/>
  <c r="D2672" i="20"/>
  <c r="E2672" i="20"/>
  <c r="F2672" i="20"/>
  <c r="E2661" i="20"/>
  <c r="F2661" i="20"/>
  <c r="G2661" i="20"/>
  <c r="H2661" i="20"/>
  <c r="A2661" i="20"/>
  <c r="I2661" i="20"/>
  <c r="B2661" i="20"/>
  <c r="J2661" i="20"/>
  <c r="C2661" i="20"/>
  <c r="D2661" i="20"/>
  <c r="A2651" i="20"/>
  <c r="I2651" i="20"/>
  <c r="B2651" i="20"/>
  <c r="J2651" i="20"/>
  <c r="C2651" i="20"/>
  <c r="D2651" i="20"/>
  <c r="E2651" i="20"/>
  <c r="F2651" i="20"/>
  <c r="G2651" i="20"/>
  <c r="H2651" i="20"/>
  <c r="C2650" i="20"/>
  <c r="D2650" i="20"/>
  <c r="E2650" i="20"/>
  <c r="F2650" i="20"/>
  <c r="G2650" i="20"/>
  <c r="H2650" i="20"/>
  <c r="A2650" i="20"/>
  <c r="I2650" i="20"/>
  <c r="J2650" i="20"/>
  <c r="B2650" i="20"/>
  <c r="B2660" i="11"/>
  <c r="R2660" i="11" s="1"/>
  <c r="E2629" i="20"/>
  <c r="F2629" i="20"/>
  <c r="G2629" i="20"/>
  <c r="H2629" i="20"/>
  <c r="A2629" i="20"/>
  <c r="I2629" i="20"/>
  <c r="B2629" i="20"/>
  <c r="J2629" i="20"/>
  <c r="C2629" i="20"/>
  <c r="D2629" i="20"/>
  <c r="A2619" i="20"/>
  <c r="I2619" i="20"/>
  <c r="B2619" i="20"/>
  <c r="J2619" i="20"/>
  <c r="C2619" i="20"/>
  <c r="D2619" i="20"/>
  <c r="E2619" i="20"/>
  <c r="F2619" i="20"/>
  <c r="G2619" i="20"/>
  <c r="H2619" i="20"/>
  <c r="C2618" i="20"/>
  <c r="D2618" i="20"/>
  <c r="E2618" i="20"/>
  <c r="F2618" i="20"/>
  <c r="G2618" i="20"/>
  <c r="H2618" i="20"/>
  <c r="A2618" i="20"/>
  <c r="I2618" i="20"/>
  <c r="J2618" i="20"/>
  <c r="B2618" i="20"/>
  <c r="G2608" i="20"/>
  <c r="H2608" i="20"/>
  <c r="A2608" i="20"/>
  <c r="I2608" i="20"/>
  <c r="B2608" i="20"/>
  <c r="J2608" i="20"/>
  <c r="C2608" i="20"/>
  <c r="D2608" i="20"/>
  <c r="E2608" i="20"/>
  <c r="F2608" i="20"/>
  <c r="F2598" i="20"/>
  <c r="A2598" i="20"/>
  <c r="I2598" i="20"/>
  <c r="B2598" i="20"/>
  <c r="J2598" i="20"/>
  <c r="G2598" i="20"/>
  <c r="H2598" i="20"/>
  <c r="C2598" i="20"/>
  <c r="D2598" i="20"/>
  <c r="E2598" i="20"/>
  <c r="H2589" i="20"/>
  <c r="A2589" i="20"/>
  <c r="I2589" i="20"/>
  <c r="B2589" i="20"/>
  <c r="J2589" i="20"/>
  <c r="C2589" i="20"/>
  <c r="D2589" i="20"/>
  <c r="E2589" i="20"/>
  <c r="F2589" i="20"/>
  <c r="G2589" i="20"/>
  <c r="D2579" i="20"/>
  <c r="E2579" i="20"/>
  <c r="F2579" i="20"/>
  <c r="G2579" i="20"/>
  <c r="H2579" i="20"/>
  <c r="A2579" i="20"/>
  <c r="I2579" i="20"/>
  <c r="B2579" i="20"/>
  <c r="C2579" i="20"/>
  <c r="J2579" i="20"/>
  <c r="B2609" i="11"/>
  <c r="R2609" i="11" s="1"/>
  <c r="F2578" i="20"/>
  <c r="G2578" i="20"/>
  <c r="H2578" i="20"/>
  <c r="A2578" i="20"/>
  <c r="I2578" i="20"/>
  <c r="B2578" i="20"/>
  <c r="J2578" i="20"/>
  <c r="C2578" i="20"/>
  <c r="D2578" i="20"/>
  <c r="E2578" i="20"/>
  <c r="E2568" i="20"/>
  <c r="H2557" i="20"/>
  <c r="A2557" i="20"/>
  <c r="I2557" i="20"/>
  <c r="B2557" i="20"/>
  <c r="J2557" i="20"/>
  <c r="C2557" i="20"/>
  <c r="D2557" i="20"/>
  <c r="E2557" i="20"/>
  <c r="F2557" i="20"/>
  <c r="G2557" i="20"/>
  <c r="D2547" i="20"/>
  <c r="E2547" i="20"/>
  <c r="F2547" i="20"/>
  <c r="G2547" i="20"/>
  <c r="H2547" i="20"/>
  <c r="A2547" i="20"/>
  <c r="I2547" i="20"/>
  <c r="B2547" i="20"/>
  <c r="C2547" i="20"/>
  <c r="J2547" i="20"/>
  <c r="F2546" i="20"/>
  <c r="G2546" i="20"/>
  <c r="H2546" i="20"/>
  <c r="A2546" i="20"/>
  <c r="I2546" i="20"/>
  <c r="B2546" i="20"/>
  <c r="J2546" i="20"/>
  <c r="C2546" i="20"/>
  <c r="D2546" i="20"/>
  <c r="E2546" i="20"/>
  <c r="D2536" i="20"/>
  <c r="D2527" i="20"/>
  <c r="E2527" i="20"/>
  <c r="F2527" i="20"/>
  <c r="G2527" i="20"/>
  <c r="H2527" i="20"/>
  <c r="A2527" i="20"/>
  <c r="I2527" i="20"/>
  <c r="B2527" i="20"/>
  <c r="J2527" i="20"/>
  <c r="C2527" i="20"/>
  <c r="F2526" i="20"/>
  <c r="G2526" i="20"/>
  <c r="H2526" i="20"/>
  <c r="A2526" i="20"/>
  <c r="I2526" i="20"/>
  <c r="B2526" i="20"/>
  <c r="J2526" i="20"/>
  <c r="C2526" i="20"/>
  <c r="D2526" i="20"/>
  <c r="E2526" i="20"/>
  <c r="H2517" i="20"/>
  <c r="A2517" i="20"/>
  <c r="I2517" i="20"/>
  <c r="B2517" i="20"/>
  <c r="J2517" i="20"/>
  <c r="C2517" i="20"/>
  <c r="D2517" i="20"/>
  <c r="E2517" i="20"/>
  <c r="F2517" i="20"/>
  <c r="G2517" i="20"/>
  <c r="H2509" i="20"/>
  <c r="A2509" i="20"/>
  <c r="I2509" i="20"/>
  <c r="B2509" i="20"/>
  <c r="J2509" i="20"/>
  <c r="C2509" i="20"/>
  <c r="D2509" i="20"/>
  <c r="E2509" i="20"/>
  <c r="F2509" i="20"/>
  <c r="G2509" i="20"/>
  <c r="B2500" i="20"/>
  <c r="J2500" i="20"/>
  <c r="C2500" i="20"/>
  <c r="D2500" i="20"/>
  <c r="E2500" i="20"/>
  <c r="F2500" i="20"/>
  <c r="G2500" i="20"/>
  <c r="H2500" i="20"/>
  <c r="A2500" i="20"/>
  <c r="I2500" i="20"/>
  <c r="B2522" i="11"/>
  <c r="R2522" i="11" s="1"/>
  <c r="D2491" i="20"/>
  <c r="E2491" i="20"/>
  <c r="F2491" i="20"/>
  <c r="G2491" i="20"/>
  <c r="H2491" i="20"/>
  <c r="A2491" i="20"/>
  <c r="I2491" i="20"/>
  <c r="B2491" i="20"/>
  <c r="J2491" i="20"/>
  <c r="C2491" i="20"/>
  <c r="B2512" i="11"/>
  <c r="R2512" i="11" s="1"/>
  <c r="H2481" i="20"/>
  <c r="A2481" i="20"/>
  <c r="I2481" i="20"/>
  <c r="B2481" i="20"/>
  <c r="J2481" i="20"/>
  <c r="C2481" i="20"/>
  <c r="D2481" i="20"/>
  <c r="E2481" i="20"/>
  <c r="F2481" i="20"/>
  <c r="G2481" i="20"/>
  <c r="D2471" i="20"/>
  <c r="E2471" i="20"/>
  <c r="F2471" i="20"/>
  <c r="G2471" i="20"/>
  <c r="H2471" i="20"/>
  <c r="A2471" i="20"/>
  <c r="I2471" i="20"/>
  <c r="B2471" i="20"/>
  <c r="J2471" i="20"/>
  <c r="C2471" i="20"/>
  <c r="F2470" i="20"/>
  <c r="G2470" i="20"/>
  <c r="H2470" i="20"/>
  <c r="A2470" i="20"/>
  <c r="I2470" i="20"/>
  <c r="B2470" i="20"/>
  <c r="J2470" i="20"/>
  <c r="C2470" i="20"/>
  <c r="D2470" i="20"/>
  <c r="E2470" i="20"/>
  <c r="B2492" i="11"/>
  <c r="R2492" i="11" s="1"/>
  <c r="H2461" i="20"/>
  <c r="A2461" i="20"/>
  <c r="I2461" i="20"/>
  <c r="B2461" i="20"/>
  <c r="J2461" i="20"/>
  <c r="C2461" i="20"/>
  <c r="D2461" i="20"/>
  <c r="E2461" i="20"/>
  <c r="F2461" i="20"/>
  <c r="G2461" i="20"/>
  <c r="B2483" i="11"/>
  <c r="R2483" i="11" s="1"/>
  <c r="B2452" i="20"/>
  <c r="J2452" i="20"/>
  <c r="C2452" i="20"/>
  <c r="D2452" i="20"/>
  <c r="E2452" i="20"/>
  <c r="F2452" i="20"/>
  <c r="G2452" i="20"/>
  <c r="H2452" i="20"/>
  <c r="A2452" i="20"/>
  <c r="I2452" i="20"/>
  <c r="F2434" i="20"/>
  <c r="G2434" i="20"/>
  <c r="H2434" i="20"/>
  <c r="A2434" i="20"/>
  <c r="I2434" i="20"/>
  <c r="B2434" i="20"/>
  <c r="J2434" i="20"/>
  <c r="C2434" i="20"/>
  <c r="D2434" i="20"/>
  <c r="E2434" i="20"/>
  <c r="B2416" i="20"/>
  <c r="J2416" i="20"/>
  <c r="C2416" i="20"/>
  <c r="D2416" i="20"/>
  <c r="E2416" i="20"/>
  <c r="F2416" i="20"/>
  <c r="G2416" i="20"/>
  <c r="H2416" i="20"/>
  <c r="I2416" i="20"/>
  <c r="A2416" i="20"/>
  <c r="B2436" i="11"/>
  <c r="R2436" i="11" s="1"/>
  <c r="H2405" i="20"/>
  <c r="A2405" i="20"/>
  <c r="I2405" i="20"/>
  <c r="B2405" i="20"/>
  <c r="J2405" i="20"/>
  <c r="C2405" i="20"/>
  <c r="D2405" i="20"/>
  <c r="E2405" i="20"/>
  <c r="F2405" i="20"/>
  <c r="G2405" i="20"/>
  <c r="B2386" i="20"/>
  <c r="J2386" i="20"/>
  <c r="C2386" i="20"/>
  <c r="D2386" i="20"/>
  <c r="F2386" i="20"/>
  <c r="H2386" i="20"/>
  <c r="I2386" i="20"/>
  <c r="A2386" i="20"/>
  <c r="E2386" i="20"/>
  <c r="G2386" i="20"/>
  <c r="B2410" i="11"/>
  <c r="R2410" i="11" s="1"/>
  <c r="H2379" i="20"/>
  <c r="A2379" i="20"/>
  <c r="I2379" i="20"/>
  <c r="B2379" i="20"/>
  <c r="J2379" i="20"/>
  <c r="D2379" i="20"/>
  <c r="C2379" i="20"/>
  <c r="E2379" i="20"/>
  <c r="F2379" i="20"/>
  <c r="G2379" i="20"/>
  <c r="A2378" i="20"/>
  <c r="B2378" i="20"/>
  <c r="J2378" i="20"/>
  <c r="C2378" i="20"/>
  <c r="D2378" i="20"/>
  <c r="F2378" i="20"/>
  <c r="H2378" i="20"/>
  <c r="I2378" i="20"/>
  <c r="E2378" i="20"/>
  <c r="G2378" i="20"/>
  <c r="E2368" i="20"/>
  <c r="F2368" i="20"/>
  <c r="G2368" i="20"/>
  <c r="H2368" i="20"/>
  <c r="A2368" i="20"/>
  <c r="I2368" i="20"/>
  <c r="B2368" i="20"/>
  <c r="J2368" i="20"/>
  <c r="C2368" i="20"/>
  <c r="D2368" i="20"/>
  <c r="E2360" i="20"/>
  <c r="F2360" i="20"/>
  <c r="G2360" i="20"/>
  <c r="H2360" i="20"/>
  <c r="A2360" i="20"/>
  <c r="I2360" i="20"/>
  <c r="B2360" i="20"/>
  <c r="J2360" i="20"/>
  <c r="C2360" i="20"/>
  <c r="D2360" i="20"/>
  <c r="J2349" i="20"/>
  <c r="G2339" i="20"/>
  <c r="H2339" i="20"/>
  <c r="A2339" i="20"/>
  <c r="I2339" i="20"/>
  <c r="B2339" i="20"/>
  <c r="J2339" i="20"/>
  <c r="C2339" i="20"/>
  <c r="D2339" i="20"/>
  <c r="E2339" i="20"/>
  <c r="F2339" i="20"/>
  <c r="A2338" i="20"/>
  <c r="I2338" i="20"/>
  <c r="B2338" i="20"/>
  <c r="J2338" i="20"/>
  <c r="C2338" i="20"/>
  <c r="D2338" i="20"/>
  <c r="E2338" i="20"/>
  <c r="F2338" i="20"/>
  <c r="G2338" i="20"/>
  <c r="H2338" i="20"/>
  <c r="G2331" i="20"/>
  <c r="H2331" i="20"/>
  <c r="A2331" i="20"/>
  <c r="I2331" i="20"/>
  <c r="B2331" i="20"/>
  <c r="J2331" i="20"/>
  <c r="C2331" i="20"/>
  <c r="D2331" i="20"/>
  <c r="E2331" i="20"/>
  <c r="F2331" i="20"/>
  <c r="B2330" i="20"/>
  <c r="B2351" i="11"/>
  <c r="R2351" i="11" s="1"/>
  <c r="E2320" i="20"/>
  <c r="F2320" i="20"/>
  <c r="G2320" i="20"/>
  <c r="H2320" i="20"/>
  <c r="A2320" i="20"/>
  <c r="I2320" i="20"/>
  <c r="B2320" i="20"/>
  <c r="J2320" i="20"/>
  <c r="C2320" i="20"/>
  <c r="D2320" i="20"/>
  <c r="B2342" i="11"/>
  <c r="R2342" i="11" s="1"/>
  <c r="G2311" i="20"/>
  <c r="H2311" i="20"/>
  <c r="A2311" i="20"/>
  <c r="I2311" i="20"/>
  <c r="B2311" i="20"/>
  <c r="J2311" i="20"/>
  <c r="C2311" i="20"/>
  <c r="D2311" i="20"/>
  <c r="E2311" i="20"/>
  <c r="F2311" i="20"/>
  <c r="A2310" i="20"/>
  <c r="I2310" i="20"/>
  <c r="B2310" i="20"/>
  <c r="J2310" i="20"/>
  <c r="C2310" i="20"/>
  <c r="D2310" i="20"/>
  <c r="E2310" i="20"/>
  <c r="F2310" i="20"/>
  <c r="G2310" i="20"/>
  <c r="H2310" i="20"/>
  <c r="C2301" i="20"/>
  <c r="D2301" i="20"/>
  <c r="E2301" i="20"/>
  <c r="F2301" i="20"/>
  <c r="G2301" i="20"/>
  <c r="H2301" i="20"/>
  <c r="A2301" i="20"/>
  <c r="B2301" i="20"/>
  <c r="I2301" i="20"/>
  <c r="J2301" i="20"/>
  <c r="G2291" i="20"/>
  <c r="H2291" i="20"/>
  <c r="A2291" i="20"/>
  <c r="I2291" i="20"/>
  <c r="B2291" i="20"/>
  <c r="J2291" i="20"/>
  <c r="C2291" i="20"/>
  <c r="D2291" i="20"/>
  <c r="E2291" i="20"/>
  <c r="F2291" i="20"/>
  <c r="A2290" i="20"/>
  <c r="I2290" i="20"/>
  <c r="B2290" i="20"/>
  <c r="J2290" i="20"/>
  <c r="C2290" i="20"/>
  <c r="D2290" i="20"/>
  <c r="E2290" i="20"/>
  <c r="F2290" i="20"/>
  <c r="G2290" i="20"/>
  <c r="H2290" i="20"/>
  <c r="E2280" i="20"/>
  <c r="F2280" i="20"/>
  <c r="G2280" i="20"/>
  <c r="H2280" i="20"/>
  <c r="A2280" i="20"/>
  <c r="I2280" i="20"/>
  <c r="B2280" i="20"/>
  <c r="J2280" i="20"/>
  <c r="C2280" i="20"/>
  <c r="D2280" i="20"/>
  <c r="C2269" i="20"/>
  <c r="D2269" i="20"/>
  <c r="E2269" i="20"/>
  <c r="F2269" i="20"/>
  <c r="G2269" i="20"/>
  <c r="H2269" i="20"/>
  <c r="A2269" i="20"/>
  <c r="B2269" i="20"/>
  <c r="I2269" i="20"/>
  <c r="J2269" i="20"/>
  <c r="A2258" i="20"/>
  <c r="I2258" i="20"/>
  <c r="B2258" i="20"/>
  <c r="J2258" i="20"/>
  <c r="C2258" i="20"/>
  <c r="D2258" i="20"/>
  <c r="E2258" i="20"/>
  <c r="F2258" i="20"/>
  <c r="G2258" i="20"/>
  <c r="H2258" i="20"/>
  <c r="E2248" i="20"/>
  <c r="F2248" i="20"/>
  <c r="G2248" i="20"/>
  <c r="H2248" i="20"/>
  <c r="A2248" i="20"/>
  <c r="I2248" i="20"/>
  <c r="B2248" i="20"/>
  <c r="J2248" i="20"/>
  <c r="C2248" i="20"/>
  <c r="D2248" i="20"/>
  <c r="C2237" i="20"/>
  <c r="D2237" i="20"/>
  <c r="E2237" i="20"/>
  <c r="F2237" i="20"/>
  <c r="G2237" i="20"/>
  <c r="H2237" i="20"/>
  <c r="A2237" i="20"/>
  <c r="B2237" i="20"/>
  <c r="I2237" i="20"/>
  <c r="J2237" i="20"/>
  <c r="G2227" i="20"/>
  <c r="H2227" i="20"/>
  <c r="A2227" i="20"/>
  <c r="I2227" i="20"/>
  <c r="B2227" i="20"/>
  <c r="J2227" i="20"/>
  <c r="C2227" i="20"/>
  <c r="D2227" i="20"/>
  <c r="E2227" i="20"/>
  <c r="F2227" i="20"/>
  <c r="A2226" i="20"/>
  <c r="I2226" i="20"/>
  <c r="B2226" i="20"/>
  <c r="J2226" i="20"/>
  <c r="C2226" i="20"/>
  <c r="D2226" i="20"/>
  <c r="E2226" i="20"/>
  <c r="F2226" i="20"/>
  <c r="G2226" i="20"/>
  <c r="H2226" i="20"/>
  <c r="E2216" i="20"/>
  <c r="F2216" i="20"/>
  <c r="G2216" i="20"/>
  <c r="H2216" i="20"/>
  <c r="A2216" i="20"/>
  <c r="I2216" i="20"/>
  <c r="B2216" i="20"/>
  <c r="J2216" i="20"/>
  <c r="C2216" i="20"/>
  <c r="D2216" i="20"/>
  <c r="C2205" i="20"/>
  <c r="D2205" i="20"/>
  <c r="E2205" i="20"/>
  <c r="F2205" i="20"/>
  <c r="G2205" i="20"/>
  <c r="H2205" i="20"/>
  <c r="A2205" i="20"/>
  <c r="B2205" i="20"/>
  <c r="I2205" i="20"/>
  <c r="J2205" i="20"/>
  <c r="A2194" i="20"/>
  <c r="I2194" i="20"/>
  <c r="B2194" i="20"/>
  <c r="J2194" i="20"/>
  <c r="C2194" i="20"/>
  <c r="D2194" i="20"/>
  <c r="E2194" i="20"/>
  <c r="F2194" i="20"/>
  <c r="G2194" i="20"/>
  <c r="H2194" i="20"/>
  <c r="E2184" i="20"/>
  <c r="F2184" i="20"/>
  <c r="G2184" i="20"/>
  <c r="H2184" i="20"/>
  <c r="A2184" i="20"/>
  <c r="I2184" i="20"/>
  <c r="B2184" i="20"/>
  <c r="J2184" i="20"/>
  <c r="C2184" i="20"/>
  <c r="D2184" i="20"/>
  <c r="A2174" i="20"/>
  <c r="I2174" i="20"/>
  <c r="B2174" i="20"/>
  <c r="J2174" i="20"/>
  <c r="C2174" i="20"/>
  <c r="D2174" i="20"/>
  <c r="E2174" i="20"/>
  <c r="F2174" i="20"/>
  <c r="G2174" i="20"/>
  <c r="H2174" i="20"/>
  <c r="G2164" i="20"/>
  <c r="A2164" i="20"/>
  <c r="I2164" i="20"/>
  <c r="B2164" i="20"/>
  <c r="J2164" i="20"/>
  <c r="C2164" i="20"/>
  <c r="D2164" i="20"/>
  <c r="F2164" i="20"/>
  <c r="E2164" i="20"/>
  <c r="H2164" i="20"/>
  <c r="B2184" i="11"/>
  <c r="R2184" i="11" s="1"/>
  <c r="E2153" i="20"/>
  <c r="G2153" i="20"/>
  <c r="H2153" i="20"/>
  <c r="A2153" i="20"/>
  <c r="I2153" i="20"/>
  <c r="B2153" i="20"/>
  <c r="J2153" i="20"/>
  <c r="D2153" i="20"/>
  <c r="C2153" i="20"/>
  <c r="F2153" i="20"/>
  <c r="C2143" i="20"/>
  <c r="C2142" i="20"/>
  <c r="E2142" i="20"/>
  <c r="F2142" i="20"/>
  <c r="G2142" i="20"/>
  <c r="H2142" i="20"/>
  <c r="B2142" i="20"/>
  <c r="J2142" i="20"/>
  <c r="A2142" i="20"/>
  <c r="D2142" i="20"/>
  <c r="I2142" i="20"/>
  <c r="B2163" i="11"/>
  <c r="R2163" i="11" s="1"/>
  <c r="G2132" i="20"/>
  <c r="A2132" i="20"/>
  <c r="I2132" i="20"/>
  <c r="B2132" i="20"/>
  <c r="J2132" i="20"/>
  <c r="C2132" i="20"/>
  <c r="D2132" i="20"/>
  <c r="F2132" i="20"/>
  <c r="E2132" i="20"/>
  <c r="H2132" i="20"/>
  <c r="E2121" i="20"/>
  <c r="G2121" i="20"/>
  <c r="H2121" i="20"/>
  <c r="A2121" i="20"/>
  <c r="I2121" i="20"/>
  <c r="B2121" i="20"/>
  <c r="J2121" i="20"/>
  <c r="D2121" i="20"/>
  <c r="C2121" i="20"/>
  <c r="F2121" i="20"/>
  <c r="C2110" i="20"/>
  <c r="E2110" i="20"/>
  <c r="F2110" i="20"/>
  <c r="G2110" i="20"/>
  <c r="H2110" i="20"/>
  <c r="B2110" i="20"/>
  <c r="J2110" i="20"/>
  <c r="A2110" i="20"/>
  <c r="D2110" i="20"/>
  <c r="I2110" i="20"/>
  <c r="G2100" i="20"/>
  <c r="A2100" i="20"/>
  <c r="I2100" i="20"/>
  <c r="B2100" i="20"/>
  <c r="J2100" i="20"/>
  <c r="C2100" i="20"/>
  <c r="D2100" i="20"/>
  <c r="F2100" i="20"/>
  <c r="E2100" i="20"/>
  <c r="H2100" i="20"/>
  <c r="B2120" i="11"/>
  <c r="R2120" i="11" s="1"/>
  <c r="E2089" i="20"/>
  <c r="G2089" i="20"/>
  <c r="H2089" i="20"/>
  <c r="A2089" i="20"/>
  <c r="I2089" i="20"/>
  <c r="B2089" i="20"/>
  <c r="J2089" i="20"/>
  <c r="D2089" i="20"/>
  <c r="C2089" i="20"/>
  <c r="F2089" i="20"/>
  <c r="A2079" i="20"/>
  <c r="H2079" i="20"/>
  <c r="C2078" i="20"/>
  <c r="D2078" i="20"/>
  <c r="E2078" i="20"/>
  <c r="F2078" i="20"/>
  <c r="G2078" i="20"/>
  <c r="H2078" i="20"/>
  <c r="B2078" i="20"/>
  <c r="J2078" i="20"/>
  <c r="A2078" i="20"/>
  <c r="I2078" i="20"/>
  <c r="B2099" i="11"/>
  <c r="R2099" i="11" s="1"/>
  <c r="G2068" i="20"/>
  <c r="H2068" i="20"/>
  <c r="A2068" i="20"/>
  <c r="I2068" i="20"/>
  <c r="B2068" i="20"/>
  <c r="J2068" i="20"/>
  <c r="C2068" i="20"/>
  <c r="D2068" i="20"/>
  <c r="F2068" i="20"/>
  <c r="E2068" i="20"/>
  <c r="E2057" i="20"/>
  <c r="F2057" i="20"/>
  <c r="G2057" i="20"/>
  <c r="H2057" i="20"/>
  <c r="A2057" i="20"/>
  <c r="I2057" i="20"/>
  <c r="B2057" i="20"/>
  <c r="J2057" i="20"/>
  <c r="D2057" i="20"/>
  <c r="C2057" i="20"/>
  <c r="C2046" i="20"/>
  <c r="D2046" i="20"/>
  <c r="E2046" i="20"/>
  <c r="F2046" i="20"/>
  <c r="G2046" i="20"/>
  <c r="H2046" i="20"/>
  <c r="B2046" i="20"/>
  <c r="J2046" i="20"/>
  <c r="A2046" i="20"/>
  <c r="I2046" i="20"/>
  <c r="G2036" i="20"/>
  <c r="H2036" i="20"/>
  <c r="A2036" i="20"/>
  <c r="I2036" i="20"/>
  <c r="B2036" i="20"/>
  <c r="J2036" i="20"/>
  <c r="C2036" i="20"/>
  <c r="D2036" i="20"/>
  <c r="F2036" i="20"/>
  <c r="E2036" i="20"/>
  <c r="B2056" i="11"/>
  <c r="R2056" i="11" s="1"/>
  <c r="E2025" i="20"/>
  <c r="F2025" i="20"/>
  <c r="G2025" i="20"/>
  <c r="H2025" i="20"/>
  <c r="A2025" i="20"/>
  <c r="I2025" i="20"/>
  <c r="B2025" i="20"/>
  <c r="J2025" i="20"/>
  <c r="D2025" i="20"/>
  <c r="C2025" i="20"/>
  <c r="C2014" i="20"/>
  <c r="D2014" i="20"/>
  <c r="E2014" i="20"/>
  <c r="F2014" i="20"/>
  <c r="G2014" i="20"/>
  <c r="H2014" i="20"/>
  <c r="B2014" i="20"/>
  <c r="J2014" i="20"/>
  <c r="A2014" i="20"/>
  <c r="I2014" i="20"/>
  <c r="B2035" i="11"/>
  <c r="R2035" i="11" s="1"/>
  <c r="G2004" i="20"/>
  <c r="H2004" i="20"/>
  <c r="A2004" i="20"/>
  <c r="I2004" i="20"/>
  <c r="B2004" i="20"/>
  <c r="J2004" i="20"/>
  <c r="C2004" i="20"/>
  <c r="D2004" i="20"/>
  <c r="F2004" i="20"/>
  <c r="E2004" i="20"/>
  <c r="E1993" i="20"/>
  <c r="F1993" i="20"/>
  <c r="G1993" i="20"/>
  <c r="H1993" i="20"/>
  <c r="A1993" i="20"/>
  <c r="I1993" i="20"/>
  <c r="B1993" i="20"/>
  <c r="J1993" i="20"/>
  <c r="D1993" i="20"/>
  <c r="C1993" i="20"/>
  <c r="D1983" i="20"/>
  <c r="C1982" i="20"/>
  <c r="D1982" i="20"/>
  <c r="E1982" i="20"/>
  <c r="F1982" i="20"/>
  <c r="G1982" i="20"/>
  <c r="H1982" i="20"/>
  <c r="B1982" i="20"/>
  <c r="J1982" i="20"/>
  <c r="A1982" i="20"/>
  <c r="I1982" i="20"/>
  <c r="G1972" i="20"/>
  <c r="H1972" i="20"/>
  <c r="A1972" i="20"/>
  <c r="I1972" i="20"/>
  <c r="B1972" i="20"/>
  <c r="J1972" i="20"/>
  <c r="C1972" i="20"/>
  <c r="D1972" i="20"/>
  <c r="F1972" i="20"/>
  <c r="E1972" i="20"/>
  <c r="B1992" i="11"/>
  <c r="R1992" i="11" s="1"/>
  <c r="E1961" i="20"/>
  <c r="F1961" i="20"/>
  <c r="G1961" i="20"/>
  <c r="H1961" i="20"/>
  <c r="A1961" i="20"/>
  <c r="I1961" i="20"/>
  <c r="B1961" i="20"/>
  <c r="J1961" i="20"/>
  <c r="D1961" i="20"/>
  <c r="C1961" i="20"/>
  <c r="A1951" i="20"/>
  <c r="I1951" i="20"/>
  <c r="B1951" i="20"/>
  <c r="J1951" i="20"/>
  <c r="C1951" i="20"/>
  <c r="D1951" i="20"/>
  <c r="E1951" i="20"/>
  <c r="F1951" i="20"/>
  <c r="H1951" i="20"/>
  <c r="G1951" i="20"/>
  <c r="C1950" i="20"/>
  <c r="D1950" i="20"/>
  <c r="E1950" i="20"/>
  <c r="F1950" i="20"/>
  <c r="G1950" i="20"/>
  <c r="H1950" i="20"/>
  <c r="B1950" i="20"/>
  <c r="J1950" i="20"/>
  <c r="A1950" i="20"/>
  <c r="I1950" i="20"/>
  <c r="G1940" i="20"/>
  <c r="H1940" i="20"/>
  <c r="A1940" i="20"/>
  <c r="I1940" i="20"/>
  <c r="B1940" i="20"/>
  <c r="J1940" i="20"/>
  <c r="C1940" i="20"/>
  <c r="D1940" i="20"/>
  <c r="F1940" i="20"/>
  <c r="E1940" i="20"/>
  <c r="A1929" i="20"/>
  <c r="I1929" i="20"/>
  <c r="B1929" i="20"/>
  <c r="J1929" i="20"/>
  <c r="C1929" i="20"/>
  <c r="D1929" i="20"/>
  <c r="E1929" i="20"/>
  <c r="F1929" i="20"/>
  <c r="H1929" i="20"/>
  <c r="G1929" i="20"/>
  <c r="G1918" i="20"/>
  <c r="H1918" i="20"/>
  <c r="A1918" i="20"/>
  <c r="I1918" i="20"/>
  <c r="B1918" i="20"/>
  <c r="J1918" i="20"/>
  <c r="C1918" i="20"/>
  <c r="D1918" i="20"/>
  <c r="E1918" i="20"/>
  <c r="F1918" i="20"/>
  <c r="C1908" i="20"/>
  <c r="D1908" i="20"/>
  <c r="E1908" i="20"/>
  <c r="F1908" i="20"/>
  <c r="G1908" i="20"/>
  <c r="H1908" i="20"/>
  <c r="A1908" i="20"/>
  <c r="B1908" i="20"/>
  <c r="I1908" i="20"/>
  <c r="J1908" i="20"/>
  <c r="A1897" i="20"/>
  <c r="I1897" i="20"/>
  <c r="B1897" i="20"/>
  <c r="J1897" i="20"/>
  <c r="C1897" i="20"/>
  <c r="D1897" i="20"/>
  <c r="E1897" i="20"/>
  <c r="F1897" i="20"/>
  <c r="H1897" i="20"/>
  <c r="G1897" i="20"/>
  <c r="G1886" i="20"/>
  <c r="H1886" i="20"/>
  <c r="A1886" i="20"/>
  <c r="I1886" i="20"/>
  <c r="B1886" i="20"/>
  <c r="J1886" i="20"/>
  <c r="C1886" i="20"/>
  <c r="D1886" i="20"/>
  <c r="F1886" i="20"/>
  <c r="E1886" i="20"/>
  <c r="C1876" i="20"/>
  <c r="D1876" i="20"/>
  <c r="E1876" i="20"/>
  <c r="F1876" i="20"/>
  <c r="G1876" i="20"/>
  <c r="H1876" i="20"/>
  <c r="B1876" i="20"/>
  <c r="J1876" i="20"/>
  <c r="I1876" i="20"/>
  <c r="A1876" i="20"/>
  <c r="A1865" i="20"/>
  <c r="I1865" i="20"/>
  <c r="B1865" i="20"/>
  <c r="J1865" i="20"/>
  <c r="C1865" i="20"/>
  <c r="D1865" i="20"/>
  <c r="E1865" i="20"/>
  <c r="F1865" i="20"/>
  <c r="H1865" i="20"/>
  <c r="G1865" i="20"/>
  <c r="A1855" i="20"/>
  <c r="G1854" i="20"/>
  <c r="H1854" i="20"/>
  <c r="A1854" i="20"/>
  <c r="I1854" i="20"/>
  <c r="B1854" i="20"/>
  <c r="J1854" i="20"/>
  <c r="C1854" i="20"/>
  <c r="D1854" i="20"/>
  <c r="F1854" i="20"/>
  <c r="E1854" i="20"/>
  <c r="G1846" i="20"/>
  <c r="H1846" i="20"/>
  <c r="A1846" i="20"/>
  <c r="I1846" i="20"/>
  <c r="B1846" i="20"/>
  <c r="J1846" i="20"/>
  <c r="C1846" i="20"/>
  <c r="D1846" i="20"/>
  <c r="F1846" i="20"/>
  <c r="E1846" i="20"/>
  <c r="G1838" i="20"/>
  <c r="H1838" i="20"/>
  <c r="A1838" i="20"/>
  <c r="I1838" i="20"/>
  <c r="B1838" i="20"/>
  <c r="J1838" i="20"/>
  <c r="C1838" i="20"/>
  <c r="D1838" i="20"/>
  <c r="F1838" i="20"/>
  <c r="E1838" i="20"/>
  <c r="G1830" i="20"/>
  <c r="H1830" i="20"/>
  <c r="A1830" i="20"/>
  <c r="I1830" i="20"/>
  <c r="B1830" i="20"/>
  <c r="J1830" i="20"/>
  <c r="C1830" i="20"/>
  <c r="D1830" i="20"/>
  <c r="F1830" i="20"/>
  <c r="E1830" i="20"/>
  <c r="G1822" i="20"/>
  <c r="H1822" i="20"/>
  <c r="A1822" i="20"/>
  <c r="I1822" i="20"/>
  <c r="B1822" i="20"/>
  <c r="J1822" i="20"/>
  <c r="C1822" i="20"/>
  <c r="D1822" i="20"/>
  <c r="F1822" i="20"/>
  <c r="E1822" i="20"/>
  <c r="G1814" i="20"/>
  <c r="H1814" i="20"/>
  <c r="A1814" i="20"/>
  <c r="I1814" i="20"/>
  <c r="B1814" i="20"/>
  <c r="J1814" i="20"/>
  <c r="C1814" i="20"/>
  <c r="D1814" i="20"/>
  <c r="F1814" i="20"/>
  <c r="E1814" i="20"/>
  <c r="G1806" i="20"/>
  <c r="H1806" i="20"/>
  <c r="A1806" i="20"/>
  <c r="I1806" i="20"/>
  <c r="B1806" i="20"/>
  <c r="J1806" i="20"/>
  <c r="C1806" i="20"/>
  <c r="D1806" i="20"/>
  <c r="F1806" i="20"/>
  <c r="E1806" i="20"/>
  <c r="B1829" i="11"/>
  <c r="R1829" i="11" s="1"/>
  <c r="G1798" i="20"/>
  <c r="H1798" i="20"/>
  <c r="A1798" i="20"/>
  <c r="I1798" i="20"/>
  <c r="B1798" i="20"/>
  <c r="J1798" i="20"/>
  <c r="C1798" i="20"/>
  <c r="D1798" i="20"/>
  <c r="F1798" i="20"/>
  <c r="E1798" i="20"/>
  <c r="G1790" i="20"/>
  <c r="H1790" i="20"/>
  <c r="A1790" i="20"/>
  <c r="I1790" i="20"/>
  <c r="B1790" i="20"/>
  <c r="J1790" i="20"/>
  <c r="C1790" i="20"/>
  <c r="D1790" i="20"/>
  <c r="F1790" i="20"/>
  <c r="E1790" i="20"/>
  <c r="G1782" i="20"/>
  <c r="H1782" i="20"/>
  <c r="A1782" i="20"/>
  <c r="I1782" i="20"/>
  <c r="B1782" i="20"/>
  <c r="J1782" i="20"/>
  <c r="C1782" i="20"/>
  <c r="D1782" i="20"/>
  <c r="F1782" i="20"/>
  <c r="E1782" i="20"/>
  <c r="G1774" i="20"/>
  <c r="H1774" i="20"/>
  <c r="A1774" i="20"/>
  <c r="I1774" i="20"/>
  <c r="B1774" i="20"/>
  <c r="J1774" i="20"/>
  <c r="C1774" i="20"/>
  <c r="D1774" i="20"/>
  <c r="F1774" i="20"/>
  <c r="E1774" i="20"/>
  <c r="G1766" i="20"/>
  <c r="H1766" i="20"/>
  <c r="A1766" i="20"/>
  <c r="I1766" i="20"/>
  <c r="B1766" i="20"/>
  <c r="J1766" i="20"/>
  <c r="C1766" i="20"/>
  <c r="D1766" i="20"/>
  <c r="F1766" i="20"/>
  <c r="E1766" i="20"/>
  <c r="G1758" i="20"/>
  <c r="H1758" i="20"/>
  <c r="A1758" i="20"/>
  <c r="I1758" i="20"/>
  <c r="B1758" i="20"/>
  <c r="J1758" i="20"/>
  <c r="C1758" i="20"/>
  <c r="D1758" i="20"/>
  <c r="F1758" i="20"/>
  <c r="E1758" i="20"/>
  <c r="G1750" i="20"/>
  <c r="H1750" i="20"/>
  <c r="A1750" i="20"/>
  <c r="I1750" i="20"/>
  <c r="B1750" i="20"/>
  <c r="J1750" i="20"/>
  <c r="C1750" i="20"/>
  <c r="D1750" i="20"/>
  <c r="F1750" i="20"/>
  <c r="E1750" i="20"/>
  <c r="G1742" i="20"/>
  <c r="H1742" i="20"/>
  <c r="A1742" i="20"/>
  <c r="I1742" i="20"/>
  <c r="B1742" i="20"/>
  <c r="J1742" i="20"/>
  <c r="C1742" i="20"/>
  <c r="D1742" i="20"/>
  <c r="F1742" i="20"/>
  <c r="E1742" i="20"/>
  <c r="B1765" i="11"/>
  <c r="R1765" i="11" s="1"/>
  <c r="G1734" i="20"/>
  <c r="H1734" i="20"/>
  <c r="A1734" i="20"/>
  <c r="I1734" i="20"/>
  <c r="B1734" i="20"/>
  <c r="J1734" i="20"/>
  <c r="C1734" i="20"/>
  <c r="D1734" i="20"/>
  <c r="F1734" i="20"/>
  <c r="E1734" i="20"/>
  <c r="G1726" i="20"/>
  <c r="H1726" i="20"/>
  <c r="A1726" i="20"/>
  <c r="I1726" i="20"/>
  <c r="B1726" i="20"/>
  <c r="J1726" i="20"/>
  <c r="C1726" i="20"/>
  <c r="D1726" i="20"/>
  <c r="F1726" i="20"/>
  <c r="E1726" i="20"/>
  <c r="G1718" i="20"/>
  <c r="H1718" i="20"/>
  <c r="A1718" i="20"/>
  <c r="I1718" i="20"/>
  <c r="B1718" i="20"/>
  <c r="J1718" i="20"/>
  <c r="C1718" i="20"/>
  <c r="D1718" i="20"/>
  <c r="F1718" i="20"/>
  <c r="E1718" i="20"/>
  <c r="G1710" i="20"/>
  <c r="H1710" i="20"/>
  <c r="A1710" i="20"/>
  <c r="I1710" i="20"/>
  <c r="B1710" i="20"/>
  <c r="J1710" i="20"/>
  <c r="C1710" i="20"/>
  <c r="D1710" i="20"/>
  <c r="F1710" i="20"/>
  <c r="E1710" i="20"/>
  <c r="D1702" i="20"/>
  <c r="E1702" i="20"/>
  <c r="F1702" i="20"/>
  <c r="G1702" i="20"/>
  <c r="H1702" i="20"/>
  <c r="A1702" i="20"/>
  <c r="B1702" i="20"/>
  <c r="C1702" i="20"/>
  <c r="J1702" i="20"/>
  <c r="I1702" i="20"/>
  <c r="D1694" i="20"/>
  <c r="E1694" i="20"/>
  <c r="F1694" i="20"/>
  <c r="G1694" i="20"/>
  <c r="H1694" i="20"/>
  <c r="A1694" i="20"/>
  <c r="I1694" i="20"/>
  <c r="B1694" i="20"/>
  <c r="C1694" i="20"/>
  <c r="J1694" i="20"/>
  <c r="D1686" i="20"/>
  <c r="E1686" i="20"/>
  <c r="F1686" i="20"/>
  <c r="G1686" i="20"/>
  <c r="H1686" i="20"/>
  <c r="A1686" i="20"/>
  <c r="I1686" i="20"/>
  <c r="B1686" i="20"/>
  <c r="C1686" i="20"/>
  <c r="J1686" i="20"/>
  <c r="D1678" i="20"/>
  <c r="E1678" i="20"/>
  <c r="F1678" i="20"/>
  <c r="G1678" i="20"/>
  <c r="H1678" i="20"/>
  <c r="A1678" i="20"/>
  <c r="I1678" i="20"/>
  <c r="B1678" i="20"/>
  <c r="C1678" i="20"/>
  <c r="J1678" i="20"/>
  <c r="B1701" i="11"/>
  <c r="R1701" i="11" s="1"/>
  <c r="D1670" i="20"/>
  <c r="E1670" i="20"/>
  <c r="F1670" i="20"/>
  <c r="G1670" i="20"/>
  <c r="H1670" i="20"/>
  <c r="A1670" i="20"/>
  <c r="I1670" i="20"/>
  <c r="B1670" i="20"/>
  <c r="C1670" i="20"/>
  <c r="J1670" i="20"/>
  <c r="D1662" i="20"/>
  <c r="E1662" i="20"/>
  <c r="F1662" i="20"/>
  <c r="G1662" i="20"/>
  <c r="H1662" i="20"/>
  <c r="A1662" i="20"/>
  <c r="I1662" i="20"/>
  <c r="B1662" i="20"/>
  <c r="C1662" i="20"/>
  <c r="J1662" i="20"/>
  <c r="D1654" i="20"/>
  <c r="E1654" i="20"/>
  <c r="F1654" i="20"/>
  <c r="G1654" i="20"/>
  <c r="H1654" i="20"/>
  <c r="A1654" i="20"/>
  <c r="I1654" i="20"/>
  <c r="B1654" i="20"/>
  <c r="C1654" i="20"/>
  <c r="J1654" i="20"/>
  <c r="D1646" i="20"/>
  <c r="E1646" i="20"/>
  <c r="F1646" i="20"/>
  <c r="G1646" i="20"/>
  <c r="H1646" i="20"/>
  <c r="A1646" i="20"/>
  <c r="I1646" i="20"/>
  <c r="B1646" i="20"/>
  <c r="C1646" i="20"/>
  <c r="J1646" i="20"/>
  <c r="D1638" i="20"/>
  <c r="E1638" i="20"/>
  <c r="F1638" i="20"/>
  <c r="G1638" i="20"/>
  <c r="H1638" i="20"/>
  <c r="A1638" i="20"/>
  <c r="I1638" i="20"/>
  <c r="B1638" i="20"/>
  <c r="C1638" i="20"/>
  <c r="J1638" i="20"/>
  <c r="D1630" i="20"/>
  <c r="E1630" i="20"/>
  <c r="F1630" i="20"/>
  <c r="G1630" i="20"/>
  <c r="H1630" i="20"/>
  <c r="A1630" i="20"/>
  <c r="I1630" i="20"/>
  <c r="B1630" i="20"/>
  <c r="C1630" i="20"/>
  <c r="J1630" i="20"/>
  <c r="D1622" i="20"/>
  <c r="E1622" i="20"/>
  <c r="F1622" i="20"/>
  <c r="G1622" i="20"/>
  <c r="H1622" i="20"/>
  <c r="A1622" i="20"/>
  <c r="I1622" i="20"/>
  <c r="C1622" i="20"/>
  <c r="B1622" i="20"/>
  <c r="J1622" i="20"/>
  <c r="D1614" i="20"/>
  <c r="E1614" i="20"/>
  <c r="F1614" i="20"/>
  <c r="G1614" i="20"/>
  <c r="H1614" i="20"/>
  <c r="A1614" i="20"/>
  <c r="I1614" i="20"/>
  <c r="C1614" i="20"/>
  <c r="B1614" i="20"/>
  <c r="J1614" i="20"/>
  <c r="B1637" i="11"/>
  <c r="R1637" i="11" s="1"/>
  <c r="D1606" i="20"/>
  <c r="E1606" i="20"/>
  <c r="F1606" i="20"/>
  <c r="G1606" i="20"/>
  <c r="H1606" i="20"/>
  <c r="A1606" i="20"/>
  <c r="I1606" i="20"/>
  <c r="C1606" i="20"/>
  <c r="B1606" i="20"/>
  <c r="J1606" i="20"/>
  <c r="D1598" i="20"/>
  <c r="E1598" i="20"/>
  <c r="F1598" i="20"/>
  <c r="G1598" i="20"/>
  <c r="H1598" i="20"/>
  <c r="A1598" i="20"/>
  <c r="I1598" i="20"/>
  <c r="C1598" i="20"/>
  <c r="J1598" i="20"/>
  <c r="B1598" i="20"/>
  <c r="D1590" i="20"/>
  <c r="E1590" i="20"/>
  <c r="F1590" i="20"/>
  <c r="G1590" i="20"/>
  <c r="H1590" i="20"/>
  <c r="A1590" i="20"/>
  <c r="I1590" i="20"/>
  <c r="C1590" i="20"/>
  <c r="B1590" i="20"/>
  <c r="J1590" i="20"/>
  <c r="D1582" i="20"/>
  <c r="E1582" i="20"/>
  <c r="F1582" i="20"/>
  <c r="G1582" i="20"/>
  <c r="H1582" i="20"/>
  <c r="A1582" i="20"/>
  <c r="I1582" i="20"/>
  <c r="C1582" i="20"/>
  <c r="B1582" i="20"/>
  <c r="J1582" i="20"/>
  <c r="D1574" i="20"/>
  <c r="E1574" i="20"/>
  <c r="F1574" i="20"/>
  <c r="G1574" i="20"/>
  <c r="H1574" i="20"/>
  <c r="A1574" i="20"/>
  <c r="I1574" i="20"/>
  <c r="C1574" i="20"/>
  <c r="B1574" i="20"/>
  <c r="J1574" i="20"/>
  <c r="D1566" i="20"/>
  <c r="E1566" i="20"/>
  <c r="F1566" i="20"/>
  <c r="G1566" i="20"/>
  <c r="H1566" i="20"/>
  <c r="A1566" i="20"/>
  <c r="I1566" i="20"/>
  <c r="C1566" i="20"/>
  <c r="J1566" i="20"/>
  <c r="B1566" i="20"/>
  <c r="D1558" i="20"/>
  <c r="E1558" i="20"/>
  <c r="F1558" i="20"/>
  <c r="G1558" i="20"/>
  <c r="H1558" i="20"/>
  <c r="A1558" i="20"/>
  <c r="I1558" i="20"/>
  <c r="C1558" i="20"/>
  <c r="B1558" i="20"/>
  <c r="J1558" i="20"/>
  <c r="D1550" i="20"/>
  <c r="E1550" i="20"/>
  <c r="F1550" i="20"/>
  <c r="G1550" i="20"/>
  <c r="H1550" i="20"/>
  <c r="A1550" i="20"/>
  <c r="I1550" i="20"/>
  <c r="C1550" i="20"/>
  <c r="B1550" i="20"/>
  <c r="J1550" i="20"/>
  <c r="B1573" i="11"/>
  <c r="R1573" i="11" s="1"/>
  <c r="D1542" i="20"/>
  <c r="E1542" i="20"/>
  <c r="F1542" i="20"/>
  <c r="G1542" i="20"/>
  <c r="H1542" i="20"/>
  <c r="A1542" i="20"/>
  <c r="I1542" i="20"/>
  <c r="C1542" i="20"/>
  <c r="B1542" i="20"/>
  <c r="J1542" i="20"/>
  <c r="D1534" i="20"/>
  <c r="E1534" i="20"/>
  <c r="F1534" i="20"/>
  <c r="G1534" i="20"/>
  <c r="H1534" i="20"/>
  <c r="A1534" i="20"/>
  <c r="I1534" i="20"/>
  <c r="C1534" i="20"/>
  <c r="J1534" i="20"/>
  <c r="B1534" i="20"/>
  <c r="D1526" i="20"/>
  <c r="E1526" i="20"/>
  <c r="F1526" i="20"/>
  <c r="G1526" i="20"/>
  <c r="H1526" i="20"/>
  <c r="A1526" i="20"/>
  <c r="I1526" i="20"/>
  <c r="C1526" i="20"/>
  <c r="B1526" i="20"/>
  <c r="J1526" i="20"/>
  <c r="D1518" i="20"/>
  <c r="E1518" i="20"/>
  <c r="F1518" i="20"/>
  <c r="G1518" i="20"/>
  <c r="H1518" i="20"/>
  <c r="A1518" i="20"/>
  <c r="I1518" i="20"/>
  <c r="C1518" i="20"/>
  <c r="B1518" i="20"/>
  <c r="J1518" i="20"/>
  <c r="D1510" i="20"/>
  <c r="E1510" i="20"/>
  <c r="F1510" i="20"/>
  <c r="G1510" i="20"/>
  <c r="H1510" i="20"/>
  <c r="A1510" i="20"/>
  <c r="I1510" i="20"/>
  <c r="C1510" i="20"/>
  <c r="B1510" i="20"/>
  <c r="J1510" i="20"/>
  <c r="D1502" i="20"/>
  <c r="E1502" i="20"/>
  <c r="F1502" i="20"/>
  <c r="G1502" i="20"/>
  <c r="H1502" i="20"/>
  <c r="A1502" i="20"/>
  <c r="I1502" i="20"/>
  <c r="C1502" i="20"/>
  <c r="J1502" i="20"/>
  <c r="B1502" i="20"/>
  <c r="D1494" i="20"/>
  <c r="E1494" i="20"/>
  <c r="F1494" i="20"/>
  <c r="G1494" i="20"/>
  <c r="H1494" i="20"/>
  <c r="A1494" i="20"/>
  <c r="I1494" i="20"/>
  <c r="C1494" i="20"/>
  <c r="B1494" i="20"/>
  <c r="J1494" i="20"/>
  <c r="D1486" i="20"/>
  <c r="E1486" i="20"/>
  <c r="F1486" i="20"/>
  <c r="G1486" i="20"/>
  <c r="H1486" i="20"/>
  <c r="A1486" i="20"/>
  <c r="I1486" i="20"/>
  <c r="C1486" i="20"/>
  <c r="B1486" i="20"/>
  <c r="J1486" i="20"/>
  <c r="B1509" i="11"/>
  <c r="R1509" i="11" s="1"/>
  <c r="D1478" i="20"/>
  <c r="E1478" i="20"/>
  <c r="F1478" i="20"/>
  <c r="G1478" i="20"/>
  <c r="H1478" i="20"/>
  <c r="A1478" i="20"/>
  <c r="I1478" i="20"/>
  <c r="C1478" i="20"/>
  <c r="B1478" i="20"/>
  <c r="J1478" i="20"/>
  <c r="E1470" i="20"/>
  <c r="F1470" i="20"/>
  <c r="G1470" i="20"/>
  <c r="A1470" i="20"/>
  <c r="I1470" i="20"/>
  <c r="C1470" i="20"/>
  <c r="D1470" i="20"/>
  <c r="H1470" i="20"/>
  <c r="J1470" i="20"/>
  <c r="B1470" i="20"/>
  <c r="E1462" i="20"/>
  <c r="F1462" i="20"/>
  <c r="G1462" i="20"/>
  <c r="A1462" i="20"/>
  <c r="I1462" i="20"/>
  <c r="C1462" i="20"/>
  <c r="B1462" i="20"/>
  <c r="D1462" i="20"/>
  <c r="H1462" i="20"/>
  <c r="J1462" i="20"/>
  <c r="D1454" i="20"/>
  <c r="E1454" i="20"/>
  <c r="F1454" i="20"/>
  <c r="G1454" i="20"/>
  <c r="H1454" i="20"/>
  <c r="A1454" i="20"/>
  <c r="I1454" i="20"/>
  <c r="C1454" i="20"/>
  <c r="J1454" i="20"/>
  <c r="B1454" i="20"/>
  <c r="D1446" i="20"/>
  <c r="E1446" i="20"/>
  <c r="F1446" i="20"/>
  <c r="G1446" i="20"/>
  <c r="H1446" i="20"/>
  <c r="A1446" i="20"/>
  <c r="I1446" i="20"/>
  <c r="C1446" i="20"/>
  <c r="B1446" i="20"/>
  <c r="J1446" i="20"/>
  <c r="D1438" i="20"/>
  <c r="E1438" i="20"/>
  <c r="F1438" i="20"/>
  <c r="G1438" i="20"/>
  <c r="H1438" i="20"/>
  <c r="A1438" i="20"/>
  <c r="I1438" i="20"/>
  <c r="C1438" i="20"/>
  <c r="B1438" i="20"/>
  <c r="J1438" i="20"/>
  <c r="D1430" i="20"/>
  <c r="E1430" i="20"/>
  <c r="F1430" i="20"/>
  <c r="G1430" i="20"/>
  <c r="H1430" i="20"/>
  <c r="A1430" i="20"/>
  <c r="I1430" i="20"/>
  <c r="C1430" i="20"/>
  <c r="B1430" i="20"/>
  <c r="J1430" i="20"/>
  <c r="D1422" i="20"/>
  <c r="E1422" i="20"/>
  <c r="F1422" i="20"/>
  <c r="G1422" i="20"/>
  <c r="H1422" i="20"/>
  <c r="A1422" i="20"/>
  <c r="I1422" i="20"/>
  <c r="C1422" i="20"/>
  <c r="J1422" i="20"/>
  <c r="B1422" i="20"/>
  <c r="B1445" i="11"/>
  <c r="R1445" i="11" s="1"/>
  <c r="D1414" i="20"/>
  <c r="E1414" i="20"/>
  <c r="F1414" i="20"/>
  <c r="G1414" i="20"/>
  <c r="H1414" i="20"/>
  <c r="A1414" i="20"/>
  <c r="I1414" i="20"/>
  <c r="C1414" i="20"/>
  <c r="B1414" i="20"/>
  <c r="J1414" i="20"/>
  <c r="D1406" i="20"/>
  <c r="E1406" i="20"/>
  <c r="F1406" i="20"/>
  <c r="G1406" i="20"/>
  <c r="H1406" i="20"/>
  <c r="A1406" i="20"/>
  <c r="I1406" i="20"/>
  <c r="C1406" i="20"/>
  <c r="B1406" i="20"/>
  <c r="J1406" i="20"/>
  <c r="D1398" i="20"/>
  <c r="E1398" i="20"/>
  <c r="F1398" i="20"/>
  <c r="G1398" i="20"/>
  <c r="H1398" i="20"/>
  <c r="A1398" i="20"/>
  <c r="I1398" i="20"/>
  <c r="C1398" i="20"/>
  <c r="B1398" i="20"/>
  <c r="J1398" i="20"/>
  <c r="D1390" i="20"/>
  <c r="E1390" i="20"/>
  <c r="F1390" i="20"/>
  <c r="G1390" i="20"/>
  <c r="H1390" i="20"/>
  <c r="A1390" i="20"/>
  <c r="I1390" i="20"/>
  <c r="C1390" i="20"/>
  <c r="J1390" i="20"/>
  <c r="B1390" i="20"/>
  <c r="D1382" i="20"/>
  <c r="E1382" i="20"/>
  <c r="F1382" i="20"/>
  <c r="G1382" i="20"/>
  <c r="H1382" i="20"/>
  <c r="A1382" i="20"/>
  <c r="I1382" i="20"/>
  <c r="C1382" i="20"/>
  <c r="B1382" i="20"/>
  <c r="J1382" i="20"/>
  <c r="D1374" i="20"/>
  <c r="E1374" i="20"/>
  <c r="F1374" i="20"/>
  <c r="G1374" i="20"/>
  <c r="H1374" i="20"/>
  <c r="A1374" i="20"/>
  <c r="I1374" i="20"/>
  <c r="C1374" i="20"/>
  <c r="B1374" i="20"/>
  <c r="J1374" i="20"/>
  <c r="D1366" i="20"/>
  <c r="E1366" i="20"/>
  <c r="F1366" i="20"/>
  <c r="G1366" i="20"/>
  <c r="H1366" i="20"/>
  <c r="A1366" i="20"/>
  <c r="I1366" i="20"/>
  <c r="C1366" i="20"/>
  <c r="B1366" i="20"/>
  <c r="J1366" i="20"/>
  <c r="D1358" i="20"/>
  <c r="E1358" i="20"/>
  <c r="F1358" i="20"/>
  <c r="G1358" i="20"/>
  <c r="H1358" i="20"/>
  <c r="A1358" i="20"/>
  <c r="I1358" i="20"/>
  <c r="C1358" i="20"/>
  <c r="J1358" i="20"/>
  <c r="B1358" i="20"/>
  <c r="B1381" i="11"/>
  <c r="R1381" i="11" s="1"/>
  <c r="D1350" i="20"/>
  <c r="E1350" i="20"/>
  <c r="F1350" i="20"/>
  <c r="G1350" i="20"/>
  <c r="H1350" i="20"/>
  <c r="A1350" i="20"/>
  <c r="I1350" i="20"/>
  <c r="C1350" i="20"/>
  <c r="B1350" i="20"/>
  <c r="J1350" i="20"/>
  <c r="D1342" i="20"/>
  <c r="E1342" i="20"/>
  <c r="F1342" i="20"/>
  <c r="G1342" i="20"/>
  <c r="H1342" i="20"/>
  <c r="A1342" i="20"/>
  <c r="I1342" i="20"/>
  <c r="C1342" i="20"/>
  <c r="B1342" i="20"/>
  <c r="J1342" i="20"/>
  <c r="D1334" i="20"/>
  <c r="E1334" i="20"/>
  <c r="F1334" i="20"/>
  <c r="G1334" i="20"/>
  <c r="H1334" i="20"/>
  <c r="A1334" i="20"/>
  <c r="I1334" i="20"/>
  <c r="C1334" i="20"/>
  <c r="B1334" i="20"/>
  <c r="J1334" i="20"/>
  <c r="D1326" i="20"/>
  <c r="E1326" i="20"/>
  <c r="F1326" i="20"/>
  <c r="G1326" i="20"/>
  <c r="H1326" i="20"/>
  <c r="A1326" i="20"/>
  <c r="I1326" i="20"/>
  <c r="C1326" i="20"/>
  <c r="J1326" i="20"/>
  <c r="B1326" i="20"/>
  <c r="D1318" i="20"/>
  <c r="E1318" i="20"/>
  <c r="F1318" i="20"/>
  <c r="G1318" i="20"/>
  <c r="H1318" i="20"/>
  <c r="A1318" i="20"/>
  <c r="I1318" i="20"/>
  <c r="C1318" i="20"/>
  <c r="B1318" i="20"/>
  <c r="J1318" i="20"/>
  <c r="D1310" i="20"/>
  <c r="E1310" i="20"/>
  <c r="F1310" i="20"/>
  <c r="G1310" i="20"/>
  <c r="H1310" i="20"/>
  <c r="A1310" i="20"/>
  <c r="I1310" i="20"/>
  <c r="C1310" i="20"/>
  <c r="B1310" i="20"/>
  <c r="J1310" i="20"/>
  <c r="D1302" i="20"/>
  <c r="E1302" i="20"/>
  <c r="F1302" i="20"/>
  <c r="G1302" i="20"/>
  <c r="H1302" i="20"/>
  <c r="A1302" i="20"/>
  <c r="I1302" i="20"/>
  <c r="C1302" i="20"/>
  <c r="B1302" i="20"/>
  <c r="J1302" i="20"/>
  <c r="D1294" i="20"/>
  <c r="E1294" i="20"/>
  <c r="F1294" i="20"/>
  <c r="G1294" i="20"/>
  <c r="H1294" i="20"/>
  <c r="A1294" i="20"/>
  <c r="I1294" i="20"/>
  <c r="C1294" i="20"/>
  <c r="J1294" i="20"/>
  <c r="B1294" i="20"/>
  <c r="B1317" i="11"/>
  <c r="R1317" i="11" s="1"/>
  <c r="D1286" i="20"/>
  <c r="E1286" i="20"/>
  <c r="F1286" i="20"/>
  <c r="G1286" i="20"/>
  <c r="H1286" i="20"/>
  <c r="A1286" i="20"/>
  <c r="I1286" i="20"/>
  <c r="C1286" i="20"/>
  <c r="B1286" i="20"/>
  <c r="J1286" i="20"/>
  <c r="D1278" i="20"/>
  <c r="E1278" i="20"/>
  <c r="F1278" i="20"/>
  <c r="G1278" i="20"/>
  <c r="H1278" i="20"/>
  <c r="A1278" i="20"/>
  <c r="I1278" i="20"/>
  <c r="C1278" i="20"/>
  <c r="B1278" i="20"/>
  <c r="J1278" i="20"/>
  <c r="D1270" i="20"/>
  <c r="E1270" i="20"/>
  <c r="F1270" i="20"/>
  <c r="G1270" i="20"/>
  <c r="H1270" i="20"/>
  <c r="A1270" i="20"/>
  <c r="I1270" i="20"/>
  <c r="C1270" i="20"/>
  <c r="B1270" i="20"/>
  <c r="J1270" i="20"/>
  <c r="B1293" i="11"/>
  <c r="R1293" i="11" s="1"/>
  <c r="D1262" i="20"/>
  <c r="E1262" i="20"/>
  <c r="F1262" i="20"/>
  <c r="G1262" i="20"/>
  <c r="H1262" i="20"/>
  <c r="A1262" i="20"/>
  <c r="I1262" i="20"/>
  <c r="C1262" i="20"/>
  <c r="J1262" i="20"/>
  <c r="B1262" i="20"/>
  <c r="B1255" i="20"/>
  <c r="J1255" i="20"/>
  <c r="C1255" i="20"/>
  <c r="D1255" i="20"/>
  <c r="E1255" i="20"/>
  <c r="F1255" i="20"/>
  <c r="G1255" i="20"/>
  <c r="A1255" i="20"/>
  <c r="I1255" i="20"/>
  <c r="H1255" i="20"/>
  <c r="B1279" i="11"/>
  <c r="R1279" i="11" s="1"/>
  <c r="H1248" i="20"/>
  <c r="A1248" i="20"/>
  <c r="I1248" i="20"/>
  <c r="B1248" i="20"/>
  <c r="J1248" i="20"/>
  <c r="C1248" i="20"/>
  <c r="D1248" i="20"/>
  <c r="E1248" i="20"/>
  <c r="G1248" i="20"/>
  <c r="F1248" i="20"/>
  <c r="D1242" i="20"/>
  <c r="E1242" i="20"/>
  <c r="F1242" i="20"/>
  <c r="G1242" i="20"/>
  <c r="H1242" i="20"/>
  <c r="A1242" i="20"/>
  <c r="I1242" i="20"/>
  <c r="C1242" i="20"/>
  <c r="J1242" i="20"/>
  <c r="B1242" i="20"/>
  <c r="C1229" i="20"/>
  <c r="D1229" i="20"/>
  <c r="E1229" i="20"/>
  <c r="F1229" i="20"/>
  <c r="G1229" i="20"/>
  <c r="H1229" i="20"/>
  <c r="B1229" i="20"/>
  <c r="J1229" i="20"/>
  <c r="A1229" i="20"/>
  <c r="I1229" i="20"/>
  <c r="B1253" i="11"/>
  <c r="R1253" i="11" s="1"/>
  <c r="A1222" i="20"/>
  <c r="I1222" i="20"/>
  <c r="B1222" i="20"/>
  <c r="J1222" i="20"/>
  <c r="C1222" i="20"/>
  <c r="D1222" i="20"/>
  <c r="E1222" i="20"/>
  <c r="F1222" i="20"/>
  <c r="H1222" i="20"/>
  <c r="G1222" i="20"/>
  <c r="G1215" i="20"/>
  <c r="H1215" i="20"/>
  <c r="A1215" i="20"/>
  <c r="I1215" i="20"/>
  <c r="B1215" i="20"/>
  <c r="J1215" i="20"/>
  <c r="C1215" i="20"/>
  <c r="D1215" i="20"/>
  <c r="F1215" i="20"/>
  <c r="E1215" i="20"/>
  <c r="G1207" i="20"/>
  <c r="H1207" i="20"/>
  <c r="A1207" i="20"/>
  <c r="I1207" i="20"/>
  <c r="B1207" i="20"/>
  <c r="J1207" i="20"/>
  <c r="C1207" i="20"/>
  <c r="D1207" i="20"/>
  <c r="F1207" i="20"/>
  <c r="E1207" i="20"/>
  <c r="B1224" i="11"/>
  <c r="R1224" i="11" s="1"/>
  <c r="C1193" i="20"/>
  <c r="D1193" i="20"/>
  <c r="E1193" i="20"/>
  <c r="F1193" i="20"/>
  <c r="G1193" i="20"/>
  <c r="H1193" i="20"/>
  <c r="B1193" i="20"/>
  <c r="J1193" i="20"/>
  <c r="A1193" i="20"/>
  <c r="I1193" i="20"/>
  <c r="G1187" i="20"/>
  <c r="H1187" i="20"/>
  <c r="A1187" i="20"/>
  <c r="I1187" i="20"/>
  <c r="B1187" i="20"/>
  <c r="J1187" i="20"/>
  <c r="C1187" i="20"/>
  <c r="D1187" i="20"/>
  <c r="F1187" i="20"/>
  <c r="E1187" i="20"/>
  <c r="C1173" i="20"/>
  <c r="D1173" i="20"/>
  <c r="E1173" i="20"/>
  <c r="F1173" i="20"/>
  <c r="G1173" i="20"/>
  <c r="H1173" i="20"/>
  <c r="B1173" i="20"/>
  <c r="J1173" i="20"/>
  <c r="A1173" i="20"/>
  <c r="I1173" i="20"/>
  <c r="B1190" i="11"/>
  <c r="R1190" i="11" s="1"/>
  <c r="G1159" i="20"/>
  <c r="H1159" i="20"/>
  <c r="A1159" i="20"/>
  <c r="I1159" i="20"/>
  <c r="B1159" i="20"/>
  <c r="J1159" i="20"/>
  <c r="C1159" i="20"/>
  <c r="D1159" i="20"/>
  <c r="F1159" i="20"/>
  <c r="E1159" i="20"/>
  <c r="C1153" i="20"/>
  <c r="B1176" i="11"/>
  <c r="R1176" i="11" s="1"/>
  <c r="C1145" i="20"/>
  <c r="D1145" i="20"/>
  <c r="E1145" i="20"/>
  <c r="F1145" i="20"/>
  <c r="G1145" i="20"/>
  <c r="H1145" i="20"/>
  <c r="B1145" i="20"/>
  <c r="J1145" i="20"/>
  <c r="I1145" i="20"/>
  <c r="A1145" i="20"/>
  <c r="B1169" i="11"/>
  <c r="R1169" i="11" s="1"/>
  <c r="A1138" i="20"/>
  <c r="I1138" i="20"/>
  <c r="B1138" i="20"/>
  <c r="J1138" i="20"/>
  <c r="C1138" i="20"/>
  <c r="D1138" i="20"/>
  <c r="E1138" i="20"/>
  <c r="F1138" i="20"/>
  <c r="H1138" i="20"/>
  <c r="G1138" i="20"/>
  <c r="A1130" i="20"/>
  <c r="I1130" i="20"/>
  <c r="B1130" i="20"/>
  <c r="J1130" i="20"/>
  <c r="C1130" i="20"/>
  <c r="D1130" i="20"/>
  <c r="E1130" i="20"/>
  <c r="F1130" i="20"/>
  <c r="H1130" i="20"/>
  <c r="G1130" i="20"/>
  <c r="B1155" i="11"/>
  <c r="R1155" i="11" s="1"/>
  <c r="E1124" i="20"/>
  <c r="F1124" i="20"/>
  <c r="G1124" i="20"/>
  <c r="H1124" i="20"/>
  <c r="A1124" i="20"/>
  <c r="I1124" i="20"/>
  <c r="B1124" i="20"/>
  <c r="J1124" i="20"/>
  <c r="D1124" i="20"/>
  <c r="C1124" i="20"/>
  <c r="B1147" i="11"/>
  <c r="R1147" i="11" s="1"/>
  <c r="E1116" i="20"/>
  <c r="F1116" i="20"/>
  <c r="G1116" i="20"/>
  <c r="H1116" i="20"/>
  <c r="A1116" i="20"/>
  <c r="I1116" i="20"/>
  <c r="B1116" i="20"/>
  <c r="J1116" i="20"/>
  <c r="D1116" i="20"/>
  <c r="C1116" i="20"/>
  <c r="A1110" i="20"/>
  <c r="I1110" i="20"/>
  <c r="B1110" i="20"/>
  <c r="J1110" i="20"/>
  <c r="C1110" i="20"/>
  <c r="D1110" i="20"/>
  <c r="E1110" i="20"/>
  <c r="F1110" i="20"/>
  <c r="H1110" i="20"/>
  <c r="G1110" i="20"/>
  <c r="B1134" i="11"/>
  <c r="R1134" i="11" s="1"/>
  <c r="G1103" i="20"/>
  <c r="H1103" i="20"/>
  <c r="A1103" i="20"/>
  <c r="I1103" i="20"/>
  <c r="B1103" i="20"/>
  <c r="J1103" i="20"/>
  <c r="C1103" i="20"/>
  <c r="D1103" i="20"/>
  <c r="F1103" i="20"/>
  <c r="E1103" i="20"/>
  <c r="E1096" i="20"/>
  <c r="F1096" i="20"/>
  <c r="G1096" i="20"/>
  <c r="H1096" i="20"/>
  <c r="A1096" i="20"/>
  <c r="I1096" i="20"/>
  <c r="B1096" i="20"/>
  <c r="J1096" i="20"/>
  <c r="D1096" i="20"/>
  <c r="C1096" i="20"/>
  <c r="B1121" i="11"/>
  <c r="R1121" i="11" s="1"/>
  <c r="A1090" i="20"/>
  <c r="I1090" i="20"/>
  <c r="B1090" i="20"/>
  <c r="J1090" i="20"/>
  <c r="C1090" i="20"/>
  <c r="D1090" i="20"/>
  <c r="E1090" i="20"/>
  <c r="F1090" i="20"/>
  <c r="H1090" i="20"/>
  <c r="G1090" i="20"/>
  <c r="B1113" i="11"/>
  <c r="R1113" i="11" s="1"/>
  <c r="A1082" i="20"/>
  <c r="I1082" i="20"/>
  <c r="B1082" i="20"/>
  <c r="J1082" i="20"/>
  <c r="C1082" i="20"/>
  <c r="D1082" i="20"/>
  <c r="E1082" i="20"/>
  <c r="F1082" i="20"/>
  <c r="H1082" i="20"/>
  <c r="G1082" i="20"/>
  <c r="G1075" i="20"/>
  <c r="H1075" i="20"/>
  <c r="A1075" i="20"/>
  <c r="I1075" i="20"/>
  <c r="B1075" i="20"/>
  <c r="J1075" i="20"/>
  <c r="C1075" i="20"/>
  <c r="D1075" i="20"/>
  <c r="F1075" i="20"/>
  <c r="E1075" i="20"/>
  <c r="E1068" i="20"/>
  <c r="F1068" i="20"/>
  <c r="G1068" i="20"/>
  <c r="H1068" i="20"/>
  <c r="A1068" i="20"/>
  <c r="I1068" i="20"/>
  <c r="B1068" i="20"/>
  <c r="J1068" i="20"/>
  <c r="D1068" i="20"/>
  <c r="C1068" i="20"/>
  <c r="B1092" i="11"/>
  <c r="R1092" i="11" s="1"/>
  <c r="C1061" i="20"/>
  <c r="D1061" i="20"/>
  <c r="E1061" i="20"/>
  <c r="F1061" i="20"/>
  <c r="G1061" i="20"/>
  <c r="H1061" i="20"/>
  <c r="B1061" i="20"/>
  <c r="J1061" i="20"/>
  <c r="I1061" i="20"/>
  <c r="A1061" i="20"/>
  <c r="A1054" i="20"/>
  <c r="I1054" i="20"/>
  <c r="B1054" i="20"/>
  <c r="J1054" i="20"/>
  <c r="C1054" i="20"/>
  <c r="D1054" i="20"/>
  <c r="E1054" i="20"/>
  <c r="F1054" i="20"/>
  <c r="H1054" i="20"/>
  <c r="G1054" i="20"/>
  <c r="B1078" i="11"/>
  <c r="R1078" i="11" s="1"/>
  <c r="G1047" i="20"/>
  <c r="H1047" i="20"/>
  <c r="A1047" i="20"/>
  <c r="I1047" i="20"/>
  <c r="B1047" i="20"/>
  <c r="J1047" i="20"/>
  <c r="C1047" i="20"/>
  <c r="D1047" i="20"/>
  <c r="F1047" i="20"/>
  <c r="E1047" i="20"/>
  <c r="J1040" i="20"/>
  <c r="E1032" i="20"/>
  <c r="F1032" i="20"/>
  <c r="G1032" i="20"/>
  <c r="H1032" i="20"/>
  <c r="A1032" i="20"/>
  <c r="I1032" i="20"/>
  <c r="B1032" i="20"/>
  <c r="J1032" i="20"/>
  <c r="D1032" i="20"/>
  <c r="C1032" i="20"/>
  <c r="B1057" i="11"/>
  <c r="R1057" i="11" s="1"/>
  <c r="A1026" i="20"/>
  <c r="I1026" i="20"/>
  <c r="B1026" i="20"/>
  <c r="J1026" i="20"/>
  <c r="C1026" i="20"/>
  <c r="D1026" i="20"/>
  <c r="E1026" i="20"/>
  <c r="F1026" i="20"/>
  <c r="H1026" i="20"/>
  <c r="G1026" i="20"/>
  <c r="B1049" i="11"/>
  <c r="R1049" i="11" s="1"/>
  <c r="A1018" i="20"/>
  <c r="I1018" i="20"/>
  <c r="B1018" i="20"/>
  <c r="J1018" i="20"/>
  <c r="C1018" i="20"/>
  <c r="D1018" i="20"/>
  <c r="E1018" i="20"/>
  <c r="F1018" i="20"/>
  <c r="H1018" i="20"/>
  <c r="G1018" i="20"/>
  <c r="G1011" i="20"/>
  <c r="H1011" i="20"/>
  <c r="A1011" i="20"/>
  <c r="I1011" i="20"/>
  <c r="B1011" i="20"/>
  <c r="J1011" i="20"/>
  <c r="C1011" i="20"/>
  <c r="D1011" i="20"/>
  <c r="F1011" i="20"/>
  <c r="E1011" i="20"/>
  <c r="G1003" i="20"/>
  <c r="H1003" i="20"/>
  <c r="A1003" i="20"/>
  <c r="I1003" i="20"/>
  <c r="B1003" i="20"/>
  <c r="J1003" i="20"/>
  <c r="C1003" i="20"/>
  <c r="D1003" i="20"/>
  <c r="F1003" i="20"/>
  <c r="E1003" i="20"/>
  <c r="C989" i="20"/>
  <c r="F989" i="20"/>
  <c r="G989" i="20"/>
  <c r="A989" i="20"/>
  <c r="B989" i="20"/>
  <c r="D989" i="20"/>
  <c r="E989" i="20"/>
  <c r="H989" i="20"/>
  <c r="I989" i="20"/>
  <c r="J989" i="20"/>
  <c r="A982" i="20"/>
  <c r="I982" i="20"/>
  <c r="D982" i="20"/>
  <c r="E982" i="20"/>
  <c r="G982" i="20"/>
  <c r="H982" i="20"/>
  <c r="J982" i="20"/>
  <c r="B982" i="20"/>
  <c r="F982" i="20"/>
  <c r="C982" i="20"/>
  <c r="B1006" i="11"/>
  <c r="R1006" i="11" s="1"/>
  <c r="G975" i="20"/>
  <c r="A975" i="20"/>
  <c r="B975" i="20"/>
  <c r="J975" i="20"/>
  <c r="C975" i="20"/>
  <c r="D975" i="20"/>
  <c r="E975" i="20"/>
  <c r="F975" i="20"/>
  <c r="H975" i="20"/>
  <c r="I975" i="20"/>
  <c r="B998" i="11"/>
  <c r="R998" i="11" s="1"/>
  <c r="E967" i="20"/>
  <c r="F967" i="20"/>
  <c r="G967" i="20"/>
  <c r="H967" i="20"/>
  <c r="A967" i="20"/>
  <c r="I967" i="20"/>
  <c r="B967" i="20"/>
  <c r="J967" i="20"/>
  <c r="C967" i="20"/>
  <c r="D967" i="20"/>
  <c r="C953" i="20"/>
  <c r="B977" i="11"/>
  <c r="R977" i="11" s="1"/>
  <c r="G946" i="20"/>
  <c r="H946" i="20"/>
  <c r="A946" i="20"/>
  <c r="I946" i="20"/>
  <c r="B946" i="20"/>
  <c r="J946" i="20"/>
  <c r="C946" i="20"/>
  <c r="D946" i="20"/>
  <c r="E946" i="20"/>
  <c r="F946" i="20"/>
  <c r="G938" i="20"/>
  <c r="H938" i="20"/>
  <c r="A938" i="20"/>
  <c r="I938" i="20"/>
  <c r="B938" i="20"/>
  <c r="J938" i="20"/>
  <c r="C938" i="20"/>
  <c r="D938" i="20"/>
  <c r="E938" i="20"/>
  <c r="F938" i="20"/>
  <c r="B963" i="11"/>
  <c r="R963" i="11" s="1"/>
  <c r="C932" i="20"/>
  <c r="D932" i="20"/>
  <c r="E932" i="20"/>
  <c r="F932" i="20"/>
  <c r="G932" i="20"/>
  <c r="H932" i="20"/>
  <c r="A932" i="20"/>
  <c r="I932" i="20"/>
  <c r="B932" i="20"/>
  <c r="J932" i="20"/>
  <c r="B955" i="11"/>
  <c r="R955" i="11" s="1"/>
  <c r="C924" i="20"/>
  <c r="D924" i="20"/>
  <c r="E924" i="20"/>
  <c r="F924" i="20"/>
  <c r="G924" i="20"/>
  <c r="H924" i="20"/>
  <c r="A924" i="20"/>
  <c r="I924" i="20"/>
  <c r="B924" i="20"/>
  <c r="J924" i="20"/>
  <c r="A917" i="20"/>
  <c r="I917" i="20"/>
  <c r="B917" i="20"/>
  <c r="J917" i="20"/>
  <c r="C917" i="20"/>
  <c r="D917" i="20"/>
  <c r="E917" i="20"/>
  <c r="F917" i="20"/>
  <c r="G917" i="20"/>
  <c r="H917" i="20"/>
  <c r="G910" i="20"/>
  <c r="H910" i="20"/>
  <c r="A910" i="20"/>
  <c r="I910" i="20"/>
  <c r="B910" i="20"/>
  <c r="J910" i="20"/>
  <c r="C910" i="20"/>
  <c r="D910" i="20"/>
  <c r="E910" i="20"/>
  <c r="F910" i="20"/>
  <c r="C888" i="20"/>
  <c r="D888" i="20"/>
  <c r="E888" i="20"/>
  <c r="F888" i="20"/>
  <c r="G888" i="20"/>
  <c r="H888" i="20"/>
  <c r="A888" i="20"/>
  <c r="I888" i="20"/>
  <c r="B888" i="20"/>
  <c r="J888" i="20"/>
  <c r="B912" i="11"/>
  <c r="R912" i="11" s="1"/>
  <c r="A881" i="20"/>
  <c r="I881" i="20"/>
  <c r="B881" i="20"/>
  <c r="J881" i="20"/>
  <c r="C881" i="20"/>
  <c r="D881" i="20"/>
  <c r="E881" i="20"/>
  <c r="F881" i="20"/>
  <c r="G881" i="20"/>
  <c r="H881" i="20"/>
  <c r="B904" i="11"/>
  <c r="R904" i="11" s="1"/>
  <c r="A873" i="20"/>
  <c r="I873" i="20"/>
  <c r="B873" i="20"/>
  <c r="J873" i="20"/>
  <c r="C873" i="20"/>
  <c r="D873" i="20"/>
  <c r="E873" i="20"/>
  <c r="F873" i="20"/>
  <c r="G873" i="20"/>
  <c r="H873" i="20"/>
  <c r="D867" i="20"/>
  <c r="F867" i="20"/>
  <c r="H867" i="20"/>
  <c r="A867" i="20"/>
  <c r="B867" i="20"/>
  <c r="C867" i="20"/>
  <c r="E867" i="20"/>
  <c r="G867" i="20"/>
  <c r="I867" i="20"/>
  <c r="J867" i="20"/>
  <c r="D859" i="20"/>
  <c r="F859" i="20"/>
  <c r="H859" i="20"/>
  <c r="C859" i="20"/>
  <c r="E859" i="20"/>
  <c r="G859" i="20"/>
  <c r="I859" i="20"/>
  <c r="J859" i="20"/>
  <c r="A859" i="20"/>
  <c r="B859" i="20"/>
  <c r="B883" i="11"/>
  <c r="R883" i="11" s="1"/>
  <c r="B852" i="20"/>
  <c r="J852" i="20"/>
  <c r="D852" i="20"/>
  <c r="F852" i="20"/>
  <c r="I852" i="20"/>
  <c r="A852" i="20"/>
  <c r="C852" i="20"/>
  <c r="E852" i="20"/>
  <c r="G852" i="20"/>
  <c r="H852" i="20"/>
  <c r="H845" i="20"/>
  <c r="A845" i="20"/>
  <c r="B845" i="20"/>
  <c r="J845" i="20"/>
  <c r="D845" i="20"/>
  <c r="C845" i="20"/>
  <c r="E845" i="20"/>
  <c r="F845" i="20"/>
  <c r="G845" i="20"/>
  <c r="I845" i="20"/>
  <c r="B869" i="11"/>
  <c r="R869" i="11" s="1"/>
  <c r="C838" i="20"/>
  <c r="D838" i="20"/>
  <c r="E838" i="20"/>
  <c r="F838" i="20"/>
  <c r="G838" i="20"/>
  <c r="H838" i="20"/>
  <c r="B838" i="20"/>
  <c r="J838" i="20"/>
  <c r="A838" i="20"/>
  <c r="I838" i="20"/>
  <c r="A831" i="20"/>
  <c r="I831" i="20"/>
  <c r="B831" i="20"/>
  <c r="J831" i="20"/>
  <c r="C831" i="20"/>
  <c r="D831" i="20"/>
  <c r="E831" i="20"/>
  <c r="F831" i="20"/>
  <c r="H831" i="20"/>
  <c r="G831" i="20"/>
  <c r="A823" i="20"/>
  <c r="I823" i="20"/>
  <c r="B823" i="20"/>
  <c r="J823" i="20"/>
  <c r="C823" i="20"/>
  <c r="D823" i="20"/>
  <c r="E823" i="20"/>
  <c r="F823" i="20"/>
  <c r="H823" i="20"/>
  <c r="G823" i="20"/>
  <c r="C802" i="20"/>
  <c r="D802" i="20"/>
  <c r="E802" i="20"/>
  <c r="F802" i="20"/>
  <c r="G802" i="20"/>
  <c r="H802" i="20"/>
  <c r="B802" i="20"/>
  <c r="J802" i="20"/>
  <c r="A802" i="20"/>
  <c r="I802" i="20"/>
  <c r="C794" i="20"/>
  <c r="D794" i="20"/>
  <c r="E794" i="20"/>
  <c r="F794" i="20"/>
  <c r="G794" i="20"/>
  <c r="H794" i="20"/>
  <c r="B794" i="20"/>
  <c r="J794" i="20"/>
  <c r="A794" i="20"/>
  <c r="I794" i="20"/>
  <c r="G780" i="20"/>
  <c r="H780" i="20"/>
  <c r="A780" i="20"/>
  <c r="I780" i="20"/>
  <c r="B780" i="20"/>
  <c r="J780" i="20"/>
  <c r="C780" i="20"/>
  <c r="D780" i="20"/>
  <c r="F780" i="20"/>
  <c r="E780" i="20"/>
  <c r="E773" i="20"/>
  <c r="F773" i="20"/>
  <c r="G773" i="20"/>
  <c r="H773" i="20"/>
  <c r="A773" i="20"/>
  <c r="I773" i="20"/>
  <c r="B773" i="20"/>
  <c r="J773" i="20"/>
  <c r="D773" i="20"/>
  <c r="C773" i="20"/>
  <c r="B797" i="11"/>
  <c r="R797" i="11" s="1"/>
  <c r="C766" i="20"/>
  <c r="D766" i="20"/>
  <c r="E766" i="20"/>
  <c r="F766" i="20"/>
  <c r="G766" i="20"/>
  <c r="H766" i="20"/>
  <c r="B766" i="20"/>
  <c r="J766" i="20"/>
  <c r="A766" i="20"/>
  <c r="I766" i="20"/>
  <c r="B789" i="11"/>
  <c r="R789" i="11" s="1"/>
  <c r="G758" i="20"/>
  <c r="B758" i="20"/>
  <c r="J758" i="20"/>
  <c r="C758" i="20"/>
  <c r="A758" i="20"/>
  <c r="D758" i="20"/>
  <c r="E758" i="20"/>
  <c r="F758" i="20"/>
  <c r="I758" i="20"/>
  <c r="H758" i="20"/>
  <c r="E751" i="20"/>
  <c r="H751" i="20"/>
  <c r="A751" i="20"/>
  <c r="I751" i="20"/>
  <c r="D751" i="20"/>
  <c r="F751" i="20"/>
  <c r="G751" i="20"/>
  <c r="J751" i="20"/>
  <c r="C751" i="20"/>
  <c r="B751" i="20"/>
  <c r="B775" i="11"/>
  <c r="R775" i="11" s="1"/>
  <c r="C744" i="20"/>
  <c r="F744" i="20"/>
  <c r="G744" i="20"/>
  <c r="J744" i="20"/>
  <c r="A744" i="20"/>
  <c r="B744" i="20"/>
  <c r="D744" i="20"/>
  <c r="E744" i="20"/>
  <c r="I744" i="20"/>
  <c r="H744" i="20"/>
  <c r="A729" i="20"/>
  <c r="C723" i="20"/>
  <c r="D723" i="20"/>
  <c r="E723" i="20"/>
  <c r="F723" i="20"/>
  <c r="G723" i="20"/>
  <c r="H723" i="20"/>
  <c r="A723" i="20"/>
  <c r="I723" i="20"/>
  <c r="B723" i="20"/>
  <c r="J723" i="20"/>
  <c r="C715" i="20"/>
  <c r="D715" i="20"/>
  <c r="E715" i="20"/>
  <c r="F715" i="20"/>
  <c r="G715" i="20"/>
  <c r="H715" i="20"/>
  <c r="A715" i="20"/>
  <c r="I715" i="20"/>
  <c r="J715" i="20"/>
  <c r="B715" i="20"/>
  <c r="C707" i="20"/>
  <c r="D707" i="20"/>
  <c r="E707" i="20"/>
  <c r="F707" i="20"/>
  <c r="G707" i="20"/>
  <c r="H707" i="20"/>
  <c r="A707" i="20"/>
  <c r="I707" i="20"/>
  <c r="B707" i="20"/>
  <c r="J707" i="20"/>
  <c r="A700" i="20"/>
  <c r="I700" i="20"/>
  <c r="B700" i="20"/>
  <c r="J700" i="20"/>
  <c r="C700" i="20"/>
  <c r="D700" i="20"/>
  <c r="E700" i="20"/>
  <c r="F700" i="20"/>
  <c r="G700" i="20"/>
  <c r="H700" i="20"/>
  <c r="A692" i="20"/>
  <c r="I692" i="20"/>
  <c r="B692" i="20"/>
  <c r="J692" i="20"/>
  <c r="C692" i="20"/>
  <c r="D692" i="20"/>
  <c r="E692" i="20"/>
  <c r="F692" i="20"/>
  <c r="G692" i="20"/>
  <c r="H692" i="20"/>
  <c r="A684" i="20"/>
  <c r="I684" i="20"/>
  <c r="B684" i="20"/>
  <c r="J684" i="20"/>
  <c r="C684" i="20"/>
  <c r="D684" i="20"/>
  <c r="E684" i="20"/>
  <c r="F684" i="20"/>
  <c r="G684" i="20"/>
  <c r="H684" i="20"/>
  <c r="A676" i="20"/>
  <c r="I676" i="20"/>
  <c r="B676" i="20"/>
  <c r="J676" i="20"/>
  <c r="C676" i="20"/>
  <c r="D676" i="20"/>
  <c r="E676" i="20"/>
  <c r="F676" i="20"/>
  <c r="G676" i="20"/>
  <c r="H676" i="20"/>
  <c r="B699" i="11"/>
  <c r="R699" i="11" s="1"/>
  <c r="A668" i="20"/>
  <c r="I668" i="20"/>
  <c r="B668" i="20"/>
  <c r="J668" i="20"/>
  <c r="C668" i="20"/>
  <c r="D668" i="20"/>
  <c r="E668" i="20"/>
  <c r="F668" i="20"/>
  <c r="G668" i="20"/>
  <c r="H668" i="20"/>
  <c r="A660" i="20"/>
  <c r="I660" i="20"/>
  <c r="B660" i="20"/>
  <c r="J660" i="20"/>
  <c r="C660" i="20"/>
  <c r="D660" i="20"/>
  <c r="E660" i="20"/>
  <c r="F660" i="20"/>
  <c r="G660" i="20"/>
  <c r="H660" i="20"/>
  <c r="B684" i="11"/>
  <c r="R684" i="11" s="1"/>
  <c r="B653" i="20"/>
  <c r="J653" i="20"/>
  <c r="D653" i="20"/>
  <c r="F653" i="20"/>
  <c r="H653" i="20"/>
  <c r="A653" i="20"/>
  <c r="C653" i="20"/>
  <c r="E653" i="20"/>
  <c r="G653" i="20"/>
  <c r="I653" i="20"/>
  <c r="B676" i="11"/>
  <c r="R676" i="11" s="1"/>
  <c r="B645" i="20"/>
  <c r="J645" i="20"/>
  <c r="D645" i="20"/>
  <c r="F645" i="20"/>
  <c r="H645" i="20"/>
  <c r="A645" i="20"/>
  <c r="C645" i="20"/>
  <c r="E645" i="20"/>
  <c r="G645" i="20"/>
  <c r="I645" i="20"/>
  <c r="H638" i="20"/>
  <c r="B638" i="20"/>
  <c r="J638" i="20"/>
  <c r="D638" i="20"/>
  <c r="F638" i="20"/>
  <c r="C638" i="20"/>
  <c r="E638" i="20"/>
  <c r="G638" i="20"/>
  <c r="I638" i="20"/>
  <c r="A638" i="20"/>
  <c r="B661" i="11"/>
  <c r="R661" i="11" s="1"/>
  <c r="H630" i="20"/>
  <c r="B630" i="20"/>
  <c r="J630" i="20"/>
  <c r="D630" i="20"/>
  <c r="F630" i="20"/>
  <c r="C630" i="20"/>
  <c r="E630" i="20"/>
  <c r="G630" i="20"/>
  <c r="I630" i="20"/>
  <c r="A630" i="20"/>
  <c r="A623" i="20"/>
  <c r="I623" i="20"/>
  <c r="D623" i="20"/>
  <c r="E623" i="20"/>
  <c r="F623" i="20"/>
  <c r="H623" i="20"/>
  <c r="C623" i="20"/>
  <c r="J623" i="20"/>
  <c r="G623" i="20"/>
  <c r="B623" i="20"/>
  <c r="B647" i="11"/>
  <c r="R647" i="11" s="1"/>
  <c r="G616" i="20"/>
  <c r="B616" i="20"/>
  <c r="J616" i="20"/>
  <c r="C616" i="20"/>
  <c r="D616" i="20"/>
  <c r="F616" i="20"/>
  <c r="E616" i="20"/>
  <c r="I616" i="20"/>
  <c r="A616" i="20"/>
  <c r="H616" i="20"/>
  <c r="E609" i="20"/>
  <c r="H609" i="20"/>
  <c r="A609" i="20"/>
  <c r="I609" i="20"/>
  <c r="B609" i="20"/>
  <c r="J609" i="20"/>
  <c r="D609" i="20"/>
  <c r="F609" i="20"/>
  <c r="C609" i="20"/>
  <c r="G609" i="20"/>
  <c r="C602" i="20"/>
  <c r="F602" i="20"/>
  <c r="G602" i="20"/>
  <c r="H602" i="20"/>
  <c r="B602" i="20"/>
  <c r="J602" i="20"/>
  <c r="A602" i="20"/>
  <c r="E602" i="20"/>
  <c r="D602" i="20"/>
  <c r="I602" i="20"/>
  <c r="G588" i="20"/>
  <c r="B588" i="20"/>
  <c r="J588" i="20"/>
  <c r="C588" i="20"/>
  <c r="D588" i="20"/>
  <c r="F588" i="20"/>
  <c r="H588" i="20"/>
  <c r="A588" i="20"/>
  <c r="E588" i="20"/>
  <c r="I588" i="20"/>
  <c r="C574" i="20"/>
  <c r="F574" i="20"/>
  <c r="G574" i="20"/>
  <c r="H574" i="20"/>
  <c r="B574" i="20"/>
  <c r="J574" i="20"/>
  <c r="D574" i="20"/>
  <c r="I574" i="20"/>
  <c r="A574" i="20"/>
  <c r="E574" i="20"/>
  <c r="B597" i="11"/>
  <c r="R597" i="11" s="1"/>
  <c r="C566" i="20"/>
  <c r="F566" i="20"/>
  <c r="G566" i="20"/>
  <c r="H566" i="20"/>
  <c r="B566" i="20"/>
  <c r="J566" i="20"/>
  <c r="D566" i="20"/>
  <c r="I566" i="20"/>
  <c r="A566" i="20"/>
  <c r="E566" i="20"/>
  <c r="A559" i="20"/>
  <c r="I559" i="20"/>
  <c r="D559" i="20"/>
  <c r="E559" i="20"/>
  <c r="F559" i="20"/>
  <c r="H559" i="20"/>
  <c r="C559" i="20"/>
  <c r="J559" i="20"/>
  <c r="G559" i="20"/>
  <c r="B559" i="20"/>
  <c r="A551" i="20"/>
  <c r="I551" i="20"/>
  <c r="D551" i="20"/>
  <c r="E551" i="20"/>
  <c r="F551" i="20"/>
  <c r="H551" i="20"/>
  <c r="C551" i="20"/>
  <c r="J551" i="20"/>
  <c r="B551" i="20"/>
  <c r="G551" i="20"/>
  <c r="D528" i="20"/>
  <c r="E528" i="20"/>
  <c r="F528" i="20"/>
  <c r="B528" i="20"/>
  <c r="C528" i="20"/>
  <c r="I528" i="20"/>
  <c r="A528" i="20"/>
  <c r="G528" i="20"/>
  <c r="H528" i="20"/>
  <c r="J528" i="20"/>
  <c r="I521" i="20"/>
  <c r="D513" i="20"/>
  <c r="F507" i="20"/>
  <c r="G507" i="20"/>
  <c r="H507" i="20"/>
  <c r="I507" i="20"/>
  <c r="J507" i="20"/>
  <c r="B507" i="20"/>
  <c r="C507" i="20"/>
  <c r="D507" i="20"/>
  <c r="E507" i="20"/>
  <c r="A507" i="20"/>
  <c r="B493" i="20"/>
  <c r="J493" i="20"/>
  <c r="C493" i="20"/>
  <c r="D493" i="20"/>
  <c r="G493" i="20"/>
  <c r="H493" i="20"/>
  <c r="A493" i="20"/>
  <c r="E493" i="20"/>
  <c r="F493" i="20"/>
  <c r="I493" i="20"/>
  <c r="B485" i="20"/>
  <c r="J485" i="20"/>
  <c r="C485" i="20"/>
  <c r="D485" i="20"/>
  <c r="E485" i="20"/>
  <c r="I485" i="20"/>
  <c r="A485" i="20"/>
  <c r="F485" i="20"/>
  <c r="G485" i="20"/>
  <c r="H485" i="20"/>
  <c r="B508" i="11"/>
  <c r="R508" i="11" s="1"/>
  <c r="B477" i="20"/>
  <c r="J477" i="20"/>
  <c r="C477" i="20"/>
  <c r="D477" i="20"/>
  <c r="E477" i="20"/>
  <c r="I477" i="20"/>
  <c r="A477" i="20"/>
  <c r="G477" i="20"/>
  <c r="H477" i="20"/>
  <c r="F477" i="20"/>
  <c r="D469" i="20"/>
  <c r="H469" i="20"/>
  <c r="F469" i="20"/>
  <c r="G469" i="20"/>
  <c r="I469" i="20"/>
  <c r="J469" i="20"/>
  <c r="A469" i="20"/>
  <c r="E469" i="20"/>
  <c r="B469" i="20"/>
  <c r="C469" i="20"/>
  <c r="H455" i="20"/>
  <c r="B455" i="20"/>
  <c r="J455" i="20"/>
  <c r="D455" i="20"/>
  <c r="F455" i="20"/>
  <c r="G455" i="20"/>
  <c r="I455" i="20"/>
  <c r="E455" i="20"/>
  <c r="C455" i="20"/>
  <c r="A455" i="20"/>
  <c r="H447" i="20"/>
  <c r="B447" i="20"/>
  <c r="J447" i="20"/>
  <c r="D447" i="20"/>
  <c r="I447" i="20"/>
  <c r="A447" i="20"/>
  <c r="G447" i="20"/>
  <c r="F447" i="20"/>
  <c r="E447" i="20"/>
  <c r="C447" i="20"/>
  <c r="B470" i="11"/>
  <c r="R470" i="11" s="1"/>
  <c r="H439" i="20"/>
  <c r="B439" i="20"/>
  <c r="J439" i="20"/>
  <c r="D439" i="20"/>
  <c r="A439" i="20"/>
  <c r="C439" i="20"/>
  <c r="E439" i="20"/>
  <c r="G439" i="20"/>
  <c r="I439" i="20"/>
  <c r="F439" i="20"/>
  <c r="F424" i="20"/>
  <c r="H424" i="20"/>
  <c r="B424" i="20"/>
  <c r="J424" i="20"/>
  <c r="I424" i="20"/>
  <c r="A424" i="20"/>
  <c r="G424" i="20"/>
  <c r="C424" i="20"/>
  <c r="D424" i="20"/>
  <c r="E424" i="20"/>
  <c r="D416" i="20"/>
  <c r="C400" i="20"/>
  <c r="E400" i="20"/>
  <c r="F400" i="20"/>
  <c r="I400" i="20"/>
  <c r="B400" i="20"/>
  <c r="A400" i="20"/>
  <c r="D400" i="20"/>
  <c r="G400" i="20"/>
  <c r="H400" i="20"/>
  <c r="J400" i="20"/>
  <c r="G394" i="20"/>
  <c r="A394" i="20"/>
  <c r="I394" i="20"/>
  <c r="B394" i="20"/>
  <c r="J394" i="20"/>
  <c r="E394" i="20"/>
  <c r="H394" i="20"/>
  <c r="C394" i="20"/>
  <c r="D394" i="20"/>
  <c r="F394" i="20"/>
  <c r="E387" i="20"/>
  <c r="G387" i="20"/>
  <c r="H387" i="20"/>
  <c r="B387" i="20"/>
  <c r="D387" i="20"/>
  <c r="I387" i="20"/>
  <c r="J387" i="20"/>
  <c r="A387" i="20"/>
  <c r="C387" i="20"/>
  <c r="F387" i="20"/>
  <c r="C380" i="20"/>
  <c r="E380" i="20"/>
  <c r="F380" i="20"/>
  <c r="D380" i="20"/>
  <c r="H380" i="20"/>
  <c r="J380" i="20"/>
  <c r="A380" i="20"/>
  <c r="B380" i="20"/>
  <c r="G380" i="20"/>
  <c r="I380" i="20"/>
  <c r="A373" i="20"/>
  <c r="I373" i="20"/>
  <c r="C373" i="20"/>
  <c r="D373" i="20"/>
  <c r="J373" i="20"/>
  <c r="E373" i="20"/>
  <c r="F373" i="20"/>
  <c r="G373" i="20"/>
  <c r="H373" i="20"/>
  <c r="B373" i="20"/>
  <c r="B397" i="11"/>
  <c r="R397" i="11" s="1"/>
  <c r="G366" i="20"/>
  <c r="A366" i="20"/>
  <c r="I366" i="20"/>
  <c r="B366" i="20"/>
  <c r="J366" i="20"/>
  <c r="D366" i="20"/>
  <c r="F366" i="20"/>
  <c r="C366" i="20"/>
  <c r="E366" i="20"/>
  <c r="H366" i="20"/>
  <c r="E359" i="20"/>
  <c r="G359" i="20"/>
  <c r="H359" i="20"/>
  <c r="J359" i="20"/>
  <c r="A359" i="20"/>
  <c r="C359" i="20"/>
  <c r="B359" i="20"/>
  <c r="D359" i="20"/>
  <c r="F359" i="20"/>
  <c r="I359" i="20"/>
  <c r="E351" i="20"/>
  <c r="G351" i="20"/>
  <c r="H351" i="20"/>
  <c r="A351" i="20"/>
  <c r="C351" i="20"/>
  <c r="F351" i="20"/>
  <c r="B351" i="20"/>
  <c r="D351" i="20"/>
  <c r="I351" i="20"/>
  <c r="J351" i="20"/>
  <c r="C336" i="20"/>
  <c r="E336" i="20"/>
  <c r="F336" i="20"/>
  <c r="I336" i="20"/>
  <c r="B336" i="20"/>
  <c r="G336" i="20"/>
  <c r="H336" i="20"/>
  <c r="J336" i="20"/>
  <c r="D336" i="20"/>
  <c r="A336" i="20"/>
  <c r="B348" i="11"/>
  <c r="R348" i="11" s="1"/>
  <c r="A317" i="20"/>
  <c r="I317" i="20"/>
  <c r="B317" i="20"/>
  <c r="J317" i="20"/>
  <c r="D317" i="20"/>
  <c r="E317" i="20"/>
  <c r="C317" i="20"/>
  <c r="G317" i="20"/>
  <c r="H317" i="20"/>
  <c r="F317" i="20"/>
  <c r="A309" i="20"/>
  <c r="I309" i="20"/>
  <c r="B309" i="20"/>
  <c r="J309" i="20"/>
  <c r="D309" i="20"/>
  <c r="E309" i="20"/>
  <c r="C309" i="20"/>
  <c r="G309" i="20"/>
  <c r="H309" i="20"/>
  <c r="F309" i="20"/>
  <c r="B333" i="11"/>
  <c r="R333" i="11" s="1"/>
  <c r="G302" i="20"/>
  <c r="H302" i="20"/>
  <c r="B302" i="20"/>
  <c r="J302" i="20"/>
  <c r="C302" i="20"/>
  <c r="E302" i="20"/>
  <c r="I302" i="20"/>
  <c r="A302" i="20"/>
  <c r="D302" i="20"/>
  <c r="F302" i="20"/>
  <c r="E295" i="20"/>
  <c r="F295" i="20"/>
  <c r="H295" i="20"/>
  <c r="A295" i="20"/>
  <c r="I295" i="20"/>
  <c r="B295" i="20"/>
  <c r="C295" i="20"/>
  <c r="D295" i="20"/>
  <c r="G295" i="20"/>
  <c r="J295" i="20"/>
  <c r="G294" i="20"/>
  <c r="H294" i="20"/>
  <c r="B294" i="20"/>
  <c r="J294" i="20"/>
  <c r="C294" i="20"/>
  <c r="E294" i="20"/>
  <c r="I294" i="20"/>
  <c r="F294" i="20"/>
  <c r="A294" i="20"/>
  <c r="D294" i="20"/>
  <c r="B307" i="11"/>
  <c r="R307" i="11" s="1"/>
  <c r="C276" i="20"/>
  <c r="D276" i="20"/>
  <c r="F276" i="20"/>
  <c r="G276" i="20"/>
  <c r="I276" i="20"/>
  <c r="A276" i="20"/>
  <c r="B276" i="20"/>
  <c r="E276" i="20"/>
  <c r="H276" i="20"/>
  <c r="J276" i="20"/>
  <c r="C259" i="20"/>
  <c r="G258" i="20"/>
  <c r="H258" i="20"/>
  <c r="B258" i="20"/>
  <c r="J258" i="20"/>
  <c r="C258" i="20"/>
  <c r="A258" i="20"/>
  <c r="D258" i="20"/>
  <c r="E258" i="20"/>
  <c r="F258" i="20"/>
  <c r="I258" i="20"/>
  <c r="C248" i="20"/>
  <c r="D248" i="20"/>
  <c r="E248" i="20"/>
  <c r="F248" i="20"/>
  <c r="G248" i="20"/>
  <c r="A248" i="20"/>
  <c r="B248" i="20"/>
  <c r="H248" i="20"/>
  <c r="I248" i="20"/>
  <c r="J248" i="20"/>
  <c r="B268" i="11"/>
  <c r="R268" i="11" s="1"/>
  <c r="A237" i="20"/>
  <c r="I237" i="20"/>
  <c r="B237" i="20"/>
  <c r="J237" i="20"/>
  <c r="C237" i="20"/>
  <c r="D237" i="20"/>
  <c r="E237" i="20"/>
  <c r="F237" i="20"/>
  <c r="G237" i="20"/>
  <c r="H237" i="20"/>
  <c r="A229" i="20"/>
  <c r="I229" i="20"/>
  <c r="B229" i="20"/>
  <c r="J229" i="20"/>
  <c r="E229" i="20"/>
  <c r="C229" i="20"/>
  <c r="D229" i="20"/>
  <c r="F229" i="20"/>
  <c r="G229" i="20"/>
  <c r="H229" i="20"/>
  <c r="B238" i="11"/>
  <c r="R238" i="11" s="1"/>
  <c r="E207" i="20"/>
  <c r="F207" i="20"/>
  <c r="A207" i="20"/>
  <c r="I207" i="20"/>
  <c r="B207" i="20"/>
  <c r="C207" i="20"/>
  <c r="D207" i="20"/>
  <c r="G207" i="20"/>
  <c r="H207" i="20"/>
  <c r="J207" i="20"/>
  <c r="D198" i="20"/>
  <c r="F198" i="20"/>
  <c r="A198" i="20"/>
  <c r="I198" i="20"/>
  <c r="B198" i="20"/>
  <c r="E198" i="20"/>
  <c r="J198" i="20"/>
  <c r="H198" i="20"/>
  <c r="C198" i="20"/>
  <c r="G198" i="20"/>
  <c r="H188" i="20"/>
  <c r="B188" i="20"/>
  <c r="J188" i="20"/>
  <c r="E188" i="20"/>
  <c r="I188" i="20"/>
  <c r="A188" i="20"/>
  <c r="C188" i="20"/>
  <c r="D188" i="20"/>
  <c r="F188" i="20"/>
  <c r="G188" i="20"/>
  <c r="D178" i="20"/>
  <c r="F178" i="20"/>
  <c r="A178" i="20"/>
  <c r="I178" i="20"/>
  <c r="G178" i="20"/>
  <c r="H178" i="20"/>
  <c r="J178" i="20"/>
  <c r="B178" i="20"/>
  <c r="C178" i="20"/>
  <c r="E178" i="20"/>
  <c r="B200" i="11"/>
  <c r="R200" i="11" s="1"/>
  <c r="B169" i="20"/>
  <c r="J169" i="20"/>
  <c r="E169" i="20"/>
  <c r="C169" i="20"/>
  <c r="F169" i="20"/>
  <c r="I169" i="20"/>
  <c r="D169" i="20"/>
  <c r="G169" i="20"/>
  <c r="H169" i="20"/>
  <c r="A169" i="20"/>
  <c r="E161" i="20"/>
  <c r="F161" i="20"/>
  <c r="B186" i="11"/>
  <c r="R186" i="11" s="1"/>
  <c r="F155" i="20"/>
  <c r="G155" i="20"/>
  <c r="H155" i="20"/>
  <c r="A155" i="20"/>
  <c r="I155" i="20"/>
  <c r="D155" i="20"/>
  <c r="E155" i="20"/>
  <c r="J155" i="20"/>
  <c r="B155" i="20"/>
  <c r="C155" i="20"/>
  <c r="F147" i="20"/>
  <c r="G147" i="20"/>
  <c r="H147" i="20"/>
  <c r="A147" i="20"/>
  <c r="I147" i="20"/>
  <c r="D147" i="20"/>
  <c r="E147" i="20"/>
  <c r="J147" i="20"/>
  <c r="B147" i="20"/>
  <c r="C147" i="20"/>
  <c r="H146" i="20"/>
  <c r="A146" i="20"/>
  <c r="I146" i="20"/>
  <c r="B146" i="20"/>
  <c r="J146" i="20"/>
  <c r="C146" i="20"/>
  <c r="D146" i="20"/>
  <c r="E146" i="20"/>
  <c r="G146" i="20"/>
  <c r="F146" i="20"/>
  <c r="B168" i="11"/>
  <c r="R168" i="11" s="1"/>
  <c r="B137" i="20"/>
  <c r="J137" i="20"/>
  <c r="C137" i="20"/>
  <c r="D137" i="20"/>
  <c r="E137" i="20"/>
  <c r="H137" i="20"/>
  <c r="I137" i="20"/>
  <c r="A137" i="20"/>
  <c r="G137" i="20"/>
  <c r="F137" i="20"/>
  <c r="B159" i="11"/>
  <c r="R159" i="11" s="1"/>
  <c r="H128" i="20"/>
  <c r="A128" i="20"/>
  <c r="B128" i="20"/>
  <c r="J128" i="20"/>
  <c r="C128" i="20"/>
  <c r="I128" i="20"/>
  <c r="F128" i="20"/>
  <c r="G128" i="20"/>
  <c r="D128" i="20"/>
  <c r="E128" i="20"/>
  <c r="H120" i="20"/>
  <c r="A120" i="20"/>
  <c r="I120" i="20"/>
  <c r="B120" i="20"/>
  <c r="J120" i="20"/>
  <c r="C120" i="20"/>
  <c r="D120" i="20"/>
  <c r="E120" i="20"/>
  <c r="G120" i="20"/>
  <c r="F120" i="20"/>
  <c r="B142" i="11"/>
  <c r="R142" i="11" s="1"/>
  <c r="B111" i="20"/>
  <c r="J111" i="20"/>
  <c r="C111" i="20"/>
  <c r="D111" i="20"/>
  <c r="E111" i="20"/>
  <c r="F111" i="20"/>
  <c r="G111" i="20"/>
  <c r="H111" i="20"/>
  <c r="I111" i="20"/>
  <c r="A111" i="20"/>
  <c r="D110" i="20"/>
  <c r="E110" i="20"/>
  <c r="F110" i="20"/>
  <c r="G110" i="20"/>
  <c r="A110" i="20"/>
  <c r="B110" i="20"/>
  <c r="C110" i="20"/>
  <c r="H110" i="20"/>
  <c r="I110" i="20"/>
  <c r="J110" i="20"/>
  <c r="F101" i="20"/>
  <c r="G101" i="20"/>
  <c r="H101" i="20"/>
  <c r="A101" i="20"/>
  <c r="I101" i="20"/>
  <c r="J101" i="20"/>
  <c r="B101" i="20"/>
  <c r="C101" i="20"/>
  <c r="E101" i="20"/>
  <c r="D101" i="20"/>
  <c r="E91" i="20"/>
  <c r="H91" i="20"/>
  <c r="C91" i="20"/>
  <c r="D91" i="20"/>
  <c r="F91" i="20"/>
  <c r="G91" i="20"/>
  <c r="A91" i="20"/>
  <c r="B91" i="20"/>
  <c r="I91" i="20"/>
  <c r="J91" i="20"/>
  <c r="B121" i="11"/>
  <c r="R121" i="11" s="1"/>
  <c r="G90" i="20"/>
  <c r="A90" i="20"/>
  <c r="B90" i="20"/>
  <c r="J90" i="20"/>
  <c r="C90" i="20"/>
  <c r="D90" i="20"/>
  <c r="E90" i="20"/>
  <c r="F90" i="20"/>
  <c r="H90" i="20"/>
  <c r="I90" i="20"/>
  <c r="E71" i="20"/>
  <c r="F71" i="20"/>
  <c r="G71" i="20"/>
  <c r="H71" i="20"/>
  <c r="A71" i="20"/>
  <c r="B71" i="20"/>
  <c r="C71" i="20"/>
  <c r="D71" i="20"/>
  <c r="I71" i="20"/>
  <c r="J71" i="20"/>
  <c r="G70" i="20"/>
  <c r="H70" i="20"/>
  <c r="B70" i="20"/>
  <c r="J70" i="20"/>
  <c r="D70" i="20"/>
  <c r="E70" i="20"/>
  <c r="F70" i="20"/>
  <c r="I70" i="20"/>
  <c r="C70" i="20"/>
  <c r="A70" i="20"/>
  <c r="H61" i="20"/>
  <c r="C52" i="20"/>
  <c r="D52" i="20"/>
  <c r="F52" i="20"/>
  <c r="E52" i="20"/>
  <c r="G52" i="20"/>
  <c r="H52" i="20"/>
  <c r="I52" i="20"/>
  <c r="J52" i="20"/>
  <c r="A52" i="20"/>
  <c r="B52" i="20"/>
  <c r="B74" i="11"/>
  <c r="R74" i="11" s="1"/>
  <c r="E43" i="20"/>
  <c r="F43" i="20"/>
  <c r="H43" i="20"/>
  <c r="D43" i="20"/>
  <c r="G43" i="20"/>
  <c r="I43" i="20"/>
  <c r="J43" i="20"/>
  <c r="A43" i="20"/>
  <c r="B43" i="20"/>
  <c r="C43" i="20"/>
  <c r="A33" i="20"/>
  <c r="I33" i="20"/>
  <c r="B33" i="20"/>
  <c r="J33" i="20"/>
  <c r="D33" i="20"/>
  <c r="C33" i="20"/>
  <c r="E33" i="20"/>
  <c r="F33" i="20"/>
  <c r="G33" i="20"/>
  <c r="H33" i="20"/>
  <c r="E23" i="20"/>
  <c r="F23" i="20"/>
  <c r="H23" i="20"/>
  <c r="A23" i="20"/>
  <c r="B23" i="20"/>
  <c r="C23" i="20"/>
  <c r="D23" i="20"/>
  <c r="J23" i="20"/>
  <c r="G23" i="20"/>
  <c r="I23" i="20"/>
  <c r="B22" i="20"/>
  <c r="A4201" i="20"/>
  <c r="I4201" i="20"/>
  <c r="B4201" i="20"/>
  <c r="J4201" i="20"/>
  <c r="C4201" i="20"/>
  <c r="D4201" i="20"/>
  <c r="E4201" i="20"/>
  <c r="F4201" i="20"/>
  <c r="G4201" i="20"/>
  <c r="H4201" i="20"/>
  <c r="E4199" i="20"/>
  <c r="F4199" i="20"/>
  <c r="G4199" i="20"/>
  <c r="H4199" i="20"/>
  <c r="A4199" i="20"/>
  <c r="I4199" i="20"/>
  <c r="B4199" i="20"/>
  <c r="J4199" i="20"/>
  <c r="C4199" i="20"/>
  <c r="D4199" i="20"/>
  <c r="E4191" i="20"/>
  <c r="F4191" i="20"/>
  <c r="G4191" i="20"/>
  <c r="H4191" i="20"/>
  <c r="A4191" i="20"/>
  <c r="I4191" i="20"/>
  <c r="B4191" i="20"/>
  <c r="J4191" i="20"/>
  <c r="C4191" i="20"/>
  <c r="D4191" i="20"/>
  <c r="E4183" i="20"/>
  <c r="F4183" i="20"/>
  <c r="G4183" i="20"/>
  <c r="H4183" i="20"/>
  <c r="A4183" i="20"/>
  <c r="I4183" i="20"/>
  <c r="B4183" i="20"/>
  <c r="J4183" i="20"/>
  <c r="C4183" i="20"/>
  <c r="D4183" i="20"/>
  <c r="E4175" i="20"/>
  <c r="F4175" i="20"/>
  <c r="G4175" i="20"/>
  <c r="H4175" i="20"/>
  <c r="A4175" i="20"/>
  <c r="I4175" i="20"/>
  <c r="B4175" i="20"/>
  <c r="J4175" i="20"/>
  <c r="C4175" i="20"/>
  <c r="D4175" i="20"/>
  <c r="E4167" i="20"/>
  <c r="F4167" i="20"/>
  <c r="G4167" i="20"/>
  <c r="H4167" i="20"/>
  <c r="A4167" i="20"/>
  <c r="I4167" i="20"/>
  <c r="B4167" i="20"/>
  <c r="J4167" i="20"/>
  <c r="C4167" i="20"/>
  <c r="D4167" i="20"/>
  <c r="E4159" i="20"/>
  <c r="F4159" i="20"/>
  <c r="G4159" i="20"/>
  <c r="H4159" i="20"/>
  <c r="A4159" i="20"/>
  <c r="I4159" i="20"/>
  <c r="B4159" i="20"/>
  <c r="J4159" i="20"/>
  <c r="C4159" i="20"/>
  <c r="D4159" i="20"/>
  <c r="E4151" i="20"/>
  <c r="F4151" i="20"/>
  <c r="G4151" i="20"/>
  <c r="H4151" i="20"/>
  <c r="A4151" i="20"/>
  <c r="I4151" i="20"/>
  <c r="B4151" i="20"/>
  <c r="J4151" i="20"/>
  <c r="C4151" i="20"/>
  <c r="D4151" i="20"/>
  <c r="E4143" i="20"/>
  <c r="F4143" i="20"/>
  <c r="G4143" i="20"/>
  <c r="H4143" i="20"/>
  <c r="A4143" i="20"/>
  <c r="I4143" i="20"/>
  <c r="B4143" i="20"/>
  <c r="J4143" i="20"/>
  <c r="C4143" i="20"/>
  <c r="D4143" i="20"/>
  <c r="E4135" i="20"/>
  <c r="F4135" i="20"/>
  <c r="G4135" i="20"/>
  <c r="H4135" i="20"/>
  <c r="A4135" i="20"/>
  <c r="I4135" i="20"/>
  <c r="B4135" i="20"/>
  <c r="J4135" i="20"/>
  <c r="C4135" i="20"/>
  <c r="D4135" i="20"/>
  <c r="E4127" i="20"/>
  <c r="F4127" i="20"/>
  <c r="G4127" i="20"/>
  <c r="H4127" i="20"/>
  <c r="A4127" i="20"/>
  <c r="I4127" i="20"/>
  <c r="B4127" i="20"/>
  <c r="J4127" i="20"/>
  <c r="C4127" i="20"/>
  <c r="D4127" i="20"/>
  <c r="E4119" i="20"/>
  <c r="F4119" i="20"/>
  <c r="G4119" i="20"/>
  <c r="H4119" i="20"/>
  <c r="A4119" i="20"/>
  <c r="I4119" i="20"/>
  <c r="B4119" i="20"/>
  <c r="J4119" i="20"/>
  <c r="C4119" i="20"/>
  <c r="D4119" i="20"/>
  <c r="E4111" i="20"/>
  <c r="F4111" i="20"/>
  <c r="G4111" i="20"/>
  <c r="H4111" i="20"/>
  <c r="A4111" i="20"/>
  <c r="I4111" i="20"/>
  <c r="B4111" i="20"/>
  <c r="J4111" i="20"/>
  <c r="C4111" i="20"/>
  <c r="D4111" i="20"/>
  <c r="E4103" i="20"/>
  <c r="F4103" i="20"/>
  <c r="G4103" i="20"/>
  <c r="H4103" i="20"/>
  <c r="A4103" i="20"/>
  <c r="I4103" i="20"/>
  <c r="B4103" i="20"/>
  <c r="J4103" i="20"/>
  <c r="C4103" i="20"/>
  <c r="D4103" i="20"/>
  <c r="E4095" i="20"/>
  <c r="F4095" i="20"/>
  <c r="G4095" i="20"/>
  <c r="H4095" i="20"/>
  <c r="A4095" i="20"/>
  <c r="I4095" i="20"/>
  <c r="B4095" i="20"/>
  <c r="J4095" i="20"/>
  <c r="C4095" i="20"/>
  <c r="D4095" i="20"/>
  <c r="E4087" i="20"/>
  <c r="F4087" i="20"/>
  <c r="G4087" i="20"/>
  <c r="H4087" i="20"/>
  <c r="A4087" i="20"/>
  <c r="I4087" i="20"/>
  <c r="B4087" i="20"/>
  <c r="J4087" i="20"/>
  <c r="C4087" i="20"/>
  <c r="D4087" i="20"/>
  <c r="E4079" i="20"/>
  <c r="F4079" i="20"/>
  <c r="G4079" i="20"/>
  <c r="H4079" i="20"/>
  <c r="A4079" i="20"/>
  <c r="I4079" i="20"/>
  <c r="B4079" i="20"/>
  <c r="J4079" i="20"/>
  <c r="C4079" i="20"/>
  <c r="D4079" i="20"/>
  <c r="E4071" i="20"/>
  <c r="F4071" i="20"/>
  <c r="G4071" i="20"/>
  <c r="H4071" i="20"/>
  <c r="A4071" i="20"/>
  <c r="I4071" i="20"/>
  <c r="B4071" i="20"/>
  <c r="J4071" i="20"/>
  <c r="C4071" i="20"/>
  <c r="D4071" i="20"/>
  <c r="E4063" i="20"/>
  <c r="F4063" i="20"/>
  <c r="G4063" i="20"/>
  <c r="H4063" i="20"/>
  <c r="A4063" i="20"/>
  <c r="I4063" i="20"/>
  <c r="B4063" i="20"/>
  <c r="J4063" i="20"/>
  <c r="C4063" i="20"/>
  <c r="D4063" i="20"/>
  <c r="E4055" i="20"/>
  <c r="F4055" i="20"/>
  <c r="G4055" i="20"/>
  <c r="H4055" i="20"/>
  <c r="A4055" i="20"/>
  <c r="I4055" i="20"/>
  <c r="B4055" i="20"/>
  <c r="J4055" i="20"/>
  <c r="C4055" i="20"/>
  <c r="D4055" i="20"/>
  <c r="E4047" i="20"/>
  <c r="F4047" i="20"/>
  <c r="G4047" i="20"/>
  <c r="H4047" i="20"/>
  <c r="A4047" i="20"/>
  <c r="I4047" i="20"/>
  <c r="B4047" i="20"/>
  <c r="J4047" i="20"/>
  <c r="C4047" i="20"/>
  <c r="D4047" i="20"/>
  <c r="E4039" i="20"/>
  <c r="F4039" i="20"/>
  <c r="G4039" i="20"/>
  <c r="H4039" i="20"/>
  <c r="A4039" i="20"/>
  <c r="I4039" i="20"/>
  <c r="B4039" i="20"/>
  <c r="J4039" i="20"/>
  <c r="C4039" i="20"/>
  <c r="D4039" i="20"/>
  <c r="E4031" i="20"/>
  <c r="F4031" i="20"/>
  <c r="G4031" i="20"/>
  <c r="H4031" i="20"/>
  <c r="A4031" i="20"/>
  <c r="I4031" i="20"/>
  <c r="B4031" i="20"/>
  <c r="J4031" i="20"/>
  <c r="C4031" i="20"/>
  <c r="D4031" i="20"/>
  <c r="E4023" i="20"/>
  <c r="F4023" i="20"/>
  <c r="G4023" i="20"/>
  <c r="H4023" i="20"/>
  <c r="A4023" i="20"/>
  <c r="I4023" i="20"/>
  <c r="B4023" i="20"/>
  <c r="J4023" i="20"/>
  <c r="C4023" i="20"/>
  <c r="D4023" i="20"/>
  <c r="E4015" i="20"/>
  <c r="F4015" i="20"/>
  <c r="G4015" i="20"/>
  <c r="H4015" i="20"/>
  <c r="A4015" i="20"/>
  <c r="I4015" i="20"/>
  <c r="B4015" i="20"/>
  <c r="J4015" i="20"/>
  <c r="C4015" i="20"/>
  <c r="D4015" i="20"/>
  <c r="E4007" i="20"/>
  <c r="F4007" i="20"/>
  <c r="G4007" i="20"/>
  <c r="H4007" i="20"/>
  <c r="A4007" i="20"/>
  <c r="I4007" i="20"/>
  <c r="B4007" i="20"/>
  <c r="J4007" i="20"/>
  <c r="C4007" i="20"/>
  <c r="D4007" i="20"/>
  <c r="E3999" i="20"/>
  <c r="F3999" i="20"/>
  <c r="G3999" i="20"/>
  <c r="H3999" i="20"/>
  <c r="A3999" i="20"/>
  <c r="I3999" i="20"/>
  <c r="B3999" i="20"/>
  <c r="J3999" i="20"/>
  <c r="C3999" i="20"/>
  <c r="D3999" i="20"/>
  <c r="E3991" i="20"/>
  <c r="F3991" i="20"/>
  <c r="G3991" i="20"/>
  <c r="H3991" i="20"/>
  <c r="A3991" i="20"/>
  <c r="I3991" i="20"/>
  <c r="B3991" i="20"/>
  <c r="J3991" i="20"/>
  <c r="C3991" i="20"/>
  <c r="D3991" i="20"/>
  <c r="E3983" i="20"/>
  <c r="F3983" i="20"/>
  <c r="G3983" i="20"/>
  <c r="H3983" i="20"/>
  <c r="A3983" i="20"/>
  <c r="I3983" i="20"/>
  <c r="B3983" i="20"/>
  <c r="J3983" i="20"/>
  <c r="C3983" i="20"/>
  <c r="D3983" i="20"/>
  <c r="E3975" i="20"/>
  <c r="F3975" i="20"/>
  <c r="G3975" i="20"/>
  <c r="H3975" i="20"/>
  <c r="A3975" i="20"/>
  <c r="I3975" i="20"/>
  <c r="B3975" i="20"/>
  <c r="J3975" i="20"/>
  <c r="C3975" i="20"/>
  <c r="D3975" i="20"/>
  <c r="E3967" i="20"/>
  <c r="F3967" i="20"/>
  <c r="G3967" i="20"/>
  <c r="H3967" i="20"/>
  <c r="A3967" i="20"/>
  <c r="I3967" i="20"/>
  <c r="B3967" i="20"/>
  <c r="J3967" i="20"/>
  <c r="C3967" i="20"/>
  <c r="D3967" i="20"/>
  <c r="E3959" i="20"/>
  <c r="F3959" i="20"/>
  <c r="G3959" i="20"/>
  <c r="H3959" i="20"/>
  <c r="A3959" i="20"/>
  <c r="I3959" i="20"/>
  <c r="B3959" i="20"/>
  <c r="J3959" i="20"/>
  <c r="C3959" i="20"/>
  <c r="D3959" i="20"/>
  <c r="E3951" i="20"/>
  <c r="F3951" i="20"/>
  <c r="G3951" i="20"/>
  <c r="H3951" i="20"/>
  <c r="A3951" i="20"/>
  <c r="I3951" i="20"/>
  <c r="B3951" i="20"/>
  <c r="J3951" i="20"/>
  <c r="C3951" i="20"/>
  <c r="D3951" i="20"/>
  <c r="E3943" i="20"/>
  <c r="F3943" i="20"/>
  <c r="G3943" i="20"/>
  <c r="H3943" i="20"/>
  <c r="A3943" i="20"/>
  <c r="I3943" i="20"/>
  <c r="B3943" i="20"/>
  <c r="J3943" i="20"/>
  <c r="C3943" i="20"/>
  <c r="D3943" i="20"/>
  <c r="E3935" i="20"/>
  <c r="F3935" i="20"/>
  <c r="G3935" i="20"/>
  <c r="H3935" i="20"/>
  <c r="A3935" i="20"/>
  <c r="I3935" i="20"/>
  <c r="B3935" i="20"/>
  <c r="J3935" i="20"/>
  <c r="C3935" i="20"/>
  <c r="D3935" i="20"/>
  <c r="E3927" i="20"/>
  <c r="F3927" i="20"/>
  <c r="G3927" i="20"/>
  <c r="H3927" i="20"/>
  <c r="A3927" i="20"/>
  <c r="I3927" i="20"/>
  <c r="B3927" i="20"/>
  <c r="J3927" i="20"/>
  <c r="C3927" i="20"/>
  <c r="D3927" i="20"/>
  <c r="E3919" i="20"/>
  <c r="F3919" i="20"/>
  <c r="G3919" i="20"/>
  <c r="H3919" i="20"/>
  <c r="A3919" i="20"/>
  <c r="I3919" i="20"/>
  <c r="B3919" i="20"/>
  <c r="J3919" i="20"/>
  <c r="C3919" i="20"/>
  <c r="D3919" i="20"/>
  <c r="E3911" i="20"/>
  <c r="F3911" i="20"/>
  <c r="G3911" i="20"/>
  <c r="H3911" i="20"/>
  <c r="A3911" i="20"/>
  <c r="I3911" i="20"/>
  <c r="B3911" i="20"/>
  <c r="J3911" i="20"/>
  <c r="C3911" i="20"/>
  <c r="D3911" i="20"/>
  <c r="E3903" i="20"/>
  <c r="F3903" i="20"/>
  <c r="G3903" i="20"/>
  <c r="H3903" i="20"/>
  <c r="A3903" i="20"/>
  <c r="I3903" i="20"/>
  <c r="B3903" i="20"/>
  <c r="J3903" i="20"/>
  <c r="C3903" i="20"/>
  <c r="D3903" i="20"/>
  <c r="E3895" i="20"/>
  <c r="F3895" i="20"/>
  <c r="G3895" i="20"/>
  <c r="H3895" i="20"/>
  <c r="A3895" i="20"/>
  <c r="I3895" i="20"/>
  <c r="B3895" i="20"/>
  <c r="J3895" i="20"/>
  <c r="C3895" i="20"/>
  <c r="D3895" i="20"/>
  <c r="E3887" i="20"/>
  <c r="F3887" i="20"/>
  <c r="G3887" i="20"/>
  <c r="H3887" i="20"/>
  <c r="A3887" i="20"/>
  <c r="I3887" i="20"/>
  <c r="B3887" i="20"/>
  <c r="J3887" i="20"/>
  <c r="C3887" i="20"/>
  <c r="D3887" i="20"/>
  <c r="E3879" i="20"/>
  <c r="F3879" i="20"/>
  <c r="G3879" i="20"/>
  <c r="H3879" i="20"/>
  <c r="A3879" i="20"/>
  <c r="I3879" i="20"/>
  <c r="B3879" i="20"/>
  <c r="J3879" i="20"/>
  <c r="C3879" i="20"/>
  <c r="D3879" i="20"/>
  <c r="F3871" i="20"/>
  <c r="G3871" i="20"/>
  <c r="H3871" i="20"/>
  <c r="A3871" i="20"/>
  <c r="I3871" i="20"/>
  <c r="B3871" i="20"/>
  <c r="J3871" i="20"/>
  <c r="C3871" i="20"/>
  <c r="D3871" i="20"/>
  <c r="E3871" i="20"/>
  <c r="F3863" i="20"/>
  <c r="G3863" i="20"/>
  <c r="H3863" i="20"/>
  <c r="A3863" i="20"/>
  <c r="I3863" i="20"/>
  <c r="B3863" i="20"/>
  <c r="J3863" i="20"/>
  <c r="C3863" i="20"/>
  <c r="D3863" i="20"/>
  <c r="E3863" i="20"/>
  <c r="F3855" i="20"/>
  <c r="G3855" i="20"/>
  <c r="H3855" i="20"/>
  <c r="A3855" i="20"/>
  <c r="I3855" i="20"/>
  <c r="B3855" i="20"/>
  <c r="J3855" i="20"/>
  <c r="C3855" i="20"/>
  <c r="D3855" i="20"/>
  <c r="E3855" i="20"/>
  <c r="F3847" i="20"/>
  <c r="G3847" i="20"/>
  <c r="H3847" i="20"/>
  <c r="A3847" i="20"/>
  <c r="I3847" i="20"/>
  <c r="B3847" i="20"/>
  <c r="J3847" i="20"/>
  <c r="C3847" i="20"/>
  <c r="D3847" i="20"/>
  <c r="E3847" i="20"/>
  <c r="F3839" i="20"/>
  <c r="G3839" i="20"/>
  <c r="H3839" i="20"/>
  <c r="A3839" i="20"/>
  <c r="I3839" i="20"/>
  <c r="B3839" i="20"/>
  <c r="J3839" i="20"/>
  <c r="C3839" i="20"/>
  <c r="D3839" i="20"/>
  <c r="E3839" i="20"/>
  <c r="B3862" i="11"/>
  <c r="R3862" i="11" s="1"/>
  <c r="F3831" i="20"/>
  <c r="G3831" i="20"/>
  <c r="H3831" i="20"/>
  <c r="A3831" i="20"/>
  <c r="I3831" i="20"/>
  <c r="B3831" i="20"/>
  <c r="J3831" i="20"/>
  <c r="C3831" i="20"/>
  <c r="D3831" i="20"/>
  <c r="E3831" i="20"/>
  <c r="B3854" i="11"/>
  <c r="R3854" i="11" s="1"/>
  <c r="F3823" i="20"/>
  <c r="G3823" i="20"/>
  <c r="H3823" i="20"/>
  <c r="A3823" i="20"/>
  <c r="I3823" i="20"/>
  <c r="B3823" i="20"/>
  <c r="J3823" i="20"/>
  <c r="C3823" i="20"/>
  <c r="D3823" i="20"/>
  <c r="E3823" i="20"/>
  <c r="B3846" i="11"/>
  <c r="R3846" i="11" s="1"/>
  <c r="F3815" i="20"/>
  <c r="G3815" i="20"/>
  <c r="H3815" i="20"/>
  <c r="A3815" i="20"/>
  <c r="I3815" i="20"/>
  <c r="B3815" i="20"/>
  <c r="J3815" i="20"/>
  <c r="C3815" i="20"/>
  <c r="D3815" i="20"/>
  <c r="E3815" i="20"/>
  <c r="B3838" i="11"/>
  <c r="R3838" i="11" s="1"/>
  <c r="F3807" i="20"/>
  <c r="G3807" i="20"/>
  <c r="H3807" i="20"/>
  <c r="A3807" i="20"/>
  <c r="I3807" i="20"/>
  <c r="B3807" i="20"/>
  <c r="J3807" i="20"/>
  <c r="C3807" i="20"/>
  <c r="D3807" i="20"/>
  <c r="E3807" i="20"/>
  <c r="B3830" i="11"/>
  <c r="R3830" i="11" s="1"/>
  <c r="F3799" i="20"/>
  <c r="G3799" i="20"/>
  <c r="H3799" i="20"/>
  <c r="A3799" i="20"/>
  <c r="I3799" i="20"/>
  <c r="B3799" i="20"/>
  <c r="J3799" i="20"/>
  <c r="C3799" i="20"/>
  <c r="D3799" i="20"/>
  <c r="E3799" i="20"/>
  <c r="B3822" i="11"/>
  <c r="R3822" i="11" s="1"/>
  <c r="F3791" i="20"/>
  <c r="G3791" i="20"/>
  <c r="H3791" i="20"/>
  <c r="A3791" i="20"/>
  <c r="I3791" i="20"/>
  <c r="B3791" i="20"/>
  <c r="J3791" i="20"/>
  <c r="C3791" i="20"/>
  <c r="D3791" i="20"/>
  <c r="E3791" i="20"/>
  <c r="B3814" i="11"/>
  <c r="R3814" i="11" s="1"/>
  <c r="F3783" i="20"/>
  <c r="G3783" i="20"/>
  <c r="H3783" i="20"/>
  <c r="A3783" i="20"/>
  <c r="I3783" i="20"/>
  <c r="B3783" i="20"/>
  <c r="J3783" i="20"/>
  <c r="C3783" i="20"/>
  <c r="D3783" i="20"/>
  <c r="E3783" i="20"/>
  <c r="B3806" i="11"/>
  <c r="R3806" i="11" s="1"/>
  <c r="F3775" i="20"/>
  <c r="G3775" i="20"/>
  <c r="H3775" i="20"/>
  <c r="A3775" i="20"/>
  <c r="I3775" i="20"/>
  <c r="B3775" i="20"/>
  <c r="J3775" i="20"/>
  <c r="C3775" i="20"/>
  <c r="D3775" i="20"/>
  <c r="E3775" i="20"/>
  <c r="B3798" i="11"/>
  <c r="R3798" i="11" s="1"/>
  <c r="F3767" i="20"/>
  <c r="G3767" i="20"/>
  <c r="H3767" i="20"/>
  <c r="A3767" i="20"/>
  <c r="I3767" i="20"/>
  <c r="B3767" i="20"/>
  <c r="J3767" i="20"/>
  <c r="C3767" i="20"/>
  <c r="D3767" i="20"/>
  <c r="E3767" i="20"/>
  <c r="B3790" i="11"/>
  <c r="R3790" i="11" s="1"/>
  <c r="F3759" i="20"/>
  <c r="G3759" i="20"/>
  <c r="H3759" i="20"/>
  <c r="A3759" i="20"/>
  <c r="I3759" i="20"/>
  <c r="B3759" i="20"/>
  <c r="J3759" i="20"/>
  <c r="C3759" i="20"/>
  <c r="D3759" i="20"/>
  <c r="E3759" i="20"/>
  <c r="B3782" i="11"/>
  <c r="R3782" i="11" s="1"/>
  <c r="F3751" i="20"/>
  <c r="G3751" i="20"/>
  <c r="H3751" i="20"/>
  <c r="A3751" i="20"/>
  <c r="I3751" i="20"/>
  <c r="B3751" i="20"/>
  <c r="J3751" i="20"/>
  <c r="C3751" i="20"/>
  <c r="D3751" i="20"/>
  <c r="E3751" i="20"/>
  <c r="B3774" i="11"/>
  <c r="R3774" i="11" s="1"/>
  <c r="F3743" i="20"/>
  <c r="G3743" i="20"/>
  <c r="H3743" i="20"/>
  <c r="A3743" i="20"/>
  <c r="I3743" i="20"/>
  <c r="B3743" i="20"/>
  <c r="J3743" i="20"/>
  <c r="C3743" i="20"/>
  <c r="D3743" i="20"/>
  <c r="E3743" i="20"/>
  <c r="B3766" i="11"/>
  <c r="R3766" i="11" s="1"/>
  <c r="F3735" i="20"/>
  <c r="G3735" i="20"/>
  <c r="H3735" i="20"/>
  <c r="A3735" i="20"/>
  <c r="I3735" i="20"/>
  <c r="B3735" i="20"/>
  <c r="J3735" i="20"/>
  <c r="C3735" i="20"/>
  <c r="D3735" i="20"/>
  <c r="E3735" i="20"/>
  <c r="B3758" i="11"/>
  <c r="R3758" i="11" s="1"/>
  <c r="F3727" i="20"/>
  <c r="G3727" i="20"/>
  <c r="H3727" i="20"/>
  <c r="A3727" i="20"/>
  <c r="I3727" i="20"/>
  <c r="B3727" i="20"/>
  <c r="J3727" i="20"/>
  <c r="C3727" i="20"/>
  <c r="D3727" i="20"/>
  <c r="E3727" i="20"/>
  <c r="B3750" i="11"/>
  <c r="R3750" i="11" s="1"/>
  <c r="F3719" i="20"/>
  <c r="G3719" i="20"/>
  <c r="H3719" i="20"/>
  <c r="A3719" i="20"/>
  <c r="I3719" i="20"/>
  <c r="B3719" i="20"/>
  <c r="J3719" i="20"/>
  <c r="C3719" i="20"/>
  <c r="D3719" i="20"/>
  <c r="E3719" i="20"/>
  <c r="B3742" i="11"/>
  <c r="R3742" i="11" s="1"/>
  <c r="F3711" i="20"/>
  <c r="G3711" i="20"/>
  <c r="H3711" i="20"/>
  <c r="A3711" i="20"/>
  <c r="I3711" i="20"/>
  <c r="B3711" i="20"/>
  <c r="J3711" i="20"/>
  <c r="C3711" i="20"/>
  <c r="D3711" i="20"/>
  <c r="E3711" i="20"/>
  <c r="B3734" i="11"/>
  <c r="R3734" i="11" s="1"/>
  <c r="F3703" i="20"/>
  <c r="G3703" i="20"/>
  <c r="H3703" i="20"/>
  <c r="A3703" i="20"/>
  <c r="I3703" i="20"/>
  <c r="B3703" i="20"/>
  <c r="J3703" i="20"/>
  <c r="C3703" i="20"/>
  <c r="D3703" i="20"/>
  <c r="E3703" i="20"/>
  <c r="B3726" i="11"/>
  <c r="R3726" i="11" s="1"/>
  <c r="F3695" i="20"/>
  <c r="G3695" i="20"/>
  <c r="H3695" i="20"/>
  <c r="A3695" i="20"/>
  <c r="I3695" i="20"/>
  <c r="B3695" i="20"/>
  <c r="J3695" i="20"/>
  <c r="C3695" i="20"/>
  <c r="D3695" i="20"/>
  <c r="E3695" i="20"/>
  <c r="B3718" i="11"/>
  <c r="R3718" i="11" s="1"/>
  <c r="F3687" i="20"/>
  <c r="G3687" i="20"/>
  <c r="H3687" i="20"/>
  <c r="A3687" i="20"/>
  <c r="I3687" i="20"/>
  <c r="B3687" i="20"/>
  <c r="J3687" i="20"/>
  <c r="C3687" i="20"/>
  <c r="D3687" i="20"/>
  <c r="E3687" i="20"/>
  <c r="B3710" i="11"/>
  <c r="R3710" i="11" s="1"/>
  <c r="F3679" i="20"/>
  <c r="G3679" i="20"/>
  <c r="H3679" i="20"/>
  <c r="A3679" i="20"/>
  <c r="I3679" i="20"/>
  <c r="B3679" i="20"/>
  <c r="J3679" i="20"/>
  <c r="C3679" i="20"/>
  <c r="D3679" i="20"/>
  <c r="E3679" i="20"/>
  <c r="B3702" i="11"/>
  <c r="R3702" i="11" s="1"/>
  <c r="F3671" i="20"/>
  <c r="G3671" i="20"/>
  <c r="H3671" i="20"/>
  <c r="A3671" i="20"/>
  <c r="I3671" i="20"/>
  <c r="B3671" i="20"/>
  <c r="J3671" i="20"/>
  <c r="C3671" i="20"/>
  <c r="D3671" i="20"/>
  <c r="E3671" i="20"/>
  <c r="F3663" i="20"/>
  <c r="G3663" i="20"/>
  <c r="H3663" i="20"/>
  <c r="A3663" i="20"/>
  <c r="I3663" i="20"/>
  <c r="B3663" i="20"/>
  <c r="J3663" i="20"/>
  <c r="C3663" i="20"/>
  <c r="D3663" i="20"/>
  <c r="E3663" i="20"/>
  <c r="F3655" i="20"/>
  <c r="G3655" i="20"/>
  <c r="H3655" i="20"/>
  <c r="A3655" i="20"/>
  <c r="I3655" i="20"/>
  <c r="B3655" i="20"/>
  <c r="J3655" i="20"/>
  <c r="C3655" i="20"/>
  <c r="D3655" i="20"/>
  <c r="E3655" i="20"/>
  <c r="F3647" i="20"/>
  <c r="G3647" i="20"/>
  <c r="H3647" i="20"/>
  <c r="A3647" i="20"/>
  <c r="I3647" i="20"/>
  <c r="B3647" i="20"/>
  <c r="J3647" i="20"/>
  <c r="C3647" i="20"/>
  <c r="D3647" i="20"/>
  <c r="E3647" i="20"/>
  <c r="F3639" i="20"/>
  <c r="G3639" i="20"/>
  <c r="H3639" i="20"/>
  <c r="A3639" i="20"/>
  <c r="I3639" i="20"/>
  <c r="B3639" i="20"/>
  <c r="J3639" i="20"/>
  <c r="C3639" i="20"/>
  <c r="D3639" i="20"/>
  <c r="E3639" i="20"/>
  <c r="F3631" i="20"/>
  <c r="G3631" i="20"/>
  <c r="H3631" i="20"/>
  <c r="A3631" i="20"/>
  <c r="I3631" i="20"/>
  <c r="B3631" i="20"/>
  <c r="J3631" i="20"/>
  <c r="C3631" i="20"/>
  <c r="D3631" i="20"/>
  <c r="E3631" i="20"/>
  <c r="F3623" i="20"/>
  <c r="G3623" i="20"/>
  <c r="H3623" i="20"/>
  <c r="A3623" i="20"/>
  <c r="I3623" i="20"/>
  <c r="B3623" i="20"/>
  <c r="J3623" i="20"/>
  <c r="C3623" i="20"/>
  <c r="D3623" i="20"/>
  <c r="E3623" i="20"/>
  <c r="F3615" i="20"/>
  <c r="G3615" i="20"/>
  <c r="H3615" i="20"/>
  <c r="A3615" i="20"/>
  <c r="I3615" i="20"/>
  <c r="B3615" i="20"/>
  <c r="J3615" i="20"/>
  <c r="C3615" i="20"/>
  <c r="D3615" i="20"/>
  <c r="E3615" i="20"/>
  <c r="F3607" i="20"/>
  <c r="G3607" i="20"/>
  <c r="H3607" i="20"/>
  <c r="A3607" i="20"/>
  <c r="I3607" i="20"/>
  <c r="B3607" i="20"/>
  <c r="J3607" i="20"/>
  <c r="C3607" i="20"/>
  <c r="D3607" i="20"/>
  <c r="E3607" i="20"/>
  <c r="F3599" i="20"/>
  <c r="G3599" i="20"/>
  <c r="H3599" i="20"/>
  <c r="A3599" i="20"/>
  <c r="I3599" i="20"/>
  <c r="B3599" i="20"/>
  <c r="J3599" i="20"/>
  <c r="C3599" i="20"/>
  <c r="D3599" i="20"/>
  <c r="E3599" i="20"/>
  <c r="F3591" i="20"/>
  <c r="G3591" i="20"/>
  <c r="H3591" i="20"/>
  <c r="A3591" i="20"/>
  <c r="I3591" i="20"/>
  <c r="B3591" i="20"/>
  <c r="J3591" i="20"/>
  <c r="C3591" i="20"/>
  <c r="D3591" i="20"/>
  <c r="E3591" i="20"/>
  <c r="F3583" i="20"/>
  <c r="G3583" i="20"/>
  <c r="H3583" i="20"/>
  <c r="A3583" i="20"/>
  <c r="I3583" i="20"/>
  <c r="B3583" i="20"/>
  <c r="J3583" i="20"/>
  <c r="C3583" i="20"/>
  <c r="D3583" i="20"/>
  <c r="E3583" i="20"/>
  <c r="F3575" i="20"/>
  <c r="G3575" i="20"/>
  <c r="H3575" i="20"/>
  <c r="A3575" i="20"/>
  <c r="I3575" i="20"/>
  <c r="B3575" i="20"/>
  <c r="J3575" i="20"/>
  <c r="C3575" i="20"/>
  <c r="D3575" i="20"/>
  <c r="E3575" i="20"/>
  <c r="F3567" i="20"/>
  <c r="G3567" i="20"/>
  <c r="H3567" i="20"/>
  <c r="A3567" i="20"/>
  <c r="I3567" i="20"/>
  <c r="B3567" i="20"/>
  <c r="J3567" i="20"/>
  <c r="C3567" i="20"/>
  <c r="D3567" i="20"/>
  <c r="E3567" i="20"/>
  <c r="F3559" i="20"/>
  <c r="G3559" i="20"/>
  <c r="H3559" i="20"/>
  <c r="A3559" i="20"/>
  <c r="I3559" i="20"/>
  <c r="B3559" i="20"/>
  <c r="J3559" i="20"/>
  <c r="C3559" i="20"/>
  <c r="D3559" i="20"/>
  <c r="E3559" i="20"/>
  <c r="F3551" i="20"/>
  <c r="G3551" i="20"/>
  <c r="H3551" i="20"/>
  <c r="A3551" i="20"/>
  <c r="I3551" i="20"/>
  <c r="B3551" i="20"/>
  <c r="J3551" i="20"/>
  <c r="C3551" i="20"/>
  <c r="D3551" i="20"/>
  <c r="E3551" i="20"/>
  <c r="F3543" i="20"/>
  <c r="G3543" i="20"/>
  <c r="H3543" i="20"/>
  <c r="A3543" i="20"/>
  <c r="I3543" i="20"/>
  <c r="B3543" i="20"/>
  <c r="J3543" i="20"/>
  <c r="C3543" i="20"/>
  <c r="D3543" i="20"/>
  <c r="E3543" i="20"/>
  <c r="F3535" i="20"/>
  <c r="G3535" i="20"/>
  <c r="H3535" i="20"/>
  <c r="A3535" i="20"/>
  <c r="I3535" i="20"/>
  <c r="B3535" i="20"/>
  <c r="J3535" i="20"/>
  <c r="C3535" i="20"/>
  <c r="D3535" i="20"/>
  <c r="E3535" i="20"/>
  <c r="F3527" i="20"/>
  <c r="G3527" i="20"/>
  <c r="H3527" i="20"/>
  <c r="A3527" i="20"/>
  <c r="I3527" i="20"/>
  <c r="B3527" i="20"/>
  <c r="J3527" i="20"/>
  <c r="C3527" i="20"/>
  <c r="D3527" i="20"/>
  <c r="E3527" i="20"/>
  <c r="F3519" i="20"/>
  <c r="G3519" i="20"/>
  <c r="H3519" i="20"/>
  <c r="A3519" i="20"/>
  <c r="I3519" i="20"/>
  <c r="B3519" i="20"/>
  <c r="J3519" i="20"/>
  <c r="C3519" i="20"/>
  <c r="D3519" i="20"/>
  <c r="E3519" i="20"/>
  <c r="F3511" i="20"/>
  <c r="G3511" i="20"/>
  <c r="H3511" i="20"/>
  <c r="A3511" i="20"/>
  <c r="I3511" i="20"/>
  <c r="B3511" i="20"/>
  <c r="J3511" i="20"/>
  <c r="C3511" i="20"/>
  <c r="D3511" i="20"/>
  <c r="E3511" i="20"/>
  <c r="F3503" i="20"/>
  <c r="G3503" i="20"/>
  <c r="H3503" i="20"/>
  <c r="A3503" i="20"/>
  <c r="I3503" i="20"/>
  <c r="B3503" i="20"/>
  <c r="J3503" i="20"/>
  <c r="C3503" i="20"/>
  <c r="D3503" i="20"/>
  <c r="E3503" i="20"/>
  <c r="F3495" i="20"/>
  <c r="G3495" i="20"/>
  <c r="H3495" i="20"/>
  <c r="A3495" i="20"/>
  <c r="I3495" i="20"/>
  <c r="B3495" i="20"/>
  <c r="J3495" i="20"/>
  <c r="C3495" i="20"/>
  <c r="D3495" i="20"/>
  <c r="E3495" i="20"/>
  <c r="F3487" i="20"/>
  <c r="G3487" i="20"/>
  <c r="H3487" i="20"/>
  <c r="A3487" i="20"/>
  <c r="I3487" i="20"/>
  <c r="B3487" i="20"/>
  <c r="J3487" i="20"/>
  <c r="C3487" i="20"/>
  <c r="D3487" i="20"/>
  <c r="E3487" i="20"/>
  <c r="F3479" i="20"/>
  <c r="G3479" i="20"/>
  <c r="H3479" i="20"/>
  <c r="A3479" i="20"/>
  <c r="I3479" i="20"/>
  <c r="B3479" i="20"/>
  <c r="J3479" i="20"/>
  <c r="C3479" i="20"/>
  <c r="D3479" i="20"/>
  <c r="E3479" i="20"/>
  <c r="F3471" i="20"/>
  <c r="G3471" i="20"/>
  <c r="H3471" i="20"/>
  <c r="A3471" i="20"/>
  <c r="I3471" i="20"/>
  <c r="B3471" i="20"/>
  <c r="J3471" i="20"/>
  <c r="C3471" i="20"/>
  <c r="D3471" i="20"/>
  <c r="E3471" i="20"/>
  <c r="F3463" i="20"/>
  <c r="G3463" i="20"/>
  <c r="H3463" i="20"/>
  <c r="A3463" i="20"/>
  <c r="I3463" i="20"/>
  <c r="B3463" i="20"/>
  <c r="J3463" i="20"/>
  <c r="C3463" i="20"/>
  <c r="D3463" i="20"/>
  <c r="E3463" i="20"/>
  <c r="D3456" i="20"/>
  <c r="E3456" i="20"/>
  <c r="F3456" i="20"/>
  <c r="G3456" i="20"/>
  <c r="H3456" i="20"/>
  <c r="A3456" i="20"/>
  <c r="I3456" i="20"/>
  <c r="B3456" i="20"/>
  <c r="J3456" i="20"/>
  <c r="C3456" i="20"/>
  <c r="D3448" i="20"/>
  <c r="E3448" i="20"/>
  <c r="F3448" i="20"/>
  <c r="G3448" i="20"/>
  <c r="H3448" i="20"/>
  <c r="A3448" i="20"/>
  <c r="I3448" i="20"/>
  <c r="B3448" i="20"/>
  <c r="J3448" i="20"/>
  <c r="C3448" i="20"/>
  <c r="B3471" i="11"/>
  <c r="R3471" i="11" s="1"/>
  <c r="D3440" i="20"/>
  <c r="E3440" i="20"/>
  <c r="F3440" i="20"/>
  <c r="G3440" i="20"/>
  <c r="H3440" i="20"/>
  <c r="A3440" i="20"/>
  <c r="I3440" i="20"/>
  <c r="B3440" i="20"/>
  <c r="J3440" i="20"/>
  <c r="C3440" i="20"/>
  <c r="D3432" i="20"/>
  <c r="E3432" i="20"/>
  <c r="F3432" i="20"/>
  <c r="G3432" i="20"/>
  <c r="H3432" i="20"/>
  <c r="A3432" i="20"/>
  <c r="I3432" i="20"/>
  <c r="B3432" i="20"/>
  <c r="J3432" i="20"/>
  <c r="C3432" i="20"/>
  <c r="B3425" i="20"/>
  <c r="J3425" i="20"/>
  <c r="C3425" i="20"/>
  <c r="D3425" i="20"/>
  <c r="E3425" i="20"/>
  <c r="F3425" i="20"/>
  <c r="G3425" i="20"/>
  <c r="H3425" i="20"/>
  <c r="A3425" i="20"/>
  <c r="I3425" i="20"/>
  <c r="B3417" i="20"/>
  <c r="J3417" i="20"/>
  <c r="C3417" i="20"/>
  <c r="D3417" i="20"/>
  <c r="E3417" i="20"/>
  <c r="F3417" i="20"/>
  <c r="G3417" i="20"/>
  <c r="H3417" i="20"/>
  <c r="A3417" i="20"/>
  <c r="I3417" i="20"/>
  <c r="B3440" i="11"/>
  <c r="R3440" i="11" s="1"/>
  <c r="B3409" i="20"/>
  <c r="J3409" i="20"/>
  <c r="C3409" i="20"/>
  <c r="D3409" i="20"/>
  <c r="E3409" i="20"/>
  <c r="F3409" i="20"/>
  <c r="G3409" i="20"/>
  <c r="H3409" i="20"/>
  <c r="A3409" i="20"/>
  <c r="I3409" i="20"/>
  <c r="B3401" i="20"/>
  <c r="J3401" i="20"/>
  <c r="C3401" i="20"/>
  <c r="D3401" i="20"/>
  <c r="E3401" i="20"/>
  <c r="F3401" i="20"/>
  <c r="G3401" i="20"/>
  <c r="H3401" i="20"/>
  <c r="A3401" i="20"/>
  <c r="I3401" i="20"/>
  <c r="F3395" i="20"/>
  <c r="G3395" i="20"/>
  <c r="H3395" i="20"/>
  <c r="A3395" i="20"/>
  <c r="I3395" i="20"/>
  <c r="B3395" i="20"/>
  <c r="J3395" i="20"/>
  <c r="C3395" i="20"/>
  <c r="D3395" i="20"/>
  <c r="E3395" i="20"/>
  <c r="B3381" i="20"/>
  <c r="J3381" i="20"/>
  <c r="C3381" i="20"/>
  <c r="D3381" i="20"/>
  <c r="E3381" i="20"/>
  <c r="F3381" i="20"/>
  <c r="G3381" i="20"/>
  <c r="H3381" i="20"/>
  <c r="A3381" i="20"/>
  <c r="I3381" i="20"/>
  <c r="H3374" i="20"/>
  <c r="A3374" i="20"/>
  <c r="I3374" i="20"/>
  <c r="B3374" i="20"/>
  <c r="J3374" i="20"/>
  <c r="C3374" i="20"/>
  <c r="D3374" i="20"/>
  <c r="E3374" i="20"/>
  <c r="F3374" i="20"/>
  <c r="G3374" i="20"/>
  <c r="F3367" i="20"/>
  <c r="G3367" i="20"/>
  <c r="H3367" i="20"/>
  <c r="A3367" i="20"/>
  <c r="I3367" i="20"/>
  <c r="B3367" i="20"/>
  <c r="J3367" i="20"/>
  <c r="C3367" i="20"/>
  <c r="D3367" i="20"/>
  <c r="E3367" i="20"/>
  <c r="B3391" i="11"/>
  <c r="R3391" i="11" s="1"/>
  <c r="D3360" i="20"/>
  <c r="E3360" i="20"/>
  <c r="F3360" i="20"/>
  <c r="G3360" i="20"/>
  <c r="H3360" i="20"/>
  <c r="A3360" i="20"/>
  <c r="I3360" i="20"/>
  <c r="B3360" i="20"/>
  <c r="J3360" i="20"/>
  <c r="C3360" i="20"/>
  <c r="B3353" i="20"/>
  <c r="J3353" i="20"/>
  <c r="C3353" i="20"/>
  <c r="D3353" i="20"/>
  <c r="E3353" i="20"/>
  <c r="F3353" i="20"/>
  <c r="G3353" i="20"/>
  <c r="H3353" i="20"/>
  <c r="A3353" i="20"/>
  <c r="I3353" i="20"/>
  <c r="F3347" i="20"/>
  <c r="G3347" i="20"/>
  <c r="H3347" i="20"/>
  <c r="A3347" i="20"/>
  <c r="I3347" i="20"/>
  <c r="B3347" i="20"/>
  <c r="J3347" i="20"/>
  <c r="C3347" i="20"/>
  <c r="D3347" i="20"/>
  <c r="E3347" i="20"/>
  <c r="F3339" i="20"/>
  <c r="G3339" i="20"/>
  <c r="H3339" i="20"/>
  <c r="A3339" i="20"/>
  <c r="I3339" i="20"/>
  <c r="B3339" i="20"/>
  <c r="J3339" i="20"/>
  <c r="C3339" i="20"/>
  <c r="D3339" i="20"/>
  <c r="E3339" i="20"/>
  <c r="B3332" i="20"/>
  <c r="J3332" i="20"/>
  <c r="B3325" i="20"/>
  <c r="J3325" i="20"/>
  <c r="D3325" i="20"/>
  <c r="E3325" i="20"/>
  <c r="F3325" i="20"/>
  <c r="G3325" i="20"/>
  <c r="H3325" i="20"/>
  <c r="A3325" i="20"/>
  <c r="I3325" i="20"/>
  <c r="C3325" i="20"/>
  <c r="F3319" i="20"/>
  <c r="H3319" i="20"/>
  <c r="A3319" i="20"/>
  <c r="I3319" i="20"/>
  <c r="B3319" i="20"/>
  <c r="J3319" i="20"/>
  <c r="C3319" i="20"/>
  <c r="D3319" i="20"/>
  <c r="E3319" i="20"/>
  <c r="G3319" i="20"/>
  <c r="B3343" i="11"/>
  <c r="R3343" i="11" s="1"/>
  <c r="D3312" i="20"/>
  <c r="F3312" i="20"/>
  <c r="G3312" i="20"/>
  <c r="H3312" i="20"/>
  <c r="A3312" i="20"/>
  <c r="I3312" i="20"/>
  <c r="B3312" i="20"/>
  <c r="J3312" i="20"/>
  <c r="C3312" i="20"/>
  <c r="E3312" i="20"/>
  <c r="B3335" i="11"/>
  <c r="R3335" i="11" s="1"/>
  <c r="D3304" i="20"/>
  <c r="F3304" i="20"/>
  <c r="G3304" i="20"/>
  <c r="H3304" i="20"/>
  <c r="A3304" i="20"/>
  <c r="I3304" i="20"/>
  <c r="B3304" i="20"/>
  <c r="J3304" i="20"/>
  <c r="C3304" i="20"/>
  <c r="E3304" i="20"/>
  <c r="H3298" i="20"/>
  <c r="B3298" i="20"/>
  <c r="J3298" i="20"/>
  <c r="C3298" i="20"/>
  <c r="D3298" i="20"/>
  <c r="E3298" i="20"/>
  <c r="F3298" i="20"/>
  <c r="G3298" i="20"/>
  <c r="A3298" i="20"/>
  <c r="I3298" i="20"/>
  <c r="F3291" i="20"/>
  <c r="H3291" i="20"/>
  <c r="A3291" i="20"/>
  <c r="I3291" i="20"/>
  <c r="B3291" i="20"/>
  <c r="J3291" i="20"/>
  <c r="C3291" i="20"/>
  <c r="D3291" i="20"/>
  <c r="E3291" i="20"/>
  <c r="G3291" i="20"/>
  <c r="B3315" i="11"/>
  <c r="R3315" i="11" s="1"/>
  <c r="B3277" i="20"/>
  <c r="J3277" i="20"/>
  <c r="C3277" i="20"/>
  <c r="D3277" i="20"/>
  <c r="E3277" i="20"/>
  <c r="F3277" i="20"/>
  <c r="G3277" i="20"/>
  <c r="H3277" i="20"/>
  <c r="A3277" i="20"/>
  <c r="I3277" i="20"/>
  <c r="H3270" i="20"/>
  <c r="A3270" i="20"/>
  <c r="I3270" i="20"/>
  <c r="B3270" i="20"/>
  <c r="J3270" i="20"/>
  <c r="C3270" i="20"/>
  <c r="D3270" i="20"/>
  <c r="E3270" i="20"/>
  <c r="F3270" i="20"/>
  <c r="G3270" i="20"/>
  <c r="F3263" i="20"/>
  <c r="G3263" i="20"/>
  <c r="H3263" i="20"/>
  <c r="A3263" i="20"/>
  <c r="I3263" i="20"/>
  <c r="B3263" i="20"/>
  <c r="J3263" i="20"/>
  <c r="C3263" i="20"/>
  <c r="D3263" i="20"/>
  <c r="E3263" i="20"/>
  <c r="B3287" i="11"/>
  <c r="R3287" i="11" s="1"/>
  <c r="D3256" i="20"/>
  <c r="E3256" i="20"/>
  <c r="F3256" i="20"/>
  <c r="G3256" i="20"/>
  <c r="H3256" i="20"/>
  <c r="A3256" i="20"/>
  <c r="I3256" i="20"/>
  <c r="B3256" i="20"/>
  <c r="J3256" i="20"/>
  <c r="C3256" i="20"/>
  <c r="H3250" i="20"/>
  <c r="A3250" i="20"/>
  <c r="I3250" i="20"/>
  <c r="B3250" i="20"/>
  <c r="J3250" i="20"/>
  <c r="C3250" i="20"/>
  <c r="D3250" i="20"/>
  <c r="E3250" i="20"/>
  <c r="F3250" i="20"/>
  <c r="G3250" i="20"/>
  <c r="H3242" i="20"/>
  <c r="A3242" i="20"/>
  <c r="I3242" i="20"/>
  <c r="B3242" i="20"/>
  <c r="J3242" i="20"/>
  <c r="C3242" i="20"/>
  <c r="D3242" i="20"/>
  <c r="E3242" i="20"/>
  <c r="F3242" i="20"/>
  <c r="G3242" i="20"/>
  <c r="B3259" i="11"/>
  <c r="R3259" i="11" s="1"/>
  <c r="D3228" i="20"/>
  <c r="E3228" i="20"/>
  <c r="F3228" i="20"/>
  <c r="G3228" i="20"/>
  <c r="H3228" i="20"/>
  <c r="A3228" i="20"/>
  <c r="I3228" i="20"/>
  <c r="B3228" i="20"/>
  <c r="J3228" i="20"/>
  <c r="C3228" i="20"/>
  <c r="H3222" i="20"/>
  <c r="A3222" i="20"/>
  <c r="I3222" i="20"/>
  <c r="B3222" i="20"/>
  <c r="J3222" i="20"/>
  <c r="C3222" i="20"/>
  <c r="D3222" i="20"/>
  <c r="E3222" i="20"/>
  <c r="F3222" i="20"/>
  <c r="G3222" i="20"/>
  <c r="F3215" i="20"/>
  <c r="G3215" i="20"/>
  <c r="H3215" i="20"/>
  <c r="A3215" i="20"/>
  <c r="I3215" i="20"/>
  <c r="B3215" i="20"/>
  <c r="J3215" i="20"/>
  <c r="C3215" i="20"/>
  <c r="D3215" i="20"/>
  <c r="E3215" i="20"/>
  <c r="B3201" i="20"/>
  <c r="J3201" i="20"/>
  <c r="C3201" i="20"/>
  <c r="D3201" i="20"/>
  <c r="E3201" i="20"/>
  <c r="F3201" i="20"/>
  <c r="G3201" i="20"/>
  <c r="H3201" i="20"/>
  <c r="A3201" i="20"/>
  <c r="I3201" i="20"/>
  <c r="H3194" i="20"/>
  <c r="A3194" i="20"/>
  <c r="I3194" i="20"/>
  <c r="B3194" i="20"/>
  <c r="J3194" i="20"/>
  <c r="C3194" i="20"/>
  <c r="D3194" i="20"/>
  <c r="E3194" i="20"/>
  <c r="F3194" i="20"/>
  <c r="G3194" i="20"/>
  <c r="B3173" i="20"/>
  <c r="J3173" i="20"/>
  <c r="C3173" i="20"/>
  <c r="D3173" i="20"/>
  <c r="E3173" i="20"/>
  <c r="F3173" i="20"/>
  <c r="G3173" i="20"/>
  <c r="H3173" i="20"/>
  <c r="A3173" i="20"/>
  <c r="I3173" i="20"/>
  <c r="H3166" i="20"/>
  <c r="A3166" i="20"/>
  <c r="I3166" i="20"/>
  <c r="B3166" i="20"/>
  <c r="J3166" i="20"/>
  <c r="C3166" i="20"/>
  <c r="D3166" i="20"/>
  <c r="E3166" i="20"/>
  <c r="F3166" i="20"/>
  <c r="G3166" i="20"/>
  <c r="B3153" i="20"/>
  <c r="J3153" i="20"/>
  <c r="C3153" i="20"/>
  <c r="D3153" i="20"/>
  <c r="E3153" i="20"/>
  <c r="F3153" i="20"/>
  <c r="G3153" i="20"/>
  <c r="H3153" i="20"/>
  <c r="A3153" i="20"/>
  <c r="I3153" i="20"/>
  <c r="B3145" i="20"/>
  <c r="J3145" i="20"/>
  <c r="C3145" i="20"/>
  <c r="D3145" i="20"/>
  <c r="E3145" i="20"/>
  <c r="F3145" i="20"/>
  <c r="G3145" i="20"/>
  <c r="H3145" i="20"/>
  <c r="A3145" i="20"/>
  <c r="I3145" i="20"/>
  <c r="F3139" i="20"/>
  <c r="G3139" i="20"/>
  <c r="H3139" i="20"/>
  <c r="A3139" i="20"/>
  <c r="I3139" i="20"/>
  <c r="B3139" i="20"/>
  <c r="J3139" i="20"/>
  <c r="C3139" i="20"/>
  <c r="D3139" i="20"/>
  <c r="E3139" i="20"/>
  <c r="B3125" i="20"/>
  <c r="J3125" i="20"/>
  <c r="C3125" i="20"/>
  <c r="D3125" i="20"/>
  <c r="E3125" i="20"/>
  <c r="F3125" i="20"/>
  <c r="G3125" i="20"/>
  <c r="H3125" i="20"/>
  <c r="A3125" i="20"/>
  <c r="I3125" i="20"/>
  <c r="H3118" i="20"/>
  <c r="A3118" i="20"/>
  <c r="I3118" i="20"/>
  <c r="B3118" i="20"/>
  <c r="J3118" i="20"/>
  <c r="C3118" i="20"/>
  <c r="D3118" i="20"/>
  <c r="E3118" i="20"/>
  <c r="F3118" i="20"/>
  <c r="G3118" i="20"/>
  <c r="F3111" i="20"/>
  <c r="G3111" i="20"/>
  <c r="H3111" i="20"/>
  <c r="A3111" i="20"/>
  <c r="I3111" i="20"/>
  <c r="B3111" i="20"/>
  <c r="J3111" i="20"/>
  <c r="C3111" i="20"/>
  <c r="D3111" i="20"/>
  <c r="E3111" i="20"/>
  <c r="B3135" i="11"/>
  <c r="R3135" i="11" s="1"/>
  <c r="D3104" i="20"/>
  <c r="E3104" i="20"/>
  <c r="F3104" i="20"/>
  <c r="G3104" i="20"/>
  <c r="H3104" i="20"/>
  <c r="A3104" i="20"/>
  <c r="I3104" i="20"/>
  <c r="B3104" i="20"/>
  <c r="J3104" i="20"/>
  <c r="C3104" i="20"/>
  <c r="B3127" i="11"/>
  <c r="R3127" i="11" s="1"/>
  <c r="D3096" i="20"/>
  <c r="E3096" i="20"/>
  <c r="F3096" i="20"/>
  <c r="G3096" i="20"/>
  <c r="H3096" i="20"/>
  <c r="A3096" i="20"/>
  <c r="I3096" i="20"/>
  <c r="B3096" i="20"/>
  <c r="J3096" i="20"/>
  <c r="C3096" i="20"/>
  <c r="B3089" i="20"/>
  <c r="J3089" i="20"/>
  <c r="C3089" i="20"/>
  <c r="D3089" i="20"/>
  <c r="E3089" i="20"/>
  <c r="F3089" i="20"/>
  <c r="G3089" i="20"/>
  <c r="H3089" i="20"/>
  <c r="A3089" i="20"/>
  <c r="I3089" i="20"/>
  <c r="B3081" i="20"/>
  <c r="J3081" i="20"/>
  <c r="C3081" i="20"/>
  <c r="D3081" i="20"/>
  <c r="E3081" i="20"/>
  <c r="F3081" i="20"/>
  <c r="G3081" i="20"/>
  <c r="H3081" i="20"/>
  <c r="A3081" i="20"/>
  <c r="I3081" i="20"/>
  <c r="F3075" i="20"/>
  <c r="G3075" i="20"/>
  <c r="H3075" i="20"/>
  <c r="A3075" i="20"/>
  <c r="I3075" i="20"/>
  <c r="B3075" i="20"/>
  <c r="J3075" i="20"/>
  <c r="C3075" i="20"/>
  <c r="D3075" i="20"/>
  <c r="E3075" i="20"/>
  <c r="F3067" i="20"/>
  <c r="G3067" i="20"/>
  <c r="H3067" i="20"/>
  <c r="A3067" i="20"/>
  <c r="I3067" i="20"/>
  <c r="B3067" i="20"/>
  <c r="J3067" i="20"/>
  <c r="C3067" i="20"/>
  <c r="D3067" i="20"/>
  <c r="E3067" i="20"/>
  <c r="B3091" i="11"/>
  <c r="R3091" i="11" s="1"/>
  <c r="D3060" i="20"/>
  <c r="E3060" i="20"/>
  <c r="F3060" i="20"/>
  <c r="G3060" i="20"/>
  <c r="H3060" i="20"/>
  <c r="A3060" i="20"/>
  <c r="I3060" i="20"/>
  <c r="B3060" i="20"/>
  <c r="J3060" i="20"/>
  <c r="C3060" i="20"/>
  <c r="B3045" i="20"/>
  <c r="J3045" i="20"/>
  <c r="C3045" i="20"/>
  <c r="D3045" i="20"/>
  <c r="E3045" i="20"/>
  <c r="F3045" i="20"/>
  <c r="G3045" i="20"/>
  <c r="H3045" i="20"/>
  <c r="A3045" i="20"/>
  <c r="I3045" i="20"/>
  <c r="H3038" i="20"/>
  <c r="A3038" i="20"/>
  <c r="I3038" i="20"/>
  <c r="B3038" i="20"/>
  <c r="J3038" i="20"/>
  <c r="C3038" i="20"/>
  <c r="D3038" i="20"/>
  <c r="E3038" i="20"/>
  <c r="F3038" i="20"/>
  <c r="G3038" i="20"/>
  <c r="H3030" i="20"/>
  <c r="A3030" i="20"/>
  <c r="I3030" i="20"/>
  <c r="B3030" i="20"/>
  <c r="J3030" i="20"/>
  <c r="C3030" i="20"/>
  <c r="D3030" i="20"/>
  <c r="E3030" i="20"/>
  <c r="F3030" i="20"/>
  <c r="G3030" i="20"/>
  <c r="H3022" i="20"/>
  <c r="A3022" i="20"/>
  <c r="I3022" i="20"/>
  <c r="B3022" i="20"/>
  <c r="J3022" i="20"/>
  <c r="C3022" i="20"/>
  <c r="D3022" i="20"/>
  <c r="E3022" i="20"/>
  <c r="F3022" i="20"/>
  <c r="G3022" i="20"/>
  <c r="F3015" i="20"/>
  <c r="G3015" i="20"/>
  <c r="H3015" i="20"/>
  <c r="A3015" i="20"/>
  <c r="I3015" i="20"/>
  <c r="B3015" i="20"/>
  <c r="J3015" i="20"/>
  <c r="C3015" i="20"/>
  <c r="D3015" i="20"/>
  <c r="E3015" i="20"/>
  <c r="B3039" i="11"/>
  <c r="R3039" i="11" s="1"/>
  <c r="D3008" i="20"/>
  <c r="E3008" i="20"/>
  <c r="F3008" i="20"/>
  <c r="G3008" i="20"/>
  <c r="H3008" i="20"/>
  <c r="A3008" i="20"/>
  <c r="I3008" i="20"/>
  <c r="B3008" i="20"/>
  <c r="J3008" i="20"/>
  <c r="C3008" i="20"/>
  <c r="B3031" i="11"/>
  <c r="R3031" i="11" s="1"/>
  <c r="D3000" i="20"/>
  <c r="E3000" i="20"/>
  <c r="F3000" i="20"/>
  <c r="G3000" i="20"/>
  <c r="H3000" i="20"/>
  <c r="A3000" i="20"/>
  <c r="I3000" i="20"/>
  <c r="B3000" i="20"/>
  <c r="J3000" i="20"/>
  <c r="C3000" i="20"/>
  <c r="B3023" i="11"/>
  <c r="R3023" i="11" s="1"/>
  <c r="D2992" i="20"/>
  <c r="E2992" i="20"/>
  <c r="F2992" i="20"/>
  <c r="G2992" i="20"/>
  <c r="H2992" i="20"/>
  <c r="A2992" i="20"/>
  <c r="I2992" i="20"/>
  <c r="B2992" i="20"/>
  <c r="J2992" i="20"/>
  <c r="C2992" i="20"/>
  <c r="B3015" i="11"/>
  <c r="R3015" i="11" s="1"/>
  <c r="D2984" i="20"/>
  <c r="E2984" i="20"/>
  <c r="F2984" i="20"/>
  <c r="G2984" i="20"/>
  <c r="H2984" i="20"/>
  <c r="A2984" i="20"/>
  <c r="I2984" i="20"/>
  <c r="B2984" i="20"/>
  <c r="J2984" i="20"/>
  <c r="C2984" i="20"/>
  <c r="H2978" i="20"/>
  <c r="A2978" i="20"/>
  <c r="I2978" i="20"/>
  <c r="B2978" i="20"/>
  <c r="J2978" i="20"/>
  <c r="C2978" i="20"/>
  <c r="D2978" i="20"/>
  <c r="E2978" i="20"/>
  <c r="F2978" i="20"/>
  <c r="G2978" i="20"/>
  <c r="F2963" i="20"/>
  <c r="G2963" i="20"/>
  <c r="H2963" i="20"/>
  <c r="A2963" i="20"/>
  <c r="I2963" i="20"/>
  <c r="B2963" i="20"/>
  <c r="J2963" i="20"/>
  <c r="C2963" i="20"/>
  <c r="D2963" i="20"/>
  <c r="E2963" i="20"/>
  <c r="B2986" i="11"/>
  <c r="R2986" i="11" s="1"/>
  <c r="F2955" i="20"/>
  <c r="G2955" i="20"/>
  <c r="H2955" i="20"/>
  <c r="A2955" i="20"/>
  <c r="I2955" i="20"/>
  <c r="B2955" i="20"/>
  <c r="J2955" i="20"/>
  <c r="C2955" i="20"/>
  <c r="D2955" i="20"/>
  <c r="E2955" i="20"/>
  <c r="B2978" i="11"/>
  <c r="R2978" i="11" s="1"/>
  <c r="F2947" i="20"/>
  <c r="G2947" i="20"/>
  <c r="H2947" i="20"/>
  <c r="A2947" i="20"/>
  <c r="I2947" i="20"/>
  <c r="B2947" i="20"/>
  <c r="J2947" i="20"/>
  <c r="C2947" i="20"/>
  <c r="D2947" i="20"/>
  <c r="E2947" i="20"/>
  <c r="F2939" i="20"/>
  <c r="G2939" i="20"/>
  <c r="H2939" i="20"/>
  <c r="A2939" i="20"/>
  <c r="I2939" i="20"/>
  <c r="B2939" i="20"/>
  <c r="J2939" i="20"/>
  <c r="C2939" i="20"/>
  <c r="D2939" i="20"/>
  <c r="E2939" i="20"/>
  <c r="F2931" i="20"/>
  <c r="G2931" i="20"/>
  <c r="H2931" i="20"/>
  <c r="A2931" i="20"/>
  <c r="I2931" i="20"/>
  <c r="B2931" i="20"/>
  <c r="J2931" i="20"/>
  <c r="C2931" i="20"/>
  <c r="D2931" i="20"/>
  <c r="E2931" i="20"/>
  <c r="H2930" i="20"/>
  <c r="A2930" i="20"/>
  <c r="I2930" i="20"/>
  <c r="B2930" i="20"/>
  <c r="J2930" i="20"/>
  <c r="C2930" i="20"/>
  <c r="D2930" i="20"/>
  <c r="E2930" i="20"/>
  <c r="F2930" i="20"/>
  <c r="G2930" i="20"/>
  <c r="B2953" i="11"/>
  <c r="R2953" i="11" s="1"/>
  <c r="H2922" i="20"/>
  <c r="A2922" i="20"/>
  <c r="I2922" i="20"/>
  <c r="B2922" i="20"/>
  <c r="J2922" i="20"/>
  <c r="C2922" i="20"/>
  <c r="D2922" i="20"/>
  <c r="E2922" i="20"/>
  <c r="F2922" i="20"/>
  <c r="G2922" i="20"/>
  <c r="H2914" i="20"/>
  <c r="A2914" i="20"/>
  <c r="I2914" i="20"/>
  <c r="B2914" i="20"/>
  <c r="J2914" i="20"/>
  <c r="C2914" i="20"/>
  <c r="D2914" i="20"/>
  <c r="E2914" i="20"/>
  <c r="F2914" i="20"/>
  <c r="G2914" i="20"/>
  <c r="B2905" i="20"/>
  <c r="J2905" i="20"/>
  <c r="C2905" i="20"/>
  <c r="D2905" i="20"/>
  <c r="E2905" i="20"/>
  <c r="F2905" i="20"/>
  <c r="G2905" i="20"/>
  <c r="H2905" i="20"/>
  <c r="A2905" i="20"/>
  <c r="I2905" i="20"/>
  <c r="F2895" i="20"/>
  <c r="G2895" i="20"/>
  <c r="H2895" i="20"/>
  <c r="A2895" i="20"/>
  <c r="I2895" i="20"/>
  <c r="B2895" i="20"/>
  <c r="J2895" i="20"/>
  <c r="C2895" i="20"/>
  <c r="D2895" i="20"/>
  <c r="E2895" i="20"/>
  <c r="B2925" i="11"/>
  <c r="R2925" i="11" s="1"/>
  <c r="H2894" i="20"/>
  <c r="A2894" i="20"/>
  <c r="I2894" i="20"/>
  <c r="B2894" i="20"/>
  <c r="J2894" i="20"/>
  <c r="C2894" i="20"/>
  <c r="D2894" i="20"/>
  <c r="E2894" i="20"/>
  <c r="F2894" i="20"/>
  <c r="G2894" i="20"/>
  <c r="B2915" i="11"/>
  <c r="R2915" i="11" s="1"/>
  <c r="D2884" i="20"/>
  <c r="E2884" i="20"/>
  <c r="F2884" i="20"/>
  <c r="G2884" i="20"/>
  <c r="H2884" i="20"/>
  <c r="A2884" i="20"/>
  <c r="I2884" i="20"/>
  <c r="B2884" i="20"/>
  <c r="J2884" i="20"/>
  <c r="C2884" i="20"/>
  <c r="B2873" i="20"/>
  <c r="J2873" i="20"/>
  <c r="C2873" i="20"/>
  <c r="D2873" i="20"/>
  <c r="E2873" i="20"/>
  <c r="F2873" i="20"/>
  <c r="G2873" i="20"/>
  <c r="H2873" i="20"/>
  <c r="A2873" i="20"/>
  <c r="I2873" i="20"/>
  <c r="F2863" i="20"/>
  <c r="G2863" i="20"/>
  <c r="H2863" i="20"/>
  <c r="A2863" i="20"/>
  <c r="I2863" i="20"/>
  <c r="B2863" i="20"/>
  <c r="J2863" i="20"/>
  <c r="C2863" i="20"/>
  <c r="D2863" i="20"/>
  <c r="E2863" i="20"/>
  <c r="B2893" i="11"/>
  <c r="R2893" i="11" s="1"/>
  <c r="H2862" i="20"/>
  <c r="A2862" i="20"/>
  <c r="I2862" i="20"/>
  <c r="B2862" i="20"/>
  <c r="J2862" i="20"/>
  <c r="C2862" i="20"/>
  <c r="D2862" i="20"/>
  <c r="E2862" i="20"/>
  <c r="F2862" i="20"/>
  <c r="G2862" i="20"/>
  <c r="D2852" i="20"/>
  <c r="E2852" i="20"/>
  <c r="F2852" i="20"/>
  <c r="G2852" i="20"/>
  <c r="H2852" i="20"/>
  <c r="A2852" i="20"/>
  <c r="I2852" i="20"/>
  <c r="B2852" i="20"/>
  <c r="J2852" i="20"/>
  <c r="C2852" i="20"/>
  <c r="B2841" i="20"/>
  <c r="J2841" i="20"/>
  <c r="C2841" i="20"/>
  <c r="D2841" i="20"/>
  <c r="E2841" i="20"/>
  <c r="F2841" i="20"/>
  <c r="G2841" i="20"/>
  <c r="H2841" i="20"/>
  <c r="A2841" i="20"/>
  <c r="I2841" i="20"/>
  <c r="F2831" i="20"/>
  <c r="G2831" i="20"/>
  <c r="H2831" i="20"/>
  <c r="A2831" i="20"/>
  <c r="I2831" i="20"/>
  <c r="B2831" i="20"/>
  <c r="J2831" i="20"/>
  <c r="C2831" i="20"/>
  <c r="D2831" i="20"/>
  <c r="E2831" i="20"/>
  <c r="H2830" i="20"/>
  <c r="A2830" i="20"/>
  <c r="I2830" i="20"/>
  <c r="B2830" i="20"/>
  <c r="J2830" i="20"/>
  <c r="C2830" i="20"/>
  <c r="D2830" i="20"/>
  <c r="E2830" i="20"/>
  <c r="F2830" i="20"/>
  <c r="G2830" i="20"/>
  <c r="H2820" i="20"/>
  <c r="A2820" i="20"/>
  <c r="I2820" i="20"/>
  <c r="D2820" i="20"/>
  <c r="E2820" i="20"/>
  <c r="F2820" i="20"/>
  <c r="G2820" i="20"/>
  <c r="J2820" i="20"/>
  <c r="B2820" i="20"/>
  <c r="C2820" i="20"/>
  <c r="E2809" i="20"/>
  <c r="F2809" i="20"/>
  <c r="G2809" i="20"/>
  <c r="A2809" i="20"/>
  <c r="I2809" i="20"/>
  <c r="B2809" i="20"/>
  <c r="J2809" i="20"/>
  <c r="C2809" i="20"/>
  <c r="D2809" i="20"/>
  <c r="H2809" i="20"/>
  <c r="A2799" i="20"/>
  <c r="I2799" i="20"/>
  <c r="B2799" i="20"/>
  <c r="J2799" i="20"/>
  <c r="C2799" i="20"/>
  <c r="E2799" i="20"/>
  <c r="F2799" i="20"/>
  <c r="G2799" i="20"/>
  <c r="D2799" i="20"/>
  <c r="H2799" i="20"/>
  <c r="C2798" i="20"/>
  <c r="D2798" i="20"/>
  <c r="E2798" i="20"/>
  <c r="G2798" i="20"/>
  <c r="H2798" i="20"/>
  <c r="A2798" i="20"/>
  <c r="I2798" i="20"/>
  <c r="F2798" i="20"/>
  <c r="J2798" i="20"/>
  <c r="B2798" i="20"/>
  <c r="G2788" i="20"/>
  <c r="H2788" i="20"/>
  <c r="A2788" i="20"/>
  <c r="I2788" i="20"/>
  <c r="C2788" i="20"/>
  <c r="D2788" i="20"/>
  <c r="E2788" i="20"/>
  <c r="J2788" i="20"/>
  <c r="B2788" i="20"/>
  <c r="F2788" i="20"/>
  <c r="E2777" i="20"/>
  <c r="F2777" i="20"/>
  <c r="G2777" i="20"/>
  <c r="A2777" i="20"/>
  <c r="I2777" i="20"/>
  <c r="B2777" i="20"/>
  <c r="J2777" i="20"/>
  <c r="C2777" i="20"/>
  <c r="D2777" i="20"/>
  <c r="H2777" i="20"/>
  <c r="A2767" i="20"/>
  <c r="I2767" i="20"/>
  <c r="B2767" i="20"/>
  <c r="J2767" i="20"/>
  <c r="C2767" i="20"/>
  <c r="E2767" i="20"/>
  <c r="F2767" i="20"/>
  <c r="G2767" i="20"/>
  <c r="D2767" i="20"/>
  <c r="H2767" i="20"/>
  <c r="C2766" i="20"/>
  <c r="D2766" i="20"/>
  <c r="E2766" i="20"/>
  <c r="G2766" i="20"/>
  <c r="H2766" i="20"/>
  <c r="A2766" i="20"/>
  <c r="I2766" i="20"/>
  <c r="F2766" i="20"/>
  <c r="J2766" i="20"/>
  <c r="B2766" i="20"/>
  <c r="G2756" i="20"/>
  <c r="H2756" i="20"/>
  <c r="A2756" i="20"/>
  <c r="I2756" i="20"/>
  <c r="C2756" i="20"/>
  <c r="D2756" i="20"/>
  <c r="E2756" i="20"/>
  <c r="J2756" i="20"/>
  <c r="B2756" i="20"/>
  <c r="F2756" i="20"/>
  <c r="E2745" i="20"/>
  <c r="F2745" i="20"/>
  <c r="G2745" i="20"/>
  <c r="H2745" i="20"/>
  <c r="A2745" i="20"/>
  <c r="I2745" i="20"/>
  <c r="B2745" i="20"/>
  <c r="J2745" i="20"/>
  <c r="C2745" i="20"/>
  <c r="D2745" i="20"/>
  <c r="A2735" i="20"/>
  <c r="I2735" i="20"/>
  <c r="B2735" i="20"/>
  <c r="J2735" i="20"/>
  <c r="C2735" i="20"/>
  <c r="D2735" i="20"/>
  <c r="E2735" i="20"/>
  <c r="F2735" i="20"/>
  <c r="G2735" i="20"/>
  <c r="H2735" i="20"/>
  <c r="C2734" i="20"/>
  <c r="D2734" i="20"/>
  <c r="E2734" i="20"/>
  <c r="F2734" i="20"/>
  <c r="G2734" i="20"/>
  <c r="H2734" i="20"/>
  <c r="A2734" i="20"/>
  <c r="I2734" i="20"/>
  <c r="B2734" i="20"/>
  <c r="J2734" i="20"/>
  <c r="G2724" i="20"/>
  <c r="H2724" i="20"/>
  <c r="A2724" i="20"/>
  <c r="I2724" i="20"/>
  <c r="B2724" i="20"/>
  <c r="J2724" i="20"/>
  <c r="C2724" i="20"/>
  <c r="D2724" i="20"/>
  <c r="E2724" i="20"/>
  <c r="F2724" i="20"/>
  <c r="E2713" i="20"/>
  <c r="F2713" i="20"/>
  <c r="G2713" i="20"/>
  <c r="H2713" i="20"/>
  <c r="A2713" i="20"/>
  <c r="I2713" i="20"/>
  <c r="B2713" i="20"/>
  <c r="J2713" i="20"/>
  <c r="C2713" i="20"/>
  <c r="D2713" i="20"/>
  <c r="A2703" i="20"/>
  <c r="I2703" i="20"/>
  <c r="B2703" i="20"/>
  <c r="J2703" i="20"/>
  <c r="C2703" i="20"/>
  <c r="D2703" i="20"/>
  <c r="E2703" i="20"/>
  <c r="F2703" i="20"/>
  <c r="G2703" i="20"/>
  <c r="H2703" i="20"/>
  <c r="C2702" i="20"/>
  <c r="D2702" i="20"/>
  <c r="E2702" i="20"/>
  <c r="F2702" i="20"/>
  <c r="G2702" i="20"/>
  <c r="H2702" i="20"/>
  <c r="A2702" i="20"/>
  <c r="I2702" i="20"/>
  <c r="B2702" i="20"/>
  <c r="J2702" i="20"/>
  <c r="G2692" i="20"/>
  <c r="H2692" i="20"/>
  <c r="A2692" i="20"/>
  <c r="I2692" i="20"/>
  <c r="B2692" i="20"/>
  <c r="J2692" i="20"/>
  <c r="C2692" i="20"/>
  <c r="D2692" i="20"/>
  <c r="E2692" i="20"/>
  <c r="F2692" i="20"/>
  <c r="E2681" i="20"/>
  <c r="F2681" i="20"/>
  <c r="G2681" i="20"/>
  <c r="H2681" i="20"/>
  <c r="A2681" i="20"/>
  <c r="I2681" i="20"/>
  <c r="B2681" i="20"/>
  <c r="J2681" i="20"/>
  <c r="C2681" i="20"/>
  <c r="D2681" i="20"/>
  <c r="A2671" i="20"/>
  <c r="I2671" i="20"/>
  <c r="B2671" i="20"/>
  <c r="J2671" i="20"/>
  <c r="C2671" i="20"/>
  <c r="D2671" i="20"/>
  <c r="E2671" i="20"/>
  <c r="F2671" i="20"/>
  <c r="G2671" i="20"/>
  <c r="H2671" i="20"/>
  <c r="C2670" i="20"/>
  <c r="D2670" i="20"/>
  <c r="E2670" i="20"/>
  <c r="F2670" i="20"/>
  <c r="G2670" i="20"/>
  <c r="H2670" i="20"/>
  <c r="A2670" i="20"/>
  <c r="I2670" i="20"/>
  <c r="B2670" i="20"/>
  <c r="J2670" i="20"/>
  <c r="G2660" i="20"/>
  <c r="H2660" i="20"/>
  <c r="A2660" i="20"/>
  <c r="I2660" i="20"/>
  <c r="B2660" i="20"/>
  <c r="J2660" i="20"/>
  <c r="C2660" i="20"/>
  <c r="D2660" i="20"/>
  <c r="E2660" i="20"/>
  <c r="F2660" i="20"/>
  <c r="E2649" i="20"/>
  <c r="F2649" i="20"/>
  <c r="G2649" i="20"/>
  <c r="H2649" i="20"/>
  <c r="A2649" i="20"/>
  <c r="I2649" i="20"/>
  <c r="B2649" i="20"/>
  <c r="J2649" i="20"/>
  <c r="C2649" i="20"/>
  <c r="D2649" i="20"/>
  <c r="A2639" i="20"/>
  <c r="I2639" i="20"/>
  <c r="B2639" i="20"/>
  <c r="J2639" i="20"/>
  <c r="C2639" i="20"/>
  <c r="D2639" i="20"/>
  <c r="E2639" i="20"/>
  <c r="F2639" i="20"/>
  <c r="G2639" i="20"/>
  <c r="H2639" i="20"/>
  <c r="C2638" i="20"/>
  <c r="D2638" i="20"/>
  <c r="E2638" i="20"/>
  <c r="F2638" i="20"/>
  <c r="G2638" i="20"/>
  <c r="H2638" i="20"/>
  <c r="A2638" i="20"/>
  <c r="I2638" i="20"/>
  <c r="B2638" i="20"/>
  <c r="J2638" i="20"/>
  <c r="G2628" i="20"/>
  <c r="H2628" i="20"/>
  <c r="A2628" i="20"/>
  <c r="I2628" i="20"/>
  <c r="B2628" i="20"/>
  <c r="J2628" i="20"/>
  <c r="C2628" i="20"/>
  <c r="D2628" i="20"/>
  <c r="E2628" i="20"/>
  <c r="F2628" i="20"/>
  <c r="E2617" i="20"/>
  <c r="F2617" i="20"/>
  <c r="G2617" i="20"/>
  <c r="H2617" i="20"/>
  <c r="A2617" i="20"/>
  <c r="I2617" i="20"/>
  <c r="B2617" i="20"/>
  <c r="J2617" i="20"/>
  <c r="C2617" i="20"/>
  <c r="D2617" i="20"/>
  <c r="B2638" i="11"/>
  <c r="R2638" i="11" s="1"/>
  <c r="A2607" i="20"/>
  <c r="I2607" i="20"/>
  <c r="B2607" i="20"/>
  <c r="J2607" i="20"/>
  <c r="C2607" i="20"/>
  <c r="D2607" i="20"/>
  <c r="E2607" i="20"/>
  <c r="F2607" i="20"/>
  <c r="G2607" i="20"/>
  <c r="H2607" i="20"/>
  <c r="C2606" i="20"/>
  <c r="D2606" i="20"/>
  <c r="E2606" i="20"/>
  <c r="F2606" i="20"/>
  <c r="G2606" i="20"/>
  <c r="H2606" i="20"/>
  <c r="A2606" i="20"/>
  <c r="I2606" i="20"/>
  <c r="B2606" i="20"/>
  <c r="J2606" i="20"/>
  <c r="H2597" i="20"/>
  <c r="A2597" i="20"/>
  <c r="I2597" i="20"/>
  <c r="C2597" i="20"/>
  <c r="D2597" i="20"/>
  <c r="B2597" i="20"/>
  <c r="E2597" i="20"/>
  <c r="F2597" i="20"/>
  <c r="G2597" i="20"/>
  <c r="J2597" i="20"/>
  <c r="B2588" i="20"/>
  <c r="J2588" i="20"/>
  <c r="C2588" i="20"/>
  <c r="D2588" i="20"/>
  <c r="E2588" i="20"/>
  <c r="F2588" i="20"/>
  <c r="G2588" i="20"/>
  <c r="A2588" i="20"/>
  <c r="H2588" i="20"/>
  <c r="I2588" i="20"/>
  <c r="B2608" i="11"/>
  <c r="R2608" i="11" s="1"/>
  <c r="H2577" i="20"/>
  <c r="A2577" i="20"/>
  <c r="I2577" i="20"/>
  <c r="B2577" i="20"/>
  <c r="J2577" i="20"/>
  <c r="C2577" i="20"/>
  <c r="D2577" i="20"/>
  <c r="E2577" i="20"/>
  <c r="F2577" i="20"/>
  <c r="G2577" i="20"/>
  <c r="D2567" i="20"/>
  <c r="E2567" i="20"/>
  <c r="F2567" i="20"/>
  <c r="G2567" i="20"/>
  <c r="H2567" i="20"/>
  <c r="A2567" i="20"/>
  <c r="I2567" i="20"/>
  <c r="B2567" i="20"/>
  <c r="C2567" i="20"/>
  <c r="J2567" i="20"/>
  <c r="F2566" i="20"/>
  <c r="G2566" i="20"/>
  <c r="H2566" i="20"/>
  <c r="A2566" i="20"/>
  <c r="I2566" i="20"/>
  <c r="B2566" i="20"/>
  <c r="J2566" i="20"/>
  <c r="C2566" i="20"/>
  <c r="D2566" i="20"/>
  <c r="E2566" i="20"/>
  <c r="B2587" i="11"/>
  <c r="R2587" i="11" s="1"/>
  <c r="B2556" i="20"/>
  <c r="J2556" i="20"/>
  <c r="C2556" i="20"/>
  <c r="D2556" i="20"/>
  <c r="E2556" i="20"/>
  <c r="F2556" i="20"/>
  <c r="G2556" i="20"/>
  <c r="A2556" i="20"/>
  <c r="H2556" i="20"/>
  <c r="I2556" i="20"/>
  <c r="H2545" i="20"/>
  <c r="A2545" i="20"/>
  <c r="I2545" i="20"/>
  <c r="B2545" i="20"/>
  <c r="J2545" i="20"/>
  <c r="C2545" i="20"/>
  <c r="D2545" i="20"/>
  <c r="E2545" i="20"/>
  <c r="F2545" i="20"/>
  <c r="G2545" i="20"/>
  <c r="B2566" i="11"/>
  <c r="R2566" i="11" s="1"/>
  <c r="D2535" i="20"/>
  <c r="E2535" i="20"/>
  <c r="F2535" i="20"/>
  <c r="G2535" i="20"/>
  <c r="H2535" i="20"/>
  <c r="A2535" i="20"/>
  <c r="I2535" i="20"/>
  <c r="B2535" i="20"/>
  <c r="J2535" i="20"/>
  <c r="C2535" i="20"/>
  <c r="B2556" i="11"/>
  <c r="R2556" i="11" s="1"/>
  <c r="H2525" i="20"/>
  <c r="A2525" i="20"/>
  <c r="I2525" i="20"/>
  <c r="B2525" i="20"/>
  <c r="J2525" i="20"/>
  <c r="C2525" i="20"/>
  <c r="D2525" i="20"/>
  <c r="E2525" i="20"/>
  <c r="F2525" i="20"/>
  <c r="G2525" i="20"/>
  <c r="B2547" i="11"/>
  <c r="R2547" i="11" s="1"/>
  <c r="B2516" i="20"/>
  <c r="J2516" i="20"/>
  <c r="C2516" i="20"/>
  <c r="D2516" i="20"/>
  <c r="E2516" i="20"/>
  <c r="F2516" i="20"/>
  <c r="G2516" i="20"/>
  <c r="H2516" i="20"/>
  <c r="A2516" i="20"/>
  <c r="I2516" i="20"/>
  <c r="B2539" i="11"/>
  <c r="R2539" i="11" s="1"/>
  <c r="B2508" i="20"/>
  <c r="J2508" i="20"/>
  <c r="C2508" i="20"/>
  <c r="D2508" i="20"/>
  <c r="E2508" i="20"/>
  <c r="F2508" i="20"/>
  <c r="G2508" i="20"/>
  <c r="H2508" i="20"/>
  <c r="A2508" i="20"/>
  <c r="I2508" i="20"/>
  <c r="B2530" i="11"/>
  <c r="R2530" i="11" s="1"/>
  <c r="D2499" i="20"/>
  <c r="E2499" i="20"/>
  <c r="F2499" i="20"/>
  <c r="G2499" i="20"/>
  <c r="H2499" i="20"/>
  <c r="A2499" i="20"/>
  <c r="I2499" i="20"/>
  <c r="B2499" i="20"/>
  <c r="J2499" i="20"/>
  <c r="C2499" i="20"/>
  <c r="F2498" i="20"/>
  <c r="G2498" i="20"/>
  <c r="H2498" i="20"/>
  <c r="A2498" i="20"/>
  <c r="I2498" i="20"/>
  <c r="B2498" i="20"/>
  <c r="J2498" i="20"/>
  <c r="C2498" i="20"/>
  <c r="D2498" i="20"/>
  <c r="E2498" i="20"/>
  <c r="F2490" i="20"/>
  <c r="G2490" i="20"/>
  <c r="H2490" i="20"/>
  <c r="A2490" i="20"/>
  <c r="I2490" i="20"/>
  <c r="B2490" i="20"/>
  <c r="J2490" i="20"/>
  <c r="C2490" i="20"/>
  <c r="D2490" i="20"/>
  <c r="E2490" i="20"/>
  <c r="B2480" i="20"/>
  <c r="J2480" i="20"/>
  <c r="C2480" i="20"/>
  <c r="D2480" i="20"/>
  <c r="E2480" i="20"/>
  <c r="F2480" i="20"/>
  <c r="G2480" i="20"/>
  <c r="H2480" i="20"/>
  <c r="I2480" i="20"/>
  <c r="A2480" i="20"/>
  <c r="B2500" i="11"/>
  <c r="R2500" i="11" s="1"/>
  <c r="H2469" i="20"/>
  <c r="A2469" i="20"/>
  <c r="I2469" i="20"/>
  <c r="B2469" i="20"/>
  <c r="J2469" i="20"/>
  <c r="C2469" i="20"/>
  <c r="D2469" i="20"/>
  <c r="E2469" i="20"/>
  <c r="F2469" i="20"/>
  <c r="G2469" i="20"/>
  <c r="D2451" i="20"/>
  <c r="E2451" i="20"/>
  <c r="F2451" i="20"/>
  <c r="G2451" i="20"/>
  <c r="H2451" i="20"/>
  <c r="A2451" i="20"/>
  <c r="I2451" i="20"/>
  <c r="B2451" i="20"/>
  <c r="J2451" i="20"/>
  <c r="C2451" i="20"/>
  <c r="F2450" i="20"/>
  <c r="G2450" i="20"/>
  <c r="H2450" i="20"/>
  <c r="A2450" i="20"/>
  <c r="I2450" i="20"/>
  <c r="B2450" i="20"/>
  <c r="J2450" i="20"/>
  <c r="C2450" i="20"/>
  <c r="D2450" i="20"/>
  <c r="E2450" i="20"/>
  <c r="B2474" i="11"/>
  <c r="R2474" i="11" s="1"/>
  <c r="D2443" i="20"/>
  <c r="E2443" i="20"/>
  <c r="F2443" i="20"/>
  <c r="G2443" i="20"/>
  <c r="H2443" i="20"/>
  <c r="A2443" i="20"/>
  <c r="I2443" i="20"/>
  <c r="B2443" i="20"/>
  <c r="J2443" i="20"/>
  <c r="C2443" i="20"/>
  <c r="F2442" i="20"/>
  <c r="G2442" i="20"/>
  <c r="H2442" i="20"/>
  <c r="A2442" i="20"/>
  <c r="I2442" i="20"/>
  <c r="B2442" i="20"/>
  <c r="J2442" i="20"/>
  <c r="C2442" i="20"/>
  <c r="D2442" i="20"/>
  <c r="E2442" i="20"/>
  <c r="H2433" i="20"/>
  <c r="A2433" i="20"/>
  <c r="I2433" i="20"/>
  <c r="B2433" i="20"/>
  <c r="J2433" i="20"/>
  <c r="C2433" i="20"/>
  <c r="D2433" i="20"/>
  <c r="E2433" i="20"/>
  <c r="F2433" i="20"/>
  <c r="G2433" i="20"/>
  <c r="H2425" i="20"/>
  <c r="A2425" i="20"/>
  <c r="I2425" i="20"/>
  <c r="B2425" i="20"/>
  <c r="J2425" i="20"/>
  <c r="C2425" i="20"/>
  <c r="D2425" i="20"/>
  <c r="E2425" i="20"/>
  <c r="F2425" i="20"/>
  <c r="G2425" i="20"/>
  <c r="D2415" i="20"/>
  <c r="E2415" i="20"/>
  <c r="F2415" i="20"/>
  <c r="G2415" i="20"/>
  <c r="H2415" i="20"/>
  <c r="A2415" i="20"/>
  <c r="I2415" i="20"/>
  <c r="B2415" i="20"/>
  <c r="J2415" i="20"/>
  <c r="C2415" i="20"/>
  <c r="F2414" i="20"/>
  <c r="G2414" i="20"/>
  <c r="H2414" i="20"/>
  <c r="A2414" i="20"/>
  <c r="I2414" i="20"/>
  <c r="B2414" i="20"/>
  <c r="J2414" i="20"/>
  <c r="C2414" i="20"/>
  <c r="D2414" i="20"/>
  <c r="E2414" i="20"/>
  <c r="B2404" i="20"/>
  <c r="J2404" i="20"/>
  <c r="C2404" i="20"/>
  <c r="D2404" i="20"/>
  <c r="E2404" i="20"/>
  <c r="F2404" i="20"/>
  <c r="G2404" i="20"/>
  <c r="H2404" i="20"/>
  <c r="A2404" i="20"/>
  <c r="I2404" i="20"/>
  <c r="B2427" i="11"/>
  <c r="R2427" i="11" s="1"/>
  <c r="F2396" i="20"/>
  <c r="G2396" i="20"/>
  <c r="H2396" i="20"/>
  <c r="B2396" i="20"/>
  <c r="J2396" i="20"/>
  <c r="D2396" i="20"/>
  <c r="E2396" i="20"/>
  <c r="I2396" i="20"/>
  <c r="A2396" i="20"/>
  <c r="C2396" i="20"/>
  <c r="D2385" i="20"/>
  <c r="E2385" i="20"/>
  <c r="F2385" i="20"/>
  <c r="H2385" i="20"/>
  <c r="B2385" i="20"/>
  <c r="C2385" i="20"/>
  <c r="G2385" i="20"/>
  <c r="I2385" i="20"/>
  <c r="J2385" i="20"/>
  <c r="A2385" i="20"/>
  <c r="C2377" i="20"/>
  <c r="D2377" i="20"/>
  <c r="E2377" i="20"/>
  <c r="F2377" i="20"/>
  <c r="G2377" i="20"/>
  <c r="H2377" i="20"/>
  <c r="A2377" i="20"/>
  <c r="B2377" i="20"/>
  <c r="I2377" i="20"/>
  <c r="J2377" i="20"/>
  <c r="B2398" i="11"/>
  <c r="R2398" i="11" s="1"/>
  <c r="G2367" i="20"/>
  <c r="H2367" i="20"/>
  <c r="A2367" i="20"/>
  <c r="I2367" i="20"/>
  <c r="B2367" i="20"/>
  <c r="J2367" i="20"/>
  <c r="C2367" i="20"/>
  <c r="D2367" i="20"/>
  <c r="E2367" i="20"/>
  <c r="F2367" i="20"/>
  <c r="G2359" i="20"/>
  <c r="H2359" i="20"/>
  <c r="A2359" i="20"/>
  <c r="I2359" i="20"/>
  <c r="B2359" i="20"/>
  <c r="J2359" i="20"/>
  <c r="C2359" i="20"/>
  <c r="D2359" i="20"/>
  <c r="E2359" i="20"/>
  <c r="F2359" i="20"/>
  <c r="A2358" i="20"/>
  <c r="I2358" i="20"/>
  <c r="B2358" i="20"/>
  <c r="J2358" i="20"/>
  <c r="C2358" i="20"/>
  <c r="D2358" i="20"/>
  <c r="E2358" i="20"/>
  <c r="F2358" i="20"/>
  <c r="G2358" i="20"/>
  <c r="H2358" i="20"/>
  <c r="E2348" i="20"/>
  <c r="F2348" i="20"/>
  <c r="G2348" i="20"/>
  <c r="H2348" i="20"/>
  <c r="A2348" i="20"/>
  <c r="I2348" i="20"/>
  <c r="B2348" i="20"/>
  <c r="J2348" i="20"/>
  <c r="C2348" i="20"/>
  <c r="D2348" i="20"/>
  <c r="B2368" i="11"/>
  <c r="R2368" i="11" s="1"/>
  <c r="C2337" i="20"/>
  <c r="D2337" i="20"/>
  <c r="E2337" i="20"/>
  <c r="F2337" i="20"/>
  <c r="G2337" i="20"/>
  <c r="H2337" i="20"/>
  <c r="I2337" i="20"/>
  <c r="J2337" i="20"/>
  <c r="A2337" i="20"/>
  <c r="B2337" i="20"/>
  <c r="C2329" i="20"/>
  <c r="D2329" i="20"/>
  <c r="E2329" i="20"/>
  <c r="F2329" i="20"/>
  <c r="G2329" i="20"/>
  <c r="H2329" i="20"/>
  <c r="A2329" i="20"/>
  <c r="B2329" i="20"/>
  <c r="I2329" i="20"/>
  <c r="J2329" i="20"/>
  <c r="C2309" i="20"/>
  <c r="D2309" i="20"/>
  <c r="E2309" i="20"/>
  <c r="F2309" i="20"/>
  <c r="G2309" i="20"/>
  <c r="H2309" i="20"/>
  <c r="A2309" i="20"/>
  <c r="B2309" i="20"/>
  <c r="I2309" i="20"/>
  <c r="J2309" i="20"/>
  <c r="E2300" i="20"/>
  <c r="F2300" i="20"/>
  <c r="G2300" i="20"/>
  <c r="H2300" i="20"/>
  <c r="A2300" i="20"/>
  <c r="I2300" i="20"/>
  <c r="B2300" i="20"/>
  <c r="J2300" i="20"/>
  <c r="C2300" i="20"/>
  <c r="D2300" i="20"/>
  <c r="B2320" i="11"/>
  <c r="R2320" i="11" s="1"/>
  <c r="C2289" i="20"/>
  <c r="D2289" i="20"/>
  <c r="E2289" i="20"/>
  <c r="F2289" i="20"/>
  <c r="G2289" i="20"/>
  <c r="H2289" i="20"/>
  <c r="I2289" i="20"/>
  <c r="J2289" i="20"/>
  <c r="A2289" i="20"/>
  <c r="B2289" i="20"/>
  <c r="G2279" i="20"/>
  <c r="H2279" i="20"/>
  <c r="A2279" i="20"/>
  <c r="I2279" i="20"/>
  <c r="B2279" i="20"/>
  <c r="J2279" i="20"/>
  <c r="C2279" i="20"/>
  <c r="D2279" i="20"/>
  <c r="E2279" i="20"/>
  <c r="F2279" i="20"/>
  <c r="A2278" i="20"/>
  <c r="I2278" i="20"/>
  <c r="B2278" i="20"/>
  <c r="J2278" i="20"/>
  <c r="C2278" i="20"/>
  <c r="D2278" i="20"/>
  <c r="E2278" i="20"/>
  <c r="F2278" i="20"/>
  <c r="G2278" i="20"/>
  <c r="H2278" i="20"/>
  <c r="B2299" i="11"/>
  <c r="R2299" i="11" s="1"/>
  <c r="E2268" i="20"/>
  <c r="F2268" i="20"/>
  <c r="G2268" i="20"/>
  <c r="H2268" i="20"/>
  <c r="A2268" i="20"/>
  <c r="I2268" i="20"/>
  <c r="B2268" i="20"/>
  <c r="J2268" i="20"/>
  <c r="C2268" i="20"/>
  <c r="D2268" i="20"/>
  <c r="C2257" i="20"/>
  <c r="D2257" i="20"/>
  <c r="E2257" i="20"/>
  <c r="F2257" i="20"/>
  <c r="G2257" i="20"/>
  <c r="H2257" i="20"/>
  <c r="I2257" i="20"/>
  <c r="J2257" i="20"/>
  <c r="A2257" i="20"/>
  <c r="B2257" i="20"/>
  <c r="B2278" i="11"/>
  <c r="R2278" i="11" s="1"/>
  <c r="G2247" i="20"/>
  <c r="H2247" i="20"/>
  <c r="A2247" i="20"/>
  <c r="I2247" i="20"/>
  <c r="B2247" i="20"/>
  <c r="J2247" i="20"/>
  <c r="C2247" i="20"/>
  <c r="D2247" i="20"/>
  <c r="E2247" i="20"/>
  <c r="F2247" i="20"/>
  <c r="A2246" i="20"/>
  <c r="I2246" i="20"/>
  <c r="B2246" i="20"/>
  <c r="J2246" i="20"/>
  <c r="C2246" i="20"/>
  <c r="D2246" i="20"/>
  <c r="E2246" i="20"/>
  <c r="F2246" i="20"/>
  <c r="G2246" i="20"/>
  <c r="H2246" i="20"/>
  <c r="E2236" i="20"/>
  <c r="F2236" i="20"/>
  <c r="G2236" i="20"/>
  <c r="H2236" i="20"/>
  <c r="A2236" i="20"/>
  <c r="I2236" i="20"/>
  <c r="B2236" i="20"/>
  <c r="J2236" i="20"/>
  <c r="C2236" i="20"/>
  <c r="D2236" i="20"/>
  <c r="B2256" i="11"/>
  <c r="R2256" i="11" s="1"/>
  <c r="C2225" i="20"/>
  <c r="D2225" i="20"/>
  <c r="E2225" i="20"/>
  <c r="F2225" i="20"/>
  <c r="G2225" i="20"/>
  <c r="H2225" i="20"/>
  <c r="I2225" i="20"/>
  <c r="J2225" i="20"/>
  <c r="A2225" i="20"/>
  <c r="B2225" i="20"/>
  <c r="G2215" i="20"/>
  <c r="H2215" i="20"/>
  <c r="A2215" i="20"/>
  <c r="I2215" i="20"/>
  <c r="B2215" i="20"/>
  <c r="J2215" i="20"/>
  <c r="C2215" i="20"/>
  <c r="D2215" i="20"/>
  <c r="E2215" i="20"/>
  <c r="F2215" i="20"/>
  <c r="A2214" i="20"/>
  <c r="I2214" i="20"/>
  <c r="B2214" i="20"/>
  <c r="J2214" i="20"/>
  <c r="C2214" i="20"/>
  <c r="D2214" i="20"/>
  <c r="E2214" i="20"/>
  <c r="F2214" i="20"/>
  <c r="G2214" i="20"/>
  <c r="H2214" i="20"/>
  <c r="B2235" i="11"/>
  <c r="R2235" i="11" s="1"/>
  <c r="E2204" i="20"/>
  <c r="F2204" i="20"/>
  <c r="G2204" i="20"/>
  <c r="H2204" i="20"/>
  <c r="A2204" i="20"/>
  <c r="I2204" i="20"/>
  <c r="B2204" i="20"/>
  <c r="J2204" i="20"/>
  <c r="C2204" i="20"/>
  <c r="D2204" i="20"/>
  <c r="C2193" i="20"/>
  <c r="D2193" i="20"/>
  <c r="E2193" i="20"/>
  <c r="F2193" i="20"/>
  <c r="G2193" i="20"/>
  <c r="H2193" i="20"/>
  <c r="I2193" i="20"/>
  <c r="J2193" i="20"/>
  <c r="A2193" i="20"/>
  <c r="B2193" i="20"/>
  <c r="B2214" i="11"/>
  <c r="R2214" i="11" s="1"/>
  <c r="G2183" i="20"/>
  <c r="H2183" i="20"/>
  <c r="A2183" i="20"/>
  <c r="I2183" i="20"/>
  <c r="B2183" i="20"/>
  <c r="J2183" i="20"/>
  <c r="C2183" i="20"/>
  <c r="D2183" i="20"/>
  <c r="E2183" i="20"/>
  <c r="F2183" i="20"/>
  <c r="C2173" i="20"/>
  <c r="D2173" i="20"/>
  <c r="E2173" i="20"/>
  <c r="F2173" i="20"/>
  <c r="G2173" i="20"/>
  <c r="H2173" i="20"/>
  <c r="A2173" i="20"/>
  <c r="B2173" i="20"/>
  <c r="I2173" i="20"/>
  <c r="J2173" i="20"/>
  <c r="A2163" i="20"/>
  <c r="I2163" i="20"/>
  <c r="C2163" i="20"/>
  <c r="D2163" i="20"/>
  <c r="E2163" i="20"/>
  <c r="F2163" i="20"/>
  <c r="H2163" i="20"/>
  <c r="B2163" i="20"/>
  <c r="G2163" i="20"/>
  <c r="J2163" i="20"/>
  <c r="C2162" i="20"/>
  <c r="E2162" i="20"/>
  <c r="F2162" i="20"/>
  <c r="G2162" i="20"/>
  <c r="H2162" i="20"/>
  <c r="B2162" i="20"/>
  <c r="J2162" i="20"/>
  <c r="I2162" i="20"/>
  <c r="A2162" i="20"/>
  <c r="D2162" i="20"/>
  <c r="G2152" i="20"/>
  <c r="A2152" i="20"/>
  <c r="I2152" i="20"/>
  <c r="B2152" i="20"/>
  <c r="J2152" i="20"/>
  <c r="C2152" i="20"/>
  <c r="D2152" i="20"/>
  <c r="F2152" i="20"/>
  <c r="E2152" i="20"/>
  <c r="H2152" i="20"/>
  <c r="E2141" i="20"/>
  <c r="G2141" i="20"/>
  <c r="H2141" i="20"/>
  <c r="A2141" i="20"/>
  <c r="I2141" i="20"/>
  <c r="B2141" i="20"/>
  <c r="J2141" i="20"/>
  <c r="D2141" i="20"/>
  <c r="C2141" i="20"/>
  <c r="F2141" i="20"/>
  <c r="A2131" i="20"/>
  <c r="I2131" i="20"/>
  <c r="C2131" i="20"/>
  <c r="D2131" i="20"/>
  <c r="E2131" i="20"/>
  <c r="F2131" i="20"/>
  <c r="H2131" i="20"/>
  <c r="B2131" i="20"/>
  <c r="G2131" i="20"/>
  <c r="J2131" i="20"/>
  <c r="C2130" i="20"/>
  <c r="E2130" i="20"/>
  <c r="F2130" i="20"/>
  <c r="G2130" i="20"/>
  <c r="H2130" i="20"/>
  <c r="B2130" i="20"/>
  <c r="J2130" i="20"/>
  <c r="I2130" i="20"/>
  <c r="A2130" i="20"/>
  <c r="D2130" i="20"/>
  <c r="G2120" i="20"/>
  <c r="A2120" i="20"/>
  <c r="I2120" i="20"/>
  <c r="B2120" i="20"/>
  <c r="J2120" i="20"/>
  <c r="C2120" i="20"/>
  <c r="D2120" i="20"/>
  <c r="F2120" i="20"/>
  <c r="E2120" i="20"/>
  <c r="H2120" i="20"/>
  <c r="E2109" i="20"/>
  <c r="G2109" i="20"/>
  <c r="H2109" i="20"/>
  <c r="A2109" i="20"/>
  <c r="I2109" i="20"/>
  <c r="B2109" i="20"/>
  <c r="J2109" i="20"/>
  <c r="D2109" i="20"/>
  <c r="C2109" i="20"/>
  <c r="F2109" i="20"/>
  <c r="A2099" i="20"/>
  <c r="I2099" i="20"/>
  <c r="C2099" i="20"/>
  <c r="D2099" i="20"/>
  <c r="E2099" i="20"/>
  <c r="F2099" i="20"/>
  <c r="H2099" i="20"/>
  <c r="B2099" i="20"/>
  <c r="G2099" i="20"/>
  <c r="J2099" i="20"/>
  <c r="C2098" i="20"/>
  <c r="E2098" i="20"/>
  <c r="F2098" i="20"/>
  <c r="G2098" i="20"/>
  <c r="H2098" i="20"/>
  <c r="B2098" i="20"/>
  <c r="J2098" i="20"/>
  <c r="I2098" i="20"/>
  <c r="A2098" i="20"/>
  <c r="D2098" i="20"/>
  <c r="G2088" i="20"/>
  <c r="A2088" i="20"/>
  <c r="I2088" i="20"/>
  <c r="B2088" i="20"/>
  <c r="J2088" i="20"/>
  <c r="C2088" i="20"/>
  <c r="D2088" i="20"/>
  <c r="F2088" i="20"/>
  <c r="E2088" i="20"/>
  <c r="H2088" i="20"/>
  <c r="E2077" i="20"/>
  <c r="F2077" i="20"/>
  <c r="G2077" i="20"/>
  <c r="H2077" i="20"/>
  <c r="A2077" i="20"/>
  <c r="I2077" i="20"/>
  <c r="B2077" i="20"/>
  <c r="J2077" i="20"/>
  <c r="D2077" i="20"/>
  <c r="C2077" i="20"/>
  <c r="A2067" i="20"/>
  <c r="I2067" i="20"/>
  <c r="B2067" i="20"/>
  <c r="J2067" i="20"/>
  <c r="C2067" i="20"/>
  <c r="D2067" i="20"/>
  <c r="E2067" i="20"/>
  <c r="F2067" i="20"/>
  <c r="H2067" i="20"/>
  <c r="G2067" i="20"/>
  <c r="C2066" i="20"/>
  <c r="D2066" i="20"/>
  <c r="E2066" i="20"/>
  <c r="F2066" i="20"/>
  <c r="G2066" i="20"/>
  <c r="H2066" i="20"/>
  <c r="B2066" i="20"/>
  <c r="J2066" i="20"/>
  <c r="A2066" i="20"/>
  <c r="I2066" i="20"/>
  <c r="G2056" i="20"/>
  <c r="H2056" i="20"/>
  <c r="A2056" i="20"/>
  <c r="I2056" i="20"/>
  <c r="B2056" i="20"/>
  <c r="J2056" i="20"/>
  <c r="C2056" i="20"/>
  <c r="D2056" i="20"/>
  <c r="F2056" i="20"/>
  <c r="E2056" i="20"/>
  <c r="E2045" i="20"/>
  <c r="F2045" i="20"/>
  <c r="G2045" i="20"/>
  <c r="H2045" i="20"/>
  <c r="A2045" i="20"/>
  <c r="I2045" i="20"/>
  <c r="B2045" i="20"/>
  <c r="J2045" i="20"/>
  <c r="D2045" i="20"/>
  <c r="C2045" i="20"/>
  <c r="A2035" i="20"/>
  <c r="I2035" i="20"/>
  <c r="B2035" i="20"/>
  <c r="J2035" i="20"/>
  <c r="C2035" i="20"/>
  <c r="D2035" i="20"/>
  <c r="E2035" i="20"/>
  <c r="F2035" i="20"/>
  <c r="H2035" i="20"/>
  <c r="G2035" i="20"/>
  <c r="C2034" i="20"/>
  <c r="D2034" i="20"/>
  <c r="E2034" i="20"/>
  <c r="F2034" i="20"/>
  <c r="G2034" i="20"/>
  <c r="H2034" i="20"/>
  <c r="B2034" i="20"/>
  <c r="J2034" i="20"/>
  <c r="A2034" i="20"/>
  <c r="I2034" i="20"/>
  <c r="G2024" i="20"/>
  <c r="H2024" i="20"/>
  <c r="A2024" i="20"/>
  <c r="I2024" i="20"/>
  <c r="B2024" i="20"/>
  <c r="J2024" i="20"/>
  <c r="C2024" i="20"/>
  <c r="D2024" i="20"/>
  <c r="F2024" i="20"/>
  <c r="E2024" i="20"/>
  <c r="E2013" i="20"/>
  <c r="F2013" i="20"/>
  <c r="G2013" i="20"/>
  <c r="H2013" i="20"/>
  <c r="A2013" i="20"/>
  <c r="I2013" i="20"/>
  <c r="B2013" i="20"/>
  <c r="J2013" i="20"/>
  <c r="D2013" i="20"/>
  <c r="C2013" i="20"/>
  <c r="A2003" i="20"/>
  <c r="I2003" i="20"/>
  <c r="B2003" i="20"/>
  <c r="J2003" i="20"/>
  <c r="C2003" i="20"/>
  <c r="D2003" i="20"/>
  <c r="E2003" i="20"/>
  <c r="F2003" i="20"/>
  <c r="H2003" i="20"/>
  <c r="G2003" i="20"/>
  <c r="C2002" i="20"/>
  <c r="D2002" i="20"/>
  <c r="E2002" i="20"/>
  <c r="F2002" i="20"/>
  <c r="G2002" i="20"/>
  <c r="H2002" i="20"/>
  <c r="B2002" i="20"/>
  <c r="J2002" i="20"/>
  <c r="A2002" i="20"/>
  <c r="I2002" i="20"/>
  <c r="G1992" i="20"/>
  <c r="H1992" i="20"/>
  <c r="A1992" i="20"/>
  <c r="I1992" i="20"/>
  <c r="B1992" i="20"/>
  <c r="J1992" i="20"/>
  <c r="C1992" i="20"/>
  <c r="D1992" i="20"/>
  <c r="F1992" i="20"/>
  <c r="E1992" i="20"/>
  <c r="E1981" i="20"/>
  <c r="F1981" i="20"/>
  <c r="G1981" i="20"/>
  <c r="H1981" i="20"/>
  <c r="A1981" i="20"/>
  <c r="I1981" i="20"/>
  <c r="B1981" i="20"/>
  <c r="J1981" i="20"/>
  <c r="D1981" i="20"/>
  <c r="C1981" i="20"/>
  <c r="A1971" i="20"/>
  <c r="I1971" i="20"/>
  <c r="B1971" i="20"/>
  <c r="J1971" i="20"/>
  <c r="C1971" i="20"/>
  <c r="D1971" i="20"/>
  <c r="E1971" i="20"/>
  <c r="F1971" i="20"/>
  <c r="H1971" i="20"/>
  <c r="G1971" i="20"/>
  <c r="C1970" i="20"/>
  <c r="D1970" i="20"/>
  <c r="E1970" i="20"/>
  <c r="F1970" i="20"/>
  <c r="G1970" i="20"/>
  <c r="H1970" i="20"/>
  <c r="B1970" i="20"/>
  <c r="J1970" i="20"/>
  <c r="A1970" i="20"/>
  <c r="I1970" i="20"/>
  <c r="G1960" i="20"/>
  <c r="H1960" i="20"/>
  <c r="A1960" i="20"/>
  <c r="I1960" i="20"/>
  <c r="B1960" i="20"/>
  <c r="J1960" i="20"/>
  <c r="C1960" i="20"/>
  <c r="D1960" i="20"/>
  <c r="F1960" i="20"/>
  <c r="E1960" i="20"/>
  <c r="E1949" i="20"/>
  <c r="F1949" i="20"/>
  <c r="G1949" i="20"/>
  <c r="H1949" i="20"/>
  <c r="A1949" i="20"/>
  <c r="I1949" i="20"/>
  <c r="B1949" i="20"/>
  <c r="J1949" i="20"/>
  <c r="D1949" i="20"/>
  <c r="C1949" i="20"/>
  <c r="A1939" i="20"/>
  <c r="I1939" i="20"/>
  <c r="B1939" i="20"/>
  <c r="J1939" i="20"/>
  <c r="C1939" i="20"/>
  <c r="D1939" i="20"/>
  <c r="E1939" i="20"/>
  <c r="F1939" i="20"/>
  <c r="H1939" i="20"/>
  <c r="G1939" i="20"/>
  <c r="C1938" i="20"/>
  <c r="D1938" i="20"/>
  <c r="E1938" i="20"/>
  <c r="F1938" i="20"/>
  <c r="G1938" i="20"/>
  <c r="H1938" i="20"/>
  <c r="B1938" i="20"/>
  <c r="J1938" i="20"/>
  <c r="A1938" i="20"/>
  <c r="I1938" i="20"/>
  <c r="B1959" i="11"/>
  <c r="R1959" i="11" s="1"/>
  <c r="C1928" i="20"/>
  <c r="D1928" i="20"/>
  <c r="E1928" i="20"/>
  <c r="F1928" i="20"/>
  <c r="G1928" i="20"/>
  <c r="H1928" i="20"/>
  <c r="A1928" i="20"/>
  <c r="B1928" i="20"/>
  <c r="I1928" i="20"/>
  <c r="J1928" i="20"/>
  <c r="A1917" i="20"/>
  <c r="I1917" i="20"/>
  <c r="B1917" i="20"/>
  <c r="J1917" i="20"/>
  <c r="C1917" i="20"/>
  <c r="D1917" i="20"/>
  <c r="E1917" i="20"/>
  <c r="F1917" i="20"/>
  <c r="G1917" i="20"/>
  <c r="H1917" i="20"/>
  <c r="E1907" i="20"/>
  <c r="F1907" i="20"/>
  <c r="G1907" i="20"/>
  <c r="H1907" i="20"/>
  <c r="A1907" i="20"/>
  <c r="I1907" i="20"/>
  <c r="B1907" i="20"/>
  <c r="J1907" i="20"/>
  <c r="D1907" i="20"/>
  <c r="C1907" i="20"/>
  <c r="G1906" i="20"/>
  <c r="H1906" i="20"/>
  <c r="A1906" i="20"/>
  <c r="I1906" i="20"/>
  <c r="B1906" i="20"/>
  <c r="J1906" i="20"/>
  <c r="C1906" i="20"/>
  <c r="D1906" i="20"/>
  <c r="E1906" i="20"/>
  <c r="F1906" i="20"/>
  <c r="C1896" i="20"/>
  <c r="D1896" i="20"/>
  <c r="E1896" i="20"/>
  <c r="F1896" i="20"/>
  <c r="G1896" i="20"/>
  <c r="H1896" i="20"/>
  <c r="A1896" i="20"/>
  <c r="B1896" i="20"/>
  <c r="I1896" i="20"/>
  <c r="J1896" i="20"/>
  <c r="A1885" i="20"/>
  <c r="I1885" i="20"/>
  <c r="B1885" i="20"/>
  <c r="J1885" i="20"/>
  <c r="C1885" i="20"/>
  <c r="D1885" i="20"/>
  <c r="E1885" i="20"/>
  <c r="F1885" i="20"/>
  <c r="H1885" i="20"/>
  <c r="G1885" i="20"/>
  <c r="E1875" i="20"/>
  <c r="F1875" i="20"/>
  <c r="G1875" i="20"/>
  <c r="H1875" i="20"/>
  <c r="A1875" i="20"/>
  <c r="I1875" i="20"/>
  <c r="B1875" i="20"/>
  <c r="J1875" i="20"/>
  <c r="D1875" i="20"/>
  <c r="C1875" i="20"/>
  <c r="G1874" i="20"/>
  <c r="H1874" i="20"/>
  <c r="A1874" i="20"/>
  <c r="I1874" i="20"/>
  <c r="B1874" i="20"/>
  <c r="J1874" i="20"/>
  <c r="C1874" i="20"/>
  <c r="D1874" i="20"/>
  <c r="F1874" i="20"/>
  <c r="E1874" i="20"/>
  <c r="C1864" i="20"/>
  <c r="D1864" i="20"/>
  <c r="E1864" i="20"/>
  <c r="F1864" i="20"/>
  <c r="G1864" i="20"/>
  <c r="H1864" i="20"/>
  <c r="B1864" i="20"/>
  <c r="J1864" i="20"/>
  <c r="I1864" i="20"/>
  <c r="A1864" i="20"/>
  <c r="A1853" i="20"/>
  <c r="I1853" i="20"/>
  <c r="B1853" i="20"/>
  <c r="J1853" i="20"/>
  <c r="C1853" i="20"/>
  <c r="D1853" i="20"/>
  <c r="E1853" i="20"/>
  <c r="F1853" i="20"/>
  <c r="H1853" i="20"/>
  <c r="G1853" i="20"/>
  <c r="B1876" i="11"/>
  <c r="R1876" i="11" s="1"/>
  <c r="A1845" i="20"/>
  <c r="I1845" i="20"/>
  <c r="B1845" i="20"/>
  <c r="J1845" i="20"/>
  <c r="C1845" i="20"/>
  <c r="D1845" i="20"/>
  <c r="E1845" i="20"/>
  <c r="F1845" i="20"/>
  <c r="H1845" i="20"/>
  <c r="G1845" i="20"/>
  <c r="A1837" i="20"/>
  <c r="I1837" i="20"/>
  <c r="B1837" i="20"/>
  <c r="J1837" i="20"/>
  <c r="C1837" i="20"/>
  <c r="D1837" i="20"/>
  <c r="E1837" i="20"/>
  <c r="F1837" i="20"/>
  <c r="H1837" i="20"/>
  <c r="G1837" i="20"/>
  <c r="A1829" i="20"/>
  <c r="I1829" i="20"/>
  <c r="B1829" i="20"/>
  <c r="J1829" i="20"/>
  <c r="C1829" i="20"/>
  <c r="D1829" i="20"/>
  <c r="E1829" i="20"/>
  <c r="F1829" i="20"/>
  <c r="H1829" i="20"/>
  <c r="G1829" i="20"/>
  <c r="A1821" i="20"/>
  <c r="I1821" i="20"/>
  <c r="B1821" i="20"/>
  <c r="J1821" i="20"/>
  <c r="C1821" i="20"/>
  <c r="D1821" i="20"/>
  <c r="E1821" i="20"/>
  <c r="F1821" i="20"/>
  <c r="H1821" i="20"/>
  <c r="G1821" i="20"/>
  <c r="A1813" i="20"/>
  <c r="I1813" i="20"/>
  <c r="B1813" i="20"/>
  <c r="J1813" i="20"/>
  <c r="C1813" i="20"/>
  <c r="D1813" i="20"/>
  <c r="E1813" i="20"/>
  <c r="F1813" i="20"/>
  <c r="H1813" i="20"/>
  <c r="G1813" i="20"/>
  <c r="A1805" i="20"/>
  <c r="I1805" i="20"/>
  <c r="B1805" i="20"/>
  <c r="J1805" i="20"/>
  <c r="C1805" i="20"/>
  <c r="D1805" i="20"/>
  <c r="E1805" i="20"/>
  <c r="F1805" i="20"/>
  <c r="H1805" i="20"/>
  <c r="G1805" i="20"/>
  <c r="A1797" i="20"/>
  <c r="I1797" i="20"/>
  <c r="B1797" i="20"/>
  <c r="J1797" i="20"/>
  <c r="C1797" i="20"/>
  <c r="D1797" i="20"/>
  <c r="E1797" i="20"/>
  <c r="F1797" i="20"/>
  <c r="H1797" i="20"/>
  <c r="G1797" i="20"/>
  <c r="A1789" i="20"/>
  <c r="I1789" i="20"/>
  <c r="B1789" i="20"/>
  <c r="J1789" i="20"/>
  <c r="C1789" i="20"/>
  <c r="D1789" i="20"/>
  <c r="E1789" i="20"/>
  <c r="F1789" i="20"/>
  <c r="H1789" i="20"/>
  <c r="G1789" i="20"/>
  <c r="B1812" i="11"/>
  <c r="R1812" i="11" s="1"/>
  <c r="A1781" i="20"/>
  <c r="I1781" i="20"/>
  <c r="B1781" i="20"/>
  <c r="J1781" i="20"/>
  <c r="C1781" i="20"/>
  <c r="D1781" i="20"/>
  <c r="E1781" i="20"/>
  <c r="F1781" i="20"/>
  <c r="H1781" i="20"/>
  <c r="G1781" i="20"/>
  <c r="A1773" i="20"/>
  <c r="I1773" i="20"/>
  <c r="B1773" i="20"/>
  <c r="J1773" i="20"/>
  <c r="C1773" i="20"/>
  <c r="D1773" i="20"/>
  <c r="E1773" i="20"/>
  <c r="F1773" i="20"/>
  <c r="H1773" i="20"/>
  <c r="G1773" i="20"/>
  <c r="A1765" i="20"/>
  <c r="I1765" i="20"/>
  <c r="B1765" i="20"/>
  <c r="J1765" i="20"/>
  <c r="C1765" i="20"/>
  <c r="D1765" i="20"/>
  <c r="E1765" i="20"/>
  <c r="F1765" i="20"/>
  <c r="H1765" i="20"/>
  <c r="G1765" i="20"/>
  <c r="A1757" i="20"/>
  <c r="I1757" i="20"/>
  <c r="B1757" i="20"/>
  <c r="J1757" i="20"/>
  <c r="C1757" i="20"/>
  <c r="D1757" i="20"/>
  <c r="E1757" i="20"/>
  <c r="F1757" i="20"/>
  <c r="H1757" i="20"/>
  <c r="G1757" i="20"/>
  <c r="A1749" i="20"/>
  <c r="I1749" i="20"/>
  <c r="B1749" i="20"/>
  <c r="J1749" i="20"/>
  <c r="C1749" i="20"/>
  <c r="D1749" i="20"/>
  <c r="E1749" i="20"/>
  <c r="F1749" i="20"/>
  <c r="H1749" i="20"/>
  <c r="G1749" i="20"/>
  <c r="A1741" i="20"/>
  <c r="I1741" i="20"/>
  <c r="B1741" i="20"/>
  <c r="J1741" i="20"/>
  <c r="C1741" i="20"/>
  <c r="D1741" i="20"/>
  <c r="E1741" i="20"/>
  <c r="F1741" i="20"/>
  <c r="H1741" i="20"/>
  <c r="G1741" i="20"/>
  <c r="A1733" i="20"/>
  <c r="I1733" i="20"/>
  <c r="B1733" i="20"/>
  <c r="J1733" i="20"/>
  <c r="C1733" i="20"/>
  <c r="D1733" i="20"/>
  <c r="E1733" i="20"/>
  <c r="F1733" i="20"/>
  <c r="H1733" i="20"/>
  <c r="G1733" i="20"/>
  <c r="A1725" i="20"/>
  <c r="I1725" i="20"/>
  <c r="B1725" i="20"/>
  <c r="J1725" i="20"/>
  <c r="C1725" i="20"/>
  <c r="D1725" i="20"/>
  <c r="E1725" i="20"/>
  <c r="F1725" i="20"/>
  <c r="H1725" i="20"/>
  <c r="G1725" i="20"/>
  <c r="B1748" i="11"/>
  <c r="R1748" i="11" s="1"/>
  <c r="A1717" i="20"/>
  <c r="I1717" i="20"/>
  <c r="B1717" i="20"/>
  <c r="J1717" i="20"/>
  <c r="C1717" i="20"/>
  <c r="D1717" i="20"/>
  <c r="E1717" i="20"/>
  <c r="F1717" i="20"/>
  <c r="H1717" i="20"/>
  <c r="G1717" i="20"/>
  <c r="F1709" i="20"/>
  <c r="G1709" i="20"/>
  <c r="H1709" i="20"/>
  <c r="A1709" i="20"/>
  <c r="B1709" i="20"/>
  <c r="J1709" i="20"/>
  <c r="E1709" i="20"/>
  <c r="I1709" i="20"/>
  <c r="D1709" i="20"/>
  <c r="C1709" i="20"/>
  <c r="F1701" i="20"/>
  <c r="G1701" i="20"/>
  <c r="H1701" i="20"/>
  <c r="A1701" i="20"/>
  <c r="I1701" i="20"/>
  <c r="B1701" i="20"/>
  <c r="J1701" i="20"/>
  <c r="C1701" i="20"/>
  <c r="D1701" i="20"/>
  <c r="E1701" i="20"/>
  <c r="F1693" i="20"/>
  <c r="G1693" i="20"/>
  <c r="H1693" i="20"/>
  <c r="A1693" i="20"/>
  <c r="I1693" i="20"/>
  <c r="B1693" i="20"/>
  <c r="J1693" i="20"/>
  <c r="C1693" i="20"/>
  <c r="E1693" i="20"/>
  <c r="D1693" i="20"/>
  <c r="F1685" i="20"/>
  <c r="G1685" i="20"/>
  <c r="H1685" i="20"/>
  <c r="A1685" i="20"/>
  <c r="I1685" i="20"/>
  <c r="B1685" i="20"/>
  <c r="J1685" i="20"/>
  <c r="C1685" i="20"/>
  <c r="D1685" i="20"/>
  <c r="E1685" i="20"/>
  <c r="F1677" i="20"/>
  <c r="G1677" i="20"/>
  <c r="H1677" i="20"/>
  <c r="A1677" i="20"/>
  <c r="I1677" i="20"/>
  <c r="B1677" i="20"/>
  <c r="J1677" i="20"/>
  <c r="C1677" i="20"/>
  <c r="E1677" i="20"/>
  <c r="D1677" i="20"/>
  <c r="F1669" i="20"/>
  <c r="G1669" i="20"/>
  <c r="H1669" i="20"/>
  <c r="A1669" i="20"/>
  <c r="I1669" i="20"/>
  <c r="B1669" i="20"/>
  <c r="J1669" i="20"/>
  <c r="C1669" i="20"/>
  <c r="D1669" i="20"/>
  <c r="E1669" i="20"/>
  <c r="F1661" i="20"/>
  <c r="G1661" i="20"/>
  <c r="H1661" i="20"/>
  <c r="A1661" i="20"/>
  <c r="I1661" i="20"/>
  <c r="B1661" i="20"/>
  <c r="J1661" i="20"/>
  <c r="C1661" i="20"/>
  <c r="E1661" i="20"/>
  <c r="D1661" i="20"/>
  <c r="B1684" i="11"/>
  <c r="R1684" i="11" s="1"/>
  <c r="F1653" i="20"/>
  <c r="G1653" i="20"/>
  <c r="H1653" i="20"/>
  <c r="A1653" i="20"/>
  <c r="I1653" i="20"/>
  <c r="B1653" i="20"/>
  <c r="J1653" i="20"/>
  <c r="C1653" i="20"/>
  <c r="D1653" i="20"/>
  <c r="E1653" i="20"/>
  <c r="F1645" i="20"/>
  <c r="G1645" i="20"/>
  <c r="H1645" i="20"/>
  <c r="A1645" i="20"/>
  <c r="I1645" i="20"/>
  <c r="B1645" i="20"/>
  <c r="J1645" i="20"/>
  <c r="C1645" i="20"/>
  <c r="E1645" i="20"/>
  <c r="D1645" i="20"/>
  <c r="F1637" i="20"/>
  <c r="G1637" i="20"/>
  <c r="H1637" i="20"/>
  <c r="A1637" i="20"/>
  <c r="I1637" i="20"/>
  <c r="B1637" i="20"/>
  <c r="J1637" i="20"/>
  <c r="C1637" i="20"/>
  <c r="D1637" i="20"/>
  <c r="E1637" i="20"/>
  <c r="F1629" i="20"/>
  <c r="G1629" i="20"/>
  <c r="H1629" i="20"/>
  <c r="A1629" i="20"/>
  <c r="I1629" i="20"/>
  <c r="B1629" i="20"/>
  <c r="J1629" i="20"/>
  <c r="C1629" i="20"/>
  <c r="E1629" i="20"/>
  <c r="D1629" i="20"/>
  <c r="F1621" i="20"/>
  <c r="G1621" i="20"/>
  <c r="H1621" i="20"/>
  <c r="A1621" i="20"/>
  <c r="I1621" i="20"/>
  <c r="B1621" i="20"/>
  <c r="J1621" i="20"/>
  <c r="C1621" i="20"/>
  <c r="E1621" i="20"/>
  <c r="D1621" i="20"/>
  <c r="F1613" i="20"/>
  <c r="G1613" i="20"/>
  <c r="H1613" i="20"/>
  <c r="A1613" i="20"/>
  <c r="I1613" i="20"/>
  <c r="B1613" i="20"/>
  <c r="J1613" i="20"/>
  <c r="C1613" i="20"/>
  <c r="E1613" i="20"/>
  <c r="D1613" i="20"/>
  <c r="F1605" i="20"/>
  <c r="G1605" i="20"/>
  <c r="H1605" i="20"/>
  <c r="A1605" i="20"/>
  <c r="I1605" i="20"/>
  <c r="B1605" i="20"/>
  <c r="J1605" i="20"/>
  <c r="C1605" i="20"/>
  <c r="E1605" i="20"/>
  <c r="D1605" i="20"/>
  <c r="F1597" i="20"/>
  <c r="G1597" i="20"/>
  <c r="H1597" i="20"/>
  <c r="A1597" i="20"/>
  <c r="I1597" i="20"/>
  <c r="B1597" i="20"/>
  <c r="J1597" i="20"/>
  <c r="C1597" i="20"/>
  <c r="E1597" i="20"/>
  <c r="D1597" i="20"/>
  <c r="B1620" i="11"/>
  <c r="R1620" i="11" s="1"/>
  <c r="F1589" i="20"/>
  <c r="G1589" i="20"/>
  <c r="H1589" i="20"/>
  <c r="A1589" i="20"/>
  <c r="I1589" i="20"/>
  <c r="B1589" i="20"/>
  <c r="J1589" i="20"/>
  <c r="C1589" i="20"/>
  <c r="E1589" i="20"/>
  <c r="D1589" i="20"/>
  <c r="F1581" i="20"/>
  <c r="G1581" i="20"/>
  <c r="H1581" i="20"/>
  <c r="A1581" i="20"/>
  <c r="I1581" i="20"/>
  <c r="B1581" i="20"/>
  <c r="J1581" i="20"/>
  <c r="C1581" i="20"/>
  <c r="E1581" i="20"/>
  <c r="D1581" i="20"/>
  <c r="F1573" i="20"/>
  <c r="G1573" i="20"/>
  <c r="H1573" i="20"/>
  <c r="A1573" i="20"/>
  <c r="I1573" i="20"/>
  <c r="B1573" i="20"/>
  <c r="J1573" i="20"/>
  <c r="C1573" i="20"/>
  <c r="E1573" i="20"/>
  <c r="D1573" i="20"/>
  <c r="F1565" i="20"/>
  <c r="G1565" i="20"/>
  <c r="H1565" i="20"/>
  <c r="A1565" i="20"/>
  <c r="I1565" i="20"/>
  <c r="B1565" i="20"/>
  <c r="J1565" i="20"/>
  <c r="C1565" i="20"/>
  <c r="E1565" i="20"/>
  <c r="D1565" i="20"/>
  <c r="F1557" i="20"/>
  <c r="G1557" i="20"/>
  <c r="H1557" i="20"/>
  <c r="A1557" i="20"/>
  <c r="I1557" i="20"/>
  <c r="B1557" i="20"/>
  <c r="J1557" i="20"/>
  <c r="C1557" i="20"/>
  <c r="E1557" i="20"/>
  <c r="D1557" i="20"/>
  <c r="F1549" i="20"/>
  <c r="G1549" i="20"/>
  <c r="H1549" i="20"/>
  <c r="A1549" i="20"/>
  <c r="I1549" i="20"/>
  <c r="B1549" i="20"/>
  <c r="J1549" i="20"/>
  <c r="C1549" i="20"/>
  <c r="E1549" i="20"/>
  <c r="D1549" i="20"/>
  <c r="F1541" i="20"/>
  <c r="G1541" i="20"/>
  <c r="H1541" i="20"/>
  <c r="A1541" i="20"/>
  <c r="I1541" i="20"/>
  <c r="B1541" i="20"/>
  <c r="J1541" i="20"/>
  <c r="C1541" i="20"/>
  <c r="E1541" i="20"/>
  <c r="D1541" i="20"/>
  <c r="F1533" i="20"/>
  <c r="G1533" i="20"/>
  <c r="H1533" i="20"/>
  <c r="A1533" i="20"/>
  <c r="I1533" i="20"/>
  <c r="B1533" i="20"/>
  <c r="J1533" i="20"/>
  <c r="C1533" i="20"/>
  <c r="E1533" i="20"/>
  <c r="D1533" i="20"/>
  <c r="B1556" i="11"/>
  <c r="R1556" i="11" s="1"/>
  <c r="F1525" i="20"/>
  <c r="G1525" i="20"/>
  <c r="H1525" i="20"/>
  <c r="A1525" i="20"/>
  <c r="I1525" i="20"/>
  <c r="B1525" i="20"/>
  <c r="J1525" i="20"/>
  <c r="C1525" i="20"/>
  <c r="E1525" i="20"/>
  <c r="D1525" i="20"/>
  <c r="F1517" i="20"/>
  <c r="G1517" i="20"/>
  <c r="H1517" i="20"/>
  <c r="A1517" i="20"/>
  <c r="I1517" i="20"/>
  <c r="B1517" i="20"/>
  <c r="J1517" i="20"/>
  <c r="C1517" i="20"/>
  <c r="E1517" i="20"/>
  <c r="D1517" i="20"/>
  <c r="F1509" i="20"/>
  <c r="G1509" i="20"/>
  <c r="H1509" i="20"/>
  <c r="A1509" i="20"/>
  <c r="I1509" i="20"/>
  <c r="B1509" i="20"/>
  <c r="J1509" i="20"/>
  <c r="C1509" i="20"/>
  <c r="E1509" i="20"/>
  <c r="D1509" i="20"/>
  <c r="F1501" i="20"/>
  <c r="G1501" i="20"/>
  <c r="H1501" i="20"/>
  <c r="A1501" i="20"/>
  <c r="I1501" i="20"/>
  <c r="B1501" i="20"/>
  <c r="J1501" i="20"/>
  <c r="C1501" i="20"/>
  <c r="E1501" i="20"/>
  <c r="D1501" i="20"/>
  <c r="F1493" i="20"/>
  <c r="G1493" i="20"/>
  <c r="H1493" i="20"/>
  <c r="A1493" i="20"/>
  <c r="I1493" i="20"/>
  <c r="B1493" i="20"/>
  <c r="J1493" i="20"/>
  <c r="C1493" i="20"/>
  <c r="E1493" i="20"/>
  <c r="D1493" i="20"/>
  <c r="F1485" i="20"/>
  <c r="G1485" i="20"/>
  <c r="H1485" i="20"/>
  <c r="A1485" i="20"/>
  <c r="I1485" i="20"/>
  <c r="B1485" i="20"/>
  <c r="J1485" i="20"/>
  <c r="C1485" i="20"/>
  <c r="E1485" i="20"/>
  <c r="D1485" i="20"/>
  <c r="F1477" i="20"/>
  <c r="G1477" i="20"/>
  <c r="H1477" i="20"/>
  <c r="A1477" i="20"/>
  <c r="I1477" i="20"/>
  <c r="B1477" i="20"/>
  <c r="J1477" i="20"/>
  <c r="C1477" i="20"/>
  <c r="E1477" i="20"/>
  <c r="D1477" i="20"/>
  <c r="G1469" i="20"/>
  <c r="H1469" i="20"/>
  <c r="A1469" i="20"/>
  <c r="I1469" i="20"/>
  <c r="C1469" i="20"/>
  <c r="E1469" i="20"/>
  <c r="B1469" i="20"/>
  <c r="D1469" i="20"/>
  <c r="F1469" i="20"/>
  <c r="J1469" i="20"/>
  <c r="B1492" i="11"/>
  <c r="R1492" i="11" s="1"/>
  <c r="G1461" i="20"/>
  <c r="H1461" i="20"/>
  <c r="A1461" i="20"/>
  <c r="I1461" i="20"/>
  <c r="C1461" i="20"/>
  <c r="E1461" i="20"/>
  <c r="J1461" i="20"/>
  <c r="B1461" i="20"/>
  <c r="F1461" i="20"/>
  <c r="D1461" i="20"/>
  <c r="F1453" i="20"/>
  <c r="G1453" i="20"/>
  <c r="H1453" i="20"/>
  <c r="A1453" i="20"/>
  <c r="I1453" i="20"/>
  <c r="B1453" i="20"/>
  <c r="J1453" i="20"/>
  <c r="C1453" i="20"/>
  <c r="E1453" i="20"/>
  <c r="D1453" i="20"/>
  <c r="F1445" i="20"/>
  <c r="G1445" i="20"/>
  <c r="H1445" i="20"/>
  <c r="A1445" i="20"/>
  <c r="I1445" i="20"/>
  <c r="B1445" i="20"/>
  <c r="J1445" i="20"/>
  <c r="C1445" i="20"/>
  <c r="E1445" i="20"/>
  <c r="D1445" i="20"/>
  <c r="F1437" i="20"/>
  <c r="G1437" i="20"/>
  <c r="H1437" i="20"/>
  <c r="A1437" i="20"/>
  <c r="I1437" i="20"/>
  <c r="B1437" i="20"/>
  <c r="J1437" i="20"/>
  <c r="C1437" i="20"/>
  <c r="E1437" i="20"/>
  <c r="D1437" i="20"/>
  <c r="F1429" i="20"/>
  <c r="G1429" i="20"/>
  <c r="H1429" i="20"/>
  <c r="A1429" i="20"/>
  <c r="I1429" i="20"/>
  <c r="B1429" i="20"/>
  <c r="J1429" i="20"/>
  <c r="C1429" i="20"/>
  <c r="E1429" i="20"/>
  <c r="D1429" i="20"/>
  <c r="F1421" i="20"/>
  <c r="G1421" i="20"/>
  <c r="H1421" i="20"/>
  <c r="A1421" i="20"/>
  <c r="I1421" i="20"/>
  <c r="B1421" i="20"/>
  <c r="J1421" i="20"/>
  <c r="C1421" i="20"/>
  <c r="E1421" i="20"/>
  <c r="D1421" i="20"/>
  <c r="F1413" i="20"/>
  <c r="G1413" i="20"/>
  <c r="H1413" i="20"/>
  <c r="A1413" i="20"/>
  <c r="I1413" i="20"/>
  <c r="B1413" i="20"/>
  <c r="J1413" i="20"/>
  <c r="C1413" i="20"/>
  <c r="E1413" i="20"/>
  <c r="D1413" i="20"/>
  <c r="F1405" i="20"/>
  <c r="G1405" i="20"/>
  <c r="H1405" i="20"/>
  <c r="A1405" i="20"/>
  <c r="I1405" i="20"/>
  <c r="B1405" i="20"/>
  <c r="J1405" i="20"/>
  <c r="C1405" i="20"/>
  <c r="E1405" i="20"/>
  <c r="D1405" i="20"/>
  <c r="B1428" i="11"/>
  <c r="R1428" i="11" s="1"/>
  <c r="F1397" i="20"/>
  <c r="G1397" i="20"/>
  <c r="H1397" i="20"/>
  <c r="A1397" i="20"/>
  <c r="I1397" i="20"/>
  <c r="B1397" i="20"/>
  <c r="J1397" i="20"/>
  <c r="C1397" i="20"/>
  <c r="E1397" i="20"/>
  <c r="D1397" i="20"/>
  <c r="F1389" i="20"/>
  <c r="G1389" i="20"/>
  <c r="H1389" i="20"/>
  <c r="A1389" i="20"/>
  <c r="I1389" i="20"/>
  <c r="B1389" i="20"/>
  <c r="J1389" i="20"/>
  <c r="C1389" i="20"/>
  <c r="E1389" i="20"/>
  <c r="D1389" i="20"/>
  <c r="F1381" i="20"/>
  <c r="G1381" i="20"/>
  <c r="H1381" i="20"/>
  <c r="A1381" i="20"/>
  <c r="I1381" i="20"/>
  <c r="B1381" i="20"/>
  <c r="J1381" i="20"/>
  <c r="C1381" i="20"/>
  <c r="E1381" i="20"/>
  <c r="D1381" i="20"/>
  <c r="F1373" i="20"/>
  <c r="G1373" i="20"/>
  <c r="H1373" i="20"/>
  <c r="A1373" i="20"/>
  <c r="I1373" i="20"/>
  <c r="B1373" i="20"/>
  <c r="J1373" i="20"/>
  <c r="C1373" i="20"/>
  <c r="E1373" i="20"/>
  <c r="D1373" i="20"/>
  <c r="F1365" i="20"/>
  <c r="G1365" i="20"/>
  <c r="H1365" i="20"/>
  <c r="A1365" i="20"/>
  <c r="I1365" i="20"/>
  <c r="B1365" i="20"/>
  <c r="J1365" i="20"/>
  <c r="C1365" i="20"/>
  <c r="E1365" i="20"/>
  <c r="D1365" i="20"/>
  <c r="F1357" i="20"/>
  <c r="G1357" i="20"/>
  <c r="H1357" i="20"/>
  <c r="A1357" i="20"/>
  <c r="I1357" i="20"/>
  <c r="B1357" i="20"/>
  <c r="J1357" i="20"/>
  <c r="C1357" i="20"/>
  <c r="E1357" i="20"/>
  <c r="D1357" i="20"/>
  <c r="F1349" i="20"/>
  <c r="G1349" i="20"/>
  <c r="H1349" i="20"/>
  <c r="A1349" i="20"/>
  <c r="I1349" i="20"/>
  <c r="B1349" i="20"/>
  <c r="J1349" i="20"/>
  <c r="C1349" i="20"/>
  <c r="E1349" i="20"/>
  <c r="D1349" i="20"/>
  <c r="F1341" i="20"/>
  <c r="G1341" i="20"/>
  <c r="H1341" i="20"/>
  <c r="A1341" i="20"/>
  <c r="I1341" i="20"/>
  <c r="B1341" i="20"/>
  <c r="J1341" i="20"/>
  <c r="C1341" i="20"/>
  <c r="E1341" i="20"/>
  <c r="D1341" i="20"/>
  <c r="B1364" i="11"/>
  <c r="R1364" i="11" s="1"/>
  <c r="F1333" i="20"/>
  <c r="G1333" i="20"/>
  <c r="H1333" i="20"/>
  <c r="A1333" i="20"/>
  <c r="I1333" i="20"/>
  <c r="B1333" i="20"/>
  <c r="J1333" i="20"/>
  <c r="C1333" i="20"/>
  <c r="E1333" i="20"/>
  <c r="D1333" i="20"/>
  <c r="F1325" i="20"/>
  <c r="G1325" i="20"/>
  <c r="H1325" i="20"/>
  <c r="A1325" i="20"/>
  <c r="I1325" i="20"/>
  <c r="B1325" i="20"/>
  <c r="J1325" i="20"/>
  <c r="C1325" i="20"/>
  <c r="E1325" i="20"/>
  <c r="D1325" i="20"/>
  <c r="B1348" i="11"/>
  <c r="R1348" i="11" s="1"/>
  <c r="F1317" i="20"/>
  <c r="G1317" i="20"/>
  <c r="H1317" i="20"/>
  <c r="A1317" i="20"/>
  <c r="I1317" i="20"/>
  <c r="B1317" i="20"/>
  <c r="J1317" i="20"/>
  <c r="C1317" i="20"/>
  <c r="E1317" i="20"/>
  <c r="D1317" i="20"/>
  <c r="F1309" i="20"/>
  <c r="G1309" i="20"/>
  <c r="H1309" i="20"/>
  <c r="A1309" i="20"/>
  <c r="I1309" i="20"/>
  <c r="B1309" i="20"/>
  <c r="J1309" i="20"/>
  <c r="C1309" i="20"/>
  <c r="E1309" i="20"/>
  <c r="D1309" i="20"/>
  <c r="F1301" i="20"/>
  <c r="G1301" i="20"/>
  <c r="H1301" i="20"/>
  <c r="A1301" i="20"/>
  <c r="I1301" i="20"/>
  <c r="B1301" i="20"/>
  <c r="J1301" i="20"/>
  <c r="C1301" i="20"/>
  <c r="E1301" i="20"/>
  <c r="D1301" i="20"/>
  <c r="F1293" i="20"/>
  <c r="G1293" i="20"/>
  <c r="H1293" i="20"/>
  <c r="A1293" i="20"/>
  <c r="I1293" i="20"/>
  <c r="B1293" i="20"/>
  <c r="J1293" i="20"/>
  <c r="C1293" i="20"/>
  <c r="E1293" i="20"/>
  <c r="D1293" i="20"/>
  <c r="F1285" i="20"/>
  <c r="G1285" i="20"/>
  <c r="H1285" i="20"/>
  <c r="A1285" i="20"/>
  <c r="I1285" i="20"/>
  <c r="B1285" i="20"/>
  <c r="J1285" i="20"/>
  <c r="C1285" i="20"/>
  <c r="E1285" i="20"/>
  <c r="D1285" i="20"/>
  <c r="F1277" i="20"/>
  <c r="G1277" i="20"/>
  <c r="H1277" i="20"/>
  <c r="A1277" i="20"/>
  <c r="I1277" i="20"/>
  <c r="B1277" i="20"/>
  <c r="J1277" i="20"/>
  <c r="C1277" i="20"/>
  <c r="E1277" i="20"/>
  <c r="D1277" i="20"/>
  <c r="F1269" i="20"/>
  <c r="G1269" i="20"/>
  <c r="H1269" i="20"/>
  <c r="A1269" i="20"/>
  <c r="I1269" i="20"/>
  <c r="B1269" i="20"/>
  <c r="J1269" i="20"/>
  <c r="C1269" i="20"/>
  <c r="E1269" i="20"/>
  <c r="D1269" i="20"/>
  <c r="F1261" i="20"/>
  <c r="G1261" i="20"/>
  <c r="H1261" i="20"/>
  <c r="A1261" i="20"/>
  <c r="I1261" i="20"/>
  <c r="B1261" i="20"/>
  <c r="J1261" i="20"/>
  <c r="C1261" i="20"/>
  <c r="E1261" i="20"/>
  <c r="D1261" i="20"/>
  <c r="D1254" i="20"/>
  <c r="E1254" i="20"/>
  <c r="F1254" i="20"/>
  <c r="G1254" i="20"/>
  <c r="H1254" i="20"/>
  <c r="A1254" i="20"/>
  <c r="I1254" i="20"/>
  <c r="C1254" i="20"/>
  <c r="B1254" i="20"/>
  <c r="J1254" i="20"/>
  <c r="I1241" i="20"/>
  <c r="J1241" i="20"/>
  <c r="B1266" i="11"/>
  <c r="R1266" i="11" s="1"/>
  <c r="G1235" i="20"/>
  <c r="H1235" i="20"/>
  <c r="A1235" i="20"/>
  <c r="I1235" i="20"/>
  <c r="B1235" i="20"/>
  <c r="J1235" i="20"/>
  <c r="C1235" i="20"/>
  <c r="D1235" i="20"/>
  <c r="F1235" i="20"/>
  <c r="E1235" i="20"/>
  <c r="E1228" i="20"/>
  <c r="F1228" i="20"/>
  <c r="G1228" i="20"/>
  <c r="H1228" i="20"/>
  <c r="A1228" i="20"/>
  <c r="I1228" i="20"/>
  <c r="B1228" i="20"/>
  <c r="J1228" i="20"/>
  <c r="D1228" i="20"/>
  <c r="C1228" i="20"/>
  <c r="C1221" i="20"/>
  <c r="D1221" i="20"/>
  <c r="E1221" i="20"/>
  <c r="F1221" i="20"/>
  <c r="G1221" i="20"/>
  <c r="H1221" i="20"/>
  <c r="B1221" i="20"/>
  <c r="J1221" i="20"/>
  <c r="I1221" i="20"/>
  <c r="A1221" i="20"/>
  <c r="B1245" i="11"/>
  <c r="R1245" i="11" s="1"/>
  <c r="A1214" i="20"/>
  <c r="I1214" i="20"/>
  <c r="B1214" i="20"/>
  <c r="J1214" i="20"/>
  <c r="C1214" i="20"/>
  <c r="D1214" i="20"/>
  <c r="E1214" i="20"/>
  <c r="F1214" i="20"/>
  <c r="H1214" i="20"/>
  <c r="G1214" i="20"/>
  <c r="B1237" i="11"/>
  <c r="R1237" i="11" s="1"/>
  <c r="A1206" i="20"/>
  <c r="I1206" i="20"/>
  <c r="B1206" i="20"/>
  <c r="J1206" i="20"/>
  <c r="C1206" i="20"/>
  <c r="D1206" i="20"/>
  <c r="E1206" i="20"/>
  <c r="F1206" i="20"/>
  <c r="H1206" i="20"/>
  <c r="G1206" i="20"/>
  <c r="H1200" i="20"/>
  <c r="A1200" i="20"/>
  <c r="A1186" i="20"/>
  <c r="I1186" i="20"/>
  <c r="B1186" i="20"/>
  <c r="J1186" i="20"/>
  <c r="C1186" i="20"/>
  <c r="D1186" i="20"/>
  <c r="E1186" i="20"/>
  <c r="F1186" i="20"/>
  <c r="H1186" i="20"/>
  <c r="G1186" i="20"/>
  <c r="G1179" i="20"/>
  <c r="H1179" i="20"/>
  <c r="A1179" i="20"/>
  <c r="I1179" i="20"/>
  <c r="B1179" i="20"/>
  <c r="J1179" i="20"/>
  <c r="C1179" i="20"/>
  <c r="D1179" i="20"/>
  <c r="F1179" i="20"/>
  <c r="E1179" i="20"/>
  <c r="B1203" i="11"/>
  <c r="R1203" i="11" s="1"/>
  <c r="E1172" i="20"/>
  <c r="F1172" i="20"/>
  <c r="G1172" i="20"/>
  <c r="H1172" i="20"/>
  <c r="A1172" i="20"/>
  <c r="I1172" i="20"/>
  <c r="B1172" i="20"/>
  <c r="J1172" i="20"/>
  <c r="D1172" i="20"/>
  <c r="C1172" i="20"/>
  <c r="A1166" i="20"/>
  <c r="I1166" i="20"/>
  <c r="B1166" i="20"/>
  <c r="J1166" i="20"/>
  <c r="C1166" i="20"/>
  <c r="D1166" i="20"/>
  <c r="E1166" i="20"/>
  <c r="F1166" i="20"/>
  <c r="H1166" i="20"/>
  <c r="G1166" i="20"/>
  <c r="F1152" i="20"/>
  <c r="E1144" i="20"/>
  <c r="F1144" i="20"/>
  <c r="G1144" i="20"/>
  <c r="H1144" i="20"/>
  <c r="A1144" i="20"/>
  <c r="I1144" i="20"/>
  <c r="B1144" i="20"/>
  <c r="J1144" i="20"/>
  <c r="D1144" i="20"/>
  <c r="C1144" i="20"/>
  <c r="B1168" i="11"/>
  <c r="R1168" i="11" s="1"/>
  <c r="C1137" i="20"/>
  <c r="D1137" i="20"/>
  <c r="E1137" i="20"/>
  <c r="F1137" i="20"/>
  <c r="G1137" i="20"/>
  <c r="H1137" i="20"/>
  <c r="B1137" i="20"/>
  <c r="J1137" i="20"/>
  <c r="A1137" i="20"/>
  <c r="I1137" i="20"/>
  <c r="H1129" i="20"/>
  <c r="G1123" i="20"/>
  <c r="H1123" i="20"/>
  <c r="A1123" i="20"/>
  <c r="I1123" i="20"/>
  <c r="B1123" i="20"/>
  <c r="J1123" i="20"/>
  <c r="C1123" i="20"/>
  <c r="D1123" i="20"/>
  <c r="F1123" i="20"/>
  <c r="E1123" i="20"/>
  <c r="C1109" i="20"/>
  <c r="D1109" i="20"/>
  <c r="E1109" i="20"/>
  <c r="F1109" i="20"/>
  <c r="G1109" i="20"/>
  <c r="H1109" i="20"/>
  <c r="B1109" i="20"/>
  <c r="J1109" i="20"/>
  <c r="A1109" i="20"/>
  <c r="I1109" i="20"/>
  <c r="B1126" i="11"/>
  <c r="R1126" i="11" s="1"/>
  <c r="G1095" i="20"/>
  <c r="H1095" i="20"/>
  <c r="A1095" i="20"/>
  <c r="I1095" i="20"/>
  <c r="B1095" i="20"/>
  <c r="J1095" i="20"/>
  <c r="C1095" i="20"/>
  <c r="D1095" i="20"/>
  <c r="F1095" i="20"/>
  <c r="E1095" i="20"/>
  <c r="C1089" i="20"/>
  <c r="D1089" i="20"/>
  <c r="E1089" i="20"/>
  <c r="F1089" i="20"/>
  <c r="G1089" i="20"/>
  <c r="H1089" i="20"/>
  <c r="B1089" i="20"/>
  <c r="J1089" i="20"/>
  <c r="A1089" i="20"/>
  <c r="I1089" i="20"/>
  <c r="E1081" i="20"/>
  <c r="B1105" i="11"/>
  <c r="R1105" i="11" s="1"/>
  <c r="A1074" i="20"/>
  <c r="I1074" i="20"/>
  <c r="B1074" i="20"/>
  <c r="J1074" i="20"/>
  <c r="C1074" i="20"/>
  <c r="D1074" i="20"/>
  <c r="E1074" i="20"/>
  <c r="F1074" i="20"/>
  <c r="H1074" i="20"/>
  <c r="G1074" i="20"/>
  <c r="G1067" i="20"/>
  <c r="H1067" i="20"/>
  <c r="A1067" i="20"/>
  <c r="I1067" i="20"/>
  <c r="B1067" i="20"/>
  <c r="J1067" i="20"/>
  <c r="C1067" i="20"/>
  <c r="D1067" i="20"/>
  <c r="F1067" i="20"/>
  <c r="E1067" i="20"/>
  <c r="C1053" i="20"/>
  <c r="D1053" i="20"/>
  <c r="E1053" i="20"/>
  <c r="F1053" i="20"/>
  <c r="G1053" i="20"/>
  <c r="H1053" i="20"/>
  <c r="B1053" i="20"/>
  <c r="J1053" i="20"/>
  <c r="A1053" i="20"/>
  <c r="I1053" i="20"/>
  <c r="A1046" i="20"/>
  <c r="I1046" i="20"/>
  <c r="B1046" i="20"/>
  <c r="J1046" i="20"/>
  <c r="C1046" i="20"/>
  <c r="D1046" i="20"/>
  <c r="E1046" i="20"/>
  <c r="F1046" i="20"/>
  <c r="H1046" i="20"/>
  <c r="G1046" i="20"/>
  <c r="B1070" i="11"/>
  <c r="R1070" i="11" s="1"/>
  <c r="G1039" i="20"/>
  <c r="H1039" i="20"/>
  <c r="A1039" i="20"/>
  <c r="I1039" i="20"/>
  <c r="B1039" i="20"/>
  <c r="J1039" i="20"/>
  <c r="C1039" i="20"/>
  <c r="D1039" i="20"/>
  <c r="F1039" i="20"/>
  <c r="E1039" i="20"/>
  <c r="B1062" i="11"/>
  <c r="R1062" i="11" s="1"/>
  <c r="G1031" i="20"/>
  <c r="H1031" i="20"/>
  <c r="A1031" i="20"/>
  <c r="I1031" i="20"/>
  <c r="B1031" i="20"/>
  <c r="J1031" i="20"/>
  <c r="C1031" i="20"/>
  <c r="D1031" i="20"/>
  <c r="F1031" i="20"/>
  <c r="E1031" i="20"/>
  <c r="H1025" i="20"/>
  <c r="J1025" i="20"/>
  <c r="B1048" i="11"/>
  <c r="R1048" i="11" s="1"/>
  <c r="C1017" i="20"/>
  <c r="D1017" i="20"/>
  <c r="E1017" i="20"/>
  <c r="F1017" i="20"/>
  <c r="G1017" i="20"/>
  <c r="H1017" i="20"/>
  <c r="B1017" i="20"/>
  <c r="J1017" i="20"/>
  <c r="I1017" i="20"/>
  <c r="A1017" i="20"/>
  <c r="B1041" i="11"/>
  <c r="R1041" i="11" s="1"/>
  <c r="A1010" i="20"/>
  <c r="I1010" i="20"/>
  <c r="B1010" i="20"/>
  <c r="J1010" i="20"/>
  <c r="C1010" i="20"/>
  <c r="D1010" i="20"/>
  <c r="E1010" i="20"/>
  <c r="F1010" i="20"/>
  <c r="H1010" i="20"/>
  <c r="G1010" i="20"/>
  <c r="A1002" i="20"/>
  <c r="I1002" i="20"/>
  <c r="B1002" i="20"/>
  <c r="J1002" i="20"/>
  <c r="C1002" i="20"/>
  <c r="D1002" i="20"/>
  <c r="E1002" i="20"/>
  <c r="F1002" i="20"/>
  <c r="H1002" i="20"/>
  <c r="G1002" i="20"/>
  <c r="B1027" i="11"/>
  <c r="R1027" i="11" s="1"/>
  <c r="E996" i="20"/>
  <c r="F996" i="20"/>
  <c r="G996" i="20"/>
  <c r="H996" i="20"/>
  <c r="A996" i="20"/>
  <c r="I996" i="20"/>
  <c r="B996" i="20"/>
  <c r="J996" i="20"/>
  <c r="D996" i="20"/>
  <c r="C996" i="20"/>
  <c r="B1019" i="11"/>
  <c r="R1019" i="11" s="1"/>
  <c r="E988" i="20"/>
  <c r="H988" i="20"/>
  <c r="A988" i="20"/>
  <c r="I988" i="20"/>
  <c r="B988" i="20"/>
  <c r="C988" i="20"/>
  <c r="D988" i="20"/>
  <c r="F988" i="20"/>
  <c r="J988" i="20"/>
  <c r="G988" i="20"/>
  <c r="C981" i="20"/>
  <c r="F981" i="20"/>
  <c r="G981" i="20"/>
  <c r="D981" i="20"/>
  <c r="E981" i="20"/>
  <c r="H981" i="20"/>
  <c r="I981" i="20"/>
  <c r="J981" i="20"/>
  <c r="B981" i="20"/>
  <c r="A981" i="20"/>
  <c r="G974" i="20"/>
  <c r="A974" i="20"/>
  <c r="I974" i="20"/>
  <c r="B974" i="20"/>
  <c r="C974" i="20"/>
  <c r="D974" i="20"/>
  <c r="E974" i="20"/>
  <c r="H974" i="20"/>
  <c r="J974" i="20"/>
  <c r="F974" i="20"/>
  <c r="C952" i="20"/>
  <c r="D952" i="20"/>
  <c r="E952" i="20"/>
  <c r="F952" i="20"/>
  <c r="G952" i="20"/>
  <c r="H952" i="20"/>
  <c r="A952" i="20"/>
  <c r="I952" i="20"/>
  <c r="B952" i="20"/>
  <c r="J952" i="20"/>
  <c r="B976" i="11"/>
  <c r="R976" i="11" s="1"/>
  <c r="A945" i="20"/>
  <c r="I945" i="20"/>
  <c r="B945" i="20"/>
  <c r="J945" i="20"/>
  <c r="C945" i="20"/>
  <c r="D945" i="20"/>
  <c r="E945" i="20"/>
  <c r="F945" i="20"/>
  <c r="G945" i="20"/>
  <c r="H945" i="20"/>
  <c r="E931" i="20"/>
  <c r="F931" i="20"/>
  <c r="G931" i="20"/>
  <c r="H931" i="20"/>
  <c r="A931" i="20"/>
  <c r="I931" i="20"/>
  <c r="B931" i="20"/>
  <c r="J931" i="20"/>
  <c r="C931" i="20"/>
  <c r="D931" i="20"/>
  <c r="E923" i="20"/>
  <c r="F923" i="20"/>
  <c r="G923" i="20"/>
  <c r="H923" i="20"/>
  <c r="A923" i="20"/>
  <c r="I923" i="20"/>
  <c r="B923" i="20"/>
  <c r="J923" i="20"/>
  <c r="C923" i="20"/>
  <c r="D923" i="20"/>
  <c r="B947" i="11"/>
  <c r="R947" i="11" s="1"/>
  <c r="C916" i="20"/>
  <c r="D916" i="20"/>
  <c r="E916" i="20"/>
  <c r="F916" i="20"/>
  <c r="G916" i="20"/>
  <c r="H916" i="20"/>
  <c r="A916" i="20"/>
  <c r="I916" i="20"/>
  <c r="J916" i="20"/>
  <c r="B916" i="20"/>
  <c r="A909" i="20"/>
  <c r="I909" i="20"/>
  <c r="B909" i="20"/>
  <c r="J909" i="20"/>
  <c r="C909" i="20"/>
  <c r="D909" i="20"/>
  <c r="E909" i="20"/>
  <c r="F909" i="20"/>
  <c r="G909" i="20"/>
  <c r="H909" i="20"/>
  <c r="B933" i="11"/>
  <c r="R933" i="11" s="1"/>
  <c r="G902" i="20"/>
  <c r="H902" i="20"/>
  <c r="A902" i="20"/>
  <c r="I902" i="20"/>
  <c r="B902" i="20"/>
  <c r="J902" i="20"/>
  <c r="C902" i="20"/>
  <c r="D902" i="20"/>
  <c r="E902" i="20"/>
  <c r="F902" i="20"/>
  <c r="E895" i="20"/>
  <c r="F895" i="20"/>
  <c r="G895" i="20"/>
  <c r="H895" i="20"/>
  <c r="A895" i="20"/>
  <c r="I895" i="20"/>
  <c r="B895" i="20"/>
  <c r="J895" i="20"/>
  <c r="C895" i="20"/>
  <c r="D895" i="20"/>
  <c r="E887" i="20"/>
  <c r="F887" i="20"/>
  <c r="G887" i="20"/>
  <c r="H887" i="20"/>
  <c r="A887" i="20"/>
  <c r="I887" i="20"/>
  <c r="B887" i="20"/>
  <c r="J887" i="20"/>
  <c r="C887" i="20"/>
  <c r="D887" i="20"/>
  <c r="H880" i="20"/>
  <c r="F866" i="20"/>
  <c r="H866" i="20"/>
  <c r="B866" i="20"/>
  <c r="J866" i="20"/>
  <c r="A866" i="20"/>
  <c r="C866" i="20"/>
  <c r="D866" i="20"/>
  <c r="E866" i="20"/>
  <c r="G866" i="20"/>
  <c r="I866" i="20"/>
  <c r="F858" i="20"/>
  <c r="H858" i="20"/>
  <c r="B858" i="20"/>
  <c r="J858" i="20"/>
  <c r="A858" i="20"/>
  <c r="C858" i="20"/>
  <c r="D858" i="20"/>
  <c r="E858" i="20"/>
  <c r="G858" i="20"/>
  <c r="I858" i="20"/>
  <c r="G844" i="20"/>
  <c r="B844" i="20"/>
  <c r="J844" i="20"/>
  <c r="C844" i="20"/>
  <c r="D844" i="20"/>
  <c r="F844" i="20"/>
  <c r="A844" i="20"/>
  <c r="E844" i="20"/>
  <c r="H844" i="20"/>
  <c r="I844" i="20"/>
  <c r="E837" i="20"/>
  <c r="F837" i="20"/>
  <c r="G837" i="20"/>
  <c r="H837" i="20"/>
  <c r="A837" i="20"/>
  <c r="I837" i="20"/>
  <c r="B837" i="20"/>
  <c r="J837" i="20"/>
  <c r="D837" i="20"/>
  <c r="C837" i="20"/>
  <c r="B861" i="11"/>
  <c r="R861" i="11" s="1"/>
  <c r="C830" i="20"/>
  <c r="D830" i="20"/>
  <c r="E830" i="20"/>
  <c r="F830" i="20"/>
  <c r="G830" i="20"/>
  <c r="H830" i="20"/>
  <c r="B830" i="20"/>
  <c r="J830" i="20"/>
  <c r="A830" i="20"/>
  <c r="I830" i="20"/>
  <c r="B853" i="11"/>
  <c r="R853" i="11" s="1"/>
  <c r="C822" i="20"/>
  <c r="D822" i="20"/>
  <c r="E822" i="20"/>
  <c r="F822" i="20"/>
  <c r="G822" i="20"/>
  <c r="H822" i="20"/>
  <c r="B822" i="20"/>
  <c r="J822" i="20"/>
  <c r="I822" i="20"/>
  <c r="A822" i="20"/>
  <c r="A815" i="20"/>
  <c r="I815" i="20"/>
  <c r="B815" i="20"/>
  <c r="J815" i="20"/>
  <c r="C815" i="20"/>
  <c r="D815" i="20"/>
  <c r="E815" i="20"/>
  <c r="F815" i="20"/>
  <c r="H815" i="20"/>
  <c r="G815" i="20"/>
  <c r="B839" i="11"/>
  <c r="R839" i="11" s="1"/>
  <c r="G808" i="20"/>
  <c r="H808" i="20"/>
  <c r="A808" i="20"/>
  <c r="I808" i="20"/>
  <c r="B808" i="20"/>
  <c r="J808" i="20"/>
  <c r="C808" i="20"/>
  <c r="D808" i="20"/>
  <c r="F808" i="20"/>
  <c r="E808" i="20"/>
  <c r="E801" i="20"/>
  <c r="F801" i="20"/>
  <c r="G801" i="20"/>
  <c r="H801" i="20"/>
  <c r="A801" i="20"/>
  <c r="I801" i="20"/>
  <c r="B801" i="20"/>
  <c r="J801" i="20"/>
  <c r="D801" i="20"/>
  <c r="C801" i="20"/>
  <c r="E793" i="20"/>
  <c r="F793" i="20"/>
  <c r="G793" i="20"/>
  <c r="H793" i="20"/>
  <c r="A793" i="20"/>
  <c r="I793" i="20"/>
  <c r="B793" i="20"/>
  <c r="J793" i="20"/>
  <c r="D793" i="20"/>
  <c r="C793" i="20"/>
  <c r="B818" i="11"/>
  <c r="R818" i="11" s="1"/>
  <c r="A787" i="20"/>
  <c r="I787" i="20"/>
  <c r="B787" i="20"/>
  <c r="J787" i="20"/>
  <c r="C787" i="20"/>
  <c r="D787" i="20"/>
  <c r="E787" i="20"/>
  <c r="F787" i="20"/>
  <c r="H787" i="20"/>
  <c r="G787" i="20"/>
  <c r="B810" i="11"/>
  <c r="R810" i="11" s="1"/>
  <c r="A779" i="20"/>
  <c r="I779" i="20"/>
  <c r="B779" i="20"/>
  <c r="J779" i="20"/>
  <c r="C779" i="20"/>
  <c r="D779" i="20"/>
  <c r="E779" i="20"/>
  <c r="F779" i="20"/>
  <c r="H779" i="20"/>
  <c r="G779" i="20"/>
  <c r="G772" i="20"/>
  <c r="H772" i="20"/>
  <c r="A772" i="20"/>
  <c r="I772" i="20"/>
  <c r="B772" i="20"/>
  <c r="J772" i="20"/>
  <c r="C772" i="20"/>
  <c r="D772" i="20"/>
  <c r="F772" i="20"/>
  <c r="E772" i="20"/>
  <c r="E765" i="20"/>
  <c r="F765" i="20"/>
  <c r="G765" i="20"/>
  <c r="H765" i="20"/>
  <c r="A765" i="20"/>
  <c r="I765" i="20"/>
  <c r="B765" i="20"/>
  <c r="J765" i="20"/>
  <c r="D765" i="20"/>
  <c r="C765" i="20"/>
  <c r="G750" i="20"/>
  <c r="B750" i="20"/>
  <c r="J750" i="20"/>
  <c r="C750" i="20"/>
  <c r="A750" i="20"/>
  <c r="D750" i="20"/>
  <c r="E750" i="20"/>
  <c r="F750" i="20"/>
  <c r="H750" i="20"/>
  <c r="I750" i="20"/>
  <c r="E743" i="20"/>
  <c r="H743" i="20"/>
  <c r="A743" i="20"/>
  <c r="I743" i="20"/>
  <c r="G743" i="20"/>
  <c r="J743" i="20"/>
  <c r="B743" i="20"/>
  <c r="C743" i="20"/>
  <c r="F743" i="20"/>
  <c r="D743" i="20"/>
  <c r="B736" i="20"/>
  <c r="C736" i="20"/>
  <c r="E722" i="20"/>
  <c r="F722" i="20"/>
  <c r="G722" i="20"/>
  <c r="H722" i="20"/>
  <c r="A722" i="20"/>
  <c r="I722" i="20"/>
  <c r="B722" i="20"/>
  <c r="J722" i="20"/>
  <c r="C722" i="20"/>
  <c r="D722" i="20"/>
  <c r="E714" i="20"/>
  <c r="F714" i="20"/>
  <c r="G714" i="20"/>
  <c r="H714" i="20"/>
  <c r="A714" i="20"/>
  <c r="I714" i="20"/>
  <c r="B714" i="20"/>
  <c r="J714" i="20"/>
  <c r="C714" i="20"/>
  <c r="D714" i="20"/>
  <c r="E706" i="20"/>
  <c r="F706" i="20"/>
  <c r="G706" i="20"/>
  <c r="H706" i="20"/>
  <c r="A706" i="20"/>
  <c r="I706" i="20"/>
  <c r="B706" i="20"/>
  <c r="J706" i="20"/>
  <c r="C706" i="20"/>
  <c r="D706" i="20"/>
  <c r="C699" i="20"/>
  <c r="D699" i="20"/>
  <c r="E699" i="20"/>
  <c r="F699" i="20"/>
  <c r="G699" i="20"/>
  <c r="H699" i="20"/>
  <c r="A699" i="20"/>
  <c r="I699" i="20"/>
  <c r="B699" i="20"/>
  <c r="J699" i="20"/>
  <c r="C691" i="20"/>
  <c r="D691" i="20"/>
  <c r="E691" i="20"/>
  <c r="F691" i="20"/>
  <c r="G691" i="20"/>
  <c r="H691" i="20"/>
  <c r="A691" i="20"/>
  <c r="I691" i="20"/>
  <c r="B691" i="20"/>
  <c r="J691" i="20"/>
  <c r="C683" i="20"/>
  <c r="D683" i="20"/>
  <c r="E683" i="20"/>
  <c r="F683" i="20"/>
  <c r="G683" i="20"/>
  <c r="H683" i="20"/>
  <c r="A683" i="20"/>
  <c r="I683" i="20"/>
  <c r="J683" i="20"/>
  <c r="B683" i="20"/>
  <c r="B706" i="11"/>
  <c r="R706" i="11" s="1"/>
  <c r="C675" i="20"/>
  <c r="D675" i="20"/>
  <c r="E675" i="20"/>
  <c r="F675" i="20"/>
  <c r="G675" i="20"/>
  <c r="H675" i="20"/>
  <c r="A675" i="20"/>
  <c r="I675" i="20"/>
  <c r="B675" i="20"/>
  <c r="J675" i="20"/>
  <c r="B698" i="11"/>
  <c r="R698" i="11" s="1"/>
  <c r="C667" i="20"/>
  <c r="D667" i="20"/>
  <c r="E667" i="20"/>
  <c r="F667" i="20"/>
  <c r="G667" i="20"/>
  <c r="H667" i="20"/>
  <c r="A667" i="20"/>
  <c r="I667" i="20"/>
  <c r="B667" i="20"/>
  <c r="J667" i="20"/>
  <c r="B690" i="11"/>
  <c r="R690" i="11" s="1"/>
  <c r="F659" i="20"/>
  <c r="B659" i="20"/>
  <c r="A659" i="20"/>
  <c r="C659" i="20"/>
  <c r="D659" i="20"/>
  <c r="E659" i="20"/>
  <c r="G659" i="20"/>
  <c r="H659" i="20"/>
  <c r="I659" i="20"/>
  <c r="J659" i="20"/>
  <c r="D652" i="20"/>
  <c r="F652" i="20"/>
  <c r="H652" i="20"/>
  <c r="B652" i="20"/>
  <c r="J652" i="20"/>
  <c r="G652" i="20"/>
  <c r="I652" i="20"/>
  <c r="A652" i="20"/>
  <c r="C652" i="20"/>
  <c r="E652" i="20"/>
  <c r="D644" i="20"/>
  <c r="F644" i="20"/>
  <c r="H644" i="20"/>
  <c r="B644" i="20"/>
  <c r="J644" i="20"/>
  <c r="G644" i="20"/>
  <c r="I644" i="20"/>
  <c r="A644" i="20"/>
  <c r="C644" i="20"/>
  <c r="E644" i="20"/>
  <c r="B637" i="20"/>
  <c r="J637" i="20"/>
  <c r="D637" i="20"/>
  <c r="F637" i="20"/>
  <c r="H637" i="20"/>
  <c r="A637" i="20"/>
  <c r="C637" i="20"/>
  <c r="E637" i="20"/>
  <c r="G637" i="20"/>
  <c r="I637" i="20"/>
  <c r="A629" i="20"/>
  <c r="B629" i="20"/>
  <c r="J629" i="20"/>
  <c r="D629" i="20"/>
  <c r="F629" i="20"/>
  <c r="H629" i="20"/>
  <c r="C629" i="20"/>
  <c r="E629" i="20"/>
  <c r="G629" i="20"/>
  <c r="I629" i="20"/>
  <c r="B653" i="11"/>
  <c r="R653" i="11" s="1"/>
  <c r="C622" i="20"/>
  <c r="F622" i="20"/>
  <c r="G622" i="20"/>
  <c r="H622" i="20"/>
  <c r="B622" i="20"/>
  <c r="J622" i="20"/>
  <c r="I622" i="20"/>
  <c r="D622" i="20"/>
  <c r="A622" i="20"/>
  <c r="E622" i="20"/>
  <c r="A615" i="20"/>
  <c r="I615" i="20"/>
  <c r="D615" i="20"/>
  <c r="E615" i="20"/>
  <c r="F615" i="20"/>
  <c r="H615" i="20"/>
  <c r="C615" i="20"/>
  <c r="J615" i="20"/>
  <c r="B615" i="20"/>
  <c r="G615" i="20"/>
  <c r="B608" i="20"/>
  <c r="E601" i="20"/>
  <c r="H601" i="20"/>
  <c r="A601" i="20"/>
  <c r="I601" i="20"/>
  <c r="B601" i="20"/>
  <c r="J601" i="20"/>
  <c r="D601" i="20"/>
  <c r="F601" i="20"/>
  <c r="C601" i="20"/>
  <c r="G601" i="20"/>
  <c r="B625" i="11"/>
  <c r="R625" i="11" s="1"/>
  <c r="C594" i="20"/>
  <c r="F594" i="20"/>
  <c r="G594" i="20"/>
  <c r="H594" i="20"/>
  <c r="B594" i="20"/>
  <c r="J594" i="20"/>
  <c r="A594" i="20"/>
  <c r="E594" i="20"/>
  <c r="D594" i="20"/>
  <c r="I594" i="20"/>
  <c r="A587" i="20"/>
  <c r="I587" i="20"/>
  <c r="D587" i="20"/>
  <c r="E587" i="20"/>
  <c r="F587" i="20"/>
  <c r="H587" i="20"/>
  <c r="B587" i="20"/>
  <c r="G587" i="20"/>
  <c r="C587" i="20"/>
  <c r="J587" i="20"/>
  <c r="B611" i="11"/>
  <c r="R611" i="11" s="1"/>
  <c r="G580" i="20"/>
  <c r="B580" i="20"/>
  <c r="J580" i="20"/>
  <c r="C580" i="20"/>
  <c r="D580" i="20"/>
  <c r="F580" i="20"/>
  <c r="A580" i="20"/>
  <c r="H580" i="20"/>
  <c r="I580" i="20"/>
  <c r="E580" i="20"/>
  <c r="E573" i="20"/>
  <c r="H573" i="20"/>
  <c r="A573" i="20"/>
  <c r="I573" i="20"/>
  <c r="B573" i="20"/>
  <c r="J573" i="20"/>
  <c r="D573" i="20"/>
  <c r="G573" i="20"/>
  <c r="C573" i="20"/>
  <c r="F573" i="20"/>
  <c r="E565" i="20"/>
  <c r="H565" i="20"/>
  <c r="A565" i="20"/>
  <c r="I565" i="20"/>
  <c r="B565" i="20"/>
  <c r="J565" i="20"/>
  <c r="D565" i="20"/>
  <c r="C565" i="20"/>
  <c r="G565" i="20"/>
  <c r="F565" i="20"/>
  <c r="B589" i="11"/>
  <c r="R589" i="11" s="1"/>
  <c r="C558" i="20"/>
  <c r="F558" i="20"/>
  <c r="G558" i="20"/>
  <c r="H558" i="20"/>
  <c r="B558" i="20"/>
  <c r="J558" i="20"/>
  <c r="I558" i="20"/>
  <c r="D558" i="20"/>
  <c r="A558" i="20"/>
  <c r="E558" i="20"/>
  <c r="C550" i="20"/>
  <c r="F550" i="20"/>
  <c r="G550" i="20"/>
  <c r="H550" i="20"/>
  <c r="B550" i="20"/>
  <c r="J550" i="20"/>
  <c r="D550" i="20"/>
  <c r="I550" i="20"/>
  <c r="A550" i="20"/>
  <c r="E550" i="20"/>
  <c r="A543" i="20"/>
  <c r="I543" i="20"/>
  <c r="B543" i="20"/>
  <c r="J543" i="20"/>
  <c r="C543" i="20"/>
  <c r="D543" i="20"/>
  <c r="E543" i="20"/>
  <c r="F543" i="20"/>
  <c r="H543" i="20"/>
  <c r="G543" i="20"/>
  <c r="B566" i="11"/>
  <c r="R566" i="11" s="1"/>
  <c r="A535" i="20"/>
  <c r="I535" i="20"/>
  <c r="B535" i="20"/>
  <c r="J535" i="20"/>
  <c r="C535" i="20"/>
  <c r="D535" i="20"/>
  <c r="E535" i="20"/>
  <c r="F535" i="20"/>
  <c r="H535" i="20"/>
  <c r="G535" i="20"/>
  <c r="F527" i="20"/>
  <c r="G527" i="20"/>
  <c r="H527" i="20"/>
  <c r="A527" i="20"/>
  <c r="B527" i="20"/>
  <c r="E527" i="20"/>
  <c r="I527" i="20"/>
  <c r="J527" i="20"/>
  <c r="D527" i="20"/>
  <c r="C527" i="20"/>
  <c r="I512" i="20"/>
  <c r="H506" i="20"/>
  <c r="A506" i="20"/>
  <c r="I506" i="20"/>
  <c r="B506" i="20"/>
  <c r="J506" i="20"/>
  <c r="E506" i="20"/>
  <c r="F506" i="20"/>
  <c r="C506" i="20"/>
  <c r="D506" i="20"/>
  <c r="G506" i="20"/>
  <c r="B530" i="11"/>
  <c r="R530" i="11" s="1"/>
  <c r="F499" i="20"/>
  <c r="G499" i="20"/>
  <c r="H499" i="20"/>
  <c r="A499" i="20"/>
  <c r="D499" i="20"/>
  <c r="B499" i="20"/>
  <c r="C499" i="20"/>
  <c r="E499" i="20"/>
  <c r="I499" i="20"/>
  <c r="J499" i="20"/>
  <c r="D492" i="20"/>
  <c r="E492" i="20"/>
  <c r="F492" i="20"/>
  <c r="C492" i="20"/>
  <c r="G492" i="20"/>
  <c r="J492" i="20"/>
  <c r="I492" i="20"/>
  <c r="A492" i="20"/>
  <c r="H492" i="20"/>
  <c r="B492" i="20"/>
  <c r="D484" i="20"/>
  <c r="E484" i="20"/>
  <c r="F484" i="20"/>
  <c r="G484" i="20"/>
  <c r="C484" i="20"/>
  <c r="H484" i="20"/>
  <c r="A484" i="20"/>
  <c r="B484" i="20"/>
  <c r="J484" i="20"/>
  <c r="I484" i="20"/>
  <c r="B507" i="11"/>
  <c r="R507" i="11" s="1"/>
  <c r="D476" i="20"/>
  <c r="E476" i="20"/>
  <c r="F476" i="20"/>
  <c r="G476" i="20"/>
  <c r="C476" i="20"/>
  <c r="H476" i="20"/>
  <c r="A476" i="20"/>
  <c r="B476" i="20"/>
  <c r="I476" i="20"/>
  <c r="J476" i="20"/>
  <c r="B499" i="11"/>
  <c r="R499" i="11" s="1"/>
  <c r="F468" i="20"/>
  <c r="H468" i="20"/>
  <c r="B468" i="20"/>
  <c r="J468" i="20"/>
  <c r="D468" i="20"/>
  <c r="E468" i="20"/>
  <c r="G468" i="20"/>
  <c r="I468" i="20"/>
  <c r="C468" i="20"/>
  <c r="A468" i="20"/>
  <c r="B493" i="11"/>
  <c r="R493" i="11" s="1"/>
  <c r="B462" i="20"/>
  <c r="J462" i="20"/>
  <c r="D462" i="20"/>
  <c r="F462" i="20"/>
  <c r="A462" i="20"/>
  <c r="C462" i="20"/>
  <c r="E462" i="20"/>
  <c r="G462" i="20"/>
  <c r="H462" i="20"/>
  <c r="I462" i="20"/>
  <c r="B485" i="11"/>
  <c r="R485" i="11" s="1"/>
  <c r="B454" i="20"/>
  <c r="J454" i="20"/>
  <c r="D454" i="20"/>
  <c r="F454" i="20"/>
  <c r="C454" i="20"/>
  <c r="E454" i="20"/>
  <c r="G454" i="20"/>
  <c r="H454" i="20"/>
  <c r="A454" i="20"/>
  <c r="I454" i="20"/>
  <c r="B446" i="20"/>
  <c r="J446" i="20"/>
  <c r="D446" i="20"/>
  <c r="F446" i="20"/>
  <c r="G446" i="20"/>
  <c r="H446" i="20"/>
  <c r="I446" i="20"/>
  <c r="E446" i="20"/>
  <c r="A446" i="20"/>
  <c r="C446" i="20"/>
  <c r="B438" i="20"/>
  <c r="J438" i="20"/>
  <c r="D438" i="20"/>
  <c r="F438" i="20"/>
  <c r="I438" i="20"/>
  <c r="A438" i="20"/>
  <c r="C438" i="20"/>
  <c r="H438" i="20"/>
  <c r="E438" i="20"/>
  <c r="G438" i="20"/>
  <c r="B462" i="11"/>
  <c r="R462" i="11" s="1"/>
  <c r="H431" i="20"/>
  <c r="B431" i="20"/>
  <c r="J431" i="20"/>
  <c r="D431" i="20"/>
  <c r="C431" i="20"/>
  <c r="E431" i="20"/>
  <c r="F431" i="20"/>
  <c r="G431" i="20"/>
  <c r="A431" i="20"/>
  <c r="I431" i="20"/>
  <c r="H423" i="20"/>
  <c r="B423" i="20"/>
  <c r="J423" i="20"/>
  <c r="D423" i="20"/>
  <c r="F423" i="20"/>
  <c r="G423" i="20"/>
  <c r="I423" i="20"/>
  <c r="E423" i="20"/>
  <c r="C423" i="20"/>
  <c r="A423" i="20"/>
  <c r="H415" i="20"/>
  <c r="B415" i="20"/>
  <c r="J415" i="20"/>
  <c r="D415" i="20"/>
  <c r="I415" i="20"/>
  <c r="A415" i="20"/>
  <c r="C415" i="20"/>
  <c r="G415" i="20"/>
  <c r="E415" i="20"/>
  <c r="F415" i="20"/>
  <c r="B438" i="11"/>
  <c r="R438" i="11" s="1"/>
  <c r="E407" i="20"/>
  <c r="G407" i="20"/>
  <c r="H407" i="20"/>
  <c r="C407" i="20"/>
  <c r="F407" i="20"/>
  <c r="J407" i="20"/>
  <c r="A407" i="20"/>
  <c r="B407" i="20"/>
  <c r="D407" i="20"/>
  <c r="I407" i="20"/>
  <c r="B430" i="11"/>
  <c r="R430" i="11" s="1"/>
  <c r="E399" i="20"/>
  <c r="G399" i="20"/>
  <c r="H399" i="20"/>
  <c r="F399" i="20"/>
  <c r="J399" i="20"/>
  <c r="A399" i="20"/>
  <c r="B399" i="20"/>
  <c r="C399" i="20"/>
  <c r="I399" i="20"/>
  <c r="D399" i="20"/>
  <c r="I393" i="20"/>
  <c r="D393" i="20"/>
  <c r="E393" i="20"/>
  <c r="B417" i="11"/>
  <c r="R417" i="11" s="1"/>
  <c r="G386" i="20"/>
  <c r="A386" i="20"/>
  <c r="I386" i="20"/>
  <c r="B386" i="20"/>
  <c r="J386" i="20"/>
  <c r="H386" i="20"/>
  <c r="C386" i="20"/>
  <c r="D386" i="20"/>
  <c r="E386" i="20"/>
  <c r="F386" i="20"/>
  <c r="E379" i="20"/>
  <c r="G379" i="20"/>
  <c r="H379" i="20"/>
  <c r="B379" i="20"/>
  <c r="D379" i="20"/>
  <c r="I379" i="20"/>
  <c r="F379" i="20"/>
  <c r="J379" i="20"/>
  <c r="A379" i="20"/>
  <c r="C379" i="20"/>
  <c r="B403" i="11"/>
  <c r="R403" i="11" s="1"/>
  <c r="C372" i="20"/>
  <c r="E372" i="20"/>
  <c r="F372" i="20"/>
  <c r="H372" i="20"/>
  <c r="J372" i="20"/>
  <c r="A372" i="20"/>
  <c r="B372" i="20"/>
  <c r="D372" i="20"/>
  <c r="G372" i="20"/>
  <c r="I372" i="20"/>
  <c r="A365" i="20"/>
  <c r="I365" i="20"/>
  <c r="C365" i="20"/>
  <c r="D365" i="20"/>
  <c r="E365" i="20"/>
  <c r="G365" i="20"/>
  <c r="B365" i="20"/>
  <c r="F365" i="20"/>
  <c r="H365" i="20"/>
  <c r="J365" i="20"/>
  <c r="B389" i="11"/>
  <c r="R389" i="11" s="1"/>
  <c r="G358" i="20"/>
  <c r="A358" i="20"/>
  <c r="I358" i="20"/>
  <c r="B358" i="20"/>
  <c r="J358" i="20"/>
  <c r="F358" i="20"/>
  <c r="C358" i="20"/>
  <c r="D358" i="20"/>
  <c r="H358" i="20"/>
  <c r="E358" i="20"/>
  <c r="G350" i="20"/>
  <c r="A350" i="20"/>
  <c r="I350" i="20"/>
  <c r="B350" i="20"/>
  <c r="J350" i="20"/>
  <c r="D350" i="20"/>
  <c r="H350" i="20"/>
  <c r="C350" i="20"/>
  <c r="F350" i="20"/>
  <c r="E350" i="20"/>
  <c r="E343" i="20"/>
  <c r="G343" i="20"/>
  <c r="H343" i="20"/>
  <c r="C343" i="20"/>
  <c r="F343" i="20"/>
  <c r="J343" i="20"/>
  <c r="A343" i="20"/>
  <c r="B343" i="20"/>
  <c r="D343" i="20"/>
  <c r="I343" i="20"/>
  <c r="B366" i="11"/>
  <c r="R366" i="11" s="1"/>
  <c r="E335" i="20"/>
  <c r="F335" i="20"/>
  <c r="H335" i="20"/>
  <c r="A335" i="20"/>
  <c r="I335" i="20"/>
  <c r="C335" i="20"/>
  <c r="D335" i="20"/>
  <c r="B335" i="20"/>
  <c r="J335" i="20"/>
  <c r="G335" i="20"/>
  <c r="E327" i="20"/>
  <c r="F327" i="20"/>
  <c r="H327" i="20"/>
  <c r="A327" i="20"/>
  <c r="I327" i="20"/>
  <c r="C327" i="20"/>
  <c r="D327" i="20"/>
  <c r="G327" i="20"/>
  <c r="B327" i="20"/>
  <c r="J327" i="20"/>
  <c r="G326" i="20"/>
  <c r="H326" i="20"/>
  <c r="B326" i="20"/>
  <c r="J326" i="20"/>
  <c r="C326" i="20"/>
  <c r="I326" i="20"/>
  <c r="D326" i="20"/>
  <c r="A326" i="20"/>
  <c r="E326" i="20"/>
  <c r="F326" i="20"/>
  <c r="C316" i="20"/>
  <c r="J316" i="20"/>
  <c r="H316" i="20"/>
  <c r="C308" i="20"/>
  <c r="B324" i="11"/>
  <c r="R324" i="11" s="1"/>
  <c r="A293" i="20"/>
  <c r="I293" i="20"/>
  <c r="B293" i="20"/>
  <c r="J293" i="20"/>
  <c r="D293" i="20"/>
  <c r="E293" i="20"/>
  <c r="C293" i="20"/>
  <c r="F293" i="20"/>
  <c r="G293" i="20"/>
  <c r="H293" i="20"/>
  <c r="B315" i="11"/>
  <c r="R315" i="11" s="1"/>
  <c r="C284" i="20"/>
  <c r="D284" i="20"/>
  <c r="F284" i="20"/>
  <c r="G284" i="20"/>
  <c r="I284" i="20"/>
  <c r="A284" i="20"/>
  <c r="B284" i="20"/>
  <c r="H284" i="20"/>
  <c r="E284" i="20"/>
  <c r="J284" i="20"/>
  <c r="E275" i="20"/>
  <c r="F275" i="20"/>
  <c r="H275" i="20"/>
  <c r="A275" i="20"/>
  <c r="I275" i="20"/>
  <c r="C275" i="20"/>
  <c r="G275" i="20"/>
  <c r="J275" i="20"/>
  <c r="B275" i="20"/>
  <c r="D275" i="20"/>
  <c r="H274" i="20"/>
  <c r="I274" i="20"/>
  <c r="A257" i="20"/>
  <c r="I257" i="20"/>
  <c r="B257" i="20"/>
  <c r="J257" i="20"/>
  <c r="D257" i="20"/>
  <c r="E257" i="20"/>
  <c r="G257" i="20"/>
  <c r="C257" i="20"/>
  <c r="F257" i="20"/>
  <c r="H257" i="20"/>
  <c r="G246" i="20"/>
  <c r="H246" i="20"/>
  <c r="A246" i="20"/>
  <c r="I246" i="20"/>
  <c r="B246" i="20"/>
  <c r="J246" i="20"/>
  <c r="C246" i="20"/>
  <c r="D246" i="20"/>
  <c r="E246" i="20"/>
  <c r="F246" i="20"/>
  <c r="G228" i="20"/>
  <c r="I228" i="20"/>
  <c r="G214" i="20"/>
  <c r="H214" i="20"/>
  <c r="C214" i="20"/>
  <c r="I214" i="20"/>
  <c r="J214" i="20"/>
  <c r="A214" i="20"/>
  <c r="B214" i="20"/>
  <c r="D214" i="20"/>
  <c r="E214" i="20"/>
  <c r="F214" i="20"/>
  <c r="G206" i="20"/>
  <c r="H206" i="20"/>
  <c r="C206" i="20"/>
  <c r="A206" i="20"/>
  <c r="B206" i="20"/>
  <c r="D206" i="20"/>
  <c r="E206" i="20"/>
  <c r="F206" i="20"/>
  <c r="I206" i="20"/>
  <c r="J206" i="20"/>
  <c r="F197" i="20"/>
  <c r="H197" i="20"/>
  <c r="C197" i="20"/>
  <c r="I197" i="20"/>
  <c r="J197" i="20"/>
  <c r="B197" i="20"/>
  <c r="A197" i="20"/>
  <c r="D197" i="20"/>
  <c r="E197" i="20"/>
  <c r="G197" i="20"/>
  <c r="B187" i="20"/>
  <c r="J187" i="20"/>
  <c r="D187" i="20"/>
  <c r="G187" i="20"/>
  <c r="F187" i="20"/>
  <c r="H187" i="20"/>
  <c r="I187" i="20"/>
  <c r="A187" i="20"/>
  <c r="C187" i="20"/>
  <c r="E187" i="20"/>
  <c r="D186" i="20"/>
  <c r="F186" i="20"/>
  <c r="A186" i="20"/>
  <c r="I186" i="20"/>
  <c r="C186" i="20"/>
  <c r="E186" i="20"/>
  <c r="G186" i="20"/>
  <c r="H186" i="20"/>
  <c r="J186" i="20"/>
  <c r="B186" i="20"/>
  <c r="B208" i="11"/>
  <c r="R208" i="11" s="1"/>
  <c r="F177" i="20"/>
  <c r="H177" i="20"/>
  <c r="C177" i="20"/>
  <c r="D177" i="20"/>
  <c r="E177" i="20"/>
  <c r="G177" i="20"/>
  <c r="I177" i="20"/>
  <c r="J177" i="20"/>
  <c r="A177" i="20"/>
  <c r="B177" i="20"/>
  <c r="B199" i="11"/>
  <c r="R199" i="11" s="1"/>
  <c r="D168" i="20"/>
  <c r="G168" i="20"/>
  <c r="B168" i="20"/>
  <c r="E168" i="20"/>
  <c r="I168" i="20"/>
  <c r="A168" i="20"/>
  <c r="C168" i="20"/>
  <c r="F168" i="20"/>
  <c r="H168" i="20"/>
  <c r="J168" i="20"/>
  <c r="D160" i="20"/>
  <c r="G160" i="20"/>
  <c r="H154" i="20"/>
  <c r="A154" i="20"/>
  <c r="I154" i="20"/>
  <c r="B154" i="20"/>
  <c r="J154" i="20"/>
  <c r="C154" i="20"/>
  <c r="D154" i="20"/>
  <c r="E154" i="20"/>
  <c r="G154" i="20"/>
  <c r="F154" i="20"/>
  <c r="B176" i="11"/>
  <c r="R176" i="11" s="1"/>
  <c r="B145" i="20"/>
  <c r="J145" i="20"/>
  <c r="C145" i="20"/>
  <c r="D145" i="20"/>
  <c r="E145" i="20"/>
  <c r="H145" i="20"/>
  <c r="I145" i="20"/>
  <c r="A145" i="20"/>
  <c r="F145" i="20"/>
  <c r="G145" i="20"/>
  <c r="B167" i="11"/>
  <c r="R167" i="11" s="1"/>
  <c r="D136" i="20"/>
  <c r="E136" i="20"/>
  <c r="F136" i="20"/>
  <c r="G136" i="20"/>
  <c r="B136" i="20"/>
  <c r="C136" i="20"/>
  <c r="H136" i="20"/>
  <c r="I136" i="20"/>
  <c r="J136" i="20"/>
  <c r="A136" i="20"/>
  <c r="B150" i="11"/>
  <c r="R150" i="11" s="1"/>
  <c r="B119" i="20"/>
  <c r="J119" i="20"/>
  <c r="C119" i="20"/>
  <c r="D119" i="20"/>
  <c r="E119" i="20"/>
  <c r="F119" i="20"/>
  <c r="G119" i="20"/>
  <c r="H119" i="20"/>
  <c r="I119" i="20"/>
  <c r="A119" i="20"/>
  <c r="F109" i="20"/>
  <c r="G109" i="20"/>
  <c r="H109" i="20"/>
  <c r="A109" i="20"/>
  <c r="I109" i="20"/>
  <c r="J109" i="20"/>
  <c r="D109" i="20"/>
  <c r="E109" i="20"/>
  <c r="B109" i="20"/>
  <c r="C109" i="20"/>
  <c r="H100" i="20"/>
  <c r="A100" i="20"/>
  <c r="I100" i="20"/>
  <c r="B100" i="20"/>
  <c r="J100" i="20"/>
  <c r="C100" i="20"/>
  <c r="D100" i="20"/>
  <c r="E100" i="20"/>
  <c r="F100" i="20"/>
  <c r="G100" i="20"/>
  <c r="A89" i="20"/>
  <c r="I89" i="20"/>
  <c r="B89" i="20"/>
  <c r="J89" i="20"/>
  <c r="C89" i="20"/>
  <c r="D89" i="20"/>
  <c r="E89" i="20"/>
  <c r="F89" i="20"/>
  <c r="H89" i="20"/>
  <c r="G89" i="20"/>
  <c r="E79" i="20"/>
  <c r="F79" i="20"/>
  <c r="G79" i="20"/>
  <c r="H79" i="20"/>
  <c r="A79" i="20"/>
  <c r="B79" i="20"/>
  <c r="C79" i="20"/>
  <c r="D79" i="20"/>
  <c r="I79" i="20"/>
  <c r="J79" i="20"/>
  <c r="G78" i="20"/>
  <c r="H78" i="20"/>
  <c r="A78" i="20"/>
  <c r="I78" i="20"/>
  <c r="B78" i="20"/>
  <c r="J78" i="20"/>
  <c r="C78" i="20"/>
  <c r="D78" i="20"/>
  <c r="E78" i="20"/>
  <c r="F78" i="20"/>
  <c r="A69" i="20"/>
  <c r="I69" i="20"/>
  <c r="B69" i="20"/>
  <c r="J69" i="20"/>
  <c r="D69" i="20"/>
  <c r="C69" i="20"/>
  <c r="E69" i="20"/>
  <c r="F69" i="20"/>
  <c r="G69" i="20"/>
  <c r="H69" i="20"/>
  <c r="C60" i="20"/>
  <c r="I60" i="20"/>
  <c r="B82" i="11"/>
  <c r="R82" i="11" s="1"/>
  <c r="E51" i="20"/>
  <c r="F51" i="20"/>
  <c r="H51" i="20"/>
  <c r="B51" i="20"/>
  <c r="C51" i="20"/>
  <c r="D51" i="20"/>
  <c r="G51" i="20"/>
  <c r="A51" i="20"/>
  <c r="I51" i="20"/>
  <c r="J51" i="20"/>
  <c r="G42" i="20"/>
  <c r="H42" i="20"/>
  <c r="B42" i="20"/>
  <c r="J42" i="20"/>
  <c r="C42" i="20"/>
  <c r="D42" i="20"/>
  <c r="E42" i="20"/>
  <c r="F42" i="20"/>
  <c r="I42" i="20"/>
  <c r="A42" i="20"/>
  <c r="C32" i="20"/>
  <c r="D32" i="20"/>
  <c r="F32" i="20"/>
  <c r="A32" i="20"/>
  <c r="B32" i="20"/>
  <c r="E32" i="20"/>
  <c r="G32" i="20"/>
  <c r="H32" i="20"/>
  <c r="I32" i="20"/>
  <c r="J32" i="20"/>
  <c r="E21" i="20"/>
  <c r="C12" i="20"/>
  <c r="D12" i="20"/>
  <c r="F12" i="20"/>
  <c r="H12" i="20"/>
  <c r="I12" i="20"/>
  <c r="J12" i="20"/>
  <c r="A12" i="20"/>
  <c r="B12" i="20"/>
  <c r="E12" i="20"/>
  <c r="G12" i="20"/>
  <c r="B100" i="11"/>
  <c r="R100" i="11" s="1"/>
  <c r="G4198" i="20"/>
  <c r="H4198" i="20"/>
  <c r="A4198" i="20"/>
  <c r="I4198" i="20"/>
  <c r="B4198" i="20"/>
  <c r="J4198" i="20"/>
  <c r="C4198" i="20"/>
  <c r="D4198" i="20"/>
  <c r="E4198" i="20"/>
  <c r="F4198" i="20"/>
  <c r="G4190" i="20"/>
  <c r="H4190" i="20"/>
  <c r="A4190" i="20"/>
  <c r="I4190" i="20"/>
  <c r="B4190" i="20"/>
  <c r="J4190" i="20"/>
  <c r="C4190" i="20"/>
  <c r="D4190" i="20"/>
  <c r="E4190" i="20"/>
  <c r="F4190" i="20"/>
  <c r="G4182" i="20"/>
  <c r="H4182" i="20"/>
  <c r="A4182" i="20"/>
  <c r="I4182" i="20"/>
  <c r="B4182" i="20"/>
  <c r="J4182" i="20"/>
  <c r="C4182" i="20"/>
  <c r="D4182" i="20"/>
  <c r="E4182" i="20"/>
  <c r="F4182" i="20"/>
  <c r="G4174" i="20"/>
  <c r="H4174" i="20"/>
  <c r="A4174" i="20"/>
  <c r="I4174" i="20"/>
  <c r="B4174" i="20"/>
  <c r="J4174" i="20"/>
  <c r="C4174" i="20"/>
  <c r="D4174" i="20"/>
  <c r="E4174" i="20"/>
  <c r="F4174" i="20"/>
  <c r="G4166" i="20"/>
  <c r="H4166" i="20"/>
  <c r="A4166" i="20"/>
  <c r="I4166" i="20"/>
  <c r="B4166" i="20"/>
  <c r="J4166" i="20"/>
  <c r="C4166" i="20"/>
  <c r="D4166" i="20"/>
  <c r="E4166" i="20"/>
  <c r="F4166" i="20"/>
  <c r="G4158" i="20"/>
  <c r="H4158" i="20"/>
  <c r="A4158" i="20"/>
  <c r="I4158" i="20"/>
  <c r="B4158" i="20"/>
  <c r="J4158" i="20"/>
  <c r="C4158" i="20"/>
  <c r="D4158" i="20"/>
  <c r="E4158" i="20"/>
  <c r="F4158" i="20"/>
  <c r="G4150" i="20"/>
  <c r="H4150" i="20"/>
  <c r="A4150" i="20"/>
  <c r="I4150" i="20"/>
  <c r="B4150" i="20"/>
  <c r="J4150" i="20"/>
  <c r="C4150" i="20"/>
  <c r="D4150" i="20"/>
  <c r="E4150" i="20"/>
  <c r="F4150" i="20"/>
  <c r="G4142" i="20"/>
  <c r="H4142" i="20"/>
  <c r="A4142" i="20"/>
  <c r="I4142" i="20"/>
  <c r="B4142" i="20"/>
  <c r="J4142" i="20"/>
  <c r="C4142" i="20"/>
  <c r="D4142" i="20"/>
  <c r="E4142" i="20"/>
  <c r="F4142" i="20"/>
  <c r="G4134" i="20"/>
  <c r="H4134" i="20"/>
  <c r="A4134" i="20"/>
  <c r="I4134" i="20"/>
  <c r="B4134" i="20"/>
  <c r="J4134" i="20"/>
  <c r="C4134" i="20"/>
  <c r="D4134" i="20"/>
  <c r="E4134" i="20"/>
  <c r="F4134" i="20"/>
  <c r="G4126" i="20"/>
  <c r="H4126" i="20"/>
  <c r="A4126" i="20"/>
  <c r="I4126" i="20"/>
  <c r="B4126" i="20"/>
  <c r="J4126" i="20"/>
  <c r="C4126" i="20"/>
  <c r="D4126" i="20"/>
  <c r="E4126" i="20"/>
  <c r="F4126" i="20"/>
  <c r="G4118" i="20"/>
  <c r="H4118" i="20"/>
  <c r="A4118" i="20"/>
  <c r="I4118" i="20"/>
  <c r="B4118" i="20"/>
  <c r="J4118" i="20"/>
  <c r="C4118" i="20"/>
  <c r="D4118" i="20"/>
  <c r="E4118" i="20"/>
  <c r="F4118" i="20"/>
  <c r="G4110" i="20"/>
  <c r="H4110" i="20"/>
  <c r="A4110" i="20"/>
  <c r="I4110" i="20"/>
  <c r="B4110" i="20"/>
  <c r="J4110" i="20"/>
  <c r="C4110" i="20"/>
  <c r="D4110" i="20"/>
  <c r="E4110" i="20"/>
  <c r="F4110" i="20"/>
  <c r="G4102" i="20"/>
  <c r="H4102" i="20"/>
  <c r="A4102" i="20"/>
  <c r="I4102" i="20"/>
  <c r="B4102" i="20"/>
  <c r="J4102" i="20"/>
  <c r="C4102" i="20"/>
  <c r="D4102" i="20"/>
  <c r="E4102" i="20"/>
  <c r="F4102" i="20"/>
  <c r="G4094" i="20"/>
  <c r="H4094" i="20"/>
  <c r="A4094" i="20"/>
  <c r="I4094" i="20"/>
  <c r="B4094" i="20"/>
  <c r="J4094" i="20"/>
  <c r="C4094" i="20"/>
  <c r="D4094" i="20"/>
  <c r="E4094" i="20"/>
  <c r="F4094" i="20"/>
  <c r="G4086" i="20"/>
  <c r="H4086" i="20"/>
  <c r="A4086" i="20"/>
  <c r="I4086" i="20"/>
  <c r="B4086" i="20"/>
  <c r="J4086" i="20"/>
  <c r="C4086" i="20"/>
  <c r="D4086" i="20"/>
  <c r="E4086" i="20"/>
  <c r="F4086" i="20"/>
  <c r="G4078" i="20"/>
  <c r="H4078" i="20"/>
  <c r="A4078" i="20"/>
  <c r="I4078" i="20"/>
  <c r="B4078" i="20"/>
  <c r="J4078" i="20"/>
  <c r="C4078" i="20"/>
  <c r="D4078" i="20"/>
  <c r="E4078" i="20"/>
  <c r="F4078" i="20"/>
  <c r="G4070" i="20"/>
  <c r="H4070" i="20"/>
  <c r="A4070" i="20"/>
  <c r="I4070" i="20"/>
  <c r="B4070" i="20"/>
  <c r="J4070" i="20"/>
  <c r="C4070" i="20"/>
  <c r="D4070" i="20"/>
  <c r="E4070" i="20"/>
  <c r="F4070" i="20"/>
  <c r="G4062" i="20"/>
  <c r="H4062" i="20"/>
  <c r="A4062" i="20"/>
  <c r="I4062" i="20"/>
  <c r="B4062" i="20"/>
  <c r="J4062" i="20"/>
  <c r="C4062" i="20"/>
  <c r="D4062" i="20"/>
  <c r="E4062" i="20"/>
  <c r="F4062" i="20"/>
  <c r="G4054" i="20"/>
  <c r="H4054" i="20"/>
  <c r="A4054" i="20"/>
  <c r="I4054" i="20"/>
  <c r="B4054" i="20"/>
  <c r="J4054" i="20"/>
  <c r="C4054" i="20"/>
  <c r="D4054" i="20"/>
  <c r="E4054" i="20"/>
  <c r="F4054" i="20"/>
  <c r="G4046" i="20"/>
  <c r="H4046" i="20"/>
  <c r="A4046" i="20"/>
  <c r="I4046" i="20"/>
  <c r="B4046" i="20"/>
  <c r="J4046" i="20"/>
  <c r="C4046" i="20"/>
  <c r="D4046" i="20"/>
  <c r="E4046" i="20"/>
  <c r="F4046" i="20"/>
  <c r="G4038" i="20"/>
  <c r="H4038" i="20"/>
  <c r="A4038" i="20"/>
  <c r="I4038" i="20"/>
  <c r="B4038" i="20"/>
  <c r="J4038" i="20"/>
  <c r="C4038" i="20"/>
  <c r="D4038" i="20"/>
  <c r="E4038" i="20"/>
  <c r="F4038" i="20"/>
  <c r="G4030" i="20"/>
  <c r="H4030" i="20"/>
  <c r="A4030" i="20"/>
  <c r="I4030" i="20"/>
  <c r="B4030" i="20"/>
  <c r="J4030" i="20"/>
  <c r="C4030" i="20"/>
  <c r="D4030" i="20"/>
  <c r="E4030" i="20"/>
  <c r="F4030" i="20"/>
  <c r="G4022" i="20"/>
  <c r="H4022" i="20"/>
  <c r="A4022" i="20"/>
  <c r="I4022" i="20"/>
  <c r="B4022" i="20"/>
  <c r="J4022" i="20"/>
  <c r="C4022" i="20"/>
  <c r="D4022" i="20"/>
  <c r="E4022" i="20"/>
  <c r="F4022" i="20"/>
  <c r="G4014" i="20"/>
  <c r="H4014" i="20"/>
  <c r="A4014" i="20"/>
  <c r="I4014" i="20"/>
  <c r="B4014" i="20"/>
  <c r="J4014" i="20"/>
  <c r="C4014" i="20"/>
  <c r="D4014" i="20"/>
  <c r="E4014" i="20"/>
  <c r="F4014" i="20"/>
  <c r="G4006" i="20"/>
  <c r="H4006" i="20"/>
  <c r="A4006" i="20"/>
  <c r="I4006" i="20"/>
  <c r="B4006" i="20"/>
  <c r="J4006" i="20"/>
  <c r="C4006" i="20"/>
  <c r="D4006" i="20"/>
  <c r="E4006" i="20"/>
  <c r="F4006" i="20"/>
  <c r="G3998" i="20"/>
  <c r="H3998" i="20"/>
  <c r="A3998" i="20"/>
  <c r="I3998" i="20"/>
  <c r="B3998" i="20"/>
  <c r="J3998" i="20"/>
  <c r="C3998" i="20"/>
  <c r="D3998" i="20"/>
  <c r="E3998" i="20"/>
  <c r="F3998" i="20"/>
  <c r="G3990" i="20"/>
  <c r="H3990" i="20"/>
  <c r="A3990" i="20"/>
  <c r="I3990" i="20"/>
  <c r="B3990" i="20"/>
  <c r="J3990" i="20"/>
  <c r="C3990" i="20"/>
  <c r="D3990" i="20"/>
  <c r="E3990" i="20"/>
  <c r="F3990" i="20"/>
  <c r="G3982" i="20"/>
  <c r="H3982" i="20"/>
  <c r="A3982" i="20"/>
  <c r="I3982" i="20"/>
  <c r="B3982" i="20"/>
  <c r="J3982" i="20"/>
  <c r="C3982" i="20"/>
  <c r="D3982" i="20"/>
  <c r="E3982" i="20"/>
  <c r="F3982" i="20"/>
  <c r="G3974" i="20"/>
  <c r="H3974" i="20"/>
  <c r="A3974" i="20"/>
  <c r="I3974" i="20"/>
  <c r="B3974" i="20"/>
  <c r="J3974" i="20"/>
  <c r="C3974" i="20"/>
  <c r="D3974" i="20"/>
  <c r="E3974" i="20"/>
  <c r="F3974" i="20"/>
  <c r="G3966" i="20"/>
  <c r="H3966" i="20"/>
  <c r="A3966" i="20"/>
  <c r="I3966" i="20"/>
  <c r="B3966" i="20"/>
  <c r="J3966" i="20"/>
  <c r="C3966" i="20"/>
  <c r="D3966" i="20"/>
  <c r="E3966" i="20"/>
  <c r="F3966" i="20"/>
  <c r="G3958" i="20"/>
  <c r="H3958" i="20"/>
  <c r="A3958" i="20"/>
  <c r="I3958" i="20"/>
  <c r="B3958" i="20"/>
  <c r="J3958" i="20"/>
  <c r="C3958" i="20"/>
  <c r="D3958" i="20"/>
  <c r="E3958" i="20"/>
  <c r="F3958" i="20"/>
  <c r="G3950" i="20"/>
  <c r="H3950" i="20"/>
  <c r="A3950" i="20"/>
  <c r="I3950" i="20"/>
  <c r="B3950" i="20"/>
  <c r="J3950" i="20"/>
  <c r="C3950" i="20"/>
  <c r="D3950" i="20"/>
  <c r="E3950" i="20"/>
  <c r="F3950" i="20"/>
  <c r="G3942" i="20"/>
  <c r="H3942" i="20"/>
  <c r="A3942" i="20"/>
  <c r="I3942" i="20"/>
  <c r="B3942" i="20"/>
  <c r="J3942" i="20"/>
  <c r="C3942" i="20"/>
  <c r="D3942" i="20"/>
  <c r="E3942" i="20"/>
  <c r="F3942" i="20"/>
  <c r="G3934" i="20"/>
  <c r="H3934" i="20"/>
  <c r="A3934" i="20"/>
  <c r="I3934" i="20"/>
  <c r="B3934" i="20"/>
  <c r="J3934" i="20"/>
  <c r="C3934" i="20"/>
  <c r="D3934" i="20"/>
  <c r="E3934" i="20"/>
  <c r="F3934" i="20"/>
  <c r="G3926" i="20"/>
  <c r="H3926" i="20"/>
  <c r="A3926" i="20"/>
  <c r="I3926" i="20"/>
  <c r="B3926" i="20"/>
  <c r="J3926" i="20"/>
  <c r="C3926" i="20"/>
  <c r="D3926" i="20"/>
  <c r="E3926" i="20"/>
  <c r="F3926" i="20"/>
  <c r="G3918" i="20"/>
  <c r="H3918" i="20"/>
  <c r="A3918" i="20"/>
  <c r="I3918" i="20"/>
  <c r="B3918" i="20"/>
  <c r="J3918" i="20"/>
  <c r="C3918" i="20"/>
  <c r="D3918" i="20"/>
  <c r="E3918" i="20"/>
  <c r="F3918" i="20"/>
  <c r="G3910" i="20"/>
  <c r="H3910" i="20"/>
  <c r="A3910" i="20"/>
  <c r="I3910" i="20"/>
  <c r="B3910" i="20"/>
  <c r="J3910" i="20"/>
  <c r="C3910" i="20"/>
  <c r="D3910" i="20"/>
  <c r="E3910" i="20"/>
  <c r="F3910" i="20"/>
  <c r="G3902" i="20"/>
  <c r="H3902" i="20"/>
  <c r="A3902" i="20"/>
  <c r="I3902" i="20"/>
  <c r="B3902" i="20"/>
  <c r="J3902" i="20"/>
  <c r="C3902" i="20"/>
  <c r="D3902" i="20"/>
  <c r="E3902" i="20"/>
  <c r="F3902" i="20"/>
  <c r="G3894" i="20"/>
  <c r="H3894" i="20"/>
  <c r="A3894" i="20"/>
  <c r="I3894" i="20"/>
  <c r="B3894" i="20"/>
  <c r="J3894" i="20"/>
  <c r="C3894" i="20"/>
  <c r="D3894" i="20"/>
  <c r="E3894" i="20"/>
  <c r="F3894" i="20"/>
  <c r="G3886" i="20"/>
  <c r="H3886" i="20"/>
  <c r="A3886" i="20"/>
  <c r="I3886" i="20"/>
  <c r="B3886" i="20"/>
  <c r="J3886" i="20"/>
  <c r="C3886" i="20"/>
  <c r="D3886" i="20"/>
  <c r="E3886" i="20"/>
  <c r="F3886" i="20"/>
  <c r="G3878" i="20"/>
  <c r="H3878" i="20"/>
  <c r="A3878" i="20"/>
  <c r="I3878" i="20"/>
  <c r="B3878" i="20"/>
  <c r="J3878" i="20"/>
  <c r="C3878" i="20"/>
  <c r="D3878" i="20"/>
  <c r="E3878" i="20"/>
  <c r="F3878" i="20"/>
  <c r="H3870" i="20"/>
  <c r="A3870" i="20"/>
  <c r="I3870" i="20"/>
  <c r="B3870" i="20"/>
  <c r="J3870" i="20"/>
  <c r="C3870" i="20"/>
  <c r="D3870" i="20"/>
  <c r="E3870" i="20"/>
  <c r="F3870" i="20"/>
  <c r="G3870" i="20"/>
  <c r="H3862" i="20"/>
  <c r="A3862" i="20"/>
  <c r="I3862" i="20"/>
  <c r="B3862" i="20"/>
  <c r="J3862" i="20"/>
  <c r="C3862" i="20"/>
  <c r="D3862" i="20"/>
  <c r="E3862" i="20"/>
  <c r="F3862" i="20"/>
  <c r="G3862" i="20"/>
  <c r="H3854" i="20"/>
  <c r="A3854" i="20"/>
  <c r="I3854" i="20"/>
  <c r="B3854" i="20"/>
  <c r="J3854" i="20"/>
  <c r="C3854" i="20"/>
  <c r="D3854" i="20"/>
  <c r="E3854" i="20"/>
  <c r="F3854" i="20"/>
  <c r="G3854" i="20"/>
  <c r="H3846" i="20"/>
  <c r="A3846" i="20"/>
  <c r="I3846" i="20"/>
  <c r="B3846" i="20"/>
  <c r="J3846" i="20"/>
  <c r="C3846" i="20"/>
  <c r="D3846" i="20"/>
  <c r="E3846" i="20"/>
  <c r="F3846" i="20"/>
  <c r="G3846" i="20"/>
  <c r="H3838" i="20"/>
  <c r="A3838" i="20"/>
  <c r="I3838" i="20"/>
  <c r="B3838" i="20"/>
  <c r="J3838" i="20"/>
  <c r="C3838" i="20"/>
  <c r="D3838" i="20"/>
  <c r="E3838" i="20"/>
  <c r="F3838" i="20"/>
  <c r="G3838" i="20"/>
  <c r="H3830" i="20"/>
  <c r="A3830" i="20"/>
  <c r="I3830" i="20"/>
  <c r="B3830" i="20"/>
  <c r="J3830" i="20"/>
  <c r="C3830" i="20"/>
  <c r="D3830" i="20"/>
  <c r="E3830" i="20"/>
  <c r="F3830" i="20"/>
  <c r="G3830" i="20"/>
  <c r="H3822" i="20"/>
  <c r="A3822" i="20"/>
  <c r="I3822" i="20"/>
  <c r="B3822" i="20"/>
  <c r="J3822" i="20"/>
  <c r="C3822" i="20"/>
  <c r="D3822" i="20"/>
  <c r="E3822" i="20"/>
  <c r="F3822" i="20"/>
  <c r="G3822" i="20"/>
  <c r="H3814" i="20"/>
  <c r="A3814" i="20"/>
  <c r="I3814" i="20"/>
  <c r="B3814" i="20"/>
  <c r="J3814" i="20"/>
  <c r="C3814" i="20"/>
  <c r="D3814" i="20"/>
  <c r="E3814" i="20"/>
  <c r="F3814" i="20"/>
  <c r="G3814" i="20"/>
  <c r="H3806" i="20"/>
  <c r="A3806" i="20"/>
  <c r="I3806" i="20"/>
  <c r="B3806" i="20"/>
  <c r="J3806" i="20"/>
  <c r="C3806" i="20"/>
  <c r="D3806" i="20"/>
  <c r="E3806" i="20"/>
  <c r="F3806" i="20"/>
  <c r="G3806" i="20"/>
  <c r="H3798" i="20"/>
  <c r="A3798" i="20"/>
  <c r="I3798" i="20"/>
  <c r="B3798" i="20"/>
  <c r="J3798" i="20"/>
  <c r="C3798" i="20"/>
  <c r="D3798" i="20"/>
  <c r="E3798" i="20"/>
  <c r="F3798" i="20"/>
  <c r="G3798" i="20"/>
  <c r="H3790" i="20"/>
  <c r="A3790" i="20"/>
  <c r="I3790" i="20"/>
  <c r="B3790" i="20"/>
  <c r="J3790" i="20"/>
  <c r="C3790" i="20"/>
  <c r="D3790" i="20"/>
  <c r="E3790" i="20"/>
  <c r="F3790" i="20"/>
  <c r="G3790" i="20"/>
  <c r="H3782" i="20"/>
  <c r="A3782" i="20"/>
  <c r="I3782" i="20"/>
  <c r="B3782" i="20"/>
  <c r="J3782" i="20"/>
  <c r="C3782" i="20"/>
  <c r="D3782" i="20"/>
  <c r="E3782" i="20"/>
  <c r="F3782" i="20"/>
  <c r="G3782" i="20"/>
  <c r="H3774" i="20"/>
  <c r="A3774" i="20"/>
  <c r="I3774" i="20"/>
  <c r="B3774" i="20"/>
  <c r="J3774" i="20"/>
  <c r="C3774" i="20"/>
  <c r="D3774" i="20"/>
  <c r="E3774" i="20"/>
  <c r="F3774" i="20"/>
  <c r="G3774" i="20"/>
  <c r="H3766" i="20"/>
  <c r="A3766" i="20"/>
  <c r="I3766" i="20"/>
  <c r="B3766" i="20"/>
  <c r="J3766" i="20"/>
  <c r="C3766" i="20"/>
  <c r="D3766" i="20"/>
  <c r="E3766" i="20"/>
  <c r="F3766" i="20"/>
  <c r="G3766" i="20"/>
  <c r="H3758" i="20"/>
  <c r="A3758" i="20"/>
  <c r="I3758" i="20"/>
  <c r="B3758" i="20"/>
  <c r="J3758" i="20"/>
  <c r="C3758" i="20"/>
  <c r="D3758" i="20"/>
  <c r="E3758" i="20"/>
  <c r="F3758" i="20"/>
  <c r="G3758" i="20"/>
  <c r="H3750" i="20"/>
  <c r="A3750" i="20"/>
  <c r="I3750" i="20"/>
  <c r="B3750" i="20"/>
  <c r="J3750" i="20"/>
  <c r="C3750" i="20"/>
  <c r="D3750" i="20"/>
  <c r="E3750" i="20"/>
  <c r="F3750" i="20"/>
  <c r="G3750" i="20"/>
  <c r="H3742" i="20"/>
  <c r="A3742" i="20"/>
  <c r="I3742" i="20"/>
  <c r="B3742" i="20"/>
  <c r="J3742" i="20"/>
  <c r="C3742" i="20"/>
  <c r="D3742" i="20"/>
  <c r="E3742" i="20"/>
  <c r="F3742" i="20"/>
  <c r="G3742" i="20"/>
  <c r="H3734" i="20"/>
  <c r="A3734" i="20"/>
  <c r="I3734" i="20"/>
  <c r="B3734" i="20"/>
  <c r="J3734" i="20"/>
  <c r="C3734" i="20"/>
  <c r="D3734" i="20"/>
  <c r="E3734" i="20"/>
  <c r="F3734" i="20"/>
  <c r="G3734" i="20"/>
  <c r="H3726" i="20"/>
  <c r="A3726" i="20"/>
  <c r="I3726" i="20"/>
  <c r="B3726" i="20"/>
  <c r="J3726" i="20"/>
  <c r="C3726" i="20"/>
  <c r="D3726" i="20"/>
  <c r="E3726" i="20"/>
  <c r="F3726" i="20"/>
  <c r="G3726" i="20"/>
  <c r="H3718" i="20"/>
  <c r="A3718" i="20"/>
  <c r="I3718" i="20"/>
  <c r="B3718" i="20"/>
  <c r="J3718" i="20"/>
  <c r="C3718" i="20"/>
  <c r="D3718" i="20"/>
  <c r="E3718" i="20"/>
  <c r="F3718" i="20"/>
  <c r="G3718" i="20"/>
  <c r="H3710" i="20"/>
  <c r="A3710" i="20"/>
  <c r="I3710" i="20"/>
  <c r="B3710" i="20"/>
  <c r="J3710" i="20"/>
  <c r="C3710" i="20"/>
  <c r="D3710" i="20"/>
  <c r="E3710" i="20"/>
  <c r="F3710" i="20"/>
  <c r="G3710" i="20"/>
  <c r="H3702" i="20"/>
  <c r="A3702" i="20"/>
  <c r="I3702" i="20"/>
  <c r="B3702" i="20"/>
  <c r="J3702" i="20"/>
  <c r="C3702" i="20"/>
  <c r="D3702" i="20"/>
  <c r="E3702" i="20"/>
  <c r="F3702" i="20"/>
  <c r="G3702" i="20"/>
  <c r="H3694" i="20"/>
  <c r="A3694" i="20"/>
  <c r="I3694" i="20"/>
  <c r="B3694" i="20"/>
  <c r="J3694" i="20"/>
  <c r="C3694" i="20"/>
  <c r="D3694" i="20"/>
  <c r="E3694" i="20"/>
  <c r="F3694" i="20"/>
  <c r="G3694" i="20"/>
  <c r="H3686" i="20"/>
  <c r="A3686" i="20"/>
  <c r="I3686" i="20"/>
  <c r="B3686" i="20"/>
  <c r="J3686" i="20"/>
  <c r="C3686" i="20"/>
  <c r="D3686" i="20"/>
  <c r="E3686" i="20"/>
  <c r="F3686" i="20"/>
  <c r="G3686" i="20"/>
  <c r="H3678" i="20"/>
  <c r="A3678" i="20"/>
  <c r="I3678" i="20"/>
  <c r="B3678" i="20"/>
  <c r="J3678" i="20"/>
  <c r="C3678" i="20"/>
  <c r="D3678" i="20"/>
  <c r="E3678" i="20"/>
  <c r="F3678" i="20"/>
  <c r="G3678" i="20"/>
  <c r="H3670" i="20"/>
  <c r="A3670" i="20"/>
  <c r="I3670" i="20"/>
  <c r="B3670" i="20"/>
  <c r="J3670" i="20"/>
  <c r="C3670" i="20"/>
  <c r="D3670" i="20"/>
  <c r="E3670" i="20"/>
  <c r="F3670" i="20"/>
  <c r="G3670" i="20"/>
  <c r="H3662" i="20"/>
  <c r="A3662" i="20"/>
  <c r="I3662" i="20"/>
  <c r="B3662" i="20"/>
  <c r="J3662" i="20"/>
  <c r="C3662" i="20"/>
  <c r="D3662" i="20"/>
  <c r="E3662" i="20"/>
  <c r="F3662" i="20"/>
  <c r="G3662" i="20"/>
  <c r="H3654" i="20"/>
  <c r="A3654" i="20"/>
  <c r="I3654" i="20"/>
  <c r="B3654" i="20"/>
  <c r="J3654" i="20"/>
  <c r="C3654" i="20"/>
  <c r="D3654" i="20"/>
  <c r="E3654" i="20"/>
  <c r="F3654" i="20"/>
  <c r="G3654" i="20"/>
  <c r="H3646" i="20"/>
  <c r="A3646" i="20"/>
  <c r="I3646" i="20"/>
  <c r="B3646" i="20"/>
  <c r="J3646" i="20"/>
  <c r="C3646" i="20"/>
  <c r="D3646" i="20"/>
  <c r="E3646" i="20"/>
  <c r="F3646" i="20"/>
  <c r="G3646" i="20"/>
  <c r="H3638" i="20"/>
  <c r="A3638" i="20"/>
  <c r="I3638" i="20"/>
  <c r="B3638" i="20"/>
  <c r="J3638" i="20"/>
  <c r="C3638" i="20"/>
  <c r="D3638" i="20"/>
  <c r="E3638" i="20"/>
  <c r="F3638" i="20"/>
  <c r="G3638" i="20"/>
  <c r="H3630" i="20"/>
  <c r="A3630" i="20"/>
  <c r="I3630" i="20"/>
  <c r="B3630" i="20"/>
  <c r="J3630" i="20"/>
  <c r="C3630" i="20"/>
  <c r="D3630" i="20"/>
  <c r="E3630" i="20"/>
  <c r="F3630" i="20"/>
  <c r="G3630" i="20"/>
  <c r="H3622" i="20"/>
  <c r="A3622" i="20"/>
  <c r="I3622" i="20"/>
  <c r="B3622" i="20"/>
  <c r="J3622" i="20"/>
  <c r="C3622" i="20"/>
  <c r="D3622" i="20"/>
  <c r="E3622" i="20"/>
  <c r="F3622" i="20"/>
  <c r="G3622" i="20"/>
  <c r="H3614" i="20"/>
  <c r="A3614" i="20"/>
  <c r="I3614" i="20"/>
  <c r="B3614" i="20"/>
  <c r="J3614" i="20"/>
  <c r="C3614" i="20"/>
  <c r="D3614" i="20"/>
  <c r="E3614" i="20"/>
  <c r="F3614" i="20"/>
  <c r="G3614" i="20"/>
  <c r="H3606" i="20"/>
  <c r="A3606" i="20"/>
  <c r="I3606" i="20"/>
  <c r="B3606" i="20"/>
  <c r="J3606" i="20"/>
  <c r="C3606" i="20"/>
  <c r="D3606" i="20"/>
  <c r="E3606" i="20"/>
  <c r="F3606" i="20"/>
  <c r="G3606" i="20"/>
  <c r="H3598" i="20"/>
  <c r="A3598" i="20"/>
  <c r="I3598" i="20"/>
  <c r="B3598" i="20"/>
  <c r="J3598" i="20"/>
  <c r="C3598" i="20"/>
  <c r="D3598" i="20"/>
  <c r="E3598" i="20"/>
  <c r="F3598" i="20"/>
  <c r="G3598" i="20"/>
  <c r="H3590" i="20"/>
  <c r="A3590" i="20"/>
  <c r="I3590" i="20"/>
  <c r="B3590" i="20"/>
  <c r="J3590" i="20"/>
  <c r="C3590" i="20"/>
  <c r="D3590" i="20"/>
  <c r="E3590" i="20"/>
  <c r="F3590" i="20"/>
  <c r="G3590" i="20"/>
  <c r="H3582" i="20"/>
  <c r="A3582" i="20"/>
  <c r="I3582" i="20"/>
  <c r="B3582" i="20"/>
  <c r="J3582" i="20"/>
  <c r="C3582" i="20"/>
  <c r="D3582" i="20"/>
  <c r="E3582" i="20"/>
  <c r="F3582" i="20"/>
  <c r="G3582" i="20"/>
  <c r="H3574" i="20"/>
  <c r="A3574" i="20"/>
  <c r="I3574" i="20"/>
  <c r="B3574" i="20"/>
  <c r="J3574" i="20"/>
  <c r="C3574" i="20"/>
  <c r="D3574" i="20"/>
  <c r="E3574" i="20"/>
  <c r="F3574" i="20"/>
  <c r="G3574" i="20"/>
  <c r="H3566" i="20"/>
  <c r="A3566" i="20"/>
  <c r="I3566" i="20"/>
  <c r="B3566" i="20"/>
  <c r="J3566" i="20"/>
  <c r="C3566" i="20"/>
  <c r="D3566" i="20"/>
  <c r="E3566" i="20"/>
  <c r="F3566" i="20"/>
  <c r="G3566" i="20"/>
  <c r="H3558" i="20"/>
  <c r="A3558" i="20"/>
  <c r="I3558" i="20"/>
  <c r="B3558" i="20"/>
  <c r="J3558" i="20"/>
  <c r="C3558" i="20"/>
  <c r="D3558" i="20"/>
  <c r="E3558" i="20"/>
  <c r="F3558" i="20"/>
  <c r="G3558" i="20"/>
  <c r="H3550" i="20"/>
  <c r="A3550" i="20"/>
  <c r="I3550" i="20"/>
  <c r="B3550" i="20"/>
  <c r="J3550" i="20"/>
  <c r="C3550" i="20"/>
  <c r="D3550" i="20"/>
  <c r="E3550" i="20"/>
  <c r="F3550" i="20"/>
  <c r="G3550" i="20"/>
  <c r="H3542" i="20"/>
  <c r="A3542" i="20"/>
  <c r="I3542" i="20"/>
  <c r="B3542" i="20"/>
  <c r="J3542" i="20"/>
  <c r="C3542" i="20"/>
  <c r="D3542" i="20"/>
  <c r="E3542" i="20"/>
  <c r="F3542" i="20"/>
  <c r="G3542" i="20"/>
  <c r="H3534" i="20"/>
  <c r="A3534" i="20"/>
  <c r="I3534" i="20"/>
  <c r="B3534" i="20"/>
  <c r="J3534" i="20"/>
  <c r="C3534" i="20"/>
  <c r="D3534" i="20"/>
  <c r="E3534" i="20"/>
  <c r="F3534" i="20"/>
  <c r="G3534" i="20"/>
  <c r="H3526" i="20"/>
  <c r="A3526" i="20"/>
  <c r="I3526" i="20"/>
  <c r="B3526" i="20"/>
  <c r="J3526" i="20"/>
  <c r="C3526" i="20"/>
  <c r="D3526" i="20"/>
  <c r="E3526" i="20"/>
  <c r="F3526" i="20"/>
  <c r="G3526" i="20"/>
  <c r="H3518" i="20"/>
  <c r="A3518" i="20"/>
  <c r="I3518" i="20"/>
  <c r="B3518" i="20"/>
  <c r="J3518" i="20"/>
  <c r="C3518" i="20"/>
  <c r="D3518" i="20"/>
  <c r="E3518" i="20"/>
  <c r="F3518" i="20"/>
  <c r="G3518" i="20"/>
  <c r="H3510" i="20"/>
  <c r="A3510" i="20"/>
  <c r="I3510" i="20"/>
  <c r="B3510" i="20"/>
  <c r="J3510" i="20"/>
  <c r="C3510" i="20"/>
  <c r="D3510" i="20"/>
  <c r="E3510" i="20"/>
  <c r="F3510" i="20"/>
  <c r="G3510" i="20"/>
  <c r="H3502" i="20"/>
  <c r="A3502" i="20"/>
  <c r="I3502" i="20"/>
  <c r="B3502" i="20"/>
  <c r="J3502" i="20"/>
  <c r="C3502" i="20"/>
  <c r="D3502" i="20"/>
  <c r="E3502" i="20"/>
  <c r="F3502" i="20"/>
  <c r="G3502" i="20"/>
  <c r="H3494" i="20"/>
  <c r="A3494" i="20"/>
  <c r="I3494" i="20"/>
  <c r="B3494" i="20"/>
  <c r="J3494" i="20"/>
  <c r="C3494" i="20"/>
  <c r="D3494" i="20"/>
  <c r="E3494" i="20"/>
  <c r="F3494" i="20"/>
  <c r="G3494" i="20"/>
  <c r="H3486" i="20"/>
  <c r="A3486" i="20"/>
  <c r="I3486" i="20"/>
  <c r="B3486" i="20"/>
  <c r="J3486" i="20"/>
  <c r="C3486" i="20"/>
  <c r="D3486" i="20"/>
  <c r="E3486" i="20"/>
  <c r="F3486" i="20"/>
  <c r="G3486" i="20"/>
  <c r="H3478" i="20"/>
  <c r="A3478" i="20"/>
  <c r="I3478" i="20"/>
  <c r="B3478" i="20"/>
  <c r="J3478" i="20"/>
  <c r="C3478" i="20"/>
  <c r="D3478" i="20"/>
  <c r="E3478" i="20"/>
  <c r="F3478" i="20"/>
  <c r="G3478" i="20"/>
  <c r="H3470" i="20"/>
  <c r="A3470" i="20"/>
  <c r="I3470" i="20"/>
  <c r="B3470" i="20"/>
  <c r="J3470" i="20"/>
  <c r="C3470" i="20"/>
  <c r="D3470" i="20"/>
  <c r="E3470" i="20"/>
  <c r="F3470" i="20"/>
  <c r="G3470" i="20"/>
  <c r="B3493" i="11"/>
  <c r="R3493" i="11" s="1"/>
  <c r="H3462" i="20"/>
  <c r="A3462" i="20"/>
  <c r="I3462" i="20"/>
  <c r="B3462" i="20"/>
  <c r="J3462" i="20"/>
  <c r="C3462" i="20"/>
  <c r="D3462" i="20"/>
  <c r="E3462" i="20"/>
  <c r="F3462" i="20"/>
  <c r="G3462" i="20"/>
  <c r="F3455" i="20"/>
  <c r="G3455" i="20"/>
  <c r="H3455" i="20"/>
  <c r="A3455" i="20"/>
  <c r="I3455" i="20"/>
  <c r="B3455" i="20"/>
  <c r="J3455" i="20"/>
  <c r="C3455" i="20"/>
  <c r="D3455" i="20"/>
  <c r="E3455" i="20"/>
  <c r="B3478" i="11"/>
  <c r="R3478" i="11" s="1"/>
  <c r="F3447" i="20"/>
  <c r="G3447" i="20"/>
  <c r="H3447" i="20"/>
  <c r="A3447" i="20"/>
  <c r="I3447" i="20"/>
  <c r="B3447" i="20"/>
  <c r="J3447" i="20"/>
  <c r="C3447" i="20"/>
  <c r="D3447" i="20"/>
  <c r="E3447" i="20"/>
  <c r="F3439" i="20"/>
  <c r="G3439" i="20"/>
  <c r="H3439" i="20"/>
  <c r="A3439" i="20"/>
  <c r="I3439" i="20"/>
  <c r="B3439" i="20"/>
  <c r="J3439" i="20"/>
  <c r="C3439" i="20"/>
  <c r="D3439" i="20"/>
  <c r="E3439" i="20"/>
  <c r="F3431" i="20"/>
  <c r="G3431" i="20"/>
  <c r="H3431" i="20"/>
  <c r="A3431" i="20"/>
  <c r="I3431" i="20"/>
  <c r="B3431" i="20"/>
  <c r="J3431" i="20"/>
  <c r="C3431" i="20"/>
  <c r="D3431" i="20"/>
  <c r="E3431" i="20"/>
  <c r="D3424" i="20"/>
  <c r="E3424" i="20"/>
  <c r="F3424" i="20"/>
  <c r="G3424" i="20"/>
  <c r="H3424" i="20"/>
  <c r="A3424" i="20"/>
  <c r="I3424" i="20"/>
  <c r="B3424" i="20"/>
  <c r="J3424" i="20"/>
  <c r="C3424" i="20"/>
  <c r="D3416" i="20"/>
  <c r="E3416" i="20"/>
  <c r="F3416" i="20"/>
  <c r="G3416" i="20"/>
  <c r="H3416" i="20"/>
  <c r="A3416" i="20"/>
  <c r="I3416" i="20"/>
  <c r="B3416" i="20"/>
  <c r="J3416" i="20"/>
  <c r="C3416" i="20"/>
  <c r="B3439" i="11"/>
  <c r="R3439" i="11" s="1"/>
  <c r="D3408" i="20"/>
  <c r="E3408" i="20"/>
  <c r="F3408" i="20"/>
  <c r="G3408" i="20"/>
  <c r="H3408" i="20"/>
  <c r="A3408" i="20"/>
  <c r="I3408" i="20"/>
  <c r="B3408" i="20"/>
  <c r="J3408" i="20"/>
  <c r="C3408" i="20"/>
  <c r="B3431" i="11"/>
  <c r="R3431" i="11" s="1"/>
  <c r="D3400" i="20"/>
  <c r="E3400" i="20"/>
  <c r="F3400" i="20"/>
  <c r="G3400" i="20"/>
  <c r="H3400" i="20"/>
  <c r="A3400" i="20"/>
  <c r="I3400" i="20"/>
  <c r="B3400" i="20"/>
  <c r="J3400" i="20"/>
  <c r="C3400" i="20"/>
  <c r="H3394" i="20"/>
  <c r="A3394" i="20"/>
  <c r="I3394" i="20"/>
  <c r="B3394" i="20"/>
  <c r="J3394" i="20"/>
  <c r="C3394" i="20"/>
  <c r="D3394" i="20"/>
  <c r="E3394" i="20"/>
  <c r="F3394" i="20"/>
  <c r="G3394" i="20"/>
  <c r="F3387" i="20"/>
  <c r="G3387" i="20"/>
  <c r="H3387" i="20"/>
  <c r="A3387" i="20"/>
  <c r="I3387" i="20"/>
  <c r="B3387" i="20"/>
  <c r="J3387" i="20"/>
  <c r="C3387" i="20"/>
  <c r="D3387" i="20"/>
  <c r="E3387" i="20"/>
  <c r="E3380" i="20"/>
  <c r="B3373" i="20"/>
  <c r="J3373" i="20"/>
  <c r="C3373" i="20"/>
  <c r="D3373" i="20"/>
  <c r="E3373" i="20"/>
  <c r="F3373" i="20"/>
  <c r="G3373" i="20"/>
  <c r="H3373" i="20"/>
  <c r="A3373" i="20"/>
  <c r="I3373" i="20"/>
  <c r="H3366" i="20"/>
  <c r="A3366" i="20"/>
  <c r="I3366" i="20"/>
  <c r="B3366" i="20"/>
  <c r="J3366" i="20"/>
  <c r="C3366" i="20"/>
  <c r="D3366" i="20"/>
  <c r="E3366" i="20"/>
  <c r="F3366" i="20"/>
  <c r="G3366" i="20"/>
  <c r="F3359" i="20"/>
  <c r="G3359" i="20"/>
  <c r="H3359" i="20"/>
  <c r="A3359" i="20"/>
  <c r="I3359" i="20"/>
  <c r="B3359" i="20"/>
  <c r="J3359" i="20"/>
  <c r="C3359" i="20"/>
  <c r="D3359" i="20"/>
  <c r="E3359" i="20"/>
  <c r="B3383" i="11"/>
  <c r="R3383" i="11" s="1"/>
  <c r="D3352" i="20"/>
  <c r="E3352" i="20"/>
  <c r="F3352" i="20"/>
  <c r="G3352" i="20"/>
  <c r="H3352" i="20"/>
  <c r="A3352" i="20"/>
  <c r="I3352" i="20"/>
  <c r="B3352" i="20"/>
  <c r="J3352" i="20"/>
  <c r="C3352" i="20"/>
  <c r="H3346" i="20"/>
  <c r="A3346" i="20"/>
  <c r="I3346" i="20"/>
  <c r="B3346" i="20"/>
  <c r="J3346" i="20"/>
  <c r="C3346" i="20"/>
  <c r="D3346" i="20"/>
  <c r="E3346" i="20"/>
  <c r="F3346" i="20"/>
  <c r="G3346" i="20"/>
  <c r="H3338" i="20"/>
  <c r="A3338" i="20"/>
  <c r="I3338" i="20"/>
  <c r="B3338" i="20"/>
  <c r="J3338" i="20"/>
  <c r="C3338" i="20"/>
  <c r="D3338" i="20"/>
  <c r="E3338" i="20"/>
  <c r="F3338" i="20"/>
  <c r="G3338" i="20"/>
  <c r="H3318" i="20"/>
  <c r="B3318" i="20"/>
  <c r="J3318" i="20"/>
  <c r="C3318" i="20"/>
  <c r="D3318" i="20"/>
  <c r="E3318" i="20"/>
  <c r="F3318" i="20"/>
  <c r="G3318" i="20"/>
  <c r="I3318" i="20"/>
  <c r="A3318" i="20"/>
  <c r="F3311" i="20"/>
  <c r="H3311" i="20"/>
  <c r="A3311" i="20"/>
  <c r="I3311" i="20"/>
  <c r="B3311" i="20"/>
  <c r="J3311" i="20"/>
  <c r="C3311" i="20"/>
  <c r="D3311" i="20"/>
  <c r="E3311" i="20"/>
  <c r="G3311" i="20"/>
  <c r="B3297" i="20"/>
  <c r="J3297" i="20"/>
  <c r="D3297" i="20"/>
  <c r="E3297" i="20"/>
  <c r="F3297" i="20"/>
  <c r="G3297" i="20"/>
  <c r="H3297" i="20"/>
  <c r="A3297" i="20"/>
  <c r="I3297" i="20"/>
  <c r="C3297" i="20"/>
  <c r="H3290" i="20"/>
  <c r="A3290" i="20"/>
  <c r="I3290" i="20"/>
  <c r="B3290" i="20"/>
  <c r="J3290" i="20"/>
  <c r="C3290" i="20"/>
  <c r="D3290" i="20"/>
  <c r="E3290" i="20"/>
  <c r="F3290" i="20"/>
  <c r="G3290" i="20"/>
  <c r="B3307" i="11"/>
  <c r="R3307" i="11" s="1"/>
  <c r="D3276" i="20"/>
  <c r="E3276" i="20"/>
  <c r="F3276" i="20"/>
  <c r="G3276" i="20"/>
  <c r="H3276" i="20"/>
  <c r="A3276" i="20"/>
  <c r="I3276" i="20"/>
  <c r="B3276" i="20"/>
  <c r="J3276" i="20"/>
  <c r="C3276" i="20"/>
  <c r="B3269" i="20"/>
  <c r="J3269" i="20"/>
  <c r="C3269" i="20"/>
  <c r="D3269" i="20"/>
  <c r="E3269" i="20"/>
  <c r="F3269" i="20"/>
  <c r="G3269" i="20"/>
  <c r="H3269" i="20"/>
  <c r="A3269" i="20"/>
  <c r="I3269" i="20"/>
  <c r="H3262" i="20"/>
  <c r="A3262" i="20"/>
  <c r="I3262" i="20"/>
  <c r="B3262" i="20"/>
  <c r="J3262" i="20"/>
  <c r="C3262" i="20"/>
  <c r="D3262" i="20"/>
  <c r="E3262" i="20"/>
  <c r="F3262" i="20"/>
  <c r="G3262" i="20"/>
  <c r="B3249" i="20"/>
  <c r="J3249" i="20"/>
  <c r="C3249" i="20"/>
  <c r="D3249" i="20"/>
  <c r="E3249" i="20"/>
  <c r="F3249" i="20"/>
  <c r="G3249" i="20"/>
  <c r="H3249" i="20"/>
  <c r="A3249" i="20"/>
  <c r="I3249" i="20"/>
  <c r="B3241" i="20"/>
  <c r="J3241" i="20"/>
  <c r="C3241" i="20"/>
  <c r="D3241" i="20"/>
  <c r="E3241" i="20"/>
  <c r="F3241" i="20"/>
  <c r="G3241" i="20"/>
  <c r="H3241" i="20"/>
  <c r="A3241" i="20"/>
  <c r="I3241" i="20"/>
  <c r="F3235" i="20"/>
  <c r="G3235" i="20"/>
  <c r="H3235" i="20"/>
  <c r="A3235" i="20"/>
  <c r="I3235" i="20"/>
  <c r="B3235" i="20"/>
  <c r="J3235" i="20"/>
  <c r="C3235" i="20"/>
  <c r="D3235" i="20"/>
  <c r="E3235" i="20"/>
  <c r="B3221" i="20"/>
  <c r="J3221" i="20"/>
  <c r="C3221" i="20"/>
  <c r="D3221" i="20"/>
  <c r="E3221" i="20"/>
  <c r="F3221" i="20"/>
  <c r="G3221" i="20"/>
  <c r="H3221" i="20"/>
  <c r="A3221" i="20"/>
  <c r="I3221" i="20"/>
  <c r="H3214" i="20"/>
  <c r="A3214" i="20"/>
  <c r="I3214" i="20"/>
  <c r="B3214" i="20"/>
  <c r="J3214" i="20"/>
  <c r="C3214" i="20"/>
  <c r="D3214" i="20"/>
  <c r="E3214" i="20"/>
  <c r="F3214" i="20"/>
  <c r="G3214" i="20"/>
  <c r="F3207" i="20"/>
  <c r="G3207" i="20"/>
  <c r="H3207" i="20"/>
  <c r="A3207" i="20"/>
  <c r="I3207" i="20"/>
  <c r="B3207" i="20"/>
  <c r="J3207" i="20"/>
  <c r="C3207" i="20"/>
  <c r="D3207" i="20"/>
  <c r="E3207" i="20"/>
  <c r="B3231" i="11"/>
  <c r="R3231" i="11" s="1"/>
  <c r="D3200" i="20"/>
  <c r="E3200" i="20"/>
  <c r="F3200" i="20"/>
  <c r="G3200" i="20"/>
  <c r="H3200" i="20"/>
  <c r="A3200" i="20"/>
  <c r="I3200" i="20"/>
  <c r="B3200" i="20"/>
  <c r="J3200" i="20"/>
  <c r="C3200" i="20"/>
  <c r="B3193" i="20"/>
  <c r="J3193" i="20"/>
  <c r="C3193" i="20"/>
  <c r="D3193" i="20"/>
  <c r="E3193" i="20"/>
  <c r="F3193" i="20"/>
  <c r="G3193" i="20"/>
  <c r="H3193" i="20"/>
  <c r="A3193" i="20"/>
  <c r="I3193" i="20"/>
  <c r="F3187" i="20"/>
  <c r="G3187" i="20"/>
  <c r="H3187" i="20"/>
  <c r="A3187" i="20"/>
  <c r="I3187" i="20"/>
  <c r="B3187" i="20"/>
  <c r="J3187" i="20"/>
  <c r="C3187" i="20"/>
  <c r="D3187" i="20"/>
  <c r="E3187" i="20"/>
  <c r="F3179" i="20"/>
  <c r="G3179" i="20"/>
  <c r="H3179" i="20"/>
  <c r="A3179" i="20"/>
  <c r="I3179" i="20"/>
  <c r="B3179" i="20"/>
  <c r="J3179" i="20"/>
  <c r="C3179" i="20"/>
  <c r="D3179" i="20"/>
  <c r="E3179" i="20"/>
  <c r="B3203" i="11"/>
  <c r="R3203" i="11" s="1"/>
  <c r="A3172" i="20"/>
  <c r="B3172" i="20"/>
  <c r="B3165" i="20"/>
  <c r="J3165" i="20"/>
  <c r="C3165" i="20"/>
  <c r="D3165" i="20"/>
  <c r="E3165" i="20"/>
  <c r="F3165" i="20"/>
  <c r="G3165" i="20"/>
  <c r="H3165" i="20"/>
  <c r="A3165" i="20"/>
  <c r="I3165" i="20"/>
  <c r="F3159" i="20"/>
  <c r="G3159" i="20"/>
  <c r="H3159" i="20"/>
  <c r="A3159" i="20"/>
  <c r="I3159" i="20"/>
  <c r="B3159" i="20"/>
  <c r="J3159" i="20"/>
  <c r="C3159" i="20"/>
  <c r="D3159" i="20"/>
  <c r="E3159" i="20"/>
  <c r="B3183" i="11"/>
  <c r="R3183" i="11" s="1"/>
  <c r="D3152" i="20"/>
  <c r="E3152" i="20"/>
  <c r="F3152" i="20"/>
  <c r="G3152" i="20"/>
  <c r="H3152" i="20"/>
  <c r="A3152" i="20"/>
  <c r="I3152" i="20"/>
  <c r="B3152" i="20"/>
  <c r="J3152" i="20"/>
  <c r="C3152" i="20"/>
  <c r="B3175" i="11"/>
  <c r="R3175" i="11" s="1"/>
  <c r="D3144" i="20"/>
  <c r="E3144" i="20"/>
  <c r="F3144" i="20"/>
  <c r="G3144" i="20"/>
  <c r="H3144" i="20"/>
  <c r="A3144" i="20"/>
  <c r="I3144" i="20"/>
  <c r="B3144" i="20"/>
  <c r="J3144" i="20"/>
  <c r="C3144" i="20"/>
  <c r="H3138" i="20"/>
  <c r="A3138" i="20"/>
  <c r="I3138" i="20"/>
  <c r="B3138" i="20"/>
  <c r="J3138" i="20"/>
  <c r="C3138" i="20"/>
  <c r="D3138" i="20"/>
  <c r="E3138" i="20"/>
  <c r="F3138" i="20"/>
  <c r="G3138" i="20"/>
  <c r="F3131" i="20"/>
  <c r="G3131" i="20"/>
  <c r="H3131" i="20"/>
  <c r="A3131" i="20"/>
  <c r="I3131" i="20"/>
  <c r="B3131" i="20"/>
  <c r="J3131" i="20"/>
  <c r="C3131" i="20"/>
  <c r="D3131" i="20"/>
  <c r="E3131" i="20"/>
  <c r="B3155" i="11"/>
  <c r="R3155" i="11" s="1"/>
  <c r="D3124" i="20"/>
  <c r="E3124" i="20"/>
  <c r="F3124" i="20"/>
  <c r="G3124" i="20"/>
  <c r="H3124" i="20"/>
  <c r="A3124" i="20"/>
  <c r="I3124" i="20"/>
  <c r="B3124" i="20"/>
  <c r="J3124" i="20"/>
  <c r="C3124" i="20"/>
  <c r="B3117" i="20"/>
  <c r="J3117" i="20"/>
  <c r="C3117" i="20"/>
  <c r="D3117" i="20"/>
  <c r="E3117" i="20"/>
  <c r="F3117" i="20"/>
  <c r="G3117" i="20"/>
  <c r="H3117" i="20"/>
  <c r="A3117" i="20"/>
  <c r="I3117" i="20"/>
  <c r="H3110" i="20"/>
  <c r="A3110" i="20"/>
  <c r="I3110" i="20"/>
  <c r="B3110" i="20"/>
  <c r="J3110" i="20"/>
  <c r="C3110" i="20"/>
  <c r="D3110" i="20"/>
  <c r="E3110" i="20"/>
  <c r="F3110" i="20"/>
  <c r="G3110" i="20"/>
  <c r="F3103" i="20"/>
  <c r="G3103" i="20"/>
  <c r="H3103" i="20"/>
  <c r="A3103" i="20"/>
  <c r="I3103" i="20"/>
  <c r="B3103" i="20"/>
  <c r="J3103" i="20"/>
  <c r="C3103" i="20"/>
  <c r="D3103" i="20"/>
  <c r="E3103" i="20"/>
  <c r="B3119" i="11"/>
  <c r="R3119" i="11" s="1"/>
  <c r="D3088" i="20"/>
  <c r="E3088" i="20"/>
  <c r="F3088" i="20"/>
  <c r="G3088" i="20"/>
  <c r="H3088" i="20"/>
  <c r="A3088" i="20"/>
  <c r="I3088" i="20"/>
  <c r="B3088" i="20"/>
  <c r="J3088" i="20"/>
  <c r="C3088" i="20"/>
  <c r="B3111" i="11"/>
  <c r="R3111" i="11" s="1"/>
  <c r="D3080" i="20"/>
  <c r="E3080" i="20"/>
  <c r="F3080" i="20"/>
  <c r="G3080" i="20"/>
  <c r="H3080" i="20"/>
  <c r="A3080" i="20"/>
  <c r="I3080" i="20"/>
  <c r="B3080" i="20"/>
  <c r="J3080" i="20"/>
  <c r="C3080" i="20"/>
  <c r="H3074" i="20"/>
  <c r="A3074" i="20"/>
  <c r="I3074" i="20"/>
  <c r="B3074" i="20"/>
  <c r="J3074" i="20"/>
  <c r="C3074" i="20"/>
  <c r="D3074" i="20"/>
  <c r="E3074" i="20"/>
  <c r="F3074" i="20"/>
  <c r="G3074" i="20"/>
  <c r="H3066" i="20"/>
  <c r="A3066" i="20"/>
  <c r="I3066" i="20"/>
  <c r="B3066" i="20"/>
  <c r="J3066" i="20"/>
  <c r="C3066" i="20"/>
  <c r="D3066" i="20"/>
  <c r="E3066" i="20"/>
  <c r="F3066" i="20"/>
  <c r="G3066" i="20"/>
  <c r="F3059" i="20"/>
  <c r="G3059" i="20"/>
  <c r="H3059" i="20"/>
  <c r="A3059" i="20"/>
  <c r="I3059" i="20"/>
  <c r="B3059" i="20"/>
  <c r="J3059" i="20"/>
  <c r="C3059" i="20"/>
  <c r="D3059" i="20"/>
  <c r="E3059" i="20"/>
  <c r="F3051" i="20"/>
  <c r="G3051" i="20"/>
  <c r="H3051" i="20"/>
  <c r="A3051" i="20"/>
  <c r="I3051" i="20"/>
  <c r="B3051" i="20"/>
  <c r="J3051" i="20"/>
  <c r="C3051" i="20"/>
  <c r="D3051" i="20"/>
  <c r="E3051" i="20"/>
  <c r="B3075" i="11"/>
  <c r="R3075" i="11" s="1"/>
  <c r="A3044" i="20"/>
  <c r="B3044" i="20"/>
  <c r="B3037" i="20"/>
  <c r="J3037" i="20"/>
  <c r="C3037" i="20"/>
  <c r="D3037" i="20"/>
  <c r="E3037" i="20"/>
  <c r="F3037" i="20"/>
  <c r="G3037" i="20"/>
  <c r="H3037" i="20"/>
  <c r="A3037" i="20"/>
  <c r="I3037" i="20"/>
  <c r="B3029" i="20"/>
  <c r="J3029" i="20"/>
  <c r="C3029" i="20"/>
  <c r="D3029" i="20"/>
  <c r="E3029" i="20"/>
  <c r="F3029" i="20"/>
  <c r="G3029" i="20"/>
  <c r="H3029" i="20"/>
  <c r="A3029" i="20"/>
  <c r="I3029" i="20"/>
  <c r="B3021" i="20"/>
  <c r="J3021" i="20"/>
  <c r="C3021" i="20"/>
  <c r="D3021" i="20"/>
  <c r="E3021" i="20"/>
  <c r="F3021" i="20"/>
  <c r="G3021" i="20"/>
  <c r="H3021" i="20"/>
  <c r="A3021" i="20"/>
  <c r="I3021" i="20"/>
  <c r="H3014" i="20"/>
  <c r="A3014" i="20"/>
  <c r="I3014" i="20"/>
  <c r="B3014" i="20"/>
  <c r="J3014" i="20"/>
  <c r="C3014" i="20"/>
  <c r="D3014" i="20"/>
  <c r="E3014" i="20"/>
  <c r="F3014" i="20"/>
  <c r="G3014" i="20"/>
  <c r="F3007" i="20"/>
  <c r="G3007" i="20"/>
  <c r="H3007" i="20"/>
  <c r="A3007" i="20"/>
  <c r="I3007" i="20"/>
  <c r="B3007" i="20"/>
  <c r="J3007" i="20"/>
  <c r="C3007" i="20"/>
  <c r="D3007" i="20"/>
  <c r="E3007" i="20"/>
  <c r="F2999" i="20"/>
  <c r="G2999" i="20"/>
  <c r="H2999" i="20"/>
  <c r="A2999" i="20"/>
  <c r="I2999" i="20"/>
  <c r="B2999" i="20"/>
  <c r="J2999" i="20"/>
  <c r="C2999" i="20"/>
  <c r="D2999" i="20"/>
  <c r="E2999" i="20"/>
  <c r="F2991" i="20"/>
  <c r="G2991" i="20"/>
  <c r="H2991" i="20"/>
  <c r="A2991" i="20"/>
  <c r="I2991" i="20"/>
  <c r="B2991" i="20"/>
  <c r="J2991" i="20"/>
  <c r="C2991" i="20"/>
  <c r="D2991" i="20"/>
  <c r="E2991" i="20"/>
  <c r="B2977" i="20"/>
  <c r="J2977" i="20"/>
  <c r="C2977" i="20"/>
  <c r="D2977" i="20"/>
  <c r="E2977" i="20"/>
  <c r="F2977" i="20"/>
  <c r="G2977" i="20"/>
  <c r="H2977" i="20"/>
  <c r="A2977" i="20"/>
  <c r="I2977" i="20"/>
  <c r="H2970" i="20"/>
  <c r="A2970" i="20"/>
  <c r="I2970" i="20"/>
  <c r="B2970" i="20"/>
  <c r="J2970" i="20"/>
  <c r="C2970" i="20"/>
  <c r="D2970" i="20"/>
  <c r="E2970" i="20"/>
  <c r="F2970" i="20"/>
  <c r="G2970" i="20"/>
  <c r="H2962" i="20"/>
  <c r="A2962" i="20"/>
  <c r="I2962" i="20"/>
  <c r="B2962" i="20"/>
  <c r="J2962" i="20"/>
  <c r="C2962" i="20"/>
  <c r="D2962" i="20"/>
  <c r="E2962" i="20"/>
  <c r="F2962" i="20"/>
  <c r="G2962" i="20"/>
  <c r="B2985" i="11"/>
  <c r="R2985" i="11" s="1"/>
  <c r="H2954" i="20"/>
  <c r="A2954" i="20"/>
  <c r="I2954" i="20"/>
  <c r="B2954" i="20"/>
  <c r="J2954" i="20"/>
  <c r="C2954" i="20"/>
  <c r="D2954" i="20"/>
  <c r="E2954" i="20"/>
  <c r="F2954" i="20"/>
  <c r="G2954" i="20"/>
  <c r="H2946" i="20"/>
  <c r="A2946" i="20"/>
  <c r="I2946" i="20"/>
  <c r="B2946" i="20"/>
  <c r="J2946" i="20"/>
  <c r="C2946" i="20"/>
  <c r="D2946" i="20"/>
  <c r="E2946" i="20"/>
  <c r="F2946" i="20"/>
  <c r="G2946" i="20"/>
  <c r="H2938" i="20"/>
  <c r="A2938" i="20"/>
  <c r="I2938" i="20"/>
  <c r="B2938" i="20"/>
  <c r="J2938" i="20"/>
  <c r="C2938" i="20"/>
  <c r="D2938" i="20"/>
  <c r="E2938" i="20"/>
  <c r="F2938" i="20"/>
  <c r="G2938" i="20"/>
  <c r="B2929" i="20"/>
  <c r="J2929" i="20"/>
  <c r="C2929" i="20"/>
  <c r="D2929" i="20"/>
  <c r="E2929" i="20"/>
  <c r="F2929" i="20"/>
  <c r="G2929" i="20"/>
  <c r="H2929" i="20"/>
  <c r="A2929" i="20"/>
  <c r="I2929" i="20"/>
  <c r="B2921" i="20"/>
  <c r="J2921" i="20"/>
  <c r="C2921" i="20"/>
  <c r="D2921" i="20"/>
  <c r="E2921" i="20"/>
  <c r="F2921" i="20"/>
  <c r="G2921" i="20"/>
  <c r="H2921" i="20"/>
  <c r="A2921" i="20"/>
  <c r="I2921" i="20"/>
  <c r="B2913" i="20"/>
  <c r="J2913" i="20"/>
  <c r="C2913" i="20"/>
  <c r="D2913" i="20"/>
  <c r="E2913" i="20"/>
  <c r="F2913" i="20"/>
  <c r="G2913" i="20"/>
  <c r="H2913" i="20"/>
  <c r="A2913" i="20"/>
  <c r="I2913" i="20"/>
  <c r="D2904" i="20"/>
  <c r="E2904" i="20"/>
  <c r="F2904" i="20"/>
  <c r="G2904" i="20"/>
  <c r="H2904" i="20"/>
  <c r="A2904" i="20"/>
  <c r="I2904" i="20"/>
  <c r="B2904" i="20"/>
  <c r="J2904" i="20"/>
  <c r="C2904" i="20"/>
  <c r="B2893" i="20"/>
  <c r="J2893" i="20"/>
  <c r="C2893" i="20"/>
  <c r="D2893" i="20"/>
  <c r="E2893" i="20"/>
  <c r="F2893" i="20"/>
  <c r="G2893" i="20"/>
  <c r="H2893" i="20"/>
  <c r="A2893" i="20"/>
  <c r="I2893" i="20"/>
  <c r="F2883" i="20"/>
  <c r="G2883" i="20"/>
  <c r="H2883" i="20"/>
  <c r="A2883" i="20"/>
  <c r="I2883" i="20"/>
  <c r="B2883" i="20"/>
  <c r="J2883" i="20"/>
  <c r="C2883" i="20"/>
  <c r="D2883" i="20"/>
  <c r="E2883" i="20"/>
  <c r="B2913" i="11"/>
  <c r="R2913" i="11" s="1"/>
  <c r="H2882" i="20"/>
  <c r="A2882" i="20"/>
  <c r="I2882" i="20"/>
  <c r="B2882" i="20"/>
  <c r="J2882" i="20"/>
  <c r="C2882" i="20"/>
  <c r="D2882" i="20"/>
  <c r="E2882" i="20"/>
  <c r="F2882" i="20"/>
  <c r="G2882" i="20"/>
  <c r="D2872" i="20"/>
  <c r="E2872" i="20"/>
  <c r="F2872" i="20"/>
  <c r="G2872" i="20"/>
  <c r="H2872" i="20"/>
  <c r="A2872" i="20"/>
  <c r="I2872" i="20"/>
  <c r="B2872" i="20"/>
  <c r="J2872" i="20"/>
  <c r="C2872" i="20"/>
  <c r="B2861" i="20"/>
  <c r="J2861" i="20"/>
  <c r="C2861" i="20"/>
  <c r="D2861" i="20"/>
  <c r="E2861" i="20"/>
  <c r="F2861" i="20"/>
  <c r="G2861" i="20"/>
  <c r="H2861" i="20"/>
  <c r="A2861" i="20"/>
  <c r="I2861" i="20"/>
  <c r="H2850" i="20"/>
  <c r="A2850" i="20"/>
  <c r="I2850" i="20"/>
  <c r="B2850" i="20"/>
  <c r="J2850" i="20"/>
  <c r="C2850" i="20"/>
  <c r="D2850" i="20"/>
  <c r="E2850" i="20"/>
  <c r="F2850" i="20"/>
  <c r="G2850" i="20"/>
  <c r="D2840" i="20"/>
  <c r="E2840" i="20"/>
  <c r="F2840" i="20"/>
  <c r="G2840" i="20"/>
  <c r="H2840" i="20"/>
  <c r="A2840" i="20"/>
  <c r="I2840" i="20"/>
  <c r="B2840" i="20"/>
  <c r="J2840" i="20"/>
  <c r="C2840" i="20"/>
  <c r="F2829" i="20"/>
  <c r="G2829" i="20"/>
  <c r="B2829" i="20"/>
  <c r="C2829" i="20"/>
  <c r="J2829" i="20"/>
  <c r="A2829" i="20"/>
  <c r="D2829" i="20"/>
  <c r="E2829" i="20"/>
  <c r="H2829" i="20"/>
  <c r="I2829" i="20"/>
  <c r="B2819" i="20"/>
  <c r="J2819" i="20"/>
  <c r="C2819" i="20"/>
  <c r="F2819" i="20"/>
  <c r="G2819" i="20"/>
  <c r="A2819" i="20"/>
  <c r="D2819" i="20"/>
  <c r="E2819" i="20"/>
  <c r="H2819" i="20"/>
  <c r="I2819" i="20"/>
  <c r="D2818" i="20"/>
  <c r="E2818" i="20"/>
  <c r="H2818" i="20"/>
  <c r="A2818" i="20"/>
  <c r="I2818" i="20"/>
  <c r="J2818" i="20"/>
  <c r="B2818" i="20"/>
  <c r="C2818" i="20"/>
  <c r="F2818" i="20"/>
  <c r="G2818" i="20"/>
  <c r="G2808" i="20"/>
  <c r="H2808" i="20"/>
  <c r="A2808" i="20"/>
  <c r="I2808" i="20"/>
  <c r="C2808" i="20"/>
  <c r="D2808" i="20"/>
  <c r="E2808" i="20"/>
  <c r="B2808" i="20"/>
  <c r="F2808" i="20"/>
  <c r="J2808" i="20"/>
  <c r="E2797" i="20"/>
  <c r="F2797" i="20"/>
  <c r="G2797" i="20"/>
  <c r="A2797" i="20"/>
  <c r="I2797" i="20"/>
  <c r="B2797" i="20"/>
  <c r="J2797" i="20"/>
  <c r="C2797" i="20"/>
  <c r="D2797" i="20"/>
  <c r="H2797" i="20"/>
  <c r="C2786" i="20"/>
  <c r="D2786" i="20"/>
  <c r="E2786" i="20"/>
  <c r="G2786" i="20"/>
  <c r="H2786" i="20"/>
  <c r="A2786" i="20"/>
  <c r="I2786" i="20"/>
  <c r="B2786" i="20"/>
  <c r="F2786" i="20"/>
  <c r="J2786" i="20"/>
  <c r="G2776" i="20"/>
  <c r="H2776" i="20"/>
  <c r="A2776" i="20"/>
  <c r="I2776" i="20"/>
  <c r="C2776" i="20"/>
  <c r="D2776" i="20"/>
  <c r="E2776" i="20"/>
  <c r="B2776" i="20"/>
  <c r="F2776" i="20"/>
  <c r="J2776" i="20"/>
  <c r="E2765" i="20"/>
  <c r="F2765" i="20"/>
  <c r="G2765" i="20"/>
  <c r="A2765" i="20"/>
  <c r="I2765" i="20"/>
  <c r="B2765" i="20"/>
  <c r="J2765" i="20"/>
  <c r="C2765" i="20"/>
  <c r="D2765" i="20"/>
  <c r="H2765" i="20"/>
  <c r="A2755" i="20"/>
  <c r="I2755" i="20"/>
  <c r="B2755" i="20"/>
  <c r="J2755" i="20"/>
  <c r="C2755" i="20"/>
  <c r="E2755" i="20"/>
  <c r="F2755" i="20"/>
  <c r="G2755" i="20"/>
  <c r="D2755" i="20"/>
  <c r="H2755" i="20"/>
  <c r="C2754" i="20"/>
  <c r="D2754" i="20"/>
  <c r="E2754" i="20"/>
  <c r="G2754" i="20"/>
  <c r="H2754" i="20"/>
  <c r="A2754" i="20"/>
  <c r="I2754" i="20"/>
  <c r="B2754" i="20"/>
  <c r="F2754" i="20"/>
  <c r="J2754" i="20"/>
  <c r="G2744" i="20"/>
  <c r="H2744" i="20"/>
  <c r="A2744" i="20"/>
  <c r="I2744" i="20"/>
  <c r="B2744" i="20"/>
  <c r="J2744" i="20"/>
  <c r="C2744" i="20"/>
  <c r="D2744" i="20"/>
  <c r="E2744" i="20"/>
  <c r="F2744" i="20"/>
  <c r="E2733" i="20"/>
  <c r="F2733" i="20"/>
  <c r="G2733" i="20"/>
  <c r="H2733" i="20"/>
  <c r="A2733" i="20"/>
  <c r="I2733" i="20"/>
  <c r="B2733" i="20"/>
  <c r="J2733" i="20"/>
  <c r="C2733" i="20"/>
  <c r="D2733" i="20"/>
  <c r="C2722" i="20"/>
  <c r="D2722" i="20"/>
  <c r="E2722" i="20"/>
  <c r="F2722" i="20"/>
  <c r="G2722" i="20"/>
  <c r="H2722" i="20"/>
  <c r="A2722" i="20"/>
  <c r="I2722" i="20"/>
  <c r="B2722" i="20"/>
  <c r="J2722" i="20"/>
  <c r="G2712" i="20"/>
  <c r="H2712" i="20"/>
  <c r="A2712" i="20"/>
  <c r="I2712" i="20"/>
  <c r="B2712" i="20"/>
  <c r="J2712" i="20"/>
  <c r="C2712" i="20"/>
  <c r="D2712" i="20"/>
  <c r="E2712" i="20"/>
  <c r="F2712" i="20"/>
  <c r="E2701" i="20"/>
  <c r="F2701" i="20"/>
  <c r="G2701" i="20"/>
  <c r="H2701" i="20"/>
  <c r="A2701" i="20"/>
  <c r="I2701" i="20"/>
  <c r="B2701" i="20"/>
  <c r="J2701" i="20"/>
  <c r="C2701" i="20"/>
  <c r="D2701" i="20"/>
  <c r="A2691" i="20"/>
  <c r="I2691" i="20"/>
  <c r="B2691" i="20"/>
  <c r="J2691" i="20"/>
  <c r="C2691" i="20"/>
  <c r="D2691" i="20"/>
  <c r="E2691" i="20"/>
  <c r="F2691" i="20"/>
  <c r="G2691" i="20"/>
  <c r="H2691" i="20"/>
  <c r="C2690" i="20"/>
  <c r="D2690" i="20"/>
  <c r="E2690" i="20"/>
  <c r="F2690" i="20"/>
  <c r="G2690" i="20"/>
  <c r="H2690" i="20"/>
  <c r="A2690" i="20"/>
  <c r="I2690" i="20"/>
  <c r="B2690" i="20"/>
  <c r="J2690" i="20"/>
  <c r="G2680" i="20"/>
  <c r="H2680" i="20"/>
  <c r="A2680" i="20"/>
  <c r="I2680" i="20"/>
  <c r="B2680" i="20"/>
  <c r="J2680" i="20"/>
  <c r="C2680" i="20"/>
  <c r="D2680" i="20"/>
  <c r="E2680" i="20"/>
  <c r="F2680" i="20"/>
  <c r="E2669" i="20"/>
  <c r="F2669" i="20"/>
  <c r="G2669" i="20"/>
  <c r="H2669" i="20"/>
  <c r="A2669" i="20"/>
  <c r="I2669" i="20"/>
  <c r="B2669" i="20"/>
  <c r="J2669" i="20"/>
  <c r="C2669" i="20"/>
  <c r="D2669" i="20"/>
  <c r="C2658" i="20"/>
  <c r="D2658" i="20"/>
  <c r="E2658" i="20"/>
  <c r="F2658" i="20"/>
  <c r="G2658" i="20"/>
  <c r="H2658" i="20"/>
  <c r="A2658" i="20"/>
  <c r="I2658" i="20"/>
  <c r="B2658" i="20"/>
  <c r="J2658" i="20"/>
  <c r="G2648" i="20"/>
  <c r="H2648" i="20"/>
  <c r="A2648" i="20"/>
  <c r="I2648" i="20"/>
  <c r="B2648" i="20"/>
  <c r="J2648" i="20"/>
  <c r="C2648" i="20"/>
  <c r="D2648" i="20"/>
  <c r="E2648" i="20"/>
  <c r="F2648" i="20"/>
  <c r="B2668" i="11"/>
  <c r="R2668" i="11" s="1"/>
  <c r="E2637" i="20"/>
  <c r="F2637" i="20"/>
  <c r="G2637" i="20"/>
  <c r="H2637" i="20"/>
  <c r="A2637" i="20"/>
  <c r="I2637" i="20"/>
  <c r="B2637" i="20"/>
  <c r="J2637" i="20"/>
  <c r="C2637" i="20"/>
  <c r="D2637" i="20"/>
  <c r="A2627" i="20"/>
  <c r="I2627" i="20"/>
  <c r="B2627" i="20"/>
  <c r="J2627" i="20"/>
  <c r="C2627" i="20"/>
  <c r="D2627" i="20"/>
  <c r="E2627" i="20"/>
  <c r="F2627" i="20"/>
  <c r="G2627" i="20"/>
  <c r="H2627" i="20"/>
  <c r="C2626" i="20"/>
  <c r="D2626" i="20"/>
  <c r="E2626" i="20"/>
  <c r="F2626" i="20"/>
  <c r="G2626" i="20"/>
  <c r="H2626" i="20"/>
  <c r="A2626" i="20"/>
  <c r="I2626" i="20"/>
  <c r="B2626" i="20"/>
  <c r="J2626" i="20"/>
  <c r="B2647" i="11"/>
  <c r="R2647" i="11" s="1"/>
  <c r="G2616" i="20"/>
  <c r="H2616" i="20"/>
  <c r="A2616" i="20"/>
  <c r="I2616" i="20"/>
  <c r="B2616" i="20"/>
  <c r="J2616" i="20"/>
  <c r="C2616" i="20"/>
  <c r="D2616" i="20"/>
  <c r="E2616" i="20"/>
  <c r="F2616" i="20"/>
  <c r="E2605" i="20"/>
  <c r="F2605" i="20"/>
  <c r="G2605" i="20"/>
  <c r="H2605" i="20"/>
  <c r="A2605" i="20"/>
  <c r="I2605" i="20"/>
  <c r="B2605" i="20"/>
  <c r="J2605" i="20"/>
  <c r="C2605" i="20"/>
  <c r="D2605" i="20"/>
  <c r="B2596" i="20"/>
  <c r="J2596" i="20"/>
  <c r="C2596" i="20"/>
  <c r="D2596" i="20"/>
  <c r="E2596" i="20"/>
  <c r="F2596" i="20"/>
  <c r="G2596" i="20"/>
  <c r="A2596" i="20"/>
  <c r="H2596" i="20"/>
  <c r="I2596" i="20"/>
  <c r="D2587" i="20"/>
  <c r="E2587" i="20"/>
  <c r="F2587" i="20"/>
  <c r="G2587" i="20"/>
  <c r="H2587" i="20"/>
  <c r="A2587" i="20"/>
  <c r="I2587" i="20"/>
  <c r="J2587" i="20"/>
  <c r="B2587" i="20"/>
  <c r="C2587" i="20"/>
  <c r="F2586" i="20"/>
  <c r="G2586" i="20"/>
  <c r="H2586" i="20"/>
  <c r="A2586" i="20"/>
  <c r="I2586" i="20"/>
  <c r="B2586" i="20"/>
  <c r="J2586" i="20"/>
  <c r="C2586" i="20"/>
  <c r="D2586" i="20"/>
  <c r="E2586" i="20"/>
  <c r="B2576" i="20"/>
  <c r="J2576" i="20"/>
  <c r="C2576" i="20"/>
  <c r="D2576" i="20"/>
  <c r="E2576" i="20"/>
  <c r="F2576" i="20"/>
  <c r="G2576" i="20"/>
  <c r="A2576" i="20"/>
  <c r="H2576" i="20"/>
  <c r="I2576" i="20"/>
  <c r="B2596" i="11"/>
  <c r="R2596" i="11" s="1"/>
  <c r="H2565" i="20"/>
  <c r="A2565" i="20"/>
  <c r="I2565" i="20"/>
  <c r="B2565" i="20"/>
  <c r="J2565" i="20"/>
  <c r="C2565" i="20"/>
  <c r="D2565" i="20"/>
  <c r="E2565" i="20"/>
  <c r="F2565" i="20"/>
  <c r="G2565" i="20"/>
  <c r="F2554" i="20"/>
  <c r="G2554" i="20"/>
  <c r="H2554" i="20"/>
  <c r="A2554" i="20"/>
  <c r="I2554" i="20"/>
  <c r="B2554" i="20"/>
  <c r="J2554" i="20"/>
  <c r="C2554" i="20"/>
  <c r="D2554" i="20"/>
  <c r="E2554" i="20"/>
  <c r="B2544" i="20"/>
  <c r="J2544" i="20"/>
  <c r="C2544" i="20"/>
  <c r="D2544" i="20"/>
  <c r="E2544" i="20"/>
  <c r="F2544" i="20"/>
  <c r="G2544" i="20"/>
  <c r="A2544" i="20"/>
  <c r="H2544" i="20"/>
  <c r="I2544" i="20"/>
  <c r="F2534" i="20"/>
  <c r="G2534" i="20"/>
  <c r="H2534" i="20"/>
  <c r="A2534" i="20"/>
  <c r="I2534" i="20"/>
  <c r="B2534" i="20"/>
  <c r="J2534" i="20"/>
  <c r="C2534" i="20"/>
  <c r="D2534" i="20"/>
  <c r="E2534" i="20"/>
  <c r="B2524" i="20"/>
  <c r="J2524" i="20"/>
  <c r="C2524" i="20"/>
  <c r="D2524" i="20"/>
  <c r="E2524" i="20"/>
  <c r="F2524" i="20"/>
  <c r="G2524" i="20"/>
  <c r="H2524" i="20"/>
  <c r="A2524" i="20"/>
  <c r="I2524" i="20"/>
  <c r="H2497" i="20"/>
  <c r="A2497" i="20"/>
  <c r="I2497" i="20"/>
  <c r="B2497" i="20"/>
  <c r="J2497" i="20"/>
  <c r="C2497" i="20"/>
  <c r="D2497" i="20"/>
  <c r="E2497" i="20"/>
  <c r="F2497" i="20"/>
  <c r="G2497" i="20"/>
  <c r="H2489" i="20"/>
  <c r="A2489" i="20"/>
  <c r="I2489" i="20"/>
  <c r="B2489" i="20"/>
  <c r="J2489" i="20"/>
  <c r="C2489" i="20"/>
  <c r="D2489" i="20"/>
  <c r="E2489" i="20"/>
  <c r="F2489" i="20"/>
  <c r="G2489" i="20"/>
  <c r="D2479" i="20"/>
  <c r="E2479" i="20"/>
  <c r="F2479" i="20"/>
  <c r="G2479" i="20"/>
  <c r="H2479" i="20"/>
  <c r="A2479" i="20"/>
  <c r="I2479" i="20"/>
  <c r="B2479" i="20"/>
  <c r="J2479" i="20"/>
  <c r="C2479" i="20"/>
  <c r="F2478" i="20"/>
  <c r="G2478" i="20"/>
  <c r="H2478" i="20"/>
  <c r="A2478" i="20"/>
  <c r="I2478" i="20"/>
  <c r="B2478" i="20"/>
  <c r="J2478" i="20"/>
  <c r="C2478" i="20"/>
  <c r="D2478" i="20"/>
  <c r="E2478" i="20"/>
  <c r="B2468" i="20"/>
  <c r="J2468" i="20"/>
  <c r="C2468" i="20"/>
  <c r="D2468" i="20"/>
  <c r="E2468" i="20"/>
  <c r="F2468" i="20"/>
  <c r="G2468" i="20"/>
  <c r="H2468" i="20"/>
  <c r="A2468" i="20"/>
  <c r="I2468" i="20"/>
  <c r="B2491" i="11"/>
  <c r="R2491" i="11" s="1"/>
  <c r="B2460" i="20"/>
  <c r="J2460" i="20"/>
  <c r="C2460" i="20"/>
  <c r="D2460" i="20"/>
  <c r="E2460" i="20"/>
  <c r="F2460" i="20"/>
  <c r="G2460" i="20"/>
  <c r="H2460" i="20"/>
  <c r="A2460" i="20"/>
  <c r="I2460" i="20"/>
  <c r="H2449" i="20"/>
  <c r="A2449" i="20"/>
  <c r="I2449" i="20"/>
  <c r="B2449" i="20"/>
  <c r="J2449" i="20"/>
  <c r="C2449" i="20"/>
  <c r="D2449" i="20"/>
  <c r="E2449" i="20"/>
  <c r="F2449" i="20"/>
  <c r="G2449" i="20"/>
  <c r="H2441" i="20"/>
  <c r="A2441" i="20"/>
  <c r="I2441" i="20"/>
  <c r="B2441" i="20"/>
  <c r="J2441" i="20"/>
  <c r="C2441" i="20"/>
  <c r="D2441" i="20"/>
  <c r="E2441" i="20"/>
  <c r="F2441" i="20"/>
  <c r="G2441" i="20"/>
  <c r="B2432" i="20"/>
  <c r="J2432" i="20"/>
  <c r="C2432" i="20"/>
  <c r="D2432" i="20"/>
  <c r="E2432" i="20"/>
  <c r="F2432" i="20"/>
  <c r="G2432" i="20"/>
  <c r="H2432" i="20"/>
  <c r="A2432" i="20"/>
  <c r="I2432" i="20"/>
  <c r="B2424" i="20"/>
  <c r="J2424" i="20"/>
  <c r="C2424" i="20"/>
  <c r="D2424" i="20"/>
  <c r="E2424" i="20"/>
  <c r="F2424" i="20"/>
  <c r="G2424" i="20"/>
  <c r="H2424" i="20"/>
  <c r="A2424" i="20"/>
  <c r="I2424" i="20"/>
  <c r="B2444" i="11"/>
  <c r="R2444" i="11" s="1"/>
  <c r="H2413" i="20"/>
  <c r="E2413" i="20"/>
  <c r="F2413" i="20"/>
  <c r="D2403" i="20"/>
  <c r="E2403" i="20"/>
  <c r="F2403" i="20"/>
  <c r="G2403" i="20"/>
  <c r="H2403" i="20"/>
  <c r="A2403" i="20"/>
  <c r="I2403" i="20"/>
  <c r="B2403" i="20"/>
  <c r="J2403" i="20"/>
  <c r="C2403" i="20"/>
  <c r="F2402" i="20"/>
  <c r="G2402" i="20"/>
  <c r="H2402" i="20"/>
  <c r="A2402" i="20"/>
  <c r="I2402" i="20"/>
  <c r="B2402" i="20"/>
  <c r="J2402" i="20"/>
  <c r="C2402" i="20"/>
  <c r="D2402" i="20"/>
  <c r="E2402" i="20"/>
  <c r="H2395" i="20"/>
  <c r="A2395" i="20"/>
  <c r="I2395" i="20"/>
  <c r="B2395" i="20"/>
  <c r="J2395" i="20"/>
  <c r="D2395" i="20"/>
  <c r="C2395" i="20"/>
  <c r="E2395" i="20"/>
  <c r="F2395" i="20"/>
  <c r="G2395" i="20"/>
  <c r="J2394" i="20"/>
  <c r="D2394" i="20"/>
  <c r="G2394" i="20"/>
  <c r="B2415" i="11"/>
  <c r="R2415" i="11" s="1"/>
  <c r="F2384" i="20"/>
  <c r="G2384" i="20"/>
  <c r="H2384" i="20"/>
  <c r="B2384" i="20"/>
  <c r="J2384" i="20"/>
  <c r="A2384" i="20"/>
  <c r="C2384" i="20"/>
  <c r="D2384" i="20"/>
  <c r="E2384" i="20"/>
  <c r="I2384" i="20"/>
  <c r="E2376" i="20"/>
  <c r="F2376" i="20"/>
  <c r="G2376" i="20"/>
  <c r="H2376" i="20"/>
  <c r="A2376" i="20"/>
  <c r="I2376" i="20"/>
  <c r="B2376" i="20"/>
  <c r="J2376" i="20"/>
  <c r="C2376" i="20"/>
  <c r="D2376" i="20"/>
  <c r="A2366" i="20"/>
  <c r="I2366" i="20"/>
  <c r="B2366" i="20"/>
  <c r="J2366" i="20"/>
  <c r="C2366" i="20"/>
  <c r="D2366" i="20"/>
  <c r="E2366" i="20"/>
  <c r="F2366" i="20"/>
  <c r="G2366" i="20"/>
  <c r="H2366" i="20"/>
  <c r="C2357" i="20"/>
  <c r="D2357" i="20"/>
  <c r="E2357" i="20"/>
  <c r="F2357" i="20"/>
  <c r="G2357" i="20"/>
  <c r="H2357" i="20"/>
  <c r="A2357" i="20"/>
  <c r="B2357" i="20"/>
  <c r="I2357" i="20"/>
  <c r="J2357" i="20"/>
  <c r="G2347" i="20"/>
  <c r="H2347" i="20"/>
  <c r="A2347" i="20"/>
  <c r="I2347" i="20"/>
  <c r="B2347" i="20"/>
  <c r="J2347" i="20"/>
  <c r="C2347" i="20"/>
  <c r="D2347" i="20"/>
  <c r="E2347" i="20"/>
  <c r="F2347" i="20"/>
  <c r="A2346" i="20"/>
  <c r="I2346" i="20"/>
  <c r="B2346" i="20"/>
  <c r="J2346" i="20"/>
  <c r="C2346" i="20"/>
  <c r="D2346" i="20"/>
  <c r="E2346" i="20"/>
  <c r="F2346" i="20"/>
  <c r="G2346" i="20"/>
  <c r="H2346" i="20"/>
  <c r="B2359" i="11"/>
  <c r="R2359" i="11" s="1"/>
  <c r="E2328" i="20"/>
  <c r="F2328" i="20"/>
  <c r="G2328" i="20"/>
  <c r="H2328" i="20"/>
  <c r="A2328" i="20"/>
  <c r="I2328" i="20"/>
  <c r="B2328" i="20"/>
  <c r="J2328" i="20"/>
  <c r="C2328" i="20"/>
  <c r="D2328" i="20"/>
  <c r="B2350" i="11"/>
  <c r="R2350" i="11" s="1"/>
  <c r="G2319" i="20"/>
  <c r="H2319" i="20"/>
  <c r="A2319" i="20"/>
  <c r="I2319" i="20"/>
  <c r="B2319" i="20"/>
  <c r="J2319" i="20"/>
  <c r="C2319" i="20"/>
  <c r="D2319" i="20"/>
  <c r="E2319" i="20"/>
  <c r="F2319" i="20"/>
  <c r="A2318" i="20"/>
  <c r="I2318" i="20"/>
  <c r="B2318" i="20"/>
  <c r="J2318" i="20"/>
  <c r="C2318" i="20"/>
  <c r="D2318" i="20"/>
  <c r="E2318" i="20"/>
  <c r="F2318" i="20"/>
  <c r="G2318" i="20"/>
  <c r="H2318" i="20"/>
  <c r="E2308" i="20"/>
  <c r="F2308" i="20"/>
  <c r="G2308" i="20"/>
  <c r="H2308" i="20"/>
  <c r="A2308" i="20"/>
  <c r="I2308" i="20"/>
  <c r="B2308" i="20"/>
  <c r="J2308" i="20"/>
  <c r="C2308" i="20"/>
  <c r="D2308" i="20"/>
  <c r="G2299" i="20"/>
  <c r="H2299" i="20"/>
  <c r="A2299" i="20"/>
  <c r="I2299" i="20"/>
  <c r="B2299" i="20"/>
  <c r="J2299" i="20"/>
  <c r="C2299" i="20"/>
  <c r="D2299" i="20"/>
  <c r="E2299" i="20"/>
  <c r="F2299" i="20"/>
  <c r="J2298" i="20"/>
  <c r="C2298" i="20"/>
  <c r="E2288" i="20"/>
  <c r="F2288" i="20"/>
  <c r="G2288" i="20"/>
  <c r="H2288" i="20"/>
  <c r="A2288" i="20"/>
  <c r="I2288" i="20"/>
  <c r="B2288" i="20"/>
  <c r="J2288" i="20"/>
  <c r="C2288" i="20"/>
  <c r="D2288" i="20"/>
  <c r="B2308" i="11"/>
  <c r="R2308" i="11" s="1"/>
  <c r="C2277" i="20"/>
  <c r="D2277" i="20"/>
  <c r="E2277" i="20"/>
  <c r="F2277" i="20"/>
  <c r="G2277" i="20"/>
  <c r="H2277" i="20"/>
  <c r="A2277" i="20"/>
  <c r="B2277" i="20"/>
  <c r="I2277" i="20"/>
  <c r="J2277" i="20"/>
  <c r="G2267" i="20"/>
  <c r="H2267" i="20"/>
  <c r="A2267" i="20"/>
  <c r="I2267" i="20"/>
  <c r="B2267" i="20"/>
  <c r="J2267" i="20"/>
  <c r="C2267" i="20"/>
  <c r="D2267" i="20"/>
  <c r="E2267" i="20"/>
  <c r="F2267" i="20"/>
  <c r="D2266" i="20"/>
  <c r="F2266" i="20"/>
  <c r="E2256" i="20"/>
  <c r="F2256" i="20"/>
  <c r="G2256" i="20"/>
  <c r="H2256" i="20"/>
  <c r="A2256" i="20"/>
  <c r="I2256" i="20"/>
  <c r="B2256" i="20"/>
  <c r="J2256" i="20"/>
  <c r="C2256" i="20"/>
  <c r="D2256" i="20"/>
  <c r="C2245" i="20"/>
  <c r="D2245" i="20"/>
  <c r="E2245" i="20"/>
  <c r="F2245" i="20"/>
  <c r="G2245" i="20"/>
  <c r="H2245" i="20"/>
  <c r="A2245" i="20"/>
  <c r="B2245" i="20"/>
  <c r="I2245" i="20"/>
  <c r="J2245" i="20"/>
  <c r="G2235" i="20"/>
  <c r="H2235" i="20"/>
  <c r="A2235" i="20"/>
  <c r="I2235" i="20"/>
  <c r="B2235" i="20"/>
  <c r="J2235" i="20"/>
  <c r="C2235" i="20"/>
  <c r="D2235" i="20"/>
  <c r="E2235" i="20"/>
  <c r="F2235" i="20"/>
  <c r="B2234" i="20"/>
  <c r="J2234" i="20"/>
  <c r="E2224" i="20"/>
  <c r="F2224" i="20"/>
  <c r="G2224" i="20"/>
  <c r="H2224" i="20"/>
  <c r="A2224" i="20"/>
  <c r="I2224" i="20"/>
  <c r="B2224" i="20"/>
  <c r="J2224" i="20"/>
  <c r="C2224" i="20"/>
  <c r="D2224" i="20"/>
  <c r="B2244" i="11"/>
  <c r="R2244" i="11" s="1"/>
  <c r="C2213" i="20"/>
  <c r="D2213" i="20"/>
  <c r="E2213" i="20"/>
  <c r="F2213" i="20"/>
  <c r="G2213" i="20"/>
  <c r="H2213" i="20"/>
  <c r="A2213" i="20"/>
  <c r="B2213" i="20"/>
  <c r="I2213" i="20"/>
  <c r="J2213" i="20"/>
  <c r="G2203" i="20"/>
  <c r="H2203" i="20"/>
  <c r="A2203" i="20"/>
  <c r="I2203" i="20"/>
  <c r="B2203" i="20"/>
  <c r="J2203" i="20"/>
  <c r="C2203" i="20"/>
  <c r="D2203" i="20"/>
  <c r="E2203" i="20"/>
  <c r="F2203" i="20"/>
  <c r="C2202" i="20"/>
  <c r="E2202" i="20"/>
  <c r="E2192" i="20"/>
  <c r="F2192" i="20"/>
  <c r="G2192" i="20"/>
  <c r="H2192" i="20"/>
  <c r="A2192" i="20"/>
  <c r="I2192" i="20"/>
  <c r="B2192" i="20"/>
  <c r="J2192" i="20"/>
  <c r="C2192" i="20"/>
  <c r="D2192" i="20"/>
  <c r="A2182" i="20"/>
  <c r="I2182" i="20"/>
  <c r="B2182" i="20"/>
  <c r="J2182" i="20"/>
  <c r="C2182" i="20"/>
  <c r="D2182" i="20"/>
  <c r="E2182" i="20"/>
  <c r="F2182" i="20"/>
  <c r="G2182" i="20"/>
  <c r="H2182" i="20"/>
  <c r="E2172" i="20"/>
  <c r="F2172" i="20"/>
  <c r="G2172" i="20"/>
  <c r="H2172" i="20"/>
  <c r="A2172" i="20"/>
  <c r="I2172" i="20"/>
  <c r="B2172" i="20"/>
  <c r="J2172" i="20"/>
  <c r="C2172" i="20"/>
  <c r="D2172" i="20"/>
  <c r="B2192" i="11"/>
  <c r="R2192" i="11" s="1"/>
  <c r="E2161" i="20"/>
  <c r="G2161" i="20"/>
  <c r="H2161" i="20"/>
  <c r="A2161" i="20"/>
  <c r="I2161" i="20"/>
  <c r="B2161" i="20"/>
  <c r="J2161" i="20"/>
  <c r="D2161" i="20"/>
  <c r="C2161" i="20"/>
  <c r="F2161" i="20"/>
  <c r="A2151" i="20"/>
  <c r="I2151" i="20"/>
  <c r="C2151" i="20"/>
  <c r="D2151" i="20"/>
  <c r="E2151" i="20"/>
  <c r="F2151" i="20"/>
  <c r="H2151" i="20"/>
  <c r="B2151" i="20"/>
  <c r="G2151" i="20"/>
  <c r="J2151" i="20"/>
  <c r="H2150" i="20"/>
  <c r="B2150" i="20"/>
  <c r="B2171" i="11"/>
  <c r="R2171" i="11" s="1"/>
  <c r="G2140" i="20"/>
  <c r="A2140" i="20"/>
  <c r="I2140" i="20"/>
  <c r="B2140" i="20"/>
  <c r="J2140" i="20"/>
  <c r="C2140" i="20"/>
  <c r="D2140" i="20"/>
  <c r="F2140" i="20"/>
  <c r="E2140" i="20"/>
  <c r="H2140" i="20"/>
  <c r="E2129" i="20"/>
  <c r="G2129" i="20"/>
  <c r="H2129" i="20"/>
  <c r="A2129" i="20"/>
  <c r="I2129" i="20"/>
  <c r="B2129" i="20"/>
  <c r="J2129" i="20"/>
  <c r="D2129" i="20"/>
  <c r="C2129" i="20"/>
  <c r="F2129" i="20"/>
  <c r="B2150" i="11"/>
  <c r="R2150" i="11" s="1"/>
  <c r="A2119" i="20"/>
  <c r="I2119" i="20"/>
  <c r="C2119" i="20"/>
  <c r="D2119" i="20"/>
  <c r="E2119" i="20"/>
  <c r="F2119" i="20"/>
  <c r="H2119" i="20"/>
  <c r="B2119" i="20"/>
  <c r="G2119" i="20"/>
  <c r="J2119" i="20"/>
  <c r="G2108" i="20"/>
  <c r="A2108" i="20"/>
  <c r="I2108" i="20"/>
  <c r="B2108" i="20"/>
  <c r="J2108" i="20"/>
  <c r="C2108" i="20"/>
  <c r="D2108" i="20"/>
  <c r="F2108" i="20"/>
  <c r="E2108" i="20"/>
  <c r="H2108" i="20"/>
  <c r="E2097" i="20"/>
  <c r="G2097" i="20"/>
  <c r="H2097" i="20"/>
  <c r="A2097" i="20"/>
  <c r="I2097" i="20"/>
  <c r="B2097" i="20"/>
  <c r="J2097" i="20"/>
  <c r="D2097" i="20"/>
  <c r="C2097" i="20"/>
  <c r="F2097" i="20"/>
  <c r="A2087" i="20"/>
  <c r="I2087" i="20"/>
  <c r="B2087" i="20"/>
  <c r="C2087" i="20"/>
  <c r="D2087" i="20"/>
  <c r="E2087" i="20"/>
  <c r="F2087" i="20"/>
  <c r="H2087" i="20"/>
  <c r="G2087" i="20"/>
  <c r="J2087" i="20"/>
  <c r="C2086" i="20"/>
  <c r="D2086" i="20"/>
  <c r="E2086" i="20"/>
  <c r="F2086" i="20"/>
  <c r="G2086" i="20"/>
  <c r="H2086" i="20"/>
  <c r="B2086" i="20"/>
  <c r="J2086" i="20"/>
  <c r="A2086" i="20"/>
  <c r="I2086" i="20"/>
  <c r="G2076" i="20"/>
  <c r="H2076" i="20"/>
  <c r="A2076" i="20"/>
  <c r="I2076" i="20"/>
  <c r="B2076" i="20"/>
  <c r="J2076" i="20"/>
  <c r="C2076" i="20"/>
  <c r="D2076" i="20"/>
  <c r="F2076" i="20"/>
  <c r="E2076" i="20"/>
  <c r="E2065" i="20"/>
  <c r="F2065" i="20"/>
  <c r="G2065" i="20"/>
  <c r="H2065" i="20"/>
  <c r="A2065" i="20"/>
  <c r="I2065" i="20"/>
  <c r="B2065" i="20"/>
  <c r="J2065" i="20"/>
  <c r="D2065" i="20"/>
  <c r="C2065" i="20"/>
  <c r="B2086" i="11"/>
  <c r="R2086" i="11" s="1"/>
  <c r="A2055" i="20"/>
  <c r="I2055" i="20"/>
  <c r="B2055" i="20"/>
  <c r="J2055" i="20"/>
  <c r="C2055" i="20"/>
  <c r="D2055" i="20"/>
  <c r="E2055" i="20"/>
  <c r="F2055" i="20"/>
  <c r="H2055" i="20"/>
  <c r="G2055" i="20"/>
  <c r="G2044" i="20"/>
  <c r="H2044" i="20"/>
  <c r="A2044" i="20"/>
  <c r="I2044" i="20"/>
  <c r="B2044" i="20"/>
  <c r="J2044" i="20"/>
  <c r="C2044" i="20"/>
  <c r="D2044" i="20"/>
  <c r="F2044" i="20"/>
  <c r="E2044" i="20"/>
  <c r="E2033" i="20"/>
  <c r="F2033" i="20"/>
  <c r="G2033" i="20"/>
  <c r="H2033" i="20"/>
  <c r="A2033" i="20"/>
  <c r="I2033" i="20"/>
  <c r="B2033" i="20"/>
  <c r="J2033" i="20"/>
  <c r="D2033" i="20"/>
  <c r="C2033" i="20"/>
  <c r="A2023" i="20"/>
  <c r="I2023" i="20"/>
  <c r="B2023" i="20"/>
  <c r="J2023" i="20"/>
  <c r="C2023" i="20"/>
  <c r="D2023" i="20"/>
  <c r="E2023" i="20"/>
  <c r="F2023" i="20"/>
  <c r="H2023" i="20"/>
  <c r="G2023" i="20"/>
  <c r="C2022" i="20"/>
  <c r="D2022" i="20"/>
  <c r="E2022" i="20"/>
  <c r="F2022" i="20"/>
  <c r="G2022" i="20"/>
  <c r="H2022" i="20"/>
  <c r="B2022" i="20"/>
  <c r="J2022" i="20"/>
  <c r="A2022" i="20"/>
  <c r="I2022" i="20"/>
  <c r="G2012" i="20"/>
  <c r="H2012" i="20"/>
  <c r="A2012" i="20"/>
  <c r="I2012" i="20"/>
  <c r="B2012" i="20"/>
  <c r="J2012" i="20"/>
  <c r="C2012" i="20"/>
  <c r="D2012" i="20"/>
  <c r="F2012" i="20"/>
  <c r="E2012" i="20"/>
  <c r="E2001" i="20"/>
  <c r="F2001" i="20"/>
  <c r="G2001" i="20"/>
  <c r="H2001" i="20"/>
  <c r="A2001" i="20"/>
  <c r="I2001" i="20"/>
  <c r="B2001" i="20"/>
  <c r="J2001" i="20"/>
  <c r="D2001" i="20"/>
  <c r="C2001" i="20"/>
  <c r="B2022" i="11"/>
  <c r="R2022" i="11" s="1"/>
  <c r="A1991" i="20"/>
  <c r="I1991" i="20"/>
  <c r="B1991" i="20"/>
  <c r="J1991" i="20"/>
  <c r="C1991" i="20"/>
  <c r="D1991" i="20"/>
  <c r="E1991" i="20"/>
  <c r="F1991" i="20"/>
  <c r="H1991" i="20"/>
  <c r="G1991" i="20"/>
  <c r="G1990" i="20"/>
  <c r="H1990" i="20"/>
  <c r="G1980" i="20"/>
  <c r="H1980" i="20"/>
  <c r="A1980" i="20"/>
  <c r="I1980" i="20"/>
  <c r="B1980" i="20"/>
  <c r="J1980" i="20"/>
  <c r="C1980" i="20"/>
  <c r="D1980" i="20"/>
  <c r="F1980" i="20"/>
  <c r="E1980" i="20"/>
  <c r="E1969" i="20"/>
  <c r="F1969" i="20"/>
  <c r="G1969" i="20"/>
  <c r="H1969" i="20"/>
  <c r="A1969" i="20"/>
  <c r="I1969" i="20"/>
  <c r="B1969" i="20"/>
  <c r="J1969" i="20"/>
  <c r="D1969" i="20"/>
  <c r="C1969" i="20"/>
  <c r="A1959" i="20"/>
  <c r="I1959" i="20"/>
  <c r="B1959" i="20"/>
  <c r="J1959" i="20"/>
  <c r="C1959" i="20"/>
  <c r="D1959" i="20"/>
  <c r="E1959" i="20"/>
  <c r="F1959" i="20"/>
  <c r="H1959" i="20"/>
  <c r="G1959" i="20"/>
  <c r="C1958" i="20"/>
  <c r="G1948" i="20"/>
  <c r="H1948" i="20"/>
  <c r="A1948" i="20"/>
  <c r="I1948" i="20"/>
  <c r="B1948" i="20"/>
  <c r="J1948" i="20"/>
  <c r="C1948" i="20"/>
  <c r="D1948" i="20"/>
  <c r="F1948" i="20"/>
  <c r="E1948" i="20"/>
  <c r="A1937" i="20"/>
  <c r="B1937" i="20"/>
  <c r="C1937" i="20"/>
  <c r="D1937" i="20"/>
  <c r="E1937" i="20"/>
  <c r="F1937" i="20"/>
  <c r="G1937" i="20"/>
  <c r="H1937" i="20"/>
  <c r="I1937" i="20"/>
  <c r="J1937" i="20"/>
  <c r="E1927" i="20"/>
  <c r="F1927" i="20"/>
  <c r="G1927" i="20"/>
  <c r="H1927" i="20"/>
  <c r="A1927" i="20"/>
  <c r="I1927" i="20"/>
  <c r="B1927" i="20"/>
  <c r="J1927" i="20"/>
  <c r="C1927" i="20"/>
  <c r="D1927" i="20"/>
  <c r="I1926" i="20"/>
  <c r="J1926" i="20"/>
  <c r="C1916" i="20"/>
  <c r="D1916" i="20"/>
  <c r="E1916" i="20"/>
  <c r="F1916" i="20"/>
  <c r="G1916" i="20"/>
  <c r="H1916" i="20"/>
  <c r="A1916" i="20"/>
  <c r="B1916" i="20"/>
  <c r="J1916" i="20"/>
  <c r="I1916" i="20"/>
  <c r="A1905" i="20"/>
  <c r="I1905" i="20"/>
  <c r="B1905" i="20"/>
  <c r="J1905" i="20"/>
  <c r="C1905" i="20"/>
  <c r="D1905" i="20"/>
  <c r="E1905" i="20"/>
  <c r="F1905" i="20"/>
  <c r="G1905" i="20"/>
  <c r="H1905" i="20"/>
  <c r="E1895" i="20"/>
  <c r="F1895" i="20"/>
  <c r="G1895" i="20"/>
  <c r="H1895" i="20"/>
  <c r="A1895" i="20"/>
  <c r="I1895" i="20"/>
  <c r="B1895" i="20"/>
  <c r="J1895" i="20"/>
  <c r="C1895" i="20"/>
  <c r="D1895" i="20"/>
  <c r="G1894" i="20"/>
  <c r="H1894" i="20"/>
  <c r="A1894" i="20"/>
  <c r="I1894" i="20"/>
  <c r="B1894" i="20"/>
  <c r="J1894" i="20"/>
  <c r="C1894" i="20"/>
  <c r="D1894" i="20"/>
  <c r="F1894" i="20"/>
  <c r="E1894" i="20"/>
  <c r="C1884" i="20"/>
  <c r="D1884" i="20"/>
  <c r="E1884" i="20"/>
  <c r="F1884" i="20"/>
  <c r="G1884" i="20"/>
  <c r="H1884" i="20"/>
  <c r="B1884" i="20"/>
  <c r="J1884" i="20"/>
  <c r="A1884" i="20"/>
  <c r="I1884" i="20"/>
  <c r="A1873" i="20"/>
  <c r="I1873" i="20"/>
  <c r="B1873" i="20"/>
  <c r="J1873" i="20"/>
  <c r="C1873" i="20"/>
  <c r="D1873" i="20"/>
  <c r="E1873" i="20"/>
  <c r="F1873" i="20"/>
  <c r="H1873" i="20"/>
  <c r="G1873" i="20"/>
  <c r="E1863" i="20"/>
  <c r="F1863" i="20"/>
  <c r="G1863" i="20"/>
  <c r="H1863" i="20"/>
  <c r="A1863" i="20"/>
  <c r="I1863" i="20"/>
  <c r="B1863" i="20"/>
  <c r="J1863" i="20"/>
  <c r="D1863" i="20"/>
  <c r="C1863" i="20"/>
  <c r="C1862" i="20"/>
  <c r="D1862" i="20"/>
  <c r="C1852" i="20"/>
  <c r="D1852" i="20"/>
  <c r="E1852" i="20"/>
  <c r="F1852" i="20"/>
  <c r="G1852" i="20"/>
  <c r="H1852" i="20"/>
  <c r="B1852" i="20"/>
  <c r="J1852" i="20"/>
  <c r="A1852" i="20"/>
  <c r="I1852" i="20"/>
  <c r="C1844" i="20"/>
  <c r="D1844" i="20"/>
  <c r="E1844" i="20"/>
  <c r="F1844" i="20"/>
  <c r="G1844" i="20"/>
  <c r="H1844" i="20"/>
  <c r="B1844" i="20"/>
  <c r="J1844" i="20"/>
  <c r="I1844" i="20"/>
  <c r="A1844" i="20"/>
  <c r="C1836" i="20"/>
  <c r="D1836" i="20"/>
  <c r="E1836" i="20"/>
  <c r="F1836" i="20"/>
  <c r="G1836" i="20"/>
  <c r="H1836" i="20"/>
  <c r="B1836" i="20"/>
  <c r="J1836" i="20"/>
  <c r="A1836" i="20"/>
  <c r="I1836" i="20"/>
  <c r="B1859" i="11"/>
  <c r="R1859" i="11" s="1"/>
  <c r="C1828" i="20"/>
  <c r="D1828" i="20"/>
  <c r="E1828" i="20"/>
  <c r="F1828" i="20"/>
  <c r="G1828" i="20"/>
  <c r="H1828" i="20"/>
  <c r="B1828" i="20"/>
  <c r="J1828" i="20"/>
  <c r="A1828" i="20"/>
  <c r="I1828" i="20"/>
  <c r="C1820" i="20"/>
  <c r="D1820" i="20"/>
  <c r="E1820" i="20"/>
  <c r="F1820" i="20"/>
  <c r="G1820" i="20"/>
  <c r="H1820" i="20"/>
  <c r="B1820" i="20"/>
  <c r="J1820" i="20"/>
  <c r="A1820" i="20"/>
  <c r="I1820" i="20"/>
  <c r="C1812" i="20"/>
  <c r="D1812" i="20"/>
  <c r="E1812" i="20"/>
  <c r="F1812" i="20"/>
  <c r="G1812" i="20"/>
  <c r="H1812" i="20"/>
  <c r="B1812" i="20"/>
  <c r="J1812" i="20"/>
  <c r="I1812" i="20"/>
  <c r="A1812" i="20"/>
  <c r="C1804" i="20"/>
  <c r="D1804" i="20"/>
  <c r="E1804" i="20"/>
  <c r="F1804" i="20"/>
  <c r="G1804" i="20"/>
  <c r="H1804" i="20"/>
  <c r="B1804" i="20"/>
  <c r="J1804" i="20"/>
  <c r="A1804" i="20"/>
  <c r="I1804" i="20"/>
  <c r="C1796" i="20"/>
  <c r="D1796" i="20"/>
  <c r="E1796" i="20"/>
  <c r="F1796" i="20"/>
  <c r="G1796" i="20"/>
  <c r="H1796" i="20"/>
  <c r="B1796" i="20"/>
  <c r="J1796" i="20"/>
  <c r="A1796" i="20"/>
  <c r="I1796" i="20"/>
  <c r="C1788" i="20"/>
  <c r="D1788" i="20"/>
  <c r="E1788" i="20"/>
  <c r="F1788" i="20"/>
  <c r="G1788" i="20"/>
  <c r="H1788" i="20"/>
  <c r="B1788" i="20"/>
  <c r="J1788" i="20"/>
  <c r="A1788" i="20"/>
  <c r="I1788" i="20"/>
  <c r="C1780" i="20"/>
  <c r="D1780" i="20"/>
  <c r="E1780" i="20"/>
  <c r="F1780" i="20"/>
  <c r="G1780" i="20"/>
  <c r="H1780" i="20"/>
  <c r="B1780" i="20"/>
  <c r="J1780" i="20"/>
  <c r="I1780" i="20"/>
  <c r="A1780" i="20"/>
  <c r="C1772" i="20"/>
  <c r="D1772" i="20"/>
  <c r="E1772" i="20"/>
  <c r="F1772" i="20"/>
  <c r="G1772" i="20"/>
  <c r="H1772" i="20"/>
  <c r="B1772" i="20"/>
  <c r="J1772" i="20"/>
  <c r="A1772" i="20"/>
  <c r="I1772" i="20"/>
  <c r="B1795" i="11"/>
  <c r="R1795" i="11" s="1"/>
  <c r="C1764" i="20"/>
  <c r="D1764" i="20"/>
  <c r="E1764" i="20"/>
  <c r="F1764" i="20"/>
  <c r="G1764" i="20"/>
  <c r="H1764" i="20"/>
  <c r="B1764" i="20"/>
  <c r="J1764" i="20"/>
  <c r="A1764" i="20"/>
  <c r="I1764" i="20"/>
  <c r="C1756" i="20"/>
  <c r="D1756" i="20"/>
  <c r="E1756" i="20"/>
  <c r="F1756" i="20"/>
  <c r="G1756" i="20"/>
  <c r="H1756" i="20"/>
  <c r="B1756" i="20"/>
  <c r="J1756" i="20"/>
  <c r="A1756" i="20"/>
  <c r="I1756" i="20"/>
  <c r="C1748" i="20"/>
  <c r="D1748" i="20"/>
  <c r="E1748" i="20"/>
  <c r="F1748" i="20"/>
  <c r="G1748" i="20"/>
  <c r="H1748" i="20"/>
  <c r="B1748" i="20"/>
  <c r="J1748" i="20"/>
  <c r="I1748" i="20"/>
  <c r="A1748" i="20"/>
  <c r="C1740" i="20"/>
  <c r="D1740" i="20"/>
  <c r="E1740" i="20"/>
  <c r="F1740" i="20"/>
  <c r="G1740" i="20"/>
  <c r="H1740" i="20"/>
  <c r="B1740" i="20"/>
  <c r="J1740" i="20"/>
  <c r="A1740" i="20"/>
  <c r="I1740" i="20"/>
  <c r="C1732" i="20"/>
  <c r="D1732" i="20"/>
  <c r="E1732" i="20"/>
  <c r="F1732" i="20"/>
  <c r="G1732" i="20"/>
  <c r="H1732" i="20"/>
  <c r="B1732" i="20"/>
  <c r="J1732" i="20"/>
  <c r="A1732" i="20"/>
  <c r="I1732" i="20"/>
  <c r="C1724" i="20"/>
  <c r="D1724" i="20"/>
  <c r="E1724" i="20"/>
  <c r="F1724" i="20"/>
  <c r="G1724" i="20"/>
  <c r="H1724" i="20"/>
  <c r="B1724" i="20"/>
  <c r="J1724" i="20"/>
  <c r="A1724" i="20"/>
  <c r="I1724" i="20"/>
  <c r="C1716" i="20"/>
  <c r="D1716" i="20"/>
  <c r="E1716" i="20"/>
  <c r="F1716" i="20"/>
  <c r="G1716" i="20"/>
  <c r="H1716" i="20"/>
  <c r="B1716" i="20"/>
  <c r="J1716" i="20"/>
  <c r="I1716" i="20"/>
  <c r="A1716" i="20"/>
  <c r="H1708" i="20"/>
  <c r="A1708" i="20"/>
  <c r="I1708" i="20"/>
  <c r="B1708" i="20"/>
  <c r="J1708" i="20"/>
  <c r="C1708" i="20"/>
  <c r="D1708" i="20"/>
  <c r="E1708" i="20"/>
  <c r="F1708" i="20"/>
  <c r="G1708" i="20"/>
  <c r="B1731" i="11"/>
  <c r="R1731" i="11" s="1"/>
  <c r="H1700" i="20"/>
  <c r="A1700" i="20"/>
  <c r="I1700" i="20"/>
  <c r="B1700" i="20"/>
  <c r="J1700" i="20"/>
  <c r="C1700" i="20"/>
  <c r="D1700" i="20"/>
  <c r="E1700" i="20"/>
  <c r="F1700" i="20"/>
  <c r="G1700" i="20"/>
  <c r="H1692" i="20"/>
  <c r="A1692" i="20"/>
  <c r="I1692" i="20"/>
  <c r="B1692" i="20"/>
  <c r="J1692" i="20"/>
  <c r="C1692" i="20"/>
  <c r="D1692" i="20"/>
  <c r="E1692" i="20"/>
  <c r="F1692" i="20"/>
  <c r="G1692" i="20"/>
  <c r="H1684" i="20"/>
  <c r="A1684" i="20"/>
  <c r="I1684" i="20"/>
  <c r="B1684" i="20"/>
  <c r="J1684" i="20"/>
  <c r="C1684" i="20"/>
  <c r="D1684" i="20"/>
  <c r="E1684" i="20"/>
  <c r="F1684" i="20"/>
  <c r="G1684" i="20"/>
  <c r="H1676" i="20"/>
  <c r="A1676" i="20"/>
  <c r="I1676" i="20"/>
  <c r="B1676" i="20"/>
  <c r="J1676" i="20"/>
  <c r="C1676" i="20"/>
  <c r="D1676" i="20"/>
  <c r="E1676" i="20"/>
  <c r="F1676" i="20"/>
  <c r="G1676" i="20"/>
  <c r="H1668" i="20"/>
  <c r="A1668" i="20"/>
  <c r="I1668" i="20"/>
  <c r="B1668" i="20"/>
  <c r="J1668" i="20"/>
  <c r="C1668" i="20"/>
  <c r="D1668" i="20"/>
  <c r="E1668" i="20"/>
  <c r="F1668" i="20"/>
  <c r="G1668" i="20"/>
  <c r="H1660" i="20"/>
  <c r="A1660" i="20"/>
  <c r="I1660" i="20"/>
  <c r="B1660" i="20"/>
  <c r="J1660" i="20"/>
  <c r="C1660" i="20"/>
  <c r="D1660" i="20"/>
  <c r="E1660" i="20"/>
  <c r="F1660" i="20"/>
  <c r="G1660" i="20"/>
  <c r="H1652" i="20"/>
  <c r="A1652" i="20"/>
  <c r="I1652" i="20"/>
  <c r="B1652" i="20"/>
  <c r="J1652" i="20"/>
  <c r="C1652" i="20"/>
  <c r="D1652" i="20"/>
  <c r="E1652" i="20"/>
  <c r="F1652" i="20"/>
  <c r="G1652" i="20"/>
  <c r="H1644" i="20"/>
  <c r="A1644" i="20"/>
  <c r="I1644" i="20"/>
  <c r="B1644" i="20"/>
  <c r="J1644" i="20"/>
  <c r="C1644" i="20"/>
  <c r="D1644" i="20"/>
  <c r="E1644" i="20"/>
  <c r="F1644" i="20"/>
  <c r="G1644" i="20"/>
  <c r="B1667" i="11"/>
  <c r="R1667" i="11" s="1"/>
  <c r="H1636" i="20"/>
  <c r="A1636" i="20"/>
  <c r="I1636" i="20"/>
  <c r="B1636" i="20"/>
  <c r="J1636" i="20"/>
  <c r="C1636" i="20"/>
  <c r="D1636" i="20"/>
  <c r="E1636" i="20"/>
  <c r="F1636" i="20"/>
  <c r="G1636" i="20"/>
  <c r="H1628" i="20"/>
  <c r="A1628" i="20"/>
  <c r="I1628" i="20"/>
  <c r="B1628" i="20"/>
  <c r="J1628" i="20"/>
  <c r="C1628" i="20"/>
  <c r="D1628" i="20"/>
  <c r="E1628" i="20"/>
  <c r="G1628" i="20"/>
  <c r="F1628" i="20"/>
  <c r="H1620" i="20"/>
  <c r="A1620" i="20"/>
  <c r="I1620" i="20"/>
  <c r="B1620" i="20"/>
  <c r="J1620" i="20"/>
  <c r="C1620" i="20"/>
  <c r="D1620" i="20"/>
  <c r="E1620" i="20"/>
  <c r="G1620" i="20"/>
  <c r="F1620" i="20"/>
  <c r="H1612" i="20"/>
  <c r="A1612" i="20"/>
  <c r="I1612" i="20"/>
  <c r="B1612" i="20"/>
  <c r="J1612" i="20"/>
  <c r="C1612" i="20"/>
  <c r="D1612" i="20"/>
  <c r="E1612" i="20"/>
  <c r="G1612" i="20"/>
  <c r="F1612" i="20"/>
  <c r="H1604" i="20"/>
  <c r="A1604" i="20"/>
  <c r="I1604" i="20"/>
  <c r="B1604" i="20"/>
  <c r="J1604" i="20"/>
  <c r="C1604" i="20"/>
  <c r="D1604" i="20"/>
  <c r="E1604" i="20"/>
  <c r="G1604" i="20"/>
  <c r="F1604" i="20"/>
  <c r="H1596" i="20"/>
  <c r="A1596" i="20"/>
  <c r="I1596" i="20"/>
  <c r="B1596" i="20"/>
  <c r="J1596" i="20"/>
  <c r="C1596" i="20"/>
  <c r="D1596" i="20"/>
  <c r="E1596" i="20"/>
  <c r="G1596" i="20"/>
  <c r="F1596" i="20"/>
  <c r="H1588" i="20"/>
  <c r="A1588" i="20"/>
  <c r="I1588" i="20"/>
  <c r="B1588" i="20"/>
  <c r="J1588" i="20"/>
  <c r="C1588" i="20"/>
  <c r="D1588" i="20"/>
  <c r="E1588" i="20"/>
  <c r="G1588" i="20"/>
  <c r="F1588" i="20"/>
  <c r="H1580" i="20"/>
  <c r="A1580" i="20"/>
  <c r="I1580" i="20"/>
  <c r="B1580" i="20"/>
  <c r="J1580" i="20"/>
  <c r="C1580" i="20"/>
  <c r="D1580" i="20"/>
  <c r="E1580" i="20"/>
  <c r="G1580" i="20"/>
  <c r="F1580" i="20"/>
  <c r="B1603" i="11"/>
  <c r="R1603" i="11" s="1"/>
  <c r="H1572" i="20"/>
  <c r="A1572" i="20"/>
  <c r="I1572" i="20"/>
  <c r="B1572" i="20"/>
  <c r="J1572" i="20"/>
  <c r="C1572" i="20"/>
  <c r="D1572" i="20"/>
  <c r="E1572" i="20"/>
  <c r="G1572" i="20"/>
  <c r="F1572" i="20"/>
  <c r="H1564" i="20"/>
  <c r="A1564" i="20"/>
  <c r="I1564" i="20"/>
  <c r="B1564" i="20"/>
  <c r="J1564" i="20"/>
  <c r="C1564" i="20"/>
  <c r="D1564" i="20"/>
  <c r="E1564" i="20"/>
  <c r="G1564" i="20"/>
  <c r="F1564" i="20"/>
  <c r="H1556" i="20"/>
  <c r="A1556" i="20"/>
  <c r="I1556" i="20"/>
  <c r="B1556" i="20"/>
  <c r="J1556" i="20"/>
  <c r="C1556" i="20"/>
  <c r="D1556" i="20"/>
  <c r="E1556" i="20"/>
  <c r="G1556" i="20"/>
  <c r="F1556" i="20"/>
  <c r="H1548" i="20"/>
  <c r="A1548" i="20"/>
  <c r="I1548" i="20"/>
  <c r="B1548" i="20"/>
  <c r="J1548" i="20"/>
  <c r="C1548" i="20"/>
  <c r="D1548" i="20"/>
  <c r="E1548" i="20"/>
  <c r="G1548" i="20"/>
  <c r="F1548" i="20"/>
  <c r="H1540" i="20"/>
  <c r="A1540" i="20"/>
  <c r="I1540" i="20"/>
  <c r="B1540" i="20"/>
  <c r="J1540" i="20"/>
  <c r="C1540" i="20"/>
  <c r="D1540" i="20"/>
  <c r="E1540" i="20"/>
  <c r="G1540" i="20"/>
  <c r="F1540" i="20"/>
  <c r="H1532" i="20"/>
  <c r="A1532" i="20"/>
  <c r="I1532" i="20"/>
  <c r="B1532" i="20"/>
  <c r="J1532" i="20"/>
  <c r="C1532" i="20"/>
  <c r="D1532" i="20"/>
  <c r="E1532" i="20"/>
  <c r="G1532" i="20"/>
  <c r="F1532" i="20"/>
  <c r="H1524" i="20"/>
  <c r="A1524" i="20"/>
  <c r="I1524" i="20"/>
  <c r="B1524" i="20"/>
  <c r="J1524" i="20"/>
  <c r="C1524" i="20"/>
  <c r="D1524" i="20"/>
  <c r="E1524" i="20"/>
  <c r="G1524" i="20"/>
  <c r="F1524" i="20"/>
  <c r="H1516" i="20"/>
  <c r="A1516" i="20"/>
  <c r="I1516" i="20"/>
  <c r="B1516" i="20"/>
  <c r="J1516" i="20"/>
  <c r="C1516" i="20"/>
  <c r="D1516" i="20"/>
  <c r="E1516" i="20"/>
  <c r="G1516" i="20"/>
  <c r="F1516" i="20"/>
  <c r="B1539" i="11"/>
  <c r="R1539" i="11" s="1"/>
  <c r="H1508" i="20"/>
  <c r="A1508" i="20"/>
  <c r="I1508" i="20"/>
  <c r="B1508" i="20"/>
  <c r="J1508" i="20"/>
  <c r="C1508" i="20"/>
  <c r="D1508" i="20"/>
  <c r="E1508" i="20"/>
  <c r="G1508" i="20"/>
  <c r="F1508" i="20"/>
  <c r="H1500" i="20"/>
  <c r="A1500" i="20"/>
  <c r="I1500" i="20"/>
  <c r="B1500" i="20"/>
  <c r="J1500" i="20"/>
  <c r="C1500" i="20"/>
  <c r="D1500" i="20"/>
  <c r="E1500" i="20"/>
  <c r="G1500" i="20"/>
  <c r="F1500" i="20"/>
  <c r="H1492" i="20"/>
  <c r="A1492" i="20"/>
  <c r="I1492" i="20"/>
  <c r="B1492" i="20"/>
  <c r="J1492" i="20"/>
  <c r="C1492" i="20"/>
  <c r="D1492" i="20"/>
  <c r="E1492" i="20"/>
  <c r="G1492" i="20"/>
  <c r="F1492" i="20"/>
  <c r="H1484" i="20"/>
  <c r="A1484" i="20"/>
  <c r="I1484" i="20"/>
  <c r="B1484" i="20"/>
  <c r="J1484" i="20"/>
  <c r="C1484" i="20"/>
  <c r="D1484" i="20"/>
  <c r="E1484" i="20"/>
  <c r="G1484" i="20"/>
  <c r="F1484" i="20"/>
  <c r="A1476" i="20"/>
  <c r="B1476" i="20"/>
  <c r="C1476" i="20"/>
  <c r="E1476" i="20"/>
  <c r="G1476" i="20"/>
  <c r="H1476" i="20"/>
  <c r="I1476" i="20"/>
  <c r="J1476" i="20"/>
  <c r="F1476" i="20"/>
  <c r="D1476" i="20"/>
  <c r="A1468" i="20"/>
  <c r="I1468" i="20"/>
  <c r="B1468" i="20"/>
  <c r="J1468" i="20"/>
  <c r="C1468" i="20"/>
  <c r="E1468" i="20"/>
  <c r="G1468" i="20"/>
  <c r="D1468" i="20"/>
  <c r="F1468" i="20"/>
  <c r="H1468" i="20"/>
  <c r="A1460" i="20"/>
  <c r="I1460" i="20"/>
  <c r="B1460" i="20"/>
  <c r="J1460" i="20"/>
  <c r="C1460" i="20"/>
  <c r="E1460" i="20"/>
  <c r="G1460" i="20"/>
  <c r="D1460" i="20"/>
  <c r="F1460" i="20"/>
  <c r="H1460" i="20"/>
  <c r="H1452" i="20"/>
  <c r="A1452" i="20"/>
  <c r="I1452" i="20"/>
  <c r="B1452" i="20"/>
  <c r="J1452" i="20"/>
  <c r="C1452" i="20"/>
  <c r="D1452" i="20"/>
  <c r="E1452" i="20"/>
  <c r="G1452" i="20"/>
  <c r="F1452" i="20"/>
  <c r="B1475" i="11"/>
  <c r="R1475" i="11" s="1"/>
  <c r="H1444" i="20"/>
  <c r="A1444" i="20"/>
  <c r="I1444" i="20"/>
  <c r="B1444" i="20"/>
  <c r="J1444" i="20"/>
  <c r="C1444" i="20"/>
  <c r="D1444" i="20"/>
  <c r="E1444" i="20"/>
  <c r="G1444" i="20"/>
  <c r="F1444" i="20"/>
  <c r="H1436" i="20"/>
  <c r="A1436" i="20"/>
  <c r="I1436" i="20"/>
  <c r="B1436" i="20"/>
  <c r="J1436" i="20"/>
  <c r="C1436" i="20"/>
  <c r="D1436" i="20"/>
  <c r="E1436" i="20"/>
  <c r="G1436" i="20"/>
  <c r="F1436" i="20"/>
  <c r="H1428" i="20"/>
  <c r="A1428" i="20"/>
  <c r="I1428" i="20"/>
  <c r="B1428" i="20"/>
  <c r="J1428" i="20"/>
  <c r="C1428" i="20"/>
  <c r="D1428" i="20"/>
  <c r="E1428" i="20"/>
  <c r="G1428" i="20"/>
  <c r="F1428" i="20"/>
  <c r="H1420" i="20"/>
  <c r="A1420" i="20"/>
  <c r="I1420" i="20"/>
  <c r="B1420" i="20"/>
  <c r="J1420" i="20"/>
  <c r="C1420" i="20"/>
  <c r="D1420" i="20"/>
  <c r="E1420" i="20"/>
  <c r="G1420" i="20"/>
  <c r="F1420" i="20"/>
  <c r="H1412" i="20"/>
  <c r="A1412" i="20"/>
  <c r="I1412" i="20"/>
  <c r="B1412" i="20"/>
  <c r="J1412" i="20"/>
  <c r="C1412" i="20"/>
  <c r="D1412" i="20"/>
  <c r="E1412" i="20"/>
  <c r="G1412" i="20"/>
  <c r="F1412" i="20"/>
  <c r="H1404" i="20"/>
  <c r="A1404" i="20"/>
  <c r="I1404" i="20"/>
  <c r="B1404" i="20"/>
  <c r="J1404" i="20"/>
  <c r="C1404" i="20"/>
  <c r="D1404" i="20"/>
  <c r="E1404" i="20"/>
  <c r="G1404" i="20"/>
  <c r="F1404" i="20"/>
  <c r="H1396" i="20"/>
  <c r="A1396" i="20"/>
  <c r="I1396" i="20"/>
  <c r="B1396" i="20"/>
  <c r="J1396" i="20"/>
  <c r="C1396" i="20"/>
  <c r="D1396" i="20"/>
  <c r="E1396" i="20"/>
  <c r="G1396" i="20"/>
  <c r="F1396" i="20"/>
  <c r="H1388" i="20"/>
  <c r="A1388" i="20"/>
  <c r="I1388" i="20"/>
  <c r="B1388" i="20"/>
  <c r="J1388" i="20"/>
  <c r="C1388" i="20"/>
  <c r="D1388" i="20"/>
  <c r="E1388" i="20"/>
  <c r="G1388" i="20"/>
  <c r="F1388" i="20"/>
  <c r="B1411" i="11"/>
  <c r="R1411" i="11" s="1"/>
  <c r="H1380" i="20"/>
  <c r="A1380" i="20"/>
  <c r="I1380" i="20"/>
  <c r="B1380" i="20"/>
  <c r="J1380" i="20"/>
  <c r="C1380" i="20"/>
  <c r="D1380" i="20"/>
  <c r="E1380" i="20"/>
  <c r="G1380" i="20"/>
  <c r="F1380" i="20"/>
  <c r="H1372" i="20"/>
  <c r="A1372" i="20"/>
  <c r="I1372" i="20"/>
  <c r="B1372" i="20"/>
  <c r="J1372" i="20"/>
  <c r="C1372" i="20"/>
  <c r="D1372" i="20"/>
  <c r="E1372" i="20"/>
  <c r="G1372" i="20"/>
  <c r="F1372" i="20"/>
  <c r="H1364" i="20"/>
  <c r="A1364" i="20"/>
  <c r="I1364" i="20"/>
  <c r="B1364" i="20"/>
  <c r="J1364" i="20"/>
  <c r="C1364" i="20"/>
  <c r="D1364" i="20"/>
  <c r="E1364" i="20"/>
  <c r="G1364" i="20"/>
  <c r="F1364" i="20"/>
  <c r="H1356" i="20"/>
  <c r="A1356" i="20"/>
  <c r="I1356" i="20"/>
  <c r="B1356" i="20"/>
  <c r="J1356" i="20"/>
  <c r="C1356" i="20"/>
  <c r="D1356" i="20"/>
  <c r="E1356" i="20"/>
  <c r="G1356" i="20"/>
  <c r="F1356" i="20"/>
  <c r="H1348" i="20"/>
  <c r="A1348" i="20"/>
  <c r="I1348" i="20"/>
  <c r="B1348" i="20"/>
  <c r="J1348" i="20"/>
  <c r="C1348" i="20"/>
  <c r="D1348" i="20"/>
  <c r="E1348" i="20"/>
  <c r="G1348" i="20"/>
  <c r="F1348" i="20"/>
  <c r="H1340" i="20"/>
  <c r="A1340" i="20"/>
  <c r="I1340" i="20"/>
  <c r="B1340" i="20"/>
  <c r="J1340" i="20"/>
  <c r="C1340" i="20"/>
  <c r="D1340" i="20"/>
  <c r="E1340" i="20"/>
  <c r="G1340" i="20"/>
  <c r="F1340" i="20"/>
  <c r="H1332" i="20"/>
  <c r="A1332" i="20"/>
  <c r="I1332" i="20"/>
  <c r="B1332" i="20"/>
  <c r="J1332" i="20"/>
  <c r="C1332" i="20"/>
  <c r="D1332" i="20"/>
  <c r="E1332" i="20"/>
  <c r="G1332" i="20"/>
  <c r="F1332" i="20"/>
  <c r="H1324" i="20"/>
  <c r="A1324" i="20"/>
  <c r="I1324" i="20"/>
  <c r="B1324" i="20"/>
  <c r="J1324" i="20"/>
  <c r="C1324" i="20"/>
  <c r="D1324" i="20"/>
  <c r="E1324" i="20"/>
  <c r="G1324" i="20"/>
  <c r="F1324" i="20"/>
  <c r="B1347" i="11"/>
  <c r="R1347" i="11" s="1"/>
  <c r="H1316" i="20"/>
  <c r="A1316" i="20"/>
  <c r="I1316" i="20"/>
  <c r="B1316" i="20"/>
  <c r="J1316" i="20"/>
  <c r="C1316" i="20"/>
  <c r="D1316" i="20"/>
  <c r="E1316" i="20"/>
  <c r="G1316" i="20"/>
  <c r="F1316" i="20"/>
  <c r="H1308" i="20"/>
  <c r="A1308" i="20"/>
  <c r="I1308" i="20"/>
  <c r="B1308" i="20"/>
  <c r="J1308" i="20"/>
  <c r="C1308" i="20"/>
  <c r="D1308" i="20"/>
  <c r="E1308" i="20"/>
  <c r="G1308" i="20"/>
  <c r="F1308" i="20"/>
  <c r="B1331" i="11"/>
  <c r="R1331" i="11" s="1"/>
  <c r="H1300" i="20"/>
  <c r="A1300" i="20"/>
  <c r="I1300" i="20"/>
  <c r="B1300" i="20"/>
  <c r="J1300" i="20"/>
  <c r="C1300" i="20"/>
  <c r="D1300" i="20"/>
  <c r="E1300" i="20"/>
  <c r="G1300" i="20"/>
  <c r="F1300" i="20"/>
  <c r="H1292" i="20"/>
  <c r="A1292" i="20"/>
  <c r="I1292" i="20"/>
  <c r="B1292" i="20"/>
  <c r="J1292" i="20"/>
  <c r="C1292" i="20"/>
  <c r="D1292" i="20"/>
  <c r="E1292" i="20"/>
  <c r="G1292" i="20"/>
  <c r="F1292" i="20"/>
  <c r="H1284" i="20"/>
  <c r="A1284" i="20"/>
  <c r="I1284" i="20"/>
  <c r="B1284" i="20"/>
  <c r="J1284" i="20"/>
  <c r="C1284" i="20"/>
  <c r="D1284" i="20"/>
  <c r="E1284" i="20"/>
  <c r="G1284" i="20"/>
  <c r="F1284" i="20"/>
  <c r="H1276" i="20"/>
  <c r="A1276" i="20"/>
  <c r="I1276" i="20"/>
  <c r="B1276" i="20"/>
  <c r="J1276" i="20"/>
  <c r="C1276" i="20"/>
  <c r="D1276" i="20"/>
  <c r="E1276" i="20"/>
  <c r="G1276" i="20"/>
  <c r="F1276" i="20"/>
  <c r="H1268" i="20"/>
  <c r="A1268" i="20"/>
  <c r="I1268" i="20"/>
  <c r="B1268" i="20"/>
  <c r="J1268" i="20"/>
  <c r="C1268" i="20"/>
  <c r="D1268" i="20"/>
  <c r="E1268" i="20"/>
  <c r="G1268" i="20"/>
  <c r="F1268" i="20"/>
  <c r="H1260" i="20"/>
  <c r="A1260" i="20"/>
  <c r="I1260" i="20"/>
  <c r="B1260" i="20"/>
  <c r="J1260" i="20"/>
  <c r="C1260" i="20"/>
  <c r="D1260" i="20"/>
  <c r="E1260" i="20"/>
  <c r="G1260" i="20"/>
  <c r="F1260" i="20"/>
  <c r="B1284" i="11"/>
  <c r="R1284" i="11" s="1"/>
  <c r="F1253" i="20"/>
  <c r="G1253" i="20"/>
  <c r="H1253" i="20"/>
  <c r="A1253" i="20"/>
  <c r="I1253" i="20"/>
  <c r="B1253" i="20"/>
  <c r="J1253" i="20"/>
  <c r="C1253" i="20"/>
  <c r="E1253" i="20"/>
  <c r="D1253" i="20"/>
  <c r="B1247" i="20"/>
  <c r="J1247" i="20"/>
  <c r="C1247" i="20"/>
  <c r="D1247" i="20"/>
  <c r="E1247" i="20"/>
  <c r="F1247" i="20"/>
  <c r="G1247" i="20"/>
  <c r="A1247" i="20"/>
  <c r="I1247" i="20"/>
  <c r="H1247" i="20"/>
  <c r="A1234" i="20"/>
  <c r="I1234" i="20"/>
  <c r="B1234" i="20"/>
  <c r="J1234" i="20"/>
  <c r="C1234" i="20"/>
  <c r="D1234" i="20"/>
  <c r="E1234" i="20"/>
  <c r="F1234" i="20"/>
  <c r="H1234" i="20"/>
  <c r="G1234" i="20"/>
  <c r="B1258" i="11"/>
  <c r="R1258" i="11" s="1"/>
  <c r="G1227" i="20"/>
  <c r="H1227" i="20"/>
  <c r="A1227" i="20"/>
  <c r="I1227" i="20"/>
  <c r="B1227" i="20"/>
  <c r="J1227" i="20"/>
  <c r="C1227" i="20"/>
  <c r="D1227" i="20"/>
  <c r="F1227" i="20"/>
  <c r="E1227" i="20"/>
  <c r="E1220" i="20"/>
  <c r="F1220" i="20"/>
  <c r="G1220" i="20"/>
  <c r="H1220" i="20"/>
  <c r="A1220" i="20"/>
  <c r="I1220" i="20"/>
  <c r="B1220" i="20"/>
  <c r="J1220" i="20"/>
  <c r="D1220" i="20"/>
  <c r="C1220" i="20"/>
  <c r="C1213" i="20"/>
  <c r="D1213" i="20"/>
  <c r="E1213" i="20"/>
  <c r="F1213" i="20"/>
  <c r="G1213" i="20"/>
  <c r="H1213" i="20"/>
  <c r="B1213" i="20"/>
  <c r="J1213" i="20"/>
  <c r="A1213" i="20"/>
  <c r="I1213" i="20"/>
  <c r="G1199" i="20"/>
  <c r="H1199" i="20"/>
  <c r="A1199" i="20"/>
  <c r="I1199" i="20"/>
  <c r="B1199" i="20"/>
  <c r="J1199" i="20"/>
  <c r="C1199" i="20"/>
  <c r="D1199" i="20"/>
  <c r="F1199" i="20"/>
  <c r="E1199" i="20"/>
  <c r="G1185" i="20"/>
  <c r="H1185" i="20"/>
  <c r="A1178" i="20"/>
  <c r="I1178" i="20"/>
  <c r="B1178" i="20"/>
  <c r="J1178" i="20"/>
  <c r="C1178" i="20"/>
  <c r="D1178" i="20"/>
  <c r="E1178" i="20"/>
  <c r="F1178" i="20"/>
  <c r="H1178" i="20"/>
  <c r="G1178" i="20"/>
  <c r="C1165" i="20"/>
  <c r="D1165" i="20"/>
  <c r="E1165" i="20"/>
  <c r="F1165" i="20"/>
  <c r="G1165" i="20"/>
  <c r="H1165" i="20"/>
  <c r="B1165" i="20"/>
  <c r="J1165" i="20"/>
  <c r="A1165" i="20"/>
  <c r="I1165" i="20"/>
  <c r="B1189" i="11"/>
  <c r="R1189" i="11" s="1"/>
  <c r="A1158" i="20"/>
  <c r="I1158" i="20"/>
  <c r="B1158" i="20"/>
  <c r="J1158" i="20"/>
  <c r="C1158" i="20"/>
  <c r="D1158" i="20"/>
  <c r="E1158" i="20"/>
  <c r="F1158" i="20"/>
  <c r="H1158" i="20"/>
  <c r="G1158" i="20"/>
  <c r="G1151" i="20"/>
  <c r="H1151" i="20"/>
  <c r="A1151" i="20"/>
  <c r="I1151" i="20"/>
  <c r="B1151" i="20"/>
  <c r="J1151" i="20"/>
  <c r="C1151" i="20"/>
  <c r="D1151" i="20"/>
  <c r="F1151" i="20"/>
  <c r="E1151" i="20"/>
  <c r="G1143" i="20"/>
  <c r="H1143" i="20"/>
  <c r="A1143" i="20"/>
  <c r="I1143" i="20"/>
  <c r="B1143" i="20"/>
  <c r="J1143" i="20"/>
  <c r="C1143" i="20"/>
  <c r="D1143" i="20"/>
  <c r="F1143" i="20"/>
  <c r="E1143" i="20"/>
  <c r="E1136" i="20"/>
  <c r="J1136" i="20"/>
  <c r="D1136" i="20"/>
  <c r="A1122" i="20"/>
  <c r="I1122" i="20"/>
  <c r="B1122" i="20"/>
  <c r="J1122" i="20"/>
  <c r="C1122" i="20"/>
  <c r="D1122" i="20"/>
  <c r="E1122" i="20"/>
  <c r="F1122" i="20"/>
  <c r="H1122" i="20"/>
  <c r="G1122" i="20"/>
  <c r="G1115" i="20"/>
  <c r="H1115" i="20"/>
  <c r="A1115" i="20"/>
  <c r="I1115" i="20"/>
  <c r="B1115" i="20"/>
  <c r="J1115" i="20"/>
  <c r="C1115" i="20"/>
  <c r="D1115" i="20"/>
  <c r="F1115" i="20"/>
  <c r="E1115" i="20"/>
  <c r="B1139" i="11"/>
  <c r="R1139" i="11" s="1"/>
  <c r="E1108" i="20"/>
  <c r="F1108" i="20"/>
  <c r="G1108" i="20"/>
  <c r="H1108" i="20"/>
  <c r="A1108" i="20"/>
  <c r="I1108" i="20"/>
  <c r="B1108" i="20"/>
  <c r="J1108" i="20"/>
  <c r="D1108" i="20"/>
  <c r="C1108" i="20"/>
  <c r="A1102" i="20"/>
  <c r="I1102" i="20"/>
  <c r="B1102" i="20"/>
  <c r="J1102" i="20"/>
  <c r="C1102" i="20"/>
  <c r="D1102" i="20"/>
  <c r="E1102" i="20"/>
  <c r="F1102" i="20"/>
  <c r="H1102" i="20"/>
  <c r="G1102" i="20"/>
  <c r="C1088" i="20"/>
  <c r="E1080" i="20"/>
  <c r="F1080" i="20"/>
  <c r="G1080" i="20"/>
  <c r="H1080" i="20"/>
  <c r="A1080" i="20"/>
  <c r="I1080" i="20"/>
  <c r="B1080" i="20"/>
  <c r="J1080" i="20"/>
  <c r="D1080" i="20"/>
  <c r="C1080" i="20"/>
  <c r="B1104" i="11"/>
  <c r="R1104" i="11" s="1"/>
  <c r="C1073" i="20"/>
  <c r="D1073" i="20"/>
  <c r="E1073" i="20"/>
  <c r="F1073" i="20"/>
  <c r="G1073" i="20"/>
  <c r="H1073" i="20"/>
  <c r="B1073" i="20"/>
  <c r="J1073" i="20"/>
  <c r="A1073" i="20"/>
  <c r="I1073" i="20"/>
  <c r="A1066" i="20"/>
  <c r="I1066" i="20"/>
  <c r="B1066" i="20"/>
  <c r="J1066" i="20"/>
  <c r="C1066" i="20"/>
  <c r="D1066" i="20"/>
  <c r="E1066" i="20"/>
  <c r="F1066" i="20"/>
  <c r="H1066" i="20"/>
  <c r="G1066" i="20"/>
  <c r="B1091" i="11"/>
  <c r="R1091" i="11" s="1"/>
  <c r="E1060" i="20"/>
  <c r="F1060" i="20"/>
  <c r="G1060" i="20"/>
  <c r="H1060" i="20"/>
  <c r="A1060" i="20"/>
  <c r="I1060" i="20"/>
  <c r="B1060" i="20"/>
  <c r="J1060" i="20"/>
  <c r="D1060" i="20"/>
  <c r="C1060" i="20"/>
  <c r="B1083" i="11"/>
  <c r="R1083" i="11" s="1"/>
  <c r="E1052" i="20"/>
  <c r="F1052" i="20"/>
  <c r="G1052" i="20"/>
  <c r="H1052" i="20"/>
  <c r="A1052" i="20"/>
  <c r="I1052" i="20"/>
  <c r="B1052" i="20"/>
  <c r="J1052" i="20"/>
  <c r="D1052" i="20"/>
  <c r="C1052" i="20"/>
  <c r="C1045" i="20"/>
  <c r="D1045" i="20"/>
  <c r="E1045" i="20"/>
  <c r="F1045" i="20"/>
  <c r="G1045" i="20"/>
  <c r="H1045" i="20"/>
  <c r="B1045" i="20"/>
  <c r="J1045" i="20"/>
  <c r="A1045" i="20"/>
  <c r="I1045" i="20"/>
  <c r="A1038" i="20"/>
  <c r="I1038" i="20"/>
  <c r="B1038" i="20"/>
  <c r="J1038" i="20"/>
  <c r="C1038" i="20"/>
  <c r="D1038" i="20"/>
  <c r="E1038" i="20"/>
  <c r="F1038" i="20"/>
  <c r="H1038" i="20"/>
  <c r="G1038" i="20"/>
  <c r="D1024" i="20"/>
  <c r="E1016" i="20"/>
  <c r="F1016" i="20"/>
  <c r="G1016" i="20"/>
  <c r="H1016" i="20"/>
  <c r="A1016" i="20"/>
  <c r="I1016" i="20"/>
  <c r="B1016" i="20"/>
  <c r="J1016" i="20"/>
  <c r="D1016" i="20"/>
  <c r="C1016" i="20"/>
  <c r="B1040" i="11"/>
  <c r="R1040" i="11" s="1"/>
  <c r="C1009" i="20"/>
  <c r="D1009" i="20"/>
  <c r="E1009" i="20"/>
  <c r="F1009" i="20"/>
  <c r="G1009" i="20"/>
  <c r="H1009" i="20"/>
  <c r="B1009" i="20"/>
  <c r="J1009" i="20"/>
  <c r="A1009" i="20"/>
  <c r="I1009" i="20"/>
  <c r="D1001" i="20"/>
  <c r="F1001" i="20"/>
  <c r="I1001" i="20"/>
  <c r="G995" i="20"/>
  <c r="H995" i="20"/>
  <c r="A995" i="20"/>
  <c r="I995" i="20"/>
  <c r="B995" i="20"/>
  <c r="J995" i="20"/>
  <c r="C995" i="20"/>
  <c r="D995" i="20"/>
  <c r="F995" i="20"/>
  <c r="E995" i="20"/>
  <c r="G987" i="20"/>
  <c r="B987" i="20"/>
  <c r="J987" i="20"/>
  <c r="C987" i="20"/>
  <c r="H987" i="20"/>
  <c r="I987" i="20"/>
  <c r="A987" i="20"/>
  <c r="D987" i="20"/>
  <c r="F987" i="20"/>
  <c r="E987" i="20"/>
  <c r="B1011" i="11"/>
  <c r="R1011" i="11" s="1"/>
  <c r="E980" i="20"/>
  <c r="H980" i="20"/>
  <c r="A980" i="20"/>
  <c r="I980" i="20"/>
  <c r="B980" i="20"/>
  <c r="C980" i="20"/>
  <c r="D980" i="20"/>
  <c r="F980" i="20"/>
  <c r="G980" i="20"/>
  <c r="J980" i="20"/>
  <c r="A973" i="20"/>
  <c r="I973" i="20"/>
  <c r="B973" i="20"/>
  <c r="J973" i="20"/>
  <c r="C973" i="20"/>
  <c r="D973" i="20"/>
  <c r="E973" i="20"/>
  <c r="F973" i="20"/>
  <c r="G973" i="20"/>
  <c r="H973" i="20"/>
  <c r="B997" i="11"/>
  <c r="R997" i="11" s="1"/>
  <c r="G966" i="20"/>
  <c r="H966" i="20"/>
  <c r="A966" i="20"/>
  <c r="I966" i="20"/>
  <c r="B966" i="20"/>
  <c r="J966" i="20"/>
  <c r="C966" i="20"/>
  <c r="D966" i="20"/>
  <c r="E966" i="20"/>
  <c r="F966" i="20"/>
  <c r="E959" i="20"/>
  <c r="F959" i="20"/>
  <c r="G959" i="20"/>
  <c r="H959" i="20"/>
  <c r="A959" i="20"/>
  <c r="I959" i="20"/>
  <c r="B959" i="20"/>
  <c r="J959" i="20"/>
  <c r="C959" i="20"/>
  <c r="D959" i="20"/>
  <c r="E951" i="20"/>
  <c r="F951" i="20"/>
  <c r="G951" i="20"/>
  <c r="H951" i="20"/>
  <c r="A951" i="20"/>
  <c r="I951" i="20"/>
  <c r="B951" i="20"/>
  <c r="J951" i="20"/>
  <c r="C951" i="20"/>
  <c r="D951" i="20"/>
  <c r="F944" i="20"/>
  <c r="G944" i="20"/>
  <c r="G930" i="20"/>
  <c r="H930" i="20"/>
  <c r="A930" i="20"/>
  <c r="I930" i="20"/>
  <c r="B930" i="20"/>
  <c r="J930" i="20"/>
  <c r="C930" i="20"/>
  <c r="D930" i="20"/>
  <c r="E930" i="20"/>
  <c r="F930" i="20"/>
  <c r="G922" i="20"/>
  <c r="H922" i="20"/>
  <c r="A922" i="20"/>
  <c r="I922" i="20"/>
  <c r="B922" i="20"/>
  <c r="J922" i="20"/>
  <c r="C922" i="20"/>
  <c r="D922" i="20"/>
  <c r="E922" i="20"/>
  <c r="F922" i="20"/>
  <c r="C908" i="20"/>
  <c r="D908" i="20"/>
  <c r="E908" i="20"/>
  <c r="F908" i="20"/>
  <c r="G908" i="20"/>
  <c r="H908" i="20"/>
  <c r="A908" i="20"/>
  <c r="I908" i="20"/>
  <c r="B908" i="20"/>
  <c r="J908" i="20"/>
  <c r="A901" i="20"/>
  <c r="I901" i="20"/>
  <c r="B901" i="20"/>
  <c r="J901" i="20"/>
  <c r="C901" i="20"/>
  <c r="D901" i="20"/>
  <c r="E901" i="20"/>
  <c r="F901" i="20"/>
  <c r="G901" i="20"/>
  <c r="H901" i="20"/>
  <c r="B925" i="11"/>
  <c r="R925" i="11" s="1"/>
  <c r="G894" i="20"/>
  <c r="H894" i="20"/>
  <c r="A894" i="20"/>
  <c r="I894" i="20"/>
  <c r="B894" i="20"/>
  <c r="J894" i="20"/>
  <c r="C894" i="20"/>
  <c r="D894" i="20"/>
  <c r="E894" i="20"/>
  <c r="F894" i="20"/>
  <c r="B917" i="11"/>
  <c r="R917" i="11" s="1"/>
  <c r="G886" i="20"/>
  <c r="H886" i="20"/>
  <c r="A886" i="20"/>
  <c r="I886" i="20"/>
  <c r="B886" i="20"/>
  <c r="J886" i="20"/>
  <c r="C886" i="20"/>
  <c r="D886" i="20"/>
  <c r="E886" i="20"/>
  <c r="F886" i="20"/>
  <c r="E879" i="20"/>
  <c r="F879" i="20"/>
  <c r="G879" i="20"/>
  <c r="H879" i="20"/>
  <c r="A879" i="20"/>
  <c r="I879" i="20"/>
  <c r="B879" i="20"/>
  <c r="J879" i="20"/>
  <c r="C879" i="20"/>
  <c r="D879" i="20"/>
  <c r="C857" i="20"/>
  <c r="B882" i="11"/>
  <c r="R882" i="11" s="1"/>
  <c r="D851" i="20"/>
  <c r="F851" i="20"/>
  <c r="H851" i="20"/>
  <c r="G851" i="20"/>
  <c r="I851" i="20"/>
  <c r="J851" i="20"/>
  <c r="A851" i="20"/>
  <c r="B851" i="20"/>
  <c r="C851" i="20"/>
  <c r="E851" i="20"/>
  <c r="B874" i="11"/>
  <c r="R874" i="11" s="1"/>
  <c r="A843" i="20"/>
  <c r="I843" i="20"/>
  <c r="B843" i="20"/>
  <c r="C843" i="20"/>
  <c r="D843" i="20"/>
  <c r="E843" i="20"/>
  <c r="F843" i="20"/>
  <c r="H843" i="20"/>
  <c r="G843" i="20"/>
  <c r="J843" i="20"/>
  <c r="G836" i="20"/>
  <c r="H836" i="20"/>
  <c r="A836" i="20"/>
  <c r="I836" i="20"/>
  <c r="B836" i="20"/>
  <c r="J836" i="20"/>
  <c r="C836" i="20"/>
  <c r="D836" i="20"/>
  <c r="F836" i="20"/>
  <c r="E836" i="20"/>
  <c r="E829" i="20"/>
  <c r="F829" i="20"/>
  <c r="G829" i="20"/>
  <c r="H829" i="20"/>
  <c r="A829" i="20"/>
  <c r="I829" i="20"/>
  <c r="B829" i="20"/>
  <c r="J829" i="20"/>
  <c r="D829" i="20"/>
  <c r="C829" i="20"/>
  <c r="C814" i="20"/>
  <c r="D814" i="20"/>
  <c r="E814" i="20"/>
  <c r="F814" i="20"/>
  <c r="G814" i="20"/>
  <c r="H814" i="20"/>
  <c r="B814" i="20"/>
  <c r="J814" i="20"/>
  <c r="A814" i="20"/>
  <c r="I814" i="20"/>
  <c r="A807" i="20"/>
  <c r="I807" i="20"/>
  <c r="B807" i="20"/>
  <c r="J807" i="20"/>
  <c r="C807" i="20"/>
  <c r="D807" i="20"/>
  <c r="E807" i="20"/>
  <c r="F807" i="20"/>
  <c r="H807" i="20"/>
  <c r="G807" i="20"/>
  <c r="H800" i="20"/>
  <c r="A800" i="20"/>
  <c r="E800" i="20"/>
  <c r="C786" i="20"/>
  <c r="D786" i="20"/>
  <c r="E786" i="20"/>
  <c r="F786" i="20"/>
  <c r="G786" i="20"/>
  <c r="H786" i="20"/>
  <c r="B786" i="20"/>
  <c r="J786" i="20"/>
  <c r="A786" i="20"/>
  <c r="I786" i="20"/>
  <c r="C778" i="20"/>
  <c r="D778" i="20"/>
  <c r="E778" i="20"/>
  <c r="F778" i="20"/>
  <c r="G778" i="20"/>
  <c r="H778" i="20"/>
  <c r="B778" i="20"/>
  <c r="J778" i="20"/>
  <c r="A778" i="20"/>
  <c r="I778" i="20"/>
  <c r="B802" i="11"/>
  <c r="R802" i="11" s="1"/>
  <c r="A771" i="20"/>
  <c r="I771" i="20"/>
  <c r="B771" i="20"/>
  <c r="J771" i="20"/>
  <c r="C771" i="20"/>
  <c r="D771" i="20"/>
  <c r="E771" i="20"/>
  <c r="F771" i="20"/>
  <c r="H771" i="20"/>
  <c r="G771" i="20"/>
  <c r="G764" i="20"/>
  <c r="H764" i="20"/>
  <c r="A764" i="20"/>
  <c r="I764" i="20"/>
  <c r="B764" i="20"/>
  <c r="J764" i="20"/>
  <c r="C764" i="20"/>
  <c r="D764" i="20"/>
  <c r="F764" i="20"/>
  <c r="E764" i="20"/>
  <c r="B788" i="11"/>
  <c r="R788" i="11" s="1"/>
  <c r="A757" i="20"/>
  <c r="I757" i="20"/>
  <c r="D757" i="20"/>
  <c r="E757" i="20"/>
  <c r="H757" i="20"/>
  <c r="J757" i="20"/>
  <c r="B757" i="20"/>
  <c r="C757" i="20"/>
  <c r="G757" i="20"/>
  <c r="F757" i="20"/>
  <c r="B780" i="11"/>
  <c r="R780" i="11" s="1"/>
  <c r="A749" i="20"/>
  <c r="I749" i="20"/>
  <c r="D749" i="20"/>
  <c r="E749" i="20"/>
  <c r="B749" i="20"/>
  <c r="C749" i="20"/>
  <c r="F749" i="20"/>
  <c r="G749" i="20"/>
  <c r="J749" i="20"/>
  <c r="H749" i="20"/>
  <c r="G742" i="20"/>
  <c r="B742" i="20"/>
  <c r="J742" i="20"/>
  <c r="C742" i="20"/>
  <c r="E742" i="20"/>
  <c r="F742" i="20"/>
  <c r="H742" i="20"/>
  <c r="I742" i="20"/>
  <c r="D742" i="20"/>
  <c r="A742" i="20"/>
  <c r="C735" i="20"/>
  <c r="D735" i="20"/>
  <c r="E735" i="20"/>
  <c r="G735" i="20"/>
  <c r="H735" i="20"/>
  <c r="A735" i="20"/>
  <c r="I735" i="20"/>
  <c r="F735" i="20"/>
  <c r="J735" i="20"/>
  <c r="B735" i="20"/>
  <c r="B721" i="20"/>
  <c r="J721" i="20"/>
  <c r="G705" i="20"/>
  <c r="H705" i="20"/>
  <c r="A705" i="20"/>
  <c r="I705" i="20"/>
  <c r="B705" i="20"/>
  <c r="J705" i="20"/>
  <c r="C705" i="20"/>
  <c r="D705" i="20"/>
  <c r="E705" i="20"/>
  <c r="F705" i="20"/>
  <c r="B729" i="11"/>
  <c r="R729" i="11" s="1"/>
  <c r="E698" i="20"/>
  <c r="F698" i="20"/>
  <c r="G698" i="20"/>
  <c r="H698" i="20"/>
  <c r="A698" i="20"/>
  <c r="I698" i="20"/>
  <c r="B698" i="20"/>
  <c r="J698" i="20"/>
  <c r="C698" i="20"/>
  <c r="D698" i="20"/>
  <c r="E690" i="20"/>
  <c r="F690" i="20"/>
  <c r="G690" i="20"/>
  <c r="H690" i="20"/>
  <c r="A690" i="20"/>
  <c r="I690" i="20"/>
  <c r="B690" i="20"/>
  <c r="J690" i="20"/>
  <c r="C690" i="20"/>
  <c r="D690" i="20"/>
  <c r="B713" i="11"/>
  <c r="R713" i="11" s="1"/>
  <c r="E682" i="20"/>
  <c r="F682" i="20"/>
  <c r="G682" i="20"/>
  <c r="H682" i="20"/>
  <c r="A682" i="20"/>
  <c r="I682" i="20"/>
  <c r="B682" i="20"/>
  <c r="J682" i="20"/>
  <c r="C682" i="20"/>
  <c r="D682" i="20"/>
  <c r="B705" i="11"/>
  <c r="R705" i="11" s="1"/>
  <c r="E674" i="20"/>
  <c r="F674" i="20"/>
  <c r="G674" i="20"/>
  <c r="H674" i="20"/>
  <c r="A674" i="20"/>
  <c r="I674" i="20"/>
  <c r="B674" i="20"/>
  <c r="J674" i="20"/>
  <c r="C674" i="20"/>
  <c r="D674" i="20"/>
  <c r="B697" i="11"/>
  <c r="R697" i="11" s="1"/>
  <c r="E666" i="20"/>
  <c r="F666" i="20"/>
  <c r="G666" i="20"/>
  <c r="H666" i="20"/>
  <c r="A666" i="20"/>
  <c r="I666" i="20"/>
  <c r="B666" i="20"/>
  <c r="J666" i="20"/>
  <c r="C666" i="20"/>
  <c r="D666" i="20"/>
  <c r="H658" i="20"/>
  <c r="B658" i="20"/>
  <c r="J658" i="20"/>
  <c r="D658" i="20"/>
  <c r="F658" i="20"/>
  <c r="A658" i="20"/>
  <c r="C658" i="20"/>
  <c r="E658" i="20"/>
  <c r="G658" i="20"/>
  <c r="I658" i="20"/>
  <c r="F651" i="20"/>
  <c r="H651" i="20"/>
  <c r="B651" i="20"/>
  <c r="J651" i="20"/>
  <c r="D651" i="20"/>
  <c r="A651" i="20"/>
  <c r="C651" i="20"/>
  <c r="E651" i="20"/>
  <c r="G651" i="20"/>
  <c r="I651" i="20"/>
  <c r="F643" i="20"/>
  <c r="H643" i="20"/>
  <c r="B643" i="20"/>
  <c r="J643" i="20"/>
  <c r="D643" i="20"/>
  <c r="A643" i="20"/>
  <c r="C643" i="20"/>
  <c r="E643" i="20"/>
  <c r="G643" i="20"/>
  <c r="I643" i="20"/>
  <c r="B667" i="11"/>
  <c r="R667" i="11" s="1"/>
  <c r="D636" i="20"/>
  <c r="F636" i="20"/>
  <c r="H636" i="20"/>
  <c r="B636" i="20"/>
  <c r="J636" i="20"/>
  <c r="G636" i="20"/>
  <c r="I636" i="20"/>
  <c r="A636" i="20"/>
  <c r="C636" i="20"/>
  <c r="E636" i="20"/>
  <c r="G628" i="20"/>
  <c r="B628" i="20"/>
  <c r="J628" i="20"/>
  <c r="C628" i="20"/>
  <c r="D628" i="20"/>
  <c r="F628" i="20"/>
  <c r="A628" i="20"/>
  <c r="H628" i="20"/>
  <c r="E628" i="20"/>
  <c r="I628" i="20"/>
  <c r="C614" i="20"/>
  <c r="F614" i="20"/>
  <c r="G614" i="20"/>
  <c r="H614" i="20"/>
  <c r="B614" i="20"/>
  <c r="J614" i="20"/>
  <c r="D614" i="20"/>
  <c r="I614" i="20"/>
  <c r="A614" i="20"/>
  <c r="E614" i="20"/>
  <c r="E593" i="20"/>
  <c r="C593" i="20"/>
  <c r="B617" i="11"/>
  <c r="R617" i="11" s="1"/>
  <c r="C586" i="20"/>
  <c r="F586" i="20"/>
  <c r="G586" i="20"/>
  <c r="H586" i="20"/>
  <c r="B586" i="20"/>
  <c r="J586" i="20"/>
  <c r="E586" i="20"/>
  <c r="A586" i="20"/>
  <c r="D586" i="20"/>
  <c r="I586" i="20"/>
  <c r="A579" i="20"/>
  <c r="I579" i="20"/>
  <c r="D579" i="20"/>
  <c r="E579" i="20"/>
  <c r="F579" i="20"/>
  <c r="H579" i="20"/>
  <c r="B579" i="20"/>
  <c r="G579" i="20"/>
  <c r="C579" i="20"/>
  <c r="J579" i="20"/>
  <c r="B603" i="11"/>
  <c r="R603" i="11" s="1"/>
  <c r="G572" i="20"/>
  <c r="B572" i="20"/>
  <c r="J572" i="20"/>
  <c r="C572" i="20"/>
  <c r="D572" i="20"/>
  <c r="F572" i="20"/>
  <c r="A572" i="20"/>
  <c r="H572" i="20"/>
  <c r="E572" i="20"/>
  <c r="I572" i="20"/>
  <c r="G564" i="20"/>
  <c r="B564" i="20"/>
  <c r="J564" i="20"/>
  <c r="C564" i="20"/>
  <c r="D564" i="20"/>
  <c r="F564" i="20"/>
  <c r="A564" i="20"/>
  <c r="H564" i="20"/>
  <c r="E564" i="20"/>
  <c r="I564" i="20"/>
  <c r="E557" i="20"/>
  <c r="H557" i="20"/>
  <c r="A557" i="20"/>
  <c r="I557" i="20"/>
  <c r="B557" i="20"/>
  <c r="J557" i="20"/>
  <c r="D557" i="20"/>
  <c r="C557" i="20"/>
  <c r="G557" i="20"/>
  <c r="F557" i="20"/>
  <c r="B580" i="11"/>
  <c r="R580" i="11" s="1"/>
  <c r="E549" i="20"/>
  <c r="H549" i="20"/>
  <c r="A549" i="20"/>
  <c r="I549" i="20"/>
  <c r="B549" i="20"/>
  <c r="J549" i="20"/>
  <c r="D549" i="20"/>
  <c r="C549" i="20"/>
  <c r="G549" i="20"/>
  <c r="F549" i="20"/>
  <c r="C542" i="20"/>
  <c r="D542" i="20"/>
  <c r="E542" i="20"/>
  <c r="F542" i="20"/>
  <c r="G542" i="20"/>
  <c r="H542" i="20"/>
  <c r="B542" i="20"/>
  <c r="J542" i="20"/>
  <c r="I542" i="20"/>
  <c r="A542" i="20"/>
  <c r="B565" i="11"/>
  <c r="R565" i="11" s="1"/>
  <c r="D534" i="20"/>
  <c r="B534" i="20"/>
  <c r="C534" i="20"/>
  <c r="E534" i="20"/>
  <c r="F534" i="20"/>
  <c r="G534" i="20"/>
  <c r="H534" i="20"/>
  <c r="A534" i="20"/>
  <c r="J534" i="20"/>
  <c r="I534" i="20"/>
  <c r="B557" i="11"/>
  <c r="R557" i="11" s="1"/>
  <c r="H526" i="20"/>
  <c r="A526" i="20"/>
  <c r="I526" i="20"/>
  <c r="B526" i="20"/>
  <c r="J526" i="20"/>
  <c r="D526" i="20"/>
  <c r="C526" i="20"/>
  <c r="E526" i="20"/>
  <c r="F526" i="20"/>
  <c r="G526" i="20"/>
  <c r="F519" i="20"/>
  <c r="G519" i="20"/>
  <c r="H519" i="20"/>
  <c r="C519" i="20"/>
  <c r="D519" i="20"/>
  <c r="J519" i="20"/>
  <c r="E519" i="20"/>
  <c r="I519" i="20"/>
  <c r="B519" i="20"/>
  <c r="A519" i="20"/>
  <c r="B505" i="20"/>
  <c r="J505" i="20"/>
  <c r="C505" i="20"/>
  <c r="D505" i="20"/>
  <c r="A505" i="20"/>
  <c r="E505" i="20"/>
  <c r="H505" i="20"/>
  <c r="F505" i="20"/>
  <c r="G505" i="20"/>
  <c r="I505" i="20"/>
  <c r="H498" i="20"/>
  <c r="A498" i="20"/>
  <c r="I498" i="20"/>
  <c r="B498" i="20"/>
  <c r="J498" i="20"/>
  <c r="G498" i="20"/>
  <c r="C498" i="20"/>
  <c r="D498" i="20"/>
  <c r="F498" i="20"/>
  <c r="E498" i="20"/>
  <c r="B522" i="11"/>
  <c r="R522" i="11" s="1"/>
  <c r="F491" i="20"/>
  <c r="G491" i="20"/>
  <c r="H491" i="20"/>
  <c r="A491" i="20"/>
  <c r="I491" i="20"/>
  <c r="B491" i="20"/>
  <c r="E491" i="20"/>
  <c r="C491" i="20"/>
  <c r="D491" i="20"/>
  <c r="J491" i="20"/>
  <c r="F483" i="20"/>
  <c r="G483" i="20"/>
  <c r="H483" i="20"/>
  <c r="A483" i="20"/>
  <c r="I483" i="20"/>
  <c r="B483" i="20"/>
  <c r="E483" i="20"/>
  <c r="C483" i="20"/>
  <c r="D483" i="20"/>
  <c r="J483" i="20"/>
  <c r="F475" i="20"/>
  <c r="G475" i="20"/>
  <c r="H475" i="20"/>
  <c r="A475" i="20"/>
  <c r="I475" i="20"/>
  <c r="B475" i="20"/>
  <c r="E475" i="20"/>
  <c r="C475" i="20"/>
  <c r="D475" i="20"/>
  <c r="J475" i="20"/>
  <c r="D461" i="20"/>
  <c r="F461" i="20"/>
  <c r="H461" i="20"/>
  <c r="J461" i="20"/>
  <c r="A461" i="20"/>
  <c r="B461" i="20"/>
  <c r="C461" i="20"/>
  <c r="I461" i="20"/>
  <c r="E461" i="20"/>
  <c r="G461" i="20"/>
  <c r="B484" i="11"/>
  <c r="R484" i="11" s="1"/>
  <c r="D453" i="20"/>
  <c r="F453" i="20"/>
  <c r="H453" i="20"/>
  <c r="A453" i="20"/>
  <c r="B453" i="20"/>
  <c r="C453" i="20"/>
  <c r="E453" i="20"/>
  <c r="G453" i="20"/>
  <c r="I453" i="20"/>
  <c r="J453" i="20"/>
  <c r="B476" i="11"/>
  <c r="R476" i="11" s="1"/>
  <c r="D445" i="20"/>
  <c r="F445" i="20"/>
  <c r="H445" i="20"/>
  <c r="C445" i="20"/>
  <c r="E445" i="20"/>
  <c r="G445" i="20"/>
  <c r="I445" i="20"/>
  <c r="B445" i="20"/>
  <c r="J445" i="20"/>
  <c r="A445" i="20"/>
  <c r="D437" i="20"/>
  <c r="F437" i="20"/>
  <c r="H437" i="20"/>
  <c r="G437" i="20"/>
  <c r="I437" i="20"/>
  <c r="J437" i="20"/>
  <c r="E437" i="20"/>
  <c r="A437" i="20"/>
  <c r="B437" i="20"/>
  <c r="C437" i="20"/>
  <c r="B430" i="20"/>
  <c r="J430" i="20"/>
  <c r="D430" i="20"/>
  <c r="F430" i="20"/>
  <c r="A430" i="20"/>
  <c r="C430" i="20"/>
  <c r="E430" i="20"/>
  <c r="G430" i="20"/>
  <c r="I430" i="20"/>
  <c r="H430" i="20"/>
  <c r="B453" i="11"/>
  <c r="R453" i="11" s="1"/>
  <c r="B422" i="20"/>
  <c r="J422" i="20"/>
  <c r="D422" i="20"/>
  <c r="F422" i="20"/>
  <c r="C422" i="20"/>
  <c r="E422" i="20"/>
  <c r="G422" i="20"/>
  <c r="H422" i="20"/>
  <c r="A422" i="20"/>
  <c r="I422" i="20"/>
  <c r="B414" i="20"/>
  <c r="J414" i="20"/>
  <c r="D414" i="20"/>
  <c r="F414" i="20"/>
  <c r="G414" i="20"/>
  <c r="H414" i="20"/>
  <c r="I414" i="20"/>
  <c r="A414" i="20"/>
  <c r="E414" i="20"/>
  <c r="C414" i="20"/>
  <c r="G406" i="20"/>
  <c r="A406" i="20"/>
  <c r="I406" i="20"/>
  <c r="B406" i="20"/>
  <c r="J406" i="20"/>
  <c r="D406" i="20"/>
  <c r="F406" i="20"/>
  <c r="C406" i="20"/>
  <c r="E406" i="20"/>
  <c r="H406" i="20"/>
  <c r="B416" i="11"/>
  <c r="R416" i="11" s="1"/>
  <c r="A385" i="20"/>
  <c r="I385" i="20"/>
  <c r="C385" i="20"/>
  <c r="D385" i="20"/>
  <c r="F385" i="20"/>
  <c r="H385" i="20"/>
  <c r="G385" i="20"/>
  <c r="J385" i="20"/>
  <c r="E385" i="20"/>
  <c r="B385" i="20"/>
  <c r="G378" i="20"/>
  <c r="A378" i="20"/>
  <c r="I378" i="20"/>
  <c r="B378" i="20"/>
  <c r="J378" i="20"/>
  <c r="C378" i="20"/>
  <c r="E378" i="20"/>
  <c r="D378" i="20"/>
  <c r="F378" i="20"/>
  <c r="H378" i="20"/>
  <c r="C364" i="20"/>
  <c r="E364" i="20"/>
  <c r="F364" i="20"/>
  <c r="J364" i="20"/>
  <c r="A364" i="20"/>
  <c r="D364" i="20"/>
  <c r="B364" i="20"/>
  <c r="G364" i="20"/>
  <c r="I364" i="20"/>
  <c r="H364" i="20"/>
  <c r="A357" i="20"/>
  <c r="I357" i="20"/>
  <c r="C357" i="20"/>
  <c r="D357" i="20"/>
  <c r="E357" i="20"/>
  <c r="G357" i="20"/>
  <c r="J357" i="20"/>
  <c r="B357" i="20"/>
  <c r="F357" i="20"/>
  <c r="H357" i="20"/>
  <c r="B380" i="11"/>
  <c r="R380" i="11" s="1"/>
  <c r="A349" i="20"/>
  <c r="I349" i="20"/>
  <c r="C349" i="20"/>
  <c r="D349" i="20"/>
  <c r="G349" i="20"/>
  <c r="J349" i="20"/>
  <c r="B349" i="20"/>
  <c r="E349" i="20"/>
  <c r="F349" i="20"/>
  <c r="H349" i="20"/>
  <c r="G342" i="20"/>
  <c r="A342" i="20"/>
  <c r="I342" i="20"/>
  <c r="B342" i="20"/>
  <c r="J342" i="20"/>
  <c r="D342" i="20"/>
  <c r="F342" i="20"/>
  <c r="H342" i="20"/>
  <c r="E342" i="20"/>
  <c r="C342" i="20"/>
  <c r="G334" i="20"/>
  <c r="H334" i="20"/>
  <c r="B334" i="20"/>
  <c r="J334" i="20"/>
  <c r="C334" i="20"/>
  <c r="I334" i="20"/>
  <c r="A334" i="20"/>
  <c r="D334" i="20"/>
  <c r="E334" i="20"/>
  <c r="F334" i="20"/>
  <c r="B356" i="11"/>
  <c r="R356" i="11" s="1"/>
  <c r="A325" i="20"/>
  <c r="I325" i="20"/>
  <c r="B325" i="20"/>
  <c r="J325" i="20"/>
  <c r="D325" i="20"/>
  <c r="E325" i="20"/>
  <c r="C325" i="20"/>
  <c r="G325" i="20"/>
  <c r="H325" i="20"/>
  <c r="F325" i="20"/>
  <c r="E315" i="20"/>
  <c r="F315" i="20"/>
  <c r="H315" i="20"/>
  <c r="A315" i="20"/>
  <c r="I315" i="20"/>
  <c r="G315" i="20"/>
  <c r="B315" i="20"/>
  <c r="C315" i="20"/>
  <c r="J315" i="20"/>
  <c r="D315" i="20"/>
  <c r="G314" i="20"/>
  <c r="H314" i="20"/>
  <c r="B314" i="20"/>
  <c r="J314" i="20"/>
  <c r="C314" i="20"/>
  <c r="A314" i="20"/>
  <c r="E314" i="20"/>
  <c r="F314" i="20"/>
  <c r="I314" i="20"/>
  <c r="D314" i="20"/>
  <c r="C300" i="20"/>
  <c r="D300" i="20"/>
  <c r="F300" i="20"/>
  <c r="G300" i="20"/>
  <c r="I300" i="20"/>
  <c r="A300" i="20"/>
  <c r="B300" i="20"/>
  <c r="E300" i="20"/>
  <c r="H300" i="20"/>
  <c r="J300" i="20"/>
  <c r="C292" i="20"/>
  <c r="D292" i="20"/>
  <c r="F292" i="20"/>
  <c r="G292" i="20"/>
  <c r="I292" i="20"/>
  <c r="A292" i="20"/>
  <c r="B292" i="20"/>
  <c r="E292" i="20"/>
  <c r="J292" i="20"/>
  <c r="H292" i="20"/>
  <c r="E283" i="20"/>
  <c r="F283" i="20"/>
  <c r="H283" i="20"/>
  <c r="A283" i="20"/>
  <c r="I283" i="20"/>
  <c r="C283" i="20"/>
  <c r="G283" i="20"/>
  <c r="J283" i="20"/>
  <c r="B283" i="20"/>
  <c r="D283" i="20"/>
  <c r="G282" i="20"/>
  <c r="H282" i="20"/>
  <c r="B282" i="20"/>
  <c r="J282" i="20"/>
  <c r="C282" i="20"/>
  <c r="A282" i="20"/>
  <c r="D282" i="20"/>
  <c r="E282" i="20"/>
  <c r="F282" i="20"/>
  <c r="I282" i="20"/>
  <c r="A273" i="20"/>
  <c r="I273" i="20"/>
  <c r="B273" i="20"/>
  <c r="J273" i="20"/>
  <c r="D273" i="20"/>
  <c r="E273" i="20"/>
  <c r="G273" i="20"/>
  <c r="F273" i="20"/>
  <c r="H273" i="20"/>
  <c r="C273" i="20"/>
  <c r="C266" i="20"/>
  <c r="A266" i="20"/>
  <c r="C256" i="20"/>
  <c r="D256" i="20"/>
  <c r="F256" i="20"/>
  <c r="G256" i="20"/>
  <c r="A256" i="20"/>
  <c r="E256" i="20"/>
  <c r="H256" i="20"/>
  <c r="I256" i="20"/>
  <c r="J256" i="20"/>
  <c r="B256" i="20"/>
  <c r="B276" i="11"/>
  <c r="R276" i="11" s="1"/>
  <c r="A245" i="20"/>
  <c r="I245" i="20"/>
  <c r="B245" i="20"/>
  <c r="J245" i="20"/>
  <c r="C245" i="20"/>
  <c r="D245" i="20"/>
  <c r="E245" i="20"/>
  <c r="G245" i="20"/>
  <c r="H245" i="20"/>
  <c r="F245" i="20"/>
  <c r="B267" i="11"/>
  <c r="R267" i="11" s="1"/>
  <c r="D236" i="20"/>
  <c r="B236" i="20"/>
  <c r="C236" i="20"/>
  <c r="E236" i="20"/>
  <c r="F236" i="20"/>
  <c r="G236" i="20"/>
  <c r="H236" i="20"/>
  <c r="J236" i="20"/>
  <c r="A236" i="20"/>
  <c r="I236" i="20"/>
  <c r="A227" i="20"/>
  <c r="I227" i="20"/>
  <c r="G226" i="20"/>
  <c r="H226" i="20"/>
  <c r="C226" i="20"/>
  <c r="D226" i="20"/>
  <c r="E226" i="20"/>
  <c r="F226" i="20"/>
  <c r="I226" i="20"/>
  <c r="J226" i="20"/>
  <c r="B226" i="20"/>
  <c r="A226" i="20"/>
  <c r="A213" i="20"/>
  <c r="I213" i="20"/>
  <c r="B213" i="20"/>
  <c r="J213" i="20"/>
  <c r="E213" i="20"/>
  <c r="F213" i="20"/>
  <c r="G213" i="20"/>
  <c r="H213" i="20"/>
  <c r="C213" i="20"/>
  <c r="D213" i="20"/>
  <c r="E205" i="20"/>
  <c r="H205" i="20"/>
  <c r="H196" i="20"/>
  <c r="B196" i="20"/>
  <c r="J196" i="20"/>
  <c r="E196" i="20"/>
  <c r="F196" i="20"/>
  <c r="G196" i="20"/>
  <c r="I196" i="20"/>
  <c r="D196" i="20"/>
  <c r="A196" i="20"/>
  <c r="C196" i="20"/>
  <c r="B216" i="11"/>
  <c r="R216" i="11" s="1"/>
  <c r="F185" i="20"/>
  <c r="H185" i="20"/>
  <c r="C185" i="20"/>
  <c r="A185" i="20"/>
  <c r="B185" i="20"/>
  <c r="D185" i="20"/>
  <c r="E185" i="20"/>
  <c r="G185" i="20"/>
  <c r="I185" i="20"/>
  <c r="J185" i="20"/>
  <c r="B207" i="11"/>
  <c r="R207" i="11" s="1"/>
  <c r="H176" i="20"/>
  <c r="B176" i="20"/>
  <c r="J176" i="20"/>
  <c r="E176" i="20"/>
  <c r="A176" i="20"/>
  <c r="C176" i="20"/>
  <c r="D176" i="20"/>
  <c r="F176" i="20"/>
  <c r="G176" i="20"/>
  <c r="I176" i="20"/>
  <c r="D144" i="20"/>
  <c r="E144" i="20"/>
  <c r="F144" i="20"/>
  <c r="G144" i="20"/>
  <c r="B144" i="20"/>
  <c r="C144" i="20"/>
  <c r="H144" i="20"/>
  <c r="I144" i="20"/>
  <c r="A144" i="20"/>
  <c r="J144" i="20"/>
  <c r="F135" i="20"/>
  <c r="G135" i="20"/>
  <c r="H135" i="20"/>
  <c r="A135" i="20"/>
  <c r="I135" i="20"/>
  <c r="B135" i="20"/>
  <c r="C135" i="20"/>
  <c r="E135" i="20"/>
  <c r="D135" i="20"/>
  <c r="J135" i="20"/>
  <c r="H134" i="20"/>
  <c r="A134" i="20"/>
  <c r="I134" i="20"/>
  <c r="B134" i="20"/>
  <c r="J134" i="20"/>
  <c r="C134" i="20"/>
  <c r="F134" i="20"/>
  <c r="G134" i="20"/>
  <c r="D134" i="20"/>
  <c r="E134" i="20"/>
  <c r="B127" i="20"/>
  <c r="J127" i="20"/>
  <c r="C127" i="20"/>
  <c r="D127" i="20"/>
  <c r="E127" i="20"/>
  <c r="F127" i="20"/>
  <c r="G127" i="20"/>
  <c r="H127" i="20"/>
  <c r="I127" i="20"/>
  <c r="A127" i="20"/>
  <c r="B126" i="20"/>
  <c r="D118" i="20"/>
  <c r="E118" i="20"/>
  <c r="F118" i="20"/>
  <c r="G118" i="20"/>
  <c r="A118" i="20"/>
  <c r="B118" i="20"/>
  <c r="C118" i="20"/>
  <c r="J118" i="20"/>
  <c r="I118" i="20"/>
  <c r="H118" i="20"/>
  <c r="H108" i="20"/>
  <c r="A108" i="20"/>
  <c r="I108" i="20"/>
  <c r="B108" i="20"/>
  <c r="J108" i="20"/>
  <c r="C108" i="20"/>
  <c r="D108" i="20"/>
  <c r="E108" i="20"/>
  <c r="F108" i="20"/>
  <c r="G108" i="20"/>
  <c r="B99" i="20"/>
  <c r="J99" i="20"/>
  <c r="C99" i="20"/>
  <c r="D99" i="20"/>
  <c r="E99" i="20"/>
  <c r="A99" i="20"/>
  <c r="H99" i="20"/>
  <c r="I99" i="20"/>
  <c r="F99" i="20"/>
  <c r="G99" i="20"/>
  <c r="D98" i="20"/>
  <c r="E98" i="20"/>
  <c r="F98" i="20"/>
  <c r="G98" i="20"/>
  <c r="H98" i="20"/>
  <c r="I98" i="20"/>
  <c r="J98" i="20"/>
  <c r="A98" i="20"/>
  <c r="C98" i="20"/>
  <c r="B98" i="20"/>
  <c r="C88" i="20"/>
  <c r="D88" i="20"/>
  <c r="E88" i="20"/>
  <c r="F88" i="20"/>
  <c r="G88" i="20"/>
  <c r="H88" i="20"/>
  <c r="I88" i="20"/>
  <c r="J88" i="20"/>
  <c r="A88" i="20"/>
  <c r="B88" i="20"/>
  <c r="B108" i="11"/>
  <c r="R108" i="11" s="1"/>
  <c r="A77" i="20"/>
  <c r="I77" i="20"/>
  <c r="B77" i="20"/>
  <c r="J77" i="20"/>
  <c r="C77" i="20"/>
  <c r="D77" i="20"/>
  <c r="E77" i="20"/>
  <c r="F77" i="20"/>
  <c r="G77" i="20"/>
  <c r="H77" i="20"/>
  <c r="B99" i="11"/>
  <c r="R99" i="11" s="1"/>
  <c r="C68" i="20"/>
  <c r="D68" i="20"/>
  <c r="F68" i="20"/>
  <c r="J68" i="20"/>
  <c r="A68" i="20"/>
  <c r="B68" i="20"/>
  <c r="E68" i="20"/>
  <c r="G68" i="20"/>
  <c r="H68" i="20"/>
  <c r="I68" i="20"/>
  <c r="G50" i="20"/>
  <c r="H50" i="20"/>
  <c r="B50" i="20"/>
  <c r="J50" i="20"/>
  <c r="A50" i="20"/>
  <c r="C50" i="20"/>
  <c r="D50" i="20"/>
  <c r="E50" i="20"/>
  <c r="F50" i="20"/>
  <c r="I50" i="20"/>
  <c r="A41" i="20"/>
  <c r="I41" i="20"/>
  <c r="B41" i="20"/>
  <c r="J41" i="20"/>
  <c r="D41" i="20"/>
  <c r="C41" i="20"/>
  <c r="E41" i="20"/>
  <c r="F41" i="20"/>
  <c r="G41" i="20"/>
  <c r="H41" i="20"/>
  <c r="E31" i="20"/>
  <c r="F31" i="20"/>
  <c r="H31" i="20"/>
  <c r="J31" i="20"/>
  <c r="A31" i="20"/>
  <c r="B31" i="20"/>
  <c r="C31" i="20"/>
  <c r="D31" i="20"/>
  <c r="G31" i="20"/>
  <c r="I31" i="20"/>
  <c r="G30" i="20"/>
  <c r="H30" i="20"/>
  <c r="B30" i="20"/>
  <c r="J30" i="20"/>
  <c r="F30" i="20"/>
  <c r="I30" i="20"/>
  <c r="A30" i="20"/>
  <c r="C30" i="20"/>
  <c r="D30" i="20"/>
  <c r="E30" i="20"/>
  <c r="C20" i="20"/>
  <c r="D20" i="20"/>
  <c r="F20" i="20"/>
  <c r="E20" i="20"/>
  <c r="G20" i="20"/>
  <c r="H20" i="20"/>
  <c r="I20" i="20"/>
  <c r="A20" i="20"/>
  <c r="B20" i="20"/>
  <c r="J20" i="20"/>
  <c r="E11" i="20"/>
  <c r="F11" i="20"/>
  <c r="H11" i="20"/>
  <c r="D11" i="20"/>
  <c r="G11" i="20"/>
  <c r="I11" i="20"/>
  <c r="J11" i="20"/>
  <c r="A11" i="20"/>
  <c r="B11" i="20"/>
  <c r="C11" i="20"/>
  <c r="G10" i="20"/>
  <c r="H10" i="20"/>
  <c r="B10" i="20"/>
  <c r="J10" i="20"/>
  <c r="C10" i="20"/>
  <c r="D10" i="20"/>
  <c r="E10" i="20"/>
  <c r="F10" i="20"/>
  <c r="A10" i="20"/>
  <c r="I10" i="20"/>
  <c r="A4197" i="20"/>
  <c r="I4197" i="20"/>
  <c r="B4197" i="20"/>
  <c r="J4197" i="20"/>
  <c r="C4197" i="20"/>
  <c r="D4197" i="20"/>
  <c r="E4197" i="20"/>
  <c r="F4197" i="20"/>
  <c r="G4197" i="20"/>
  <c r="H4197" i="20"/>
  <c r="A4189" i="20"/>
  <c r="I4189" i="20"/>
  <c r="B4189" i="20"/>
  <c r="J4189" i="20"/>
  <c r="C4189" i="20"/>
  <c r="D4189" i="20"/>
  <c r="E4189" i="20"/>
  <c r="F4189" i="20"/>
  <c r="G4189" i="20"/>
  <c r="H4189" i="20"/>
  <c r="A4181" i="20"/>
  <c r="I4181" i="20"/>
  <c r="B4181" i="20"/>
  <c r="J4181" i="20"/>
  <c r="C4181" i="20"/>
  <c r="D4181" i="20"/>
  <c r="E4181" i="20"/>
  <c r="F4181" i="20"/>
  <c r="G4181" i="20"/>
  <c r="H4181" i="20"/>
  <c r="A4173" i="20"/>
  <c r="I4173" i="20"/>
  <c r="B4173" i="20"/>
  <c r="J4173" i="20"/>
  <c r="C4173" i="20"/>
  <c r="D4173" i="20"/>
  <c r="E4173" i="20"/>
  <c r="F4173" i="20"/>
  <c r="G4173" i="20"/>
  <c r="H4173" i="20"/>
  <c r="A4165" i="20"/>
  <c r="I4165" i="20"/>
  <c r="B4165" i="20"/>
  <c r="J4165" i="20"/>
  <c r="C4165" i="20"/>
  <c r="D4165" i="20"/>
  <c r="E4165" i="20"/>
  <c r="F4165" i="20"/>
  <c r="G4165" i="20"/>
  <c r="H4165" i="20"/>
  <c r="A4157" i="20"/>
  <c r="I4157" i="20"/>
  <c r="B4157" i="20"/>
  <c r="J4157" i="20"/>
  <c r="C4157" i="20"/>
  <c r="D4157" i="20"/>
  <c r="E4157" i="20"/>
  <c r="F4157" i="20"/>
  <c r="G4157" i="20"/>
  <c r="H4157" i="20"/>
  <c r="A4149" i="20"/>
  <c r="I4149" i="20"/>
  <c r="B4149" i="20"/>
  <c r="J4149" i="20"/>
  <c r="C4149" i="20"/>
  <c r="D4149" i="20"/>
  <c r="E4149" i="20"/>
  <c r="F4149" i="20"/>
  <c r="G4149" i="20"/>
  <c r="H4149" i="20"/>
  <c r="A4141" i="20"/>
  <c r="I4141" i="20"/>
  <c r="B4141" i="20"/>
  <c r="J4141" i="20"/>
  <c r="C4141" i="20"/>
  <c r="D4141" i="20"/>
  <c r="E4141" i="20"/>
  <c r="F4141" i="20"/>
  <c r="G4141" i="20"/>
  <c r="H4141" i="20"/>
  <c r="A4133" i="20"/>
  <c r="I4133" i="20"/>
  <c r="B4133" i="20"/>
  <c r="J4133" i="20"/>
  <c r="C4133" i="20"/>
  <c r="D4133" i="20"/>
  <c r="E4133" i="20"/>
  <c r="F4133" i="20"/>
  <c r="G4133" i="20"/>
  <c r="H4133" i="20"/>
  <c r="A4125" i="20"/>
  <c r="I4125" i="20"/>
  <c r="B4125" i="20"/>
  <c r="J4125" i="20"/>
  <c r="C4125" i="20"/>
  <c r="D4125" i="20"/>
  <c r="E4125" i="20"/>
  <c r="F4125" i="20"/>
  <c r="G4125" i="20"/>
  <c r="H4125" i="20"/>
  <c r="A4117" i="20"/>
  <c r="I4117" i="20"/>
  <c r="B4117" i="20"/>
  <c r="J4117" i="20"/>
  <c r="C4117" i="20"/>
  <c r="D4117" i="20"/>
  <c r="E4117" i="20"/>
  <c r="F4117" i="20"/>
  <c r="G4117" i="20"/>
  <c r="H4117" i="20"/>
  <c r="A4109" i="20"/>
  <c r="I4109" i="20"/>
  <c r="B4109" i="20"/>
  <c r="J4109" i="20"/>
  <c r="C4109" i="20"/>
  <c r="D4109" i="20"/>
  <c r="E4109" i="20"/>
  <c r="F4109" i="20"/>
  <c r="G4109" i="20"/>
  <c r="H4109" i="20"/>
  <c r="A4101" i="20"/>
  <c r="I4101" i="20"/>
  <c r="B4101" i="20"/>
  <c r="J4101" i="20"/>
  <c r="C4101" i="20"/>
  <c r="D4101" i="20"/>
  <c r="E4101" i="20"/>
  <c r="F4101" i="20"/>
  <c r="G4101" i="20"/>
  <c r="H4101" i="20"/>
  <c r="A4093" i="20"/>
  <c r="I4093" i="20"/>
  <c r="B4093" i="20"/>
  <c r="J4093" i="20"/>
  <c r="C4093" i="20"/>
  <c r="D4093" i="20"/>
  <c r="E4093" i="20"/>
  <c r="F4093" i="20"/>
  <c r="G4093" i="20"/>
  <c r="H4093" i="20"/>
  <c r="A4085" i="20"/>
  <c r="I4085" i="20"/>
  <c r="B4085" i="20"/>
  <c r="J4085" i="20"/>
  <c r="C4085" i="20"/>
  <c r="D4085" i="20"/>
  <c r="E4085" i="20"/>
  <c r="F4085" i="20"/>
  <c r="G4085" i="20"/>
  <c r="H4085" i="20"/>
  <c r="A4077" i="20"/>
  <c r="I4077" i="20"/>
  <c r="B4077" i="20"/>
  <c r="J4077" i="20"/>
  <c r="C4077" i="20"/>
  <c r="D4077" i="20"/>
  <c r="E4077" i="20"/>
  <c r="F4077" i="20"/>
  <c r="G4077" i="20"/>
  <c r="H4077" i="20"/>
  <c r="A4069" i="20"/>
  <c r="I4069" i="20"/>
  <c r="B4069" i="20"/>
  <c r="J4069" i="20"/>
  <c r="C4069" i="20"/>
  <c r="D4069" i="20"/>
  <c r="E4069" i="20"/>
  <c r="F4069" i="20"/>
  <c r="G4069" i="20"/>
  <c r="H4069" i="20"/>
  <c r="A4061" i="20"/>
  <c r="I4061" i="20"/>
  <c r="B4061" i="20"/>
  <c r="J4061" i="20"/>
  <c r="C4061" i="20"/>
  <c r="D4061" i="20"/>
  <c r="E4061" i="20"/>
  <c r="F4061" i="20"/>
  <c r="G4061" i="20"/>
  <c r="H4061" i="20"/>
  <c r="A4053" i="20"/>
  <c r="I4053" i="20"/>
  <c r="B4053" i="20"/>
  <c r="J4053" i="20"/>
  <c r="C4053" i="20"/>
  <c r="D4053" i="20"/>
  <c r="E4053" i="20"/>
  <c r="F4053" i="20"/>
  <c r="G4053" i="20"/>
  <c r="H4053" i="20"/>
  <c r="A4045" i="20"/>
  <c r="I4045" i="20"/>
  <c r="B4045" i="20"/>
  <c r="J4045" i="20"/>
  <c r="C4045" i="20"/>
  <c r="D4045" i="20"/>
  <c r="E4045" i="20"/>
  <c r="F4045" i="20"/>
  <c r="G4045" i="20"/>
  <c r="H4045" i="20"/>
  <c r="A4037" i="20"/>
  <c r="I4037" i="20"/>
  <c r="B4037" i="20"/>
  <c r="J4037" i="20"/>
  <c r="C4037" i="20"/>
  <c r="D4037" i="20"/>
  <c r="E4037" i="20"/>
  <c r="F4037" i="20"/>
  <c r="G4037" i="20"/>
  <c r="H4037" i="20"/>
  <c r="B4060" i="11"/>
  <c r="R4060" i="11" s="1"/>
  <c r="A4029" i="20"/>
  <c r="I4029" i="20"/>
  <c r="B4029" i="20"/>
  <c r="J4029" i="20"/>
  <c r="C4029" i="20"/>
  <c r="D4029" i="20"/>
  <c r="E4029" i="20"/>
  <c r="F4029" i="20"/>
  <c r="G4029" i="20"/>
  <c r="H4029" i="20"/>
  <c r="B4052" i="11"/>
  <c r="R4052" i="11" s="1"/>
  <c r="A4021" i="20"/>
  <c r="I4021" i="20"/>
  <c r="B4021" i="20"/>
  <c r="J4021" i="20"/>
  <c r="C4021" i="20"/>
  <c r="D4021" i="20"/>
  <c r="E4021" i="20"/>
  <c r="F4021" i="20"/>
  <c r="G4021" i="20"/>
  <c r="H4021" i="20"/>
  <c r="B4044" i="11"/>
  <c r="R4044" i="11" s="1"/>
  <c r="A4013" i="20"/>
  <c r="I4013" i="20"/>
  <c r="B4013" i="20"/>
  <c r="J4013" i="20"/>
  <c r="C4013" i="20"/>
  <c r="D4013" i="20"/>
  <c r="E4013" i="20"/>
  <c r="F4013" i="20"/>
  <c r="G4013" i="20"/>
  <c r="H4013" i="20"/>
  <c r="B4036" i="11"/>
  <c r="R4036" i="11" s="1"/>
  <c r="A4005" i="20"/>
  <c r="I4005" i="20"/>
  <c r="B4005" i="20"/>
  <c r="J4005" i="20"/>
  <c r="C4005" i="20"/>
  <c r="D4005" i="20"/>
  <c r="E4005" i="20"/>
  <c r="F4005" i="20"/>
  <c r="G4005" i="20"/>
  <c r="H4005" i="20"/>
  <c r="B4028" i="11"/>
  <c r="R4028" i="11" s="1"/>
  <c r="A3997" i="20"/>
  <c r="I3997" i="20"/>
  <c r="B3997" i="20"/>
  <c r="J3997" i="20"/>
  <c r="C3997" i="20"/>
  <c r="D3997" i="20"/>
  <c r="E3997" i="20"/>
  <c r="F3997" i="20"/>
  <c r="G3997" i="20"/>
  <c r="H3997" i="20"/>
  <c r="B4020" i="11"/>
  <c r="R4020" i="11" s="1"/>
  <c r="A3989" i="20"/>
  <c r="I3989" i="20"/>
  <c r="B3989" i="20"/>
  <c r="J3989" i="20"/>
  <c r="C3989" i="20"/>
  <c r="D3989" i="20"/>
  <c r="E3989" i="20"/>
  <c r="F3989" i="20"/>
  <c r="G3989" i="20"/>
  <c r="H3989" i="20"/>
  <c r="B4012" i="11"/>
  <c r="R4012" i="11" s="1"/>
  <c r="A3981" i="20"/>
  <c r="I3981" i="20"/>
  <c r="B3981" i="20"/>
  <c r="J3981" i="20"/>
  <c r="C3981" i="20"/>
  <c r="D3981" i="20"/>
  <c r="E3981" i="20"/>
  <c r="F3981" i="20"/>
  <c r="G3981" i="20"/>
  <c r="H3981" i="20"/>
  <c r="B4004" i="11"/>
  <c r="R4004" i="11" s="1"/>
  <c r="A3973" i="20"/>
  <c r="I3973" i="20"/>
  <c r="B3973" i="20"/>
  <c r="J3973" i="20"/>
  <c r="C3973" i="20"/>
  <c r="D3973" i="20"/>
  <c r="E3973" i="20"/>
  <c r="F3973" i="20"/>
  <c r="G3973" i="20"/>
  <c r="H3973" i="20"/>
  <c r="B3996" i="11"/>
  <c r="R3996" i="11" s="1"/>
  <c r="A3965" i="20"/>
  <c r="I3965" i="20"/>
  <c r="B3965" i="20"/>
  <c r="J3965" i="20"/>
  <c r="C3965" i="20"/>
  <c r="D3965" i="20"/>
  <c r="E3965" i="20"/>
  <c r="F3965" i="20"/>
  <c r="G3965" i="20"/>
  <c r="H3965" i="20"/>
  <c r="B3988" i="11"/>
  <c r="R3988" i="11" s="1"/>
  <c r="A3957" i="20"/>
  <c r="I3957" i="20"/>
  <c r="B3957" i="20"/>
  <c r="J3957" i="20"/>
  <c r="C3957" i="20"/>
  <c r="D3957" i="20"/>
  <c r="E3957" i="20"/>
  <c r="F3957" i="20"/>
  <c r="G3957" i="20"/>
  <c r="H3957" i="20"/>
  <c r="B3980" i="11"/>
  <c r="R3980" i="11" s="1"/>
  <c r="A3949" i="20"/>
  <c r="I3949" i="20"/>
  <c r="B3949" i="20"/>
  <c r="J3949" i="20"/>
  <c r="C3949" i="20"/>
  <c r="D3949" i="20"/>
  <c r="E3949" i="20"/>
  <c r="F3949" i="20"/>
  <c r="G3949" i="20"/>
  <c r="H3949" i="20"/>
  <c r="B3972" i="11"/>
  <c r="R3972" i="11" s="1"/>
  <c r="A3941" i="20"/>
  <c r="I3941" i="20"/>
  <c r="B3941" i="20"/>
  <c r="J3941" i="20"/>
  <c r="C3941" i="20"/>
  <c r="D3941" i="20"/>
  <c r="E3941" i="20"/>
  <c r="F3941" i="20"/>
  <c r="G3941" i="20"/>
  <c r="H3941" i="20"/>
  <c r="B3964" i="11"/>
  <c r="R3964" i="11" s="1"/>
  <c r="A3933" i="20"/>
  <c r="I3933" i="20"/>
  <c r="B3933" i="20"/>
  <c r="J3933" i="20"/>
  <c r="C3933" i="20"/>
  <c r="D3933" i="20"/>
  <c r="E3933" i="20"/>
  <c r="F3933" i="20"/>
  <c r="G3933" i="20"/>
  <c r="H3933" i="20"/>
  <c r="B3956" i="11"/>
  <c r="R3956" i="11" s="1"/>
  <c r="A3925" i="20"/>
  <c r="I3925" i="20"/>
  <c r="B3925" i="20"/>
  <c r="J3925" i="20"/>
  <c r="C3925" i="20"/>
  <c r="D3925" i="20"/>
  <c r="E3925" i="20"/>
  <c r="F3925" i="20"/>
  <c r="G3925" i="20"/>
  <c r="H3925" i="20"/>
  <c r="B3948" i="11"/>
  <c r="R3948" i="11" s="1"/>
  <c r="A3917" i="20"/>
  <c r="I3917" i="20"/>
  <c r="B3917" i="20"/>
  <c r="J3917" i="20"/>
  <c r="C3917" i="20"/>
  <c r="D3917" i="20"/>
  <c r="E3917" i="20"/>
  <c r="F3917" i="20"/>
  <c r="G3917" i="20"/>
  <c r="H3917" i="20"/>
  <c r="B3940" i="11"/>
  <c r="R3940" i="11" s="1"/>
  <c r="A3909" i="20"/>
  <c r="I3909" i="20"/>
  <c r="B3909" i="20"/>
  <c r="J3909" i="20"/>
  <c r="C3909" i="20"/>
  <c r="D3909" i="20"/>
  <c r="E3909" i="20"/>
  <c r="F3909" i="20"/>
  <c r="G3909" i="20"/>
  <c r="H3909" i="20"/>
  <c r="B3932" i="11"/>
  <c r="R3932" i="11" s="1"/>
  <c r="A3901" i="20"/>
  <c r="I3901" i="20"/>
  <c r="B3901" i="20"/>
  <c r="J3901" i="20"/>
  <c r="C3901" i="20"/>
  <c r="D3901" i="20"/>
  <c r="E3901" i="20"/>
  <c r="F3901" i="20"/>
  <c r="G3901" i="20"/>
  <c r="H3901" i="20"/>
  <c r="B3924" i="11"/>
  <c r="R3924" i="11" s="1"/>
  <c r="A3893" i="20"/>
  <c r="I3893" i="20"/>
  <c r="B3893" i="20"/>
  <c r="J3893" i="20"/>
  <c r="C3893" i="20"/>
  <c r="D3893" i="20"/>
  <c r="E3893" i="20"/>
  <c r="F3893" i="20"/>
  <c r="G3893" i="20"/>
  <c r="H3893" i="20"/>
  <c r="B3916" i="11"/>
  <c r="R3916" i="11" s="1"/>
  <c r="A3885" i="20"/>
  <c r="I3885" i="20"/>
  <c r="B3885" i="20"/>
  <c r="J3885" i="20"/>
  <c r="C3885" i="20"/>
  <c r="D3885" i="20"/>
  <c r="E3885" i="20"/>
  <c r="F3885" i="20"/>
  <c r="G3885" i="20"/>
  <c r="H3885" i="20"/>
  <c r="B3908" i="11"/>
  <c r="R3908" i="11" s="1"/>
  <c r="A3877" i="20"/>
  <c r="I3877" i="20"/>
  <c r="B3877" i="20"/>
  <c r="J3877" i="20"/>
  <c r="C3877" i="20"/>
  <c r="D3877" i="20"/>
  <c r="E3877" i="20"/>
  <c r="F3877" i="20"/>
  <c r="G3877" i="20"/>
  <c r="H3877" i="20"/>
  <c r="B3900" i="11"/>
  <c r="R3900" i="11" s="1"/>
  <c r="B3869" i="20"/>
  <c r="J3869" i="20"/>
  <c r="C3869" i="20"/>
  <c r="D3869" i="20"/>
  <c r="E3869" i="20"/>
  <c r="F3869" i="20"/>
  <c r="G3869" i="20"/>
  <c r="H3869" i="20"/>
  <c r="A3869" i="20"/>
  <c r="I3869" i="20"/>
  <c r="B3892" i="11"/>
  <c r="R3892" i="11" s="1"/>
  <c r="B3861" i="20"/>
  <c r="J3861" i="20"/>
  <c r="C3861" i="20"/>
  <c r="D3861" i="20"/>
  <c r="E3861" i="20"/>
  <c r="F3861" i="20"/>
  <c r="G3861" i="20"/>
  <c r="H3861" i="20"/>
  <c r="A3861" i="20"/>
  <c r="I3861" i="20"/>
  <c r="B3884" i="11"/>
  <c r="R3884" i="11" s="1"/>
  <c r="B3853" i="20"/>
  <c r="J3853" i="20"/>
  <c r="C3853" i="20"/>
  <c r="D3853" i="20"/>
  <c r="E3853" i="20"/>
  <c r="F3853" i="20"/>
  <c r="G3853" i="20"/>
  <c r="H3853" i="20"/>
  <c r="A3853" i="20"/>
  <c r="I3853" i="20"/>
  <c r="B3876" i="11"/>
  <c r="R3876" i="11" s="1"/>
  <c r="B3845" i="20"/>
  <c r="J3845" i="20"/>
  <c r="C3845" i="20"/>
  <c r="D3845" i="20"/>
  <c r="E3845" i="20"/>
  <c r="F3845" i="20"/>
  <c r="G3845" i="20"/>
  <c r="H3845" i="20"/>
  <c r="A3845" i="20"/>
  <c r="I3845" i="20"/>
  <c r="B3868" i="11"/>
  <c r="R3868" i="11" s="1"/>
  <c r="B3837" i="20"/>
  <c r="J3837" i="20"/>
  <c r="C3837" i="20"/>
  <c r="D3837" i="20"/>
  <c r="E3837" i="20"/>
  <c r="F3837" i="20"/>
  <c r="G3837" i="20"/>
  <c r="H3837" i="20"/>
  <c r="A3837" i="20"/>
  <c r="I3837" i="20"/>
  <c r="B3829" i="20"/>
  <c r="J3829" i="20"/>
  <c r="C3829" i="20"/>
  <c r="D3829" i="20"/>
  <c r="E3829" i="20"/>
  <c r="F3829" i="20"/>
  <c r="G3829" i="20"/>
  <c r="H3829" i="20"/>
  <c r="A3829" i="20"/>
  <c r="I3829" i="20"/>
  <c r="B3821" i="20"/>
  <c r="J3821" i="20"/>
  <c r="C3821" i="20"/>
  <c r="D3821" i="20"/>
  <c r="E3821" i="20"/>
  <c r="F3821" i="20"/>
  <c r="G3821" i="20"/>
  <c r="H3821" i="20"/>
  <c r="A3821" i="20"/>
  <c r="I3821" i="20"/>
  <c r="B3813" i="20"/>
  <c r="J3813" i="20"/>
  <c r="C3813" i="20"/>
  <c r="D3813" i="20"/>
  <c r="E3813" i="20"/>
  <c r="F3813" i="20"/>
  <c r="G3813" i="20"/>
  <c r="H3813" i="20"/>
  <c r="A3813" i="20"/>
  <c r="I3813" i="20"/>
  <c r="B3805" i="20"/>
  <c r="J3805" i="20"/>
  <c r="C3805" i="20"/>
  <c r="D3805" i="20"/>
  <c r="E3805" i="20"/>
  <c r="F3805" i="20"/>
  <c r="G3805" i="20"/>
  <c r="H3805" i="20"/>
  <c r="A3805" i="20"/>
  <c r="I3805" i="20"/>
  <c r="B3797" i="20"/>
  <c r="J3797" i="20"/>
  <c r="C3797" i="20"/>
  <c r="D3797" i="20"/>
  <c r="E3797" i="20"/>
  <c r="F3797" i="20"/>
  <c r="G3797" i="20"/>
  <c r="H3797" i="20"/>
  <c r="A3797" i="20"/>
  <c r="I3797" i="20"/>
  <c r="B3789" i="20"/>
  <c r="J3789" i="20"/>
  <c r="C3789" i="20"/>
  <c r="D3789" i="20"/>
  <c r="E3789" i="20"/>
  <c r="F3789" i="20"/>
  <c r="G3789" i="20"/>
  <c r="H3789" i="20"/>
  <c r="A3789" i="20"/>
  <c r="I3789" i="20"/>
  <c r="B3781" i="20"/>
  <c r="J3781" i="20"/>
  <c r="C3781" i="20"/>
  <c r="D3781" i="20"/>
  <c r="E3781" i="20"/>
  <c r="F3781" i="20"/>
  <c r="G3781" i="20"/>
  <c r="H3781" i="20"/>
  <c r="A3781" i="20"/>
  <c r="I3781" i="20"/>
  <c r="B3773" i="20"/>
  <c r="J3773" i="20"/>
  <c r="C3773" i="20"/>
  <c r="D3773" i="20"/>
  <c r="E3773" i="20"/>
  <c r="F3773" i="20"/>
  <c r="G3773" i="20"/>
  <c r="H3773" i="20"/>
  <c r="A3773" i="20"/>
  <c r="I3773" i="20"/>
  <c r="B3765" i="20"/>
  <c r="J3765" i="20"/>
  <c r="C3765" i="20"/>
  <c r="D3765" i="20"/>
  <c r="E3765" i="20"/>
  <c r="F3765" i="20"/>
  <c r="G3765" i="20"/>
  <c r="H3765" i="20"/>
  <c r="A3765" i="20"/>
  <c r="I3765" i="20"/>
  <c r="B3757" i="20"/>
  <c r="J3757" i="20"/>
  <c r="C3757" i="20"/>
  <c r="D3757" i="20"/>
  <c r="E3757" i="20"/>
  <c r="F3757" i="20"/>
  <c r="G3757" i="20"/>
  <c r="H3757" i="20"/>
  <c r="A3757" i="20"/>
  <c r="I3757" i="20"/>
  <c r="B3749" i="20"/>
  <c r="J3749" i="20"/>
  <c r="C3749" i="20"/>
  <c r="D3749" i="20"/>
  <c r="E3749" i="20"/>
  <c r="F3749" i="20"/>
  <c r="G3749" i="20"/>
  <c r="H3749" i="20"/>
  <c r="A3749" i="20"/>
  <c r="I3749" i="20"/>
  <c r="B3741" i="20"/>
  <c r="J3741" i="20"/>
  <c r="C3741" i="20"/>
  <c r="D3741" i="20"/>
  <c r="E3741" i="20"/>
  <c r="F3741" i="20"/>
  <c r="G3741" i="20"/>
  <c r="H3741" i="20"/>
  <c r="A3741" i="20"/>
  <c r="I3741" i="20"/>
  <c r="B3733" i="20"/>
  <c r="J3733" i="20"/>
  <c r="C3733" i="20"/>
  <c r="D3733" i="20"/>
  <c r="E3733" i="20"/>
  <c r="F3733" i="20"/>
  <c r="G3733" i="20"/>
  <c r="H3733" i="20"/>
  <c r="A3733" i="20"/>
  <c r="I3733" i="20"/>
  <c r="B3725" i="20"/>
  <c r="J3725" i="20"/>
  <c r="C3725" i="20"/>
  <c r="D3725" i="20"/>
  <c r="E3725" i="20"/>
  <c r="F3725" i="20"/>
  <c r="G3725" i="20"/>
  <c r="H3725" i="20"/>
  <c r="A3725" i="20"/>
  <c r="I3725" i="20"/>
  <c r="B3717" i="20"/>
  <c r="J3717" i="20"/>
  <c r="C3717" i="20"/>
  <c r="D3717" i="20"/>
  <c r="E3717" i="20"/>
  <c r="F3717" i="20"/>
  <c r="G3717" i="20"/>
  <c r="H3717" i="20"/>
  <c r="A3717" i="20"/>
  <c r="I3717" i="20"/>
  <c r="B3709" i="20"/>
  <c r="J3709" i="20"/>
  <c r="C3709" i="20"/>
  <c r="D3709" i="20"/>
  <c r="E3709" i="20"/>
  <c r="F3709" i="20"/>
  <c r="G3709" i="20"/>
  <c r="H3709" i="20"/>
  <c r="A3709" i="20"/>
  <c r="I3709" i="20"/>
  <c r="B3701" i="20"/>
  <c r="J3701" i="20"/>
  <c r="C3701" i="20"/>
  <c r="D3701" i="20"/>
  <c r="E3701" i="20"/>
  <c r="F3701" i="20"/>
  <c r="G3701" i="20"/>
  <c r="H3701" i="20"/>
  <c r="A3701" i="20"/>
  <c r="I3701" i="20"/>
  <c r="B3693" i="20"/>
  <c r="J3693" i="20"/>
  <c r="C3693" i="20"/>
  <c r="D3693" i="20"/>
  <c r="E3693" i="20"/>
  <c r="F3693" i="20"/>
  <c r="G3693" i="20"/>
  <c r="H3693" i="20"/>
  <c r="A3693" i="20"/>
  <c r="I3693" i="20"/>
  <c r="B3685" i="20"/>
  <c r="J3685" i="20"/>
  <c r="C3685" i="20"/>
  <c r="D3685" i="20"/>
  <c r="E3685" i="20"/>
  <c r="F3685" i="20"/>
  <c r="G3685" i="20"/>
  <c r="H3685" i="20"/>
  <c r="A3685" i="20"/>
  <c r="I3685" i="20"/>
  <c r="B3677" i="20"/>
  <c r="J3677" i="20"/>
  <c r="C3677" i="20"/>
  <c r="D3677" i="20"/>
  <c r="E3677" i="20"/>
  <c r="F3677" i="20"/>
  <c r="G3677" i="20"/>
  <c r="H3677" i="20"/>
  <c r="A3677" i="20"/>
  <c r="I3677" i="20"/>
  <c r="B3669" i="20"/>
  <c r="J3669" i="20"/>
  <c r="C3669" i="20"/>
  <c r="D3669" i="20"/>
  <c r="E3669" i="20"/>
  <c r="F3669" i="20"/>
  <c r="G3669" i="20"/>
  <c r="H3669" i="20"/>
  <c r="A3669" i="20"/>
  <c r="I3669" i="20"/>
  <c r="B3661" i="20"/>
  <c r="J3661" i="20"/>
  <c r="C3661" i="20"/>
  <c r="D3661" i="20"/>
  <c r="E3661" i="20"/>
  <c r="F3661" i="20"/>
  <c r="G3661" i="20"/>
  <c r="H3661" i="20"/>
  <c r="A3661" i="20"/>
  <c r="I3661" i="20"/>
  <c r="B3653" i="20"/>
  <c r="J3653" i="20"/>
  <c r="C3653" i="20"/>
  <c r="D3653" i="20"/>
  <c r="E3653" i="20"/>
  <c r="F3653" i="20"/>
  <c r="G3653" i="20"/>
  <c r="H3653" i="20"/>
  <c r="A3653" i="20"/>
  <c r="I3653" i="20"/>
  <c r="B3645" i="20"/>
  <c r="J3645" i="20"/>
  <c r="C3645" i="20"/>
  <c r="D3645" i="20"/>
  <c r="E3645" i="20"/>
  <c r="F3645" i="20"/>
  <c r="G3645" i="20"/>
  <c r="H3645" i="20"/>
  <c r="A3645" i="20"/>
  <c r="I3645" i="20"/>
  <c r="B3637" i="20"/>
  <c r="J3637" i="20"/>
  <c r="C3637" i="20"/>
  <c r="D3637" i="20"/>
  <c r="E3637" i="20"/>
  <c r="F3637" i="20"/>
  <c r="G3637" i="20"/>
  <c r="H3637" i="20"/>
  <c r="A3637" i="20"/>
  <c r="I3637" i="20"/>
  <c r="B3629" i="20"/>
  <c r="J3629" i="20"/>
  <c r="C3629" i="20"/>
  <c r="D3629" i="20"/>
  <c r="E3629" i="20"/>
  <c r="F3629" i="20"/>
  <c r="G3629" i="20"/>
  <c r="H3629" i="20"/>
  <c r="A3629" i="20"/>
  <c r="I3629" i="20"/>
  <c r="B3621" i="20"/>
  <c r="J3621" i="20"/>
  <c r="C3621" i="20"/>
  <c r="D3621" i="20"/>
  <c r="E3621" i="20"/>
  <c r="F3621" i="20"/>
  <c r="G3621" i="20"/>
  <c r="H3621" i="20"/>
  <c r="A3621" i="20"/>
  <c r="I3621" i="20"/>
  <c r="B3613" i="20"/>
  <c r="J3613" i="20"/>
  <c r="C3613" i="20"/>
  <c r="D3613" i="20"/>
  <c r="E3613" i="20"/>
  <c r="F3613" i="20"/>
  <c r="G3613" i="20"/>
  <c r="H3613" i="20"/>
  <c r="A3613" i="20"/>
  <c r="I3613" i="20"/>
  <c r="B3605" i="20"/>
  <c r="J3605" i="20"/>
  <c r="C3605" i="20"/>
  <c r="D3605" i="20"/>
  <c r="E3605" i="20"/>
  <c r="F3605" i="20"/>
  <c r="G3605" i="20"/>
  <c r="H3605" i="20"/>
  <c r="A3605" i="20"/>
  <c r="I3605" i="20"/>
  <c r="B3597" i="20"/>
  <c r="J3597" i="20"/>
  <c r="C3597" i="20"/>
  <c r="D3597" i="20"/>
  <c r="E3597" i="20"/>
  <c r="F3597" i="20"/>
  <c r="G3597" i="20"/>
  <c r="H3597" i="20"/>
  <c r="A3597" i="20"/>
  <c r="I3597" i="20"/>
  <c r="B3589" i="20"/>
  <c r="J3589" i="20"/>
  <c r="C3589" i="20"/>
  <c r="D3589" i="20"/>
  <c r="E3589" i="20"/>
  <c r="F3589" i="20"/>
  <c r="G3589" i="20"/>
  <c r="H3589" i="20"/>
  <c r="A3589" i="20"/>
  <c r="I3589" i="20"/>
  <c r="B3581" i="20"/>
  <c r="J3581" i="20"/>
  <c r="C3581" i="20"/>
  <c r="D3581" i="20"/>
  <c r="E3581" i="20"/>
  <c r="F3581" i="20"/>
  <c r="G3581" i="20"/>
  <c r="H3581" i="20"/>
  <c r="A3581" i="20"/>
  <c r="I3581" i="20"/>
  <c r="B3573" i="20"/>
  <c r="J3573" i="20"/>
  <c r="C3573" i="20"/>
  <c r="D3573" i="20"/>
  <c r="E3573" i="20"/>
  <c r="F3573" i="20"/>
  <c r="G3573" i="20"/>
  <c r="H3573" i="20"/>
  <c r="A3573" i="20"/>
  <c r="I3573" i="20"/>
  <c r="B3565" i="20"/>
  <c r="J3565" i="20"/>
  <c r="C3565" i="20"/>
  <c r="D3565" i="20"/>
  <c r="E3565" i="20"/>
  <c r="F3565" i="20"/>
  <c r="G3565" i="20"/>
  <c r="H3565" i="20"/>
  <c r="A3565" i="20"/>
  <c r="I3565" i="20"/>
  <c r="B3557" i="20"/>
  <c r="J3557" i="20"/>
  <c r="C3557" i="20"/>
  <c r="D3557" i="20"/>
  <c r="E3557" i="20"/>
  <c r="F3557" i="20"/>
  <c r="G3557" i="20"/>
  <c r="H3557" i="20"/>
  <c r="A3557" i="20"/>
  <c r="I3557" i="20"/>
  <c r="B3549" i="20"/>
  <c r="J3549" i="20"/>
  <c r="C3549" i="20"/>
  <c r="D3549" i="20"/>
  <c r="E3549" i="20"/>
  <c r="F3549" i="20"/>
  <c r="G3549" i="20"/>
  <c r="H3549" i="20"/>
  <c r="A3549" i="20"/>
  <c r="I3549" i="20"/>
  <c r="B3541" i="20"/>
  <c r="J3541" i="20"/>
  <c r="C3541" i="20"/>
  <c r="D3541" i="20"/>
  <c r="E3541" i="20"/>
  <c r="F3541" i="20"/>
  <c r="G3541" i="20"/>
  <c r="H3541" i="20"/>
  <c r="A3541" i="20"/>
  <c r="I3541" i="20"/>
  <c r="B3533" i="20"/>
  <c r="J3533" i="20"/>
  <c r="C3533" i="20"/>
  <c r="D3533" i="20"/>
  <c r="E3533" i="20"/>
  <c r="F3533" i="20"/>
  <c r="G3533" i="20"/>
  <c r="H3533" i="20"/>
  <c r="A3533" i="20"/>
  <c r="I3533" i="20"/>
  <c r="B3525" i="20"/>
  <c r="J3525" i="20"/>
  <c r="C3525" i="20"/>
  <c r="D3525" i="20"/>
  <c r="E3525" i="20"/>
  <c r="F3525" i="20"/>
  <c r="G3525" i="20"/>
  <c r="H3525" i="20"/>
  <c r="A3525" i="20"/>
  <c r="I3525" i="20"/>
  <c r="B3517" i="20"/>
  <c r="J3517" i="20"/>
  <c r="C3517" i="20"/>
  <c r="D3517" i="20"/>
  <c r="E3517" i="20"/>
  <c r="F3517" i="20"/>
  <c r="G3517" i="20"/>
  <c r="H3517" i="20"/>
  <c r="A3517" i="20"/>
  <c r="I3517" i="20"/>
  <c r="B3509" i="20"/>
  <c r="J3509" i="20"/>
  <c r="C3509" i="20"/>
  <c r="D3509" i="20"/>
  <c r="E3509" i="20"/>
  <c r="F3509" i="20"/>
  <c r="G3509" i="20"/>
  <c r="H3509" i="20"/>
  <c r="A3509" i="20"/>
  <c r="I3509" i="20"/>
  <c r="B3501" i="20"/>
  <c r="J3501" i="20"/>
  <c r="C3501" i="20"/>
  <c r="D3501" i="20"/>
  <c r="E3501" i="20"/>
  <c r="F3501" i="20"/>
  <c r="G3501" i="20"/>
  <c r="H3501" i="20"/>
  <c r="A3501" i="20"/>
  <c r="I3501" i="20"/>
  <c r="B3493" i="20"/>
  <c r="J3493" i="20"/>
  <c r="C3493" i="20"/>
  <c r="D3493" i="20"/>
  <c r="E3493" i="20"/>
  <c r="F3493" i="20"/>
  <c r="G3493" i="20"/>
  <c r="H3493" i="20"/>
  <c r="A3493" i="20"/>
  <c r="I3493" i="20"/>
  <c r="B3485" i="20"/>
  <c r="J3485" i="20"/>
  <c r="C3485" i="20"/>
  <c r="D3485" i="20"/>
  <c r="E3485" i="20"/>
  <c r="F3485" i="20"/>
  <c r="G3485" i="20"/>
  <c r="H3485" i="20"/>
  <c r="A3485" i="20"/>
  <c r="I3485" i="20"/>
  <c r="B3477" i="20"/>
  <c r="J3477" i="20"/>
  <c r="C3477" i="20"/>
  <c r="D3477" i="20"/>
  <c r="E3477" i="20"/>
  <c r="F3477" i="20"/>
  <c r="G3477" i="20"/>
  <c r="H3477" i="20"/>
  <c r="A3477" i="20"/>
  <c r="I3477" i="20"/>
  <c r="B3469" i="20"/>
  <c r="J3469" i="20"/>
  <c r="C3469" i="20"/>
  <c r="D3469" i="20"/>
  <c r="E3469" i="20"/>
  <c r="F3469" i="20"/>
  <c r="G3469" i="20"/>
  <c r="H3469" i="20"/>
  <c r="A3469" i="20"/>
  <c r="I3469" i="20"/>
  <c r="B3461" i="20"/>
  <c r="J3461" i="20"/>
  <c r="C3461" i="20"/>
  <c r="D3461" i="20"/>
  <c r="E3461" i="20"/>
  <c r="F3461" i="20"/>
  <c r="G3461" i="20"/>
  <c r="H3461" i="20"/>
  <c r="A3461" i="20"/>
  <c r="I3461" i="20"/>
  <c r="H3454" i="20"/>
  <c r="A3454" i="20"/>
  <c r="I3454" i="20"/>
  <c r="B3454" i="20"/>
  <c r="J3454" i="20"/>
  <c r="C3454" i="20"/>
  <c r="D3454" i="20"/>
  <c r="E3454" i="20"/>
  <c r="F3454" i="20"/>
  <c r="G3454" i="20"/>
  <c r="H3446" i="20"/>
  <c r="A3446" i="20"/>
  <c r="I3446" i="20"/>
  <c r="B3446" i="20"/>
  <c r="J3446" i="20"/>
  <c r="C3446" i="20"/>
  <c r="D3446" i="20"/>
  <c r="E3446" i="20"/>
  <c r="F3446" i="20"/>
  <c r="G3446" i="20"/>
  <c r="H3438" i="20"/>
  <c r="A3438" i="20"/>
  <c r="I3438" i="20"/>
  <c r="B3438" i="20"/>
  <c r="J3438" i="20"/>
  <c r="C3438" i="20"/>
  <c r="D3438" i="20"/>
  <c r="E3438" i="20"/>
  <c r="F3438" i="20"/>
  <c r="G3438" i="20"/>
  <c r="B3461" i="11"/>
  <c r="R3461" i="11" s="1"/>
  <c r="H3430" i="20"/>
  <c r="A3430" i="20"/>
  <c r="I3430" i="20"/>
  <c r="B3430" i="20"/>
  <c r="J3430" i="20"/>
  <c r="C3430" i="20"/>
  <c r="D3430" i="20"/>
  <c r="E3430" i="20"/>
  <c r="F3430" i="20"/>
  <c r="G3430" i="20"/>
  <c r="F3423" i="20"/>
  <c r="G3423" i="20"/>
  <c r="H3423" i="20"/>
  <c r="A3423" i="20"/>
  <c r="I3423" i="20"/>
  <c r="B3423" i="20"/>
  <c r="J3423" i="20"/>
  <c r="C3423" i="20"/>
  <c r="D3423" i="20"/>
  <c r="E3423" i="20"/>
  <c r="B3446" i="11"/>
  <c r="R3446" i="11" s="1"/>
  <c r="F3415" i="20"/>
  <c r="G3415" i="20"/>
  <c r="H3415" i="20"/>
  <c r="A3415" i="20"/>
  <c r="I3415" i="20"/>
  <c r="B3415" i="20"/>
  <c r="J3415" i="20"/>
  <c r="C3415" i="20"/>
  <c r="D3415" i="20"/>
  <c r="E3415" i="20"/>
  <c r="F3407" i="20"/>
  <c r="G3407" i="20"/>
  <c r="H3407" i="20"/>
  <c r="A3407" i="20"/>
  <c r="I3407" i="20"/>
  <c r="B3407" i="20"/>
  <c r="J3407" i="20"/>
  <c r="C3407" i="20"/>
  <c r="D3407" i="20"/>
  <c r="E3407" i="20"/>
  <c r="B3393" i="20"/>
  <c r="J3393" i="20"/>
  <c r="C3393" i="20"/>
  <c r="D3393" i="20"/>
  <c r="E3393" i="20"/>
  <c r="F3393" i="20"/>
  <c r="G3393" i="20"/>
  <c r="H3393" i="20"/>
  <c r="A3393" i="20"/>
  <c r="I3393" i="20"/>
  <c r="H3386" i="20"/>
  <c r="A3386" i="20"/>
  <c r="I3386" i="20"/>
  <c r="B3386" i="20"/>
  <c r="J3386" i="20"/>
  <c r="C3386" i="20"/>
  <c r="D3386" i="20"/>
  <c r="E3386" i="20"/>
  <c r="F3386" i="20"/>
  <c r="G3386" i="20"/>
  <c r="B3403" i="11"/>
  <c r="R3403" i="11" s="1"/>
  <c r="D3372" i="20"/>
  <c r="E3372" i="20"/>
  <c r="F3372" i="20"/>
  <c r="G3372" i="20"/>
  <c r="H3372" i="20"/>
  <c r="A3372" i="20"/>
  <c r="I3372" i="20"/>
  <c r="B3372" i="20"/>
  <c r="J3372" i="20"/>
  <c r="C3372" i="20"/>
  <c r="B3365" i="20"/>
  <c r="J3365" i="20"/>
  <c r="C3365" i="20"/>
  <c r="D3365" i="20"/>
  <c r="E3365" i="20"/>
  <c r="F3365" i="20"/>
  <c r="G3365" i="20"/>
  <c r="H3365" i="20"/>
  <c r="A3365" i="20"/>
  <c r="I3365" i="20"/>
  <c r="H3358" i="20"/>
  <c r="A3358" i="20"/>
  <c r="I3358" i="20"/>
  <c r="B3358" i="20"/>
  <c r="J3358" i="20"/>
  <c r="C3358" i="20"/>
  <c r="D3358" i="20"/>
  <c r="E3358" i="20"/>
  <c r="F3358" i="20"/>
  <c r="G3358" i="20"/>
  <c r="B3345" i="20"/>
  <c r="J3345" i="20"/>
  <c r="C3345" i="20"/>
  <c r="D3345" i="20"/>
  <c r="E3345" i="20"/>
  <c r="F3345" i="20"/>
  <c r="G3345" i="20"/>
  <c r="H3345" i="20"/>
  <c r="A3345" i="20"/>
  <c r="I3345" i="20"/>
  <c r="B3337" i="20"/>
  <c r="J3337" i="20"/>
  <c r="C3337" i="20"/>
  <c r="D3337" i="20"/>
  <c r="E3337" i="20"/>
  <c r="F3337" i="20"/>
  <c r="G3337" i="20"/>
  <c r="H3337" i="20"/>
  <c r="A3337" i="20"/>
  <c r="I3337" i="20"/>
  <c r="F3331" i="20"/>
  <c r="H3331" i="20"/>
  <c r="A3331" i="20"/>
  <c r="I3331" i="20"/>
  <c r="B3331" i="20"/>
  <c r="J3331" i="20"/>
  <c r="C3331" i="20"/>
  <c r="D3331" i="20"/>
  <c r="E3331" i="20"/>
  <c r="G3331" i="20"/>
  <c r="B3317" i="20"/>
  <c r="J3317" i="20"/>
  <c r="D3317" i="20"/>
  <c r="E3317" i="20"/>
  <c r="F3317" i="20"/>
  <c r="G3317" i="20"/>
  <c r="H3317" i="20"/>
  <c r="A3317" i="20"/>
  <c r="I3317" i="20"/>
  <c r="C3317" i="20"/>
  <c r="H3310" i="20"/>
  <c r="B3310" i="20"/>
  <c r="J3310" i="20"/>
  <c r="C3310" i="20"/>
  <c r="D3310" i="20"/>
  <c r="E3310" i="20"/>
  <c r="F3310" i="20"/>
  <c r="G3310" i="20"/>
  <c r="A3310" i="20"/>
  <c r="I3310" i="20"/>
  <c r="F3303" i="20"/>
  <c r="H3303" i="20"/>
  <c r="A3303" i="20"/>
  <c r="I3303" i="20"/>
  <c r="B3303" i="20"/>
  <c r="J3303" i="20"/>
  <c r="C3303" i="20"/>
  <c r="D3303" i="20"/>
  <c r="E3303" i="20"/>
  <c r="G3303" i="20"/>
  <c r="B3327" i="11"/>
  <c r="R3327" i="11" s="1"/>
  <c r="D3296" i="20"/>
  <c r="F3296" i="20"/>
  <c r="G3296" i="20"/>
  <c r="H3296" i="20"/>
  <c r="A3296" i="20"/>
  <c r="I3296" i="20"/>
  <c r="B3296" i="20"/>
  <c r="J3296" i="20"/>
  <c r="C3296" i="20"/>
  <c r="E3296" i="20"/>
  <c r="B3289" i="20"/>
  <c r="J3289" i="20"/>
  <c r="C3289" i="20"/>
  <c r="D3289" i="20"/>
  <c r="E3289" i="20"/>
  <c r="F3289" i="20"/>
  <c r="G3289" i="20"/>
  <c r="H3289" i="20"/>
  <c r="A3289" i="20"/>
  <c r="I3289" i="20"/>
  <c r="F3283" i="20"/>
  <c r="G3283" i="20"/>
  <c r="H3283" i="20"/>
  <c r="A3283" i="20"/>
  <c r="I3283" i="20"/>
  <c r="B3283" i="20"/>
  <c r="J3283" i="20"/>
  <c r="C3283" i="20"/>
  <c r="D3283" i="20"/>
  <c r="E3283" i="20"/>
  <c r="F3275" i="20"/>
  <c r="G3275" i="20"/>
  <c r="H3275" i="20"/>
  <c r="A3275" i="20"/>
  <c r="I3275" i="20"/>
  <c r="B3275" i="20"/>
  <c r="J3275" i="20"/>
  <c r="C3275" i="20"/>
  <c r="D3275" i="20"/>
  <c r="E3275" i="20"/>
  <c r="B3299" i="11"/>
  <c r="R3299" i="11" s="1"/>
  <c r="D3268" i="20"/>
  <c r="B3268" i="20"/>
  <c r="J3268" i="20"/>
  <c r="B3261" i="20"/>
  <c r="J3261" i="20"/>
  <c r="C3261" i="20"/>
  <c r="D3261" i="20"/>
  <c r="E3261" i="20"/>
  <c r="F3261" i="20"/>
  <c r="G3261" i="20"/>
  <c r="H3261" i="20"/>
  <c r="A3261" i="20"/>
  <c r="I3261" i="20"/>
  <c r="F3255" i="20"/>
  <c r="G3255" i="20"/>
  <c r="H3255" i="20"/>
  <c r="A3255" i="20"/>
  <c r="I3255" i="20"/>
  <c r="B3255" i="20"/>
  <c r="J3255" i="20"/>
  <c r="C3255" i="20"/>
  <c r="D3255" i="20"/>
  <c r="E3255" i="20"/>
  <c r="B3279" i="11"/>
  <c r="R3279" i="11" s="1"/>
  <c r="D3248" i="20"/>
  <c r="E3248" i="20"/>
  <c r="F3248" i="20"/>
  <c r="G3248" i="20"/>
  <c r="H3248" i="20"/>
  <c r="A3248" i="20"/>
  <c r="I3248" i="20"/>
  <c r="B3248" i="20"/>
  <c r="J3248" i="20"/>
  <c r="C3248" i="20"/>
  <c r="B3271" i="11"/>
  <c r="R3271" i="11" s="1"/>
  <c r="D3240" i="20"/>
  <c r="E3240" i="20"/>
  <c r="F3240" i="20"/>
  <c r="G3240" i="20"/>
  <c r="H3240" i="20"/>
  <c r="A3240" i="20"/>
  <c r="I3240" i="20"/>
  <c r="B3240" i="20"/>
  <c r="J3240" i="20"/>
  <c r="C3240" i="20"/>
  <c r="H3234" i="20"/>
  <c r="A3234" i="20"/>
  <c r="I3234" i="20"/>
  <c r="B3234" i="20"/>
  <c r="J3234" i="20"/>
  <c r="C3234" i="20"/>
  <c r="D3234" i="20"/>
  <c r="E3234" i="20"/>
  <c r="F3234" i="20"/>
  <c r="G3234" i="20"/>
  <c r="F3227" i="20"/>
  <c r="G3227" i="20"/>
  <c r="H3227" i="20"/>
  <c r="A3227" i="20"/>
  <c r="I3227" i="20"/>
  <c r="B3227" i="20"/>
  <c r="J3227" i="20"/>
  <c r="C3227" i="20"/>
  <c r="D3227" i="20"/>
  <c r="E3227" i="20"/>
  <c r="D3220" i="20"/>
  <c r="J3220" i="20"/>
  <c r="B3213" i="20"/>
  <c r="J3213" i="20"/>
  <c r="C3213" i="20"/>
  <c r="D3213" i="20"/>
  <c r="E3213" i="20"/>
  <c r="F3213" i="20"/>
  <c r="G3213" i="20"/>
  <c r="H3213" i="20"/>
  <c r="A3213" i="20"/>
  <c r="I3213" i="20"/>
  <c r="H3206" i="20"/>
  <c r="A3206" i="20"/>
  <c r="I3206" i="20"/>
  <c r="B3206" i="20"/>
  <c r="J3206" i="20"/>
  <c r="C3206" i="20"/>
  <c r="D3206" i="20"/>
  <c r="E3206" i="20"/>
  <c r="F3206" i="20"/>
  <c r="G3206" i="20"/>
  <c r="F3199" i="20"/>
  <c r="G3199" i="20"/>
  <c r="H3199" i="20"/>
  <c r="A3199" i="20"/>
  <c r="I3199" i="20"/>
  <c r="B3199" i="20"/>
  <c r="J3199" i="20"/>
  <c r="C3199" i="20"/>
  <c r="D3199" i="20"/>
  <c r="E3199" i="20"/>
  <c r="B3223" i="11"/>
  <c r="R3223" i="11" s="1"/>
  <c r="D3192" i="20"/>
  <c r="E3192" i="20"/>
  <c r="F3192" i="20"/>
  <c r="G3192" i="20"/>
  <c r="H3192" i="20"/>
  <c r="A3192" i="20"/>
  <c r="I3192" i="20"/>
  <c r="B3192" i="20"/>
  <c r="J3192" i="20"/>
  <c r="C3192" i="20"/>
  <c r="H3186" i="20"/>
  <c r="A3186" i="20"/>
  <c r="I3186" i="20"/>
  <c r="B3186" i="20"/>
  <c r="J3186" i="20"/>
  <c r="C3186" i="20"/>
  <c r="D3186" i="20"/>
  <c r="E3186" i="20"/>
  <c r="F3186" i="20"/>
  <c r="G3186" i="20"/>
  <c r="H3178" i="20"/>
  <c r="A3178" i="20"/>
  <c r="I3178" i="20"/>
  <c r="B3178" i="20"/>
  <c r="J3178" i="20"/>
  <c r="C3178" i="20"/>
  <c r="D3178" i="20"/>
  <c r="E3178" i="20"/>
  <c r="F3178" i="20"/>
  <c r="G3178" i="20"/>
  <c r="B3195" i="11"/>
  <c r="R3195" i="11" s="1"/>
  <c r="D3164" i="20"/>
  <c r="E3164" i="20"/>
  <c r="F3164" i="20"/>
  <c r="G3164" i="20"/>
  <c r="H3164" i="20"/>
  <c r="A3164" i="20"/>
  <c r="I3164" i="20"/>
  <c r="B3164" i="20"/>
  <c r="J3164" i="20"/>
  <c r="C3164" i="20"/>
  <c r="H3158" i="20"/>
  <c r="A3158" i="20"/>
  <c r="I3158" i="20"/>
  <c r="B3158" i="20"/>
  <c r="J3158" i="20"/>
  <c r="C3158" i="20"/>
  <c r="D3158" i="20"/>
  <c r="E3158" i="20"/>
  <c r="F3158" i="20"/>
  <c r="G3158" i="20"/>
  <c r="F3151" i="20"/>
  <c r="G3151" i="20"/>
  <c r="H3151" i="20"/>
  <c r="A3151" i="20"/>
  <c r="I3151" i="20"/>
  <c r="B3151" i="20"/>
  <c r="J3151" i="20"/>
  <c r="C3151" i="20"/>
  <c r="D3151" i="20"/>
  <c r="E3151" i="20"/>
  <c r="B3137" i="20"/>
  <c r="J3137" i="20"/>
  <c r="C3137" i="20"/>
  <c r="D3137" i="20"/>
  <c r="E3137" i="20"/>
  <c r="F3137" i="20"/>
  <c r="G3137" i="20"/>
  <c r="H3137" i="20"/>
  <c r="A3137" i="20"/>
  <c r="I3137" i="20"/>
  <c r="H3130" i="20"/>
  <c r="A3130" i="20"/>
  <c r="I3130" i="20"/>
  <c r="B3130" i="20"/>
  <c r="J3130" i="20"/>
  <c r="C3130" i="20"/>
  <c r="D3130" i="20"/>
  <c r="E3130" i="20"/>
  <c r="F3130" i="20"/>
  <c r="G3130" i="20"/>
  <c r="B3109" i="20"/>
  <c r="J3109" i="20"/>
  <c r="C3109" i="20"/>
  <c r="D3109" i="20"/>
  <c r="E3109" i="20"/>
  <c r="F3109" i="20"/>
  <c r="G3109" i="20"/>
  <c r="H3109" i="20"/>
  <c r="A3109" i="20"/>
  <c r="I3109" i="20"/>
  <c r="H3102" i="20"/>
  <c r="A3102" i="20"/>
  <c r="I3102" i="20"/>
  <c r="B3102" i="20"/>
  <c r="J3102" i="20"/>
  <c r="C3102" i="20"/>
  <c r="D3102" i="20"/>
  <c r="E3102" i="20"/>
  <c r="F3102" i="20"/>
  <c r="G3102" i="20"/>
  <c r="F3095" i="20"/>
  <c r="G3095" i="20"/>
  <c r="H3095" i="20"/>
  <c r="A3095" i="20"/>
  <c r="I3095" i="20"/>
  <c r="B3095" i="20"/>
  <c r="J3095" i="20"/>
  <c r="C3095" i="20"/>
  <c r="D3095" i="20"/>
  <c r="E3095" i="20"/>
  <c r="F3087" i="20"/>
  <c r="G3087" i="20"/>
  <c r="H3087" i="20"/>
  <c r="A3087" i="20"/>
  <c r="I3087" i="20"/>
  <c r="B3087" i="20"/>
  <c r="J3087" i="20"/>
  <c r="C3087" i="20"/>
  <c r="D3087" i="20"/>
  <c r="E3087" i="20"/>
  <c r="B3073" i="20"/>
  <c r="J3073" i="20"/>
  <c r="C3073" i="20"/>
  <c r="D3073" i="20"/>
  <c r="E3073" i="20"/>
  <c r="F3073" i="20"/>
  <c r="G3073" i="20"/>
  <c r="H3073" i="20"/>
  <c r="A3073" i="20"/>
  <c r="I3073" i="20"/>
  <c r="B3065" i="20"/>
  <c r="J3065" i="20"/>
  <c r="C3065" i="20"/>
  <c r="D3065" i="20"/>
  <c r="E3065" i="20"/>
  <c r="F3065" i="20"/>
  <c r="G3065" i="20"/>
  <c r="H3065" i="20"/>
  <c r="A3065" i="20"/>
  <c r="I3065" i="20"/>
  <c r="H3058" i="20"/>
  <c r="A3058" i="20"/>
  <c r="I3058" i="20"/>
  <c r="B3058" i="20"/>
  <c r="J3058" i="20"/>
  <c r="C3058" i="20"/>
  <c r="D3058" i="20"/>
  <c r="E3058" i="20"/>
  <c r="F3058" i="20"/>
  <c r="G3058" i="20"/>
  <c r="H3050" i="20"/>
  <c r="A3050" i="20"/>
  <c r="I3050" i="20"/>
  <c r="B3050" i="20"/>
  <c r="J3050" i="20"/>
  <c r="C3050" i="20"/>
  <c r="D3050" i="20"/>
  <c r="E3050" i="20"/>
  <c r="F3050" i="20"/>
  <c r="G3050" i="20"/>
  <c r="B3067" i="11"/>
  <c r="R3067" i="11" s="1"/>
  <c r="D3036" i="20"/>
  <c r="E3036" i="20"/>
  <c r="F3036" i="20"/>
  <c r="G3036" i="20"/>
  <c r="H3036" i="20"/>
  <c r="A3036" i="20"/>
  <c r="I3036" i="20"/>
  <c r="B3036" i="20"/>
  <c r="J3036" i="20"/>
  <c r="C3036" i="20"/>
  <c r="F3028" i="20"/>
  <c r="B3051" i="11"/>
  <c r="R3051" i="11" s="1"/>
  <c r="D3020" i="20"/>
  <c r="E3020" i="20"/>
  <c r="F3020" i="20"/>
  <c r="G3020" i="20"/>
  <c r="H3020" i="20"/>
  <c r="A3020" i="20"/>
  <c r="I3020" i="20"/>
  <c r="B3020" i="20"/>
  <c r="J3020" i="20"/>
  <c r="C3020" i="20"/>
  <c r="B3013" i="20"/>
  <c r="J3013" i="20"/>
  <c r="C3013" i="20"/>
  <c r="D3013" i="20"/>
  <c r="E3013" i="20"/>
  <c r="F3013" i="20"/>
  <c r="G3013" i="20"/>
  <c r="H3013" i="20"/>
  <c r="A3013" i="20"/>
  <c r="I3013" i="20"/>
  <c r="H3006" i="20"/>
  <c r="A3006" i="20"/>
  <c r="I3006" i="20"/>
  <c r="B3006" i="20"/>
  <c r="J3006" i="20"/>
  <c r="C3006" i="20"/>
  <c r="D3006" i="20"/>
  <c r="E3006" i="20"/>
  <c r="F3006" i="20"/>
  <c r="G3006" i="20"/>
  <c r="H2998" i="20"/>
  <c r="A2998" i="20"/>
  <c r="I2998" i="20"/>
  <c r="B2998" i="20"/>
  <c r="J2998" i="20"/>
  <c r="C2998" i="20"/>
  <c r="D2998" i="20"/>
  <c r="E2998" i="20"/>
  <c r="F2998" i="20"/>
  <c r="G2998" i="20"/>
  <c r="H2990" i="20"/>
  <c r="A2990" i="20"/>
  <c r="I2990" i="20"/>
  <c r="B2990" i="20"/>
  <c r="J2990" i="20"/>
  <c r="C2990" i="20"/>
  <c r="D2990" i="20"/>
  <c r="E2990" i="20"/>
  <c r="F2990" i="20"/>
  <c r="G2990" i="20"/>
  <c r="F2983" i="20"/>
  <c r="G2983" i="20"/>
  <c r="H2983" i="20"/>
  <c r="A2983" i="20"/>
  <c r="I2983" i="20"/>
  <c r="B2983" i="20"/>
  <c r="J2983" i="20"/>
  <c r="C2983" i="20"/>
  <c r="D2983" i="20"/>
  <c r="E2983" i="20"/>
  <c r="B3007" i="11"/>
  <c r="R3007" i="11" s="1"/>
  <c r="D2976" i="20"/>
  <c r="E2976" i="20"/>
  <c r="F2976" i="20"/>
  <c r="G2976" i="20"/>
  <c r="H2976" i="20"/>
  <c r="A2976" i="20"/>
  <c r="I2976" i="20"/>
  <c r="B2976" i="20"/>
  <c r="J2976" i="20"/>
  <c r="C2976" i="20"/>
  <c r="B2969" i="20"/>
  <c r="J2969" i="20"/>
  <c r="C2969" i="20"/>
  <c r="D2969" i="20"/>
  <c r="E2969" i="20"/>
  <c r="F2969" i="20"/>
  <c r="G2969" i="20"/>
  <c r="H2969" i="20"/>
  <c r="A2969" i="20"/>
  <c r="I2969" i="20"/>
  <c r="B2961" i="20"/>
  <c r="J2961" i="20"/>
  <c r="C2961" i="20"/>
  <c r="D2961" i="20"/>
  <c r="E2961" i="20"/>
  <c r="F2961" i="20"/>
  <c r="G2961" i="20"/>
  <c r="H2961" i="20"/>
  <c r="A2961" i="20"/>
  <c r="I2961" i="20"/>
  <c r="B2984" i="11"/>
  <c r="R2984" i="11" s="1"/>
  <c r="B2953" i="20"/>
  <c r="J2953" i="20"/>
  <c r="C2953" i="20"/>
  <c r="D2953" i="20"/>
  <c r="E2953" i="20"/>
  <c r="F2953" i="20"/>
  <c r="G2953" i="20"/>
  <c r="H2953" i="20"/>
  <c r="A2953" i="20"/>
  <c r="I2953" i="20"/>
  <c r="B2945" i="20"/>
  <c r="J2945" i="20"/>
  <c r="C2945" i="20"/>
  <c r="D2945" i="20"/>
  <c r="E2945" i="20"/>
  <c r="F2945" i="20"/>
  <c r="G2945" i="20"/>
  <c r="H2945" i="20"/>
  <c r="A2945" i="20"/>
  <c r="I2945" i="20"/>
  <c r="B2937" i="20"/>
  <c r="J2937" i="20"/>
  <c r="C2937" i="20"/>
  <c r="D2937" i="20"/>
  <c r="E2937" i="20"/>
  <c r="F2937" i="20"/>
  <c r="G2937" i="20"/>
  <c r="H2937" i="20"/>
  <c r="A2937" i="20"/>
  <c r="I2937" i="20"/>
  <c r="B2959" i="11"/>
  <c r="R2959" i="11" s="1"/>
  <c r="D2928" i="20"/>
  <c r="E2928" i="20"/>
  <c r="F2928" i="20"/>
  <c r="G2928" i="20"/>
  <c r="H2928" i="20"/>
  <c r="A2928" i="20"/>
  <c r="I2928" i="20"/>
  <c r="B2928" i="20"/>
  <c r="J2928" i="20"/>
  <c r="C2928" i="20"/>
  <c r="D2920" i="20"/>
  <c r="E2920" i="20"/>
  <c r="F2920" i="20"/>
  <c r="G2920" i="20"/>
  <c r="H2920" i="20"/>
  <c r="A2920" i="20"/>
  <c r="I2920" i="20"/>
  <c r="B2920" i="20"/>
  <c r="J2920" i="20"/>
  <c r="C2920" i="20"/>
  <c r="D2912" i="20"/>
  <c r="E2912" i="20"/>
  <c r="F2912" i="20"/>
  <c r="G2912" i="20"/>
  <c r="H2912" i="20"/>
  <c r="A2912" i="20"/>
  <c r="I2912" i="20"/>
  <c r="B2912" i="20"/>
  <c r="J2912" i="20"/>
  <c r="C2912" i="20"/>
  <c r="F2903" i="20"/>
  <c r="G2903" i="20"/>
  <c r="H2903" i="20"/>
  <c r="A2903" i="20"/>
  <c r="I2903" i="20"/>
  <c r="B2903" i="20"/>
  <c r="J2903" i="20"/>
  <c r="C2903" i="20"/>
  <c r="D2903" i="20"/>
  <c r="E2903" i="20"/>
  <c r="H2902" i="20"/>
  <c r="A2902" i="20"/>
  <c r="I2902" i="20"/>
  <c r="B2902" i="20"/>
  <c r="J2902" i="20"/>
  <c r="C2902" i="20"/>
  <c r="D2902" i="20"/>
  <c r="E2902" i="20"/>
  <c r="F2902" i="20"/>
  <c r="G2902" i="20"/>
  <c r="B2923" i="11"/>
  <c r="R2923" i="11" s="1"/>
  <c r="D2892" i="20"/>
  <c r="E2892" i="20"/>
  <c r="F2892" i="20"/>
  <c r="G2892" i="20"/>
  <c r="H2892" i="20"/>
  <c r="A2892" i="20"/>
  <c r="I2892" i="20"/>
  <c r="B2892" i="20"/>
  <c r="J2892" i="20"/>
  <c r="C2892" i="20"/>
  <c r="B2881" i="20"/>
  <c r="J2881" i="20"/>
  <c r="C2881" i="20"/>
  <c r="D2881" i="20"/>
  <c r="E2881" i="20"/>
  <c r="F2881" i="20"/>
  <c r="G2881" i="20"/>
  <c r="H2881" i="20"/>
  <c r="A2881" i="20"/>
  <c r="I2881" i="20"/>
  <c r="F2871" i="20"/>
  <c r="G2871" i="20"/>
  <c r="H2871" i="20"/>
  <c r="A2871" i="20"/>
  <c r="I2871" i="20"/>
  <c r="B2871" i="20"/>
  <c r="J2871" i="20"/>
  <c r="C2871" i="20"/>
  <c r="D2871" i="20"/>
  <c r="E2871" i="20"/>
  <c r="B2901" i="11"/>
  <c r="R2901" i="11" s="1"/>
  <c r="H2870" i="20"/>
  <c r="A2870" i="20"/>
  <c r="I2870" i="20"/>
  <c r="B2870" i="20"/>
  <c r="J2870" i="20"/>
  <c r="C2870" i="20"/>
  <c r="D2870" i="20"/>
  <c r="E2870" i="20"/>
  <c r="F2870" i="20"/>
  <c r="G2870" i="20"/>
  <c r="D2860" i="20"/>
  <c r="E2860" i="20"/>
  <c r="F2860" i="20"/>
  <c r="G2860" i="20"/>
  <c r="H2860" i="20"/>
  <c r="A2860" i="20"/>
  <c r="I2860" i="20"/>
  <c r="B2860" i="20"/>
  <c r="J2860" i="20"/>
  <c r="C2860" i="20"/>
  <c r="B2849" i="20"/>
  <c r="J2849" i="20"/>
  <c r="C2849" i="20"/>
  <c r="D2849" i="20"/>
  <c r="E2849" i="20"/>
  <c r="F2849" i="20"/>
  <c r="G2849" i="20"/>
  <c r="H2849" i="20"/>
  <c r="A2849" i="20"/>
  <c r="I2849" i="20"/>
  <c r="F2839" i="20"/>
  <c r="G2839" i="20"/>
  <c r="H2839" i="20"/>
  <c r="A2839" i="20"/>
  <c r="I2839" i="20"/>
  <c r="B2839" i="20"/>
  <c r="J2839" i="20"/>
  <c r="C2839" i="20"/>
  <c r="D2839" i="20"/>
  <c r="E2839" i="20"/>
  <c r="H2838" i="20"/>
  <c r="A2838" i="20"/>
  <c r="I2838" i="20"/>
  <c r="B2838" i="20"/>
  <c r="J2838" i="20"/>
  <c r="C2838" i="20"/>
  <c r="D2838" i="20"/>
  <c r="E2838" i="20"/>
  <c r="F2838" i="20"/>
  <c r="G2838" i="20"/>
  <c r="H2828" i="20"/>
  <c r="A2828" i="20"/>
  <c r="I2828" i="20"/>
  <c r="D2828" i="20"/>
  <c r="E2828" i="20"/>
  <c r="F2828" i="20"/>
  <c r="G2828" i="20"/>
  <c r="J2828" i="20"/>
  <c r="B2828" i="20"/>
  <c r="C2828" i="20"/>
  <c r="F2817" i="20"/>
  <c r="G2817" i="20"/>
  <c r="B2817" i="20"/>
  <c r="J2817" i="20"/>
  <c r="C2817" i="20"/>
  <c r="D2817" i="20"/>
  <c r="E2817" i="20"/>
  <c r="H2817" i="20"/>
  <c r="I2817" i="20"/>
  <c r="A2817" i="20"/>
  <c r="A2807" i="20"/>
  <c r="I2807" i="20"/>
  <c r="B2807" i="20"/>
  <c r="J2807" i="20"/>
  <c r="C2807" i="20"/>
  <c r="E2807" i="20"/>
  <c r="F2807" i="20"/>
  <c r="G2807" i="20"/>
  <c r="D2807" i="20"/>
  <c r="H2807" i="20"/>
  <c r="C2806" i="20"/>
  <c r="D2806" i="20"/>
  <c r="E2806" i="20"/>
  <c r="G2806" i="20"/>
  <c r="H2806" i="20"/>
  <c r="A2806" i="20"/>
  <c r="I2806" i="20"/>
  <c r="B2806" i="20"/>
  <c r="F2806" i="20"/>
  <c r="J2806" i="20"/>
  <c r="G2796" i="20"/>
  <c r="H2796" i="20"/>
  <c r="A2796" i="20"/>
  <c r="I2796" i="20"/>
  <c r="C2796" i="20"/>
  <c r="D2796" i="20"/>
  <c r="E2796" i="20"/>
  <c r="B2796" i="20"/>
  <c r="F2796" i="20"/>
  <c r="J2796" i="20"/>
  <c r="E2785" i="20"/>
  <c r="F2785" i="20"/>
  <c r="G2785" i="20"/>
  <c r="A2785" i="20"/>
  <c r="I2785" i="20"/>
  <c r="B2785" i="20"/>
  <c r="J2785" i="20"/>
  <c r="C2785" i="20"/>
  <c r="H2785" i="20"/>
  <c r="D2785" i="20"/>
  <c r="A2775" i="20"/>
  <c r="I2775" i="20"/>
  <c r="B2775" i="20"/>
  <c r="J2775" i="20"/>
  <c r="C2775" i="20"/>
  <c r="E2775" i="20"/>
  <c r="F2775" i="20"/>
  <c r="G2775" i="20"/>
  <c r="D2775" i="20"/>
  <c r="H2775" i="20"/>
  <c r="C2774" i="20"/>
  <c r="D2774" i="20"/>
  <c r="E2774" i="20"/>
  <c r="G2774" i="20"/>
  <c r="H2774" i="20"/>
  <c r="A2774" i="20"/>
  <c r="I2774" i="20"/>
  <c r="B2774" i="20"/>
  <c r="F2774" i="20"/>
  <c r="J2774" i="20"/>
  <c r="G2764" i="20"/>
  <c r="H2764" i="20"/>
  <c r="A2764" i="20"/>
  <c r="I2764" i="20"/>
  <c r="C2764" i="20"/>
  <c r="D2764" i="20"/>
  <c r="E2764" i="20"/>
  <c r="B2764" i="20"/>
  <c r="F2764" i="20"/>
  <c r="J2764" i="20"/>
  <c r="E2753" i="20"/>
  <c r="F2753" i="20"/>
  <c r="G2753" i="20"/>
  <c r="A2753" i="20"/>
  <c r="I2753" i="20"/>
  <c r="B2753" i="20"/>
  <c r="J2753" i="20"/>
  <c r="C2753" i="20"/>
  <c r="H2753" i="20"/>
  <c r="D2753" i="20"/>
  <c r="A2743" i="20"/>
  <c r="I2743" i="20"/>
  <c r="B2743" i="20"/>
  <c r="J2743" i="20"/>
  <c r="C2743" i="20"/>
  <c r="D2743" i="20"/>
  <c r="E2743" i="20"/>
  <c r="F2743" i="20"/>
  <c r="G2743" i="20"/>
  <c r="H2743" i="20"/>
  <c r="C2742" i="20"/>
  <c r="D2742" i="20"/>
  <c r="E2742" i="20"/>
  <c r="F2742" i="20"/>
  <c r="G2742" i="20"/>
  <c r="H2742" i="20"/>
  <c r="A2742" i="20"/>
  <c r="I2742" i="20"/>
  <c r="B2742" i="20"/>
  <c r="J2742" i="20"/>
  <c r="G2732" i="20"/>
  <c r="H2732" i="20"/>
  <c r="A2732" i="20"/>
  <c r="I2732" i="20"/>
  <c r="B2732" i="20"/>
  <c r="J2732" i="20"/>
  <c r="C2732" i="20"/>
  <c r="D2732" i="20"/>
  <c r="E2732" i="20"/>
  <c r="F2732" i="20"/>
  <c r="E2721" i="20"/>
  <c r="F2721" i="20"/>
  <c r="G2721" i="20"/>
  <c r="H2721" i="20"/>
  <c r="A2721" i="20"/>
  <c r="I2721" i="20"/>
  <c r="B2721" i="20"/>
  <c r="J2721" i="20"/>
  <c r="C2721" i="20"/>
  <c r="D2721" i="20"/>
  <c r="A2711" i="20"/>
  <c r="I2711" i="20"/>
  <c r="B2711" i="20"/>
  <c r="J2711" i="20"/>
  <c r="C2711" i="20"/>
  <c r="D2711" i="20"/>
  <c r="E2711" i="20"/>
  <c r="F2711" i="20"/>
  <c r="G2711" i="20"/>
  <c r="H2711" i="20"/>
  <c r="C2710" i="20"/>
  <c r="D2710" i="20"/>
  <c r="E2710" i="20"/>
  <c r="F2710" i="20"/>
  <c r="G2710" i="20"/>
  <c r="H2710" i="20"/>
  <c r="A2710" i="20"/>
  <c r="I2710" i="20"/>
  <c r="B2710" i="20"/>
  <c r="J2710" i="20"/>
  <c r="G2700" i="20"/>
  <c r="H2700" i="20"/>
  <c r="A2700" i="20"/>
  <c r="I2700" i="20"/>
  <c r="B2700" i="20"/>
  <c r="J2700" i="20"/>
  <c r="C2700" i="20"/>
  <c r="D2700" i="20"/>
  <c r="E2700" i="20"/>
  <c r="F2700" i="20"/>
  <c r="E2689" i="20"/>
  <c r="F2689" i="20"/>
  <c r="G2689" i="20"/>
  <c r="H2689" i="20"/>
  <c r="A2689" i="20"/>
  <c r="I2689" i="20"/>
  <c r="B2689" i="20"/>
  <c r="J2689" i="20"/>
  <c r="C2689" i="20"/>
  <c r="D2689" i="20"/>
  <c r="A2679" i="20"/>
  <c r="I2679" i="20"/>
  <c r="B2679" i="20"/>
  <c r="J2679" i="20"/>
  <c r="C2679" i="20"/>
  <c r="D2679" i="20"/>
  <c r="E2679" i="20"/>
  <c r="F2679" i="20"/>
  <c r="G2679" i="20"/>
  <c r="H2679" i="20"/>
  <c r="C2678" i="20"/>
  <c r="D2678" i="20"/>
  <c r="E2678" i="20"/>
  <c r="F2678" i="20"/>
  <c r="G2678" i="20"/>
  <c r="H2678" i="20"/>
  <c r="A2678" i="20"/>
  <c r="I2678" i="20"/>
  <c r="B2678" i="20"/>
  <c r="J2678" i="20"/>
  <c r="G2668" i="20"/>
  <c r="H2668" i="20"/>
  <c r="A2668" i="20"/>
  <c r="I2668" i="20"/>
  <c r="B2668" i="20"/>
  <c r="J2668" i="20"/>
  <c r="C2668" i="20"/>
  <c r="D2668" i="20"/>
  <c r="E2668" i="20"/>
  <c r="F2668" i="20"/>
  <c r="E2657" i="20"/>
  <c r="F2657" i="20"/>
  <c r="G2657" i="20"/>
  <c r="H2657" i="20"/>
  <c r="A2657" i="20"/>
  <c r="I2657" i="20"/>
  <c r="B2657" i="20"/>
  <c r="J2657" i="20"/>
  <c r="C2657" i="20"/>
  <c r="D2657" i="20"/>
  <c r="A2647" i="20"/>
  <c r="I2647" i="20"/>
  <c r="B2647" i="20"/>
  <c r="J2647" i="20"/>
  <c r="C2647" i="20"/>
  <c r="D2647" i="20"/>
  <c r="E2647" i="20"/>
  <c r="F2647" i="20"/>
  <c r="G2647" i="20"/>
  <c r="H2647" i="20"/>
  <c r="B2677" i="11"/>
  <c r="R2677" i="11" s="1"/>
  <c r="C2646" i="20"/>
  <c r="D2646" i="20"/>
  <c r="E2646" i="20"/>
  <c r="F2646" i="20"/>
  <c r="G2646" i="20"/>
  <c r="H2646" i="20"/>
  <c r="A2646" i="20"/>
  <c r="I2646" i="20"/>
  <c r="B2646" i="20"/>
  <c r="J2646" i="20"/>
  <c r="G2636" i="20"/>
  <c r="H2636" i="20"/>
  <c r="A2636" i="20"/>
  <c r="I2636" i="20"/>
  <c r="B2636" i="20"/>
  <c r="J2636" i="20"/>
  <c r="C2636" i="20"/>
  <c r="D2636" i="20"/>
  <c r="E2636" i="20"/>
  <c r="F2636" i="20"/>
  <c r="E2625" i="20"/>
  <c r="F2625" i="20"/>
  <c r="G2625" i="20"/>
  <c r="H2625" i="20"/>
  <c r="A2625" i="20"/>
  <c r="I2625" i="20"/>
  <c r="B2625" i="20"/>
  <c r="J2625" i="20"/>
  <c r="C2625" i="20"/>
  <c r="D2625" i="20"/>
  <c r="A2615" i="20"/>
  <c r="I2615" i="20"/>
  <c r="B2615" i="20"/>
  <c r="J2615" i="20"/>
  <c r="C2615" i="20"/>
  <c r="D2615" i="20"/>
  <c r="E2615" i="20"/>
  <c r="F2615" i="20"/>
  <c r="G2615" i="20"/>
  <c r="H2615" i="20"/>
  <c r="C2614" i="20"/>
  <c r="D2614" i="20"/>
  <c r="E2614" i="20"/>
  <c r="F2614" i="20"/>
  <c r="G2614" i="20"/>
  <c r="H2614" i="20"/>
  <c r="A2614" i="20"/>
  <c r="I2614" i="20"/>
  <c r="B2614" i="20"/>
  <c r="J2614" i="20"/>
  <c r="G2604" i="20"/>
  <c r="H2604" i="20"/>
  <c r="A2604" i="20"/>
  <c r="I2604" i="20"/>
  <c r="B2604" i="20"/>
  <c r="J2604" i="20"/>
  <c r="C2604" i="20"/>
  <c r="D2604" i="20"/>
  <c r="E2604" i="20"/>
  <c r="F2604" i="20"/>
  <c r="B2626" i="11"/>
  <c r="R2626" i="11" s="1"/>
  <c r="D2595" i="20"/>
  <c r="E2595" i="20"/>
  <c r="F2595" i="20"/>
  <c r="G2595" i="20"/>
  <c r="H2595" i="20"/>
  <c r="A2595" i="20"/>
  <c r="I2595" i="20"/>
  <c r="B2595" i="20"/>
  <c r="C2595" i="20"/>
  <c r="J2595" i="20"/>
  <c r="H2585" i="20"/>
  <c r="A2585" i="20"/>
  <c r="I2585" i="20"/>
  <c r="B2585" i="20"/>
  <c r="J2585" i="20"/>
  <c r="C2585" i="20"/>
  <c r="D2585" i="20"/>
  <c r="E2585" i="20"/>
  <c r="F2585" i="20"/>
  <c r="G2585" i="20"/>
  <c r="D2575" i="20"/>
  <c r="E2575" i="20"/>
  <c r="F2575" i="20"/>
  <c r="G2575" i="20"/>
  <c r="H2575" i="20"/>
  <c r="A2575" i="20"/>
  <c r="I2575" i="20"/>
  <c r="B2575" i="20"/>
  <c r="C2575" i="20"/>
  <c r="J2575" i="20"/>
  <c r="F2574" i="20"/>
  <c r="G2574" i="20"/>
  <c r="H2574" i="20"/>
  <c r="A2574" i="20"/>
  <c r="I2574" i="20"/>
  <c r="B2574" i="20"/>
  <c r="J2574" i="20"/>
  <c r="C2574" i="20"/>
  <c r="D2574" i="20"/>
  <c r="E2574" i="20"/>
  <c r="B2564" i="20"/>
  <c r="J2564" i="20"/>
  <c r="C2564" i="20"/>
  <c r="D2564" i="20"/>
  <c r="E2564" i="20"/>
  <c r="F2564" i="20"/>
  <c r="G2564" i="20"/>
  <c r="A2564" i="20"/>
  <c r="H2564" i="20"/>
  <c r="I2564" i="20"/>
  <c r="H2553" i="20"/>
  <c r="A2553" i="20"/>
  <c r="I2553" i="20"/>
  <c r="B2553" i="20"/>
  <c r="J2553" i="20"/>
  <c r="C2553" i="20"/>
  <c r="D2553" i="20"/>
  <c r="E2553" i="20"/>
  <c r="F2553" i="20"/>
  <c r="G2553" i="20"/>
  <c r="B2574" i="11"/>
  <c r="R2574" i="11" s="1"/>
  <c r="D2543" i="20"/>
  <c r="E2543" i="20"/>
  <c r="F2543" i="20"/>
  <c r="G2543" i="20"/>
  <c r="H2543" i="20"/>
  <c r="A2543" i="20"/>
  <c r="I2543" i="20"/>
  <c r="B2543" i="20"/>
  <c r="C2543" i="20"/>
  <c r="J2543" i="20"/>
  <c r="F2542" i="20"/>
  <c r="G2542" i="20"/>
  <c r="H2542" i="20"/>
  <c r="A2542" i="20"/>
  <c r="I2542" i="20"/>
  <c r="B2542" i="20"/>
  <c r="J2542" i="20"/>
  <c r="C2542" i="20"/>
  <c r="D2542" i="20"/>
  <c r="E2542" i="20"/>
  <c r="H2533" i="20"/>
  <c r="A2533" i="20"/>
  <c r="I2533" i="20"/>
  <c r="B2533" i="20"/>
  <c r="J2533" i="20"/>
  <c r="C2533" i="20"/>
  <c r="D2533" i="20"/>
  <c r="E2533" i="20"/>
  <c r="F2533" i="20"/>
  <c r="G2533" i="20"/>
  <c r="D2523" i="20"/>
  <c r="E2523" i="20"/>
  <c r="F2523" i="20"/>
  <c r="G2523" i="20"/>
  <c r="H2523" i="20"/>
  <c r="A2523" i="20"/>
  <c r="I2523" i="20"/>
  <c r="B2523" i="20"/>
  <c r="J2523" i="20"/>
  <c r="C2523" i="20"/>
  <c r="F2522" i="20"/>
  <c r="G2522" i="20"/>
  <c r="H2522" i="20"/>
  <c r="A2522" i="20"/>
  <c r="I2522" i="20"/>
  <c r="B2522" i="20"/>
  <c r="J2522" i="20"/>
  <c r="C2522" i="20"/>
  <c r="D2522" i="20"/>
  <c r="E2522" i="20"/>
  <c r="D2515" i="20"/>
  <c r="E2515" i="20"/>
  <c r="F2515" i="20"/>
  <c r="G2515" i="20"/>
  <c r="H2515" i="20"/>
  <c r="A2515" i="20"/>
  <c r="I2515" i="20"/>
  <c r="B2515" i="20"/>
  <c r="J2515" i="20"/>
  <c r="C2515" i="20"/>
  <c r="F2514" i="20"/>
  <c r="G2514" i="20"/>
  <c r="H2514" i="20"/>
  <c r="A2514" i="20"/>
  <c r="I2514" i="20"/>
  <c r="B2514" i="20"/>
  <c r="J2514" i="20"/>
  <c r="C2514" i="20"/>
  <c r="D2514" i="20"/>
  <c r="E2514" i="20"/>
  <c r="B2538" i="11"/>
  <c r="R2538" i="11" s="1"/>
  <c r="D2507" i="20"/>
  <c r="E2507" i="20"/>
  <c r="F2507" i="20"/>
  <c r="G2507" i="20"/>
  <c r="H2507" i="20"/>
  <c r="A2507" i="20"/>
  <c r="I2507" i="20"/>
  <c r="B2507" i="20"/>
  <c r="J2507" i="20"/>
  <c r="C2507" i="20"/>
  <c r="F2506" i="20"/>
  <c r="G2506" i="20"/>
  <c r="H2506" i="20"/>
  <c r="A2506" i="20"/>
  <c r="I2506" i="20"/>
  <c r="B2506" i="20"/>
  <c r="J2506" i="20"/>
  <c r="C2506" i="20"/>
  <c r="D2506" i="20"/>
  <c r="E2506" i="20"/>
  <c r="B2496" i="20"/>
  <c r="J2496" i="20"/>
  <c r="C2496" i="20"/>
  <c r="D2496" i="20"/>
  <c r="E2496" i="20"/>
  <c r="F2496" i="20"/>
  <c r="G2496" i="20"/>
  <c r="H2496" i="20"/>
  <c r="A2496" i="20"/>
  <c r="I2496" i="20"/>
  <c r="B2488" i="20"/>
  <c r="J2488" i="20"/>
  <c r="C2488" i="20"/>
  <c r="D2488" i="20"/>
  <c r="E2488" i="20"/>
  <c r="F2488" i="20"/>
  <c r="G2488" i="20"/>
  <c r="H2488" i="20"/>
  <c r="A2488" i="20"/>
  <c r="I2488" i="20"/>
  <c r="B2508" i="11"/>
  <c r="R2508" i="11" s="1"/>
  <c r="H2477" i="20"/>
  <c r="A2477" i="20"/>
  <c r="I2477" i="20"/>
  <c r="B2477" i="20"/>
  <c r="J2477" i="20"/>
  <c r="C2477" i="20"/>
  <c r="D2477" i="20"/>
  <c r="E2477" i="20"/>
  <c r="F2477" i="20"/>
  <c r="G2477" i="20"/>
  <c r="D2467" i="20"/>
  <c r="E2467" i="20"/>
  <c r="F2467" i="20"/>
  <c r="G2467" i="20"/>
  <c r="H2467" i="20"/>
  <c r="A2467" i="20"/>
  <c r="I2467" i="20"/>
  <c r="B2467" i="20"/>
  <c r="J2467" i="20"/>
  <c r="C2467" i="20"/>
  <c r="F2466" i="20"/>
  <c r="G2466" i="20"/>
  <c r="H2466" i="20"/>
  <c r="A2466" i="20"/>
  <c r="I2466" i="20"/>
  <c r="B2466" i="20"/>
  <c r="J2466" i="20"/>
  <c r="C2466" i="20"/>
  <c r="D2466" i="20"/>
  <c r="E2466" i="20"/>
  <c r="D2459" i="20"/>
  <c r="E2459" i="20"/>
  <c r="F2459" i="20"/>
  <c r="G2459" i="20"/>
  <c r="H2459" i="20"/>
  <c r="A2459" i="20"/>
  <c r="I2459" i="20"/>
  <c r="B2459" i="20"/>
  <c r="J2459" i="20"/>
  <c r="C2459" i="20"/>
  <c r="F2458" i="20"/>
  <c r="G2458" i="20"/>
  <c r="H2458" i="20"/>
  <c r="A2458" i="20"/>
  <c r="I2458" i="20"/>
  <c r="B2458" i="20"/>
  <c r="J2458" i="20"/>
  <c r="C2458" i="20"/>
  <c r="D2458" i="20"/>
  <c r="E2458" i="20"/>
  <c r="B2479" i="11"/>
  <c r="R2479" i="11" s="1"/>
  <c r="B2448" i="20"/>
  <c r="J2448" i="20"/>
  <c r="C2448" i="20"/>
  <c r="D2448" i="20"/>
  <c r="E2448" i="20"/>
  <c r="F2448" i="20"/>
  <c r="G2448" i="20"/>
  <c r="H2448" i="20"/>
  <c r="I2448" i="20"/>
  <c r="A2448" i="20"/>
  <c r="B2440" i="20"/>
  <c r="J2440" i="20"/>
  <c r="C2440" i="20"/>
  <c r="D2440" i="20"/>
  <c r="E2440" i="20"/>
  <c r="F2440" i="20"/>
  <c r="G2440" i="20"/>
  <c r="H2440" i="20"/>
  <c r="A2440" i="20"/>
  <c r="I2440" i="20"/>
  <c r="B2462" i="11"/>
  <c r="R2462" i="11" s="1"/>
  <c r="D2431" i="20"/>
  <c r="E2431" i="20"/>
  <c r="F2431" i="20"/>
  <c r="G2431" i="20"/>
  <c r="H2431" i="20"/>
  <c r="A2431" i="20"/>
  <c r="I2431" i="20"/>
  <c r="B2431" i="20"/>
  <c r="J2431" i="20"/>
  <c r="C2431" i="20"/>
  <c r="D2423" i="20"/>
  <c r="E2423" i="20"/>
  <c r="F2423" i="20"/>
  <c r="G2423" i="20"/>
  <c r="H2423" i="20"/>
  <c r="A2423" i="20"/>
  <c r="I2423" i="20"/>
  <c r="B2423" i="20"/>
  <c r="J2423" i="20"/>
  <c r="C2423" i="20"/>
  <c r="F2422" i="20"/>
  <c r="G2422" i="20"/>
  <c r="H2422" i="20"/>
  <c r="A2422" i="20"/>
  <c r="I2422" i="20"/>
  <c r="B2422" i="20"/>
  <c r="J2422" i="20"/>
  <c r="C2422" i="20"/>
  <c r="D2422" i="20"/>
  <c r="E2422" i="20"/>
  <c r="B2412" i="20"/>
  <c r="J2412" i="20"/>
  <c r="C2412" i="20"/>
  <c r="D2412" i="20"/>
  <c r="E2412" i="20"/>
  <c r="F2412" i="20"/>
  <c r="G2412" i="20"/>
  <c r="H2412" i="20"/>
  <c r="A2412" i="20"/>
  <c r="I2412" i="20"/>
  <c r="B2432" i="11"/>
  <c r="R2432" i="11" s="1"/>
  <c r="H2401" i="20"/>
  <c r="A2401" i="20"/>
  <c r="I2401" i="20"/>
  <c r="B2401" i="20"/>
  <c r="J2401" i="20"/>
  <c r="C2401" i="20"/>
  <c r="D2401" i="20"/>
  <c r="E2401" i="20"/>
  <c r="F2401" i="20"/>
  <c r="G2401" i="20"/>
  <c r="D2393" i="20"/>
  <c r="E2393" i="20"/>
  <c r="F2393" i="20"/>
  <c r="H2393" i="20"/>
  <c r="B2393" i="20"/>
  <c r="C2393" i="20"/>
  <c r="G2393" i="20"/>
  <c r="I2393" i="20"/>
  <c r="J2393" i="20"/>
  <c r="A2393" i="20"/>
  <c r="B2406" i="11"/>
  <c r="R2406" i="11" s="1"/>
  <c r="G2375" i="20"/>
  <c r="H2375" i="20"/>
  <c r="A2375" i="20"/>
  <c r="I2375" i="20"/>
  <c r="B2375" i="20"/>
  <c r="J2375" i="20"/>
  <c r="C2375" i="20"/>
  <c r="D2375" i="20"/>
  <c r="E2375" i="20"/>
  <c r="F2375" i="20"/>
  <c r="A2374" i="20"/>
  <c r="I2374" i="20"/>
  <c r="B2374" i="20"/>
  <c r="J2374" i="20"/>
  <c r="C2374" i="20"/>
  <c r="D2374" i="20"/>
  <c r="E2374" i="20"/>
  <c r="F2374" i="20"/>
  <c r="G2374" i="20"/>
  <c r="H2374" i="20"/>
  <c r="C2365" i="20"/>
  <c r="D2365" i="20"/>
  <c r="E2365" i="20"/>
  <c r="F2365" i="20"/>
  <c r="G2365" i="20"/>
  <c r="H2365" i="20"/>
  <c r="A2365" i="20"/>
  <c r="B2365" i="20"/>
  <c r="I2365" i="20"/>
  <c r="J2365" i="20"/>
  <c r="E2356" i="20"/>
  <c r="F2356" i="20"/>
  <c r="G2356" i="20"/>
  <c r="H2356" i="20"/>
  <c r="A2356" i="20"/>
  <c r="I2356" i="20"/>
  <c r="B2356" i="20"/>
  <c r="J2356" i="20"/>
  <c r="C2356" i="20"/>
  <c r="D2356" i="20"/>
  <c r="B2376" i="11"/>
  <c r="R2376" i="11" s="1"/>
  <c r="C2345" i="20"/>
  <c r="D2345" i="20"/>
  <c r="E2345" i="20"/>
  <c r="F2345" i="20"/>
  <c r="G2345" i="20"/>
  <c r="H2345" i="20"/>
  <c r="A2345" i="20"/>
  <c r="B2345" i="20"/>
  <c r="I2345" i="20"/>
  <c r="J2345" i="20"/>
  <c r="G2327" i="20"/>
  <c r="H2327" i="20"/>
  <c r="A2327" i="20"/>
  <c r="I2327" i="20"/>
  <c r="B2327" i="20"/>
  <c r="J2327" i="20"/>
  <c r="C2327" i="20"/>
  <c r="D2327" i="20"/>
  <c r="E2327" i="20"/>
  <c r="F2327" i="20"/>
  <c r="A2326" i="20"/>
  <c r="I2326" i="20"/>
  <c r="B2326" i="20"/>
  <c r="J2326" i="20"/>
  <c r="C2326" i="20"/>
  <c r="D2326" i="20"/>
  <c r="E2326" i="20"/>
  <c r="F2326" i="20"/>
  <c r="G2326" i="20"/>
  <c r="H2326" i="20"/>
  <c r="G2317" i="20"/>
  <c r="A2317" i="20"/>
  <c r="B2338" i="11"/>
  <c r="R2338" i="11" s="1"/>
  <c r="G2307" i="20"/>
  <c r="H2307" i="20"/>
  <c r="A2307" i="20"/>
  <c r="I2307" i="20"/>
  <c r="B2307" i="20"/>
  <c r="J2307" i="20"/>
  <c r="C2307" i="20"/>
  <c r="D2307" i="20"/>
  <c r="E2307" i="20"/>
  <c r="F2307" i="20"/>
  <c r="A2306" i="20"/>
  <c r="I2306" i="20"/>
  <c r="B2306" i="20"/>
  <c r="J2306" i="20"/>
  <c r="C2306" i="20"/>
  <c r="D2306" i="20"/>
  <c r="E2306" i="20"/>
  <c r="F2306" i="20"/>
  <c r="G2306" i="20"/>
  <c r="H2306" i="20"/>
  <c r="C2297" i="20"/>
  <c r="D2297" i="20"/>
  <c r="E2297" i="20"/>
  <c r="F2297" i="20"/>
  <c r="G2297" i="20"/>
  <c r="H2297" i="20"/>
  <c r="A2297" i="20"/>
  <c r="B2297" i="20"/>
  <c r="I2297" i="20"/>
  <c r="J2297" i="20"/>
  <c r="G2287" i="20"/>
  <c r="H2287" i="20"/>
  <c r="A2287" i="20"/>
  <c r="I2287" i="20"/>
  <c r="B2287" i="20"/>
  <c r="J2287" i="20"/>
  <c r="C2287" i="20"/>
  <c r="D2287" i="20"/>
  <c r="E2287" i="20"/>
  <c r="F2287" i="20"/>
  <c r="A2286" i="20"/>
  <c r="I2286" i="20"/>
  <c r="B2286" i="20"/>
  <c r="J2286" i="20"/>
  <c r="C2286" i="20"/>
  <c r="D2286" i="20"/>
  <c r="E2286" i="20"/>
  <c r="F2286" i="20"/>
  <c r="G2286" i="20"/>
  <c r="H2286" i="20"/>
  <c r="E2276" i="20"/>
  <c r="F2276" i="20"/>
  <c r="G2276" i="20"/>
  <c r="H2276" i="20"/>
  <c r="A2276" i="20"/>
  <c r="I2276" i="20"/>
  <c r="B2276" i="20"/>
  <c r="J2276" i="20"/>
  <c r="C2276" i="20"/>
  <c r="D2276" i="20"/>
  <c r="C2265" i="20"/>
  <c r="D2265" i="20"/>
  <c r="E2265" i="20"/>
  <c r="F2265" i="20"/>
  <c r="G2265" i="20"/>
  <c r="H2265" i="20"/>
  <c r="A2265" i="20"/>
  <c r="B2265" i="20"/>
  <c r="I2265" i="20"/>
  <c r="J2265" i="20"/>
  <c r="B2286" i="11"/>
  <c r="R2286" i="11" s="1"/>
  <c r="G2255" i="20"/>
  <c r="H2255" i="20"/>
  <c r="A2255" i="20"/>
  <c r="I2255" i="20"/>
  <c r="B2255" i="20"/>
  <c r="J2255" i="20"/>
  <c r="C2255" i="20"/>
  <c r="D2255" i="20"/>
  <c r="E2255" i="20"/>
  <c r="F2255" i="20"/>
  <c r="A2254" i="20"/>
  <c r="I2254" i="20"/>
  <c r="B2254" i="20"/>
  <c r="J2254" i="20"/>
  <c r="C2254" i="20"/>
  <c r="D2254" i="20"/>
  <c r="E2254" i="20"/>
  <c r="F2254" i="20"/>
  <c r="G2254" i="20"/>
  <c r="H2254" i="20"/>
  <c r="E2244" i="20"/>
  <c r="F2244" i="20"/>
  <c r="G2244" i="20"/>
  <c r="H2244" i="20"/>
  <c r="A2244" i="20"/>
  <c r="I2244" i="20"/>
  <c r="B2244" i="20"/>
  <c r="J2244" i="20"/>
  <c r="C2244" i="20"/>
  <c r="D2244" i="20"/>
  <c r="C2233" i="20"/>
  <c r="D2233" i="20"/>
  <c r="E2233" i="20"/>
  <c r="F2233" i="20"/>
  <c r="G2233" i="20"/>
  <c r="H2233" i="20"/>
  <c r="A2233" i="20"/>
  <c r="B2233" i="20"/>
  <c r="I2233" i="20"/>
  <c r="J2233" i="20"/>
  <c r="G2223" i="20"/>
  <c r="H2223" i="20"/>
  <c r="A2223" i="20"/>
  <c r="I2223" i="20"/>
  <c r="B2223" i="20"/>
  <c r="J2223" i="20"/>
  <c r="C2223" i="20"/>
  <c r="D2223" i="20"/>
  <c r="E2223" i="20"/>
  <c r="F2223" i="20"/>
  <c r="A2222" i="20"/>
  <c r="I2222" i="20"/>
  <c r="B2222" i="20"/>
  <c r="J2222" i="20"/>
  <c r="C2222" i="20"/>
  <c r="D2222" i="20"/>
  <c r="E2222" i="20"/>
  <c r="F2222" i="20"/>
  <c r="G2222" i="20"/>
  <c r="H2222" i="20"/>
  <c r="E2212" i="20"/>
  <c r="F2212" i="20"/>
  <c r="G2212" i="20"/>
  <c r="H2212" i="20"/>
  <c r="A2212" i="20"/>
  <c r="I2212" i="20"/>
  <c r="B2212" i="20"/>
  <c r="J2212" i="20"/>
  <c r="C2212" i="20"/>
  <c r="D2212" i="20"/>
  <c r="C2201" i="20"/>
  <c r="D2201" i="20"/>
  <c r="E2201" i="20"/>
  <c r="F2201" i="20"/>
  <c r="G2201" i="20"/>
  <c r="H2201" i="20"/>
  <c r="A2201" i="20"/>
  <c r="B2201" i="20"/>
  <c r="I2201" i="20"/>
  <c r="J2201" i="20"/>
  <c r="B2222" i="11"/>
  <c r="R2222" i="11" s="1"/>
  <c r="G2191" i="20"/>
  <c r="H2191" i="20"/>
  <c r="A2191" i="20"/>
  <c r="I2191" i="20"/>
  <c r="B2191" i="20"/>
  <c r="J2191" i="20"/>
  <c r="C2191" i="20"/>
  <c r="D2191" i="20"/>
  <c r="E2191" i="20"/>
  <c r="F2191" i="20"/>
  <c r="A2190" i="20"/>
  <c r="I2190" i="20"/>
  <c r="B2190" i="20"/>
  <c r="J2190" i="20"/>
  <c r="C2190" i="20"/>
  <c r="D2190" i="20"/>
  <c r="E2190" i="20"/>
  <c r="F2190" i="20"/>
  <c r="G2190" i="20"/>
  <c r="H2190" i="20"/>
  <c r="C2181" i="20"/>
  <c r="D2181" i="20"/>
  <c r="E2181" i="20"/>
  <c r="F2181" i="20"/>
  <c r="G2181" i="20"/>
  <c r="H2181" i="20"/>
  <c r="A2181" i="20"/>
  <c r="B2181" i="20"/>
  <c r="I2181" i="20"/>
  <c r="J2181" i="20"/>
  <c r="G2171" i="20"/>
  <c r="H2171" i="20"/>
  <c r="A2171" i="20"/>
  <c r="I2171" i="20"/>
  <c r="B2171" i="20"/>
  <c r="J2171" i="20"/>
  <c r="C2171" i="20"/>
  <c r="D2171" i="20"/>
  <c r="E2171" i="20"/>
  <c r="F2171" i="20"/>
  <c r="C2170" i="20"/>
  <c r="B2170" i="20"/>
  <c r="I2170" i="20"/>
  <c r="J2170" i="20"/>
  <c r="A2170" i="20"/>
  <c r="D2170" i="20"/>
  <c r="E2170" i="20"/>
  <c r="F2170" i="20"/>
  <c r="G2170" i="20"/>
  <c r="H2170" i="20"/>
  <c r="G2160" i="20"/>
  <c r="A2160" i="20"/>
  <c r="I2160" i="20"/>
  <c r="B2160" i="20"/>
  <c r="J2160" i="20"/>
  <c r="C2160" i="20"/>
  <c r="D2160" i="20"/>
  <c r="F2160" i="20"/>
  <c r="E2160" i="20"/>
  <c r="H2160" i="20"/>
  <c r="B2180" i="11"/>
  <c r="R2180" i="11" s="1"/>
  <c r="E2149" i="20"/>
  <c r="G2149" i="20"/>
  <c r="H2149" i="20"/>
  <c r="A2149" i="20"/>
  <c r="I2149" i="20"/>
  <c r="B2149" i="20"/>
  <c r="J2149" i="20"/>
  <c r="D2149" i="20"/>
  <c r="C2149" i="20"/>
  <c r="F2149" i="20"/>
  <c r="A2139" i="20"/>
  <c r="I2139" i="20"/>
  <c r="C2139" i="20"/>
  <c r="D2139" i="20"/>
  <c r="E2139" i="20"/>
  <c r="F2139" i="20"/>
  <c r="H2139" i="20"/>
  <c r="B2139" i="20"/>
  <c r="G2139" i="20"/>
  <c r="J2139" i="20"/>
  <c r="C2138" i="20"/>
  <c r="E2138" i="20"/>
  <c r="F2138" i="20"/>
  <c r="G2138" i="20"/>
  <c r="H2138" i="20"/>
  <c r="B2138" i="20"/>
  <c r="J2138" i="20"/>
  <c r="A2138" i="20"/>
  <c r="D2138" i="20"/>
  <c r="I2138" i="20"/>
  <c r="G2128" i="20"/>
  <c r="A2128" i="20"/>
  <c r="I2128" i="20"/>
  <c r="B2128" i="20"/>
  <c r="J2128" i="20"/>
  <c r="C2128" i="20"/>
  <c r="D2128" i="20"/>
  <c r="F2128" i="20"/>
  <c r="E2128" i="20"/>
  <c r="H2128" i="20"/>
  <c r="E2117" i="20"/>
  <c r="G2117" i="20"/>
  <c r="H2117" i="20"/>
  <c r="A2117" i="20"/>
  <c r="I2117" i="20"/>
  <c r="B2117" i="20"/>
  <c r="J2117" i="20"/>
  <c r="D2117" i="20"/>
  <c r="C2117" i="20"/>
  <c r="F2117" i="20"/>
  <c r="A2107" i="20"/>
  <c r="I2107" i="20"/>
  <c r="C2107" i="20"/>
  <c r="D2107" i="20"/>
  <c r="E2107" i="20"/>
  <c r="F2107" i="20"/>
  <c r="H2107" i="20"/>
  <c r="B2107" i="20"/>
  <c r="G2107" i="20"/>
  <c r="J2107" i="20"/>
  <c r="C2106" i="20"/>
  <c r="E2106" i="20"/>
  <c r="F2106" i="20"/>
  <c r="G2106" i="20"/>
  <c r="H2106" i="20"/>
  <c r="B2106" i="20"/>
  <c r="J2106" i="20"/>
  <c r="A2106" i="20"/>
  <c r="D2106" i="20"/>
  <c r="I2106" i="20"/>
  <c r="G2096" i="20"/>
  <c r="A2096" i="20"/>
  <c r="I2096" i="20"/>
  <c r="B2096" i="20"/>
  <c r="J2096" i="20"/>
  <c r="C2096" i="20"/>
  <c r="D2096" i="20"/>
  <c r="F2096" i="20"/>
  <c r="E2096" i="20"/>
  <c r="H2096" i="20"/>
  <c r="B2116" i="11"/>
  <c r="R2116" i="11" s="1"/>
  <c r="E2085" i="20"/>
  <c r="F2085" i="20"/>
  <c r="G2085" i="20"/>
  <c r="H2085" i="20"/>
  <c r="A2085" i="20"/>
  <c r="I2085" i="20"/>
  <c r="B2085" i="20"/>
  <c r="J2085" i="20"/>
  <c r="D2085" i="20"/>
  <c r="C2085" i="20"/>
  <c r="A2075" i="20"/>
  <c r="I2075" i="20"/>
  <c r="B2075" i="20"/>
  <c r="J2075" i="20"/>
  <c r="C2075" i="20"/>
  <c r="D2075" i="20"/>
  <c r="E2075" i="20"/>
  <c r="F2075" i="20"/>
  <c r="H2075" i="20"/>
  <c r="G2075" i="20"/>
  <c r="C2074" i="20"/>
  <c r="D2074" i="20"/>
  <c r="E2074" i="20"/>
  <c r="F2074" i="20"/>
  <c r="G2074" i="20"/>
  <c r="H2074" i="20"/>
  <c r="B2074" i="20"/>
  <c r="J2074" i="20"/>
  <c r="A2074" i="20"/>
  <c r="I2074" i="20"/>
  <c r="G2064" i="20"/>
  <c r="H2064" i="20"/>
  <c r="A2064" i="20"/>
  <c r="I2064" i="20"/>
  <c r="B2064" i="20"/>
  <c r="J2064" i="20"/>
  <c r="C2064" i="20"/>
  <c r="D2064" i="20"/>
  <c r="F2064" i="20"/>
  <c r="E2064" i="20"/>
  <c r="E2053" i="20"/>
  <c r="F2053" i="20"/>
  <c r="G2053" i="20"/>
  <c r="H2053" i="20"/>
  <c r="A2053" i="20"/>
  <c r="I2053" i="20"/>
  <c r="B2053" i="20"/>
  <c r="J2053" i="20"/>
  <c r="D2053" i="20"/>
  <c r="C2053" i="20"/>
  <c r="A2043" i="20"/>
  <c r="I2043" i="20"/>
  <c r="B2043" i="20"/>
  <c r="J2043" i="20"/>
  <c r="C2043" i="20"/>
  <c r="D2043" i="20"/>
  <c r="E2043" i="20"/>
  <c r="F2043" i="20"/>
  <c r="H2043" i="20"/>
  <c r="G2043" i="20"/>
  <c r="C2042" i="20"/>
  <c r="D2042" i="20"/>
  <c r="E2042" i="20"/>
  <c r="F2042" i="20"/>
  <c r="G2042" i="20"/>
  <c r="H2042" i="20"/>
  <c r="B2042" i="20"/>
  <c r="J2042" i="20"/>
  <c r="A2042" i="20"/>
  <c r="I2042" i="20"/>
  <c r="G2032" i="20"/>
  <c r="H2032" i="20"/>
  <c r="A2032" i="20"/>
  <c r="I2032" i="20"/>
  <c r="B2032" i="20"/>
  <c r="J2032" i="20"/>
  <c r="C2032" i="20"/>
  <c r="D2032" i="20"/>
  <c r="F2032" i="20"/>
  <c r="E2032" i="20"/>
  <c r="B2052" i="11"/>
  <c r="R2052" i="11" s="1"/>
  <c r="E2021" i="20"/>
  <c r="F2021" i="20"/>
  <c r="G2021" i="20"/>
  <c r="H2021" i="20"/>
  <c r="A2021" i="20"/>
  <c r="I2021" i="20"/>
  <c r="B2021" i="20"/>
  <c r="J2021" i="20"/>
  <c r="D2021" i="20"/>
  <c r="C2021" i="20"/>
  <c r="A2011" i="20"/>
  <c r="I2011" i="20"/>
  <c r="B2011" i="20"/>
  <c r="J2011" i="20"/>
  <c r="C2011" i="20"/>
  <c r="D2011" i="20"/>
  <c r="E2011" i="20"/>
  <c r="F2011" i="20"/>
  <c r="H2011" i="20"/>
  <c r="G2011" i="20"/>
  <c r="C2010" i="20"/>
  <c r="D2010" i="20"/>
  <c r="E2010" i="20"/>
  <c r="F2010" i="20"/>
  <c r="G2010" i="20"/>
  <c r="H2010" i="20"/>
  <c r="B2010" i="20"/>
  <c r="J2010" i="20"/>
  <c r="A2010" i="20"/>
  <c r="I2010" i="20"/>
  <c r="G2000" i="20"/>
  <c r="H2000" i="20"/>
  <c r="A2000" i="20"/>
  <c r="I2000" i="20"/>
  <c r="B2000" i="20"/>
  <c r="J2000" i="20"/>
  <c r="C2000" i="20"/>
  <c r="D2000" i="20"/>
  <c r="F2000" i="20"/>
  <c r="E2000" i="20"/>
  <c r="E1989" i="20"/>
  <c r="F1989" i="20"/>
  <c r="G1989" i="20"/>
  <c r="H1989" i="20"/>
  <c r="A1989" i="20"/>
  <c r="I1989" i="20"/>
  <c r="B1989" i="20"/>
  <c r="J1989" i="20"/>
  <c r="D1989" i="20"/>
  <c r="C1989" i="20"/>
  <c r="A1979" i="20"/>
  <c r="I1979" i="20"/>
  <c r="B1979" i="20"/>
  <c r="J1979" i="20"/>
  <c r="C1979" i="20"/>
  <c r="D1979" i="20"/>
  <c r="E1979" i="20"/>
  <c r="F1979" i="20"/>
  <c r="H1979" i="20"/>
  <c r="G1979" i="20"/>
  <c r="C1978" i="20"/>
  <c r="D1978" i="20"/>
  <c r="E1978" i="20"/>
  <c r="F1978" i="20"/>
  <c r="G1978" i="20"/>
  <c r="H1978" i="20"/>
  <c r="B1978" i="20"/>
  <c r="J1978" i="20"/>
  <c r="A1978" i="20"/>
  <c r="I1978" i="20"/>
  <c r="G1968" i="20"/>
  <c r="H1968" i="20"/>
  <c r="A1968" i="20"/>
  <c r="I1968" i="20"/>
  <c r="B1968" i="20"/>
  <c r="J1968" i="20"/>
  <c r="C1968" i="20"/>
  <c r="D1968" i="20"/>
  <c r="F1968" i="20"/>
  <c r="E1968" i="20"/>
  <c r="B1988" i="11"/>
  <c r="R1988" i="11" s="1"/>
  <c r="E1957" i="20"/>
  <c r="F1957" i="20"/>
  <c r="G1957" i="20"/>
  <c r="H1957" i="20"/>
  <c r="A1957" i="20"/>
  <c r="I1957" i="20"/>
  <c r="B1957" i="20"/>
  <c r="J1957" i="20"/>
  <c r="D1957" i="20"/>
  <c r="C1957" i="20"/>
  <c r="A1947" i="20"/>
  <c r="I1947" i="20"/>
  <c r="B1947" i="20"/>
  <c r="J1947" i="20"/>
  <c r="C1947" i="20"/>
  <c r="D1947" i="20"/>
  <c r="E1947" i="20"/>
  <c r="F1947" i="20"/>
  <c r="H1947" i="20"/>
  <c r="G1947" i="20"/>
  <c r="C1946" i="20"/>
  <c r="D1946" i="20"/>
  <c r="E1946" i="20"/>
  <c r="F1946" i="20"/>
  <c r="G1946" i="20"/>
  <c r="H1946" i="20"/>
  <c r="B1946" i="20"/>
  <c r="J1946" i="20"/>
  <c r="A1946" i="20"/>
  <c r="I1946" i="20"/>
  <c r="C1936" i="20"/>
  <c r="D1936" i="20"/>
  <c r="E1936" i="20"/>
  <c r="F1936" i="20"/>
  <c r="G1936" i="20"/>
  <c r="H1936" i="20"/>
  <c r="I1936" i="20"/>
  <c r="J1936" i="20"/>
  <c r="B1936" i="20"/>
  <c r="A1936" i="20"/>
  <c r="A1925" i="20"/>
  <c r="I1925" i="20"/>
  <c r="B1925" i="20"/>
  <c r="J1925" i="20"/>
  <c r="C1925" i="20"/>
  <c r="D1925" i="20"/>
  <c r="E1925" i="20"/>
  <c r="F1925" i="20"/>
  <c r="G1925" i="20"/>
  <c r="H1925" i="20"/>
  <c r="E1915" i="20"/>
  <c r="F1915" i="20"/>
  <c r="G1915" i="20"/>
  <c r="H1915" i="20"/>
  <c r="A1915" i="20"/>
  <c r="I1915" i="20"/>
  <c r="B1915" i="20"/>
  <c r="J1915" i="20"/>
  <c r="C1915" i="20"/>
  <c r="D1915" i="20"/>
  <c r="G1914" i="20"/>
  <c r="H1914" i="20"/>
  <c r="A1914" i="20"/>
  <c r="I1914" i="20"/>
  <c r="B1914" i="20"/>
  <c r="J1914" i="20"/>
  <c r="C1914" i="20"/>
  <c r="D1914" i="20"/>
  <c r="E1914" i="20"/>
  <c r="F1914" i="20"/>
  <c r="C1904" i="20"/>
  <c r="D1904" i="20"/>
  <c r="E1904" i="20"/>
  <c r="F1904" i="20"/>
  <c r="G1904" i="20"/>
  <c r="H1904" i="20"/>
  <c r="I1904" i="20"/>
  <c r="J1904" i="20"/>
  <c r="B1904" i="20"/>
  <c r="A1904" i="20"/>
  <c r="A1893" i="20"/>
  <c r="I1893" i="20"/>
  <c r="B1893" i="20"/>
  <c r="J1893" i="20"/>
  <c r="C1893" i="20"/>
  <c r="D1893" i="20"/>
  <c r="E1893" i="20"/>
  <c r="F1893" i="20"/>
  <c r="G1893" i="20"/>
  <c r="H1893" i="20"/>
  <c r="E1883" i="20"/>
  <c r="F1883" i="20"/>
  <c r="G1883" i="20"/>
  <c r="H1883" i="20"/>
  <c r="A1883" i="20"/>
  <c r="I1883" i="20"/>
  <c r="B1883" i="20"/>
  <c r="J1883" i="20"/>
  <c r="D1883" i="20"/>
  <c r="C1883" i="20"/>
  <c r="G1882" i="20"/>
  <c r="H1882" i="20"/>
  <c r="A1882" i="20"/>
  <c r="I1882" i="20"/>
  <c r="B1882" i="20"/>
  <c r="J1882" i="20"/>
  <c r="C1882" i="20"/>
  <c r="D1882" i="20"/>
  <c r="F1882" i="20"/>
  <c r="E1882" i="20"/>
  <c r="C1872" i="20"/>
  <c r="D1872" i="20"/>
  <c r="E1872" i="20"/>
  <c r="F1872" i="20"/>
  <c r="G1872" i="20"/>
  <c r="H1872" i="20"/>
  <c r="B1872" i="20"/>
  <c r="J1872" i="20"/>
  <c r="A1872" i="20"/>
  <c r="I1872" i="20"/>
  <c r="A1861" i="20"/>
  <c r="I1861" i="20"/>
  <c r="B1861" i="20"/>
  <c r="J1861" i="20"/>
  <c r="C1861" i="20"/>
  <c r="D1861" i="20"/>
  <c r="E1861" i="20"/>
  <c r="F1861" i="20"/>
  <c r="H1861" i="20"/>
  <c r="G1861" i="20"/>
  <c r="E1851" i="20"/>
  <c r="F1851" i="20"/>
  <c r="G1851" i="20"/>
  <c r="H1851" i="20"/>
  <c r="A1851" i="20"/>
  <c r="I1851" i="20"/>
  <c r="B1851" i="20"/>
  <c r="J1851" i="20"/>
  <c r="D1851" i="20"/>
  <c r="C1851" i="20"/>
  <c r="E1843" i="20"/>
  <c r="F1843" i="20"/>
  <c r="G1843" i="20"/>
  <c r="H1843" i="20"/>
  <c r="A1843" i="20"/>
  <c r="I1843" i="20"/>
  <c r="B1843" i="20"/>
  <c r="J1843" i="20"/>
  <c r="D1843" i="20"/>
  <c r="C1843" i="20"/>
  <c r="E1835" i="20"/>
  <c r="F1835" i="20"/>
  <c r="G1835" i="20"/>
  <c r="H1835" i="20"/>
  <c r="A1835" i="20"/>
  <c r="I1835" i="20"/>
  <c r="B1835" i="20"/>
  <c r="J1835" i="20"/>
  <c r="D1835" i="20"/>
  <c r="C1835" i="20"/>
  <c r="E1827" i="20"/>
  <c r="F1827" i="20"/>
  <c r="G1827" i="20"/>
  <c r="H1827" i="20"/>
  <c r="A1827" i="20"/>
  <c r="I1827" i="20"/>
  <c r="B1827" i="20"/>
  <c r="J1827" i="20"/>
  <c r="D1827" i="20"/>
  <c r="C1827" i="20"/>
  <c r="E1819" i="20"/>
  <c r="F1819" i="20"/>
  <c r="G1819" i="20"/>
  <c r="H1819" i="20"/>
  <c r="A1819" i="20"/>
  <c r="I1819" i="20"/>
  <c r="B1819" i="20"/>
  <c r="J1819" i="20"/>
  <c r="D1819" i="20"/>
  <c r="C1819" i="20"/>
  <c r="B1842" i="11"/>
  <c r="R1842" i="11" s="1"/>
  <c r="E1811" i="20"/>
  <c r="F1811" i="20"/>
  <c r="G1811" i="20"/>
  <c r="H1811" i="20"/>
  <c r="A1811" i="20"/>
  <c r="I1811" i="20"/>
  <c r="B1811" i="20"/>
  <c r="J1811" i="20"/>
  <c r="D1811" i="20"/>
  <c r="C1811" i="20"/>
  <c r="E1803" i="20"/>
  <c r="F1803" i="20"/>
  <c r="G1803" i="20"/>
  <c r="H1803" i="20"/>
  <c r="A1803" i="20"/>
  <c r="I1803" i="20"/>
  <c r="B1803" i="20"/>
  <c r="J1803" i="20"/>
  <c r="D1803" i="20"/>
  <c r="C1803" i="20"/>
  <c r="E1795" i="20"/>
  <c r="F1795" i="20"/>
  <c r="G1795" i="20"/>
  <c r="H1795" i="20"/>
  <c r="A1795" i="20"/>
  <c r="I1795" i="20"/>
  <c r="B1795" i="20"/>
  <c r="J1795" i="20"/>
  <c r="D1795" i="20"/>
  <c r="C1795" i="20"/>
  <c r="E1787" i="20"/>
  <c r="F1787" i="20"/>
  <c r="G1787" i="20"/>
  <c r="H1787" i="20"/>
  <c r="A1787" i="20"/>
  <c r="I1787" i="20"/>
  <c r="B1787" i="20"/>
  <c r="J1787" i="20"/>
  <c r="D1787" i="20"/>
  <c r="C1787" i="20"/>
  <c r="E1779" i="20"/>
  <c r="F1779" i="20"/>
  <c r="G1779" i="20"/>
  <c r="H1779" i="20"/>
  <c r="A1779" i="20"/>
  <c r="I1779" i="20"/>
  <c r="B1779" i="20"/>
  <c r="J1779" i="20"/>
  <c r="D1779" i="20"/>
  <c r="C1779" i="20"/>
  <c r="E1771" i="20"/>
  <c r="F1771" i="20"/>
  <c r="G1771" i="20"/>
  <c r="H1771" i="20"/>
  <c r="A1771" i="20"/>
  <c r="I1771" i="20"/>
  <c r="B1771" i="20"/>
  <c r="J1771" i="20"/>
  <c r="D1771" i="20"/>
  <c r="C1771" i="20"/>
  <c r="E1763" i="20"/>
  <c r="F1763" i="20"/>
  <c r="G1763" i="20"/>
  <c r="H1763" i="20"/>
  <c r="A1763" i="20"/>
  <c r="I1763" i="20"/>
  <c r="B1763" i="20"/>
  <c r="J1763" i="20"/>
  <c r="D1763" i="20"/>
  <c r="C1763" i="20"/>
  <c r="E1755" i="20"/>
  <c r="F1755" i="20"/>
  <c r="G1755" i="20"/>
  <c r="H1755" i="20"/>
  <c r="A1755" i="20"/>
  <c r="I1755" i="20"/>
  <c r="B1755" i="20"/>
  <c r="J1755" i="20"/>
  <c r="D1755" i="20"/>
  <c r="C1755" i="20"/>
  <c r="B1778" i="11"/>
  <c r="R1778" i="11" s="1"/>
  <c r="E1747" i="20"/>
  <c r="F1747" i="20"/>
  <c r="G1747" i="20"/>
  <c r="H1747" i="20"/>
  <c r="A1747" i="20"/>
  <c r="I1747" i="20"/>
  <c r="B1747" i="20"/>
  <c r="J1747" i="20"/>
  <c r="D1747" i="20"/>
  <c r="C1747" i="20"/>
  <c r="E1739" i="20"/>
  <c r="F1739" i="20"/>
  <c r="G1739" i="20"/>
  <c r="H1739" i="20"/>
  <c r="A1739" i="20"/>
  <c r="I1739" i="20"/>
  <c r="B1739" i="20"/>
  <c r="J1739" i="20"/>
  <c r="D1739" i="20"/>
  <c r="C1739" i="20"/>
  <c r="E1731" i="20"/>
  <c r="F1731" i="20"/>
  <c r="G1731" i="20"/>
  <c r="H1731" i="20"/>
  <c r="A1731" i="20"/>
  <c r="I1731" i="20"/>
  <c r="B1731" i="20"/>
  <c r="J1731" i="20"/>
  <c r="D1731" i="20"/>
  <c r="C1731" i="20"/>
  <c r="E1723" i="20"/>
  <c r="F1723" i="20"/>
  <c r="G1723" i="20"/>
  <c r="H1723" i="20"/>
  <c r="A1723" i="20"/>
  <c r="I1723" i="20"/>
  <c r="B1723" i="20"/>
  <c r="J1723" i="20"/>
  <c r="D1723" i="20"/>
  <c r="C1723" i="20"/>
  <c r="E1715" i="20"/>
  <c r="F1715" i="20"/>
  <c r="G1715" i="20"/>
  <c r="H1715" i="20"/>
  <c r="A1715" i="20"/>
  <c r="I1715" i="20"/>
  <c r="B1715" i="20"/>
  <c r="J1715" i="20"/>
  <c r="D1715" i="20"/>
  <c r="C1715" i="20"/>
  <c r="B1707" i="20"/>
  <c r="J1707" i="20"/>
  <c r="C1707" i="20"/>
  <c r="D1707" i="20"/>
  <c r="E1707" i="20"/>
  <c r="F1707" i="20"/>
  <c r="G1707" i="20"/>
  <c r="H1707" i="20"/>
  <c r="I1707" i="20"/>
  <c r="A1707" i="20"/>
  <c r="B1699" i="20"/>
  <c r="J1699" i="20"/>
  <c r="C1699" i="20"/>
  <c r="D1699" i="20"/>
  <c r="E1699" i="20"/>
  <c r="F1699" i="20"/>
  <c r="G1699" i="20"/>
  <c r="A1699" i="20"/>
  <c r="I1699" i="20"/>
  <c r="H1699" i="20"/>
  <c r="B1691" i="20"/>
  <c r="J1691" i="20"/>
  <c r="C1691" i="20"/>
  <c r="D1691" i="20"/>
  <c r="E1691" i="20"/>
  <c r="F1691" i="20"/>
  <c r="G1691" i="20"/>
  <c r="A1691" i="20"/>
  <c r="H1691" i="20"/>
  <c r="I1691" i="20"/>
  <c r="B1714" i="11"/>
  <c r="R1714" i="11" s="1"/>
  <c r="B1683" i="20"/>
  <c r="J1683" i="20"/>
  <c r="C1683" i="20"/>
  <c r="D1683" i="20"/>
  <c r="E1683" i="20"/>
  <c r="F1683" i="20"/>
  <c r="G1683" i="20"/>
  <c r="A1683" i="20"/>
  <c r="I1683" i="20"/>
  <c r="H1683" i="20"/>
  <c r="B1675" i="20"/>
  <c r="J1675" i="20"/>
  <c r="C1675" i="20"/>
  <c r="D1675" i="20"/>
  <c r="E1675" i="20"/>
  <c r="F1675" i="20"/>
  <c r="G1675" i="20"/>
  <c r="A1675" i="20"/>
  <c r="H1675" i="20"/>
  <c r="I1675" i="20"/>
  <c r="B1667" i="20"/>
  <c r="J1667" i="20"/>
  <c r="C1667" i="20"/>
  <c r="D1667" i="20"/>
  <c r="E1667" i="20"/>
  <c r="F1667" i="20"/>
  <c r="G1667" i="20"/>
  <c r="A1667" i="20"/>
  <c r="I1667" i="20"/>
  <c r="H1667" i="20"/>
  <c r="B1659" i="20"/>
  <c r="J1659" i="20"/>
  <c r="C1659" i="20"/>
  <c r="D1659" i="20"/>
  <c r="E1659" i="20"/>
  <c r="F1659" i="20"/>
  <c r="G1659" i="20"/>
  <c r="A1659" i="20"/>
  <c r="H1659" i="20"/>
  <c r="I1659" i="20"/>
  <c r="B1651" i="20"/>
  <c r="J1651" i="20"/>
  <c r="C1651" i="20"/>
  <c r="D1651" i="20"/>
  <c r="E1651" i="20"/>
  <c r="F1651" i="20"/>
  <c r="G1651" i="20"/>
  <c r="A1651" i="20"/>
  <c r="I1651" i="20"/>
  <c r="H1651" i="20"/>
  <c r="B1643" i="20"/>
  <c r="J1643" i="20"/>
  <c r="C1643" i="20"/>
  <c r="D1643" i="20"/>
  <c r="E1643" i="20"/>
  <c r="F1643" i="20"/>
  <c r="G1643" i="20"/>
  <c r="A1643" i="20"/>
  <c r="H1643" i="20"/>
  <c r="I1643" i="20"/>
  <c r="B1635" i="20"/>
  <c r="J1635" i="20"/>
  <c r="C1635" i="20"/>
  <c r="D1635" i="20"/>
  <c r="E1635" i="20"/>
  <c r="F1635" i="20"/>
  <c r="G1635" i="20"/>
  <c r="A1635" i="20"/>
  <c r="I1635" i="20"/>
  <c r="H1635" i="20"/>
  <c r="B1627" i="20"/>
  <c r="J1627" i="20"/>
  <c r="C1627" i="20"/>
  <c r="D1627" i="20"/>
  <c r="E1627" i="20"/>
  <c r="F1627" i="20"/>
  <c r="G1627" i="20"/>
  <c r="A1627" i="20"/>
  <c r="I1627" i="20"/>
  <c r="H1627" i="20"/>
  <c r="B1650" i="11"/>
  <c r="R1650" i="11" s="1"/>
  <c r="B1619" i="20"/>
  <c r="J1619" i="20"/>
  <c r="C1619" i="20"/>
  <c r="D1619" i="20"/>
  <c r="E1619" i="20"/>
  <c r="F1619" i="20"/>
  <c r="G1619" i="20"/>
  <c r="A1619" i="20"/>
  <c r="I1619" i="20"/>
  <c r="H1619" i="20"/>
  <c r="B1611" i="20"/>
  <c r="J1611" i="20"/>
  <c r="C1611" i="20"/>
  <c r="D1611" i="20"/>
  <c r="E1611" i="20"/>
  <c r="F1611" i="20"/>
  <c r="G1611" i="20"/>
  <c r="A1611" i="20"/>
  <c r="I1611" i="20"/>
  <c r="H1611" i="20"/>
  <c r="B1603" i="20"/>
  <c r="J1603" i="20"/>
  <c r="C1603" i="20"/>
  <c r="D1603" i="20"/>
  <c r="E1603" i="20"/>
  <c r="F1603" i="20"/>
  <c r="G1603" i="20"/>
  <c r="A1603" i="20"/>
  <c r="I1603" i="20"/>
  <c r="H1603" i="20"/>
  <c r="B1595" i="20"/>
  <c r="J1595" i="20"/>
  <c r="C1595" i="20"/>
  <c r="D1595" i="20"/>
  <c r="E1595" i="20"/>
  <c r="F1595" i="20"/>
  <c r="G1595" i="20"/>
  <c r="A1595" i="20"/>
  <c r="I1595" i="20"/>
  <c r="H1595" i="20"/>
  <c r="B1587" i="20"/>
  <c r="J1587" i="20"/>
  <c r="C1587" i="20"/>
  <c r="D1587" i="20"/>
  <c r="E1587" i="20"/>
  <c r="F1587" i="20"/>
  <c r="G1587" i="20"/>
  <c r="A1587" i="20"/>
  <c r="I1587" i="20"/>
  <c r="H1587" i="20"/>
  <c r="B1579" i="20"/>
  <c r="J1579" i="20"/>
  <c r="C1579" i="20"/>
  <c r="D1579" i="20"/>
  <c r="E1579" i="20"/>
  <c r="F1579" i="20"/>
  <c r="G1579" i="20"/>
  <c r="A1579" i="20"/>
  <c r="I1579" i="20"/>
  <c r="H1579" i="20"/>
  <c r="B1571" i="20"/>
  <c r="J1571" i="20"/>
  <c r="C1571" i="20"/>
  <c r="D1571" i="20"/>
  <c r="E1571" i="20"/>
  <c r="F1571" i="20"/>
  <c r="G1571" i="20"/>
  <c r="A1571" i="20"/>
  <c r="I1571" i="20"/>
  <c r="H1571" i="20"/>
  <c r="B1563" i="20"/>
  <c r="J1563" i="20"/>
  <c r="C1563" i="20"/>
  <c r="D1563" i="20"/>
  <c r="E1563" i="20"/>
  <c r="F1563" i="20"/>
  <c r="G1563" i="20"/>
  <c r="A1563" i="20"/>
  <c r="I1563" i="20"/>
  <c r="H1563" i="20"/>
  <c r="B1586" i="11"/>
  <c r="R1586" i="11" s="1"/>
  <c r="B1555" i="20"/>
  <c r="J1555" i="20"/>
  <c r="C1555" i="20"/>
  <c r="D1555" i="20"/>
  <c r="E1555" i="20"/>
  <c r="F1555" i="20"/>
  <c r="G1555" i="20"/>
  <c r="A1555" i="20"/>
  <c r="I1555" i="20"/>
  <c r="H1555" i="20"/>
  <c r="B1547" i="20"/>
  <c r="J1547" i="20"/>
  <c r="C1547" i="20"/>
  <c r="D1547" i="20"/>
  <c r="E1547" i="20"/>
  <c r="F1547" i="20"/>
  <c r="G1547" i="20"/>
  <c r="A1547" i="20"/>
  <c r="I1547" i="20"/>
  <c r="H1547" i="20"/>
  <c r="B1539" i="20"/>
  <c r="J1539" i="20"/>
  <c r="C1539" i="20"/>
  <c r="D1539" i="20"/>
  <c r="E1539" i="20"/>
  <c r="F1539" i="20"/>
  <c r="G1539" i="20"/>
  <c r="A1539" i="20"/>
  <c r="I1539" i="20"/>
  <c r="H1539" i="20"/>
  <c r="B1531" i="20"/>
  <c r="J1531" i="20"/>
  <c r="C1531" i="20"/>
  <c r="D1531" i="20"/>
  <c r="E1531" i="20"/>
  <c r="F1531" i="20"/>
  <c r="G1531" i="20"/>
  <c r="A1531" i="20"/>
  <c r="I1531" i="20"/>
  <c r="H1531" i="20"/>
  <c r="B1523" i="20"/>
  <c r="J1523" i="20"/>
  <c r="C1523" i="20"/>
  <c r="D1523" i="20"/>
  <c r="E1523" i="20"/>
  <c r="F1523" i="20"/>
  <c r="G1523" i="20"/>
  <c r="A1523" i="20"/>
  <c r="I1523" i="20"/>
  <c r="H1523" i="20"/>
  <c r="B1515" i="20"/>
  <c r="J1515" i="20"/>
  <c r="C1515" i="20"/>
  <c r="D1515" i="20"/>
  <c r="E1515" i="20"/>
  <c r="F1515" i="20"/>
  <c r="G1515" i="20"/>
  <c r="A1515" i="20"/>
  <c r="I1515" i="20"/>
  <c r="H1515" i="20"/>
  <c r="B1507" i="20"/>
  <c r="J1507" i="20"/>
  <c r="C1507" i="20"/>
  <c r="D1507" i="20"/>
  <c r="E1507" i="20"/>
  <c r="F1507" i="20"/>
  <c r="G1507" i="20"/>
  <c r="A1507" i="20"/>
  <c r="I1507" i="20"/>
  <c r="H1507" i="20"/>
  <c r="B1499" i="20"/>
  <c r="J1499" i="20"/>
  <c r="C1499" i="20"/>
  <c r="D1499" i="20"/>
  <c r="E1499" i="20"/>
  <c r="F1499" i="20"/>
  <c r="G1499" i="20"/>
  <c r="A1499" i="20"/>
  <c r="I1499" i="20"/>
  <c r="H1499" i="20"/>
  <c r="B1522" i="11"/>
  <c r="R1522" i="11" s="1"/>
  <c r="B1491" i="20"/>
  <c r="J1491" i="20"/>
  <c r="C1491" i="20"/>
  <c r="D1491" i="20"/>
  <c r="E1491" i="20"/>
  <c r="F1491" i="20"/>
  <c r="G1491" i="20"/>
  <c r="A1491" i="20"/>
  <c r="I1491" i="20"/>
  <c r="H1491" i="20"/>
  <c r="B1483" i="20"/>
  <c r="J1483" i="20"/>
  <c r="C1483" i="20"/>
  <c r="D1483" i="20"/>
  <c r="E1483" i="20"/>
  <c r="F1483" i="20"/>
  <c r="G1483" i="20"/>
  <c r="A1483" i="20"/>
  <c r="I1483" i="20"/>
  <c r="H1483" i="20"/>
  <c r="C1475" i="20"/>
  <c r="D1475" i="20"/>
  <c r="E1475" i="20"/>
  <c r="G1475" i="20"/>
  <c r="A1475" i="20"/>
  <c r="I1475" i="20"/>
  <c r="B1475" i="20"/>
  <c r="F1475" i="20"/>
  <c r="H1475" i="20"/>
  <c r="J1475" i="20"/>
  <c r="C1467" i="20"/>
  <c r="D1467" i="20"/>
  <c r="E1467" i="20"/>
  <c r="G1467" i="20"/>
  <c r="A1467" i="20"/>
  <c r="I1467" i="20"/>
  <c r="B1467" i="20"/>
  <c r="F1467" i="20"/>
  <c r="J1467" i="20"/>
  <c r="H1467" i="20"/>
  <c r="C1459" i="20"/>
  <c r="D1459" i="20"/>
  <c r="E1459" i="20"/>
  <c r="G1459" i="20"/>
  <c r="A1459" i="20"/>
  <c r="I1459" i="20"/>
  <c r="H1459" i="20"/>
  <c r="J1459" i="20"/>
  <c r="F1459" i="20"/>
  <c r="B1459" i="20"/>
  <c r="B1451" i="20"/>
  <c r="J1451" i="20"/>
  <c r="C1451" i="20"/>
  <c r="D1451" i="20"/>
  <c r="E1451" i="20"/>
  <c r="F1451" i="20"/>
  <c r="G1451" i="20"/>
  <c r="A1451" i="20"/>
  <c r="I1451" i="20"/>
  <c r="H1451" i="20"/>
  <c r="B1443" i="20"/>
  <c r="J1443" i="20"/>
  <c r="C1443" i="20"/>
  <c r="D1443" i="20"/>
  <c r="E1443" i="20"/>
  <c r="F1443" i="20"/>
  <c r="G1443" i="20"/>
  <c r="A1443" i="20"/>
  <c r="I1443" i="20"/>
  <c r="H1443" i="20"/>
  <c r="B1435" i="20"/>
  <c r="J1435" i="20"/>
  <c r="C1435" i="20"/>
  <c r="D1435" i="20"/>
  <c r="E1435" i="20"/>
  <c r="F1435" i="20"/>
  <c r="G1435" i="20"/>
  <c r="A1435" i="20"/>
  <c r="I1435" i="20"/>
  <c r="H1435" i="20"/>
  <c r="B1458" i="11"/>
  <c r="R1458" i="11" s="1"/>
  <c r="B1427" i="20"/>
  <c r="J1427" i="20"/>
  <c r="C1427" i="20"/>
  <c r="D1427" i="20"/>
  <c r="E1427" i="20"/>
  <c r="F1427" i="20"/>
  <c r="G1427" i="20"/>
  <c r="A1427" i="20"/>
  <c r="I1427" i="20"/>
  <c r="H1427" i="20"/>
  <c r="B1419" i="20"/>
  <c r="J1419" i="20"/>
  <c r="C1419" i="20"/>
  <c r="D1419" i="20"/>
  <c r="E1419" i="20"/>
  <c r="F1419" i="20"/>
  <c r="G1419" i="20"/>
  <c r="A1419" i="20"/>
  <c r="I1419" i="20"/>
  <c r="H1419" i="20"/>
  <c r="B1411" i="20"/>
  <c r="J1411" i="20"/>
  <c r="C1411" i="20"/>
  <c r="D1411" i="20"/>
  <c r="E1411" i="20"/>
  <c r="F1411" i="20"/>
  <c r="G1411" i="20"/>
  <c r="A1411" i="20"/>
  <c r="I1411" i="20"/>
  <c r="H1411" i="20"/>
  <c r="B1403" i="20"/>
  <c r="J1403" i="20"/>
  <c r="C1403" i="20"/>
  <c r="D1403" i="20"/>
  <c r="E1403" i="20"/>
  <c r="F1403" i="20"/>
  <c r="G1403" i="20"/>
  <c r="A1403" i="20"/>
  <c r="I1403" i="20"/>
  <c r="H1403" i="20"/>
  <c r="B1395" i="20"/>
  <c r="J1395" i="20"/>
  <c r="C1395" i="20"/>
  <c r="D1395" i="20"/>
  <c r="E1395" i="20"/>
  <c r="F1395" i="20"/>
  <c r="G1395" i="20"/>
  <c r="A1395" i="20"/>
  <c r="I1395" i="20"/>
  <c r="H1395" i="20"/>
  <c r="B1387" i="20"/>
  <c r="J1387" i="20"/>
  <c r="C1387" i="20"/>
  <c r="D1387" i="20"/>
  <c r="E1387" i="20"/>
  <c r="F1387" i="20"/>
  <c r="G1387" i="20"/>
  <c r="A1387" i="20"/>
  <c r="I1387" i="20"/>
  <c r="H1387" i="20"/>
  <c r="B1379" i="20"/>
  <c r="J1379" i="20"/>
  <c r="C1379" i="20"/>
  <c r="D1379" i="20"/>
  <c r="E1379" i="20"/>
  <c r="F1379" i="20"/>
  <c r="G1379" i="20"/>
  <c r="A1379" i="20"/>
  <c r="I1379" i="20"/>
  <c r="H1379" i="20"/>
  <c r="B1371" i="20"/>
  <c r="J1371" i="20"/>
  <c r="C1371" i="20"/>
  <c r="D1371" i="20"/>
  <c r="E1371" i="20"/>
  <c r="F1371" i="20"/>
  <c r="G1371" i="20"/>
  <c r="A1371" i="20"/>
  <c r="I1371" i="20"/>
  <c r="H1371" i="20"/>
  <c r="B1394" i="11"/>
  <c r="R1394" i="11" s="1"/>
  <c r="B1363" i="20"/>
  <c r="J1363" i="20"/>
  <c r="C1363" i="20"/>
  <c r="D1363" i="20"/>
  <c r="E1363" i="20"/>
  <c r="F1363" i="20"/>
  <c r="G1363" i="20"/>
  <c r="A1363" i="20"/>
  <c r="I1363" i="20"/>
  <c r="H1363" i="20"/>
  <c r="B1355" i="20"/>
  <c r="J1355" i="20"/>
  <c r="C1355" i="20"/>
  <c r="D1355" i="20"/>
  <c r="E1355" i="20"/>
  <c r="F1355" i="20"/>
  <c r="G1355" i="20"/>
  <c r="A1355" i="20"/>
  <c r="I1355" i="20"/>
  <c r="H1355" i="20"/>
  <c r="B1347" i="20"/>
  <c r="J1347" i="20"/>
  <c r="C1347" i="20"/>
  <c r="D1347" i="20"/>
  <c r="E1347" i="20"/>
  <c r="F1347" i="20"/>
  <c r="G1347" i="20"/>
  <c r="A1347" i="20"/>
  <c r="I1347" i="20"/>
  <c r="H1347" i="20"/>
  <c r="B1339" i="20"/>
  <c r="J1339" i="20"/>
  <c r="C1339" i="20"/>
  <c r="D1339" i="20"/>
  <c r="E1339" i="20"/>
  <c r="F1339" i="20"/>
  <c r="G1339" i="20"/>
  <c r="A1339" i="20"/>
  <c r="I1339" i="20"/>
  <c r="H1339" i="20"/>
  <c r="B1331" i="20"/>
  <c r="J1331" i="20"/>
  <c r="C1331" i="20"/>
  <c r="D1331" i="20"/>
  <c r="E1331" i="20"/>
  <c r="F1331" i="20"/>
  <c r="G1331" i="20"/>
  <c r="A1331" i="20"/>
  <c r="I1331" i="20"/>
  <c r="H1331" i="20"/>
  <c r="B1323" i="20"/>
  <c r="J1323" i="20"/>
  <c r="C1323" i="20"/>
  <c r="D1323" i="20"/>
  <c r="E1323" i="20"/>
  <c r="F1323" i="20"/>
  <c r="G1323" i="20"/>
  <c r="A1323" i="20"/>
  <c r="I1323" i="20"/>
  <c r="H1323" i="20"/>
  <c r="B1315" i="20"/>
  <c r="J1315" i="20"/>
  <c r="C1315" i="20"/>
  <c r="D1315" i="20"/>
  <c r="E1315" i="20"/>
  <c r="F1315" i="20"/>
  <c r="G1315" i="20"/>
  <c r="A1315" i="20"/>
  <c r="I1315" i="20"/>
  <c r="H1315" i="20"/>
  <c r="B1307" i="20"/>
  <c r="J1307" i="20"/>
  <c r="C1307" i="20"/>
  <c r="D1307" i="20"/>
  <c r="E1307" i="20"/>
  <c r="F1307" i="20"/>
  <c r="G1307" i="20"/>
  <c r="A1307" i="20"/>
  <c r="I1307" i="20"/>
  <c r="H1307" i="20"/>
  <c r="B1330" i="11"/>
  <c r="R1330" i="11" s="1"/>
  <c r="B1299" i="20"/>
  <c r="J1299" i="20"/>
  <c r="C1299" i="20"/>
  <c r="D1299" i="20"/>
  <c r="E1299" i="20"/>
  <c r="F1299" i="20"/>
  <c r="G1299" i="20"/>
  <c r="A1299" i="20"/>
  <c r="I1299" i="20"/>
  <c r="H1299" i="20"/>
  <c r="B1291" i="20"/>
  <c r="J1291" i="20"/>
  <c r="C1291" i="20"/>
  <c r="D1291" i="20"/>
  <c r="E1291" i="20"/>
  <c r="F1291" i="20"/>
  <c r="G1291" i="20"/>
  <c r="A1291" i="20"/>
  <c r="I1291" i="20"/>
  <c r="H1291" i="20"/>
  <c r="B1314" i="11"/>
  <c r="R1314" i="11" s="1"/>
  <c r="B1283" i="20"/>
  <c r="J1283" i="20"/>
  <c r="C1283" i="20"/>
  <c r="D1283" i="20"/>
  <c r="E1283" i="20"/>
  <c r="F1283" i="20"/>
  <c r="G1283" i="20"/>
  <c r="A1283" i="20"/>
  <c r="I1283" i="20"/>
  <c r="H1283" i="20"/>
  <c r="B1275" i="20"/>
  <c r="J1275" i="20"/>
  <c r="C1275" i="20"/>
  <c r="D1275" i="20"/>
  <c r="E1275" i="20"/>
  <c r="F1275" i="20"/>
  <c r="G1275" i="20"/>
  <c r="A1275" i="20"/>
  <c r="I1275" i="20"/>
  <c r="H1275" i="20"/>
  <c r="B1267" i="20"/>
  <c r="J1267" i="20"/>
  <c r="C1267" i="20"/>
  <c r="D1267" i="20"/>
  <c r="E1267" i="20"/>
  <c r="F1267" i="20"/>
  <c r="G1267" i="20"/>
  <c r="A1267" i="20"/>
  <c r="I1267" i="20"/>
  <c r="H1267" i="20"/>
  <c r="B1259" i="20"/>
  <c r="J1259" i="20"/>
  <c r="C1259" i="20"/>
  <c r="D1259" i="20"/>
  <c r="E1259" i="20"/>
  <c r="F1259" i="20"/>
  <c r="G1259" i="20"/>
  <c r="A1259" i="20"/>
  <c r="I1259" i="20"/>
  <c r="H1259" i="20"/>
  <c r="D1246" i="20"/>
  <c r="E1246" i="20"/>
  <c r="F1246" i="20"/>
  <c r="G1246" i="20"/>
  <c r="H1246" i="20"/>
  <c r="A1246" i="20"/>
  <c r="I1246" i="20"/>
  <c r="C1246" i="20"/>
  <c r="B1246" i="20"/>
  <c r="J1246" i="20"/>
  <c r="D1233" i="20"/>
  <c r="E1233" i="20"/>
  <c r="I1233" i="20"/>
  <c r="A1226" i="20"/>
  <c r="I1226" i="20"/>
  <c r="B1226" i="20"/>
  <c r="J1226" i="20"/>
  <c r="C1226" i="20"/>
  <c r="D1226" i="20"/>
  <c r="E1226" i="20"/>
  <c r="F1226" i="20"/>
  <c r="H1226" i="20"/>
  <c r="G1226" i="20"/>
  <c r="B1250" i="11"/>
  <c r="R1250" i="11" s="1"/>
  <c r="G1219" i="20"/>
  <c r="H1219" i="20"/>
  <c r="A1219" i="20"/>
  <c r="I1219" i="20"/>
  <c r="B1219" i="20"/>
  <c r="J1219" i="20"/>
  <c r="C1219" i="20"/>
  <c r="D1219" i="20"/>
  <c r="F1219" i="20"/>
  <c r="E1219" i="20"/>
  <c r="E1212" i="20"/>
  <c r="F1212" i="20"/>
  <c r="G1212" i="20"/>
  <c r="H1212" i="20"/>
  <c r="A1212" i="20"/>
  <c r="I1212" i="20"/>
  <c r="B1212" i="20"/>
  <c r="J1212" i="20"/>
  <c r="D1212" i="20"/>
  <c r="C1212" i="20"/>
  <c r="B1236" i="11"/>
  <c r="R1236" i="11" s="1"/>
  <c r="C1205" i="20"/>
  <c r="D1205" i="20"/>
  <c r="E1205" i="20"/>
  <c r="F1205" i="20"/>
  <c r="G1205" i="20"/>
  <c r="H1205" i="20"/>
  <c r="B1205" i="20"/>
  <c r="J1205" i="20"/>
  <c r="A1205" i="20"/>
  <c r="I1205" i="20"/>
  <c r="A1198" i="20"/>
  <c r="I1198" i="20"/>
  <c r="B1198" i="20"/>
  <c r="J1198" i="20"/>
  <c r="C1198" i="20"/>
  <c r="D1198" i="20"/>
  <c r="E1198" i="20"/>
  <c r="F1198" i="20"/>
  <c r="H1198" i="20"/>
  <c r="G1198" i="20"/>
  <c r="G1191" i="20"/>
  <c r="H1191" i="20"/>
  <c r="A1191" i="20"/>
  <c r="I1191" i="20"/>
  <c r="B1191" i="20"/>
  <c r="J1191" i="20"/>
  <c r="C1191" i="20"/>
  <c r="D1191" i="20"/>
  <c r="F1191" i="20"/>
  <c r="E1191" i="20"/>
  <c r="B1215" i="11"/>
  <c r="R1215" i="11" s="1"/>
  <c r="E1184" i="20"/>
  <c r="F1184" i="20"/>
  <c r="G1184" i="20"/>
  <c r="H1184" i="20"/>
  <c r="A1184" i="20"/>
  <c r="I1184" i="20"/>
  <c r="B1184" i="20"/>
  <c r="J1184" i="20"/>
  <c r="D1184" i="20"/>
  <c r="C1184" i="20"/>
  <c r="B1202" i="11"/>
  <c r="R1202" i="11" s="1"/>
  <c r="G1171" i="20"/>
  <c r="H1171" i="20"/>
  <c r="A1171" i="20"/>
  <c r="I1171" i="20"/>
  <c r="B1171" i="20"/>
  <c r="J1171" i="20"/>
  <c r="C1171" i="20"/>
  <c r="D1171" i="20"/>
  <c r="F1171" i="20"/>
  <c r="E1171" i="20"/>
  <c r="E1164" i="20"/>
  <c r="F1164" i="20"/>
  <c r="G1164" i="20"/>
  <c r="H1164" i="20"/>
  <c r="A1164" i="20"/>
  <c r="I1164" i="20"/>
  <c r="B1164" i="20"/>
  <c r="J1164" i="20"/>
  <c r="D1164" i="20"/>
  <c r="C1164" i="20"/>
  <c r="C1157" i="20"/>
  <c r="D1157" i="20"/>
  <c r="E1157" i="20"/>
  <c r="F1157" i="20"/>
  <c r="G1157" i="20"/>
  <c r="H1157" i="20"/>
  <c r="B1157" i="20"/>
  <c r="J1157" i="20"/>
  <c r="I1157" i="20"/>
  <c r="A1157" i="20"/>
  <c r="B1181" i="11"/>
  <c r="R1181" i="11" s="1"/>
  <c r="A1150" i="20"/>
  <c r="I1150" i="20"/>
  <c r="B1150" i="20"/>
  <c r="J1150" i="20"/>
  <c r="C1150" i="20"/>
  <c r="D1150" i="20"/>
  <c r="E1150" i="20"/>
  <c r="F1150" i="20"/>
  <c r="H1150" i="20"/>
  <c r="G1150" i="20"/>
  <c r="B1173" i="11"/>
  <c r="R1173" i="11" s="1"/>
  <c r="A1142" i="20"/>
  <c r="I1142" i="20"/>
  <c r="B1142" i="20"/>
  <c r="J1142" i="20"/>
  <c r="C1142" i="20"/>
  <c r="D1142" i="20"/>
  <c r="E1142" i="20"/>
  <c r="F1142" i="20"/>
  <c r="H1142" i="20"/>
  <c r="G1142" i="20"/>
  <c r="G1135" i="20"/>
  <c r="H1135" i="20"/>
  <c r="A1135" i="20"/>
  <c r="I1135" i="20"/>
  <c r="B1135" i="20"/>
  <c r="J1135" i="20"/>
  <c r="C1135" i="20"/>
  <c r="D1135" i="20"/>
  <c r="F1135" i="20"/>
  <c r="E1135" i="20"/>
  <c r="C1121" i="20"/>
  <c r="D1121" i="20"/>
  <c r="E1121" i="20"/>
  <c r="F1121" i="20"/>
  <c r="G1121" i="20"/>
  <c r="H1121" i="20"/>
  <c r="B1121" i="20"/>
  <c r="J1121" i="20"/>
  <c r="A1121" i="20"/>
  <c r="I1121" i="20"/>
  <c r="A1114" i="20"/>
  <c r="I1114" i="20"/>
  <c r="B1114" i="20"/>
  <c r="J1114" i="20"/>
  <c r="C1114" i="20"/>
  <c r="D1114" i="20"/>
  <c r="E1114" i="20"/>
  <c r="F1114" i="20"/>
  <c r="H1114" i="20"/>
  <c r="G1114" i="20"/>
  <c r="C1101" i="20"/>
  <c r="D1101" i="20"/>
  <c r="E1101" i="20"/>
  <c r="F1101" i="20"/>
  <c r="G1101" i="20"/>
  <c r="H1101" i="20"/>
  <c r="B1101" i="20"/>
  <c r="J1101" i="20"/>
  <c r="A1101" i="20"/>
  <c r="I1101" i="20"/>
  <c r="B1125" i="11"/>
  <c r="R1125" i="11" s="1"/>
  <c r="A1094" i="20"/>
  <c r="I1094" i="20"/>
  <c r="B1094" i="20"/>
  <c r="J1094" i="20"/>
  <c r="C1094" i="20"/>
  <c r="D1094" i="20"/>
  <c r="E1094" i="20"/>
  <c r="F1094" i="20"/>
  <c r="H1094" i="20"/>
  <c r="G1094" i="20"/>
  <c r="G1087" i="20"/>
  <c r="H1087" i="20"/>
  <c r="A1087" i="20"/>
  <c r="I1087" i="20"/>
  <c r="B1087" i="20"/>
  <c r="J1087" i="20"/>
  <c r="C1087" i="20"/>
  <c r="D1087" i="20"/>
  <c r="F1087" i="20"/>
  <c r="E1087" i="20"/>
  <c r="G1079" i="20"/>
  <c r="H1079" i="20"/>
  <c r="A1079" i="20"/>
  <c r="I1079" i="20"/>
  <c r="B1079" i="20"/>
  <c r="J1079" i="20"/>
  <c r="C1079" i="20"/>
  <c r="D1079" i="20"/>
  <c r="F1079" i="20"/>
  <c r="E1079" i="20"/>
  <c r="B1096" i="11"/>
  <c r="R1096" i="11" s="1"/>
  <c r="C1065" i="20"/>
  <c r="D1065" i="20"/>
  <c r="E1065" i="20"/>
  <c r="F1065" i="20"/>
  <c r="G1065" i="20"/>
  <c r="H1065" i="20"/>
  <c r="B1065" i="20"/>
  <c r="J1065" i="20"/>
  <c r="A1065" i="20"/>
  <c r="I1065" i="20"/>
  <c r="G1059" i="20"/>
  <c r="H1059" i="20"/>
  <c r="A1059" i="20"/>
  <c r="I1059" i="20"/>
  <c r="B1059" i="20"/>
  <c r="J1059" i="20"/>
  <c r="C1059" i="20"/>
  <c r="D1059" i="20"/>
  <c r="F1059" i="20"/>
  <c r="E1059" i="20"/>
  <c r="G1051" i="20"/>
  <c r="H1051" i="20"/>
  <c r="A1051" i="20"/>
  <c r="I1051" i="20"/>
  <c r="B1051" i="20"/>
  <c r="J1051" i="20"/>
  <c r="C1051" i="20"/>
  <c r="D1051" i="20"/>
  <c r="F1051" i="20"/>
  <c r="E1051" i="20"/>
  <c r="B1075" i="11"/>
  <c r="R1075" i="11" s="1"/>
  <c r="E1044" i="20"/>
  <c r="F1044" i="20"/>
  <c r="G1044" i="20"/>
  <c r="H1044" i="20"/>
  <c r="A1044" i="20"/>
  <c r="I1044" i="20"/>
  <c r="B1044" i="20"/>
  <c r="J1044" i="20"/>
  <c r="D1044" i="20"/>
  <c r="C1044" i="20"/>
  <c r="C1037" i="20"/>
  <c r="D1037" i="20"/>
  <c r="E1037" i="20"/>
  <c r="F1037" i="20"/>
  <c r="G1037" i="20"/>
  <c r="H1037" i="20"/>
  <c r="B1037" i="20"/>
  <c r="J1037" i="20"/>
  <c r="A1037" i="20"/>
  <c r="I1037" i="20"/>
  <c r="B1061" i="11"/>
  <c r="R1061" i="11" s="1"/>
  <c r="A1030" i="20"/>
  <c r="I1030" i="20"/>
  <c r="B1030" i="20"/>
  <c r="J1030" i="20"/>
  <c r="C1030" i="20"/>
  <c r="D1030" i="20"/>
  <c r="E1030" i="20"/>
  <c r="F1030" i="20"/>
  <c r="H1030" i="20"/>
  <c r="G1030" i="20"/>
  <c r="G1023" i="20"/>
  <c r="H1023" i="20"/>
  <c r="A1023" i="20"/>
  <c r="I1023" i="20"/>
  <c r="B1023" i="20"/>
  <c r="J1023" i="20"/>
  <c r="C1023" i="20"/>
  <c r="D1023" i="20"/>
  <c r="F1023" i="20"/>
  <c r="E1023" i="20"/>
  <c r="G1015" i="20"/>
  <c r="H1015" i="20"/>
  <c r="A1015" i="20"/>
  <c r="I1015" i="20"/>
  <c r="B1015" i="20"/>
  <c r="J1015" i="20"/>
  <c r="C1015" i="20"/>
  <c r="D1015" i="20"/>
  <c r="F1015" i="20"/>
  <c r="E1015" i="20"/>
  <c r="E1008" i="20"/>
  <c r="J1008" i="20"/>
  <c r="D1008" i="20"/>
  <c r="A994" i="20"/>
  <c r="I994" i="20"/>
  <c r="B994" i="20"/>
  <c r="J994" i="20"/>
  <c r="C994" i="20"/>
  <c r="D994" i="20"/>
  <c r="E994" i="20"/>
  <c r="F994" i="20"/>
  <c r="H994" i="20"/>
  <c r="G994" i="20"/>
  <c r="A986" i="20"/>
  <c r="I986" i="20"/>
  <c r="D986" i="20"/>
  <c r="E986" i="20"/>
  <c r="F986" i="20"/>
  <c r="G986" i="20"/>
  <c r="H986" i="20"/>
  <c r="J986" i="20"/>
  <c r="C986" i="20"/>
  <c r="B986" i="20"/>
  <c r="C972" i="20"/>
  <c r="D972" i="20"/>
  <c r="E972" i="20"/>
  <c r="F972" i="20"/>
  <c r="G972" i="20"/>
  <c r="H972" i="20"/>
  <c r="A972" i="20"/>
  <c r="I972" i="20"/>
  <c r="B972" i="20"/>
  <c r="J972" i="20"/>
  <c r="A965" i="20"/>
  <c r="I965" i="20"/>
  <c r="B965" i="20"/>
  <c r="J965" i="20"/>
  <c r="C965" i="20"/>
  <c r="D965" i="20"/>
  <c r="E965" i="20"/>
  <c r="F965" i="20"/>
  <c r="G965" i="20"/>
  <c r="H965" i="20"/>
  <c r="B989" i="11"/>
  <c r="R989" i="11" s="1"/>
  <c r="G958" i="20"/>
  <c r="H958" i="20"/>
  <c r="A958" i="20"/>
  <c r="I958" i="20"/>
  <c r="B958" i="20"/>
  <c r="J958" i="20"/>
  <c r="C958" i="20"/>
  <c r="D958" i="20"/>
  <c r="E958" i="20"/>
  <c r="F958" i="20"/>
  <c r="B981" i="11"/>
  <c r="R981" i="11" s="1"/>
  <c r="G950" i="20"/>
  <c r="H950" i="20"/>
  <c r="A950" i="20"/>
  <c r="I950" i="20"/>
  <c r="B950" i="20"/>
  <c r="J950" i="20"/>
  <c r="C950" i="20"/>
  <c r="D950" i="20"/>
  <c r="E950" i="20"/>
  <c r="F950" i="20"/>
  <c r="E943" i="20"/>
  <c r="F943" i="20"/>
  <c r="G943" i="20"/>
  <c r="H943" i="20"/>
  <c r="A943" i="20"/>
  <c r="I943" i="20"/>
  <c r="B943" i="20"/>
  <c r="J943" i="20"/>
  <c r="C943" i="20"/>
  <c r="D943" i="20"/>
  <c r="A929" i="20"/>
  <c r="I929" i="20"/>
  <c r="B929" i="20"/>
  <c r="J929" i="20"/>
  <c r="C929" i="20"/>
  <c r="D929" i="20"/>
  <c r="E929" i="20"/>
  <c r="F929" i="20"/>
  <c r="G929" i="20"/>
  <c r="H929" i="20"/>
  <c r="A921" i="20"/>
  <c r="I921" i="20"/>
  <c r="B921" i="20"/>
  <c r="J921" i="20"/>
  <c r="C921" i="20"/>
  <c r="D921" i="20"/>
  <c r="E921" i="20"/>
  <c r="F921" i="20"/>
  <c r="G921" i="20"/>
  <c r="H921" i="20"/>
  <c r="B946" i="11"/>
  <c r="R946" i="11" s="1"/>
  <c r="E915" i="20"/>
  <c r="F915" i="20"/>
  <c r="G915" i="20"/>
  <c r="H915" i="20"/>
  <c r="A915" i="20"/>
  <c r="I915" i="20"/>
  <c r="B915" i="20"/>
  <c r="J915" i="20"/>
  <c r="C915" i="20"/>
  <c r="D915" i="20"/>
  <c r="B938" i="11"/>
  <c r="R938" i="11" s="1"/>
  <c r="E907" i="20"/>
  <c r="F907" i="20"/>
  <c r="G907" i="20"/>
  <c r="H907" i="20"/>
  <c r="A907" i="20"/>
  <c r="I907" i="20"/>
  <c r="B907" i="20"/>
  <c r="J907" i="20"/>
  <c r="C907" i="20"/>
  <c r="D907" i="20"/>
  <c r="C900" i="20"/>
  <c r="D900" i="20"/>
  <c r="E900" i="20"/>
  <c r="F900" i="20"/>
  <c r="G900" i="20"/>
  <c r="H900" i="20"/>
  <c r="A900" i="20"/>
  <c r="I900" i="20"/>
  <c r="B900" i="20"/>
  <c r="J900" i="20"/>
  <c r="A893" i="20"/>
  <c r="I893" i="20"/>
  <c r="B893" i="20"/>
  <c r="J893" i="20"/>
  <c r="C893" i="20"/>
  <c r="D893" i="20"/>
  <c r="E893" i="20"/>
  <c r="F893" i="20"/>
  <c r="G893" i="20"/>
  <c r="H893" i="20"/>
  <c r="G878" i="20"/>
  <c r="H878" i="20"/>
  <c r="A878" i="20"/>
  <c r="I878" i="20"/>
  <c r="B878" i="20"/>
  <c r="J878" i="20"/>
  <c r="C878" i="20"/>
  <c r="D878" i="20"/>
  <c r="E878" i="20"/>
  <c r="F878" i="20"/>
  <c r="E871" i="20"/>
  <c r="F871" i="20"/>
  <c r="G871" i="20"/>
  <c r="H871" i="20"/>
  <c r="A871" i="20"/>
  <c r="I871" i="20"/>
  <c r="B871" i="20"/>
  <c r="J871" i="20"/>
  <c r="C871" i="20"/>
  <c r="D871" i="20"/>
  <c r="B895" i="11"/>
  <c r="R895" i="11" s="1"/>
  <c r="B864" i="20"/>
  <c r="J864" i="20"/>
  <c r="D864" i="20"/>
  <c r="F864" i="20"/>
  <c r="E864" i="20"/>
  <c r="G864" i="20"/>
  <c r="H864" i="20"/>
  <c r="I864" i="20"/>
  <c r="A864" i="20"/>
  <c r="C864" i="20"/>
  <c r="F850" i="20"/>
  <c r="H850" i="20"/>
  <c r="B850" i="20"/>
  <c r="J850" i="20"/>
  <c r="D850" i="20"/>
  <c r="E850" i="20"/>
  <c r="G850" i="20"/>
  <c r="I850" i="20"/>
  <c r="A850" i="20"/>
  <c r="C850" i="20"/>
  <c r="C842" i="20"/>
  <c r="D842" i="20"/>
  <c r="E842" i="20"/>
  <c r="F842" i="20"/>
  <c r="G842" i="20"/>
  <c r="H842" i="20"/>
  <c r="B842" i="20"/>
  <c r="J842" i="20"/>
  <c r="A842" i="20"/>
  <c r="I842" i="20"/>
  <c r="B866" i="11"/>
  <c r="R866" i="11" s="1"/>
  <c r="A835" i="20"/>
  <c r="I835" i="20"/>
  <c r="B835" i="20"/>
  <c r="J835" i="20"/>
  <c r="C835" i="20"/>
  <c r="D835" i="20"/>
  <c r="E835" i="20"/>
  <c r="F835" i="20"/>
  <c r="H835" i="20"/>
  <c r="G835" i="20"/>
  <c r="G828" i="20"/>
  <c r="H828" i="20"/>
  <c r="A828" i="20"/>
  <c r="I828" i="20"/>
  <c r="B828" i="20"/>
  <c r="J828" i="20"/>
  <c r="C828" i="20"/>
  <c r="D828" i="20"/>
  <c r="F828" i="20"/>
  <c r="E828" i="20"/>
  <c r="B852" i="11"/>
  <c r="R852" i="11" s="1"/>
  <c r="E821" i="20"/>
  <c r="F821" i="20"/>
  <c r="G821" i="20"/>
  <c r="H821" i="20"/>
  <c r="A821" i="20"/>
  <c r="I821" i="20"/>
  <c r="B821" i="20"/>
  <c r="J821" i="20"/>
  <c r="D821" i="20"/>
  <c r="C821" i="20"/>
  <c r="B844" i="11"/>
  <c r="R844" i="11" s="1"/>
  <c r="E813" i="20"/>
  <c r="F813" i="20"/>
  <c r="G813" i="20"/>
  <c r="H813" i="20"/>
  <c r="A813" i="20"/>
  <c r="I813" i="20"/>
  <c r="B813" i="20"/>
  <c r="J813" i="20"/>
  <c r="D813" i="20"/>
  <c r="C813" i="20"/>
  <c r="C806" i="20"/>
  <c r="D806" i="20"/>
  <c r="E806" i="20"/>
  <c r="F806" i="20"/>
  <c r="G806" i="20"/>
  <c r="H806" i="20"/>
  <c r="B806" i="20"/>
  <c r="J806" i="20"/>
  <c r="A806" i="20"/>
  <c r="I806" i="20"/>
  <c r="A799" i="20"/>
  <c r="I799" i="20"/>
  <c r="B799" i="20"/>
  <c r="J799" i="20"/>
  <c r="C799" i="20"/>
  <c r="D799" i="20"/>
  <c r="E799" i="20"/>
  <c r="F799" i="20"/>
  <c r="H799" i="20"/>
  <c r="G799" i="20"/>
  <c r="E777" i="20"/>
  <c r="F777" i="20"/>
  <c r="G777" i="20"/>
  <c r="H777" i="20"/>
  <c r="A777" i="20"/>
  <c r="I777" i="20"/>
  <c r="B777" i="20"/>
  <c r="J777" i="20"/>
  <c r="D777" i="20"/>
  <c r="C777" i="20"/>
  <c r="A763" i="20"/>
  <c r="I763" i="20"/>
  <c r="B763" i="20"/>
  <c r="J763" i="20"/>
  <c r="C763" i="20"/>
  <c r="D763" i="20"/>
  <c r="E763" i="20"/>
  <c r="F763" i="20"/>
  <c r="H763" i="20"/>
  <c r="G763" i="20"/>
  <c r="C756" i="20"/>
  <c r="F756" i="20"/>
  <c r="G756" i="20"/>
  <c r="E756" i="20"/>
  <c r="H756" i="20"/>
  <c r="I756" i="20"/>
  <c r="J756" i="20"/>
  <c r="A756" i="20"/>
  <c r="D756" i="20"/>
  <c r="B756" i="20"/>
  <c r="C748" i="20"/>
  <c r="F748" i="20"/>
  <c r="G748" i="20"/>
  <c r="I748" i="20"/>
  <c r="J748" i="20"/>
  <c r="A748" i="20"/>
  <c r="B748" i="20"/>
  <c r="D748" i="20"/>
  <c r="H748" i="20"/>
  <c r="E748" i="20"/>
  <c r="B772" i="11"/>
  <c r="R772" i="11" s="1"/>
  <c r="A741" i="20"/>
  <c r="I741" i="20"/>
  <c r="D741" i="20"/>
  <c r="E741" i="20"/>
  <c r="B741" i="20"/>
  <c r="C741" i="20"/>
  <c r="F741" i="20"/>
  <c r="G741" i="20"/>
  <c r="H741" i="20"/>
  <c r="J741" i="20"/>
  <c r="E734" i="20"/>
  <c r="F734" i="20"/>
  <c r="G734" i="20"/>
  <c r="H734" i="20"/>
  <c r="A734" i="20"/>
  <c r="I734" i="20"/>
  <c r="B734" i="20"/>
  <c r="J734" i="20"/>
  <c r="C734" i="20"/>
  <c r="D734" i="20"/>
  <c r="B758" i="11"/>
  <c r="R758" i="11" s="1"/>
  <c r="C727" i="20"/>
  <c r="D727" i="20"/>
  <c r="E727" i="20"/>
  <c r="F727" i="20"/>
  <c r="G727" i="20"/>
  <c r="H727" i="20"/>
  <c r="A727" i="20"/>
  <c r="I727" i="20"/>
  <c r="B727" i="20"/>
  <c r="J727" i="20"/>
  <c r="A720" i="20"/>
  <c r="I720" i="20"/>
  <c r="B720" i="20"/>
  <c r="J720" i="20"/>
  <c r="C720" i="20"/>
  <c r="D720" i="20"/>
  <c r="E720" i="20"/>
  <c r="F720" i="20"/>
  <c r="G720" i="20"/>
  <c r="H720" i="20"/>
  <c r="A704" i="20"/>
  <c r="B704" i="20"/>
  <c r="G704" i="20"/>
  <c r="G697" i="20"/>
  <c r="H697" i="20"/>
  <c r="E697" i="20"/>
  <c r="F697" i="20"/>
  <c r="B720" i="11"/>
  <c r="R720" i="11" s="1"/>
  <c r="G689" i="20"/>
  <c r="H689" i="20"/>
  <c r="A689" i="20"/>
  <c r="I689" i="20"/>
  <c r="B689" i="20"/>
  <c r="J689" i="20"/>
  <c r="C689" i="20"/>
  <c r="D689" i="20"/>
  <c r="E689" i="20"/>
  <c r="F689" i="20"/>
  <c r="B712" i="11"/>
  <c r="R712" i="11" s="1"/>
  <c r="G681" i="20"/>
  <c r="H681" i="20"/>
  <c r="A681" i="20"/>
  <c r="I681" i="20"/>
  <c r="B681" i="20"/>
  <c r="J681" i="20"/>
  <c r="C681" i="20"/>
  <c r="D681" i="20"/>
  <c r="E681" i="20"/>
  <c r="F681" i="20"/>
  <c r="G673" i="20"/>
  <c r="H673" i="20"/>
  <c r="E673" i="20"/>
  <c r="F673" i="20"/>
  <c r="B657" i="20"/>
  <c r="J657" i="20"/>
  <c r="D657" i="20"/>
  <c r="F657" i="20"/>
  <c r="H657" i="20"/>
  <c r="E657" i="20"/>
  <c r="G657" i="20"/>
  <c r="I657" i="20"/>
  <c r="A657" i="20"/>
  <c r="C657" i="20"/>
  <c r="B681" i="11"/>
  <c r="R681" i="11" s="1"/>
  <c r="H650" i="20"/>
  <c r="B650" i="20"/>
  <c r="J650" i="20"/>
  <c r="D650" i="20"/>
  <c r="F650" i="20"/>
  <c r="A650" i="20"/>
  <c r="C650" i="20"/>
  <c r="E650" i="20"/>
  <c r="G650" i="20"/>
  <c r="I650" i="20"/>
  <c r="H642" i="20"/>
  <c r="B642" i="20"/>
  <c r="J642" i="20"/>
  <c r="D642" i="20"/>
  <c r="F642" i="20"/>
  <c r="A642" i="20"/>
  <c r="C642" i="20"/>
  <c r="E642" i="20"/>
  <c r="G642" i="20"/>
  <c r="I642" i="20"/>
  <c r="B666" i="11"/>
  <c r="R666" i="11" s="1"/>
  <c r="F635" i="20"/>
  <c r="H635" i="20"/>
  <c r="B635" i="20"/>
  <c r="J635" i="20"/>
  <c r="D635" i="20"/>
  <c r="A635" i="20"/>
  <c r="C635" i="20"/>
  <c r="E635" i="20"/>
  <c r="G635" i="20"/>
  <c r="I635" i="20"/>
  <c r="B658" i="11"/>
  <c r="R658" i="11" s="1"/>
  <c r="A627" i="20"/>
  <c r="I627" i="20"/>
  <c r="D627" i="20"/>
  <c r="E627" i="20"/>
  <c r="F627" i="20"/>
  <c r="H627" i="20"/>
  <c r="B627" i="20"/>
  <c r="G627" i="20"/>
  <c r="J627" i="20"/>
  <c r="C627" i="20"/>
  <c r="B652" i="11"/>
  <c r="R652" i="11" s="1"/>
  <c r="E621" i="20"/>
  <c r="H621" i="20"/>
  <c r="A621" i="20"/>
  <c r="I621" i="20"/>
  <c r="B621" i="20"/>
  <c r="J621" i="20"/>
  <c r="D621" i="20"/>
  <c r="C621" i="20"/>
  <c r="G621" i="20"/>
  <c r="F621" i="20"/>
  <c r="B644" i="11"/>
  <c r="R644" i="11" s="1"/>
  <c r="E613" i="20"/>
  <c r="H613" i="20"/>
  <c r="A613" i="20"/>
  <c r="I613" i="20"/>
  <c r="B613" i="20"/>
  <c r="J613" i="20"/>
  <c r="D613" i="20"/>
  <c r="C613" i="20"/>
  <c r="G613" i="20"/>
  <c r="F613" i="20"/>
  <c r="B638" i="11"/>
  <c r="R638" i="11" s="1"/>
  <c r="A607" i="20"/>
  <c r="I607" i="20"/>
  <c r="D607" i="20"/>
  <c r="E607" i="20"/>
  <c r="F607" i="20"/>
  <c r="H607" i="20"/>
  <c r="J607" i="20"/>
  <c r="C607" i="20"/>
  <c r="B607" i="20"/>
  <c r="G607" i="20"/>
  <c r="B630" i="11"/>
  <c r="R630" i="11" s="1"/>
  <c r="A599" i="20"/>
  <c r="I599" i="20"/>
  <c r="D599" i="20"/>
  <c r="E599" i="20"/>
  <c r="F599" i="20"/>
  <c r="H599" i="20"/>
  <c r="C599" i="20"/>
  <c r="J599" i="20"/>
  <c r="B599" i="20"/>
  <c r="G599" i="20"/>
  <c r="G592" i="20"/>
  <c r="B592" i="20"/>
  <c r="J592" i="20"/>
  <c r="C592" i="20"/>
  <c r="D592" i="20"/>
  <c r="F592" i="20"/>
  <c r="I592" i="20"/>
  <c r="E592" i="20"/>
  <c r="A592" i="20"/>
  <c r="H592" i="20"/>
  <c r="B616" i="11"/>
  <c r="R616" i="11" s="1"/>
  <c r="E585" i="20"/>
  <c r="H585" i="20"/>
  <c r="A585" i="20"/>
  <c r="I585" i="20"/>
  <c r="B585" i="20"/>
  <c r="J585" i="20"/>
  <c r="D585" i="20"/>
  <c r="F585" i="20"/>
  <c r="C585" i="20"/>
  <c r="G585" i="20"/>
  <c r="C578" i="20"/>
  <c r="F578" i="20"/>
  <c r="G578" i="20"/>
  <c r="H578" i="20"/>
  <c r="B578" i="20"/>
  <c r="J578" i="20"/>
  <c r="A578" i="20"/>
  <c r="E578" i="20"/>
  <c r="D578" i="20"/>
  <c r="I578" i="20"/>
  <c r="A571" i="20"/>
  <c r="I571" i="20"/>
  <c r="D571" i="20"/>
  <c r="E571" i="20"/>
  <c r="F571" i="20"/>
  <c r="H571" i="20"/>
  <c r="G571" i="20"/>
  <c r="B571" i="20"/>
  <c r="C571" i="20"/>
  <c r="J571" i="20"/>
  <c r="B594" i="11"/>
  <c r="R594" i="11" s="1"/>
  <c r="A563" i="20"/>
  <c r="I563" i="20"/>
  <c r="D563" i="20"/>
  <c r="E563" i="20"/>
  <c r="F563" i="20"/>
  <c r="H563" i="20"/>
  <c r="B563" i="20"/>
  <c r="G563" i="20"/>
  <c r="J563" i="20"/>
  <c r="C563" i="20"/>
  <c r="G556" i="20"/>
  <c r="B556" i="20"/>
  <c r="J556" i="20"/>
  <c r="C556" i="20"/>
  <c r="D556" i="20"/>
  <c r="F556" i="20"/>
  <c r="H556" i="20"/>
  <c r="A556" i="20"/>
  <c r="E556" i="20"/>
  <c r="I556" i="20"/>
  <c r="E541" i="20"/>
  <c r="F541" i="20"/>
  <c r="G541" i="20"/>
  <c r="H541" i="20"/>
  <c r="A541" i="20"/>
  <c r="I541" i="20"/>
  <c r="B541" i="20"/>
  <c r="J541" i="20"/>
  <c r="D541" i="20"/>
  <c r="C541" i="20"/>
  <c r="F533" i="20"/>
  <c r="B533" i="20"/>
  <c r="J533" i="20"/>
  <c r="A533" i="20"/>
  <c r="C533" i="20"/>
  <c r="D533" i="20"/>
  <c r="E533" i="20"/>
  <c r="G533" i="20"/>
  <c r="H533" i="20"/>
  <c r="I533" i="20"/>
  <c r="H518" i="20"/>
  <c r="A518" i="20"/>
  <c r="I518" i="20"/>
  <c r="B518" i="20"/>
  <c r="J518" i="20"/>
  <c r="C518" i="20"/>
  <c r="F518" i="20"/>
  <c r="D518" i="20"/>
  <c r="E518" i="20"/>
  <c r="G518" i="20"/>
  <c r="F511" i="20"/>
  <c r="G511" i="20"/>
  <c r="H511" i="20"/>
  <c r="E511" i="20"/>
  <c r="I511" i="20"/>
  <c r="A511" i="20"/>
  <c r="C511" i="20"/>
  <c r="D511" i="20"/>
  <c r="J511" i="20"/>
  <c r="B511" i="20"/>
  <c r="B535" i="11"/>
  <c r="R535" i="11" s="1"/>
  <c r="D504" i="20"/>
  <c r="E504" i="20"/>
  <c r="F504" i="20"/>
  <c r="A504" i="20"/>
  <c r="G504" i="20"/>
  <c r="J504" i="20"/>
  <c r="B504" i="20"/>
  <c r="C504" i="20"/>
  <c r="I504" i="20"/>
  <c r="H504" i="20"/>
  <c r="B497" i="20"/>
  <c r="J497" i="20"/>
  <c r="C497" i="20"/>
  <c r="D497" i="20"/>
  <c r="F497" i="20"/>
  <c r="G497" i="20"/>
  <c r="A497" i="20"/>
  <c r="E497" i="20"/>
  <c r="H497" i="20"/>
  <c r="I497" i="20"/>
  <c r="B521" i="11"/>
  <c r="R521" i="11" s="1"/>
  <c r="H490" i="20"/>
  <c r="A490" i="20"/>
  <c r="I490" i="20"/>
  <c r="B490" i="20"/>
  <c r="J490" i="20"/>
  <c r="C490" i="20"/>
  <c r="G490" i="20"/>
  <c r="E490" i="20"/>
  <c r="F490" i="20"/>
  <c r="D490" i="20"/>
  <c r="B513" i="11"/>
  <c r="R513" i="11" s="1"/>
  <c r="H482" i="20"/>
  <c r="A482" i="20"/>
  <c r="I482" i="20"/>
  <c r="B482" i="20"/>
  <c r="J482" i="20"/>
  <c r="C482" i="20"/>
  <c r="G482" i="20"/>
  <c r="F482" i="20"/>
  <c r="E482" i="20"/>
  <c r="D482" i="20"/>
  <c r="F474" i="20"/>
  <c r="H474" i="20"/>
  <c r="I474" i="20"/>
  <c r="A474" i="20"/>
  <c r="J474" i="20"/>
  <c r="B474" i="20"/>
  <c r="G474" i="20"/>
  <c r="C474" i="20"/>
  <c r="E474" i="20"/>
  <c r="D474" i="20"/>
  <c r="B498" i="11"/>
  <c r="R498" i="11" s="1"/>
  <c r="H467" i="20"/>
  <c r="B467" i="20"/>
  <c r="J467" i="20"/>
  <c r="D467" i="20"/>
  <c r="A467" i="20"/>
  <c r="C467" i="20"/>
  <c r="E467" i="20"/>
  <c r="F467" i="20"/>
  <c r="I467" i="20"/>
  <c r="G467" i="20"/>
  <c r="F460" i="20"/>
  <c r="H460" i="20"/>
  <c r="B460" i="20"/>
  <c r="J460" i="20"/>
  <c r="G460" i="20"/>
  <c r="I460" i="20"/>
  <c r="E460" i="20"/>
  <c r="C460" i="20"/>
  <c r="D460" i="20"/>
  <c r="A460" i="20"/>
  <c r="F452" i="20"/>
  <c r="H452" i="20"/>
  <c r="B452" i="20"/>
  <c r="J452" i="20"/>
  <c r="A452" i="20"/>
  <c r="C452" i="20"/>
  <c r="I452" i="20"/>
  <c r="D452" i="20"/>
  <c r="E452" i="20"/>
  <c r="G452" i="20"/>
  <c r="F444" i="20"/>
  <c r="H444" i="20"/>
  <c r="B444" i="20"/>
  <c r="J444" i="20"/>
  <c r="A444" i="20"/>
  <c r="C444" i="20"/>
  <c r="D444" i="20"/>
  <c r="E444" i="20"/>
  <c r="G444" i="20"/>
  <c r="I444" i="20"/>
  <c r="B467" i="11"/>
  <c r="R467" i="11" s="1"/>
  <c r="F436" i="20"/>
  <c r="H436" i="20"/>
  <c r="B436" i="20"/>
  <c r="J436" i="20"/>
  <c r="D436" i="20"/>
  <c r="E436" i="20"/>
  <c r="G436" i="20"/>
  <c r="I436" i="20"/>
  <c r="C436" i="20"/>
  <c r="A436" i="20"/>
  <c r="D429" i="20"/>
  <c r="F429" i="20"/>
  <c r="H429" i="20"/>
  <c r="J429" i="20"/>
  <c r="A429" i="20"/>
  <c r="B429" i="20"/>
  <c r="I429" i="20"/>
  <c r="C429" i="20"/>
  <c r="E429" i="20"/>
  <c r="G429" i="20"/>
  <c r="B452" i="11"/>
  <c r="R452" i="11" s="1"/>
  <c r="D421" i="20"/>
  <c r="F421" i="20"/>
  <c r="H421" i="20"/>
  <c r="A421" i="20"/>
  <c r="B421" i="20"/>
  <c r="C421" i="20"/>
  <c r="E421" i="20"/>
  <c r="G421" i="20"/>
  <c r="I421" i="20"/>
  <c r="J421" i="20"/>
  <c r="B444" i="11"/>
  <c r="R444" i="11" s="1"/>
  <c r="D413" i="20"/>
  <c r="F413" i="20"/>
  <c r="H413" i="20"/>
  <c r="C413" i="20"/>
  <c r="E413" i="20"/>
  <c r="G413" i="20"/>
  <c r="I413" i="20"/>
  <c r="B413" i="20"/>
  <c r="J413" i="20"/>
  <c r="A413" i="20"/>
  <c r="A405" i="20"/>
  <c r="I405" i="20"/>
  <c r="C405" i="20"/>
  <c r="D405" i="20"/>
  <c r="J405" i="20"/>
  <c r="E405" i="20"/>
  <c r="B405" i="20"/>
  <c r="F405" i="20"/>
  <c r="H405" i="20"/>
  <c r="G405" i="20"/>
  <c r="B429" i="11"/>
  <c r="R429" i="11" s="1"/>
  <c r="G398" i="20"/>
  <c r="A398" i="20"/>
  <c r="I398" i="20"/>
  <c r="B398" i="20"/>
  <c r="J398" i="20"/>
  <c r="D398" i="20"/>
  <c r="F398" i="20"/>
  <c r="C398" i="20"/>
  <c r="E398" i="20"/>
  <c r="H398" i="20"/>
  <c r="E391" i="20"/>
  <c r="G391" i="20"/>
  <c r="H391" i="20"/>
  <c r="J391" i="20"/>
  <c r="A391" i="20"/>
  <c r="C391" i="20"/>
  <c r="I391" i="20"/>
  <c r="B391" i="20"/>
  <c r="F391" i="20"/>
  <c r="D391" i="20"/>
  <c r="F384" i="20"/>
  <c r="G384" i="20"/>
  <c r="B402" i="11"/>
  <c r="R402" i="11" s="1"/>
  <c r="E371" i="20"/>
  <c r="G371" i="20"/>
  <c r="H371" i="20"/>
  <c r="D371" i="20"/>
  <c r="I371" i="20"/>
  <c r="C371" i="20"/>
  <c r="F371" i="20"/>
  <c r="J371" i="20"/>
  <c r="A371" i="20"/>
  <c r="B371" i="20"/>
  <c r="B394" i="11"/>
  <c r="R394" i="11" s="1"/>
  <c r="E363" i="20"/>
  <c r="G363" i="20"/>
  <c r="H363" i="20"/>
  <c r="I363" i="20"/>
  <c r="B363" i="20"/>
  <c r="C363" i="20"/>
  <c r="D363" i="20"/>
  <c r="F363" i="20"/>
  <c r="J363" i="20"/>
  <c r="A363" i="20"/>
  <c r="C356" i="20"/>
  <c r="E356" i="20"/>
  <c r="F356" i="20"/>
  <c r="A356" i="20"/>
  <c r="D356" i="20"/>
  <c r="H356" i="20"/>
  <c r="J356" i="20"/>
  <c r="B356" i="20"/>
  <c r="I356" i="20"/>
  <c r="G356" i="20"/>
  <c r="A341" i="20"/>
  <c r="I341" i="20"/>
  <c r="C341" i="20"/>
  <c r="D341" i="20"/>
  <c r="J341" i="20"/>
  <c r="E341" i="20"/>
  <c r="B341" i="20"/>
  <c r="F341" i="20"/>
  <c r="G341" i="20"/>
  <c r="H341" i="20"/>
  <c r="A333" i="20"/>
  <c r="I333" i="20"/>
  <c r="B333" i="20"/>
  <c r="J333" i="20"/>
  <c r="D333" i="20"/>
  <c r="E333" i="20"/>
  <c r="C333" i="20"/>
  <c r="G333" i="20"/>
  <c r="H333" i="20"/>
  <c r="F333" i="20"/>
  <c r="C324" i="20"/>
  <c r="D324" i="20"/>
  <c r="F324" i="20"/>
  <c r="G324" i="20"/>
  <c r="A324" i="20"/>
  <c r="B324" i="20"/>
  <c r="I324" i="20"/>
  <c r="J324" i="20"/>
  <c r="E324" i="20"/>
  <c r="H324" i="20"/>
  <c r="A313" i="20"/>
  <c r="I313" i="20"/>
  <c r="B313" i="20"/>
  <c r="J313" i="20"/>
  <c r="D313" i="20"/>
  <c r="E313" i="20"/>
  <c r="F313" i="20"/>
  <c r="H313" i="20"/>
  <c r="G313" i="20"/>
  <c r="C313" i="20"/>
  <c r="B338" i="11"/>
  <c r="R338" i="11" s="1"/>
  <c r="E307" i="20"/>
  <c r="F307" i="20"/>
  <c r="H307" i="20"/>
  <c r="A307" i="20"/>
  <c r="I307" i="20"/>
  <c r="G307" i="20"/>
  <c r="B307" i="20"/>
  <c r="C307" i="20"/>
  <c r="D307" i="20"/>
  <c r="J307" i="20"/>
  <c r="B330" i="11"/>
  <c r="R330" i="11" s="1"/>
  <c r="E299" i="20"/>
  <c r="F299" i="20"/>
  <c r="H299" i="20"/>
  <c r="A299" i="20"/>
  <c r="I299" i="20"/>
  <c r="C299" i="20"/>
  <c r="G299" i="20"/>
  <c r="J299" i="20"/>
  <c r="B299" i="20"/>
  <c r="D299" i="20"/>
  <c r="E291" i="20"/>
  <c r="F291" i="20"/>
  <c r="H291" i="20"/>
  <c r="A291" i="20"/>
  <c r="I291" i="20"/>
  <c r="C291" i="20"/>
  <c r="G291" i="20"/>
  <c r="J291" i="20"/>
  <c r="B291" i="20"/>
  <c r="D291" i="20"/>
  <c r="G290" i="20"/>
  <c r="H290" i="20"/>
  <c r="B290" i="20"/>
  <c r="J290" i="20"/>
  <c r="C290" i="20"/>
  <c r="A290" i="20"/>
  <c r="D290" i="20"/>
  <c r="E290" i="20"/>
  <c r="F290" i="20"/>
  <c r="I290" i="20"/>
  <c r="A281" i="20"/>
  <c r="I281" i="20"/>
  <c r="B281" i="20"/>
  <c r="J281" i="20"/>
  <c r="D281" i="20"/>
  <c r="E281" i="20"/>
  <c r="G281" i="20"/>
  <c r="H281" i="20"/>
  <c r="C281" i="20"/>
  <c r="F281" i="20"/>
  <c r="C272" i="20"/>
  <c r="D272" i="20"/>
  <c r="F272" i="20"/>
  <c r="G272" i="20"/>
  <c r="A272" i="20"/>
  <c r="E272" i="20"/>
  <c r="H272" i="20"/>
  <c r="I272" i="20"/>
  <c r="J272" i="20"/>
  <c r="B272" i="20"/>
  <c r="A265" i="20"/>
  <c r="I265" i="20"/>
  <c r="B265" i="20"/>
  <c r="J265" i="20"/>
  <c r="D265" i="20"/>
  <c r="E265" i="20"/>
  <c r="G265" i="20"/>
  <c r="C265" i="20"/>
  <c r="F265" i="20"/>
  <c r="H265" i="20"/>
  <c r="E255" i="20"/>
  <c r="F255" i="20"/>
  <c r="H255" i="20"/>
  <c r="A255" i="20"/>
  <c r="I255" i="20"/>
  <c r="B255" i="20"/>
  <c r="C255" i="20"/>
  <c r="D255" i="20"/>
  <c r="G255" i="20"/>
  <c r="J255" i="20"/>
  <c r="J254" i="20"/>
  <c r="C254" i="20"/>
  <c r="C244" i="20"/>
  <c r="D244" i="20"/>
  <c r="E244" i="20"/>
  <c r="F244" i="20"/>
  <c r="G244" i="20"/>
  <c r="J244" i="20"/>
  <c r="A244" i="20"/>
  <c r="B244" i="20"/>
  <c r="I244" i="20"/>
  <c r="H244" i="20"/>
  <c r="F235" i="20"/>
  <c r="A235" i="20"/>
  <c r="I235" i="20"/>
  <c r="B235" i="20"/>
  <c r="C235" i="20"/>
  <c r="D235" i="20"/>
  <c r="E235" i="20"/>
  <c r="G235" i="20"/>
  <c r="H235" i="20"/>
  <c r="J235" i="20"/>
  <c r="A225" i="20"/>
  <c r="I225" i="20"/>
  <c r="B225" i="20"/>
  <c r="J225" i="20"/>
  <c r="E225" i="20"/>
  <c r="C225" i="20"/>
  <c r="D225" i="20"/>
  <c r="F225" i="20"/>
  <c r="G225" i="20"/>
  <c r="H225" i="20"/>
  <c r="B250" i="11"/>
  <c r="R250" i="11" s="1"/>
  <c r="E219" i="20"/>
  <c r="F219" i="20"/>
  <c r="A219" i="20"/>
  <c r="I219" i="20"/>
  <c r="J219" i="20"/>
  <c r="B219" i="20"/>
  <c r="C219" i="20"/>
  <c r="H219" i="20"/>
  <c r="D219" i="20"/>
  <c r="G219" i="20"/>
  <c r="C212" i="20"/>
  <c r="D212" i="20"/>
  <c r="G212" i="20"/>
  <c r="B212" i="20"/>
  <c r="E212" i="20"/>
  <c r="F212" i="20"/>
  <c r="H212" i="20"/>
  <c r="I212" i="20"/>
  <c r="A212" i="20"/>
  <c r="J212" i="20"/>
  <c r="C204" i="20"/>
  <c r="D204" i="20"/>
  <c r="G204" i="20"/>
  <c r="F204" i="20"/>
  <c r="H204" i="20"/>
  <c r="I204" i="20"/>
  <c r="J204" i="20"/>
  <c r="A204" i="20"/>
  <c r="B204" i="20"/>
  <c r="E204" i="20"/>
  <c r="B195" i="20"/>
  <c r="J195" i="20"/>
  <c r="D195" i="20"/>
  <c r="G195" i="20"/>
  <c r="C195" i="20"/>
  <c r="E195" i="20"/>
  <c r="F195" i="20"/>
  <c r="I195" i="20"/>
  <c r="A195" i="20"/>
  <c r="H195" i="20"/>
  <c r="D194" i="20"/>
  <c r="F194" i="20"/>
  <c r="A194" i="20"/>
  <c r="I194" i="20"/>
  <c r="B194" i="20"/>
  <c r="C194" i="20"/>
  <c r="G194" i="20"/>
  <c r="E194" i="20"/>
  <c r="H194" i="20"/>
  <c r="J194" i="20"/>
  <c r="H184" i="20"/>
  <c r="B184" i="20"/>
  <c r="J184" i="20"/>
  <c r="E184" i="20"/>
  <c r="A184" i="20"/>
  <c r="C184" i="20"/>
  <c r="D184" i="20"/>
  <c r="G184" i="20"/>
  <c r="I184" i="20"/>
  <c r="F184" i="20"/>
  <c r="B175" i="20"/>
  <c r="J175" i="20"/>
  <c r="D175" i="20"/>
  <c r="G175" i="20"/>
  <c r="A175" i="20"/>
  <c r="C175" i="20"/>
  <c r="E175" i="20"/>
  <c r="F175" i="20"/>
  <c r="H175" i="20"/>
  <c r="I175" i="20"/>
  <c r="F167" i="20"/>
  <c r="A167" i="20"/>
  <c r="I167" i="20"/>
  <c r="B167" i="20"/>
  <c r="D167" i="20"/>
  <c r="H167" i="20"/>
  <c r="G167" i="20"/>
  <c r="J167" i="20"/>
  <c r="C167" i="20"/>
  <c r="E167" i="20"/>
  <c r="H166" i="20"/>
  <c r="C166" i="20"/>
  <c r="A166" i="20"/>
  <c r="D166" i="20"/>
  <c r="G166" i="20"/>
  <c r="B166" i="20"/>
  <c r="E166" i="20"/>
  <c r="F166" i="20"/>
  <c r="I166" i="20"/>
  <c r="J166" i="20"/>
  <c r="B190" i="11"/>
  <c r="R190" i="11" s="1"/>
  <c r="F159" i="20"/>
  <c r="G159" i="20"/>
  <c r="H159" i="20"/>
  <c r="A159" i="20"/>
  <c r="I159" i="20"/>
  <c r="B159" i="20"/>
  <c r="E159" i="20"/>
  <c r="C159" i="20"/>
  <c r="D159" i="20"/>
  <c r="J159" i="20"/>
  <c r="F143" i="20"/>
  <c r="G143" i="20"/>
  <c r="H143" i="20"/>
  <c r="A143" i="20"/>
  <c r="I143" i="20"/>
  <c r="B143" i="20"/>
  <c r="C143" i="20"/>
  <c r="E143" i="20"/>
  <c r="D143" i="20"/>
  <c r="J143" i="20"/>
  <c r="H142" i="20"/>
  <c r="A142" i="20"/>
  <c r="I142" i="20"/>
  <c r="B142" i="20"/>
  <c r="J142" i="20"/>
  <c r="C142" i="20"/>
  <c r="F142" i="20"/>
  <c r="G142" i="20"/>
  <c r="D142" i="20"/>
  <c r="E142" i="20"/>
  <c r="F125" i="20"/>
  <c r="G125" i="20"/>
  <c r="H125" i="20"/>
  <c r="A125" i="20"/>
  <c r="I125" i="20"/>
  <c r="J125" i="20"/>
  <c r="D125" i="20"/>
  <c r="E125" i="20"/>
  <c r="C125" i="20"/>
  <c r="B125" i="20"/>
  <c r="F117" i="20"/>
  <c r="G117" i="20"/>
  <c r="H117" i="20"/>
  <c r="A117" i="20"/>
  <c r="I117" i="20"/>
  <c r="J117" i="20"/>
  <c r="B117" i="20"/>
  <c r="C117" i="20"/>
  <c r="E117" i="20"/>
  <c r="D117" i="20"/>
  <c r="B138" i="11"/>
  <c r="R138" i="11" s="1"/>
  <c r="B107" i="20"/>
  <c r="J107" i="20"/>
  <c r="C107" i="20"/>
  <c r="D107" i="20"/>
  <c r="E107" i="20"/>
  <c r="A107" i="20"/>
  <c r="F107" i="20"/>
  <c r="G107" i="20"/>
  <c r="I107" i="20"/>
  <c r="H107" i="20"/>
  <c r="A97" i="20"/>
  <c r="F97" i="20"/>
  <c r="G97" i="20"/>
  <c r="H97" i="20"/>
  <c r="I97" i="20"/>
  <c r="B97" i="20"/>
  <c r="C97" i="20"/>
  <c r="D97" i="20"/>
  <c r="E97" i="20"/>
  <c r="J97" i="20"/>
  <c r="E87" i="20"/>
  <c r="F87" i="20"/>
  <c r="G87" i="20"/>
  <c r="H87" i="20"/>
  <c r="A87" i="20"/>
  <c r="B87" i="20"/>
  <c r="C87" i="20"/>
  <c r="D87" i="20"/>
  <c r="I87" i="20"/>
  <c r="J87" i="20"/>
  <c r="B67" i="20"/>
  <c r="C67" i="20"/>
  <c r="G66" i="20"/>
  <c r="H66" i="20"/>
  <c r="B66" i="20"/>
  <c r="J66" i="20"/>
  <c r="E66" i="20"/>
  <c r="F66" i="20"/>
  <c r="I66" i="20"/>
  <c r="A66" i="20"/>
  <c r="C66" i="20"/>
  <c r="D66" i="20"/>
  <c r="E59" i="20"/>
  <c r="F59" i="20"/>
  <c r="H59" i="20"/>
  <c r="A59" i="20"/>
  <c r="B59" i="20"/>
  <c r="C59" i="20"/>
  <c r="D59" i="20"/>
  <c r="G59" i="20"/>
  <c r="J59" i="20"/>
  <c r="I59" i="20"/>
  <c r="G58" i="20"/>
  <c r="H58" i="20"/>
  <c r="B58" i="20"/>
  <c r="J58" i="20"/>
  <c r="I58" i="20"/>
  <c r="A58" i="20"/>
  <c r="C58" i="20"/>
  <c r="D58" i="20"/>
  <c r="E58" i="20"/>
  <c r="F58" i="20"/>
  <c r="A49" i="20"/>
  <c r="I49" i="20"/>
  <c r="B49" i="20"/>
  <c r="J49" i="20"/>
  <c r="D49" i="20"/>
  <c r="H49" i="20"/>
  <c r="C49" i="20"/>
  <c r="E49" i="20"/>
  <c r="G49" i="20"/>
  <c r="F49" i="20"/>
  <c r="C40" i="20"/>
  <c r="G40" i="20"/>
  <c r="A29" i="20"/>
  <c r="I29" i="20"/>
  <c r="B29" i="20"/>
  <c r="J29" i="20"/>
  <c r="D29" i="20"/>
  <c r="E29" i="20"/>
  <c r="F29" i="20"/>
  <c r="G29" i="20"/>
  <c r="H29" i="20"/>
  <c r="C29" i="20"/>
  <c r="E19" i="20"/>
  <c r="F19" i="20"/>
  <c r="H19" i="20"/>
  <c r="B19" i="20"/>
  <c r="C19" i="20"/>
  <c r="D19" i="20"/>
  <c r="G19" i="20"/>
  <c r="I19" i="20"/>
  <c r="J19" i="20"/>
  <c r="A19" i="20"/>
  <c r="G18" i="20"/>
  <c r="H18" i="20"/>
  <c r="B18" i="20"/>
  <c r="J18" i="20"/>
  <c r="A18" i="20"/>
  <c r="C18" i="20"/>
  <c r="D18" i="20"/>
  <c r="E18" i="20"/>
  <c r="F18" i="20"/>
  <c r="I18" i="20"/>
  <c r="B4227" i="11"/>
  <c r="C4196" i="20"/>
  <c r="D4196" i="20"/>
  <c r="E4196" i="20"/>
  <c r="F4196" i="20"/>
  <c r="G4196" i="20"/>
  <c r="H4196" i="20"/>
  <c r="A4196" i="20"/>
  <c r="I4196" i="20"/>
  <c r="B4196" i="20"/>
  <c r="J4196" i="20"/>
  <c r="B4219" i="11"/>
  <c r="C4188" i="20"/>
  <c r="D4188" i="20"/>
  <c r="E4188" i="20"/>
  <c r="F4188" i="20"/>
  <c r="G4188" i="20"/>
  <c r="H4188" i="20"/>
  <c r="A4188" i="20"/>
  <c r="I4188" i="20"/>
  <c r="B4188" i="20"/>
  <c r="J4188" i="20"/>
  <c r="B4211" i="11"/>
  <c r="C4180" i="20"/>
  <c r="D4180" i="20"/>
  <c r="E4180" i="20"/>
  <c r="F4180" i="20"/>
  <c r="G4180" i="20"/>
  <c r="H4180" i="20"/>
  <c r="A4180" i="20"/>
  <c r="I4180" i="20"/>
  <c r="B4180" i="20"/>
  <c r="J4180" i="20"/>
  <c r="B4203" i="11"/>
  <c r="C4172" i="20"/>
  <c r="D4172" i="20"/>
  <c r="E4172" i="20"/>
  <c r="F4172" i="20"/>
  <c r="G4172" i="20"/>
  <c r="H4172" i="20"/>
  <c r="A4172" i="20"/>
  <c r="I4172" i="20"/>
  <c r="B4172" i="20"/>
  <c r="J4172" i="20"/>
  <c r="B4195" i="11"/>
  <c r="C4164" i="20"/>
  <c r="D4164" i="20"/>
  <c r="E4164" i="20"/>
  <c r="F4164" i="20"/>
  <c r="G4164" i="20"/>
  <c r="H4164" i="20"/>
  <c r="A4164" i="20"/>
  <c r="I4164" i="20"/>
  <c r="B4164" i="20"/>
  <c r="J4164" i="20"/>
  <c r="B4187" i="11"/>
  <c r="C4156" i="20"/>
  <c r="D4156" i="20"/>
  <c r="E4156" i="20"/>
  <c r="F4156" i="20"/>
  <c r="G4156" i="20"/>
  <c r="H4156" i="20"/>
  <c r="A4156" i="20"/>
  <c r="I4156" i="20"/>
  <c r="B4156" i="20"/>
  <c r="J4156" i="20"/>
  <c r="B4179" i="11"/>
  <c r="C4148" i="20"/>
  <c r="D4148" i="20"/>
  <c r="E4148" i="20"/>
  <c r="F4148" i="20"/>
  <c r="G4148" i="20"/>
  <c r="H4148" i="20"/>
  <c r="A4148" i="20"/>
  <c r="I4148" i="20"/>
  <c r="B4148" i="20"/>
  <c r="J4148" i="20"/>
  <c r="B4171" i="11"/>
  <c r="C4140" i="20"/>
  <c r="D4140" i="20"/>
  <c r="E4140" i="20"/>
  <c r="F4140" i="20"/>
  <c r="G4140" i="20"/>
  <c r="H4140" i="20"/>
  <c r="A4140" i="20"/>
  <c r="I4140" i="20"/>
  <c r="B4140" i="20"/>
  <c r="J4140" i="20"/>
  <c r="B4163" i="11"/>
  <c r="C4132" i="20"/>
  <c r="D4132" i="20"/>
  <c r="E4132" i="20"/>
  <c r="F4132" i="20"/>
  <c r="G4132" i="20"/>
  <c r="H4132" i="20"/>
  <c r="A4132" i="20"/>
  <c r="I4132" i="20"/>
  <c r="B4132" i="20"/>
  <c r="J4132" i="20"/>
  <c r="B4155" i="11"/>
  <c r="C4124" i="20"/>
  <c r="D4124" i="20"/>
  <c r="E4124" i="20"/>
  <c r="F4124" i="20"/>
  <c r="G4124" i="20"/>
  <c r="H4124" i="20"/>
  <c r="A4124" i="20"/>
  <c r="I4124" i="20"/>
  <c r="B4124" i="20"/>
  <c r="J4124" i="20"/>
  <c r="B4147" i="11"/>
  <c r="C4116" i="20"/>
  <c r="D4116" i="20"/>
  <c r="E4116" i="20"/>
  <c r="F4116" i="20"/>
  <c r="G4116" i="20"/>
  <c r="H4116" i="20"/>
  <c r="A4116" i="20"/>
  <c r="I4116" i="20"/>
  <c r="B4116" i="20"/>
  <c r="J4116" i="20"/>
  <c r="B4139" i="11"/>
  <c r="C4108" i="20"/>
  <c r="D4108" i="20"/>
  <c r="E4108" i="20"/>
  <c r="F4108" i="20"/>
  <c r="G4108" i="20"/>
  <c r="H4108" i="20"/>
  <c r="A4108" i="20"/>
  <c r="I4108" i="20"/>
  <c r="B4108" i="20"/>
  <c r="J4108" i="20"/>
  <c r="B4131" i="11"/>
  <c r="C4100" i="20"/>
  <c r="D4100" i="20"/>
  <c r="E4100" i="20"/>
  <c r="F4100" i="20"/>
  <c r="G4100" i="20"/>
  <c r="H4100" i="20"/>
  <c r="A4100" i="20"/>
  <c r="I4100" i="20"/>
  <c r="B4100" i="20"/>
  <c r="J4100" i="20"/>
  <c r="B4123" i="11"/>
  <c r="C4092" i="20"/>
  <c r="D4092" i="20"/>
  <c r="E4092" i="20"/>
  <c r="F4092" i="20"/>
  <c r="G4092" i="20"/>
  <c r="H4092" i="20"/>
  <c r="A4092" i="20"/>
  <c r="I4092" i="20"/>
  <c r="B4092" i="20"/>
  <c r="J4092" i="20"/>
  <c r="B4115" i="11"/>
  <c r="C4084" i="20"/>
  <c r="D4084" i="20"/>
  <c r="E4084" i="20"/>
  <c r="F4084" i="20"/>
  <c r="G4084" i="20"/>
  <c r="H4084" i="20"/>
  <c r="A4084" i="20"/>
  <c r="I4084" i="20"/>
  <c r="B4084" i="20"/>
  <c r="J4084" i="20"/>
  <c r="B4107" i="11"/>
  <c r="C4076" i="20"/>
  <c r="D4076" i="20"/>
  <c r="E4076" i="20"/>
  <c r="F4076" i="20"/>
  <c r="G4076" i="20"/>
  <c r="H4076" i="20"/>
  <c r="A4076" i="20"/>
  <c r="I4076" i="20"/>
  <c r="B4076" i="20"/>
  <c r="J4076" i="20"/>
  <c r="B4099" i="11"/>
  <c r="C4068" i="20"/>
  <c r="D4068" i="20"/>
  <c r="E4068" i="20"/>
  <c r="F4068" i="20"/>
  <c r="G4068" i="20"/>
  <c r="H4068" i="20"/>
  <c r="A4068" i="20"/>
  <c r="I4068" i="20"/>
  <c r="B4068" i="20"/>
  <c r="J4068" i="20"/>
  <c r="B4091" i="11"/>
  <c r="C4060" i="20"/>
  <c r="D4060" i="20"/>
  <c r="E4060" i="20"/>
  <c r="F4060" i="20"/>
  <c r="G4060" i="20"/>
  <c r="H4060" i="20"/>
  <c r="A4060" i="20"/>
  <c r="I4060" i="20"/>
  <c r="B4060" i="20"/>
  <c r="J4060" i="20"/>
  <c r="B4083" i="11"/>
  <c r="C4052" i="20"/>
  <c r="D4052" i="20"/>
  <c r="E4052" i="20"/>
  <c r="F4052" i="20"/>
  <c r="G4052" i="20"/>
  <c r="H4052" i="20"/>
  <c r="A4052" i="20"/>
  <c r="I4052" i="20"/>
  <c r="B4052" i="20"/>
  <c r="J4052" i="20"/>
  <c r="B4075" i="11"/>
  <c r="C4044" i="20"/>
  <c r="D4044" i="20"/>
  <c r="E4044" i="20"/>
  <c r="F4044" i="20"/>
  <c r="G4044" i="20"/>
  <c r="H4044" i="20"/>
  <c r="A4044" i="20"/>
  <c r="I4044" i="20"/>
  <c r="B4044" i="20"/>
  <c r="J4044" i="20"/>
  <c r="B4067" i="11"/>
  <c r="C4036" i="20"/>
  <c r="D4036" i="20"/>
  <c r="E4036" i="20"/>
  <c r="F4036" i="20"/>
  <c r="G4036" i="20"/>
  <c r="H4036" i="20"/>
  <c r="A4036" i="20"/>
  <c r="I4036" i="20"/>
  <c r="B4036" i="20"/>
  <c r="J4036" i="20"/>
  <c r="C4028" i="20"/>
  <c r="D4028" i="20"/>
  <c r="E4028" i="20"/>
  <c r="F4028" i="20"/>
  <c r="G4028" i="20"/>
  <c r="H4028" i="20"/>
  <c r="A4028" i="20"/>
  <c r="I4028" i="20"/>
  <c r="B4028" i="20"/>
  <c r="J4028" i="20"/>
  <c r="C4020" i="20"/>
  <c r="D4020" i="20"/>
  <c r="E4020" i="20"/>
  <c r="F4020" i="20"/>
  <c r="G4020" i="20"/>
  <c r="H4020" i="20"/>
  <c r="A4020" i="20"/>
  <c r="I4020" i="20"/>
  <c r="B4020" i="20"/>
  <c r="J4020" i="20"/>
  <c r="C4012" i="20"/>
  <c r="D4012" i="20"/>
  <c r="E4012" i="20"/>
  <c r="F4012" i="20"/>
  <c r="G4012" i="20"/>
  <c r="H4012" i="20"/>
  <c r="A4012" i="20"/>
  <c r="I4012" i="20"/>
  <c r="B4012" i="20"/>
  <c r="J4012" i="20"/>
  <c r="C4004" i="20"/>
  <c r="D4004" i="20"/>
  <c r="E4004" i="20"/>
  <c r="F4004" i="20"/>
  <c r="G4004" i="20"/>
  <c r="H4004" i="20"/>
  <c r="A4004" i="20"/>
  <c r="I4004" i="20"/>
  <c r="B4004" i="20"/>
  <c r="J4004" i="20"/>
  <c r="C3996" i="20"/>
  <c r="D3996" i="20"/>
  <c r="E3996" i="20"/>
  <c r="F3996" i="20"/>
  <c r="G3996" i="20"/>
  <c r="H3996" i="20"/>
  <c r="A3996" i="20"/>
  <c r="I3996" i="20"/>
  <c r="B3996" i="20"/>
  <c r="J3996" i="20"/>
  <c r="C3988" i="20"/>
  <c r="D3988" i="20"/>
  <c r="E3988" i="20"/>
  <c r="F3988" i="20"/>
  <c r="G3988" i="20"/>
  <c r="H3988" i="20"/>
  <c r="A3988" i="20"/>
  <c r="I3988" i="20"/>
  <c r="B3988" i="20"/>
  <c r="J3988" i="20"/>
  <c r="C3964" i="20"/>
  <c r="D3964" i="20"/>
  <c r="E3964" i="20"/>
  <c r="F3964" i="20"/>
  <c r="G3964" i="20"/>
  <c r="H3964" i="20"/>
  <c r="A3964" i="20"/>
  <c r="I3964" i="20"/>
  <c r="B3964" i="20"/>
  <c r="J3964" i="20"/>
  <c r="C3956" i="20"/>
  <c r="D3956" i="20"/>
  <c r="E3956" i="20"/>
  <c r="F3956" i="20"/>
  <c r="G3956" i="20"/>
  <c r="H3956" i="20"/>
  <c r="A3956" i="20"/>
  <c r="I3956" i="20"/>
  <c r="B3956" i="20"/>
  <c r="J3956" i="20"/>
  <c r="C3932" i="20"/>
  <c r="D3932" i="20"/>
  <c r="E3932" i="20"/>
  <c r="F3932" i="20"/>
  <c r="G3932" i="20"/>
  <c r="H3932" i="20"/>
  <c r="A3932" i="20"/>
  <c r="I3932" i="20"/>
  <c r="B3932" i="20"/>
  <c r="J3932" i="20"/>
  <c r="C3924" i="20"/>
  <c r="D3924" i="20"/>
  <c r="E3924" i="20"/>
  <c r="F3924" i="20"/>
  <c r="G3924" i="20"/>
  <c r="H3924" i="20"/>
  <c r="A3924" i="20"/>
  <c r="I3924" i="20"/>
  <c r="B3924" i="20"/>
  <c r="J3924" i="20"/>
  <c r="C3900" i="20"/>
  <c r="D3900" i="20"/>
  <c r="E3900" i="20"/>
  <c r="F3900" i="20"/>
  <c r="G3900" i="20"/>
  <c r="H3900" i="20"/>
  <c r="A3900" i="20"/>
  <c r="I3900" i="20"/>
  <c r="B3900" i="20"/>
  <c r="J3900" i="20"/>
  <c r="C3892" i="20"/>
  <c r="D3892" i="20"/>
  <c r="E3892" i="20"/>
  <c r="F3892" i="20"/>
  <c r="G3892" i="20"/>
  <c r="H3892" i="20"/>
  <c r="A3892" i="20"/>
  <c r="I3892" i="20"/>
  <c r="B3892" i="20"/>
  <c r="J3892" i="20"/>
  <c r="D3868" i="20"/>
  <c r="E3868" i="20"/>
  <c r="F3868" i="20"/>
  <c r="G3868" i="20"/>
  <c r="H3868" i="20"/>
  <c r="A3868" i="20"/>
  <c r="I3868" i="20"/>
  <c r="B3868" i="20"/>
  <c r="J3868" i="20"/>
  <c r="C3868" i="20"/>
  <c r="D3860" i="20"/>
  <c r="E3860" i="20"/>
  <c r="F3860" i="20"/>
  <c r="G3860" i="20"/>
  <c r="H3860" i="20"/>
  <c r="A3860" i="20"/>
  <c r="I3860" i="20"/>
  <c r="B3860" i="20"/>
  <c r="J3860" i="20"/>
  <c r="C3860" i="20"/>
  <c r="D3836" i="20"/>
  <c r="E3836" i="20"/>
  <c r="F3836" i="20"/>
  <c r="G3836" i="20"/>
  <c r="H3836" i="20"/>
  <c r="A3836" i="20"/>
  <c r="I3836" i="20"/>
  <c r="B3836" i="20"/>
  <c r="J3836" i="20"/>
  <c r="C3836" i="20"/>
  <c r="D3828" i="20"/>
  <c r="E3828" i="20"/>
  <c r="F3828" i="20"/>
  <c r="G3828" i="20"/>
  <c r="H3828" i="20"/>
  <c r="A3828" i="20"/>
  <c r="I3828" i="20"/>
  <c r="B3828" i="20"/>
  <c r="J3828" i="20"/>
  <c r="C3828" i="20"/>
  <c r="D3804" i="20"/>
  <c r="E3804" i="20"/>
  <c r="F3804" i="20"/>
  <c r="G3804" i="20"/>
  <c r="H3804" i="20"/>
  <c r="A3804" i="20"/>
  <c r="I3804" i="20"/>
  <c r="B3804" i="20"/>
  <c r="J3804" i="20"/>
  <c r="C3804" i="20"/>
  <c r="D3796" i="20"/>
  <c r="E3796" i="20"/>
  <c r="F3796" i="20"/>
  <c r="G3796" i="20"/>
  <c r="H3796" i="20"/>
  <c r="A3796" i="20"/>
  <c r="I3796" i="20"/>
  <c r="B3796" i="20"/>
  <c r="J3796" i="20"/>
  <c r="C3796" i="20"/>
  <c r="D3772" i="20"/>
  <c r="E3772" i="20"/>
  <c r="F3772" i="20"/>
  <c r="G3772" i="20"/>
  <c r="H3772" i="20"/>
  <c r="A3772" i="20"/>
  <c r="I3772" i="20"/>
  <c r="B3772" i="20"/>
  <c r="J3772" i="20"/>
  <c r="C3772" i="20"/>
  <c r="D3764" i="20"/>
  <c r="E3764" i="20"/>
  <c r="F3764" i="20"/>
  <c r="G3764" i="20"/>
  <c r="H3764" i="20"/>
  <c r="A3764" i="20"/>
  <c r="I3764" i="20"/>
  <c r="B3764" i="20"/>
  <c r="J3764" i="20"/>
  <c r="C3764" i="20"/>
  <c r="D3740" i="20"/>
  <c r="E3740" i="20"/>
  <c r="F3740" i="20"/>
  <c r="G3740" i="20"/>
  <c r="H3740" i="20"/>
  <c r="A3740" i="20"/>
  <c r="I3740" i="20"/>
  <c r="B3740" i="20"/>
  <c r="J3740" i="20"/>
  <c r="C3740" i="20"/>
  <c r="D3732" i="20"/>
  <c r="E3732" i="20"/>
  <c r="F3732" i="20"/>
  <c r="G3732" i="20"/>
  <c r="H3732" i="20"/>
  <c r="A3732" i="20"/>
  <c r="I3732" i="20"/>
  <c r="B3732" i="20"/>
  <c r="J3732" i="20"/>
  <c r="C3732" i="20"/>
  <c r="D3708" i="20"/>
  <c r="E3708" i="20"/>
  <c r="F3708" i="20"/>
  <c r="G3708" i="20"/>
  <c r="H3708" i="20"/>
  <c r="A3708" i="20"/>
  <c r="I3708" i="20"/>
  <c r="B3708" i="20"/>
  <c r="J3708" i="20"/>
  <c r="C3708" i="20"/>
  <c r="D3700" i="20"/>
  <c r="E3700" i="20"/>
  <c r="F3700" i="20"/>
  <c r="G3700" i="20"/>
  <c r="H3700" i="20"/>
  <c r="A3700" i="20"/>
  <c r="I3700" i="20"/>
  <c r="B3700" i="20"/>
  <c r="J3700" i="20"/>
  <c r="C3700" i="20"/>
  <c r="D3676" i="20"/>
  <c r="E3676" i="20"/>
  <c r="F3676" i="20"/>
  <c r="G3676" i="20"/>
  <c r="H3676" i="20"/>
  <c r="A3676" i="20"/>
  <c r="I3676" i="20"/>
  <c r="B3676" i="20"/>
  <c r="J3676" i="20"/>
  <c r="C3676" i="20"/>
  <c r="D3668" i="20"/>
  <c r="E3668" i="20"/>
  <c r="F3668" i="20"/>
  <c r="G3668" i="20"/>
  <c r="H3668" i="20"/>
  <c r="A3668" i="20"/>
  <c r="I3668" i="20"/>
  <c r="B3668" i="20"/>
  <c r="J3668" i="20"/>
  <c r="C3668" i="20"/>
  <c r="D3644" i="20"/>
  <c r="E3644" i="20"/>
  <c r="F3644" i="20"/>
  <c r="G3644" i="20"/>
  <c r="H3644" i="20"/>
  <c r="A3644" i="20"/>
  <c r="I3644" i="20"/>
  <c r="B3644" i="20"/>
  <c r="J3644" i="20"/>
  <c r="C3644" i="20"/>
  <c r="D3636" i="20"/>
  <c r="E3636" i="20"/>
  <c r="F3636" i="20"/>
  <c r="G3636" i="20"/>
  <c r="H3636" i="20"/>
  <c r="A3636" i="20"/>
  <c r="I3636" i="20"/>
  <c r="B3636" i="20"/>
  <c r="J3636" i="20"/>
  <c r="C3636" i="20"/>
  <c r="D3612" i="20"/>
  <c r="E3612" i="20"/>
  <c r="F3612" i="20"/>
  <c r="G3612" i="20"/>
  <c r="H3612" i="20"/>
  <c r="A3612" i="20"/>
  <c r="I3612" i="20"/>
  <c r="B3612" i="20"/>
  <c r="J3612" i="20"/>
  <c r="C3612" i="20"/>
  <c r="D3604" i="20"/>
  <c r="E3604" i="20"/>
  <c r="F3604" i="20"/>
  <c r="G3604" i="20"/>
  <c r="H3604" i="20"/>
  <c r="A3604" i="20"/>
  <c r="I3604" i="20"/>
  <c r="B3604" i="20"/>
  <c r="J3604" i="20"/>
  <c r="C3604" i="20"/>
  <c r="D3580" i="20"/>
  <c r="E3580" i="20"/>
  <c r="F3580" i="20"/>
  <c r="G3580" i="20"/>
  <c r="H3580" i="20"/>
  <c r="A3580" i="20"/>
  <c r="I3580" i="20"/>
  <c r="B3580" i="20"/>
  <c r="J3580" i="20"/>
  <c r="C3580" i="20"/>
  <c r="D3572" i="20"/>
  <c r="E3572" i="20"/>
  <c r="F3572" i="20"/>
  <c r="G3572" i="20"/>
  <c r="H3572" i="20"/>
  <c r="A3572" i="20"/>
  <c r="I3572" i="20"/>
  <c r="B3572" i="20"/>
  <c r="J3572" i="20"/>
  <c r="C3572" i="20"/>
  <c r="D3548" i="20"/>
  <c r="E3548" i="20"/>
  <c r="F3548" i="20"/>
  <c r="G3548" i="20"/>
  <c r="H3548" i="20"/>
  <c r="A3548" i="20"/>
  <c r="I3548" i="20"/>
  <c r="B3548" i="20"/>
  <c r="J3548" i="20"/>
  <c r="C3548" i="20"/>
  <c r="D3540" i="20"/>
  <c r="E3540" i="20"/>
  <c r="F3540" i="20"/>
  <c r="G3540" i="20"/>
  <c r="H3540" i="20"/>
  <c r="A3540" i="20"/>
  <c r="I3540" i="20"/>
  <c r="B3540" i="20"/>
  <c r="J3540" i="20"/>
  <c r="C3540" i="20"/>
  <c r="D3524" i="20"/>
  <c r="E3524" i="20"/>
  <c r="F3524" i="20"/>
  <c r="G3524" i="20"/>
  <c r="H3524" i="20"/>
  <c r="A3524" i="20"/>
  <c r="I3524" i="20"/>
  <c r="B3524" i="20"/>
  <c r="J3524" i="20"/>
  <c r="C3524" i="20"/>
  <c r="D3516" i="20"/>
  <c r="E3516" i="20"/>
  <c r="F3516" i="20"/>
  <c r="G3516" i="20"/>
  <c r="H3516" i="20"/>
  <c r="A3516" i="20"/>
  <c r="I3516" i="20"/>
  <c r="B3516" i="20"/>
  <c r="J3516" i="20"/>
  <c r="C3516" i="20"/>
  <c r="E3508" i="20"/>
  <c r="C3508" i="20"/>
  <c r="D3500" i="20"/>
  <c r="E3500" i="20"/>
  <c r="F3500" i="20"/>
  <c r="G3500" i="20"/>
  <c r="H3500" i="20"/>
  <c r="A3500" i="20"/>
  <c r="I3500" i="20"/>
  <c r="B3500" i="20"/>
  <c r="J3500" i="20"/>
  <c r="C3500" i="20"/>
  <c r="E3492" i="20"/>
  <c r="F3492" i="20"/>
  <c r="C3492" i="20"/>
  <c r="D3476" i="20"/>
  <c r="E3476" i="20"/>
  <c r="F3476" i="20"/>
  <c r="G3476" i="20"/>
  <c r="H3476" i="20"/>
  <c r="A3476" i="20"/>
  <c r="I3476" i="20"/>
  <c r="B3476" i="20"/>
  <c r="J3476" i="20"/>
  <c r="C3476" i="20"/>
  <c r="B3491" i="11"/>
  <c r="R3491" i="11" s="1"/>
  <c r="D3460" i="20"/>
  <c r="E3460" i="20"/>
  <c r="F3460" i="20"/>
  <c r="G3460" i="20"/>
  <c r="H3460" i="20"/>
  <c r="A3460" i="20"/>
  <c r="I3460" i="20"/>
  <c r="B3460" i="20"/>
  <c r="J3460" i="20"/>
  <c r="C3460" i="20"/>
  <c r="B3484" i="11"/>
  <c r="R3484" i="11" s="1"/>
  <c r="B3453" i="20"/>
  <c r="J3453" i="20"/>
  <c r="C3453" i="20"/>
  <c r="D3453" i="20"/>
  <c r="E3453" i="20"/>
  <c r="F3453" i="20"/>
  <c r="G3453" i="20"/>
  <c r="H3453" i="20"/>
  <c r="A3453" i="20"/>
  <c r="I3453" i="20"/>
  <c r="B3445" i="20"/>
  <c r="J3445" i="20"/>
  <c r="C3445" i="20"/>
  <c r="D3445" i="20"/>
  <c r="E3445" i="20"/>
  <c r="F3445" i="20"/>
  <c r="G3445" i="20"/>
  <c r="H3445" i="20"/>
  <c r="A3445" i="20"/>
  <c r="I3445" i="20"/>
  <c r="B3437" i="20"/>
  <c r="J3437" i="20"/>
  <c r="C3437" i="20"/>
  <c r="D3437" i="20"/>
  <c r="E3437" i="20"/>
  <c r="F3437" i="20"/>
  <c r="G3437" i="20"/>
  <c r="H3437" i="20"/>
  <c r="A3437" i="20"/>
  <c r="I3437" i="20"/>
  <c r="B3429" i="20"/>
  <c r="J3429" i="20"/>
  <c r="C3429" i="20"/>
  <c r="D3429" i="20"/>
  <c r="E3429" i="20"/>
  <c r="F3429" i="20"/>
  <c r="G3429" i="20"/>
  <c r="H3429" i="20"/>
  <c r="A3429" i="20"/>
  <c r="I3429" i="20"/>
  <c r="H3422" i="20"/>
  <c r="A3422" i="20"/>
  <c r="I3422" i="20"/>
  <c r="B3422" i="20"/>
  <c r="J3422" i="20"/>
  <c r="C3422" i="20"/>
  <c r="D3422" i="20"/>
  <c r="E3422" i="20"/>
  <c r="F3422" i="20"/>
  <c r="G3422" i="20"/>
  <c r="H3414" i="20"/>
  <c r="A3414" i="20"/>
  <c r="I3414" i="20"/>
  <c r="B3414" i="20"/>
  <c r="J3414" i="20"/>
  <c r="C3414" i="20"/>
  <c r="D3414" i="20"/>
  <c r="E3414" i="20"/>
  <c r="F3414" i="20"/>
  <c r="G3414" i="20"/>
  <c r="H3406" i="20"/>
  <c r="A3406" i="20"/>
  <c r="I3406" i="20"/>
  <c r="B3406" i="20"/>
  <c r="J3406" i="20"/>
  <c r="C3406" i="20"/>
  <c r="D3406" i="20"/>
  <c r="E3406" i="20"/>
  <c r="F3406" i="20"/>
  <c r="G3406" i="20"/>
  <c r="F3399" i="20"/>
  <c r="G3399" i="20"/>
  <c r="H3399" i="20"/>
  <c r="A3399" i="20"/>
  <c r="I3399" i="20"/>
  <c r="B3399" i="20"/>
  <c r="J3399" i="20"/>
  <c r="C3399" i="20"/>
  <c r="D3399" i="20"/>
  <c r="E3399" i="20"/>
  <c r="B3423" i="11"/>
  <c r="R3423" i="11" s="1"/>
  <c r="D3392" i="20"/>
  <c r="E3392" i="20"/>
  <c r="F3392" i="20"/>
  <c r="G3392" i="20"/>
  <c r="H3392" i="20"/>
  <c r="A3392" i="20"/>
  <c r="I3392" i="20"/>
  <c r="B3392" i="20"/>
  <c r="J3392" i="20"/>
  <c r="C3392" i="20"/>
  <c r="B3385" i="20"/>
  <c r="J3385" i="20"/>
  <c r="C3385" i="20"/>
  <c r="D3385" i="20"/>
  <c r="E3385" i="20"/>
  <c r="F3385" i="20"/>
  <c r="G3385" i="20"/>
  <c r="H3385" i="20"/>
  <c r="A3385" i="20"/>
  <c r="I3385" i="20"/>
  <c r="F3379" i="20"/>
  <c r="G3379" i="20"/>
  <c r="H3379" i="20"/>
  <c r="A3379" i="20"/>
  <c r="I3379" i="20"/>
  <c r="B3379" i="20"/>
  <c r="J3379" i="20"/>
  <c r="C3379" i="20"/>
  <c r="D3379" i="20"/>
  <c r="E3379" i="20"/>
  <c r="F3371" i="20"/>
  <c r="G3371" i="20"/>
  <c r="H3371" i="20"/>
  <c r="A3371" i="20"/>
  <c r="I3371" i="20"/>
  <c r="B3371" i="20"/>
  <c r="J3371" i="20"/>
  <c r="C3371" i="20"/>
  <c r="D3371" i="20"/>
  <c r="E3371" i="20"/>
  <c r="B3395" i="11"/>
  <c r="R3395" i="11" s="1"/>
  <c r="D3364" i="20"/>
  <c r="B3364" i="20"/>
  <c r="J3364" i="20"/>
  <c r="B3357" i="20"/>
  <c r="J3357" i="20"/>
  <c r="C3357" i="20"/>
  <c r="D3357" i="20"/>
  <c r="E3357" i="20"/>
  <c r="F3357" i="20"/>
  <c r="G3357" i="20"/>
  <c r="H3357" i="20"/>
  <c r="A3357" i="20"/>
  <c r="I3357" i="20"/>
  <c r="F3351" i="20"/>
  <c r="G3351" i="20"/>
  <c r="H3351" i="20"/>
  <c r="A3351" i="20"/>
  <c r="I3351" i="20"/>
  <c r="B3351" i="20"/>
  <c r="J3351" i="20"/>
  <c r="C3351" i="20"/>
  <c r="D3351" i="20"/>
  <c r="E3351" i="20"/>
  <c r="B3375" i="11"/>
  <c r="R3375" i="11" s="1"/>
  <c r="D3344" i="20"/>
  <c r="E3344" i="20"/>
  <c r="F3344" i="20"/>
  <c r="G3344" i="20"/>
  <c r="H3344" i="20"/>
  <c r="A3344" i="20"/>
  <c r="I3344" i="20"/>
  <c r="B3344" i="20"/>
  <c r="J3344" i="20"/>
  <c r="C3344" i="20"/>
  <c r="B3367" i="11"/>
  <c r="R3367" i="11" s="1"/>
  <c r="D3336" i="20"/>
  <c r="E3336" i="20"/>
  <c r="F3336" i="20"/>
  <c r="G3336" i="20"/>
  <c r="H3336" i="20"/>
  <c r="A3336" i="20"/>
  <c r="I3336" i="20"/>
  <c r="B3336" i="20"/>
  <c r="J3336" i="20"/>
  <c r="C3336" i="20"/>
  <c r="H3330" i="20"/>
  <c r="B3330" i="20"/>
  <c r="J3330" i="20"/>
  <c r="C3330" i="20"/>
  <c r="D3330" i="20"/>
  <c r="E3330" i="20"/>
  <c r="F3330" i="20"/>
  <c r="G3330" i="20"/>
  <c r="A3330" i="20"/>
  <c r="I3330" i="20"/>
  <c r="F3323" i="20"/>
  <c r="H3323" i="20"/>
  <c r="A3323" i="20"/>
  <c r="I3323" i="20"/>
  <c r="B3323" i="20"/>
  <c r="J3323" i="20"/>
  <c r="C3323" i="20"/>
  <c r="D3323" i="20"/>
  <c r="E3323" i="20"/>
  <c r="G3323" i="20"/>
  <c r="B3347" i="11"/>
  <c r="R3347" i="11" s="1"/>
  <c r="D3316" i="20"/>
  <c r="F3316" i="20"/>
  <c r="G3316" i="20"/>
  <c r="H3316" i="20"/>
  <c r="A3316" i="20"/>
  <c r="I3316" i="20"/>
  <c r="B3316" i="20"/>
  <c r="J3316" i="20"/>
  <c r="C3316" i="20"/>
  <c r="E3316" i="20"/>
  <c r="B3309" i="20"/>
  <c r="J3309" i="20"/>
  <c r="D3309" i="20"/>
  <c r="E3309" i="20"/>
  <c r="F3309" i="20"/>
  <c r="G3309" i="20"/>
  <c r="H3309" i="20"/>
  <c r="A3309" i="20"/>
  <c r="I3309" i="20"/>
  <c r="C3309" i="20"/>
  <c r="H3302" i="20"/>
  <c r="B3302" i="20"/>
  <c r="J3302" i="20"/>
  <c r="C3302" i="20"/>
  <c r="D3302" i="20"/>
  <c r="E3302" i="20"/>
  <c r="F3302" i="20"/>
  <c r="G3302" i="20"/>
  <c r="A3302" i="20"/>
  <c r="I3302" i="20"/>
  <c r="F3295" i="20"/>
  <c r="H3295" i="20"/>
  <c r="A3295" i="20"/>
  <c r="I3295" i="20"/>
  <c r="B3295" i="20"/>
  <c r="J3295" i="20"/>
  <c r="C3295" i="20"/>
  <c r="D3295" i="20"/>
  <c r="E3295" i="20"/>
  <c r="G3295" i="20"/>
  <c r="B3319" i="11"/>
  <c r="R3319" i="11" s="1"/>
  <c r="D3288" i="20"/>
  <c r="E3288" i="20"/>
  <c r="F3288" i="20"/>
  <c r="G3288" i="20"/>
  <c r="H3288" i="20"/>
  <c r="A3288" i="20"/>
  <c r="I3288" i="20"/>
  <c r="B3288" i="20"/>
  <c r="J3288" i="20"/>
  <c r="C3288" i="20"/>
  <c r="H3282" i="20"/>
  <c r="A3282" i="20"/>
  <c r="I3282" i="20"/>
  <c r="B3282" i="20"/>
  <c r="J3282" i="20"/>
  <c r="C3282" i="20"/>
  <c r="D3282" i="20"/>
  <c r="E3282" i="20"/>
  <c r="F3282" i="20"/>
  <c r="G3282" i="20"/>
  <c r="H3274" i="20"/>
  <c r="A3274" i="20"/>
  <c r="I3274" i="20"/>
  <c r="B3274" i="20"/>
  <c r="J3274" i="20"/>
  <c r="C3274" i="20"/>
  <c r="D3274" i="20"/>
  <c r="E3274" i="20"/>
  <c r="F3274" i="20"/>
  <c r="G3274" i="20"/>
  <c r="H3254" i="20"/>
  <c r="A3254" i="20"/>
  <c r="I3254" i="20"/>
  <c r="B3254" i="20"/>
  <c r="J3254" i="20"/>
  <c r="C3254" i="20"/>
  <c r="D3254" i="20"/>
  <c r="E3254" i="20"/>
  <c r="F3254" i="20"/>
  <c r="G3254" i="20"/>
  <c r="F3247" i="20"/>
  <c r="G3247" i="20"/>
  <c r="H3247" i="20"/>
  <c r="A3247" i="20"/>
  <c r="I3247" i="20"/>
  <c r="B3247" i="20"/>
  <c r="J3247" i="20"/>
  <c r="C3247" i="20"/>
  <c r="D3247" i="20"/>
  <c r="E3247" i="20"/>
  <c r="B3233" i="20"/>
  <c r="J3233" i="20"/>
  <c r="C3233" i="20"/>
  <c r="D3233" i="20"/>
  <c r="E3233" i="20"/>
  <c r="F3233" i="20"/>
  <c r="G3233" i="20"/>
  <c r="H3233" i="20"/>
  <c r="A3233" i="20"/>
  <c r="I3233" i="20"/>
  <c r="H3226" i="20"/>
  <c r="A3226" i="20"/>
  <c r="I3226" i="20"/>
  <c r="B3226" i="20"/>
  <c r="J3226" i="20"/>
  <c r="C3226" i="20"/>
  <c r="D3226" i="20"/>
  <c r="E3226" i="20"/>
  <c r="F3226" i="20"/>
  <c r="G3226" i="20"/>
  <c r="B3243" i="11"/>
  <c r="R3243" i="11" s="1"/>
  <c r="D3212" i="20"/>
  <c r="E3212" i="20"/>
  <c r="F3212" i="20"/>
  <c r="G3212" i="20"/>
  <c r="H3212" i="20"/>
  <c r="A3212" i="20"/>
  <c r="I3212" i="20"/>
  <c r="B3212" i="20"/>
  <c r="J3212" i="20"/>
  <c r="C3212" i="20"/>
  <c r="B3205" i="20"/>
  <c r="J3205" i="20"/>
  <c r="C3205" i="20"/>
  <c r="D3205" i="20"/>
  <c r="E3205" i="20"/>
  <c r="F3205" i="20"/>
  <c r="G3205" i="20"/>
  <c r="H3205" i="20"/>
  <c r="A3205" i="20"/>
  <c r="I3205" i="20"/>
  <c r="H3198" i="20"/>
  <c r="A3198" i="20"/>
  <c r="I3198" i="20"/>
  <c r="B3198" i="20"/>
  <c r="J3198" i="20"/>
  <c r="C3198" i="20"/>
  <c r="D3198" i="20"/>
  <c r="E3198" i="20"/>
  <c r="F3198" i="20"/>
  <c r="G3198" i="20"/>
  <c r="B3185" i="20"/>
  <c r="J3185" i="20"/>
  <c r="C3185" i="20"/>
  <c r="D3185" i="20"/>
  <c r="E3185" i="20"/>
  <c r="F3185" i="20"/>
  <c r="G3185" i="20"/>
  <c r="H3185" i="20"/>
  <c r="A3185" i="20"/>
  <c r="I3185" i="20"/>
  <c r="B3177" i="20"/>
  <c r="J3177" i="20"/>
  <c r="C3177" i="20"/>
  <c r="D3177" i="20"/>
  <c r="E3177" i="20"/>
  <c r="F3177" i="20"/>
  <c r="G3177" i="20"/>
  <c r="H3177" i="20"/>
  <c r="A3177" i="20"/>
  <c r="I3177" i="20"/>
  <c r="F3171" i="20"/>
  <c r="G3171" i="20"/>
  <c r="H3171" i="20"/>
  <c r="A3171" i="20"/>
  <c r="I3171" i="20"/>
  <c r="B3171" i="20"/>
  <c r="J3171" i="20"/>
  <c r="C3171" i="20"/>
  <c r="D3171" i="20"/>
  <c r="E3171" i="20"/>
  <c r="B3157" i="20"/>
  <c r="J3157" i="20"/>
  <c r="C3157" i="20"/>
  <c r="D3157" i="20"/>
  <c r="E3157" i="20"/>
  <c r="F3157" i="20"/>
  <c r="G3157" i="20"/>
  <c r="H3157" i="20"/>
  <c r="A3157" i="20"/>
  <c r="I3157" i="20"/>
  <c r="H3150" i="20"/>
  <c r="A3150" i="20"/>
  <c r="I3150" i="20"/>
  <c r="B3150" i="20"/>
  <c r="J3150" i="20"/>
  <c r="C3150" i="20"/>
  <c r="D3150" i="20"/>
  <c r="E3150" i="20"/>
  <c r="F3150" i="20"/>
  <c r="G3150" i="20"/>
  <c r="F3143" i="20"/>
  <c r="G3143" i="20"/>
  <c r="H3143" i="20"/>
  <c r="A3143" i="20"/>
  <c r="I3143" i="20"/>
  <c r="B3143" i="20"/>
  <c r="J3143" i="20"/>
  <c r="C3143" i="20"/>
  <c r="D3143" i="20"/>
  <c r="E3143" i="20"/>
  <c r="B3167" i="11"/>
  <c r="R3167" i="11" s="1"/>
  <c r="D3136" i="20"/>
  <c r="E3136" i="20"/>
  <c r="F3136" i="20"/>
  <c r="G3136" i="20"/>
  <c r="H3136" i="20"/>
  <c r="A3136" i="20"/>
  <c r="I3136" i="20"/>
  <c r="B3136" i="20"/>
  <c r="J3136" i="20"/>
  <c r="C3136" i="20"/>
  <c r="B3129" i="20"/>
  <c r="J3129" i="20"/>
  <c r="C3129" i="20"/>
  <c r="D3129" i="20"/>
  <c r="E3129" i="20"/>
  <c r="F3129" i="20"/>
  <c r="G3129" i="20"/>
  <c r="H3129" i="20"/>
  <c r="A3129" i="20"/>
  <c r="I3129" i="20"/>
  <c r="F3123" i="20"/>
  <c r="G3123" i="20"/>
  <c r="H3123" i="20"/>
  <c r="A3123" i="20"/>
  <c r="I3123" i="20"/>
  <c r="B3123" i="20"/>
  <c r="J3123" i="20"/>
  <c r="C3123" i="20"/>
  <c r="D3123" i="20"/>
  <c r="E3123" i="20"/>
  <c r="F3115" i="20"/>
  <c r="G3115" i="20"/>
  <c r="H3115" i="20"/>
  <c r="A3115" i="20"/>
  <c r="I3115" i="20"/>
  <c r="B3115" i="20"/>
  <c r="J3115" i="20"/>
  <c r="C3115" i="20"/>
  <c r="D3115" i="20"/>
  <c r="E3115" i="20"/>
  <c r="B3139" i="11"/>
  <c r="R3139" i="11" s="1"/>
  <c r="D3108" i="20"/>
  <c r="E3108" i="20"/>
  <c r="F3108" i="20"/>
  <c r="G3108" i="20"/>
  <c r="H3108" i="20"/>
  <c r="A3108" i="20"/>
  <c r="I3108" i="20"/>
  <c r="B3108" i="20"/>
  <c r="J3108" i="20"/>
  <c r="C3108" i="20"/>
  <c r="B3101" i="20"/>
  <c r="J3101" i="20"/>
  <c r="C3101" i="20"/>
  <c r="D3101" i="20"/>
  <c r="E3101" i="20"/>
  <c r="F3101" i="20"/>
  <c r="G3101" i="20"/>
  <c r="H3101" i="20"/>
  <c r="A3101" i="20"/>
  <c r="I3101" i="20"/>
  <c r="H3094" i="20"/>
  <c r="A3094" i="20"/>
  <c r="I3094" i="20"/>
  <c r="B3094" i="20"/>
  <c r="J3094" i="20"/>
  <c r="C3094" i="20"/>
  <c r="D3094" i="20"/>
  <c r="E3094" i="20"/>
  <c r="F3094" i="20"/>
  <c r="G3094" i="20"/>
  <c r="H3086" i="20"/>
  <c r="A3086" i="20"/>
  <c r="I3086" i="20"/>
  <c r="B3086" i="20"/>
  <c r="J3086" i="20"/>
  <c r="C3086" i="20"/>
  <c r="D3086" i="20"/>
  <c r="E3086" i="20"/>
  <c r="F3086" i="20"/>
  <c r="G3086" i="20"/>
  <c r="F3079" i="20"/>
  <c r="G3079" i="20"/>
  <c r="H3079" i="20"/>
  <c r="A3079" i="20"/>
  <c r="I3079" i="20"/>
  <c r="B3079" i="20"/>
  <c r="J3079" i="20"/>
  <c r="C3079" i="20"/>
  <c r="D3079" i="20"/>
  <c r="E3079" i="20"/>
  <c r="B3103" i="11"/>
  <c r="R3103" i="11" s="1"/>
  <c r="D3072" i="20"/>
  <c r="E3072" i="20"/>
  <c r="F3072" i="20"/>
  <c r="G3072" i="20"/>
  <c r="H3072" i="20"/>
  <c r="A3072" i="20"/>
  <c r="I3072" i="20"/>
  <c r="B3072" i="20"/>
  <c r="J3072" i="20"/>
  <c r="C3072" i="20"/>
  <c r="B3095" i="11"/>
  <c r="R3095" i="11" s="1"/>
  <c r="D3064" i="20"/>
  <c r="E3064" i="20"/>
  <c r="F3064" i="20"/>
  <c r="G3064" i="20"/>
  <c r="H3064" i="20"/>
  <c r="A3064" i="20"/>
  <c r="I3064" i="20"/>
  <c r="B3064" i="20"/>
  <c r="J3064" i="20"/>
  <c r="C3064" i="20"/>
  <c r="B3057" i="20"/>
  <c r="J3057" i="20"/>
  <c r="C3057" i="20"/>
  <c r="D3057" i="20"/>
  <c r="E3057" i="20"/>
  <c r="F3057" i="20"/>
  <c r="G3057" i="20"/>
  <c r="H3057" i="20"/>
  <c r="A3057" i="20"/>
  <c r="I3057" i="20"/>
  <c r="B3049" i="20"/>
  <c r="J3049" i="20"/>
  <c r="C3049" i="20"/>
  <c r="D3049" i="20"/>
  <c r="E3049" i="20"/>
  <c r="F3049" i="20"/>
  <c r="G3049" i="20"/>
  <c r="H3049" i="20"/>
  <c r="A3049" i="20"/>
  <c r="I3049" i="20"/>
  <c r="F3043" i="20"/>
  <c r="G3043" i="20"/>
  <c r="H3043" i="20"/>
  <c r="A3043" i="20"/>
  <c r="I3043" i="20"/>
  <c r="B3043" i="20"/>
  <c r="J3043" i="20"/>
  <c r="C3043" i="20"/>
  <c r="D3043" i="20"/>
  <c r="E3043" i="20"/>
  <c r="F3035" i="20"/>
  <c r="G3035" i="20"/>
  <c r="H3035" i="20"/>
  <c r="A3035" i="20"/>
  <c r="I3035" i="20"/>
  <c r="B3035" i="20"/>
  <c r="J3035" i="20"/>
  <c r="C3035" i="20"/>
  <c r="D3035" i="20"/>
  <c r="E3035" i="20"/>
  <c r="F3027" i="20"/>
  <c r="G3027" i="20"/>
  <c r="H3027" i="20"/>
  <c r="A3027" i="20"/>
  <c r="I3027" i="20"/>
  <c r="B3027" i="20"/>
  <c r="J3027" i="20"/>
  <c r="C3027" i="20"/>
  <c r="D3027" i="20"/>
  <c r="E3027" i="20"/>
  <c r="F3019" i="20"/>
  <c r="G3019" i="20"/>
  <c r="H3019" i="20"/>
  <c r="A3019" i="20"/>
  <c r="I3019" i="20"/>
  <c r="B3019" i="20"/>
  <c r="J3019" i="20"/>
  <c r="C3019" i="20"/>
  <c r="D3019" i="20"/>
  <c r="E3019" i="20"/>
  <c r="A3012" i="20"/>
  <c r="I3012" i="20"/>
  <c r="B3005" i="20"/>
  <c r="J3005" i="20"/>
  <c r="C3005" i="20"/>
  <c r="D3005" i="20"/>
  <c r="E3005" i="20"/>
  <c r="F3005" i="20"/>
  <c r="G3005" i="20"/>
  <c r="H3005" i="20"/>
  <c r="A3005" i="20"/>
  <c r="I3005" i="20"/>
  <c r="B2997" i="20"/>
  <c r="J2997" i="20"/>
  <c r="C2997" i="20"/>
  <c r="D2997" i="20"/>
  <c r="E2997" i="20"/>
  <c r="F2997" i="20"/>
  <c r="G2997" i="20"/>
  <c r="H2997" i="20"/>
  <c r="A2997" i="20"/>
  <c r="I2997" i="20"/>
  <c r="B2989" i="20"/>
  <c r="J2989" i="20"/>
  <c r="C2989" i="20"/>
  <c r="D2989" i="20"/>
  <c r="E2989" i="20"/>
  <c r="F2989" i="20"/>
  <c r="G2989" i="20"/>
  <c r="H2989" i="20"/>
  <c r="A2989" i="20"/>
  <c r="I2989" i="20"/>
  <c r="H2982" i="20"/>
  <c r="A2982" i="20"/>
  <c r="I2982" i="20"/>
  <c r="B2982" i="20"/>
  <c r="J2982" i="20"/>
  <c r="C2982" i="20"/>
  <c r="D2982" i="20"/>
  <c r="E2982" i="20"/>
  <c r="F2982" i="20"/>
  <c r="G2982" i="20"/>
  <c r="F2975" i="20"/>
  <c r="G2975" i="20"/>
  <c r="H2975" i="20"/>
  <c r="A2975" i="20"/>
  <c r="I2975" i="20"/>
  <c r="B2975" i="20"/>
  <c r="J2975" i="20"/>
  <c r="C2975" i="20"/>
  <c r="D2975" i="20"/>
  <c r="E2975" i="20"/>
  <c r="D2968" i="20"/>
  <c r="E2968" i="20"/>
  <c r="F2968" i="20"/>
  <c r="G2968" i="20"/>
  <c r="H2968" i="20"/>
  <c r="A2968" i="20"/>
  <c r="I2968" i="20"/>
  <c r="B2968" i="20"/>
  <c r="J2968" i="20"/>
  <c r="C2968" i="20"/>
  <c r="B2991" i="11"/>
  <c r="R2991" i="11" s="1"/>
  <c r="D2960" i="20"/>
  <c r="E2960" i="20"/>
  <c r="F2960" i="20"/>
  <c r="G2960" i="20"/>
  <c r="H2960" i="20"/>
  <c r="A2960" i="20"/>
  <c r="I2960" i="20"/>
  <c r="B2960" i="20"/>
  <c r="J2960" i="20"/>
  <c r="C2960" i="20"/>
  <c r="D2952" i="20"/>
  <c r="E2952" i="20"/>
  <c r="F2952" i="20"/>
  <c r="G2952" i="20"/>
  <c r="H2952" i="20"/>
  <c r="A2952" i="20"/>
  <c r="I2952" i="20"/>
  <c r="B2952" i="20"/>
  <c r="J2952" i="20"/>
  <c r="C2952" i="20"/>
  <c r="D2944" i="20"/>
  <c r="E2944" i="20"/>
  <c r="F2944" i="20"/>
  <c r="G2944" i="20"/>
  <c r="H2944" i="20"/>
  <c r="A2944" i="20"/>
  <c r="I2944" i="20"/>
  <c r="B2944" i="20"/>
  <c r="J2944" i="20"/>
  <c r="C2944" i="20"/>
  <c r="D2936" i="20"/>
  <c r="E2936" i="20"/>
  <c r="F2936" i="20"/>
  <c r="G2936" i="20"/>
  <c r="H2936" i="20"/>
  <c r="A2936" i="20"/>
  <c r="I2936" i="20"/>
  <c r="B2936" i="20"/>
  <c r="J2936" i="20"/>
  <c r="C2936" i="20"/>
  <c r="B2958" i="11"/>
  <c r="R2958" i="11" s="1"/>
  <c r="F2927" i="20"/>
  <c r="G2927" i="20"/>
  <c r="H2927" i="20"/>
  <c r="A2927" i="20"/>
  <c r="I2927" i="20"/>
  <c r="B2927" i="20"/>
  <c r="J2927" i="20"/>
  <c r="C2927" i="20"/>
  <c r="D2927" i="20"/>
  <c r="E2927" i="20"/>
  <c r="F2919" i="20"/>
  <c r="G2919" i="20"/>
  <c r="H2919" i="20"/>
  <c r="A2919" i="20"/>
  <c r="I2919" i="20"/>
  <c r="B2919" i="20"/>
  <c r="J2919" i="20"/>
  <c r="C2919" i="20"/>
  <c r="D2919" i="20"/>
  <c r="E2919" i="20"/>
  <c r="B2942" i="11"/>
  <c r="R2942" i="11" s="1"/>
  <c r="F2911" i="20"/>
  <c r="G2911" i="20"/>
  <c r="H2911" i="20"/>
  <c r="A2911" i="20"/>
  <c r="I2911" i="20"/>
  <c r="B2911" i="20"/>
  <c r="J2911" i="20"/>
  <c r="C2911" i="20"/>
  <c r="D2911" i="20"/>
  <c r="E2911" i="20"/>
  <c r="B2901" i="20"/>
  <c r="J2901" i="20"/>
  <c r="C2901" i="20"/>
  <c r="D2901" i="20"/>
  <c r="E2901" i="20"/>
  <c r="F2901" i="20"/>
  <c r="G2901" i="20"/>
  <c r="H2901" i="20"/>
  <c r="A2901" i="20"/>
  <c r="I2901" i="20"/>
  <c r="F2891" i="20"/>
  <c r="G2891" i="20"/>
  <c r="H2891" i="20"/>
  <c r="A2891" i="20"/>
  <c r="I2891" i="20"/>
  <c r="B2891" i="20"/>
  <c r="J2891" i="20"/>
  <c r="C2891" i="20"/>
  <c r="D2891" i="20"/>
  <c r="E2891" i="20"/>
  <c r="B2921" i="11"/>
  <c r="R2921" i="11" s="1"/>
  <c r="H2890" i="20"/>
  <c r="A2890" i="20"/>
  <c r="I2890" i="20"/>
  <c r="B2890" i="20"/>
  <c r="J2890" i="20"/>
  <c r="C2890" i="20"/>
  <c r="D2890" i="20"/>
  <c r="E2890" i="20"/>
  <c r="F2890" i="20"/>
  <c r="G2890" i="20"/>
  <c r="D2880" i="20"/>
  <c r="E2880" i="20"/>
  <c r="F2880" i="20"/>
  <c r="G2880" i="20"/>
  <c r="H2880" i="20"/>
  <c r="A2880" i="20"/>
  <c r="I2880" i="20"/>
  <c r="B2880" i="20"/>
  <c r="J2880" i="20"/>
  <c r="C2880" i="20"/>
  <c r="B2869" i="20"/>
  <c r="J2869" i="20"/>
  <c r="C2869" i="20"/>
  <c r="D2869" i="20"/>
  <c r="E2869" i="20"/>
  <c r="F2869" i="20"/>
  <c r="G2869" i="20"/>
  <c r="H2869" i="20"/>
  <c r="A2869" i="20"/>
  <c r="I2869" i="20"/>
  <c r="F2859" i="20"/>
  <c r="G2859" i="20"/>
  <c r="H2859" i="20"/>
  <c r="A2859" i="20"/>
  <c r="I2859" i="20"/>
  <c r="B2859" i="20"/>
  <c r="J2859" i="20"/>
  <c r="C2859" i="20"/>
  <c r="D2859" i="20"/>
  <c r="E2859" i="20"/>
  <c r="D2848" i="20"/>
  <c r="E2848" i="20"/>
  <c r="F2848" i="20"/>
  <c r="G2848" i="20"/>
  <c r="H2848" i="20"/>
  <c r="A2848" i="20"/>
  <c r="I2848" i="20"/>
  <c r="B2848" i="20"/>
  <c r="J2848" i="20"/>
  <c r="C2848" i="20"/>
  <c r="B2837" i="20"/>
  <c r="J2837" i="20"/>
  <c r="C2837" i="20"/>
  <c r="D2837" i="20"/>
  <c r="E2837" i="20"/>
  <c r="F2837" i="20"/>
  <c r="G2837" i="20"/>
  <c r="H2837" i="20"/>
  <c r="A2837" i="20"/>
  <c r="I2837" i="20"/>
  <c r="B2827" i="20"/>
  <c r="J2827" i="20"/>
  <c r="C2827" i="20"/>
  <c r="F2827" i="20"/>
  <c r="G2827" i="20"/>
  <c r="A2827" i="20"/>
  <c r="D2827" i="20"/>
  <c r="E2827" i="20"/>
  <c r="H2827" i="20"/>
  <c r="I2827" i="20"/>
  <c r="D2826" i="20"/>
  <c r="E2826" i="20"/>
  <c r="H2826" i="20"/>
  <c r="A2826" i="20"/>
  <c r="I2826" i="20"/>
  <c r="J2826" i="20"/>
  <c r="B2826" i="20"/>
  <c r="C2826" i="20"/>
  <c r="F2826" i="20"/>
  <c r="G2826" i="20"/>
  <c r="G2816" i="20"/>
  <c r="H2816" i="20"/>
  <c r="A2816" i="20"/>
  <c r="I2816" i="20"/>
  <c r="C2816" i="20"/>
  <c r="D2816" i="20"/>
  <c r="E2816" i="20"/>
  <c r="B2816" i="20"/>
  <c r="F2816" i="20"/>
  <c r="J2816" i="20"/>
  <c r="E2805" i="20"/>
  <c r="F2805" i="20"/>
  <c r="G2805" i="20"/>
  <c r="A2805" i="20"/>
  <c r="I2805" i="20"/>
  <c r="B2805" i="20"/>
  <c r="J2805" i="20"/>
  <c r="C2805" i="20"/>
  <c r="D2805" i="20"/>
  <c r="H2805" i="20"/>
  <c r="A2795" i="20"/>
  <c r="I2795" i="20"/>
  <c r="B2795" i="20"/>
  <c r="J2795" i="20"/>
  <c r="C2795" i="20"/>
  <c r="E2795" i="20"/>
  <c r="F2795" i="20"/>
  <c r="G2795" i="20"/>
  <c r="D2795" i="20"/>
  <c r="H2795" i="20"/>
  <c r="G2784" i="20"/>
  <c r="H2784" i="20"/>
  <c r="A2784" i="20"/>
  <c r="I2784" i="20"/>
  <c r="C2784" i="20"/>
  <c r="D2784" i="20"/>
  <c r="E2784" i="20"/>
  <c r="B2784" i="20"/>
  <c r="F2784" i="20"/>
  <c r="J2784" i="20"/>
  <c r="E2773" i="20"/>
  <c r="F2773" i="20"/>
  <c r="G2773" i="20"/>
  <c r="A2773" i="20"/>
  <c r="I2773" i="20"/>
  <c r="B2773" i="20"/>
  <c r="J2773" i="20"/>
  <c r="C2773" i="20"/>
  <c r="D2773" i="20"/>
  <c r="H2773" i="20"/>
  <c r="A2763" i="20"/>
  <c r="I2763" i="20"/>
  <c r="B2763" i="20"/>
  <c r="J2763" i="20"/>
  <c r="C2763" i="20"/>
  <c r="E2763" i="20"/>
  <c r="F2763" i="20"/>
  <c r="G2763" i="20"/>
  <c r="D2763" i="20"/>
  <c r="H2763" i="20"/>
  <c r="C2762" i="20"/>
  <c r="D2762" i="20"/>
  <c r="E2762" i="20"/>
  <c r="G2762" i="20"/>
  <c r="H2762" i="20"/>
  <c r="A2762" i="20"/>
  <c r="I2762" i="20"/>
  <c r="B2762" i="20"/>
  <c r="F2762" i="20"/>
  <c r="J2762" i="20"/>
  <c r="G2752" i="20"/>
  <c r="H2752" i="20"/>
  <c r="A2752" i="20"/>
  <c r="I2752" i="20"/>
  <c r="C2752" i="20"/>
  <c r="D2752" i="20"/>
  <c r="E2752" i="20"/>
  <c r="B2752" i="20"/>
  <c r="F2752" i="20"/>
  <c r="J2752" i="20"/>
  <c r="E2741" i="20"/>
  <c r="F2741" i="20"/>
  <c r="G2741" i="20"/>
  <c r="H2741" i="20"/>
  <c r="A2741" i="20"/>
  <c r="I2741" i="20"/>
  <c r="B2741" i="20"/>
  <c r="J2741" i="20"/>
  <c r="C2741" i="20"/>
  <c r="D2741" i="20"/>
  <c r="A2731" i="20"/>
  <c r="I2731" i="20"/>
  <c r="B2731" i="20"/>
  <c r="J2731" i="20"/>
  <c r="C2731" i="20"/>
  <c r="D2731" i="20"/>
  <c r="E2731" i="20"/>
  <c r="F2731" i="20"/>
  <c r="G2731" i="20"/>
  <c r="H2731" i="20"/>
  <c r="G2720" i="20"/>
  <c r="H2720" i="20"/>
  <c r="A2720" i="20"/>
  <c r="I2720" i="20"/>
  <c r="B2720" i="20"/>
  <c r="J2720" i="20"/>
  <c r="C2720" i="20"/>
  <c r="D2720" i="20"/>
  <c r="E2720" i="20"/>
  <c r="F2720" i="20"/>
  <c r="E2709" i="20"/>
  <c r="F2709" i="20"/>
  <c r="G2709" i="20"/>
  <c r="H2709" i="20"/>
  <c r="A2709" i="20"/>
  <c r="I2709" i="20"/>
  <c r="B2709" i="20"/>
  <c r="J2709" i="20"/>
  <c r="C2709" i="20"/>
  <c r="D2709" i="20"/>
  <c r="A2699" i="20"/>
  <c r="I2699" i="20"/>
  <c r="B2699" i="20"/>
  <c r="J2699" i="20"/>
  <c r="C2699" i="20"/>
  <c r="D2699" i="20"/>
  <c r="E2699" i="20"/>
  <c r="F2699" i="20"/>
  <c r="G2699" i="20"/>
  <c r="H2699" i="20"/>
  <c r="C2698" i="20"/>
  <c r="D2698" i="20"/>
  <c r="E2698" i="20"/>
  <c r="F2698" i="20"/>
  <c r="G2698" i="20"/>
  <c r="H2698" i="20"/>
  <c r="A2698" i="20"/>
  <c r="I2698" i="20"/>
  <c r="B2698" i="20"/>
  <c r="J2698" i="20"/>
  <c r="G2688" i="20"/>
  <c r="H2688" i="20"/>
  <c r="A2688" i="20"/>
  <c r="I2688" i="20"/>
  <c r="B2688" i="20"/>
  <c r="J2688" i="20"/>
  <c r="C2688" i="20"/>
  <c r="D2688" i="20"/>
  <c r="E2688" i="20"/>
  <c r="F2688" i="20"/>
  <c r="E2677" i="20"/>
  <c r="F2677" i="20"/>
  <c r="G2677" i="20"/>
  <c r="H2677" i="20"/>
  <c r="A2677" i="20"/>
  <c r="I2677" i="20"/>
  <c r="B2677" i="20"/>
  <c r="J2677" i="20"/>
  <c r="C2677" i="20"/>
  <c r="D2677" i="20"/>
  <c r="A2667" i="20"/>
  <c r="I2667" i="20"/>
  <c r="B2667" i="20"/>
  <c r="J2667" i="20"/>
  <c r="C2667" i="20"/>
  <c r="D2667" i="20"/>
  <c r="E2667" i="20"/>
  <c r="F2667" i="20"/>
  <c r="G2667" i="20"/>
  <c r="H2667" i="20"/>
  <c r="G2656" i="20"/>
  <c r="H2656" i="20"/>
  <c r="A2656" i="20"/>
  <c r="I2656" i="20"/>
  <c r="B2656" i="20"/>
  <c r="J2656" i="20"/>
  <c r="C2656" i="20"/>
  <c r="D2656" i="20"/>
  <c r="E2656" i="20"/>
  <c r="F2656" i="20"/>
  <c r="E2645" i="20"/>
  <c r="F2645" i="20"/>
  <c r="G2645" i="20"/>
  <c r="H2645" i="20"/>
  <c r="A2645" i="20"/>
  <c r="I2645" i="20"/>
  <c r="B2645" i="20"/>
  <c r="J2645" i="20"/>
  <c r="C2645" i="20"/>
  <c r="D2645" i="20"/>
  <c r="A2635" i="20"/>
  <c r="I2635" i="20"/>
  <c r="B2635" i="20"/>
  <c r="J2635" i="20"/>
  <c r="C2635" i="20"/>
  <c r="D2635" i="20"/>
  <c r="E2635" i="20"/>
  <c r="F2635" i="20"/>
  <c r="G2635" i="20"/>
  <c r="H2635" i="20"/>
  <c r="C2634" i="20"/>
  <c r="D2634" i="20"/>
  <c r="E2634" i="20"/>
  <c r="F2634" i="20"/>
  <c r="G2634" i="20"/>
  <c r="H2634" i="20"/>
  <c r="A2634" i="20"/>
  <c r="I2634" i="20"/>
  <c r="B2634" i="20"/>
  <c r="J2634" i="20"/>
  <c r="B2655" i="11"/>
  <c r="R2655" i="11" s="1"/>
  <c r="G2624" i="20"/>
  <c r="H2624" i="20"/>
  <c r="A2624" i="20"/>
  <c r="I2624" i="20"/>
  <c r="B2624" i="20"/>
  <c r="J2624" i="20"/>
  <c r="C2624" i="20"/>
  <c r="D2624" i="20"/>
  <c r="E2624" i="20"/>
  <c r="F2624" i="20"/>
  <c r="E2613" i="20"/>
  <c r="F2613" i="20"/>
  <c r="G2613" i="20"/>
  <c r="H2613" i="20"/>
  <c r="A2613" i="20"/>
  <c r="I2613" i="20"/>
  <c r="B2613" i="20"/>
  <c r="J2613" i="20"/>
  <c r="C2613" i="20"/>
  <c r="D2613" i="20"/>
  <c r="B2634" i="11"/>
  <c r="R2634" i="11" s="1"/>
  <c r="A2603" i="20"/>
  <c r="I2603" i="20"/>
  <c r="B2603" i="20"/>
  <c r="J2603" i="20"/>
  <c r="C2603" i="20"/>
  <c r="D2603" i="20"/>
  <c r="E2603" i="20"/>
  <c r="F2603" i="20"/>
  <c r="G2603" i="20"/>
  <c r="H2603" i="20"/>
  <c r="B2584" i="20"/>
  <c r="J2584" i="20"/>
  <c r="C2584" i="20"/>
  <c r="D2584" i="20"/>
  <c r="E2584" i="20"/>
  <c r="F2584" i="20"/>
  <c r="G2584" i="20"/>
  <c r="H2584" i="20"/>
  <c r="I2584" i="20"/>
  <c r="A2584" i="20"/>
  <c r="B2604" i="11"/>
  <c r="R2604" i="11" s="1"/>
  <c r="H2573" i="20"/>
  <c r="A2573" i="20"/>
  <c r="I2573" i="20"/>
  <c r="B2573" i="20"/>
  <c r="J2573" i="20"/>
  <c r="C2573" i="20"/>
  <c r="D2573" i="20"/>
  <c r="E2573" i="20"/>
  <c r="F2573" i="20"/>
  <c r="G2573" i="20"/>
  <c r="D2563" i="20"/>
  <c r="E2563" i="20"/>
  <c r="F2563" i="20"/>
  <c r="G2563" i="20"/>
  <c r="H2563" i="20"/>
  <c r="A2563" i="20"/>
  <c r="I2563" i="20"/>
  <c r="B2563" i="20"/>
  <c r="C2563" i="20"/>
  <c r="J2563" i="20"/>
  <c r="F2562" i="20"/>
  <c r="G2562" i="20"/>
  <c r="H2562" i="20"/>
  <c r="A2562" i="20"/>
  <c r="I2562" i="20"/>
  <c r="B2562" i="20"/>
  <c r="J2562" i="20"/>
  <c r="C2562" i="20"/>
  <c r="D2562" i="20"/>
  <c r="E2562" i="20"/>
  <c r="B2583" i="11"/>
  <c r="R2583" i="11" s="1"/>
  <c r="B2552" i="20"/>
  <c r="J2552" i="20"/>
  <c r="C2552" i="20"/>
  <c r="D2552" i="20"/>
  <c r="E2552" i="20"/>
  <c r="F2552" i="20"/>
  <c r="G2552" i="20"/>
  <c r="H2552" i="20"/>
  <c r="I2552" i="20"/>
  <c r="A2552" i="20"/>
  <c r="H2541" i="20"/>
  <c r="A2541" i="20"/>
  <c r="I2541" i="20"/>
  <c r="B2541" i="20"/>
  <c r="J2541" i="20"/>
  <c r="C2541" i="20"/>
  <c r="D2541" i="20"/>
  <c r="E2541" i="20"/>
  <c r="F2541" i="20"/>
  <c r="G2541" i="20"/>
  <c r="B2532" i="20"/>
  <c r="J2532" i="20"/>
  <c r="C2532" i="20"/>
  <c r="D2532" i="20"/>
  <c r="E2532" i="20"/>
  <c r="F2532" i="20"/>
  <c r="G2532" i="20"/>
  <c r="H2532" i="20"/>
  <c r="A2532" i="20"/>
  <c r="I2532" i="20"/>
  <c r="H2521" i="20"/>
  <c r="A2521" i="20"/>
  <c r="I2521" i="20"/>
  <c r="B2521" i="20"/>
  <c r="J2521" i="20"/>
  <c r="C2521" i="20"/>
  <c r="D2521" i="20"/>
  <c r="E2521" i="20"/>
  <c r="F2521" i="20"/>
  <c r="G2521" i="20"/>
  <c r="H2513" i="20"/>
  <c r="A2513" i="20"/>
  <c r="I2513" i="20"/>
  <c r="B2513" i="20"/>
  <c r="J2513" i="20"/>
  <c r="C2513" i="20"/>
  <c r="D2513" i="20"/>
  <c r="E2513" i="20"/>
  <c r="F2513" i="20"/>
  <c r="G2513" i="20"/>
  <c r="H2505" i="20"/>
  <c r="A2505" i="20"/>
  <c r="I2505" i="20"/>
  <c r="B2505" i="20"/>
  <c r="J2505" i="20"/>
  <c r="C2505" i="20"/>
  <c r="D2505" i="20"/>
  <c r="E2505" i="20"/>
  <c r="F2505" i="20"/>
  <c r="G2505" i="20"/>
  <c r="B2526" i="11"/>
  <c r="R2526" i="11" s="1"/>
  <c r="D2495" i="20"/>
  <c r="E2495" i="20"/>
  <c r="F2495" i="20"/>
  <c r="G2495" i="20"/>
  <c r="H2495" i="20"/>
  <c r="A2495" i="20"/>
  <c r="I2495" i="20"/>
  <c r="B2495" i="20"/>
  <c r="J2495" i="20"/>
  <c r="C2495" i="20"/>
  <c r="D2487" i="20"/>
  <c r="E2487" i="20"/>
  <c r="F2487" i="20"/>
  <c r="G2487" i="20"/>
  <c r="H2487" i="20"/>
  <c r="A2487" i="20"/>
  <c r="I2487" i="20"/>
  <c r="B2487" i="20"/>
  <c r="J2487" i="20"/>
  <c r="C2487" i="20"/>
  <c r="F2486" i="20"/>
  <c r="G2486" i="20"/>
  <c r="H2486" i="20"/>
  <c r="A2486" i="20"/>
  <c r="I2486" i="20"/>
  <c r="B2486" i="20"/>
  <c r="J2486" i="20"/>
  <c r="C2486" i="20"/>
  <c r="D2486" i="20"/>
  <c r="E2486" i="20"/>
  <c r="B2476" i="20"/>
  <c r="J2476" i="20"/>
  <c r="C2476" i="20"/>
  <c r="D2476" i="20"/>
  <c r="E2476" i="20"/>
  <c r="F2476" i="20"/>
  <c r="G2476" i="20"/>
  <c r="H2476" i="20"/>
  <c r="A2476" i="20"/>
  <c r="I2476" i="20"/>
  <c r="H2457" i="20"/>
  <c r="A2457" i="20"/>
  <c r="I2457" i="20"/>
  <c r="B2457" i="20"/>
  <c r="J2457" i="20"/>
  <c r="C2457" i="20"/>
  <c r="D2457" i="20"/>
  <c r="E2457" i="20"/>
  <c r="F2457" i="20"/>
  <c r="G2457" i="20"/>
  <c r="F2438" i="20"/>
  <c r="G2438" i="20"/>
  <c r="H2438" i="20"/>
  <c r="A2438" i="20"/>
  <c r="I2438" i="20"/>
  <c r="B2438" i="20"/>
  <c r="J2438" i="20"/>
  <c r="C2438" i="20"/>
  <c r="D2438" i="20"/>
  <c r="E2438" i="20"/>
  <c r="F2430" i="20"/>
  <c r="G2430" i="20"/>
  <c r="H2430" i="20"/>
  <c r="A2430" i="20"/>
  <c r="I2430" i="20"/>
  <c r="B2430" i="20"/>
  <c r="J2430" i="20"/>
  <c r="C2430" i="20"/>
  <c r="D2430" i="20"/>
  <c r="E2430" i="20"/>
  <c r="H2421" i="20"/>
  <c r="A2421" i="20"/>
  <c r="I2421" i="20"/>
  <c r="B2421" i="20"/>
  <c r="J2421" i="20"/>
  <c r="C2421" i="20"/>
  <c r="D2421" i="20"/>
  <c r="E2421" i="20"/>
  <c r="F2421" i="20"/>
  <c r="G2421" i="20"/>
  <c r="D2411" i="20"/>
  <c r="E2411" i="20"/>
  <c r="F2411" i="20"/>
  <c r="G2411" i="20"/>
  <c r="H2411" i="20"/>
  <c r="A2411" i="20"/>
  <c r="I2411" i="20"/>
  <c r="B2411" i="20"/>
  <c r="J2411" i="20"/>
  <c r="C2411" i="20"/>
  <c r="F2410" i="20"/>
  <c r="G2410" i="20"/>
  <c r="H2410" i="20"/>
  <c r="A2410" i="20"/>
  <c r="I2410" i="20"/>
  <c r="B2410" i="20"/>
  <c r="J2410" i="20"/>
  <c r="C2410" i="20"/>
  <c r="D2410" i="20"/>
  <c r="E2410" i="20"/>
  <c r="B2423" i="11"/>
  <c r="R2423" i="11" s="1"/>
  <c r="F2392" i="20"/>
  <c r="G2392" i="20"/>
  <c r="H2392" i="20"/>
  <c r="B2392" i="20"/>
  <c r="J2392" i="20"/>
  <c r="A2392" i="20"/>
  <c r="C2392" i="20"/>
  <c r="D2392" i="20"/>
  <c r="E2392" i="20"/>
  <c r="I2392" i="20"/>
  <c r="B2414" i="11"/>
  <c r="R2414" i="11" s="1"/>
  <c r="H2383" i="20"/>
  <c r="A2383" i="20"/>
  <c r="I2383" i="20"/>
  <c r="B2383" i="20"/>
  <c r="J2383" i="20"/>
  <c r="D2383" i="20"/>
  <c r="F2383" i="20"/>
  <c r="G2383" i="20"/>
  <c r="C2383" i="20"/>
  <c r="E2383" i="20"/>
  <c r="B2382" i="20"/>
  <c r="J2382" i="20"/>
  <c r="C2382" i="20"/>
  <c r="D2382" i="20"/>
  <c r="F2382" i="20"/>
  <c r="A2382" i="20"/>
  <c r="E2382" i="20"/>
  <c r="G2382" i="20"/>
  <c r="H2382" i="20"/>
  <c r="I2382" i="20"/>
  <c r="C2373" i="20"/>
  <c r="D2373" i="20"/>
  <c r="E2373" i="20"/>
  <c r="F2373" i="20"/>
  <c r="G2373" i="20"/>
  <c r="H2373" i="20"/>
  <c r="A2373" i="20"/>
  <c r="B2373" i="20"/>
  <c r="I2373" i="20"/>
  <c r="J2373" i="20"/>
  <c r="E2364" i="20"/>
  <c r="F2364" i="20"/>
  <c r="G2364" i="20"/>
  <c r="H2364" i="20"/>
  <c r="A2364" i="20"/>
  <c r="I2364" i="20"/>
  <c r="B2364" i="20"/>
  <c r="J2364" i="20"/>
  <c r="C2364" i="20"/>
  <c r="D2364" i="20"/>
  <c r="G2355" i="20"/>
  <c r="H2355" i="20"/>
  <c r="A2355" i="20"/>
  <c r="I2355" i="20"/>
  <c r="B2355" i="20"/>
  <c r="J2355" i="20"/>
  <c r="C2355" i="20"/>
  <c r="D2355" i="20"/>
  <c r="E2355" i="20"/>
  <c r="F2355" i="20"/>
  <c r="A2354" i="20"/>
  <c r="I2354" i="20"/>
  <c r="B2354" i="20"/>
  <c r="J2354" i="20"/>
  <c r="C2354" i="20"/>
  <c r="D2354" i="20"/>
  <c r="E2354" i="20"/>
  <c r="F2354" i="20"/>
  <c r="G2354" i="20"/>
  <c r="H2354" i="20"/>
  <c r="E2344" i="20"/>
  <c r="F2344" i="20"/>
  <c r="G2344" i="20"/>
  <c r="H2344" i="20"/>
  <c r="A2344" i="20"/>
  <c r="I2344" i="20"/>
  <c r="B2344" i="20"/>
  <c r="J2344" i="20"/>
  <c r="C2344" i="20"/>
  <c r="D2344" i="20"/>
  <c r="G2335" i="20"/>
  <c r="H2335" i="20"/>
  <c r="A2335" i="20"/>
  <c r="I2335" i="20"/>
  <c r="B2335" i="20"/>
  <c r="J2335" i="20"/>
  <c r="C2335" i="20"/>
  <c r="D2335" i="20"/>
  <c r="E2335" i="20"/>
  <c r="F2335" i="20"/>
  <c r="A2334" i="20"/>
  <c r="I2334" i="20"/>
  <c r="B2334" i="20"/>
  <c r="J2334" i="20"/>
  <c r="C2334" i="20"/>
  <c r="D2334" i="20"/>
  <c r="E2334" i="20"/>
  <c r="F2334" i="20"/>
  <c r="G2334" i="20"/>
  <c r="H2334" i="20"/>
  <c r="C2325" i="20"/>
  <c r="D2325" i="20"/>
  <c r="E2325" i="20"/>
  <c r="F2325" i="20"/>
  <c r="G2325" i="20"/>
  <c r="H2325" i="20"/>
  <c r="A2325" i="20"/>
  <c r="B2325" i="20"/>
  <c r="I2325" i="20"/>
  <c r="J2325" i="20"/>
  <c r="E2316" i="20"/>
  <c r="F2316" i="20"/>
  <c r="G2316" i="20"/>
  <c r="H2316" i="20"/>
  <c r="A2316" i="20"/>
  <c r="I2316" i="20"/>
  <c r="B2316" i="20"/>
  <c r="J2316" i="20"/>
  <c r="C2316" i="20"/>
  <c r="D2316" i="20"/>
  <c r="C2305" i="20"/>
  <c r="D2305" i="20"/>
  <c r="E2305" i="20"/>
  <c r="F2305" i="20"/>
  <c r="G2305" i="20"/>
  <c r="H2305" i="20"/>
  <c r="I2305" i="20"/>
  <c r="J2305" i="20"/>
  <c r="A2305" i="20"/>
  <c r="B2305" i="20"/>
  <c r="E2296" i="20"/>
  <c r="F2296" i="20"/>
  <c r="G2296" i="20"/>
  <c r="H2296" i="20"/>
  <c r="A2296" i="20"/>
  <c r="I2296" i="20"/>
  <c r="B2296" i="20"/>
  <c r="J2296" i="20"/>
  <c r="C2296" i="20"/>
  <c r="D2296" i="20"/>
  <c r="G2285" i="20"/>
  <c r="H2285" i="20"/>
  <c r="G2275" i="20"/>
  <c r="H2275" i="20"/>
  <c r="A2275" i="20"/>
  <c r="I2275" i="20"/>
  <c r="B2275" i="20"/>
  <c r="J2275" i="20"/>
  <c r="C2275" i="20"/>
  <c r="D2275" i="20"/>
  <c r="E2275" i="20"/>
  <c r="F2275" i="20"/>
  <c r="A2274" i="20"/>
  <c r="I2274" i="20"/>
  <c r="B2274" i="20"/>
  <c r="J2274" i="20"/>
  <c r="C2274" i="20"/>
  <c r="D2274" i="20"/>
  <c r="E2274" i="20"/>
  <c r="F2274" i="20"/>
  <c r="G2274" i="20"/>
  <c r="H2274" i="20"/>
  <c r="B2295" i="11"/>
  <c r="R2295" i="11" s="1"/>
  <c r="E2264" i="20"/>
  <c r="F2264" i="20"/>
  <c r="G2264" i="20"/>
  <c r="H2264" i="20"/>
  <c r="A2264" i="20"/>
  <c r="I2264" i="20"/>
  <c r="B2264" i="20"/>
  <c r="J2264" i="20"/>
  <c r="C2264" i="20"/>
  <c r="D2264" i="20"/>
  <c r="C2253" i="20"/>
  <c r="D2253" i="20"/>
  <c r="E2253" i="20"/>
  <c r="F2253" i="20"/>
  <c r="G2253" i="20"/>
  <c r="H2253" i="20"/>
  <c r="A2253" i="20"/>
  <c r="B2253" i="20"/>
  <c r="I2253" i="20"/>
  <c r="J2253" i="20"/>
  <c r="B2274" i="11"/>
  <c r="R2274" i="11" s="1"/>
  <c r="G2243" i="20"/>
  <c r="H2243" i="20"/>
  <c r="A2243" i="20"/>
  <c r="I2243" i="20"/>
  <c r="B2243" i="20"/>
  <c r="J2243" i="20"/>
  <c r="C2243" i="20"/>
  <c r="D2243" i="20"/>
  <c r="E2243" i="20"/>
  <c r="F2243" i="20"/>
  <c r="A2242" i="20"/>
  <c r="I2242" i="20"/>
  <c r="B2242" i="20"/>
  <c r="J2242" i="20"/>
  <c r="C2242" i="20"/>
  <c r="D2242" i="20"/>
  <c r="E2242" i="20"/>
  <c r="F2242" i="20"/>
  <c r="G2242" i="20"/>
  <c r="H2242" i="20"/>
  <c r="E2232" i="20"/>
  <c r="F2232" i="20"/>
  <c r="G2232" i="20"/>
  <c r="H2232" i="20"/>
  <c r="A2232" i="20"/>
  <c r="I2232" i="20"/>
  <c r="B2232" i="20"/>
  <c r="J2232" i="20"/>
  <c r="C2232" i="20"/>
  <c r="D2232" i="20"/>
  <c r="D2221" i="20"/>
  <c r="E2221" i="20"/>
  <c r="J2221" i="20"/>
  <c r="G2211" i="20"/>
  <c r="H2211" i="20"/>
  <c r="A2211" i="20"/>
  <c r="I2211" i="20"/>
  <c r="B2211" i="20"/>
  <c r="J2211" i="20"/>
  <c r="C2211" i="20"/>
  <c r="D2211" i="20"/>
  <c r="E2211" i="20"/>
  <c r="F2211" i="20"/>
  <c r="A2210" i="20"/>
  <c r="I2210" i="20"/>
  <c r="B2210" i="20"/>
  <c r="J2210" i="20"/>
  <c r="C2210" i="20"/>
  <c r="D2210" i="20"/>
  <c r="E2210" i="20"/>
  <c r="F2210" i="20"/>
  <c r="G2210" i="20"/>
  <c r="H2210" i="20"/>
  <c r="B2231" i="11"/>
  <c r="R2231" i="11" s="1"/>
  <c r="E2200" i="20"/>
  <c r="F2200" i="20"/>
  <c r="G2200" i="20"/>
  <c r="H2200" i="20"/>
  <c r="A2200" i="20"/>
  <c r="I2200" i="20"/>
  <c r="B2200" i="20"/>
  <c r="J2200" i="20"/>
  <c r="C2200" i="20"/>
  <c r="D2200" i="20"/>
  <c r="C2189" i="20"/>
  <c r="D2189" i="20"/>
  <c r="E2189" i="20"/>
  <c r="F2189" i="20"/>
  <c r="G2189" i="20"/>
  <c r="H2189" i="20"/>
  <c r="A2189" i="20"/>
  <c r="B2189" i="20"/>
  <c r="I2189" i="20"/>
  <c r="J2189" i="20"/>
  <c r="E2180" i="20"/>
  <c r="F2180" i="20"/>
  <c r="G2180" i="20"/>
  <c r="H2180" i="20"/>
  <c r="A2180" i="20"/>
  <c r="I2180" i="20"/>
  <c r="B2180" i="20"/>
  <c r="J2180" i="20"/>
  <c r="C2180" i="20"/>
  <c r="D2180" i="20"/>
  <c r="E2169" i="20"/>
  <c r="G2169" i="20"/>
  <c r="H2169" i="20"/>
  <c r="A2169" i="20"/>
  <c r="I2169" i="20"/>
  <c r="B2169" i="20"/>
  <c r="J2169" i="20"/>
  <c r="D2169" i="20"/>
  <c r="C2169" i="20"/>
  <c r="F2169" i="20"/>
  <c r="A2159" i="20"/>
  <c r="I2159" i="20"/>
  <c r="C2159" i="20"/>
  <c r="D2159" i="20"/>
  <c r="E2159" i="20"/>
  <c r="F2159" i="20"/>
  <c r="H2159" i="20"/>
  <c r="G2159" i="20"/>
  <c r="J2159" i="20"/>
  <c r="B2159" i="20"/>
  <c r="C2158" i="20"/>
  <c r="E2158" i="20"/>
  <c r="F2158" i="20"/>
  <c r="G2158" i="20"/>
  <c r="H2158" i="20"/>
  <c r="B2158" i="20"/>
  <c r="J2158" i="20"/>
  <c r="A2158" i="20"/>
  <c r="D2158" i="20"/>
  <c r="I2158" i="20"/>
  <c r="G2148" i="20"/>
  <c r="A2148" i="20"/>
  <c r="I2148" i="20"/>
  <c r="B2148" i="20"/>
  <c r="J2148" i="20"/>
  <c r="C2148" i="20"/>
  <c r="D2148" i="20"/>
  <c r="F2148" i="20"/>
  <c r="E2148" i="20"/>
  <c r="H2148" i="20"/>
  <c r="E2137" i="20"/>
  <c r="G2137" i="20"/>
  <c r="H2137" i="20"/>
  <c r="A2137" i="20"/>
  <c r="I2137" i="20"/>
  <c r="B2137" i="20"/>
  <c r="J2137" i="20"/>
  <c r="D2137" i="20"/>
  <c r="C2137" i="20"/>
  <c r="F2137" i="20"/>
  <c r="B2158" i="11"/>
  <c r="R2158" i="11" s="1"/>
  <c r="A2127" i="20"/>
  <c r="I2127" i="20"/>
  <c r="C2127" i="20"/>
  <c r="D2127" i="20"/>
  <c r="E2127" i="20"/>
  <c r="F2127" i="20"/>
  <c r="H2127" i="20"/>
  <c r="G2127" i="20"/>
  <c r="J2127" i="20"/>
  <c r="B2127" i="20"/>
  <c r="C2126" i="20"/>
  <c r="E2126" i="20"/>
  <c r="F2126" i="20"/>
  <c r="G2126" i="20"/>
  <c r="H2126" i="20"/>
  <c r="B2126" i="20"/>
  <c r="J2126" i="20"/>
  <c r="A2126" i="20"/>
  <c r="D2126" i="20"/>
  <c r="I2126" i="20"/>
  <c r="G2116" i="20"/>
  <c r="A2116" i="20"/>
  <c r="I2116" i="20"/>
  <c r="B2116" i="20"/>
  <c r="J2116" i="20"/>
  <c r="C2116" i="20"/>
  <c r="D2116" i="20"/>
  <c r="F2116" i="20"/>
  <c r="E2116" i="20"/>
  <c r="H2116" i="20"/>
  <c r="A2095" i="20"/>
  <c r="I2095" i="20"/>
  <c r="C2095" i="20"/>
  <c r="D2095" i="20"/>
  <c r="E2095" i="20"/>
  <c r="F2095" i="20"/>
  <c r="H2095" i="20"/>
  <c r="G2095" i="20"/>
  <c r="J2095" i="20"/>
  <c r="B2095" i="20"/>
  <c r="C2094" i="20"/>
  <c r="E2094" i="20"/>
  <c r="F2094" i="20"/>
  <c r="G2094" i="20"/>
  <c r="H2094" i="20"/>
  <c r="B2094" i="20"/>
  <c r="J2094" i="20"/>
  <c r="A2094" i="20"/>
  <c r="D2094" i="20"/>
  <c r="I2094" i="20"/>
  <c r="G2084" i="20"/>
  <c r="H2084" i="20"/>
  <c r="A2084" i="20"/>
  <c r="I2084" i="20"/>
  <c r="B2084" i="20"/>
  <c r="J2084" i="20"/>
  <c r="C2084" i="20"/>
  <c r="D2084" i="20"/>
  <c r="F2084" i="20"/>
  <c r="E2084" i="20"/>
  <c r="E2073" i="20"/>
  <c r="F2073" i="20"/>
  <c r="G2073" i="20"/>
  <c r="H2073" i="20"/>
  <c r="A2073" i="20"/>
  <c r="I2073" i="20"/>
  <c r="B2073" i="20"/>
  <c r="J2073" i="20"/>
  <c r="D2073" i="20"/>
  <c r="C2073" i="20"/>
  <c r="A2063" i="20"/>
  <c r="I2063" i="20"/>
  <c r="B2063" i="20"/>
  <c r="J2063" i="20"/>
  <c r="C2063" i="20"/>
  <c r="D2063" i="20"/>
  <c r="E2063" i="20"/>
  <c r="F2063" i="20"/>
  <c r="H2063" i="20"/>
  <c r="G2063" i="20"/>
  <c r="C2062" i="20"/>
  <c r="D2062" i="20"/>
  <c r="E2062" i="20"/>
  <c r="F2062" i="20"/>
  <c r="G2062" i="20"/>
  <c r="H2062" i="20"/>
  <c r="B2062" i="20"/>
  <c r="J2062" i="20"/>
  <c r="A2062" i="20"/>
  <c r="I2062" i="20"/>
  <c r="G2052" i="20"/>
  <c r="H2052" i="20"/>
  <c r="A2052" i="20"/>
  <c r="I2052" i="20"/>
  <c r="B2052" i="20"/>
  <c r="J2052" i="20"/>
  <c r="C2052" i="20"/>
  <c r="D2052" i="20"/>
  <c r="F2052" i="20"/>
  <c r="E2052" i="20"/>
  <c r="E2041" i="20"/>
  <c r="F2041" i="20"/>
  <c r="G2041" i="20"/>
  <c r="H2041" i="20"/>
  <c r="A2041" i="20"/>
  <c r="I2041" i="20"/>
  <c r="B2041" i="20"/>
  <c r="J2041" i="20"/>
  <c r="D2041" i="20"/>
  <c r="C2041" i="20"/>
  <c r="A2031" i="20"/>
  <c r="I2031" i="20"/>
  <c r="B2031" i="20"/>
  <c r="J2031" i="20"/>
  <c r="C2031" i="20"/>
  <c r="D2031" i="20"/>
  <c r="E2031" i="20"/>
  <c r="F2031" i="20"/>
  <c r="H2031" i="20"/>
  <c r="G2031" i="20"/>
  <c r="C2030" i="20"/>
  <c r="D2030" i="20"/>
  <c r="E2030" i="20"/>
  <c r="F2030" i="20"/>
  <c r="G2030" i="20"/>
  <c r="H2030" i="20"/>
  <c r="B2030" i="20"/>
  <c r="J2030" i="20"/>
  <c r="A2030" i="20"/>
  <c r="I2030" i="20"/>
  <c r="G2020" i="20"/>
  <c r="H2020" i="20"/>
  <c r="A2020" i="20"/>
  <c r="I2020" i="20"/>
  <c r="B2020" i="20"/>
  <c r="J2020" i="20"/>
  <c r="C2020" i="20"/>
  <c r="D2020" i="20"/>
  <c r="F2020" i="20"/>
  <c r="E2020" i="20"/>
  <c r="E2009" i="20"/>
  <c r="F2009" i="20"/>
  <c r="G2009" i="20"/>
  <c r="H2009" i="20"/>
  <c r="A2009" i="20"/>
  <c r="I2009" i="20"/>
  <c r="B2009" i="20"/>
  <c r="J2009" i="20"/>
  <c r="D2009" i="20"/>
  <c r="C2009" i="20"/>
  <c r="A1999" i="20"/>
  <c r="I1999" i="20"/>
  <c r="B1999" i="20"/>
  <c r="J1999" i="20"/>
  <c r="C1999" i="20"/>
  <c r="D1999" i="20"/>
  <c r="E1999" i="20"/>
  <c r="F1999" i="20"/>
  <c r="H1999" i="20"/>
  <c r="G1999" i="20"/>
  <c r="C1998" i="20"/>
  <c r="D1998" i="20"/>
  <c r="E1998" i="20"/>
  <c r="F1998" i="20"/>
  <c r="G1998" i="20"/>
  <c r="H1998" i="20"/>
  <c r="B1998" i="20"/>
  <c r="J1998" i="20"/>
  <c r="A1998" i="20"/>
  <c r="I1998" i="20"/>
  <c r="G1988" i="20"/>
  <c r="H1988" i="20"/>
  <c r="A1988" i="20"/>
  <c r="I1988" i="20"/>
  <c r="B1988" i="20"/>
  <c r="J1988" i="20"/>
  <c r="C1988" i="20"/>
  <c r="D1988" i="20"/>
  <c r="F1988" i="20"/>
  <c r="E1988" i="20"/>
  <c r="E1977" i="20"/>
  <c r="F1977" i="20"/>
  <c r="G1977" i="20"/>
  <c r="H1977" i="20"/>
  <c r="A1977" i="20"/>
  <c r="I1977" i="20"/>
  <c r="B1977" i="20"/>
  <c r="J1977" i="20"/>
  <c r="D1977" i="20"/>
  <c r="C1977" i="20"/>
  <c r="A1967" i="20"/>
  <c r="I1967" i="20"/>
  <c r="B1967" i="20"/>
  <c r="J1967" i="20"/>
  <c r="C1967" i="20"/>
  <c r="D1967" i="20"/>
  <c r="E1967" i="20"/>
  <c r="F1967" i="20"/>
  <c r="H1967" i="20"/>
  <c r="G1967" i="20"/>
  <c r="C1966" i="20"/>
  <c r="D1966" i="20"/>
  <c r="E1966" i="20"/>
  <c r="F1966" i="20"/>
  <c r="G1966" i="20"/>
  <c r="H1966" i="20"/>
  <c r="B1966" i="20"/>
  <c r="J1966" i="20"/>
  <c r="A1966" i="20"/>
  <c r="I1966" i="20"/>
  <c r="G1956" i="20"/>
  <c r="H1956" i="20"/>
  <c r="A1956" i="20"/>
  <c r="I1956" i="20"/>
  <c r="B1956" i="20"/>
  <c r="J1956" i="20"/>
  <c r="C1956" i="20"/>
  <c r="D1956" i="20"/>
  <c r="F1956" i="20"/>
  <c r="E1956" i="20"/>
  <c r="E1945" i="20"/>
  <c r="F1945" i="20"/>
  <c r="G1945" i="20"/>
  <c r="H1945" i="20"/>
  <c r="A1945" i="20"/>
  <c r="I1945" i="20"/>
  <c r="B1945" i="20"/>
  <c r="J1945" i="20"/>
  <c r="D1945" i="20"/>
  <c r="C1945" i="20"/>
  <c r="E1935" i="20"/>
  <c r="F1935" i="20"/>
  <c r="G1935" i="20"/>
  <c r="H1935" i="20"/>
  <c r="A1935" i="20"/>
  <c r="I1935" i="20"/>
  <c r="B1935" i="20"/>
  <c r="J1935" i="20"/>
  <c r="C1935" i="20"/>
  <c r="D1935" i="20"/>
  <c r="G1934" i="20"/>
  <c r="H1934" i="20"/>
  <c r="A1934" i="20"/>
  <c r="I1934" i="20"/>
  <c r="B1934" i="20"/>
  <c r="J1934" i="20"/>
  <c r="C1934" i="20"/>
  <c r="D1934" i="20"/>
  <c r="E1934" i="20"/>
  <c r="F1934" i="20"/>
  <c r="C1924" i="20"/>
  <c r="D1924" i="20"/>
  <c r="E1924" i="20"/>
  <c r="F1924" i="20"/>
  <c r="G1924" i="20"/>
  <c r="H1924" i="20"/>
  <c r="A1924" i="20"/>
  <c r="B1924" i="20"/>
  <c r="I1924" i="20"/>
  <c r="J1924" i="20"/>
  <c r="B1944" i="11"/>
  <c r="R1944" i="11" s="1"/>
  <c r="A1913" i="20"/>
  <c r="I1913" i="20"/>
  <c r="B1913" i="20"/>
  <c r="J1913" i="20"/>
  <c r="C1913" i="20"/>
  <c r="D1913" i="20"/>
  <c r="E1913" i="20"/>
  <c r="F1913" i="20"/>
  <c r="H1913" i="20"/>
  <c r="G1913" i="20"/>
  <c r="E1903" i="20"/>
  <c r="F1903" i="20"/>
  <c r="G1903" i="20"/>
  <c r="H1903" i="20"/>
  <c r="A1903" i="20"/>
  <c r="I1903" i="20"/>
  <c r="B1903" i="20"/>
  <c r="J1903" i="20"/>
  <c r="C1903" i="20"/>
  <c r="D1903" i="20"/>
  <c r="G1902" i="20"/>
  <c r="H1902" i="20"/>
  <c r="A1902" i="20"/>
  <c r="I1902" i="20"/>
  <c r="B1902" i="20"/>
  <c r="J1902" i="20"/>
  <c r="C1902" i="20"/>
  <c r="D1902" i="20"/>
  <c r="E1902" i="20"/>
  <c r="F1902" i="20"/>
  <c r="C1892" i="20"/>
  <c r="D1892" i="20"/>
  <c r="E1892" i="20"/>
  <c r="F1892" i="20"/>
  <c r="G1892" i="20"/>
  <c r="H1892" i="20"/>
  <c r="A1892" i="20"/>
  <c r="B1892" i="20"/>
  <c r="I1892" i="20"/>
  <c r="J1892" i="20"/>
  <c r="B1912" i="11"/>
  <c r="R1912" i="11" s="1"/>
  <c r="A1881" i="20"/>
  <c r="I1881" i="20"/>
  <c r="B1881" i="20"/>
  <c r="J1881" i="20"/>
  <c r="C1881" i="20"/>
  <c r="D1881" i="20"/>
  <c r="E1881" i="20"/>
  <c r="F1881" i="20"/>
  <c r="H1881" i="20"/>
  <c r="G1881" i="20"/>
  <c r="E1871" i="20"/>
  <c r="F1871" i="20"/>
  <c r="G1871" i="20"/>
  <c r="H1871" i="20"/>
  <c r="A1871" i="20"/>
  <c r="I1871" i="20"/>
  <c r="B1871" i="20"/>
  <c r="J1871" i="20"/>
  <c r="D1871" i="20"/>
  <c r="C1871" i="20"/>
  <c r="G1870" i="20"/>
  <c r="H1870" i="20"/>
  <c r="A1870" i="20"/>
  <c r="I1870" i="20"/>
  <c r="B1870" i="20"/>
  <c r="J1870" i="20"/>
  <c r="C1870" i="20"/>
  <c r="D1870" i="20"/>
  <c r="F1870" i="20"/>
  <c r="E1870" i="20"/>
  <c r="C1860" i="20"/>
  <c r="D1860" i="20"/>
  <c r="E1860" i="20"/>
  <c r="F1860" i="20"/>
  <c r="G1860" i="20"/>
  <c r="H1860" i="20"/>
  <c r="B1860" i="20"/>
  <c r="J1860" i="20"/>
  <c r="A1860" i="20"/>
  <c r="I1860" i="20"/>
  <c r="G1850" i="20"/>
  <c r="H1850" i="20"/>
  <c r="A1850" i="20"/>
  <c r="I1850" i="20"/>
  <c r="B1850" i="20"/>
  <c r="J1850" i="20"/>
  <c r="C1850" i="20"/>
  <c r="D1850" i="20"/>
  <c r="F1850" i="20"/>
  <c r="E1850" i="20"/>
  <c r="G1842" i="20"/>
  <c r="H1842" i="20"/>
  <c r="A1842" i="20"/>
  <c r="I1842" i="20"/>
  <c r="B1842" i="20"/>
  <c r="J1842" i="20"/>
  <c r="C1842" i="20"/>
  <c r="D1842" i="20"/>
  <c r="F1842" i="20"/>
  <c r="E1842" i="20"/>
  <c r="G1834" i="20"/>
  <c r="H1834" i="20"/>
  <c r="A1834" i="20"/>
  <c r="I1834" i="20"/>
  <c r="B1834" i="20"/>
  <c r="J1834" i="20"/>
  <c r="C1834" i="20"/>
  <c r="D1834" i="20"/>
  <c r="F1834" i="20"/>
  <c r="E1834" i="20"/>
  <c r="G1826" i="20"/>
  <c r="H1826" i="20"/>
  <c r="A1826" i="20"/>
  <c r="I1826" i="20"/>
  <c r="B1826" i="20"/>
  <c r="J1826" i="20"/>
  <c r="C1826" i="20"/>
  <c r="D1826" i="20"/>
  <c r="F1826" i="20"/>
  <c r="E1826" i="20"/>
  <c r="G1818" i="20"/>
  <c r="H1818" i="20"/>
  <c r="A1818" i="20"/>
  <c r="I1818" i="20"/>
  <c r="B1818" i="20"/>
  <c r="J1818" i="20"/>
  <c r="C1818" i="20"/>
  <c r="D1818" i="20"/>
  <c r="F1818" i="20"/>
  <c r="E1818" i="20"/>
  <c r="G1810" i="20"/>
  <c r="H1810" i="20"/>
  <c r="A1810" i="20"/>
  <c r="I1810" i="20"/>
  <c r="B1810" i="20"/>
  <c r="J1810" i="20"/>
  <c r="C1810" i="20"/>
  <c r="D1810" i="20"/>
  <c r="F1810" i="20"/>
  <c r="E1810" i="20"/>
  <c r="G1802" i="20"/>
  <c r="H1802" i="20"/>
  <c r="A1802" i="20"/>
  <c r="I1802" i="20"/>
  <c r="B1802" i="20"/>
  <c r="J1802" i="20"/>
  <c r="C1802" i="20"/>
  <c r="D1802" i="20"/>
  <c r="F1802" i="20"/>
  <c r="E1802" i="20"/>
  <c r="B1825" i="11"/>
  <c r="R1825" i="11" s="1"/>
  <c r="G1794" i="20"/>
  <c r="H1794" i="20"/>
  <c r="A1794" i="20"/>
  <c r="I1794" i="20"/>
  <c r="B1794" i="20"/>
  <c r="J1794" i="20"/>
  <c r="C1794" i="20"/>
  <c r="D1794" i="20"/>
  <c r="F1794" i="20"/>
  <c r="E1794" i="20"/>
  <c r="G1786" i="20"/>
  <c r="H1786" i="20"/>
  <c r="A1786" i="20"/>
  <c r="I1786" i="20"/>
  <c r="B1786" i="20"/>
  <c r="J1786" i="20"/>
  <c r="C1786" i="20"/>
  <c r="D1786" i="20"/>
  <c r="F1786" i="20"/>
  <c r="E1786" i="20"/>
  <c r="G1778" i="20"/>
  <c r="H1778" i="20"/>
  <c r="A1778" i="20"/>
  <c r="I1778" i="20"/>
  <c r="B1778" i="20"/>
  <c r="J1778" i="20"/>
  <c r="C1778" i="20"/>
  <c r="D1778" i="20"/>
  <c r="F1778" i="20"/>
  <c r="E1778" i="20"/>
  <c r="G1770" i="20"/>
  <c r="H1770" i="20"/>
  <c r="A1770" i="20"/>
  <c r="I1770" i="20"/>
  <c r="B1770" i="20"/>
  <c r="J1770" i="20"/>
  <c r="C1770" i="20"/>
  <c r="D1770" i="20"/>
  <c r="F1770" i="20"/>
  <c r="E1770" i="20"/>
  <c r="G1762" i="20"/>
  <c r="H1762" i="20"/>
  <c r="A1762" i="20"/>
  <c r="I1762" i="20"/>
  <c r="B1762" i="20"/>
  <c r="J1762" i="20"/>
  <c r="C1762" i="20"/>
  <c r="D1762" i="20"/>
  <c r="F1762" i="20"/>
  <c r="E1762" i="20"/>
  <c r="G1754" i="20"/>
  <c r="H1754" i="20"/>
  <c r="A1754" i="20"/>
  <c r="I1754" i="20"/>
  <c r="B1754" i="20"/>
  <c r="J1754" i="20"/>
  <c r="C1754" i="20"/>
  <c r="D1754" i="20"/>
  <c r="F1754" i="20"/>
  <c r="E1754" i="20"/>
  <c r="G1746" i="20"/>
  <c r="H1746" i="20"/>
  <c r="A1746" i="20"/>
  <c r="I1746" i="20"/>
  <c r="B1746" i="20"/>
  <c r="J1746" i="20"/>
  <c r="C1746" i="20"/>
  <c r="D1746" i="20"/>
  <c r="F1746" i="20"/>
  <c r="E1746" i="20"/>
  <c r="G1738" i="20"/>
  <c r="H1738" i="20"/>
  <c r="A1738" i="20"/>
  <c r="I1738" i="20"/>
  <c r="B1738" i="20"/>
  <c r="J1738" i="20"/>
  <c r="C1738" i="20"/>
  <c r="D1738" i="20"/>
  <c r="F1738" i="20"/>
  <c r="E1738" i="20"/>
  <c r="B1761" i="11"/>
  <c r="R1761" i="11" s="1"/>
  <c r="G1730" i="20"/>
  <c r="H1730" i="20"/>
  <c r="A1730" i="20"/>
  <c r="I1730" i="20"/>
  <c r="B1730" i="20"/>
  <c r="J1730" i="20"/>
  <c r="C1730" i="20"/>
  <c r="D1730" i="20"/>
  <c r="F1730" i="20"/>
  <c r="E1730" i="20"/>
  <c r="G1722" i="20"/>
  <c r="H1722" i="20"/>
  <c r="A1722" i="20"/>
  <c r="I1722" i="20"/>
  <c r="B1722" i="20"/>
  <c r="J1722" i="20"/>
  <c r="C1722" i="20"/>
  <c r="D1722" i="20"/>
  <c r="F1722" i="20"/>
  <c r="E1722" i="20"/>
  <c r="G1714" i="20"/>
  <c r="H1714" i="20"/>
  <c r="A1714" i="20"/>
  <c r="I1714" i="20"/>
  <c r="B1714" i="20"/>
  <c r="J1714" i="20"/>
  <c r="C1714" i="20"/>
  <c r="D1714" i="20"/>
  <c r="F1714" i="20"/>
  <c r="E1714" i="20"/>
  <c r="D1706" i="20"/>
  <c r="E1706" i="20"/>
  <c r="F1706" i="20"/>
  <c r="G1706" i="20"/>
  <c r="H1706" i="20"/>
  <c r="A1706" i="20"/>
  <c r="B1706" i="20"/>
  <c r="C1706" i="20"/>
  <c r="I1706" i="20"/>
  <c r="J1706" i="20"/>
  <c r="D1698" i="20"/>
  <c r="E1698" i="20"/>
  <c r="F1698" i="20"/>
  <c r="G1698" i="20"/>
  <c r="H1698" i="20"/>
  <c r="A1698" i="20"/>
  <c r="I1698" i="20"/>
  <c r="B1698" i="20"/>
  <c r="C1698" i="20"/>
  <c r="J1698" i="20"/>
  <c r="D1690" i="20"/>
  <c r="E1690" i="20"/>
  <c r="F1690" i="20"/>
  <c r="G1690" i="20"/>
  <c r="H1690" i="20"/>
  <c r="A1690" i="20"/>
  <c r="I1690" i="20"/>
  <c r="J1690" i="20"/>
  <c r="C1690" i="20"/>
  <c r="B1690" i="20"/>
  <c r="D1682" i="20"/>
  <c r="E1682" i="20"/>
  <c r="F1682" i="20"/>
  <c r="G1682" i="20"/>
  <c r="H1682" i="20"/>
  <c r="A1682" i="20"/>
  <c r="I1682" i="20"/>
  <c r="B1682" i="20"/>
  <c r="C1682" i="20"/>
  <c r="J1682" i="20"/>
  <c r="D1674" i="20"/>
  <c r="E1674" i="20"/>
  <c r="F1674" i="20"/>
  <c r="G1674" i="20"/>
  <c r="H1674" i="20"/>
  <c r="A1674" i="20"/>
  <c r="I1674" i="20"/>
  <c r="J1674" i="20"/>
  <c r="C1674" i="20"/>
  <c r="B1674" i="20"/>
  <c r="B1697" i="11"/>
  <c r="R1697" i="11" s="1"/>
  <c r="D1666" i="20"/>
  <c r="E1666" i="20"/>
  <c r="F1666" i="20"/>
  <c r="G1666" i="20"/>
  <c r="H1666" i="20"/>
  <c r="A1666" i="20"/>
  <c r="I1666" i="20"/>
  <c r="B1666" i="20"/>
  <c r="C1666" i="20"/>
  <c r="J1666" i="20"/>
  <c r="D1658" i="20"/>
  <c r="E1658" i="20"/>
  <c r="F1658" i="20"/>
  <c r="G1658" i="20"/>
  <c r="H1658" i="20"/>
  <c r="A1658" i="20"/>
  <c r="I1658" i="20"/>
  <c r="J1658" i="20"/>
  <c r="C1658" i="20"/>
  <c r="B1658" i="20"/>
  <c r="D1650" i="20"/>
  <c r="E1650" i="20"/>
  <c r="F1650" i="20"/>
  <c r="G1650" i="20"/>
  <c r="H1650" i="20"/>
  <c r="A1650" i="20"/>
  <c r="I1650" i="20"/>
  <c r="B1650" i="20"/>
  <c r="C1650" i="20"/>
  <c r="J1650" i="20"/>
  <c r="D1642" i="20"/>
  <c r="E1642" i="20"/>
  <c r="F1642" i="20"/>
  <c r="G1642" i="20"/>
  <c r="H1642" i="20"/>
  <c r="A1642" i="20"/>
  <c r="I1642" i="20"/>
  <c r="J1642" i="20"/>
  <c r="C1642" i="20"/>
  <c r="B1642" i="20"/>
  <c r="D1634" i="20"/>
  <c r="E1634" i="20"/>
  <c r="F1634" i="20"/>
  <c r="G1634" i="20"/>
  <c r="H1634" i="20"/>
  <c r="A1634" i="20"/>
  <c r="I1634" i="20"/>
  <c r="B1634" i="20"/>
  <c r="C1634" i="20"/>
  <c r="J1634" i="20"/>
  <c r="D1626" i="20"/>
  <c r="E1626" i="20"/>
  <c r="F1626" i="20"/>
  <c r="G1626" i="20"/>
  <c r="H1626" i="20"/>
  <c r="A1626" i="20"/>
  <c r="I1626" i="20"/>
  <c r="C1626" i="20"/>
  <c r="B1626" i="20"/>
  <c r="J1626" i="20"/>
  <c r="D1618" i="20"/>
  <c r="E1618" i="20"/>
  <c r="F1618" i="20"/>
  <c r="G1618" i="20"/>
  <c r="H1618" i="20"/>
  <c r="A1618" i="20"/>
  <c r="I1618" i="20"/>
  <c r="C1618" i="20"/>
  <c r="B1618" i="20"/>
  <c r="J1618" i="20"/>
  <c r="D1610" i="20"/>
  <c r="E1610" i="20"/>
  <c r="F1610" i="20"/>
  <c r="G1610" i="20"/>
  <c r="H1610" i="20"/>
  <c r="A1610" i="20"/>
  <c r="I1610" i="20"/>
  <c r="C1610" i="20"/>
  <c r="J1610" i="20"/>
  <c r="B1610" i="20"/>
  <c r="B1633" i="11"/>
  <c r="R1633" i="11" s="1"/>
  <c r="D1602" i="20"/>
  <c r="E1602" i="20"/>
  <c r="F1602" i="20"/>
  <c r="G1602" i="20"/>
  <c r="H1602" i="20"/>
  <c r="A1602" i="20"/>
  <c r="I1602" i="20"/>
  <c r="C1602" i="20"/>
  <c r="B1602" i="20"/>
  <c r="J1602" i="20"/>
  <c r="D1594" i="20"/>
  <c r="E1594" i="20"/>
  <c r="F1594" i="20"/>
  <c r="G1594" i="20"/>
  <c r="H1594" i="20"/>
  <c r="A1594" i="20"/>
  <c r="I1594" i="20"/>
  <c r="C1594" i="20"/>
  <c r="B1594" i="20"/>
  <c r="J1594" i="20"/>
  <c r="D1586" i="20"/>
  <c r="E1586" i="20"/>
  <c r="F1586" i="20"/>
  <c r="G1586" i="20"/>
  <c r="H1586" i="20"/>
  <c r="A1586" i="20"/>
  <c r="I1586" i="20"/>
  <c r="C1586" i="20"/>
  <c r="B1586" i="20"/>
  <c r="J1586" i="20"/>
  <c r="D1578" i="20"/>
  <c r="E1578" i="20"/>
  <c r="F1578" i="20"/>
  <c r="G1578" i="20"/>
  <c r="H1578" i="20"/>
  <c r="A1578" i="20"/>
  <c r="I1578" i="20"/>
  <c r="C1578" i="20"/>
  <c r="J1578" i="20"/>
  <c r="B1578" i="20"/>
  <c r="D1570" i="20"/>
  <c r="E1570" i="20"/>
  <c r="F1570" i="20"/>
  <c r="G1570" i="20"/>
  <c r="H1570" i="20"/>
  <c r="A1570" i="20"/>
  <c r="I1570" i="20"/>
  <c r="C1570" i="20"/>
  <c r="B1570" i="20"/>
  <c r="J1570" i="20"/>
  <c r="D1562" i="20"/>
  <c r="E1562" i="20"/>
  <c r="F1562" i="20"/>
  <c r="G1562" i="20"/>
  <c r="H1562" i="20"/>
  <c r="A1562" i="20"/>
  <c r="I1562" i="20"/>
  <c r="C1562" i="20"/>
  <c r="B1562" i="20"/>
  <c r="J1562" i="20"/>
  <c r="D1554" i="20"/>
  <c r="E1554" i="20"/>
  <c r="F1554" i="20"/>
  <c r="G1554" i="20"/>
  <c r="H1554" i="20"/>
  <c r="A1554" i="20"/>
  <c r="I1554" i="20"/>
  <c r="C1554" i="20"/>
  <c r="B1554" i="20"/>
  <c r="J1554" i="20"/>
  <c r="D1546" i="20"/>
  <c r="E1546" i="20"/>
  <c r="F1546" i="20"/>
  <c r="G1546" i="20"/>
  <c r="H1546" i="20"/>
  <c r="A1546" i="20"/>
  <c r="I1546" i="20"/>
  <c r="C1546" i="20"/>
  <c r="J1546" i="20"/>
  <c r="B1546" i="20"/>
  <c r="B1569" i="11"/>
  <c r="R1569" i="11" s="1"/>
  <c r="D1538" i="20"/>
  <c r="E1538" i="20"/>
  <c r="F1538" i="20"/>
  <c r="G1538" i="20"/>
  <c r="H1538" i="20"/>
  <c r="A1538" i="20"/>
  <c r="I1538" i="20"/>
  <c r="C1538" i="20"/>
  <c r="B1538" i="20"/>
  <c r="J1538" i="20"/>
  <c r="D1530" i="20"/>
  <c r="E1530" i="20"/>
  <c r="F1530" i="20"/>
  <c r="G1530" i="20"/>
  <c r="H1530" i="20"/>
  <c r="A1530" i="20"/>
  <c r="I1530" i="20"/>
  <c r="C1530" i="20"/>
  <c r="B1530" i="20"/>
  <c r="J1530" i="20"/>
  <c r="D1522" i="20"/>
  <c r="E1522" i="20"/>
  <c r="F1522" i="20"/>
  <c r="G1522" i="20"/>
  <c r="H1522" i="20"/>
  <c r="A1522" i="20"/>
  <c r="I1522" i="20"/>
  <c r="C1522" i="20"/>
  <c r="B1522" i="20"/>
  <c r="J1522" i="20"/>
  <c r="D1514" i="20"/>
  <c r="E1514" i="20"/>
  <c r="F1514" i="20"/>
  <c r="G1514" i="20"/>
  <c r="H1514" i="20"/>
  <c r="A1514" i="20"/>
  <c r="I1514" i="20"/>
  <c r="C1514" i="20"/>
  <c r="J1514" i="20"/>
  <c r="B1514" i="20"/>
  <c r="D1506" i="20"/>
  <c r="E1506" i="20"/>
  <c r="F1506" i="20"/>
  <c r="G1506" i="20"/>
  <c r="H1506" i="20"/>
  <c r="A1506" i="20"/>
  <c r="I1506" i="20"/>
  <c r="C1506" i="20"/>
  <c r="B1506" i="20"/>
  <c r="J1506" i="20"/>
  <c r="D1498" i="20"/>
  <c r="E1498" i="20"/>
  <c r="F1498" i="20"/>
  <c r="G1498" i="20"/>
  <c r="H1498" i="20"/>
  <c r="A1498" i="20"/>
  <c r="I1498" i="20"/>
  <c r="C1498" i="20"/>
  <c r="B1498" i="20"/>
  <c r="J1498" i="20"/>
  <c r="D1490" i="20"/>
  <c r="E1490" i="20"/>
  <c r="F1490" i="20"/>
  <c r="G1490" i="20"/>
  <c r="H1490" i="20"/>
  <c r="A1490" i="20"/>
  <c r="I1490" i="20"/>
  <c r="C1490" i="20"/>
  <c r="B1490" i="20"/>
  <c r="J1490" i="20"/>
  <c r="D1482" i="20"/>
  <c r="E1482" i="20"/>
  <c r="F1482" i="20"/>
  <c r="G1482" i="20"/>
  <c r="H1482" i="20"/>
  <c r="A1482" i="20"/>
  <c r="I1482" i="20"/>
  <c r="C1482" i="20"/>
  <c r="J1482" i="20"/>
  <c r="B1482" i="20"/>
  <c r="B1505" i="11"/>
  <c r="R1505" i="11" s="1"/>
  <c r="E1474" i="20"/>
  <c r="F1474" i="20"/>
  <c r="G1474" i="20"/>
  <c r="A1474" i="20"/>
  <c r="I1474" i="20"/>
  <c r="C1474" i="20"/>
  <c r="H1474" i="20"/>
  <c r="J1474" i="20"/>
  <c r="D1474" i="20"/>
  <c r="B1474" i="20"/>
  <c r="E1466" i="20"/>
  <c r="F1466" i="20"/>
  <c r="G1466" i="20"/>
  <c r="A1466" i="20"/>
  <c r="I1466" i="20"/>
  <c r="C1466" i="20"/>
  <c r="B1466" i="20"/>
  <c r="D1466" i="20"/>
  <c r="H1466" i="20"/>
  <c r="J1466" i="20"/>
  <c r="E1458" i="20"/>
  <c r="F1458" i="20"/>
  <c r="G1458" i="20"/>
  <c r="A1458" i="20"/>
  <c r="I1458" i="20"/>
  <c r="C1458" i="20"/>
  <c r="B1458" i="20"/>
  <c r="D1458" i="20"/>
  <c r="H1458" i="20"/>
  <c r="J1458" i="20"/>
  <c r="D1450" i="20"/>
  <c r="E1450" i="20"/>
  <c r="F1450" i="20"/>
  <c r="G1450" i="20"/>
  <c r="H1450" i="20"/>
  <c r="A1450" i="20"/>
  <c r="I1450" i="20"/>
  <c r="C1450" i="20"/>
  <c r="B1450" i="20"/>
  <c r="J1450" i="20"/>
  <c r="D1442" i="20"/>
  <c r="E1442" i="20"/>
  <c r="F1442" i="20"/>
  <c r="G1442" i="20"/>
  <c r="H1442" i="20"/>
  <c r="A1442" i="20"/>
  <c r="I1442" i="20"/>
  <c r="C1442" i="20"/>
  <c r="B1442" i="20"/>
  <c r="J1442" i="20"/>
  <c r="D1434" i="20"/>
  <c r="E1434" i="20"/>
  <c r="F1434" i="20"/>
  <c r="G1434" i="20"/>
  <c r="H1434" i="20"/>
  <c r="A1434" i="20"/>
  <c r="I1434" i="20"/>
  <c r="C1434" i="20"/>
  <c r="J1434" i="20"/>
  <c r="B1434" i="20"/>
  <c r="D1426" i="20"/>
  <c r="E1426" i="20"/>
  <c r="F1426" i="20"/>
  <c r="G1426" i="20"/>
  <c r="H1426" i="20"/>
  <c r="A1426" i="20"/>
  <c r="I1426" i="20"/>
  <c r="C1426" i="20"/>
  <c r="B1426" i="20"/>
  <c r="J1426" i="20"/>
  <c r="D1418" i="20"/>
  <c r="E1418" i="20"/>
  <c r="F1418" i="20"/>
  <c r="G1418" i="20"/>
  <c r="H1418" i="20"/>
  <c r="A1418" i="20"/>
  <c r="I1418" i="20"/>
  <c r="C1418" i="20"/>
  <c r="B1418" i="20"/>
  <c r="J1418" i="20"/>
  <c r="B1441" i="11"/>
  <c r="R1441" i="11" s="1"/>
  <c r="D1410" i="20"/>
  <c r="E1410" i="20"/>
  <c r="F1410" i="20"/>
  <c r="G1410" i="20"/>
  <c r="H1410" i="20"/>
  <c r="A1410" i="20"/>
  <c r="I1410" i="20"/>
  <c r="C1410" i="20"/>
  <c r="B1410" i="20"/>
  <c r="J1410" i="20"/>
  <c r="D1402" i="20"/>
  <c r="E1402" i="20"/>
  <c r="F1402" i="20"/>
  <c r="G1402" i="20"/>
  <c r="H1402" i="20"/>
  <c r="A1402" i="20"/>
  <c r="I1402" i="20"/>
  <c r="C1402" i="20"/>
  <c r="J1402" i="20"/>
  <c r="B1402" i="20"/>
  <c r="D1394" i="20"/>
  <c r="E1394" i="20"/>
  <c r="F1394" i="20"/>
  <c r="G1394" i="20"/>
  <c r="H1394" i="20"/>
  <c r="A1394" i="20"/>
  <c r="I1394" i="20"/>
  <c r="C1394" i="20"/>
  <c r="B1394" i="20"/>
  <c r="J1394" i="20"/>
  <c r="D1386" i="20"/>
  <c r="E1386" i="20"/>
  <c r="F1386" i="20"/>
  <c r="G1386" i="20"/>
  <c r="H1386" i="20"/>
  <c r="A1386" i="20"/>
  <c r="I1386" i="20"/>
  <c r="C1386" i="20"/>
  <c r="B1386" i="20"/>
  <c r="J1386" i="20"/>
  <c r="D1378" i="20"/>
  <c r="E1378" i="20"/>
  <c r="F1378" i="20"/>
  <c r="G1378" i="20"/>
  <c r="H1378" i="20"/>
  <c r="A1378" i="20"/>
  <c r="I1378" i="20"/>
  <c r="C1378" i="20"/>
  <c r="B1378" i="20"/>
  <c r="J1378" i="20"/>
  <c r="D1370" i="20"/>
  <c r="E1370" i="20"/>
  <c r="F1370" i="20"/>
  <c r="G1370" i="20"/>
  <c r="H1370" i="20"/>
  <c r="A1370" i="20"/>
  <c r="I1370" i="20"/>
  <c r="C1370" i="20"/>
  <c r="J1370" i="20"/>
  <c r="B1370" i="20"/>
  <c r="D1362" i="20"/>
  <c r="E1362" i="20"/>
  <c r="F1362" i="20"/>
  <c r="G1362" i="20"/>
  <c r="H1362" i="20"/>
  <c r="A1362" i="20"/>
  <c r="I1362" i="20"/>
  <c r="C1362" i="20"/>
  <c r="B1362" i="20"/>
  <c r="J1362" i="20"/>
  <c r="D1354" i="20"/>
  <c r="E1354" i="20"/>
  <c r="F1354" i="20"/>
  <c r="G1354" i="20"/>
  <c r="H1354" i="20"/>
  <c r="A1354" i="20"/>
  <c r="I1354" i="20"/>
  <c r="C1354" i="20"/>
  <c r="B1354" i="20"/>
  <c r="J1354" i="20"/>
  <c r="B1377" i="11"/>
  <c r="R1377" i="11" s="1"/>
  <c r="D1346" i="20"/>
  <c r="E1346" i="20"/>
  <c r="F1346" i="20"/>
  <c r="G1346" i="20"/>
  <c r="H1346" i="20"/>
  <c r="A1346" i="20"/>
  <c r="I1346" i="20"/>
  <c r="C1346" i="20"/>
  <c r="B1346" i="20"/>
  <c r="J1346" i="20"/>
  <c r="D1338" i="20"/>
  <c r="E1338" i="20"/>
  <c r="F1338" i="20"/>
  <c r="G1338" i="20"/>
  <c r="H1338" i="20"/>
  <c r="A1338" i="20"/>
  <c r="I1338" i="20"/>
  <c r="C1338" i="20"/>
  <c r="J1338" i="20"/>
  <c r="B1338" i="20"/>
  <c r="D1330" i="20"/>
  <c r="E1330" i="20"/>
  <c r="F1330" i="20"/>
  <c r="G1330" i="20"/>
  <c r="H1330" i="20"/>
  <c r="A1330" i="20"/>
  <c r="I1330" i="20"/>
  <c r="C1330" i="20"/>
  <c r="B1330" i="20"/>
  <c r="J1330" i="20"/>
  <c r="D1322" i="20"/>
  <c r="E1322" i="20"/>
  <c r="F1322" i="20"/>
  <c r="G1322" i="20"/>
  <c r="H1322" i="20"/>
  <c r="A1322" i="20"/>
  <c r="I1322" i="20"/>
  <c r="C1322" i="20"/>
  <c r="B1322" i="20"/>
  <c r="J1322" i="20"/>
  <c r="D1314" i="20"/>
  <c r="E1314" i="20"/>
  <c r="F1314" i="20"/>
  <c r="G1314" i="20"/>
  <c r="H1314" i="20"/>
  <c r="A1314" i="20"/>
  <c r="I1314" i="20"/>
  <c r="C1314" i="20"/>
  <c r="B1314" i="20"/>
  <c r="J1314" i="20"/>
  <c r="D1306" i="20"/>
  <c r="E1306" i="20"/>
  <c r="F1306" i="20"/>
  <c r="G1306" i="20"/>
  <c r="H1306" i="20"/>
  <c r="A1306" i="20"/>
  <c r="I1306" i="20"/>
  <c r="C1306" i="20"/>
  <c r="J1306" i="20"/>
  <c r="B1306" i="20"/>
  <c r="D1298" i="20"/>
  <c r="E1298" i="20"/>
  <c r="F1298" i="20"/>
  <c r="G1298" i="20"/>
  <c r="H1298" i="20"/>
  <c r="A1298" i="20"/>
  <c r="I1298" i="20"/>
  <c r="C1298" i="20"/>
  <c r="B1298" i="20"/>
  <c r="J1298" i="20"/>
  <c r="D1290" i="20"/>
  <c r="E1290" i="20"/>
  <c r="F1290" i="20"/>
  <c r="G1290" i="20"/>
  <c r="H1290" i="20"/>
  <c r="A1290" i="20"/>
  <c r="I1290" i="20"/>
  <c r="C1290" i="20"/>
  <c r="B1290" i="20"/>
  <c r="J1290" i="20"/>
  <c r="B1313" i="11"/>
  <c r="R1313" i="11" s="1"/>
  <c r="D1282" i="20"/>
  <c r="E1282" i="20"/>
  <c r="F1282" i="20"/>
  <c r="G1282" i="20"/>
  <c r="H1282" i="20"/>
  <c r="A1282" i="20"/>
  <c r="I1282" i="20"/>
  <c r="C1282" i="20"/>
  <c r="B1282" i="20"/>
  <c r="J1282" i="20"/>
  <c r="D1274" i="20"/>
  <c r="E1274" i="20"/>
  <c r="F1274" i="20"/>
  <c r="G1274" i="20"/>
  <c r="H1274" i="20"/>
  <c r="A1274" i="20"/>
  <c r="I1274" i="20"/>
  <c r="C1274" i="20"/>
  <c r="J1274" i="20"/>
  <c r="B1274" i="20"/>
  <c r="B1297" i="11"/>
  <c r="R1297" i="11" s="1"/>
  <c r="D1266" i="20"/>
  <c r="E1266" i="20"/>
  <c r="F1266" i="20"/>
  <c r="G1266" i="20"/>
  <c r="H1266" i="20"/>
  <c r="A1266" i="20"/>
  <c r="I1266" i="20"/>
  <c r="C1266" i="20"/>
  <c r="B1266" i="20"/>
  <c r="J1266" i="20"/>
  <c r="B1289" i="11"/>
  <c r="R1289" i="11" s="1"/>
  <c r="D1258" i="20"/>
  <c r="E1258" i="20"/>
  <c r="F1258" i="20"/>
  <c r="G1258" i="20"/>
  <c r="H1258" i="20"/>
  <c r="A1258" i="20"/>
  <c r="I1258" i="20"/>
  <c r="C1258" i="20"/>
  <c r="B1258" i="20"/>
  <c r="J1258" i="20"/>
  <c r="B1283" i="11"/>
  <c r="R1283" i="11" s="1"/>
  <c r="H1252" i="20"/>
  <c r="A1252" i="20"/>
  <c r="I1252" i="20"/>
  <c r="B1252" i="20"/>
  <c r="J1252" i="20"/>
  <c r="C1252" i="20"/>
  <c r="D1252" i="20"/>
  <c r="E1252" i="20"/>
  <c r="G1252" i="20"/>
  <c r="F1252" i="20"/>
  <c r="F1245" i="20"/>
  <c r="G1245" i="20"/>
  <c r="H1245" i="20"/>
  <c r="A1245" i="20"/>
  <c r="I1245" i="20"/>
  <c r="B1245" i="20"/>
  <c r="J1245" i="20"/>
  <c r="C1245" i="20"/>
  <c r="E1245" i="20"/>
  <c r="D1245" i="20"/>
  <c r="B1270" i="11"/>
  <c r="R1270" i="11" s="1"/>
  <c r="B1239" i="20"/>
  <c r="J1239" i="20"/>
  <c r="C1239" i="20"/>
  <c r="D1239" i="20"/>
  <c r="E1239" i="20"/>
  <c r="F1239" i="20"/>
  <c r="G1239" i="20"/>
  <c r="A1239" i="20"/>
  <c r="I1239" i="20"/>
  <c r="H1239" i="20"/>
  <c r="E1232" i="20"/>
  <c r="F1232" i="20"/>
  <c r="G1232" i="20"/>
  <c r="H1232" i="20"/>
  <c r="A1232" i="20"/>
  <c r="I1232" i="20"/>
  <c r="B1232" i="20"/>
  <c r="J1232" i="20"/>
  <c r="D1232" i="20"/>
  <c r="C1232" i="20"/>
  <c r="G1211" i="20"/>
  <c r="H1211" i="20"/>
  <c r="A1211" i="20"/>
  <c r="I1211" i="20"/>
  <c r="B1211" i="20"/>
  <c r="J1211" i="20"/>
  <c r="C1211" i="20"/>
  <c r="D1211" i="20"/>
  <c r="F1211" i="20"/>
  <c r="E1211" i="20"/>
  <c r="E1204" i="20"/>
  <c r="F1204" i="20"/>
  <c r="G1204" i="20"/>
  <c r="H1204" i="20"/>
  <c r="A1204" i="20"/>
  <c r="I1204" i="20"/>
  <c r="B1204" i="20"/>
  <c r="J1204" i="20"/>
  <c r="D1204" i="20"/>
  <c r="C1204" i="20"/>
  <c r="B1228" i="11"/>
  <c r="R1228" i="11" s="1"/>
  <c r="C1197" i="20"/>
  <c r="D1197" i="20"/>
  <c r="E1197" i="20"/>
  <c r="F1197" i="20"/>
  <c r="G1197" i="20"/>
  <c r="H1197" i="20"/>
  <c r="B1197" i="20"/>
  <c r="J1197" i="20"/>
  <c r="A1197" i="20"/>
  <c r="I1197" i="20"/>
  <c r="A1190" i="20"/>
  <c r="I1190" i="20"/>
  <c r="B1190" i="20"/>
  <c r="J1190" i="20"/>
  <c r="C1190" i="20"/>
  <c r="D1190" i="20"/>
  <c r="E1190" i="20"/>
  <c r="F1190" i="20"/>
  <c r="H1190" i="20"/>
  <c r="G1190" i="20"/>
  <c r="G1183" i="20"/>
  <c r="H1183" i="20"/>
  <c r="A1183" i="20"/>
  <c r="I1183" i="20"/>
  <c r="B1183" i="20"/>
  <c r="J1183" i="20"/>
  <c r="C1183" i="20"/>
  <c r="D1183" i="20"/>
  <c r="F1183" i="20"/>
  <c r="E1183" i="20"/>
  <c r="A1170" i="20"/>
  <c r="I1170" i="20"/>
  <c r="B1170" i="20"/>
  <c r="J1170" i="20"/>
  <c r="C1170" i="20"/>
  <c r="D1170" i="20"/>
  <c r="E1170" i="20"/>
  <c r="F1170" i="20"/>
  <c r="H1170" i="20"/>
  <c r="G1170" i="20"/>
  <c r="B1194" i="11"/>
  <c r="R1194" i="11" s="1"/>
  <c r="G1163" i="20"/>
  <c r="H1163" i="20"/>
  <c r="A1163" i="20"/>
  <c r="I1163" i="20"/>
  <c r="B1163" i="20"/>
  <c r="J1163" i="20"/>
  <c r="C1163" i="20"/>
  <c r="D1163" i="20"/>
  <c r="F1163" i="20"/>
  <c r="E1163" i="20"/>
  <c r="E1156" i="20"/>
  <c r="F1156" i="20"/>
  <c r="G1156" i="20"/>
  <c r="H1156" i="20"/>
  <c r="A1156" i="20"/>
  <c r="I1156" i="20"/>
  <c r="B1156" i="20"/>
  <c r="J1156" i="20"/>
  <c r="D1156" i="20"/>
  <c r="C1156" i="20"/>
  <c r="C1149" i="20"/>
  <c r="D1149" i="20"/>
  <c r="E1149" i="20"/>
  <c r="F1149" i="20"/>
  <c r="G1149" i="20"/>
  <c r="H1149" i="20"/>
  <c r="B1149" i="20"/>
  <c r="J1149" i="20"/>
  <c r="A1149" i="20"/>
  <c r="I1149" i="20"/>
  <c r="A1134" i="20"/>
  <c r="I1134" i="20"/>
  <c r="B1134" i="20"/>
  <c r="J1134" i="20"/>
  <c r="C1134" i="20"/>
  <c r="D1134" i="20"/>
  <c r="E1134" i="20"/>
  <c r="F1134" i="20"/>
  <c r="H1134" i="20"/>
  <c r="G1134" i="20"/>
  <c r="G1127" i="20"/>
  <c r="H1127" i="20"/>
  <c r="A1127" i="20"/>
  <c r="I1127" i="20"/>
  <c r="B1127" i="20"/>
  <c r="J1127" i="20"/>
  <c r="C1127" i="20"/>
  <c r="D1127" i="20"/>
  <c r="F1127" i="20"/>
  <c r="E1127" i="20"/>
  <c r="B1151" i="11"/>
  <c r="R1151" i="11" s="1"/>
  <c r="E1120" i="20"/>
  <c r="F1120" i="20"/>
  <c r="G1120" i="20"/>
  <c r="H1120" i="20"/>
  <c r="A1120" i="20"/>
  <c r="I1120" i="20"/>
  <c r="B1120" i="20"/>
  <c r="J1120" i="20"/>
  <c r="D1120" i="20"/>
  <c r="C1120" i="20"/>
  <c r="C1113" i="20"/>
  <c r="D1113" i="20"/>
  <c r="E1113" i="20"/>
  <c r="F1113" i="20"/>
  <c r="G1113" i="20"/>
  <c r="H1113" i="20"/>
  <c r="B1113" i="20"/>
  <c r="J1113" i="20"/>
  <c r="I1113" i="20"/>
  <c r="A1113" i="20"/>
  <c r="B1138" i="11"/>
  <c r="R1138" i="11" s="1"/>
  <c r="G1107" i="20"/>
  <c r="H1107" i="20"/>
  <c r="A1107" i="20"/>
  <c r="I1107" i="20"/>
  <c r="B1107" i="20"/>
  <c r="J1107" i="20"/>
  <c r="C1107" i="20"/>
  <c r="D1107" i="20"/>
  <c r="F1107" i="20"/>
  <c r="E1107" i="20"/>
  <c r="E1100" i="20"/>
  <c r="F1100" i="20"/>
  <c r="G1100" i="20"/>
  <c r="H1100" i="20"/>
  <c r="A1100" i="20"/>
  <c r="I1100" i="20"/>
  <c r="B1100" i="20"/>
  <c r="J1100" i="20"/>
  <c r="D1100" i="20"/>
  <c r="C1100" i="20"/>
  <c r="C1093" i="20"/>
  <c r="D1093" i="20"/>
  <c r="E1093" i="20"/>
  <c r="F1093" i="20"/>
  <c r="G1093" i="20"/>
  <c r="H1093" i="20"/>
  <c r="B1093" i="20"/>
  <c r="J1093" i="20"/>
  <c r="I1093" i="20"/>
  <c r="A1093" i="20"/>
  <c r="B1117" i="11"/>
  <c r="R1117" i="11" s="1"/>
  <c r="A1086" i="20"/>
  <c r="I1086" i="20"/>
  <c r="B1086" i="20"/>
  <c r="J1086" i="20"/>
  <c r="C1086" i="20"/>
  <c r="D1086" i="20"/>
  <c r="E1086" i="20"/>
  <c r="F1086" i="20"/>
  <c r="H1086" i="20"/>
  <c r="G1086" i="20"/>
  <c r="B1109" i="11"/>
  <c r="R1109" i="11" s="1"/>
  <c r="A1078" i="20"/>
  <c r="I1078" i="20"/>
  <c r="B1078" i="20"/>
  <c r="J1078" i="20"/>
  <c r="C1078" i="20"/>
  <c r="D1078" i="20"/>
  <c r="E1078" i="20"/>
  <c r="F1078" i="20"/>
  <c r="H1078" i="20"/>
  <c r="G1078" i="20"/>
  <c r="B1072" i="20"/>
  <c r="J1072" i="20"/>
  <c r="A1058" i="20"/>
  <c r="I1058" i="20"/>
  <c r="B1058" i="20"/>
  <c r="J1058" i="20"/>
  <c r="C1058" i="20"/>
  <c r="D1058" i="20"/>
  <c r="E1058" i="20"/>
  <c r="F1058" i="20"/>
  <c r="H1058" i="20"/>
  <c r="G1058" i="20"/>
  <c r="A1050" i="20"/>
  <c r="I1050" i="20"/>
  <c r="B1050" i="20"/>
  <c r="J1050" i="20"/>
  <c r="C1050" i="20"/>
  <c r="D1050" i="20"/>
  <c r="E1050" i="20"/>
  <c r="F1050" i="20"/>
  <c r="H1050" i="20"/>
  <c r="G1050" i="20"/>
  <c r="E1036" i="20"/>
  <c r="F1036" i="20"/>
  <c r="G1036" i="20"/>
  <c r="H1036" i="20"/>
  <c r="A1036" i="20"/>
  <c r="I1036" i="20"/>
  <c r="B1036" i="20"/>
  <c r="J1036" i="20"/>
  <c r="D1036" i="20"/>
  <c r="C1036" i="20"/>
  <c r="C1029" i="20"/>
  <c r="D1029" i="20"/>
  <c r="E1029" i="20"/>
  <c r="F1029" i="20"/>
  <c r="G1029" i="20"/>
  <c r="H1029" i="20"/>
  <c r="B1029" i="20"/>
  <c r="J1029" i="20"/>
  <c r="I1029" i="20"/>
  <c r="A1029" i="20"/>
  <c r="B1053" i="11"/>
  <c r="R1053" i="11" s="1"/>
  <c r="A1022" i="20"/>
  <c r="I1022" i="20"/>
  <c r="B1022" i="20"/>
  <c r="J1022" i="20"/>
  <c r="C1022" i="20"/>
  <c r="D1022" i="20"/>
  <c r="E1022" i="20"/>
  <c r="F1022" i="20"/>
  <c r="H1022" i="20"/>
  <c r="G1022" i="20"/>
  <c r="B1045" i="11"/>
  <c r="R1045" i="11" s="1"/>
  <c r="A1014" i="20"/>
  <c r="I1014" i="20"/>
  <c r="B1014" i="20"/>
  <c r="J1014" i="20"/>
  <c r="C1014" i="20"/>
  <c r="D1014" i="20"/>
  <c r="E1014" i="20"/>
  <c r="F1014" i="20"/>
  <c r="H1014" i="20"/>
  <c r="G1014" i="20"/>
  <c r="G1007" i="20"/>
  <c r="H1007" i="20"/>
  <c r="A1007" i="20"/>
  <c r="I1007" i="20"/>
  <c r="B1007" i="20"/>
  <c r="J1007" i="20"/>
  <c r="C1007" i="20"/>
  <c r="D1007" i="20"/>
  <c r="F1007" i="20"/>
  <c r="E1007" i="20"/>
  <c r="C993" i="20"/>
  <c r="F993" i="20"/>
  <c r="G993" i="20"/>
  <c r="A993" i="20"/>
  <c r="B993" i="20"/>
  <c r="D993" i="20"/>
  <c r="E993" i="20"/>
  <c r="H993" i="20"/>
  <c r="J993" i="20"/>
  <c r="I993" i="20"/>
  <c r="G985" i="20"/>
  <c r="B985" i="20"/>
  <c r="B1010" i="11"/>
  <c r="R1010" i="11" s="1"/>
  <c r="G979" i="20"/>
  <c r="B979" i="20"/>
  <c r="J979" i="20"/>
  <c r="C979" i="20"/>
  <c r="A979" i="20"/>
  <c r="D979" i="20"/>
  <c r="E979" i="20"/>
  <c r="F979" i="20"/>
  <c r="I979" i="20"/>
  <c r="H979" i="20"/>
  <c r="B1002" i="11"/>
  <c r="R1002" i="11" s="1"/>
  <c r="E971" i="20"/>
  <c r="F971" i="20"/>
  <c r="G971" i="20"/>
  <c r="H971" i="20"/>
  <c r="A971" i="20"/>
  <c r="I971" i="20"/>
  <c r="B971" i="20"/>
  <c r="J971" i="20"/>
  <c r="C971" i="20"/>
  <c r="D971" i="20"/>
  <c r="C964" i="20"/>
  <c r="D964" i="20"/>
  <c r="E964" i="20"/>
  <c r="F964" i="20"/>
  <c r="G964" i="20"/>
  <c r="H964" i="20"/>
  <c r="A964" i="20"/>
  <c r="I964" i="20"/>
  <c r="B964" i="20"/>
  <c r="J964" i="20"/>
  <c r="A957" i="20"/>
  <c r="I957" i="20"/>
  <c r="B957" i="20"/>
  <c r="J957" i="20"/>
  <c r="C957" i="20"/>
  <c r="D957" i="20"/>
  <c r="E957" i="20"/>
  <c r="F957" i="20"/>
  <c r="G957" i="20"/>
  <c r="H957" i="20"/>
  <c r="G942" i="20"/>
  <c r="H942" i="20"/>
  <c r="A942" i="20"/>
  <c r="I942" i="20"/>
  <c r="B942" i="20"/>
  <c r="J942" i="20"/>
  <c r="C942" i="20"/>
  <c r="D942" i="20"/>
  <c r="E942" i="20"/>
  <c r="F942" i="20"/>
  <c r="E935" i="20"/>
  <c r="F935" i="20"/>
  <c r="G935" i="20"/>
  <c r="H935" i="20"/>
  <c r="A935" i="20"/>
  <c r="I935" i="20"/>
  <c r="B935" i="20"/>
  <c r="J935" i="20"/>
  <c r="C935" i="20"/>
  <c r="D935" i="20"/>
  <c r="B959" i="11"/>
  <c r="R959" i="11" s="1"/>
  <c r="C928" i="20"/>
  <c r="D928" i="20"/>
  <c r="E928" i="20"/>
  <c r="F928" i="20"/>
  <c r="G928" i="20"/>
  <c r="H928" i="20"/>
  <c r="A928" i="20"/>
  <c r="I928" i="20"/>
  <c r="B928" i="20"/>
  <c r="J928" i="20"/>
  <c r="G914" i="20"/>
  <c r="H914" i="20"/>
  <c r="A914" i="20"/>
  <c r="I914" i="20"/>
  <c r="B914" i="20"/>
  <c r="J914" i="20"/>
  <c r="C914" i="20"/>
  <c r="D914" i="20"/>
  <c r="E914" i="20"/>
  <c r="F914" i="20"/>
  <c r="G906" i="20"/>
  <c r="H906" i="20"/>
  <c r="A906" i="20"/>
  <c r="I906" i="20"/>
  <c r="B906" i="20"/>
  <c r="J906" i="20"/>
  <c r="C906" i="20"/>
  <c r="D906" i="20"/>
  <c r="E906" i="20"/>
  <c r="F906" i="20"/>
  <c r="B930" i="11"/>
  <c r="R930" i="11" s="1"/>
  <c r="E899" i="20"/>
  <c r="F899" i="20"/>
  <c r="G899" i="20"/>
  <c r="H899" i="20"/>
  <c r="A899" i="20"/>
  <c r="I899" i="20"/>
  <c r="B899" i="20"/>
  <c r="J899" i="20"/>
  <c r="C899" i="20"/>
  <c r="D899" i="20"/>
  <c r="C892" i="20"/>
  <c r="D892" i="20"/>
  <c r="E892" i="20"/>
  <c r="F892" i="20"/>
  <c r="G892" i="20"/>
  <c r="H892" i="20"/>
  <c r="A892" i="20"/>
  <c r="I892" i="20"/>
  <c r="B892" i="20"/>
  <c r="J892" i="20"/>
  <c r="B916" i="11"/>
  <c r="R916" i="11" s="1"/>
  <c r="A885" i="20"/>
  <c r="I885" i="20"/>
  <c r="B885" i="20"/>
  <c r="J885" i="20"/>
  <c r="C885" i="20"/>
  <c r="D885" i="20"/>
  <c r="E885" i="20"/>
  <c r="F885" i="20"/>
  <c r="G885" i="20"/>
  <c r="H885" i="20"/>
  <c r="B908" i="11"/>
  <c r="R908" i="11" s="1"/>
  <c r="A877" i="20"/>
  <c r="I877" i="20"/>
  <c r="B877" i="20"/>
  <c r="J877" i="20"/>
  <c r="C877" i="20"/>
  <c r="D877" i="20"/>
  <c r="E877" i="20"/>
  <c r="F877" i="20"/>
  <c r="G877" i="20"/>
  <c r="H877" i="20"/>
  <c r="G870" i="20"/>
  <c r="H870" i="20"/>
  <c r="A870" i="20"/>
  <c r="I870" i="20"/>
  <c r="B870" i="20"/>
  <c r="J870" i="20"/>
  <c r="C870" i="20"/>
  <c r="D870" i="20"/>
  <c r="E870" i="20"/>
  <c r="F870" i="20"/>
  <c r="D863" i="20"/>
  <c r="F863" i="20"/>
  <c r="H863" i="20"/>
  <c r="B863" i="20"/>
  <c r="C863" i="20"/>
  <c r="E863" i="20"/>
  <c r="G863" i="20"/>
  <c r="I863" i="20"/>
  <c r="J863" i="20"/>
  <c r="A863" i="20"/>
  <c r="H849" i="20"/>
  <c r="B849" i="20"/>
  <c r="J849" i="20"/>
  <c r="D849" i="20"/>
  <c r="A849" i="20"/>
  <c r="C849" i="20"/>
  <c r="E849" i="20"/>
  <c r="F849" i="20"/>
  <c r="G849" i="20"/>
  <c r="I849" i="20"/>
  <c r="A827" i="20"/>
  <c r="I827" i="20"/>
  <c r="B827" i="20"/>
  <c r="J827" i="20"/>
  <c r="C827" i="20"/>
  <c r="D827" i="20"/>
  <c r="E827" i="20"/>
  <c r="F827" i="20"/>
  <c r="H827" i="20"/>
  <c r="G827" i="20"/>
  <c r="G820" i="20"/>
  <c r="H820" i="20"/>
  <c r="A820" i="20"/>
  <c r="I820" i="20"/>
  <c r="B820" i="20"/>
  <c r="J820" i="20"/>
  <c r="C820" i="20"/>
  <c r="D820" i="20"/>
  <c r="F820" i="20"/>
  <c r="E820" i="20"/>
  <c r="G812" i="20"/>
  <c r="H812" i="20"/>
  <c r="A812" i="20"/>
  <c r="I812" i="20"/>
  <c r="B812" i="20"/>
  <c r="J812" i="20"/>
  <c r="C812" i="20"/>
  <c r="D812" i="20"/>
  <c r="F812" i="20"/>
  <c r="E812" i="20"/>
  <c r="B836" i="11"/>
  <c r="R836" i="11" s="1"/>
  <c r="E805" i="20"/>
  <c r="F805" i="20"/>
  <c r="G805" i="20"/>
  <c r="H805" i="20"/>
  <c r="A805" i="20"/>
  <c r="I805" i="20"/>
  <c r="B805" i="20"/>
  <c r="J805" i="20"/>
  <c r="D805" i="20"/>
  <c r="C805" i="20"/>
  <c r="C798" i="20"/>
  <c r="D798" i="20"/>
  <c r="E798" i="20"/>
  <c r="F798" i="20"/>
  <c r="G798" i="20"/>
  <c r="H798" i="20"/>
  <c r="B798" i="20"/>
  <c r="J798" i="20"/>
  <c r="A798" i="20"/>
  <c r="I798" i="20"/>
  <c r="B822" i="11"/>
  <c r="R822" i="11" s="1"/>
  <c r="A791" i="20"/>
  <c r="I791" i="20"/>
  <c r="B791" i="20"/>
  <c r="J791" i="20"/>
  <c r="C791" i="20"/>
  <c r="D791" i="20"/>
  <c r="E791" i="20"/>
  <c r="F791" i="20"/>
  <c r="H791" i="20"/>
  <c r="G791" i="20"/>
  <c r="G784" i="20"/>
  <c r="H784" i="20"/>
  <c r="A784" i="20"/>
  <c r="I784" i="20"/>
  <c r="B784" i="20"/>
  <c r="J784" i="20"/>
  <c r="C784" i="20"/>
  <c r="D784" i="20"/>
  <c r="F784" i="20"/>
  <c r="E784" i="20"/>
  <c r="B801" i="11"/>
  <c r="R801" i="11" s="1"/>
  <c r="C770" i="20"/>
  <c r="D770" i="20"/>
  <c r="E770" i="20"/>
  <c r="F770" i="20"/>
  <c r="G770" i="20"/>
  <c r="H770" i="20"/>
  <c r="B770" i="20"/>
  <c r="J770" i="20"/>
  <c r="A770" i="20"/>
  <c r="I770" i="20"/>
  <c r="B793" i="11"/>
  <c r="R793" i="11" s="1"/>
  <c r="C762" i="20"/>
  <c r="D762" i="20"/>
  <c r="E762" i="20"/>
  <c r="F762" i="20"/>
  <c r="G762" i="20"/>
  <c r="H762" i="20"/>
  <c r="B762" i="20"/>
  <c r="J762" i="20"/>
  <c r="A762" i="20"/>
  <c r="I762" i="20"/>
  <c r="E755" i="20"/>
  <c r="H755" i="20"/>
  <c r="A755" i="20"/>
  <c r="I755" i="20"/>
  <c r="C755" i="20"/>
  <c r="D755" i="20"/>
  <c r="F755" i="20"/>
  <c r="G755" i="20"/>
  <c r="J755" i="20"/>
  <c r="B755" i="20"/>
  <c r="E747" i="20"/>
  <c r="H747" i="20"/>
  <c r="A747" i="20"/>
  <c r="I747" i="20"/>
  <c r="F747" i="20"/>
  <c r="G747" i="20"/>
  <c r="J747" i="20"/>
  <c r="B747" i="20"/>
  <c r="D747" i="20"/>
  <c r="C747" i="20"/>
  <c r="G733" i="20"/>
  <c r="H733" i="20"/>
  <c r="A733" i="20"/>
  <c r="I733" i="20"/>
  <c r="B733" i="20"/>
  <c r="J733" i="20"/>
  <c r="C733" i="20"/>
  <c r="D733" i="20"/>
  <c r="E733" i="20"/>
  <c r="F733" i="20"/>
  <c r="E726" i="20"/>
  <c r="F726" i="20"/>
  <c r="G726" i="20"/>
  <c r="H726" i="20"/>
  <c r="A726" i="20"/>
  <c r="I726" i="20"/>
  <c r="B726" i="20"/>
  <c r="J726" i="20"/>
  <c r="C726" i="20"/>
  <c r="D726" i="20"/>
  <c r="B750" i="11"/>
  <c r="R750" i="11" s="1"/>
  <c r="C719" i="20"/>
  <c r="D719" i="20"/>
  <c r="E719" i="20"/>
  <c r="F719" i="20"/>
  <c r="G719" i="20"/>
  <c r="H719" i="20"/>
  <c r="A719" i="20"/>
  <c r="I719" i="20"/>
  <c r="B719" i="20"/>
  <c r="J719" i="20"/>
  <c r="C711" i="20"/>
  <c r="D711" i="20"/>
  <c r="E711" i="20"/>
  <c r="F711" i="20"/>
  <c r="G711" i="20"/>
  <c r="H711" i="20"/>
  <c r="A711" i="20"/>
  <c r="I711" i="20"/>
  <c r="B711" i="20"/>
  <c r="J711" i="20"/>
  <c r="B734" i="11"/>
  <c r="R734" i="11" s="1"/>
  <c r="C703" i="20"/>
  <c r="D703" i="20"/>
  <c r="E703" i="20"/>
  <c r="F703" i="20"/>
  <c r="G703" i="20"/>
  <c r="H703" i="20"/>
  <c r="A703" i="20"/>
  <c r="I703" i="20"/>
  <c r="J703" i="20"/>
  <c r="B703" i="20"/>
  <c r="A696" i="20"/>
  <c r="I696" i="20"/>
  <c r="B696" i="20"/>
  <c r="J696" i="20"/>
  <c r="C696" i="20"/>
  <c r="D696" i="20"/>
  <c r="E696" i="20"/>
  <c r="F696" i="20"/>
  <c r="G696" i="20"/>
  <c r="H696" i="20"/>
  <c r="E688" i="20"/>
  <c r="B711" i="11"/>
  <c r="R711" i="11" s="1"/>
  <c r="A680" i="20"/>
  <c r="I680" i="20"/>
  <c r="B680" i="20"/>
  <c r="J680" i="20"/>
  <c r="C680" i="20"/>
  <c r="D680" i="20"/>
  <c r="E680" i="20"/>
  <c r="F680" i="20"/>
  <c r="G680" i="20"/>
  <c r="H680" i="20"/>
  <c r="B672" i="20"/>
  <c r="J672" i="20"/>
  <c r="D656" i="20"/>
  <c r="F656" i="20"/>
  <c r="H656" i="20"/>
  <c r="B656" i="20"/>
  <c r="J656" i="20"/>
  <c r="A656" i="20"/>
  <c r="C656" i="20"/>
  <c r="E656" i="20"/>
  <c r="G656" i="20"/>
  <c r="I656" i="20"/>
  <c r="E649" i="20"/>
  <c r="G649" i="20"/>
  <c r="B641" i="20"/>
  <c r="J641" i="20"/>
  <c r="D641" i="20"/>
  <c r="F641" i="20"/>
  <c r="H641" i="20"/>
  <c r="E641" i="20"/>
  <c r="G641" i="20"/>
  <c r="I641" i="20"/>
  <c r="A641" i="20"/>
  <c r="C641" i="20"/>
  <c r="H634" i="20"/>
  <c r="B634" i="20"/>
  <c r="J634" i="20"/>
  <c r="D634" i="20"/>
  <c r="F634" i="20"/>
  <c r="A634" i="20"/>
  <c r="C634" i="20"/>
  <c r="E634" i="20"/>
  <c r="G634" i="20"/>
  <c r="I634" i="20"/>
  <c r="G620" i="20"/>
  <c r="B620" i="20"/>
  <c r="J620" i="20"/>
  <c r="C620" i="20"/>
  <c r="D620" i="20"/>
  <c r="F620" i="20"/>
  <c r="H620" i="20"/>
  <c r="A620" i="20"/>
  <c r="E620" i="20"/>
  <c r="I620" i="20"/>
  <c r="C606" i="20"/>
  <c r="F606" i="20"/>
  <c r="G606" i="20"/>
  <c r="H606" i="20"/>
  <c r="B606" i="20"/>
  <c r="J606" i="20"/>
  <c r="D606" i="20"/>
  <c r="I606" i="20"/>
  <c r="E606" i="20"/>
  <c r="A606" i="20"/>
  <c r="C598" i="20"/>
  <c r="F598" i="20"/>
  <c r="G598" i="20"/>
  <c r="H598" i="20"/>
  <c r="B598" i="20"/>
  <c r="J598" i="20"/>
  <c r="D598" i="20"/>
  <c r="I598" i="20"/>
  <c r="A598" i="20"/>
  <c r="E598" i="20"/>
  <c r="A591" i="20"/>
  <c r="I591" i="20"/>
  <c r="D591" i="20"/>
  <c r="E591" i="20"/>
  <c r="F591" i="20"/>
  <c r="H591" i="20"/>
  <c r="C591" i="20"/>
  <c r="J591" i="20"/>
  <c r="B591" i="20"/>
  <c r="G591" i="20"/>
  <c r="E577" i="20"/>
  <c r="H577" i="20"/>
  <c r="A577" i="20"/>
  <c r="I577" i="20"/>
  <c r="B577" i="20"/>
  <c r="J577" i="20"/>
  <c r="D577" i="20"/>
  <c r="F577" i="20"/>
  <c r="C577" i="20"/>
  <c r="G577" i="20"/>
  <c r="C570" i="20"/>
  <c r="F570" i="20"/>
  <c r="G570" i="20"/>
  <c r="H570" i="20"/>
  <c r="B570" i="20"/>
  <c r="J570" i="20"/>
  <c r="A570" i="20"/>
  <c r="E570" i="20"/>
  <c r="D570" i="20"/>
  <c r="I570" i="20"/>
  <c r="A555" i="20"/>
  <c r="I555" i="20"/>
  <c r="D555" i="20"/>
  <c r="E555" i="20"/>
  <c r="F555" i="20"/>
  <c r="H555" i="20"/>
  <c r="B555" i="20"/>
  <c r="G555" i="20"/>
  <c r="C555" i="20"/>
  <c r="J555" i="20"/>
  <c r="B579" i="11"/>
  <c r="R579" i="11" s="1"/>
  <c r="G548" i="20"/>
  <c r="B548" i="20"/>
  <c r="J548" i="20"/>
  <c r="C548" i="20"/>
  <c r="D548" i="20"/>
  <c r="F548" i="20"/>
  <c r="A548" i="20"/>
  <c r="H548" i="20"/>
  <c r="E548" i="20"/>
  <c r="I548" i="20"/>
  <c r="B571" i="11"/>
  <c r="R571" i="11" s="1"/>
  <c r="G540" i="20"/>
  <c r="H540" i="20"/>
  <c r="A540" i="20"/>
  <c r="I540" i="20"/>
  <c r="B540" i="20"/>
  <c r="J540" i="20"/>
  <c r="C540" i="20"/>
  <c r="D540" i="20"/>
  <c r="F540" i="20"/>
  <c r="E540" i="20"/>
  <c r="H532" i="20"/>
  <c r="D532" i="20"/>
  <c r="A532" i="20"/>
  <c r="B532" i="20"/>
  <c r="C532" i="20"/>
  <c r="E532" i="20"/>
  <c r="F532" i="20"/>
  <c r="G532" i="20"/>
  <c r="J532" i="20"/>
  <c r="I532" i="20"/>
  <c r="B556" i="11"/>
  <c r="R556" i="11" s="1"/>
  <c r="B525" i="20"/>
  <c r="J525" i="20"/>
  <c r="C525" i="20"/>
  <c r="D525" i="20"/>
  <c r="G525" i="20"/>
  <c r="H525" i="20"/>
  <c r="F525" i="20"/>
  <c r="I525" i="20"/>
  <c r="E525" i="20"/>
  <c r="A525" i="20"/>
  <c r="B548" i="11"/>
  <c r="R548" i="11" s="1"/>
  <c r="B517" i="20"/>
  <c r="J517" i="20"/>
  <c r="C517" i="20"/>
  <c r="D517" i="20"/>
  <c r="I517" i="20"/>
  <c r="E517" i="20"/>
  <c r="F517" i="20"/>
  <c r="G517" i="20"/>
  <c r="H517" i="20"/>
  <c r="A517" i="20"/>
  <c r="H510" i="20"/>
  <c r="A510" i="20"/>
  <c r="I510" i="20"/>
  <c r="B510" i="20"/>
  <c r="J510" i="20"/>
  <c r="D510" i="20"/>
  <c r="E510" i="20"/>
  <c r="C510" i="20"/>
  <c r="F510" i="20"/>
  <c r="G510" i="20"/>
  <c r="B534" i="11"/>
  <c r="R534" i="11" s="1"/>
  <c r="F503" i="20"/>
  <c r="G503" i="20"/>
  <c r="H503" i="20"/>
  <c r="J503" i="20"/>
  <c r="C503" i="20"/>
  <c r="B503" i="20"/>
  <c r="D503" i="20"/>
  <c r="E503" i="20"/>
  <c r="I503" i="20"/>
  <c r="A503" i="20"/>
  <c r="J496" i="20"/>
  <c r="B489" i="20"/>
  <c r="J489" i="20"/>
  <c r="C489" i="20"/>
  <c r="D489" i="20"/>
  <c r="E489" i="20"/>
  <c r="A489" i="20"/>
  <c r="F489" i="20"/>
  <c r="I489" i="20"/>
  <c r="G489" i="20"/>
  <c r="H489" i="20"/>
  <c r="B512" i="11"/>
  <c r="R512" i="11" s="1"/>
  <c r="B481" i="20"/>
  <c r="J481" i="20"/>
  <c r="C481" i="20"/>
  <c r="D481" i="20"/>
  <c r="E481" i="20"/>
  <c r="A481" i="20"/>
  <c r="F481" i="20"/>
  <c r="I481" i="20"/>
  <c r="G481" i="20"/>
  <c r="H481" i="20"/>
  <c r="D473" i="20"/>
  <c r="G473" i="20"/>
  <c r="E473" i="20"/>
  <c r="B466" i="20"/>
  <c r="J466" i="20"/>
  <c r="D466" i="20"/>
  <c r="F466" i="20"/>
  <c r="A466" i="20"/>
  <c r="C466" i="20"/>
  <c r="E466" i="20"/>
  <c r="I466" i="20"/>
  <c r="G466" i="20"/>
  <c r="H466" i="20"/>
  <c r="B490" i="11"/>
  <c r="R490" i="11" s="1"/>
  <c r="H459" i="20"/>
  <c r="B459" i="20"/>
  <c r="J459" i="20"/>
  <c r="D459" i="20"/>
  <c r="E459" i="20"/>
  <c r="F459" i="20"/>
  <c r="G459" i="20"/>
  <c r="I459" i="20"/>
  <c r="C459" i="20"/>
  <c r="A459" i="20"/>
  <c r="H451" i="20"/>
  <c r="B451" i="20"/>
  <c r="J451" i="20"/>
  <c r="D451" i="20"/>
  <c r="G451" i="20"/>
  <c r="I451" i="20"/>
  <c r="A451" i="20"/>
  <c r="F451" i="20"/>
  <c r="E451" i="20"/>
  <c r="C451" i="20"/>
  <c r="H443" i="20"/>
  <c r="B443" i="20"/>
  <c r="J443" i="20"/>
  <c r="D443" i="20"/>
  <c r="A443" i="20"/>
  <c r="C443" i="20"/>
  <c r="E443" i="20"/>
  <c r="I443" i="20"/>
  <c r="G443" i="20"/>
  <c r="F443" i="20"/>
  <c r="F428" i="20"/>
  <c r="H428" i="20"/>
  <c r="B428" i="20"/>
  <c r="J428" i="20"/>
  <c r="G428" i="20"/>
  <c r="I428" i="20"/>
  <c r="A428" i="20"/>
  <c r="E428" i="20"/>
  <c r="C428" i="20"/>
  <c r="D428" i="20"/>
  <c r="F420" i="20"/>
  <c r="H420" i="20"/>
  <c r="B420" i="20"/>
  <c r="J420" i="20"/>
  <c r="A420" i="20"/>
  <c r="C420" i="20"/>
  <c r="D420" i="20"/>
  <c r="I420" i="20"/>
  <c r="E420" i="20"/>
  <c r="G420" i="20"/>
  <c r="B443" i="11"/>
  <c r="R443" i="11" s="1"/>
  <c r="F412" i="20"/>
  <c r="H412" i="20"/>
  <c r="B412" i="20"/>
  <c r="J412" i="20"/>
  <c r="A412" i="20"/>
  <c r="C412" i="20"/>
  <c r="D412" i="20"/>
  <c r="E412" i="20"/>
  <c r="G412" i="20"/>
  <c r="I412" i="20"/>
  <c r="B435" i="11"/>
  <c r="R435" i="11" s="1"/>
  <c r="C404" i="20"/>
  <c r="E404" i="20"/>
  <c r="F404" i="20"/>
  <c r="H404" i="20"/>
  <c r="J404" i="20"/>
  <c r="A404" i="20"/>
  <c r="B404" i="20"/>
  <c r="D404" i="20"/>
  <c r="G404" i="20"/>
  <c r="I404" i="20"/>
  <c r="A397" i="20"/>
  <c r="I397" i="20"/>
  <c r="C397" i="20"/>
  <c r="D397" i="20"/>
  <c r="E397" i="20"/>
  <c r="G397" i="20"/>
  <c r="J397" i="20"/>
  <c r="B397" i="20"/>
  <c r="H397" i="20"/>
  <c r="F397" i="20"/>
  <c r="B421" i="11"/>
  <c r="R421" i="11" s="1"/>
  <c r="G390" i="20"/>
  <c r="A390" i="20"/>
  <c r="I390" i="20"/>
  <c r="B390" i="20"/>
  <c r="J390" i="20"/>
  <c r="F390" i="20"/>
  <c r="C390" i="20"/>
  <c r="D390" i="20"/>
  <c r="E390" i="20"/>
  <c r="H390" i="20"/>
  <c r="E383" i="20"/>
  <c r="G383" i="20"/>
  <c r="H383" i="20"/>
  <c r="A383" i="20"/>
  <c r="C383" i="20"/>
  <c r="F383" i="20"/>
  <c r="I383" i="20"/>
  <c r="J383" i="20"/>
  <c r="D383" i="20"/>
  <c r="B383" i="20"/>
  <c r="B407" i="11"/>
  <c r="R407" i="11" s="1"/>
  <c r="C376" i="20"/>
  <c r="E376" i="20"/>
  <c r="F376" i="20"/>
  <c r="G376" i="20"/>
  <c r="I376" i="20"/>
  <c r="A376" i="20"/>
  <c r="B376" i="20"/>
  <c r="D376" i="20"/>
  <c r="H376" i="20"/>
  <c r="J376" i="20"/>
  <c r="G370" i="20"/>
  <c r="A370" i="20"/>
  <c r="I370" i="20"/>
  <c r="B370" i="20"/>
  <c r="J370" i="20"/>
  <c r="C370" i="20"/>
  <c r="E370" i="20"/>
  <c r="H370" i="20"/>
  <c r="D370" i="20"/>
  <c r="F370" i="20"/>
  <c r="E355" i="20"/>
  <c r="G355" i="20"/>
  <c r="H355" i="20"/>
  <c r="B355" i="20"/>
  <c r="D355" i="20"/>
  <c r="A355" i="20"/>
  <c r="C355" i="20"/>
  <c r="F355" i="20"/>
  <c r="I355" i="20"/>
  <c r="J355" i="20"/>
  <c r="B379" i="11"/>
  <c r="R379" i="11" s="1"/>
  <c r="C348" i="20"/>
  <c r="E348" i="20"/>
  <c r="F348" i="20"/>
  <c r="D348" i="20"/>
  <c r="H348" i="20"/>
  <c r="J348" i="20"/>
  <c r="I348" i="20"/>
  <c r="A348" i="20"/>
  <c r="G348" i="20"/>
  <c r="B348" i="20"/>
  <c r="B371" i="11"/>
  <c r="R371" i="11" s="1"/>
  <c r="C340" i="20"/>
  <c r="E340" i="20"/>
  <c r="F340" i="20"/>
  <c r="H340" i="20"/>
  <c r="J340" i="20"/>
  <c r="A340" i="20"/>
  <c r="G340" i="20"/>
  <c r="I340" i="20"/>
  <c r="D340" i="20"/>
  <c r="B340" i="20"/>
  <c r="C332" i="20"/>
  <c r="D332" i="20"/>
  <c r="F332" i="20"/>
  <c r="G332" i="20"/>
  <c r="A332" i="20"/>
  <c r="B332" i="20"/>
  <c r="H332" i="20"/>
  <c r="J332" i="20"/>
  <c r="I332" i="20"/>
  <c r="E332" i="20"/>
  <c r="E323" i="20"/>
  <c r="F323" i="20"/>
  <c r="H323" i="20"/>
  <c r="A323" i="20"/>
  <c r="I323" i="20"/>
  <c r="G323" i="20"/>
  <c r="B323" i="20"/>
  <c r="D323" i="20"/>
  <c r="C323" i="20"/>
  <c r="J323" i="20"/>
  <c r="H322" i="20"/>
  <c r="I322" i="20"/>
  <c r="B343" i="11"/>
  <c r="R343" i="11" s="1"/>
  <c r="C312" i="20"/>
  <c r="D312" i="20"/>
  <c r="F312" i="20"/>
  <c r="G312" i="20"/>
  <c r="E312" i="20"/>
  <c r="I312" i="20"/>
  <c r="J312" i="20"/>
  <c r="A312" i="20"/>
  <c r="B312" i="20"/>
  <c r="H312" i="20"/>
  <c r="G306" i="20"/>
  <c r="H306" i="20"/>
  <c r="B306" i="20"/>
  <c r="J306" i="20"/>
  <c r="C306" i="20"/>
  <c r="A306" i="20"/>
  <c r="E306" i="20"/>
  <c r="F306" i="20"/>
  <c r="I306" i="20"/>
  <c r="D306" i="20"/>
  <c r="B320" i="11"/>
  <c r="R320" i="11" s="1"/>
  <c r="A289" i="20"/>
  <c r="I289" i="20"/>
  <c r="B289" i="20"/>
  <c r="J289" i="20"/>
  <c r="D289" i="20"/>
  <c r="E289" i="20"/>
  <c r="G289" i="20"/>
  <c r="C289" i="20"/>
  <c r="F289" i="20"/>
  <c r="H289" i="20"/>
  <c r="B302" i="11"/>
  <c r="R302" i="11" s="1"/>
  <c r="E271" i="20"/>
  <c r="F271" i="20"/>
  <c r="H271" i="20"/>
  <c r="A271" i="20"/>
  <c r="I271" i="20"/>
  <c r="B271" i="20"/>
  <c r="C271" i="20"/>
  <c r="D271" i="20"/>
  <c r="J271" i="20"/>
  <c r="G271" i="20"/>
  <c r="C264" i="20"/>
  <c r="D264" i="20"/>
  <c r="F264" i="20"/>
  <c r="G264" i="20"/>
  <c r="A264" i="20"/>
  <c r="E264" i="20"/>
  <c r="H264" i="20"/>
  <c r="I264" i="20"/>
  <c r="J264" i="20"/>
  <c r="B264" i="20"/>
  <c r="B284" i="11"/>
  <c r="R284" i="11" s="1"/>
  <c r="A253" i="20"/>
  <c r="I253" i="20"/>
  <c r="B253" i="20"/>
  <c r="J253" i="20"/>
  <c r="D253" i="20"/>
  <c r="E253" i="20"/>
  <c r="C253" i="20"/>
  <c r="F253" i="20"/>
  <c r="G253" i="20"/>
  <c r="H253" i="20"/>
  <c r="E243" i="20"/>
  <c r="F243" i="20"/>
  <c r="G243" i="20"/>
  <c r="H243" i="20"/>
  <c r="A243" i="20"/>
  <c r="I243" i="20"/>
  <c r="B243" i="20"/>
  <c r="D243" i="20"/>
  <c r="J243" i="20"/>
  <c r="C243" i="20"/>
  <c r="G242" i="20"/>
  <c r="H242" i="20"/>
  <c r="A242" i="20"/>
  <c r="I242" i="20"/>
  <c r="B242" i="20"/>
  <c r="J242" i="20"/>
  <c r="C242" i="20"/>
  <c r="D242" i="20"/>
  <c r="E242" i="20"/>
  <c r="F242" i="20"/>
  <c r="B264" i="11"/>
  <c r="R264" i="11" s="1"/>
  <c r="A233" i="20"/>
  <c r="I233" i="20"/>
  <c r="B233" i="20"/>
  <c r="J233" i="20"/>
  <c r="E233" i="20"/>
  <c r="C233" i="20"/>
  <c r="D233" i="20"/>
  <c r="G233" i="20"/>
  <c r="F233" i="20"/>
  <c r="H233" i="20"/>
  <c r="B255" i="11"/>
  <c r="R255" i="11" s="1"/>
  <c r="C224" i="20"/>
  <c r="D224" i="20"/>
  <c r="G224" i="20"/>
  <c r="J224" i="20"/>
  <c r="A224" i="20"/>
  <c r="B224" i="20"/>
  <c r="E224" i="20"/>
  <c r="F224" i="20"/>
  <c r="H224" i="20"/>
  <c r="I224" i="20"/>
  <c r="G218" i="20"/>
  <c r="H218" i="20"/>
  <c r="C218" i="20"/>
  <c r="F218" i="20"/>
  <c r="I218" i="20"/>
  <c r="J218" i="20"/>
  <c r="A218" i="20"/>
  <c r="B218" i="20"/>
  <c r="D218" i="20"/>
  <c r="E218" i="20"/>
  <c r="B242" i="11"/>
  <c r="R242" i="11" s="1"/>
  <c r="E211" i="20"/>
  <c r="F211" i="20"/>
  <c r="A211" i="20"/>
  <c r="I211" i="20"/>
  <c r="B211" i="20"/>
  <c r="C211" i="20"/>
  <c r="D211" i="20"/>
  <c r="G211" i="20"/>
  <c r="H211" i="20"/>
  <c r="J211" i="20"/>
  <c r="B234" i="11"/>
  <c r="R234" i="11" s="1"/>
  <c r="E203" i="20"/>
  <c r="F203" i="20"/>
  <c r="A203" i="20"/>
  <c r="I203" i="20"/>
  <c r="C203" i="20"/>
  <c r="D203" i="20"/>
  <c r="G203" i="20"/>
  <c r="H203" i="20"/>
  <c r="J203" i="20"/>
  <c r="B203" i="20"/>
  <c r="F193" i="20"/>
  <c r="H193" i="20"/>
  <c r="C193" i="20"/>
  <c r="J193" i="20"/>
  <c r="A193" i="20"/>
  <c r="D193" i="20"/>
  <c r="I193" i="20"/>
  <c r="B193" i="20"/>
  <c r="E193" i="20"/>
  <c r="G193" i="20"/>
  <c r="B183" i="20"/>
  <c r="J183" i="20"/>
  <c r="D183" i="20"/>
  <c r="G183" i="20"/>
  <c r="H183" i="20"/>
  <c r="I183" i="20"/>
  <c r="A183" i="20"/>
  <c r="C183" i="20"/>
  <c r="F183" i="20"/>
  <c r="E183" i="20"/>
  <c r="D182" i="20"/>
  <c r="F182" i="20"/>
  <c r="A182" i="20"/>
  <c r="I182" i="20"/>
  <c r="E182" i="20"/>
  <c r="G182" i="20"/>
  <c r="H182" i="20"/>
  <c r="J182" i="20"/>
  <c r="B182" i="20"/>
  <c r="C182" i="20"/>
  <c r="B204" i="11"/>
  <c r="R204" i="11" s="1"/>
  <c r="F173" i="20"/>
  <c r="H173" i="20"/>
  <c r="C173" i="20"/>
  <c r="E173" i="20"/>
  <c r="G173" i="20"/>
  <c r="I173" i="20"/>
  <c r="J173" i="20"/>
  <c r="A173" i="20"/>
  <c r="D173" i="20"/>
  <c r="B173" i="20"/>
  <c r="B165" i="20"/>
  <c r="J165" i="20"/>
  <c r="D165" i="20"/>
  <c r="E165" i="20"/>
  <c r="A165" i="20"/>
  <c r="G165" i="20"/>
  <c r="I165" i="20"/>
  <c r="C165" i="20"/>
  <c r="F165" i="20"/>
  <c r="H165" i="20"/>
  <c r="H158" i="20"/>
  <c r="A158" i="20"/>
  <c r="I158" i="20"/>
  <c r="B158" i="20"/>
  <c r="J158" i="20"/>
  <c r="C158" i="20"/>
  <c r="F158" i="20"/>
  <c r="G158" i="20"/>
  <c r="E158" i="20"/>
  <c r="D158" i="20"/>
  <c r="B182" i="11"/>
  <c r="R182" i="11" s="1"/>
  <c r="F151" i="20"/>
  <c r="G151" i="20"/>
  <c r="H151" i="20"/>
  <c r="A151" i="20"/>
  <c r="I151" i="20"/>
  <c r="B151" i="20"/>
  <c r="C151" i="20"/>
  <c r="E151" i="20"/>
  <c r="D151" i="20"/>
  <c r="J151" i="20"/>
  <c r="B172" i="11"/>
  <c r="R172" i="11" s="1"/>
  <c r="B141" i="20"/>
  <c r="J141" i="20"/>
  <c r="C141" i="20"/>
  <c r="D141" i="20"/>
  <c r="E141" i="20"/>
  <c r="A141" i="20"/>
  <c r="F141" i="20"/>
  <c r="G141" i="20"/>
  <c r="I141" i="20"/>
  <c r="H141" i="20"/>
  <c r="B155" i="11"/>
  <c r="R155" i="11" s="1"/>
  <c r="H124" i="20"/>
  <c r="A124" i="20"/>
  <c r="I124" i="20"/>
  <c r="B124" i="20"/>
  <c r="J124" i="20"/>
  <c r="C124" i="20"/>
  <c r="D124" i="20"/>
  <c r="E124" i="20"/>
  <c r="F124" i="20"/>
  <c r="G124" i="20"/>
  <c r="H116" i="20"/>
  <c r="A116" i="20"/>
  <c r="I116" i="20"/>
  <c r="B116" i="20"/>
  <c r="J116" i="20"/>
  <c r="C116" i="20"/>
  <c r="D116" i="20"/>
  <c r="E116" i="20"/>
  <c r="F116" i="20"/>
  <c r="G116" i="20"/>
  <c r="C96" i="20"/>
  <c r="F96" i="20"/>
  <c r="G96" i="20"/>
  <c r="H96" i="20"/>
  <c r="I96" i="20"/>
  <c r="J96" i="20"/>
  <c r="D96" i="20"/>
  <c r="E96" i="20"/>
  <c r="A96" i="20"/>
  <c r="B96" i="20"/>
  <c r="B116" i="11"/>
  <c r="R116" i="11" s="1"/>
  <c r="A85" i="20"/>
  <c r="I85" i="20"/>
  <c r="B85" i="20"/>
  <c r="J85" i="20"/>
  <c r="C85" i="20"/>
  <c r="D85" i="20"/>
  <c r="E85" i="20"/>
  <c r="F85" i="20"/>
  <c r="G85" i="20"/>
  <c r="H85" i="20"/>
  <c r="C76" i="20"/>
  <c r="D76" i="20"/>
  <c r="E76" i="20"/>
  <c r="F76" i="20"/>
  <c r="A76" i="20"/>
  <c r="B76" i="20"/>
  <c r="G76" i="20"/>
  <c r="H76" i="20"/>
  <c r="J76" i="20"/>
  <c r="I76" i="20"/>
  <c r="A65" i="20"/>
  <c r="I65" i="20"/>
  <c r="B65" i="20"/>
  <c r="J65" i="20"/>
  <c r="D65" i="20"/>
  <c r="C65" i="20"/>
  <c r="E65" i="20"/>
  <c r="F65" i="20"/>
  <c r="G65" i="20"/>
  <c r="H65" i="20"/>
  <c r="A57" i="20"/>
  <c r="I57" i="20"/>
  <c r="B57" i="20"/>
  <c r="J57" i="20"/>
  <c r="D57" i="20"/>
  <c r="F57" i="20"/>
  <c r="G57" i="20"/>
  <c r="H57" i="20"/>
  <c r="C57" i="20"/>
  <c r="E57" i="20"/>
  <c r="C48" i="20"/>
  <c r="D48" i="20"/>
  <c r="F48" i="20"/>
  <c r="G48" i="20"/>
  <c r="H48" i="20"/>
  <c r="I48" i="20"/>
  <c r="J48" i="20"/>
  <c r="A48" i="20"/>
  <c r="B48" i="20"/>
  <c r="E48" i="20"/>
  <c r="E39" i="20"/>
  <c r="F39" i="20"/>
  <c r="H39" i="20"/>
  <c r="G39" i="20"/>
  <c r="I39" i="20"/>
  <c r="J39" i="20"/>
  <c r="A39" i="20"/>
  <c r="B39" i="20"/>
  <c r="D39" i="20"/>
  <c r="C39" i="20"/>
  <c r="B69" i="11"/>
  <c r="R69" i="11" s="1"/>
  <c r="G38" i="20"/>
  <c r="H38" i="20"/>
  <c r="B38" i="20"/>
  <c r="J38" i="20"/>
  <c r="D38" i="20"/>
  <c r="E38" i="20"/>
  <c r="F38" i="20"/>
  <c r="I38" i="20"/>
  <c r="A38" i="20"/>
  <c r="C38" i="20"/>
  <c r="C28" i="20"/>
  <c r="D28" i="20"/>
  <c r="F28" i="20"/>
  <c r="A28" i="20"/>
  <c r="B28" i="20"/>
  <c r="E28" i="20"/>
  <c r="G28" i="20"/>
  <c r="H28" i="20"/>
  <c r="I28" i="20"/>
  <c r="J28" i="20"/>
  <c r="B48" i="11"/>
  <c r="R48" i="11" s="1"/>
  <c r="A17" i="20"/>
  <c r="I17" i="20"/>
  <c r="B17" i="20"/>
  <c r="J17" i="20"/>
  <c r="D17" i="20"/>
  <c r="H17" i="20"/>
  <c r="C17" i="20"/>
  <c r="E17" i="20"/>
  <c r="F17" i="20"/>
  <c r="G17" i="20"/>
  <c r="B39" i="11"/>
  <c r="R39" i="11" s="1"/>
  <c r="C8" i="20"/>
  <c r="D8" i="20"/>
  <c r="F8" i="20"/>
  <c r="I8" i="20"/>
  <c r="J8" i="20"/>
  <c r="A8" i="20"/>
  <c r="E8" i="20"/>
  <c r="H8" i="20"/>
  <c r="G8" i="20"/>
  <c r="B4218" i="11"/>
  <c r="E4187" i="20"/>
  <c r="F4187" i="20"/>
  <c r="G4187" i="20"/>
  <c r="H4187" i="20"/>
  <c r="A4187" i="20"/>
  <c r="I4187" i="20"/>
  <c r="B4187" i="20"/>
  <c r="J4187" i="20"/>
  <c r="C4187" i="20"/>
  <c r="D4187" i="20"/>
  <c r="B4210" i="11"/>
  <c r="E4179" i="20"/>
  <c r="F4179" i="20"/>
  <c r="G4179" i="20"/>
  <c r="H4179" i="20"/>
  <c r="A4179" i="20"/>
  <c r="I4179" i="20"/>
  <c r="B4179" i="20"/>
  <c r="J4179" i="20"/>
  <c r="C4179" i="20"/>
  <c r="D4179" i="20"/>
  <c r="B4202" i="11"/>
  <c r="E4171" i="20"/>
  <c r="F4171" i="20"/>
  <c r="G4171" i="20"/>
  <c r="H4171" i="20"/>
  <c r="A4171" i="20"/>
  <c r="I4171" i="20"/>
  <c r="B4171" i="20"/>
  <c r="J4171" i="20"/>
  <c r="C4171" i="20"/>
  <c r="D4171" i="20"/>
  <c r="B4194" i="11"/>
  <c r="E4163" i="20"/>
  <c r="F4163" i="20"/>
  <c r="G4163" i="20"/>
  <c r="H4163" i="20"/>
  <c r="A4163" i="20"/>
  <c r="I4163" i="20"/>
  <c r="B4163" i="20"/>
  <c r="J4163" i="20"/>
  <c r="C4163" i="20"/>
  <c r="D4163" i="20"/>
  <c r="B4186" i="11"/>
  <c r="E4155" i="20"/>
  <c r="F4155" i="20"/>
  <c r="G4155" i="20"/>
  <c r="H4155" i="20"/>
  <c r="A4155" i="20"/>
  <c r="I4155" i="20"/>
  <c r="B4155" i="20"/>
  <c r="J4155" i="20"/>
  <c r="C4155" i="20"/>
  <c r="D4155" i="20"/>
  <c r="B4178" i="11"/>
  <c r="E4147" i="20"/>
  <c r="F4147" i="20"/>
  <c r="G4147" i="20"/>
  <c r="H4147" i="20"/>
  <c r="A4147" i="20"/>
  <c r="I4147" i="20"/>
  <c r="B4147" i="20"/>
  <c r="J4147" i="20"/>
  <c r="C4147" i="20"/>
  <c r="D4147" i="20"/>
  <c r="B4170" i="11"/>
  <c r="E4139" i="20"/>
  <c r="F4139" i="20"/>
  <c r="G4139" i="20"/>
  <c r="H4139" i="20"/>
  <c r="A4139" i="20"/>
  <c r="I4139" i="20"/>
  <c r="B4139" i="20"/>
  <c r="J4139" i="20"/>
  <c r="C4139" i="20"/>
  <c r="D4139" i="20"/>
  <c r="B4162" i="11"/>
  <c r="E4131" i="20"/>
  <c r="F4131" i="20"/>
  <c r="G4131" i="20"/>
  <c r="H4131" i="20"/>
  <c r="A4131" i="20"/>
  <c r="I4131" i="20"/>
  <c r="B4131" i="20"/>
  <c r="J4131" i="20"/>
  <c r="C4131" i="20"/>
  <c r="D4131" i="20"/>
  <c r="B4154" i="11"/>
  <c r="E4123" i="20"/>
  <c r="F4123" i="20"/>
  <c r="G4123" i="20"/>
  <c r="H4123" i="20"/>
  <c r="A4123" i="20"/>
  <c r="I4123" i="20"/>
  <c r="B4123" i="20"/>
  <c r="J4123" i="20"/>
  <c r="C4123" i="20"/>
  <c r="D4123" i="20"/>
  <c r="B4146" i="11"/>
  <c r="E4115" i="20"/>
  <c r="F4115" i="20"/>
  <c r="G4115" i="20"/>
  <c r="H4115" i="20"/>
  <c r="A4115" i="20"/>
  <c r="I4115" i="20"/>
  <c r="B4115" i="20"/>
  <c r="J4115" i="20"/>
  <c r="C4115" i="20"/>
  <c r="D4115" i="20"/>
  <c r="B4138" i="11"/>
  <c r="E4107" i="20"/>
  <c r="F4107" i="20"/>
  <c r="G4107" i="20"/>
  <c r="H4107" i="20"/>
  <c r="A4107" i="20"/>
  <c r="I4107" i="20"/>
  <c r="B4107" i="20"/>
  <c r="J4107" i="20"/>
  <c r="C4107" i="20"/>
  <c r="D4107" i="20"/>
  <c r="B4130" i="11"/>
  <c r="E4099" i="20"/>
  <c r="F4099" i="20"/>
  <c r="G4099" i="20"/>
  <c r="H4099" i="20"/>
  <c r="A4099" i="20"/>
  <c r="I4099" i="20"/>
  <c r="B4099" i="20"/>
  <c r="J4099" i="20"/>
  <c r="C4099" i="20"/>
  <c r="D4099" i="20"/>
  <c r="B4122" i="11"/>
  <c r="E4091" i="20"/>
  <c r="F4091" i="20"/>
  <c r="G4091" i="20"/>
  <c r="H4091" i="20"/>
  <c r="A4091" i="20"/>
  <c r="I4091" i="20"/>
  <c r="B4091" i="20"/>
  <c r="J4091" i="20"/>
  <c r="C4091" i="20"/>
  <c r="D4091" i="20"/>
  <c r="B4114" i="11"/>
  <c r="E4083" i="20"/>
  <c r="F4083" i="20"/>
  <c r="G4083" i="20"/>
  <c r="H4083" i="20"/>
  <c r="A4083" i="20"/>
  <c r="I4083" i="20"/>
  <c r="B4083" i="20"/>
  <c r="J4083" i="20"/>
  <c r="C4083" i="20"/>
  <c r="D4083" i="20"/>
  <c r="B4106" i="11"/>
  <c r="E4075" i="20"/>
  <c r="F4075" i="20"/>
  <c r="G4075" i="20"/>
  <c r="H4075" i="20"/>
  <c r="A4075" i="20"/>
  <c r="I4075" i="20"/>
  <c r="B4075" i="20"/>
  <c r="J4075" i="20"/>
  <c r="C4075" i="20"/>
  <c r="D4075" i="20"/>
  <c r="B4098" i="11"/>
  <c r="E4067" i="20"/>
  <c r="F4067" i="20"/>
  <c r="G4067" i="20"/>
  <c r="H4067" i="20"/>
  <c r="A4067" i="20"/>
  <c r="I4067" i="20"/>
  <c r="B4067" i="20"/>
  <c r="J4067" i="20"/>
  <c r="C4067" i="20"/>
  <c r="D4067" i="20"/>
  <c r="B4090" i="11"/>
  <c r="E4059" i="20"/>
  <c r="F4059" i="20"/>
  <c r="G4059" i="20"/>
  <c r="H4059" i="20"/>
  <c r="A4059" i="20"/>
  <c r="I4059" i="20"/>
  <c r="B4059" i="20"/>
  <c r="J4059" i="20"/>
  <c r="C4059" i="20"/>
  <c r="D4059" i="20"/>
  <c r="B4082" i="11"/>
  <c r="E4051" i="20"/>
  <c r="F4051" i="20"/>
  <c r="G4051" i="20"/>
  <c r="H4051" i="20"/>
  <c r="A4051" i="20"/>
  <c r="I4051" i="20"/>
  <c r="B4051" i="20"/>
  <c r="J4051" i="20"/>
  <c r="C4051" i="20"/>
  <c r="D4051" i="20"/>
  <c r="B4074" i="11"/>
  <c r="E4043" i="20"/>
  <c r="F4043" i="20"/>
  <c r="G4043" i="20"/>
  <c r="H4043" i="20"/>
  <c r="A4043" i="20"/>
  <c r="I4043" i="20"/>
  <c r="B4043" i="20"/>
  <c r="J4043" i="20"/>
  <c r="C4043" i="20"/>
  <c r="D4043" i="20"/>
  <c r="B4066" i="11"/>
  <c r="E4035" i="20"/>
  <c r="F4035" i="20"/>
  <c r="G4035" i="20"/>
  <c r="H4035" i="20"/>
  <c r="A4035" i="20"/>
  <c r="I4035" i="20"/>
  <c r="B4035" i="20"/>
  <c r="J4035" i="20"/>
  <c r="C4035" i="20"/>
  <c r="D4035" i="20"/>
  <c r="E4027" i="20"/>
  <c r="F4027" i="20"/>
  <c r="G4027" i="20"/>
  <c r="H4027" i="20"/>
  <c r="A4027" i="20"/>
  <c r="I4027" i="20"/>
  <c r="B4027" i="20"/>
  <c r="J4027" i="20"/>
  <c r="C4027" i="20"/>
  <c r="D4027" i="20"/>
  <c r="E4019" i="20"/>
  <c r="F4019" i="20"/>
  <c r="G4019" i="20"/>
  <c r="H4019" i="20"/>
  <c r="A4019" i="20"/>
  <c r="I4019" i="20"/>
  <c r="B4019" i="20"/>
  <c r="J4019" i="20"/>
  <c r="C4019" i="20"/>
  <c r="D4019" i="20"/>
  <c r="E4011" i="20"/>
  <c r="F4011" i="20"/>
  <c r="G4011" i="20"/>
  <c r="H4011" i="20"/>
  <c r="A4011" i="20"/>
  <c r="I4011" i="20"/>
  <c r="B4011" i="20"/>
  <c r="J4011" i="20"/>
  <c r="C4011" i="20"/>
  <c r="D4011" i="20"/>
  <c r="E4003" i="20"/>
  <c r="F4003" i="20"/>
  <c r="G4003" i="20"/>
  <c r="H4003" i="20"/>
  <c r="A4003" i="20"/>
  <c r="I4003" i="20"/>
  <c r="B4003" i="20"/>
  <c r="J4003" i="20"/>
  <c r="C4003" i="20"/>
  <c r="D4003" i="20"/>
  <c r="E3995" i="20"/>
  <c r="F3995" i="20"/>
  <c r="G3995" i="20"/>
  <c r="H3995" i="20"/>
  <c r="A3995" i="20"/>
  <c r="I3995" i="20"/>
  <c r="B3995" i="20"/>
  <c r="J3995" i="20"/>
  <c r="C3995" i="20"/>
  <c r="D3995" i="20"/>
  <c r="E3987" i="20"/>
  <c r="F3987" i="20"/>
  <c r="G3987" i="20"/>
  <c r="H3987" i="20"/>
  <c r="A3987" i="20"/>
  <c r="I3987" i="20"/>
  <c r="B3987" i="20"/>
  <c r="J3987" i="20"/>
  <c r="C3987" i="20"/>
  <c r="D3987" i="20"/>
  <c r="E3979" i="20"/>
  <c r="F3979" i="20"/>
  <c r="G3979" i="20"/>
  <c r="H3979" i="20"/>
  <c r="A3979" i="20"/>
  <c r="I3979" i="20"/>
  <c r="B3979" i="20"/>
  <c r="J3979" i="20"/>
  <c r="C3979" i="20"/>
  <c r="D3979" i="20"/>
  <c r="E3971" i="20"/>
  <c r="F3971" i="20"/>
  <c r="G3971" i="20"/>
  <c r="H3971" i="20"/>
  <c r="A3971" i="20"/>
  <c r="I3971" i="20"/>
  <c r="B3971" i="20"/>
  <c r="J3971" i="20"/>
  <c r="C3971" i="20"/>
  <c r="D3971" i="20"/>
  <c r="E3963" i="20"/>
  <c r="F3963" i="20"/>
  <c r="G3963" i="20"/>
  <c r="H3963" i="20"/>
  <c r="A3963" i="20"/>
  <c r="I3963" i="20"/>
  <c r="B3963" i="20"/>
  <c r="J3963" i="20"/>
  <c r="C3963" i="20"/>
  <c r="D3963" i="20"/>
  <c r="E3955" i="20"/>
  <c r="F3955" i="20"/>
  <c r="G3955" i="20"/>
  <c r="H3955" i="20"/>
  <c r="A3955" i="20"/>
  <c r="I3955" i="20"/>
  <c r="B3955" i="20"/>
  <c r="J3955" i="20"/>
  <c r="C3955" i="20"/>
  <c r="D3955" i="20"/>
  <c r="E3947" i="20"/>
  <c r="F3947" i="20"/>
  <c r="G3947" i="20"/>
  <c r="H3947" i="20"/>
  <c r="A3947" i="20"/>
  <c r="I3947" i="20"/>
  <c r="B3947" i="20"/>
  <c r="J3947" i="20"/>
  <c r="C3947" i="20"/>
  <c r="D3947" i="20"/>
  <c r="E3939" i="20"/>
  <c r="F3939" i="20"/>
  <c r="G3939" i="20"/>
  <c r="H3939" i="20"/>
  <c r="A3939" i="20"/>
  <c r="I3939" i="20"/>
  <c r="B3939" i="20"/>
  <c r="J3939" i="20"/>
  <c r="C3939" i="20"/>
  <c r="D3939" i="20"/>
  <c r="E3931" i="20"/>
  <c r="F3931" i="20"/>
  <c r="G3931" i="20"/>
  <c r="H3931" i="20"/>
  <c r="A3931" i="20"/>
  <c r="I3931" i="20"/>
  <c r="B3931" i="20"/>
  <c r="J3931" i="20"/>
  <c r="C3931" i="20"/>
  <c r="D3931" i="20"/>
  <c r="E3923" i="20"/>
  <c r="F3923" i="20"/>
  <c r="G3923" i="20"/>
  <c r="H3923" i="20"/>
  <c r="A3923" i="20"/>
  <c r="I3923" i="20"/>
  <c r="B3923" i="20"/>
  <c r="J3923" i="20"/>
  <c r="C3923" i="20"/>
  <c r="D3923" i="20"/>
  <c r="E3915" i="20"/>
  <c r="F3915" i="20"/>
  <c r="G3915" i="20"/>
  <c r="H3915" i="20"/>
  <c r="A3915" i="20"/>
  <c r="I3915" i="20"/>
  <c r="B3915" i="20"/>
  <c r="J3915" i="20"/>
  <c r="C3915" i="20"/>
  <c r="D3915" i="20"/>
  <c r="E3907" i="20"/>
  <c r="F3907" i="20"/>
  <c r="G3907" i="20"/>
  <c r="H3907" i="20"/>
  <c r="A3907" i="20"/>
  <c r="I3907" i="20"/>
  <c r="B3907" i="20"/>
  <c r="J3907" i="20"/>
  <c r="C3907" i="20"/>
  <c r="D3907" i="20"/>
  <c r="E3899" i="20"/>
  <c r="F3899" i="20"/>
  <c r="G3899" i="20"/>
  <c r="H3899" i="20"/>
  <c r="A3899" i="20"/>
  <c r="I3899" i="20"/>
  <c r="B3899" i="20"/>
  <c r="J3899" i="20"/>
  <c r="C3899" i="20"/>
  <c r="D3899" i="20"/>
  <c r="E3891" i="20"/>
  <c r="F3891" i="20"/>
  <c r="G3891" i="20"/>
  <c r="H3891" i="20"/>
  <c r="A3891" i="20"/>
  <c r="I3891" i="20"/>
  <c r="B3891" i="20"/>
  <c r="J3891" i="20"/>
  <c r="C3891" i="20"/>
  <c r="D3891" i="20"/>
  <c r="E3883" i="20"/>
  <c r="F3883" i="20"/>
  <c r="G3883" i="20"/>
  <c r="H3883" i="20"/>
  <c r="A3883" i="20"/>
  <c r="I3883" i="20"/>
  <c r="B3883" i="20"/>
  <c r="J3883" i="20"/>
  <c r="C3883" i="20"/>
  <c r="D3883" i="20"/>
  <c r="E3875" i="20"/>
  <c r="F3875" i="20"/>
  <c r="G3875" i="20"/>
  <c r="H3875" i="20"/>
  <c r="A3875" i="20"/>
  <c r="I3875" i="20"/>
  <c r="B3875" i="20"/>
  <c r="J3875" i="20"/>
  <c r="C3875" i="20"/>
  <c r="D3875" i="20"/>
  <c r="F3867" i="20"/>
  <c r="G3867" i="20"/>
  <c r="H3867" i="20"/>
  <c r="A3867" i="20"/>
  <c r="I3867" i="20"/>
  <c r="B3867" i="20"/>
  <c r="J3867" i="20"/>
  <c r="C3867" i="20"/>
  <c r="D3867" i="20"/>
  <c r="E3867" i="20"/>
  <c r="F3859" i="20"/>
  <c r="G3859" i="20"/>
  <c r="H3859" i="20"/>
  <c r="A3859" i="20"/>
  <c r="I3859" i="20"/>
  <c r="B3859" i="20"/>
  <c r="J3859" i="20"/>
  <c r="C3859" i="20"/>
  <c r="D3859" i="20"/>
  <c r="E3859" i="20"/>
  <c r="F3851" i="20"/>
  <c r="G3851" i="20"/>
  <c r="H3851" i="20"/>
  <c r="A3851" i="20"/>
  <c r="I3851" i="20"/>
  <c r="B3851" i="20"/>
  <c r="J3851" i="20"/>
  <c r="C3851" i="20"/>
  <c r="D3851" i="20"/>
  <c r="E3851" i="20"/>
  <c r="F3843" i="20"/>
  <c r="G3843" i="20"/>
  <c r="H3843" i="20"/>
  <c r="A3843" i="20"/>
  <c r="I3843" i="20"/>
  <c r="B3843" i="20"/>
  <c r="J3843" i="20"/>
  <c r="C3843" i="20"/>
  <c r="D3843" i="20"/>
  <c r="E3843" i="20"/>
  <c r="F3835" i="20"/>
  <c r="G3835" i="20"/>
  <c r="H3835" i="20"/>
  <c r="A3835" i="20"/>
  <c r="I3835" i="20"/>
  <c r="B3835" i="20"/>
  <c r="J3835" i="20"/>
  <c r="C3835" i="20"/>
  <c r="D3835" i="20"/>
  <c r="E3835" i="20"/>
  <c r="B3858" i="11"/>
  <c r="R3858" i="11" s="1"/>
  <c r="F3827" i="20"/>
  <c r="G3827" i="20"/>
  <c r="H3827" i="20"/>
  <c r="A3827" i="20"/>
  <c r="I3827" i="20"/>
  <c r="B3827" i="20"/>
  <c r="J3827" i="20"/>
  <c r="C3827" i="20"/>
  <c r="D3827" i="20"/>
  <c r="E3827" i="20"/>
  <c r="B3850" i="11"/>
  <c r="R3850" i="11" s="1"/>
  <c r="F3819" i="20"/>
  <c r="G3819" i="20"/>
  <c r="H3819" i="20"/>
  <c r="A3819" i="20"/>
  <c r="I3819" i="20"/>
  <c r="B3819" i="20"/>
  <c r="J3819" i="20"/>
  <c r="C3819" i="20"/>
  <c r="D3819" i="20"/>
  <c r="E3819" i="20"/>
  <c r="B3842" i="11"/>
  <c r="R3842" i="11" s="1"/>
  <c r="F3811" i="20"/>
  <c r="G3811" i="20"/>
  <c r="H3811" i="20"/>
  <c r="A3811" i="20"/>
  <c r="I3811" i="20"/>
  <c r="B3811" i="20"/>
  <c r="J3811" i="20"/>
  <c r="C3811" i="20"/>
  <c r="D3811" i="20"/>
  <c r="E3811" i="20"/>
  <c r="B3834" i="11"/>
  <c r="R3834" i="11" s="1"/>
  <c r="F3803" i="20"/>
  <c r="G3803" i="20"/>
  <c r="H3803" i="20"/>
  <c r="A3803" i="20"/>
  <c r="I3803" i="20"/>
  <c r="B3803" i="20"/>
  <c r="J3803" i="20"/>
  <c r="C3803" i="20"/>
  <c r="D3803" i="20"/>
  <c r="E3803" i="20"/>
  <c r="B3826" i="11"/>
  <c r="R3826" i="11" s="1"/>
  <c r="F3795" i="20"/>
  <c r="G3795" i="20"/>
  <c r="H3795" i="20"/>
  <c r="A3795" i="20"/>
  <c r="I3795" i="20"/>
  <c r="B3795" i="20"/>
  <c r="J3795" i="20"/>
  <c r="C3795" i="20"/>
  <c r="D3795" i="20"/>
  <c r="E3795" i="20"/>
  <c r="B3818" i="11"/>
  <c r="R3818" i="11" s="1"/>
  <c r="F3787" i="20"/>
  <c r="G3787" i="20"/>
  <c r="H3787" i="20"/>
  <c r="A3787" i="20"/>
  <c r="I3787" i="20"/>
  <c r="B3787" i="20"/>
  <c r="J3787" i="20"/>
  <c r="C3787" i="20"/>
  <c r="D3787" i="20"/>
  <c r="E3787" i="20"/>
  <c r="B3810" i="11"/>
  <c r="R3810" i="11" s="1"/>
  <c r="F3779" i="20"/>
  <c r="G3779" i="20"/>
  <c r="H3779" i="20"/>
  <c r="A3779" i="20"/>
  <c r="I3779" i="20"/>
  <c r="B3779" i="20"/>
  <c r="J3779" i="20"/>
  <c r="C3779" i="20"/>
  <c r="D3779" i="20"/>
  <c r="E3779" i="20"/>
  <c r="B3802" i="11"/>
  <c r="R3802" i="11" s="1"/>
  <c r="F3771" i="20"/>
  <c r="G3771" i="20"/>
  <c r="H3771" i="20"/>
  <c r="A3771" i="20"/>
  <c r="I3771" i="20"/>
  <c r="B3771" i="20"/>
  <c r="J3771" i="20"/>
  <c r="C3771" i="20"/>
  <c r="D3771" i="20"/>
  <c r="E3771" i="20"/>
  <c r="B3794" i="11"/>
  <c r="R3794" i="11" s="1"/>
  <c r="F3763" i="20"/>
  <c r="G3763" i="20"/>
  <c r="H3763" i="20"/>
  <c r="A3763" i="20"/>
  <c r="I3763" i="20"/>
  <c r="B3763" i="20"/>
  <c r="J3763" i="20"/>
  <c r="C3763" i="20"/>
  <c r="D3763" i="20"/>
  <c r="E3763" i="20"/>
  <c r="B3786" i="11"/>
  <c r="R3786" i="11" s="1"/>
  <c r="F3755" i="20"/>
  <c r="G3755" i="20"/>
  <c r="H3755" i="20"/>
  <c r="A3755" i="20"/>
  <c r="I3755" i="20"/>
  <c r="B3755" i="20"/>
  <c r="J3755" i="20"/>
  <c r="C3755" i="20"/>
  <c r="D3755" i="20"/>
  <c r="E3755" i="20"/>
  <c r="B3778" i="11"/>
  <c r="R3778" i="11" s="1"/>
  <c r="F3747" i="20"/>
  <c r="G3747" i="20"/>
  <c r="H3747" i="20"/>
  <c r="A3747" i="20"/>
  <c r="I3747" i="20"/>
  <c r="B3747" i="20"/>
  <c r="J3747" i="20"/>
  <c r="C3747" i="20"/>
  <c r="D3747" i="20"/>
  <c r="E3747" i="20"/>
  <c r="B3770" i="11"/>
  <c r="R3770" i="11" s="1"/>
  <c r="F3739" i="20"/>
  <c r="G3739" i="20"/>
  <c r="H3739" i="20"/>
  <c r="A3739" i="20"/>
  <c r="I3739" i="20"/>
  <c r="B3739" i="20"/>
  <c r="J3739" i="20"/>
  <c r="C3739" i="20"/>
  <c r="D3739" i="20"/>
  <c r="E3739" i="20"/>
  <c r="B3762" i="11"/>
  <c r="R3762" i="11" s="1"/>
  <c r="F3731" i="20"/>
  <c r="G3731" i="20"/>
  <c r="H3731" i="20"/>
  <c r="A3731" i="20"/>
  <c r="I3731" i="20"/>
  <c r="B3731" i="20"/>
  <c r="J3731" i="20"/>
  <c r="C3731" i="20"/>
  <c r="D3731" i="20"/>
  <c r="E3731" i="20"/>
  <c r="B3754" i="11"/>
  <c r="R3754" i="11" s="1"/>
  <c r="F3723" i="20"/>
  <c r="G3723" i="20"/>
  <c r="H3723" i="20"/>
  <c r="A3723" i="20"/>
  <c r="I3723" i="20"/>
  <c r="B3723" i="20"/>
  <c r="J3723" i="20"/>
  <c r="C3723" i="20"/>
  <c r="D3723" i="20"/>
  <c r="E3723" i="20"/>
  <c r="B3746" i="11"/>
  <c r="R3746" i="11" s="1"/>
  <c r="F3715" i="20"/>
  <c r="G3715" i="20"/>
  <c r="H3715" i="20"/>
  <c r="A3715" i="20"/>
  <c r="I3715" i="20"/>
  <c r="B3715" i="20"/>
  <c r="J3715" i="20"/>
  <c r="C3715" i="20"/>
  <c r="D3715" i="20"/>
  <c r="E3715" i="20"/>
  <c r="B3738" i="11"/>
  <c r="R3738" i="11" s="1"/>
  <c r="F3707" i="20"/>
  <c r="G3707" i="20"/>
  <c r="H3707" i="20"/>
  <c r="A3707" i="20"/>
  <c r="I3707" i="20"/>
  <c r="B3707" i="20"/>
  <c r="J3707" i="20"/>
  <c r="C3707" i="20"/>
  <c r="D3707" i="20"/>
  <c r="E3707" i="20"/>
  <c r="B3730" i="11"/>
  <c r="R3730" i="11" s="1"/>
  <c r="F3699" i="20"/>
  <c r="G3699" i="20"/>
  <c r="H3699" i="20"/>
  <c r="A3699" i="20"/>
  <c r="I3699" i="20"/>
  <c r="B3699" i="20"/>
  <c r="J3699" i="20"/>
  <c r="C3699" i="20"/>
  <c r="D3699" i="20"/>
  <c r="E3699" i="20"/>
  <c r="B3722" i="11"/>
  <c r="R3722" i="11" s="1"/>
  <c r="F3691" i="20"/>
  <c r="G3691" i="20"/>
  <c r="H3691" i="20"/>
  <c r="A3691" i="20"/>
  <c r="I3691" i="20"/>
  <c r="B3691" i="20"/>
  <c r="J3691" i="20"/>
  <c r="C3691" i="20"/>
  <c r="D3691" i="20"/>
  <c r="E3691" i="20"/>
  <c r="B3714" i="11"/>
  <c r="R3714" i="11" s="1"/>
  <c r="F3683" i="20"/>
  <c r="G3683" i="20"/>
  <c r="H3683" i="20"/>
  <c r="A3683" i="20"/>
  <c r="I3683" i="20"/>
  <c r="B3683" i="20"/>
  <c r="J3683" i="20"/>
  <c r="C3683" i="20"/>
  <c r="D3683" i="20"/>
  <c r="E3683" i="20"/>
  <c r="B3706" i="11"/>
  <c r="R3706" i="11" s="1"/>
  <c r="F3675" i="20"/>
  <c r="G3675" i="20"/>
  <c r="H3675" i="20"/>
  <c r="A3675" i="20"/>
  <c r="I3675" i="20"/>
  <c r="B3675" i="20"/>
  <c r="J3675" i="20"/>
  <c r="C3675" i="20"/>
  <c r="D3675" i="20"/>
  <c r="E3675" i="20"/>
  <c r="B3698" i="11"/>
  <c r="R3698" i="11" s="1"/>
  <c r="F3667" i="20"/>
  <c r="G3667" i="20"/>
  <c r="H3667" i="20"/>
  <c r="A3667" i="20"/>
  <c r="I3667" i="20"/>
  <c r="B3667" i="20"/>
  <c r="J3667" i="20"/>
  <c r="C3667" i="20"/>
  <c r="D3667" i="20"/>
  <c r="E3667" i="20"/>
  <c r="F3659" i="20"/>
  <c r="G3659" i="20"/>
  <c r="H3659" i="20"/>
  <c r="A3659" i="20"/>
  <c r="I3659" i="20"/>
  <c r="B3659" i="20"/>
  <c r="J3659" i="20"/>
  <c r="C3659" i="20"/>
  <c r="D3659" i="20"/>
  <c r="E3659" i="20"/>
  <c r="F3651" i="20"/>
  <c r="G3651" i="20"/>
  <c r="H3651" i="20"/>
  <c r="A3651" i="20"/>
  <c r="I3651" i="20"/>
  <c r="B3651" i="20"/>
  <c r="J3651" i="20"/>
  <c r="C3651" i="20"/>
  <c r="D3651" i="20"/>
  <c r="E3651" i="20"/>
  <c r="F3643" i="20"/>
  <c r="G3643" i="20"/>
  <c r="H3643" i="20"/>
  <c r="A3643" i="20"/>
  <c r="I3643" i="20"/>
  <c r="B3643" i="20"/>
  <c r="J3643" i="20"/>
  <c r="C3643" i="20"/>
  <c r="D3643" i="20"/>
  <c r="E3643" i="20"/>
  <c r="F3635" i="20"/>
  <c r="G3635" i="20"/>
  <c r="H3635" i="20"/>
  <c r="A3635" i="20"/>
  <c r="I3635" i="20"/>
  <c r="B3635" i="20"/>
  <c r="J3635" i="20"/>
  <c r="C3635" i="20"/>
  <c r="D3635" i="20"/>
  <c r="E3635" i="20"/>
  <c r="F3627" i="20"/>
  <c r="G3627" i="20"/>
  <c r="H3627" i="20"/>
  <c r="A3627" i="20"/>
  <c r="I3627" i="20"/>
  <c r="B3627" i="20"/>
  <c r="J3627" i="20"/>
  <c r="C3627" i="20"/>
  <c r="D3627" i="20"/>
  <c r="E3627" i="20"/>
  <c r="F3619" i="20"/>
  <c r="G3619" i="20"/>
  <c r="H3619" i="20"/>
  <c r="A3619" i="20"/>
  <c r="I3619" i="20"/>
  <c r="B3619" i="20"/>
  <c r="J3619" i="20"/>
  <c r="C3619" i="20"/>
  <c r="D3619" i="20"/>
  <c r="E3619" i="20"/>
  <c r="F3611" i="20"/>
  <c r="G3611" i="20"/>
  <c r="H3611" i="20"/>
  <c r="A3611" i="20"/>
  <c r="I3611" i="20"/>
  <c r="B3611" i="20"/>
  <c r="J3611" i="20"/>
  <c r="C3611" i="20"/>
  <c r="D3611" i="20"/>
  <c r="E3611" i="20"/>
  <c r="F3603" i="20"/>
  <c r="G3603" i="20"/>
  <c r="H3603" i="20"/>
  <c r="A3603" i="20"/>
  <c r="I3603" i="20"/>
  <c r="B3603" i="20"/>
  <c r="J3603" i="20"/>
  <c r="C3603" i="20"/>
  <c r="D3603" i="20"/>
  <c r="E3603" i="20"/>
  <c r="F3595" i="20"/>
  <c r="G3595" i="20"/>
  <c r="H3595" i="20"/>
  <c r="A3595" i="20"/>
  <c r="I3595" i="20"/>
  <c r="B3595" i="20"/>
  <c r="J3595" i="20"/>
  <c r="C3595" i="20"/>
  <c r="D3595" i="20"/>
  <c r="E3595" i="20"/>
  <c r="F3587" i="20"/>
  <c r="G3587" i="20"/>
  <c r="H3587" i="20"/>
  <c r="A3587" i="20"/>
  <c r="I3587" i="20"/>
  <c r="B3587" i="20"/>
  <c r="J3587" i="20"/>
  <c r="C3587" i="20"/>
  <c r="D3587" i="20"/>
  <c r="E3587" i="20"/>
  <c r="F3579" i="20"/>
  <c r="G3579" i="20"/>
  <c r="H3579" i="20"/>
  <c r="A3579" i="20"/>
  <c r="I3579" i="20"/>
  <c r="B3579" i="20"/>
  <c r="J3579" i="20"/>
  <c r="C3579" i="20"/>
  <c r="D3579" i="20"/>
  <c r="E3579" i="20"/>
  <c r="F3571" i="20"/>
  <c r="G3571" i="20"/>
  <c r="H3571" i="20"/>
  <c r="A3571" i="20"/>
  <c r="I3571" i="20"/>
  <c r="B3571" i="20"/>
  <c r="J3571" i="20"/>
  <c r="C3571" i="20"/>
  <c r="D3571" i="20"/>
  <c r="E3571" i="20"/>
  <c r="F3563" i="20"/>
  <c r="G3563" i="20"/>
  <c r="H3563" i="20"/>
  <c r="A3563" i="20"/>
  <c r="I3563" i="20"/>
  <c r="B3563" i="20"/>
  <c r="J3563" i="20"/>
  <c r="C3563" i="20"/>
  <c r="D3563" i="20"/>
  <c r="E3563" i="20"/>
  <c r="F3555" i="20"/>
  <c r="G3555" i="20"/>
  <c r="H3555" i="20"/>
  <c r="A3555" i="20"/>
  <c r="I3555" i="20"/>
  <c r="B3555" i="20"/>
  <c r="J3555" i="20"/>
  <c r="C3555" i="20"/>
  <c r="D3555" i="20"/>
  <c r="E3555" i="20"/>
  <c r="F3547" i="20"/>
  <c r="G3547" i="20"/>
  <c r="H3547" i="20"/>
  <c r="A3547" i="20"/>
  <c r="I3547" i="20"/>
  <c r="B3547" i="20"/>
  <c r="J3547" i="20"/>
  <c r="C3547" i="20"/>
  <c r="D3547" i="20"/>
  <c r="E3547" i="20"/>
  <c r="F3539" i="20"/>
  <c r="G3539" i="20"/>
  <c r="H3539" i="20"/>
  <c r="A3539" i="20"/>
  <c r="I3539" i="20"/>
  <c r="B3539" i="20"/>
  <c r="J3539" i="20"/>
  <c r="C3539" i="20"/>
  <c r="D3539" i="20"/>
  <c r="E3539" i="20"/>
  <c r="F3531" i="20"/>
  <c r="G3531" i="20"/>
  <c r="H3531" i="20"/>
  <c r="A3531" i="20"/>
  <c r="I3531" i="20"/>
  <c r="B3531" i="20"/>
  <c r="J3531" i="20"/>
  <c r="C3531" i="20"/>
  <c r="D3531" i="20"/>
  <c r="E3531" i="20"/>
  <c r="F3523" i="20"/>
  <c r="G3523" i="20"/>
  <c r="H3523" i="20"/>
  <c r="A3523" i="20"/>
  <c r="I3523" i="20"/>
  <c r="B3523" i="20"/>
  <c r="J3523" i="20"/>
  <c r="C3523" i="20"/>
  <c r="D3523" i="20"/>
  <c r="E3523" i="20"/>
  <c r="F3515" i="20"/>
  <c r="G3515" i="20"/>
  <c r="H3515" i="20"/>
  <c r="A3515" i="20"/>
  <c r="I3515" i="20"/>
  <c r="B3515" i="20"/>
  <c r="J3515" i="20"/>
  <c r="C3515" i="20"/>
  <c r="D3515" i="20"/>
  <c r="E3515" i="20"/>
  <c r="F3507" i="20"/>
  <c r="G3507" i="20"/>
  <c r="H3507" i="20"/>
  <c r="A3507" i="20"/>
  <c r="I3507" i="20"/>
  <c r="B3507" i="20"/>
  <c r="J3507" i="20"/>
  <c r="C3507" i="20"/>
  <c r="D3507" i="20"/>
  <c r="E3507" i="20"/>
  <c r="F3499" i="20"/>
  <c r="G3499" i="20"/>
  <c r="H3499" i="20"/>
  <c r="A3499" i="20"/>
  <c r="I3499" i="20"/>
  <c r="B3499" i="20"/>
  <c r="J3499" i="20"/>
  <c r="C3499" i="20"/>
  <c r="D3499" i="20"/>
  <c r="E3499" i="20"/>
  <c r="F3491" i="20"/>
  <c r="G3491" i="20"/>
  <c r="H3491" i="20"/>
  <c r="A3491" i="20"/>
  <c r="I3491" i="20"/>
  <c r="B3491" i="20"/>
  <c r="J3491" i="20"/>
  <c r="C3491" i="20"/>
  <c r="D3491" i="20"/>
  <c r="E3491" i="20"/>
  <c r="F3483" i="20"/>
  <c r="G3483" i="20"/>
  <c r="H3483" i="20"/>
  <c r="A3483" i="20"/>
  <c r="I3483" i="20"/>
  <c r="B3483" i="20"/>
  <c r="J3483" i="20"/>
  <c r="C3483" i="20"/>
  <c r="D3483" i="20"/>
  <c r="E3483" i="20"/>
  <c r="B3506" i="11"/>
  <c r="R3506" i="11" s="1"/>
  <c r="F3475" i="20"/>
  <c r="G3475" i="20"/>
  <c r="H3475" i="20"/>
  <c r="A3475" i="20"/>
  <c r="I3475" i="20"/>
  <c r="B3475" i="20"/>
  <c r="J3475" i="20"/>
  <c r="C3475" i="20"/>
  <c r="D3475" i="20"/>
  <c r="E3475" i="20"/>
  <c r="B3498" i="11"/>
  <c r="R3498" i="11" s="1"/>
  <c r="F3467" i="20"/>
  <c r="G3467" i="20"/>
  <c r="H3467" i="20"/>
  <c r="A3467" i="20"/>
  <c r="I3467" i="20"/>
  <c r="B3467" i="20"/>
  <c r="J3467" i="20"/>
  <c r="C3467" i="20"/>
  <c r="D3467" i="20"/>
  <c r="E3467" i="20"/>
  <c r="D3452" i="20"/>
  <c r="E3452" i="20"/>
  <c r="F3452" i="20"/>
  <c r="G3452" i="20"/>
  <c r="H3452" i="20"/>
  <c r="A3452" i="20"/>
  <c r="I3452" i="20"/>
  <c r="B3452" i="20"/>
  <c r="J3452" i="20"/>
  <c r="C3452" i="20"/>
  <c r="D3444" i="20"/>
  <c r="E3444" i="20"/>
  <c r="F3444" i="20"/>
  <c r="G3444" i="20"/>
  <c r="H3444" i="20"/>
  <c r="A3444" i="20"/>
  <c r="I3444" i="20"/>
  <c r="B3444" i="20"/>
  <c r="J3444" i="20"/>
  <c r="C3444" i="20"/>
  <c r="B3467" i="11"/>
  <c r="R3467" i="11" s="1"/>
  <c r="D3436" i="20"/>
  <c r="E3436" i="20"/>
  <c r="F3436" i="20"/>
  <c r="G3436" i="20"/>
  <c r="H3436" i="20"/>
  <c r="A3436" i="20"/>
  <c r="I3436" i="20"/>
  <c r="B3436" i="20"/>
  <c r="J3436" i="20"/>
  <c r="C3436" i="20"/>
  <c r="F3428" i="20"/>
  <c r="H3428" i="20"/>
  <c r="A3428" i="20"/>
  <c r="B3452" i="11"/>
  <c r="R3452" i="11" s="1"/>
  <c r="B3421" i="20"/>
  <c r="J3421" i="20"/>
  <c r="C3421" i="20"/>
  <c r="D3421" i="20"/>
  <c r="E3421" i="20"/>
  <c r="F3421" i="20"/>
  <c r="G3421" i="20"/>
  <c r="H3421" i="20"/>
  <c r="A3421" i="20"/>
  <c r="I3421" i="20"/>
  <c r="B3413" i="20"/>
  <c r="J3413" i="20"/>
  <c r="C3413" i="20"/>
  <c r="D3413" i="20"/>
  <c r="E3413" i="20"/>
  <c r="F3413" i="20"/>
  <c r="G3413" i="20"/>
  <c r="H3413" i="20"/>
  <c r="A3413" i="20"/>
  <c r="I3413" i="20"/>
  <c r="B3436" i="11"/>
  <c r="R3436" i="11" s="1"/>
  <c r="B3405" i="20"/>
  <c r="J3405" i="20"/>
  <c r="C3405" i="20"/>
  <c r="D3405" i="20"/>
  <c r="E3405" i="20"/>
  <c r="F3405" i="20"/>
  <c r="G3405" i="20"/>
  <c r="H3405" i="20"/>
  <c r="A3405" i="20"/>
  <c r="I3405" i="20"/>
  <c r="B3429" i="11"/>
  <c r="R3429" i="11" s="1"/>
  <c r="H3398" i="20"/>
  <c r="A3398" i="20"/>
  <c r="I3398" i="20"/>
  <c r="B3398" i="20"/>
  <c r="J3398" i="20"/>
  <c r="C3398" i="20"/>
  <c r="D3398" i="20"/>
  <c r="E3398" i="20"/>
  <c r="F3398" i="20"/>
  <c r="G3398" i="20"/>
  <c r="F3391" i="20"/>
  <c r="G3391" i="20"/>
  <c r="H3391" i="20"/>
  <c r="A3391" i="20"/>
  <c r="I3391" i="20"/>
  <c r="B3391" i="20"/>
  <c r="J3391" i="20"/>
  <c r="C3391" i="20"/>
  <c r="D3391" i="20"/>
  <c r="E3391" i="20"/>
  <c r="B3415" i="11"/>
  <c r="R3415" i="11" s="1"/>
  <c r="D3384" i="20"/>
  <c r="E3384" i="20"/>
  <c r="F3384" i="20"/>
  <c r="G3384" i="20"/>
  <c r="H3384" i="20"/>
  <c r="A3384" i="20"/>
  <c r="I3384" i="20"/>
  <c r="B3384" i="20"/>
  <c r="J3384" i="20"/>
  <c r="C3384" i="20"/>
  <c r="H3378" i="20"/>
  <c r="A3378" i="20"/>
  <c r="I3378" i="20"/>
  <c r="B3378" i="20"/>
  <c r="J3378" i="20"/>
  <c r="C3378" i="20"/>
  <c r="D3378" i="20"/>
  <c r="E3378" i="20"/>
  <c r="F3378" i="20"/>
  <c r="G3378" i="20"/>
  <c r="H3370" i="20"/>
  <c r="A3370" i="20"/>
  <c r="I3370" i="20"/>
  <c r="B3370" i="20"/>
  <c r="J3370" i="20"/>
  <c r="C3370" i="20"/>
  <c r="D3370" i="20"/>
  <c r="E3370" i="20"/>
  <c r="F3370" i="20"/>
  <c r="G3370" i="20"/>
  <c r="H3350" i="20"/>
  <c r="A3350" i="20"/>
  <c r="I3350" i="20"/>
  <c r="B3350" i="20"/>
  <c r="J3350" i="20"/>
  <c r="C3350" i="20"/>
  <c r="D3350" i="20"/>
  <c r="E3350" i="20"/>
  <c r="F3350" i="20"/>
  <c r="G3350" i="20"/>
  <c r="F3343" i="20"/>
  <c r="G3343" i="20"/>
  <c r="H3343" i="20"/>
  <c r="A3343" i="20"/>
  <c r="I3343" i="20"/>
  <c r="B3343" i="20"/>
  <c r="J3343" i="20"/>
  <c r="C3343" i="20"/>
  <c r="D3343" i="20"/>
  <c r="E3343" i="20"/>
  <c r="B3329" i="20"/>
  <c r="J3329" i="20"/>
  <c r="D3329" i="20"/>
  <c r="E3329" i="20"/>
  <c r="F3329" i="20"/>
  <c r="G3329" i="20"/>
  <c r="H3329" i="20"/>
  <c r="A3329" i="20"/>
  <c r="I3329" i="20"/>
  <c r="C3329" i="20"/>
  <c r="H3322" i="20"/>
  <c r="B3322" i="20"/>
  <c r="J3322" i="20"/>
  <c r="C3322" i="20"/>
  <c r="D3322" i="20"/>
  <c r="E3322" i="20"/>
  <c r="F3322" i="20"/>
  <c r="G3322" i="20"/>
  <c r="A3322" i="20"/>
  <c r="I3322" i="20"/>
  <c r="B3301" i="20"/>
  <c r="J3301" i="20"/>
  <c r="D3301" i="20"/>
  <c r="E3301" i="20"/>
  <c r="F3301" i="20"/>
  <c r="G3301" i="20"/>
  <c r="H3301" i="20"/>
  <c r="A3301" i="20"/>
  <c r="I3301" i="20"/>
  <c r="C3301" i="20"/>
  <c r="H3294" i="20"/>
  <c r="B3294" i="20"/>
  <c r="J3294" i="20"/>
  <c r="C3294" i="20"/>
  <c r="D3294" i="20"/>
  <c r="E3294" i="20"/>
  <c r="F3294" i="20"/>
  <c r="G3294" i="20"/>
  <c r="A3294" i="20"/>
  <c r="I3294" i="20"/>
  <c r="B3281" i="20"/>
  <c r="J3281" i="20"/>
  <c r="C3281" i="20"/>
  <c r="D3281" i="20"/>
  <c r="E3281" i="20"/>
  <c r="F3281" i="20"/>
  <c r="G3281" i="20"/>
  <c r="H3281" i="20"/>
  <c r="A3281" i="20"/>
  <c r="I3281" i="20"/>
  <c r="B3273" i="20"/>
  <c r="J3273" i="20"/>
  <c r="C3273" i="20"/>
  <c r="D3273" i="20"/>
  <c r="E3273" i="20"/>
  <c r="F3273" i="20"/>
  <c r="G3273" i="20"/>
  <c r="H3273" i="20"/>
  <c r="A3273" i="20"/>
  <c r="I3273" i="20"/>
  <c r="F3267" i="20"/>
  <c r="G3267" i="20"/>
  <c r="H3267" i="20"/>
  <c r="A3267" i="20"/>
  <c r="I3267" i="20"/>
  <c r="B3267" i="20"/>
  <c r="J3267" i="20"/>
  <c r="C3267" i="20"/>
  <c r="D3267" i="20"/>
  <c r="E3267" i="20"/>
  <c r="B3253" i="20"/>
  <c r="J3253" i="20"/>
  <c r="C3253" i="20"/>
  <c r="D3253" i="20"/>
  <c r="E3253" i="20"/>
  <c r="F3253" i="20"/>
  <c r="G3253" i="20"/>
  <c r="H3253" i="20"/>
  <c r="A3253" i="20"/>
  <c r="I3253" i="20"/>
  <c r="H3246" i="20"/>
  <c r="A3246" i="20"/>
  <c r="I3246" i="20"/>
  <c r="B3246" i="20"/>
  <c r="J3246" i="20"/>
  <c r="C3246" i="20"/>
  <c r="D3246" i="20"/>
  <c r="E3246" i="20"/>
  <c r="F3246" i="20"/>
  <c r="G3246" i="20"/>
  <c r="F3239" i="20"/>
  <c r="G3239" i="20"/>
  <c r="H3239" i="20"/>
  <c r="A3239" i="20"/>
  <c r="I3239" i="20"/>
  <c r="B3239" i="20"/>
  <c r="J3239" i="20"/>
  <c r="C3239" i="20"/>
  <c r="D3239" i="20"/>
  <c r="E3239" i="20"/>
  <c r="B3263" i="11"/>
  <c r="R3263" i="11" s="1"/>
  <c r="D3232" i="20"/>
  <c r="E3232" i="20"/>
  <c r="F3232" i="20"/>
  <c r="G3232" i="20"/>
  <c r="H3232" i="20"/>
  <c r="A3232" i="20"/>
  <c r="I3232" i="20"/>
  <c r="B3232" i="20"/>
  <c r="J3232" i="20"/>
  <c r="C3232" i="20"/>
  <c r="B3225" i="20"/>
  <c r="J3225" i="20"/>
  <c r="C3225" i="20"/>
  <c r="D3225" i="20"/>
  <c r="E3225" i="20"/>
  <c r="F3225" i="20"/>
  <c r="G3225" i="20"/>
  <c r="H3225" i="20"/>
  <c r="A3225" i="20"/>
  <c r="I3225" i="20"/>
  <c r="F3219" i="20"/>
  <c r="G3219" i="20"/>
  <c r="H3219" i="20"/>
  <c r="A3219" i="20"/>
  <c r="I3219" i="20"/>
  <c r="B3219" i="20"/>
  <c r="J3219" i="20"/>
  <c r="C3219" i="20"/>
  <c r="D3219" i="20"/>
  <c r="E3219" i="20"/>
  <c r="F3211" i="20"/>
  <c r="G3211" i="20"/>
  <c r="H3211" i="20"/>
  <c r="A3211" i="20"/>
  <c r="I3211" i="20"/>
  <c r="B3211" i="20"/>
  <c r="J3211" i="20"/>
  <c r="C3211" i="20"/>
  <c r="D3211" i="20"/>
  <c r="E3211" i="20"/>
  <c r="F3204" i="20"/>
  <c r="H3204" i="20"/>
  <c r="A3204" i="20"/>
  <c r="B3197" i="20"/>
  <c r="J3197" i="20"/>
  <c r="C3197" i="20"/>
  <c r="D3197" i="20"/>
  <c r="E3197" i="20"/>
  <c r="F3197" i="20"/>
  <c r="G3197" i="20"/>
  <c r="H3197" i="20"/>
  <c r="A3197" i="20"/>
  <c r="I3197" i="20"/>
  <c r="F3191" i="20"/>
  <c r="G3191" i="20"/>
  <c r="H3191" i="20"/>
  <c r="A3191" i="20"/>
  <c r="I3191" i="20"/>
  <c r="B3191" i="20"/>
  <c r="J3191" i="20"/>
  <c r="C3191" i="20"/>
  <c r="D3191" i="20"/>
  <c r="E3191" i="20"/>
  <c r="B3215" i="11"/>
  <c r="R3215" i="11" s="1"/>
  <c r="D3184" i="20"/>
  <c r="E3184" i="20"/>
  <c r="F3184" i="20"/>
  <c r="G3184" i="20"/>
  <c r="H3184" i="20"/>
  <c r="A3184" i="20"/>
  <c r="I3184" i="20"/>
  <c r="B3184" i="20"/>
  <c r="J3184" i="20"/>
  <c r="C3184" i="20"/>
  <c r="B3207" i="11"/>
  <c r="R3207" i="11" s="1"/>
  <c r="D3176" i="20"/>
  <c r="E3176" i="20"/>
  <c r="F3176" i="20"/>
  <c r="G3176" i="20"/>
  <c r="H3176" i="20"/>
  <c r="A3176" i="20"/>
  <c r="I3176" i="20"/>
  <c r="B3176" i="20"/>
  <c r="J3176" i="20"/>
  <c r="C3176" i="20"/>
  <c r="H3170" i="20"/>
  <c r="A3170" i="20"/>
  <c r="I3170" i="20"/>
  <c r="B3170" i="20"/>
  <c r="J3170" i="20"/>
  <c r="C3170" i="20"/>
  <c r="D3170" i="20"/>
  <c r="E3170" i="20"/>
  <c r="F3170" i="20"/>
  <c r="G3170" i="20"/>
  <c r="F3163" i="20"/>
  <c r="G3163" i="20"/>
  <c r="H3163" i="20"/>
  <c r="A3163" i="20"/>
  <c r="I3163" i="20"/>
  <c r="B3163" i="20"/>
  <c r="J3163" i="20"/>
  <c r="C3163" i="20"/>
  <c r="D3163" i="20"/>
  <c r="E3163" i="20"/>
  <c r="B3187" i="11"/>
  <c r="R3187" i="11" s="1"/>
  <c r="D3156" i="20"/>
  <c r="E3156" i="20"/>
  <c r="F3156" i="20"/>
  <c r="G3156" i="20"/>
  <c r="H3156" i="20"/>
  <c r="A3156" i="20"/>
  <c r="I3156" i="20"/>
  <c r="B3156" i="20"/>
  <c r="J3156" i="20"/>
  <c r="C3156" i="20"/>
  <c r="B3149" i="20"/>
  <c r="J3149" i="20"/>
  <c r="C3149" i="20"/>
  <c r="D3149" i="20"/>
  <c r="E3149" i="20"/>
  <c r="F3149" i="20"/>
  <c r="G3149" i="20"/>
  <c r="H3149" i="20"/>
  <c r="A3149" i="20"/>
  <c r="I3149" i="20"/>
  <c r="H3142" i="20"/>
  <c r="A3142" i="20"/>
  <c r="I3142" i="20"/>
  <c r="B3142" i="20"/>
  <c r="J3142" i="20"/>
  <c r="C3142" i="20"/>
  <c r="D3142" i="20"/>
  <c r="E3142" i="20"/>
  <c r="F3142" i="20"/>
  <c r="G3142" i="20"/>
  <c r="F3135" i="20"/>
  <c r="G3135" i="20"/>
  <c r="H3135" i="20"/>
  <c r="A3135" i="20"/>
  <c r="I3135" i="20"/>
  <c r="B3135" i="20"/>
  <c r="J3135" i="20"/>
  <c r="C3135" i="20"/>
  <c r="D3135" i="20"/>
  <c r="E3135" i="20"/>
  <c r="B3159" i="11"/>
  <c r="R3159" i="11" s="1"/>
  <c r="D3128" i="20"/>
  <c r="E3128" i="20"/>
  <c r="F3128" i="20"/>
  <c r="G3128" i="20"/>
  <c r="H3128" i="20"/>
  <c r="A3128" i="20"/>
  <c r="I3128" i="20"/>
  <c r="B3128" i="20"/>
  <c r="J3128" i="20"/>
  <c r="C3128" i="20"/>
  <c r="H3122" i="20"/>
  <c r="A3122" i="20"/>
  <c r="I3122" i="20"/>
  <c r="B3122" i="20"/>
  <c r="J3122" i="20"/>
  <c r="C3122" i="20"/>
  <c r="D3122" i="20"/>
  <c r="E3122" i="20"/>
  <c r="F3122" i="20"/>
  <c r="G3122" i="20"/>
  <c r="H3114" i="20"/>
  <c r="A3114" i="20"/>
  <c r="I3114" i="20"/>
  <c r="B3114" i="20"/>
  <c r="J3114" i="20"/>
  <c r="C3114" i="20"/>
  <c r="D3114" i="20"/>
  <c r="E3114" i="20"/>
  <c r="F3114" i="20"/>
  <c r="G3114" i="20"/>
  <c r="B3131" i="11"/>
  <c r="R3131" i="11" s="1"/>
  <c r="D3100" i="20"/>
  <c r="E3100" i="20"/>
  <c r="F3100" i="20"/>
  <c r="G3100" i="20"/>
  <c r="H3100" i="20"/>
  <c r="A3100" i="20"/>
  <c r="I3100" i="20"/>
  <c r="B3100" i="20"/>
  <c r="J3100" i="20"/>
  <c r="C3100" i="20"/>
  <c r="B3093" i="20"/>
  <c r="J3093" i="20"/>
  <c r="C3093" i="20"/>
  <c r="D3093" i="20"/>
  <c r="E3093" i="20"/>
  <c r="F3093" i="20"/>
  <c r="G3093" i="20"/>
  <c r="H3093" i="20"/>
  <c r="A3093" i="20"/>
  <c r="I3093" i="20"/>
  <c r="B3085" i="20"/>
  <c r="J3085" i="20"/>
  <c r="C3085" i="20"/>
  <c r="D3085" i="20"/>
  <c r="E3085" i="20"/>
  <c r="F3085" i="20"/>
  <c r="G3085" i="20"/>
  <c r="H3085" i="20"/>
  <c r="A3085" i="20"/>
  <c r="I3085" i="20"/>
  <c r="H3078" i="20"/>
  <c r="A3078" i="20"/>
  <c r="I3078" i="20"/>
  <c r="B3078" i="20"/>
  <c r="J3078" i="20"/>
  <c r="C3078" i="20"/>
  <c r="D3078" i="20"/>
  <c r="E3078" i="20"/>
  <c r="F3078" i="20"/>
  <c r="G3078" i="20"/>
  <c r="F3071" i="20"/>
  <c r="G3071" i="20"/>
  <c r="H3071" i="20"/>
  <c r="A3071" i="20"/>
  <c r="I3071" i="20"/>
  <c r="B3071" i="20"/>
  <c r="J3071" i="20"/>
  <c r="C3071" i="20"/>
  <c r="D3071" i="20"/>
  <c r="E3071" i="20"/>
  <c r="B3087" i="11"/>
  <c r="R3087" i="11" s="1"/>
  <c r="D3056" i="20"/>
  <c r="E3056" i="20"/>
  <c r="F3056" i="20"/>
  <c r="G3056" i="20"/>
  <c r="H3056" i="20"/>
  <c r="A3056" i="20"/>
  <c r="I3056" i="20"/>
  <c r="B3056" i="20"/>
  <c r="J3056" i="20"/>
  <c r="C3056" i="20"/>
  <c r="B3079" i="11"/>
  <c r="R3079" i="11" s="1"/>
  <c r="D3048" i="20"/>
  <c r="E3048" i="20"/>
  <c r="F3048" i="20"/>
  <c r="G3048" i="20"/>
  <c r="H3048" i="20"/>
  <c r="A3048" i="20"/>
  <c r="I3048" i="20"/>
  <c r="B3048" i="20"/>
  <c r="J3048" i="20"/>
  <c r="C3048" i="20"/>
  <c r="H3042" i="20"/>
  <c r="A3042" i="20"/>
  <c r="I3042" i="20"/>
  <c r="B3042" i="20"/>
  <c r="J3042" i="20"/>
  <c r="C3042" i="20"/>
  <c r="D3042" i="20"/>
  <c r="E3042" i="20"/>
  <c r="F3042" i="20"/>
  <c r="G3042" i="20"/>
  <c r="H3034" i="20"/>
  <c r="A3034" i="20"/>
  <c r="I3034" i="20"/>
  <c r="B3034" i="20"/>
  <c r="J3034" i="20"/>
  <c r="C3034" i="20"/>
  <c r="D3034" i="20"/>
  <c r="E3034" i="20"/>
  <c r="F3034" i="20"/>
  <c r="G3034" i="20"/>
  <c r="H3026" i="20"/>
  <c r="A3026" i="20"/>
  <c r="I3026" i="20"/>
  <c r="B3026" i="20"/>
  <c r="J3026" i="20"/>
  <c r="C3026" i="20"/>
  <c r="D3026" i="20"/>
  <c r="E3026" i="20"/>
  <c r="F3026" i="20"/>
  <c r="G3026" i="20"/>
  <c r="H3018" i="20"/>
  <c r="A3018" i="20"/>
  <c r="I3018" i="20"/>
  <c r="B3018" i="20"/>
  <c r="J3018" i="20"/>
  <c r="C3018" i="20"/>
  <c r="D3018" i="20"/>
  <c r="E3018" i="20"/>
  <c r="F3018" i="20"/>
  <c r="G3018" i="20"/>
  <c r="B3027" i="11"/>
  <c r="R3027" i="11" s="1"/>
  <c r="D2996" i="20"/>
  <c r="E2996" i="20"/>
  <c r="F2996" i="20"/>
  <c r="G2996" i="20"/>
  <c r="H2996" i="20"/>
  <c r="A2996" i="20"/>
  <c r="I2996" i="20"/>
  <c r="B2996" i="20"/>
  <c r="J2996" i="20"/>
  <c r="C2996" i="20"/>
  <c r="B2981" i="20"/>
  <c r="J2981" i="20"/>
  <c r="C2981" i="20"/>
  <c r="D2981" i="20"/>
  <c r="E2981" i="20"/>
  <c r="F2981" i="20"/>
  <c r="G2981" i="20"/>
  <c r="H2981" i="20"/>
  <c r="A2981" i="20"/>
  <c r="I2981" i="20"/>
  <c r="H2974" i="20"/>
  <c r="A2974" i="20"/>
  <c r="I2974" i="20"/>
  <c r="B2974" i="20"/>
  <c r="J2974" i="20"/>
  <c r="C2974" i="20"/>
  <c r="D2974" i="20"/>
  <c r="E2974" i="20"/>
  <c r="F2974" i="20"/>
  <c r="G2974" i="20"/>
  <c r="F2967" i="20"/>
  <c r="G2967" i="20"/>
  <c r="H2967" i="20"/>
  <c r="A2967" i="20"/>
  <c r="I2967" i="20"/>
  <c r="B2967" i="20"/>
  <c r="J2967" i="20"/>
  <c r="C2967" i="20"/>
  <c r="D2967" i="20"/>
  <c r="E2967" i="20"/>
  <c r="B2990" i="11"/>
  <c r="R2990" i="11" s="1"/>
  <c r="F2959" i="20"/>
  <c r="G2959" i="20"/>
  <c r="H2959" i="20"/>
  <c r="A2959" i="20"/>
  <c r="I2959" i="20"/>
  <c r="B2959" i="20"/>
  <c r="J2959" i="20"/>
  <c r="C2959" i="20"/>
  <c r="D2959" i="20"/>
  <c r="E2959" i="20"/>
  <c r="F2951" i="20"/>
  <c r="G2951" i="20"/>
  <c r="H2951" i="20"/>
  <c r="A2951" i="20"/>
  <c r="I2951" i="20"/>
  <c r="B2951" i="20"/>
  <c r="J2951" i="20"/>
  <c r="C2951" i="20"/>
  <c r="D2951" i="20"/>
  <c r="E2951" i="20"/>
  <c r="F2943" i="20"/>
  <c r="G2943" i="20"/>
  <c r="H2943" i="20"/>
  <c r="A2943" i="20"/>
  <c r="I2943" i="20"/>
  <c r="B2943" i="20"/>
  <c r="J2943" i="20"/>
  <c r="C2943" i="20"/>
  <c r="D2943" i="20"/>
  <c r="E2943" i="20"/>
  <c r="F2935" i="20"/>
  <c r="G2935" i="20"/>
  <c r="H2935" i="20"/>
  <c r="A2935" i="20"/>
  <c r="I2935" i="20"/>
  <c r="B2935" i="20"/>
  <c r="J2935" i="20"/>
  <c r="C2935" i="20"/>
  <c r="D2935" i="20"/>
  <c r="E2935" i="20"/>
  <c r="H2926" i="20"/>
  <c r="A2926" i="20"/>
  <c r="I2926" i="20"/>
  <c r="B2926" i="20"/>
  <c r="J2926" i="20"/>
  <c r="C2926" i="20"/>
  <c r="D2926" i="20"/>
  <c r="E2926" i="20"/>
  <c r="F2926" i="20"/>
  <c r="G2926" i="20"/>
  <c r="H2918" i="20"/>
  <c r="A2918" i="20"/>
  <c r="I2918" i="20"/>
  <c r="B2918" i="20"/>
  <c r="J2918" i="20"/>
  <c r="C2918" i="20"/>
  <c r="D2918" i="20"/>
  <c r="E2918" i="20"/>
  <c r="F2918" i="20"/>
  <c r="G2918" i="20"/>
  <c r="H2910" i="20"/>
  <c r="A2910" i="20"/>
  <c r="I2910" i="20"/>
  <c r="B2910" i="20"/>
  <c r="J2910" i="20"/>
  <c r="C2910" i="20"/>
  <c r="D2910" i="20"/>
  <c r="E2910" i="20"/>
  <c r="F2910" i="20"/>
  <c r="G2910" i="20"/>
  <c r="B2931" i="11"/>
  <c r="R2931" i="11" s="1"/>
  <c r="D2900" i="20"/>
  <c r="E2900" i="20"/>
  <c r="F2900" i="20"/>
  <c r="G2900" i="20"/>
  <c r="H2900" i="20"/>
  <c r="A2900" i="20"/>
  <c r="I2900" i="20"/>
  <c r="B2900" i="20"/>
  <c r="J2900" i="20"/>
  <c r="C2900" i="20"/>
  <c r="B2889" i="20"/>
  <c r="J2889" i="20"/>
  <c r="C2889" i="20"/>
  <c r="D2889" i="20"/>
  <c r="E2889" i="20"/>
  <c r="F2889" i="20"/>
  <c r="G2889" i="20"/>
  <c r="H2889" i="20"/>
  <c r="A2889" i="20"/>
  <c r="I2889" i="20"/>
  <c r="F2879" i="20"/>
  <c r="G2879" i="20"/>
  <c r="H2879" i="20"/>
  <c r="A2879" i="20"/>
  <c r="I2879" i="20"/>
  <c r="B2879" i="20"/>
  <c r="J2879" i="20"/>
  <c r="C2879" i="20"/>
  <c r="D2879" i="20"/>
  <c r="E2879" i="20"/>
  <c r="B2909" i="11"/>
  <c r="R2909" i="11" s="1"/>
  <c r="H2878" i="20"/>
  <c r="A2878" i="20"/>
  <c r="I2878" i="20"/>
  <c r="B2878" i="20"/>
  <c r="J2878" i="20"/>
  <c r="C2878" i="20"/>
  <c r="D2878" i="20"/>
  <c r="E2878" i="20"/>
  <c r="F2878" i="20"/>
  <c r="G2878" i="20"/>
  <c r="D2868" i="20"/>
  <c r="E2868" i="20"/>
  <c r="F2868" i="20"/>
  <c r="G2868" i="20"/>
  <c r="H2868" i="20"/>
  <c r="A2868" i="20"/>
  <c r="I2868" i="20"/>
  <c r="B2868" i="20"/>
  <c r="J2868" i="20"/>
  <c r="C2868" i="20"/>
  <c r="B2857" i="20"/>
  <c r="J2857" i="20"/>
  <c r="C2857" i="20"/>
  <c r="D2857" i="20"/>
  <c r="E2857" i="20"/>
  <c r="F2857" i="20"/>
  <c r="G2857" i="20"/>
  <c r="H2857" i="20"/>
  <c r="A2857" i="20"/>
  <c r="I2857" i="20"/>
  <c r="F2847" i="20"/>
  <c r="G2847" i="20"/>
  <c r="H2847" i="20"/>
  <c r="A2847" i="20"/>
  <c r="I2847" i="20"/>
  <c r="B2847" i="20"/>
  <c r="J2847" i="20"/>
  <c r="C2847" i="20"/>
  <c r="D2847" i="20"/>
  <c r="E2847" i="20"/>
  <c r="H2846" i="20"/>
  <c r="A2846" i="20"/>
  <c r="I2846" i="20"/>
  <c r="B2846" i="20"/>
  <c r="J2846" i="20"/>
  <c r="C2846" i="20"/>
  <c r="D2846" i="20"/>
  <c r="E2846" i="20"/>
  <c r="F2846" i="20"/>
  <c r="G2846" i="20"/>
  <c r="D2836" i="20"/>
  <c r="E2836" i="20"/>
  <c r="F2836" i="20"/>
  <c r="G2836" i="20"/>
  <c r="H2836" i="20"/>
  <c r="A2836" i="20"/>
  <c r="I2836" i="20"/>
  <c r="B2836" i="20"/>
  <c r="J2836" i="20"/>
  <c r="C2836" i="20"/>
  <c r="F2825" i="20"/>
  <c r="G2825" i="20"/>
  <c r="B2825" i="20"/>
  <c r="J2825" i="20"/>
  <c r="C2825" i="20"/>
  <c r="D2825" i="20"/>
  <c r="E2825" i="20"/>
  <c r="H2825" i="20"/>
  <c r="I2825" i="20"/>
  <c r="A2825" i="20"/>
  <c r="A2815" i="20"/>
  <c r="I2815" i="20"/>
  <c r="B2815" i="20"/>
  <c r="J2815" i="20"/>
  <c r="C2815" i="20"/>
  <c r="E2815" i="20"/>
  <c r="F2815" i="20"/>
  <c r="G2815" i="20"/>
  <c r="D2815" i="20"/>
  <c r="H2815" i="20"/>
  <c r="C2814" i="20"/>
  <c r="D2814" i="20"/>
  <c r="E2814" i="20"/>
  <c r="G2814" i="20"/>
  <c r="H2814" i="20"/>
  <c r="A2814" i="20"/>
  <c r="I2814" i="20"/>
  <c r="F2814" i="20"/>
  <c r="J2814" i="20"/>
  <c r="B2814" i="20"/>
  <c r="G2804" i="20"/>
  <c r="H2804" i="20"/>
  <c r="A2804" i="20"/>
  <c r="I2804" i="20"/>
  <c r="C2804" i="20"/>
  <c r="D2804" i="20"/>
  <c r="E2804" i="20"/>
  <c r="J2804" i="20"/>
  <c r="B2804" i="20"/>
  <c r="F2804" i="20"/>
  <c r="E2793" i="20"/>
  <c r="F2793" i="20"/>
  <c r="G2793" i="20"/>
  <c r="A2793" i="20"/>
  <c r="I2793" i="20"/>
  <c r="B2793" i="20"/>
  <c r="J2793" i="20"/>
  <c r="C2793" i="20"/>
  <c r="D2793" i="20"/>
  <c r="H2793" i="20"/>
  <c r="A2783" i="20"/>
  <c r="I2783" i="20"/>
  <c r="B2783" i="20"/>
  <c r="J2783" i="20"/>
  <c r="C2783" i="20"/>
  <c r="E2783" i="20"/>
  <c r="F2783" i="20"/>
  <c r="G2783" i="20"/>
  <c r="D2783" i="20"/>
  <c r="H2783" i="20"/>
  <c r="C2782" i="20"/>
  <c r="D2782" i="20"/>
  <c r="E2782" i="20"/>
  <c r="G2782" i="20"/>
  <c r="H2782" i="20"/>
  <c r="A2782" i="20"/>
  <c r="I2782" i="20"/>
  <c r="F2782" i="20"/>
  <c r="J2782" i="20"/>
  <c r="B2782" i="20"/>
  <c r="G2772" i="20"/>
  <c r="H2772" i="20"/>
  <c r="A2772" i="20"/>
  <c r="I2772" i="20"/>
  <c r="C2772" i="20"/>
  <c r="D2772" i="20"/>
  <c r="E2772" i="20"/>
  <c r="J2772" i="20"/>
  <c r="B2772" i="20"/>
  <c r="F2772" i="20"/>
  <c r="E2761" i="20"/>
  <c r="F2761" i="20"/>
  <c r="G2761" i="20"/>
  <c r="A2761" i="20"/>
  <c r="I2761" i="20"/>
  <c r="B2761" i="20"/>
  <c r="J2761" i="20"/>
  <c r="C2761" i="20"/>
  <c r="D2761" i="20"/>
  <c r="H2761" i="20"/>
  <c r="A2751" i="20"/>
  <c r="I2751" i="20"/>
  <c r="B2751" i="20"/>
  <c r="J2751" i="20"/>
  <c r="C2751" i="20"/>
  <c r="E2751" i="20"/>
  <c r="F2751" i="20"/>
  <c r="G2751" i="20"/>
  <c r="D2751" i="20"/>
  <c r="H2751" i="20"/>
  <c r="C2750" i="20"/>
  <c r="D2750" i="20"/>
  <c r="E2750" i="20"/>
  <c r="G2750" i="20"/>
  <c r="H2750" i="20"/>
  <c r="A2750" i="20"/>
  <c r="I2750" i="20"/>
  <c r="F2750" i="20"/>
  <c r="J2750" i="20"/>
  <c r="B2750" i="20"/>
  <c r="G2740" i="20"/>
  <c r="H2740" i="20"/>
  <c r="A2740" i="20"/>
  <c r="I2740" i="20"/>
  <c r="B2740" i="20"/>
  <c r="J2740" i="20"/>
  <c r="C2740" i="20"/>
  <c r="D2740" i="20"/>
  <c r="E2740" i="20"/>
  <c r="F2740" i="20"/>
  <c r="E2729" i="20"/>
  <c r="F2729" i="20"/>
  <c r="G2729" i="20"/>
  <c r="H2729" i="20"/>
  <c r="A2729" i="20"/>
  <c r="I2729" i="20"/>
  <c r="B2729" i="20"/>
  <c r="J2729" i="20"/>
  <c r="C2729" i="20"/>
  <c r="D2729" i="20"/>
  <c r="A2719" i="20"/>
  <c r="I2719" i="20"/>
  <c r="B2719" i="20"/>
  <c r="J2719" i="20"/>
  <c r="C2719" i="20"/>
  <c r="D2719" i="20"/>
  <c r="E2719" i="20"/>
  <c r="F2719" i="20"/>
  <c r="G2719" i="20"/>
  <c r="H2719" i="20"/>
  <c r="C2718" i="20"/>
  <c r="D2718" i="20"/>
  <c r="E2718" i="20"/>
  <c r="F2718" i="20"/>
  <c r="G2718" i="20"/>
  <c r="H2718" i="20"/>
  <c r="A2718" i="20"/>
  <c r="I2718" i="20"/>
  <c r="B2718" i="20"/>
  <c r="J2718" i="20"/>
  <c r="G2708" i="20"/>
  <c r="H2708" i="20"/>
  <c r="A2708" i="20"/>
  <c r="I2708" i="20"/>
  <c r="B2708" i="20"/>
  <c r="J2708" i="20"/>
  <c r="C2708" i="20"/>
  <c r="D2708" i="20"/>
  <c r="E2708" i="20"/>
  <c r="F2708" i="20"/>
  <c r="E2697" i="20"/>
  <c r="F2697" i="20"/>
  <c r="G2697" i="20"/>
  <c r="H2697" i="20"/>
  <c r="A2697" i="20"/>
  <c r="I2697" i="20"/>
  <c r="B2697" i="20"/>
  <c r="J2697" i="20"/>
  <c r="C2697" i="20"/>
  <c r="D2697" i="20"/>
  <c r="A2687" i="20"/>
  <c r="I2687" i="20"/>
  <c r="B2687" i="20"/>
  <c r="J2687" i="20"/>
  <c r="C2687" i="20"/>
  <c r="D2687" i="20"/>
  <c r="E2687" i="20"/>
  <c r="F2687" i="20"/>
  <c r="G2687" i="20"/>
  <c r="H2687" i="20"/>
  <c r="C2686" i="20"/>
  <c r="D2686" i="20"/>
  <c r="E2686" i="20"/>
  <c r="F2686" i="20"/>
  <c r="G2686" i="20"/>
  <c r="H2686" i="20"/>
  <c r="A2686" i="20"/>
  <c r="I2686" i="20"/>
  <c r="B2686" i="20"/>
  <c r="J2686" i="20"/>
  <c r="G2676" i="20"/>
  <c r="H2676" i="20"/>
  <c r="A2676" i="20"/>
  <c r="I2676" i="20"/>
  <c r="B2676" i="20"/>
  <c r="J2676" i="20"/>
  <c r="C2676" i="20"/>
  <c r="D2676" i="20"/>
  <c r="E2676" i="20"/>
  <c r="F2676" i="20"/>
  <c r="E2665" i="20"/>
  <c r="F2665" i="20"/>
  <c r="G2665" i="20"/>
  <c r="H2665" i="20"/>
  <c r="A2665" i="20"/>
  <c r="I2665" i="20"/>
  <c r="B2665" i="20"/>
  <c r="J2665" i="20"/>
  <c r="C2665" i="20"/>
  <c r="D2665" i="20"/>
  <c r="A2655" i="20"/>
  <c r="I2655" i="20"/>
  <c r="B2655" i="20"/>
  <c r="J2655" i="20"/>
  <c r="C2655" i="20"/>
  <c r="D2655" i="20"/>
  <c r="E2655" i="20"/>
  <c r="F2655" i="20"/>
  <c r="G2655" i="20"/>
  <c r="H2655" i="20"/>
  <c r="C2654" i="20"/>
  <c r="D2654" i="20"/>
  <c r="E2654" i="20"/>
  <c r="F2654" i="20"/>
  <c r="G2654" i="20"/>
  <c r="H2654" i="20"/>
  <c r="A2654" i="20"/>
  <c r="I2654" i="20"/>
  <c r="B2654" i="20"/>
  <c r="J2654" i="20"/>
  <c r="G2644" i="20"/>
  <c r="H2644" i="20"/>
  <c r="A2644" i="20"/>
  <c r="I2644" i="20"/>
  <c r="B2644" i="20"/>
  <c r="J2644" i="20"/>
  <c r="C2644" i="20"/>
  <c r="D2644" i="20"/>
  <c r="E2644" i="20"/>
  <c r="F2644" i="20"/>
  <c r="B2664" i="11"/>
  <c r="R2664" i="11" s="1"/>
  <c r="E2633" i="20"/>
  <c r="F2633" i="20"/>
  <c r="G2633" i="20"/>
  <c r="H2633" i="20"/>
  <c r="A2633" i="20"/>
  <c r="I2633" i="20"/>
  <c r="B2633" i="20"/>
  <c r="J2633" i="20"/>
  <c r="C2633" i="20"/>
  <c r="D2633" i="20"/>
  <c r="A2623" i="20"/>
  <c r="I2623" i="20"/>
  <c r="B2623" i="20"/>
  <c r="J2623" i="20"/>
  <c r="C2623" i="20"/>
  <c r="D2623" i="20"/>
  <c r="E2623" i="20"/>
  <c r="F2623" i="20"/>
  <c r="G2623" i="20"/>
  <c r="H2623" i="20"/>
  <c r="C2622" i="20"/>
  <c r="D2622" i="20"/>
  <c r="E2622" i="20"/>
  <c r="F2622" i="20"/>
  <c r="G2622" i="20"/>
  <c r="H2622" i="20"/>
  <c r="A2622" i="20"/>
  <c r="I2622" i="20"/>
  <c r="B2622" i="20"/>
  <c r="J2622" i="20"/>
  <c r="B2643" i="11"/>
  <c r="R2643" i="11" s="1"/>
  <c r="G2612" i="20"/>
  <c r="H2612" i="20"/>
  <c r="A2612" i="20"/>
  <c r="I2612" i="20"/>
  <c r="B2612" i="20"/>
  <c r="J2612" i="20"/>
  <c r="C2612" i="20"/>
  <c r="D2612" i="20"/>
  <c r="E2612" i="20"/>
  <c r="F2612" i="20"/>
  <c r="E2601" i="20"/>
  <c r="F2601" i="20"/>
  <c r="G2601" i="20"/>
  <c r="H2601" i="20"/>
  <c r="A2601" i="20"/>
  <c r="I2601" i="20"/>
  <c r="B2601" i="20"/>
  <c r="J2601" i="20"/>
  <c r="C2601" i="20"/>
  <c r="D2601" i="20"/>
  <c r="H2593" i="20"/>
  <c r="A2593" i="20"/>
  <c r="I2593" i="20"/>
  <c r="B2593" i="20"/>
  <c r="J2593" i="20"/>
  <c r="C2593" i="20"/>
  <c r="D2593" i="20"/>
  <c r="E2593" i="20"/>
  <c r="F2593" i="20"/>
  <c r="G2593" i="20"/>
  <c r="D2583" i="20"/>
  <c r="E2583" i="20"/>
  <c r="F2583" i="20"/>
  <c r="G2583" i="20"/>
  <c r="H2583" i="20"/>
  <c r="A2583" i="20"/>
  <c r="I2583" i="20"/>
  <c r="B2583" i="20"/>
  <c r="C2583" i="20"/>
  <c r="J2583" i="20"/>
  <c r="B2613" i="11"/>
  <c r="R2613" i="11" s="1"/>
  <c r="F2582" i="20"/>
  <c r="G2582" i="20"/>
  <c r="H2582" i="20"/>
  <c r="A2582" i="20"/>
  <c r="I2582" i="20"/>
  <c r="B2582" i="20"/>
  <c r="J2582" i="20"/>
  <c r="C2582" i="20"/>
  <c r="D2582" i="20"/>
  <c r="E2582" i="20"/>
  <c r="B2572" i="20"/>
  <c r="J2572" i="20"/>
  <c r="C2572" i="20"/>
  <c r="D2572" i="20"/>
  <c r="E2572" i="20"/>
  <c r="F2572" i="20"/>
  <c r="G2572" i="20"/>
  <c r="A2572" i="20"/>
  <c r="H2572" i="20"/>
  <c r="I2572" i="20"/>
  <c r="H2561" i="20"/>
  <c r="A2561" i="20"/>
  <c r="I2561" i="20"/>
  <c r="B2561" i="20"/>
  <c r="J2561" i="20"/>
  <c r="C2561" i="20"/>
  <c r="D2561" i="20"/>
  <c r="E2561" i="20"/>
  <c r="F2561" i="20"/>
  <c r="G2561" i="20"/>
  <c r="D2551" i="20"/>
  <c r="E2551" i="20"/>
  <c r="F2551" i="20"/>
  <c r="G2551" i="20"/>
  <c r="H2551" i="20"/>
  <c r="A2551" i="20"/>
  <c r="I2551" i="20"/>
  <c r="B2551" i="20"/>
  <c r="C2551" i="20"/>
  <c r="J2551" i="20"/>
  <c r="F2550" i="20"/>
  <c r="G2550" i="20"/>
  <c r="H2550" i="20"/>
  <c r="A2550" i="20"/>
  <c r="I2550" i="20"/>
  <c r="B2550" i="20"/>
  <c r="J2550" i="20"/>
  <c r="C2550" i="20"/>
  <c r="D2550" i="20"/>
  <c r="E2550" i="20"/>
  <c r="B2540" i="20"/>
  <c r="J2540" i="20"/>
  <c r="C2540" i="20"/>
  <c r="D2540" i="20"/>
  <c r="E2540" i="20"/>
  <c r="F2540" i="20"/>
  <c r="G2540" i="20"/>
  <c r="H2540" i="20"/>
  <c r="A2540" i="20"/>
  <c r="I2540" i="20"/>
  <c r="B2562" i="11"/>
  <c r="R2562" i="11" s="1"/>
  <c r="D2531" i="20"/>
  <c r="E2531" i="20"/>
  <c r="F2531" i="20"/>
  <c r="G2531" i="20"/>
  <c r="H2531" i="20"/>
  <c r="A2531" i="20"/>
  <c r="I2531" i="20"/>
  <c r="B2531" i="20"/>
  <c r="J2531" i="20"/>
  <c r="C2531" i="20"/>
  <c r="F2530" i="20"/>
  <c r="G2530" i="20"/>
  <c r="H2530" i="20"/>
  <c r="A2530" i="20"/>
  <c r="I2530" i="20"/>
  <c r="B2530" i="20"/>
  <c r="J2530" i="20"/>
  <c r="C2530" i="20"/>
  <c r="D2530" i="20"/>
  <c r="E2530" i="20"/>
  <c r="B2551" i="11"/>
  <c r="R2551" i="11" s="1"/>
  <c r="B2520" i="20"/>
  <c r="J2520" i="20"/>
  <c r="C2520" i="20"/>
  <c r="D2520" i="20"/>
  <c r="E2520" i="20"/>
  <c r="F2520" i="20"/>
  <c r="G2520" i="20"/>
  <c r="H2520" i="20"/>
  <c r="A2520" i="20"/>
  <c r="I2520" i="20"/>
  <c r="B2543" i="11"/>
  <c r="R2543" i="11" s="1"/>
  <c r="B2512" i="20"/>
  <c r="J2512" i="20"/>
  <c r="C2512" i="20"/>
  <c r="D2512" i="20"/>
  <c r="E2512" i="20"/>
  <c r="F2512" i="20"/>
  <c r="G2512" i="20"/>
  <c r="H2512" i="20"/>
  <c r="I2512" i="20"/>
  <c r="A2512" i="20"/>
  <c r="B2504" i="20"/>
  <c r="J2504" i="20"/>
  <c r="C2504" i="20"/>
  <c r="D2504" i="20"/>
  <c r="E2504" i="20"/>
  <c r="F2504" i="20"/>
  <c r="G2504" i="20"/>
  <c r="H2504" i="20"/>
  <c r="A2504" i="20"/>
  <c r="I2504" i="20"/>
  <c r="F2494" i="20"/>
  <c r="G2494" i="20"/>
  <c r="H2494" i="20"/>
  <c r="A2494" i="20"/>
  <c r="I2494" i="20"/>
  <c r="B2494" i="20"/>
  <c r="J2494" i="20"/>
  <c r="C2494" i="20"/>
  <c r="D2494" i="20"/>
  <c r="E2494" i="20"/>
  <c r="H2485" i="20"/>
  <c r="A2485" i="20"/>
  <c r="I2485" i="20"/>
  <c r="B2485" i="20"/>
  <c r="J2485" i="20"/>
  <c r="C2485" i="20"/>
  <c r="D2485" i="20"/>
  <c r="E2485" i="20"/>
  <c r="F2485" i="20"/>
  <c r="G2485" i="20"/>
  <c r="D2475" i="20"/>
  <c r="E2475" i="20"/>
  <c r="F2475" i="20"/>
  <c r="G2475" i="20"/>
  <c r="H2475" i="20"/>
  <c r="A2475" i="20"/>
  <c r="I2475" i="20"/>
  <c r="B2475" i="20"/>
  <c r="J2475" i="20"/>
  <c r="C2475" i="20"/>
  <c r="F2474" i="20"/>
  <c r="G2474" i="20"/>
  <c r="H2474" i="20"/>
  <c r="A2474" i="20"/>
  <c r="I2474" i="20"/>
  <c r="B2474" i="20"/>
  <c r="J2474" i="20"/>
  <c r="C2474" i="20"/>
  <c r="D2474" i="20"/>
  <c r="E2474" i="20"/>
  <c r="B2487" i="11"/>
  <c r="R2487" i="11" s="1"/>
  <c r="B2456" i="20"/>
  <c r="J2456" i="20"/>
  <c r="C2456" i="20"/>
  <c r="D2456" i="20"/>
  <c r="E2456" i="20"/>
  <c r="F2456" i="20"/>
  <c r="G2456" i="20"/>
  <c r="H2456" i="20"/>
  <c r="A2456" i="20"/>
  <c r="I2456" i="20"/>
  <c r="B2478" i="11"/>
  <c r="R2478" i="11" s="1"/>
  <c r="D2447" i="20"/>
  <c r="E2447" i="20"/>
  <c r="F2447" i="20"/>
  <c r="G2447" i="20"/>
  <c r="H2447" i="20"/>
  <c r="A2447" i="20"/>
  <c r="I2447" i="20"/>
  <c r="B2447" i="20"/>
  <c r="J2447" i="20"/>
  <c r="C2447" i="20"/>
  <c r="H2437" i="20"/>
  <c r="A2437" i="20"/>
  <c r="I2437" i="20"/>
  <c r="B2437" i="20"/>
  <c r="J2437" i="20"/>
  <c r="C2437" i="20"/>
  <c r="D2437" i="20"/>
  <c r="E2437" i="20"/>
  <c r="F2437" i="20"/>
  <c r="G2437" i="20"/>
  <c r="H2429" i="20"/>
  <c r="A2429" i="20"/>
  <c r="I2429" i="20"/>
  <c r="B2429" i="20"/>
  <c r="J2429" i="20"/>
  <c r="C2429" i="20"/>
  <c r="D2429" i="20"/>
  <c r="E2429" i="20"/>
  <c r="F2429" i="20"/>
  <c r="G2429" i="20"/>
  <c r="B2420" i="20"/>
  <c r="J2420" i="20"/>
  <c r="C2420" i="20"/>
  <c r="D2420" i="20"/>
  <c r="E2420" i="20"/>
  <c r="F2420" i="20"/>
  <c r="G2420" i="20"/>
  <c r="H2420" i="20"/>
  <c r="A2420" i="20"/>
  <c r="I2420" i="20"/>
  <c r="B2440" i="11"/>
  <c r="R2440" i="11" s="1"/>
  <c r="H2409" i="20"/>
  <c r="A2409" i="20"/>
  <c r="I2409" i="20"/>
  <c r="B2409" i="20"/>
  <c r="J2409" i="20"/>
  <c r="C2409" i="20"/>
  <c r="D2409" i="20"/>
  <c r="E2409" i="20"/>
  <c r="F2409" i="20"/>
  <c r="G2409" i="20"/>
  <c r="H2391" i="20"/>
  <c r="A2391" i="20"/>
  <c r="I2391" i="20"/>
  <c r="B2391" i="20"/>
  <c r="J2391" i="20"/>
  <c r="D2391" i="20"/>
  <c r="F2391" i="20"/>
  <c r="G2391" i="20"/>
  <c r="C2391" i="20"/>
  <c r="E2391" i="20"/>
  <c r="B2390" i="20"/>
  <c r="J2390" i="20"/>
  <c r="C2390" i="20"/>
  <c r="D2390" i="20"/>
  <c r="F2390" i="20"/>
  <c r="A2390" i="20"/>
  <c r="E2390" i="20"/>
  <c r="G2390" i="20"/>
  <c r="H2390" i="20"/>
  <c r="I2390" i="20"/>
  <c r="D2381" i="20"/>
  <c r="E2381" i="20"/>
  <c r="F2381" i="20"/>
  <c r="H2381" i="20"/>
  <c r="J2381" i="20"/>
  <c r="A2381" i="20"/>
  <c r="B2381" i="20"/>
  <c r="C2381" i="20"/>
  <c r="G2381" i="20"/>
  <c r="I2381" i="20"/>
  <c r="E2372" i="20"/>
  <c r="F2372" i="20"/>
  <c r="G2372" i="20"/>
  <c r="H2372" i="20"/>
  <c r="A2372" i="20"/>
  <c r="I2372" i="20"/>
  <c r="B2372" i="20"/>
  <c r="J2372" i="20"/>
  <c r="C2372" i="20"/>
  <c r="D2372" i="20"/>
  <c r="B2394" i="11"/>
  <c r="R2394" i="11" s="1"/>
  <c r="G2363" i="20"/>
  <c r="H2363" i="20"/>
  <c r="A2363" i="20"/>
  <c r="I2363" i="20"/>
  <c r="B2363" i="20"/>
  <c r="J2363" i="20"/>
  <c r="C2363" i="20"/>
  <c r="D2363" i="20"/>
  <c r="E2363" i="20"/>
  <c r="F2363" i="20"/>
  <c r="B2384" i="11"/>
  <c r="R2384" i="11" s="1"/>
  <c r="C2353" i="20"/>
  <c r="D2353" i="20"/>
  <c r="E2353" i="20"/>
  <c r="F2353" i="20"/>
  <c r="G2353" i="20"/>
  <c r="H2353" i="20"/>
  <c r="I2353" i="20"/>
  <c r="J2353" i="20"/>
  <c r="A2353" i="20"/>
  <c r="B2353" i="20"/>
  <c r="G2343" i="20"/>
  <c r="H2343" i="20"/>
  <c r="A2343" i="20"/>
  <c r="I2343" i="20"/>
  <c r="B2343" i="20"/>
  <c r="J2343" i="20"/>
  <c r="C2343" i="20"/>
  <c r="D2343" i="20"/>
  <c r="E2343" i="20"/>
  <c r="F2343" i="20"/>
  <c r="A2342" i="20"/>
  <c r="I2342" i="20"/>
  <c r="B2342" i="20"/>
  <c r="J2342" i="20"/>
  <c r="C2342" i="20"/>
  <c r="D2342" i="20"/>
  <c r="E2342" i="20"/>
  <c r="F2342" i="20"/>
  <c r="G2342" i="20"/>
  <c r="H2342" i="20"/>
  <c r="B2364" i="11"/>
  <c r="R2364" i="11" s="1"/>
  <c r="C2333" i="20"/>
  <c r="D2333" i="20"/>
  <c r="E2333" i="20"/>
  <c r="F2333" i="20"/>
  <c r="G2333" i="20"/>
  <c r="H2333" i="20"/>
  <c r="A2333" i="20"/>
  <c r="B2333" i="20"/>
  <c r="I2333" i="20"/>
  <c r="J2333" i="20"/>
  <c r="B2355" i="11"/>
  <c r="R2355" i="11" s="1"/>
  <c r="E2324" i="20"/>
  <c r="F2324" i="20"/>
  <c r="G2324" i="20"/>
  <c r="H2324" i="20"/>
  <c r="A2324" i="20"/>
  <c r="I2324" i="20"/>
  <c r="B2324" i="20"/>
  <c r="J2324" i="20"/>
  <c r="C2324" i="20"/>
  <c r="D2324" i="20"/>
  <c r="B2346" i="11"/>
  <c r="R2346" i="11" s="1"/>
  <c r="G2315" i="20"/>
  <c r="H2315" i="20"/>
  <c r="A2315" i="20"/>
  <c r="I2315" i="20"/>
  <c r="B2315" i="20"/>
  <c r="J2315" i="20"/>
  <c r="C2315" i="20"/>
  <c r="D2315" i="20"/>
  <c r="E2315" i="20"/>
  <c r="F2315" i="20"/>
  <c r="A2314" i="20"/>
  <c r="I2314" i="20"/>
  <c r="B2314" i="20"/>
  <c r="J2314" i="20"/>
  <c r="C2314" i="20"/>
  <c r="D2314" i="20"/>
  <c r="E2314" i="20"/>
  <c r="F2314" i="20"/>
  <c r="G2314" i="20"/>
  <c r="H2314" i="20"/>
  <c r="E2304" i="20"/>
  <c r="F2304" i="20"/>
  <c r="G2304" i="20"/>
  <c r="H2304" i="20"/>
  <c r="A2304" i="20"/>
  <c r="I2304" i="20"/>
  <c r="B2304" i="20"/>
  <c r="J2304" i="20"/>
  <c r="C2304" i="20"/>
  <c r="D2304" i="20"/>
  <c r="G2295" i="20"/>
  <c r="H2295" i="20"/>
  <c r="A2295" i="20"/>
  <c r="I2295" i="20"/>
  <c r="B2295" i="20"/>
  <c r="J2295" i="20"/>
  <c r="C2295" i="20"/>
  <c r="D2295" i="20"/>
  <c r="E2295" i="20"/>
  <c r="F2295" i="20"/>
  <c r="A2294" i="20"/>
  <c r="I2294" i="20"/>
  <c r="B2294" i="20"/>
  <c r="J2294" i="20"/>
  <c r="C2294" i="20"/>
  <c r="D2294" i="20"/>
  <c r="E2294" i="20"/>
  <c r="F2294" i="20"/>
  <c r="G2294" i="20"/>
  <c r="H2294" i="20"/>
  <c r="E2284" i="20"/>
  <c r="F2284" i="20"/>
  <c r="G2284" i="20"/>
  <c r="H2284" i="20"/>
  <c r="A2284" i="20"/>
  <c r="I2284" i="20"/>
  <c r="B2284" i="20"/>
  <c r="J2284" i="20"/>
  <c r="C2284" i="20"/>
  <c r="D2284" i="20"/>
  <c r="C2273" i="20"/>
  <c r="D2273" i="20"/>
  <c r="E2273" i="20"/>
  <c r="F2273" i="20"/>
  <c r="G2273" i="20"/>
  <c r="H2273" i="20"/>
  <c r="I2273" i="20"/>
  <c r="J2273" i="20"/>
  <c r="A2273" i="20"/>
  <c r="B2273" i="20"/>
  <c r="G2263" i="20"/>
  <c r="H2263" i="20"/>
  <c r="A2263" i="20"/>
  <c r="I2263" i="20"/>
  <c r="B2263" i="20"/>
  <c r="J2263" i="20"/>
  <c r="C2263" i="20"/>
  <c r="D2263" i="20"/>
  <c r="E2263" i="20"/>
  <c r="F2263" i="20"/>
  <c r="A2262" i="20"/>
  <c r="I2262" i="20"/>
  <c r="B2262" i="20"/>
  <c r="J2262" i="20"/>
  <c r="C2262" i="20"/>
  <c r="D2262" i="20"/>
  <c r="E2262" i="20"/>
  <c r="F2262" i="20"/>
  <c r="G2262" i="20"/>
  <c r="H2262" i="20"/>
  <c r="E2252" i="20"/>
  <c r="F2252" i="20"/>
  <c r="G2252" i="20"/>
  <c r="H2252" i="20"/>
  <c r="A2252" i="20"/>
  <c r="I2252" i="20"/>
  <c r="B2252" i="20"/>
  <c r="J2252" i="20"/>
  <c r="C2252" i="20"/>
  <c r="D2252" i="20"/>
  <c r="C2241" i="20"/>
  <c r="D2241" i="20"/>
  <c r="E2241" i="20"/>
  <c r="F2241" i="20"/>
  <c r="G2241" i="20"/>
  <c r="H2241" i="20"/>
  <c r="I2241" i="20"/>
  <c r="J2241" i="20"/>
  <c r="A2241" i="20"/>
  <c r="B2241" i="20"/>
  <c r="G2231" i="20"/>
  <c r="H2231" i="20"/>
  <c r="A2231" i="20"/>
  <c r="I2231" i="20"/>
  <c r="B2231" i="20"/>
  <c r="J2231" i="20"/>
  <c r="C2231" i="20"/>
  <c r="D2231" i="20"/>
  <c r="E2231" i="20"/>
  <c r="F2231" i="20"/>
  <c r="B2261" i="11"/>
  <c r="R2261" i="11" s="1"/>
  <c r="A2230" i="20"/>
  <c r="I2230" i="20"/>
  <c r="B2230" i="20"/>
  <c r="J2230" i="20"/>
  <c r="C2230" i="20"/>
  <c r="D2230" i="20"/>
  <c r="E2230" i="20"/>
  <c r="F2230" i="20"/>
  <c r="G2230" i="20"/>
  <c r="H2230" i="20"/>
  <c r="E2220" i="20"/>
  <c r="F2220" i="20"/>
  <c r="G2220" i="20"/>
  <c r="H2220" i="20"/>
  <c r="A2220" i="20"/>
  <c r="I2220" i="20"/>
  <c r="B2220" i="20"/>
  <c r="J2220" i="20"/>
  <c r="C2220" i="20"/>
  <c r="D2220" i="20"/>
  <c r="C2209" i="20"/>
  <c r="D2209" i="20"/>
  <c r="E2209" i="20"/>
  <c r="F2209" i="20"/>
  <c r="G2209" i="20"/>
  <c r="H2209" i="20"/>
  <c r="I2209" i="20"/>
  <c r="J2209" i="20"/>
  <c r="A2209" i="20"/>
  <c r="B2209" i="20"/>
  <c r="G2199" i="20"/>
  <c r="H2199" i="20"/>
  <c r="A2199" i="20"/>
  <c r="I2199" i="20"/>
  <c r="B2199" i="20"/>
  <c r="J2199" i="20"/>
  <c r="C2199" i="20"/>
  <c r="D2199" i="20"/>
  <c r="E2199" i="20"/>
  <c r="F2199" i="20"/>
  <c r="A2198" i="20"/>
  <c r="I2198" i="20"/>
  <c r="B2198" i="20"/>
  <c r="J2198" i="20"/>
  <c r="C2198" i="20"/>
  <c r="D2198" i="20"/>
  <c r="E2198" i="20"/>
  <c r="F2198" i="20"/>
  <c r="G2198" i="20"/>
  <c r="H2198" i="20"/>
  <c r="E2188" i="20"/>
  <c r="F2188" i="20"/>
  <c r="G2188" i="20"/>
  <c r="H2188" i="20"/>
  <c r="A2188" i="20"/>
  <c r="I2188" i="20"/>
  <c r="B2188" i="20"/>
  <c r="J2188" i="20"/>
  <c r="C2188" i="20"/>
  <c r="D2188" i="20"/>
  <c r="B2210" i="11"/>
  <c r="R2210" i="11" s="1"/>
  <c r="G2179" i="20"/>
  <c r="H2179" i="20"/>
  <c r="A2179" i="20"/>
  <c r="I2179" i="20"/>
  <c r="B2179" i="20"/>
  <c r="J2179" i="20"/>
  <c r="C2179" i="20"/>
  <c r="D2179" i="20"/>
  <c r="E2179" i="20"/>
  <c r="F2179" i="20"/>
  <c r="A2178" i="20"/>
  <c r="I2178" i="20"/>
  <c r="B2178" i="20"/>
  <c r="J2178" i="20"/>
  <c r="C2178" i="20"/>
  <c r="D2178" i="20"/>
  <c r="E2178" i="20"/>
  <c r="F2178" i="20"/>
  <c r="G2178" i="20"/>
  <c r="H2178" i="20"/>
  <c r="G2168" i="20"/>
  <c r="A2168" i="20"/>
  <c r="I2168" i="20"/>
  <c r="B2168" i="20"/>
  <c r="J2168" i="20"/>
  <c r="C2168" i="20"/>
  <c r="D2168" i="20"/>
  <c r="F2168" i="20"/>
  <c r="E2168" i="20"/>
  <c r="H2168" i="20"/>
  <c r="B2188" i="11"/>
  <c r="R2188" i="11" s="1"/>
  <c r="E2157" i="20"/>
  <c r="G2157" i="20"/>
  <c r="H2157" i="20"/>
  <c r="A2157" i="20"/>
  <c r="I2157" i="20"/>
  <c r="B2157" i="20"/>
  <c r="J2157" i="20"/>
  <c r="D2157" i="20"/>
  <c r="C2157" i="20"/>
  <c r="F2157" i="20"/>
  <c r="A2147" i="20"/>
  <c r="I2147" i="20"/>
  <c r="C2147" i="20"/>
  <c r="D2147" i="20"/>
  <c r="E2147" i="20"/>
  <c r="F2147" i="20"/>
  <c r="H2147" i="20"/>
  <c r="B2147" i="20"/>
  <c r="G2147" i="20"/>
  <c r="J2147" i="20"/>
  <c r="C2146" i="20"/>
  <c r="E2146" i="20"/>
  <c r="F2146" i="20"/>
  <c r="G2146" i="20"/>
  <c r="H2146" i="20"/>
  <c r="B2146" i="20"/>
  <c r="J2146" i="20"/>
  <c r="I2146" i="20"/>
  <c r="A2146" i="20"/>
  <c r="D2146" i="20"/>
  <c r="B2167" i="11"/>
  <c r="R2167" i="11" s="1"/>
  <c r="G2136" i="20"/>
  <c r="A2136" i="20"/>
  <c r="I2136" i="20"/>
  <c r="B2136" i="20"/>
  <c r="J2136" i="20"/>
  <c r="C2136" i="20"/>
  <c r="D2136" i="20"/>
  <c r="F2136" i="20"/>
  <c r="E2136" i="20"/>
  <c r="H2136" i="20"/>
  <c r="E2125" i="20"/>
  <c r="G2125" i="20"/>
  <c r="H2125" i="20"/>
  <c r="A2125" i="20"/>
  <c r="I2125" i="20"/>
  <c r="B2125" i="20"/>
  <c r="J2125" i="20"/>
  <c r="D2125" i="20"/>
  <c r="C2125" i="20"/>
  <c r="F2125" i="20"/>
  <c r="B2146" i="11"/>
  <c r="R2146" i="11" s="1"/>
  <c r="A2115" i="20"/>
  <c r="I2115" i="20"/>
  <c r="C2115" i="20"/>
  <c r="D2115" i="20"/>
  <c r="E2115" i="20"/>
  <c r="F2115" i="20"/>
  <c r="H2115" i="20"/>
  <c r="B2115" i="20"/>
  <c r="G2115" i="20"/>
  <c r="J2115" i="20"/>
  <c r="C2114" i="20"/>
  <c r="E2114" i="20"/>
  <c r="F2114" i="20"/>
  <c r="G2114" i="20"/>
  <c r="H2114" i="20"/>
  <c r="B2114" i="20"/>
  <c r="J2114" i="20"/>
  <c r="I2114" i="20"/>
  <c r="A2114" i="20"/>
  <c r="D2114" i="20"/>
  <c r="G2104" i="20"/>
  <c r="A2104" i="20"/>
  <c r="I2104" i="20"/>
  <c r="B2104" i="20"/>
  <c r="J2104" i="20"/>
  <c r="C2104" i="20"/>
  <c r="D2104" i="20"/>
  <c r="F2104" i="20"/>
  <c r="E2104" i="20"/>
  <c r="H2104" i="20"/>
  <c r="E2093" i="20"/>
  <c r="G2093" i="20"/>
  <c r="H2093" i="20"/>
  <c r="A2093" i="20"/>
  <c r="I2093" i="20"/>
  <c r="B2093" i="20"/>
  <c r="J2093" i="20"/>
  <c r="D2093" i="20"/>
  <c r="C2093" i="20"/>
  <c r="F2093" i="20"/>
  <c r="A2083" i="20"/>
  <c r="I2083" i="20"/>
  <c r="B2083" i="20"/>
  <c r="J2083" i="20"/>
  <c r="C2083" i="20"/>
  <c r="D2083" i="20"/>
  <c r="E2083" i="20"/>
  <c r="F2083" i="20"/>
  <c r="H2083" i="20"/>
  <c r="G2083" i="20"/>
  <c r="C2082" i="20"/>
  <c r="D2082" i="20"/>
  <c r="E2082" i="20"/>
  <c r="F2082" i="20"/>
  <c r="G2082" i="20"/>
  <c r="H2082" i="20"/>
  <c r="B2082" i="20"/>
  <c r="J2082" i="20"/>
  <c r="A2082" i="20"/>
  <c r="I2082" i="20"/>
  <c r="B2103" i="11"/>
  <c r="R2103" i="11" s="1"/>
  <c r="G2072" i="20"/>
  <c r="H2072" i="20"/>
  <c r="A2072" i="20"/>
  <c r="I2072" i="20"/>
  <c r="B2072" i="20"/>
  <c r="J2072" i="20"/>
  <c r="C2072" i="20"/>
  <c r="D2072" i="20"/>
  <c r="F2072" i="20"/>
  <c r="E2072" i="20"/>
  <c r="E2061" i="20"/>
  <c r="F2061" i="20"/>
  <c r="G2061" i="20"/>
  <c r="H2061" i="20"/>
  <c r="A2061" i="20"/>
  <c r="I2061" i="20"/>
  <c r="B2061" i="20"/>
  <c r="J2061" i="20"/>
  <c r="D2061" i="20"/>
  <c r="C2061" i="20"/>
  <c r="B2082" i="11"/>
  <c r="R2082" i="11" s="1"/>
  <c r="A2051" i="20"/>
  <c r="I2051" i="20"/>
  <c r="B2051" i="20"/>
  <c r="J2051" i="20"/>
  <c r="C2051" i="20"/>
  <c r="D2051" i="20"/>
  <c r="E2051" i="20"/>
  <c r="F2051" i="20"/>
  <c r="H2051" i="20"/>
  <c r="G2051" i="20"/>
  <c r="C2050" i="20"/>
  <c r="D2050" i="20"/>
  <c r="E2050" i="20"/>
  <c r="F2050" i="20"/>
  <c r="G2050" i="20"/>
  <c r="H2050" i="20"/>
  <c r="B2050" i="20"/>
  <c r="J2050" i="20"/>
  <c r="A2050" i="20"/>
  <c r="I2050" i="20"/>
  <c r="G2040" i="20"/>
  <c r="H2040" i="20"/>
  <c r="A2040" i="20"/>
  <c r="I2040" i="20"/>
  <c r="B2040" i="20"/>
  <c r="J2040" i="20"/>
  <c r="C2040" i="20"/>
  <c r="D2040" i="20"/>
  <c r="F2040" i="20"/>
  <c r="E2040" i="20"/>
  <c r="E2029" i="20"/>
  <c r="F2029" i="20"/>
  <c r="G2029" i="20"/>
  <c r="H2029" i="20"/>
  <c r="A2029" i="20"/>
  <c r="I2029" i="20"/>
  <c r="B2029" i="20"/>
  <c r="J2029" i="20"/>
  <c r="D2029" i="20"/>
  <c r="C2029" i="20"/>
  <c r="A2019" i="20"/>
  <c r="I2019" i="20"/>
  <c r="B2019" i="20"/>
  <c r="J2019" i="20"/>
  <c r="C2019" i="20"/>
  <c r="D2019" i="20"/>
  <c r="E2019" i="20"/>
  <c r="F2019" i="20"/>
  <c r="H2019" i="20"/>
  <c r="G2019" i="20"/>
  <c r="C2018" i="20"/>
  <c r="D2018" i="20"/>
  <c r="E2018" i="20"/>
  <c r="F2018" i="20"/>
  <c r="G2018" i="20"/>
  <c r="H2018" i="20"/>
  <c r="B2018" i="20"/>
  <c r="J2018" i="20"/>
  <c r="A2018" i="20"/>
  <c r="I2018" i="20"/>
  <c r="B2039" i="11"/>
  <c r="R2039" i="11" s="1"/>
  <c r="G2008" i="20"/>
  <c r="H2008" i="20"/>
  <c r="A2008" i="20"/>
  <c r="I2008" i="20"/>
  <c r="B2008" i="20"/>
  <c r="J2008" i="20"/>
  <c r="C2008" i="20"/>
  <c r="D2008" i="20"/>
  <c r="F2008" i="20"/>
  <c r="E2008" i="20"/>
  <c r="E1997" i="20"/>
  <c r="F1997" i="20"/>
  <c r="G1997" i="20"/>
  <c r="H1997" i="20"/>
  <c r="A1997" i="20"/>
  <c r="I1997" i="20"/>
  <c r="B1997" i="20"/>
  <c r="J1997" i="20"/>
  <c r="D1997" i="20"/>
  <c r="C1997" i="20"/>
  <c r="B2018" i="11"/>
  <c r="R2018" i="11" s="1"/>
  <c r="A1987" i="20"/>
  <c r="I1987" i="20"/>
  <c r="B1987" i="20"/>
  <c r="J1987" i="20"/>
  <c r="C1987" i="20"/>
  <c r="D1987" i="20"/>
  <c r="E1987" i="20"/>
  <c r="F1987" i="20"/>
  <c r="H1987" i="20"/>
  <c r="G1987" i="20"/>
  <c r="C1986" i="20"/>
  <c r="D1986" i="20"/>
  <c r="E1986" i="20"/>
  <c r="F1986" i="20"/>
  <c r="G1986" i="20"/>
  <c r="H1986" i="20"/>
  <c r="B1986" i="20"/>
  <c r="J1986" i="20"/>
  <c r="A1986" i="20"/>
  <c r="I1986" i="20"/>
  <c r="G1976" i="20"/>
  <c r="H1976" i="20"/>
  <c r="A1976" i="20"/>
  <c r="I1976" i="20"/>
  <c r="B1976" i="20"/>
  <c r="J1976" i="20"/>
  <c r="C1976" i="20"/>
  <c r="D1976" i="20"/>
  <c r="F1976" i="20"/>
  <c r="E1976" i="20"/>
  <c r="E1965" i="20"/>
  <c r="F1965" i="20"/>
  <c r="G1965" i="20"/>
  <c r="H1965" i="20"/>
  <c r="A1965" i="20"/>
  <c r="I1965" i="20"/>
  <c r="B1965" i="20"/>
  <c r="J1965" i="20"/>
  <c r="D1965" i="20"/>
  <c r="C1965" i="20"/>
  <c r="A1955" i="20"/>
  <c r="I1955" i="20"/>
  <c r="B1955" i="20"/>
  <c r="J1955" i="20"/>
  <c r="C1955" i="20"/>
  <c r="D1955" i="20"/>
  <c r="E1955" i="20"/>
  <c r="F1955" i="20"/>
  <c r="H1955" i="20"/>
  <c r="G1955" i="20"/>
  <c r="C1954" i="20"/>
  <c r="D1954" i="20"/>
  <c r="E1954" i="20"/>
  <c r="F1954" i="20"/>
  <c r="G1954" i="20"/>
  <c r="H1954" i="20"/>
  <c r="B1954" i="20"/>
  <c r="J1954" i="20"/>
  <c r="A1954" i="20"/>
  <c r="I1954" i="20"/>
  <c r="G1944" i="20"/>
  <c r="H1944" i="20"/>
  <c r="A1944" i="20"/>
  <c r="I1944" i="20"/>
  <c r="B1944" i="20"/>
  <c r="J1944" i="20"/>
  <c r="C1944" i="20"/>
  <c r="D1944" i="20"/>
  <c r="F1944" i="20"/>
  <c r="E1944" i="20"/>
  <c r="A1933" i="20"/>
  <c r="I1933" i="20"/>
  <c r="B1933" i="20"/>
  <c r="J1933" i="20"/>
  <c r="C1933" i="20"/>
  <c r="D1933" i="20"/>
  <c r="E1933" i="20"/>
  <c r="F1933" i="20"/>
  <c r="G1933" i="20"/>
  <c r="H1933" i="20"/>
  <c r="E1923" i="20"/>
  <c r="F1923" i="20"/>
  <c r="G1923" i="20"/>
  <c r="H1923" i="20"/>
  <c r="A1923" i="20"/>
  <c r="I1923" i="20"/>
  <c r="B1923" i="20"/>
  <c r="J1923" i="20"/>
  <c r="D1923" i="20"/>
  <c r="C1923" i="20"/>
  <c r="G1922" i="20"/>
  <c r="H1922" i="20"/>
  <c r="A1922" i="20"/>
  <c r="I1922" i="20"/>
  <c r="B1922" i="20"/>
  <c r="J1922" i="20"/>
  <c r="C1922" i="20"/>
  <c r="D1922" i="20"/>
  <c r="E1922" i="20"/>
  <c r="F1922" i="20"/>
  <c r="C1912" i="20"/>
  <c r="D1912" i="20"/>
  <c r="E1912" i="20"/>
  <c r="F1912" i="20"/>
  <c r="G1912" i="20"/>
  <c r="H1912" i="20"/>
  <c r="A1912" i="20"/>
  <c r="B1912" i="20"/>
  <c r="I1912" i="20"/>
  <c r="J1912" i="20"/>
  <c r="A1901" i="20"/>
  <c r="I1901" i="20"/>
  <c r="B1901" i="20"/>
  <c r="J1901" i="20"/>
  <c r="C1901" i="20"/>
  <c r="D1901" i="20"/>
  <c r="E1901" i="20"/>
  <c r="F1901" i="20"/>
  <c r="G1901" i="20"/>
  <c r="H1901" i="20"/>
  <c r="E1891" i="20"/>
  <c r="F1891" i="20"/>
  <c r="G1891" i="20"/>
  <c r="H1891" i="20"/>
  <c r="A1891" i="20"/>
  <c r="I1891" i="20"/>
  <c r="B1891" i="20"/>
  <c r="J1891" i="20"/>
  <c r="D1891" i="20"/>
  <c r="C1891" i="20"/>
  <c r="G1890" i="20"/>
  <c r="H1890" i="20"/>
  <c r="A1890" i="20"/>
  <c r="I1890" i="20"/>
  <c r="B1890" i="20"/>
  <c r="J1890" i="20"/>
  <c r="C1890" i="20"/>
  <c r="D1890" i="20"/>
  <c r="E1890" i="20"/>
  <c r="F1890" i="20"/>
  <c r="C1880" i="20"/>
  <c r="D1880" i="20"/>
  <c r="E1880" i="20"/>
  <c r="F1880" i="20"/>
  <c r="G1880" i="20"/>
  <c r="H1880" i="20"/>
  <c r="B1880" i="20"/>
  <c r="J1880" i="20"/>
  <c r="A1880" i="20"/>
  <c r="I1880" i="20"/>
  <c r="A1869" i="20"/>
  <c r="I1869" i="20"/>
  <c r="B1869" i="20"/>
  <c r="J1869" i="20"/>
  <c r="C1869" i="20"/>
  <c r="D1869" i="20"/>
  <c r="E1869" i="20"/>
  <c r="F1869" i="20"/>
  <c r="H1869" i="20"/>
  <c r="G1869" i="20"/>
  <c r="E1859" i="20"/>
  <c r="F1859" i="20"/>
  <c r="G1859" i="20"/>
  <c r="H1859" i="20"/>
  <c r="A1859" i="20"/>
  <c r="I1859" i="20"/>
  <c r="B1859" i="20"/>
  <c r="J1859" i="20"/>
  <c r="D1859" i="20"/>
  <c r="C1859" i="20"/>
  <c r="G1858" i="20"/>
  <c r="H1858" i="20"/>
  <c r="A1858" i="20"/>
  <c r="I1858" i="20"/>
  <c r="B1858" i="20"/>
  <c r="J1858" i="20"/>
  <c r="C1858" i="20"/>
  <c r="D1858" i="20"/>
  <c r="F1858" i="20"/>
  <c r="E1858" i="20"/>
  <c r="B1880" i="11"/>
  <c r="R1880" i="11" s="1"/>
  <c r="A1849" i="20"/>
  <c r="I1849" i="20"/>
  <c r="B1849" i="20"/>
  <c r="J1849" i="20"/>
  <c r="C1849" i="20"/>
  <c r="D1849" i="20"/>
  <c r="E1849" i="20"/>
  <c r="F1849" i="20"/>
  <c r="H1849" i="20"/>
  <c r="G1849" i="20"/>
  <c r="A1841" i="20"/>
  <c r="I1841" i="20"/>
  <c r="B1841" i="20"/>
  <c r="J1841" i="20"/>
  <c r="C1841" i="20"/>
  <c r="D1841" i="20"/>
  <c r="E1841" i="20"/>
  <c r="F1841" i="20"/>
  <c r="H1841" i="20"/>
  <c r="G1841" i="20"/>
  <c r="A1833" i="20"/>
  <c r="I1833" i="20"/>
  <c r="B1833" i="20"/>
  <c r="J1833" i="20"/>
  <c r="C1833" i="20"/>
  <c r="D1833" i="20"/>
  <c r="E1833" i="20"/>
  <c r="F1833" i="20"/>
  <c r="H1833" i="20"/>
  <c r="G1833" i="20"/>
  <c r="A1825" i="20"/>
  <c r="I1825" i="20"/>
  <c r="B1825" i="20"/>
  <c r="J1825" i="20"/>
  <c r="C1825" i="20"/>
  <c r="D1825" i="20"/>
  <c r="E1825" i="20"/>
  <c r="F1825" i="20"/>
  <c r="H1825" i="20"/>
  <c r="G1825" i="20"/>
  <c r="A1817" i="20"/>
  <c r="I1817" i="20"/>
  <c r="B1817" i="20"/>
  <c r="J1817" i="20"/>
  <c r="C1817" i="20"/>
  <c r="D1817" i="20"/>
  <c r="E1817" i="20"/>
  <c r="F1817" i="20"/>
  <c r="H1817" i="20"/>
  <c r="G1817" i="20"/>
  <c r="A1809" i="20"/>
  <c r="I1809" i="20"/>
  <c r="B1809" i="20"/>
  <c r="J1809" i="20"/>
  <c r="C1809" i="20"/>
  <c r="D1809" i="20"/>
  <c r="E1809" i="20"/>
  <c r="F1809" i="20"/>
  <c r="H1809" i="20"/>
  <c r="G1809" i="20"/>
  <c r="A1801" i="20"/>
  <c r="I1801" i="20"/>
  <c r="B1801" i="20"/>
  <c r="J1801" i="20"/>
  <c r="C1801" i="20"/>
  <c r="D1801" i="20"/>
  <c r="E1801" i="20"/>
  <c r="F1801" i="20"/>
  <c r="H1801" i="20"/>
  <c r="G1801" i="20"/>
  <c r="A1793" i="20"/>
  <c r="I1793" i="20"/>
  <c r="B1793" i="20"/>
  <c r="J1793" i="20"/>
  <c r="C1793" i="20"/>
  <c r="D1793" i="20"/>
  <c r="E1793" i="20"/>
  <c r="F1793" i="20"/>
  <c r="H1793" i="20"/>
  <c r="G1793" i="20"/>
  <c r="B1816" i="11"/>
  <c r="R1816" i="11" s="1"/>
  <c r="A1785" i="20"/>
  <c r="I1785" i="20"/>
  <c r="B1785" i="20"/>
  <c r="J1785" i="20"/>
  <c r="C1785" i="20"/>
  <c r="D1785" i="20"/>
  <c r="E1785" i="20"/>
  <c r="F1785" i="20"/>
  <c r="H1785" i="20"/>
  <c r="G1785" i="20"/>
  <c r="A1777" i="20"/>
  <c r="I1777" i="20"/>
  <c r="B1777" i="20"/>
  <c r="J1777" i="20"/>
  <c r="C1777" i="20"/>
  <c r="D1777" i="20"/>
  <c r="E1777" i="20"/>
  <c r="F1777" i="20"/>
  <c r="H1777" i="20"/>
  <c r="G1777" i="20"/>
  <c r="C1769" i="20"/>
  <c r="E1769" i="20"/>
  <c r="F1769" i="20"/>
  <c r="A1753" i="20"/>
  <c r="I1753" i="20"/>
  <c r="B1753" i="20"/>
  <c r="J1753" i="20"/>
  <c r="C1753" i="20"/>
  <c r="D1753" i="20"/>
  <c r="E1753" i="20"/>
  <c r="F1753" i="20"/>
  <c r="H1753" i="20"/>
  <c r="G1753" i="20"/>
  <c r="A1745" i="20"/>
  <c r="B1745" i="20"/>
  <c r="J1745" i="20"/>
  <c r="H1745" i="20"/>
  <c r="A1729" i="20"/>
  <c r="I1729" i="20"/>
  <c r="B1729" i="20"/>
  <c r="J1729" i="20"/>
  <c r="C1729" i="20"/>
  <c r="D1729" i="20"/>
  <c r="E1729" i="20"/>
  <c r="F1729" i="20"/>
  <c r="H1729" i="20"/>
  <c r="G1729" i="20"/>
  <c r="J1721" i="20"/>
  <c r="D1721" i="20"/>
  <c r="E1721" i="20"/>
  <c r="A1713" i="20"/>
  <c r="I1713" i="20"/>
  <c r="B1713" i="20"/>
  <c r="J1713" i="20"/>
  <c r="C1713" i="20"/>
  <c r="D1713" i="20"/>
  <c r="E1713" i="20"/>
  <c r="F1713" i="20"/>
  <c r="H1713" i="20"/>
  <c r="G1713" i="20"/>
  <c r="F1705" i="20"/>
  <c r="G1705" i="20"/>
  <c r="H1705" i="20"/>
  <c r="A1705" i="20"/>
  <c r="I1705" i="20"/>
  <c r="B1705" i="20"/>
  <c r="J1705" i="20"/>
  <c r="D1705" i="20"/>
  <c r="E1705" i="20"/>
  <c r="C1705" i="20"/>
  <c r="F1697" i="20"/>
  <c r="B1697" i="20"/>
  <c r="C1697" i="20"/>
  <c r="D1697" i="20"/>
  <c r="F1681" i="20"/>
  <c r="G1681" i="20"/>
  <c r="H1681" i="20"/>
  <c r="A1681" i="20"/>
  <c r="I1681" i="20"/>
  <c r="B1681" i="20"/>
  <c r="J1681" i="20"/>
  <c r="C1681" i="20"/>
  <c r="D1681" i="20"/>
  <c r="E1681" i="20"/>
  <c r="G1673" i="20"/>
  <c r="A1673" i="20"/>
  <c r="I1673" i="20"/>
  <c r="E1673" i="20"/>
  <c r="F1665" i="20"/>
  <c r="G1665" i="20"/>
  <c r="H1665" i="20"/>
  <c r="A1665" i="20"/>
  <c r="I1665" i="20"/>
  <c r="B1665" i="20"/>
  <c r="J1665" i="20"/>
  <c r="C1665" i="20"/>
  <c r="D1665" i="20"/>
  <c r="E1665" i="20"/>
  <c r="B1688" i="11"/>
  <c r="R1688" i="11" s="1"/>
  <c r="F1657" i="20"/>
  <c r="G1657" i="20"/>
  <c r="H1657" i="20"/>
  <c r="A1657" i="20"/>
  <c r="I1657" i="20"/>
  <c r="B1657" i="20"/>
  <c r="J1657" i="20"/>
  <c r="C1657" i="20"/>
  <c r="D1657" i="20"/>
  <c r="E1657" i="20"/>
  <c r="F1649" i="20"/>
  <c r="G1649" i="20"/>
  <c r="H1649" i="20"/>
  <c r="A1649" i="20"/>
  <c r="I1649" i="20"/>
  <c r="B1649" i="20"/>
  <c r="J1649" i="20"/>
  <c r="C1649" i="20"/>
  <c r="D1649" i="20"/>
  <c r="E1649" i="20"/>
  <c r="F1641" i="20"/>
  <c r="G1641" i="20"/>
  <c r="H1641" i="20"/>
  <c r="A1641" i="20"/>
  <c r="I1641" i="20"/>
  <c r="B1641" i="20"/>
  <c r="J1641" i="20"/>
  <c r="C1641" i="20"/>
  <c r="D1641" i="20"/>
  <c r="E1641" i="20"/>
  <c r="F1633" i="20"/>
  <c r="G1633" i="20"/>
  <c r="H1633" i="20"/>
  <c r="A1633" i="20"/>
  <c r="I1633" i="20"/>
  <c r="B1633" i="20"/>
  <c r="J1633" i="20"/>
  <c r="C1633" i="20"/>
  <c r="D1633" i="20"/>
  <c r="E1633" i="20"/>
  <c r="F1625" i="20"/>
  <c r="G1625" i="20"/>
  <c r="H1625" i="20"/>
  <c r="A1625" i="20"/>
  <c r="I1625" i="20"/>
  <c r="B1625" i="20"/>
  <c r="J1625" i="20"/>
  <c r="C1625" i="20"/>
  <c r="E1625" i="20"/>
  <c r="D1625" i="20"/>
  <c r="F1617" i="20"/>
  <c r="G1617" i="20"/>
  <c r="H1617" i="20"/>
  <c r="A1617" i="20"/>
  <c r="I1617" i="20"/>
  <c r="B1617" i="20"/>
  <c r="J1617" i="20"/>
  <c r="C1617" i="20"/>
  <c r="E1617" i="20"/>
  <c r="D1617" i="20"/>
  <c r="F1609" i="20"/>
  <c r="G1609" i="20"/>
  <c r="H1609" i="20"/>
  <c r="A1609" i="20"/>
  <c r="I1609" i="20"/>
  <c r="B1609" i="20"/>
  <c r="J1609" i="20"/>
  <c r="C1609" i="20"/>
  <c r="E1609" i="20"/>
  <c r="D1609" i="20"/>
  <c r="F1601" i="20"/>
  <c r="G1601" i="20"/>
  <c r="H1601" i="20"/>
  <c r="A1601" i="20"/>
  <c r="I1601" i="20"/>
  <c r="B1601" i="20"/>
  <c r="J1601" i="20"/>
  <c r="C1601" i="20"/>
  <c r="E1601" i="20"/>
  <c r="D1601" i="20"/>
  <c r="B1624" i="11"/>
  <c r="R1624" i="11" s="1"/>
  <c r="F1593" i="20"/>
  <c r="G1593" i="20"/>
  <c r="H1593" i="20"/>
  <c r="A1593" i="20"/>
  <c r="I1593" i="20"/>
  <c r="B1593" i="20"/>
  <c r="J1593" i="20"/>
  <c r="C1593" i="20"/>
  <c r="E1593" i="20"/>
  <c r="D1593" i="20"/>
  <c r="F1585" i="20"/>
  <c r="G1585" i="20"/>
  <c r="H1585" i="20"/>
  <c r="A1585" i="20"/>
  <c r="I1585" i="20"/>
  <c r="B1585" i="20"/>
  <c r="J1585" i="20"/>
  <c r="C1585" i="20"/>
  <c r="E1585" i="20"/>
  <c r="D1585" i="20"/>
  <c r="F1577" i="20"/>
  <c r="G1577" i="20"/>
  <c r="H1577" i="20"/>
  <c r="A1577" i="20"/>
  <c r="I1577" i="20"/>
  <c r="B1577" i="20"/>
  <c r="J1577" i="20"/>
  <c r="C1577" i="20"/>
  <c r="E1577" i="20"/>
  <c r="D1577" i="20"/>
  <c r="F1569" i="20"/>
  <c r="G1569" i="20"/>
  <c r="H1569" i="20"/>
  <c r="A1569" i="20"/>
  <c r="I1569" i="20"/>
  <c r="B1569" i="20"/>
  <c r="J1569" i="20"/>
  <c r="C1569" i="20"/>
  <c r="E1569" i="20"/>
  <c r="D1569" i="20"/>
  <c r="F1553" i="20"/>
  <c r="G1553" i="20"/>
  <c r="H1553" i="20"/>
  <c r="A1553" i="20"/>
  <c r="I1553" i="20"/>
  <c r="B1553" i="20"/>
  <c r="J1553" i="20"/>
  <c r="C1553" i="20"/>
  <c r="E1553" i="20"/>
  <c r="D1553" i="20"/>
  <c r="F1545" i="20"/>
  <c r="G1545" i="20"/>
  <c r="H1545" i="20"/>
  <c r="A1545" i="20"/>
  <c r="I1545" i="20"/>
  <c r="B1545" i="20"/>
  <c r="J1545" i="20"/>
  <c r="C1545" i="20"/>
  <c r="E1545" i="20"/>
  <c r="D1545" i="20"/>
  <c r="F1537" i="20"/>
  <c r="G1537" i="20"/>
  <c r="H1537" i="20"/>
  <c r="A1537" i="20"/>
  <c r="I1537" i="20"/>
  <c r="B1537" i="20"/>
  <c r="J1537" i="20"/>
  <c r="C1537" i="20"/>
  <c r="E1537" i="20"/>
  <c r="D1537" i="20"/>
  <c r="B1560" i="11"/>
  <c r="R1560" i="11" s="1"/>
  <c r="F1529" i="20"/>
  <c r="G1529" i="20"/>
  <c r="H1529" i="20"/>
  <c r="A1529" i="20"/>
  <c r="I1529" i="20"/>
  <c r="B1529" i="20"/>
  <c r="J1529" i="20"/>
  <c r="C1529" i="20"/>
  <c r="E1529" i="20"/>
  <c r="D1529" i="20"/>
  <c r="F1521" i="20"/>
  <c r="G1521" i="20"/>
  <c r="H1521" i="20"/>
  <c r="A1521" i="20"/>
  <c r="I1521" i="20"/>
  <c r="B1521" i="20"/>
  <c r="J1521" i="20"/>
  <c r="C1521" i="20"/>
  <c r="E1521" i="20"/>
  <c r="D1521" i="20"/>
  <c r="F1513" i="20"/>
  <c r="G1513" i="20"/>
  <c r="H1513" i="20"/>
  <c r="A1513" i="20"/>
  <c r="I1513" i="20"/>
  <c r="B1513" i="20"/>
  <c r="J1513" i="20"/>
  <c r="C1513" i="20"/>
  <c r="E1513" i="20"/>
  <c r="D1513" i="20"/>
  <c r="F1505" i="20"/>
  <c r="G1505" i="20"/>
  <c r="H1505" i="20"/>
  <c r="A1505" i="20"/>
  <c r="I1505" i="20"/>
  <c r="B1505" i="20"/>
  <c r="J1505" i="20"/>
  <c r="C1505" i="20"/>
  <c r="E1505" i="20"/>
  <c r="D1505" i="20"/>
  <c r="I1497" i="20"/>
  <c r="J1497" i="20"/>
  <c r="C1497" i="20"/>
  <c r="F1489" i="20"/>
  <c r="G1489" i="20"/>
  <c r="H1489" i="20"/>
  <c r="A1489" i="20"/>
  <c r="I1489" i="20"/>
  <c r="B1489" i="20"/>
  <c r="J1489" i="20"/>
  <c r="C1489" i="20"/>
  <c r="E1489" i="20"/>
  <c r="D1489" i="20"/>
  <c r="F1481" i="20"/>
  <c r="G1481" i="20"/>
  <c r="H1481" i="20"/>
  <c r="A1481" i="20"/>
  <c r="I1481" i="20"/>
  <c r="B1481" i="20"/>
  <c r="J1481" i="20"/>
  <c r="C1481" i="20"/>
  <c r="E1481" i="20"/>
  <c r="D1481" i="20"/>
  <c r="B1496" i="11"/>
  <c r="R1496" i="11" s="1"/>
  <c r="G1465" i="20"/>
  <c r="H1465" i="20"/>
  <c r="A1465" i="20"/>
  <c r="I1465" i="20"/>
  <c r="C1465" i="20"/>
  <c r="E1465" i="20"/>
  <c r="B1465" i="20"/>
  <c r="D1465" i="20"/>
  <c r="J1465" i="20"/>
  <c r="F1465" i="20"/>
  <c r="G1457" i="20"/>
  <c r="H1457" i="20"/>
  <c r="A1457" i="20"/>
  <c r="I1457" i="20"/>
  <c r="C1457" i="20"/>
  <c r="E1457" i="20"/>
  <c r="F1457" i="20"/>
  <c r="J1457" i="20"/>
  <c r="D1457" i="20"/>
  <c r="B1457" i="20"/>
  <c r="F1441" i="20"/>
  <c r="G1441" i="20"/>
  <c r="H1441" i="20"/>
  <c r="A1441" i="20"/>
  <c r="I1441" i="20"/>
  <c r="B1441" i="20"/>
  <c r="J1441" i="20"/>
  <c r="C1441" i="20"/>
  <c r="E1441" i="20"/>
  <c r="D1441" i="20"/>
  <c r="F1433" i="20"/>
  <c r="G1433" i="20"/>
  <c r="H1433" i="20"/>
  <c r="A1433" i="20"/>
  <c r="I1433" i="20"/>
  <c r="B1433" i="20"/>
  <c r="J1433" i="20"/>
  <c r="C1433" i="20"/>
  <c r="E1433" i="20"/>
  <c r="D1433" i="20"/>
  <c r="F1417" i="20"/>
  <c r="G1417" i="20"/>
  <c r="H1417" i="20"/>
  <c r="A1417" i="20"/>
  <c r="I1417" i="20"/>
  <c r="B1417" i="20"/>
  <c r="J1417" i="20"/>
  <c r="C1417" i="20"/>
  <c r="E1417" i="20"/>
  <c r="D1417" i="20"/>
  <c r="F1409" i="20"/>
  <c r="G1409" i="20"/>
  <c r="H1409" i="20"/>
  <c r="A1409" i="20"/>
  <c r="I1409" i="20"/>
  <c r="B1409" i="20"/>
  <c r="J1409" i="20"/>
  <c r="C1409" i="20"/>
  <c r="E1409" i="20"/>
  <c r="D1409" i="20"/>
  <c r="F1393" i="20"/>
  <c r="G1393" i="20"/>
  <c r="H1393" i="20"/>
  <c r="A1393" i="20"/>
  <c r="I1393" i="20"/>
  <c r="B1393" i="20"/>
  <c r="J1393" i="20"/>
  <c r="C1393" i="20"/>
  <c r="E1393" i="20"/>
  <c r="D1393" i="20"/>
  <c r="F1385" i="20"/>
  <c r="G1385" i="20"/>
  <c r="H1385" i="20"/>
  <c r="A1385" i="20"/>
  <c r="I1385" i="20"/>
  <c r="B1385" i="20"/>
  <c r="J1385" i="20"/>
  <c r="C1385" i="20"/>
  <c r="E1385" i="20"/>
  <c r="D1385" i="20"/>
  <c r="F1369" i="20"/>
  <c r="G1369" i="20"/>
  <c r="H1369" i="20"/>
  <c r="A1369" i="20"/>
  <c r="I1369" i="20"/>
  <c r="B1369" i="20"/>
  <c r="J1369" i="20"/>
  <c r="C1369" i="20"/>
  <c r="E1369" i="20"/>
  <c r="D1369" i="20"/>
  <c r="F1361" i="20"/>
  <c r="G1361" i="20"/>
  <c r="H1361" i="20"/>
  <c r="A1361" i="20"/>
  <c r="I1361" i="20"/>
  <c r="B1361" i="20"/>
  <c r="J1361" i="20"/>
  <c r="C1361" i="20"/>
  <c r="E1361" i="20"/>
  <c r="D1361" i="20"/>
  <c r="B1368" i="11"/>
  <c r="R1368" i="11" s="1"/>
  <c r="F1337" i="20"/>
  <c r="G1337" i="20"/>
  <c r="H1337" i="20"/>
  <c r="A1337" i="20"/>
  <c r="I1337" i="20"/>
  <c r="B1337" i="20"/>
  <c r="J1337" i="20"/>
  <c r="C1337" i="20"/>
  <c r="E1337" i="20"/>
  <c r="D1337" i="20"/>
  <c r="F1329" i="20"/>
  <c r="G1329" i="20"/>
  <c r="H1329" i="20"/>
  <c r="A1329" i="20"/>
  <c r="I1329" i="20"/>
  <c r="B1329" i="20"/>
  <c r="J1329" i="20"/>
  <c r="C1329" i="20"/>
  <c r="E1329" i="20"/>
  <c r="D1329" i="20"/>
  <c r="F1313" i="20"/>
  <c r="G1313" i="20"/>
  <c r="H1313" i="20"/>
  <c r="A1313" i="20"/>
  <c r="I1313" i="20"/>
  <c r="B1313" i="20"/>
  <c r="J1313" i="20"/>
  <c r="C1313" i="20"/>
  <c r="E1313" i="20"/>
  <c r="D1313" i="20"/>
  <c r="F1305" i="20"/>
  <c r="G1305" i="20"/>
  <c r="H1305" i="20"/>
  <c r="A1305" i="20"/>
  <c r="I1305" i="20"/>
  <c r="B1305" i="20"/>
  <c r="J1305" i="20"/>
  <c r="C1305" i="20"/>
  <c r="E1305" i="20"/>
  <c r="D1305" i="20"/>
  <c r="F1289" i="20"/>
  <c r="G1289" i="20"/>
  <c r="H1289" i="20"/>
  <c r="A1289" i="20"/>
  <c r="I1289" i="20"/>
  <c r="B1289" i="20"/>
  <c r="J1289" i="20"/>
  <c r="C1289" i="20"/>
  <c r="E1289" i="20"/>
  <c r="D1289" i="20"/>
  <c r="F1281" i="20"/>
  <c r="B1281" i="20"/>
  <c r="C1281" i="20"/>
  <c r="E1281" i="20"/>
  <c r="B1296" i="11"/>
  <c r="R1296" i="11" s="1"/>
  <c r="F1265" i="20"/>
  <c r="G1265" i="20"/>
  <c r="H1265" i="20"/>
  <c r="A1265" i="20"/>
  <c r="I1265" i="20"/>
  <c r="B1265" i="20"/>
  <c r="J1265" i="20"/>
  <c r="C1265" i="20"/>
  <c r="E1265" i="20"/>
  <c r="D1265" i="20"/>
  <c r="B1288" i="11"/>
  <c r="R1288" i="11" s="1"/>
  <c r="G1257" i="20"/>
  <c r="H1257" i="20"/>
  <c r="C1257" i="20"/>
  <c r="D1257" i="20"/>
  <c r="B1251" i="20"/>
  <c r="J1251" i="20"/>
  <c r="C1251" i="20"/>
  <c r="D1251" i="20"/>
  <c r="E1251" i="20"/>
  <c r="F1251" i="20"/>
  <c r="G1251" i="20"/>
  <c r="A1251" i="20"/>
  <c r="I1251" i="20"/>
  <c r="H1251" i="20"/>
  <c r="B1275" i="11"/>
  <c r="R1275" i="11" s="1"/>
  <c r="H1244" i="20"/>
  <c r="A1244" i="20"/>
  <c r="I1244" i="20"/>
  <c r="B1244" i="20"/>
  <c r="J1244" i="20"/>
  <c r="C1244" i="20"/>
  <c r="D1244" i="20"/>
  <c r="E1244" i="20"/>
  <c r="G1244" i="20"/>
  <c r="F1244" i="20"/>
  <c r="D1238" i="20"/>
  <c r="E1238" i="20"/>
  <c r="F1238" i="20"/>
  <c r="G1238" i="20"/>
  <c r="H1238" i="20"/>
  <c r="A1238" i="20"/>
  <c r="I1238" i="20"/>
  <c r="C1238" i="20"/>
  <c r="B1238" i="20"/>
  <c r="J1238" i="20"/>
  <c r="B1262" i="11"/>
  <c r="R1262" i="11" s="1"/>
  <c r="G1231" i="20"/>
  <c r="H1231" i="20"/>
  <c r="A1231" i="20"/>
  <c r="I1231" i="20"/>
  <c r="B1231" i="20"/>
  <c r="J1231" i="20"/>
  <c r="C1231" i="20"/>
  <c r="D1231" i="20"/>
  <c r="F1231" i="20"/>
  <c r="E1231" i="20"/>
  <c r="E1224" i="20"/>
  <c r="F1224" i="20"/>
  <c r="G1224" i="20"/>
  <c r="H1224" i="20"/>
  <c r="A1224" i="20"/>
  <c r="I1224" i="20"/>
  <c r="B1224" i="20"/>
  <c r="J1224" i="20"/>
  <c r="D1224" i="20"/>
  <c r="C1224" i="20"/>
  <c r="B1249" i="11"/>
  <c r="R1249" i="11" s="1"/>
  <c r="A1218" i="20"/>
  <c r="I1218" i="20"/>
  <c r="B1218" i="20"/>
  <c r="J1218" i="20"/>
  <c r="C1218" i="20"/>
  <c r="D1218" i="20"/>
  <c r="E1218" i="20"/>
  <c r="F1218" i="20"/>
  <c r="H1218" i="20"/>
  <c r="G1218" i="20"/>
  <c r="B1241" i="11"/>
  <c r="R1241" i="11" s="1"/>
  <c r="A1210" i="20"/>
  <c r="I1210" i="20"/>
  <c r="B1210" i="20"/>
  <c r="J1210" i="20"/>
  <c r="C1210" i="20"/>
  <c r="D1210" i="20"/>
  <c r="E1210" i="20"/>
  <c r="F1210" i="20"/>
  <c r="H1210" i="20"/>
  <c r="G1210" i="20"/>
  <c r="G1203" i="20"/>
  <c r="H1203" i="20"/>
  <c r="A1203" i="20"/>
  <c r="I1203" i="20"/>
  <c r="B1203" i="20"/>
  <c r="J1203" i="20"/>
  <c r="C1203" i="20"/>
  <c r="D1203" i="20"/>
  <c r="F1203" i="20"/>
  <c r="E1203" i="20"/>
  <c r="E1196" i="20"/>
  <c r="F1196" i="20"/>
  <c r="G1196" i="20"/>
  <c r="H1196" i="20"/>
  <c r="A1196" i="20"/>
  <c r="I1196" i="20"/>
  <c r="B1196" i="20"/>
  <c r="J1196" i="20"/>
  <c r="D1196" i="20"/>
  <c r="C1196" i="20"/>
  <c r="B1220" i="11"/>
  <c r="R1220" i="11" s="1"/>
  <c r="C1189" i="20"/>
  <c r="D1189" i="20"/>
  <c r="E1189" i="20"/>
  <c r="F1189" i="20"/>
  <c r="G1189" i="20"/>
  <c r="H1189" i="20"/>
  <c r="B1189" i="20"/>
  <c r="J1189" i="20"/>
  <c r="I1189" i="20"/>
  <c r="A1189" i="20"/>
  <c r="A1182" i="20"/>
  <c r="I1182" i="20"/>
  <c r="B1182" i="20"/>
  <c r="J1182" i="20"/>
  <c r="C1182" i="20"/>
  <c r="D1182" i="20"/>
  <c r="E1182" i="20"/>
  <c r="F1182" i="20"/>
  <c r="H1182" i="20"/>
  <c r="G1182" i="20"/>
  <c r="C1169" i="20"/>
  <c r="D1169" i="20"/>
  <c r="E1169" i="20"/>
  <c r="F1169" i="20"/>
  <c r="G1169" i="20"/>
  <c r="H1169" i="20"/>
  <c r="B1169" i="20"/>
  <c r="J1169" i="20"/>
  <c r="A1169" i="20"/>
  <c r="I1169" i="20"/>
  <c r="A1162" i="20"/>
  <c r="I1162" i="20"/>
  <c r="B1162" i="20"/>
  <c r="J1162" i="20"/>
  <c r="C1162" i="20"/>
  <c r="D1162" i="20"/>
  <c r="E1162" i="20"/>
  <c r="F1162" i="20"/>
  <c r="H1162" i="20"/>
  <c r="G1162" i="20"/>
  <c r="B1186" i="11"/>
  <c r="R1186" i="11" s="1"/>
  <c r="G1155" i="20"/>
  <c r="H1155" i="20"/>
  <c r="A1155" i="20"/>
  <c r="I1155" i="20"/>
  <c r="B1155" i="20"/>
  <c r="J1155" i="20"/>
  <c r="C1155" i="20"/>
  <c r="D1155" i="20"/>
  <c r="F1155" i="20"/>
  <c r="E1155" i="20"/>
  <c r="E1148" i="20"/>
  <c r="F1148" i="20"/>
  <c r="G1148" i="20"/>
  <c r="H1148" i="20"/>
  <c r="A1148" i="20"/>
  <c r="I1148" i="20"/>
  <c r="B1148" i="20"/>
  <c r="J1148" i="20"/>
  <c r="D1148" i="20"/>
  <c r="C1148" i="20"/>
  <c r="B1172" i="11"/>
  <c r="R1172" i="11" s="1"/>
  <c r="C1141" i="20"/>
  <c r="D1141" i="20"/>
  <c r="E1141" i="20"/>
  <c r="F1141" i="20"/>
  <c r="G1141" i="20"/>
  <c r="H1141" i="20"/>
  <c r="B1141" i="20"/>
  <c r="J1141" i="20"/>
  <c r="A1141" i="20"/>
  <c r="I1141" i="20"/>
  <c r="B1164" i="11"/>
  <c r="R1164" i="11" s="1"/>
  <c r="C1133" i="20"/>
  <c r="D1133" i="20"/>
  <c r="E1133" i="20"/>
  <c r="F1133" i="20"/>
  <c r="G1133" i="20"/>
  <c r="H1133" i="20"/>
  <c r="B1133" i="20"/>
  <c r="J1133" i="20"/>
  <c r="A1133" i="20"/>
  <c r="I1133" i="20"/>
  <c r="A1126" i="20"/>
  <c r="I1126" i="20"/>
  <c r="B1126" i="20"/>
  <c r="J1126" i="20"/>
  <c r="C1126" i="20"/>
  <c r="D1126" i="20"/>
  <c r="E1126" i="20"/>
  <c r="F1126" i="20"/>
  <c r="H1126" i="20"/>
  <c r="G1126" i="20"/>
  <c r="G1119" i="20"/>
  <c r="H1119" i="20"/>
  <c r="A1119" i="20"/>
  <c r="I1119" i="20"/>
  <c r="B1119" i="20"/>
  <c r="J1119" i="20"/>
  <c r="C1119" i="20"/>
  <c r="D1119" i="20"/>
  <c r="F1119" i="20"/>
  <c r="E1119" i="20"/>
  <c r="A1106" i="20"/>
  <c r="I1106" i="20"/>
  <c r="B1106" i="20"/>
  <c r="J1106" i="20"/>
  <c r="C1106" i="20"/>
  <c r="D1106" i="20"/>
  <c r="E1106" i="20"/>
  <c r="F1106" i="20"/>
  <c r="H1106" i="20"/>
  <c r="G1106" i="20"/>
  <c r="B1130" i="11"/>
  <c r="R1130" i="11" s="1"/>
  <c r="G1099" i="20"/>
  <c r="H1099" i="20"/>
  <c r="A1099" i="20"/>
  <c r="I1099" i="20"/>
  <c r="B1099" i="20"/>
  <c r="J1099" i="20"/>
  <c r="C1099" i="20"/>
  <c r="D1099" i="20"/>
  <c r="F1099" i="20"/>
  <c r="E1099" i="20"/>
  <c r="E1092" i="20"/>
  <c r="F1092" i="20"/>
  <c r="G1092" i="20"/>
  <c r="H1092" i="20"/>
  <c r="A1092" i="20"/>
  <c r="I1092" i="20"/>
  <c r="B1092" i="20"/>
  <c r="J1092" i="20"/>
  <c r="D1092" i="20"/>
  <c r="C1092" i="20"/>
  <c r="C1085" i="20"/>
  <c r="D1085" i="20"/>
  <c r="E1085" i="20"/>
  <c r="F1085" i="20"/>
  <c r="G1085" i="20"/>
  <c r="H1085" i="20"/>
  <c r="B1085" i="20"/>
  <c r="J1085" i="20"/>
  <c r="A1085" i="20"/>
  <c r="I1085" i="20"/>
  <c r="G1071" i="20"/>
  <c r="H1071" i="20"/>
  <c r="A1071" i="20"/>
  <c r="I1071" i="20"/>
  <c r="B1071" i="20"/>
  <c r="J1071" i="20"/>
  <c r="C1071" i="20"/>
  <c r="D1071" i="20"/>
  <c r="F1071" i="20"/>
  <c r="E1071" i="20"/>
  <c r="C1057" i="20"/>
  <c r="D1057" i="20"/>
  <c r="E1057" i="20"/>
  <c r="F1057" i="20"/>
  <c r="G1057" i="20"/>
  <c r="H1057" i="20"/>
  <c r="B1057" i="20"/>
  <c r="J1057" i="20"/>
  <c r="A1057" i="20"/>
  <c r="I1057" i="20"/>
  <c r="B1074" i="11"/>
  <c r="R1074" i="11" s="1"/>
  <c r="G1043" i="20"/>
  <c r="H1043" i="20"/>
  <c r="A1043" i="20"/>
  <c r="I1043" i="20"/>
  <c r="B1043" i="20"/>
  <c r="J1043" i="20"/>
  <c r="C1043" i="20"/>
  <c r="D1043" i="20"/>
  <c r="F1043" i="20"/>
  <c r="E1043" i="20"/>
  <c r="B1066" i="11"/>
  <c r="R1066" i="11" s="1"/>
  <c r="G1035" i="20"/>
  <c r="H1035" i="20"/>
  <c r="A1035" i="20"/>
  <c r="I1035" i="20"/>
  <c r="B1035" i="20"/>
  <c r="J1035" i="20"/>
  <c r="C1035" i="20"/>
  <c r="D1035" i="20"/>
  <c r="F1035" i="20"/>
  <c r="E1035" i="20"/>
  <c r="E1028" i="20"/>
  <c r="F1028" i="20"/>
  <c r="G1028" i="20"/>
  <c r="H1028" i="20"/>
  <c r="A1028" i="20"/>
  <c r="I1028" i="20"/>
  <c r="B1028" i="20"/>
  <c r="J1028" i="20"/>
  <c r="D1028" i="20"/>
  <c r="C1028" i="20"/>
  <c r="C1021" i="20"/>
  <c r="D1021" i="20"/>
  <c r="E1021" i="20"/>
  <c r="F1021" i="20"/>
  <c r="G1021" i="20"/>
  <c r="H1021" i="20"/>
  <c r="B1021" i="20"/>
  <c r="J1021" i="20"/>
  <c r="A1021" i="20"/>
  <c r="I1021" i="20"/>
  <c r="A1006" i="20"/>
  <c r="I1006" i="20"/>
  <c r="B1006" i="20"/>
  <c r="J1006" i="20"/>
  <c r="C1006" i="20"/>
  <c r="D1006" i="20"/>
  <c r="E1006" i="20"/>
  <c r="F1006" i="20"/>
  <c r="H1006" i="20"/>
  <c r="G1006" i="20"/>
  <c r="G999" i="20"/>
  <c r="H999" i="20"/>
  <c r="A999" i="20"/>
  <c r="I999" i="20"/>
  <c r="B999" i="20"/>
  <c r="J999" i="20"/>
  <c r="C999" i="20"/>
  <c r="D999" i="20"/>
  <c r="F999" i="20"/>
  <c r="E999" i="20"/>
  <c r="B1023" i="11"/>
  <c r="R1023" i="11" s="1"/>
  <c r="E992" i="20"/>
  <c r="H992" i="20"/>
  <c r="A992" i="20"/>
  <c r="I992" i="20"/>
  <c r="J992" i="20"/>
  <c r="B992" i="20"/>
  <c r="C992" i="20"/>
  <c r="D992" i="20"/>
  <c r="G992" i="20"/>
  <c r="F992" i="20"/>
  <c r="A978" i="20"/>
  <c r="I978" i="20"/>
  <c r="D978" i="20"/>
  <c r="E978" i="20"/>
  <c r="H978" i="20"/>
  <c r="J978" i="20"/>
  <c r="B978" i="20"/>
  <c r="C978" i="20"/>
  <c r="G978" i="20"/>
  <c r="F978" i="20"/>
  <c r="G970" i="20"/>
  <c r="H970" i="20"/>
  <c r="A970" i="20"/>
  <c r="I970" i="20"/>
  <c r="B970" i="20"/>
  <c r="J970" i="20"/>
  <c r="C970" i="20"/>
  <c r="D970" i="20"/>
  <c r="E970" i="20"/>
  <c r="F970" i="20"/>
  <c r="B994" i="11"/>
  <c r="R994" i="11" s="1"/>
  <c r="E963" i="20"/>
  <c r="F963" i="20"/>
  <c r="G963" i="20"/>
  <c r="H963" i="20"/>
  <c r="A963" i="20"/>
  <c r="I963" i="20"/>
  <c r="B963" i="20"/>
  <c r="J963" i="20"/>
  <c r="C963" i="20"/>
  <c r="D963" i="20"/>
  <c r="C956" i="20"/>
  <c r="D956" i="20"/>
  <c r="E956" i="20"/>
  <c r="F956" i="20"/>
  <c r="G956" i="20"/>
  <c r="H956" i="20"/>
  <c r="A956" i="20"/>
  <c r="I956" i="20"/>
  <c r="B956" i="20"/>
  <c r="J956" i="20"/>
  <c r="B980" i="11"/>
  <c r="R980" i="11" s="1"/>
  <c r="A949" i="20"/>
  <c r="I949" i="20"/>
  <c r="B949" i="20"/>
  <c r="J949" i="20"/>
  <c r="C949" i="20"/>
  <c r="D949" i="20"/>
  <c r="E949" i="20"/>
  <c r="F949" i="20"/>
  <c r="G949" i="20"/>
  <c r="H949" i="20"/>
  <c r="B972" i="11"/>
  <c r="R972" i="11" s="1"/>
  <c r="A941" i="20"/>
  <c r="I941" i="20"/>
  <c r="B941" i="20"/>
  <c r="J941" i="20"/>
  <c r="C941" i="20"/>
  <c r="D941" i="20"/>
  <c r="E941" i="20"/>
  <c r="F941" i="20"/>
  <c r="G941" i="20"/>
  <c r="H941" i="20"/>
  <c r="G934" i="20"/>
  <c r="H934" i="20"/>
  <c r="A934" i="20"/>
  <c r="I934" i="20"/>
  <c r="B934" i="20"/>
  <c r="J934" i="20"/>
  <c r="C934" i="20"/>
  <c r="D934" i="20"/>
  <c r="E934" i="20"/>
  <c r="F934" i="20"/>
  <c r="E927" i="20"/>
  <c r="F927" i="20"/>
  <c r="G927" i="20"/>
  <c r="H927" i="20"/>
  <c r="A927" i="20"/>
  <c r="I927" i="20"/>
  <c r="B927" i="20"/>
  <c r="J927" i="20"/>
  <c r="C927" i="20"/>
  <c r="D927" i="20"/>
  <c r="A905" i="20"/>
  <c r="I905" i="20"/>
  <c r="B905" i="20"/>
  <c r="J905" i="20"/>
  <c r="C905" i="20"/>
  <c r="D905" i="20"/>
  <c r="E905" i="20"/>
  <c r="F905" i="20"/>
  <c r="G905" i="20"/>
  <c r="H905" i="20"/>
  <c r="E891" i="20"/>
  <c r="F891" i="20"/>
  <c r="G891" i="20"/>
  <c r="H891" i="20"/>
  <c r="A891" i="20"/>
  <c r="I891" i="20"/>
  <c r="B891" i="20"/>
  <c r="J891" i="20"/>
  <c r="C891" i="20"/>
  <c r="D891" i="20"/>
  <c r="C884" i="20"/>
  <c r="D884" i="20"/>
  <c r="E884" i="20"/>
  <c r="F884" i="20"/>
  <c r="G884" i="20"/>
  <c r="H884" i="20"/>
  <c r="A884" i="20"/>
  <c r="I884" i="20"/>
  <c r="J884" i="20"/>
  <c r="B884" i="20"/>
  <c r="C876" i="20"/>
  <c r="D876" i="20"/>
  <c r="E876" i="20"/>
  <c r="F876" i="20"/>
  <c r="G876" i="20"/>
  <c r="H876" i="20"/>
  <c r="A876" i="20"/>
  <c r="I876" i="20"/>
  <c r="B876" i="20"/>
  <c r="J876" i="20"/>
  <c r="B900" i="11"/>
  <c r="R900" i="11" s="1"/>
  <c r="A869" i="20"/>
  <c r="I869" i="20"/>
  <c r="B869" i="20"/>
  <c r="J869" i="20"/>
  <c r="C869" i="20"/>
  <c r="D869" i="20"/>
  <c r="E869" i="20"/>
  <c r="F869" i="20"/>
  <c r="G869" i="20"/>
  <c r="H869" i="20"/>
  <c r="F862" i="20"/>
  <c r="H862" i="20"/>
  <c r="B862" i="20"/>
  <c r="J862" i="20"/>
  <c r="A862" i="20"/>
  <c r="C862" i="20"/>
  <c r="D862" i="20"/>
  <c r="E862" i="20"/>
  <c r="G862" i="20"/>
  <c r="I862" i="20"/>
  <c r="B886" i="11"/>
  <c r="R886" i="11" s="1"/>
  <c r="D855" i="20"/>
  <c r="F855" i="20"/>
  <c r="H855" i="20"/>
  <c r="E855" i="20"/>
  <c r="G855" i="20"/>
  <c r="I855" i="20"/>
  <c r="J855" i="20"/>
  <c r="A855" i="20"/>
  <c r="B855" i="20"/>
  <c r="C855" i="20"/>
  <c r="B848" i="20"/>
  <c r="J848" i="20"/>
  <c r="D848" i="20"/>
  <c r="F848" i="20"/>
  <c r="A848" i="20"/>
  <c r="C848" i="20"/>
  <c r="E848" i="20"/>
  <c r="G848" i="20"/>
  <c r="H848" i="20"/>
  <c r="I848" i="20"/>
  <c r="G840" i="20"/>
  <c r="H840" i="20"/>
  <c r="A840" i="20"/>
  <c r="I840" i="20"/>
  <c r="B840" i="20"/>
  <c r="J840" i="20"/>
  <c r="C840" i="20"/>
  <c r="D840" i="20"/>
  <c r="F840" i="20"/>
  <c r="E840" i="20"/>
  <c r="B865" i="11"/>
  <c r="R865" i="11" s="1"/>
  <c r="C834" i="20"/>
  <c r="D834" i="20"/>
  <c r="E834" i="20"/>
  <c r="F834" i="20"/>
  <c r="G834" i="20"/>
  <c r="H834" i="20"/>
  <c r="B834" i="20"/>
  <c r="J834" i="20"/>
  <c r="A834" i="20"/>
  <c r="I834" i="20"/>
  <c r="B857" i="11"/>
  <c r="R857" i="11" s="1"/>
  <c r="C826" i="20"/>
  <c r="D826" i="20"/>
  <c r="E826" i="20"/>
  <c r="F826" i="20"/>
  <c r="G826" i="20"/>
  <c r="H826" i="20"/>
  <c r="B826" i="20"/>
  <c r="J826" i="20"/>
  <c r="A826" i="20"/>
  <c r="I826" i="20"/>
  <c r="A819" i="20"/>
  <c r="I819" i="20"/>
  <c r="B819" i="20"/>
  <c r="J819" i="20"/>
  <c r="C819" i="20"/>
  <c r="D819" i="20"/>
  <c r="E819" i="20"/>
  <c r="F819" i="20"/>
  <c r="H819" i="20"/>
  <c r="G819" i="20"/>
  <c r="A811" i="20"/>
  <c r="I811" i="20"/>
  <c r="B811" i="20"/>
  <c r="J811" i="20"/>
  <c r="C811" i="20"/>
  <c r="D811" i="20"/>
  <c r="E811" i="20"/>
  <c r="F811" i="20"/>
  <c r="H811" i="20"/>
  <c r="G811" i="20"/>
  <c r="E797" i="20"/>
  <c r="F797" i="20"/>
  <c r="G797" i="20"/>
  <c r="H797" i="20"/>
  <c r="A797" i="20"/>
  <c r="I797" i="20"/>
  <c r="B797" i="20"/>
  <c r="J797" i="20"/>
  <c r="D797" i="20"/>
  <c r="C797" i="20"/>
  <c r="C790" i="20"/>
  <c r="D790" i="20"/>
  <c r="E790" i="20"/>
  <c r="F790" i="20"/>
  <c r="G790" i="20"/>
  <c r="H790" i="20"/>
  <c r="B790" i="20"/>
  <c r="J790" i="20"/>
  <c r="I790" i="20"/>
  <c r="A790" i="20"/>
  <c r="B814" i="11"/>
  <c r="R814" i="11" s="1"/>
  <c r="A783" i="20"/>
  <c r="I783" i="20"/>
  <c r="B783" i="20"/>
  <c r="J783" i="20"/>
  <c r="C783" i="20"/>
  <c r="D783" i="20"/>
  <c r="E783" i="20"/>
  <c r="F783" i="20"/>
  <c r="H783" i="20"/>
  <c r="G783" i="20"/>
  <c r="B806" i="11"/>
  <c r="R806" i="11" s="1"/>
  <c r="A775" i="20"/>
  <c r="I775" i="20"/>
  <c r="B775" i="20"/>
  <c r="J775" i="20"/>
  <c r="C775" i="20"/>
  <c r="D775" i="20"/>
  <c r="E775" i="20"/>
  <c r="F775" i="20"/>
  <c r="H775" i="20"/>
  <c r="G775" i="20"/>
  <c r="E769" i="20"/>
  <c r="F769" i="20"/>
  <c r="B769" i="20"/>
  <c r="D769" i="20"/>
  <c r="C769" i="20"/>
  <c r="B785" i="11"/>
  <c r="R785" i="11" s="1"/>
  <c r="G754" i="20"/>
  <c r="B754" i="20"/>
  <c r="J754" i="20"/>
  <c r="C754" i="20"/>
  <c r="A754" i="20"/>
  <c r="D754" i="20"/>
  <c r="E754" i="20"/>
  <c r="F754" i="20"/>
  <c r="H754" i="20"/>
  <c r="I754" i="20"/>
  <c r="G746" i="20"/>
  <c r="B746" i="20"/>
  <c r="J746" i="20"/>
  <c r="C746" i="20"/>
  <c r="D746" i="20"/>
  <c r="E746" i="20"/>
  <c r="F746" i="20"/>
  <c r="H746" i="20"/>
  <c r="I746" i="20"/>
  <c r="A746" i="20"/>
  <c r="B771" i="11"/>
  <c r="R771" i="11" s="1"/>
  <c r="C740" i="20"/>
  <c r="F740" i="20"/>
  <c r="G740" i="20"/>
  <c r="A740" i="20"/>
  <c r="B740" i="20"/>
  <c r="D740" i="20"/>
  <c r="E740" i="20"/>
  <c r="H740" i="20"/>
  <c r="J740" i="20"/>
  <c r="I740" i="20"/>
  <c r="B763" i="11"/>
  <c r="R763" i="11" s="1"/>
  <c r="A732" i="20"/>
  <c r="I732" i="20"/>
  <c r="B732" i="20"/>
  <c r="J732" i="20"/>
  <c r="C732" i="20"/>
  <c r="D732" i="20"/>
  <c r="E732" i="20"/>
  <c r="F732" i="20"/>
  <c r="G732" i="20"/>
  <c r="H732" i="20"/>
  <c r="G725" i="20"/>
  <c r="H725" i="20"/>
  <c r="A725" i="20"/>
  <c r="I725" i="20"/>
  <c r="B725" i="20"/>
  <c r="J725" i="20"/>
  <c r="C725" i="20"/>
  <c r="D725" i="20"/>
  <c r="E725" i="20"/>
  <c r="F725" i="20"/>
  <c r="B749" i="11"/>
  <c r="R749" i="11" s="1"/>
  <c r="E718" i="20"/>
  <c r="F718" i="20"/>
  <c r="G718" i="20"/>
  <c r="H718" i="20"/>
  <c r="A718" i="20"/>
  <c r="I718" i="20"/>
  <c r="B718" i="20"/>
  <c r="J718" i="20"/>
  <c r="C718" i="20"/>
  <c r="D718" i="20"/>
  <c r="E710" i="20"/>
  <c r="F710" i="20"/>
  <c r="G710" i="20"/>
  <c r="H710" i="20"/>
  <c r="A710" i="20"/>
  <c r="I710" i="20"/>
  <c r="B710" i="20"/>
  <c r="J710" i="20"/>
  <c r="C710" i="20"/>
  <c r="D710" i="20"/>
  <c r="C695" i="20"/>
  <c r="D695" i="20"/>
  <c r="E695" i="20"/>
  <c r="F695" i="20"/>
  <c r="G695" i="20"/>
  <c r="H695" i="20"/>
  <c r="A695" i="20"/>
  <c r="I695" i="20"/>
  <c r="B695" i="20"/>
  <c r="J695" i="20"/>
  <c r="B718" i="11"/>
  <c r="R718" i="11" s="1"/>
  <c r="C687" i="20"/>
  <c r="D687" i="20"/>
  <c r="E687" i="20"/>
  <c r="F687" i="20"/>
  <c r="G687" i="20"/>
  <c r="H687" i="20"/>
  <c r="A687" i="20"/>
  <c r="I687" i="20"/>
  <c r="B687" i="20"/>
  <c r="J687" i="20"/>
  <c r="B710" i="11"/>
  <c r="R710" i="11" s="1"/>
  <c r="C679" i="20"/>
  <c r="D679" i="20"/>
  <c r="E679" i="20"/>
  <c r="F679" i="20"/>
  <c r="G679" i="20"/>
  <c r="H679" i="20"/>
  <c r="A679" i="20"/>
  <c r="I679" i="20"/>
  <c r="B679" i="20"/>
  <c r="J679" i="20"/>
  <c r="C671" i="20"/>
  <c r="D671" i="20"/>
  <c r="E671" i="20"/>
  <c r="F671" i="20"/>
  <c r="G671" i="20"/>
  <c r="H671" i="20"/>
  <c r="A671" i="20"/>
  <c r="I671" i="20"/>
  <c r="J671" i="20"/>
  <c r="B671" i="20"/>
  <c r="B694" i="11"/>
  <c r="R694" i="11" s="1"/>
  <c r="C663" i="20"/>
  <c r="D663" i="20"/>
  <c r="E663" i="20"/>
  <c r="F663" i="20"/>
  <c r="G663" i="20"/>
  <c r="H663" i="20"/>
  <c r="A663" i="20"/>
  <c r="I663" i="20"/>
  <c r="B663" i="20"/>
  <c r="J663" i="20"/>
  <c r="F655" i="20"/>
  <c r="H655" i="20"/>
  <c r="B655" i="20"/>
  <c r="J655" i="20"/>
  <c r="D655" i="20"/>
  <c r="I655" i="20"/>
  <c r="A655" i="20"/>
  <c r="C655" i="20"/>
  <c r="E655" i="20"/>
  <c r="G655" i="20"/>
  <c r="B671" i="11"/>
  <c r="R671" i="11" s="1"/>
  <c r="D640" i="20"/>
  <c r="F640" i="20"/>
  <c r="H640" i="20"/>
  <c r="B640" i="20"/>
  <c r="J640" i="20"/>
  <c r="A640" i="20"/>
  <c r="C640" i="20"/>
  <c r="E640" i="20"/>
  <c r="G640" i="20"/>
  <c r="I640" i="20"/>
  <c r="B633" i="20"/>
  <c r="J633" i="20"/>
  <c r="D633" i="20"/>
  <c r="F633" i="20"/>
  <c r="H633" i="20"/>
  <c r="E633" i="20"/>
  <c r="G633" i="20"/>
  <c r="I633" i="20"/>
  <c r="A633" i="20"/>
  <c r="C633" i="20"/>
  <c r="B657" i="11"/>
  <c r="R657" i="11" s="1"/>
  <c r="C626" i="20"/>
  <c r="F626" i="20"/>
  <c r="G626" i="20"/>
  <c r="H626" i="20"/>
  <c r="B626" i="20"/>
  <c r="J626" i="20"/>
  <c r="A626" i="20"/>
  <c r="E626" i="20"/>
  <c r="D626" i="20"/>
  <c r="I626" i="20"/>
  <c r="A619" i="20"/>
  <c r="I619" i="20"/>
  <c r="D619" i="20"/>
  <c r="E619" i="20"/>
  <c r="F619" i="20"/>
  <c r="H619" i="20"/>
  <c r="B619" i="20"/>
  <c r="G619" i="20"/>
  <c r="C619" i="20"/>
  <c r="J619" i="20"/>
  <c r="B643" i="11"/>
  <c r="R643" i="11" s="1"/>
  <c r="G612" i="20"/>
  <c r="B612" i="20"/>
  <c r="J612" i="20"/>
  <c r="C612" i="20"/>
  <c r="D612" i="20"/>
  <c r="F612" i="20"/>
  <c r="A612" i="20"/>
  <c r="H612" i="20"/>
  <c r="E612" i="20"/>
  <c r="I612" i="20"/>
  <c r="E605" i="20"/>
  <c r="H605" i="20"/>
  <c r="A605" i="20"/>
  <c r="I605" i="20"/>
  <c r="B605" i="20"/>
  <c r="J605" i="20"/>
  <c r="D605" i="20"/>
  <c r="G605" i="20"/>
  <c r="C605" i="20"/>
  <c r="F605" i="20"/>
  <c r="E597" i="20"/>
  <c r="H597" i="20"/>
  <c r="A597" i="20"/>
  <c r="I597" i="20"/>
  <c r="B597" i="20"/>
  <c r="J597" i="20"/>
  <c r="D597" i="20"/>
  <c r="C597" i="20"/>
  <c r="G597" i="20"/>
  <c r="F597" i="20"/>
  <c r="B621" i="11"/>
  <c r="R621" i="11" s="1"/>
  <c r="C590" i="20"/>
  <c r="F590" i="20"/>
  <c r="G590" i="20"/>
  <c r="H590" i="20"/>
  <c r="B590" i="20"/>
  <c r="J590" i="20"/>
  <c r="I590" i="20"/>
  <c r="D590" i="20"/>
  <c r="A590" i="20"/>
  <c r="E590" i="20"/>
  <c r="A583" i="20"/>
  <c r="I583" i="20"/>
  <c r="D583" i="20"/>
  <c r="E583" i="20"/>
  <c r="F583" i="20"/>
  <c r="H583" i="20"/>
  <c r="C583" i="20"/>
  <c r="J583" i="20"/>
  <c r="B583" i="20"/>
  <c r="G583" i="20"/>
  <c r="B607" i="11"/>
  <c r="R607" i="11" s="1"/>
  <c r="G576" i="20"/>
  <c r="B576" i="20"/>
  <c r="J576" i="20"/>
  <c r="C576" i="20"/>
  <c r="D576" i="20"/>
  <c r="F576" i="20"/>
  <c r="E576" i="20"/>
  <c r="I576" i="20"/>
  <c r="H576" i="20"/>
  <c r="A576" i="20"/>
  <c r="E569" i="20"/>
  <c r="H569" i="20"/>
  <c r="A569" i="20"/>
  <c r="I569" i="20"/>
  <c r="B569" i="20"/>
  <c r="J569" i="20"/>
  <c r="D569" i="20"/>
  <c r="F569" i="20"/>
  <c r="C569" i="20"/>
  <c r="G569" i="20"/>
  <c r="B593" i="11"/>
  <c r="R593" i="11" s="1"/>
  <c r="C562" i="20"/>
  <c r="F562" i="20"/>
  <c r="G562" i="20"/>
  <c r="H562" i="20"/>
  <c r="B562" i="20"/>
  <c r="J562" i="20"/>
  <c r="A562" i="20"/>
  <c r="E562" i="20"/>
  <c r="D562" i="20"/>
  <c r="I562" i="20"/>
  <c r="B585" i="11"/>
  <c r="R585" i="11" s="1"/>
  <c r="C554" i="20"/>
  <c r="F554" i="20"/>
  <c r="G554" i="20"/>
  <c r="H554" i="20"/>
  <c r="B554" i="20"/>
  <c r="J554" i="20"/>
  <c r="E554" i="20"/>
  <c r="A554" i="20"/>
  <c r="D554" i="20"/>
  <c r="I554" i="20"/>
  <c r="A547" i="20"/>
  <c r="I547" i="20"/>
  <c r="D547" i="20"/>
  <c r="E547" i="20"/>
  <c r="F547" i="20"/>
  <c r="H547" i="20"/>
  <c r="B547" i="20"/>
  <c r="G547" i="20"/>
  <c r="C547" i="20"/>
  <c r="J547" i="20"/>
  <c r="B570" i="11"/>
  <c r="R570" i="11" s="1"/>
  <c r="A539" i="20"/>
  <c r="I539" i="20"/>
  <c r="B539" i="20"/>
  <c r="J539" i="20"/>
  <c r="C539" i="20"/>
  <c r="D539" i="20"/>
  <c r="E539" i="20"/>
  <c r="F539" i="20"/>
  <c r="H539" i="20"/>
  <c r="G539" i="20"/>
  <c r="B562" i="11"/>
  <c r="R562" i="11" s="1"/>
  <c r="B531" i="20"/>
  <c r="J531" i="20"/>
  <c r="F531" i="20"/>
  <c r="A531" i="20"/>
  <c r="C531" i="20"/>
  <c r="D531" i="20"/>
  <c r="E531" i="20"/>
  <c r="G531" i="20"/>
  <c r="I531" i="20"/>
  <c r="H531" i="20"/>
  <c r="D524" i="20"/>
  <c r="E524" i="20"/>
  <c r="F524" i="20"/>
  <c r="C524" i="20"/>
  <c r="G524" i="20"/>
  <c r="J524" i="20"/>
  <c r="A524" i="20"/>
  <c r="B524" i="20"/>
  <c r="H524" i="20"/>
  <c r="I524" i="20"/>
  <c r="D516" i="20"/>
  <c r="E516" i="20"/>
  <c r="F516" i="20"/>
  <c r="H516" i="20"/>
  <c r="I516" i="20"/>
  <c r="A516" i="20"/>
  <c r="B516" i="20"/>
  <c r="C516" i="20"/>
  <c r="G516" i="20"/>
  <c r="J516" i="20"/>
  <c r="B509" i="20"/>
  <c r="J509" i="20"/>
  <c r="C509" i="20"/>
  <c r="D509" i="20"/>
  <c r="A509" i="20"/>
  <c r="G509" i="20"/>
  <c r="E509" i="20"/>
  <c r="F509" i="20"/>
  <c r="H509" i="20"/>
  <c r="I509" i="20"/>
  <c r="H502" i="20"/>
  <c r="A502" i="20"/>
  <c r="I502" i="20"/>
  <c r="B502" i="20"/>
  <c r="J502" i="20"/>
  <c r="F502" i="20"/>
  <c r="G502" i="20"/>
  <c r="C502" i="20"/>
  <c r="D502" i="20"/>
  <c r="E502" i="20"/>
  <c r="B526" i="11"/>
  <c r="R526" i="11" s="1"/>
  <c r="F495" i="20"/>
  <c r="G495" i="20"/>
  <c r="H495" i="20"/>
  <c r="A495" i="20"/>
  <c r="B495" i="20"/>
  <c r="E495" i="20"/>
  <c r="C495" i="20"/>
  <c r="D495" i="20"/>
  <c r="I495" i="20"/>
  <c r="J495" i="20"/>
  <c r="D488" i="20"/>
  <c r="E488" i="20"/>
  <c r="F488" i="20"/>
  <c r="G488" i="20"/>
  <c r="C488" i="20"/>
  <c r="A488" i="20"/>
  <c r="B488" i="20"/>
  <c r="H488" i="20"/>
  <c r="I488" i="20"/>
  <c r="J488" i="20"/>
  <c r="B511" i="11"/>
  <c r="R511" i="11" s="1"/>
  <c r="C480" i="20"/>
  <c r="H480" i="20"/>
  <c r="I480" i="20"/>
  <c r="D465" i="20"/>
  <c r="F465" i="20"/>
  <c r="H465" i="20"/>
  <c r="I465" i="20"/>
  <c r="J465" i="20"/>
  <c r="A465" i="20"/>
  <c r="G465" i="20"/>
  <c r="B465" i="20"/>
  <c r="C465" i="20"/>
  <c r="E465" i="20"/>
  <c r="B458" i="20"/>
  <c r="J458" i="20"/>
  <c r="D458" i="20"/>
  <c r="F458" i="20"/>
  <c r="A458" i="20"/>
  <c r="C458" i="20"/>
  <c r="E458" i="20"/>
  <c r="G458" i="20"/>
  <c r="H458" i="20"/>
  <c r="I458" i="20"/>
  <c r="B481" i="11"/>
  <c r="R481" i="11" s="1"/>
  <c r="B450" i="20"/>
  <c r="J450" i="20"/>
  <c r="D450" i="20"/>
  <c r="F450" i="20"/>
  <c r="E450" i="20"/>
  <c r="G450" i="20"/>
  <c r="H450" i="20"/>
  <c r="I450" i="20"/>
  <c r="C450" i="20"/>
  <c r="A450" i="20"/>
  <c r="B442" i="20"/>
  <c r="J442" i="20"/>
  <c r="D442" i="20"/>
  <c r="F442" i="20"/>
  <c r="H442" i="20"/>
  <c r="I442" i="20"/>
  <c r="G442" i="20"/>
  <c r="A442" i="20"/>
  <c r="C442" i="20"/>
  <c r="E442" i="20"/>
  <c r="B466" i="11"/>
  <c r="R466" i="11" s="1"/>
  <c r="H435" i="20"/>
  <c r="B435" i="20"/>
  <c r="J435" i="20"/>
  <c r="D435" i="20"/>
  <c r="A435" i="20"/>
  <c r="C435" i="20"/>
  <c r="E435" i="20"/>
  <c r="F435" i="20"/>
  <c r="G435" i="20"/>
  <c r="I435" i="20"/>
  <c r="B458" i="11"/>
  <c r="R458" i="11" s="1"/>
  <c r="H427" i="20"/>
  <c r="B427" i="20"/>
  <c r="J427" i="20"/>
  <c r="D427" i="20"/>
  <c r="E427" i="20"/>
  <c r="F427" i="20"/>
  <c r="G427" i="20"/>
  <c r="I427" i="20"/>
  <c r="C427" i="20"/>
  <c r="A427" i="20"/>
  <c r="H419" i="20"/>
  <c r="B419" i="20"/>
  <c r="J419" i="20"/>
  <c r="D419" i="20"/>
  <c r="G419" i="20"/>
  <c r="I419" i="20"/>
  <c r="F419" i="20"/>
  <c r="C419" i="20"/>
  <c r="E419" i="20"/>
  <c r="A419" i="20"/>
  <c r="H411" i="20"/>
  <c r="B411" i="20"/>
  <c r="J411" i="20"/>
  <c r="D411" i="20"/>
  <c r="A411" i="20"/>
  <c r="C411" i="20"/>
  <c r="F411" i="20"/>
  <c r="I411" i="20"/>
  <c r="E411" i="20"/>
  <c r="G411" i="20"/>
  <c r="E403" i="20"/>
  <c r="G403" i="20"/>
  <c r="H403" i="20"/>
  <c r="D403" i="20"/>
  <c r="I403" i="20"/>
  <c r="A403" i="20"/>
  <c r="B403" i="20"/>
  <c r="C403" i="20"/>
  <c r="F403" i="20"/>
  <c r="J403" i="20"/>
  <c r="C396" i="20"/>
  <c r="E396" i="20"/>
  <c r="F396" i="20"/>
  <c r="J396" i="20"/>
  <c r="A396" i="20"/>
  <c r="D396" i="20"/>
  <c r="B396" i="20"/>
  <c r="G396" i="20"/>
  <c r="H396" i="20"/>
  <c r="I396" i="20"/>
  <c r="G382" i="20"/>
  <c r="A382" i="20"/>
  <c r="I382" i="20"/>
  <c r="B382" i="20"/>
  <c r="J382" i="20"/>
  <c r="D382" i="20"/>
  <c r="C382" i="20"/>
  <c r="E382" i="20"/>
  <c r="F382" i="20"/>
  <c r="H382" i="20"/>
  <c r="A369" i="20"/>
  <c r="I369" i="20"/>
  <c r="C369" i="20"/>
  <c r="D369" i="20"/>
  <c r="B369" i="20"/>
  <c r="F369" i="20"/>
  <c r="E369" i="20"/>
  <c r="G369" i="20"/>
  <c r="H369" i="20"/>
  <c r="J369" i="20"/>
  <c r="B393" i="11"/>
  <c r="R393" i="11" s="1"/>
  <c r="G362" i="20"/>
  <c r="A362" i="20"/>
  <c r="I362" i="20"/>
  <c r="B362" i="20"/>
  <c r="J362" i="20"/>
  <c r="E362" i="20"/>
  <c r="H362" i="20"/>
  <c r="C362" i="20"/>
  <c r="D362" i="20"/>
  <c r="F362" i="20"/>
  <c r="B385" i="11"/>
  <c r="R385" i="11" s="1"/>
  <c r="G354" i="20"/>
  <c r="A354" i="20"/>
  <c r="I354" i="20"/>
  <c r="B354" i="20"/>
  <c r="J354" i="20"/>
  <c r="H354" i="20"/>
  <c r="C354" i="20"/>
  <c r="D354" i="20"/>
  <c r="E354" i="20"/>
  <c r="F354" i="20"/>
  <c r="E347" i="20"/>
  <c r="G347" i="20"/>
  <c r="H347" i="20"/>
  <c r="B347" i="20"/>
  <c r="D347" i="20"/>
  <c r="I347" i="20"/>
  <c r="A347" i="20"/>
  <c r="C347" i="20"/>
  <c r="F347" i="20"/>
  <c r="J347" i="20"/>
  <c r="B370" i="11"/>
  <c r="R370" i="11" s="1"/>
  <c r="E339" i="20"/>
  <c r="G339" i="20"/>
  <c r="H339" i="20"/>
  <c r="D339" i="20"/>
  <c r="I339" i="20"/>
  <c r="A339" i="20"/>
  <c r="B339" i="20"/>
  <c r="C339" i="20"/>
  <c r="F339" i="20"/>
  <c r="J339" i="20"/>
  <c r="B362" i="11"/>
  <c r="R362" i="11" s="1"/>
  <c r="E331" i="20"/>
  <c r="F331" i="20"/>
  <c r="H331" i="20"/>
  <c r="A331" i="20"/>
  <c r="I331" i="20"/>
  <c r="G331" i="20"/>
  <c r="C331" i="20"/>
  <c r="B331" i="20"/>
  <c r="D331" i="20"/>
  <c r="J331" i="20"/>
  <c r="B352" i="11"/>
  <c r="R352" i="11" s="1"/>
  <c r="A321" i="20"/>
  <c r="I321" i="20"/>
  <c r="B321" i="20"/>
  <c r="J321" i="20"/>
  <c r="D321" i="20"/>
  <c r="E321" i="20"/>
  <c r="C321" i="20"/>
  <c r="F321" i="20"/>
  <c r="G321" i="20"/>
  <c r="H321" i="20"/>
  <c r="A305" i="20"/>
  <c r="I305" i="20"/>
  <c r="B305" i="20"/>
  <c r="J305" i="20"/>
  <c r="D305" i="20"/>
  <c r="E305" i="20"/>
  <c r="C305" i="20"/>
  <c r="G305" i="20"/>
  <c r="F305" i="20"/>
  <c r="H305" i="20"/>
  <c r="B329" i="11"/>
  <c r="R329" i="11" s="1"/>
  <c r="G298" i="20"/>
  <c r="H298" i="20"/>
  <c r="B298" i="20"/>
  <c r="J298" i="20"/>
  <c r="C298" i="20"/>
  <c r="A298" i="20"/>
  <c r="D298" i="20"/>
  <c r="E298" i="20"/>
  <c r="F298" i="20"/>
  <c r="I298" i="20"/>
  <c r="B319" i="11"/>
  <c r="R319" i="11" s="1"/>
  <c r="C288" i="20"/>
  <c r="D288" i="20"/>
  <c r="F288" i="20"/>
  <c r="G288" i="20"/>
  <c r="A288" i="20"/>
  <c r="E288" i="20"/>
  <c r="H288" i="20"/>
  <c r="I288" i="20"/>
  <c r="J288" i="20"/>
  <c r="B288" i="20"/>
  <c r="G270" i="20"/>
  <c r="H270" i="20"/>
  <c r="B270" i="20"/>
  <c r="J270" i="20"/>
  <c r="C270" i="20"/>
  <c r="E270" i="20"/>
  <c r="I270" i="20"/>
  <c r="A270" i="20"/>
  <c r="D270" i="20"/>
  <c r="F270" i="20"/>
  <c r="E263" i="20"/>
  <c r="F263" i="20"/>
  <c r="H263" i="20"/>
  <c r="A263" i="20"/>
  <c r="I263" i="20"/>
  <c r="B263" i="20"/>
  <c r="C263" i="20"/>
  <c r="D263" i="20"/>
  <c r="G263" i="20"/>
  <c r="J263" i="20"/>
  <c r="G262" i="20"/>
  <c r="H262" i="20"/>
  <c r="B262" i="20"/>
  <c r="J262" i="20"/>
  <c r="C262" i="20"/>
  <c r="E262" i="20"/>
  <c r="I262" i="20"/>
  <c r="A262" i="20"/>
  <c r="D262" i="20"/>
  <c r="F262" i="20"/>
  <c r="C252" i="20"/>
  <c r="D252" i="20"/>
  <c r="F252" i="20"/>
  <c r="G252" i="20"/>
  <c r="I252" i="20"/>
  <c r="A252" i="20"/>
  <c r="B252" i="20"/>
  <c r="E252" i="20"/>
  <c r="H252" i="20"/>
  <c r="J252" i="20"/>
  <c r="B272" i="11"/>
  <c r="R272" i="11" s="1"/>
  <c r="A241" i="20"/>
  <c r="I241" i="20"/>
  <c r="B241" i="20"/>
  <c r="J241" i="20"/>
  <c r="C241" i="20"/>
  <c r="D241" i="20"/>
  <c r="E241" i="20"/>
  <c r="F241" i="20"/>
  <c r="G241" i="20"/>
  <c r="H241" i="20"/>
  <c r="B263" i="11"/>
  <c r="R263" i="11" s="1"/>
  <c r="C232" i="20"/>
  <c r="D232" i="20"/>
  <c r="G232" i="20"/>
  <c r="H232" i="20"/>
  <c r="I232" i="20"/>
  <c r="J232" i="20"/>
  <c r="A232" i="20"/>
  <c r="B232" i="20"/>
  <c r="E232" i="20"/>
  <c r="F232" i="20"/>
  <c r="A217" i="20"/>
  <c r="I217" i="20"/>
  <c r="B217" i="20"/>
  <c r="J217" i="20"/>
  <c r="E217" i="20"/>
  <c r="D217" i="20"/>
  <c r="F217" i="20"/>
  <c r="G217" i="20"/>
  <c r="H217" i="20"/>
  <c r="C217" i="20"/>
  <c r="G210" i="20"/>
  <c r="H210" i="20"/>
  <c r="C210" i="20"/>
  <c r="J210" i="20"/>
  <c r="A210" i="20"/>
  <c r="B210" i="20"/>
  <c r="D210" i="20"/>
  <c r="F210" i="20"/>
  <c r="I210" i="20"/>
  <c r="E210" i="20"/>
  <c r="G202" i="20"/>
  <c r="H202" i="20"/>
  <c r="C202" i="20"/>
  <c r="A202" i="20"/>
  <c r="B202" i="20"/>
  <c r="D202" i="20"/>
  <c r="E202" i="20"/>
  <c r="F202" i="20"/>
  <c r="J202" i="20"/>
  <c r="I202" i="20"/>
  <c r="H192" i="20"/>
  <c r="B192" i="20"/>
  <c r="J192" i="20"/>
  <c r="E192" i="20"/>
  <c r="G192" i="20"/>
  <c r="I192" i="20"/>
  <c r="A192" i="20"/>
  <c r="C192" i="20"/>
  <c r="D192" i="20"/>
  <c r="F192" i="20"/>
  <c r="B212" i="11"/>
  <c r="R212" i="11" s="1"/>
  <c r="F181" i="20"/>
  <c r="H181" i="20"/>
  <c r="C181" i="20"/>
  <c r="B181" i="20"/>
  <c r="D181" i="20"/>
  <c r="E181" i="20"/>
  <c r="G181" i="20"/>
  <c r="I181" i="20"/>
  <c r="A181" i="20"/>
  <c r="J181" i="20"/>
  <c r="B195" i="11"/>
  <c r="R195" i="11" s="1"/>
  <c r="D164" i="20"/>
  <c r="F164" i="20"/>
  <c r="G164" i="20"/>
  <c r="I164" i="20"/>
  <c r="C164" i="20"/>
  <c r="A164" i="20"/>
  <c r="B164" i="20"/>
  <c r="E164" i="20"/>
  <c r="H164" i="20"/>
  <c r="J164" i="20"/>
  <c r="B157" i="20"/>
  <c r="J157" i="20"/>
  <c r="C157" i="20"/>
  <c r="D157" i="20"/>
  <c r="E157" i="20"/>
  <c r="A157" i="20"/>
  <c r="F157" i="20"/>
  <c r="I157" i="20"/>
  <c r="G157" i="20"/>
  <c r="H157" i="20"/>
  <c r="H150" i="20"/>
  <c r="A150" i="20"/>
  <c r="I150" i="20"/>
  <c r="B150" i="20"/>
  <c r="J150" i="20"/>
  <c r="C150" i="20"/>
  <c r="F150" i="20"/>
  <c r="G150" i="20"/>
  <c r="E150" i="20"/>
  <c r="D150" i="20"/>
  <c r="B146" i="11"/>
  <c r="R146" i="11" s="1"/>
  <c r="B115" i="20"/>
  <c r="J115" i="20"/>
  <c r="C115" i="20"/>
  <c r="D115" i="20"/>
  <c r="E115" i="20"/>
  <c r="A115" i="20"/>
  <c r="H115" i="20"/>
  <c r="I115" i="20"/>
  <c r="F115" i="20"/>
  <c r="G115" i="20"/>
  <c r="D114" i="20"/>
  <c r="E114" i="20"/>
  <c r="F114" i="20"/>
  <c r="G114" i="20"/>
  <c r="H114" i="20"/>
  <c r="I114" i="20"/>
  <c r="J114" i="20"/>
  <c r="A114" i="20"/>
  <c r="C114" i="20"/>
  <c r="B114" i="20"/>
  <c r="F105" i="20"/>
  <c r="G105" i="20"/>
  <c r="H105" i="20"/>
  <c r="A105" i="20"/>
  <c r="I105" i="20"/>
  <c r="B105" i="20"/>
  <c r="C105" i="20"/>
  <c r="D105" i="20"/>
  <c r="E105" i="20"/>
  <c r="J105" i="20"/>
  <c r="E95" i="20"/>
  <c r="H95" i="20"/>
  <c r="F95" i="20"/>
  <c r="G95" i="20"/>
  <c r="I95" i="20"/>
  <c r="J95" i="20"/>
  <c r="A95" i="20"/>
  <c r="B95" i="20"/>
  <c r="C95" i="20"/>
  <c r="D95" i="20"/>
  <c r="G94" i="20"/>
  <c r="B94" i="20"/>
  <c r="J94" i="20"/>
  <c r="E94" i="20"/>
  <c r="F94" i="20"/>
  <c r="H94" i="20"/>
  <c r="I94" i="20"/>
  <c r="A94" i="20"/>
  <c r="D94" i="20"/>
  <c r="C94" i="20"/>
  <c r="C84" i="20"/>
  <c r="D84" i="20"/>
  <c r="E84" i="20"/>
  <c r="F84" i="20"/>
  <c r="A84" i="20"/>
  <c r="B84" i="20"/>
  <c r="G84" i="20"/>
  <c r="H84" i="20"/>
  <c r="I84" i="20"/>
  <c r="J84" i="20"/>
  <c r="E75" i="20"/>
  <c r="F75" i="20"/>
  <c r="G75" i="20"/>
  <c r="H75" i="20"/>
  <c r="I75" i="20"/>
  <c r="J75" i="20"/>
  <c r="A75" i="20"/>
  <c r="B75" i="20"/>
  <c r="C75" i="20"/>
  <c r="D75" i="20"/>
  <c r="B95" i="11"/>
  <c r="R95" i="11" s="1"/>
  <c r="C64" i="20"/>
  <c r="D64" i="20"/>
  <c r="F64" i="20"/>
  <c r="A64" i="20"/>
  <c r="B64" i="20"/>
  <c r="E64" i="20"/>
  <c r="I64" i="20"/>
  <c r="J64" i="20"/>
  <c r="G64" i="20"/>
  <c r="H64" i="20"/>
  <c r="C56" i="20"/>
  <c r="D56" i="20"/>
  <c r="F56" i="20"/>
  <c r="B56" i="20"/>
  <c r="E56" i="20"/>
  <c r="G56" i="20"/>
  <c r="H56" i="20"/>
  <c r="A56" i="20"/>
  <c r="I56" i="20"/>
  <c r="J56" i="20"/>
  <c r="B78" i="11"/>
  <c r="R78" i="11" s="1"/>
  <c r="E47" i="20"/>
  <c r="F47" i="20"/>
  <c r="H47" i="20"/>
  <c r="C47" i="20"/>
  <c r="D47" i="20"/>
  <c r="G47" i="20"/>
  <c r="I47" i="20"/>
  <c r="J47" i="20"/>
  <c r="A47" i="20"/>
  <c r="B47" i="20"/>
  <c r="G46" i="20"/>
  <c r="H46" i="20"/>
  <c r="B46" i="20"/>
  <c r="J46" i="20"/>
  <c r="A46" i="20"/>
  <c r="C46" i="20"/>
  <c r="D46" i="20"/>
  <c r="E46" i="20"/>
  <c r="F46" i="20"/>
  <c r="I46" i="20"/>
  <c r="A37" i="20"/>
  <c r="I37" i="20"/>
  <c r="B37" i="20"/>
  <c r="J37" i="20"/>
  <c r="D37" i="20"/>
  <c r="C37" i="20"/>
  <c r="E37" i="20"/>
  <c r="F37" i="20"/>
  <c r="G37" i="20"/>
  <c r="H37" i="20"/>
  <c r="A27" i="20"/>
  <c r="C27" i="20"/>
  <c r="D27" i="20"/>
  <c r="G26" i="20"/>
  <c r="H26" i="20"/>
  <c r="B26" i="20"/>
  <c r="J26" i="20"/>
  <c r="I26" i="20"/>
  <c r="A26" i="20"/>
  <c r="C26" i="20"/>
  <c r="D26" i="20"/>
  <c r="E26" i="20"/>
  <c r="F26" i="20"/>
  <c r="C16" i="20"/>
  <c r="D16" i="20"/>
  <c r="F16" i="20"/>
  <c r="G16" i="20"/>
  <c r="H16" i="20"/>
  <c r="I16" i="20"/>
  <c r="J16" i="20"/>
  <c r="A16" i="20"/>
  <c r="B16" i="20"/>
  <c r="E16" i="20"/>
  <c r="G4194" i="20"/>
  <c r="H4194" i="20"/>
  <c r="A4194" i="20"/>
  <c r="I4194" i="20"/>
  <c r="B4194" i="20"/>
  <c r="J4194" i="20"/>
  <c r="C4194" i="20"/>
  <c r="D4194" i="20"/>
  <c r="E4194" i="20"/>
  <c r="F4194" i="20"/>
  <c r="G4186" i="20"/>
  <c r="H4186" i="20"/>
  <c r="A4186" i="20"/>
  <c r="I4186" i="20"/>
  <c r="B4186" i="20"/>
  <c r="J4186" i="20"/>
  <c r="C4186" i="20"/>
  <c r="D4186" i="20"/>
  <c r="E4186" i="20"/>
  <c r="F4186" i="20"/>
  <c r="G4178" i="20"/>
  <c r="H4178" i="20"/>
  <c r="A4178" i="20"/>
  <c r="I4178" i="20"/>
  <c r="B4178" i="20"/>
  <c r="J4178" i="20"/>
  <c r="C4178" i="20"/>
  <c r="D4178" i="20"/>
  <c r="E4178" i="20"/>
  <c r="F4178" i="20"/>
  <c r="G4170" i="20"/>
  <c r="H4170" i="20"/>
  <c r="A4170" i="20"/>
  <c r="I4170" i="20"/>
  <c r="B4170" i="20"/>
  <c r="J4170" i="20"/>
  <c r="C4170" i="20"/>
  <c r="D4170" i="20"/>
  <c r="E4170" i="20"/>
  <c r="F4170" i="20"/>
  <c r="G4162" i="20"/>
  <c r="H4162" i="20"/>
  <c r="A4162" i="20"/>
  <c r="I4162" i="20"/>
  <c r="B4162" i="20"/>
  <c r="J4162" i="20"/>
  <c r="C4162" i="20"/>
  <c r="D4162" i="20"/>
  <c r="E4162" i="20"/>
  <c r="F4162" i="20"/>
  <c r="G4154" i="20"/>
  <c r="H4154" i="20"/>
  <c r="A4154" i="20"/>
  <c r="I4154" i="20"/>
  <c r="B4154" i="20"/>
  <c r="J4154" i="20"/>
  <c r="C4154" i="20"/>
  <c r="D4154" i="20"/>
  <c r="E4154" i="20"/>
  <c r="F4154" i="20"/>
  <c r="G4146" i="20"/>
  <c r="H4146" i="20"/>
  <c r="A4146" i="20"/>
  <c r="I4146" i="20"/>
  <c r="B4146" i="20"/>
  <c r="J4146" i="20"/>
  <c r="C4146" i="20"/>
  <c r="D4146" i="20"/>
  <c r="E4146" i="20"/>
  <c r="F4146" i="20"/>
  <c r="G4138" i="20"/>
  <c r="H4138" i="20"/>
  <c r="A4138" i="20"/>
  <c r="I4138" i="20"/>
  <c r="B4138" i="20"/>
  <c r="J4138" i="20"/>
  <c r="C4138" i="20"/>
  <c r="D4138" i="20"/>
  <c r="E4138" i="20"/>
  <c r="F4138" i="20"/>
  <c r="G4130" i="20"/>
  <c r="H4130" i="20"/>
  <c r="A4130" i="20"/>
  <c r="I4130" i="20"/>
  <c r="B4130" i="20"/>
  <c r="J4130" i="20"/>
  <c r="C4130" i="20"/>
  <c r="D4130" i="20"/>
  <c r="E4130" i="20"/>
  <c r="F4130" i="20"/>
  <c r="G4122" i="20"/>
  <c r="H4122" i="20"/>
  <c r="A4122" i="20"/>
  <c r="I4122" i="20"/>
  <c r="B4122" i="20"/>
  <c r="J4122" i="20"/>
  <c r="C4122" i="20"/>
  <c r="D4122" i="20"/>
  <c r="E4122" i="20"/>
  <c r="F4122" i="20"/>
  <c r="G4114" i="20"/>
  <c r="H4114" i="20"/>
  <c r="A4114" i="20"/>
  <c r="I4114" i="20"/>
  <c r="B4114" i="20"/>
  <c r="J4114" i="20"/>
  <c r="C4114" i="20"/>
  <c r="D4114" i="20"/>
  <c r="E4114" i="20"/>
  <c r="F4114" i="20"/>
  <c r="G4106" i="20"/>
  <c r="H4106" i="20"/>
  <c r="A4106" i="20"/>
  <c r="I4106" i="20"/>
  <c r="B4106" i="20"/>
  <c r="J4106" i="20"/>
  <c r="C4106" i="20"/>
  <c r="D4106" i="20"/>
  <c r="E4106" i="20"/>
  <c r="F4106" i="20"/>
  <c r="G4098" i="20"/>
  <c r="H4098" i="20"/>
  <c r="A4098" i="20"/>
  <c r="I4098" i="20"/>
  <c r="B4098" i="20"/>
  <c r="J4098" i="20"/>
  <c r="C4098" i="20"/>
  <c r="D4098" i="20"/>
  <c r="E4098" i="20"/>
  <c r="F4098" i="20"/>
  <c r="G4090" i="20"/>
  <c r="H4090" i="20"/>
  <c r="A4090" i="20"/>
  <c r="I4090" i="20"/>
  <c r="B4090" i="20"/>
  <c r="J4090" i="20"/>
  <c r="C4090" i="20"/>
  <c r="D4090" i="20"/>
  <c r="E4090" i="20"/>
  <c r="F4090" i="20"/>
  <c r="G4082" i="20"/>
  <c r="H4082" i="20"/>
  <c r="A4082" i="20"/>
  <c r="I4082" i="20"/>
  <c r="B4082" i="20"/>
  <c r="J4082" i="20"/>
  <c r="C4082" i="20"/>
  <c r="D4082" i="20"/>
  <c r="E4082" i="20"/>
  <c r="F4082" i="20"/>
  <c r="G4074" i="20"/>
  <c r="H4074" i="20"/>
  <c r="A4074" i="20"/>
  <c r="I4074" i="20"/>
  <c r="B4074" i="20"/>
  <c r="J4074" i="20"/>
  <c r="C4074" i="20"/>
  <c r="D4074" i="20"/>
  <c r="E4074" i="20"/>
  <c r="F4074" i="20"/>
  <c r="G4066" i="20"/>
  <c r="H4066" i="20"/>
  <c r="A4066" i="20"/>
  <c r="I4066" i="20"/>
  <c r="B4066" i="20"/>
  <c r="J4066" i="20"/>
  <c r="C4066" i="20"/>
  <c r="D4066" i="20"/>
  <c r="E4066" i="20"/>
  <c r="F4066" i="20"/>
  <c r="G4058" i="20"/>
  <c r="H4058" i="20"/>
  <c r="A4058" i="20"/>
  <c r="I4058" i="20"/>
  <c r="B4058" i="20"/>
  <c r="J4058" i="20"/>
  <c r="C4058" i="20"/>
  <c r="D4058" i="20"/>
  <c r="E4058" i="20"/>
  <c r="F4058" i="20"/>
  <c r="G4050" i="20"/>
  <c r="H4050" i="20"/>
  <c r="A4050" i="20"/>
  <c r="I4050" i="20"/>
  <c r="B4050" i="20"/>
  <c r="J4050" i="20"/>
  <c r="C4050" i="20"/>
  <c r="D4050" i="20"/>
  <c r="E4050" i="20"/>
  <c r="F4050" i="20"/>
  <c r="G4042" i="20"/>
  <c r="H4042" i="20"/>
  <c r="A4042" i="20"/>
  <c r="I4042" i="20"/>
  <c r="B4042" i="20"/>
  <c r="J4042" i="20"/>
  <c r="C4042" i="20"/>
  <c r="D4042" i="20"/>
  <c r="E4042" i="20"/>
  <c r="F4042" i="20"/>
  <c r="G4034" i="20"/>
  <c r="H4034" i="20"/>
  <c r="A4034" i="20"/>
  <c r="I4034" i="20"/>
  <c r="B4034" i="20"/>
  <c r="J4034" i="20"/>
  <c r="C4034" i="20"/>
  <c r="D4034" i="20"/>
  <c r="E4034" i="20"/>
  <c r="F4034" i="20"/>
  <c r="G4026" i="20"/>
  <c r="H4026" i="20"/>
  <c r="A4026" i="20"/>
  <c r="I4026" i="20"/>
  <c r="B4026" i="20"/>
  <c r="J4026" i="20"/>
  <c r="C4026" i="20"/>
  <c r="D4026" i="20"/>
  <c r="E4026" i="20"/>
  <c r="F4026" i="20"/>
  <c r="G4018" i="20"/>
  <c r="H4018" i="20"/>
  <c r="A4018" i="20"/>
  <c r="I4018" i="20"/>
  <c r="B4018" i="20"/>
  <c r="J4018" i="20"/>
  <c r="C4018" i="20"/>
  <c r="D4018" i="20"/>
  <c r="E4018" i="20"/>
  <c r="F4018" i="20"/>
  <c r="G4010" i="20"/>
  <c r="H4010" i="20"/>
  <c r="A4010" i="20"/>
  <c r="I4010" i="20"/>
  <c r="B4010" i="20"/>
  <c r="J4010" i="20"/>
  <c r="C4010" i="20"/>
  <c r="D4010" i="20"/>
  <c r="E4010" i="20"/>
  <c r="F4010" i="20"/>
  <c r="G4002" i="20"/>
  <c r="H4002" i="20"/>
  <c r="A4002" i="20"/>
  <c r="I4002" i="20"/>
  <c r="B4002" i="20"/>
  <c r="J4002" i="20"/>
  <c r="C4002" i="20"/>
  <c r="D4002" i="20"/>
  <c r="E4002" i="20"/>
  <c r="F4002" i="20"/>
  <c r="G3994" i="20"/>
  <c r="H3994" i="20"/>
  <c r="A3994" i="20"/>
  <c r="I3994" i="20"/>
  <c r="B3994" i="20"/>
  <c r="J3994" i="20"/>
  <c r="C3994" i="20"/>
  <c r="D3994" i="20"/>
  <c r="E3994" i="20"/>
  <c r="F3994" i="20"/>
  <c r="G3986" i="20"/>
  <c r="H3986" i="20"/>
  <c r="A3986" i="20"/>
  <c r="I3986" i="20"/>
  <c r="B3986" i="20"/>
  <c r="J3986" i="20"/>
  <c r="C3986" i="20"/>
  <c r="D3986" i="20"/>
  <c r="E3986" i="20"/>
  <c r="F3986" i="20"/>
  <c r="G3978" i="20"/>
  <c r="H3978" i="20"/>
  <c r="A3978" i="20"/>
  <c r="I3978" i="20"/>
  <c r="B3978" i="20"/>
  <c r="J3978" i="20"/>
  <c r="C3978" i="20"/>
  <c r="D3978" i="20"/>
  <c r="E3978" i="20"/>
  <c r="F3978" i="20"/>
  <c r="G3970" i="20"/>
  <c r="H3970" i="20"/>
  <c r="A3970" i="20"/>
  <c r="I3970" i="20"/>
  <c r="B3970" i="20"/>
  <c r="J3970" i="20"/>
  <c r="C3970" i="20"/>
  <c r="D3970" i="20"/>
  <c r="E3970" i="20"/>
  <c r="F3970" i="20"/>
  <c r="G3962" i="20"/>
  <c r="H3962" i="20"/>
  <c r="A3962" i="20"/>
  <c r="I3962" i="20"/>
  <c r="B3962" i="20"/>
  <c r="J3962" i="20"/>
  <c r="C3962" i="20"/>
  <c r="D3962" i="20"/>
  <c r="E3962" i="20"/>
  <c r="F3962" i="20"/>
  <c r="G3954" i="20"/>
  <c r="H3954" i="20"/>
  <c r="A3954" i="20"/>
  <c r="I3954" i="20"/>
  <c r="B3954" i="20"/>
  <c r="J3954" i="20"/>
  <c r="C3954" i="20"/>
  <c r="D3954" i="20"/>
  <c r="E3954" i="20"/>
  <c r="F3954" i="20"/>
  <c r="G3946" i="20"/>
  <c r="H3946" i="20"/>
  <c r="A3946" i="20"/>
  <c r="I3946" i="20"/>
  <c r="B3946" i="20"/>
  <c r="J3946" i="20"/>
  <c r="C3946" i="20"/>
  <c r="D3946" i="20"/>
  <c r="E3946" i="20"/>
  <c r="F3946" i="20"/>
  <c r="G3938" i="20"/>
  <c r="H3938" i="20"/>
  <c r="A3938" i="20"/>
  <c r="I3938" i="20"/>
  <c r="B3938" i="20"/>
  <c r="J3938" i="20"/>
  <c r="C3938" i="20"/>
  <c r="D3938" i="20"/>
  <c r="E3938" i="20"/>
  <c r="F3938" i="20"/>
  <c r="G3930" i="20"/>
  <c r="H3930" i="20"/>
  <c r="A3930" i="20"/>
  <c r="I3930" i="20"/>
  <c r="B3930" i="20"/>
  <c r="J3930" i="20"/>
  <c r="C3930" i="20"/>
  <c r="D3930" i="20"/>
  <c r="E3930" i="20"/>
  <c r="F3930" i="20"/>
  <c r="G3922" i="20"/>
  <c r="H3922" i="20"/>
  <c r="A3922" i="20"/>
  <c r="I3922" i="20"/>
  <c r="B3922" i="20"/>
  <c r="J3922" i="20"/>
  <c r="C3922" i="20"/>
  <c r="D3922" i="20"/>
  <c r="E3922" i="20"/>
  <c r="F3922" i="20"/>
  <c r="G3914" i="20"/>
  <c r="H3914" i="20"/>
  <c r="A3914" i="20"/>
  <c r="I3914" i="20"/>
  <c r="B3914" i="20"/>
  <c r="J3914" i="20"/>
  <c r="C3914" i="20"/>
  <c r="D3914" i="20"/>
  <c r="E3914" i="20"/>
  <c r="F3914" i="20"/>
  <c r="G3906" i="20"/>
  <c r="H3906" i="20"/>
  <c r="A3906" i="20"/>
  <c r="I3906" i="20"/>
  <c r="B3906" i="20"/>
  <c r="J3906" i="20"/>
  <c r="C3906" i="20"/>
  <c r="D3906" i="20"/>
  <c r="E3906" i="20"/>
  <c r="F3906" i="20"/>
  <c r="G3898" i="20"/>
  <c r="H3898" i="20"/>
  <c r="A3898" i="20"/>
  <c r="I3898" i="20"/>
  <c r="B3898" i="20"/>
  <c r="J3898" i="20"/>
  <c r="C3898" i="20"/>
  <c r="D3898" i="20"/>
  <c r="E3898" i="20"/>
  <c r="F3898" i="20"/>
  <c r="G3890" i="20"/>
  <c r="H3890" i="20"/>
  <c r="A3890" i="20"/>
  <c r="I3890" i="20"/>
  <c r="B3890" i="20"/>
  <c r="J3890" i="20"/>
  <c r="C3890" i="20"/>
  <c r="D3890" i="20"/>
  <c r="E3890" i="20"/>
  <c r="F3890" i="20"/>
  <c r="G3882" i="20"/>
  <c r="H3882" i="20"/>
  <c r="A3882" i="20"/>
  <c r="I3882" i="20"/>
  <c r="B3882" i="20"/>
  <c r="J3882" i="20"/>
  <c r="C3882" i="20"/>
  <c r="D3882" i="20"/>
  <c r="E3882" i="20"/>
  <c r="F3882" i="20"/>
  <c r="A3874" i="20"/>
  <c r="B3874" i="20"/>
  <c r="C3874" i="20"/>
  <c r="D3874" i="20"/>
  <c r="G3874" i="20"/>
  <c r="H3874" i="20"/>
  <c r="I3874" i="20"/>
  <c r="J3874" i="20"/>
  <c r="E3874" i="20"/>
  <c r="F3874" i="20"/>
  <c r="H3866" i="20"/>
  <c r="A3866" i="20"/>
  <c r="I3866" i="20"/>
  <c r="B3866" i="20"/>
  <c r="J3866" i="20"/>
  <c r="C3866" i="20"/>
  <c r="D3866" i="20"/>
  <c r="E3866" i="20"/>
  <c r="F3866" i="20"/>
  <c r="G3866" i="20"/>
  <c r="H3858" i="20"/>
  <c r="A3858" i="20"/>
  <c r="I3858" i="20"/>
  <c r="B3858" i="20"/>
  <c r="J3858" i="20"/>
  <c r="C3858" i="20"/>
  <c r="D3858" i="20"/>
  <c r="E3858" i="20"/>
  <c r="F3858" i="20"/>
  <c r="G3858" i="20"/>
  <c r="H3850" i="20"/>
  <c r="A3850" i="20"/>
  <c r="I3850" i="20"/>
  <c r="B3850" i="20"/>
  <c r="J3850" i="20"/>
  <c r="C3850" i="20"/>
  <c r="D3850" i="20"/>
  <c r="E3850" i="20"/>
  <c r="F3850" i="20"/>
  <c r="G3850" i="20"/>
  <c r="H3842" i="20"/>
  <c r="A3842" i="20"/>
  <c r="I3842" i="20"/>
  <c r="B3842" i="20"/>
  <c r="J3842" i="20"/>
  <c r="C3842" i="20"/>
  <c r="D3842" i="20"/>
  <c r="E3842" i="20"/>
  <c r="F3842" i="20"/>
  <c r="G3842" i="20"/>
  <c r="H3834" i="20"/>
  <c r="A3834" i="20"/>
  <c r="I3834" i="20"/>
  <c r="B3834" i="20"/>
  <c r="J3834" i="20"/>
  <c r="C3834" i="20"/>
  <c r="D3834" i="20"/>
  <c r="E3834" i="20"/>
  <c r="F3834" i="20"/>
  <c r="G3834" i="20"/>
  <c r="H3826" i="20"/>
  <c r="A3826" i="20"/>
  <c r="I3826" i="20"/>
  <c r="B3826" i="20"/>
  <c r="J3826" i="20"/>
  <c r="C3826" i="20"/>
  <c r="D3826" i="20"/>
  <c r="E3826" i="20"/>
  <c r="F3826" i="20"/>
  <c r="G3826" i="20"/>
  <c r="H3818" i="20"/>
  <c r="A3818" i="20"/>
  <c r="I3818" i="20"/>
  <c r="B3818" i="20"/>
  <c r="J3818" i="20"/>
  <c r="C3818" i="20"/>
  <c r="D3818" i="20"/>
  <c r="E3818" i="20"/>
  <c r="F3818" i="20"/>
  <c r="G3818" i="20"/>
  <c r="H3810" i="20"/>
  <c r="A3810" i="20"/>
  <c r="I3810" i="20"/>
  <c r="B3810" i="20"/>
  <c r="J3810" i="20"/>
  <c r="C3810" i="20"/>
  <c r="D3810" i="20"/>
  <c r="E3810" i="20"/>
  <c r="F3810" i="20"/>
  <c r="G3810" i="20"/>
  <c r="H3802" i="20"/>
  <c r="A3802" i="20"/>
  <c r="I3802" i="20"/>
  <c r="B3802" i="20"/>
  <c r="J3802" i="20"/>
  <c r="C3802" i="20"/>
  <c r="D3802" i="20"/>
  <c r="E3802" i="20"/>
  <c r="F3802" i="20"/>
  <c r="G3802" i="20"/>
  <c r="H3794" i="20"/>
  <c r="A3794" i="20"/>
  <c r="I3794" i="20"/>
  <c r="B3794" i="20"/>
  <c r="J3794" i="20"/>
  <c r="C3794" i="20"/>
  <c r="D3794" i="20"/>
  <c r="E3794" i="20"/>
  <c r="F3794" i="20"/>
  <c r="G3794" i="20"/>
  <c r="H3786" i="20"/>
  <c r="A3786" i="20"/>
  <c r="I3786" i="20"/>
  <c r="B3786" i="20"/>
  <c r="J3786" i="20"/>
  <c r="C3786" i="20"/>
  <c r="D3786" i="20"/>
  <c r="E3786" i="20"/>
  <c r="F3786" i="20"/>
  <c r="G3786" i="20"/>
  <c r="H3778" i="20"/>
  <c r="A3778" i="20"/>
  <c r="I3778" i="20"/>
  <c r="B3778" i="20"/>
  <c r="J3778" i="20"/>
  <c r="C3778" i="20"/>
  <c r="D3778" i="20"/>
  <c r="E3778" i="20"/>
  <c r="F3778" i="20"/>
  <c r="G3778" i="20"/>
  <c r="H3770" i="20"/>
  <c r="A3770" i="20"/>
  <c r="I3770" i="20"/>
  <c r="B3770" i="20"/>
  <c r="J3770" i="20"/>
  <c r="C3770" i="20"/>
  <c r="D3770" i="20"/>
  <c r="E3770" i="20"/>
  <c r="F3770" i="20"/>
  <c r="G3770" i="20"/>
  <c r="H3762" i="20"/>
  <c r="A3762" i="20"/>
  <c r="I3762" i="20"/>
  <c r="B3762" i="20"/>
  <c r="J3762" i="20"/>
  <c r="C3762" i="20"/>
  <c r="D3762" i="20"/>
  <c r="E3762" i="20"/>
  <c r="F3762" i="20"/>
  <c r="G3762" i="20"/>
  <c r="H3754" i="20"/>
  <c r="A3754" i="20"/>
  <c r="I3754" i="20"/>
  <c r="B3754" i="20"/>
  <c r="J3754" i="20"/>
  <c r="C3754" i="20"/>
  <c r="D3754" i="20"/>
  <c r="E3754" i="20"/>
  <c r="F3754" i="20"/>
  <c r="G3754" i="20"/>
  <c r="H3746" i="20"/>
  <c r="A3746" i="20"/>
  <c r="I3746" i="20"/>
  <c r="B3746" i="20"/>
  <c r="J3746" i="20"/>
  <c r="C3746" i="20"/>
  <c r="D3746" i="20"/>
  <c r="E3746" i="20"/>
  <c r="F3746" i="20"/>
  <c r="G3746" i="20"/>
  <c r="H3738" i="20"/>
  <c r="A3738" i="20"/>
  <c r="I3738" i="20"/>
  <c r="B3738" i="20"/>
  <c r="J3738" i="20"/>
  <c r="C3738" i="20"/>
  <c r="D3738" i="20"/>
  <c r="E3738" i="20"/>
  <c r="F3738" i="20"/>
  <c r="G3738" i="20"/>
  <c r="H3730" i="20"/>
  <c r="A3730" i="20"/>
  <c r="I3730" i="20"/>
  <c r="B3730" i="20"/>
  <c r="J3730" i="20"/>
  <c r="C3730" i="20"/>
  <c r="D3730" i="20"/>
  <c r="E3730" i="20"/>
  <c r="F3730" i="20"/>
  <c r="G3730" i="20"/>
  <c r="H3722" i="20"/>
  <c r="A3722" i="20"/>
  <c r="I3722" i="20"/>
  <c r="B3722" i="20"/>
  <c r="J3722" i="20"/>
  <c r="C3722" i="20"/>
  <c r="D3722" i="20"/>
  <c r="E3722" i="20"/>
  <c r="F3722" i="20"/>
  <c r="G3722" i="20"/>
  <c r="H3714" i="20"/>
  <c r="A3714" i="20"/>
  <c r="I3714" i="20"/>
  <c r="B3714" i="20"/>
  <c r="J3714" i="20"/>
  <c r="C3714" i="20"/>
  <c r="D3714" i="20"/>
  <c r="E3714" i="20"/>
  <c r="F3714" i="20"/>
  <c r="G3714" i="20"/>
  <c r="H3706" i="20"/>
  <c r="A3706" i="20"/>
  <c r="I3706" i="20"/>
  <c r="B3706" i="20"/>
  <c r="J3706" i="20"/>
  <c r="C3706" i="20"/>
  <c r="D3706" i="20"/>
  <c r="E3706" i="20"/>
  <c r="F3706" i="20"/>
  <c r="G3706" i="20"/>
  <c r="H3698" i="20"/>
  <c r="A3698" i="20"/>
  <c r="I3698" i="20"/>
  <c r="B3698" i="20"/>
  <c r="J3698" i="20"/>
  <c r="C3698" i="20"/>
  <c r="D3698" i="20"/>
  <c r="E3698" i="20"/>
  <c r="F3698" i="20"/>
  <c r="G3698" i="20"/>
  <c r="H3690" i="20"/>
  <c r="A3690" i="20"/>
  <c r="I3690" i="20"/>
  <c r="B3690" i="20"/>
  <c r="J3690" i="20"/>
  <c r="C3690" i="20"/>
  <c r="D3690" i="20"/>
  <c r="E3690" i="20"/>
  <c r="F3690" i="20"/>
  <c r="G3690" i="20"/>
  <c r="H3682" i="20"/>
  <c r="A3682" i="20"/>
  <c r="I3682" i="20"/>
  <c r="B3682" i="20"/>
  <c r="J3682" i="20"/>
  <c r="C3682" i="20"/>
  <c r="D3682" i="20"/>
  <c r="E3682" i="20"/>
  <c r="F3682" i="20"/>
  <c r="G3682" i="20"/>
  <c r="H3674" i="20"/>
  <c r="A3674" i="20"/>
  <c r="I3674" i="20"/>
  <c r="B3674" i="20"/>
  <c r="J3674" i="20"/>
  <c r="C3674" i="20"/>
  <c r="D3674" i="20"/>
  <c r="E3674" i="20"/>
  <c r="F3674" i="20"/>
  <c r="G3674" i="20"/>
  <c r="H3666" i="20"/>
  <c r="A3666" i="20"/>
  <c r="I3666" i="20"/>
  <c r="B3666" i="20"/>
  <c r="J3666" i="20"/>
  <c r="C3666" i="20"/>
  <c r="D3666" i="20"/>
  <c r="E3666" i="20"/>
  <c r="F3666" i="20"/>
  <c r="G3666" i="20"/>
  <c r="H3658" i="20"/>
  <c r="A3658" i="20"/>
  <c r="I3658" i="20"/>
  <c r="B3658" i="20"/>
  <c r="J3658" i="20"/>
  <c r="C3658" i="20"/>
  <c r="D3658" i="20"/>
  <c r="E3658" i="20"/>
  <c r="F3658" i="20"/>
  <c r="G3658" i="20"/>
  <c r="H3650" i="20"/>
  <c r="A3650" i="20"/>
  <c r="I3650" i="20"/>
  <c r="B3650" i="20"/>
  <c r="J3650" i="20"/>
  <c r="C3650" i="20"/>
  <c r="D3650" i="20"/>
  <c r="E3650" i="20"/>
  <c r="F3650" i="20"/>
  <c r="G3650" i="20"/>
  <c r="H3642" i="20"/>
  <c r="A3642" i="20"/>
  <c r="I3642" i="20"/>
  <c r="B3642" i="20"/>
  <c r="J3642" i="20"/>
  <c r="C3642" i="20"/>
  <c r="D3642" i="20"/>
  <c r="E3642" i="20"/>
  <c r="F3642" i="20"/>
  <c r="G3642" i="20"/>
  <c r="H3634" i="20"/>
  <c r="A3634" i="20"/>
  <c r="I3634" i="20"/>
  <c r="B3634" i="20"/>
  <c r="J3634" i="20"/>
  <c r="C3634" i="20"/>
  <c r="D3634" i="20"/>
  <c r="E3634" i="20"/>
  <c r="F3634" i="20"/>
  <c r="G3634" i="20"/>
  <c r="H3626" i="20"/>
  <c r="A3626" i="20"/>
  <c r="I3626" i="20"/>
  <c r="B3626" i="20"/>
  <c r="J3626" i="20"/>
  <c r="C3626" i="20"/>
  <c r="D3626" i="20"/>
  <c r="E3626" i="20"/>
  <c r="F3626" i="20"/>
  <c r="G3626" i="20"/>
  <c r="H3618" i="20"/>
  <c r="A3618" i="20"/>
  <c r="I3618" i="20"/>
  <c r="B3618" i="20"/>
  <c r="J3618" i="20"/>
  <c r="C3618" i="20"/>
  <c r="D3618" i="20"/>
  <c r="E3618" i="20"/>
  <c r="F3618" i="20"/>
  <c r="G3618" i="20"/>
  <c r="H3610" i="20"/>
  <c r="A3610" i="20"/>
  <c r="I3610" i="20"/>
  <c r="B3610" i="20"/>
  <c r="J3610" i="20"/>
  <c r="C3610" i="20"/>
  <c r="D3610" i="20"/>
  <c r="E3610" i="20"/>
  <c r="F3610" i="20"/>
  <c r="G3610" i="20"/>
  <c r="H3602" i="20"/>
  <c r="A3602" i="20"/>
  <c r="I3602" i="20"/>
  <c r="B3602" i="20"/>
  <c r="J3602" i="20"/>
  <c r="C3602" i="20"/>
  <c r="D3602" i="20"/>
  <c r="E3602" i="20"/>
  <c r="F3602" i="20"/>
  <c r="G3602" i="20"/>
  <c r="H3594" i="20"/>
  <c r="A3594" i="20"/>
  <c r="I3594" i="20"/>
  <c r="B3594" i="20"/>
  <c r="J3594" i="20"/>
  <c r="C3594" i="20"/>
  <c r="D3594" i="20"/>
  <c r="E3594" i="20"/>
  <c r="F3594" i="20"/>
  <c r="G3594" i="20"/>
  <c r="H3586" i="20"/>
  <c r="A3586" i="20"/>
  <c r="I3586" i="20"/>
  <c r="B3586" i="20"/>
  <c r="J3586" i="20"/>
  <c r="C3586" i="20"/>
  <c r="D3586" i="20"/>
  <c r="E3586" i="20"/>
  <c r="F3586" i="20"/>
  <c r="G3586" i="20"/>
  <c r="H3578" i="20"/>
  <c r="A3578" i="20"/>
  <c r="I3578" i="20"/>
  <c r="B3578" i="20"/>
  <c r="J3578" i="20"/>
  <c r="C3578" i="20"/>
  <c r="D3578" i="20"/>
  <c r="E3578" i="20"/>
  <c r="F3578" i="20"/>
  <c r="G3578" i="20"/>
  <c r="H3570" i="20"/>
  <c r="A3570" i="20"/>
  <c r="I3570" i="20"/>
  <c r="B3570" i="20"/>
  <c r="J3570" i="20"/>
  <c r="C3570" i="20"/>
  <c r="D3570" i="20"/>
  <c r="E3570" i="20"/>
  <c r="F3570" i="20"/>
  <c r="G3570" i="20"/>
  <c r="H3562" i="20"/>
  <c r="A3562" i="20"/>
  <c r="I3562" i="20"/>
  <c r="B3562" i="20"/>
  <c r="J3562" i="20"/>
  <c r="C3562" i="20"/>
  <c r="D3562" i="20"/>
  <c r="E3562" i="20"/>
  <c r="F3562" i="20"/>
  <c r="G3562" i="20"/>
  <c r="H3554" i="20"/>
  <c r="A3554" i="20"/>
  <c r="I3554" i="20"/>
  <c r="B3554" i="20"/>
  <c r="J3554" i="20"/>
  <c r="C3554" i="20"/>
  <c r="D3554" i="20"/>
  <c r="E3554" i="20"/>
  <c r="F3554" i="20"/>
  <c r="G3554" i="20"/>
  <c r="H3546" i="20"/>
  <c r="A3546" i="20"/>
  <c r="I3546" i="20"/>
  <c r="B3546" i="20"/>
  <c r="J3546" i="20"/>
  <c r="C3546" i="20"/>
  <c r="D3546" i="20"/>
  <c r="E3546" i="20"/>
  <c r="F3546" i="20"/>
  <c r="G3546" i="20"/>
  <c r="H3538" i="20"/>
  <c r="A3538" i="20"/>
  <c r="I3538" i="20"/>
  <c r="B3538" i="20"/>
  <c r="J3538" i="20"/>
  <c r="C3538" i="20"/>
  <c r="D3538" i="20"/>
  <c r="E3538" i="20"/>
  <c r="F3538" i="20"/>
  <c r="G3538" i="20"/>
  <c r="H3530" i="20"/>
  <c r="A3530" i="20"/>
  <c r="I3530" i="20"/>
  <c r="B3530" i="20"/>
  <c r="J3530" i="20"/>
  <c r="C3530" i="20"/>
  <c r="D3530" i="20"/>
  <c r="E3530" i="20"/>
  <c r="F3530" i="20"/>
  <c r="G3530" i="20"/>
  <c r="H3522" i="20"/>
  <c r="A3522" i="20"/>
  <c r="I3522" i="20"/>
  <c r="B3522" i="20"/>
  <c r="J3522" i="20"/>
  <c r="C3522" i="20"/>
  <c r="D3522" i="20"/>
  <c r="E3522" i="20"/>
  <c r="F3522" i="20"/>
  <c r="G3522" i="20"/>
  <c r="H3514" i="20"/>
  <c r="A3514" i="20"/>
  <c r="I3514" i="20"/>
  <c r="B3514" i="20"/>
  <c r="J3514" i="20"/>
  <c r="C3514" i="20"/>
  <c r="D3514" i="20"/>
  <c r="E3514" i="20"/>
  <c r="F3514" i="20"/>
  <c r="G3514" i="20"/>
  <c r="H3506" i="20"/>
  <c r="A3506" i="20"/>
  <c r="I3506" i="20"/>
  <c r="B3506" i="20"/>
  <c r="J3506" i="20"/>
  <c r="C3506" i="20"/>
  <c r="D3506" i="20"/>
  <c r="E3506" i="20"/>
  <c r="F3506" i="20"/>
  <c r="G3506" i="20"/>
  <c r="H3498" i="20"/>
  <c r="A3498" i="20"/>
  <c r="I3498" i="20"/>
  <c r="B3498" i="20"/>
  <c r="J3498" i="20"/>
  <c r="C3498" i="20"/>
  <c r="D3498" i="20"/>
  <c r="E3498" i="20"/>
  <c r="F3498" i="20"/>
  <c r="G3498" i="20"/>
  <c r="H3490" i="20"/>
  <c r="A3490" i="20"/>
  <c r="I3490" i="20"/>
  <c r="B3490" i="20"/>
  <c r="J3490" i="20"/>
  <c r="C3490" i="20"/>
  <c r="D3490" i="20"/>
  <c r="E3490" i="20"/>
  <c r="F3490" i="20"/>
  <c r="G3490" i="20"/>
  <c r="H3482" i="20"/>
  <c r="A3482" i="20"/>
  <c r="I3482" i="20"/>
  <c r="B3482" i="20"/>
  <c r="J3482" i="20"/>
  <c r="C3482" i="20"/>
  <c r="D3482" i="20"/>
  <c r="E3482" i="20"/>
  <c r="F3482" i="20"/>
  <c r="G3482" i="20"/>
  <c r="H3474" i="20"/>
  <c r="A3474" i="20"/>
  <c r="I3474" i="20"/>
  <c r="B3474" i="20"/>
  <c r="J3474" i="20"/>
  <c r="C3474" i="20"/>
  <c r="D3474" i="20"/>
  <c r="E3474" i="20"/>
  <c r="F3474" i="20"/>
  <c r="G3474" i="20"/>
  <c r="B3497" i="11"/>
  <c r="R3497" i="11" s="1"/>
  <c r="H3466" i="20"/>
  <c r="A3466" i="20"/>
  <c r="I3466" i="20"/>
  <c r="B3466" i="20"/>
  <c r="J3466" i="20"/>
  <c r="C3466" i="20"/>
  <c r="D3466" i="20"/>
  <c r="E3466" i="20"/>
  <c r="F3466" i="20"/>
  <c r="G3466" i="20"/>
  <c r="F3459" i="20"/>
  <c r="G3459" i="20"/>
  <c r="H3459" i="20"/>
  <c r="A3459" i="20"/>
  <c r="I3459" i="20"/>
  <c r="B3459" i="20"/>
  <c r="J3459" i="20"/>
  <c r="C3459" i="20"/>
  <c r="D3459" i="20"/>
  <c r="E3459" i="20"/>
  <c r="F3451" i="20"/>
  <c r="G3451" i="20"/>
  <c r="H3451" i="20"/>
  <c r="A3451" i="20"/>
  <c r="I3451" i="20"/>
  <c r="B3451" i="20"/>
  <c r="J3451" i="20"/>
  <c r="C3451" i="20"/>
  <c r="D3451" i="20"/>
  <c r="E3451" i="20"/>
  <c r="B3474" i="11"/>
  <c r="R3474" i="11" s="1"/>
  <c r="F3443" i="20"/>
  <c r="G3443" i="20"/>
  <c r="H3443" i="20"/>
  <c r="A3443" i="20"/>
  <c r="I3443" i="20"/>
  <c r="B3443" i="20"/>
  <c r="J3443" i="20"/>
  <c r="C3443" i="20"/>
  <c r="D3443" i="20"/>
  <c r="E3443" i="20"/>
  <c r="B3466" i="11"/>
  <c r="R3466" i="11" s="1"/>
  <c r="F3435" i="20"/>
  <c r="G3435" i="20"/>
  <c r="H3435" i="20"/>
  <c r="A3435" i="20"/>
  <c r="I3435" i="20"/>
  <c r="B3435" i="20"/>
  <c r="J3435" i="20"/>
  <c r="C3435" i="20"/>
  <c r="D3435" i="20"/>
  <c r="E3435" i="20"/>
  <c r="D3412" i="20"/>
  <c r="E3412" i="20"/>
  <c r="F3412" i="20"/>
  <c r="G3412" i="20"/>
  <c r="H3412" i="20"/>
  <c r="A3412" i="20"/>
  <c r="I3412" i="20"/>
  <c r="B3412" i="20"/>
  <c r="J3412" i="20"/>
  <c r="C3412" i="20"/>
  <c r="B3397" i="20"/>
  <c r="J3397" i="20"/>
  <c r="C3397" i="20"/>
  <c r="D3397" i="20"/>
  <c r="E3397" i="20"/>
  <c r="F3397" i="20"/>
  <c r="G3397" i="20"/>
  <c r="H3397" i="20"/>
  <c r="A3397" i="20"/>
  <c r="I3397" i="20"/>
  <c r="H3390" i="20"/>
  <c r="A3390" i="20"/>
  <c r="I3390" i="20"/>
  <c r="B3390" i="20"/>
  <c r="J3390" i="20"/>
  <c r="C3390" i="20"/>
  <c r="D3390" i="20"/>
  <c r="E3390" i="20"/>
  <c r="F3390" i="20"/>
  <c r="G3390" i="20"/>
  <c r="B3377" i="20"/>
  <c r="J3377" i="20"/>
  <c r="C3377" i="20"/>
  <c r="D3377" i="20"/>
  <c r="E3377" i="20"/>
  <c r="F3377" i="20"/>
  <c r="G3377" i="20"/>
  <c r="H3377" i="20"/>
  <c r="A3377" i="20"/>
  <c r="I3377" i="20"/>
  <c r="B3369" i="20"/>
  <c r="J3369" i="20"/>
  <c r="C3369" i="20"/>
  <c r="D3369" i="20"/>
  <c r="E3369" i="20"/>
  <c r="F3369" i="20"/>
  <c r="G3369" i="20"/>
  <c r="H3369" i="20"/>
  <c r="A3369" i="20"/>
  <c r="I3369" i="20"/>
  <c r="F3363" i="20"/>
  <c r="G3363" i="20"/>
  <c r="H3363" i="20"/>
  <c r="A3363" i="20"/>
  <c r="I3363" i="20"/>
  <c r="B3363" i="20"/>
  <c r="J3363" i="20"/>
  <c r="C3363" i="20"/>
  <c r="D3363" i="20"/>
  <c r="E3363" i="20"/>
  <c r="B3349" i="20"/>
  <c r="J3349" i="20"/>
  <c r="C3349" i="20"/>
  <c r="D3349" i="20"/>
  <c r="E3349" i="20"/>
  <c r="F3349" i="20"/>
  <c r="G3349" i="20"/>
  <c r="H3349" i="20"/>
  <c r="A3349" i="20"/>
  <c r="I3349" i="20"/>
  <c r="H3342" i="20"/>
  <c r="A3342" i="20"/>
  <c r="I3342" i="20"/>
  <c r="B3342" i="20"/>
  <c r="J3342" i="20"/>
  <c r="C3342" i="20"/>
  <c r="D3342" i="20"/>
  <c r="E3342" i="20"/>
  <c r="F3342" i="20"/>
  <c r="G3342" i="20"/>
  <c r="F3335" i="20"/>
  <c r="G3335" i="20"/>
  <c r="H3335" i="20"/>
  <c r="A3335" i="20"/>
  <c r="I3335" i="20"/>
  <c r="B3335" i="20"/>
  <c r="J3335" i="20"/>
  <c r="C3335" i="20"/>
  <c r="D3335" i="20"/>
  <c r="E3335" i="20"/>
  <c r="B3359" i="11"/>
  <c r="R3359" i="11" s="1"/>
  <c r="D3328" i="20"/>
  <c r="F3328" i="20"/>
  <c r="G3328" i="20"/>
  <c r="H3328" i="20"/>
  <c r="A3328" i="20"/>
  <c r="I3328" i="20"/>
  <c r="B3328" i="20"/>
  <c r="J3328" i="20"/>
  <c r="C3328" i="20"/>
  <c r="E3328" i="20"/>
  <c r="B3321" i="20"/>
  <c r="J3321" i="20"/>
  <c r="D3321" i="20"/>
  <c r="E3321" i="20"/>
  <c r="F3321" i="20"/>
  <c r="G3321" i="20"/>
  <c r="H3321" i="20"/>
  <c r="A3321" i="20"/>
  <c r="I3321" i="20"/>
  <c r="C3321" i="20"/>
  <c r="F3315" i="20"/>
  <c r="H3315" i="20"/>
  <c r="A3315" i="20"/>
  <c r="I3315" i="20"/>
  <c r="B3315" i="20"/>
  <c r="J3315" i="20"/>
  <c r="C3315" i="20"/>
  <c r="D3315" i="20"/>
  <c r="E3315" i="20"/>
  <c r="G3315" i="20"/>
  <c r="F3307" i="20"/>
  <c r="H3307" i="20"/>
  <c r="A3307" i="20"/>
  <c r="I3307" i="20"/>
  <c r="B3307" i="20"/>
  <c r="J3307" i="20"/>
  <c r="C3307" i="20"/>
  <c r="D3307" i="20"/>
  <c r="E3307" i="20"/>
  <c r="G3307" i="20"/>
  <c r="B3331" i="11"/>
  <c r="R3331" i="11" s="1"/>
  <c r="D3300" i="20"/>
  <c r="F3300" i="20"/>
  <c r="G3300" i="20"/>
  <c r="H3300" i="20"/>
  <c r="A3300" i="20"/>
  <c r="I3300" i="20"/>
  <c r="B3300" i="20"/>
  <c r="J3300" i="20"/>
  <c r="C3300" i="20"/>
  <c r="E3300" i="20"/>
  <c r="B3293" i="20"/>
  <c r="J3293" i="20"/>
  <c r="D3293" i="20"/>
  <c r="E3293" i="20"/>
  <c r="F3293" i="20"/>
  <c r="G3293" i="20"/>
  <c r="H3293" i="20"/>
  <c r="A3293" i="20"/>
  <c r="I3293" i="20"/>
  <c r="C3293" i="20"/>
  <c r="F3287" i="20"/>
  <c r="G3287" i="20"/>
  <c r="H3287" i="20"/>
  <c r="A3287" i="20"/>
  <c r="I3287" i="20"/>
  <c r="B3287" i="20"/>
  <c r="J3287" i="20"/>
  <c r="C3287" i="20"/>
  <c r="D3287" i="20"/>
  <c r="E3287" i="20"/>
  <c r="B3311" i="11"/>
  <c r="R3311" i="11" s="1"/>
  <c r="D3280" i="20"/>
  <c r="E3280" i="20"/>
  <c r="F3280" i="20"/>
  <c r="G3280" i="20"/>
  <c r="H3280" i="20"/>
  <c r="A3280" i="20"/>
  <c r="I3280" i="20"/>
  <c r="B3280" i="20"/>
  <c r="J3280" i="20"/>
  <c r="C3280" i="20"/>
  <c r="B3303" i="11"/>
  <c r="R3303" i="11" s="1"/>
  <c r="D3272" i="20"/>
  <c r="E3272" i="20"/>
  <c r="F3272" i="20"/>
  <c r="G3272" i="20"/>
  <c r="H3272" i="20"/>
  <c r="A3272" i="20"/>
  <c r="I3272" i="20"/>
  <c r="B3272" i="20"/>
  <c r="J3272" i="20"/>
  <c r="C3272" i="20"/>
  <c r="H3266" i="20"/>
  <c r="A3266" i="20"/>
  <c r="I3266" i="20"/>
  <c r="B3266" i="20"/>
  <c r="J3266" i="20"/>
  <c r="C3266" i="20"/>
  <c r="D3266" i="20"/>
  <c r="E3266" i="20"/>
  <c r="F3266" i="20"/>
  <c r="G3266" i="20"/>
  <c r="F3259" i="20"/>
  <c r="G3259" i="20"/>
  <c r="H3259" i="20"/>
  <c r="A3259" i="20"/>
  <c r="I3259" i="20"/>
  <c r="B3259" i="20"/>
  <c r="J3259" i="20"/>
  <c r="C3259" i="20"/>
  <c r="D3259" i="20"/>
  <c r="E3259" i="20"/>
  <c r="B3283" i="11"/>
  <c r="R3283" i="11" s="1"/>
  <c r="D3252" i="20"/>
  <c r="E3252" i="20"/>
  <c r="F3252" i="20"/>
  <c r="G3252" i="20"/>
  <c r="H3252" i="20"/>
  <c r="A3252" i="20"/>
  <c r="I3252" i="20"/>
  <c r="B3252" i="20"/>
  <c r="J3252" i="20"/>
  <c r="C3252" i="20"/>
  <c r="B3245" i="20"/>
  <c r="J3245" i="20"/>
  <c r="C3245" i="20"/>
  <c r="D3245" i="20"/>
  <c r="E3245" i="20"/>
  <c r="F3245" i="20"/>
  <c r="G3245" i="20"/>
  <c r="H3245" i="20"/>
  <c r="A3245" i="20"/>
  <c r="I3245" i="20"/>
  <c r="H3238" i="20"/>
  <c r="A3238" i="20"/>
  <c r="I3238" i="20"/>
  <c r="B3238" i="20"/>
  <c r="J3238" i="20"/>
  <c r="C3238" i="20"/>
  <c r="D3238" i="20"/>
  <c r="E3238" i="20"/>
  <c r="F3238" i="20"/>
  <c r="G3238" i="20"/>
  <c r="F3231" i="20"/>
  <c r="G3231" i="20"/>
  <c r="H3231" i="20"/>
  <c r="A3231" i="20"/>
  <c r="I3231" i="20"/>
  <c r="B3231" i="20"/>
  <c r="J3231" i="20"/>
  <c r="C3231" i="20"/>
  <c r="D3231" i="20"/>
  <c r="E3231" i="20"/>
  <c r="B3255" i="11"/>
  <c r="R3255" i="11" s="1"/>
  <c r="D3224" i="20"/>
  <c r="E3224" i="20"/>
  <c r="F3224" i="20"/>
  <c r="G3224" i="20"/>
  <c r="H3224" i="20"/>
  <c r="A3224" i="20"/>
  <c r="I3224" i="20"/>
  <c r="B3224" i="20"/>
  <c r="J3224" i="20"/>
  <c r="C3224" i="20"/>
  <c r="H3218" i="20"/>
  <c r="A3218" i="20"/>
  <c r="I3218" i="20"/>
  <c r="B3218" i="20"/>
  <c r="J3218" i="20"/>
  <c r="C3218" i="20"/>
  <c r="D3218" i="20"/>
  <c r="E3218" i="20"/>
  <c r="F3218" i="20"/>
  <c r="G3218" i="20"/>
  <c r="H3210" i="20"/>
  <c r="A3210" i="20"/>
  <c r="I3210" i="20"/>
  <c r="B3210" i="20"/>
  <c r="J3210" i="20"/>
  <c r="C3210" i="20"/>
  <c r="D3210" i="20"/>
  <c r="E3210" i="20"/>
  <c r="F3210" i="20"/>
  <c r="G3210" i="20"/>
  <c r="H3190" i="20"/>
  <c r="A3190" i="20"/>
  <c r="I3190" i="20"/>
  <c r="B3190" i="20"/>
  <c r="J3190" i="20"/>
  <c r="C3190" i="20"/>
  <c r="D3190" i="20"/>
  <c r="E3190" i="20"/>
  <c r="F3190" i="20"/>
  <c r="G3190" i="20"/>
  <c r="F3183" i="20"/>
  <c r="G3183" i="20"/>
  <c r="H3183" i="20"/>
  <c r="A3183" i="20"/>
  <c r="I3183" i="20"/>
  <c r="B3183" i="20"/>
  <c r="J3183" i="20"/>
  <c r="C3183" i="20"/>
  <c r="D3183" i="20"/>
  <c r="E3183" i="20"/>
  <c r="B3169" i="20"/>
  <c r="J3169" i="20"/>
  <c r="C3169" i="20"/>
  <c r="D3169" i="20"/>
  <c r="E3169" i="20"/>
  <c r="F3169" i="20"/>
  <c r="G3169" i="20"/>
  <c r="H3169" i="20"/>
  <c r="A3169" i="20"/>
  <c r="I3169" i="20"/>
  <c r="H3162" i="20"/>
  <c r="A3162" i="20"/>
  <c r="I3162" i="20"/>
  <c r="B3162" i="20"/>
  <c r="J3162" i="20"/>
  <c r="C3162" i="20"/>
  <c r="D3162" i="20"/>
  <c r="E3162" i="20"/>
  <c r="F3162" i="20"/>
  <c r="G3162" i="20"/>
  <c r="B3179" i="11"/>
  <c r="R3179" i="11" s="1"/>
  <c r="D3148" i="20"/>
  <c r="E3148" i="20"/>
  <c r="F3148" i="20"/>
  <c r="G3148" i="20"/>
  <c r="H3148" i="20"/>
  <c r="A3148" i="20"/>
  <c r="I3148" i="20"/>
  <c r="B3148" i="20"/>
  <c r="J3148" i="20"/>
  <c r="C3148" i="20"/>
  <c r="B3141" i="20"/>
  <c r="J3141" i="20"/>
  <c r="C3141" i="20"/>
  <c r="D3141" i="20"/>
  <c r="E3141" i="20"/>
  <c r="F3141" i="20"/>
  <c r="G3141" i="20"/>
  <c r="H3141" i="20"/>
  <c r="A3141" i="20"/>
  <c r="I3141" i="20"/>
  <c r="H3134" i="20"/>
  <c r="A3134" i="20"/>
  <c r="I3134" i="20"/>
  <c r="B3134" i="20"/>
  <c r="J3134" i="20"/>
  <c r="C3134" i="20"/>
  <c r="D3134" i="20"/>
  <c r="E3134" i="20"/>
  <c r="F3134" i="20"/>
  <c r="G3134" i="20"/>
  <c r="B3121" i="20"/>
  <c r="J3121" i="20"/>
  <c r="C3121" i="20"/>
  <c r="D3121" i="20"/>
  <c r="E3121" i="20"/>
  <c r="F3121" i="20"/>
  <c r="G3121" i="20"/>
  <c r="H3121" i="20"/>
  <c r="A3121" i="20"/>
  <c r="I3121" i="20"/>
  <c r="B3113" i="20"/>
  <c r="J3113" i="20"/>
  <c r="C3113" i="20"/>
  <c r="D3113" i="20"/>
  <c r="E3113" i="20"/>
  <c r="F3113" i="20"/>
  <c r="G3113" i="20"/>
  <c r="H3113" i="20"/>
  <c r="A3113" i="20"/>
  <c r="I3113" i="20"/>
  <c r="F3107" i="20"/>
  <c r="G3107" i="20"/>
  <c r="H3107" i="20"/>
  <c r="A3107" i="20"/>
  <c r="I3107" i="20"/>
  <c r="B3107" i="20"/>
  <c r="J3107" i="20"/>
  <c r="C3107" i="20"/>
  <c r="D3107" i="20"/>
  <c r="E3107" i="20"/>
  <c r="F3099" i="20"/>
  <c r="G3099" i="20"/>
  <c r="H3099" i="20"/>
  <c r="A3099" i="20"/>
  <c r="I3099" i="20"/>
  <c r="B3099" i="20"/>
  <c r="J3099" i="20"/>
  <c r="C3099" i="20"/>
  <c r="D3099" i="20"/>
  <c r="E3099" i="20"/>
  <c r="B3123" i="11"/>
  <c r="R3123" i="11" s="1"/>
  <c r="D3092" i="20"/>
  <c r="E3092" i="20"/>
  <c r="F3092" i="20"/>
  <c r="G3092" i="20"/>
  <c r="H3092" i="20"/>
  <c r="A3092" i="20"/>
  <c r="I3092" i="20"/>
  <c r="B3092" i="20"/>
  <c r="J3092" i="20"/>
  <c r="C3092" i="20"/>
  <c r="B3115" i="11"/>
  <c r="R3115" i="11" s="1"/>
  <c r="D3084" i="20"/>
  <c r="E3084" i="20"/>
  <c r="F3084" i="20"/>
  <c r="G3084" i="20"/>
  <c r="H3084" i="20"/>
  <c r="A3084" i="20"/>
  <c r="I3084" i="20"/>
  <c r="B3084" i="20"/>
  <c r="J3084" i="20"/>
  <c r="C3084" i="20"/>
  <c r="B3077" i="20"/>
  <c r="J3077" i="20"/>
  <c r="C3077" i="20"/>
  <c r="D3077" i="20"/>
  <c r="E3077" i="20"/>
  <c r="F3077" i="20"/>
  <c r="G3077" i="20"/>
  <c r="H3077" i="20"/>
  <c r="A3077" i="20"/>
  <c r="I3077" i="20"/>
  <c r="H3070" i="20"/>
  <c r="A3070" i="20"/>
  <c r="I3070" i="20"/>
  <c r="B3070" i="20"/>
  <c r="J3070" i="20"/>
  <c r="C3070" i="20"/>
  <c r="D3070" i="20"/>
  <c r="E3070" i="20"/>
  <c r="F3070" i="20"/>
  <c r="G3070" i="20"/>
  <c r="F3063" i="20"/>
  <c r="G3063" i="20"/>
  <c r="H3063" i="20"/>
  <c r="A3063" i="20"/>
  <c r="I3063" i="20"/>
  <c r="B3063" i="20"/>
  <c r="J3063" i="20"/>
  <c r="C3063" i="20"/>
  <c r="D3063" i="20"/>
  <c r="E3063" i="20"/>
  <c r="F3055" i="20"/>
  <c r="G3055" i="20"/>
  <c r="H3055" i="20"/>
  <c r="A3055" i="20"/>
  <c r="I3055" i="20"/>
  <c r="B3055" i="20"/>
  <c r="J3055" i="20"/>
  <c r="C3055" i="20"/>
  <c r="D3055" i="20"/>
  <c r="E3055" i="20"/>
  <c r="B3041" i="20"/>
  <c r="J3041" i="20"/>
  <c r="C3041" i="20"/>
  <c r="D3041" i="20"/>
  <c r="E3041" i="20"/>
  <c r="F3041" i="20"/>
  <c r="G3041" i="20"/>
  <c r="H3041" i="20"/>
  <c r="A3041" i="20"/>
  <c r="I3041" i="20"/>
  <c r="B3033" i="20"/>
  <c r="J3033" i="20"/>
  <c r="C3033" i="20"/>
  <c r="D3033" i="20"/>
  <c r="E3033" i="20"/>
  <c r="F3033" i="20"/>
  <c r="G3033" i="20"/>
  <c r="H3033" i="20"/>
  <c r="A3033" i="20"/>
  <c r="I3033" i="20"/>
  <c r="B3025" i="20"/>
  <c r="J3025" i="20"/>
  <c r="C3025" i="20"/>
  <c r="D3025" i="20"/>
  <c r="E3025" i="20"/>
  <c r="F3025" i="20"/>
  <c r="G3025" i="20"/>
  <c r="H3025" i="20"/>
  <c r="A3025" i="20"/>
  <c r="I3025" i="20"/>
  <c r="B3017" i="20"/>
  <c r="J3017" i="20"/>
  <c r="C3017" i="20"/>
  <c r="D3017" i="20"/>
  <c r="E3017" i="20"/>
  <c r="F3017" i="20"/>
  <c r="G3017" i="20"/>
  <c r="H3017" i="20"/>
  <c r="A3017" i="20"/>
  <c r="I3017" i="20"/>
  <c r="F3011" i="20"/>
  <c r="G3011" i="20"/>
  <c r="H3011" i="20"/>
  <c r="A3011" i="20"/>
  <c r="I3011" i="20"/>
  <c r="B3011" i="20"/>
  <c r="J3011" i="20"/>
  <c r="C3011" i="20"/>
  <c r="D3011" i="20"/>
  <c r="E3011" i="20"/>
  <c r="F3003" i="20"/>
  <c r="G3003" i="20"/>
  <c r="H3003" i="20"/>
  <c r="A3003" i="20"/>
  <c r="I3003" i="20"/>
  <c r="B3003" i="20"/>
  <c r="J3003" i="20"/>
  <c r="C3003" i="20"/>
  <c r="D3003" i="20"/>
  <c r="E3003" i="20"/>
  <c r="F2995" i="20"/>
  <c r="G2995" i="20"/>
  <c r="H2995" i="20"/>
  <c r="A2995" i="20"/>
  <c r="I2995" i="20"/>
  <c r="B2995" i="20"/>
  <c r="J2995" i="20"/>
  <c r="C2995" i="20"/>
  <c r="D2995" i="20"/>
  <c r="E2995" i="20"/>
  <c r="F2987" i="20"/>
  <c r="G2987" i="20"/>
  <c r="H2987" i="20"/>
  <c r="A2987" i="20"/>
  <c r="I2987" i="20"/>
  <c r="B2987" i="20"/>
  <c r="J2987" i="20"/>
  <c r="C2987" i="20"/>
  <c r="D2987" i="20"/>
  <c r="E2987" i="20"/>
  <c r="B3011" i="11"/>
  <c r="R3011" i="11" s="1"/>
  <c r="D2980" i="20"/>
  <c r="E2980" i="20"/>
  <c r="F2980" i="20"/>
  <c r="G2980" i="20"/>
  <c r="H2980" i="20"/>
  <c r="A2980" i="20"/>
  <c r="I2980" i="20"/>
  <c r="B2980" i="20"/>
  <c r="J2980" i="20"/>
  <c r="C2980" i="20"/>
  <c r="B2973" i="20"/>
  <c r="J2973" i="20"/>
  <c r="C2973" i="20"/>
  <c r="D2973" i="20"/>
  <c r="E2973" i="20"/>
  <c r="F2973" i="20"/>
  <c r="G2973" i="20"/>
  <c r="H2973" i="20"/>
  <c r="A2973" i="20"/>
  <c r="I2973" i="20"/>
  <c r="B2997" i="11"/>
  <c r="R2997" i="11" s="1"/>
  <c r="H2966" i="20"/>
  <c r="A2966" i="20"/>
  <c r="I2966" i="20"/>
  <c r="B2966" i="20"/>
  <c r="J2966" i="20"/>
  <c r="C2966" i="20"/>
  <c r="D2966" i="20"/>
  <c r="E2966" i="20"/>
  <c r="F2966" i="20"/>
  <c r="G2966" i="20"/>
  <c r="H2958" i="20"/>
  <c r="A2958" i="20"/>
  <c r="I2958" i="20"/>
  <c r="B2958" i="20"/>
  <c r="J2958" i="20"/>
  <c r="C2958" i="20"/>
  <c r="D2958" i="20"/>
  <c r="E2958" i="20"/>
  <c r="F2958" i="20"/>
  <c r="G2958" i="20"/>
  <c r="H2950" i="20"/>
  <c r="A2950" i="20"/>
  <c r="I2950" i="20"/>
  <c r="B2950" i="20"/>
  <c r="J2950" i="20"/>
  <c r="C2950" i="20"/>
  <c r="D2950" i="20"/>
  <c r="E2950" i="20"/>
  <c r="F2950" i="20"/>
  <c r="G2950" i="20"/>
  <c r="H2942" i="20"/>
  <c r="A2942" i="20"/>
  <c r="I2942" i="20"/>
  <c r="B2942" i="20"/>
  <c r="J2942" i="20"/>
  <c r="C2942" i="20"/>
  <c r="D2942" i="20"/>
  <c r="E2942" i="20"/>
  <c r="F2942" i="20"/>
  <c r="G2942" i="20"/>
  <c r="B2965" i="11"/>
  <c r="R2965" i="11" s="1"/>
  <c r="H2934" i="20"/>
  <c r="A2934" i="20"/>
  <c r="I2934" i="20"/>
  <c r="B2934" i="20"/>
  <c r="J2934" i="20"/>
  <c r="C2934" i="20"/>
  <c r="D2934" i="20"/>
  <c r="E2934" i="20"/>
  <c r="F2934" i="20"/>
  <c r="G2934" i="20"/>
  <c r="B2917" i="20"/>
  <c r="J2917" i="20"/>
  <c r="C2917" i="20"/>
  <c r="D2917" i="20"/>
  <c r="E2917" i="20"/>
  <c r="F2917" i="20"/>
  <c r="G2917" i="20"/>
  <c r="H2917" i="20"/>
  <c r="A2917" i="20"/>
  <c r="I2917" i="20"/>
  <c r="B2909" i="20"/>
  <c r="J2909" i="20"/>
  <c r="C2909" i="20"/>
  <c r="D2909" i="20"/>
  <c r="E2909" i="20"/>
  <c r="F2909" i="20"/>
  <c r="G2909" i="20"/>
  <c r="H2909" i="20"/>
  <c r="A2909" i="20"/>
  <c r="I2909" i="20"/>
  <c r="F2899" i="20"/>
  <c r="G2899" i="20"/>
  <c r="H2899" i="20"/>
  <c r="A2899" i="20"/>
  <c r="I2899" i="20"/>
  <c r="B2899" i="20"/>
  <c r="J2899" i="20"/>
  <c r="C2899" i="20"/>
  <c r="D2899" i="20"/>
  <c r="E2899" i="20"/>
  <c r="B2929" i="11"/>
  <c r="R2929" i="11" s="1"/>
  <c r="H2898" i="20"/>
  <c r="A2898" i="20"/>
  <c r="I2898" i="20"/>
  <c r="B2898" i="20"/>
  <c r="J2898" i="20"/>
  <c r="C2898" i="20"/>
  <c r="D2898" i="20"/>
  <c r="E2898" i="20"/>
  <c r="F2898" i="20"/>
  <c r="G2898" i="20"/>
  <c r="D2888" i="20"/>
  <c r="E2888" i="20"/>
  <c r="F2888" i="20"/>
  <c r="G2888" i="20"/>
  <c r="H2888" i="20"/>
  <c r="A2888" i="20"/>
  <c r="I2888" i="20"/>
  <c r="B2888" i="20"/>
  <c r="J2888" i="20"/>
  <c r="C2888" i="20"/>
  <c r="F2867" i="20"/>
  <c r="G2867" i="20"/>
  <c r="H2867" i="20"/>
  <c r="A2867" i="20"/>
  <c r="I2867" i="20"/>
  <c r="B2867" i="20"/>
  <c r="J2867" i="20"/>
  <c r="C2867" i="20"/>
  <c r="D2867" i="20"/>
  <c r="E2867" i="20"/>
  <c r="B2897" i="11"/>
  <c r="R2897" i="11" s="1"/>
  <c r="H2866" i="20"/>
  <c r="A2866" i="20"/>
  <c r="I2866" i="20"/>
  <c r="B2866" i="20"/>
  <c r="J2866" i="20"/>
  <c r="C2866" i="20"/>
  <c r="D2866" i="20"/>
  <c r="E2866" i="20"/>
  <c r="F2866" i="20"/>
  <c r="G2866" i="20"/>
  <c r="D2856" i="20"/>
  <c r="E2856" i="20"/>
  <c r="F2856" i="20"/>
  <c r="G2856" i="20"/>
  <c r="H2856" i="20"/>
  <c r="A2856" i="20"/>
  <c r="I2856" i="20"/>
  <c r="B2856" i="20"/>
  <c r="J2856" i="20"/>
  <c r="C2856" i="20"/>
  <c r="B2845" i="20"/>
  <c r="J2845" i="20"/>
  <c r="C2845" i="20"/>
  <c r="D2845" i="20"/>
  <c r="E2845" i="20"/>
  <c r="F2845" i="20"/>
  <c r="G2845" i="20"/>
  <c r="H2845" i="20"/>
  <c r="A2845" i="20"/>
  <c r="I2845" i="20"/>
  <c r="F2835" i="20"/>
  <c r="G2835" i="20"/>
  <c r="H2835" i="20"/>
  <c r="A2835" i="20"/>
  <c r="I2835" i="20"/>
  <c r="B2835" i="20"/>
  <c r="J2835" i="20"/>
  <c r="C2835" i="20"/>
  <c r="D2835" i="20"/>
  <c r="E2835" i="20"/>
  <c r="H2834" i="20"/>
  <c r="A2834" i="20"/>
  <c r="I2834" i="20"/>
  <c r="B2834" i="20"/>
  <c r="J2834" i="20"/>
  <c r="C2834" i="20"/>
  <c r="D2834" i="20"/>
  <c r="E2834" i="20"/>
  <c r="F2834" i="20"/>
  <c r="G2834" i="20"/>
  <c r="H2824" i="20"/>
  <c r="A2824" i="20"/>
  <c r="I2824" i="20"/>
  <c r="D2824" i="20"/>
  <c r="E2824" i="20"/>
  <c r="B2824" i="20"/>
  <c r="C2824" i="20"/>
  <c r="F2824" i="20"/>
  <c r="G2824" i="20"/>
  <c r="J2824" i="20"/>
  <c r="A2803" i="20"/>
  <c r="I2803" i="20"/>
  <c r="B2803" i="20"/>
  <c r="J2803" i="20"/>
  <c r="C2803" i="20"/>
  <c r="E2803" i="20"/>
  <c r="F2803" i="20"/>
  <c r="G2803" i="20"/>
  <c r="D2803" i="20"/>
  <c r="H2803" i="20"/>
  <c r="C2802" i="20"/>
  <c r="D2802" i="20"/>
  <c r="E2802" i="20"/>
  <c r="G2802" i="20"/>
  <c r="H2802" i="20"/>
  <c r="A2802" i="20"/>
  <c r="I2802" i="20"/>
  <c r="B2802" i="20"/>
  <c r="F2802" i="20"/>
  <c r="J2802" i="20"/>
  <c r="G2792" i="20"/>
  <c r="H2792" i="20"/>
  <c r="A2792" i="20"/>
  <c r="I2792" i="20"/>
  <c r="C2792" i="20"/>
  <c r="D2792" i="20"/>
  <c r="E2792" i="20"/>
  <c r="B2792" i="20"/>
  <c r="F2792" i="20"/>
  <c r="J2792" i="20"/>
  <c r="E2781" i="20"/>
  <c r="F2781" i="20"/>
  <c r="G2781" i="20"/>
  <c r="A2781" i="20"/>
  <c r="I2781" i="20"/>
  <c r="B2781" i="20"/>
  <c r="J2781" i="20"/>
  <c r="C2781" i="20"/>
  <c r="D2781" i="20"/>
  <c r="H2781" i="20"/>
  <c r="A2771" i="20"/>
  <c r="I2771" i="20"/>
  <c r="B2771" i="20"/>
  <c r="J2771" i="20"/>
  <c r="C2771" i="20"/>
  <c r="E2771" i="20"/>
  <c r="F2771" i="20"/>
  <c r="G2771" i="20"/>
  <c r="D2771" i="20"/>
  <c r="H2771" i="20"/>
  <c r="C2770" i="20"/>
  <c r="D2770" i="20"/>
  <c r="E2770" i="20"/>
  <c r="G2770" i="20"/>
  <c r="H2770" i="20"/>
  <c r="A2770" i="20"/>
  <c r="I2770" i="20"/>
  <c r="B2770" i="20"/>
  <c r="F2770" i="20"/>
  <c r="J2770" i="20"/>
  <c r="G2760" i="20"/>
  <c r="H2760" i="20"/>
  <c r="A2760" i="20"/>
  <c r="I2760" i="20"/>
  <c r="C2760" i="20"/>
  <c r="D2760" i="20"/>
  <c r="E2760" i="20"/>
  <c r="B2760" i="20"/>
  <c r="F2760" i="20"/>
  <c r="J2760" i="20"/>
  <c r="A2739" i="20"/>
  <c r="I2739" i="20"/>
  <c r="B2739" i="20"/>
  <c r="J2739" i="20"/>
  <c r="C2739" i="20"/>
  <c r="D2739" i="20"/>
  <c r="E2739" i="20"/>
  <c r="F2739" i="20"/>
  <c r="G2739" i="20"/>
  <c r="H2739" i="20"/>
  <c r="C2738" i="20"/>
  <c r="D2738" i="20"/>
  <c r="E2738" i="20"/>
  <c r="F2738" i="20"/>
  <c r="G2738" i="20"/>
  <c r="H2738" i="20"/>
  <c r="A2738" i="20"/>
  <c r="I2738" i="20"/>
  <c r="B2738" i="20"/>
  <c r="J2738" i="20"/>
  <c r="G2728" i="20"/>
  <c r="H2728" i="20"/>
  <c r="A2728" i="20"/>
  <c r="I2728" i="20"/>
  <c r="B2728" i="20"/>
  <c r="J2728" i="20"/>
  <c r="C2728" i="20"/>
  <c r="D2728" i="20"/>
  <c r="E2728" i="20"/>
  <c r="F2728" i="20"/>
  <c r="E2717" i="20"/>
  <c r="F2717" i="20"/>
  <c r="G2717" i="20"/>
  <c r="H2717" i="20"/>
  <c r="A2717" i="20"/>
  <c r="I2717" i="20"/>
  <c r="B2717" i="20"/>
  <c r="J2717" i="20"/>
  <c r="C2717" i="20"/>
  <c r="D2717" i="20"/>
  <c r="A2707" i="20"/>
  <c r="I2707" i="20"/>
  <c r="B2707" i="20"/>
  <c r="J2707" i="20"/>
  <c r="C2707" i="20"/>
  <c r="D2707" i="20"/>
  <c r="E2707" i="20"/>
  <c r="F2707" i="20"/>
  <c r="G2707" i="20"/>
  <c r="H2707" i="20"/>
  <c r="C2706" i="20"/>
  <c r="D2706" i="20"/>
  <c r="E2706" i="20"/>
  <c r="F2706" i="20"/>
  <c r="G2706" i="20"/>
  <c r="H2706" i="20"/>
  <c r="A2706" i="20"/>
  <c r="I2706" i="20"/>
  <c r="B2706" i="20"/>
  <c r="J2706" i="20"/>
  <c r="G2696" i="20"/>
  <c r="H2696" i="20"/>
  <c r="A2696" i="20"/>
  <c r="I2696" i="20"/>
  <c r="B2696" i="20"/>
  <c r="J2696" i="20"/>
  <c r="C2696" i="20"/>
  <c r="D2696" i="20"/>
  <c r="E2696" i="20"/>
  <c r="F2696" i="20"/>
  <c r="A2675" i="20"/>
  <c r="I2675" i="20"/>
  <c r="B2675" i="20"/>
  <c r="J2675" i="20"/>
  <c r="C2675" i="20"/>
  <c r="D2675" i="20"/>
  <c r="E2675" i="20"/>
  <c r="F2675" i="20"/>
  <c r="G2675" i="20"/>
  <c r="H2675" i="20"/>
  <c r="C2674" i="20"/>
  <c r="D2674" i="20"/>
  <c r="E2674" i="20"/>
  <c r="F2674" i="20"/>
  <c r="G2674" i="20"/>
  <c r="H2674" i="20"/>
  <c r="A2674" i="20"/>
  <c r="I2674" i="20"/>
  <c r="B2674" i="20"/>
  <c r="J2674" i="20"/>
  <c r="G2664" i="20"/>
  <c r="H2664" i="20"/>
  <c r="A2664" i="20"/>
  <c r="I2664" i="20"/>
  <c r="B2664" i="20"/>
  <c r="J2664" i="20"/>
  <c r="C2664" i="20"/>
  <c r="D2664" i="20"/>
  <c r="E2664" i="20"/>
  <c r="F2664" i="20"/>
  <c r="E2653" i="20"/>
  <c r="F2653" i="20"/>
  <c r="G2653" i="20"/>
  <c r="H2653" i="20"/>
  <c r="A2653" i="20"/>
  <c r="I2653" i="20"/>
  <c r="B2653" i="20"/>
  <c r="J2653" i="20"/>
  <c r="C2653" i="20"/>
  <c r="D2653" i="20"/>
  <c r="A2643" i="20"/>
  <c r="I2643" i="20"/>
  <c r="B2643" i="20"/>
  <c r="J2643" i="20"/>
  <c r="C2643" i="20"/>
  <c r="D2643" i="20"/>
  <c r="E2643" i="20"/>
  <c r="F2643" i="20"/>
  <c r="G2643" i="20"/>
  <c r="H2643" i="20"/>
  <c r="B2673" i="11"/>
  <c r="R2673" i="11" s="1"/>
  <c r="C2642" i="20"/>
  <c r="D2642" i="20"/>
  <c r="E2642" i="20"/>
  <c r="F2642" i="20"/>
  <c r="G2642" i="20"/>
  <c r="H2642" i="20"/>
  <c r="A2642" i="20"/>
  <c r="I2642" i="20"/>
  <c r="B2642" i="20"/>
  <c r="J2642" i="20"/>
  <c r="G2632" i="20"/>
  <c r="H2632" i="20"/>
  <c r="A2632" i="20"/>
  <c r="I2632" i="20"/>
  <c r="B2632" i="20"/>
  <c r="J2632" i="20"/>
  <c r="C2632" i="20"/>
  <c r="D2632" i="20"/>
  <c r="E2632" i="20"/>
  <c r="F2632" i="20"/>
  <c r="A2611" i="20"/>
  <c r="I2611" i="20"/>
  <c r="B2611" i="20"/>
  <c r="J2611" i="20"/>
  <c r="C2611" i="20"/>
  <c r="D2611" i="20"/>
  <c r="E2611" i="20"/>
  <c r="F2611" i="20"/>
  <c r="G2611" i="20"/>
  <c r="H2611" i="20"/>
  <c r="C2610" i="20"/>
  <c r="D2610" i="20"/>
  <c r="E2610" i="20"/>
  <c r="F2610" i="20"/>
  <c r="G2610" i="20"/>
  <c r="H2610" i="20"/>
  <c r="A2610" i="20"/>
  <c r="I2610" i="20"/>
  <c r="B2610" i="20"/>
  <c r="J2610" i="20"/>
  <c r="G2600" i="20"/>
  <c r="H2600" i="20"/>
  <c r="A2600" i="20"/>
  <c r="I2600" i="20"/>
  <c r="B2600" i="20"/>
  <c r="J2600" i="20"/>
  <c r="C2600" i="20"/>
  <c r="D2600" i="20"/>
  <c r="E2600" i="20"/>
  <c r="F2600" i="20"/>
  <c r="B2592" i="20"/>
  <c r="J2592" i="20"/>
  <c r="C2592" i="20"/>
  <c r="D2592" i="20"/>
  <c r="E2592" i="20"/>
  <c r="F2592" i="20"/>
  <c r="G2592" i="20"/>
  <c r="A2592" i="20"/>
  <c r="H2592" i="20"/>
  <c r="I2592" i="20"/>
  <c r="D2571" i="20"/>
  <c r="E2571" i="20"/>
  <c r="F2571" i="20"/>
  <c r="G2571" i="20"/>
  <c r="H2571" i="20"/>
  <c r="A2571" i="20"/>
  <c r="I2571" i="20"/>
  <c r="J2571" i="20"/>
  <c r="B2571" i="20"/>
  <c r="C2571" i="20"/>
  <c r="F2570" i="20"/>
  <c r="G2570" i="20"/>
  <c r="H2570" i="20"/>
  <c r="A2570" i="20"/>
  <c r="I2570" i="20"/>
  <c r="B2570" i="20"/>
  <c r="J2570" i="20"/>
  <c r="C2570" i="20"/>
  <c r="D2570" i="20"/>
  <c r="E2570" i="20"/>
  <c r="B2591" i="11"/>
  <c r="R2591" i="11" s="1"/>
  <c r="B2560" i="20"/>
  <c r="J2560" i="20"/>
  <c r="C2560" i="20"/>
  <c r="D2560" i="20"/>
  <c r="E2560" i="20"/>
  <c r="F2560" i="20"/>
  <c r="G2560" i="20"/>
  <c r="A2560" i="20"/>
  <c r="H2560" i="20"/>
  <c r="I2560" i="20"/>
  <c r="H2549" i="20"/>
  <c r="A2549" i="20"/>
  <c r="I2549" i="20"/>
  <c r="B2549" i="20"/>
  <c r="J2549" i="20"/>
  <c r="C2549" i="20"/>
  <c r="D2549" i="20"/>
  <c r="E2549" i="20"/>
  <c r="F2549" i="20"/>
  <c r="G2549" i="20"/>
  <c r="B2570" i="11"/>
  <c r="R2570" i="11" s="1"/>
  <c r="D2539" i="20"/>
  <c r="E2539" i="20"/>
  <c r="F2539" i="20"/>
  <c r="G2539" i="20"/>
  <c r="H2539" i="20"/>
  <c r="A2539" i="20"/>
  <c r="I2539" i="20"/>
  <c r="B2539" i="20"/>
  <c r="J2539" i="20"/>
  <c r="C2539" i="20"/>
  <c r="F2538" i="20"/>
  <c r="G2538" i="20"/>
  <c r="H2538" i="20"/>
  <c r="A2538" i="20"/>
  <c r="I2538" i="20"/>
  <c r="B2538" i="20"/>
  <c r="J2538" i="20"/>
  <c r="C2538" i="20"/>
  <c r="D2538" i="20"/>
  <c r="E2538" i="20"/>
  <c r="F2502" i="20"/>
  <c r="G2502" i="20"/>
  <c r="H2502" i="20"/>
  <c r="A2502" i="20"/>
  <c r="I2502" i="20"/>
  <c r="B2502" i="20"/>
  <c r="J2502" i="20"/>
  <c r="C2502" i="20"/>
  <c r="D2502" i="20"/>
  <c r="E2502" i="20"/>
  <c r="H2493" i="20"/>
  <c r="A2493" i="20"/>
  <c r="I2493" i="20"/>
  <c r="B2493" i="20"/>
  <c r="J2493" i="20"/>
  <c r="C2493" i="20"/>
  <c r="D2493" i="20"/>
  <c r="E2493" i="20"/>
  <c r="F2493" i="20"/>
  <c r="G2493" i="20"/>
  <c r="B2484" i="20"/>
  <c r="J2484" i="20"/>
  <c r="C2484" i="20"/>
  <c r="D2484" i="20"/>
  <c r="E2484" i="20"/>
  <c r="F2484" i="20"/>
  <c r="G2484" i="20"/>
  <c r="H2484" i="20"/>
  <c r="A2484" i="20"/>
  <c r="I2484" i="20"/>
  <c r="B2504" i="11"/>
  <c r="R2504" i="11" s="1"/>
  <c r="H2473" i="20"/>
  <c r="A2473" i="20"/>
  <c r="I2473" i="20"/>
  <c r="B2473" i="20"/>
  <c r="J2473" i="20"/>
  <c r="C2473" i="20"/>
  <c r="D2473" i="20"/>
  <c r="E2473" i="20"/>
  <c r="F2473" i="20"/>
  <c r="G2473" i="20"/>
  <c r="B2495" i="11"/>
  <c r="R2495" i="11" s="1"/>
  <c r="B2464" i="20"/>
  <c r="J2464" i="20"/>
  <c r="C2464" i="20"/>
  <c r="D2464" i="20"/>
  <c r="E2464" i="20"/>
  <c r="F2464" i="20"/>
  <c r="G2464" i="20"/>
  <c r="H2464" i="20"/>
  <c r="A2464" i="20"/>
  <c r="I2464" i="20"/>
  <c r="D2455" i="20"/>
  <c r="E2455" i="20"/>
  <c r="F2455" i="20"/>
  <c r="G2455" i="20"/>
  <c r="H2455" i="20"/>
  <c r="A2455" i="20"/>
  <c r="I2455" i="20"/>
  <c r="B2455" i="20"/>
  <c r="J2455" i="20"/>
  <c r="C2455" i="20"/>
  <c r="F2454" i="20"/>
  <c r="G2454" i="20"/>
  <c r="H2454" i="20"/>
  <c r="A2454" i="20"/>
  <c r="I2454" i="20"/>
  <c r="B2454" i="20"/>
  <c r="J2454" i="20"/>
  <c r="C2454" i="20"/>
  <c r="D2454" i="20"/>
  <c r="E2454" i="20"/>
  <c r="H2445" i="20"/>
  <c r="A2445" i="20"/>
  <c r="I2445" i="20"/>
  <c r="B2445" i="20"/>
  <c r="J2445" i="20"/>
  <c r="C2445" i="20"/>
  <c r="D2445" i="20"/>
  <c r="E2445" i="20"/>
  <c r="F2445" i="20"/>
  <c r="G2445" i="20"/>
  <c r="B2436" i="20"/>
  <c r="J2436" i="20"/>
  <c r="C2436" i="20"/>
  <c r="D2436" i="20"/>
  <c r="E2436" i="20"/>
  <c r="F2436" i="20"/>
  <c r="G2436" i="20"/>
  <c r="H2436" i="20"/>
  <c r="A2436" i="20"/>
  <c r="I2436" i="20"/>
  <c r="B2428" i="20"/>
  <c r="J2428" i="20"/>
  <c r="C2428" i="20"/>
  <c r="D2428" i="20"/>
  <c r="E2428" i="20"/>
  <c r="F2428" i="20"/>
  <c r="G2428" i="20"/>
  <c r="H2428" i="20"/>
  <c r="A2428" i="20"/>
  <c r="I2428" i="20"/>
  <c r="D2419" i="20"/>
  <c r="E2419" i="20"/>
  <c r="F2419" i="20"/>
  <c r="G2419" i="20"/>
  <c r="H2419" i="20"/>
  <c r="A2419" i="20"/>
  <c r="I2419" i="20"/>
  <c r="B2419" i="20"/>
  <c r="J2419" i="20"/>
  <c r="C2419" i="20"/>
  <c r="B2449" i="11"/>
  <c r="R2449" i="11" s="1"/>
  <c r="F2418" i="20"/>
  <c r="G2418" i="20"/>
  <c r="H2418" i="20"/>
  <c r="A2418" i="20"/>
  <c r="I2418" i="20"/>
  <c r="B2418" i="20"/>
  <c r="J2418" i="20"/>
  <c r="C2418" i="20"/>
  <c r="D2418" i="20"/>
  <c r="E2418" i="20"/>
  <c r="B2408" i="20"/>
  <c r="J2408" i="20"/>
  <c r="C2408" i="20"/>
  <c r="D2408" i="20"/>
  <c r="E2408" i="20"/>
  <c r="F2408" i="20"/>
  <c r="G2408" i="20"/>
  <c r="H2408" i="20"/>
  <c r="A2408" i="20"/>
  <c r="I2408" i="20"/>
  <c r="A2399" i="20"/>
  <c r="B2399" i="20"/>
  <c r="D2399" i="20"/>
  <c r="E2399" i="20"/>
  <c r="F2399" i="20"/>
  <c r="G2399" i="20"/>
  <c r="H2399" i="20"/>
  <c r="I2399" i="20"/>
  <c r="J2399" i="20"/>
  <c r="C2399" i="20"/>
  <c r="B2398" i="20"/>
  <c r="C2398" i="20"/>
  <c r="D2398" i="20"/>
  <c r="F2398" i="20"/>
  <c r="A2398" i="20"/>
  <c r="E2398" i="20"/>
  <c r="G2398" i="20"/>
  <c r="H2398" i="20"/>
  <c r="I2398" i="20"/>
  <c r="J2398" i="20"/>
  <c r="D2389" i="20"/>
  <c r="E2389" i="20"/>
  <c r="F2389" i="20"/>
  <c r="H2389" i="20"/>
  <c r="J2389" i="20"/>
  <c r="A2389" i="20"/>
  <c r="B2389" i="20"/>
  <c r="C2389" i="20"/>
  <c r="G2389" i="20"/>
  <c r="I2389" i="20"/>
  <c r="B2411" i="11"/>
  <c r="R2411" i="11" s="1"/>
  <c r="F2380" i="20"/>
  <c r="G2380" i="20"/>
  <c r="H2380" i="20"/>
  <c r="B2380" i="20"/>
  <c r="J2380" i="20"/>
  <c r="D2380" i="20"/>
  <c r="E2380" i="20"/>
  <c r="I2380" i="20"/>
  <c r="A2380" i="20"/>
  <c r="C2380" i="20"/>
  <c r="B2402" i="11"/>
  <c r="R2402" i="11" s="1"/>
  <c r="G2371" i="20"/>
  <c r="H2371" i="20"/>
  <c r="A2371" i="20"/>
  <c r="I2371" i="20"/>
  <c r="B2371" i="20"/>
  <c r="J2371" i="20"/>
  <c r="C2371" i="20"/>
  <c r="D2371" i="20"/>
  <c r="E2371" i="20"/>
  <c r="F2371" i="20"/>
  <c r="A2370" i="20"/>
  <c r="I2370" i="20"/>
  <c r="B2370" i="20"/>
  <c r="J2370" i="20"/>
  <c r="C2370" i="20"/>
  <c r="D2370" i="20"/>
  <c r="E2370" i="20"/>
  <c r="F2370" i="20"/>
  <c r="G2370" i="20"/>
  <c r="H2370" i="20"/>
  <c r="B2362" i="20"/>
  <c r="C2362" i="20"/>
  <c r="D2362" i="20"/>
  <c r="E2352" i="20"/>
  <c r="F2352" i="20"/>
  <c r="G2352" i="20"/>
  <c r="H2352" i="20"/>
  <c r="A2352" i="20"/>
  <c r="I2352" i="20"/>
  <c r="B2352" i="20"/>
  <c r="J2352" i="20"/>
  <c r="C2352" i="20"/>
  <c r="D2352" i="20"/>
  <c r="B2372" i="11"/>
  <c r="R2372" i="11" s="1"/>
  <c r="C2341" i="20"/>
  <c r="D2341" i="20"/>
  <c r="E2341" i="20"/>
  <c r="F2341" i="20"/>
  <c r="G2341" i="20"/>
  <c r="H2341" i="20"/>
  <c r="A2341" i="20"/>
  <c r="B2341" i="20"/>
  <c r="I2341" i="20"/>
  <c r="J2341" i="20"/>
  <c r="A2322" i="20"/>
  <c r="I2322" i="20"/>
  <c r="B2322" i="20"/>
  <c r="J2322" i="20"/>
  <c r="C2322" i="20"/>
  <c r="D2322" i="20"/>
  <c r="E2322" i="20"/>
  <c r="F2322" i="20"/>
  <c r="G2322" i="20"/>
  <c r="H2322" i="20"/>
  <c r="C2313" i="20"/>
  <c r="D2313" i="20"/>
  <c r="E2313" i="20"/>
  <c r="F2313" i="20"/>
  <c r="G2313" i="20"/>
  <c r="H2313" i="20"/>
  <c r="A2313" i="20"/>
  <c r="B2313" i="20"/>
  <c r="I2313" i="20"/>
  <c r="J2313" i="20"/>
  <c r="B2334" i="11"/>
  <c r="R2334" i="11" s="1"/>
  <c r="G2303" i="20"/>
  <c r="H2303" i="20"/>
  <c r="A2303" i="20"/>
  <c r="I2303" i="20"/>
  <c r="B2303" i="20"/>
  <c r="J2303" i="20"/>
  <c r="C2303" i="20"/>
  <c r="D2303" i="20"/>
  <c r="E2303" i="20"/>
  <c r="F2303" i="20"/>
  <c r="C2293" i="20"/>
  <c r="D2293" i="20"/>
  <c r="E2293" i="20"/>
  <c r="F2293" i="20"/>
  <c r="G2293" i="20"/>
  <c r="H2293" i="20"/>
  <c r="A2293" i="20"/>
  <c r="B2293" i="20"/>
  <c r="I2293" i="20"/>
  <c r="J2293" i="20"/>
  <c r="G2283" i="20"/>
  <c r="H2283" i="20"/>
  <c r="A2283" i="20"/>
  <c r="I2283" i="20"/>
  <c r="B2283" i="20"/>
  <c r="J2283" i="20"/>
  <c r="C2283" i="20"/>
  <c r="D2283" i="20"/>
  <c r="E2283" i="20"/>
  <c r="F2283" i="20"/>
  <c r="A2282" i="20"/>
  <c r="I2282" i="20"/>
  <c r="B2282" i="20"/>
  <c r="J2282" i="20"/>
  <c r="C2282" i="20"/>
  <c r="D2282" i="20"/>
  <c r="E2282" i="20"/>
  <c r="F2282" i="20"/>
  <c r="G2282" i="20"/>
  <c r="H2282" i="20"/>
  <c r="C2261" i="20"/>
  <c r="D2261" i="20"/>
  <c r="E2261" i="20"/>
  <c r="F2261" i="20"/>
  <c r="G2261" i="20"/>
  <c r="H2261" i="20"/>
  <c r="A2261" i="20"/>
  <c r="B2261" i="20"/>
  <c r="I2261" i="20"/>
  <c r="J2261" i="20"/>
  <c r="B2282" i="11"/>
  <c r="R2282" i="11" s="1"/>
  <c r="G2251" i="20"/>
  <c r="H2251" i="20"/>
  <c r="A2251" i="20"/>
  <c r="I2251" i="20"/>
  <c r="B2251" i="20"/>
  <c r="J2251" i="20"/>
  <c r="C2251" i="20"/>
  <c r="D2251" i="20"/>
  <c r="E2251" i="20"/>
  <c r="F2251" i="20"/>
  <c r="A2250" i="20"/>
  <c r="I2250" i="20"/>
  <c r="B2250" i="20"/>
  <c r="J2250" i="20"/>
  <c r="C2250" i="20"/>
  <c r="D2250" i="20"/>
  <c r="E2250" i="20"/>
  <c r="F2250" i="20"/>
  <c r="G2250" i="20"/>
  <c r="H2250" i="20"/>
  <c r="E2240" i="20"/>
  <c r="F2240" i="20"/>
  <c r="G2240" i="20"/>
  <c r="H2240" i="20"/>
  <c r="A2240" i="20"/>
  <c r="I2240" i="20"/>
  <c r="B2240" i="20"/>
  <c r="J2240" i="20"/>
  <c r="C2240" i="20"/>
  <c r="D2240" i="20"/>
  <c r="C2229" i="20"/>
  <c r="D2229" i="20"/>
  <c r="E2229" i="20"/>
  <c r="F2229" i="20"/>
  <c r="G2229" i="20"/>
  <c r="H2229" i="20"/>
  <c r="A2229" i="20"/>
  <c r="B2229" i="20"/>
  <c r="I2229" i="20"/>
  <c r="J2229" i="20"/>
  <c r="G2219" i="20"/>
  <c r="H2219" i="20"/>
  <c r="A2219" i="20"/>
  <c r="I2219" i="20"/>
  <c r="B2219" i="20"/>
  <c r="J2219" i="20"/>
  <c r="C2219" i="20"/>
  <c r="D2219" i="20"/>
  <c r="E2219" i="20"/>
  <c r="F2219" i="20"/>
  <c r="A2218" i="20"/>
  <c r="I2218" i="20"/>
  <c r="B2218" i="20"/>
  <c r="J2218" i="20"/>
  <c r="C2218" i="20"/>
  <c r="D2218" i="20"/>
  <c r="E2218" i="20"/>
  <c r="F2218" i="20"/>
  <c r="G2218" i="20"/>
  <c r="H2218" i="20"/>
  <c r="C2197" i="20"/>
  <c r="D2197" i="20"/>
  <c r="E2197" i="20"/>
  <c r="F2197" i="20"/>
  <c r="G2197" i="20"/>
  <c r="H2197" i="20"/>
  <c r="A2197" i="20"/>
  <c r="B2197" i="20"/>
  <c r="I2197" i="20"/>
  <c r="J2197" i="20"/>
  <c r="B2218" i="11"/>
  <c r="R2218" i="11" s="1"/>
  <c r="G2187" i="20"/>
  <c r="H2187" i="20"/>
  <c r="A2187" i="20"/>
  <c r="I2187" i="20"/>
  <c r="B2187" i="20"/>
  <c r="J2187" i="20"/>
  <c r="C2187" i="20"/>
  <c r="D2187" i="20"/>
  <c r="E2187" i="20"/>
  <c r="F2187" i="20"/>
  <c r="A2186" i="20"/>
  <c r="I2186" i="20"/>
  <c r="B2186" i="20"/>
  <c r="J2186" i="20"/>
  <c r="C2186" i="20"/>
  <c r="D2186" i="20"/>
  <c r="E2186" i="20"/>
  <c r="F2186" i="20"/>
  <c r="G2186" i="20"/>
  <c r="H2186" i="20"/>
  <c r="C2177" i="20"/>
  <c r="D2177" i="20"/>
  <c r="E2177" i="20"/>
  <c r="F2177" i="20"/>
  <c r="G2177" i="20"/>
  <c r="H2177" i="20"/>
  <c r="I2177" i="20"/>
  <c r="J2177" i="20"/>
  <c r="A2177" i="20"/>
  <c r="B2177" i="20"/>
  <c r="A2167" i="20"/>
  <c r="I2167" i="20"/>
  <c r="C2167" i="20"/>
  <c r="D2167" i="20"/>
  <c r="E2167" i="20"/>
  <c r="F2167" i="20"/>
  <c r="H2167" i="20"/>
  <c r="B2167" i="20"/>
  <c r="G2167" i="20"/>
  <c r="J2167" i="20"/>
  <c r="C2166" i="20"/>
  <c r="E2166" i="20"/>
  <c r="F2166" i="20"/>
  <c r="G2166" i="20"/>
  <c r="H2166" i="20"/>
  <c r="B2166" i="20"/>
  <c r="J2166" i="20"/>
  <c r="A2166" i="20"/>
  <c r="D2166" i="20"/>
  <c r="I2166" i="20"/>
  <c r="G2156" i="20"/>
  <c r="A2156" i="20"/>
  <c r="I2156" i="20"/>
  <c r="B2156" i="20"/>
  <c r="J2156" i="20"/>
  <c r="C2156" i="20"/>
  <c r="D2156" i="20"/>
  <c r="F2156" i="20"/>
  <c r="E2156" i="20"/>
  <c r="H2156" i="20"/>
  <c r="E2145" i="20"/>
  <c r="G2145" i="20"/>
  <c r="H2145" i="20"/>
  <c r="A2145" i="20"/>
  <c r="I2145" i="20"/>
  <c r="B2145" i="20"/>
  <c r="J2145" i="20"/>
  <c r="D2145" i="20"/>
  <c r="C2145" i="20"/>
  <c r="F2145" i="20"/>
  <c r="A2135" i="20"/>
  <c r="I2135" i="20"/>
  <c r="C2135" i="20"/>
  <c r="D2135" i="20"/>
  <c r="E2135" i="20"/>
  <c r="F2135" i="20"/>
  <c r="H2135" i="20"/>
  <c r="B2135" i="20"/>
  <c r="G2135" i="20"/>
  <c r="J2135" i="20"/>
  <c r="C2134" i="20"/>
  <c r="E2134" i="20"/>
  <c r="F2134" i="20"/>
  <c r="G2134" i="20"/>
  <c r="H2134" i="20"/>
  <c r="B2134" i="20"/>
  <c r="J2134" i="20"/>
  <c r="A2134" i="20"/>
  <c r="D2134" i="20"/>
  <c r="I2134" i="20"/>
  <c r="G2124" i="20"/>
  <c r="A2124" i="20"/>
  <c r="I2124" i="20"/>
  <c r="B2124" i="20"/>
  <c r="J2124" i="20"/>
  <c r="C2124" i="20"/>
  <c r="D2124" i="20"/>
  <c r="F2124" i="20"/>
  <c r="E2124" i="20"/>
  <c r="H2124" i="20"/>
  <c r="E2113" i="20"/>
  <c r="G2113" i="20"/>
  <c r="H2113" i="20"/>
  <c r="A2113" i="20"/>
  <c r="I2113" i="20"/>
  <c r="B2113" i="20"/>
  <c r="J2113" i="20"/>
  <c r="D2113" i="20"/>
  <c r="C2113" i="20"/>
  <c r="F2113" i="20"/>
  <c r="A2103" i="20"/>
  <c r="I2103" i="20"/>
  <c r="C2103" i="20"/>
  <c r="D2103" i="20"/>
  <c r="E2103" i="20"/>
  <c r="F2103" i="20"/>
  <c r="H2103" i="20"/>
  <c r="B2103" i="20"/>
  <c r="G2103" i="20"/>
  <c r="J2103" i="20"/>
  <c r="C2102" i="20"/>
  <c r="E2102" i="20"/>
  <c r="F2102" i="20"/>
  <c r="G2102" i="20"/>
  <c r="H2102" i="20"/>
  <c r="B2102" i="20"/>
  <c r="J2102" i="20"/>
  <c r="A2102" i="20"/>
  <c r="D2102" i="20"/>
  <c r="I2102" i="20"/>
  <c r="G2092" i="20"/>
  <c r="A2092" i="20"/>
  <c r="I2092" i="20"/>
  <c r="B2092" i="20"/>
  <c r="J2092" i="20"/>
  <c r="C2092" i="20"/>
  <c r="D2092" i="20"/>
  <c r="F2092" i="20"/>
  <c r="E2092" i="20"/>
  <c r="H2092" i="20"/>
  <c r="E2081" i="20"/>
  <c r="F2081" i="20"/>
  <c r="G2081" i="20"/>
  <c r="H2081" i="20"/>
  <c r="A2081" i="20"/>
  <c r="I2081" i="20"/>
  <c r="B2081" i="20"/>
  <c r="J2081" i="20"/>
  <c r="D2081" i="20"/>
  <c r="C2081" i="20"/>
  <c r="A2071" i="20"/>
  <c r="I2071" i="20"/>
  <c r="B2071" i="20"/>
  <c r="J2071" i="20"/>
  <c r="C2071" i="20"/>
  <c r="D2071" i="20"/>
  <c r="E2071" i="20"/>
  <c r="F2071" i="20"/>
  <c r="H2071" i="20"/>
  <c r="G2071" i="20"/>
  <c r="C2070" i="20"/>
  <c r="D2070" i="20"/>
  <c r="E2070" i="20"/>
  <c r="F2070" i="20"/>
  <c r="G2070" i="20"/>
  <c r="H2070" i="20"/>
  <c r="B2070" i="20"/>
  <c r="J2070" i="20"/>
  <c r="A2070" i="20"/>
  <c r="I2070" i="20"/>
  <c r="G2060" i="20"/>
  <c r="H2060" i="20"/>
  <c r="A2060" i="20"/>
  <c r="I2060" i="20"/>
  <c r="B2060" i="20"/>
  <c r="J2060" i="20"/>
  <c r="C2060" i="20"/>
  <c r="D2060" i="20"/>
  <c r="F2060" i="20"/>
  <c r="E2060" i="20"/>
  <c r="E2049" i="20"/>
  <c r="F2049" i="20"/>
  <c r="G2049" i="20"/>
  <c r="H2049" i="20"/>
  <c r="A2049" i="20"/>
  <c r="I2049" i="20"/>
  <c r="B2049" i="20"/>
  <c r="J2049" i="20"/>
  <c r="D2049" i="20"/>
  <c r="C2049" i="20"/>
  <c r="A2039" i="20"/>
  <c r="I2039" i="20"/>
  <c r="B2039" i="20"/>
  <c r="J2039" i="20"/>
  <c r="C2039" i="20"/>
  <c r="D2039" i="20"/>
  <c r="E2039" i="20"/>
  <c r="F2039" i="20"/>
  <c r="H2039" i="20"/>
  <c r="G2039" i="20"/>
  <c r="C2038" i="20"/>
  <c r="D2038" i="20"/>
  <c r="E2038" i="20"/>
  <c r="F2038" i="20"/>
  <c r="G2038" i="20"/>
  <c r="H2038" i="20"/>
  <c r="B2038" i="20"/>
  <c r="J2038" i="20"/>
  <c r="A2038" i="20"/>
  <c r="I2038" i="20"/>
  <c r="G2028" i="20"/>
  <c r="H2028" i="20"/>
  <c r="A2028" i="20"/>
  <c r="I2028" i="20"/>
  <c r="B2028" i="20"/>
  <c r="J2028" i="20"/>
  <c r="C2028" i="20"/>
  <c r="D2028" i="20"/>
  <c r="F2028" i="20"/>
  <c r="E2028" i="20"/>
  <c r="E2017" i="20"/>
  <c r="F2017" i="20"/>
  <c r="G2017" i="20"/>
  <c r="H2017" i="20"/>
  <c r="A2017" i="20"/>
  <c r="I2017" i="20"/>
  <c r="B2017" i="20"/>
  <c r="J2017" i="20"/>
  <c r="D2017" i="20"/>
  <c r="C2017" i="20"/>
  <c r="A2007" i="20"/>
  <c r="I2007" i="20"/>
  <c r="B2007" i="20"/>
  <c r="J2007" i="20"/>
  <c r="C2007" i="20"/>
  <c r="D2007" i="20"/>
  <c r="E2007" i="20"/>
  <c r="F2007" i="20"/>
  <c r="H2007" i="20"/>
  <c r="G2007" i="20"/>
  <c r="C2006" i="20"/>
  <c r="D2006" i="20"/>
  <c r="E2006" i="20"/>
  <c r="F2006" i="20"/>
  <c r="G2006" i="20"/>
  <c r="H2006" i="20"/>
  <c r="B2006" i="20"/>
  <c r="J2006" i="20"/>
  <c r="A2006" i="20"/>
  <c r="I2006" i="20"/>
  <c r="G1996" i="20"/>
  <c r="H1996" i="20"/>
  <c r="A1996" i="20"/>
  <c r="I1996" i="20"/>
  <c r="B1996" i="20"/>
  <c r="J1996" i="20"/>
  <c r="C1996" i="20"/>
  <c r="D1996" i="20"/>
  <c r="F1996" i="20"/>
  <c r="E1996" i="20"/>
  <c r="E1985" i="20"/>
  <c r="F1985" i="20"/>
  <c r="G1985" i="20"/>
  <c r="H1985" i="20"/>
  <c r="A1985" i="20"/>
  <c r="I1985" i="20"/>
  <c r="B1985" i="20"/>
  <c r="J1985" i="20"/>
  <c r="D1985" i="20"/>
  <c r="C1985" i="20"/>
  <c r="A1975" i="20"/>
  <c r="I1975" i="20"/>
  <c r="B1975" i="20"/>
  <c r="J1975" i="20"/>
  <c r="C1975" i="20"/>
  <c r="D1975" i="20"/>
  <c r="E1975" i="20"/>
  <c r="F1975" i="20"/>
  <c r="H1975" i="20"/>
  <c r="G1975" i="20"/>
  <c r="C1974" i="20"/>
  <c r="D1974" i="20"/>
  <c r="E1974" i="20"/>
  <c r="F1974" i="20"/>
  <c r="G1974" i="20"/>
  <c r="H1974" i="20"/>
  <c r="B1974" i="20"/>
  <c r="J1974" i="20"/>
  <c r="A1974" i="20"/>
  <c r="I1974" i="20"/>
  <c r="E1953" i="20"/>
  <c r="F1953" i="20"/>
  <c r="G1953" i="20"/>
  <c r="H1953" i="20"/>
  <c r="A1953" i="20"/>
  <c r="I1953" i="20"/>
  <c r="B1953" i="20"/>
  <c r="J1953" i="20"/>
  <c r="D1953" i="20"/>
  <c r="C1953" i="20"/>
  <c r="B1974" i="11"/>
  <c r="R1974" i="11" s="1"/>
  <c r="A1943" i="20"/>
  <c r="I1943" i="20"/>
  <c r="B1943" i="20"/>
  <c r="J1943" i="20"/>
  <c r="C1943" i="20"/>
  <c r="D1943" i="20"/>
  <c r="E1943" i="20"/>
  <c r="F1943" i="20"/>
  <c r="H1943" i="20"/>
  <c r="G1943" i="20"/>
  <c r="C1942" i="20"/>
  <c r="D1942" i="20"/>
  <c r="E1942" i="20"/>
  <c r="F1942" i="20"/>
  <c r="G1942" i="20"/>
  <c r="H1942" i="20"/>
  <c r="B1942" i="20"/>
  <c r="J1942" i="20"/>
  <c r="A1942" i="20"/>
  <c r="I1942" i="20"/>
  <c r="A1921" i="20"/>
  <c r="I1921" i="20"/>
  <c r="B1921" i="20"/>
  <c r="J1921" i="20"/>
  <c r="C1921" i="20"/>
  <c r="D1921" i="20"/>
  <c r="E1921" i="20"/>
  <c r="F1921" i="20"/>
  <c r="G1921" i="20"/>
  <c r="H1921" i="20"/>
  <c r="B1942" i="11"/>
  <c r="R1942" i="11" s="1"/>
  <c r="E1911" i="20"/>
  <c r="F1911" i="20"/>
  <c r="G1911" i="20"/>
  <c r="H1911" i="20"/>
  <c r="A1911" i="20"/>
  <c r="I1911" i="20"/>
  <c r="B1911" i="20"/>
  <c r="J1911" i="20"/>
  <c r="C1911" i="20"/>
  <c r="D1911" i="20"/>
  <c r="G1910" i="20"/>
  <c r="H1910" i="20"/>
  <c r="A1910" i="20"/>
  <c r="I1910" i="20"/>
  <c r="B1910" i="20"/>
  <c r="J1910" i="20"/>
  <c r="C1910" i="20"/>
  <c r="D1910" i="20"/>
  <c r="F1910" i="20"/>
  <c r="E1910" i="20"/>
  <c r="C1900" i="20"/>
  <c r="D1900" i="20"/>
  <c r="E1900" i="20"/>
  <c r="F1900" i="20"/>
  <c r="G1900" i="20"/>
  <c r="H1900" i="20"/>
  <c r="A1900" i="20"/>
  <c r="B1900" i="20"/>
  <c r="J1900" i="20"/>
  <c r="I1900" i="20"/>
  <c r="A1889" i="20"/>
  <c r="I1889" i="20"/>
  <c r="B1889" i="20"/>
  <c r="J1889" i="20"/>
  <c r="C1889" i="20"/>
  <c r="D1889" i="20"/>
  <c r="E1889" i="20"/>
  <c r="F1889" i="20"/>
  <c r="G1889" i="20"/>
  <c r="H1889" i="20"/>
  <c r="B1910" i="11"/>
  <c r="R1910" i="11" s="1"/>
  <c r="E1879" i="20"/>
  <c r="F1879" i="20"/>
  <c r="G1879" i="20"/>
  <c r="H1879" i="20"/>
  <c r="A1879" i="20"/>
  <c r="I1879" i="20"/>
  <c r="B1879" i="20"/>
  <c r="J1879" i="20"/>
  <c r="D1879" i="20"/>
  <c r="C1879" i="20"/>
  <c r="G1878" i="20"/>
  <c r="H1878" i="20"/>
  <c r="A1878" i="20"/>
  <c r="I1878" i="20"/>
  <c r="B1878" i="20"/>
  <c r="J1878" i="20"/>
  <c r="C1878" i="20"/>
  <c r="D1878" i="20"/>
  <c r="F1878" i="20"/>
  <c r="E1878" i="20"/>
  <c r="C1868" i="20"/>
  <c r="D1868" i="20"/>
  <c r="E1868" i="20"/>
  <c r="F1868" i="20"/>
  <c r="G1868" i="20"/>
  <c r="H1868" i="20"/>
  <c r="B1868" i="20"/>
  <c r="J1868" i="20"/>
  <c r="A1868" i="20"/>
  <c r="I1868" i="20"/>
  <c r="A1857" i="20"/>
  <c r="I1857" i="20"/>
  <c r="B1857" i="20"/>
  <c r="J1857" i="20"/>
  <c r="C1857" i="20"/>
  <c r="D1857" i="20"/>
  <c r="E1857" i="20"/>
  <c r="F1857" i="20"/>
  <c r="H1857" i="20"/>
  <c r="G1857" i="20"/>
  <c r="C1848" i="20"/>
  <c r="D1848" i="20"/>
  <c r="E1848" i="20"/>
  <c r="F1848" i="20"/>
  <c r="G1848" i="20"/>
  <c r="H1848" i="20"/>
  <c r="B1848" i="20"/>
  <c r="J1848" i="20"/>
  <c r="A1848" i="20"/>
  <c r="I1848" i="20"/>
  <c r="C1840" i="20"/>
  <c r="D1840" i="20"/>
  <c r="E1840" i="20"/>
  <c r="F1840" i="20"/>
  <c r="G1840" i="20"/>
  <c r="H1840" i="20"/>
  <c r="B1840" i="20"/>
  <c r="J1840" i="20"/>
  <c r="A1840" i="20"/>
  <c r="I1840" i="20"/>
  <c r="B1863" i="11"/>
  <c r="R1863" i="11" s="1"/>
  <c r="C1832" i="20"/>
  <c r="D1832" i="20"/>
  <c r="E1832" i="20"/>
  <c r="F1832" i="20"/>
  <c r="G1832" i="20"/>
  <c r="H1832" i="20"/>
  <c r="B1832" i="20"/>
  <c r="J1832" i="20"/>
  <c r="I1832" i="20"/>
  <c r="A1832" i="20"/>
  <c r="C1824" i="20"/>
  <c r="E1824" i="20"/>
  <c r="F1824" i="20"/>
  <c r="A1824" i="20"/>
  <c r="C1808" i="20"/>
  <c r="D1808" i="20"/>
  <c r="E1808" i="20"/>
  <c r="F1808" i="20"/>
  <c r="G1808" i="20"/>
  <c r="H1808" i="20"/>
  <c r="B1808" i="20"/>
  <c r="J1808" i="20"/>
  <c r="A1808" i="20"/>
  <c r="I1808" i="20"/>
  <c r="C1792" i="20"/>
  <c r="D1792" i="20"/>
  <c r="E1792" i="20"/>
  <c r="F1792" i="20"/>
  <c r="G1792" i="20"/>
  <c r="H1792" i="20"/>
  <c r="B1792" i="20"/>
  <c r="J1792" i="20"/>
  <c r="A1792" i="20"/>
  <c r="I1792" i="20"/>
  <c r="C1784" i="20"/>
  <c r="D1784" i="20"/>
  <c r="E1784" i="20"/>
  <c r="F1784" i="20"/>
  <c r="G1784" i="20"/>
  <c r="H1784" i="20"/>
  <c r="B1784" i="20"/>
  <c r="J1784" i="20"/>
  <c r="A1784" i="20"/>
  <c r="I1784" i="20"/>
  <c r="C1776" i="20"/>
  <c r="D1776" i="20"/>
  <c r="E1776" i="20"/>
  <c r="F1776" i="20"/>
  <c r="G1776" i="20"/>
  <c r="H1776" i="20"/>
  <c r="B1776" i="20"/>
  <c r="J1776" i="20"/>
  <c r="A1776" i="20"/>
  <c r="I1776" i="20"/>
  <c r="B1799" i="11"/>
  <c r="R1799" i="11" s="1"/>
  <c r="C1768" i="20"/>
  <c r="D1768" i="20"/>
  <c r="E1768" i="20"/>
  <c r="F1768" i="20"/>
  <c r="G1768" i="20"/>
  <c r="H1768" i="20"/>
  <c r="B1768" i="20"/>
  <c r="J1768" i="20"/>
  <c r="I1768" i="20"/>
  <c r="A1768" i="20"/>
  <c r="F1760" i="20"/>
  <c r="H1760" i="20"/>
  <c r="B1760" i="20"/>
  <c r="C1744" i="20"/>
  <c r="D1744" i="20"/>
  <c r="E1744" i="20"/>
  <c r="F1744" i="20"/>
  <c r="G1744" i="20"/>
  <c r="H1744" i="20"/>
  <c r="B1744" i="20"/>
  <c r="J1744" i="20"/>
  <c r="A1744" i="20"/>
  <c r="I1744" i="20"/>
  <c r="C1728" i="20"/>
  <c r="D1728" i="20"/>
  <c r="E1728" i="20"/>
  <c r="F1728" i="20"/>
  <c r="G1728" i="20"/>
  <c r="H1728" i="20"/>
  <c r="B1728" i="20"/>
  <c r="J1728" i="20"/>
  <c r="A1728" i="20"/>
  <c r="I1728" i="20"/>
  <c r="C1720" i="20"/>
  <c r="D1720" i="20"/>
  <c r="E1720" i="20"/>
  <c r="F1720" i="20"/>
  <c r="G1720" i="20"/>
  <c r="H1720" i="20"/>
  <c r="B1720" i="20"/>
  <c r="J1720" i="20"/>
  <c r="A1720" i="20"/>
  <c r="I1720" i="20"/>
  <c r="C1712" i="20"/>
  <c r="D1712" i="20"/>
  <c r="E1712" i="20"/>
  <c r="F1712" i="20"/>
  <c r="G1712" i="20"/>
  <c r="H1712" i="20"/>
  <c r="B1712" i="20"/>
  <c r="J1712" i="20"/>
  <c r="A1712" i="20"/>
  <c r="I1712" i="20"/>
  <c r="B1735" i="11"/>
  <c r="R1735" i="11" s="1"/>
  <c r="H1704" i="20"/>
  <c r="A1704" i="20"/>
  <c r="I1704" i="20"/>
  <c r="B1704" i="20"/>
  <c r="J1704" i="20"/>
  <c r="C1704" i="20"/>
  <c r="D1704" i="20"/>
  <c r="E1704" i="20"/>
  <c r="F1704" i="20"/>
  <c r="G1704" i="20"/>
  <c r="H1696" i="20"/>
  <c r="A1696" i="20"/>
  <c r="D1696" i="20"/>
  <c r="E1696" i="20"/>
  <c r="G1696" i="20"/>
  <c r="F1696" i="20"/>
  <c r="H1680" i="20"/>
  <c r="A1680" i="20"/>
  <c r="I1680" i="20"/>
  <c r="B1680" i="20"/>
  <c r="J1680" i="20"/>
  <c r="C1680" i="20"/>
  <c r="D1680" i="20"/>
  <c r="E1680" i="20"/>
  <c r="G1680" i="20"/>
  <c r="F1680" i="20"/>
  <c r="H1664" i="20"/>
  <c r="A1664" i="20"/>
  <c r="I1664" i="20"/>
  <c r="B1664" i="20"/>
  <c r="J1664" i="20"/>
  <c r="C1664" i="20"/>
  <c r="D1664" i="20"/>
  <c r="E1664" i="20"/>
  <c r="G1664" i="20"/>
  <c r="F1664" i="20"/>
  <c r="H1656" i="20"/>
  <c r="A1656" i="20"/>
  <c r="I1656" i="20"/>
  <c r="B1656" i="20"/>
  <c r="J1656" i="20"/>
  <c r="C1656" i="20"/>
  <c r="D1656" i="20"/>
  <c r="E1656" i="20"/>
  <c r="F1656" i="20"/>
  <c r="G1656" i="20"/>
  <c r="H1648" i="20"/>
  <c r="A1648" i="20"/>
  <c r="I1648" i="20"/>
  <c r="B1648" i="20"/>
  <c r="J1648" i="20"/>
  <c r="C1648" i="20"/>
  <c r="D1648" i="20"/>
  <c r="E1648" i="20"/>
  <c r="G1648" i="20"/>
  <c r="F1648" i="20"/>
  <c r="B1671" i="11"/>
  <c r="R1671" i="11" s="1"/>
  <c r="H1640" i="20"/>
  <c r="A1640" i="20"/>
  <c r="I1640" i="20"/>
  <c r="B1640" i="20"/>
  <c r="J1640" i="20"/>
  <c r="C1640" i="20"/>
  <c r="D1640" i="20"/>
  <c r="E1640" i="20"/>
  <c r="F1640" i="20"/>
  <c r="G1640" i="20"/>
  <c r="A1632" i="20"/>
  <c r="I1632" i="20"/>
  <c r="B1632" i="20"/>
  <c r="J1632" i="20"/>
  <c r="C1632" i="20"/>
  <c r="D1632" i="20"/>
  <c r="E1632" i="20"/>
  <c r="G1632" i="20"/>
  <c r="F1632" i="20"/>
  <c r="H1616" i="20"/>
  <c r="A1616" i="20"/>
  <c r="I1616" i="20"/>
  <c r="B1616" i="20"/>
  <c r="J1616" i="20"/>
  <c r="C1616" i="20"/>
  <c r="D1616" i="20"/>
  <c r="E1616" i="20"/>
  <c r="G1616" i="20"/>
  <c r="F1616" i="20"/>
  <c r="H1600" i="20"/>
  <c r="A1600" i="20"/>
  <c r="I1600" i="20"/>
  <c r="B1600" i="20"/>
  <c r="J1600" i="20"/>
  <c r="C1600" i="20"/>
  <c r="D1600" i="20"/>
  <c r="E1600" i="20"/>
  <c r="G1600" i="20"/>
  <c r="F1600" i="20"/>
  <c r="H1592" i="20"/>
  <c r="A1592" i="20"/>
  <c r="I1592" i="20"/>
  <c r="B1592" i="20"/>
  <c r="J1592" i="20"/>
  <c r="C1592" i="20"/>
  <c r="D1592" i="20"/>
  <c r="E1592" i="20"/>
  <c r="G1592" i="20"/>
  <c r="F1592" i="20"/>
  <c r="H1584" i="20"/>
  <c r="A1584" i="20"/>
  <c r="I1584" i="20"/>
  <c r="B1584" i="20"/>
  <c r="J1584" i="20"/>
  <c r="C1584" i="20"/>
  <c r="D1584" i="20"/>
  <c r="E1584" i="20"/>
  <c r="G1584" i="20"/>
  <c r="F1584" i="20"/>
  <c r="B1607" i="11"/>
  <c r="R1607" i="11" s="1"/>
  <c r="H1576" i="20"/>
  <c r="A1576" i="20"/>
  <c r="I1576" i="20"/>
  <c r="B1576" i="20"/>
  <c r="J1576" i="20"/>
  <c r="C1576" i="20"/>
  <c r="D1576" i="20"/>
  <c r="E1576" i="20"/>
  <c r="G1576" i="20"/>
  <c r="F1576" i="20"/>
  <c r="H1568" i="20"/>
  <c r="A1568" i="20"/>
  <c r="I1568" i="20"/>
  <c r="B1568" i="20"/>
  <c r="J1568" i="20"/>
  <c r="C1568" i="20"/>
  <c r="D1568" i="20"/>
  <c r="E1568" i="20"/>
  <c r="G1568" i="20"/>
  <c r="F1568" i="20"/>
  <c r="H1552" i="20"/>
  <c r="A1552" i="20"/>
  <c r="I1552" i="20"/>
  <c r="B1552" i="20"/>
  <c r="J1552" i="20"/>
  <c r="C1552" i="20"/>
  <c r="D1552" i="20"/>
  <c r="E1552" i="20"/>
  <c r="G1552" i="20"/>
  <c r="F1552" i="20"/>
  <c r="H1536" i="20"/>
  <c r="A1536" i="20"/>
  <c r="I1536" i="20"/>
  <c r="B1536" i="20"/>
  <c r="J1536" i="20"/>
  <c r="C1536" i="20"/>
  <c r="D1536" i="20"/>
  <c r="E1536" i="20"/>
  <c r="G1536" i="20"/>
  <c r="F1536" i="20"/>
  <c r="H1528" i="20"/>
  <c r="A1528" i="20"/>
  <c r="I1528" i="20"/>
  <c r="B1528" i="20"/>
  <c r="J1528" i="20"/>
  <c r="C1528" i="20"/>
  <c r="D1528" i="20"/>
  <c r="E1528" i="20"/>
  <c r="G1528" i="20"/>
  <c r="F1528" i="20"/>
  <c r="H1520" i="20"/>
  <c r="A1520" i="20"/>
  <c r="I1520" i="20"/>
  <c r="B1520" i="20"/>
  <c r="J1520" i="20"/>
  <c r="C1520" i="20"/>
  <c r="D1520" i="20"/>
  <c r="E1520" i="20"/>
  <c r="G1520" i="20"/>
  <c r="F1520" i="20"/>
  <c r="B1543" i="11"/>
  <c r="R1543" i="11" s="1"/>
  <c r="H1512" i="20"/>
  <c r="A1512" i="20"/>
  <c r="I1512" i="20"/>
  <c r="B1512" i="20"/>
  <c r="J1512" i="20"/>
  <c r="C1512" i="20"/>
  <c r="D1512" i="20"/>
  <c r="E1512" i="20"/>
  <c r="G1512" i="20"/>
  <c r="F1512" i="20"/>
  <c r="H1504" i="20"/>
  <c r="A1504" i="20"/>
  <c r="I1504" i="20"/>
  <c r="B1504" i="20"/>
  <c r="J1504" i="20"/>
  <c r="C1504" i="20"/>
  <c r="D1504" i="20"/>
  <c r="E1504" i="20"/>
  <c r="G1504" i="20"/>
  <c r="F1504" i="20"/>
  <c r="H1488" i="20"/>
  <c r="A1488" i="20"/>
  <c r="I1488" i="20"/>
  <c r="B1488" i="20"/>
  <c r="J1488" i="20"/>
  <c r="C1488" i="20"/>
  <c r="D1488" i="20"/>
  <c r="E1488" i="20"/>
  <c r="G1488" i="20"/>
  <c r="F1488" i="20"/>
  <c r="A1472" i="20"/>
  <c r="I1472" i="20"/>
  <c r="B1472" i="20"/>
  <c r="J1472" i="20"/>
  <c r="C1472" i="20"/>
  <c r="E1472" i="20"/>
  <c r="G1472" i="20"/>
  <c r="F1472" i="20"/>
  <c r="H1472" i="20"/>
  <c r="D1472" i="20"/>
  <c r="A1464" i="20"/>
  <c r="I1464" i="20"/>
  <c r="B1464" i="20"/>
  <c r="J1464" i="20"/>
  <c r="C1464" i="20"/>
  <c r="E1464" i="20"/>
  <c r="G1464" i="20"/>
  <c r="D1464" i="20"/>
  <c r="F1464" i="20"/>
  <c r="H1464" i="20"/>
  <c r="A1456" i="20"/>
  <c r="I1456" i="20"/>
  <c r="B1456" i="20"/>
  <c r="J1456" i="20"/>
  <c r="C1456" i="20"/>
  <c r="E1456" i="20"/>
  <c r="G1456" i="20"/>
  <c r="D1456" i="20"/>
  <c r="F1456" i="20"/>
  <c r="H1456" i="20"/>
  <c r="H1440" i="20"/>
  <c r="A1440" i="20"/>
  <c r="I1440" i="20"/>
  <c r="B1440" i="20"/>
  <c r="J1440" i="20"/>
  <c r="C1440" i="20"/>
  <c r="D1440" i="20"/>
  <c r="E1440" i="20"/>
  <c r="G1440" i="20"/>
  <c r="F1440" i="20"/>
  <c r="H1424" i="20"/>
  <c r="A1424" i="20"/>
  <c r="I1424" i="20"/>
  <c r="B1424" i="20"/>
  <c r="J1424" i="20"/>
  <c r="C1424" i="20"/>
  <c r="D1424" i="20"/>
  <c r="E1424" i="20"/>
  <c r="G1424" i="20"/>
  <c r="F1424" i="20"/>
  <c r="H1416" i="20"/>
  <c r="A1416" i="20"/>
  <c r="I1416" i="20"/>
  <c r="B1416" i="20"/>
  <c r="J1416" i="20"/>
  <c r="C1416" i="20"/>
  <c r="D1416" i="20"/>
  <c r="E1416" i="20"/>
  <c r="G1416" i="20"/>
  <c r="F1416" i="20"/>
  <c r="H1408" i="20"/>
  <c r="A1408" i="20"/>
  <c r="I1408" i="20"/>
  <c r="B1408" i="20"/>
  <c r="J1408" i="20"/>
  <c r="C1408" i="20"/>
  <c r="D1408" i="20"/>
  <c r="E1408" i="20"/>
  <c r="G1408" i="20"/>
  <c r="F1408" i="20"/>
  <c r="H1400" i="20"/>
  <c r="A1400" i="20"/>
  <c r="I1400" i="20"/>
  <c r="B1400" i="20"/>
  <c r="J1400" i="20"/>
  <c r="C1400" i="20"/>
  <c r="D1400" i="20"/>
  <c r="E1400" i="20"/>
  <c r="G1400" i="20"/>
  <c r="F1400" i="20"/>
  <c r="H1392" i="20"/>
  <c r="A1392" i="20"/>
  <c r="I1392" i="20"/>
  <c r="B1392" i="20"/>
  <c r="J1392" i="20"/>
  <c r="C1392" i="20"/>
  <c r="D1392" i="20"/>
  <c r="E1392" i="20"/>
  <c r="G1392" i="20"/>
  <c r="F1392" i="20"/>
  <c r="H1376" i="20"/>
  <c r="A1376" i="20"/>
  <c r="I1376" i="20"/>
  <c r="B1376" i="20"/>
  <c r="J1376" i="20"/>
  <c r="C1376" i="20"/>
  <c r="D1376" i="20"/>
  <c r="E1376" i="20"/>
  <c r="G1376" i="20"/>
  <c r="F1376" i="20"/>
  <c r="H1360" i="20"/>
  <c r="A1360" i="20"/>
  <c r="I1360" i="20"/>
  <c r="B1360" i="20"/>
  <c r="J1360" i="20"/>
  <c r="C1360" i="20"/>
  <c r="D1360" i="20"/>
  <c r="E1360" i="20"/>
  <c r="G1360" i="20"/>
  <c r="F1360" i="20"/>
  <c r="H1352" i="20"/>
  <c r="A1352" i="20"/>
  <c r="I1352" i="20"/>
  <c r="B1352" i="20"/>
  <c r="J1352" i="20"/>
  <c r="C1352" i="20"/>
  <c r="D1352" i="20"/>
  <c r="E1352" i="20"/>
  <c r="G1352" i="20"/>
  <c r="F1352" i="20"/>
  <c r="H1344" i="20"/>
  <c r="A1344" i="20"/>
  <c r="I1344" i="20"/>
  <c r="B1344" i="20"/>
  <c r="J1344" i="20"/>
  <c r="C1344" i="20"/>
  <c r="D1344" i="20"/>
  <c r="E1344" i="20"/>
  <c r="G1344" i="20"/>
  <c r="F1344" i="20"/>
  <c r="H1336" i="20"/>
  <c r="A1336" i="20"/>
  <c r="I1336" i="20"/>
  <c r="B1336" i="20"/>
  <c r="J1336" i="20"/>
  <c r="C1336" i="20"/>
  <c r="D1336" i="20"/>
  <c r="E1336" i="20"/>
  <c r="G1336" i="20"/>
  <c r="F1336" i="20"/>
  <c r="H1328" i="20"/>
  <c r="A1328" i="20"/>
  <c r="I1328" i="20"/>
  <c r="B1328" i="20"/>
  <c r="J1328" i="20"/>
  <c r="C1328" i="20"/>
  <c r="D1328" i="20"/>
  <c r="E1328" i="20"/>
  <c r="G1328" i="20"/>
  <c r="F1328" i="20"/>
  <c r="H1312" i="20"/>
  <c r="A1312" i="20"/>
  <c r="I1312" i="20"/>
  <c r="B1312" i="20"/>
  <c r="J1312" i="20"/>
  <c r="C1312" i="20"/>
  <c r="D1312" i="20"/>
  <c r="E1312" i="20"/>
  <c r="G1312" i="20"/>
  <c r="F1312" i="20"/>
  <c r="H1296" i="20"/>
  <c r="A1296" i="20"/>
  <c r="I1296" i="20"/>
  <c r="B1296" i="20"/>
  <c r="J1296" i="20"/>
  <c r="C1296" i="20"/>
  <c r="D1296" i="20"/>
  <c r="E1296" i="20"/>
  <c r="G1296" i="20"/>
  <c r="F1296" i="20"/>
  <c r="H1288" i="20"/>
  <c r="A1288" i="20"/>
  <c r="I1288" i="20"/>
  <c r="B1288" i="20"/>
  <c r="J1288" i="20"/>
  <c r="C1288" i="20"/>
  <c r="D1288" i="20"/>
  <c r="E1288" i="20"/>
  <c r="G1288" i="20"/>
  <c r="F1288" i="20"/>
  <c r="H1280" i="20"/>
  <c r="A1280" i="20"/>
  <c r="I1280" i="20"/>
  <c r="B1280" i="20"/>
  <c r="J1280" i="20"/>
  <c r="C1280" i="20"/>
  <c r="D1280" i="20"/>
  <c r="E1280" i="20"/>
  <c r="G1280" i="20"/>
  <c r="F1280" i="20"/>
  <c r="H1272" i="20"/>
  <c r="A1272" i="20"/>
  <c r="I1272" i="20"/>
  <c r="B1272" i="20"/>
  <c r="J1272" i="20"/>
  <c r="C1272" i="20"/>
  <c r="D1272" i="20"/>
  <c r="E1272" i="20"/>
  <c r="G1272" i="20"/>
  <c r="F1272" i="20"/>
  <c r="H1264" i="20"/>
  <c r="A1264" i="20"/>
  <c r="I1264" i="20"/>
  <c r="B1264" i="20"/>
  <c r="J1264" i="20"/>
  <c r="C1264" i="20"/>
  <c r="D1264" i="20"/>
  <c r="E1264" i="20"/>
  <c r="G1264" i="20"/>
  <c r="F1264" i="20"/>
  <c r="D1250" i="20"/>
  <c r="E1250" i="20"/>
  <c r="F1250" i="20"/>
  <c r="G1250" i="20"/>
  <c r="H1250" i="20"/>
  <c r="A1250" i="20"/>
  <c r="I1250" i="20"/>
  <c r="C1250" i="20"/>
  <c r="B1250" i="20"/>
  <c r="J1250" i="20"/>
  <c r="C1237" i="20"/>
  <c r="D1237" i="20"/>
  <c r="E1237" i="20"/>
  <c r="F1237" i="20"/>
  <c r="G1237" i="20"/>
  <c r="H1237" i="20"/>
  <c r="B1237" i="20"/>
  <c r="A1237" i="20"/>
  <c r="I1237" i="20"/>
  <c r="J1237" i="20"/>
  <c r="B1254" i="11"/>
  <c r="R1254" i="11" s="1"/>
  <c r="G1223" i="20"/>
  <c r="H1223" i="20"/>
  <c r="A1223" i="20"/>
  <c r="I1223" i="20"/>
  <c r="B1223" i="20"/>
  <c r="J1223" i="20"/>
  <c r="C1223" i="20"/>
  <c r="D1223" i="20"/>
  <c r="F1223" i="20"/>
  <c r="E1223" i="20"/>
  <c r="C1217" i="20"/>
  <c r="D1217" i="20"/>
  <c r="E1217" i="20"/>
  <c r="F1217" i="20"/>
  <c r="G1217" i="20"/>
  <c r="H1217" i="20"/>
  <c r="B1217" i="20"/>
  <c r="J1217" i="20"/>
  <c r="A1217" i="20"/>
  <c r="I1217" i="20"/>
  <c r="B1240" i="11"/>
  <c r="R1240" i="11" s="1"/>
  <c r="C1209" i="20"/>
  <c r="D1209" i="20"/>
  <c r="E1209" i="20"/>
  <c r="F1209" i="20"/>
  <c r="G1209" i="20"/>
  <c r="H1209" i="20"/>
  <c r="B1209" i="20"/>
  <c r="J1209" i="20"/>
  <c r="I1209" i="20"/>
  <c r="A1209" i="20"/>
  <c r="B1233" i="11"/>
  <c r="R1233" i="11" s="1"/>
  <c r="A1202" i="20"/>
  <c r="I1202" i="20"/>
  <c r="B1202" i="20"/>
  <c r="J1202" i="20"/>
  <c r="C1202" i="20"/>
  <c r="D1202" i="20"/>
  <c r="E1202" i="20"/>
  <c r="F1202" i="20"/>
  <c r="H1202" i="20"/>
  <c r="G1202" i="20"/>
  <c r="G1195" i="20"/>
  <c r="H1195" i="20"/>
  <c r="A1195" i="20"/>
  <c r="I1195" i="20"/>
  <c r="B1195" i="20"/>
  <c r="J1195" i="20"/>
  <c r="C1195" i="20"/>
  <c r="D1195" i="20"/>
  <c r="F1195" i="20"/>
  <c r="E1195" i="20"/>
  <c r="C1181" i="20"/>
  <c r="D1181" i="20"/>
  <c r="E1181" i="20"/>
  <c r="F1181" i="20"/>
  <c r="G1181" i="20"/>
  <c r="H1181" i="20"/>
  <c r="B1181" i="20"/>
  <c r="J1181" i="20"/>
  <c r="A1181" i="20"/>
  <c r="I1181" i="20"/>
  <c r="B1206" i="11"/>
  <c r="R1206" i="11" s="1"/>
  <c r="G1175" i="20"/>
  <c r="H1175" i="20"/>
  <c r="A1175" i="20"/>
  <c r="I1175" i="20"/>
  <c r="B1175" i="20"/>
  <c r="J1175" i="20"/>
  <c r="C1175" i="20"/>
  <c r="D1175" i="20"/>
  <c r="F1175" i="20"/>
  <c r="E1175" i="20"/>
  <c r="E1168" i="20"/>
  <c r="F1168" i="20"/>
  <c r="G1168" i="20"/>
  <c r="H1168" i="20"/>
  <c r="A1168" i="20"/>
  <c r="I1168" i="20"/>
  <c r="B1168" i="20"/>
  <c r="J1168" i="20"/>
  <c r="D1168" i="20"/>
  <c r="C1168" i="20"/>
  <c r="C1161" i="20"/>
  <c r="D1161" i="20"/>
  <c r="E1161" i="20"/>
  <c r="F1161" i="20"/>
  <c r="G1161" i="20"/>
  <c r="H1161" i="20"/>
  <c r="B1161" i="20"/>
  <c r="J1161" i="20"/>
  <c r="A1161" i="20"/>
  <c r="I1161" i="20"/>
  <c r="G1147" i="20"/>
  <c r="H1147" i="20"/>
  <c r="A1147" i="20"/>
  <c r="I1147" i="20"/>
  <c r="B1147" i="20"/>
  <c r="J1147" i="20"/>
  <c r="C1147" i="20"/>
  <c r="D1147" i="20"/>
  <c r="F1147" i="20"/>
  <c r="E1147" i="20"/>
  <c r="E1140" i="20"/>
  <c r="F1140" i="20"/>
  <c r="G1140" i="20"/>
  <c r="H1140" i="20"/>
  <c r="A1140" i="20"/>
  <c r="I1140" i="20"/>
  <c r="B1140" i="20"/>
  <c r="J1140" i="20"/>
  <c r="D1140" i="20"/>
  <c r="C1140" i="20"/>
  <c r="E1132" i="20"/>
  <c r="F1132" i="20"/>
  <c r="G1132" i="20"/>
  <c r="H1132" i="20"/>
  <c r="A1132" i="20"/>
  <c r="I1132" i="20"/>
  <c r="B1132" i="20"/>
  <c r="J1132" i="20"/>
  <c r="D1132" i="20"/>
  <c r="C1132" i="20"/>
  <c r="B1156" i="11"/>
  <c r="R1156" i="11" s="1"/>
  <c r="C1125" i="20"/>
  <c r="D1125" i="20"/>
  <c r="E1125" i="20"/>
  <c r="F1125" i="20"/>
  <c r="G1125" i="20"/>
  <c r="H1125" i="20"/>
  <c r="B1125" i="20"/>
  <c r="J1125" i="20"/>
  <c r="I1125" i="20"/>
  <c r="A1125" i="20"/>
  <c r="A1118" i="20"/>
  <c r="I1118" i="20"/>
  <c r="B1118" i="20"/>
  <c r="J1118" i="20"/>
  <c r="C1118" i="20"/>
  <c r="D1118" i="20"/>
  <c r="E1118" i="20"/>
  <c r="F1118" i="20"/>
  <c r="H1118" i="20"/>
  <c r="G1118" i="20"/>
  <c r="C1105" i="20"/>
  <c r="D1105" i="20"/>
  <c r="E1105" i="20"/>
  <c r="F1105" i="20"/>
  <c r="G1105" i="20"/>
  <c r="H1105" i="20"/>
  <c r="B1105" i="20"/>
  <c r="J1105" i="20"/>
  <c r="A1105" i="20"/>
  <c r="I1105" i="20"/>
  <c r="A1098" i="20"/>
  <c r="I1098" i="20"/>
  <c r="B1098" i="20"/>
  <c r="J1098" i="20"/>
  <c r="C1098" i="20"/>
  <c r="D1098" i="20"/>
  <c r="E1098" i="20"/>
  <c r="F1098" i="20"/>
  <c r="H1098" i="20"/>
  <c r="G1098" i="20"/>
  <c r="B1122" i="11"/>
  <c r="R1122" i="11" s="1"/>
  <c r="G1091" i="20"/>
  <c r="H1091" i="20"/>
  <c r="A1091" i="20"/>
  <c r="I1091" i="20"/>
  <c r="B1091" i="20"/>
  <c r="J1091" i="20"/>
  <c r="C1091" i="20"/>
  <c r="D1091" i="20"/>
  <c r="F1091" i="20"/>
  <c r="E1091" i="20"/>
  <c r="E1084" i="20"/>
  <c r="F1084" i="20"/>
  <c r="G1084" i="20"/>
  <c r="H1084" i="20"/>
  <c r="A1084" i="20"/>
  <c r="I1084" i="20"/>
  <c r="B1084" i="20"/>
  <c r="J1084" i="20"/>
  <c r="D1084" i="20"/>
  <c r="C1084" i="20"/>
  <c r="B1108" i="11"/>
  <c r="R1108" i="11" s="1"/>
  <c r="C1077" i="20"/>
  <c r="D1077" i="20"/>
  <c r="E1077" i="20"/>
  <c r="F1077" i="20"/>
  <c r="G1077" i="20"/>
  <c r="H1077" i="20"/>
  <c r="B1077" i="20"/>
  <c r="J1077" i="20"/>
  <c r="A1077" i="20"/>
  <c r="I1077" i="20"/>
  <c r="A1070" i="20"/>
  <c r="I1070" i="20"/>
  <c r="B1070" i="20"/>
  <c r="J1070" i="20"/>
  <c r="C1070" i="20"/>
  <c r="D1070" i="20"/>
  <c r="E1070" i="20"/>
  <c r="F1070" i="20"/>
  <c r="H1070" i="20"/>
  <c r="G1070" i="20"/>
  <c r="G1063" i="20"/>
  <c r="H1063" i="20"/>
  <c r="A1063" i="20"/>
  <c r="I1063" i="20"/>
  <c r="B1063" i="20"/>
  <c r="J1063" i="20"/>
  <c r="C1063" i="20"/>
  <c r="D1063" i="20"/>
  <c r="F1063" i="20"/>
  <c r="E1063" i="20"/>
  <c r="B1087" i="11"/>
  <c r="R1087" i="11" s="1"/>
  <c r="E1056" i="20"/>
  <c r="F1056" i="20"/>
  <c r="G1056" i="20"/>
  <c r="H1056" i="20"/>
  <c r="A1056" i="20"/>
  <c r="I1056" i="20"/>
  <c r="B1056" i="20"/>
  <c r="J1056" i="20"/>
  <c r="D1056" i="20"/>
  <c r="C1056" i="20"/>
  <c r="A1042" i="20"/>
  <c r="I1042" i="20"/>
  <c r="B1042" i="20"/>
  <c r="J1042" i="20"/>
  <c r="C1042" i="20"/>
  <c r="D1042" i="20"/>
  <c r="E1042" i="20"/>
  <c r="F1042" i="20"/>
  <c r="H1042" i="20"/>
  <c r="G1042" i="20"/>
  <c r="A1034" i="20"/>
  <c r="I1034" i="20"/>
  <c r="B1034" i="20"/>
  <c r="J1034" i="20"/>
  <c r="C1034" i="20"/>
  <c r="D1034" i="20"/>
  <c r="E1034" i="20"/>
  <c r="F1034" i="20"/>
  <c r="H1034" i="20"/>
  <c r="G1034" i="20"/>
  <c r="B1058" i="11"/>
  <c r="R1058" i="11" s="1"/>
  <c r="G1027" i="20"/>
  <c r="H1027" i="20"/>
  <c r="A1027" i="20"/>
  <c r="I1027" i="20"/>
  <c r="B1027" i="20"/>
  <c r="J1027" i="20"/>
  <c r="C1027" i="20"/>
  <c r="D1027" i="20"/>
  <c r="F1027" i="20"/>
  <c r="E1027" i="20"/>
  <c r="E1020" i="20"/>
  <c r="F1020" i="20"/>
  <c r="G1020" i="20"/>
  <c r="H1020" i="20"/>
  <c r="A1020" i="20"/>
  <c r="I1020" i="20"/>
  <c r="B1020" i="20"/>
  <c r="J1020" i="20"/>
  <c r="D1020" i="20"/>
  <c r="C1020" i="20"/>
  <c r="B1044" i="11"/>
  <c r="R1044" i="11" s="1"/>
  <c r="C1013" i="20"/>
  <c r="D1013" i="20"/>
  <c r="E1013" i="20"/>
  <c r="F1013" i="20"/>
  <c r="G1013" i="20"/>
  <c r="H1013" i="20"/>
  <c r="B1013" i="20"/>
  <c r="J1013" i="20"/>
  <c r="A1013" i="20"/>
  <c r="I1013" i="20"/>
  <c r="B1036" i="11"/>
  <c r="R1036" i="11" s="1"/>
  <c r="C1005" i="20"/>
  <c r="D1005" i="20"/>
  <c r="E1005" i="20"/>
  <c r="F1005" i="20"/>
  <c r="G1005" i="20"/>
  <c r="H1005" i="20"/>
  <c r="B1005" i="20"/>
  <c r="J1005" i="20"/>
  <c r="A1005" i="20"/>
  <c r="I1005" i="20"/>
  <c r="A998" i="20"/>
  <c r="I998" i="20"/>
  <c r="B998" i="20"/>
  <c r="J998" i="20"/>
  <c r="C998" i="20"/>
  <c r="D998" i="20"/>
  <c r="E998" i="20"/>
  <c r="F998" i="20"/>
  <c r="H998" i="20"/>
  <c r="G998" i="20"/>
  <c r="G991" i="20"/>
  <c r="B991" i="20"/>
  <c r="J991" i="20"/>
  <c r="C991" i="20"/>
  <c r="F991" i="20"/>
  <c r="H991" i="20"/>
  <c r="I991" i="20"/>
  <c r="A991" i="20"/>
  <c r="E991" i="20"/>
  <c r="D991" i="20"/>
  <c r="C977" i="20"/>
  <c r="F977" i="20"/>
  <c r="G977" i="20"/>
  <c r="E977" i="20"/>
  <c r="H977" i="20"/>
  <c r="I977" i="20"/>
  <c r="J977" i="20"/>
  <c r="A977" i="20"/>
  <c r="D977" i="20"/>
  <c r="B977" i="20"/>
  <c r="A969" i="20"/>
  <c r="I969" i="20"/>
  <c r="B969" i="20"/>
  <c r="J969" i="20"/>
  <c r="C969" i="20"/>
  <c r="D969" i="20"/>
  <c r="E969" i="20"/>
  <c r="F969" i="20"/>
  <c r="G969" i="20"/>
  <c r="H969" i="20"/>
  <c r="E955" i="20"/>
  <c r="F955" i="20"/>
  <c r="G955" i="20"/>
  <c r="H955" i="20"/>
  <c r="A955" i="20"/>
  <c r="I955" i="20"/>
  <c r="B955" i="20"/>
  <c r="J955" i="20"/>
  <c r="C955" i="20"/>
  <c r="D955" i="20"/>
  <c r="C948" i="20"/>
  <c r="D948" i="20"/>
  <c r="E948" i="20"/>
  <c r="F948" i="20"/>
  <c r="G948" i="20"/>
  <c r="H948" i="20"/>
  <c r="A948" i="20"/>
  <c r="I948" i="20"/>
  <c r="J948" i="20"/>
  <c r="B948" i="20"/>
  <c r="C940" i="20"/>
  <c r="D940" i="20"/>
  <c r="E940" i="20"/>
  <c r="F940" i="20"/>
  <c r="G940" i="20"/>
  <c r="H940" i="20"/>
  <c r="A940" i="20"/>
  <c r="I940" i="20"/>
  <c r="B940" i="20"/>
  <c r="J940" i="20"/>
  <c r="B964" i="11"/>
  <c r="R964" i="11" s="1"/>
  <c r="A933" i="20"/>
  <c r="I933" i="20"/>
  <c r="B933" i="20"/>
  <c r="J933" i="20"/>
  <c r="C933" i="20"/>
  <c r="D933" i="20"/>
  <c r="E933" i="20"/>
  <c r="F933" i="20"/>
  <c r="G933" i="20"/>
  <c r="H933" i="20"/>
  <c r="G926" i="20"/>
  <c r="H926" i="20"/>
  <c r="A926" i="20"/>
  <c r="I926" i="20"/>
  <c r="B926" i="20"/>
  <c r="J926" i="20"/>
  <c r="C926" i="20"/>
  <c r="D926" i="20"/>
  <c r="E926" i="20"/>
  <c r="F926" i="20"/>
  <c r="B950" i="11"/>
  <c r="R950" i="11" s="1"/>
  <c r="E919" i="20"/>
  <c r="F919" i="20"/>
  <c r="G919" i="20"/>
  <c r="H919" i="20"/>
  <c r="A919" i="20"/>
  <c r="I919" i="20"/>
  <c r="B919" i="20"/>
  <c r="J919" i="20"/>
  <c r="C919" i="20"/>
  <c r="D919" i="20"/>
  <c r="C912" i="20"/>
  <c r="D912" i="20"/>
  <c r="E912" i="20"/>
  <c r="F912" i="20"/>
  <c r="G912" i="20"/>
  <c r="H912" i="20"/>
  <c r="A912" i="20"/>
  <c r="I912" i="20"/>
  <c r="B912" i="20"/>
  <c r="J912" i="20"/>
  <c r="C904" i="20"/>
  <c r="D904" i="20"/>
  <c r="E904" i="20"/>
  <c r="F904" i="20"/>
  <c r="G904" i="20"/>
  <c r="H904" i="20"/>
  <c r="A904" i="20"/>
  <c r="I904" i="20"/>
  <c r="J904" i="20"/>
  <c r="B904" i="20"/>
  <c r="B929" i="11"/>
  <c r="R929" i="11" s="1"/>
  <c r="G898" i="20"/>
  <c r="H898" i="20"/>
  <c r="A898" i="20"/>
  <c r="I898" i="20"/>
  <c r="B898" i="20"/>
  <c r="J898" i="20"/>
  <c r="C898" i="20"/>
  <c r="D898" i="20"/>
  <c r="E898" i="20"/>
  <c r="F898" i="20"/>
  <c r="B921" i="11"/>
  <c r="R921" i="11" s="1"/>
  <c r="G890" i="20"/>
  <c r="H890" i="20"/>
  <c r="A890" i="20"/>
  <c r="I890" i="20"/>
  <c r="B890" i="20"/>
  <c r="J890" i="20"/>
  <c r="C890" i="20"/>
  <c r="D890" i="20"/>
  <c r="E890" i="20"/>
  <c r="F890" i="20"/>
  <c r="E883" i="20"/>
  <c r="F883" i="20"/>
  <c r="G883" i="20"/>
  <c r="H883" i="20"/>
  <c r="A883" i="20"/>
  <c r="I883" i="20"/>
  <c r="B883" i="20"/>
  <c r="J883" i="20"/>
  <c r="C883" i="20"/>
  <c r="D883" i="20"/>
  <c r="E875" i="20"/>
  <c r="F875" i="20"/>
  <c r="G875" i="20"/>
  <c r="H875" i="20"/>
  <c r="A875" i="20"/>
  <c r="I875" i="20"/>
  <c r="B875" i="20"/>
  <c r="J875" i="20"/>
  <c r="C875" i="20"/>
  <c r="D875" i="20"/>
  <c r="H861" i="20"/>
  <c r="B861" i="20"/>
  <c r="J861" i="20"/>
  <c r="D861" i="20"/>
  <c r="I861" i="20"/>
  <c r="A861" i="20"/>
  <c r="C861" i="20"/>
  <c r="E861" i="20"/>
  <c r="F861" i="20"/>
  <c r="G861" i="20"/>
  <c r="F854" i="20"/>
  <c r="H854" i="20"/>
  <c r="B854" i="20"/>
  <c r="J854" i="20"/>
  <c r="C854" i="20"/>
  <c r="D854" i="20"/>
  <c r="E854" i="20"/>
  <c r="G854" i="20"/>
  <c r="I854" i="20"/>
  <c r="A854" i="20"/>
  <c r="B878" i="11"/>
  <c r="R878" i="11" s="1"/>
  <c r="D847" i="20"/>
  <c r="F847" i="20"/>
  <c r="H847" i="20"/>
  <c r="I847" i="20"/>
  <c r="J847" i="20"/>
  <c r="A847" i="20"/>
  <c r="B847" i="20"/>
  <c r="C847" i="20"/>
  <c r="E847" i="20"/>
  <c r="G847" i="20"/>
  <c r="B870" i="11"/>
  <c r="R870" i="11" s="1"/>
  <c r="A839" i="20"/>
  <c r="I839" i="20"/>
  <c r="B839" i="20"/>
  <c r="J839" i="20"/>
  <c r="C839" i="20"/>
  <c r="D839" i="20"/>
  <c r="E839" i="20"/>
  <c r="F839" i="20"/>
  <c r="H839" i="20"/>
  <c r="G839" i="20"/>
  <c r="B856" i="11"/>
  <c r="R856" i="11" s="1"/>
  <c r="E825" i="20"/>
  <c r="F825" i="20"/>
  <c r="G825" i="20"/>
  <c r="H825" i="20"/>
  <c r="A825" i="20"/>
  <c r="I825" i="20"/>
  <c r="B825" i="20"/>
  <c r="J825" i="20"/>
  <c r="D825" i="20"/>
  <c r="C825" i="20"/>
  <c r="B849" i="11"/>
  <c r="R849" i="11" s="1"/>
  <c r="C818" i="20"/>
  <c r="D818" i="20"/>
  <c r="E818" i="20"/>
  <c r="F818" i="20"/>
  <c r="G818" i="20"/>
  <c r="H818" i="20"/>
  <c r="B818" i="20"/>
  <c r="J818" i="20"/>
  <c r="A818" i="20"/>
  <c r="I818" i="20"/>
  <c r="C810" i="20"/>
  <c r="D810" i="20"/>
  <c r="E810" i="20"/>
  <c r="F810" i="20"/>
  <c r="G810" i="20"/>
  <c r="H810" i="20"/>
  <c r="B810" i="20"/>
  <c r="J810" i="20"/>
  <c r="A810" i="20"/>
  <c r="I810" i="20"/>
  <c r="B835" i="11"/>
  <c r="R835" i="11" s="1"/>
  <c r="G804" i="20"/>
  <c r="H804" i="20"/>
  <c r="A804" i="20"/>
  <c r="I804" i="20"/>
  <c r="B804" i="20"/>
  <c r="J804" i="20"/>
  <c r="C804" i="20"/>
  <c r="D804" i="20"/>
  <c r="F804" i="20"/>
  <c r="E804" i="20"/>
  <c r="B827" i="11"/>
  <c r="R827" i="11" s="1"/>
  <c r="G796" i="20"/>
  <c r="H796" i="20"/>
  <c r="A796" i="20"/>
  <c r="I796" i="20"/>
  <c r="B796" i="20"/>
  <c r="J796" i="20"/>
  <c r="C796" i="20"/>
  <c r="D796" i="20"/>
  <c r="F796" i="20"/>
  <c r="E796" i="20"/>
  <c r="E789" i="20"/>
  <c r="F789" i="20"/>
  <c r="G789" i="20"/>
  <c r="H789" i="20"/>
  <c r="A789" i="20"/>
  <c r="I789" i="20"/>
  <c r="B789" i="20"/>
  <c r="J789" i="20"/>
  <c r="D789" i="20"/>
  <c r="C789" i="20"/>
  <c r="C782" i="20"/>
  <c r="D782" i="20"/>
  <c r="E782" i="20"/>
  <c r="F782" i="20"/>
  <c r="G782" i="20"/>
  <c r="H782" i="20"/>
  <c r="B782" i="20"/>
  <c r="J782" i="20"/>
  <c r="A782" i="20"/>
  <c r="I782" i="20"/>
  <c r="G768" i="20"/>
  <c r="H768" i="20"/>
  <c r="A768" i="20"/>
  <c r="I768" i="20"/>
  <c r="B768" i="20"/>
  <c r="J768" i="20"/>
  <c r="C768" i="20"/>
  <c r="D768" i="20"/>
  <c r="F768" i="20"/>
  <c r="E768" i="20"/>
  <c r="C760" i="20"/>
  <c r="F760" i="20"/>
  <c r="G760" i="20"/>
  <c r="D760" i="20"/>
  <c r="E760" i="20"/>
  <c r="H760" i="20"/>
  <c r="I760" i="20"/>
  <c r="J760" i="20"/>
  <c r="B760" i="20"/>
  <c r="A760" i="20"/>
  <c r="B784" i="11"/>
  <c r="R784" i="11" s="1"/>
  <c r="A753" i="20"/>
  <c r="I753" i="20"/>
  <c r="D753" i="20"/>
  <c r="E753" i="20"/>
  <c r="J753" i="20"/>
  <c r="B753" i="20"/>
  <c r="C753" i="20"/>
  <c r="F753" i="20"/>
  <c r="H753" i="20"/>
  <c r="G753" i="20"/>
  <c r="B776" i="11"/>
  <c r="R776" i="11" s="1"/>
  <c r="A745" i="20"/>
  <c r="I745" i="20"/>
  <c r="D745" i="20"/>
  <c r="E745" i="20"/>
  <c r="B745" i="20"/>
  <c r="C745" i="20"/>
  <c r="F745" i="20"/>
  <c r="G745" i="20"/>
  <c r="H745" i="20"/>
  <c r="J745" i="20"/>
  <c r="E739" i="20"/>
  <c r="H739" i="20"/>
  <c r="A739" i="20"/>
  <c r="I739" i="20"/>
  <c r="J739" i="20"/>
  <c r="B739" i="20"/>
  <c r="C739" i="20"/>
  <c r="D739" i="20"/>
  <c r="G739" i="20"/>
  <c r="F739" i="20"/>
  <c r="C731" i="20"/>
  <c r="D731" i="20"/>
  <c r="E731" i="20"/>
  <c r="F731" i="20"/>
  <c r="G731" i="20"/>
  <c r="H731" i="20"/>
  <c r="A731" i="20"/>
  <c r="I731" i="20"/>
  <c r="B731" i="20"/>
  <c r="J731" i="20"/>
  <c r="B755" i="11"/>
  <c r="R755" i="11" s="1"/>
  <c r="A724" i="20"/>
  <c r="I724" i="20"/>
  <c r="B724" i="20"/>
  <c r="J724" i="20"/>
  <c r="C724" i="20"/>
  <c r="D724" i="20"/>
  <c r="E724" i="20"/>
  <c r="F724" i="20"/>
  <c r="G724" i="20"/>
  <c r="H724" i="20"/>
  <c r="B748" i="11"/>
  <c r="R748" i="11" s="1"/>
  <c r="G717" i="20"/>
  <c r="H717" i="20"/>
  <c r="A717" i="20"/>
  <c r="I717" i="20"/>
  <c r="B717" i="20"/>
  <c r="J717" i="20"/>
  <c r="C717" i="20"/>
  <c r="D717" i="20"/>
  <c r="E717" i="20"/>
  <c r="F717" i="20"/>
  <c r="G709" i="20"/>
  <c r="H709" i="20"/>
  <c r="A709" i="20"/>
  <c r="I709" i="20"/>
  <c r="B709" i="20"/>
  <c r="J709" i="20"/>
  <c r="C709" i="20"/>
  <c r="D709" i="20"/>
  <c r="E709" i="20"/>
  <c r="F709" i="20"/>
  <c r="B733" i="11"/>
  <c r="R733" i="11" s="1"/>
  <c r="E702" i="20"/>
  <c r="F702" i="20"/>
  <c r="G702" i="20"/>
  <c r="H702" i="20"/>
  <c r="A702" i="20"/>
  <c r="I702" i="20"/>
  <c r="B702" i="20"/>
  <c r="J702" i="20"/>
  <c r="C702" i="20"/>
  <c r="D702" i="20"/>
  <c r="E694" i="20"/>
  <c r="F694" i="20"/>
  <c r="G694" i="20"/>
  <c r="H694" i="20"/>
  <c r="A694" i="20"/>
  <c r="I694" i="20"/>
  <c r="B694" i="20"/>
  <c r="J694" i="20"/>
  <c r="C694" i="20"/>
  <c r="D694" i="20"/>
  <c r="B717" i="11"/>
  <c r="R717" i="11" s="1"/>
  <c r="E686" i="20"/>
  <c r="F686" i="20"/>
  <c r="G686" i="20"/>
  <c r="H686" i="20"/>
  <c r="A686" i="20"/>
  <c r="I686" i="20"/>
  <c r="B686" i="20"/>
  <c r="J686" i="20"/>
  <c r="C686" i="20"/>
  <c r="D686" i="20"/>
  <c r="E678" i="20"/>
  <c r="F678" i="20"/>
  <c r="G678" i="20"/>
  <c r="H678" i="20"/>
  <c r="A678" i="20"/>
  <c r="I678" i="20"/>
  <c r="B678" i="20"/>
  <c r="J678" i="20"/>
  <c r="C678" i="20"/>
  <c r="D678" i="20"/>
  <c r="E670" i="20"/>
  <c r="F670" i="20"/>
  <c r="G670" i="20"/>
  <c r="H670" i="20"/>
  <c r="A670" i="20"/>
  <c r="I670" i="20"/>
  <c r="B670" i="20"/>
  <c r="J670" i="20"/>
  <c r="C670" i="20"/>
  <c r="D670" i="20"/>
  <c r="B693" i="11"/>
  <c r="R693" i="11" s="1"/>
  <c r="E662" i="20"/>
  <c r="F662" i="20"/>
  <c r="G662" i="20"/>
  <c r="H662" i="20"/>
  <c r="A662" i="20"/>
  <c r="I662" i="20"/>
  <c r="B662" i="20"/>
  <c r="J662" i="20"/>
  <c r="C662" i="20"/>
  <c r="D662" i="20"/>
  <c r="B685" i="11"/>
  <c r="R685" i="11" s="1"/>
  <c r="H654" i="20"/>
  <c r="B654" i="20"/>
  <c r="J654" i="20"/>
  <c r="D654" i="20"/>
  <c r="F654" i="20"/>
  <c r="C654" i="20"/>
  <c r="E654" i="20"/>
  <c r="G654" i="20"/>
  <c r="I654" i="20"/>
  <c r="A654" i="20"/>
  <c r="F647" i="20"/>
  <c r="H647" i="20"/>
  <c r="B647" i="20"/>
  <c r="J647" i="20"/>
  <c r="D647" i="20"/>
  <c r="I647" i="20"/>
  <c r="A647" i="20"/>
  <c r="C647" i="20"/>
  <c r="E647" i="20"/>
  <c r="G647" i="20"/>
  <c r="D632" i="20"/>
  <c r="F632" i="20"/>
  <c r="H632" i="20"/>
  <c r="B632" i="20"/>
  <c r="J632" i="20"/>
  <c r="A632" i="20"/>
  <c r="C632" i="20"/>
  <c r="E632" i="20"/>
  <c r="G632" i="20"/>
  <c r="I632" i="20"/>
  <c r="E625" i="20"/>
  <c r="H625" i="20"/>
  <c r="A625" i="20"/>
  <c r="I625" i="20"/>
  <c r="B625" i="20"/>
  <c r="J625" i="20"/>
  <c r="D625" i="20"/>
  <c r="F625" i="20"/>
  <c r="C625" i="20"/>
  <c r="G625" i="20"/>
  <c r="B649" i="11"/>
  <c r="R649" i="11" s="1"/>
  <c r="C618" i="20"/>
  <c r="F618" i="20"/>
  <c r="G618" i="20"/>
  <c r="H618" i="20"/>
  <c r="B618" i="20"/>
  <c r="J618" i="20"/>
  <c r="E618" i="20"/>
  <c r="A618" i="20"/>
  <c r="D618" i="20"/>
  <c r="I618" i="20"/>
  <c r="A611" i="20"/>
  <c r="I611" i="20"/>
  <c r="D611" i="20"/>
  <c r="E611" i="20"/>
  <c r="F611" i="20"/>
  <c r="H611" i="20"/>
  <c r="B611" i="20"/>
  <c r="G611" i="20"/>
  <c r="C611" i="20"/>
  <c r="J611" i="20"/>
  <c r="B635" i="11"/>
  <c r="R635" i="11" s="1"/>
  <c r="G604" i="20"/>
  <c r="B604" i="20"/>
  <c r="J604" i="20"/>
  <c r="C604" i="20"/>
  <c r="D604" i="20"/>
  <c r="F604" i="20"/>
  <c r="A604" i="20"/>
  <c r="H604" i="20"/>
  <c r="E604" i="20"/>
  <c r="I604" i="20"/>
  <c r="G596" i="20"/>
  <c r="B596" i="20"/>
  <c r="J596" i="20"/>
  <c r="C596" i="20"/>
  <c r="D596" i="20"/>
  <c r="F596" i="20"/>
  <c r="A596" i="20"/>
  <c r="H596" i="20"/>
  <c r="E596" i="20"/>
  <c r="I596" i="20"/>
  <c r="C582" i="20"/>
  <c r="F582" i="20"/>
  <c r="G582" i="20"/>
  <c r="H582" i="20"/>
  <c r="B582" i="20"/>
  <c r="J582" i="20"/>
  <c r="D582" i="20"/>
  <c r="I582" i="20"/>
  <c r="A582" i="20"/>
  <c r="E582" i="20"/>
  <c r="G568" i="20"/>
  <c r="B568" i="20"/>
  <c r="J568" i="20"/>
  <c r="C568" i="20"/>
  <c r="D568" i="20"/>
  <c r="F568" i="20"/>
  <c r="E568" i="20"/>
  <c r="I568" i="20"/>
  <c r="A568" i="20"/>
  <c r="H568" i="20"/>
  <c r="E561" i="20"/>
  <c r="H561" i="20"/>
  <c r="A561" i="20"/>
  <c r="I561" i="20"/>
  <c r="B561" i="20"/>
  <c r="J561" i="20"/>
  <c r="D561" i="20"/>
  <c r="F561" i="20"/>
  <c r="C561" i="20"/>
  <c r="G561" i="20"/>
  <c r="B584" i="11"/>
  <c r="R584" i="11" s="1"/>
  <c r="E553" i="20"/>
  <c r="H553" i="20"/>
  <c r="A553" i="20"/>
  <c r="I553" i="20"/>
  <c r="B553" i="20"/>
  <c r="J553" i="20"/>
  <c r="D553" i="20"/>
  <c r="F553" i="20"/>
  <c r="C553" i="20"/>
  <c r="G553" i="20"/>
  <c r="C546" i="20"/>
  <c r="F546" i="20"/>
  <c r="G546" i="20"/>
  <c r="H546" i="20"/>
  <c r="B546" i="20"/>
  <c r="J546" i="20"/>
  <c r="A546" i="20"/>
  <c r="E546" i="20"/>
  <c r="I546" i="20"/>
  <c r="D546" i="20"/>
  <c r="C538" i="20"/>
  <c r="D538" i="20"/>
  <c r="E538" i="20"/>
  <c r="F538" i="20"/>
  <c r="G538" i="20"/>
  <c r="H538" i="20"/>
  <c r="B538" i="20"/>
  <c r="J538" i="20"/>
  <c r="A538" i="20"/>
  <c r="I538" i="20"/>
  <c r="D530" i="20"/>
  <c r="E530" i="20"/>
  <c r="H530" i="20"/>
  <c r="J530" i="20"/>
  <c r="A530" i="20"/>
  <c r="B530" i="20"/>
  <c r="C530" i="20"/>
  <c r="F530" i="20"/>
  <c r="I530" i="20"/>
  <c r="G530" i="20"/>
  <c r="F523" i="20"/>
  <c r="G523" i="20"/>
  <c r="H523" i="20"/>
  <c r="B523" i="20"/>
  <c r="C523" i="20"/>
  <c r="I523" i="20"/>
  <c r="E523" i="20"/>
  <c r="J523" i="20"/>
  <c r="D523" i="20"/>
  <c r="A523" i="20"/>
  <c r="F515" i="20"/>
  <c r="G515" i="20"/>
  <c r="H515" i="20"/>
  <c r="D515" i="20"/>
  <c r="E515" i="20"/>
  <c r="C515" i="20"/>
  <c r="I515" i="20"/>
  <c r="J515" i="20"/>
  <c r="B515" i="20"/>
  <c r="A515" i="20"/>
  <c r="B539" i="11"/>
  <c r="R539" i="11" s="1"/>
  <c r="D508" i="20"/>
  <c r="E508" i="20"/>
  <c r="F508" i="20"/>
  <c r="J508" i="20"/>
  <c r="C508" i="20"/>
  <c r="A508" i="20"/>
  <c r="B508" i="20"/>
  <c r="G508" i="20"/>
  <c r="I508" i="20"/>
  <c r="H508" i="20"/>
  <c r="B501" i="20"/>
  <c r="J501" i="20"/>
  <c r="C501" i="20"/>
  <c r="D501" i="20"/>
  <c r="E501" i="20"/>
  <c r="F501" i="20"/>
  <c r="I501" i="20"/>
  <c r="A501" i="20"/>
  <c r="G501" i="20"/>
  <c r="H501" i="20"/>
  <c r="F487" i="20"/>
  <c r="G487" i="20"/>
  <c r="H487" i="20"/>
  <c r="A487" i="20"/>
  <c r="I487" i="20"/>
  <c r="E487" i="20"/>
  <c r="J487" i="20"/>
  <c r="B487" i="20"/>
  <c r="D487" i="20"/>
  <c r="C487" i="20"/>
  <c r="F479" i="20"/>
  <c r="G479" i="20"/>
  <c r="H479" i="20"/>
  <c r="A479" i="20"/>
  <c r="I479" i="20"/>
  <c r="E479" i="20"/>
  <c r="J479" i="20"/>
  <c r="B479" i="20"/>
  <c r="C479" i="20"/>
  <c r="D479" i="20"/>
  <c r="H471" i="20"/>
  <c r="D471" i="20"/>
  <c r="G471" i="20"/>
  <c r="I471" i="20"/>
  <c r="J471" i="20"/>
  <c r="A471" i="20"/>
  <c r="B471" i="20"/>
  <c r="F471" i="20"/>
  <c r="E471" i="20"/>
  <c r="C471" i="20"/>
  <c r="F464" i="20"/>
  <c r="H464" i="20"/>
  <c r="B464" i="20"/>
  <c r="J464" i="20"/>
  <c r="E464" i="20"/>
  <c r="G464" i="20"/>
  <c r="I464" i="20"/>
  <c r="D464" i="20"/>
  <c r="C464" i="20"/>
  <c r="A464" i="20"/>
  <c r="D457" i="20"/>
  <c r="F457" i="20"/>
  <c r="H457" i="20"/>
  <c r="A457" i="20"/>
  <c r="B457" i="20"/>
  <c r="C457" i="20"/>
  <c r="J457" i="20"/>
  <c r="E457" i="20"/>
  <c r="G457" i="20"/>
  <c r="I457" i="20"/>
  <c r="D441" i="20"/>
  <c r="F441" i="20"/>
  <c r="H441" i="20"/>
  <c r="E441" i="20"/>
  <c r="G441" i="20"/>
  <c r="I441" i="20"/>
  <c r="J441" i="20"/>
  <c r="C441" i="20"/>
  <c r="A441" i="20"/>
  <c r="B441" i="20"/>
  <c r="B434" i="20"/>
  <c r="J434" i="20"/>
  <c r="D434" i="20"/>
  <c r="F434" i="20"/>
  <c r="A434" i="20"/>
  <c r="C434" i="20"/>
  <c r="I434" i="20"/>
  <c r="E434" i="20"/>
  <c r="H434" i="20"/>
  <c r="G434" i="20"/>
  <c r="B457" i="11"/>
  <c r="R457" i="11" s="1"/>
  <c r="B426" i="20"/>
  <c r="J426" i="20"/>
  <c r="D426" i="20"/>
  <c r="F426" i="20"/>
  <c r="A426" i="20"/>
  <c r="C426" i="20"/>
  <c r="E426" i="20"/>
  <c r="G426" i="20"/>
  <c r="I426" i="20"/>
  <c r="H426" i="20"/>
  <c r="B449" i="11"/>
  <c r="R449" i="11" s="1"/>
  <c r="B418" i="20"/>
  <c r="J418" i="20"/>
  <c r="D418" i="20"/>
  <c r="F418" i="20"/>
  <c r="E418" i="20"/>
  <c r="G418" i="20"/>
  <c r="H418" i="20"/>
  <c r="I418" i="20"/>
  <c r="C418" i="20"/>
  <c r="A418" i="20"/>
  <c r="G410" i="20"/>
  <c r="A410" i="20"/>
  <c r="B410" i="20"/>
  <c r="J410" i="20"/>
  <c r="C410" i="20"/>
  <c r="E410" i="20"/>
  <c r="H410" i="20"/>
  <c r="I410" i="20"/>
  <c r="F410" i="20"/>
  <c r="D410" i="20"/>
  <c r="G402" i="20"/>
  <c r="A402" i="20"/>
  <c r="I402" i="20"/>
  <c r="B402" i="20"/>
  <c r="J402" i="20"/>
  <c r="C402" i="20"/>
  <c r="E402" i="20"/>
  <c r="H402" i="20"/>
  <c r="D402" i="20"/>
  <c r="F402" i="20"/>
  <c r="B426" i="11"/>
  <c r="R426" i="11" s="1"/>
  <c r="E395" i="20"/>
  <c r="G395" i="20"/>
  <c r="H395" i="20"/>
  <c r="I395" i="20"/>
  <c r="B395" i="20"/>
  <c r="J395" i="20"/>
  <c r="A395" i="20"/>
  <c r="C395" i="20"/>
  <c r="D395" i="20"/>
  <c r="F395" i="20"/>
  <c r="B420" i="11"/>
  <c r="R420" i="11" s="1"/>
  <c r="A389" i="20"/>
  <c r="I389" i="20"/>
  <c r="C389" i="20"/>
  <c r="D389" i="20"/>
  <c r="E389" i="20"/>
  <c r="G389" i="20"/>
  <c r="J389" i="20"/>
  <c r="H389" i="20"/>
  <c r="F389" i="20"/>
  <c r="B389" i="20"/>
  <c r="B412" i="11"/>
  <c r="R412" i="11" s="1"/>
  <c r="A381" i="20"/>
  <c r="I381" i="20"/>
  <c r="C381" i="20"/>
  <c r="D381" i="20"/>
  <c r="G381" i="20"/>
  <c r="J381" i="20"/>
  <c r="F381" i="20"/>
  <c r="H381" i="20"/>
  <c r="E381" i="20"/>
  <c r="B381" i="20"/>
  <c r="B406" i="11"/>
  <c r="R406" i="11" s="1"/>
  <c r="E375" i="20"/>
  <c r="G375" i="20"/>
  <c r="H375" i="20"/>
  <c r="C375" i="20"/>
  <c r="F375" i="20"/>
  <c r="J375" i="20"/>
  <c r="D375" i="20"/>
  <c r="I375" i="20"/>
  <c r="B375" i="20"/>
  <c r="A375" i="20"/>
  <c r="C368" i="20"/>
  <c r="E368" i="20"/>
  <c r="F368" i="20"/>
  <c r="I368" i="20"/>
  <c r="B368" i="20"/>
  <c r="A368" i="20"/>
  <c r="D368" i="20"/>
  <c r="G368" i="20"/>
  <c r="J368" i="20"/>
  <c r="H368" i="20"/>
  <c r="A361" i="20"/>
  <c r="I361" i="20"/>
  <c r="C361" i="20"/>
  <c r="D361" i="20"/>
  <c r="B361" i="20"/>
  <c r="F361" i="20"/>
  <c r="H361" i="20"/>
  <c r="E361" i="20"/>
  <c r="G361" i="20"/>
  <c r="J361" i="20"/>
  <c r="G346" i="20"/>
  <c r="A346" i="20"/>
  <c r="I346" i="20"/>
  <c r="B346" i="20"/>
  <c r="J346" i="20"/>
  <c r="C346" i="20"/>
  <c r="E346" i="20"/>
  <c r="H346" i="20"/>
  <c r="D346" i="20"/>
  <c r="F346" i="20"/>
  <c r="G338" i="20"/>
  <c r="A338" i="20"/>
  <c r="I338" i="20"/>
  <c r="B338" i="20"/>
  <c r="J338" i="20"/>
  <c r="C338" i="20"/>
  <c r="E338" i="20"/>
  <c r="H338" i="20"/>
  <c r="F338" i="20"/>
  <c r="D338" i="20"/>
  <c r="G330" i="20"/>
  <c r="H330" i="20"/>
  <c r="B330" i="20"/>
  <c r="J330" i="20"/>
  <c r="C330" i="20"/>
  <c r="A330" i="20"/>
  <c r="E330" i="20"/>
  <c r="F330" i="20"/>
  <c r="I330" i="20"/>
  <c r="D330" i="20"/>
  <c r="C320" i="20"/>
  <c r="D320" i="20"/>
  <c r="F320" i="20"/>
  <c r="G320" i="20"/>
  <c r="E320" i="20"/>
  <c r="I320" i="20"/>
  <c r="J320" i="20"/>
  <c r="A320" i="20"/>
  <c r="B320" i="20"/>
  <c r="H320" i="20"/>
  <c r="B342" i="11"/>
  <c r="R342" i="11" s="1"/>
  <c r="E311" i="20"/>
  <c r="F311" i="20"/>
  <c r="H311" i="20"/>
  <c r="A311" i="20"/>
  <c r="I311" i="20"/>
  <c r="C311" i="20"/>
  <c r="D311" i="20"/>
  <c r="B311" i="20"/>
  <c r="G311" i="20"/>
  <c r="J311" i="20"/>
  <c r="C304" i="20"/>
  <c r="D304" i="20"/>
  <c r="F304" i="20"/>
  <c r="G304" i="20"/>
  <c r="A304" i="20"/>
  <c r="E304" i="20"/>
  <c r="H304" i="20"/>
  <c r="I304" i="20"/>
  <c r="J304" i="20"/>
  <c r="B304" i="20"/>
  <c r="A297" i="20"/>
  <c r="I297" i="20"/>
  <c r="B297" i="20"/>
  <c r="J297" i="20"/>
  <c r="D297" i="20"/>
  <c r="E297" i="20"/>
  <c r="G297" i="20"/>
  <c r="F297" i="20"/>
  <c r="C297" i="20"/>
  <c r="H297" i="20"/>
  <c r="E287" i="20"/>
  <c r="F287" i="20"/>
  <c r="H287" i="20"/>
  <c r="A287" i="20"/>
  <c r="I287" i="20"/>
  <c r="B287" i="20"/>
  <c r="C287" i="20"/>
  <c r="D287" i="20"/>
  <c r="G287" i="20"/>
  <c r="J287" i="20"/>
  <c r="G286" i="20"/>
  <c r="H286" i="20"/>
  <c r="B286" i="20"/>
  <c r="J286" i="20"/>
  <c r="C286" i="20"/>
  <c r="E286" i="20"/>
  <c r="I286" i="20"/>
  <c r="D286" i="20"/>
  <c r="F286" i="20"/>
  <c r="A286" i="20"/>
  <c r="E279" i="20"/>
  <c r="F279" i="20"/>
  <c r="H279" i="20"/>
  <c r="A279" i="20"/>
  <c r="I279" i="20"/>
  <c r="B279" i="20"/>
  <c r="C279" i="20"/>
  <c r="D279" i="20"/>
  <c r="G279" i="20"/>
  <c r="J279" i="20"/>
  <c r="G278" i="20"/>
  <c r="H278" i="20"/>
  <c r="B278" i="20"/>
  <c r="J278" i="20"/>
  <c r="C278" i="20"/>
  <c r="E278" i="20"/>
  <c r="I278" i="20"/>
  <c r="A278" i="20"/>
  <c r="D278" i="20"/>
  <c r="F278" i="20"/>
  <c r="A269" i="20"/>
  <c r="I269" i="20"/>
  <c r="B269" i="20"/>
  <c r="J269" i="20"/>
  <c r="D269" i="20"/>
  <c r="E269" i="20"/>
  <c r="C269" i="20"/>
  <c r="F269" i="20"/>
  <c r="G269" i="20"/>
  <c r="H269" i="20"/>
  <c r="A261" i="20"/>
  <c r="I261" i="20"/>
  <c r="B261" i="20"/>
  <c r="J261" i="20"/>
  <c r="D261" i="20"/>
  <c r="E261" i="20"/>
  <c r="C261" i="20"/>
  <c r="F261" i="20"/>
  <c r="G261" i="20"/>
  <c r="H261" i="20"/>
  <c r="E251" i="20"/>
  <c r="F251" i="20"/>
  <c r="H251" i="20"/>
  <c r="A251" i="20"/>
  <c r="I251" i="20"/>
  <c r="C251" i="20"/>
  <c r="G251" i="20"/>
  <c r="J251" i="20"/>
  <c r="B251" i="20"/>
  <c r="D251" i="20"/>
  <c r="G250" i="20"/>
  <c r="H250" i="20"/>
  <c r="A250" i="20"/>
  <c r="B250" i="20"/>
  <c r="J250" i="20"/>
  <c r="C250" i="20"/>
  <c r="D250" i="20"/>
  <c r="E250" i="20"/>
  <c r="F250" i="20"/>
  <c r="I250" i="20"/>
  <c r="B271" i="11"/>
  <c r="R271" i="11" s="1"/>
  <c r="C240" i="20"/>
  <c r="D240" i="20"/>
  <c r="E240" i="20"/>
  <c r="F240" i="20"/>
  <c r="G240" i="20"/>
  <c r="I240" i="20"/>
  <c r="A240" i="20"/>
  <c r="J240" i="20"/>
  <c r="B240" i="20"/>
  <c r="H240" i="20"/>
  <c r="B254" i="11"/>
  <c r="R254" i="11" s="1"/>
  <c r="E223" i="20"/>
  <c r="F223" i="20"/>
  <c r="A223" i="20"/>
  <c r="I223" i="20"/>
  <c r="H223" i="20"/>
  <c r="J223" i="20"/>
  <c r="B223" i="20"/>
  <c r="D223" i="20"/>
  <c r="C223" i="20"/>
  <c r="G223" i="20"/>
  <c r="C216" i="20"/>
  <c r="D216" i="20"/>
  <c r="G216" i="20"/>
  <c r="A216" i="20"/>
  <c r="B216" i="20"/>
  <c r="E216" i="20"/>
  <c r="F216" i="20"/>
  <c r="H216" i="20"/>
  <c r="I216" i="20"/>
  <c r="J216" i="20"/>
  <c r="A209" i="20"/>
  <c r="I209" i="20"/>
  <c r="B209" i="20"/>
  <c r="J209" i="20"/>
  <c r="E209" i="20"/>
  <c r="G209" i="20"/>
  <c r="H209" i="20"/>
  <c r="F209" i="20"/>
  <c r="C209" i="20"/>
  <c r="D209" i="20"/>
  <c r="A201" i="20"/>
  <c r="I201" i="20"/>
  <c r="B201" i="20"/>
  <c r="J201" i="20"/>
  <c r="E201" i="20"/>
  <c r="C201" i="20"/>
  <c r="D201" i="20"/>
  <c r="F201" i="20"/>
  <c r="G201" i="20"/>
  <c r="H201" i="20"/>
  <c r="B191" i="20"/>
  <c r="J191" i="20"/>
  <c r="D191" i="20"/>
  <c r="G191" i="20"/>
  <c r="E191" i="20"/>
  <c r="F191" i="20"/>
  <c r="H191" i="20"/>
  <c r="C191" i="20"/>
  <c r="I191" i="20"/>
  <c r="A191" i="20"/>
  <c r="D190" i="20"/>
  <c r="F190" i="20"/>
  <c r="A190" i="20"/>
  <c r="I190" i="20"/>
  <c r="B190" i="20"/>
  <c r="C190" i="20"/>
  <c r="E190" i="20"/>
  <c r="G190" i="20"/>
  <c r="H190" i="20"/>
  <c r="J190" i="20"/>
  <c r="B203" i="11"/>
  <c r="R203" i="11" s="1"/>
  <c r="H172" i="20"/>
  <c r="B172" i="20"/>
  <c r="J172" i="20"/>
  <c r="E172" i="20"/>
  <c r="C172" i="20"/>
  <c r="D172" i="20"/>
  <c r="F172" i="20"/>
  <c r="G172" i="20"/>
  <c r="I172" i="20"/>
  <c r="A172" i="20"/>
  <c r="B187" i="11"/>
  <c r="R187" i="11" s="1"/>
  <c r="D156" i="20"/>
  <c r="E156" i="20"/>
  <c r="F156" i="20"/>
  <c r="G156" i="20"/>
  <c r="J156" i="20"/>
  <c r="A156" i="20"/>
  <c r="C156" i="20"/>
  <c r="B156" i="20"/>
  <c r="H156" i="20"/>
  <c r="I156" i="20"/>
  <c r="B149" i="20"/>
  <c r="J149" i="20"/>
  <c r="C149" i="20"/>
  <c r="D149" i="20"/>
  <c r="E149" i="20"/>
  <c r="A149" i="20"/>
  <c r="F149" i="20"/>
  <c r="G149" i="20"/>
  <c r="I149" i="20"/>
  <c r="H149" i="20"/>
  <c r="D140" i="20"/>
  <c r="E140" i="20"/>
  <c r="F140" i="20"/>
  <c r="G140" i="20"/>
  <c r="J140" i="20"/>
  <c r="A140" i="20"/>
  <c r="C140" i="20"/>
  <c r="B140" i="20"/>
  <c r="H140" i="20"/>
  <c r="I140" i="20"/>
  <c r="B131" i="20"/>
  <c r="J131" i="20"/>
  <c r="E131" i="20"/>
  <c r="A131" i="20"/>
  <c r="C131" i="20"/>
  <c r="D131" i="20"/>
  <c r="F131" i="20"/>
  <c r="G131" i="20"/>
  <c r="H131" i="20"/>
  <c r="I131" i="20"/>
  <c r="D130" i="20"/>
  <c r="G130" i="20"/>
  <c r="A130" i="20"/>
  <c r="B130" i="20"/>
  <c r="C130" i="20"/>
  <c r="E130" i="20"/>
  <c r="I130" i="20"/>
  <c r="J130" i="20"/>
  <c r="F130" i="20"/>
  <c r="H130" i="20"/>
  <c r="B123" i="20"/>
  <c r="J123" i="20"/>
  <c r="C123" i="20"/>
  <c r="D123" i="20"/>
  <c r="E123" i="20"/>
  <c r="A123" i="20"/>
  <c r="F123" i="20"/>
  <c r="G123" i="20"/>
  <c r="I123" i="20"/>
  <c r="H123" i="20"/>
  <c r="D122" i="20"/>
  <c r="E122" i="20"/>
  <c r="F122" i="20"/>
  <c r="G122" i="20"/>
  <c r="H122" i="20"/>
  <c r="I122" i="20"/>
  <c r="J122" i="20"/>
  <c r="B122" i="20"/>
  <c r="C122" i="20"/>
  <c r="A122" i="20"/>
  <c r="F113" i="20"/>
  <c r="G113" i="20"/>
  <c r="H113" i="20"/>
  <c r="A113" i="20"/>
  <c r="I113" i="20"/>
  <c r="B113" i="20"/>
  <c r="C113" i="20"/>
  <c r="D113" i="20"/>
  <c r="E113" i="20"/>
  <c r="J113" i="20"/>
  <c r="H104" i="20"/>
  <c r="A104" i="20"/>
  <c r="I104" i="20"/>
  <c r="B104" i="20"/>
  <c r="J104" i="20"/>
  <c r="C104" i="20"/>
  <c r="D104" i="20"/>
  <c r="E104" i="20"/>
  <c r="G104" i="20"/>
  <c r="F104" i="20"/>
  <c r="A93" i="20"/>
  <c r="I93" i="20"/>
  <c r="D93" i="20"/>
  <c r="E93" i="20"/>
  <c r="F93" i="20"/>
  <c r="G93" i="20"/>
  <c r="H93" i="20"/>
  <c r="B93" i="20"/>
  <c r="C93" i="20"/>
  <c r="J93" i="20"/>
  <c r="E83" i="20"/>
  <c r="F83" i="20"/>
  <c r="G83" i="20"/>
  <c r="H83" i="20"/>
  <c r="I83" i="20"/>
  <c r="J83" i="20"/>
  <c r="A83" i="20"/>
  <c r="B83" i="20"/>
  <c r="D83" i="20"/>
  <c r="C83" i="20"/>
  <c r="G82" i="20"/>
  <c r="H82" i="20"/>
  <c r="A82" i="20"/>
  <c r="I82" i="20"/>
  <c r="B82" i="20"/>
  <c r="J82" i="20"/>
  <c r="C82" i="20"/>
  <c r="D82" i="20"/>
  <c r="E82" i="20"/>
  <c r="F82" i="20"/>
  <c r="B104" i="11"/>
  <c r="R104" i="11" s="1"/>
  <c r="A73" i="20"/>
  <c r="I73" i="20"/>
  <c r="B73" i="20"/>
  <c r="J73" i="20"/>
  <c r="C73" i="20"/>
  <c r="D73" i="20"/>
  <c r="G73" i="20"/>
  <c r="H73" i="20"/>
  <c r="E73" i="20"/>
  <c r="F73" i="20"/>
  <c r="B86" i="11"/>
  <c r="R86" i="11" s="1"/>
  <c r="E55" i="20"/>
  <c r="F55" i="20"/>
  <c r="H55" i="20"/>
  <c r="A55" i="20"/>
  <c r="B55" i="20"/>
  <c r="C55" i="20"/>
  <c r="D55" i="20"/>
  <c r="G55" i="20"/>
  <c r="I55" i="20"/>
  <c r="J55" i="20"/>
  <c r="G54" i="20"/>
  <c r="H54" i="20"/>
  <c r="B54" i="20"/>
  <c r="J54" i="20"/>
  <c r="A54" i="20"/>
  <c r="C54" i="20"/>
  <c r="F54" i="20"/>
  <c r="I54" i="20"/>
  <c r="D54" i="20"/>
  <c r="E54" i="20"/>
  <c r="A45" i="20"/>
  <c r="I45" i="20"/>
  <c r="B45" i="20"/>
  <c r="J45" i="20"/>
  <c r="D45" i="20"/>
  <c r="C45" i="20"/>
  <c r="E45" i="20"/>
  <c r="F45" i="20"/>
  <c r="G45" i="20"/>
  <c r="H45" i="20"/>
  <c r="C36" i="20"/>
  <c r="D36" i="20"/>
  <c r="F36" i="20"/>
  <c r="J36" i="20"/>
  <c r="A36" i="20"/>
  <c r="B36" i="20"/>
  <c r="E36" i="20"/>
  <c r="G36" i="20"/>
  <c r="H36" i="20"/>
  <c r="I36" i="20"/>
  <c r="A25" i="20"/>
  <c r="I25" i="20"/>
  <c r="B25" i="20"/>
  <c r="J25" i="20"/>
  <c r="D25" i="20"/>
  <c r="F25" i="20"/>
  <c r="G25" i="20"/>
  <c r="H25" i="20"/>
  <c r="C25" i="20"/>
  <c r="E25" i="20"/>
  <c r="E15" i="20"/>
  <c r="F15" i="20"/>
  <c r="H15" i="20"/>
  <c r="C15" i="20"/>
  <c r="D15" i="20"/>
  <c r="G15" i="20"/>
  <c r="I15" i="20"/>
  <c r="A15" i="20"/>
  <c r="B15" i="20"/>
  <c r="J15" i="20"/>
  <c r="G14" i="20"/>
  <c r="H14" i="20"/>
  <c r="B14" i="20"/>
  <c r="J14" i="20"/>
  <c r="A14" i="20"/>
  <c r="C14" i="20"/>
  <c r="D14" i="20"/>
  <c r="E14" i="20"/>
  <c r="F14" i="20"/>
  <c r="I14" i="20"/>
  <c r="B4226" i="11"/>
  <c r="B4225" i="11"/>
  <c r="B4217" i="11"/>
  <c r="B4209" i="11"/>
  <c r="B4201" i="11"/>
  <c r="B4193" i="11"/>
  <c r="B4185" i="11"/>
  <c r="B4177" i="11"/>
  <c r="B4169" i="11"/>
  <c r="B4161" i="11"/>
  <c r="B4153" i="11"/>
  <c r="B4145" i="11"/>
  <c r="B4137" i="11"/>
  <c r="B4129" i="11"/>
  <c r="B4121" i="11"/>
  <c r="B4113" i="11"/>
  <c r="B4105" i="11"/>
  <c r="B4097" i="11"/>
  <c r="B4089" i="11"/>
  <c r="B4081" i="11"/>
  <c r="B4073" i="11"/>
  <c r="B4065" i="11"/>
  <c r="B4059" i="11"/>
  <c r="R4059" i="11" s="1"/>
  <c r="B4055" i="11"/>
  <c r="R4055" i="11" s="1"/>
  <c r="B4051" i="11"/>
  <c r="R4051" i="11" s="1"/>
  <c r="B4047" i="11"/>
  <c r="R4047" i="11" s="1"/>
  <c r="B4043" i="11"/>
  <c r="R4043" i="11" s="1"/>
  <c r="B4039" i="11"/>
  <c r="R4039" i="11" s="1"/>
  <c r="B4035" i="11"/>
  <c r="R4035" i="11" s="1"/>
  <c r="B4031" i="11"/>
  <c r="R4031" i="11" s="1"/>
  <c r="B4027" i="11"/>
  <c r="R4027" i="11" s="1"/>
  <c r="B4023" i="11"/>
  <c r="R4023" i="11" s="1"/>
  <c r="B4019" i="11"/>
  <c r="R4019" i="11" s="1"/>
  <c r="B4015" i="11"/>
  <c r="R4015" i="11" s="1"/>
  <c r="B4007" i="11"/>
  <c r="R4007" i="11" s="1"/>
  <c r="B3999" i="11"/>
  <c r="R3999" i="11" s="1"/>
  <c r="B3995" i="11"/>
  <c r="R3995" i="11" s="1"/>
  <c r="B3991" i="11"/>
  <c r="R3991" i="11" s="1"/>
  <c r="B3987" i="11"/>
  <c r="R3987" i="11" s="1"/>
  <c r="B3983" i="11"/>
  <c r="R3983" i="11" s="1"/>
  <c r="B3975" i="11"/>
  <c r="R3975" i="11" s="1"/>
  <c r="B3967" i="11"/>
  <c r="R3967" i="11" s="1"/>
  <c r="B3963" i="11"/>
  <c r="R3963" i="11" s="1"/>
  <c r="B3959" i="11"/>
  <c r="R3959" i="11" s="1"/>
  <c r="B3955" i="11"/>
  <c r="R3955" i="11" s="1"/>
  <c r="B3951" i="11"/>
  <c r="R3951" i="11" s="1"/>
  <c r="B3943" i="11"/>
  <c r="R3943" i="11" s="1"/>
  <c r="B3935" i="11"/>
  <c r="R3935" i="11" s="1"/>
  <c r="B3931" i="11"/>
  <c r="R3931" i="11" s="1"/>
  <c r="B3927" i="11"/>
  <c r="R3927" i="11" s="1"/>
  <c r="B3923" i="11"/>
  <c r="R3923" i="11" s="1"/>
  <c r="B3919" i="11"/>
  <c r="R3919" i="11" s="1"/>
  <c r="B3911" i="11"/>
  <c r="R3911" i="11" s="1"/>
  <c r="B3903" i="11"/>
  <c r="R3903" i="11" s="1"/>
  <c r="B3899" i="11"/>
  <c r="R3899" i="11" s="1"/>
  <c r="B3895" i="11"/>
  <c r="R3895" i="11" s="1"/>
  <c r="B3891" i="11"/>
  <c r="R3891" i="11" s="1"/>
  <c r="B3887" i="11"/>
  <c r="R3887" i="11" s="1"/>
  <c r="B3879" i="11"/>
  <c r="R3879" i="11" s="1"/>
  <c r="B3871" i="11"/>
  <c r="R3871" i="11" s="1"/>
  <c r="B3867" i="11"/>
  <c r="B3861" i="11"/>
  <c r="R3861" i="11" s="1"/>
  <c r="B3857" i="11"/>
  <c r="R3857" i="11" s="1"/>
  <c r="B3853" i="11"/>
  <c r="R3853" i="11" s="1"/>
  <c r="B3849" i="11"/>
  <c r="R3849" i="11" s="1"/>
  <c r="B3845" i="11"/>
  <c r="R3845" i="11" s="1"/>
  <c r="B3841" i="11"/>
  <c r="R3841" i="11" s="1"/>
  <c r="B3837" i="11"/>
  <c r="R3837" i="11" s="1"/>
  <c r="B3833" i="11"/>
  <c r="R3833" i="11" s="1"/>
  <c r="B3829" i="11"/>
  <c r="R3829" i="11" s="1"/>
  <c r="B3825" i="11"/>
  <c r="R3825" i="11" s="1"/>
  <c r="B3821" i="11"/>
  <c r="R3821" i="11" s="1"/>
  <c r="B3817" i="11"/>
  <c r="R3817" i="11" s="1"/>
  <c r="B3813" i="11"/>
  <c r="R3813" i="11" s="1"/>
  <c r="B3809" i="11"/>
  <c r="R3809" i="11" s="1"/>
  <c r="B3805" i="11"/>
  <c r="R3805" i="11" s="1"/>
  <c r="B3801" i="11"/>
  <c r="R3801" i="11" s="1"/>
  <c r="B3797" i="11"/>
  <c r="R3797" i="11" s="1"/>
  <c r="B3793" i="11"/>
  <c r="R3793" i="11" s="1"/>
  <c r="B3789" i="11"/>
  <c r="R3789" i="11" s="1"/>
  <c r="B3785" i="11"/>
  <c r="R3785" i="11" s="1"/>
  <c r="B3781" i="11"/>
  <c r="R3781" i="11" s="1"/>
  <c r="B3777" i="11"/>
  <c r="R3777" i="11" s="1"/>
  <c r="B3773" i="11"/>
  <c r="R3773" i="11" s="1"/>
  <c r="B3769" i="11"/>
  <c r="R3769" i="11" s="1"/>
  <c r="B3765" i="11"/>
  <c r="R3765" i="11" s="1"/>
  <c r="B3761" i="11"/>
  <c r="R3761" i="11" s="1"/>
  <c r="B3757" i="11"/>
  <c r="R3757" i="11" s="1"/>
  <c r="B3753" i="11"/>
  <c r="R3753" i="11" s="1"/>
  <c r="B3749" i="11"/>
  <c r="R3749" i="11" s="1"/>
  <c r="B3745" i="11"/>
  <c r="R3745" i="11" s="1"/>
  <c r="B3741" i="11"/>
  <c r="R3741" i="11" s="1"/>
  <c r="B3737" i="11"/>
  <c r="R3737" i="11" s="1"/>
  <c r="B3733" i="11"/>
  <c r="R3733" i="11" s="1"/>
  <c r="B3729" i="11"/>
  <c r="R3729" i="11" s="1"/>
  <c r="B3725" i="11"/>
  <c r="R3725" i="11" s="1"/>
  <c r="B3721" i="11"/>
  <c r="R3721" i="11" s="1"/>
  <c r="B3717" i="11"/>
  <c r="R3717" i="11" s="1"/>
  <c r="B3713" i="11"/>
  <c r="R3713" i="11" s="1"/>
  <c r="B3709" i="11"/>
  <c r="R3709" i="11" s="1"/>
  <c r="B3705" i="11"/>
  <c r="R3705" i="11" s="1"/>
  <c r="B3701" i="11"/>
  <c r="R3701" i="11" s="1"/>
  <c r="B3697" i="11"/>
  <c r="R3697" i="11" s="1"/>
  <c r="B3693" i="11"/>
  <c r="R3693" i="11" s="1"/>
  <c r="B3689" i="11"/>
  <c r="R3689" i="11" s="1"/>
  <c r="B3685" i="11"/>
  <c r="R3685" i="11" s="1"/>
  <c r="B3681" i="11"/>
  <c r="R3681" i="11" s="1"/>
  <c r="B3677" i="11"/>
  <c r="R3677" i="11" s="1"/>
  <c r="B3673" i="11"/>
  <c r="R3673" i="11" s="1"/>
  <c r="B3669" i="11"/>
  <c r="R3669" i="11" s="1"/>
  <c r="B3665" i="11"/>
  <c r="R3665" i="11" s="1"/>
  <c r="B3661" i="11"/>
  <c r="R3661" i="11" s="1"/>
  <c r="B3657" i="11"/>
  <c r="R3657" i="11" s="1"/>
  <c r="B3653" i="11"/>
  <c r="R3653" i="11" s="1"/>
  <c r="B3649" i="11"/>
  <c r="R3649" i="11" s="1"/>
  <c r="B3645" i="11"/>
  <c r="R3645" i="11" s="1"/>
  <c r="B3641" i="11"/>
  <c r="R3641" i="11" s="1"/>
  <c r="B3637" i="11"/>
  <c r="R3637" i="11" s="1"/>
  <c r="B3633" i="11"/>
  <c r="R3633" i="11" s="1"/>
  <c r="B3629" i="11"/>
  <c r="R3629" i="11" s="1"/>
  <c r="B3625" i="11"/>
  <c r="R3625" i="11" s="1"/>
  <c r="B3621" i="11"/>
  <c r="R3621" i="11" s="1"/>
  <c r="B3617" i="11"/>
  <c r="R3617" i="11" s="1"/>
  <c r="B3613" i="11"/>
  <c r="R3613" i="11" s="1"/>
  <c r="B3609" i="11"/>
  <c r="R3609" i="11" s="1"/>
  <c r="B3605" i="11"/>
  <c r="R3605" i="11" s="1"/>
  <c r="B3601" i="11"/>
  <c r="R3601" i="11" s="1"/>
  <c r="B3597" i="11"/>
  <c r="R3597" i="11" s="1"/>
  <c r="B3593" i="11"/>
  <c r="R3593" i="11" s="1"/>
  <c r="B3589" i="11"/>
  <c r="R3589" i="11" s="1"/>
  <c r="B3585" i="11"/>
  <c r="R3585" i="11" s="1"/>
  <c r="B3581" i="11"/>
  <c r="R3581" i="11" s="1"/>
  <c r="B3577" i="11"/>
  <c r="R3577" i="11" s="1"/>
  <c r="B3573" i="11"/>
  <c r="R3573" i="11" s="1"/>
  <c r="B3569" i="11"/>
  <c r="R3569" i="11" s="1"/>
  <c r="B3565" i="11"/>
  <c r="R3565" i="11" s="1"/>
  <c r="B3561" i="11"/>
  <c r="R3561" i="11" s="1"/>
  <c r="B3557" i="11"/>
  <c r="R3557" i="11" s="1"/>
  <c r="B3553" i="11"/>
  <c r="R3553" i="11" s="1"/>
  <c r="B3549" i="11"/>
  <c r="R3549" i="11" s="1"/>
  <c r="B3545" i="11"/>
  <c r="R3545" i="11" s="1"/>
  <c r="B3541" i="11"/>
  <c r="R3541" i="11" s="1"/>
  <c r="B3537" i="11"/>
  <c r="R3537" i="11" s="1"/>
  <c r="B3533" i="11"/>
  <c r="R3533" i="11" s="1"/>
  <c r="B3529" i="11"/>
  <c r="R3529" i="11" s="1"/>
  <c r="B3525" i="11"/>
  <c r="R3525" i="11" s="1"/>
  <c r="B3521" i="11"/>
  <c r="R3521" i="11" s="1"/>
  <c r="B3517" i="11"/>
  <c r="R3517" i="11" s="1"/>
  <c r="B3513" i="11"/>
  <c r="R3513" i="11" s="1"/>
  <c r="B3509" i="11"/>
  <c r="R3509" i="11" s="1"/>
  <c r="B3496" i="11"/>
  <c r="R3496" i="11" s="1"/>
  <c r="B3490" i="11"/>
  <c r="R3490" i="11" s="1"/>
  <c r="B3483" i="11"/>
  <c r="R3483" i="11" s="1"/>
  <c r="B3477" i="11"/>
  <c r="R3477" i="11" s="1"/>
  <c r="B3464" i="11"/>
  <c r="R3464" i="11" s="1"/>
  <c r="B3458" i="11"/>
  <c r="R3458" i="11" s="1"/>
  <c r="B3445" i="11"/>
  <c r="R3445" i="11" s="1"/>
  <c r="B2933" i="11"/>
  <c r="R2933" i="11" s="1"/>
  <c r="B4216" i="11"/>
  <c r="B4208" i="11"/>
  <c r="B4176" i="11"/>
  <c r="B4168" i="11"/>
  <c r="B4152" i="11"/>
  <c r="B4136" i="11"/>
  <c r="B4120" i="11"/>
  <c r="B4104" i="11"/>
  <c r="B4072" i="11"/>
  <c r="B3866" i="11"/>
  <c r="B3508" i="11"/>
  <c r="R3508" i="11" s="1"/>
  <c r="B3502" i="11"/>
  <c r="R3502" i="11" s="1"/>
  <c r="B3495" i="11"/>
  <c r="R3495" i="11" s="1"/>
  <c r="B3489" i="11"/>
  <c r="R3489" i="11" s="1"/>
  <c r="B3476" i="11"/>
  <c r="R3476" i="11" s="1"/>
  <c r="B3470" i="11"/>
  <c r="R3470" i="11" s="1"/>
  <c r="B3463" i="11"/>
  <c r="R3463" i="11" s="1"/>
  <c r="B3457" i="11"/>
  <c r="R3457" i="11" s="1"/>
  <c r="B3444" i="11"/>
  <c r="R3444" i="11" s="1"/>
  <c r="B4224" i="11"/>
  <c r="B4200" i="11"/>
  <c r="B4192" i="11"/>
  <c r="B4184" i="11"/>
  <c r="B4160" i="11"/>
  <c r="B4144" i="11"/>
  <c r="B4128" i="11"/>
  <c r="B4112" i="11"/>
  <c r="B4096" i="11"/>
  <c r="B4088" i="11"/>
  <c r="B4080" i="11"/>
  <c r="B4064" i="11"/>
  <c r="B4231" i="11"/>
  <c r="B4223" i="11"/>
  <c r="B4215" i="11"/>
  <c r="B4207" i="11"/>
  <c r="B4199" i="11"/>
  <c r="B4191" i="11"/>
  <c r="B4183" i="11"/>
  <c r="B4175" i="11"/>
  <c r="B4167" i="11"/>
  <c r="B4159" i="11"/>
  <c r="B4151" i="11"/>
  <c r="B4143" i="11"/>
  <c r="B4135" i="11"/>
  <c r="B4127" i="11"/>
  <c r="B4119" i="11"/>
  <c r="B4111" i="11"/>
  <c r="B4103" i="11"/>
  <c r="B4095" i="11"/>
  <c r="B4087" i="11"/>
  <c r="B4079" i="11"/>
  <c r="B4071" i="11"/>
  <c r="B4063" i="11"/>
  <c r="B4058" i="11"/>
  <c r="R4058" i="11" s="1"/>
  <c r="B4054" i="11"/>
  <c r="R4054" i="11" s="1"/>
  <c r="B4050" i="11"/>
  <c r="R4050" i="11" s="1"/>
  <c r="B4046" i="11"/>
  <c r="R4046" i="11" s="1"/>
  <c r="B4042" i="11"/>
  <c r="R4042" i="11" s="1"/>
  <c r="B4038" i="11"/>
  <c r="R4038" i="11" s="1"/>
  <c r="B4034" i="11"/>
  <c r="R4034" i="11" s="1"/>
  <c r="B4030" i="11"/>
  <c r="R4030" i="11" s="1"/>
  <c r="B4026" i="11"/>
  <c r="R4026" i="11" s="1"/>
  <c r="B4022" i="11"/>
  <c r="R4022" i="11" s="1"/>
  <c r="B4018" i="11"/>
  <c r="R4018" i="11" s="1"/>
  <c r="B4014" i="11"/>
  <c r="R4014" i="11" s="1"/>
  <c r="B4010" i="11"/>
  <c r="R4010" i="11" s="1"/>
  <c r="B4006" i="11"/>
  <c r="R4006" i="11" s="1"/>
  <c r="B4002" i="11"/>
  <c r="R4002" i="11" s="1"/>
  <c r="B3998" i="11"/>
  <c r="R3998" i="11" s="1"/>
  <c r="B3994" i="11"/>
  <c r="R3994" i="11" s="1"/>
  <c r="B3990" i="11"/>
  <c r="R3990" i="11" s="1"/>
  <c r="B3986" i="11"/>
  <c r="R3986" i="11" s="1"/>
  <c r="B3982" i="11"/>
  <c r="R3982" i="11" s="1"/>
  <c r="B3978" i="11"/>
  <c r="R3978" i="11" s="1"/>
  <c r="B3974" i="11"/>
  <c r="R3974" i="11" s="1"/>
  <c r="B3970" i="11"/>
  <c r="R3970" i="11" s="1"/>
  <c r="B3966" i="11"/>
  <c r="R3966" i="11" s="1"/>
  <c r="B3962" i="11"/>
  <c r="R3962" i="11" s="1"/>
  <c r="B3958" i="11"/>
  <c r="R3958" i="11" s="1"/>
  <c r="B3954" i="11"/>
  <c r="R3954" i="11" s="1"/>
  <c r="B3950" i="11"/>
  <c r="R3950" i="11" s="1"/>
  <c r="B3946" i="11"/>
  <c r="R3946" i="11" s="1"/>
  <c r="B3942" i="11"/>
  <c r="R3942" i="11" s="1"/>
  <c r="B3938" i="11"/>
  <c r="R3938" i="11" s="1"/>
  <c r="B3934" i="11"/>
  <c r="R3934" i="11" s="1"/>
  <c r="B3930" i="11"/>
  <c r="R3930" i="11" s="1"/>
  <c r="B3926" i="11"/>
  <c r="R3926" i="11" s="1"/>
  <c r="B3922" i="11"/>
  <c r="R3922" i="11" s="1"/>
  <c r="B3918" i="11"/>
  <c r="R3918" i="11" s="1"/>
  <c r="B3914" i="11"/>
  <c r="R3914" i="11" s="1"/>
  <c r="B3910" i="11"/>
  <c r="R3910" i="11" s="1"/>
  <c r="B3906" i="11"/>
  <c r="R3906" i="11" s="1"/>
  <c r="B3902" i="11"/>
  <c r="R3902" i="11" s="1"/>
  <c r="B3898" i="11"/>
  <c r="R3898" i="11" s="1"/>
  <c r="B3894" i="11"/>
  <c r="R3894" i="11" s="1"/>
  <c r="B3890" i="11"/>
  <c r="R3890" i="11" s="1"/>
  <c r="B3886" i="11"/>
  <c r="R3886" i="11" s="1"/>
  <c r="B3882" i="11"/>
  <c r="R3882" i="11" s="1"/>
  <c r="B3878" i="11"/>
  <c r="R3878" i="11" s="1"/>
  <c r="B3874" i="11"/>
  <c r="R3874" i="11" s="1"/>
  <c r="B3870" i="11"/>
  <c r="R3870" i="11" s="1"/>
  <c r="B3865" i="11"/>
  <c r="B3860" i="11"/>
  <c r="R3860" i="11" s="1"/>
  <c r="B3856" i="11"/>
  <c r="R3856" i="11" s="1"/>
  <c r="B3852" i="11"/>
  <c r="R3852" i="11" s="1"/>
  <c r="B3848" i="11"/>
  <c r="R3848" i="11" s="1"/>
  <c r="B3844" i="11"/>
  <c r="R3844" i="11" s="1"/>
  <c r="B3840" i="11"/>
  <c r="R3840" i="11" s="1"/>
  <c r="B3836" i="11"/>
  <c r="R3836" i="11" s="1"/>
  <c r="B3832" i="11"/>
  <c r="R3832" i="11" s="1"/>
  <c r="B3828" i="11"/>
  <c r="R3828" i="11" s="1"/>
  <c r="B3824" i="11"/>
  <c r="R3824" i="11" s="1"/>
  <c r="B3820" i="11"/>
  <c r="R3820" i="11" s="1"/>
  <c r="B3816" i="11"/>
  <c r="R3816" i="11" s="1"/>
  <c r="B3812" i="11"/>
  <c r="R3812" i="11" s="1"/>
  <c r="B3808" i="11"/>
  <c r="R3808" i="11" s="1"/>
  <c r="B3804" i="11"/>
  <c r="R3804" i="11" s="1"/>
  <c r="B3800" i="11"/>
  <c r="R3800" i="11" s="1"/>
  <c r="B3796" i="11"/>
  <c r="R3796" i="11" s="1"/>
  <c r="B3792" i="11"/>
  <c r="R3792" i="11" s="1"/>
  <c r="B3788" i="11"/>
  <c r="R3788" i="11" s="1"/>
  <c r="B3784" i="11"/>
  <c r="R3784" i="11" s="1"/>
  <c r="B3780" i="11"/>
  <c r="R3780" i="11" s="1"/>
  <c r="B3776" i="11"/>
  <c r="R3776" i="11" s="1"/>
  <c r="B3772" i="11"/>
  <c r="R3772" i="11" s="1"/>
  <c r="B3768" i="11"/>
  <c r="R3768" i="11" s="1"/>
  <c r="B3764" i="11"/>
  <c r="R3764" i="11" s="1"/>
  <c r="B3760" i="11"/>
  <c r="R3760" i="11" s="1"/>
  <c r="B3756" i="11"/>
  <c r="R3756" i="11" s="1"/>
  <c r="B3752" i="11"/>
  <c r="R3752" i="11" s="1"/>
  <c r="B3748" i="11"/>
  <c r="R3748" i="11" s="1"/>
  <c r="B3744" i="11"/>
  <c r="R3744" i="11" s="1"/>
  <c r="B3740" i="11"/>
  <c r="R3740" i="11" s="1"/>
  <c r="B3736" i="11"/>
  <c r="R3736" i="11" s="1"/>
  <c r="B3732" i="11"/>
  <c r="R3732" i="11" s="1"/>
  <c r="B3728" i="11"/>
  <c r="R3728" i="11" s="1"/>
  <c r="B3724" i="11"/>
  <c r="R3724" i="11" s="1"/>
  <c r="B3720" i="11"/>
  <c r="R3720" i="11" s="1"/>
  <c r="B3716" i="11"/>
  <c r="R3716" i="11" s="1"/>
  <c r="B3712" i="11"/>
  <c r="R3712" i="11" s="1"/>
  <c r="B3708" i="11"/>
  <c r="R3708" i="11" s="1"/>
  <c r="B3704" i="11"/>
  <c r="R3704" i="11" s="1"/>
  <c r="B3700" i="11"/>
  <c r="R3700" i="11" s="1"/>
  <c r="B3696" i="11"/>
  <c r="R3696" i="11" s="1"/>
  <c r="B3692" i="11"/>
  <c r="R3692" i="11" s="1"/>
  <c r="B3688" i="11"/>
  <c r="R3688" i="11" s="1"/>
  <c r="B3684" i="11"/>
  <c r="R3684" i="11" s="1"/>
  <c r="B3680" i="11"/>
  <c r="R3680" i="11" s="1"/>
  <c r="B3676" i="11"/>
  <c r="R3676" i="11" s="1"/>
  <c r="B3672" i="11"/>
  <c r="R3672" i="11" s="1"/>
  <c r="B3668" i="11"/>
  <c r="R3668" i="11" s="1"/>
  <c r="B3664" i="11"/>
  <c r="R3664" i="11" s="1"/>
  <c r="B3660" i="11"/>
  <c r="R3660" i="11" s="1"/>
  <c r="B3656" i="11"/>
  <c r="R3656" i="11" s="1"/>
  <c r="B3652" i="11"/>
  <c r="R3652" i="11" s="1"/>
  <c r="B3648" i="11"/>
  <c r="R3648" i="11" s="1"/>
  <c r="B3644" i="11"/>
  <c r="R3644" i="11" s="1"/>
  <c r="B3640" i="11"/>
  <c r="R3640" i="11" s="1"/>
  <c r="B3636" i="11"/>
  <c r="R3636" i="11" s="1"/>
  <c r="B3632" i="11"/>
  <c r="R3632" i="11" s="1"/>
  <c r="B3628" i="11"/>
  <c r="R3628" i="11" s="1"/>
  <c r="B3624" i="11"/>
  <c r="R3624" i="11" s="1"/>
  <c r="B3620" i="11"/>
  <c r="R3620" i="11" s="1"/>
  <c r="B3616" i="11"/>
  <c r="R3616" i="11" s="1"/>
  <c r="B3612" i="11"/>
  <c r="R3612" i="11" s="1"/>
  <c r="B3608" i="11"/>
  <c r="R3608" i="11" s="1"/>
  <c r="B3604" i="11"/>
  <c r="R3604" i="11" s="1"/>
  <c r="B3600" i="11"/>
  <c r="R3600" i="11" s="1"/>
  <c r="B3596" i="11"/>
  <c r="R3596" i="11" s="1"/>
  <c r="B3592" i="11"/>
  <c r="R3592" i="11" s="1"/>
  <c r="B3588" i="11"/>
  <c r="R3588" i="11" s="1"/>
  <c r="B3584" i="11"/>
  <c r="R3584" i="11" s="1"/>
  <c r="B3580" i="11"/>
  <c r="R3580" i="11" s="1"/>
  <c r="B3576" i="11"/>
  <c r="R3576" i="11" s="1"/>
  <c r="B3572" i="11"/>
  <c r="R3572" i="11" s="1"/>
  <c r="B3568" i="11"/>
  <c r="R3568" i="11" s="1"/>
  <c r="B3564" i="11"/>
  <c r="R3564" i="11" s="1"/>
  <c r="B3560" i="11"/>
  <c r="R3560" i="11" s="1"/>
  <c r="B3556" i="11"/>
  <c r="R3556" i="11" s="1"/>
  <c r="B3552" i="11"/>
  <c r="R3552" i="11" s="1"/>
  <c r="B3548" i="11"/>
  <c r="R3548" i="11" s="1"/>
  <c r="B3544" i="11"/>
  <c r="R3544" i="11" s="1"/>
  <c r="B3540" i="11"/>
  <c r="R3540" i="11" s="1"/>
  <c r="B3536" i="11"/>
  <c r="R3536" i="11" s="1"/>
  <c r="B3532" i="11"/>
  <c r="R3532" i="11" s="1"/>
  <c r="B3528" i="11"/>
  <c r="R3528" i="11" s="1"/>
  <c r="B3524" i="11"/>
  <c r="R3524" i="11" s="1"/>
  <c r="B3520" i="11"/>
  <c r="R3520" i="11" s="1"/>
  <c r="B3516" i="11"/>
  <c r="R3516" i="11" s="1"/>
  <c r="B3512" i="11"/>
  <c r="R3512" i="11" s="1"/>
  <c r="B3507" i="11"/>
  <c r="R3507" i="11" s="1"/>
  <c r="B3501" i="11"/>
  <c r="R3501" i="11" s="1"/>
  <c r="B3488" i="11"/>
  <c r="R3488" i="11" s="1"/>
  <c r="B3482" i="11"/>
  <c r="R3482" i="11" s="1"/>
  <c r="B3475" i="11"/>
  <c r="R3475" i="11" s="1"/>
  <c r="B3469" i="11"/>
  <c r="R3469" i="11" s="1"/>
  <c r="B3456" i="11"/>
  <c r="R3456" i="11" s="1"/>
  <c r="B3450" i="11"/>
  <c r="R3450" i="11" s="1"/>
  <c r="B3443" i="11"/>
  <c r="R3443" i="11" s="1"/>
  <c r="B3437" i="11"/>
  <c r="R3437" i="11" s="1"/>
  <c r="B4182" i="11"/>
  <c r="B4078" i="11"/>
  <c r="B3864" i="11"/>
  <c r="B3500" i="11"/>
  <c r="R3500" i="11" s="1"/>
  <c r="B3494" i="11"/>
  <c r="R3494" i="11" s="1"/>
  <c r="B3487" i="11"/>
  <c r="R3487" i="11" s="1"/>
  <c r="B3481" i="11"/>
  <c r="R3481" i="11" s="1"/>
  <c r="B3468" i="11"/>
  <c r="R3468" i="11" s="1"/>
  <c r="B3462" i="11"/>
  <c r="R3462" i="11" s="1"/>
  <c r="B3455" i="11"/>
  <c r="R3455" i="11" s="1"/>
  <c r="B3449" i="11"/>
  <c r="R3449" i="11" s="1"/>
  <c r="B4166" i="11"/>
  <c r="B4150" i="11"/>
  <c r="B4126" i="11"/>
  <c r="B4118" i="11"/>
  <c r="B4102" i="11"/>
  <c r="B4086" i="11"/>
  <c r="B4070" i="11"/>
  <c r="B4062" i="11"/>
  <c r="B4205" i="11"/>
  <c r="B4189" i="11"/>
  <c r="B4157" i="11"/>
  <c r="B4149" i="11"/>
  <c r="B4133" i="11"/>
  <c r="B4125" i="11"/>
  <c r="B4109" i="11"/>
  <c r="B4093" i="11"/>
  <c r="B4077" i="11"/>
  <c r="B4049" i="11"/>
  <c r="R4049" i="11" s="1"/>
  <c r="B4045" i="11"/>
  <c r="R4045" i="11" s="1"/>
  <c r="B4041" i="11"/>
  <c r="R4041" i="11" s="1"/>
  <c r="B4025" i="11"/>
  <c r="R4025" i="11" s="1"/>
  <c r="B4021" i="11"/>
  <c r="R4021" i="11" s="1"/>
  <c r="B4017" i="11"/>
  <c r="R4017" i="11" s="1"/>
  <c r="B4009" i="11"/>
  <c r="R4009" i="11" s="1"/>
  <c r="B4005" i="11"/>
  <c r="R4005" i="11" s="1"/>
  <c r="B4001" i="11"/>
  <c r="R4001" i="11" s="1"/>
  <c r="B3997" i="11"/>
  <c r="R3997" i="11" s="1"/>
  <c r="B3993" i="11"/>
  <c r="R3993" i="11" s="1"/>
  <c r="B3989" i="11"/>
  <c r="R3989" i="11" s="1"/>
  <c r="B3981" i="11"/>
  <c r="R3981" i="11" s="1"/>
  <c r="B3973" i="11"/>
  <c r="R3973" i="11" s="1"/>
  <c r="B3969" i="11"/>
  <c r="R3969" i="11" s="1"/>
  <c r="B3949" i="11"/>
  <c r="R3949" i="11" s="1"/>
  <c r="B3945" i="11"/>
  <c r="R3945" i="11" s="1"/>
  <c r="B3941" i="11"/>
  <c r="R3941" i="11" s="1"/>
  <c r="B3937" i="11"/>
  <c r="R3937" i="11" s="1"/>
  <c r="B3933" i="11"/>
  <c r="R3933" i="11" s="1"/>
  <c r="B3929" i="11"/>
  <c r="R3929" i="11" s="1"/>
  <c r="B3925" i="11"/>
  <c r="R3925" i="11" s="1"/>
  <c r="B3921" i="11"/>
  <c r="R3921" i="11" s="1"/>
  <c r="B3917" i="11"/>
  <c r="R3917" i="11" s="1"/>
  <c r="B3913" i="11"/>
  <c r="R3913" i="11" s="1"/>
  <c r="B3909" i="11"/>
  <c r="R3909" i="11" s="1"/>
  <c r="B3905" i="11"/>
  <c r="R3905" i="11" s="1"/>
  <c r="B3901" i="11"/>
  <c r="R3901" i="11" s="1"/>
  <c r="B3897" i="11"/>
  <c r="R3897" i="11" s="1"/>
  <c r="B3893" i="11"/>
  <c r="R3893" i="11" s="1"/>
  <c r="B3889" i="11"/>
  <c r="R3889" i="11" s="1"/>
  <c r="B3885" i="11"/>
  <c r="R3885" i="11" s="1"/>
  <c r="B3881" i="11"/>
  <c r="R3881" i="11" s="1"/>
  <c r="B3877" i="11"/>
  <c r="R3877" i="11" s="1"/>
  <c r="B3873" i="11"/>
  <c r="R3873" i="11" s="1"/>
  <c r="B3869" i="11"/>
  <c r="R3869" i="11" s="1"/>
  <c r="B3863" i="11"/>
  <c r="R3863" i="11" s="1"/>
  <c r="B3859" i="11"/>
  <c r="R3859" i="11" s="1"/>
  <c r="B3855" i="11"/>
  <c r="R3855" i="11" s="1"/>
  <c r="B3847" i="11"/>
  <c r="R3847" i="11" s="1"/>
  <c r="B3839" i="11"/>
  <c r="R3839" i="11" s="1"/>
  <c r="B3835" i="11"/>
  <c r="R3835" i="11" s="1"/>
  <c r="B3831" i="11"/>
  <c r="R3831" i="11" s="1"/>
  <c r="B3827" i="11"/>
  <c r="R3827" i="11" s="1"/>
  <c r="B3823" i="11"/>
  <c r="R3823" i="11" s="1"/>
  <c r="B3815" i="11"/>
  <c r="R3815" i="11" s="1"/>
  <c r="B3807" i="11"/>
  <c r="R3807" i="11" s="1"/>
  <c r="B3803" i="11"/>
  <c r="R3803" i="11" s="1"/>
  <c r="B3799" i="11"/>
  <c r="R3799" i="11" s="1"/>
  <c r="B3795" i="11"/>
  <c r="R3795" i="11" s="1"/>
  <c r="B3791" i="11"/>
  <c r="R3791" i="11" s="1"/>
  <c r="B3783" i="11"/>
  <c r="R3783" i="11" s="1"/>
  <c r="B3775" i="11"/>
  <c r="R3775" i="11" s="1"/>
  <c r="B3771" i="11"/>
  <c r="R3771" i="11" s="1"/>
  <c r="B3767" i="11"/>
  <c r="R3767" i="11" s="1"/>
  <c r="B3763" i="11"/>
  <c r="R3763" i="11" s="1"/>
  <c r="B3759" i="11"/>
  <c r="R3759" i="11" s="1"/>
  <c r="B3751" i="11"/>
  <c r="R3751" i="11" s="1"/>
  <c r="B3743" i="11"/>
  <c r="R3743" i="11" s="1"/>
  <c r="B3739" i="11"/>
  <c r="R3739" i="11" s="1"/>
  <c r="B3735" i="11"/>
  <c r="R3735" i="11" s="1"/>
  <c r="B3731" i="11"/>
  <c r="R3731" i="11" s="1"/>
  <c r="B3727" i="11"/>
  <c r="R3727" i="11" s="1"/>
  <c r="B3719" i="11"/>
  <c r="R3719" i="11" s="1"/>
  <c r="B3711" i="11"/>
  <c r="R3711" i="11" s="1"/>
  <c r="B3707" i="11"/>
  <c r="R3707" i="11" s="1"/>
  <c r="B3703" i="11"/>
  <c r="R3703" i="11" s="1"/>
  <c r="B3699" i="11"/>
  <c r="R3699" i="11" s="1"/>
  <c r="B3695" i="11"/>
  <c r="R3695" i="11" s="1"/>
  <c r="B3687" i="11"/>
  <c r="R3687" i="11" s="1"/>
  <c r="B3679" i="11"/>
  <c r="R3679" i="11" s="1"/>
  <c r="B3675" i="11"/>
  <c r="R3675" i="11" s="1"/>
  <c r="B3671" i="11"/>
  <c r="R3671" i="11" s="1"/>
  <c r="B3667" i="11"/>
  <c r="R3667" i="11" s="1"/>
  <c r="B3663" i="11"/>
  <c r="R3663" i="11" s="1"/>
  <c r="B3655" i="11"/>
  <c r="R3655" i="11" s="1"/>
  <c r="B3647" i="11"/>
  <c r="R3647" i="11" s="1"/>
  <c r="B3643" i="11"/>
  <c r="R3643" i="11" s="1"/>
  <c r="B3639" i="11"/>
  <c r="R3639" i="11" s="1"/>
  <c r="B3635" i="11"/>
  <c r="R3635" i="11" s="1"/>
  <c r="B3631" i="11"/>
  <c r="R3631" i="11" s="1"/>
  <c r="B3623" i="11"/>
  <c r="R3623" i="11" s="1"/>
  <c r="B3615" i="11"/>
  <c r="R3615" i="11" s="1"/>
  <c r="B3611" i="11"/>
  <c r="R3611" i="11" s="1"/>
  <c r="B3607" i="11"/>
  <c r="R3607" i="11" s="1"/>
  <c r="B3603" i="11"/>
  <c r="R3603" i="11" s="1"/>
  <c r="B3599" i="11"/>
  <c r="R3599" i="11" s="1"/>
  <c r="B3591" i="11"/>
  <c r="R3591" i="11" s="1"/>
  <c r="B3583" i="11"/>
  <c r="R3583" i="11" s="1"/>
  <c r="B3579" i="11"/>
  <c r="R3579" i="11" s="1"/>
  <c r="B3575" i="11"/>
  <c r="R3575" i="11" s="1"/>
  <c r="B3571" i="11"/>
  <c r="R3571" i="11" s="1"/>
  <c r="B3567" i="11"/>
  <c r="R3567" i="11" s="1"/>
  <c r="B3559" i="11"/>
  <c r="R3559" i="11" s="1"/>
  <c r="B3555" i="11"/>
  <c r="R3555" i="11" s="1"/>
  <c r="B3551" i="11"/>
  <c r="R3551" i="11" s="1"/>
  <c r="B3547" i="11"/>
  <c r="R3547" i="11" s="1"/>
  <c r="B3543" i="11"/>
  <c r="R3543" i="11" s="1"/>
  <c r="B3539" i="11"/>
  <c r="R3539" i="11" s="1"/>
  <c r="B3535" i="11"/>
  <c r="R3535" i="11" s="1"/>
  <c r="B3531" i="11"/>
  <c r="R3531" i="11" s="1"/>
  <c r="B3527" i="11"/>
  <c r="R3527" i="11" s="1"/>
  <c r="B3523" i="11"/>
  <c r="R3523" i="11" s="1"/>
  <c r="B3519" i="11"/>
  <c r="R3519" i="11" s="1"/>
  <c r="B3511" i="11"/>
  <c r="R3511" i="11" s="1"/>
  <c r="B3480" i="11"/>
  <c r="R3480" i="11" s="1"/>
  <c r="B3448" i="11"/>
  <c r="R3448" i="11" s="1"/>
  <c r="B4230" i="11"/>
  <c r="B4222" i="11"/>
  <c r="B4214" i="11"/>
  <c r="B4206" i="11"/>
  <c r="B4198" i="11"/>
  <c r="B4190" i="11"/>
  <c r="B4174" i="11"/>
  <c r="B4158" i="11"/>
  <c r="B4142" i="11"/>
  <c r="B4134" i="11"/>
  <c r="B4110" i="11"/>
  <c r="B4094" i="11"/>
  <c r="B4229" i="11"/>
  <c r="B4221" i="11"/>
  <c r="B4213" i="11"/>
  <c r="B4197" i="11"/>
  <c r="B4181" i="11"/>
  <c r="B4173" i="11"/>
  <c r="B4165" i="11"/>
  <c r="B4141" i="11"/>
  <c r="B4117" i="11"/>
  <c r="B4101" i="11"/>
  <c r="B4085" i="11"/>
  <c r="B4069" i="11"/>
  <c r="B4061" i="11"/>
  <c r="R4061" i="11" s="1"/>
  <c r="B4057" i="11"/>
  <c r="R4057" i="11" s="1"/>
  <c r="B4053" i="11"/>
  <c r="R4053" i="11" s="1"/>
  <c r="B4037" i="11"/>
  <c r="R4037" i="11" s="1"/>
  <c r="B4033" i="11"/>
  <c r="R4033" i="11" s="1"/>
  <c r="B4029" i="11"/>
  <c r="R4029" i="11" s="1"/>
  <c r="B4013" i="11"/>
  <c r="R4013" i="11" s="1"/>
  <c r="B3985" i="11"/>
  <c r="R3985" i="11" s="1"/>
  <c r="B3977" i="11"/>
  <c r="R3977" i="11" s="1"/>
  <c r="B3965" i="11"/>
  <c r="R3965" i="11" s="1"/>
  <c r="B3961" i="11"/>
  <c r="R3961" i="11" s="1"/>
  <c r="B3957" i="11"/>
  <c r="R3957" i="11" s="1"/>
  <c r="B3953" i="11"/>
  <c r="R3953" i="11" s="1"/>
  <c r="B4228" i="11"/>
  <c r="B4220" i="11"/>
  <c r="B4212" i="11"/>
  <c r="B4204" i="11"/>
  <c r="B4196" i="11"/>
  <c r="B4188" i="11"/>
  <c r="B4180" i="11"/>
  <c r="B4172" i="11"/>
  <c r="B4164" i="11"/>
  <c r="B4156" i="11"/>
  <c r="B4148" i="11"/>
  <c r="B4140" i="11"/>
  <c r="B4132" i="11"/>
  <c r="B4124" i="11"/>
  <c r="B4116" i="11"/>
  <c r="B4108" i="11"/>
  <c r="B4100" i="11"/>
  <c r="B4092" i="11"/>
  <c r="B4084" i="11"/>
  <c r="B4076" i="11"/>
  <c r="B4068" i="11"/>
  <c r="B3505" i="11"/>
  <c r="R3505" i="11" s="1"/>
  <c r="B3492" i="11"/>
  <c r="R3492" i="11" s="1"/>
  <c r="B3486" i="11"/>
  <c r="R3486" i="11" s="1"/>
  <c r="B3479" i="11"/>
  <c r="R3479" i="11" s="1"/>
  <c r="B3473" i="11"/>
  <c r="R3473" i="11" s="1"/>
  <c r="B3460" i="11"/>
  <c r="R3460" i="11" s="1"/>
  <c r="B3454" i="11"/>
  <c r="R3454" i="11" s="1"/>
  <c r="B3447" i="11"/>
  <c r="R3447" i="11" s="1"/>
  <c r="B3441" i="11"/>
  <c r="R3441" i="11" s="1"/>
  <c r="B3694" i="11"/>
  <c r="R3694" i="11" s="1"/>
  <c r="B3690" i="11"/>
  <c r="R3690" i="11" s="1"/>
  <c r="B3686" i="11"/>
  <c r="R3686" i="11" s="1"/>
  <c r="B3682" i="11"/>
  <c r="R3682" i="11" s="1"/>
  <c r="B3678" i="11"/>
  <c r="R3678" i="11" s="1"/>
  <c r="B3674" i="11"/>
  <c r="R3674" i="11" s="1"/>
  <c r="B3670" i="11"/>
  <c r="R3670" i="11" s="1"/>
  <c r="B3666" i="11"/>
  <c r="R3666" i="11" s="1"/>
  <c r="B3662" i="11"/>
  <c r="R3662" i="11" s="1"/>
  <c r="B3658" i="11"/>
  <c r="R3658" i="11" s="1"/>
  <c r="B3654" i="11"/>
  <c r="R3654" i="11" s="1"/>
  <c r="B3650" i="11"/>
  <c r="R3650" i="11" s="1"/>
  <c r="B3646" i="11"/>
  <c r="R3646" i="11" s="1"/>
  <c r="B3642" i="11"/>
  <c r="R3642" i="11" s="1"/>
  <c r="B3638" i="11"/>
  <c r="R3638" i="11" s="1"/>
  <c r="B3634" i="11"/>
  <c r="R3634" i="11" s="1"/>
  <c r="B3630" i="11"/>
  <c r="R3630" i="11" s="1"/>
  <c r="B3626" i="11"/>
  <c r="R3626" i="11" s="1"/>
  <c r="B3622" i="11"/>
  <c r="R3622" i="11" s="1"/>
  <c r="B3618" i="11"/>
  <c r="R3618" i="11" s="1"/>
  <c r="B3614" i="11"/>
  <c r="R3614" i="11" s="1"/>
  <c r="B3610" i="11"/>
  <c r="R3610" i="11" s="1"/>
  <c r="B3606" i="11"/>
  <c r="R3606" i="11" s="1"/>
  <c r="B3602" i="11"/>
  <c r="R3602" i="11" s="1"/>
  <c r="B3598" i="11"/>
  <c r="R3598" i="11" s="1"/>
  <c r="B3594" i="11"/>
  <c r="R3594" i="11" s="1"/>
  <c r="B3590" i="11"/>
  <c r="R3590" i="11" s="1"/>
  <c r="B3586" i="11"/>
  <c r="R3586" i="11" s="1"/>
  <c r="B3582" i="11"/>
  <c r="R3582" i="11" s="1"/>
  <c r="B3578" i="11"/>
  <c r="R3578" i="11" s="1"/>
  <c r="B3574" i="11"/>
  <c r="R3574" i="11" s="1"/>
  <c r="B3570" i="11"/>
  <c r="R3570" i="11" s="1"/>
  <c r="B3566" i="11"/>
  <c r="R3566" i="11" s="1"/>
  <c r="B3562" i="11"/>
  <c r="R3562" i="11" s="1"/>
  <c r="B3558" i="11"/>
  <c r="R3558" i="11" s="1"/>
  <c r="B3554" i="11"/>
  <c r="R3554" i="11" s="1"/>
  <c r="B3550" i="11"/>
  <c r="R3550" i="11" s="1"/>
  <c r="B3546" i="11"/>
  <c r="R3546" i="11" s="1"/>
  <c r="B3542" i="11"/>
  <c r="R3542" i="11" s="1"/>
  <c r="B3538" i="11"/>
  <c r="R3538" i="11" s="1"/>
  <c r="B3534" i="11"/>
  <c r="R3534" i="11" s="1"/>
  <c r="B3530" i="11"/>
  <c r="R3530" i="11" s="1"/>
  <c r="B3526" i="11"/>
  <c r="R3526" i="11" s="1"/>
  <c r="B3522" i="11"/>
  <c r="R3522" i="11" s="1"/>
  <c r="B3518" i="11"/>
  <c r="R3518" i="11" s="1"/>
  <c r="B3514" i="11"/>
  <c r="R3514" i="11" s="1"/>
  <c r="B3510" i="11"/>
  <c r="R3510" i="11" s="1"/>
  <c r="B3485" i="11"/>
  <c r="R3485" i="11" s="1"/>
  <c r="B3453" i="11"/>
  <c r="R3453" i="11" s="1"/>
  <c r="B3442" i="11"/>
  <c r="R3442" i="11" s="1"/>
  <c r="B3438" i="11"/>
  <c r="R3438" i="11" s="1"/>
  <c r="B3434" i="11"/>
  <c r="R3434" i="11" s="1"/>
  <c r="B3430" i="11"/>
  <c r="R3430" i="11" s="1"/>
  <c r="B3426" i="11"/>
  <c r="R3426" i="11" s="1"/>
  <c r="B3422" i="11"/>
  <c r="R3422" i="11" s="1"/>
  <c r="B3418" i="11"/>
  <c r="R3418" i="11" s="1"/>
  <c r="B3414" i="11"/>
  <c r="R3414" i="11" s="1"/>
  <c r="B3410" i="11"/>
  <c r="R3410" i="11" s="1"/>
  <c r="B3406" i="11"/>
  <c r="R3406" i="11" s="1"/>
  <c r="B3402" i="11"/>
  <c r="R3402" i="11" s="1"/>
  <c r="B3398" i="11"/>
  <c r="R3398" i="11" s="1"/>
  <c r="B3394" i="11"/>
  <c r="R3394" i="11" s="1"/>
  <c r="B3390" i="11"/>
  <c r="R3390" i="11" s="1"/>
  <c r="B3386" i="11"/>
  <c r="R3386" i="11" s="1"/>
  <c r="B3382" i="11"/>
  <c r="R3382" i="11" s="1"/>
  <c r="B3378" i="11"/>
  <c r="R3378" i="11" s="1"/>
  <c r="B3374" i="11"/>
  <c r="R3374" i="11" s="1"/>
  <c r="B3370" i="11"/>
  <c r="R3370" i="11" s="1"/>
  <c r="B3366" i="11"/>
  <c r="R3366" i="11" s="1"/>
  <c r="B3362" i="11"/>
  <c r="R3362" i="11" s="1"/>
  <c r="B3358" i="11"/>
  <c r="R3358" i="11" s="1"/>
  <c r="B3354" i="11"/>
  <c r="R3354" i="11" s="1"/>
  <c r="B3350" i="11"/>
  <c r="R3350" i="11" s="1"/>
  <c r="B3346" i="11"/>
  <c r="R3346" i="11" s="1"/>
  <c r="B3342" i="11"/>
  <c r="R3342" i="11" s="1"/>
  <c r="B3338" i="11"/>
  <c r="R3338" i="11" s="1"/>
  <c r="B3334" i="11"/>
  <c r="R3334" i="11" s="1"/>
  <c r="B3330" i="11"/>
  <c r="R3330" i="11" s="1"/>
  <c r="B3326" i="11"/>
  <c r="R3326" i="11" s="1"/>
  <c r="B3322" i="11"/>
  <c r="R3322" i="11" s="1"/>
  <c r="B3318" i="11"/>
  <c r="R3318" i="11" s="1"/>
  <c r="B3314" i="11"/>
  <c r="R3314" i="11" s="1"/>
  <c r="B3310" i="11"/>
  <c r="R3310" i="11" s="1"/>
  <c r="B3306" i="11"/>
  <c r="R3306" i="11" s="1"/>
  <c r="B3302" i="11"/>
  <c r="R3302" i="11" s="1"/>
  <c r="B3298" i="11"/>
  <c r="R3298" i="11" s="1"/>
  <c r="B3294" i="11"/>
  <c r="R3294" i="11" s="1"/>
  <c r="B3290" i="11"/>
  <c r="R3290" i="11" s="1"/>
  <c r="B3286" i="11"/>
  <c r="R3286" i="11" s="1"/>
  <c r="B3282" i="11"/>
  <c r="R3282" i="11" s="1"/>
  <c r="B3278" i="11"/>
  <c r="R3278" i="11" s="1"/>
  <c r="B3274" i="11"/>
  <c r="R3274" i="11" s="1"/>
  <c r="B3270" i="11"/>
  <c r="R3270" i="11" s="1"/>
  <c r="B3266" i="11"/>
  <c r="R3266" i="11" s="1"/>
  <c r="B3262" i="11"/>
  <c r="R3262" i="11" s="1"/>
  <c r="B3258" i="11"/>
  <c r="R3258" i="11" s="1"/>
  <c r="B3254" i="11"/>
  <c r="R3254" i="11" s="1"/>
  <c r="B3250" i="11"/>
  <c r="R3250" i="11" s="1"/>
  <c r="B3246" i="11"/>
  <c r="R3246" i="11" s="1"/>
  <c r="B3242" i="11"/>
  <c r="R3242" i="11" s="1"/>
  <c r="B3238" i="11"/>
  <c r="R3238" i="11" s="1"/>
  <c r="B3234" i="11"/>
  <c r="R3234" i="11" s="1"/>
  <c r="B3230" i="11"/>
  <c r="R3230" i="11" s="1"/>
  <c r="B3226" i="11"/>
  <c r="R3226" i="11" s="1"/>
  <c r="B3222" i="11"/>
  <c r="R3222" i="11" s="1"/>
  <c r="B3218" i="11"/>
  <c r="R3218" i="11" s="1"/>
  <c r="B3214" i="11"/>
  <c r="R3214" i="11" s="1"/>
  <c r="B3210" i="11"/>
  <c r="R3210" i="11" s="1"/>
  <c r="B3206" i="11"/>
  <c r="R3206" i="11" s="1"/>
  <c r="B3202" i="11"/>
  <c r="R3202" i="11" s="1"/>
  <c r="B3198" i="11"/>
  <c r="R3198" i="11" s="1"/>
  <c r="B3194" i="11"/>
  <c r="R3194" i="11" s="1"/>
  <c r="B3190" i="11"/>
  <c r="R3190" i="11" s="1"/>
  <c r="B3186" i="11"/>
  <c r="R3186" i="11" s="1"/>
  <c r="B3182" i="11"/>
  <c r="R3182" i="11" s="1"/>
  <c r="B3178" i="11"/>
  <c r="R3178" i="11" s="1"/>
  <c r="B3174" i="11"/>
  <c r="R3174" i="11" s="1"/>
  <c r="B3170" i="11"/>
  <c r="R3170" i="11" s="1"/>
  <c r="B3166" i="11"/>
  <c r="R3166" i="11" s="1"/>
  <c r="B3162" i="11"/>
  <c r="R3162" i="11" s="1"/>
  <c r="B3158" i="11"/>
  <c r="R3158" i="11" s="1"/>
  <c r="B3154" i="11"/>
  <c r="R3154" i="11" s="1"/>
  <c r="B3150" i="11"/>
  <c r="R3150" i="11" s="1"/>
  <c r="B3146" i="11"/>
  <c r="R3146" i="11" s="1"/>
  <c r="B3142" i="11"/>
  <c r="R3142" i="11" s="1"/>
  <c r="B3138" i="11"/>
  <c r="R3138" i="11" s="1"/>
  <c r="B3134" i="11"/>
  <c r="R3134" i="11" s="1"/>
  <c r="B3130" i="11"/>
  <c r="R3130" i="11" s="1"/>
  <c r="B3126" i="11"/>
  <c r="R3126" i="11" s="1"/>
  <c r="B3122" i="11"/>
  <c r="R3122" i="11" s="1"/>
  <c r="B3118" i="11"/>
  <c r="R3118" i="11" s="1"/>
  <c r="B3114" i="11"/>
  <c r="R3114" i="11" s="1"/>
  <c r="B3110" i="11"/>
  <c r="R3110" i="11" s="1"/>
  <c r="B3106" i="11"/>
  <c r="R3106" i="11" s="1"/>
  <c r="B3102" i="11"/>
  <c r="R3102" i="11" s="1"/>
  <c r="B3098" i="11"/>
  <c r="R3098" i="11" s="1"/>
  <c r="B3094" i="11"/>
  <c r="R3094" i="11" s="1"/>
  <c r="B3090" i="11"/>
  <c r="R3090" i="11" s="1"/>
  <c r="B3086" i="11"/>
  <c r="R3086" i="11" s="1"/>
  <c r="B3082" i="11"/>
  <c r="R3082" i="11" s="1"/>
  <c r="B3078" i="11"/>
  <c r="R3078" i="11" s="1"/>
  <c r="B3074" i="11"/>
  <c r="R3074" i="11" s="1"/>
  <c r="B3070" i="11"/>
  <c r="R3070" i="11" s="1"/>
  <c r="B3066" i="11"/>
  <c r="R3066" i="11" s="1"/>
  <c r="B3062" i="11"/>
  <c r="R3062" i="11" s="1"/>
  <c r="B3058" i="11"/>
  <c r="R3058" i="11" s="1"/>
  <c r="B3054" i="11"/>
  <c r="R3054" i="11" s="1"/>
  <c r="B3050" i="11"/>
  <c r="R3050" i="11" s="1"/>
  <c r="B3046" i="11"/>
  <c r="R3046" i="11" s="1"/>
  <c r="B3042" i="11"/>
  <c r="R3042" i="11" s="1"/>
  <c r="B3038" i="11"/>
  <c r="R3038" i="11" s="1"/>
  <c r="B3034" i="11"/>
  <c r="R3034" i="11" s="1"/>
  <c r="B3030" i="11"/>
  <c r="R3030" i="11" s="1"/>
  <c r="B3026" i="11"/>
  <c r="R3026" i="11" s="1"/>
  <c r="B3022" i="11"/>
  <c r="R3022" i="11" s="1"/>
  <c r="B3018" i="11"/>
  <c r="R3018" i="11" s="1"/>
  <c r="B3014" i="11"/>
  <c r="R3014" i="11" s="1"/>
  <c r="B3010" i="11"/>
  <c r="R3010" i="11" s="1"/>
  <c r="B3006" i="11"/>
  <c r="R3006" i="11" s="1"/>
  <c r="B3001" i="11"/>
  <c r="R3001" i="11" s="1"/>
  <c r="B2983" i="11"/>
  <c r="R2983" i="11" s="1"/>
  <c r="B2977" i="11"/>
  <c r="R2977" i="11" s="1"/>
  <c r="B2970" i="11"/>
  <c r="R2970" i="11" s="1"/>
  <c r="B2964" i="11"/>
  <c r="R2964" i="11" s="1"/>
  <c r="B2951" i="11"/>
  <c r="R2951" i="11" s="1"/>
  <c r="B2945" i="11"/>
  <c r="R2945" i="11" s="1"/>
  <c r="B2938" i="11"/>
  <c r="R2938" i="11" s="1"/>
  <c r="B3000" i="11"/>
  <c r="R3000" i="11" s="1"/>
  <c r="B2995" i="11"/>
  <c r="R2995" i="11" s="1"/>
  <c r="B2989" i="11"/>
  <c r="R2989" i="11" s="1"/>
  <c r="B2982" i="11"/>
  <c r="R2982" i="11" s="1"/>
  <c r="B2976" i="11"/>
  <c r="R2976" i="11" s="1"/>
  <c r="B2963" i="11"/>
  <c r="R2963" i="11" s="1"/>
  <c r="B2957" i="11"/>
  <c r="R2957" i="11" s="1"/>
  <c r="B2950" i="11"/>
  <c r="R2950" i="11" s="1"/>
  <c r="B3425" i="11"/>
  <c r="R3425" i="11" s="1"/>
  <c r="B3421" i="11"/>
  <c r="R3421" i="11" s="1"/>
  <c r="B3417" i="11"/>
  <c r="R3417" i="11" s="1"/>
  <c r="B3413" i="11"/>
  <c r="R3413" i="11" s="1"/>
  <c r="B3409" i="11"/>
  <c r="R3409" i="11" s="1"/>
  <c r="B3405" i="11"/>
  <c r="R3405" i="11" s="1"/>
  <c r="B3401" i="11"/>
  <c r="R3401" i="11" s="1"/>
  <c r="B3397" i="11"/>
  <c r="R3397" i="11" s="1"/>
  <c r="B3393" i="11"/>
  <c r="R3393" i="11" s="1"/>
  <c r="B3389" i="11"/>
  <c r="R3389" i="11" s="1"/>
  <c r="B3385" i="11"/>
  <c r="R3385" i="11" s="1"/>
  <c r="B3381" i="11"/>
  <c r="R3381" i="11" s="1"/>
  <c r="B3377" i="11"/>
  <c r="R3377" i="11" s="1"/>
  <c r="B3373" i="11"/>
  <c r="R3373" i="11" s="1"/>
  <c r="B3369" i="11"/>
  <c r="R3369" i="11" s="1"/>
  <c r="B3365" i="11"/>
  <c r="R3365" i="11" s="1"/>
  <c r="B3361" i="11"/>
  <c r="R3361" i="11" s="1"/>
  <c r="B3357" i="11"/>
  <c r="R3357" i="11" s="1"/>
  <c r="B3353" i="11"/>
  <c r="R3353" i="11" s="1"/>
  <c r="B3349" i="11"/>
  <c r="R3349" i="11" s="1"/>
  <c r="B3345" i="11"/>
  <c r="R3345" i="11" s="1"/>
  <c r="B3341" i="11"/>
  <c r="R3341" i="11" s="1"/>
  <c r="B3337" i="11"/>
  <c r="R3337" i="11" s="1"/>
  <c r="B3333" i="11"/>
  <c r="R3333" i="11" s="1"/>
  <c r="B3329" i="11"/>
  <c r="R3329" i="11" s="1"/>
  <c r="B3325" i="11"/>
  <c r="R3325" i="11" s="1"/>
  <c r="B3321" i="11"/>
  <c r="R3321" i="11" s="1"/>
  <c r="B3317" i="11"/>
  <c r="R3317" i="11" s="1"/>
  <c r="B3313" i="11"/>
  <c r="R3313" i="11" s="1"/>
  <c r="B3309" i="11"/>
  <c r="R3309" i="11" s="1"/>
  <c r="B3305" i="11"/>
  <c r="R3305" i="11" s="1"/>
  <c r="B3301" i="11"/>
  <c r="R3301" i="11" s="1"/>
  <c r="B3297" i="11"/>
  <c r="R3297" i="11" s="1"/>
  <c r="B3293" i="11"/>
  <c r="R3293" i="11" s="1"/>
  <c r="B3289" i="11"/>
  <c r="R3289" i="11" s="1"/>
  <c r="B3285" i="11"/>
  <c r="R3285" i="11" s="1"/>
  <c r="B3281" i="11"/>
  <c r="R3281" i="11" s="1"/>
  <c r="B3277" i="11"/>
  <c r="R3277" i="11" s="1"/>
  <c r="B3273" i="11"/>
  <c r="R3273" i="11" s="1"/>
  <c r="B3269" i="11"/>
  <c r="R3269" i="11" s="1"/>
  <c r="B3265" i="11"/>
  <c r="R3265" i="11" s="1"/>
  <c r="B3261" i="11"/>
  <c r="R3261" i="11" s="1"/>
  <c r="B3257" i="11"/>
  <c r="R3257" i="11" s="1"/>
  <c r="B3253" i="11"/>
  <c r="R3253" i="11" s="1"/>
  <c r="B3249" i="11"/>
  <c r="R3249" i="11" s="1"/>
  <c r="B3245" i="11"/>
  <c r="R3245" i="11" s="1"/>
  <c r="B3241" i="11"/>
  <c r="R3241" i="11" s="1"/>
  <c r="B3237" i="11"/>
  <c r="R3237" i="11" s="1"/>
  <c r="B3233" i="11"/>
  <c r="R3233" i="11" s="1"/>
  <c r="B3229" i="11"/>
  <c r="R3229" i="11" s="1"/>
  <c r="B3225" i="11"/>
  <c r="R3225" i="11" s="1"/>
  <c r="B3221" i="11"/>
  <c r="R3221" i="11" s="1"/>
  <c r="B3217" i="11"/>
  <c r="R3217" i="11" s="1"/>
  <c r="B3213" i="11"/>
  <c r="R3213" i="11" s="1"/>
  <c r="B3209" i="11"/>
  <c r="R3209" i="11" s="1"/>
  <c r="B3205" i="11"/>
  <c r="R3205" i="11" s="1"/>
  <c r="B3201" i="11"/>
  <c r="R3201" i="11" s="1"/>
  <c r="B3197" i="11"/>
  <c r="R3197" i="11" s="1"/>
  <c r="B3193" i="11"/>
  <c r="R3193" i="11" s="1"/>
  <c r="B3189" i="11"/>
  <c r="R3189" i="11" s="1"/>
  <c r="B3185" i="11"/>
  <c r="R3185" i="11" s="1"/>
  <c r="B3181" i="11"/>
  <c r="R3181" i="11" s="1"/>
  <c r="B3177" i="11"/>
  <c r="R3177" i="11" s="1"/>
  <c r="B3173" i="11"/>
  <c r="R3173" i="11" s="1"/>
  <c r="B3169" i="11"/>
  <c r="R3169" i="11" s="1"/>
  <c r="B3165" i="11"/>
  <c r="R3165" i="11" s="1"/>
  <c r="B3161" i="11"/>
  <c r="R3161" i="11" s="1"/>
  <c r="B3157" i="11"/>
  <c r="R3157" i="11" s="1"/>
  <c r="B3153" i="11"/>
  <c r="R3153" i="11" s="1"/>
  <c r="B3149" i="11"/>
  <c r="R3149" i="11" s="1"/>
  <c r="B3145" i="11"/>
  <c r="R3145" i="11" s="1"/>
  <c r="B3141" i="11"/>
  <c r="R3141" i="11" s="1"/>
  <c r="B3137" i="11"/>
  <c r="R3137" i="11" s="1"/>
  <c r="B3133" i="11"/>
  <c r="R3133" i="11" s="1"/>
  <c r="B3129" i="11"/>
  <c r="R3129" i="11" s="1"/>
  <c r="B3125" i="11"/>
  <c r="R3125" i="11" s="1"/>
  <c r="B3121" i="11"/>
  <c r="R3121" i="11" s="1"/>
  <c r="B3117" i="11"/>
  <c r="R3117" i="11" s="1"/>
  <c r="B3113" i="11"/>
  <c r="R3113" i="11" s="1"/>
  <c r="B3109" i="11"/>
  <c r="R3109" i="11" s="1"/>
  <c r="B3105" i="11"/>
  <c r="R3105" i="11" s="1"/>
  <c r="B3101" i="11"/>
  <c r="R3101" i="11" s="1"/>
  <c r="B3097" i="11"/>
  <c r="R3097" i="11" s="1"/>
  <c r="B3093" i="11"/>
  <c r="R3093" i="11" s="1"/>
  <c r="B3089" i="11"/>
  <c r="R3089" i="11" s="1"/>
  <c r="B3085" i="11"/>
  <c r="R3085" i="11" s="1"/>
  <c r="B3081" i="11"/>
  <c r="R3081" i="11" s="1"/>
  <c r="B3077" i="11"/>
  <c r="R3077" i="11" s="1"/>
  <c r="B3073" i="11"/>
  <c r="R3073" i="11" s="1"/>
  <c r="B3069" i="11"/>
  <c r="R3069" i="11" s="1"/>
  <c r="B3065" i="11"/>
  <c r="R3065" i="11" s="1"/>
  <c r="B3061" i="11"/>
  <c r="R3061" i="11" s="1"/>
  <c r="B3057" i="11"/>
  <c r="R3057" i="11" s="1"/>
  <c r="B3053" i="11"/>
  <c r="R3053" i="11" s="1"/>
  <c r="B3049" i="11"/>
  <c r="R3049" i="11" s="1"/>
  <c r="B3045" i="11"/>
  <c r="R3045" i="11" s="1"/>
  <c r="B3041" i="11"/>
  <c r="R3041" i="11" s="1"/>
  <c r="B3037" i="11"/>
  <c r="R3037" i="11" s="1"/>
  <c r="B3033" i="11"/>
  <c r="R3033" i="11" s="1"/>
  <c r="B3029" i="11"/>
  <c r="R3029" i="11" s="1"/>
  <c r="B3025" i="11"/>
  <c r="R3025" i="11" s="1"/>
  <c r="B3021" i="11"/>
  <c r="R3021" i="11" s="1"/>
  <c r="B3017" i="11"/>
  <c r="R3017" i="11" s="1"/>
  <c r="B3013" i="11"/>
  <c r="R3013" i="11" s="1"/>
  <c r="B3009" i="11"/>
  <c r="R3009" i="11" s="1"/>
  <c r="B3005" i="11"/>
  <c r="R3005" i="11" s="1"/>
  <c r="B2994" i="11"/>
  <c r="R2994" i="11" s="1"/>
  <c r="B2988" i="11"/>
  <c r="R2988" i="11" s="1"/>
  <c r="B2975" i="11"/>
  <c r="R2975" i="11" s="1"/>
  <c r="B2969" i="11"/>
  <c r="R2969" i="11" s="1"/>
  <c r="B2962" i="11"/>
  <c r="R2962" i="11" s="1"/>
  <c r="B2943" i="11"/>
  <c r="R2943" i="11" s="1"/>
  <c r="B2937" i="11"/>
  <c r="R2937" i="11" s="1"/>
  <c r="B3004" i="11"/>
  <c r="R3004" i="11" s="1"/>
  <c r="B2999" i="11"/>
  <c r="R2999" i="11" s="1"/>
  <c r="B2987" i="11"/>
  <c r="R2987" i="11" s="1"/>
  <c r="B2981" i="11"/>
  <c r="R2981" i="11" s="1"/>
  <c r="B2974" i="11"/>
  <c r="R2974" i="11" s="1"/>
  <c r="B2968" i="11"/>
  <c r="R2968" i="11" s="1"/>
  <c r="B2955" i="11"/>
  <c r="R2955" i="11" s="1"/>
  <c r="B2949" i="11"/>
  <c r="R2949" i="11" s="1"/>
  <c r="B3432" i="11"/>
  <c r="R3432" i="11" s="1"/>
  <c r="B3428" i="11"/>
  <c r="R3428" i="11" s="1"/>
  <c r="B3424" i="11"/>
  <c r="R3424" i="11" s="1"/>
  <c r="B3420" i="11"/>
  <c r="R3420" i="11" s="1"/>
  <c r="B3416" i="11"/>
  <c r="R3416" i="11" s="1"/>
  <c r="B3412" i="11"/>
  <c r="R3412" i="11" s="1"/>
  <c r="B3408" i="11"/>
  <c r="R3408" i="11" s="1"/>
  <c r="B3404" i="11"/>
  <c r="R3404" i="11" s="1"/>
  <c r="B3400" i="11"/>
  <c r="R3400" i="11" s="1"/>
  <c r="B3396" i="11"/>
  <c r="R3396" i="11" s="1"/>
  <c r="B3392" i="11"/>
  <c r="R3392" i="11" s="1"/>
  <c r="B3388" i="11"/>
  <c r="R3388" i="11" s="1"/>
  <c r="B3384" i="11"/>
  <c r="R3384" i="11" s="1"/>
  <c r="B3380" i="11"/>
  <c r="R3380" i="11" s="1"/>
  <c r="B3376" i="11"/>
  <c r="R3376" i="11" s="1"/>
  <c r="B3372" i="11"/>
  <c r="R3372" i="11" s="1"/>
  <c r="B3368" i="11"/>
  <c r="R3368" i="11" s="1"/>
  <c r="B3364" i="11"/>
  <c r="R3364" i="11" s="1"/>
  <c r="B3360" i="11"/>
  <c r="R3360" i="11" s="1"/>
  <c r="B3356" i="11"/>
  <c r="R3356" i="11" s="1"/>
  <c r="B3352" i="11"/>
  <c r="R3352" i="11" s="1"/>
  <c r="B3348" i="11"/>
  <c r="R3348" i="11" s="1"/>
  <c r="B3344" i="11"/>
  <c r="R3344" i="11" s="1"/>
  <c r="B3340" i="11"/>
  <c r="R3340" i="11" s="1"/>
  <c r="B3336" i="11"/>
  <c r="R3336" i="11" s="1"/>
  <c r="B3332" i="11"/>
  <c r="R3332" i="11" s="1"/>
  <c r="B3328" i="11"/>
  <c r="R3328" i="11" s="1"/>
  <c r="B3324" i="11"/>
  <c r="R3324" i="11" s="1"/>
  <c r="B3320" i="11"/>
  <c r="R3320" i="11" s="1"/>
  <c r="B3316" i="11"/>
  <c r="R3316" i="11" s="1"/>
  <c r="B3312" i="11"/>
  <c r="R3312" i="11" s="1"/>
  <c r="B3308" i="11"/>
  <c r="R3308" i="11" s="1"/>
  <c r="B3304" i="11"/>
  <c r="R3304" i="11" s="1"/>
  <c r="B3300" i="11"/>
  <c r="R3300" i="11" s="1"/>
  <c r="B3296" i="11"/>
  <c r="R3296" i="11" s="1"/>
  <c r="B3292" i="11"/>
  <c r="R3292" i="11" s="1"/>
  <c r="B3288" i="11"/>
  <c r="R3288" i="11" s="1"/>
  <c r="B3284" i="11"/>
  <c r="R3284" i="11" s="1"/>
  <c r="B3280" i="11"/>
  <c r="R3280" i="11" s="1"/>
  <c r="B3276" i="11"/>
  <c r="R3276" i="11" s="1"/>
  <c r="B3272" i="11"/>
  <c r="R3272" i="11" s="1"/>
  <c r="B3268" i="11"/>
  <c r="R3268" i="11" s="1"/>
  <c r="B3264" i="11"/>
  <c r="R3264" i="11" s="1"/>
  <c r="B3260" i="11"/>
  <c r="R3260" i="11" s="1"/>
  <c r="B3256" i="11"/>
  <c r="R3256" i="11" s="1"/>
  <c r="B3252" i="11"/>
  <c r="R3252" i="11" s="1"/>
  <c r="B3248" i="11"/>
  <c r="R3248" i="11" s="1"/>
  <c r="B3244" i="11"/>
  <c r="R3244" i="11" s="1"/>
  <c r="B3240" i="11"/>
  <c r="R3240" i="11" s="1"/>
  <c r="B3236" i="11"/>
  <c r="R3236" i="11" s="1"/>
  <c r="B3232" i="11"/>
  <c r="R3232" i="11" s="1"/>
  <c r="B3228" i="11"/>
  <c r="R3228" i="11" s="1"/>
  <c r="B3224" i="11"/>
  <c r="R3224" i="11" s="1"/>
  <c r="B3220" i="11"/>
  <c r="R3220" i="11" s="1"/>
  <c r="B3216" i="11"/>
  <c r="R3216" i="11" s="1"/>
  <c r="B3212" i="11"/>
  <c r="R3212" i="11" s="1"/>
  <c r="B3208" i="11"/>
  <c r="R3208" i="11" s="1"/>
  <c r="B3204" i="11"/>
  <c r="R3204" i="11" s="1"/>
  <c r="B3200" i="11"/>
  <c r="R3200" i="11" s="1"/>
  <c r="B3196" i="11"/>
  <c r="R3196" i="11" s="1"/>
  <c r="B3192" i="11"/>
  <c r="R3192" i="11" s="1"/>
  <c r="B3188" i="11"/>
  <c r="R3188" i="11" s="1"/>
  <c r="B3184" i="11"/>
  <c r="R3184" i="11" s="1"/>
  <c r="B3180" i="11"/>
  <c r="R3180" i="11" s="1"/>
  <c r="B3176" i="11"/>
  <c r="R3176" i="11" s="1"/>
  <c r="B3172" i="11"/>
  <c r="R3172" i="11" s="1"/>
  <c r="B3168" i="11"/>
  <c r="R3168" i="11" s="1"/>
  <c r="B3164" i="11"/>
  <c r="R3164" i="11" s="1"/>
  <c r="B3160" i="11"/>
  <c r="R3160" i="11" s="1"/>
  <c r="B3156" i="11"/>
  <c r="R3156" i="11" s="1"/>
  <c r="B3152" i="11"/>
  <c r="R3152" i="11" s="1"/>
  <c r="B3148" i="11"/>
  <c r="R3148" i="11" s="1"/>
  <c r="B3144" i="11"/>
  <c r="R3144" i="11" s="1"/>
  <c r="B3140" i="11"/>
  <c r="R3140" i="11" s="1"/>
  <c r="B3136" i="11"/>
  <c r="R3136" i="11" s="1"/>
  <c r="B3132" i="11"/>
  <c r="R3132" i="11" s="1"/>
  <c r="B3128" i="11"/>
  <c r="R3128" i="11" s="1"/>
  <c r="B3124" i="11"/>
  <c r="R3124" i="11" s="1"/>
  <c r="B3120" i="11"/>
  <c r="R3120" i="11" s="1"/>
  <c r="B3116" i="11"/>
  <c r="R3116" i="11" s="1"/>
  <c r="B3112" i="11"/>
  <c r="R3112" i="11" s="1"/>
  <c r="B3108" i="11"/>
  <c r="R3108" i="11" s="1"/>
  <c r="B3104" i="11"/>
  <c r="R3104" i="11" s="1"/>
  <c r="B3100" i="11"/>
  <c r="R3100" i="11" s="1"/>
  <c r="B3096" i="11"/>
  <c r="R3096" i="11" s="1"/>
  <c r="B3092" i="11"/>
  <c r="R3092" i="11" s="1"/>
  <c r="B3088" i="11"/>
  <c r="R3088" i="11" s="1"/>
  <c r="B3084" i="11"/>
  <c r="R3084" i="11" s="1"/>
  <c r="B3080" i="11"/>
  <c r="R3080" i="11" s="1"/>
  <c r="B3076" i="11"/>
  <c r="R3076" i="11" s="1"/>
  <c r="B3072" i="11"/>
  <c r="R3072" i="11" s="1"/>
  <c r="B3068" i="11"/>
  <c r="R3068" i="11" s="1"/>
  <c r="B3064" i="11"/>
  <c r="R3064" i="11" s="1"/>
  <c r="B3060" i="11"/>
  <c r="R3060" i="11" s="1"/>
  <c r="B3056" i="11"/>
  <c r="R3056" i="11" s="1"/>
  <c r="B3052" i="11"/>
  <c r="R3052" i="11" s="1"/>
  <c r="B3048" i="11"/>
  <c r="R3048" i="11" s="1"/>
  <c r="B3044" i="11"/>
  <c r="R3044" i="11" s="1"/>
  <c r="B3040" i="11"/>
  <c r="R3040" i="11" s="1"/>
  <c r="B3036" i="11"/>
  <c r="R3036" i="11" s="1"/>
  <c r="B3032" i="11"/>
  <c r="R3032" i="11" s="1"/>
  <c r="B3028" i="11"/>
  <c r="R3028" i="11" s="1"/>
  <c r="B3024" i="11"/>
  <c r="R3024" i="11" s="1"/>
  <c r="B3020" i="11"/>
  <c r="R3020" i="11" s="1"/>
  <c r="B3016" i="11"/>
  <c r="R3016" i="11" s="1"/>
  <c r="B3012" i="11"/>
  <c r="R3012" i="11" s="1"/>
  <c r="B3008" i="11"/>
  <c r="R3008" i="11" s="1"/>
  <c r="B2998" i="11"/>
  <c r="R2998" i="11" s="1"/>
  <c r="B2993" i="11"/>
  <c r="R2993" i="11" s="1"/>
  <c r="B2980" i="11"/>
  <c r="R2980" i="11" s="1"/>
  <c r="B2967" i="11"/>
  <c r="R2967" i="11" s="1"/>
  <c r="B2961" i="11"/>
  <c r="R2961" i="11" s="1"/>
  <c r="B2935" i="11"/>
  <c r="R2935" i="11" s="1"/>
  <c r="B3003" i="11"/>
  <c r="R3003" i="11" s="1"/>
  <c r="B2992" i="11"/>
  <c r="R2992" i="11" s="1"/>
  <c r="B2979" i="11"/>
  <c r="R2979" i="11" s="1"/>
  <c r="B2973" i="11"/>
  <c r="R2973" i="11" s="1"/>
  <c r="B2966" i="11"/>
  <c r="R2966" i="11" s="1"/>
  <c r="B2960" i="11"/>
  <c r="R2960" i="11" s="1"/>
  <c r="B2947" i="11"/>
  <c r="R2947" i="11" s="1"/>
  <c r="B2941" i="11"/>
  <c r="R2941" i="11" s="1"/>
  <c r="B2934" i="11"/>
  <c r="R2934" i="11" s="1"/>
  <c r="B2927" i="11"/>
  <c r="R2927" i="11" s="1"/>
  <c r="B2919" i="11"/>
  <c r="R2919" i="11" s="1"/>
  <c r="B2911" i="11"/>
  <c r="R2911" i="11" s="1"/>
  <c r="B2885" i="11"/>
  <c r="R2885" i="11" s="1"/>
  <c r="B2881" i="11"/>
  <c r="R2881" i="11" s="1"/>
  <c r="B2877" i="11"/>
  <c r="R2877" i="11" s="1"/>
  <c r="B2873" i="11"/>
  <c r="R2873" i="11" s="1"/>
  <c r="B2869" i="11"/>
  <c r="R2869" i="11" s="1"/>
  <c r="B2865" i="11"/>
  <c r="R2865" i="11" s="1"/>
  <c r="B2861" i="11"/>
  <c r="R2861" i="11" s="1"/>
  <c r="B2857" i="11"/>
  <c r="R2857" i="11" s="1"/>
  <c r="B2853" i="11"/>
  <c r="R2853" i="11" s="1"/>
  <c r="B2849" i="11"/>
  <c r="R2849" i="11" s="1"/>
  <c r="B2845" i="11"/>
  <c r="R2845" i="11" s="1"/>
  <c r="B2841" i="11"/>
  <c r="R2841" i="11" s="1"/>
  <c r="B2837" i="11"/>
  <c r="R2837" i="11" s="1"/>
  <c r="B2833" i="11"/>
  <c r="R2833" i="11" s="1"/>
  <c r="B2829" i="11"/>
  <c r="R2829" i="11" s="1"/>
  <c r="B2821" i="11"/>
  <c r="R2821" i="11" s="1"/>
  <c r="B2817" i="11"/>
  <c r="R2817" i="11" s="1"/>
  <c r="B2813" i="11"/>
  <c r="R2813" i="11" s="1"/>
  <c r="B2809" i="11"/>
  <c r="R2809" i="11" s="1"/>
  <c r="B2805" i="11"/>
  <c r="R2805" i="11" s="1"/>
  <c r="B2801" i="11"/>
  <c r="R2801" i="11" s="1"/>
  <c r="B2797" i="11"/>
  <c r="R2797" i="11" s="1"/>
  <c r="B2793" i="11"/>
  <c r="R2793" i="11" s="1"/>
  <c r="B2789" i="11"/>
  <c r="R2789" i="11" s="1"/>
  <c r="B2785" i="11"/>
  <c r="R2785" i="11" s="1"/>
  <c r="B2781" i="11"/>
  <c r="R2781" i="11" s="1"/>
  <c r="B2777" i="11"/>
  <c r="R2777" i="11" s="1"/>
  <c r="B2773" i="11"/>
  <c r="R2773" i="11" s="1"/>
  <c r="B2769" i="11"/>
  <c r="R2769" i="11" s="1"/>
  <c r="B2765" i="11"/>
  <c r="R2765" i="11" s="1"/>
  <c r="B2757" i="11"/>
  <c r="R2757" i="11" s="1"/>
  <c r="B2753" i="11"/>
  <c r="R2753" i="11" s="1"/>
  <c r="B2749" i="11"/>
  <c r="R2749" i="11" s="1"/>
  <c r="B2745" i="11"/>
  <c r="R2745" i="11" s="1"/>
  <c r="B2741" i="11"/>
  <c r="R2741" i="11" s="1"/>
  <c r="B2737" i="11"/>
  <c r="R2737" i="11" s="1"/>
  <c r="B2733" i="11"/>
  <c r="R2733" i="11" s="1"/>
  <c r="B2729" i="11"/>
  <c r="R2729" i="11" s="1"/>
  <c r="B2725" i="11"/>
  <c r="R2725" i="11" s="1"/>
  <c r="B2721" i="11"/>
  <c r="R2721" i="11" s="1"/>
  <c r="B2717" i="11"/>
  <c r="R2717" i="11" s="1"/>
  <c r="B2713" i="11"/>
  <c r="R2713" i="11" s="1"/>
  <c r="B2709" i="11"/>
  <c r="R2709" i="11" s="1"/>
  <c r="B2705" i="11"/>
  <c r="R2705" i="11" s="1"/>
  <c r="B2701" i="11"/>
  <c r="R2701" i="11" s="1"/>
  <c r="B2693" i="11"/>
  <c r="R2693" i="11" s="1"/>
  <c r="B2689" i="11"/>
  <c r="R2689" i="11" s="1"/>
  <c r="B2685" i="11"/>
  <c r="R2685" i="11" s="1"/>
  <c r="B2681" i="11"/>
  <c r="R2681" i="11" s="1"/>
  <c r="B2621" i="11"/>
  <c r="R2621" i="11" s="1"/>
  <c r="B2617" i="11"/>
  <c r="R2617" i="11" s="1"/>
  <c r="B2385" i="11"/>
  <c r="R2385" i="11" s="1"/>
  <c r="B2197" i="11"/>
  <c r="R2197" i="11" s="1"/>
  <c r="B2680" i="11"/>
  <c r="R2680" i="11" s="1"/>
  <c r="B2676" i="11"/>
  <c r="R2676" i="11" s="1"/>
  <c r="B2663" i="11"/>
  <c r="R2663" i="11" s="1"/>
  <c r="B2659" i="11"/>
  <c r="R2659" i="11" s="1"/>
  <c r="B2646" i="11"/>
  <c r="R2646" i="11" s="1"/>
  <c r="B2642" i="11"/>
  <c r="R2642" i="11" s="1"/>
  <c r="B2629" i="11"/>
  <c r="R2629" i="11" s="1"/>
  <c r="B2616" i="11"/>
  <c r="R2616" i="11" s="1"/>
  <c r="B2599" i="11"/>
  <c r="R2599" i="11" s="1"/>
  <c r="B2595" i="11"/>
  <c r="R2595" i="11" s="1"/>
  <c r="B2582" i="11"/>
  <c r="R2582" i="11" s="1"/>
  <c r="B2578" i="11"/>
  <c r="R2578" i="11" s="1"/>
  <c r="B2565" i="11"/>
  <c r="R2565" i="11" s="1"/>
  <c r="B2321" i="11"/>
  <c r="R2321" i="11" s="1"/>
  <c r="B2133" i="11"/>
  <c r="R2133" i="11" s="1"/>
  <c r="B2952" i="11"/>
  <c r="R2952" i="11" s="1"/>
  <c r="B2948" i="11"/>
  <c r="R2948" i="11" s="1"/>
  <c r="B2944" i="11"/>
  <c r="R2944" i="11" s="1"/>
  <c r="B2940" i="11"/>
  <c r="R2940" i="11" s="1"/>
  <c r="B2936" i="11"/>
  <c r="R2936" i="11" s="1"/>
  <c r="B2932" i="11"/>
  <c r="R2932" i="11" s="1"/>
  <c r="B2928" i="11"/>
  <c r="R2928" i="11" s="1"/>
  <c r="B2924" i="11"/>
  <c r="R2924" i="11" s="1"/>
  <c r="B2920" i="11"/>
  <c r="R2920" i="11" s="1"/>
  <c r="B2916" i="11"/>
  <c r="R2916" i="11" s="1"/>
  <c r="B2912" i="11"/>
  <c r="R2912" i="11" s="1"/>
  <c r="B2904" i="11"/>
  <c r="R2904" i="11" s="1"/>
  <c r="B2900" i="11"/>
  <c r="R2900" i="11" s="1"/>
  <c r="B2896" i="11"/>
  <c r="R2896" i="11" s="1"/>
  <c r="B2892" i="11"/>
  <c r="R2892" i="11" s="1"/>
  <c r="B2888" i="11"/>
  <c r="R2888" i="11" s="1"/>
  <c r="B2884" i="11"/>
  <c r="R2884" i="11" s="1"/>
  <c r="B2880" i="11"/>
  <c r="R2880" i="11" s="1"/>
  <c r="B2876" i="11"/>
  <c r="R2876" i="11" s="1"/>
  <c r="B2872" i="11"/>
  <c r="R2872" i="11" s="1"/>
  <c r="B2868" i="11"/>
  <c r="R2868" i="11" s="1"/>
  <c r="B2864" i="11"/>
  <c r="R2864" i="11" s="1"/>
  <c r="B2860" i="11"/>
  <c r="R2860" i="11" s="1"/>
  <c r="B2856" i="11"/>
  <c r="R2856" i="11" s="1"/>
  <c r="B2852" i="11"/>
  <c r="R2852" i="11" s="1"/>
  <c r="B2848" i="11"/>
  <c r="R2848" i="11" s="1"/>
  <c r="B2840" i="11"/>
  <c r="R2840" i="11" s="1"/>
  <c r="B2836" i="11"/>
  <c r="R2836" i="11" s="1"/>
  <c r="B2832" i="11"/>
  <c r="R2832" i="11" s="1"/>
  <c r="B2828" i="11"/>
  <c r="R2828" i="11" s="1"/>
  <c r="B2824" i="11"/>
  <c r="R2824" i="11" s="1"/>
  <c r="B2820" i="11"/>
  <c r="R2820" i="11" s="1"/>
  <c r="B2816" i="11"/>
  <c r="R2816" i="11" s="1"/>
  <c r="B2812" i="11"/>
  <c r="R2812" i="11" s="1"/>
  <c r="B2808" i="11"/>
  <c r="R2808" i="11" s="1"/>
  <c r="B2804" i="11"/>
  <c r="R2804" i="11" s="1"/>
  <c r="B2800" i="11"/>
  <c r="R2800" i="11" s="1"/>
  <c r="B2796" i="11"/>
  <c r="R2796" i="11" s="1"/>
  <c r="B2792" i="11"/>
  <c r="R2792" i="11" s="1"/>
  <c r="B2788" i="11"/>
  <c r="R2788" i="11" s="1"/>
  <c r="B2784" i="11"/>
  <c r="R2784" i="11" s="1"/>
  <c r="B2776" i="11"/>
  <c r="R2776" i="11" s="1"/>
  <c r="B2772" i="11"/>
  <c r="R2772" i="11" s="1"/>
  <c r="B2768" i="11"/>
  <c r="R2768" i="11" s="1"/>
  <c r="B2764" i="11"/>
  <c r="R2764" i="11" s="1"/>
  <c r="B2760" i="11"/>
  <c r="R2760" i="11" s="1"/>
  <c r="B2756" i="11"/>
  <c r="R2756" i="11" s="1"/>
  <c r="B2752" i="11"/>
  <c r="R2752" i="11" s="1"/>
  <c r="B2748" i="11"/>
  <c r="R2748" i="11" s="1"/>
  <c r="B2744" i="11"/>
  <c r="R2744" i="11" s="1"/>
  <c r="B2740" i="11"/>
  <c r="R2740" i="11" s="1"/>
  <c r="B2736" i="11"/>
  <c r="R2736" i="11" s="1"/>
  <c r="B2732" i="11"/>
  <c r="R2732" i="11" s="1"/>
  <c r="B2728" i="11"/>
  <c r="R2728" i="11" s="1"/>
  <c r="B2724" i="11"/>
  <c r="R2724" i="11" s="1"/>
  <c r="B2720" i="11"/>
  <c r="R2720" i="11" s="1"/>
  <c r="B2712" i="11"/>
  <c r="R2712" i="11" s="1"/>
  <c r="B2708" i="11"/>
  <c r="R2708" i="11" s="1"/>
  <c r="B2704" i="11"/>
  <c r="R2704" i="11" s="1"/>
  <c r="B2700" i="11"/>
  <c r="R2700" i="11" s="1"/>
  <c r="B2696" i="11"/>
  <c r="R2696" i="11" s="1"/>
  <c r="B2692" i="11"/>
  <c r="R2692" i="11" s="1"/>
  <c r="B2688" i="11"/>
  <c r="R2688" i="11" s="1"/>
  <c r="B2684" i="11"/>
  <c r="R2684" i="11" s="1"/>
  <c r="B2671" i="11"/>
  <c r="R2671" i="11" s="1"/>
  <c r="B2667" i="11"/>
  <c r="R2667" i="11" s="1"/>
  <c r="B2654" i="11"/>
  <c r="R2654" i="11" s="1"/>
  <c r="B2650" i="11"/>
  <c r="R2650" i="11" s="1"/>
  <c r="B2637" i="11"/>
  <c r="R2637" i="11" s="1"/>
  <c r="B2624" i="11"/>
  <c r="R2624" i="11" s="1"/>
  <c r="B2620" i="11"/>
  <c r="R2620" i="11" s="1"/>
  <c r="B2607" i="11"/>
  <c r="R2607" i="11" s="1"/>
  <c r="B2603" i="11"/>
  <c r="R2603" i="11" s="1"/>
  <c r="B2590" i="11"/>
  <c r="R2590" i="11" s="1"/>
  <c r="B2573" i="11"/>
  <c r="R2573" i="11" s="1"/>
  <c r="B2569" i="11"/>
  <c r="R2569" i="11" s="1"/>
  <c r="B2559" i="11"/>
  <c r="R2559" i="11" s="1"/>
  <c r="B2257" i="11"/>
  <c r="R2257" i="11" s="1"/>
  <c r="B2069" i="11"/>
  <c r="R2069" i="11" s="1"/>
  <c r="B2679" i="11"/>
  <c r="R2679" i="11" s="1"/>
  <c r="B2675" i="11"/>
  <c r="R2675" i="11" s="1"/>
  <c r="B2662" i="11"/>
  <c r="R2662" i="11" s="1"/>
  <c r="B2658" i="11"/>
  <c r="R2658" i="11" s="1"/>
  <c r="B2645" i="11"/>
  <c r="R2645" i="11" s="1"/>
  <c r="B2641" i="11"/>
  <c r="R2641" i="11" s="1"/>
  <c r="B2632" i="11"/>
  <c r="R2632" i="11" s="1"/>
  <c r="B2628" i="11"/>
  <c r="R2628" i="11" s="1"/>
  <c r="B2615" i="11"/>
  <c r="R2615" i="11" s="1"/>
  <c r="B2611" i="11"/>
  <c r="R2611" i="11" s="1"/>
  <c r="B2598" i="11"/>
  <c r="R2598" i="11" s="1"/>
  <c r="B2594" i="11"/>
  <c r="R2594" i="11" s="1"/>
  <c r="B2581" i="11"/>
  <c r="R2581" i="11" s="1"/>
  <c r="B2577" i="11"/>
  <c r="R2577" i="11" s="1"/>
  <c r="B2568" i="11"/>
  <c r="R2568" i="11" s="1"/>
  <c r="B2564" i="11"/>
  <c r="R2564" i="11" s="1"/>
  <c r="B2517" i="11"/>
  <c r="R2517" i="11" s="1"/>
  <c r="B2193" i="11"/>
  <c r="R2193" i="11" s="1"/>
  <c r="B2005" i="11"/>
  <c r="R2005" i="11" s="1"/>
  <c r="B2903" i="11"/>
  <c r="R2903" i="11" s="1"/>
  <c r="B2899" i="11"/>
  <c r="R2899" i="11" s="1"/>
  <c r="B2895" i="11"/>
  <c r="R2895" i="11" s="1"/>
  <c r="B2891" i="11"/>
  <c r="R2891" i="11" s="1"/>
  <c r="B2887" i="11"/>
  <c r="R2887" i="11" s="1"/>
  <c r="B2883" i="11"/>
  <c r="R2883" i="11" s="1"/>
  <c r="B2879" i="11"/>
  <c r="R2879" i="11" s="1"/>
  <c r="B2875" i="11"/>
  <c r="R2875" i="11" s="1"/>
  <c r="B2871" i="11"/>
  <c r="R2871" i="11" s="1"/>
  <c r="B2867" i="11"/>
  <c r="R2867" i="11" s="1"/>
  <c r="B2863" i="11"/>
  <c r="R2863" i="11" s="1"/>
  <c r="B2859" i="11"/>
  <c r="R2859" i="11" s="1"/>
  <c r="B2855" i="11"/>
  <c r="R2855" i="11" s="1"/>
  <c r="B2851" i="11"/>
  <c r="R2851" i="11" s="1"/>
  <c r="B2847" i="11"/>
  <c r="R2847" i="11" s="1"/>
  <c r="B2843" i="11"/>
  <c r="R2843" i="11" s="1"/>
  <c r="B2839" i="11"/>
  <c r="R2839" i="11" s="1"/>
  <c r="B2835" i="11"/>
  <c r="R2835" i="11" s="1"/>
  <c r="B2831" i="11"/>
  <c r="R2831" i="11" s="1"/>
  <c r="B2827" i="11"/>
  <c r="R2827" i="11" s="1"/>
  <c r="B2823" i="11"/>
  <c r="R2823" i="11" s="1"/>
  <c r="B2819" i="11"/>
  <c r="R2819" i="11" s="1"/>
  <c r="B2815" i="11"/>
  <c r="R2815" i="11" s="1"/>
  <c r="B2811" i="11"/>
  <c r="R2811" i="11" s="1"/>
  <c r="B2807" i="11"/>
  <c r="R2807" i="11" s="1"/>
  <c r="B2803" i="11"/>
  <c r="R2803" i="11" s="1"/>
  <c r="B2799" i="11"/>
  <c r="R2799" i="11" s="1"/>
  <c r="B2795" i="11"/>
  <c r="R2795" i="11" s="1"/>
  <c r="B2791" i="11"/>
  <c r="R2791" i="11" s="1"/>
  <c r="B2787" i="11"/>
  <c r="R2787" i="11" s="1"/>
  <c r="B2783" i="11"/>
  <c r="R2783" i="11" s="1"/>
  <c r="B2779" i="11"/>
  <c r="R2779" i="11" s="1"/>
  <c r="B2775" i="11"/>
  <c r="R2775" i="11" s="1"/>
  <c r="B2771" i="11"/>
  <c r="R2771" i="11" s="1"/>
  <c r="B2767" i="11"/>
  <c r="R2767" i="11" s="1"/>
  <c r="B2763" i="11"/>
  <c r="R2763" i="11" s="1"/>
  <c r="B2759" i="11"/>
  <c r="R2759" i="11" s="1"/>
  <c r="B2755" i="11"/>
  <c r="R2755" i="11" s="1"/>
  <c r="B2751" i="11"/>
  <c r="R2751" i="11" s="1"/>
  <c r="B2747" i="11"/>
  <c r="R2747" i="11" s="1"/>
  <c r="B2743" i="11"/>
  <c r="R2743" i="11" s="1"/>
  <c r="B2739" i="11"/>
  <c r="R2739" i="11" s="1"/>
  <c r="B2735" i="11"/>
  <c r="R2735" i="11" s="1"/>
  <c r="B2731" i="11"/>
  <c r="R2731" i="11" s="1"/>
  <c r="B2727" i="11"/>
  <c r="R2727" i="11" s="1"/>
  <c r="B2723" i="11"/>
  <c r="R2723" i="11" s="1"/>
  <c r="B2719" i="11"/>
  <c r="R2719" i="11" s="1"/>
  <c r="B2715" i="11"/>
  <c r="R2715" i="11" s="1"/>
  <c r="B2711" i="11"/>
  <c r="R2711" i="11" s="1"/>
  <c r="B2707" i="11"/>
  <c r="R2707" i="11" s="1"/>
  <c r="B2703" i="11"/>
  <c r="R2703" i="11" s="1"/>
  <c r="B2699" i="11"/>
  <c r="R2699" i="11" s="1"/>
  <c r="B2695" i="11"/>
  <c r="R2695" i="11" s="1"/>
  <c r="B2691" i="11"/>
  <c r="R2691" i="11" s="1"/>
  <c r="B2687" i="11"/>
  <c r="R2687" i="11" s="1"/>
  <c r="B2683" i="11"/>
  <c r="R2683" i="11" s="1"/>
  <c r="B2670" i="11"/>
  <c r="R2670" i="11" s="1"/>
  <c r="B2666" i="11"/>
  <c r="R2666" i="11" s="1"/>
  <c r="B2653" i="11"/>
  <c r="R2653" i="11" s="1"/>
  <c r="B2649" i="11"/>
  <c r="R2649" i="11" s="1"/>
  <c r="B2640" i="11"/>
  <c r="R2640" i="11" s="1"/>
  <c r="B2636" i="11"/>
  <c r="R2636" i="11" s="1"/>
  <c r="B2623" i="11"/>
  <c r="R2623" i="11" s="1"/>
  <c r="B2619" i="11"/>
  <c r="R2619" i="11" s="1"/>
  <c r="B2606" i="11"/>
  <c r="R2606" i="11" s="1"/>
  <c r="B2602" i="11"/>
  <c r="R2602" i="11" s="1"/>
  <c r="B2589" i="11"/>
  <c r="R2589" i="11" s="1"/>
  <c r="B2585" i="11"/>
  <c r="R2585" i="11" s="1"/>
  <c r="B2576" i="11"/>
  <c r="R2576" i="11" s="1"/>
  <c r="B2572" i="11"/>
  <c r="R2572" i="11" s="1"/>
  <c r="B2453" i="11"/>
  <c r="R2453" i="11" s="1"/>
  <c r="B2129" i="11"/>
  <c r="R2129" i="11" s="1"/>
  <c r="B2678" i="11"/>
  <c r="R2678" i="11" s="1"/>
  <c r="B2674" i="11"/>
  <c r="R2674" i="11" s="1"/>
  <c r="B2661" i="11"/>
  <c r="R2661" i="11" s="1"/>
  <c r="B2657" i="11"/>
  <c r="R2657" i="11" s="1"/>
  <c r="B2648" i="11"/>
  <c r="R2648" i="11" s="1"/>
  <c r="B2644" i="11"/>
  <c r="R2644" i="11" s="1"/>
  <c r="B2631" i="11"/>
  <c r="R2631" i="11" s="1"/>
  <c r="B2627" i="11"/>
  <c r="R2627" i="11" s="1"/>
  <c r="B2614" i="11"/>
  <c r="R2614" i="11" s="1"/>
  <c r="B2610" i="11"/>
  <c r="R2610" i="11" s="1"/>
  <c r="B2597" i="11"/>
  <c r="R2597" i="11" s="1"/>
  <c r="B2593" i="11"/>
  <c r="R2593" i="11" s="1"/>
  <c r="B2584" i="11"/>
  <c r="R2584" i="11" s="1"/>
  <c r="B2580" i="11"/>
  <c r="R2580" i="11" s="1"/>
  <c r="B2567" i="11"/>
  <c r="R2567" i="11" s="1"/>
  <c r="B2389" i="11"/>
  <c r="R2389" i="11" s="1"/>
  <c r="B2065" i="11"/>
  <c r="R2065" i="11" s="1"/>
  <c r="B2930" i="11"/>
  <c r="R2930" i="11" s="1"/>
  <c r="B2926" i="11"/>
  <c r="R2926" i="11" s="1"/>
  <c r="B2922" i="11"/>
  <c r="R2922" i="11" s="1"/>
  <c r="B2918" i="11"/>
  <c r="R2918" i="11" s="1"/>
  <c r="B2914" i="11"/>
  <c r="R2914" i="11" s="1"/>
  <c r="B2910" i="11"/>
  <c r="R2910" i="11" s="1"/>
  <c r="B2906" i="11"/>
  <c r="R2906" i="11" s="1"/>
  <c r="B2902" i="11"/>
  <c r="R2902" i="11" s="1"/>
  <c r="B2898" i="11"/>
  <c r="R2898" i="11" s="1"/>
  <c r="B2894" i="11"/>
  <c r="R2894" i="11" s="1"/>
  <c r="B2890" i="11"/>
  <c r="R2890" i="11" s="1"/>
  <c r="B2886" i="11"/>
  <c r="R2886" i="11" s="1"/>
  <c r="B2878" i="11"/>
  <c r="R2878" i="11" s="1"/>
  <c r="B2874" i="11"/>
  <c r="R2874" i="11" s="1"/>
  <c r="B2870" i="11"/>
  <c r="R2870" i="11" s="1"/>
  <c r="B2866" i="11"/>
  <c r="R2866" i="11" s="1"/>
  <c r="B2862" i="11"/>
  <c r="R2862" i="11" s="1"/>
  <c r="B2858" i="11"/>
  <c r="R2858" i="11" s="1"/>
  <c r="B2854" i="11"/>
  <c r="R2854" i="11" s="1"/>
  <c r="B2850" i="11"/>
  <c r="R2850" i="11" s="1"/>
  <c r="B2846" i="11"/>
  <c r="R2846" i="11" s="1"/>
  <c r="B2842" i="11"/>
  <c r="R2842" i="11" s="1"/>
  <c r="B2838" i="11"/>
  <c r="R2838" i="11" s="1"/>
  <c r="B2834" i="11"/>
  <c r="R2834" i="11" s="1"/>
  <c r="B2830" i="11"/>
  <c r="R2830" i="11" s="1"/>
  <c r="B2826" i="11"/>
  <c r="R2826" i="11" s="1"/>
  <c r="B2822" i="11"/>
  <c r="R2822" i="11" s="1"/>
  <c r="B2814" i="11"/>
  <c r="R2814" i="11" s="1"/>
  <c r="B2810" i="11"/>
  <c r="R2810" i="11" s="1"/>
  <c r="B2806" i="11"/>
  <c r="R2806" i="11" s="1"/>
  <c r="B2802" i="11"/>
  <c r="R2802" i="11" s="1"/>
  <c r="B2798" i="11"/>
  <c r="R2798" i="11" s="1"/>
  <c r="B2794" i="11"/>
  <c r="R2794" i="11" s="1"/>
  <c r="B2790" i="11"/>
  <c r="R2790" i="11" s="1"/>
  <c r="B2786" i="11"/>
  <c r="R2786" i="11" s="1"/>
  <c r="B2782" i="11"/>
  <c r="R2782" i="11" s="1"/>
  <c r="B2778" i="11"/>
  <c r="R2778" i="11" s="1"/>
  <c r="B2774" i="11"/>
  <c r="R2774" i="11" s="1"/>
  <c r="B2770" i="11"/>
  <c r="R2770" i="11" s="1"/>
  <c r="B2766" i="11"/>
  <c r="R2766" i="11" s="1"/>
  <c r="B2762" i="11"/>
  <c r="R2762" i="11" s="1"/>
  <c r="B2758" i="11"/>
  <c r="R2758" i="11" s="1"/>
  <c r="B2750" i="11"/>
  <c r="R2750" i="11" s="1"/>
  <c r="B2746" i="11"/>
  <c r="R2746" i="11" s="1"/>
  <c r="B2742" i="11"/>
  <c r="R2742" i="11" s="1"/>
  <c r="B2738" i="11"/>
  <c r="R2738" i="11" s="1"/>
  <c r="B2734" i="11"/>
  <c r="R2734" i="11" s="1"/>
  <c r="B2730" i="11"/>
  <c r="R2730" i="11" s="1"/>
  <c r="B2726" i="11"/>
  <c r="R2726" i="11" s="1"/>
  <c r="B2722" i="11"/>
  <c r="R2722" i="11" s="1"/>
  <c r="B2718" i="11"/>
  <c r="R2718" i="11" s="1"/>
  <c r="B2714" i="11"/>
  <c r="R2714" i="11" s="1"/>
  <c r="B2710" i="11"/>
  <c r="R2710" i="11" s="1"/>
  <c r="B2706" i="11"/>
  <c r="R2706" i="11" s="1"/>
  <c r="B2702" i="11"/>
  <c r="R2702" i="11" s="1"/>
  <c r="B2698" i="11"/>
  <c r="R2698" i="11" s="1"/>
  <c r="B2694" i="11"/>
  <c r="R2694" i="11" s="1"/>
  <c r="B2686" i="11"/>
  <c r="R2686" i="11" s="1"/>
  <c r="B2682" i="11"/>
  <c r="R2682" i="11" s="1"/>
  <c r="B2669" i="11"/>
  <c r="R2669" i="11" s="1"/>
  <c r="B2665" i="11"/>
  <c r="R2665" i="11" s="1"/>
  <c r="B2656" i="11"/>
  <c r="R2656" i="11" s="1"/>
  <c r="B2639" i="11"/>
  <c r="R2639" i="11" s="1"/>
  <c r="B2635" i="11"/>
  <c r="R2635" i="11" s="1"/>
  <c r="B2622" i="11"/>
  <c r="R2622" i="11" s="1"/>
  <c r="B2618" i="11"/>
  <c r="R2618" i="11" s="1"/>
  <c r="B2605" i="11"/>
  <c r="R2605" i="11" s="1"/>
  <c r="B2601" i="11"/>
  <c r="R2601" i="11" s="1"/>
  <c r="B2592" i="11"/>
  <c r="R2592" i="11" s="1"/>
  <c r="B2588" i="11"/>
  <c r="R2588" i="11" s="1"/>
  <c r="B2575" i="11"/>
  <c r="R2575" i="11" s="1"/>
  <c r="B2571" i="11"/>
  <c r="R2571" i="11" s="1"/>
  <c r="B2555" i="11"/>
  <c r="R2555" i="11" s="1"/>
  <c r="B2513" i="11"/>
  <c r="R2513" i="11" s="1"/>
  <c r="B2325" i="11"/>
  <c r="R2325" i="11" s="1"/>
  <c r="B2001" i="11"/>
  <c r="R2001" i="11" s="1"/>
  <c r="B2525" i="11"/>
  <c r="R2525" i="11" s="1"/>
  <c r="B2521" i="11"/>
  <c r="R2521" i="11" s="1"/>
  <c r="B2461" i="11"/>
  <c r="R2461" i="11" s="1"/>
  <c r="B2457" i="11"/>
  <c r="R2457" i="11" s="1"/>
  <c r="B2397" i="11"/>
  <c r="R2397" i="11" s="1"/>
  <c r="B2393" i="11"/>
  <c r="R2393" i="11" s="1"/>
  <c r="B2333" i="11"/>
  <c r="R2333" i="11" s="1"/>
  <c r="B2329" i="11"/>
  <c r="R2329" i="11" s="1"/>
  <c r="B2269" i="11"/>
  <c r="R2269" i="11" s="1"/>
  <c r="B2265" i="11"/>
  <c r="R2265" i="11" s="1"/>
  <c r="B2205" i="11"/>
  <c r="R2205" i="11" s="1"/>
  <c r="B2201" i="11"/>
  <c r="R2201" i="11" s="1"/>
  <c r="B2141" i="11"/>
  <c r="R2141" i="11" s="1"/>
  <c r="B2137" i="11"/>
  <c r="R2137" i="11" s="1"/>
  <c r="B2128" i="11"/>
  <c r="R2128" i="11" s="1"/>
  <c r="B2124" i="11"/>
  <c r="R2124" i="11" s="1"/>
  <c r="B2111" i="11"/>
  <c r="R2111" i="11" s="1"/>
  <c r="B2107" i="11"/>
  <c r="R2107" i="11" s="1"/>
  <c r="B2094" i="11"/>
  <c r="R2094" i="11" s="1"/>
  <c r="B2090" i="11"/>
  <c r="R2090" i="11" s="1"/>
  <c r="B2077" i="11"/>
  <c r="R2077" i="11" s="1"/>
  <c r="B2073" i="11"/>
  <c r="R2073" i="11" s="1"/>
  <c r="B2064" i="11"/>
  <c r="R2064" i="11" s="1"/>
  <c r="B2060" i="11"/>
  <c r="R2060" i="11" s="1"/>
  <c r="B2047" i="11"/>
  <c r="R2047" i="11" s="1"/>
  <c r="B2043" i="11"/>
  <c r="R2043" i="11" s="1"/>
  <c r="B2030" i="11"/>
  <c r="R2030" i="11" s="1"/>
  <c r="B2026" i="11"/>
  <c r="R2026" i="11" s="1"/>
  <c r="B2013" i="11"/>
  <c r="R2013" i="11" s="1"/>
  <c r="B2009" i="11"/>
  <c r="R2009" i="11" s="1"/>
  <c r="B2000" i="11"/>
  <c r="R2000" i="11" s="1"/>
  <c r="B1996" i="11"/>
  <c r="R1996" i="11" s="1"/>
  <c r="B1983" i="11"/>
  <c r="R1983" i="11" s="1"/>
  <c r="B1979" i="11"/>
  <c r="R1979" i="11" s="1"/>
  <c r="B2563" i="11"/>
  <c r="R2563" i="11" s="1"/>
  <c r="B2550" i="11"/>
  <c r="R2550" i="11" s="1"/>
  <c r="B2546" i="11"/>
  <c r="R2546" i="11" s="1"/>
  <c r="B2533" i="11"/>
  <c r="R2533" i="11" s="1"/>
  <c r="B2529" i="11"/>
  <c r="R2529" i="11" s="1"/>
  <c r="B2520" i="11"/>
  <c r="R2520" i="11" s="1"/>
  <c r="B2516" i="11"/>
  <c r="R2516" i="11" s="1"/>
  <c r="B2503" i="11"/>
  <c r="R2503" i="11" s="1"/>
  <c r="B2499" i="11"/>
  <c r="R2499" i="11" s="1"/>
  <c r="B2486" i="11"/>
  <c r="R2486" i="11" s="1"/>
  <c r="B2482" i="11"/>
  <c r="R2482" i="11" s="1"/>
  <c r="B2469" i="11"/>
  <c r="R2469" i="11" s="1"/>
  <c r="B2465" i="11"/>
  <c r="R2465" i="11" s="1"/>
  <c r="B2456" i="11"/>
  <c r="R2456" i="11" s="1"/>
  <c r="B2452" i="11"/>
  <c r="R2452" i="11" s="1"/>
  <c r="B2439" i="11"/>
  <c r="R2439" i="11" s="1"/>
  <c r="B2435" i="11"/>
  <c r="R2435" i="11" s="1"/>
  <c r="B2422" i="11"/>
  <c r="R2422" i="11" s="1"/>
  <c r="B2405" i="11"/>
  <c r="R2405" i="11" s="1"/>
  <c r="B2401" i="11"/>
  <c r="R2401" i="11" s="1"/>
  <c r="B2392" i="11"/>
  <c r="R2392" i="11" s="1"/>
  <c r="B2388" i="11"/>
  <c r="R2388" i="11" s="1"/>
  <c r="B2375" i="11"/>
  <c r="R2375" i="11" s="1"/>
  <c r="B2371" i="11"/>
  <c r="R2371" i="11" s="1"/>
  <c r="B2358" i="11"/>
  <c r="R2358" i="11" s="1"/>
  <c r="B2341" i="11"/>
  <c r="R2341" i="11" s="1"/>
  <c r="B2337" i="11"/>
  <c r="R2337" i="11" s="1"/>
  <c r="B2328" i="11"/>
  <c r="R2328" i="11" s="1"/>
  <c r="B2324" i="11"/>
  <c r="R2324" i="11" s="1"/>
  <c r="B2311" i="11"/>
  <c r="R2311" i="11" s="1"/>
  <c r="B2307" i="11"/>
  <c r="R2307" i="11" s="1"/>
  <c r="B2294" i="11"/>
  <c r="R2294" i="11" s="1"/>
  <c r="B2277" i="11"/>
  <c r="R2277" i="11" s="1"/>
  <c r="B2273" i="11"/>
  <c r="R2273" i="11" s="1"/>
  <c r="B2264" i="11"/>
  <c r="R2264" i="11" s="1"/>
  <c r="B2260" i="11"/>
  <c r="R2260" i="11" s="1"/>
  <c r="B2247" i="11"/>
  <c r="R2247" i="11" s="1"/>
  <c r="B2243" i="11"/>
  <c r="R2243" i="11" s="1"/>
  <c r="B2230" i="11"/>
  <c r="R2230" i="11" s="1"/>
  <c r="B2213" i="11"/>
  <c r="R2213" i="11" s="1"/>
  <c r="B2209" i="11"/>
  <c r="R2209" i="11" s="1"/>
  <c r="B2200" i="11"/>
  <c r="R2200" i="11" s="1"/>
  <c r="B2196" i="11"/>
  <c r="R2196" i="11" s="1"/>
  <c r="B2183" i="11"/>
  <c r="R2183" i="11" s="1"/>
  <c r="B2179" i="11"/>
  <c r="R2179" i="11" s="1"/>
  <c r="B2166" i="11"/>
  <c r="R2166" i="11" s="1"/>
  <c r="B2162" i="11"/>
  <c r="R2162" i="11" s="1"/>
  <c r="B2145" i="11"/>
  <c r="R2145" i="11" s="1"/>
  <c r="B2132" i="11"/>
  <c r="R2132" i="11" s="1"/>
  <c r="B2119" i="11"/>
  <c r="R2119" i="11" s="1"/>
  <c r="B2115" i="11"/>
  <c r="R2115" i="11" s="1"/>
  <c r="B2102" i="11"/>
  <c r="R2102" i="11" s="1"/>
  <c r="B2098" i="11"/>
  <c r="R2098" i="11" s="1"/>
  <c r="B2081" i="11"/>
  <c r="R2081" i="11" s="1"/>
  <c r="B2072" i="11"/>
  <c r="R2072" i="11" s="1"/>
  <c r="B2068" i="11"/>
  <c r="R2068" i="11" s="1"/>
  <c r="B2055" i="11"/>
  <c r="R2055" i="11" s="1"/>
  <c r="B2051" i="11"/>
  <c r="R2051" i="11" s="1"/>
  <c r="B2038" i="11"/>
  <c r="R2038" i="11" s="1"/>
  <c r="B2034" i="11"/>
  <c r="R2034" i="11" s="1"/>
  <c r="B2021" i="11"/>
  <c r="R2021" i="11" s="1"/>
  <c r="B2017" i="11"/>
  <c r="R2017" i="11" s="1"/>
  <c r="B2008" i="11"/>
  <c r="R2008" i="11" s="1"/>
  <c r="B2004" i="11"/>
  <c r="R2004" i="11" s="1"/>
  <c r="B1991" i="11"/>
  <c r="R1991" i="11" s="1"/>
  <c r="B1987" i="11"/>
  <c r="R1987" i="11" s="1"/>
  <c r="B1957" i="11"/>
  <c r="R1957" i="11" s="1"/>
  <c r="B1927" i="11"/>
  <c r="R1927" i="11" s="1"/>
  <c r="B2558" i="11"/>
  <c r="R2558" i="11" s="1"/>
  <c r="B2554" i="11"/>
  <c r="R2554" i="11" s="1"/>
  <c r="B2537" i="11"/>
  <c r="R2537" i="11" s="1"/>
  <c r="B2528" i="11"/>
  <c r="R2528" i="11" s="1"/>
  <c r="B2524" i="11"/>
  <c r="R2524" i="11" s="1"/>
  <c r="B2511" i="11"/>
  <c r="R2511" i="11" s="1"/>
  <c r="B2507" i="11"/>
  <c r="R2507" i="11" s="1"/>
  <c r="B2494" i="11"/>
  <c r="R2494" i="11" s="1"/>
  <c r="B2490" i="11"/>
  <c r="R2490" i="11" s="1"/>
  <c r="B2473" i="11"/>
  <c r="R2473" i="11" s="1"/>
  <c r="B2464" i="11"/>
  <c r="R2464" i="11" s="1"/>
  <c r="B2460" i="11"/>
  <c r="R2460" i="11" s="1"/>
  <c r="B2447" i="11"/>
  <c r="R2447" i="11" s="1"/>
  <c r="B2443" i="11"/>
  <c r="R2443" i="11" s="1"/>
  <c r="B2430" i="11"/>
  <c r="R2430" i="11" s="1"/>
  <c r="B2426" i="11"/>
  <c r="R2426" i="11" s="1"/>
  <c r="B2413" i="11"/>
  <c r="R2413" i="11" s="1"/>
  <c r="B2409" i="11"/>
  <c r="R2409" i="11" s="1"/>
  <c r="B2400" i="11"/>
  <c r="R2400" i="11" s="1"/>
  <c r="B2396" i="11"/>
  <c r="R2396" i="11" s="1"/>
  <c r="B2383" i="11"/>
  <c r="R2383" i="11" s="1"/>
  <c r="B2379" i="11"/>
  <c r="R2379" i="11" s="1"/>
  <c r="B2366" i="11"/>
  <c r="R2366" i="11" s="1"/>
  <c r="B2362" i="11"/>
  <c r="R2362" i="11" s="1"/>
  <c r="B2349" i="11"/>
  <c r="R2349" i="11" s="1"/>
  <c r="B2345" i="11"/>
  <c r="R2345" i="11" s="1"/>
  <c r="B2336" i="11"/>
  <c r="R2336" i="11" s="1"/>
  <c r="B2332" i="11"/>
  <c r="R2332" i="11" s="1"/>
  <c r="B2319" i="11"/>
  <c r="R2319" i="11" s="1"/>
  <c r="B2315" i="11"/>
  <c r="R2315" i="11" s="1"/>
  <c r="B2302" i="11"/>
  <c r="R2302" i="11" s="1"/>
  <c r="B2298" i="11"/>
  <c r="R2298" i="11" s="1"/>
  <c r="B2285" i="11"/>
  <c r="R2285" i="11" s="1"/>
  <c r="B2281" i="11"/>
  <c r="R2281" i="11" s="1"/>
  <c r="B2272" i="11"/>
  <c r="R2272" i="11" s="1"/>
  <c r="B2268" i="11"/>
  <c r="R2268" i="11" s="1"/>
  <c r="B2255" i="11"/>
  <c r="R2255" i="11" s="1"/>
  <c r="B2251" i="11"/>
  <c r="R2251" i="11" s="1"/>
  <c r="B2238" i="11"/>
  <c r="R2238" i="11" s="1"/>
  <c r="B2234" i="11"/>
  <c r="R2234" i="11" s="1"/>
  <c r="B2221" i="11"/>
  <c r="R2221" i="11" s="1"/>
  <c r="B2217" i="11"/>
  <c r="R2217" i="11" s="1"/>
  <c r="B2208" i="11"/>
  <c r="R2208" i="11" s="1"/>
  <c r="B2204" i="11"/>
  <c r="R2204" i="11" s="1"/>
  <c r="B2191" i="11"/>
  <c r="R2191" i="11" s="1"/>
  <c r="B2187" i="11"/>
  <c r="R2187" i="11" s="1"/>
  <c r="B2174" i="11"/>
  <c r="R2174" i="11" s="1"/>
  <c r="B2170" i="11"/>
  <c r="R2170" i="11" s="1"/>
  <c r="B2157" i="11"/>
  <c r="R2157" i="11" s="1"/>
  <c r="B2153" i="11"/>
  <c r="R2153" i="11" s="1"/>
  <c r="B2144" i="11"/>
  <c r="R2144" i="11" s="1"/>
  <c r="B2140" i="11"/>
  <c r="R2140" i="11" s="1"/>
  <c r="B2127" i="11"/>
  <c r="R2127" i="11" s="1"/>
  <c r="B2123" i="11"/>
  <c r="R2123" i="11" s="1"/>
  <c r="B2110" i="11"/>
  <c r="R2110" i="11" s="1"/>
  <c r="B2106" i="11"/>
  <c r="R2106" i="11" s="1"/>
  <c r="B2093" i="11"/>
  <c r="R2093" i="11" s="1"/>
  <c r="B2089" i="11"/>
  <c r="R2089" i="11" s="1"/>
  <c r="B2080" i="11"/>
  <c r="R2080" i="11" s="1"/>
  <c r="B2076" i="11"/>
  <c r="R2076" i="11" s="1"/>
  <c r="B2063" i="11"/>
  <c r="R2063" i="11" s="1"/>
  <c r="B2059" i="11"/>
  <c r="R2059" i="11" s="1"/>
  <c r="B2046" i="11"/>
  <c r="R2046" i="11" s="1"/>
  <c r="B2042" i="11"/>
  <c r="R2042" i="11" s="1"/>
  <c r="B2029" i="11"/>
  <c r="R2029" i="11" s="1"/>
  <c r="B2025" i="11"/>
  <c r="R2025" i="11" s="1"/>
  <c r="B2016" i="11"/>
  <c r="R2016" i="11" s="1"/>
  <c r="B2012" i="11"/>
  <c r="R2012" i="11" s="1"/>
  <c r="B1999" i="11"/>
  <c r="R1999" i="11" s="1"/>
  <c r="B1982" i="11"/>
  <c r="R1982" i="11" s="1"/>
  <c r="B1978" i="11"/>
  <c r="R1978" i="11" s="1"/>
  <c r="B1940" i="11"/>
  <c r="R1940" i="11" s="1"/>
  <c r="B1925" i="11"/>
  <c r="R1925" i="11" s="1"/>
  <c r="B1895" i="11"/>
  <c r="R1895" i="11" s="1"/>
  <c r="B2549" i="11"/>
  <c r="R2549" i="11" s="1"/>
  <c r="B2545" i="11"/>
  <c r="R2545" i="11" s="1"/>
  <c r="B2536" i="11"/>
  <c r="R2536" i="11" s="1"/>
  <c r="B2532" i="11"/>
  <c r="R2532" i="11" s="1"/>
  <c r="B2519" i="11"/>
  <c r="R2519" i="11" s="1"/>
  <c r="B2515" i="11"/>
  <c r="R2515" i="11" s="1"/>
  <c r="B2502" i="11"/>
  <c r="R2502" i="11" s="1"/>
  <c r="B2498" i="11"/>
  <c r="R2498" i="11" s="1"/>
  <c r="B2485" i="11"/>
  <c r="R2485" i="11" s="1"/>
  <c r="B2481" i="11"/>
  <c r="R2481" i="11" s="1"/>
  <c r="B2472" i="11"/>
  <c r="R2472" i="11" s="1"/>
  <c r="B2468" i="11"/>
  <c r="R2468" i="11" s="1"/>
  <c r="B2455" i="11"/>
  <c r="R2455" i="11" s="1"/>
  <c r="B2451" i="11"/>
  <c r="R2451" i="11" s="1"/>
  <c r="B2438" i="11"/>
  <c r="R2438" i="11" s="1"/>
  <c r="B2434" i="11"/>
  <c r="R2434" i="11" s="1"/>
  <c r="B2421" i="11"/>
  <c r="R2421" i="11" s="1"/>
  <c r="B2417" i="11"/>
  <c r="R2417" i="11" s="1"/>
  <c r="B2408" i="11"/>
  <c r="R2408" i="11" s="1"/>
  <c r="B2404" i="11"/>
  <c r="R2404" i="11" s="1"/>
  <c r="B2391" i="11"/>
  <c r="R2391" i="11" s="1"/>
  <c r="B2387" i="11"/>
  <c r="R2387" i="11" s="1"/>
  <c r="B2374" i="11"/>
  <c r="R2374" i="11" s="1"/>
  <c r="B2370" i="11"/>
  <c r="R2370" i="11" s="1"/>
  <c r="B2357" i="11"/>
  <c r="R2357" i="11" s="1"/>
  <c r="B2353" i="11"/>
  <c r="R2353" i="11" s="1"/>
  <c r="B2344" i="11"/>
  <c r="R2344" i="11" s="1"/>
  <c r="B2340" i="11"/>
  <c r="R2340" i="11" s="1"/>
  <c r="B2327" i="11"/>
  <c r="R2327" i="11" s="1"/>
  <c r="B2323" i="11"/>
  <c r="R2323" i="11" s="1"/>
  <c r="B2310" i="11"/>
  <c r="R2310" i="11" s="1"/>
  <c r="B2306" i="11"/>
  <c r="R2306" i="11" s="1"/>
  <c r="B2293" i="11"/>
  <c r="R2293" i="11" s="1"/>
  <c r="B2289" i="11"/>
  <c r="R2289" i="11" s="1"/>
  <c r="B2280" i="11"/>
  <c r="R2280" i="11" s="1"/>
  <c r="B2276" i="11"/>
  <c r="R2276" i="11" s="1"/>
  <c r="B2263" i="11"/>
  <c r="R2263" i="11" s="1"/>
  <c r="B2259" i="11"/>
  <c r="R2259" i="11" s="1"/>
  <c r="B2246" i="11"/>
  <c r="R2246" i="11" s="1"/>
  <c r="B2242" i="11"/>
  <c r="R2242" i="11" s="1"/>
  <c r="B2229" i="11"/>
  <c r="R2229" i="11" s="1"/>
  <c r="B2225" i="11"/>
  <c r="R2225" i="11" s="1"/>
  <c r="B2216" i="11"/>
  <c r="R2216" i="11" s="1"/>
  <c r="B2212" i="11"/>
  <c r="R2212" i="11" s="1"/>
  <c r="B2199" i="11"/>
  <c r="R2199" i="11" s="1"/>
  <c r="B2195" i="11"/>
  <c r="R2195" i="11" s="1"/>
  <c r="B2182" i="11"/>
  <c r="R2182" i="11" s="1"/>
  <c r="B2178" i="11"/>
  <c r="R2178" i="11" s="1"/>
  <c r="B2165" i="11"/>
  <c r="R2165" i="11" s="1"/>
  <c r="B2161" i="11"/>
  <c r="R2161" i="11" s="1"/>
  <c r="B2152" i="11"/>
  <c r="R2152" i="11" s="1"/>
  <c r="B2148" i="11"/>
  <c r="R2148" i="11" s="1"/>
  <c r="B2135" i="11"/>
  <c r="R2135" i="11" s="1"/>
  <c r="B2131" i="11"/>
  <c r="R2131" i="11" s="1"/>
  <c r="B2118" i="11"/>
  <c r="R2118" i="11" s="1"/>
  <c r="B2114" i="11"/>
  <c r="R2114" i="11" s="1"/>
  <c r="B2101" i="11"/>
  <c r="R2101" i="11" s="1"/>
  <c r="B2097" i="11"/>
  <c r="R2097" i="11" s="1"/>
  <c r="B2088" i="11"/>
  <c r="R2088" i="11" s="1"/>
  <c r="B2084" i="11"/>
  <c r="R2084" i="11" s="1"/>
  <c r="B2071" i="11"/>
  <c r="R2071" i="11" s="1"/>
  <c r="B2067" i="11"/>
  <c r="R2067" i="11" s="1"/>
  <c r="B2054" i="11"/>
  <c r="R2054" i="11" s="1"/>
  <c r="B2050" i="11"/>
  <c r="R2050" i="11" s="1"/>
  <c r="B2037" i="11"/>
  <c r="R2037" i="11" s="1"/>
  <c r="B2033" i="11"/>
  <c r="R2033" i="11" s="1"/>
  <c r="B2024" i="11"/>
  <c r="R2024" i="11" s="1"/>
  <c r="B2020" i="11"/>
  <c r="R2020" i="11" s="1"/>
  <c r="B2007" i="11"/>
  <c r="R2007" i="11" s="1"/>
  <c r="B2003" i="11"/>
  <c r="R2003" i="11" s="1"/>
  <c r="B1990" i="11"/>
  <c r="R1990" i="11" s="1"/>
  <c r="B1986" i="11"/>
  <c r="R1986" i="11" s="1"/>
  <c r="B1977" i="11"/>
  <c r="R1977" i="11" s="1"/>
  <c r="B1970" i="11"/>
  <c r="R1970" i="11" s="1"/>
  <c r="B1955" i="11"/>
  <c r="R1955" i="11" s="1"/>
  <c r="B1908" i="11"/>
  <c r="R1908" i="11" s="1"/>
  <c r="B1893" i="11"/>
  <c r="R1893" i="11" s="1"/>
  <c r="B1878" i="11"/>
  <c r="R1878" i="11" s="1"/>
  <c r="B2557" i="11"/>
  <c r="R2557" i="11" s="1"/>
  <c r="B2553" i="11"/>
  <c r="R2553" i="11" s="1"/>
  <c r="B2544" i="11"/>
  <c r="R2544" i="11" s="1"/>
  <c r="B2540" i="11"/>
  <c r="R2540" i="11" s="1"/>
  <c r="B2527" i="11"/>
  <c r="R2527" i="11" s="1"/>
  <c r="B2523" i="11"/>
  <c r="R2523" i="11" s="1"/>
  <c r="B2510" i="11"/>
  <c r="R2510" i="11" s="1"/>
  <c r="B2506" i="11"/>
  <c r="R2506" i="11" s="1"/>
  <c r="B2493" i="11"/>
  <c r="R2493" i="11" s="1"/>
  <c r="B2489" i="11"/>
  <c r="R2489" i="11" s="1"/>
  <c r="B2480" i="11"/>
  <c r="R2480" i="11" s="1"/>
  <c r="B2476" i="11"/>
  <c r="R2476" i="11" s="1"/>
  <c r="B2463" i="11"/>
  <c r="R2463" i="11" s="1"/>
  <c r="B2459" i="11"/>
  <c r="R2459" i="11" s="1"/>
  <c r="B2446" i="11"/>
  <c r="R2446" i="11" s="1"/>
  <c r="B2442" i="11"/>
  <c r="R2442" i="11" s="1"/>
  <c r="B2429" i="11"/>
  <c r="R2429" i="11" s="1"/>
  <c r="B2425" i="11"/>
  <c r="R2425" i="11" s="1"/>
  <c r="B2416" i="11"/>
  <c r="R2416" i="11" s="1"/>
  <c r="B2412" i="11"/>
  <c r="R2412" i="11" s="1"/>
  <c r="B2399" i="11"/>
  <c r="R2399" i="11" s="1"/>
  <c r="B2395" i="11"/>
  <c r="R2395" i="11" s="1"/>
  <c r="B2382" i="11"/>
  <c r="R2382" i="11" s="1"/>
  <c r="B2378" i="11"/>
  <c r="R2378" i="11" s="1"/>
  <c r="B2365" i="11"/>
  <c r="R2365" i="11" s="1"/>
  <c r="B2361" i="11"/>
  <c r="R2361" i="11" s="1"/>
  <c r="B2352" i="11"/>
  <c r="R2352" i="11" s="1"/>
  <c r="B2348" i="11"/>
  <c r="R2348" i="11" s="1"/>
  <c r="B2335" i="11"/>
  <c r="R2335" i="11" s="1"/>
  <c r="B2331" i="11"/>
  <c r="R2331" i="11" s="1"/>
  <c r="B2318" i="11"/>
  <c r="R2318" i="11" s="1"/>
  <c r="B2314" i="11"/>
  <c r="R2314" i="11" s="1"/>
  <c r="B2301" i="11"/>
  <c r="R2301" i="11" s="1"/>
  <c r="B2297" i="11"/>
  <c r="R2297" i="11" s="1"/>
  <c r="B2288" i="11"/>
  <c r="R2288" i="11" s="1"/>
  <c r="B2284" i="11"/>
  <c r="R2284" i="11" s="1"/>
  <c r="B2271" i="11"/>
  <c r="R2271" i="11" s="1"/>
  <c r="B2267" i="11"/>
  <c r="R2267" i="11" s="1"/>
  <c r="B2254" i="11"/>
  <c r="R2254" i="11" s="1"/>
  <c r="B2250" i="11"/>
  <c r="R2250" i="11" s="1"/>
  <c r="B2237" i="11"/>
  <c r="R2237" i="11" s="1"/>
  <c r="B2233" i="11"/>
  <c r="R2233" i="11" s="1"/>
  <c r="B2224" i="11"/>
  <c r="R2224" i="11" s="1"/>
  <c r="B2220" i="11"/>
  <c r="R2220" i="11" s="1"/>
  <c r="B2207" i="11"/>
  <c r="R2207" i="11" s="1"/>
  <c r="B2203" i="11"/>
  <c r="R2203" i="11" s="1"/>
  <c r="B2190" i="11"/>
  <c r="R2190" i="11" s="1"/>
  <c r="B2186" i="11"/>
  <c r="R2186" i="11" s="1"/>
  <c r="B2173" i="11"/>
  <c r="R2173" i="11" s="1"/>
  <c r="B2169" i="11"/>
  <c r="R2169" i="11" s="1"/>
  <c r="B2160" i="11"/>
  <c r="R2160" i="11" s="1"/>
  <c r="B2156" i="11"/>
  <c r="R2156" i="11" s="1"/>
  <c r="B2143" i="11"/>
  <c r="R2143" i="11" s="1"/>
  <c r="B2139" i="11"/>
  <c r="R2139" i="11" s="1"/>
  <c r="B2126" i="11"/>
  <c r="R2126" i="11" s="1"/>
  <c r="B2122" i="11"/>
  <c r="R2122" i="11" s="1"/>
  <c r="B2109" i="11"/>
  <c r="R2109" i="11" s="1"/>
  <c r="B2105" i="11"/>
  <c r="R2105" i="11" s="1"/>
  <c r="B2096" i="11"/>
  <c r="R2096" i="11" s="1"/>
  <c r="B2092" i="11"/>
  <c r="R2092" i="11" s="1"/>
  <c r="B2079" i="11"/>
  <c r="R2079" i="11" s="1"/>
  <c r="B2075" i="11"/>
  <c r="R2075" i="11" s="1"/>
  <c r="B2062" i="11"/>
  <c r="R2062" i="11" s="1"/>
  <c r="B2058" i="11"/>
  <c r="R2058" i="11" s="1"/>
  <c r="B2045" i="11"/>
  <c r="R2045" i="11" s="1"/>
  <c r="B2041" i="11"/>
  <c r="R2041" i="11" s="1"/>
  <c r="B2032" i="11"/>
  <c r="R2032" i="11" s="1"/>
  <c r="B2028" i="11"/>
  <c r="R2028" i="11" s="1"/>
  <c r="B2015" i="11"/>
  <c r="R2015" i="11" s="1"/>
  <c r="B2011" i="11"/>
  <c r="R2011" i="11" s="1"/>
  <c r="B1998" i="11"/>
  <c r="R1998" i="11" s="1"/>
  <c r="B1994" i="11"/>
  <c r="R1994" i="11" s="1"/>
  <c r="B1981" i="11"/>
  <c r="R1981" i="11" s="1"/>
  <c r="B1976" i="11"/>
  <c r="R1976" i="11" s="1"/>
  <c r="B1953" i="11"/>
  <c r="R1953" i="11" s="1"/>
  <c r="B1938" i="11"/>
  <c r="R1938" i="11" s="1"/>
  <c r="B1923" i="11"/>
  <c r="R1923" i="11" s="1"/>
  <c r="B2561" i="11"/>
  <c r="R2561" i="11" s="1"/>
  <c r="B2552" i="11"/>
  <c r="R2552" i="11" s="1"/>
  <c r="B2548" i="11"/>
  <c r="R2548" i="11" s="1"/>
  <c r="B2535" i="11"/>
  <c r="R2535" i="11" s="1"/>
  <c r="B2531" i="11"/>
  <c r="R2531" i="11" s="1"/>
  <c r="B2518" i="11"/>
  <c r="R2518" i="11" s="1"/>
  <c r="B2514" i="11"/>
  <c r="R2514" i="11" s="1"/>
  <c r="B2501" i="11"/>
  <c r="R2501" i="11" s="1"/>
  <c r="B2497" i="11"/>
  <c r="R2497" i="11" s="1"/>
  <c r="B2488" i="11"/>
  <c r="R2488" i="11" s="1"/>
  <c r="B2484" i="11"/>
  <c r="R2484" i="11" s="1"/>
  <c r="B2471" i="11"/>
  <c r="R2471" i="11" s="1"/>
  <c r="B2467" i="11"/>
  <c r="R2467" i="11" s="1"/>
  <c r="B2454" i="11"/>
  <c r="R2454" i="11" s="1"/>
  <c r="B2450" i="11"/>
  <c r="R2450" i="11" s="1"/>
  <c r="B2437" i="11"/>
  <c r="R2437" i="11" s="1"/>
  <c r="B2433" i="11"/>
  <c r="R2433" i="11" s="1"/>
  <c r="B2424" i="11"/>
  <c r="R2424" i="11" s="1"/>
  <c r="B2420" i="11"/>
  <c r="R2420" i="11" s="1"/>
  <c r="B2407" i="11"/>
  <c r="R2407" i="11" s="1"/>
  <c r="B2403" i="11"/>
  <c r="R2403" i="11" s="1"/>
  <c r="B2390" i="11"/>
  <c r="R2390" i="11" s="1"/>
  <c r="B2386" i="11"/>
  <c r="R2386" i="11" s="1"/>
  <c r="B2373" i="11"/>
  <c r="R2373" i="11" s="1"/>
  <c r="B2369" i="11"/>
  <c r="R2369" i="11" s="1"/>
  <c r="B2360" i="11"/>
  <c r="R2360" i="11" s="1"/>
  <c r="B2356" i="11"/>
  <c r="R2356" i="11" s="1"/>
  <c r="B2343" i="11"/>
  <c r="R2343" i="11" s="1"/>
  <c r="B2339" i="11"/>
  <c r="R2339" i="11" s="1"/>
  <c r="B2326" i="11"/>
  <c r="R2326" i="11" s="1"/>
  <c r="B2322" i="11"/>
  <c r="R2322" i="11" s="1"/>
  <c r="B2309" i="11"/>
  <c r="R2309" i="11" s="1"/>
  <c r="B2305" i="11"/>
  <c r="R2305" i="11" s="1"/>
  <c r="B2296" i="11"/>
  <c r="R2296" i="11" s="1"/>
  <c r="B2292" i="11"/>
  <c r="R2292" i="11" s="1"/>
  <c r="B2279" i="11"/>
  <c r="R2279" i="11" s="1"/>
  <c r="B2275" i="11"/>
  <c r="R2275" i="11" s="1"/>
  <c r="B2262" i="11"/>
  <c r="R2262" i="11" s="1"/>
  <c r="B2258" i="11"/>
  <c r="R2258" i="11" s="1"/>
  <c r="B2245" i="11"/>
  <c r="R2245" i="11" s="1"/>
  <c r="B2241" i="11"/>
  <c r="R2241" i="11" s="1"/>
  <c r="B2232" i="11"/>
  <c r="R2232" i="11" s="1"/>
  <c r="B2228" i="11"/>
  <c r="R2228" i="11" s="1"/>
  <c r="B2215" i="11"/>
  <c r="R2215" i="11" s="1"/>
  <c r="B2211" i="11"/>
  <c r="R2211" i="11" s="1"/>
  <c r="B2198" i="11"/>
  <c r="R2198" i="11" s="1"/>
  <c r="B2194" i="11"/>
  <c r="R2194" i="11" s="1"/>
  <c r="B2181" i="11"/>
  <c r="R2181" i="11" s="1"/>
  <c r="B2177" i="11"/>
  <c r="R2177" i="11" s="1"/>
  <c r="B2168" i="11"/>
  <c r="R2168" i="11" s="1"/>
  <c r="B2164" i="11"/>
  <c r="R2164" i="11" s="1"/>
  <c r="B2151" i="11"/>
  <c r="R2151" i="11" s="1"/>
  <c r="B2147" i="11"/>
  <c r="R2147" i="11" s="1"/>
  <c r="B2134" i="11"/>
  <c r="R2134" i="11" s="1"/>
  <c r="B2130" i="11"/>
  <c r="R2130" i="11" s="1"/>
  <c r="B2117" i="11"/>
  <c r="R2117" i="11" s="1"/>
  <c r="B2113" i="11"/>
  <c r="R2113" i="11" s="1"/>
  <c r="B2104" i="11"/>
  <c r="R2104" i="11" s="1"/>
  <c r="B2100" i="11"/>
  <c r="R2100" i="11" s="1"/>
  <c r="B2087" i="11"/>
  <c r="R2087" i="11" s="1"/>
  <c r="B2083" i="11"/>
  <c r="R2083" i="11" s="1"/>
  <c r="B2070" i="11"/>
  <c r="R2070" i="11" s="1"/>
  <c r="B2066" i="11"/>
  <c r="R2066" i="11" s="1"/>
  <c r="B2053" i="11"/>
  <c r="R2053" i="11" s="1"/>
  <c r="B2049" i="11"/>
  <c r="R2049" i="11" s="1"/>
  <c r="B2040" i="11"/>
  <c r="R2040" i="11" s="1"/>
  <c r="B2036" i="11"/>
  <c r="R2036" i="11" s="1"/>
  <c r="B2023" i="11"/>
  <c r="R2023" i="11" s="1"/>
  <c r="B2019" i="11"/>
  <c r="R2019" i="11" s="1"/>
  <c r="B2006" i="11"/>
  <c r="R2006" i="11" s="1"/>
  <c r="B2002" i="11"/>
  <c r="R2002" i="11" s="1"/>
  <c r="B1989" i="11"/>
  <c r="R1989" i="11" s="1"/>
  <c r="B1985" i="11"/>
  <c r="R1985" i="11" s="1"/>
  <c r="B1975" i="11"/>
  <c r="R1975" i="11" s="1"/>
  <c r="B1921" i="11"/>
  <c r="R1921" i="11" s="1"/>
  <c r="B1906" i="11"/>
  <c r="R1906" i="11" s="1"/>
  <c r="B1891" i="11"/>
  <c r="R1891" i="11" s="1"/>
  <c r="B2509" i="11"/>
  <c r="R2509" i="11" s="1"/>
  <c r="B2505" i="11"/>
  <c r="R2505" i="11" s="1"/>
  <c r="B2445" i="11"/>
  <c r="R2445" i="11" s="1"/>
  <c r="B2441" i="11"/>
  <c r="R2441" i="11" s="1"/>
  <c r="B2381" i="11"/>
  <c r="R2381" i="11" s="1"/>
  <c r="B2377" i="11"/>
  <c r="R2377" i="11" s="1"/>
  <c r="B2347" i="11"/>
  <c r="R2347" i="11" s="1"/>
  <c r="B2330" i="11"/>
  <c r="R2330" i="11" s="1"/>
  <c r="B2317" i="11"/>
  <c r="R2317" i="11" s="1"/>
  <c r="B2313" i="11"/>
  <c r="R2313" i="11" s="1"/>
  <c r="B2304" i="11"/>
  <c r="R2304" i="11" s="1"/>
  <c r="B2300" i="11"/>
  <c r="R2300" i="11" s="1"/>
  <c r="B2287" i="11"/>
  <c r="R2287" i="11" s="1"/>
  <c r="B2283" i="11"/>
  <c r="R2283" i="11" s="1"/>
  <c r="B2270" i="11"/>
  <c r="R2270" i="11" s="1"/>
  <c r="B2266" i="11"/>
  <c r="R2266" i="11" s="1"/>
  <c r="B2253" i="11"/>
  <c r="R2253" i="11" s="1"/>
  <c r="B2249" i="11"/>
  <c r="R2249" i="11" s="1"/>
  <c r="B2240" i="11"/>
  <c r="R2240" i="11" s="1"/>
  <c r="B2236" i="11"/>
  <c r="R2236" i="11" s="1"/>
  <c r="B2223" i="11"/>
  <c r="R2223" i="11" s="1"/>
  <c r="B2219" i="11"/>
  <c r="R2219" i="11" s="1"/>
  <c r="B2202" i="11"/>
  <c r="R2202" i="11" s="1"/>
  <c r="B2189" i="11"/>
  <c r="R2189" i="11" s="1"/>
  <c r="B2185" i="11"/>
  <c r="R2185" i="11" s="1"/>
  <c r="B2176" i="11"/>
  <c r="R2176" i="11" s="1"/>
  <c r="B2172" i="11"/>
  <c r="R2172" i="11" s="1"/>
  <c r="B2159" i="11"/>
  <c r="R2159" i="11" s="1"/>
  <c r="B2155" i="11"/>
  <c r="R2155" i="11" s="1"/>
  <c r="B2142" i="11"/>
  <c r="R2142" i="11" s="1"/>
  <c r="B2138" i="11"/>
  <c r="R2138" i="11" s="1"/>
  <c r="B2125" i="11"/>
  <c r="R2125" i="11" s="1"/>
  <c r="B2121" i="11"/>
  <c r="R2121" i="11" s="1"/>
  <c r="B2112" i="11"/>
  <c r="R2112" i="11" s="1"/>
  <c r="B2108" i="11"/>
  <c r="R2108" i="11" s="1"/>
  <c r="B2095" i="11"/>
  <c r="R2095" i="11" s="1"/>
  <c r="B2091" i="11"/>
  <c r="R2091" i="11" s="1"/>
  <c r="B2078" i="11"/>
  <c r="R2078" i="11" s="1"/>
  <c r="B2074" i="11"/>
  <c r="R2074" i="11" s="1"/>
  <c r="B2061" i="11"/>
  <c r="R2061" i="11" s="1"/>
  <c r="B2057" i="11"/>
  <c r="R2057" i="11" s="1"/>
  <c r="B2048" i="11"/>
  <c r="R2048" i="11" s="1"/>
  <c r="B2044" i="11"/>
  <c r="R2044" i="11" s="1"/>
  <c r="B2031" i="11"/>
  <c r="R2031" i="11" s="1"/>
  <c r="B2027" i="11"/>
  <c r="R2027" i="11" s="1"/>
  <c r="B2014" i="11"/>
  <c r="R2014" i="11" s="1"/>
  <c r="B2010" i="11"/>
  <c r="R2010" i="11" s="1"/>
  <c r="B1997" i="11"/>
  <c r="R1997" i="11" s="1"/>
  <c r="B1993" i="11"/>
  <c r="R1993" i="11" s="1"/>
  <c r="B1984" i="11"/>
  <c r="R1984" i="11" s="1"/>
  <c r="B1980" i="11"/>
  <c r="R1980" i="11" s="1"/>
  <c r="B1889" i="11"/>
  <c r="R1889" i="11" s="1"/>
  <c r="B1965" i="11"/>
  <c r="R1965" i="11" s="1"/>
  <c r="B1961" i="11"/>
  <c r="R1961" i="11" s="1"/>
  <c r="B1952" i="11"/>
  <c r="R1952" i="11" s="1"/>
  <c r="B1948" i="11"/>
  <c r="R1948" i="11" s="1"/>
  <c r="B1935" i="11"/>
  <c r="R1935" i="11" s="1"/>
  <c r="B1931" i="11"/>
  <c r="R1931" i="11" s="1"/>
  <c r="B1918" i="11"/>
  <c r="R1918" i="11" s="1"/>
  <c r="B1914" i="11"/>
  <c r="R1914" i="11" s="1"/>
  <c r="B1901" i="11"/>
  <c r="R1901" i="11" s="1"/>
  <c r="B1897" i="11"/>
  <c r="R1897" i="11" s="1"/>
  <c r="B1888" i="11"/>
  <c r="R1888" i="11" s="1"/>
  <c r="B1884" i="11"/>
  <c r="R1884" i="11" s="1"/>
  <c r="B1871" i="11"/>
  <c r="R1871" i="11" s="1"/>
  <c r="B1867" i="11"/>
  <c r="R1867" i="11" s="1"/>
  <c r="B1854" i="11"/>
  <c r="R1854" i="11" s="1"/>
  <c r="B1850" i="11"/>
  <c r="R1850" i="11" s="1"/>
  <c r="B1837" i="11"/>
  <c r="R1837" i="11" s="1"/>
  <c r="B1833" i="11"/>
  <c r="R1833" i="11" s="1"/>
  <c r="B1824" i="11"/>
  <c r="R1824" i="11" s="1"/>
  <c r="B1820" i="11"/>
  <c r="R1820" i="11" s="1"/>
  <c r="B1807" i="11"/>
  <c r="R1807" i="11" s="1"/>
  <c r="B1803" i="11"/>
  <c r="R1803" i="11" s="1"/>
  <c r="B1790" i="11"/>
  <c r="R1790" i="11" s="1"/>
  <c r="B1786" i="11"/>
  <c r="R1786" i="11" s="1"/>
  <c r="B1773" i="11"/>
  <c r="R1773" i="11" s="1"/>
  <c r="B1769" i="11"/>
  <c r="R1769" i="11" s="1"/>
  <c r="B1760" i="11"/>
  <c r="R1760" i="11" s="1"/>
  <c r="B1756" i="11"/>
  <c r="R1756" i="11" s="1"/>
  <c r="B1743" i="11"/>
  <c r="R1743" i="11" s="1"/>
  <c r="B1739" i="11"/>
  <c r="R1739" i="11" s="1"/>
  <c r="B1726" i="11"/>
  <c r="R1726" i="11" s="1"/>
  <c r="B1722" i="11"/>
  <c r="R1722" i="11" s="1"/>
  <c r="B1709" i="11"/>
  <c r="R1709" i="11" s="1"/>
  <c r="B1705" i="11"/>
  <c r="R1705" i="11" s="1"/>
  <c r="B1696" i="11"/>
  <c r="R1696" i="11" s="1"/>
  <c r="B1692" i="11"/>
  <c r="R1692" i="11" s="1"/>
  <c r="B1679" i="11"/>
  <c r="R1679" i="11" s="1"/>
  <c r="B1675" i="11"/>
  <c r="R1675" i="11" s="1"/>
  <c r="B1662" i="11"/>
  <c r="R1662" i="11" s="1"/>
  <c r="B1658" i="11"/>
  <c r="R1658" i="11" s="1"/>
  <c r="B1645" i="11"/>
  <c r="R1645" i="11" s="1"/>
  <c r="B1641" i="11"/>
  <c r="R1641" i="11" s="1"/>
  <c r="B1632" i="11"/>
  <c r="R1632" i="11" s="1"/>
  <c r="B1628" i="11"/>
  <c r="R1628" i="11" s="1"/>
  <c r="B1615" i="11"/>
  <c r="R1615" i="11" s="1"/>
  <c r="B1611" i="11"/>
  <c r="R1611" i="11" s="1"/>
  <c r="B1598" i="11"/>
  <c r="R1598" i="11" s="1"/>
  <c r="B1594" i="11"/>
  <c r="R1594" i="11" s="1"/>
  <c r="B1581" i="11"/>
  <c r="R1581" i="11" s="1"/>
  <c r="B1577" i="11"/>
  <c r="R1577" i="11" s="1"/>
  <c r="B1568" i="11"/>
  <c r="R1568" i="11" s="1"/>
  <c r="B1564" i="11"/>
  <c r="R1564" i="11" s="1"/>
  <c r="B1551" i="11"/>
  <c r="R1551" i="11" s="1"/>
  <c r="B1547" i="11"/>
  <c r="R1547" i="11" s="1"/>
  <c r="B1534" i="11"/>
  <c r="R1534" i="11" s="1"/>
  <c r="B1530" i="11"/>
  <c r="R1530" i="11" s="1"/>
  <c r="B1517" i="11"/>
  <c r="R1517" i="11" s="1"/>
  <c r="B1513" i="11"/>
  <c r="R1513" i="11" s="1"/>
  <c r="B1500" i="11"/>
  <c r="R1500" i="11" s="1"/>
  <c r="B1487" i="11"/>
  <c r="R1487" i="11" s="1"/>
  <c r="B1483" i="11"/>
  <c r="R1483" i="11" s="1"/>
  <c r="B1470" i="11"/>
  <c r="R1470" i="11" s="1"/>
  <c r="B1466" i="11"/>
  <c r="R1466" i="11" s="1"/>
  <c r="B1453" i="11"/>
  <c r="R1453" i="11" s="1"/>
  <c r="B1449" i="11"/>
  <c r="R1449" i="11" s="1"/>
  <c r="B1440" i="11"/>
  <c r="R1440" i="11" s="1"/>
  <c r="B1436" i="11"/>
  <c r="R1436" i="11" s="1"/>
  <c r="B1423" i="11"/>
  <c r="R1423" i="11" s="1"/>
  <c r="B1419" i="11"/>
  <c r="R1419" i="11" s="1"/>
  <c r="B1406" i="11"/>
  <c r="R1406" i="11" s="1"/>
  <c r="B1402" i="11"/>
  <c r="R1402" i="11" s="1"/>
  <c r="B1389" i="11"/>
  <c r="R1389" i="11" s="1"/>
  <c r="B1385" i="11"/>
  <c r="R1385" i="11" s="1"/>
  <c r="B1372" i="11"/>
  <c r="R1372" i="11" s="1"/>
  <c r="B1359" i="11"/>
  <c r="R1359" i="11" s="1"/>
  <c r="B1355" i="11"/>
  <c r="R1355" i="11" s="1"/>
  <c r="B1342" i="11"/>
  <c r="R1342" i="11" s="1"/>
  <c r="B1338" i="11"/>
  <c r="R1338" i="11" s="1"/>
  <c r="B1325" i="11"/>
  <c r="R1325" i="11" s="1"/>
  <c r="B1321" i="11"/>
  <c r="R1321" i="11" s="1"/>
  <c r="B1312" i="11"/>
  <c r="R1312" i="11" s="1"/>
  <c r="B1308" i="11"/>
  <c r="R1308" i="11" s="1"/>
  <c r="B1303" i="11"/>
  <c r="R1303" i="11" s="1"/>
  <c r="B1973" i="11"/>
  <c r="R1973" i="11" s="1"/>
  <c r="B1969" i="11"/>
  <c r="R1969" i="11" s="1"/>
  <c r="B1960" i="11"/>
  <c r="R1960" i="11" s="1"/>
  <c r="B1956" i="11"/>
  <c r="R1956" i="11" s="1"/>
  <c r="B1943" i="11"/>
  <c r="R1943" i="11" s="1"/>
  <c r="B1939" i="11"/>
  <c r="R1939" i="11" s="1"/>
  <c r="B1926" i="11"/>
  <c r="R1926" i="11" s="1"/>
  <c r="B1922" i="11"/>
  <c r="R1922" i="11" s="1"/>
  <c r="B1909" i="11"/>
  <c r="R1909" i="11" s="1"/>
  <c r="B1905" i="11"/>
  <c r="R1905" i="11" s="1"/>
  <c r="B1896" i="11"/>
  <c r="R1896" i="11" s="1"/>
  <c r="B1892" i="11"/>
  <c r="R1892" i="11" s="1"/>
  <c r="B1879" i="11"/>
  <c r="R1879" i="11" s="1"/>
  <c r="B1875" i="11"/>
  <c r="R1875" i="11" s="1"/>
  <c r="B1862" i="11"/>
  <c r="R1862" i="11" s="1"/>
  <c r="B1858" i="11"/>
  <c r="R1858" i="11" s="1"/>
  <c r="B1845" i="11"/>
  <c r="R1845" i="11" s="1"/>
  <c r="B1841" i="11"/>
  <c r="R1841" i="11" s="1"/>
  <c r="B1832" i="11"/>
  <c r="R1832" i="11" s="1"/>
  <c r="B1828" i="11"/>
  <c r="R1828" i="11" s="1"/>
  <c r="B1815" i="11"/>
  <c r="R1815" i="11" s="1"/>
  <c r="B1811" i="11"/>
  <c r="R1811" i="11" s="1"/>
  <c r="B1798" i="11"/>
  <c r="R1798" i="11" s="1"/>
  <c r="B1794" i="11"/>
  <c r="R1794" i="11" s="1"/>
  <c r="B1781" i="11"/>
  <c r="R1781" i="11" s="1"/>
  <c r="B1777" i="11"/>
  <c r="R1777" i="11" s="1"/>
  <c r="B1764" i="11"/>
  <c r="R1764" i="11" s="1"/>
  <c r="B1751" i="11"/>
  <c r="R1751" i="11" s="1"/>
  <c r="B1747" i="11"/>
  <c r="R1747" i="11" s="1"/>
  <c r="B1734" i="11"/>
  <c r="R1734" i="11" s="1"/>
  <c r="B1730" i="11"/>
  <c r="R1730" i="11" s="1"/>
  <c r="B1717" i="11"/>
  <c r="R1717" i="11" s="1"/>
  <c r="B1713" i="11"/>
  <c r="R1713" i="11" s="1"/>
  <c r="B1704" i="11"/>
  <c r="R1704" i="11" s="1"/>
  <c r="B1700" i="11"/>
  <c r="R1700" i="11" s="1"/>
  <c r="B1687" i="11"/>
  <c r="R1687" i="11" s="1"/>
  <c r="B1683" i="11"/>
  <c r="R1683" i="11" s="1"/>
  <c r="B1670" i="11"/>
  <c r="R1670" i="11" s="1"/>
  <c r="B1666" i="11"/>
  <c r="R1666" i="11" s="1"/>
  <c r="B1653" i="11"/>
  <c r="R1653" i="11" s="1"/>
  <c r="B1649" i="11"/>
  <c r="R1649" i="11" s="1"/>
  <c r="B1640" i="11"/>
  <c r="R1640" i="11" s="1"/>
  <c r="B1636" i="11"/>
  <c r="R1636" i="11" s="1"/>
  <c r="B1623" i="11"/>
  <c r="R1623" i="11" s="1"/>
  <c r="B1619" i="11"/>
  <c r="R1619" i="11" s="1"/>
  <c r="B1606" i="11"/>
  <c r="R1606" i="11" s="1"/>
  <c r="B1602" i="11"/>
  <c r="R1602" i="11" s="1"/>
  <c r="B1589" i="11"/>
  <c r="R1589" i="11" s="1"/>
  <c r="B1585" i="11"/>
  <c r="R1585" i="11" s="1"/>
  <c r="B1576" i="11"/>
  <c r="R1576" i="11" s="1"/>
  <c r="B1572" i="11"/>
  <c r="R1572" i="11" s="1"/>
  <c r="B1559" i="11"/>
  <c r="R1559" i="11" s="1"/>
  <c r="B1555" i="11"/>
  <c r="R1555" i="11" s="1"/>
  <c r="B1542" i="11"/>
  <c r="R1542" i="11" s="1"/>
  <c r="B1538" i="11"/>
  <c r="R1538" i="11" s="1"/>
  <c r="B1525" i="11"/>
  <c r="R1525" i="11" s="1"/>
  <c r="B1521" i="11"/>
  <c r="R1521" i="11" s="1"/>
  <c r="B1512" i="11"/>
  <c r="R1512" i="11" s="1"/>
  <c r="B1508" i="11"/>
  <c r="R1508" i="11" s="1"/>
  <c r="B1495" i="11"/>
  <c r="R1495" i="11" s="1"/>
  <c r="B1491" i="11"/>
  <c r="R1491" i="11" s="1"/>
  <c r="B1478" i="11"/>
  <c r="R1478" i="11" s="1"/>
  <c r="B1474" i="11"/>
  <c r="R1474" i="11" s="1"/>
  <c r="B1461" i="11"/>
  <c r="R1461" i="11" s="1"/>
  <c r="B1457" i="11"/>
  <c r="R1457" i="11" s="1"/>
  <c r="B1448" i="11"/>
  <c r="R1448" i="11" s="1"/>
  <c r="B1444" i="11"/>
  <c r="R1444" i="11" s="1"/>
  <c r="B1431" i="11"/>
  <c r="R1431" i="11" s="1"/>
  <c r="B1427" i="11"/>
  <c r="R1427" i="11" s="1"/>
  <c r="B1414" i="11"/>
  <c r="R1414" i="11" s="1"/>
  <c r="B1410" i="11"/>
  <c r="R1410" i="11" s="1"/>
  <c r="B1397" i="11"/>
  <c r="R1397" i="11" s="1"/>
  <c r="B1393" i="11"/>
  <c r="R1393" i="11" s="1"/>
  <c r="B1380" i="11"/>
  <c r="R1380" i="11" s="1"/>
  <c r="B1367" i="11"/>
  <c r="R1367" i="11" s="1"/>
  <c r="B1363" i="11"/>
  <c r="R1363" i="11" s="1"/>
  <c r="B1350" i="11"/>
  <c r="R1350" i="11" s="1"/>
  <c r="B1346" i="11"/>
  <c r="R1346" i="11" s="1"/>
  <c r="B1333" i="11"/>
  <c r="R1333" i="11" s="1"/>
  <c r="B1329" i="11"/>
  <c r="R1329" i="11" s="1"/>
  <c r="B1320" i="11"/>
  <c r="R1320" i="11" s="1"/>
  <c r="B1316" i="11"/>
  <c r="R1316" i="11" s="1"/>
  <c r="B1292" i="11"/>
  <c r="R1292" i="11" s="1"/>
  <c r="B1968" i="11"/>
  <c r="R1968" i="11" s="1"/>
  <c r="B1964" i="11"/>
  <c r="R1964" i="11" s="1"/>
  <c r="B1951" i="11"/>
  <c r="R1951" i="11" s="1"/>
  <c r="B1947" i="11"/>
  <c r="R1947" i="11" s="1"/>
  <c r="B1934" i="11"/>
  <c r="R1934" i="11" s="1"/>
  <c r="B1930" i="11"/>
  <c r="R1930" i="11" s="1"/>
  <c r="B1917" i="11"/>
  <c r="R1917" i="11" s="1"/>
  <c r="B1913" i="11"/>
  <c r="R1913" i="11" s="1"/>
  <c r="B1904" i="11"/>
  <c r="R1904" i="11" s="1"/>
  <c r="B1900" i="11"/>
  <c r="R1900" i="11" s="1"/>
  <c r="B1887" i="11"/>
  <c r="R1887" i="11" s="1"/>
  <c r="B1883" i="11"/>
  <c r="R1883" i="11" s="1"/>
  <c r="B1870" i="11"/>
  <c r="R1870" i="11" s="1"/>
  <c r="B1866" i="11"/>
  <c r="R1866" i="11" s="1"/>
  <c r="B1853" i="11"/>
  <c r="R1853" i="11" s="1"/>
  <c r="B1849" i="11"/>
  <c r="R1849" i="11" s="1"/>
  <c r="B1840" i="11"/>
  <c r="R1840" i="11" s="1"/>
  <c r="B1836" i="11"/>
  <c r="R1836" i="11" s="1"/>
  <c r="B1823" i="11"/>
  <c r="R1823" i="11" s="1"/>
  <c r="B1819" i="11"/>
  <c r="R1819" i="11" s="1"/>
  <c r="B1806" i="11"/>
  <c r="R1806" i="11" s="1"/>
  <c r="B1802" i="11"/>
  <c r="R1802" i="11" s="1"/>
  <c r="B1789" i="11"/>
  <c r="R1789" i="11" s="1"/>
  <c r="B1785" i="11"/>
  <c r="R1785" i="11" s="1"/>
  <c r="B1776" i="11"/>
  <c r="R1776" i="11" s="1"/>
  <c r="B1772" i="11"/>
  <c r="R1772" i="11" s="1"/>
  <c r="B1759" i="11"/>
  <c r="R1759" i="11" s="1"/>
  <c r="B1755" i="11"/>
  <c r="R1755" i="11" s="1"/>
  <c r="B1742" i="11"/>
  <c r="R1742" i="11" s="1"/>
  <c r="B1738" i="11"/>
  <c r="R1738" i="11" s="1"/>
  <c r="B1725" i="11"/>
  <c r="R1725" i="11" s="1"/>
  <c r="B1721" i="11"/>
  <c r="R1721" i="11" s="1"/>
  <c r="B1712" i="11"/>
  <c r="R1712" i="11" s="1"/>
  <c r="B1708" i="11"/>
  <c r="R1708" i="11" s="1"/>
  <c r="B1695" i="11"/>
  <c r="R1695" i="11" s="1"/>
  <c r="B1691" i="11"/>
  <c r="R1691" i="11" s="1"/>
  <c r="B1678" i="11"/>
  <c r="R1678" i="11" s="1"/>
  <c r="B1674" i="11"/>
  <c r="R1674" i="11" s="1"/>
  <c r="B1661" i="11"/>
  <c r="R1661" i="11" s="1"/>
  <c r="B1657" i="11"/>
  <c r="R1657" i="11" s="1"/>
  <c r="B1648" i="11"/>
  <c r="R1648" i="11" s="1"/>
  <c r="B1644" i="11"/>
  <c r="R1644" i="11" s="1"/>
  <c r="B1631" i="11"/>
  <c r="R1631" i="11" s="1"/>
  <c r="B1627" i="11"/>
  <c r="R1627" i="11" s="1"/>
  <c r="B1614" i="11"/>
  <c r="R1614" i="11" s="1"/>
  <c r="B1610" i="11"/>
  <c r="R1610" i="11" s="1"/>
  <c r="B1597" i="11"/>
  <c r="R1597" i="11" s="1"/>
  <c r="B1593" i="11"/>
  <c r="R1593" i="11" s="1"/>
  <c r="B1584" i="11"/>
  <c r="R1584" i="11" s="1"/>
  <c r="B1580" i="11"/>
  <c r="R1580" i="11" s="1"/>
  <c r="B1567" i="11"/>
  <c r="R1567" i="11" s="1"/>
  <c r="B1563" i="11"/>
  <c r="R1563" i="11" s="1"/>
  <c r="B1550" i="11"/>
  <c r="R1550" i="11" s="1"/>
  <c r="B1546" i="11"/>
  <c r="R1546" i="11" s="1"/>
  <c r="B1533" i="11"/>
  <c r="R1533" i="11" s="1"/>
  <c r="B1529" i="11"/>
  <c r="R1529" i="11" s="1"/>
  <c r="B1520" i="11"/>
  <c r="R1520" i="11" s="1"/>
  <c r="B1516" i="11"/>
  <c r="R1516" i="11" s="1"/>
  <c r="B1503" i="11"/>
  <c r="R1503" i="11" s="1"/>
  <c r="B1499" i="11"/>
  <c r="R1499" i="11" s="1"/>
  <c r="B1486" i="11"/>
  <c r="R1486" i="11" s="1"/>
  <c r="B1482" i="11"/>
  <c r="R1482" i="11" s="1"/>
  <c r="B1469" i="11"/>
  <c r="R1469" i="11" s="1"/>
  <c r="B1465" i="11"/>
  <c r="R1465" i="11" s="1"/>
  <c r="B1452" i="11"/>
  <c r="R1452" i="11" s="1"/>
  <c r="B1439" i="11"/>
  <c r="R1439" i="11" s="1"/>
  <c r="B1435" i="11"/>
  <c r="R1435" i="11" s="1"/>
  <c r="B1422" i="11"/>
  <c r="R1422" i="11" s="1"/>
  <c r="B1418" i="11"/>
  <c r="R1418" i="11" s="1"/>
  <c r="B1405" i="11"/>
  <c r="R1405" i="11" s="1"/>
  <c r="B1401" i="11"/>
  <c r="R1401" i="11" s="1"/>
  <c r="B1392" i="11"/>
  <c r="R1392" i="11" s="1"/>
  <c r="B1388" i="11"/>
  <c r="R1388" i="11" s="1"/>
  <c r="B1375" i="11"/>
  <c r="R1375" i="11" s="1"/>
  <c r="B1371" i="11"/>
  <c r="R1371" i="11" s="1"/>
  <c r="B1358" i="11"/>
  <c r="R1358" i="11" s="1"/>
  <c r="B1354" i="11"/>
  <c r="R1354" i="11" s="1"/>
  <c r="B1341" i="11"/>
  <c r="R1341" i="11" s="1"/>
  <c r="B1337" i="11"/>
  <c r="R1337" i="11" s="1"/>
  <c r="B1324" i="11"/>
  <c r="R1324" i="11" s="1"/>
  <c r="B1311" i="11"/>
  <c r="R1311" i="11" s="1"/>
  <c r="B1307" i="11"/>
  <c r="R1307" i="11" s="1"/>
  <c r="B1302" i="11"/>
  <c r="R1302" i="11" s="1"/>
  <c r="B1874" i="11"/>
  <c r="R1874" i="11" s="1"/>
  <c r="B1861" i="11"/>
  <c r="R1861" i="11" s="1"/>
  <c r="B1857" i="11"/>
  <c r="R1857" i="11" s="1"/>
  <c r="B1848" i="11"/>
  <c r="R1848" i="11" s="1"/>
  <c r="B1844" i="11"/>
  <c r="R1844" i="11" s="1"/>
  <c r="B1827" i="11"/>
  <c r="R1827" i="11" s="1"/>
  <c r="B1814" i="11"/>
  <c r="R1814" i="11" s="1"/>
  <c r="B1810" i="11"/>
  <c r="R1810" i="11" s="1"/>
  <c r="B1797" i="11"/>
  <c r="R1797" i="11" s="1"/>
  <c r="B1793" i="11"/>
  <c r="R1793" i="11" s="1"/>
  <c r="B1784" i="11"/>
  <c r="R1784" i="11" s="1"/>
  <c r="B1780" i="11"/>
  <c r="R1780" i="11" s="1"/>
  <c r="B1763" i="11"/>
  <c r="R1763" i="11" s="1"/>
  <c r="B1750" i="11"/>
  <c r="R1750" i="11" s="1"/>
  <c r="B1746" i="11"/>
  <c r="R1746" i="11" s="1"/>
  <c r="B1733" i="11"/>
  <c r="R1733" i="11" s="1"/>
  <c r="B1729" i="11"/>
  <c r="R1729" i="11" s="1"/>
  <c r="B1720" i="11"/>
  <c r="R1720" i="11" s="1"/>
  <c r="B1716" i="11"/>
  <c r="R1716" i="11" s="1"/>
  <c r="B1699" i="11"/>
  <c r="R1699" i="11" s="1"/>
  <c r="B1686" i="11"/>
  <c r="R1686" i="11" s="1"/>
  <c r="B1682" i="11"/>
  <c r="R1682" i="11" s="1"/>
  <c r="B1669" i="11"/>
  <c r="R1669" i="11" s="1"/>
  <c r="B1665" i="11"/>
  <c r="R1665" i="11" s="1"/>
  <c r="B1656" i="11"/>
  <c r="R1656" i="11" s="1"/>
  <c r="B1652" i="11"/>
  <c r="R1652" i="11" s="1"/>
  <c r="B1635" i="11"/>
  <c r="R1635" i="11" s="1"/>
  <c r="B1622" i="11"/>
  <c r="R1622" i="11" s="1"/>
  <c r="B1618" i="11"/>
  <c r="R1618" i="11" s="1"/>
  <c r="B1605" i="11"/>
  <c r="R1605" i="11" s="1"/>
  <c r="B1601" i="11"/>
  <c r="R1601" i="11" s="1"/>
  <c r="B1588" i="11"/>
  <c r="R1588" i="11" s="1"/>
  <c r="B1571" i="11"/>
  <c r="R1571" i="11" s="1"/>
  <c r="B1558" i="11"/>
  <c r="R1558" i="11" s="1"/>
  <c r="B1554" i="11"/>
  <c r="R1554" i="11" s="1"/>
  <c r="B1541" i="11"/>
  <c r="R1541" i="11" s="1"/>
  <c r="B1537" i="11"/>
  <c r="R1537" i="11" s="1"/>
  <c r="B1528" i="11"/>
  <c r="R1528" i="11" s="1"/>
  <c r="B1524" i="11"/>
  <c r="R1524" i="11" s="1"/>
  <c r="B1507" i="11"/>
  <c r="R1507" i="11" s="1"/>
  <c r="B1494" i="11"/>
  <c r="R1494" i="11" s="1"/>
  <c r="B1490" i="11"/>
  <c r="R1490" i="11" s="1"/>
  <c r="B1477" i="11"/>
  <c r="R1477" i="11" s="1"/>
  <c r="B1473" i="11"/>
  <c r="R1473" i="11" s="1"/>
  <c r="B1464" i="11"/>
  <c r="R1464" i="11" s="1"/>
  <c r="B1460" i="11"/>
  <c r="R1460" i="11" s="1"/>
  <c r="B1447" i="11"/>
  <c r="R1447" i="11" s="1"/>
  <c r="B1443" i="11"/>
  <c r="R1443" i="11" s="1"/>
  <c r="B1430" i="11"/>
  <c r="R1430" i="11" s="1"/>
  <c r="B1426" i="11"/>
  <c r="R1426" i="11" s="1"/>
  <c r="B1413" i="11"/>
  <c r="R1413" i="11" s="1"/>
  <c r="B1409" i="11"/>
  <c r="R1409" i="11" s="1"/>
  <c r="B1400" i="11"/>
  <c r="R1400" i="11" s="1"/>
  <c r="B1396" i="11"/>
  <c r="R1396" i="11" s="1"/>
  <c r="B1383" i="11"/>
  <c r="R1383" i="11" s="1"/>
  <c r="B1379" i="11"/>
  <c r="R1379" i="11" s="1"/>
  <c r="B1366" i="11"/>
  <c r="R1366" i="11" s="1"/>
  <c r="B1362" i="11"/>
  <c r="R1362" i="11" s="1"/>
  <c r="B1349" i="11"/>
  <c r="R1349" i="11" s="1"/>
  <c r="B1345" i="11"/>
  <c r="R1345" i="11" s="1"/>
  <c r="B1336" i="11"/>
  <c r="R1336" i="11" s="1"/>
  <c r="B1332" i="11"/>
  <c r="R1332" i="11" s="1"/>
  <c r="B1319" i="11"/>
  <c r="R1319" i="11" s="1"/>
  <c r="B1315" i="11"/>
  <c r="R1315" i="11" s="1"/>
  <c r="B1967" i="11"/>
  <c r="R1967" i="11" s="1"/>
  <c r="B1950" i="11"/>
  <c r="R1950" i="11" s="1"/>
  <c r="B1946" i="11"/>
  <c r="R1946" i="11" s="1"/>
  <c r="B1933" i="11"/>
  <c r="R1933" i="11" s="1"/>
  <c r="B1929" i="11"/>
  <c r="R1929" i="11" s="1"/>
  <c r="B1920" i="11"/>
  <c r="R1920" i="11" s="1"/>
  <c r="B1916" i="11"/>
  <c r="R1916" i="11" s="1"/>
  <c r="B1903" i="11"/>
  <c r="R1903" i="11" s="1"/>
  <c r="B1899" i="11"/>
  <c r="R1899" i="11" s="1"/>
  <c r="B1886" i="11"/>
  <c r="R1886" i="11" s="1"/>
  <c r="B1882" i="11"/>
  <c r="R1882" i="11" s="1"/>
  <c r="B1869" i="11"/>
  <c r="R1869" i="11" s="1"/>
  <c r="B1865" i="11"/>
  <c r="R1865" i="11" s="1"/>
  <c r="B1856" i="11"/>
  <c r="R1856" i="11" s="1"/>
  <c r="B1852" i="11"/>
  <c r="R1852" i="11" s="1"/>
  <c r="B1839" i="11"/>
  <c r="R1839" i="11" s="1"/>
  <c r="B1835" i="11"/>
  <c r="R1835" i="11" s="1"/>
  <c r="B1822" i="11"/>
  <c r="R1822" i="11" s="1"/>
  <c r="B1818" i="11"/>
  <c r="R1818" i="11" s="1"/>
  <c r="B1805" i="11"/>
  <c r="R1805" i="11" s="1"/>
  <c r="B1801" i="11"/>
  <c r="R1801" i="11" s="1"/>
  <c r="B1788" i="11"/>
  <c r="R1788" i="11" s="1"/>
  <c r="B1775" i="11"/>
  <c r="R1775" i="11" s="1"/>
  <c r="B1771" i="11"/>
  <c r="R1771" i="11" s="1"/>
  <c r="B1758" i="11"/>
  <c r="R1758" i="11" s="1"/>
  <c r="B1754" i="11"/>
  <c r="R1754" i="11" s="1"/>
  <c r="B1741" i="11"/>
  <c r="R1741" i="11" s="1"/>
  <c r="B1737" i="11"/>
  <c r="R1737" i="11" s="1"/>
  <c r="B1728" i="11"/>
  <c r="R1728" i="11" s="1"/>
  <c r="B1724" i="11"/>
  <c r="R1724" i="11" s="1"/>
  <c r="B1711" i="11"/>
  <c r="R1711" i="11" s="1"/>
  <c r="B1707" i="11"/>
  <c r="R1707" i="11" s="1"/>
  <c r="B1694" i="11"/>
  <c r="R1694" i="11" s="1"/>
  <c r="B1690" i="11"/>
  <c r="R1690" i="11" s="1"/>
  <c r="B1677" i="11"/>
  <c r="R1677" i="11" s="1"/>
  <c r="B1673" i="11"/>
  <c r="R1673" i="11" s="1"/>
  <c r="B1664" i="11"/>
  <c r="R1664" i="11" s="1"/>
  <c r="B1660" i="11"/>
  <c r="R1660" i="11" s="1"/>
  <c r="B1647" i="11"/>
  <c r="R1647" i="11" s="1"/>
  <c r="B1643" i="11"/>
  <c r="R1643" i="11" s="1"/>
  <c r="B1630" i="11"/>
  <c r="R1630" i="11" s="1"/>
  <c r="B1626" i="11"/>
  <c r="R1626" i="11" s="1"/>
  <c r="B1613" i="11"/>
  <c r="R1613" i="11" s="1"/>
  <c r="B1609" i="11"/>
  <c r="R1609" i="11" s="1"/>
  <c r="B1600" i="11"/>
  <c r="R1600" i="11" s="1"/>
  <c r="B1596" i="11"/>
  <c r="R1596" i="11" s="1"/>
  <c r="B1583" i="11"/>
  <c r="R1583" i="11" s="1"/>
  <c r="B1579" i="11"/>
  <c r="R1579" i="11" s="1"/>
  <c r="B1566" i="11"/>
  <c r="R1566" i="11" s="1"/>
  <c r="B1562" i="11"/>
  <c r="R1562" i="11" s="1"/>
  <c r="B1549" i="11"/>
  <c r="R1549" i="11" s="1"/>
  <c r="B1545" i="11"/>
  <c r="R1545" i="11" s="1"/>
  <c r="B1536" i="11"/>
  <c r="R1536" i="11" s="1"/>
  <c r="B1532" i="11"/>
  <c r="R1532" i="11" s="1"/>
  <c r="B1519" i="11"/>
  <c r="R1519" i="11" s="1"/>
  <c r="B1515" i="11"/>
  <c r="R1515" i="11" s="1"/>
  <c r="B1502" i="11"/>
  <c r="R1502" i="11" s="1"/>
  <c r="B1498" i="11"/>
  <c r="R1498" i="11" s="1"/>
  <c r="B1485" i="11"/>
  <c r="R1485" i="11" s="1"/>
  <c r="B1481" i="11"/>
  <c r="R1481" i="11" s="1"/>
  <c r="B1472" i="11"/>
  <c r="R1472" i="11" s="1"/>
  <c r="B1468" i="11"/>
  <c r="R1468" i="11" s="1"/>
  <c r="B1455" i="11"/>
  <c r="R1455" i="11" s="1"/>
  <c r="B1451" i="11"/>
  <c r="R1451" i="11" s="1"/>
  <c r="B1438" i="11"/>
  <c r="R1438" i="11" s="1"/>
  <c r="B1434" i="11"/>
  <c r="R1434" i="11" s="1"/>
  <c r="B1421" i="11"/>
  <c r="R1421" i="11" s="1"/>
  <c r="B1417" i="11"/>
  <c r="R1417" i="11" s="1"/>
  <c r="B1404" i="11"/>
  <c r="R1404" i="11" s="1"/>
  <c r="B1391" i="11"/>
  <c r="R1391" i="11" s="1"/>
  <c r="B1387" i="11"/>
  <c r="R1387" i="11" s="1"/>
  <c r="B1374" i="11"/>
  <c r="R1374" i="11" s="1"/>
  <c r="B1370" i="11"/>
  <c r="R1370" i="11" s="1"/>
  <c r="B1357" i="11"/>
  <c r="R1357" i="11" s="1"/>
  <c r="B1353" i="11"/>
  <c r="R1353" i="11" s="1"/>
  <c r="B1344" i="11"/>
  <c r="R1344" i="11" s="1"/>
  <c r="B1340" i="11"/>
  <c r="R1340" i="11" s="1"/>
  <c r="B1327" i="11"/>
  <c r="R1327" i="11" s="1"/>
  <c r="B1323" i="11"/>
  <c r="R1323" i="11" s="1"/>
  <c r="B1310" i="11"/>
  <c r="R1310" i="11" s="1"/>
  <c r="B1306" i="11"/>
  <c r="R1306" i="11" s="1"/>
  <c r="B1301" i="11"/>
  <c r="R1301" i="11" s="1"/>
  <c r="B1971" i="11"/>
  <c r="R1971" i="11" s="1"/>
  <c r="B1958" i="11"/>
  <c r="R1958" i="11" s="1"/>
  <c r="B1954" i="11"/>
  <c r="R1954" i="11" s="1"/>
  <c r="B1941" i="11"/>
  <c r="R1941" i="11" s="1"/>
  <c r="B1937" i="11"/>
  <c r="R1937" i="11" s="1"/>
  <c r="B1928" i="11"/>
  <c r="R1928" i="11" s="1"/>
  <c r="B1924" i="11"/>
  <c r="R1924" i="11" s="1"/>
  <c r="B1911" i="11"/>
  <c r="R1911" i="11" s="1"/>
  <c r="B1907" i="11"/>
  <c r="R1907" i="11" s="1"/>
  <c r="B1894" i="11"/>
  <c r="R1894" i="11" s="1"/>
  <c r="B1890" i="11"/>
  <c r="R1890" i="11" s="1"/>
  <c r="B1877" i="11"/>
  <c r="R1877" i="11" s="1"/>
  <c r="B1873" i="11"/>
  <c r="R1873" i="11" s="1"/>
  <c r="B1864" i="11"/>
  <c r="R1864" i="11" s="1"/>
  <c r="B1860" i="11"/>
  <c r="R1860" i="11" s="1"/>
  <c r="B1843" i="11"/>
  <c r="R1843" i="11" s="1"/>
  <c r="B1830" i="11"/>
  <c r="R1830" i="11" s="1"/>
  <c r="B1826" i="11"/>
  <c r="R1826" i="11" s="1"/>
  <c r="B1813" i="11"/>
  <c r="R1813" i="11" s="1"/>
  <c r="B1809" i="11"/>
  <c r="R1809" i="11" s="1"/>
  <c r="B1800" i="11"/>
  <c r="R1800" i="11" s="1"/>
  <c r="B1796" i="11"/>
  <c r="R1796" i="11" s="1"/>
  <c r="B1779" i="11"/>
  <c r="R1779" i="11" s="1"/>
  <c r="B1766" i="11"/>
  <c r="R1766" i="11" s="1"/>
  <c r="B1762" i="11"/>
  <c r="R1762" i="11" s="1"/>
  <c r="B1749" i="11"/>
  <c r="R1749" i="11" s="1"/>
  <c r="B1745" i="11"/>
  <c r="R1745" i="11" s="1"/>
  <c r="B1736" i="11"/>
  <c r="R1736" i="11" s="1"/>
  <c r="B1732" i="11"/>
  <c r="R1732" i="11" s="1"/>
  <c r="B1715" i="11"/>
  <c r="R1715" i="11" s="1"/>
  <c r="B1702" i="11"/>
  <c r="R1702" i="11" s="1"/>
  <c r="B1698" i="11"/>
  <c r="R1698" i="11" s="1"/>
  <c r="B1685" i="11"/>
  <c r="R1685" i="11" s="1"/>
  <c r="B1681" i="11"/>
  <c r="R1681" i="11" s="1"/>
  <c r="B1672" i="11"/>
  <c r="R1672" i="11" s="1"/>
  <c r="B1668" i="11"/>
  <c r="R1668" i="11" s="1"/>
  <c r="B1651" i="11"/>
  <c r="R1651" i="11" s="1"/>
  <c r="B1638" i="11"/>
  <c r="R1638" i="11" s="1"/>
  <c r="B1634" i="11"/>
  <c r="R1634" i="11" s="1"/>
  <c r="B1621" i="11"/>
  <c r="R1621" i="11" s="1"/>
  <c r="B1617" i="11"/>
  <c r="R1617" i="11" s="1"/>
  <c r="B1608" i="11"/>
  <c r="R1608" i="11" s="1"/>
  <c r="B1604" i="11"/>
  <c r="R1604" i="11" s="1"/>
  <c r="B1587" i="11"/>
  <c r="R1587" i="11" s="1"/>
  <c r="B1574" i="11"/>
  <c r="R1574" i="11" s="1"/>
  <c r="B1570" i="11"/>
  <c r="R1570" i="11" s="1"/>
  <c r="B1557" i="11"/>
  <c r="R1557" i="11" s="1"/>
  <c r="B1553" i="11"/>
  <c r="R1553" i="11" s="1"/>
  <c r="B1544" i="11"/>
  <c r="R1544" i="11" s="1"/>
  <c r="B1540" i="11"/>
  <c r="R1540" i="11" s="1"/>
  <c r="B1523" i="11"/>
  <c r="R1523" i="11" s="1"/>
  <c r="B1510" i="11"/>
  <c r="R1510" i="11" s="1"/>
  <c r="B1506" i="11"/>
  <c r="R1506" i="11" s="1"/>
  <c r="B1493" i="11"/>
  <c r="R1493" i="11" s="1"/>
  <c r="B1489" i="11"/>
  <c r="R1489" i="11" s="1"/>
  <c r="B1476" i="11"/>
  <c r="R1476" i="11" s="1"/>
  <c r="B1459" i="11"/>
  <c r="R1459" i="11" s="1"/>
  <c r="B1446" i="11"/>
  <c r="R1446" i="11" s="1"/>
  <c r="B1442" i="11"/>
  <c r="R1442" i="11" s="1"/>
  <c r="B1429" i="11"/>
  <c r="R1429" i="11" s="1"/>
  <c r="B1425" i="11"/>
  <c r="R1425" i="11" s="1"/>
  <c r="B1416" i="11"/>
  <c r="R1416" i="11" s="1"/>
  <c r="B1412" i="11"/>
  <c r="R1412" i="11" s="1"/>
  <c r="B1395" i="11"/>
  <c r="R1395" i="11" s="1"/>
  <c r="B1382" i="11"/>
  <c r="R1382" i="11" s="1"/>
  <c r="B1378" i="11"/>
  <c r="R1378" i="11" s="1"/>
  <c r="B1365" i="11"/>
  <c r="R1365" i="11" s="1"/>
  <c r="B1361" i="11"/>
  <c r="R1361" i="11" s="1"/>
  <c r="B1966" i="11"/>
  <c r="R1966" i="11" s="1"/>
  <c r="B1962" i="11"/>
  <c r="R1962" i="11" s="1"/>
  <c r="B1949" i="11"/>
  <c r="R1949" i="11" s="1"/>
  <c r="B1945" i="11"/>
  <c r="R1945" i="11" s="1"/>
  <c r="B1936" i="11"/>
  <c r="R1936" i="11" s="1"/>
  <c r="B1932" i="11"/>
  <c r="R1932" i="11" s="1"/>
  <c r="B1919" i="11"/>
  <c r="R1919" i="11" s="1"/>
  <c r="B1915" i="11"/>
  <c r="R1915" i="11" s="1"/>
  <c r="B1902" i="11"/>
  <c r="R1902" i="11" s="1"/>
  <c r="B1898" i="11"/>
  <c r="R1898" i="11" s="1"/>
  <c r="B1885" i="11"/>
  <c r="R1885" i="11" s="1"/>
  <c r="B1881" i="11"/>
  <c r="R1881" i="11" s="1"/>
  <c r="B1872" i="11"/>
  <c r="R1872" i="11" s="1"/>
  <c r="B1868" i="11"/>
  <c r="R1868" i="11" s="1"/>
  <c r="B1855" i="11"/>
  <c r="R1855" i="11" s="1"/>
  <c r="B1851" i="11"/>
  <c r="R1851" i="11" s="1"/>
  <c r="B1838" i="11"/>
  <c r="R1838" i="11" s="1"/>
  <c r="B1834" i="11"/>
  <c r="R1834" i="11" s="1"/>
  <c r="B1821" i="11"/>
  <c r="R1821" i="11" s="1"/>
  <c r="B1817" i="11"/>
  <c r="R1817" i="11" s="1"/>
  <c r="B1808" i="11"/>
  <c r="R1808" i="11" s="1"/>
  <c r="B1804" i="11"/>
  <c r="R1804" i="11" s="1"/>
  <c r="B1791" i="11"/>
  <c r="R1791" i="11" s="1"/>
  <c r="B1787" i="11"/>
  <c r="R1787" i="11" s="1"/>
  <c r="B1774" i="11"/>
  <c r="R1774" i="11" s="1"/>
  <c r="B1770" i="11"/>
  <c r="R1770" i="11" s="1"/>
  <c r="B1757" i="11"/>
  <c r="R1757" i="11" s="1"/>
  <c r="B1753" i="11"/>
  <c r="R1753" i="11" s="1"/>
  <c r="B1744" i="11"/>
  <c r="R1744" i="11" s="1"/>
  <c r="B1740" i="11"/>
  <c r="R1740" i="11" s="1"/>
  <c r="B1727" i="11"/>
  <c r="R1727" i="11" s="1"/>
  <c r="B1723" i="11"/>
  <c r="R1723" i="11" s="1"/>
  <c r="B1710" i="11"/>
  <c r="R1710" i="11" s="1"/>
  <c r="B1706" i="11"/>
  <c r="R1706" i="11" s="1"/>
  <c r="B1693" i="11"/>
  <c r="R1693" i="11" s="1"/>
  <c r="B1689" i="11"/>
  <c r="R1689" i="11" s="1"/>
  <c r="B1680" i="11"/>
  <c r="R1680" i="11" s="1"/>
  <c r="B1676" i="11"/>
  <c r="R1676" i="11" s="1"/>
  <c r="B1663" i="11"/>
  <c r="R1663" i="11" s="1"/>
  <c r="B1659" i="11"/>
  <c r="R1659" i="11" s="1"/>
  <c r="B1646" i="11"/>
  <c r="R1646" i="11" s="1"/>
  <c r="B1642" i="11"/>
  <c r="R1642" i="11" s="1"/>
  <c r="B1629" i="11"/>
  <c r="R1629" i="11" s="1"/>
  <c r="B1625" i="11"/>
  <c r="R1625" i="11" s="1"/>
  <c r="B1616" i="11"/>
  <c r="R1616" i="11" s="1"/>
  <c r="B1612" i="11"/>
  <c r="R1612" i="11" s="1"/>
  <c r="B1599" i="11"/>
  <c r="R1599" i="11" s="1"/>
  <c r="B1595" i="11"/>
  <c r="R1595" i="11" s="1"/>
  <c r="B1582" i="11"/>
  <c r="R1582" i="11" s="1"/>
  <c r="B1578" i="11"/>
  <c r="R1578" i="11" s="1"/>
  <c r="B1565" i="11"/>
  <c r="R1565" i="11" s="1"/>
  <c r="B1561" i="11"/>
  <c r="R1561" i="11" s="1"/>
  <c r="B1552" i="11"/>
  <c r="R1552" i="11" s="1"/>
  <c r="B1548" i="11"/>
  <c r="R1548" i="11" s="1"/>
  <c r="B1535" i="11"/>
  <c r="R1535" i="11" s="1"/>
  <c r="B1531" i="11"/>
  <c r="R1531" i="11" s="1"/>
  <c r="B1518" i="11"/>
  <c r="R1518" i="11" s="1"/>
  <c r="B1514" i="11"/>
  <c r="R1514" i="11" s="1"/>
  <c r="B1501" i="11"/>
  <c r="R1501" i="11" s="1"/>
  <c r="B1497" i="11"/>
  <c r="R1497" i="11" s="1"/>
  <c r="B1488" i="11"/>
  <c r="R1488" i="11" s="1"/>
  <c r="B1484" i="11"/>
  <c r="R1484" i="11" s="1"/>
  <c r="B1471" i="11"/>
  <c r="R1471" i="11" s="1"/>
  <c r="B1467" i="11"/>
  <c r="R1467" i="11" s="1"/>
  <c r="B1454" i="11"/>
  <c r="R1454" i="11" s="1"/>
  <c r="B1450" i="11"/>
  <c r="R1450" i="11" s="1"/>
  <c r="B1437" i="11"/>
  <c r="R1437" i="11" s="1"/>
  <c r="B1433" i="11"/>
  <c r="R1433" i="11" s="1"/>
  <c r="B1424" i="11"/>
  <c r="R1424" i="11" s="1"/>
  <c r="B1420" i="11"/>
  <c r="R1420" i="11" s="1"/>
  <c r="B1407" i="11"/>
  <c r="R1407" i="11" s="1"/>
  <c r="B1403" i="11"/>
  <c r="R1403" i="11" s="1"/>
  <c r="B1390" i="11"/>
  <c r="R1390" i="11" s="1"/>
  <c r="B1386" i="11"/>
  <c r="R1386" i="11" s="1"/>
  <c r="B1373" i="11"/>
  <c r="R1373" i="11" s="1"/>
  <c r="B1369" i="11"/>
  <c r="R1369" i="11" s="1"/>
  <c r="B1360" i="11"/>
  <c r="R1360" i="11" s="1"/>
  <c r="B1356" i="11"/>
  <c r="R1356" i="11" s="1"/>
  <c r="B1343" i="11"/>
  <c r="R1343" i="11" s="1"/>
  <c r="B1339" i="11"/>
  <c r="R1339" i="11" s="1"/>
  <c r="B1326" i="11"/>
  <c r="R1326" i="11" s="1"/>
  <c r="B1322" i="11"/>
  <c r="R1322" i="11" s="1"/>
  <c r="B1309" i="11"/>
  <c r="R1309" i="11" s="1"/>
  <c r="B1305" i="11"/>
  <c r="R1305" i="11" s="1"/>
  <c r="B1300" i="11"/>
  <c r="R1300" i="11" s="1"/>
  <c r="B353" i="11"/>
  <c r="R353" i="11" s="1"/>
  <c r="B229" i="11"/>
  <c r="R229" i="11" s="1"/>
  <c r="B1295" i="11"/>
  <c r="R1295" i="11" s="1"/>
  <c r="B1291" i="11"/>
  <c r="R1291" i="11" s="1"/>
  <c r="B1278" i="11"/>
  <c r="R1278" i="11" s="1"/>
  <c r="B1274" i="11"/>
  <c r="R1274" i="11" s="1"/>
  <c r="B1261" i="11"/>
  <c r="R1261" i="11" s="1"/>
  <c r="B1257" i="11"/>
  <c r="R1257" i="11" s="1"/>
  <c r="B1248" i="11"/>
  <c r="R1248" i="11" s="1"/>
  <c r="B1244" i="11"/>
  <c r="R1244" i="11" s="1"/>
  <c r="B1231" i="11"/>
  <c r="R1231" i="11" s="1"/>
  <c r="B1227" i="11"/>
  <c r="R1227" i="11" s="1"/>
  <c r="B1214" i="11"/>
  <c r="R1214" i="11" s="1"/>
  <c r="B1210" i="11"/>
  <c r="R1210" i="11" s="1"/>
  <c r="B1197" i="11"/>
  <c r="R1197" i="11" s="1"/>
  <c r="B1193" i="11"/>
  <c r="R1193" i="11" s="1"/>
  <c r="B1184" i="11"/>
  <c r="R1184" i="11" s="1"/>
  <c r="B1180" i="11"/>
  <c r="R1180" i="11" s="1"/>
  <c r="B1167" i="11"/>
  <c r="R1167" i="11" s="1"/>
  <c r="B1163" i="11"/>
  <c r="R1163" i="11" s="1"/>
  <c r="B1150" i="11"/>
  <c r="R1150" i="11" s="1"/>
  <c r="B1146" i="11"/>
  <c r="R1146" i="11" s="1"/>
  <c r="B1133" i="11"/>
  <c r="R1133" i="11" s="1"/>
  <c r="B1129" i="11"/>
  <c r="R1129" i="11" s="1"/>
  <c r="B1120" i="11"/>
  <c r="R1120" i="11" s="1"/>
  <c r="B1116" i="11"/>
  <c r="R1116" i="11" s="1"/>
  <c r="B1103" i="11"/>
  <c r="R1103" i="11" s="1"/>
  <c r="B1099" i="11"/>
  <c r="R1099" i="11" s="1"/>
  <c r="B1086" i="11"/>
  <c r="R1086" i="11" s="1"/>
  <c r="B1082" i="11"/>
  <c r="R1082" i="11" s="1"/>
  <c r="B1069" i="11"/>
  <c r="R1069" i="11" s="1"/>
  <c r="B1065" i="11"/>
  <c r="R1065" i="11" s="1"/>
  <c r="B1056" i="11"/>
  <c r="R1056" i="11" s="1"/>
  <c r="B1052" i="11"/>
  <c r="R1052" i="11" s="1"/>
  <c r="B1039" i="11"/>
  <c r="R1039" i="11" s="1"/>
  <c r="B1035" i="11"/>
  <c r="R1035" i="11" s="1"/>
  <c r="B1022" i="11"/>
  <c r="R1022" i="11" s="1"/>
  <c r="B1018" i="11"/>
  <c r="R1018" i="11" s="1"/>
  <c r="B1005" i="11"/>
  <c r="R1005" i="11" s="1"/>
  <c r="B1001" i="11"/>
  <c r="R1001" i="11" s="1"/>
  <c r="B988" i="11"/>
  <c r="R988" i="11" s="1"/>
  <c r="B975" i="11"/>
  <c r="R975" i="11" s="1"/>
  <c r="B971" i="11"/>
  <c r="R971" i="11" s="1"/>
  <c r="B958" i="11"/>
  <c r="R958" i="11" s="1"/>
  <c r="B954" i="11"/>
  <c r="R954" i="11" s="1"/>
  <c r="B941" i="11"/>
  <c r="R941" i="11" s="1"/>
  <c r="B937" i="11"/>
  <c r="R937" i="11" s="1"/>
  <c r="B928" i="11"/>
  <c r="R928" i="11" s="1"/>
  <c r="B924" i="11"/>
  <c r="R924" i="11" s="1"/>
  <c r="B911" i="11"/>
  <c r="R911" i="11" s="1"/>
  <c r="B907" i="11"/>
  <c r="R907" i="11" s="1"/>
  <c r="B894" i="11"/>
  <c r="R894" i="11" s="1"/>
  <c r="B890" i="11"/>
  <c r="R890" i="11" s="1"/>
  <c r="B877" i="11"/>
  <c r="R877" i="11" s="1"/>
  <c r="B873" i="11"/>
  <c r="R873" i="11" s="1"/>
  <c r="B860" i="11"/>
  <c r="R860" i="11" s="1"/>
  <c r="B847" i="11"/>
  <c r="R847" i="11" s="1"/>
  <c r="B843" i="11"/>
  <c r="R843" i="11" s="1"/>
  <c r="B830" i="11"/>
  <c r="R830" i="11" s="1"/>
  <c r="B826" i="11"/>
  <c r="R826" i="11" s="1"/>
  <c r="B813" i="11"/>
  <c r="R813" i="11" s="1"/>
  <c r="B809" i="11"/>
  <c r="R809" i="11" s="1"/>
  <c r="B800" i="11"/>
  <c r="R800" i="11" s="1"/>
  <c r="B796" i="11"/>
  <c r="R796" i="11" s="1"/>
  <c r="B783" i="11"/>
  <c r="R783" i="11" s="1"/>
  <c r="B779" i="11"/>
  <c r="R779" i="11" s="1"/>
  <c r="B766" i="11"/>
  <c r="R766" i="11" s="1"/>
  <c r="B762" i="11"/>
  <c r="R762" i="11" s="1"/>
  <c r="B747" i="11"/>
  <c r="R747" i="11" s="1"/>
  <c r="B742" i="11"/>
  <c r="R742" i="11" s="1"/>
  <c r="B738" i="11"/>
  <c r="R738" i="11" s="1"/>
  <c r="B732" i="11"/>
  <c r="R732" i="11" s="1"/>
  <c r="B709" i="11"/>
  <c r="R709" i="11" s="1"/>
  <c r="B629" i="11"/>
  <c r="R629" i="11" s="1"/>
  <c r="B602" i="11"/>
  <c r="R602" i="11" s="1"/>
  <c r="B516" i="11"/>
  <c r="R516" i="11" s="1"/>
  <c r="B502" i="11"/>
  <c r="R502" i="11" s="1"/>
  <c r="B489" i="11"/>
  <c r="R489" i="11" s="1"/>
  <c r="B475" i="11"/>
  <c r="R475" i="11" s="1"/>
  <c r="B388" i="11"/>
  <c r="R388" i="11" s="1"/>
  <c r="B374" i="11"/>
  <c r="R374" i="11" s="1"/>
  <c r="B361" i="11"/>
  <c r="R361" i="11" s="1"/>
  <c r="B237" i="11"/>
  <c r="R237" i="11" s="1"/>
  <c r="B1299" i="11"/>
  <c r="R1299" i="11" s="1"/>
  <c r="B1286" i="11"/>
  <c r="R1286" i="11" s="1"/>
  <c r="B1282" i="11"/>
  <c r="R1282" i="11" s="1"/>
  <c r="B1269" i="11"/>
  <c r="R1269" i="11" s="1"/>
  <c r="B1265" i="11"/>
  <c r="R1265" i="11" s="1"/>
  <c r="B1252" i="11"/>
  <c r="R1252" i="11" s="1"/>
  <c r="B1239" i="11"/>
  <c r="R1239" i="11" s="1"/>
  <c r="B1235" i="11"/>
  <c r="R1235" i="11" s="1"/>
  <c r="B1222" i="11"/>
  <c r="R1222" i="11" s="1"/>
  <c r="B1218" i="11"/>
  <c r="R1218" i="11" s="1"/>
  <c r="B1205" i="11"/>
  <c r="R1205" i="11" s="1"/>
  <c r="B1201" i="11"/>
  <c r="R1201" i="11" s="1"/>
  <c r="B1192" i="11"/>
  <c r="R1192" i="11" s="1"/>
  <c r="B1188" i="11"/>
  <c r="R1188" i="11" s="1"/>
  <c r="B1175" i="11"/>
  <c r="R1175" i="11" s="1"/>
  <c r="B1171" i="11"/>
  <c r="R1171" i="11" s="1"/>
  <c r="B1158" i="11"/>
  <c r="R1158" i="11" s="1"/>
  <c r="B1154" i="11"/>
  <c r="R1154" i="11" s="1"/>
  <c r="B1141" i="11"/>
  <c r="R1141" i="11" s="1"/>
  <c r="B1137" i="11"/>
  <c r="R1137" i="11" s="1"/>
  <c r="B1128" i="11"/>
  <c r="R1128" i="11" s="1"/>
  <c r="B1124" i="11"/>
  <c r="R1124" i="11" s="1"/>
  <c r="B1111" i="11"/>
  <c r="R1111" i="11" s="1"/>
  <c r="B1107" i="11"/>
  <c r="R1107" i="11" s="1"/>
  <c r="B1094" i="11"/>
  <c r="R1094" i="11" s="1"/>
  <c r="B1090" i="11"/>
  <c r="R1090" i="11" s="1"/>
  <c r="B1077" i="11"/>
  <c r="R1077" i="11" s="1"/>
  <c r="B1073" i="11"/>
  <c r="R1073" i="11" s="1"/>
  <c r="B1064" i="11"/>
  <c r="R1064" i="11" s="1"/>
  <c r="B1060" i="11"/>
  <c r="R1060" i="11" s="1"/>
  <c r="B1047" i="11"/>
  <c r="R1047" i="11" s="1"/>
  <c r="B1043" i="11"/>
  <c r="R1043" i="11" s="1"/>
  <c r="B1030" i="11"/>
  <c r="R1030" i="11" s="1"/>
  <c r="B1026" i="11"/>
  <c r="R1026" i="11" s="1"/>
  <c r="B1013" i="11"/>
  <c r="R1013" i="11" s="1"/>
  <c r="B1009" i="11"/>
  <c r="R1009" i="11" s="1"/>
  <c r="B1000" i="11"/>
  <c r="R1000" i="11" s="1"/>
  <c r="B996" i="11"/>
  <c r="R996" i="11" s="1"/>
  <c r="B983" i="11"/>
  <c r="R983" i="11" s="1"/>
  <c r="B979" i="11"/>
  <c r="R979" i="11" s="1"/>
  <c r="B966" i="11"/>
  <c r="R966" i="11" s="1"/>
  <c r="B962" i="11"/>
  <c r="R962" i="11" s="1"/>
  <c r="B949" i="11"/>
  <c r="R949" i="11" s="1"/>
  <c r="B945" i="11"/>
  <c r="R945" i="11" s="1"/>
  <c r="B936" i="11"/>
  <c r="R936" i="11" s="1"/>
  <c r="B932" i="11"/>
  <c r="R932" i="11" s="1"/>
  <c r="B919" i="11"/>
  <c r="R919" i="11" s="1"/>
  <c r="B915" i="11"/>
  <c r="R915" i="11" s="1"/>
  <c r="B902" i="11"/>
  <c r="R902" i="11" s="1"/>
  <c r="B898" i="11"/>
  <c r="R898" i="11" s="1"/>
  <c r="B885" i="11"/>
  <c r="R885" i="11" s="1"/>
  <c r="B881" i="11"/>
  <c r="R881" i="11" s="1"/>
  <c r="B868" i="11"/>
  <c r="R868" i="11" s="1"/>
  <c r="B855" i="11"/>
  <c r="R855" i="11" s="1"/>
  <c r="B851" i="11"/>
  <c r="R851" i="11" s="1"/>
  <c r="B838" i="11"/>
  <c r="R838" i="11" s="1"/>
  <c r="B834" i="11"/>
  <c r="R834" i="11" s="1"/>
  <c r="B821" i="11"/>
  <c r="R821" i="11" s="1"/>
  <c r="B817" i="11"/>
  <c r="R817" i="11" s="1"/>
  <c r="B808" i="11"/>
  <c r="R808" i="11" s="1"/>
  <c r="B804" i="11"/>
  <c r="R804" i="11" s="1"/>
  <c r="B791" i="11"/>
  <c r="R791" i="11" s="1"/>
  <c r="B787" i="11"/>
  <c r="R787" i="11" s="1"/>
  <c r="B774" i="11"/>
  <c r="R774" i="11" s="1"/>
  <c r="B770" i="11"/>
  <c r="R770" i="11" s="1"/>
  <c r="B731" i="11"/>
  <c r="R731" i="11" s="1"/>
  <c r="B716" i="11"/>
  <c r="R716" i="11" s="1"/>
  <c r="B708" i="11"/>
  <c r="R708" i="11" s="1"/>
  <c r="B702" i="11"/>
  <c r="R702" i="11" s="1"/>
  <c r="B689" i="11"/>
  <c r="R689" i="11" s="1"/>
  <c r="B675" i="11"/>
  <c r="R675" i="11" s="1"/>
  <c r="B588" i="11"/>
  <c r="R588" i="11" s="1"/>
  <c r="B574" i="11"/>
  <c r="R574" i="11" s="1"/>
  <c r="B561" i="11"/>
  <c r="R561" i="11" s="1"/>
  <c r="B547" i="11"/>
  <c r="R547" i="11" s="1"/>
  <c r="B461" i="11"/>
  <c r="R461" i="11" s="1"/>
  <c r="B447" i="11"/>
  <c r="R447" i="11" s="1"/>
  <c r="B434" i="11"/>
  <c r="R434" i="11" s="1"/>
  <c r="B351" i="11"/>
  <c r="R351" i="11" s="1"/>
  <c r="B321" i="11"/>
  <c r="R321" i="11" s="1"/>
  <c r="B289" i="11"/>
  <c r="R289" i="11" s="1"/>
  <c r="B1294" i="11"/>
  <c r="R1294" i="11" s="1"/>
  <c r="B1290" i="11"/>
  <c r="R1290" i="11" s="1"/>
  <c r="B1277" i="11"/>
  <c r="R1277" i="11" s="1"/>
  <c r="B1273" i="11"/>
  <c r="R1273" i="11" s="1"/>
  <c r="B1264" i="11"/>
  <c r="R1264" i="11" s="1"/>
  <c r="B1260" i="11"/>
  <c r="R1260" i="11" s="1"/>
  <c r="B1247" i="11"/>
  <c r="R1247" i="11" s="1"/>
  <c r="B1243" i="11"/>
  <c r="R1243" i="11" s="1"/>
  <c r="B1230" i="11"/>
  <c r="R1230" i="11" s="1"/>
  <c r="B1226" i="11"/>
  <c r="R1226" i="11" s="1"/>
  <c r="B1213" i="11"/>
  <c r="R1213" i="11" s="1"/>
  <c r="B1209" i="11"/>
  <c r="R1209" i="11" s="1"/>
  <c r="B1200" i="11"/>
  <c r="R1200" i="11" s="1"/>
  <c r="B1196" i="11"/>
  <c r="R1196" i="11" s="1"/>
  <c r="B1183" i="11"/>
  <c r="R1183" i="11" s="1"/>
  <c r="B1179" i="11"/>
  <c r="R1179" i="11" s="1"/>
  <c r="B1166" i="11"/>
  <c r="R1166" i="11" s="1"/>
  <c r="B1162" i="11"/>
  <c r="R1162" i="11" s="1"/>
  <c r="B1149" i="11"/>
  <c r="R1149" i="11" s="1"/>
  <c r="B1145" i="11"/>
  <c r="R1145" i="11" s="1"/>
  <c r="B1136" i="11"/>
  <c r="R1136" i="11" s="1"/>
  <c r="B1132" i="11"/>
  <c r="R1132" i="11" s="1"/>
  <c r="B1119" i="11"/>
  <c r="R1119" i="11" s="1"/>
  <c r="B1115" i="11"/>
  <c r="R1115" i="11" s="1"/>
  <c r="B1102" i="11"/>
  <c r="R1102" i="11" s="1"/>
  <c r="B1098" i="11"/>
  <c r="R1098" i="11" s="1"/>
  <c r="B1085" i="11"/>
  <c r="R1085" i="11" s="1"/>
  <c r="B1081" i="11"/>
  <c r="R1081" i="11" s="1"/>
  <c r="B1072" i="11"/>
  <c r="R1072" i="11" s="1"/>
  <c r="B1068" i="11"/>
  <c r="R1068" i="11" s="1"/>
  <c r="B1055" i="11"/>
  <c r="R1055" i="11" s="1"/>
  <c r="B1051" i="11"/>
  <c r="R1051" i="11" s="1"/>
  <c r="B1038" i="11"/>
  <c r="R1038" i="11" s="1"/>
  <c r="B1034" i="11"/>
  <c r="R1034" i="11" s="1"/>
  <c r="B1021" i="11"/>
  <c r="R1021" i="11" s="1"/>
  <c r="B1017" i="11"/>
  <c r="R1017" i="11" s="1"/>
  <c r="B1008" i="11"/>
  <c r="R1008" i="11" s="1"/>
  <c r="B1004" i="11"/>
  <c r="R1004" i="11" s="1"/>
  <c r="B991" i="11"/>
  <c r="R991" i="11" s="1"/>
  <c r="B987" i="11"/>
  <c r="R987" i="11" s="1"/>
  <c r="B974" i="11"/>
  <c r="R974" i="11" s="1"/>
  <c r="B970" i="11"/>
  <c r="R970" i="11" s="1"/>
  <c r="B957" i="11"/>
  <c r="R957" i="11" s="1"/>
  <c r="B953" i="11"/>
  <c r="R953" i="11" s="1"/>
  <c r="B940" i="11"/>
  <c r="R940" i="11" s="1"/>
  <c r="B927" i="11"/>
  <c r="R927" i="11" s="1"/>
  <c r="B923" i="11"/>
  <c r="R923" i="11" s="1"/>
  <c r="B910" i="11"/>
  <c r="R910" i="11" s="1"/>
  <c r="B906" i="11"/>
  <c r="R906" i="11" s="1"/>
  <c r="B893" i="11"/>
  <c r="R893" i="11" s="1"/>
  <c r="B889" i="11"/>
  <c r="R889" i="11" s="1"/>
  <c r="B880" i="11"/>
  <c r="R880" i="11" s="1"/>
  <c r="B876" i="11"/>
  <c r="R876" i="11" s="1"/>
  <c r="B863" i="11"/>
  <c r="R863" i="11" s="1"/>
  <c r="B859" i="11"/>
  <c r="R859" i="11" s="1"/>
  <c r="B846" i="11"/>
  <c r="R846" i="11" s="1"/>
  <c r="B842" i="11"/>
  <c r="R842" i="11" s="1"/>
  <c r="B829" i="11"/>
  <c r="R829" i="11" s="1"/>
  <c r="B825" i="11"/>
  <c r="R825" i="11" s="1"/>
  <c r="B812" i="11"/>
  <c r="R812" i="11" s="1"/>
  <c r="B799" i="11"/>
  <c r="R799" i="11" s="1"/>
  <c r="B795" i="11"/>
  <c r="R795" i="11" s="1"/>
  <c r="B782" i="11"/>
  <c r="R782" i="11" s="1"/>
  <c r="B778" i="11"/>
  <c r="R778" i="11" s="1"/>
  <c r="B765" i="11"/>
  <c r="R765" i="11" s="1"/>
  <c r="B761" i="11"/>
  <c r="R761" i="11" s="1"/>
  <c r="B752" i="11"/>
  <c r="R752" i="11" s="1"/>
  <c r="B746" i="11"/>
  <c r="R746" i="11" s="1"/>
  <c r="B730" i="11"/>
  <c r="R730" i="11" s="1"/>
  <c r="B715" i="11"/>
  <c r="R715" i="11" s="1"/>
  <c r="B701" i="11"/>
  <c r="R701" i="11" s="1"/>
  <c r="B1298" i="11"/>
  <c r="R1298" i="11" s="1"/>
  <c r="B1285" i="11"/>
  <c r="R1285" i="11" s="1"/>
  <c r="B1281" i="11"/>
  <c r="R1281" i="11" s="1"/>
  <c r="B1272" i="11"/>
  <c r="R1272" i="11" s="1"/>
  <c r="B1268" i="11"/>
  <c r="R1268" i="11" s="1"/>
  <c r="B1255" i="11"/>
  <c r="R1255" i="11" s="1"/>
  <c r="B1251" i="11"/>
  <c r="R1251" i="11" s="1"/>
  <c r="B1238" i="11"/>
  <c r="R1238" i="11" s="1"/>
  <c r="B1234" i="11"/>
  <c r="R1234" i="11" s="1"/>
  <c r="B1221" i="11"/>
  <c r="R1221" i="11" s="1"/>
  <c r="B1217" i="11"/>
  <c r="R1217" i="11" s="1"/>
  <c r="B1204" i="11"/>
  <c r="R1204" i="11" s="1"/>
  <c r="B1191" i="11"/>
  <c r="R1191" i="11" s="1"/>
  <c r="B1187" i="11"/>
  <c r="R1187" i="11" s="1"/>
  <c r="B1174" i="11"/>
  <c r="R1174" i="11" s="1"/>
  <c r="B1170" i="11"/>
  <c r="R1170" i="11" s="1"/>
  <c r="B1157" i="11"/>
  <c r="R1157" i="11" s="1"/>
  <c r="B1153" i="11"/>
  <c r="R1153" i="11" s="1"/>
  <c r="B1144" i="11"/>
  <c r="R1144" i="11" s="1"/>
  <c r="B1140" i="11"/>
  <c r="R1140" i="11" s="1"/>
  <c r="B1127" i="11"/>
  <c r="R1127" i="11" s="1"/>
  <c r="B1123" i="11"/>
  <c r="R1123" i="11" s="1"/>
  <c r="B1110" i="11"/>
  <c r="R1110" i="11" s="1"/>
  <c r="B1106" i="11"/>
  <c r="R1106" i="11" s="1"/>
  <c r="B1093" i="11"/>
  <c r="R1093" i="11" s="1"/>
  <c r="B1089" i="11"/>
  <c r="R1089" i="11" s="1"/>
  <c r="B1076" i="11"/>
  <c r="R1076" i="11" s="1"/>
  <c r="B1063" i="11"/>
  <c r="R1063" i="11" s="1"/>
  <c r="B1059" i="11"/>
  <c r="R1059" i="11" s="1"/>
  <c r="B1046" i="11"/>
  <c r="R1046" i="11" s="1"/>
  <c r="B1042" i="11"/>
  <c r="R1042" i="11" s="1"/>
  <c r="B1029" i="11"/>
  <c r="R1029" i="11" s="1"/>
  <c r="B1025" i="11"/>
  <c r="R1025" i="11" s="1"/>
  <c r="B1016" i="11"/>
  <c r="R1016" i="11" s="1"/>
  <c r="B1012" i="11"/>
  <c r="R1012" i="11" s="1"/>
  <c r="B999" i="11"/>
  <c r="R999" i="11" s="1"/>
  <c r="B995" i="11"/>
  <c r="R995" i="11" s="1"/>
  <c r="B982" i="11"/>
  <c r="R982" i="11" s="1"/>
  <c r="B978" i="11"/>
  <c r="R978" i="11" s="1"/>
  <c r="B965" i="11"/>
  <c r="R965" i="11" s="1"/>
  <c r="B961" i="11"/>
  <c r="R961" i="11" s="1"/>
  <c r="B952" i="11"/>
  <c r="R952" i="11" s="1"/>
  <c r="B948" i="11"/>
  <c r="R948" i="11" s="1"/>
  <c r="B935" i="11"/>
  <c r="R935" i="11" s="1"/>
  <c r="B931" i="11"/>
  <c r="R931" i="11" s="1"/>
  <c r="B918" i="11"/>
  <c r="R918" i="11" s="1"/>
  <c r="B914" i="11"/>
  <c r="R914" i="11" s="1"/>
  <c r="B901" i="11"/>
  <c r="R901" i="11" s="1"/>
  <c r="B897" i="11"/>
  <c r="R897" i="11" s="1"/>
  <c r="B888" i="11"/>
  <c r="R888" i="11" s="1"/>
  <c r="B884" i="11"/>
  <c r="R884" i="11" s="1"/>
  <c r="B871" i="11"/>
  <c r="R871" i="11" s="1"/>
  <c r="B867" i="11"/>
  <c r="R867" i="11" s="1"/>
  <c r="B854" i="11"/>
  <c r="R854" i="11" s="1"/>
  <c r="B850" i="11"/>
  <c r="R850" i="11" s="1"/>
  <c r="B837" i="11"/>
  <c r="R837" i="11" s="1"/>
  <c r="B833" i="11"/>
  <c r="R833" i="11" s="1"/>
  <c r="B824" i="11"/>
  <c r="R824" i="11" s="1"/>
  <c r="B820" i="11"/>
  <c r="R820" i="11" s="1"/>
  <c r="B803" i="11"/>
  <c r="R803" i="11" s="1"/>
  <c r="B790" i="11"/>
  <c r="R790" i="11" s="1"/>
  <c r="B786" i="11"/>
  <c r="R786" i="11" s="1"/>
  <c r="B773" i="11"/>
  <c r="R773" i="11" s="1"/>
  <c r="B769" i="11"/>
  <c r="R769" i="11" s="1"/>
  <c r="B760" i="11"/>
  <c r="R760" i="11" s="1"/>
  <c r="B751" i="11"/>
  <c r="R751" i="11" s="1"/>
  <c r="B745" i="11"/>
  <c r="R745" i="11" s="1"/>
  <c r="B736" i="11"/>
  <c r="R736" i="11" s="1"/>
  <c r="B725" i="11"/>
  <c r="R725" i="11" s="1"/>
  <c r="B721" i="11"/>
  <c r="R721" i="11" s="1"/>
  <c r="B714" i="11"/>
  <c r="R714" i="11" s="1"/>
  <c r="B707" i="11"/>
  <c r="R707" i="11" s="1"/>
  <c r="B700" i="11"/>
  <c r="R700" i="11" s="1"/>
  <c r="B365" i="11"/>
  <c r="R365" i="11" s="1"/>
  <c r="B357" i="11"/>
  <c r="R357" i="11" s="1"/>
  <c r="B225" i="11"/>
  <c r="R225" i="11" s="1"/>
  <c r="B1276" i="11"/>
  <c r="R1276" i="11" s="1"/>
  <c r="B1263" i="11"/>
  <c r="R1263" i="11" s="1"/>
  <c r="B1259" i="11"/>
  <c r="R1259" i="11" s="1"/>
  <c r="B1246" i="11"/>
  <c r="R1246" i="11" s="1"/>
  <c r="B1242" i="11"/>
  <c r="R1242" i="11" s="1"/>
  <c r="B1229" i="11"/>
  <c r="R1229" i="11" s="1"/>
  <c r="B1225" i="11"/>
  <c r="R1225" i="11" s="1"/>
  <c r="B1216" i="11"/>
  <c r="R1216" i="11" s="1"/>
  <c r="B1212" i="11"/>
  <c r="R1212" i="11" s="1"/>
  <c r="B1199" i="11"/>
  <c r="R1199" i="11" s="1"/>
  <c r="B1195" i="11"/>
  <c r="R1195" i="11" s="1"/>
  <c r="B1182" i="11"/>
  <c r="R1182" i="11" s="1"/>
  <c r="B1178" i="11"/>
  <c r="R1178" i="11" s="1"/>
  <c r="B1165" i="11"/>
  <c r="R1165" i="11" s="1"/>
  <c r="B1161" i="11"/>
  <c r="R1161" i="11" s="1"/>
  <c r="B1152" i="11"/>
  <c r="R1152" i="11" s="1"/>
  <c r="B1148" i="11"/>
  <c r="R1148" i="11" s="1"/>
  <c r="B1135" i="11"/>
  <c r="R1135" i="11" s="1"/>
  <c r="B1131" i="11"/>
  <c r="R1131" i="11" s="1"/>
  <c r="B1118" i="11"/>
  <c r="R1118" i="11" s="1"/>
  <c r="B1114" i="11"/>
  <c r="R1114" i="11" s="1"/>
  <c r="B1101" i="11"/>
  <c r="R1101" i="11" s="1"/>
  <c r="B1097" i="11"/>
  <c r="R1097" i="11" s="1"/>
  <c r="B1088" i="11"/>
  <c r="R1088" i="11" s="1"/>
  <c r="B1084" i="11"/>
  <c r="R1084" i="11" s="1"/>
  <c r="B1071" i="11"/>
  <c r="R1071" i="11" s="1"/>
  <c r="B1067" i="11"/>
  <c r="R1067" i="11" s="1"/>
  <c r="B1054" i="11"/>
  <c r="R1054" i="11" s="1"/>
  <c r="B1050" i="11"/>
  <c r="R1050" i="11" s="1"/>
  <c r="B1037" i="11"/>
  <c r="R1037" i="11" s="1"/>
  <c r="B1033" i="11"/>
  <c r="R1033" i="11" s="1"/>
  <c r="B1024" i="11"/>
  <c r="R1024" i="11" s="1"/>
  <c r="B1020" i="11"/>
  <c r="R1020" i="11" s="1"/>
  <c r="B1007" i="11"/>
  <c r="R1007" i="11" s="1"/>
  <c r="B1003" i="11"/>
  <c r="R1003" i="11" s="1"/>
  <c r="B990" i="11"/>
  <c r="R990" i="11" s="1"/>
  <c r="B986" i="11"/>
  <c r="R986" i="11" s="1"/>
  <c r="B973" i="11"/>
  <c r="R973" i="11" s="1"/>
  <c r="B969" i="11"/>
  <c r="R969" i="11" s="1"/>
  <c r="B960" i="11"/>
  <c r="R960" i="11" s="1"/>
  <c r="B956" i="11"/>
  <c r="R956" i="11" s="1"/>
  <c r="B943" i="11"/>
  <c r="R943" i="11" s="1"/>
  <c r="B939" i="11"/>
  <c r="R939" i="11" s="1"/>
  <c r="B926" i="11"/>
  <c r="R926" i="11" s="1"/>
  <c r="B922" i="11"/>
  <c r="R922" i="11" s="1"/>
  <c r="B909" i="11"/>
  <c r="R909" i="11" s="1"/>
  <c r="B905" i="11"/>
  <c r="R905" i="11" s="1"/>
  <c r="B892" i="11"/>
  <c r="R892" i="11" s="1"/>
  <c r="B879" i="11"/>
  <c r="R879" i="11" s="1"/>
  <c r="B875" i="11"/>
  <c r="R875" i="11" s="1"/>
  <c r="B862" i="11"/>
  <c r="R862" i="11" s="1"/>
  <c r="B858" i="11"/>
  <c r="R858" i="11" s="1"/>
  <c r="B845" i="11"/>
  <c r="R845" i="11" s="1"/>
  <c r="B841" i="11"/>
  <c r="R841" i="11" s="1"/>
  <c r="B832" i="11"/>
  <c r="R832" i="11" s="1"/>
  <c r="B828" i="11"/>
  <c r="R828" i="11" s="1"/>
  <c r="B815" i="11"/>
  <c r="R815" i="11" s="1"/>
  <c r="B811" i="11"/>
  <c r="R811" i="11" s="1"/>
  <c r="B798" i="11"/>
  <c r="R798" i="11" s="1"/>
  <c r="B794" i="11"/>
  <c r="R794" i="11" s="1"/>
  <c r="B781" i="11"/>
  <c r="R781" i="11" s="1"/>
  <c r="B777" i="11"/>
  <c r="R777" i="11" s="1"/>
  <c r="B764" i="11"/>
  <c r="R764" i="11" s="1"/>
  <c r="B735" i="11"/>
  <c r="R735" i="11" s="1"/>
  <c r="B425" i="11"/>
  <c r="R425" i="11" s="1"/>
  <c r="B411" i="11"/>
  <c r="R411" i="11" s="1"/>
  <c r="B233" i="11"/>
  <c r="R233" i="11" s="1"/>
  <c r="B325" i="11"/>
  <c r="R325" i="11" s="1"/>
  <c r="B293" i="11"/>
  <c r="R293" i="11" s="1"/>
  <c r="B310" i="11"/>
  <c r="R310" i="11" s="1"/>
  <c r="B306" i="11"/>
  <c r="R306" i="11" s="1"/>
  <c r="B301" i="11"/>
  <c r="R301" i="11" s="1"/>
  <c r="B297" i="11"/>
  <c r="R297" i="11" s="1"/>
  <c r="B292" i="11"/>
  <c r="R292" i="11" s="1"/>
  <c r="B288" i="11"/>
  <c r="R288" i="11" s="1"/>
  <c r="B279" i="11"/>
  <c r="R279" i="11" s="1"/>
  <c r="B275" i="11"/>
  <c r="R275" i="11" s="1"/>
  <c r="B262" i="11"/>
  <c r="R262" i="11" s="1"/>
  <c r="B258" i="11"/>
  <c r="R258" i="11" s="1"/>
  <c r="B245" i="11"/>
  <c r="R245" i="11" s="1"/>
  <c r="B241" i="11"/>
  <c r="R241" i="11" s="1"/>
  <c r="B228" i="11"/>
  <c r="R228" i="11" s="1"/>
  <c r="B224" i="11"/>
  <c r="R224" i="11" s="1"/>
  <c r="B215" i="11"/>
  <c r="R215" i="11" s="1"/>
  <c r="B211" i="11"/>
  <c r="R211" i="11" s="1"/>
  <c r="B198" i="11"/>
  <c r="R198" i="11" s="1"/>
  <c r="B194" i="11"/>
  <c r="R194" i="11" s="1"/>
  <c r="B181" i="11"/>
  <c r="R181" i="11" s="1"/>
  <c r="B129" i="11"/>
  <c r="R129" i="11" s="1"/>
  <c r="B754" i="11"/>
  <c r="R754" i="11" s="1"/>
  <c r="B741" i="11"/>
  <c r="R741" i="11" s="1"/>
  <c r="B737" i="11"/>
  <c r="R737" i="11" s="1"/>
  <c r="B728" i="11"/>
  <c r="R728" i="11" s="1"/>
  <c r="B724" i="11"/>
  <c r="R724" i="11" s="1"/>
  <c r="B688" i="11"/>
  <c r="R688" i="11" s="1"/>
  <c r="B656" i="11"/>
  <c r="R656" i="11" s="1"/>
  <c r="B624" i="11"/>
  <c r="R624" i="11" s="1"/>
  <c r="B592" i="11"/>
  <c r="R592" i="11" s="1"/>
  <c r="B560" i="11"/>
  <c r="R560" i="11" s="1"/>
  <c r="B542" i="11"/>
  <c r="R542" i="11" s="1"/>
  <c r="B538" i="11"/>
  <c r="R538" i="11" s="1"/>
  <c r="B520" i="11"/>
  <c r="R520" i="11" s="1"/>
  <c r="B488" i="11"/>
  <c r="R488" i="11" s="1"/>
  <c r="B424" i="11"/>
  <c r="R424" i="11" s="1"/>
  <c r="B392" i="11"/>
  <c r="R392" i="11" s="1"/>
  <c r="B328" i="11"/>
  <c r="R328" i="11" s="1"/>
  <c r="B296" i="11"/>
  <c r="R296" i="11" s="1"/>
  <c r="B287" i="11"/>
  <c r="R287" i="11" s="1"/>
  <c r="B283" i="11"/>
  <c r="R283" i="11" s="1"/>
  <c r="B270" i="11"/>
  <c r="R270" i="11" s="1"/>
  <c r="B266" i="11"/>
  <c r="R266" i="11" s="1"/>
  <c r="B253" i="11"/>
  <c r="R253" i="11" s="1"/>
  <c r="B249" i="11"/>
  <c r="R249" i="11" s="1"/>
  <c r="B236" i="11"/>
  <c r="R236" i="11" s="1"/>
  <c r="B232" i="11"/>
  <c r="R232" i="11" s="1"/>
  <c r="B223" i="11"/>
  <c r="R223" i="11" s="1"/>
  <c r="B219" i="11"/>
  <c r="R219" i="11" s="1"/>
  <c r="B206" i="11"/>
  <c r="R206" i="11" s="1"/>
  <c r="B202" i="11"/>
  <c r="R202" i="11" s="1"/>
  <c r="B189" i="11"/>
  <c r="R189" i="11" s="1"/>
  <c r="B185" i="11"/>
  <c r="R185" i="11" s="1"/>
  <c r="B57" i="11"/>
  <c r="R57" i="11" s="1"/>
  <c r="B4232" i="11"/>
  <c r="B692" i="11"/>
  <c r="R692" i="11" s="1"/>
  <c r="B687" i="11"/>
  <c r="R687" i="11" s="1"/>
  <c r="B683" i="11"/>
  <c r="R683" i="11" s="1"/>
  <c r="B678" i="11"/>
  <c r="R678" i="11" s="1"/>
  <c r="B674" i="11"/>
  <c r="R674" i="11" s="1"/>
  <c r="B669" i="11"/>
  <c r="R669" i="11" s="1"/>
  <c r="B665" i="11"/>
  <c r="R665" i="11" s="1"/>
  <c r="B660" i="11"/>
  <c r="R660" i="11" s="1"/>
  <c r="B655" i="11"/>
  <c r="R655" i="11" s="1"/>
  <c r="B651" i="11"/>
  <c r="R651" i="11" s="1"/>
  <c r="B646" i="11"/>
  <c r="R646" i="11" s="1"/>
  <c r="B642" i="11"/>
  <c r="R642" i="11" s="1"/>
  <c r="B637" i="11"/>
  <c r="R637" i="11" s="1"/>
  <c r="B633" i="11"/>
  <c r="R633" i="11" s="1"/>
  <c r="B628" i="11"/>
  <c r="R628" i="11" s="1"/>
  <c r="B623" i="11"/>
  <c r="R623" i="11" s="1"/>
  <c r="B619" i="11"/>
  <c r="R619" i="11" s="1"/>
  <c r="B614" i="11"/>
  <c r="R614" i="11" s="1"/>
  <c r="B610" i="11"/>
  <c r="R610" i="11" s="1"/>
  <c r="B605" i="11"/>
  <c r="R605" i="11" s="1"/>
  <c r="B601" i="11"/>
  <c r="R601" i="11" s="1"/>
  <c r="B596" i="11"/>
  <c r="R596" i="11" s="1"/>
  <c r="B591" i="11"/>
  <c r="R591" i="11" s="1"/>
  <c r="B587" i="11"/>
  <c r="R587" i="11" s="1"/>
  <c r="B582" i="11"/>
  <c r="R582" i="11" s="1"/>
  <c r="B578" i="11"/>
  <c r="R578" i="11" s="1"/>
  <c r="B573" i="11"/>
  <c r="R573" i="11" s="1"/>
  <c r="B569" i="11"/>
  <c r="R569" i="11" s="1"/>
  <c r="B564" i="11"/>
  <c r="R564" i="11" s="1"/>
  <c r="B559" i="11"/>
  <c r="R559" i="11" s="1"/>
  <c r="B555" i="11"/>
  <c r="R555" i="11" s="1"/>
  <c r="B550" i="11"/>
  <c r="R550" i="11" s="1"/>
  <c r="B546" i="11"/>
  <c r="R546" i="11" s="1"/>
  <c r="B533" i="11"/>
  <c r="R533" i="11" s="1"/>
  <c r="B529" i="11"/>
  <c r="R529" i="11" s="1"/>
  <c r="B524" i="11"/>
  <c r="R524" i="11" s="1"/>
  <c r="B519" i="11"/>
  <c r="R519" i="11" s="1"/>
  <c r="B515" i="11"/>
  <c r="R515" i="11" s="1"/>
  <c r="B510" i="11"/>
  <c r="R510" i="11" s="1"/>
  <c r="B506" i="11"/>
  <c r="R506" i="11" s="1"/>
  <c r="B501" i="11"/>
  <c r="R501" i="11" s="1"/>
  <c r="B497" i="11"/>
  <c r="R497" i="11" s="1"/>
  <c r="B492" i="11"/>
  <c r="R492" i="11" s="1"/>
  <c r="B483" i="11"/>
  <c r="R483" i="11" s="1"/>
  <c r="B478" i="11"/>
  <c r="R478" i="11" s="1"/>
  <c r="B474" i="11"/>
  <c r="R474" i="11" s="1"/>
  <c r="B469" i="11"/>
  <c r="R469" i="11" s="1"/>
  <c r="B465" i="11"/>
  <c r="R465" i="11" s="1"/>
  <c r="B460" i="11"/>
  <c r="R460" i="11" s="1"/>
  <c r="B455" i="11"/>
  <c r="R455" i="11" s="1"/>
  <c r="B451" i="11"/>
  <c r="R451" i="11" s="1"/>
  <c r="B446" i="11"/>
  <c r="R446" i="11" s="1"/>
  <c r="B442" i="11"/>
  <c r="R442" i="11" s="1"/>
  <c r="B437" i="11"/>
  <c r="R437" i="11" s="1"/>
  <c r="B433" i="11"/>
  <c r="R433" i="11" s="1"/>
  <c r="B428" i="11"/>
  <c r="R428" i="11" s="1"/>
  <c r="B419" i="11"/>
  <c r="R419" i="11" s="1"/>
  <c r="B414" i="11"/>
  <c r="R414" i="11" s="1"/>
  <c r="B410" i="11"/>
  <c r="R410" i="11" s="1"/>
  <c r="B405" i="11"/>
  <c r="R405" i="11" s="1"/>
  <c r="B401" i="11"/>
  <c r="R401" i="11" s="1"/>
  <c r="B396" i="11"/>
  <c r="R396" i="11" s="1"/>
  <c r="B391" i="11"/>
  <c r="R391" i="11" s="1"/>
  <c r="B387" i="11"/>
  <c r="R387" i="11" s="1"/>
  <c r="B382" i="11"/>
  <c r="R382" i="11" s="1"/>
  <c r="B378" i="11"/>
  <c r="R378" i="11" s="1"/>
  <c r="B373" i="11"/>
  <c r="R373" i="11" s="1"/>
  <c r="B369" i="11"/>
  <c r="R369" i="11" s="1"/>
  <c r="B364" i="11"/>
  <c r="R364" i="11" s="1"/>
  <c r="B355" i="11"/>
  <c r="R355" i="11" s="1"/>
  <c r="B350" i="11"/>
  <c r="R350" i="11" s="1"/>
  <c r="B346" i="11"/>
  <c r="R346" i="11" s="1"/>
  <c r="B341" i="11"/>
  <c r="R341" i="11" s="1"/>
  <c r="B337" i="11"/>
  <c r="R337" i="11" s="1"/>
  <c r="B327" i="11"/>
  <c r="R327" i="11" s="1"/>
  <c r="B323" i="11"/>
  <c r="R323" i="11" s="1"/>
  <c r="B318" i="11"/>
  <c r="R318" i="11" s="1"/>
  <c r="B314" i="11"/>
  <c r="R314" i="11" s="1"/>
  <c r="B309" i="11"/>
  <c r="R309" i="11" s="1"/>
  <c r="B305" i="11"/>
  <c r="R305" i="11" s="1"/>
  <c r="B300" i="11"/>
  <c r="R300" i="11" s="1"/>
  <c r="B295" i="11"/>
  <c r="R295" i="11" s="1"/>
  <c r="B291" i="11"/>
  <c r="R291" i="11" s="1"/>
  <c r="B274" i="11"/>
  <c r="R274" i="11" s="1"/>
  <c r="B261" i="11"/>
  <c r="R261" i="11" s="1"/>
  <c r="B257" i="11"/>
  <c r="R257" i="11" s="1"/>
  <c r="B244" i="11"/>
  <c r="R244" i="11" s="1"/>
  <c r="B240" i="11"/>
  <c r="R240" i="11" s="1"/>
  <c r="B231" i="11"/>
  <c r="R231" i="11" s="1"/>
  <c r="B227" i="11"/>
  <c r="R227" i="11" s="1"/>
  <c r="B214" i="11"/>
  <c r="R214" i="11" s="1"/>
  <c r="B210" i="11"/>
  <c r="R210" i="11" s="1"/>
  <c r="B197" i="11"/>
  <c r="R197" i="11" s="1"/>
  <c r="B193" i="11"/>
  <c r="R193" i="11" s="1"/>
  <c r="B180" i="11"/>
  <c r="R180" i="11" s="1"/>
  <c r="B757" i="11"/>
  <c r="R757" i="11" s="1"/>
  <c r="B753" i="11"/>
  <c r="R753" i="11" s="1"/>
  <c r="B740" i="11"/>
  <c r="R740" i="11" s="1"/>
  <c r="B727" i="11"/>
  <c r="R727" i="11" s="1"/>
  <c r="B723" i="11"/>
  <c r="R723" i="11" s="1"/>
  <c r="B664" i="11"/>
  <c r="R664" i="11" s="1"/>
  <c r="B632" i="11"/>
  <c r="R632" i="11" s="1"/>
  <c r="B600" i="11"/>
  <c r="R600" i="11" s="1"/>
  <c r="B541" i="11"/>
  <c r="R541" i="11" s="1"/>
  <c r="B537" i="11"/>
  <c r="R537" i="11" s="1"/>
  <c r="B528" i="11"/>
  <c r="R528" i="11" s="1"/>
  <c r="B496" i="11"/>
  <c r="R496" i="11" s="1"/>
  <c r="B464" i="11"/>
  <c r="R464" i="11" s="1"/>
  <c r="B400" i="11"/>
  <c r="R400" i="11" s="1"/>
  <c r="B368" i="11"/>
  <c r="R368" i="11" s="1"/>
  <c r="B336" i="11"/>
  <c r="R336" i="11" s="1"/>
  <c r="B304" i="11"/>
  <c r="R304" i="11" s="1"/>
  <c r="B286" i="11"/>
  <c r="R286" i="11" s="1"/>
  <c r="B282" i="11"/>
  <c r="R282" i="11" s="1"/>
  <c r="B269" i="11"/>
  <c r="R269" i="11" s="1"/>
  <c r="B248" i="11"/>
  <c r="R248" i="11" s="1"/>
  <c r="B239" i="11"/>
  <c r="R239" i="11" s="1"/>
  <c r="B235" i="11"/>
  <c r="R235" i="11" s="1"/>
  <c r="B222" i="11"/>
  <c r="R222" i="11" s="1"/>
  <c r="B218" i="11"/>
  <c r="R218" i="11" s="1"/>
  <c r="B201" i="11"/>
  <c r="R201" i="11" s="1"/>
  <c r="B188" i="11"/>
  <c r="R188" i="11" s="1"/>
  <c r="B125" i="11"/>
  <c r="R125" i="11" s="1"/>
  <c r="B691" i="11"/>
  <c r="R691" i="11" s="1"/>
  <c r="B686" i="11"/>
  <c r="R686" i="11" s="1"/>
  <c r="B682" i="11"/>
  <c r="R682" i="11" s="1"/>
  <c r="B677" i="11"/>
  <c r="R677" i="11" s="1"/>
  <c r="B673" i="11"/>
  <c r="R673" i="11" s="1"/>
  <c r="B668" i="11"/>
  <c r="R668" i="11" s="1"/>
  <c r="B663" i="11"/>
  <c r="R663" i="11" s="1"/>
  <c r="B659" i="11"/>
  <c r="R659" i="11" s="1"/>
  <c r="B654" i="11"/>
  <c r="R654" i="11" s="1"/>
  <c r="B650" i="11"/>
  <c r="R650" i="11" s="1"/>
  <c r="B645" i="11"/>
  <c r="R645" i="11" s="1"/>
  <c r="B641" i="11"/>
  <c r="R641" i="11" s="1"/>
  <c r="B636" i="11"/>
  <c r="R636" i="11" s="1"/>
  <c r="B627" i="11"/>
  <c r="R627" i="11" s="1"/>
  <c r="B622" i="11"/>
  <c r="R622" i="11" s="1"/>
  <c r="B618" i="11"/>
  <c r="R618" i="11" s="1"/>
  <c r="B613" i="11"/>
  <c r="R613" i="11" s="1"/>
  <c r="B609" i="11"/>
  <c r="R609" i="11" s="1"/>
  <c r="B604" i="11"/>
  <c r="R604" i="11" s="1"/>
  <c r="B599" i="11"/>
  <c r="R599" i="11" s="1"/>
  <c r="B595" i="11"/>
  <c r="R595" i="11" s="1"/>
  <c r="B590" i="11"/>
  <c r="R590" i="11" s="1"/>
  <c r="B586" i="11"/>
  <c r="R586" i="11" s="1"/>
  <c r="B581" i="11"/>
  <c r="R581" i="11" s="1"/>
  <c r="B577" i="11"/>
  <c r="R577" i="11" s="1"/>
  <c r="B572" i="11"/>
  <c r="R572" i="11" s="1"/>
  <c r="B563" i="11"/>
  <c r="R563" i="11" s="1"/>
  <c r="B558" i="11"/>
  <c r="R558" i="11" s="1"/>
  <c r="B554" i="11"/>
  <c r="R554" i="11" s="1"/>
  <c r="B549" i="11"/>
  <c r="R549" i="11" s="1"/>
  <c r="B545" i="11"/>
  <c r="R545" i="11" s="1"/>
  <c r="B532" i="11"/>
  <c r="R532" i="11" s="1"/>
  <c r="B527" i="11"/>
  <c r="R527" i="11" s="1"/>
  <c r="B523" i="11"/>
  <c r="R523" i="11" s="1"/>
  <c r="B518" i="11"/>
  <c r="R518" i="11" s="1"/>
  <c r="B514" i="11"/>
  <c r="R514" i="11" s="1"/>
  <c r="B509" i="11"/>
  <c r="R509" i="11" s="1"/>
  <c r="B505" i="11"/>
  <c r="R505" i="11" s="1"/>
  <c r="B500" i="11"/>
  <c r="R500" i="11" s="1"/>
  <c r="B495" i="11"/>
  <c r="R495" i="11" s="1"/>
  <c r="B491" i="11"/>
  <c r="R491" i="11" s="1"/>
  <c r="B486" i="11"/>
  <c r="R486" i="11" s="1"/>
  <c r="B482" i="11"/>
  <c r="R482" i="11" s="1"/>
  <c r="B477" i="11"/>
  <c r="R477" i="11" s="1"/>
  <c r="B473" i="11"/>
  <c r="R473" i="11" s="1"/>
  <c r="B468" i="11"/>
  <c r="R468" i="11" s="1"/>
  <c r="B463" i="11"/>
  <c r="R463" i="11" s="1"/>
  <c r="B459" i="11"/>
  <c r="R459" i="11" s="1"/>
  <c r="B454" i="11"/>
  <c r="R454" i="11" s="1"/>
  <c r="B450" i="11"/>
  <c r="R450" i="11" s="1"/>
  <c r="B445" i="11"/>
  <c r="R445" i="11" s="1"/>
  <c r="B441" i="11"/>
  <c r="R441" i="11" s="1"/>
  <c r="B436" i="11"/>
  <c r="R436" i="11" s="1"/>
  <c r="B431" i="11"/>
  <c r="R431" i="11" s="1"/>
  <c r="B427" i="11"/>
  <c r="R427" i="11" s="1"/>
  <c r="B422" i="11"/>
  <c r="R422" i="11" s="1"/>
  <c r="B418" i="11"/>
  <c r="R418" i="11" s="1"/>
  <c r="B413" i="11"/>
  <c r="R413" i="11" s="1"/>
  <c r="B409" i="11"/>
  <c r="R409" i="11" s="1"/>
  <c r="B404" i="11"/>
  <c r="R404" i="11" s="1"/>
  <c r="B399" i="11"/>
  <c r="R399" i="11" s="1"/>
  <c r="B395" i="11"/>
  <c r="R395" i="11" s="1"/>
  <c r="B390" i="11"/>
  <c r="R390" i="11" s="1"/>
  <c r="B386" i="11"/>
  <c r="R386" i="11" s="1"/>
  <c r="B381" i="11"/>
  <c r="R381" i="11" s="1"/>
  <c r="B377" i="11"/>
  <c r="R377" i="11" s="1"/>
  <c r="B372" i="11"/>
  <c r="R372" i="11" s="1"/>
  <c r="B367" i="11"/>
  <c r="R367" i="11" s="1"/>
  <c r="B363" i="11"/>
  <c r="R363" i="11" s="1"/>
  <c r="B358" i="11"/>
  <c r="R358" i="11" s="1"/>
  <c r="B354" i="11"/>
  <c r="R354" i="11" s="1"/>
  <c r="B349" i="11"/>
  <c r="R349" i="11" s="1"/>
  <c r="B345" i="11"/>
  <c r="R345" i="11" s="1"/>
  <c r="B340" i="11"/>
  <c r="R340" i="11" s="1"/>
  <c r="B335" i="11"/>
  <c r="R335" i="11" s="1"/>
  <c r="B331" i="11"/>
  <c r="R331" i="11" s="1"/>
  <c r="B326" i="11"/>
  <c r="R326" i="11" s="1"/>
  <c r="B322" i="11"/>
  <c r="R322" i="11" s="1"/>
  <c r="B317" i="11"/>
  <c r="R317" i="11" s="1"/>
  <c r="B313" i="11"/>
  <c r="R313" i="11" s="1"/>
  <c r="B308" i="11"/>
  <c r="R308" i="11" s="1"/>
  <c r="B303" i="11"/>
  <c r="R303" i="11" s="1"/>
  <c r="B299" i="11"/>
  <c r="R299" i="11" s="1"/>
  <c r="B294" i="11"/>
  <c r="R294" i="11" s="1"/>
  <c r="B290" i="11"/>
  <c r="R290" i="11" s="1"/>
  <c r="B277" i="11"/>
  <c r="R277" i="11" s="1"/>
  <c r="B273" i="11"/>
  <c r="R273" i="11" s="1"/>
  <c r="B260" i="11"/>
  <c r="R260" i="11" s="1"/>
  <c r="B256" i="11"/>
  <c r="R256" i="11" s="1"/>
  <c r="B247" i="11"/>
  <c r="R247" i="11" s="1"/>
  <c r="B243" i="11"/>
  <c r="R243" i="11" s="1"/>
  <c r="B226" i="11"/>
  <c r="R226" i="11" s="1"/>
  <c r="B213" i="11"/>
  <c r="R213" i="11" s="1"/>
  <c r="B209" i="11"/>
  <c r="R209" i="11" s="1"/>
  <c r="B196" i="11"/>
  <c r="R196" i="11" s="1"/>
  <c r="B192" i="11"/>
  <c r="R192" i="11" s="1"/>
  <c r="B133" i="11"/>
  <c r="R133" i="11" s="1"/>
  <c r="B756" i="11"/>
  <c r="R756" i="11" s="1"/>
  <c r="B739" i="11"/>
  <c r="R739" i="11" s="1"/>
  <c r="B726" i="11"/>
  <c r="R726" i="11" s="1"/>
  <c r="B722" i="11"/>
  <c r="R722" i="11" s="1"/>
  <c r="B704" i="11"/>
  <c r="R704" i="11" s="1"/>
  <c r="B672" i="11"/>
  <c r="R672" i="11" s="1"/>
  <c r="B640" i="11"/>
  <c r="R640" i="11" s="1"/>
  <c r="B608" i="11"/>
  <c r="R608" i="11" s="1"/>
  <c r="B576" i="11"/>
  <c r="R576" i="11" s="1"/>
  <c r="B540" i="11"/>
  <c r="R540" i="11" s="1"/>
  <c r="B536" i="11"/>
  <c r="R536" i="11" s="1"/>
  <c r="B504" i="11"/>
  <c r="R504" i="11" s="1"/>
  <c r="B472" i="11"/>
  <c r="R472" i="11" s="1"/>
  <c r="B440" i="11"/>
  <c r="R440" i="11" s="1"/>
  <c r="B376" i="11"/>
  <c r="R376" i="11" s="1"/>
  <c r="B344" i="11"/>
  <c r="R344" i="11" s="1"/>
  <c r="B312" i="11"/>
  <c r="R312" i="11" s="1"/>
  <c r="B285" i="11"/>
  <c r="R285" i="11" s="1"/>
  <c r="B281" i="11"/>
  <c r="R281" i="11" s="1"/>
  <c r="B221" i="11"/>
  <c r="R221" i="11" s="1"/>
  <c r="B217" i="11"/>
  <c r="R217" i="11" s="1"/>
  <c r="B61" i="11"/>
  <c r="R61" i="11" s="1"/>
  <c r="B175" i="11"/>
  <c r="R175" i="11" s="1"/>
  <c r="B171" i="11"/>
  <c r="R171" i="11" s="1"/>
  <c r="B158" i="11"/>
  <c r="R158" i="11" s="1"/>
  <c r="B154" i="11"/>
  <c r="R154" i="11" s="1"/>
  <c r="B141" i="11"/>
  <c r="R141" i="11" s="1"/>
  <c r="B124" i="11"/>
  <c r="R124" i="11" s="1"/>
  <c r="B120" i="11"/>
  <c r="R120" i="11" s="1"/>
  <c r="B111" i="11"/>
  <c r="R111" i="11" s="1"/>
  <c r="B107" i="11"/>
  <c r="R107" i="11" s="1"/>
  <c r="B94" i="11"/>
  <c r="R94" i="11" s="1"/>
  <c r="B90" i="11"/>
  <c r="R90" i="11" s="1"/>
  <c r="B77" i="11"/>
  <c r="R77" i="11" s="1"/>
  <c r="B73" i="11"/>
  <c r="R73" i="11" s="1"/>
  <c r="B60" i="11"/>
  <c r="R60" i="11" s="1"/>
  <c r="B56" i="11"/>
  <c r="R56" i="11" s="1"/>
  <c r="B47" i="11"/>
  <c r="R47" i="11" s="1"/>
  <c r="B43" i="11"/>
  <c r="R43" i="11" s="1"/>
  <c r="B179" i="11"/>
  <c r="R179" i="11" s="1"/>
  <c r="B166" i="11"/>
  <c r="R166" i="11" s="1"/>
  <c r="B162" i="11"/>
  <c r="R162" i="11" s="1"/>
  <c r="B149" i="11"/>
  <c r="R149" i="11" s="1"/>
  <c r="B145" i="11"/>
  <c r="R145" i="11" s="1"/>
  <c r="B132" i="11"/>
  <c r="R132" i="11" s="1"/>
  <c r="B128" i="11"/>
  <c r="R128" i="11" s="1"/>
  <c r="B119" i="11"/>
  <c r="R119" i="11" s="1"/>
  <c r="B115" i="11"/>
  <c r="R115" i="11" s="1"/>
  <c r="B102" i="11"/>
  <c r="R102" i="11" s="1"/>
  <c r="B98" i="11"/>
  <c r="R98" i="11" s="1"/>
  <c r="B85" i="11"/>
  <c r="R85" i="11" s="1"/>
  <c r="B81" i="11"/>
  <c r="R81" i="11" s="1"/>
  <c r="B68" i="11"/>
  <c r="R68" i="11" s="1"/>
  <c r="B64" i="11"/>
  <c r="R64" i="11" s="1"/>
  <c r="B55" i="11"/>
  <c r="R55" i="11" s="1"/>
  <c r="B51" i="11"/>
  <c r="R51" i="11" s="1"/>
  <c r="B174" i="11"/>
  <c r="R174" i="11" s="1"/>
  <c r="B170" i="11"/>
  <c r="R170" i="11" s="1"/>
  <c r="B157" i="11"/>
  <c r="R157" i="11" s="1"/>
  <c r="B153" i="11"/>
  <c r="R153" i="11" s="1"/>
  <c r="B140" i="11"/>
  <c r="R140" i="11" s="1"/>
  <c r="B136" i="11"/>
  <c r="R136" i="11" s="1"/>
  <c r="B127" i="11"/>
  <c r="R127" i="11" s="1"/>
  <c r="B123" i="11"/>
  <c r="R123" i="11" s="1"/>
  <c r="B110" i="11"/>
  <c r="R110" i="11" s="1"/>
  <c r="B106" i="11"/>
  <c r="R106" i="11" s="1"/>
  <c r="B93" i="11"/>
  <c r="R93" i="11" s="1"/>
  <c r="B89" i="11"/>
  <c r="R89" i="11" s="1"/>
  <c r="B76" i="11"/>
  <c r="R76" i="11" s="1"/>
  <c r="B72" i="11"/>
  <c r="R72" i="11" s="1"/>
  <c r="B63" i="11"/>
  <c r="R63" i="11" s="1"/>
  <c r="B46" i="11"/>
  <c r="R46" i="11" s="1"/>
  <c r="B42" i="11"/>
  <c r="R42" i="11" s="1"/>
  <c r="B178" i="11"/>
  <c r="R178" i="11" s="1"/>
  <c r="B165" i="11"/>
  <c r="R165" i="11" s="1"/>
  <c r="B161" i="11"/>
  <c r="R161" i="11" s="1"/>
  <c r="B148" i="11"/>
  <c r="R148" i="11" s="1"/>
  <c r="B144" i="11"/>
  <c r="R144" i="11" s="1"/>
  <c r="B135" i="11"/>
  <c r="R135" i="11" s="1"/>
  <c r="B131" i="11"/>
  <c r="R131" i="11" s="1"/>
  <c r="B118" i="11"/>
  <c r="R118" i="11" s="1"/>
  <c r="B114" i="11"/>
  <c r="R114" i="11" s="1"/>
  <c r="B101" i="11"/>
  <c r="R101" i="11" s="1"/>
  <c r="B97" i="11"/>
  <c r="R97" i="11" s="1"/>
  <c r="B84" i="11"/>
  <c r="R84" i="11" s="1"/>
  <c r="B80" i="11"/>
  <c r="R80" i="11" s="1"/>
  <c r="B71" i="11"/>
  <c r="R71" i="11" s="1"/>
  <c r="B67" i="11"/>
  <c r="R67" i="11" s="1"/>
  <c r="B54" i="11"/>
  <c r="R54" i="11" s="1"/>
  <c r="B50" i="11"/>
  <c r="R50" i="11" s="1"/>
  <c r="B173" i="11"/>
  <c r="R173" i="11" s="1"/>
  <c r="B169" i="11"/>
  <c r="R169" i="11" s="1"/>
  <c r="B156" i="11"/>
  <c r="R156" i="11" s="1"/>
  <c r="B152" i="11"/>
  <c r="R152" i="11" s="1"/>
  <c r="B143" i="11"/>
  <c r="R143" i="11" s="1"/>
  <c r="B139" i="11"/>
  <c r="R139" i="11" s="1"/>
  <c r="B126" i="11"/>
  <c r="R126" i="11" s="1"/>
  <c r="B122" i="11"/>
  <c r="R122" i="11" s="1"/>
  <c r="B109" i="11"/>
  <c r="R109" i="11" s="1"/>
  <c r="B92" i="11"/>
  <c r="R92" i="11" s="1"/>
  <c r="B88" i="11"/>
  <c r="R88" i="11" s="1"/>
  <c r="B79" i="11"/>
  <c r="R79" i="11" s="1"/>
  <c r="B75" i="11"/>
  <c r="R75" i="11" s="1"/>
  <c r="B62" i="11"/>
  <c r="R62" i="11" s="1"/>
  <c r="B58" i="11"/>
  <c r="R58" i="11" s="1"/>
  <c r="B45" i="11"/>
  <c r="R45" i="11" s="1"/>
  <c r="B41" i="11"/>
  <c r="R41" i="11" s="1"/>
  <c r="B177" i="11"/>
  <c r="R177" i="11" s="1"/>
  <c r="B160" i="11"/>
  <c r="R160" i="11" s="1"/>
  <c r="B151" i="11"/>
  <c r="R151" i="11" s="1"/>
  <c r="B147" i="11"/>
  <c r="R147" i="11" s="1"/>
  <c r="B134" i="11"/>
  <c r="R134" i="11" s="1"/>
  <c r="B130" i="11"/>
  <c r="R130" i="11" s="1"/>
  <c r="B113" i="11"/>
  <c r="R113" i="11" s="1"/>
  <c r="B96" i="11"/>
  <c r="R96" i="11" s="1"/>
  <c r="B87" i="11"/>
  <c r="R87" i="11" s="1"/>
  <c r="B83" i="11"/>
  <c r="R83" i="11" s="1"/>
  <c r="B70" i="11"/>
  <c r="R70" i="11" s="1"/>
  <c r="B66" i="11"/>
  <c r="R66" i="11" s="1"/>
  <c r="B53" i="11"/>
  <c r="R53" i="11" s="1"/>
  <c r="B49" i="11"/>
  <c r="R49" i="11" s="1"/>
  <c r="S213" i="16"/>
  <c r="T213" i="16"/>
  <c r="U213" i="16"/>
  <c r="V213" i="16"/>
  <c r="W213" i="16"/>
  <c r="X213" i="16"/>
  <c r="Y213" i="16"/>
  <c r="Z213" i="16"/>
  <c r="S214" i="16"/>
  <c r="T214" i="16"/>
  <c r="U214" i="16"/>
  <c r="V214" i="16"/>
  <c r="W214" i="16"/>
  <c r="X214" i="16"/>
  <c r="Y214" i="16"/>
  <c r="Z214" i="16"/>
  <c r="S121" i="16"/>
  <c r="T121" i="16"/>
  <c r="U121" i="16"/>
  <c r="V121" i="16"/>
  <c r="W121" i="16"/>
  <c r="X121" i="16"/>
  <c r="Y121" i="16"/>
  <c r="Z121" i="16"/>
  <c r="S122" i="16"/>
  <c r="T122" i="16"/>
  <c r="U122" i="16"/>
  <c r="V122" i="16"/>
  <c r="W122" i="16"/>
  <c r="X122" i="16"/>
  <c r="Y122" i="16"/>
  <c r="Z122" i="16"/>
  <c r="S123" i="16"/>
  <c r="T123" i="16"/>
  <c r="U123" i="16"/>
  <c r="V123" i="16"/>
  <c r="W123" i="16"/>
  <c r="X123" i="16"/>
  <c r="Y123" i="16"/>
  <c r="Z123" i="16"/>
  <c r="S124" i="16"/>
  <c r="T124" i="16"/>
  <c r="U124" i="16"/>
  <c r="V124" i="16"/>
  <c r="W124" i="16"/>
  <c r="X124" i="16"/>
  <c r="Y124" i="16"/>
  <c r="Z124" i="16"/>
  <c r="S125" i="16"/>
  <c r="T125" i="16"/>
  <c r="U125" i="16"/>
  <c r="V125" i="16"/>
  <c r="W125" i="16"/>
  <c r="X125" i="16"/>
  <c r="Y125" i="16"/>
  <c r="Z125" i="16"/>
  <c r="S126" i="16"/>
  <c r="T126" i="16"/>
  <c r="U126" i="16"/>
  <c r="V126" i="16"/>
  <c r="W126" i="16"/>
  <c r="X126" i="16"/>
  <c r="Y126" i="16"/>
  <c r="Z126" i="16"/>
  <c r="S127" i="16"/>
  <c r="T127" i="16"/>
  <c r="U127" i="16"/>
  <c r="V127" i="16"/>
  <c r="W127" i="16"/>
  <c r="X127" i="16"/>
  <c r="Y127" i="16"/>
  <c r="Z127" i="16"/>
  <c r="S128" i="16"/>
  <c r="T128" i="16"/>
  <c r="U128" i="16"/>
  <c r="V128" i="16"/>
  <c r="W128" i="16"/>
  <c r="X128" i="16"/>
  <c r="Y128" i="16"/>
  <c r="Z128" i="16"/>
  <c r="S129" i="16"/>
  <c r="T129" i="16"/>
  <c r="U129" i="16"/>
  <c r="V129" i="16"/>
  <c r="W129" i="16"/>
  <c r="X129" i="16"/>
  <c r="Y129" i="16"/>
  <c r="Z129" i="16"/>
  <c r="S130" i="16"/>
  <c r="T130" i="16"/>
  <c r="U130" i="16"/>
  <c r="V130" i="16"/>
  <c r="W130" i="16"/>
  <c r="X130" i="16"/>
  <c r="Y130" i="16"/>
  <c r="Z130" i="16"/>
  <c r="S131" i="16"/>
  <c r="T131" i="16"/>
  <c r="U131" i="16"/>
  <c r="V131" i="16"/>
  <c r="W131" i="16"/>
  <c r="X131" i="16"/>
  <c r="Y131" i="16"/>
  <c r="Z131" i="16"/>
  <c r="S132" i="16"/>
  <c r="T132" i="16"/>
  <c r="U132" i="16"/>
  <c r="V132" i="16"/>
  <c r="W132" i="16"/>
  <c r="X132" i="16"/>
  <c r="Y132" i="16"/>
  <c r="Z132" i="16"/>
  <c r="S133" i="16"/>
  <c r="T133" i="16"/>
  <c r="U133" i="16"/>
  <c r="V133" i="16"/>
  <c r="W133" i="16"/>
  <c r="X133" i="16"/>
  <c r="Y133" i="16"/>
  <c r="Z133" i="16"/>
  <c r="S134" i="16"/>
  <c r="T134" i="16"/>
  <c r="U134" i="16"/>
  <c r="V134" i="16"/>
  <c r="W134" i="16"/>
  <c r="X134" i="16"/>
  <c r="Y134" i="16"/>
  <c r="Z134" i="16"/>
  <c r="S135" i="16"/>
  <c r="T135" i="16"/>
  <c r="U135" i="16"/>
  <c r="V135" i="16"/>
  <c r="W135" i="16"/>
  <c r="X135" i="16"/>
  <c r="Y135" i="16"/>
  <c r="Z135" i="16"/>
  <c r="S136" i="16"/>
  <c r="T136" i="16"/>
  <c r="U136" i="16"/>
  <c r="V136" i="16"/>
  <c r="W136" i="16"/>
  <c r="X136" i="16"/>
  <c r="Y136" i="16"/>
  <c r="Z136" i="16"/>
  <c r="S137" i="16"/>
  <c r="T137" i="16"/>
  <c r="U137" i="16"/>
  <c r="V137" i="16"/>
  <c r="W137" i="16"/>
  <c r="X137" i="16"/>
  <c r="Y137" i="16"/>
  <c r="Z137" i="16"/>
  <c r="S138" i="16"/>
  <c r="T138" i="16"/>
  <c r="U138" i="16"/>
  <c r="V138" i="16"/>
  <c r="W138" i="16"/>
  <c r="X138" i="16"/>
  <c r="Y138" i="16"/>
  <c r="Z138" i="16"/>
  <c r="S139" i="16"/>
  <c r="T139" i="16"/>
  <c r="U139" i="16"/>
  <c r="V139" i="16"/>
  <c r="W139" i="16"/>
  <c r="X139" i="16"/>
  <c r="Y139" i="16"/>
  <c r="Z139" i="16"/>
  <c r="S140" i="16"/>
  <c r="T140" i="16"/>
  <c r="U140" i="16"/>
  <c r="V140" i="16"/>
  <c r="W140" i="16"/>
  <c r="X140" i="16"/>
  <c r="Y140" i="16"/>
  <c r="Z140" i="16"/>
  <c r="S141" i="16"/>
  <c r="T141" i="16"/>
  <c r="U141" i="16"/>
  <c r="V141" i="16"/>
  <c r="W141" i="16"/>
  <c r="X141" i="16"/>
  <c r="Y141" i="16"/>
  <c r="Z141" i="16"/>
  <c r="S142" i="16"/>
  <c r="T142" i="16"/>
  <c r="U142" i="16"/>
  <c r="V142" i="16"/>
  <c r="W142" i="16"/>
  <c r="X142" i="16"/>
  <c r="Y142" i="16"/>
  <c r="Z142" i="16"/>
  <c r="S143" i="16"/>
  <c r="T143" i="16"/>
  <c r="U143" i="16"/>
  <c r="V143" i="16"/>
  <c r="W143" i="16"/>
  <c r="X143" i="16"/>
  <c r="Y143" i="16"/>
  <c r="Z143" i="16"/>
  <c r="S144" i="16"/>
  <c r="T144" i="16"/>
  <c r="U144" i="16"/>
  <c r="V144" i="16"/>
  <c r="W144" i="16"/>
  <c r="X144" i="16"/>
  <c r="Y144" i="16"/>
  <c r="Z144" i="16"/>
  <c r="S145" i="16"/>
  <c r="T145" i="16"/>
  <c r="U145" i="16"/>
  <c r="V145" i="16"/>
  <c r="W145" i="16"/>
  <c r="X145" i="16"/>
  <c r="Y145" i="16"/>
  <c r="Z145" i="16"/>
  <c r="S146" i="16"/>
  <c r="T146" i="16"/>
  <c r="U146" i="16"/>
  <c r="V146" i="16"/>
  <c r="W146" i="16"/>
  <c r="X146" i="16"/>
  <c r="Y146" i="16"/>
  <c r="Z146" i="16"/>
  <c r="S147" i="16"/>
  <c r="T147" i="16"/>
  <c r="U147" i="16"/>
  <c r="V147" i="16"/>
  <c r="W147" i="16"/>
  <c r="X147" i="16"/>
  <c r="Y147" i="16"/>
  <c r="Z147" i="16"/>
  <c r="S148" i="16"/>
  <c r="T148" i="16"/>
  <c r="U148" i="16"/>
  <c r="V148" i="16"/>
  <c r="W148" i="16"/>
  <c r="X148" i="16"/>
  <c r="Y148" i="16"/>
  <c r="Z148" i="16"/>
  <c r="S149" i="16"/>
  <c r="T149" i="16"/>
  <c r="U149" i="16"/>
  <c r="V149" i="16"/>
  <c r="W149" i="16"/>
  <c r="X149" i="16"/>
  <c r="Y149" i="16"/>
  <c r="Z149" i="16"/>
  <c r="S150" i="16"/>
  <c r="T150" i="16"/>
  <c r="U150" i="16"/>
  <c r="V150" i="16"/>
  <c r="W150" i="16"/>
  <c r="X150" i="16"/>
  <c r="Y150" i="16"/>
  <c r="Z150" i="16"/>
  <c r="S151" i="16"/>
  <c r="T151" i="16"/>
  <c r="U151" i="16"/>
  <c r="V151" i="16"/>
  <c r="W151" i="16"/>
  <c r="X151" i="16"/>
  <c r="Y151" i="16"/>
  <c r="Z151" i="16"/>
  <c r="S152" i="16"/>
  <c r="T152" i="16"/>
  <c r="U152" i="16"/>
  <c r="V152" i="16"/>
  <c r="W152" i="16"/>
  <c r="X152" i="16"/>
  <c r="Y152" i="16"/>
  <c r="Z152" i="16"/>
  <c r="S153" i="16"/>
  <c r="T153" i="16"/>
  <c r="U153" i="16"/>
  <c r="V153" i="16"/>
  <c r="W153" i="16"/>
  <c r="X153" i="16"/>
  <c r="Y153" i="16"/>
  <c r="Z153" i="16"/>
  <c r="S154" i="16"/>
  <c r="T154" i="16"/>
  <c r="U154" i="16"/>
  <c r="V154" i="16"/>
  <c r="W154" i="16"/>
  <c r="X154" i="16"/>
  <c r="Y154" i="16"/>
  <c r="Z154" i="16"/>
  <c r="S155" i="16"/>
  <c r="T155" i="16"/>
  <c r="U155" i="16"/>
  <c r="V155" i="16"/>
  <c r="W155" i="16"/>
  <c r="X155" i="16"/>
  <c r="Y155" i="16"/>
  <c r="Z155" i="16"/>
  <c r="S156" i="16"/>
  <c r="T156" i="16"/>
  <c r="U156" i="16"/>
  <c r="V156" i="16"/>
  <c r="W156" i="16"/>
  <c r="X156" i="16"/>
  <c r="Y156" i="16"/>
  <c r="Z156" i="16"/>
  <c r="S157" i="16"/>
  <c r="T157" i="16"/>
  <c r="U157" i="16"/>
  <c r="V157" i="16"/>
  <c r="W157" i="16"/>
  <c r="X157" i="16"/>
  <c r="Y157" i="16"/>
  <c r="Z157" i="16"/>
  <c r="S158" i="16"/>
  <c r="T158" i="16"/>
  <c r="U158" i="16"/>
  <c r="V158" i="16"/>
  <c r="W158" i="16"/>
  <c r="X158" i="16"/>
  <c r="Y158" i="16"/>
  <c r="Z158" i="16"/>
  <c r="S159" i="16"/>
  <c r="T159" i="16"/>
  <c r="U159" i="16"/>
  <c r="V159" i="16"/>
  <c r="W159" i="16"/>
  <c r="X159" i="16"/>
  <c r="Y159" i="16"/>
  <c r="Z159" i="16"/>
  <c r="S160" i="16"/>
  <c r="T160" i="16"/>
  <c r="U160" i="16"/>
  <c r="V160" i="16"/>
  <c r="W160" i="16"/>
  <c r="X160" i="16"/>
  <c r="Y160" i="16"/>
  <c r="Z160" i="16"/>
  <c r="S161" i="16"/>
  <c r="T161" i="16"/>
  <c r="U161" i="16"/>
  <c r="V161" i="16"/>
  <c r="W161" i="16"/>
  <c r="X161" i="16"/>
  <c r="Y161" i="16"/>
  <c r="Z161" i="16"/>
  <c r="S162" i="16"/>
  <c r="T162" i="16"/>
  <c r="U162" i="16"/>
  <c r="V162" i="16"/>
  <c r="W162" i="16"/>
  <c r="X162" i="16"/>
  <c r="Y162" i="16"/>
  <c r="Z162" i="16"/>
  <c r="S163" i="16"/>
  <c r="T163" i="16"/>
  <c r="U163" i="16"/>
  <c r="V163" i="16"/>
  <c r="W163" i="16"/>
  <c r="X163" i="16"/>
  <c r="Y163" i="16"/>
  <c r="Z163" i="16"/>
  <c r="S164" i="16"/>
  <c r="T164" i="16"/>
  <c r="U164" i="16"/>
  <c r="V164" i="16"/>
  <c r="W164" i="16"/>
  <c r="X164" i="16"/>
  <c r="Y164" i="16"/>
  <c r="Z164" i="16"/>
  <c r="S165" i="16"/>
  <c r="T165" i="16"/>
  <c r="U165" i="16"/>
  <c r="V165" i="16"/>
  <c r="W165" i="16"/>
  <c r="X165" i="16"/>
  <c r="Y165" i="16"/>
  <c r="Z165" i="16"/>
  <c r="S166" i="16"/>
  <c r="T166" i="16"/>
  <c r="U166" i="16"/>
  <c r="V166" i="16"/>
  <c r="W166" i="16"/>
  <c r="X166" i="16"/>
  <c r="Y166" i="16"/>
  <c r="Z166" i="16"/>
  <c r="S167" i="16"/>
  <c r="T167" i="16"/>
  <c r="U167" i="16"/>
  <c r="V167" i="16"/>
  <c r="W167" i="16"/>
  <c r="X167" i="16"/>
  <c r="Y167" i="16"/>
  <c r="Z167" i="16"/>
  <c r="S168" i="16"/>
  <c r="T168" i="16"/>
  <c r="U168" i="16"/>
  <c r="V168" i="16"/>
  <c r="W168" i="16"/>
  <c r="X168" i="16"/>
  <c r="Y168" i="16"/>
  <c r="Z168" i="16"/>
  <c r="S169" i="16"/>
  <c r="T169" i="16"/>
  <c r="U169" i="16"/>
  <c r="V169" i="16"/>
  <c r="W169" i="16"/>
  <c r="X169" i="16"/>
  <c r="Y169" i="16"/>
  <c r="Z169" i="16"/>
  <c r="S170" i="16"/>
  <c r="T170" i="16"/>
  <c r="U170" i="16"/>
  <c r="V170" i="16"/>
  <c r="W170" i="16"/>
  <c r="X170" i="16"/>
  <c r="Y170" i="16"/>
  <c r="Z170" i="16"/>
  <c r="S171" i="16"/>
  <c r="T171" i="16"/>
  <c r="U171" i="16"/>
  <c r="V171" i="16"/>
  <c r="W171" i="16"/>
  <c r="X171" i="16"/>
  <c r="Y171" i="16"/>
  <c r="Z171" i="16"/>
  <c r="S172" i="16"/>
  <c r="T172" i="16"/>
  <c r="U172" i="16"/>
  <c r="V172" i="16"/>
  <c r="W172" i="16"/>
  <c r="X172" i="16"/>
  <c r="Y172" i="16"/>
  <c r="Z172" i="16"/>
  <c r="S173" i="16"/>
  <c r="T173" i="16"/>
  <c r="U173" i="16"/>
  <c r="V173" i="16"/>
  <c r="W173" i="16"/>
  <c r="X173" i="16"/>
  <c r="Y173" i="16"/>
  <c r="Z173" i="16"/>
  <c r="S174" i="16"/>
  <c r="T174" i="16"/>
  <c r="U174" i="16"/>
  <c r="V174" i="16"/>
  <c r="W174" i="16"/>
  <c r="X174" i="16"/>
  <c r="Y174" i="16"/>
  <c r="Z174" i="16"/>
  <c r="S175" i="16"/>
  <c r="T175" i="16"/>
  <c r="U175" i="16"/>
  <c r="V175" i="16"/>
  <c r="W175" i="16"/>
  <c r="X175" i="16"/>
  <c r="Y175" i="16"/>
  <c r="Z175" i="16"/>
  <c r="S176" i="16"/>
  <c r="T176" i="16"/>
  <c r="U176" i="16"/>
  <c r="V176" i="16"/>
  <c r="W176" i="16"/>
  <c r="X176" i="16"/>
  <c r="Y176" i="16"/>
  <c r="Z176" i="16"/>
  <c r="S177" i="16"/>
  <c r="T177" i="16"/>
  <c r="U177" i="16"/>
  <c r="V177" i="16"/>
  <c r="W177" i="16"/>
  <c r="X177" i="16"/>
  <c r="Y177" i="16"/>
  <c r="Z177" i="16"/>
  <c r="S178" i="16"/>
  <c r="T178" i="16"/>
  <c r="U178" i="16"/>
  <c r="V178" i="16"/>
  <c r="W178" i="16"/>
  <c r="X178" i="16"/>
  <c r="Y178" i="16"/>
  <c r="Z178" i="16"/>
  <c r="S179" i="16"/>
  <c r="T179" i="16"/>
  <c r="U179" i="16"/>
  <c r="V179" i="16"/>
  <c r="W179" i="16"/>
  <c r="X179" i="16"/>
  <c r="Y179" i="16"/>
  <c r="Z179" i="16"/>
  <c r="S180" i="16"/>
  <c r="T180" i="16"/>
  <c r="U180" i="16"/>
  <c r="V180" i="16"/>
  <c r="W180" i="16"/>
  <c r="X180" i="16"/>
  <c r="Y180" i="16"/>
  <c r="Z180" i="16"/>
  <c r="S181" i="16"/>
  <c r="T181" i="16"/>
  <c r="U181" i="16"/>
  <c r="V181" i="16"/>
  <c r="W181" i="16"/>
  <c r="X181" i="16"/>
  <c r="Y181" i="16"/>
  <c r="Z181" i="16"/>
  <c r="S182" i="16"/>
  <c r="T182" i="16"/>
  <c r="U182" i="16"/>
  <c r="V182" i="16"/>
  <c r="W182" i="16"/>
  <c r="X182" i="16"/>
  <c r="Y182" i="16"/>
  <c r="Z182" i="16"/>
  <c r="S183" i="16"/>
  <c r="T183" i="16"/>
  <c r="U183" i="16"/>
  <c r="V183" i="16"/>
  <c r="W183" i="16"/>
  <c r="X183" i="16"/>
  <c r="Y183" i="16"/>
  <c r="Z183" i="16"/>
  <c r="S184" i="16"/>
  <c r="T184" i="16"/>
  <c r="U184" i="16"/>
  <c r="V184" i="16"/>
  <c r="W184" i="16"/>
  <c r="X184" i="16"/>
  <c r="Y184" i="16"/>
  <c r="Z184" i="16"/>
  <c r="S185" i="16"/>
  <c r="T185" i="16"/>
  <c r="U185" i="16"/>
  <c r="V185" i="16"/>
  <c r="W185" i="16"/>
  <c r="X185" i="16"/>
  <c r="Y185" i="16"/>
  <c r="Z185" i="16"/>
  <c r="S186" i="16"/>
  <c r="T186" i="16"/>
  <c r="U186" i="16"/>
  <c r="V186" i="16"/>
  <c r="W186" i="16"/>
  <c r="X186" i="16"/>
  <c r="Y186" i="16"/>
  <c r="Z186" i="16"/>
  <c r="S187" i="16"/>
  <c r="T187" i="16"/>
  <c r="U187" i="16"/>
  <c r="V187" i="16"/>
  <c r="W187" i="16"/>
  <c r="X187" i="16"/>
  <c r="Y187" i="16"/>
  <c r="Z187" i="16"/>
  <c r="S188" i="16"/>
  <c r="T188" i="16"/>
  <c r="U188" i="16"/>
  <c r="V188" i="16"/>
  <c r="W188" i="16"/>
  <c r="X188" i="16"/>
  <c r="Y188" i="16"/>
  <c r="Z188" i="16"/>
  <c r="S189" i="16"/>
  <c r="T189" i="16"/>
  <c r="U189" i="16"/>
  <c r="V189" i="16"/>
  <c r="W189" i="16"/>
  <c r="X189" i="16"/>
  <c r="Y189" i="16"/>
  <c r="Z189" i="16"/>
  <c r="S190" i="16"/>
  <c r="T190" i="16"/>
  <c r="U190" i="16"/>
  <c r="V190" i="16"/>
  <c r="W190" i="16"/>
  <c r="X190" i="16"/>
  <c r="Y190" i="16"/>
  <c r="Z190" i="16"/>
  <c r="S191" i="16"/>
  <c r="T191" i="16"/>
  <c r="U191" i="16"/>
  <c r="V191" i="16"/>
  <c r="W191" i="16"/>
  <c r="X191" i="16"/>
  <c r="Y191" i="16"/>
  <c r="Z191" i="16"/>
  <c r="S192" i="16"/>
  <c r="T192" i="16"/>
  <c r="U192" i="16"/>
  <c r="V192" i="16"/>
  <c r="W192" i="16"/>
  <c r="X192" i="16"/>
  <c r="Y192" i="16"/>
  <c r="Z192" i="16"/>
  <c r="S193" i="16"/>
  <c r="T193" i="16"/>
  <c r="U193" i="16"/>
  <c r="V193" i="16"/>
  <c r="W193" i="16"/>
  <c r="X193" i="16"/>
  <c r="Y193" i="16"/>
  <c r="Z193" i="16"/>
  <c r="S194" i="16"/>
  <c r="T194" i="16"/>
  <c r="U194" i="16"/>
  <c r="V194" i="16"/>
  <c r="W194" i="16"/>
  <c r="X194" i="16"/>
  <c r="Y194" i="16"/>
  <c r="Z194" i="16"/>
  <c r="S195" i="16"/>
  <c r="T195" i="16"/>
  <c r="U195" i="16"/>
  <c r="V195" i="16"/>
  <c r="W195" i="16"/>
  <c r="X195" i="16"/>
  <c r="Y195" i="16"/>
  <c r="Z195" i="16"/>
  <c r="S196" i="16"/>
  <c r="T196" i="16"/>
  <c r="U196" i="16"/>
  <c r="V196" i="16"/>
  <c r="W196" i="16"/>
  <c r="X196" i="16"/>
  <c r="Y196" i="16"/>
  <c r="Z196" i="16"/>
  <c r="S197" i="16"/>
  <c r="T197" i="16"/>
  <c r="U197" i="16"/>
  <c r="V197" i="16"/>
  <c r="W197" i="16"/>
  <c r="X197" i="16"/>
  <c r="Y197" i="16"/>
  <c r="Z197" i="16"/>
  <c r="S198" i="16"/>
  <c r="T198" i="16"/>
  <c r="U198" i="16"/>
  <c r="V198" i="16"/>
  <c r="W198" i="16"/>
  <c r="X198" i="16"/>
  <c r="Y198" i="16"/>
  <c r="Z198" i="16"/>
  <c r="S199" i="16"/>
  <c r="T199" i="16"/>
  <c r="U199" i="16"/>
  <c r="V199" i="16"/>
  <c r="W199" i="16"/>
  <c r="X199" i="16"/>
  <c r="Y199" i="16"/>
  <c r="Z199" i="16"/>
  <c r="S200" i="16"/>
  <c r="T200" i="16"/>
  <c r="U200" i="16"/>
  <c r="V200" i="16"/>
  <c r="W200" i="16"/>
  <c r="X200" i="16"/>
  <c r="Y200" i="16"/>
  <c r="Z200" i="16"/>
  <c r="S201" i="16"/>
  <c r="T201" i="16"/>
  <c r="U201" i="16"/>
  <c r="V201" i="16"/>
  <c r="W201" i="16"/>
  <c r="X201" i="16"/>
  <c r="Y201" i="16"/>
  <c r="Z201" i="16"/>
  <c r="S202" i="16"/>
  <c r="T202" i="16"/>
  <c r="U202" i="16"/>
  <c r="V202" i="16"/>
  <c r="W202" i="16"/>
  <c r="X202" i="16"/>
  <c r="Y202" i="16"/>
  <c r="Z202" i="16"/>
  <c r="S203" i="16"/>
  <c r="T203" i="16"/>
  <c r="U203" i="16"/>
  <c r="V203" i="16"/>
  <c r="W203" i="16"/>
  <c r="X203" i="16"/>
  <c r="Y203" i="16"/>
  <c r="Z203" i="16"/>
  <c r="S204" i="16"/>
  <c r="T204" i="16"/>
  <c r="U204" i="16"/>
  <c r="V204" i="16"/>
  <c r="W204" i="16"/>
  <c r="X204" i="16"/>
  <c r="Y204" i="16"/>
  <c r="Z204" i="16"/>
  <c r="S205" i="16"/>
  <c r="T205" i="16"/>
  <c r="U205" i="16"/>
  <c r="V205" i="16"/>
  <c r="W205" i="16"/>
  <c r="X205" i="16"/>
  <c r="Y205" i="16"/>
  <c r="Z205" i="16"/>
  <c r="S206" i="16"/>
  <c r="T206" i="16"/>
  <c r="U206" i="16"/>
  <c r="V206" i="16"/>
  <c r="W206" i="16"/>
  <c r="X206" i="16"/>
  <c r="Y206" i="16"/>
  <c r="Z206" i="16"/>
  <c r="S207" i="16"/>
  <c r="T207" i="16"/>
  <c r="U207" i="16"/>
  <c r="V207" i="16"/>
  <c r="W207" i="16"/>
  <c r="X207" i="16"/>
  <c r="Y207" i="16"/>
  <c r="Z207" i="16"/>
  <c r="S208" i="16"/>
  <c r="T208" i="16"/>
  <c r="U208" i="16"/>
  <c r="V208" i="16"/>
  <c r="W208" i="16"/>
  <c r="X208" i="16"/>
  <c r="Y208" i="16"/>
  <c r="Z208" i="16"/>
  <c r="S209" i="16"/>
  <c r="T209" i="16"/>
  <c r="U209" i="16"/>
  <c r="V209" i="16"/>
  <c r="W209" i="16"/>
  <c r="X209" i="16"/>
  <c r="Y209" i="16"/>
  <c r="Z209" i="16"/>
  <c r="S210" i="16"/>
  <c r="T210" i="16"/>
  <c r="U210" i="16"/>
  <c r="V210" i="16"/>
  <c r="W210" i="16"/>
  <c r="X210" i="16"/>
  <c r="Y210" i="16"/>
  <c r="Z210" i="16"/>
  <c r="S211" i="16"/>
  <c r="T211" i="16"/>
  <c r="U211" i="16"/>
  <c r="V211" i="16"/>
  <c r="W211" i="16"/>
  <c r="X211" i="16"/>
  <c r="Y211" i="16"/>
  <c r="Z211" i="16"/>
  <c r="S212" i="16"/>
  <c r="T212" i="16"/>
  <c r="U212" i="16"/>
  <c r="V212" i="16"/>
  <c r="W212" i="16"/>
  <c r="X212" i="16"/>
  <c r="Y212" i="16"/>
  <c r="Z212" i="16"/>
  <c r="R158" i="18"/>
  <c r="S158" i="18"/>
  <c r="T158" i="18"/>
  <c r="U158" i="18"/>
  <c r="V158" i="18"/>
  <c r="R159" i="18"/>
  <c r="S159" i="18"/>
  <c r="T159" i="18"/>
  <c r="U159" i="18"/>
  <c r="V159" i="18"/>
  <c r="R160" i="18"/>
  <c r="S160" i="18"/>
  <c r="T160" i="18"/>
  <c r="U160" i="18"/>
  <c r="V160" i="18"/>
  <c r="R161" i="18"/>
  <c r="S161" i="18"/>
  <c r="T161" i="18"/>
  <c r="U161" i="18"/>
  <c r="V161" i="18"/>
  <c r="R162" i="18"/>
  <c r="S162" i="18"/>
  <c r="T162" i="18"/>
  <c r="U162" i="18"/>
  <c r="V162" i="18"/>
  <c r="R163" i="18"/>
  <c r="S163" i="18"/>
  <c r="T163" i="18"/>
  <c r="U163" i="18"/>
  <c r="V163" i="18"/>
  <c r="R164" i="18"/>
  <c r="S164" i="18"/>
  <c r="T164" i="18"/>
  <c r="U164" i="18"/>
  <c r="V164" i="18"/>
  <c r="R165" i="18"/>
  <c r="S165" i="18"/>
  <c r="T165" i="18"/>
  <c r="U165" i="18"/>
  <c r="V165" i="18"/>
  <c r="R166" i="18"/>
  <c r="S166" i="18"/>
  <c r="T166" i="18"/>
  <c r="U166" i="18"/>
  <c r="V166" i="18"/>
  <c r="R167" i="18"/>
  <c r="S167" i="18"/>
  <c r="T167" i="18"/>
  <c r="U167" i="18"/>
  <c r="V167" i="18"/>
  <c r="R168" i="18"/>
  <c r="S168" i="18"/>
  <c r="T168" i="18"/>
  <c r="U168" i="18"/>
  <c r="V168" i="18"/>
  <c r="R169" i="18"/>
  <c r="S169" i="18"/>
  <c r="T169" i="18"/>
  <c r="U169" i="18"/>
  <c r="V169" i="18"/>
  <c r="R170" i="18"/>
  <c r="S170" i="18"/>
  <c r="T170" i="18"/>
  <c r="U170" i="18"/>
  <c r="V170" i="18"/>
  <c r="R171" i="18"/>
  <c r="S171" i="18"/>
  <c r="T171" i="18"/>
  <c r="U171" i="18"/>
  <c r="V171" i="18"/>
  <c r="R172" i="18"/>
  <c r="S172" i="18"/>
  <c r="T172" i="18"/>
  <c r="U172" i="18"/>
  <c r="V172" i="18"/>
  <c r="R173" i="18"/>
  <c r="S173" i="18"/>
  <c r="T173" i="18"/>
  <c r="U173" i="18"/>
  <c r="V173" i="18"/>
  <c r="R174" i="18"/>
  <c r="S174" i="18"/>
  <c r="T174" i="18"/>
  <c r="U174" i="18"/>
  <c r="V174" i="18"/>
  <c r="R175" i="18"/>
  <c r="S175" i="18"/>
  <c r="T175" i="18"/>
  <c r="U175" i="18"/>
  <c r="V175" i="18"/>
  <c r="R176" i="18"/>
  <c r="S176" i="18"/>
  <c r="T176" i="18"/>
  <c r="U176" i="18"/>
  <c r="V176" i="18"/>
  <c r="R177" i="18"/>
  <c r="S177" i="18"/>
  <c r="T177" i="18"/>
  <c r="U177" i="18"/>
  <c r="V177" i="18"/>
  <c r="R178" i="18"/>
  <c r="S178" i="18"/>
  <c r="T178" i="18"/>
  <c r="U178" i="18"/>
  <c r="V178" i="18"/>
  <c r="R179" i="18"/>
  <c r="S179" i="18"/>
  <c r="T179" i="18"/>
  <c r="U179" i="18"/>
  <c r="V179" i="18"/>
  <c r="R180" i="18"/>
  <c r="S180" i="18"/>
  <c r="T180" i="18"/>
  <c r="U180" i="18"/>
  <c r="V180" i="18"/>
  <c r="R181" i="18"/>
  <c r="S181" i="18"/>
  <c r="T181" i="18"/>
  <c r="U181" i="18"/>
  <c r="V181" i="18"/>
  <c r="R182" i="18"/>
  <c r="S182" i="18"/>
  <c r="T182" i="18"/>
  <c r="U182" i="18"/>
  <c r="V182" i="18"/>
  <c r="R183" i="18"/>
  <c r="S183" i="18"/>
  <c r="T183" i="18"/>
  <c r="U183" i="18"/>
  <c r="V183" i="18"/>
  <c r="R184" i="18"/>
  <c r="S184" i="18"/>
  <c r="T184" i="18"/>
  <c r="U184" i="18"/>
  <c r="V184" i="18"/>
  <c r="R185" i="18"/>
  <c r="S185" i="18"/>
  <c r="T185" i="18"/>
  <c r="U185" i="18"/>
  <c r="V185" i="18"/>
  <c r="R186" i="18"/>
  <c r="S186" i="18"/>
  <c r="T186" i="18"/>
  <c r="U186" i="18"/>
  <c r="V186" i="18"/>
  <c r="R187" i="18"/>
  <c r="S187" i="18"/>
  <c r="T187" i="18"/>
  <c r="U187" i="18"/>
  <c r="V187" i="18"/>
  <c r="R188" i="18"/>
  <c r="S188" i="18"/>
  <c r="T188" i="18"/>
  <c r="U188" i="18"/>
  <c r="V188" i="18"/>
  <c r="R189" i="18"/>
  <c r="S189" i="18"/>
  <c r="T189" i="18"/>
  <c r="U189" i="18"/>
  <c r="V189" i="18"/>
  <c r="R190" i="18"/>
  <c r="S190" i="18"/>
  <c r="T190" i="18"/>
  <c r="U190" i="18"/>
  <c r="V190" i="18"/>
  <c r="R191" i="18"/>
  <c r="S191" i="18"/>
  <c r="T191" i="18"/>
  <c r="U191" i="18"/>
  <c r="V191" i="18"/>
  <c r="R192" i="18"/>
  <c r="S192" i="18"/>
  <c r="T192" i="18"/>
  <c r="U192" i="18"/>
  <c r="V192" i="18"/>
  <c r="R193" i="18"/>
  <c r="S193" i="18"/>
  <c r="T193" i="18"/>
  <c r="U193" i="18"/>
  <c r="V193" i="18"/>
  <c r="R194" i="18"/>
  <c r="S194" i="18"/>
  <c r="T194" i="18"/>
  <c r="U194" i="18"/>
  <c r="V194" i="18"/>
  <c r="R195" i="18"/>
  <c r="S195" i="18"/>
  <c r="T195" i="18"/>
  <c r="U195" i="18"/>
  <c r="V195" i="18"/>
  <c r="R196" i="18"/>
  <c r="S196" i="18"/>
  <c r="T196" i="18"/>
  <c r="U196" i="18"/>
  <c r="V196" i="18"/>
  <c r="R197" i="18"/>
  <c r="S197" i="18"/>
  <c r="T197" i="18"/>
  <c r="U197" i="18"/>
  <c r="V197" i="18"/>
  <c r="R198" i="18"/>
  <c r="S198" i="18"/>
  <c r="T198" i="18"/>
  <c r="U198" i="18"/>
  <c r="V198" i="18"/>
  <c r="R199" i="18"/>
  <c r="S199" i="18"/>
  <c r="T199" i="18"/>
  <c r="U199" i="18"/>
  <c r="V199" i="18"/>
  <c r="R200" i="18"/>
  <c r="S200" i="18"/>
  <c r="T200" i="18"/>
  <c r="U200" i="18"/>
  <c r="V200" i="18"/>
  <c r="R201" i="18"/>
  <c r="S201" i="18"/>
  <c r="T201" i="18"/>
  <c r="U201" i="18"/>
  <c r="V201" i="18"/>
  <c r="R202" i="18"/>
  <c r="S202" i="18"/>
  <c r="T202" i="18"/>
  <c r="U202" i="18"/>
  <c r="V202" i="18"/>
  <c r="R203" i="18"/>
  <c r="S203" i="18"/>
  <c r="T203" i="18"/>
  <c r="U203" i="18"/>
  <c r="V203" i="18"/>
  <c r="R204" i="18"/>
  <c r="S204" i="18"/>
  <c r="T204" i="18"/>
  <c r="U204" i="18"/>
  <c r="V204" i="18"/>
  <c r="R205" i="18"/>
  <c r="S205" i="18"/>
  <c r="T205" i="18"/>
  <c r="U205" i="18"/>
  <c r="V205" i="18"/>
  <c r="R206" i="18"/>
  <c r="S206" i="18"/>
  <c r="T206" i="18"/>
  <c r="U206" i="18"/>
  <c r="V206" i="18"/>
  <c r="R207" i="18"/>
  <c r="S207" i="18"/>
  <c r="T207" i="18"/>
  <c r="U207" i="18"/>
  <c r="V207" i="18"/>
  <c r="R208" i="18"/>
  <c r="S208" i="18"/>
  <c r="T208" i="18"/>
  <c r="U208" i="18"/>
  <c r="V208" i="18"/>
  <c r="R209" i="18"/>
  <c r="S209" i="18"/>
  <c r="T209" i="18"/>
  <c r="U209" i="18"/>
  <c r="V209" i="18"/>
  <c r="R210" i="18"/>
  <c r="S210" i="18"/>
  <c r="T210" i="18"/>
  <c r="U210" i="18"/>
  <c r="V210" i="18"/>
  <c r="R211" i="18"/>
  <c r="S211" i="18"/>
  <c r="T211" i="18"/>
  <c r="U211" i="18"/>
  <c r="V211" i="18"/>
  <c r="R212" i="18"/>
  <c r="S212" i="18"/>
  <c r="T212" i="18"/>
  <c r="U212" i="18"/>
  <c r="V212" i="18"/>
  <c r="R213" i="18"/>
  <c r="S213" i="18"/>
  <c r="T213" i="18"/>
  <c r="U213" i="18"/>
  <c r="V213" i="18"/>
  <c r="R214" i="18"/>
  <c r="S214" i="18"/>
  <c r="T214" i="18"/>
  <c r="U214" i="18"/>
  <c r="V214" i="18"/>
  <c r="J43" i="15"/>
  <c r="AE43" i="15" s="1"/>
  <c r="Y43" i="15"/>
  <c r="Z43" i="15"/>
  <c r="AA43" i="15"/>
  <c r="AB43" i="15"/>
  <c r="AC43" i="15"/>
  <c r="AD43" i="15"/>
  <c r="B322" i="20" l="1"/>
  <c r="A496" i="20"/>
  <c r="F688" i="20"/>
  <c r="B719" i="11"/>
  <c r="R719" i="11" s="1"/>
  <c r="F3508" i="20"/>
  <c r="H40" i="20"/>
  <c r="D40" i="20"/>
  <c r="G3028" i="20"/>
  <c r="C3220" i="20"/>
  <c r="E3220" i="20"/>
  <c r="H126" i="20"/>
  <c r="H593" i="20"/>
  <c r="E857" i="20"/>
  <c r="C1024" i="20"/>
  <c r="E1088" i="20"/>
  <c r="D1958" i="20"/>
  <c r="F3380" i="20"/>
  <c r="F21" i="20"/>
  <c r="D308" i="20"/>
  <c r="C960" i="20"/>
  <c r="F1081" i="20"/>
  <c r="B1129" i="20"/>
  <c r="A1152" i="20"/>
  <c r="F3284" i="20"/>
  <c r="C61" i="20"/>
  <c r="A521" i="20"/>
  <c r="E1153" i="20"/>
  <c r="F545" i="20"/>
  <c r="H617" i="20"/>
  <c r="D322" i="20"/>
  <c r="G322" i="20"/>
  <c r="I496" i="20"/>
  <c r="D688" i="20"/>
  <c r="J3508" i="20"/>
  <c r="D3508" i="20"/>
  <c r="E40" i="20"/>
  <c r="C3028" i="20"/>
  <c r="E3028" i="20"/>
  <c r="B3220" i="20"/>
  <c r="B3251" i="11"/>
  <c r="R3251" i="11" s="1"/>
  <c r="A126" i="20"/>
  <c r="G593" i="20"/>
  <c r="A857" i="20"/>
  <c r="J1024" i="20"/>
  <c r="D1088" i="20"/>
  <c r="I1958" i="20"/>
  <c r="D3380" i="20"/>
  <c r="G21" i="20"/>
  <c r="I308" i="20"/>
  <c r="B339" i="11"/>
  <c r="R339" i="11" s="1"/>
  <c r="B960" i="20"/>
  <c r="D1081" i="20"/>
  <c r="G1129" i="20"/>
  <c r="E1152" i="20"/>
  <c r="G61" i="20"/>
  <c r="G179" i="20"/>
  <c r="A432" i="20"/>
  <c r="H521" i="20"/>
  <c r="G2015" i="20"/>
  <c r="F322" i="20"/>
  <c r="C496" i="20"/>
  <c r="C688" i="20"/>
  <c r="B3508" i="20"/>
  <c r="B40" i="20"/>
  <c r="J3028" i="20"/>
  <c r="D3028" i="20"/>
  <c r="I3220" i="20"/>
  <c r="G126" i="20"/>
  <c r="F593" i="20"/>
  <c r="D857" i="20"/>
  <c r="B1024" i="20"/>
  <c r="J1088" i="20"/>
  <c r="A1958" i="20"/>
  <c r="C3380" i="20"/>
  <c r="D21" i="20"/>
  <c r="H308" i="20"/>
  <c r="I960" i="20"/>
  <c r="C1081" i="20"/>
  <c r="D1129" i="20"/>
  <c r="C1152" i="20"/>
  <c r="F61" i="20"/>
  <c r="J80" i="20"/>
  <c r="D179" i="20"/>
  <c r="D432" i="20"/>
  <c r="C521" i="20"/>
  <c r="C1887" i="20"/>
  <c r="E322" i="20"/>
  <c r="B496" i="20"/>
  <c r="J688" i="20"/>
  <c r="I3508" i="20"/>
  <c r="A40" i="20"/>
  <c r="B3028" i="20"/>
  <c r="B3059" i="11"/>
  <c r="R3059" i="11" s="1"/>
  <c r="A3220" i="20"/>
  <c r="F126" i="20"/>
  <c r="J593" i="20"/>
  <c r="B857" i="20"/>
  <c r="I1024" i="20"/>
  <c r="A1088" i="20"/>
  <c r="J1958" i="20"/>
  <c r="J3380" i="20"/>
  <c r="J21" i="20"/>
  <c r="E308" i="20"/>
  <c r="A960" i="20"/>
  <c r="A1081" i="20"/>
  <c r="C1129" i="20"/>
  <c r="D1152" i="20"/>
  <c r="B3284" i="20"/>
  <c r="D61" i="20"/>
  <c r="I80" i="20"/>
  <c r="B552" i="11"/>
  <c r="R552" i="11" s="1"/>
  <c r="J1887" i="20"/>
  <c r="D2768" i="20"/>
  <c r="J2832" i="20"/>
  <c r="B2896" i="20"/>
  <c r="A322" i="20"/>
  <c r="F496" i="20"/>
  <c r="B688" i="20"/>
  <c r="A3508" i="20"/>
  <c r="J40" i="20"/>
  <c r="I3028" i="20"/>
  <c r="H3220" i="20"/>
  <c r="E126" i="20"/>
  <c r="B593" i="20"/>
  <c r="I857" i="20"/>
  <c r="H857" i="20"/>
  <c r="A1024" i="20"/>
  <c r="H1088" i="20"/>
  <c r="B1958" i="20"/>
  <c r="A3380" i="20"/>
  <c r="B21" i="20"/>
  <c r="J308" i="20"/>
  <c r="H960" i="20"/>
  <c r="I1081" i="20"/>
  <c r="I1129" i="20"/>
  <c r="B1160" i="11"/>
  <c r="R1160" i="11" s="1"/>
  <c r="J1152" i="20"/>
  <c r="I3284" i="20"/>
  <c r="I61" i="20"/>
  <c r="H80" i="20"/>
  <c r="E896" i="20"/>
  <c r="A1153" i="20"/>
  <c r="I2426" i="20"/>
  <c r="J2640" i="20"/>
  <c r="E2704" i="20"/>
  <c r="I2768" i="20"/>
  <c r="I2896" i="20"/>
  <c r="H345" i="20"/>
  <c r="C322" i="20"/>
  <c r="G496" i="20"/>
  <c r="E496" i="20"/>
  <c r="H688" i="20"/>
  <c r="I688" i="20"/>
  <c r="H3508" i="20"/>
  <c r="I40" i="20"/>
  <c r="A3028" i="20"/>
  <c r="G3220" i="20"/>
  <c r="J126" i="20"/>
  <c r="D126" i="20"/>
  <c r="I593" i="20"/>
  <c r="G857" i="20"/>
  <c r="F1024" i="20"/>
  <c r="G1088" i="20"/>
  <c r="F1958" i="20"/>
  <c r="H3380" i="20"/>
  <c r="I21" i="20"/>
  <c r="G308" i="20"/>
  <c r="G960" i="20"/>
  <c r="H1081" i="20"/>
  <c r="A1129" i="20"/>
  <c r="B1152" i="20"/>
  <c r="A3284" i="20"/>
  <c r="A61" i="20"/>
  <c r="G80" i="20"/>
  <c r="D896" i="20"/>
  <c r="G1153" i="20"/>
  <c r="H2426" i="20"/>
  <c r="I2640" i="20"/>
  <c r="G112" i="20"/>
  <c r="I345" i="20"/>
  <c r="H496" i="20"/>
  <c r="G688" i="20"/>
  <c r="I126" i="20"/>
  <c r="A593" i="20"/>
  <c r="F857" i="20"/>
  <c r="E1024" i="20"/>
  <c r="F1088" i="20"/>
  <c r="E1958" i="20"/>
  <c r="G3380" i="20"/>
  <c r="A21" i="20"/>
  <c r="F308" i="20"/>
  <c r="F960" i="20"/>
  <c r="G1081" i="20"/>
  <c r="J1129" i="20"/>
  <c r="I1152" i="20"/>
  <c r="H3284" i="20"/>
  <c r="E80" i="20"/>
  <c r="F521" i="20"/>
  <c r="F1153" i="20"/>
  <c r="J112" i="20"/>
  <c r="I1919" i="20"/>
  <c r="F3076" i="20"/>
  <c r="H352" i="20"/>
  <c r="C197" i="36"/>
  <c r="D197" i="36"/>
  <c r="H197" i="36"/>
  <c r="E197" i="36"/>
  <c r="F197" i="36"/>
  <c r="G197" i="36"/>
  <c r="B197" i="36"/>
  <c r="A197" i="36"/>
  <c r="I197" i="36"/>
  <c r="J197" i="36"/>
  <c r="E196" i="36"/>
  <c r="D196" i="36"/>
  <c r="F196" i="36"/>
  <c r="G196" i="36"/>
  <c r="H196" i="36"/>
  <c r="B196" i="36"/>
  <c r="A196" i="36"/>
  <c r="I196" i="36"/>
  <c r="J196" i="36"/>
  <c r="C196" i="36"/>
  <c r="G195" i="36"/>
  <c r="H195" i="36"/>
  <c r="A195" i="36"/>
  <c r="I195" i="36"/>
  <c r="B195" i="36"/>
  <c r="J195" i="36"/>
  <c r="F195" i="36"/>
  <c r="C195" i="36"/>
  <c r="D195" i="36"/>
  <c r="E195" i="36"/>
  <c r="A194" i="36"/>
  <c r="I194" i="36"/>
  <c r="B194" i="36"/>
  <c r="J194" i="36"/>
  <c r="C194" i="36"/>
  <c r="H194" i="36"/>
  <c r="D194" i="36"/>
  <c r="F194" i="36"/>
  <c r="E194" i="36"/>
  <c r="G194" i="36"/>
  <c r="C193" i="36"/>
  <c r="D193" i="36"/>
  <c r="B193" i="36"/>
  <c r="E193" i="36"/>
  <c r="F193" i="36"/>
  <c r="G193" i="36"/>
  <c r="H193" i="36"/>
  <c r="A193" i="36"/>
  <c r="I193" i="36"/>
  <c r="J193" i="36"/>
  <c r="E192" i="36"/>
  <c r="F192" i="36"/>
  <c r="G192" i="36"/>
  <c r="H192" i="36"/>
  <c r="B192" i="36"/>
  <c r="A192" i="36"/>
  <c r="I192" i="36"/>
  <c r="D192" i="36"/>
  <c r="J192" i="36"/>
  <c r="C192" i="36"/>
  <c r="G191" i="36"/>
  <c r="H191" i="36"/>
  <c r="A191" i="36"/>
  <c r="I191" i="36"/>
  <c r="F191" i="36"/>
  <c r="B191" i="36"/>
  <c r="J191" i="36"/>
  <c r="D191" i="36"/>
  <c r="C191" i="36"/>
  <c r="E191" i="36"/>
  <c r="A190" i="36"/>
  <c r="I190" i="36"/>
  <c r="B190" i="36"/>
  <c r="J190" i="36"/>
  <c r="C190" i="36"/>
  <c r="D190" i="36"/>
  <c r="E190" i="36"/>
  <c r="F190" i="36"/>
  <c r="G190" i="36"/>
  <c r="H190" i="36"/>
  <c r="C189" i="36"/>
  <c r="J189" i="36"/>
  <c r="D189" i="36"/>
  <c r="E189" i="36"/>
  <c r="B189" i="36"/>
  <c r="F189" i="36"/>
  <c r="G189" i="36"/>
  <c r="H189" i="36"/>
  <c r="A189" i="36"/>
  <c r="I189" i="36"/>
  <c r="E188" i="36"/>
  <c r="F188" i="36"/>
  <c r="D188" i="36"/>
  <c r="G188" i="36"/>
  <c r="H188" i="36"/>
  <c r="J188" i="36"/>
  <c r="A188" i="36"/>
  <c r="I188" i="36"/>
  <c r="B188" i="36"/>
  <c r="C188" i="36"/>
  <c r="G187" i="36"/>
  <c r="H187" i="36"/>
  <c r="A187" i="36"/>
  <c r="I187" i="36"/>
  <c r="B187" i="36"/>
  <c r="J187" i="36"/>
  <c r="D187" i="36"/>
  <c r="C187" i="36"/>
  <c r="F187" i="36"/>
  <c r="E187" i="36"/>
  <c r="A186" i="36"/>
  <c r="I186" i="36"/>
  <c r="J186" i="36"/>
  <c r="B186" i="36"/>
  <c r="C186" i="36"/>
  <c r="D186" i="36"/>
  <c r="E186" i="36"/>
  <c r="F186" i="36"/>
  <c r="G186" i="36"/>
  <c r="H186" i="36"/>
  <c r="C185" i="36"/>
  <c r="D185" i="36"/>
  <c r="J185" i="36"/>
  <c r="E185" i="36"/>
  <c r="F185" i="36"/>
  <c r="H185" i="36"/>
  <c r="B185" i="36"/>
  <c r="G185" i="36"/>
  <c r="A185" i="36"/>
  <c r="I185" i="36"/>
  <c r="E184" i="36"/>
  <c r="F184" i="36"/>
  <c r="G184" i="36"/>
  <c r="D184" i="36"/>
  <c r="H184" i="36"/>
  <c r="B184" i="36"/>
  <c r="A184" i="36"/>
  <c r="I184" i="36"/>
  <c r="J184" i="36"/>
  <c r="C184" i="36"/>
  <c r="G183" i="36"/>
  <c r="H183" i="36"/>
  <c r="A183" i="36"/>
  <c r="I183" i="36"/>
  <c r="B183" i="36"/>
  <c r="J183" i="36"/>
  <c r="C183" i="36"/>
  <c r="F183" i="36"/>
  <c r="D183" i="36"/>
  <c r="E183" i="36"/>
  <c r="A182" i="36"/>
  <c r="I182" i="36"/>
  <c r="B182" i="36"/>
  <c r="J182" i="36"/>
  <c r="H182" i="36"/>
  <c r="C182" i="36"/>
  <c r="D182" i="36"/>
  <c r="E182" i="36"/>
  <c r="F182" i="36"/>
  <c r="G182" i="36"/>
  <c r="C181" i="36"/>
  <c r="D181" i="36"/>
  <c r="B181" i="36"/>
  <c r="E181" i="36"/>
  <c r="H181" i="36"/>
  <c r="F181" i="36"/>
  <c r="G181" i="36"/>
  <c r="A181" i="36"/>
  <c r="I181" i="36"/>
  <c r="J181" i="36"/>
  <c r="E180" i="36"/>
  <c r="F180" i="36"/>
  <c r="J180" i="36"/>
  <c r="G180" i="36"/>
  <c r="D180" i="36"/>
  <c r="H180" i="36"/>
  <c r="B180" i="36"/>
  <c r="A180" i="36"/>
  <c r="I180" i="36"/>
  <c r="C180" i="36"/>
  <c r="G179" i="36"/>
  <c r="H179" i="36"/>
  <c r="A179" i="36"/>
  <c r="I179" i="36"/>
  <c r="B179" i="36"/>
  <c r="J179" i="36"/>
  <c r="C179" i="36"/>
  <c r="D179" i="36"/>
  <c r="F179" i="36"/>
  <c r="E179" i="36"/>
  <c r="A178" i="36"/>
  <c r="I178" i="36"/>
  <c r="B178" i="36"/>
  <c r="J178" i="36"/>
  <c r="H178" i="36"/>
  <c r="C178" i="36"/>
  <c r="D178" i="36"/>
  <c r="E178" i="36"/>
  <c r="F178" i="36"/>
  <c r="G178" i="36"/>
  <c r="C177" i="36"/>
  <c r="H177" i="36"/>
  <c r="B177" i="36"/>
  <c r="D177" i="36"/>
  <c r="E177" i="36"/>
  <c r="F177" i="36"/>
  <c r="G177" i="36"/>
  <c r="A177" i="36"/>
  <c r="I177" i="36"/>
  <c r="J177" i="36"/>
  <c r="E176" i="36"/>
  <c r="F176" i="36"/>
  <c r="G176" i="36"/>
  <c r="D176" i="36"/>
  <c r="H176" i="36"/>
  <c r="J176" i="36"/>
  <c r="A176" i="36"/>
  <c r="I176" i="36"/>
  <c r="B176" i="36"/>
  <c r="C176" i="36"/>
  <c r="G175" i="36"/>
  <c r="H175" i="36"/>
  <c r="A175" i="36"/>
  <c r="I175" i="36"/>
  <c r="B175" i="36"/>
  <c r="J175" i="36"/>
  <c r="D175" i="36"/>
  <c r="C175" i="36"/>
  <c r="F175" i="36"/>
  <c r="E175" i="36"/>
  <c r="A174" i="36"/>
  <c r="I174" i="36"/>
  <c r="H174" i="36"/>
  <c r="B174" i="36"/>
  <c r="J174" i="36"/>
  <c r="C174" i="36"/>
  <c r="D174" i="36"/>
  <c r="E174" i="36"/>
  <c r="F174" i="36"/>
  <c r="G174" i="36"/>
  <c r="C173" i="36"/>
  <c r="D173" i="36"/>
  <c r="E173" i="36"/>
  <c r="F173" i="36"/>
  <c r="G173" i="36"/>
  <c r="J173" i="36"/>
  <c r="H173" i="36"/>
  <c r="A173" i="36"/>
  <c r="I173" i="36"/>
  <c r="B173" i="36"/>
  <c r="E172" i="36"/>
  <c r="F172" i="36"/>
  <c r="G172" i="36"/>
  <c r="D172" i="36"/>
  <c r="H172" i="36"/>
  <c r="J172" i="36"/>
  <c r="A172" i="36"/>
  <c r="I172" i="36"/>
  <c r="B172" i="36"/>
  <c r="C172" i="36"/>
  <c r="G171" i="36"/>
  <c r="H171" i="36"/>
  <c r="F171" i="36"/>
  <c r="A171" i="36"/>
  <c r="I171" i="36"/>
  <c r="B171" i="36"/>
  <c r="J171" i="36"/>
  <c r="D171" i="36"/>
  <c r="C171" i="36"/>
  <c r="E171" i="36"/>
  <c r="A170" i="36"/>
  <c r="I170" i="36"/>
  <c r="J170" i="36"/>
  <c r="H170" i="36"/>
  <c r="B170" i="36"/>
  <c r="C170" i="36"/>
  <c r="D170" i="36"/>
  <c r="E170" i="36"/>
  <c r="F170" i="36"/>
  <c r="G170" i="36"/>
  <c r="C169" i="36"/>
  <c r="D169" i="36"/>
  <c r="E169" i="36"/>
  <c r="F169" i="36"/>
  <c r="H169" i="36"/>
  <c r="G169" i="36"/>
  <c r="B169" i="36"/>
  <c r="A169" i="36"/>
  <c r="I169" i="36"/>
  <c r="J169" i="36"/>
  <c r="E168" i="36"/>
  <c r="F168" i="36"/>
  <c r="G168" i="36"/>
  <c r="H168" i="36"/>
  <c r="B168" i="36"/>
  <c r="A168" i="36"/>
  <c r="I168" i="36"/>
  <c r="J168" i="36"/>
  <c r="C168" i="36"/>
  <c r="D168" i="36"/>
  <c r="G167" i="36"/>
  <c r="H167" i="36"/>
  <c r="A167" i="36"/>
  <c r="I167" i="36"/>
  <c r="B167" i="36"/>
  <c r="J167" i="36"/>
  <c r="C167" i="36"/>
  <c r="D167" i="36"/>
  <c r="E167" i="36"/>
  <c r="F167" i="36"/>
  <c r="A166" i="36"/>
  <c r="I166" i="36"/>
  <c r="B166" i="36"/>
  <c r="J166" i="36"/>
  <c r="C166" i="36"/>
  <c r="D166" i="36"/>
  <c r="E166" i="36"/>
  <c r="F166" i="36"/>
  <c r="G166" i="36"/>
  <c r="H166" i="36"/>
  <c r="C165" i="36"/>
  <c r="D165" i="36"/>
  <c r="E165" i="36"/>
  <c r="F165" i="36"/>
  <c r="H165" i="36"/>
  <c r="G165" i="36"/>
  <c r="A165" i="36"/>
  <c r="I165" i="36"/>
  <c r="B165" i="36"/>
  <c r="J165" i="36"/>
  <c r="E164" i="36"/>
  <c r="F164" i="36"/>
  <c r="G164" i="36"/>
  <c r="H164" i="36"/>
  <c r="B164" i="36"/>
  <c r="A164" i="36"/>
  <c r="I164" i="36"/>
  <c r="J164" i="36"/>
  <c r="C164" i="36"/>
  <c r="D164" i="36"/>
  <c r="G163" i="36"/>
  <c r="H163" i="36"/>
  <c r="A163" i="36"/>
  <c r="I163" i="36"/>
  <c r="B163" i="36"/>
  <c r="J163" i="36"/>
  <c r="F163" i="36"/>
  <c r="C163" i="36"/>
  <c r="D163" i="36"/>
  <c r="E163" i="36"/>
  <c r="A162" i="36"/>
  <c r="I162" i="36"/>
  <c r="B162" i="36"/>
  <c r="J162" i="36"/>
  <c r="C162" i="36"/>
  <c r="D162" i="36"/>
  <c r="E162" i="36"/>
  <c r="F162" i="36"/>
  <c r="G162" i="36"/>
  <c r="H162" i="36"/>
  <c r="C161" i="36"/>
  <c r="D161" i="36"/>
  <c r="E161" i="36"/>
  <c r="F161" i="36"/>
  <c r="H161" i="36"/>
  <c r="G161" i="36"/>
  <c r="A161" i="36"/>
  <c r="I161" i="36"/>
  <c r="B161" i="36"/>
  <c r="J161" i="36"/>
  <c r="E160" i="36"/>
  <c r="F160" i="36"/>
  <c r="G160" i="36"/>
  <c r="H160" i="36"/>
  <c r="B160" i="36"/>
  <c r="A160" i="36"/>
  <c r="I160" i="36"/>
  <c r="J160" i="36"/>
  <c r="C160" i="36"/>
  <c r="D160" i="36"/>
  <c r="G159" i="36"/>
  <c r="H159" i="36"/>
  <c r="A159" i="36"/>
  <c r="I159" i="36"/>
  <c r="B159" i="36"/>
  <c r="J159" i="36"/>
  <c r="C159" i="36"/>
  <c r="D159" i="36"/>
  <c r="E159" i="36"/>
  <c r="F159" i="36"/>
  <c r="A158" i="36"/>
  <c r="I158" i="36"/>
  <c r="H158" i="36"/>
  <c r="B158" i="36"/>
  <c r="J158" i="36"/>
  <c r="C158" i="36"/>
  <c r="D158" i="36"/>
  <c r="E158" i="36"/>
  <c r="F158" i="36"/>
  <c r="G158" i="36"/>
  <c r="C157" i="36"/>
  <c r="D157" i="36"/>
  <c r="B157" i="36"/>
  <c r="E157" i="36"/>
  <c r="F157" i="36"/>
  <c r="H157" i="36"/>
  <c r="G157" i="36"/>
  <c r="J157" i="36"/>
  <c r="A157" i="36"/>
  <c r="I157" i="36"/>
  <c r="E156" i="36"/>
  <c r="F156" i="36"/>
  <c r="G156" i="36"/>
  <c r="D156" i="36"/>
  <c r="H156" i="36"/>
  <c r="A156" i="36"/>
  <c r="I156" i="36"/>
  <c r="J156" i="36"/>
  <c r="B156" i="36"/>
  <c r="C156" i="36"/>
  <c r="G155" i="36"/>
  <c r="H155" i="36"/>
  <c r="A155" i="36"/>
  <c r="I155" i="36"/>
  <c r="B155" i="36"/>
  <c r="J155" i="36"/>
  <c r="D155" i="36"/>
  <c r="C155" i="36"/>
  <c r="E155" i="36"/>
  <c r="F155" i="36"/>
  <c r="A154" i="36"/>
  <c r="I154" i="36"/>
  <c r="B154" i="36"/>
  <c r="J154" i="36"/>
  <c r="C154" i="36"/>
  <c r="D154" i="36"/>
  <c r="E154" i="36"/>
  <c r="F154" i="36"/>
  <c r="G154" i="36"/>
  <c r="H154" i="36"/>
  <c r="C153" i="36"/>
  <c r="D153" i="36"/>
  <c r="E153" i="36"/>
  <c r="F153" i="36"/>
  <c r="G153" i="36"/>
  <c r="H153" i="36"/>
  <c r="A153" i="36"/>
  <c r="I153" i="36"/>
  <c r="B153" i="36"/>
  <c r="J153" i="36"/>
  <c r="E152" i="36"/>
  <c r="F152" i="36"/>
  <c r="G152" i="36"/>
  <c r="H152" i="36"/>
  <c r="J152" i="36"/>
  <c r="A152" i="36"/>
  <c r="I152" i="36"/>
  <c r="B152" i="36"/>
  <c r="C152" i="36"/>
  <c r="D152" i="36"/>
  <c r="G151" i="36"/>
  <c r="H151" i="36"/>
  <c r="A151" i="36"/>
  <c r="I151" i="36"/>
  <c r="B151" i="36"/>
  <c r="J151" i="36"/>
  <c r="D151" i="36"/>
  <c r="C151" i="36"/>
  <c r="E151" i="36"/>
  <c r="F151" i="36"/>
  <c r="A150" i="36"/>
  <c r="I150" i="36"/>
  <c r="B150" i="36"/>
  <c r="J150" i="36"/>
  <c r="C150" i="36"/>
  <c r="D150" i="36"/>
  <c r="E150" i="36"/>
  <c r="F150" i="36"/>
  <c r="G150" i="36"/>
  <c r="H150" i="36"/>
  <c r="C149" i="36"/>
  <c r="D149" i="36"/>
  <c r="E149" i="36"/>
  <c r="F149" i="36"/>
  <c r="G149" i="36"/>
  <c r="H149" i="36"/>
  <c r="A149" i="36"/>
  <c r="I149" i="36"/>
  <c r="B149" i="36"/>
  <c r="J149" i="36"/>
  <c r="E148" i="36"/>
  <c r="F148" i="36"/>
  <c r="G148" i="36"/>
  <c r="H148" i="36"/>
  <c r="J148" i="36"/>
  <c r="A148" i="36"/>
  <c r="I148" i="36"/>
  <c r="B148" i="36"/>
  <c r="C148" i="36"/>
  <c r="D148" i="36"/>
  <c r="G147" i="36"/>
  <c r="H147" i="36"/>
  <c r="A147" i="36"/>
  <c r="I147" i="36"/>
  <c r="B147" i="36"/>
  <c r="J147" i="36"/>
  <c r="C147" i="36"/>
  <c r="D147" i="36"/>
  <c r="E147" i="36"/>
  <c r="F147" i="36"/>
  <c r="A146" i="36"/>
  <c r="I146" i="36"/>
  <c r="B146" i="36"/>
  <c r="J146" i="36"/>
  <c r="C146" i="36"/>
  <c r="D146" i="36"/>
  <c r="F146" i="36"/>
  <c r="E146" i="36"/>
  <c r="G146" i="36"/>
  <c r="H146" i="36"/>
  <c r="C145" i="36"/>
  <c r="D145" i="36"/>
  <c r="E145" i="36"/>
  <c r="F145" i="36"/>
  <c r="G145" i="36"/>
  <c r="H145" i="36"/>
  <c r="A145" i="36"/>
  <c r="I145" i="36"/>
  <c r="B145" i="36"/>
  <c r="J145" i="36"/>
  <c r="E144" i="36"/>
  <c r="F144" i="36"/>
  <c r="G144" i="36"/>
  <c r="H144" i="36"/>
  <c r="J144" i="36"/>
  <c r="A144" i="36"/>
  <c r="I144" i="36"/>
  <c r="B144" i="36"/>
  <c r="C144" i="36"/>
  <c r="D144" i="36"/>
  <c r="G143" i="36"/>
  <c r="H143" i="36"/>
  <c r="A143" i="36"/>
  <c r="I143" i="36"/>
  <c r="B143" i="36"/>
  <c r="J143" i="36"/>
  <c r="D143" i="36"/>
  <c r="C143" i="36"/>
  <c r="E143" i="36"/>
  <c r="F143" i="36"/>
  <c r="A142" i="36"/>
  <c r="I142" i="36"/>
  <c r="B142" i="36"/>
  <c r="J142" i="36"/>
  <c r="C142" i="36"/>
  <c r="D142" i="36"/>
  <c r="E142" i="36"/>
  <c r="F142" i="36"/>
  <c r="G142" i="36"/>
  <c r="H142" i="36"/>
  <c r="C141" i="36"/>
  <c r="D141" i="36"/>
  <c r="E141" i="36"/>
  <c r="F141" i="36"/>
  <c r="H141" i="36"/>
  <c r="G141" i="36"/>
  <c r="A141" i="36"/>
  <c r="I141" i="36"/>
  <c r="B141" i="36"/>
  <c r="J141" i="36"/>
  <c r="E140" i="36"/>
  <c r="F140" i="36"/>
  <c r="G140" i="36"/>
  <c r="H140" i="36"/>
  <c r="A140" i="36"/>
  <c r="I140" i="36"/>
  <c r="B140" i="36"/>
  <c r="J140" i="36"/>
  <c r="C140" i="36"/>
  <c r="D140" i="36"/>
  <c r="G139" i="36"/>
  <c r="H139" i="36"/>
  <c r="A139" i="36"/>
  <c r="I139" i="36"/>
  <c r="B139" i="36"/>
  <c r="J139" i="36"/>
  <c r="D139" i="36"/>
  <c r="C139" i="36"/>
  <c r="E139" i="36"/>
  <c r="F139" i="36"/>
  <c r="A138" i="36"/>
  <c r="I138" i="36"/>
  <c r="B138" i="36"/>
  <c r="J138" i="36"/>
  <c r="C138" i="36"/>
  <c r="D138" i="36"/>
  <c r="E138" i="36"/>
  <c r="F138" i="36"/>
  <c r="G138" i="36"/>
  <c r="H138" i="36"/>
  <c r="C137" i="36"/>
  <c r="D137" i="36"/>
  <c r="E137" i="36"/>
  <c r="F137" i="36"/>
  <c r="G137" i="36"/>
  <c r="H137" i="36"/>
  <c r="A137" i="36"/>
  <c r="I137" i="36"/>
  <c r="B137" i="36"/>
  <c r="J137" i="36"/>
  <c r="E136" i="36"/>
  <c r="F136" i="36"/>
  <c r="G136" i="36"/>
  <c r="H136" i="36"/>
  <c r="B136" i="36"/>
  <c r="J136" i="36"/>
  <c r="A136" i="36"/>
  <c r="I136" i="36"/>
  <c r="C136" i="36"/>
  <c r="D136" i="36"/>
  <c r="G135" i="36"/>
  <c r="H135" i="36"/>
  <c r="A135" i="36"/>
  <c r="I135" i="36"/>
  <c r="B135" i="36"/>
  <c r="J135" i="36"/>
  <c r="C135" i="36"/>
  <c r="D135" i="36"/>
  <c r="E135" i="36"/>
  <c r="F135" i="36"/>
  <c r="A134" i="36"/>
  <c r="I134" i="36"/>
  <c r="B134" i="36"/>
  <c r="J134" i="36"/>
  <c r="C134" i="36"/>
  <c r="D134" i="36"/>
  <c r="E134" i="36"/>
  <c r="F134" i="36"/>
  <c r="G134" i="36"/>
  <c r="H134" i="36"/>
  <c r="H133" i="36"/>
  <c r="B133" i="36"/>
  <c r="C133" i="36"/>
  <c r="D133" i="36"/>
  <c r="E133" i="36"/>
  <c r="G133" i="36"/>
  <c r="F133" i="36"/>
  <c r="I133" i="36"/>
  <c r="A133" i="36"/>
  <c r="J133" i="36"/>
  <c r="B132" i="36"/>
  <c r="J132" i="36"/>
  <c r="C132" i="36"/>
  <c r="D132" i="36"/>
  <c r="E132" i="36"/>
  <c r="F132" i="36"/>
  <c r="G132" i="36"/>
  <c r="H132" i="36"/>
  <c r="I132" i="36"/>
  <c r="A132" i="36"/>
  <c r="D131" i="36"/>
  <c r="C131" i="36"/>
  <c r="E131" i="36"/>
  <c r="F131" i="36"/>
  <c r="G131" i="36"/>
  <c r="I131" i="36"/>
  <c r="H131" i="36"/>
  <c r="A131" i="36"/>
  <c r="J131" i="36"/>
  <c r="B131" i="36"/>
  <c r="F130" i="36"/>
  <c r="D130" i="36"/>
  <c r="E130" i="36"/>
  <c r="G130" i="36"/>
  <c r="H130" i="36"/>
  <c r="I130" i="36"/>
  <c r="A130" i="36"/>
  <c r="J130" i="36"/>
  <c r="B130" i="36"/>
  <c r="C130" i="36"/>
  <c r="H129" i="36"/>
  <c r="C129" i="36"/>
  <c r="E129" i="36"/>
  <c r="F129" i="36"/>
  <c r="G129" i="36"/>
  <c r="I129" i="36"/>
  <c r="A129" i="36"/>
  <c r="J129" i="36"/>
  <c r="B129" i="36"/>
  <c r="D129" i="36"/>
  <c r="B128" i="36"/>
  <c r="J128" i="36"/>
  <c r="E128" i="36"/>
  <c r="D128" i="36"/>
  <c r="F128" i="36"/>
  <c r="G128" i="36"/>
  <c r="H128" i="36"/>
  <c r="I128" i="36"/>
  <c r="A128" i="36"/>
  <c r="C128" i="36"/>
  <c r="A127" i="36"/>
  <c r="I127" i="36"/>
  <c r="D127" i="36"/>
  <c r="G127" i="36"/>
  <c r="B127" i="36"/>
  <c r="C127" i="36"/>
  <c r="E127" i="36"/>
  <c r="F127" i="36"/>
  <c r="H127" i="36"/>
  <c r="J127" i="36"/>
  <c r="C126" i="36"/>
  <c r="E126" i="36"/>
  <c r="F126" i="36"/>
  <c r="A126" i="36"/>
  <c r="I126" i="36"/>
  <c r="B126" i="36"/>
  <c r="D126" i="36"/>
  <c r="G126" i="36"/>
  <c r="H126" i="36"/>
  <c r="J126" i="36"/>
  <c r="E125" i="36"/>
  <c r="G125" i="36"/>
  <c r="H125" i="36"/>
  <c r="B125" i="36"/>
  <c r="J125" i="36"/>
  <c r="C125" i="36"/>
  <c r="D125" i="36"/>
  <c r="F125" i="36"/>
  <c r="I125" i="36"/>
  <c r="A125" i="36"/>
  <c r="G124" i="36"/>
  <c r="A124" i="36"/>
  <c r="I124" i="36"/>
  <c r="B124" i="36"/>
  <c r="J124" i="36"/>
  <c r="D124" i="36"/>
  <c r="E124" i="36"/>
  <c r="F124" i="36"/>
  <c r="C124" i="36"/>
  <c r="H124" i="36"/>
  <c r="A123" i="36"/>
  <c r="I123" i="36"/>
  <c r="B123" i="36"/>
  <c r="C123" i="36"/>
  <c r="D123" i="36"/>
  <c r="F123" i="36"/>
  <c r="G123" i="36"/>
  <c r="E123" i="36"/>
  <c r="H123" i="36"/>
  <c r="J123" i="36"/>
  <c r="C122" i="36"/>
  <c r="D122" i="36"/>
  <c r="E122" i="36"/>
  <c r="F122" i="36"/>
  <c r="H122" i="36"/>
  <c r="A122" i="36"/>
  <c r="I122" i="36"/>
  <c r="J122" i="36"/>
  <c r="B122" i="36"/>
  <c r="G122" i="36"/>
  <c r="E121" i="36"/>
  <c r="F121" i="36"/>
  <c r="G121" i="36"/>
  <c r="H121" i="36"/>
  <c r="B121" i="36"/>
  <c r="J121" i="36"/>
  <c r="C121" i="36"/>
  <c r="A121" i="36"/>
  <c r="D121" i="36"/>
  <c r="I121" i="36"/>
  <c r="G120" i="36"/>
  <c r="H120" i="36"/>
  <c r="A120" i="36"/>
  <c r="I120" i="36"/>
  <c r="B120" i="36"/>
  <c r="J120" i="36"/>
  <c r="D120" i="36"/>
  <c r="E120" i="36"/>
  <c r="C120" i="36"/>
  <c r="F120" i="36"/>
  <c r="A119" i="36"/>
  <c r="I119" i="36"/>
  <c r="B119" i="36"/>
  <c r="J119" i="36"/>
  <c r="C119" i="36"/>
  <c r="D119" i="36"/>
  <c r="F119" i="36"/>
  <c r="G119" i="36"/>
  <c r="H119" i="36"/>
  <c r="E119" i="36"/>
  <c r="C118" i="36"/>
  <c r="D118" i="36"/>
  <c r="E118" i="36"/>
  <c r="F118" i="36"/>
  <c r="H118" i="36"/>
  <c r="A118" i="36"/>
  <c r="I118" i="36"/>
  <c r="B118" i="36"/>
  <c r="G118" i="36"/>
  <c r="J118" i="36"/>
  <c r="E117" i="36"/>
  <c r="F117" i="36"/>
  <c r="G117" i="36"/>
  <c r="H117" i="36"/>
  <c r="B117" i="36"/>
  <c r="J117" i="36"/>
  <c r="C117" i="36"/>
  <c r="A117" i="36"/>
  <c r="D117" i="36"/>
  <c r="I117" i="36"/>
  <c r="G116" i="36"/>
  <c r="H116" i="36"/>
  <c r="A116" i="36"/>
  <c r="I116" i="36"/>
  <c r="B116" i="36"/>
  <c r="J116" i="36"/>
  <c r="D116" i="36"/>
  <c r="E116" i="36"/>
  <c r="F116" i="36"/>
  <c r="C116" i="36"/>
  <c r="A115" i="36"/>
  <c r="I115" i="36"/>
  <c r="B115" i="36"/>
  <c r="J115" i="36"/>
  <c r="C115" i="36"/>
  <c r="D115" i="36"/>
  <c r="F115" i="36"/>
  <c r="G115" i="36"/>
  <c r="E115" i="36"/>
  <c r="H115" i="36"/>
  <c r="C114" i="36"/>
  <c r="D114" i="36"/>
  <c r="E114" i="36"/>
  <c r="F114" i="36"/>
  <c r="H114" i="36"/>
  <c r="A114" i="36"/>
  <c r="I114" i="36"/>
  <c r="B114" i="36"/>
  <c r="G114" i="36"/>
  <c r="J114" i="36"/>
  <c r="E113" i="36"/>
  <c r="F113" i="36"/>
  <c r="G113" i="36"/>
  <c r="H113" i="36"/>
  <c r="B113" i="36"/>
  <c r="J113" i="36"/>
  <c r="C113" i="36"/>
  <c r="D113" i="36"/>
  <c r="I113" i="36"/>
  <c r="A113" i="36"/>
  <c r="G112" i="36"/>
  <c r="H112" i="36"/>
  <c r="A112" i="36"/>
  <c r="I112" i="36"/>
  <c r="B112" i="36"/>
  <c r="J112" i="36"/>
  <c r="D112" i="36"/>
  <c r="E112" i="36"/>
  <c r="C112" i="36"/>
  <c r="F112" i="36"/>
  <c r="A111" i="36"/>
  <c r="I111" i="36"/>
  <c r="B111" i="36"/>
  <c r="J111" i="36"/>
  <c r="C111" i="36"/>
  <c r="D111" i="36"/>
  <c r="F111" i="36"/>
  <c r="G111" i="36"/>
  <c r="E111" i="36"/>
  <c r="H111" i="36"/>
  <c r="C110" i="36"/>
  <c r="D110" i="36"/>
  <c r="E110" i="36"/>
  <c r="F110" i="36"/>
  <c r="H110" i="36"/>
  <c r="A110" i="36"/>
  <c r="I110" i="36"/>
  <c r="B110" i="36"/>
  <c r="G110" i="36"/>
  <c r="J110" i="36"/>
  <c r="E109" i="36"/>
  <c r="F109" i="36"/>
  <c r="G109" i="36"/>
  <c r="H109" i="36"/>
  <c r="B109" i="36"/>
  <c r="J109" i="36"/>
  <c r="C109" i="36"/>
  <c r="A109" i="36"/>
  <c r="D109" i="36"/>
  <c r="I109" i="36"/>
  <c r="G108" i="36"/>
  <c r="H108" i="36"/>
  <c r="A108" i="36"/>
  <c r="I108" i="36"/>
  <c r="B108" i="36"/>
  <c r="J108" i="36"/>
  <c r="D108" i="36"/>
  <c r="E108" i="36"/>
  <c r="C108" i="36"/>
  <c r="F108" i="36"/>
  <c r="C201" i="36"/>
  <c r="D201" i="36"/>
  <c r="E201" i="36"/>
  <c r="F201" i="36"/>
  <c r="G201" i="36"/>
  <c r="H201" i="36"/>
  <c r="B201" i="36"/>
  <c r="A201" i="36"/>
  <c r="I201" i="36"/>
  <c r="J201" i="36"/>
  <c r="E200" i="36"/>
  <c r="J200" i="36"/>
  <c r="D200" i="36"/>
  <c r="F200" i="36"/>
  <c r="G200" i="36"/>
  <c r="H200" i="36"/>
  <c r="B200" i="36"/>
  <c r="A200" i="36"/>
  <c r="I200" i="36"/>
  <c r="C200" i="36"/>
  <c r="A198" i="36"/>
  <c r="I198" i="36"/>
  <c r="J198" i="36"/>
  <c r="B198" i="36"/>
  <c r="H198" i="36"/>
  <c r="C198" i="36"/>
  <c r="F198" i="36"/>
  <c r="D198" i="36"/>
  <c r="E198" i="36"/>
  <c r="G198" i="36"/>
  <c r="G199" i="36"/>
  <c r="H199" i="36"/>
  <c r="A199" i="36"/>
  <c r="I199" i="36"/>
  <c r="F199" i="36"/>
  <c r="B199" i="36"/>
  <c r="J199" i="36"/>
  <c r="C199" i="36"/>
  <c r="D199" i="36"/>
  <c r="E199" i="36"/>
  <c r="E26" i="23"/>
  <c r="M26" i="23"/>
  <c r="F26" i="23"/>
  <c r="G26" i="23"/>
  <c r="H26" i="23"/>
  <c r="A26" i="23"/>
  <c r="I26" i="23"/>
  <c r="B26" i="23"/>
  <c r="J26" i="23"/>
  <c r="C26" i="23"/>
  <c r="K26" i="23"/>
  <c r="D26" i="23"/>
  <c r="L26" i="23"/>
  <c r="B807" i="11"/>
  <c r="R807" i="11" s="1"/>
  <c r="F1353" i="20"/>
  <c r="G1353" i="20"/>
  <c r="F27" i="20"/>
  <c r="J27" i="20"/>
  <c r="H27" i="20"/>
  <c r="B27" i="20"/>
  <c r="G27" i="20"/>
  <c r="E27" i="20"/>
  <c r="I27" i="20"/>
  <c r="J92" i="20"/>
  <c r="E92" i="20"/>
  <c r="G92" i="20"/>
  <c r="H92" i="20"/>
  <c r="I92" i="20"/>
  <c r="F92" i="20"/>
  <c r="E160" i="20"/>
  <c r="A160" i="20"/>
  <c r="I160" i="20"/>
  <c r="J160" i="20"/>
  <c r="B191" i="11"/>
  <c r="R191" i="11" s="1"/>
  <c r="B160" i="20"/>
  <c r="H160" i="20"/>
  <c r="A205" i="20"/>
  <c r="F205" i="20"/>
  <c r="I205" i="20"/>
  <c r="G205" i="20"/>
  <c r="B205" i="20"/>
  <c r="J205" i="20"/>
  <c r="C205" i="20"/>
  <c r="D205" i="20"/>
  <c r="J227" i="20"/>
  <c r="B227" i="20"/>
  <c r="E227" i="20"/>
  <c r="D227" i="20"/>
  <c r="F227" i="20"/>
  <c r="C227" i="20"/>
  <c r="G227" i="20"/>
  <c r="H227" i="20"/>
  <c r="G266" i="20"/>
  <c r="F266" i="20"/>
  <c r="H266" i="20"/>
  <c r="I266" i="20"/>
  <c r="B266" i="20"/>
  <c r="J266" i="20"/>
  <c r="D266" i="20"/>
  <c r="E266" i="20"/>
  <c r="G352" i="20"/>
  <c r="E352" i="20"/>
  <c r="F352" i="20"/>
  <c r="B352" i="20"/>
  <c r="J352" i="20"/>
  <c r="C352" i="20"/>
  <c r="G416" i="20"/>
  <c r="H416" i="20"/>
  <c r="J416" i="20"/>
  <c r="A416" i="20"/>
  <c r="I416" i="20"/>
  <c r="F480" i="20"/>
  <c r="G480" i="20"/>
  <c r="B480" i="20"/>
  <c r="D480" i="20"/>
  <c r="J480" i="20"/>
  <c r="E480" i="20"/>
  <c r="A480" i="20"/>
  <c r="B575" i="11"/>
  <c r="R575" i="11" s="1"/>
  <c r="C544" i="20"/>
  <c r="E544" i="20"/>
  <c r="B544" i="20"/>
  <c r="J544" i="20"/>
  <c r="B639" i="11"/>
  <c r="R639" i="11" s="1"/>
  <c r="D608" i="20"/>
  <c r="F608" i="20"/>
  <c r="E608" i="20"/>
  <c r="H608" i="20"/>
  <c r="J608" i="20"/>
  <c r="C608" i="20"/>
  <c r="E672" i="20"/>
  <c r="B703" i="11"/>
  <c r="R703" i="11" s="1"/>
  <c r="F672" i="20"/>
  <c r="A672" i="20"/>
  <c r="G672" i="20"/>
  <c r="I672" i="20"/>
  <c r="H672" i="20"/>
  <c r="C672" i="20"/>
  <c r="D672" i="20"/>
  <c r="B767" i="11"/>
  <c r="R767" i="11" s="1"/>
  <c r="D736" i="20"/>
  <c r="E736" i="20"/>
  <c r="J736" i="20"/>
  <c r="F736" i="20"/>
  <c r="G736" i="20"/>
  <c r="J800" i="20"/>
  <c r="C800" i="20"/>
  <c r="B831" i="11"/>
  <c r="R831" i="11" s="1"/>
  <c r="D800" i="20"/>
  <c r="G800" i="20"/>
  <c r="F800" i="20"/>
  <c r="I800" i="20"/>
  <c r="B800" i="20"/>
  <c r="A816" i="20"/>
  <c r="H816" i="20"/>
  <c r="B816" i="20"/>
  <c r="C816" i="20"/>
  <c r="D816" i="20"/>
  <c r="G816" i="20"/>
  <c r="I880" i="20"/>
  <c r="D880" i="20"/>
  <c r="E880" i="20"/>
  <c r="F880" i="20"/>
  <c r="G880" i="20"/>
  <c r="J880" i="20"/>
  <c r="I944" i="20"/>
  <c r="C944" i="20"/>
  <c r="B944" i="20"/>
  <c r="D944" i="20"/>
  <c r="J944" i="20"/>
  <c r="E944" i="20"/>
  <c r="H944" i="20"/>
  <c r="A944" i="20"/>
  <c r="H1008" i="20"/>
  <c r="A1008" i="20"/>
  <c r="I1008" i="20"/>
  <c r="B1008" i="20"/>
  <c r="F1008" i="20"/>
  <c r="C1008" i="20"/>
  <c r="G1008" i="20"/>
  <c r="G1072" i="20"/>
  <c r="H1072" i="20"/>
  <c r="A1072" i="20"/>
  <c r="I1072" i="20"/>
  <c r="E1072" i="20"/>
  <c r="D1072" i="20"/>
  <c r="F1072" i="20"/>
  <c r="C1072" i="20"/>
  <c r="H1136" i="20"/>
  <c r="A1136" i="20"/>
  <c r="I1136" i="20"/>
  <c r="B1136" i="20"/>
  <c r="F1136" i="20"/>
  <c r="C1136" i="20"/>
  <c r="G1136" i="20"/>
  <c r="I1200" i="20"/>
  <c r="C1200" i="20"/>
  <c r="E1200" i="20"/>
  <c r="F1200" i="20"/>
  <c r="G1200" i="20"/>
  <c r="J1200" i="20"/>
  <c r="D1200" i="20"/>
  <c r="J1696" i="20"/>
  <c r="C1696" i="20"/>
  <c r="I1696" i="20"/>
  <c r="B1696" i="20"/>
  <c r="D1760" i="20"/>
  <c r="I1760" i="20"/>
  <c r="E1760" i="20"/>
  <c r="G1760" i="20"/>
  <c r="J1760" i="20"/>
  <c r="C1760" i="20"/>
  <c r="A1760" i="20"/>
  <c r="B1824" i="20"/>
  <c r="J1824" i="20"/>
  <c r="D1824" i="20"/>
  <c r="I1824" i="20"/>
  <c r="G1824" i="20"/>
  <c r="H1824" i="20"/>
  <c r="A1862" i="20"/>
  <c r="I1862" i="20"/>
  <c r="B1862" i="20"/>
  <c r="J1862" i="20"/>
  <c r="G1862" i="20"/>
  <c r="F1862" i="20"/>
  <c r="H1862" i="20"/>
  <c r="E1862" i="20"/>
  <c r="F1919" i="20"/>
  <c r="C1919" i="20"/>
  <c r="E1919" i="20"/>
  <c r="B1919" i="20"/>
  <c r="J1919" i="20"/>
  <c r="C1990" i="20"/>
  <c r="A1990" i="20"/>
  <c r="D1990" i="20"/>
  <c r="I1990" i="20"/>
  <c r="E1990" i="20"/>
  <c r="F1990" i="20"/>
  <c r="B1990" i="20"/>
  <c r="J1990" i="20"/>
  <c r="J2047" i="20"/>
  <c r="D2047" i="20"/>
  <c r="F2047" i="20"/>
  <c r="H2047" i="20"/>
  <c r="G2047" i="20"/>
  <c r="I2047" i="20"/>
  <c r="B2047" i="20"/>
  <c r="F2111" i="20"/>
  <c r="C2111" i="20"/>
  <c r="D2111" i="20"/>
  <c r="E2111" i="20"/>
  <c r="G2111" i="20"/>
  <c r="I2111" i="20"/>
  <c r="C2150" i="20"/>
  <c r="D2150" i="20"/>
  <c r="E2150" i="20"/>
  <c r="I2150" i="20"/>
  <c r="F2150" i="20"/>
  <c r="G2150" i="20"/>
  <c r="J2150" i="20"/>
  <c r="A2150" i="20"/>
  <c r="H2221" i="20"/>
  <c r="A2221" i="20"/>
  <c r="B2252" i="11"/>
  <c r="R2252" i="11" s="1"/>
  <c r="B2221" i="20"/>
  <c r="C2221" i="20"/>
  <c r="I2221" i="20"/>
  <c r="F2221" i="20"/>
  <c r="G2221" i="20"/>
  <c r="E2234" i="20"/>
  <c r="F2234" i="20"/>
  <c r="A2234" i="20"/>
  <c r="G2234" i="20"/>
  <c r="I2234" i="20"/>
  <c r="H2234" i="20"/>
  <c r="C2234" i="20"/>
  <c r="D2234" i="20"/>
  <c r="C2285" i="20"/>
  <c r="I2285" i="20"/>
  <c r="D2285" i="20"/>
  <c r="J2285" i="20"/>
  <c r="E2285" i="20"/>
  <c r="F2285" i="20"/>
  <c r="A2285" i="20"/>
  <c r="B2316" i="11"/>
  <c r="R2316" i="11" s="1"/>
  <c r="B2285" i="20"/>
  <c r="F2298" i="20"/>
  <c r="A2298" i="20"/>
  <c r="G2298" i="20"/>
  <c r="I2298" i="20"/>
  <c r="H2298" i="20"/>
  <c r="B2298" i="20"/>
  <c r="D2298" i="20"/>
  <c r="E2298" i="20"/>
  <c r="G2349" i="20"/>
  <c r="E2349" i="20"/>
  <c r="F2349" i="20"/>
  <c r="A2349" i="20"/>
  <c r="I2349" i="20"/>
  <c r="C2349" i="20"/>
  <c r="D2349" i="20"/>
  <c r="A2362" i="20"/>
  <c r="G2362" i="20"/>
  <c r="I2362" i="20"/>
  <c r="H2362" i="20"/>
  <c r="J2362" i="20"/>
  <c r="E2362" i="20"/>
  <c r="F2362" i="20"/>
  <c r="B2413" i="20"/>
  <c r="J2413" i="20"/>
  <c r="C2413" i="20"/>
  <c r="D2413" i="20"/>
  <c r="A2413" i="20"/>
  <c r="G2413" i="20"/>
  <c r="I2413" i="20"/>
  <c r="G2536" i="20"/>
  <c r="B2536" i="20"/>
  <c r="C2536" i="20"/>
  <c r="F2536" i="20"/>
  <c r="A2536" i="20"/>
  <c r="G2948" i="20"/>
  <c r="A2948" i="20"/>
  <c r="B2948" i="20"/>
  <c r="J2948" i="20"/>
  <c r="C2948" i="20"/>
  <c r="E2948" i="20"/>
  <c r="F2948" i="20"/>
  <c r="E3012" i="20"/>
  <c r="C3012" i="20"/>
  <c r="F3012" i="20"/>
  <c r="G3012" i="20"/>
  <c r="H3012" i="20"/>
  <c r="B3043" i="11"/>
  <c r="R3043" i="11" s="1"/>
  <c r="B3012" i="20"/>
  <c r="D3012" i="20"/>
  <c r="J3012" i="20"/>
  <c r="H3076" i="20"/>
  <c r="C3076" i="20"/>
  <c r="D3076" i="20"/>
  <c r="E3076" i="20"/>
  <c r="I3076" i="20"/>
  <c r="J3076" i="20"/>
  <c r="E3140" i="20"/>
  <c r="B3171" i="11"/>
  <c r="R3171" i="11" s="1"/>
  <c r="D3140" i="20"/>
  <c r="G3140" i="20"/>
  <c r="B3140" i="20"/>
  <c r="J3140" i="20"/>
  <c r="D3204" i="20"/>
  <c r="J3204" i="20"/>
  <c r="E3204" i="20"/>
  <c r="C3204" i="20"/>
  <c r="G3204" i="20"/>
  <c r="I3204" i="20"/>
  <c r="B3235" i="11"/>
  <c r="R3235" i="11" s="1"/>
  <c r="B3204" i="20"/>
  <c r="G3268" i="20"/>
  <c r="H3268" i="20"/>
  <c r="A3268" i="20"/>
  <c r="I3268" i="20"/>
  <c r="E3268" i="20"/>
  <c r="C3268" i="20"/>
  <c r="F3268" i="20"/>
  <c r="F3332" i="20"/>
  <c r="B3363" i="11"/>
  <c r="R3363" i="11" s="1"/>
  <c r="D3332" i="20"/>
  <c r="H3332" i="20"/>
  <c r="I3332" i="20"/>
  <c r="C3332" i="20"/>
  <c r="H67" i="20"/>
  <c r="I67" i="20"/>
  <c r="J67" i="20"/>
  <c r="A67" i="20"/>
  <c r="E67" i="20"/>
  <c r="D67" i="20"/>
  <c r="F67" i="20"/>
  <c r="G67" i="20"/>
  <c r="D139" i="20"/>
  <c r="I139" i="20"/>
  <c r="J139" i="20"/>
  <c r="C139" i="20"/>
  <c r="H139" i="20"/>
  <c r="A139" i="20"/>
  <c r="H161" i="20"/>
  <c r="J161" i="20"/>
  <c r="C161" i="20"/>
  <c r="D161" i="20"/>
  <c r="I161" i="20"/>
  <c r="B180" i="20"/>
  <c r="D180" i="20"/>
  <c r="F180" i="20"/>
  <c r="G180" i="20"/>
  <c r="E180" i="20"/>
  <c r="C180" i="20"/>
  <c r="C228" i="20"/>
  <c r="B228" i="20"/>
  <c r="E228" i="20"/>
  <c r="B259" i="11"/>
  <c r="R259" i="11" s="1"/>
  <c r="H228" i="20"/>
  <c r="D228" i="20"/>
  <c r="J228" i="20"/>
  <c r="A228" i="20"/>
  <c r="A254" i="20"/>
  <c r="G254" i="20"/>
  <c r="F254" i="20"/>
  <c r="H254" i="20"/>
  <c r="D254" i="20"/>
  <c r="B254" i="20"/>
  <c r="E254" i="20"/>
  <c r="I254" i="20"/>
  <c r="J473" i="20"/>
  <c r="A473" i="20"/>
  <c r="B473" i="20"/>
  <c r="C473" i="20"/>
  <c r="H473" i="20"/>
  <c r="F473" i="20"/>
  <c r="I473" i="20"/>
  <c r="J649" i="20"/>
  <c r="C649" i="20"/>
  <c r="D649" i="20"/>
  <c r="F649" i="20"/>
  <c r="H649" i="20"/>
  <c r="B680" i="11"/>
  <c r="R680" i="11" s="1"/>
  <c r="I649" i="20"/>
  <c r="B649" i="20"/>
  <c r="A649" i="20"/>
  <c r="B673" i="20"/>
  <c r="J673" i="20"/>
  <c r="C673" i="20"/>
  <c r="D673" i="20"/>
  <c r="A673" i="20"/>
  <c r="I673" i="20"/>
  <c r="B697" i="20"/>
  <c r="J697" i="20"/>
  <c r="C697" i="20"/>
  <c r="D697" i="20"/>
  <c r="A697" i="20"/>
  <c r="I697" i="20"/>
  <c r="G721" i="20"/>
  <c r="E721" i="20"/>
  <c r="H721" i="20"/>
  <c r="F721" i="20"/>
  <c r="A721" i="20"/>
  <c r="I721" i="20"/>
  <c r="C721" i="20"/>
  <c r="D721" i="20"/>
  <c r="A769" i="20"/>
  <c r="I769" i="20"/>
  <c r="J769" i="20"/>
  <c r="G769" i="20"/>
  <c r="H769" i="20"/>
  <c r="H985" i="20"/>
  <c r="I985" i="20"/>
  <c r="C985" i="20"/>
  <c r="J985" i="20"/>
  <c r="F985" i="20"/>
  <c r="A985" i="20"/>
  <c r="D985" i="20"/>
  <c r="E985" i="20"/>
  <c r="C1185" i="20"/>
  <c r="A1185" i="20"/>
  <c r="D1185" i="20"/>
  <c r="I1185" i="20"/>
  <c r="E1185" i="20"/>
  <c r="F1185" i="20"/>
  <c r="B1185" i="20"/>
  <c r="J1185" i="20"/>
  <c r="H1233" i="20"/>
  <c r="B1233" i="20"/>
  <c r="J1233" i="20"/>
  <c r="C1233" i="20"/>
  <c r="A1233" i="20"/>
  <c r="F1233" i="20"/>
  <c r="G1233" i="20"/>
  <c r="B1257" i="20"/>
  <c r="J1257" i="20"/>
  <c r="F1257" i="20"/>
  <c r="E1257" i="20"/>
  <c r="A1257" i="20"/>
  <c r="I1257" i="20"/>
  <c r="A1281" i="20"/>
  <c r="I1281" i="20"/>
  <c r="J1281" i="20"/>
  <c r="G1281" i="20"/>
  <c r="D1281" i="20"/>
  <c r="H1281" i="20"/>
  <c r="H1497" i="20"/>
  <c r="A1497" i="20"/>
  <c r="B1497" i="20"/>
  <c r="F1497" i="20"/>
  <c r="E1497" i="20"/>
  <c r="G1497" i="20"/>
  <c r="D1497" i="20"/>
  <c r="C1673" i="20"/>
  <c r="F1673" i="20"/>
  <c r="D1673" i="20"/>
  <c r="H1673" i="20"/>
  <c r="B1673" i="20"/>
  <c r="J1673" i="20"/>
  <c r="A1697" i="20"/>
  <c r="I1697" i="20"/>
  <c r="J1697" i="20"/>
  <c r="G1697" i="20"/>
  <c r="E1697" i="20"/>
  <c r="H1697" i="20"/>
  <c r="I1721" i="20"/>
  <c r="G1721" i="20"/>
  <c r="B1721" i="20"/>
  <c r="C1721" i="20"/>
  <c r="B1752" i="11"/>
  <c r="R1752" i="11" s="1"/>
  <c r="F1721" i="20"/>
  <c r="A1721" i="20"/>
  <c r="H1721" i="20"/>
  <c r="E1745" i="20"/>
  <c r="F1745" i="20"/>
  <c r="I1745" i="20"/>
  <c r="G1745" i="20"/>
  <c r="C1745" i="20"/>
  <c r="D1745" i="20"/>
  <c r="B1769" i="20"/>
  <c r="J1769" i="20"/>
  <c r="D1769" i="20"/>
  <c r="A1769" i="20"/>
  <c r="H1769" i="20"/>
  <c r="I1769" i="20"/>
  <c r="G1769" i="20"/>
  <c r="G3364" i="20"/>
  <c r="H3364" i="20"/>
  <c r="A3364" i="20"/>
  <c r="I3364" i="20"/>
  <c r="E3364" i="20"/>
  <c r="C3364" i="20"/>
  <c r="F3364" i="20"/>
  <c r="D3428" i="20"/>
  <c r="J3428" i="20"/>
  <c r="E3428" i="20"/>
  <c r="C3428" i="20"/>
  <c r="G3428" i="20"/>
  <c r="I3428" i="20"/>
  <c r="B3459" i="11"/>
  <c r="R3459" i="11" s="1"/>
  <c r="B3428" i="20"/>
  <c r="A3492" i="20"/>
  <c r="I3492" i="20"/>
  <c r="B3492" i="20"/>
  <c r="D3492" i="20"/>
  <c r="J3492" i="20"/>
  <c r="G3492" i="20"/>
  <c r="H3492" i="20"/>
  <c r="C416" i="20"/>
  <c r="I544" i="20"/>
  <c r="E816" i="20"/>
  <c r="H544" i="20"/>
  <c r="F816" i="20"/>
  <c r="I3140" i="20"/>
  <c r="D2666" i="20"/>
  <c r="B2111" i="20"/>
  <c r="G139" i="20"/>
  <c r="A3140" i="20"/>
  <c r="B1408" i="11"/>
  <c r="R1408" i="11" s="1"/>
  <c r="I1304" i="20"/>
  <c r="J920" i="20"/>
  <c r="A880" i="20"/>
  <c r="B944" i="11"/>
  <c r="R944" i="11" s="1"/>
  <c r="B1511" i="11"/>
  <c r="R1511" i="11" s="1"/>
  <c r="B1575" i="11"/>
  <c r="R1575" i="11" s="1"/>
  <c r="A1368" i="20"/>
  <c r="G665" i="20"/>
  <c r="J1473" i="20"/>
  <c r="I2446" i="20"/>
  <c r="D1449" i="20"/>
  <c r="B432" i="11"/>
  <c r="R432" i="11" s="1"/>
  <c r="B1480" i="11"/>
  <c r="R1480" i="11" s="1"/>
  <c r="G353" i="20"/>
  <c r="J449" i="20"/>
  <c r="J1608" i="20"/>
  <c r="G648" i="20"/>
  <c r="G776" i="20"/>
  <c r="J3756" i="20"/>
  <c r="B696" i="11"/>
  <c r="R696" i="11" s="1"/>
  <c r="A353" i="20"/>
  <c r="F449" i="20"/>
  <c r="E1432" i="20"/>
  <c r="G1544" i="20"/>
  <c r="G3948" i="20"/>
  <c r="F1480" i="20"/>
  <c r="H1544" i="20"/>
  <c r="C132" i="20"/>
  <c r="B1639" i="11"/>
  <c r="R1639" i="11" s="1"/>
  <c r="B1703" i="11"/>
  <c r="R1703" i="11" s="1"/>
  <c r="B1767" i="11"/>
  <c r="R1767" i="11" s="1"/>
  <c r="B1831" i="11"/>
  <c r="R1831" i="11" s="1"/>
  <c r="I1048" i="20"/>
  <c r="F1368" i="20"/>
  <c r="A1480" i="20"/>
  <c r="G2858" i="20"/>
  <c r="B1328" i="11"/>
  <c r="R1328" i="11" s="1"/>
  <c r="J179" i="20"/>
  <c r="G432" i="20"/>
  <c r="C896" i="20"/>
  <c r="H1153" i="20"/>
  <c r="B1887" i="20"/>
  <c r="H2015" i="20"/>
  <c r="G2640" i="20"/>
  <c r="D2704" i="20"/>
  <c r="G2768" i="20"/>
  <c r="B2832" i="20"/>
  <c r="H2896" i="20"/>
  <c r="C2964" i="20"/>
  <c r="B112" i="20"/>
  <c r="A345" i="20"/>
  <c r="B648" i="11"/>
  <c r="R648" i="11" s="1"/>
  <c r="D752" i="20"/>
  <c r="B179" i="20"/>
  <c r="B432" i="20"/>
  <c r="I1887" i="20"/>
  <c r="F2015" i="20"/>
  <c r="C2704" i="20"/>
  <c r="I2832" i="20"/>
  <c r="E2896" i="20"/>
  <c r="I2964" i="20"/>
  <c r="C545" i="20"/>
  <c r="G617" i="20"/>
  <c r="E624" i="20"/>
  <c r="J752" i="20"/>
  <c r="D832" i="20"/>
  <c r="B1592" i="11"/>
  <c r="R1592" i="11" s="1"/>
  <c r="H432" i="20"/>
  <c r="J896" i="20"/>
  <c r="H1887" i="20"/>
  <c r="E2015" i="20"/>
  <c r="J2704" i="20"/>
  <c r="A2832" i="20"/>
  <c r="D2896" i="20"/>
  <c r="A2964" i="20"/>
  <c r="J345" i="20"/>
  <c r="B545" i="20"/>
  <c r="I560" i="20"/>
  <c r="C617" i="20"/>
  <c r="D624" i="20"/>
  <c r="G752" i="20"/>
  <c r="B832" i="20"/>
  <c r="J1033" i="20"/>
  <c r="J1216" i="20"/>
  <c r="H179" i="20"/>
  <c r="F432" i="20"/>
  <c r="B896" i="20"/>
  <c r="E1887" i="20"/>
  <c r="C2015" i="20"/>
  <c r="C2426" i="20"/>
  <c r="E2640" i="20"/>
  <c r="I2704" i="20"/>
  <c r="F2768" i="20"/>
  <c r="G2832" i="20"/>
  <c r="H2964" i="20"/>
  <c r="G345" i="20"/>
  <c r="I545" i="20"/>
  <c r="C560" i="20"/>
  <c r="F617" i="20"/>
  <c r="C624" i="20"/>
  <c r="F752" i="20"/>
  <c r="I832" i="20"/>
  <c r="B1033" i="20"/>
  <c r="A1216" i="20"/>
  <c r="F179" i="20"/>
  <c r="A896" i="20"/>
  <c r="I2015" i="20"/>
  <c r="J2426" i="20"/>
  <c r="D2640" i="20"/>
  <c r="G2704" i="20"/>
  <c r="B2768" i="20"/>
  <c r="D2832" i="20"/>
  <c r="C2896" i="20"/>
  <c r="G2964" i="20"/>
  <c r="F345" i="20"/>
  <c r="A545" i="20"/>
  <c r="J560" i="20"/>
  <c r="D617" i="20"/>
  <c r="H1033" i="20"/>
  <c r="H1216" i="20"/>
  <c r="C179" i="20"/>
  <c r="C432" i="20"/>
  <c r="F896" i="20"/>
  <c r="A2015" i="20"/>
  <c r="B2426" i="20"/>
  <c r="C2640" i="20"/>
  <c r="E2768" i="20"/>
  <c r="J2896" i="20"/>
  <c r="E2964" i="20"/>
  <c r="E345" i="20"/>
  <c r="H545" i="20"/>
  <c r="B617" i="20"/>
  <c r="G1033" i="20"/>
  <c r="D1761" i="20"/>
  <c r="B1399" i="11"/>
  <c r="R1399" i="11" s="1"/>
  <c r="B1463" i="11"/>
  <c r="R1463" i="11" s="1"/>
  <c r="B2477" i="11"/>
  <c r="R2477" i="11" s="1"/>
  <c r="B2541" i="11"/>
  <c r="R2541" i="11" s="1"/>
  <c r="B2354" i="11"/>
  <c r="R2354" i="11" s="1"/>
  <c r="C353" i="20"/>
  <c r="B449" i="20"/>
  <c r="J1048" i="20"/>
  <c r="B1079" i="11"/>
  <c r="R1079" i="11" s="1"/>
  <c r="J1304" i="20"/>
  <c r="B1368" i="20"/>
  <c r="F1432" i="20"/>
  <c r="A1432" i="20"/>
  <c r="B1480" i="20"/>
  <c r="I1544" i="20"/>
  <c r="F1608" i="20"/>
  <c r="J1672" i="20"/>
  <c r="A1964" i="20"/>
  <c r="D3404" i="20"/>
  <c r="I132" i="20"/>
  <c r="F913" i="20"/>
  <c r="D1353" i="20"/>
  <c r="C1377" i="20"/>
  <c r="F3308" i="20"/>
  <c r="F776" i="20"/>
  <c r="J2666" i="20"/>
  <c r="B3468" i="20"/>
  <c r="H3692" i="20"/>
  <c r="J353" i="20"/>
  <c r="I353" i="20"/>
  <c r="H449" i="20"/>
  <c r="B1048" i="20"/>
  <c r="B1304" i="20"/>
  <c r="I1368" i="20"/>
  <c r="G1432" i="20"/>
  <c r="H1432" i="20"/>
  <c r="I1480" i="20"/>
  <c r="F1544" i="20"/>
  <c r="A1544" i="20"/>
  <c r="H1964" i="20"/>
  <c r="G132" i="20"/>
  <c r="E1353" i="20"/>
  <c r="F86" i="20"/>
  <c r="G86" i="20"/>
  <c r="C86" i="20"/>
  <c r="H86" i="20"/>
  <c r="D86" i="20"/>
  <c r="A86" i="20"/>
  <c r="I86" i="20"/>
  <c r="J86" i="20"/>
  <c r="E86" i="20"/>
  <c r="E392" i="20"/>
  <c r="H392" i="20"/>
  <c r="G584" i="20"/>
  <c r="A584" i="20"/>
  <c r="B584" i="20"/>
  <c r="H584" i="20"/>
  <c r="J584" i="20"/>
  <c r="C584" i="20"/>
  <c r="E584" i="20"/>
  <c r="I584" i="20"/>
  <c r="J648" i="20"/>
  <c r="A648" i="20"/>
  <c r="C648" i="20"/>
  <c r="B679" i="11"/>
  <c r="R679" i="11" s="1"/>
  <c r="E648" i="20"/>
  <c r="H648" i="20"/>
  <c r="B648" i="20"/>
  <c r="B712" i="20"/>
  <c r="J712" i="20"/>
  <c r="C712" i="20"/>
  <c r="D712" i="20"/>
  <c r="E712" i="20"/>
  <c r="A712" i="20"/>
  <c r="G712" i="20"/>
  <c r="I712" i="20"/>
  <c r="H712" i="20"/>
  <c r="B776" i="20"/>
  <c r="J776" i="20"/>
  <c r="C776" i="20"/>
  <c r="D776" i="20"/>
  <c r="A776" i="20"/>
  <c r="I776" i="20"/>
  <c r="J856" i="20"/>
  <c r="G856" i="20"/>
  <c r="D856" i="20"/>
  <c r="F856" i="20"/>
  <c r="H856" i="20"/>
  <c r="I856" i="20"/>
  <c r="B887" i="11"/>
  <c r="R887" i="11" s="1"/>
  <c r="C856" i="20"/>
  <c r="B856" i="20"/>
  <c r="E856" i="20"/>
  <c r="H1608" i="20"/>
  <c r="G1608" i="20"/>
  <c r="A1608" i="20"/>
  <c r="I1608" i="20"/>
  <c r="B1608" i="20"/>
  <c r="D1608" i="20"/>
  <c r="E1608" i="20"/>
  <c r="E1672" i="20"/>
  <c r="H1672" i="20"/>
  <c r="F1672" i="20"/>
  <c r="A1672" i="20"/>
  <c r="G1672" i="20"/>
  <c r="I1672" i="20"/>
  <c r="C1672" i="20"/>
  <c r="D1672" i="20"/>
  <c r="H1800" i="20"/>
  <c r="B1800" i="20"/>
  <c r="J1800" i="20"/>
  <c r="C1800" i="20"/>
  <c r="I1800" i="20"/>
  <c r="F1800" i="20"/>
  <c r="G1800" i="20"/>
  <c r="D2555" i="20"/>
  <c r="I2555" i="20"/>
  <c r="G2666" i="20"/>
  <c r="H2666" i="20"/>
  <c r="A2666" i="20"/>
  <c r="I2666" i="20"/>
  <c r="E2666" i="20"/>
  <c r="F2666" i="20"/>
  <c r="G2730" i="20"/>
  <c r="H2730" i="20"/>
  <c r="A2730" i="20"/>
  <c r="I2730" i="20"/>
  <c r="C2730" i="20"/>
  <c r="B2730" i="20"/>
  <c r="E2730" i="20"/>
  <c r="F2730" i="20"/>
  <c r="H2794" i="20"/>
  <c r="A2794" i="20"/>
  <c r="I2794" i="20"/>
  <c r="B2794" i="20"/>
  <c r="C2794" i="20"/>
  <c r="F2794" i="20"/>
  <c r="E2794" i="20"/>
  <c r="G2794" i="20"/>
  <c r="J2925" i="20"/>
  <c r="I2925" i="20"/>
  <c r="C2925" i="20"/>
  <c r="D2925" i="20"/>
  <c r="E2925" i="20"/>
  <c r="H2925" i="20"/>
  <c r="B2925" i="20"/>
  <c r="A2925" i="20"/>
  <c r="G2988" i="20"/>
  <c r="H2988" i="20"/>
  <c r="A2988" i="20"/>
  <c r="I2988" i="20"/>
  <c r="E2988" i="20"/>
  <c r="C2988" i="20"/>
  <c r="F2988" i="20"/>
  <c r="F3116" i="20"/>
  <c r="G3116" i="20"/>
  <c r="H3116" i="20"/>
  <c r="A3116" i="20"/>
  <c r="I3116" i="20"/>
  <c r="D3116" i="20"/>
  <c r="J3116" i="20"/>
  <c r="E3116" i="20"/>
  <c r="C3116" i="20"/>
  <c r="A3308" i="20"/>
  <c r="I3308" i="20"/>
  <c r="B3308" i="20"/>
  <c r="B3339" i="11"/>
  <c r="R3339" i="11" s="1"/>
  <c r="J3308" i="20"/>
  <c r="G3308" i="20"/>
  <c r="H3308" i="20"/>
  <c r="B9" i="20"/>
  <c r="J9" i="20"/>
  <c r="D9" i="20"/>
  <c r="C9" i="20"/>
  <c r="E9" i="20"/>
  <c r="A9" i="20"/>
  <c r="G9" i="20"/>
  <c r="I9" i="20"/>
  <c r="H9" i="20"/>
  <c r="D153" i="20"/>
  <c r="E153" i="20"/>
  <c r="H153" i="20"/>
  <c r="I153" i="20"/>
  <c r="A153" i="20"/>
  <c r="J153" i="20"/>
  <c r="G153" i="20"/>
  <c r="C153" i="20"/>
  <c r="F221" i="20"/>
  <c r="J221" i="20"/>
  <c r="E221" i="20"/>
  <c r="C221" i="20"/>
  <c r="D221" i="20"/>
  <c r="H221" i="20"/>
  <c r="I221" i="20"/>
  <c r="H329" i="20"/>
  <c r="A329" i="20"/>
  <c r="B329" i="20"/>
  <c r="J329" i="20"/>
  <c r="D329" i="20"/>
  <c r="E329" i="20"/>
  <c r="A377" i="20"/>
  <c r="J377" i="20"/>
  <c r="I377" i="20"/>
  <c r="E377" i="20"/>
  <c r="C377" i="20"/>
  <c r="D377" i="20"/>
  <c r="H377" i="20"/>
  <c r="F377" i="20"/>
  <c r="G377" i="20"/>
  <c r="C425" i="20"/>
  <c r="F425" i="20"/>
  <c r="H425" i="20"/>
  <c r="A425" i="20"/>
  <c r="B425" i="20"/>
  <c r="I425" i="20"/>
  <c r="I865" i="20"/>
  <c r="A865" i="20"/>
  <c r="C865" i="20"/>
  <c r="H865" i="20"/>
  <c r="E865" i="20"/>
  <c r="B865" i="20"/>
  <c r="F865" i="20"/>
  <c r="D865" i="20"/>
  <c r="G865" i="20"/>
  <c r="B913" i="20"/>
  <c r="J913" i="20"/>
  <c r="C913" i="20"/>
  <c r="D913" i="20"/>
  <c r="A913" i="20"/>
  <c r="G913" i="20"/>
  <c r="I913" i="20"/>
  <c r="H913" i="20"/>
  <c r="E961" i="20"/>
  <c r="A961" i="20"/>
  <c r="B961" i="20"/>
  <c r="J961" i="20"/>
  <c r="C961" i="20"/>
  <c r="D961" i="20"/>
  <c r="E1177" i="20"/>
  <c r="F1177" i="20"/>
  <c r="G1177" i="20"/>
  <c r="H1177" i="20"/>
  <c r="B1177" i="20"/>
  <c r="C1177" i="20"/>
  <c r="I1177" i="20"/>
  <c r="D1177" i="20"/>
  <c r="A1177" i="20"/>
  <c r="H1377" i="20"/>
  <c r="A1377" i="20"/>
  <c r="I1377" i="20"/>
  <c r="B1377" i="20"/>
  <c r="F1377" i="20"/>
  <c r="E1377" i="20"/>
  <c r="G1377" i="20"/>
  <c r="D1377" i="20"/>
  <c r="C1425" i="20"/>
  <c r="F1425" i="20"/>
  <c r="E1425" i="20"/>
  <c r="G1425" i="20"/>
  <c r="D1425" i="20"/>
  <c r="H1425" i="20"/>
  <c r="B1425" i="20"/>
  <c r="J1425" i="20"/>
  <c r="C1473" i="20"/>
  <c r="E1473" i="20"/>
  <c r="B1473" i="20"/>
  <c r="D1473" i="20"/>
  <c r="A1473" i="20"/>
  <c r="I1473" i="20"/>
  <c r="A1689" i="20"/>
  <c r="I1689" i="20"/>
  <c r="B1689" i="20"/>
  <c r="J1689" i="20"/>
  <c r="G1689" i="20"/>
  <c r="E1689" i="20"/>
  <c r="H1689" i="20"/>
  <c r="F3468" i="20"/>
  <c r="G3468" i="20"/>
  <c r="H3468" i="20"/>
  <c r="A3468" i="20"/>
  <c r="I3468" i="20"/>
  <c r="D3468" i="20"/>
  <c r="J3468" i="20"/>
  <c r="E3468" i="20"/>
  <c r="C3468" i="20"/>
  <c r="B3564" i="20"/>
  <c r="D3564" i="20"/>
  <c r="J3564" i="20"/>
  <c r="E3564" i="20"/>
  <c r="C3564" i="20"/>
  <c r="F3564" i="20"/>
  <c r="G3564" i="20"/>
  <c r="A3564" i="20"/>
  <c r="I3564" i="20"/>
  <c r="A3596" i="20"/>
  <c r="I3596" i="20"/>
  <c r="B3596" i="20"/>
  <c r="D3596" i="20"/>
  <c r="J3596" i="20"/>
  <c r="E3596" i="20"/>
  <c r="C3596" i="20"/>
  <c r="G3596" i="20"/>
  <c r="H3596" i="20"/>
  <c r="E3660" i="20"/>
  <c r="C3660" i="20"/>
  <c r="F3660" i="20"/>
  <c r="G3660" i="20"/>
  <c r="H3660" i="20"/>
  <c r="A3660" i="20"/>
  <c r="B3660" i="20"/>
  <c r="D3660" i="20"/>
  <c r="J3660" i="20"/>
  <c r="A3724" i="20"/>
  <c r="I3724" i="20"/>
  <c r="B3724" i="20"/>
  <c r="D3724" i="20"/>
  <c r="J3724" i="20"/>
  <c r="E3724" i="20"/>
  <c r="C3724" i="20"/>
  <c r="G3724" i="20"/>
  <c r="H3724" i="20"/>
  <c r="E3788" i="20"/>
  <c r="C3788" i="20"/>
  <c r="F3788" i="20"/>
  <c r="G3788" i="20"/>
  <c r="H3788" i="20"/>
  <c r="A3788" i="20"/>
  <c r="B3788" i="20"/>
  <c r="D3788" i="20"/>
  <c r="J3788" i="20"/>
  <c r="A3852" i="20"/>
  <c r="I3852" i="20"/>
  <c r="B3852" i="20"/>
  <c r="D3852" i="20"/>
  <c r="J3852" i="20"/>
  <c r="E3852" i="20"/>
  <c r="C3852" i="20"/>
  <c r="G3852" i="20"/>
  <c r="H3852" i="20"/>
  <c r="H3980" i="20"/>
  <c r="A3980" i="20"/>
  <c r="I3980" i="20"/>
  <c r="C3980" i="20"/>
  <c r="B3980" i="20"/>
  <c r="D3980" i="20"/>
  <c r="J3980" i="20"/>
  <c r="F3980" i="20"/>
  <c r="G3980" i="20"/>
  <c r="B117" i="11"/>
  <c r="R117" i="11" s="1"/>
  <c r="B359" i="11"/>
  <c r="R359" i="11" s="1"/>
  <c r="B1208" i="11"/>
  <c r="R1208" i="11" s="1"/>
  <c r="B1384" i="11"/>
  <c r="R1384" i="11" s="1"/>
  <c r="E353" i="20"/>
  <c r="B384" i="11"/>
  <c r="R384" i="11" s="1"/>
  <c r="I449" i="20"/>
  <c r="D449" i="20"/>
  <c r="A1048" i="20"/>
  <c r="F1304" i="20"/>
  <c r="A1304" i="20"/>
  <c r="G1368" i="20"/>
  <c r="H1368" i="20"/>
  <c r="D1432" i="20"/>
  <c r="G1480" i="20"/>
  <c r="H1480" i="20"/>
  <c r="E1544" i="20"/>
  <c r="F648" i="20"/>
  <c r="F1473" i="20"/>
  <c r="D1689" i="20"/>
  <c r="F584" i="20"/>
  <c r="E920" i="20"/>
  <c r="C2666" i="20"/>
  <c r="D2730" i="20"/>
  <c r="D2794" i="20"/>
  <c r="H3564" i="20"/>
  <c r="I3660" i="20"/>
  <c r="F9" i="20"/>
  <c r="A456" i="20"/>
  <c r="J456" i="20"/>
  <c r="H520" i="20"/>
  <c r="F520" i="20"/>
  <c r="E1112" i="20"/>
  <c r="D1112" i="20"/>
  <c r="F1112" i="20"/>
  <c r="C1112" i="20"/>
  <c r="G1112" i="20"/>
  <c r="H1112" i="20"/>
  <c r="B1112" i="20"/>
  <c r="B1143" i="11"/>
  <c r="R1143" i="11" s="1"/>
  <c r="J1112" i="20"/>
  <c r="B1176" i="20"/>
  <c r="B1207" i="11"/>
  <c r="R1207" i="11" s="1"/>
  <c r="J1176" i="20"/>
  <c r="E1176" i="20"/>
  <c r="D1176" i="20"/>
  <c r="F1176" i="20"/>
  <c r="C1176" i="20"/>
  <c r="A1176" i="20"/>
  <c r="I1176" i="20"/>
  <c r="B1736" i="20"/>
  <c r="J1736" i="20"/>
  <c r="C1736" i="20"/>
  <c r="I1736" i="20"/>
  <c r="D1736" i="20"/>
  <c r="A1736" i="20"/>
  <c r="G1736" i="20"/>
  <c r="H1736" i="20"/>
  <c r="J1964" i="20"/>
  <c r="C1964" i="20"/>
  <c r="D1964" i="20"/>
  <c r="G1964" i="20"/>
  <c r="F1964" i="20"/>
  <c r="I1964" i="20"/>
  <c r="B1964" i="20"/>
  <c r="G2323" i="20"/>
  <c r="E2323" i="20"/>
  <c r="H2323" i="20"/>
  <c r="F2323" i="20"/>
  <c r="A2323" i="20"/>
  <c r="I2323" i="20"/>
  <c r="C2323" i="20"/>
  <c r="D2323" i="20"/>
  <c r="E2387" i="20"/>
  <c r="D2387" i="20"/>
  <c r="F2446" i="20"/>
  <c r="D2446" i="20"/>
  <c r="G2446" i="20"/>
  <c r="E2446" i="20"/>
  <c r="H2446" i="20"/>
  <c r="A2446" i="20"/>
  <c r="J2446" i="20"/>
  <c r="C2446" i="20"/>
  <c r="I2581" i="20"/>
  <c r="B2581" i="20"/>
  <c r="J2581" i="20"/>
  <c r="C2581" i="20"/>
  <c r="H2581" i="20"/>
  <c r="F2581" i="20"/>
  <c r="A2581" i="20"/>
  <c r="G2581" i="20"/>
  <c r="J2858" i="20"/>
  <c r="C2858" i="20"/>
  <c r="D2858" i="20"/>
  <c r="E2858" i="20"/>
  <c r="H2858" i="20"/>
  <c r="F2858" i="20"/>
  <c r="I2858" i="20"/>
  <c r="B2858" i="20"/>
  <c r="I3052" i="20"/>
  <c r="H3052" i="20"/>
  <c r="F3180" i="20"/>
  <c r="D3180" i="20"/>
  <c r="J301" i="20"/>
  <c r="A301" i="20"/>
  <c r="H301" i="20"/>
  <c r="I301" i="20"/>
  <c r="B301" i="20"/>
  <c r="D301" i="20"/>
  <c r="E301" i="20"/>
  <c r="F301" i="20"/>
  <c r="G301" i="20"/>
  <c r="A401" i="20"/>
  <c r="C401" i="20"/>
  <c r="B401" i="20"/>
  <c r="F401" i="20"/>
  <c r="E401" i="20"/>
  <c r="I665" i="20"/>
  <c r="B665" i="20"/>
  <c r="J665" i="20"/>
  <c r="C665" i="20"/>
  <c r="D665" i="20"/>
  <c r="H665" i="20"/>
  <c r="F665" i="20"/>
  <c r="A665" i="20"/>
  <c r="B841" i="20"/>
  <c r="J841" i="20"/>
  <c r="E841" i="20"/>
  <c r="D841" i="20"/>
  <c r="F841" i="20"/>
  <c r="C841" i="20"/>
  <c r="A841" i="20"/>
  <c r="I841" i="20"/>
  <c r="E889" i="20"/>
  <c r="G889" i="20"/>
  <c r="A889" i="20"/>
  <c r="B889" i="20"/>
  <c r="C889" i="20"/>
  <c r="D889" i="20"/>
  <c r="B937" i="20"/>
  <c r="F937" i="20"/>
  <c r="B968" i="11"/>
  <c r="R968" i="11" s="1"/>
  <c r="G937" i="20"/>
  <c r="A937" i="20"/>
  <c r="H937" i="20"/>
  <c r="I937" i="20"/>
  <c r="J937" i="20"/>
  <c r="D937" i="20"/>
  <c r="E937" i="20"/>
  <c r="I1353" i="20"/>
  <c r="B1353" i="20"/>
  <c r="J1353" i="20"/>
  <c r="C1353" i="20"/>
  <c r="H1353" i="20"/>
  <c r="A1353" i="20"/>
  <c r="F1401" i="20"/>
  <c r="E1401" i="20"/>
  <c r="G1401" i="20"/>
  <c r="D1401" i="20"/>
  <c r="H1401" i="20"/>
  <c r="A1401" i="20"/>
  <c r="J1401" i="20"/>
  <c r="B1432" i="11"/>
  <c r="R1432" i="11" s="1"/>
  <c r="C1401" i="20"/>
  <c r="B1449" i="20"/>
  <c r="J1449" i="20"/>
  <c r="C1449" i="20"/>
  <c r="F1449" i="20"/>
  <c r="E1449" i="20"/>
  <c r="A1449" i="20"/>
  <c r="I1449" i="20"/>
  <c r="G3404" i="20"/>
  <c r="H3404" i="20"/>
  <c r="A3404" i="20"/>
  <c r="I3404" i="20"/>
  <c r="E3404" i="20"/>
  <c r="C3404" i="20"/>
  <c r="F3404" i="20"/>
  <c r="E3532" i="20"/>
  <c r="C3532" i="20"/>
  <c r="F3532" i="20"/>
  <c r="G3532" i="20"/>
  <c r="H3532" i="20"/>
  <c r="A3532" i="20"/>
  <c r="B3532" i="20"/>
  <c r="D3532" i="20"/>
  <c r="J3532" i="20"/>
  <c r="G3628" i="20"/>
  <c r="H3628" i="20"/>
  <c r="A3628" i="20"/>
  <c r="I3628" i="20"/>
  <c r="B3628" i="20"/>
  <c r="E3628" i="20"/>
  <c r="C3628" i="20"/>
  <c r="F3628" i="20"/>
  <c r="B3692" i="20"/>
  <c r="D3692" i="20"/>
  <c r="J3692" i="20"/>
  <c r="E3692" i="20"/>
  <c r="C3692" i="20"/>
  <c r="F3692" i="20"/>
  <c r="G3692" i="20"/>
  <c r="A3692" i="20"/>
  <c r="I3692" i="20"/>
  <c r="G3756" i="20"/>
  <c r="H3756" i="20"/>
  <c r="A3756" i="20"/>
  <c r="I3756" i="20"/>
  <c r="B3756" i="20"/>
  <c r="E3756" i="20"/>
  <c r="C3756" i="20"/>
  <c r="F3756" i="20"/>
  <c r="B3820" i="20"/>
  <c r="D3820" i="20"/>
  <c r="J3820" i="20"/>
  <c r="E3820" i="20"/>
  <c r="C3820" i="20"/>
  <c r="F3820" i="20"/>
  <c r="G3820" i="20"/>
  <c r="A3820" i="20"/>
  <c r="I3820" i="20"/>
  <c r="F3884" i="20"/>
  <c r="G3884" i="20"/>
  <c r="H3884" i="20"/>
  <c r="A3884" i="20"/>
  <c r="I3884" i="20"/>
  <c r="D3884" i="20"/>
  <c r="J3884" i="20"/>
  <c r="E3884" i="20"/>
  <c r="I3948" i="20"/>
  <c r="C3948" i="20"/>
  <c r="B3948" i="20"/>
  <c r="D3948" i="20"/>
  <c r="J3948" i="20"/>
  <c r="E3948" i="20"/>
  <c r="F3948" i="20"/>
  <c r="H3948" i="20"/>
  <c r="A3948" i="20"/>
  <c r="B872" i="11"/>
  <c r="R872" i="11" s="1"/>
  <c r="B3627" i="11"/>
  <c r="R3627" i="11" s="1"/>
  <c r="B3915" i="11"/>
  <c r="R3915" i="11" s="1"/>
  <c r="B353" i="20"/>
  <c r="A449" i="20"/>
  <c r="B480" i="11"/>
  <c r="R480" i="11" s="1"/>
  <c r="H1048" i="20"/>
  <c r="G1304" i="20"/>
  <c r="H1304" i="20"/>
  <c r="E1368" i="20"/>
  <c r="C1432" i="20"/>
  <c r="E1480" i="20"/>
  <c r="D1544" i="20"/>
  <c r="B2323" i="20"/>
  <c r="G2925" i="20"/>
  <c r="D648" i="20"/>
  <c r="I1425" i="20"/>
  <c r="G1449" i="20"/>
  <c r="H1473" i="20"/>
  <c r="C1689" i="20"/>
  <c r="J2988" i="20"/>
  <c r="D584" i="20"/>
  <c r="G841" i="20"/>
  <c r="G1176" i="20"/>
  <c r="B40" i="11"/>
  <c r="R40" i="11" s="1"/>
  <c r="B3116" i="20"/>
  <c r="F153" i="20"/>
  <c r="J425" i="20"/>
  <c r="J889" i="20"/>
  <c r="E132" i="20"/>
  <c r="F132" i="20"/>
  <c r="J132" i="20"/>
  <c r="B163" i="11"/>
  <c r="R163" i="11" s="1"/>
  <c r="A132" i="20"/>
  <c r="B132" i="20"/>
  <c r="D132" i="20"/>
  <c r="H920" i="20"/>
  <c r="A920" i="20"/>
  <c r="B951" i="11"/>
  <c r="R951" i="11" s="1"/>
  <c r="I920" i="20"/>
  <c r="C920" i="20"/>
  <c r="B920" i="20"/>
  <c r="F920" i="20"/>
  <c r="G920" i="20"/>
  <c r="B1015" i="11"/>
  <c r="R1015" i="11" s="1"/>
  <c r="F984" i="20"/>
  <c r="E984" i="20"/>
  <c r="G984" i="20"/>
  <c r="H984" i="20"/>
  <c r="J984" i="20"/>
  <c r="A984" i="20"/>
  <c r="C984" i="20"/>
  <c r="D984" i="20"/>
  <c r="I1240" i="20"/>
  <c r="H1240" i="20"/>
  <c r="G1240" i="20"/>
  <c r="J2195" i="20"/>
  <c r="I2195" i="20"/>
  <c r="J2259" i="20"/>
  <c r="I2259" i="20"/>
  <c r="E2602" i="20"/>
  <c r="F2602" i="20"/>
  <c r="G2602" i="20"/>
  <c r="H2602" i="20"/>
  <c r="C2602" i="20"/>
  <c r="B2602" i="20"/>
  <c r="D2602" i="20"/>
  <c r="J2602" i="20"/>
  <c r="D3916" i="20"/>
  <c r="J3916" i="20"/>
  <c r="E3916" i="20"/>
  <c r="F3916" i="20"/>
  <c r="G3916" i="20"/>
  <c r="H3916" i="20"/>
  <c r="I3916" i="20"/>
  <c r="C3916" i="20"/>
  <c r="B3916" i="20"/>
  <c r="B743" i="11"/>
  <c r="R743" i="11" s="1"/>
  <c r="B332" i="11"/>
  <c r="R332" i="11" s="1"/>
  <c r="B360" i="11"/>
  <c r="R360" i="11" s="1"/>
  <c r="B992" i="11"/>
  <c r="R992" i="11" s="1"/>
  <c r="B3595" i="11"/>
  <c r="R3595" i="11" s="1"/>
  <c r="B3851" i="11"/>
  <c r="R3851" i="11" s="1"/>
  <c r="B3883" i="11"/>
  <c r="R3883" i="11" s="1"/>
  <c r="H353" i="20"/>
  <c r="G449" i="20"/>
  <c r="G1048" i="20"/>
  <c r="E1304" i="20"/>
  <c r="B1335" i="11"/>
  <c r="R1335" i="11" s="1"/>
  <c r="D1368" i="20"/>
  <c r="J1432" i="20"/>
  <c r="D1480" i="20"/>
  <c r="C1544" i="20"/>
  <c r="E2581" i="20"/>
  <c r="F2925" i="20"/>
  <c r="B984" i="20"/>
  <c r="I1112" i="20"/>
  <c r="A1425" i="20"/>
  <c r="G1473" i="20"/>
  <c r="F1689" i="20"/>
  <c r="B2988" i="20"/>
  <c r="J3628" i="20"/>
  <c r="F3724" i="20"/>
  <c r="H3820" i="20"/>
  <c r="A3916" i="20"/>
  <c r="J1177" i="20"/>
  <c r="B3147" i="11"/>
  <c r="R3147" i="11" s="1"/>
  <c r="B153" i="20"/>
  <c r="J865" i="20"/>
  <c r="C301" i="20"/>
  <c r="B2956" i="11"/>
  <c r="R2956" i="11" s="1"/>
  <c r="B2612" i="11"/>
  <c r="R2612" i="11" s="1"/>
  <c r="B3563" i="11"/>
  <c r="R3563" i="11" s="1"/>
  <c r="B3819" i="11"/>
  <c r="R3819" i="11" s="1"/>
  <c r="F353" i="20"/>
  <c r="E449" i="20"/>
  <c r="C1048" i="20"/>
  <c r="F1048" i="20"/>
  <c r="D1304" i="20"/>
  <c r="C1368" i="20"/>
  <c r="B1432" i="20"/>
  <c r="C1480" i="20"/>
  <c r="J1544" i="20"/>
  <c r="A1800" i="20"/>
  <c r="D2581" i="20"/>
  <c r="J3404" i="20"/>
  <c r="I984" i="20"/>
  <c r="A1112" i="20"/>
  <c r="B1401" i="20"/>
  <c r="D2988" i="20"/>
  <c r="E3308" i="20"/>
  <c r="I2602" i="20"/>
  <c r="I3532" i="20"/>
  <c r="D3628" i="20"/>
  <c r="A856" i="20"/>
  <c r="F328" i="20"/>
  <c r="G961" i="20"/>
  <c r="F329" i="20"/>
  <c r="B2206" i="11"/>
  <c r="R2206" i="11" s="1"/>
  <c r="B2697" i="11"/>
  <c r="R2697" i="11" s="1"/>
  <c r="B2761" i="11"/>
  <c r="R2761" i="11" s="1"/>
  <c r="B2825" i="11"/>
  <c r="R2825" i="11" s="1"/>
  <c r="B2889" i="11"/>
  <c r="R2889" i="11" s="1"/>
  <c r="B3787" i="11"/>
  <c r="R3787" i="11" s="1"/>
  <c r="D1048" i="20"/>
  <c r="F1736" i="20"/>
  <c r="E1800" i="20"/>
  <c r="E1964" i="20"/>
  <c r="B3404" i="20"/>
  <c r="I1401" i="20"/>
  <c r="B3019" i="11"/>
  <c r="R3019" i="11" s="1"/>
  <c r="C3308" i="20"/>
  <c r="E776" i="20"/>
  <c r="A2602" i="20"/>
  <c r="B3884" i="20"/>
  <c r="E3980" i="20"/>
  <c r="B86" i="20"/>
  <c r="B377" i="20"/>
  <c r="H3684" i="20"/>
  <c r="H3420" i="20"/>
  <c r="B1297" i="20"/>
  <c r="B1225" i="20"/>
  <c r="H1737" i="20"/>
  <c r="G3356" i="20"/>
  <c r="H3812" i="20"/>
  <c r="D1273" i="20"/>
  <c r="F1273" i="20"/>
  <c r="G1345" i="20"/>
  <c r="G1561" i="20"/>
  <c r="J280" i="20"/>
  <c r="I3484" i="20"/>
  <c r="H3748" i="20"/>
  <c r="B1496" i="20"/>
  <c r="A1624" i="20"/>
  <c r="A1688" i="20"/>
  <c r="D1752" i="20"/>
  <c r="D1049" i="20"/>
  <c r="H1321" i="20"/>
  <c r="H3556" i="20"/>
  <c r="B172" i="16"/>
  <c r="Q172" i="16" s="1"/>
  <c r="B3244" i="20"/>
  <c r="C2465" i="20"/>
  <c r="A2465" i="20"/>
  <c r="E2465" i="20"/>
  <c r="B2496" i="11"/>
  <c r="R2496" i="11" s="1"/>
  <c r="I2465" i="20"/>
  <c r="B2465" i="20"/>
  <c r="D2465" i="20"/>
  <c r="F2465" i="20"/>
  <c r="J2465" i="20"/>
  <c r="D2439" i="20"/>
  <c r="J2439" i="20"/>
  <c r="I2439" i="20"/>
  <c r="F2439" i="20"/>
  <c r="H2439" i="20"/>
  <c r="B2439" i="20"/>
  <c r="B2470" i="11"/>
  <c r="R2470" i="11" s="1"/>
  <c r="C2439" i="20"/>
  <c r="G2439" i="20"/>
  <c r="E2439" i="20"/>
  <c r="H872" i="20"/>
  <c r="A872" i="20"/>
  <c r="D872" i="20"/>
  <c r="B872" i="20"/>
  <c r="E872" i="20"/>
  <c r="F872" i="20"/>
  <c r="J872" i="20"/>
  <c r="G872" i="20"/>
  <c r="B903" i="11"/>
  <c r="R903" i="11" s="1"/>
  <c r="C872" i="20"/>
  <c r="A1320" i="20"/>
  <c r="F1320" i="20"/>
  <c r="H1320" i="20"/>
  <c r="C1320" i="20"/>
  <c r="I1320" i="20"/>
  <c r="B1320" i="20"/>
  <c r="D1320" i="20"/>
  <c r="J1320" i="20"/>
  <c r="E1320" i="20"/>
  <c r="B1448" i="20"/>
  <c r="H1448" i="20"/>
  <c r="F1448" i="20"/>
  <c r="A1448" i="20"/>
  <c r="C1448" i="20"/>
  <c r="I1448" i="20"/>
  <c r="D1448" i="20"/>
  <c r="J1448" i="20"/>
  <c r="E1448" i="20"/>
  <c r="A1560" i="20"/>
  <c r="F1560" i="20"/>
  <c r="B1560" i="20"/>
  <c r="J1560" i="20"/>
  <c r="G1560" i="20"/>
  <c r="H1560" i="20"/>
  <c r="C1560" i="20"/>
  <c r="E1560" i="20"/>
  <c r="D1560" i="20"/>
  <c r="H1816" i="20"/>
  <c r="E1816" i="20"/>
  <c r="F1816" i="20"/>
  <c r="J1816" i="20"/>
  <c r="C1816" i="20"/>
  <c r="G1816" i="20"/>
  <c r="A1816" i="20"/>
  <c r="B1816" i="20"/>
  <c r="I1816" i="20"/>
  <c r="G1932" i="20"/>
  <c r="C1932" i="20"/>
  <c r="I1932" i="20"/>
  <c r="D1932" i="20"/>
  <c r="B1932" i="20"/>
  <c r="E1932" i="20"/>
  <c r="A1932" i="20"/>
  <c r="F1932" i="20"/>
  <c r="H1932" i="20"/>
  <c r="B1963" i="11"/>
  <c r="R1963" i="11" s="1"/>
  <c r="J2118" i="20"/>
  <c r="A2118" i="20"/>
  <c r="F2118" i="20"/>
  <c r="G2118" i="20"/>
  <c r="H2118" i="20"/>
  <c r="I2118" i="20"/>
  <c r="B2118" i="20"/>
  <c r="B2149" i="11"/>
  <c r="R2149" i="11" s="1"/>
  <c r="E2118" i="20"/>
  <c r="C2118" i="20"/>
  <c r="C2594" i="20"/>
  <c r="A2594" i="20"/>
  <c r="G2594" i="20"/>
  <c r="B2625" i="11"/>
  <c r="R2625" i="11" s="1"/>
  <c r="H2594" i="20"/>
  <c r="I2594" i="20"/>
  <c r="J2594" i="20"/>
  <c r="D2594" i="20"/>
  <c r="B2594" i="20"/>
  <c r="E2594" i="20"/>
  <c r="F2659" i="20"/>
  <c r="A2659" i="20"/>
  <c r="G2659" i="20"/>
  <c r="J2659" i="20"/>
  <c r="C2659" i="20"/>
  <c r="D2659" i="20"/>
  <c r="B2690" i="11"/>
  <c r="R2690" i="11" s="1"/>
  <c r="I2659" i="20"/>
  <c r="B2659" i="20"/>
  <c r="E2659" i="20"/>
  <c r="H2659" i="20"/>
  <c r="F2723" i="20"/>
  <c r="A2723" i="20"/>
  <c r="G2723" i="20"/>
  <c r="J2723" i="20"/>
  <c r="C2723" i="20"/>
  <c r="D2723" i="20"/>
  <c r="B2723" i="20"/>
  <c r="B2754" i="11"/>
  <c r="R2754" i="11" s="1"/>
  <c r="E2723" i="20"/>
  <c r="H2723" i="20"/>
  <c r="F2813" i="20"/>
  <c r="H2813" i="20"/>
  <c r="G2813" i="20"/>
  <c r="C2813" i="20"/>
  <c r="A2813" i="20"/>
  <c r="B2844" i="11"/>
  <c r="R2844" i="11" s="1"/>
  <c r="I2813" i="20"/>
  <c r="D2813" i="20"/>
  <c r="B2813" i="20"/>
  <c r="J2813" i="20"/>
  <c r="C2877" i="20"/>
  <c r="J2877" i="20"/>
  <c r="D2877" i="20"/>
  <c r="G2877" i="20"/>
  <c r="E2877" i="20"/>
  <c r="A2877" i="20"/>
  <c r="B2908" i="11"/>
  <c r="R2908" i="11" s="1"/>
  <c r="F2877" i="20"/>
  <c r="H2877" i="20"/>
  <c r="G3004" i="20"/>
  <c r="A3004" i="20"/>
  <c r="D3004" i="20"/>
  <c r="I3004" i="20"/>
  <c r="F3004" i="20"/>
  <c r="B3004" i="20"/>
  <c r="B3035" i="11"/>
  <c r="R3035" i="11" s="1"/>
  <c r="J3004" i="20"/>
  <c r="C3004" i="20"/>
  <c r="E3004" i="20"/>
  <c r="E3132" i="20"/>
  <c r="C3132" i="20"/>
  <c r="F3132" i="20"/>
  <c r="H3132" i="20"/>
  <c r="A3132" i="20"/>
  <c r="I3132" i="20"/>
  <c r="B3163" i="11"/>
  <c r="R3163" i="11" s="1"/>
  <c r="B3132" i="20"/>
  <c r="D3132" i="20"/>
  <c r="G3132" i="20"/>
  <c r="J3132" i="20"/>
  <c r="D106" i="20"/>
  <c r="C106" i="20"/>
  <c r="J106" i="20"/>
  <c r="B106" i="20"/>
  <c r="H106" i="20"/>
  <c r="A106" i="20"/>
  <c r="F106" i="20"/>
  <c r="B137" i="11"/>
  <c r="R137" i="11" s="1"/>
  <c r="E106" i="20"/>
  <c r="G106" i="20"/>
  <c r="G199" i="20"/>
  <c r="A199" i="20"/>
  <c r="H199" i="20"/>
  <c r="E199" i="20"/>
  <c r="F199" i="20"/>
  <c r="B199" i="20"/>
  <c r="I199" i="20"/>
  <c r="D199" i="20"/>
  <c r="B230" i="11"/>
  <c r="R230" i="11" s="1"/>
  <c r="C199" i="20"/>
  <c r="J199" i="20"/>
  <c r="A247" i="20"/>
  <c r="I247" i="20"/>
  <c r="E247" i="20"/>
  <c r="B247" i="20"/>
  <c r="F247" i="20"/>
  <c r="D247" i="20"/>
  <c r="G247" i="20"/>
  <c r="B278" i="11"/>
  <c r="R278" i="11" s="1"/>
  <c r="C247" i="20"/>
  <c r="H247" i="20"/>
  <c r="I537" i="20"/>
  <c r="B537" i="20"/>
  <c r="E537" i="20"/>
  <c r="D537" i="20"/>
  <c r="F537" i="20"/>
  <c r="C537" i="20"/>
  <c r="G537" i="20"/>
  <c r="H537" i="20"/>
  <c r="B568" i="11"/>
  <c r="R568" i="11" s="1"/>
  <c r="J537" i="20"/>
  <c r="A537" i="20"/>
  <c r="C713" i="20"/>
  <c r="D713" i="20"/>
  <c r="A713" i="20"/>
  <c r="I713" i="20"/>
  <c r="B713" i="20"/>
  <c r="H713" i="20"/>
  <c r="J713" i="20"/>
  <c r="B744" i="11"/>
  <c r="R744" i="11" s="1"/>
  <c r="E713" i="20"/>
  <c r="F713" i="20"/>
  <c r="A761" i="20"/>
  <c r="D761" i="20"/>
  <c r="B761" i="20"/>
  <c r="G761" i="20"/>
  <c r="J761" i="20"/>
  <c r="F761" i="20"/>
  <c r="H761" i="20"/>
  <c r="B792" i="11"/>
  <c r="R792" i="11" s="1"/>
  <c r="C761" i="20"/>
  <c r="E761" i="20"/>
  <c r="B2877" i="20"/>
  <c r="F3876" i="20"/>
  <c r="I3876" i="20"/>
  <c r="C3876" i="20"/>
  <c r="B3876" i="20"/>
  <c r="H3876" i="20"/>
  <c r="B3907" i="11"/>
  <c r="R3907" i="11" s="1"/>
  <c r="A3876" i="20"/>
  <c r="J3876" i="20"/>
  <c r="D3876" i="20"/>
  <c r="E3876" i="20"/>
  <c r="B183" i="11"/>
  <c r="R183" i="11" s="1"/>
  <c r="H2465" i="20"/>
  <c r="I872" i="20"/>
  <c r="G3876" i="20"/>
  <c r="G1320" i="20"/>
  <c r="G1384" i="20"/>
  <c r="B1591" i="11"/>
  <c r="R1591" i="11" s="1"/>
  <c r="B1847" i="11"/>
  <c r="R1847" i="11" s="1"/>
  <c r="B1351" i="11"/>
  <c r="R1351" i="11" s="1"/>
  <c r="B1479" i="11"/>
  <c r="R1479" i="11" s="1"/>
  <c r="C2272" i="20"/>
  <c r="H3004" i="20"/>
  <c r="I106" i="20"/>
  <c r="I2723" i="20"/>
  <c r="J247" i="20"/>
  <c r="F34" i="20"/>
  <c r="I34" i="20"/>
  <c r="G34" i="20"/>
  <c r="D34" i="20"/>
  <c r="H34" i="20"/>
  <c r="A34" i="20"/>
  <c r="B34" i="20"/>
  <c r="J34" i="20"/>
  <c r="E34" i="20"/>
  <c r="C34" i="20"/>
  <c r="B65" i="11"/>
  <c r="R65" i="11" s="1"/>
  <c r="G234" i="20"/>
  <c r="B234" i="20"/>
  <c r="D234" i="20"/>
  <c r="A234" i="20"/>
  <c r="E234" i="20"/>
  <c r="J234" i="20"/>
  <c r="H234" i="20"/>
  <c r="F234" i="20"/>
  <c r="I234" i="20"/>
  <c r="C728" i="20"/>
  <c r="D728" i="20"/>
  <c r="A728" i="20"/>
  <c r="G728" i="20"/>
  <c r="I728" i="20"/>
  <c r="H728" i="20"/>
  <c r="B728" i="20"/>
  <c r="B759" i="11"/>
  <c r="R759" i="11" s="1"/>
  <c r="E728" i="20"/>
  <c r="J728" i="20"/>
  <c r="F728" i="20"/>
  <c r="J792" i="20"/>
  <c r="C792" i="20"/>
  <c r="H792" i="20"/>
  <c r="E792" i="20"/>
  <c r="A792" i="20"/>
  <c r="I792" i="20"/>
  <c r="D792" i="20"/>
  <c r="G792" i="20"/>
  <c r="F792" i="20"/>
  <c r="B823" i="11"/>
  <c r="R823" i="11" s="1"/>
  <c r="G936" i="20"/>
  <c r="C936" i="20"/>
  <c r="J936" i="20"/>
  <c r="D936" i="20"/>
  <c r="B936" i="20"/>
  <c r="B967" i="11"/>
  <c r="R967" i="11" s="1"/>
  <c r="E936" i="20"/>
  <c r="A936" i="20"/>
  <c r="F936" i="20"/>
  <c r="H936" i="20"/>
  <c r="I936" i="20"/>
  <c r="I1384" i="20"/>
  <c r="H1384" i="20"/>
  <c r="F1384" i="20"/>
  <c r="A1384" i="20"/>
  <c r="D1384" i="20"/>
  <c r="E1384" i="20"/>
  <c r="B1384" i="20"/>
  <c r="J1384" i="20"/>
  <c r="C1384" i="20"/>
  <c r="I1624" i="20"/>
  <c r="B1624" i="20"/>
  <c r="E1624" i="20"/>
  <c r="J1624" i="20"/>
  <c r="C1624" i="20"/>
  <c r="G1624" i="20"/>
  <c r="F1624" i="20"/>
  <c r="D1624" i="20"/>
  <c r="H1624" i="20"/>
  <c r="B1688" i="20"/>
  <c r="I1688" i="20"/>
  <c r="F1688" i="20"/>
  <c r="J1688" i="20"/>
  <c r="C1688" i="20"/>
  <c r="E1688" i="20"/>
  <c r="H1688" i="20"/>
  <c r="D1688" i="20"/>
  <c r="G1688" i="20"/>
  <c r="G1752" i="20"/>
  <c r="E1752" i="20"/>
  <c r="F1752" i="20"/>
  <c r="J1752" i="20"/>
  <c r="C1752" i="20"/>
  <c r="H1752" i="20"/>
  <c r="A1752" i="20"/>
  <c r="I1752" i="20"/>
  <c r="B1752" i="20"/>
  <c r="I2105" i="20"/>
  <c r="A2105" i="20"/>
  <c r="C2105" i="20"/>
  <c r="E2105" i="20"/>
  <c r="G2105" i="20"/>
  <c r="B2105" i="20"/>
  <c r="F2105" i="20"/>
  <c r="J2105" i="20"/>
  <c r="B2136" i="11"/>
  <c r="R2136" i="11" s="1"/>
  <c r="D2105" i="20"/>
  <c r="H2336" i="20"/>
  <c r="B2367" i="11"/>
  <c r="R2367" i="11" s="1"/>
  <c r="J2336" i="20"/>
  <c r="E2336" i="20"/>
  <c r="C2336" i="20"/>
  <c r="F2336" i="20"/>
  <c r="D2336" i="20"/>
  <c r="A2336" i="20"/>
  <c r="I2336" i="20"/>
  <c r="G2336" i="20"/>
  <c r="G2400" i="20"/>
  <c r="B2400" i="20"/>
  <c r="I2400" i="20"/>
  <c r="F2400" i="20"/>
  <c r="J2400" i="20"/>
  <c r="C2400" i="20"/>
  <c r="D2400" i="20"/>
  <c r="E2400" i="20"/>
  <c r="H2400" i="20"/>
  <c r="F2503" i="20"/>
  <c r="H2503" i="20"/>
  <c r="C2503" i="20"/>
  <c r="A2503" i="20"/>
  <c r="E2503" i="20"/>
  <c r="I2503" i="20"/>
  <c r="J2503" i="20"/>
  <c r="D2503" i="20"/>
  <c r="B2503" i="20"/>
  <c r="B2534" i="11"/>
  <c r="R2534" i="11" s="1"/>
  <c r="F2685" i="20"/>
  <c r="D2685" i="20"/>
  <c r="B2685" i="20"/>
  <c r="G2685" i="20"/>
  <c r="J2685" i="20"/>
  <c r="C2685" i="20"/>
  <c r="A2685" i="20"/>
  <c r="E2685" i="20"/>
  <c r="H2685" i="20"/>
  <c r="B2716" i="11"/>
  <c r="R2716" i="11" s="1"/>
  <c r="F2749" i="20"/>
  <c r="H2749" i="20"/>
  <c r="I2749" i="20"/>
  <c r="B2749" i="20"/>
  <c r="D2749" i="20"/>
  <c r="E2749" i="20"/>
  <c r="B2780" i="11"/>
  <c r="R2780" i="11" s="1"/>
  <c r="J2749" i="20"/>
  <c r="G2749" i="20"/>
  <c r="C2749" i="20"/>
  <c r="G2787" i="20"/>
  <c r="A2787" i="20"/>
  <c r="D2787" i="20"/>
  <c r="J2787" i="20"/>
  <c r="C2787" i="20"/>
  <c r="E2787" i="20"/>
  <c r="H2787" i="20"/>
  <c r="B2818" i="11"/>
  <c r="R2818" i="11" s="1"/>
  <c r="B2787" i="20"/>
  <c r="I2787" i="20"/>
  <c r="D2940" i="20"/>
  <c r="J2940" i="20"/>
  <c r="E2940" i="20"/>
  <c r="C2940" i="20"/>
  <c r="G2940" i="20"/>
  <c r="H2940" i="20"/>
  <c r="A2940" i="20"/>
  <c r="I2940" i="20"/>
  <c r="B2940" i="20"/>
  <c r="B2971" i="11"/>
  <c r="R2971" i="11" s="1"/>
  <c r="F2940" i="20"/>
  <c r="F3068" i="20"/>
  <c r="G3068" i="20"/>
  <c r="A3068" i="20"/>
  <c r="I3068" i="20"/>
  <c r="B3099" i="11"/>
  <c r="R3099" i="11" s="1"/>
  <c r="B3068" i="20"/>
  <c r="D3068" i="20"/>
  <c r="J3068" i="20"/>
  <c r="H3068" i="20"/>
  <c r="C3068" i="20"/>
  <c r="B3227" i="11"/>
  <c r="R3227" i="11" s="1"/>
  <c r="B3196" i="20"/>
  <c r="A3196" i="20"/>
  <c r="I3196" i="20"/>
  <c r="E3196" i="20"/>
  <c r="F3196" i="20"/>
  <c r="J3196" i="20"/>
  <c r="G3196" i="20"/>
  <c r="D3196" i="20"/>
  <c r="C3196" i="20"/>
  <c r="G3260" i="20"/>
  <c r="B3291" i="11"/>
  <c r="R3291" i="11" s="1"/>
  <c r="B3260" i="20"/>
  <c r="H3260" i="20"/>
  <c r="A3260" i="20"/>
  <c r="I3260" i="20"/>
  <c r="C3260" i="20"/>
  <c r="J3260" i="20"/>
  <c r="D3260" i="20"/>
  <c r="E3260" i="20"/>
  <c r="B3324" i="20"/>
  <c r="B3355" i="11"/>
  <c r="R3355" i="11" s="1"/>
  <c r="J3324" i="20"/>
  <c r="G3324" i="20"/>
  <c r="H3324" i="20"/>
  <c r="A3324" i="20"/>
  <c r="D3324" i="20"/>
  <c r="C3324" i="20"/>
  <c r="F3324" i="20"/>
  <c r="I3324" i="20"/>
  <c r="E3324" i="20"/>
  <c r="G74" i="20"/>
  <c r="E74" i="20"/>
  <c r="A74" i="20"/>
  <c r="I74" i="20"/>
  <c r="B74" i="20"/>
  <c r="D74" i="20"/>
  <c r="J74" i="20"/>
  <c r="C74" i="20"/>
  <c r="F74" i="20"/>
  <c r="E133" i="20"/>
  <c r="B133" i="20"/>
  <c r="I133" i="20"/>
  <c r="J133" i="20"/>
  <c r="H133" i="20"/>
  <c r="F133" i="20"/>
  <c r="C133" i="20"/>
  <c r="D133" i="20"/>
  <c r="G133" i="20"/>
  <c r="B164" i="11"/>
  <c r="R164" i="11" s="1"/>
  <c r="H174" i="20"/>
  <c r="D174" i="20"/>
  <c r="G174" i="20"/>
  <c r="F174" i="20"/>
  <c r="C174" i="20"/>
  <c r="J174" i="20"/>
  <c r="B174" i="20"/>
  <c r="E174" i="20"/>
  <c r="A174" i="20"/>
  <c r="B205" i="11"/>
  <c r="R205" i="11" s="1"/>
  <c r="A267" i="20"/>
  <c r="I267" i="20"/>
  <c r="G267" i="20"/>
  <c r="B298" i="11"/>
  <c r="R298" i="11" s="1"/>
  <c r="J267" i="20"/>
  <c r="E267" i="20"/>
  <c r="D267" i="20"/>
  <c r="F267" i="20"/>
  <c r="B267" i="20"/>
  <c r="H267" i="20"/>
  <c r="C267" i="20"/>
  <c r="F737" i="20"/>
  <c r="G737" i="20"/>
  <c r="A737" i="20"/>
  <c r="J737" i="20"/>
  <c r="I737" i="20"/>
  <c r="B737" i="20"/>
  <c r="D737" i="20"/>
  <c r="E737" i="20"/>
  <c r="H737" i="20"/>
  <c r="B768" i="11"/>
  <c r="R768" i="11" s="1"/>
  <c r="C737" i="20"/>
  <c r="J785" i="20"/>
  <c r="H785" i="20"/>
  <c r="A785" i="20"/>
  <c r="E785" i="20"/>
  <c r="F785" i="20"/>
  <c r="I785" i="20"/>
  <c r="B785" i="20"/>
  <c r="D785" i="20"/>
  <c r="G785" i="20"/>
  <c r="B816" i="11"/>
  <c r="R816" i="11" s="1"/>
  <c r="A2400" i="20"/>
  <c r="G2465" i="20"/>
  <c r="B2431" i="11"/>
  <c r="R2431" i="11" s="1"/>
  <c r="F2594" i="20"/>
  <c r="B105" i="11"/>
  <c r="R105" i="11" s="1"/>
  <c r="G1448" i="20"/>
  <c r="C785" i="20"/>
  <c r="B265" i="11"/>
  <c r="R265" i="11" s="1"/>
  <c r="J1932" i="20"/>
  <c r="A2439" i="20"/>
  <c r="A133" i="20"/>
  <c r="G152" i="20"/>
  <c r="I152" i="20"/>
  <c r="D152" i="20"/>
  <c r="A152" i="20"/>
  <c r="B152" i="20"/>
  <c r="C152" i="20"/>
  <c r="H152" i="20"/>
  <c r="E152" i="20"/>
  <c r="F152" i="20"/>
  <c r="B220" i="20"/>
  <c r="E220" i="20"/>
  <c r="C220" i="20"/>
  <c r="J220" i="20"/>
  <c r="D220" i="20"/>
  <c r="H220" i="20"/>
  <c r="G220" i="20"/>
  <c r="B251" i="11"/>
  <c r="R251" i="11" s="1"/>
  <c r="A220" i="20"/>
  <c r="F220" i="20"/>
  <c r="I220" i="20"/>
  <c r="A280" i="20"/>
  <c r="C280" i="20"/>
  <c r="B280" i="20"/>
  <c r="D280" i="20"/>
  <c r="F280" i="20"/>
  <c r="G280" i="20"/>
  <c r="E280" i="20"/>
  <c r="H280" i="20"/>
  <c r="I280" i="20"/>
  <c r="C344" i="20"/>
  <c r="D344" i="20"/>
  <c r="E344" i="20"/>
  <c r="B344" i="20"/>
  <c r="G344" i="20"/>
  <c r="I344" i="20"/>
  <c r="H344" i="20"/>
  <c r="J344" i="20"/>
  <c r="F344" i="20"/>
  <c r="A344" i="20"/>
  <c r="I408" i="20"/>
  <c r="H408" i="20"/>
  <c r="B439" i="11"/>
  <c r="R439" i="11" s="1"/>
  <c r="A408" i="20"/>
  <c r="C408" i="20"/>
  <c r="D408" i="20"/>
  <c r="E408" i="20"/>
  <c r="B408" i="20"/>
  <c r="F408" i="20"/>
  <c r="G408" i="20"/>
  <c r="J408" i="20"/>
  <c r="F472" i="20"/>
  <c r="D472" i="20"/>
  <c r="B503" i="11"/>
  <c r="R503" i="11" s="1"/>
  <c r="E472" i="20"/>
  <c r="B472" i="20"/>
  <c r="A472" i="20"/>
  <c r="G472" i="20"/>
  <c r="J472" i="20"/>
  <c r="H472" i="20"/>
  <c r="I472" i="20"/>
  <c r="J536" i="20"/>
  <c r="C536" i="20"/>
  <c r="G536" i="20"/>
  <c r="F536" i="20"/>
  <c r="H536" i="20"/>
  <c r="E536" i="20"/>
  <c r="A536" i="20"/>
  <c r="I536" i="20"/>
  <c r="B536" i="20"/>
  <c r="D536" i="20"/>
  <c r="I600" i="20"/>
  <c r="G600" i="20"/>
  <c r="A600" i="20"/>
  <c r="C600" i="20"/>
  <c r="D600" i="20"/>
  <c r="F600" i="20"/>
  <c r="B600" i="20"/>
  <c r="B631" i="11"/>
  <c r="R631" i="11" s="1"/>
  <c r="J600" i="20"/>
  <c r="E600" i="20"/>
  <c r="H600" i="20"/>
  <c r="I664" i="20"/>
  <c r="H664" i="20"/>
  <c r="C664" i="20"/>
  <c r="D664" i="20"/>
  <c r="G664" i="20"/>
  <c r="E664" i="20"/>
  <c r="B664" i="20"/>
  <c r="F664" i="20"/>
  <c r="B695" i="11"/>
  <c r="R695" i="11" s="1"/>
  <c r="A664" i="20"/>
  <c r="I1000" i="20"/>
  <c r="J1000" i="20"/>
  <c r="G1000" i="20"/>
  <c r="A1000" i="20"/>
  <c r="B1031" i="11"/>
  <c r="R1031" i="11" s="1"/>
  <c r="D1000" i="20"/>
  <c r="H1000" i="20"/>
  <c r="E1000" i="20"/>
  <c r="C1000" i="20"/>
  <c r="F1000" i="20"/>
  <c r="G1064" i="20"/>
  <c r="B1064" i="20"/>
  <c r="J1064" i="20"/>
  <c r="F1064" i="20"/>
  <c r="B1095" i="11"/>
  <c r="R1095" i="11" s="1"/>
  <c r="D1064" i="20"/>
  <c r="E1064" i="20"/>
  <c r="C1064" i="20"/>
  <c r="H1064" i="20"/>
  <c r="A1064" i="20"/>
  <c r="F1128" i="20"/>
  <c r="C1128" i="20"/>
  <c r="I1128" i="20"/>
  <c r="B1128" i="20"/>
  <c r="E1128" i="20"/>
  <c r="G1128" i="20"/>
  <c r="H1128" i="20"/>
  <c r="A1128" i="20"/>
  <c r="J1128" i="20"/>
  <c r="D1128" i="20"/>
  <c r="B1223" i="11"/>
  <c r="R1223" i="11" s="1"/>
  <c r="J1192" i="20"/>
  <c r="E1192" i="20"/>
  <c r="D1192" i="20"/>
  <c r="H1192" i="20"/>
  <c r="A1192" i="20"/>
  <c r="I1192" i="20"/>
  <c r="C1192" i="20"/>
  <c r="F1192" i="20"/>
  <c r="G1192" i="20"/>
  <c r="H1256" i="20"/>
  <c r="G1256" i="20"/>
  <c r="A1256" i="20"/>
  <c r="F1256" i="20"/>
  <c r="B1256" i="20"/>
  <c r="J1256" i="20"/>
  <c r="C1256" i="20"/>
  <c r="D1256" i="20"/>
  <c r="B1287" i="11"/>
  <c r="R1287" i="11" s="1"/>
  <c r="I1256" i="20"/>
  <c r="E1256" i="20"/>
  <c r="H1496" i="20"/>
  <c r="G1496" i="20"/>
  <c r="J1496" i="20"/>
  <c r="C1496" i="20"/>
  <c r="F1496" i="20"/>
  <c r="D1496" i="20"/>
  <c r="A1496" i="20"/>
  <c r="E1496" i="20"/>
  <c r="I1496" i="20"/>
  <c r="H2054" i="20"/>
  <c r="B2054" i="20"/>
  <c r="D2054" i="20"/>
  <c r="I2054" i="20"/>
  <c r="E2054" i="20"/>
  <c r="F2054" i="20"/>
  <c r="C2054" i="20"/>
  <c r="G2054" i="20"/>
  <c r="B2085" i="11"/>
  <c r="R2085" i="11" s="1"/>
  <c r="J2054" i="20"/>
  <c r="A2054" i="20"/>
  <c r="A2208" i="20"/>
  <c r="B2239" i="11"/>
  <c r="R2239" i="11" s="1"/>
  <c r="C2208" i="20"/>
  <c r="E2208" i="20"/>
  <c r="D2208" i="20"/>
  <c r="F2208" i="20"/>
  <c r="H2208" i="20"/>
  <c r="G2208" i="20"/>
  <c r="I2208" i="20"/>
  <c r="B2208" i="20"/>
  <c r="B2272" i="20"/>
  <c r="E2272" i="20"/>
  <c r="D2272" i="20"/>
  <c r="I2272" i="20"/>
  <c r="F2272" i="20"/>
  <c r="A2272" i="20"/>
  <c r="G2272" i="20"/>
  <c r="H2272" i="20"/>
  <c r="J2272" i="20"/>
  <c r="C2529" i="20"/>
  <c r="D2529" i="20"/>
  <c r="E2529" i="20"/>
  <c r="B2560" i="11"/>
  <c r="R2560" i="11" s="1"/>
  <c r="F2529" i="20"/>
  <c r="A2529" i="20"/>
  <c r="I2529" i="20"/>
  <c r="B2529" i="20"/>
  <c r="H2529" i="20"/>
  <c r="G2529" i="20"/>
  <c r="E2621" i="20"/>
  <c r="C2621" i="20"/>
  <c r="J2621" i="20"/>
  <c r="A2621" i="20"/>
  <c r="D2621" i="20"/>
  <c r="B2652" i="11"/>
  <c r="R2652" i="11" s="1"/>
  <c r="F2621" i="20"/>
  <c r="H2621" i="20"/>
  <c r="I2621" i="20"/>
  <c r="G2621" i="20"/>
  <c r="C2851" i="20"/>
  <c r="F2851" i="20"/>
  <c r="D2851" i="20"/>
  <c r="A2851" i="20"/>
  <c r="I2851" i="20"/>
  <c r="B2851" i="20"/>
  <c r="B2882" i="11"/>
  <c r="R2882" i="11" s="1"/>
  <c r="E2851" i="20"/>
  <c r="J2851" i="20"/>
  <c r="G2851" i="20"/>
  <c r="H2851" i="20"/>
  <c r="I1064" i="20"/>
  <c r="B1000" i="20"/>
  <c r="G713" i="20"/>
  <c r="D2118" i="20"/>
  <c r="E833" i="20"/>
  <c r="D833" i="20"/>
  <c r="J1249" i="20"/>
  <c r="C1249" i="20"/>
  <c r="G1249" i="20"/>
  <c r="D1249" i="20"/>
  <c r="H1249" i="20"/>
  <c r="A1249" i="20"/>
  <c r="I1249" i="20"/>
  <c r="G3588" i="20"/>
  <c r="B3588" i="20"/>
  <c r="D3588" i="20"/>
  <c r="J3588" i="20"/>
  <c r="G3652" i="20"/>
  <c r="B3652" i="20"/>
  <c r="D3652" i="20"/>
  <c r="J3652" i="20"/>
  <c r="G3780" i="20"/>
  <c r="B3780" i="20"/>
  <c r="D3780" i="20"/>
  <c r="J3780" i="20"/>
  <c r="F3972" i="20"/>
  <c r="I3972" i="20"/>
  <c r="C3972" i="20"/>
  <c r="B3972" i="20"/>
  <c r="B1080" i="11"/>
  <c r="R1080" i="11" s="1"/>
  <c r="B1376" i="11"/>
  <c r="R1376" i="11" s="1"/>
  <c r="G3420" i="20"/>
  <c r="G1321" i="20"/>
  <c r="C1761" i="20"/>
  <c r="C3716" i="20"/>
  <c r="F3748" i="20"/>
  <c r="C3780" i="20"/>
  <c r="J3908" i="20"/>
  <c r="F3420" i="20"/>
  <c r="F1321" i="20"/>
  <c r="G1225" i="20"/>
  <c r="G3484" i="20"/>
  <c r="E3556" i="20"/>
  <c r="B204" i="16"/>
  <c r="Q204" i="16" s="1"/>
  <c r="H1297" i="20"/>
  <c r="B1352" i="11"/>
  <c r="R1352" i="11" s="1"/>
  <c r="C1561" i="20"/>
  <c r="D1737" i="20"/>
  <c r="C3356" i="20"/>
  <c r="A3588" i="20"/>
  <c r="A3652" i="20"/>
  <c r="A3844" i="20"/>
  <c r="I833" i="20"/>
  <c r="J3420" i="20"/>
  <c r="H1049" i="20"/>
  <c r="I1273" i="20"/>
  <c r="G1297" i="20"/>
  <c r="C1321" i="20"/>
  <c r="J1345" i="20"/>
  <c r="J1561" i="20"/>
  <c r="J1737" i="20"/>
  <c r="G1761" i="20"/>
  <c r="A1761" i="20"/>
  <c r="J3356" i="20"/>
  <c r="B3387" i="11"/>
  <c r="R3387" i="11" s="1"/>
  <c r="E1225" i="20"/>
  <c r="H3588" i="20"/>
  <c r="H3652" i="20"/>
  <c r="H3780" i="20"/>
  <c r="G3908" i="20"/>
  <c r="G3972" i="20"/>
  <c r="E3484" i="20"/>
  <c r="C3484" i="20"/>
  <c r="A3484" i="20"/>
  <c r="G3620" i="20"/>
  <c r="B3620" i="20"/>
  <c r="D3620" i="20"/>
  <c r="J3620" i="20"/>
  <c r="G3716" i="20"/>
  <c r="B3716" i="20"/>
  <c r="D3716" i="20"/>
  <c r="J3716" i="20"/>
  <c r="G3748" i="20"/>
  <c r="B3748" i="20"/>
  <c r="D3748" i="20"/>
  <c r="J3748" i="20"/>
  <c r="G3844" i="20"/>
  <c r="B3844" i="20"/>
  <c r="D3844" i="20"/>
  <c r="J3844" i="20"/>
  <c r="F3940" i="20"/>
  <c r="I3940" i="20"/>
  <c r="C3940" i="20"/>
  <c r="B3940" i="20"/>
  <c r="E1273" i="20"/>
  <c r="F1345" i="20"/>
  <c r="H3484" i="20"/>
  <c r="F3620" i="20"/>
  <c r="C3652" i="20"/>
  <c r="F3812" i="20"/>
  <c r="C3844" i="20"/>
  <c r="J3972" i="20"/>
  <c r="A1297" i="20"/>
  <c r="D1321" i="20"/>
  <c r="E1561" i="20"/>
  <c r="E3356" i="20"/>
  <c r="I3588" i="20"/>
  <c r="I3716" i="20"/>
  <c r="I3844" i="20"/>
  <c r="A3908" i="20"/>
  <c r="A3972" i="20"/>
  <c r="F1249" i="20"/>
  <c r="B208" i="16"/>
  <c r="Q208" i="16" s="1"/>
  <c r="B200" i="16"/>
  <c r="Q200" i="16" s="1"/>
  <c r="B168" i="16"/>
  <c r="Q168" i="16" s="1"/>
  <c r="B833" i="20"/>
  <c r="E1321" i="20"/>
  <c r="D3356" i="20"/>
  <c r="F1225" i="20"/>
  <c r="A3716" i="20"/>
  <c r="B139" i="16"/>
  <c r="Q139" i="16" s="1"/>
  <c r="B135" i="16"/>
  <c r="Q135" i="16" s="1"/>
  <c r="B131" i="16"/>
  <c r="Q131" i="16" s="1"/>
  <c r="B127" i="16"/>
  <c r="Q127" i="16" s="1"/>
  <c r="B864" i="11"/>
  <c r="R864" i="11" s="1"/>
  <c r="B3619" i="11"/>
  <c r="R3619" i="11" s="1"/>
  <c r="B3715" i="11"/>
  <c r="R3715" i="11" s="1"/>
  <c r="B3779" i="11"/>
  <c r="R3779" i="11" s="1"/>
  <c r="B3843" i="11"/>
  <c r="R3843" i="11" s="1"/>
  <c r="A833" i="20"/>
  <c r="G1049" i="20"/>
  <c r="D1297" i="20"/>
  <c r="F1297" i="20"/>
  <c r="J1321" i="20"/>
  <c r="B1345" i="20"/>
  <c r="I1561" i="20"/>
  <c r="B1737" i="20"/>
  <c r="H1761" i="20"/>
  <c r="B3356" i="20"/>
  <c r="F3588" i="20"/>
  <c r="C3620" i="20"/>
  <c r="F3652" i="20"/>
  <c r="F3716" i="20"/>
  <c r="C3748" i="20"/>
  <c r="F3780" i="20"/>
  <c r="F3844" i="20"/>
  <c r="J3940" i="20"/>
  <c r="E3972" i="20"/>
  <c r="I809" i="20"/>
  <c r="B809" i="20"/>
  <c r="E809" i="20"/>
  <c r="D809" i="20"/>
  <c r="F809" i="20"/>
  <c r="C809" i="20"/>
  <c r="G809" i="20"/>
  <c r="H809" i="20"/>
  <c r="J1225" i="20"/>
  <c r="B1256" i="11"/>
  <c r="R1256" i="11" s="1"/>
  <c r="B1304" i="11"/>
  <c r="R1304" i="11" s="1"/>
  <c r="C1273" i="20"/>
  <c r="E3420" i="20"/>
  <c r="C3420" i="20"/>
  <c r="G3556" i="20"/>
  <c r="B3556" i="20"/>
  <c r="D3556" i="20"/>
  <c r="J3556" i="20"/>
  <c r="G3684" i="20"/>
  <c r="B3684" i="20"/>
  <c r="D3684" i="20"/>
  <c r="J3684" i="20"/>
  <c r="G3812" i="20"/>
  <c r="B3812" i="20"/>
  <c r="D3812" i="20"/>
  <c r="J3812" i="20"/>
  <c r="F3908" i="20"/>
  <c r="I3908" i="20"/>
  <c r="C3908" i="20"/>
  <c r="B3908" i="20"/>
  <c r="C833" i="20"/>
  <c r="C1049" i="20"/>
  <c r="D1345" i="20"/>
  <c r="F1561" i="20"/>
  <c r="F1737" i="20"/>
  <c r="H1225" i="20"/>
  <c r="F3556" i="20"/>
  <c r="E3940" i="20"/>
  <c r="B1249" i="20"/>
  <c r="I1049" i="20"/>
  <c r="J1273" i="20"/>
  <c r="E1345" i="20"/>
  <c r="E1737" i="20"/>
  <c r="J1761" i="20"/>
  <c r="E3620" i="20"/>
  <c r="I3652" i="20"/>
  <c r="I3780" i="20"/>
  <c r="D3940" i="20"/>
  <c r="B212" i="16"/>
  <c r="Q212" i="16" s="1"/>
  <c r="B1768" i="11"/>
  <c r="R1768" i="11" s="1"/>
  <c r="B1273" i="20"/>
  <c r="C1345" i="20"/>
  <c r="I1761" i="20"/>
  <c r="F3484" i="20"/>
  <c r="H3908" i="20"/>
  <c r="B3587" i="11"/>
  <c r="R3587" i="11" s="1"/>
  <c r="B3651" i="11"/>
  <c r="R3651" i="11" s="1"/>
  <c r="B3683" i="11"/>
  <c r="R3683" i="11" s="1"/>
  <c r="B3747" i="11"/>
  <c r="R3747" i="11" s="1"/>
  <c r="B3811" i="11"/>
  <c r="R3811" i="11" s="1"/>
  <c r="B3451" i="11"/>
  <c r="R3451" i="11" s="1"/>
  <c r="B1792" i="11"/>
  <c r="R1792" i="11" s="1"/>
  <c r="H833" i="20"/>
  <c r="I3420" i="20"/>
  <c r="F1049" i="20"/>
  <c r="H1273" i="20"/>
  <c r="E1297" i="20"/>
  <c r="B1321" i="20"/>
  <c r="A1345" i="20"/>
  <c r="A1561" i="20"/>
  <c r="I1737" i="20"/>
  <c r="F1761" i="20"/>
  <c r="I3356" i="20"/>
  <c r="I1225" i="20"/>
  <c r="C1225" i="20"/>
  <c r="J3484" i="20"/>
  <c r="I3556" i="20"/>
  <c r="E3588" i="20"/>
  <c r="I3620" i="20"/>
  <c r="E3652" i="20"/>
  <c r="I3684" i="20"/>
  <c r="E3716" i="20"/>
  <c r="I3748" i="20"/>
  <c r="E3780" i="20"/>
  <c r="I3812" i="20"/>
  <c r="E3844" i="20"/>
  <c r="D3908" i="20"/>
  <c r="A3940" i="20"/>
  <c r="D3972" i="20"/>
  <c r="A1049" i="20"/>
  <c r="I1297" i="20"/>
  <c r="D1561" i="20"/>
  <c r="F3356" i="20"/>
  <c r="C3588" i="20"/>
  <c r="F3684" i="20"/>
  <c r="B840" i="11"/>
  <c r="R840" i="11" s="1"/>
  <c r="J833" i="20"/>
  <c r="E3684" i="20"/>
  <c r="E3812" i="20"/>
  <c r="B3515" i="11"/>
  <c r="R3515" i="11" s="1"/>
  <c r="D3420" i="20"/>
  <c r="J1049" i="20"/>
  <c r="A3780" i="20"/>
  <c r="H3972" i="20"/>
  <c r="B123" i="16"/>
  <c r="Q123" i="16" s="1"/>
  <c r="B1280" i="11"/>
  <c r="R1280" i="11" s="1"/>
  <c r="B3875" i="11"/>
  <c r="R3875" i="11" s="1"/>
  <c r="B3939" i="11"/>
  <c r="R3939" i="11" s="1"/>
  <c r="B3971" i="11"/>
  <c r="R3971" i="11" s="1"/>
  <c r="B4003" i="11"/>
  <c r="R4003" i="11" s="1"/>
  <c r="G833" i="20"/>
  <c r="A3420" i="20"/>
  <c r="E1049" i="20"/>
  <c r="G1273" i="20"/>
  <c r="C1297" i="20"/>
  <c r="A1321" i="20"/>
  <c r="H1345" i="20"/>
  <c r="H1561" i="20"/>
  <c r="G1737" i="20"/>
  <c r="A1737" i="20"/>
  <c r="E1761" i="20"/>
  <c r="A3356" i="20"/>
  <c r="A1225" i="20"/>
  <c r="B3484" i="20"/>
  <c r="A3556" i="20"/>
  <c r="A3620" i="20"/>
  <c r="A3684" i="20"/>
  <c r="A3748" i="20"/>
  <c r="A3812" i="20"/>
  <c r="H3940" i="20"/>
  <c r="J809" i="20"/>
  <c r="I112" i="20"/>
  <c r="H560" i="20"/>
  <c r="B560" i="20"/>
  <c r="J624" i="20"/>
  <c r="E752" i="20"/>
  <c r="C752" i="20"/>
  <c r="A832" i="20"/>
  <c r="G1216" i="20"/>
  <c r="E112" i="20"/>
  <c r="A112" i="20"/>
  <c r="A560" i="20"/>
  <c r="G560" i="20"/>
  <c r="H624" i="20"/>
  <c r="B624" i="20"/>
  <c r="B752" i="20"/>
  <c r="E832" i="20"/>
  <c r="H832" i="20"/>
  <c r="C1216" i="20"/>
  <c r="F1216" i="20"/>
  <c r="J3180" i="20"/>
  <c r="G3284" i="20"/>
  <c r="A3332" i="20"/>
  <c r="E61" i="20"/>
  <c r="F80" i="20"/>
  <c r="G161" i="20"/>
  <c r="B161" i="20"/>
  <c r="E179" i="20"/>
  <c r="B221" i="20"/>
  <c r="B416" i="20"/>
  <c r="I432" i="20"/>
  <c r="D521" i="20"/>
  <c r="A544" i="20"/>
  <c r="J816" i="20"/>
  <c r="I896" i="20"/>
  <c r="H961" i="20"/>
  <c r="I961" i="20"/>
  <c r="I1153" i="20"/>
  <c r="D1153" i="20"/>
  <c r="A1887" i="20"/>
  <c r="A1919" i="20"/>
  <c r="D2015" i="20"/>
  <c r="E2047" i="20"/>
  <c r="J2111" i="20"/>
  <c r="A2111" i="20"/>
  <c r="J2175" i="20"/>
  <c r="B2349" i="20"/>
  <c r="B2380" i="11"/>
  <c r="R2380" i="11" s="1"/>
  <c r="A2426" i="20"/>
  <c r="I2536" i="20"/>
  <c r="J2536" i="20"/>
  <c r="B2640" i="20"/>
  <c r="B2704" i="20"/>
  <c r="C2768" i="20"/>
  <c r="H2832" i="20"/>
  <c r="A2896" i="20"/>
  <c r="I2948" i="20"/>
  <c r="F2964" i="20"/>
  <c r="D92" i="20"/>
  <c r="D112" i="20"/>
  <c r="H112" i="20"/>
  <c r="B139" i="20"/>
  <c r="F139" i="20"/>
  <c r="A180" i="20"/>
  <c r="G329" i="20"/>
  <c r="I329" i="20"/>
  <c r="B345" i="20"/>
  <c r="A352" i="20"/>
  <c r="B383" i="11"/>
  <c r="R383" i="11" s="1"/>
  <c r="D401" i="20"/>
  <c r="G425" i="20"/>
  <c r="D425" i="20"/>
  <c r="G545" i="20"/>
  <c r="E560" i="20"/>
  <c r="J617" i="20"/>
  <c r="A624" i="20"/>
  <c r="G624" i="20"/>
  <c r="A752" i="20"/>
  <c r="F832" i="20"/>
  <c r="G832" i="20"/>
  <c r="H889" i="20"/>
  <c r="I889" i="20"/>
  <c r="F1033" i="20"/>
  <c r="D1216" i="20"/>
  <c r="E1216" i="20"/>
  <c r="C2510" i="20"/>
  <c r="B3076" i="20"/>
  <c r="B3107" i="11"/>
  <c r="R3107" i="11" s="1"/>
  <c r="H3140" i="20"/>
  <c r="B3275" i="11"/>
  <c r="R3275" i="11" s="1"/>
  <c r="H1024" i="20"/>
  <c r="B1088" i="20"/>
  <c r="H1958" i="20"/>
  <c r="B3380" i="20"/>
  <c r="B3411" i="11"/>
  <c r="R3411" i="11" s="1"/>
  <c r="C21" i="20"/>
  <c r="B52" i="11"/>
  <c r="R52" i="11" s="1"/>
  <c r="F160" i="20"/>
  <c r="F228" i="20"/>
  <c r="B308" i="20"/>
  <c r="A608" i="20"/>
  <c r="G608" i="20"/>
  <c r="I736" i="20"/>
  <c r="A736" i="20"/>
  <c r="B880" i="20"/>
  <c r="C880" i="20"/>
  <c r="E960" i="20"/>
  <c r="J1081" i="20"/>
  <c r="B1112" i="11"/>
  <c r="R1112" i="11" s="1"/>
  <c r="F1129" i="20"/>
  <c r="H1152" i="20"/>
  <c r="B1200" i="20"/>
  <c r="C3284" i="20"/>
  <c r="E3284" i="20"/>
  <c r="G3332" i="20"/>
  <c r="J61" i="20"/>
  <c r="B80" i="20"/>
  <c r="D80" i="20"/>
  <c r="A161" i="20"/>
  <c r="A179" i="20"/>
  <c r="G221" i="20"/>
  <c r="A221" i="20"/>
  <c r="E416" i="20"/>
  <c r="F416" i="20"/>
  <c r="E432" i="20"/>
  <c r="E521" i="20"/>
  <c r="J521" i="20"/>
  <c r="F544" i="20"/>
  <c r="G544" i="20"/>
  <c r="I816" i="20"/>
  <c r="H896" i="20"/>
  <c r="F961" i="20"/>
  <c r="J1153" i="20"/>
  <c r="G1887" i="20"/>
  <c r="G1919" i="20"/>
  <c r="J2015" i="20"/>
  <c r="C2047" i="20"/>
  <c r="H2111" i="20"/>
  <c r="H2349" i="20"/>
  <c r="E2426" i="20"/>
  <c r="G2426" i="20"/>
  <c r="H2536" i="20"/>
  <c r="A2640" i="20"/>
  <c r="A2704" i="20"/>
  <c r="A2768" i="20"/>
  <c r="F2832" i="20"/>
  <c r="G2896" i="20"/>
  <c r="H2948" i="20"/>
  <c r="J2964" i="20"/>
  <c r="D2964" i="20"/>
  <c r="A92" i="20"/>
  <c r="C92" i="20"/>
  <c r="F112" i="20"/>
  <c r="E139" i="20"/>
  <c r="J180" i="20"/>
  <c r="C329" i="20"/>
  <c r="D345" i="20"/>
  <c r="I352" i="20"/>
  <c r="G401" i="20"/>
  <c r="I401" i="20"/>
  <c r="E425" i="20"/>
  <c r="D545" i="20"/>
  <c r="E545" i="20"/>
  <c r="F560" i="20"/>
  <c r="I617" i="20"/>
  <c r="I624" i="20"/>
  <c r="I752" i="20"/>
  <c r="C832" i="20"/>
  <c r="F889" i="20"/>
  <c r="B920" i="11"/>
  <c r="R920" i="11" s="1"/>
  <c r="I1033" i="20"/>
  <c r="D1033" i="20"/>
  <c r="B1216" i="20"/>
  <c r="A3076" i="20"/>
  <c r="F3140" i="20"/>
  <c r="C3292" i="20"/>
  <c r="C160" i="20"/>
  <c r="I608" i="20"/>
  <c r="H736" i="20"/>
  <c r="J960" i="20"/>
  <c r="J3284" i="20"/>
  <c r="E3332" i="20"/>
  <c r="A80" i="20"/>
  <c r="G521" i="20"/>
  <c r="D544" i="20"/>
  <c r="D1887" i="20"/>
  <c r="D1919" i="20"/>
  <c r="D2426" i="20"/>
  <c r="F2640" i="20"/>
  <c r="F2704" i="20"/>
  <c r="J2768" i="20"/>
  <c r="C2832" i="20"/>
  <c r="I180" i="20"/>
  <c r="H401" i="20"/>
  <c r="A1033" i="20"/>
  <c r="C3140" i="20"/>
  <c r="B384" i="20"/>
  <c r="H704" i="20"/>
  <c r="I704" i="20"/>
  <c r="H2317" i="20"/>
  <c r="E1001" i="20"/>
  <c r="B1926" i="20"/>
  <c r="D2202" i="20"/>
  <c r="E2266" i="20"/>
  <c r="C2394" i="20"/>
  <c r="I3044" i="20"/>
  <c r="I3172" i="20"/>
  <c r="H60" i="20"/>
  <c r="B91" i="11"/>
  <c r="R91" i="11" s="1"/>
  <c r="F274" i="20"/>
  <c r="G274" i="20"/>
  <c r="E316" i="20"/>
  <c r="B347" i="11"/>
  <c r="R347" i="11" s="1"/>
  <c r="C393" i="20"/>
  <c r="F512" i="20"/>
  <c r="B1025" i="20"/>
  <c r="B1241" i="20"/>
  <c r="I22" i="20"/>
  <c r="H22" i="20"/>
  <c r="I259" i="20"/>
  <c r="C513" i="20"/>
  <c r="F729" i="20"/>
  <c r="H729" i="20"/>
  <c r="J953" i="20"/>
  <c r="B1040" i="20"/>
  <c r="H1855" i="20"/>
  <c r="C1983" i="20"/>
  <c r="F2079" i="20"/>
  <c r="B2143" i="20"/>
  <c r="I2143" i="20"/>
  <c r="H2330" i="20"/>
  <c r="I2330" i="20"/>
  <c r="D2568" i="20"/>
  <c r="J3236" i="20"/>
  <c r="D3236" i="20"/>
  <c r="B417" i="20"/>
  <c r="C448" i="20"/>
  <c r="C976" i="20"/>
  <c r="I1104" i="20"/>
  <c r="A3396" i="20"/>
  <c r="G60" i="20"/>
  <c r="E274" i="20"/>
  <c r="H512" i="20"/>
  <c r="E512" i="20"/>
  <c r="F22" i="20"/>
  <c r="G22" i="20"/>
  <c r="A259" i="20"/>
  <c r="A513" i="20"/>
  <c r="J513" i="20"/>
  <c r="E729" i="20"/>
  <c r="G729" i="20"/>
  <c r="B953" i="20"/>
  <c r="I1040" i="20"/>
  <c r="G1855" i="20"/>
  <c r="J1983" i="20"/>
  <c r="E2079" i="20"/>
  <c r="J2143" i="20"/>
  <c r="A2143" i="20"/>
  <c r="G2330" i="20"/>
  <c r="A2330" i="20"/>
  <c r="C2568" i="20"/>
  <c r="B3236" i="20"/>
  <c r="B3267" i="11"/>
  <c r="R3267" i="11" s="1"/>
  <c r="H417" i="20"/>
  <c r="A448" i="20"/>
  <c r="I976" i="20"/>
  <c r="A1104" i="20"/>
  <c r="H3396" i="20"/>
  <c r="J384" i="20"/>
  <c r="E384" i="20"/>
  <c r="F704" i="20"/>
  <c r="F2317" i="20"/>
  <c r="A1001" i="20"/>
  <c r="C1001" i="20"/>
  <c r="A1926" i="20"/>
  <c r="J2202" i="20"/>
  <c r="C2266" i="20"/>
  <c r="E2394" i="20"/>
  <c r="B2394" i="20"/>
  <c r="H3044" i="20"/>
  <c r="H3172" i="20"/>
  <c r="E60" i="20"/>
  <c r="D274" i="20"/>
  <c r="B316" i="20"/>
  <c r="G393" i="20"/>
  <c r="A393" i="20"/>
  <c r="G512" i="20"/>
  <c r="D512" i="20"/>
  <c r="G1025" i="20"/>
  <c r="A1241" i="20"/>
  <c r="E22" i="20"/>
  <c r="H259" i="20"/>
  <c r="I513" i="20"/>
  <c r="B513" i="20"/>
  <c r="D729" i="20"/>
  <c r="H953" i="20"/>
  <c r="I953" i="20"/>
  <c r="A1040" i="20"/>
  <c r="C1855" i="20"/>
  <c r="F1855" i="20"/>
  <c r="B1983" i="20"/>
  <c r="D2079" i="20"/>
  <c r="G2143" i="20"/>
  <c r="F2330" i="20"/>
  <c r="A2568" i="20"/>
  <c r="J2568" i="20"/>
  <c r="I3236" i="20"/>
  <c r="J417" i="20"/>
  <c r="F417" i="20"/>
  <c r="J448" i="20"/>
  <c r="A976" i="20"/>
  <c r="H1104" i="20"/>
  <c r="G3396" i="20"/>
  <c r="H384" i="20"/>
  <c r="C384" i="20"/>
  <c r="E704" i="20"/>
  <c r="E2317" i="20"/>
  <c r="J1001" i="20"/>
  <c r="B1032" i="11"/>
  <c r="R1032" i="11" s="1"/>
  <c r="E1926" i="20"/>
  <c r="H1926" i="20"/>
  <c r="B2202" i="20"/>
  <c r="J2266" i="20"/>
  <c r="A2394" i="20"/>
  <c r="G3044" i="20"/>
  <c r="G3172" i="20"/>
  <c r="B60" i="20"/>
  <c r="A274" i="20"/>
  <c r="A316" i="20"/>
  <c r="J393" i="20"/>
  <c r="C512" i="20"/>
  <c r="B543" i="11"/>
  <c r="R543" i="11" s="1"/>
  <c r="F1025" i="20"/>
  <c r="H1241" i="20"/>
  <c r="D22" i="20"/>
  <c r="D259" i="20"/>
  <c r="F259" i="20"/>
  <c r="H513" i="20"/>
  <c r="B544" i="11"/>
  <c r="R544" i="11" s="1"/>
  <c r="C729" i="20"/>
  <c r="G953" i="20"/>
  <c r="A953" i="20"/>
  <c r="H1040" i="20"/>
  <c r="D1855" i="20"/>
  <c r="E1855" i="20"/>
  <c r="G1983" i="20"/>
  <c r="I1983" i="20"/>
  <c r="C2079" i="20"/>
  <c r="H2143" i="20"/>
  <c r="E2330" i="20"/>
  <c r="I2568" i="20"/>
  <c r="B2568" i="20"/>
  <c r="A3236" i="20"/>
  <c r="I417" i="20"/>
  <c r="D417" i="20"/>
  <c r="B448" i="20"/>
  <c r="B976" i="20"/>
  <c r="H976" i="20"/>
  <c r="G1104" i="20"/>
  <c r="F3396" i="20"/>
  <c r="D384" i="20"/>
  <c r="B415" i="11"/>
  <c r="R415" i="11" s="1"/>
  <c r="D704" i="20"/>
  <c r="J2317" i="20"/>
  <c r="D2317" i="20"/>
  <c r="B1001" i="20"/>
  <c r="F1926" i="20"/>
  <c r="G1926" i="20"/>
  <c r="H2202" i="20"/>
  <c r="I2202" i="20"/>
  <c r="B2266" i="20"/>
  <c r="I2394" i="20"/>
  <c r="F3044" i="20"/>
  <c r="F3172" i="20"/>
  <c r="A60" i="20"/>
  <c r="C274" i="20"/>
  <c r="G316" i="20"/>
  <c r="H393" i="20"/>
  <c r="A512" i="20"/>
  <c r="E1025" i="20"/>
  <c r="D1241" i="20"/>
  <c r="G1241" i="20"/>
  <c r="C22" i="20"/>
  <c r="B259" i="20"/>
  <c r="E259" i="20"/>
  <c r="G513" i="20"/>
  <c r="J729" i="20"/>
  <c r="F953" i="20"/>
  <c r="B984" i="11"/>
  <c r="R984" i="11" s="1"/>
  <c r="G1040" i="20"/>
  <c r="J1855" i="20"/>
  <c r="H1983" i="20"/>
  <c r="A1983" i="20"/>
  <c r="J2079" i="20"/>
  <c r="F2143" i="20"/>
  <c r="D2330" i="20"/>
  <c r="H2568" i="20"/>
  <c r="H3236" i="20"/>
  <c r="A417" i="20"/>
  <c r="B448" i="11"/>
  <c r="R448" i="11" s="1"/>
  <c r="I448" i="20"/>
  <c r="H448" i="20"/>
  <c r="J976" i="20"/>
  <c r="E976" i="20"/>
  <c r="C1104" i="20"/>
  <c r="F1104" i="20"/>
  <c r="C3396" i="20"/>
  <c r="E3396" i="20"/>
  <c r="A384" i="20"/>
  <c r="C704" i="20"/>
  <c r="I2317" i="20"/>
  <c r="C2317" i="20"/>
  <c r="H1001" i="20"/>
  <c r="D1926" i="20"/>
  <c r="G2202" i="20"/>
  <c r="A2202" i="20"/>
  <c r="H2266" i="20"/>
  <c r="I2266" i="20"/>
  <c r="H2394" i="20"/>
  <c r="C3044" i="20"/>
  <c r="E3044" i="20"/>
  <c r="C3172" i="20"/>
  <c r="E3172" i="20"/>
  <c r="F60" i="20"/>
  <c r="J274" i="20"/>
  <c r="F316" i="20"/>
  <c r="F393" i="20"/>
  <c r="B512" i="20"/>
  <c r="I1025" i="20"/>
  <c r="D1025" i="20"/>
  <c r="E1241" i="20"/>
  <c r="F1241" i="20"/>
  <c r="A22" i="20"/>
  <c r="J259" i="20"/>
  <c r="E513" i="20"/>
  <c r="B729" i="20"/>
  <c r="E953" i="20"/>
  <c r="C1040" i="20"/>
  <c r="F1040" i="20"/>
  <c r="B1855" i="20"/>
  <c r="F1983" i="20"/>
  <c r="B2079" i="20"/>
  <c r="E2143" i="20"/>
  <c r="C2330" i="20"/>
  <c r="G2568" i="20"/>
  <c r="G3236" i="20"/>
  <c r="G417" i="20"/>
  <c r="G448" i="20"/>
  <c r="F448" i="20"/>
  <c r="G976" i="20"/>
  <c r="D1104" i="20"/>
  <c r="E1104" i="20"/>
  <c r="J3396" i="20"/>
  <c r="D3396" i="20"/>
  <c r="G2266" i="20"/>
  <c r="J3044" i="20"/>
  <c r="J3172" i="20"/>
  <c r="J60" i="20"/>
  <c r="I316" i="20"/>
  <c r="A1025" i="20"/>
  <c r="D1040" i="20"/>
  <c r="G2079" i="20"/>
  <c r="E448" i="20"/>
  <c r="B3396" i="20"/>
  <c r="I392" i="20"/>
  <c r="C392" i="20"/>
  <c r="F1240" i="20"/>
  <c r="A1240" i="20"/>
  <c r="J2555" i="20"/>
  <c r="G520" i="20"/>
  <c r="A3052" i="20"/>
  <c r="C3180" i="20"/>
  <c r="E3180" i="20"/>
  <c r="G328" i="20"/>
  <c r="C2175" i="20"/>
  <c r="B2195" i="20"/>
  <c r="B2259" i="20"/>
  <c r="C2387" i="20"/>
  <c r="I456" i="20"/>
  <c r="D2510" i="20"/>
  <c r="F2510" i="20"/>
  <c r="J3244" i="20"/>
  <c r="D3244" i="20"/>
  <c r="D392" i="20"/>
  <c r="E1240" i="20"/>
  <c r="B1271" i="11"/>
  <c r="R1271" i="11" s="1"/>
  <c r="A2555" i="20"/>
  <c r="J520" i="20"/>
  <c r="E520" i="20"/>
  <c r="G3052" i="20"/>
  <c r="B3180" i="20"/>
  <c r="B3211" i="11"/>
  <c r="R3211" i="11" s="1"/>
  <c r="B328" i="20"/>
  <c r="D328" i="20"/>
  <c r="B2175" i="20"/>
  <c r="A2195" i="20"/>
  <c r="A2259" i="20"/>
  <c r="J2387" i="20"/>
  <c r="B456" i="20"/>
  <c r="J2510" i="20"/>
  <c r="I3244" i="20"/>
  <c r="A392" i="20"/>
  <c r="D1240" i="20"/>
  <c r="H2555" i="20"/>
  <c r="I520" i="20"/>
  <c r="D520" i="20"/>
  <c r="F3052" i="20"/>
  <c r="I3180" i="20"/>
  <c r="H328" i="20"/>
  <c r="C328" i="20"/>
  <c r="I2175" i="20"/>
  <c r="F2195" i="20"/>
  <c r="H2195" i="20"/>
  <c r="F2259" i="20"/>
  <c r="H2259" i="20"/>
  <c r="B2387" i="20"/>
  <c r="E456" i="20"/>
  <c r="H456" i="20"/>
  <c r="B2510" i="20"/>
  <c r="A3244" i="20"/>
  <c r="G392" i="20"/>
  <c r="C1240" i="20"/>
  <c r="G2555" i="20"/>
  <c r="C520" i="20"/>
  <c r="B551" i="11"/>
  <c r="R551" i="11" s="1"/>
  <c r="C3052" i="20"/>
  <c r="E3052" i="20"/>
  <c r="A3180" i="20"/>
  <c r="A328" i="20"/>
  <c r="A2175" i="20"/>
  <c r="E2195" i="20"/>
  <c r="G2195" i="20"/>
  <c r="E2259" i="20"/>
  <c r="G2259" i="20"/>
  <c r="I2387" i="20"/>
  <c r="D456" i="20"/>
  <c r="F456" i="20"/>
  <c r="I2510" i="20"/>
  <c r="H3244" i="20"/>
  <c r="B392" i="20"/>
  <c r="J1240" i="20"/>
  <c r="F2555" i="20"/>
  <c r="B520" i="20"/>
  <c r="J3052" i="20"/>
  <c r="D3052" i="20"/>
  <c r="H3180" i="20"/>
  <c r="J328" i="20"/>
  <c r="F2175" i="20"/>
  <c r="H2175" i="20"/>
  <c r="D2195" i="20"/>
  <c r="D2259" i="20"/>
  <c r="G2387" i="20"/>
  <c r="A2387" i="20"/>
  <c r="G456" i="20"/>
  <c r="A2510" i="20"/>
  <c r="G3244" i="20"/>
  <c r="F392" i="20"/>
  <c r="B1240" i="20"/>
  <c r="C2555" i="20"/>
  <c r="E2555" i="20"/>
  <c r="A520" i="20"/>
  <c r="B3052" i="20"/>
  <c r="B3083" i="11"/>
  <c r="R3083" i="11" s="1"/>
  <c r="G3180" i="20"/>
  <c r="I328" i="20"/>
  <c r="E2175" i="20"/>
  <c r="G2175" i="20"/>
  <c r="C2195" i="20"/>
  <c r="C2259" i="20"/>
  <c r="F2387" i="20"/>
  <c r="H2387" i="20"/>
  <c r="C456" i="20"/>
  <c r="H2510" i="20"/>
  <c r="F3244" i="20"/>
  <c r="J392" i="20"/>
  <c r="B2555" i="20"/>
  <c r="E2510" i="20"/>
  <c r="C3244" i="20"/>
  <c r="H166" i="27"/>
  <c r="B198" i="27"/>
  <c r="B188" i="16"/>
  <c r="Q188" i="16" s="1"/>
  <c r="B207" i="18"/>
  <c r="P207" i="18" s="1"/>
  <c r="F195" i="27"/>
  <c r="G195" i="27"/>
  <c r="H195" i="27"/>
  <c r="A195" i="27"/>
  <c r="I195" i="27"/>
  <c r="B195" i="27"/>
  <c r="J195" i="27"/>
  <c r="C195" i="27"/>
  <c r="D195" i="27"/>
  <c r="E195" i="27"/>
  <c r="B202" i="18"/>
  <c r="P202" i="18" s="1"/>
  <c r="H190" i="27"/>
  <c r="A190" i="27"/>
  <c r="I190" i="27"/>
  <c r="B190" i="27"/>
  <c r="J190" i="27"/>
  <c r="C190" i="27"/>
  <c r="D190" i="27"/>
  <c r="E190" i="27"/>
  <c r="F190" i="27"/>
  <c r="G190" i="27"/>
  <c r="B209" i="18"/>
  <c r="P209" i="18" s="1"/>
  <c r="B197" i="27"/>
  <c r="J197" i="27"/>
  <c r="C197" i="27"/>
  <c r="D197" i="27"/>
  <c r="E197" i="27"/>
  <c r="F197" i="27"/>
  <c r="G197" i="27"/>
  <c r="H197" i="27"/>
  <c r="A197" i="27"/>
  <c r="I197" i="27"/>
  <c r="B211" i="18"/>
  <c r="P211" i="18" s="1"/>
  <c r="F199" i="27"/>
  <c r="G199" i="27"/>
  <c r="H199" i="27"/>
  <c r="A199" i="27"/>
  <c r="I199" i="27"/>
  <c r="B199" i="27"/>
  <c r="J199" i="27"/>
  <c r="C199" i="27"/>
  <c r="D199" i="27"/>
  <c r="E199" i="27"/>
  <c r="B167" i="16"/>
  <c r="Q167" i="16" s="1"/>
  <c r="B166" i="16"/>
  <c r="Q166" i="16" s="1"/>
  <c r="B163" i="16"/>
  <c r="Q163" i="16" s="1"/>
  <c r="B162" i="16"/>
  <c r="Q162" i="16" s="1"/>
  <c r="B161" i="16"/>
  <c r="Q161" i="16" s="1"/>
  <c r="B159" i="16"/>
  <c r="Q159" i="16" s="1"/>
  <c r="B158" i="16"/>
  <c r="Q158" i="16" s="1"/>
  <c r="B157" i="16"/>
  <c r="Q157" i="16" s="1"/>
  <c r="B156" i="16"/>
  <c r="Q156" i="16" s="1"/>
  <c r="B199" i="18"/>
  <c r="P199" i="18" s="1"/>
  <c r="F187" i="27"/>
  <c r="G187" i="27"/>
  <c r="H187" i="27"/>
  <c r="A187" i="27"/>
  <c r="I187" i="27"/>
  <c r="B187" i="27"/>
  <c r="J187" i="27"/>
  <c r="C187" i="27"/>
  <c r="D187" i="27"/>
  <c r="E187" i="27"/>
  <c r="B191" i="18"/>
  <c r="P191" i="18" s="1"/>
  <c r="F179" i="27"/>
  <c r="G179" i="27"/>
  <c r="H179" i="27"/>
  <c r="A179" i="27"/>
  <c r="I179" i="27"/>
  <c r="B179" i="27"/>
  <c r="J179" i="27"/>
  <c r="C179" i="27"/>
  <c r="D179" i="27"/>
  <c r="E179" i="27"/>
  <c r="B183" i="18"/>
  <c r="P183" i="18" s="1"/>
  <c r="F171" i="27"/>
  <c r="G171" i="27"/>
  <c r="H171" i="27"/>
  <c r="A171" i="27"/>
  <c r="I171" i="27"/>
  <c r="B171" i="27"/>
  <c r="J171" i="27"/>
  <c r="C171" i="27"/>
  <c r="D171" i="27"/>
  <c r="E171" i="27"/>
  <c r="B175" i="18"/>
  <c r="P175" i="18" s="1"/>
  <c r="F163" i="27"/>
  <c r="G163" i="27"/>
  <c r="H163" i="27"/>
  <c r="A163" i="27"/>
  <c r="I163" i="27"/>
  <c r="B163" i="27"/>
  <c r="J163" i="27"/>
  <c r="C163" i="27"/>
  <c r="D163" i="27"/>
  <c r="E163" i="27"/>
  <c r="B167" i="18"/>
  <c r="P167" i="18" s="1"/>
  <c r="F155" i="27"/>
  <c r="G155" i="27"/>
  <c r="H155" i="27"/>
  <c r="A155" i="27"/>
  <c r="I155" i="27"/>
  <c r="B155" i="27"/>
  <c r="J155" i="27"/>
  <c r="C155" i="27"/>
  <c r="D155" i="27"/>
  <c r="E155" i="27"/>
  <c r="B159" i="18"/>
  <c r="P159" i="18" s="1"/>
  <c r="F147" i="27"/>
  <c r="G147" i="27"/>
  <c r="H147" i="27"/>
  <c r="A147" i="27"/>
  <c r="I147" i="27"/>
  <c r="B147" i="27"/>
  <c r="J147" i="27"/>
  <c r="C147" i="27"/>
  <c r="D147" i="27"/>
  <c r="E147" i="27"/>
  <c r="B171" i="16"/>
  <c r="Q171" i="16" s="1"/>
  <c r="B170" i="16"/>
  <c r="Q170" i="16" s="1"/>
  <c r="B165" i="16"/>
  <c r="Q165" i="16" s="1"/>
  <c r="B151" i="16"/>
  <c r="Q151" i="16" s="1"/>
  <c r="B147" i="16"/>
  <c r="Q147" i="16" s="1"/>
  <c r="B143" i="16"/>
  <c r="Q143" i="16" s="1"/>
  <c r="B201" i="18"/>
  <c r="P201" i="18" s="1"/>
  <c r="B189" i="27"/>
  <c r="J189" i="27"/>
  <c r="C189" i="27"/>
  <c r="D189" i="27"/>
  <c r="E189" i="27"/>
  <c r="F189" i="27"/>
  <c r="G189" i="27"/>
  <c r="H189" i="27"/>
  <c r="A189" i="27"/>
  <c r="I189" i="27"/>
  <c r="B193" i="18"/>
  <c r="P193" i="18" s="1"/>
  <c r="B181" i="27"/>
  <c r="J181" i="27"/>
  <c r="C181" i="27"/>
  <c r="D181" i="27"/>
  <c r="E181" i="27"/>
  <c r="F181" i="27"/>
  <c r="G181" i="27"/>
  <c r="H181" i="27"/>
  <c r="A181" i="27"/>
  <c r="I181" i="27"/>
  <c r="B186" i="18"/>
  <c r="P186" i="18" s="1"/>
  <c r="H174" i="27"/>
  <c r="A174" i="27"/>
  <c r="I174" i="27"/>
  <c r="B174" i="27"/>
  <c r="J174" i="27"/>
  <c r="C174" i="27"/>
  <c r="D174" i="27"/>
  <c r="E174" i="27"/>
  <c r="F174" i="27"/>
  <c r="G174" i="27"/>
  <c r="B185" i="18"/>
  <c r="P185" i="18" s="1"/>
  <c r="B173" i="27"/>
  <c r="J173" i="27"/>
  <c r="C173" i="27"/>
  <c r="D173" i="27"/>
  <c r="E173" i="27"/>
  <c r="F173" i="27"/>
  <c r="G173" i="27"/>
  <c r="H173" i="27"/>
  <c r="A173" i="27"/>
  <c r="I173" i="27"/>
  <c r="B177" i="18"/>
  <c r="P177" i="18" s="1"/>
  <c r="B165" i="27"/>
  <c r="J165" i="27"/>
  <c r="C165" i="27"/>
  <c r="D165" i="27"/>
  <c r="E165" i="27"/>
  <c r="F165" i="27"/>
  <c r="G165" i="27"/>
  <c r="H165" i="27"/>
  <c r="A165" i="27"/>
  <c r="I165" i="27"/>
  <c r="B170" i="18"/>
  <c r="P170" i="18" s="1"/>
  <c r="H158" i="27"/>
  <c r="A158" i="27"/>
  <c r="I158" i="27"/>
  <c r="B158" i="27"/>
  <c r="J158" i="27"/>
  <c r="C158" i="27"/>
  <c r="D158" i="27"/>
  <c r="E158" i="27"/>
  <c r="F158" i="27"/>
  <c r="G158" i="27"/>
  <c r="B169" i="18"/>
  <c r="P169" i="18" s="1"/>
  <c r="B157" i="27"/>
  <c r="J157" i="27"/>
  <c r="C157" i="27"/>
  <c r="D157" i="27"/>
  <c r="E157" i="27"/>
  <c r="F157" i="27"/>
  <c r="G157" i="27"/>
  <c r="H157" i="27"/>
  <c r="A157" i="27"/>
  <c r="I157" i="27"/>
  <c r="B162" i="18"/>
  <c r="P162" i="18" s="1"/>
  <c r="H150" i="27"/>
  <c r="A150" i="27"/>
  <c r="I150" i="27"/>
  <c r="B150" i="27"/>
  <c r="J150" i="27"/>
  <c r="C150" i="27"/>
  <c r="D150" i="27"/>
  <c r="E150" i="27"/>
  <c r="F150" i="27"/>
  <c r="G150" i="27"/>
  <c r="B161" i="18"/>
  <c r="P161" i="18" s="1"/>
  <c r="B149" i="27"/>
  <c r="J149" i="27"/>
  <c r="C149" i="27"/>
  <c r="D149" i="27"/>
  <c r="E149" i="27"/>
  <c r="F149" i="27"/>
  <c r="G149" i="27"/>
  <c r="H149" i="27"/>
  <c r="A149" i="27"/>
  <c r="I149" i="27"/>
  <c r="B196" i="16"/>
  <c r="Q196" i="16" s="1"/>
  <c r="B192" i="16"/>
  <c r="Q192" i="16" s="1"/>
  <c r="B155" i="16"/>
  <c r="Q155" i="16" s="1"/>
  <c r="B154" i="16"/>
  <c r="Q154" i="16" s="1"/>
  <c r="B153" i="16"/>
  <c r="Q153" i="16" s="1"/>
  <c r="B150" i="16"/>
  <c r="Q150" i="16" s="1"/>
  <c r="B149" i="16"/>
  <c r="Q149" i="16" s="1"/>
  <c r="B146" i="16"/>
  <c r="Q146" i="16" s="1"/>
  <c r="B145" i="16"/>
  <c r="Q145" i="16" s="1"/>
  <c r="B142" i="16"/>
  <c r="Q142" i="16" s="1"/>
  <c r="B141" i="16"/>
  <c r="Q141" i="16" s="1"/>
  <c r="B214" i="16"/>
  <c r="Q214" i="16" s="1"/>
  <c r="B184" i="16"/>
  <c r="Q184" i="16" s="1"/>
  <c r="B180" i="16"/>
  <c r="Q180" i="16" s="1"/>
  <c r="B176" i="16"/>
  <c r="Q176" i="16" s="1"/>
  <c r="B138" i="16"/>
  <c r="Q138" i="16" s="1"/>
  <c r="B137" i="16"/>
  <c r="Q137" i="16" s="1"/>
  <c r="B134" i="16"/>
  <c r="Q134" i="16" s="1"/>
  <c r="B133" i="16"/>
  <c r="Q133" i="16" s="1"/>
  <c r="B130" i="16"/>
  <c r="Q130" i="16" s="1"/>
  <c r="B129" i="16"/>
  <c r="Q129" i="16" s="1"/>
  <c r="B126" i="16"/>
  <c r="Q126" i="16" s="1"/>
  <c r="B125" i="16"/>
  <c r="Q125" i="16" s="1"/>
  <c r="B122" i="16"/>
  <c r="Q122" i="16" s="1"/>
  <c r="B121" i="16"/>
  <c r="Q121" i="16" s="1"/>
  <c r="B213" i="16"/>
  <c r="Q213" i="16" s="1"/>
  <c r="B203" i="18"/>
  <c r="P203" i="18" s="1"/>
  <c r="F191" i="27"/>
  <c r="G191" i="27"/>
  <c r="H191" i="27"/>
  <c r="A191" i="27"/>
  <c r="I191" i="27"/>
  <c r="B191" i="27"/>
  <c r="J191" i="27"/>
  <c r="C191" i="27"/>
  <c r="D191" i="27"/>
  <c r="E191" i="27"/>
  <c r="B195" i="18"/>
  <c r="P195" i="18" s="1"/>
  <c r="F183" i="27"/>
  <c r="G183" i="27"/>
  <c r="H183" i="27"/>
  <c r="A183" i="27"/>
  <c r="I183" i="27"/>
  <c r="B183" i="27"/>
  <c r="J183" i="27"/>
  <c r="C183" i="27"/>
  <c r="D183" i="27"/>
  <c r="E183" i="27"/>
  <c r="B187" i="18"/>
  <c r="P187" i="18" s="1"/>
  <c r="F175" i="27"/>
  <c r="G175" i="27"/>
  <c r="H175" i="27"/>
  <c r="A175" i="27"/>
  <c r="I175" i="27"/>
  <c r="B175" i="27"/>
  <c r="J175" i="27"/>
  <c r="C175" i="27"/>
  <c r="D175" i="27"/>
  <c r="E175" i="27"/>
  <c r="B180" i="18"/>
  <c r="P180" i="18" s="1"/>
  <c r="D168" i="27"/>
  <c r="E168" i="27"/>
  <c r="F168" i="27"/>
  <c r="G168" i="27"/>
  <c r="H168" i="27"/>
  <c r="A168" i="27"/>
  <c r="I168" i="27"/>
  <c r="B168" i="27"/>
  <c r="J168" i="27"/>
  <c r="C168" i="27"/>
  <c r="B179" i="18"/>
  <c r="P179" i="18" s="1"/>
  <c r="F167" i="27"/>
  <c r="G167" i="27"/>
  <c r="H167" i="27"/>
  <c r="A167" i="27"/>
  <c r="I167" i="27"/>
  <c r="B167" i="27"/>
  <c r="J167" i="27"/>
  <c r="C167" i="27"/>
  <c r="D167" i="27"/>
  <c r="E167" i="27"/>
  <c r="B172" i="18"/>
  <c r="P172" i="18" s="1"/>
  <c r="D160" i="27"/>
  <c r="E160" i="27"/>
  <c r="F160" i="27"/>
  <c r="G160" i="27"/>
  <c r="H160" i="27"/>
  <c r="A160" i="27"/>
  <c r="I160" i="27"/>
  <c r="B160" i="27"/>
  <c r="J160" i="27"/>
  <c r="C160" i="27"/>
  <c r="B171" i="18"/>
  <c r="P171" i="18" s="1"/>
  <c r="F159" i="27"/>
  <c r="G159" i="27"/>
  <c r="H159" i="27"/>
  <c r="A159" i="27"/>
  <c r="I159" i="27"/>
  <c r="B159" i="27"/>
  <c r="J159" i="27"/>
  <c r="C159" i="27"/>
  <c r="D159" i="27"/>
  <c r="E159" i="27"/>
  <c r="B164" i="18"/>
  <c r="P164" i="18" s="1"/>
  <c r="D152" i="27"/>
  <c r="E152" i="27"/>
  <c r="F152" i="27"/>
  <c r="G152" i="27"/>
  <c r="H152" i="27"/>
  <c r="A152" i="27"/>
  <c r="I152" i="27"/>
  <c r="B152" i="27"/>
  <c r="J152" i="27"/>
  <c r="C152" i="27"/>
  <c r="B163" i="18"/>
  <c r="P163" i="18" s="1"/>
  <c r="F151" i="27"/>
  <c r="G151" i="27"/>
  <c r="H151" i="27"/>
  <c r="A151" i="27"/>
  <c r="I151" i="27"/>
  <c r="B151" i="27"/>
  <c r="J151" i="27"/>
  <c r="C151" i="27"/>
  <c r="D151" i="27"/>
  <c r="E151" i="27"/>
  <c r="B209" i="16"/>
  <c r="Q209" i="16" s="1"/>
  <c r="B205" i="16"/>
  <c r="Q205" i="16" s="1"/>
  <c r="B201" i="16"/>
  <c r="Q201" i="16" s="1"/>
  <c r="B211" i="16"/>
  <c r="Q211" i="16" s="1"/>
  <c r="B210" i="16"/>
  <c r="Q210" i="16" s="1"/>
  <c r="B207" i="16"/>
  <c r="Q207" i="16" s="1"/>
  <c r="B206" i="16"/>
  <c r="Q206" i="16" s="1"/>
  <c r="B203" i="16"/>
  <c r="Q203" i="16" s="1"/>
  <c r="B202" i="16"/>
  <c r="Q202" i="16" s="1"/>
  <c r="B197" i="16"/>
  <c r="Q197" i="16" s="1"/>
  <c r="B193" i="16"/>
  <c r="Q193" i="16" s="1"/>
  <c r="B189" i="16"/>
  <c r="Q189" i="16" s="1"/>
  <c r="B164" i="16"/>
  <c r="Q164" i="16" s="1"/>
  <c r="B160" i="16"/>
  <c r="Q160" i="16" s="1"/>
  <c r="B140" i="16"/>
  <c r="Q140" i="16" s="1"/>
  <c r="B213" i="18"/>
  <c r="P213" i="18" s="1"/>
  <c r="B201" i="27"/>
  <c r="J201" i="27"/>
  <c r="C201" i="27"/>
  <c r="D201" i="27"/>
  <c r="E201" i="27"/>
  <c r="F201" i="27"/>
  <c r="G201" i="27"/>
  <c r="H201" i="27"/>
  <c r="A201" i="27"/>
  <c r="I201" i="27"/>
  <c r="B205" i="18"/>
  <c r="P205" i="18" s="1"/>
  <c r="B193" i="27"/>
  <c r="J193" i="27"/>
  <c r="C193" i="27"/>
  <c r="D193" i="27"/>
  <c r="E193" i="27"/>
  <c r="F193" i="27"/>
  <c r="G193" i="27"/>
  <c r="H193" i="27"/>
  <c r="A193" i="27"/>
  <c r="I193" i="27"/>
  <c r="B197" i="18"/>
  <c r="P197" i="18" s="1"/>
  <c r="B185" i="27"/>
  <c r="J185" i="27"/>
  <c r="C185" i="27"/>
  <c r="D185" i="27"/>
  <c r="E185" i="27"/>
  <c r="F185" i="27"/>
  <c r="G185" i="27"/>
  <c r="H185" i="27"/>
  <c r="A185" i="27"/>
  <c r="I185" i="27"/>
  <c r="B189" i="18"/>
  <c r="P189" i="18" s="1"/>
  <c r="B177" i="27"/>
  <c r="J177" i="27"/>
  <c r="C177" i="27"/>
  <c r="D177" i="27"/>
  <c r="E177" i="27"/>
  <c r="F177" i="27"/>
  <c r="G177" i="27"/>
  <c r="H177" i="27"/>
  <c r="A177" i="27"/>
  <c r="I177" i="27"/>
  <c r="B181" i="18"/>
  <c r="P181" i="18" s="1"/>
  <c r="B169" i="27"/>
  <c r="J169" i="27"/>
  <c r="C169" i="27"/>
  <c r="D169" i="27"/>
  <c r="E169" i="27"/>
  <c r="F169" i="27"/>
  <c r="G169" i="27"/>
  <c r="H169" i="27"/>
  <c r="A169" i="27"/>
  <c r="I169" i="27"/>
  <c r="B173" i="18"/>
  <c r="P173" i="18" s="1"/>
  <c r="B161" i="27"/>
  <c r="J161" i="27"/>
  <c r="C161" i="27"/>
  <c r="D161" i="27"/>
  <c r="E161" i="27"/>
  <c r="F161" i="27"/>
  <c r="G161" i="27"/>
  <c r="H161" i="27"/>
  <c r="A161" i="27"/>
  <c r="I161" i="27"/>
  <c r="B165" i="18"/>
  <c r="P165" i="18" s="1"/>
  <c r="B153" i="27"/>
  <c r="J153" i="27"/>
  <c r="C153" i="27"/>
  <c r="D153" i="27"/>
  <c r="E153" i="27"/>
  <c r="F153" i="27"/>
  <c r="G153" i="27"/>
  <c r="H153" i="27"/>
  <c r="A153" i="27"/>
  <c r="I153" i="27"/>
  <c r="B199" i="16"/>
  <c r="Q199" i="16" s="1"/>
  <c r="B198" i="16"/>
  <c r="Q198" i="16" s="1"/>
  <c r="B195" i="16"/>
  <c r="Q195" i="16" s="1"/>
  <c r="B194" i="16"/>
  <c r="Q194" i="16" s="1"/>
  <c r="B191" i="16"/>
  <c r="Q191" i="16" s="1"/>
  <c r="B190" i="16"/>
  <c r="Q190" i="16" s="1"/>
  <c r="B185" i="16"/>
  <c r="Q185" i="16" s="1"/>
  <c r="B181" i="16"/>
  <c r="Q181" i="16" s="1"/>
  <c r="B177" i="16"/>
  <c r="Q177" i="16" s="1"/>
  <c r="B173" i="16"/>
  <c r="Q173" i="16" s="1"/>
  <c r="B152" i="16"/>
  <c r="Q152" i="16" s="1"/>
  <c r="B148" i="16"/>
  <c r="Q148" i="16" s="1"/>
  <c r="B144" i="16"/>
  <c r="Q144" i="16" s="1"/>
  <c r="B187" i="16"/>
  <c r="Q187" i="16" s="1"/>
  <c r="B186" i="16"/>
  <c r="Q186" i="16" s="1"/>
  <c r="B183" i="16"/>
  <c r="Q183" i="16" s="1"/>
  <c r="B182" i="16"/>
  <c r="Q182" i="16" s="1"/>
  <c r="B179" i="16"/>
  <c r="Q179" i="16" s="1"/>
  <c r="B178" i="16"/>
  <c r="Q178" i="16" s="1"/>
  <c r="B175" i="16"/>
  <c r="Q175" i="16" s="1"/>
  <c r="B174" i="16"/>
  <c r="Q174" i="16" s="1"/>
  <c r="B169" i="16"/>
  <c r="Q169" i="16" s="1"/>
  <c r="B136" i="16"/>
  <c r="Q136" i="16" s="1"/>
  <c r="B132" i="16"/>
  <c r="Q132" i="16" s="1"/>
  <c r="B128" i="16"/>
  <c r="Q128" i="16" s="1"/>
  <c r="B124" i="16"/>
  <c r="Q124" i="16" s="1"/>
  <c r="B43" i="15"/>
  <c r="U43" i="15" s="1"/>
  <c r="F202" i="36" l="1"/>
  <c r="F8" i="43"/>
  <c r="E202" i="36"/>
  <c r="E8" i="43"/>
  <c r="D202" i="36"/>
  <c r="D8" i="43"/>
  <c r="C202" i="36"/>
  <c r="G202" i="36"/>
  <c r="C8" i="43"/>
  <c r="J202" i="36"/>
  <c r="B202" i="36"/>
  <c r="B8" i="43"/>
  <c r="I202" i="36"/>
  <c r="A202" i="36"/>
  <c r="A8" i="43"/>
  <c r="H202" i="36"/>
  <c r="B178" i="18"/>
  <c r="P178" i="18" s="1"/>
  <c r="D198" i="27"/>
  <c r="E166" i="27"/>
  <c r="D166" i="27"/>
  <c r="C166" i="27"/>
  <c r="J166" i="27"/>
  <c r="B166" i="27"/>
  <c r="I166" i="27"/>
  <c r="G166" i="27"/>
  <c r="A166" i="27"/>
  <c r="F166" i="27"/>
  <c r="G198" i="27"/>
  <c r="I198" i="27"/>
  <c r="A198" i="27"/>
  <c r="F198" i="27"/>
  <c r="H198" i="27"/>
  <c r="E198" i="27"/>
  <c r="B210" i="18"/>
  <c r="P210" i="18" s="1"/>
  <c r="C198" i="27"/>
  <c r="J198" i="27"/>
  <c r="B182" i="18"/>
  <c r="P182" i="18" s="1"/>
  <c r="H170" i="27"/>
  <c r="A170" i="27"/>
  <c r="I170" i="27"/>
  <c r="B170" i="27"/>
  <c r="J170" i="27"/>
  <c r="C170" i="27"/>
  <c r="D170" i="27"/>
  <c r="E170" i="27"/>
  <c r="F170" i="27"/>
  <c r="G170" i="27"/>
  <c r="B206" i="18"/>
  <c r="P206" i="18" s="1"/>
  <c r="H194" i="27"/>
  <c r="A194" i="27"/>
  <c r="I194" i="27"/>
  <c r="B194" i="27"/>
  <c r="J194" i="27"/>
  <c r="C194" i="27"/>
  <c r="D194" i="27"/>
  <c r="E194" i="27"/>
  <c r="F194" i="27"/>
  <c r="G194" i="27"/>
  <c r="B168" i="18"/>
  <c r="P168" i="18" s="1"/>
  <c r="D156" i="27"/>
  <c r="E156" i="27"/>
  <c r="F156" i="27"/>
  <c r="G156" i="27"/>
  <c r="H156" i="27"/>
  <c r="A156" i="27"/>
  <c r="I156" i="27"/>
  <c r="B156" i="27"/>
  <c r="J156" i="27"/>
  <c r="C156" i="27"/>
  <c r="B160" i="18"/>
  <c r="P160" i="18" s="1"/>
  <c r="D148" i="27"/>
  <c r="E148" i="27"/>
  <c r="F148" i="27"/>
  <c r="G148" i="27"/>
  <c r="H148" i="27"/>
  <c r="A148" i="27"/>
  <c r="I148" i="27"/>
  <c r="B148" i="27"/>
  <c r="J148" i="27"/>
  <c r="C148" i="27"/>
  <c r="B196" i="18"/>
  <c r="P196" i="18" s="1"/>
  <c r="D184" i="27"/>
  <c r="E184" i="27"/>
  <c r="F184" i="27"/>
  <c r="G184" i="27"/>
  <c r="H184" i="27"/>
  <c r="A184" i="27"/>
  <c r="I184" i="27"/>
  <c r="B184" i="27"/>
  <c r="J184" i="27"/>
  <c r="C184" i="27"/>
  <c r="B198" i="18"/>
  <c r="P198" i="18" s="1"/>
  <c r="H186" i="27"/>
  <c r="A186" i="27"/>
  <c r="I186" i="27"/>
  <c r="B186" i="27"/>
  <c r="J186" i="27"/>
  <c r="C186" i="27"/>
  <c r="D186" i="27"/>
  <c r="E186" i="27"/>
  <c r="F186" i="27"/>
  <c r="G186" i="27"/>
  <c r="B158" i="18"/>
  <c r="P158" i="18" s="1"/>
  <c r="B146" i="27"/>
  <c r="D146" i="27"/>
  <c r="F146" i="27"/>
  <c r="G146" i="27"/>
  <c r="H146" i="27"/>
  <c r="A146" i="27"/>
  <c r="I146" i="27"/>
  <c r="C146" i="27"/>
  <c r="E146" i="27"/>
  <c r="J146" i="27"/>
  <c r="B174" i="18"/>
  <c r="P174" i="18" s="1"/>
  <c r="H162" i="27"/>
  <c r="A162" i="27"/>
  <c r="I162" i="27"/>
  <c r="B162" i="27"/>
  <c r="J162" i="27"/>
  <c r="C162" i="27"/>
  <c r="D162" i="27"/>
  <c r="E162" i="27"/>
  <c r="F162" i="27"/>
  <c r="G162" i="27"/>
  <c r="B176" i="18"/>
  <c r="P176" i="18" s="1"/>
  <c r="D164" i="27"/>
  <c r="E164" i="27"/>
  <c r="F164" i="27"/>
  <c r="G164" i="27"/>
  <c r="H164" i="27"/>
  <c r="A164" i="27"/>
  <c r="I164" i="27"/>
  <c r="B164" i="27"/>
  <c r="J164" i="27"/>
  <c r="C164" i="27"/>
  <c r="B212" i="18"/>
  <c r="P212" i="18" s="1"/>
  <c r="D200" i="27"/>
  <c r="E200" i="27"/>
  <c r="F200" i="27"/>
  <c r="G200" i="27"/>
  <c r="H200" i="27"/>
  <c r="A200" i="27"/>
  <c r="I200" i="27"/>
  <c r="B200" i="27"/>
  <c r="J200" i="27"/>
  <c r="C200" i="27"/>
  <c r="B214" i="18"/>
  <c r="P214" i="18" s="1"/>
  <c r="A202" i="27"/>
  <c r="I202" i="27"/>
  <c r="B202" i="27"/>
  <c r="J202" i="27"/>
  <c r="C202" i="27"/>
  <c r="D202" i="27"/>
  <c r="E202" i="27"/>
  <c r="F202" i="27"/>
  <c r="H202" i="27"/>
  <c r="G202" i="27"/>
  <c r="B194" i="18"/>
  <c r="P194" i="18" s="1"/>
  <c r="H182" i="27"/>
  <c r="A182" i="27"/>
  <c r="I182" i="27"/>
  <c r="B182" i="27"/>
  <c r="J182" i="27"/>
  <c r="C182" i="27"/>
  <c r="D182" i="27"/>
  <c r="E182" i="27"/>
  <c r="F182" i="27"/>
  <c r="G182" i="27"/>
  <c r="B192" i="18"/>
  <c r="P192" i="18" s="1"/>
  <c r="D180" i="27"/>
  <c r="E180" i="27"/>
  <c r="F180" i="27"/>
  <c r="G180" i="27"/>
  <c r="H180" i="27"/>
  <c r="A180" i="27"/>
  <c r="I180" i="27"/>
  <c r="B180" i="27"/>
  <c r="J180" i="27"/>
  <c r="C180" i="27"/>
  <c r="B184" i="18"/>
  <c r="P184" i="18" s="1"/>
  <c r="D172" i="27"/>
  <c r="E172" i="27"/>
  <c r="F172" i="27"/>
  <c r="G172" i="27"/>
  <c r="H172" i="27"/>
  <c r="A172" i="27"/>
  <c r="I172" i="27"/>
  <c r="B172" i="27"/>
  <c r="J172" i="27"/>
  <c r="C172" i="27"/>
  <c r="B200" i="18"/>
  <c r="P200" i="18" s="1"/>
  <c r="D188" i="27"/>
  <c r="E188" i="27"/>
  <c r="F188" i="27"/>
  <c r="G188" i="27"/>
  <c r="H188" i="27"/>
  <c r="A188" i="27"/>
  <c r="I188" i="27"/>
  <c r="B188" i="27"/>
  <c r="J188" i="27"/>
  <c r="C188" i="27"/>
  <c r="B166" i="18"/>
  <c r="P166" i="18" s="1"/>
  <c r="H154" i="27"/>
  <c r="A154" i="27"/>
  <c r="I154" i="27"/>
  <c r="B154" i="27"/>
  <c r="J154" i="27"/>
  <c r="C154" i="27"/>
  <c r="D154" i="27"/>
  <c r="E154" i="27"/>
  <c r="F154" i="27"/>
  <c r="G154" i="27"/>
  <c r="B188" i="18"/>
  <c r="P188" i="18" s="1"/>
  <c r="D176" i="27"/>
  <c r="E176" i="27"/>
  <c r="F176" i="27"/>
  <c r="G176" i="27"/>
  <c r="H176" i="27"/>
  <c r="A176" i="27"/>
  <c r="I176" i="27"/>
  <c r="B176" i="27"/>
  <c r="J176" i="27"/>
  <c r="C176" i="27"/>
  <c r="B204" i="18"/>
  <c r="P204" i="18" s="1"/>
  <c r="D192" i="27"/>
  <c r="E192" i="27"/>
  <c r="F192" i="27"/>
  <c r="G192" i="27"/>
  <c r="H192" i="27"/>
  <c r="A192" i="27"/>
  <c r="I192" i="27"/>
  <c r="B192" i="27"/>
  <c r="J192" i="27"/>
  <c r="C192" i="27"/>
  <c r="B190" i="18"/>
  <c r="P190" i="18" s="1"/>
  <c r="H178" i="27"/>
  <c r="A178" i="27"/>
  <c r="I178" i="27"/>
  <c r="B178" i="27"/>
  <c r="J178" i="27"/>
  <c r="C178" i="27"/>
  <c r="D178" i="27"/>
  <c r="E178" i="27"/>
  <c r="F178" i="27"/>
  <c r="G178" i="27"/>
  <c r="B208" i="18"/>
  <c r="P208" i="18" s="1"/>
  <c r="D196" i="27"/>
  <c r="E196" i="27"/>
  <c r="F196" i="27"/>
  <c r="G196" i="27"/>
  <c r="H196" i="27"/>
  <c r="A196" i="27"/>
  <c r="I196" i="27"/>
  <c r="B196" i="27"/>
  <c r="J196" i="27"/>
  <c r="C196" i="27"/>
  <c r="R16" i="18"/>
  <c r="S16" i="18"/>
  <c r="T16" i="18"/>
  <c r="U16" i="18"/>
  <c r="V16" i="18"/>
  <c r="R17" i="18"/>
  <c r="S17" i="18"/>
  <c r="T17" i="18"/>
  <c r="U17" i="18"/>
  <c r="V17" i="18"/>
  <c r="R18" i="18"/>
  <c r="S18" i="18"/>
  <c r="T18" i="18"/>
  <c r="U18" i="18"/>
  <c r="V18" i="18"/>
  <c r="R19" i="18"/>
  <c r="S19" i="18"/>
  <c r="T19" i="18"/>
  <c r="U19" i="18"/>
  <c r="V19" i="18"/>
  <c r="R20" i="18"/>
  <c r="S20" i="18"/>
  <c r="T20" i="18"/>
  <c r="U20" i="18"/>
  <c r="V20" i="18"/>
  <c r="R21" i="18"/>
  <c r="S21" i="18"/>
  <c r="T21" i="18"/>
  <c r="U21" i="18"/>
  <c r="V21" i="18"/>
  <c r="R22" i="18"/>
  <c r="S22" i="18"/>
  <c r="T22" i="18"/>
  <c r="U22" i="18"/>
  <c r="V22" i="18"/>
  <c r="R23" i="18"/>
  <c r="S23" i="18"/>
  <c r="T23" i="18"/>
  <c r="U23" i="18"/>
  <c r="V23" i="18"/>
  <c r="R24" i="18"/>
  <c r="S24" i="18"/>
  <c r="T24" i="18"/>
  <c r="U24" i="18"/>
  <c r="V24" i="18"/>
  <c r="R25" i="18"/>
  <c r="S25" i="18"/>
  <c r="T25" i="18"/>
  <c r="U25" i="18"/>
  <c r="V25" i="18"/>
  <c r="R26" i="18"/>
  <c r="S26" i="18"/>
  <c r="T26" i="18"/>
  <c r="U26" i="18"/>
  <c r="V26" i="18"/>
  <c r="R27" i="18"/>
  <c r="S27" i="18"/>
  <c r="T27" i="18"/>
  <c r="U27" i="18"/>
  <c r="V27" i="18"/>
  <c r="R28" i="18"/>
  <c r="S28" i="18"/>
  <c r="T28" i="18"/>
  <c r="U28" i="18"/>
  <c r="V28" i="18"/>
  <c r="R29" i="18"/>
  <c r="S29" i="18"/>
  <c r="T29" i="18"/>
  <c r="U29" i="18"/>
  <c r="V29" i="18"/>
  <c r="R30" i="18"/>
  <c r="S30" i="18"/>
  <c r="T30" i="18"/>
  <c r="U30" i="18"/>
  <c r="V30" i="18"/>
  <c r="R31" i="18"/>
  <c r="S31" i="18"/>
  <c r="T31" i="18"/>
  <c r="U31" i="18"/>
  <c r="V31" i="18"/>
  <c r="R32" i="18"/>
  <c r="S32" i="18"/>
  <c r="T32" i="18"/>
  <c r="U32" i="18"/>
  <c r="V32" i="18"/>
  <c r="R33" i="18"/>
  <c r="S33" i="18"/>
  <c r="T33" i="18"/>
  <c r="U33" i="18"/>
  <c r="V33" i="18"/>
  <c r="R34" i="18"/>
  <c r="S34" i="18"/>
  <c r="T34" i="18"/>
  <c r="U34" i="18"/>
  <c r="V34" i="18"/>
  <c r="R35" i="18"/>
  <c r="S35" i="18"/>
  <c r="T35" i="18"/>
  <c r="U35" i="18"/>
  <c r="V35" i="18"/>
  <c r="R36" i="18"/>
  <c r="S36" i="18"/>
  <c r="T36" i="18"/>
  <c r="U36" i="18"/>
  <c r="V36" i="18"/>
  <c r="R37" i="18"/>
  <c r="S37" i="18"/>
  <c r="T37" i="18"/>
  <c r="U37" i="18"/>
  <c r="V37" i="18"/>
  <c r="R38" i="18"/>
  <c r="S38" i="18"/>
  <c r="T38" i="18"/>
  <c r="U38" i="18"/>
  <c r="V38" i="18"/>
  <c r="R39" i="18"/>
  <c r="S39" i="18"/>
  <c r="T39" i="18"/>
  <c r="U39" i="18"/>
  <c r="V39" i="18"/>
  <c r="R40" i="18"/>
  <c r="S40" i="18"/>
  <c r="T40" i="18"/>
  <c r="U40" i="18"/>
  <c r="V40" i="18"/>
  <c r="R41" i="18"/>
  <c r="S41" i="18"/>
  <c r="T41" i="18"/>
  <c r="U41" i="18"/>
  <c r="V41" i="18"/>
  <c r="R42" i="18"/>
  <c r="S42" i="18"/>
  <c r="T42" i="18"/>
  <c r="U42" i="18"/>
  <c r="V42" i="18"/>
  <c r="R43" i="18"/>
  <c r="S43" i="18"/>
  <c r="T43" i="18"/>
  <c r="U43" i="18"/>
  <c r="V43" i="18"/>
  <c r="R44" i="18"/>
  <c r="S44" i="18"/>
  <c r="T44" i="18"/>
  <c r="U44" i="18"/>
  <c r="V44" i="18"/>
  <c r="R45" i="18"/>
  <c r="S45" i="18"/>
  <c r="T45" i="18"/>
  <c r="U45" i="18"/>
  <c r="V45" i="18"/>
  <c r="R46" i="18"/>
  <c r="S46" i="18"/>
  <c r="T46" i="18"/>
  <c r="U46" i="18"/>
  <c r="V46" i="18"/>
  <c r="R47" i="18"/>
  <c r="S47" i="18"/>
  <c r="T47" i="18"/>
  <c r="U47" i="18"/>
  <c r="V47" i="18"/>
  <c r="R48" i="18"/>
  <c r="S48" i="18"/>
  <c r="T48" i="18"/>
  <c r="U48" i="18"/>
  <c r="V48" i="18"/>
  <c r="R49" i="18"/>
  <c r="S49" i="18"/>
  <c r="T49" i="18"/>
  <c r="U49" i="18"/>
  <c r="V49" i="18"/>
  <c r="R50" i="18"/>
  <c r="S50" i="18"/>
  <c r="T50" i="18"/>
  <c r="U50" i="18"/>
  <c r="V50" i="18"/>
  <c r="R51" i="18"/>
  <c r="S51" i="18"/>
  <c r="T51" i="18"/>
  <c r="U51" i="18"/>
  <c r="V51" i="18"/>
  <c r="R52" i="18"/>
  <c r="S52" i="18"/>
  <c r="T52" i="18"/>
  <c r="U52" i="18"/>
  <c r="V52" i="18"/>
  <c r="R53" i="18"/>
  <c r="S53" i="18"/>
  <c r="T53" i="18"/>
  <c r="U53" i="18"/>
  <c r="V53" i="18"/>
  <c r="R54" i="18"/>
  <c r="S54" i="18"/>
  <c r="T54" i="18"/>
  <c r="U54" i="18"/>
  <c r="V54" i="18"/>
  <c r="R55" i="18"/>
  <c r="S55" i="18"/>
  <c r="T55" i="18"/>
  <c r="U55" i="18"/>
  <c r="V55" i="18"/>
  <c r="R56" i="18"/>
  <c r="S56" i="18"/>
  <c r="T56" i="18"/>
  <c r="U56" i="18"/>
  <c r="V56" i="18"/>
  <c r="R57" i="18"/>
  <c r="S57" i="18"/>
  <c r="T57" i="18"/>
  <c r="U57" i="18"/>
  <c r="V57" i="18"/>
  <c r="R58" i="18"/>
  <c r="S58" i="18"/>
  <c r="T58" i="18"/>
  <c r="U58" i="18"/>
  <c r="V58" i="18"/>
  <c r="R59" i="18"/>
  <c r="S59" i="18"/>
  <c r="T59" i="18"/>
  <c r="U59" i="18"/>
  <c r="V59" i="18"/>
  <c r="R60" i="18"/>
  <c r="S60" i="18"/>
  <c r="T60" i="18"/>
  <c r="U60" i="18"/>
  <c r="V60" i="18"/>
  <c r="R61" i="18"/>
  <c r="S61" i="18"/>
  <c r="T61" i="18"/>
  <c r="U61" i="18"/>
  <c r="V61" i="18"/>
  <c r="R62" i="18"/>
  <c r="S62" i="18"/>
  <c r="T62" i="18"/>
  <c r="U62" i="18"/>
  <c r="V62" i="18"/>
  <c r="R63" i="18"/>
  <c r="S63" i="18"/>
  <c r="T63" i="18"/>
  <c r="U63" i="18"/>
  <c r="V63" i="18"/>
  <c r="R64" i="18"/>
  <c r="S64" i="18"/>
  <c r="T64" i="18"/>
  <c r="U64" i="18"/>
  <c r="V64" i="18"/>
  <c r="R65" i="18"/>
  <c r="S65" i="18"/>
  <c r="T65" i="18"/>
  <c r="U65" i="18"/>
  <c r="V65" i="18"/>
  <c r="R66" i="18"/>
  <c r="S66" i="18"/>
  <c r="T66" i="18"/>
  <c r="U66" i="18"/>
  <c r="V66" i="18"/>
  <c r="R67" i="18"/>
  <c r="S67" i="18"/>
  <c r="T67" i="18"/>
  <c r="U67" i="18"/>
  <c r="V67" i="18"/>
  <c r="R68" i="18"/>
  <c r="S68" i="18"/>
  <c r="T68" i="18"/>
  <c r="U68" i="18"/>
  <c r="V68" i="18"/>
  <c r="R69" i="18"/>
  <c r="S69" i="18"/>
  <c r="T69" i="18"/>
  <c r="U69" i="18"/>
  <c r="V69" i="18"/>
  <c r="R70" i="18"/>
  <c r="S70" i="18"/>
  <c r="T70" i="18"/>
  <c r="U70" i="18"/>
  <c r="V70" i="18"/>
  <c r="R71" i="18"/>
  <c r="S71" i="18"/>
  <c r="T71" i="18"/>
  <c r="U71" i="18"/>
  <c r="V71" i="18"/>
  <c r="R72" i="18"/>
  <c r="S72" i="18"/>
  <c r="T72" i="18"/>
  <c r="U72" i="18"/>
  <c r="V72" i="18"/>
  <c r="R73" i="18"/>
  <c r="S73" i="18"/>
  <c r="T73" i="18"/>
  <c r="U73" i="18"/>
  <c r="V73" i="18"/>
  <c r="R74" i="18"/>
  <c r="S74" i="18"/>
  <c r="T74" i="18"/>
  <c r="U74" i="18"/>
  <c r="V74" i="18"/>
  <c r="R75" i="18"/>
  <c r="S75" i="18"/>
  <c r="T75" i="18"/>
  <c r="U75" i="18"/>
  <c r="V75" i="18"/>
  <c r="R76" i="18"/>
  <c r="S76" i="18"/>
  <c r="T76" i="18"/>
  <c r="U76" i="18"/>
  <c r="V76" i="18"/>
  <c r="R77" i="18"/>
  <c r="S77" i="18"/>
  <c r="T77" i="18"/>
  <c r="U77" i="18"/>
  <c r="V77" i="18"/>
  <c r="R78" i="18"/>
  <c r="S78" i="18"/>
  <c r="T78" i="18"/>
  <c r="U78" i="18"/>
  <c r="V78" i="18"/>
  <c r="R79" i="18"/>
  <c r="S79" i="18"/>
  <c r="T79" i="18"/>
  <c r="U79" i="18"/>
  <c r="V79" i="18"/>
  <c r="R80" i="18"/>
  <c r="S80" i="18"/>
  <c r="T80" i="18"/>
  <c r="U80" i="18"/>
  <c r="V80" i="18"/>
  <c r="R81" i="18"/>
  <c r="S81" i="18"/>
  <c r="T81" i="18"/>
  <c r="U81" i="18"/>
  <c r="V81" i="18"/>
  <c r="R82" i="18"/>
  <c r="S82" i="18"/>
  <c r="T82" i="18"/>
  <c r="U82" i="18"/>
  <c r="V82" i="18"/>
  <c r="R83" i="18"/>
  <c r="S83" i="18"/>
  <c r="T83" i="18"/>
  <c r="U83" i="18"/>
  <c r="V83" i="18"/>
  <c r="R84" i="18"/>
  <c r="S84" i="18"/>
  <c r="T84" i="18"/>
  <c r="U84" i="18"/>
  <c r="V84" i="18"/>
  <c r="R85" i="18"/>
  <c r="S85" i="18"/>
  <c r="T85" i="18"/>
  <c r="U85" i="18"/>
  <c r="V85" i="18"/>
  <c r="R86" i="18"/>
  <c r="S86" i="18"/>
  <c r="T86" i="18"/>
  <c r="U86" i="18"/>
  <c r="V86" i="18"/>
  <c r="R87" i="18"/>
  <c r="S87" i="18"/>
  <c r="T87" i="18"/>
  <c r="U87" i="18"/>
  <c r="V87" i="18"/>
  <c r="R88" i="18"/>
  <c r="S88" i="18"/>
  <c r="T88" i="18"/>
  <c r="U88" i="18"/>
  <c r="V88" i="18"/>
  <c r="R89" i="18"/>
  <c r="S89" i="18"/>
  <c r="T89" i="18"/>
  <c r="U89" i="18"/>
  <c r="V89" i="18"/>
  <c r="R90" i="18"/>
  <c r="S90" i="18"/>
  <c r="T90" i="18"/>
  <c r="U90" i="18"/>
  <c r="V90" i="18"/>
  <c r="R91" i="18"/>
  <c r="S91" i="18"/>
  <c r="T91" i="18"/>
  <c r="U91" i="18"/>
  <c r="V91" i="18"/>
  <c r="R92" i="18"/>
  <c r="S92" i="18"/>
  <c r="T92" i="18"/>
  <c r="U92" i="18"/>
  <c r="V92" i="18"/>
  <c r="R93" i="18"/>
  <c r="S93" i="18"/>
  <c r="T93" i="18"/>
  <c r="U93" i="18"/>
  <c r="V93" i="18"/>
  <c r="R94" i="18"/>
  <c r="S94" i="18"/>
  <c r="T94" i="18"/>
  <c r="U94" i="18"/>
  <c r="V94" i="18"/>
  <c r="R95" i="18"/>
  <c r="S95" i="18"/>
  <c r="T95" i="18"/>
  <c r="U95" i="18"/>
  <c r="V95" i="18"/>
  <c r="R96" i="18"/>
  <c r="S96" i="18"/>
  <c r="T96" i="18"/>
  <c r="U96" i="18"/>
  <c r="V96" i="18"/>
  <c r="R97" i="18"/>
  <c r="S97" i="18"/>
  <c r="T97" i="18"/>
  <c r="U97" i="18"/>
  <c r="V97" i="18"/>
  <c r="R98" i="18"/>
  <c r="S98" i="18"/>
  <c r="T98" i="18"/>
  <c r="U98" i="18"/>
  <c r="V98" i="18"/>
  <c r="R99" i="18"/>
  <c r="S99" i="18"/>
  <c r="T99" i="18"/>
  <c r="U99" i="18"/>
  <c r="V99" i="18"/>
  <c r="R100" i="18"/>
  <c r="S100" i="18"/>
  <c r="T100" i="18"/>
  <c r="U100" i="18"/>
  <c r="V100" i="18"/>
  <c r="R101" i="18"/>
  <c r="S101" i="18"/>
  <c r="T101" i="18"/>
  <c r="U101" i="18"/>
  <c r="V101" i="18"/>
  <c r="R102" i="18"/>
  <c r="S102" i="18"/>
  <c r="T102" i="18"/>
  <c r="U102" i="18"/>
  <c r="V102" i="18"/>
  <c r="R103" i="18"/>
  <c r="S103" i="18"/>
  <c r="T103" i="18"/>
  <c r="U103" i="18"/>
  <c r="V103" i="18"/>
  <c r="R104" i="18"/>
  <c r="S104" i="18"/>
  <c r="T104" i="18"/>
  <c r="U104" i="18"/>
  <c r="V104" i="18"/>
  <c r="R105" i="18"/>
  <c r="S105" i="18"/>
  <c r="T105" i="18"/>
  <c r="U105" i="18"/>
  <c r="V105" i="18"/>
  <c r="R106" i="18"/>
  <c r="S106" i="18"/>
  <c r="T106" i="18"/>
  <c r="U106" i="18"/>
  <c r="V106" i="18"/>
  <c r="R107" i="18"/>
  <c r="S107" i="18"/>
  <c r="T107" i="18"/>
  <c r="U107" i="18"/>
  <c r="V107" i="18"/>
  <c r="R108" i="18"/>
  <c r="S108" i="18"/>
  <c r="T108" i="18"/>
  <c r="U108" i="18"/>
  <c r="V108" i="18"/>
  <c r="R109" i="18"/>
  <c r="S109" i="18"/>
  <c r="T109" i="18"/>
  <c r="U109" i="18"/>
  <c r="V109" i="18"/>
  <c r="R110" i="18"/>
  <c r="S110" i="18"/>
  <c r="T110" i="18"/>
  <c r="U110" i="18"/>
  <c r="V110" i="18"/>
  <c r="R111" i="18"/>
  <c r="S111" i="18"/>
  <c r="T111" i="18"/>
  <c r="U111" i="18"/>
  <c r="V111" i="18"/>
  <c r="R112" i="18"/>
  <c r="S112" i="18"/>
  <c r="T112" i="18"/>
  <c r="U112" i="18"/>
  <c r="V112" i="18"/>
  <c r="R113" i="18"/>
  <c r="S113" i="18"/>
  <c r="T113" i="18"/>
  <c r="U113" i="18"/>
  <c r="V113" i="18"/>
  <c r="R114" i="18"/>
  <c r="S114" i="18"/>
  <c r="T114" i="18"/>
  <c r="U114" i="18"/>
  <c r="V114" i="18"/>
  <c r="R115" i="18"/>
  <c r="S115" i="18"/>
  <c r="T115" i="18"/>
  <c r="U115" i="18"/>
  <c r="V115" i="18"/>
  <c r="R116" i="18"/>
  <c r="S116" i="18"/>
  <c r="T116" i="18"/>
  <c r="U116" i="18"/>
  <c r="V116" i="18"/>
  <c r="R117" i="18"/>
  <c r="S117" i="18"/>
  <c r="T117" i="18"/>
  <c r="U117" i="18"/>
  <c r="V117" i="18"/>
  <c r="R118" i="18"/>
  <c r="S118" i="18"/>
  <c r="T118" i="18"/>
  <c r="U118" i="18"/>
  <c r="V118" i="18"/>
  <c r="R119" i="18"/>
  <c r="S119" i="18"/>
  <c r="T119" i="18"/>
  <c r="U119" i="18"/>
  <c r="V119" i="18"/>
  <c r="R120" i="18"/>
  <c r="S120" i="18"/>
  <c r="T120" i="18"/>
  <c r="U120" i="18"/>
  <c r="V120" i="18"/>
  <c r="R121" i="18"/>
  <c r="S121" i="18"/>
  <c r="T121" i="18"/>
  <c r="U121" i="18"/>
  <c r="V121" i="18"/>
  <c r="R122" i="18"/>
  <c r="S122" i="18"/>
  <c r="T122" i="18"/>
  <c r="U122" i="18"/>
  <c r="V122" i="18"/>
  <c r="R123" i="18"/>
  <c r="S123" i="18"/>
  <c r="T123" i="18"/>
  <c r="U123" i="18"/>
  <c r="V123" i="18"/>
  <c r="R124" i="18"/>
  <c r="S124" i="18"/>
  <c r="T124" i="18"/>
  <c r="U124" i="18"/>
  <c r="V124" i="18"/>
  <c r="R125" i="18"/>
  <c r="S125" i="18"/>
  <c r="T125" i="18"/>
  <c r="U125" i="18"/>
  <c r="V125" i="18"/>
  <c r="R126" i="18"/>
  <c r="S126" i="18"/>
  <c r="T126" i="18"/>
  <c r="U126" i="18"/>
  <c r="V126" i="18"/>
  <c r="R127" i="18"/>
  <c r="S127" i="18"/>
  <c r="T127" i="18"/>
  <c r="U127" i="18"/>
  <c r="V127" i="18"/>
  <c r="R128" i="18"/>
  <c r="S128" i="18"/>
  <c r="T128" i="18"/>
  <c r="U128" i="18"/>
  <c r="V128" i="18"/>
  <c r="R129" i="18"/>
  <c r="S129" i="18"/>
  <c r="T129" i="18"/>
  <c r="U129" i="18"/>
  <c r="V129" i="18"/>
  <c r="R130" i="18"/>
  <c r="S130" i="18"/>
  <c r="T130" i="18"/>
  <c r="U130" i="18"/>
  <c r="V130" i="18"/>
  <c r="R131" i="18"/>
  <c r="S131" i="18"/>
  <c r="T131" i="18"/>
  <c r="U131" i="18"/>
  <c r="V131" i="18"/>
  <c r="R132" i="18"/>
  <c r="S132" i="18"/>
  <c r="T132" i="18"/>
  <c r="U132" i="18"/>
  <c r="V132" i="18"/>
  <c r="R133" i="18"/>
  <c r="S133" i="18"/>
  <c r="T133" i="18"/>
  <c r="U133" i="18"/>
  <c r="V133" i="18"/>
  <c r="R134" i="18"/>
  <c r="S134" i="18"/>
  <c r="T134" i="18"/>
  <c r="U134" i="18"/>
  <c r="V134" i="18"/>
  <c r="R135" i="18"/>
  <c r="S135" i="18"/>
  <c r="T135" i="18"/>
  <c r="U135" i="18"/>
  <c r="V135" i="18"/>
  <c r="R136" i="18"/>
  <c r="S136" i="18"/>
  <c r="T136" i="18"/>
  <c r="U136" i="18"/>
  <c r="V136" i="18"/>
  <c r="R137" i="18"/>
  <c r="S137" i="18"/>
  <c r="T137" i="18"/>
  <c r="U137" i="18"/>
  <c r="V137" i="18"/>
  <c r="R138" i="18"/>
  <c r="S138" i="18"/>
  <c r="T138" i="18"/>
  <c r="U138" i="18"/>
  <c r="V138" i="18"/>
  <c r="R139" i="18"/>
  <c r="S139" i="18"/>
  <c r="T139" i="18"/>
  <c r="U139" i="18"/>
  <c r="V139" i="18"/>
  <c r="R140" i="18"/>
  <c r="S140" i="18"/>
  <c r="T140" i="18"/>
  <c r="U140" i="18"/>
  <c r="V140" i="18"/>
  <c r="R141" i="18"/>
  <c r="S141" i="18"/>
  <c r="T141" i="18"/>
  <c r="U141" i="18"/>
  <c r="V141" i="18"/>
  <c r="R142" i="18"/>
  <c r="S142" i="18"/>
  <c r="T142" i="18"/>
  <c r="U142" i="18"/>
  <c r="V142" i="18"/>
  <c r="R143" i="18"/>
  <c r="S143" i="18"/>
  <c r="T143" i="18"/>
  <c r="U143" i="18"/>
  <c r="V143" i="18"/>
  <c r="R144" i="18"/>
  <c r="S144" i="18"/>
  <c r="T144" i="18"/>
  <c r="U144" i="18"/>
  <c r="V144" i="18"/>
  <c r="R145" i="18"/>
  <c r="S145" i="18"/>
  <c r="T145" i="18"/>
  <c r="U145" i="18"/>
  <c r="V145" i="18"/>
  <c r="R146" i="18"/>
  <c r="S146" i="18"/>
  <c r="T146" i="18"/>
  <c r="U146" i="18"/>
  <c r="V146" i="18"/>
  <c r="R147" i="18"/>
  <c r="S147" i="18"/>
  <c r="T147" i="18"/>
  <c r="U147" i="18"/>
  <c r="V147" i="18"/>
  <c r="R148" i="18"/>
  <c r="S148" i="18"/>
  <c r="T148" i="18"/>
  <c r="U148" i="18"/>
  <c r="V148" i="18"/>
  <c r="R149" i="18"/>
  <c r="S149" i="18"/>
  <c r="T149" i="18"/>
  <c r="U149" i="18"/>
  <c r="V149" i="18"/>
  <c r="R150" i="18"/>
  <c r="S150" i="18"/>
  <c r="T150" i="18"/>
  <c r="U150" i="18"/>
  <c r="V150" i="18"/>
  <c r="R151" i="18"/>
  <c r="S151" i="18"/>
  <c r="T151" i="18"/>
  <c r="U151" i="18"/>
  <c r="V151" i="18"/>
  <c r="R152" i="18"/>
  <c r="S152" i="18"/>
  <c r="T152" i="18"/>
  <c r="U152" i="18"/>
  <c r="V152" i="18"/>
  <c r="R153" i="18"/>
  <c r="S153" i="18"/>
  <c r="T153" i="18"/>
  <c r="U153" i="18"/>
  <c r="V153" i="18"/>
  <c r="R154" i="18"/>
  <c r="S154" i="18"/>
  <c r="T154" i="18"/>
  <c r="U154" i="18"/>
  <c r="V154" i="18"/>
  <c r="R155" i="18"/>
  <c r="S155" i="18"/>
  <c r="T155" i="18"/>
  <c r="U155" i="18"/>
  <c r="V155" i="18"/>
  <c r="R156" i="18"/>
  <c r="S156" i="18"/>
  <c r="T156" i="18"/>
  <c r="U156" i="18"/>
  <c r="V156" i="18"/>
  <c r="R157" i="18"/>
  <c r="S157" i="18"/>
  <c r="T157" i="18"/>
  <c r="U157" i="18"/>
  <c r="V157" i="18"/>
  <c r="B17" i="18" l="1"/>
  <c r="B16" i="18"/>
  <c r="P16" i="18" s="1"/>
  <c r="A44" i="27"/>
  <c r="H77" i="27"/>
  <c r="E110" i="27"/>
  <c r="F120" i="27"/>
  <c r="G120" i="27"/>
  <c r="H120" i="27"/>
  <c r="A120" i="27"/>
  <c r="I120" i="27"/>
  <c r="B120" i="27"/>
  <c r="J120" i="27"/>
  <c r="C120" i="27"/>
  <c r="D120" i="27"/>
  <c r="E120" i="27"/>
  <c r="F128" i="27"/>
  <c r="G128" i="27"/>
  <c r="H128" i="27"/>
  <c r="A128" i="27"/>
  <c r="I128" i="27"/>
  <c r="B128" i="27"/>
  <c r="J128" i="27"/>
  <c r="C128" i="27"/>
  <c r="D128" i="27"/>
  <c r="E128" i="27"/>
  <c r="A48" i="27"/>
  <c r="I48" i="27"/>
  <c r="B48" i="27"/>
  <c r="J48" i="27"/>
  <c r="C48" i="27"/>
  <c r="D48" i="27"/>
  <c r="E48" i="27"/>
  <c r="F48" i="27"/>
  <c r="H48" i="27"/>
  <c r="G48" i="27"/>
  <c r="B131" i="18"/>
  <c r="P131" i="18" s="1"/>
  <c r="H119" i="27"/>
  <c r="A119" i="27"/>
  <c r="I119" i="27"/>
  <c r="B119" i="27"/>
  <c r="J119" i="27"/>
  <c r="C119" i="27"/>
  <c r="D119" i="27"/>
  <c r="E119" i="27"/>
  <c r="F119" i="27"/>
  <c r="G119" i="27"/>
  <c r="A80" i="27"/>
  <c r="I80" i="27"/>
  <c r="B80" i="27"/>
  <c r="J80" i="27"/>
  <c r="C80" i="27"/>
  <c r="D80" i="27"/>
  <c r="E80" i="27"/>
  <c r="F80" i="27"/>
  <c r="H80" i="27"/>
  <c r="G80" i="27"/>
  <c r="B142" i="27"/>
  <c r="J142" i="27"/>
  <c r="C142" i="27"/>
  <c r="D142" i="27"/>
  <c r="E142" i="27"/>
  <c r="F142" i="27"/>
  <c r="G142" i="27"/>
  <c r="H142" i="27"/>
  <c r="A142" i="27"/>
  <c r="I142" i="27"/>
  <c r="B118" i="27"/>
  <c r="J118" i="27"/>
  <c r="C118" i="27"/>
  <c r="D118" i="27"/>
  <c r="E118" i="27"/>
  <c r="F118" i="27"/>
  <c r="G118" i="27"/>
  <c r="H118" i="27"/>
  <c r="A118" i="27"/>
  <c r="I118" i="27"/>
  <c r="B94" i="27"/>
  <c r="J94" i="27"/>
  <c r="C94" i="27"/>
  <c r="D94" i="27"/>
  <c r="E94" i="27"/>
  <c r="F94" i="27"/>
  <c r="G94" i="27"/>
  <c r="H94" i="27"/>
  <c r="A94" i="27"/>
  <c r="I94" i="27"/>
  <c r="E78" i="27"/>
  <c r="F78" i="27"/>
  <c r="G78" i="27"/>
  <c r="H78" i="27"/>
  <c r="A78" i="27"/>
  <c r="I78" i="27"/>
  <c r="B78" i="27"/>
  <c r="J78" i="27"/>
  <c r="D78" i="27"/>
  <c r="C78" i="27"/>
  <c r="E46" i="27"/>
  <c r="F46" i="27"/>
  <c r="G46" i="27"/>
  <c r="H46" i="27"/>
  <c r="A46" i="27"/>
  <c r="I46" i="27"/>
  <c r="B46" i="27"/>
  <c r="J46" i="27"/>
  <c r="D46" i="27"/>
  <c r="C46" i="27"/>
  <c r="E30" i="27"/>
  <c r="F30" i="27"/>
  <c r="G30" i="27"/>
  <c r="H30" i="27"/>
  <c r="A30" i="27"/>
  <c r="I30" i="27"/>
  <c r="B30" i="27"/>
  <c r="J30" i="27"/>
  <c r="D30" i="27"/>
  <c r="C30" i="27"/>
  <c r="B139" i="18"/>
  <c r="P139" i="18" s="1"/>
  <c r="H127" i="27"/>
  <c r="A127" i="27"/>
  <c r="I127" i="27"/>
  <c r="B127" i="27"/>
  <c r="J127" i="27"/>
  <c r="C127" i="27"/>
  <c r="D127" i="27"/>
  <c r="E127" i="27"/>
  <c r="F127" i="27"/>
  <c r="G127" i="27"/>
  <c r="C39" i="27"/>
  <c r="D39" i="27"/>
  <c r="E39" i="27"/>
  <c r="F39" i="27"/>
  <c r="G39" i="27"/>
  <c r="H39" i="27"/>
  <c r="B39" i="27"/>
  <c r="J39" i="27"/>
  <c r="I39" i="27"/>
  <c r="A39" i="27"/>
  <c r="D141" i="27"/>
  <c r="E141" i="27"/>
  <c r="F141" i="27"/>
  <c r="G141" i="27"/>
  <c r="H141" i="27"/>
  <c r="A141" i="27"/>
  <c r="I141" i="27"/>
  <c r="B141" i="27"/>
  <c r="J141" i="27"/>
  <c r="C141" i="27"/>
  <c r="D133" i="27"/>
  <c r="E133" i="27"/>
  <c r="F133" i="27"/>
  <c r="G133" i="27"/>
  <c r="H133" i="27"/>
  <c r="A133" i="27"/>
  <c r="I133" i="27"/>
  <c r="B133" i="27"/>
  <c r="J133" i="27"/>
  <c r="C133" i="27"/>
  <c r="D117" i="27"/>
  <c r="E117" i="27"/>
  <c r="F117" i="27"/>
  <c r="G117" i="27"/>
  <c r="H117" i="27"/>
  <c r="A117" i="27"/>
  <c r="I117" i="27"/>
  <c r="B117" i="27"/>
  <c r="J117" i="27"/>
  <c r="C117" i="27"/>
  <c r="G61" i="27"/>
  <c r="H61" i="27"/>
  <c r="A61" i="27"/>
  <c r="I61" i="27"/>
  <c r="B61" i="27"/>
  <c r="J61" i="27"/>
  <c r="C61" i="27"/>
  <c r="D61" i="27"/>
  <c r="F61" i="27"/>
  <c r="E61" i="27"/>
  <c r="G29" i="27"/>
  <c r="H29" i="27"/>
  <c r="A29" i="27"/>
  <c r="I29" i="27"/>
  <c r="B29" i="27"/>
  <c r="J29" i="27"/>
  <c r="C29" i="27"/>
  <c r="D29" i="27"/>
  <c r="F29" i="27"/>
  <c r="E29" i="27"/>
  <c r="C23" i="27"/>
  <c r="D23" i="27"/>
  <c r="E23" i="27"/>
  <c r="F23" i="27"/>
  <c r="G23" i="27"/>
  <c r="H23" i="27"/>
  <c r="B23" i="27"/>
  <c r="J23" i="27"/>
  <c r="A23" i="27"/>
  <c r="I23" i="27"/>
  <c r="B53" i="18"/>
  <c r="P53" i="18" s="1"/>
  <c r="G41" i="27"/>
  <c r="H41" i="27"/>
  <c r="A41" i="27"/>
  <c r="I41" i="27"/>
  <c r="B41" i="27"/>
  <c r="J41" i="27"/>
  <c r="C41" i="27"/>
  <c r="D41" i="27"/>
  <c r="F41" i="27"/>
  <c r="E41" i="27"/>
  <c r="F124" i="27"/>
  <c r="G124" i="27"/>
  <c r="H124" i="27"/>
  <c r="A124" i="27"/>
  <c r="I124" i="27"/>
  <c r="B124" i="27"/>
  <c r="J124" i="27"/>
  <c r="C124" i="27"/>
  <c r="D124" i="27"/>
  <c r="E124" i="27"/>
  <c r="F100" i="27"/>
  <c r="G100" i="27"/>
  <c r="H100" i="27"/>
  <c r="A100" i="27"/>
  <c r="I100" i="27"/>
  <c r="B100" i="27"/>
  <c r="J100" i="27"/>
  <c r="C100" i="27"/>
  <c r="D100" i="27"/>
  <c r="E100" i="27"/>
  <c r="A84" i="27"/>
  <c r="I84" i="27"/>
  <c r="B84" i="27"/>
  <c r="J84" i="27"/>
  <c r="C84" i="27"/>
  <c r="D84" i="27"/>
  <c r="E84" i="27"/>
  <c r="F84" i="27"/>
  <c r="H84" i="27"/>
  <c r="G84" i="27"/>
  <c r="A52" i="27"/>
  <c r="I52" i="27"/>
  <c r="B52" i="27"/>
  <c r="J52" i="27"/>
  <c r="C52" i="27"/>
  <c r="D52" i="27"/>
  <c r="E52" i="27"/>
  <c r="F52" i="27"/>
  <c r="H52" i="27"/>
  <c r="G52" i="27"/>
  <c r="A36" i="27"/>
  <c r="I36" i="27"/>
  <c r="B36" i="27"/>
  <c r="J36" i="27"/>
  <c r="C36" i="27"/>
  <c r="D36" i="27"/>
  <c r="E36" i="27"/>
  <c r="F36" i="27"/>
  <c r="H36" i="27"/>
  <c r="G36" i="27"/>
  <c r="B104" i="18"/>
  <c r="P104" i="18" s="1"/>
  <c r="H103" i="27"/>
  <c r="A103" i="27"/>
  <c r="I103" i="27"/>
  <c r="B103" i="27"/>
  <c r="J103" i="27"/>
  <c r="C103" i="27"/>
  <c r="D103" i="27"/>
  <c r="E103" i="27"/>
  <c r="F103" i="27"/>
  <c r="G103" i="27"/>
  <c r="B67" i="18"/>
  <c r="P67" i="18" s="1"/>
  <c r="C55" i="27"/>
  <c r="D55" i="27"/>
  <c r="E55" i="27"/>
  <c r="F55" i="27"/>
  <c r="G55" i="27"/>
  <c r="H55" i="27"/>
  <c r="B55" i="27"/>
  <c r="J55" i="27"/>
  <c r="A55" i="27"/>
  <c r="I55" i="27"/>
  <c r="G77" i="27"/>
  <c r="I77" i="27"/>
  <c r="B77" i="27"/>
  <c r="J77" i="27"/>
  <c r="C77" i="27"/>
  <c r="D77" i="27"/>
  <c r="F77" i="27"/>
  <c r="H91" i="27"/>
  <c r="A91" i="27"/>
  <c r="I91" i="27"/>
  <c r="B91" i="27"/>
  <c r="J91" i="27"/>
  <c r="C91" i="27"/>
  <c r="D91" i="27"/>
  <c r="E91" i="27"/>
  <c r="F91" i="27"/>
  <c r="G91" i="27"/>
  <c r="B95" i="18"/>
  <c r="P95" i="18" s="1"/>
  <c r="C83" i="27"/>
  <c r="D83" i="27"/>
  <c r="E83" i="27"/>
  <c r="F83" i="27"/>
  <c r="G83" i="27"/>
  <c r="H83" i="27"/>
  <c r="B83" i="27"/>
  <c r="J83" i="27"/>
  <c r="A83" i="27"/>
  <c r="I83" i="27"/>
  <c r="C43" i="27"/>
  <c r="D43" i="27"/>
  <c r="E43" i="27"/>
  <c r="F43" i="27"/>
  <c r="G43" i="27"/>
  <c r="H43" i="27"/>
  <c r="B43" i="27"/>
  <c r="J43" i="27"/>
  <c r="A43" i="27"/>
  <c r="I43" i="27"/>
  <c r="B75" i="18"/>
  <c r="P75" i="18" s="1"/>
  <c r="C63" i="27"/>
  <c r="D63" i="27"/>
  <c r="E63" i="27"/>
  <c r="F63" i="27"/>
  <c r="G63" i="27"/>
  <c r="H63" i="27"/>
  <c r="B63" i="27"/>
  <c r="J63" i="27"/>
  <c r="A63" i="27"/>
  <c r="I63" i="27"/>
  <c r="B138" i="27"/>
  <c r="J138" i="27"/>
  <c r="C138" i="27"/>
  <c r="D138" i="27"/>
  <c r="E138" i="27"/>
  <c r="F138" i="27"/>
  <c r="G138" i="27"/>
  <c r="H138" i="27"/>
  <c r="A138" i="27"/>
  <c r="I138" i="27"/>
  <c r="B130" i="27"/>
  <c r="J130" i="27"/>
  <c r="C130" i="27"/>
  <c r="D130" i="27"/>
  <c r="E130" i="27"/>
  <c r="F130" i="27"/>
  <c r="G130" i="27"/>
  <c r="H130" i="27"/>
  <c r="A130" i="27"/>
  <c r="I130" i="27"/>
  <c r="E74" i="27"/>
  <c r="F74" i="27"/>
  <c r="G74" i="27"/>
  <c r="H74" i="27"/>
  <c r="A74" i="27"/>
  <c r="I74" i="27"/>
  <c r="B74" i="27"/>
  <c r="J74" i="27"/>
  <c r="D74" i="27"/>
  <c r="C74" i="27"/>
  <c r="E26" i="27"/>
  <c r="F26" i="27"/>
  <c r="G26" i="27"/>
  <c r="H26" i="27"/>
  <c r="A26" i="27"/>
  <c r="I26" i="27"/>
  <c r="B26" i="27"/>
  <c r="J26" i="27"/>
  <c r="D26" i="27"/>
  <c r="C26" i="27"/>
  <c r="B147" i="18"/>
  <c r="P147" i="18" s="1"/>
  <c r="H135" i="27"/>
  <c r="A135" i="27"/>
  <c r="I135" i="27"/>
  <c r="B135" i="27"/>
  <c r="J135" i="27"/>
  <c r="C135" i="27"/>
  <c r="D135" i="27"/>
  <c r="E135" i="27"/>
  <c r="F135" i="27"/>
  <c r="G135" i="27"/>
  <c r="C31" i="27"/>
  <c r="D31" i="27"/>
  <c r="E31" i="27"/>
  <c r="F31" i="27"/>
  <c r="G31" i="27"/>
  <c r="H31" i="27"/>
  <c r="B31" i="27"/>
  <c r="J31" i="27"/>
  <c r="A31" i="27"/>
  <c r="I31" i="27"/>
  <c r="B141" i="18"/>
  <c r="P141" i="18" s="1"/>
  <c r="D129" i="27"/>
  <c r="E129" i="27"/>
  <c r="F129" i="27"/>
  <c r="G129" i="27"/>
  <c r="H129" i="27"/>
  <c r="A129" i="27"/>
  <c r="I129" i="27"/>
  <c r="B129" i="27"/>
  <c r="J129" i="27"/>
  <c r="C129" i="27"/>
  <c r="B133" i="18"/>
  <c r="P133" i="18" s="1"/>
  <c r="D121" i="27"/>
  <c r="E121" i="27"/>
  <c r="F121" i="27"/>
  <c r="G121" i="27"/>
  <c r="H121" i="27"/>
  <c r="A121" i="27"/>
  <c r="I121" i="27"/>
  <c r="B121" i="27"/>
  <c r="J121" i="27"/>
  <c r="C121" i="27"/>
  <c r="B125" i="18"/>
  <c r="P125" i="18" s="1"/>
  <c r="D113" i="27"/>
  <c r="E113" i="27"/>
  <c r="F113" i="27"/>
  <c r="G113" i="27"/>
  <c r="H113" i="27"/>
  <c r="A113" i="27"/>
  <c r="I113" i="27"/>
  <c r="B113" i="27"/>
  <c r="J113" i="27"/>
  <c r="C113" i="27"/>
  <c r="B117" i="18"/>
  <c r="P117" i="18" s="1"/>
  <c r="D105" i="27"/>
  <c r="E105" i="27"/>
  <c r="F105" i="27"/>
  <c r="G105" i="27"/>
  <c r="H105" i="27"/>
  <c r="A105" i="27"/>
  <c r="I105" i="27"/>
  <c r="B105" i="27"/>
  <c r="J105" i="27"/>
  <c r="C105" i="27"/>
  <c r="B85" i="18"/>
  <c r="P85" i="18" s="1"/>
  <c r="G73" i="27"/>
  <c r="H73" i="27"/>
  <c r="A73" i="27"/>
  <c r="I73" i="27"/>
  <c r="B73" i="27"/>
  <c r="J73" i="27"/>
  <c r="C73" i="27"/>
  <c r="D73" i="27"/>
  <c r="F73" i="27"/>
  <c r="E73" i="27"/>
  <c r="G65" i="27"/>
  <c r="H65" i="27"/>
  <c r="A65" i="27"/>
  <c r="I65" i="27"/>
  <c r="B65" i="27"/>
  <c r="J65" i="27"/>
  <c r="C65" i="27"/>
  <c r="D65" i="27"/>
  <c r="F65" i="27"/>
  <c r="E65" i="27"/>
  <c r="B80" i="18"/>
  <c r="P80" i="18" s="1"/>
  <c r="A18" i="27"/>
  <c r="I18" i="27"/>
  <c r="B18" i="27"/>
  <c r="J18" i="27"/>
  <c r="C18" i="27"/>
  <c r="D18" i="27"/>
  <c r="E18" i="27"/>
  <c r="F18" i="27"/>
  <c r="G18" i="27"/>
  <c r="H18" i="27"/>
  <c r="B29" i="18"/>
  <c r="P29" i="18" s="1"/>
  <c r="C17" i="27"/>
  <c r="D17" i="27"/>
  <c r="E17" i="27"/>
  <c r="F17" i="27"/>
  <c r="G17" i="27"/>
  <c r="H17" i="27"/>
  <c r="A17" i="27"/>
  <c r="I17" i="27"/>
  <c r="B17" i="27"/>
  <c r="J17" i="27"/>
  <c r="E13" i="27"/>
  <c r="F13" i="27"/>
  <c r="G13" i="27"/>
  <c r="H13" i="27"/>
  <c r="A13" i="27"/>
  <c r="I13" i="27"/>
  <c r="B13" i="27"/>
  <c r="J13" i="27"/>
  <c r="C13" i="27"/>
  <c r="D13" i="27"/>
  <c r="E4" i="27"/>
  <c r="F4" i="27"/>
  <c r="G4" i="27"/>
  <c r="H4" i="27"/>
  <c r="A4" i="27"/>
  <c r="I4" i="27"/>
  <c r="B4" i="27"/>
  <c r="J4" i="27"/>
  <c r="C4" i="27"/>
  <c r="B113" i="18"/>
  <c r="P113" i="18" s="1"/>
  <c r="B96" i="18"/>
  <c r="P96" i="18" s="1"/>
  <c r="B48" i="18"/>
  <c r="P48" i="18" s="1"/>
  <c r="B47" i="18"/>
  <c r="P47" i="18" s="1"/>
  <c r="B32" i="18"/>
  <c r="P32" i="18" s="1"/>
  <c r="B26" i="18"/>
  <c r="P26" i="18" s="1"/>
  <c r="B119" i="18"/>
  <c r="P119" i="18" s="1"/>
  <c r="B71" i="18"/>
  <c r="P71" i="18" s="1"/>
  <c r="B105" i="18"/>
  <c r="P105" i="18" s="1"/>
  <c r="B39" i="18"/>
  <c r="P39" i="18" s="1"/>
  <c r="B36" i="18"/>
  <c r="P36" i="18" s="1"/>
  <c r="B88" i="18"/>
  <c r="P88" i="18" s="1"/>
  <c r="B49" i="18"/>
  <c r="P49" i="18" s="1"/>
  <c r="B43" i="18"/>
  <c r="P43" i="18" s="1"/>
  <c r="B79" i="18"/>
  <c r="P79" i="18" s="1"/>
  <c r="B19" i="18"/>
  <c r="P19" i="18" s="1"/>
  <c r="B138" i="18"/>
  <c r="P138" i="18" s="1"/>
  <c r="B144" i="18"/>
  <c r="P144" i="18" s="1"/>
  <c r="B151" i="18"/>
  <c r="P151" i="18" s="1"/>
  <c r="B148" i="18"/>
  <c r="P148" i="18" s="1"/>
  <c r="B143" i="18"/>
  <c r="P143" i="18" s="1"/>
  <c r="B136" i="18"/>
  <c r="P136" i="18" s="1"/>
  <c r="B150" i="18"/>
  <c r="P150" i="18" s="1"/>
  <c r="B68" i="18"/>
  <c r="P68" i="18" s="1"/>
  <c r="B54" i="18"/>
  <c r="P54" i="18" s="1"/>
  <c r="B82" i="18"/>
  <c r="P82" i="18" s="1"/>
  <c r="B153" i="18"/>
  <c r="P153" i="18" s="1"/>
  <c r="B83" i="18"/>
  <c r="P83" i="18" s="1"/>
  <c r="B112" i="18"/>
  <c r="P112" i="18" s="1"/>
  <c r="B99" i="18"/>
  <c r="P99" i="18" s="1"/>
  <c r="B115" i="18"/>
  <c r="P115" i="18" s="1"/>
  <c r="B41" i="18"/>
  <c r="P41" i="18" s="1"/>
  <c r="B70" i="18"/>
  <c r="P70" i="18" s="1"/>
  <c r="B35" i="18"/>
  <c r="P35" i="18" s="1"/>
  <c r="B94" i="18"/>
  <c r="P94" i="18" s="1"/>
  <c r="B118" i="18"/>
  <c r="P118" i="18" s="1"/>
  <c r="B100" i="18"/>
  <c r="P100" i="18" s="1"/>
  <c r="B142" i="18"/>
  <c r="P142" i="18" s="1"/>
  <c r="B103" i="18"/>
  <c r="P103" i="18" s="1"/>
  <c r="B91" i="18"/>
  <c r="P91" i="18" s="1"/>
  <c r="B86" i="18"/>
  <c r="P86" i="18" s="1"/>
  <c r="B84" i="18"/>
  <c r="P84" i="18" s="1"/>
  <c r="B74" i="18"/>
  <c r="P74" i="18" s="1"/>
  <c r="B30" i="18"/>
  <c r="P30" i="18" s="1"/>
  <c r="M14" i="18"/>
  <c r="B77" i="18"/>
  <c r="P77" i="18" s="1"/>
  <c r="B145" i="18"/>
  <c r="P145" i="18" s="1"/>
  <c r="B38" i="18"/>
  <c r="P38" i="18" s="1"/>
  <c r="B62" i="18"/>
  <c r="P62" i="18" s="1"/>
  <c r="B92" i="18"/>
  <c r="P92" i="18" s="1"/>
  <c r="B52" i="18"/>
  <c r="P52" i="18" s="1"/>
  <c r="B63" i="18"/>
  <c r="P63" i="18" s="1"/>
  <c r="B24" i="18"/>
  <c r="P24" i="18" s="1"/>
  <c r="B129" i="18"/>
  <c r="P129" i="18" s="1"/>
  <c r="B51" i="18"/>
  <c r="P51" i="18" s="1"/>
  <c r="B33" i="18"/>
  <c r="P33" i="18" s="1"/>
  <c r="B58" i="18"/>
  <c r="P58" i="18" s="1"/>
  <c r="B132" i="18"/>
  <c r="P132" i="18" s="1"/>
  <c r="B97" i="18"/>
  <c r="P97" i="18" s="1"/>
  <c r="B65" i="18"/>
  <c r="P65" i="18" s="1"/>
  <c r="B87" i="18"/>
  <c r="P87" i="18" s="1"/>
  <c r="B64" i="18"/>
  <c r="P64" i="18" s="1"/>
  <c r="B140" i="18"/>
  <c r="P140" i="18" s="1"/>
  <c r="B116" i="18"/>
  <c r="P116" i="18" s="1"/>
  <c r="B60" i="18"/>
  <c r="P60" i="18" s="1"/>
  <c r="B55" i="18"/>
  <c r="P55" i="18" s="1"/>
  <c r="B73" i="18"/>
  <c r="P73" i="18" s="1"/>
  <c r="B25" i="18"/>
  <c r="P25" i="18" s="1"/>
  <c r="B154" i="18"/>
  <c r="P154" i="18" s="1"/>
  <c r="B130" i="18"/>
  <c r="P130" i="18" s="1"/>
  <c r="B106" i="18"/>
  <c r="P106" i="18" s="1"/>
  <c r="B90" i="18"/>
  <c r="P90" i="18" s="1"/>
  <c r="B42" i="18"/>
  <c r="P42" i="18" s="1"/>
  <c r="B89" i="18"/>
  <c r="P89" i="18" s="1"/>
  <c r="I110" i="27" l="1"/>
  <c r="A77" i="27"/>
  <c r="E77" i="27"/>
  <c r="B56" i="18"/>
  <c r="P56" i="18" s="1"/>
  <c r="C44" i="27"/>
  <c r="J110" i="27"/>
  <c r="G44" i="27"/>
  <c r="I44" i="27"/>
  <c r="F44" i="27"/>
  <c r="D44" i="27"/>
  <c r="E44" i="27"/>
  <c r="J44" i="27"/>
  <c r="B44" i="27"/>
  <c r="H44" i="27"/>
  <c r="D110" i="27"/>
  <c r="C110" i="27"/>
  <c r="A110" i="27"/>
  <c r="B110" i="27"/>
  <c r="B122" i="18"/>
  <c r="P122" i="18" s="1"/>
  <c r="H110" i="27"/>
  <c r="G110" i="27"/>
  <c r="F110" i="27"/>
  <c r="C51" i="27"/>
  <c r="D51" i="27"/>
  <c r="E51" i="27"/>
  <c r="F51" i="27"/>
  <c r="G51" i="27"/>
  <c r="H51" i="27"/>
  <c r="B51" i="27"/>
  <c r="J51" i="27"/>
  <c r="A51" i="27"/>
  <c r="I51" i="27"/>
  <c r="B110" i="18"/>
  <c r="P110" i="18" s="1"/>
  <c r="B98" i="27"/>
  <c r="J98" i="27"/>
  <c r="C98" i="27"/>
  <c r="D98" i="27"/>
  <c r="E98" i="27"/>
  <c r="F98" i="27"/>
  <c r="G98" i="27"/>
  <c r="H98" i="27"/>
  <c r="A98" i="27"/>
  <c r="I98" i="27"/>
  <c r="B93" i="18"/>
  <c r="P93" i="18" s="1"/>
  <c r="G81" i="27"/>
  <c r="H81" i="27"/>
  <c r="A81" i="27"/>
  <c r="I81" i="27"/>
  <c r="B81" i="27"/>
  <c r="J81" i="27"/>
  <c r="C81" i="27"/>
  <c r="D81" i="27"/>
  <c r="F81" i="27"/>
  <c r="E81" i="27"/>
  <c r="B106" i="27"/>
  <c r="J106" i="27"/>
  <c r="C106" i="27"/>
  <c r="D106" i="27"/>
  <c r="E106" i="27"/>
  <c r="F106" i="27"/>
  <c r="G106" i="27"/>
  <c r="H106" i="27"/>
  <c r="A106" i="27"/>
  <c r="I106" i="27"/>
  <c r="B61" i="18"/>
  <c r="P61" i="18" s="1"/>
  <c r="G49" i="27"/>
  <c r="H49" i="27"/>
  <c r="A49" i="27"/>
  <c r="I49" i="27"/>
  <c r="B49" i="27"/>
  <c r="J49" i="27"/>
  <c r="C49" i="27"/>
  <c r="D49" i="27"/>
  <c r="F49" i="27"/>
  <c r="E49" i="27"/>
  <c r="B69" i="18"/>
  <c r="P69" i="18" s="1"/>
  <c r="G57" i="27"/>
  <c r="H57" i="27"/>
  <c r="A57" i="27"/>
  <c r="I57" i="27"/>
  <c r="B57" i="27"/>
  <c r="J57" i="27"/>
  <c r="C57" i="27"/>
  <c r="D57" i="27"/>
  <c r="F57" i="27"/>
  <c r="E57" i="27"/>
  <c r="B126" i="18"/>
  <c r="P126" i="18" s="1"/>
  <c r="B114" i="27"/>
  <c r="J114" i="27"/>
  <c r="C114" i="27"/>
  <c r="D114" i="27"/>
  <c r="E114" i="27"/>
  <c r="F114" i="27"/>
  <c r="G114" i="27"/>
  <c r="H114" i="27"/>
  <c r="A114" i="27"/>
  <c r="I114" i="27"/>
  <c r="B50" i="18"/>
  <c r="P50" i="18" s="1"/>
  <c r="E38" i="27"/>
  <c r="F38" i="27"/>
  <c r="G38" i="27"/>
  <c r="H38" i="27"/>
  <c r="A38" i="27"/>
  <c r="I38" i="27"/>
  <c r="B38" i="27"/>
  <c r="J38" i="27"/>
  <c r="D38" i="27"/>
  <c r="C38" i="27"/>
  <c r="A56" i="27"/>
  <c r="I56" i="27"/>
  <c r="B56" i="27"/>
  <c r="J56" i="27"/>
  <c r="C56" i="27"/>
  <c r="D56" i="27"/>
  <c r="E56" i="27"/>
  <c r="F56" i="27"/>
  <c r="H56" i="27"/>
  <c r="G56" i="27"/>
  <c r="B155" i="18"/>
  <c r="P155" i="18" s="1"/>
  <c r="H143" i="27"/>
  <c r="A143" i="27"/>
  <c r="I143" i="27"/>
  <c r="B143" i="27"/>
  <c r="J143" i="27"/>
  <c r="C143" i="27"/>
  <c r="D143" i="27"/>
  <c r="E143" i="27"/>
  <c r="F143" i="27"/>
  <c r="G143" i="27"/>
  <c r="D93" i="27"/>
  <c r="E93" i="27"/>
  <c r="F93" i="27"/>
  <c r="G93" i="27"/>
  <c r="H93" i="27"/>
  <c r="A93" i="27"/>
  <c r="I93" i="27"/>
  <c r="B93" i="27"/>
  <c r="J93" i="27"/>
  <c r="C93" i="27"/>
  <c r="G21" i="27"/>
  <c r="H21" i="27"/>
  <c r="A21" i="27"/>
  <c r="I21" i="27"/>
  <c r="B21" i="27"/>
  <c r="J21" i="27"/>
  <c r="C21" i="27"/>
  <c r="D21" i="27"/>
  <c r="F21" i="27"/>
  <c r="E21" i="27"/>
  <c r="E50" i="27"/>
  <c r="F50" i="27"/>
  <c r="G50" i="27"/>
  <c r="H50" i="27"/>
  <c r="A50" i="27"/>
  <c r="I50" i="27"/>
  <c r="B50" i="27"/>
  <c r="J50" i="27"/>
  <c r="D50" i="27"/>
  <c r="C50" i="27"/>
  <c r="B76" i="18"/>
  <c r="P76" i="18" s="1"/>
  <c r="A64" i="27"/>
  <c r="I64" i="27"/>
  <c r="B64" i="27"/>
  <c r="J64" i="27"/>
  <c r="C64" i="27"/>
  <c r="D64" i="27"/>
  <c r="E64" i="27"/>
  <c r="F64" i="27"/>
  <c r="H64" i="27"/>
  <c r="G64" i="27"/>
  <c r="C79" i="27"/>
  <c r="D79" i="27"/>
  <c r="E79" i="27"/>
  <c r="F79" i="27"/>
  <c r="G79" i="27"/>
  <c r="H79" i="27"/>
  <c r="B79" i="27"/>
  <c r="J79" i="27"/>
  <c r="A79" i="27"/>
  <c r="I79" i="27"/>
  <c r="F88" i="27"/>
  <c r="G88" i="27"/>
  <c r="H88" i="27"/>
  <c r="A88" i="27"/>
  <c r="I88" i="27"/>
  <c r="B88" i="27"/>
  <c r="J88" i="27"/>
  <c r="C88" i="27"/>
  <c r="D88" i="27"/>
  <c r="E88" i="27"/>
  <c r="B37" i="18"/>
  <c r="P37" i="18" s="1"/>
  <c r="G25" i="27"/>
  <c r="H25" i="27"/>
  <c r="A25" i="27"/>
  <c r="I25" i="27"/>
  <c r="B25" i="27"/>
  <c r="J25" i="27"/>
  <c r="C25" i="27"/>
  <c r="D25" i="27"/>
  <c r="F25" i="27"/>
  <c r="E25" i="27"/>
  <c r="B156" i="18"/>
  <c r="P156" i="18" s="1"/>
  <c r="F144" i="27"/>
  <c r="G144" i="27"/>
  <c r="H144" i="27"/>
  <c r="A144" i="27"/>
  <c r="I144" i="27"/>
  <c r="B144" i="27"/>
  <c r="J144" i="27"/>
  <c r="C144" i="27"/>
  <c r="D144" i="27"/>
  <c r="E144" i="27"/>
  <c r="G37" i="27"/>
  <c r="H37" i="27"/>
  <c r="A37" i="27"/>
  <c r="I37" i="27"/>
  <c r="B37" i="27"/>
  <c r="J37" i="27"/>
  <c r="C37" i="27"/>
  <c r="D37" i="27"/>
  <c r="F37" i="27"/>
  <c r="E37" i="27"/>
  <c r="C35" i="27"/>
  <c r="D35" i="27"/>
  <c r="E35" i="27"/>
  <c r="F35" i="27"/>
  <c r="G35" i="27"/>
  <c r="H35" i="27"/>
  <c r="B35" i="27"/>
  <c r="J35" i="27"/>
  <c r="A35" i="27"/>
  <c r="I35" i="27"/>
  <c r="A68" i="27"/>
  <c r="I68" i="27"/>
  <c r="B68" i="27"/>
  <c r="J68" i="27"/>
  <c r="C68" i="27"/>
  <c r="D68" i="27"/>
  <c r="E68" i="27"/>
  <c r="F68" i="27"/>
  <c r="H68" i="27"/>
  <c r="G68" i="27"/>
  <c r="F92" i="27"/>
  <c r="G92" i="27"/>
  <c r="H92" i="27"/>
  <c r="A92" i="27"/>
  <c r="I92" i="27"/>
  <c r="B92" i="27"/>
  <c r="J92" i="27"/>
  <c r="C92" i="27"/>
  <c r="D92" i="27"/>
  <c r="E92" i="27"/>
  <c r="B149" i="18"/>
  <c r="P149" i="18" s="1"/>
  <c r="D137" i="27"/>
  <c r="E137" i="27"/>
  <c r="F137" i="27"/>
  <c r="G137" i="27"/>
  <c r="H137" i="27"/>
  <c r="A137" i="27"/>
  <c r="I137" i="27"/>
  <c r="B137" i="27"/>
  <c r="J137" i="27"/>
  <c r="C137" i="27"/>
  <c r="B102" i="18"/>
  <c r="P102" i="18" s="1"/>
  <c r="B90" i="27"/>
  <c r="J90" i="27"/>
  <c r="C90" i="27"/>
  <c r="D90" i="27"/>
  <c r="E90" i="27"/>
  <c r="F90" i="27"/>
  <c r="G90" i="27"/>
  <c r="H90" i="27"/>
  <c r="A90" i="27"/>
  <c r="I90" i="27"/>
  <c r="E58" i="27"/>
  <c r="F58" i="27"/>
  <c r="G58" i="27"/>
  <c r="H58" i="27"/>
  <c r="A58" i="27"/>
  <c r="I58" i="27"/>
  <c r="B58" i="27"/>
  <c r="J58" i="27"/>
  <c r="D58" i="27"/>
  <c r="C58" i="27"/>
  <c r="B34" i="18"/>
  <c r="P34" i="18" s="1"/>
  <c r="E22" i="27"/>
  <c r="F22" i="27"/>
  <c r="G22" i="27"/>
  <c r="H22" i="27"/>
  <c r="A22" i="27"/>
  <c r="I22" i="27"/>
  <c r="B22" i="27"/>
  <c r="J22" i="27"/>
  <c r="D22" i="27"/>
  <c r="C22" i="27"/>
  <c r="B157" i="18"/>
  <c r="P157" i="18" s="1"/>
  <c r="D145" i="27"/>
  <c r="E145" i="27"/>
  <c r="F145" i="27"/>
  <c r="G145" i="27"/>
  <c r="H145" i="27"/>
  <c r="A145" i="27"/>
  <c r="I145" i="27"/>
  <c r="B145" i="27"/>
  <c r="J145" i="27"/>
  <c r="C145" i="27"/>
  <c r="B146" i="18"/>
  <c r="P146" i="18" s="1"/>
  <c r="B134" i="27"/>
  <c r="J134" i="27"/>
  <c r="C134" i="27"/>
  <c r="D134" i="27"/>
  <c r="E134" i="27"/>
  <c r="F134" i="27"/>
  <c r="G134" i="27"/>
  <c r="H134" i="27"/>
  <c r="A134" i="27"/>
  <c r="I134" i="27"/>
  <c r="B135" i="18"/>
  <c r="P135" i="18" s="1"/>
  <c r="H123" i="27"/>
  <c r="A123" i="27"/>
  <c r="I123" i="27"/>
  <c r="B123" i="27"/>
  <c r="J123" i="27"/>
  <c r="C123" i="27"/>
  <c r="D123" i="27"/>
  <c r="E123" i="27"/>
  <c r="F123" i="27"/>
  <c r="G123" i="27"/>
  <c r="A76" i="27"/>
  <c r="I76" i="27"/>
  <c r="B76" i="27"/>
  <c r="J76" i="27"/>
  <c r="C76" i="27"/>
  <c r="D76" i="27"/>
  <c r="E76" i="27"/>
  <c r="F76" i="27"/>
  <c r="H76" i="27"/>
  <c r="G76" i="27"/>
  <c r="C59" i="27"/>
  <c r="D59" i="27"/>
  <c r="E59" i="27"/>
  <c r="F59" i="27"/>
  <c r="G59" i="27"/>
  <c r="H59" i="27"/>
  <c r="B59" i="27"/>
  <c r="J59" i="27"/>
  <c r="A59" i="27"/>
  <c r="I59" i="27"/>
  <c r="B72" i="18"/>
  <c r="P72" i="18" s="1"/>
  <c r="A60" i="27"/>
  <c r="I60" i="27"/>
  <c r="B60" i="27"/>
  <c r="J60" i="27"/>
  <c r="C60" i="27"/>
  <c r="D60" i="27"/>
  <c r="E60" i="27"/>
  <c r="F60" i="27"/>
  <c r="H60" i="27"/>
  <c r="G60" i="27"/>
  <c r="B81" i="18"/>
  <c r="P81" i="18" s="1"/>
  <c r="G69" i="27"/>
  <c r="H69" i="27"/>
  <c r="A69" i="27"/>
  <c r="I69" i="27"/>
  <c r="B69" i="27"/>
  <c r="J69" i="27"/>
  <c r="C69" i="27"/>
  <c r="D69" i="27"/>
  <c r="F69" i="27"/>
  <c r="E69" i="27"/>
  <c r="E82" i="27"/>
  <c r="F82" i="27"/>
  <c r="G82" i="27"/>
  <c r="H82" i="27"/>
  <c r="A82" i="27"/>
  <c r="I82" i="27"/>
  <c r="B82" i="27"/>
  <c r="J82" i="27"/>
  <c r="D82" i="27"/>
  <c r="C82" i="27"/>
  <c r="B44" i="18"/>
  <c r="P44" i="18" s="1"/>
  <c r="A32" i="27"/>
  <c r="I32" i="27"/>
  <c r="B32" i="27"/>
  <c r="J32" i="27"/>
  <c r="C32" i="27"/>
  <c r="D32" i="27"/>
  <c r="E32" i="27"/>
  <c r="F32" i="27"/>
  <c r="H32" i="27"/>
  <c r="G32" i="27"/>
  <c r="B121" i="18"/>
  <c r="P121" i="18" s="1"/>
  <c r="D109" i="27"/>
  <c r="E109" i="27"/>
  <c r="F109" i="27"/>
  <c r="G109" i="27"/>
  <c r="H109" i="27"/>
  <c r="A109" i="27"/>
  <c r="I109" i="27"/>
  <c r="B109" i="27"/>
  <c r="J109" i="27"/>
  <c r="C109" i="27"/>
  <c r="H107" i="27"/>
  <c r="A107" i="27"/>
  <c r="I107" i="27"/>
  <c r="B107" i="27"/>
  <c r="J107" i="27"/>
  <c r="C107" i="27"/>
  <c r="D107" i="27"/>
  <c r="E107" i="27"/>
  <c r="F107" i="27"/>
  <c r="G107" i="27"/>
  <c r="B111" i="18"/>
  <c r="P111" i="18" s="1"/>
  <c r="H99" i="27"/>
  <c r="A99" i="27"/>
  <c r="I99" i="27"/>
  <c r="B99" i="27"/>
  <c r="J99" i="27"/>
  <c r="C99" i="27"/>
  <c r="D99" i="27"/>
  <c r="E99" i="27"/>
  <c r="F99" i="27"/>
  <c r="G99" i="27"/>
  <c r="B45" i="18"/>
  <c r="P45" i="18" s="1"/>
  <c r="G33" i="27"/>
  <c r="H33" i="27"/>
  <c r="A33" i="27"/>
  <c r="I33" i="27"/>
  <c r="B33" i="27"/>
  <c r="J33" i="27"/>
  <c r="C33" i="27"/>
  <c r="D33" i="27"/>
  <c r="F33" i="27"/>
  <c r="E33" i="27"/>
  <c r="B107" i="18"/>
  <c r="P107" i="18" s="1"/>
  <c r="H95" i="27"/>
  <c r="A95" i="27"/>
  <c r="I95" i="27"/>
  <c r="B95" i="27"/>
  <c r="J95" i="27"/>
  <c r="C95" i="27"/>
  <c r="D95" i="27"/>
  <c r="E95" i="27"/>
  <c r="F95" i="27"/>
  <c r="G95" i="27"/>
  <c r="B66" i="18"/>
  <c r="P66" i="18" s="1"/>
  <c r="E54" i="27"/>
  <c r="F54" i="27"/>
  <c r="G54" i="27"/>
  <c r="H54" i="27"/>
  <c r="A54" i="27"/>
  <c r="I54" i="27"/>
  <c r="B54" i="27"/>
  <c r="J54" i="27"/>
  <c r="D54" i="27"/>
  <c r="C54" i="27"/>
  <c r="B134" i="18"/>
  <c r="P134" i="18" s="1"/>
  <c r="B122" i="27"/>
  <c r="J122" i="27"/>
  <c r="C122" i="27"/>
  <c r="D122" i="27"/>
  <c r="E122" i="27"/>
  <c r="F122" i="27"/>
  <c r="G122" i="27"/>
  <c r="H122" i="27"/>
  <c r="A122" i="27"/>
  <c r="I122" i="27"/>
  <c r="H131" i="27"/>
  <c r="A131" i="27"/>
  <c r="I131" i="27"/>
  <c r="B131" i="27"/>
  <c r="J131" i="27"/>
  <c r="C131" i="27"/>
  <c r="D131" i="27"/>
  <c r="E131" i="27"/>
  <c r="F131" i="27"/>
  <c r="G131" i="27"/>
  <c r="F136" i="27"/>
  <c r="G136" i="27"/>
  <c r="H136" i="27"/>
  <c r="A136" i="27"/>
  <c r="I136" i="27"/>
  <c r="B136" i="27"/>
  <c r="J136" i="27"/>
  <c r="C136" i="27"/>
  <c r="D136" i="27"/>
  <c r="E136" i="27"/>
  <c r="F132" i="27"/>
  <c r="G132" i="27"/>
  <c r="H132" i="27"/>
  <c r="A132" i="27"/>
  <c r="I132" i="27"/>
  <c r="B132" i="27"/>
  <c r="J132" i="27"/>
  <c r="C132" i="27"/>
  <c r="D132" i="27"/>
  <c r="E132" i="27"/>
  <c r="B127" i="18"/>
  <c r="P127" i="18" s="1"/>
  <c r="H115" i="27"/>
  <c r="A115" i="27"/>
  <c r="I115" i="27"/>
  <c r="B115" i="27"/>
  <c r="J115" i="27"/>
  <c r="C115" i="27"/>
  <c r="D115" i="27"/>
  <c r="E115" i="27"/>
  <c r="F115" i="27"/>
  <c r="G115" i="27"/>
  <c r="A24" i="27"/>
  <c r="I24" i="27"/>
  <c r="B24" i="27"/>
  <c r="J24" i="27"/>
  <c r="C24" i="27"/>
  <c r="D24" i="27"/>
  <c r="E24" i="27"/>
  <c r="F24" i="27"/>
  <c r="H24" i="27"/>
  <c r="G24" i="27"/>
  <c r="D101" i="27"/>
  <c r="E101" i="27"/>
  <c r="F101" i="27"/>
  <c r="G101" i="27"/>
  <c r="H101" i="27"/>
  <c r="A101" i="27"/>
  <c r="I101" i="27"/>
  <c r="B101" i="27"/>
  <c r="J101" i="27"/>
  <c r="C101" i="27"/>
  <c r="G53" i="27"/>
  <c r="H53" i="27"/>
  <c r="A53" i="27"/>
  <c r="I53" i="27"/>
  <c r="B53" i="27"/>
  <c r="J53" i="27"/>
  <c r="C53" i="27"/>
  <c r="D53" i="27"/>
  <c r="F53" i="27"/>
  <c r="E53" i="27"/>
  <c r="B120" i="18"/>
  <c r="P120" i="18" s="1"/>
  <c r="F108" i="27"/>
  <c r="G108" i="27"/>
  <c r="H108" i="27"/>
  <c r="A108" i="27"/>
  <c r="I108" i="27"/>
  <c r="B108" i="27"/>
  <c r="J108" i="27"/>
  <c r="C108" i="27"/>
  <c r="D108" i="27"/>
  <c r="E108" i="27"/>
  <c r="A40" i="27"/>
  <c r="I40" i="27"/>
  <c r="B40" i="27"/>
  <c r="J40" i="27"/>
  <c r="C40" i="27"/>
  <c r="D40" i="27"/>
  <c r="E40" i="27"/>
  <c r="F40" i="27"/>
  <c r="H40" i="27"/>
  <c r="G40" i="27"/>
  <c r="B59" i="18"/>
  <c r="P59" i="18" s="1"/>
  <c r="C47" i="27"/>
  <c r="D47" i="27"/>
  <c r="E47" i="27"/>
  <c r="F47" i="27"/>
  <c r="G47" i="27"/>
  <c r="H47" i="27"/>
  <c r="B47" i="27"/>
  <c r="J47" i="27"/>
  <c r="A47" i="27"/>
  <c r="I47" i="27"/>
  <c r="B46" i="18"/>
  <c r="P46" i="18" s="1"/>
  <c r="E34" i="27"/>
  <c r="F34" i="27"/>
  <c r="G34" i="27"/>
  <c r="H34" i="27"/>
  <c r="A34" i="27"/>
  <c r="I34" i="27"/>
  <c r="B34" i="27"/>
  <c r="J34" i="27"/>
  <c r="D34" i="27"/>
  <c r="C34" i="27"/>
  <c r="B124" i="18"/>
  <c r="P124" i="18" s="1"/>
  <c r="F112" i="27"/>
  <c r="G112" i="27"/>
  <c r="H112" i="27"/>
  <c r="A112" i="27"/>
  <c r="I112" i="27"/>
  <c r="B112" i="27"/>
  <c r="J112" i="27"/>
  <c r="C112" i="27"/>
  <c r="D112" i="27"/>
  <c r="E112" i="27"/>
  <c r="B109" i="18"/>
  <c r="P109" i="18" s="1"/>
  <c r="D97" i="27"/>
  <c r="E97" i="27"/>
  <c r="F97" i="27"/>
  <c r="G97" i="27"/>
  <c r="H97" i="27"/>
  <c r="A97" i="27"/>
  <c r="I97" i="27"/>
  <c r="B97" i="27"/>
  <c r="J97" i="27"/>
  <c r="C97" i="27"/>
  <c r="C87" i="27"/>
  <c r="D87" i="27"/>
  <c r="E87" i="27"/>
  <c r="G87" i="27"/>
  <c r="H87" i="27"/>
  <c r="I87" i="27"/>
  <c r="J87" i="27"/>
  <c r="A87" i="27"/>
  <c r="B87" i="27"/>
  <c r="F87" i="27"/>
  <c r="C71" i="27"/>
  <c r="D71" i="27"/>
  <c r="E71" i="27"/>
  <c r="F71" i="27"/>
  <c r="G71" i="27"/>
  <c r="H71" i="27"/>
  <c r="B71" i="27"/>
  <c r="J71" i="27"/>
  <c r="I71" i="27"/>
  <c r="A71" i="27"/>
  <c r="E70" i="27"/>
  <c r="F70" i="27"/>
  <c r="G70" i="27"/>
  <c r="H70" i="27"/>
  <c r="A70" i="27"/>
  <c r="I70" i="27"/>
  <c r="B70" i="27"/>
  <c r="J70" i="27"/>
  <c r="D70" i="27"/>
  <c r="C70" i="27"/>
  <c r="H139" i="27"/>
  <c r="A139" i="27"/>
  <c r="I139" i="27"/>
  <c r="B139" i="27"/>
  <c r="J139" i="27"/>
  <c r="C139" i="27"/>
  <c r="D139" i="27"/>
  <c r="E139" i="27"/>
  <c r="F139" i="27"/>
  <c r="G139" i="27"/>
  <c r="C27" i="27"/>
  <c r="D27" i="27"/>
  <c r="E27" i="27"/>
  <c r="F27" i="27"/>
  <c r="G27" i="27"/>
  <c r="H27" i="27"/>
  <c r="B27" i="27"/>
  <c r="J27" i="27"/>
  <c r="A27" i="27"/>
  <c r="I27" i="27"/>
  <c r="F104" i="27"/>
  <c r="G104" i="27"/>
  <c r="H104" i="27"/>
  <c r="A104" i="27"/>
  <c r="I104" i="27"/>
  <c r="B104" i="27"/>
  <c r="J104" i="27"/>
  <c r="C104" i="27"/>
  <c r="D104" i="27"/>
  <c r="E104" i="27"/>
  <c r="B128" i="18"/>
  <c r="P128" i="18" s="1"/>
  <c r="F116" i="27"/>
  <c r="G116" i="27"/>
  <c r="H116" i="27"/>
  <c r="A116" i="27"/>
  <c r="I116" i="27"/>
  <c r="B116" i="27"/>
  <c r="J116" i="27"/>
  <c r="C116" i="27"/>
  <c r="D116" i="27"/>
  <c r="E116" i="27"/>
  <c r="E62" i="27"/>
  <c r="F62" i="27"/>
  <c r="G62" i="27"/>
  <c r="H62" i="27"/>
  <c r="A62" i="27"/>
  <c r="I62" i="27"/>
  <c r="B62" i="27"/>
  <c r="J62" i="27"/>
  <c r="D62" i="27"/>
  <c r="C62" i="27"/>
  <c r="B123" i="18"/>
  <c r="P123" i="18" s="1"/>
  <c r="H111" i="27"/>
  <c r="A111" i="27"/>
  <c r="I111" i="27"/>
  <c r="B111" i="27"/>
  <c r="J111" i="27"/>
  <c r="C111" i="27"/>
  <c r="D111" i="27"/>
  <c r="E111" i="27"/>
  <c r="F111" i="27"/>
  <c r="G111" i="27"/>
  <c r="B101" i="18"/>
  <c r="P101" i="18" s="1"/>
  <c r="D89" i="27"/>
  <c r="E89" i="27"/>
  <c r="F89" i="27"/>
  <c r="G89" i="27"/>
  <c r="H89" i="27"/>
  <c r="A89" i="27"/>
  <c r="I89" i="27"/>
  <c r="B89" i="27"/>
  <c r="J89" i="27"/>
  <c r="C89" i="27"/>
  <c r="B98" i="18"/>
  <c r="P98" i="18" s="1"/>
  <c r="E86" i="27"/>
  <c r="F86" i="27"/>
  <c r="G86" i="27"/>
  <c r="H86" i="27"/>
  <c r="A86" i="27"/>
  <c r="I86" i="27"/>
  <c r="B86" i="27"/>
  <c r="J86" i="27"/>
  <c r="C86" i="27"/>
  <c r="D86" i="27"/>
  <c r="B78" i="18"/>
  <c r="P78" i="18" s="1"/>
  <c r="E66" i="27"/>
  <c r="F66" i="27"/>
  <c r="G66" i="27"/>
  <c r="H66" i="27"/>
  <c r="A66" i="27"/>
  <c r="I66" i="27"/>
  <c r="B66" i="27"/>
  <c r="J66" i="27"/>
  <c r="D66" i="27"/>
  <c r="C66" i="27"/>
  <c r="B152" i="18"/>
  <c r="P152" i="18" s="1"/>
  <c r="F140" i="27"/>
  <c r="G140" i="27"/>
  <c r="H140" i="27"/>
  <c r="A140" i="27"/>
  <c r="I140" i="27"/>
  <c r="B140" i="27"/>
  <c r="J140" i="27"/>
  <c r="C140" i="27"/>
  <c r="D140" i="27"/>
  <c r="E140" i="27"/>
  <c r="B126" i="27"/>
  <c r="J126" i="27"/>
  <c r="C126" i="27"/>
  <c r="D126" i="27"/>
  <c r="E126" i="27"/>
  <c r="F126" i="27"/>
  <c r="G126" i="27"/>
  <c r="H126" i="27"/>
  <c r="A126" i="27"/>
  <c r="I126" i="27"/>
  <c r="B40" i="18"/>
  <c r="P40" i="18" s="1"/>
  <c r="A28" i="27"/>
  <c r="I28" i="27"/>
  <c r="B28" i="27"/>
  <c r="J28" i="27"/>
  <c r="C28" i="27"/>
  <c r="D28" i="27"/>
  <c r="E28" i="27"/>
  <c r="F28" i="27"/>
  <c r="H28" i="27"/>
  <c r="G28" i="27"/>
  <c r="G85" i="27"/>
  <c r="H85" i="27"/>
  <c r="A85" i="27"/>
  <c r="I85" i="27"/>
  <c r="B85" i="27"/>
  <c r="J85" i="27"/>
  <c r="C85" i="27"/>
  <c r="D85" i="27"/>
  <c r="E85" i="27"/>
  <c r="F85" i="27"/>
  <c r="C75" i="27"/>
  <c r="D75" i="27"/>
  <c r="E75" i="27"/>
  <c r="F75" i="27"/>
  <c r="G75" i="27"/>
  <c r="H75" i="27"/>
  <c r="B75" i="27"/>
  <c r="J75" i="27"/>
  <c r="A75" i="27"/>
  <c r="I75" i="27"/>
  <c r="B137" i="18"/>
  <c r="P137" i="18" s="1"/>
  <c r="D125" i="27"/>
  <c r="E125" i="27"/>
  <c r="F125" i="27"/>
  <c r="G125" i="27"/>
  <c r="H125" i="27"/>
  <c r="A125" i="27"/>
  <c r="I125" i="27"/>
  <c r="B125" i="27"/>
  <c r="J125" i="27"/>
  <c r="C125" i="27"/>
  <c r="A72" i="27"/>
  <c r="I72" i="27"/>
  <c r="B72" i="27"/>
  <c r="J72" i="27"/>
  <c r="C72" i="27"/>
  <c r="D72" i="27"/>
  <c r="E72" i="27"/>
  <c r="F72" i="27"/>
  <c r="H72" i="27"/>
  <c r="G72" i="27"/>
  <c r="B108" i="18"/>
  <c r="P108" i="18" s="1"/>
  <c r="F96" i="27"/>
  <c r="G96" i="27"/>
  <c r="H96" i="27"/>
  <c r="A96" i="27"/>
  <c r="I96" i="27"/>
  <c r="B96" i="27"/>
  <c r="J96" i="27"/>
  <c r="C96" i="27"/>
  <c r="D96" i="27"/>
  <c r="E96" i="27"/>
  <c r="E42" i="27"/>
  <c r="F42" i="27"/>
  <c r="G42" i="27"/>
  <c r="H42" i="27"/>
  <c r="A42" i="27"/>
  <c r="I42" i="27"/>
  <c r="B42" i="27"/>
  <c r="J42" i="27"/>
  <c r="D42" i="27"/>
  <c r="C42" i="27"/>
  <c r="C67" i="27"/>
  <c r="D67" i="27"/>
  <c r="E67" i="27"/>
  <c r="F67" i="27"/>
  <c r="G67" i="27"/>
  <c r="H67" i="27"/>
  <c r="B67" i="27"/>
  <c r="J67" i="27"/>
  <c r="A67" i="27"/>
  <c r="I67" i="27"/>
  <c r="B114" i="18"/>
  <c r="P114" i="18" s="1"/>
  <c r="B102" i="27"/>
  <c r="J102" i="27"/>
  <c r="C102" i="27"/>
  <c r="D102" i="27"/>
  <c r="E102" i="27"/>
  <c r="F102" i="27"/>
  <c r="G102" i="27"/>
  <c r="H102" i="27"/>
  <c r="A102" i="27"/>
  <c r="I102" i="27"/>
  <c r="B57" i="18"/>
  <c r="P57" i="18" s="1"/>
  <c r="G45" i="27"/>
  <c r="H45" i="27"/>
  <c r="A45" i="27"/>
  <c r="I45" i="27"/>
  <c r="B45" i="27"/>
  <c r="J45" i="27"/>
  <c r="C45" i="27"/>
  <c r="D45" i="27"/>
  <c r="F45" i="27"/>
  <c r="E45" i="27"/>
  <c r="B31" i="18"/>
  <c r="P31" i="18" s="1"/>
  <c r="G19" i="27"/>
  <c r="H19" i="27"/>
  <c r="A19" i="27"/>
  <c r="I19" i="27"/>
  <c r="B19" i="27"/>
  <c r="J19" i="27"/>
  <c r="C19" i="27"/>
  <c r="D19" i="27"/>
  <c r="E19" i="27"/>
  <c r="F19" i="27"/>
  <c r="E20" i="27"/>
  <c r="F20" i="27"/>
  <c r="G20" i="27"/>
  <c r="H20" i="27"/>
  <c r="A20" i="27"/>
  <c r="I20" i="27"/>
  <c r="B20" i="27"/>
  <c r="J20" i="27"/>
  <c r="C20" i="27"/>
  <c r="D20" i="27"/>
  <c r="B28" i="18"/>
  <c r="P28" i="18" s="1"/>
  <c r="E16" i="27"/>
  <c r="F16" i="27"/>
  <c r="G16" i="27"/>
  <c r="H16" i="27"/>
  <c r="A16" i="27"/>
  <c r="I16" i="27"/>
  <c r="D16" i="27"/>
  <c r="B16" i="27"/>
  <c r="J16" i="27"/>
  <c r="C16" i="27"/>
  <c r="C14" i="27"/>
  <c r="D14" i="27"/>
  <c r="E14" i="27"/>
  <c r="F14" i="27"/>
  <c r="G14" i="27"/>
  <c r="H14" i="27"/>
  <c r="A14" i="27"/>
  <c r="I14" i="27"/>
  <c r="B14" i="27"/>
  <c r="J14" i="27"/>
  <c r="B27" i="18"/>
  <c r="P27" i="18" s="1"/>
  <c r="A15" i="27"/>
  <c r="I15" i="27"/>
  <c r="B15" i="27"/>
  <c r="J15" i="27"/>
  <c r="C15" i="27"/>
  <c r="D15" i="27"/>
  <c r="E15" i="27"/>
  <c r="F15" i="27"/>
  <c r="H15" i="27"/>
  <c r="G15" i="27"/>
  <c r="E12" i="27"/>
  <c r="F12" i="27"/>
  <c r="G12" i="27"/>
  <c r="H12" i="27"/>
  <c r="A12" i="27"/>
  <c r="I12" i="27"/>
  <c r="B12" i="27"/>
  <c r="J12" i="27"/>
  <c r="C12" i="27"/>
  <c r="D12" i="27"/>
  <c r="B21" i="18"/>
  <c r="P21" i="18" s="1"/>
  <c r="C9" i="27"/>
  <c r="D9" i="27"/>
  <c r="E9" i="27"/>
  <c r="F9" i="27"/>
  <c r="G9" i="27"/>
  <c r="J9" i="27"/>
  <c r="H9" i="27"/>
  <c r="B9" i="27"/>
  <c r="A9" i="27"/>
  <c r="I9" i="27"/>
  <c r="G7" i="27"/>
  <c r="F7" i="27"/>
  <c r="H7" i="27"/>
  <c r="A7" i="27"/>
  <c r="I7" i="27"/>
  <c r="B7" i="27"/>
  <c r="J7" i="27"/>
  <c r="C7" i="27"/>
  <c r="D7" i="27"/>
  <c r="E7" i="27"/>
  <c r="P17" i="18"/>
  <c r="C5" i="27"/>
  <c r="D5" i="27"/>
  <c r="E5" i="27"/>
  <c r="B5" i="27"/>
  <c r="F5" i="27"/>
  <c r="J5" i="27"/>
  <c r="G5" i="27"/>
  <c r="H5" i="27"/>
  <c r="A5" i="27"/>
  <c r="I5" i="27"/>
  <c r="B18" i="18"/>
  <c r="P18" i="18" s="1"/>
  <c r="A6" i="27"/>
  <c r="I6" i="27"/>
  <c r="B6" i="27"/>
  <c r="J6" i="27"/>
  <c r="H6" i="27"/>
  <c r="C6" i="27"/>
  <c r="D6" i="27"/>
  <c r="E6" i="27"/>
  <c r="F6" i="27"/>
  <c r="G6" i="27"/>
  <c r="B20" i="18"/>
  <c r="P20" i="18" s="1"/>
  <c r="E8" i="27"/>
  <c r="F8" i="27"/>
  <c r="G8" i="27"/>
  <c r="H8" i="27"/>
  <c r="A8" i="27"/>
  <c r="I8" i="27"/>
  <c r="B8" i="27"/>
  <c r="J8" i="27"/>
  <c r="C8" i="27"/>
  <c r="D8" i="27"/>
  <c r="R4077" i="11"/>
  <c r="R4078" i="11"/>
  <c r="R4079" i="11"/>
  <c r="R4080" i="11"/>
  <c r="R4081" i="11"/>
  <c r="R4082" i="11"/>
  <c r="R4083" i="11"/>
  <c r="R4084" i="11"/>
  <c r="R4085" i="11"/>
  <c r="R4086" i="11"/>
  <c r="R4087" i="11"/>
  <c r="R4088" i="11"/>
  <c r="R4089" i="11"/>
  <c r="R4090" i="11"/>
  <c r="R4091" i="11"/>
  <c r="R4092" i="11"/>
  <c r="R4093" i="11"/>
  <c r="R4094" i="11"/>
  <c r="R4095" i="11"/>
  <c r="R4096" i="11"/>
  <c r="R4097" i="11"/>
  <c r="R4098" i="11"/>
  <c r="R4099" i="11"/>
  <c r="R4100" i="11"/>
  <c r="R4101" i="11"/>
  <c r="R4102" i="11"/>
  <c r="R4103" i="11"/>
  <c r="R4104" i="11"/>
  <c r="R4105" i="11"/>
  <c r="R4106" i="11"/>
  <c r="R4107" i="11"/>
  <c r="R4108" i="11"/>
  <c r="R4109" i="11"/>
  <c r="R4110" i="11"/>
  <c r="R4111" i="11"/>
  <c r="R4112" i="11"/>
  <c r="R4113" i="11"/>
  <c r="R4114" i="11"/>
  <c r="R4115" i="11"/>
  <c r="R4116" i="11"/>
  <c r="R4117" i="11"/>
  <c r="R4118" i="11"/>
  <c r="R4119" i="11"/>
  <c r="R4120" i="11"/>
  <c r="R4121" i="11"/>
  <c r="R4122" i="11"/>
  <c r="R4123" i="11"/>
  <c r="R4124" i="11"/>
  <c r="R4125" i="11"/>
  <c r="R4126" i="11"/>
  <c r="R4127" i="11"/>
  <c r="R4128" i="11"/>
  <c r="R4129" i="11"/>
  <c r="R4130" i="11"/>
  <c r="R4131" i="11"/>
  <c r="R4132" i="11"/>
  <c r="R4133" i="11"/>
  <c r="R4134" i="11"/>
  <c r="R4135" i="11"/>
  <c r="R4136" i="11"/>
  <c r="R4137" i="11"/>
  <c r="R4138" i="11"/>
  <c r="R4139" i="11"/>
  <c r="R4140" i="11"/>
  <c r="R4141" i="11"/>
  <c r="R4142" i="11"/>
  <c r="R4143" i="11"/>
  <c r="R4144" i="11"/>
  <c r="R4145" i="11"/>
  <c r="R4146" i="11"/>
  <c r="R4147" i="11"/>
  <c r="R4148" i="11"/>
  <c r="R4149" i="11"/>
  <c r="R4150" i="11"/>
  <c r="R4151" i="11"/>
  <c r="R4152" i="11"/>
  <c r="R4153" i="11"/>
  <c r="R4154" i="11"/>
  <c r="R4155" i="11"/>
  <c r="R4156" i="11"/>
  <c r="R4157" i="11"/>
  <c r="R4158" i="11"/>
  <c r="R4159" i="11"/>
  <c r="R4160" i="11"/>
  <c r="R4161" i="11"/>
  <c r="R4162" i="11"/>
  <c r="R4163" i="11"/>
  <c r="R4164" i="11"/>
  <c r="R4165" i="11"/>
  <c r="R4166" i="11"/>
  <c r="R4167" i="11"/>
  <c r="R4168" i="11"/>
  <c r="R4169" i="11"/>
  <c r="R4170" i="11"/>
  <c r="R4171" i="11"/>
  <c r="R4172" i="11"/>
  <c r="R4173" i="11"/>
  <c r="R4174" i="11"/>
  <c r="R4175" i="11"/>
  <c r="R4176" i="11"/>
  <c r="S23" i="14"/>
  <c r="V23" i="14"/>
  <c r="W23" i="14"/>
  <c r="X23" i="14"/>
  <c r="Y23" i="14"/>
  <c r="Z23" i="14"/>
  <c r="S24" i="14"/>
  <c r="V24" i="14"/>
  <c r="W24" i="14"/>
  <c r="X24" i="14"/>
  <c r="Y24" i="14"/>
  <c r="Z24" i="14"/>
  <c r="S25" i="14"/>
  <c r="V25" i="14"/>
  <c r="W25" i="14"/>
  <c r="X25" i="14"/>
  <c r="Y25" i="14"/>
  <c r="Z25" i="14"/>
  <c r="S26" i="14"/>
  <c r="V26" i="14"/>
  <c r="W26" i="14"/>
  <c r="X26" i="14"/>
  <c r="Y26" i="14"/>
  <c r="Z26" i="14"/>
  <c r="S27" i="14"/>
  <c r="V27" i="14"/>
  <c r="W27" i="14"/>
  <c r="X27" i="14"/>
  <c r="Y27" i="14"/>
  <c r="Z27" i="14"/>
  <c r="S28" i="14"/>
  <c r="V28" i="14"/>
  <c r="W28" i="14"/>
  <c r="X28" i="14"/>
  <c r="Y28" i="14"/>
  <c r="Z28" i="14"/>
  <c r="S29" i="14"/>
  <c r="V29" i="14"/>
  <c r="W29" i="14"/>
  <c r="X29" i="14"/>
  <c r="Y29" i="14"/>
  <c r="Z29" i="14"/>
  <c r="S30" i="14"/>
  <c r="V30" i="14"/>
  <c r="W30" i="14"/>
  <c r="X30" i="14"/>
  <c r="Y30" i="14"/>
  <c r="Z30" i="14"/>
  <c r="S31" i="14"/>
  <c r="V31" i="14"/>
  <c r="W31" i="14"/>
  <c r="X31" i="14"/>
  <c r="Y31" i="14"/>
  <c r="Z31" i="14"/>
  <c r="S32" i="14"/>
  <c r="V32" i="14"/>
  <c r="W32" i="14"/>
  <c r="X32" i="14"/>
  <c r="Y32" i="14"/>
  <c r="Z32" i="14"/>
  <c r="S33" i="14"/>
  <c r="V33" i="14"/>
  <c r="W33" i="14"/>
  <c r="X33" i="14"/>
  <c r="Y33" i="14"/>
  <c r="Z33" i="14"/>
  <c r="S34" i="14"/>
  <c r="V34" i="14"/>
  <c r="W34" i="14"/>
  <c r="X34" i="14"/>
  <c r="Y34" i="14"/>
  <c r="Z34" i="14"/>
  <c r="S35" i="14"/>
  <c r="V35" i="14"/>
  <c r="W35" i="14"/>
  <c r="X35" i="14"/>
  <c r="Y35" i="14"/>
  <c r="Z35" i="14"/>
  <c r="S36" i="14"/>
  <c r="V36" i="14"/>
  <c r="W36" i="14"/>
  <c r="X36" i="14"/>
  <c r="Y36" i="14"/>
  <c r="Z36" i="14"/>
  <c r="S37" i="14"/>
  <c r="V37" i="14"/>
  <c r="W37" i="14"/>
  <c r="X37" i="14"/>
  <c r="Y37" i="14"/>
  <c r="Z37" i="14"/>
  <c r="S38" i="14"/>
  <c r="V38" i="14"/>
  <c r="W38" i="14"/>
  <c r="X38" i="14"/>
  <c r="Y38" i="14"/>
  <c r="Z38" i="14"/>
  <c r="S39" i="14"/>
  <c r="V39" i="14"/>
  <c r="W39" i="14"/>
  <c r="X39" i="14"/>
  <c r="Y39" i="14"/>
  <c r="Z39" i="14"/>
  <c r="S40" i="14"/>
  <c r="V40" i="14"/>
  <c r="W40" i="14"/>
  <c r="X40" i="14"/>
  <c r="Y40" i="14"/>
  <c r="Z40" i="14"/>
  <c r="S41" i="14"/>
  <c r="V41" i="14"/>
  <c r="W41" i="14"/>
  <c r="X41" i="14"/>
  <c r="Y41" i="14"/>
  <c r="Z41" i="14"/>
  <c r="S42" i="14"/>
  <c r="V42" i="14"/>
  <c r="W42" i="14"/>
  <c r="X42" i="14"/>
  <c r="Y42" i="14"/>
  <c r="Z42" i="14"/>
  <c r="S43" i="14"/>
  <c r="V43" i="14"/>
  <c r="W43" i="14"/>
  <c r="X43" i="14"/>
  <c r="Y43" i="14"/>
  <c r="Z43" i="14"/>
  <c r="S44" i="14"/>
  <c r="V44" i="14"/>
  <c r="W44" i="14"/>
  <c r="X44" i="14"/>
  <c r="Y44" i="14"/>
  <c r="Z44" i="14"/>
  <c r="S45" i="14"/>
  <c r="V45" i="14"/>
  <c r="W45" i="14"/>
  <c r="X45" i="14"/>
  <c r="Y45" i="14"/>
  <c r="Z45" i="14"/>
  <c r="S46" i="14"/>
  <c r="V46" i="14"/>
  <c r="W46" i="14"/>
  <c r="X46" i="14"/>
  <c r="Y46" i="14"/>
  <c r="Z46" i="14"/>
  <c r="S47" i="14"/>
  <c r="V47" i="14"/>
  <c r="W47" i="14"/>
  <c r="X47" i="14"/>
  <c r="Y47" i="14"/>
  <c r="Z47" i="14"/>
  <c r="S48" i="14"/>
  <c r="V48" i="14"/>
  <c r="W48" i="14"/>
  <c r="X48" i="14"/>
  <c r="Y48" i="14"/>
  <c r="Z48" i="14"/>
  <c r="S49" i="14"/>
  <c r="V49" i="14"/>
  <c r="W49" i="14"/>
  <c r="X49" i="14"/>
  <c r="Y49" i="14"/>
  <c r="Z49" i="14"/>
  <c r="S50" i="14"/>
  <c r="V50" i="14"/>
  <c r="W50" i="14"/>
  <c r="X50" i="14"/>
  <c r="Y50" i="14"/>
  <c r="Z50" i="14"/>
  <c r="S51" i="14"/>
  <c r="V51" i="14"/>
  <c r="W51" i="14"/>
  <c r="X51" i="14"/>
  <c r="Y51" i="14"/>
  <c r="Z51" i="14"/>
  <c r="S52" i="14"/>
  <c r="V52" i="14"/>
  <c r="W52" i="14"/>
  <c r="X52" i="14"/>
  <c r="Y52" i="14"/>
  <c r="Z52" i="14"/>
  <c r="S53" i="14"/>
  <c r="V53" i="14"/>
  <c r="W53" i="14"/>
  <c r="X53" i="14"/>
  <c r="Y53" i="14"/>
  <c r="Z53" i="14"/>
  <c r="S54" i="14"/>
  <c r="V54" i="14"/>
  <c r="W54" i="14"/>
  <c r="X54" i="14"/>
  <c r="Y54" i="14"/>
  <c r="Z54" i="14"/>
  <c r="S55" i="14"/>
  <c r="V55" i="14"/>
  <c r="W55" i="14"/>
  <c r="X55" i="14"/>
  <c r="Y55" i="14"/>
  <c r="Z55" i="14"/>
  <c r="S56" i="14"/>
  <c r="V56" i="14"/>
  <c r="W56" i="14"/>
  <c r="X56" i="14"/>
  <c r="Y56" i="14"/>
  <c r="Z56" i="14"/>
  <c r="S57" i="14"/>
  <c r="V57" i="14"/>
  <c r="W57" i="14"/>
  <c r="X57" i="14"/>
  <c r="Y57" i="14"/>
  <c r="Z57" i="14"/>
  <c r="S58" i="14"/>
  <c r="V58" i="14"/>
  <c r="W58" i="14"/>
  <c r="X58" i="14"/>
  <c r="Y58" i="14"/>
  <c r="Z58" i="14"/>
  <c r="S59" i="14"/>
  <c r="V59" i="14"/>
  <c r="W59" i="14"/>
  <c r="X59" i="14"/>
  <c r="Y59" i="14"/>
  <c r="Z59" i="14"/>
  <c r="S60" i="14"/>
  <c r="V60" i="14"/>
  <c r="W60" i="14"/>
  <c r="X60" i="14"/>
  <c r="Y60" i="14"/>
  <c r="Z60" i="14"/>
  <c r="S61" i="14"/>
  <c r="V61" i="14"/>
  <c r="W61" i="14"/>
  <c r="X61" i="14"/>
  <c r="Y61" i="14"/>
  <c r="Z61" i="14"/>
  <c r="S62" i="14"/>
  <c r="V62" i="14"/>
  <c r="W62" i="14"/>
  <c r="X62" i="14"/>
  <c r="Y62" i="14"/>
  <c r="Z62" i="14"/>
  <c r="S63" i="14"/>
  <c r="V63" i="14"/>
  <c r="W63" i="14"/>
  <c r="X63" i="14"/>
  <c r="Y63" i="14"/>
  <c r="Z63" i="14"/>
  <c r="S64" i="14"/>
  <c r="V64" i="14"/>
  <c r="W64" i="14"/>
  <c r="X64" i="14"/>
  <c r="Y64" i="14"/>
  <c r="Z64" i="14"/>
  <c r="S65" i="14"/>
  <c r="V65" i="14"/>
  <c r="W65" i="14"/>
  <c r="X65" i="14"/>
  <c r="Y65" i="14"/>
  <c r="Z65" i="14"/>
  <c r="S66" i="14"/>
  <c r="V66" i="14"/>
  <c r="W66" i="14"/>
  <c r="X66" i="14"/>
  <c r="Y66" i="14"/>
  <c r="Z66" i="14"/>
  <c r="S67" i="14"/>
  <c r="V67" i="14"/>
  <c r="W67" i="14"/>
  <c r="X67" i="14"/>
  <c r="Y67" i="14"/>
  <c r="Z67" i="14"/>
  <c r="S68" i="14"/>
  <c r="V68" i="14"/>
  <c r="W68" i="14"/>
  <c r="X68" i="14"/>
  <c r="Y68" i="14"/>
  <c r="Z68" i="14"/>
  <c r="S69" i="14"/>
  <c r="V69" i="14"/>
  <c r="W69" i="14"/>
  <c r="X69" i="14"/>
  <c r="Y69" i="14"/>
  <c r="Z69" i="14"/>
  <c r="S70" i="14"/>
  <c r="V70" i="14"/>
  <c r="W70" i="14"/>
  <c r="X70" i="14"/>
  <c r="Y70" i="14"/>
  <c r="Z70" i="14"/>
  <c r="S71" i="14"/>
  <c r="V71" i="14"/>
  <c r="W71" i="14"/>
  <c r="X71" i="14"/>
  <c r="Y71" i="14"/>
  <c r="Z71" i="14"/>
  <c r="S72" i="14"/>
  <c r="V72" i="14"/>
  <c r="W72" i="14"/>
  <c r="X72" i="14"/>
  <c r="Y72" i="14"/>
  <c r="Z72" i="14"/>
  <c r="S73" i="14"/>
  <c r="V73" i="14"/>
  <c r="W73" i="14"/>
  <c r="X73" i="14"/>
  <c r="Y73" i="14"/>
  <c r="Z73" i="14"/>
  <c r="S74" i="14"/>
  <c r="V74" i="14"/>
  <c r="W74" i="14"/>
  <c r="X74" i="14"/>
  <c r="Y74" i="14"/>
  <c r="Z74" i="14"/>
  <c r="S75" i="14"/>
  <c r="V75" i="14"/>
  <c r="W75" i="14"/>
  <c r="X75" i="14"/>
  <c r="Y75" i="14"/>
  <c r="Z75" i="14"/>
  <c r="S76" i="14"/>
  <c r="V76" i="14"/>
  <c r="W76" i="14"/>
  <c r="X76" i="14"/>
  <c r="Y76" i="14"/>
  <c r="Z76" i="14"/>
  <c r="S77" i="14"/>
  <c r="V77" i="14"/>
  <c r="W77" i="14"/>
  <c r="X77" i="14"/>
  <c r="Y77" i="14"/>
  <c r="Z77" i="14"/>
  <c r="S78" i="14"/>
  <c r="V78" i="14"/>
  <c r="W78" i="14"/>
  <c r="X78" i="14"/>
  <c r="Y78" i="14"/>
  <c r="Z78" i="14"/>
  <c r="S79" i="14"/>
  <c r="V79" i="14"/>
  <c r="W79" i="14"/>
  <c r="X79" i="14"/>
  <c r="Y79" i="14"/>
  <c r="Z79" i="14"/>
  <c r="S80" i="14"/>
  <c r="V80" i="14"/>
  <c r="W80" i="14"/>
  <c r="X80" i="14"/>
  <c r="Y80" i="14"/>
  <c r="Z80" i="14"/>
  <c r="S81" i="14"/>
  <c r="V81" i="14"/>
  <c r="W81" i="14"/>
  <c r="X81" i="14"/>
  <c r="Y81" i="14"/>
  <c r="Z81" i="14"/>
  <c r="S82" i="14"/>
  <c r="V82" i="14"/>
  <c r="W82" i="14"/>
  <c r="X82" i="14"/>
  <c r="Y82" i="14"/>
  <c r="Z82" i="14"/>
  <c r="S83" i="14"/>
  <c r="T83" i="14" s="1"/>
  <c r="V83" i="14"/>
  <c r="W83" i="14"/>
  <c r="X83" i="14"/>
  <c r="Y83" i="14"/>
  <c r="Z83" i="14"/>
  <c r="S84" i="14"/>
  <c r="T84" i="14" s="1"/>
  <c r="V84" i="14"/>
  <c r="W84" i="14"/>
  <c r="X84" i="14"/>
  <c r="Y84" i="14"/>
  <c r="Z84" i="14"/>
  <c r="S85" i="14"/>
  <c r="T85" i="14" s="1"/>
  <c r="V85" i="14"/>
  <c r="W85" i="14"/>
  <c r="X85" i="14"/>
  <c r="Y85" i="14"/>
  <c r="Z85" i="14"/>
  <c r="S86" i="14"/>
  <c r="T86" i="14" s="1"/>
  <c r="V86" i="14"/>
  <c r="W86" i="14"/>
  <c r="X86" i="14"/>
  <c r="Y86" i="14"/>
  <c r="Z86" i="14"/>
  <c r="S87" i="14"/>
  <c r="T87" i="14" s="1"/>
  <c r="V87" i="14"/>
  <c r="W87" i="14"/>
  <c r="X87" i="14"/>
  <c r="Y87" i="14"/>
  <c r="Z87" i="14"/>
  <c r="S88" i="14"/>
  <c r="T88" i="14" s="1"/>
  <c r="V88" i="14"/>
  <c r="W88" i="14"/>
  <c r="X88" i="14"/>
  <c r="Y88" i="14"/>
  <c r="Z88" i="14"/>
  <c r="S89" i="14"/>
  <c r="T89" i="14" s="1"/>
  <c r="V89" i="14"/>
  <c r="W89" i="14"/>
  <c r="X89" i="14"/>
  <c r="Y89" i="14"/>
  <c r="Z89" i="14"/>
  <c r="S90" i="14"/>
  <c r="T90" i="14" s="1"/>
  <c r="V90" i="14"/>
  <c r="W90" i="14"/>
  <c r="X90" i="14"/>
  <c r="Y90" i="14"/>
  <c r="Z90" i="14"/>
  <c r="S91" i="14"/>
  <c r="T91" i="14" s="1"/>
  <c r="V91" i="14"/>
  <c r="W91" i="14"/>
  <c r="X91" i="14"/>
  <c r="Y91" i="14"/>
  <c r="Z91" i="14"/>
  <c r="S92" i="14"/>
  <c r="T92" i="14" s="1"/>
  <c r="V92" i="14"/>
  <c r="W92" i="14"/>
  <c r="X92" i="14"/>
  <c r="Y92" i="14"/>
  <c r="Z92" i="14"/>
  <c r="S93" i="14"/>
  <c r="T93" i="14" s="1"/>
  <c r="V93" i="14"/>
  <c r="W93" i="14"/>
  <c r="X93" i="14"/>
  <c r="Y93" i="14"/>
  <c r="Z93" i="14"/>
  <c r="S94" i="14"/>
  <c r="T94" i="14" s="1"/>
  <c r="V94" i="14"/>
  <c r="W94" i="14"/>
  <c r="X94" i="14"/>
  <c r="Y94" i="14"/>
  <c r="Z94" i="14"/>
  <c r="S95" i="14"/>
  <c r="T95" i="14" s="1"/>
  <c r="V95" i="14"/>
  <c r="W95" i="14"/>
  <c r="X95" i="14"/>
  <c r="Y95" i="14"/>
  <c r="Z95" i="14"/>
  <c r="S96" i="14"/>
  <c r="T96" i="14" s="1"/>
  <c r="V96" i="14"/>
  <c r="W96" i="14"/>
  <c r="X96" i="14"/>
  <c r="Y96" i="14"/>
  <c r="Z96" i="14"/>
  <c r="S97" i="14"/>
  <c r="T97" i="14" s="1"/>
  <c r="V97" i="14"/>
  <c r="W97" i="14"/>
  <c r="X97" i="14"/>
  <c r="Y97" i="14"/>
  <c r="Z97" i="14"/>
  <c r="S98" i="14"/>
  <c r="T98" i="14" s="1"/>
  <c r="V98" i="14"/>
  <c r="W98" i="14"/>
  <c r="X98" i="14"/>
  <c r="Y98" i="14"/>
  <c r="Z98" i="14"/>
  <c r="S99" i="14"/>
  <c r="T99" i="14" s="1"/>
  <c r="V99" i="14"/>
  <c r="W99" i="14"/>
  <c r="X99" i="14"/>
  <c r="Y99" i="14"/>
  <c r="Z99" i="14"/>
  <c r="S100" i="14"/>
  <c r="T100" i="14" s="1"/>
  <c r="V100" i="14"/>
  <c r="W100" i="14"/>
  <c r="X100" i="14"/>
  <c r="Y100" i="14"/>
  <c r="Z100" i="14"/>
  <c r="S101" i="14"/>
  <c r="T101" i="14" s="1"/>
  <c r="V101" i="14"/>
  <c r="W101" i="14"/>
  <c r="X101" i="14"/>
  <c r="Y101" i="14"/>
  <c r="Z101" i="14"/>
  <c r="S102" i="14"/>
  <c r="T102" i="14" s="1"/>
  <c r="V102" i="14"/>
  <c r="W102" i="14"/>
  <c r="X102" i="14"/>
  <c r="Y102" i="14"/>
  <c r="Z102" i="14"/>
  <c r="S103" i="14"/>
  <c r="T103" i="14" s="1"/>
  <c r="V103" i="14"/>
  <c r="W103" i="14"/>
  <c r="X103" i="14"/>
  <c r="Y103" i="14"/>
  <c r="Z103" i="14"/>
  <c r="S104" i="14"/>
  <c r="T104" i="14" s="1"/>
  <c r="V104" i="14"/>
  <c r="W104" i="14"/>
  <c r="X104" i="14"/>
  <c r="Y104" i="14"/>
  <c r="Z104" i="14"/>
  <c r="S105" i="14"/>
  <c r="T105" i="14" s="1"/>
  <c r="V105" i="14"/>
  <c r="W105" i="14"/>
  <c r="X105" i="14"/>
  <c r="Y105" i="14"/>
  <c r="Z105" i="14"/>
  <c r="S106" i="14"/>
  <c r="T106" i="14" s="1"/>
  <c r="V106" i="14"/>
  <c r="W106" i="14"/>
  <c r="X106" i="14"/>
  <c r="Y106" i="14"/>
  <c r="Z106" i="14"/>
  <c r="S107" i="14"/>
  <c r="T107" i="14" s="1"/>
  <c r="V107" i="14"/>
  <c r="W107" i="14"/>
  <c r="X107" i="14"/>
  <c r="Y107" i="14"/>
  <c r="Z107" i="14"/>
  <c r="S108" i="14"/>
  <c r="T108" i="14" s="1"/>
  <c r="V108" i="14"/>
  <c r="W108" i="14"/>
  <c r="X108" i="14"/>
  <c r="Y108" i="14"/>
  <c r="Z108" i="14"/>
  <c r="S109" i="14"/>
  <c r="T109" i="14" s="1"/>
  <c r="V109" i="14"/>
  <c r="W109" i="14"/>
  <c r="X109" i="14"/>
  <c r="Y109" i="14"/>
  <c r="Z109" i="14"/>
  <c r="S110" i="14"/>
  <c r="T110" i="14" s="1"/>
  <c r="V110" i="14"/>
  <c r="W110" i="14"/>
  <c r="X110" i="14"/>
  <c r="Y110" i="14"/>
  <c r="Z110" i="14"/>
  <c r="S111" i="14"/>
  <c r="T111" i="14" s="1"/>
  <c r="V111" i="14"/>
  <c r="W111" i="14"/>
  <c r="X111" i="14"/>
  <c r="Y111" i="14"/>
  <c r="Z111" i="14"/>
  <c r="S112" i="14"/>
  <c r="T112" i="14" s="1"/>
  <c r="V112" i="14"/>
  <c r="W112" i="14"/>
  <c r="X112" i="14"/>
  <c r="Y112" i="14"/>
  <c r="Z112" i="14"/>
  <c r="S113" i="14"/>
  <c r="T113" i="14" s="1"/>
  <c r="V113" i="14"/>
  <c r="W113" i="14"/>
  <c r="X113" i="14"/>
  <c r="Y113" i="14"/>
  <c r="Z113" i="14"/>
  <c r="S114" i="14"/>
  <c r="T114" i="14" s="1"/>
  <c r="V114" i="14"/>
  <c r="W114" i="14"/>
  <c r="X114" i="14"/>
  <c r="Y114" i="14"/>
  <c r="Z114" i="14"/>
  <c r="S115" i="14"/>
  <c r="T115" i="14" s="1"/>
  <c r="V115" i="14"/>
  <c r="W115" i="14"/>
  <c r="X115" i="14"/>
  <c r="Y115" i="14"/>
  <c r="Z115" i="14"/>
  <c r="S116" i="14"/>
  <c r="T116" i="14" s="1"/>
  <c r="V116" i="14"/>
  <c r="W116" i="14"/>
  <c r="X116" i="14"/>
  <c r="Y116" i="14"/>
  <c r="Z116" i="14"/>
  <c r="S117" i="14"/>
  <c r="T117" i="14" s="1"/>
  <c r="V117" i="14"/>
  <c r="W117" i="14"/>
  <c r="X117" i="14"/>
  <c r="Y117" i="14"/>
  <c r="Z117" i="14"/>
  <c r="S118" i="14"/>
  <c r="T118" i="14" s="1"/>
  <c r="V118" i="14"/>
  <c r="W118" i="14"/>
  <c r="X118" i="14"/>
  <c r="Y118" i="14"/>
  <c r="Z118" i="14"/>
  <c r="S119" i="14"/>
  <c r="T119" i="14" s="1"/>
  <c r="V119" i="14"/>
  <c r="W119" i="14"/>
  <c r="X119" i="14"/>
  <c r="Y119" i="14"/>
  <c r="Z119" i="14"/>
  <c r="S120" i="14"/>
  <c r="T120" i="14" s="1"/>
  <c r="V120" i="14"/>
  <c r="W120" i="14"/>
  <c r="X120" i="14"/>
  <c r="Y120" i="14"/>
  <c r="Z120" i="14"/>
  <c r="S121" i="14"/>
  <c r="T121" i="14" s="1"/>
  <c r="V121" i="14"/>
  <c r="W121" i="14"/>
  <c r="X121" i="14"/>
  <c r="Y121" i="14"/>
  <c r="Z121" i="14"/>
  <c r="S122" i="14"/>
  <c r="T122" i="14" s="1"/>
  <c r="V122" i="14"/>
  <c r="W122" i="14"/>
  <c r="X122" i="14"/>
  <c r="Y122" i="14"/>
  <c r="Z122" i="14"/>
  <c r="S123" i="14"/>
  <c r="T123" i="14" s="1"/>
  <c r="V123" i="14"/>
  <c r="W123" i="14"/>
  <c r="X123" i="14"/>
  <c r="Y123" i="14"/>
  <c r="Z123" i="14"/>
  <c r="S124" i="14"/>
  <c r="T124" i="14" s="1"/>
  <c r="V124" i="14"/>
  <c r="W124" i="14"/>
  <c r="X124" i="14"/>
  <c r="Y124" i="14"/>
  <c r="Z124" i="14"/>
  <c r="S125" i="14"/>
  <c r="T125" i="14" s="1"/>
  <c r="V125" i="14"/>
  <c r="W125" i="14"/>
  <c r="X125" i="14"/>
  <c r="Y125" i="14"/>
  <c r="Z125" i="14"/>
  <c r="S126" i="14"/>
  <c r="T126" i="14" s="1"/>
  <c r="V126" i="14"/>
  <c r="W126" i="14"/>
  <c r="X126" i="14"/>
  <c r="Y126" i="14"/>
  <c r="Z126" i="14"/>
  <c r="S127" i="14"/>
  <c r="T127" i="14" s="1"/>
  <c r="V127" i="14"/>
  <c r="W127" i="14"/>
  <c r="X127" i="14"/>
  <c r="Y127" i="14"/>
  <c r="Z127" i="14"/>
  <c r="S128" i="14"/>
  <c r="T128" i="14" s="1"/>
  <c r="V128" i="14"/>
  <c r="W128" i="14"/>
  <c r="X128" i="14"/>
  <c r="Y128" i="14"/>
  <c r="Z128" i="14"/>
  <c r="S129" i="14"/>
  <c r="T129" i="14" s="1"/>
  <c r="V129" i="14"/>
  <c r="W129" i="14"/>
  <c r="X129" i="14"/>
  <c r="Y129" i="14"/>
  <c r="Z129" i="14"/>
  <c r="S130" i="14"/>
  <c r="T130" i="14" s="1"/>
  <c r="V130" i="14"/>
  <c r="W130" i="14"/>
  <c r="X130" i="14"/>
  <c r="Y130" i="14"/>
  <c r="Z130" i="14"/>
  <c r="S131" i="14"/>
  <c r="T131" i="14" s="1"/>
  <c r="V131" i="14"/>
  <c r="W131" i="14"/>
  <c r="X131" i="14"/>
  <c r="Y131" i="14"/>
  <c r="Z131" i="14"/>
  <c r="S132" i="14"/>
  <c r="T132" i="14" s="1"/>
  <c r="V132" i="14"/>
  <c r="W132" i="14"/>
  <c r="X132" i="14"/>
  <c r="Y132" i="14"/>
  <c r="Z132" i="14"/>
  <c r="S133" i="14"/>
  <c r="T133" i="14" s="1"/>
  <c r="V133" i="14"/>
  <c r="W133" i="14"/>
  <c r="X133" i="14"/>
  <c r="Y133" i="14"/>
  <c r="Z133" i="14"/>
  <c r="S134" i="14"/>
  <c r="T134" i="14" s="1"/>
  <c r="V134" i="14"/>
  <c r="W134" i="14"/>
  <c r="X134" i="14"/>
  <c r="Y134" i="14"/>
  <c r="Z134" i="14"/>
  <c r="S135" i="14"/>
  <c r="T135" i="14" s="1"/>
  <c r="V135" i="14"/>
  <c r="W135" i="14"/>
  <c r="X135" i="14"/>
  <c r="Y135" i="14"/>
  <c r="Z135" i="14"/>
  <c r="S136" i="14"/>
  <c r="T136" i="14" s="1"/>
  <c r="V136" i="14"/>
  <c r="W136" i="14"/>
  <c r="X136" i="14"/>
  <c r="Y136" i="14"/>
  <c r="Z136" i="14"/>
  <c r="S137" i="14"/>
  <c r="T137" i="14" s="1"/>
  <c r="V137" i="14"/>
  <c r="W137" i="14"/>
  <c r="X137" i="14"/>
  <c r="Y137" i="14"/>
  <c r="Z137" i="14"/>
  <c r="S138" i="14"/>
  <c r="T138" i="14" s="1"/>
  <c r="V138" i="14"/>
  <c r="W138" i="14"/>
  <c r="X138" i="14"/>
  <c r="Y138" i="14"/>
  <c r="Z138" i="14"/>
  <c r="S139" i="14"/>
  <c r="T139" i="14" s="1"/>
  <c r="V139" i="14"/>
  <c r="W139" i="14"/>
  <c r="X139" i="14"/>
  <c r="Y139" i="14"/>
  <c r="Z139" i="14"/>
  <c r="S140" i="14"/>
  <c r="T140" i="14" s="1"/>
  <c r="V140" i="14"/>
  <c r="W140" i="14"/>
  <c r="X140" i="14"/>
  <c r="Y140" i="14"/>
  <c r="Z140" i="14"/>
  <c r="S141" i="14"/>
  <c r="T141" i="14" s="1"/>
  <c r="V141" i="14"/>
  <c r="W141" i="14"/>
  <c r="X141" i="14"/>
  <c r="Y141" i="14"/>
  <c r="Z141" i="14"/>
  <c r="S142" i="14"/>
  <c r="T142" i="14" s="1"/>
  <c r="V142" i="14"/>
  <c r="W142" i="14"/>
  <c r="X142" i="14"/>
  <c r="Y142" i="14"/>
  <c r="Z142" i="14"/>
  <c r="S143" i="14"/>
  <c r="T143" i="14" s="1"/>
  <c r="V143" i="14"/>
  <c r="W143" i="14"/>
  <c r="X143" i="14"/>
  <c r="Y143" i="14"/>
  <c r="Z143" i="14"/>
  <c r="S144" i="14"/>
  <c r="T144" i="14" s="1"/>
  <c r="V144" i="14"/>
  <c r="W144" i="14"/>
  <c r="X144" i="14"/>
  <c r="Y144" i="14"/>
  <c r="Z144" i="14"/>
  <c r="S145" i="14"/>
  <c r="T145" i="14" s="1"/>
  <c r="V145" i="14"/>
  <c r="W145" i="14"/>
  <c r="X145" i="14"/>
  <c r="Y145" i="14"/>
  <c r="Z145" i="14"/>
  <c r="S146" i="14"/>
  <c r="T146" i="14" s="1"/>
  <c r="V146" i="14"/>
  <c r="W146" i="14"/>
  <c r="X146" i="14"/>
  <c r="Y146" i="14"/>
  <c r="Z146" i="14"/>
  <c r="S147" i="14"/>
  <c r="T147" i="14" s="1"/>
  <c r="V147" i="14"/>
  <c r="W147" i="14"/>
  <c r="X147" i="14"/>
  <c r="Y147" i="14"/>
  <c r="Z147" i="14"/>
  <c r="S148" i="14"/>
  <c r="T148" i="14" s="1"/>
  <c r="V148" i="14"/>
  <c r="W148" i="14"/>
  <c r="X148" i="14"/>
  <c r="Y148" i="14"/>
  <c r="Z148" i="14"/>
  <c r="S149" i="14"/>
  <c r="T149" i="14" s="1"/>
  <c r="V149" i="14"/>
  <c r="W149" i="14"/>
  <c r="X149" i="14"/>
  <c r="Y149" i="14"/>
  <c r="Z149" i="14"/>
  <c r="S150" i="14"/>
  <c r="T150" i="14" s="1"/>
  <c r="V150" i="14"/>
  <c r="W150" i="14"/>
  <c r="X150" i="14"/>
  <c r="Y150" i="14"/>
  <c r="Z150" i="14"/>
  <c r="S151" i="14"/>
  <c r="T151" i="14" s="1"/>
  <c r="V151" i="14"/>
  <c r="W151" i="14"/>
  <c r="X151" i="14"/>
  <c r="Y151" i="14"/>
  <c r="Z151" i="14"/>
  <c r="S152" i="14"/>
  <c r="T152" i="14" s="1"/>
  <c r="V152" i="14"/>
  <c r="W152" i="14"/>
  <c r="X152" i="14"/>
  <c r="Y152" i="14"/>
  <c r="Z152" i="14"/>
  <c r="S153" i="14"/>
  <c r="T153" i="14" s="1"/>
  <c r="V153" i="14"/>
  <c r="W153" i="14"/>
  <c r="X153" i="14"/>
  <c r="Y153" i="14"/>
  <c r="Z153" i="14"/>
  <c r="S154" i="14"/>
  <c r="T154" i="14" s="1"/>
  <c r="V154" i="14"/>
  <c r="W154" i="14"/>
  <c r="X154" i="14"/>
  <c r="Y154" i="14"/>
  <c r="Z154" i="14"/>
  <c r="S155" i="14"/>
  <c r="T155" i="14" s="1"/>
  <c r="V155" i="14"/>
  <c r="W155" i="14"/>
  <c r="X155" i="14"/>
  <c r="Y155" i="14"/>
  <c r="Z155" i="14"/>
  <c r="S156" i="14"/>
  <c r="T156" i="14" s="1"/>
  <c r="V156" i="14"/>
  <c r="W156" i="14"/>
  <c r="X156" i="14"/>
  <c r="Y156" i="14"/>
  <c r="Z156" i="14"/>
  <c r="S157" i="14"/>
  <c r="T157" i="14" s="1"/>
  <c r="V157" i="14"/>
  <c r="W157" i="14"/>
  <c r="X157" i="14"/>
  <c r="Y157" i="14"/>
  <c r="Z157" i="14"/>
  <c r="S158" i="14"/>
  <c r="T158" i="14" s="1"/>
  <c r="V158" i="14"/>
  <c r="W158" i="14"/>
  <c r="X158" i="14"/>
  <c r="Y158" i="14"/>
  <c r="Z158" i="14"/>
  <c r="S159" i="14"/>
  <c r="T159" i="14" s="1"/>
  <c r="V159" i="14"/>
  <c r="W159" i="14"/>
  <c r="X159" i="14"/>
  <c r="Y159" i="14"/>
  <c r="Z159" i="14"/>
  <c r="S160" i="14"/>
  <c r="T160" i="14" s="1"/>
  <c r="V160" i="14"/>
  <c r="W160" i="14"/>
  <c r="X160" i="14"/>
  <c r="Y160" i="14"/>
  <c r="Z160" i="14"/>
  <c r="S161" i="14"/>
  <c r="T161" i="14" s="1"/>
  <c r="V161" i="14"/>
  <c r="W161" i="14"/>
  <c r="X161" i="14"/>
  <c r="Y161" i="14"/>
  <c r="Z161" i="14"/>
  <c r="S162" i="14"/>
  <c r="T162" i="14" s="1"/>
  <c r="V162" i="14"/>
  <c r="W162" i="14"/>
  <c r="X162" i="14"/>
  <c r="Y162" i="14"/>
  <c r="Z162" i="14"/>
  <c r="S163" i="14"/>
  <c r="T163" i="14" s="1"/>
  <c r="V163" i="14"/>
  <c r="W163" i="14"/>
  <c r="X163" i="14"/>
  <c r="Y163" i="14"/>
  <c r="Z163" i="14"/>
  <c r="S164" i="14"/>
  <c r="T164" i="14" s="1"/>
  <c r="V164" i="14"/>
  <c r="W164" i="14"/>
  <c r="X164" i="14"/>
  <c r="Y164" i="14"/>
  <c r="Z164" i="14"/>
  <c r="S165" i="14"/>
  <c r="T165" i="14" s="1"/>
  <c r="V165" i="14"/>
  <c r="W165" i="14"/>
  <c r="X165" i="14"/>
  <c r="Y165" i="14"/>
  <c r="Z165" i="14"/>
  <c r="S166" i="14"/>
  <c r="T166" i="14" s="1"/>
  <c r="V166" i="14"/>
  <c r="W166" i="14"/>
  <c r="X166" i="14"/>
  <c r="Y166" i="14"/>
  <c r="Z166" i="14"/>
  <c r="S167" i="14"/>
  <c r="T167" i="14" s="1"/>
  <c r="V167" i="14"/>
  <c r="W167" i="14"/>
  <c r="X167" i="14"/>
  <c r="Y167" i="14"/>
  <c r="Z167" i="14"/>
  <c r="S168" i="14"/>
  <c r="T168" i="14" s="1"/>
  <c r="V168" i="14"/>
  <c r="W168" i="14"/>
  <c r="X168" i="14"/>
  <c r="Y168" i="14"/>
  <c r="Z168" i="14"/>
  <c r="S169" i="14"/>
  <c r="T169" i="14" s="1"/>
  <c r="V169" i="14"/>
  <c r="W169" i="14"/>
  <c r="X169" i="14"/>
  <c r="Y169" i="14"/>
  <c r="Z169" i="14"/>
  <c r="S170" i="14"/>
  <c r="T170" i="14" s="1"/>
  <c r="V170" i="14"/>
  <c r="W170" i="14"/>
  <c r="X170" i="14"/>
  <c r="Y170" i="14"/>
  <c r="Z170" i="14"/>
  <c r="S171" i="14"/>
  <c r="T171" i="14" s="1"/>
  <c r="V171" i="14"/>
  <c r="W171" i="14"/>
  <c r="X171" i="14"/>
  <c r="Y171" i="14"/>
  <c r="Z171" i="14"/>
  <c r="S172" i="14"/>
  <c r="T172" i="14" s="1"/>
  <c r="V172" i="14"/>
  <c r="W172" i="14"/>
  <c r="X172" i="14"/>
  <c r="Y172" i="14"/>
  <c r="Z172" i="14"/>
  <c r="S173" i="14"/>
  <c r="T173" i="14" s="1"/>
  <c r="V173" i="14"/>
  <c r="W173" i="14"/>
  <c r="X173" i="14"/>
  <c r="Y173" i="14"/>
  <c r="Z173" i="14"/>
  <c r="S174" i="14"/>
  <c r="T174" i="14" s="1"/>
  <c r="V174" i="14"/>
  <c r="W174" i="14"/>
  <c r="X174" i="14"/>
  <c r="Y174" i="14"/>
  <c r="Z174" i="14"/>
  <c r="S175" i="14"/>
  <c r="T175" i="14" s="1"/>
  <c r="V175" i="14"/>
  <c r="W175" i="14"/>
  <c r="X175" i="14"/>
  <c r="Y175" i="14"/>
  <c r="Z175" i="14"/>
  <c r="S176" i="14"/>
  <c r="T176" i="14" s="1"/>
  <c r="V176" i="14"/>
  <c r="W176" i="14"/>
  <c r="X176" i="14"/>
  <c r="Y176" i="14"/>
  <c r="Z176" i="14"/>
  <c r="S177" i="14"/>
  <c r="T177" i="14" s="1"/>
  <c r="V177" i="14"/>
  <c r="W177" i="14"/>
  <c r="X177" i="14"/>
  <c r="Y177" i="14"/>
  <c r="Z177" i="14"/>
  <c r="S178" i="14"/>
  <c r="T178" i="14" s="1"/>
  <c r="V178" i="14"/>
  <c r="W178" i="14"/>
  <c r="X178" i="14"/>
  <c r="Y178" i="14"/>
  <c r="Z178" i="14"/>
  <c r="S179" i="14"/>
  <c r="T179" i="14" s="1"/>
  <c r="V179" i="14"/>
  <c r="W179" i="14"/>
  <c r="X179" i="14"/>
  <c r="Y179" i="14"/>
  <c r="Z179" i="14"/>
  <c r="S180" i="14"/>
  <c r="T180" i="14" s="1"/>
  <c r="V180" i="14"/>
  <c r="W180" i="14"/>
  <c r="X180" i="14"/>
  <c r="Y180" i="14"/>
  <c r="Z180" i="14"/>
  <c r="S181" i="14"/>
  <c r="T181" i="14" s="1"/>
  <c r="V181" i="14"/>
  <c r="W181" i="14"/>
  <c r="X181" i="14"/>
  <c r="Y181" i="14"/>
  <c r="Z181" i="14"/>
  <c r="S182" i="14"/>
  <c r="T182" i="14" s="1"/>
  <c r="V182" i="14"/>
  <c r="W182" i="14"/>
  <c r="X182" i="14"/>
  <c r="Y182" i="14"/>
  <c r="Z182" i="14"/>
  <c r="S183" i="14"/>
  <c r="T183" i="14" s="1"/>
  <c r="V183" i="14"/>
  <c r="W183" i="14"/>
  <c r="X183" i="14"/>
  <c r="Y183" i="14"/>
  <c r="Z183" i="14"/>
  <c r="S184" i="14"/>
  <c r="T184" i="14" s="1"/>
  <c r="V184" i="14"/>
  <c r="W184" i="14"/>
  <c r="X184" i="14"/>
  <c r="Y184" i="14"/>
  <c r="Z184" i="14"/>
  <c r="S185" i="14"/>
  <c r="T185" i="14" s="1"/>
  <c r="V185" i="14"/>
  <c r="W185" i="14"/>
  <c r="X185" i="14"/>
  <c r="Y185" i="14"/>
  <c r="Z185" i="14"/>
  <c r="S186" i="14"/>
  <c r="T186" i="14" s="1"/>
  <c r="V186" i="14"/>
  <c r="W186" i="14"/>
  <c r="X186" i="14"/>
  <c r="Y186" i="14"/>
  <c r="Z186" i="14"/>
  <c r="S187" i="14"/>
  <c r="T187" i="14" s="1"/>
  <c r="V187" i="14"/>
  <c r="W187" i="14"/>
  <c r="X187" i="14"/>
  <c r="Y187" i="14"/>
  <c r="Z187" i="14"/>
  <c r="S188" i="14"/>
  <c r="T188" i="14" s="1"/>
  <c r="V188" i="14"/>
  <c r="W188" i="14"/>
  <c r="X188" i="14"/>
  <c r="Y188" i="14"/>
  <c r="Z188" i="14"/>
  <c r="S189" i="14"/>
  <c r="T189" i="14" s="1"/>
  <c r="V189" i="14"/>
  <c r="W189" i="14"/>
  <c r="X189" i="14"/>
  <c r="Y189" i="14"/>
  <c r="Z189" i="14"/>
  <c r="S190" i="14"/>
  <c r="T190" i="14" s="1"/>
  <c r="V190" i="14"/>
  <c r="W190" i="14"/>
  <c r="X190" i="14"/>
  <c r="Y190" i="14"/>
  <c r="Z190" i="14"/>
  <c r="S191" i="14"/>
  <c r="T191" i="14" s="1"/>
  <c r="V191" i="14"/>
  <c r="W191" i="14"/>
  <c r="X191" i="14"/>
  <c r="Y191" i="14"/>
  <c r="Z191" i="14"/>
  <c r="S192" i="14"/>
  <c r="T192" i="14" s="1"/>
  <c r="V192" i="14"/>
  <c r="W192" i="14"/>
  <c r="X192" i="14"/>
  <c r="Y192" i="14"/>
  <c r="Z192" i="14"/>
  <c r="S193" i="14"/>
  <c r="T193" i="14" s="1"/>
  <c r="V193" i="14"/>
  <c r="W193" i="14"/>
  <c r="X193" i="14"/>
  <c r="Y193" i="14"/>
  <c r="Z193" i="14"/>
  <c r="S194" i="14"/>
  <c r="T194" i="14" s="1"/>
  <c r="V194" i="14"/>
  <c r="W194" i="14"/>
  <c r="X194" i="14"/>
  <c r="Y194" i="14"/>
  <c r="Z194" i="14"/>
  <c r="S195" i="14"/>
  <c r="T195" i="14" s="1"/>
  <c r="V195" i="14"/>
  <c r="W195" i="14"/>
  <c r="X195" i="14"/>
  <c r="Y195" i="14"/>
  <c r="Z195" i="14"/>
  <c r="S196" i="14"/>
  <c r="T196" i="14" s="1"/>
  <c r="V196" i="14"/>
  <c r="W196" i="14"/>
  <c r="X196" i="14"/>
  <c r="Y196" i="14"/>
  <c r="Z196" i="14"/>
  <c r="S197" i="14"/>
  <c r="T197" i="14" s="1"/>
  <c r="V197" i="14"/>
  <c r="W197" i="14"/>
  <c r="X197" i="14"/>
  <c r="Y197" i="14"/>
  <c r="Z197" i="14"/>
  <c r="S198" i="14"/>
  <c r="T198" i="14" s="1"/>
  <c r="V198" i="14"/>
  <c r="W198" i="14"/>
  <c r="X198" i="14"/>
  <c r="Y198" i="14"/>
  <c r="Z198" i="14"/>
  <c r="S199" i="14"/>
  <c r="T199" i="14" s="1"/>
  <c r="V199" i="14"/>
  <c r="W199" i="14"/>
  <c r="X199" i="14"/>
  <c r="Y199" i="14"/>
  <c r="Z199" i="14"/>
  <c r="S200" i="14"/>
  <c r="T200" i="14" s="1"/>
  <c r="V200" i="14"/>
  <c r="W200" i="14"/>
  <c r="X200" i="14"/>
  <c r="Y200" i="14"/>
  <c r="Z200" i="14"/>
  <c r="S201" i="14"/>
  <c r="T201" i="14" s="1"/>
  <c r="V201" i="14"/>
  <c r="W201" i="14"/>
  <c r="X201" i="14"/>
  <c r="Y201" i="14"/>
  <c r="Z201" i="14"/>
  <c r="S202" i="14"/>
  <c r="T202" i="14" s="1"/>
  <c r="V202" i="14"/>
  <c r="W202" i="14"/>
  <c r="X202" i="14"/>
  <c r="Y202" i="14"/>
  <c r="Z202" i="14"/>
  <c r="S203" i="14"/>
  <c r="T203" i="14" s="1"/>
  <c r="V203" i="14"/>
  <c r="W203" i="14"/>
  <c r="X203" i="14"/>
  <c r="Y203" i="14"/>
  <c r="Z203" i="14"/>
  <c r="S204" i="14"/>
  <c r="T204" i="14" s="1"/>
  <c r="V204" i="14"/>
  <c r="W204" i="14"/>
  <c r="X204" i="14"/>
  <c r="Y204" i="14"/>
  <c r="Z204" i="14"/>
  <c r="S205" i="14"/>
  <c r="T205" i="14" s="1"/>
  <c r="V205" i="14"/>
  <c r="W205" i="14"/>
  <c r="X205" i="14"/>
  <c r="Y205" i="14"/>
  <c r="Z205" i="14"/>
  <c r="S206" i="14"/>
  <c r="T206" i="14" s="1"/>
  <c r="V206" i="14"/>
  <c r="W206" i="14"/>
  <c r="X206" i="14"/>
  <c r="Y206" i="14"/>
  <c r="Z206" i="14"/>
  <c r="S207" i="14"/>
  <c r="T207" i="14" s="1"/>
  <c r="V207" i="14"/>
  <c r="W207" i="14"/>
  <c r="X207" i="14"/>
  <c r="Y207" i="14"/>
  <c r="Z207" i="14"/>
  <c r="S208" i="14"/>
  <c r="T208" i="14" s="1"/>
  <c r="V208" i="14"/>
  <c r="W208" i="14"/>
  <c r="X208" i="14"/>
  <c r="Y208" i="14"/>
  <c r="Z208" i="14"/>
  <c r="S209" i="14"/>
  <c r="T209" i="14" s="1"/>
  <c r="V209" i="14"/>
  <c r="W209" i="14"/>
  <c r="X209" i="14"/>
  <c r="Y209" i="14"/>
  <c r="Z209" i="14"/>
  <c r="S210" i="14"/>
  <c r="T210" i="14" s="1"/>
  <c r="V210" i="14"/>
  <c r="W210" i="14"/>
  <c r="X210" i="14"/>
  <c r="Y210" i="14"/>
  <c r="Z210" i="14"/>
  <c r="S211" i="14"/>
  <c r="T211" i="14" s="1"/>
  <c r="V211" i="14"/>
  <c r="W211" i="14"/>
  <c r="X211" i="14"/>
  <c r="Y211" i="14"/>
  <c r="Z211" i="14"/>
  <c r="S212" i="14"/>
  <c r="T212" i="14" s="1"/>
  <c r="V212" i="14"/>
  <c r="W212" i="14"/>
  <c r="X212" i="14"/>
  <c r="Y212" i="14"/>
  <c r="Z212" i="14"/>
  <c r="S213" i="14"/>
  <c r="T213" i="14" s="1"/>
  <c r="V213" i="14"/>
  <c r="W213" i="14"/>
  <c r="X213" i="14"/>
  <c r="Y213" i="14"/>
  <c r="Z213" i="14"/>
  <c r="S214" i="14"/>
  <c r="T214" i="14" s="1"/>
  <c r="V214" i="14"/>
  <c r="W214" i="14"/>
  <c r="X214" i="14"/>
  <c r="Y214" i="14"/>
  <c r="Z214" i="14"/>
  <c r="S215" i="14"/>
  <c r="T215" i="14" s="1"/>
  <c r="V215" i="14"/>
  <c r="W215" i="14"/>
  <c r="X215" i="14"/>
  <c r="Y215" i="14"/>
  <c r="Z215" i="14"/>
  <c r="S216" i="14"/>
  <c r="T216" i="14" s="1"/>
  <c r="V216" i="14"/>
  <c r="W216" i="14"/>
  <c r="X216" i="14"/>
  <c r="Y216" i="14"/>
  <c r="Z216" i="14"/>
  <c r="S217" i="14"/>
  <c r="T217" i="14" s="1"/>
  <c r="V217" i="14"/>
  <c r="W217" i="14"/>
  <c r="X217" i="14"/>
  <c r="Y217" i="14"/>
  <c r="Z217" i="14"/>
  <c r="S218" i="14"/>
  <c r="T218" i="14" s="1"/>
  <c r="V218" i="14"/>
  <c r="W218" i="14"/>
  <c r="X218" i="14"/>
  <c r="Y218" i="14"/>
  <c r="Z218" i="14"/>
  <c r="S219" i="14"/>
  <c r="T219" i="14" s="1"/>
  <c r="V219" i="14"/>
  <c r="W219" i="14"/>
  <c r="X219" i="14"/>
  <c r="Y219" i="14"/>
  <c r="Z219" i="14"/>
  <c r="S220" i="14"/>
  <c r="T220" i="14" s="1"/>
  <c r="V220" i="14"/>
  <c r="W220" i="14"/>
  <c r="X220" i="14"/>
  <c r="Y220" i="14"/>
  <c r="Z220" i="14"/>
  <c r="S221" i="14"/>
  <c r="T221" i="14" s="1"/>
  <c r="V221" i="14"/>
  <c r="W221" i="14"/>
  <c r="X221" i="14"/>
  <c r="Y221" i="14"/>
  <c r="Z221" i="14"/>
  <c r="S222" i="14"/>
  <c r="T222" i="14" s="1"/>
  <c r="V222" i="14"/>
  <c r="W222" i="14"/>
  <c r="X222" i="14"/>
  <c r="Y222" i="14"/>
  <c r="Z222" i="14"/>
  <c r="S16" i="6"/>
  <c r="T16" i="6"/>
  <c r="S17" i="6"/>
  <c r="T17" i="6"/>
  <c r="S18" i="6"/>
  <c r="T18" i="6"/>
  <c r="S19" i="6"/>
  <c r="T19" i="6"/>
  <c r="S20" i="6"/>
  <c r="T20" i="6"/>
  <c r="S21" i="6"/>
  <c r="T21" i="6"/>
  <c r="S22" i="6"/>
  <c r="T22" i="6"/>
  <c r="S23" i="6"/>
  <c r="T23" i="6"/>
  <c r="S24" i="6"/>
  <c r="T24" i="6"/>
  <c r="S25" i="6"/>
  <c r="T25" i="6"/>
  <c r="S26" i="6"/>
  <c r="T26" i="6"/>
  <c r="S27" i="6"/>
  <c r="T27" i="6"/>
  <c r="S28" i="6"/>
  <c r="T28" i="6"/>
  <c r="S29" i="6"/>
  <c r="T29" i="6"/>
  <c r="S30" i="6"/>
  <c r="T30" i="6"/>
  <c r="S31" i="6"/>
  <c r="T31" i="6"/>
  <c r="S32" i="6"/>
  <c r="T32" i="6"/>
  <c r="S33" i="6"/>
  <c r="T33" i="6"/>
  <c r="S34" i="6"/>
  <c r="T34" i="6"/>
  <c r="S35" i="6"/>
  <c r="T35" i="6"/>
  <c r="S36" i="6"/>
  <c r="T36" i="6"/>
  <c r="S37" i="6"/>
  <c r="T37" i="6"/>
  <c r="S38" i="6"/>
  <c r="T38" i="6"/>
  <c r="S39" i="6"/>
  <c r="T39" i="6"/>
  <c r="S40" i="6"/>
  <c r="T40" i="6"/>
  <c r="S41" i="6"/>
  <c r="T41" i="6"/>
  <c r="S42" i="6"/>
  <c r="T42" i="6"/>
  <c r="S43" i="6"/>
  <c r="T43" i="6"/>
  <c r="S44" i="6"/>
  <c r="T44" i="6"/>
  <c r="S45" i="6"/>
  <c r="T45" i="6"/>
  <c r="S46" i="6"/>
  <c r="T46" i="6"/>
  <c r="S47" i="6"/>
  <c r="T47" i="6"/>
  <c r="S48" i="6"/>
  <c r="T48" i="6"/>
  <c r="S49" i="6"/>
  <c r="T49" i="6"/>
  <c r="S50" i="6"/>
  <c r="T50" i="6"/>
  <c r="S51" i="6"/>
  <c r="T51" i="6"/>
  <c r="S52" i="6"/>
  <c r="T52" i="6"/>
  <c r="S53" i="6"/>
  <c r="T53" i="6"/>
  <c r="S54" i="6"/>
  <c r="T54" i="6"/>
  <c r="S55" i="6"/>
  <c r="T55" i="6"/>
  <c r="S56" i="6"/>
  <c r="T56" i="6"/>
  <c r="S57" i="6"/>
  <c r="T57" i="6"/>
  <c r="S58" i="6"/>
  <c r="T58" i="6"/>
  <c r="S59" i="6"/>
  <c r="T59" i="6"/>
  <c r="S60" i="6"/>
  <c r="T60" i="6"/>
  <c r="S61" i="6"/>
  <c r="T61" i="6"/>
  <c r="S62" i="6"/>
  <c r="T62" i="6"/>
  <c r="S63" i="6"/>
  <c r="T63" i="6"/>
  <c r="S64" i="6"/>
  <c r="T64" i="6"/>
  <c r="S65" i="6"/>
  <c r="T65" i="6"/>
  <c r="S66" i="6"/>
  <c r="T66" i="6"/>
  <c r="S67" i="6"/>
  <c r="T67" i="6"/>
  <c r="S68" i="6"/>
  <c r="T68" i="6"/>
  <c r="S69" i="6"/>
  <c r="T69" i="6"/>
  <c r="S70" i="6"/>
  <c r="T70" i="6"/>
  <c r="S71" i="6"/>
  <c r="T71" i="6"/>
  <c r="S72" i="6"/>
  <c r="T72" i="6"/>
  <c r="S73" i="6"/>
  <c r="T73" i="6"/>
  <c r="S74" i="6"/>
  <c r="T74" i="6"/>
  <c r="S75" i="6"/>
  <c r="T75" i="6"/>
  <c r="S76" i="6"/>
  <c r="T76" i="6"/>
  <c r="S77" i="6"/>
  <c r="T77" i="6"/>
  <c r="S78" i="6"/>
  <c r="T78" i="6"/>
  <c r="S79" i="6"/>
  <c r="T79" i="6"/>
  <c r="S80" i="6"/>
  <c r="T80" i="6"/>
  <c r="S81" i="6"/>
  <c r="T81" i="6"/>
  <c r="S82" i="6"/>
  <c r="T82" i="6"/>
  <c r="S83" i="6"/>
  <c r="T83" i="6"/>
  <c r="S84" i="6"/>
  <c r="T84" i="6"/>
  <c r="S85" i="6"/>
  <c r="T85" i="6"/>
  <c r="S86" i="6"/>
  <c r="T86" i="6"/>
  <c r="S87" i="6"/>
  <c r="T87" i="6"/>
  <c r="S88" i="6"/>
  <c r="T88" i="6"/>
  <c r="S89" i="6"/>
  <c r="T89" i="6"/>
  <c r="S90" i="6"/>
  <c r="T90" i="6"/>
  <c r="S91" i="6"/>
  <c r="T91" i="6"/>
  <c r="S92" i="6"/>
  <c r="T92" i="6"/>
  <c r="S93" i="6"/>
  <c r="T93" i="6"/>
  <c r="S94" i="6"/>
  <c r="T94" i="6"/>
  <c r="S95" i="6"/>
  <c r="T95" i="6"/>
  <c r="S96" i="6"/>
  <c r="T96" i="6"/>
  <c r="S97" i="6"/>
  <c r="T97" i="6"/>
  <c r="S98" i="6"/>
  <c r="T98" i="6"/>
  <c r="S99" i="6"/>
  <c r="T99" i="6"/>
  <c r="S100" i="6"/>
  <c r="T100" i="6"/>
  <c r="S101" i="6"/>
  <c r="T101" i="6"/>
  <c r="S102" i="6"/>
  <c r="T102" i="6"/>
  <c r="S103" i="6"/>
  <c r="T103" i="6"/>
  <c r="S104" i="6"/>
  <c r="T104" i="6"/>
  <c r="S105" i="6"/>
  <c r="T105" i="6"/>
  <c r="S106" i="6"/>
  <c r="T106" i="6"/>
  <c r="S107" i="6"/>
  <c r="T107" i="6"/>
  <c r="S108" i="6"/>
  <c r="T108" i="6"/>
  <c r="S109" i="6"/>
  <c r="T109" i="6"/>
  <c r="S110" i="6"/>
  <c r="T110" i="6"/>
  <c r="S111" i="6"/>
  <c r="T111" i="6"/>
  <c r="S112" i="6"/>
  <c r="T112" i="6"/>
  <c r="S113" i="6"/>
  <c r="T113" i="6"/>
  <c r="S114" i="6"/>
  <c r="T114" i="6"/>
  <c r="S115" i="6"/>
  <c r="T115" i="6"/>
  <c r="S116" i="6"/>
  <c r="T116" i="6"/>
  <c r="S117" i="6"/>
  <c r="T117" i="6"/>
  <c r="S118" i="6"/>
  <c r="T118" i="6"/>
  <c r="S119" i="6"/>
  <c r="T119" i="6"/>
  <c r="S120" i="6"/>
  <c r="T120" i="6"/>
  <c r="S121" i="6"/>
  <c r="T121" i="6"/>
  <c r="S122" i="6"/>
  <c r="T122" i="6"/>
  <c r="S123" i="6"/>
  <c r="T123" i="6"/>
  <c r="S124" i="6"/>
  <c r="T124" i="6"/>
  <c r="S125" i="6"/>
  <c r="T125" i="6"/>
  <c r="S126" i="6"/>
  <c r="T126" i="6"/>
  <c r="S127" i="6"/>
  <c r="T127" i="6"/>
  <c r="S128" i="6"/>
  <c r="T128" i="6"/>
  <c r="S129" i="6"/>
  <c r="T129" i="6"/>
  <c r="S130" i="6"/>
  <c r="T130" i="6"/>
  <c r="S131" i="6"/>
  <c r="T131" i="6"/>
  <c r="S132" i="6"/>
  <c r="T132" i="6"/>
  <c r="S133" i="6"/>
  <c r="T133" i="6"/>
  <c r="S134" i="6"/>
  <c r="T134" i="6"/>
  <c r="S135" i="6"/>
  <c r="T135" i="6"/>
  <c r="S136" i="6"/>
  <c r="T136" i="6"/>
  <c r="S137" i="6"/>
  <c r="T137" i="6"/>
  <c r="S138" i="6"/>
  <c r="T138" i="6"/>
  <c r="S139" i="6"/>
  <c r="T139" i="6"/>
  <c r="S140" i="6"/>
  <c r="T140" i="6"/>
  <c r="S141" i="6"/>
  <c r="T141" i="6"/>
  <c r="S142" i="6"/>
  <c r="T142" i="6"/>
  <c r="S143" i="6"/>
  <c r="T143" i="6"/>
  <c r="S144" i="6"/>
  <c r="T144" i="6"/>
  <c r="S145" i="6"/>
  <c r="T145" i="6"/>
  <c r="S146" i="6"/>
  <c r="T146" i="6"/>
  <c r="S147" i="6"/>
  <c r="T147" i="6"/>
  <c r="S148" i="6"/>
  <c r="T148" i="6"/>
  <c r="S149" i="6"/>
  <c r="T149" i="6"/>
  <c r="S150" i="6"/>
  <c r="T150" i="6"/>
  <c r="S151" i="6"/>
  <c r="T151" i="6"/>
  <c r="S152" i="6"/>
  <c r="T152" i="6"/>
  <c r="S153" i="6"/>
  <c r="T153" i="6"/>
  <c r="S154" i="6"/>
  <c r="T154" i="6"/>
  <c r="S155" i="6"/>
  <c r="T155" i="6"/>
  <c r="S156" i="6"/>
  <c r="T156" i="6"/>
  <c r="S157" i="6"/>
  <c r="T157" i="6"/>
  <c r="S158" i="6"/>
  <c r="T158" i="6"/>
  <c r="S159" i="6"/>
  <c r="T159" i="6"/>
  <c r="S160" i="6"/>
  <c r="T160" i="6"/>
  <c r="S161" i="6"/>
  <c r="T161" i="6"/>
  <c r="S162" i="6"/>
  <c r="T162" i="6"/>
  <c r="S163" i="6"/>
  <c r="T163" i="6"/>
  <c r="S164" i="6"/>
  <c r="T164" i="6"/>
  <c r="S165" i="6"/>
  <c r="T165" i="6"/>
  <c r="S166" i="6"/>
  <c r="T166" i="6"/>
  <c r="S167" i="6"/>
  <c r="T167" i="6"/>
  <c r="S168" i="6"/>
  <c r="T168" i="6"/>
  <c r="S169" i="6"/>
  <c r="T169" i="6"/>
  <c r="S170" i="6"/>
  <c r="T170" i="6"/>
  <c r="S171" i="6"/>
  <c r="T171" i="6"/>
  <c r="S172" i="6"/>
  <c r="T172" i="6"/>
  <c r="S173" i="6"/>
  <c r="T173" i="6"/>
  <c r="S174" i="6"/>
  <c r="T174" i="6"/>
  <c r="S175" i="6"/>
  <c r="T175" i="6"/>
  <c r="S176" i="6"/>
  <c r="T176" i="6"/>
  <c r="S177" i="6"/>
  <c r="T177" i="6"/>
  <c r="S178" i="6"/>
  <c r="T178" i="6"/>
  <c r="S179" i="6"/>
  <c r="T179" i="6"/>
  <c r="S180" i="6"/>
  <c r="T180" i="6"/>
  <c r="S181" i="6"/>
  <c r="T181" i="6"/>
  <c r="S182" i="6"/>
  <c r="T182" i="6"/>
  <c r="S183" i="6"/>
  <c r="T183" i="6"/>
  <c r="S184" i="6"/>
  <c r="T184" i="6"/>
  <c r="S185" i="6"/>
  <c r="T185" i="6"/>
  <c r="S186" i="6"/>
  <c r="T186" i="6"/>
  <c r="S187" i="6"/>
  <c r="T187" i="6"/>
  <c r="S188" i="6"/>
  <c r="T188" i="6"/>
  <c r="S189" i="6"/>
  <c r="T189" i="6"/>
  <c r="S190" i="6"/>
  <c r="T190" i="6"/>
  <c r="S191" i="6"/>
  <c r="T191" i="6"/>
  <c r="S192" i="6"/>
  <c r="T192" i="6"/>
  <c r="S193" i="6"/>
  <c r="T193" i="6"/>
  <c r="S194" i="6"/>
  <c r="T194" i="6"/>
  <c r="S195" i="6"/>
  <c r="T195" i="6"/>
  <c r="S196" i="6"/>
  <c r="T196" i="6"/>
  <c r="S197" i="6"/>
  <c r="T197" i="6"/>
  <c r="S198" i="6"/>
  <c r="T198" i="6"/>
  <c r="S199" i="6"/>
  <c r="T199" i="6"/>
  <c r="S200" i="6"/>
  <c r="T200" i="6"/>
  <c r="S201" i="6"/>
  <c r="T201" i="6"/>
  <c r="S202" i="6"/>
  <c r="T202" i="6"/>
  <c r="S203" i="6"/>
  <c r="T203" i="6"/>
  <c r="S204" i="6"/>
  <c r="T204" i="6"/>
  <c r="S205" i="6"/>
  <c r="T205" i="6"/>
  <c r="S206" i="6"/>
  <c r="T206" i="6"/>
  <c r="S207" i="6"/>
  <c r="T207" i="6"/>
  <c r="S208" i="6"/>
  <c r="T208" i="6"/>
  <c r="S209" i="6"/>
  <c r="T209" i="6"/>
  <c r="S210" i="6"/>
  <c r="T210" i="6"/>
  <c r="S211" i="6"/>
  <c r="T211" i="6"/>
  <c r="S212" i="6"/>
  <c r="T212" i="6"/>
  <c r="S213" i="6"/>
  <c r="T213" i="6"/>
  <c r="S214" i="6"/>
  <c r="T214" i="6"/>
  <c r="S15" i="6"/>
  <c r="T15" i="6"/>
  <c r="T15" i="30"/>
  <c r="U15" i="30" s="1"/>
  <c r="P17" i="34"/>
  <c r="X15" i="30"/>
  <c r="Y15" i="30"/>
  <c r="T16" i="30"/>
  <c r="U16" i="30" s="1"/>
  <c r="C18" i="6" s="1"/>
  <c r="X16" i="30"/>
  <c r="Y16" i="30"/>
  <c r="T17" i="30"/>
  <c r="U17" i="30" s="1"/>
  <c r="X17" i="30"/>
  <c r="Y17" i="30"/>
  <c r="T18" i="30"/>
  <c r="U18" i="30" s="1"/>
  <c r="X18" i="30"/>
  <c r="Y18" i="30"/>
  <c r="T19" i="30"/>
  <c r="U19" i="30" s="1"/>
  <c r="X19" i="30"/>
  <c r="Y19" i="30"/>
  <c r="T20" i="30"/>
  <c r="U20" i="30" s="1"/>
  <c r="X20" i="30"/>
  <c r="Y20" i="30"/>
  <c r="T21" i="30"/>
  <c r="U21" i="30" s="1"/>
  <c r="X21" i="30"/>
  <c r="Y21" i="30"/>
  <c r="T22" i="30"/>
  <c r="U22" i="30" s="1"/>
  <c r="X22" i="30"/>
  <c r="Y22" i="30"/>
  <c r="T23" i="30"/>
  <c r="U23" i="30" s="1"/>
  <c r="X23" i="30"/>
  <c r="Y23" i="30"/>
  <c r="T24" i="30"/>
  <c r="U24" i="30" s="1"/>
  <c r="X24" i="30"/>
  <c r="Y24" i="30"/>
  <c r="T25" i="30"/>
  <c r="U25" i="30" s="1"/>
  <c r="X25" i="30"/>
  <c r="Y25" i="30"/>
  <c r="T26" i="30"/>
  <c r="U26" i="30" s="1"/>
  <c r="X26" i="30"/>
  <c r="Y26" i="30"/>
  <c r="T27" i="30"/>
  <c r="U27" i="30" s="1"/>
  <c r="X27" i="30"/>
  <c r="Y27" i="30"/>
  <c r="T28" i="30"/>
  <c r="U28" i="30" s="1"/>
  <c r="X28" i="30"/>
  <c r="Y28" i="30"/>
  <c r="T29" i="30"/>
  <c r="U29" i="30" s="1"/>
  <c r="X29" i="30"/>
  <c r="Y29" i="30"/>
  <c r="T30" i="30"/>
  <c r="U30" i="30" s="1"/>
  <c r="X30" i="30"/>
  <c r="Y30" i="30"/>
  <c r="T31" i="30"/>
  <c r="U31" i="30" s="1"/>
  <c r="T35" i="11" s="1"/>
  <c r="X31" i="30"/>
  <c r="Y31" i="30"/>
  <c r="T32" i="30"/>
  <c r="U32" i="30" s="1"/>
  <c r="X32" i="30"/>
  <c r="Y32" i="30"/>
  <c r="T33" i="30"/>
  <c r="U33" i="30" s="1"/>
  <c r="X33" i="30"/>
  <c r="Y33" i="30"/>
  <c r="T34" i="30"/>
  <c r="U34" i="30" s="1"/>
  <c r="X34" i="30"/>
  <c r="Y34" i="30"/>
  <c r="T35" i="30"/>
  <c r="U35" i="30" s="1"/>
  <c r="X35" i="30"/>
  <c r="Y35" i="30"/>
  <c r="T36" i="30"/>
  <c r="U36" i="30" s="1"/>
  <c r="X36" i="30"/>
  <c r="Y36" i="30"/>
  <c r="T37" i="30"/>
  <c r="U37" i="30" s="1"/>
  <c r="X37" i="30"/>
  <c r="Y37" i="30"/>
  <c r="T38" i="30"/>
  <c r="U38" i="30" s="1"/>
  <c r="X38" i="30"/>
  <c r="Y38" i="30"/>
  <c r="T39" i="30"/>
  <c r="U39" i="30" s="1"/>
  <c r="X39" i="30"/>
  <c r="Y39" i="30"/>
  <c r="T40" i="30"/>
  <c r="U40" i="30" s="1"/>
  <c r="X40" i="30"/>
  <c r="Y40" i="30"/>
  <c r="T41" i="30"/>
  <c r="U41" i="30" s="1"/>
  <c r="X41" i="30"/>
  <c r="Y41" i="30"/>
  <c r="T42" i="30"/>
  <c r="U42" i="30" s="1"/>
  <c r="X42" i="30"/>
  <c r="Y42" i="30"/>
  <c r="T43" i="30"/>
  <c r="U43" i="30" s="1"/>
  <c r="X43" i="30"/>
  <c r="Y43" i="30"/>
  <c r="T44" i="30"/>
  <c r="U44" i="30" s="1"/>
  <c r="X44" i="30"/>
  <c r="Y44" i="30"/>
  <c r="T45" i="30"/>
  <c r="U45" i="30" s="1"/>
  <c r="X45" i="30"/>
  <c r="Y45" i="30"/>
  <c r="T46" i="30"/>
  <c r="U46" i="30" s="1"/>
  <c r="X46" i="30"/>
  <c r="Y46" i="30"/>
  <c r="T47" i="30"/>
  <c r="U47" i="30" s="1"/>
  <c r="X47" i="30"/>
  <c r="Y47" i="30"/>
  <c r="T48" i="30"/>
  <c r="U48" i="30" s="1"/>
  <c r="X48" i="30"/>
  <c r="Y48" i="30"/>
  <c r="T49" i="30"/>
  <c r="U49" i="30" s="1"/>
  <c r="X49" i="30"/>
  <c r="Y49" i="30"/>
  <c r="T50" i="30"/>
  <c r="U50" i="30" s="1"/>
  <c r="X50" i="30"/>
  <c r="Y50" i="30"/>
  <c r="T51" i="30"/>
  <c r="U51" i="30" s="1"/>
  <c r="X51" i="30"/>
  <c r="Y51" i="30"/>
  <c r="T52" i="30"/>
  <c r="U52" i="30" s="1"/>
  <c r="X52" i="30"/>
  <c r="Y52" i="30"/>
  <c r="T53" i="30"/>
  <c r="U53" i="30" s="1"/>
  <c r="X53" i="30"/>
  <c r="Y53" i="30"/>
  <c r="T54" i="30"/>
  <c r="U54" i="30" s="1"/>
  <c r="X54" i="30"/>
  <c r="Y54" i="30"/>
  <c r="T55" i="30"/>
  <c r="U55" i="30" s="1"/>
  <c r="X55" i="30"/>
  <c r="Y55" i="30"/>
  <c r="T56" i="30"/>
  <c r="U56" i="30" s="1"/>
  <c r="X56" i="30"/>
  <c r="Y56" i="30"/>
  <c r="T57" i="30"/>
  <c r="U57" i="30" s="1"/>
  <c r="X57" i="30"/>
  <c r="Y57" i="30"/>
  <c r="T58" i="30"/>
  <c r="U58" i="30" s="1"/>
  <c r="X58" i="30"/>
  <c r="Y58" i="30"/>
  <c r="T59" i="30"/>
  <c r="U59" i="30" s="1"/>
  <c r="X59" i="30"/>
  <c r="Y59" i="30"/>
  <c r="T60" i="30"/>
  <c r="U60" i="30" s="1"/>
  <c r="X60" i="30"/>
  <c r="Y60" i="30"/>
  <c r="T61" i="30"/>
  <c r="U61" i="30" s="1"/>
  <c r="X61" i="30"/>
  <c r="Y61" i="30"/>
  <c r="T62" i="30"/>
  <c r="U62" i="30" s="1"/>
  <c r="X62" i="30"/>
  <c r="Y62" i="30"/>
  <c r="T63" i="30"/>
  <c r="U63" i="30" s="1"/>
  <c r="X63" i="30"/>
  <c r="Y63" i="30"/>
  <c r="T64" i="30"/>
  <c r="U64" i="30" s="1"/>
  <c r="X64" i="30"/>
  <c r="Y64" i="30"/>
  <c r="T65" i="30"/>
  <c r="U65" i="30" s="1"/>
  <c r="X65" i="30"/>
  <c r="Y65" i="30"/>
  <c r="T66" i="30"/>
  <c r="U66" i="30" s="1"/>
  <c r="X66" i="30"/>
  <c r="Y66" i="30"/>
  <c r="T67" i="30"/>
  <c r="U67" i="30" s="1"/>
  <c r="X67" i="30"/>
  <c r="Y67" i="30"/>
  <c r="T68" i="30"/>
  <c r="U68" i="30" s="1"/>
  <c r="X68" i="30"/>
  <c r="Y68" i="30"/>
  <c r="T69" i="30"/>
  <c r="U69" i="30" s="1"/>
  <c r="X69" i="30"/>
  <c r="Y69" i="30"/>
  <c r="T70" i="30"/>
  <c r="U70" i="30" s="1"/>
  <c r="X70" i="30"/>
  <c r="Y70" i="30"/>
  <c r="T71" i="30"/>
  <c r="U71" i="30" s="1"/>
  <c r="X71" i="30"/>
  <c r="Y71" i="30"/>
  <c r="T72" i="30"/>
  <c r="U72" i="30" s="1"/>
  <c r="X72" i="30"/>
  <c r="Y72" i="30"/>
  <c r="T73" i="30"/>
  <c r="U73" i="30" s="1"/>
  <c r="X73" i="30"/>
  <c r="Y73" i="30"/>
  <c r="T74" i="30"/>
  <c r="U74" i="30" s="1"/>
  <c r="X74" i="30"/>
  <c r="Y74" i="30"/>
  <c r="T75" i="30"/>
  <c r="U75" i="30" s="1"/>
  <c r="X75" i="30"/>
  <c r="Y75" i="30"/>
  <c r="T76" i="30"/>
  <c r="U76" i="30" s="1"/>
  <c r="X76" i="30"/>
  <c r="Y76" i="30"/>
  <c r="T77" i="30"/>
  <c r="U77" i="30" s="1"/>
  <c r="X77" i="30"/>
  <c r="Y77" i="30"/>
  <c r="T78" i="30"/>
  <c r="U78" i="30" s="1"/>
  <c r="X78" i="30"/>
  <c r="Y78" i="30"/>
  <c r="T79" i="30"/>
  <c r="U79" i="30" s="1"/>
  <c r="X79" i="30"/>
  <c r="Y79" i="30"/>
  <c r="T80" i="30"/>
  <c r="U80" i="30" s="1"/>
  <c r="X80" i="30"/>
  <c r="Y80" i="30"/>
  <c r="T81" i="30"/>
  <c r="U81" i="30" s="1"/>
  <c r="X81" i="30"/>
  <c r="Y81" i="30"/>
  <c r="T82" i="30"/>
  <c r="U82" i="30" s="1"/>
  <c r="X82" i="30"/>
  <c r="Y82" i="30"/>
  <c r="T83" i="30"/>
  <c r="U83" i="30" s="1"/>
  <c r="X83" i="30"/>
  <c r="Y83" i="30"/>
  <c r="T84" i="30"/>
  <c r="U84" i="30" s="1"/>
  <c r="X84" i="30"/>
  <c r="Y84" i="30"/>
  <c r="T85" i="30"/>
  <c r="U85" i="30" s="1"/>
  <c r="X85" i="30"/>
  <c r="Y85" i="30"/>
  <c r="T86" i="30"/>
  <c r="U86" i="30" s="1"/>
  <c r="X86" i="30"/>
  <c r="Y86" i="30"/>
  <c r="T87" i="30"/>
  <c r="U87" i="30" s="1"/>
  <c r="X87" i="30"/>
  <c r="Y87" i="30"/>
  <c r="T88" i="30"/>
  <c r="U88" i="30" s="1"/>
  <c r="X88" i="30"/>
  <c r="Y88" i="30"/>
  <c r="T89" i="30"/>
  <c r="U89" i="30" s="1"/>
  <c r="X89" i="30"/>
  <c r="Y89" i="30"/>
  <c r="T90" i="30"/>
  <c r="U90" i="30" s="1"/>
  <c r="X90" i="30"/>
  <c r="Y90" i="30"/>
  <c r="T91" i="30"/>
  <c r="U91" i="30" s="1"/>
  <c r="X91" i="30"/>
  <c r="Y91" i="30"/>
  <c r="T92" i="30"/>
  <c r="U92" i="30" s="1"/>
  <c r="X92" i="30"/>
  <c r="Y92" i="30"/>
  <c r="T93" i="30"/>
  <c r="U93" i="30" s="1"/>
  <c r="X93" i="30"/>
  <c r="Y93" i="30"/>
  <c r="T94" i="30"/>
  <c r="U94" i="30" s="1"/>
  <c r="X94" i="30"/>
  <c r="Y94" i="30"/>
  <c r="T95" i="30"/>
  <c r="U95" i="30" s="1"/>
  <c r="X95" i="30"/>
  <c r="Y95" i="30"/>
  <c r="T96" i="30"/>
  <c r="U96" i="30" s="1"/>
  <c r="X96" i="30"/>
  <c r="Y96" i="30"/>
  <c r="T97" i="30"/>
  <c r="U97" i="30" s="1"/>
  <c r="X97" i="30"/>
  <c r="Y97" i="30"/>
  <c r="T98" i="30"/>
  <c r="U98" i="30" s="1"/>
  <c r="X98" i="30"/>
  <c r="Y98" i="30"/>
  <c r="T99" i="30"/>
  <c r="U99" i="30" s="1"/>
  <c r="X99" i="30"/>
  <c r="Y99" i="30"/>
  <c r="T100" i="30"/>
  <c r="U100" i="30" s="1"/>
  <c r="X100" i="30"/>
  <c r="Y100" i="30"/>
  <c r="T101" i="30"/>
  <c r="U101" i="30" s="1"/>
  <c r="X101" i="30"/>
  <c r="Y101" i="30"/>
  <c r="T102" i="30"/>
  <c r="U102" i="30" s="1"/>
  <c r="X102" i="30"/>
  <c r="Y102" i="30"/>
  <c r="T103" i="30"/>
  <c r="U103" i="30" s="1"/>
  <c r="X103" i="30"/>
  <c r="Y103" i="30"/>
  <c r="T104" i="30"/>
  <c r="U104" i="30" s="1"/>
  <c r="X104" i="30"/>
  <c r="Y104" i="30"/>
  <c r="T105" i="30"/>
  <c r="U105" i="30" s="1"/>
  <c r="X105" i="30"/>
  <c r="Y105" i="30"/>
  <c r="T106" i="30"/>
  <c r="U106" i="30" s="1"/>
  <c r="X106" i="30"/>
  <c r="Y106" i="30"/>
  <c r="T107" i="30"/>
  <c r="U107" i="30" s="1"/>
  <c r="X107" i="30"/>
  <c r="Y107" i="30"/>
  <c r="T108" i="30"/>
  <c r="U108" i="30" s="1"/>
  <c r="X108" i="30"/>
  <c r="Y108" i="30"/>
  <c r="T109" i="30"/>
  <c r="U109" i="30" s="1"/>
  <c r="X109" i="30"/>
  <c r="Y109" i="30"/>
  <c r="T110" i="30"/>
  <c r="U110" i="30" s="1"/>
  <c r="X110" i="30"/>
  <c r="Y110" i="30"/>
  <c r="T111" i="30"/>
  <c r="U111" i="30" s="1"/>
  <c r="X111" i="30"/>
  <c r="Y111" i="30"/>
  <c r="T112" i="30"/>
  <c r="U112" i="30" s="1"/>
  <c r="X112" i="30"/>
  <c r="Y112" i="30"/>
  <c r="T113" i="30"/>
  <c r="U113" i="30" s="1"/>
  <c r="X113" i="30"/>
  <c r="Y113" i="30"/>
  <c r="T114" i="30"/>
  <c r="U114" i="30" s="1"/>
  <c r="X114" i="30"/>
  <c r="Y114" i="30"/>
  <c r="T115" i="30"/>
  <c r="U115" i="30" s="1"/>
  <c r="X115" i="30"/>
  <c r="Y115" i="30"/>
  <c r="T116" i="30"/>
  <c r="U116" i="30" s="1"/>
  <c r="X116" i="30"/>
  <c r="Y116" i="30"/>
  <c r="T117" i="30"/>
  <c r="U117" i="30" s="1"/>
  <c r="X117" i="30"/>
  <c r="Y117" i="30"/>
  <c r="T118" i="30"/>
  <c r="U118" i="30" s="1"/>
  <c r="X118" i="30"/>
  <c r="Y118" i="30"/>
  <c r="T119" i="30"/>
  <c r="U119" i="30" s="1"/>
  <c r="X119" i="30"/>
  <c r="Y119" i="30"/>
  <c r="T120" i="30"/>
  <c r="U120" i="30" s="1"/>
  <c r="X120" i="30"/>
  <c r="Y120" i="30"/>
  <c r="T121" i="30"/>
  <c r="U121" i="30" s="1"/>
  <c r="X121" i="30"/>
  <c r="Y121" i="30"/>
  <c r="T122" i="30"/>
  <c r="U122" i="30" s="1"/>
  <c r="X122" i="30"/>
  <c r="Y122" i="30"/>
  <c r="T123" i="30"/>
  <c r="U123" i="30" s="1"/>
  <c r="X123" i="30"/>
  <c r="Y123" i="30"/>
  <c r="T124" i="30"/>
  <c r="U124" i="30" s="1"/>
  <c r="X124" i="30"/>
  <c r="Y124" i="30"/>
  <c r="T125" i="30"/>
  <c r="U125" i="30" s="1"/>
  <c r="X125" i="30"/>
  <c r="Y125" i="30"/>
  <c r="T126" i="30"/>
  <c r="U126" i="30" s="1"/>
  <c r="X126" i="30"/>
  <c r="Y126" i="30"/>
  <c r="T127" i="30"/>
  <c r="U127" i="30" s="1"/>
  <c r="X127" i="30"/>
  <c r="Y127" i="30"/>
  <c r="T128" i="30"/>
  <c r="U128" i="30" s="1"/>
  <c r="X128" i="30"/>
  <c r="Y128" i="30"/>
  <c r="T129" i="30"/>
  <c r="U129" i="30" s="1"/>
  <c r="X129" i="30"/>
  <c r="Y129" i="30"/>
  <c r="T130" i="30"/>
  <c r="U130" i="30" s="1"/>
  <c r="X130" i="30"/>
  <c r="Y130" i="30"/>
  <c r="T131" i="30"/>
  <c r="U131" i="30" s="1"/>
  <c r="X131" i="30"/>
  <c r="Y131" i="30"/>
  <c r="T132" i="30"/>
  <c r="U132" i="30" s="1"/>
  <c r="X132" i="30"/>
  <c r="Y132" i="30"/>
  <c r="T133" i="30"/>
  <c r="U133" i="30" s="1"/>
  <c r="X133" i="30"/>
  <c r="Y133" i="30"/>
  <c r="T134" i="30"/>
  <c r="U134" i="30" s="1"/>
  <c r="X134" i="30"/>
  <c r="Y134" i="30"/>
  <c r="T135" i="30"/>
  <c r="U135" i="30" s="1"/>
  <c r="X135" i="30"/>
  <c r="Y135" i="30"/>
  <c r="T136" i="30"/>
  <c r="U136" i="30" s="1"/>
  <c r="X136" i="30"/>
  <c r="Y136" i="30"/>
  <c r="T137" i="30"/>
  <c r="U137" i="30" s="1"/>
  <c r="X137" i="30"/>
  <c r="Y137" i="30"/>
  <c r="T138" i="30"/>
  <c r="U138" i="30" s="1"/>
  <c r="X138" i="30"/>
  <c r="Y138" i="30"/>
  <c r="T139" i="30"/>
  <c r="U139" i="30" s="1"/>
  <c r="X139" i="30"/>
  <c r="Y139" i="30"/>
  <c r="T140" i="30"/>
  <c r="U140" i="30" s="1"/>
  <c r="X140" i="30"/>
  <c r="Y140" i="30"/>
  <c r="T141" i="30"/>
  <c r="U141" i="30" s="1"/>
  <c r="X141" i="30"/>
  <c r="Y141" i="30"/>
  <c r="T142" i="30"/>
  <c r="U142" i="30" s="1"/>
  <c r="X142" i="30"/>
  <c r="Y142" i="30"/>
  <c r="T143" i="30"/>
  <c r="U143" i="30" s="1"/>
  <c r="X143" i="30"/>
  <c r="Y143" i="30"/>
  <c r="T144" i="30"/>
  <c r="U144" i="30" s="1"/>
  <c r="X144" i="30"/>
  <c r="Y144" i="30"/>
  <c r="T145" i="30"/>
  <c r="U145" i="30" s="1"/>
  <c r="X145" i="30"/>
  <c r="Y145" i="30"/>
  <c r="T146" i="30"/>
  <c r="U146" i="30" s="1"/>
  <c r="X146" i="30"/>
  <c r="Y146" i="30"/>
  <c r="T147" i="30"/>
  <c r="U147" i="30" s="1"/>
  <c r="X147" i="30"/>
  <c r="Y147" i="30"/>
  <c r="T148" i="30"/>
  <c r="U148" i="30" s="1"/>
  <c r="X148" i="30"/>
  <c r="Y148" i="30"/>
  <c r="T149" i="30"/>
  <c r="U149" i="30" s="1"/>
  <c r="X149" i="30"/>
  <c r="Y149" i="30"/>
  <c r="T150" i="30"/>
  <c r="U150" i="30" s="1"/>
  <c r="X150" i="30"/>
  <c r="Y150" i="30"/>
  <c r="T151" i="30"/>
  <c r="U151" i="30" s="1"/>
  <c r="X151" i="30"/>
  <c r="Y151" i="30"/>
  <c r="T152" i="30"/>
  <c r="U152" i="30" s="1"/>
  <c r="X152" i="30"/>
  <c r="Y152" i="30"/>
  <c r="T153" i="30"/>
  <c r="U153" i="30" s="1"/>
  <c r="X153" i="30"/>
  <c r="Y153" i="30"/>
  <c r="T154" i="30"/>
  <c r="U154" i="30" s="1"/>
  <c r="X154" i="30"/>
  <c r="Y154" i="30"/>
  <c r="T155" i="30"/>
  <c r="U155" i="30" s="1"/>
  <c r="X155" i="30"/>
  <c r="Y155" i="30"/>
  <c r="T156" i="30"/>
  <c r="U156" i="30" s="1"/>
  <c r="X156" i="30"/>
  <c r="Y156" i="30"/>
  <c r="T157" i="30"/>
  <c r="U157" i="30" s="1"/>
  <c r="X157" i="30"/>
  <c r="Y157" i="30"/>
  <c r="T158" i="30"/>
  <c r="U158" i="30" s="1"/>
  <c r="X158" i="30"/>
  <c r="Y158" i="30"/>
  <c r="T159" i="30"/>
  <c r="U159" i="30" s="1"/>
  <c r="X159" i="30"/>
  <c r="Y159" i="30"/>
  <c r="T160" i="30"/>
  <c r="U160" i="30" s="1"/>
  <c r="X160" i="30"/>
  <c r="Y160" i="30"/>
  <c r="T161" i="30"/>
  <c r="U161" i="30" s="1"/>
  <c r="X161" i="30"/>
  <c r="Y161" i="30"/>
  <c r="T162" i="30"/>
  <c r="U162" i="30" s="1"/>
  <c r="X162" i="30"/>
  <c r="Y162" i="30"/>
  <c r="T163" i="30"/>
  <c r="U163" i="30" s="1"/>
  <c r="X163" i="30"/>
  <c r="Y163" i="30"/>
  <c r="T164" i="30"/>
  <c r="U164" i="30" s="1"/>
  <c r="X164" i="30"/>
  <c r="Y164" i="30"/>
  <c r="T165" i="30"/>
  <c r="U165" i="30" s="1"/>
  <c r="X165" i="30"/>
  <c r="Y165" i="30"/>
  <c r="T166" i="30"/>
  <c r="U166" i="30" s="1"/>
  <c r="X166" i="30"/>
  <c r="Y166" i="30"/>
  <c r="T167" i="30"/>
  <c r="U167" i="30" s="1"/>
  <c r="X167" i="30"/>
  <c r="Y167" i="30"/>
  <c r="T168" i="30"/>
  <c r="U168" i="30" s="1"/>
  <c r="X168" i="30"/>
  <c r="Y168" i="30"/>
  <c r="T169" i="30"/>
  <c r="U169" i="30" s="1"/>
  <c r="X169" i="30"/>
  <c r="Y169" i="30"/>
  <c r="T170" i="30"/>
  <c r="U170" i="30" s="1"/>
  <c r="X170" i="30"/>
  <c r="Y170" i="30"/>
  <c r="T171" i="30"/>
  <c r="U171" i="30" s="1"/>
  <c r="X171" i="30"/>
  <c r="Y171" i="30"/>
  <c r="T172" i="30"/>
  <c r="U172" i="30" s="1"/>
  <c r="X172" i="30"/>
  <c r="Y172" i="30"/>
  <c r="T173" i="30"/>
  <c r="U173" i="30" s="1"/>
  <c r="X173" i="30"/>
  <c r="Y173" i="30"/>
  <c r="T174" i="30"/>
  <c r="U174" i="30" s="1"/>
  <c r="X174" i="30"/>
  <c r="Y174" i="30"/>
  <c r="T175" i="30"/>
  <c r="U175" i="30" s="1"/>
  <c r="X175" i="30"/>
  <c r="Y175" i="30"/>
  <c r="T176" i="30"/>
  <c r="U176" i="30" s="1"/>
  <c r="X176" i="30"/>
  <c r="Y176" i="30"/>
  <c r="T177" i="30"/>
  <c r="U177" i="30" s="1"/>
  <c r="X177" i="30"/>
  <c r="Y177" i="30"/>
  <c r="T178" i="30"/>
  <c r="U178" i="30" s="1"/>
  <c r="X178" i="30"/>
  <c r="Y178" i="30"/>
  <c r="T179" i="30"/>
  <c r="U179" i="30" s="1"/>
  <c r="X179" i="30"/>
  <c r="Y179" i="30"/>
  <c r="T180" i="30"/>
  <c r="U180" i="30" s="1"/>
  <c r="X180" i="30"/>
  <c r="Y180" i="30"/>
  <c r="T181" i="30"/>
  <c r="U181" i="30" s="1"/>
  <c r="X181" i="30"/>
  <c r="Y181" i="30"/>
  <c r="T182" i="30"/>
  <c r="U182" i="30" s="1"/>
  <c r="X182" i="30"/>
  <c r="Y182" i="30"/>
  <c r="T183" i="30"/>
  <c r="U183" i="30" s="1"/>
  <c r="X183" i="30"/>
  <c r="Y183" i="30"/>
  <c r="T184" i="30"/>
  <c r="U184" i="30" s="1"/>
  <c r="X184" i="30"/>
  <c r="Y184" i="30"/>
  <c r="T185" i="30"/>
  <c r="U185" i="30" s="1"/>
  <c r="X185" i="30"/>
  <c r="Y185" i="30"/>
  <c r="T186" i="30"/>
  <c r="U186" i="30" s="1"/>
  <c r="X186" i="30"/>
  <c r="Y186" i="30"/>
  <c r="T187" i="30"/>
  <c r="U187" i="30" s="1"/>
  <c r="X187" i="30"/>
  <c r="Y187" i="30"/>
  <c r="T188" i="30"/>
  <c r="U188" i="30" s="1"/>
  <c r="X188" i="30"/>
  <c r="Y188" i="30"/>
  <c r="T189" i="30"/>
  <c r="U189" i="30" s="1"/>
  <c r="X189" i="30"/>
  <c r="Y189" i="30"/>
  <c r="T190" i="30"/>
  <c r="U190" i="30" s="1"/>
  <c r="X190" i="30"/>
  <c r="Y190" i="30"/>
  <c r="T191" i="30"/>
  <c r="U191" i="30" s="1"/>
  <c r="X191" i="30"/>
  <c r="Y191" i="30"/>
  <c r="T192" i="30"/>
  <c r="U192" i="30" s="1"/>
  <c r="X192" i="30"/>
  <c r="Y192" i="30"/>
  <c r="T193" i="30"/>
  <c r="U193" i="30" s="1"/>
  <c r="X193" i="30"/>
  <c r="Y193" i="30"/>
  <c r="T194" i="30"/>
  <c r="U194" i="30" s="1"/>
  <c r="X194" i="30"/>
  <c r="Y194" i="30"/>
  <c r="T195" i="30"/>
  <c r="U195" i="30" s="1"/>
  <c r="X195" i="30"/>
  <c r="Y195" i="30"/>
  <c r="T196" i="30"/>
  <c r="U196" i="30" s="1"/>
  <c r="X196" i="30"/>
  <c r="Y196" i="30"/>
  <c r="T197" i="30"/>
  <c r="U197" i="30" s="1"/>
  <c r="X197" i="30"/>
  <c r="Y197" i="30"/>
  <c r="T198" i="30"/>
  <c r="U198" i="30" s="1"/>
  <c r="X198" i="30"/>
  <c r="Y198" i="30"/>
  <c r="T199" i="30"/>
  <c r="U199" i="30" s="1"/>
  <c r="X199" i="30"/>
  <c r="Y199" i="30"/>
  <c r="T200" i="30"/>
  <c r="U200" i="30" s="1"/>
  <c r="X200" i="30"/>
  <c r="Y200" i="30"/>
  <c r="T201" i="30"/>
  <c r="U201" i="30" s="1"/>
  <c r="X201" i="30"/>
  <c r="Y201" i="30"/>
  <c r="T202" i="30"/>
  <c r="U202" i="30" s="1"/>
  <c r="X202" i="30"/>
  <c r="Y202" i="30"/>
  <c r="T203" i="30"/>
  <c r="U203" i="30" s="1"/>
  <c r="X203" i="30"/>
  <c r="Y203" i="30"/>
  <c r="T204" i="30"/>
  <c r="U204" i="30" s="1"/>
  <c r="X204" i="30"/>
  <c r="Y204" i="30"/>
  <c r="T205" i="30"/>
  <c r="U205" i="30" s="1"/>
  <c r="X205" i="30"/>
  <c r="Y205" i="30"/>
  <c r="T206" i="30"/>
  <c r="U206" i="30" s="1"/>
  <c r="X206" i="30"/>
  <c r="Y206" i="30"/>
  <c r="T207" i="30"/>
  <c r="U207" i="30" s="1"/>
  <c r="X207" i="30"/>
  <c r="Y207" i="30"/>
  <c r="T208" i="30"/>
  <c r="U208" i="30" s="1"/>
  <c r="X208" i="30"/>
  <c r="Y208" i="30"/>
  <c r="T209" i="30"/>
  <c r="U209" i="30" s="1"/>
  <c r="X209" i="30"/>
  <c r="Y209" i="30"/>
  <c r="T210" i="30"/>
  <c r="U210" i="30" s="1"/>
  <c r="X210" i="30"/>
  <c r="Y210" i="30"/>
  <c r="T211" i="30"/>
  <c r="U211" i="30" s="1"/>
  <c r="X211" i="30"/>
  <c r="Y211" i="30"/>
  <c r="T212" i="30"/>
  <c r="U212" i="30" s="1"/>
  <c r="X212" i="30"/>
  <c r="Y212" i="30"/>
  <c r="T213" i="30"/>
  <c r="U213" i="30" s="1"/>
  <c r="X213" i="30"/>
  <c r="Y213" i="30"/>
  <c r="B98" i="30"/>
  <c r="B123" i="30" l="1"/>
  <c r="B59" i="30"/>
  <c r="B78" i="30"/>
  <c r="B60" i="30"/>
  <c r="B54" i="30"/>
  <c r="B88" i="30"/>
  <c r="B63" i="30"/>
  <c r="B28" i="30"/>
  <c r="B36" i="30"/>
  <c r="B196" i="30"/>
  <c r="B124" i="30"/>
  <c r="C17" i="6"/>
  <c r="N17" i="6" s="1"/>
  <c r="B130" i="30"/>
  <c r="B114" i="30"/>
  <c r="B106" i="30"/>
  <c r="B32" i="30"/>
  <c r="B174" i="30"/>
  <c r="B150" i="30"/>
  <c r="B43" i="30"/>
  <c r="B129" i="30"/>
  <c r="B173" i="30"/>
  <c r="B120" i="30"/>
  <c r="B126" i="30"/>
  <c r="B157" i="30"/>
  <c r="B15" i="30"/>
  <c r="B195" i="30"/>
  <c r="B176" i="30"/>
  <c r="B112" i="30"/>
  <c r="B58" i="30"/>
  <c r="B30" i="30"/>
  <c r="B22" i="30"/>
  <c r="B165" i="30"/>
  <c r="B82" i="30"/>
  <c r="B74" i="30"/>
  <c r="B178" i="30"/>
  <c r="B175" i="30"/>
  <c r="B167" i="30"/>
  <c r="B162" i="30"/>
  <c r="B159" i="30"/>
  <c r="B138" i="30"/>
  <c r="B135" i="30"/>
  <c r="B132" i="30"/>
  <c r="B127" i="30"/>
  <c r="B211" i="30"/>
  <c r="B134" i="30"/>
  <c r="O27" i="6"/>
  <c r="P28" i="34"/>
  <c r="N24" i="6"/>
  <c r="O25" i="34"/>
  <c r="O19" i="6"/>
  <c r="P20" i="34"/>
  <c r="B148" i="30"/>
  <c r="B56" i="30"/>
  <c r="B51" i="30"/>
  <c r="B48" i="30"/>
  <c r="B46" i="30"/>
  <c r="B40" i="30"/>
  <c r="O29" i="6"/>
  <c r="O30" i="6"/>
  <c r="O31" i="6"/>
  <c r="O32" i="6"/>
  <c r="N27" i="6"/>
  <c r="O28" i="34"/>
  <c r="O22" i="6"/>
  <c r="P23" i="34"/>
  <c r="B19" i="30"/>
  <c r="N19" i="6"/>
  <c r="O20" i="34"/>
  <c r="B151" i="30"/>
  <c r="B118" i="30"/>
  <c r="B108" i="30"/>
  <c r="B100" i="30"/>
  <c r="B62" i="30"/>
  <c r="N22" i="6"/>
  <c r="O23" i="34"/>
  <c r="O17" i="6"/>
  <c r="P18" i="34"/>
  <c r="P26" i="34"/>
  <c r="P29" i="34"/>
  <c r="O20" i="6"/>
  <c r="P21" i="34"/>
  <c r="O18" i="34"/>
  <c r="B191" i="30"/>
  <c r="B183" i="30"/>
  <c r="O26" i="34"/>
  <c r="O29" i="34"/>
  <c r="O23" i="6"/>
  <c r="P24" i="34"/>
  <c r="N20" i="6"/>
  <c r="O21" i="34"/>
  <c r="O24" i="6"/>
  <c r="P25" i="34"/>
  <c r="B194" i="30"/>
  <c r="O26" i="6"/>
  <c r="P27" i="34"/>
  <c r="N23" i="6"/>
  <c r="O24" i="34"/>
  <c r="O18" i="6"/>
  <c r="P19" i="34"/>
  <c r="N21" i="6"/>
  <c r="O22" i="34"/>
  <c r="B163" i="30"/>
  <c r="B50" i="30"/>
  <c r="N26" i="6"/>
  <c r="O27" i="34"/>
  <c r="O21" i="6"/>
  <c r="P22" i="34"/>
  <c r="N18" i="6"/>
  <c r="O19" i="34"/>
  <c r="T77" i="14"/>
  <c r="T61" i="14"/>
  <c r="T42" i="14"/>
  <c r="B75" i="30"/>
  <c r="B34" i="30"/>
  <c r="B16" i="30"/>
  <c r="O16" i="6"/>
  <c r="B208" i="14"/>
  <c r="B186" i="14"/>
  <c r="Q186" i="14" s="1"/>
  <c r="B175" i="14"/>
  <c r="Q175" i="14" s="1"/>
  <c r="B174" i="14"/>
  <c r="B138" i="14"/>
  <c r="B114" i="14"/>
  <c r="B113" i="14"/>
  <c r="T75" i="14"/>
  <c r="T59" i="14"/>
  <c r="T44" i="14"/>
  <c r="T36" i="14"/>
  <c r="T28" i="14"/>
  <c r="B192" i="30"/>
  <c r="B189" i="30"/>
  <c r="B170" i="30"/>
  <c r="B86" i="30"/>
  <c r="B37" i="30"/>
  <c r="T34" i="11"/>
  <c r="B198" i="30"/>
  <c r="B160" i="30"/>
  <c r="T78" i="14"/>
  <c r="B117" i="14"/>
  <c r="B201" i="30"/>
  <c r="O25" i="6"/>
  <c r="O28" i="6"/>
  <c r="B200" i="14"/>
  <c r="Q200" i="14" s="1"/>
  <c r="B154" i="14"/>
  <c r="B153" i="14"/>
  <c r="B145" i="14"/>
  <c r="B130" i="14"/>
  <c r="B129" i="14"/>
  <c r="B119" i="14"/>
  <c r="B106" i="14"/>
  <c r="Q106" i="14" s="1"/>
  <c r="B105" i="14"/>
  <c r="Q105" i="14" s="1"/>
  <c r="B82" i="14"/>
  <c r="Q82" i="14" s="1"/>
  <c r="B210" i="14"/>
  <c r="B197" i="14"/>
  <c r="Q197" i="14" s="1"/>
  <c r="B177" i="14"/>
  <c r="Q177" i="14" s="1"/>
  <c r="B102" i="14"/>
  <c r="Q102" i="14" s="1"/>
  <c r="B204" i="30"/>
  <c r="B31" i="30"/>
  <c r="N25" i="6"/>
  <c r="N28" i="6"/>
  <c r="B178" i="14"/>
  <c r="Q178" i="14" s="1"/>
  <c r="B103" i="14"/>
  <c r="Q103" i="14" s="1"/>
  <c r="B177" i="30"/>
  <c r="B161" i="30"/>
  <c r="B147" i="30"/>
  <c r="B79" i="30"/>
  <c r="B71" i="30"/>
  <c r="B44" i="30"/>
  <c r="T74" i="14"/>
  <c r="T55" i="14"/>
  <c r="T47" i="14"/>
  <c r="T39" i="14"/>
  <c r="T31" i="14"/>
  <c r="T23" i="14"/>
  <c r="T41" i="14"/>
  <c r="T33" i="14"/>
  <c r="T25" i="14"/>
  <c r="T66" i="14"/>
  <c r="T69" i="14"/>
  <c r="T72" i="14"/>
  <c r="T64" i="14"/>
  <c r="T76" i="14"/>
  <c r="T67" i="14"/>
  <c r="T58" i="14"/>
  <c r="T50" i="14"/>
  <c r="T34" i="14"/>
  <c r="T26" i="14"/>
  <c r="T79" i="14"/>
  <c r="T60" i="14"/>
  <c r="T51" i="14"/>
  <c r="T81" i="14"/>
  <c r="T70" i="14"/>
  <c r="T53" i="14"/>
  <c r="T45" i="14"/>
  <c r="T37" i="14"/>
  <c r="T29" i="14"/>
  <c r="T82" i="14"/>
  <c r="T71" i="14"/>
  <c r="T63" i="14"/>
  <c r="T54" i="14"/>
  <c r="T46" i="14"/>
  <c r="T38" i="14"/>
  <c r="T30" i="14"/>
  <c r="T65" i="14"/>
  <c r="T56" i="14"/>
  <c r="T48" i="14"/>
  <c r="T40" i="14"/>
  <c r="T32" i="14"/>
  <c r="T24" i="14"/>
  <c r="B29" i="30"/>
  <c r="B90" i="14"/>
  <c r="Q90" i="14" s="1"/>
  <c r="B209" i="14"/>
  <c r="B196" i="14"/>
  <c r="Q196" i="14" s="1"/>
  <c r="B176" i="14"/>
  <c r="Q176" i="14" s="1"/>
  <c r="B162" i="14"/>
  <c r="B116" i="14"/>
  <c r="B101" i="14"/>
  <c r="Q101" i="14" s="1"/>
  <c r="B79" i="14"/>
  <c r="Q79" i="14" s="1"/>
  <c r="B60" i="14"/>
  <c r="Q60" i="14" s="1"/>
  <c r="B61" i="14"/>
  <c r="Q61" i="14" s="1"/>
  <c r="B199" i="14"/>
  <c r="Q199" i="14" s="1"/>
  <c r="B198" i="14"/>
  <c r="Q198" i="14" s="1"/>
  <c r="B152" i="14"/>
  <c r="B128" i="14"/>
  <c r="B118" i="14"/>
  <c r="B104" i="14"/>
  <c r="Q104" i="14" s="1"/>
  <c r="B202" i="14"/>
  <c r="Q202" i="14" s="1"/>
  <c r="B201" i="14"/>
  <c r="Q201" i="14" s="1"/>
  <c r="B168" i="14"/>
  <c r="B157" i="14"/>
  <c r="B146" i="14"/>
  <c r="B135" i="14"/>
  <c r="B134" i="14"/>
  <c r="B87" i="14"/>
  <c r="Q87" i="14" s="1"/>
  <c r="B86" i="14"/>
  <c r="Q86" i="14" s="1"/>
  <c r="B85" i="14"/>
  <c r="Q85" i="14" s="1"/>
  <c r="B72" i="14"/>
  <c r="Q72" i="14" s="1"/>
  <c r="B64" i="14"/>
  <c r="Q64" i="14" s="1"/>
  <c r="B184" i="14"/>
  <c r="Q184" i="14" s="1"/>
  <c r="B170" i="14"/>
  <c r="B169" i="14"/>
  <c r="B158" i="14"/>
  <c r="B136" i="14"/>
  <c r="B122" i="14"/>
  <c r="B111" i="14"/>
  <c r="B98" i="14"/>
  <c r="Q98" i="14" s="1"/>
  <c r="B88" i="14"/>
  <c r="Q88" i="14" s="1"/>
  <c r="B218" i="14"/>
  <c r="B217" i="14"/>
  <c r="Q217" i="14" s="1"/>
  <c r="B207" i="14"/>
  <c r="B206" i="14"/>
  <c r="B185" i="14"/>
  <c r="Q185" i="14" s="1"/>
  <c r="B173" i="14"/>
  <c r="B159" i="14"/>
  <c r="B137" i="14"/>
  <c r="B112" i="14"/>
  <c r="B89" i="14"/>
  <c r="Q89" i="14" s="1"/>
  <c r="B193" i="30"/>
  <c r="B87" i="30"/>
  <c r="B70" i="30"/>
  <c r="B53" i="30"/>
  <c r="F193" i="19"/>
  <c r="G193" i="19"/>
  <c r="H193" i="19"/>
  <c r="D193" i="19"/>
  <c r="A193" i="19"/>
  <c r="B193" i="19"/>
  <c r="C193" i="19"/>
  <c r="E193" i="19"/>
  <c r="F192" i="19"/>
  <c r="D192" i="19"/>
  <c r="G192" i="19"/>
  <c r="H192" i="19"/>
  <c r="A192" i="19"/>
  <c r="B192" i="19"/>
  <c r="C192" i="19"/>
  <c r="E192" i="19"/>
  <c r="F174" i="19"/>
  <c r="D174" i="19"/>
  <c r="G174" i="19"/>
  <c r="H174" i="19"/>
  <c r="A174" i="19"/>
  <c r="B174" i="19"/>
  <c r="C174" i="19"/>
  <c r="E174" i="19"/>
  <c r="F140" i="19"/>
  <c r="D140" i="19"/>
  <c r="G140" i="19"/>
  <c r="H140" i="19"/>
  <c r="A140" i="19"/>
  <c r="B140" i="19"/>
  <c r="C140" i="19"/>
  <c r="E140" i="19"/>
  <c r="F123" i="19"/>
  <c r="G123" i="19"/>
  <c r="H123" i="19"/>
  <c r="A123" i="19"/>
  <c r="D123" i="19"/>
  <c r="B123" i="19"/>
  <c r="C123" i="19"/>
  <c r="E123" i="19"/>
  <c r="F122" i="19"/>
  <c r="D122" i="19"/>
  <c r="G122" i="19"/>
  <c r="H122" i="19"/>
  <c r="A122" i="19"/>
  <c r="B122" i="19"/>
  <c r="C122" i="19"/>
  <c r="E122" i="19"/>
  <c r="F121" i="19"/>
  <c r="G121" i="19"/>
  <c r="H121" i="19"/>
  <c r="A121" i="19"/>
  <c r="B121" i="19"/>
  <c r="C121" i="19"/>
  <c r="D121" i="19"/>
  <c r="E121" i="19"/>
  <c r="F120" i="19"/>
  <c r="G120" i="19"/>
  <c r="D120" i="19"/>
  <c r="H120" i="19"/>
  <c r="A120" i="19"/>
  <c r="B120" i="19"/>
  <c r="C120" i="19"/>
  <c r="E120" i="19"/>
  <c r="F100" i="19"/>
  <c r="G100" i="19"/>
  <c r="H100" i="19"/>
  <c r="A100" i="19"/>
  <c r="B100" i="19"/>
  <c r="C100" i="19"/>
  <c r="D100" i="19"/>
  <c r="E100" i="19"/>
  <c r="F77" i="19"/>
  <c r="G77" i="19"/>
  <c r="H77" i="19"/>
  <c r="A77" i="19"/>
  <c r="B77" i="19"/>
  <c r="C77" i="19"/>
  <c r="D77" i="19"/>
  <c r="E77" i="19"/>
  <c r="F76" i="19"/>
  <c r="G76" i="19"/>
  <c r="H76" i="19"/>
  <c r="A76" i="19"/>
  <c r="B76" i="19"/>
  <c r="D76" i="19"/>
  <c r="C76" i="19"/>
  <c r="E76" i="19"/>
  <c r="F75" i="19"/>
  <c r="G75" i="19"/>
  <c r="D75" i="19"/>
  <c r="H75" i="19"/>
  <c r="A75" i="19"/>
  <c r="B75" i="19"/>
  <c r="C75" i="19"/>
  <c r="E75" i="19"/>
  <c r="B194" i="14"/>
  <c r="Q194" i="14" s="1"/>
  <c r="B199" i="30"/>
  <c r="B154" i="30"/>
  <c r="B107" i="30"/>
  <c r="B90" i="30"/>
  <c r="B81" i="30"/>
  <c r="F195" i="19"/>
  <c r="G195" i="19"/>
  <c r="H195" i="19"/>
  <c r="A195" i="19"/>
  <c r="B195" i="19"/>
  <c r="C195" i="19"/>
  <c r="D195" i="19"/>
  <c r="E195" i="19"/>
  <c r="F194" i="19"/>
  <c r="G194" i="19"/>
  <c r="D194" i="19"/>
  <c r="H194" i="19"/>
  <c r="A194" i="19"/>
  <c r="B194" i="19"/>
  <c r="C194" i="19"/>
  <c r="E194" i="19"/>
  <c r="F173" i="19"/>
  <c r="G173" i="19"/>
  <c r="H173" i="19"/>
  <c r="A173" i="19"/>
  <c r="B173" i="19"/>
  <c r="D173" i="19"/>
  <c r="C173" i="19"/>
  <c r="E173" i="19"/>
  <c r="F172" i="19"/>
  <c r="G172" i="19"/>
  <c r="D172" i="19"/>
  <c r="H172" i="19"/>
  <c r="A172" i="19"/>
  <c r="B172" i="19"/>
  <c r="C172" i="19"/>
  <c r="E172" i="19"/>
  <c r="F171" i="19"/>
  <c r="G171" i="19"/>
  <c r="H171" i="19"/>
  <c r="A171" i="19"/>
  <c r="D171" i="19"/>
  <c r="B171" i="19"/>
  <c r="C171" i="19"/>
  <c r="E171" i="19"/>
  <c r="F169" i="19"/>
  <c r="G169" i="19"/>
  <c r="H169" i="19"/>
  <c r="A169" i="19"/>
  <c r="B169" i="19"/>
  <c r="C169" i="19"/>
  <c r="D169" i="19"/>
  <c r="E169" i="19"/>
  <c r="F168" i="19"/>
  <c r="G168" i="19"/>
  <c r="H168" i="19"/>
  <c r="D168" i="19"/>
  <c r="A168" i="19"/>
  <c r="B168" i="19"/>
  <c r="C168" i="19"/>
  <c r="E168" i="19"/>
  <c r="F167" i="19"/>
  <c r="G167" i="19"/>
  <c r="H167" i="19"/>
  <c r="A167" i="19"/>
  <c r="B167" i="19"/>
  <c r="D167" i="19"/>
  <c r="C167" i="19"/>
  <c r="E167" i="19"/>
  <c r="F143" i="19"/>
  <c r="G143" i="19"/>
  <c r="H143" i="19"/>
  <c r="A143" i="19"/>
  <c r="D143" i="19"/>
  <c r="B143" i="19"/>
  <c r="C143" i="19"/>
  <c r="E143" i="19"/>
  <c r="F142" i="19"/>
  <c r="G142" i="19"/>
  <c r="H142" i="19"/>
  <c r="D142" i="19"/>
  <c r="A142" i="19"/>
  <c r="B142" i="19"/>
  <c r="C142" i="19"/>
  <c r="E142" i="19"/>
  <c r="F141" i="19"/>
  <c r="G141" i="19"/>
  <c r="H141" i="19"/>
  <c r="A141" i="19"/>
  <c r="B141" i="19"/>
  <c r="D141" i="19"/>
  <c r="C141" i="19"/>
  <c r="E141" i="19"/>
  <c r="F124" i="19"/>
  <c r="G124" i="19"/>
  <c r="H124" i="19"/>
  <c r="D124" i="19"/>
  <c r="A124" i="19"/>
  <c r="B124" i="19"/>
  <c r="C124" i="19"/>
  <c r="E124" i="19"/>
  <c r="F103" i="19"/>
  <c r="G103" i="19"/>
  <c r="H103" i="19"/>
  <c r="A103" i="19"/>
  <c r="B103" i="19"/>
  <c r="C103" i="19"/>
  <c r="D103" i="19"/>
  <c r="E103" i="19"/>
  <c r="F102" i="19"/>
  <c r="G102" i="19"/>
  <c r="D102" i="19"/>
  <c r="H102" i="19"/>
  <c r="A102" i="19"/>
  <c r="B102" i="19"/>
  <c r="C102" i="19"/>
  <c r="E102" i="19"/>
  <c r="F101" i="19"/>
  <c r="G101" i="19"/>
  <c r="H101" i="19"/>
  <c r="A101" i="19"/>
  <c r="B101" i="19"/>
  <c r="D101" i="19"/>
  <c r="C101" i="19"/>
  <c r="E101" i="19"/>
  <c r="F74" i="19"/>
  <c r="G74" i="19"/>
  <c r="H74" i="19"/>
  <c r="D74" i="19"/>
  <c r="A74" i="19"/>
  <c r="B74" i="19"/>
  <c r="C74" i="19"/>
  <c r="E74" i="19"/>
  <c r="T80" i="14"/>
  <c r="T68" i="14"/>
  <c r="B193" i="14"/>
  <c r="Q193" i="14" s="1"/>
  <c r="B161" i="14"/>
  <c r="B121" i="14"/>
  <c r="B97" i="14"/>
  <c r="Q97" i="14" s="1"/>
  <c r="B115" i="30"/>
  <c r="B110" i="30"/>
  <c r="B66" i="30"/>
  <c r="B21" i="30"/>
  <c r="F199" i="19"/>
  <c r="G199" i="19"/>
  <c r="H199" i="19"/>
  <c r="A199" i="19"/>
  <c r="B199" i="19"/>
  <c r="C199" i="19"/>
  <c r="E199" i="19"/>
  <c r="D199" i="19"/>
  <c r="F198" i="19"/>
  <c r="D198" i="19"/>
  <c r="G198" i="19"/>
  <c r="H198" i="19"/>
  <c r="A198" i="19"/>
  <c r="B198" i="19"/>
  <c r="C198" i="19"/>
  <c r="E198" i="19"/>
  <c r="F197" i="19"/>
  <c r="G197" i="19"/>
  <c r="H197" i="19"/>
  <c r="A197" i="19"/>
  <c r="B197" i="19"/>
  <c r="D197" i="19"/>
  <c r="C197" i="19"/>
  <c r="E197" i="19"/>
  <c r="F196" i="19"/>
  <c r="G196" i="19"/>
  <c r="H196" i="19"/>
  <c r="A196" i="19"/>
  <c r="D196" i="19"/>
  <c r="B196" i="19"/>
  <c r="C196" i="19"/>
  <c r="E196" i="19"/>
  <c r="F170" i="19"/>
  <c r="D170" i="19"/>
  <c r="G170" i="19"/>
  <c r="H170" i="19"/>
  <c r="A170" i="19"/>
  <c r="B170" i="19"/>
  <c r="C170" i="19"/>
  <c r="E170" i="19"/>
  <c r="F166" i="19"/>
  <c r="G166" i="19"/>
  <c r="D166" i="19"/>
  <c r="H166" i="19"/>
  <c r="A166" i="19"/>
  <c r="B166" i="19"/>
  <c r="C166" i="19"/>
  <c r="E166" i="19"/>
  <c r="F145" i="19"/>
  <c r="G145" i="19"/>
  <c r="H145" i="19"/>
  <c r="A145" i="19"/>
  <c r="B145" i="19"/>
  <c r="D145" i="19"/>
  <c r="C145" i="19"/>
  <c r="E145" i="19"/>
  <c r="F144" i="19"/>
  <c r="G144" i="19"/>
  <c r="H144" i="19"/>
  <c r="A144" i="19"/>
  <c r="B144" i="19"/>
  <c r="C144" i="19"/>
  <c r="D144" i="19"/>
  <c r="E144" i="19"/>
  <c r="F127" i="19"/>
  <c r="G127" i="19"/>
  <c r="H127" i="19"/>
  <c r="A127" i="19"/>
  <c r="B127" i="19"/>
  <c r="C127" i="19"/>
  <c r="D127" i="19"/>
  <c r="E127" i="19"/>
  <c r="F126" i="19"/>
  <c r="G126" i="19"/>
  <c r="D126" i="19"/>
  <c r="H126" i="19"/>
  <c r="A126" i="19"/>
  <c r="B126" i="19"/>
  <c r="C126" i="19"/>
  <c r="E126" i="19"/>
  <c r="F125" i="19"/>
  <c r="G125" i="19"/>
  <c r="H125" i="19"/>
  <c r="A125" i="19"/>
  <c r="B125" i="19"/>
  <c r="D125" i="19"/>
  <c r="C125" i="19"/>
  <c r="E125" i="19"/>
  <c r="F107" i="19"/>
  <c r="G107" i="19"/>
  <c r="H107" i="19"/>
  <c r="A107" i="19"/>
  <c r="B107" i="19"/>
  <c r="D107" i="19"/>
  <c r="C107" i="19"/>
  <c r="E107" i="19"/>
  <c r="F106" i="19"/>
  <c r="G106" i="19"/>
  <c r="H106" i="19"/>
  <c r="A106" i="19"/>
  <c r="D106" i="19"/>
  <c r="B106" i="19"/>
  <c r="C106" i="19"/>
  <c r="E106" i="19"/>
  <c r="F105" i="19"/>
  <c r="D105" i="19"/>
  <c r="G105" i="19"/>
  <c r="H105" i="19"/>
  <c r="A105" i="19"/>
  <c r="B105" i="19"/>
  <c r="C105" i="19"/>
  <c r="E105" i="19"/>
  <c r="F104" i="19"/>
  <c r="G104" i="19"/>
  <c r="H104" i="19"/>
  <c r="D104" i="19"/>
  <c r="A104" i="19"/>
  <c r="B104" i="19"/>
  <c r="C104" i="19"/>
  <c r="E104" i="19"/>
  <c r="F73" i="19"/>
  <c r="G73" i="19"/>
  <c r="H73" i="19"/>
  <c r="A73" i="19"/>
  <c r="D73" i="19"/>
  <c r="B73" i="19"/>
  <c r="C73" i="19"/>
  <c r="E73" i="19"/>
  <c r="F72" i="19"/>
  <c r="D72" i="19"/>
  <c r="G72" i="19"/>
  <c r="H72" i="19"/>
  <c r="A72" i="19"/>
  <c r="B72" i="19"/>
  <c r="C72" i="19"/>
  <c r="E72" i="19"/>
  <c r="F71" i="19"/>
  <c r="G71" i="19"/>
  <c r="H71" i="19"/>
  <c r="A71" i="19"/>
  <c r="B71" i="19"/>
  <c r="C71" i="19"/>
  <c r="D71" i="19"/>
  <c r="E71" i="19"/>
  <c r="B65" i="14"/>
  <c r="Q65" i="14" s="1"/>
  <c r="B62" i="14"/>
  <c r="Q62" i="14" s="1"/>
  <c r="T57" i="14"/>
  <c r="T49" i="14"/>
  <c r="B216" i="14"/>
  <c r="B192" i="14"/>
  <c r="Q192" i="14" s="1"/>
  <c r="B160" i="14"/>
  <c r="B144" i="14"/>
  <c r="B120" i="14"/>
  <c r="B96" i="14"/>
  <c r="Q96" i="14" s="1"/>
  <c r="B212" i="30"/>
  <c r="B172" i="30"/>
  <c r="B102" i="30"/>
  <c r="F201" i="19"/>
  <c r="G201" i="19"/>
  <c r="H201" i="19"/>
  <c r="A201" i="19"/>
  <c r="B201" i="19"/>
  <c r="C201" i="19"/>
  <c r="E201" i="19"/>
  <c r="D201" i="19"/>
  <c r="F200" i="19"/>
  <c r="G200" i="19"/>
  <c r="H200" i="19"/>
  <c r="A200" i="19"/>
  <c r="B200" i="19"/>
  <c r="C200" i="19"/>
  <c r="D200" i="19"/>
  <c r="E200" i="19"/>
  <c r="F165" i="19"/>
  <c r="G165" i="19"/>
  <c r="H165" i="19"/>
  <c r="A165" i="19"/>
  <c r="D165" i="19"/>
  <c r="B165" i="19"/>
  <c r="C165" i="19"/>
  <c r="E165" i="19"/>
  <c r="F164" i="19"/>
  <c r="D164" i="19"/>
  <c r="G164" i="19"/>
  <c r="H164" i="19"/>
  <c r="A164" i="19"/>
  <c r="B164" i="19"/>
  <c r="C164" i="19"/>
  <c r="E164" i="19"/>
  <c r="F163" i="19"/>
  <c r="G163" i="19"/>
  <c r="H163" i="19"/>
  <c r="A163" i="19"/>
  <c r="B163" i="19"/>
  <c r="C163" i="19"/>
  <c r="D163" i="19"/>
  <c r="E163" i="19"/>
  <c r="F147" i="19"/>
  <c r="D147" i="19"/>
  <c r="G147" i="19"/>
  <c r="H147" i="19"/>
  <c r="A147" i="19"/>
  <c r="B147" i="19"/>
  <c r="C147" i="19"/>
  <c r="E147" i="19"/>
  <c r="F146" i="19"/>
  <c r="G146" i="19"/>
  <c r="D146" i="19"/>
  <c r="H146" i="19"/>
  <c r="A146" i="19"/>
  <c r="B146" i="19"/>
  <c r="C146" i="19"/>
  <c r="E146" i="19"/>
  <c r="F131" i="19"/>
  <c r="G131" i="19"/>
  <c r="H131" i="19"/>
  <c r="A131" i="19"/>
  <c r="B131" i="19"/>
  <c r="D131" i="19"/>
  <c r="C131" i="19"/>
  <c r="E131" i="19"/>
  <c r="F130" i="19"/>
  <c r="G130" i="19"/>
  <c r="H130" i="19"/>
  <c r="D130" i="19"/>
  <c r="A130" i="19"/>
  <c r="B130" i="19"/>
  <c r="C130" i="19"/>
  <c r="E130" i="19"/>
  <c r="F129" i="19"/>
  <c r="G129" i="19"/>
  <c r="H129" i="19"/>
  <c r="A129" i="19"/>
  <c r="D129" i="19"/>
  <c r="B129" i="19"/>
  <c r="C129" i="19"/>
  <c r="E129" i="19"/>
  <c r="F128" i="19"/>
  <c r="D128" i="19"/>
  <c r="G128" i="19"/>
  <c r="H128" i="19"/>
  <c r="A128" i="19"/>
  <c r="B128" i="19"/>
  <c r="C128" i="19"/>
  <c r="E128" i="19"/>
  <c r="F108" i="19"/>
  <c r="G108" i="19"/>
  <c r="D108" i="19"/>
  <c r="H108" i="19"/>
  <c r="A108" i="19"/>
  <c r="B108" i="19"/>
  <c r="C108" i="19"/>
  <c r="E108" i="19"/>
  <c r="F87" i="19"/>
  <c r="G87" i="19"/>
  <c r="D87" i="19"/>
  <c r="H87" i="19"/>
  <c r="A87" i="19"/>
  <c r="B87" i="19"/>
  <c r="C87" i="19"/>
  <c r="E87" i="19"/>
  <c r="F70" i="19"/>
  <c r="G70" i="19"/>
  <c r="H70" i="19"/>
  <c r="D70" i="19"/>
  <c r="A70" i="19"/>
  <c r="B70" i="19"/>
  <c r="C70" i="19"/>
  <c r="E70" i="19"/>
  <c r="B73" i="14"/>
  <c r="Q73" i="14" s="1"/>
  <c r="B215" i="14"/>
  <c r="B191" i="14"/>
  <c r="Q191" i="14" s="1"/>
  <c r="B183" i="14"/>
  <c r="Q183" i="14" s="1"/>
  <c r="B167" i="14"/>
  <c r="B151" i="14"/>
  <c r="B143" i="14"/>
  <c r="B127" i="14"/>
  <c r="B95" i="14"/>
  <c r="Q95" i="14" s="1"/>
  <c r="B197" i="30"/>
  <c r="B186" i="30"/>
  <c r="B72" i="30"/>
  <c r="B55" i="30"/>
  <c r="F202" i="19"/>
  <c r="G202" i="19"/>
  <c r="H202" i="19"/>
  <c r="A202" i="19"/>
  <c r="D202" i="19"/>
  <c r="B202" i="19"/>
  <c r="C202" i="19"/>
  <c r="E202" i="19"/>
  <c r="F185" i="19"/>
  <c r="G185" i="19"/>
  <c r="H185" i="19"/>
  <c r="A185" i="19"/>
  <c r="D185" i="19"/>
  <c r="B185" i="19"/>
  <c r="C185" i="19"/>
  <c r="E185" i="19"/>
  <c r="F184" i="19"/>
  <c r="G184" i="19"/>
  <c r="H184" i="19"/>
  <c r="A184" i="19"/>
  <c r="B184" i="19"/>
  <c r="D184" i="19"/>
  <c r="C184" i="19"/>
  <c r="E184" i="19"/>
  <c r="F183" i="19"/>
  <c r="D183" i="19"/>
  <c r="G183" i="19"/>
  <c r="H183" i="19"/>
  <c r="A183" i="19"/>
  <c r="B183" i="19"/>
  <c r="C183" i="19"/>
  <c r="E183" i="19"/>
  <c r="F162" i="19"/>
  <c r="G162" i="19"/>
  <c r="H162" i="19"/>
  <c r="D162" i="19"/>
  <c r="A162" i="19"/>
  <c r="B162" i="19"/>
  <c r="C162" i="19"/>
  <c r="E162" i="19"/>
  <c r="F161" i="19"/>
  <c r="G161" i="19"/>
  <c r="H161" i="19"/>
  <c r="A161" i="19"/>
  <c r="B161" i="19"/>
  <c r="D161" i="19"/>
  <c r="C161" i="19"/>
  <c r="E161" i="19"/>
  <c r="F160" i="19"/>
  <c r="G160" i="19"/>
  <c r="D160" i="19"/>
  <c r="H160" i="19"/>
  <c r="A160" i="19"/>
  <c r="B160" i="19"/>
  <c r="C160" i="19"/>
  <c r="E160" i="19"/>
  <c r="F159" i="19"/>
  <c r="D159" i="19"/>
  <c r="G159" i="19"/>
  <c r="H159" i="19"/>
  <c r="A159" i="19"/>
  <c r="B159" i="19"/>
  <c r="C159" i="19"/>
  <c r="E159" i="19"/>
  <c r="F148" i="19"/>
  <c r="G148" i="19"/>
  <c r="H148" i="19"/>
  <c r="D148" i="19"/>
  <c r="A148" i="19"/>
  <c r="B148" i="19"/>
  <c r="C148" i="19"/>
  <c r="E148" i="19"/>
  <c r="F132" i="19"/>
  <c r="G132" i="19"/>
  <c r="D132" i="19"/>
  <c r="H132" i="19"/>
  <c r="A132" i="19"/>
  <c r="B132" i="19"/>
  <c r="C132" i="19"/>
  <c r="E132" i="19"/>
  <c r="F111" i="19"/>
  <c r="G111" i="19"/>
  <c r="H111" i="19"/>
  <c r="A111" i="19"/>
  <c r="D111" i="19"/>
  <c r="B111" i="19"/>
  <c r="C111" i="19"/>
  <c r="E111" i="19"/>
  <c r="F110" i="19"/>
  <c r="D110" i="19"/>
  <c r="G110" i="19"/>
  <c r="H110" i="19"/>
  <c r="A110" i="19"/>
  <c r="B110" i="19"/>
  <c r="C110" i="19"/>
  <c r="E110" i="19"/>
  <c r="F109" i="19"/>
  <c r="G109" i="19"/>
  <c r="H109" i="19"/>
  <c r="A109" i="19"/>
  <c r="B109" i="19"/>
  <c r="C109" i="19"/>
  <c r="D109" i="19"/>
  <c r="E109" i="19"/>
  <c r="F91" i="19"/>
  <c r="G91" i="19"/>
  <c r="H91" i="19"/>
  <c r="A91" i="19"/>
  <c r="D91" i="19"/>
  <c r="B91" i="19"/>
  <c r="C91" i="19"/>
  <c r="E91" i="19"/>
  <c r="F90" i="19"/>
  <c r="G90" i="19"/>
  <c r="H90" i="19"/>
  <c r="A90" i="19"/>
  <c r="B90" i="19"/>
  <c r="D90" i="19"/>
  <c r="C90" i="19"/>
  <c r="E90" i="19"/>
  <c r="F89" i="19"/>
  <c r="G89" i="19"/>
  <c r="H89" i="19"/>
  <c r="D89" i="19"/>
  <c r="A89" i="19"/>
  <c r="B89" i="19"/>
  <c r="C89" i="19"/>
  <c r="E89" i="19"/>
  <c r="F88" i="19"/>
  <c r="G88" i="19"/>
  <c r="H88" i="19"/>
  <c r="A88" i="19"/>
  <c r="B88" i="19"/>
  <c r="C88" i="19"/>
  <c r="D88" i="19"/>
  <c r="E88" i="19"/>
  <c r="F86" i="19"/>
  <c r="D86" i="19"/>
  <c r="G86" i="19"/>
  <c r="H86" i="19"/>
  <c r="A86" i="19"/>
  <c r="B86" i="19"/>
  <c r="C86" i="19"/>
  <c r="E86" i="19"/>
  <c r="F69" i="19"/>
  <c r="G69" i="19"/>
  <c r="H69" i="19"/>
  <c r="A69" i="19"/>
  <c r="B69" i="19"/>
  <c r="D69" i="19"/>
  <c r="C69" i="19"/>
  <c r="E69" i="19"/>
  <c r="F68" i="19"/>
  <c r="G68" i="19"/>
  <c r="H68" i="19"/>
  <c r="A68" i="19"/>
  <c r="D68" i="19"/>
  <c r="B68" i="19"/>
  <c r="C68" i="19"/>
  <c r="E68" i="19"/>
  <c r="F67" i="19"/>
  <c r="G67" i="19"/>
  <c r="H67" i="19"/>
  <c r="D67" i="19"/>
  <c r="A67" i="19"/>
  <c r="B67" i="19"/>
  <c r="C67" i="19"/>
  <c r="E67" i="19"/>
  <c r="B54" i="14"/>
  <c r="Q54" i="14" s="1"/>
  <c r="B222" i="14"/>
  <c r="B214" i="14"/>
  <c r="B190" i="14"/>
  <c r="Q190" i="14" s="1"/>
  <c r="B182" i="14"/>
  <c r="Q182" i="14" s="1"/>
  <c r="B166" i="14"/>
  <c r="B150" i="14"/>
  <c r="B142" i="14"/>
  <c r="B126" i="14"/>
  <c r="B110" i="14"/>
  <c r="B94" i="14"/>
  <c r="Q94" i="14" s="1"/>
  <c r="B156" i="30"/>
  <c r="B52" i="30"/>
  <c r="B39" i="30"/>
  <c r="F187" i="19"/>
  <c r="G187" i="19"/>
  <c r="H187" i="19"/>
  <c r="D187" i="19"/>
  <c r="A187" i="19"/>
  <c r="B187" i="19"/>
  <c r="C187" i="19"/>
  <c r="E187" i="19"/>
  <c r="F186" i="19"/>
  <c r="G186" i="19"/>
  <c r="D186" i="19"/>
  <c r="H186" i="19"/>
  <c r="A186" i="19"/>
  <c r="B186" i="19"/>
  <c r="C186" i="19"/>
  <c r="E186" i="19"/>
  <c r="F182" i="19"/>
  <c r="G182" i="19"/>
  <c r="H182" i="19"/>
  <c r="A182" i="19"/>
  <c r="B182" i="19"/>
  <c r="C182" i="19"/>
  <c r="D182" i="19"/>
  <c r="E182" i="19"/>
  <c r="F158" i="19"/>
  <c r="G158" i="19"/>
  <c r="H158" i="19"/>
  <c r="A158" i="19"/>
  <c r="B158" i="19"/>
  <c r="D158" i="19"/>
  <c r="C158" i="19"/>
  <c r="E158" i="19"/>
  <c r="F151" i="19"/>
  <c r="G151" i="19"/>
  <c r="H151" i="19"/>
  <c r="A151" i="19"/>
  <c r="B151" i="19"/>
  <c r="D151" i="19"/>
  <c r="C151" i="19"/>
  <c r="E151" i="19"/>
  <c r="F150" i="19"/>
  <c r="G150" i="19"/>
  <c r="H150" i="19"/>
  <c r="A150" i="19"/>
  <c r="B150" i="19"/>
  <c r="C150" i="19"/>
  <c r="D150" i="19"/>
  <c r="E150" i="19"/>
  <c r="F149" i="19"/>
  <c r="G149" i="19"/>
  <c r="H149" i="19"/>
  <c r="A149" i="19"/>
  <c r="D149" i="19"/>
  <c r="B149" i="19"/>
  <c r="C149" i="19"/>
  <c r="E149" i="19"/>
  <c r="F135" i="19"/>
  <c r="G135" i="19"/>
  <c r="H135" i="19"/>
  <c r="A135" i="19"/>
  <c r="B135" i="19"/>
  <c r="D135" i="19"/>
  <c r="C135" i="19"/>
  <c r="E135" i="19"/>
  <c r="F134" i="19"/>
  <c r="D134" i="19"/>
  <c r="G134" i="19"/>
  <c r="H134" i="19"/>
  <c r="A134" i="19"/>
  <c r="B134" i="19"/>
  <c r="C134" i="19"/>
  <c r="E134" i="19"/>
  <c r="F133" i="19"/>
  <c r="G133" i="19"/>
  <c r="H133" i="19"/>
  <c r="A133" i="19"/>
  <c r="B133" i="19"/>
  <c r="C133" i="19"/>
  <c r="D133" i="19"/>
  <c r="E133" i="19"/>
  <c r="F115" i="19"/>
  <c r="G115" i="19"/>
  <c r="H115" i="19"/>
  <c r="A115" i="19"/>
  <c r="B115" i="19"/>
  <c r="C115" i="19"/>
  <c r="D115" i="19"/>
  <c r="E115" i="19"/>
  <c r="F114" i="19"/>
  <c r="G114" i="19"/>
  <c r="D114" i="19"/>
  <c r="H114" i="19"/>
  <c r="A114" i="19"/>
  <c r="B114" i="19"/>
  <c r="C114" i="19"/>
  <c r="E114" i="19"/>
  <c r="F113" i="19"/>
  <c r="G113" i="19"/>
  <c r="H113" i="19"/>
  <c r="A113" i="19"/>
  <c r="B113" i="19"/>
  <c r="D113" i="19"/>
  <c r="C113" i="19"/>
  <c r="E113" i="19"/>
  <c r="F112" i="19"/>
  <c r="G112" i="19"/>
  <c r="H112" i="19"/>
  <c r="D112" i="19"/>
  <c r="A112" i="19"/>
  <c r="B112" i="19"/>
  <c r="C112" i="19"/>
  <c r="E112" i="19"/>
  <c r="F92" i="19"/>
  <c r="D92" i="19"/>
  <c r="G92" i="19"/>
  <c r="H92" i="19"/>
  <c r="A92" i="19"/>
  <c r="B92" i="19"/>
  <c r="C92" i="19"/>
  <c r="E92" i="19"/>
  <c r="F85" i="19"/>
  <c r="G85" i="19"/>
  <c r="H85" i="19"/>
  <c r="D85" i="19"/>
  <c r="A85" i="19"/>
  <c r="B85" i="19"/>
  <c r="C85" i="19"/>
  <c r="E85" i="19"/>
  <c r="F84" i="19"/>
  <c r="G84" i="19"/>
  <c r="H84" i="19"/>
  <c r="A84" i="19"/>
  <c r="B84" i="19"/>
  <c r="C84" i="19"/>
  <c r="D84" i="19"/>
  <c r="E84" i="19"/>
  <c r="F83" i="19"/>
  <c r="G83" i="19"/>
  <c r="H83" i="19"/>
  <c r="A83" i="19"/>
  <c r="B83" i="19"/>
  <c r="D83" i="19"/>
  <c r="C83" i="19"/>
  <c r="E83" i="19"/>
  <c r="F66" i="19"/>
  <c r="G66" i="19"/>
  <c r="H66" i="19"/>
  <c r="A66" i="19"/>
  <c r="B66" i="19"/>
  <c r="C66" i="19"/>
  <c r="D66" i="19"/>
  <c r="E66" i="19"/>
  <c r="B81" i="14"/>
  <c r="Q81" i="14" s="1"/>
  <c r="B78" i="14"/>
  <c r="Q78" i="14" s="1"/>
  <c r="B77" i="14"/>
  <c r="Q77" i="14" s="1"/>
  <c r="B76" i="14"/>
  <c r="Q76" i="14" s="1"/>
  <c r="T73" i="14"/>
  <c r="B69" i="14"/>
  <c r="Q69" i="14" s="1"/>
  <c r="T62" i="14"/>
  <c r="T52" i="14"/>
  <c r="T43" i="14"/>
  <c r="B221" i="14"/>
  <c r="B213" i="14"/>
  <c r="B205" i="14"/>
  <c r="B189" i="14"/>
  <c r="Q189" i="14" s="1"/>
  <c r="B181" i="14"/>
  <c r="Q181" i="14" s="1"/>
  <c r="B165" i="14"/>
  <c r="B149" i="14"/>
  <c r="B141" i="14"/>
  <c r="B133" i="14"/>
  <c r="B125" i="14"/>
  <c r="B109" i="14"/>
  <c r="B93" i="14"/>
  <c r="Q93" i="14" s="1"/>
  <c r="B97" i="30"/>
  <c r="B25" i="30"/>
  <c r="F188" i="19"/>
  <c r="G188" i="19"/>
  <c r="H188" i="19"/>
  <c r="A188" i="19"/>
  <c r="B188" i="19"/>
  <c r="C188" i="19"/>
  <c r="D188" i="19"/>
  <c r="E188" i="19"/>
  <c r="F181" i="19"/>
  <c r="G181" i="19"/>
  <c r="H181" i="19"/>
  <c r="D181" i="19"/>
  <c r="A181" i="19"/>
  <c r="B181" i="19"/>
  <c r="C181" i="19"/>
  <c r="E181" i="19"/>
  <c r="F180" i="19"/>
  <c r="G180" i="19"/>
  <c r="D180" i="19"/>
  <c r="H180" i="19"/>
  <c r="A180" i="19"/>
  <c r="B180" i="19"/>
  <c r="C180" i="19"/>
  <c r="E180" i="19"/>
  <c r="F179" i="19"/>
  <c r="G179" i="19"/>
  <c r="H179" i="19"/>
  <c r="A179" i="19"/>
  <c r="D179" i="19"/>
  <c r="B179" i="19"/>
  <c r="C179" i="19"/>
  <c r="E179" i="19"/>
  <c r="F157" i="19"/>
  <c r="G157" i="19"/>
  <c r="H157" i="19"/>
  <c r="A157" i="19"/>
  <c r="D157" i="19"/>
  <c r="B157" i="19"/>
  <c r="C157" i="19"/>
  <c r="E157" i="19"/>
  <c r="F156" i="19"/>
  <c r="G156" i="19"/>
  <c r="H156" i="19"/>
  <c r="A156" i="19"/>
  <c r="B156" i="19"/>
  <c r="C156" i="19"/>
  <c r="D156" i="19"/>
  <c r="E156" i="19"/>
  <c r="F155" i="19"/>
  <c r="G155" i="19"/>
  <c r="H155" i="19"/>
  <c r="D155" i="19"/>
  <c r="A155" i="19"/>
  <c r="B155" i="19"/>
  <c r="C155" i="19"/>
  <c r="E155" i="19"/>
  <c r="F153" i="19"/>
  <c r="D153" i="19"/>
  <c r="G153" i="19"/>
  <c r="H153" i="19"/>
  <c r="A153" i="19"/>
  <c r="B153" i="19"/>
  <c r="C153" i="19"/>
  <c r="E153" i="19"/>
  <c r="F152" i="19"/>
  <c r="G152" i="19"/>
  <c r="D152" i="19"/>
  <c r="H152" i="19"/>
  <c r="A152" i="19"/>
  <c r="B152" i="19"/>
  <c r="C152" i="19"/>
  <c r="E152" i="19"/>
  <c r="F137" i="19"/>
  <c r="G137" i="19"/>
  <c r="H137" i="19"/>
  <c r="A137" i="19"/>
  <c r="D137" i="19"/>
  <c r="B137" i="19"/>
  <c r="C137" i="19"/>
  <c r="E137" i="19"/>
  <c r="F136" i="19"/>
  <c r="G136" i="19"/>
  <c r="H136" i="19"/>
  <c r="D136" i="19"/>
  <c r="A136" i="19"/>
  <c r="B136" i="19"/>
  <c r="C136" i="19"/>
  <c r="E136" i="19"/>
  <c r="F116" i="19"/>
  <c r="D116" i="19"/>
  <c r="G116" i="19"/>
  <c r="H116" i="19"/>
  <c r="A116" i="19"/>
  <c r="B116" i="19"/>
  <c r="C116" i="19"/>
  <c r="E116" i="19"/>
  <c r="F95" i="19"/>
  <c r="G95" i="19"/>
  <c r="H95" i="19"/>
  <c r="A95" i="19"/>
  <c r="B95" i="19"/>
  <c r="D95" i="19"/>
  <c r="C95" i="19"/>
  <c r="E95" i="19"/>
  <c r="F94" i="19"/>
  <c r="G94" i="19"/>
  <c r="H94" i="19"/>
  <c r="A94" i="19"/>
  <c r="B94" i="19"/>
  <c r="C94" i="19"/>
  <c r="D94" i="19"/>
  <c r="E94" i="19"/>
  <c r="F93" i="19"/>
  <c r="G93" i="19"/>
  <c r="H93" i="19"/>
  <c r="D93" i="19"/>
  <c r="A93" i="19"/>
  <c r="B93" i="19"/>
  <c r="C93" i="19"/>
  <c r="E93" i="19"/>
  <c r="F82" i="19"/>
  <c r="G82" i="19"/>
  <c r="H82" i="19"/>
  <c r="A82" i="19"/>
  <c r="D82" i="19"/>
  <c r="B82" i="19"/>
  <c r="C82" i="19"/>
  <c r="E82" i="19"/>
  <c r="F81" i="19"/>
  <c r="G81" i="19"/>
  <c r="H81" i="19"/>
  <c r="A81" i="19"/>
  <c r="B81" i="19"/>
  <c r="C81" i="19"/>
  <c r="D81" i="19"/>
  <c r="E81" i="19"/>
  <c r="F80" i="19"/>
  <c r="G80" i="19"/>
  <c r="H80" i="19"/>
  <c r="D80" i="19"/>
  <c r="A80" i="19"/>
  <c r="B80" i="19"/>
  <c r="C80" i="19"/>
  <c r="E80" i="19"/>
  <c r="F79" i="19"/>
  <c r="G79" i="19"/>
  <c r="H79" i="19"/>
  <c r="A79" i="19"/>
  <c r="B79" i="19"/>
  <c r="D79" i="19"/>
  <c r="C79" i="19"/>
  <c r="E79" i="19"/>
  <c r="F65" i="19"/>
  <c r="D65" i="19"/>
  <c r="G65" i="19"/>
  <c r="H65" i="19"/>
  <c r="A65" i="19"/>
  <c r="B65" i="19"/>
  <c r="C65" i="19"/>
  <c r="E65" i="19"/>
  <c r="F64" i="19"/>
  <c r="G64" i="19"/>
  <c r="H64" i="19"/>
  <c r="D64" i="19"/>
  <c r="A64" i="19"/>
  <c r="B64" i="19"/>
  <c r="C64" i="19"/>
  <c r="E64" i="19"/>
  <c r="F63" i="19"/>
  <c r="G63" i="19"/>
  <c r="H63" i="19"/>
  <c r="A63" i="19"/>
  <c r="D63" i="19"/>
  <c r="B63" i="19"/>
  <c r="C63" i="19"/>
  <c r="E63" i="19"/>
  <c r="T35" i="14"/>
  <c r="T27" i="14"/>
  <c r="B220" i="14"/>
  <c r="B212" i="14"/>
  <c r="B204" i="14"/>
  <c r="Q204" i="14" s="1"/>
  <c r="B188" i="14"/>
  <c r="Q188" i="14" s="1"/>
  <c r="B180" i="14"/>
  <c r="Q180" i="14" s="1"/>
  <c r="B172" i="14"/>
  <c r="B164" i="14"/>
  <c r="B156" i="14"/>
  <c r="B148" i="14"/>
  <c r="B140" i="14"/>
  <c r="B132" i="14"/>
  <c r="B124" i="14"/>
  <c r="B108" i="14"/>
  <c r="B100" i="14"/>
  <c r="Q100" i="14" s="1"/>
  <c r="B92" i="14"/>
  <c r="Q92" i="14" s="1"/>
  <c r="B84" i="14"/>
  <c r="Q84" i="14" s="1"/>
  <c r="B139" i="30"/>
  <c r="B94" i="30"/>
  <c r="B18" i="30"/>
  <c r="F191" i="19"/>
  <c r="G191" i="19"/>
  <c r="H191" i="19"/>
  <c r="A191" i="19"/>
  <c r="B191" i="19"/>
  <c r="D191" i="19"/>
  <c r="C191" i="19"/>
  <c r="E191" i="19"/>
  <c r="F190" i="19"/>
  <c r="D190" i="19"/>
  <c r="G190" i="19"/>
  <c r="H190" i="19"/>
  <c r="A190" i="19"/>
  <c r="B190" i="19"/>
  <c r="C190" i="19"/>
  <c r="E190" i="19"/>
  <c r="F189" i="19"/>
  <c r="G189" i="19"/>
  <c r="H189" i="19"/>
  <c r="A189" i="19"/>
  <c r="B189" i="19"/>
  <c r="D189" i="19"/>
  <c r="C189" i="19"/>
  <c r="E189" i="19"/>
  <c r="F178" i="19"/>
  <c r="D178" i="19"/>
  <c r="G178" i="19"/>
  <c r="H178" i="19"/>
  <c r="A178" i="19"/>
  <c r="B178" i="19"/>
  <c r="C178" i="19"/>
  <c r="E178" i="19"/>
  <c r="F177" i="19"/>
  <c r="G177" i="19"/>
  <c r="H177" i="19"/>
  <c r="A177" i="19"/>
  <c r="B177" i="19"/>
  <c r="D177" i="19"/>
  <c r="C177" i="19"/>
  <c r="E177" i="19"/>
  <c r="F176" i="19"/>
  <c r="G176" i="19"/>
  <c r="H176" i="19"/>
  <c r="A176" i="19"/>
  <c r="B176" i="19"/>
  <c r="C176" i="19"/>
  <c r="D176" i="19"/>
  <c r="E176" i="19"/>
  <c r="F175" i="19"/>
  <c r="G175" i="19"/>
  <c r="H175" i="19"/>
  <c r="D175" i="19"/>
  <c r="A175" i="19"/>
  <c r="B175" i="19"/>
  <c r="C175" i="19"/>
  <c r="E175" i="19"/>
  <c r="F154" i="19"/>
  <c r="G154" i="19"/>
  <c r="H154" i="19"/>
  <c r="A154" i="19"/>
  <c r="B154" i="19"/>
  <c r="D154" i="19"/>
  <c r="C154" i="19"/>
  <c r="E154" i="19"/>
  <c r="F139" i="19"/>
  <c r="G139" i="19"/>
  <c r="D139" i="19"/>
  <c r="H139" i="19"/>
  <c r="A139" i="19"/>
  <c r="B139" i="19"/>
  <c r="C139" i="19"/>
  <c r="E139" i="19"/>
  <c r="F138" i="19"/>
  <c r="G138" i="19"/>
  <c r="H138" i="19"/>
  <c r="A138" i="19"/>
  <c r="B138" i="19"/>
  <c r="C138" i="19"/>
  <c r="D138" i="19"/>
  <c r="E138" i="19"/>
  <c r="F119" i="19"/>
  <c r="G119" i="19"/>
  <c r="H119" i="19"/>
  <c r="A119" i="19"/>
  <c r="B119" i="19"/>
  <c r="D119" i="19"/>
  <c r="C119" i="19"/>
  <c r="E119" i="19"/>
  <c r="F118" i="19"/>
  <c r="G118" i="19"/>
  <c r="H118" i="19"/>
  <c r="D118" i="19"/>
  <c r="A118" i="19"/>
  <c r="B118" i="19"/>
  <c r="C118" i="19"/>
  <c r="E118" i="19"/>
  <c r="F117" i="19"/>
  <c r="G117" i="19"/>
  <c r="H117" i="19"/>
  <c r="A117" i="19"/>
  <c r="D117" i="19"/>
  <c r="B117" i="19"/>
  <c r="C117" i="19"/>
  <c r="E117" i="19"/>
  <c r="F99" i="19"/>
  <c r="G99" i="19"/>
  <c r="H99" i="19"/>
  <c r="D99" i="19"/>
  <c r="A99" i="19"/>
  <c r="B99" i="19"/>
  <c r="C99" i="19"/>
  <c r="E99" i="19"/>
  <c r="F98" i="19"/>
  <c r="G98" i="19"/>
  <c r="H98" i="19"/>
  <c r="A98" i="19"/>
  <c r="D98" i="19"/>
  <c r="B98" i="19"/>
  <c r="C98" i="19"/>
  <c r="E98" i="19"/>
  <c r="F97" i="19"/>
  <c r="D97" i="19"/>
  <c r="G97" i="19"/>
  <c r="H97" i="19"/>
  <c r="A97" i="19"/>
  <c r="B97" i="19"/>
  <c r="C97" i="19"/>
  <c r="E97" i="19"/>
  <c r="F96" i="19"/>
  <c r="G96" i="19"/>
  <c r="D96" i="19"/>
  <c r="H96" i="19"/>
  <c r="A96" i="19"/>
  <c r="B96" i="19"/>
  <c r="C96" i="19"/>
  <c r="E96" i="19"/>
  <c r="F78" i="19"/>
  <c r="D78" i="19"/>
  <c r="G78" i="19"/>
  <c r="H78" i="19"/>
  <c r="A78" i="19"/>
  <c r="B78" i="19"/>
  <c r="C78" i="19"/>
  <c r="E78" i="19"/>
  <c r="F62" i="19"/>
  <c r="G62" i="19"/>
  <c r="H62" i="19"/>
  <c r="D62" i="19"/>
  <c r="A62" i="19"/>
  <c r="B62" i="19"/>
  <c r="C62" i="19"/>
  <c r="E62" i="19"/>
  <c r="B219" i="14"/>
  <c r="B211" i="14"/>
  <c r="B203" i="14"/>
  <c r="Q203" i="14" s="1"/>
  <c r="B195" i="14"/>
  <c r="Q195" i="14" s="1"/>
  <c r="B187" i="14"/>
  <c r="Q187" i="14" s="1"/>
  <c r="B179" i="14"/>
  <c r="Q179" i="14" s="1"/>
  <c r="B171" i="14"/>
  <c r="B163" i="14"/>
  <c r="B155" i="14"/>
  <c r="B147" i="14"/>
  <c r="B139" i="14"/>
  <c r="B131" i="14"/>
  <c r="B123" i="14"/>
  <c r="B115" i="14"/>
  <c r="B107" i="14"/>
  <c r="Q107" i="14" s="1"/>
  <c r="B99" i="14"/>
  <c r="Q99" i="14" s="1"/>
  <c r="B91" i="14"/>
  <c r="Q91" i="14" s="1"/>
  <c r="B83" i="14"/>
  <c r="Q83" i="14" s="1"/>
  <c r="B80" i="14"/>
  <c r="Q80" i="14" s="1"/>
  <c r="B55" i="14"/>
  <c r="Q55" i="14" s="1"/>
  <c r="B56" i="14"/>
  <c r="Q56" i="14" s="1"/>
  <c r="B67" i="14"/>
  <c r="Q67" i="14" s="1"/>
  <c r="B63" i="14"/>
  <c r="Q63" i="14" s="1"/>
  <c r="B53" i="14"/>
  <c r="Q53" i="14" s="1"/>
  <c r="B51" i="19"/>
  <c r="C51" i="19"/>
  <c r="E51" i="19"/>
  <c r="A51" i="19"/>
  <c r="F51" i="19"/>
  <c r="G51" i="19"/>
  <c r="H51" i="19"/>
  <c r="B37" i="19"/>
  <c r="A37" i="19"/>
  <c r="C37" i="19"/>
  <c r="E37" i="19"/>
  <c r="F37" i="19"/>
  <c r="G37" i="19"/>
  <c r="H37" i="19"/>
  <c r="B57" i="14"/>
  <c r="Q57" i="14" s="1"/>
  <c r="B50" i="19"/>
  <c r="C50" i="19"/>
  <c r="A50" i="19"/>
  <c r="E50" i="19"/>
  <c r="F50" i="19"/>
  <c r="G50" i="19"/>
  <c r="H50" i="19"/>
  <c r="B34" i="19"/>
  <c r="C34" i="19"/>
  <c r="A34" i="19"/>
  <c r="E34" i="19"/>
  <c r="F34" i="19"/>
  <c r="G34" i="19"/>
  <c r="H34" i="19"/>
  <c r="B33" i="19"/>
  <c r="C33" i="19"/>
  <c r="E33" i="19"/>
  <c r="F33" i="19"/>
  <c r="A33" i="19"/>
  <c r="G33" i="19"/>
  <c r="H33" i="19"/>
  <c r="B32" i="19"/>
  <c r="C32" i="19"/>
  <c r="E32" i="19"/>
  <c r="A32" i="19"/>
  <c r="F32" i="19"/>
  <c r="G32" i="19"/>
  <c r="H32" i="19"/>
  <c r="B52" i="19"/>
  <c r="C52" i="19"/>
  <c r="A52" i="19"/>
  <c r="E52" i="19"/>
  <c r="F52" i="19"/>
  <c r="G52" i="19"/>
  <c r="H52" i="19"/>
  <c r="B49" i="19"/>
  <c r="C49" i="19"/>
  <c r="E49" i="19"/>
  <c r="F49" i="19"/>
  <c r="A49" i="19"/>
  <c r="G49" i="19"/>
  <c r="H49" i="19"/>
  <c r="B48" i="19"/>
  <c r="C48" i="19"/>
  <c r="E48" i="19"/>
  <c r="F48" i="19"/>
  <c r="G48" i="19"/>
  <c r="H48" i="19"/>
  <c r="A48" i="19"/>
  <c r="B47" i="19"/>
  <c r="A47" i="19"/>
  <c r="C47" i="19"/>
  <c r="E47" i="19"/>
  <c r="F47" i="19"/>
  <c r="G47" i="19"/>
  <c r="H47" i="19"/>
  <c r="B71" i="14"/>
  <c r="Q71" i="14" s="1"/>
  <c r="B53" i="19"/>
  <c r="A53" i="19"/>
  <c r="C53" i="19"/>
  <c r="E53" i="19"/>
  <c r="F53" i="19"/>
  <c r="G53" i="19"/>
  <c r="H53" i="19"/>
  <c r="B36" i="19"/>
  <c r="C36" i="19"/>
  <c r="E36" i="19"/>
  <c r="F36" i="19"/>
  <c r="G36" i="19"/>
  <c r="H36" i="19"/>
  <c r="A36" i="19"/>
  <c r="B35" i="19"/>
  <c r="C35" i="19"/>
  <c r="A35" i="19"/>
  <c r="E35" i="19"/>
  <c r="F35" i="19"/>
  <c r="G35" i="19"/>
  <c r="H35" i="19"/>
  <c r="B46" i="19"/>
  <c r="C46" i="19"/>
  <c r="A46" i="19"/>
  <c r="E46" i="19"/>
  <c r="F46" i="19"/>
  <c r="G46" i="19"/>
  <c r="H46" i="19"/>
  <c r="B70" i="14"/>
  <c r="Q70" i="14" s="1"/>
  <c r="B45" i="19"/>
  <c r="C45" i="19"/>
  <c r="A45" i="19"/>
  <c r="E45" i="19"/>
  <c r="F45" i="19"/>
  <c r="G45" i="19"/>
  <c r="H45" i="19"/>
  <c r="B44" i="19"/>
  <c r="C44" i="19"/>
  <c r="E44" i="19"/>
  <c r="A44" i="19"/>
  <c r="F44" i="19"/>
  <c r="G44" i="19"/>
  <c r="H44" i="19"/>
  <c r="B43" i="19"/>
  <c r="A43" i="19"/>
  <c r="C43" i="19"/>
  <c r="E43" i="19"/>
  <c r="F43" i="19"/>
  <c r="G43" i="19"/>
  <c r="H43" i="19"/>
  <c r="B61" i="19"/>
  <c r="C61" i="19"/>
  <c r="E61" i="19"/>
  <c r="F61" i="19"/>
  <c r="A61" i="19"/>
  <c r="G61" i="19"/>
  <c r="H61" i="19"/>
  <c r="B60" i="19"/>
  <c r="C60" i="19"/>
  <c r="A60" i="19"/>
  <c r="E60" i="19"/>
  <c r="F60" i="19"/>
  <c r="G60" i="19"/>
  <c r="H60" i="19"/>
  <c r="B59" i="19"/>
  <c r="A59" i="19"/>
  <c r="C59" i="19"/>
  <c r="E59" i="19"/>
  <c r="F59" i="19"/>
  <c r="G59" i="19"/>
  <c r="H59" i="19"/>
  <c r="B42" i="19"/>
  <c r="C42" i="19"/>
  <c r="E42" i="19"/>
  <c r="F42" i="19"/>
  <c r="A42" i="19"/>
  <c r="G42" i="19"/>
  <c r="H42" i="19"/>
  <c r="B68" i="14"/>
  <c r="Q68" i="14" s="1"/>
  <c r="B52" i="14"/>
  <c r="Q52" i="14" s="1"/>
  <c r="B58" i="19"/>
  <c r="C58" i="19"/>
  <c r="E58" i="19"/>
  <c r="A58" i="19"/>
  <c r="F58" i="19"/>
  <c r="G58" i="19"/>
  <c r="H58" i="19"/>
  <c r="B57" i="19"/>
  <c r="C57" i="19"/>
  <c r="A57" i="19"/>
  <c r="E57" i="19"/>
  <c r="F57" i="19"/>
  <c r="G57" i="19"/>
  <c r="H57" i="19"/>
  <c r="B56" i="19"/>
  <c r="C56" i="19"/>
  <c r="A56" i="19"/>
  <c r="E56" i="19"/>
  <c r="F56" i="19"/>
  <c r="G56" i="19"/>
  <c r="H56" i="19"/>
  <c r="B55" i="19"/>
  <c r="C55" i="19"/>
  <c r="E55" i="19"/>
  <c r="F55" i="19"/>
  <c r="A55" i="19"/>
  <c r="G55" i="19"/>
  <c r="H55" i="19"/>
  <c r="B41" i="19"/>
  <c r="C41" i="19"/>
  <c r="E41" i="19"/>
  <c r="F41" i="19"/>
  <c r="G41" i="19"/>
  <c r="H41" i="19"/>
  <c r="A41" i="19"/>
  <c r="B40" i="19"/>
  <c r="C40" i="19"/>
  <c r="A40" i="19"/>
  <c r="E40" i="19"/>
  <c r="F40" i="19"/>
  <c r="G40" i="19"/>
  <c r="H40" i="19"/>
  <c r="B39" i="19"/>
  <c r="C39" i="19"/>
  <c r="E39" i="19"/>
  <c r="A39" i="19"/>
  <c r="F39" i="19"/>
  <c r="G39" i="19"/>
  <c r="H39" i="19"/>
  <c r="B75" i="14"/>
  <c r="Q75" i="14" s="1"/>
  <c r="B59" i="14"/>
  <c r="Q59" i="14" s="1"/>
  <c r="B54" i="19"/>
  <c r="C54" i="19"/>
  <c r="E54" i="19"/>
  <c r="F54" i="19"/>
  <c r="G54" i="19"/>
  <c r="H54" i="19"/>
  <c r="A54" i="19"/>
  <c r="B38" i="19"/>
  <c r="C38" i="19"/>
  <c r="A38" i="19"/>
  <c r="E38" i="19"/>
  <c r="F38" i="19"/>
  <c r="G38" i="19"/>
  <c r="H38" i="19"/>
  <c r="B74" i="14"/>
  <c r="Q74" i="14" s="1"/>
  <c r="B66" i="14"/>
  <c r="Q66" i="14" s="1"/>
  <c r="B58" i="14"/>
  <c r="Q58" i="14" s="1"/>
  <c r="B34" i="14"/>
  <c r="Q34" i="14" s="1"/>
  <c r="B41" i="14"/>
  <c r="Q41" i="14" s="1"/>
  <c r="B33" i="14"/>
  <c r="Q33" i="14" s="1"/>
  <c r="B40" i="14"/>
  <c r="Q40" i="14" s="1"/>
  <c r="B48" i="14"/>
  <c r="Q48" i="14" s="1"/>
  <c r="B42" i="14"/>
  <c r="Q42" i="14" s="1"/>
  <c r="B32" i="14"/>
  <c r="Q32" i="14" s="1"/>
  <c r="B29" i="14"/>
  <c r="Q29" i="14" s="1"/>
  <c r="B49" i="14"/>
  <c r="Q49" i="14" s="1"/>
  <c r="B39" i="14"/>
  <c r="Q39" i="14" s="1"/>
  <c r="B30" i="14"/>
  <c r="Q30" i="14" s="1"/>
  <c r="B31" i="14"/>
  <c r="Q31" i="14" s="1"/>
  <c r="B24" i="14"/>
  <c r="Q24" i="14" s="1"/>
  <c r="B27" i="19"/>
  <c r="C27" i="19"/>
  <c r="F27" i="19"/>
  <c r="E27" i="19"/>
  <c r="H27" i="19"/>
  <c r="A27" i="19"/>
  <c r="G27" i="19"/>
  <c r="B25" i="19"/>
  <c r="G25" i="19"/>
  <c r="C25" i="19"/>
  <c r="E25" i="19"/>
  <c r="H25" i="19"/>
  <c r="F25" i="19"/>
  <c r="A25" i="19"/>
  <c r="B23" i="19"/>
  <c r="C23" i="19"/>
  <c r="G23" i="19"/>
  <c r="E23" i="19"/>
  <c r="F23" i="19"/>
  <c r="H23" i="19"/>
  <c r="A23" i="19"/>
  <c r="B22" i="19"/>
  <c r="C22" i="19"/>
  <c r="F22" i="19"/>
  <c r="E22" i="19"/>
  <c r="H22" i="19"/>
  <c r="G22" i="19"/>
  <c r="A22" i="19"/>
  <c r="B16" i="19"/>
  <c r="G16" i="19"/>
  <c r="C16" i="19"/>
  <c r="F16" i="19"/>
  <c r="E16" i="19"/>
  <c r="H16" i="19"/>
  <c r="A16" i="19"/>
  <c r="B15" i="19"/>
  <c r="C15" i="19"/>
  <c r="E15" i="19"/>
  <c r="H15" i="19"/>
  <c r="A15" i="19"/>
  <c r="F15" i="19"/>
  <c r="G15" i="19"/>
  <c r="B47" i="14"/>
  <c r="Q47" i="14" s="1"/>
  <c r="B30" i="19"/>
  <c r="C30" i="19"/>
  <c r="F30" i="19"/>
  <c r="E30" i="19"/>
  <c r="G30" i="19"/>
  <c r="H30" i="19"/>
  <c r="A30" i="19"/>
  <c r="B50" i="14"/>
  <c r="Q50" i="14" s="1"/>
  <c r="B28" i="19"/>
  <c r="C28" i="19"/>
  <c r="E28" i="19"/>
  <c r="F28" i="19"/>
  <c r="H28" i="19"/>
  <c r="G28" i="19"/>
  <c r="A28" i="19"/>
  <c r="B26" i="19"/>
  <c r="C26" i="19"/>
  <c r="E26" i="19"/>
  <c r="G26" i="19"/>
  <c r="H26" i="19"/>
  <c r="A26" i="19"/>
  <c r="F26" i="19"/>
  <c r="B24" i="19"/>
  <c r="F24" i="19"/>
  <c r="C24" i="19"/>
  <c r="G24" i="19"/>
  <c r="E24" i="19"/>
  <c r="H24" i="19"/>
  <c r="A24" i="19"/>
  <c r="B21" i="19"/>
  <c r="C21" i="19"/>
  <c r="F21" i="19"/>
  <c r="E21" i="19"/>
  <c r="H21" i="19"/>
  <c r="A21" i="19"/>
  <c r="G21" i="19"/>
  <c r="B20" i="19"/>
  <c r="C20" i="19"/>
  <c r="E20" i="19"/>
  <c r="G20" i="19"/>
  <c r="H20" i="19"/>
  <c r="A20" i="19"/>
  <c r="F20" i="19"/>
  <c r="B19" i="19"/>
  <c r="F19" i="19"/>
  <c r="C19" i="19"/>
  <c r="E19" i="19"/>
  <c r="H19" i="19"/>
  <c r="G19" i="19"/>
  <c r="A19" i="19"/>
  <c r="B18" i="19"/>
  <c r="C18" i="19"/>
  <c r="G18" i="19"/>
  <c r="E18" i="19"/>
  <c r="H18" i="19"/>
  <c r="F18" i="19"/>
  <c r="A18" i="19"/>
  <c r="B17" i="19"/>
  <c r="C17" i="19"/>
  <c r="G17" i="19"/>
  <c r="E17" i="19"/>
  <c r="F17" i="19"/>
  <c r="H17" i="19"/>
  <c r="A17" i="19"/>
  <c r="B14" i="19"/>
  <c r="F14" i="19"/>
  <c r="C14" i="19"/>
  <c r="E14" i="19"/>
  <c r="H14" i="19"/>
  <c r="G14" i="19"/>
  <c r="A14" i="19"/>
  <c r="B46" i="14"/>
  <c r="Q46" i="14" s="1"/>
  <c r="B38" i="14"/>
  <c r="Q38" i="14" s="1"/>
  <c r="B13" i="19"/>
  <c r="C13" i="19"/>
  <c r="E13" i="19"/>
  <c r="G13" i="19"/>
  <c r="H13" i="19"/>
  <c r="A13" i="19"/>
  <c r="F13" i="19"/>
  <c r="B12" i="19"/>
  <c r="C12" i="19"/>
  <c r="G12" i="19"/>
  <c r="E12" i="19"/>
  <c r="H12" i="19"/>
  <c r="F12" i="19"/>
  <c r="A12" i="19"/>
  <c r="B11" i="19"/>
  <c r="C11" i="19"/>
  <c r="G11" i="19"/>
  <c r="E11" i="19"/>
  <c r="F11" i="19"/>
  <c r="H11" i="19"/>
  <c r="A11" i="19"/>
  <c r="B10" i="19"/>
  <c r="G10" i="19"/>
  <c r="C10" i="19"/>
  <c r="F10" i="19"/>
  <c r="E10" i="19"/>
  <c r="H10" i="19"/>
  <c r="A10" i="19"/>
  <c r="B45" i="14"/>
  <c r="Q45" i="14" s="1"/>
  <c r="B37" i="14"/>
  <c r="Q37" i="14" s="1"/>
  <c r="B9" i="19"/>
  <c r="C9" i="19"/>
  <c r="F9" i="19"/>
  <c r="E9" i="19"/>
  <c r="H9" i="19"/>
  <c r="A9" i="19"/>
  <c r="G9" i="19"/>
  <c r="B44" i="14"/>
  <c r="Q44" i="14" s="1"/>
  <c r="B36" i="14"/>
  <c r="Q36" i="14" s="1"/>
  <c r="B29" i="19"/>
  <c r="F29" i="19"/>
  <c r="C29" i="19"/>
  <c r="G29" i="19"/>
  <c r="E29" i="19"/>
  <c r="H29" i="19"/>
  <c r="A29" i="19"/>
  <c r="B25" i="14"/>
  <c r="Q25" i="14" s="1"/>
  <c r="B31" i="19"/>
  <c r="G31" i="19"/>
  <c r="C31" i="19"/>
  <c r="E31" i="19"/>
  <c r="H31" i="19"/>
  <c r="A31" i="19"/>
  <c r="F31" i="19"/>
  <c r="B51" i="14"/>
  <c r="Q51" i="14" s="1"/>
  <c r="B43" i="14"/>
  <c r="Q43" i="14" s="1"/>
  <c r="B35" i="14"/>
  <c r="Q35" i="14" s="1"/>
  <c r="B8" i="19"/>
  <c r="C8" i="19"/>
  <c r="E8" i="19"/>
  <c r="F8" i="19"/>
  <c r="G8" i="19"/>
  <c r="H8" i="19"/>
  <c r="A8" i="19"/>
  <c r="B7" i="19"/>
  <c r="C7" i="19"/>
  <c r="E7" i="19"/>
  <c r="A7" i="19"/>
  <c r="F7" i="19"/>
  <c r="G7" i="19"/>
  <c r="H7" i="19"/>
  <c r="B28" i="14"/>
  <c r="Q28" i="14" s="1"/>
  <c r="B6" i="19"/>
  <c r="C6" i="19"/>
  <c r="E6" i="19"/>
  <c r="F6" i="19"/>
  <c r="A6" i="19"/>
  <c r="G6" i="19"/>
  <c r="H6" i="19"/>
  <c r="B5" i="19"/>
  <c r="C5" i="19"/>
  <c r="E5" i="19"/>
  <c r="A5" i="19"/>
  <c r="F5" i="19"/>
  <c r="G5" i="19"/>
  <c r="H5" i="19"/>
  <c r="B4" i="19"/>
  <c r="C4" i="19"/>
  <c r="E4" i="19"/>
  <c r="F4" i="19"/>
  <c r="G4" i="19"/>
  <c r="H4" i="19"/>
  <c r="A4" i="19"/>
  <c r="B3" i="19"/>
  <c r="C3" i="19"/>
  <c r="E3" i="19"/>
  <c r="F3" i="19"/>
  <c r="A3" i="19"/>
  <c r="G3" i="19"/>
  <c r="H3" i="19"/>
  <c r="B27" i="14"/>
  <c r="Q27" i="14" s="1"/>
  <c r="B26" i="14"/>
  <c r="Q26" i="14" s="1"/>
  <c r="B23" i="14"/>
  <c r="Q23" i="14" s="1"/>
  <c r="E127" i="31"/>
  <c r="F127" i="31"/>
  <c r="A127" i="31"/>
  <c r="B127" i="31"/>
  <c r="C127" i="31"/>
  <c r="G127" i="31"/>
  <c r="A201" i="31"/>
  <c r="C201" i="31"/>
  <c r="E201" i="31"/>
  <c r="F201" i="31"/>
  <c r="G201" i="31"/>
  <c r="B201" i="31"/>
  <c r="E187" i="31"/>
  <c r="F187" i="31"/>
  <c r="A187" i="31"/>
  <c r="B187" i="31"/>
  <c r="C187" i="31"/>
  <c r="G187" i="31"/>
  <c r="A181" i="31"/>
  <c r="C181" i="31"/>
  <c r="B181" i="31"/>
  <c r="E181" i="31"/>
  <c r="F181" i="31"/>
  <c r="G181" i="31"/>
  <c r="E175" i="31"/>
  <c r="F175" i="31"/>
  <c r="G175" i="31"/>
  <c r="A175" i="31"/>
  <c r="B175" i="31"/>
  <c r="C175" i="31"/>
  <c r="G164" i="31"/>
  <c r="A164" i="31"/>
  <c r="B164" i="31"/>
  <c r="C164" i="31"/>
  <c r="E164" i="31"/>
  <c r="F164" i="31"/>
  <c r="A161" i="31"/>
  <c r="C161" i="31"/>
  <c r="E161" i="31"/>
  <c r="F161" i="31"/>
  <c r="G161" i="31"/>
  <c r="B161" i="31"/>
  <c r="E155" i="31"/>
  <c r="G155" i="31"/>
  <c r="F155" i="31"/>
  <c r="A155" i="31"/>
  <c r="B155" i="31"/>
  <c r="C155" i="31"/>
  <c r="G152" i="31"/>
  <c r="A152" i="31"/>
  <c r="B152" i="31"/>
  <c r="C152" i="31"/>
  <c r="E152" i="31"/>
  <c r="F152" i="31"/>
  <c r="A149" i="31"/>
  <c r="C149" i="31"/>
  <c r="B149" i="31"/>
  <c r="E149" i="31"/>
  <c r="F149" i="31"/>
  <c r="G149" i="31"/>
  <c r="B146" i="31"/>
  <c r="C146" i="31"/>
  <c r="F146" i="31"/>
  <c r="G146" i="31"/>
  <c r="E146" i="31"/>
  <c r="A146" i="31"/>
  <c r="A113" i="31"/>
  <c r="B113" i="31"/>
  <c r="C113" i="31"/>
  <c r="E113" i="31"/>
  <c r="F113" i="31"/>
  <c r="G113" i="31"/>
  <c r="E107" i="31"/>
  <c r="F107" i="31"/>
  <c r="A107" i="31"/>
  <c r="G107" i="31"/>
  <c r="B107" i="31"/>
  <c r="C107" i="31"/>
  <c r="A169" i="31"/>
  <c r="C169" i="31"/>
  <c r="E169" i="31"/>
  <c r="B169" i="31"/>
  <c r="F169" i="31"/>
  <c r="G169" i="31"/>
  <c r="B142" i="31"/>
  <c r="C142" i="31"/>
  <c r="F142" i="31"/>
  <c r="E142" i="31"/>
  <c r="G142" i="31"/>
  <c r="A142" i="31"/>
  <c r="G124" i="31"/>
  <c r="A124" i="31"/>
  <c r="B124" i="31"/>
  <c r="C124" i="31"/>
  <c r="E124" i="31"/>
  <c r="F124" i="31"/>
  <c r="G104" i="31"/>
  <c r="A104" i="31"/>
  <c r="B104" i="31"/>
  <c r="C104" i="31"/>
  <c r="E104" i="31"/>
  <c r="F104" i="31"/>
  <c r="F101" i="31"/>
  <c r="A101" i="31"/>
  <c r="B101" i="31"/>
  <c r="C101" i="31"/>
  <c r="E101" i="31"/>
  <c r="G101" i="31"/>
  <c r="B194" i="31"/>
  <c r="C194" i="31"/>
  <c r="F194" i="31"/>
  <c r="G194" i="31"/>
  <c r="A194" i="31"/>
  <c r="E194" i="31"/>
  <c r="G184" i="31"/>
  <c r="A184" i="31"/>
  <c r="B184" i="31"/>
  <c r="C184" i="31"/>
  <c r="E184" i="31"/>
  <c r="F184" i="31"/>
  <c r="B178" i="31"/>
  <c r="E178" i="31"/>
  <c r="C178" i="31"/>
  <c r="F178" i="31"/>
  <c r="G178" i="31"/>
  <c r="A178" i="31"/>
  <c r="B164" i="30"/>
  <c r="B136" i="30"/>
  <c r="B198" i="31"/>
  <c r="C198" i="31"/>
  <c r="F198" i="31"/>
  <c r="G198" i="31"/>
  <c r="A198" i="31"/>
  <c r="E198" i="31"/>
  <c r="B209" i="30"/>
  <c r="B203" i="30"/>
  <c r="E191" i="31"/>
  <c r="F191" i="31"/>
  <c r="A191" i="31"/>
  <c r="B191" i="31"/>
  <c r="C191" i="31"/>
  <c r="G191" i="31"/>
  <c r="B184" i="30"/>
  <c r="B182" i="30"/>
  <c r="B170" i="31"/>
  <c r="C170" i="31"/>
  <c r="F170" i="31"/>
  <c r="E170" i="31"/>
  <c r="G170" i="31"/>
  <c r="A170" i="31"/>
  <c r="B181" i="30"/>
  <c r="B179" i="30"/>
  <c r="E167" i="31"/>
  <c r="G167" i="31"/>
  <c r="F167" i="31"/>
  <c r="A167" i="31"/>
  <c r="B167" i="31"/>
  <c r="C167" i="31"/>
  <c r="B155" i="30"/>
  <c r="E143" i="31"/>
  <c r="G143" i="31"/>
  <c r="F143" i="31"/>
  <c r="A143" i="31"/>
  <c r="B143" i="31"/>
  <c r="C143" i="31"/>
  <c r="G140" i="31"/>
  <c r="A140" i="31"/>
  <c r="B140" i="31"/>
  <c r="C140" i="31"/>
  <c r="E140" i="31"/>
  <c r="F140" i="31"/>
  <c r="A137" i="31"/>
  <c r="C137" i="31"/>
  <c r="E137" i="31"/>
  <c r="F137" i="31"/>
  <c r="B137" i="31"/>
  <c r="G137" i="31"/>
  <c r="B145" i="30"/>
  <c r="B140" i="30"/>
  <c r="G128" i="31"/>
  <c r="A128" i="31"/>
  <c r="B128" i="31"/>
  <c r="C128" i="31"/>
  <c r="E128" i="31"/>
  <c r="F128" i="31"/>
  <c r="B122" i="31"/>
  <c r="E122" i="31"/>
  <c r="C122" i="31"/>
  <c r="F122" i="31"/>
  <c r="G122" i="31"/>
  <c r="A122" i="31"/>
  <c r="B131" i="30"/>
  <c r="E119" i="31"/>
  <c r="F119" i="31"/>
  <c r="G119" i="31"/>
  <c r="A119" i="31"/>
  <c r="B119" i="31"/>
  <c r="C119" i="31"/>
  <c r="B128" i="30"/>
  <c r="G116" i="31"/>
  <c r="A116" i="31"/>
  <c r="B116" i="31"/>
  <c r="C116" i="31"/>
  <c r="E116" i="31"/>
  <c r="F116" i="31"/>
  <c r="B110" i="31"/>
  <c r="C110" i="31"/>
  <c r="F110" i="31"/>
  <c r="G110" i="31"/>
  <c r="E110" i="31"/>
  <c r="A110" i="31"/>
  <c r="B113" i="30"/>
  <c r="B101" i="30"/>
  <c r="B95" i="30"/>
  <c r="B92" i="30"/>
  <c r="B89" i="30"/>
  <c r="B158" i="31"/>
  <c r="C158" i="31"/>
  <c r="F158" i="31"/>
  <c r="G158" i="31"/>
  <c r="E158" i="31"/>
  <c r="A158" i="31"/>
  <c r="B130" i="31"/>
  <c r="C130" i="31"/>
  <c r="E130" i="31"/>
  <c r="F130" i="31"/>
  <c r="G130" i="31"/>
  <c r="A130" i="31"/>
  <c r="A173" i="31"/>
  <c r="C173" i="31"/>
  <c r="E173" i="31"/>
  <c r="F173" i="31"/>
  <c r="G173" i="31"/>
  <c r="B173" i="31"/>
  <c r="E159" i="31"/>
  <c r="F159" i="31"/>
  <c r="G159" i="31"/>
  <c r="A159" i="31"/>
  <c r="B159" i="31"/>
  <c r="C159" i="31"/>
  <c r="E131" i="31"/>
  <c r="F131" i="31"/>
  <c r="G131" i="31"/>
  <c r="A131" i="31"/>
  <c r="B131" i="31"/>
  <c r="C131" i="31"/>
  <c r="B102" i="31"/>
  <c r="C102" i="31"/>
  <c r="E102" i="31"/>
  <c r="F102" i="31"/>
  <c r="G102" i="31"/>
  <c r="A102" i="31"/>
  <c r="B119" i="30"/>
  <c r="F199" i="31"/>
  <c r="A199" i="31"/>
  <c r="E199" i="31"/>
  <c r="B199" i="31"/>
  <c r="C199" i="31"/>
  <c r="G199" i="31"/>
  <c r="G192" i="31"/>
  <c r="A192" i="31"/>
  <c r="B192" i="31"/>
  <c r="C192" i="31"/>
  <c r="E192" i="31"/>
  <c r="F192" i="31"/>
  <c r="A185" i="31"/>
  <c r="C185" i="31"/>
  <c r="E185" i="31"/>
  <c r="F185" i="31"/>
  <c r="G185" i="31"/>
  <c r="B185" i="31"/>
  <c r="B182" i="31"/>
  <c r="C182" i="31"/>
  <c r="E182" i="31"/>
  <c r="F182" i="31"/>
  <c r="G182" i="31"/>
  <c r="A182" i="31"/>
  <c r="E179" i="31"/>
  <c r="F179" i="31"/>
  <c r="G179" i="31"/>
  <c r="A179" i="31"/>
  <c r="B179" i="31"/>
  <c r="C179" i="31"/>
  <c r="A165" i="31"/>
  <c r="B165" i="31"/>
  <c r="C165" i="31"/>
  <c r="E165" i="31"/>
  <c r="F165" i="31"/>
  <c r="G165" i="31"/>
  <c r="B162" i="31"/>
  <c r="C162" i="31"/>
  <c r="F162" i="31"/>
  <c r="G162" i="31"/>
  <c r="A162" i="31"/>
  <c r="E162" i="31"/>
  <c r="A153" i="31"/>
  <c r="B153" i="31"/>
  <c r="C153" i="31"/>
  <c r="E153" i="31"/>
  <c r="F153" i="31"/>
  <c r="G153" i="31"/>
  <c r="B150" i="31"/>
  <c r="C150" i="31"/>
  <c r="F150" i="31"/>
  <c r="G150" i="31"/>
  <c r="E150" i="31"/>
  <c r="A150" i="31"/>
  <c r="E147" i="31"/>
  <c r="F147" i="31"/>
  <c r="A147" i="31"/>
  <c r="G147" i="31"/>
  <c r="B147" i="31"/>
  <c r="C147" i="31"/>
  <c r="G144" i="31"/>
  <c r="A144" i="31"/>
  <c r="B144" i="31"/>
  <c r="C144" i="31"/>
  <c r="E144" i="31"/>
  <c r="F144" i="31"/>
  <c r="B117" i="31"/>
  <c r="A117" i="31"/>
  <c r="C117" i="31"/>
  <c r="E117" i="31"/>
  <c r="F117" i="31"/>
  <c r="G117" i="31"/>
  <c r="B114" i="31"/>
  <c r="C114" i="31"/>
  <c r="F114" i="31"/>
  <c r="E114" i="31"/>
  <c r="G114" i="31"/>
  <c r="A114" i="31"/>
  <c r="G108" i="31"/>
  <c r="A108" i="31"/>
  <c r="B108" i="31"/>
  <c r="C108" i="31"/>
  <c r="E108" i="31"/>
  <c r="F108" i="31"/>
  <c r="G172" i="31"/>
  <c r="A172" i="31"/>
  <c r="B172" i="31"/>
  <c r="C172" i="31"/>
  <c r="E172" i="31"/>
  <c r="F172" i="31"/>
  <c r="G136" i="31"/>
  <c r="A136" i="31"/>
  <c r="B136" i="31"/>
  <c r="C136" i="31"/>
  <c r="E136" i="31"/>
  <c r="F136" i="31"/>
  <c r="E195" i="31"/>
  <c r="F195" i="31"/>
  <c r="A195" i="31"/>
  <c r="B195" i="31"/>
  <c r="C195" i="31"/>
  <c r="G195" i="31"/>
  <c r="G176" i="31"/>
  <c r="A176" i="31"/>
  <c r="B176" i="31"/>
  <c r="C176" i="31"/>
  <c r="E176" i="31"/>
  <c r="F176" i="31"/>
  <c r="G156" i="31"/>
  <c r="A156" i="31"/>
  <c r="B156" i="31"/>
  <c r="C156" i="31"/>
  <c r="E156" i="31"/>
  <c r="F156" i="31"/>
  <c r="B134" i="31"/>
  <c r="C134" i="31"/>
  <c r="F134" i="31"/>
  <c r="G134" i="31"/>
  <c r="E134" i="31"/>
  <c r="A134" i="31"/>
  <c r="A125" i="31"/>
  <c r="B125" i="31"/>
  <c r="C125" i="31"/>
  <c r="E125" i="31"/>
  <c r="F125" i="31"/>
  <c r="G125" i="31"/>
  <c r="B105" i="31"/>
  <c r="A105" i="31"/>
  <c r="C105" i="31"/>
  <c r="E105" i="31"/>
  <c r="F105" i="31"/>
  <c r="G105" i="31"/>
  <c r="B146" i="30"/>
  <c r="G196" i="31"/>
  <c r="A196" i="31"/>
  <c r="B196" i="31"/>
  <c r="C196" i="31"/>
  <c r="E196" i="31"/>
  <c r="F196" i="31"/>
  <c r="B207" i="30"/>
  <c r="B200" i="30"/>
  <c r="B185" i="30"/>
  <c r="E171" i="31"/>
  <c r="F171" i="31"/>
  <c r="A171" i="31"/>
  <c r="B171" i="31"/>
  <c r="G171" i="31"/>
  <c r="C171" i="31"/>
  <c r="G168" i="31"/>
  <c r="A168" i="31"/>
  <c r="B168" i="31"/>
  <c r="C168" i="31"/>
  <c r="E168" i="31"/>
  <c r="F168" i="31"/>
  <c r="A157" i="31"/>
  <c r="C157" i="31"/>
  <c r="E157" i="31"/>
  <c r="F157" i="31"/>
  <c r="B157" i="31"/>
  <c r="G157" i="31"/>
  <c r="B168" i="30"/>
  <c r="A141" i="31"/>
  <c r="B141" i="31"/>
  <c r="C141" i="31"/>
  <c r="E141" i="31"/>
  <c r="F141" i="31"/>
  <c r="G141" i="31"/>
  <c r="B138" i="31"/>
  <c r="C138" i="31"/>
  <c r="F138" i="31"/>
  <c r="G138" i="31"/>
  <c r="E138" i="31"/>
  <c r="A138" i="31"/>
  <c r="G132" i="31"/>
  <c r="A132" i="31"/>
  <c r="B132" i="31"/>
  <c r="C132" i="31"/>
  <c r="E132" i="31"/>
  <c r="F132" i="31"/>
  <c r="A129" i="31"/>
  <c r="C129" i="31"/>
  <c r="E129" i="31"/>
  <c r="F129" i="31"/>
  <c r="G129" i="31"/>
  <c r="B129" i="31"/>
  <c r="B137" i="30"/>
  <c r="E123" i="31"/>
  <c r="F123" i="31"/>
  <c r="A123" i="31"/>
  <c r="G123" i="31"/>
  <c r="B123" i="31"/>
  <c r="C123" i="31"/>
  <c r="G120" i="31"/>
  <c r="A120" i="31"/>
  <c r="B120" i="31"/>
  <c r="C120" i="31"/>
  <c r="E120" i="31"/>
  <c r="F120" i="31"/>
  <c r="E111" i="31"/>
  <c r="F111" i="31"/>
  <c r="A111" i="31"/>
  <c r="B111" i="31"/>
  <c r="C111" i="31"/>
  <c r="G111" i="31"/>
  <c r="B117" i="30"/>
  <c r="C100" i="31"/>
  <c r="F100" i="31"/>
  <c r="G100" i="31"/>
  <c r="B100" i="31"/>
  <c r="A100" i="31"/>
  <c r="E100" i="31"/>
  <c r="B93" i="30"/>
  <c r="A197" i="31"/>
  <c r="C197" i="31"/>
  <c r="E197" i="31"/>
  <c r="F197" i="31"/>
  <c r="G197" i="31"/>
  <c r="B197" i="31"/>
  <c r="B133" i="31"/>
  <c r="A133" i="31"/>
  <c r="C133" i="31"/>
  <c r="E133" i="31"/>
  <c r="F133" i="31"/>
  <c r="G133" i="31"/>
  <c r="G188" i="31"/>
  <c r="A188" i="31"/>
  <c r="B188" i="31"/>
  <c r="C188" i="31"/>
  <c r="E188" i="31"/>
  <c r="F188" i="31"/>
  <c r="B206" i="30"/>
  <c r="B143" i="30"/>
  <c r="B116" i="30"/>
  <c r="G200" i="31"/>
  <c r="A200" i="31"/>
  <c r="B200" i="31"/>
  <c r="C200" i="31"/>
  <c r="E200" i="31"/>
  <c r="F200" i="31"/>
  <c r="A189" i="31"/>
  <c r="C189" i="31"/>
  <c r="E189" i="31"/>
  <c r="F189" i="31"/>
  <c r="G189" i="31"/>
  <c r="B189" i="31"/>
  <c r="B186" i="31"/>
  <c r="C186" i="31"/>
  <c r="F186" i="31"/>
  <c r="G186" i="31"/>
  <c r="A186" i="31"/>
  <c r="E186" i="31"/>
  <c r="G180" i="31"/>
  <c r="A180" i="31"/>
  <c r="B180" i="31"/>
  <c r="C180" i="31"/>
  <c r="E180" i="31"/>
  <c r="F180" i="31"/>
  <c r="A177" i="31"/>
  <c r="C177" i="31"/>
  <c r="E177" i="31"/>
  <c r="F177" i="31"/>
  <c r="B177" i="31"/>
  <c r="G177" i="31"/>
  <c r="B174" i="31"/>
  <c r="C174" i="31"/>
  <c r="E174" i="31"/>
  <c r="F174" i="31"/>
  <c r="G174" i="31"/>
  <c r="A174" i="31"/>
  <c r="G160" i="31"/>
  <c r="A160" i="31"/>
  <c r="B160" i="31"/>
  <c r="C160" i="31"/>
  <c r="E160" i="31"/>
  <c r="F160" i="31"/>
  <c r="G148" i="31"/>
  <c r="A148" i="31"/>
  <c r="B148" i="31"/>
  <c r="C148" i="31"/>
  <c r="E148" i="31"/>
  <c r="F148" i="31"/>
  <c r="A145" i="31"/>
  <c r="B145" i="31"/>
  <c r="C145" i="31"/>
  <c r="E145" i="31"/>
  <c r="F145" i="31"/>
  <c r="G145" i="31"/>
  <c r="E135" i="31"/>
  <c r="F135" i="31"/>
  <c r="G135" i="31"/>
  <c r="A135" i="31"/>
  <c r="B135" i="31"/>
  <c r="C135" i="31"/>
  <c r="B126" i="31"/>
  <c r="C126" i="31"/>
  <c r="F126" i="31"/>
  <c r="G126" i="31"/>
  <c r="E126" i="31"/>
  <c r="A126" i="31"/>
  <c r="B106" i="31"/>
  <c r="C106" i="31"/>
  <c r="E106" i="31"/>
  <c r="F106" i="31"/>
  <c r="G106" i="31"/>
  <c r="A106" i="31"/>
  <c r="E103" i="31"/>
  <c r="F103" i="31"/>
  <c r="G103" i="31"/>
  <c r="A103" i="31"/>
  <c r="B103" i="31"/>
  <c r="C103" i="31"/>
  <c r="B190" i="31"/>
  <c r="C190" i="31"/>
  <c r="F190" i="31"/>
  <c r="G190" i="31"/>
  <c r="A190" i="31"/>
  <c r="E190" i="31"/>
  <c r="B190" i="30"/>
  <c r="B188" i="30"/>
  <c r="B202" i="30"/>
  <c r="B187" i="30"/>
  <c r="B171" i="30"/>
  <c r="B158" i="30"/>
  <c r="B142" i="30"/>
  <c r="A193" i="31"/>
  <c r="C193" i="31"/>
  <c r="E193" i="31"/>
  <c r="F193" i="31"/>
  <c r="G193" i="31"/>
  <c r="B193" i="31"/>
  <c r="E183" i="31"/>
  <c r="F183" i="31"/>
  <c r="A183" i="31"/>
  <c r="B183" i="31"/>
  <c r="C183" i="31"/>
  <c r="G183" i="31"/>
  <c r="B166" i="31"/>
  <c r="C166" i="31"/>
  <c r="F166" i="31"/>
  <c r="G166" i="31"/>
  <c r="E166" i="31"/>
  <c r="A166" i="31"/>
  <c r="E163" i="31"/>
  <c r="F163" i="31"/>
  <c r="G163" i="31"/>
  <c r="A163" i="31"/>
  <c r="B163" i="31"/>
  <c r="C163" i="31"/>
  <c r="B154" i="31"/>
  <c r="C154" i="31"/>
  <c r="E154" i="31"/>
  <c r="F154" i="31"/>
  <c r="G154" i="31"/>
  <c r="A154" i="31"/>
  <c r="E151" i="31"/>
  <c r="F151" i="31"/>
  <c r="A151" i="31"/>
  <c r="B151" i="31"/>
  <c r="C151" i="31"/>
  <c r="G151" i="31"/>
  <c r="E139" i="31"/>
  <c r="F139" i="31"/>
  <c r="A139" i="31"/>
  <c r="B139" i="31"/>
  <c r="C139" i="31"/>
  <c r="G139" i="31"/>
  <c r="A121" i="31"/>
  <c r="B121" i="31"/>
  <c r="C121" i="31"/>
  <c r="E121" i="31"/>
  <c r="F121" i="31"/>
  <c r="G121" i="31"/>
  <c r="B118" i="31"/>
  <c r="C118" i="31"/>
  <c r="F118" i="31"/>
  <c r="G118" i="31"/>
  <c r="E118" i="31"/>
  <c r="A118" i="31"/>
  <c r="E115" i="31"/>
  <c r="F115" i="31"/>
  <c r="G115" i="31"/>
  <c r="A115" i="31"/>
  <c r="B115" i="31"/>
  <c r="C115" i="31"/>
  <c r="G112" i="31"/>
  <c r="A112" i="31"/>
  <c r="B112" i="31"/>
  <c r="C112" i="31"/>
  <c r="E112" i="31"/>
  <c r="F112" i="31"/>
  <c r="A109" i="31"/>
  <c r="B109" i="31"/>
  <c r="C109" i="31"/>
  <c r="E109" i="31"/>
  <c r="F109" i="31"/>
  <c r="G109" i="31"/>
  <c r="B83" i="30"/>
  <c r="B80" i="30"/>
  <c r="B64" i="30"/>
  <c r="B67" i="30"/>
  <c r="B73" i="30"/>
  <c r="B76" i="30"/>
  <c r="B68" i="30"/>
  <c r="B47" i="30"/>
  <c r="B41" i="30"/>
  <c r="B38" i="30"/>
  <c r="B42" i="30"/>
  <c r="B35" i="30"/>
  <c r="B24" i="30"/>
  <c r="B23" i="30"/>
  <c r="B20" i="30"/>
  <c r="C200" i="24"/>
  <c r="D200" i="24"/>
  <c r="G200" i="24"/>
  <c r="E200" i="24"/>
  <c r="F200" i="24"/>
  <c r="H200" i="24"/>
  <c r="A200" i="24"/>
  <c r="I200" i="24"/>
  <c r="B200" i="24"/>
  <c r="G196" i="24"/>
  <c r="H196" i="24"/>
  <c r="C196" i="24"/>
  <c r="A196" i="24"/>
  <c r="I196" i="24"/>
  <c r="B196" i="24"/>
  <c r="E196" i="24"/>
  <c r="F196" i="24"/>
  <c r="C192" i="24"/>
  <c r="G192" i="24"/>
  <c r="H192" i="24"/>
  <c r="E192" i="24"/>
  <c r="F192" i="24"/>
  <c r="A192" i="24"/>
  <c r="I192" i="24"/>
  <c r="B192" i="24"/>
  <c r="G188" i="24"/>
  <c r="H188" i="24"/>
  <c r="A188" i="24"/>
  <c r="I188" i="24"/>
  <c r="B188" i="24"/>
  <c r="C188" i="24"/>
  <c r="E188" i="24"/>
  <c r="F188" i="24"/>
  <c r="C184" i="24"/>
  <c r="G184" i="24"/>
  <c r="E184" i="24"/>
  <c r="F184" i="24"/>
  <c r="H184" i="24"/>
  <c r="A184" i="24"/>
  <c r="I184" i="24"/>
  <c r="B184" i="24"/>
  <c r="B197" i="6"/>
  <c r="M197" i="6" s="1"/>
  <c r="G180" i="24"/>
  <c r="H180" i="24"/>
  <c r="A180" i="24"/>
  <c r="I180" i="24"/>
  <c r="B180" i="24"/>
  <c r="E180" i="24"/>
  <c r="F180" i="24"/>
  <c r="C180" i="24"/>
  <c r="B193" i="6"/>
  <c r="M193" i="6" s="1"/>
  <c r="C172" i="24"/>
  <c r="G172" i="24"/>
  <c r="E172" i="24"/>
  <c r="F172" i="24"/>
  <c r="H172" i="24"/>
  <c r="I172" i="24"/>
  <c r="A172" i="24"/>
  <c r="B172" i="24"/>
  <c r="B185" i="6"/>
  <c r="M185" i="6" s="1"/>
  <c r="G168" i="24"/>
  <c r="C168" i="24"/>
  <c r="I168" i="24"/>
  <c r="E168" i="24"/>
  <c r="A168" i="24"/>
  <c r="B168" i="24"/>
  <c r="F168" i="24"/>
  <c r="H168" i="24"/>
  <c r="C164" i="24"/>
  <c r="G164" i="24"/>
  <c r="B164" i="24"/>
  <c r="E164" i="24"/>
  <c r="F164" i="24"/>
  <c r="A164" i="24"/>
  <c r="H164" i="24"/>
  <c r="I164" i="24"/>
  <c r="B177" i="6"/>
  <c r="M177" i="6" s="1"/>
  <c r="G160" i="24"/>
  <c r="H160" i="24"/>
  <c r="B160" i="24"/>
  <c r="C160" i="24"/>
  <c r="I160" i="24"/>
  <c r="A160" i="24"/>
  <c r="E160" i="24"/>
  <c r="F160" i="24"/>
  <c r="C156" i="24"/>
  <c r="E156" i="24"/>
  <c r="F156" i="24"/>
  <c r="G156" i="24"/>
  <c r="I156" i="24"/>
  <c r="H156" i="24"/>
  <c r="A156" i="24"/>
  <c r="B156" i="24"/>
  <c r="B169" i="6"/>
  <c r="M169" i="6" s="1"/>
  <c r="G152" i="24"/>
  <c r="H152" i="24"/>
  <c r="A152" i="24"/>
  <c r="I152" i="24"/>
  <c r="B152" i="24"/>
  <c r="C152" i="24"/>
  <c r="E152" i="24"/>
  <c r="F152" i="24"/>
  <c r="C148" i="24"/>
  <c r="E148" i="24"/>
  <c r="F148" i="24"/>
  <c r="G148" i="24"/>
  <c r="B148" i="24"/>
  <c r="H148" i="24"/>
  <c r="I148" i="24"/>
  <c r="A148" i="24"/>
  <c r="B161" i="6"/>
  <c r="M161" i="6" s="1"/>
  <c r="G144" i="24"/>
  <c r="H144" i="24"/>
  <c r="A144" i="24"/>
  <c r="I144" i="24"/>
  <c r="B144" i="24"/>
  <c r="C144" i="24"/>
  <c r="F144" i="24"/>
  <c r="E144" i="24"/>
  <c r="C140" i="24"/>
  <c r="E140" i="24"/>
  <c r="F140" i="24"/>
  <c r="G140" i="24"/>
  <c r="B140" i="24"/>
  <c r="A140" i="24"/>
  <c r="H140" i="24"/>
  <c r="I140" i="24"/>
  <c r="B153" i="6"/>
  <c r="M153" i="6" s="1"/>
  <c r="G136" i="24"/>
  <c r="H136" i="24"/>
  <c r="A136" i="24"/>
  <c r="I136" i="24"/>
  <c r="B136" i="24"/>
  <c r="C136" i="24"/>
  <c r="E136" i="24"/>
  <c r="F136" i="24"/>
  <c r="C132" i="24"/>
  <c r="E132" i="24"/>
  <c r="F132" i="24"/>
  <c r="G132" i="24"/>
  <c r="A132" i="24"/>
  <c r="B132" i="24"/>
  <c r="H132" i="24"/>
  <c r="I132" i="24"/>
  <c r="B145" i="6"/>
  <c r="M145" i="6" s="1"/>
  <c r="G128" i="24"/>
  <c r="H128" i="24"/>
  <c r="A128" i="24"/>
  <c r="I128" i="24"/>
  <c r="B128" i="24"/>
  <c r="C128" i="24"/>
  <c r="E128" i="24"/>
  <c r="F128" i="24"/>
  <c r="C124" i="24"/>
  <c r="E124" i="24"/>
  <c r="F124" i="24"/>
  <c r="G124" i="24"/>
  <c r="H124" i="24"/>
  <c r="I124" i="24"/>
  <c r="A124" i="24"/>
  <c r="B124" i="24"/>
  <c r="B137" i="6"/>
  <c r="M137" i="6" s="1"/>
  <c r="G120" i="24"/>
  <c r="H120" i="24"/>
  <c r="A120" i="24"/>
  <c r="I120" i="24"/>
  <c r="B120" i="24"/>
  <c r="C120" i="24"/>
  <c r="E120" i="24"/>
  <c r="F120" i="24"/>
  <c r="C116" i="24"/>
  <c r="E116" i="24"/>
  <c r="B116" i="24"/>
  <c r="A116" i="24"/>
  <c r="F116" i="24"/>
  <c r="G116" i="24"/>
  <c r="I116" i="24"/>
  <c r="H116" i="24"/>
  <c r="B129" i="6"/>
  <c r="M129" i="6" s="1"/>
  <c r="G112" i="24"/>
  <c r="H112" i="24"/>
  <c r="A112" i="24"/>
  <c r="I112" i="24"/>
  <c r="B112" i="24"/>
  <c r="C112" i="24"/>
  <c r="F112" i="24"/>
  <c r="E112" i="24"/>
  <c r="C108" i="24"/>
  <c r="E108" i="24"/>
  <c r="F108" i="24"/>
  <c r="G108" i="24"/>
  <c r="B108" i="24"/>
  <c r="A108" i="24"/>
  <c r="H108" i="24"/>
  <c r="I108" i="24"/>
  <c r="B121" i="6"/>
  <c r="M121" i="6" s="1"/>
  <c r="G104" i="24"/>
  <c r="H104" i="24"/>
  <c r="A104" i="24"/>
  <c r="I104" i="24"/>
  <c r="B104" i="24"/>
  <c r="C104" i="24"/>
  <c r="F104" i="24"/>
  <c r="E104" i="24"/>
  <c r="C100" i="24"/>
  <c r="E100" i="24"/>
  <c r="F100" i="24"/>
  <c r="G100" i="24"/>
  <c r="B100" i="24"/>
  <c r="A100" i="24"/>
  <c r="H100" i="24"/>
  <c r="I100" i="24"/>
  <c r="B113" i="6"/>
  <c r="M113" i="6" s="1"/>
  <c r="G96" i="24"/>
  <c r="H96" i="24"/>
  <c r="A96" i="24"/>
  <c r="I96" i="24"/>
  <c r="B96" i="24"/>
  <c r="C96" i="24"/>
  <c r="F96" i="24"/>
  <c r="E96" i="24"/>
  <c r="C92" i="24"/>
  <c r="E92" i="24"/>
  <c r="F92" i="24"/>
  <c r="G92" i="24"/>
  <c r="B92" i="24"/>
  <c r="A92" i="24"/>
  <c r="H92" i="24"/>
  <c r="I92" i="24"/>
  <c r="B105" i="6"/>
  <c r="M105" i="6" s="1"/>
  <c r="G88" i="24"/>
  <c r="H88" i="24"/>
  <c r="A88" i="24"/>
  <c r="I88" i="24"/>
  <c r="B88" i="24"/>
  <c r="C88" i="24"/>
  <c r="F88" i="24"/>
  <c r="E88" i="24"/>
  <c r="A84" i="24"/>
  <c r="B84" i="24"/>
  <c r="C84" i="24"/>
  <c r="E84" i="24"/>
  <c r="F84" i="24"/>
  <c r="G84" i="24"/>
  <c r="I84" i="24"/>
  <c r="H84" i="24"/>
  <c r="B97" i="6"/>
  <c r="M97" i="6" s="1"/>
  <c r="E80" i="24"/>
  <c r="F80" i="24"/>
  <c r="G80" i="24"/>
  <c r="A80" i="24"/>
  <c r="B80" i="24"/>
  <c r="C80" i="24"/>
  <c r="H80" i="24"/>
  <c r="I80" i="24"/>
  <c r="B93" i="6"/>
  <c r="M93" i="6" s="1"/>
  <c r="C176" i="24"/>
  <c r="E176" i="24"/>
  <c r="F176" i="24"/>
  <c r="H176" i="24"/>
  <c r="A176" i="24"/>
  <c r="I176" i="24"/>
  <c r="B176" i="24"/>
  <c r="G176" i="24"/>
  <c r="B189" i="6"/>
  <c r="M189" i="6" s="1"/>
  <c r="A199" i="24"/>
  <c r="E199" i="24"/>
  <c r="F199" i="24"/>
  <c r="G199" i="24"/>
  <c r="H199" i="24"/>
  <c r="I199" i="24"/>
  <c r="B199" i="24"/>
  <c r="C199" i="24"/>
  <c r="H195" i="24"/>
  <c r="E195" i="24"/>
  <c r="A195" i="24"/>
  <c r="I195" i="24"/>
  <c r="B195" i="24"/>
  <c r="C195" i="24"/>
  <c r="F195" i="24"/>
  <c r="G195" i="24"/>
  <c r="E191" i="24"/>
  <c r="F191" i="24"/>
  <c r="G191" i="24"/>
  <c r="I191" i="24"/>
  <c r="H191" i="24"/>
  <c r="B191" i="24"/>
  <c r="C191" i="24"/>
  <c r="A191" i="24"/>
  <c r="H187" i="24"/>
  <c r="A187" i="24"/>
  <c r="I187" i="24"/>
  <c r="B187" i="24"/>
  <c r="C187" i="24"/>
  <c r="E187" i="24"/>
  <c r="F187" i="24"/>
  <c r="G187" i="24"/>
  <c r="E183" i="24"/>
  <c r="F183" i="24"/>
  <c r="G183" i="24"/>
  <c r="I183" i="24"/>
  <c r="B183" i="24"/>
  <c r="C183" i="24"/>
  <c r="H183" i="24"/>
  <c r="A183" i="24"/>
  <c r="H179" i="24"/>
  <c r="A179" i="24"/>
  <c r="I179" i="24"/>
  <c r="B179" i="24"/>
  <c r="C179" i="24"/>
  <c r="E179" i="24"/>
  <c r="F179" i="24"/>
  <c r="G179" i="24"/>
  <c r="B192" i="6"/>
  <c r="M192" i="6" s="1"/>
  <c r="E175" i="24"/>
  <c r="H175" i="24"/>
  <c r="F175" i="24"/>
  <c r="G175" i="24"/>
  <c r="I175" i="24"/>
  <c r="B175" i="24"/>
  <c r="C175" i="24"/>
  <c r="A175" i="24"/>
  <c r="H171" i="24"/>
  <c r="C171" i="24"/>
  <c r="E171" i="24"/>
  <c r="I171" i="24"/>
  <c r="F171" i="24"/>
  <c r="G171" i="24"/>
  <c r="A171" i="24"/>
  <c r="B171" i="24"/>
  <c r="B184" i="6"/>
  <c r="M184" i="6" s="1"/>
  <c r="H167" i="24"/>
  <c r="G167" i="24"/>
  <c r="I167" i="24"/>
  <c r="B167" i="24"/>
  <c r="A167" i="24"/>
  <c r="C167" i="24"/>
  <c r="E167" i="24"/>
  <c r="F167" i="24"/>
  <c r="H163" i="24"/>
  <c r="A163" i="24"/>
  <c r="G163" i="24"/>
  <c r="B163" i="24"/>
  <c r="F163" i="24"/>
  <c r="C163" i="24"/>
  <c r="E163" i="24"/>
  <c r="I163" i="24"/>
  <c r="B176" i="6"/>
  <c r="M176" i="6" s="1"/>
  <c r="E155" i="24"/>
  <c r="F155" i="24"/>
  <c r="G155" i="24"/>
  <c r="H155" i="24"/>
  <c r="C155" i="24"/>
  <c r="I155" i="24"/>
  <c r="A155" i="24"/>
  <c r="B155" i="24"/>
  <c r="B168" i="6"/>
  <c r="M168" i="6" s="1"/>
  <c r="H151" i="24"/>
  <c r="A151" i="24"/>
  <c r="I151" i="24"/>
  <c r="B151" i="24"/>
  <c r="C151" i="24"/>
  <c r="E151" i="24"/>
  <c r="F151" i="24"/>
  <c r="G151" i="24"/>
  <c r="E147" i="24"/>
  <c r="F147" i="24"/>
  <c r="G147" i="24"/>
  <c r="H147" i="24"/>
  <c r="B147" i="24"/>
  <c r="A147" i="24"/>
  <c r="C147" i="24"/>
  <c r="I147" i="24"/>
  <c r="B160" i="6"/>
  <c r="M160" i="6" s="1"/>
  <c r="H143" i="24"/>
  <c r="A143" i="24"/>
  <c r="I143" i="24"/>
  <c r="B143" i="24"/>
  <c r="C143" i="24"/>
  <c r="F143" i="24"/>
  <c r="G143" i="24"/>
  <c r="E143" i="24"/>
  <c r="E139" i="24"/>
  <c r="F139" i="24"/>
  <c r="G139" i="24"/>
  <c r="H139" i="24"/>
  <c r="A139" i="24"/>
  <c r="B139" i="24"/>
  <c r="C139" i="24"/>
  <c r="I139" i="24"/>
  <c r="B152" i="6"/>
  <c r="M152" i="6" s="1"/>
  <c r="H135" i="24"/>
  <c r="A135" i="24"/>
  <c r="I135" i="24"/>
  <c r="B135" i="24"/>
  <c r="C135" i="24"/>
  <c r="E135" i="24"/>
  <c r="F135" i="24"/>
  <c r="G135" i="24"/>
  <c r="E131" i="24"/>
  <c r="F131" i="24"/>
  <c r="G131" i="24"/>
  <c r="H131" i="24"/>
  <c r="I131" i="24"/>
  <c r="A131" i="24"/>
  <c r="B131" i="24"/>
  <c r="C131" i="24"/>
  <c r="B144" i="6"/>
  <c r="M144" i="6" s="1"/>
  <c r="H127" i="24"/>
  <c r="A127" i="24"/>
  <c r="I127" i="24"/>
  <c r="B127" i="24"/>
  <c r="C127" i="24"/>
  <c r="E127" i="24"/>
  <c r="F127" i="24"/>
  <c r="G127" i="24"/>
  <c r="E123" i="24"/>
  <c r="F123" i="24"/>
  <c r="G123" i="24"/>
  <c r="H123" i="24"/>
  <c r="C123" i="24"/>
  <c r="A123" i="24"/>
  <c r="B123" i="24"/>
  <c r="I123" i="24"/>
  <c r="B136" i="6"/>
  <c r="M136" i="6" s="1"/>
  <c r="H119" i="24"/>
  <c r="A119" i="24"/>
  <c r="I119" i="24"/>
  <c r="B119" i="24"/>
  <c r="C119" i="24"/>
  <c r="G119" i="24"/>
  <c r="E119" i="24"/>
  <c r="F119" i="24"/>
  <c r="E115" i="24"/>
  <c r="F115" i="24"/>
  <c r="C115" i="24"/>
  <c r="H115" i="24"/>
  <c r="I115" i="24"/>
  <c r="G115" i="24"/>
  <c r="A115" i="24"/>
  <c r="B115" i="24"/>
  <c r="B128" i="6"/>
  <c r="M128" i="6" s="1"/>
  <c r="H111" i="24"/>
  <c r="A111" i="24"/>
  <c r="I111" i="24"/>
  <c r="B111" i="24"/>
  <c r="C111" i="24"/>
  <c r="G111" i="24"/>
  <c r="E111" i="24"/>
  <c r="F111" i="24"/>
  <c r="E107" i="24"/>
  <c r="F107" i="24"/>
  <c r="G107" i="24"/>
  <c r="H107" i="24"/>
  <c r="C107" i="24"/>
  <c r="A107" i="24"/>
  <c r="B107" i="24"/>
  <c r="I107" i="24"/>
  <c r="B120" i="6"/>
  <c r="M120" i="6" s="1"/>
  <c r="H103" i="24"/>
  <c r="A103" i="24"/>
  <c r="I103" i="24"/>
  <c r="B103" i="24"/>
  <c r="C103" i="24"/>
  <c r="G103" i="24"/>
  <c r="E103" i="24"/>
  <c r="F103" i="24"/>
  <c r="E99" i="24"/>
  <c r="F99" i="24"/>
  <c r="G99" i="24"/>
  <c r="H99" i="24"/>
  <c r="C99" i="24"/>
  <c r="B99" i="24"/>
  <c r="I99" i="24"/>
  <c r="A99" i="24"/>
  <c r="B112" i="6"/>
  <c r="M112" i="6" s="1"/>
  <c r="H95" i="24"/>
  <c r="A95" i="24"/>
  <c r="I95" i="24"/>
  <c r="B95" i="24"/>
  <c r="C95" i="24"/>
  <c r="G95" i="24"/>
  <c r="F95" i="24"/>
  <c r="E95" i="24"/>
  <c r="E91" i="24"/>
  <c r="F91" i="24"/>
  <c r="G91" i="24"/>
  <c r="H91" i="24"/>
  <c r="C91" i="24"/>
  <c r="I91" i="24"/>
  <c r="A91" i="24"/>
  <c r="B91" i="24"/>
  <c r="B104" i="6"/>
  <c r="M104" i="6" s="1"/>
  <c r="H87" i="24"/>
  <c r="A87" i="24"/>
  <c r="I87" i="24"/>
  <c r="B87" i="24"/>
  <c r="C87" i="24"/>
  <c r="G87" i="24"/>
  <c r="E87" i="24"/>
  <c r="F87" i="24"/>
  <c r="B83" i="24"/>
  <c r="C83" i="24"/>
  <c r="I83" i="24"/>
  <c r="A83" i="24"/>
  <c r="E83" i="24"/>
  <c r="H83" i="24"/>
  <c r="F83" i="24"/>
  <c r="G83" i="24"/>
  <c r="B96" i="6"/>
  <c r="M96" i="6" s="1"/>
  <c r="H159" i="24"/>
  <c r="A159" i="24"/>
  <c r="I159" i="24"/>
  <c r="B159" i="24"/>
  <c r="C159" i="24"/>
  <c r="F159" i="24"/>
  <c r="G159" i="24"/>
  <c r="E159" i="24"/>
  <c r="E198" i="24"/>
  <c r="I198" i="24"/>
  <c r="F198" i="24"/>
  <c r="G198" i="24"/>
  <c r="H198" i="24"/>
  <c r="B198" i="24"/>
  <c r="C198" i="24"/>
  <c r="A198" i="24"/>
  <c r="H194" i="24"/>
  <c r="A194" i="24"/>
  <c r="I194" i="24"/>
  <c r="B194" i="24"/>
  <c r="C194" i="24"/>
  <c r="G194" i="24"/>
  <c r="E194" i="24"/>
  <c r="F194" i="24"/>
  <c r="E190" i="24"/>
  <c r="F190" i="24"/>
  <c r="A190" i="24"/>
  <c r="G190" i="24"/>
  <c r="B190" i="24"/>
  <c r="H190" i="24"/>
  <c r="C190" i="24"/>
  <c r="I190" i="24"/>
  <c r="A186" i="24"/>
  <c r="I186" i="24"/>
  <c r="B186" i="24"/>
  <c r="E186" i="24"/>
  <c r="C186" i="24"/>
  <c r="G186" i="24"/>
  <c r="H186" i="24"/>
  <c r="F186" i="24"/>
  <c r="E182" i="24"/>
  <c r="B182" i="24"/>
  <c r="F182" i="24"/>
  <c r="I182" i="24"/>
  <c r="G182" i="24"/>
  <c r="H182" i="24"/>
  <c r="A182" i="24"/>
  <c r="C182" i="24"/>
  <c r="B195" i="6"/>
  <c r="M195" i="6" s="1"/>
  <c r="A178" i="24"/>
  <c r="I178" i="24"/>
  <c r="B178" i="24"/>
  <c r="C178" i="24"/>
  <c r="E178" i="24"/>
  <c r="G178" i="24"/>
  <c r="H178" i="24"/>
  <c r="F178" i="24"/>
  <c r="E170" i="24"/>
  <c r="A170" i="24"/>
  <c r="I170" i="24"/>
  <c r="B170" i="24"/>
  <c r="C170" i="24"/>
  <c r="F170" i="24"/>
  <c r="G170" i="24"/>
  <c r="H170" i="24"/>
  <c r="A166" i="24"/>
  <c r="I166" i="24"/>
  <c r="E166" i="24"/>
  <c r="F166" i="24"/>
  <c r="G166" i="24"/>
  <c r="H166" i="24"/>
  <c r="B166" i="24"/>
  <c r="C166" i="24"/>
  <c r="E162" i="24"/>
  <c r="A162" i="24"/>
  <c r="I162" i="24"/>
  <c r="B162" i="24"/>
  <c r="C162" i="24"/>
  <c r="F162" i="24"/>
  <c r="G162" i="24"/>
  <c r="H162" i="24"/>
  <c r="A158" i="24"/>
  <c r="I158" i="24"/>
  <c r="B158" i="24"/>
  <c r="C158" i="24"/>
  <c r="E158" i="24"/>
  <c r="F158" i="24"/>
  <c r="G158" i="24"/>
  <c r="H158" i="24"/>
  <c r="E154" i="24"/>
  <c r="F154" i="24"/>
  <c r="G154" i="24"/>
  <c r="H154" i="24"/>
  <c r="A154" i="24"/>
  <c r="I154" i="24"/>
  <c r="C154" i="24"/>
  <c r="B154" i="24"/>
  <c r="A150" i="24"/>
  <c r="I150" i="24"/>
  <c r="B150" i="24"/>
  <c r="C150" i="24"/>
  <c r="E150" i="24"/>
  <c r="G150" i="24"/>
  <c r="H150" i="24"/>
  <c r="F150" i="24"/>
  <c r="E146" i="24"/>
  <c r="F146" i="24"/>
  <c r="G146" i="24"/>
  <c r="H146" i="24"/>
  <c r="A146" i="24"/>
  <c r="I146" i="24"/>
  <c r="B146" i="24"/>
  <c r="C146" i="24"/>
  <c r="A142" i="24"/>
  <c r="I142" i="24"/>
  <c r="B142" i="24"/>
  <c r="C142" i="24"/>
  <c r="E142" i="24"/>
  <c r="F142" i="24"/>
  <c r="H142" i="24"/>
  <c r="G142" i="24"/>
  <c r="E138" i="24"/>
  <c r="F138" i="24"/>
  <c r="G138" i="24"/>
  <c r="H138" i="24"/>
  <c r="A138" i="24"/>
  <c r="I138" i="24"/>
  <c r="B138" i="24"/>
  <c r="C138" i="24"/>
  <c r="A134" i="24"/>
  <c r="I134" i="24"/>
  <c r="B134" i="24"/>
  <c r="C134" i="24"/>
  <c r="E134" i="24"/>
  <c r="F134" i="24"/>
  <c r="G134" i="24"/>
  <c r="H134" i="24"/>
  <c r="E130" i="24"/>
  <c r="F130" i="24"/>
  <c r="G130" i="24"/>
  <c r="H130" i="24"/>
  <c r="A130" i="24"/>
  <c r="I130" i="24"/>
  <c r="B130" i="24"/>
  <c r="C130" i="24"/>
  <c r="A126" i="24"/>
  <c r="I126" i="24"/>
  <c r="B126" i="24"/>
  <c r="C126" i="24"/>
  <c r="E126" i="24"/>
  <c r="H126" i="24"/>
  <c r="F126" i="24"/>
  <c r="G126" i="24"/>
  <c r="E122" i="24"/>
  <c r="F122" i="24"/>
  <c r="G122" i="24"/>
  <c r="H122" i="24"/>
  <c r="A122" i="24"/>
  <c r="I122" i="24"/>
  <c r="C122" i="24"/>
  <c r="B122" i="24"/>
  <c r="A118" i="24"/>
  <c r="I118" i="24"/>
  <c r="B118" i="24"/>
  <c r="C118" i="24"/>
  <c r="E118" i="24"/>
  <c r="G118" i="24"/>
  <c r="F118" i="24"/>
  <c r="H118" i="24"/>
  <c r="E114" i="24"/>
  <c r="F114" i="24"/>
  <c r="G114" i="24"/>
  <c r="A114" i="24"/>
  <c r="B114" i="24"/>
  <c r="C114" i="24"/>
  <c r="H114" i="24"/>
  <c r="I114" i="24"/>
  <c r="A110" i="24"/>
  <c r="I110" i="24"/>
  <c r="B110" i="24"/>
  <c r="C110" i="24"/>
  <c r="E110" i="24"/>
  <c r="H110" i="24"/>
  <c r="F110" i="24"/>
  <c r="G110" i="24"/>
  <c r="E106" i="24"/>
  <c r="F106" i="24"/>
  <c r="G106" i="24"/>
  <c r="H106" i="24"/>
  <c r="A106" i="24"/>
  <c r="I106" i="24"/>
  <c r="C106" i="24"/>
  <c r="B106" i="24"/>
  <c r="A102" i="24"/>
  <c r="I102" i="24"/>
  <c r="B102" i="24"/>
  <c r="C102" i="24"/>
  <c r="E102" i="24"/>
  <c r="H102" i="24"/>
  <c r="G102" i="24"/>
  <c r="F102" i="24"/>
  <c r="E98" i="24"/>
  <c r="F98" i="24"/>
  <c r="G98" i="24"/>
  <c r="H98" i="24"/>
  <c r="A98" i="24"/>
  <c r="I98" i="24"/>
  <c r="B98" i="24"/>
  <c r="C98" i="24"/>
  <c r="A94" i="24"/>
  <c r="I94" i="24"/>
  <c r="B94" i="24"/>
  <c r="C94" i="24"/>
  <c r="E94" i="24"/>
  <c r="H94" i="24"/>
  <c r="F94" i="24"/>
  <c r="G94" i="24"/>
  <c r="E90" i="24"/>
  <c r="F90" i="24"/>
  <c r="G90" i="24"/>
  <c r="H90" i="24"/>
  <c r="A90" i="24"/>
  <c r="I90" i="24"/>
  <c r="B90" i="24"/>
  <c r="C90" i="24"/>
  <c r="A86" i="24"/>
  <c r="I86" i="24"/>
  <c r="B86" i="24"/>
  <c r="C86" i="24"/>
  <c r="E86" i="24"/>
  <c r="H86" i="24"/>
  <c r="F86" i="24"/>
  <c r="G86" i="24"/>
  <c r="C82" i="24"/>
  <c r="E82" i="24"/>
  <c r="G82" i="24"/>
  <c r="H82" i="24"/>
  <c r="I82" i="24"/>
  <c r="F82" i="24"/>
  <c r="A82" i="24"/>
  <c r="B82" i="24"/>
  <c r="E174" i="24"/>
  <c r="I174" i="24"/>
  <c r="F174" i="24"/>
  <c r="B174" i="24"/>
  <c r="G174" i="24"/>
  <c r="H174" i="24"/>
  <c r="C174" i="24"/>
  <c r="A174" i="24"/>
  <c r="B187" i="6"/>
  <c r="M187" i="6" s="1"/>
  <c r="F197" i="24"/>
  <c r="G197" i="24"/>
  <c r="H197" i="24"/>
  <c r="A197" i="24"/>
  <c r="I197" i="24"/>
  <c r="B197" i="24"/>
  <c r="E197" i="24"/>
  <c r="C197" i="24"/>
  <c r="B193" i="24"/>
  <c r="C193" i="24"/>
  <c r="F193" i="24"/>
  <c r="E193" i="24"/>
  <c r="G193" i="24"/>
  <c r="H193" i="24"/>
  <c r="A193" i="24"/>
  <c r="I193" i="24"/>
  <c r="F189" i="24"/>
  <c r="B189" i="24"/>
  <c r="G189" i="24"/>
  <c r="H189" i="24"/>
  <c r="A189" i="24"/>
  <c r="I189" i="24"/>
  <c r="C189" i="24"/>
  <c r="E189" i="24"/>
  <c r="B185" i="24"/>
  <c r="F185" i="24"/>
  <c r="G185" i="24"/>
  <c r="C185" i="24"/>
  <c r="E185" i="24"/>
  <c r="H185" i="24"/>
  <c r="A185" i="24"/>
  <c r="I185" i="24"/>
  <c r="F181" i="24"/>
  <c r="B181" i="24"/>
  <c r="G181" i="24"/>
  <c r="H181" i="24"/>
  <c r="A181" i="24"/>
  <c r="I181" i="24"/>
  <c r="E181" i="24"/>
  <c r="C181" i="24"/>
  <c r="B194" i="6"/>
  <c r="M194" i="6" s="1"/>
  <c r="B177" i="24"/>
  <c r="F177" i="24"/>
  <c r="G177" i="24"/>
  <c r="C177" i="24"/>
  <c r="E177" i="24"/>
  <c r="H177" i="24"/>
  <c r="A177" i="24"/>
  <c r="I177" i="24"/>
  <c r="B190" i="6"/>
  <c r="M190" i="6" s="1"/>
  <c r="B173" i="24"/>
  <c r="F173" i="24"/>
  <c r="A173" i="24"/>
  <c r="C173" i="24"/>
  <c r="G173" i="24"/>
  <c r="H173" i="24"/>
  <c r="I173" i="24"/>
  <c r="E173" i="24"/>
  <c r="B186" i="6"/>
  <c r="M186" i="6" s="1"/>
  <c r="B182" i="6"/>
  <c r="M182" i="6" s="1"/>
  <c r="F169" i="24"/>
  <c r="B169" i="24"/>
  <c r="A169" i="24"/>
  <c r="C169" i="24"/>
  <c r="H169" i="24"/>
  <c r="I169" i="24"/>
  <c r="E169" i="24"/>
  <c r="G169" i="24"/>
  <c r="B165" i="24"/>
  <c r="F165" i="24"/>
  <c r="I165" i="24"/>
  <c r="E165" i="24"/>
  <c r="G165" i="24"/>
  <c r="H165" i="24"/>
  <c r="A165" i="24"/>
  <c r="C165" i="24"/>
  <c r="B174" i="6"/>
  <c r="M174" i="6" s="1"/>
  <c r="F161" i="24"/>
  <c r="G161" i="24"/>
  <c r="A161" i="24"/>
  <c r="B161" i="24"/>
  <c r="H161" i="24"/>
  <c r="I161" i="24"/>
  <c r="C161" i="24"/>
  <c r="E161" i="24"/>
  <c r="B157" i="24"/>
  <c r="C157" i="24"/>
  <c r="E157" i="24"/>
  <c r="F157" i="24"/>
  <c r="H157" i="24"/>
  <c r="I157" i="24"/>
  <c r="A157" i="24"/>
  <c r="G157" i="24"/>
  <c r="B149" i="24"/>
  <c r="C149" i="24"/>
  <c r="E149" i="24"/>
  <c r="F149" i="24"/>
  <c r="G149" i="24"/>
  <c r="A149" i="24"/>
  <c r="H149" i="24"/>
  <c r="I149" i="24"/>
  <c r="B158" i="6"/>
  <c r="M158" i="6" s="1"/>
  <c r="F145" i="24"/>
  <c r="G145" i="24"/>
  <c r="H145" i="24"/>
  <c r="A145" i="24"/>
  <c r="I145" i="24"/>
  <c r="B145" i="24"/>
  <c r="C145" i="24"/>
  <c r="E145" i="24"/>
  <c r="B141" i="24"/>
  <c r="C141" i="24"/>
  <c r="E141" i="24"/>
  <c r="F141" i="24"/>
  <c r="A141" i="24"/>
  <c r="G141" i="24"/>
  <c r="H141" i="24"/>
  <c r="I141" i="24"/>
  <c r="B150" i="6"/>
  <c r="M150" i="6" s="1"/>
  <c r="F137" i="24"/>
  <c r="G137" i="24"/>
  <c r="H137" i="24"/>
  <c r="A137" i="24"/>
  <c r="I137" i="24"/>
  <c r="B137" i="24"/>
  <c r="E137" i="24"/>
  <c r="C137" i="24"/>
  <c r="B133" i="24"/>
  <c r="C133" i="24"/>
  <c r="E133" i="24"/>
  <c r="F133" i="24"/>
  <c r="I133" i="24"/>
  <c r="A133" i="24"/>
  <c r="G133" i="24"/>
  <c r="H133" i="24"/>
  <c r="F129" i="24"/>
  <c r="G129" i="24"/>
  <c r="H129" i="24"/>
  <c r="A129" i="24"/>
  <c r="I129" i="24"/>
  <c r="B129" i="24"/>
  <c r="E129" i="24"/>
  <c r="C129" i="24"/>
  <c r="B125" i="24"/>
  <c r="C125" i="24"/>
  <c r="E125" i="24"/>
  <c r="F125" i="24"/>
  <c r="H125" i="24"/>
  <c r="A125" i="24"/>
  <c r="G125" i="24"/>
  <c r="I125" i="24"/>
  <c r="B138" i="6"/>
  <c r="M138" i="6" s="1"/>
  <c r="F121" i="24"/>
  <c r="G121" i="24"/>
  <c r="H121" i="24"/>
  <c r="A121" i="24"/>
  <c r="I121" i="24"/>
  <c r="B121" i="24"/>
  <c r="C121" i="24"/>
  <c r="E121" i="24"/>
  <c r="B117" i="24"/>
  <c r="C117" i="24"/>
  <c r="E117" i="24"/>
  <c r="F117" i="24"/>
  <c r="G117" i="24"/>
  <c r="H117" i="24"/>
  <c r="I117" i="24"/>
  <c r="A117" i="24"/>
  <c r="B130" i="6"/>
  <c r="M130" i="6" s="1"/>
  <c r="F113" i="24"/>
  <c r="G113" i="24"/>
  <c r="H113" i="24"/>
  <c r="A113" i="24"/>
  <c r="I113" i="24"/>
  <c r="B113" i="24"/>
  <c r="E113" i="24"/>
  <c r="C113" i="24"/>
  <c r="B109" i="24"/>
  <c r="C109" i="24"/>
  <c r="E109" i="24"/>
  <c r="F109" i="24"/>
  <c r="A109" i="24"/>
  <c r="I109" i="24"/>
  <c r="H109" i="24"/>
  <c r="G109" i="24"/>
  <c r="B122" i="6"/>
  <c r="M122" i="6" s="1"/>
  <c r="F105" i="24"/>
  <c r="G105" i="24"/>
  <c r="H105" i="24"/>
  <c r="A105" i="24"/>
  <c r="I105" i="24"/>
  <c r="B105" i="24"/>
  <c r="E105" i="24"/>
  <c r="C105" i="24"/>
  <c r="B101" i="24"/>
  <c r="C101" i="24"/>
  <c r="E101" i="24"/>
  <c r="F101" i="24"/>
  <c r="A101" i="24"/>
  <c r="I101" i="24"/>
  <c r="G101" i="24"/>
  <c r="H101" i="24"/>
  <c r="B114" i="6"/>
  <c r="M114" i="6" s="1"/>
  <c r="F97" i="24"/>
  <c r="G97" i="24"/>
  <c r="H97" i="24"/>
  <c r="A97" i="24"/>
  <c r="I97" i="24"/>
  <c r="B97" i="24"/>
  <c r="E97" i="24"/>
  <c r="C97" i="24"/>
  <c r="B93" i="24"/>
  <c r="C93" i="24"/>
  <c r="E93" i="24"/>
  <c r="F93" i="24"/>
  <c r="A93" i="24"/>
  <c r="I93" i="24"/>
  <c r="G93" i="24"/>
  <c r="H93" i="24"/>
  <c r="B106" i="6"/>
  <c r="M106" i="6" s="1"/>
  <c r="F89" i="24"/>
  <c r="G89" i="24"/>
  <c r="H89" i="24"/>
  <c r="A89" i="24"/>
  <c r="I89" i="24"/>
  <c r="B89" i="24"/>
  <c r="E89" i="24"/>
  <c r="C89" i="24"/>
  <c r="B85" i="24"/>
  <c r="C85" i="24"/>
  <c r="E85" i="24"/>
  <c r="F85" i="24"/>
  <c r="A85" i="24"/>
  <c r="I85" i="24"/>
  <c r="G85" i="24"/>
  <c r="H85" i="24"/>
  <c r="B98" i="6"/>
  <c r="M98" i="6" s="1"/>
  <c r="E81" i="24"/>
  <c r="F81" i="24"/>
  <c r="B81" i="24"/>
  <c r="C81" i="24"/>
  <c r="G81" i="24"/>
  <c r="H81" i="24"/>
  <c r="I81" i="24"/>
  <c r="A81" i="24"/>
  <c r="B166" i="6"/>
  <c r="M166" i="6" s="1"/>
  <c r="F153" i="24"/>
  <c r="G153" i="24"/>
  <c r="H153" i="24"/>
  <c r="A153" i="24"/>
  <c r="I153" i="24"/>
  <c r="B153" i="24"/>
  <c r="C153" i="24"/>
  <c r="E153" i="24"/>
  <c r="B188" i="6"/>
  <c r="M188" i="6" s="1"/>
  <c r="B181" i="6"/>
  <c r="M181" i="6" s="1"/>
  <c r="B178" i="6"/>
  <c r="M178" i="6" s="1"/>
  <c r="B173" i="6"/>
  <c r="M173" i="6" s="1"/>
  <c r="B170" i="6"/>
  <c r="M170" i="6" s="1"/>
  <c r="B165" i="6"/>
  <c r="M165" i="6" s="1"/>
  <c r="B162" i="6"/>
  <c r="M162" i="6" s="1"/>
  <c r="B157" i="6"/>
  <c r="M157" i="6" s="1"/>
  <c r="B154" i="6"/>
  <c r="M154" i="6" s="1"/>
  <c r="B149" i="6"/>
  <c r="M149" i="6" s="1"/>
  <c r="B146" i="6"/>
  <c r="M146" i="6" s="1"/>
  <c r="B141" i="6"/>
  <c r="M141" i="6" s="1"/>
  <c r="B139" i="6"/>
  <c r="M139" i="6" s="1"/>
  <c r="B133" i="6"/>
  <c r="M133" i="6" s="1"/>
  <c r="B131" i="6"/>
  <c r="M131" i="6" s="1"/>
  <c r="B125" i="6"/>
  <c r="M125" i="6" s="1"/>
  <c r="B123" i="6"/>
  <c r="M123" i="6" s="1"/>
  <c r="B117" i="6"/>
  <c r="M117" i="6" s="1"/>
  <c r="B115" i="6"/>
  <c r="M115" i="6" s="1"/>
  <c r="B109" i="6"/>
  <c r="M109" i="6" s="1"/>
  <c r="B107" i="6"/>
  <c r="M107" i="6" s="1"/>
  <c r="B101" i="6"/>
  <c r="M101" i="6" s="1"/>
  <c r="B191" i="6"/>
  <c r="M191" i="6" s="1"/>
  <c r="B179" i="6"/>
  <c r="M179" i="6" s="1"/>
  <c r="B171" i="6"/>
  <c r="M171" i="6" s="1"/>
  <c r="B163" i="6"/>
  <c r="M163" i="6" s="1"/>
  <c r="B155" i="6"/>
  <c r="M155" i="6" s="1"/>
  <c r="B147" i="6"/>
  <c r="M147" i="6" s="1"/>
  <c r="B142" i="6"/>
  <c r="M142" i="6" s="1"/>
  <c r="B140" i="6"/>
  <c r="M140" i="6" s="1"/>
  <c r="B134" i="6"/>
  <c r="M134" i="6" s="1"/>
  <c r="B132" i="6"/>
  <c r="M132" i="6" s="1"/>
  <c r="B126" i="6"/>
  <c r="M126" i="6" s="1"/>
  <c r="B124" i="6"/>
  <c r="M124" i="6" s="1"/>
  <c r="B118" i="6"/>
  <c r="M118" i="6" s="1"/>
  <c r="B116" i="6"/>
  <c r="M116" i="6" s="1"/>
  <c r="B110" i="6"/>
  <c r="M110" i="6" s="1"/>
  <c r="B108" i="6"/>
  <c r="M108" i="6" s="1"/>
  <c r="B102" i="6"/>
  <c r="M102" i="6" s="1"/>
  <c r="B100" i="6"/>
  <c r="M100" i="6" s="1"/>
  <c r="B99" i="6"/>
  <c r="M99" i="6" s="1"/>
  <c r="B95" i="6"/>
  <c r="M95" i="6" s="1"/>
  <c r="B94" i="6"/>
  <c r="M94" i="6" s="1"/>
  <c r="B183" i="6"/>
  <c r="M183" i="6" s="1"/>
  <c r="B180" i="6"/>
  <c r="M180" i="6" s="1"/>
  <c r="B175" i="6"/>
  <c r="M175" i="6" s="1"/>
  <c r="B172" i="6"/>
  <c r="M172" i="6" s="1"/>
  <c r="B167" i="6"/>
  <c r="M167" i="6" s="1"/>
  <c r="B164" i="6"/>
  <c r="M164" i="6" s="1"/>
  <c r="B159" i="6"/>
  <c r="M159" i="6" s="1"/>
  <c r="B156" i="6"/>
  <c r="M156" i="6" s="1"/>
  <c r="B151" i="6"/>
  <c r="M151" i="6" s="1"/>
  <c r="B148" i="6"/>
  <c r="M148" i="6" s="1"/>
  <c r="B143" i="6"/>
  <c r="M143" i="6" s="1"/>
  <c r="B135" i="6"/>
  <c r="M135" i="6" s="1"/>
  <c r="B127" i="6"/>
  <c r="M127" i="6" s="1"/>
  <c r="B119" i="6"/>
  <c r="M119" i="6" s="1"/>
  <c r="B111" i="6"/>
  <c r="M111" i="6" s="1"/>
  <c r="B103" i="6"/>
  <c r="M103" i="6" s="1"/>
  <c r="B196" i="6"/>
  <c r="M196" i="6" s="1"/>
  <c r="B213" i="30"/>
  <c r="B205" i="30"/>
  <c r="B166" i="30"/>
  <c r="B133" i="30"/>
  <c r="B121" i="30"/>
  <c r="B104" i="30"/>
  <c r="B77" i="30"/>
  <c r="B65" i="30"/>
  <c r="B125" i="30"/>
  <c r="B27" i="30"/>
  <c r="B210" i="30"/>
  <c r="B152" i="30"/>
  <c r="B149" i="30"/>
  <c r="B122" i="30"/>
  <c r="B111" i="30"/>
  <c r="B105" i="30"/>
  <c r="B99" i="30"/>
  <c r="B96" i="30"/>
  <c r="B84" i="30"/>
  <c r="B69" i="30"/>
  <c r="B57" i="30"/>
  <c r="B45" i="30"/>
  <c r="B33" i="30"/>
  <c r="B208" i="30"/>
  <c r="B180" i="30"/>
  <c r="B169" i="30"/>
  <c r="B153" i="30"/>
  <c r="B144" i="30"/>
  <c r="B141" i="30"/>
  <c r="B109" i="30"/>
  <c r="B103" i="30"/>
  <c r="B91" i="30"/>
  <c r="B85" i="30"/>
  <c r="B61" i="30"/>
  <c r="B49" i="30"/>
  <c r="B26" i="30"/>
  <c r="B17" i="30"/>
  <c r="B28" i="34" l="1"/>
  <c r="N28" i="34" s="1"/>
  <c r="B20" i="34"/>
  <c r="N20" i="34" s="1"/>
  <c r="B26" i="34"/>
  <c r="N26" i="34" s="1"/>
  <c r="B23" i="34"/>
  <c r="N23" i="34" s="1"/>
  <c r="B21" i="34"/>
  <c r="N21" i="34" s="1"/>
  <c r="B18" i="34"/>
  <c r="N18" i="34" s="1"/>
  <c r="B19" i="34"/>
  <c r="N19" i="34" s="1"/>
  <c r="B24" i="34"/>
  <c r="N24" i="34" s="1"/>
  <c r="B29" i="34"/>
  <c r="N29" i="34" s="1"/>
  <c r="B22" i="34"/>
  <c r="N22" i="34" s="1"/>
  <c r="B27" i="34"/>
  <c r="N27" i="34" s="1"/>
  <c r="B25" i="34"/>
  <c r="N25" i="34" s="1"/>
  <c r="B11" i="35" l="1"/>
  <c r="D11" i="35"/>
  <c r="E11" i="35"/>
  <c r="F11" i="35"/>
  <c r="J11" i="35"/>
  <c r="H11" i="35"/>
  <c r="C11" i="35"/>
  <c r="G11" i="35"/>
  <c r="A11" i="35"/>
  <c r="I11" i="35"/>
  <c r="A4" i="35"/>
  <c r="I4" i="35"/>
  <c r="C4" i="35"/>
  <c r="D4" i="35"/>
  <c r="E4" i="35"/>
  <c r="G4" i="35"/>
  <c r="B4" i="35"/>
  <c r="H4" i="35"/>
  <c r="J4" i="35"/>
  <c r="F4" i="35"/>
  <c r="C10" i="35"/>
  <c r="E10" i="35"/>
  <c r="F10" i="35"/>
  <c r="G10" i="35"/>
  <c r="A10" i="35"/>
  <c r="I10" i="35"/>
  <c r="J10" i="35"/>
  <c r="B10" i="35"/>
  <c r="D10" i="35"/>
  <c r="H10" i="35"/>
  <c r="F7" i="35"/>
  <c r="J7" i="35"/>
  <c r="H7" i="35"/>
  <c r="A7" i="35"/>
  <c r="I7" i="35"/>
  <c r="B7" i="35"/>
  <c r="D7" i="35"/>
  <c r="E7" i="35"/>
  <c r="G7" i="35"/>
  <c r="C7" i="35"/>
  <c r="G14" i="35"/>
  <c r="A14" i="35"/>
  <c r="I14" i="35"/>
  <c r="B14" i="35"/>
  <c r="C14" i="35"/>
  <c r="E14" i="35"/>
  <c r="F14" i="35"/>
  <c r="H14" i="35"/>
  <c r="J14" i="35"/>
  <c r="D14" i="35"/>
  <c r="G6" i="35"/>
  <c r="A6" i="35"/>
  <c r="I6" i="35"/>
  <c r="B6" i="35"/>
  <c r="C6" i="35"/>
  <c r="E6" i="35"/>
  <c r="F6" i="35"/>
  <c r="D6" i="35"/>
  <c r="H6" i="35"/>
  <c r="J6" i="35"/>
  <c r="A12" i="35"/>
  <c r="I12" i="35"/>
  <c r="C12" i="35"/>
  <c r="D12" i="35"/>
  <c r="E12" i="35"/>
  <c r="G12" i="35"/>
  <c r="B12" i="35"/>
  <c r="J12" i="35"/>
  <c r="F12" i="35"/>
  <c r="H12" i="35"/>
  <c r="E8" i="35"/>
  <c r="G8" i="35"/>
  <c r="J8" i="35"/>
  <c r="H8" i="35"/>
  <c r="A8" i="35"/>
  <c r="I8" i="35"/>
  <c r="C8" i="35"/>
  <c r="B8" i="35"/>
  <c r="D8" i="35"/>
  <c r="F8" i="35"/>
  <c r="J5" i="35"/>
  <c r="H5" i="35"/>
  <c r="B5" i="35"/>
  <c r="C5" i="35"/>
  <c r="D5" i="35"/>
  <c r="F5" i="35"/>
  <c r="A5" i="35"/>
  <c r="E5" i="35"/>
  <c r="G5" i="35"/>
  <c r="I5" i="35"/>
  <c r="J13" i="35"/>
  <c r="H13" i="35"/>
  <c r="B13" i="35"/>
  <c r="C13" i="35"/>
  <c r="D13" i="35"/>
  <c r="F13" i="35"/>
  <c r="A13" i="35"/>
  <c r="G13" i="35"/>
  <c r="I13" i="35"/>
  <c r="E13" i="35"/>
  <c r="F15" i="35"/>
  <c r="J15" i="35"/>
  <c r="H15" i="35"/>
  <c r="A15" i="35"/>
  <c r="I15" i="35"/>
  <c r="B15" i="35"/>
  <c r="D15" i="35"/>
  <c r="C15" i="35"/>
  <c r="E15" i="35"/>
  <c r="G15" i="35"/>
  <c r="D9" i="35"/>
  <c r="F9" i="35"/>
  <c r="G9" i="35"/>
  <c r="J9" i="35"/>
  <c r="H9" i="35"/>
  <c r="B9" i="35"/>
  <c r="I9" i="35"/>
  <c r="A9" i="35"/>
  <c r="C9" i="35"/>
  <c r="E9" i="35"/>
  <c r="P22" i="8"/>
  <c r="P23" i="8"/>
  <c r="P24" i="8"/>
  <c r="P25" i="8"/>
  <c r="P26" i="8"/>
  <c r="O23" i="8"/>
  <c r="O24" i="8"/>
  <c r="O25" i="8"/>
  <c r="O26" i="8"/>
  <c r="J25" i="8"/>
  <c r="C25" i="8" s="1"/>
  <c r="J22" i="8"/>
  <c r="C22" i="8" s="1"/>
  <c r="J24" i="8"/>
  <c r="C24" i="8" s="1"/>
  <c r="J23" i="8"/>
  <c r="N25" i="8" l="1"/>
  <c r="C23" i="8"/>
  <c r="N23" i="8" s="1"/>
  <c r="N24" i="8"/>
  <c r="N22" i="8"/>
  <c r="S22" i="8" s="1"/>
  <c r="A6" i="25" l="1"/>
  <c r="B6" i="25"/>
  <c r="C6" i="25"/>
  <c r="E6" i="25"/>
  <c r="B25" i="8"/>
  <c r="M25" i="8" s="1"/>
  <c r="F6" i="25"/>
  <c r="G6" i="25"/>
  <c r="S25" i="8"/>
  <c r="E4" i="25"/>
  <c r="F4" i="25"/>
  <c r="A4" i="25"/>
  <c r="G4" i="25"/>
  <c r="B23" i="8"/>
  <c r="M23" i="8" s="1"/>
  <c r="S23" i="8"/>
  <c r="B4" i="25"/>
  <c r="C4" i="25"/>
  <c r="B5" i="25"/>
  <c r="F5" i="25"/>
  <c r="A5" i="25"/>
  <c r="B24" i="8"/>
  <c r="M24" i="8" s="1"/>
  <c r="C5" i="25"/>
  <c r="S24" i="8"/>
  <c r="G5" i="25"/>
  <c r="E5" i="25"/>
  <c r="I29" i="1" l="1"/>
  <c r="J12" i="1"/>
  <c r="J13" i="1"/>
  <c r="J15" i="1"/>
  <c r="J17" i="1"/>
  <c r="J18" i="1"/>
  <c r="J19" i="1"/>
  <c r="J21" i="1"/>
  <c r="J22" i="1"/>
  <c r="J23" i="1"/>
  <c r="J25" i="1"/>
  <c r="J26" i="1"/>
  <c r="J29" i="1"/>
  <c r="H5" i="24" l="1"/>
  <c r="B5" i="24"/>
  <c r="C5" i="24"/>
  <c r="D5" i="24"/>
  <c r="A5" i="24"/>
  <c r="E5" i="24"/>
  <c r="F5" i="24"/>
  <c r="G5" i="24"/>
  <c r="I5" i="24"/>
  <c r="A4" i="24"/>
  <c r="I4" i="24"/>
  <c r="C4" i="24"/>
  <c r="E4" i="24"/>
  <c r="B4" i="24"/>
  <c r="F4" i="24"/>
  <c r="G4" i="24"/>
  <c r="H4" i="24"/>
  <c r="J11" i="1"/>
  <c r="C11" i="1" s="1"/>
  <c r="B11" i="1" s="1"/>
  <c r="O19" i="8"/>
  <c r="X33" i="11" l="1"/>
  <c r="T24" i="9"/>
  <c r="T25" i="9"/>
  <c r="T26" i="9"/>
  <c r="T27" i="9"/>
  <c r="T28" i="9"/>
  <c r="T29" i="9"/>
  <c r="T30" i="9"/>
  <c r="T31" i="9"/>
  <c r="T32" i="9"/>
  <c r="T33" i="9"/>
  <c r="T34" i="9"/>
  <c r="T35" i="9"/>
  <c r="T36" i="9"/>
  <c r="T37" i="9"/>
  <c r="T38" i="9"/>
  <c r="T39" i="9"/>
  <c r="T40" i="9"/>
  <c r="T41" i="9"/>
  <c r="T42" i="9"/>
  <c r="T43" i="9"/>
  <c r="T44" i="9"/>
  <c r="T45" i="9"/>
  <c r="T46" i="9"/>
  <c r="T47" i="9"/>
  <c r="T48" i="9"/>
  <c r="T49" i="9"/>
  <c r="T50" i="9"/>
  <c r="T51" i="9"/>
  <c r="T52" i="9"/>
  <c r="T53" i="9"/>
  <c r="T54" i="9"/>
  <c r="T55" i="9"/>
  <c r="T56" i="9"/>
  <c r="T57" i="9"/>
  <c r="T58" i="9"/>
  <c r="T59" i="9"/>
  <c r="T60" i="9"/>
  <c r="T61" i="9"/>
  <c r="T62" i="9"/>
  <c r="T63" i="9"/>
  <c r="T64" i="9"/>
  <c r="T65" i="9"/>
  <c r="T66" i="9"/>
  <c r="T67" i="9"/>
  <c r="T68" i="9"/>
  <c r="T69" i="9"/>
  <c r="T70" i="9"/>
  <c r="T71" i="9"/>
  <c r="T72" i="9"/>
  <c r="T73" i="9"/>
  <c r="T74" i="9"/>
  <c r="T75" i="9"/>
  <c r="T76" i="9"/>
  <c r="T77" i="9"/>
  <c r="T78" i="9"/>
  <c r="T79" i="9"/>
  <c r="T80" i="9"/>
  <c r="T81" i="9"/>
  <c r="T82" i="9"/>
  <c r="T83" i="9"/>
  <c r="T84" i="9"/>
  <c r="T85" i="9"/>
  <c r="T86" i="9"/>
  <c r="T87" i="9"/>
  <c r="T88" i="9"/>
  <c r="T89" i="9"/>
  <c r="T90" i="9"/>
  <c r="T91" i="9"/>
  <c r="T92" i="9"/>
  <c r="T93" i="9"/>
  <c r="T94" i="9"/>
  <c r="T95" i="9"/>
  <c r="T96" i="9"/>
  <c r="T97" i="9"/>
  <c r="T98" i="9"/>
  <c r="T99" i="9"/>
  <c r="T100" i="9"/>
  <c r="T101" i="9"/>
  <c r="T102" i="9"/>
  <c r="T103" i="9"/>
  <c r="T104" i="9"/>
  <c r="T105" i="9"/>
  <c r="T106" i="9"/>
  <c r="T107" i="9"/>
  <c r="T108" i="9"/>
  <c r="T109" i="9"/>
  <c r="T110" i="9"/>
  <c r="T111" i="9"/>
  <c r="T112" i="9"/>
  <c r="T113" i="9"/>
  <c r="T114" i="9"/>
  <c r="T115" i="9"/>
  <c r="T116" i="9"/>
  <c r="T117" i="9"/>
  <c r="T118" i="9"/>
  <c r="T119" i="9"/>
  <c r="T120" i="9"/>
  <c r="T121" i="9"/>
  <c r="T122" i="9"/>
  <c r="T123" i="9"/>
  <c r="T124" i="9"/>
  <c r="T125" i="9"/>
  <c r="T126" i="9"/>
  <c r="T127" i="9"/>
  <c r="T128" i="9"/>
  <c r="T129" i="9"/>
  <c r="T130" i="9"/>
  <c r="T131" i="9"/>
  <c r="T132" i="9"/>
  <c r="T133" i="9"/>
  <c r="T134" i="9"/>
  <c r="T135" i="9"/>
  <c r="T136" i="9"/>
  <c r="T137" i="9"/>
  <c r="T138" i="9"/>
  <c r="T139" i="9"/>
  <c r="T140" i="9"/>
  <c r="T141" i="9"/>
  <c r="T142" i="9"/>
  <c r="T143" i="9"/>
  <c r="T144" i="9"/>
  <c r="T145" i="9"/>
  <c r="T146" i="9"/>
  <c r="T147" i="9"/>
  <c r="T148" i="9"/>
  <c r="T149" i="9"/>
  <c r="T150" i="9"/>
  <c r="T151" i="9"/>
  <c r="T152" i="9"/>
  <c r="T153" i="9"/>
  <c r="T154" i="9"/>
  <c r="T155" i="9"/>
  <c r="T156" i="9"/>
  <c r="T157" i="9"/>
  <c r="T158" i="9"/>
  <c r="T159" i="9"/>
  <c r="T160" i="9"/>
  <c r="T161" i="9"/>
  <c r="T162" i="9"/>
  <c r="T163" i="9"/>
  <c r="T164" i="9"/>
  <c r="T165" i="9"/>
  <c r="T166" i="9"/>
  <c r="T167" i="9"/>
  <c r="T168" i="9"/>
  <c r="T169" i="9"/>
  <c r="T170" i="9"/>
  <c r="T171" i="9"/>
  <c r="T172" i="9"/>
  <c r="T173" i="9"/>
  <c r="T174" i="9"/>
  <c r="T175" i="9"/>
  <c r="T176" i="9"/>
  <c r="T177" i="9"/>
  <c r="T178" i="9"/>
  <c r="T179" i="9"/>
  <c r="T180" i="9"/>
  <c r="T181" i="9"/>
  <c r="T182" i="9"/>
  <c r="T183" i="9"/>
  <c r="T184" i="9"/>
  <c r="T185" i="9"/>
  <c r="T186" i="9"/>
  <c r="T187" i="9"/>
  <c r="T188" i="9"/>
  <c r="T189" i="9"/>
  <c r="T190" i="9"/>
  <c r="T191" i="9"/>
  <c r="T192" i="9"/>
  <c r="T193" i="9"/>
  <c r="T194" i="9"/>
  <c r="T195" i="9"/>
  <c r="T196" i="9"/>
  <c r="T197" i="9"/>
  <c r="T198" i="9"/>
  <c r="T199" i="9"/>
  <c r="T200" i="9"/>
  <c r="T201" i="9"/>
  <c r="T202" i="9"/>
  <c r="T203" i="9"/>
  <c r="T204" i="9"/>
  <c r="T205" i="9"/>
  <c r="T206" i="9"/>
  <c r="T207" i="9"/>
  <c r="T208" i="9"/>
  <c r="T209" i="9"/>
  <c r="T210" i="9"/>
  <c r="T211" i="9"/>
  <c r="T212" i="9"/>
  <c r="T213" i="9"/>
  <c r="T214" i="9"/>
  <c r="T215" i="9"/>
  <c r="T216" i="9"/>
  <c r="T217" i="9"/>
  <c r="T218" i="9"/>
  <c r="T219" i="9"/>
  <c r="T220" i="9"/>
  <c r="T221" i="9"/>
  <c r="T222" i="9"/>
  <c r="T223" i="9"/>
  <c r="T224" i="9"/>
  <c r="T225" i="9"/>
  <c r="T226" i="9"/>
  <c r="T227" i="9"/>
  <c r="T228" i="9"/>
  <c r="T229" i="9"/>
  <c r="T230" i="9"/>
  <c r="T231" i="9"/>
  <c r="T232" i="9"/>
  <c r="T233" i="9"/>
  <c r="T234" i="9"/>
  <c r="T235" i="9"/>
  <c r="T236" i="9"/>
  <c r="T237" i="9"/>
  <c r="T238" i="9"/>
  <c r="T239" i="9"/>
  <c r="T240" i="9"/>
  <c r="T241" i="9"/>
  <c r="T242" i="9"/>
  <c r="T243" i="9"/>
  <c r="T244" i="9"/>
  <c r="T245" i="9"/>
  <c r="T246" i="9"/>
  <c r="T247" i="9"/>
  <c r="T248" i="9"/>
  <c r="T249" i="9"/>
  <c r="T250" i="9"/>
  <c r="T251" i="9"/>
  <c r="T252" i="9"/>
  <c r="T253" i="9"/>
  <c r="T254" i="9"/>
  <c r="T255" i="9"/>
  <c r="T256" i="9"/>
  <c r="T257" i="9"/>
  <c r="T258" i="9"/>
  <c r="T259" i="9"/>
  <c r="T260" i="9"/>
  <c r="T261" i="9"/>
  <c r="T262" i="9"/>
  <c r="T263" i="9"/>
  <c r="T264" i="9"/>
  <c r="T265" i="9"/>
  <c r="T266" i="9"/>
  <c r="T267" i="9"/>
  <c r="T268" i="9"/>
  <c r="T269" i="9"/>
  <c r="T270" i="9"/>
  <c r="T271" i="9"/>
  <c r="T272" i="9"/>
  <c r="T273" i="9"/>
  <c r="T274" i="9"/>
  <c r="T275" i="9"/>
  <c r="T276" i="9"/>
  <c r="T277" i="9"/>
  <c r="T278" i="9"/>
  <c r="T279" i="9"/>
  <c r="T280" i="9"/>
  <c r="T281" i="9"/>
  <c r="T282" i="9"/>
  <c r="T283" i="9"/>
  <c r="T284" i="9"/>
  <c r="T285" i="9"/>
  <c r="T286" i="9"/>
  <c r="T287" i="9"/>
  <c r="T288" i="9"/>
  <c r="T289" i="9"/>
  <c r="T290" i="9"/>
  <c r="T291" i="9"/>
  <c r="T292" i="9"/>
  <c r="T293" i="9"/>
  <c r="T294" i="9"/>
  <c r="T295" i="9"/>
  <c r="T296" i="9"/>
  <c r="T297" i="9"/>
  <c r="T298" i="9"/>
  <c r="T299" i="9"/>
  <c r="T300" i="9"/>
  <c r="T301" i="9"/>
  <c r="T302" i="9"/>
  <c r="T303" i="9"/>
  <c r="T304" i="9"/>
  <c r="T305" i="9"/>
  <c r="T306" i="9"/>
  <c r="T307" i="9"/>
  <c r="T308" i="9"/>
  <c r="T309" i="9"/>
  <c r="T310" i="9"/>
  <c r="T311" i="9"/>
  <c r="T312" i="9"/>
  <c r="T313" i="9"/>
  <c r="T314" i="9"/>
  <c r="T315" i="9"/>
  <c r="T316" i="9"/>
  <c r="T317" i="9"/>
  <c r="T318" i="9"/>
  <c r="T319" i="9"/>
  <c r="T320" i="9"/>
  <c r="T321" i="9"/>
  <c r="T322" i="9"/>
  <c r="T323" i="9"/>
  <c r="T324" i="9"/>
  <c r="T325" i="9"/>
  <c r="T326" i="9"/>
  <c r="T327" i="9"/>
  <c r="T328" i="9"/>
  <c r="T329" i="9"/>
  <c r="T330" i="9"/>
  <c r="T331" i="9"/>
  <c r="T332" i="9"/>
  <c r="T333" i="9"/>
  <c r="T334" i="9"/>
  <c r="T335" i="9"/>
  <c r="T336" i="9"/>
  <c r="T337" i="9"/>
  <c r="T338" i="9"/>
  <c r="T339" i="9"/>
  <c r="T340" i="9"/>
  <c r="T341" i="9"/>
  <c r="T342" i="9"/>
  <c r="T343" i="9"/>
  <c r="T344" i="9"/>
  <c r="T345" i="9"/>
  <c r="T346" i="9"/>
  <c r="T347" i="9"/>
  <c r="T348" i="9"/>
  <c r="T349" i="9"/>
  <c r="T350" i="9"/>
  <c r="T351" i="9"/>
  <c r="T352" i="9"/>
  <c r="T353" i="9"/>
  <c r="T354" i="9"/>
  <c r="T355" i="9"/>
  <c r="T356" i="9"/>
  <c r="T357" i="9"/>
  <c r="T358" i="9"/>
  <c r="T359" i="9"/>
  <c r="T360" i="9"/>
  <c r="T361" i="9"/>
  <c r="T362" i="9"/>
  <c r="T363" i="9"/>
  <c r="T364" i="9"/>
  <c r="T365" i="9"/>
  <c r="T366" i="9"/>
  <c r="T367" i="9"/>
  <c r="T368" i="9"/>
  <c r="T369" i="9"/>
  <c r="T370" i="9"/>
  <c r="T371" i="9"/>
  <c r="T372" i="9"/>
  <c r="T373" i="9"/>
  <c r="T374" i="9"/>
  <c r="T375" i="9"/>
  <c r="T376" i="9"/>
  <c r="T377" i="9"/>
  <c r="T378" i="9"/>
  <c r="T379" i="9"/>
  <c r="T380" i="9"/>
  <c r="T381" i="9"/>
  <c r="T382" i="9"/>
  <c r="T383" i="9"/>
  <c r="T384" i="9"/>
  <c r="T385" i="9"/>
  <c r="T386" i="9"/>
  <c r="T387" i="9"/>
  <c r="T388" i="9"/>
  <c r="T389" i="9"/>
  <c r="T390" i="9"/>
  <c r="T391" i="9"/>
  <c r="T392" i="9"/>
  <c r="T393" i="9"/>
  <c r="T394" i="9"/>
  <c r="T395" i="9"/>
  <c r="T396" i="9"/>
  <c r="T397" i="9"/>
  <c r="T398" i="9"/>
  <c r="T399" i="9"/>
  <c r="T400" i="9"/>
  <c r="T401" i="9"/>
  <c r="T402" i="9"/>
  <c r="T403" i="9"/>
  <c r="T404" i="9"/>
  <c r="T405" i="9"/>
  <c r="T406" i="9"/>
  <c r="T407" i="9"/>
  <c r="T408" i="9"/>
  <c r="T409" i="9"/>
  <c r="T410" i="9"/>
  <c r="T411" i="9"/>
  <c r="T412" i="9"/>
  <c r="T413" i="9"/>
  <c r="T414" i="9"/>
  <c r="T415" i="9"/>
  <c r="T416" i="9"/>
  <c r="T417" i="9"/>
  <c r="T418" i="9"/>
  <c r="T419" i="9"/>
  <c r="T420" i="9"/>
  <c r="T421" i="9"/>
  <c r="T422" i="9"/>
  <c r="T423" i="9"/>
  <c r="T424" i="9"/>
  <c r="T425" i="9"/>
  <c r="T426" i="9"/>
  <c r="T427" i="9"/>
  <c r="T428" i="9"/>
  <c r="T429" i="9"/>
  <c r="T430" i="9"/>
  <c r="T431" i="9"/>
  <c r="T432" i="9"/>
  <c r="T433" i="9"/>
  <c r="T434" i="9"/>
  <c r="T435" i="9"/>
  <c r="T436" i="9"/>
  <c r="T437" i="9"/>
  <c r="T438" i="9"/>
  <c r="T439" i="9"/>
  <c r="T440" i="9"/>
  <c r="T441" i="9"/>
  <c r="T442" i="9"/>
  <c r="T443" i="9"/>
  <c r="T444" i="9"/>
  <c r="T445" i="9"/>
  <c r="T446" i="9"/>
  <c r="T447" i="9"/>
  <c r="T448" i="9"/>
  <c r="T449" i="9"/>
  <c r="T450" i="9"/>
  <c r="T451" i="9"/>
  <c r="T452" i="9"/>
  <c r="T453" i="9"/>
  <c r="T454" i="9"/>
  <c r="T455" i="9"/>
  <c r="T456" i="9"/>
  <c r="T457" i="9"/>
  <c r="T458" i="9"/>
  <c r="T459" i="9"/>
  <c r="T460" i="9"/>
  <c r="T461" i="9"/>
  <c r="T462" i="9"/>
  <c r="T463" i="9"/>
  <c r="T464" i="9"/>
  <c r="T465" i="9"/>
  <c r="T466" i="9"/>
  <c r="T467" i="9"/>
  <c r="T468" i="9"/>
  <c r="T469" i="9"/>
  <c r="T470" i="9"/>
  <c r="T471" i="9"/>
  <c r="T472" i="9"/>
  <c r="T473" i="9"/>
  <c r="T474" i="9"/>
  <c r="T475" i="9"/>
  <c r="T476" i="9"/>
  <c r="T477" i="9"/>
  <c r="T478" i="9"/>
  <c r="T479" i="9"/>
  <c r="T480" i="9"/>
  <c r="T481" i="9"/>
  <c r="T482" i="9"/>
  <c r="T483" i="9"/>
  <c r="T484" i="9"/>
  <c r="T485" i="9"/>
  <c r="T486" i="9"/>
  <c r="T487" i="9"/>
  <c r="T488" i="9"/>
  <c r="T489" i="9"/>
  <c r="T490" i="9"/>
  <c r="T491" i="9"/>
  <c r="T492" i="9"/>
  <c r="T493" i="9"/>
  <c r="T494" i="9"/>
  <c r="T495" i="9"/>
  <c r="T496" i="9"/>
  <c r="T497" i="9"/>
  <c r="T498" i="9"/>
  <c r="T499" i="9"/>
  <c r="T500" i="9"/>
  <c r="T501" i="9"/>
  <c r="T502" i="9"/>
  <c r="T503" i="9"/>
  <c r="T504" i="9"/>
  <c r="T505" i="9"/>
  <c r="T506" i="9"/>
  <c r="T507" i="9"/>
  <c r="T508" i="9"/>
  <c r="T509" i="9"/>
  <c r="T510" i="9"/>
  <c r="T511" i="9"/>
  <c r="T512" i="9"/>
  <c r="T513" i="9"/>
  <c r="T514" i="9"/>
  <c r="T515" i="9"/>
  <c r="T516" i="9"/>
  <c r="T517" i="9"/>
  <c r="T518" i="9"/>
  <c r="T519" i="9"/>
  <c r="T520" i="9"/>
  <c r="T521" i="9"/>
  <c r="T522" i="9"/>
  <c r="T523" i="9"/>
  <c r="T524" i="9"/>
  <c r="T525" i="9"/>
  <c r="T526" i="9"/>
  <c r="T527" i="9"/>
  <c r="T528" i="9"/>
  <c r="T529" i="9"/>
  <c r="T530" i="9"/>
  <c r="T531" i="9"/>
  <c r="T532" i="9"/>
  <c r="T533" i="9"/>
  <c r="T534" i="9"/>
  <c r="T535" i="9"/>
  <c r="T536" i="9"/>
  <c r="T537" i="9"/>
  <c r="T538" i="9"/>
  <c r="T539" i="9"/>
  <c r="T540" i="9"/>
  <c r="T541" i="9"/>
  <c r="T542" i="9"/>
  <c r="T543" i="9"/>
  <c r="T544" i="9"/>
  <c r="T545" i="9"/>
  <c r="T546" i="9"/>
  <c r="T547" i="9"/>
  <c r="T548" i="9"/>
  <c r="T549" i="9"/>
  <c r="T550" i="9"/>
  <c r="T551" i="9"/>
  <c r="T552" i="9"/>
  <c r="T553" i="9"/>
  <c r="T554" i="9"/>
  <c r="T555" i="9"/>
  <c r="T556" i="9"/>
  <c r="T557" i="9"/>
  <c r="T558" i="9"/>
  <c r="T559" i="9"/>
  <c r="T560" i="9"/>
  <c r="T561" i="9"/>
  <c r="T562" i="9"/>
  <c r="T563" i="9"/>
  <c r="T564" i="9"/>
  <c r="T565" i="9"/>
  <c r="T566" i="9"/>
  <c r="T567" i="9"/>
  <c r="T568" i="9"/>
  <c r="T569" i="9"/>
  <c r="T570" i="9"/>
  <c r="T571" i="9"/>
  <c r="T572" i="9"/>
  <c r="T573" i="9"/>
  <c r="T574" i="9"/>
  <c r="T575" i="9"/>
  <c r="T576" i="9"/>
  <c r="T577" i="9"/>
  <c r="T578" i="9"/>
  <c r="T579" i="9"/>
  <c r="T580" i="9"/>
  <c r="T581" i="9"/>
  <c r="T582" i="9"/>
  <c r="T583" i="9"/>
  <c r="T584" i="9"/>
  <c r="T585" i="9"/>
  <c r="T586" i="9"/>
  <c r="T587" i="9"/>
  <c r="T588" i="9"/>
  <c r="T589" i="9"/>
  <c r="T590" i="9"/>
  <c r="T591" i="9"/>
  <c r="T592" i="9"/>
  <c r="T593" i="9"/>
  <c r="T594" i="9"/>
  <c r="T595" i="9"/>
  <c r="T596" i="9"/>
  <c r="T597" i="9"/>
  <c r="T598" i="9"/>
  <c r="T599" i="9"/>
  <c r="T600" i="9"/>
  <c r="T601" i="9"/>
  <c r="T602" i="9"/>
  <c r="T603" i="9"/>
  <c r="T604" i="9"/>
  <c r="T605" i="9"/>
  <c r="T606" i="9"/>
  <c r="T607" i="9"/>
  <c r="T608" i="9"/>
  <c r="T609" i="9"/>
  <c r="T610" i="9"/>
  <c r="T611" i="9"/>
  <c r="T612" i="9"/>
  <c r="T613" i="9"/>
  <c r="T614" i="9"/>
  <c r="T615" i="9"/>
  <c r="T616" i="9"/>
  <c r="T617" i="9"/>
  <c r="T618" i="9"/>
  <c r="T619" i="9"/>
  <c r="T620" i="9"/>
  <c r="T621" i="9"/>
  <c r="T622" i="9"/>
  <c r="T623" i="9"/>
  <c r="T624" i="9"/>
  <c r="T625" i="9"/>
  <c r="T626" i="9"/>
  <c r="T627" i="9"/>
  <c r="T628" i="9"/>
  <c r="T629" i="9"/>
  <c r="T630" i="9"/>
  <c r="T631" i="9"/>
  <c r="T632" i="9"/>
  <c r="T633" i="9"/>
  <c r="T634" i="9"/>
  <c r="T635" i="9"/>
  <c r="T636" i="9"/>
  <c r="T637" i="9"/>
  <c r="T638" i="9"/>
  <c r="T639" i="9"/>
  <c r="T640" i="9"/>
  <c r="T641" i="9"/>
  <c r="T642" i="9"/>
  <c r="T643" i="9"/>
  <c r="T644" i="9"/>
  <c r="T645" i="9"/>
  <c r="T646" i="9"/>
  <c r="T647" i="9"/>
  <c r="T648" i="9"/>
  <c r="T649" i="9"/>
  <c r="T650" i="9"/>
  <c r="T651" i="9"/>
  <c r="T652" i="9"/>
  <c r="T653" i="9"/>
  <c r="T654" i="9"/>
  <c r="T655" i="9"/>
  <c r="T656" i="9"/>
  <c r="T657" i="9"/>
  <c r="T658" i="9"/>
  <c r="T659" i="9"/>
  <c r="T660" i="9"/>
  <c r="T661" i="9"/>
  <c r="T662" i="9"/>
  <c r="T663" i="9"/>
  <c r="T664" i="9"/>
  <c r="T665" i="9"/>
  <c r="T666" i="9"/>
  <c r="T667" i="9"/>
  <c r="T668" i="9"/>
  <c r="T669" i="9"/>
  <c r="T670" i="9"/>
  <c r="T671" i="9"/>
  <c r="T672" i="9"/>
  <c r="T673" i="9"/>
  <c r="T674" i="9"/>
  <c r="T675" i="9"/>
  <c r="T676" i="9"/>
  <c r="T677" i="9"/>
  <c r="T678" i="9"/>
  <c r="T679" i="9"/>
  <c r="T680" i="9"/>
  <c r="T681" i="9"/>
  <c r="T682" i="9"/>
  <c r="T683" i="9"/>
  <c r="T684" i="9"/>
  <c r="T685" i="9"/>
  <c r="T686" i="9"/>
  <c r="T687" i="9"/>
  <c r="T688" i="9"/>
  <c r="T689" i="9"/>
  <c r="T690" i="9"/>
  <c r="T691" i="9"/>
  <c r="T692" i="9"/>
  <c r="T693" i="9"/>
  <c r="T694" i="9"/>
  <c r="T695" i="9"/>
  <c r="T696" i="9"/>
  <c r="T697" i="9"/>
  <c r="T698" i="9"/>
  <c r="T699" i="9"/>
  <c r="T700" i="9"/>
  <c r="T701" i="9"/>
  <c r="T702" i="9"/>
  <c r="T703" i="9"/>
  <c r="T704" i="9"/>
  <c r="T705" i="9"/>
  <c r="T706" i="9"/>
  <c r="T707" i="9"/>
  <c r="T708" i="9"/>
  <c r="T709" i="9"/>
  <c r="T710" i="9"/>
  <c r="T711" i="9"/>
  <c r="T712" i="9"/>
  <c r="T713" i="9"/>
  <c r="T714" i="9"/>
  <c r="T715" i="9"/>
  <c r="T716" i="9"/>
  <c r="T717" i="9"/>
  <c r="T718" i="9"/>
  <c r="T719" i="9"/>
  <c r="T720" i="9"/>
  <c r="T721" i="9"/>
  <c r="T722" i="9"/>
  <c r="T723" i="9"/>
  <c r="T724" i="9"/>
  <c r="T725" i="9"/>
  <c r="T726" i="9"/>
  <c r="T727" i="9"/>
  <c r="T728" i="9"/>
  <c r="T729" i="9"/>
  <c r="T730" i="9"/>
  <c r="T731" i="9"/>
  <c r="T732" i="9"/>
  <c r="T733" i="9"/>
  <c r="T734" i="9"/>
  <c r="T735" i="9"/>
  <c r="T736" i="9"/>
  <c r="T737" i="9"/>
  <c r="T738" i="9"/>
  <c r="T739" i="9"/>
  <c r="T740" i="9"/>
  <c r="T741" i="9"/>
  <c r="T742" i="9"/>
  <c r="T743" i="9"/>
  <c r="T744" i="9"/>
  <c r="T745" i="9"/>
  <c r="T746" i="9"/>
  <c r="T747" i="9"/>
  <c r="T748" i="9"/>
  <c r="T749" i="9"/>
  <c r="T750" i="9"/>
  <c r="T751" i="9"/>
  <c r="T752" i="9"/>
  <c r="T753" i="9"/>
  <c r="T754" i="9"/>
  <c r="T755" i="9"/>
  <c r="T756" i="9"/>
  <c r="T757" i="9"/>
  <c r="T758" i="9"/>
  <c r="T759" i="9"/>
  <c r="T760" i="9"/>
  <c r="T761" i="9"/>
  <c r="T762" i="9"/>
  <c r="T763" i="9"/>
  <c r="T764" i="9"/>
  <c r="T765" i="9"/>
  <c r="T766" i="9"/>
  <c r="T767" i="9"/>
  <c r="T768" i="9"/>
  <c r="T769" i="9"/>
  <c r="T770" i="9"/>
  <c r="T771" i="9"/>
  <c r="T772" i="9"/>
  <c r="T773" i="9"/>
  <c r="T774" i="9"/>
  <c r="T775" i="9"/>
  <c r="T776" i="9"/>
  <c r="T777" i="9"/>
  <c r="T778" i="9"/>
  <c r="T779" i="9"/>
  <c r="T780" i="9"/>
  <c r="T781" i="9"/>
  <c r="T782" i="9"/>
  <c r="T783" i="9"/>
  <c r="T784" i="9"/>
  <c r="T785" i="9"/>
  <c r="T786" i="9"/>
  <c r="T787" i="9"/>
  <c r="T788" i="9"/>
  <c r="T789" i="9"/>
  <c r="T790" i="9"/>
  <c r="T791" i="9"/>
  <c r="T792" i="9"/>
  <c r="T793" i="9"/>
  <c r="T794" i="9"/>
  <c r="T795" i="9"/>
  <c r="T796" i="9"/>
  <c r="T797" i="9"/>
  <c r="T798" i="9"/>
  <c r="T799" i="9"/>
  <c r="T800" i="9"/>
  <c r="T801" i="9"/>
  <c r="T802" i="9"/>
  <c r="T803" i="9"/>
  <c r="T804" i="9"/>
  <c r="T805" i="9"/>
  <c r="T806" i="9"/>
  <c r="T807" i="9"/>
  <c r="T808" i="9"/>
  <c r="T809" i="9"/>
  <c r="T810" i="9"/>
  <c r="T811" i="9"/>
  <c r="T812" i="9"/>
  <c r="T813" i="9"/>
  <c r="T814" i="9"/>
  <c r="T815" i="9"/>
  <c r="T816" i="9"/>
  <c r="T817" i="9"/>
  <c r="T818" i="9"/>
  <c r="T819" i="9"/>
  <c r="T820" i="9"/>
  <c r="T821" i="9"/>
  <c r="T822" i="9"/>
  <c r="T823" i="9"/>
  <c r="T824" i="9"/>
  <c r="T825" i="9"/>
  <c r="T826" i="9"/>
  <c r="T827" i="9"/>
  <c r="T828" i="9"/>
  <c r="T829" i="9"/>
  <c r="T830" i="9"/>
  <c r="T831" i="9"/>
  <c r="T832" i="9"/>
  <c r="T833" i="9"/>
  <c r="T834" i="9"/>
  <c r="T835" i="9"/>
  <c r="T836" i="9"/>
  <c r="T837" i="9"/>
  <c r="T838" i="9"/>
  <c r="T839" i="9"/>
  <c r="T840" i="9"/>
  <c r="T841" i="9"/>
  <c r="T842" i="9"/>
  <c r="T843" i="9"/>
  <c r="T844" i="9"/>
  <c r="T845" i="9"/>
  <c r="T846" i="9"/>
  <c r="T847" i="9"/>
  <c r="T848" i="9"/>
  <c r="T849" i="9"/>
  <c r="T850" i="9"/>
  <c r="T851" i="9"/>
  <c r="T852" i="9"/>
  <c r="T853" i="9"/>
  <c r="T854" i="9"/>
  <c r="T855" i="9"/>
  <c r="T856" i="9"/>
  <c r="T857" i="9"/>
  <c r="T858" i="9"/>
  <c r="T859" i="9"/>
  <c r="T860" i="9"/>
  <c r="T861" i="9"/>
  <c r="T862" i="9"/>
  <c r="T863" i="9"/>
  <c r="T864" i="9"/>
  <c r="T865" i="9"/>
  <c r="T866" i="9"/>
  <c r="T867" i="9"/>
  <c r="T868" i="9"/>
  <c r="T869" i="9"/>
  <c r="T870" i="9"/>
  <c r="T871" i="9"/>
  <c r="T872" i="9"/>
  <c r="T873" i="9"/>
  <c r="T874" i="9"/>
  <c r="T875" i="9"/>
  <c r="T876" i="9"/>
  <c r="T877" i="9"/>
  <c r="T878" i="9"/>
  <c r="T879" i="9"/>
  <c r="T880" i="9"/>
  <c r="T881" i="9"/>
  <c r="T882" i="9"/>
  <c r="T883" i="9"/>
  <c r="T884" i="9"/>
  <c r="T885" i="9"/>
  <c r="T886" i="9"/>
  <c r="T887" i="9"/>
  <c r="T888" i="9"/>
  <c r="T889" i="9"/>
  <c r="T890" i="9"/>
  <c r="T891" i="9"/>
  <c r="T892" i="9"/>
  <c r="T893" i="9"/>
  <c r="T894" i="9"/>
  <c r="T895" i="9"/>
  <c r="T896" i="9"/>
  <c r="T897" i="9"/>
  <c r="T898" i="9"/>
  <c r="T899" i="9"/>
  <c r="T900" i="9"/>
  <c r="T901" i="9"/>
  <c r="T902" i="9"/>
  <c r="T903" i="9"/>
  <c r="T904" i="9"/>
  <c r="T905" i="9"/>
  <c r="T906" i="9"/>
  <c r="T907" i="9"/>
  <c r="T908" i="9"/>
  <c r="T909" i="9"/>
  <c r="T910" i="9"/>
  <c r="T911" i="9"/>
  <c r="T912" i="9"/>
  <c r="T913" i="9"/>
  <c r="T914" i="9"/>
  <c r="T915" i="9"/>
  <c r="T916" i="9"/>
  <c r="T917" i="9"/>
  <c r="T918" i="9"/>
  <c r="T919" i="9"/>
  <c r="T920" i="9"/>
  <c r="T921" i="9"/>
  <c r="T922" i="9"/>
  <c r="T923" i="9"/>
  <c r="T924" i="9"/>
  <c r="T925" i="9"/>
  <c r="T926" i="9"/>
  <c r="T927" i="9"/>
  <c r="T928" i="9"/>
  <c r="T929" i="9"/>
  <c r="T930" i="9"/>
  <c r="T931" i="9"/>
  <c r="T932" i="9"/>
  <c r="T933" i="9"/>
  <c r="T934" i="9"/>
  <c r="T935" i="9"/>
  <c r="T936" i="9"/>
  <c r="T937" i="9"/>
  <c r="T938" i="9"/>
  <c r="T939" i="9"/>
  <c r="T940" i="9"/>
  <c r="T941" i="9"/>
  <c r="T942" i="9"/>
  <c r="T943" i="9"/>
  <c r="T944" i="9"/>
  <c r="T945" i="9"/>
  <c r="T946" i="9"/>
  <c r="T947" i="9"/>
  <c r="T948" i="9"/>
  <c r="T949" i="9"/>
  <c r="T950" i="9"/>
  <c r="T951" i="9"/>
  <c r="T952" i="9"/>
  <c r="T953" i="9"/>
  <c r="T954" i="9"/>
  <c r="T955" i="9"/>
  <c r="T956" i="9"/>
  <c r="T957" i="9"/>
  <c r="T958" i="9"/>
  <c r="T959" i="9"/>
  <c r="T960" i="9"/>
  <c r="T961" i="9"/>
  <c r="T962" i="9"/>
  <c r="T963" i="9"/>
  <c r="T964" i="9"/>
  <c r="T965" i="9"/>
  <c r="T966" i="9"/>
  <c r="T967" i="9"/>
  <c r="T968" i="9"/>
  <c r="T969" i="9"/>
  <c r="T970" i="9"/>
  <c r="T971" i="9"/>
  <c r="T972" i="9"/>
  <c r="T973" i="9"/>
  <c r="T974" i="9"/>
  <c r="T975" i="9"/>
  <c r="T976" i="9"/>
  <c r="T977" i="9"/>
  <c r="T978" i="9"/>
  <c r="T979" i="9"/>
  <c r="T980" i="9"/>
  <c r="T981" i="9"/>
  <c r="T982" i="9"/>
  <c r="T983" i="9"/>
  <c r="T984" i="9"/>
  <c r="T985" i="9"/>
  <c r="T986" i="9"/>
  <c r="T987" i="9"/>
  <c r="T988" i="9"/>
  <c r="T989" i="9"/>
  <c r="T990" i="9"/>
  <c r="T991" i="9"/>
  <c r="T992" i="9"/>
  <c r="T993" i="9"/>
  <c r="T994" i="9"/>
  <c r="T995" i="9"/>
  <c r="T996" i="9"/>
  <c r="T997" i="9"/>
  <c r="T998" i="9"/>
  <c r="T999" i="9"/>
  <c r="T1000" i="9"/>
  <c r="T1001" i="9"/>
  <c r="T1002" i="9"/>
  <c r="T1003" i="9"/>
  <c r="T1004" i="9"/>
  <c r="T1005" i="9"/>
  <c r="T1006" i="9"/>
  <c r="T1007" i="9"/>
  <c r="T1008" i="9"/>
  <c r="T1009" i="9"/>
  <c r="T1010" i="9"/>
  <c r="T1011" i="9"/>
  <c r="T1012" i="9"/>
  <c r="T1013" i="9"/>
  <c r="T1014" i="9"/>
  <c r="T1015" i="9"/>
  <c r="T1016" i="9"/>
  <c r="T1017" i="9"/>
  <c r="T1018" i="9"/>
  <c r="T1019" i="9"/>
  <c r="T1020" i="9"/>
  <c r="T1021" i="9"/>
  <c r="T1022" i="9"/>
  <c r="T1023" i="9"/>
  <c r="T1024" i="9"/>
  <c r="T1025" i="9"/>
  <c r="T1026" i="9"/>
  <c r="T1027" i="9"/>
  <c r="T1028" i="9"/>
  <c r="T1029" i="9"/>
  <c r="T1030" i="9"/>
  <c r="T23" i="9"/>
  <c r="B2" i="29"/>
  <c r="U20" i="14"/>
  <c r="S22" i="14"/>
  <c r="V24" i="9"/>
  <c r="V25" i="9"/>
  <c r="V26" i="9"/>
  <c r="V27" i="9"/>
  <c r="V28" i="9"/>
  <c r="V29" i="9"/>
  <c r="V30" i="9"/>
  <c r="V31" i="9"/>
  <c r="V32" i="9"/>
  <c r="V33" i="9"/>
  <c r="V34" i="9"/>
  <c r="V35" i="9"/>
  <c r="V36" i="9"/>
  <c r="V37" i="9"/>
  <c r="V38" i="9"/>
  <c r="V39" i="9"/>
  <c r="V40" i="9"/>
  <c r="V41" i="9"/>
  <c r="V42" i="9"/>
  <c r="V43" i="9"/>
  <c r="V44" i="9"/>
  <c r="V45" i="9"/>
  <c r="V46" i="9"/>
  <c r="V47" i="9"/>
  <c r="V48" i="9"/>
  <c r="V49" i="9"/>
  <c r="V50" i="9"/>
  <c r="V51" i="9"/>
  <c r="V52" i="9"/>
  <c r="V53" i="9"/>
  <c r="V54" i="9"/>
  <c r="V55" i="9"/>
  <c r="V56" i="9"/>
  <c r="V57" i="9"/>
  <c r="V58" i="9"/>
  <c r="V59" i="9"/>
  <c r="V60" i="9"/>
  <c r="V61" i="9"/>
  <c r="V62" i="9"/>
  <c r="V63" i="9"/>
  <c r="V64" i="9"/>
  <c r="V65" i="9"/>
  <c r="V66" i="9"/>
  <c r="V67" i="9"/>
  <c r="V68" i="9"/>
  <c r="V69" i="9"/>
  <c r="V70" i="9"/>
  <c r="V71" i="9"/>
  <c r="V72" i="9"/>
  <c r="V73" i="9"/>
  <c r="V74" i="9"/>
  <c r="V75" i="9"/>
  <c r="V76" i="9"/>
  <c r="V77" i="9"/>
  <c r="V78" i="9"/>
  <c r="V79" i="9"/>
  <c r="V80" i="9"/>
  <c r="V81" i="9"/>
  <c r="V82" i="9"/>
  <c r="V83" i="9"/>
  <c r="Y83" i="9" s="1"/>
  <c r="V84" i="9"/>
  <c r="Y84" i="9" s="1"/>
  <c r="V85" i="9"/>
  <c r="Y85" i="9" s="1"/>
  <c r="V86" i="9"/>
  <c r="Y86" i="9" s="1"/>
  <c r="V87" i="9"/>
  <c r="Y87" i="9" s="1"/>
  <c r="V88" i="9"/>
  <c r="Y88" i="9" s="1"/>
  <c r="V89" i="9"/>
  <c r="Y89" i="9" s="1"/>
  <c r="V90" i="9"/>
  <c r="Y90" i="9" s="1"/>
  <c r="V91" i="9"/>
  <c r="Y91" i="9" s="1"/>
  <c r="V92" i="9"/>
  <c r="Y92" i="9" s="1"/>
  <c r="V93" i="9"/>
  <c r="Y93" i="9" s="1"/>
  <c r="V94" i="9"/>
  <c r="Y94" i="9" s="1"/>
  <c r="V95" i="9"/>
  <c r="Y95" i="9" s="1"/>
  <c r="V96" i="9"/>
  <c r="Y96" i="9" s="1"/>
  <c r="V97" i="9"/>
  <c r="Y97" i="9" s="1"/>
  <c r="V98" i="9"/>
  <c r="Y98" i="9" s="1"/>
  <c r="V99" i="9"/>
  <c r="Y99" i="9" s="1"/>
  <c r="V100" i="9"/>
  <c r="Y100" i="9" s="1"/>
  <c r="V101" i="9"/>
  <c r="Y101" i="9" s="1"/>
  <c r="V102" i="9"/>
  <c r="Y102" i="9" s="1"/>
  <c r="V103" i="9"/>
  <c r="Y103" i="9" s="1"/>
  <c r="V104" i="9"/>
  <c r="Y104" i="9" s="1"/>
  <c r="V105" i="9"/>
  <c r="Y105" i="9" s="1"/>
  <c r="V106" i="9"/>
  <c r="Y106" i="9" s="1"/>
  <c r="V107" i="9"/>
  <c r="Y107" i="9" s="1"/>
  <c r="V108" i="9"/>
  <c r="Y108" i="9" s="1"/>
  <c r="V109" i="9"/>
  <c r="Y109" i="9" s="1"/>
  <c r="V110" i="9"/>
  <c r="Y110" i="9" s="1"/>
  <c r="V111" i="9"/>
  <c r="Y111" i="9" s="1"/>
  <c r="V112" i="9"/>
  <c r="Y112" i="9" s="1"/>
  <c r="V113" i="9"/>
  <c r="Y113" i="9" s="1"/>
  <c r="V114" i="9"/>
  <c r="Y114" i="9" s="1"/>
  <c r="V115" i="9"/>
  <c r="Y115" i="9" s="1"/>
  <c r="V116" i="9"/>
  <c r="Y116" i="9" s="1"/>
  <c r="V117" i="9"/>
  <c r="Y117" i="9" s="1"/>
  <c r="V118" i="9"/>
  <c r="Y118" i="9" s="1"/>
  <c r="V119" i="9"/>
  <c r="Y119" i="9" s="1"/>
  <c r="V120" i="9"/>
  <c r="Y120" i="9" s="1"/>
  <c r="V121" i="9"/>
  <c r="Y121" i="9" s="1"/>
  <c r="V122" i="9"/>
  <c r="Y122" i="9" s="1"/>
  <c r="V123" i="9"/>
  <c r="Y123" i="9" s="1"/>
  <c r="V124" i="9"/>
  <c r="Y124" i="9" s="1"/>
  <c r="V125" i="9"/>
  <c r="Y125" i="9" s="1"/>
  <c r="V126" i="9"/>
  <c r="Y126" i="9" s="1"/>
  <c r="V127" i="9"/>
  <c r="Y127" i="9" s="1"/>
  <c r="V128" i="9"/>
  <c r="Y128" i="9" s="1"/>
  <c r="V129" i="9"/>
  <c r="Y129" i="9" s="1"/>
  <c r="V130" i="9"/>
  <c r="Y130" i="9" s="1"/>
  <c r="V131" i="9"/>
  <c r="Y131" i="9" s="1"/>
  <c r="V132" i="9"/>
  <c r="Y132" i="9" s="1"/>
  <c r="V133" i="9"/>
  <c r="Y133" i="9" s="1"/>
  <c r="V134" i="9"/>
  <c r="Y134" i="9" s="1"/>
  <c r="V135" i="9"/>
  <c r="Y135" i="9" s="1"/>
  <c r="V136" i="9"/>
  <c r="Y136" i="9" s="1"/>
  <c r="V137" i="9"/>
  <c r="Y137" i="9" s="1"/>
  <c r="V138" i="9"/>
  <c r="Y138" i="9" s="1"/>
  <c r="V139" i="9"/>
  <c r="Y139" i="9" s="1"/>
  <c r="V140" i="9"/>
  <c r="Y140" i="9" s="1"/>
  <c r="V141" i="9"/>
  <c r="Y141" i="9" s="1"/>
  <c r="V142" i="9"/>
  <c r="Y142" i="9" s="1"/>
  <c r="V143" i="9"/>
  <c r="Y143" i="9" s="1"/>
  <c r="V144" i="9"/>
  <c r="Y144" i="9" s="1"/>
  <c r="V145" i="9"/>
  <c r="Y145" i="9" s="1"/>
  <c r="V146" i="9"/>
  <c r="Y146" i="9" s="1"/>
  <c r="V147" i="9"/>
  <c r="Y147" i="9" s="1"/>
  <c r="V148" i="9"/>
  <c r="Y148" i="9" s="1"/>
  <c r="V149" i="9"/>
  <c r="Y149" i="9" s="1"/>
  <c r="V150" i="9"/>
  <c r="Y150" i="9" s="1"/>
  <c r="V151" i="9"/>
  <c r="Y151" i="9" s="1"/>
  <c r="V152" i="9"/>
  <c r="Y152" i="9" s="1"/>
  <c r="V153" i="9"/>
  <c r="Y153" i="9" s="1"/>
  <c r="V154" i="9"/>
  <c r="Y154" i="9" s="1"/>
  <c r="V155" i="9"/>
  <c r="Y155" i="9" s="1"/>
  <c r="V156" i="9"/>
  <c r="Y156" i="9" s="1"/>
  <c r="V157" i="9"/>
  <c r="Y157" i="9" s="1"/>
  <c r="V158" i="9"/>
  <c r="Y158" i="9" s="1"/>
  <c r="V159" i="9"/>
  <c r="Y159" i="9" s="1"/>
  <c r="V160" i="9"/>
  <c r="Y160" i="9" s="1"/>
  <c r="V161" i="9"/>
  <c r="Y161" i="9" s="1"/>
  <c r="V162" i="9"/>
  <c r="Y162" i="9" s="1"/>
  <c r="V163" i="9"/>
  <c r="Y163" i="9" s="1"/>
  <c r="V164" i="9"/>
  <c r="Y164" i="9" s="1"/>
  <c r="V165" i="9"/>
  <c r="Y165" i="9" s="1"/>
  <c r="V166" i="9"/>
  <c r="Y166" i="9" s="1"/>
  <c r="V167" i="9"/>
  <c r="Y167" i="9" s="1"/>
  <c r="V168" i="9"/>
  <c r="Y168" i="9" s="1"/>
  <c r="V169" i="9"/>
  <c r="Y169" i="9" s="1"/>
  <c r="V170" i="9"/>
  <c r="Y170" i="9" s="1"/>
  <c r="V171" i="9"/>
  <c r="Y171" i="9" s="1"/>
  <c r="V172" i="9"/>
  <c r="Y172" i="9" s="1"/>
  <c r="V173" i="9"/>
  <c r="Y173" i="9" s="1"/>
  <c r="V174" i="9"/>
  <c r="Y174" i="9" s="1"/>
  <c r="V175" i="9"/>
  <c r="Y175" i="9" s="1"/>
  <c r="V176" i="9"/>
  <c r="Y176" i="9" s="1"/>
  <c r="V177" i="9"/>
  <c r="Y177" i="9" s="1"/>
  <c r="V178" i="9"/>
  <c r="Y178" i="9" s="1"/>
  <c r="V179" i="9"/>
  <c r="Y179" i="9" s="1"/>
  <c r="V180" i="9"/>
  <c r="Y180" i="9" s="1"/>
  <c r="V181" i="9"/>
  <c r="Y181" i="9" s="1"/>
  <c r="V182" i="9"/>
  <c r="Y182" i="9" s="1"/>
  <c r="V183" i="9"/>
  <c r="Y183" i="9" s="1"/>
  <c r="V184" i="9"/>
  <c r="Y184" i="9" s="1"/>
  <c r="V185" i="9"/>
  <c r="Y185" i="9" s="1"/>
  <c r="V186" i="9"/>
  <c r="Y186" i="9" s="1"/>
  <c r="V187" i="9"/>
  <c r="Y187" i="9" s="1"/>
  <c r="V188" i="9"/>
  <c r="Y188" i="9" s="1"/>
  <c r="V189" i="9"/>
  <c r="Y189" i="9" s="1"/>
  <c r="V190" i="9"/>
  <c r="Y190" i="9" s="1"/>
  <c r="V191" i="9"/>
  <c r="Y191" i="9" s="1"/>
  <c r="V192" i="9"/>
  <c r="Y192" i="9" s="1"/>
  <c r="V193" i="9"/>
  <c r="Y193" i="9" s="1"/>
  <c r="V194" i="9"/>
  <c r="Y194" i="9" s="1"/>
  <c r="V195" i="9"/>
  <c r="Y195" i="9" s="1"/>
  <c r="V196" i="9"/>
  <c r="Y196" i="9" s="1"/>
  <c r="V197" i="9"/>
  <c r="Y197" i="9" s="1"/>
  <c r="V198" i="9"/>
  <c r="Y198" i="9" s="1"/>
  <c r="V199" i="9"/>
  <c r="Y199" i="9" s="1"/>
  <c r="V200" i="9"/>
  <c r="Y200" i="9" s="1"/>
  <c r="V201" i="9"/>
  <c r="Y201" i="9" s="1"/>
  <c r="V202" i="9"/>
  <c r="Y202" i="9" s="1"/>
  <c r="V203" i="9"/>
  <c r="Y203" i="9" s="1"/>
  <c r="V204" i="9"/>
  <c r="Y204" i="9" s="1"/>
  <c r="V205" i="9"/>
  <c r="Y205" i="9" s="1"/>
  <c r="V206" i="9"/>
  <c r="Y206" i="9" s="1"/>
  <c r="V207" i="9"/>
  <c r="Y207" i="9" s="1"/>
  <c r="V208" i="9"/>
  <c r="Y208" i="9" s="1"/>
  <c r="V209" i="9"/>
  <c r="Y209" i="9" s="1"/>
  <c r="V210" i="9"/>
  <c r="Y210" i="9" s="1"/>
  <c r="V211" i="9"/>
  <c r="Y211" i="9" s="1"/>
  <c r="V212" i="9"/>
  <c r="Y212" i="9" s="1"/>
  <c r="V213" i="9"/>
  <c r="Y213" i="9" s="1"/>
  <c r="V214" i="9"/>
  <c r="Y214" i="9" s="1"/>
  <c r="V215" i="9"/>
  <c r="Y215" i="9" s="1"/>
  <c r="V216" i="9"/>
  <c r="Y216" i="9" s="1"/>
  <c r="V217" i="9"/>
  <c r="Y217" i="9" s="1"/>
  <c r="V218" i="9"/>
  <c r="Y218" i="9" s="1"/>
  <c r="V219" i="9"/>
  <c r="Y219" i="9" s="1"/>
  <c r="V220" i="9"/>
  <c r="Y220" i="9" s="1"/>
  <c r="V221" i="9"/>
  <c r="Y221" i="9" s="1"/>
  <c r="V222" i="9"/>
  <c r="Y222" i="9" s="1"/>
  <c r="V223" i="9"/>
  <c r="Y223" i="9" s="1"/>
  <c r="V224" i="9"/>
  <c r="Y224" i="9" s="1"/>
  <c r="V225" i="9"/>
  <c r="Y225" i="9" s="1"/>
  <c r="V226" i="9"/>
  <c r="Y226" i="9" s="1"/>
  <c r="V227" i="9"/>
  <c r="Y227" i="9" s="1"/>
  <c r="V228" i="9"/>
  <c r="Y228" i="9" s="1"/>
  <c r="V229" i="9"/>
  <c r="Y229" i="9" s="1"/>
  <c r="V230" i="9"/>
  <c r="Y230" i="9" s="1"/>
  <c r="V231" i="9"/>
  <c r="Y231" i="9" s="1"/>
  <c r="V232" i="9"/>
  <c r="Y232" i="9" s="1"/>
  <c r="V233" i="9"/>
  <c r="Y233" i="9" s="1"/>
  <c r="V234" i="9"/>
  <c r="Y234" i="9" s="1"/>
  <c r="V235" i="9"/>
  <c r="Y235" i="9" s="1"/>
  <c r="V236" i="9"/>
  <c r="Y236" i="9" s="1"/>
  <c r="V237" i="9"/>
  <c r="Y237" i="9" s="1"/>
  <c r="V238" i="9"/>
  <c r="Y238" i="9" s="1"/>
  <c r="V239" i="9"/>
  <c r="Y239" i="9" s="1"/>
  <c r="V240" i="9"/>
  <c r="Y240" i="9" s="1"/>
  <c r="V241" i="9"/>
  <c r="Y241" i="9" s="1"/>
  <c r="V242" i="9"/>
  <c r="Y242" i="9" s="1"/>
  <c r="V243" i="9"/>
  <c r="Y243" i="9" s="1"/>
  <c r="V244" i="9"/>
  <c r="Y244" i="9" s="1"/>
  <c r="V245" i="9"/>
  <c r="Y245" i="9" s="1"/>
  <c r="V246" i="9"/>
  <c r="Y246" i="9" s="1"/>
  <c r="V247" i="9"/>
  <c r="Y247" i="9" s="1"/>
  <c r="V248" i="9"/>
  <c r="Y248" i="9" s="1"/>
  <c r="V249" i="9"/>
  <c r="Y249" i="9" s="1"/>
  <c r="V250" i="9"/>
  <c r="Y250" i="9" s="1"/>
  <c r="V251" i="9"/>
  <c r="Y251" i="9" s="1"/>
  <c r="V252" i="9"/>
  <c r="Y252" i="9" s="1"/>
  <c r="V253" i="9"/>
  <c r="Y253" i="9" s="1"/>
  <c r="V254" i="9"/>
  <c r="Y254" i="9" s="1"/>
  <c r="V255" i="9"/>
  <c r="Y255" i="9" s="1"/>
  <c r="V256" i="9"/>
  <c r="Y256" i="9" s="1"/>
  <c r="V257" i="9"/>
  <c r="Y257" i="9" s="1"/>
  <c r="V258" i="9"/>
  <c r="Y258" i="9" s="1"/>
  <c r="V259" i="9"/>
  <c r="Y259" i="9" s="1"/>
  <c r="V260" i="9"/>
  <c r="Y260" i="9" s="1"/>
  <c r="V261" i="9"/>
  <c r="Y261" i="9" s="1"/>
  <c r="V262" i="9"/>
  <c r="Y262" i="9" s="1"/>
  <c r="V263" i="9"/>
  <c r="Y263" i="9" s="1"/>
  <c r="V264" i="9"/>
  <c r="Y264" i="9" s="1"/>
  <c r="V265" i="9"/>
  <c r="Y265" i="9" s="1"/>
  <c r="V266" i="9"/>
  <c r="Y266" i="9" s="1"/>
  <c r="V267" i="9"/>
  <c r="Y267" i="9" s="1"/>
  <c r="V268" i="9"/>
  <c r="Y268" i="9" s="1"/>
  <c r="V269" i="9"/>
  <c r="Y269" i="9" s="1"/>
  <c r="V270" i="9"/>
  <c r="Y270" i="9" s="1"/>
  <c r="V271" i="9"/>
  <c r="Y271" i="9" s="1"/>
  <c r="V272" i="9"/>
  <c r="Y272" i="9" s="1"/>
  <c r="V273" i="9"/>
  <c r="Y273" i="9" s="1"/>
  <c r="V274" i="9"/>
  <c r="Y274" i="9" s="1"/>
  <c r="V275" i="9"/>
  <c r="Y275" i="9" s="1"/>
  <c r="V276" i="9"/>
  <c r="Y276" i="9" s="1"/>
  <c r="V277" i="9"/>
  <c r="Y277" i="9" s="1"/>
  <c r="V278" i="9"/>
  <c r="Y278" i="9" s="1"/>
  <c r="V279" i="9"/>
  <c r="Y279" i="9" s="1"/>
  <c r="V280" i="9"/>
  <c r="Y280" i="9" s="1"/>
  <c r="V281" i="9"/>
  <c r="Y281" i="9" s="1"/>
  <c r="V282" i="9"/>
  <c r="Y282" i="9" s="1"/>
  <c r="V283" i="9"/>
  <c r="Y283" i="9" s="1"/>
  <c r="V284" i="9"/>
  <c r="Y284" i="9" s="1"/>
  <c r="V285" i="9"/>
  <c r="Y285" i="9" s="1"/>
  <c r="V286" i="9"/>
  <c r="Y286" i="9" s="1"/>
  <c r="V287" i="9"/>
  <c r="Y287" i="9" s="1"/>
  <c r="V288" i="9"/>
  <c r="Y288" i="9" s="1"/>
  <c r="V289" i="9"/>
  <c r="Y289" i="9" s="1"/>
  <c r="V290" i="9"/>
  <c r="Y290" i="9" s="1"/>
  <c r="V291" i="9"/>
  <c r="Y291" i="9" s="1"/>
  <c r="V292" i="9"/>
  <c r="Y292" i="9" s="1"/>
  <c r="V293" i="9"/>
  <c r="Y293" i="9" s="1"/>
  <c r="V294" i="9"/>
  <c r="Y294" i="9" s="1"/>
  <c r="V295" i="9"/>
  <c r="Y295" i="9" s="1"/>
  <c r="V296" i="9"/>
  <c r="Y296" i="9" s="1"/>
  <c r="V297" i="9"/>
  <c r="Y297" i="9" s="1"/>
  <c r="V298" i="9"/>
  <c r="Y298" i="9" s="1"/>
  <c r="V299" i="9"/>
  <c r="Y299" i="9" s="1"/>
  <c r="V300" i="9"/>
  <c r="Y300" i="9" s="1"/>
  <c r="V301" i="9"/>
  <c r="Y301" i="9" s="1"/>
  <c r="V302" i="9"/>
  <c r="Y302" i="9" s="1"/>
  <c r="V303" i="9"/>
  <c r="Y303" i="9" s="1"/>
  <c r="V304" i="9"/>
  <c r="Y304" i="9" s="1"/>
  <c r="V305" i="9"/>
  <c r="Y305" i="9" s="1"/>
  <c r="V306" i="9"/>
  <c r="Y306" i="9" s="1"/>
  <c r="V307" i="9"/>
  <c r="Y307" i="9" s="1"/>
  <c r="V308" i="9"/>
  <c r="Y308" i="9" s="1"/>
  <c r="V309" i="9"/>
  <c r="Y309" i="9" s="1"/>
  <c r="V310" i="9"/>
  <c r="Y310" i="9" s="1"/>
  <c r="V311" i="9"/>
  <c r="Y311" i="9" s="1"/>
  <c r="V312" i="9"/>
  <c r="Y312" i="9" s="1"/>
  <c r="V313" i="9"/>
  <c r="Y313" i="9" s="1"/>
  <c r="V314" i="9"/>
  <c r="Y314" i="9" s="1"/>
  <c r="V315" i="9"/>
  <c r="Y315" i="9" s="1"/>
  <c r="V316" i="9"/>
  <c r="Y316" i="9" s="1"/>
  <c r="V317" i="9"/>
  <c r="Y317" i="9" s="1"/>
  <c r="V318" i="9"/>
  <c r="Y318" i="9" s="1"/>
  <c r="V319" i="9"/>
  <c r="Y319" i="9" s="1"/>
  <c r="V320" i="9"/>
  <c r="Y320" i="9" s="1"/>
  <c r="V321" i="9"/>
  <c r="Y321" i="9" s="1"/>
  <c r="V322" i="9"/>
  <c r="Y322" i="9" s="1"/>
  <c r="V323" i="9"/>
  <c r="Y323" i="9" s="1"/>
  <c r="V324" i="9"/>
  <c r="Y324" i="9" s="1"/>
  <c r="V325" i="9"/>
  <c r="Y325" i="9" s="1"/>
  <c r="V326" i="9"/>
  <c r="Y326" i="9" s="1"/>
  <c r="V327" i="9"/>
  <c r="Y327" i="9" s="1"/>
  <c r="V328" i="9"/>
  <c r="Y328" i="9" s="1"/>
  <c r="V329" i="9"/>
  <c r="Y329" i="9" s="1"/>
  <c r="V330" i="9"/>
  <c r="Y330" i="9" s="1"/>
  <c r="V331" i="9"/>
  <c r="Y331" i="9" s="1"/>
  <c r="V332" i="9"/>
  <c r="Y332" i="9" s="1"/>
  <c r="V333" i="9"/>
  <c r="Y333" i="9" s="1"/>
  <c r="V334" i="9"/>
  <c r="Y334" i="9" s="1"/>
  <c r="V335" i="9"/>
  <c r="Y335" i="9" s="1"/>
  <c r="V336" i="9"/>
  <c r="Y336" i="9" s="1"/>
  <c r="V337" i="9"/>
  <c r="Y337" i="9" s="1"/>
  <c r="V338" i="9"/>
  <c r="Y338" i="9" s="1"/>
  <c r="V339" i="9"/>
  <c r="Y339" i="9" s="1"/>
  <c r="V340" i="9"/>
  <c r="Y340" i="9" s="1"/>
  <c r="V341" i="9"/>
  <c r="Y341" i="9" s="1"/>
  <c r="V342" i="9"/>
  <c r="Y342" i="9" s="1"/>
  <c r="V343" i="9"/>
  <c r="Y343" i="9" s="1"/>
  <c r="V344" i="9"/>
  <c r="Y344" i="9" s="1"/>
  <c r="V345" i="9"/>
  <c r="Y345" i="9" s="1"/>
  <c r="V346" i="9"/>
  <c r="Y346" i="9" s="1"/>
  <c r="V347" i="9"/>
  <c r="Y347" i="9" s="1"/>
  <c r="V348" i="9"/>
  <c r="Y348" i="9" s="1"/>
  <c r="V349" i="9"/>
  <c r="Y349" i="9" s="1"/>
  <c r="V350" i="9"/>
  <c r="Y350" i="9" s="1"/>
  <c r="V351" i="9"/>
  <c r="Y351" i="9" s="1"/>
  <c r="V352" i="9"/>
  <c r="Y352" i="9" s="1"/>
  <c r="V353" i="9"/>
  <c r="Y353" i="9" s="1"/>
  <c r="V354" i="9"/>
  <c r="Y354" i="9" s="1"/>
  <c r="V355" i="9"/>
  <c r="Y355" i="9" s="1"/>
  <c r="V356" i="9"/>
  <c r="Y356" i="9" s="1"/>
  <c r="V357" i="9"/>
  <c r="Y357" i="9" s="1"/>
  <c r="V358" i="9"/>
  <c r="Y358" i="9" s="1"/>
  <c r="V359" i="9"/>
  <c r="Y359" i="9" s="1"/>
  <c r="V360" i="9"/>
  <c r="Y360" i="9" s="1"/>
  <c r="V361" i="9"/>
  <c r="Y361" i="9" s="1"/>
  <c r="V362" i="9"/>
  <c r="Y362" i="9" s="1"/>
  <c r="V363" i="9"/>
  <c r="Y363" i="9" s="1"/>
  <c r="V364" i="9"/>
  <c r="Y364" i="9" s="1"/>
  <c r="V365" i="9"/>
  <c r="Y365" i="9" s="1"/>
  <c r="V366" i="9"/>
  <c r="Y366" i="9" s="1"/>
  <c r="V367" i="9"/>
  <c r="Y367" i="9" s="1"/>
  <c r="V368" i="9"/>
  <c r="Y368" i="9" s="1"/>
  <c r="V369" i="9"/>
  <c r="Y369" i="9" s="1"/>
  <c r="V370" i="9"/>
  <c r="Y370" i="9" s="1"/>
  <c r="V371" i="9"/>
  <c r="Y371" i="9" s="1"/>
  <c r="V372" i="9"/>
  <c r="Y372" i="9" s="1"/>
  <c r="V373" i="9"/>
  <c r="Y373" i="9" s="1"/>
  <c r="V374" i="9"/>
  <c r="Y374" i="9" s="1"/>
  <c r="V375" i="9"/>
  <c r="Y375" i="9" s="1"/>
  <c r="V376" i="9"/>
  <c r="Y376" i="9" s="1"/>
  <c r="V377" i="9"/>
  <c r="Y377" i="9" s="1"/>
  <c r="V378" i="9"/>
  <c r="Y378" i="9" s="1"/>
  <c r="V379" i="9"/>
  <c r="Y379" i="9" s="1"/>
  <c r="V380" i="9"/>
  <c r="Y380" i="9" s="1"/>
  <c r="V381" i="9"/>
  <c r="Y381" i="9" s="1"/>
  <c r="V382" i="9"/>
  <c r="Y382" i="9" s="1"/>
  <c r="V383" i="9"/>
  <c r="Y383" i="9" s="1"/>
  <c r="V384" i="9"/>
  <c r="Y384" i="9" s="1"/>
  <c r="V385" i="9"/>
  <c r="Y385" i="9" s="1"/>
  <c r="V386" i="9"/>
  <c r="Y386" i="9" s="1"/>
  <c r="V387" i="9"/>
  <c r="Y387" i="9" s="1"/>
  <c r="V388" i="9"/>
  <c r="Y388" i="9" s="1"/>
  <c r="V389" i="9"/>
  <c r="Y389" i="9" s="1"/>
  <c r="V390" i="9"/>
  <c r="Y390" i="9" s="1"/>
  <c r="V391" i="9"/>
  <c r="Y391" i="9" s="1"/>
  <c r="V392" i="9"/>
  <c r="Y392" i="9" s="1"/>
  <c r="V393" i="9"/>
  <c r="Y393" i="9" s="1"/>
  <c r="V394" i="9"/>
  <c r="Y394" i="9" s="1"/>
  <c r="V395" i="9"/>
  <c r="Y395" i="9" s="1"/>
  <c r="V396" i="9"/>
  <c r="Y396" i="9" s="1"/>
  <c r="V397" i="9"/>
  <c r="Y397" i="9" s="1"/>
  <c r="V398" i="9"/>
  <c r="Y398" i="9" s="1"/>
  <c r="V399" i="9"/>
  <c r="Y399" i="9" s="1"/>
  <c r="V400" i="9"/>
  <c r="Y400" i="9" s="1"/>
  <c r="V401" i="9"/>
  <c r="Y401" i="9" s="1"/>
  <c r="V402" i="9"/>
  <c r="Y402" i="9" s="1"/>
  <c r="V403" i="9"/>
  <c r="Y403" i="9" s="1"/>
  <c r="V404" i="9"/>
  <c r="Y404" i="9" s="1"/>
  <c r="V405" i="9"/>
  <c r="Y405" i="9" s="1"/>
  <c r="V406" i="9"/>
  <c r="Y406" i="9" s="1"/>
  <c r="V407" i="9"/>
  <c r="Y407" i="9" s="1"/>
  <c r="V408" i="9"/>
  <c r="Y408" i="9" s="1"/>
  <c r="V409" i="9"/>
  <c r="Y409" i="9" s="1"/>
  <c r="V410" i="9"/>
  <c r="Y410" i="9" s="1"/>
  <c r="V411" i="9"/>
  <c r="Y411" i="9" s="1"/>
  <c r="V412" i="9"/>
  <c r="Y412" i="9" s="1"/>
  <c r="V413" i="9"/>
  <c r="Y413" i="9" s="1"/>
  <c r="V414" i="9"/>
  <c r="Y414" i="9" s="1"/>
  <c r="V415" i="9"/>
  <c r="Y415" i="9" s="1"/>
  <c r="V416" i="9"/>
  <c r="Y416" i="9" s="1"/>
  <c r="V417" i="9"/>
  <c r="Y417" i="9" s="1"/>
  <c r="V418" i="9"/>
  <c r="Y418" i="9" s="1"/>
  <c r="V419" i="9"/>
  <c r="Y419" i="9" s="1"/>
  <c r="V420" i="9"/>
  <c r="Y420" i="9" s="1"/>
  <c r="V421" i="9"/>
  <c r="Y421" i="9" s="1"/>
  <c r="V422" i="9"/>
  <c r="Y422" i="9" s="1"/>
  <c r="V423" i="9"/>
  <c r="Y423" i="9" s="1"/>
  <c r="V424" i="9"/>
  <c r="Y424" i="9" s="1"/>
  <c r="V425" i="9"/>
  <c r="Y425" i="9" s="1"/>
  <c r="V426" i="9"/>
  <c r="Y426" i="9" s="1"/>
  <c r="V427" i="9"/>
  <c r="Y427" i="9" s="1"/>
  <c r="V428" i="9"/>
  <c r="Y428" i="9" s="1"/>
  <c r="V429" i="9"/>
  <c r="Y429" i="9" s="1"/>
  <c r="V430" i="9"/>
  <c r="Y430" i="9" s="1"/>
  <c r="V431" i="9"/>
  <c r="Y431" i="9" s="1"/>
  <c r="V432" i="9"/>
  <c r="Y432" i="9" s="1"/>
  <c r="V433" i="9"/>
  <c r="Y433" i="9" s="1"/>
  <c r="V434" i="9"/>
  <c r="Y434" i="9" s="1"/>
  <c r="V435" i="9"/>
  <c r="Y435" i="9" s="1"/>
  <c r="V436" i="9"/>
  <c r="Y436" i="9" s="1"/>
  <c r="V437" i="9"/>
  <c r="Y437" i="9" s="1"/>
  <c r="V438" i="9"/>
  <c r="Y438" i="9" s="1"/>
  <c r="V439" i="9"/>
  <c r="Y439" i="9" s="1"/>
  <c r="V440" i="9"/>
  <c r="Y440" i="9" s="1"/>
  <c r="V441" i="9"/>
  <c r="Y441" i="9" s="1"/>
  <c r="V442" i="9"/>
  <c r="Y442" i="9" s="1"/>
  <c r="V443" i="9"/>
  <c r="Y443" i="9" s="1"/>
  <c r="V444" i="9"/>
  <c r="Y444" i="9" s="1"/>
  <c r="V445" i="9"/>
  <c r="Y445" i="9" s="1"/>
  <c r="V446" i="9"/>
  <c r="Y446" i="9" s="1"/>
  <c r="V447" i="9"/>
  <c r="Y447" i="9" s="1"/>
  <c r="V448" i="9"/>
  <c r="Y448" i="9" s="1"/>
  <c r="V449" i="9"/>
  <c r="Y449" i="9" s="1"/>
  <c r="V450" i="9"/>
  <c r="Y450" i="9" s="1"/>
  <c r="V451" i="9"/>
  <c r="Y451" i="9" s="1"/>
  <c r="V452" i="9"/>
  <c r="Y452" i="9" s="1"/>
  <c r="V453" i="9"/>
  <c r="Y453" i="9" s="1"/>
  <c r="V454" i="9"/>
  <c r="Y454" i="9" s="1"/>
  <c r="V455" i="9"/>
  <c r="Y455" i="9" s="1"/>
  <c r="V456" i="9"/>
  <c r="Y456" i="9" s="1"/>
  <c r="V457" i="9"/>
  <c r="Y457" i="9" s="1"/>
  <c r="V458" i="9"/>
  <c r="Y458" i="9" s="1"/>
  <c r="V459" i="9"/>
  <c r="Y459" i="9" s="1"/>
  <c r="V460" i="9"/>
  <c r="Y460" i="9" s="1"/>
  <c r="V461" i="9"/>
  <c r="Y461" i="9" s="1"/>
  <c r="V462" i="9"/>
  <c r="Y462" i="9" s="1"/>
  <c r="V463" i="9"/>
  <c r="Y463" i="9" s="1"/>
  <c r="V464" i="9"/>
  <c r="Y464" i="9" s="1"/>
  <c r="V465" i="9"/>
  <c r="Y465" i="9" s="1"/>
  <c r="V466" i="9"/>
  <c r="Y466" i="9" s="1"/>
  <c r="V467" i="9"/>
  <c r="Y467" i="9" s="1"/>
  <c r="V468" i="9"/>
  <c r="Y468" i="9" s="1"/>
  <c r="V469" i="9"/>
  <c r="Y469" i="9" s="1"/>
  <c r="V470" i="9"/>
  <c r="Y470" i="9" s="1"/>
  <c r="V471" i="9"/>
  <c r="Y471" i="9" s="1"/>
  <c r="V472" i="9"/>
  <c r="Y472" i="9" s="1"/>
  <c r="V473" i="9"/>
  <c r="Y473" i="9" s="1"/>
  <c r="V474" i="9"/>
  <c r="Y474" i="9" s="1"/>
  <c r="V475" i="9"/>
  <c r="Y475" i="9" s="1"/>
  <c r="V476" i="9"/>
  <c r="Y476" i="9" s="1"/>
  <c r="V477" i="9"/>
  <c r="Y477" i="9" s="1"/>
  <c r="V478" i="9"/>
  <c r="Y478" i="9" s="1"/>
  <c r="V479" i="9"/>
  <c r="Y479" i="9" s="1"/>
  <c r="V480" i="9"/>
  <c r="Y480" i="9" s="1"/>
  <c r="V481" i="9"/>
  <c r="Y481" i="9" s="1"/>
  <c r="V482" i="9"/>
  <c r="Y482" i="9" s="1"/>
  <c r="V483" i="9"/>
  <c r="Y483" i="9" s="1"/>
  <c r="V484" i="9"/>
  <c r="Y484" i="9" s="1"/>
  <c r="V485" i="9"/>
  <c r="Y485" i="9" s="1"/>
  <c r="V486" i="9"/>
  <c r="Y486" i="9" s="1"/>
  <c r="V487" i="9"/>
  <c r="Y487" i="9" s="1"/>
  <c r="V488" i="9"/>
  <c r="Y488" i="9" s="1"/>
  <c r="V489" i="9"/>
  <c r="Y489" i="9" s="1"/>
  <c r="V490" i="9"/>
  <c r="Y490" i="9" s="1"/>
  <c r="V491" i="9"/>
  <c r="Y491" i="9" s="1"/>
  <c r="V492" i="9"/>
  <c r="Y492" i="9" s="1"/>
  <c r="V493" i="9"/>
  <c r="Y493" i="9" s="1"/>
  <c r="V494" i="9"/>
  <c r="Y494" i="9" s="1"/>
  <c r="V495" i="9"/>
  <c r="Y495" i="9" s="1"/>
  <c r="V496" i="9"/>
  <c r="Y496" i="9" s="1"/>
  <c r="V497" i="9"/>
  <c r="Y497" i="9" s="1"/>
  <c r="V498" i="9"/>
  <c r="Y498" i="9" s="1"/>
  <c r="V499" i="9"/>
  <c r="Y499" i="9" s="1"/>
  <c r="V500" i="9"/>
  <c r="Y500" i="9" s="1"/>
  <c r="V501" i="9"/>
  <c r="Y501" i="9" s="1"/>
  <c r="V502" i="9"/>
  <c r="Y502" i="9" s="1"/>
  <c r="V503" i="9"/>
  <c r="Y503" i="9" s="1"/>
  <c r="V504" i="9"/>
  <c r="Y504" i="9" s="1"/>
  <c r="V505" i="9"/>
  <c r="Y505" i="9" s="1"/>
  <c r="V506" i="9"/>
  <c r="Y506" i="9" s="1"/>
  <c r="V507" i="9"/>
  <c r="Y507" i="9" s="1"/>
  <c r="V508" i="9"/>
  <c r="Y508" i="9" s="1"/>
  <c r="V509" i="9"/>
  <c r="Y509" i="9" s="1"/>
  <c r="V510" i="9"/>
  <c r="Y510" i="9" s="1"/>
  <c r="V511" i="9"/>
  <c r="Y511" i="9" s="1"/>
  <c r="V512" i="9"/>
  <c r="Y512" i="9" s="1"/>
  <c r="V513" i="9"/>
  <c r="Y513" i="9" s="1"/>
  <c r="V514" i="9"/>
  <c r="Y514" i="9" s="1"/>
  <c r="V515" i="9"/>
  <c r="Y515" i="9" s="1"/>
  <c r="V516" i="9"/>
  <c r="Y516" i="9" s="1"/>
  <c r="V517" i="9"/>
  <c r="Y517" i="9" s="1"/>
  <c r="V518" i="9"/>
  <c r="Y518" i="9" s="1"/>
  <c r="V519" i="9"/>
  <c r="Y519" i="9" s="1"/>
  <c r="V520" i="9"/>
  <c r="Y520" i="9" s="1"/>
  <c r="V521" i="9"/>
  <c r="Y521" i="9" s="1"/>
  <c r="V522" i="9"/>
  <c r="Y522" i="9" s="1"/>
  <c r="V523" i="9"/>
  <c r="Y523" i="9" s="1"/>
  <c r="V524" i="9"/>
  <c r="Y524" i="9" s="1"/>
  <c r="V525" i="9"/>
  <c r="Y525" i="9" s="1"/>
  <c r="V526" i="9"/>
  <c r="Y526" i="9" s="1"/>
  <c r="V527" i="9"/>
  <c r="Y527" i="9" s="1"/>
  <c r="V528" i="9"/>
  <c r="Y528" i="9" s="1"/>
  <c r="V529" i="9"/>
  <c r="Y529" i="9" s="1"/>
  <c r="V530" i="9"/>
  <c r="Y530" i="9" s="1"/>
  <c r="V531" i="9"/>
  <c r="Y531" i="9" s="1"/>
  <c r="V532" i="9"/>
  <c r="Y532" i="9" s="1"/>
  <c r="V533" i="9"/>
  <c r="Y533" i="9" s="1"/>
  <c r="V534" i="9"/>
  <c r="Y534" i="9" s="1"/>
  <c r="V535" i="9"/>
  <c r="Y535" i="9" s="1"/>
  <c r="V536" i="9"/>
  <c r="Y536" i="9" s="1"/>
  <c r="V537" i="9"/>
  <c r="Y537" i="9" s="1"/>
  <c r="V538" i="9"/>
  <c r="Y538" i="9" s="1"/>
  <c r="V539" i="9"/>
  <c r="Y539" i="9" s="1"/>
  <c r="V540" i="9"/>
  <c r="Y540" i="9" s="1"/>
  <c r="V541" i="9"/>
  <c r="Y541" i="9" s="1"/>
  <c r="V542" i="9"/>
  <c r="Y542" i="9" s="1"/>
  <c r="V543" i="9"/>
  <c r="Y543" i="9" s="1"/>
  <c r="V544" i="9"/>
  <c r="Y544" i="9" s="1"/>
  <c r="V545" i="9"/>
  <c r="Y545" i="9" s="1"/>
  <c r="V546" i="9"/>
  <c r="Y546" i="9" s="1"/>
  <c r="V547" i="9"/>
  <c r="Y547" i="9" s="1"/>
  <c r="V548" i="9"/>
  <c r="Y548" i="9" s="1"/>
  <c r="V549" i="9"/>
  <c r="Y549" i="9" s="1"/>
  <c r="V550" i="9"/>
  <c r="Y550" i="9" s="1"/>
  <c r="V551" i="9"/>
  <c r="Y551" i="9" s="1"/>
  <c r="V552" i="9"/>
  <c r="Y552" i="9" s="1"/>
  <c r="V553" i="9"/>
  <c r="Y553" i="9" s="1"/>
  <c r="V554" i="9"/>
  <c r="Y554" i="9" s="1"/>
  <c r="V555" i="9"/>
  <c r="Y555" i="9" s="1"/>
  <c r="V556" i="9"/>
  <c r="Y556" i="9" s="1"/>
  <c r="V557" i="9"/>
  <c r="Y557" i="9" s="1"/>
  <c r="V558" i="9"/>
  <c r="Y558" i="9" s="1"/>
  <c r="V559" i="9"/>
  <c r="Y559" i="9" s="1"/>
  <c r="V560" i="9"/>
  <c r="Y560" i="9" s="1"/>
  <c r="V561" i="9"/>
  <c r="Y561" i="9" s="1"/>
  <c r="V562" i="9"/>
  <c r="Y562" i="9" s="1"/>
  <c r="V563" i="9"/>
  <c r="Y563" i="9" s="1"/>
  <c r="V564" i="9"/>
  <c r="Y564" i="9" s="1"/>
  <c r="V565" i="9"/>
  <c r="Y565" i="9" s="1"/>
  <c r="V566" i="9"/>
  <c r="Y566" i="9" s="1"/>
  <c r="V567" i="9"/>
  <c r="Y567" i="9" s="1"/>
  <c r="V568" i="9"/>
  <c r="Y568" i="9" s="1"/>
  <c r="V569" i="9"/>
  <c r="Y569" i="9" s="1"/>
  <c r="V570" i="9"/>
  <c r="Y570" i="9" s="1"/>
  <c r="V571" i="9"/>
  <c r="Y571" i="9" s="1"/>
  <c r="V572" i="9"/>
  <c r="Y572" i="9" s="1"/>
  <c r="V573" i="9"/>
  <c r="Y573" i="9" s="1"/>
  <c r="V574" i="9"/>
  <c r="Y574" i="9" s="1"/>
  <c r="V575" i="9"/>
  <c r="Y575" i="9" s="1"/>
  <c r="V576" i="9"/>
  <c r="Y576" i="9" s="1"/>
  <c r="V577" i="9"/>
  <c r="Y577" i="9" s="1"/>
  <c r="V578" i="9"/>
  <c r="Y578" i="9" s="1"/>
  <c r="V579" i="9"/>
  <c r="Y579" i="9" s="1"/>
  <c r="V580" i="9"/>
  <c r="Y580" i="9" s="1"/>
  <c r="V581" i="9"/>
  <c r="Y581" i="9" s="1"/>
  <c r="V582" i="9"/>
  <c r="Y582" i="9" s="1"/>
  <c r="V583" i="9"/>
  <c r="Y583" i="9" s="1"/>
  <c r="V584" i="9"/>
  <c r="Y584" i="9" s="1"/>
  <c r="V585" i="9"/>
  <c r="Y585" i="9" s="1"/>
  <c r="V586" i="9"/>
  <c r="Y586" i="9" s="1"/>
  <c r="V587" i="9"/>
  <c r="Y587" i="9" s="1"/>
  <c r="V588" i="9"/>
  <c r="Y588" i="9" s="1"/>
  <c r="V589" i="9"/>
  <c r="Y589" i="9" s="1"/>
  <c r="V590" i="9"/>
  <c r="Y590" i="9" s="1"/>
  <c r="V591" i="9"/>
  <c r="Y591" i="9" s="1"/>
  <c r="V592" i="9"/>
  <c r="Y592" i="9" s="1"/>
  <c r="V593" i="9"/>
  <c r="Y593" i="9" s="1"/>
  <c r="V594" i="9"/>
  <c r="Y594" i="9" s="1"/>
  <c r="V595" i="9"/>
  <c r="Y595" i="9" s="1"/>
  <c r="V596" i="9"/>
  <c r="Y596" i="9" s="1"/>
  <c r="V597" i="9"/>
  <c r="Y597" i="9" s="1"/>
  <c r="V598" i="9"/>
  <c r="Y598" i="9" s="1"/>
  <c r="V599" i="9"/>
  <c r="Y599" i="9" s="1"/>
  <c r="V600" i="9"/>
  <c r="Y600" i="9" s="1"/>
  <c r="V601" i="9"/>
  <c r="Y601" i="9" s="1"/>
  <c r="V602" i="9"/>
  <c r="Y602" i="9" s="1"/>
  <c r="V603" i="9"/>
  <c r="Y603" i="9" s="1"/>
  <c r="V604" i="9"/>
  <c r="Y604" i="9" s="1"/>
  <c r="V605" i="9"/>
  <c r="Y605" i="9" s="1"/>
  <c r="V606" i="9"/>
  <c r="Y606" i="9" s="1"/>
  <c r="V607" i="9"/>
  <c r="Y607" i="9" s="1"/>
  <c r="V608" i="9"/>
  <c r="Y608" i="9" s="1"/>
  <c r="V609" i="9"/>
  <c r="Y609" i="9" s="1"/>
  <c r="V610" i="9"/>
  <c r="Y610" i="9" s="1"/>
  <c r="V611" i="9"/>
  <c r="Y611" i="9" s="1"/>
  <c r="V612" i="9"/>
  <c r="Y612" i="9" s="1"/>
  <c r="V613" i="9"/>
  <c r="Y613" i="9" s="1"/>
  <c r="V614" i="9"/>
  <c r="Y614" i="9" s="1"/>
  <c r="V615" i="9"/>
  <c r="Y615" i="9" s="1"/>
  <c r="V616" i="9"/>
  <c r="Y616" i="9" s="1"/>
  <c r="V617" i="9"/>
  <c r="Y617" i="9" s="1"/>
  <c r="V618" i="9"/>
  <c r="Y618" i="9" s="1"/>
  <c r="V619" i="9"/>
  <c r="Y619" i="9" s="1"/>
  <c r="V620" i="9"/>
  <c r="Y620" i="9" s="1"/>
  <c r="V621" i="9"/>
  <c r="Y621" i="9" s="1"/>
  <c r="V622" i="9"/>
  <c r="Y622" i="9" s="1"/>
  <c r="V623" i="9"/>
  <c r="Y623" i="9" s="1"/>
  <c r="V624" i="9"/>
  <c r="Y624" i="9" s="1"/>
  <c r="V625" i="9"/>
  <c r="Y625" i="9" s="1"/>
  <c r="V626" i="9"/>
  <c r="Y626" i="9" s="1"/>
  <c r="V627" i="9"/>
  <c r="Y627" i="9" s="1"/>
  <c r="V628" i="9"/>
  <c r="Y628" i="9" s="1"/>
  <c r="V629" i="9"/>
  <c r="Y629" i="9" s="1"/>
  <c r="V630" i="9"/>
  <c r="Y630" i="9" s="1"/>
  <c r="V631" i="9"/>
  <c r="Y631" i="9" s="1"/>
  <c r="V632" i="9"/>
  <c r="Y632" i="9" s="1"/>
  <c r="V633" i="9"/>
  <c r="Y633" i="9" s="1"/>
  <c r="V634" i="9"/>
  <c r="Y634" i="9" s="1"/>
  <c r="V635" i="9"/>
  <c r="Y635" i="9" s="1"/>
  <c r="V636" i="9"/>
  <c r="Y636" i="9" s="1"/>
  <c r="V637" i="9"/>
  <c r="Y637" i="9" s="1"/>
  <c r="V638" i="9"/>
  <c r="Y638" i="9" s="1"/>
  <c r="V639" i="9"/>
  <c r="Y639" i="9" s="1"/>
  <c r="V640" i="9"/>
  <c r="Y640" i="9" s="1"/>
  <c r="V641" i="9"/>
  <c r="Y641" i="9" s="1"/>
  <c r="V642" i="9"/>
  <c r="Y642" i="9" s="1"/>
  <c r="V643" i="9"/>
  <c r="Y643" i="9" s="1"/>
  <c r="V644" i="9"/>
  <c r="Y644" i="9" s="1"/>
  <c r="V645" i="9"/>
  <c r="Y645" i="9" s="1"/>
  <c r="V646" i="9"/>
  <c r="Y646" i="9" s="1"/>
  <c r="V647" i="9"/>
  <c r="Y647" i="9" s="1"/>
  <c r="V648" i="9"/>
  <c r="Y648" i="9" s="1"/>
  <c r="V649" i="9"/>
  <c r="Y649" i="9" s="1"/>
  <c r="V650" i="9"/>
  <c r="Y650" i="9" s="1"/>
  <c r="V651" i="9"/>
  <c r="Y651" i="9" s="1"/>
  <c r="V652" i="9"/>
  <c r="Y652" i="9" s="1"/>
  <c r="V653" i="9"/>
  <c r="Y653" i="9" s="1"/>
  <c r="V654" i="9"/>
  <c r="Y654" i="9" s="1"/>
  <c r="V655" i="9"/>
  <c r="Y655" i="9" s="1"/>
  <c r="V656" i="9"/>
  <c r="Y656" i="9" s="1"/>
  <c r="V657" i="9"/>
  <c r="Y657" i="9" s="1"/>
  <c r="V658" i="9"/>
  <c r="Y658" i="9" s="1"/>
  <c r="V659" i="9"/>
  <c r="Y659" i="9" s="1"/>
  <c r="V660" i="9"/>
  <c r="Y660" i="9" s="1"/>
  <c r="V661" i="9"/>
  <c r="Y661" i="9" s="1"/>
  <c r="V662" i="9"/>
  <c r="Y662" i="9" s="1"/>
  <c r="V663" i="9"/>
  <c r="Y663" i="9" s="1"/>
  <c r="V664" i="9"/>
  <c r="Y664" i="9" s="1"/>
  <c r="V665" i="9"/>
  <c r="Y665" i="9" s="1"/>
  <c r="V666" i="9"/>
  <c r="Y666" i="9" s="1"/>
  <c r="V667" i="9"/>
  <c r="Y667" i="9" s="1"/>
  <c r="V668" i="9"/>
  <c r="Y668" i="9" s="1"/>
  <c r="V669" i="9"/>
  <c r="Y669" i="9" s="1"/>
  <c r="V670" i="9"/>
  <c r="Y670" i="9" s="1"/>
  <c r="V671" i="9"/>
  <c r="Y671" i="9" s="1"/>
  <c r="V672" i="9"/>
  <c r="Y672" i="9" s="1"/>
  <c r="V673" i="9"/>
  <c r="Y673" i="9" s="1"/>
  <c r="V674" i="9"/>
  <c r="Y674" i="9" s="1"/>
  <c r="V675" i="9"/>
  <c r="Y675" i="9" s="1"/>
  <c r="V676" i="9"/>
  <c r="Y676" i="9" s="1"/>
  <c r="V677" i="9"/>
  <c r="Y677" i="9" s="1"/>
  <c r="V678" i="9"/>
  <c r="Y678" i="9" s="1"/>
  <c r="V679" i="9"/>
  <c r="Y679" i="9" s="1"/>
  <c r="V680" i="9"/>
  <c r="Y680" i="9" s="1"/>
  <c r="V681" i="9"/>
  <c r="Y681" i="9" s="1"/>
  <c r="V682" i="9"/>
  <c r="Y682" i="9" s="1"/>
  <c r="V683" i="9"/>
  <c r="Y683" i="9" s="1"/>
  <c r="V684" i="9"/>
  <c r="Y684" i="9" s="1"/>
  <c r="V685" i="9"/>
  <c r="Y685" i="9" s="1"/>
  <c r="V686" i="9"/>
  <c r="Y686" i="9" s="1"/>
  <c r="V687" i="9"/>
  <c r="Y687" i="9" s="1"/>
  <c r="V688" i="9"/>
  <c r="Y688" i="9" s="1"/>
  <c r="V689" i="9"/>
  <c r="Y689" i="9" s="1"/>
  <c r="V690" i="9"/>
  <c r="Y690" i="9" s="1"/>
  <c r="V691" i="9"/>
  <c r="Y691" i="9" s="1"/>
  <c r="V692" i="9"/>
  <c r="Y692" i="9" s="1"/>
  <c r="V693" i="9"/>
  <c r="Y693" i="9" s="1"/>
  <c r="V694" i="9"/>
  <c r="Y694" i="9" s="1"/>
  <c r="V695" i="9"/>
  <c r="Y695" i="9" s="1"/>
  <c r="V696" i="9"/>
  <c r="Y696" i="9" s="1"/>
  <c r="V697" i="9"/>
  <c r="Y697" i="9" s="1"/>
  <c r="V698" i="9"/>
  <c r="Y698" i="9" s="1"/>
  <c r="V699" i="9"/>
  <c r="Y699" i="9" s="1"/>
  <c r="V700" i="9"/>
  <c r="Y700" i="9" s="1"/>
  <c r="V701" i="9"/>
  <c r="Y701" i="9" s="1"/>
  <c r="V702" i="9"/>
  <c r="Y702" i="9" s="1"/>
  <c r="V703" i="9"/>
  <c r="Y703" i="9" s="1"/>
  <c r="V704" i="9"/>
  <c r="Y704" i="9" s="1"/>
  <c r="V705" i="9"/>
  <c r="Y705" i="9" s="1"/>
  <c r="V706" i="9"/>
  <c r="Y706" i="9" s="1"/>
  <c r="V707" i="9"/>
  <c r="Y707" i="9" s="1"/>
  <c r="V708" i="9"/>
  <c r="Y708" i="9" s="1"/>
  <c r="V709" i="9"/>
  <c r="Y709" i="9" s="1"/>
  <c r="V710" i="9"/>
  <c r="Y710" i="9" s="1"/>
  <c r="V711" i="9"/>
  <c r="Y711" i="9" s="1"/>
  <c r="V712" i="9"/>
  <c r="Y712" i="9" s="1"/>
  <c r="V713" i="9"/>
  <c r="Y713" i="9" s="1"/>
  <c r="V714" i="9"/>
  <c r="Y714" i="9" s="1"/>
  <c r="V715" i="9"/>
  <c r="Y715" i="9" s="1"/>
  <c r="V716" i="9"/>
  <c r="Y716" i="9" s="1"/>
  <c r="V717" i="9"/>
  <c r="Y717" i="9" s="1"/>
  <c r="V718" i="9"/>
  <c r="Y718" i="9" s="1"/>
  <c r="V719" i="9"/>
  <c r="Y719" i="9" s="1"/>
  <c r="V720" i="9"/>
  <c r="Y720" i="9" s="1"/>
  <c r="V721" i="9"/>
  <c r="Y721" i="9" s="1"/>
  <c r="V722" i="9"/>
  <c r="Y722" i="9" s="1"/>
  <c r="V723" i="9"/>
  <c r="Y723" i="9" s="1"/>
  <c r="V724" i="9"/>
  <c r="Y724" i="9" s="1"/>
  <c r="V725" i="9"/>
  <c r="Y725" i="9" s="1"/>
  <c r="V726" i="9"/>
  <c r="Y726" i="9" s="1"/>
  <c r="V727" i="9"/>
  <c r="Y727" i="9" s="1"/>
  <c r="V728" i="9"/>
  <c r="Y728" i="9" s="1"/>
  <c r="V729" i="9"/>
  <c r="Y729" i="9" s="1"/>
  <c r="V730" i="9"/>
  <c r="Y730" i="9" s="1"/>
  <c r="V731" i="9"/>
  <c r="Y731" i="9" s="1"/>
  <c r="V732" i="9"/>
  <c r="Y732" i="9" s="1"/>
  <c r="V733" i="9"/>
  <c r="Y733" i="9" s="1"/>
  <c r="V734" i="9"/>
  <c r="Y734" i="9" s="1"/>
  <c r="V735" i="9"/>
  <c r="Y735" i="9" s="1"/>
  <c r="V736" i="9"/>
  <c r="Y736" i="9" s="1"/>
  <c r="V737" i="9"/>
  <c r="Y737" i="9" s="1"/>
  <c r="V738" i="9"/>
  <c r="Y738" i="9" s="1"/>
  <c r="V739" i="9"/>
  <c r="Y739" i="9" s="1"/>
  <c r="V740" i="9"/>
  <c r="Y740" i="9" s="1"/>
  <c r="V741" i="9"/>
  <c r="Y741" i="9" s="1"/>
  <c r="V742" i="9"/>
  <c r="Y742" i="9" s="1"/>
  <c r="V743" i="9"/>
  <c r="Y743" i="9" s="1"/>
  <c r="V744" i="9"/>
  <c r="Y744" i="9" s="1"/>
  <c r="V745" i="9"/>
  <c r="Y745" i="9" s="1"/>
  <c r="V746" i="9"/>
  <c r="Y746" i="9" s="1"/>
  <c r="V747" i="9"/>
  <c r="Y747" i="9" s="1"/>
  <c r="V748" i="9"/>
  <c r="Y748" i="9" s="1"/>
  <c r="V749" i="9"/>
  <c r="Y749" i="9" s="1"/>
  <c r="V750" i="9"/>
  <c r="Y750" i="9" s="1"/>
  <c r="V751" i="9"/>
  <c r="Y751" i="9" s="1"/>
  <c r="V752" i="9"/>
  <c r="Y752" i="9" s="1"/>
  <c r="V753" i="9"/>
  <c r="Y753" i="9" s="1"/>
  <c r="V754" i="9"/>
  <c r="Y754" i="9" s="1"/>
  <c r="V755" i="9"/>
  <c r="Y755" i="9" s="1"/>
  <c r="V756" i="9"/>
  <c r="Y756" i="9" s="1"/>
  <c r="V757" i="9"/>
  <c r="Y757" i="9" s="1"/>
  <c r="V758" i="9"/>
  <c r="Y758" i="9" s="1"/>
  <c r="V759" i="9"/>
  <c r="Y759" i="9" s="1"/>
  <c r="V760" i="9"/>
  <c r="Y760" i="9" s="1"/>
  <c r="V761" i="9"/>
  <c r="Y761" i="9" s="1"/>
  <c r="V762" i="9"/>
  <c r="Y762" i="9" s="1"/>
  <c r="V763" i="9"/>
  <c r="Y763" i="9" s="1"/>
  <c r="V764" i="9"/>
  <c r="Y764" i="9" s="1"/>
  <c r="V765" i="9"/>
  <c r="Y765" i="9" s="1"/>
  <c r="V766" i="9"/>
  <c r="Y766" i="9" s="1"/>
  <c r="V767" i="9"/>
  <c r="Y767" i="9" s="1"/>
  <c r="V768" i="9"/>
  <c r="Y768" i="9" s="1"/>
  <c r="V769" i="9"/>
  <c r="Y769" i="9" s="1"/>
  <c r="V770" i="9"/>
  <c r="Y770" i="9" s="1"/>
  <c r="V771" i="9"/>
  <c r="Y771" i="9" s="1"/>
  <c r="V772" i="9"/>
  <c r="Y772" i="9" s="1"/>
  <c r="V773" i="9"/>
  <c r="Y773" i="9" s="1"/>
  <c r="V774" i="9"/>
  <c r="Y774" i="9" s="1"/>
  <c r="V775" i="9"/>
  <c r="Y775" i="9" s="1"/>
  <c r="V776" i="9"/>
  <c r="Y776" i="9" s="1"/>
  <c r="V777" i="9"/>
  <c r="Y777" i="9" s="1"/>
  <c r="V778" i="9"/>
  <c r="Y778" i="9" s="1"/>
  <c r="V779" i="9"/>
  <c r="Y779" i="9" s="1"/>
  <c r="V780" i="9"/>
  <c r="Y780" i="9" s="1"/>
  <c r="V781" i="9"/>
  <c r="Y781" i="9" s="1"/>
  <c r="V782" i="9"/>
  <c r="Y782" i="9" s="1"/>
  <c r="V783" i="9"/>
  <c r="Y783" i="9" s="1"/>
  <c r="V784" i="9"/>
  <c r="Y784" i="9" s="1"/>
  <c r="V785" i="9"/>
  <c r="Y785" i="9" s="1"/>
  <c r="V786" i="9"/>
  <c r="Y786" i="9" s="1"/>
  <c r="V787" i="9"/>
  <c r="Y787" i="9" s="1"/>
  <c r="V788" i="9"/>
  <c r="Y788" i="9" s="1"/>
  <c r="V789" i="9"/>
  <c r="Y789" i="9" s="1"/>
  <c r="V790" i="9"/>
  <c r="Y790" i="9" s="1"/>
  <c r="V791" i="9"/>
  <c r="Y791" i="9" s="1"/>
  <c r="V792" i="9"/>
  <c r="Y792" i="9" s="1"/>
  <c r="V793" i="9"/>
  <c r="Y793" i="9" s="1"/>
  <c r="V794" i="9"/>
  <c r="Y794" i="9" s="1"/>
  <c r="V795" i="9"/>
  <c r="Y795" i="9" s="1"/>
  <c r="V796" i="9"/>
  <c r="Y796" i="9" s="1"/>
  <c r="V797" i="9"/>
  <c r="Y797" i="9" s="1"/>
  <c r="V798" i="9"/>
  <c r="Y798" i="9" s="1"/>
  <c r="V799" i="9"/>
  <c r="Y799" i="9" s="1"/>
  <c r="V800" i="9"/>
  <c r="Y800" i="9" s="1"/>
  <c r="V801" i="9"/>
  <c r="Y801" i="9" s="1"/>
  <c r="V802" i="9"/>
  <c r="Y802" i="9" s="1"/>
  <c r="V803" i="9"/>
  <c r="Y803" i="9" s="1"/>
  <c r="V804" i="9"/>
  <c r="Y804" i="9" s="1"/>
  <c r="V805" i="9"/>
  <c r="Y805" i="9" s="1"/>
  <c r="V806" i="9"/>
  <c r="Y806" i="9" s="1"/>
  <c r="V807" i="9"/>
  <c r="Y807" i="9" s="1"/>
  <c r="V808" i="9"/>
  <c r="Y808" i="9" s="1"/>
  <c r="V809" i="9"/>
  <c r="Y809" i="9" s="1"/>
  <c r="V810" i="9"/>
  <c r="Y810" i="9" s="1"/>
  <c r="V811" i="9"/>
  <c r="Y811" i="9" s="1"/>
  <c r="V812" i="9"/>
  <c r="Y812" i="9" s="1"/>
  <c r="V813" i="9"/>
  <c r="Y813" i="9" s="1"/>
  <c r="V814" i="9"/>
  <c r="Y814" i="9" s="1"/>
  <c r="V815" i="9"/>
  <c r="Y815" i="9" s="1"/>
  <c r="V816" i="9"/>
  <c r="Y816" i="9" s="1"/>
  <c r="V817" i="9"/>
  <c r="Y817" i="9" s="1"/>
  <c r="V818" i="9"/>
  <c r="Y818" i="9" s="1"/>
  <c r="V819" i="9"/>
  <c r="Y819" i="9" s="1"/>
  <c r="V820" i="9"/>
  <c r="Y820" i="9" s="1"/>
  <c r="V821" i="9"/>
  <c r="Y821" i="9" s="1"/>
  <c r="V822" i="9"/>
  <c r="Y822" i="9" s="1"/>
  <c r="V823" i="9"/>
  <c r="Y823" i="9" s="1"/>
  <c r="V824" i="9"/>
  <c r="Y824" i="9" s="1"/>
  <c r="V825" i="9"/>
  <c r="Y825" i="9" s="1"/>
  <c r="V826" i="9"/>
  <c r="Y826" i="9" s="1"/>
  <c r="V827" i="9"/>
  <c r="Y827" i="9" s="1"/>
  <c r="V828" i="9"/>
  <c r="Y828" i="9" s="1"/>
  <c r="V829" i="9"/>
  <c r="Y829" i="9" s="1"/>
  <c r="V830" i="9"/>
  <c r="Y830" i="9" s="1"/>
  <c r="V831" i="9"/>
  <c r="Y831" i="9" s="1"/>
  <c r="V832" i="9"/>
  <c r="Y832" i="9" s="1"/>
  <c r="V833" i="9"/>
  <c r="Y833" i="9" s="1"/>
  <c r="V834" i="9"/>
  <c r="Y834" i="9" s="1"/>
  <c r="V835" i="9"/>
  <c r="Y835" i="9" s="1"/>
  <c r="V836" i="9"/>
  <c r="Y836" i="9" s="1"/>
  <c r="V837" i="9"/>
  <c r="Y837" i="9" s="1"/>
  <c r="V838" i="9"/>
  <c r="Y838" i="9" s="1"/>
  <c r="V839" i="9"/>
  <c r="Y839" i="9" s="1"/>
  <c r="V840" i="9"/>
  <c r="Y840" i="9" s="1"/>
  <c r="V841" i="9"/>
  <c r="Y841" i="9" s="1"/>
  <c r="V842" i="9"/>
  <c r="Y842" i="9" s="1"/>
  <c r="V843" i="9"/>
  <c r="Y843" i="9" s="1"/>
  <c r="V844" i="9"/>
  <c r="Y844" i="9" s="1"/>
  <c r="V845" i="9"/>
  <c r="Y845" i="9" s="1"/>
  <c r="V846" i="9"/>
  <c r="Y846" i="9" s="1"/>
  <c r="V847" i="9"/>
  <c r="Y847" i="9" s="1"/>
  <c r="V848" i="9"/>
  <c r="Y848" i="9" s="1"/>
  <c r="V849" i="9"/>
  <c r="Y849" i="9" s="1"/>
  <c r="V850" i="9"/>
  <c r="Y850" i="9" s="1"/>
  <c r="V851" i="9"/>
  <c r="Y851" i="9" s="1"/>
  <c r="V852" i="9"/>
  <c r="Y852" i="9" s="1"/>
  <c r="V853" i="9"/>
  <c r="Y853" i="9" s="1"/>
  <c r="V854" i="9"/>
  <c r="Y854" i="9" s="1"/>
  <c r="V855" i="9"/>
  <c r="Y855" i="9" s="1"/>
  <c r="V856" i="9"/>
  <c r="Y856" i="9" s="1"/>
  <c r="V857" i="9"/>
  <c r="Y857" i="9" s="1"/>
  <c r="V858" i="9"/>
  <c r="Y858" i="9" s="1"/>
  <c r="V859" i="9"/>
  <c r="Y859" i="9" s="1"/>
  <c r="V860" i="9"/>
  <c r="Y860" i="9" s="1"/>
  <c r="V861" i="9"/>
  <c r="Y861" i="9" s="1"/>
  <c r="V862" i="9"/>
  <c r="Y862" i="9" s="1"/>
  <c r="V863" i="9"/>
  <c r="Y863" i="9" s="1"/>
  <c r="V864" i="9"/>
  <c r="Y864" i="9" s="1"/>
  <c r="V865" i="9"/>
  <c r="Y865" i="9" s="1"/>
  <c r="V866" i="9"/>
  <c r="Y866" i="9" s="1"/>
  <c r="V867" i="9"/>
  <c r="Y867" i="9" s="1"/>
  <c r="V868" i="9"/>
  <c r="Y868" i="9" s="1"/>
  <c r="V869" i="9"/>
  <c r="Y869" i="9" s="1"/>
  <c r="V870" i="9"/>
  <c r="Y870" i="9" s="1"/>
  <c r="V871" i="9"/>
  <c r="Y871" i="9" s="1"/>
  <c r="V872" i="9"/>
  <c r="Y872" i="9" s="1"/>
  <c r="V873" i="9"/>
  <c r="Y873" i="9" s="1"/>
  <c r="V874" i="9"/>
  <c r="Y874" i="9" s="1"/>
  <c r="V875" i="9"/>
  <c r="Y875" i="9" s="1"/>
  <c r="V876" i="9"/>
  <c r="Y876" i="9" s="1"/>
  <c r="V877" i="9"/>
  <c r="Y877" i="9" s="1"/>
  <c r="V878" i="9"/>
  <c r="Y878" i="9" s="1"/>
  <c r="V879" i="9"/>
  <c r="Y879" i="9" s="1"/>
  <c r="V880" i="9"/>
  <c r="Y880" i="9" s="1"/>
  <c r="V881" i="9"/>
  <c r="Y881" i="9" s="1"/>
  <c r="V882" i="9"/>
  <c r="Y882" i="9" s="1"/>
  <c r="V883" i="9"/>
  <c r="Y883" i="9" s="1"/>
  <c r="V884" i="9"/>
  <c r="Y884" i="9" s="1"/>
  <c r="V885" i="9"/>
  <c r="Y885" i="9" s="1"/>
  <c r="V886" i="9"/>
  <c r="Y886" i="9" s="1"/>
  <c r="V887" i="9"/>
  <c r="Y887" i="9" s="1"/>
  <c r="V888" i="9"/>
  <c r="Y888" i="9" s="1"/>
  <c r="V889" i="9"/>
  <c r="Y889" i="9" s="1"/>
  <c r="V890" i="9"/>
  <c r="Y890" i="9" s="1"/>
  <c r="V891" i="9"/>
  <c r="Y891" i="9" s="1"/>
  <c r="V892" i="9"/>
  <c r="Y892" i="9" s="1"/>
  <c r="V893" i="9"/>
  <c r="Y893" i="9" s="1"/>
  <c r="V894" i="9"/>
  <c r="Y894" i="9" s="1"/>
  <c r="V895" i="9"/>
  <c r="Y895" i="9" s="1"/>
  <c r="V896" i="9"/>
  <c r="Y896" i="9" s="1"/>
  <c r="V897" i="9"/>
  <c r="Y897" i="9" s="1"/>
  <c r="V898" i="9"/>
  <c r="Y898" i="9" s="1"/>
  <c r="V899" i="9"/>
  <c r="Y899" i="9" s="1"/>
  <c r="V900" i="9"/>
  <c r="Y900" i="9" s="1"/>
  <c r="V901" i="9"/>
  <c r="Y901" i="9" s="1"/>
  <c r="V902" i="9"/>
  <c r="Y902" i="9" s="1"/>
  <c r="V903" i="9"/>
  <c r="Y903" i="9" s="1"/>
  <c r="V904" i="9"/>
  <c r="Y904" i="9" s="1"/>
  <c r="V905" i="9"/>
  <c r="Y905" i="9" s="1"/>
  <c r="V906" i="9"/>
  <c r="Y906" i="9" s="1"/>
  <c r="V907" i="9"/>
  <c r="Y907" i="9" s="1"/>
  <c r="V908" i="9"/>
  <c r="Y908" i="9" s="1"/>
  <c r="V909" i="9"/>
  <c r="Y909" i="9" s="1"/>
  <c r="V910" i="9"/>
  <c r="Y910" i="9" s="1"/>
  <c r="V911" i="9"/>
  <c r="Y911" i="9" s="1"/>
  <c r="V912" i="9"/>
  <c r="Y912" i="9" s="1"/>
  <c r="V913" i="9"/>
  <c r="Y913" i="9" s="1"/>
  <c r="V914" i="9"/>
  <c r="Y914" i="9" s="1"/>
  <c r="V915" i="9"/>
  <c r="Y915" i="9" s="1"/>
  <c r="V916" i="9"/>
  <c r="Y916" i="9" s="1"/>
  <c r="V917" i="9"/>
  <c r="Y917" i="9" s="1"/>
  <c r="V918" i="9"/>
  <c r="Y918" i="9" s="1"/>
  <c r="V919" i="9"/>
  <c r="Y919" i="9" s="1"/>
  <c r="V920" i="9"/>
  <c r="Y920" i="9" s="1"/>
  <c r="V921" i="9"/>
  <c r="Y921" i="9" s="1"/>
  <c r="V922" i="9"/>
  <c r="Y922" i="9" s="1"/>
  <c r="V923" i="9"/>
  <c r="Y923" i="9" s="1"/>
  <c r="V924" i="9"/>
  <c r="Y924" i="9" s="1"/>
  <c r="V925" i="9"/>
  <c r="Y925" i="9" s="1"/>
  <c r="V926" i="9"/>
  <c r="Y926" i="9" s="1"/>
  <c r="V927" i="9"/>
  <c r="Y927" i="9" s="1"/>
  <c r="V928" i="9"/>
  <c r="Y928" i="9" s="1"/>
  <c r="V929" i="9"/>
  <c r="Y929" i="9" s="1"/>
  <c r="V930" i="9"/>
  <c r="Y930" i="9" s="1"/>
  <c r="V931" i="9"/>
  <c r="Y931" i="9" s="1"/>
  <c r="V932" i="9"/>
  <c r="Y932" i="9" s="1"/>
  <c r="V933" i="9"/>
  <c r="Y933" i="9" s="1"/>
  <c r="V934" i="9"/>
  <c r="Y934" i="9" s="1"/>
  <c r="V935" i="9"/>
  <c r="Y935" i="9" s="1"/>
  <c r="V936" i="9"/>
  <c r="Y936" i="9" s="1"/>
  <c r="V937" i="9"/>
  <c r="Y937" i="9" s="1"/>
  <c r="V938" i="9"/>
  <c r="Y938" i="9" s="1"/>
  <c r="V939" i="9"/>
  <c r="Y939" i="9" s="1"/>
  <c r="V940" i="9"/>
  <c r="Y940" i="9" s="1"/>
  <c r="V941" i="9"/>
  <c r="Y941" i="9" s="1"/>
  <c r="V942" i="9"/>
  <c r="Y942" i="9" s="1"/>
  <c r="V943" i="9"/>
  <c r="Y943" i="9" s="1"/>
  <c r="V944" i="9"/>
  <c r="Y944" i="9" s="1"/>
  <c r="V945" i="9"/>
  <c r="Y945" i="9" s="1"/>
  <c r="V946" i="9"/>
  <c r="Y946" i="9" s="1"/>
  <c r="V947" i="9"/>
  <c r="Y947" i="9" s="1"/>
  <c r="V948" i="9"/>
  <c r="Y948" i="9" s="1"/>
  <c r="V949" i="9"/>
  <c r="Y949" i="9" s="1"/>
  <c r="V950" i="9"/>
  <c r="Y950" i="9" s="1"/>
  <c r="V951" i="9"/>
  <c r="Y951" i="9" s="1"/>
  <c r="V952" i="9"/>
  <c r="Y952" i="9" s="1"/>
  <c r="V953" i="9"/>
  <c r="Y953" i="9" s="1"/>
  <c r="V954" i="9"/>
  <c r="Y954" i="9" s="1"/>
  <c r="V955" i="9"/>
  <c r="Y955" i="9" s="1"/>
  <c r="V956" i="9"/>
  <c r="Y956" i="9" s="1"/>
  <c r="V957" i="9"/>
  <c r="Y957" i="9" s="1"/>
  <c r="V958" i="9"/>
  <c r="Y958" i="9" s="1"/>
  <c r="V959" i="9"/>
  <c r="Y959" i="9" s="1"/>
  <c r="V960" i="9"/>
  <c r="Y960" i="9" s="1"/>
  <c r="V961" i="9"/>
  <c r="Y961" i="9" s="1"/>
  <c r="V962" i="9"/>
  <c r="Y962" i="9" s="1"/>
  <c r="V963" i="9"/>
  <c r="Y963" i="9" s="1"/>
  <c r="V964" i="9"/>
  <c r="Y964" i="9" s="1"/>
  <c r="V965" i="9"/>
  <c r="Y965" i="9" s="1"/>
  <c r="V966" i="9"/>
  <c r="Y966" i="9" s="1"/>
  <c r="V967" i="9"/>
  <c r="Y967" i="9" s="1"/>
  <c r="V968" i="9"/>
  <c r="Y968" i="9" s="1"/>
  <c r="V969" i="9"/>
  <c r="Y969" i="9" s="1"/>
  <c r="V970" i="9"/>
  <c r="Y970" i="9" s="1"/>
  <c r="V971" i="9"/>
  <c r="Y971" i="9" s="1"/>
  <c r="V972" i="9"/>
  <c r="Y972" i="9" s="1"/>
  <c r="V973" i="9"/>
  <c r="Y973" i="9" s="1"/>
  <c r="V974" i="9"/>
  <c r="Y974" i="9" s="1"/>
  <c r="V975" i="9"/>
  <c r="Y975" i="9" s="1"/>
  <c r="V976" i="9"/>
  <c r="Y976" i="9" s="1"/>
  <c r="V977" i="9"/>
  <c r="Y977" i="9" s="1"/>
  <c r="V978" i="9"/>
  <c r="Y978" i="9" s="1"/>
  <c r="V979" i="9"/>
  <c r="Y979" i="9" s="1"/>
  <c r="V980" i="9"/>
  <c r="Y980" i="9" s="1"/>
  <c r="V981" i="9"/>
  <c r="Y981" i="9" s="1"/>
  <c r="V982" i="9"/>
  <c r="Y982" i="9" s="1"/>
  <c r="V983" i="9"/>
  <c r="Y983" i="9" s="1"/>
  <c r="V984" i="9"/>
  <c r="Y984" i="9" s="1"/>
  <c r="V985" i="9"/>
  <c r="Y985" i="9" s="1"/>
  <c r="V986" i="9"/>
  <c r="Y986" i="9" s="1"/>
  <c r="V987" i="9"/>
  <c r="Y987" i="9" s="1"/>
  <c r="V988" i="9"/>
  <c r="Y988" i="9" s="1"/>
  <c r="V989" i="9"/>
  <c r="Y989" i="9" s="1"/>
  <c r="V990" i="9"/>
  <c r="Y990" i="9" s="1"/>
  <c r="V991" i="9"/>
  <c r="Y991" i="9" s="1"/>
  <c r="V992" i="9"/>
  <c r="Y992" i="9" s="1"/>
  <c r="V993" i="9"/>
  <c r="Y993" i="9" s="1"/>
  <c r="V994" i="9"/>
  <c r="Y994" i="9" s="1"/>
  <c r="V995" i="9"/>
  <c r="Y995" i="9" s="1"/>
  <c r="V996" i="9"/>
  <c r="Y996" i="9" s="1"/>
  <c r="V997" i="9"/>
  <c r="Y997" i="9" s="1"/>
  <c r="V998" i="9"/>
  <c r="Y998" i="9" s="1"/>
  <c r="V999" i="9"/>
  <c r="Y999" i="9" s="1"/>
  <c r="V1000" i="9"/>
  <c r="Y1000" i="9" s="1"/>
  <c r="V1001" i="9"/>
  <c r="Y1001" i="9" s="1"/>
  <c r="V1002" i="9"/>
  <c r="Y1002" i="9" s="1"/>
  <c r="V1003" i="9"/>
  <c r="Y1003" i="9" s="1"/>
  <c r="V1004" i="9"/>
  <c r="Y1004" i="9" s="1"/>
  <c r="V1005" i="9"/>
  <c r="Y1005" i="9" s="1"/>
  <c r="V1006" i="9"/>
  <c r="Y1006" i="9" s="1"/>
  <c r="V1007" i="9"/>
  <c r="Y1007" i="9" s="1"/>
  <c r="V1008" i="9"/>
  <c r="Y1008" i="9" s="1"/>
  <c r="V1009" i="9"/>
  <c r="Y1009" i="9" s="1"/>
  <c r="V1010" i="9"/>
  <c r="Y1010" i="9" s="1"/>
  <c r="V1011" i="9"/>
  <c r="Y1011" i="9" s="1"/>
  <c r="V1012" i="9"/>
  <c r="Y1012" i="9" s="1"/>
  <c r="V1013" i="9"/>
  <c r="Y1013" i="9" s="1"/>
  <c r="V1014" i="9"/>
  <c r="Y1014" i="9" s="1"/>
  <c r="V1015" i="9"/>
  <c r="Y1015" i="9" s="1"/>
  <c r="V1016" i="9"/>
  <c r="Y1016" i="9" s="1"/>
  <c r="V1017" i="9"/>
  <c r="Y1017" i="9" s="1"/>
  <c r="V1018" i="9"/>
  <c r="Y1018" i="9" s="1"/>
  <c r="V1019" i="9"/>
  <c r="Y1019" i="9" s="1"/>
  <c r="V1020" i="9"/>
  <c r="Y1020" i="9" s="1"/>
  <c r="V1021" i="9"/>
  <c r="Y1021" i="9" s="1"/>
  <c r="V1022" i="9"/>
  <c r="Y1022" i="9" s="1"/>
  <c r="V1023" i="9"/>
  <c r="Y1023" i="9" s="1"/>
  <c r="V1024" i="9"/>
  <c r="Y1024" i="9" s="1"/>
  <c r="V1025" i="9"/>
  <c r="Y1025" i="9" s="1"/>
  <c r="V1026" i="9"/>
  <c r="Y1026" i="9" s="1"/>
  <c r="V1027" i="9"/>
  <c r="Y1027" i="9" s="1"/>
  <c r="V1028" i="9"/>
  <c r="Y1028" i="9" s="1"/>
  <c r="V1029" i="9"/>
  <c r="Y1029" i="9" s="1"/>
  <c r="V1030" i="9"/>
  <c r="Y1030" i="9" s="1"/>
  <c r="V23" i="9"/>
  <c r="Y24" i="9"/>
  <c r="Y25" i="9"/>
  <c r="D3" i="43" l="1"/>
  <c r="D2" i="43"/>
  <c r="E5" i="34"/>
  <c r="F5" i="33"/>
  <c r="E5" i="32"/>
  <c r="D4" i="27"/>
  <c r="D4" i="24"/>
  <c r="Y82" i="9"/>
  <c r="Y74" i="9"/>
  <c r="Y66" i="9"/>
  <c r="Y58" i="9"/>
  <c r="Y50" i="9"/>
  <c r="Y42" i="9"/>
  <c r="Y34" i="9"/>
  <c r="Y26" i="9"/>
  <c r="Y81" i="9"/>
  <c r="Y73" i="9"/>
  <c r="Y65" i="9"/>
  <c r="Y57" i="9"/>
  <c r="Y49" i="9"/>
  <c r="Y41" i="9"/>
  <c r="Y33" i="9"/>
  <c r="Y80" i="9"/>
  <c r="Y72" i="9"/>
  <c r="Y64" i="9"/>
  <c r="Y56" i="9"/>
  <c r="Y48" i="9"/>
  <c r="Y40" i="9"/>
  <c r="Y32" i="9"/>
  <c r="D56" i="19"/>
  <c r="D9" i="19"/>
  <c r="D108" i="24"/>
  <c r="D104" i="24"/>
  <c r="D80" i="24"/>
  <c r="D195" i="24"/>
  <c r="D191" i="24"/>
  <c r="D135" i="24"/>
  <c r="D99" i="24"/>
  <c r="D83" i="24"/>
  <c r="D198" i="24"/>
  <c r="D138" i="24"/>
  <c r="D130" i="24"/>
  <c r="D98" i="24"/>
  <c r="D185" i="24"/>
  <c r="D54" i="19"/>
  <c r="D23" i="19"/>
  <c r="D22" i="19"/>
  <c r="D15" i="19"/>
  <c r="D148" i="24"/>
  <c r="D144" i="24"/>
  <c r="D120" i="24"/>
  <c r="D187" i="24"/>
  <c r="D167" i="24"/>
  <c r="D163" i="24"/>
  <c r="D139" i="24"/>
  <c r="D111" i="24"/>
  <c r="D186" i="24"/>
  <c r="D166" i="24"/>
  <c r="D150" i="24"/>
  <c r="D118" i="24"/>
  <c r="D86" i="24"/>
  <c r="D133" i="24"/>
  <c r="D109" i="24"/>
  <c r="D105" i="24"/>
  <c r="D173" i="24"/>
  <c r="D51" i="19"/>
  <c r="D38" i="19"/>
  <c r="D27" i="19"/>
  <c r="D25" i="19"/>
  <c r="D30" i="19"/>
  <c r="D29" i="19"/>
  <c r="D180" i="24"/>
  <c r="D160" i="24"/>
  <c r="D124" i="24"/>
  <c r="D183" i="24"/>
  <c r="D151" i="24"/>
  <c r="D115" i="24"/>
  <c r="D87" i="24"/>
  <c r="D190" i="24"/>
  <c r="D114" i="24"/>
  <c r="D90" i="24"/>
  <c r="D189" i="24"/>
  <c r="D157" i="24"/>
  <c r="D145" i="24"/>
  <c r="D121" i="24"/>
  <c r="D85" i="24"/>
  <c r="D81" i="24"/>
  <c r="D37" i="19"/>
  <c r="D33" i="19"/>
  <c r="D32" i="19"/>
  <c r="D52" i="19"/>
  <c r="D49" i="19"/>
  <c r="D48" i="19"/>
  <c r="D16" i="19"/>
  <c r="D28" i="19"/>
  <c r="D26" i="19"/>
  <c r="D20" i="19"/>
  <c r="D18" i="19"/>
  <c r="D31" i="19"/>
  <c r="D188" i="24"/>
  <c r="D100" i="24"/>
  <c r="D96" i="24"/>
  <c r="D84" i="24"/>
  <c r="D155" i="24"/>
  <c r="D127" i="24"/>
  <c r="D91" i="24"/>
  <c r="D178" i="24"/>
  <c r="D142" i="24"/>
  <c r="D122" i="24"/>
  <c r="D110" i="24"/>
  <c r="D181" i="24"/>
  <c r="D177" i="24"/>
  <c r="D149" i="24"/>
  <c r="D125" i="24"/>
  <c r="D153" i="24"/>
  <c r="D50" i="19"/>
  <c r="D34" i="19"/>
  <c r="D47" i="19"/>
  <c r="D36" i="19"/>
  <c r="D35" i="19"/>
  <c r="D46" i="19"/>
  <c r="D21" i="19"/>
  <c r="D19" i="19"/>
  <c r="D17" i="19"/>
  <c r="D14" i="19"/>
  <c r="D192" i="24"/>
  <c r="D168" i="24"/>
  <c r="D140" i="24"/>
  <c r="D131" i="24"/>
  <c r="D103" i="24"/>
  <c r="D154" i="24"/>
  <c r="D101" i="24"/>
  <c r="D97" i="24"/>
  <c r="D53" i="19"/>
  <c r="D44" i="19"/>
  <c r="D61" i="19"/>
  <c r="D60" i="19"/>
  <c r="D42" i="19"/>
  <c r="D24" i="19"/>
  <c r="D13" i="19"/>
  <c r="D11" i="19"/>
  <c r="D8" i="19"/>
  <c r="D7" i="19"/>
  <c r="D184" i="24"/>
  <c r="D164" i="24"/>
  <c r="D152" i="24"/>
  <c r="D136" i="24"/>
  <c r="D116" i="24"/>
  <c r="D176" i="24"/>
  <c r="D175" i="24"/>
  <c r="D143" i="24"/>
  <c r="D107" i="24"/>
  <c r="D159" i="24"/>
  <c r="D182" i="24"/>
  <c r="D170" i="24"/>
  <c r="D162" i="24"/>
  <c r="D134" i="24"/>
  <c r="D102" i="24"/>
  <c r="D193" i="24"/>
  <c r="D113" i="24"/>
  <c r="D169" i="24"/>
  <c r="D45" i="19"/>
  <c r="D43" i="19"/>
  <c r="D59" i="19"/>
  <c r="D12" i="19"/>
  <c r="D10" i="19"/>
  <c r="D6" i="19"/>
  <c r="D5" i="19"/>
  <c r="D4" i="19"/>
  <c r="D3" i="19"/>
  <c r="D196" i="24"/>
  <c r="D156" i="24"/>
  <c r="D128" i="24"/>
  <c r="D112" i="24"/>
  <c r="D92" i="24"/>
  <c r="D199" i="24"/>
  <c r="D179" i="24"/>
  <c r="D171" i="24"/>
  <c r="D147" i="24"/>
  <c r="D119" i="24"/>
  <c r="D146" i="24"/>
  <c r="D106" i="24"/>
  <c r="D174" i="24"/>
  <c r="D161" i="24"/>
  <c r="D141" i="24"/>
  <c r="D137" i="24"/>
  <c r="D129" i="24"/>
  <c r="D117" i="24"/>
  <c r="D58" i="19"/>
  <c r="D57" i="19"/>
  <c r="D55" i="19"/>
  <c r="D41" i="19"/>
  <c r="D40" i="19"/>
  <c r="D39" i="19"/>
  <c r="D172" i="24"/>
  <c r="D132" i="24"/>
  <c r="D88" i="24"/>
  <c r="D123" i="24"/>
  <c r="D95" i="24"/>
  <c r="D194" i="24"/>
  <c r="D158" i="24"/>
  <c r="D126" i="24"/>
  <c r="D94" i="24"/>
  <c r="D82" i="24"/>
  <c r="D197" i="24"/>
  <c r="D165" i="24"/>
  <c r="D93" i="24"/>
  <c r="D89" i="24"/>
  <c r="Y79" i="9"/>
  <c r="Y71" i="9"/>
  <c r="Y63" i="9"/>
  <c r="Y55" i="9"/>
  <c r="Y47" i="9"/>
  <c r="Y39" i="9"/>
  <c r="Y31" i="9"/>
  <c r="Y78" i="9"/>
  <c r="Y70" i="9"/>
  <c r="Y62" i="9"/>
  <c r="Y54" i="9"/>
  <c r="Y46" i="9"/>
  <c r="Y38" i="9"/>
  <c r="Y30" i="9"/>
  <c r="Y77" i="9"/>
  <c r="Y69" i="9"/>
  <c r="Y61" i="9"/>
  <c r="Y53" i="9"/>
  <c r="Y45" i="9"/>
  <c r="Y37" i="9"/>
  <c r="Y29" i="9"/>
  <c r="Y76" i="9"/>
  <c r="Y68" i="9"/>
  <c r="Y60" i="9"/>
  <c r="Y52" i="9"/>
  <c r="Y44" i="9"/>
  <c r="Y36" i="9"/>
  <c r="Y28" i="9"/>
  <c r="Y75" i="9"/>
  <c r="Y67" i="9"/>
  <c r="Y59" i="9"/>
  <c r="Y51" i="9"/>
  <c r="Y43" i="9"/>
  <c r="Y35" i="9"/>
  <c r="Y27" i="9"/>
  <c r="D6" i="25"/>
  <c r="D5" i="25"/>
  <c r="D4" i="25"/>
  <c r="S20" i="14"/>
  <c r="Y23" i="9"/>
  <c r="Q21" i="9"/>
  <c r="T22" i="14"/>
  <c r="J38" i="15" l="1"/>
  <c r="J39" i="15"/>
  <c r="J40" i="15"/>
  <c r="J41" i="15"/>
  <c r="J42" i="15"/>
  <c r="D65" i="24" l="1"/>
  <c r="E65" i="24"/>
  <c r="F65" i="24"/>
  <c r="G65" i="24"/>
  <c r="H65" i="24"/>
  <c r="I65" i="24"/>
  <c r="C65" i="24"/>
  <c r="A65" i="24"/>
  <c r="B65" i="24"/>
  <c r="E72" i="24"/>
  <c r="F72" i="24"/>
  <c r="G72" i="24"/>
  <c r="H72" i="24"/>
  <c r="I72" i="24"/>
  <c r="A72" i="24"/>
  <c r="D72" i="24"/>
  <c r="B72" i="24"/>
  <c r="C72" i="24"/>
  <c r="A44" i="24"/>
  <c r="I44" i="24"/>
  <c r="B44" i="24"/>
  <c r="C44" i="24"/>
  <c r="D44" i="24"/>
  <c r="E44" i="24"/>
  <c r="F44" i="24"/>
  <c r="G44" i="24"/>
  <c r="H44" i="24"/>
  <c r="H20" i="24"/>
  <c r="A20" i="24"/>
  <c r="I20" i="24"/>
  <c r="B20" i="24"/>
  <c r="C20" i="24"/>
  <c r="E20" i="24"/>
  <c r="F20" i="24"/>
  <c r="G20" i="24"/>
  <c r="D20" i="24"/>
  <c r="E8" i="24"/>
  <c r="G8" i="24"/>
  <c r="H8" i="24"/>
  <c r="A8" i="24"/>
  <c r="I8" i="24"/>
  <c r="C8" i="24"/>
  <c r="D8" i="24"/>
  <c r="F8" i="24"/>
  <c r="B8" i="24"/>
  <c r="D73" i="24"/>
  <c r="E73" i="24"/>
  <c r="F73" i="24"/>
  <c r="A73" i="24"/>
  <c r="B73" i="24"/>
  <c r="C73" i="24"/>
  <c r="I73" i="24"/>
  <c r="H73" i="24"/>
  <c r="G73" i="24"/>
  <c r="A76" i="24"/>
  <c r="I76" i="24"/>
  <c r="B76" i="24"/>
  <c r="C76" i="24"/>
  <c r="H76" i="24"/>
  <c r="D76" i="24"/>
  <c r="G76" i="24"/>
  <c r="E76" i="24"/>
  <c r="F76" i="24"/>
  <c r="E48" i="24"/>
  <c r="F48" i="24"/>
  <c r="G48" i="24"/>
  <c r="D48" i="24"/>
  <c r="H48" i="24"/>
  <c r="I48" i="24"/>
  <c r="C48" i="24"/>
  <c r="A48" i="24"/>
  <c r="B48" i="24"/>
  <c r="D24" i="24"/>
  <c r="E24" i="24"/>
  <c r="F24" i="24"/>
  <c r="G24" i="24"/>
  <c r="A24" i="24"/>
  <c r="B24" i="24"/>
  <c r="C24" i="24"/>
  <c r="H24" i="24"/>
  <c r="I24" i="24"/>
  <c r="A12" i="24"/>
  <c r="I12" i="24"/>
  <c r="C12" i="24"/>
  <c r="D12" i="24"/>
  <c r="E12" i="24"/>
  <c r="F12" i="24"/>
  <c r="G12" i="24"/>
  <c r="H12" i="24"/>
  <c r="B12" i="24"/>
  <c r="H53" i="24"/>
  <c r="A53" i="24"/>
  <c r="I53" i="24"/>
  <c r="B53" i="24"/>
  <c r="C53" i="24"/>
  <c r="D53" i="24"/>
  <c r="E53" i="24"/>
  <c r="F53" i="24"/>
  <c r="G53" i="24"/>
  <c r="A60" i="24"/>
  <c r="I60" i="24"/>
  <c r="B60" i="24"/>
  <c r="C60" i="24"/>
  <c r="D60" i="24"/>
  <c r="E60" i="24"/>
  <c r="F60" i="24"/>
  <c r="G60" i="24"/>
  <c r="H60" i="24"/>
  <c r="H36" i="24"/>
  <c r="A36" i="24"/>
  <c r="I36" i="24"/>
  <c r="B36" i="24"/>
  <c r="C36" i="24"/>
  <c r="E36" i="24"/>
  <c r="F36" i="24"/>
  <c r="G36" i="24"/>
  <c r="D36" i="24"/>
  <c r="B11" i="24"/>
  <c r="D11" i="24"/>
  <c r="E11" i="24"/>
  <c r="F11" i="24"/>
  <c r="A11" i="24"/>
  <c r="C11" i="24"/>
  <c r="H11" i="24"/>
  <c r="I11" i="24"/>
  <c r="G11" i="24"/>
  <c r="H69" i="24"/>
  <c r="A69" i="24"/>
  <c r="I69" i="24"/>
  <c r="B69" i="24"/>
  <c r="G69" i="24"/>
  <c r="C69" i="24"/>
  <c r="F69" i="24"/>
  <c r="D69" i="24"/>
  <c r="E69" i="24"/>
  <c r="H45" i="24"/>
  <c r="A45" i="24"/>
  <c r="I45" i="24"/>
  <c r="B45" i="24"/>
  <c r="F45" i="24"/>
  <c r="G45" i="24"/>
  <c r="E45" i="24"/>
  <c r="D45" i="24"/>
  <c r="C45" i="24"/>
  <c r="E56" i="24"/>
  <c r="F56" i="24"/>
  <c r="G56" i="24"/>
  <c r="A56" i="24"/>
  <c r="B56" i="24"/>
  <c r="C56" i="24"/>
  <c r="I56" i="24"/>
  <c r="H56" i="24"/>
  <c r="D56" i="24"/>
  <c r="D32" i="24"/>
  <c r="E32" i="24"/>
  <c r="F32" i="24"/>
  <c r="G32" i="24"/>
  <c r="I32" i="24"/>
  <c r="A32" i="24"/>
  <c r="H32" i="24"/>
  <c r="C32" i="24"/>
  <c r="B32" i="24"/>
  <c r="A15" i="24"/>
  <c r="E15" i="24"/>
  <c r="F15" i="24"/>
  <c r="G15" i="24"/>
  <c r="H15" i="24"/>
  <c r="B15" i="24"/>
  <c r="C15" i="24"/>
  <c r="D15" i="24"/>
  <c r="I15" i="24"/>
  <c r="B201" i="24"/>
  <c r="C201" i="24"/>
  <c r="D201" i="24"/>
  <c r="E201" i="24"/>
  <c r="H201" i="24"/>
  <c r="A201" i="24"/>
  <c r="I201" i="24"/>
  <c r="F201" i="24"/>
  <c r="G201" i="24"/>
  <c r="A52" i="24"/>
  <c r="I52" i="24"/>
  <c r="B52" i="24"/>
  <c r="C52" i="24"/>
  <c r="G52" i="24"/>
  <c r="H52" i="24"/>
  <c r="F52" i="24"/>
  <c r="D52" i="24"/>
  <c r="E52" i="24"/>
  <c r="H28" i="24"/>
  <c r="A28" i="24"/>
  <c r="I28" i="24"/>
  <c r="B28" i="24"/>
  <c r="C28" i="24"/>
  <c r="D28" i="24"/>
  <c r="E28" i="24"/>
  <c r="F28" i="24"/>
  <c r="G28" i="24"/>
  <c r="D16" i="24"/>
  <c r="E16" i="24"/>
  <c r="F16" i="24"/>
  <c r="G16" i="24"/>
  <c r="I16" i="24"/>
  <c r="A16" i="24"/>
  <c r="H16" i="24"/>
  <c r="B16" i="24"/>
  <c r="C16" i="24"/>
  <c r="D57" i="24"/>
  <c r="E57" i="24"/>
  <c r="F57" i="24"/>
  <c r="A57" i="24"/>
  <c r="B57" i="24"/>
  <c r="C57" i="24"/>
  <c r="G57" i="24"/>
  <c r="H57" i="24"/>
  <c r="I57" i="24"/>
  <c r="E64" i="24"/>
  <c r="F64" i="24"/>
  <c r="G64" i="24"/>
  <c r="B64" i="24"/>
  <c r="C64" i="24"/>
  <c r="D64" i="24"/>
  <c r="H64" i="24"/>
  <c r="I64" i="24"/>
  <c r="A64" i="24"/>
  <c r="E40" i="24"/>
  <c r="F40" i="24"/>
  <c r="G40" i="24"/>
  <c r="A40" i="24"/>
  <c r="B40" i="24"/>
  <c r="C40" i="24"/>
  <c r="D40" i="24"/>
  <c r="H40" i="24"/>
  <c r="I40" i="24"/>
  <c r="A19" i="24"/>
  <c r="I19" i="24"/>
  <c r="B19" i="24"/>
  <c r="C19" i="24"/>
  <c r="D19" i="24"/>
  <c r="E19" i="24"/>
  <c r="F19" i="24"/>
  <c r="G19" i="24"/>
  <c r="H19" i="24"/>
  <c r="H77" i="24"/>
  <c r="A77" i="24"/>
  <c r="I77" i="24"/>
  <c r="B77" i="24"/>
  <c r="C77" i="24"/>
  <c r="D77" i="24"/>
  <c r="E77" i="24"/>
  <c r="F77" i="24"/>
  <c r="G77" i="24"/>
  <c r="D49" i="24"/>
  <c r="E49" i="24"/>
  <c r="F49" i="24"/>
  <c r="I49" i="24"/>
  <c r="A49" i="24"/>
  <c r="B49" i="24"/>
  <c r="H49" i="24"/>
  <c r="C49" i="24"/>
  <c r="G49" i="24"/>
  <c r="G37" i="24"/>
  <c r="H37" i="24"/>
  <c r="A37" i="24"/>
  <c r="I37" i="24"/>
  <c r="B37" i="24"/>
  <c r="C37" i="24"/>
  <c r="D37" i="24"/>
  <c r="E37" i="24"/>
  <c r="F37" i="24"/>
  <c r="G29" i="24"/>
  <c r="H29" i="24"/>
  <c r="A29" i="24"/>
  <c r="I29" i="24"/>
  <c r="B29" i="24"/>
  <c r="D29" i="24"/>
  <c r="E29" i="24"/>
  <c r="F29" i="24"/>
  <c r="C29" i="24"/>
  <c r="C17" i="24"/>
  <c r="D17" i="24"/>
  <c r="E17" i="24"/>
  <c r="F17" i="24"/>
  <c r="A17" i="24"/>
  <c r="B17" i="24"/>
  <c r="G17" i="24"/>
  <c r="H17" i="24"/>
  <c r="I17" i="24"/>
  <c r="D9" i="24"/>
  <c r="F9" i="24"/>
  <c r="G9" i="24"/>
  <c r="H9" i="24"/>
  <c r="A9" i="24"/>
  <c r="B9" i="24"/>
  <c r="C9" i="24"/>
  <c r="E9" i="24"/>
  <c r="I9" i="24"/>
  <c r="H61" i="24"/>
  <c r="A61" i="24"/>
  <c r="I61" i="24"/>
  <c r="B61" i="24"/>
  <c r="D61" i="24"/>
  <c r="E61" i="24"/>
  <c r="F61" i="24"/>
  <c r="G61" i="24"/>
  <c r="C61" i="24"/>
  <c r="D41" i="24"/>
  <c r="E41" i="24"/>
  <c r="F41" i="24"/>
  <c r="C41" i="24"/>
  <c r="G41" i="24"/>
  <c r="H41" i="24"/>
  <c r="I41" i="24"/>
  <c r="B41" i="24"/>
  <c r="A41" i="24"/>
  <c r="C33" i="24"/>
  <c r="D33" i="24"/>
  <c r="E33" i="24"/>
  <c r="F33" i="24"/>
  <c r="A33" i="24"/>
  <c r="B33" i="24"/>
  <c r="G33" i="24"/>
  <c r="H33" i="24"/>
  <c r="I33" i="24"/>
  <c r="C25" i="24"/>
  <c r="D25" i="24"/>
  <c r="E25" i="24"/>
  <c r="F25" i="24"/>
  <c r="H25" i="24"/>
  <c r="I25" i="24"/>
  <c r="G25" i="24"/>
  <c r="B25" i="24"/>
  <c r="A25" i="24"/>
  <c r="G21" i="24"/>
  <c r="H21" i="24"/>
  <c r="A21" i="24"/>
  <c r="I21" i="24"/>
  <c r="B21" i="24"/>
  <c r="C21" i="24"/>
  <c r="D21" i="24"/>
  <c r="E21" i="24"/>
  <c r="F21" i="24"/>
  <c r="H13" i="24"/>
  <c r="B13" i="24"/>
  <c r="C13" i="24"/>
  <c r="D13" i="24"/>
  <c r="A13" i="24"/>
  <c r="E13" i="24"/>
  <c r="F13" i="24"/>
  <c r="G13" i="24"/>
  <c r="I13" i="24"/>
  <c r="B210" i="6"/>
  <c r="M210" i="6" s="1"/>
  <c r="B206" i="6"/>
  <c r="M206" i="6" s="1"/>
  <c r="B202" i="6"/>
  <c r="M202" i="6" s="1"/>
  <c r="B198" i="6"/>
  <c r="M198" i="6" s="1"/>
  <c r="B211" i="6"/>
  <c r="M211" i="6" s="1"/>
  <c r="B203" i="6"/>
  <c r="M203" i="6" s="1"/>
  <c r="B199" i="6"/>
  <c r="M199" i="6" s="1"/>
  <c r="F22" i="7"/>
  <c r="F23" i="7"/>
  <c r="F24" i="7"/>
  <c r="F25" i="7"/>
  <c r="F26" i="7"/>
  <c r="F27" i="7"/>
  <c r="F28" i="7"/>
  <c r="F29" i="7"/>
  <c r="F30" i="7"/>
  <c r="F31" i="7"/>
  <c r="F32" i="7"/>
  <c r="F33" i="7"/>
  <c r="F34" i="7"/>
  <c r="F35" i="7"/>
  <c r="F36" i="7"/>
  <c r="F37" i="7"/>
  <c r="F38" i="7"/>
  <c r="F39" i="7"/>
  <c r="F40" i="7"/>
  <c r="F41" i="7"/>
  <c r="F42" i="7"/>
  <c r="F43" i="7"/>
  <c r="F44" i="7"/>
  <c r="F45" i="7"/>
  <c r="F46" i="7"/>
  <c r="F47" i="7"/>
  <c r="F48" i="7"/>
  <c r="F49" i="7"/>
  <c r="F50" i="7"/>
  <c r="F51" i="7"/>
  <c r="F52" i="7"/>
  <c r="F53" i="7"/>
  <c r="F54" i="7"/>
  <c r="F55" i="7"/>
  <c r="F56" i="7"/>
  <c r="F57" i="7"/>
  <c r="F58" i="7"/>
  <c r="F59" i="7"/>
  <c r="F60" i="7"/>
  <c r="F61" i="7"/>
  <c r="F62" i="7"/>
  <c r="F63" i="7"/>
  <c r="F64" i="7"/>
  <c r="F65" i="7"/>
  <c r="F66" i="7"/>
  <c r="F67" i="7"/>
  <c r="F68" i="7"/>
  <c r="F69" i="7"/>
  <c r="F70" i="7"/>
  <c r="F71" i="7"/>
  <c r="F72" i="7"/>
  <c r="F73" i="7"/>
  <c r="F74" i="7"/>
  <c r="F75" i="7"/>
  <c r="F76" i="7"/>
  <c r="F77" i="7"/>
  <c r="F78" i="7"/>
  <c r="F79" i="7"/>
  <c r="F80" i="7"/>
  <c r="F81" i="7"/>
  <c r="F82" i="7"/>
  <c r="F83" i="7"/>
  <c r="F84" i="7"/>
  <c r="F85" i="7"/>
  <c r="F86" i="7"/>
  <c r="F87" i="7"/>
  <c r="F88" i="7"/>
  <c r="F89" i="7"/>
  <c r="F90" i="7"/>
  <c r="F91" i="7"/>
  <c r="F92" i="7"/>
  <c r="F93" i="7"/>
  <c r="F94" i="7"/>
  <c r="F95" i="7"/>
  <c r="F96" i="7"/>
  <c r="F97" i="7"/>
  <c r="F98" i="7"/>
  <c r="F99" i="7"/>
  <c r="F100" i="7"/>
  <c r="F101" i="7"/>
  <c r="Y14" i="30"/>
  <c r="P16" i="34"/>
  <c r="X14" i="30"/>
  <c r="T14" i="30"/>
  <c r="U14" i="30" s="1"/>
  <c r="T36" i="11" l="1"/>
  <c r="C16" i="34"/>
  <c r="O16" i="34" s="1"/>
  <c r="B16" i="34" s="1"/>
  <c r="C15" i="6"/>
  <c r="N15" i="6" s="1"/>
  <c r="C17" i="34"/>
  <c r="O17" i="34" s="1"/>
  <c r="B17" i="34" s="1"/>
  <c r="N17" i="34" s="1"/>
  <c r="E3" i="35" s="1"/>
  <c r="T33" i="11"/>
  <c r="P14" i="34"/>
  <c r="C16" i="6"/>
  <c r="N16" i="6" s="1"/>
  <c r="O15" i="6"/>
  <c r="B43" i="24"/>
  <c r="C43" i="24"/>
  <c r="D43" i="24"/>
  <c r="A43" i="24"/>
  <c r="E43" i="24"/>
  <c r="F43" i="24"/>
  <c r="I43" i="24"/>
  <c r="G43" i="24"/>
  <c r="H43" i="24"/>
  <c r="C50" i="24"/>
  <c r="D50" i="24"/>
  <c r="E50" i="24"/>
  <c r="A50" i="24"/>
  <c r="B50" i="24"/>
  <c r="F50" i="24"/>
  <c r="G50" i="24"/>
  <c r="I50" i="24"/>
  <c r="H50" i="24"/>
  <c r="F7" i="24"/>
  <c r="H7" i="24"/>
  <c r="A7" i="24"/>
  <c r="I7" i="24"/>
  <c r="B7" i="24"/>
  <c r="C7" i="24"/>
  <c r="D7" i="24"/>
  <c r="E7" i="24"/>
  <c r="G7" i="24"/>
  <c r="B51" i="24"/>
  <c r="C51" i="24"/>
  <c r="D51" i="24"/>
  <c r="E51" i="24"/>
  <c r="F51" i="24"/>
  <c r="G51" i="24"/>
  <c r="H51" i="24"/>
  <c r="I51" i="24"/>
  <c r="A51" i="24"/>
  <c r="A68" i="24"/>
  <c r="I68" i="24"/>
  <c r="B68" i="24"/>
  <c r="C68" i="24"/>
  <c r="E68" i="24"/>
  <c r="F68" i="24"/>
  <c r="G68" i="24"/>
  <c r="H68" i="24"/>
  <c r="D68" i="24"/>
  <c r="C74" i="24"/>
  <c r="D74" i="24"/>
  <c r="E74" i="24"/>
  <c r="A74" i="24"/>
  <c r="B74" i="24"/>
  <c r="F74" i="24"/>
  <c r="G74" i="24"/>
  <c r="H74" i="24"/>
  <c r="I74" i="24"/>
  <c r="A14" i="24"/>
  <c r="I14" i="24"/>
  <c r="B14" i="24"/>
  <c r="C14" i="24"/>
  <c r="D14" i="24"/>
  <c r="E14" i="24"/>
  <c r="F14" i="24"/>
  <c r="G14" i="24"/>
  <c r="H14" i="24"/>
  <c r="B18" i="24"/>
  <c r="C18" i="24"/>
  <c r="D18" i="24"/>
  <c r="E18" i="24"/>
  <c r="G18" i="24"/>
  <c r="H18" i="24"/>
  <c r="I18" i="24"/>
  <c r="F18" i="24"/>
  <c r="A18" i="24"/>
  <c r="F22" i="24"/>
  <c r="G22" i="24"/>
  <c r="H22" i="24"/>
  <c r="A22" i="24"/>
  <c r="I22" i="24"/>
  <c r="C22" i="24"/>
  <c r="D22" i="24"/>
  <c r="E22" i="24"/>
  <c r="B22" i="24"/>
  <c r="G54" i="24"/>
  <c r="H54" i="24"/>
  <c r="A54" i="24"/>
  <c r="I54" i="24"/>
  <c r="C54" i="24"/>
  <c r="D54" i="24"/>
  <c r="E54" i="24"/>
  <c r="F54" i="24"/>
  <c r="B54" i="24"/>
  <c r="E23" i="24"/>
  <c r="F23" i="24"/>
  <c r="G23" i="24"/>
  <c r="H23" i="24"/>
  <c r="A23" i="24"/>
  <c r="B23" i="24"/>
  <c r="I23" i="24"/>
  <c r="C23" i="24"/>
  <c r="D23" i="24"/>
  <c r="F55" i="24"/>
  <c r="G55" i="24"/>
  <c r="H55" i="24"/>
  <c r="E55" i="24"/>
  <c r="I55" i="24"/>
  <c r="A55" i="24"/>
  <c r="D55" i="24"/>
  <c r="B55" i="24"/>
  <c r="C55" i="24"/>
  <c r="B59" i="24"/>
  <c r="C59" i="24"/>
  <c r="D59" i="24"/>
  <c r="H59" i="24"/>
  <c r="I59" i="24"/>
  <c r="A59" i="24"/>
  <c r="G59" i="24"/>
  <c r="E59" i="24"/>
  <c r="F59" i="24"/>
  <c r="B26" i="24"/>
  <c r="C26" i="24"/>
  <c r="D26" i="24"/>
  <c r="E26" i="24"/>
  <c r="A26" i="24"/>
  <c r="F26" i="24"/>
  <c r="G26" i="24"/>
  <c r="H26" i="24"/>
  <c r="I26" i="24"/>
  <c r="A27" i="24"/>
  <c r="I27" i="24"/>
  <c r="B27" i="24"/>
  <c r="C27" i="24"/>
  <c r="D27" i="24"/>
  <c r="F27" i="24"/>
  <c r="G27" i="24"/>
  <c r="H27" i="24"/>
  <c r="E27" i="24"/>
  <c r="F30" i="24"/>
  <c r="G30" i="24"/>
  <c r="H30" i="24"/>
  <c r="A30" i="24"/>
  <c r="I30" i="24"/>
  <c r="B30" i="24"/>
  <c r="C30" i="24"/>
  <c r="D30" i="24"/>
  <c r="E30" i="24"/>
  <c r="G62" i="24"/>
  <c r="H62" i="24"/>
  <c r="A62" i="24"/>
  <c r="I62" i="24"/>
  <c r="F62" i="24"/>
  <c r="B62" i="24"/>
  <c r="E62" i="24"/>
  <c r="D62" i="24"/>
  <c r="C62" i="24"/>
  <c r="E31" i="24"/>
  <c r="F31" i="24"/>
  <c r="G31" i="24"/>
  <c r="H31" i="24"/>
  <c r="B31" i="24"/>
  <c r="C31" i="24"/>
  <c r="D31" i="24"/>
  <c r="I31" i="24"/>
  <c r="A31" i="24"/>
  <c r="F63" i="24"/>
  <c r="G63" i="24"/>
  <c r="H63" i="24"/>
  <c r="A63" i="24"/>
  <c r="B63" i="24"/>
  <c r="C63" i="24"/>
  <c r="D63" i="24"/>
  <c r="E63" i="24"/>
  <c r="I63" i="24"/>
  <c r="C58" i="24"/>
  <c r="D58" i="24"/>
  <c r="E58" i="24"/>
  <c r="F58" i="24"/>
  <c r="G58" i="24"/>
  <c r="H58" i="24"/>
  <c r="I58" i="24"/>
  <c r="B58" i="24"/>
  <c r="A58" i="24"/>
  <c r="B34" i="24"/>
  <c r="C34" i="24"/>
  <c r="D34" i="24"/>
  <c r="E34" i="24"/>
  <c r="G34" i="24"/>
  <c r="H34" i="24"/>
  <c r="I34" i="24"/>
  <c r="F34" i="24"/>
  <c r="A34" i="24"/>
  <c r="C66" i="24"/>
  <c r="D66" i="24"/>
  <c r="E66" i="24"/>
  <c r="I66" i="24"/>
  <c r="A66" i="24"/>
  <c r="B66" i="24"/>
  <c r="H66" i="24"/>
  <c r="F66" i="24"/>
  <c r="G66" i="24"/>
  <c r="A35" i="24"/>
  <c r="I35" i="24"/>
  <c r="B35" i="24"/>
  <c r="C35" i="24"/>
  <c r="D35" i="24"/>
  <c r="E35" i="24"/>
  <c r="F35" i="24"/>
  <c r="G35" i="24"/>
  <c r="H35" i="24"/>
  <c r="B67" i="24"/>
  <c r="C67" i="24"/>
  <c r="D67" i="24"/>
  <c r="A67" i="24"/>
  <c r="E67" i="24"/>
  <c r="F67" i="24"/>
  <c r="G67" i="24"/>
  <c r="I67" i="24"/>
  <c r="H67" i="24"/>
  <c r="G6" i="24"/>
  <c r="A6" i="24"/>
  <c r="I6" i="24"/>
  <c r="B6" i="24"/>
  <c r="C6" i="24"/>
  <c r="D6" i="24"/>
  <c r="E6" i="24"/>
  <c r="H6" i="24"/>
  <c r="F6" i="24"/>
  <c r="C10" i="24"/>
  <c r="E10" i="24"/>
  <c r="F10" i="24"/>
  <c r="G10" i="24"/>
  <c r="H10" i="24"/>
  <c r="I10" i="24"/>
  <c r="A10" i="24"/>
  <c r="B10" i="24"/>
  <c r="D10" i="24"/>
  <c r="F38" i="24"/>
  <c r="G38" i="24"/>
  <c r="H38" i="24"/>
  <c r="A38" i="24"/>
  <c r="I38" i="24"/>
  <c r="C38" i="24"/>
  <c r="D38" i="24"/>
  <c r="E38" i="24"/>
  <c r="B38" i="24"/>
  <c r="G70" i="24"/>
  <c r="H70" i="24"/>
  <c r="A70" i="24"/>
  <c r="I70" i="24"/>
  <c r="B70" i="24"/>
  <c r="C70" i="24"/>
  <c r="D70" i="24"/>
  <c r="E70" i="24"/>
  <c r="F70" i="24"/>
  <c r="E39" i="24"/>
  <c r="F39" i="24"/>
  <c r="G39" i="24"/>
  <c r="H39" i="24"/>
  <c r="A39" i="24"/>
  <c r="B39" i="24"/>
  <c r="I39" i="24"/>
  <c r="D39" i="24"/>
  <c r="C39" i="24"/>
  <c r="F71" i="24"/>
  <c r="G71" i="24"/>
  <c r="H71" i="24"/>
  <c r="C71" i="24"/>
  <c r="D71" i="24"/>
  <c r="E71" i="24"/>
  <c r="I71" i="24"/>
  <c r="B71" i="24"/>
  <c r="A71" i="24"/>
  <c r="B75" i="24"/>
  <c r="C75" i="24"/>
  <c r="D75" i="24"/>
  <c r="F75" i="24"/>
  <c r="G75" i="24"/>
  <c r="H75" i="24"/>
  <c r="I75" i="24"/>
  <c r="E75" i="24"/>
  <c r="A75" i="24"/>
  <c r="C42" i="24"/>
  <c r="D42" i="24"/>
  <c r="E42" i="24"/>
  <c r="H42" i="24"/>
  <c r="I42" i="24"/>
  <c r="A42" i="24"/>
  <c r="G42" i="24"/>
  <c r="B42" i="24"/>
  <c r="F42" i="24"/>
  <c r="G46" i="24"/>
  <c r="H46" i="24"/>
  <c r="A46" i="24"/>
  <c r="I46" i="24"/>
  <c r="B46" i="24"/>
  <c r="C46" i="24"/>
  <c r="D46" i="24"/>
  <c r="E46" i="24"/>
  <c r="F46" i="24"/>
  <c r="G78" i="24"/>
  <c r="H78" i="24"/>
  <c r="A78" i="24"/>
  <c r="I78" i="24"/>
  <c r="D78" i="24"/>
  <c r="E78" i="24"/>
  <c r="F78" i="24"/>
  <c r="C78" i="24"/>
  <c r="B78" i="24"/>
  <c r="F47" i="24"/>
  <c r="G47" i="24"/>
  <c r="H47" i="24"/>
  <c r="B47" i="24"/>
  <c r="C47" i="24"/>
  <c r="D47" i="24"/>
  <c r="E47" i="24"/>
  <c r="I47" i="24"/>
  <c r="A47" i="24"/>
  <c r="F79" i="24"/>
  <c r="G79" i="24"/>
  <c r="H79" i="24"/>
  <c r="I79" i="24"/>
  <c r="A79" i="24"/>
  <c r="B79" i="24"/>
  <c r="E79" i="24"/>
  <c r="D79" i="24"/>
  <c r="C79" i="24"/>
  <c r="B207" i="6"/>
  <c r="M207" i="6" s="1"/>
  <c r="B69" i="6"/>
  <c r="M69" i="6" s="1"/>
  <c r="B86" i="6"/>
  <c r="M86" i="6" s="1"/>
  <c r="B85" i="6"/>
  <c r="M85" i="6" s="1"/>
  <c r="B92" i="6"/>
  <c r="M92" i="6" s="1"/>
  <c r="B72" i="6"/>
  <c r="M72" i="6" s="1"/>
  <c r="B87" i="6"/>
  <c r="M87" i="6" s="1"/>
  <c r="B200" i="6"/>
  <c r="M200" i="6" s="1"/>
  <c r="B88" i="6"/>
  <c r="M88" i="6" s="1"/>
  <c r="A2" i="31"/>
  <c r="B2" i="31"/>
  <c r="C2" i="31"/>
  <c r="E2" i="31"/>
  <c r="F2" i="31"/>
  <c r="G2" i="31"/>
  <c r="A4" i="31"/>
  <c r="G4" i="31"/>
  <c r="F4" i="31"/>
  <c r="E4" i="31"/>
  <c r="C4" i="31"/>
  <c r="B4" i="31"/>
  <c r="C5" i="31"/>
  <c r="B5" i="31"/>
  <c r="A5" i="31"/>
  <c r="G5" i="31"/>
  <c r="F5" i="31"/>
  <c r="E5" i="31"/>
  <c r="G3" i="31"/>
  <c r="F3" i="31"/>
  <c r="E3" i="31"/>
  <c r="C3" i="31"/>
  <c r="B3" i="31"/>
  <c r="A3" i="31"/>
  <c r="F6" i="31"/>
  <c r="E6" i="31"/>
  <c r="C6" i="31"/>
  <c r="B6" i="31"/>
  <c r="A6" i="31"/>
  <c r="G6" i="31"/>
  <c r="Y10" i="30"/>
  <c r="B77" i="6"/>
  <c r="M77" i="6" s="1"/>
  <c r="B7" i="31"/>
  <c r="A7" i="31"/>
  <c r="G7" i="31"/>
  <c r="F7" i="31"/>
  <c r="E7" i="31"/>
  <c r="C7" i="31"/>
  <c r="B82" i="6"/>
  <c r="M82" i="6" s="1"/>
  <c r="B214" i="6"/>
  <c r="M214" i="6" s="1"/>
  <c r="B89" i="6"/>
  <c r="M89" i="6" s="1"/>
  <c r="B74" i="6"/>
  <c r="M74" i="6" s="1"/>
  <c r="B78" i="6"/>
  <c r="M78" i="6" s="1"/>
  <c r="B90" i="6"/>
  <c r="M90" i="6" s="1"/>
  <c r="B65" i="6"/>
  <c r="M65" i="6" s="1"/>
  <c r="B70" i="6"/>
  <c r="M70" i="6" s="1"/>
  <c r="B73" i="6"/>
  <c r="M73" i="6" s="1"/>
  <c r="G98" i="31"/>
  <c r="F98" i="31"/>
  <c r="E98" i="31"/>
  <c r="C98" i="31"/>
  <c r="B98" i="31"/>
  <c r="A98" i="31"/>
  <c r="A99" i="31"/>
  <c r="G99" i="31"/>
  <c r="F99" i="31"/>
  <c r="E99" i="31"/>
  <c r="C99" i="31"/>
  <c r="B99" i="31"/>
  <c r="G74" i="31"/>
  <c r="F74" i="31"/>
  <c r="E74" i="31"/>
  <c r="C74" i="31"/>
  <c r="B74" i="31"/>
  <c r="A74" i="31"/>
  <c r="G66" i="31"/>
  <c r="F66" i="31"/>
  <c r="E66" i="31"/>
  <c r="C66" i="31"/>
  <c r="B66" i="31"/>
  <c r="A66" i="31"/>
  <c r="G50" i="31"/>
  <c r="F50" i="31"/>
  <c r="E50" i="31"/>
  <c r="C50" i="31"/>
  <c r="B50" i="31"/>
  <c r="A50" i="31"/>
  <c r="F93" i="31"/>
  <c r="E93" i="31"/>
  <c r="C93" i="31"/>
  <c r="G93" i="31"/>
  <c r="B93" i="31"/>
  <c r="A93" i="31"/>
  <c r="F85" i="31"/>
  <c r="E85" i="31"/>
  <c r="C85" i="31"/>
  <c r="B85" i="31"/>
  <c r="A85" i="31"/>
  <c r="G85" i="31"/>
  <c r="F77" i="31"/>
  <c r="E77" i="31"/>
  <c r="C77" i="31"/>
  <c r="B77" i="31"/>
  <c r="A77" i="31"/>
  <c r="G77" i="31"/>
  <c r="F69" i="31"/>
  <c r="E69" i="31"/>
  <c r="C69" i="31"/>
  <c r="B69" i="31"/>
  <c r="A69" i="31"/>
  <c r="G69" i="31"/>
  <c r="F61" i="31"/>
  <c r="E61" i="31"/>
  <c r="C61" i="31"/>
  <c r="B61" i="31"/>
  <c r="A61" i="31"/>
  <c r="G61" i="31"/>
  <c r="F53" i="31"/>
  <c r="E53" i="31"/>
  <c r="C53" i="31"/>
  <c r="B53" i="31"/>
  <c r="A53" i="31"/>
  <c r="G53" i="31"/>
  <c r="G90" i="31"/>
  <c r="F90" i="31"/>
  <c r="E90" i="31"/>
  <c r="C90" i="31"/>
  <c r="B90" i="31"/>
  <c r="A90" i="31"/>
  <c r="C96" i="31"/>
  <c r="B96" i="31"/>
  <c r="A96" i="31"/>
  <c r="E96" i="31"/>
  <c r="G96" i="31"/>
  <c r="F96" i="31"/>
  <c r="C88" i="31"/>
  <c r="B88" i="31"/>
  <c r="A88" i="31"/>
  <c r="G88" i="31"/>
  <c r="F88" i="31"/>
  <c r="E88" i="31"/>
  <c r="C80" i="31"/>
  <c r="B80" i="31"/>
  <c r="A80" i="31"/>
  <c r="G80" i="31"/>
  <c r="F80" i="31"/>
  <c r="E80" i="31"/>
  <c r="C72" i="31"/>
  <c r="B72" i="31"/>
  <c r="A72" i="31"/>
  <c r="E72" i="31"/>
  <c r="G72" i="31"/>
  <c r="F72" i="31"/>
  <c r="C64" i="31"/>
  <c r="B64" i="31"/>
  <c r="A64" i="31"/>
  <c r="E64" i="31"/>
  <c r="G64" i="31"/>
  <c r="F64" i="31"/>
  <c r="C56" i="31"/>
  <c r="B56" i="31"/>
  <c r="A56" i="31"/>
  <c r="G56" i="31"/>
  <c r="E56" i="31"/>
  <c r="F56" i="31"/>
  <c r="A67" i="31"/>
  <c r="G67" i="31"/>
  <c r="F67" i="31"/>
  <c r="E67" i="31"/>
  <c r="C67" i="31"/>
  <c r="B67" i="31"/>
  <c r="A59" i="31"/>
  <c r="G59" i="31"/>
  <c r="F59" i="31"/>
  <c r="E59" i="31"/>
  <c r="C59" i="31"/>
  <c r="B59" i="31"/>
  <c r="A51" i="31"/>
  <c r="G51" i="31"/>
  <c r="F51" i="31"/>
  <c r="E51" i="31"/>
  <c r="C51" i="31"/>
  <c r="B51" i="31"/>
  <c r="A75" i="31"/>
  <c r="G75" i="31"/>
  <c r="F75" i="31"/>
  <c r="E75" i="31"/>
  <c r="B75" i="31"/>
  <c r="C75" i="31"/>
  <c r="G78" i="31"/>
  <c r="F78" i="31"/>
  <c r="E78" i="31"/>
  <c r="C78" i="31"/>
  <c r="B78" i="31"/>
  <c r="A78" i="31"/>
  <c r="G62" i="31"/>
  <c r="F62" i="31"/>
  <c r="E62" i="31"/>
  <c r="C62" i="31"/>
  <c r="B62" i="31"/>
  <c r="A62" i="31"/>
  <c r="A91" i="31"/>
  <c r="G91" i="31"/>
  <c r="F91" i="31"/>
  <c r="E91" i="31"/>
  <c r="C91" i="31"/>
  <c r="B91" i="31"/>
  <c r="G70" i="31"/>
  <c r="F70" i="31"/>
  <c r="E70" i="31"/>
  <c r="C70" i="31"/>
  <c r="B70" i="31"/>
  <c r="A70" i="31"/>
  <c r="G54" i="31"/>
  <c r="F54" i="31"/>
  <c r="E54" i="31"/>
  <c r="C54" i="31"/>
  <c r="B54" i="31"/>
  <c r="A54" i="31"/>
  <c r="F97" i="31"/>
  <c r="G97" i="31"/>
  <c r="E97" i="31"/>
  <c r="C97" i="31"/>
  <c r="B97" i="31"/>
  <c r="A97" i="31"/>
  <c r="F89" i="31"/>
  <c r="E89" i="31"/>
  <c r="C89" i="31"/>
  <c r="B89" i="31"/>
  <c r="A89" i="31"/>
  <c r="G89" i="31"/>
  <c r="F81" i="31"/>
  <c r="E81" i="31"/>
  <c r="C81" i="31"/>
  <c r="B81" i="31"/>
  <c r="A81" i="31"/>
  <c r="G81" i="31"/>
  <c r="F73" i="31"/>
  <c r="E73" i="31"/>
  <c r="C73" i="31"/>
  <c r="B73" i="31"/>
  <c r="A73" i="31"/>
  <c r="G73" i="31"/>
  <c r="F65" i="31"/>
  <c r="E65" i="31"/>
  <c r="C65" i="31"/>
  <c r="B65" i="31"/>
  <c r="A65" i="31"/>
  <c r="G65" i="31"/>
  <c r="F57" i="31"/>
  <c r="E57" i="31"/>
  <c r="C57" i="31"/>
  <c r="B57" i="31"/>
  <c r="A57" i="31"/>
  <c r="G57" i="31"/>
  <c r="A83" i="31"/>
  <c r="G83" i="31"/>
  <c r="F83" i="31"/>
  <c r="E83" i="31"/>
  <c r="B83" i="31"/>
  <c r="C83" i="31"/>
  <c r="G94" i="31"/>
  <c r="F94" i="31"/>
  <c r="E94" i="31"/>
  <c r="C94" i="31"/>
  <c r="B94" i="31"/>
  <c r="A94" i="31"/>
  <c r="G86" i="31"/>
  <c r="F86" i="31"/>
  <c r="E86" i="31"/>
  <c r="C86" i="31"/>
  <c r="B86" i="31"/>
  <c r="A86" i="31"/>
  <c r="C92" i="31"/>
  <c r="B92" i="31"/>
  <c r="A92" i="31"/>
  <c r="G92" i="31"/>
  <c r="F92" i="31"/>
  <c r="E92" i="31"/>
  <c r="C84" i="31"/>
  <c r="B84" i="31"/>
  <c r="A84" i="31"/>
  <c r="G84" i="31"/>
  <c r="F84" i="31"/>
  <c r="E84" i="31"/>
  <c r="C76" i="31"/>
  <c r="B76" i="31"/>
  <c r="A76" i="31"/>
  <c r="E76" i="31"/>
  <c r="G76" i="31"/>
  <c r="F76" i="31"/>
  <c r="C68" i="31"/>
  <c r="B68" i="31"/>
  <c r="A68" i="31"/>
  <c r="E68" i="31"/>
  <c r="G68" i="31"/>
  <c r="F68" i="31"/>
  <c r="C60" i="31"/>
  <c r="B60" i="31"/>
  <c r="A60" i="31"/>
  <c r="E60" i="31"/>
  <c r="G60" i="31"/>
  <c r="F60" i="31"/>
  <c r="C52" i="31"/>
  <c r="B52" i="31"/>
  <c r="A52" i="31"/>
  <c r="G52" i="31"/>
  <c r="E52" i="31"/>
  <c r="F52" i="31"/>
  <c r="A95" i="31"/>
  <c r="B95" i="31"/>
  <c r="G95" i="31"/>
  <c r="F95" i="31"/>
  <c r="E95" i="31"/>
  <c r="C95" i="31"/>
  <c r="A87" i="31"/>
  <c r="G87" i="31"/>
  <c r="F87" i="31"/>
  <c r="E87" i="31"/>
  <c r="C87" i="31"/>
  <c r="B87" i="31"/>
  <c r="A79" i="31"/>
  <c r="G79" i="31"/>
  <c r="F79" i="31"/>
  <c r="B79" i="31"/>
  <c r="E79" i="31"/>
  <c r="C79" i="31"/>
  <c r="A71" i="31"/>
  <c r="G71" i="31"/>
  <c r="F71" i="31"/>
  <c r="E71" i="31"/>
  <c r="C71" i="31"/>
  <c r="B71" i="31"/>
  <c r="A63" i="31"/>
  <c r="G63" i="31"/>
  <c r="F63" i="31"/>
  <c r="E63" i="31"/>
  <c r="C63" i="31"/>
  <c r="B63" i="31"/>
  <c r="A55" i="31"/>
  <c r="G55" i="31"/>
  <c r="F55" i="31"/>
  <c r="E55" i="31"/>
  <c r="C55" i="31"/>
  <c r="B55" i="31"/>
  <c r="G82" i="31"/>
  <c r="F82" i="31"/>
  <c r="E82" i="31"/>
  <c r="C82" i="31"/>
  <c r="B82" i="31"/>
  <c r="A82" i="31"/>
  <c r="G58" i="31"/>
  <c r="F58" i="31"/>
  <c r="E58" i="31"/>
  <c r="C58" i="31"/>
  <c r="B58" i="31"/>
  <c r="A58" i="31"/>
  <c r="C48" i="31"/>
  <c r="B48" i="31"/>
  <c r="E48" i="31"/>
  <c r="A48" i="31"/>
  <c r="G48" i="31"/>
  <c r="F48" i="31"/>
  <c r="C40" i="31"/>
  <c r="B40" i="31"/>
  <c r="A40" i="31"/>
  <c r="E40" i="31"/>
  <c r="G40" i="31"/>
  <c r="F40" i="31"/>
  <c r="A43" i="31"/>
  <c r="G43" i="31"/>
  <c r="F43" i="31"/>
  <c r="E43" i="31"/>
  <c r="B43" i="31"/>
  <c r="C43" i="31"/>
  <c r="G46" i="31"/>
  <c r="F46" i="31"/>
  <c r="E46" i="31"/>
  <c r="C46" i="31"/>
  <c r="B46" i="31"/>
  <c r="A46" i="31"/>
  <c r="G42" i="31"/>
  <c r="F42" i="31"/>
  <c r="E42" i="31"/>
  <c r="C42" i="31"/>
  <c r="B42" i="31"/>
  <c r="A42" i="31"/>
  <c r="G38" i="31"/>
  <c r="F38" i="31"/>
  <c r="E38" i="31"/>
  <c r="C38" i="31"/>
  <c r="B38" i="31"/>
  <c r="A38" i="31"/>
  <c r="F49" i="31"/>
  <c r="E49" i="31"/>
  <c r="C49" i="31"/>
  <c r="B49" i="31"/>
  <c r="A49" i="31"/>
  <c r="G49" i="31"/>
  <c r="F41" i="31"/>
  <c r="E41" i="31"/>
  <c r="G41" i="31"/>
  <c r="C41" i="31"/>
  <c r="B41" i="31"/>
  <c r="A41" i="31"/>
  <c r="C44" i="31"/>
  <c r="B44" i="31"/>
  <c r="A44" i="31"/>
  <c r="G44" i="31"/>
  <c r="F44" i="31"/>
  <c r="E44" i="31"/>
  <c r="A47" i="31"/>
  <c r="B47" i="31"/>
  <c r="G47" i="31"/>
  <c r="F47" i="31"/>
  <c r="E47" i="31"/>
  <c r="C47" i="31"/>
  <c r="A39" i="31"/>
  <c r="B39" i="31"/>
  <c r="G39" i="31"/>
  <c r="F39" i="31"/>
  <c r="E39" i="31"/>
  <c r="C39" i="31"/>
  <c r="F45" i="31"/>
  <c r="E45" i="31"/>
  <c r="C45" i="31"/>
  <c r="B45" i="31"/>
  <c r="G45" i="31"/>
  <c r="A45" i="31"/>
  <c r="F33" i="31"/>
  <c r="E33" i="31"/>
  <c r="C33" i="31"/>
  <c r="B33" i="31"/>
  <c r="A33" i="31"/>
  <c r="G33" i="31"/>
  <c r="G34" i="31"/>
  <c r="F34" i="31"/>
  <c r="E34" i="31"/>
  <c r="C34" i="31"/>
  <c r="B34" i="31"/>
  <c r="A34" i="31"/>
  <c r="G26" i="31"/>
  <c r="F26" i="31"/>
  <c r="E26" i="31"/>
  <c r="C26" i="31"/>
  <c r="B26" i="31"/>
  <c r="A26" i="31"/>
  <c r="C36" i="31"/>
  <c r="F36" i="31"/>
  <c r="B36" i="31"/>
  <c r="A36" i="31"/>
  <c r="G36" i="31"/>
  <c r="E36" i="31"/>
  <c r="C28" i="31"/>
  <c r="F28" i="31"/>
  <c r="B28" i="31"/>
  <c r="A28" i="31"/>
  <c r="G28" i="31"/>
  <c r="E28" i="31"/>
  <c r="F37" i="31"/>
  <c r="E37" i="31"/>
  <c r="C37" i="31"/>
  <c r="B37" i="31"/>
  <c r="A37" i="31"/>
  <c r="G37" i="31"/>
  <c r="F29" i="31"/>
  <c r="E29" i="31"/>
  <c r="C29" i="31"/>
  <c r="B29" i="31"/>
  <c r="A29" i="31"/>
  <c r="G29" i="31"/>
  <c r="C32" i="31"/>
  <c r="B32" i="31"/>
  <c r="A32" i="31"/>
  <c r="F32" i="31"/>
  <c r="G32" i="31"/>
  <c r="E32" i="31"/>
  <c r="A35" i="31"/>
  <c r="C35" i="31"/>
  <c r="G35" i="31"/>
  <c r="F35" i="31"/>
  <c r="E35" i="31"/>
  <c r="B35" i="31"/>
  <c r="A27" i="31"/>
  <c r="C27" i="31"/>
  <c r="G27" i="31"/>
  <c r="F27" i="31"/>
  <c r="E27" i="31"/>
  <c r="B27" i="31"/>
  <c r="G30" i="31"/>
  <c r="F30" i="31"/>
  <c r="E30" i="31"/>
  <c r="C30" i="31"/>
  <c r="A30" i="31"/>
  <c r="B30" i="31"/>
  <c r="A31" i="31"/>
  <c r="G31" i="31"/>
  <c r="F31" i="31"/>
  <c r="E31" i="31"/>
  <c r="C31" i="31"/>
  <c r="B31" i="31"/>
  <c r="F25" i="31"/>
  <c r="E25" i="31"/>
  <c r="C25" i="31"/>
  <c r="B25" i="31"/>
  <c r="A25" i="31"/>
  <c r="G25" i="31"/>
  <c r="C20" i="31"/>
  <c r="B20" i="31"/>
  <c r="A20" i="31"/>
  <c r="G20" i="31"/>
  <c r="E20" i="31"/>
  <c r="F20" i="31"/>
  <c r="F17" i="31"/>
  <c r="E17" i="31"/>
  <c r="C17" i="31"/>
  <c r="B17" i="31"/>
  <c r="A17" i="31"/>
  <c r="G17" i="31"/>
  <c r="G14" i="31"/>
  <c r="F14" i="31"/>
  <c r="E14" i="31"/>
  <c r="C14" i="31"/>
  <c r="B14" i="31"/>
  <c r="A14" i="31"/>
  <c r="A23" i="31"/>
  <c r="G23" i="31"/>
  <c r="F23" i="31"/>
  <c r="B23" i="31"/>
  <c r="E23" i="31"/>
  <c r="C23" i="31"/>
  <c r="A15" i="31"/>
  <c r="G15" i="31"/>
  <c r="F15" i="31"/>
  <c r="E15" i="31"/>
  <c r="B15" i="31"/>
  <c r="C15" i="31"/>
  <c r="F21" i="31"/>
  <c r="E21" i="31"/>
  <c r="C21" i="31"/>
  <c r="B21" i="31"/>
  <c r="A21" i="31"/>
  <c r="G21" i="31"/>
  <c r="G18" i="31"/>
  <c r="F18" i="31"/>
  <c r="E18" i="31"/>
  <c r="C18" i="31"/>
  <c r="B18" i="31"/>
  <c r="A18" i="31"/>
  <c r="C24" i="31"/>
  <c r="B24" i="31"/>
  <c r="A24" i="31"/>
  <c r="G24" i="31"/>
  <c r="E24" i="31"/>
  <c r="F24" i="31"/>
  <c r="A19" i="31"/>
  <c r="G19" i="31"/>
  <c r="F19" i="31"/>
  <c r="E19" i="31"/>
  <c r="C19" i="31"/>
  <c r="B19" i="31"/>
  <c r="C16" i="31"/>
  <c r="B16" i="31"/>
  <c r="A16" i="31"/>
  <c r="G16" i="31"/>
  <c r="F16" i="31"/>
  <c r="E16" i="31"/>
  <c r="G22" i="31"/>
  <c r="F22" i="31"/>
  <c r="E22" i="31"/>
  <c r="C22" i="31"/>
  <c r="B22" i="31"/>
  <c r="A22" i="31"/>
  <c r="G10" i="31"/>
  <c r="F10" i="31"/>
  <c r="E10" i="31"/>
  <c r="C10" i="31"/>
  <c r="B10" i="31"/>
  <c r="A10" i="31"/>
  <c r="F13" i="31"/>
  <c r="E13" i="31"/>
  <c r="C13" i="31"/>
  <c r="B13" i="31"/>
  <c r="A13" i="31"/>
  <c r="G13" i="31"/>
  <c r="A11" i="31"/>
  <c r="B11" i="31"/>
  <c r="G11" i="31"/>
  <c r="F11" i="31"/>
  <c r="E11" i="31"/>
  <c r="C11" i="31"/>
  <c r="C8" i="31"/>
  <c r="B8" i="31"/>
  <c r="A8" i="31"/>
  <c r="G8" i="31"/>
  <c r="E8" i="31"/>
  <c r="F8" i="31"/>
  <c r="F9" i="31"/>
  <c r="E9" i="31"/>
  <c r="C9" i="31"/>
  <c r="B9" i="31"/>
  <c r="A9" i="31"/>
  <c r="G9" i="31"/>
  <c r="C12" i="31"/>
  <c r="B12" i="31"/>
  <c r="A12" i="31"/>
  <c r="E12" i="31"/>
  <c r="G12" i="31"/>
  <c r="F12" i="31"/>
  <c r="W10" i="30"/>
  <c r="X25" i="9"/>
  <c r="X26" i="9"/>
  <c r="X27" i="9"/>
  <c r="X28" i="9"/>
  <c r="X29" i="9"/>
  <c r="X30" i="9"/>
  <c r="X31" i="9"/>
  <c r="X32" i="9"/>
  <c r="X33" i="9"/>
  <c r="X34" i="9"/>
  <c r="X35" i="9"/>
  <c r="X36" i="9"/>
  <c r="X37" i="9"/>
  <c r="X38" i="9"/>
  <c r="X39" i="9"/>
  <c r="X40" i="9"/>
  <c r="X41" i="9"/>
  <c r="X42" i="9"/>
  <c r="X43" i="9"/>
  <c r="X44" i="9"/>
  <c r="X45" i="9"/>
  <c r="X46" i="9"/>
  <c r="X47" i="9"/>
  <c r="X48" i="9"/>
  <c r="X49" i="9"/>
  <c r="X50" i="9"/>
  <c r="X51" i="9"/>
  <c r="X52" i="9"/>
  <c r="X53" i="9"/>
  <c r="X54" i="9"/>
  <c r="X55" i="9"/>
  <c r="X56" i="9"/>
  <c r="X57" i="9"/>
  <c r="X58" i="9"/>
  <c r="X59" i="9"/>
  <c r="X60" i="9"/>
  <c r="X61" i="9"/>
  <c r="X62" i="9"/>
  <c r="X63" i="9"/>
  <c r="X64" i="9"/>
  <c r="X65" i="9"/>
  <c r="X66" i="9"/>
  <c r="X67" i="9"/>
  <c r="X68" i="9"/>
  <c r="X69" i="9"/>
  <c r="X70" i="9"/>
  <c r="X71" i="9"/>
  <c r="X72" i="9"/>
  <c r="X73" i="9"/>
  <c r="X74" i="9"/>
  <c r="X75" i="9"/>
  <c r="X76" i="9"/>
  <c r="X77" i="9"/>
  <c r="X78" i="9"/>
  <c r="X79" i="9"/>
  <c r="X80" i="9"/>
  <c r="X81" i="9"/>
  <c r="X82" i="9"/>
  <c r="X83" i="9"/>
  <c r="X84" i="9"/>
  <c r="X85" i="9"/>
  <c r="X86" i="9"/>
  <c r="X87" i="9"/>
  <c r="X88" i="9"/>
  <c r="X89" i="9"/>
  <c r="X90" i="9"/>
  <c r="X91" i="9"/>
  <c r="X92" i="9"/>
  <c r="X93" i="9"/>
  <c r="X94" i="9"/>
  <c r="X95" i="9"/>
  <c r="X96" i="9"/>
  <c r="X97" i="9"/>
  <c r="X98" i="9"/>
  <c r="X99" i="9"/>
  <c r="X100" i="9"/>
  <c r="X101" i="9"/>
  <c r="X102" i="9"/>
  <c r="X103" i="9"/>
  <c r="X104" i="9"/>
  <c r="X105" i="9"/>
  <c r="X106" i="9"/>
  <c r="X107" i="9"/>
  <c r="X108" i="9"/>
  <c r="X109" i="9"/>
  <c r="X110" i="9"/>
  <c r="X111" i="9"/>
  <c r="X112" i="9"/>
  <c r="X113" i="9"/>
  <c r="X114" i="9"/>
  <c r="X115" i="9"/>
  <c r="X116" i="9"/>
  <c r="X117" i="9"/>
  <c r="X118" i="9"/>
  <c r="X119" i="9"/>
  <c r="X120" i="9"/>
  <c r="X121" i="9"/>
  <c r="X122" i="9"/>
  <c r="X123" i="9"/>
  <c r="X124" i="9"/>
  <c r="X125" i="9"/>
  <c r="X126" i="9"/>
  <c r="X127" i="9"/>
  <c r="X128" i="9"/>
  <c r="X129" i="9"/>
  <c r="X130" i="9"/>
  <c r="X131" i="9"/>
  <c r="X132" i="9"/>
  <c r="X133" i="9"/>
  <c r="X134" i="9"/>
  <c r="X135" i="9"/>
  <c r="X136" i="9"/>
  <c r="X137" i="9"/>
  <c r="X138" i="9"/>
  <c r="X139" i="9"/>
  <c r="X140" i="9"/>
  <c r="X141" i="9"/>
  <c r="X142" i="9"/>
  <c r="X143" i="9"/>
  <c r="X144" i="9"/>
  <c r="X145" i="9"/>
  <c r="X146" i="9"/>
  <c r="X147" i="9"/>
  <c r="X148" i="9"/>
  <c r="X149" i="9"/>
  <c r="X150" i="9"/>
  <c r="X151" i="9"/>
  <c r="X152" i="9"/>
  <c r="X153" i="9"/>
  <c r="X154" i="9"/>
  <c r="X155" i="9"/>
  <c r="X156" i="9"/>
  <c r="X157" i="9"/>
  <c r="X158" i="9"/>
  <c r="X159" i="9"/>
  <c r="X160" i="9"/>
  <c r="X161" i="9"/>
  <c r="X162" i="9"/>
  <c r="X163" i="9"/>
  <c r="X164" i="9"/>
  <c r="X165" i="9"/>
  <c r="X166" i="9"/>
  <c r="X167" i="9"/>
  <c r="X168" i="9"/>
  <c r="X169" i="9"/>
  <c r="X170" i="9"/>
  <c r="X171" i="9"/>
  <c r="X172" i="9"/>
  <c r="X173" i="9"/>
  <c r="X174" i="9"/>
  <c r="X175" i="9"/>
  <c r="X176" i="9"/>
  <c r="X177" i="9"/>
  <c r="X178" i="9"/>
  <c r="X179" i="9"/>
  <c r="X180" i="9"/>
  <c r="X181" i="9"/>
  <c r="X182" i="9"/>
  <c r="X183" i="9"/>
  <c r="X184" i="9"/>
  <c r="X185" i="9"/>
  <c r="X186" i="9"/>
  <c r="X187" i="9"/>
  <c r="X188" i="9"/>
  <c r="X189" i="9"/>
  <c r="X190" i="9"/>
  <c r="X191" i="9"/>
  <c r="X192" i="9"/>
  <c r="X193" i="9"/>
  <c r="X194" i="9"/>
  <c r="X195" i="9"/>
  <c r="X196" i="9"/>
  <c r="X197" i="9"/>
  <c r="X198" i="9"/>
  <c r="X199" i="9"/>
  <c r="X200" i="9"/>
  <c r="X201" i="9"/>
  <c r="X202" i="9"/>
  <c r="X203" i="9"/>
  <c r="X204" i="9"/>
  <c r="X205" i="9"/>
  <c r="X206" i="9"/>
  <c r="X207" i="9"/>
  <c r="X208" i="9"/>
  <c r="X209" i="9"/>
  <c r="X210" i="9"/>
  <c r="X211" i="9"/>
  <c r="X212" i="9"/>
  <c r="X213" i="9"/>
  <c r="X214" i="9"/>
  <c r="X215" i="9"/>
  <c r="X216" i="9"/>
  <c r="X217" i="9"/>
  <c r="X218" i="9"/>
  <c r="X219" i="9"/>
  <c r="X220" i="9"/>
  <c r="X221" i="9"/>
  <c r="X222" i="9"/>
  <c r="X223" i="9"/>
  <c r="X224" i="9"/>
  <c r="X225" i="9"/>
  <c r="X226" i="9"/>
  <c r="X227" i="9"/>
  <c r="X228" i="9"/>
  <c r="X229" i="9"/>
  <c r="X230" i="9"/>
  <c r="X231" i="9"/>
  <c r="X232" i="9"/>
  <c r="X233" i="9"/>
  <c r="X234" i="9"/>
  <c r="X235" i="9"/>
  <c r="X236" i="9"/>
  <c r="X237" i="9"/>
  <c r="X238" i="9"/>
  <c r="X239" i="9"/>
  <c r="X240" i="9"/>
  <c r="X241" i="9"/>
  <c r="X242" i="9"/>
  <c r="X243" i="9"/>
  <c r="X244" i="9"/>
  <c r="X245" i="9"/>
  <c r="X246" i="9"/>
  <c r="X247" i="9"/>
  <c r="X248" i="9"/>
  <c r="X249" i="9"/>
  <c r="X250" i="9"/>
  <c r="X251" i="9"/>
  <c r="X252" i="9"/>
  <c r="X253" i="9"/>
  <c r="X254" i="9"/>
  <c r="X255" i="9"/>
  <c r="X256" i="9"/>
  <c r="X257" i="9"/>
  <c r="X258" i="9"/>
  <c r="X259" i="9"/>
  <c r="X260" i="9"/>
  <c r="X261" i="9"/>
  <c r="X262" i="9"/>
  <c r="X263" i="9"/>
  <c r="X264" i="9"/>
  <c r="X265" i="9"/>
  <c r="X266" i="9"/>
  <c r="X267" i="9"/>
  <c r="X268" i="9"/>
  <c r="X269" i="9"/>
  <c r="X270" i="9"/>
  <c r="X271" i="9"/>
  <c r="X272" i="9"/>
  <c r="X273" i="9"/>
  <c r="X274" i="9"/>
  <c r="X275" i="9"/>
  <c r="X276" i="9"/>
  <c r="X277" i="9"/>
  <c r="X278" i="9"/>
  <c r="X279" i="9"/>
  <c r="X280" i="9"/>
  <c r="X281" i="9"/>
  <c r="X282" i="9"/>
  <c r="X283" i="9"/>
  <c r="X284" i="9"/>
  <c r="X285" i="9"/>
  <c r="X286" i="9"/>
  <c r="X287" i="9"/>
  <c r="X288" i="9"/>
  <c r="X289" i="9"/>
  <c r="X290" i="9"/>
  <c r="X291" i="9"/>
  <c r="X292" i="9"/>
  <c r="X293" i="9"/>
  <c r="X294" i="9"/>
  <c r="X295" i="9"/>
  <c r="X296" i="9"/>
  <c r="X297" i="9"/>
  <c r="X298" i="9"/>
  <c r="X299" i="9"/>
  <c r="X300" i="9"/>
  <c r="X301" i="9"/>
  <c r="X302" i="9"/>
  <c r="X303" i="9"/>
  <c r="X304" i="9"/>
  <c r="X305" i="9"/>
  <c r="X306" i="9"/>
  <c r="X307" i="9"/>
  <c r="X308" i="9"/>
  <c r="X309" i="9"/>
  <c r="X310" i="9"/>
  <c r="X311" i="9"/>
  <c r="X312" i="9"/>
  <c r="X313" i="9"/>
  <c r="X314" i="9"/>
  <c r="X315" i="9"/>
  <c r="X316" i="9"/>
  <c r="X317" i="9"/>
  <c r="X318" i="9"/>
  <c r="X319" i="9"/>
  <c r="X320" i="9"/>
  <c r="X321" i="9"/>
  <c r="X322" i="9"/>
  <c r="X323" i="9"/>
  <c r="X324" i="9"/>
  <c r="X325" i="9"/>
  <c r="X326" i="9"/>
  <c r="X327" i="9"/>
  <c r="X328" i="9"/>
  <c r="X329" i="9"/>
  <c r="X330" i="9"/>
  <c r="X331" i="9"/>
  <c r="X332" i="9"/>
  <c r="X333" i="9"/>
  <c r="X334" i="9"/>
  <c r="X335" i="9"/>
  <c r="X336" i="9"/>
  <c r="X337" i="9"/>
  <c r="X338" i="9"/>
  <c r="X339" i="9"/>
  <c r="X340" i="9"/>
  <c r="X341" i="9"/>
  <c r="X342" i="9"/>
  <c r="X343" i="9"/>
  <c r="X344" i="9"/>
  <c r="X345" i="9"/>
  <c r="X346" i="9"/>
  <c r="X347" i="9"/>
  <c r="X348" i="9"/>
  <c r="X349" i="9"/>
  <c r="X350" i="9"/>
  <c r="X351" i="9"/>
  <c r="X352" i="9"/>
  <c r="X353" i="9"/>
  <c r="X354" i="9"/>
  <c r="X355" i="9"/>
  <c r="X356" i="9"/>
  <c r="X357" i="9"/>
  <c r="X358" i="9"/>
  <c r="X359" i="9"/>
  <c r="X360" i="9"/>
  <c r="X361" i="9"/>
  <c r="X362" i="9"/>
  <c r="X363" i="9"/>
  <c r="X364" i="9"/>
  <c r="X365" i="9"/>
  <c r="X366" i="9"/>
  <c r="X367" i="9"/>
  <c r="X368" i="9"/>
  <c r="X369" i="9"/>
  <c r="X370" i="9"/>
  <c r="X371" i="9"/>
  <c r="X372" i="9"/>
  <c r="X373" i="9"/>
  <c r="X374" i="9"/>
  <c r="X375" i="9"/>
  <c r="X376" i="9"/>
  <c r="X377" i="9"/>
  <c r="X378" i="9"/>
  <c r="X379" i="9"/>
  <c r="X380" i="9"/>
  <c r="X381" i="9"/>
  <c r="X382" i="9"/>
  <c r="X383" i="9"/>
  <c r="X384" i="9"/>
  <c r="X385" i="9"/>
  <c r="X386" i="9"/>
  <c r="X387" i="9"/>
  <c r="X388" i="9"/>
  <c r="X389" i="9"/>
  <c r="X390" i="9"/>
  <c r="X391" i="9"/>
  <c r="X392" i="9"/>
  <c r="X393" i="9"/>
  <c r="X394" i="9"/>
  <c r="X395" i="9"/>
  <c r="X396" i="9"/>
  <c r="X397" i="9"/>
  <c r="X398" i="9"/>
  <c r="X399" i="9"/>
  <c r="X400" i="9"/>
  <c r="X401" i="9"/>
  <c r="X402" i="9"/>
  <c r="X403" i="9"/>
  <c r="X404" i="9"/>
  <c r="X405" i="9"/>
  <c r="X406" i="9"/>
  <c r="X407" i="9"/>
  <c r="X408" i="9"/>
  <c r="X409" i="9"/>
  <c r="X410" i="9"/>
  <c r="X411" i="9"/>
  <c r="X412" i="9"/>
  <c r="X413" i="9"/>
  <c r="X414" i="9"/>
  <c r="X415" i="9"/>
  <c r="X416" i="9"/>
  <c r="X417" i="9"/>
  <c r="X418" i="9"/>
  <c r="X419" i="9"/>
  <c r="X420" i="9"/>
  <c r="X421" i="9"/>
  <c r="X422" i="9"/>
  <c r="X423" i="9"/>
  <c r="X424" i="9"/>
  <c r="X425" i="9"/>
  <c r="X426" i="9"/>
  <c r="X427" i="9"/>
  <c r="X428" i="9"/>
  <c r="X429" i="9"/>
  <c r="X430" i="9"/>
  <c r="X431" i="9"/>
  <c r="X432" i="9"/>
  <c r="X433" i="9"/>
  <c r="X434" i="9"/>
  <c r="X435" i="9"/>
  <c r="X436" i="9"/>
  <c r="X437" i="9"/>
  <c r="X438" i="9"/>
  <c r="X439" i="9"/>
  <c r="X440" i="9"/>
  <c r="X441" i="9"/>
  <c r="X442" i="9"/>
  <c r="X443" i="9"/>
  <c r="X444" i="9"/>
  <c r="X445" i="9"/>
  <c r="X446" i="9"/>
  <c r="X447" i="9"/>
  <c r="X448" i="9"/>
  <c r="X449" i="9"/>
  <c r="X450" i="9"/>
  <c r="X451" i="9"/>
  <c r="X452" i="9"/>
  <c r="X453" i="9"/>
  <c r="X454" i="9"/>
  <c r="X455" i="9"/>
  <c r="X456" i="9"/>
  <c r="X457" i="9"/>
  <c r="X458" i="9"/>
  <c r="X459" i="9"/>
  <c r="X460" i="9"/>
  <c r="X461" i="9"/>
  <c r="X462" i="9"/>
  <c r="X463" i="9"/>
  <c r="X464" i="9"/>
  <c r="X465" i="9"/>
  <c r="X466" i="9"/>
  <c r="X467" i="9"/>
  <c r="X468" i="9"/>
  <c r="X469" i="9"/>
  <c r="X470" i="9"/>
  <c r="X471" i="9"/>
  <c r="X472" i="9"/>
  <c r="X473" i="9"/>
  <c r="X474" i="9"/>
  <c r="X475" i="9"/>
  <c r="X476" i="9"/>
  <c r="X477" i="9"/>
  <c r="X478" i="9"/>
  <c r="X479" i="9"/>
  <c r="X480" i="9"/>
  <c r="X481" i="9"/>
  <c r="X482" i="9"/>
  <c r="X483" i="9"/>
  <c r="X484" i="9"/>
  <c r="X485" i="9"/>
  <c r="X486" i="9"/>
  <c r="X487" i="9"/>
  <c r="X488" i="9"/>
  <c r="X489" i="9"/>
  <c r="X490" i="9"/>
  <c r="X491" i="9"/>
  <c r="X492" i="9"/>
  <c r="X493" i="9"/>
  <c r="X494" i="9"/>
  <c r="X495" i="9"/>
  <c r="X496" i="9"/>
  <c r="X497" i="9"/>
  <c r="X498" i="9"/>
  <c r="X499" i="9"/>
  <c r="X500" i="9"/>
  <c r="X501" i="9"/>
  <c r="X502" i="9"/>
  <c r="X503" i="9"/>
  <c r="X504" i="9"/>
  <c r="X505" i="9"/>
  <c r="X506" i="9"/>
  <c r="X507" i="9"/>
  <c r="X508" i="9"/>
  <c r="X509" i="9"/>
  <c r="X510" i="9"/>
  <c r="X511" i="9"/>
  <c r="X512" i="9"/>
  <c r="X513" i="9"/>
  <c r="X514" i="9"/>
  <c r="X515" i="9"/>
  <c r="X516" i="9"/>
  <c r="X517" i="9"/>
  <c r="X518" i="9"/>
  <c r="X519" i="9"/>
  <c r="X520" i="9"/>
  <c r="X521" i="9"/>
  <c r="X522" i="9"/>
  <c r="X523" i="9"/>
  <c r="X524" i="9"/>
  <c r="X525" i="9"/>
  <c r="X526" i="9"/>
  <c r="X527" i="9"/>
  <c r="X528" i="9"/>
  <c r="X529" i="9"/>
  <c r="X530" i="9"/>
  <c r="X531" i="9"/>
  <c r="X532" i="9"/>
  <c r="X533" i="9"/>
  <c r="X534" i="9"/>
  <c r="X535" i="9"/>
  <c r="X536" i="9"/>
  <c r="X537" i="9"/>
  <c r="X538" i="9"/>
  <c r="X539" i="9"/>
  <c r="X540" i="9"/>
  <c r="X541" i="9"/>
  <c r="X542" i="9"/>
  <c r="X543" i="9"/>
  <c r="X544" i="9"/>
  <c r="X545" i="9"/>
  <c r="X546" i="9"/>
  <c r="X547" i="9"/>
  <c r="X548" i="9"/>
  <c r="X549" i="9"/>
  <c r="X550" i="9"/>
  <c r="X551" i="9"/>
  <c r="X552" i="9"/>
  <c r="X553" i="9"/>
  <c r="X554" i="9"/>
  <c r="X555" i="9"/>
  <c r="X556" i="9"/>
  <c r="X557" i="9"/>
  <c r="X558" i="9"/>
  <c r="X559" i="9"/>
  <c r="X560" i="9"/>
  <c r="X561" i="9"/>
  <c r="X562" i="9"/>
  <c r="X563" i="9"/>
  <c r="X564" i="9"/>
  <c r="X565" i="9"/>
  <c r="X566" i="9"/>
  <c r="X567" i="9"/>
  <c r="X568" i="9"/>
  <c r="X569" i="9"/>
  <c r="X570" i="9"/>
  <c r="X571" i="9"/>
  <c r="X572" i="9"/>
  <c r="X573" i="9"/>
  <c r="X574" i="9"/>
  <c r="X575" i="9"/>
  <c r="X576" i="9"/>
  <c r="X577" i="9"/>
  <c r="X578" i="9"/>
  <c r="X579" i="9"/>
  <c r="X580" i="9"/>
  <c r="X581" i="9"/>
  <c r="X582" i="9"/>
  <c r="X583" i="9"/>
  <c r="X584" i="9"/>
  <c r="X585" i="9"/>
  <c r="X586" i="9"/>
  <c r="X587" i="9"/>
  <c r="X588" i="9"/>
  <c r="X589" i="9"/>
  <c r="X590" i="9"/>
  <c r="X591" i="9"/>
  <c r="X592" i="9"/>
  <c r="X593" i="9"/>
  <c r="X594" i="9"/>
  <c r="X595" i="9"/>
  <c r="X596" i="9"/>
  <c r="X597" i="9"/>
  <c r="X598" i="9"/>
  <c r="X599" i="9"/>
  <c r="X600" i="9"/>
  <c r="X601" i="9"/>
  <c r="X602" i="9"/>
  <c r="X603" i="9"/>
  <c r="X604" i="9"/>
  <c r="X605" i="9"/>
  <c r="X606" i="9"/>
  <c r="X607" i="9"/>
  <c r="X608" i="9"/>
  <c r="X609" i="9"/>
  <c r="X610" i="9"/>
  <c r="X611" i="9"/>
  <c r="X612" i="9"/>
  <c r="X613" i="9"/>
  <c r="X614" i="9"/>
  <c r="X615" i="9"/>
  <c r="X616" i="9"/>
  <c r="X617" i="9"/>
  <c r="X618" i="9"/>
  <c r="X619" i="9"/>
  <c r="X620" i="9"/>
  <c r="X621" i="9"/>
  <c r="X622" i="9"/>
  <c r="X623" i="9"/>
  <c r="X624" i="9"/>
  <c r="X625" i="9"/>
  <c r="X626" i="9"/>
  <c r="X627" i="9"/>
  <c r="X628" i="9"/>
  <c r="X629" i="9"/>
  <c r="X630" i="9"/>
  <c r="X631" i="9"/>
  <c r="X632" i="9"/>
  <c r="X633" i="9"/>
  <c r="X634" i="9"/>
  <c r="X635" i="9"/>
  <c r="X636" i="9"/>
  <c r="X637" i="9"/>
  <c r="X638" i="9"/>
  <c r="X639" i="9"/>
  <c r="X640" i="9"/>
  <c r="X641" i="9"/>
  <c r="X642" i="9"/>
  <c r="X643" i="9"/>
  <c r="X644" i="9"/>
  <c r="X645" i="9"/>
  <c r="X646" i="9"/>
  <c r="X647" i="9"/>
  <c r="X648" i="9"/>
  <c r="X649" i="9"/>
  <c r="X650" i="9"/>
  <c r="X651" i="9"/>
  <c r="X652" i="9"/>
  <c r="X653" i="9"/>
  <c r="X654" i="9"/>
  <c r="X655" i="9"/>
  <c r="X656" i="9"/>
  <c r="X657" i="9"/>
  <c r="X658" i="9"/>
  <c r="X659" i="9"/>
  <c r="X660" i="9"/>
  <c r="X661" i="9"/>
  <c r="X662" i="9"/>
  <c r="X663" i="9"/>
  <c r="X664" i="9"/>
  <c r="X665" i="9"/>
  <c r="X666" i="9"/>
  <c r="X667" i="9"/>
  <c r="X668" i="9"/>
  <c r="X669" i="9"/>
  <c r="X670" i="9"/>
  <c r="X671" i="9"/>
  <c r="X672" i="9"/>
  <c r="X673" i="9"/>
  <c r="X674" i="9"/>
  <c r="X675" i="9"/>
  <c r="X676" i="9"/>
  <c r="X677" i="9"/>
  <c r="X678" i="9"/>
  <c r="X679" i="9"/>
  <c r="X680" i="9"/>
  <c r="X681" i="9"/>
  <c r="X682" i="9"/>
  <c r="X683" i="9"/>
  <c r="X684" i="9"/>
  <c r="X685" i="9"/>
  <c r="X686" i="9"/>
  <c r="X687" i="9"/>
  <c r="X688" i="9"/>
  <c r="X689" i="9"/>
  <c r="X690" i="9"/>
  <c r="X691" i="9"/>
  <c r="X692" i="9"/>
  <c r="X693" i="9"/>
  <c r="X694" i="9"/>
  <c r="X695" i="9"/>
  <c r="X696" i="9"/>
  <c r="X697" i="9"/>
  <c r="X698" i="9"/>
  <c r="X699" i="9"/>
  <c r="X700" i="9"/>
  <c r="X701" i="9"/>
  <c r="X702" i="9"/>
  <c r="X703" i="9"/>
  <c r="X704" i="9"/>
  <c r="X705" i="9"/>
  <c r="X706" i="9"/>
  <c r="X707" i="9"/>
  <c r="X708" i="9"/>
  <c r="X709" i="9"/>
  <c r="X710" i="9"/>
  <c r="X711" i="9"/>
  <c r="X712" i="9"/>
  <c r="X713" i="9"/>
  <c r="X714" i="9"/>
  <c r="X715" i="9"/>
  <c r="X716" i="9"/>
  <c r="X717" i="9"/>
  <c r="X718" i="9"/>
  <c r="X719" i="9"/>
  <c r="X720" i="9"/>
  <c r="X721" i="9"/>
  <c r="X722" i="9"/>
  <c r="X723" i="9"/>
  <c r="X724" i="9"/>
  <c r="X725" i="9"/>
  <c r="X726" i="9"/>
  <c r="X727" i="9"/>
  <c r="X728" i="9"/>
  <c r="X729" i="9"/>
  <c r="X730" i="9"/>
  <c r="X731" i="9"/>
  <c r="X732" i="9"/>
  <c r="X733" i="9"/>
  <c r="X734" i="9"/>
  <c r="X735" i="9"/>
  <c r="X736" i="9"/>
  <c r="X737" i="9"/>
  <c r="X738" i="9"/>
  <c r="X739" i="9"/>
  <c r="X740" i="9"/>
  <c r="X741" i="9"/>
  <c r="X742" i="9"/>
  <c r="X743" i="9"/>
  <c r="X744" i="9"/>
  <c r="X745" i="9"/>
  <c r="X746" i="9"/>
  <c r="X747" i="9"/>
  <c r="X748" i="9"/>
  <c r="X749" i="9"/>
  <c r="X750" i="9"/>
  <c r="X751" i="9"/>
  <c r="X752" i="9"/>
  <c r="X753" i="9"/>
  <c r="X754" i="9"/>
  <c r="X755" i="9"/>
  <c r="X756" i="9"/>
  <c r="X757" i="9"/>
  <c r="X758" i="9"/>
  <c r="X759" i="9"/>
  <c r="X760" i="9"/>
  <c r="X761" i="9"/>
  <c r="X762" i="9"/>
  <c r="X763" i="9"/>
  <c r="X764" i="9"/>
  <c r="X765" i="9"/>
  <c r="X766" i="9"/>
  <c r="X767" i="9"/>
  <c r="X768" i="9"/>
  <c r="X769" i="9"/>
  <c r="X770" i="9"/>
  <c r="X771" i="9"/>
  <c r="X772" i="9"/>
  <c r="X773" i="9"/>
  <c r="X774" i="9"/>
  <c r="X775" i="9"/>
  <c r="X776" i="9"/>
  <c r="X777" i="9"/>
  <c r="X778" i="9"/>
  <c r="X779" i="9"/>
  <c r="X780" i="9"/>
  <c r="X781" i="9"/>
  <c r="X782" i="9"/>
  <c r="X783" i="9"/>
  <c r="X784" i="9"/>
  <c r="X785" i="9"/>
  <c r="X786" i="9"/>
  <c r="X787" i="9"/>
  <c r="X788" i="9"/>
  <c r="X789" i="9"/>
  <c r="X790" i="9"/>
  <c r="X791" i="9"/>
  <c r="X792" i="9"/>
  <c r="X793" i="9"/>
  <c r="X794" i="9"/>
  <c r="X795" i="9"/>
  <c r="X796" i="9"/>
  <c r="X797" i="9"/>
  <c r="X798" i="9"/>
  <c r="X799" i="9"/>
  <c r="X800" i="9"/>
  <c r="X801" i="9"/>
  <c r="X802" i="9"/>
  <c r="X803" i="9"/>
  <c r="X804" i="9"/>
  <c r="X805" i="9"/>
  <c r="X806" i="9"/>
  <c r="X807" i="9"/>
  <c r="X808" i="9"/>
  <c r="X809" i="9"/>
  <c r="X810" i="9"/>
  <c r="X811" i="9"/>
  <c r="X812" i="9"/>
  <c r="X813" i="9"/>
  <c r="X814" i="9"/>
  <c r="X815" i="9"/>
  <c r="X816" i="9"/>
  <c r="X817" i="9"/>
  <c r="X818" i="9"/>
  <c r="X819" i="9"/>
  <c r="X820" i="9"/>
  <c r="X821" i="9"/>
  <c r="X822" i="9"/>
  <c r="X823" i="9"/>
  <c r="X824" i="9"/>
  <c r="X825" i="9"/>
  <c r="X826" i="9"/>
  <c r="X827" i="9"/>
  <c r="X828" i="9"/>
  <c r="X829" i="9"/>
  <c r="X830" i="9"/>
  <c r="X831" i="9"/>
  <c r="X832" i="9"/>
  <c r="X833" i="9"/>
  <c r="X834" i="9"/>
  <c r="X835" i="9"/>
  <c r="X836" i="9"/>
  <c r="X837" i="9"/>
  <c r="X838" i="9"/>
  <c r="X839" i="9"/>
  <c r="X840" i="9"/>
  <c r="X841" i="9"/>
  <c r="X842" i="9"/>
  <c r="X843" i="9"/>
  <c r="X844" i="9"/>
  <c r="X845" i="9"/>
  <c r="X846" i="9"/>
  <c r="X847" i="9"/>
  <c r="X848" i="9"/>
  <c r="X849" i="9"/>
  <c r="X850" i="9"/>
  <c r="X851" i="9"/>
  <c r="X852" i="9"/>
  <c r="X853" i="9"/>
  <c r="X854" i="9"/>
  <c r="X855" i="9"/>
  <c r="X856" i="9"/>
  <c r="X857" i="9"/>
  <c r="X858" i="9"/>
  <c r="X859" i="9"/>
  <c r="X860" i="9"/>
  <c r="X861" i="9"/>
  <c r="X862" i="9"/>
  <c r="X863" i="9"/>
  <c r="X864" i="9"/>
  <c r="X865" i="9"/>
  <c r="X866" i="9"/>
  <c r="X867" i="9"/>
  <c r="X868" i="9"/>
  <c r="X869" i="9"/>
  <c r="X870" i="9"/>
  <c r="X871" i="9"/>
  <c r="X872" i="9"/>
  <c r="X873" i="9"/>
  <c r="X874" i="9"/>
  <c r="X875" i="9"/>
  <c r="X876" i="9"/>
  <c r="X877" i="9"/>
  <c r="X878" i="9"/>
  <c r="X879" i="9"/>
  <c r="X880" i="9"/>
  <c r="X881" i="9"/>
  <c r="X882" i="9"/>
  <c r="X883" i="9"/>
  <c r="X884" i="9"/>
  <c r="X885" i="9"/>
  <c r="X886" i="9"/>
  <c r="X887" i="9"/>
  <c r="X888" i="9"/>
  <c r="X889" i="9"/>
  <c r="X890" i="9"/>
  <c r="X891" i="9"/>
  <c r="X892" i="9"/>
  <c r="X893" i="9"/>
  <c r="X894" i="9"/>
  <c r="X895" i="9"/>
  <c r="X896" i="9"/>
  <c r="X897" i="9"/>
  <c r="X898" i="9"/>
  <c r="X899" i="9"/>
  <c r="X900" i="9"/>
  <c r="X901" i="9"/>
  <c r="X902" i="9"/>
  <c r="X903" i="9"/>
  <c r="X904" i="9"/>
  <c r="X905" i="9"/>
  <c r="X906" i="9"/>
  <c r="X907" i="9"/>
  <c r="X908" i="9"/>
  <c r="X909" i="9"/>
  <c r="X910" i="9"/>
  <c r="X911" i="9"/>
  <c r="X912" i="9"/>
  <c r="X913" i="9"/>
  <c r="X914" i="9"/>
  <c r="X915" i="9"/>
  <c r="X916" i="9"/>
  <c r="X917" i="9"/>
  <c r="X918" i="9"/>
  <c r="X919" i="9"/>
  <c r="X920" i="9"/>
  <c r="X921" i="9"/>
  <c r="X922" i="9"/>
  <c r="X923" i="9"/>
  <c r="X924" i="9"/>
  <c r="X925" i="9"/>
  <c r="X926" i="9"/>
  <c r="X927" i="9"/>
  <c r="X928" i="9"/>
  <c r="X929" i="9"/>
  <c r="X930" i="9"/>
  <c r="X931" i="9"/>
  <c r="X932" i="9"/>
  <c r="X933" i="9"/>
  <c r="X934" i="9"/>
  <c r="X935" i="9"/>
  <c r="X936" i="9"/>
  <c r="X937" i="9"/>
  <c r="X938" i="9"/>
  <c r="X939" i="9"/>
  <c r="X940" i="9"/>
  <c r="X941" i="9"/>
  <c r="X942" i="9"/>
  <c r="X943" i="9"/>
  <c r="X944" i="9"/>
  <c r="X945" i="9"/>
  <c r="X946" i="9"/>
  <c r="X947" i="9"/>
  <c r="X948" i="9"/>
  <c r="X949" i="9"/>
  <c r="X950" i="9"/>
  <c r="X951" i="9"/>
  <c r="X952" i="9"/>
  <c r="X953" i="9"/>
  <c r="X954" i="9"/>
  <c r="X955" i="9"/>
  <c r="X956" i="9"/>
  <c r="X957" i="9"/>
  <c r="X958" i="9"/>
  <c r="X959" i="9"/>
  <c r="X960" i="9"/>
  <c r="X961" i="9"/>
  <c r="X962" i="9"/>
  <c r="X963" i="9"/>
  <c r="X964" i="9"/>
  <c r="X965" i="9"/>
  <c r="X966" i="9"/>
  <c r="X967" i="9"/>
  <c r="X968" i="9"/>
  <c r="X969" i="9"/>
  <c r="X970" i="9"/>
  <c r="X971" i="9"/>
  <c r="X972" i="9"/>
  <c r="X973" i="9"/>
  <c r="X974" i="9"/>
  <c r="X975" i="9"/>
  <c r="X976" i="9"/>
  <c r="X977" i="9"/>
  <c r="X978" i="9"/>
  <c r="X979" i="9"/>
  <c r="X980" i="9"/>
  <c r="X981" i="9"/>
  <c r="X982" i="9"/>
  <c r="X983" i="9"/>
  <c r="X984" i="9"/>
  <c r="X985" i="9"/>
  <c r="X986" i="9"/>
  <c r="X987" i="9"/>
  <c r="X988" i="9"/>
  <c r="X989" i="9"/>
  <c r="X990" i="9"/>
  <c r="X991" i="9"/>
  <c r="X992" i="9"/>
  <c r="X993" i="9"/>
  <c r="X994" i="9"/>
  <c r="X995" i="9"/>
  <c r="X996" i="9"/>
  <c r="X997" i="9"/>
  <c r="X998" i="9"/>
  <c r="X999" i="9"/>
  <c r="X1000" i="9"/>
  <c r="X1001" i="9"/>
  <c r="X1002" i="9"/>
  <c r="X1003" i="9"/>
  <c r="X1004" i="9"/>
  <c r="X1005" i="9"/>
  <c r="X1006" i="9"/>
  <c r="X1007" i="9"/>
  <c r="X1008" i="9"/>
  <c r="X1009" i="9"/>
  <c r="X1010" i="9"/>
  <c r="X1011" i="9"/>
  <c r="X1012" i="9"/>
  <c r="X1013" i="9"/>
  <c r="X1014" i="9"/>
  <c r="X1015" i="9"/>
  <c r="X1016" i="9"/>
  <c r="X1017" i="9"/>
  <c r="X1018" i="9"/>
  <c r="X1019" i="9"/>
  <c r="X1020" i="9"/>
  <c r="X1021" i="9"/>
  <c r="X1022" i="9"/>
  <c r="X1023" i="9"/>
  <c r="X1024" i="9"/>
  <c r="X1025" i="9"/>
  <c r="X1026" i="9"/>
  <c r="X1027" i="9"/>
  <c r="X1028" i="9"/>
  <c r="X1029" i="9"/>
  <c r="X1030" i="9"/>
  <c r="X24" i="9"/>
  <c r="P24" i="9"/>
  <c r="P25" i="9"/>
  <c r="P26" i="9"/>
  <c r="P27" i="9"/>
  <c r="P28" i="9"/>
  <c r="P29" i="9"/>
  <c r="P30" i="9"/>
  <c r="P31" i="9"/>
  <c r="P32" i="9"/>
  <c r="P33" i="9"/>
  <c r="P34" i="9"/>
  <c r="P35" i="9"/>
  <c r="P36" i="9"/>
  <c r="P37" i="9"/>
  <c r="P38" i="9"/>
  <c r="P39" i="9"/>
  <c r="P40" i="9"/>
  <c r="P41" i="9"/>
  <c r="P42" i="9"/>
  <c r="P43" i="9"/>
  <c r="P44" i="9"/>
  <c r="P45" i="9"/>
  <c r="P46" i="9"/>
  <c r="P47" i="9"/>
  <c r="P48" i="9"/>
  <c r="P49" i="9"/>
  <c r="P50" i="9"/>
  <c r="P51" i="9"/>
  <c r="P52" i="9"/>
  <c r="P53" i="9"/>
  <c r="P54" i="9"/>
  <c r="P55" i="9"/>
  <c r="P56" i="9"/>
  <c r="P57" i="9"/>
  <c r="P58" i="9"/>
  <c r="P59" i="9"/>
  <c r="P60" i="9"/>
  <c r="P61" i="9"/>
  <c r="P62" i="9"/>
  <c r="P63" i="9"/>
  <c r="P64" i="9"/>
  <c r="P65" i="9"/>
  <c r="P66" i="9"/>
  <c r="P67" i="9"/>
  <c r="P68" i="9"/>
  <c r="P69" i="9"/>
  <c r="P70" i="9"/>
  <c r="P71" i="9"/>
  <c r="P72" i="9"/>
  <c r="P73" i="9"/>
  <c r="P74" i="9"/>
  <c r="P75" i="9"/>
  <c r="P76" i="9"/>
  <c r="P77" i="9"/>
  <c r="P78" i="9"/>
  <c r="P79" i="9"/>
  <c r="P80" i="9"/>
  <c r="P81" i="9"/>
  <c r="P82" i="9"/>
  <c r="P83" i="9"/>
  <c r="P84" i="9"/>
  <c r="P85" i="9"/>
  <c r="P86" i="9"/>
  <c r="P87" i="9"/>
  <c r="P88" i="9"/>
  <c r="P89" i="9"/>
  <c r="P90" i="9"/>
  <c r="P91" i="9"/>
  <c r="P92" i="9"/>
  <c r="P93" i="9"/>
  <c r="P94" i="9"/>
  <c r="P95" i="9"/>
  <c r="P96" i="9"/>
  <c r="P97" i="9"/>
  <c r="P98" i="9"/>
  <c r="P99" i="9"/>
  <c r="P100" i="9"/>
  <c r="P101" i="9"/>
  <c r="P102" i="9"/>
  <c r="P103" i="9"/>
  <c r="P104" i="9"/>
  <c r="P105" i="9"/>
  <c r="P106" i="9"/>
  <c r="P107" i="9"/>
  <c r="P108" i="9"/>
  <c r="P109" i="9"/>
  <c r="P110" i="9"/>
  <c r="P111" i="9"/>
  <c r="P112" i="9"/>
  <c r="P113" i="9"/>
  <c r="P114" i="9"/>
  <c r="P115" i="9"/>
  <c r="P116" i="9"/>
  <c r="P117" i="9"/>
  <c r="P118" i="9"/>
  <c r="P119" i="9"/>
  <c r="P120" i="9"/>
  <c r="P121" i="9"/>
  <c r="P122" i="9"/>
  <c r="P123" i="9"/>
  <c r="P124" i="9"/>
  <c r="P125" i="9"/>
  <c r="P126" i="9"/>
  <c r="P127" i="9"/>
  <c r="P128" i="9"/>
  <c r="P129" i="9"/>
  <c r="P130" i="9"/>
  <c r="P131" i="9"/>
  <c r="P132" i="9"/>
  <c r="P133" i="9"/>
  <c r="P134" i="9"/>
  <c r="P135" i="9"/>
  <c r="P136" i="9"/>
  <c r="P137" i="9"/>
  <c r="P138" i="9"/>
  <c r="P139" i="9"/>
  <c r="P140" i="9"/>
  <c r="P141" i="9"/>
  <c r="P142" i="9"/>
  <c r="P143" i="9"/>
  <c r="P144" i="9"/>
  <c r="P145" i="9"/>
  <c r="P146" i="9"/>
  <c r="P147" i="9"/>
  <c r="P148" i="9"/>
  <c r="P149" i="9"/>
  <c r="P150" i="9"/>
  <c r="P151" i="9"/>
  <c r="P152" i="9"/>
  <c r="P153" i="9"/>
  <c r="P154" i="9"/>
  <c r="P155" i="9"/>
  <c r="P156" i="9"/>
  <c r="P157" i="9"/>
  <c r="P158" i="9"/>
  <c r="P159" i="9"/>
  <c r="P160" i="9"/>
  <c r="P161" i="9"/>
  <c r="P162" i="9"/>
  <c r="P163" i="9"/>
  <c r="P164" i="9"/>
  <c r="P165" i="9"/>
  <c r="P166" i="9"/>
  <c r="P167" i="9"/>
  <c r="P168" i="9"/>
  <c r="P169" i="9"/>
  <c r="P170" i="9"/>
  <c r="P171" i="9"/>
  <c r="P172" i="9"/>
  <c r="P173" i="9"/>
  <c r="P174" i="9"/>
  <c r="P175" i="9"/>
  <c r="P176" i="9"/>
  <c r="P177" i="9"/>
  <c r="P178" i="9"/>
  <c r="P179" i="9"/>
  <c r="P180" i="9"/>
  <c r="P181" i="9"/>
  <c r="P182" i="9"/>
  <c r="P183" i="9"/>
  <c r="P184" i="9"/>
  <c r="P185" i="9"/>
  <c r="P186" i="9"/>
  <c r="P187" i="9"/>
  <c r="P188" i="9"/>
  <c r="P189" i="9"/>
  <c r="P190" i="9"/>
  <c r="P191" i="9"/>
  <c r="P192" i="9"/>
  <c r="P193" i="9"/>
  <c r="P194" i="9"/>
  <c r="P195" i="9"/>
  <c r="P196" i="9"/>
  <c r="P197" i="9"/>
  <c r="P198" i="9"/>
  <c r="P199" i="9"/>
  <c r="P200" i="9"/>
  <c r="P201" i="9"/>
  <c r="P202" i="9"/>
  <c r="P203" i="9"/>
  <c r="P204" i="9"/>
  <c r="P205" i="9"/>
  <c r="P206" i="9"/>
  <c r="P207" i="9"/>
  <c r="P208" i="9"/>
  <c r="P209" i="9"/>
  <c r="P210" i="9"/>
  <c r="P211" i="9"/>
  <c r="P212" i="9"/>
  <c r="P213" i="9"/>
  <c r="P214" i="9"/>
  <c r="P215" i="9"/>
  <c r="P216" i="9"/>
  <c r="P217" i="9"/>
  <c r="P218" i="9"/>
  <c r="P219" i="9"/>
  <c r="P220" i="9"/>
  <c r="P221" i="9"/>
  <c r="P222" i="9"/>
  <c r="P223" i="9"/>
  <c r="P224" i="9"/>
  <c r="P225" i="9"/>
  <c r="P226" i="9"/>
  <c r="P227" i="9"/>
  <c r="P228" i="9"/>
  <c r="P229" i="9"/>
  <c r="P230" i="9"/>
  <c r="P231" i="9"/>
  <c r="P232" i="9"/>
  <c r="P233" i="9"/>
  <c r="P234" i="9"/>
  <c r="P235" i="9"/>
  <c r="P236" i="9"/>
  <c r="P237" i="9"/>
  <c r="P238" i="9"/>
  <c r="P239" i="9"/>
  <c r="P240" i="9"/>
  <c r="P241" i="9"/>
  <c r="P242" i="9"/>
  <c r="P243" i="9"/>
  <c r="P244" i="9"/>
  <c r="P245" i="9"/>
  <c r="P246" i="9"/>
  <c r="P247" i="9"/>
  <c r="P248" i="9"/>
  <c r="P249" i="9"/>
  <c r="P250" i="9"/>
  <c r="P251" i="9"/>
  <c r="P252" i="9"/>
  <c r="P253" i="9"/>
  <c r="P254" i="9"/>
  <c r="P255" i="9"/>
  <c r="P256" i="9"/>
  <c r="P257" i="9"/>
  <c r="P258" i="9"/>
  <c r="P259" i="9"/>
  <c r="P260" i="9"/>
  <c r="P261" i="9"/>
  <c r="P262" i="9"/>
  <c r="P263" i="9"/>
  <c r="P264" i="9"/>
  <c r="P265" i="9"/>
  <c r="P266" i="9"/>
  <c r="P267" i="9"/>
  <c r="P268" i="9"/>
  <c r="P269" i="9"/>
  <c r="P270" i="9"/>
  <c r="P271" i="9"/>
  <c r="P272" i="9"/>
  <c r="P273" i="9"/>
  <c r="P274" i="9"/>
  <c r="P275" i="9"/>
  <c r="P276" i="9"/>
  <c r="P277" i="9"/>
  <c r="P278" i="9"/>
  <c r="P279" i="9"/>
  <c r="P280" i="9"/>
  <c r="P281" i="9"/>
  <c r="P282" i="9"/>
  <c r="P283" i="9"/>
  <c r="P284" i="9"/>
  <c r="P285" i="9"/>
  <c r="P286" i="9"/>
  <c r="P287" i="9"/>
  <c r="P288" i="9"/>
  <c r="P289" i="9"/>
  <c r="P290" i="9"/>
  <c r="P291" i="9"/>
  <c r="P292" i="9"/>
  <c r="P293" i="9"/>
  <c r="P294" i="9"/>
  <c r="P295" i="9"/>
  <c r="P296" i="9"/>
  <c r="P297" i="9"/>
  <c r="P298" i="9"/>
  <c r="P299" i="9"/>
  <c r="P300" i="9"/>
  <c r="P301" i="9"/>
  <c r="P302" i="9"/>
  <c r="P303" i="9"/>
  <c r="P304" i="9"/>
  <c r="P305" i="9"/>
  <c r="P306" i="9"/>
  <c r="P307" i="9"/>
  <c r="P308" i="9"/>
  <c r="P309" i="9"/>
  <c r="P310" i="9"/>
  <c r="P311" i="9"/>
  <c r="P312" i="9"/>
  <c r="P313" i="9"/>
  <c r="P314" i="9"/>
  <c r="P315" i="9"/>
  <c r="P316" i="9"/>
  <c r="P317" i="9"/>
  <c r="P318" i="9"/>
  <c r="P319" i="9"/>
  <c r="P320" i="9"/>
  <c r="P321" i="9"/>
  <c r="P322" i="9"/>
  <c r="P323" i="9"/>
  <c r="P324" i="9"/>
  <c r="P325" i="9"/>
  <c r="P326" i="9"/>
  <c r="P327" i="9"/>
  <c r="P328" i="9"/>
  <c r="P329" i="9"/>
  <c r="P330" i="9"/>
  <c r="P331" i="9"/>
  <c r="P332" i="9"/>
  <c r="P333" i="9"/>
  <c r="P334" i="9"/>
  <c r="P335" i="9"/>
  <c r="P336" i="9"/>
  <c r="P337" i="9"/>
  <c r="P338" i="9"/>
  <c r="P339" i="9"/>
  <c r="P340" i="9"/>
  <c r="P341" i="9"/>
  <c r="P342" i="9"/>
  <c r="P343" i="9"/>
  <c r="P344" i="9"/>
  <c r="P345" i="9"/>
  <c r="P346" i="9"/>
  <c r="P347" i="9"/>
  <c r="P348" i="9"/>
  <c r="P349" i="9"/>
  <c r="P350" i="9"/>
  <c r="P351" i="9"/>
  <c r="P352" i="9"/>
  <c r="P353" i="9"/>
  <c r="P354" i="9"/>
  <c r="P355" i="9"/>
  <c r="P356" i="9"/>
  <c r="P357" i="9"/>
  <c r="P358" i="9"/>
  <c r="P359" i="9"/>
  <c r="P360" i="9"/>
  <c r="P361" i="9"/>
  <c r="P362" i="9"/>
  <c r="P363" i="9"/>
  <c r="P364" i="9"/>
  <c r="P365" i="9"/>
  <c r="P366" i="9"/>
  <c r="P367" i="9"/>
  <c r="P368" i="9"/>
  <c r="P369" i="9"/>
  <c r="P370" i="9"/>
  <c r="P371" i="9"/>
  <c r="P372" i="9"/>
  <c r="P373" i="9"/>
  <c r="P374" i="9"/>
  <c r="P375" i="9"/>
  <c r="P376" i="9"/>
  <c r="P377" i="9"/>
  <c r="P378" i="9"/>
  <c r="P379" i="9"/>
  <c r="P380" i="9"/>
  <c r="P381" i="9"/>
  <c r="P382" i="9"/>
  <c r="P383" i="9"/>
  <c r="P384" i="9"/>
  <c r="P385" i="9"/>
  <c r="P386" i="9"/>
  <c r="P387" i="9"/>
  <c r="P388" i="9"/>
  <c r="P389" i="9"/>
  <c r="P390" i="9"/>
  <c r="P391" i="9"/>
  <c r="P392" i="9"/>
  <c r="P393" i="9"/>
  <c r="P394" i="9"/>
  <c r="P395" i="9"/>
  <c r="P396" i="9"/>
  <c r="P397" i="9"/>
  <c r="P398" i="9"/>
  <c r="P399" i="9"/>
  <c r="P400" i="9"/>
  <c r="P401" i="9"/>
  <c r="P402" i="9"/>
  <c r="P403" i="9"/>
  <c r="P404" i="9"/>
  <c r="P405" i="9"/>
  <c r="P406" i="9"/>
  <c r="P407" i="9"/>
  <c r="P408" i="9"/>
  <c r="P409" i="9"/>
  <c r="P410" i="9"/>
  <c r="P411" i="9"/>
  <c r="P412" i="9"/>
  <c r="P413" i="9"/>
  <c r="P414" i="9"/>
  <c r="P415" i="9"/>
  <c r="P416" i="9"/>
  <c r="P417" i="9"/>
  <c r="P418" i="9"/>
  <c r="P419" i="9"/>
  <c r="P420" i="9"/>
  <c r="P421" i="9"/>
  <c r="P422" i="9"/>
  <c r="P423" i="9"/>
  <c r="P424" i="9"/>
  <c r="P425" i="9"/>
  <c r="P426" i="9"/>
  <c r="P427" i="9"/>
  <c r="P428" i="9"/>
  <c r="P429" i="9"/>
  <c r="P430" i="9"/>
  <c r="P431" i="9"/>
  <c r="P432" i="9"/>
  <c r="P433" i="9"/>
  <c r="P434" i="9"/>
  <c r="P435" i="9"/>
  <c r="P436" i="9"/>
  <c r="P437" i="9"/>
  <c r="P438" i="9"/>
  <c r="P439" i="9"/>
  <c r="P440" i="9"/>
  <c r="P441" i="9"/>
  <c r="P442" i="9"/>
  <c r="P443" i="9"/>
  <c r="P444" i="9"/>
  <c r="P445" i="9"/>
  <c r="P446" i="9"/>
  <c r="P447" i="9"/>
  <c r="P448" i="9"/>
  <c r="P449" i="9"/>
  <c r="P450" i="9"/>
  <c r="P451" i="9"/>
  <c r="P452" i="9"/>
  <c r="P453" i="9"/>
  <c r="P454" i="9"/>
  <c r="P455" i="9"/>
  <c r="P456" i="9"/>
  <c r="P457" i="9"/>
  <c r="P458" i="9"/>
  <c r="P459" i="9"/>
  <c r="P460" i="9"/>
  <c r="P461" i="9"/>
  <c r="P462" i="9"/>
  <c r="P463" i="9"/>
  <c r="P464" i="9"/>
  <c r="P465" i="9"/>
  <c r="P466" i="9"/>
  <c r="P467" i="9"/>
  <c r="P468" i="9"/>
  <c r="P469" i="9"/>
  <c r="P470" i="9"/>
  <c r="P471" i="9"/>
  <c r="P472" i="9"/>
  <c r="P473" i="9"/>
  <c r="P474" i="9"/>
  <c r="P475" i="9"/>
  <c r="P476" i="9"/>
  <c r="P477" i="9"/>
  <c r="P478" i="9"/>
  <c r="P479" i="9"/>
  <c r="P480" i="9"/>
  <c r="P481" i="9"/>
  <c r="P482" i="9"/>
  <c r="P483" i="9"/>
  <c r="P484" i="9"/>
  <c r="P485" i="9"/>
  <c r="P486" i="9"/>
  <c r="P487" i="9"/>
  <c r="P488" i="9"/>
  <c r="P489" i="9"/>
  <c r="P490" i="9"/>
  <c r="P491" i="9"/>
  <c r="P492" i="9"/>
  <c r="P493" i="9"/>
  <c r="P494" i="9"/>
  <c r="P495" i="9"/>
  <c r="P496" i="9"/>
  <c r="P497" i="9"/>
  <c r="P498" i="9"/>
  <c r="P499" i="9"/>
  <c r="P500" i="9"/>
  <c r="P501" i="9"/>
  <c r="P502" i="9"/>
  <c r="P503" i="9"/>
  <c r="P504" i="9"/>
  <c r="P505" i="9"/>
  <c r="P506" i="9"/>
  <c r="P507" i="9"/>
  <c r="P508" i="9"/>
  <c r="P509" i="9"/>
  <c r="P510" i="9"/>
  <c r="P511" i="9"/>
  <c r="P512" i="9"/>
  <c r="P513" i="9"/>
  <c r="P514" i="9"/>
  <c r="P515" i="9"/>
  <c r="P516" i="9"/>
  <c r="P517" i="9"/>
  <c r="P518" i="9"/>
  <c r="P519" i="9"/>
  <c r="P520" i="9"/>
  <c r="P521" i="9"/>
  <c r="P522" i="9"/>
  <c r="P523" i="9"/>
  <c r="P524" i="9"/>
  <c r="P525" i="9"/>
  <c r="P526" i="9"/>
  <c r="P527" i="9"/>
  <c r="P528" i="9"/>
  <c r="P529" i="9"/>
  <c r="P530" i="9"/>
  <c r="P531" i="9"/>
  <c r="P532" i="9"/>
  <c r="P533" i="9"/>
  <c r="P534" i="9"/>
  <c r="P535" i="9"/>
  <c r="P536" i="9"/>
  <c r="P537" i="9"/>
  <c r="P538" i="9"/>
  <c r="P539" i="9"/>
  <c r="P540" i="9"/>
  <c r="P541" i="9"/>
  <c r="P542" i="9"/>
  <c r="P543" i="9"/>
  <c r="P544" i="9"/>
  <c r="P545" i="9"/>
  <c r="P546" i="9"/>
  <c r="P547" i="9"/>
  <c r="P548" i="9"/>
  <c r="P549" i="9"/>
  <c r="P550" i="9"/>
  <c r="P551" i="9"/>
  <c r="P552" i="9"/>
  <c r="P553" i="9"/>
  <c r="P554" i="9"/>
  <c r="P555" i="9"/>
  <c r="P556" i="9"/>
  <c r="P557" i="9"/>
  <c r="P558" i="9"/>
  <c r="P559" i="9"/>
  <c r="P560" i="9"/>
  <c r="P561" i="9"/>
  <c r="P562" i="9"/>
  <c r="P563" i="9"/>
  <c r="P564" i="9"/>
  <c r="P565" i="9"/>
  <c r="P566" i="9"/>
  <c r="P567" i="9"/>
  <c r="P568" i="9"/>
  <c r="P569" i="9"/>
  <c r="P570" i="9"/>
  <c r="P571" i="9"/>
  <c r="P572" i="9"/>
  <c r="P573" i="9"/>
  <c r="P574" i="9"/>
  <c r="P575" i="9"/>
  <c r="P576" i="9"/>
  <c r="P577" i="9"/>
  <c r="P578" i="9"/>
  <c r="P579" i="9"/>
  <c r="P580" i="9"/>
  <c r="P581" i="9"/>
  <c r="P582" i="9"/>
  <c r="P583" i="9"/>
  <c r="P584" i="9"/>
  <c r="P585" i="9"/>
  <c r="P586" i="9"/>
  <c r="P587" i="9"/>
  <c r="P588" i="9"/>
  <c r="P589" i="9"/>
  <c r="P590" i="9"/>
  <c r="P591" i="9"/>
  <c r="P592" i="9"/>
  <c r="P593" i="9"/>
  <c r="P594" i="9"/>
  <c r="P595" i="9"/>
  <c r="P596" i="9"/>
  <c r="P597" i="9"/>
  <c r="P598" i="9"/>
  <c r="P599" i="9"/>
  <c r="P600" i="9"/>
  <c r="P601" i="9"/>
  <c r="P602" i="9"/>
  <c r="P603" i="9"/>
  <c r="P604" i="9"/>
  <c r="P605" i="9"/>
  <c r="P606" i="9"/>
  <c r="P607" i="9"/>
  <c r="P608" i="9"/>
  <c r="P609" i="9"/>
  <c r="P610" i="9"/>
  <c r="P611" i="9"/>
  <c r="P612" i="9"/>
  <c r="P613" i="9"/>
  <c r="P614" i="9"/>
  <c r="P615" i="9"/>
  <c r="P616" i="9"/>
  <c r="P617" i="9"/>
  <c r="P618" i="9"/>
  <c r="P619" i="9"/>
  <c r="P620" i="9"/>
  <c r="P621" i="9"/>
  <c r="P622" i="9"/>
  <c r="P623" i="9"/>
  <c r="P624" i="9"/>
  <c r="P625" i="9"/>
  <c r="P626" i="9"/>
  <c r="P627" i="9"/>
  <c r="P628" i="9"/>
  <c r="P629" i="9"/>
  <c r="P630" i="9"/>
  <c r="P631" i="9"/>
  <c r="P632" i="9"/>
  <c r="P633" i="9"/>
  <c r="P634" i="9"/>
  <c r="P635" i="9"/>
  <c r="P636" i="9"/>
  <c r="P637" i="9"/>
  <c r="P638" i="9"/>
  <c r="P639" i="9"/>
  <c r="P640" i="9"/>
  <c r="P641" i="9"/>
  <c r="P642" i="9"/>
  <c r="P643" i="9"/>
  <c r="P644" i="9"/>
  <c r="P645" i="9"/>
  <c r="P646" i="9"/>
  <c r="P647" i="9"/>
  <c r="P648" i="9"/>
  <c r="P649" i="9"/>
  <c r="P650" i="9"/>
  <c r="P651" i="9"/>
  <c r="P652" i="9"/>
  <c r="P653" i="9"/>
  <c r="P654" i="9"/>
  <c r="P655" i="9"/>
  <c r="P656" i="9"/>
  <c r="P657" i="9"/>
  <c r="P658" i="9"/>
  <c r="P659" i="9"/>
  <c r="P660" i="9"/>
  <c r="P661" i="9"/>
  <c r="P662" i="9"/>
  <c r="P663" i="9"/>
  <c r="P664" i="9"/>
  <c r="P665" i="9"/>
  <c r="P666" i="9"/>
  <c r="P667" i="9"/>
  <c r="P668" i="9"/>
  <c r="P669" i="9"/>
  <c r="P670" i="9"/>
  <c r="P671" i="9"/>
  <c r="P672" i="9"/>
  <c r="P673" i="9"/>
  <c r="P674" i="9"/>
  <c r="P675" i="9"/>
  <c r="P676" i="9"/>
  <c r="P677" i="9"/>
  <c r="P678" i="9"/>
  <c r="P679" i="9"/>
  <c r="P680" i="9"/>
  <c r="P681" i="9"/>
  <c r="P682" i="9"/>
  <c r="P683" i="9"/>
  <c r="P684" i="9"/>
  <c r="P685" i="9"/>
  <c r="P686" i="9"/>
  <c r="P687" i="9"/>
  <c r="P688" i="9"/>
  <c r="P689" i="9"/>
  <c r="P690" i="9"/>
  <c r="P691" i="9"/>
  <c r="P692" i="9"/>
  <c r="P693" i="9"/>
  <c r="P694" i="9"/>
  <c r="P695" i="9"/>
  <c r="P696" i="9"/>
  <c r="P697" i="9"/>
  <c r="P698" i="9"/>
  <c r="P699" i="9"/>
  <c r="P700" i="9"/>
  <c r="P701" i="9"/>
  <c r="P702" i="9"/>
  <c r="P703" i="9"/>
  <c r="P704" i="9"/>
  <c r="P705" i="9"/>
  <c r="P706" i="9"/>
  <c r="P707" i="9"/>
  <c r="P708" i="9"/>
  <c r="P709" i="9"/>
  <c r="P710" i="9"/>
  <c r="P711" i="9"/>
  <c r="P712" i="9"/>
  <c r="P713" i="9"/>
  <c r="P714" i="9"/>
  <c r="P715" i="9"/>
  <c r="P716" i="9"/>
  <c r="P717" i="9"/>
  <c r="P718" i="9"/>
  <c r="P719" i="9"/>
  <c r="P720" i="9"/>
  <c r="P721" i="9"/>
  <c r="P722" i="9"/>
  <c r="P723" i="9"/>
  <c r="P724" i="9"/>
  <c r="P725" i="9"/>
  <c r="P726" i="9"/>
  <c r="P727" i="9"/>
  <c r="P728" i="9"/>
  <c r="P729" i="9"/>
  <c r="P730" i="9"/>
  <c r="P731" i="9"/>
  <c r="P732" i="9"/>
  <c r="P733" i="9"/>
  <c r="P734" i="9"/>
  <c r="P735" i="9"/>
  <c r="P736" i="9"/>
  <c r="P737" i="9"/>
  <c r="P738" i="9"/>
  <c r="P739" i="9"/>
  <c r="P740" i="9"/>
  <c r="P741" i="9"/>
  <c r="P742" i="9"/>
  <c r="P743" i="9"/>
  <c r="P744" i="9"/>
  <c r="P745" i="9"/>
  <c r="P746" i="9"/>
  <c r="P747" i="9"/>
  <c r="P748" i="9"/>
  <c r="P749" i="9"/>
  <c r="P750" i="9"/>
  <c r="P751" i="9"/>
  <c r="P752" i="9"/>
  <c r="P753" i="9"/>
  <c r="P754" i="9"/>
  <c r="P755" i="9"/>
  <c r="P756" i="9"/>
  <c r="P757" i="9"/>
  <c r="P758" i="9"/>
  <c r="P759" i="9"/>
  <c r="P760" i="9"/>
  <c r="P761" i="9"/>
  <c r="P762" i="9"/>
  <c r="P763" i="9"/>
  <c r="P764" i="9"/>
  <c r="P765" i="9"/>
  <c r="P766" i="9"/>
  <c r="P767" i="9"/>
  <c r="P768" i="9"/>
  <c r="P769" i="9"/>
  <c r="P770" i="9"/>
  <c r="P771" i="9"/>
  <c r="P772" i="9"/>
  <c r="P773" i="9"/>
  <c r="P774" i="9"/>
  <c r="P775" i="9"/>
  <c r="P776" i="9"/>
  <c r="P777" i="9"/>
  <c r="P778" i="9"/>
  <c r="P779" i="9"/>
  <c r="P780" i="9"/>
  <c r="P781" i="9"/>
  <c r="P782" i="9"/>
  <c r="P783" i="9"/>
  <c r="P784" i="9"/>
  <c r="P785" i="9"/>
  <c r="P786" i="9"/>
  <c r="P787" i="9"/>
  <c r="P788" i="9"/>
  <c r="P789" i="9"/>
  <c r="P790" i="9"/>
  <c r="P791" i="9"/>
  <c r="P792" i="9"/>
  <c r="P793" i="9"/>
  <c r="P794" i="9"/>
  <c r="P795" i="9"/>
  <c r="P796" i="9"/>
  <c r="P797" i="9"/>
  <c r="P798" i="9"/>
  <c r="P799" i="9"/>
  <c r="P800" i="9"/>
  <c r="P801" i="9"/>
  <c r="P802" i="9"/>
  <c r="P803" i="9"/>
  <c r="P804" i="9"/>
  <c r="P805" i="9"/>
  <c r="P806" i="9"/>
  <c r="P807" i="9"/>
  <c r="P808" i="9"/>
  <c r="P809" i="9"/>
  <c r="P810" i="9"/>
  <c r="P811" i="9"/>
  <c r="P812" i="9"/>
  <c r="P813" i="9"/>
  <c r="P814" i="9"/>
  <c r="P815" i="9"/>
  <c r="P816" i="9"/>
  <c r="P817" i="9"/>
  <c r="P818" i="9"/>
  <c r="P819" i="9"/>
  <c r="P820" i="9"/>
  <c r="P821" i="9"/>
  <c r="P822" i="9"/>
  <c r="P823" i="9"/>
  <c r="P824" i="9"/>
  <c r="P825" i="9"/>
  <c r="P826" i="9"/>
  <c r="P827" i="9"/>
  <c r="P828" i="9"/>
  <c r="P829" i="9"/>
  <c r="P830" i="9"/>
  <c r="P831" i="9"/>
  <c r="P832" i="9"/>
  <c r="P833" i="9"/>
  <c r="P834" i="9"/>
  <c r="P835" i="9"/>
  <c r="P836" i="9"/>
  <c r="P837" i="9"/>
  <c r="P838" i="9"/>
  <c r="P839" i="9"/>
  <c r="P840" i="9"/>
  <c r="P841" i="9"/>
  <c r="P842" i="9"/>
  <c r="P843" i="9"/>
  <c r="P844" i="9"/>
  <c r="P845" i="9"/>
  <c r="P846" i="9"/>
  <c r="P847" i="9"/>
  <c r="P848" i="9"/>
  <c r="P849" i="9"/>
  <c r="P850" i="9"/>
  <c r="P851" i="9"/>
  <c r="P852" i="9"/>
  <c r="P853" i="9"/>
  <c r="P854" i="9"/>
  <c r="P855" i="9"/>
  <c r="P856" i="9"/>
  <c r="P857" i="9"/>
  <c r="P858" i="9"/>
  <c r="P859" i="9"/>
  <c r="P860" i="9"/>
  <c r="P861" i="9"/>
  <c r="P862" i="9"/>
  <c r="P863" i="9"/>
  <c r="P864" i="9"/>
  <c r="P865" i="9"/>
  <c r="P866" i="9"/>
  <c r="P867" i="9"/>
  <c r="P868" i="9"/>
  <c r="P869" i="9"/>
  <c r="P870" i="9"/>
  <c r="P871" i="9"/>
  <c r="P872" i="9"/>
  <c r="P873" i="9"/>
  <c r="P874" i="9"/>
  <c r="P875" i="9"/>
  <c r="P876" i="9"/>
  <c r="P877" i="9"/>
  <c r="P878" i="9"/>
  <c r="P879" i="9"/>
  <c r="P880" i="9"/>
  <c r="P881" i="9"/>
  <c r="P882" i="9"/>
  <c r="P883" i="9"/>
  <c r="P884" i="9"/>
  <c r="P885" i="9"/>
  <c r="P886" i="9"/>
  <c r="P887" i="9"/>
  <c r="P888" i="9"/>
  <c r="P889" i="9"/>
  <c r="P890" i="9"/>
  <c r="P891" i="9"/>
  <c r="P892" i="9"/>
  <c r="P893" i="9"/>
  <c r="P894" i="9"/>
  <c r="P895" i="9"/>
  <c r="P896" i="9"/>
  <c r="P897" i="9"/>
  <c r="P898" i="9"/>
  <c r="P899" i="9"/>
  <c r="P900" i="9"/>
  <c r="P901" i="9"/>
  <c r="P902" i="9"/>
  <c r="P903" i="9"/>
  <c r="P904" i="9"/>
  <c r="P905" i="9"/>
  <c r="P906" i="9"/>
  <c r="P907" i="9"/>
  <c r="P908" i="9"/>
  <c r="P909" i="9"/>
  <c r="P910" i="9"/>
  <c r="P911" i="9"/>
  <c r="P912" i="9"/>
  <c r="P913" i="9"/>
  <c r="P914" i="9"/>
  <c r="P915" i="9"/>
  <c r="P916" i="9"/>
  <c r="P917" i="9"/>
  <c r="P918" i="9"/>
  <c r="P919" i="9"/>
  <c r="P920" i="9"/>
  <c r="P921" i="9"/>
  <c r="P922" i="9"/>
  <c r="P923" i="9"/>
  <c r="P924" i="9"/>
  <c r="P925" i="9"/>
  <c r="P926" i="9"/>
  <c r="P927" i="9"/>
  <c r="P928" i="9"/>
  <c r="P929" i="9"/>
  <c r="P930" i="9"/>
  <c r="P931" i="9"/>
  <c r="P932" i="9"/>
  <c r="P933" i="9"/>
  <c r="P934" i="9"/>
  <c r="P935" i="9"/>
  <c r="P936" i="9"/>
  <c r="P937" i="9"/>
  <c r="P938" i="9"/>
  <c r="P939" i="9"/>
  <c r="P940" i="9"/>
  <c r="P941" i="9"/>
  <c r="P942" i="9"/>
  <c r="P943" i="9"/>
  <c r="P944" i="9"/>
  <c r="P945" i="9"/>
  <c r="P946" i="9"/>
  <c r="P947" i="9"/>
  <c r="P948" i="9"/>
  <c r="P949" i="9"/>
  <c r="P950" i="9"/>
  <c r="P951" i="9"/>
  <c r="P952" i="9"/>
  <c r="P953" i="9"/>
  <c r="P954" i="9"/>
  <c r="P955" i="9"/>
  <c r="P956" i="9"/>
  <c r="P957" i="9"/>
  <c r="P958" i="9"/>
  <c r="P959" i="9"/>
  <c r="P960" i="9"/>
  <c r="P961" i="9"/>
  <c r="P962" i="9"/>
  <c r="P963" i="9"/>
  <c r="P964" i="9"/>
  <c r="P965" i="9"/>
  <c r="P966" i="9"/>
  <c r="P967" i="9"/>
  <c r="P968" i="9"/>
  <c r="P969" i="9"/>
  <c r="P970" i="9"/>
  <c r="P971" i="9"/>
  <c r="P972" i="9"/>
  <c r="P973" i="9"/>
  <c r="P974" i="9"/>
  <c r="P975" i="9"/>
  <c r="P976" i="9"/>
  <c r="P977" i="9"/>
  <c r="P978" i="9"/>
  <c r="P979" i="9"/>
  <c r="P980" i="9"/>
  <c r="P981" i="9"/>
  <c r="P982" i="9"/>
  <c r="P983" i="9"/>
  <c r="P984" i="9"/>
  <c r="P985" i="9"/>
  <c r="P986" i="9"/>
  <c r="P987" i="9"/>
  <c r="P988" i="9"/>
  <c r="P989" i="9"/>
  <c r="P990" i="9"/>
  <c r="P991" i="9"/>
  <c r="P992" i="9"/>
  <c r="P993" i="9"/>
  <c r="P994" i="9"/>
  <c r="P995" i="9"/>
  <c r="P996" i="9"/>
  <c r="P997" i="9"/>
  <c r="P998" i="9"/>
  <c r="P999" i="9"/>
  <c r="P1000" i="9"/>
  <c r="P1001" i="9"/>
  <c r="P1002" i="9"/>
  <c r="P1003" i="9"/>
  <c r="P1004" i="9"/>
  <c r="P1005" i="9"/>
  <c r="P1006" i="9"/>
  <c r="P1007" i="9"/>
  <c r="P1008" i="9"/>
  <c r="P1009" i="9"/>
  <c r="P1010" i="9"/>
  <c r="P1011" i="9"/>
  <c r="P1012" i="9"/>
  <c r="P1013" i="9"/>
  <c r="P1014" i="9"/>
  <c r="P1015" i="9"/>
  <c r="P1016" i="9"/>
  <c r="P1017" i="9"/>
  <c r="P1018" i="9"/>
  <c r="P1019" i="9"/>
  <c r="P1020" i="9"/>
  <c r="P1021" i="9"/>
  <c r="P1022" i="9"/>
  <c r="P1023" i="9"/>
  <c r="P1024" i="9"/>
  <c r="P1025" i="9"/>
  <c r="P1026" i="9"/>
  <c r="P1027" i="9"/>
  <c r="P1028" i="9"/>
  <c r="P1029" i="9"/>
  <c r="P1030" i="9"/>
  <c r="I3" i="35" l="1"/>
  <c r="D3" i="35"/>
  <c r="G3" i="35"/>
  <c r="B3" i="35"/>
  <c r="H3" i="35"/>
  <c r="J3" i="35"/>
  <c r="C3" i="35"/>
  <c r="F3" i="35"/>
  <c r="A3" i="35"/>
  <c r="O14" i="34"/>
  <c r="B3" i="24"/>
  <c r="E3" i="24"/>
  <c r="F3" i="24"/>
  <c r="C3" i="24"/>
  <c r="G3" i="24"/>
  <c r="I3" i="24"/>
  <c r="H3" i="24"/>
  <c r="A3" i="24"/>
  <c r="D3" i="24"/>
  <c r="B201" i="6"/>
  <c r="M201" i="6" s="1"/>
  <c r="B209" i="6"/>
  <c r="M209" i="6" s="1"/>
  <c r="B204" i="6"/>
  <c r="M204" i="6" s="1"/>
  <c r="B213" i="6"/>
  <c r="M213" i="6" s="1"/>
  <c r="B205" i="6"/>
  <c r="M205" i="6" s="1"/>
  <c r="B212" i="6"/>
  <c r="M212" i="6" s="1"/>
  <c r="B208" i="6"/>
  <c r="M208" i="6" s="1"/>
  <c r="B67" i="6"/>
  <c r="M67" i="6" s="1"/>
  <c r="B91" i="6"/>
  <c r="M91" i="6" s="1"/>
  <c r="B71" i="6"/>
  <c r="M71" i="6" s="1"/>
  <c r="B79" i="6"/>
  <c r="M79" i="6" s="1"/>
  <c r="C12" i="30"/>
  <c r="B83" i="6"/>
  <c r="M83" i="6" s="1"/>
  <c r="B80" i="6"/>
  <c r="M80" i="6" s="1"/>
  <c r="B84" i="6"/>
  <c r="M84" i="6" s="1"/>
  <c r="B75" i="6"/>
  <c r="M75" i="6" s="1"/>
  <c r="B81" i="6"/>
  <c r="M81" i="6" s="1"/>
  <c r="B76" i="6"/>
  <c r="M76" i="6" s="1"/>
  <c r="B68" i="6"/>
  <c r="M68" i="6" s="1"/>
  <c r="P13" i="6"/>
  <c r="B12" i="30"/>
  <c r="G14" i="6"/>
  <c r="F14" i="6"/>
  <c r="AA33" i="11" l="1"/>
  <c r="C5" i="16"/>
  <c r="C4" i="16"/>
  <c r="S17" i="16"/>
  <c r="S18" i="16"/>
  <c r="S19" i="16"/>
  <c r="S20" i="16"/>
  <c r="S21" i="16"/>
  <c r="S22" i="16"/>
  <c r="S23" i="16"/>
  <c r="S24" i="16"/>
  <c r="S25" i="16"/>
  <c r="S26" i="16"/>
  <c r="S27" i="16"/>
  <c r="S28" i="16"/>
  <c r="S29" i="16"/>
  <c r="S30" i="16"/>
  <c r="S31" i="16"/>
  <c r="S32" i="16"/>
  <c r="S33" i="16"/>
  <c r="S34" i="16"/>
  <c r="S35" i="16"/>
  <c r="S36" i="16"/>
  <c r="S37" i="16"/>
  <c r="S38" i="16"/>
  <c r="S39" i="16"/>
  <c r="S40" i="16"/>
  <c r="S41" i="16"/>
  <c r="S42" i="16"/>
  <c r="S43" i="16"/>
  <c r="S44" i="16"/>
  <c r="S45" i="16"/>
  <c r="S46" i="16"/>
  <c r="S47" i="16"/>
  <c r="S48" i="16"/>
  <c r="S49" i="16"/>
  <c r="S50" i="16"/>
  <c r="S51" i="16"/>
  <c r="S52" i="16"/>
  <c r="S53" i="16"/>
  <c r="S54" i="16"/>
  <c r="S55" i="16"/>
  <c r="S56" i="16"/>
  <c r="S57" i="16"/>
  <c r="S58" i="16"/>
  <c r="S59" i="16"/>
  <c r="S60" i="16"/>
  <c r="S61" i="16"/>
  <c r="S62" i="16"/>
  <c r="S63" i="16"/>
  <c r="S64" i="16"/>
  <c r="S65" i="16"/>
  <c r="S66" i="16"/>
  <c r="S67" i="16"/>
  <c r="S68" i="16"/>
  <c r="S69" i="16"/>
  <c r="S70" i="16"/>
  <c r="S71" i="16"/>
  <c r="S72" i="16"/>
  <c r="S73" i="16"/>
  <c r="S74" i="16"/>
  <c r="S75" i="16"/>
  <c r="S76" i="16"/>
  <c r="S77" i="16"/>
  <c r="S78" i="16"/>
  <c r="S79" i="16"/>
  <c r="S80" i="16"/>
  <c r="S81" i="16"/>
  <c r="S82" i="16"/>
  <c r="S83" i="16"/>
  <c r="S84" i="16"/>
  <c r="S85" i="16"/>
  <c r="S86" i="16"/>
  <c r="S87" i="16"/>
  <c r="S88" i="16"/>
  <c r="S89" i="16"/>
  <c r="S90" i="16"/>
  <c r="S91" i="16"/>
  <c r="S92" i="16"/>
  <c r="S93" i="16"/>
  <c r="S94" i="16"/>
  <c r="S95" i="16"/>
  <c r="S96" i="16"/>
  <c r="S97" i="16"/>
  <c r="S98" i="16"/>
  <c r="S99" i="16"/>
  <c r="S100" i="16"/>
  <c r="S101" i="16"/>
  <c r="S102" i="16"/>
  <c r="S103" i="16"/>
  <c r="S104" i="16"/>
  <c r="S105" i="16"/>
  <c r="S106" i="16"/>
  <c r="S107" i="16"/>
  <c r="S108" i="16"/>
  <c r="S109" i="16"/>
  <c r="S110" i="16"/>
  <c r="S111" i="16"/>
  <c r="S112" i="16"/>
  <c r="S113" i="16"/>
  <c r="S114" i="16"/>
  <c r="S115" i="16"/>
  <c r="S116" i="16"/>
  <c r="S117" i="16"/>
  <c r="S118" i="16"/>
  <c r="S119" i="16"/>
  <c r="S120" i="16"/>
  <c r="S16" i="16"/>
  <c r="T18" i="16"/>
  <c r="T19" i="16"/>
  <c r="T17" i="16"/>
  <c r="U17" i="16"/>
  <c r="V17" i="16"/>
  <c r="W17" i="16"/>
  <c r="X17" i="16"/>
  <c r="Y17" i="16"/>
  <c r="Z17" i="16"/>
  <c r="U18" i="16"/>
  <c r="V18" i="16"/>
  <c r="W18" i="16"/>
  <c r="X18" i="16"/>
  <c r="Y18" i="16"/>
  <c r="Z18" i="16"/>
  <c r="U19" i="16"/>
  <c r="V19" i="16"/>
  <c r="W19" i="16"/>
  <c r="X19" i="16"/>
  <c r="Y19" i="16"/>
  <c r="Z19" i="16"/>
  <c r="T20" i="16"/>
  <c r="U20" i="16"/>
  <c r="V20" i="16"/>
  <c r="W20" i="16"/>
  <c r="X20" i="16"/>
  <c r="Y20" i="16"/>
  <c r="Z20" i="16"/>
  <c r="T21" i="16"/>
  <c r="U21" i="16"/>
  <c r="V21" i="16"/>
  <c r="W21" i="16"/>
  <c r="X21" i="16"/>
  <c r="Y21" i="16"/>
  <c r="Z21" i="16"/>
  <c r="T22" i="16"/>
  <c r="U22" i="16"/>
  <c r="V22" i="16"/>
  <c r="W22" i="16"/>
  <c r="X22" i="16"/>
  <c r="Y22" i="16"/>
  <c r="Z22" i="16"/>
  <c r="T23" i="16"/>
  <c r="U23" i="16"/>
  <c r="V23" i="16"/>
  <c r="W23" i="16"/>
  <c r="X23" i="16"/>
  <c r="Y23" i="16"/>
  <c r="Z23" i="16"/>
  <c r="T24" i="16"/>
  <c r="U24" i="16"/>
  <c r="V24" i="16"/>
  <c r="W24" i="16"/>
  <c r="X24" i="16"/>
  <c r="Y24" i="16"/>
  <c r="Z24" i="16"/>
  <c r="T25" i="16"/>
  <c r="U25" i="16"/>
  <c r="V25" i="16"/>
  <c r="W25" i="16"/>
  <c r="X25" i="16"/>
  <c r="Y25" i="16"/>
  <c r="Z25" i="16"/>
  <c r="T26" i="16"/>
  <c r="U26" i="16"/>
  <c r="V26" i="16"/>
  <c r="W26" i="16"/>
  <c r="X26" i="16"/>
  <c r="Y26" i="16"/>
  <c r="Z26" i="16"/>
  <c r="T27" i="16"/>
  <c r="U27" i="16"/>
  <c r="V27" i="16"/>
  <c r="W27" i="16"/>
  <c r="X27" i="16"/>
  <c r="Y27" i="16"/>
  <c r="Z27" i="16"/>
  <c r="T28" i="16"/>
  <c r="U28" i="16"/>
  <c r="V28" i="16"/>
  <c r="W28" i="16"/>
  <c r="X28" i="16"/>
  <c r="Y28" i="16"/>
  <c r="Z28" i="16"/>
  <c r="T29" i="16"/>
  <c r="U29" i="16"/>
  <c r="V29" i="16"/>
  <c r="W29" i="16"/>
  <c r="X29" i="16"/>
  <c r="Y29" i="16"/>
  <c r="Z29" i="16"/>
  <c r="T30" i="16"/>
  <c r="U30" i="16"/>
  <c r="V30" i="16"/>
  <c r="W30" i="16"/>
  <c r="X30" i="16"/>
  <c r="Y30" i="16"/>
  <c r="Z30" i="16"/>
  <c r="T31" i="16"/>
  <c r="U31" i="16"/>
  <c r="V31" i="16"/>
  <c r="W31" i="16"/>
  <c r="X31" i="16"/>
  <c r="Y31" i="16"/>
  <c r="Z31" i="16"/>
  <c r="T32" i="16"/>
  <c r="U32" i="16"/>
  <c r="V32" i="16"/>
  <c r="W32" i="16"/>
  <c r="X32" i="16"/>
  <c r="Y32" i="16"/>
  <c r="Z32" i="16"/>
  <c r="T33" i="16"/>
  <c r="U33" i="16"/>
  <c r="V33" i="16"/>
  <c r="W33" i="16"/>
  <c r="X33" i="16"/>
  <c r="Y33" i="16"/>
  <c r="Z33" i="16"/>
  <c r="T34" i="16"/>
  <c r="U34" i="16"/>
  <c r="V34" i="16"/>
  <c r="W34" i="16"/>
  <c r="X34" i="16"/>
  <c r="Y34" i="16"/>
  <c r="Z34" i="16"/>
  <c r="T35" i="16"/>
  <c r="U35" i="16"/>
  <c r="V35" i="16"/>
  <c r="W35" i="16"/>
  <c r="X35" i="16"/>
  <c r="Y35" i="16"/>
  <c r="Z35" i="16"/>
  <c r="T36" i="16"/>
  <c r="U36" i="16"/>
  <c r="V36" i="16"/>
  <c r="W36" i="16"/>
  <c r="X36" i="16"/>
  <c r="Y36" i="16"/>
  <c r="Z36" i="16"/>
  <c r="T37" i="16"/>
  <c r="U37" i="16"/>
  <c r="V37" i="16"/>
  <c r="W37" i="16"/>
  <c r="X37" i="16"/>
  <c r="Y37" i="16"/>
  <c r="Z37" i="16"/>
  <c r="T38" i="16"/>
  <c r="U38" i="16"/>
  <c r="V38" i="16"/>
  <c r="W38" i="16"/>
  <c r="X38" i="16"/>
  <c r="Y38" i="16"/>
  <c r="Z38" i="16"/>
  <c r="T39" i="16"/>
  <c r="U39" i="16"/>
  <c r="V39" i="16"/>
  <c r="W39" i="16"/>
  <c r="X39" i="16"/>
  <c r="Y39" i="16"/>
  <c r="Z39" i="16"/>
  <c r="T40" i="16"/>
  <c r="U40" i="16"/>
  <c r="V40" i="16"/>
  <c r="W40" i="16"/>
  <c r="X40" i="16"/>
  <c r="Y40" i="16"/>
  <c r="Z40" i="16"/>
  <c r="T41" i="16"/>
  <c r="U41" i="16"/>
  <c r="V41" i="16"/>
  <c r="W41" i="16"/>
  <c r="X41" i="16"/>
  <c r="Y41" i="16"/>
  <c r="Z41" i="16"/>
  <c r="T42" i="16"/>
  <c r="U42" i="16"/>
  <c r="V42" i="16"/>
  <c r="W42" i="16"/>
  <c r="X42" i="16"/>
  <c r="Y42" i="16"/>
  <c r="Z42" i="16"/>
  <c r="T43" i="16"/>
  <c r="U43" i="16"/>
  <c r="V43" i="16"/>
  <c r="W43" i="16"/>
  <c r="X43" i="16"/>
  <c r="Y43" i="16"/>
  <c r="Z43" i="16"/>
  <c r="T44" i="16"/>
  <c r="U44" i="16"/>
  <c r="V44" i="16"/>
  <c r="W44" i="16"/>
  <c r="X44" i="16"/>
  <c r="Y44" i="16"/>
  <c r="Z44" i="16"/>
  <c r="T45" i="16"/>
  <c r="U45" i="16"/>
  <c r="V45" i="16"/>
  <c r="W45" i="16"/>
  <c r="X45" i="16"/>
  <c r="Y45" i="16"/>
  <c r="Z45" i="16"/>
  <c r="T46" i="16"/>
  <c r="U46" i="16"/>
  <c r="V46" i="16"/>
  <c r="W46" i="16"/>
  <c r="X46" i="16"/>
  <c r="Y46" i="16"/>
  <c r="Z46" i="16"/>
  <c r="T47" i="16"/>
  <c r="U47" i="16"/>
  <c r="V47" i="16"/>
  <c r="W47" i="16"/>
  <c r="X47" i="16"/>
  <c r="Y47" i="16"/>
  <c r="Z47" i="16"/>
  <c r="T48" i="16"/>
  <c r="U48" i="16"/>
  <c r="V48" i="16"/>
  <c r="W48" i="16"/>
  <c r="X48" i="16"/>
  <c r="Y48" i="16"/>
  <c r="Z48" i="16"/>
  <c r="T49" i="16"/>
  <c r="U49" i="16"/>
  <c r="V49" i="16"/>
  <c r="W49" i="16"/>
  <c r="X49" i="16"/>
  <c r="Y49" i="16"/>
  <c r="Z49" i="16"/>
  <c r="T50" i="16"/>
  <c r="U50" i="16"/>
  <c r="V50" i="16"/>
  <c r="W50" i="16"/>
  <c r="X50" i="16"/>
  <c r="Y50" i="16"/>
  <c r="Z50" i="16"/>
  <c r="T51" i="16"/>
  <c r="U51" i="16"/>
  <c r="V51" i="16"/>
  <c r="W51" i="16"/>
  <c r="X51" i="16"/>
  <c r="Y51" i="16"/>
  <c r="Z51" i="16"/>
  <c r="T52" i="16"/>
  <c r="U52" i="16"/>
  <c r="V52" i="16"/>
  <c r="W52" i="16"/>
  <c r="X52" i="16"/>
  <c r="Y52" i="16"/>
  <c r="Z52" i="16"/>
  <c r="T53" i="16"/>
  <c r="U53" i="16"/>
  <c r="V53" i="16"/>
  <c r="W53" i="16"/>
  <c r="X53" i="16"/>
  <c r="Y53" i="16"/>
  <c r="Z53" i="16"/>
  <c r="T54" i="16"/>
  <c r="U54" i="16"/>
  <c r="V54" i="16"/>
  <c r="W54" i="16"/>
  <c r="X54" i="16"/>
  <c r="Y54" i="16"/>
  <c r="Z54" i="16"/>
  <c r="T55" i="16"/>
  <c r="U55" i="16"/>
  <c r="V55" i="16"/>
  <c r="W55" i="16"/>
  <c r="X55" i="16"/>
  <c r="Y55" i="16"/>
  <c r="Z55" i="16"/>
  <c r="T56" i="16"/>
  <c r="U56" i="16"/>
  <c r="V56" i="16"/>
  <c r="W56" i="16"/>
  <c r="X56" i="16"/>
  <c r="Y56" i="16"/>
  <c r="Z56" i="16"/>
  <c r="T57" i="16"/>
  <c r="U57" i="16"/>
  <c r="V57" i="16"/>
  <c r="W57" i="16"/>
  <c r="X57" i="16"/>
  <c r="Y57" i="16"/>
  <c r="Z57" i="16"/>
  <c r="T58" i="16"/>
  <c r="U58" i="16"/>
  <c r="V58" i="16"/>
  <c r="W58" i="16"/>
  <c r="X58" i="16"/>
  <c r="Y58" i="16"/>
  <c r="Z58" i="16"/>
  <c r="T59" i="16"/>
  <c r="U59" i="16"/>
  <c r="V59" i="16"/>
  <c r="W59" i="16"/>
  <c r="X59" i="16"/>
  <c r="Y59" i="16"/>
  <c r="Z59" i="16"/>
  <c r="T60" i="16"/>
  <c r="U60" i="16"/>
  <c r="V60" i="16"/>
  <c r="W60" i="16"/>
  <c r="X60" i="16"/>
  <c r="Y60" i="16"/>
  <c r="Z60" i="16"/>
  <c r="T61" i="16"/>
  <c r="U61" i="16"/>
  <c r="V61" i="16"/>
  <c r="W61" i="16"/>
  <c r="X61" i="16"/>
  <c r="Y61" i="16"/>
  <c r="Z61" i="16"/>
  <c r="T62" i="16"/>
  <c r="U62" i="16"/>
  <c r="V62" i="16"/>
  <c r="W62" i="16"/>
  <c r="X62" i="16"/>
  <c r="Y62" i="16"/>
  <c r="Z62" i="16"/>
  <c r="T63" i="16"/>
  <c r="U63" i="16"/>
  <c r="V63" i="16"/>
  <c r="W63" i="16"/>
  <c r="X63" i="16"/>
  <c r="Y63" i="16"/>
  <c r="Z63" i="16"/>
  <c r="T64" i="16"/>
  <c r="U64" i="16"/>
  <c r="V64" i="16"/>
  <c r="W64" i="16"/>
  <c r="X64" i="16"/>
  <c r="Y64" i="16"/>
  <c r="Z64" i="16"/>
  <c r="T65" i="16"/>
  <c r="U65" i="16"/>
  <c r="V65" i="16"/>
  <c r="W65" i="16"/>
  <c r="X65" i="16"/>
  <c r="Y65" i="16"/>
  <c r="Z65" i="16"/>
  <c r="T66" i="16"/>
  <c r="U66" i="16"/>
  <c r="V66" i="16"/>
  <c r="W66" i="16"/>
  <c r="X66" i="16"/>
  <c r="Y66" i="16"/>
  <c r="Z66" i="16"/>
  <c r="T67" i="16"/>
  <c r="U67" i="16"/>
  <c r="V67" i="16"/>
  <c r="W67" i="16"/>
  <c r="X67" i="16"/>
  <c r="Y67" i="16"/>
  <c r="Z67" i="16"/>
  <c r="T68" i="16"/>
  <c r="U68" i="16"/>
  <c r="V68" i="16"/>
  <c r="W68" i="16"/>
  <c r="X68" i="16"/>
  <c r="Y68" i="16"/>
  <c r="Z68" i="16"/>
  <c r="T69" i="16"/>
  <c r="U69" i="16"/>
  <c r="V69" i="16"/>
  <c r="W69" i="16"/>
  <c r="X69" i="16"/>
  <c r="Y69" i="16"/>
  <c r="Z69" i="16"/>
  <c r="T70" i="16"/>
  <c r="U70" i="16"/>
  <c r="V70" i="16"/>
  <c r="W70" i="16"/>
  <c r="X70" i="16"/>
  <c r="Y70" i="16"/>
  <c r="Z70" i="16"/>
  <c r="T71" i="16"/>
  <c r="U71" i="16"/>
  <c r="V71" i="16"/>
  <c r="W71" i="16"/>
  <c r="X71" i="16"/>
  <c r="Y71" i="16"/>
  <c r="Z71" i="16"/>
  <c r="T72" i="16"/>
  <c r="U72" i="16"/>
  <c r="V72" i="16"/>
  <c r="W72" i="16"/>
  <c r="X72" i="16"/>
  <c r="Y72" i="16"/>
  <c r="Z72" i="16"/>
  <c r="T73" i="16"/>
  <c r="U73" i="16"/>
  <c r="V73" i="16"/>
  <c r="W73" i="16"/>
  <c r="X73" i="16"/>
  <c r="Y73" i="16"/>
  <c r="Z73" i="16"/>
  <c r="T74" i="16"/>
  <c r="U74" i="16"/>
  <c r="V74" i="16"/>
  <c r="W74" i="16"/>
  <c r="X74" i="16"/>
  <c r="Y74" i="16"/>
  <c r="Z74" i="16"/>
  <c r="T75" i="16"/>
  <c r="U75" i="16"/>
  <c r="V75" i="16"/>
  <c r="W75" i="16"/>
  <c r="X75" i="16"/>
  <c r="Y75" i="16"/>
  <c r="Z75" i="16"/>
  <c r="T76" i="16"/>
  <c r="U76" i="16"/>
  <c r="V76" i="16"/>
  <c r="W76" i="16"/>
  <c r="X76" i="16"/>
  <c r="Y76" i="16"/>
  <c r="Z76" i="16"/>
  <c r="T77" i="16"/>
  <c r="U77" i="16"/>
  <c r="V77" i="16"/>
  <c r="W77" i="16"/>
  <c r="X77" i="16"/>
  <c r="Y77" i="16"/>
  <c r="Z77" i="16"/>
  <c r="T78" i="16"/>
  <c r="U78" i="16"/>
  <c r="V78" i="16"/>
  <c r="W78" i="16"/>
  <c r="X78" i="16"/>
  <c r="Y78" i="16"/>
  <c r="Z78" i="16"/>
  <c r="T79" i="16"/>
  <c r="U79" i="16"/>
  <c r="V79" i="16"/>
  <c r="W79" i="16"/>
  <c r="X79" i="16"/>
  <c r="Y79" i="16"/>
  <c r="Z79" i="16"/>
  <c r="T80" i="16"/>
  <c r="U80" i="16"/>
  <c r="V80" i="16"/>
  <c r="W80" i="16"/>
  <c r="X80" i="16"/>
  <c r="Y80" i="16"/>
  <c r="Z80" i="16"/>
  <c r="T81" i="16"/>
  <c r="U81" i="16"/>
  <c r="V81" i="16"/>
  <c r="W81" i="16"/>
  <c r="X81" i="16"/>
  <c r="Y81" i="16"/>
  <c r="Z81" i="16"/>
  <c r="T82" i="16"/>
  <c r="U82" i="16"/>
  <c r="V82" i="16"/>
  <c r="W82" i="16"/>
  <c r="X82" i="16"/>
  <c r="Y82" i="16"/>
  <c r="Z82" i="16"/>
  <c r="T83" i="16"/>
  <c r="U83" i="16"/>
  <c r="V83" i="16"/>
  <c r="W83" i="16"/>
  <c r="X83" i="16"/>
  <c r="Y83" i="16"/>
  <c r="Z83" i="16"/>
  <c r="T84" i="16"/>
  <c r="U84" i="16"/>
  <c r="V84" i="16"/>
  <c r="W84" i="16"/>
  <c r="X84" i="16"/>
  <c r="Y84" i="16"/>
  <c r="Z84" i="16"/>
  <c r="T85" i="16"/>
  <c r="U85" i="16"/>
  <c r="V85" i="16"/>
  <c r="W85" i="16"/>
  <c r="X85" i="16"/>
  <c r="Y85" i="16"/>
  <c r="Z85" i="16"/>
  <c r="T86" i="16"/>
  <c r="U86" i="16"/>
  <c r="V86" i="16"/>
  <c r="W86" i="16"/>
  <c r="X86" i="16"/>
  <c r="Y86" i="16"/>
  <c r="Z86" i="16"/>
  <c r="T87" i="16"/>
  <c r="U87" i="16"/>
  <c r="V87" i="16"/>
  <c r="W87" i="16"/>
  <c r="X87" i="16"/>
  <c r="Y87" i="16"/>
  <c r="Z87" i="16"/>
  <c r="T88" i="16"/>
  <c r="U88" i="16"/>
  <c r="V88" i="16"/>
  <c r="W88" i="16"/>
  <c r="X88" i="16"/>
  <c r="Y88" i="16"/>
  <c r="Z88" i="16"/>
  <c r="T89" i="16"/>
  <c r="U89" i="16"/>
  <c r="V89" i="16"/>
  <c r="W89" i="16"/>
  <c r="X89" i="16"/>
  <c r="Y89" i="16"/>
  <c r="Z89" i="16"/>
  <c r="T90" i="16"/>
  <c r="U90" i="16"/>
  <c r="V90" i="16"/>
  <c r="W90" i="16"/>
  <c r="X90" i="16"/>
  <c r="Y90" i="16"/>
  <c r="Z90" i="16"/>
  <c r="T91" i="16"/>
  <c r="U91" i="16"/>
  <c r="V91" i="16"/>
  <c r="W91" i="16"/>
  <c r="X91" i="16"/>
  <c r="Y91" i="16"/>
  <c r="Z91" i="16"/>
  <c r="T92" i="16"/>
  <c r="U92" i="16"/>
  <c r="V92" i="16"/>
  <c r="W92" i="16"/>
  <c r="X92" i="16"/>
  <c r="Y92" i="16"/>
  <c r="Z92" i="16"/>
  <c r="T93" i="16"/>
  <c r="U93" i="16"/>
  <c r="V93" i="16"/>
  <c r="W93" i="16"/>
  <c r="X93" i="16"/>
  <c r="Y93" i="16"/>
  <c r="Z93" i="16"/>
  <c r="T94" i="16"/>
  <c r="U94" i="16"/>
  <c r="V94" i="16"/>
  <c r="W94" i="16"/>
  <c r="X94" i="16"/>
  <c r="Y94" i="16"/>
  <c r="Z94" i="16"/>
  <c r="T95" i="16"/>
  <c r="U95" i="16"/>
  <c r="V95" i="16"/>
  <c r="W95" i="16"/>
  <c r="X95" i="16"/>
  <c r="Y95" i="16"/>
  <c r="Z95" i="16"/>
  <c r="T96" i="16"/>
  <c r="U96" i="16"/>
  <c r="V96" i="16"/>
  <c r="W96" i="16"/>
  <c r="X96" i="16"/>
  <c r="Y96" i="16"/>
  <c r="Z96" i="16"/>
  <c r="T97" i="16"/>
  <c r="U97" i="16"/>
  <c r="V97" i="16"/>
  <c r="W97" i="16"/>
  <c r="X97" i="16"/>
  <c r="Y97" i="16"/>
  <c r="Z97" i="16"/>
  <c r="T98" i="16"/>
  <c r="U98" i="16"/>
  <c r="V98" i="16"/>
  <c r="W98" i="16"/>
  <c r="X98" i="16"/>
  <c r="Y98" i="16"/>
  <c r="Z98" i="16"/>
  <c r="T99" i="16"/>
  <c r="U99" i="16"/>
  <c r="V99" i="16"/>
  <c r="W99" i="16"/>
  <c r="X99" i="16"/>
  <c r="Y99" i="16"/>
  <c r="Z99" i="16"/>
  <c r="T100" i="16"/>
  <c r="U100" i="16"/>
  <c r="V100" i="16"/>
  <c r="W100" i="16"/>
  <c r="X100" i="16"/>
  <c r="Y100" i="16"/>
  <c r="Z100" i="16"/>
  <c r="T101" i="16"/>
  <c r="U101" i="16"/>
  <c r="V101" i="16"/>
  <c r="W101" i="16"/>
  <c r="X101" i="16"/>
  <c r="Y101" i="16"/>
  <c r="Z101" i="16"/>
  <c r="T102" i="16"/>
  <c r="U102" i="16"/>
  <c r="V102" i="16"/>
  <c r="W102" i="16"/>
  <c r="X102" i="16"/>
  <c r="Y102" i="16"/>
  <c r="Z102" i="16"/>
  <c r="T103" i="16"/>
  <c r="U103" i="16"/>
  <c r="V103" i="16"/>
  <c r="W103" i="16"/>
  <c r="X103" i="16"/>
  <c r="Y103" i="16"/>
  <c r="Z103" i="16"/>
  <c r="T104" i="16"/>
  <c r="U104" i="16"/>
  <c r="V104" i="16"/>
  <c r="W104" i="16"/>
  <c r="X104" i="16"/>
  <c r="Y104" i="16"/>
  <c r="Z104" i="16"/>
  <c r="T105" i="16"/>
  <c r="U105" i="16"/>
  <c r="V105" i="16"/>
  <c r="W105" i="16"/>
  <c r="X105" i="16"/>
  <c r="Y105" i="16"/>
  <c r="Z105" i="16"/>
  <c r="T106" i="16"/>
  <c r="U106" i="16"/>
  <c r="V106" i="16"/>
  <c r="W106" i="16"/>
  <c r="X106" i="16"/>
  <c r="Y106" i="16"/>
  <c r="Z106" i="16"/>
  <c r="T107" i="16"/>
  <c r="U107" i="16"/>
  <c r="V107" i="16"/>
  <c r="W107" i="16"/>
  <c r="X107" i="16"/>
  <c r="Y107" i="16"/>
  <c r="Z107" i="16"/>
  <c r="T108" i="16"/>
  <c r="U108" i="16"/>
  <c r="V108" i="16"/>
  <c r="W108" i="16"/>
  <c r="X108" i="16"/>
  <c r="Y108" i="16"/>
  <c r="Z108" i="16"/>
  <c r="T109" i="16"/>
  <c r="U109" i="16"/>
  <c r="V109" i="16"/>
  <c r="W109" i="16"/>
  <c r="X109" i="16"/>
  <c r="Y109" i="16"/>
  <c r="Z109" i="16"/>
  <c r="T110" i="16"/>
  <c r="U110" i="16"/>
  <c r="V110" i="16"/>
  <c r="W110" i="16"/>
  <c r="X110" i="16"/>
  <c r="Y110" i="16"/>
  <c r="Z110" i="16"/>
  <c r="T111" i="16"/>
  <c r="U111" i="16"/>
  <c r="V111" i="16"/>
  <c r="W111" i="16"/>
  <c r="X111" i="16"/>
  <c r="Y111" i="16"/>
  <c r="Z111" i="16"/>
  <c r="T112" i="16"/>
  <c r="U112" i="16"/>
  <c r="V112" i="16"/>
  <c r="W112" i="16"/>
  <c r="X112" i="16"/>
  <c r="Y112" i="16"/>
  <c r="Z112" i="16"/>
  <c r="T113" i="16"/>
  <c r="U113" i="16"/>
  <c r="V113" i="16"/>
  <c r="W113" i="16"/>
  <c r="X113" i="16"/>
  <c r="Y113" i="16"/>
  <c r="Z113" i="16"/>
  <c r="T114" i="16"/>
  <c r="U114" i="16"/>
  <c r="V114" i="16"/>
  <c r="W114" i="16"/>
  <c r="X114" i="16"/>
  <c r="Y114" i="16"/>
  <c r="Z114" i="16"/>
  <c r="T115" i="16"/>
  <c r="U115" i="16"/>
  <c r="V115" i="16"/>
  <c r="W115" i="16"/>
  <c r="X115" i="16"/>
  <c r="Y115" i="16"/>
  <c r="Z115" i="16"/>
  <c r="T116" i="16"/>
  <c r="U116" i="16"/>
  <c r="V116" i="16"/>
  <c r="W116" i="16"/>
  <c r="X116" i="16"/>
  <c r="Y116" i="16"/>
  <c r="Z116" i="16"/>
  <c r="T117" i="16"/>
  <c r="U117" i="16"/>
  <c r="V117" i="16"/>
  <c r="W117" i="16"/>
  <c r="X117" i="16"/>
  <c r="Y117" i="16"/>
  <c r="Z117" i="16"/>
  <c r="T118" i="16"/>
  <c r="U118" i="16"/>
  <c r="V118" i="16"/>
  <c r="W118" i="16"/>
  <c r="X118" i="16"/>
  <c r="Y118" i="16"/>
  <c r="Z118" i="16"/>
  <c r="T119" i="16"/>
  <c r="U119" i="16"/>
  <c r="V119" i="16"/>
  <c r="W119" i="16"/>
  <c r="X119" i="16"/>
  <c r="Y119" i="16"/>
  <c r="Z119" i="16"/>
  <c r="T120" i="16"/>
  <c r="U120" i="16"/>
  <c r="V120" i="16"/>
  <c r="W120" i="16"/>
  <c r="X120" i="16"/>
  <c r="Y120" i="16"/>
  <c r="Z120" i="16"/>
  <c r="T16" i="16"/>
  <c r="U16" i="16"/>
  <c r="V16" i="16"/>
  <c r="W16" i="16"/>
  <c r="X16" i="16"/>
  <c r="Y16" i="16"/>
  <c r="Z16" i="16"/>
  <c r="Z15" i="16"/>
  <c r="Y15" i="16"/>
  <c r="X15" i="16"/>
  <c r="W15" i="16"/>
  <c r="V15" i="16"/>
  <c r="U15" i="16"/>
  <c r="T15" i="16"/>
  <c r="S15" i="16"/>
  <c r="E4" i="16"/>
  <c r="C106" i="36" l="1"/>
  <c r="D106" i="36"/>
  <c r="E106" i="36"/>
  <c r="F106" i="36"/>
  <c r="H106" i="36"/>
  <c r="A106" i="36"/>
  <c r="I106" i="36"/>
  <c r="J106" i="36"/>
  <c r="B106" i="36"/>
  <c r="G106" i="36"/>
  <c r="C66" i="36"/>
  <c r="D66" i="36"/>
  <c r="E66" i="36"/>
  <c r="F66" i="36"/>
  <c r="G66" i="36"/>
  <c r="H66" i="36"/>
  <c r="A66" i="36"/>
  <c r="I66" i="36"/>
  <c r="B66" i="36"/>
  <c r="J66" i="36"/>
  <c r="A99" i="36"/>
  <c r="I99" i="36"/>
  <c r="B99" i="36"/>
  <c r="J99" i="36"/>
  <c r="C99" i="36"/>
  <c r="D99" i="36"/>
  <c r="F99" i="36"/>
  <c r="G99" i="36"/>
  <c r="E99" i="36"/>
  <c r="H99" i="36"/>
  <c r="A83" i="36"/>
  <c r="I83" i="36"/>
  <c r="B83" i="36"/>
  <c r="J83" i="36"/>
  <c r="C83" i="36"/>
  <c r="D83" i="36"/>
  <c r="E83" i="36"/>
  <c r="F83" i="36"/>
  <c r="G83" i="36"/>
  <c r="H83" i="36"/>
  <c r="A75" i="36"/>
  <c r="I75" i="36"/>
  <c r="B75" i="36"/>
  <c r="J75" i="36"/>
  <c r="C75" i="36"/>
  <c r="D75" i="36"/>
  <c r="E75" i="36"/>
  <c r="F75" i="36"/>
  <c r="G75" i="36"/>
  <c r="H75" i="36"/>
  <c r="A59" i="36"/>
  <c r="I59" i="36"/>
  <c r="B59" i="36"/>
  <c r="J59" i="36"/>
  <c r="C59" i="36"/>
  <c r="D59" i="36"/>
  <c r="E59" i="36"/>
  <c r="F59" i="36"/>
  <c r="G59" i="36"/>
  <c r="H59" i="36"/>
  <c r="A51" i="36"/>
  <c r="I51" i="36"/>
  <c r="B51" i="36"/>
  <c r="J51" i="36"/>
  <c r="C51" i="36"/>
  <c r="D51" i="36"/>
  <c r="E51" i="36"/>
  <c r="F51" i="36"/>
  <c r="G51" i="36"/>
  <c r="H51" i="36"/>
  <c r="A43" i="36"/>
  <c r="I43" i="36"/>
  <c r="B43" i="36"/>
  <c r="J43" i="36"/>
  <c r="C43" i="36"/>
  <c r="D43" i="36"/>
  <c r="E43" i="36"/>
  <c r="F43" i="36"/>
  <c r="G43" i="36"/>
  <c r="H43" i="36"/>
  <c r="A35" i="36"/>
  <c r="I35" i="36"/>
  <c r="B35" i="36"/>
  <c r="J35" i="36"/>
  <c r="C35" i="36"/>
  <c r="D35" i="36"/>
  <c r="E35" i="36"/>
  <c r="F35" i="36"/>
  <c r="G35" i="36"/>
  <c r="H35" i="36"/>
  <c r="A27" i="36"/>
  <c r="I27" i="36"/>
  <c r="B27" i="36"/>
  <c r="J27" i="36"/>
  <c r="C27" i="36"/>
  <c r="D27" i="36"/>
  <c r="E27" i="36"/>
  <c r="F27" i="36"/>
  <c r="G27" i="36"/>
  <c r="H27" i="36"/>
  <c r="B19" i="36"/>
  <c r="F19" i="36"/>
  <c r="D19" i="36"/>
  <c r="E19" i="36"/>
  <c r="G19" i="36"/>
  <c r="H19" i="36"/>
  <c r="I19" i="36"/>
  <c r="J19" i="36"/>
  <c r="A19" i="36"/>
  <c r="C19" i="36"/>
  <c r="H11" i="36"/>
  <c r="A11" i="36"/>
  <c r="I11" i="36"/>
  <c r="B11" i="36"/>
  <c r="J11" i="36"/>
  <c r="F11" i="36"/>
  <c r="C11" i="36"/>
  <c r="D11" i="36"/>
  <c r="E11" i="36"/>
  <c r="G11" i="36"/>
  <c r="C98" i="36"/>
  <c r="D98" i="36"/>
  <c r="E98" i="36"/>
  <c r="F98" i="36"/>
  <c r="H98" i="36"/>
  <c r="A98" i="36"/>
  <c r="I98" i="36"/>
  <c r="B98" i="36"/>
  <c r="G98" i="36"/>
  <c r="J98" i="36"/>
  <c r="C50" i="36"/>
  <c r="D50" i="36"/>
  <c r="E50" i="36"/>
  <c r="F50" i="36"/>
  <c r="G50" i="36"/>
  <c r="H50" i="36"/>
  <c r="A50" i="36"/>
  <c r="I50" i="36"/>
  <c r="B50" i="36"/>
  <c r="J50" i="36"/>
  <c r="C42" i="36"/>
  <c r="D42" i="36"/>
  <c r="E42" i="36"/>
  <c r="F42" i="36"/>
  <c r="G42" i="36"/>
  <c r="H42" i="36"/>
  <c r="A42" i="36"/>
  <c r="I42" i="36"/>
  <c r="B42" i="36"/>
  <c r="J42" i="36"/>
  <c r="C26" i="36"/>
  <c r="D26" i="36"/>
  <c r="E26" i="36"/>
  <c r="F26" i="36"/>
  <c r="G26" i="36"/>
  <c r="H26" i="36"/>
  <c r="A26" i="36"/>
  <c r="I26" i="36"/>
  <c r="B26" i="36"/>
  <c r="J26" i="36"/>
  <c r="B10" i="36"/>
  <c r="J10" i="36"/>
  <c r="C10" i="36"/>
  <c r="D10" i="36"/>
  <c r="H10" i="36"/>
  <c r="E10" i="36"/>
  <c r="F10" i="36"/>
  <c r="G10" i="36"/>
  <c r="I10" i="36"/>
  <c r="A10" i="36"/>
  <c r="A107" i="36"/>
  <c r="I107" i="36"/>
  <c r="B107" i="36"/>
  <c r="J107" i="36"/>
  <c r="C107" i="36"/>
  <c r="D107" i="36"/>
  <c r="F107" i="36"/>
  <c r="G107" i="36"/>
  <c r="E107" i="36"/>
  <c r="H107" i="36"/>
  <c r="A91" i="36"/>
  <c r="I91" i="36"/>
  <c r="B91" i="36"/>
  <c r="J91" i="36"/>
  <c r="C91" i="36"/>
  <c r="D91" i="36"/>
  <c r="E91" i="36"/>
  <c r="F91" i="36"/>
  <c r="G91" i="36"/>
  <c r="H91" i="36"/>
  <c r="A67" i="36"/>
  <c r="I67" i="36"/>
  <c r="B67" i="36"/>
  <c r="J67" i="36"/>
  <c r="C67" i="36"/>
  <c r="D67" i="36"/>
  <c r="E67" i="36"/>
  <c r="F67" i="36"/>
  <c r="G67" i="36"/>
  <c r="H67" i="36"/>
  <c r="H3" i="36"/>
  <c r="A3" i="36"/>
  <c r="I3" i="36"/>
  <c r="B3" i="36"/>
  <c r="J3" i="36"/>
  <c r="F3" i="36"/>
  <c r="C3" i="36"/>
  <c r="D3" i="36"/>
  <c r="E3" i="36"/>
  <c r="G3" i="36"/>
  <c r="G100" i="36"/>
  <c r="H100" i="36"/>
  <c r="A100" i="36"/>
  <c r="I100" i="36"/>
  <c r="B100" i="36"/>
  <c r="J100" i="36"/>
  <c r="D100" i="36"/>
  <c r="E100" i="36"/>
  <c r="F100" i="36"/>
  <c r="C100" i="36"/>
  <c r="G92" i="36"/>
  <c r="H92" i="36"/>
  <c r="A92" i="36"/>
  <c r="I92" i="36"/>
  <c r="B92" i="36"/>
  <c r="J92" i="36"/>
  <c r="C92" i="36"/>
  <c r="D92" i="36"/>
  <c r="E92" i="36"/>
  <c r="F92" i="36"/>
  <c r="G84" i="36"/>
  <c r="H84" i="36"/>
  <c r="A84" i="36"/>
  <c r="I84" i="36"/>
  <c r="B84" i="36"/>
  <c r="J84" i="36"/>
  <c r="C84" i="36"/>
  <c r="D84" i="36"/>
  <c r="E84" i="36"/>
  <c r="F84" i="36"/>
  <c r="G76" i="36"/>
  <c r="H76" i="36"/>
  <c r="A76" i="36"/>
  <c r="I76" i="36"/>
  <c r="B76" i="36"/>
  <c r="J76" i="36"/>
  <c r="C76" i="36"/>
  <c r="D76" i="36"/>
  <c r="E76" i="36"/>
  <c r="F76" i="36"/>
  <c r="G68" i="36"/>
  <c r="H68" i="36"/>
  <c r="A68" i="36"/>
  <c r="I68" i="36"/>
  <c r="B68" i="36"/>
  <c r="J68" i="36"/>
  <c r="C68" i="36"/>
  <c r="D68" i="36"/>
  <c r="E68" i="36"/>
  <c r="F68" i="36"/>
  <c r="G60" i="36"/>
  <c r="H60" i="36"/>
  <c r="A60" i="36"/>
  <c r="I60" i="36"/>
  <c r="B60" i="36"/>
  <c r="J60" i="36"/>
  <c r="C60" i="36"/>
  <c r="D60" i="36"/>
  <c r="E60" i="36"/>
  <c r="F60" i="36"/>
  <c r="G52" i="36"/>
  <c r="H52" i="36"/>
  <c r="A52" i="36"/>
  <c r="I52" i="36"/>
  <c r="B52" i="36"/>
  <c r="J52" i="36"/>
  <c r="C52" i="36"/>
  <c r="D52" i="36"/>
  <c r="E52" i="36"/>
  <c r="F52" i="36"/>
  <c r="G44" i="36"/>
  <c r="H44" i="36"/>
  <c r="A44" i="36"/>
  <c r="I44" i="36"/>
  <c r="B44" i="36"/>
  <c r="J44" i="36"/>
  <c r="C44" i="36"/>
  <c r="D44" i="36"/>
  <c r="E44" i="36"/>
  <c r="F44" i="36"/>
  <c r="G36" i="36"/>
  <c r="H36" i="36"/>
  <c r="A36" i="36"/>
  <c r="I36" i="36"/>
  <c r="B36" i="36"/>
  <c r="J36" i="36"/>
  <c r="C36" i="36"/>
  <c r="D36" i="36"/>
  <c r="E36" i="36"/>
  <c r="F36" i="36"/>
  <c r="G28" i="36"/>
  <c r="H28" i="36"/>
  <c r="A28" i="36"/>
  <c r="I28" i="36"/>
  <c r="B28" i="36"/>
  <c r="J28" i="36"/>
  <c r="C28" i="36"/>
  <c r="D28" i="36"/>
  <c r="E28" i="36"/>
  <c r="F28" i="36"/>
  <c r="D20" i="36"/>
  <c r="C20" i="36"/>
  <c r="E20" i="36"/>
  <c r="F20" i="36"/>
  <c r="G20" i="36"/>
  <c r="H20" i="36"/>
  <c r="I20" i="36"/>
  <c r="A20" i="36"/>
  <c r="J20" i="36"/>
  <c r="B20" i="36"/>
  <c r="G12" i="36"/>
  <c r="H12" i="36"/>
  <c r="D12" i="36"/>
  <c r="A12" i="36"/>
  <c r="B12" i="36"/>
  <c r="C12" i="36"/>
  <c r="E12" i="36"/>
  <c r="F12" i="36"/>
  <c r="I12" i="36"/>
  <c r="J12" i="36"/>
  <c r="D5" i="36"/>
  <c r="E5" i="36"/>
  <c r="F5" i="36"/>
  <c r="B5" i="36"/>
  <c r="J5" i="36"/>
  <c r="G5" i="36"/>
  <c r="H5" i="36"/>
  <c r="I5" i="36"/>
  <c r="A5" i="36"/>
  <c r="C5" i="36"/>
  <c r="C82" i="36"/>
  <c r="D82" i="36"/>
  <c r="E82" i="36"/>
  <c r="F82" i="36"/>
  <c r="G82" i="36"/>
  <c r="H82" i="36"/>
  <c r="A82" i="36"/>
  <c r="I82" i="36"/>
  <c r="B82" i="36"/>
  <c r="J82" i="36"/>
  <c r="C74" i="36"/>
  <c r="D74" i="36"/>
  <c r="E74" i="36"/>
  <c r="F74" i="36"/>
  <c r="G74" i="36"/>
  <c r="H74" i="36"/>
  <c r="A74" i="36"/>
  <c r="I74" i="36"/>
  <c r="B74" i="36"/>
  <c r="J74" i="36"/>
  <c r="E101" i="36"/>
  <c r="F101" i="36"/>
  <c r="G101" i="36"/>
  <c r="H101" i="36"/>
  <c r="B101" i="36"/>
  <c r="J101" i="36"/>
  <c r="C101" i="36"/>
  <c r="A101" i="36"/>
  <c r="D101" i="36"/>
  <c r="I101" i="36"/>
  <c r="E93" i="36"/>
  <c r="F93" i="36"/>
  <c r="G93" i="36"/>
  <c r="H93" i="36"/>
  <c r="A93" i="36"/>
  <c r="I93" i="36"/>
  <c r="B93" i="36"/>
  <c r="J93" i="36"/>
  <c r="C93" i="36"/>
  <c r="D93" i="36"/>
  <c r="E85" i="36"/>
  <c r="F85" i="36"/>
  <c r="G85" i="36"/>
  <c r="H85" i="36"/>
  <c r="A85" i="36"/>
  <c r="I85" i="36"/>
  <c r="B85" i="36"/>
  <c r="J85" i="36"/>
  <c r="C85" i="36"/>
  <c r="D85" i="36"/>
  <c r="E77" i="36"/>
  <c r="F77" i="36"/>
  <c r="G77" i="36"/>
  <c r="H77" i="36"/>
  <c r="A77" i="36"/>
  <c r="I77" i="36"/>
  <c r="B77" i="36"/>
  <c r="J77" i="36"/>
  <c r="C77" i="36"/>
  <c r="D77" i="36"/>
  <c r="E69" i="36"/>
  <c r="F69" i="36"/>
  <c r="G69" i="36"/>
  <c r="H69" i="36"/>
  <c r="A69" i="36"/>
  <c r="I69" i="36"/>
  <c r="B69" i="36"/>
  <c r="J69" i="36"/>
  <c r="C69" i="36"/>
  <c r="D69" i="36"/>
  <c r="E61" i="36"/>
  <c r="F61" i="36"/>
  <c r="G61" i="36"/>
  <c r="H61" i="36"/>
  <c r="A61" i="36"/>
  <c r="I61" i="36"/>
  <c r="B61" i="36"/>
  <c r="J61" i="36"/>
  <c r="C61" i="36"/>
  <c r="D61" i="36"/>
  <c r="E53" i="36"/>
  <c r="F53" i="36"/>
  <c r="G53" i="36"/>
  <c r="H53" i="36"/>
  <c r="A53" i="36"/>
  <c r="I53" i="36"/>
  <c r="B53" i="36"/>
  <c r="J53" i="36"/>
  <c r="C53" i="36"/>
  <c r="D53" i="36"/>
  <c r="E45" i="36"/>
  <c r="F45" i="36"/>
  <c r="G45" i="36"/>
  <c r="H45" i="36"/>
  <c r="A45" i="36"/>
  <c r="I45" i="36"/>
  <c r="B45" i="36"/>
  <c r="J45" i="36"/>
  <c r="C45" i="36"/>
  <c r="D45" i="36"/>
  <c r="E37" i="36"/>
  <c r="F37" i="36"/>
  <c r="G37" i="36"/>
  <c r="H37" i="36"/>
  <c r="A37" i="36"/>
  <c r="I37" i="36"/>
  <c r="B37" i="36"/>
  <c r="J37" i="36"/>
  <c r="C37" i="36"/>
  <c r="D37" i="36"/>
  <c r="E29" i="36"/>
  <c r="F29" i="36"/>
  <c r="G29" i="36"/>
  <c r="H29" i="36"/>
  <c r="A29" i="36"/>
  <c r="I29" i="36"/>
  <c r="B29" i="36"/>
  <c r="J29" i="36"/>
  <c r="C29" i="36"/>
  <c r="D29" i="36"/>
  <c r="B21" i="36"/>
  <c r="J21" i="36"/>
  <c r="C21" i="36"/>
  <c r="D21" i="36"/>
  <c r="E21" i="36"/>
  <c r="F21" i="36"/>
  <c r="G21" i="36"/>
  <c r="H21" i="36"/>
  <c r="I21" i="36"/>
  <c r="A21" i="36"/>
  <c r="E13" i="36"/>
  <c r="F13" i="36"/>
  <c r="B13" i="36"/>
  <c r="J13" i="36"/>
  <c r="C13" i="36"/>
  <c r="D13" i="36"/>
  <c r="G13" i="36"/>
  <c r="H13" i="36"/>
  <c r="I13" i="36"/>
  <c r="A13" i="36"/>
  <c r="D18" i="36"/>
  <c r="H18" i="36"/>
  <c r="C18" i="36"/>
  <c r="E18" i="36"/>
  <c r="F18" i="36"/>
  <c r="G18" i="36"/>
  <c r="I18" i="36"/>
  <c r="J18" i="36"/>
  <c r="A18" i="36"/>
  <c r="B18" i="36"/>
  <c r="F4" i="36"/>
  <c r="G4" i="36"/>
  <c r="H4" i="36"/>
  <c r="D4" i="36"/>
  <c r="A4" i="36"/>
  <c r="B4" i="36"/>
  <c r="C4" i="36"/>
  <c r="E4" i="36"/>
  <c r="I4" i="36"/>
  <c r="J4" i="36"/>
  <c r="C102" i="36"/>
  <c r="D102" i="36"/>
  <c r="E102" i="36"/>
  <c r="F102" i="36"/>
  <c r="H102" i="36"/>
  <c r="A102" i="36"/>
  <c r="I102" i="36"/>
  <c r="B102" i="36"/>
  <c r="G102" i="36"/>
  <c r="J102" i="36"/>
  <c r="C94" i="36"/>
  <c r="D94" i="36"/>
  <c r="E94" i="36"/>
  <c r="F94" i="36"/>
  <c r="G94" i="36"/>
  <c r="H94" i="36"/>
  <c r="A94" i="36"/>
  <c r="I94" i="36"/>
  <c r="B94" i="36"/>
  <c r="J94" i="36"/>
  <c r="C86" i="36"/>
  <c r="D86" i="36"/>
  <c r="E86" i="36"/>
  <c r="F86" i="36"/>
  <c r="G86" i="36"/>
  <c r="H86" i="36"/>
  <c r="A86" i="36"/>
  <c r="I86" i="36"/>
  <c r="B86" i="36"/>
  <c r="J86" i="36"/>
  <c r="C78" i="36"/>
  <c r="D78" i="36"/>
  <c r="E78" i="36"/>
  <c r="F78" i="36"/>
  <c r="G78" i="36"/>
  <c r="H78" i="36"/>
  <c r="A78" i="36"/>
  <c r="I78" i="36"/>
  <c r="J78" i="36"/>
  <c r="B78" i="36"/>
  <c r="C70" i="36"/>
  <c r="D70" i="36"/>
  <c r="E70" i="36"/>
  <c r="F70" i="36"/>
  <c r="G70" i="36"/>
  <c r="H70" i="36"/>
  <c r="A70" i="36"/>
  <c r="I70" i="36"/>
  <c r="B70" i="36"/>
  <c r="J70" i="36"/>
  <c r="C62" i="36"/>
  <c r="D62" i="36"/>
  <c r="E62" i="36"/>
  <c r="F62" i="36"/>
  <c r="G62" i="36"/>
  <c r="H62" i="36"/>
  <c r="A62" i="36"/>
  <c r="I62" i="36"/>
  <c r="B62" i="36"/>
  <c r="J62" i="36"/>
  <c r="C54" i="36"/>
  <c r="D54" i="36"/>
  <c r="E54" i="36"/>
  <c r="F54" i="36"/>
  <c r="G54" i="36"/>
  <c r="H54" i="36"/>
  <c r="A54" i="36"/>
  <c r="I54" i="36"/>
  <c r="B54" i="36"/>
  <c r="J54" i="36"/>
  <c r="C46" i="36"/>
  <c r="D46" i="36"/>
  <c r="E46" i="36"/>
  <c r="F46" i="36"/>
  <c r="G46" i="36"/>
  <c r="H46" i="36"/>
  <c r="A46" i="36"/>
  <c r="I46" i="36"/>
  <c r="J46" i="36"/>
  <c r="B46" i="36"/>
  <c r="C38" i="36"/>
  <c r="D38" i="36"/>
  <c r="E38" i="36"/>
  <c r="F38" i="36"/>
  <c r="G38" i="36"/>
  <c r="H38" i="36"/>
  <c r="A38" i="36"/>
  <c r="I38" i="36"/>
  <c r="B38" i="36"/>
  <c r="J38" i="36"/>
  <c r="C30" i="36"/>
  <c r="D30" i="36"/>
  <c r="E30" i="36"/>
  <c r="F30" i="36"/>
  <c r="G30" i="36"/>
  <c r="H30" i="36"/>
  <c r="A30" i="36"/>
  <c r="I30" i="36"/>
  <c r="B30" i="36"/>
  <c r="J30" i="36"/>
  <c r="H22" i="36"/>
  <c r="B22" i="36"/>
  <c r="C22" i="36"/>
  <c r="D22" i="36"/>
  <c r="E22" i="36"/>
  <c r="F22" i="36"/>
  <c r="G22" i="36"/>
  <c r="I22" i="36"/>
  <c r="A22" i="36"/>
  <c r="J22" i="36"/>
  <c r="C14" i="36"/>
  <c r="D14" i="36"/>
  <c r="H14" i="36"/>
  <c r="F14" i="36"/>
  <c r="G14" i="36"/>
  <c r="I14" i="36"/>
  <c r="J14" i="36"/>
  <c r="A14" i="36"/>
  <c r="B14" i="36"/>
  <c r="E14" i="36"/>
  <c r="B6" i="36"/>
  <c r="J6" i="36"/>
  <c r="C6" i="36"/>
  <c r="D6" i="36"/>
  <c r="H6" i="36"/>
  <c r="A6" i="36"/>
  <c r="E6" i="36"/>
  <c r="F6" i="36"/>
  <c r="G6" i="36"/>
  <c r="I6" i="36"/>
  <c r="C58" i="36"/>
  <c r="D58" i="36"/>
  <c r="E58" i="36"/>
  <c r="F58" i="36"/>
  <c r="G58" i="36"/>
  <c r="H58" i="36"/>
  <c r="A58" i="36"/>
  <c r="I58" i="36"/>
  <c r="B58" i="36"/>
  <c r="J58" i="36"/>
  <c r="A103" i="36"/>
  <c r="I103" i="36"/>
  <c r="B103" i="36"/>
  <c r="J103" i="36"/>
  <c r="C103" i="36"/>
  <c r="D103" i="36"/>
  <c r="F103" i="36"/>
  <c r="G103" i="36"/>
  <c r="H103" i="36"/>
  <c r="E103" i="36"/>
  <c r="A95" i="36"/>
  <c r="I95" i="36"/>
  <c r="B95" i="36"/>
  <c r="J95" i="36"/>
  <c r="C95" i="36"/>
  <c r="D95" i="36"/>
  <c r="E95" i="36"/>
  <c r="F95" i="36"/>
  <c r="G95" i="36"/>
  <c r="H95" i="36"/>
  <c r="A87" i="36"/>
  <c r="I87" i="36"/>
  <c r="B87" i="36"/>
  <c r="J87" i="36"/>
  <c r="C87" i="36"/>
  <c r="D87" i="36"/>
  <c r="E87" i="36"/>
  <c r="F87" i="36"/>
  <c r="G87" i="36"/>
  <c r="H87" i="36"/>
  <c r="A79" i="36"/>
  <c r="I79" i="36"/>
  <c r="B79" i="36"/>
  <c r="J79" i="36"/>
  <c r="C79" i="36"/>
  <c r="D79" i="36"/>
  <c r="E79" i="36"/>
  <c r="F79" i="36"/>
  <c r="G79" i="36"/>
  <c r="H79" i="36"/>
  <c r="A71" i="36"/>
  <c r="I71" i="36"/>
  <c r="B71" i="36"/>
  <c r="J71" i="36"/>
  <c r="C71" i="36"/>
  <c r="D71" i="36"/>
  <c r="E71" i="36"/>
  <c r="F71" i="36"/>
  <c r="G71" i="36"/>
  <c r="H71" i="36"/>
  <c r="A63" i="36"/>
  <c r="I63" i="36"/>
  <c r="B63" i="36"/>
  <c r="J63" i="36"/>
  <c r="C63" i="36"/>
  <c r="D63" i="36"/>
  <c r="E63" i="36"/>
  <c r="F63" i="36"/>
  <c r="G63" i="36"/>
  <c r="H63" i="36"/>
  <c r="A55" i="36"/>
  <c r="I55" i="36"/>
  <c r="B55" i="36"/>
  <c r="J55" i="36"/>
  <c r="C55" i="36"/>
  <c r="D55" i="36"/>
  <c r="E55" i="36"/>
  <c r="F55" i="36"/>
  <c r="G55" i="36"/>
  <c r="H55" i="36"/>
  <c r="A47" i="36"/>
  <c r="I47" i="36"/>
  <c r="B47" i="36"/>
  <c r="J47" i="36"/>
  <c r="C47" i="36"/>
  <c r="D47" i="36"/>
  <c r="E47" i="36"/>
  <c r="F47" i="36"/>
  <c r="G47" i="36"/>
  <c r="H47" i="36"/>
  <c r="A39" i="36"/>
  <c r="I39" i="36"/>
  <c r="B39" i="36"/>
  <c r="J39" i="36"/>
  <c r="C39" i="36"/>
  <c r="D39" i="36"/>
  <c r="E39" i="36"/>
  <c r="F39" i="36"/>
  <c r="G39" i="36"/>
  <c r="H39" i="36"/>
  <c r="A31" i="36"/>
  <c r="I31" i="36"/>
  <c r="B31" i="36"/>
  <c r="J31" i="36"/>
  <c r="C31" i="36"/>
  <c r="D31" i="36"/>
  <c r="E31" i="36"/>
  <c r="F31" i="36"/>
  <c r="G31" i="36"/>
  <c r="H31" i="36"/>
  <c r="A23" i="36"/>
  <c r="I23" i="36"/>
  <c r="B23" i="36"/>
  <c r="J23" i="36"/>
  <c r="C23" i="36"/>
  <c r="D23" i="36"/>
  <c r="E23" i="36"/>
  <c r="F23" i="36"/>
  <c r="G23" i="36"/>
  <c r="H23" i="36"/>
  <c r="A15" i="36"/>
  <c r="I15" i="36"/>
  <c r="B15" i="36"/>
  <c r="J15" i="36"/>
  <c r="F15" i="36"/>
  <c r="H15" i="36"/>
  <c r="C15" i="36"/>
  <c r="D15" i="36"/>
  <c r="E15" i="36"/>
  <c r="G15" i="36"/>
  <c r="H7" i="36"/>
  <c r="A7" i="36"/>
  <c r="I7" i="36"/>
  <c r="B7" i="36"/>
  <c r="J7" i="36"/>
  <c r="F7" i="36"/>
  <c r="C7" i="36"/>
  <c r="D7" i="36"/>
  <c r="E7" i="36"/>
  <c r="G7" i="36"/>
  <c r="G96" i="36"/>
  <c r="H96" i="36"/>
  <c r="A96" i="36"/>
  <c r="I96" i="36"/>
  <c r="B96" i="36"/>
  <c r="J96" i="36"/>
  <c r="C96" i="36"/>
  <c r="D96" i="36"/>
  <c r="E96" i="36"/>
  <c r="F96" i="36"/>
  <c r="G88" i="36"/>
  <c r="H88" i="36"/>
  <c r="A88" i="36"/>
  <c r="I88" i="36"/>
  <c r="B88" i="36"/>
  <c r="J88" i="36"/>
  <c r="C88" i="36"/>
  <c r="D88" i="36"/>
  <c r="E88" i="36"/>
  <c r="F88" i="36"/>
  <c r="G80" i="36"/>
  <c r="H80" i="36"/>
  <c r="A80" i="36"/>
  <c r="I80" i="36"/>
  <c r="B80" i="36"/>
  <c r="J80" i="36"/>
  <c r="C80" i="36"/>
  <c r="D80" i="36"/>
  <c r="E80" i="36"/>
  <c r="F80" i="36"/>
  <c r="G72" i="36"/>
  <c r="H72" i="36"/>
  <c r="A72" i="36"/>
  <c r="I72" i="36"/>
  <c r="B72" i="36"/>
  <c r="J72" i="36"/>
  <c r="C72" i="36"/>
  <c r="D72" i="36"/>
  <c r="E72" i="36"/>
  <c r="F72" i="36"/>
  <c r="G64" i="36"/>
  <c r="H64" i="36"/>
  <c r="A64" i="36"/>
  <c r="I64" i="36"/>
  <c r="B64" i="36"/>
  <c r="J64" i="36"/>
  <c r="C64" i="36"/>
  <c r="D64" i="36"/>
  <c r="E64" i="36"/>
  <c r="F64" i="36"/>
  <c r="G56" i="36"/>
  <c r="H56" i="36"/>
  <c r="A56" i="36"/>
  <c r="I56" i="36"/>
  <c r="B56" i="36"/>
  <c r="J56" i="36"/>
  <c r="C56" i="36"/>
  <c r="D56" i="36"/>
  <c r="E56" i="36"/>
  <c r="F56" i="36"/>
  <c r="G48" i="36"/>
  <c r="H48" i="36"/>
  <c r="A48" i="36"/>
  <c r="I48" i="36"/>
  <c r="B48" i="36"/>
  <c r="J48" i="36"/>
  <c r="C48" i="36"/>
  <c r="D48" i="36"/>
  <c r="E48" i="36"/>
  <c r="F48" i="36"/>
  <c r="G40" i="36"/>
  <c r="H40" i="36"/>
  <c r="A40" i="36"/>
  <c r="I40" i="36"/>
  <c r="B40" i="36"/>
  <c r="J40" i="36"/>
  <c r="C40" i="36"/>
  <c r="D40" i="36"/>
  <c r="E40" i="36"/>
  <c r="F40" i="36"/>
  <c r="G32" i="36"/>
  <c r="H32" i="36"/>
  <c r="A32" i="36"/>
  <c r="I32" i="36"/>
  <c r="B32" i="36"/>
  <c r="J32" i="36"/>
  <c r="C32" i="36"/>
  <c r="D32" i="36"/>
  <c r="E32" i="36"/>
  <c r="F32" i="36"/>
  <c r="G24" i="36"/>
  <c r="H24" i="36"/>
  <c r="A24" i="36"/>
  <c r="I24" i="36"/>
  <c r="B24" i="36"/>
  <c r="J24" i="36"/>
  <c r="C24" i="36"/>
  <c r="D24" i="36"/>
  <c r="E24" i="36"/>
  <c r="F24" i="36"/>
  <c r="G16" i="36"/>
  <c r="H16" i="36"/>
  <c r="D16" i="36"/>
  <c r="A16" i="36"/>
  <c r="B16" i="36"/>
  <c r="C16" i="36"/>
  <c r="E16" i="36"/>
  <c r="F16" i="36"/>
  <c r="I16" i="36"/>
  <c r="J16" i="36"/>
  <c r="F8" i="36"/>
  <c r="G8" i="36"/>
  <c r="H8" i="36"/>
  <c r="D8" i="36"/>
  <c r="I8" i="36"/>
  <c r="J8" i="36"/>
  <c r="A8" i="36"/>
  <c r="B8" i="36"/>
  <c r="C8" i="36"/>
  <c r="E8" i="36"/>
  <c r="C90" i="36"/>
  <c r="D90" i="36"/>
  <c r="E90" i="36"/>
  <c r="F90" i="36"/>
  <c r="G90" i="36"/>
  <c r="H90" i="36"/>
  <c r="A90" i="36"/>
  <c r="I90" i="36"/>
  <c r="B90" i="36"/>
  <c r="J90" i="36"/>
  <c r="C34" i="36"/>
  <c r="D34" i="36"/>
  <c r="E34" i="36"/>
  <c r="F34" i="36"/>
  <c r="G34" i="36"/>
  <c r="H34" i="36"/>
  <c r="A34" i="36"/>
  <c r="I34" i="36"/>
  <c r="B34" i="36"/>
  <c r="J34" i="36"/>
  <c r="G104" i="36"/>
  <c r="H104" i="36"/>
  <c r="A104" i="36"/>
  <c r="I104" i="36"/>
  <c r="B104" i="36"/>
  <c r="J104" i="36"/>
  <c r="D104" i="36"/>
  <c r="E104" i="36"/>
  <c r="C104" i="36"/>
  <c r="F104" i="36"/>
  <c r="E105" i="36"/>
  <c r="F105" i="36"/>
  <c r="G105" i="36"/>
  <c r="H105" i="36"/>
  <c r="B105" i="36"/>
  <c r="J105" i="36"/>
  <c r="C105" i="36"/>
  <c r="A105" i="36"/>
  <c r="D105" i="36"/>
  <c r="I105" i="36"/>
  <c r="E97" i="36"/>
  <c r="F97" i="36"/>
  <c r="G97" i="36"/>
  <c r="H97" i="36"/>
  <c r="B97" i="36"/>
  <c r="J97" i="36"/>
  <c r="C97" i="36"/>
  <c r="D97" i="36"/>
  <c r="I97" i="36"/>
  <c r="A97" i="36"/>
  <c r="E89" i="36"/>
  <c r="F89" i="36"/>
  <c r="G89" i="36"/>
  <c r="H89" i="36"/>
  <c r="A89" i="36"/>
  <c r="I89" i="36"/>
  <c r="B89" i="36"/>
  <c r="J89" i="36"/>
  <c r="C89" i="36"/>
  <c r="D89" i="36"/>
  <c r="E81" i="36"/>
  <c r="F81" i="36"/>
  <c r="G81" i="36"/>
  <c r="H81" i="36"/>
  <c r="A81" i="36"/>
  <c r="I81" i="36"/>
  <c r="B81" i="36"/>
  <c r="J81" i="36"/>
  <c r="C81" i="36"/>
  <c r="D81" i="36"/>
  <c r="E73" i="36"/>
  <c r="F73" i="36"/>
  <c r="G73" i="36"/>
  <c r="H73" i="36"/>
  <c r="A73" i="36"/>
  <c r="I73" i="36"/>
  <c r="B73" i="36"/>
  <c r="J73" i="36"/>
  <c r="C73" i="36"/>
  <c r="D73" i="36"/>
  <c r="E65" i="36"/>
  <c r="F65" i="36"/>
  <c r="G65" i="36"/>
  <c r="H65" i="36"/>
  <c r="A65" i="36"/>
  <c r="I65" i="36"/>
  <c r="B65" i="36"/>
  <c r="J65" i="36"/>
  <c r="C65" i="36"/>
  <c r="D65" i="36"/>
  <c r="E57" i="36"/>
  <c r="F57" i="36"/>
  <c r="G57" i="36"/>
  <c r="H57" i="36"/>
  <c r="A57" i="36"/>
  <c r="I57" i="36"/>
  <c r="B57" i="36"/>
  <c r="J57" i="36"/>
  <c r="C57" i="36"/>
  <c r="D57" i="36"/>
  <c r="E49" i="36"/>
  <c r="F49" i="36"/>
  <c r="G49" i="36"/>
  <c r="H49" i="36"/>
  <c r="A49" i="36"/>
  <c r="I49" i="36"/>
  <c r="B49" i="36"/>
  <c r="J49" i="36"/>
  <c r="C49" i="36"/>
  <c r="D49" i="36"/>
  <c r="E41" i="36"/>
  <c r="F41" i="36"/>
  <c r="G41" i="36"/>
  <c r="H41" i="36"/>
  <c r="A41" i="36"/>
  <c r="I41" i="36"/>
  <c r="B41" i="36"/>
  <c r="J41" i="36"/>
  <c r="C41" i="36"/>
  <c r="D41" i="36"/>
  <c r="E33" i="36"/>
  <c r="F33" i="36"/>
  <c r="G33" i="36"/>
  <c r="H33" i="36"/>
  <c r="A33" i="36"/>
  <c r="I33" i="36"/>
  <c r="B33" i="36"/>
  <c r="J33" i="36"/>
  <c r="C33" i="36"/>
  <c r="D33" i="36"/>
  <c r="E25" i="36"/>
  <c r="F25" i="36"/>
  <c r="G25" i="36"/>
  <c r="H25" i="36"/>
  <c r="A25" i="36"/>
  <c r="I25" i="36"/>
  <c r="B25" i="36"/>
  <c r="J25" i="36"/>
  <c r="C25" i="36"/>
  <c r="D25" i="36"/>
  <c r="E17" i="36"/>
  <c r="F17" i="36"/>
  <c r="B17" i="36"/>
  <c r="J17" i="36"/>
  <c r="A17" i="36"/>
  <c r="C17" i="36"/>
  <c r="D17" i="36"/>
  <c r="G17" i="36"/>
  <c r="H17" i="36"/>
  <c r="I17" i="36"/>
  <c r="D9" i="36"/>
  <c r="E9" i="36"/>
  <c r="F9" i="36"/>
  <c r="B9" i="36"/>
  <c r="J9" i="36"/>
  <c r="A9" i="36"/>
  <c r="C9" i="36"/>
  <c r="G9" i="36"/>
  <c r="H9" i="36"/>
  <c r="I9" i="36"/>
  <c r="J2" i="36"/>
  <c r="G2" i="36"/>
  <c r="E2" i="36"/>
  <c r="C2" i="36"/>
  <c r="B2" i="36"/>
  <c r="F2" i="36"/>
  <c r="A2" i="36"/>
  <c r="H2" i="36"/>
  <c r="I2" i="36"/>
  <c r="D2" i="36"/>
  <c r="U13" i="16"/>
  <c r="B111" i="16"/>
  <c r="Q111" i="16" s="1"/>
  <c r="B95" i="16"/>
  <c r="Q95" i="16" s="1"/>
  <c r="B87" i="16"/>
  <c r="Q87" i="16" s="1"/>
  <c r="B79" i="16"/>
  <c r="Q79" i="16" s="1"/>
  <c r="B71" i="16"/>
  <c r="Q71" i="16" s="1"/>
  <c r="B63" i="16"/>
  <c r="Q63" i="16" s="1"/>
  <c r="B47" i="16"/>
  <c r="Q47" i="16" s="1"/>
  <c r="B39" i="16"/>
  <c r="Q39" i="16" s="1"/>
  <c r="B31" i="16"/>
  <c r="Q31" i="16" s="1"/>
  <c r="B23" i="16"/>
  <c r="Q23" i="16" s="1"/>
  <c r="B118" i="16"/>
  <c r="Q118" i="16" s="1"/>
  <c r="B110" i="16"/>
  <c r="Q110" i="16" s="1"/>
  <c r="B102" i="16"/>
  <c r="Q102" i="16" s="1"/>
  <c r="B94" i="16"/>
  <c r="Q94" i="16" s="1"/>
  <c r="B86" i="16"/>
  <c r="Q86" i="16" s="1"/>
  <c r="B78" i="16"/>
  <c r="Q78" i="16" s="1"/>
  <c r="B70" i="16"/>
  <c r="Q70" i="16" s="1"/>
  <c r="B62" i="16"/>
  <c r="Q62" i="16" s="1"/>
  <c r="B54" i="16"/>
  <c r="Q54" i="16" s="1"/>
  <c r="B46" i="16"/>
  <c r="Q46" i="16" s="1"/>
  <c r="B38" i="16"/>
  <c r="Q38" i="16" s="1"/>
  <c r="B30" i="16"/>
  <c r="Q30" i="16" s="1"/>
  <c r="B22" i="16"/>
  <c r="Q22" i="16" s="1"/>
  <c r="B103" i="16"/>
  <c r="Q103" i="16" s="1"/>
  <c r="B55" i="16"/>
  <c r="Q55" i="16" s="1"/>
  <c r="B119" i="16"/>
  <c r="Q119" i="16" s="1"/>
  <c r="B120" i="16"/>
  <c r="Q120" i="16" s="1"/>
  <c r="B117" i="16"/>
  <c r="Q117" i="16" s="1"/>
  <c r="B112" i="16"/>
  <c r="Q112" i="16" s="1"/>
  <c r="B109" i="16"/>
  <c r="Q109" i="16" s="1"/>
  <c r="B101" i="16"/>
  <c r="Q101" i="16" s="1"/>
  <c r="B96" i="16"/>
  <c r="Q96" i="16" s="1"/>
  <c r="B93" i="16"/>
  <c r="Q93" i="16" s="1"/>
  <c r="B85" i="16"/>
  <c r="Q85" i="16" s="1"/>
  <c r="B77" i="16"/>
  <c r="Q77" i="16" s="1"/>
  <c r="B69" i="16"/>
  <c r="Q69" i="16" s="1"/>
  <c r="B61" i="16"/>
  <c r="Q61" i="16" s="1"/>
  <c r="B56" i="16"/>
  <c r="Q56" i="16" s="1"/>
  <c r="B53" i="16"/>
  <c r="Q53" i="16" s="1"/>
  <c r="B48" i="16"/>
  <c r="Q48" i="16" s="1"/>
  <c r="B45" i="16"/>
  <c r="Q45" i="16" s="1"/>
  <c r="B37" i="16"/>
  <c r="Q37" i="16" s="1"/>
  <c r="B29" i="16"/>
  <c r="Q29" i="16" s="1"/>
  <c r="B21" i="16"/>
  <c r="Q21" i="16" s="1"/>
  <c r="B88" i="16"/>
  <c r="Q88" i="16" s="1"/>
  <c r="B80" i="16"/>
  <c r="Q80" i="16" s="1"/>
  <c r="B72" i="16"/>
  <c r="Q72" i="16" s="1"/>
  <c r="B64" i="16"/>
  <c r="Q64" i="16" s="1"/>
  <c r="B32" i="16"/>
  <c r="Q32" i="16" s="1"/>
  <c r="B113" i="16"/>
  <c r="Q113" i="16" s="1"/>
  <c r="B89" i="16"/>
  <c r="Q89" i="16" s="1"/>
  <c r="B81" i="16"/>
  <c r="Q81" i="16" s="1"/>
  <c r="B49" i="16"/>
  <c r="Q49" i="16" s="1"/>
  <c r="B25" i="16"/>
  <c r="Q25" i="16" s="1"/>
  <c r="B114" i="16"/>
  <c r="Q114" i="16" s="1"/>
  <c r="B106" i="16"/>
  <c r="Q106" i="16" s="1"/>
  <c r="B98" i="16"/>
  <c r="Q98" i="16" s="1"/>
  <c r="B90" i="16"/>
  <c r="Q90" i="16" s="1"/>
  <c r="B82" i="16"/>
  <c r="Q82" i="16" s="1"/>
  <c r="B74" i="16"/>
  <c r="Q74" i="16" s="1"/>
  <c r="B66" i="16"/>
  <c r="Q66" i="16" s="1"/>
  <c r="B58" i="16"/>
  <c r="Q58" i="16" s="1"/>
  <c r="B50" i="16"/>
  <c r="Q50" i="16" s="1"/>
  <c r="B42" i="16"/>
  <c r="Q42" i="16" s="1"/>
  <c r="B34" i="16"/>
  <c r="Q34" i="16" s="1"/>
  <c r="B26" i="16"/>
  <c r="Q26" i="16" s="1"/>
  <c r="B104" i="16"/>
  <c r="Q104" i="16" s="1"/>
  <c r="B24" i="16"/>
  <c r="Q24" i="16" s="1"/>
  <c r="B105" i="16"/>
  <c r="Q105" i="16" s="1"/>
  <c r="B97" i="16"/>
  <c r="Q97" i="16" s="1"/>
  <c r="B73" i="16"/>
  <c r="Q73" i="16" s="1"/>
  <c r="B57" i="16"/>
  <c r="Q57" i="16" s="1"/>
  <c r="B41" i="16"/>
  <c r="Q41" i="16" s="1"/>
  <c r="B33" i="16"/>
  <c r="Q33" i="16" s="1"/>
  <c r="B18" i="16"/>
  <c r="Q18" i="16" s="1"/>
  <c r="B115" i="16"/>
  <c r="Q115" i="16" s="1"/>
  <c r="B107" i="16"/>
  <c r="Q107" i="16" s="1"/>
  <c r="B99" i="16"/>
  <c r="Q99" i="16" s="1"/>
  <c r="B91" i="16"/>
  <c r="Q91" i="16" s="1"/>
  <c r="B83" i="16"/>
  <c r="Q83" i="16" s="1"/>
  <c r="B75" i="16"/>
  <c r="Q75" i="16" s="1"/>
  <c r="B67" i="16"/>
  <c r="Q67" i="16" s="1"/>
  <c r="B59" i="16"/>
  <c r="Q59" i="16" s="1"/>
  <c r="B51" i="16"/>
  <c r="Q51" i="16" s="1"/>
  <c r="B43" i="16"/>
  <c r="Q43" i="16" s="1"/>
  <c r="B35" i="16"/>
  <c r="Q35" i="16" s="1"/>
  <c r="B27" i="16"/>
  <c r="Q27" i="16" s="1"/>
  <c r="B19" i="16"/>
  <c r="Q19" i="16" s="1"/>
  <c r="B40" i="16"/>
  <c r="Q40" i="16" s="1"/>
  <c r="B65" i="16"/>
  <c r="Q65" i="16" s="1"/>
  <c r="B116" i="16"/>
  <c r="Q116" i="16" s="1"/>
  <c r="B108" i="16"/>
  <c r="Q108" i="16" s="1"/>
  <c r="B100" i="16"/>
  <c r="Q100" i="16" s="1"/>
  <c r="B92" i="16"/>
  <c r="Q92" i="16" s="1"/>
  <c r="B84" i="16"/>
  <c r="Q84" i="16" s="1"/>
  <c r="B76" i="16"/>
  <c r="Q76" i="16" s="1"/>
  <c r="B68" i="16"/>
  <c r="Q68" i="16" s="1"/>
  <c r="B60" i="16"/>
  <c r="Q60" i="16" s="1"/>
  <c r="B52" i="16"/>
  <c r="Q52" i="16" s="1"/>
  <c r="B44" i="16"/>
  <c r="Q44" i="16" s="1"/>
  <c r="B36" i="16"/>
  <c r="Q36" i="16" s="1"/>
  <c r="B28" i="16"/>
  <c r="Q28" i="16" s="1"/>
  <c r="B20" i="16"/>
  <c r="Q20" i="16" s="1"/>
  <c r="B17" i="16"/>
  <c r="Q17" i="16" s="1"/>
  <c r="Z25" i="9" l="1"/>
  <c r="Z26" i="9"/>
  <c r="Z27" i="9"/>
  <c r="Z28" i="9"/>
  <c r="Z29" i="9"/>
  <c r="Z30" i="9"/>
  <c r="Z31" i="9"/>
  <c r="Z32" i="9"/>
  <c r="Z33" i="9"/>
  <c r="Z34" i="9"/>
  <c r="Z35" i="9"/>
  <c r="Z36" i="9"/>
  <c r="Z37" i="9"/>
  <c r="Z38" i="9"/>
  <c r="Z39" i="9"/>
  <c r="Z40" i="9"/>
  <c r="Z41" i="9"/>
  <c r="Z42" i="9"/>
  <c r="Z43" i="9"/>
  <c r="Z44" i="9"/>
  <c r="Z45" i="9"/>
  <c r="Z46" i="9"/>
  <c r="Z47" i="9"/>
  <c r="Z48" i="9"/>
  <c r="Z49" i="9"/>
  <c r="Z50" i="9"/>
  <c r="Z51" i="9"/>
  <c r="Z52" i="9"/>
  <c r="Z53" i="9"/>
  <c r="Z54" i="9"/>
  <c r="Z55" i="9"/>
  <c r="Z56" i="9"/>
  <c r="Z57" i="9"/>
  <c r="Z58" i="9"/>
  <c r="Z59" i="9"/>
  <c r="Z60" i="9"/>
  <c r="Z61" i="9"/>
  <c r="Z62" i="9"/>
  <c r="Z63" i="9"/>
  <c r="Z64" i="9"/>
  <c r="Z65" i="9"/>
  <c r="Z66" i="9"/>
  <c r="Z67" i="9"/>
  <c r="Z68" i="9"/>
  <c r="Z69" i="9"/>
  <c r="Z70" i="9"/>
  <c r="Z71" i="9"/>
  <c r="Z72" i="9"/>
  <c r="Z73" i="9"/>
  <c r="Z74" i="9"/>
  <c r="Z75" i="9"/>
  <c r="Z76" i="9"/>
  <c r="Z77" i="9"/>
  <c r="Z78" i="9"/>
  <c r="Z79" i="9"/>
  <c r="Z80" i="9"/>
  <c r="Z81" i="9"/>
  <c r="Z82" i="9"/>
  <c r="Z83" i="9"/>
  <c r="Z84" i="9"/>
  <c r="Z85" i="9"/>
  <c r="Z86" i="9"/>
  <c r="Z87" i="9"/>
  <c r="Z88" i="9"/>
  <c r="Z89" i="9"/>
  <c r="Z90" i="9"/>
  <c r="Z91" i="9"/>
  <c r="Z92" i="9"/>
  <c r="Z93" i="9"/>
  <c r="Z94" i="9"/>
  <c r="Z95" i="9"/>
  <c r="Z96" i="9"/>
  <c r="Z97" i="9"/>
  <c r="Z98" i="9"/>
  <c r="Z99" i="9"/>
  <c r="Z100" i="9"/>
  <c r="Z101" i="9"/>
  <c r="Z102" i="9"/>
  <c r="Z103" i="9"/>
  <c r="Z104" i="9"/>
  <c r="Z105" i="9"/>
  <c r="Z106" i="9"/>
  <c r="Z107" i="9"/>
  <c r="Z108" i="9"/>
  <c r="Z109" i="9"/>
  <c r="Z110" i="9"/>
  <c r="Z111" i="9"/>
  <c r="Z112" i="9"/>
  <c r="Z113" i="9"/>
  <c r="Z114" i="9"/>
  <c r="Z115" i="9"/>
  <c r="Z116" i="9"/>
  <c r="Z117" i="9"/>
  <c r="Z118" i="9"/>
  <c r="Z119" i="9"/>
  <c r="Z120" i="9"/>
  <c r="Z121" i="9"/>
  <c r="Z122" i="9"/>
  <c r="Z123" i="9"/>
  <c r="Z124" i="9"/>
  <c r="Z125" i="9"/>
  <c r="Z126" i="9"/>
  <c r="Z127" i="9"/>
  <c r="Z128" i="9"/>
  <c r="Z129" i="9"/>
  <c r="Z130" i="9"/>
  <c r="Z131" i="9"/>
  <c r="Z132" i="9"/>
  <c r="Z133" i="9"/>
  <c r="Z134" i="9"/>
  <c r="Z135" i="9"/>
  <c r="Z136" i="9"/>
  <c r="Z137" i="9"/>
  <c r="Z138" i="9"/>
  <c r="Z139" i="9"/>
  <c r="Z140" i="9"/>
  <c r="Z141" i="9"/>
  <c r="Z142" i="9"/>
  <c r="Z143" i="9"/>
  <c r="Z144" i="9"/>
  <c r="Z145" i="9"/>
  <c r="Z146" i="9"/>
  <c r="Z147" i="9"/>
  <c r="Z148" i="9"/>
  <c r="Z149" i="9"/>
  <c r="Z150" i="9"/>
  <c r="Z151" i="9"/>
  <c r="Z152" i="9"/>
  <c r="Z153" i="9"/>
  <c r="Z154" i="9"/>
  <c r="Z155" i="9"/>
  <c r="Z156" i="9"/>
  <c r="Z157" i="9"/>
  <c r="Z158" i="9"/>
  <c r="Z159" i="9"/>
  <c r="Z160" i="9"/>
  <c r="Z161" i="9"/>
  <c r="Z162" i="9"/>
  <c r="Z163" i="9"/>
  <c r="Z164" i="9"/>
  <c r="Z165" i="9"/>
  <c r="Z166" i="9"/>
  <c r="Z167" i="9"/>
  <c r="Z168" i="9"/>
  <c r="Z169" i="9"/>
  <c r="Z170" i="9"/>
  <c r="Z171" i="9"/>
  <c r="Z172" i="9"/>
  <c r="Z173" i="9"/>
  <c r="Z174" i="9"/>
  <c r="Z175" i="9"/>
  <c r="Z176" i="9"/>
  <c r="Z177" i="9"/>
  <c r="Z178" i="9"/>
  <c r="Z179" i="9"/>
  <c r="Z180" i="9"/>
  <c r="Z181" i="9"/>
  <c r="Z182" i="9"/>
  <c r="Z183" i="9"/>
  <c r="Z184" i="9"/>
  <c r="Z185" i="9"/>
  <c r="Z186" i="9"/>
  <c r="Z187" i="9"/>
  <c r="Z188" i="9"/>
  <c r="Z189" i="9"/>
  <c r="Z190" i="9"/>
  <c r="Z191" i="9"/>
  <c r="Z192" i="9"/>
  <c r="Z193" i="9"/>
  <c r="Z194" i="9"/>
  <c r="Z195" i="9"/>
  <c r="Z196" i="9"/>
  <c r="Z197" i="9"/>
  <c r="Z198" i="9"/>
  <c r="Z199" i="9"/>
  <c r="Z200" i="9"/>
  <c r="Z201" i="9"/>
  <c r="Z202" i="9"/>
  <c r="Z203" i="9"/>
  <c r="Z204" i="9"/>
  <c r="Z205" i="9"/>
  <c r="Z206" i="9"/>
  <c r="Z207" i="9"/>
  <c r="Z208" i="9"/>
  <c r="Z209" i="9"/>
  <c r="Z210" i="9"/>
  <c r="Z211" i="9"/>
  <c r="Z212" i="9"/>
  <c r="Z213" i="9"/>
  <c r="Z214" i="9"/>
  <c r="Z215" i="9"/>
  <c r="Z216" i="9"/>
  <c r="Z217" i="9"/>
  <c r="Z218" i="9"/>
  <c r="Z219" i="9"/>
  <c r="Z220" i="9"/>
  <c r="Z221" i="9"/>
  <c r="Z222" i="9"/>
  <c r="Z223" i="9"/>
  <c r="Z224" i="9"/>
  <c r="Z225" i="9"/>
  <c r="Z226" i="9"/>
  <c r="Z227" i="9"/>
  <c r="Z228" i="9"/>
  <c r="Z229" i="9"/>
  <c r="Z230" i="9"/>
  <c r="Z231" i="9"/>
  <c r="Z232" i="9"/>
  <c r="Z233" i="9"/>
  <c r="Z234" i="9"/>
  <c r="Z235" i="9"/>
  <c r="Z236" i="9"/>
  <c r="Z237" i="9"/>
  <c r="Z238" i="9"/>
  <c r="Z239" i="9"/>
  <c r="Z240" i="9"/>
  <c r="Z241" i="9"/>
  <c r="Z242" i="9"/>
  <c r="Z243" i="9"/>
  <c r="Z244" i="9"/>
  <c r="Z245" i="9"/>
  <c r="Z246" i="9"/>
  <c r="Z247" i="9"/>
  <c r="Z248" i="9"/>
  <c r="Z249" i="9"/>
  <c r="Z250" i="9"/>
  <c r="Z251" i="9"/>
  <c r="Z252" i="9"/>
  <c r="Z253" i="9"/>
  <c r="Z254" i="9"/>
  <c r="Z255" i="9"/>
  <c r="Z256" i="9"/>
  <c r="Z257" i="9"/>
  <c r="Z258" i="9"/>
  <c r="Z259" i="9"/>
  <c r="Z260" i="9"/>
  <c r="Z261" i="9"/>
  <c r="Z262" i="9"/>
  <c r="Z263" i="9"/>
  <c r="Z264" i="9"/>
  <c r="Z265" i="9"/>
  <c r="Z266" i="9"/>
  <c r="Z267" i="9"/>
  <c r="Z268" i="9"/>
  <c r="Z269" i="9"/>
  <c r="Z270" i="9"/>
  <c r="Z271" i="9"/>
  <c r="Z272" i="9"/>
  <c r="Z273" i="9"/>
  <c r="Z274" i="9"/>
  <c r="Z275" i="9"/>
  <c r="Z276" i="9"/>
  <c r="Z277" i="9"/>
  <c r="Z278" i="9"/>
  <c r="Z279" i="9"/>
  <c r="Z280" i="9"/>
  <c r="Z281" i="9"/>
  <c r="Z282" i="9"/>
  <c r="Z283" i="9"/>
  <c r="Z284" i="9"/>
  <c r="Z285" i="9"/>
  <c r="Z286" i="9"/>
  <c r="Z287" i="9"/>
  <c r="Z288" i="9"/>
  <c r="Z289" i="9"/>
  <c r="Z290" i="9"/>
  <c r="Z291" i="9"/>
  <c r="Z292" i="9"/>
  <c r="Z293" i="9"/>
  <c r="Z294" i="9"/>
  <c r="Z295" i="9"/>
  <c r="Z296" i="9"/>
  <c r="Z297" i="9"/>
  <c r="Z298" i="9"/>
  <c r="Z299" i="9"/>
  <c r="Z300" i="9"/>
  <c r="Z301" i="9"/>
  <c r="Z302" i="9"/>
  <c r="Z303" i="9"/>
  <c r="Z304" i="9"/>
  <c r="Z305" i="9"/>
  <c r="Z306" i="9"/>
  <c r="Z307" i="9"/>
  <c r="Z308" i="9"/>
  <c r="Z309" i="9"/>
  <c r="Z310" i="9"/>
  <c r="Z311" i="9"/>
  <c r="Z312" i="9"/>
  <c r="Z313" i="9"/>
  <c r="Z314" i="9"/>
  <c r="Z315" i="9"/>
  <c r="Z316" i="9"/>
  <c r="Z317" i="9"/>
  <c r="Z318" i="9"/>
  <c r="Z319" i="9"/>
  <c r="Z320" i="9"/>
  <c r="Z321" i="9"/>
  <c r="Z322" i="9"/>
  <c r="Z323" i="9"/>
  <c r="Z324" i="9"/>
  <c r="Z325" i="9"/>
  <c r="Z326" i="9"/>
  <c r="Z327" i="9"/>
  <c r="Z328" i="9"/>
  <c r="Z329" i="9"/>
  <c r="Z330" i="9"/>
  <c r="Z331" i="9"/>
  <c r="Z332" i="9"/>
  <c r="Z333" i="9"/>
  <c r="Z334" i="9"/>
  <c r="Z335" i="9"/>
  <c r="Z336" i="9"/>
  <c r="Z337" i="9"/>
  <c r="Z338" i="9"/>
  <c r="Z339" i="9"/>
  <c r="Z340" i="9"/>
  <c r="Z341" i="9"/>
  <c r="Z342" i="9"/>
  <c r="Z343" i="9"/>
  <c r="Z344" i="9"/>
  <c r="Z345" i="9"/>
  <c r="Z346" i="9"/>
  <c r="Z347" i="9"/>
  <c r="Z348" i="9"/>
  <c r="Z349" i="9"/>
  <c r="Z350" i="9"/>
  <c r="Z351" i="9"/>
  <c r="Z352" i="9"/>
  <c r="Z353" i="9"/>
  <c r="Z354" i="9"/>
  <c r="Z355" i="9"/>
  <c r="Z356" i="9"/>
  <c r="Z357" i="9"/>
  <c r="Z358" i="9"/>
  <c r="Z359" i="9"/>
  <c r="Z360" i="9"/>
  <c r="Z361" i="9"/>
  <c r="Z362" i="9"/>
  <c r="Z363" i="9"/>
  <c r="Z364" i="9"/>
  <c r="Z365" i="9"/>
  <c r="Z366" i="9"/>
  <c r="Z367" i="9"/>
  <c r="Z368" i="9"/>
  <c r="Z369" i="9"/>
  <c r="Z370" i="9"/>
  <c r="Z371" i="9"/>
  <c r="Z372" i="9"/>
  <c r="Z373" i="9"/>
  <c r="Z374" i="9"/>
  <c r="Z375" i="9"/>
  <c r="Z376" i="9"/>
  <c r="Z377" i="9"/>
  <c r="Z378" i="9"/>
  <c r="Z379" i="9"/>
  <c r="Z380" i="9"/>
  <c r="Z381" i="9"/>
  <c r="Z382" i="9"/>
  <c r="Z383" i="9"/>
  <c r="Z384" i="9"/>
  <c r="Z385" i="9"/>
  <c r="Z386" i="9"/>
  <c r="Z387" i="9"/>
  <c r="Z388" i="9"/>
  <c r="Z389" i="9"/>
  <c r="Z390" i="9"/>
  <c r="Z391" i="9"/>
  <c r="Z392" i="9"/>
  <c r="Z393" i="9"/>
  <c r="Z394" i="9"/>
  <c r="Z395" i="9"/>
  <c r="Z396" i="9"/>
  <c r="Z397" i="9"/>
  <c r="Z398" i="9"/>
  <c r="Z399" i="9"/>
  <c r="Z400" i="9"/>
  <c r="Z401" i="9"/>
  <c r="Z402" i="9"/>
  <c r="Z403" i="9"/>
  <c r="Z404" i="9"/>
  <c r="Z405" i="9"/>
  <c r="Z406" i="9"/>
  <c r="Z407" i="9"/>
  <c r="Z408" i="9"/>
  <c r="Z409" i="9"/>
  <c r="Z410" i="9"/>
  <c r="Z411" i="9"/>
  <c r="Z412" i="9"/>
  <c r="Z413" i="9"/>
  <c r="Z414" i="9"/>
  <c r="Z415" i="9"/>
  <c r="Z416" i="9"/>
  <c r="Z417" i="9"/>
  <c r="Z418" i="9"/>
  <c r="Z419" i="9"/>
  <c r="Z420" i="9"/>
  <c r="Z421" i="9"/>
  <c r="Z422" i="9"/>
  <c r="Z423" i="9"/>
  <c r="Z424" i="9"/>
  <c r="Z425" i="9"/>
  <c r="Z426" i="9"/>
  <c r="Z427" i="9"/>
  <c r="Z428" i="9"/>
  <c r="Z429" i="9"/>
  <c r="Z430" i="9"/>
  <c r="Z431" i="9"/>
  <c r="Z432" i="9"/>
  <c r="Z433" i="9"/>
  <c r="Z434" i="9"/>
  <c r="Z435" i="9"/>
  <c r="Z436" i="9"/>
  <c r="Z437" i="9"/>
  <c r="Z438" i="9"/>
  <c r="Z439" i="9"/>
  <c r="Z440" i="9"/>
  <c r="Z441" i="9"/>
  <c r="Z442" i="9"/>
  <c r="Z443" i="9"/>
  <c r="Z444" i="9"/>
  <c r="Z445" i="9"/>
  <c r="Z446" i="9"/>
  <c r="Z447" i="9"/>
  <c r="Z448" i="9"/>
  <c r="Z449" i="9"/>
  <c r="Z450" i="9"/>
  <c r="Z451" i="9"/>
  <c r="Z452" i="9"/>
  <c r="Z453" i="9"/>
  <c r="Z454" i="9"/>
  <c r="Z455" i="9"/>
  <c r="Z456" i="9"/>
  <c r="Z457" i="9"/>
  <c r="Z458" i="9"/>
  <c r="Z459" i="9"/>
  <c r="Z460" i="9"/>
  <c r="Z461" i="9"/>
  <c r="Z462" i="9"/>
  <c r="Z463" i="9"/>
  <c r="Z464" i="9"/>
  <c r="Z465" i="9"/>
  <c r="Z466" i="9"/>
  <c r="Z467" i="9"/>
  <c r="Z468" i="9"/>
  <c r="Z469" i="9"/>
  <c r="Z470" i="9"/>
  <c r="Z471" i="9"/>
  <c r="Z472" i="9"/>
  <c r="Z473" i="9"/>
  <c r="Z474" i="9"/>
  <c r="Z475" i="9"/>
  <c r="Z476" i="9"/>
  <c r="Z477" i="9"/>
  <c r="Z478" i="9"/>
  <c r="Z479" i="9"/>
  <c r="Z480" i="9"/>
  <c r="Z481" i="9"/>
  <c r="Z482" i="9"/>
  <c r="Z483" i="9"/>
  <c r="Z484" i="9"/>
  <c r="Z485" i="9"/>
  <c r="Z486" i="9"/>
  <c r="Z487" i="9"/>
  <c r="Z488" i="9"/>
  <c r="Z489" i="9"/>
  <c r="Z490" i="9"/>
  <c r="Z491" i="9"/>
  <c r="Z492" i="9"/>
  <c r="Z493" i="9"/>
  <c r="Z494" i="9"/>
  <c r="Z495" i="9"/>
  <c r="Z496" i="9"/>
  <c r="Z497" i="9"/>
  <c r="Z498" i="9"/>
  <c r="Z499" i="9"/>
  <c r="Z500" i="9"/>
  <c r="Z501" i="9"/>
  <c r="Z502" i="9"/>
  <c r="Z503" i="9"/>
  <c r="Z504" i="9"/>
  <c r="Z505" i="9"/>
  <c r="Z506" i="9"/>
  <c r="Z507" i="9"/>
  <c r="Z508" i="9"/>
  <c r="Z509" i="9"/>
  <c r="Z510" i="9"/>
  <c r="Z511" i="9"/>
  <c r="Z512" i="9"/>
  <c r="Z513" i="9"/>
  <c r="Z514" i="9"/>
  <c r="Z515" i="9"/>
  <c r="Z516" i="9"/>
  <c r="Z517" i="9"/>
  <c r="Z518" i="9"/>
  <c r="Z519" i="9"/>
  <c r="Z520" i="9"/>
  <c r="Z521" i="9"/>
  <c r="Z522" i="9"/>
  <c r="Z523" i="9"/>
  <c r="Z524" i="9"/>
  <c r="Z525" i="9"/>
  <c r="Z526" i="9"/>
  <c r="Z527" i="9"/>
  <c r="Z528" i="9"/>
  <c r="Z529" i="9"/>
  <c r="Z530" i="9"/>
  <c r="Z531" i="9"/>
  <c r="Z532" i="9"/>
  <c r="Z533" i="9"/>
  <c r="Z534" i="9"/>
  <c r="Z535" i="9"/>
  <c r="Z536" i="9"/>
  <c r="Z537" i="9"/>
  <c r="Z538" i="9"/>
  <c r="Z539" i="9"/>
  <c r="Z540" i="9"/>
  <c r="Z541" i="9"/>
  <c r="Z542" i="9"/>
  <c r="Z543" i="9"/>
  <c r="Z544" i="9"/>
  <c r="Z545" i="9"/>
  <c r="Z546" i="9"/>
  <c r="Z547" i="9"/>
  <c r="Z548" i="9"/>
  <c r="Z549" i="9"/>
  <c r="Z550" i="9"/>
  <c r="Z551" i="9"/>
  <c r="Z552" i="9"/>
  <c r="Z553" i="9"/>
  <c r="Z554" i="9"/>
  <c r="Z555" i="9"/>
  <c r="Z556" i="9"/>
  <c r="Z557" i="9"/>
  <c r="Z558" i="9"/>
  <c r="Z559" i="9"/>
  <c r="Z560" i="9"/>
  <c r="Z561" i="9"/>
  <c r="Z562" i="9"/>
  <c r="Z563" i="9"/>
  <c r="Z564" i="9"/>
  <c r="Z565" i="9"/>
  <c r="Z566" i="9"/>
  <c r="Z567" i="9"/>
  <c r="Z568" i="9"/>
  <c r="Z569" i="9"/>
  <c r="Z570" i="9"/>
  <c r="Z571" i="9"/>
  <c r="Z572" i="9"/>
  <c r="Z573" i="9"/>
  <c r="Z574" i="9"/>
  <c r="Z575" i="9"/>
  <c r="Z576" i="9"/>
  <c r="Z577" i="9"/>
  <c r="Z578" i="9"/>
  <c r="Z579" i="9"/>
  <c r="Z580" i="9"/>
  <c r="Z581" i="9"/>
  <c r="Z582" i="9"/>
  <c r="Z583" i="9"/>
  <c r="Z584" i="9"/>
  <c r="Z585" i="9"/>
  <c r="Z586" i="9"/>
  <c r="Z587" i="9"/>
  <c r="Z588" i="9"/>
  <c r="Z589" i="9"/>
  <c r="Z590" i="9"/>
  <c r="Z591" i="9"/>
  <c r="Z592" i="9"/>
  <c r="Z593" i="9"/>
  <c r="Z594" i="9"/>
  <c r="Z595" i="9"/>
  <c r="Z596" i="9"/>
  <c r="Z597" i="9"/>
  <c r="Z598" i="9"/>
  <c r="Z599" i="9"/>
  <c r="Z600" i="9"/>
  <c r="Z601" i="9"/>
  <c r="Z602" i="9"/>
  <c r="Z603" i="9"/>
  <c r="Z604" i="9"/>
  <c r="Z605" i="9"/>
  <c r="Z606" i="9"/>
  <c r="Z607" i="9"/>
  <c r="Z608" i="9"/>
  <c r="Z609" i="9"/>
  <c r="Z610" i="9"/>
  <c r="Z611" i="9"/>
  <c r="Z612" i="9"/>
  <c r="Z613" i="9"/>
  <c r="Z614" i="9"/>
  <c r="Z615" i="9"/>
  <c r="Z616" i="9"/>
  <c r="Z617" i="9"/>
  <c r="Z618" i="9"/>
  <c r="Z619" i="9"/>
  <c r="Z620" i="9"/>
  <c r="Z621" i="9"/>
  <c r="Z622" i="9"/>
  <c r="Z623" i="9"/>
  <c r="Z624" i="9"/>
  <c r="Z625" i="9"/>
  <c r="Z626" i="9"/>
  <c r="Z627" i="9"/>
  <c r="Z628" i="9"/>
  <c r="Z629" i="9"/>
  <c r="Z630" i="9"/>
  <c r="Z631" i="9"/>
  <c r="Z632" i="9"/>
  <c r="Z633" i="9"/>
  <c r="Z634" i="9"/>
  <c r="Z635" i="9"/>
  <c r="Z636" i="9"/>
  <c r="Z637" i="9"/>
  <c r="Z638" i="9"/>
  <c r="Z639" i="9"/>
  <c r="Z640" i="9"/>
  <c r="Z641" i="9"/>
  <c r="Z642" i="9"/>
  <c r="Z643" i="9"/>
  <c r="Z644" i="9"/>
  <c r="Z645" i="9"/>
  <c r="Z646" i="9"/>
  <c r="Z647" i="9"/>
  <c r="Z648" i="9"/>
  <c r="Z649" i="9"/>
  <c r="Z650" i="9"/>
  <c r="Z651" i="9"/>
  <c r="Z652" i="9"/>
  <c r="Z653" i="9"/>
  <c r="Z654" i="9"/>
  <c r="Z655" i="9"/>
  <c r="Z656" i="9"/>
  <c r="Z657" i="9"/>
  <c r="Z658" i="9"/>
  <c r="Z659" i="9"/>
  <c r="Z660" i="9"/>
  <c r="Z661" i="9"/>
  <c r="Z662" i="9"/>
  <c r="Z663" i="9"/>
  <c r="Z664" i="9"/>
  <c r="Z665" i="9"/>
  <c r="Z666" i="9"/>
  <c r="Z667" i="9"/>
  <c r="Z668" i="9"/>
  <c r="Z669" i="9"/>
  <c r="Z670" i="9"/>
  <c r="Z671" i="9"/>
  <c r="Z672" i="9"/>
  <c r="Z673" i="9"/>
  <c r="Z674" i="9"/>
  <c r="Z675" i="9"/>
  <c r="Z676" i="9"/>
  <c r="Z677" i="9"/>
  <c r="Z678" i="9"/>
  <c r="Z679" i="9"/>
  <c r="Z680" i="9"/>
  <c r="Z681" i="9"/>
  <c r="Z682" i="9"/>
  <c r="Z683" i="9"/>
  <c r="Z684" i="9"/>
  <c r="Z685" i="9"/>
  <c r="Z686" i="9"/>
  <c r="Z687" i="9"/>
  <c r="Z688" i="9"/>
  <c r="Z689" i="9"/>
  <c r="Z690" i="9"/>
  <c r="Z691" i="9"/>
  <c r="Z692" i="9"/>
  <c r="Z693" i="9"/>
  <c r="Z694" i="9"/>
  <c r="Z695" i="9"/>
  <c r="Z696" i="9"/>
  <c r="Z697" i="9"/>
  <c r="Z698" i="9"/>
  <c r="Z699" i="9"/>
  <c r="Z700" i="9"/>
  <c r="Z701" i="9"/>
  <c r="Z702" i="9"/>
  <c r="Z703" i="9"/>
  <c r="Z704" i="9"/>
  <c r="Z705" i="9"/>
  <c r="Z706" i="9"/>
  <c r="Z707" i="9"/>
  <c r="Z708" i="9"/>
  <c r="Z709" i="9"/>
  <c r="Z710" i="9"/>
  <c r="Z711" i="9"/>
  <c r="Z712" i="9"/>
  <c r="Z713" i="9"/>
  <c r="Z714" i="9"/>
  <c r="Z715" i="9"/>
  <c r="Z716" i="9"/>
  <c r="Z717" i="9"/>
  <c r="Z718" i="9"/>
  <c r="Z719" i="9"/>
  <c r="Z720" i="9"/>
  <c r="Z721" i="9"/>
  <c r="Z722" i="9"/>
  <c r="Z723" i="9"/>
  <c r="Z724" i="9"/>
  <c r="Z725" i="9"/>
  <c r="Z726" i="9"/>
  <c r="Z727" i="9"/>
  <c r="Z728" i="9"/>
  <c r="Z729" i="9"/>
  <c r="Z730" i="9"/>
  <c r="Z731" i="9"/>
  <c r="Z732" i="9"/>
  <c r="Z733" i="9"/>
  <c r="Z734" i="9"/>
  <c r="Z735" i="9"/>
  <c r="Z736" i="9"/>
  <c r="Z737" i="9"/>
  <c r="Z738" i="9"/>
  <c r="Z739" i="9"/>
  <c r="Z740" i="9"/>
  <c r="Z741" i="9"/>
  <c r="Z742" i="9"/>
  <c r="Z743" i="9"/>
  <c r="Z744" i="9"/>
  <c r="Z745" i="9"/>
  <c r="Z746" i="9"/>
  <c r="Z747" i="9"/>
  <c r="Z748" i="9"/>
  <c r="Z749" i="9"/>
  <c r="Z750" i="9"/>
  <c r="Z751" i="9"/>
  <c r="Z752" i="9"/>
  <c r="Z753" i="9"/>
  <c r="Z754" i="9"/>
  <c r="Z755" i="9"/>
  <c r="Z756" i="9"/>
  <c r="Z757" i="9"/>
  <c r="Z758" i="9"/>
  <c r="Z759" i="9"/>
  <c r="Z760" i="9"/>
  <c r="Z761" i="9"/>
  <c r="Z762" i="9"/>
  <c r="Z763" i="9"/>
  <c r="Z764" i="9"/>
  <c r="Z765" i="9"/>
  <c r="Z766" i="9"/>
  <c r="Z767" i="9"/>
  <c r="Z768" i="9"/>
  <c r="Z769" i="9"/>
  <c r="Z770" i="9"/>
  <c r="Z771" i="9"/>
  <c r="Z772" i="9"/>
  <c r="Z773" i="9"/>
  <c r="Z774" i="9"/>
  <c r="Z775" i="9"/>
  <c r="Z776" i="9"/>
  <c r="Z777" i="9"/>
  <c r="Z778" i="9"/>
  <c r="Z779" i="9"/>
  <c r="Z780" i="9"/>
  <c r="Z781" i="9"/>
  <c r="Z782" i="9"/>
  <c r="Z783" i="9"/>
  <c r="Z784" i="9"/>
  <c r="Z785" i="9"/>
  <c r="Z786" i="9"/>
  <c r="Z787" i="9"/>
  <c r="Z788" i="9"/>
  <c r="Z789" i="9"/>
  <c r="Z790" i="9"/>
  <c r="Z791" i="9"/>
  <c r="Z792" i="9"/>
  <c r="Z793" i="9"/>
  <c r="Z794" i="9"/>
  <c r="Z795" i="9"/>
  <c r="Z796" i="9"/>
  <c r="Z797" i="9"/>
  <c r="Z798" i="9"/>
  <c r="Z799" i="9"/>
  <c r="Z800" i="9"/>
  <c r="Z801" i="9"/>
  <c r="Z802" i="9"/>
  <c r="Z803" i="9"/>
  <c r="Z804" i="9"/>
  <c r="Z805" i="9"/>
  <c r="Z806" i="9"/>
  <c r="Z807" i="9"/>
  <c r="Z808" i="9"/>
  <c r="Z809" i="9"/>
  <c r="Z810" i="9"/>
  <c r="Z811" i="9"/>
  <c r="Z812" i="9"/>
  <c r="Z813" i="9"/>
  <c r="Z814" i="9"/>
  <c r="Z815" i="9"/>
  <c r="Z816" i="9"/>
  <c r="Z817" i="9"/>
  <c r="Z818" i="9"/>
  <c r="Z819" i="9"/>
  <c r="Z820" i="9"/>
  <c r="Z821" i="9"/>
  <c r="Z822" i="9"/>
  <c r="Z823" i="9"/>
  <c r="Z824" i="9"/>
  <c r="Z825" i="9"/>
  <c r="Z826" i="9"/>
  <c r="Z827" i="9"/>
  <c r="Z828" i="9"/>
  <c r="Z829" i="9"/>
  <c r="Z830" i="9"/>
  <c r="Z831" i="9"/>
  <c r="Z832" i="9"/>
  <c r="Z833" i="9"/>
  <c r="Z834" i="9"/>
  <c r="Z835" i="9"/>
  <c r="Z836" i="9"/>
  <c r="Z837" i="9"/>
  <c r="Z838" i="9"/>
  <c r="Z839" i="9"/>
  <c r="Z840" i="9"/>
  <c r="Z841" i="9"/>
  <c r="Z842" i="9"/>
  <c r="Z843" i="9"/>
  <c r="Z844" i="9"/>
  <c r="Z845" i="9"/>
  <c r="Z846" i="9"/>
  <c r="Z847" i="9"/>
  <c r="Z848" i="9"/>
  <c r="Z849" i="9"/>
  <c r="Z850" i="9"/>
  <c r="Z851" i="9"/>
  <c r="Z852" i="9"/>
  <c r="Z853" i="9"/>
  <c r="Z854" i="9"/>
  <c r="Z855" i="9"/>
  <c r="Z856" i="9"/>
  <c r="Z857" i="9"/>
  <c r="Z858" i="9"/>
  <c r="Z859" i="9"/>
  <c r="Z860" i="9"/>
  <c r="Z861" i="9"/>
  <c r="Z862" i="9"/>
  <c r="Z863" i="9"/>
  <c r="Z864" i="9"/>
  <c r="Z865" i="9"/>
  <c r="Z866" i="9"/>
  <c r="Z867" i="9"/>
  <c r="Z868" i="9"/>
  <c r="Z869" i="9"/>
  <c r="Z870" i="9"/>
  <c r="Z871" i="9"/>
  <c r="Z872" i="9"/>
  <c r="Z873" i="9"/>
  <c r="Z874" i="9"/>
  <c r="Z875" i="9"/>
  <c r="Z876" i="9"/>
  <c r="Z877" i="9"/>
  <c r="Z878" i="9"/>
  <c r="Z879" i="9"/>
  <c r="Z880" i="9"/>
  <c r="Z881" i="9"/>
  <c r="Z882" i="9"/>
  <c r="Z883" i="9"/>
  <c r="Z884" i="9"/>
  <c r="Z885" i="9"/>
  <c r="Z886" i="9"/>
  <c r="Z887" i="9"/>
  <c r="Z888" i="9"/>
  <c r="Z889" i="9"/>
  <c r="Z890" i="9"/>
  <c r="Z891" i="9"/>
  <c r="Z892" i="9"/>
  <c r="Z893" i="9"/>
  <c r="Z894" i="9"/>
  <c r="Z895" i="9"/>
  <c r="Z896" i="9"/>
  <c r="Z897" i="9"/>
  <c r="Z898" i="9"/>
  <c r="Z899" i="9"/>
  <c r="Z900" i="9"/>
  <c r="Z901" i="9"/>
  <c r="Z902" i="9"/>
  <c r="Z903" i="9"/>
  <c r="Z904" i="9"/>
  <c r="Z905" i="9"/>
  <c r="Z906" i="9"/>
  <c r="Z907" i="9"/>
  <c r="Z908" i="9"/>
  <c r="Z909" i="9"/>
  <c r="Z910" i="9"/>
  <c r="Z911" i="9"/>
  <c r="Z912" i="9"/>
  <c r="Z913" i="9"/>
  <c r="Z914" i="9"/>
  <c r="Z915" i="9"/>
  <c r="Z916" i="9"/>
  <c r="Z917" i="9"/>
  <c r="Z918" i="9"/>
  <c r="Z919" i="9"/>
  <c r="Z920" i="9"/>
  <c r="Z921" i="9"/>
  <c r="Z922" i="9"/>
  <c r="Z923" i="9"/>
  <c r="Z924" i="9"/>
  <c r="Z925" i="9"/>
  <c r="Z926" i="9"/>
  <c r="Z927" i="9"/>
  <c r="Z928" i="9"/>
  <c r="Z929" i="9"/>
  <c r="Z930" i="9"/>
  <c r="Z931" i="9"/>
  <c r="Z932" i="9"/>
  <c r="Z933" i="9"/>
  <c r="Z934" i="9"/>
  <c r="Z935" i="9"/>
  <c r="Z936" i="9"/>
  <c r="Z937" i="9"/>
  <c r="Z938" i="9"/>
  <c r="Z939" i="9"/>
  <c r="Z940" i="9"/>
  <c r="Z941" i="9"/>
  <c r="Z942" i="9"/>
  <c r="Z943" i="9"/>
  <c r="Z944" i="9"/>
  <c r="Z945" i="9"/>
  <c r="Z946" i="9"/>
  <c r="Z947" i="9"/>
  <c r="Z948" i="9"/>
  <c r="Z949" i="9"/>
  <c r="Z950" i="9"/>
  <c r="Z951" i="9"/>
  <c r="Z952" i="9"/>
  <c r="Z953" i="9"/>
  <c r="Z954" i="9"/>
  <c r="Z955" i="9"/>
  <c r="Z956" i="9"/>
  <c r="Z957" i="9"/>
  <c r="Z958" i="9"/>
  <c r="Z959" i="9"/>
  <c r="Z960" i="9"/>
  <c r="Z961" i="9"/>
  <c r="Z962" i="9"/>
  <c r="Z963" i="9"/>
  <c r="Z964" i="9"/>
  <c r="Z965" i="9"/>
  <c r="Z966" i="9"/>
  <c r="Z967" i="9"/>
  <c r="Z968" i="9"/>
  <c r="Z969" i="9"/>
  <c r="Z970" i="9"/>
  <c r="Z971" i="9"/>
  <c r="Z972" i="9"/>
  <c r="Z973" i="9"/>
  <c r="Z974" i="9"/>
  <c r="Z975" i="9"/>
  <c r="Z976" i="9"/>
  <c r="Z977" i="9"/>
  <c r="Z978" i="9"/>
  <c r="Z979" i="9"/>
  <c r="Z980" i="9"/>
  <c r="Z981" i="9"/>
  <c r="Z982" i="9"/>
  <c r="Z983" i="9"/>
  <c r="Z984" i="9"/>
  <c r="Z985" i="9"/>
  <c r="Z986" i="9"/>
  <c r="Z987" i="9"/>
  <c r="Z988" i="9"/>
  <c r="Z989" i="9"/>
  <c r="Z990" i="9"/>
  <c r="Z991" i="9"/>
  <c r="Z992" i="9"/>
  <c r="Z993" i="9"/>
  <c r="Z994" i="9"/>
  <c r="Z995" i="9"/>
  <c r="Z996" i="9"/>
  <c r="Z997" i="9"/>
  <c r="Z998" i="9"/>
  <c r="Z999" i="9"/>
  <c r="Z1000" i="9"/>
  <c r="Z1001" i="9"/>
  <c r="Z1002" i="9"/>
  <c r="Z1003" i="9"/>
  <c r="Z1004" i="9"/>
  <c r="Z1005" i="9"/>
  <c r="Z1006" i="9"/>
  <c r="Z1007" i="9"/>
  <c r="Z1008" i="9"/>
  <c r="Z1009" i="9"/>
  <c r="Z1010" i="9"/>
  <c r="Z1011" i="9"/>
  <c r="Z1012" i="9"/>
  <c r="Z1013" i="9"/>
  <c r="Z1014" i="9"/>
  <c r="Z1015" i="9"/>
  <c r="Z1016" i="9"/>
  <c r="Z1017" i="9"/>
  <c r="Z1018" i="9"/>
  <c r="Z1019" i="9"/>
  <c r="Z1020" i="9"/>
  <c r="Z1021" i="9"/>
  <c r="Z1022" i="9"/>
  <c r="Z1023" i="9"/>
  <c r="Z1024" i="9"/>
  <c r="Z1025" i="9"/>
  <c r="Z1026" i="9"/>
  <c r="Z1027" i="9"/>
  <c r="Z1028" i="9"/>
  <c r="Z1029" i="9"/>
  <c r="Z1030" i="9"/>
  <c r="Z24" i="9"/>
  <c r="Z23" i="9"/>
  <c r="Y20" i="15" l="1"/>
  <c r="Z20" i="15"/>
  <c r="AA20" i="15"/>
  <c r="AB20" i="15"/>
  <c r="AC20" i="15"/>
  <c r="AD20" i="15"/>
  <c r="AE20" i="15"/>
  <c r="Y21" i="15"/>
  <c r="Z21" i="15"/>
  <c r="AA21" i="15"/>
  <c r="AB21" i="15"/>
  <c r="AC21" i="15"/>
  <c r="AD21" i="15"/>
  <c r="AE21" i="15"/>
  <c r="Y22" i="15"/>
  <c r="Z22" i="15"/>
  <c r="AA22" i="15"/>
  <c r="AB22" i="15"/>
  <c r="AC22" i="15"/>
  <c r="AD22" i="15"/>
  <c r="AE22" i="15"/>
  <c r="Y23" i="15"/>
  <c r="Z23" i="15"/>
  <c r="AA23" i="15"/>
  <c r="AB23" i="15"/>
  <c r="AC23" i="15"/>
  <c r="AD23" i="15"/>
  <c r="AE23" i="15"/>
  <c r="Y24" i="15"/>
  <c r="Z24" i="15"/>
  <c r="AA24" i="15"/>
  <c r="AB24" i="15"/>
  <c r="AC24" i="15"/>
  <c r="AD24" i="15"/>
  <c r="AE24" i="15"/>
  <c r="Y25" i="15"/>
  <c r="Z25" i="15"/>
  <c r="AA25" i="15"/>
  <c r="AB25" i="15"/>
  <c r="AC25" i="15"/>
  <c r="AD25" i="15"/>
  <c r="AE25" i="15"/>
  <c r="Y26" i="15"/>
  <c r="Z26" i="15"/>
  <c r="AA26" i="15"/>
  <c r="AB26" i="15"/>
  <c r="AC26" i="15"/>
  <c r="AD26" i="15"/>
  <c r="AE26" i="15"/>
  <c r="Y27" i="15"/>
  <c r="Z27" i="15"/>
  <c r="AA27" i="15"/>
  <c r="AB27" i="15"/>
  <c r="AC27" i="15"/>
  <c r="AD27" i="15"/>
  <c r="AE27" i="15"/>
  <c r="Y28" i="15"/>
  <c r="Z28" i="15"/>
  <c r="AA28" i="15"/>
  <c r="AB28" i="15"/>
  <c r="AC28" i="15"/>
  <c r="AD28" i="15"/>
  <c r="AE28" i="15"/>
  <c r="Y29" i="15"/>
  <c r="Z29" i="15"/>
  <c r="AA29" i="15"/>
  <c r="AB29" i="15"/>
  <c r="AC29" i="15"/>
  <c r="AD29" i="15"/>
  <c r="AE29" i="15"/>
  <c r="Y30" i="15"/>
  <c r="Z30" i="15"/>
  <c r="AA30" i="15"/>
  <c r="AB30" i="15"/>
  <c r="AC30" i="15"/>
  <c r="AD30" i="15"/>
  <c r="AE30" i="15"/>
  <c r="Y31" i="15"/>
  <c r="Z31" i="15"/>
  <c r="AA31" i="15"/>
  <c r="AB31" i="15"/>
  <c r="AC31" i="15"/>
  <c r="AD31" i="15"/>
  <c r="AE31" i="15"/>
  <c r="Y32" i="15"/>
  <c r="Z32" i="15"/>
  <c r="AA32" i="15"/>
  <c r="AB32" i="15"/>
  <c r="AC32" i="15"/>
  <c r="AD32" i="15"/>
  <c r="AE32" i="15"/>
  <c r="Y33" i="15"/>
  <c r="Z33" i="15"/>
  <c r="AA33" i="15"/>
  <c r="AB33" i="15"/>
  <c r="AC33" i="15"/>
  <c r="AD33" i="15"/>
  <c r="AE33" i="15"/>
  <c r="Y34" i="15"/>
  <c r="Z34" i="15"/>
  <c r="AA34" i="15"/>
  <c r="AB34" i="15"/>
  <c r="AC34" i="15"/>
  <c r="AD34" i="15"/>
  <c r="AE34" i="15"/>
  <c r="Y35" i="15"/>
  <c r="Z35" i="15"/>
  <c r="AA35" i="15"/>
  <c r="AB35" i="15"/>
  <c r="AC35" i="15"/>
  <c r="AD35" i="15"/>
  <c r="AE35" i="15"/>
  <c r="Y36" i="15"/>
  <c r="Z36" i="15"/>
  <c r="AA36" i="15"/>
  <c r="AB36" i="15"/>
  <c r="AC36" i="15"/>
  <c r="AD36" i="15"/>
  <c r="AE36" i="15"/>
  <c r="Y37" i="15"/>
  <c r="Z37" i="15"/>
  <c r="AA37" i="15"/>
  <c r="AB37" i="15"/>
  <c r="AC37" i="15"/>
  <c r="AD37" i="15"/>
  <c r="AE37" i="15"/>
  <c r="Y38" i="15"/>
  <c r="Z38" i="15"/>
  <c r="AA38" i="15"/>
  <c r="AB38" i="15"/>
  <c r="AC38" i="15"/>
  <c r="AD38" i="15"/>
  <c r="AE38" i="15"/>
  <c r="Y39" i="15"/>
  <c r="Z39" i="15"/>
  <c r="AA39" i="15"/>
  <c r="AB39" i="15"/>
  <c r="AC39" i="15"/>
  <c r="AD39" i="15"/>
  <c r="AE39" i="15"/>
  <c r="Y40" i="15"/>
  <c r="Z40" i="15"/>
  <c r="AA40" i="15"/>
  <c r="AB40" i="15"/>
  <c r="AC40" i="15"/>
  <c r="AD40" i="15"/>
  <c r="AE40" i="15"/>
  <c r="Y41" i="15"/>
  <c r="Z41" i="15"/>
  <c r="AA41" i="15"/>
  <c r="AB41" i="15"/>
  <c r="AC41" i="15"/>
  <c r="AD41" i="15"/>
  <c r="AE41" i="15"/>
  <c r="Y42" i="15"/>
  <c r="Z42" i="15"/>
  <c r="AA42" i="15"/>
  <c r="AB42" i="15"/>
  <c r="AC42" i="15"/>
  <c r="AD42" i="15"/>
  <c r="AE42" i="15"/>
  <c r="AA19" i="15"/>
  <c r="Z19" i="15"/>
  <c r="Y19" i="15"/>
  <c r="P23" i="9"/>
  <c r="P21" i="9" s="1"/>
  <c r="Q23" i="9"/>
  <c r="S23" i="9"/>
  <c r="E4" i="11"/>
  <c r="F4" i="7"/>
  <c r="F5" i="7"/>
  <c r="F2" i="7"/>
  <c r="W33" i="11"/>
  <c r="V33" i="11"/>
  <c r="B25" i="23" l="1"/>
  <c r="J25" i="23"/>
  <c r="C25" i="23"/>
  <c r="K25" i="23"/>
  <c r="A25" i="23"/>
  <c r="D25" i="23"/>
  <c r="L25" i="23"/>
  <c r="I25" i="23"/>
  <c r="E25" i="23"/>
  <c r="M25" i="23"/>
  <c r="F25" i="23"/>
  <c r="G25" i="23"/>
  <c r="H25" i="23"/>
  <c r="D23" i="23"/>
  <c r="L23" i="23"/>
  <c r="E23" i="23"/>
  <c r="M23" i="23"/>
  <c r="F23" i="23"/>
  <c r="G23" i="23"/>
  <c r="H23" i="23"/>
  <c r="K23" i="23"/>
  <c r="A23" i="23"/>
  <c r="I23" i="23"/>
  <c r="C23" i="23"/>
  <c r="B23" i="23"/>
  <c r="J23" i="23"/>
  <c r="G24" i="23"/>
  <c r="H24" i="23"/>
  <c r="A24" i="23"/>
  <c r="I24" i="23"/>
  <c r="B24" i="23"/>
  <c r="J24" i="23"/>
  <c r="F24" i="23"/>
  <c r="C24" i="23"/>
  <c r="K24" i="23"/>
  <c r="D24" i="23"/>
  <c r="L24" i="23"/>
  <c r="E24" i="23"/>
  <c r="M24" i="23"/>
  <c r="A22" i="23"/>
  <c r="I22" i="23"/>
  <c r="B22" i="23"/>
  <c r="J22" i="23"/>
  <c r="C22" i="23"/>
  <c r="K22" i="23"/>
  <c r="D22" i="23"/>
  <c r="L22" i="23"/>
  <c r="E22" i="23"/>
  <c r="M22" i="23"/>
  <c r="F22" i="23"/>
  <c r="G22" i="23"/>
  <c r="H22" i="23"/>
  <c r="H8" i="23"/>
  <c r="A8" i="23"/>
  <c r="I8" i="23"/>
  <c r="B8" i="23"/>
  <c r="J8" i="23"/>
  <c r="C8" i="23"/>
  <c r="K8" i="23"/>
  <c r="D8" i="23"/>
  <c r="L8" i="23"/>
  <c r="E8" i="23"/>
  <c r="M8" i="23"/>
  <c r="F8" i="23"/>
  <c r="G8" i="23"/>
  <c r="B6" i="23"/>
  <c r="J6" i="23"/>
  <c r="C6" i="23"/>
  <c r="K6" i="23"/>
  <c r="A6" i="23"/>
  <c r="D6" i="23"/>
  <c r="L6" i="23"/>
  <c r="I6" i="23"/>
  <c r="E6" i="23"/>
  <c r="M6" i="23"/>
  <c r="F6" i="23"/>
  <c r="G6" i="23"/>
  <c r="H6" i="23"/>
  <c r="G5" i="23"/>
  <c r="H5" i="23"/>
  <c r="A5" i="23"/>
  <c r="I5" i="23"/>
  <c r="B5" i="23"/>
  <c r="J5" i="23"/>
  <c r="F5" i="23"/>
  <c r="C5" i="23"/>
  <c r="K5" i="23"/>
  <c r="D5" i="23"/>
  <c r="L5" i="23"/>
  <c r="E5" i="23"/>
  <c r="M5" i="23"/>
  <c r="D4" i="23"/>
  <c r="L4" i="23"/>
  <c r="E4" i="23"/>
  <c r="M4" i="23"/>
  <c r="F4" i="23"/>
  <c r="G4" i="23"/>
  <c r="H4" i="23"/>
  <c r="K4" i="23"/>
  <c r="A4" i="23"/>
  <c r="I4" i="23"/>
  <c r="C4" i="23"/>
  <c r="B4" i="23"/>
  <c r="J4" i="23"/>
  <c r="A3" i="23"/>
  <c r="I3" i="23"/>
  <c r="B3" i="23"/>
  <c r="J3" i="23"/>
  <c r="C3" i="23"/>
  <c r="K3" i="23"/>
  <c r="D3" i="23"/>
  <c r="L3" i="23"/>
  <c r="E3" i="23"/>
  <c r="M3" i="23"/>
  <c r="F3" i="23"/>
  <c r="G3" i="23"/>
  <c r="H3" i="23"/>
  <c r="C9" i="23"/>
  <c r="K9" i="23"/>
  <c r="D9" i="23"/>
  <c r="L9" i="23"/>
  <c r="E9" i="23"/>
  <c r="M9" i="23"/>
  <c r="F9" i="23"/>
  <c r="G9" i="23"/>
  <c r="B9" i="23"/>
  <c r="H9" i="23"/>
  <c r="A9" i="23"/>
  <c r="I9" i="23"/>
  <c r="J9" i="23"/>
  <c r="G21" i="23"/>
  <c r="H21" i="23"/>
  <c r="A21" i="23"/>
  <c r="I21" i="23"/>
  <c r="B21" i="23"/>
  <c r="J21" i="23"/>
  <c r="C21" i="23"/>
  <c r="K21" i="23"/>
  <c r="D21" i="23"/>
  <c r="L21" i="23"/>
  <c r="E21" i="23"/>
  <c r="M21" i="23"/>
  <c r="F21" i="23"/>
  <c r="A19" i="23"/>
  <c r="I19" i="23"/>
  <c r="B19" i="23"/>
  <c r="J19" i="23"/>
  <c r="C19" i="23"/>
  <c r="K19" i="23"/>
  <c r="D19" i="23"/>
  <c r="L19" i="23"/>
  <c r="E19" i="23"/>
  <c r="M19" i="23"/>
  <c r="F19" i="23"/>
  <c r="G19" i="23"/>
  <c r="H19" i="23"/>
  <c r="C17" i="23"/>
  <c r="K17" i="23"/>
  <c r="D17" i="23"/>
  <c r="L17" i="23"/>
  <c r="E17" i="23"/>
  <c r="M17" i="23"/>
  <c r="F17" i="23"/>
  <c r="G17" i="23"/>
  <c r="B17" i="23"/>
  <c r="H17" i="23"/>
  <c r="J17" i="23"/>
  <c r="A17" i="23"/>
  <c r="I17" i="23"/>
  <c r="E15" i="23"/>
  <c r="M15" i="23"/>
  <c r="F15" i="23"/>
  <c r="G15" i="23"/>
  <c r="H15" i="23"/>
  <c r="A15" i="23"/>
  <c r="I15" i="23"/>
  <c r="B15" i="23"/>
  <c r="J15" i="23"/>
  <c r="L15" i="23"/>
  <c r="C15" i="23"/>
  <c r="K15" i="23"/>
  <c r="D15" i="23"/>
  <c r="B14" i="23"/>
  <c r="J14" i="23"/>
  <c r="C14" i="23"/>
  <c r="K14" i="23"/>
  <c r="D14" i="23"/>
  <c r="L14" i="23"/>
  <c r="E14" i="23"/>
  <c r="M14" i="23"/>
  <c r="F14" i="23"/>
  <c r="I14" i="23"/>
  <c r="G14" i="23"/>
  <c r="A14" i="23"/>
  <c r="H14" i="23"/>
  <c r="D12" i="23"/>
  <c r="L12" i="23"/>
  <c r="E12" i="23"/>
  <c r="M12" i="23"/>
  <c r="F12" i="23"/>
  <c r="G12" i="23"/>
  <c r="H12" i="23"/>
  <c r="K12" i="23"/>
  <c r="A12" i="23"/>
  <c r="I12" i="23"/>
  <c r="B12" i="23"/>
  <c r="J12" i="23"/>
  <c r="C12" i="23"/>
  <c r="E7" i="23"/>
  <c r="M7" i="23"/>
  <c r="D7" i="23"/>
  <c r="F7" i="23"/>
  <c r="G7" i="23"/>
  <c r="H7" i="23"/>
  <c r="A7" i="23"/>
  <c r="I7" i="23"/>
  <c r="L7" i="23"/>
  <c r="B7" i="23"/>
  <c r="J7" i="23"/>
  <c r="C7" i="23"/>
  <c r="K7" i="23"/>
  <c r="D20" i="23"/>
  <c r="L20" i="23"/>
  <c r="E20" i="23"/>
  <c r="M20" i="23"/>
  <c r="F20" i="23"/>
  <c r="G20" i="23"/>
  <c r="H20" i="23"/>
  <c r="K20" i="23"/>
  <c r="A20" i="23"/>
  <c r="I20" i="23"/>
  <c r="C20" i="23"/>
  <c r="B20" i="23"/>
  <c r="J20" i="23"/>
  <c r="F18" i="23"/>
  <c r="G18" i="23"/>
  <c r="H18" i="23"/>
  <c r="A18" i="23"/>
  <c r="I18" i="23"/>
  <c r="B18" i="23"/>
  <c r="J18" i="23"/>
  <c r="M18" i="23"/>
  <c r="C18" i="23"/>
  <c r="K18" i="23"/>
  <c r="D18" i="23"/>
  <c r="L18" i="23"/>
  <c r="E18" i="23"/>
  <c r="H16" i="23"/>
  <c r="A16" i="23"/>
  <c r="I16" i="23"/>
  <c r="B16" i="23"/>
  <c r="J16" i="23"/>
  <c r="C16" i="23"/>
  <c r="K16" i="23"/>
  <c r="D16" i="23"/>
  <c r="L16" i="23"/>
  <c r="E16" i="23"/>
  <c r="M16" i="23"/>
  <c r="F16" i="23"/>
  <c r="G16" i="23"/>
  <c r="G13" i="23"/>
  <c r="H13" i="23"/>
  <c r="A13" i="23"/>
  <c r="I13" i="23"/>
  <c r="B13" i="23"/>
  <c r="J13" i="23"/>
  <c r="C13" i="23"/>
  <c r="K13" i="23"/>
  <c r="D13" i="23"/>
  <c r="L13" i="23"/>
  <c r="E13" i="23"/>
  <c r="M13" i="23"/>
  <c r="F13" i="23"/>
  <c r="F18" i="7"/>
  <c r="F17" i="7"/>
  <c r="F16" i="7"/>
  <c r="F15" i="7"/>
  <c r="F14" i="7"/>
  <c r="F21" i="7"/>
  <c r="F13" i="7"/>
  <c r="F20" i="7"/>
  <c r="F12" i="7"/>
  <c r="F19" i="7"/>
  <c r="F3" i="7"/>
  <c r="F11" i="7"/>
  <c r="F10" i="7"/>
  <c r="F9" i="7"/>
  <c r="F8" i="7"/>
  <c r="F7" i="7"/>
  <c r="F6" i="7"/>
  <c r="B31" i="15"/>
  <c r="U31" i="15" s="1"/>
  <c r="B23" i="15"/>
  <c r="U23" i="15" s="1"/>
  <c r="B38" i="15"/>
  <c r="U38" i="15" s="1"/>
  <c r="B39" i="15"/>
  <c r="U39" i="15" s="1"/>
  <c r="B32" i="15"/>
  <c r="U32" i="15" s="1"/>
  <c r="B24" i="15"/>
  <c r="U24" i="15" s="1"/>
  <c r="B30" i="15"/>
  <c r="U30" i="15" s="1"/>
  <c r="B37" i="15"/>
  <c r="U37" i="15" s="1"/>
  <c r="B29" i="15"/>
  <c r="U29" i="15" s="1"/>
  <c r="B36" i="15"/>
  <c r="U36" i="15" s="1"/>
  <c r="B42" i="15"/>
  <c r="U42" i="15" s="1"/>
  <c r="B35" i="15"/>
  <c r="U35" i="15" s="1"/>
  <c r="B41" i="15"/>
  <c r="U41" i="15" s="1"/>
  <c r="B34" i="15"/>
  <c r="U34" i="15" s="1"/>
  <c r="B26" i="15"/>
  <c r="U26" i="15" s="1"/>
  <c r="B40" i="15"/>
  <c r="U40" i="15" s="1"/>
  <c r="B33" i="15"/>
  <c r="U33" i="15" s="1"/>
  <c r="B25" i="15"/>
  <c r="U25" i="15" s="1"/>
  <c r="B20" i="15"/>
  <c r="U20" i="15" s="1"/>
  <c r="B22" i="15"/>
  <c r="U22" i="15" s="1"/>
  <c r="B21" i="15"/>
  <c r="U21" i="15" s="1"/>
  <c r="R4204" i="11"/>
  <c r="R4196" i="11"/>
  <c r="R4188" i="11"/>
  <c r="R4072" i="11"/>
  <c r="R4229" i="11"/>
  <c r="R4205" i="11"/>
  <c r="R4073" i="11"/>
  <c r="R4219" i="11"/>
  <c r="R4203" i="11"/>
  <c r="R4071" i="11"/>
  <c r="R4186" i="11"/>
  <c r="R4070" i="11"/>
  <c r="R4201" i="11"/>
  <c r="R4193" i="11"/>
  <c r="R4069" i="11"/>
  <c r="R4202" i="11"/>
  <c r="R4199" i="11"/>
  <c r="R4198" i="11"/>
  <c r="R4207" i="11"/>
  <c r="R4062" i="11"/>
  <c r="R4226" i="11"/>
  <c r="R4063" i="11"/>
  <c r="R4227" i="11"/>
  <c r="R4195" i="11"/>
  <c r="R4190" i="11"/>
  <c r="R4231" i="11"/>
  <c r="R4223" i="11"/>
  <c r="R4217" i="11"/>
  <c r="R4075" i="11"/>
  <c r="R4067" i="11"/>
  <c r="R4225" i="11"/>
  <c r="R4191" i="11"/>
  <c r="R4185" i="11"/>
  <c r="R4230" i="11"/>
  <c r="R4066" i="11"/>
  <c r="R4222" i="11"/>
  <c r="R3867" i="11"/>
  <c r="R4194" i="11"/>
  <c r="R4221" i="11"/>
  <c r="R4220" i="11"/>
  <c r="R4218" i="11"/>
  <c r="R4189" i="11"/>
  <c r="R4187" i="11"/>
  <c r="R4214" i="11"/>
  <c r="R4213" i="11"/>
  <c r="R4212" i="11"/>
  <c r="R4211" i="11"/>
  <c r="R4210" i="11"/>
  <c r="R4209" i="11"/>
  <c r="R4182" i="11"/>
  <c r="R4181" i="11"/>
  <c r="R4180" i="11"/>
  <c r="R4179" i="11"/>
  <c r="R4178" i="11"/>
  <c r="R4177" i="11"/>
  <c r="R3865" i="11"/>
  <c r="R4228" i="11"/>
  <c r="R4215" i="11"/>
  <c r="R4183" i="11"/>
  <c r="R4197" i="11"/>
  <c r="R4065" i="11"/>
  <c r="R4064" i="11"/>
  <c r="R4206" i="11"/>
  <c r="R4074" i="11"/>
  <c r="R4232" i="11"/>
  <c r="R4076" i="11"/>
  <c r="R4216" i="11"/>
  <c r="R4192" i="11"/>
  <c r="R4068" i="11"/>
  <c r="R4208" i="11"/>
  <c r="R3866" i="11"/>
  <c r="E5" i="16"/>
  <c r="E5" i="18"/>
  <c r="E5" i="12"/>
  <c r="E5" i="15"/>
  <c r="E5" i="11"/>
  <c r="E5" i="14"/>
  <c r="F21" i="14" s="1"/>
  <c r="E5" i="9"/>
  <c r="E5" i="8"/>
  <c r="E5" i="6"/>
  <c r="E5" i="30"/>
  <c r="E5" i="5"/>
  <c r="V22" i="14"/>
  <c r="R4200" i="11" l="1"/>
  <c r="R4224" i="11"/>
  <c r="R4184" i="11"/>
  <c r="U10" i="30"/>
  <c r="U9" i="30"/>
  <c r="Z22" i="14"/>
  <c r="Y22" i="14"/>
  <c r="W22" i="14"/>
  <c r="X22" i="14"/>
  <c r="B39" i="7"/>
  <c r="A41" i="7"/>
  <c r="B38" i="7"/>
  <c r="E4" i="9"/>
  <c r="E4" i="8"/>
  <c r="S1025" i="9"/>
  <c r="S1018" i="9"/>
  <c r="S1011" i="9"/>
  <c r="S1004" i="9"/>
  <c r="S997" i="9"/>
  <c r="S990" i="9"/>
  <c r="S983" i="9"/>
  <c r="S976" i="9"/>
  <c r="S969" i="9"/>
  <c r="S962" i="9"/>
  <c r="S955" i="9"/>
  <c r="S948" i="9"/>
  <c r="S941" i="9"/>
  <c r="S934" i="9"/>
  <c r="S927" i="9"/>
  <c r="S920" i="9"/>
  <c r="S913" i="9"/>
  <c r="S906" i="9"/>
  <c r="S899" i="9"/>
  <c r="S892" i="9"/>
  <c r="S885" i="9"/>
  <c r="S878" i="9"/>
  <c r="S871" i="9"/>
  <c r="S864" i="9"/>
  <c r="S857" i="9"/>
  <c r="S850" i="9"/>
  <c r="S843" i="9"/>
  <c r="S836" i="9"/>
  <c r="S829" i="9"/>
  <c r="S822" i="9"/>
  <c r="S815" i="9"/>
  <c r="S808" i="9"/>
  <c r="S801" i="9"/>
  <c r="S794" i="9"/>
  <c r="S787" i="9"/>
  <c r="S780" i="9"/>
  <c r="S773" i="9"/>
  <c r="S766" i="9"/>
  <c r="S759" i="9"/>
  <c r="S752" i="9"/>
  <c r="S745" i="9"/>
  <c r="S738" i="9"/>
  <c r="S731" i="9"/>
  <c r="S724" i="9"/>
  <c r="S717" i="9"/>
  <c r="S710" i="9"/>
  <c r="S703" i="9"/>
  <c r="S696" i="9"/>
  <c r="S689" i="9"/>
  <c r="S682" i="9"/>
  <c r="S675" i="9"/>
  <c r="S668" i="9"/>
  <c r="S661" i="9"/>
  <c r="S654" i="9"/>
  <c r="S647" i="9"/>
  <c r="S640" i="9"/>
  <c r="S633" i="9"/>
  <c r="S626" i="9"/>
  <c r="S619" i="9"/>
  <c r="S612" i="9"/>
  <c r="S605" i="9"/>
  <c r="S598" i="9"/>
  <c r="S591" i="9"/>
  <c r="S584" i="9"/>
  <c r="S577" i="9"/>
  <c r="S570" i="9"/>
  <c r="S563" i="9"/>
  <c r="S556" i="9"/>
  <c r="S549" i="9"/>
  <c r="S542" i="9"/>
  <c r="S535" i="9"/>
  <c r="S528" i="9"/>
  <c r="A38" i="7"/>
  <c r="Q24" i="9"/>
  <c r="R24" i="9"/>
  <c r="Q25" i="9"/>
  <c r="R25" i="9"/>
  <c r="Q26" i="9"/>
  <c r="R26" i="9"/>
  <c r="Q27" i="9"/>
  <c r="R27" i="9"/>
  <c r="Q28" i="9"/>
  <c r="R28" i="9"/>
  <c r="Q29" i="9"/>
  <c r="R29" i="9"/>
  <c r="Q30" i="9"/>
  <c r="R30" i="9"/>
  <c r="S30" i="9"/>
  <c r="Q31" i="9"/>
  <c r="R31" i="9"/>
  <c r="Q32" i="9"/>
  <c r="R32" i="9"/>
  <c r="Q33" i="9"/>
  <c r="R33" i="9"/>
  <c r="Q34" i="9"/>
  <c r="R34" i="9"/>
  <c r="Q35" i="9"/>
  <c r="R35" i="9"/>
  <c r="Q36" i="9"/>
  <c r="R36" i="9"/>
  <c r="Q37" i="9"/>
  <c r="R37" i="9"/>
  <c r="S37" i="9"/>
  <c r="Q38" i="9"/>
  <c r="R38" i="9"/>
  <c r="Q39" i="9"/>
  <c r="R39" i="9"/>
  <c r="Q40" i="9"/>
  <c r="R40" i="9"/>
  <c r="Q41" i="9"/>
  <c r="R41" i="9"/>
  <c r="Q42" i="9"/>
  <c r="R42" i="9"/>
  <c r="Q43" i="9"/>
  <c r="R43" i="9"/>
  <c r="Q44" i="9"/>
  <c r="R44" i="9"/>
  <c r="S44" i="9"/>
  <c r="Q45" i="9"/>
  <c r="R45" i="9"/>
  <c r="Q46" i="9"/>
  <c r="R46" i="9"/>
  <c r="Q47" i="9"/>
  <c r="R47" i="9"/>
  <c r="Q48" i="9"/>
  <c r="R48" i="9"/>
  <c r="Q49" i="9"/>
  <c r="R49" i="9"/>
  <c r="Q50" i="9"/>
  <c r="R50" i="9"/>
  <c r="Q51" i="9"/>
  <c r="R51" i="9"/>
  <c r="S51" i="9"/>
  <c r="Q52" i="9"/>
  <c r="R52" i="9"/>
  <c r="Q53" i="9"/>
  <c r="R53" i="9"/>
  <c r="Q54" i="9"/>
  <c r="R54" i="9"/>
  <c r="Q55" i="9"/>
  <c r="R55" i="9"/>
  <c r="Q56" i="9"/>
  <c r="R56" i="9"/>
  <c r="Q57" i="9"/>
  <c r="R57" i="9"/>
  <c r="Q58" i="9"/>
  <c r="R58" i="9"/>
  <c r="S58" i="9"/>
  <c r="Q59" i="9"/>
  <c r="R59" i="9"/>
  <c r="Q60" i="9"/>
  <c r="R60" i="9"/>
  <c r="Q61" i="9"/>
  <c r="R61" i="9"/>
  <c r="Q62" i="9"/>
  <c r="R62" i="9"/>
  <c r="Q63" i="9"/>
  <c r="R63" i="9"/>
  <c r="Q64" i="9"/>
  <c r="R64" i="9"/>
  <c r="Q65" i="9"/>
  <c r="R65" i="9"/>
  <c r="S65" i="9"/>
  <c r="Q66" i="9"/>
  <c r="R66" i="9"/>
  <c r="S66" i="9"/>
  <c r="Q67" i="9"/>
  <c r="R67" i="9"/>
  <c r="Q68" i="9"/>
  <c r="R68" i="9"/>
  <c r="Q69" i="9"/>
  <c r="R69" i="9"/>
  <c r="Q70" i="9"/>
  <c r="R70" i="9"/>
  <c r="Q71" i="9"/>
  <c r="R71" i="9"/>
  <c r="Q72" i="9"/>
  <c r="R72" i="9"/>
  <c r="S72" i="9"/>
  <c r="Q73" i="9"/>
  <c r="R73" i="9"/>
  <c r="Q74" i="9"/>
  <c r="R74" i="9"/>
  <c r="Q75" i="9"/>
  <c r="R75" i="9"/>
  <c r="Q76" i="9"/>
  <c r="R76" i="9"/>
  <c r="Q77" i="9"/>
  <c r="R77" i="9"/>
  <c r="Q78" i="9"/>
  <c r="R78" i="9"/>
  <c r="Q79" i="9"/>
  <c r="R79" i="9"/>
  <c r="S79" i="9"/>
  <c r="Q80" i="9"/>
  <c r="R80" i="9"/>
  <c r="Q81" i="9"/>
  <c r="R81" i="9"/>
  <c r="Q82" i="9"/>
  <c r="R82" i="9"/>
  <c r="Q83" i="9"/>
  <c r="R83" i="9"/>
  <c r="Q84" i="9"/>
  <c r="R84" i="9"/>
  <c r="Q85" i="9"/>
  <c r="R85" i="9"/>
  <c r="Q86" i="9"/>
  <c r="R86" i="9"/>
  <c r="S86" i="9"/>
  <c r="Q87" i="9"/>
  <c r="R87" i="9"/>
  <c r="Q88" i="9"/>
  <c r="R88" i="9"/>
  <c r="Q89" i="9"/>
  <c r="R89" i="9"/>
  <c r="Q90" i="9"/>
  <c r="R90" i="9"/>
  <c r="Q91" i="9"/>
  <c r="R91" i="9"/>
  <c r="Q92" i="9"/>
  <c r="R92" i="9"/>
  <c r="Q93" i="9"/>
  <c r="R93" i="9"/>
  <c r="S93" i="9"/>
  <c r="Q94" i="9"/>
  <c r="R94" i="9"/>
  <c r="Q95" i="9"/>
  <c r="R95" i="9"/>
  <c r="Q96" i="9"/>
  <c r="R96" i="9"/>
  <c r="Q97" i="9"/>
  <c r="R97" i="9"/>
  <c r="Q98" i="9"/>
  <c r="R98" i="9"/>
  <c r="Q99" i="9"/>
  <c r="R99" i="9"/>
  <c r="Q100" i="9"/>
  <c r="R100" i="9"/>
  <c r="S100" i="9"/>
  <c r="Q101" i="9"/>
  <c r="R101" i="9"/>
  <c r="Q102" i="9"/>
  <c r="R102" i="9"/>
  <c r="Q103" i="9"/>
  <c r="R103" i="9"/>
  <c r="Q104" i="9"/>
  <c r="R104" i="9"/>
  <c r="Q105" i="9"/>
  <c r="R105" i="9"/>
  <c r="Q106" i="9"/>
  <c r="R106" i="9"/>
  <c r="Q107" i="9"/>
  <c r="R107" i="9"/>
  <c r="S107" i="9"/>
  <c r="Q108" i="9"/>
  <c r="R108" i="9"/>
  <c r="Q109" i="9"/>
  <c r="R109" i="9"/>
  <c r="Q110" i="9"/>
  <c r="R110" i="9"/>
  <c r="Q111" i="9"/>
  <c r="R111" i="9"/>
  <c r="Q112" i="9"/>
  <c r="R112" i="9"/>
  <c r="Q113" i="9"/>
  <c r="R113" i="9"/>
  <c r="Q114" i="9"/>
  <c r="R114" i="9"/>
  <c r="S114" i="9"/>
  <c r="Q115" i="9"/>
  <c r="R115" i="9"/>
  <c r="Q116" i="9"/>
  <c r="R116" i="9"/>
  <c r="Q117" i="9"/>
  <c r="R117" i="9"/>
  <c r="Q118" i="9"/>
  <c r="R118" i="9"/>
  <c r="Q119" i="9"/>
  <c r="R119" i="9"/>
  <c r="Q120" i="9"/>
  <c r="R120" i="9"/>
  <c r="Q121" i="9"/>
  <c r="R121" i="9"/>
  <c r="S121" i="9"/>
  <c r="Q122" i="9"/>
  <c r="R122" i="9"/>
  <c r="Q123" i="9"/>
  <c r="R123" i="9"/>
  <c r="Q124" i="9"/>
  <c r="R124" i="9"/>
  <c r="Q125" i="9"/>
  <c r="R125" i="9"/>
  <c r="Q126" i="9"/>
  <c r="R126" i="9"/>
  <c r="Q127" i="9"/>
  <c r="R127" i="9"/>
  <c r="Q128" i="9"/>
  <c r="R128" i="9"/>
  <c r="S128" i="9"/>
  <c r="Q129" i="9"/>
  <c r="R129" i="9"/>
  <c r="Q130" i="9"/>
  <c r="R130" i="9"/>
  <c r="Q131" i="9"/>
  <c r="R131" i="9"/>
  <c r="S131" i="9"/>
  <c r="Q132" i="9"/>
  <c r="R132" i="9"/>
  <c r="Q133" i="9"/>
  <c r="R133" i="9"/>
  <c r="Q134" i="9"/>
  <c r="R134" i="9"/>
  <c r="Q135" i="9"/>
  <c r="R135" i="9"/>
  <c r="S135" i="9"/>
  <c r="Q136" i="9"/>
  <c r="R136" i="9"/>
  <c r="Q137" i="9"/>
  <c r="R137" i="9"/>
  <c r="Q138" i="9"/>
  <c r="R138" i="9"/>
  <c r="Q139" i="9"/>
  <c r="R139" i="9"/>
  <c r="Q140" i="9"/>
  <c r="R140" i="9"/>
  <c r="Q141" i="9"/>
  <c r="R141" i="9"/>
  <c r="Q142" i="9"/>
  <c r="R142" i="9"/>
  <c r="S142" i="9"/>
  <c r="Q143" i="9"/>
  <c r="R143" i="9"/>
  <c r="Q144" i="9"/>
  <c r="R144" i="9"/>
  <c r="Q145" i="9"/>
  <c r="R145" i="9"/>
  <c r="Q146" i="9"/>
  <c r="R146" i="9"/>
  <c r="Q147" i="9"/>
  <c r="R147" i="9"/>
  <c r="Q148" i="9"/>
  <c r="R148" i="9"/>
  <c r="Q149" i="9"/>
  <c r="R149" i="9"/>
  <c r="S149" i="9"/>
  <c r="Q150" i="9"/>
  <c r="R150" i="9"/>
  <c r="Q151" i="9"/>
  <c r="R151" i="9"/>
  <c r="Q152" i="9"/>
  <c r="R152" i="9"/>
  <c r="Q153" i="9"/>
  <c r="R153" i="9"/>
  <c r="Q154" i="9"/>
  <c r="R154" i="9"/>
  <c r="Q155" i="9"/>
  <c r="R155" i="9"/>
  <c r="Q156" i="9"/>
  <c r="R156" i="9"/>
  <c r="S156" i="9"/>
  <c r="Q157" i="9"/>
  <c r="R157" i="9"/>
  <c r="Q158" i="9"/>
  <c r="R158" i="9"/>
  <c r="Q159" i="9"/>
  <c r="R159" i="9"/>
  <c r="Q160" i="9"/>
  <c r="R160" i="9"/>
  <c r="Q161" i="9"/>
  <c r="R161" i="9"/>
  <c r="Q162" i="9"/>
  <c r="R162" i="9"/>
  <c r="Q163" i="9"/>
  <c r="R163" i="9"/>
  <c r="S163" i="9"/>
  <c r="Q164" i="9"/>
  <c r="R164" i="9"/>
  <c r="Q165" i="9"/>
  <c r="R165" i="9"/>
  <c r="Q166" i="9"/>
  <c r="R166" i="9"/>
  <c r="Q167" i="9"/>
  <c r="R167" i="9"/>
  <c r="Q168" i="9"/>
  <c r="R168" i="9"/>
  <c r="Q169" i="9"/>
  <c r="R169" i="9"/>
  <c r="Q170" i="9"/>
  <c r="R170" i="9"/>
  <c r="S170" i="9"/>
  <c r="Q171" i="9"/>
  <c r="R171" i="9"/>
  <c r="Q172" i="9"/>
  <c r="R172" i="9"/>
  <c r="Q173" i="9"/>
  <c r="R173" i="9"/>
  <c r="Q174" i="9"/>
  <c r="R174" i="9"/>
  <c r="Q175" i="9"/>
  <c r="R175" i="9"/>
  <c r="Q176" i="9"/>
  <c r="R176" i="9"/>
  <c r="Q177" i="9"/>
  <c r="R177" i="9"/>
  <c r="S177" i="9"/>
  <c r="Q178" i="9"/>
  <c r="R178" i="9"/>
  <c r="Q179" i="9"/>
  <c r="R179" i="9"/>
  <c r="Q180" i="9"/>
  <c r="R180" i="9"/>
  <c r="Q181" i="9"/>
  <c r="R181" i="9"/>
  <c r="Q182" i="9"/>
  <c r="R182" i="9"/>
  <c r="Q183" i="9"/>
  <c r="R183" i="9"/>
  <c r="Q184" i="9"/>
  <c r="R184" i="9"/>
  <c r="S184" i="9"/>
  <c r="Q185" i="9"/>
  <c r="R185" i="9"/>
  <c r="Q186" i="9"/>
  <c r="R186" i="9"/>
  <c r="Q187" i="9"/>
  <c r="R187" i="9"/>
  <c r="Q188" i="9"/>
  <c r="R188" i="9"/>
  <c r="Q189" i="9"/>
  <c r="R189" i="9"/>
  <c r="Q190" i="9"/>
  <c r="R190" i="9"/>
  <c r="Q191" i="9"/>
  <c r="R191" i="9"/>
  <c r="S191" i="9"/>
  <c r="Q192" i="9"/>
  <c r="R192" i="9"/>
  <c r="Q193" i="9"/>
  <c r="R193" i="9"/>
  <c r="Q194" i="9"/>
  <c r="R194" i="9"/>
  <c r="Q195" i="9"/>
  <c r="R195" i="9"/>
  <c r="Q196" i="9"/>
  <c r="R196" i="9"/>
  <c r="Q197" i="9"/>
  <c r="R197" i="9"/>
  <c r="Q198" i="9"/>
  <c r="R198" i="9"/>
  <c r="S198" i="9"/>
  <c r="Q199" i="9"/>
  <c r="R199" i="9"/>
  <c r="Q200" i="9"/>
  <c r="R200" i="9"/>
  <c r="Q201" i="9"/>
  <c r="R201" i="9"/>
  <c r="Q202" i="9"/>
  <c r="R202" i="9"/>
  <c r="Q203" i="9"/>
  <c r="R203" i="9"/>
  <c r="Q204" i="9"/>
  <c r="R204" i="9"/>
  <c r="Q205" i="9"/>
  <c r="R205" i="9"/>
  <c r="S205" i="9"/>
  <c r="Q206" i="9"/>
  <c r="R206" i="9"/>
  <c r="Q207" i="9"/>
  <c r="R207" i="9"/>
  <c r="Q208" i="9"/>
  <c r="R208" i="9"/>
  <c r="Q209" i="9"/>
  <c r="R209" i="9"/>
  <c r="Q210" i="9"/>
  <c r="R210" i="9"/>
  <c r="Q211" i="9"/>
  <c r="R211" i="9"/>
  <c r="Q212" i="9"/>
  <c r="R212" i="9"/>
  <c r="S212" i="9"/>
  <c r="Q213" i="9"/>
  <c r="R213" i="9"/>
  <c r="Q214" i="9"/>
  <c r="R214" i="9"/>
  <c r="Q215" i="9"/>
  <c r="R215" i="9"/>
  <c r="Q216" i="9"/>
  <c r="R216" i="9"/>
  <c r="Q217" i="9"/>
  <c r="R217" i="9"/>
  <c r="Q218" i="9"/>
  <c r="R218" i="9"/>
  <c r="Q219" i="9"/>
  <c r="R219" i="9"/>
  <c r="S219" i="9"/>
  <c r="Q220" i="9"/>
  <c r="R220" i="9"/>
  <c r="Q221" i="9"/>
  <c r="R221" i="9"/>
  <c r="Q222" i="9"/>
  <c r="R222" i="9"/>
  <c r="Q223" i="9"/>
  <c r="R223" i="9"/>
  <c r="Q224" i="9"/>
  <c r="R224" i="9"/>
  <c r="Q225" i="9"/>
  <c r="R225" i="9"/>
  <c r="Q226" i="9"/>
  <c r="R226" i="9"/>
  <c r="S226" i="9"/>
  <c r="Q227" i="9"/>
  <c r="R227" i="9"/>
  <c r="Q228" i="9"/>
  <c r="R228" i="9"/>
  <c r="Q229" i="9"/>
  <c r="R229" i="9"/>
  <c r="Q230" i="9"/>
  <c r="R230" i="9"/>
  <c r="Q231" i="9"/>
  <c r="R231" i="9"/>
  <c r="Q232" i="9"/>
  <c r="R232" i="9"/>
  <c r="Q233" i="9"/>
  <c r="R233" i="9"/>
  <c r="S233" i="9"/>
  <c r="Q234" i="9"/>
  <c r="R234" i="9"/>
  <c r="Q235" i="9"/>
  <c r="R235" i="9"/>
  <c r="Q236" i="9"/>
  <c r="R236" i="9"/>
  <c r="Q237" i="9"/>
  <c r="R237" i="9"/>
  <c r="Q238" i="9"/>
  <c r="R238" i="9"/>
  <c r="Q239" i="9"/>
  <c r="R239" i="9"/>
  <c r="Q240" i="9"/>
  <c r="R240" i="9"/>
  <c r="S240" i="9"/>
  <c r="Q241" i="9"/>
  <c r="R241" i="9"/>
  <c r="Q242" i="9"/>
  <c r="R242" i="9"/>
  <c r="Q243" i="9"/>
  <c r="R243" i="9"/>
  <c r="Q244" i="9"/>
  <c r="R244" i="9"/>
  <c r="Q245" i="9"/>
  <c r="R245" i="9"/>
  <c r="Q246" i="9"/>
  <c r="R246" i="9"/>
  <c r="Q247" i="9"/>
  <c r="R247" i="9"/>
  <c r="S247" i="9"/>
  <c r="Q248" i="9"/>
  <c r="R248" i="9"/>
  <c r="Q249" i="9"/>
  <c r="R249" i="9"/>
  <c r="Q250" i="9"/>
  <c r="R250" i="9"/>
  <c r="Q251" i="9"/>
  <c r="R251" i="9"/>
  <c r="Q252" i="9"/>
  <c r="R252" i="9"/>
  <c r="Q253" i="9"/>
  <c r="R253" i="9"/>
  <c r="Q254" i="9"/>
  <c r="R254" i="9"/>
  <c r="S254" i="9"/>
  <c r="Q255" i="9"/>
  <c r="R255" i="9"/>
  <c r="Q256" i="9"/>
  <c r="R256" i="9"/>
  <c r="Q257" i="9"/>
  <c r="R257" i="9"/>
  <c r="Q258" i="9"/>
  <c r="R258" i="9"/>
  <c r="Q259" i="9"/>
  <c r="R259" i="9"/>
  <c r="Q260" i="9"/>
  <c r="R260" i="9"/>
  <c r="Q261" i="9"/>
  <c r="R261" i="9"/>
  <c r="S261" i="9"/>
  <c r="Q262" i="9"/>
  <c r="R262" i="9"/>
  <c r="Q263" i="9"/>
  <c r="R263" i="9"/>
  <c r="Q264" i="9"/>
  <c r="R264" i="9"/>
  <c r="Q265" i="9"/>
  <c r="R265" i="9"/>
  <c r="Q266" i="9"/>
  <c r="R266" i="9"/>
  <c r="Q267" i="9"/>
  <c r="R267" i="9"/>
  <c r="Q268" i="9"/>
  <c r="R268" i="9"/>
  <c r="S268" i="9"/>
  <c r="Q269" i="9"/>
  <c r="R269" i="9"/>
  <c r="Q270" i="9"/>
  <c r="R270" i="9"/>
  <c r="Q271" i="9"/>
  <c r="R271" i="9"/>
  <c r="Q272" i="9"/>
  <c r="R272" i="9"/>
  <c r="Q273" i="9"/>
  <c r="R273" i="9"/>
  <c r="Q274" i="9"/>
  <c r="R274" i="9"/>
  <c r="Q275" i="9"/>
  <c r="R275" i="9"/>
  <c r="S275" i="9"/>
  <c r="Q276" i="9"/>
  <c r="R276" i="9"/>
  <c r="Q277" i="9"/>
  <c r="R277" i="9"/>
  <c r="Q278" i="9"/>
  <c r="R278" i="9"/>
  <c r="Q279" i="9"/>
  <c r="R279" i="9"/>
  <c r="Q280" i="9"/>
  <c r="R280" i="9"/>
  <c r="Q281" i="9"/>
  <c r="R281" i="9"/>
  <c r="Q282" i="9"/>
  <c r="R282" i="9"/>
  <c r="S282" i="9"/>
  <c r="Q283" i="9"/>
  <c r="R283" i="9"/>
  <c r="Q284" i="9"/>
  <c r="R284" i="9"/>
  <c r="Q285" i="9"/>
  <c r="R285" i="9"/>
  <c r="Q286" i="9"/>
  <c r="R286" i="9"/>
  <c r="Q287" i="9"/>
  <c r="R287" i="9"/>
  <c r="Q288" i="9"/>
  <c r="R288" i="9"/>
  <c r="Q289" i="9"/>
  <c r="R289" i="9"/>
  <c r="S289" i="9"/>
  <c r="Q290" i="9"/>
  <c r="R290" i="9"/>
  <c r="Q291" i="9"/>
  <c r="R291" i="9"/>
  <c r="Q292" i="9"/>
  <c r="R292" i="9"/>
  <c r="Q293" i="9"/>
  <c r="R293" i="9"/>
  <c r="Q294" i="9"/>
  <c r="R294" i="9"/>
  <c r="Q295" i="9"/>
  <c r="R295" i="9"/>
  <c r="Q296" i="9"/>
  <c r="R296" i="9"/>
  <c r="S296" i="9"/>
  <c r="Q297" i="9"/>
  <c r="R297" i="9"/>
  <c r="Q298" i="9"/>
  <c r="R298" i="9"/>
  <c r="Q299" i="9"/>
  <c r="R299" i="9"/>
  <c r="Q300" i="9"/>
  <c r="R300" i="9"/>
  <c r="Q301" i="9"/>
  <c r="R301" i="9"/>
  <c r="Q302" i="9"/>
  <c r="R302" i="9"/>
  <c r="Q303" i="9"/>
  <c r="R303" i="9"/>
  <c r="S303" i="9"/>
  <c r="Q304" i="9"/>
  <c r="R304" i="9"/>
  <c r="Q305" i="9"/>
  <c r="R305" i="9"/>
  <c r="Q306" i="9"/>
  <c r="R306" i="9"/>
  <c r="Q307" i="9"/>
  <c r="R307" i="9"/>
  <c r="Q308" i="9"/>
  <c r="R308" i="9"/>
  <c r="Q309" i="9"/>
  <c r="R309" i="9"/>
  <c r="Q310" i="9"/>
  <c r="R310" i="9"/>
  <c r="S310" i="9"/>
  <c r="Q311" i="9"/>
  <c r="R311" i="9"/>
  <c r="Q312" i="9"/>
  <c r="R312" i="9"/>
  <c r="Q313" i="9"/>
  <c r="R313" i="9"/>
  <c r="Q314" i="9"/>
  <c r="R314" i="9"/>
  <c r="Q315" i="9"/>
  <c r="R315" i="9"/>
  <c r="Q316" i="9"/>
  <c r="R316" i="9"/>
  <c r="Q317" i="9"/>
  <c r="R317" i="9"/>
  <c r="S317" i="9"/>
  <c r="Q318" i="9"/>
  <c r="R318" i="9"/>
  <c r="Q319" i="9"/>
  <c r="R319" i="9"/>
  <c r="Q320" i="9"/>
  <c r="R320" i="9"/>
  <c r="Q321" i="9"/>
  <c r="R321" i="9"/>
  <c r="Q322" i="9"/>
  <c r="R322" i="9"/>
  <c r="Q323" i="9"/>
  <c r="R323" i="9"/>
  <c r="Q324" i="9"/>
  <c r="R324" i="9"/>
  <c r="S324" i="9"/>
  <c r="Q325" i="9"/>
  <c r="R325" i="9"/>
  <c r="Q326" i="9"/>
  <c r="R326" i="9"/>
  <c r="Q327" i="9"/>
  <c r="R327" i="9"/>
  <c r="Q328" i="9"/>
  <c r="R328" i="9"/>
  <c r="Q329" i="9"/>
  <c r="R329" i="9"/>
  <c r="Q330" i="9"/>
  <c r="R330" i="9"/>
  <c r="Q331" i="9"/>
  <c r="R331" i="9"/>
  <c r="S331" i="9"/>
  <c r="Q332" i="9"/>
  <c r="R332" i="9"/>
  <c r="Q333" i="9"/>
  <c r="R333" i="9"/>
  <c r="Q334" i="9"/>
  <c r="R334" i="9"/>
  <c r="Q335" i="9"/>
  <c r="R335" i="9"/>
  <c r="Q336" i="9"/>
  <c r="R336" i="9"/>
  <c r="Q337" i="9"/>
  <c r="R337" i="9"/>
  <c r="Q338" i="9"/>
  <c r="R338" i="9"/>
  <c r="S338" i="9"/>
  <c r="Q339" i="9"/>
  <c r="R339" i="9"/>
  <c r="Q340" i="9"/>
  <c r="R340" i="9"/>
  <c r="Q341" i="9"/>
  <c r="R341" i="9"/>
  <c r="Q342" i="9"/>
  <c r="R342" i="9"/>
  <c r="Q343" i="9"/>
  <c r="R343" i="9"/>
  <c r="Q344" i="9"/>
  <c r="R344" i="9"/>
  <c r="Q345" i="9"/>
  <c r="R345" i="9"/>
  <c r="S345" i="9"/>
  <c r="Q346" i="9"/>
  <c r="R346" i="9"/>
  <c r="Q347" i="9"/>
  <c r="R347" i="9"/>
  <c r="Q348" i="9"/>
  <c r="R348" i="9"/>
  <c r="S348" i="9"/>
  <c r="Q349" i="9"/>
  <c r="R349" i="9"/>
  <c r="Q350" i="9"/>
  <c r="R350" i="9"/>
  <c r="Q351" i="9"/>
  <c r="R351" i="9"/>
  <c r="Q352" i="9"/>
  <c r="R352" i="9"/>
  <c r="S352" i="9"/>
  <c r="Q353" i="9"/>
  <c r="R353" i="9"/>
  <c r="Q354" i="9"/>
  <c r="R354" i="9"/>
  <c r="Q355" i="9"/>
  <c r="R355" i="9"/>
  <c r="S355" i="9"/>
  <c r="Q356" i="9"/>
  <c r="R356" i="9"/>
  <c r="Q357" i="9"/>
  <c r="R357" i="9"/>
  <c r="Q358" i="9"/>
  <c r="R358" i="9"/>
  <c r="Q359" i="9"/>
  <c r="R359" i="9"/>
  <c r="S359" i="9"/>
  <c r="Q360" i="9"/>
  <c r="R360" i="9"/>
  <c r="Q361" i="9"/>
  <c r="R361" i="9"/>
  <c r="Q362" i="9"/>
  <c r="R362" i="9"/>
  <c r="Q363" i="9"/>
  <c r="R363" i="9"/>
  <c r="Q364" i="9"/>
  <c r="R364" i="9"/>
  <c r="Q365" i="9"/>
  <c r="R365" i="9"/>
  <c r="Q366" i="9"/>
  <c r="R366" i="9"/>
  <c r="S366" i="9"/>
  <c r="Q367" i="9"/>
  <c r="R367" i="9"/>
  <c r="Q368" i="9"/>
  <c r="R368" i="9"/>
  <c r="Q369" i="9"/>
  <c r="R369" i="9"/>
  <c r="Q370" i="9"/>
  <c r="R370" i="9"/>
  <c r="Q371" i="9"/>
  <c r="R371" i="9"/>
  <c r="Q372" i="9"/>
  <c r="R372" i="9"/>
  <c r="Q373" i="9"/>
  <c r="R373" i="9"/>
  <c r="S373" i="9"/>
  <c r="Q374" i="9"/>
  <c r="R374" i="9"/>
  <c r="Q375" i="9"/>
  <c r="R375" i="9"/>
  <c r="Q376" i="9"/>
  <c r="R376" i="9"/>
  <c r="Q377" i="9"/>
  <c r="R377" i="9"/>
  <c r="Q378" i="9"/>
  <c r="R378" i="9"/>
  <c r="Q379" i="9"/>
  <c r="R379" i="9"/>
  <c r="Q380" i="9"/>
  <c r="R380" i="9"/>
  <c r="S380" i="9"/>
  <c r="Q381" i="9"/>
  <c r="R381" i="9"/>
  <c r="Q382" i="9"/>
  <c r="R382" i="9"/>
  <c r="Q383" i="9"/>
  <c r="R383" i="9"/>
  <c r="Q384" i="9"/>
  <c r="R384" i="9"/>
  <c r="Q385" i="9"/>
  <c r="R385" i="9"/>
  <c r="Q386" i="9"/>
  <c r="R386" i="9"/>
  <c r="Q387" i="9"/>
  <c r="R387" i="9"/>
  <c r="S387" i="9"/>
  <c r="Q388" i="9"/>
  <c r="R388" i="9"/>
  <c r="Q389" i="9"/>
  <c r="R389" i="9"/>
  <c r="Q390" i="9"/>
  <c r="R390" i="9"/>
  <c r="Q391" i="9"/>
  <c r="R391" i="9"/>
  <c r="Q392" i="9"/>
  <c r="R392" i="9"/>
  <c r="Q393" i="9"/>
  <c r="R393" i="9"/>
  <c r="Q394" i="9"/>
  <c r="R394" i="9"/>
  <c r="S394" i="9"/>
  <c r="Q395" i="9"/>
  <c r="R395" i="9"/>
  <c r="Q396" i="9"/>
  <c r="R396" i="9"/>
  <c r="Q397" i="9"/>
  <c r="R397" i="9"/>
  <c r="Q398" i="9"/>
  <c r="R398" i="9"/>
  <c r="Q399" i="9"/>
  <c r="R399" i="9"/>
  <c r="Q400" i="9"/>
  <c r="R400" i="9"/>
  <c r="Q401" i="9"/>
  <c r="R401" i="9"/>
  <c r="S401" i="9"/>
  <c r="Q402" i="9"/>
  <c r="R402" i="9"/>
  <c r="Q403" i="9"/>
  <c r="R403" i="9"/>
  <c r="Q404" i="9"/>
  <c r="R404" i="9"/>
  <c r="Q405" i="9"/>
  <c r="R405" i="9"/>
  <c r="Q406" i="9"/>
  <c r="R406" i="9"/>
  <c r="Q407" i="9"/>
  <c r="R407" i="9"/>
  <c r="Q408" i="9"/>
  <c r="R408" i="9"/>
  <c r="S408" i="9"/>
  <c r="Q409" i="9"/>
  <c r="R409" i="9"/>
  <c r="Q410" i="9"/>
  <c r="R410" i="9"/>
  <c r="Q411" i="9"/>
  <c r="R411" i="9"/>
  <c r="Q412" i="9"/>
  <c r="R412" i="9"/>
  <c r="Q413" i="9"/>
  <c r="R413" i="9"/>
  <c r="Q414" i="9"/>
  <c r="R414" i="9"/>
  <c r="Q415" i="9"/>
  <c r="R415" i="9"/>
  <c r="S415" i="9"/>
  <c r="Q416" i="9"/>
  <c r="R416" i="9"/>
  <c r="Q417" i="9"/>
  <c r="R417" i="9"/>
  <c r="S417" i="9"/>
  <c r="Q418" i="9"/>
  <c r="R418" i="9"/>
  <c r="Q419" i="9"/>
  <c r="R419" i="9"/>
  <c r="Q420" i="9"/>
  <c r="R420" i="9"/>
  <c r="Q421" i="9"/>
  <c r="R421" i="9"/>
  <c r="Q422" i="9"/>
  <c r="R422" i="9"/>
  <c r="S422" i="9"/>
  <c r="Q423" i="9"/>
  <c r="R423" i="9"/>
  <c r="Q424" i="9"/>
  <c r="R424" i="9"/>
  <c r="Q425" i="9"/>
  <c r="R425" i="9"/>
  <c r="Q426" i="9"/>
  <c r="R426" i="9"/>
  <c r="Q427" i="9"/>
  <c r="R427" i="9"/>
  <c r="Q428" i="9"/>
  <c r="R428" i="9"/>
  <c r="Q429" i="9"/>
  <c r="R429" i="9"/>
  <c r="S429" i="9"/>
  <c r="Q430" i="9"/>
  <c r="R430" i="9"/>
  <c r="Q431" i="9"/>
  <c r="R431" i="9"/>
  <c r="Q432" i="9"/>
  <c r="R432" i="9"/>
  <c r="Q433" i="9"/>
  <c r="R433" i="9"/>
  <c r="Q434" i="9"/>
  <c r="R434" i="9"/>
  <c r="Q435" i="9"/>
  <c r="R435" i="9"/>
  <c r="Q436" i="9"/>
  <c r="R436" i="9"/>
  <c r="S436" i="9"/>
  <c r="Q437" i="9"/>
  <c r="R437" i="9"/>
  <c r="Q438" i="9"/>
  <c r="R438" i="9"/>
  <c r="Q439" i="9"/>
  <c r="R439" i="9"/>
  <c r="Q440" i="9"/>
  <c r="R440" i="9"/>
  <c r="Q441" i="9"/>
  <c r="R441" i="9"/>
  <c r="Q442" i="9"/>
  <c r="R442" i="9"/>
  <c r="Q443" i="9"/>
  <c r="R443" i="9"/>
  <c r="S443" i="9"/>
  <c r="Q444" i="9"/>
  <c r="R444" i="9"/>
  <c r="Q445" i="9"/>
  <c r="R445" i="9"/>
  <c r="Q446" i="9"/>
  <c r="R446" i="9"/>
  <c r="Q447" i="9"/>
  <c r="R447" i="9"/>
  <c r="Q448" i="9"/>
  <c r="R448" i="9"/>
  <c r="Q449" i="9"/>
  <c r="R449" i="9"/>
  <c r="Q450" i="9"/>
  <c r="R450" i="9"/>
  <c r="S450" i="9"/>
  <c r="Q451" i="9"/>
  <c r="R451" i="9"/>
  <c r="Q452" i="9"/>
  <c r="R452" i="9"/>
  <c r="Q453" i="9"/>
  <c r="R453" i="9"/>
  <c r="Q454" i="9"/>
  <c r="R454" i="9"/>
  <c r="Q455" i="9"/>
  <c r="R455" i="9"/>
  <c r="Q456" i="9"/>
  <c r="R456" i="9"/>
  <c r="Q457" i="9"/>
  <c r="R457" i="9"/>
  <c r="S457" i="9"/>
  <c r="Q458" i="9"/>
  <c r="R458" i="9"/>
  <c r="Q459" i="9"/>
  <c r="R459" i="9"/>
  <c r="Q460" i="9"/>
  <c r="R460" i="9"/>
  <c r="Q461" i="9"/>
  <c r="R461" i="9"/>
  <c r="Q462" i="9"/>
  <c r="R462" i="9"/>
  <c r="Q463" i="9"/>
  <c r="R463" i="9"/>
  <c r="Q464" i="9"/>
  <c r="R464" i="9"/>
  <c r="S464" i="9"/>
  <c r="Q465" i="9"/>
  <c r="R465" i="9"/>
  <c r="Q466" i="9"/>
  <c r="R466" i="9"/>
  <c r="Q467" i="9"/>
  <c r="R467" i="9"/>
  <c r="Q468" i="9"/>
  <c r="R468" i="9"/>
  <c r="Q469" i="9"/>
  <c r="R469" i="9"/>
  <c r="Q470" i="9"/>
  <c r="R470" i="9"/>
  <c r="Q471" i="9"/>
  <c r="R471" i="9"/>
  <c r="S471" i="9"/>
  <c r="Q472" i="9"/>
  <c r="R472" i="9"/>
  <c r="Q473" i="9"/>
  <c r="R473" i="9"/>
  <c r="S473" i="9"/>
  <c r="Q474" i="9"/>
  <c r="R474" i="9"/>
  <c r="Q475" i="9"/>
  <c r="R475" i="9"/>
  <c r="Q476" i="9"/>
  <c r="R476" i="9"/>
  <c r="Q477" i="9"/>
  <c r="R477" i="9"/>
  <c r="Q478" i="9"/>
  <c r="R478" i="9"/>
  <c r="S478" i="9"/>
  <c r="Q479" i="9"/>
  <c r="R479" i="9"/>
  <c r="Q480" i="9"/>
  <c r="R480" i="9"/>
  <c r="Q481" i="9"/>
  <c r="R481" i="9"/>
  <c r="Q482" i="9"/>
  <c r="R482" i="9"/>
  <c r="Q483" i="9"/>
  <c r="R483" i="9"/>
  <c r="Q484" i="9"/>
  <c r="R484" i="9"/>
  <c r="Q485" i="9"/>
  <c r="R485" i="9"/>
  <c r="S485" i="9"/>
  <c r="Q486" i="9"/>
  <c r="R486" i="9"/>
  <c r="Q487" i="9"/>
  <c r="R487" i="9"/>
  <c r="Q488" i="9"/>
  <c r="R488" i="9"/>
  <c r="Q489" i="9"/>
  <c r="R489" i="9"/>
  <c r="Q490" i="9"/>
  <c r="R490" i="9"/>
  <c r="Q491" i="9"/>
  <c r="R491" i="9"/>
  <c r="Q492" i="9"/>
  <c r="R492" i="9"/>
  <c r="S492" i="9"/>
  <c r="Q493" i="9"/>
  <c r="R493" i="9"/>
  <c r="Q494" i="9"/>
  <c r="R494" i="9"/>
  <c r="Q495" i="9"/>
  <c r="R495" i="9"/>
  <c r="Q496" i="9"/>
  <c r="R496" i="9"/>
  <c r="Q497" i="9"/>
  <c r="R497" i="9"/>
  <c r="Q498" i="9"/>
  <c r="R498" i="9"/>
  <c r="Q499" i="9"/>
  <c r="R499" i="9"/>
  <c r="S499" i="9"/>
  <c r="Q500" i="9"/>
  <c r="R500" i="9"/>
  <c r="Q501" i="9"/>
  <c r="R501" i="9"/>
  <c r="Q502" i="9"/>
  <c r="R502" i="9"/>
  <c r="Q503" i="9"/>
  <c r="R503" i="9"/>
  <c r="Q504" i="9"/>
  <c r="R504" i="9"/>
  <c r="Q505" i="9"/>
  <c r="R505" i="9"/>
  <c r="Q506" i="9"/>
  <c r="R506" i="9"/>
  <c r="S506" i="9"/>
  <c r="Q507" i="9"/>
  <c r="R507" i="9"/>
  <c r="Q508" i="9"/>
  <c r="R508" i="9"/>
  <c r="Q509" i="9"/>
  <c r="R509" i="9"/>
  <c r="Q510" i="9"/>
  <c r="R510" i="9"/>
  <c r="Q511" i="9"/>
  <c r="R511" i="9"/>
  <c r="Q512" i="9"/>
  <c r="R512" i="9"/>
  <c r="Q513" i="9"/>
  <c r="R513" i="9"/>
  <c r="S513" i="9"/>
  <c r="Q514" i="9"/>
  <c r="R514" i="9"/>
  <c r="Q515" i="9"/>
  <c r="R515" i="9"/>
  <c r="Q516" i="9"/>
  <c r="R516" i="9"/>
  <c r="Q517" i="9"/>
  <c r="R517" i="9"/>
  <c r="Q518" i="9"/>
  <c r="R518" i="9"/>
  <c r="Q519" i="9"/>
  <c r="R519" i="9"/>
  <c r="Q520" i="9"/>
  <c r="R520" i="9"/>
  <c r="S520" i="9"/>
  <c r="Q521" i="9"/>
  <c r="R521" i="9"/>
  <c r="S521" i="9"/>
  <c r="Q522" i="9"/>
  <c r="R522" i="9"/>
  <c r="Q523" i="9"/>
  <c r="R523" i="9"/>
  <c r="Q524" i="9"/>
  <c r="R524" i="9"/>
  <c r="Q525" i="9"/>
  <c r="R525" i="9"/>
  <c r="Q526" i="9"/>
  <c r="R526" i="9"/>
  <c r="Q527" i="9"/>
  <c r="R527" i="9"/>
  <c r="S527" i="9"/>
  <c r="Q528" i="9"/>
  <c r="R528" i="9"/>
  <c r="Q529" i="9"/>
  <c r="R529" i="9"/>
  <c r="Q530" i="9"/>
  <c r="R530" i="9"/>
  <c r="Q531" i="9"/>
  <c r="R531" i="9"/>
  <c r="Q532" i="9"/>
  <c r="R532" i="9"/>
  <c r="Q533" i="9"/>
  <c r="R533" i="9"/>
  <c r="Q534" i="9"/>
  <c r="R534" i="9"/>
  <c r="S534" i="9"/>
  <c r="Q535" i="9"/>
  <c r="R535" i="9"/>
  <c r="Q536" i="9"/>
  <c r="R536" i="9"/>
  <c r="Q537" i="9"/>
  <c r="R537" i="9"/>
  <c r="Q538" i="9"/>
  <c r="R538" i="9"/>
  <c r="Q539" i="9"/>
  <c r="R539" i="9"/>
  <c r="Q540" i="9"/>
  <c r="R540" i="9"/>
  <c r="Q541" i="9"/>
  <c r="R541" i="9"/>
  <c r="S541" i="9"/>
  <c r="Q542" i="9"/>
  <c r="R542" i="9"/>
  <c r="Q543" i="9"/>
  <c r="R543" i="9"/>
  <c r="Q544" i="9"/>
  <c r="R544" i="9"/>
  <c r="Q545" i="9"/>
  <c r="R545" i="9"/>
  <c r="Q546" i="9"/>
  <c r="R546" i="9"/>
  <c r="Q547" i="9"/>
  <c r="R547" i="9"/>
  <c r="Q548" i="9"/>
  <c r="R548" i="9"/>
  <c r="S548" i="9"/>
  <c r="Q549" i="9"/>
  <c r="R549" i="9"/>
  <c r="Q550" i="9"/>
  <c r="R550" i="9"/>
  <c r="Q551" i="9"/>
  <c r="R551" i="9"/>
  <c r="Q552" i="9"/>
  <c r="R552" i="9"/>
  <c r="Q553" i="9"/>
  <c r="R553" i="9"/>
  <c r="Q554" i="9"/>
  <c r="R554" i="9"/>
  <c r="Q555" i="9"/>
  <c r="R555" i="9"/>
  <c r="S555" i="9"/>
  <c r="Q556" i="9"/>
  <c r="R556" i="9"/>
  <c r="Q557" i="9"/>
  <c r="R557" i="9"/>
  <c r="Q558" i="9"/>
  <c r="R558" i="9"/>
  <c r="Q559" i="9"/>
  <c r="R559" i="9"/>
  <c r="Q560" i="9"/>
  <c r="R560" i="9"/>
  <c r="Q561" i="9"/>
  <c r="R561" i="9"/>
  <c r="Q562" i="9"/>
  <c r="R562" i="9"/>
  <c r="S562" i="9"/>
  <c r="Q563" i="9"/>
  <c r="R563" i="9"/>
  <c r="Q564" i="9"/>
  <c r="R564" i="9"/>
  <c r="Q565" i="9"/>
  <c r="R565" i="9"/>
  <c r="Q566" i="9"/>
  <c r="R566" i="9"/>
  <c r="Q567" i="9"/>
  <c r="R567" i="9"/>
  <c r="Q568" i="9"/>
  <c r="R568" i="9"/>
  <c r="Q569" i="9"/>
  <c r="R569" i="9"/>
  <c r="S569" i="9"/>
  <c r="Q570" i="9"/>
  <c r="R570" i="9"/>
  <c r="Q571" i="9"/>
  <c r="R571" i="9"/>
  <c r="Q572" i="9"/>
  <c r="R572" i="9"/>
  <c r="Q573" i="9"/>
  <c r="R573" i="9"/>
  <c r="Q574" i="9"/>
  <c r="R574" i="9"/>
  <c r="Q575" i="9"/>
  <c r="R575" i="9"/>
  <c r="Q576" i="9"/>
  <c r="R576" i="9"/>
  <c r="S576" i="9"/>
  <c r="Q577" i="9"/>
  <c r="R577" i="9"/>
  <c r="Q578" i="9"/>
  <c r="R578" i="9"/>
  <c r="Q579" i="9"/>
  <c r="R579" i="9"/>
  <c r="Q580" i="9"/>
  <c r="R580" i="9"/>
  <c r="Q581" i="9"/>
  <c r="R581" i="9"/>
  <c r="Q582" i="9"/>
  <c r="R582" i="9"/>
  <c r="Q583" i="9"/>
  <c r="R583" i="9"/>
  <c r="S583" i="9"/>
  <c r="Q584" i="9"/>
  <c r="R584" i="9"/>
  <c r="Q585" i="9"/>
  <c r="R585" i="9"/>
  <c r="Q586" i="9"/>
  <c r="R586" i="9"/>
  <c r="Q587" i="9"/>
  <c r="R587" i="9"/>
  <c r="Q588" i="9"/>
  <c r="R588" i="9"/>
  <c r="Q589" i="9"/>
  <c r="R589" i="9"/>
  <c r="Q590" i="9"/>
  <c r="R590" i="9"/>
  <c r="S590" i="9"/>
  <c r="Q591" i="9"/>
  <c r="R591" i="9"/>
  <c r="Q592" i="9"/>
  <c r="R592" i="9"/>
  <c r="Q593" i="9"/>
  <c r="R593" i="9"/>
  <c r="Q594" i="9"/>
  <c r="R594" i="9"/>
  <c r="Q595" i="9"/>
  <c r="R595" i="9"/>
  <c r="Q596" i="9"/>
  <c r="R596" i="9"/>
  <c r="Q597" i="9"/>
  <c r="R597" i="9"/>
  <c r="S597" i="9"/>
  <c r="Q598" i="9"/>
  <c r="R598" i="9"/>
  <c r="Q599" i="9"/>
  <c r="R599" i="9"/>
  <c r="Q600" i="9"/>
  <c r="R600" i="9"/>
  <c r="Q601" i="9"/>
  <c r="R601" i="9"/>
  <c r="Q602" i="9"/>
  <c r="R602" i="9"/>
  <c r="Q603" i="9"/>
  <c r="R603" i="9"/>
  <c r="Q604" i="9"/>
  <c r="R604" i="9"/>
  <c r="S604" i="9"/>
  <c r="Q605" i="9"/>
  <c r="R605" i="9"/>
  <c r="Q606" i="9"/>
  <c r="R606" i="9"/>
  <c r="Q607" i="9"/>
  <c r="R607" i="9"/>
  <c r="Q608" i="9"/>
  <c r="R608" i="9"/>
  <c r="Q609" i="9"/>
  <c r="R609" i="9"/>
  <c r="Q610" i="9"/>
  <c r="R610" i="9"/>
  <c r="Q611" i="9"/>
  <c r="R611" i="9"/>
  <c r="S611" i="9"/>
  <c r="Q612" i="9"/>
  <c r="R612" i="9"/>
  <c r="Q613" i="9"/>
  <c r="R613" i="9"/>
  <c r="Q614" i="9"/>
  <c r="R614" i="9"/>
  <c r="Q615" i="9"/>
  <c r="R615" i="9"/>
  <c r="Q616" i="9"/>
  <c r="R616" i="9"/>
  <c r="Q617" i="9"/>
  <c r="R617" i="9"/>
  <c r="Q618" i="9"/>
  <c r="R618" i="9"/>
  <c r="S618" i="9"/>
  <c r="Q619" i="9"/>
  <c r="R619" i="9"/>
  <c r="Q620" i="9"/>
  <c r="R620" i="9"/>
  <c r="Q621" i="9"/>
  <c r="R621" i="9"/>
  <c r="Q622" i="9"/>
  <c r="R622" i="9"/>
  <c r="Q623" i="9"/>
  <c r="R623" i="9"/>
  <c r="Q624" i="9"/>
  <c r="R624" i="9"/>
  <c r="Q625" i="9"/>
  <c r="R625" i="9"/>
  <c r="S625" i="9"/>
  <c r="Q626" i="9"/>
  <c r="R626" i="9"/>
  <c r="Q627" i="9"/>
  <c r="R627" i="9"/>
  <c r="Q628" i="9"/>
  <c r="R628" i="9"/>
  <c r="Q629" i="9"/>
  <c r="R629" i="9"/>
  <c r="Q630" i="9"/>
  <c r="R630" i="9"/>
  <c r="Q631" i="9"/>
  <c r="R631" i="9"/>
  <c r="Q632" i="9"/>
  <c r="R632" i="9"/>
  <c r="S632" i="9"/>
  <c r="Q633" i="9"/>
  <c r="R633" i="9"/>
  <c r="Q634" i="9"/>
  <c r="R634" i="9"/>
  <c r="Q635" i="9"/>
  <c r="R635" i="9"/>
  <c r="Q636" i="9"/>
  <c r="R636" i="9"/>
  <c r="Q637" i="9"/>
  <c r="R637" i="9"/>
  <c r="Q638" i="9"/>
  <c r="R638" i="9"/>
  <c r="Q639" i="9"/>
  <c r="R639" i="9"/>
  <c r="S639" i="9"/>
  <c r="Q640" i="9"/>
  <c r="R640" i="9"/>
  <c r="Q641" i="9"/>
  <c r="R641" i="9"/>
  <c r="Q642" i="9"/>
  <c r="R642" i="9"/>
  <c r="Q643" i="9"/>
  <c r="R643" i="9"/>
  <c r="Q644" i="9"/>
  <c r="R644" i="9"/>
  <c r="Q645" i="9"/>
  <c r="R645" i="9"/>
  <c r="Q646" i="9"/>
  <c r="R646" i="9"/>
  <c r="S646" i="9"/>
  <c r="Q647" i="9"/>
  <c r="R647" i="9"/>
  <c r="Q648" i="9"/>
  <c r="R648" i="9"/>
  <c r="Q649" i="9"/>
  <c r="R649" i="9"/>
  <c r="Q650" i="9"/>
  <c r="R650" i="9"/>
  <c r="Q651" i="9"/>
  <c r="R651" i="9"/>
  <c r="Q652" i="9"/>
  <c r="R652" i="9"/>
  <c r="Q653" i="9"/>
  <c r="R653" i="9"/>
  <c r="S653" i="9"/>
  <c r="Q654" i="9"/>
  <c r="R654" i="9"/>
  <c r="Q655" i="9"/>
  <c r="R655" i="9"/>
  <c r="Q656" i="9"/>
  <c r="R656" i="9"/>
  <c r="Q657" i="9"/>
  <c r="R657" i="9"/>
  <c r="Q658" i="9"/>
  <c r="R658" i="9"/>
  <c r="Q659" i="9"/>
  <c r="R659" i="9"/>
  <c r="Q660" i="9"/>
  <c r="R660" i="9"/>
  <c r="S660" i="9"/>
  <c r="Q661" i="9"/>
  <c r="R661" i="9"/>
  <c r="Q662" i="9"/>
  <c r="R662" i="9"/>
  <c r="Q663" i="9"/>
  <c r="R663" i="9"/>
  <c r="Q664" i="9"/>
  <c r="R664" i="9"/>
  <c r="Q665" i="9"/>
  <c r="R665" i="9"/>
  <c r="Q666" i="9"/>
  <c r="R666" i="9"/>
  <c r="Q667" i="9"/>
  <c r="R667" i="9"/>
  <c r="S667" i="9"/>
  <c r="Q668" i="9"/>
  <c r="R668" i="9"/>
  <c r="Q669" i="9"/>
  <c r="R669" i="9"/>
  <c r="Q670" i="9"/>
  <c r="R670" i="9"/>
  <c r="Q671" i="9"/>
  <c r="R671" i="9"/>
  <c r="Q672" i="9"/>
  <c r="R672" i="9"/>
  <c r="Q673" i="9"/>
  <c r="R673" i="9"/>
  <c r="Q674" i="9"/>
  <c r="R674" i="9"/>
  <c r="S674" i="9"/>
  <c r="Q675" i="9"/>
  <c r="R675" i="9"/>
  <c r="Q676" i="9"/>
  <c r="R676" i="9"/>
  <c r="Q677" i="9"/>
  <c r="R677" i="9"/>
  <c r="Q678" i="9"/>
  <c r="R678" i="9"/>
  <c r="Q679" i="9"/>
  <c r="R679" i="9"/>
  <c r="Q680" i="9"/>
  <c r="R680" i="9"/>
  <c r="Q681" i="9"/>
  <c r="R681" i="9"/>
  <c r="S681" i="9"/>
  <c r="Q682" i="9"/>
  <c r="R682" i="9"/>
  <c r="Q683" i="9"/>
  <c r="R683" i="9"/>
  <c r="Q684" i="9"/>
  <c r="R684" i="9"/>
  <c r="Q685" i="9"/>
  <c r="R685" i="9"/>
  <c r="Q686" i="9"/>
  <c r="R686" i="9"/>
  <c r="Q687" i="9"/>
  <c r="R687" i="9"/>
  <c r="Q688" i="9"/>
  <c r="R688" i="9"/>
  <c r="S688" i="9"/>
  <c r="Q689" i="9"/>
  <c r="R689" i="9"/>
  <c r="Q690" i="9"/>
  <c r="R690" i="9"/>
  <c r="Q691" i="9"/>
  <c r="R691" i="9"/>
  <c r="Q692" i="9"/>
  <c r="R692" i="9"/>
  <c r="Q693" i="9"/>
  <c r="R693" i="9"/>
  <c r="Q694" i="9"/>
  <c r="R694" i="9"/>
  <c r="Q695" i="9"/>
  <c r="R695" i="9"/>
  <c r="S695" i="9"/>
  <c r="Q696" i="9"/>
  <c r="R696" i="9"/>
  <c r="Q697" i="9"/>
  <c r="R697" i="9"/>
  <c r="Q698" i="9"/>
  <c r="R698" i="9"/>
  <c r="Q699" i="9"/>
  <c r="R699" i="9"/>
  <c r="Q700" i="9"/>
  <c r="R700" i="9"/>
  <c r="Q701" i="9"/>
  <c r="R701" i="9"/>
  <c r="Q702" i="9"/>
  <c r="R702" i="9"/>
  <c r="S702" i="9"/>
  <c r="Q703" i="9"/>
  <c r="R703" i="9"/>
  <c r="Q704" i="9"/>
  <c r="R704" i="9"/>
  <c r="Q705" i="9"/>
  <c r="R705" i="9"/>
  <c r="Q706" i="9"/>
  <c r="R706" i="9"/>
  <c r="Q707" i="9"/>
  <c r="R707" i="9"/>
  <c r="Q708" i="9"/>
  <c r="R708" i="9"/>
  <c r="Q709" i="9"/>
  <c r="R709" i="9"/>
  <c r="S709" i="9"/>
  <c r="Q710" i="9"/>
  <c r="R710" i="9"/>
  <c r="Q711" i="9"/>
  <c r="R711" i="9"/>
  <c r="Q712" i="9"/>
  <c r="R712" i="9"/>
  <c r="Q713" i="9"/>
  <c r="R713" i="9"/>
  <c r="Q714" i="9"/>
  <c r="R714" i="9"/>
  <c r="Q715" i="9"/>
  <c r="R715" i="9"/>
  <c r="Q716" i="9"/>
  <c r="R716" i="9"/>
  <c r="S716" i="9"/>
  <c r="Q717" i="9"/>
  <c r="R717" i="9"/>
  <c r="Q718" i="9"/>
  <c r="R718" i="9"/>
  <c r="Q719" i="9"/>
  <c r="R719" i="9"/>
  <c r="Q720" i="9"/>
  <c r="R720" i="9"/>
  <c r="Q721" i="9"/>
  <c r="R721" i="9"/>
  <c r="Q722" i="9"/>
  <c r="R722" i="9"/>
  <c r="Q723" i="9"/>
  <c r="R723" i="9"/>
  <c r="S723" i="9"/>
  <c r="Q724" i="9"/>
  <c r="R724" i="9"/>
  <c r="Q725" i="9"/>
  <c r="R725" i="9"/>
  <c r="Q726" i="9"/>
  <c r="R726" i="9"/>
  <c r="Q727" i="9"/>
  <c r="R727" i="9"/>
  <c r="Q728" i="9"/>
  <c r="R728" i="9"/>
  <c r="Q729" i="9"/>
  <c r="R729" i="9"/>
  <c r="Q730" i="9"/>
  <c r="R730" i="9"/>
  <c r="S730" i="9"/>
  <c r="Q731" i="9"/>
  <c r="R731" i="9"/>
  <c r="Q732" i="9"/>
  <c r="R732" i="9"/>
  <c r="Q733" i="9"/>
  <c r="R733" i="9"/>
  <c r="Q734" i="9"/>
  <c r="R734" i="9"/>
  <c r="Q735" i="9"/>
  <c r="R735" i="9"/>
  <c r="Q736" i="9"/>
  <c r="R736" i="9"/>
  <c r="Q737" i="9"/>
  <c r="R737" i="9"/>
  <c r="S737" i="9"/>
  <c r="Q738" i="9"/>
  <c r="R738" i="9"/>
  <c r="Q739" i="9"/>
  <c r="R739" i="9"/>
  <c r="Q740" i="9"/>
  <c r="R740" i="9"/>
  <c r="Q741" i="9"/>
  <c r="R741" i="9"/>
  <c r="Q742" i="9"/>
  <c r="R742" i="9"/>
  <c r="Q743" i="9"/>
  <c r="R743" i="9"/>
  <c r="Q744" i="9"/>
  <c r="R744" i="9"/>
  <c r="S744" i="9"/>
  <c r="Q745" i="9"/>
  <c r="R745" i="9"/>
  <c r="Q746" i="9"/>
  <c r="R746" i="9"/>
  <c r="Q747" i="9"/>
  <c r="R747" i="9"/>
  <c r="Q748" i="9"/>
  <c r="R748" i="9"/>
  <c r="Q749" i="9"/>
  <c r="R749" i="9"/>
  <c r="Q750" i="9"/>
  <c r="R750" i="9"/>
  <c r="Q751" i="9"/>
  <c r="R751" i="9"/>
  <c r="S751" i="9"/>
  <c r="Q752" i="9"/>
  <c r="R752" i="9"/>
  <c r="Q753" i="9"/>
  <c r="R753" i="9"/>
  <c r="Q754" i="9"/>
  <c r="R754" i="9"/>
  <c r="Q755" i="9"/>
  <c r="R755" i="9"/>
  <c r="Q756" i="9"/>
  <c r="R756" i="9"/>
  <c r="Q757" i="9"/>
  <c r="R757" i="9"/>
  <c r="Q758" i="9"/>
  <c r="R758" i="9"/>
  <c r="S758" i="9"/>
  <c r="Q759" i="9"/>
  <c r="R759" i="9"/>
  <c r="Q760" i="9"/>
  <c r="R760" i="9"/>
  <c r="Q761" i="9"/>
  <c r="R761" i="9"/>
  <c r="Q762" i="9"/>
  <c r="R762" i="9"/>
  <c r="Q763" i="9"/>
  <c r="R763" i="9"/>
  <c r="Q764" i="9"/>
  <c r="R764" i="9"/>
  <c r="Q765" i="9"/>
  <c r="R765" i="9"/>
  <c r="S765" i="9"/>
  <c r="Q766" i="9"/>
  <c r="R766" i="9"/>
  <c r="Q767" i="9"/>
  <c r="R767" i="9"/>
  <c r="Q768" i="9"/>
  <c r="R768" i="9"/>
  <c r="Q769" i="9"/>
  <c r="R769" i="9"/>
  <c r="Q770" i="9"/>
  <c r="R770" i="9"/>
  <c r="Q771" i="9"/>
  <c r="R771" i="9"/>
  <c r="Q772" i="9"/>
  <c r="R772" i="9"/>
  <c r="S772" i="9"/>
  <c r="Q773" i="9"/>
  <c r="R773" i="9"/>
  <c r="Q774" i="9"/>
  <c r="R774" i="9"/>
  <c r="Q775" i="9"/>
  <c r="R775" i="9"/>
  <c r="Q776" i="9"/>
  <c r="R776" i="9"/>
  <c r="Q777" i="9"/>
  <c r="R777" i="9"/>
  <c r="Q778" i="9"/>
  <c r="R778" i="9"/>
  <c r="Q779" i="9"/>
  <c r="R779" i="9"/>
  <c r="S779" i="9"/>
  <c r="Q780" i="9"/>
  <c r="R780" i="9"/>
  <c r="Q781" i="9"/>
  <c r="R781" i="9"/>
  <c r="Q782" i="9"/>
  <c r="R782" i="9"/>
  <c r="Q783" i="9"/>
  <c r="R783" i="9"/>
  <c r="Q784" i="9"/>
  <c r="R784" i="9"/>
  <c r="Q785" i="9"/>
  <c r="R785" i="9"/>
  <c r="Q786" i="9"/>
  <c r="R786" i="9"/>
  <c r="S786" i="9"/>
  <c r="Q787" i="9"/>
  <c r="R787" i="9"/>
  <c r="Q788" i="9"/>
  <c r="R788" i="9"/>
  <c r="Q789" i="9"/>
  <c r="R789" i="9"/>
  <c r="Q790" i="9"/>
  <c r="R790" i="9"/>
  <c r="Q791" i="9"/>
  <c r="R791" i="9"/>
  <c r="Q792" i="9"/>
  <c r="R792" i="9"/>
  <c r="Q793" i="9"/>
  <c r="R793" i="9"/>
  <c r="S793" i="9"/>
  <c r="Q794" i="9"/>
  <c r="R794" i="9"/>
  <c r="Q795" i="9"/>
  <c r="R795" i="9"/>
  <c r="Q796" i="9"/>
  <c r="R796" i="9"/>
  <c r="Q797" i="9"/>
  <c r="R797" i="9"/>
  <c r="Q798" i="9"/>
  <c r="R798" i="9"/>
  <c r="Q799" i="9"/>
  <c r="R799" i="9"/>
  <c r="Q800" i="9"/>
  <c r="R800" i="9"/>
  <c r="S800" i="9"/>
  <c r="Q801" i="9"/>
  <c r="R801" i="9"/>
  <c r="Q802" i="9"/>
  <c r="R802" i="9"/>
  <c r="Q803" i="9"/>
  <c r="R803" i="9"/>
  <c r="Q804" i="9"/>
  <c r="R804" i="9"/>
  <c r="Q805" i="9"/>
  <c r="R805" i="9"/>
  <c r="Q806" i="9"/>
  <c r="R806" i="9"/>
  <c r="Q807" i="9"/>
  <c r="R807" i="9"/>
  <c r="S807" i="9"/>
  <c r="Q808" i="9"/>
  <c r="R808" i="9"/>
  <c r="Q809" i="9"/>
  <c r="R809" i="9"/>
  <c r="Q810" i="9"/>
  <c r="R810" i="9"/>
  <c r="Q811" i="9"/>
  <c r="R811" i="9"/>
  <c r="Q812" i="9"/>
  <c r="R812" i="9"/>
  <c r="Q813" i="9"/>
  <c r="R813" i="9"/>
  <c r="Q814" i="9"/>
  <c r="R814" i="9"/>
  <c r="S814" i="9"/>
  <c r="Q815" i="9"/>
  <c r="R815" i="9"/>
  <c r="Q816" i="9"/>
  <c r="R816" i="9"/>
  <c r="Q817" i="9"/>
  <c r="R817" i="9"/>
  <c r="Q818" i="9"/>
  <c r="R818" i="9"/>
  <c r="Q819" i="9"/>
  <c r="R819" i="9"/>
  <c r="Q820" i="9"/>
  <c r="R820" i="9"/>
  <c r="Q821" i="9"/>
  <c r="R821" i="9"/>
  <c r="S821" i="9"/>
  <c r="Q822" i="9"/>
  <c r="R822" i="9"/>
  <c r="Q823" i="9"/>
  <c r="R823" i="9"/>
  <c r="Q824" i="9"/>
  <c r="R824" i="9"/>
  <c r="Q825" i="9"/>
  <c r="R825" i="9"/>
  <c r="Q826" i="9"/>
  <c r="R826" i="9"/>
  <c r="Q827" i="9"/>
  <c r="R827" i="9"/>
  <c r="Q828" i="9"/>
  <c r="R828" i="9"/>
  <c r="S828" i="9"/>
  <c r="Q829" i="9"/>
  <c r="R829" i="9"/>
  <c r="Q830" i="9"/>
  <c r="R830" i="9"/>
  <c r="Q831" i="9"/>
  <c r="R831" i="9"/>
  <c r="Q832" i="9"/>
  <c r="R832" i="9"/>
  <c r="Q833" i="9"/>
  <c r="R833" i="9"/>
  <c r="Q834" i="9"/>
  <c r="R834" i="9"/>
  <c r="Q835" i="9"/>
  <c r="R835" i="9"/>
  <c r="S835" i="9"/>
  <c r="Q836" i="9"/>
  <c r="R836" i="9"/>
  <c r="Q837" i="9"/>
  <c r="R837" i="9"/>
  <c r="Q838" i="9"/>
  <c r="R838" i="9"/>
  <c r="Q839" i="9"/>
  <c r="R839" i="9"/>
  <c r="Q840" i="9"/>
  <c r="R840" i="9"/>
  <c r="Q841" i="9"/>
  <c r="R841" i="9"/>
  <c r="Q842" i="9"/>
  <c r="R842" i="9"/>
  <c r="S842" i="9"/>
  <c r="Q843" i="9"/>
  <c r="R843" i="9"/>
  <c r="Q844" i="9"/>
  <c r="R844" i="9"/>
  <c r="Q845" i="9"/>
  <c r="R845" i="9"/>
  <c r="Q846" i="9"/>
  <c r="R846" i="9"/>
  <c r="Q847" i="9"/>
  <c r="R847" i="9"/>
  <c r="Q848" i="9"/>
  <c r="R848" i="9"/>
  <c r="Q849" i="9"/>
  <c r="R849" i="9"/>
  <c r="S849" i="9"/>
  <c r="Q850" i="9"/>
  <c r="R850" i="9"/>
  <c r="Q851" i="9"/>
  <c r="R851" i="9"/>
  <c r="Q852" i="9"/>
  <c r="R852" i="9"/>
  <c r="Q853" i="9"/>
  <c r="R853" i="9"/>
  <c r="Q854" i="9"/>
  <c r="R854" i="9"/>
  <c r="Q855" i="9"/>
  <c r="R855" i="9"/>
  <c r="Q856" i="9"/>
  <c r="R856" i="9"/>
  <c r="S856" i="9"/>
  <c r="Q857" i="9"/>
  <c r="R857" i="9"/>
  <c r="Q858" i="9"/>
  <c r="R858" i="9"/>
  <c r="Q859" i="9"/>
  <c r="R859" i="9"/>
  <c r="Q860" i="9"/>
  <c r="R860" i="9"/>
  <c r="Q861" i="9"/>
  <c r="R861" i="9"/>
  <c r="Q862" i="9"/>
  <c r="R862" i="9"/>
  <c r="Q863" i="9"/>
  <c r="R863" i="9"/>
  <c r="S863" i="9"/>
  <c r="Q864" i="9"/>
  <c r="R864" i="9"/>
  <c r="Q865" i="9"/>
  <c r="R865" i="9"/>
  <c r="Q866" i="9"/>
  <c r="R866" i="9"/>
  <c r="Q867" i="9"/>
  <c r="R867" i="9"/>
  <c r="Q868" i="9"/>
  <c r="R868" i="9"/>
  <c r="Q869" i="9"/>
  <c r="R869" i="9"/>
  <c r="Q870" i="9"/>
  <c r="R870" i="9"/>
  <c r="S870" i="9"/>
  <c r="Q871" i="9"/>
  <c r="R871" i="9"/>
  <c r="Q872" i="9"/>
  <c r="R872" i="9"/>
  <c r="Q873" i="9"/>
  <c r="R873" i="9"/>
  <c r="Q874" i="9"/>
  <c r="R874" i="9"/>
  <c r="Q875" i="9"/>
  <c r="R875" i="9"/>
  <c r="Q876" i="9"/>
  <c r="R876" i="9"/>
  <c r="Q877" i="9"/>
  <c r="R877" i="9"/>
  <c r="S877" i="9"/>
  <c r="Q878" i="9"/>
  <c r="R878" i="9"/>
  <c r="Q879" i="9"/>
  <c r="R879" i="9"/>
  <c r="Q880" i="9"/>
  <c r="R880" i="9"/>
  <c r="Q881" i="9"/>
  <c r="R881" i="9"/>
  <c r="Q882" i="9"/>
  <c r="R882" i="9"/>
  <c r="Q883" i="9"/>
  <c r="R883" i="9"/>
  <c r="Q884" i="9"/>
  <c r="R884" i="9"/>
  <c r="S884" i="9"/>
  <c r="Q885" i="9"/>
  <c r="R885" i="9"/>
  <c r="Q886" i="9"/>
  <c r="R886" i="9"/>
  <c r="Q887" i="9"/>
  <c r="R887" i="9"/>
  <c r="Q888" i="9"/>
  <c r="R888" i="9"/>
  <c r="Q889" i="9"/>
  <c r="R889" i="9"/>
  <c r="Q890" i="9"/>
  <c r="R890" i="9"/>
  <c r="Q891" i="9"/>
  <c r="R891" i="9"/>
  <c r="S891" i="9"/>
  <c r="Q892" i="9"/>
  <c r="R892" i="9"/>
  <c r="Q893" i="9"/>
  <c r="R893" i="9"/>
  <c r="Q894" i="9"/>
  <c r="R894" i="9"/>
  <c r="Q895" i="9"/>
  <c r="R895" i="9"/>
  <c r="Q896" i="9"/>
  <c r="R896" i="9"/>
  <c r="Q897" i="9"/>
  <c r="R897" i="9"/>
  <c r="Q898" i="9"/>
  <c r="R898" i="9"/>
  <c r="S898" i="9"/>
  <c r="Q899" i="9"/>
  <c r="R899" i="9"/>
  <c r="Q900" i="9"/>
  <c r="R900" i="9"/>
  <c r="Q901" i="9"/>
  <c r="R901" i="9"/>
  <c r="Q902" i="9"/>
  <c r="R902" i="9"/>
  <c r="Q903" i="9"/>
  <c r="R903" i="9"/>
  <c r="Q904" i="9"/>
  <c r="R904" i="9"/>
  <c r="Q905" i="9"/>
  <c r="R905" i="9"/>
  <c r="S905" i="9"/>
  <c r="Q906" i="9"/>
  <c r="R906" i="9"/>
  <c r="Q907" i="9"/>
  <c r="R907" i="9"/>
  <c r="Q908" i="9"/>
  <c r="R908" i="9"/>
  <c r="Q909" i="9"/>
  <c r="R909" i="9"/>
  <c r="Q910" i="9"/>
  <c r="R910" i="9"/>
  <c r="Q911" i="9"/>
  <c r="R911" i="9"/>
  <c r="Q912" i="9"/>
  <c r="R912" i="9"/>
  <c r="S912" i="9"/>
  <c r="Q913" i="9"/>
  <c r="R913" i="9"/>
  <c r="Q914" i="9"/>
  <c r="R914" i="9"/>
  <c r="Q915" i="9"/>
  <c r="R915" i="9"/>
  <c r="Q916" i="9"/>
  <c r="R916" i="9"/>
  <c r="Q917" i="9"/>
  <c r="R917" i="9"/>
  <c r="Q918" i="9"/>
  <c r="R918" i="9"/>
  <c r="Q919" i="9"/>
  <c r="R919" i="9"/>
  <c r="S919" i="9"/>
  <c r="Q920" i="9"/>
  <c r="R920" i="9"/>
  <c r="Q921" i="9"/>
  <c r="R921" i="9"/>
  <c r="Q922" i="9"/>
  <c r="R922" i="9"/>
  <c r="Q923" i="9"/>
  <c r="R923" i="9"/>
  <c r="Q924" i="9"/>
  <c r="R924" i="9"/>
  <c r="Q925" i="9"/>
  <c r="R925" i="9"/>
  <c r="Q926" i="9"/>
  <c r="R926" i="9"/>
  <c r="S926" i="9"/>
  <c r="Q927" i="9"/>
  <c r="R927" i="9"/>
  <c r="Q928" i="9"/>
  <c r="R928" i="9"/>
  <c r="Q929" i="9"/>
  <c r="R929" i="9"/>
  <c r="Q930" i="9"/>
  <c r="R930" i="9"/>
  <c r="Q931" i="9"/>
  <c r="R931" i="9"/>
  <c r="Q932" i="9"/>
  <c r="R932" i="9"/>
  <c r="Q933" i="9"/>
  <c r="R933" i="9"/>
  <c r="S933" i="9"/>
  <c r="Q934" i="9"/>
  <c r="R934" i="9"/>
  <c r="Q935" i="9"/>
  <c r="R935" i="9"/>
  <c r="Q936" i="9"/>
  <c r="R936" i="9"/>
  <c r="Q937" i="9"/>
  <c r="R937" i="9"/>
  <c r="Q938" i="9"/>
  <c r="R938" i="9"/>
  <c r="Q939" i="9"/>
  <c r="R939" i="9"/>
  <c r="Q940" i="9"/>
  <c r="R940" i="9"/>
  <c r="S940" i="9"/>
  <c r="Q941" i="9"/>
  <c r="R941" i="9"/>
  <c r="Q942" i="9"/>
  <c r="R942" i="9"/>
  <c r="Q943" i="9"/>
  <c r="R943" i="9"/>
  <c r="Q944" i="9"/>
  <c r="R944" i="9"/>
  <c r="Q945" i="9"/>
  <c r="R945" i="9"/>
  <c r="Q946" i="9"/>
  <c r="R946" i="9"/>
  <c r="Q947" i="9"/>
  <c r="R947" i="9"/>
  <c r="S947" i="9"/>
  <c r="Q948" i="9"/>
  <c r="R948" i="9"/>
  <c r="Q949" i="9"/>
  <c r="R949" i="9"/>
  <c r="Q950" i="9"/>
  <c r="R950" i="9"/>
  <c r="Q951" i="9"/>
  <c r="R951" i="9"/>
  <c r="Q952" i="9"/>
  <c r="R952" i="9"/>
  <c r="Q953" i="9"/>
  <c r="R953" i="9"/>
  <c r="Q954" i="9"/>
  <c r="R954" i="9"/>
  <c r="S954" i="9"/>
  <c r="Q955" i="9"/>
  <c r="R955" i="9"/>
  <c r="Q956" i="9"/>
  <c r="R956" i="9"/>
  <c r="Q957" i="9"/>
  <c r="R957" i="9"/>
  <c r="Q958" i="9"/>
  <c r="R958" i="9"/>
  <c r="Q959" i="9"/>
  <c r="R959" i="9"/>
  <c r="Q960" i="9"/>
  <c r="R960" i="9"/>
  <c r="Q961" i="9"/>
  <c r="R961" i="9"/>
  <c r="S961" i="9"/>
  <c r="Q962" i="9"/>
  <c r="R962" i="9"/>
  <c r="Q963" i="9"/>
  <c r="R963" i="9"/>
  <c r="Q964" i="9"/>
  <c r="R964" i="9"/>
  <c r="Q965" i="9"/>
  <c r="R965" i="9"/>
  <c r="Q966" i="9"/>
  <c r="R966" i="9"/>
  <c r="Q967" i="9"/>
  <c r="R967" i="9"/>
  <c r="Q968" i="9"/>
  <c r="R968" i="9"/>
  <c r="S968" i="9"/>
  <c r="Q969" i="9"/>
  <c r="R969" i="9"/>
  <c r="Q970" i="9"/>
  <c r="R970" i="9"/>
  <c r="Q971" i="9"/>
  <c r="R971" i="9"/>
  <c r="Q972" i="9"/>
  <c r="R972" i="9"/>
  <c r="Q973" i="9"/>
  <c r="R973" i="9"/>
  <c r="Q974" i="9"/>
  <c r="R974" i="9"/>
  <c r="Q975" i="9"/>
  <c r="R975" i="9"/>
  <c r="S975" i="9"/>
  <c r="Q976" i="9"/>
  <c r="R976" i="9"/>
  <c r="Q977" i="9"/>
  <c r="R977" i="9"/>
  <c r="Q978" i="9"/>
  <c r="R978" i="9"/>
  <c r="Q979" i="9"/>
  <c r="R979" i="9"/>
  <c r="Q980" i="9"/>
  <c r="R980" i="9"/>
  <c r="Q981" i="9"/>
  <c r="R981" i="9"/>
  <c r="Q982" i="9"/>
  <c r="R982" i="9"/>
  <c r="S982" i="9"/>
  <c r="Q983" i="9"/>
  <c r="R983" i="9"/>
  <c r="Q984" i="9"/>
  <c r="R984" i="9"/>
  <c r="Q985" i="9"/>
  <c r="R985" i="9"/>
  <c r="Q986" i="9"/>
  <c r="R986" i="9"/>
  <c r="Q987" i="9"/>
  <c r="R987" i="9"/>
  <c r="Q988" i="9"/>
  <c r="R988" i="9"/>
  <c r="Q989" i="9"/>
  <c r="R989" i="9"/>
  <c r="S989" i="9"/>
  <c r="Q990" i="9"/>
  <c r="R990" i="9"/>
  <c r="Q991" i="9"/>
  <c r="R991" i="9"/>
  <c r="Q992" i="9"/>
  <c r="R992" i="9"/>
  <c r="Q993" i="9"/>
  <c r="R993" i="9"/>
  <c r="Q994" i="9"/>
  <c r="R994" i="9"/>
  <c r="Q995" i="9"/>
  <c r="R995" i="9"/>
  <c r="Q996" i="9"/>
  <c r="R996" i="9"/>
  <c r="S996" i="9"/>
  <c r="Q997" i="9"/>
  <c r="R997" i="9"/>
  <c r="Q998" i="9"/>
  <c r="R998" i="9"/>
  <c r="Q999" i="9"/>
  <c r="R999" i="9"/>
  <c r="Q1000" i="9"/>
  <c r="R1000" i="9"/>
  <c r="Q1001" i="9"/>
  <c r="R1001" i="9"/>
  <c r="Q1002" i="9"/>
  <c r="R1002" i="9"/>
  <c r="Q1003" i="9"/>
  <c r="R1003" i="9"/>
  <c r="S1003" i="9"/>
  <c r="Q1004" i="9"/>
  <c r="R1004" i="9"/>
  <c r="Q1005" i="9"/>
  <c r="R1005" i="9"/>
  <c r="Q1006" i="9"/>
  <c r="R1006" i="9"/>
  <c r="Q1007" i="9"/>
  <c r="R1007" i="9"/>
  <c r="Q1008" i="9"/>
  <c r="R1008" i="9"/>
  <c r="Q1009" i="9"/>
  <c r="R1009" i="9"/>
  <c r="Q1010" i="9"/>
  <c r="R1010" i="9"/>
  <c r="S1010" i="9"/>
  <c r="Q1011" i="9"/>
  <c r="R1011" i="9"/>
  <c r="Q1012" i="9"/>
  <c r="R1012" i="9"/>
  <c r="Q1013" i="9"/>
  <c r="R1013" i="9"/>
  <c r="Q1014" i="9"/>
  <c r="R1014" i="9"/>
  <c r="Q1015" i="9"/>
  <c r="R1015" i="9"/>
  <c r="Q1016" i="9"/>
  <c r="R1016" i="9"/>
  <c r="Q1017" i="9"/>
  <c r="R1017" i="9"/>
  <c r="S1017" i="9"/>
  <c r="Q1018" i="9"/>
  <c r="R1018" i="9"/>
  <c r="Q1019" i="9"/>
  <c r="R1019" i="9"/>
  <c r="Q1020" i="9"/>
  <c r="R1020" i="9"/>
  <c r="Q1021" i="9"/>
  <c r="R1021" i="9"/>
  <c r="Q1022" i="9"/>
  <c r="R1022" i="9"/>
  <c r="Q1023" i="9"/>
  <c r="R1023" i="9"/>
  <c r="Q1024" i="9"/>
  <c r="R1024" i="9"/>
  <c r="S1024" i="9"/>
  <c r="Q1025" i="9"/>
  <c r="R1025" i="9"/>
  <c r="Q1026" i="9"/>
  <c r="R1026" i="9"/>
  <c r="Q1027" i="9"/>
  <c r="R1027" i="9"/>
  <c r="Q1028" i="9"/>
  <c r="R1028" i="9"/>
  <c r="Q1029" i="9"/>
  <c r="R1029" i="9"/>
  <c r="Q1030" i="9"/>
  <c r="R1030" i="9"/>
  <c r="R23" i="9"/>
  <c r="S505" i="9"/>
  <c r="S498" i="9"/>
  <c r="S491" i="9"/>
  <c r="S484" i="9"/>
  <c r="S477" i="9"/>
  <c r="S470" i="9"/>
  <c r="S463" i="9"/>
  <c r="S456" i="9"/>
  <c r="S449" i="9"/>
  <c r="S442" i="9"/>
  <c r="S435" i="9"/>
  <c r="S428" i="9"/>
  <c r="S421" i="9"/>
  <c r="S414" i="9"/>
  <c r="S407" i="9"/>
  <c r="S400" i="9"/>
  <c r="S393" i="9"/>
  <c r="S386" i="9"/>
  <c r="S379" i="9"/>
  <c r="S372" i="9"/>
  <c r="S365" i="9"/>
  <c r="S358" i="9"/>
  <c r="S351" i="9"/>
  <c r="S344" i="9"/>
  <c r="S337" i="9"/>
  <c r="S330" i="9"/>
  <c r="S323" i="9"/>
  <c r="S316" i="9"/>
  <c r="S309" i="9"/>
  <c r="S302" i="9"/>
  <c r="S295" i="9"/>
  <c r="S288" i="9"/>
  <c r="S281" i="9"/>
  <c r="S274" i="9"/>
  <c r="S267" i="9"/>
  <c r="S260" i="9"/>
  <c r="S253" i="9"/>
  <c r="S246" i="9"/>
  <c r="S239" i="9"/>
  <c r="S232" i="9"/>
  <c r="S225" i="9"/>
  <c r="S218" i="9"/>
  <c r="S211" i="9"/>
  <c r="S204" i="9"/>
  <c r="S197" i="9"/>
  <c r="S190" i="9"/>
  <c r="S183" i="9"/>
  <c r="S176" i="9"/>
  <c r="S169" i="9"/>
  <c r="S162" i="9"/>
  <c r="S155" i="9"/>
  <c r="S148" i="9"/>
  <c r="S141" i="9"/>
  <c r="S134" i="9"/>
  <c r="S127" i="9"/>
  <c r="S120" i="9"/>
  <c r="S113" i="9"/>
  <c r="S106" i="9"/>
  <c r="S99" i="9"/>
  <c r="S92" i="9"/>
  <c r="S85" i="9"/>
  <c r="S73" i="9"/>
  <c r="S71" i="9"/>
  <c r="S64" i="9"/>
  <c r="S57" i="9"/>
  <c r="S50" i="9"/>
  <c r="S43" i="9"/>
  <c r="S36" i="9"/>
  <c r="N13" i="6"/>
  <c r="E4" i="18"/>
  <c r="E4" i="12"/>
  <c r="E4" i="15"/>
  <c r="E4" i="14"/>
  <c r="E4" i="5"/>
  <c r="C5" i="18"/>
  <c r="C4" i="18"/>
  <c r="C5" i="12"/>
  <c r="C4" i="12"/>
  <c r="C5" i="15"/>
  <c r="C4" i="15"/>
  <c r="D5" i="11"/>
  <c r="D4" i="11"/>
  <c r="C5" i="14"/>
  <c r="C4" i="14"/>
  <c r="C5" i="9"/>
  <c r="C4" i="9"/>
  <c r="C5" i="8"/>
  <c r="C4" i="8"/>
  <c r="D5" i="30"/>
  <c r="E4" i="30"/>
  <c r="D4" i="30"/>
  <c r="C5" i="5"/>
  <c r="C4" i="5"/>
  <c r="E4" i="6"/>
  <c r="A856" i="28" l="1"/>
  <c r="H856" i="28"/>
  <c r="B856" i="28"/>
  <c r="C856" i="28"/>
  <c r="D856" i="28"/>
  <c r="I856" i="28"/>
  <c r="E856" i="28"/>
  <c r="F856" i="28"/>
  <c r="G856" i="28"/>
  <c r="F822" i="28"/>
  <c r="A822" i="28"/>
  <c r="H822" i="28"/>
  <c r="I822" i="28"/>
  <c r="B822" i="28"/>
  <c r="G822" i="28"/>
  <c r="C822" i="28"/>
  <c r="E822" i="28"/>
  <c r="D822" i="28"/>
  <c r="A744" i="28"/>
  <c r="H744" i="28"/>
  <c r="E744" i="28"/>
  <c r="C744" i="28"/>
  <c r="G744" i="28"/>
  <c r="B744" i="28"/>
  <c r="D744" i="28"/>
  <c r="F744" i="28"/>
  <c r="I744" i="28"/>
  <c r="B520" i="28"/>
  <c r="C520" i="28"/>
  <c r="F520" i="28"/>
  <c r="G520" i="28"/>
  <c r="H520" i="28"/>
  <c r="A520" i="28"/>
  <c r="I520" i="28"/>
  <c r="D520" i="28"/>
  <c r="E520" i="28"/>
  <c r="I435" i="28"/>
  <c r="E435" i="28"/>
  <c r="F435" i="28"/>
  <c r="G435" i="28"/>
  <c r="B435" i="28"/>
  <c r="C435" i="28"/>
  <c r="A435" i="28"/>
  <c r="D435" i="28"/>
  <c r="H435" i="28"/>
  <c r="I387" i="28"/>
  <c r="E387" i="28"/>
  <c r="F387" i="28"/>
  <c r="G387" i="28"/>
  <c r="B387" i="28"/>
  <c r="C387" i="28"/>
  <c r="D387" i="28"/>
  <c r="H387" i="28"/>
  <c r="A387" i="28"/>
  <c r="I1004" i="28"/>
  <c r="B1004" i="28"/>
  <c r="C1004" i="28"/>
  <c r="D1004" i="28"/>
  <c r="E1004" i="28"/>
  <c r="F1004" i="28"/>
  <c r="A1004" i="28"/>
  <c r="H1004" i="28"/>
  <c r="G1004" i="28"/>
  <c r="C982" i="28"/>
  <c r="D982" i="28"/>
  <c r="E982" i="28"/>
  <c r="F982" i="28"/>
  <c r="G982" i="28"/>
  <c r="B982" i="28"/>
  <c r="A982" i="28"/>
  <c r="I982" i="28"/>
  <c r="H982" i="28"/>
  <c r="I948" i="28"/>
  <c r="B948" i="28"/>
  <c r="C948" i="28"/>
  <c r="D948" i="28"/>
  <c r="E948" i="28"/>
  <c r="A948" i="28"/>
  <c r="H948" i="28"/>
  <c r="G948" i="28"/>
  <c r="F948" i="28"/>
  <c r="E926" i="28"/>
  <c r="F926" i="28"/>
  <c r="G926" i="28"/>
  <c r="A926" i="28"/>
  <c r="H926" i="28"/>
  <c r="I926" i="28"/>
  <c r="B926" i="28"/>
  <c r="D926" i="28"/>
  <c r="C926" i="28"/>
  <c r="C892" i="28"/>
  <c r="D892" i="28"/>
  <c r="E892" i="28"/>
  <c r="F892" i="28"/>
  <c r="G892" i="28"/>
  <c r="A892" i="28"/>
  <c r="H892" i="28"/>
  <c r="B892" i="28"/>
  <c r="I892" i="28"/>
  <c r="F870" i="28"/>
  <c r="A870" i="28"/>
  <c r="H870" i="28"/>
  <c r="I870" i="28"/>
  <c r="B870" i="28"/>
  <c r="G870" i="28"/>
  <c r="C870" i="28"/>
  <c r="D870" i="28"/>
  <c r="E870" i="28"/>
  <c r="D836" i="28"/>
  <c r="F836" i="28"/>
  <c r="G836" i="28"/>
  <c r="A836" i="28"/>
  <c r="H836" i="28"/>
  <c r="E836" i="28"/>
  <c r="I836" i="28"/>
  <c r="C836" i="28"/>
  <c r="B836" i="28"/>
  <c r="F814" i="28"/>
  <c r="A814" i="28"/>
  <c r="H814" i="28"/>
  <c r="I814" i="28"/>
  <c r="B814" i="28"/>
  <c r="E814" i="28"/>
  <c r="G814" i="28"/>
  <c r="C814" i="28"/>
  <c r="D814" i="28"/>
  <c r="D780" i="28"/>
  <c r="I780" i="28"/>
  <c r="G780" i="28"/>
  <c r="A780" i="28"/>
  <c r="B780" i="28"/>
  <c r="C780" i="28"/>
  <c r="F780" i="28"/>
  <c r="H780" i="28"/>
  <c r="E780" i="28"/>
  <c r="F758" i="28"/>
  <c r="C758" i="28"/>
  <c r="I758" i="28"/>
  <c r="E758" i="28"/>
  <c r="G758" i="28"/>
  <c r="H758" i="28"/>
  <c r="A758" i="28"/>
  <c r="B758" i="28"/>
  <c r="D758" i="28"/>
  <c r="D724" i="28"/>
  <c r="I724" i="28"/>
  <c r="E724" i="28"/>
  <c r="A724" i="28"/>
  <c r="C724" i="28"/>
  <c r="F724" i="28"/>
  <c r="G724" i="28"/>
  <c r="B724" i="28"/>
  <c r="H724" i="28"/>
  <c r="F702" i="28"/>
  <c r="C702" i="28"/>
  <c r="E702" i="28"/>
  <c r="D702" i="28"/>
  <c r="G702" i="28"/>
  <c r="H702" i="28"/>
  <c r="A702" i="28"/>
  <c r="I702" i="28"/>
  <c r="B702" i="28"/>
  <c r="B668" i="28"/>
  <c r="G668" i="28"/>
  <c r="F668" i="28"/>
  <c r="H668" i="28"/>
  <c r="E668" i="28"/>
  <c r="A668" i="28"/>
  <c r="I668" i="28"/>
  <c r="C668" i="28"/>
  <c r="D668" i="28"/>
  <c r="D646" i="28"/>
  <c r="I646" i="28"/>
  <c r="C646" i="28"/>
  <c r="E646" i="28"/>
  <c r="B646" i="28"/>
  <c r="F646" i="28"/>
  <c r="H646" i="28"/>
  <c r="A646" i="28"/>
  <c r="G646" i="28"/>
  <c r="C612" i="28"/>
  <c r="D612" i="28"/>
  <c r="A612" i="28"/>
  <c r="I612" i="28"/>
  <c r="B612" i="28"/>
  <c r="E612" i="28"/>
  <c r="F612" i="28"/>
  <c r="G612" i="28"/>
  <c r="H612" i="28"/>
  <c r="E590" i="28"/>
  <c r="F590" i="28"/>
  <c r="D590" i="28"/>
  <c r="G590" i="28"/>
  <c r="H590" i="28"/>
  <c r="A590" i="28"/>
  <c r="I590" i="28"/>
  <c r="B590" i="28"/>
  <c r="C590" i="28"/>
  <c r="C556" i="28"/>
  <c r="D556" i="28"/>
  <c r="F556" i="28"/>
  <c r="G556" i="28"/>
  <c r="A556" i="28"/>
  <c r="I556" i="28"/>
  <c r="B556" i="28"/>
  <c r="E556" i="28"/>
  <c r="H556" i="28"/>
  <c r="A534" i="28"/>
  <c r="H534" i="28"/>
  <c r="I534" i="28"/>
  <c r="D534" i="28"/>
  <c r="E534" i="28"/>
  <c r="F534" i="28"/>
  <c r="G534" i="28"/>
  <c r="B534" i="28"/>
  <c r="C534" i="28"/>
  <c r="I471" i="28"/>
  <c r="B471" i="28"/>
  <c r="D471" i="28"/>
  <c r="H471" i="28"/>
  <c r="A471" i="28"/>
  <c r="E471" i="28"/>
  <c r="F471" i="28"/>
  <c r="C471" i="28"/>
  <c r="G471" i="28"/>
  <c r="B456" i="28"/>
  <c r="C456" i="28"/>
  <c r="G456" i="28"/>
  <c r="I456" i="28"/>
  <c r="D456" i="28"/>
  <c r="E456" i="28"/>
  <c r="H456" i="28"/>
  <c r="A456" i="28"/>
  <c r="F456" i="28"/>
  <c r="C449" i="28"/>
  <c r="D449" i="28"/>
  <c r="H449" i="28"/>
  <c r="B449" i="28"/>
  <c r="E449" i="28"/>
  <c r="F449" i="28"/>
  <c r="A449" i="28"/>
  <c r="I449" i="28"/>
  <c r="G449" i="28"/>
  <c r="F408" i="28"/>
  <c r="B408" i="28"/>
  <c r="C408" i="28"/>
  <c r="D408" i="28"/>
  <c r="G408" i="28"/>
  <c r="H408" i="28"/>
  <c r="A408" i="28"/>
  <c r="I408" i="28"/>
  <c r="E408" i="28"/>
  <c r="A386" i="28"/>
  <c r="H386" i="28"/>
  <c r="D386" i="28"/>
  <c r="E386" i="28"/>
  <c r="F386" i="28"/>
  <c r="I386" i="28"/>
  <c r="B386" i="28"/>
  <c r="C386" i="28"/>
  <c r="G386" i="28"/>
  <c r="D345" i="28"/>
  <c r="E345" i="28"/>
  <c r="C345" i="28"/>
  <c r="I345" i="28"/>
  <c r="B345" i="28"/>
  <c r="F345" i="28"/>
  <c r="H345" i="28"/>
  <c r="A345" i="28"/>
  <c r="G345" i="28"/>
  <c r="I334" i="28"/>
  <c r="B334" i="28"/>
  <c r="A334" i="28"/>
  <c r="F334" i="28"/>
  <c r="C334" i="28"/>
  <c r="D334" i="28"/>
  <c r="E334" i="28"/>
  <c r="H334" i="28"/>
  <c r="G334" i="28"/>
  <c r="B327" i="28"/>
  <c r="C327" i="28"/>
  <c r="I327" i="28"/>
  <c r="G327" i="28"/>
  <c r="D327" i="28"/>
  <c r="E327" i="28"/>
  <c r="F327" i="28"/>
  <c r="A327" i="28"/>
  <c r="H327" i="28"/>
  <c r="G316" i="28"/>
  <c r="A316" i="28"/>
  <c r="H316" i="28"/>
  <c r="D316" i="28"/>
  <c r="I316" i="28"/>
  <c r="C316" i="28"/>
  <c r="E316" i="28"/>
  <c r="F316" i="28"/>
  <c r="B316" i="28"/>
  <c r="C275" i="28"/>
  <c r="G275" i="28"/>
  <c r="D275" i="28"/>
  <c r="A275" i="28"/>
  <c r="I275" i="28"/>
  <c r="H275" i="28"/>
  <c r="B275" i="28"/>
  <c r="E275" i="28"/>
  <c r="F275" i="28"/>
  <c r="A260" i="28"/>
  <c r="F260" i="28"/>
  <c r="B260" i="28"/>
  <c r="C260" i="28"/>
  <c r="D260" i="28"/>
  <c r="I260" i="28"/>
  <c r="E260" i="28"/>
  <c r="G260" i="28"/>
  <c r="H260" i="28"/>
  <c r="E219" i="28"/>
  <c r="I219" i="28"/>
  <c r="B219" i="28"/>
  <c r="C219" i="28"/>
  <c r="A219" i="28"/>
  <c r="D219" i="28"/>
  <c r="F219" i="28"/>
  <c r="G219" i="28"/>
  <c r="H219" i="28"/>
  <c r="F204" i="28"/>
  <c r="G204" i="28"/>
  <c r="A204" i="28"/>
  <c r="H204" i="28"/>
  <c r="I204" i="28"/>
  <c r="B204" i="28"/>
  <c r="C204" i="28"/>
  <c r="D204" i="28"/>
  <c r="E204" i="28"/>
  <c r="F163" i="28"/>
  <c r="B163" i="28"/>
  <c r="C163" i="28"/>
  <c r="D163" i="28"/>
  <c r="H163" i="28"/>
  <c r="A163" i="28"/>
  <c r="I163" i="28"/>
  <c r="E163" i="28"/>
  <c r="G163" i="28"/>
  <c r="G148" i="28"/>
  <c r="C148" i="28"/>
  <c r="D148" i="28"/>
  <c r="E148" i="28"/>
  <c r="I148" i="28"/>
  <c r="B148" i="28"/>
  <c r="F148" i="28"/>
  <c r="H148" i="28"/>
  <c r="A148" i="28"/>
  <c r="G100" i="28"/>
  <c r="C100" i="28"/>
  <c r="D100" i="28"/>
  <c r="E100" i="28"/>
  <c r="I100" i="28"/>
  <c r="F100" i="28"/>
  <c r="H100" i="28"/>
  <c r="B100" i="28"/>
  <c r="A100" i="28"/>
  <c r="A85" i="28"/>
  <c r="H85" i="28"/>
  <c r="D85" i="28"/>
  <c r="E85" i="28"/>
  <c r="F85" i="28"/>
  <c r="I85" i="28"/>
  <c r="B85" i="28"/>
  <c r="C85" i="28"/>
  <c r="G85" i="28"/>
  <c r="A37" i="28"/>
  <c r="H37" i="28"/>
  <c r="D37" i="28"/>
  <c r="E37" i="28"/>
  <c r="F37" i="28"/>
  <c r="I37" i="28"/>
  <c r="B37" i="28"/>
  <c r="C37" i="28"/>
  <c r="G37" i="28"/>
  <c r="G22" i="28"/>
  <c r="H22" i="28"/>
  <c r="B22" i="28"/>
  <c r="C22" i="28"/>
  <c r="D22" i="28"/>
  <c r="E22" i="28"/>
  <c r="A22" i="28"/>
  <c r="F22" i="28"/>
  <c r="I22" i="28"/>
  <c r="C990" i="28"/>
  <c r="D990" i="28"/>
  <c r="E990" i="28"/>
  <c r="F990" i="28"/>
  <c r="G990" i="28"/>
  <c r="B990" i="28"/>
  <c r="I990" i="28"/>
  <c r="H990" i="28"/>
  <c r="A990" i="28"/>
  <c r="F766" i="28"/>
  <c r="C766" i="28"/>
  <c r="B766" i="28"/>
  <c r="D766" i="28"/>
  <c r="E766" i="28"/>
  <c r="H766" i="28"/>
  <c r="A766" i="28"/>
  <c r="G766" i="28"/>
  <c r="I766" i="28"/>
  <c r="E598" i="28"/>
  <c r="F598" i="28"/>
  <c r="B598" i="28"/>
  <c r="C598" i="28"/>
  <c r="D598" i="28"/>
  <c r="G598" i="28"/>
  <c r="H598" i="28"/>
  <c r="A598" i="28"/>
  <c r="I598" i="28"/>
  <c r="G576" i="28"/>
  <c r="A576" i="28"/>
  <c r="H576" i="28"/>
  <c r="F576" i="28"/>
  <c r="I576" i="28"/>
  <c r="B576" i="28"/>
  <c r="C576" i="28"/>
  <c r="D576" i="28"/>
  <c r="E576" i="28"/>
  <c r="E261" i="28"/>
  <c r="I261" i="28"/>
  <c r="F261" i="28"/>
  <c r="A261" i="28"/>
  <c r="B261" i="28"/>
  <c r="C261" i="28"/>
  <c r="D261" i="28"/>
  <c r="G261" i="28"/>
  <c r="H261" i="28"/>
  <c r="B71" i="28"/>
  <c r="F71" i="28"/>
  <c r="G71" i="28"/>
  <c r="A71" i="28"/>
  <c r="H71" i="28"/>
  <c r="I71" i="28"/>
  <c r="C71" i="28"/>
  <c r="D71" i="28"/>
  <c r="E71" i="28"/>
  <c r="B989" i="28"/>
  <c r="C989" i="28"/>
  <c r="D989" i="28"/>
  <c r="E989" i="28"/>
  <c r="F989" i="28"/>
  <c r="I989" i="28"/>
  <c r="A989" i="28"/>
  <c r="G989" i="28"/>
  <c r="H989" i="28"/>
  <c r="A955" i="28"/>
  <c r="H955" i="28"/>
  <c r="I955" i="28"/>
  <c r="B955" i="28"/>
  <c r="C955" i="28"/>
  <c r="D955" i="28"/>
  <c r="G955" i="28"/>
  <c r="F955" i="28"/>
  <c r="E955" i="28"/>
  <c r="D933" i="28"/>
  <c r="E933" i="28"/>
  <c r="F933" i="28"/>
  <c r="G933" i="28"/>
  <c r="A933" i="28"/>
  <c r="H933" i="28"/>
  <c r="I933" i="28"/>
  <c r="C933" i="28"/>
  <c r="B933" i="28"/>
  <c r="B899" i="28"/>
  <c r="C899" i="28"/>
  <c r="D899" i="28"/>
  <c r="E899" i="28"/>
  <c r="F899" i="28"/>
  <c r="G899" i="28"/>
  <c r="I899" i="28"/>
  <c r="H899" i="28"/>
  <c r="A899" i="28"/>
  <c r="D877" i="28"/>
  <c r="E877" i="28"/>
  <c r="F877" i="28"/>
  <c r="A877" i="28"/>
  <c r="H877" i="28"/>
  <c r="I877" i="28"/>
  <c r="C877" i="28"/>
  <c r="B877" i="28"/>
  <c r="G877" i="28"/>
  <c r="C843" i="28"/>
  <c r="E843" i="28"/>
  <c r="F843" i="28"/>
  <c r="G843" i="28"/>
  <c r="D843" i="28"/>
  <c r="A843" i="28"/>
  <c r="B843" i="28"/>
  <c r="H843" i="28"/>
  <c r="I843" i="28"/>
  <c r="E821" i="28"/>
  <c r="G821" i="28"/>
  <c r="A821" i="28"/>
  <c r="H821" i="28"/>
  <c r="I821" i="28"/>
  <c r="D821" i="28"/>
  <c r="F821" i="28"/>
  <c r="B821" i="28"/>
  <c r="C821" i="28"/>
  <c r="C787" i="28"/>
  <c r="A787" i="28"/>
  <c r="H787" i="28"/>
  <c r="F787" i="28"/>
  <c r="I787" i="28"/>
  <c r="B787" i="28"/>
  <c r="E787" i="28"/>
  <c r="G787" i="28"/>
  <c r="D787" i="28"/>
  <c r="E765" i="28"/>
  <c r="B765" i="28"/>
  <c r="A765" i="28"/>
  <c r="D765" i="28"/>
  <c r="F765" i="28"/>
  <c r="G765" i="28"/>
  <c r="I765" i="28"/>
  <c r="C765" i="28"/>
  <c r="H765" i="28"/>
  <c r="C731" i="28"/>
  <c r="A731" i="28"/>
  <c r="H731" i="28"/>
  <c r="D731" i="28"/>
  <c r="G731" i="28"/>
  <c r="B731" i="28"/>
  <c r="F731" i="28"/>
  <c r="I731" i="28"/>
  <c r="E731" i="28"/>
  <c r="E709" i="28"/>
  <c r="B709" i="28"/>
  <c r="H709" i="28"/>
  <c r="D709" i="28"/>
  <c r="A709" i="28"/>
  <c r="I709" i="28"/>
  <c r="C709" i="28"/>
  <c r="F709" i="28"/>
  <c r="G709" i="28"/>
  <c r="I675" i="28"/>
  <c r="F675" i="28"/>
  <c r="E675" i="28"/>
  <c r="G675" i="28"/>
  <c r="A675" i="28"/>
  <c r="C675" i="28"/>
  <c r="D675" i="28"/>
  <c r="B675" i="28"/>
  <c r="H675" i="28"/>
  <c r="C653" i="28"/>
  <c r="A653" i="28"/>
  <c r="H653" i="28"/>
  <c r="B653" i="28"/>
  <c r="D653" i="28"/>
  <c r="I653" i="28"/>
  <c r="E653" i="28"/>
  <c r="F653" i="28"/>
  <c r="G653" i="28"/>
  <c r="B619" i="28"/>
  <c r="C619" i="28"/>
  <c r="A619" i="28"/>
  <c r="I619" i="28"/>
  <c r="D619" i="28"/>
  <c r="E619" i="28"/>
  <c r="F619" i="28"/>
  <c r="G619" i="28"/>
  <c r="H619" i="28"/>
  <c r="D597" i="28"/>
  <c r="E597" i="28"/>
  <c r="C597" i="28"/>
  <c r="F597" i="28"/>
  <c r="G597" i="28"/>
  <c r="H597" i="28"/>
  <c r="A597" i="28"/>
  <c r="I597" i="28"/>
  <c r="B597" i="28"/>
  <c r="B563" i="28"/>
  <c r="C563" i="28"/>
  <c r="E563" i="28"/>
  <c r="F563" i="28"/>
  <c r="G563" i="28"/>
  <c r="H563" i="28"/>
  <c r="A563" i="28"/>
  <c r="I563" i="28"/>
  <c r="D563" i="28"/>
  <c r="D541" i="28"/>
  <c r="E541" i="28"/>
  <c r="A541" i="28"/>
  <c r="G541" i="28"/>
  <c r="H541" i="28"/>
  <c r="I541" i="28"/>
  <c r="B541" i="28"/>
  <c r="C541" i="28"/>
  <c r="F541" i="28"/>
  <c r="E507" i="28"/>
  <c r="F507" i="28"/>
  <c r="G507" i="28"/>
  <c r="H507" i="28"/>
  <c r="A507" i="28"/>
  <c r="I507" i="28"/>
  <c r="B507" i="28"/>
  <c r="C507" i="28"/>
  <c r="D507" i="28"/>
  <c r="F500" i="28"/>
  <c r="G500" i="28"/>
  <c r="C500" i="28"/>
  <c r="D500" i="28"/>
  <c r="E500" i="28"/>
  <c r="A500" i="28"/>
  <c r="I500" i="28"/>
  <c r="B500" i="28"/>
  <c r="H500" i="28"/>
  <c r="A478" i="28"/>
  <c r="H478" i="28"/>
  <c r="I478" i="28"/>
  <c r="C478" i="28"/>
  <c r="G478" i="28"/>
  <c r="D478" i="28"/>
  <c r="E478" i="28"/>
  <c r="F478" i="28"/>
  <c r="B478" i="28"/>
  <c r="I463" i="28"/>
  <c r="B463" i="28"/>
  <c r="F463" i="28"/>
  <c r="A463" i="28"/>
  <c r="C463" i="28"/>
  <c r="D463" i="28"/>
  <c r="G463" i="28"/>
  <c r="H463" i="28"/>
  <c r="E463" i="28"/>
  <c r="F452" i="28"/>
  <c r="G452" i="28"/>
  <c r="C452" i="28"/>
  <c r="A452" i="28"/>
  <c r="I452" i="28"/>
  <c r="D452" i="28"/>
  <c r="E452" i="28"/>
  <c r="B452" i="28"/>
  <c r="H452" i="28"/>
  <c r="E415" i="28"/>
  <c r="I415" i="28"/>
  <c r="B415" i="28"/>
  <c r="C415" i="28"/>
  <c r="F415" i="28"/>
  <c r="G415" i="28"/>
  <c r="A415" i="28"/>
  <c r="D415" i="28"/>
  <c r="H415" i="28"/>
  <c r="F400" i="28"/>
  <c r="B400" i="28"/>
  <c r="C400" i="28"/>
  <c r="D400" i="28"/>
  <c r="A400" i="28"/>
  <c r="G400" i="28"/>
  <c r="H400" i="28"/>
  <c r="I400" i="28"/>
  <c r="E400" i="28"/>
  <c r="G393" i="28"/>
  <c r="C393" i="28"/>
  <c r="D393" i="28"/>
  <c r="E393" i="28"/>
  <c r="A393" i="28"/>
  <c r="I393" i="28"/>
  <c r="H393" i="28"/>
  <c r="B393" i="28"/>
  <c r="F393" i="28"/>
  <c r="C352" i="28"/>
  <c r="D352" i="28"/>
  <c r="B352" i="28"/>
  <c r="H352" i="28"/>
  <c r="G352" i="28"/>
  <c r="A352" i="28"/>
  <c r="I352" i="28"/>
  <c r="E352" i="28"/>
  <c r="F352" i="28"/>
  <c r="D337" i="28"/>
  <c r="E337" i="28"/>
  <c r="G337" i="28"/>
  <c r="I337" i="28"/>
  <c r="A337" i="28"/>
  <c r="B337" i="28"/>
  <c r="C337" i="28"/>
  <c r="H337" i="28"/>
  <c r="F337" i="28"/>
  <c r="E330" i="28"/>
  <c r="F330" i="28"/>
  <c r="H330" i="28"/>
  <c r="B330" i="28"/>
  <c r="I330" i="28"/>
  <c r="C330" i="28"/>
  <c r="D330" i="28"/>
  <c r="A330" i="28"/>
  <c r="G330" i="28"/>
  <c r="F323" i="28"/>
  <c r="G323" i="28"/>
  <c r="C323" i="28"/>
  <c r="B323" i="28"/>
  <c r="D323" i="28"/>
  <c r="E323" i="28"/>
  <c r="A323" i="28"/>
  <c r="I323" i="28"/>
  <c r="H323" i="28"/>
  <c r="B282" i="28"/>
  <c r="F282" i="28"/>
  <c r="C282" i="28"/>
  <c r="H282" i="28"/>
  <c r="A282" i="28"/>
  <c r="G282" i="28"/>
  <c r="I282" i="28"/>
  <c r="D282" i="28"/>
  <c r="E282" i="28"/>
  <c r="C267" i="28"/>
  <c r="G267" i="28"/>
  <c r="F267" i="28"/>
  <c r="I267" i="28"/>
  <c r="B267" i="28"/>
  <c r="D267" i="28"/>
  <c r="A267" i="28"/>
  <c r="E267" i="28"/>
  <c r="H267" i="28"/>
  <c r="D226" i="28"/>
  <c r="A226" i="28"/>
  <c r="H226" i="28"/>
  <c r="I226" i="28"/>
  <c r="B226" i="28"/>
  <c r="C226" i="28"/>
  <c r="E226" i="28"/>
  <c r="F226" i="28"/>
  <c r="G226" i="28"/>
  <c r="E211" i="28"/>
  <c r="I211" i="28"/>
  <c r="B211" i="28"/>
  <c r="C211" i="28"/>
  <c r="H211" i="28"/>
  <c r="A211" i="28"/>
  <c r="D211" i="28"/>
  <c r="F211" i="28"/>
  <c r="G211" i="28"/>
  <c r="E170" i="28"/>
  <c r="I170" i="28"/>
  <c r="B170" i="28"/>
  <c r="C170" i="28"/>
  <c r="G170" i="28"/>
  <c r="H170" i="28"/>
  <c r="A170" i="28"/>
  <c r="D170" i="28"/>
  <c r="F170" i="28"/>
  <c r="F155" i="28"/>
  <c r="B155" i="28"/>
  <c r="C155" i="28"/>
  <c r="D155" i="28"/>
  <c r="A155" i="28"/>
  <c r="I155" i="28"/>
  <c r="E155" i="28"/>
  <c r="G155" i="28"/>
  <c r="H155" i="28"/>
  <c r="E114" i="28"/>
  <c r="I114" i="28"/>
  <c r="B114" i="28"/>
  <c r="C114" i="28"/>
  <c r="D114" i="28"/>
  <c r="F114" i="28"/>
  <c r="G114" i="28"/>
  <c r="H114" i="28"/>
  <c r="A114" i="28"/>
  <c r="F107" i="28"/>
  <c r="B107" i="28"/>
  <c r="C107" i="28"/>
  <c r="D107" i="28"/>
  <c r="A107" i="28"/>
  <c r="E107" i="28"/>
  <c r="G107" i="28"/>
  <c r="H107" i="28"/>
  <c r="I107" i="28"/>
  <c r="G92" i="28"/>
  <c r="C92" i="28"/>
  <c r="D92" i="28"/>
  <c r="E92" i="28"/>
  <c r="A92" i="28"/>
  <c r="I92" i="28"/>
  <c r="B92" i="28"/>
  <c r="F92" i="28"/>
  <c r="H92" i="28"/>
  <c r="F51" i="28"/>
  <c r="B51" i="28"/>
  <c r="C51" i="28"/>
  <c r="D51" i="28"/>
  <c r="H51" i="28"/>
  <c r="A51" i="28"/>
  <c r="I51" i="28"/>
  <c r="E51" i="28"/>
  <c r="G51" i="28"/>
  <c r="G44" i="28"/>
  <c r="C44" i="28"/>
  <c r="D44" i="28"/>
  <c r="E44" i="28"/>
  <c r="A44" i="28"/>
  <c r="I44" i="28"/>
  <c r="B44" i="28"/>
  <c r="F44" i="28"/>
  <c r="H44" i="28"/>
  <c r="F29" i="28"/>
  <c r="I29" i="28"/>
  <c r="B29" i="28"/>
  <c r="C29" i="28"/>
  <c r="D29" i="28"/>
  <c r="G29" i="28"/>
  <c r="H29" i="28"/>
  <c r="E29" i="28"/>
  <c r="A29" i="28"/>
  <c r="G912" i="28"/>
  <c r="A912" i="28"/>
  <c r="H912" i="28"/>
  <c r="I912" i="28"/>
  <c r="B912" i="28"/>
  <c r="C912" i="28"/>
  <c r="D912" i="28"/>
  <c r="F912" i="28"/>
  <c r="E912" i="28"/>
  <c r="F688" i="28"/>
  <c r="C688" i="28"/>
  <c r="E688" i="28"/>
  <c r="G688" i="28"/>
  <c r="H688" i="28"/>
  <c r="I688" i="28"/>
  <c r="B688" i="28"/>
  <c r="A688" i="28"/>
  <c r="D688" i="28"/>
  <c r="A317" i="28"/>
  <c r="H317" i="28"/>
  <c r="I317" i="28"/>
  <c r="G317" i="28"/>
  <c r="C317" i="28"/>
  <c r="E317" i="28"/>
  <c r="F317" i="28"/>
  <c r="B317" i="28"/>
  <c r="D317" i="28"/>
  <c r="A45" i="28"/>
  <c r="H45" i="28"/>
  <c r="D45" i="28"/>
  <c r="E45" i="28"/>
  <c r="F45" i="28"/>
  <c r="B45" i="28"/>
  <c r="I45" i="28"/>
  <c r="C45" i="28"/>
  <c r="G45" i="28"/>
  <c r="A23" i="28"/>
  <c r="H23" i="28"/>
  <c r="B23" i="28"/>
  <c r="D23" i="28"/>
  <c r="E23" i="28"/>
  <c r="F23" i="28"/>
  <c r="C23" i="28"/>
  <c r="G23" i="28"/>
  <c r="I23" i="28"/>
  <c r="I996" i="28"/>
  <c r="G996" i="28"/>
  <c r="B996" i="28"/>
  <c r="C996" i="28"/>
  <c r="D996" i="28"/>
  <c r="A996" i="28"/>
  <c r="H996" i="28"/>
  <c r="E996" i="28"/>
  <c r="F996" i="28"/>
  <c r="H962" i="28"/>
  <c r="A962" i="28"/>
  <c r="G962" i="28"/>
  <c r="I962" i="28"/>
  <c r="B962" i="28"/>
  <c r="C962" i="28"/>
  <c r="F962" i="28"/>
  <c r="E962" i="28"/>
  <c r="D962" i="28"/>
  <c r="I940" i="28"/>
  <c r="B940" i="28"/>
  <c r="C940" i="28"/>
  <c r="D940" i="28"/>
  <c r="E940" i="28"/>
  <c r="A940" i="28"/>
  <c r="H940" i="28"/>
  <c r="F940" i="28"/>
  <c r="G940" i="28"/>
  <c r="I906" i="28"/>
  <c r="B906" i="28"/>
  <c r="C906" i="28"/>
  <c r="D906" i="28"/>
  <c r="E906" i="28"/>
  <c r="F906" i="28"/>
  <c r="A906" i="28"/>
  <c r="H906" i="28"/>
  <c r="G906" i="28"/>
  <c r="C884" i="28"/>
  <c r="D884" i="28"/>
  <c r="E884" i="28"/>
  <c r="F884" i="28"/>
  <c r="G884" i="28"/>
  <c r="A884" i="28"/>
  <c r="H884" i="28"/>
  <c r="B884" i="28"/>
  <c r="I884" i="28"/>
  <c r="B850" i="28"/>
  <c r="D850" i="28"/>
  <c r="E850" i="28"/>
  <c r="F850" i="28"/>
  <c r="C850" i="28"/>
  <c r="I850" i="28"/>
  <c r="G850" i="28"/>
  <c r="H850" i="28"/>
  <c r="A850" i="28"/>
  <c r="D828" i="28"/>
  <c r="F828" i="28"/>
  <c r="G828" i="28"/>
  <c r="A828" i="28"/>
  <c r="H828" i="28"/>
  <c r="C828" i="28"/>
  <c r="E828" i="28"/>
  <c r="I828" i="28"/>
  <c r="B828" i="28"/>
  <c r="B794" i="28"/>
  <c r="E794" i="28"/>
  <c r="F794" i="28"/>
  <c r="G794" i="28"/>
  <c r="C794" i="28"/>
  <c r="I794" i="28"/>
  <c r="D794" i="28"/>
  <c r="H794" i="28"/>
  <c r="A794" i="28"/>
  <c r="D772" i="28"/>
  <c r="I772" i="28"/>
  <c r="C772" i="28"/>
  <c r="E772" i="28"/>
  <c r="F772" i="28"/>
  <c r="A772" i="28"/>
  <c r="B772" i="28"/>
  <c r="G772" i="28"/>
  <c r="H772" i="28"/>
  <c r="B738" i="28"/>
  <c r="G738" i="28"/>
  <c r="C738" i="28"/>
  <c r="F738" i="28"/>
  <c r="H738" i="28"/>
  <c r="A738" i="28"/>
  <c r="D738" i="28"/>
  <c r="E738" i="28"/>
  <c r="I738" i="28"/>
  <c r="D716" i="28"/>
  <c r="I716" i="28"/>
  <c r="G716" i="28"/>
  <c r="C716" i="28"/>
  <c r="B716" i="28"/>
  <c r="E716" i="28"/>
  <c r="F716" i="28"/>
  <c r="H716" i="28"/>
  <c r="A716" i="28"/>
  <c r="A682" i="28"/>
  <c r="H682" i="28"/>
  <c r="E682" i="28"/>
  <c r="D682" i="28"/>
  <c r="F682" i="28"/>
  <c r="C682" i="28"/>
  <c r="G682" i="28"/>
  <c r="I682" i="28"/>
  <c r="B682" i="28"/>
  <c r="B660" i="28"/>
  <c r="G660" i="28"/>
  <c r="I660" i="28"/>
  <c r="C660" i="28"/>
  <c r="A660" i="28"/>
  <c r="D660" i="28"/>
  <c r="E660" i="28"/>
  <c r="F660" i="28"/>
  <c r="H660" i="28"/>
  <c r="I626" i="28"/>
  <c r="B626" i="28"/>
  <c r="H626" i="28"/>
  <c r="A626" i="28"/>
  <c r="C626" i="28"/>
  <c r="D626" i="28"/>
  <c r="E626" i="28"/>
  <c r="F626" i="28"/>
  <c r="G626" i="28"/>
  <c r="C604" i="28"/>
  <c r="D604" i="28"/>
  <c r="B604" i="28"/>
  <c r="E604" i="28"/>
  <c r="F604" i="28"/>
  <c r="G604" i="28"/>
  <c r="H604" i="28"/>
  <c r="A604" i="28"/>
  <c r="I604" i="28"/>
  <c r="I570" i="28"/>
  <c r="B570" i="28"/>
  <c r="D570" i="28"/>
  <c r="E570" i="28"/>
  <c r="A570" i="28"/>
  <c r="C570" i="28"/>
  <c r="F570" i="28"/>
  <c r="G570" i="28"/>
  <c r="H570" i="28"/>
  <c r="C548" i="28"/>
  <c r="D548" i="28"/>
  <c r="H548" i="28"/>
  <c r="A548" i="28"/>
  <c r="I548" i="28"/>
  <c r="B548" i="28"/>
  <c r="E548" i="28"/>
  <c r="F548" i="28"/>
  <c r="G548" i="28"/>
  <c r="D514" i="28"/>
  <c r="E514" i="28"/>
  <c r="F514" i="28"/>
  <c r="G514" i="28"/>
  <c r="H514" i="28"/>
  <c r="A514" i="28"/>
  <c r="I514" i="28"/>
  <c r="B514" i="28"/>
  <c r="C514" i="28"/>
  <c r="G485" i="28"/>
  <c r="A485" i="28"/>
  <c r="H485" i="28"/>
  <c r="B485" i="28"/>
  <c r="F485" i="28"/>
  <c r="C485" i="28"/>
  <c r="D485" i="28"/>
  <c r="I485" i="28"/>
  <c r="E485" i="28"/>
  <c r="A470" i="28"/>
  <c r="H470" i="28"/>
  <c r="I470" i="28"/>
  <c r="E470" i="28"/>
  <c r="B470" i="28"/>
  <c r="C470" i="28"/>
  <c r="F470" i="28"/>
  <c r="G470" i="28"/>
  <c r="D470" i="28"/>
  <c r="D422" i="28"/>
  <c r="A422" i="28"/>
  <c r="H422" i="28"/>
  <c r="I422" i="28"/>
  <c r="B422" i="28"/>
  <c r="E422" i="28"/>
  <c r="F422" i="28"/>
  <c r="C422" i="28"/>
  <c r="G422" i="28"/>
  <c r="E407" i="28"/>
  <c r="I407" i="28"/>
  <c r="B407" i="28"/>
  <c r="C407" i="28"/>
  <c r="F407" i="28"/>
  <c r="G407" i="28"/>
  <c r="A407" i="28"/>
  <c r="D407" i="28"/>
  <c r="H407" i="28"/>
  <c r="B396" i="28"/>
  <c r="F396" i="28"/>
  <c r="G396" i="28"/>
  <c r="A396" i="28"/>
  <c r="H396" i="28"/>
  <c r="C396" i="28"/>
  <c r="D396" i="28"/>
  <c r="I396" i="28"/>
  <c r="E396" i="28"/>
  <c r="H359" i="28"/>
  <c r="B359" i="28"/>
  <c r="I359" i="28"/>
  <c r="F359" i="28"/>
  <c r="A359" i="28"/>
  <c r="C359" i="28"/>
  <c r="E359" i="28"/>
  <c r="G359" i="28"/>
  <c r="D359" i="28"/>
  <c r="C344" i="28"/>
  <c r="D344" i="28"/>
  <c r="F344" i="28"/>
  <c r="A344" i="28"/>
  <c r="G344" i="28"/>
  <c r="H344" i="28"/>
  <c r="I344" i="28"/>
  <c r="B344" i="28"/>
  <c r="E344" i="28"/>
  <c r="D289" i="28"/>
  <c r="E289" i="28"/>
  <c r="I289" i="28"/>
  <c r="G289" i="28"/>
  <c r="B289" i="28"/>
  <c r="C289" i="28"/>
  <c r="F289" i="28"/>
  <c r="A289" i="28"/>
  <c r="H289" i="28"/>
  <c r="B274" i="28"/>
  <c r="F274" i="28"/>
  <c r="E274" i="28"/>
  <c r="A274" i="28"/>
  <c r="I274" i="28"/>
  <c r="C274" i="28"/>
  <c r="D274" i="28"/>
  <c r="G274" i="28"/>
  <c r="H274" i="28"/>
  <c r="C233" i="28"/>
  <c r="G233" i="28"/>
  <c r="A233" i="28"/>
  <c r="H233" i="28"/>
  <c r="I233" i="28"/>
  <c r="B233" i="28"/>
  <c r="D233" i="28"/>
  <c r="E233" i="28"/>
  <c r="F233" i="28"/>
  <c r="D218" i="28"/>
  <c r="A218" i="28"/>
  <c r="H218" i="28"/>
  <c r="I218" i="28"/>
  <c r="B218" i="28"/>
  <c r="G218" i="28"/>
  <c r="C218" i="28"/>
  <c r="E218" i="28"/>
  <c r="F218" i="28"/>
  <c r="D177" i="28"/>
  <c r="A177" i="28"/>
  <c r="H177" i="28"/>
  <c r="I177" i="28"/>
  <c r="B177" i="28"/>
  <c r="F177" i="28"/>
  <c r="G177" i="28"/>
  <c r="C177" i="28"/>
  <c r="E177" i="28"/>
  <c r="E162" i="28"/>
  <c r="I162" i="28"/>
  <c r="B162" i="28"/>
  <c r="C162" i="28"/>
  <c r="A162" i="28"/>
  <c r="D162" i="28"/>
  <c r="F162" i="28"/>
  <c r="G162" i="28"/>
  <c r="H162" i="28"/>
  <c r="D121" i="28"/>
  <c r="A121" i="28"/>
  <c r="H121" i="28"/>
  <c r="I121" i="28"/>
  <c r="B121" i="28"/>
  <c r="C121" i="28"/>
  <c r="E121" i="28"/>
  <c r="F121" i="28"/>
  <c r="G121" i="28"/>
  <c r="I110" i="28"/>
  <c r="E110" i="28"/>
  <c r="F110" i="28"/>
  <c r="G110" i="28"/>
  <c r="A110" i="28"/>
  <c r="B110" i="28"/>
  <c r="C110" i="28"/>
  <c r="D110" i="28"/>
  <c r="H110" i="28"/>
  <c r="F99" i="28"/>
  <c r="B99" i="28"/>
  <c r="C99" i="28"/>
  <c r="D99" i="28"/>
  <c r="H99" i="28"/>
  <c r="A99" i="28"/>
  <c r="I99" i="28"/>
  <c r="E99" i="28"/>
  <c r="G99" i="28"/>
  <c r="E58" i="28"/>
  <c r="I58" i="28"/>
  <c r="B58" i="28"/>
  <c r="C58" i="28"/>
  <c r="G58" i="28"/>
  <c r="H58" i="28"/>
  <c r="A58" i="28"/>
  <c r="D58" i="28"/>
  <c r="F58" i="28"/>
  <c r="G36" i="28"/>
  <c r="C36" i="28"/>
  <c r="D36" i="28"/>
  <c r="E36" i="28"/>
  <c r="I36" i="28"/>
  <c r="B36" i="28"/>
  <c r="H36" i="28"/>
  <c r="A36" i="28"/>
  <c r="F36" i="28"/>
  <c r="A1003" i="28"/>
  <c r="H1003" i="28"/>
  <c r="I1003" i="28"/>
  <c r="B1003" i="28"/>
  <c r="C1003" i="28"/>
  <c r="D1003" i="28"/>
  <c r="E1003" i="28"/>
  <c r="G1003" i="28"/>
  <c r="F1003" i="28"/>
  <c r="F969" i="28"/>
  <c r="G969" i="28"/>
  <c r="A969" i="28"/>
  <c r="H969" i="28"/>
  <c r="I969" i="28"/>
  <c r="B969" i="28"/>
  <c r="E969" i="28"/>
  <c r="D969" i="28"/>
  <c r="C969" i="28"/>
  <c r="A947" i="28"/>
  <c r="H947" i="28"/>
  <c r="I947" i="28"/>
  <c r="B947" i="28"/>
  <c r="C947" i="28"/>
  <c r="D947" i="28"/>
  <c r="G947" i="28"/>
  <c r="E947" i="28"/>
  <c r="F947" i="28"/>
  <c r="A913" i="28"/>
  <c r="H913" i="28"/>
  <c r="I913" i="28"/>
  <c r="B913" i="28"/>
  <c r="C913" i="28"/>
  <c r="D913" i="28"/>
  <c r="E913" i="28"/>
  <c r="G913" i="28"/>
  <c r="F913" i="28"/>
  <c r="B891" i="28"/>
  <c r="C891" i="28"/>
  <c r="D891" i="28"/>
  <c r="E891" i="28"/>
  <c r="F891" i="28"/>
  <c r="G891" i="28"/>
  <c r="I891" i="28"/>
  <c r="A891" i="28"/>
  <c r="H891" i="28"/>
  <c r="I857" i="28"/>
  <c r="C857" i="28"/>
  <c r="D857" i="28"/>
  <c r="H857" i="28"/>
  <c r="B857" i="28"/>
  <c r="G857" i="28"/>
  <c r="A857" i="28"/>
  <c r="E857" i="28"/>
  <c r="F857" i="28"/>
  <c r="C835" i="28"/>
  <c r="E835" i="28"/>
  <c r="F835" i="28"/>
  <c r="G835" i="28"/>
  <c r="B835" i="28"/>
  <c r="D835" i="28"/>
  <c r="H835" i="28"/>
  <c r="A835" i="28"/>
  <c r="I835" i="28"/>
  <c r="I801" i="28"/>
  <c r="D801" i="28"/>
  <c r="E801" i="28"/>
  <c r="F801" i="28"/>
  <c r="B801" i="28"/>
  <c r="H801" i="28"/>
  <c r="A801" i="28"/>
  <c r="C801" i="28"/>
  <c r="G801" i="28"/>
  <c r="C779" i="28"/>
  <c r="A779" i="28"/>
  <c r="H779" i="28"/>
  <c r="B779" i="28"/>
  <c r="D779" i="28"/>
  <c r="E779" i="28"/>
  <c r="I779" i="28"/>
  <c r="G779" i="28"/>
  <c r="F779" i="28"/>
  <c r="I745" i="28"/>
  <c r="F745" i="28"/>
  <c r="B745" i="28"/>
  <c r="E745" i="28"/>
  <c r="G745" i="28"/>
  <c r="H745" i="28"/>
  <c r="A745" i="28"/>
  <c r="C745" i="28"/>
  <c r="D745" i="28"/>
  <c r="C723" i="28"/>
  <c r="A723" i="28"/>
  <c r="H723" i="28"/>
  <c r="F723" i="28"/>
  <c r="B723" i="28"/>
  <c r="D723" i="28"/>
  <c r="E723" i="28"/>
  <c r="I723" i="28"/>
  <c r="G723" i="28"/>
  <c r="G689" i="28"/>
  <c r="D689" i="28"/>
  <c r="C689" i="28"/>
  <c r="E689" i="28"/>
  <c r="F689" i="28"/>
  <c r="B689" i="28"/>
  <c r="H689" i="28"/>
  <c r="A689" i="28"/>
  <c r="I689" i="28"/>
  <c r="I667" i="28"/>
  <c r="F667" i="28"/>
  <c r="A667" i="28"/>
  <c r="E667" i="28"/>
  <c r="G667" i="28"/>
  <c r="D667" i="28"/>
  <c r="H667" i="28"/>
  <c r="B667" i="28"/>
  <c r="C667" i="28"/>
  <c r="A633" i="28"/>
  <c r="H633" i="28"/>
  <c r="I633" i="28"/>
  <c r="G633" i="28"/>
  <c r="B633" i="28"/>
  <c r="C633" i="28"/>
  <c r="D633" i="28"/>
  <c r="E633" i="28"/>
  <c r="F633" i="28"/>
  <c r="B611" i="28"/>
  <c r="C611" i="28"/>
  <c r="I611" i="28"/>
  <c r="D611" i="28"/>
  <c r="E611" i="28"/>
  <c r="F611" i="28"/>
  <c r="G611" i="28"/>
  <c r="H611" i="28"/>
  <c r="A611" i="28"/>
  <c r="A577" i="28"/>
  <c r="H577" i="28"/>
  <c r="I577" i="28"/>
  <c r="E577" i="28"/>
  <c r="F577" i="28"/>
  <c r="G577" i="28"/>
  <c r="B577" i="28"/>
  <c r="C577" i="28"/>
  <c r="D577" i="28"/>
  <c r="B555" i="28"/>
  <c r="C555" i="28"/>
  <c r="G555" i="28"/>
  <c r="H555" i="28"/>
  <c r="E555" i="28"/>
  <c r="F555" i="28"/>
  <c r="A555" i="28"/>
  <c r="I555" i="28"/>
  <c r="D555" i="28"/>
  <c r="C521" i="28"/>
  <c r="D521" i="28"/>
  <c r="E521" i="28"/>
  <c r="F521" i="28"/>
  <c r="G521" i="28"/>
  <c r="H521" i="28"/>
  <c r="A521" i="28"/>
  <c r="I521" i="28"/>
  <c r="B521" i="28"/>
  <c r="F492" i="28"/>
  <c r="G492" i="28"/>
  <c r="I492" i="28"/>
  <c r="E492" i="28"/>
  <c r="H492" i="28"/>
  <c r="B492" i="28"/>
  <c r="C492" i="28"/>
  <c r="D492" i="28"/>
  <c r="A492" i="28"/>
  <c r="G477" i="28"/>
  <c r="A477" i="28"/>
  <c r="H477" i="28"/>
  <c r="D477" i="28"/>
  <c r="I477" i="28"/>
  <c r="B477" i="28"/>
  <c r="E477" i="28"/>
  <c r="F477" i="28"/>
  <c r="C477" i="28"/>
  <c r="C429" i="28"/>
  <c r="G429" i="28"/>
  <c r="A429" i="28"/>
  <c r="H429" i="28"/>
  <c r="I429" i="28"/>
  <c r="D429" i="28"/>
  <c r="E429" i="28"/>
  <c r="B429" i="28"/>
  <c r="F429" i="28"/>
  <c r="D414" i="28"/>
  <c r="A414" i="28"/>
  <c r="H414" i="28"/>
  <c r="I414" i="28"/>
  <c r="B414" i="28"/>
  <c r="E414" i="28"/>
  <c r="F414" i="28"/>
  <c r="C414" i="28"/>
  <c r="G414" i="28"/>
  <c r="I366" i="28"/>
  <c r="B366" i="28"/>
  <c r="A366" i="28"/>
  <c r="F366" i="28"/>
  <c r="E366" i="28"/>
  <c r="G366" i="28"/>
  <c r="H366" i="28"/>
  <c r="C366" i="28"/>
  <c r="D366" i="28"/>
  <c r="B351" i="28"/>
  <c r="C351" i="28"/>
  <c r="E351" i="28"/>
  <c r="A351" i="28"/>
  <c r="I351" i="28"/>
  <c r="F351" i="28"/>
  <c r="G351" i="28"/>
  <c r="H351" i="28"/>
  <c r="D351" i="28"/>
  <c r="C296" i="28"/>
  <c r="D296" i="28"/>
  <c r="A296" i="28"/>
  <c r="F296" i="28"/>
  <c r="I296" i="28"/>
  <c r="B296" i="28"/>
  <c r="E296" i="28"/>
  <c r="H296" i="28"/>
  <c r="G296" i="28"/>
  <c r="I281" i="28"/>
  <c r="E281" i="28"/>
  <c r="D281" i="28"/>
  <c r="A281" i="28"/>
  <c r="B281" i="28"/>
  <c r="C281" i="28"/>
  <c r="F281" i="28"/>
  <c r="G281" i="28"/>
  <c r="H281" i="28"/>
  <c r="B240" i="28"/>
  <c r="F240" i="28"/>
  <c r="G240" i="28"/>
  <c r="A240" i="28"/>
  <c r="H240" i="28"/>
  <c r="I240" i="28"/>
  <c r="C240" i="28"/>
  <c r="D240" i="28"/>
  <c r="E240" i="28"/>
  <c r="C225" i="28"/>
  <c r="G225" i="28"/>
  <c r="A225" i="28"/>
  <c r="H225" i="28"/>
  <c r="I225" i="28"/>
  <c r="F225" i="28"/>
  <c r="B225" i="28"/>
  <c r="D225" i="28"/>
  <c r="E225" i="28"/>
  <c r="B184" i="28"/>
  <c r="C184" i="28"/>
  <c r="D184" i="28"/>
  <c r="E184" i="28"/>
  <c r="F184" i="28"/>
  <c r="G184" i="28"/>
  <c r="A184" i="28"/>
  <c r="H184" i="28"/>
  <c r="I184" i="28"/>
  <c r="D169" i="28"/>
  <c r="A169" i="28"/>
  <c r="H169" i="28"/>
  <c r="I169" i="28"/>
  <c r="B169" i="28"/>
  <c r="C169" i="28"/>
  <c r="E169" i="28"/>
  <c r="F169" i="28"/>
  <c r="G169" i="28"/>
  <c r="C128" i="28"/>
  <c r="G128" i="28"/>
  <c r="A128" i="28"/>
  <c r="H128" i="28"/>
  <c r="I128" i="28"/>
  <c r="B128" i="28"/>
  <c r="D128" i="28"/>
  <c r="E128" i="28"/>
  <c r="F128" i="28"/>
  <c r="D113" i="28"/>
  <c r="A113" i="28"/>
  <c r="H113" i="28"/>
  <c r="I113" i="28"/>
  <c r="B113" i="28"/>
  <c r="F113" i="28"/>
  <c r="G113" i="28"/>
  <c r="C113" i="28"/>
  <c r="E113" i="28"/>
  <c r="E106" i="28"/>
  <c r="I106" i="28"/>
  <c r="B106" i="28"/>
  <c r="C106" i="28"/>
  <c r="G106" i="28"/>
  <c r="A106" i="28"/>
  <c r="D106" i="28"/>
  <c r="H106" i="28"/>
  <c r="F106" i="28"/>
  <c r="D65" i="28"/>
  <c r="A65" i="28"/>
  <c r="H65" i="28"/>
  <c r="I65" i="28"/>
  <c r="B65" i="28"/>
  <c r="F65" i="28"/>
  <c r="C65" i="28"/>
  <c r="E65" i="28"/>
  <c r="G65" i="28"/>
  <c r="E50" i="28"/>
  <c r="I50" i="28"/>
  <c r="B50" i="28"/>
  <c r="C50" i="28"/>
  <c r="D50" i="28"/>
  <c r="F50" i="28"/>
  <c r="G50" i="28"/>
  <c r="H50" i="28"/>
  <c r="A50" i="28"/>
  <c r="E43" i="28"/>
  <c r="H43" i="28"/>
  <c r="B43" i="28"/>
  <c r="C43" i="28"/>
  <c r="A43" i="28"/>
  <c r="D43" i="28"/>
  <c r="F43" i="28"/>
  <c r="G43" i="28"/>
  <c r="I43" i="28"/>
  <c r="E968" i="28"/>
  <c r="F968" i="28"/>
  <c r="G968" i="28"/>
  <c r="A968" i="28"/>
  <c r="H968" i="28"/>
  <c r="I968" i="28"/>
  <c r="D968" i="28"/>
  <c r="B968" i="28"/>
  <c r="C968" i="28"/>
  <c r="D654" i="28"/>
  <c r="I654" i="28"/>
  <c r="A654" i="28"/>
  <c r="B654" i="28"/>
  <c r="E654" i="28"/>
  <c r="F654" i="28"/>
  <c r="C654" i="28"/>
  <c r="G654" i="28"/>
  <c r="H654" i="28"/>
  <c r="G632" i="28"/>
  <c r="A632" i="28"/>
  <c r="H632" i="28"/>
  <c r="I632" i="28"/>
  <c r="B632" i="28"/>
  <c r="C632" i="28"/>
  <c r="D632" i="28"/>
  <c r="E632" i="28"/>
  <c r="F632" i="28"/>
  <c r="C457" i="28"/>
  <c r="D457" i="28"/>
  <c r="F457" i="28"/>
  <c r="A457" i="28"/>
  <c r="I457" i="28"/>
  <c r="B457" i="28"/>
  <c r="G457" i="28"/>
  <c r="H457" i="28"/>
  <c r="E457" i="28"/>
  <c r="I302" i="28"/>
  <c r="B302" i="28"/>
  <c r="A302" i="28"/>
  <c r="F302" i="28"/>
  <c r="C302" i="28"/>
  <c r="E302" i="28"/>
  <c r="G302" i="28"/>
  <c r="H302" i="28"/>
  <c r="D302" i="28"/>
  <c r="I86" i="28"/>
  <c r="E86" i="28"/>
  <c r="F86" i="28"/>
  <c r="G86" i="28"/>
  <c r="C86" i="28"/>
  <c r="D86" i="28"/>
  <c r="H86" i="28"/>
  <c r="A86" i="28"/>
  <c r="B86" i="28"/>
  <c r="E976" i="28"/>
  <c r="F976" i="28"/>
  <c r="G976" i="28"/>
  <c r="A976" i="28"/>
  <c r="H976" i="28"/>
  <c r="I976" i="28"/>
  <c r="D976" i="28"/>
  <c r="C976" i="28"/>
  <c r="B976" i="28"/>
  <c r="G954" i="28"/>
  <c r="A954" i="28"/>
  <c r="H954" i="28"/>
  <c r="I954" i="28"/>
  <c r="B954" i="28"/>
  <c r="C954" i="28"/>
  <c r="F954" i="28"/>
  <c r="D954" i="28"/>
  <c r="E954" i="28"/>
  <c r="G920" i="28"/>
  <c r="A920" i="28"/>
  <c r="H920" i="28"/>
  <c r="I920" i="28"/>
  <c r="B920" i="28"/>
  <c r="C920" i="28"/>
  <c r="D920" i="28"/>
  <c r="F920" i="28"/>
  <c r="E920" i="28"/>
  <c r="I898" i="28"/>
  <c r="B898" i="28"/>
  <c r="C898" i="28"/>
  <c r="D898" i="28"/>
  <c r="E898" i="28"/>
  <c r="F898" i="28"/>
  <c r="A898" i="28"/>
  <c r="H898" i="28"/>
  <c r="G898" i="28"/>
  <c r="A864" i="28"/>
  <c r="H864" i="28"/>
  <c r="B864" i="28"/>
  <c r="C864" i="28"/>
  <c r="D864" i="28"/>
  <c r="I864" i="28"/>
  <c r="G864" i="28"/>
  <c r="E864" i="28"/>
  <c r="F864" i="28"/>
  <c r="B842" i="28"/>
  <c r="D842" i="28"/>
  <c r="E842" i="28"/>
  <c r="F842" i="28"/>
  <c r="I842" i="28"/>
  <c r="C842" i="28"/>
  <c r="G842" i="28"/>
  <c r="A842" i="28"/>
  <c r="H842" i="28"/>
  <c r="A808" i="28"/>
  <c r="B808" i="28"/>
  <c r="C808" i="28"/>
  <c r="D808" i="28"/>
  <c r="H808" i="28"/>
  <c r="I808" i="28"/>
  <c r="E808" i="28"/>
  <c r="G808" i="28"/>
  <c r="F808" i="28"/>
  <c r="B786" i="28"/>
  <c r="G786" i="28"/>
  <c r="H786" i="28"/>
  <c r="I786" i="28"/>
  <c r="C786" i="28"/>
  <c r="D786" i="28"/>
  <c r="A786" i="28"/>
  <c r="F786" i="28"/>
  <c r="E786" i="28"/>
  <c r="A752" i="28"/>
  <c r="H752" i="28"/>
  <c r="E752" i="28"/>
  <c r="I752" i="28"/>
  <c r="D752" i="28"/>
  <c r="F752" i="28"/>
  <c r="G752" i="28"/>
  <c r="C752" i="28"/>
  <c r="B752" i="28"/>
  <c r="B730" i="28"/>
  <c r="G730" i="28"/>
  <c r="E730" i="28"/>
  <c r="A730" i="28"/>
  <c r="I730" i="28"/>
  <c r="D730" i="28"/>
  <c r="F730" i="28"/>
  <c r="H730" i="28"/>
  <c r="C730" i="28"/>
  <c r="A696" i="28"/>
  <c r="H696" i="28"/>
  <c r="E696" i="28"/>
  <c r="D696" i="28"/>
  <c r="G696" i="28"/>
  <c r="I696" i="28"/>
  <c r="B696" i="28"/>
  <c r="C696" i="28"/>
  <c r="F696" i="28"/>
  <c r="A674" i="28"/>
  <c r="H674" i="28"/>
  <c r="E674" i="28"/>
  <c r="G674" i="28"/>
  <c r="C674" i="28"/>
  <c r="D674" i="28"/>
  <c r="I674" i="28"/>
  <c r="B674" i="28"/>
  <c r="F674" i="28"/>
  <c r="F640" i="28"/>
  <c r="G640" i="28"/>
  <c r="I640" i="28"/>
  <c r="B640" i="28"/>
  <c r="D640" i="28"/>
  <c r="E640" i="28"/>
  <c r="H640" i="28"/>
  <c r="A640" i="28"/>
  <c r="C640" i="28"/>
  <c r="I618" i="28"/>
  <c r="B618" i="28"/>
  <c r="A618" i="28"/>
  <c r="C618" i="28"/>
  <c r="D618" i="28"/>
  <c r="E618" i="28"/>
  <c r="F618" i="28"/>
  <c r="G618" i="28"/>
  <c r="H618" i="28"/>
  <c r="G584" i="28"/>
  <c r="A584" i="28"/>
  <c r="H584" i="28"/>
  <c r="D584" i="28"/>
  <c r="E584" i="28"/>
  <c r="F584" i="28"/>
  <c r="I584" i="28"/>
  <c r="B584" i="28"/>
  <c r="C584" i="28"/>
  <c r="I562" i="28"/>
  <c r="B562" i="28"/>
  <c r="F562" i="28"/>
  <c r="G562" i="28"/>
  <c r="A562" i="28"/>
  <c r="C562" i="28"/>
  <c r="D562" i="28"/>
  <c r="E562" i="28"/>
  <c r="H562" i="28"/>
  <c r="B528" i="28"/>
  <c r="C528" i="28"/>
  <c r="D528" i="28"/>
  <c r="E528" i="28"/>
  <c r="F528" i="28"/>
  <c r="G528" i="28"/>
  <c r="H528" i="28"/>
  <c r="A528" i="28"/>
  <c r="I528" i="28"/>
  <c r="D506" i="28"/>
  <c r="E506" i="28"/>
  <c r="H506" i="28"/>
  <c r="B506" i="28"/>
  <c r="C506" i="28"/>
  <c r="F506" i="28"/>
  <c r="G506" i="28"/>
  <c r="A506" i="28"/>
  <c r="I506" i="28"/>
  <c r="E499" i="28"/>
  <c r="F499" i="28"/>
  <c r="A499" i="28"/>
  <c r="D499" i="28"/>
  <c r="G499" i="28"/>
  <c r="H499" i="28"/>
  <c r="I499" i="28"/>
  <c r="B499" i="28"/>
  <c r="C499" i="28"/>
  <c r="F484" i="28"/>
  <c r="G484" i="28"/>
  <c r="C484" i="28"/>
  <c r="A484" i="28"/>
  <c r="I484" i="28"/>
  <c r="D484" i="28"/>
  <c r="E484" i="28"/>
  <c r="B484" i="28"/>
  <c r="H484" i="28"/>
  <c r="B436" i="28"/>
  <c r="F436" i="28"/>
  <c r="G436" i="28"/>
  <c r="A436" i="28"/>
  <c r="H436" i="28"/>
  <c r="C436" i="28"/>
  <c r="D436" i="28"/>
  <c r="I436" i="28"/>
  <c r="E436" i="28"/>
  <c r="C421" i="28"/>
  <c r="G421" i="28"/>
  <c r="A421" i="28"/>
  <c r="H421" i="28"/>
  <c r="I421" i="28"/>
  <c r="D421" i="28"/>
  <c r="E421" i="28"/>
  <c r="B421" i="28"/>
  <c r="F421" i="28"/>
  <c r="A373" i="28"/>
  <c r="H373" i="28"/>
  <c r="I373" i="28"/>
  <c r="E373" i="28"/>
  <c r="B373" i="28"/>
  <c r="C373" i="28"/>
  <c r="D373" i="28"/>
  <c r="F373" i="28"/>
  <c r="G373" i="28"/>
  <c r="I358" i="28"/>
  <c r="B358" i="28"/>
  <c r="D358" i="28"/>
  <c r="H358" i="28"/>
  <c r="E358" i="28"/>
  <c r="F358" i="28"/>
  <c r="G358" i="28"/>
  <c r="A358" i="28"/>
  <c r="C358" i="28"/>
  <c r="B303" i="28"/>
  <c r="C303" i="28"/>
  <c r="E303" i="28"/>
  <c r="F303" i="28"/>
  <c r="H303" i="28"/>
  <c r="A303" i="28"/>
  <c r="I303" i="28"/>
  <c r="D303" i="28"/>
  <c r="G303" i="28"/>
  <c r="C288" i="28"/>
  <c r="D288" i="28"/>
  <c r="B288" i="28"/>
  <c r="H288" i="28"/>
  <c r="A288" i="28"/>
  <c r="G288" i="28"/>
  <c r="F288" i="28"/>
  <c r="I288" i="28"/>
  <c r="E288" i="28"/>
  <c r="I247" i="28"/>
  <c r="E247" i="28"/>
  <c r="F247" i="28"/>
  <c r="G247" i="28"/>
  <c r="A247" i="28"/>
  <c r="B247" i="28"/>
  <c r="C247" i="28"/>
  <c r="D247" i="28"/>
  <c r="H247" i="28"/>
  <c r="B232" i="28"/>
  <c r="F232" i="28"/>
  <c r="G232" i="28"/>
  <c r="A232" i="28"/>
  <c r="H232" i="28"/>
  <c r="E232" i="28"/>
  <c r="I232" i="28"/>
  <c r="C232" i="28"/>
  <c r="D232" i="28"/>
  <c r="I191" i="28"/>
  <c r="B191" i="28"/>
  <c r="C191" i="28"/>
  <c r="D191" i="28"/>
  <c r="E191" i="28"/>
  <c r="F191" i="28"/>
  <c r="G191" i="28"/>
  <c r="A191" i="28"/>
  <c r="H191" i="28"/>
  <c r="C176" i="28"/>
  <c r="G176" i="28"/>
  <c r="A176" i="28"/>
  <c r="H176" i="28"/>
  <c r="I176" i="28"/>
  <c r="B176" i="28"/>
  <c r="D176" i="28"/>
  <c r="E176" i="28"/>
  <c r="F176" i="28"/>
  <c r="B135" i="28"/>
  <c r="F135" i="28"/>
  <c r="G135" i="28"/>
  <c r="A135" i="28"/>
  <c r="H135" i="28"/>
  <c r="I135" i="28"/>
  <c r="C135" i="28"/>
  <c r="D135" i="28"/>
  <c r="E135" i="28"/>
  <c r="C120" i="28"/>
  <c r="G120" i="28"/>
  <c r="A120" i="28"/>
  <c r="H120" i="28"/>
  <c r="I120" i="28"/>
  <c r="E120" i="28"/>
  <c r="F120" i="28"/>
  <c r="B120" i="28"/>
  <c r="D120" i="28"/>
  <c r="C72" i="28"/>
  <c r="G72" i="28"/>
  <c r="A72" i="28"/>
  <c r="H72" i="28"/>
  <c r="I72" i="28"/>
  <c r="E72" i="28"/>
  <c r="B72" i="28"/>
  <c r="F72" i="28"/>
  <c r="D72" i="28"/>
  <c r="B9" i="28"/>
  <c r="F9" i="28"/>
  <c r="G9" i="28"/>
  <c r="E9" i="28"/>
  <c r="A9" i="28"/>
  <c r="H9" i="28"/>
  <c r="D9" i="28"/>
  <c r="I9" i="28"/>
  <c r="C9" i="28"/>
  <c r="C934" i="28"/>
  <c r="D934" i="28"/>
  <c r="E934" i="28"/>
  <c r="F934" i="28"/>
  <c r="G934" i="28"/>
  <c r="H934" i="28"/>
  <c r="A934" i="28"/>
  <c r="I934" i="28"/>
  <c r="B934" i="28"/>
  <c r="F710" i="28"/>
  <c r="C710" i="28"/>
  <c r="G710" i="28"/>
  <c r="B710" i="28"/>
  <c r="E710" i="28"/>
  <c r="H710" i="28"/>
  <c r="A710" i="28"/>
  <c r="I710" i="28"/>
  <c r="D710" i="28"/>
  <c r="E542" i="28"/>
  <c r="F542" i="28"/>
  <c r="H542" i="28"/>
  <c r="B542" i="28"/>
  <c r="C542" i="28"/>
  <c r="D542" i="28"/>
  <c r="G542" i="28"/>
  <c r="A542" i="28"/>
  <c r="I542" i="28"/>
  <c r="G205" i="28"/>
  <c r="A205" i="28"/>
  <c r="H205" i="28"/>
  <c r="I205" i="28"/>
  <c r="B205" i="28"/>
  <c r="C205" i="28"/>
  <c r="D205" i="28"/>
  <c r="E205" i="28"/>
  <c r="F205" i="28"/>
  <c r="A149" i="28"/>
  <c r="H149" i="28"/>
  <c r="D149" i="28"/>
  <c r="E149" i="28"/>
  <c r="F149" i="28"/>
  <c r="I149" i="28"/>
  <c r="B149" i="28"/>
  <c r="C149" i="28"/>
  <c r="G149" i="28"/>
  <c r="D983" i="28"/>
  <c r="E983" i="28"/>
  <c r="F983" i="28"/>
  <c r="G983" i="28"/>
  <c r="A983" i="28"/>
  <c r="H983" i="28"/>
  <c r="C983" i="28"/>
  <c r="B983" i="28"/>
  <c r="I983" i="28"/>
  <c r="F961" i="28"/>
  <c r="G961" i="28"/>
  <c r="A961" i="28"/>
  <c r="H961" i="28"/>
  <c r="I961" i="28"/>
  <c r="B961" i="28"/>
  <c r="E961" i="28"/>
  <c r="C961" i="28"/>
  <c r="D961" i="28"/>
  <c r="F927" i="28"/>
  <c r="G927" i="28"/>
  <c r="A927" i="28"/>
  <c r="H927" i="28"/>
  <c r="I927" i="28"/>
  <c r="B927" i="28"/>
  <c r="C927" i="28"/>
  <c r="E927" i="28"/>
  <c r="D927" i="28"/>
  <c r="A905" i="28"/>
  <c r="H905" i="28"/>
  <c r="I905" i="28"/>
  <c r="B905" i="28"/>
  <c r="C905" i="28"/>
  <c r="D905" i="28"/>
  <c r="E905" i="28"/>
  <c r="G905" i="28"/>
  <c r="F905" i="28"/>
  <c r="G871" i="28"/>
  <c r="I871" i="28"/>
  <c r="B871" i="28"/>
  <c r="C871" i="28"/>
  <c r="A871" i="28"/>
  <c r="F871" i="28"/>
  <c r="H871" i="28"/>
  <c r="D871" i="28"/>
  <c r="E871" i="28"/>
  <c r="I849" i="28"/>
  <c r="C849" i="28"/>
  <c r="D849" i="28"/>
  <c r="E849" i="28"/>
  <c r="A849" i="28"/>
  <c r="B849" i="28"/>
  <c r="F849" i="28"/>
  <c r="H849" i="28"/>
  <c r="G849" i="28"/>
  <c r="G815" i="28"/>
  <c r="I815" i="28"/>
  <c r="B815" i="28"/>
  <c r="C815" i="28"/>
  <c r="H815" i="28"/>
  <c r="A815" i="28"/>
  <c r="D815" i="28"/>
  <c r="F815" i="28"/>
  <c r="E815" i="28"/>
  <c r="I793" i="28"/>
  <c r="F793" i="28"/>
  <c r="G793" i="28"/>
  <c r="A793" i="28"/>
  <c r="B793" i="28"/>
  <c r="C793" i="28"/>
  <c r="D793" i="28"/>
  <c r="E793" i="28"/>
  <c r="H793" i="28"/>
  <c r="G759" i="28"/>
  <c r="D759" i="28"/>
  <c r="A759" i="28"/>
  <c r="C759" i="28"/>
  <c r="E759" i="28"/>
  <c r="F759" i="28"/>
  <c r="I759" i="28"/>
  <c r="B759" i="28"/>
  <c r="H759" i="28"/>
  <c r="I737" i="28"/>
  <c r="F737" i="28"/>
  <c r="D737" i="28"/>
  <c r="H737" i="28"/>
  <c r="A737" i="28"/>
  <c r="C737" i="28"/>
  <c r="E737" i="28"/>
  <c r="G737" i="28"/>
  <c r="B737" i="28"/>
  <c r="G703" i="28"/>
  <c r="D703" i="28"/>
  <c r="H703" i="28"/>
  <c r="C703" i="28"/>
  <c r="A703" i="28"/>
  <c r="I703" i="28"/>
  <c r="B703" i="28"/>
  <c r="F703" i="28"/>
  <c r="E703" i="28"/>
  <c r="G681" i="28"/>
  <c r="D681" i="28"/>
  <c r="F681" i="28"/>
  <c r="H681" i="28"/>
  <c r="I681" i="28"/>
  <c r="B681" i="28"/>
  <c r="E681" i="28"/>
  <c r="A681" i="28"/>
  <c r="C681" i="28"/>
  <c r="E647" i="28"/>
  <c r="B647" i="28"/>
  <c r="I647" i="28"/>
  <c r="C647" i="28"/>
  <c r="A647" i="28"/>
  <c r="D647" i="28"/>
  <c r="F647" i="28"/>
  <c r="G647" i="28"/>
  <c r="H647" i="28"/>
  <c r="A625" i="28"/>
  <c r="H625" i="28"/>
  <c r="I625" i="28"/>
  <c r="B625" i="28"/>
  <c r="C625" i="28"/>
  <c r="D625" i="28"/>
  <c r="E625" i="28"/>
  <c r="F625" i="28"/>
  <c r="G625" i="28"/>
  <c r="F591" i="28"/>
  <c r="G591" i="28"/>
  <c r="C591" i="28"/>
  <c r="D591" i="28"/>
  <c r="E591" i="28"/>
  <c r="H591" i="28"/>
  <c r="A591" i="28"/>
  <c r="I591" i="28"/>
  <c r="B591" i="28"/>
  <c r="A569" i="28"/>
  <c r="H569" i="28"/>
  <c r="I569" i="28"/>
  <c r="E569" i="28"/>
  <c r="F569" i="28"/>
  <c r="C569" i="28"/>
  <c r="D569" i="28"/>
  <c r="G569" i="28"/>
  <c r="B569" i="28"/>
  <c r="I535" i="28"/>
  <c r="B535" i="28"/>
  <c r="C535" i="28"/>
  <c r="D535" i="28"/>
  <c r="E535" i="28"/>
  <c r="F535" i="28"/>
  <c r="G535" i="28"/>
  <c r="H535" i="28"/>
  <c r="A535" i="28"/>
  <c r="C513" i="28"/>
  <c r="D513" i="28"/>
  <c r="G513" i="28"/>
  <c r="H513" i="28"/>
  <c r="A513" i="28"/>
  <c r="I513" i="28"/>
  <c r="B513" i="28"/>
  <c r="E513" i="28"/>
  <c r="F513" i="28"/>
  <c r="E443" i="28"/>
  <c r="F443" i="28"/>
  <c r="H443" i="28"/>
  <c r="B443" i="28"/>
  <c r="C443" i="28"/>
  <c r="D443" i="28"/>
  <c r="A443" i="28"/>
  <c r="I443" i="28"/>
  <c r="G443" i="28"/>
  <c r="B428" i="28"/>
  <c r="F428" i="28"/>
  <c r="G428" i="28"/>
  <c r="A428" i="28"/>
  <c r="H428" i="28"/>
  <c r="C428" i="28"/>
  <c r="D428" i="28"/>
  <c r="I428" i="28"/>
  <c r="E428" i="28"/>
  <c r="G380" i="28"/>
  <c r="A380" i="28"/>
  <c r="H380" i="28"/>
  <c r="D380" i="28"/>
  <c r="B380" i="28"/>
  <c r="C380" i="28"/>
  <c r="E380" i="28"/>
  <c r="F380" i="28"/>
  <c r="I380" i="28"/>
  <c r="A365" i="28"/>
  <c r="H365" i="28"/>
  <c r="I365" i="28"/>
  <c r="C365" i="28"/>
  <c r="E365" i="28"/>
  <c r="D365" i="28"/>
  <c r="F365" i="28"/>
  <c r="G365" i="28"/>
  <c r="B365" i="28"/>
  <c r="I310" i="28"/>
  <c r="B310" i="28"/>
  <c r="H310" i="28"/>
  <c r="D310" i="28"/>
  <c r="A310" i="28"/>
  <c r="C310" i="28"/>
  <c r="F310" i="28"/>
  <c r="G310" i="28"/>
  <c r="E310" i="28"/>
  <c r="B295" i="28"/>
  <c r="C295" i="28"/>
  <c r="I295" i="28"/>
  <c r="G295" i="28"/>
  <c r="F295" i="28"/>
  <c r="H295" i="28"/>
  <c r="A295" i="28"/>
  <c r="D295" i="28"/>
  <c r="E295" i="28"/>
  <c r="A254" i="28"/>
  <c r="H254" i="28"/>
  <c r="D254" i="28"/>
  <c r="E254" i="28"/>
  <c r="F254" i="28"/>
  <c r="I254" i="28"/>
  <c r="B254" i="28"/>
  <c r="C254" i="28"/>
  <c r="G254" i="28"/>
  <c r="I239" i="28"/>
  <c r="E239" i="28"/>
  <c r="F239" i="28"/>
  <c r="G239" i="28"/>
  <c r="D239" i="28"/>
  <c r="H239" i="28"/>
  <c r="A239" i="28"/>
  <c r="B239" i="28"/>
  <c r="C239" i="28"/>
  <c r="A198" i="28"/>
  <c r="H198" i="28"/>
  <c r="I198" i="28"/>
  <c r="B198" i="28"/>
  <c r="C198" i="28"/>
  <c r="D198" i="28"/>
  <c r="E198" i="28"/>
  <c r="F198" i="28"/>
  <c r="G198" i="28"/>
  <c r="I183" i="28"/>
  <c r="B183" i="28"/>
  <c r="C183" i="28"/>
  <c r="D183" i="28"/>
  <c r="E183" i="28"/>
  <c r="F183" i="28"/>
  <c r="G183" i="28"/>
  <c r="A183" i="28"/>
  <c r="H183" i="28"/>
  <c r="I142" i="28"/>
  <c r="E142" i="28"/>
  <c r="F142" i="28"/>
  <c r="G142" i="28"/>
  <c r="A142" i="28"/>
  <c r="B142" i="28"/>
  <c r="C142" i="28"/>
  <c r="D142" i="28"/>
  <c r="H142" i="28"/>
  <c r="B127" i="28"/>
  <c r="F127" i="28"/>
  <c r="G127" i="28"/>
  <c r="A127" i="28"/>
  <c r="H127" i="28"/>
  <c r="D127" i="28"/>
  <c r="I127" i="28"/>
  <c r="E127" i="28"/>
  <c r="C127" i="28"/>
  <c r="B79" i="28"/>
  <c r="F79" i="28"/>
  <c r="G79" i="28"/>
  <c r="A79" i="28"/>
  <c r="H79" i="28"/>
  <c r="D79" i="28"/>
  <c r="I79" i="28"/>
  <c r="E79" i="28"/>
  <c r="C79" i="28"/>
  <c r="C64" i="28"/>
  <c r="G64" i="28"/>
  <c r="A64" i="28"/>
  <c r="H64" i="28"/>
  <c r="I64" i="28"/>
  <c r="D64" i="28"/>
  <c r="E64" i="28"/>
  <c r="F64" i="28"/>
  <c r="B64" i="28"/>
  <c r="I16" i="28"/>
  <c r="B16" i="28"/>
  <c r="C16" i="28"/>
  <c r="D16" i="28"/>
  <c r="E16" i="28"/>
  <c r="F16" i="28"/>
  <c r="G16" i="28"/>
  <c r="A16" i="28"/>
  <c r="H16" i="28"/>
  <c r="E878" i="28"/>
  <c r="F878" i="28"/>
  <c r="G878" i="28"/>
  <c r="A878" i="28"/>
  <c r="H878" i="28"/>
  <c r="I878" i="28"/>
  <c r="B878" i="28"/>
  <c r="D878" i="28"/>
  <c r="C878" i="28"/>
  <c r="A800" i="28"/>
  <c r="H800" i="28"/>
  <c r="C800" i="28"/>
  <c r="D800" i="28"/>
  <c r="E800" i="28"/>
  <c r="I800" i="28"/>
  <c r="B800" i="28"/>
  <c r="G800" i="28"/>
  <c r="F800" i="28"/>
  <c r="D450" i="28"/>
  <c r="E450" i="28"/>
  <c r="G450" i="28"/>
  <c r="I450" i="28"/>
  <c r="B450" i="28"/>
  <c r="C450" i="28"/>
  <c r="H450" i="28"/>
  <c r="A450" i="28"/>
  <c r="F450" i="28"/>
  <c r="G372" i="28"/>
  <c r="A372" i="28"/>
  <c r="H372" i="28"/>
  <c r="B372" i="28"/>
  <c r="F372" i="28"/>
  <c r="I372" i="28"/>
  <c r="C372" i="28"/>
  <c r="D372" i="28"/>
  <c r="E372" i="28"/>
  <c r="A246" i="28"/>
  <c r="H246" i="28"/>
  <c r="D246" i="28"/>
  <c r="E246" i="28"/>
  <c r="F246" i="28"/>
  <c r="C246" i="28"/>
  <c r="G246" i="28"/>
  <c r="I246" i="28"/>
  <c r="B246" i="28"/>
  <c r="A190" i="28"/>
  <c r="H190" i="28"/>
  <c r="I190" i="28"/>
  <c r="B190" i="28"/>
  <c r="C190" i="28"/>
  <c r="D190" i="28"/>
  <c r="E190" i="28"/>
  <c r="F190" i="28"/>
  <c r="G190" i="28"/>
  <c r="I134" i="28"/>
  <c r="E134" i="28"/>
  <c r="F134" i="28"/>
  <c r="G134" i="28"/>
  <c r="C134" i="28"/>
  <c r="H134" i="28"/>
  <c r="A134" i="28"/>
  <c r="B134" i="28"/>
  <c r="D134" i="28"/>
  <c r="G52" i="28"/>
  <c r="C52" i="28"/>
  <c r="D52" i="28"/>
  <c r="E52" i="28"/>
  <c r="I52" i="28"/>
  <c r="B52" i="28"/>
  <c r="F52" i="28"/>
  <c r="H52" i="28"/>
  <c r="A52" i="28"/>
  <c r="B997" i="28"/>
  <c r="C997" i="28"/>
  <c r="D997" i="28"/>
  <c r="E997" i="28"/>
  <c r="F997" i="28"/>
  <c r="I997" i="28"/>
  <c r="A997" i="28"/>
  <c r="G997" i="28"/>
  <c r="H997" i="28"/>
  <c r="D975" i="28"/>
  <c r="E975" i="28"/>
  <c r="F975" i="28"/>
  <c r="G975" i="28"/>
  <c r="A975" i="28"/>
  <c r="H975" i="28"/>
  <c r="C975" i="28"/>
  <c r="I975" i="28"/>
  <c r="B975" i="28"/>
  <c r="B941" i="28"/>
  <c r="C941" i="28"/>
  <c r="D941" i="28"/>
  <c r="E941" i="28"/>
  <c r="F941" i="28"/>
  <c r="I941" i="28"/>
  <c r="H941" i="28"/>
  <c r="A941" i="28"/>
  <c r="G941" i="28"/>
  <c r="F919" i="28"/>
  <c r="G919" i="28"/>
  <c r="A919" i="28"/>
  <c r="H919" i="28"/>
  <c r="I919" i="28"/>
  <c r="B919" i="28"/>
  <c r="C919" i="28"/>
  <c r="E919" i="28"/>
  <c r="D919" i="28"/>
  <c r="D885" i="28"/>
  <c r="E885" i="28"/>
  <c r="F885" i="28"/>
  <c r="G885" i="28"/>
  <c r="A885" i="28"/>
  <c r="H885" i="28"/>
  <c r="I885" i="28"/>
  <c r="C885" i="28"/>
  <c r="B885" i="28"/>
  <c r="G863" i="28"/>
  <c r="I863" i="28"/>
  <c r="B863" i="28"/>
  <c r="C863" i="28"/>
  <c r="H863" i="28"/>
  <c r="A863" i="28"/>
  <c r="D863" i="28"/>
  <c r="E863" i="28"/>
  <c r="F863" i="28"/>
  <c r="E829" i="28"/>
  <c r="G829" i="28"/>
  <c r="A829" i="28"/>
  <c r="H829" i="28"/>
  <c r="I829" i="28"/>
  <c r="F829" i="28"/>
  <c r="B829" i="28"/>
  <c r="D829" i="28"/>
  <c r="C829" i="28"/>
  <c r="G807" i="28"/>
  <c r="B807" i="28"/>
  <c r="C807" i="28"/>
  <c r="D807" i="28"/>
  <c r="H807" i="28"/>
  <c r="A807" i="28"/>
  <c r="I807" i="28"/>
  <c r="E807" i="28"/>
  <c r="F807" i="28"/>
  <c r="E773" i="28"/>
  <c r="B773" i="28"/>
  <c r="H773" i="28"/>
  <c r="I773" i="28"/>
  <c r="C773" i="28"/>
  <c r="D773" i="28"/>
  <c r="G773" i="28"/>
  <c r="A773" i="28"/>
  <c r="F773" i="28"/>
  <c r="G751" i="28"/>
  <c r="D751" i="28"/>
  <c r="B751" i="28"/>
  <c r="F751" i="28"/>
  <c r="H751" i="28"/>
  <c r="I751" i="28"/>
  <c r="C751" i="28"/>
  <c r="E751" i="28"/>
  <c r="A751" i="28"/>
  <c r="E717" i="28"/>
  <c r="B717" i="28"/>
  <c r="F717" i="28"/>
  <c r="I717" i="28"/>
  <c r="A717" i="28"/>
  <c r="H717" i="28"/>
  <c r="D717" i="28"/>
  <c r="G717" i="28"/>
  <c r="C717" i="28"/>
  <c r="G695" i="28"/>
  <c r="D695" i="28"/>
  <c r="A695" i="28"/>
  <c r="F695" i="28"/>
  <c r="I695" i="28"/>
  <c r="B695" i="28"/>
  <c r="C695" i="28"/>
  <c r="E695" i="28"/>
  <c r="H695" i="28"/>
  <c r="C661" i="28"/>
  <c r="A661" i="28"/>
  <c r="H661" i="28"/>
  <c r="I661" i="28"/>
  <c r="G661" i="28"/>
  <c r="B661" i="28"/>
  <c r="D661" i="28"/>
  <c r="E661" i="28"/>
  <c r="F661" i="28"/>
  <c r="E639" i="28"/>
  <c r="F639" i="28"/>
  <c r="B639" i="28"/>
  <c r="C639" i="28"/>
  <c r="A639" i="28"/>
  <c r="I639" i="28"/>
  <c r="D639" i="28"/>
  <c r="G639" i="28"/>
  <c r="H639" i="28"/>
  <c r="D605" i="28"/>
  <c r="E605" i="28"/>
  <c r="I605" i="28"/>
  <c r="B605" i="28"/>
  <c r="C605" i="28"/>
  <c r="F605" i="28"/>
  <c r="G605" i="28"/>
  <c r="H605" i="28"/>
  <c r="A605" i="28"/>
  <c r="F583" i="28"/>
  <c r="G583" i="28"/>
  <c r="E583" i="28"/>
  <c r="H583" i="28"/>
  <c r="A583" i="28"/>
  <c r="I583" i="28"/>
  <c r="B583" i="28"/>
  <c r="C583" i="28"/>
  <c r="D583" i="28"/>
  <c r="D549" i="28"/>
  <c r="E549" i="28"/>
  <c r="G549" i="28"/>
  <c r="H549" i="28"/>
  <c r="A549" i="28"/>
  <c r="I549" i="28"/>
  <c r="B549" i="28"/>
  <c r="C549" i="28"/>
  <c r="F549" i="28"/>
  <c r="I527" i="28"/>
  <c r="B527" i="28"/>
  <c r="E527" i="28"/>
  <c r="F527" i="28"/>
  <c r="G527" i="28"/>
  <c r="H527" i="28"/>
  <c r="A527" i="28"/>
  <c r="C527" i="28"/>
  <c r="D527" i="28"/>
  <c r="B464" i="28"/>
  <c r="C464" i="28"/>
  <c r="E464" i="28"/>
  <c r="A464" i="28"/>
  <c r="I464" i="28"/>
  <c r="F464" i="28"/>
  <c r="G464" i="28"/>
  <c r="H464" i="28"/>
  <c r="D464" i="28"/>
  <c r="D442" i="28"/>
  <c r="H442" i="28"/>
  <c r="C442" i="28"/>
  <c r="E442" i="28"/>
  <c r="F442" i="28"/>
  <c r="A442" i="28"/>
  <c r="I442" i="28"/>
  <c r="B442" i="28"/>
  <c r="G442" i="28"/>
  <c r="G401" i="28"/>
  <c r="C401" i="28"/>
  <c r="D401" i="28"/>
  <c r="E401" i="28"/>
  <c r="H401" i="28"/>
  <c r="A401" i="28"/>
  <c r="I401" i="28"/>
  <c r="B401" i="28"/>
  <c r="F401" i="28"/>
  <c r="A394" i="28"/>
  <c r="H394" i="28"/>
  <c r="D394" i="28"/>
  <c r="E394" i="28"/>
  <c r="F394" i="28"/>
  <c r="I394" i="28"/>
  <c r="B394" i="28"/>
  <c r="C394" i="28"/>
  <c r="G394" i="28"/>
  <c r="F379" i="28"/>
  <c r="G379" i="28"/>
  <c r="I379" i="28"/>
  <c r="E379" i="28"/>
  <c r="H379" i="28"/>
  <c r="A379" i="28"/>
  <c r="B379" i="28"/>
  <c r="C379" i="28"/>
  <c r="D379" i="28"/>
  <c r="E338" i="28"/>
  <c r="F338" i="28"/>
  <c r="D338" i="28"/>
  <c r="A338" i="28"/>
  <c r="B338" i="28"/>
  <c r="C338" i="28"/>
  <c r="G338" i="28"/>
  <c r="I338" i="28"/>
  <c r="H338" i="28"/>
  <c r="F331" i="28"/>
  <c r="G331" i="28"/>
  <c r="E331" i="28"/>
  <c r="I331" i="28"/>
  <c r="C331" i="28"/>
  <c r="D331" i="28"/>
  <c r="H331" i="28"/>
  <c r="A331" i="28"/>
  <c r="B331" i="28"/>
  <c r="G324" i="28"/>
  <c r="A324" i="28"/>
  <c r="H324" i="28"/>
  <c r="F324" i="28"/>
  <c r="B324" i="28"/>
  <c r="I324" i="28"/>
  <c r="D324" i="28"/>
  <c r="E324" i="28"/>
  <c r="C324" i="28"/>
  <c r="A309" i="28"/>
  <c r="H309" i="28"/>
  <c r="I309" i="28"/>
  <c r="E309" i="28"/>
  <c r="D309" i="28"/>
  <c r="F309" i="28"/>
  <c r="G309" i="28"/>
  <c r="B309" i="28"/>
  <c r="C309" i="28"/>
  <c r="D268" i="28"/>
  <c r="A268" i="28"/>
  <c r="H268" i="28"/>
  <c r="E268" i="28"/>
  <c r="I268" i="28"/>
  <c r="B268" i="28"/>
  <c r="C268" i="28"/>
  <c r="F268" i="28"/>
  <c r="G268" i="28"/>
  <c r="G253" i="28"/>
  <c r="C253" i="28"/>
  <c r="D253" i="28"/>
  <c r="E253" i="28"/>
  <c r="B253" i="28"/>
  <c r="F253" i="28"/>
  <c r="H253" i="28"/>
  <c r="A253" i="28"/>
  <c r="I253" i="28"/>
  <c r="F212" i="28"/>
  <c r="B212" i="28"/>
  <c r="C212" i="28"/>
  <c r="D212" i="28"/>
  <c r="I212" i="28"/>
  <c r="E212" i="28"/>
  <c r="G212" i="28"/>
  <c r="H212" i="28"/>
  <c r="A212" i="28"/>
  <c r="G197" i="28"/>
  <c r="A197" i="28"/>
  <c r="H197" i="28"/>
  <c r="I197" i="28"/>
  <c r="B197" i="28"/>
  <c r="C197" i="28"/>
  <c r="D197" i="28"/>
  <c r="E197" i="28"/>
  <c r="F197" i="28"/>
  <c r="G156" i="28"/>
  <c r="C156" i="28"/>
  <c r="D156" i="28"/>
  <c r="E156" i="28"/>
  <c r="A156" i="28"/>
  <c r="I156" i="28"/>
  <c r="B156" i="28"/>
  <c r="F156" i="28"/>
  <c r="H156" i="28"/>
  <c r="A141" i="28"/>
  <c r="H141" i="28"/>
  <c r="D141" i="28"/>
  <c r="E141" i="28"/>
  <c r="F141" i="28"/>
  <c r="B141" i="28"/>
  <c r="G141" i="28"/>
  <c r="I141" i="28"/>
  <c r="C141" i="28"/>
  <c r="A93" i="28"/>
  <c r="H93" i="28"/>
  <c r="D93" i="28"/>
  <c r="E93" i="28"/>
  <c r="F93" i="28"/>
  <c r="B93" i="28"/>
  <c r="G93" i="28"/>
  <c r="I93" i="28"/>
  <c r="C93" i="28"/>
  <c r="I78" i="28"/>
  <c r="E78" i="28"/>
  <c r="F78" i="28"/>
  <c r="G78" i="28"/>
  <c r="A78" i="28"/>
  <c r="B78" i="28"/>
  <c r="C78" i="28"/>
  <c r="D78" i="28"/>
  <c r="H78" i="28"/>
  <c r="I30" i="28"/>
  <c r="G30" i="28"/>
  <c r="A30" i="28"/>
  <c r="B30" i="28"/>
  <c r="C30" i="28"/>
  <c r="D30" i="28"/>
  <c r="E30" i="28"/>
  <c r="F30" i="28"/>
  <c r="H30" i="28"/>
  <c r="A15" i="28"/>
  <c r="H15" i="28"/>
  <c r="B15" i="28"/>
  <c r="C15" i="28"/>
  <c r="D15" i="28"/>
  <c r="E15" i="28"/>
  <c r="F15" i="28"/>
  <c r="G15" i="28"/>
  <c r="I15" i="28"/>
  <c r="R3864" i="11"/>
  <c r="Q150" i="14"/>
  <c r="Q172" i="14"/>
  <c r="Q164" i="14"/>
  <c r="Q142" i="14"/>
  <c r="Q134" i="14"/>
  <c r="Q213" i="14"/>
  <c r="Q119" i="14"/>
  <c r="Q221" i="14"/>
  <c r="Q219" i="14"/>
  <c r="Q212" i="14"/>
  <c r="Q210" i="14"/>
  <c r="Q174" i="14"/>
  <c r="Q166" i="14"/>
  <c r="Q158" i="14"/>
  <c r="Q156" i="14"/>
  <c r="Q148" i="14"/>
  <c r="Q140" i="14"/>
  <c r="Q132" i="14"/>
  <c r="Q126" i="14"/>
  <c r="Q124" i="14"/>
  <c r="Q118" i="14"/>
  <c r="Q116" i="14"/>
  <c r="Q222" i="14"/>
  <c r="Q220" i="14"/>
  <c r="Q211" i="14"/>
  <c r="Q205" i="14"/>
  <c r="Q173" i="14"/>
  <c r="Q167" i="14"/>
  <c r="Q165" i="14"/>
  <c r="Q159" i="14"/>
  <c r="Q157" i="14"/>
  <c r="Q151" i="14"/>
  <c r="Q149" i="14"/>
  <c r="Q143" i="14"/>
  <c r="Q141" i="14"/>
  <c r="Q135" i="14"/>
  <c r="Q133" i="14"/>
  <c r="Q127" i="14"/>
  <c r="Q125" i="14"/>
  <c r="Q117" i="14"/>
  <c r="B22" i="14"/>
  <c r="Q22" i="14" s="1"/>
  <c r="F2" i="19"/>
  <c r="E2" i="19"/>
  <c r="D2" i="19"/>
  <c r="C2" i="19"/>
  <c r="B2" i="19"/>
  <c r="A2" i="19"/>
  <c r="G2" i="19"/>
  <c r="H2" i="19"/>
  <c r="Q218" i="14"/>
  <c r="Q215" i="14"/>
  <c r="Q209" i="14"/>
  <c r="Q207" i="14"/>
  <c r="Q171" i="14"/>
  <c r="Q169" i="14"/>
  <c r="Q163" i="14"/>
  <c r="Q161" i="14"/>
  <c r="Q155" i="14"/>
  <c r="Q153" i="14"/>
  <c r="Q147" i="14"/>
  <c r="Q145" i="14"/>
  <c r="Q139" i="14"/>
  <c r="Q137" i="14"/>
  <c r="Q131" i="14"/>
  <c r="Q129" i="14"/>
  <c r="Q123" i="14"/>
  <c r="Q121" i="14"/>
  <c r="Q115" i="14"/>
  <c r="Q216" i="14"/>
  <c r="Q214" i="14"/>
  <c r="Q208" i="14"/>
  <c r="Q206" i="14"/>
  <c r="Q170" i="14"/>
  <c r="Q168" i="14"/>
  <c r="Q162" i="14"/>
  <c r="Q160" i="14"/>
  <c r="Q154" i="14"/>
  <c r="Q152" i="14"/>
  <c r="Q146" i="14"/>
  <c r="Q144" i="14"/>
  <c r="Q138" i="14"/>
  <c r="Q136" i="14"/>
  <c r="Q130" i="14"/>
  <c r="Q128" i="14"/>
  <c r="Q122" i="14"/>
  <c r="Q120" i="14"/>
  <c r="Q110" i="14"/>
  <c r="Q108" i="14"/>
  <c r="Q111" i="14"/>
  <c r="Q113" i="14"/>
  <c r="Q109" i="14"/>
  <c r="B14" i="30"/>
  <c r="S266" i="9"/>
  <c r="S87" i="9"/>
  <c r="S152" i="9"/>
  <c r="S154" i="9"/>
  <c r="S376" i="9"/>
  <c r="S210" i="9"/>
  <c r="S299" i="9"/>
  <c r="S89" i="9"/>
  <c r="A68" i="28" s="1"/>
  <c r="S447" i="9"/>
  <c r="Q114" i="14"/>
  <c r="Q112" i="14"/>
  <c r="S475" i="9"/>
  <c r="S467" i="9"/>
  <c r="S469" i="9"/>
  <c r="S460" i="9"/>
  <c r="I439" i="28" s="1"/>
  <c r="S462" i="9"/>
  <c r="S452" i="9"/>
  <c r="S419" i="9"/>
  <c r="B398" i="28" s="1"/>
  <c r="S409" i="9"/>
  <c r="S411" i="9"/>
  <c r="A390" i="28" s="1"/>
  <c r="S413" i="9"/>
  <c r="S402" i="9"/>
  <c r="S404" i="9"/>
  <c r="S406" i="9"/>
  <c r="S378" i="9"/>
  <c r="S361" i="9"/>
  <c r="S357" i="9"/>
  <c r="S350" i="9"/>
  <c r="S346" i="9"/>
  <c r="S320" i="9"/>
  <c r="B299" i="28" s="1"/>
  <c r="S322" i="9"/>
  <c r="S305" i="9"/>
  <c r="S301" i="9"/>
  <c r="B280" i="28" s="1"/>
  <c r="S290" i="9"/>
  <c r="S292" i="9"/>
  <c r="S294" i="9"/>
  <c r="G273" i="28" s="1"/>
  <c r="S264" i="9"/>
  <c r="D243" i="28" s="1"/>
  <c r="S249" i="9"/>
  <c r="I228" i="28" s="1"/>
  <c r="S245" i="9"/>
  <c r="B224" i="28" s="1"/>
  <c r="S238" i="9"/>
  <c r="S236" i="9"/>
  <c r="S228" i="9"/>
  <c r="S195" i="9"/>
  <c r="S193" i="9"/>
  <c r="I172" i="28" s="1"/>
  <c r="S187" i="9"/>
  <c r="S189" i="9"/>
  <c r="B168" i="28" s="1"/>
  <c r="S180" i="9"/>
  <c r="S182" i="9"/>
  <c r="B161" i="28" s="1"/>
  <c r="S178" i="9"/>
  <c r="E157" i="28" s="1"/>
  <c r="S137" i="9"/>
  <c r="S133" i="9"/>
  <c r="C112" i="28" s="1"/>
  <c r="S122" i="9"/>
  <c r="B101" i="28" s="1"/>
  <c r="S124" i="9"/>
  <c r="S126" i="9"/>
  <c r="F105" i="28" s="1"/>
  <c r="S91" i="9"/>
  <c r="S70" i="9"/>
  <c r="D49" i="28" s="1"/>
  <c r="S68" i="9"/>
  <c r="S501" i="9"/>
  <c r="S503" i="9"/>
  <c r="S497" i="9"/>
  <c r="C476" i="28" s="1"/>
  <c r="S493" i="9"/>
  <c r="H472" i="28" s="1"/>
  <c r="S495" i="9"/>
  <c r="S486" i="9"/>
  <c r="S488" i="9"/>
  <c r="S490" i="9"/>
  <c r="S482" i="9"/>
  <c r="D461" i="28" s="1"/>
  <c r="S480" i="9"/>
  <c r="S465" i="9"/>
  <c r="S458" i="9"/>
  <c r="S454" i="9"/>
  <c r="S445" i="9"/>
  <c r="I424" i="28" s="1"/>
  <c r="S441" i="9"/>
  <c r="S437" i="9"/>
  <c r="S439" i="9"/>
  <c r="S430" i="9"/>
  <c r="I409" i="28" s="1"/>
  <c r="S432" i="9"/>
  <c r="S434" i="9"/>
  <c r="E413" i="28" s="1"/>
  <c r="S426" i="9"/>
  <c r="S424" i="9"/>
  <c r="S396" i="9"/>
  <c r="F375" i="28" s="1"/>
  <c r="S398" i="9"/>
  <c r="S389" i="9"/>
  <c r="S391" i="9"/>
  <c r="S385" i="9"/>
  <c r="E364" i="28" s="1"/>
  <c r="S381" i="9"/>
  <c r="I360" i="28" s="1"/>
  <c r="S383" i="9"/>
  <c r="S374" i="9"/>
  <c r="S368" i="9"/>
  <c r="S370" i="9"/>
  <c r="C349" i="28" s="1"/>
  <c r="S363" i="9"/>
  <c r="S353" i="9"/>
  <c r="S340" i="9"/>
  <c r="S342" i="9"/>
  <c r="I321" i="28" s="1"/>
  <c r="S333" i="9"/>
  <c r="S335" i="9"/>
  <c r="S325" i="9"/>
  <c r="S329" i="9"/>
  <c r="S327" i="9"/>
  <c r="E306" i="28" s="1"/>
  <c r="S318" i="9"/>
  <c r="S312" i="9"/>
  <c r="E291" i="28" s="1"/>
  <c r="S314" i="9"/>
  <c r="S307" i="9"/>
  <c r="S297" i="9"/>
  <c r="G276" i="28" s="1"/>
  <c r="S284" i="9"/>
  <c r="S286" i="9"/>
  <c r="F265" i="28" s="1"/>
  <c r="S277" i="9"/>
  <c r="S279" i="9"/>
  <c r="S273" i="9"/>
  <c r="S269" i="9"/>
  <c r="S271" i="9"/>
  <c r="A250" i="28" s="1"/>
  <c r="S262" i="9"/>
  <c r="S256" i="9"/>
  <c r="G235" i="28" s="1"/>
  <c r="S258" i="9"/>
  <c r="S251" i="9"/>
  <c r="S241" i="9"/>
  <c r="I220" i="28" s="1"/>
  <c r="S243" i="9"/>
  <c r="S234" i="9"/>
  <c r="D213" i="28" s="1"/>
  <c r="S230" i="9"/>
  <c r="D209" i="28" s="1"/>
  <c r="S223" i="9"/>
  <c r="E202" i="28" s="1"/>
  <c r="S221" i="9"/>
  <c r="S213" i="9"/>
  <c r="S215" i="9"/>
  <c r="F194" i="28" s="1"/>
  <c r="S217" i="9"/>
  <c r="S206" i="9"/>
  <c r="S208" i="9"/>
  <c r="E187" i="28" s="1"/>
  <c r="S200" i="9"/>
  <c r="F179" i="28" s="1"/>
  <c r="S202" i="9"/>
  <c r="S185" i="9"/>
  <c r="H164" i="28" s="1"/>
  <c r="S172" i="9"/>
  <c r="S174" i="9"/>
  <c r="C153" i="28" s="1"/>
  <c r="S165" i="9"/>
  <c r="S167" i="9"/>
  <c r="B146" i="28" s="1"/>
  <c r="S161" i="9"/>
  <c r="S157" i="9"/>
  <c r="S159" i="9"/>
  <c r="C138" i="28" s="1"/>
  <c r="S150" i="9"/>
  <c r="S146" i="9"/>
  <c r="S144" i="9"/>
  <c r="B123" i="28" s="1"/>
  <c r="S139" i="9"/>
  <c r="S129" i="9"/>
  <c r="S116" i="9"/>
  <c r="S118" i="9"/>
  <c r="A97" i="28" s="1"/>
  <c r="S102" i="9"/>
  <c r="S104" i="9"/>
  <c r="S98" i="9"/>
  <c r="S94" i="9"/>
  <c r="S96" i="9"/>
  <c r="D75" i="28" s="1"/>
  <c r="S69" i="9"/>
  <c r="D48" i="28" s="1"/>
  <c r="S67" i="9"/>
  <c r="S55" i="9"/>
  <c r="S53" i="9"/>
  <c r="S56" i="9"/>
  <c r="S54" i="9"/>
  <c r="S52" i="9"/>
  <c r="S45" i="9"/>
  <c r="S47" i="9"/>
  <c r="H26" i="28" s="1"/>
  <c r="S49" i="9"/>
  <c r="S41" i="9"/>
  <c r="A20" i="28" s="1"/>
  <c r="S39" i="9"/>
  <c r="S514" i="9"/>
  <c r="S507" i="9"/>
  <c r="G486" i="28" s="1"/>
  <c r="S504" i="9"/>
  <c r="S502" i="9"/>
  <c r="S500" i="9"/>
  <c r="I479" i="28" s="1"/>
  <c r="S496" i="9"/>
  <c r="C475" i="28" s="1"/>
  <c r="S494" i="9"/>
  <c r="S489" i="9"/>
  <c r="S487" i="9"/>
  <c r="S483" i="9"/>
  <c r="S481" i="9"/>
  <c r="I460" i="28" s="1"/>
  <c r="S479" i="9"/>
  <c r="S476" i="9"/>
  <c r="S474" i="9"/>
  <c r="D453" i="28" s="1"/>
  <c r="S472" i="9"/>
  <c r="S468" i="9"/>
  <c r="S466" i="9"/>
  <c r="S461" i="9"/>
  <c r="S459" i="9"/>
  <c r="D438" i="28" s="1"/>
  <c r="S455" i="9"/>
  <c r="S453" i="9"/>
  <c r="S451" i="9"/>
  <c r="S448" i="9"/>
  <c r="D427" i="28" s="1"/>
  <c r="S446" i="9"/>
  <c r="S444" i="9"/>
  <c r="H423" i="28" s="1"/>
  <c r="S440" i="9"/>
  <c r="S438" i="9"/>
  <c r="S433" i="9"/>
  <c r="C412" i="28" s="1"/>
  <c r="S431" i="9"/>
  <c r="S427" i="9"/>
  <c r="S425" i="9"/>
  <c r="S423" i="9"/>
  <c r="S420" i="9"/>
  <c r="S418" i="9"/>
  <c r="H397" i="28" s="1"/>
  <c r="S416" i="9"/>
  <c r="S412" i="9"/>
  <c r="C391" i="28" s="1"/>
  <c r="S410" i="9"/>
  <c r="S405" i="9"/>
  <c r="S403" i="9"/>
  <c r="S399" i="9"/>
  <c r="S397" i="9"/>
  <c r="D376" i="28" s="1"/>
  <c r="S395" i="9"/>
  <c r="S392" i="9"/>
  <c r="S390" i="9"/>
  <c r="S388" i="9"/>
  <c r="S384" i="9"/>
  <c r="S382" i="9"/>
  <c r="I361" i="28" s="1"/>
  <c r="S377" i="9"/>
  <c r="S375" i="9"/>
  <c r="S371" i="9"/>
  <c r="G350" i="28" s="1"/>
  <c r="S369" i="9"/>
  <c r="S367" i="9"/>
  <c r="C346" i="28" s="1"/>
  <c r="S364" i="9"/>
  <c r="S362" i="9"/>
  <c r="S360" i="9"/>
  <c r="S356" i="9"/>
  <c r="D335" i="28" s="1"/>
  <c r="S354" i="9"/>
  <c r="S349" i="9"/>
  <c r="F328" i="28" s="1"/>
  <c r="S347" i="9"/>
  <c r="S341" i="9"/>
  <c r="C320" i="28" s="1"/>
  <c r="S343" i="9"/>
  <c r="S339" i="9"/>
  <c r="S336" i="9"/>
  <c r="S334" i="9"/>
  <c r="S332" i="9"/>
  <c r="S328" i="9"/>
  <c r="S326" i="9"/>
  <c r="F305" i="28" s="1"/>
  <c r="S321" i="9"/>
  <c r="S319" i="9"/>
  <c r="G298" i="28" s="1"/>
  <c r="S315" i="9"/>
  <c r="E294" i="28" s="1"/>
  <c r="S313" i="9"/>
  <c r="S311" i="9"/>
  <c r="C290" i="28" s="1"/>
  <c r="S308" i="9"/>
  <c r="S306" i="9"/>
  <c r="S304" i="9"/>
  <c r="S298" i="9"/>
  <c r="S300" i="9"/>
  <c r="B279" i="28" s="1"/>
  <c r="S293" i="9"/>
  <c r="E272" i="28" s="1"/>
  <c r="S291" i="9"/>
  <c r="S287" i="9"/>
  <c r="S285" i="9"/>
  <c r="H264" i="28" s="1"/>
  <c r="S283" i="9"/>
  <c r="S280" i="9"/>
  <c r="S278" i="9"/>
  <c r="S276" i="9"/>
  <c r="S272" i="9"/>
  <c r="S270" i="9"/>
  <c r="E249" i="28" s="1"/>
  <c r="S265" i="9"/>
  <c r="S263" i="9"/>
  <c r="S259" i="9"/>
  <c r="B238" i="28" s="1"/>
  <c r="S257" i="9"/>
  <c r="S255" i="9"/>
  <c r="G234" i="28" s="1"/>
  <c r="S252" i="9"/>
  <c r="S250" i="9"/>
  <c r="S248" i="9"/>
  <c r="H227" i="28" s="1"/>
  <c r="S244" i="9"/>
  <c r="D223" i="28" s="1"/>
  <c r="S242" i="9"/>
  <c r="S237" i="9"/>
  <c r="G216" i="28" s="1"/>
  <c r="S235" i="9"/>
  <c r="S227" i="9"/>
  <c r="S229" i="9"/>
  <c r="D208" i="28" s="1"/>
  <c r="S231" i="9"/>
  <c r="S224" i="9"/>
  <c r="S222" i="9"/>
  <c r="S220" i="9"/>
  <c r="S216" i="9"/>
  <c r="S214" i="9"/>
  <c r="C193" i="28" s="1"/>
  <c r="S209" i="9"/>
  <c r="S207" i="9"/>
  <c r="S203" i="9"/>
  <c r="F182" i="28" s="1"/>
  <c r="S201" i="9"/>
  <c r="S199" i="9"/>
  <c r="F178" i="28" s="1"/>
  <c r="S196" i="9"/>
  <c r="S194" i="9"/>
  <c r="S192" i="9"/>
  <c r="S188" i="9"/>
  <c r="I167" i="28" s="1"/>
  <c r="S186" i="9"/>
  <c r="S181" i="9"/>
  <c r="C160" i="28" s="1"/>
  <c r="S179" i="9"/>
  <c r="S175" i="9"/>
  <c r="S173" i="9"/>
  <c r="H152" i="28" s="1"/>
  <c r="S171" i="9"/>
  <c r="S168" i="9"/>
  <c r="S166" i="9"/>
  <c r="S164" i="9"/>
  <c r="S160" i="9"/>
  <c r="S158" i="9"/>
  <c r="A137" i="28" s="1"/>
  <c r="S153" i="9"/>
  <c r="S151" i="9"/>
  <c r="S145" i="9"/>
  <c r="S147" i="9"/>
  <c r="I126" i="28" s="1"/>
  <c r="S143" i="9"/>
  <c r="F122" i="28" s="1"/>
  <c r="S140" i="9"/>
  <c r="S138" i="9"/>
  <c r="S136" i="9"/>
  <c r="S132" i="9"/>
  <c r="I111" i="28" s="1"/>
  <c r="S130" i="9"/>
  <c r="S125" i="9"/>
  <c r="E104" i="28" s="1"/>
  <c r="S123" i="9"/>
  <c r="S119" i="9"/>
  <c r="S117" i="9"/>
  <c r="S115" i="9"/>
  <c r="G94" i="28" s="1"/>
  <c r="S110" i="9"/>
  <c r="I89" i="28" s="1"/>
  <c r="S112" i="9"/>
  <c r="S108" i="9"/>
  <c r="S111" i="9"/>
  <c r="A90" i="28" s="1"/>
  <c r="S109" i="9"/>
  <c r="S105" i="9"/>
  <c r="S103" i="9"/>
  <c r="S101" i="9"/>
  <c r="S97" i="9"/>
  <c r="S95" i="9"/>
  <c r="I74" i="28" s="1"/>
  <c r="S90" i="9"/>
  <c r="S88" i="9"/>
  <c r="S83" i="9"/>
  <c r="S81" i="9"/>
  <c r="C60" i="28" s="1"/>
  <c r="S82" i="9"/>
  <c r="S84" i="9"/>
  <c r="B63" i="28" s="1"/>
  <c r="S80" i="9"/>
  <c r="H59" i="28" s="1"/>
  <c r="S63" i="9"/>
  <c r="F42" i="28" s="1"/>
  <c r="S61" i="9"/>
  <c r="S59" i="9"/>
  <c r="D38" i="28" s="1"/>
  <c r="S62" i="9"/>
  <c r="C41" i="28" s="1"/>
  <c r="S60" i="9"/>
  <c r="S48" i="9"/>
  <c r="I27" i="28" s="1"/>
  <c r="S46" i="9"/>
  <c r="S42" i="9"/>
  <c r="S40" i="9"/>
  <c r="S38" i="9"/>
  <c r="S35" i="9"/>
  <c r="S33" i="9"/>
  <c r="A12" i="28" s="1"/>
  <c r="S31" i="9"/>
  <c r="S34" i="9"/>
  <c r="S32" i="9"/>
  <c r="E11" i="28" s="1"/>
  <c r="S522" i="9"/>
  <c r="S515" i="9"/>
  <c r="S508" i="9"/>
  <c r="A487" i="28" s="1"/>
  <c r="B35" i="7"/>
  <c r="A35" i="7"/>
  <c r="B34" i="7"/>
  <c r="A34" i="7"/>
  <c r="B33" i="7"/>
  <c r="A33" i="7"/>
  <c r="E82" i="28" l="1"/>
  <c r="A82" i="28"/>
  <c r="I82" i="28"/>
  <c r="B82" i="28"/>
  <c r="C82" i="28"/>
  <c r="D82" i="28"/>
  <c r="F82" i="28"/>
  <c r="G82" i="28"/>
  <c r="H82" i="28"/>
  <c r="C10" i="28"/>
  <c r="F10" i="28"/>
  <c r="D10" i="28"/>
  <c r="E10" i="28"/>
  <c r="G10" i="28"/>
  <c r="H10" i="28"/>
  <c r="A10" i="28"/>
  <c r="I10" i="28"/>
  <c r="B10" i="28"/>
  <c r="H84" i="28"/>
  <c r="A84" i="28"/>
  <c r="G84" i="28"/>
  <c r="B84" i="28"/>
  <c r="C84" i="28"/>
  <c r="D84" i="28"/>
  <c r="E84" i="28"/>
  <c r="I84" i="28"/>
  <c r="F84" i="28"/>
  <c r="B98" i="28"/>
  <c r="C98" i="28"/>
  <c r="G98" i="28"/>
  <c r="H98" i="28"/>
  <c r="E98" i="28"/>
  <c r="A98" i="28"/>
  <c r="I98" i="28"/>
  <c r="A145" i="28"/>
  <c r="H145" i="28"/>
  <c r="I145" i="28"/>
  <c r="B145" i="28"/>
  <c r="F145" i="28"/>
  <c r="G145" i="28"/>
  <c r="C145" i="28"/>
  <c r="D145" i="28"/>
  <c r="E145" i="28"/>
  <c r="A188" i="28"/>
  <c r="C188" i="28"/>
  <c r="D188" i="28"/>
  <c r="F188" i="28"/>
  <c r="E188" i="28"/>
  <c r="G188" i="28"/>
  <c r="H188" i="28"/>
  <c r="I188" i="28"/>
  <c r="B188" i="28"/>
  <c r="H206" i="28"/>
  <c r="I206" i="28"/>
  <c r="B206" i="28"/>
  <c r="C206" i="28"/>
  <c r="D206" i="28"/>
  <c r="E206" i="28"/>
  <c r="F206" i="28"/>
  <c r="A206" i="28"/>
  <c r="G206" i="28"/>
  <c r="G257" i="28"/>
  <c r="A257" i="28"/>
  <c r="H257" i="28"/>
  <c r="I257" i="28"/>
  <c r="F257" i="28"/>
  <c r="B257" i="28"/>
  <c r="D257" i="28"/>
  <c r="C257" i="28"/>
  <c r="E257" i="28"/>
  <c r="A277" i="28"/>
  <c r="F277" i="28"/>
  <c r="G277" i="28"/>
  <c r="H277" i="28"/>
  <c r="D277" i="28"/>
  <c r="B277" i="28"/>
  <c r="E277" i="28"/>
  <c r="C277" i="28"/>
  <c r="I277" i="28"/>
  <c r="I300" i="28"/>
  <c r="G300" i="28"/>
  <c r="F300" i="28"/>
  <c r="D300" i="28"/>
  <c r="B300" i="28"/>
  <c r="C300" i="28"/>
  <c r="E300" i="28"/>
  <c r="A300" i="28"/>
  <c r="H300" i="28"/>
  <c r="B369" i="28"/>
  <c r="C369" i="28"/>
  <c r="F369" i="28"/>
  <c r="H369" i="28"/>
  <c r="D369" i="28"/>
  <c r="A369" i="28"/>
  <c r="E369" i="28"/>
  <c r="G369" i="28"/>
  <c r="I369" i="28"/>
  <c r="C434" i="28"/>
  <c r="A434" i="28"/>
  <c r="G434" i="28"/>
  <c r="H434" i="28"/>
  <c r="D434" i="28"/>
  <c r="E434" i="28"/>
  <c r="F434" i="28"/>
  <c r="I434" i="28"/>
  <c r="B434" i="28"/>
  <c r="E458" i="28"/>
  <c r="C458" i="28"/>
  <c r="A458" i="28"/>
  <c r="I458" i="28"/>
  <c r="F458" i="28"/>
  <c r="G458" i="28"/>
  <c r="B458" i="28"/>
  <c r="D458" i="28"/>
  <c r="H458" i="28"/>
  <c r="A481" i="28"/>
  <c r="I481" i="28"/>
  <c r="H481" i="28"/>
  <c r="B481" i="28"/>
  <c r="E481" i="28"/>
  <c r="G481" i="28"/>
  <c r="C481" i="28"/>
  <c r="D481" i="28"/>
  <c r="F481" i="28"/>
  <c r="B24" i="28"/>
  <c r="C24" i="28"/>
  <c r="D24" i="28"/>
  <c r="E24" i="28"/>
  <c r="F24" i="28"/>
  <c r="G24" i="28"/>
  <c r="A24" i="28"/>
  <c r="I24" i="28"/>
  <c r="H24" i="28"/>
  <c r="I118" i="28"/>
  <c r="B118" i="28"/>
  <c r="E118" i="28"/>
  <c r="C118" i="28"/>
  <c r="H118" i="28"/>
  <c r="A118" i="28"/>
  <c r="D118" i="28"/>
  <c r="F118" i="28"/>
  <c r="G118" i="28"/>
  <c r="H144" i="28"/>
  <c r="I144" i="28"/>
  <c r="E144" i="28"/>
  <c r="C144" i="28"/>
  <c r="F144" i="28"/>
  <c r="G144" i="28"/>
  <c r="A144" i="28"/>
  <c r="B144" i="28"/>
  <c r="D144" i="28"/>
  <c r="G196" i="28"/>
  <c r="A196" i="28"/>
  <c r="H196" i="28"/>
  <c r="I196" i="28"/>
  <c r="B196" i="28"/>
  <c r="C196" i="28"/>
  <c r="D196" i="28"/>
  <c r="F196" i="28"/>
  <c r="E196" i="28"/>
  <c r="E258" i="28"/>
  <c r="F258" i="28"/>
  <c r="H258" i="28"/>
  <c r="I258" i="28"/>
  <c r="B258" i="28"/>
  <c r="C258" i="28"/>
  <c r="G297" i="28"/>
  <c r="I297" i="28"/>
  <c r="C297" i="28"/>
  <c r="A297" i="28"/>
  <c r="B297" i="28"/>
  <c r="F297" i="28"/>
  <c r="E297" i="28"/>
  <c r="H297" i="28"/>
  <c r="D297" i="28"/>
  <c r="F332" i="28"/>
  <c r="G332" i="28"/>
  <c r="C332" i="28"/>
  <c r="A332" i="28"/>
  <c r="H332" i="28"/>
  <c r="D332" i="28"/>
  <c r="I332" i="28"/>
  <c r="B332" i="28"/>
  <c r="E332" i="28"/>
  <c r="E370" i="28"/>
  <c r="H370" i="28"/>
  <c r="F370" i="28"/>
  <c r="I370" i="28"/>
  <c r="B370" i="28"/>
  <c r="C370" i="28"/>
  <c r="G370" i="28"/>
  <c r="D370" i="28"/>
  <c r="A370" i="28"/>
  <c r="D459" i="28"/>
  <c r="B459" i="28"/>
  <c r="H459" i="28"/>
  <c r="I459" i="28"/>
  <c r="E459" i="28"/>
  <c r="F459" i="28"/>
  <c r="G459" i="28"/>
  <c r="A459" i="28"/>
  <c r="C459" i="28"/>
  <c r="C482" i="28"/>
  <c r="H482" i="28"/>
  <c r="A482" i="28"/>
  <c r="D482" i="28"/>
  <c r="F482" i="28"/>
  <c r="E482" i="28"/>
  <c r="G482" i="28"/>
  <c r="I482" i="28"/>
  <c r="B482" i="28"/>
  <c r="D174" i="28"/>
  <c r="I174" i="28"/>
  <c r="H174" i="28"/>
  <c r="G174" i="28"/>
  <c r="A174" i="28"/>
  <c r="B174" i="28"/>
  <c r="C174" i="28"/>
  <c r="E174" i="28"/>
  <c r="F174" i="28"/>
  <c r="E271" i="28"/>
  <c r="F271" i="28"/>
  <c r="B271" i="28"/>
  <c r="G271" i="28"/>
  <c r="D271" i="28"/>
  <c r="C271" i="28"/>
  <c r="A271" i="28"/>
  <c r="H271" i="28"/>
  <c r="I271" i="28"/>
  <c r="H336" i="28"/>
  <c r="B336" i="28"/>
  <c r="F336" i="28"/>
  <c r="G336" i="28"/>
  <c r="A336" i="28"/>
  <c r="I336" i="28"/>
  <c r="C336" i="28"/>
  <c r="E336" i="28"/>
  <c r="D336" i="28"/>
  <c r="B388" i="28"/>
  <c r="E388" i="28"/>
  <c r="F388" i="28"/>
  <c r="G388" i="28"/>
  <c r="A388" i="28"/>
  <c r="H388" i="28"/>
  <c r="C388" i="28"/>
  <c r="D388" i="28"/>
  <c r="I388" i="28"/>
  <c r="I131" i="28"/>
  <c r="E131" i="28"/>
  <c r="C131" i="28"/>
  <c r="D131" i="28"/>
  <c r="H131" i="28"/>
  <c r="A131" i="28"/>
  <c r="F11" i="28"/>
  <c r="D11" i="28"/>
  <c r="G26" i="28"/>
  <c r="B41" i="28"/>
  <c r="B48" i="28"/>
  <c r="G59" i="28"/>
  <c r="E63" i="28"/>
  <c r="F74" i="28"/>
  <c r="E74" i="28"/>
  <c r="H89" i="28"/>
  <c r="I104" i="28"/>
  <c r="D111" i="28"/>
  <c r="D122" i="28"/>
  <c r="D126" i="28"/>
  <c r="G137" i="28"/>
  <c r="D137" i="28"/>
  <c r="A152" i="28"/>
  <c r="H167" i="28"/>
  <c r="D178" i="28"/>
  <c r="E182" i="28"/>
  <c r="I193" i="28"/>
  <c r="C208" i="28"/>
  <c r="G223" i="28"/>
  <c r="B234" i="28"/>
  <c r="I238" i="28"/>
  <c r="D249" i="28"/>
  <c r="E264" i="28"/>
  <c r="A264" i="28"/>
  <c r="G279" i="28"/>
  <c r="D290" i="28"/>
  <c r="A294" i="28"/>
  <c r="C305" i="28"/>
  <c r="A320" i="28"/>
  <c r="G349" i="28"/>
  <c r="H360" i="28"/>
  <c r="C364" i="28"/>
  <c r="E375" i="28"/>
  <c r="G390" i="28"/>
  <c r="D390" i="28"/>
  <c r="A397" i="28"/>
  <c r="H412" i="28"/>
  <c r="G423" i="28"/>
  <c r="A427" i="28"/>
  <c r="C438" i="28"/>
  <c r="G460" i="28"/>
  <c r="B475" i="28"/>
  <c r="F486" i="28"/>
  <c r="E160" i="28"/>
  <c r="F216" i="28"/>
  <c r="C272" i="28"/>
  <c r="D298" i="28"/>
  <c r="D479" i="28"/>
  <c r="H12" i="28"/>
  <c r="H27" i="28"/>
  <c r="A38" i="28"/>
  <c r="D42" i="28"/>
  <c r="C49" i="28"/>
  <c r="H60" i="28"/>
  <c r="G60" i="28"/>
  <c r="C75" i="28"/>
  <c r="G90" i="28"/>
  <c r="I101" i="28"/>
  <c r="E105" i="28"/>
  <c r="E112" i="28"/>
  <c r="H123" i="28"/>
  <c r="F123" i="28"/>
  <c r="B138" i="28"/>
  <c r="B153" i="28"/>
  <c r="F164" i="28"/>
  <c r="F168" i="28"/>
  <c r="E179" i="28"/>
  <c r="E194" i="28"/>
  <c r="B209" i="28"/>
  <c r="A220" i="28"/>
  <c r="I224" i="28"/>
  <c r="F235" i="28"/>
  <c r="F250" i="28"/>
  <c r="D250" i="28"/>
  <c r="D265" i="28"/>
  <c r="B276" i="28"/>
  <c r="I280" i="28"/>
  <c r="B291" i="28"/>
  <c r="B306" i="28"/>
  <c r="E321" i="28"/>
  <c r="A328" i="28"/>
  <c r="A335" i="28"/>
  <c r="A346" i="28"/>
  <c r="E350" i="28"/>
  <c r="A361" i="28"/>
  <c r="G376" i="28"/>
  <c r="C376" i="28"/>
  <c r="B391" i="28"/>
  <c r="I398" i="28"/>
  <c r="A409" i="28"/>
  <c r="D413" i="28"/>
  <c r="A424" i="28"/>
  <c r="H439" i="28"/>
  <c r="E439" i="28"/>
  <c r="H461" i="28"/>
  <c r="G472" i="28"/>
  <c r="B476" i="28"/>
  <c r="F487" i="28"/>
  <c r="A94" i="28"/>
  <c r="E228" i="28"/>
  <c r="D258" i="28"/>
  <c r="C299" i="28"/>
  <c r="D494" i="28"/>
  <c r="E494" i="28"/>
  <c r="B494" i="28"/>
  <c r="A494" i="28"/>
  <c r="F494" i="28"/>
  <c r="H494" i="28"/>
  <c r="I494" i="28"/>
  <c r="G494" i="28"/>
  <c r="C494" i="28"/>
  <c r="F13" i="28"/>
  <c r="I13" i="28"/>
  <c r="H13" i="28"/>
  <c r="B13" i="28"/>
  <c r="C13" i="28"/>
  <c r="D13" i="28"/>
  <c r="A13" i="28"/>
  <c r="E13" i="28"/>
  <c r="G13" i="28"/>
  <c r="D96" i="28"/>
  <c r="E96" i="28"/>
  <c r="A96" i="28"/>
  <c r="H96" i="28"/>
  <c r="I96" i="28"/>
  <c r="B96" i="28"/>
  <c r="C96" i="28"/>
  <c r="G96" i="28"/>
  <c r="F96" i="28"/>
  <c r="A39" i="28"/>
  <c r="H39" i="28"/>
  <c r="I39" i="28"/>
  <c r="C39" i="28"/>
  <c r="D39" i="28"/>
  <c r="B39" i="28"/>
  <c r="E39" i="28"/>
  <c r="F39" i="28"/>
  <c r="G39" i="28"/>
  <c r="C102" i="28"/>
  <c r="H102" i="28"/>
  <c r="A102" i="28"/>
  <c r="B102" i="28"/>
  <c r="I102" i="28"/>
  <c r="D102" i="28"/>
  <c r="E102" i="28"/>
  <c r="F102" i="28"/>
  <c r="G102" i="28"/>
  <c r="I283" i="28"/>
  <c r="E283" i="28"/>
  <c r="D283" i="28"/>
  <c r="H283" i="28"/>
  <c r="A283" i="28"/>
  <c r="B283" i="28"/>
  <c r="F283" i="28"/>
  <c r="C283" i="28"/>
  <c r="G283" i="28"/>
  <c r="I348" i="28"/>
  <c r="B348" i="28"/>
  <c r="C348" i="28"/>
  <c r="F348" i="28"/>
  <c r="G348" i="28"/>
  <c r="E348" i="28"/>
  <c r="A348" i="28"/>
  <c r="H348" i="28"/>
  <c r="D348" i="28"/>
  <c r="D417" i="28"/>
  <c r="E417" i="28"/>
  <c r="H417" i="28"/>
  <c r="A417" i="28"/>
  <c r="I417" i="28"/>
  <c r="B417" i="28"/>
  <c r="G417" i="28"/>
  <c r="F417" i="28"/>
  <c r="C417" i="28"/>
  <c r="E483" i="28"/>
  <c r="C483" i="28"/>
  <c r="F483" i="28"/>
  <c r="D483" i="28"/>
  <c r="A483" i="28"/>
  <c r="I483" i="28"/>
  <c r="B483" i="28"/>
  <c r="G483" i="28"/>
  <c r="H483" i="28"/>
  <c r="G31" i="28"/>
  <c r="A31" i="28"/>
  <c r="E31" i="28"/>
  <c r="I31" i="28"/>
  <c r="B31" i="28"/>
  <c r="C31" i="28"/>
  <c r="F31" i="28"/>
  <c r="G230" i="28"/>
  <c r="I230" i="28"/>
  <c r="D230" i="28"/>
  <c r="E230" i="28"/>
  <c r="F230" i="28"/>
  <c r="C230" i="28"/>
  <c r="H230" i="28"/>
  <c r="B230" i="28"/>
  <c r="A230" i="28"/>
  <c r="F256" i="28"/>
  <c r="G256" i="28"/>
  <c r="I256" i="28"/>
  <c r="C256" i="28"/>
  <c r="D256" i="28"/>
  <c r="B256" i="28"/>
  <c r="E256" i="28"/>
  <c r="A256" i="28"/>
  <c r="H256" i="28"/>
  <c r="B342" i="28"/>
  <c r="H342" i="28"/>
  <c r="D342" i="28"/>
  <c r="C342" i="28"/>
  <c r="E342" i="28"/>
  <c r="F342" i="28"/>
  <c r="A342" i="28"/>
  <c r="I342" i="28"/>
  <c r="G342" i="28"/>
  <c r="H368" i="28"/>
  <c r="B368" i="28"/>
  <c r="G368" i="28"/>
  <c r="A368" i="28"/>
  <c r="I368" i="28"/>
  <c r="E368" i="28"/>
  <c r="C368" i="28"/>
  <c r="F368" i="28"/>
  <c r="D368" i="28"/>
  <c r="B418" i="28"/>
  <c r="C418" i="28"/>
  <c r="D418" i="28"/>
  <c r="E418" i="28"/>
  <c r="F418" i="28"/>
  <c r="I418" i="28"/>
  <c r="A418" i="28"/>
  <c r="H418" i="28"/>
  <c r="G418" i="28"/>
  <c r="E480" i="28"/>
  <c r="F480" i="28"/>
  <c r="G480" i="28"/>
  <c r="A480" i="28"/>
  <c r="I480" i="28"/>
  <c r="D480" i="28"/>
  <c r="B480" i="28"/>
  <c r="H480" i="28"/>
  <c r="C480" i="28"/>
  <c r="I116" i="28"/>
  <c r="F116" i="28"/>
  <c r="G116" i="28"/>
  <c r="B116" i="28"/>
  <c r="C116" i="28"/>
  <c r="D116" i="28"/>
  <c r="E116" i="28"/>
  <c r="C207" i="28"/>
  <c r="D207" i="28"/>
  <c r="E207" i="28"/>
  <c r="F207" i="28"/>
  <c r="G207" i="28"/>
  <c r="A207" i="28"/>
  <c r="I207" i="28"/>
  <c r="H207" i="28"/>
  <c r="B207" i="28"/>
  <c r="F269" i="28"/>
  <c r="E269" i="28"/>
  <c r="G269" i="28"/>
  <c r="H269" i="28"/>
  <c r="A269" i="28"/>
  <c r="B269" i="28"/>
  <c r="D269" i="28"/>
  <c r="F340" i="28"/>
  <c r="I340" i="28"/>
  <c r="G340" i="28"/>
  <c r="D340" i="28"/>
  <c r="A340" i="28"/>
  <c r="H340" i="28"/>
  <c r="B340" i="28"/>
  <c r="C340" i="28"/>
  <c r="E340" i="28"/>
  <c r="B66" i="28"/>
  <c r="C66" i="28"/>
  <c r="G66" i="28"/>
  <c r="H66" i="28"/>
  <c r="E66" i="28"/>
  <c r="D66" i="28"/>
  <c r="I66" i="28"/>
  <c r="A66" i="28"/>
  <c r="F66" i="28"/>
  <c r="C11" i="28"/>
  <c r="F26" i="28"/>
  <c r="I41" i="28"/>
  <c r="I48" i="28"/>
  <c r="E59" i="28"/>
  <c r="I63" i="28"/>
  <c r="D74" i="28"/>
  <c r="A89" i="28"/>
  <c r="H104" i="28"/>
  <c r="H111" i="28"/>
  <c r="A122" i="28"/>
  <c r="C126" i="28"/>
  <c r="F137" i="28"/>
  <c r="G152" i="28"/>
  <c r="A167" i="28"/>
  <c r="A178" i="28"/>
  <c r="D182" i="28"/>
  <c r="H193" i="28"/>
  <c r="I208" i="28"/>
  <c r="B208" i="28"/>
  <c r="F223" i="28"/>
  <c r="I234" i="28"/>
  <c r="F238" i="28"/>
  <c r="B249" i="28"/>
  <c r="C264" i="28"/>
  <c r="C279" i="28"/>
  <c r="A290" i="28"/>
  <c r="H294" i="28"/>
  <c r="A305" i="28"/>
  <c r="G320" i="28"/>
  <c r="I349" i="28"/>
  <c r="F360" i="28"/>
  <c r="B364" i="28"/>
  <c r="D375" i="28"/>
  <c r="C390" i="28"/>
  <c r="G397" i="28"/>
  <c r="A412" i="28"/>
  <c r="F423" i="28"/>
  <c r="C427" i="28"/>
  <c r="F438" i="28"/>
  <c r="D460" i="28"/>
  <c r="F460" i="28"/>
  <c r="H475" i="28"/>
  <c r="E486" i="28"/>
  <c r="D160" i="28"/>
  <c r="D216" i="28"/>
  <c r="B216" i="28"/>
  <c r="D272" i="28"/>
  <c r="B298" i="28"/>
  <c r="C479" i="28"/>
  <c r="G12" i="28"/>
  <c r="A27" i="28"/>
  <c r="C38" i="28"/>
  <c r="A42" i="28"/>
  <c r="G49" i="28"/>
  <c r="F60" i="28"/>
  <c r="B75" i="28"/>
  <c r="C90" i="28"/>
  <c r="F101" i="28"/>
  <c r="C105" i="28"/>
  <c r="D112" i="28"/>
  <c r="G123" i="28"/>
  <c r="I138" i="28"/>
  <c r="I153" i="28"/>
  <c r="I164" i="28"/>
  <c r="E168" i="28"/>
  <c r="A179" i="28"/>
  <c r="C194" i="28"/>
  <c r="D194" i="28"/>
  <c r="I209" i="28"/>
  <c r="D220" i="28"/>
  <c r="H224" i="28"/>
  <c r="D235" i="28"/>
  <c r="E250" i="28"/>
  <c r="E265" i="28"/>
  <c r="H276" i="28"/>
  <c r="F280" i="28"/>
  <c r="I291" i="28"/>
  <c r="I306" i="28"/>
  <c r="C321" i="28"/>
  <c r="D321" i="28"/>
  <c r="D328" i="28"/>
  <c r="E335" i="28"/>
  <c r="H346" i="28"/>
  <c r="D350" i="28"/>
  <c r="G361" i="28"/>
  <c r="E376" i="28"/>
  <c r="I391" i="28"/>
  <c r="H398" i="28"/>
  <c r="E409" i="28"/>
  <c r="I413" i="28"/>
  <c r="H424" i="28"/>
  <c r="D439" i="28"/>
  <c r="A461" i="28"/>
  <c r="I472" i="28"/>
  <c r="I476" i="28"/>
  <c r="E487" i="28"/>
  <c r="D31" i="28"/>
  <c r="G131" i="28"/>
  <c r="F161" i="28"/>
  <c r="C269" i="28"/>
  <c r="I62" i="28"/>
  <c r="H62" i="28"/>
  <c r="E62" i="28"/>
  <c r="F62" i="28"/>
  <c r="G62" i="28"/>
  <c r="A62" i="28"/>
  <c r="B62" i="28"/>
  <c r="C62" i="28"/>
  <c r="D62" i="28"/>
  <c r="H88" i="28"/>
  <c r="I88" i="28"/>
  <c r="E88" i="28"/>
  <c r="B88" i="28"/>
  <c r="F88" i="28"/>
  <c r="C88" i="28"/>
  <c r="D88" i="28"/>
  <c r="G88" i="28"/>
  <c r="A88" i="28"/>
  <c r="B147" i="28"/>
  <c r="I147" i="28"/>
  <c r="E147" i="28"/>
  <c r="G147" i="28"/>
  <c r="F147" i="28"/>
  <c r="C147" i="28"/>
  <c r="D147" i="28"/>
  <c r="H147" i="28"/>
  <c r="A147" i="28"/>
  <c r="C171" i="28"/>
  <c r="D171" i="28"/>
  <c r="A171" i="28"/>
  <c r="I171" i="28"/>
  <c r="E171" i="28"/>
  <c r="G171" i="28"/>
  <c r="F171" i="28"/>
  <c r="H171" i="28"/>
  <c r="B171" i="28"/>
  <c r="F214" i="28"/>
  <c r="C214" i="28"/>
  <c r="H214" i="28"/>
  <c r="D214" i="28"/>
  <c r="E214" i="28"/>
  <c r="B214" i="28"/>
  <c r="A214" i="28"/>
  <c r="G214" i="28"/>
  <c r="I214" i="28"/>
  <c r="I236" i="28"/>
  <c r="E236" i="28"/>
  <c r="G236" i="28"/>
  <c r="F236" i="28"/>
  <c r="H236" i="28"/>
  <c r="B236" i="28"/>
  <c r="C236" i="28"/>
  <c r="D236" i="28"/>
  <c r="A236" i="28"/>
  <c r="B259" i="28"/>
  <c r="C259" i="28"/>
  <c r="F259" i="28"/>
  <c r="E259" i="28"/>
  <c r="G259" i="28"/>
  <c r="I259" i="28"/>
  <c r="D259" i="28"/>
  <c r="H259" i="28"/>
  <c r="A259" i="28"/>
  <c r="D326" i="28"/>
  <c r="H326" i="28"/>
  <c r="E326" i="28"/>
  <c r="G326" i="28"/>
  <c r="I326" i="28"/>
  <c r="F326" i="28"/>
  <c r="B326" i="28"/>
  <c r="C326" i="28"/>
  <c r="A326" i="28"/>
  <c r="F371" i="28"/>
  <c r="D371" i="28"/>
  <c r="G371" i="28"/>
  <c r="C371" i="28"/>
  <c r="E371" i="28"/>
  <c r="H371" i="28"/>
  <c r="A371" i="28"/>
  <c r="I371" i="28"/>
  <c r="B371" i="28"/>
  <c r="D395" i="28"/>
  <c r="I395" i="28"/>
  <c r="H395" i="28"/>
  <c r="E395" i="28"/>
  <c r="F395" i="28"/>
  <c r="G395" i="28"/>
  <c r="B395" i="28"/>
  <c r="C395" i="28"/>
  <c r="A395" i="28"/>
  <c r="A73" i="28"/>
  <c r="H73" i="28"/>
  <c r="I73" i="28"/>
  <c r="B73" i="28"/>
  <c r="C73" i="28"/>
  <c r="E73" i="28"/>
  <c r="F73" i="28"/>
  <c r="D73" i="28"/>
  <c r="G73" i="28"/>
  <c r="A14" i="28"/>
  <c r="C14" i="28"/>
  <c r="D14" i="28"/>
  <c r="E14" i="28"/>
  <c r="H14" i="28"/>
  <c r="B14" i="28"/>
  <c r="F14" i="28"/>
  <c r="G14" i="28"/>
  <c r="I14" i="28"/>
  <c r="E67" i="28"/>
  <c r="F67" i="28"/>
  <c r="G67" i="28"/>
  <c r="B67" i="28"/>
  <c r="C67" i="28"/>
  <c r="D67" i="28"/>
  <c r="H67" i="28"/>
  <c r="A67" i="28"/>
  <c r="I67" i="28"/>
  <c r="F124" i="28"/>
  <c r="G124" i="28"/>
  <c r="H124" i="28"/>
  <c r="C124" i="28"/>
  <c r="D124" i="28"/>
  <c r="E124" i="28"/>
  <c r="A124" i="28"/>
  <c r="I124" i="28"/>
  <c r="B124" i="28"/>
  <c r="F150" i="28"/>
  <c r="G150" i="28"/>
  <c r="C150" i="28"/>
  <c r="D150" i="28"/>
  <c r="H150" i="28"/>
  <c r="A150" i="28"/>
  <c r="I150" i="28"/>
  <c r="B150" i="28"/>
  <c r="E150" i="28"/>
  <c r="A173" i="28"/>
  <c r="I173" i="28"/>
  <c r="F173" i="28"/>
  <c r="B173" i="28"/>
  <c r="C173" i="28"/>
  <c r="G173" i="28"/>
  <c r="H173" i="28"/>
  <c r="D173" i="28"/>
  <c r="E173" i="28"/>
  <c r="E195" i="28"/>
  <c r="D195" i="28"/>
  <c r="F195" i="28"/>
  <c r="G195" i="28"/>
  <c r="A195" i="28"/>
  <c r="H195" i="28"/>
  <c r="I195" i="28"/>
  <c r="B195" i="28"/>
  <c r="C195" i="28"/>
  <c r="F262" i="28"/>
  <c r="H262" i="28"/>
  <c r="B262" i="28"/>
  <c r="D262" i="28"/>
  <c r="A262" i="28"/>
  <c r="I262" i="28"/>
  <c r="C262" i="28"/>
  <c r="E262" i="28"/>
  <c r="G262" i="28"/>
  <c r="B285" i="28"/>
  <c r="F285" i="28"/>
  <c r="H285" i="28"/>
  <c r="I285" i="28"/>
  <c r="G285" i="28"/>
  <c r="C285" i="28"/>
  <c r="A285" i="28"/>
  <c r="D285" i="28"/>
  <c r="E285" i="28"/>
  <c r="H307" i="28"/>
  <c r="A307" i="28"/>
  <c r="F307" i="28"/>
  <c r="E307" i="28"/>
  <c r="G307" i="28"/>
  <c r="C307" i="28"/>
  <c r="I307" i="28"/>
  <c r="B307" i="28"/>
  <c r="D307" i="28"/>
  <c r="A374" i="28"/>
  <c r="I374" i="28"/>
  <c r="C374" i="28"/>
  <c r="B374" i="28"/>
  <c r="H374" i="28"/>
  <c r="D374" i="28"/>
  <c r="E374" i="28"/>
  <c r="F374" i="28"/>
  <c r="G374" i="28"/>
  <c r="C419" i="28"/>
  <c r="D419" i="28"/>
  <c r="H419" i="28"/>
  <c r="I419" i="28"/>
  <c r="A419" i="28"/>
  <c r="E419" i="28"/>
  <c r="F419" i="28"/>
  <c r="G419" i="28"/>
  <c r="B419" i="28"/>
  <c r="I440" i="28"/>
  <c r="F440" i="28"/>
  <c r="E440" i="28"/>
  <c r="B440" i="28"/>
  <c r="C440" i="28"/>
  <c r="D440" i="28"/>
  <c r="G440" i="28"/>
  <c r="H440" i="28"/>
  <c r="A440" i="28"/>
  <c r="I462" i="28"/>
  <c r="G462" i="28"/>
  <c r="C462" i="28"/>
  <c r="D462" i="28"/>
  <c r="E462" i="28"/>
  <c r="B462" i="28"/>
  <c r="A462" i="28"/>
  <c r="F462" i="28"/>
  <c r="H462" i="28"/>
  <c r="G33" i="28"/>
  <c r="D33" i="28"/>
  <c r="E33" i="28"/>
  <c r="I33" i="28"/>
  <c r="B33" i="28"/>
  <c r="F33" i="28"/>
  <c r="C33" i="28"/>
  <c r="A33" i="28"/>
  <c r="H33" i="28"/>
  <c r="D77" i="28"/>
  <c r="E77" i="28"/>
  <c r="F77" i="28"/>
  <c r="B77" i="28"/>
  <c r="C77" i="28"/>
  <c r="G77" i="28"/>
  <c r="A77" i="28"/>
  <c r="I77" i="28"/>
  <c r="H77" i="28"/>
  <c r="A125" i="28"/>
  <c r="I125" i="28"/>
  <c r="H125" i="28"/>
  <c r="D125" i="28"/>
  <c r="E125" i="28"/>
  <c r="F125" i="28"/>
  <c r="B125" i="28"/>
  <c r="G125" i="28"/>
  <c r="C125" i="28"/>
  <c r="A151" i="28"/>
  <c r="H151" i="28"/>
  <c r="I151" i="28"/>
  <c r="C151" i="28"/>
  <c r="D151" i="28"/>
  <c r="B151" i="28"/>
  <c r="E151" i="28"/>
  <c r="F151" i="28"/>
  <c r="G151" i="28"/>
  <c r="B192" i="28"/>
  <c r="I192" i="28"/>
  <c r="C192" i="28"/>
  <c r="D192" i="28"/>
  <c r="E192" i="28"/>
  <c r="F192" i="28"/>
  <c r="G192" i="28"/>
  <c r="A192" i="28"/>
  <c r="H192" i="28"/>
  <c r="H237" i="28"/>
  <c r="A237" i="28"/>
  <c r="G237" i="28"/>
  <c r="I237" i="28"/>
  <c r="C237" i="28"/>
  <c r="D237" i="28"/>
  <c r="E237" i="28"/>
  <c r="B237" i="28"/>
  <c r="F237" i="28"/>
  <c r="E308" i="28"/>
  <c r="G308" i="28"/>
  <c r="I308" i="28"/>
  <c r="A308" i="28"/>
  <c r="H308" i="28"/>
  <c r="B308" i="28"/>
  <c r="F308" i="28"/>
  <c r="C308" i="28"/>
  <c r="D308" i="28"/>
  <c r="A377" i="28"/>
  <c r="D377" i="28"/>
  <c r="I377" i="28"/>
  <c r="E377" i="28"/>
  <c r="C377" i="28"/>
  <c r="B377" i="28"/>
  <c r="F377" i="28"/>
  <c r="G377" i="28"/>
  <c r="H377" i="28"/>
  <c r="I416" i="28"/>
  <c r="F416" i="28"/>
  <c r="E416" i="28"/>
  <c r="D416" i="28"/>
  <c r="A416" i="28"/>
  <c r="G416" i="28"/>
  <c r="H416" i="28"/>
  <c r="B416" i="28"/>
  <c r="C416" i="28"/>
  <c r="A469" i="28"/>
  <c r="H469" i="28"/>
  <c r="F469" i="28"/>
  <c r="B469" i="28"/>
  <c r="C469" i="28"/>
  <c r="D469" i="28"/>
  <c r="I469" i="28"/>
  <c r="G469" i="28"/>
  <c r="E469" i="28"/>
  <c r="I47" i="28"/>
  <c r="E47" i="28"/>
  <c r="B47" i="28"/>
  <c r="C47" i="28"/>
  <c r="F47" i="28"/>
  <c r="G47" i="28"/>
  <c r="A47" i="28"/>
  <c r="H47" i="28"/>
  <c r="D47" i="28"/>
  <c r="H157" i="28"/>
  <c r="D157" i="28"/>
  <c r="B157" i="28"/>
  <c r="C157" i="28"/>
  <c r="G157" i="28"/>
  <c r="A157" i="28"/>
  <c r="I157" i="28"/>
  <c r="A215" i="28"/>
  <c r="B215" i="28"/>
  <c r="I215" i="28"/>
  <c r="H215" i="28"/>
  <c r="E215" i="28"/>
  <c r="F215" i="28"/>
  <c r="G215" i="28"/>
  <c r="C215" i="28"/>
  <c r="D215" i="28"/>
  <c r="C357" i="28"/>
  <c r="D357" i="28"/>
  <c r="F357" i="28"/>
  <c r="B357" i="28"/>
  <c r="A357" i="28"/>
  <c r="G357" i="28"/>
  <c r="H357" i="28"/>
  <c r="I357" i="28"/>
  <c r="E357" i="28"/>
  <c r="A431" i="28"/>
  <c r="D431" i="28"/>
  <c r="E431" i="28"/>
  <c r="H431" i="28"/>
  <c r="I431" i="28"/>
  <c r="B431" i="28"/>
  <c r="C431" i="28"/>
  <c r="F431" i="28"/>
  <c r="G431" i="28"/>
  <c r="B426" i="28"/>
  <c r="C426" i="28"/>
  <c r="A426" i="28"/>
  <c r="G426" i="28"/>
  <c r="H426" i="28"/>
  <c r="D426" i="28"/>
  <c r="E426" i="28"/>
  <c r="F426" i="28"/>
  <c r="I426" i="28"/>
  <c r="G245" i="28"/>
  <c r="H245" i="28"/>
  <c r="C245" i="28"/>
  <c r="A245" i="28"/>
  <c r="I245" i="28"/>
  <c r="B245" i="28"/>
  <c r="F245" i="28"/>
  <c r="D245" i="28"/>
  <c r="E245" i="28"/>
  <c r="G11" i="28"/>
  <c r="E26" i="28"/>
  <c r="C26" i="28"/>
  <c r="H41" i="28"/>
  <c r="H48" i="28"/>
  <c r="A59" i="28"/>
  <c r="D63" i="28"/>
  <c r="A74" i="28"/>
  <c r="G89" i="28"/>
  <c r="D89" i="28"/>
  <c r="A104" i="28"/>
  <c r="A111" i="28"/>
  <c r="G122" i="28"/>
  <c r="B126" i="28"/>
  <c r="E137" i="28"/>
  <c r="D152" i="28"/>
  <c r="C152" i="28"/>
  <c r="G167" i="28"/>
  <c r="C178" i="28"/>
  <c r="C182" i="28"/>
  <c r="A193" i="28"/>
  <c r="H208" i="28"/>
  <c r="E223" i="28"/>
  <c r="H234" i="28"/>
  <c r="E238" i="28"/>
  <c r="I249" i="28"/>
  <c r="B264" i="28"/>
  <c r="A279" i="28"/>
  <c r="H279" i="28"/>
  <c r="F290" i="28"/>
  <c r="D294" i="28"/>
  <c r="I305" i="28"/>
  <c r="F320" i="28"/>
  <c r="H349" i="28"/>
  <c r="A360" i="28"/>
  <c r="D364" i="28"/>
  <c r="A375" i="28"/>
  <c r="F390" i="28"/>
  <c r="F397" i="28"/>
  <c r="C397" i="28"/>
  <c r="G412" i="28"/>
  <c r="C423" i="28"/>
  <c r="B427" i="28"/>
  <c r="E438" i="28"/>
  <c r="A460" i="28"/>
  <c r="F475" i="28"/>
  <c r="I486" i="28"/>
  <c r="B160" i="28"/>
  <c r="C216" i="28"/>
  <c r="H272" i="28"/>
  <c r="H298" i="28"/>
  <c r="H479" i="28"/>
  <c r="D12" i="28"/>
  <c r="E12" i="28"/>
  <c r="G27" i="28"/>
  <c r="G38" i="28"/>
  <c r="G42" i="28"/>
  <c r="F49" i="28"/>
  <c r="B60" i="28"/>
  <c r="I75" i="28"/>
  <c r="F75" i="28"/>
  <c r="B90" i="28"/>
  <c r="E101" i="28"/>
  <c r="B105" i="28"/>
  <c r="B112" i="28"/>
  <c r="E123" i="28"/>
  <c r="F138" i="28"/>
  <c r="E138" i="28"/>
  <c r="H153" i="28"/>
  <c r="E164" i="28"/>
  <c r="I168" i="28"/>
  <c r="H179" i="28"/>
  <c r="B194" i="28"/>
  <c r="G209" i="28"/>
  <c r="C220" i="28"/>
  <c r="A224" i="28"/>
  <c r="A235" i="28"/>
  <c r="C250" i="28"/>
  <c r="B265" i="28"/>
  <c r="I265" i="28"/>
  <c r="A276" i="28"/>
  <c r="D280" i="28"/>
  <c r="A291" i="28"/>
  <c r="H306" i="28"/>
  <c r="H321" i="28"/>
  <c r="B328" i="28"/>
  <c r="C328" i="28"/>
  <c r="C335" i="28"/>
  <c r="B346" i="28"/>
  <c r="A350" i="28"/>
  <c r="F361" i="28"/>
  <c r="B376" i="28"/>
  <c r="D391" i="28"/>
  <c r="E391" i="28"/>
  <c r="A398" i="28"/>
  <c r="D409" i="28"/>
  <c r="H413" i="28"/>
  <c r="G424" i="28"/>
  <c r="A439" i="28"/>
  <c r="C461" i="28"/>
  <c r="G461" i="28"/>
  <c r="C472" i="28"/>
  <c r="E476" i="28"/>
  <c r="D487" i="28"/>
  <c r="H31" i="28"/>
  <c r="F98" i="28"/>
  <c r="B131" i="28"/>
  <c r="F202" i="28"/>
  <c r="I269" i="28"/>
  <c r="C17" i="28"/>
  <c r="D17" i="28"/>
  <c r="B17" i="28"/>
  <c r="I17" i="28"/>
  <c r="F17" i="28"/>
  <c r="G17" i="28"/>
  <c r="E17" i="28"/>
  <c r="A17" i="28"/>
  <c r="H17" i="28"/>
  <c r="I40" i="28"/>
  <c r="E40" i="28"/>
  <c r="F40" i="28"/>
  <c r="B40" i="28"/>
  <c r="C40" i="28"/>
  <c r="D40" i="28"/>
  <c r="G40" i="28"/>
  <c r="A40" i="28"/>
  <c r="H40" i="28"/>
  <c r="F69" i="28"/>
  <c r="I69" i="28"/>
  <c r="B69" i="28"/>
  <c r="C69" i="28"/>
  <c r="A69" i="28"/>
  <c r="G69" i="28"/>
  <c r="H69" i="28"/>
  <c r="D69" i="28"/>
  <c r="E69" i="28"/>
  <c r="G87" i="28"/>
  <c r="A87" i="28"/>
  <c r="H87" i="28"/>
  <c r="I87" i="28"/>
  <c r="C87" i="28"/>
  <c r="D87" i="28"/>
  <c r="B87" i="28"/>
  <c r="E87" i="28"/>
  <c r="F87" i="28"/>
  <c r="E109" i="28"/>
  <c r="F109" i="28"/>
  <c r="C109" i="28"/>
  <c r="A109" i="28"/>
  <c r="I109" i="28"/>
  <c r="H109" i="28"/>
  <c r="D109" i="28"/>
  <c r="E130" i="28"/>
  <c r="H130" i="28"/>
  <c r="I130" i="28"/>
  <c r="B130" i="28"/>
  <c r="C130" i="28"/>
  <c r="A130" i="28"/>
  <c r="D130" i="28"/>
  <c r="F130" i="28"/>
  <c r="G130" i="28"/>
  <c r="F175" i="28"/>
  <c r="G175" i="28"/>
  <c r="A175" i="28"/>
  <c r="H175" i="28"/>
  <c r="D175" i="28"/>
  <c r="E175" i="28"/>
  <c r="I175" i="28"/>
  <c r="B175" i="28"/>
  <c r="C175" i="28"/>
  <c r="D199" i="28"/>
  <c r="A199" i="28"/>
  <c r="I199" i="28"/>
  <c r="H199" i="28"/>
  <c r="B199" i="28"/>
  <c r="C199" i="28"/>
  <c r="E199" i="28"/>
  <c r="F199" i="28"/>
  <c r="G199" i="28"/>
  <c r="E221" i="28"/>
  <c r="B221" i="28"/>
  <c r="F221" i="28"/>
  <c r="H221" i="28"/>
  <c r="A221" i="28"/>
  <c r="G221" i="28"/>
  <c r="I221" i="28"/>
  <c r="C221" i="28"/>
  <c r="D221" i="28"/>
  <c r="D242" i="28"/>
  <c r="G242" i="28"/>
  <c r="A242" i="28"/>
  <c r="H242" i="28"/>
  <c r="I242" i="28"/>
  <c r="B242" i="28"/>
  <c r="C242" i="28"/>
  <c r="E242" i="28"/>
  <c r="F242" i="28"/>
  <c r="I287" i="28"/>
  <c r="D287" i="28"/>
  <c r="C287" i="28"/>
  <c r="E287" i="28"/>
  <c r="F287" i="28"/>
  <c r="A287" i="28"/>
  <c r="B287" i="28"/>
  <c r="G287" i="28"/>
  <c r="H287" i="28"/>
  <c r="B311" i="28"/>
  <c r="F311" i="28"/>
  <c r="C311" i="28"/>
  <c r="H311" i="28"/>
  <c r="A311" i="28"/>
  <c r="D311" i="28"/>
  <c r="E311" i="28"/>
  <c r="G311" i="28"/>
  <c r="I311" i="28"/>
  <c r="C333" i="28"/>
  <c r="G333" i="28"/>
  <c r="D333" i="28"/>
  <c r="A333" i="28"/>
  <c r="E333" i="28"/>
  <c r="H333" i="28"/>
  <c r="I333" i="28"/>
  <c r="F333" i="28"/>
  <c r="B333" i="28"/>
  <c r="A354" i="28"/>
  <c r="D354" i="28"/>
  <c r="I354" i="28"/>
  <c r="C354" i="28"/>
  <c r="G354" i="28"/>
  <c r="H354" i="28"/>
  <c r="E354" i="28"/>
  <c r="B354" i="28"/>
  <c r="F354" i="28"/>
  <c r="B399" i="28"/>
  <c r="C399" i="28"/>
  <c r="F399" i="28"/>
  <c r="G399" i="28"/>
  <c r="A399" i="28"/>
  <c r="D399" i="28"/>
  <c r="E399" i="28"/>
  <c r="H399" i="28"/>
  <c r="I399" i="28"/>
  <c r="G445" i="28"/>
  <c r="C445" i="28"/>
  <c r="A445" i="28"/>
  <c r="H445" i="28"/>
  <c r="D445" i="28"/>
  <c r="I445" i="28"/>
  <c r="B445" i="28"/>
  <c r="E445" i="28"/>
  <c r="F445" i="28"/>
  <c r="H466" i="28"/>
  <c r="B466" i="28"/>
  <c r="D466" i="28"/>
  <c r="F466" i="28"/>
  <c r="E466" i="28"/>
  <c r="I466" i="28"/>
  <c r="G466" i="28"/>
  <c r="C466" i="28"/>
  <c r="A466" i="28"/>
  <c r="I493" i="28"/>
  <c r="B493" i="28"/>
  <c r="G493" i="28"/>
  <c r="C493" i="28"/>
  <c r="A493" i="28"/>
  <c r="H493" i="28"/>
  <c r="D493" i="28"/>
  <c r="E493" i="28"/>
  <c r="F493" i="28"/>
  <c r="D35" i="28"/>
  <c r="H35" i="28"/>
  <c r="E35" i="28"/>
  <c r="F35" i="28"/>
  <c r="G35" i="28"/>
  <c r="B35" i="28"/>
  <c r="C35" i="28"/>
  <c r="F83" i="28"/>
  <c r="G83" i="28"/>
  <c r="B83" i="28"/>
  <c r="H83" i="28"/>
  <c r="A83" i="28"/>
  <c r="I83" i="28"/>
  <c r="E83" i="28"/>
  <c r="A129" i="28"/>
  <c r="H129" i="28"/>
  <c r="F129" i="28"/>
  <c r="C129" i="28"/>
  <c r="E129" i="28"/>
  <c r="D129" i="28"/>
  <c r="G129" i="28"/>
  <c r="B129" i="28"/>
  <c r="I129" i="28"/>
  <c r="D200" i="28"/>
  <c r="E200" i="28"/>
  <c r="A200" i="28"/>
  <c r="H200" i="28"/>
  <c r="B200" i="28"/>
  <c r="I200" i="28"/>
  <c r="C200" i="28"/>
  <c r="F200" i="28"/>
  <c r="G200" i="28"/>
  <c r="C263" i="28"/>
  <c r="B263" i="28"/>
  <c r="H263" i="28"/>
  <c r="A263" i="28"/>
  <c r="F263" i="28"/>
  <c r="I263" i="28"/>
  <c r="D263" i="28"/>
  <c r="G263" i="28"/>
  <c r="E263" i="28"/>
  <c r="F304" i="28"/>
  <c r="A304" i="28"/>
  <c r="C304" i="28"/>
  <c r="G304" i="28"/>
  <c r="D304" i="28"/>
  <c r="H304" i="28"/>
  <c r="B304" i="28"/>
  <c r="I304" i="28"/>
  <c r="E304" i="28"/>
  <c r="E347" i="28"/>
  <c r="D347" i="28"/>
  <c r="H347" i="28"/>
  <c r="A347" i="28"/>
  <c r="B347" i="28"/>
  <c r="F347" i="28"/>
  <c r="C347" i="28"/>
  <c r="G347" i="28"/>
  <c r="I347" i="28"/>
  <c r="A420" i="28"/>
  <c r="H420" i="28"/>
  <c r="C420" i="28"/>
  <c r="D420" i="28"/>
  <c r="I420" i="28"/>
  <c r="B420" i="28"/>
  <c r="E420" i="28"/>
  <c r="F420" i="28"/>
  <c r="G420" i="28"/>
  <c r="D467" i="28"/>
  <c r="G467" i="28"/>
  <c r="H467" i="28"/>
  <c r="I467" i="28"/>
  <c r="B467" i="28"/>
  <c r="E467" i="28"/>
  <c r="C467" i="28"/>
  <c r="F467" i="28"/>
  <c r="A467" i="28"/>
  <c r="H161" i="28"/>
  <c r="I161" i="28"/>
  <c r="G161" i="28"/>
  <c r="C161" i="28"/>
  <c r="D161" i="28"/>
  <c r="E161" i="28"/>
  <c r="A161" i="28"/>
  <c r="G217" i="28"/>
  <c r="A217" i="28"/>
  <c r="B217" i="28"/>
  <c r="D217" i="28"/>
  <c r="E217" i="28"/>
  <c r="C217" i="28"/>
  <c r="F217" i="28"/>
  <c r="A284" i="28"/>
  <c r="H284" i="28"/>
  <c r="I284" i="28"/>
  <c r="B284" i="28"/>
  <c r="C284" i="28"/>
  <c r="G284" i="28"/>
  <c r="E284" i="28"/>
  <c r="D385" i="28"/>
  <c r="E385" i="28"/>
  <c r="I385" i="28"/>
  <c r="B385" i="28"/>
  <c r="G385" i="28"/>
  <c r="F385" i="28"/>
  <c r="C385" i="28"/>
  <c r="H385" i="28"/>
  <c r="A385" i="28"/>
  <c r="A441" i="28"/>
  <c r="G441" i="28"/>
  <c r="F441" i="28"/>
  <c r="B441" i="28"/>
  <c r="C441" i="28"/>
  <c r="D441" i="28"/>
  <c r="E441" i="28"/>
  <c r="I441" i="28"/>
  <c r="H441" i="28"/>
  <c r="H68" i="28"/>
  <c r="B68" i="28"/>
  <c r="D68" i="28"/>
  <c r="E68" i="28"/>
  <c r="I68" i="28"/>
  <c r="F68" i="28"/>
  <c r="B11" i="28"/>
  <c r="B26" i="28"/>
  <c r="A41" i="28"/>
  <c r="A48" i="28"/>
  <c r="D59" i="28"/>
  <c r="H63" i="28"/>
  <c r="H74" i="28"/>
  <c r="F89" i="28"/>
  <c r="G104" i="28"/>
  <c r="G111" i="28"/>
  <c r="C122" i="28"/>
  <c r="A126" i="28"/>
  <c r="C137" i="28"/>
  <c r="B152" i="28"/>
  <c r="F167" i="28"/>
  <c r="B178" i="28"/>
  <c r="B182" i="28"/>
  <c r="G193" i="28"/>
  <c r="A208" i="28"/>
  <c r="C223" i="28"/>
  <c r="I223" i="28"/>
  <c r="A234" i="28"/>
  <c r="D238" i="28"/>
  <c r="H249" i="28"/>
  <c r="G264" i="28"/>
  <c r="F279" i="28"/>
  <c r="B290" i="28"/>
  <c r="E290" i="28"/>
  <c r="B294" i="28"/>
  <c r="G305" i="28"/>
  <c r="E320" i="28"/>
  <c r="F349" i="28"/>
  <c r="A349" i="28"/>
  <c r="D360" i="28"/>
  <c r="H364" i="28"/>
  <c r="I375" i="28"/>
  <c r="E390" i="28"/>
  <c r="B397" i="28"/>
  <c r="F412" i="28"/>
  <c r="B423" i="28"/>
  <c r="G427" i="28"/>
  <c r="B438" i="28"/>
  <c r="C460" i="28"/>
  <c r="G475" i="28"/>
  <c r="E475" i="28"/>
  <c r="H486" i="28"/>
  <c r="I160" i="28"/>
  <c r="I216" i="28"/>
  <c r="I272" i="28"/>
  <c r="A272" i="28"/>
  <c r="F298" i="28"/>
  <c r="G479" i="28"/>
  <c r="F12" i="28"/>
  <c r="F27" i="28"/>
  <c r="F38" i="28"/>
  <c r="C42" i="28"/>
  <c r="B49" i="28"/>
  <c r="I60" i="28"/>
  <c r="H75" i="28"/>
  <c r="I90" i="28"/>
  <c r="D101" i="28"/>
  <c r="I105" i="28"/>
  <c r="I112" i="28"/>
  <c r="I123" i="28"/>
  <c r="D138" i="28"/>
  <c r="A153" i="28"/>
  <c r="D164" i="28"/>
  <c r="H168" i="28"/>
  <c r="D179" i="28"/>
  <c r="I194" i="28"/>
  <c r="A209" i="28"/>
  <c r="C209" i="28"/>
  <c r="B220" i="28"/>
  <c r="F224" i="28"/>
  <c r="C235" i="28"/>
  <c r="G250" i="28"/>
  <c r="A265" i="28"/>
  <c r="F276" i="28"/>
  <c r="D276" i="28"/>
  <c r="H280" i="28"/>
  <c r="C291" i="28"/>
  <c r="G306" i="28"/>
  <c r="F321" i="28"/>
  <c r="I328" i="28"/>
  <c r="H335" i="28"/>
  <c r="B335" i="28"/>
  <c r="F346" i="28"/>
  <c r="F350" i="28"/>
  <c r="B361" i="28"/>
  <c r="I376" i="28"/>
  <c r="A391" i="28"/>
  <c r="C398" i="28"/>
  <c r="D398" i="28"/>
  <c r="C409" i="28"/>
  <c r="A413" i="28"/>
  <c r="D424" i="28"/>
  <c r="G439" i="28"/>
  <c r="B461" i="28"/>
  <c r="F472" i="28"/>
  <c r="B472" i="28"/>
  <c r="H476" i="28"/>
  <c r="H487" i="28"/>
  <c r="A227" i="28"/>
  <c r="I35" i="28"/>
  <c r="C68" i="28"/>
  <c r="D98" i="28"/>
  <c r="F131" i="28"/>
  <c r="B172" i="28"/>
  <c r="F243" i="28"/>
  <c r="B273" i="28"/>
  <c r="H19" i="28"/>
  <c r="I19" i="28"/>
  <c r="C19" i="28"/>
  <c r="D19" i="28"/>
  <c r="G19" i="28"/>
  <c r="F19" i="28"/>
  <c r="A19" i="28"/>
  <c r="E19" i="28"/>
  <c r="B19" i="28"/>
  <c r="D91" i="28"/>
  <c r="A91" i="28"/>
  <c r="E91" i="28"/>
  <c r="G91" i="28"/>
  <c r="H91" i="28"/>
  <c r="F91" i="28"/>
  <c r="I91" i="28"/>
  <c r="B91" i="28"/>
  <c r="C91" i="28"/>
  <c r="C154" i="28"/>
  <c r="G154" i="28"/>
  <c r="H154" i="28"/>
  <c r="A154" i="28"/>
  <c r="D154" i="28"/>
  <c r="E154" i="28"/>
  <c r="F154" i="28"/>
  <c r="I154" i="28"/>
  <c r="B154" i="28"/>
  <c r="E201" i="28"/>
  <c r="F201" i="28"/>
  <c r="G201" i="28"/>
  <c r="A201" i="28"/>
  <c r="H201" i="28"/>
  <c r="I201" i="28"/>
  <c r="C201" i="28"/>
  <c r="B201" i="28"/>
  <c r="D201" i="28"/>
  <c r="F244" i="28"/>
  <c r="A244" i="28"/>
  <c r="B244" i="28"/>
  <c r="E244" i="28"/>
  <c r="G244" i="28"/>
  <c r="H244" i="28"/>
  <c r="C244" i="28"/>
  <c r="D244" i="28"/>
  <c r="I244" i="28"/>
  <c r="F266" i="28"/>
  <c r="H266" i="28"/>
  <c r="C266" i="28"/>
  <c r="D266" i="28"/>
  <c r="E266" i="28"/>
  <c r="A266" i="28"/>
  <c r="I266" i="28"/>
  <c r="B266" i="28"/>
  <c r="G266" i="28"/>
  <c r="G313" i="28"/>
  <c r="H313" i="28"/>
  <c r="C313" i="28"/>
  <c r="A313" i="28"/>
  <c r="I313" i="28"/>
  <c r="F313" i="28"/>
  <c r="D313" i="28"/>
  <c r="E313" i="28"/>
  <c r="B313" i="28"/>
  <c r="C356" i="28"/>
  <c r="D356" i="28"/>
  <c r="G356" i="28"/>
  <c r="E356" i="28"/>
  <c r="A356" i="28"/>
  <c r="H356" i="28"/>
  <c r="F356" i="28"/>
  <c r="B356" i="28"/>
  <c r="I356" i="28"/>
  <c r="E378" i="28"/>
  <c r="G378" i="28"/>
  <c r="F378" i="28"/>
  <c r="B378" i="28"/>
  <c r="H378" i="28"/>
  <c r="A378" i="28"/>
  <c r="I378" i="28"/>
  <c r="C378" i="28"/>
  <c r="D378" i="28"/>
  <c r="A402" i="28"/>
  <c r="G402" i="28"/>
  <c r="H402" i="28"/>
  <c r="D402" i="28"/>
  <c r="E402" i="28"/>
  <c r="F402" i="28"/>
  <c r="I402" i="28"/>
  <c r="B402" i="28"/>
  <c r="C402" i="28"/>
  <c r="I425" i="28"/>
  <c r="H425" i="28"/>
  <c r="B425" i="28"/>
  <c r="G425" i="28"/>
  <c r="F425" i="28"/>
  <c r="C425" i="28"/>
  <c r="D425" i="28"/>
  <c r="E425" i="28"/>
  <c r="A425" i="28"/>
  <c r="C447" i="28"/>
  <c r="D447" i="28"/>
  <c r="I447" i="28"/>
  <c r="E447" i="28"/>
  <c r="B447" i="28"/>
  <c r="A447" i="28"/>
  <c r="F447" i="28"/>
  <c r="G447" i="28"/>
  <c r="H447" i="28"/>
  <c r="I468" i="28"/>
  <c r="B468" i="28"/>
  <c r="F468" i="28"/>
  <c r="H468" i="28"/>
  <c r="G468" i="28"/>
  <c r="C468" i="28"/>
  <c r="D468" i="28"/>
  <c r="E468" i="28"/>
  <c r="A468" i="28"/>
  <c r="I18" i="28"/>
  <c r="B18" i="28"/>
  <c r="G18" i="28"/>
  <c r="A18" i="28"/>
  <c r="F18" i="28"/>
  <c r="H18" i="28"/>
  <c r="C18" i="28"/>
  <c r="D18" i="28"/>
  <c r="E18" i="28"/>
  <c r="C32" i="28"/>
  <c r="F32" i="28"/>
  <c r="G32" i="28"/>
  <c r="A32" i="28"/>
  <c r="H32" i="28"/>
  <c r="I32" i="28"/>
  <c r="B32" i="28"/>
  <c r="D32" i="28"/>
  <c r="E32" i="28"/>
  <c r="B81" i="28"/>
  <c r="F81" i="28"/>
  <c r="D81" i="28"/>
  <c r="G81" i="28"/>
  <c r="A81" i="28"/>
  <c r="H81" i="28"/>
  <c r="I81" i="28"/>
  <c r="C81" i="28"/>
  <c r="E81" i="28"/>
  <c r="E181" i="28"/>
  <c r="G181" i="28"/>
  <c r="F181" i="28"/>
  <c r="A181" i="28"/>
  <c r="H181" i="28"/>
  <c r="I181" i="28"/>
  <c r="B181" i="28"/>
  <c r="C181" i="28"/>
  <c r="D181" i="28"/>
  <c r="B202" i="28"/>
  <c r="D202" i="28"/>
  <c r="C202" i="28"/>
  <c r="G202" i="28"/>
  <c r="A202" i="28"/>
  <c r="H202" i="28"/>
  <c r="I202" i="28"/>
  <c r="D241" i="28"/>
  <c r="C241" i="28"/>
  <c r="E241" i="28"/>
  <c r="H241" i="28"/>
  <c r="I241" i="28"/>
  <c r="F241" i="28"/>
  <c r="B241" i="28"/>
  <c r="G241" i="28"/>
  <c r="A241" i="28"/>
  <c r="A314" i="28"/>
  <c r="I314" i="28"/>
  <c r="C314" i="28"/>
  <c r="E314" i="28"/>
  <c r="D314" i="28"/>
  <c r="F314" i="28"/>
  <c r="B314" i="28"/>
  <c r="H314" i="28"/>
  <c r="G314" i="28"/>
  <c r="G353" i="28"/>
  <c r="B353" i="28"/>
  <c r="A353" i="28"/>
  <c r="D353" i="28"/>
  <c r="H353" i="28"/>
  <c r="E353" i="28"/>
  <c r="I353" i="28"/>
  <c r="B403" i="28"/>
  <c r="C403" i="28"/>
  <c r="I403" i="28"/>
  <c r="H403" i="28"/>
  <c r="E403" i="28"/>
  <c r="F403" i="28"/>
  <c r="G403" i="28"/>
  <c r="A403" i="28"/>
  <c r="D403" i="28"/>
  <c r="C465" i="28"/>
  <c r="G465" i="28"/>
  <c r="D465" i="28"/>
  <c r="B465" i="28"/>
  <c r="H465" i="28"/>
  <c r="A465" i="28"/>
  <c r="E465" i="28"/>
  <c r="F465" i="28"/>
  <c r="I465" i="28"/>
  <c r="G70" i="28"/>
  <c r="C70" i="28"/>
  <c r="B70" i="28"/>
  <c r="I70" i="28"/>
  <c r="D70" i="28"/>
  <c r="E70" i="28"/>
  <c r="F70" i="28"/>
  <c r="H70" i="28"/>
  <c r="A70" i="28"/>
  <c r="D159" i="28"/>
  <c r="E159" i="28"/>
  <c r="F159" i="28"/>
  <c r="G159" i="28"/>
  <c r="A159" i="28"/>
  <c r="H159" i="28"/>
  <c r="I159" i="28"/>
  <c r="C159" i="28"/>
  <c r="B159" i="28"/>
  <c r="F301" i="28"/>
  <c r="A301" i="28"/>
  <c r="B301" i="28"/>
  <c r="C301" i="28"/>
  <c r="G301" i="28"/>
  <c r="D301" i="28"/>
  <c r="E301" i="28"/>
  <c r="H301" i="28"/>
  <c r="I301" i="28"/>
  <c r="D383" i="28"/>
  <c r="F383" i="28"/>
  <c r="G383" i="28"/>
  <c r="B383" i="28"/>
  <c r="H383" i="28"/>
  <c r="C383" i="28"/>
  <c r="E383" i="28"/>
  <c r="A383" i="28"/>
  <c r="I383" i="28"/>
  <c r="E278" i="28"/>
  <c r="G278" i="28"/>
  <c r="A278" i="28"/>
  <c r="I278" i="28"/>
  <c r="C278" i="28"/>
  <c r="F278" i="28"/>
  <c r="H278" i="28"/>
  <c r="B278" i="28"/>
  <c r="D278" i="28"/>
  <c r="I11" i="28"/>
  <c r="D26" i="28"/>
  <c r="G41" i="28"/>
  <c r="D41" i="28"/>
  <c r="G48" i="28"/>
  <c r="C59" i="28"/>
  <c r="A63" i="28"/>
  <c r="G74" i="28"/>
  <c r="E89" i="28"/>
  <c r="D104" i="28"/>
  <c r="C104" i="28"/>
  <c r="F111" i="28"/>
  <c r="B122" i="28"/>
  <c r="G126" i="28"/>
  <c r="B137" i="28"/>
  <c r="F152" i="28"/>
  <c r="E167" i="28"/>
  <c r="B167" i="28"/>
  <c r="I178" i="28"/>
  <c r="I182" i="28"/>
  <c r="F193" i="28"/>
  <c r="G208" i="28"/>
  <c r="B223" i="28"/>
  <c r="F234" i="28"/>
  <c r="D234" i="28"/>
  <c r="H238" i="28"/>
  <c r="A249" i="28"/>
  <c r="F264" i="28"/>
  <c r="I279" i="28"/>
  <c r="I290" i="28"/>
  <c r="C294" i="28"/>
  <c r="I294" i="28"/>
  <c r="E305" i="28"/>
  <c r="H320" i="28"/>
  <c r="E349" i="28"/>
  <c r="G360" i="28"/>
  <c r="C360" i="28"/>
  <c r="A364" i="28"/>
  <c r="G375" i="28"/>
  <c r="B390" i="28"/>
  <c r="E397" i="28"/>
  <c r="I412" i="28"/>
  <c r="B412" i="28"/>
  <c r="I423" i="28"/>
  <c r="F427" i="28"/>
  <c r="I438" i="28"/>
  <c r="B460" i="28"/>
  <c r="I475" i="28"/>
  <c r="D486" i="28"/>
  <c r="A486" i="28"/>
  <c r="H160" i="28"/>
  <c r="E216" i="28"/>
  <c r="G272" i="28"/>
  <c r="C298" i="28"/>
  <c r="E298" i="28"/>
  <c r="F479" i="28"/>
  <c r="C12" i="28"/>
  <c r="E27" i="28"/>
  <c r="D27" i="28"/>
  <c r="E38" i="28"/>
  <c r="B42" i="28"/>
  <c r="I49" i="28"/>
  <c r="A60" i="28"/>
  <c r="G75" i="28"/>
  <c r="H90" i="28"/>
  <c r="E90" i="28"/>
  <c r="H101" i="28"/>
  <c r="H105" i="28"/>
  <c r="H112" i="28"/>
  <c r="A123" i="28"/>
  <c r="A138" i="28"/>
  <c r="G153" i="28"/>
  <c r="D153" i="28"/>
  <c r="C164" i="28"/>
  <c r="A168" i="28"/>
  <c r="C179" i="28"/>
  <c r="H194" i="28"/>
  <c r="H209" i="28"/>
  <c r="H220" i="28"/>
  <c r="F220" i="28"/>
  <c r="E224" i="28"/>
  <c r="B235" i="28"/>
  <c r="B250" i="28"/>
  <c r="H265" i="28"/>
  <c r="E276" i="28"/>
  <c r="G280" i="28"/>
  <c r="A280" i="28"/>
  <c r="G291" i="28"/>
  <c r="A306" i="28"/>
  <c r="B321" i="28"/>
  <c r="H328" i="28"/>
  <c r="I335" i="28"/>
  <c r="I346" i="28"/>
  <c r="E346" i="28"/>
  <c r="B350" i="28"/>
  <c r="C361" i="28"/>
  <c r="H376" i="28"/>
  <c r="H391" i="28"/>
  <c r="G398" i="28"/>
  <c r="F409" i="28"/>
  <c r="G409" i="28"/>
  <c r="G413" i="28"/>
  <c r="C424" i="28"/>
  <c r="F439" i="28"/>
  <c r="I461" i="28"/>
  <c r="A472" i="28"/>
  <c r="D476" i="28"/>
  <c r="F476" i="28"/>
  <c r="B487" i="28"/>
  <c r="A35" i="28"/>
  <c r="G68" i="28"/>
  <c r="G109" i="28"/>
  <c r="E213" i="28"/>
  <c r="C158" i="28"/>
  <c r="F158" i="28"/>
  <c r="B158" i="28"/>
  <c r="D158" i="28"/>
  <c r="H158" i="28"/>
  <c r="I158" i="28"/>
  <c r="E158" i="28"/>
  <c r="G158" i="28"/>
  <c r="A158" i="28"/>
  <c r="A203" i="28"/>
  <c r="H203" i="28"/>
  <c r="E203" i="28"/>
  <c r="D203" i="28"/>
  <c r="F203" i="28"/>
  <c r="G203" i="28"/>
  <c r="I203" i="28"/>
  <c r="B203" i="28"/>
  <c r="C203" i="28"/>
  <c r="G315" i="28"/>
  <c r="I315" i="28"/>
  <c r="C315" i="28"/>
  <c r="D315" i="28"/>
  <c r="A315" i="28"/>
  <c r="F315" i="28"/>
  <c r="H315" i="28"/>
  <c r="E315" i="28"/>
  <c r="B315" i="28"/>
  <c r="A404" i="28"/>
  <c r="H404" i="28"/>
  <c r="C404" i="28"/>
  <c r="D404" i="28"/>
  <c r="I404" i="28"/>
  <c r="B404" i="28"/>
  <c r="E404" i="28"/>
  <c r="F404" i="28"/>
  <c r="G404" i="28"/>
  <c r="E451" i="28"/>
  <c r="C451" i="28"/>
  <c r="F451" i="28"/>
  <c r="D451" i="28"/>
  <c r="A451" i="28"/>
  <c r="I451" i="28"/>
  <c r="B451" i="28"/>
  <c r="G451" i="28"/>
  <c r="H451" i="28"/>
  <c r="G20" i="28"/>
  <c r="F20" i="28"/>
  <c r="I20" i="28"/>
  <c r="B20" i="28"/>
  <c r="C20" i="28"/>
  <c r="E20" i="28"/>
  <c r="D20" i="28"/>
  <c r="G97" i="28"/>
  <c r="D97" i="28"/>
  <c r="E97" i="28"/>
  <c r="I97" i="28"/>
  <c r="B97" i="28"/>
  <c r="F97" i="28"/>
  <c r="C97" i="28"/>
  <c r="G136" i="28"/>
  <c r="A136" i="28"/>
  <c r="H136" i="28"/>
  <c r="I136" i="28"/>
  <c r="E136" i="28"/>
  <c r="F136" i="28"/>
  <c r="B136" i="28"/>
  <c r="C136" i="28"/>
  <c r="D136" i="28"/>
  <c r="C312" i="28"/>
  <c r="I312" i="28"/>
  <c r="D312" i="28"/>
  <c r="B312" i="28"/>
  <c r="E312" i="28"/>
  <c r="G312" i="28"/>
  <c r="H312" i="28"/>
  <c r="F312" i="28"/>
  <c r="A312" i="28"/>
  <c r="I362" i="28"/>
  <c r="D362" i="28"/>
  <c r="G362" i="28"/>
  <c r="E362" i="28"/>
  <c r="C362" i="28"/>
  <c r="F362" i="28"/>
  <c r="H362" i="28"/>
  <c r="B362" i="28"/>
  <c r="A362" i="28"/>
  <c r="D405" i="28"/>
  <c r="E405" i="28"/>
  <c r="F405" i="28"/>
  <c r="C405" i="28"/>
  <c r="B405" i="28"/>
  <c r="G405" i="28"/>
  <c r="A405" i="28"/>
  <c r="H405" i="28"/>
  <c r="I405" i="28"/>
  <c r="G433" i="28"/>
  <c r="F433" i="28"/>
  <c r="C433" i="28"/>
  <c r="H433" i="28"/>
  <c r="A433" i="28"/>
  <c r="I433" i="28"/>
  <c r="B433" i="28"/>
  <c r="D433" i="28"/>
  <c r="E433" i="28"/>
  <c r="D474" i="28"/>
  <c r="H474" i="28"/>
  <c r="G474" i="28"/>
  <c r="I474" i="28"/>
  <c r="B474" i="28"/>
  <c r="E474" i="28"/>
  <c r="C474" i="28"/>
  <c r="F474" i="28"/>
  <c r="A474" i="28"/>
  <c r="C228" i="28"/>
  <c r="D228" i="28"/>
  <c r="G228" i="28"/>
  <c r="H228" i="28"/>
  <c r="F228" i="28"/>
  <c r="A228" i="28"/>
  <c r="B228" i="28"/>
  <c r="I299" i="28"/>
  <c r="A299" i="28"/>
  <c r="H299" i="28"/>
  <c r="F299" i="28"/>
  <c r="D299" i="28"/>
  <c r="G299" i="28"/>
  <c r="E299" i="28"/>
  <c r="H381" i="28"/>
  <c r="I381" i="28"/>
  <c r="B381" i="28"/>
  <c r="D381" i="28"/>
  <c r="E381" i="28"/>
  <c r="A381" i="28"/>
  <c r="F381" i="28"/>
  <c r="G381" i="28"/>
  <c r="C381" i="28"/>
  <c r="E448" i="28"/>
  <c r="F448" i="28"/>
  <c r="I448" i="28"/>
  <c r="D448" i="28"/>
  <c r="B448" i="28"/>
  <c r="H448" i="28"/>
  <c r="C448" i="28"/>
  <c r="G448" i="28"/>
  <c r="A448" i="28"/>
  <c r="A189" i="28"/>
  <c r="H189" i="28"/>
  <c r="C189" i="28"/>
  <c r="D189" i="28"/>
  <c r="E189" i="28"/>
  <c r="G189" i="28"/>
  <c r="F189" i="28"/>
  <c r="I189" i="28"/>
  <c r="B189" i="28"/>
  <c r="H11" i="28"/>
  <c r="I26" i="28"/>
  <c r="F41" i="28"/>
  <c r="F48" i="28"/>
  <c r="C48" i="28"/>
  <c r="B59" i="28"/>
  <c r="G63" i="28"/>
  <c r="C74" i="28"/>
  <c r="C89" i="28"/>
  <c r="B104" i="28"/>
  <c r="E111" i="28"/>
  <c r="B111" i="28"/>
  <c r="I122" i="28"/>
  <c r="F126" i="28"/>
  <c r="I137" i="28"/>
  <c r="E152" i="28"/>
  <c r="D167" i="28"/>
  <c r="H178" i="28"/>
  <c r="E178" i="28"/>
  <c r="H182" i="28"/>
  <c r="E193" i="28"/>
  <c r="F208" i="28"/>
  <c r="A223" i="28"/>
  <c r="E234" i="28"/>
  <c r="G238" i="28"/>
  <c r="A238" i="28"/>
  <c r="G249" i="28"/>
  <c r="I264" i="28"/>
  <c r="E279" i="28"/>
  <c r="H290" i="28"/>
  <c r="G294" i="28"/>
  <c r="B305" i="28"/>
  <c r="D305" i="28"/>
  <c r="B320" i="28"/>
  <c r="D349" i="28"/>
  <c r="E360" i="28"/>
  <c r="F364" i="28"/>
  <c r="G364" i="28"/>
  <c r="C375" i="28"/>
  <c r="I390" i="28"/>
  <c r="D397" i="28"/>
  <c r="E412" i="28"/>
  <c r="D423" i="28"/>
  <c r="E423" i="28"/>
  <c r="E427" i="28"/>
  <c r="H438" i="28"/>
  <c r="H460" i="28"/>
  <c r="A475" i="28"/>
  <c r="C486" i="28"/>
  <c r="A160" i="28"/>
  <c r="H216" i="28"/>
  <c r="B272" i="28"/>
  <c r="I298" i="28"/>
  <c r="A479" i="28"/>
  <c r="B12" i="28"/>
  <c r="C27" i="28"/>
  <c r="B38" i="28"/>
  <c r="I38" i="28"/>
  <c r="I42" i="28"/>
  <c r="H49" i="28"/>
  <c r="E60" i="28"/>
  <c r="E75" i="28"/>
  <c r="F90" i="28"/>
  <c r="G101" i="28"/>
  <c r="A101" i="28"/>
  <c r="A105" i="28"/>
  <c r="A112" i="28"/>
  <c r="D123" i="28"/>
  <c r="H138" i="28"/>
  <c r="F153" i="28"/>
  <c r="B164" i="28"/>
  <c r="G164" i="28"/>
  <c r="G168" i="28"/>
  <c r="B179" i="28"/>
  <c r="A194" i="28"/>
  <c r="F209" i="28"/>
  <c r="G220" i="28"/>
  <c r="D224" i="28"/>
  <c r="G224" i="28"/>
  <c r="I235" i="28"/>
  <c r="I250" i="28"/>
  <c r="C265" i="28"/>
  <c r="C276" i="28"/>
  <c r="E280" i="28"/>
  <c r="D291" i="28"/>
  <c r="F291" i="28"/>
  <c r="D306" i="28"/>
  <c r="A321" i="28"/>
  <c r="G328" i="28"/>
  <c r="G335" i="28"/>
  <c r="G346" i="28"/>
  <c r="C350" i="28"/>
  <c r="I350" i="28"/>
  <c r="E361" i="28"/>
  <c r="A376" i="28"/>
  <c r="G391" i="28"/>
  <c r="F398" i="28"/>
  <c r="B409" i="28"/>
  <c r="F413" i="28"/>
  <c r="C413" i="28"/>
  <c r="B424" i="28"/>
  <c r="C439" i="28"/>
  <c r="F461" i="28"/>
  <c r="E472" i="28"/>
  <c r="A476" i="28"/>
  <c r="G487" i="28"/>
  <c r="I487" i="28"/>
  <c r="F353" i="28"/>
  <c r="B109" i="28"/>
  <c r="C146" i="28"/>
  <c r="F284" i="28"/>
  <c r="I132" i="28"/>
  <c r="F132" i="28"/>
  <c r="H132" i="28"/>
  <c r="B132" i="28"/>
  <c r="G132" i="28"/>
  <c r="A132" i="28"/>
  <c r="C132" i="28"/>
  <c r="D132" i="28"/>
  <c r="E132" i="28"/>
  <c r="G501" i="28"/>
  <c r="E501" i="28"/>
  <c r="A501" i="28"/>
  <c r="B501" i="28"/>
  <c r="C501" i="28"/>
  <c r="D501" i="28"/>
  <c r="I501" i="28"/>
  <c r="H501" i="28"/>
  <c r="F501" i="28"/>
  <c r="E21" i="28"/>
  <c r="F21" i="28"/>
  <c r="G21" i="28"/>
  <c r="H21" i="28"/>
  <c r="I21" i="28"/>
  <c r="B21" i="28"/>
  <c r="C21" i="28"/>
  <c r="D21" i="28"/>
  <c r="A21" i="28"/>
  <c r="C76" i="28"/>
  <c r="D76" i="28"/>
  <c r="E76" i="28"/>
  <c r="A76" i="28"/>
  <c r="I76" i="28"/>
  <c r="B76" i="28"/>
  <c r="F76" i="28"/>
  <c r="G76" i="28"/>
  <c r="H76" i="28"/>
  <c r="I115" i="28"/>
  <c r="E115" i="28"/>
  <c r="F115" i="28"/>
  <c r="G115" i="28"/>
  <c r="B115" i="28"/>
  <c r="C115" i="28"/>
  <c r="D115" i="28"/>
  <c r="H115" i="28"/>
  <c r="A115" i="28"/>
  <c r="I180" i="28"/>
  <c r="F180" i="28"/>
  <c r="G180" i="28"/>
  <c r="H180" i="28"/>
  <c r="A180" i="28"/>
  <c r="B180" i="28"/>
  <c r="C180" i="28"/>
  <c r="D180" i="28"/>
  <c r="E180" i="28"/>
  <c r="B227" i="28"/>
  <c r="C227" i="28"/>
  <c r="D227" i="28"/>
  <c r="F227" i="28"/>
  <c r="E227" i="28"/>
  <c r="G227" i="28"/>
  <c r="I227" i="28"/>
  <c r="G270" i="28"/>
  <c r="H270" i="28"/>
  <c r="C270" i="28"/>
  <c r="F270" i="28"/>
  <c r="D270" i="28"/>
  <c r="B270" i="28"/>
  <c r="I270" i="28"/>
  <c r="E270" i="28"/>
  <c r="A270" i="28"/>
  <c r="B292" i="28"/>
  <c r="I292" i="28"/>
  <c r="C292" i="28"/>
  <c r="D292" i="28"/>
  <c r="G292" i="28"/>
  <c r="E292" i="28"/>
  <c r="A292" i="28"/>
  <c r="H292" i="28"/>
  <c r="F292" i="28"/>
  <c r="F339" i="28"/>
  <c r="B339" i="28"/>
  <c r="G339" i="28"/>
  <c r="C339" i="28"/>
  <c r="D339" i="28"/>
  <c r="E339" i="28"/>
  <c r="H339" i="28"/>
  <c r="A339" i="28"/>
  <c r="I339" i="28"/>
  <c r="B382" i="28"/>
  <c r="F382" i="28"/>
  <c r="A382" i="28"/>
  <c r="E382" i="28"/>
  <c r="G382" i="28"/>
  <c r="H382" i="28"/>
  <c r="C382" i="28"/>
  <c r="I382" i="28"/>
  <c r="D382" i="28"/>
  <c r="F473" i="28"/>
  <c r="G473" i="28"/>
  <c r="H473" i="28"/>
  <c r="I473" i="28"/>
  <c r="B473" i="28"/>
  <c r="C473" i="28"/>
  <c r="E473" i="28"/>
  <c r="D473" i="28"/>
  <c r="A473" i="28"/>
  <c r="F34" i="28"/>
  <c r="G34" i="28"/>
  <c r="H34" i="28"/>
  <c r="E34" i="28"/>
  <c r="A34" i="28"/>
  <c r="I34" i="28"/>
  <c r="B34" i="28"/>
  <c r="C34" i="28"/>
  <c r="D34" i="28"/>
  <c r="E286" i="28"/>
  <c r="G286" i="28"/>
  <c r="B286" i="28"/>
  <c r="F286" i="28"/>
  <c r="A286" i="28"/>
  <c r="D286" i="28"/>
  <c r="I286" i="28"/>
  <c r="C286" i="28"/>
  <c r="H286" i="28"/>
  <c r="E25" i="28"/>
  <c r="F25" i="28"/>
  <c r="G25" i="28"/>
  <c r="A25" i="28"/>
  <c r="H25" i="28"/>
  <c r="D25" i="28"/>
  <c r="B25" i="28"/>
  <c r="I25" i="28"/>
  <c r="C25" i="28"/>
  <c r="B80" i="28"/>
  <c r="D80" i="28"/>
  <c r="E80" i="28"/>
  <c r="C80" i="28"/>
  <c r="F80" i="28"/>
  <c r="G80" i="28"/>
  <c r="A80" i="28"/>
  <c r="H80" i="28"/>
  <c r="I80" i="28"/>
  <c r="E94" i="28"/>
  <c r="F94" i="28"/>
  <c r="B94" i="28"/>
  <c r="C94" i="28"/>
  <c r="D94" i="28"/>
  <c r="I94" i="28"/>
  <c r="H94" i="28"/>
  <c r="D117" i="28"/>
  <c r="E117" i="28"/>
  <c r="F117" i="28"/>
  <c r="I117" i="28"/>
  <c r="B117" i="28"/>
  <c r="C117" i="28"/>
  <c r="A117" i="28"/>
  <c r="G117" i="28"/>
  <c r="H117" i="28"/>
  <c r="B139" i="28"/>
  <c r="C139" i="28"/>
  <c r="D139" i="28"/>
  <c r="A139" i="28"/>
  <c r="E139" i="28"/>
  <c r="G139" i="28"/>
  <c r="H139" i="28"/>
  <c r="F139" i="28"/>
  <c r="I139" i="28"/>
  <c r="H210" i="28"/>
  <c r="I210" i="28"/>
  <c r="B210" i="28"/>
  <c r="C210" i="28"/>
  <c r="E210" i="28"/>
  <c r="F210" i="28"/>
  <c r="D210" i="28"/>
  <c r="G210" i="28"/>
  <c r="A210" i="28"/>
  <c r="B229" i="28"/>
  <c r="F229" i="28"/>
  <c r="E229" i="28"/>
  <c r="A229" i="28"/>
  <c r="I229" i="28"/>
  <c r="G229" i="28"/>
  <c r="C229" i="28"/>
  <c r="D229" i="28"/>
  <c r="H229" i="28"/>
  <c r="G251" i="28"/>
  <c r="E251" i="28"/>
  <c r="H251" i="28"/>
  <c r="I251" i="28"/>
  <c r="B251" i="28"/>
  <c r="C251" i="28"/>
  <c r="A251" i="28"/>
  <c r="D251" i="28"/>
  <c r="F251" i="28"/>
  <c r="H318" i="28"/>
  <c r="I318" i="28"/>
  <c r="E318" i="28"/>
  <c r="B318" i="28"/>
  <c r="F318" i="28"/>
  <c r="A318" i="28"/>
  <c r="C318" i="28"/>
  <c r="D318" i="28"/>
  <c r="G318" i="28"/>
  <c r="G341" i="28"/>
  <c r="B341" i="28"/>
  <c r="A341" i="28"/>
  <c r="F341" i="28"/>
  <c r="H341" i="28"/>
  <c r="I341" i="28"/>
  <c r="E341" i="28"/>
  <c r="C341" i="28"/>
  <c r="D341" i="28"/>
  <c r="B363" i="28"/>
  <c r="C363" i="28"/>
  <c r="F363" i="28"/>
  <c r="D363" i="28"/>
  <c r="G363" i="28"/>
  <c r="E363" i="28"/>
  <c r="I363" i="28"/>
  <c r="H363" i="28"/>
  <c r="A363" i="28"/>
  <c r="H384" i="28"/>
  <c r="I384" i="28"/>
  <c r="F384" i="28"/>
  <c r="E384" i="28"/>
  <c r="B384" i="28"/>
  <c r="C384" i="28"/>
  <c r="D384" i="28"/>
  <c r="A384" i="28"/>
  <c r="G384" i="28"/>
  <c r="A406" i="28"/>
  <c r="H406" i="28"/>
  <c r="I406" i="28"/>
  <c r="B406" i="28"/>
  <c r="E406" i="28"/>
  <c r="F406" i="28"/>
  <c r="C406" i="28"/>
  <c r="D406" i="28"/>
  <c r="G406" i="28"/>
  <c r="F430" i="28"/>
  <c r="G430" i="28"/>
  <c r="D430" i="28"/>
  <c r="C430" i="28"/>
  <c r="A430" i="28"/>
  <c r="H430" i="28"/>
  <c r="I430" i="28"/>
  <c r="B430" i="28"/>
  <c r="E430" i="28"/>
  <c r="F453" i="28"/>
  <c r="C453" i="28"/>
  <c r="G453" i="28"/>
  <c r="E453" i="28"/>
  <c r="A453" i="28"/>
  <c r="H453" i="28"/>
  <c r="B453" i="28"/>
  <c r="G28" i="28"/>
  <c r="A28" i="28"/>
  <c r="H28" i="28"/>
  <c r="I28" i="28"/>
  <c r="B28" i="28"/>
  <c r="C28" i="28"/>
  <c r="E28" i="28"/>
  <c r="D28" i="28"/>
  <c r="F28" i="28"/>
  <c r="C46" i="28"/>
  <c r="D46" i="28"/>
  <c r="H46" i="28"/>
  <c r="I46" i="28"/>
  <c r="A46" i="28"/>
  <c r="E46" i="28"/>
  <c r="F46" i="28"/>
  <c r="G46" i="28"/>
  <c r="B46" i="28"/>
  <c r="I95" i="28"/>
  <c r="B95" i="28"/>
  <c r="C95" i="28"/>
  <c r="F95" i="28"/>
  <c r="G95" i="28"/>
  <c r="A95" i="28"/>
  <c r="H95" i="28"/>
  <c r="D95" i="28"/>
  <c r="E95" i="28"/>
  <c r="D140" i="28"/>
  <c r="E140" i="28"/>
  <c r="A140" i="28"/>
  <c r="I140" i="28"/>
  <c r="B140" i="28"/>
  <c r="F140" i="28"/>
  <c r="G140" i="28"/>
  <c r="H140" i="28"/>
  <c r="C140" i="28"/>
  <c r="I187" i="28"/>
  <c r="B187" i="28"/>
  <c r="F187" i="28"/>
  <c r="H187" i="28"/>
  <c r="A187" i="28"/>
  <c r="G187" i="28"/>
  <c r="G213" i="28"/>
  <c r="H213" i="28"/>
  <c r="C213" i="28"/>
  <c r="A213" i="28"/>
  <c r="I213" i="28"/>
  <c r="B213" i="28"/>
  <c r="F213" i="28"/>
  <c r="C248" i="28"/>
  <c r="B248" i="28"/>
  <c r="D248" i="28"/>
  <c r="F248" i="28"/>
  <c r="G248" i="28"/>
  <c r="A248" i="28"/>
  <c r="H248" i="28"/>
  <c r="E248" i="28"/>
  <c r="I248" i="28"/>
  <c r="D293" i="28"/>
  <c r="F293" i="28"/>
  <c r="G293" i="28"/>
  <c r="A293" i="28"/>
  <c r="B293" i="28"/>
  <c r="H293" i="28"/>
  <c r="I293" i="28"/>
  <c r="E293" i="28"/>
  <c r="C293" i="28"/>
  <c r="F437" i="28"/>
  <c r="C437" i="28"/>
  <c r="B437" i="28"/>
  <c r="G437" i="28"/>
  <c r="A437" i="28"/>
  <c r="H437" i="28"/>
  <c r="I437" i="28"/>
  <c r="D437" i="28"/>
  <c r="E437" i="28"/>
  <c r="I103" i="28"/>
  <c r="C103" i="28"/>
  <c r="D103" i="28"/>
  <c r="B103" i="28"/>
  <c r="E103" i="28"/>
  <c r="F103" i="28"/>
  <c r="G103" i="28"/>
  <c r="A103" i="28"/>
  <c r="H103" i="28"/>
  <c r="H166" i="28"/>
  <c r="A166" i="28"/>
  <c r="D166" i="28"/>
  <c r="I166" i="28"/>
  <c r="B166" i="28"/>
  <c r="E166" i="28"/>
  <c r="F166" i="28"/>
  <c r="G166" i="28"/>
  <c r="C166" i="28"/>
  <c r="H243" i="28"/>
  <c r="A243" i="28"/>
  <c r="E243" i="28"/>
  <c r="G243" i="28"/>
  <c r="I243" i="28"/>
  <c r="B243" i="28"/>
  <c r="C243" i="28"/>
  <c r="B325" i="28"/>
  <c r="C325" i="28"/>
  <c r="A325" i="28"/>
  <c r="D325" i="28"/>
  <c r="H325" i="28"/>
  <c r="I325" i="28"/>
  <c r="E325" i="28"/>
  <c r="F325" i="28"/>
  <c r="G325" i="28"/>
  <c r="B392" i="28"/>
  <c r="C392" i="28"/>
  <c r="D392" i="28"/>
  <c r="G392" i="28"/>
  <c r="H392" i="28"/>
  <c r="A392" i="28"/>
  <c r="I392" i="28"/>
  <c r="F392" i="28"/>
  <c r="E392" i="28"/>
  <c r="G446" i="28"/>
  <c r="D446" i="28"/>
  <c r="E446" i="28"/>
  <c r="B446" i="28"/>
  <c r="A446" i="28"/>
  <c r="F446" i="28"/>
  <c r="H446" i="28"/>
  <c r="I446" i="28"/>
  <c r="C446" i="28"/>
  <c r="I355" i="28"/>
  <c r="B355" i="28"/>
  <c r="C355" i="28"/>
  <c r="E355" i="28"/>
  <c r="H355" i="28"/>
  <c r="A355" i="28"/>
  <c r="G355" i="28"/>
  <c r="D355" i="28"/>
  <c r="F355" i="28"/>
  <c r="A11" i="28"/>
  <c r="A26" i="28"/>
  <c r="E41" i="28"/>
  <c r="E48" i="28"/>
  <c r="I59" i="28"/>
  <c r="F59" i="28"/>
  <c r="F63" i="28"/>
  <c r="B74" i="28"/>
  <c r="B89" i="28"/>
  <c r="F104" i="28"/>
  <c r="C111" i="28"/>
  <c r="H122" i="28"/>
  <c r="E122" i="28"/>
  <c r="E126" i="28"/>
  <c r="H137" i="28"/>
  <c r="I152" i="28"/>
  <c r="C167" i="28"/>
  <c r="G178" i="28"/>
  <c r="G182" i="28"/>
  <c r="A182" i="28"/>
  <c r="D193" i="28"/>
  <c r="E208" i="28"/>
  <c r="H223" i="28"/>
  <c r="C234" i="28"/>
  <c r="C238" i="28"/>
  <c r="F249" i="28"/>
  <c r="C249" i="28"/>
  <c r="D264" i="28"/>
  <c r="D279" i="28"/>
  <c r="G290" i="28"/>
  <c r="F294" i="28"/>
  <c r="H305" i="28"/>
  <c r="D320" i="28"/>
  <c r="B349" i="28"/>
  <c r="B360" i="28"/>
  <c r="I364" i="28"/>
  <c r="H375" i="28"/>
  <c r="B375" i="28"/>
  <c r="H390" i="28"/>
  <c r="I397" i="28"/>
  <c r="D412" i="28"/>
  <c r="A423" i="28"/>
  <c r="H427" i="28"/>
  <c r="I427" i="28"/>
  <c r="A438" i="28"/>
  <c r="E460" i="28"/>
  <c r="D475" i="28"/>
  <c r="B486" i="28"/>
  <c r="G160" i="28"/>
  <c r="A216" i="28"/>
  <c r="F272" i="28"/>
  <c r="A298" i="28"/>
  <c r="B479" i="28"/>
  <c r="I12" i="28"/>
  <c r="B27" i="28"/>
  <c r="H38" i="28"/>
  <c r="H42" i="28"/>
  <c r="E42" i="28"/>
  <c r="A49" i="28"/>
  <c r="D60" i="28"/>
  <c r="A75" i="28"/>
  <c r="D90" i="28"/>
  <c r="C101" i="28"/>
  <c r="G105" i="28"/>
  <c r="D105" i="28"/>
  <c r="G112" i="28"/>
  <c r="C123" i="28"/>
  <c r="G138" i="28"/>
  <c r="E153" i="28"/>
  <c r="A164" i="28"/>
  <c r="D168" i="28"/>
  <c r="C168" i="28"/>
  <c r="I179" i="28"/>
  <c r="G194" i="28"/>
  <c r="E209" i="28"/>
  <c r="E220" i="28"/>
  <c r="C224" i="28"/>
  <c r="H235" i="28"/>
  <c r="E235" i="28"/>
  <c r="H250" i="28"/>
  <c r="G265" i="28"/>
  <c r="I276" i="28"/>
  <c r="C280" i="28"/>
  <c r="H291" i="28"/>
  <c r="F306" i="28"/>
  <c r="G321" i="28"/>
  <c r="E328" i="28"/>
  <c r="F335" i="28"/>
  <c r="D346" i="28"/>
  <c r="H350" i="28"/>
  <c r="H361" i="28"/>
  <c r="D361" i="28"/>
  <c r="F376" i="28"/>
  <c r="F391" i="28"/>
  <c r="E398" i="28"/>
  <c r="H409" i="28"/>
  <c r="B413" i="28"/>
  <c r="E424" i="28"/>
  <c r="F424" i="28"/>
  <c r="B439" i="28"/>
  <c r="E461" i="28"/>
  <c r="D472" i="28"/>
  <c r="G476" i="28"/>
  <c r="C487" i="28"/>
  <c r="C353" i="28"/>
  <c r="D83" i="28"/>
  <c r="A116" i="28"/>
  <c r="D187" i="28"/>
  <c r="I217" i="28"/>
  <c r="G258" i="28"/>
  <c r="D284" i="28"/>
  <c r="I61" i="28"/>
  <c r="A61" i="28"/>
  <c r="C61" i="28"/>
  <c r="H61" i="28"/>
  <c r="D61" i="28"/>
  <c r="E61" i="28"/>
  <c r="F61" i="28"/>
  <c r="B61" i="28"/>
  <c r="G61" i="28"/>
  <c r="B119" i="28"/>
  <c r="E119" i="28"/>
  <c r="F119" i="28"/>
  <c r="G119" i="28"/>
  <c r="A119" i="28"/>
  <c r="H119" i="28"/>
  <c r="I119" i="28"/>
  <c r="C119" i="28"/>
  <c r="D119" i="28"/>
  <c r="D143" i="28"/>
  <c r="E143" i="28"/>
  <c r="I143" i="28"/>
  <c r="B143" i="28"/>
  <c r="C143" i="28"/>
  <c r="F143" i="28"/>
  <c r="G143" i="28"/>
  <c r="A143" i="28"/>
  <c r="H143" i="28"/>
  <c r="F165" i="28"/>
  <c r="I165" i="28"/>
  <c r="B165" i="28"/>
  <c r="C165" i="28"/>
  <c r="A165" i="28"/>
  <c r="G165" i="28"/>
  <c r="H165" i="28"/>
  <c r="D165" i="28"/>
  <c r="E165" i="28"/>
  <c r="B186" i="28"/>
  <c r="D186" i="28"/>
  <c r="C186" i="28"/>
  <c r="E186" i="28"/>
  <c r="F186" i="28"/>
  <c r="G186" i="28"/>
  <c r="A186" i="28"/>
  <c r="H186" i="28"/>
  <c r="I186" i="28"/>
  <c r="G231" i="28"/>
  <c r="A231" i="28"/>
  <c r="B231" i="28"/>
  <c r="C231" i="28"/>
  <c r="D231" i="28"/>
  <c r="I231" i="28"/>
  <c r="H231" i="28"/>
  <c r="E231" i="28"/>
  <c r="F231" i="28"/>
  <c r="E255" i="28"/>
  <c r="F255" i="28"/>
  <c r="A255" i="28"/>
  <c r="B255" i="28"/>
  <c r="I255" i="28"/>
  <c r="C255" i="28"/>
  <c r="G255" i="28"/>
  <c r="D255" i="28"/>
  <c r="H255" i="28"/>
  <c r="E322" i="28"/>
  <c r="G322" i="28"/>
  <c r="F322" i="28"/>
  <c r="A322" i="28"/>
  <c r="D322" i="28"/>
  <c r="H322" i="28"/>
  <c r="I322" i="28"/>
  <c r="B322" i="28"/>
  <c r="C322" i="28"/>
  <c r="C343" i="28"/>
  <c r="G343" i="28"/>
  <c r="I343" i="28"/>
  <c r="A343" i="28"/>
  <c r="E343" i="28"/>
  <c r="F343" i="28"/>
  <c r="H343" i="28"/>
  <c r="B343" i="28"/>
  <c r="D343" i="28"/>
  <c r="H367" i="28"/>
  <c r="B367" i="28"/>
  <c r="F367" i="28"/>
  <c r="C367" i="28"/>
  <c r="E367" i="28"/>
  <c r="A367" i="28"/>
  <c r="I367" i="28"/>
  <c r="D367" i="28"/>
  <c r="G367" i="28"/>
  <c r="G389" i="28"/>
  <c r="A389" i="28"/>
  <c r="H389" i="28"/>
  <c r="I389" i="28"/>
  <c r="D389" i="28"/>
  <c r="E389" i="28"/>
  <c r="B389" i="28"/>
  <c r="C389" i="28"/>
  <c r="F389" i="28"/>
  <c r="E410" i="28"/>
  <c r="F410" i="28"/>
  <c r="I410" i="28"/>
  <c r="B410" i="28"/>
  <c r="C410" i="28"/>
  <c r="A410" i="28"/>
  <c r="G410" i="28"/>
  <c r="H410" i="28"/>
  <c r="D410" i="28"/>
  <c r="A432" i="28"/>
  <c r="F432" i="28"/>
  <c r="H432" i="28"/>
  <c r="I432" i="28"/>
  <c r="G432" i="28"/>
  <c r="E432" i="28"/>
  <c r="B432" i="28"/>
  <c r="C432" i="28"/>
  <c r="D432" i="28"/>
  <c r="D455" i="28"/>
  <c r="E455" i="28"/>
  <c r="C455" i="28"/>
  <c r="I455" i="28"/>
  <c r="G455" i="28"/>
  <c r="B455" i="28"/>
  <c r="H455" i="28"/>
  <c r="F455" i="28"/>
  <c r="A455" i="28"/>
  <c r="E108" i="28"/>
  <c r="A108" i="28"/>
  <c r="F108" i="28"/>
  <c r="G108" i="28"/>
  <c r="H108" i="28"/>
  <c r="C108" i="28"/>
  <c r="D108" i="28"/>
  <c r="B108" i="28"/>
  <c r="I108" i="28"/>
  <c r="E146" i="28"/>
  <c r="H146" i="28"/>
  <c r="I146" i="28"/>
  <c r="A146" i="28"/>
  <c r="D146" i="28"/>
  <c r="F146" i="28"/>
  <c r="G146" i="28"/>
  <c r="C185" i="28"/>
  <c r="B185" i="28"/>
  <c r="D185" i="28"/>
  <c r="G185" i="28"/>
  <c r="A185" i="28"/>
  <c r="H185" i="28"/>
  <c r="I185" i="28"/>
  <c r="E185" i="28"/>
  <c r="F185" i="28"/>
  <c r="F222" i="28"/>
  <c r="I222" i="28"/>
  <c r="B222" i="28"/>
  <c r="C222" i="28"/>
  <c r="A222" i="28"/>
  <c r="G222" i="28"/>
  <c r="H222" i="28"/>
  <c r="D222" i="28"/>
  <c r="E222" i="28"/>
  <c r="F252" i="28"/>
  <c r="H252" i="28"/>
  <c r="B252" i="28"/>
  <c r="C252" i="28"/>
  <c r="D252" i="28"/>
  <c r="A252" i="28"/>
  <c r="I252" i="28"/>
  <c r="E252" i="28"/>
  <c r="G252" i="28"/>
  <c r="B319" i="28"/>
  <c r="G319" i="28"/>
  <c r="C319" i="28"/>
  <c r="E319" i="28"/>
  <c r="H319" i="28"/>
  <c r="I319" i="28"/>
  <c r="D319" i="28"/>
  <c r="F319" i="28"/>
  <c r="A319" i="28"/>
  <c r="B411" i="28"/>
  <c r="C411" i="28"/>
  <c r="A411" i="28"/>
  <c r="D411" i="28"/>
  <c r="I411" i="28"/>
  <c r="H411" i="28"/>
  <c r="E411" i="28"/>
  <c r="F411" i="28"/>
  <c r="G411" i="28"/>
  <c r="G444" i="28"/>
  <c r="E444" i="28"/>
  <c r="C444" i="28"/>
  <c r="H444" i="28"/>
  <c r="A444" i="28"/>
  <c r="F444" i="28"/>
  <c r="D444" i="28"/>
  <c r="I444" i="28"/>
  <c r="B444" i="28"/>
  <c r="E172" i="28"/>
  <c r="A172" i="28"/>
  <c r="F172" i="28"/>
  <c r="G172" i="28"/>
  <c r="H172" i="28"/>
  <c r="C172" i="28"/>
  <c r="D172" i="28"/>
  <c r="I273" i="28"/>
  <c r="H273" i="28"/>
  <c r="E273" i="28"/>
  <c r="C273" i="28"/>
  <c r="D273" i="28"/>
  <c r="A273" i="28"/>
  <c r="F273" i="28"/>
  <c r="E329" i="28"/>
  <c r="C329" i="28"/>
  <c r="A329" i="28"/>
  <c r="I329" i="28"/>
  <c r="B329" i="28"/>
  <c r="G329" i="28"/>
  <c r="H329" i="28"/>
  <c r="D329" i="28"/>
  <c r="F329" i="28"/>
  <c r="C454" i="28"/>
  <c r="A454" i="28"/>
  <c r="D454" i="28"/>
  <c r="H454" i="28"/>
  <c r="I454" i="28"/>
  <c r="E454" i="28"/>
  <c r="F454" i="28"/>
  <c r="G454" i="28"/>
  <c r="B454" i="28"/>
  <c r="D133" i="28"/>
  <c r="E133" i="28"/>
  <c r="B133" i="28"/>
  <c r="C133" i="28"/>
  <c r="A133" i="28"/>
  <c r="G133" i="28"/>
  <c r="H133" i="28"/>
  <c r="F133" i="28"/>
  <c r="I133" i="28"/>
  <c r="C63" i="28"/>
  <c r="H126" i="28"/>
  <c r="B193" i="28"/>
  <c r="I320" i="28"/>
  <c r="G438" i="28"/>
  <c r="F160" i="28"/>
  <c r="E479" i="28"/>
  <c r="E49" i="28"/>
  <c r="F112" i="28"/>
  <c r="G179" i="28"/>
  <c r="C306" i="28"/>
  <c r="H97" i="28"/>
  <c r="I453" i="28"/>
  <c r="H20" i="28"/>
  <c r="C83" i="28"/>
  <c r="H116" i="28"/>
  <c r="F157" i="28"/>
  <c r="C187" i="28"/>
  <c r="H217" i="28"/>
  <c r="A258" i="28"/>
  <c r="Q20" i="14"/>
  <c r="U19" i="14" s="1"/>
  <c r="C20" i="14" s="1"/>
  <c r="B20" i="14" s="1"/>
  <c r="S74" i="9"/>
  <c r="S24" i="9"/>
  <c r="S1026" i="9"/>
  <c r="S1019" i="9"/>
  <c r="S1012" i="9"/>
  <c r="S1005" i="9"/>
  <c r="S998" i="9"/>
  <c r="S991" i="9"/>
  <c r="S984" i="9"/>
  <c r="S977" i="9"/>
  <c r="S970" i="9"/>
  <c r="S963" i="9"/>
  <c r="S956" i="9"/>
  <c r="S949" i="9"/>
  <c r="S942" i="9"/>
  <c r="S935" i="9"/>
  <c r="S928" i="9"/>
  <c r="S921" i="9"/>
  <c r="S914" i="9"/>
  <c r="S907" i="9"/>
  <c r="S900" i="9"/>
  <c r="S893" i="9"/>
  <c r="S886" i="9"/>
  <c r="S879" i="9"/>
  <c r="S872" i="9"/>
  <c r="S865" i="9"/>
  <c r="S858" i="9"/>
  <c r="S851" i="9"/>
  <c r="S844" i="9"/>
  <c r="S837" i="9"/>
  <c r="S830" i="9"/>
  <c r="S823" i="9"/>
  <c r="S816" i="9"/>
  <c r="S809" i="9"/>
  <c r="S802" i="9"/>
  <c r="S795" i="9"/>
  <c r="S788" i="9"/>
  <c r="S781" i="9"/>
  <c r="S774" i="9"/>
  <c r="S767" i="9"/>
  <c r="S760" i="9"/>
  <c r="S753" i="9"/>
  <c r="S746" i="9"/>
  <c r="S739" i="9"/>
  <c r="S732" i="9"/>
  <c r="S725" i="9"/>
  <c r="S718" i="9"/>
  <c r="S711" i="9"/>
  <c r="S704" i="9"/>
  <c r="S697" i="9"/>
  <c r="S690" i="9"/>
  <c r="S683" i="9"/>
  <c r="S676" i="9"/>
  <c r="S669" i="9"/>
  <c r="S662" i="9"/>
  <c r="S655" i="9"/>
  <c r="S648" i="9"/>
  <c r="S641" i="9"/>
  <c r="S634" i="9"/>
  <c r="S627" i="9"/>
  <c r="S620" i="9"/>
  <c r="S613" i="9"/>
  <c r="S606" i="9"/>
  <c r="S599" i="9"/>
  <c r="S592" i="9"/>
  <c r="S585" i="9"/>
  <c r="S578" i="9"/>
  <c r="S571" i="9"/>
  <c r="S564" i="9"/>
  <c r="S557" i="9"/>
  <c r="S550" i="9"/>
  <c r="S543" i="9"/>
  <c r="S536" i="9"/>
  <c r="S529" i="9"/>
  <c r="S523" i="9"/>
  <c r="S516" i="9"/>
  <c r="S509" i="9"/>
  <c r="D5" i="6"/>
  <c r="D4" i="6"/>
  <c r="A536" i="28" l="1"/>
  <c r="I536" i="28"/>
  <c r="D536" i="28"/>
  <c r="E536" i="28"/>
  <c r="F536" i="28"/>
  <c r="G536" i="28"/>
  <c r="B536" i="28"/>
  <c r="H536" i="28"/>
  <c r="C536" i="28"/>
  <c r="A592" i="28"/>
  <c r="H592" i="28"/>
  <c r="B592" i="28"/>
  <c r="C592" i="28"/>
  <c r="D592" i="28"/>
  <c r="E592" i="28"/>
  <c r="F592" i="28"/>
  <c r="G592" i="28"/>
  <c r="I592" i="28"/>
  <c r="F648" i="28"/>
  <c r="D648" i="28"/>
  <c r="C648" i="28"/>
  <c r="A648" i="28"/>
  <c r="I648" i="28"/>
  <c r="G648" i="28"/>
  <c r="H648" i="28"/>
  <c r="E648" i="28"/>
  <c r="B648" i="28"/>
  <c r="I704" i="28"/>
  <c r="A704" i="28"/>
  <c r="C704" i="28"/>
  <c r="H704" i="28"/>
  <c r="E704" i="28"/>
  <c r="F704" i="28"/>
  <c r="B704" i="28"/>
  <c r="D704" i="28"/>
  <c r="G704" i="28"/>
  <c r="I760" i="28"/>
  <c r="F760" i="28"/>
  <c r="A760" i="28"/>
  <c r="G760" i="28"/>
  <c r="H760" i="28"/>
  <c r="E760" i="28"/>
  <c r="B760" i="28"/>
  <c r="C760" i="28"/>
  <c r="D760" i="28"/>
  <c r="I816" i="28"/>
  <c r="G816" i="28"/>
  <c r="E816" i="28"/>
  <c r="A816" i="28"/>
  <c r="F816" i="28"/>
  <c r="H816" i="28"/>
  <c r="B816" i="28"/>
  <c r="C816" i="28"/>
  <c r="D816" i="28"/>
  <c r="D872" i="28"/>
  <c r="I872" i="28"/>
  <c r="E872" i="28"/>
  <c r="G872" i="28"/>
  <c r="A872" i="28"/>
  <c r="F872" i="28"/>
  <c r="H872" i="28"/>
  <c r="B872" i="28"/>
  <c r="C872" i="28"/>
  <c r="I928" i="28"/>
  <c r="B928" i="28"/>
  <c r="C928" i="28"/>
  <c r="D928" i="28"/>
  <c r="F928" i="28"/>
  <c r="G928" i="28"/>
  <c r="E928" i="28"/>
  <c r="A928" i="28"/>
  <c r="H928" i="28"/>
  <c r="G984" i="28"/>
  <c r="A984" i="28"/>
  <c r="H984" i="28"/>
  <c r="I984" i="28"/>
  <c r="D984" i="28"/>
  <c r="B984" i="28"/>
  <c r="E984" i="28"/>
  <c r="C984" i="28"/>
  <c r="F984" i="28"/>
  <c r="C495" i="28"/>
  <c r="D495" i="28"/>
  <c r="G495" i="28"/>
  <c r="H495" i="28"/>
  <c r="I495" i="28"/>
  <c r="E495" i="28"/>
  <c r="B495" i="28"/>
  <c r="F495" i="28"/>
  <c r="A495" i="28"/>
  <c r="H837" i="28"/>
  <c r="I837" i="28"/>
  <c r="B837" i="28"/>
  <c r="E837" i="28"/>
  <c r="C837" i="28"/>
  <c r="G837" i="28"/>
  <c r="A837" i="28"/>
  <c r="D837" i="28"/>
  <c r="F837" i="28"/>
  <c r="E488" i="28"/>
  <c r="H488" i="28"/>
  <c r="A488" i="28"/>
  <c r="B488" i="28"/>
  <c r="F488" i="28"/>
  <c r="C488" i="28"/>
  <c r="G488" i="28"/>
  <c r="I488" i="28"/>
  <c r="D488" i="28"/>
  <c r="H543" i="28"/>
  <c r="A543" i="28"/>
  <c r="I543" i="28"/>
  <c r="B543" i="28"/>
  <c r="C543" i="28"/>
  <c r="F543" i="28"/>
  <c r="D543" i="28"/>
  <c r="G543" i="28"/>
  <c r="E543" i="28"/>
  <c r="I599" i="28"/>
  <c r="B599" i="28"/>
  <c r="C599" i="28"/>
  <c r="D599" i="28"/>
  <c r="E599" i="28"/>
  <c r="H599" i="28"/>
  <c r="F599" i="28"/>
  <c r="A599" i="28"/>
  <c r="G599" i="28"/>
  <c r="B655" i="28"/>
  <c r="A655" i="28"/>
  <c r="I655" i="28"/>
  <c r="C655" i="28"/>
  <c r="D655" i="28"/>
  <c r="F655" i="28"/>
  <c r="G655" i="28"/>
  <c r="E655" i="28"/>
  <c r="H655" i="28"/>
  <c r="G711" i="28"/>
  <c r="F711" i="28"/>
  <c r="D711" i="28"/>
  <c r="E711" i="28"/>
  <c r="I711" i="28"/>
  <c r="A711" i="28"/>
  <c r="B711" i="28"/>
  <c r="C711" i="28"/>
  <c r="H711" i="28"/>
  <c r="F767" i="28"/>
  <c r="G767" i="28"/>
  <c r="E767" i="28"/>
  <c r="D767" i="28"/>
  <c r="H767" i="28"/>
  <c r="I767" i="28"/>
  <c r="B767" i="28"/>
  <c r="C767" i="28"/>
  <c r="A767" i="28"/>
  <c r="H823" i="28"/>
  <c r="D823" i="28"/>
  <c r="G823" i="28"/>
  <c r="E823" i="28"/>
  <c r="I823" i="28"/>
  <c r="B823" i="28"/>
  <c r="C823" i="28"/>
  <c r="A823" i="28"/>
  <c r="F823" i="28"/>
  <c r="B879" i="28"/>
  <c r="C879" i="28"/>
  <c r="E879" i="28"/>
  <c r="F879" i="28"/>
  <c r="D879" i="28"/>
  <c r="G879" i="28"/>
  <c r="A879" i="28"/>
  <c r="H879" i="28"/>
  <c r="I879" i="28"/>
  <c r="A935" i="28"/>
  <c r="H935" i="28"/>
  <c r="C935" i="28"/>
  <c r="I935" i="28"/>
  <c r="D935" i="28"/>
  <c r="B935" i="28"/>
  <c r="E935" i="28"/>
  <c r="F935" i="28"/>
  <c r="G935" i="28"/>
  <c r="G991" i="28"/>
  <c r="A991" i="28"/>
  <c r="H991" i="28"/>
  <c r="C991" i="28"/>
  <c r="I991" i="28"/>
  <c r="D991" i="28"/>
  <c r="B991" i="28"/>
  <c r="E991" i="28"/>
  <c r="F991" i="28"/>
  <c r="D886" i="28"/>
  <c r="E886" i="28"/>
  <c r="C886" i="28"/>
  <c r="A886" i="28"/>
  <c r="H886" i="28"/>
  <c r="I886" i="28"/>
  <c r="B886" i="28"/>
  <c r="G886" i="28"/>
  <c r="F886" i="28"/>
  <c r="A606" i="28"/>
  <c r="I606" i="28"/>
  <c r="C606" i="28"/>
  <c r="D606" i="28"/>
  <c r="G606" i="28"/>
  <c r="H606" i="28"/>
  <c r="E606" i="28"/>
  <c r="F606" i="28"/>
  <c r="B606" i="28"/>
  <c r="F830" i="28"/>
  <c r="D830" i="28"/>
  <c r="A830" i="28"/>
  <c r="B830" i="28"/>
  <c r="E830" i="28"/>
  <c r="G830" i="28"/>
  <c r="C830" i="28"/>
  <c r="H830" i="28"/>
  <c r="I830" i="28"/>
  <c r="C557" i="28"/>
  <c r="F557" i="28"/>
  <c r="A557" i="28"/>
  <c r="I557" i="28"/>
  <c r="B557" i="28"/>
  <c r="G557" i="28"/>
  <c r="D557" i="28"/>
  <c r="H557" i="28"/>
  <c r="E557" i="28"/>
  <c r="G949" i="28"/>
  <c r="B949" i="28"/>
  <c r="H949" i="28"/>
  <c r="C949" i="28"/>
  <c r="D949" i="28"/>
  <c r="E949" i="28"/>
  <c r="F949" i="28"/>
  <c r="I949" i="28"/>
  <c r="A949" i="28"/>
  <c r="A718" i="28"/>
  <c r="E718" i="28"/>
  <c r="F718" i="28"/>
  <c r="I718" i="28"/>
  <c r="C718" i="28"/>
  <c r="D718" i="28"/>
  <c r="G718" i="28"/>
  <c r="H718" i="28"/>
  <c r="B718" i="28"/>
  <c r="E669" i="28"/>
  <c r="F669" i="28"/>
  <c r="I669" i="28"/>
  <c r="B669" i="28"/>
  <c r="G669" i="28"/>
  <c r="C669" i="28"/>
  <c r="D669" i="28"/>
  <c r="A669" i="28"/>
  <c r="H669" i="28"/>
  <c r="F893" i="28"/>
  <c r="G893" i="28"/>
  <c r="A893" i="28"/>
  <c r="H893" i="28"/>
  <c r="I893" i="28"/>
  <c r="C893" i="28"/>
  <c r="D893" i="28"/>
  <c r="B893" i="28"/>
  <c r="E893" i="28"/>
  <c r="B508" i="28"/>
  <c r="F508" i="28"/>
  <c r="C508" i="28"/>
  <c r="G508" i="28"/>
  <c r="D508" i="28"/>
  <c r="E508" i="28"/>
  <c r="H508" i="28"/>
  <c r="A508" i="28"/>
  <c r="I508" i="28"/>
  <c r="F564" i="28"/>
  <c r="G564" i="28"/>
  <c r="C564" i="28"/>
  <c r="H564" i="28"/>
  <c r="D564" i="28"/>
  <c r="B564" i="28"/>
  <c r="E564" i="28"/>
  <c r="A564" i="28"/>
  <c r="I564" i="28"/>
  <c r="B620" i="28"/>
  <c r="E620" i="28"/>
  <c r="F620" i="28"/>
  <c r="C620" i="28"/>
  <c r="G620" i="28"/>
  <c r="D620" i="28"/>
  <c r="H620" i="28"/>
  <c r="A620" i="28"/>
  <c r="I620" i="28"/>
  <c r="H676" i="28"/>
  <c r="A676" i="28"/>
  <c r="I676" i="28"/>
  <c r="C676" i="28"/>
  <c r="B676" i="28"/>
  <c r="F676" i="28"/>
  <c r="G676" i="28"/>
  <c r="D676" i="28"/>
  <c r="E676" i="28"/>
  <c r="F732" i="28"/>
  <c r="G732" i="28"/>
  <c r="H732" i="28"/>
  <c r="A732" i="28"/>
  <c r="C732" i="28"/>
  <c r="D732" i="28"/>
  <c r="E732" i="28"/>
  <c r="I732" i="28"/>
  <c r="B732" i="28"/>
  <c r="E788" i="28"/>
  <c r="H788" i="28"/>
  <c r="A788" i="28"/>
  <c r="G788" i="28"/>
  <c r="C788" i="28"/>
  <c r="F788" i="28"/>
  <c r="D788" i="28"/>
  <c r="B788" i="28"/>
  <c r="I788" i="28"/>
  <c r="F844" i="28"/>
  <c r="G844" i="28"/>
  <c r="A844" i="28"/>
  <c r="H844" i="28"/>
  <c r="C844" i="28"/>
  <c r="E844" i="28"/>
  <c r="I844" i="28"/>
  <c r="D844" i="28"/>
  <c r="B844" i="28"/>
  <c r="C900" i="28"/>
  <c r="I900" i="28"/>
  <c r="D900" i="28"/>
  <c r="E900" i="28"/>
  <c r="F900" i="28"/>
  <c r="G900" i="28"/>
  <c r="A900" i="28"/>
  <c r="H900" i="28"/>
  <c r="B900" i="28"/>
  <c r="F956" i="28"/>
  <c r="I956" i="28"/>
  <c r="G956" i="28"/>
  <c r="B956" i="28"/>
  <c r="C956" i="28"/>
  <c r="D956" i="28"/>
  <c r="E956" i="28"/>
  <c r="A956" i="28"/>
  <c r="H956" i="28"/>
  <c r="H3" i="28"/>
  <c r="I3" i="28"/>
  <c r="F3" i="28"/>
  <c r="D3" i="28"/>
  <c r="C3" i="28"/>
  <c r="G3" i="28"/>
  <c r="A3" i="28"/>
  <c r="B3" i="28"/>
  <c r="E3" i="28"/>
  <c r="C774" i="28"/>
  <c r="G774" i="28"/>
  <c r="B774" i="28"/>
  <c r="D774" i="28"/>
  <c r="E774" i="28"/>
  <c r="F774" i="28"/>
  <c r="H774" i="28"/>
  <c r="A774" i="28"/>
  <c r="I774" i="28"/>
  <c r="I725" i="28"/>
  <c r="D725" i="28"/>
  <c r="F725" i="28"/>
  <c r="G725" i="28"/>
  <c r="E725" i="28"/>
  <c r="H725" i="28"/>
  <c r="B725" i="28"/>
  <c r="C725" i="28"/>
  <c r="A725" i="28"/>
  <c r="D1005" i="28"/>
  <c r="E1005" i="28"/>
  <c r="F1005" i="28"/>
  <c r="G1005" i="28"/>
  <c r="I1005" i="28"/>
  <c r="A1005" i="28"/>
  <c r="B1005" i="28"/>
  <c r="H1005" i="28"/>
  <c r="C1005" i="28"/>
  <c r="F515" i="28"/>
  <c r="C515" i="28"/>
  <c r="D515" i="28"/>
  <c r="G515" i="28"/>
  <c r="H515" i="28"/>
  <c r="A515" i="28"/>
  <c r="I515" i="28"/>
  <c r="E515" i="28"/>
  <c r="B515" i="28"/>
  <c r="B571" i="28"/>
  <c r="F571" i="28"/>
  <c r="C571" i="28"/>
  <c r="I571" i="28"/>
  <c r="D571" i="28"/>
  <c r="G571" i="28"/>
  <c r="H571" i="28"/>
  <c r="A571" i="28"/>
  <c r="E571" i="28"/>
  <c r="E627" i="28"/>
  <c r="B627" i="28"/>
  <c r="F627" i="28"/>
  <c r="C627" i="28"/>
  <c r="G627" i="28"/>
  <c r="H627" i="28"/>
  <c r="A627" i="28"/>
  <c r="I627" i="28"/>
  <c r="D627" i="28"/>
  <c r="E683" i="28"/>
  <c r="G683" i="28"/>
  <c r="I683" i="28"/>
  <c r="H683" i="28"/>
  <c r="F683" i="28"/>
  <c r="C683" i="28"/>
  <c r="D683" i="28"/>
  <c r="A683" i="28"/>
  <c r="B683" i="28"/>
  <c r="F739" i="28"/>
  <c r="G739" i="28"/>
  <c r="B739" i="28"/>
  <c r="C739" i="28"/>
  <c r="D739" i="28"/>
  <c r="A739" i="28"/>
  <c r="H739" i="28"/>
  <c r="I739" i="28"/>
  <c r="E739" i="28"/>
  <c r="H795" i="28"/>
  <c r="B795" i="28"/>
  <c r="D795" i="28"/>
  <c r="E795" i="28"/>
  <c r="C795" i="28"/>
  <c r="I795" i="28"/>
  <c r="F795" i="28"/>
  <c r="G795" i="28"/>
  <c r="A795" i="28"/>
  <c r="G851" i="28"/>
  <c r="B851" i="28"/>
  <c r="D851" i="28"/>
  <c r="H851" i="28"/>
  <c r="A851" i="28"/>
  <c r="C851" i="28"/>
  <c r="I851" i="28"/>
  <c r="E851" i="28"/>
  <c r="F851" i="28"/>
  <c r="D907" i="28"/>
  <c r="E907" i="28"/>
  <c r="F907" i="28"/>
  <c r="G907" i="28"/>
  <c r="I907" i="28"/>
  <c r="H907" i="28"/>
  <c r="B907" i="28"/>
  <c r="A907" i="28"/>
  <c r="C907" i="28"/>
  <c r="H963" i="28"/>
  <c r="I963" i="28"/>
  <c r="B963" i="28"/>
  <c r="C963" i="28"/>
  <c r="D963" i="28"/>
  <c r="G963" i="28"/>
  <c r="E963" i="28"/>
  <c r="A963" i="28"/>
  <c r="F963" i="28"/>
  <c r="F53" i="28"/>
  <c r="I53" i="28"/>
  <c r="A53" i="28"/>
  <c r="G53" i="28"/>
  <c r="H53" i="28"/>
  <c r="D53" i="28"/>
  <c r="E53" i="28"/>
  <c r="B53" i="28"/>
  <c r="C53" i="28"/>
  <c r="G550" i="28"/>
  <c r="B550" i="28"/>
  <c r="E550" i="28"/>
  <c r="F550" i="28"/>
  <c r="D550" i="28"/>
  <c r="C550" i="28"/>
  <c r="H550" i="28"/>
  <c r="A550" i="28"/>
  <c r="I550" i="28"/>
  <c r="A998" i="28"/>
  <c r="B998" i="28"/>
  <c r="D998" i="28"/>
  <c r="E998" i="28"/>
  <c r="F998" i="28"/>
  <c r="G998" i="28"/>
  <c r="C998" i="28"/>
  <c r="I998" i="28"/>
  <c r="H998" i="28"/>
  <c r="E613" i="28"/>
  <c r="A613" i="28"/>
  <c r="I613" i="28"/>
  <c r="B613" i="28"/>
  <c r="C613" i="28"/>
  <c r="F613" i="28"/>
  <c r="G613" i="28"/>
  <c r="D613" i="28"/>
  <c r="H613" i="28"/>
  <c r="H522" i="28"/>
  <c r="B522" i="28"/>
  <c r="F522" i="28"/>
  <c r="A522" i="28"/>
  <c r="I522" i="28"/>
  <c r="D522" i="28"/>
  <c r="G522" i="28"/>
  <c r="C522" i="28"/>
  <c r="E522" i="28"/>
  <c r="F662" i="28"/>
  <c r="D662" i="28"/>
  <c r="G662" i="28"/>
  <c r="I662" i="28"/>
  <c r="H662" i="28"/>
  <c r="E662" i="28"/>
  <c r="A662" i="28"/>
  <c r="B662" i="28"/>
  <c r="C662" i="28"/>
  <c r="A942" i="28"/>
  <c r="I942" i="28"/>
  <c r="E942" i="28"/>
  <c r="F942" i="28"/>
  <c r="G942" i="28"/>
  <c r="B942" i="28"/>
  <c r="C942" i="28"/>
  <c r="D942" i="28"/>
  <c r="H942" i="28"/>
  <c r="E502" i="28"/>
  <c r="F502" i="28"/>
  <c r="A502" i="28"/>
  <c r="D502" i="28"/>
  <c r="H502" i="28"/>
  <c r="I502" i="28"/>
  <c r="G502" i="28"/>
  <c r="B502" i="28"/>
  <c r="C502" i="28"/>
  <c r="I781" i="28"/>
  <c r="C781" i="28"/>
  <c r="G781" i="28"/>
  <c r="H781" i="28"/>
  <c r="E781" i="28"/>
  <c r="D781" i="28"/>
  <c r="B781" i="28"/>
  <c r="F781" i="28"/>
  <c r="A781" i="28"/>
  <c r="F578" i="28"/>
  <c r="G578" i="28"/>
  <c r="I578" i="28"/>
  <c r="C578" i="28"/>
  <c r="B578" i="28"/>
  <c r="D578" i="28"/>
  <c r="E578" i="28"/>
  <c r="A578" i="28"/>
  <c r="H578" i="28"/>
  <c r="F634" i="28"/>
  <c r="G634" i="28"/>
  <c r="D634" i="28"/>
  <c r="A634" i="28"/>
  <c r="E634" i="28"/>
  <c r="I634" i="28"/>
  <c r="B634" i="28"/>
  <c r="H634" i="28"/>
  <c r="C634" i="28"/>
  <c r="E690" i="28"/>
  <c r="B690" i="28"/>
  <c r="F690" i="28"/>
  <c r="G690" i="28"/>
  <c r="A690" i="28"/>
  <c r="I690" i="28"/>
  <c r="H690" i="28"/>
  <c r="C690" i="28"/>
  <c r="D690" i="28"/>
  <c r="G746" i="28"/>
  <c r="A746" i="28"/>
  <c r="F746" i="28"/>
  <c r="I746" i="28"/>
  <c r="C746" i="28"/>
  <c r="B746" i="28"/>
  <c r="H746" i="28"/>
  <c r="E746" i="28"/>
  <c r="D746" i="28"/>
  <c r="B802" i="28"/>
  <c r="H802" i="28"/>
  <c r="E802" i="28"/>
  <c r="I802" i="28"/>
  <c r="C802" i="28"/>
  <c r="D802" i="28"/>
  <c r="A802" i="28"/>
  <c r="F802" i="28"/>
  <c r="G802" i="28"/>
  <c r="A858" i="28"/>
  <c r="B858" i="28"/>
  <c r="H858" i="28"/>
  <c r="F858" i="28"/>
  <c r="I858" i="28"/>
  <c r="C858" i="28"/>
  <c r="G858" i="28"/>
  <c r="D858" i="28"/>
  <c r="E858" i="28"/>
  <c r="A914" i="28"/>
  <c r="H914" i="28"/>
  <c r="C914" i="28"/>
  <c r="D914" i="28"/>
  <c r="E914" i="28"/>
  <c r="F914" i="28"/>
  <c r="B914" i="28"/>
  <c r="G914" i="28"/>
  <c r="I914" i="28"/>
  <c r="C970" i="28"/>
  <c r="F970" i="28"/>
  <c r="A970" i="28"/>
  <c r="H970" i="28"/>
  <c r="I970" i="28"/>
  <c r="B970" i="28"/>
  <c r="G970" i="28"/>
  <c r="D970" i="28"/>
  <c r="E970" i="28"/>
  <c r="E529" i="28"/>
  <c r="F529" i="28"/>
  <c r="C529" i="28"/>
  <c r="A529" i="28"/>
  <c r="D529" i="28"/>
  <c r="I529" i="28"/>
  <c r="B529" i="28"/>
  <c r="G529" i="28"/>
  <c r="H529" i="28"/>
  <c r="C585" i="28"/>
  <c r="D585" i="28"/>
  <c r="G585" i="28"/>
  <c r="A585" i="28"/>
  <c r="B585" i="28"/>
  <c r="H585" i="28"/>
  <c r="I585" i="28"/>
  <c r="E585" i="28"/>
  <c r="F585" i="28"/>
  <c r="H641" i="28"/>
  <c r="I641" i="28"/>
  <c r="D641" i="28"/>
  <c r="E641" i="28"/>
  <c r="G641" i="28"/>
  <c r="F641" i="28"/>
  <c r="A641" i="28"/>
  <c r="B641" i="28"/>
  <c r="C641" i="28"/>
  <c r="F697" i="28"/>
  <c r="G697" i="28"/>
  <c r="D697" i="28"/>
  <c r="E697" i="28"/>
  <c r="H697" i="28"/>
  <c r="I697" i="28"/>
  <c r="A697" i="28"/>
  <c r="C697" i="28"/>
  <c r="B697" i="28"/>
  <c r="I753" i="28"/>
  <c r="H753" i="28"/>
  <c r="F753" i="28"/>
  <c r="E753" i="28"/>
  <c r="A753" i="28"/>
  <c r="B753" i="28"/>
  <c r="G753" i="28"/>
  <c r="C753" i="28"/>
  <c r="D753" i="28"/>
  <c r="A809" i="28"/>
  <c r="I809" i="28"/>
  <c r="G809" i="28"/>
  <c r="E809" i="28"/>
  <c r="B809" i="28"/>
  <c r="H809" i="28"/>
  <c r="F809" i="28"/>
  <c r="C809" i="28"/>
  <c r="D809" i="28"/>
  <c r="F865" i="28"/>
  <c r="H865" i="28"/>
  <c r="D865" i="28"/>
  <c r="E865" i="28"/>
  <c r="A865" i="28"/>
  <c r="B865" i="28"/>
  <c r="I865" i="28"/>
  <c r="C865" i="28"/>
  <c r="G865" i="28"/>
  <c r="D921" i="28"/>
  <c r="E921" i="28"/>
  <c r="H921" i="28"/>
  <c r="I921" i="28"/>
  <c r="B921" i="28"/>
  <c r="C921" i="28"/>
  <c r="A921" i="28"/>
  <c r="G921" i="28"/>
  <c r="F921" i="28"/>
  <c r="I977" i="28"/>
  <c r="B977" i="28"/>
  <c r="F977" i="28"/>
  <c r="D977" i="28"/>
  <c r="G977" i="28"/>
  <c r="A977" i="28"/>
  <c r="H977" i="28"/>
  <c r="E977" i="28"/>
  <c r="C977" i="28"/>
  <c r="S75" i="9"/>
  <c r="S25" i="9"/>
  <c r="S1027" i="9"/>
  <c r="S1020" i="9"/>
  <c r="S1013" i="9"/>
  <c r="S1006" i="9"/>
  <c r="S999" i="9"/>
  <c r="S992" i="9"/>
  <c r="S985" i="9"/>
  <c r="S978" i="9"/>
  <c r="S971" i="9"/>
  <c r="S964" i="9"/>
  <c r="S957" i="9"/>
  <c r="S950" i="9"/>
  <c r="S943" i="9"/>
  <c r="S936" i="9"/>
  <c r="S929" i="9"/>
  <c r="S922" i="9"/>
  <c r="S915" i="9"/>
  <c r="S908" i="9"/>
  <c r="S901" i="9"/>
  <c r="S894" i="9"/>
  <c r="S887" i="9"/>
  <c r="S880" i="9"/>
  <c r="S873" i="9"/>
  <c r="S866" i="9"/>
  <c r="S859" i="9"/>
  <c r="S852" i="9"/>
  <c r="S845" i="9"/>
  <c r="S838" i="9"/>
  <c r="S831" i="9"/>
  <c r="S824" i="9"/>
  <c r="S817" i="9"/>
  <c r="S810" i="9"/>
  <c r="S803" i="9"/>
  <c r="S796" i="9"/>
  <c r="S789" i="9"/>
  <c r="S782" i="9"/>
  <c r="S775" i="9"/>
  <c r="S768" i="9"/>
  <c r="S761" i="9"/>
  <c r="S754" i="9"/>
  <c r="S747" i="9"/>
  <c r="S740" i="9"/>
  <c r="S733" i="9"/>
  <c r="S726" i="9"/>
  <c r="S719" i="9"/>
  <c r="S712" i="9"/>
  <c r="S705" i="9"/>
  <c r="S698" i="9"/>
  <c r="S691" i="9"/>
  <c r="S684" i="9"/>
  <c r="S677" i="9"/>
  <c r="S670" i="9"/>
  <c r="S663" i="9"/>
  <c r="S656" i="9"/>
  <c r="S649" i="9"/>
  <c r="S642" i="9"/>
  <c r="S635" i="9"/>
  <c r="S628" i="9"/>
  <c r="S621" i="9"/>
  <c r="S614" i="9"/>
  <c r="S607" i="9"/>
  <c r="S600" i="9"/>
  <c r="S593" i="9"/>
  <c r="S586" i="9"/>
  <c r="S579" i="9"/>
  <c r="S572" i="9"/>
  <c r="S565" i="9"/>
  <c r="S558" i="9"/>
  <c r="S551" i="9"/>
  <c r="S544" i="9"/>
  <c r="S537" i="9"/>
  <c r="S530" i="9"/>
  <c r="S524" i="9"/>
  <c r="S517" i="9"/>
  <c r="S510" i="9"/>
  <c r="I614" i="28" l="1"/>
  <c r="B614" i="28"/>
  <c r="C614" i="28"/>
  <c r="D614" i="28"/>
  <c r="E614" i="28"/>
  <c r="G614" i="28"/>
  <c r="F614" i="28"/>
  <c r="H614" i="28"/>
  <c r="A614" i="28"/>
  <c r="B503" i="28"/>
  <c r="D503" i="28"/>
  <c r="E503" i="28"/>
  <c r="F503" i="28"/>
  <c r="C503" i="28"/>
  <c r="I503" i="28"/>
  <c r="G503" i="28"/>
  <c r="H503" i="28"/>
  <c r="A503" i="28"/>
  <c r="A950" i="28"/>
  <c r="I950" i="28"/>
  <c r="C950" i="28"/>
  <c r="H950" i="28"/>
  <c r="D950" i="28"/>
  <c r="E950" i="28"/>
  <c r="F950" i="28"/>
  <c r="G950" i="28"/>
  <c r="B950" i="28"/>
  <c r="G509" i="28"/>
  <c r="B509" i="28"/>
  <c r="A509" i="28"/>
  <c r="H509" i="28"/>
  <c r="C509" i="28"/>
  <c r="D509" i="28"/>
  <c r="E509" i="28"/>
  <c r="F509" i="28"/>
  <c r="I509" i="28"/>
  <c r="C565" i="28"/>
  <c r="F565" i="28"/>
  <c r="G565" i="28"/>
  <c r="H565" i="28"/>
  <c r="D565" i="28"/>
  <c r="E565" i="28"/>
  <c r="I565" i="28"/>
  <c r="B565" i="28"/>
  <c r="A565" i="28"/>
  <c r="A621" i="28"/>
  <c r="I621" i="28"/>
  <c r="E621" i="28"/>
  <c r="G621" i="28"/>
  <c r="H621" i="28"/>
  <c r="B621" i="28"/>
  <c r="C621" i="28"/>
  <c r="F621" i="28"/>
  <c r="D621" i="28"/>
  <c r="E677" i="28"/>
  <c r="H677" i="28"/>
  <c r="B677" i="28"/>
  <c r="D677" i="28"/>
  <c r="C677" i="28"/>
  <c r="A677" i="28"/>
  <c r="I677" i="28"/>
  <c r="F677" i="28"/>
  <c r="G677" i="28"/>
  <c r="G733" i="28"/>
  <c r="B733" i="28"/>
  <c r="A733" i="28"/>
  <c r="D733" i="28"/>
  <c r="E733" i="28"/>
  <c r="F733" i="28"/>
  <c r="C733" i="28"/>
  <c r="H733" i="28"/>
  <c r="I733" i="28"/>
  <c r="G789" i="28"/>
  <c r="H789" i="28"/>
  <c r="F789" i="28"/>
  <c r="E789" i="28"/>
  <c r="A789" i="28"/>
  <c r="B789" i="28"/>
  <c r="C789" i="28"/>
  <c r="I789" i="28"/>
  <c r="D789" i="28"/>
  <c r="A845" i="28"/>
  <c r="H845" i="28"/>
  <c r="B845" i="28"/>
  <c r="D845" i="28"/>
  <c r="E845" i="28"/>
  <c r="C845" i="28"/>
  <c r="G845" i="28"/>
  <c r="I845" i="28"/>
  <c r="F845" i="28"/>
  <c r="E901" i="28"/>
  <c r="F901" i="28"/>
  <c r="H901" i="28"/>
  <c r="I901" i="28"/>
  <c r="C901" i="28"/>
  <c r="D901" i="28"/>
  <c r="B901" i="28"/>
  <c r="G901" i="28"/>
  <c r="A901" i="28"/>
  <c r="B957" i="28"/>
  <c r="H957" i="28"/>
  <c r="C957" i="28"/>
  <c r="F957" i="28"/>
  <c r="I957" i="28"/>
  <c r="A957" i="28"/>
  <c r="G957" i="28"/>
  <c r="D957" i="28"/>
  <c r="E957" i="28"/>
  <c r="F4" i="28"/>
  <c r="G4" i="28"/>
  <c r="H4" i="28"/>
  <c r="C4" i="28"/>
  <c r="D4" i="28"/>
  <c r="E4" i="28"/>
  <c r="A4" i="28"/>
  <c r="I4" i="28"/>
  <c r="B4" i="28"/>
  <c r="I726" i="28"/>
  <c r="H726" i="28"/>
  <c r="G726" i="28"/>
  <c r="E726" i="28"/>
  <c r="A726" i="28"/>
  <c r="D726" i="28"/>
  <c r="F726" i="28"/>
  <c r="B726" i="28"/>
  <c r="C726" i="28"/>
  <c r="A1006" i="28"/>
  <c r="H1006" i="28"/>
  <c r="B1006" i="28"/>
  <c r="C1006" i="28"/>
  <c r="I1006" i="28"/>
  <c r="D1006" i="28"/>
  <c r="E1006" i="28"/>
  <c r="F1006" i="28"/>
  <c r="G1006" i="28"/>
  <c r="F740" i="28"/>
  <c r="H740" i="28"/>
  <c r="D740" i="28"/>
  <c r="G740" i="28"/>
  <c r="I740" i="28"/>
  <c r="C740" i="28"/>
  <c r="E740" i="28"/>
  <c r="A740" i="28"/>
  <c r="B740" i="28"/>
  <c r="C782" i="28"/>
  <c r="D782" i="28"/>
  <c r="H782" i="28"/>
  <c r="A782" i="28"/>
  <c r="B782" i="28"/>
  <c r="E782" i="28"/>
  <c r="G782" i="28"/>
  <c r="F782" i="28"/>
  <c r="I782" i="28"/>
  <c r="D628" i="28"/>
  <c r="F628" i="28"/>
  <c r="G628" i="28"/>
  <c r="H628" i="28"/>
  <c r="A628" i="28"/>
  <c r="I628" i="28"/>
  <c r="B628" i="28"/>
  <c r="C628" i="28"/>
  <c r="E628" i="28"/>
  <c r="B964" i="28"/>
  <c r="C964" i="28"/>
  <c r="A964" i="28"/>
  <c r="H964" i="28"/>
  <c r="F964" i="28"/>
  <c r="I964" i="28"/>
  <c r="G964" i="28"/>
  <c r="D964" i="28"/>
  <c r="E964" i="28"/>
  <c r="F635" i="28"/>
  <c r="I635" i="28"/>
  <c r="A635" i="28"/>
  <c r="B635" i="28"/>
  <c r="H635" i="28"/>
  <c r="C635" i="28"/>
  <c r="D635" i="28"/>
  <c r="E635" i="28"/>
  <c r="G635" i="28"/>
  <c r="G691" i="28"/>
  <c r="D691" i="28"/>
  <c r="I691" i="28"/>
  <c r="H691" i="28"/>
  <c r="F691" i="28"/>
  <c r="A691" i="28"/>
  <c r="B691" i="28"/>
  <c r="C691" i="28"/>
  <c r="E691" i="28"/>
  <c r="E747" i="28"/>
  <c r="G747" i="28"/>
  <c r="F747" i="28"/>
  <c r="C747" i="28"/>
  <c r="I747" i="28"/>
  <c r="A747" i="28"/>
  <c r="H747" i="28"/>
  <c r="B747" i="28"/>
  <c r="D747" i="28"/>
  <c r="H803" i="28"/>
  <c r="D803" i="28"/>
  <c r="E803" i="28"/>
  <c r="I803" i="28"/>
  <c r="C803" i="28"/>
  <c r="B803" i="28"/>
  <c r="F803" i="28"/>
  <c r="G803" i="28"/>
  <c r="A803" i="28"/>
  <c r="G859" i="28"/>
  <c r="D859" i="28"/>
  <c r="A859" i="28"/>
  <c r="H859" i="28"/>
  <c r="B859" i="28"/>
  <c r="C859" i="28"/>
  <c r="I859" i="28"/>
  <c r="E859" i="28"/>
  <c r="F859" i="28"/>
  <c r="D915" i="28"/>
  <c r="E915" i="28"/>
  <c r="F915" i="28"/>
  <c r="G915" i="28"/>
  <c r="I915" i="28"/>
  <c r="A915" i="28"/>
  <c r="B915" i="28"/>
  <c r="H915" i="28"/>
  <c r="C915" i="28"/>
  <c r="H971" i="28"/>
  <c r="I971" i="28"/>
  <c r="B971" i="28"/>
  <c r="C971" i="28"/>
  <c r="D971" i="28"/>
  <c r="G971" i="28"/>
  <c r="E971" i="28"/>
  <c r="A971" i="28"/>
  <c r="F971" i="28"/>
  <c r="E670" i="28"/>
  <c r="G670" i="28"/>
  <c r="H670" i="28"/>
  <c r="A670" i="28"/>
  <c r="B670" i="28"/>
  <c r="D670" i="28"/>
  <c r="F670" i="28"/>
  <c r="I670" i="28"/>
  <c r="C670" i="28"/>
  <c r="E516" i="28"/>
  <c r="H516" i="28"/>
  <c r="G516" i="28"/>
  <c r="B516" i="28"/>
  <c r="C516" i="28"/>
  <c r="D516" i="28"/>
  <c r="F516" i="28"/>
  <c r="A516" i="28"/>
  <c r="I516" i="28"/>
  <c r="B796" i="28"/>
  <c r="C796" i="28"/>
  <c r="D796" i="28"/>
  <c r="F796" i="28"/>
  <c r="G796" i="28"/>
  <c r="A796" i="28"/>
  <c r="H796" i="28"/>
  <c r="I796" i="28"/>
  <c r="E796" i="28"/>
  <c r="I530" i="28"/>
  <c r="B530" i="28"/>
  <c r="C530" i="28"/>
  <c r="F530" i="28"/>
  <c r="G530" i="28"/>
  <c r="D530" i="28"/>
  <c r="H530" i="28"/>
  <c r="E530" i="28"/>
  <c r="A530" i="28"/>
  <c r="A754" i="28"/>
  <c r="B754" i="28"/>
  <c r="E754" i="28"/>
  <c r="G754" i="28"/>
  <c r="H754" i="28"/>
  <c r="I754" i="28"/>
  <c r="C754" i="28"/>
  <c r="D754" i="28"/>
  <c r="F754" i="28"/>
  <c r="G810" i="28"/>
  <c r="A810" i="28"/>
  <c r="B810" i="28"/>
  <c r="H810" i="28"/>
  <c r="D810" i="28"/>
  <c r="E810" i="28"/>
  <c r="F810" i="28"/>
  <c r="I810" i="28"/>
  <c r="C810" i="28"/>
  <c r="G866" i="28"/>
  <c r="I866" i="28"/>
  <c r="H866" i="28"/>
  <c r="B866" i="28"/>
  <c r="A866" i="28"/>
  <c r="D866" i="28"/>
  <c r="E866" i="28"/>
  <c r="F866" i="28"/>
  <c r="C866" i="28"/>
  <c r="E922" i="28"/>
  <c r="F922" i="28"/>
  <c r="A922" i="28"/>
  <c r="H922" i="28"/>
  <c r="I922" i="28"/>
  <c r="G922" i="28"/>
  <c r="B922" i="28"/>
  <c r="C922" i="28"/>
  <c r="D922" i="28"/>
  <c r="I978" i="28"/>
  <c r="B978" i="28"/>
  <c r="C978" i="28"/>
  <c r="F978" i="28"/>
  <c r="D978" i="28"/>
  <c r="G978" i="28"/>
  <c r="E978" i="28"/>
  <c r="A978" i="28"/>
  <c r="H978" i="28"/>
  <c r="D894" i="28"/>
  <c r="E894" i="28"/>
  <c r="C894" i="28"/>
  <c r="F894" i="28"/>
  <c r="G894" i="28"/>
  <c r="A894" i="28"/>
  <c r="H894" i="28"/>
  <c r="I894" i="28"/>
  <c r="B894" i="28"/>
  <c r="C572" i="28"/>
  <c r="H572" i="28"/>
  <c r="D572" i="28"/>
  <c r="A572" i="28"/>
  <c r="I572" i="28"/>
  <c r="B572" i="28"/>
  <c r="E572" i="28"/>
  <c r="F572" i="28"/>
  <c r="G572" i="28"/>
  <c r="C852" i="28"/>
  <c r="D852" i="28"/>
  <c r="B852" i="28"/>
  <c r="F852" i="28"/>
  <c r="G852" i="28"/>
  <c r="A852" i="28"/>
  <c r="H852" i="28"/>
  <c r="E852" i="28"/>
  <c r="I852" i="28"/>
  <c r="F523" i="28"/>
  <c r="I523" i="28"/>
  <c r="B523" i="28"/>
  <c r="C523" i="28"/>
  <c r="D523" i="28"/>
  <c r="G523" i="28"/>
  <c r="H523" i="28"/>
  <c r="E523" i="28"/>
  <c r="A523" i="28"/>
  <c r="H642" i="28"/>
  <c r="I642" i="28"/>
  <c r="G642" i="28"/>
  <c r="F642" i="28"/>
  <c r="B642" i="28"/>
  <c r="C642" i="28"/>
  <c r="D642" i="28"/>
  <c r="A642" i="28"/>
  <c r="E642" i="28"/>
  <c r="C537" i="28"/>
  <c r="H537" i="28"/>
  <c r="B537" i="28"/>
  <c r="A537" i="28"/>
  <c r="I537" i="28"/>
  <c r="E537" i="28"/>
  <c r="F537" i="28"/>
  <c r="G537" i="28"/>
  <c r="D537" i="28"/>
  <c r="E593" i="28"/>
  <c r="F593" i="28"/>
  <c r="I593" i="28"/>
  <c r="B593" i="28"/>
  <c r="C593" i="28"/>
  <c r="D593" i="28"/>
  <c r="A593" i="28"/>
  <c r="H593" i="28"/>
  <c r="G593" i="28"/>
  <c r="I649" i="28"/>
  <c r="E649" i="28"/>
  <c r="D649" i="28"/>
  <c r="A649" i="28"/>
  <c r="B649" i="28"/>
  <c r="C649" i="28"/>
  <c r="G649" i="28"/>
  <c r="F649" i="28"/>
  <c r="H649" i="28"/>
  <c r="C705" i="28"/>
  <c r="E705" i="28"/>
  <c r="I705" i="28"/>
  <c r="H705" i="28"/>
  <c r="F705" i="28"/>
  <c r="D705" i="28"/>
  <c r="A705" i="28"/>
  <c r="G705" i="28"/>
  <c r="B705" i="28"/>
  <c r="A761" i="28"/>
  <c r="B761" i="28"/>
  <c r="H761" i="28"/>
  <c r="I761" i="28"/>
  <c r="D761" i="28"/>
  <c r="F761" i="28"/>
  <c r="G761" i="28"/>
  <c r="C761" i="28"/>
  <c r="E761" i="28"/>
  <c r="D817" i="28"/>
  <c r="E817" i="28"/>
  <c r="F817" i="28"/>
  <c r="H817" i="28"/>
  <c r="I817" i="28"/>
  <c r="G817" i="28"/>
  <c r="C817" i="28"/>
  <c r="A817" i="28"/>
  <c r="B817" i="28"/>
  <c r="H873" i="28"/>
  <c r="I873" i="28"/>
  <c r="E873" i="28"/>
  <c r="G873" i="28"/>
  <c r="B873" i="28"/>
  <c r="A873" i="28"/>
  <c r="F873" i="28"/>
  <c r="C873" i="28"/>
  <c r="D873" i="28"/>
  <c r="A929" i="28"/>
  <c r="F929" i="28"/>
  <c r="H929" i="28"/>
  <c r="C929" i="28"/>
  <c r="D929" i="28"/>
  <c r="E929" i="28"/>
  <c r="G929" i="28"/>
  <c r="I929" i="28"/>
  <c r="B929" i="28"/>
  <c r="C985" i="28"/>
  <c r="F985" i="28"/>
  <c r="D985" i="28"/>
  <c r="H985" i="28"/>
  <c r="I985" i="28"/>
  <c r="B985" i="28"/>
  <c r="E985" i="28"/>
  <c r="G985" i="28"/>
  <c r="A985" i="28"/>
  <c r="F838" i="28"/>
  <c r="D838" i="28"/>
  <c r="A838" i="28"/>
  <c r="H838" i="28"/>
  <c r="I838" i="28"/>
  <c r="B838" i="28"/>
  <c r="G838" i="28"/>
  <c r="C838" i="28"/>
  <c r="E838" i="28"/>
  <c r="B908" i="28"/>
  <c r="C908" i="28"/>
  <c r="I908" i="28"/>
  <c r="F908" i="28"/>
  <c r="G908" i="28"/>
  <c r="A908" i="28"/>
  <c r="H908" i="28"/>
  <c r="D908" i="28"/>
  <c r="E908" i="28"/>
  <c r="B579" i="28"/>
  <c r="A579" i="28"/>
  <c r="C579" i="28"/>
  <c r="I579" i="28"/>
  <c r="D579" i="28"/>
  <c r="E579" i="28"/>
  <c r="F579" i="28"/>
  <c r="G579" i="28"/>
  <c r="H579" i="28"/>
  <c r="A586" i="28"/>
  <c r="C586" i="28"/>
  <c r="D586" i="28"/>
  <c r="E586" i="28"/>
  <c r="F586" i="28"/>
  <c r="G586" i="28"/>
  <c r="I586" i="28"/>
  <c r="H586" i="28"/>
  <c r="B586" i="28"/>
  <c r="I544" i="28"/>
  <c r="B544" i="28"/>
  <c r="H544" i="28"/>
  <c r="D544" i="28"/>
  <c r="E544" i="28"/>
  <c r="F544" i="28"/>
  <c r="G544" i="28"/>
  <c r="A544" i="28"/>
  <c r="C544" i="28"/>
  <c r="B656" i="28"/>
  <c r="D656" i="28"/>
  <c r="F656" i="28"/>
  <c r="I656" i="28"/>
  <c r="C656" i="28"/>
  <c r="H656" i="28"/>
  <c r="G656" i="28"/>
  <c r="E656" i="28"/>
  <c r="A656" i="28"/>
  <c r="C712" i="28"/>
  <c r="I712" i="28"/>
  <c r="B712" i="28"/>
  <c r="A712" i="28"/>
  <c r="D712" i="28"/>
  <c r="H712" i="28"/>
  <c r="E712" i="28"/>
  <c r="F712" i="28"/>
  <c r="G712" i="28"/>
  <c r="E768" i="28"/>
  <c r="F768" i="28"/>
  <c r="D768" i="28"/>
  <c r="G768" i="28"/>
  <c r="A768" i="28"/>
  <c r="C768" i="28"/>
  <c r="H768" i="28"/>
  <c r="B768" i="28"/>
  <c r="I768" i="28"/>
  <c r="H824" i="28"/>
  <c r="B824" i="28"/>
  <c r="I824" i="28"/>
  <c r="E824" i="28"/>
  <c r="G824" i="28"/>
  <c r="A824" i="28"/>
  <c r="F824" i="28"/>
  <c r="C824" i="28"/>
  <c r="D824" i="28"/>
  <c r="G880" i="28"/>
  <c r="E880" i="28"/>
  <c r="A880" i="28"/>
  <c r="B880" i="28"/>
  <c r="C880" i="28"/>
  <c r="D880" i="28"/>
  <c r="F880" i="28"/>
  <c r="H880" i="28"/>
  <c r="I880" i="28"/>
  <c r="B936" i="28"/>
  <c r="E936" i="28"/>
  <c r="C936" i="28"/>
  <c r="A936" i="28"/>
  <c r="H936" i="28"/>
  <c r="I936" i="28"/>
  <c r="D936" i="28"/>
  <c r="F936" i="28"/>
  <c r="G936" i="28"/>
  <c r="D992" i="28"/>
  <c r="B992" i="28"/>
  <c r="G992" i="28"/>
  <c r="A992" i="28"/>
  <c r="H992" i="28"/>
  <c r="I992" i="28"/>
  <c r="E992" i="28"/>
  <c r="F992" i="28"/>
  <c r="C992" i="28"/>
  <c r="G558" i="28"/>
  <c r="H558" i="28"/>
  <c r="A558" i="28"/>
  <c r="E558" i="28"/>
  <c r="I558" i="28"/>
  <c r="F558" i="28"/>
  <c r="B558" i="28"/>
  <c r="C558" i="28"/>
  <c r="D558" i="28"/>
  <c r="A684" i="28"/>
  <c r="B684" i="28"/>
  <c r="D684" i="28"/>
  <c r="C684" i="28"/>
  <c r="H684" i="28"/>
  <c r="F684" i="28"/>
  <c r="E684" i="28"/>
  <c r="G684" i="28"/>
  <c r="I684" i="28"/>
  <c r="F54" i="28"/>
  <c r="G54" i="28"/>
  <c r="C54" i="28"/>
  <c r="H54" i="28"/>
  <c r="A54" i="28"/>
  <c r="D54" i="28"/>
  <c r="I54" i="28"/>
  <c r="B54" i="28"/>
  <c r="E54" i="28"/>
  <c r="B698" i="28"/>
  <c r="D698" i="28"/>
  <c r="G698" i="28"/>
  <c r="E698" i="28"/>
  <c r="I698" i="28"/>
  <c r="A698" i="28"/>
  <c r="F698" i="28"/>
  <c r="H698" i="28"/>
  <c r="C698" i="28"/>
  <c r="F489" i="28"/>
  <c r="G489" i="28"/>
  <c r="B489" i="28"/>
  <c r="H489" i="28"/>
  <c r="E489" i="28"/>
  <c r="C489" i="28"/>
  <c r="D489" i="28"/>
  <c r="A489" i="28"/>
  <c r="I489" i="28"/>
  <c r="C600" i="28"/>
  <c r="D600" i="28"/>
  <c r="A600" i="28"/>
  <c r="H600" i="28"/>
  <c r="I600" i="28"/>
  <c r="B600" i="28"/>
  <c r="G600" i="28"/>
  <c r="E600" i="28"/>
  <c r="F600" i="28"/>
  <c r="B496" i="28"/>
  <c r="H496" i="28"/>
  <c r="C496" i="28"/>
  <c r="I496" i="28"/>
  <c r="F496" i="28"/>
  <c r="G496" i="28"/>
  <c r="D496" i="28"/>
  <c r="A496" i="28"/>
  <c r="E496" i="28"/>
  <c r="A551" i="28"/>
  <c r="I551" i="28"/>
  <c r="B551" i="28"/>
  <c r="E551" i="28"/>
  <c r="F551" i="28"/>
  <c r="H551" i="28"/>
  <c r="G551" i="28"/>
  <c r="C551" i="28"/>
  <c r="D551" i="28"/>
  <c r="I607" i="28"/>
  <c r="B607" i="28"/>
  <c r="C607" i="28"/>
  <c r="D607" i="28"/>
  <c r="E607" i="28"/>
  <c r="F607" i="28"/>
  <c r="H607" i="28"/>
  <c r="G607" i="28"/>
  <c r="A607" i="28"/>
  <c r="G663" i="28"/>
  <c r="H663" i="28"/>
  <c r="A663" i="28"/>
  <c r="I663" i="28"/>
  <c r="C663" i="28"/>
  <c r="D663" i="28"/>
  <c r="E663" i="28"/>
  <c r="F663" i="28"/>
  <c r="B663" i="28"/>
  <c r="D719" i="28"/>
  <c r="B719" i="28"/>
  <c r="I719" i="28"/>
  <c r="C719" i="28"/>
  <c r="E719" i="28"/>
  <c r="F719" i="28"/>
  <c r="H719" i="28"/>
  <c r="G719" i="28"/>
  <c r="A719" i="28"/>
  <c r="G775" i="28"/>
  <c r="B775" i="28"/>
  <c r="D775" i="28"/>
  <c r="E775" i="28"/>
  <c r="A775" i="28"/>
  <c r="I775" i="28"/>
  <c r="C775" i="28"/>
  <c r="F775" i="28"/>
  <c r="H775" i="28"/>
  <c r="F831" i="28"/>
  <c r="G831" i="28"/>
  <c r="E831" i="28"/>
  <c r="I831" i="28"/>
  <c r="B831" i="28"/>
  <c r="C831" i="28"/>
  <c r="H831" i="28"/>
  <c r="A831" i="28"/>
  <c r="D831" i="28"/>
  <c r="C887" i="28"/>
  <c r="E887" i="28"/>
  <c r="F887" i="28"/>
  <c r="D887" i="28"/>
  <c r="G887" i="28"/>
  <c r="A887" i="28"/>
  <c r="H887" i="28"/>
  <c r="I887" i="28"/>
  <c r="B887" i="28"/>
  <c r="H943" i="28"/>
  <c r="C943" i="28"/>
  <c r="I943" i="28"/>
  <c r="D943" i="28"/>
  <c r="B943" i="28"/>
  <c r="E943" i="28"/>
  <c r="F943" i="28"/>
  <c r="G943" i="28"/>
  <c r="A943" i="28"/>
  <c r="A999" i="28"/>
  <c r="H999" i="28"/>
  <c r="I999" i="28"/>
  <c r="C999" i="28"/>
  <c r="D999" i="28"/>
  <c r="B999" i="28"/>
  <c r="E999" i="28"/>
  <c r="F999" i="28"/>
  <c r="G999" i="28"/>
  <c r="S76" i="9"/>
  <c r="S26" i="9"/>
  <c r="S1028" i="9"/>
  <c r="S1021" i="9"/>
  <c r="S1014" i="9"/>
  <c r="S1007" i="9"/>
  <c r="S1000" i="9"/>
  <c r="S993" i="9"/>
  <c r="S986" i="9"/>
  <c r="S979" i="9"/>
  <c r="S972" i="9"/>
  <c r="S965" i="9"/>
  <c r="S958" i="9"/>
  <c r="S951" i="9"/>
  <c r="S944" i="9"/>
  <c r="S937" i="9"/>
  <c r="S930" i="9"/>
  <c r="S923" i="9"/>
  <c r="S916" i="9"/>
  <c r="S909" i="9"/>
  <c r="S902" i="9"/>
  <c r="S895" i="9"/>
  <c r="S888" i="9"/>
  <c r="S881" i="9"/>
  <c r="S874" i="9"/>
  <c r="S867" i="9"/>
  <c r="S860" i="9"/>
  <c r="S853" i="9"/>
  <c r="S846" i="9"/>
  <c r="S839" i="9"/>
  <c r="S832" i="9"/>
  <c r="S825" i="9"/>
  <c r="S818" i="9"/>
  <c r="S811" i="9"/>
  <c r="S804" i="9"/>
  <c r="S797" i="9"/>
  <c r="S790" i="9"/>
  <c r="S783" i="9"/>
  <c r="S776" i="9"/>
  <c r="S769" i="9"/>
  <c r="S762" i="9"/>
  <c r="S755" i="9"/>
  <c r="S748" i="9"/>
  <c r="S741" i="9"/>
  <c r="S734" i="9"/>
  <c r="S727" i="9"/>
  <c r="S720" i="9"/>
  <c r="S713" i="9"/>
  <c r="S706" i="9"/>
  <c r="S699" i="9"/>
  <c r="S692" i="9"/>
  <c r="S685" i="9"/>
  <c r="S678" i="9"/>
  <c r="S671" i="9"/>
  <c r="S664" i="9"/>
  <c r="S657" i="9"/>
  <c r="S650" i="9"/>
  <c r="S643" i="9"/>
  <c r="S636" i="9"/>
  <c r="S629" i="9"/>
  <c r="S622" i="9"/>
  <c r="S615" i="9"/>
  <c r="S608" i="9"/>
  <c r="S601" i="9"/>
  <c r="S594" i="9"/>
  <c r="S587" i="9"/>
  <c r="S580" i="9"/>
  <c r="S573" i="9"/>
  <c r="S566" i="9"/>
  <c r="S559" i="9"/>
  <c r="S552" i="9"/>
  <c r="S545" i="9"/>
  <c r="S538" i="9"/>
  <c r="S531" i="9"/>
  <c r="S526" i="9"/>
  <c r="S525" i="9"/>
  <c r="S519" i="9"/>
  <c r="S518" i="9"/>
  <c r="S512" i="9"/>
  <c r="S511" i="9"/>
  <c r="G490" i="28" l="1"/>
  <c r="B490" i="28"/>
  <c r="D490" i="28"/>
  <c r="H490" i="28"/>
  <c r="E490" i="28"/>
  <c r="C490" i="28"/>
  <c r="A490" i="28"/>
  <c r="I490" i="28"/>
  <c r="F490" i="28"/>
  <c r="B504" i="28"/>
  <c r="F504" i="28"/>
  <c r="C504" i="28"/>
  <c r="A504" i="28"/>
  <c r="I504" i="28"/>
  <c r="G504" i="28"/>
  <c r="H504" i="28"/>
  <c r="D504" i="28"/>
  <c r="E504" i="28"/>
  <c r="C720" i="28"/>
  <c r="F720" i="28"/>
  <c r="E720" i="28"/>
  <c r="I720" i="28"/>
  <c r="G720" i="28"/>
  <c r="B720" i="28"/>
  <c r="A720" i="28"/>
  <c r="H720" i="28"/>
  <c r="D720" i="28"/>
  <c r="G505" i="28"/>
  <c r="H505" i="28"/>
  <c r="I505" i="28"/>
  <c r="C505" i="28"/>
  <c r="B505" i="28"/>
  <c r="D505" i="28"/>
  <c r="A505" i="28"/>
  <c r="E505" i="28"/>
  <c r="F505" i="28"/>
  <c r="F559" i="28"/>
  <c r="H559" i="28"/>
  <c r="G559" i="28"/>
  <c r="A559" i="28"/>
  <c r="C559" i="28"/>
  <c r="D559" i="28"/>
  <c r="E559" i="28"/>
  <c r="B559" i="28"/>
  <c r="I559" i="28"/>
  <c r="C615" i="28"/>
  <c r="F615" i="28"/>
  <c r="D615" i="28"/>
  <c r="H615" i="28"/>
  <c r="A615" i="28"/>
  <c r="I615" i="28"/>
  <c r="B615" i="28"/>
  <c r="G615" i="28"/>
  <c r="E615" i="28"/>
  <c r="D671" i="28"/>
  <c r="H671" i="28"/>
  <c r="I671" i="28"/>
  <c r="C671" i="28"/>
  <c r="F671" i="28"/>
  <c r="G671" i="28"/>
  <c r="E671" i="28"/>
  <c r="B671" i="28"/>
  <c r="A671" i="28"/>
  <c r="F727" i="28"/>
  <c r="I727" i="28"/>
  <c r="D727" i="28"/>
  <c r="A727" i="28"/>
  <c r="C727" i="28"/>
  <c r="E727" i="28"/>
  <c r="G727" i="28"/>
  <c r="B727" i="28"/>
  <c r="H727" i="28"/>
  <c r="H783" i="28"/>
  <c r="E783" i="28"/>
  <c r="G783" i="28"/>
  <c r="A783" i="28"/>
  <c r="D783" i="28"/>
  <c r="B783" i="28"/>
  <c r="F783" i="28"/>
  <c r="I783" i="28"/>
  <c r="C783" i="28"/>
  <c r="C839" i="28"/>
  <c r="A839" i="28"/>
  <c r="D839" i="28"/>
  <c r="G839" i="28"/>
  <c r="E839" i="28"/>
  <c r="I839" i="28"/>
  <c r="B839" i="28"/>
  <c r="H839" i="28"/>
  <c r="F839" i="28"/>
  <c r="A895" i="28"/>
  <c r="H895" i="28"/>
  <c r="C895" i="28"/>
  <c r="E895" i="28"/>
  <c r="F895" i="28"/>
  <c r="D895" i="28"/>
  <c r="G895" i="28"/>
  <c r="I895" i="28"/>
  <c r="B895" i="28"/>
  <c r="E951" i="28"/>
  <c r="F951" i="28"/>
  <c r="H951" i="28"/>
  <c r="C951" i="28"/>
  <c r="B951" i="28"/>
  <c r="D951" i="28"/>
  <c r="I951" i="28"/>
  <c r="G951" i="28"/>
  <c r="A951" i="28"/>
  <c r="D1007" i="28"/>
  <c r="B1007" i="28"/>
  <c r="E1007" i="28"/>
  <c r="A1007" i="28"/>
  <c r="H1007" i="28"/>
  <c r="I1007" i="28"/>
  <c r="C1007" i="28"/>
  <c r="F1007" i="28"/>
  <c r="G1007" i="28"/>
  <c r="F524" i="28"/>
  <c r="G524" i="28"/>
  <c r="A524" i="28"/>
  <c r="I524" i="28"/>
  <c r="B524" i="28"/>
  <c r="C524" i="28"/>
  <c r="D524" i="28"/>
  <c r="E524" i="28"/>
  <c r="H524" i="28"/>
  <c r="G552" i="28"/>
  <c r="I552" i="28"/>
  <c r="A552" i="28"/>
  <c r="B552" i="28"/>
  <c r="E552" i="28"/>
  <c r="F552" i="28"/>
  <c r="C552" i="28"/>
  <c r="D552" i="28"/>
  <c r="H552" i="28"/>
  <c r="D664" i="28"/>
  <c r="F664" i="28"/>
  <c r="H664" i="28"/>
  <c r="G664" i="28"/>
  <c r="A664" i="28"/>
  <c r="I664" i="28"/>
  <c r="B664" i="28"/>
  <c r="C664" i="28"/>
  <c r="E664" i="28"/>
  <c r="F510" i="28"/>
  <c r="A510" i="28"/>
  <c r="G510" i="28"/>
  <c r="H510" i="28"/>
  <c r="I510" i="28"/>
  <c r="B510" i="28"/>
  <c r="C510" i="28"/>
  <c r="D510" i="28"/>
  <c r="E510" i="28"/>
  <c r="H566" i="28"/>
  <c r="B566" i="28"/>
  <c r="E566" i="28"/>
  <c r="C566" i="28"/>
  <c r="F566" i="28"/>
  <c r="A566" i="28"/>
  <c r="I566" i="28"/>
  <c r="D566" i="28"/>
  <c r="G566" i="28"/>
  <c r="A622" i="28"/>
  <c r="I622" i="28"/>
  <c r="B622" i="28"/>
  <c r="E622" i="28"/>
  <c r="C622" i="28"/>
  <c r="F622" i="28"/>
  <c r="D622" i="28"/>
  <c r="G622" i="28"/>
  <c r="H622" i="28"/>
  <c r="H678" i="28"/>
  <c r="E678" i="28"/>
  <c r="F678" i="28"/>
  <c r="G678" i="28"/>
  <c r="D678" i="28"/>
  <c r="C678" i="28"/>
  <c r="I678" i="28"/>
  <c r="A678" i="28"/>
  <c r="B678" i="28"/>
  <c r="D734" i="28"/>
  <c r="E734" i="28"/>
  <c r="A734" i="28"/>
  <c r="I734" i="28"/>
  <c r="G734" i="28"/>
  <c r="F734" i="28"/>
  <c r="H734" i="28"/>
  <c r="C734" i="28"/>
  <c r="B734" i="28"/>
  <c r="I790" i="28"/>
  <c r="E790" i="28"/>
  <c r="G790" i="28"/>
  <c r="H790" i="28"/>
  <c r="D790" i="28"/>
  <c r="A790" i="28"/>
  <c r="F790" i="28"/>
  <c r="B790" i="28"/>
  <c r="C790" i="28"/>
  <c r="A846" i="28"/>
  <c r="H846" i="28"/>
  <c r="I846" i="28"/>
  <c r="B846" i="28"/>
  <c r="E846" i="28"/>
  <c r="G846" i="28"/>
  <c r="C846" i="28"/>
  <c r="F846" i="28"/>
  <c r="D846" i="28"/>
  <c r="E902" i="28"/>
  <c r="C902" i="28"/>
  <c r="F902" i="28"/>
  <c r="G902" i="28"/>
  <c r="A902" i="28"/>
  <c r="H902" i="28"/>
  <c r="I902" i="28"/>
  <c r="B902" i="28"/>
  <c r="D902" i="28"/>
  <c r="H958" i="28"/>
  <c r="C958" i="28"/>
  <c r="A958" i="28"/>
  <c r="D958" i="28"/>
  <c r="E958" i="28"/>
  <c r="F958" i="28"/>
  <c r="G958" i="28"/>
  <c r="B958" i="28"/>
  <c r="I958" i="28"/>
  <c r="I5" i="28"/>
  <c r="F5" i="28"/>
  <c r="E5" i="28"/>
  <c r="C5" i="28"/>
  <c r="D5" i="28"/>
  <c r="G5" i="28"/>
  <c r="A5" i="28"/>
  <c r="H5" i="28"/>
  <c r="B5" i="28"/>
  <c r="H643" i="28"/>
  <c r="D643" i="28"/>
  <c r="E643" i="28"/>
  <c r="A643" i="28"/>
  <c r="B643" i="28"/>
  <c r="C643" i="28"/>
  <c r="I643" i="28"/>
  <c r="G643" i="28"/>
  <c r="F643" i="28"/>
  <c r="G517" i="28"/>
  <c r="F517" i="28"/>
  <c r="A517" i="28"/>
  <c r="H517" i="28"/>
  <c r="I517" i="28"/>
  <c r="B517" i="28"/>
  <c r="C517" i="28"/>
  <c r="D517" i="28"/>
  <c r="E517" i="28"/>
  <c r="E573" i="28"/>
  <c r="B573" i="28"/>
  <c r="F573" i="28"/>
  <c r="C573" i="28"/>
  <c r="A573" i="28"/>
  <c r="I573" i="28"/>
  <c r="G573" i="28"/>
  <c r="H573" i="28"/>
  <c r="D573" i="28"/>
  <c r="A629" i="28"/>
  <c r="I629" i="28"/>
  <c r="D629" i="28"/>
  <c r="B629" i="28"/>
  <c r="E629" i="28"/>
  <c r="C629" i="28"/>
  <c r="F629" i="28"/>
  <c r="G629" i="28"/>
  <c r="H629" i="28"/>
  <c r="D685" i="28"/>
  <c r="E685" i="28"/>
  <c r="F685" i="28"/>
  <c r="C685" i="28"/>
  <c r="G685" i="28"/>
  <c r="A685" i="28"/>
  <c r="H685" i="28"/>
  <c r="I685" i="28"/>
  <c r="B685" i="28"/>
  <c r="C741" i="28"/>
  <c r="D741" i="28"/>
  <c r="A741" i="28"/>
  <c r="G741" i="28"/>
  <c r="E741" i="28"/>
  <c r="F741" i="28"/>
  <c r="B741" i="28"/>
  <c r="H741" i="28"/>
  <c r="I741" i="28"/>
  <c r="I797" i="28"/>
  <c r="B797" i="28"/>
  <c r="D797" i="28"/>
  <c r="F797" i="28"/>
  <c r="G797" i="28"/>
  <c r="E797" i="28"/>
  <c r="C797" i="28"/>
  <c r="A797" i="28"/>
  <c r="H797" i="28"/>
  <c r="A853" i="28"/>
  <c r="H853" i="28"/>
  <c r="I853" i="28"/>
  <c r="D853" i="28"/>
  <c r="F853" i="28"/>
  <c r="B853" i="28"/>
  <c r="E853" i="28"/>
  <c r="C853" i="28"/>
  <c r="G853" i="28"/>
  <c r="E909" i="28"/>
  <c r="F909" i="28"/>
  <c r="G909" i="28"/>
  <c r="A909" i="28"/>
  <c r="H909" i="28"/>
  <c r="I909" i="28"/>
  <c r="C909" i="28"/>
  <c r="D909" i="28"/>
  <c r="B909" i="28"/>
  <c r="B965" i="28"/>
  <c r="H965" i="28"/>
  <c r="C965" i="28"/>
  <c r="D965" i="28"/>
  <c r="E965" i="28"/>
  <c r="F965" i="28"/>
  <c r="I965" i="28"/>
  <c r="A965" i="28"/>
  <c r="G965" i="28"/>
  <c r="F55" i="28"/>
  <c r="G55" i="28"/>
  <c r="I55" i="28"/>
  <c r="C55" i="28"/>
  <c r="D55" i="28"/>
  <c r="B55" i="28"/>
  <c r="E55" i="28"/>
  <c r="A55" i="28"/>
  <c r="H55" i="28"/>
  <c r="G580" i="28"/>
  <c r="C580" i="28"/>
  <c r="H580" i="28"/>
  <c r="E580" i="28"/>
  <c r="F580" i="28"/>
  <c r="D580" i="28"/>
  <c r="A580" i="28"/>
  <c r="I580" i="28"/>
  <c r="B580" i="28"/>
  <c r="D636" i="28"/>
  <c r="E636" i="28"/>
  <c r="C636" i="28"/>
  <c r="G636" i="28"/>
  <c r="H636" i="28"/>
  <c r="A636" i="28"/>
  <c r="I636" i="28"/>
  <c r="F636" i="28"/>
  <c r="B636" i="28"/>
  <c r="B692" i="28"/>
  <c r="H692" i="28"/>
  <c r="C692" i="28"/>
  <c r="D692" i="28"/>
  <c r="E692" i="28"/>
  <c r="F692" i="28"/>
  <c r="G692" i="28"/>
  <c r="A692" i="28"/>
  <c r="I692" i="28"/>
  <c r="H748" i="28"/>
  <c r="G748" i="28"/>
  <c r="A748" i="28"/>
  <c r="B748" i="28"/>
  <c r="C748" i="28"/>
  <c r="F748" i="28"/>
  <c r="E748" i="28"/>
  <c r="D748" i="28"/>
  <c r="I748" i="28"/>
  <c r="C804" i="28"/>
  <c r="E804" i="28"/>
  <c r="G804" i="28"/>
  <c r="A804" i="28"/>
  <c r="H804" i="28"/>
  <c r="I804" i="28"/>
  <c r="D804" i="28"/>
  <c r="F804" i="28"/>
  <c r="B804" i="28"/>
  <c r="H860" i="28"/>
  <c r="C860" i="28"/>
  <c r="D860" i="28"/>
  <c r="B860" i="28"/>
  <c r="F860" i="28"/>
  <c r="G860" i="28"/>
  <c r="A860" i="28"/>
  <c r="E860" i="28"/>
  <c r="I860" i="28"/>
  <c r="F916" i="28"/>
  <c r="G916" i="28"/>
  <c r="B916" i="28"/>
  <c r="C916" i="28"/>
  <c r="I916" i="28"/>
  <c r="D916" i="28"/>
  <c r="E916" i="28"/>
  <c r="A916" i="28"/>
  <c r="H916" i="28"/>
  <c r="C972" i="28"/>
  <c r="D972" i="28"/>
  <c r="H972" i="28"/>
  <c r="F972" i="28"/>
  <c r="I972" i="28"/>
  <c r="G972" i="28"/>
  <c r="B972" i="28"/>
  <c r="E972" i="28"/>
  <c r="A972" i="28"/>
  <c r="F531" i="28"/>
  <c r="A531" i="28"/>
  <c r="I531" i="28"/>
  <c r="B531" i="28"/>
  <c r="C531" i="28"/>
  <c r="D531" i="28"/>
  <c r="G531" i="28"/>
  <c r="E531" i="28"/>
  <c r="H531" i="28"/>
  <c r="D699" i="28"/>
  <c r="F699" i="28"/>
  <c r="G699" i="28"/>
  <c r="I699" i="28"/>
  <c r="B699" i="28"/>
  <c r="C699" i="28"/>
  <c r="E699" i="28"/>
  <c r="A699" i="28"/>
  <c r="H699" i="28"/>
  <c r="F811" i="28"/>
  <c r="G811" i="28"/>
  <c r="B811" i="28"/>
  <c r="H811" i="28"/>
  <c r="C811" i="28"/>
  <c r="I811" i="28"/>
  <c r="E811" i="28"/>
  <c r="D811" i="28"/>
  <c r="A811" i="28"/>
  <c r="E923" i="28"/>
  <c r="F923" i="28"/>
  <c r="G923" i="28"/>
  <c r="I923" i="28"/>
  <c r="A923" i="28"/>
  <c r="B923" i="28"/>
  <c r="H923" i="28"/>
  <c r="C923" i="28"/>
  <c r="D923" i="28"/>
  <c r="H979" i="28"/>
  <c r="I979" i="28"/>
  <c r="B979" i="28"/>
  <c r="C979" i="28"/>
  <c r="D979" i="28"/>
  <c r="G979" i="28"/>
  <c r="E979" i="28"/>
  <c r="A979" i="28"/>
  <c r="F979" i="28"/>
  <c r="I491" i="28"/>
  <c r="E491" i="28"/>
  <c r="G491" i="28"/>
  <c r="F491" i="28"/>
  <c r="B491" i="28"/>
  <c r="H491" i="28"/>
  <c r="A491" i="28"/>
  <c r="C491" i="28"/>
  <c r="D491" i="28"/>
  <c r="I755" i="28"/>
  <c r="B755" i="28"/>
  <c r="D755" i="28"/>
  <c r="E755" i="28"/>
  <c r="C755" i="28"/>
  <c r="G755" i="28"/>
  <c r="A755" i="28"/>
  <c r="H755" i="28"/>
  <c r="F755" i="28"/>
  <c r="G497" i="28"/>
  <c r="C497" i="28"/>
  <c r="I497" i="28"/>
  <c r="D497" i="28"/>
  <c r="B497" i="28"/>
  <c r="H497" i="28"/>
  <c r="A497" i="28"/>
  <c r="E497" i="28"/>
  <c r="F497" i="28"/>
  <c r="H650" i="28"/>
  <c r="E650" i="28"/>
  <c r="G650" i="28"/>
  <c r="D650" i="28"/>
  <c r="F650" i="28"/>
  <c r="I650" i="28"/>
  <c r="B650" i="28"/>
  <c r="A650" i="28"/>
  <c r="C650" i="28"/>
  <c r="H874" i="28"/>
  <c r="A874" i="28"/>
  <c r="C874" i="28"/>
  <c r="I874" i="28"/>
  <c r="G874" i="28"/>
  <c r="B874" i="28"/>
  <c r="D874" i="28"/>
  <c r="E874" i="28"/>
  <c r="F874" i="28"/>
  <c r="F587" i="28"/>
  <c r="G587" i="28"/>
  <c r="B587" i="28"/>
  <c r="H587" i="28"/>
  <c r="C587" i="28"/>
  <c r="A587" i="28"/>
  <c r="I587" i="28"/>
  <c r="D587" i="28"/>
  <c r="E587" i="28"/>
  <c r="D867" i="28"/>
  <c r="H867" i="28"/>
  <c r="A867" i="28"/>
  <c r="C867" i="28"/>
  <c r="I867" i="28"/>
  <c r="E867" i="28"/>
  <c r="F867" i="28"/>
  <c r="G867" i="28"/>
  <c r="B867" i="28"/>
  <c r="E538" i="28"/>
  <c r="H538" i="28"/>
  <c r="A538" i="28"/>
  <c r="C538" i="28"/>
  <c r="F538" i="28"/>
  <c r="I538" i="28"/>
  <c r="G538" i="28"/>
  <c r="B538" i="28"/>
  <c r="D538" i="28"/>
  <c r="H594" i="28"/>
  <c r="A594" i="28"/>
  <c r="C594" i="28"/>
  <c r="D594" i="28"/>
  <c r="E594" i="28"/>
  <c r="F594" i="28"/>
  <c r="I594" i="28"/>
  <c r="G594" i="28"/>
  <c r="B594" i="28"/>
  <c r="B706" i="28"/>
  <c r="F706" i="28"/>
  <c r="G706" i="28"/>
  <c r="C706" i="28"/>
  <c r="A706" i="28"/>
  <c r="I706" i="28"/>
  <c r="H706" i="28"/>
  <c r="D706" i="28"/>
  <c r="E706" i="28"/>
  <c r="D762" i="28"/>
  <c r="B762" i="28"/>
  <c r="H762" i="28"/>
  <c r="G762" i="28"/>
  <c r="E762" i="28"/>
  <c r="A762" i="28"/>
  <c r="I762" i="28"/>
  <c r="C762" i="28"/>
  <c r="F762" i="28"/>
  <c r="G818" i="28"/>
  <c r="H818" i="28"/>
  <c r="B818" i="28"/>
  <c r="A818" i="28"/>
  <c r="D818" i="28"/>
  <c r="E818" i="28"/>
  <c r="F818" i="28"/>
  <c r="C818" i="28"/>
  <c r="I818" i="28"/>
  <c r="E930" i="28"/>
  <c r="F930" i="28"/>
  <c r="A930" i="28"/>
  <c r="H930" i="28"/>
  <c r="I930" i="28"/>
  <c r="G930" i="28"/>
  <c r="B930" i="28"/>
  <c r="C930" i="28"/>
  <c r="D930" i="28"/>
  <c r="I986" i="28"/>
  <c r="B986" i="28"/>
  <c r="C986" i="28"/>
  <c r="F986" i="28"/>
  <c r="D986" i="28"/>
  <c r="G986" i="28"/>
  <c r="E986" i="28"/>
  <c r="A986" i="28"/>
  <c r="H986" i="28"/>
  <c r="A498" i="28"/>
  <c r="D498" i="28"/>
  <c r="F498" i="28"/>
  <c r="E498" i="28"/>
  <c r="I498" i="28"/>
  <c r="G498" i="28"/>
  <c r="H498" i="28"/>
  <c r="B498" i="28"/>
  <c r="C498" i="28"/>
  <c r="B545" i="28"/>
  <c r="E545" i="28"/>
  <c r="F545" i="28"/>
  <c r="A545" i="28"/>
  <c r="G545" i="28"/>
  <c r="H545" i="28"/>
  <c r="I545" i="28"/>
  <c r="C545" i="28"/>
  <c r="D545" i="28"/>
  <c r="B601" i="28"/>
  <c r="C601" i="28"/>
  <c r="D601" i="28"/>
  <c r="E601" i="28"/>
  <c r="A601" i="28"/>
  <c r="F601" i="28"/>
  <c r="H601" i="28"/>
  <c r="I601" i="28"/>
  <c r="G601" i="28"/>
  <c r="H657" i="28"/>
  <c r="B657" i="28"/>
  <c r="C657" i="28"/>
  <c r="A657" i="28"/>
  <c r="I657" i="28"/>
  <c r="G657" i="28"/>
  <c r="E657" i="28"/>
  <c r="D657" i="28"/>
  <c r="F657" i="28"/>
  <c r="B713" i="28"/>
  <c r="H713" i="28"/>
  <c r="D713" i="28"/>
  <c r="E713" i="28"/>
  <c r="G713" i="28"/>
  <c r="C713" i="28"/>
  <c r="I713" i="28"/>
  <c r="A713" i="28"/>
  <c r="F713" i="28"/>
  <c r="F769" i="28"/>
  <c r="D769" i="28"/>
  <c r="H769" i="28"/>
  <c r="A769" i="28"/>
  <c r="B769" i="28"/>
  <c r="C769" i="28"/>
  <c r="G769" i="28"/>
  <c r="I769" i="28"/>
  <c r="E769" i="28"/>
  <c r="I825" i="28"/>
  <c r="G825" i="28"/>
  <c r="C825" i="28"/>
  <c r="D825" i="28"/>
  <c r="E825" i="28"/>
  <c r="B825" i="28"/>
  <c r="H825" i="28"/>
  <c r="A825" i="28"/>
  <c r="F825" i="28"/>
  <c r="G881" i="28"/>
  <c r="A881" i="28"/>
  <c r="F881" i="28"/>
  <c r="H881" i="28"/>
  <c r="I881" i="28"/>
  <c r="B881" i="28"/>
  <c r="C881" i="28"/>
  <c r="D881" i="28"/>
  <c r="E881" i="28"/>
  <c r="E937" i="28"/>
  <c r="D937" i="28"/>
  <c r="F937" i="28"/>
  <c r="C937" i="28"/>
  <c r="G937" i="28"/>
  <c r="A937" i="28"/>
  <c r="H937" i="28"/>
  <c r="I937" i="28"/>
  <c r="B937" i="28"/>
  <c r="B993" i="28"/>
  <c r="E993" i="28"/>
  <c r="C993" i="28"/>
  <c r="F993" i="28"/>
  <c r="D993" i="28"/>
  <c r="G993" i="28"/>
  <c r="A993" i="28"/>
  <c r="H993" i="28"/>
  <c r="I993" i="28"/>
  <c r="G608" i="28"/>
  <c r="E608" i="28"/>
  <c r="A608" i="28"/>
  <c r="I608" i="28"/>
  <c r="B608" i="28"/>
  <c r="C608" i="28"/>
  <c r="D608" i="28"/>
  <c r="H608" i="28"/>
  <c r="F608" i="28"/>
  <c r="I776" i="28"/>
  <c r="D776" i="28"/>
  <c r="H776" i="28"/>
  <c r="E776" i="28"/>
  <c r="C776" i="28"/>
  <c r="G776" i="28"/>
  <c r="F776" i="28"/>
  <c r="B776" i="28"/>
  <c r="A776" i="28"/>
  <c r="D832" i="28"/>
  <c r="I832" i="28"/>
  <c r="A832" i="28"/>
  <c r="F832" i="28"/>
  <c r="H832" i="28"/>
  <c r="B832" i="28"/>
  <c r="C832" i="28"/>
  <c r="G832" i="28"/>
  <c r="E832" i="28"/>
  <c r="I888" i="28"/>
  <c r="B888" i="28"/>
  <c r="F888" i="28"/>
  <c r="G888" i="28"/>
  <c r="E888" i="28"/>
  <c r="A888" i="28"/>
  <c r="H888" i="28"/>
  <c r="C888" i="28"/>
  <c r="D888" i="28"/>
  <c r="G944" i="28"/>
  <c r="A944" i="28"/>
  <c r="D944" i="28"/>
  <c r="C944" i="28"/>
  <c r="E944" i="28"/>
  <c r="B944" i="28"/>
  <c r="F944" i="28"/>
  <c r="H944" i="28"/>
  <c r="I944" i="28"/>
  <c r="F1000" i="28"/>
  <c r="G1000" i="28"/>
  <c r="I1000" i="28"/>
  <c r="B1000" i="28"/>
  <c r="D1000" i="28"/>
  <c r="E1000" i="28"/>
  <c r="C1000" i="28"/>
  <c r="A1000" i="28"/>
  <c r="H1000" i="28"/>
  <c r="S78" i="9"/>
  <c r="S77" i="9"/>
  <c r="S27" i="9"/>
  <c r="S1030" i="9"/>
  <c r="S1029" i="9"/>
  <c r="S1023" i="9"/>
  <c r="S1022" i="9"/>
  <c r="S1016" i="9"/>
  <c r="S1015" i="9"/>
  <c r="S1009" i="9"/>
  <c r="S1008" i="9"/>
  <c r="S1002" i="9"/>
  <c r="S1001" i="9"/>
  <c r="S995" i="9"/>
  <c r="S994" i="9"/>
  <c r="S988" i="9"/>
  <c r="S987" i="9"/>
  <c r="S981" i="9"/>
  <c r="S980" i="9"/>
  <c r="S974" i="9"/>
  <c r="S973" i="9"/>
  <c r="S967" i="9"/>
  <c r="S966" i="9"/>
  <c r="S960" i="9"/>
  <c r="S959" i="9"/>
  <c r="S953" i="9"/>
  <c r="S952" i="9"/>
  <c r="S946" i="9"/>
  <c r="S945" i="9"/>
  <c r="S939" i="9"/>
  <c r="S938" i="9"/>
  <c r="S932" i="9"/>
  <c r="S931" i="9"/>
  <c r="S925" i="9"/>
  <c r="S924" i="9"/>
  <c r="S918" i="9"/>
  <c r="S917" i="9"/>
  <c r="S911" i="9"/>
  <c r="S910" i="9"/>
  <c r="S904" i="9"/>
  <c r="S903" i="9"/>
  <c r="S897" i="9"/>
  <c r="S896" i="9"/>
  <c r="S890" i="9"/>
  <c r="S889" i="9"/>
  <c r="S883" i="9"/>
  <c r="S882" i="9"/>
  <c r="S876" i="9"/>
  <c r="S875" i="9"/>
  <c r="S869" i="9"/>
  <c r="S868" i="9"/>
  <c r="S862" i="9"/>
  <c r="S861" i="9"/>
  <c r="S855" i="9"/>
  <c r="S854" i="9"/>
  <c r="S848" i="9"/>
  <c r="S847" i="9"/>
  <c r="S841" i="9"/>
  <c r="S840" i="9"/>
  <c r="S834" i="9"/>
  <c r="S833" i="9"/>
  <c r="S827" i="9"/>
  <c r="S826" i="9"/>
  <c r="S820" i="9"/>
  <c r="S819" i="9"/>
  <c r="S813" i="9"/>
  <c r="S812" i="9"/>
  <c r="S806" i="9"/>
  <c r="S805" i="9"/>
  <c r="S799" i="9"/>
  <c r="S798" i="9"/>
  <c r="S792" i="9"/>
  <c r="S791" i="9"/>
  <c r="S785" i="9"/>
  <c r="S784" i="9"/>
  <c r="S778" i="9"/>
  <c r="S777" i="9"/>
  <c r="S771" i="9"/>
  <c r="S770" i="9"/>
  <c r="S764" i="9"/>
  <c r="S763" i="9"/>
  <c r="S757" i="9"/>
  <c r="S756" i="9"/>
  <c r="S750" i="9"/>
  <c r="S749" i="9"/>
  <c r="S743" i="9"/>
  <c r="S742" i="9"/>
  <c r="S736" i="9"/>
  <c r="S735" i="9"/>
  <c r="S729" i="9"/>
  <c r="S728" i="9"/>
  <c r="S722" i="9"/>
  <c r="S721" i="9"/>
  <c r="S715" i="9"/>
  <c r="S714" i="9"/>
  <c r="S708" i="9"/>
  <c r="S707" i="9"/>
  <c r="S701" i="9"/>
  <c r="S700" i="9"/>
  <c r="S694" i="9"/>
  <c r="S693" i="9"/>
  <c r="S687" i="9"/>
  <c r="S686" i="9"/>
  <c r="S680" i="9"/>
  <c r="S679" i="9"/>
  <c r="S673" i="9"/>
  <c r="S672" i="9"/>
  <c r="S666" i="9"/>
  <c r="S665" i="9"/>
  <c r="S659" i="9"/>
  <c r="S658" i="9"/>
  <c r="S652" i="9"/>
  <c r="S651" i="9"/>
  <c r="S645" i="9"/>
  <c r="S644" i="9"/>
  <c r="S638" i="9"/>
  <c r="S637" i="9"/>
  <c r="S631" i="9"/>
  <c r="S630" i="9"/>
  <c r="S624" i="9"/>
  <c r="S623" i="9"/>
  <c r="S617" i="9"/>
  <c r="S616" i="9"/>
  <c r="S610" i="9"/>
  <c r="S609" i="9"/>
  <c r="S603" i="9"/>
  <c r="S602" i="9"/>
  <c r="S596" i="9"/>
  <c r="S595" i="9"/>
  <c r="S589" i="9"/>
  <c r="S588" i="9"/>
  <c r="S582" i="9"/>
  <c r="S581" i="9"/>
  <c r="S575" i="9"/>
  <c r="S574" i="9"/>
  <c r="S568" i="9"/>
  <c r="S567" i="9"/>
  <c r="S561" i="9"/>
  <c r="S560" i="9"/>
  <c r="S554" i="9"/>
  <c r="S553" i="9"/>
  <c r="S547" i="9"/>
  <c r="S546" i="9"/>
  <c r="S540" i="9"/>
  <c r="S539" i="9"/>
  <c r="S533" i="9"/>
  <c r="S532" i="9"/>
  <c r="G575" i="28" l="1"/>
  <c r="A575" i="28"/>
  <c r="I575" i="28"/>
  <c r="D575" i="28"/>
  <c r="E575" i="28"/>
  <c r="H575" i="28"/>
  <c r="B575" i="28"/>
  <c r="F575" i="28"/>
  <c r="C575" i="28"/>
  <c r="F631" i="28"/>
  <c r="A631" i="28"/>
  <c r="G631" i="28"/>
  <c r="I631" i="28"/>
  <c r="B631" i="28"/>
  <c r="C631" i="28"/>
  <c r="D631" i="28"/>
  <c r="E631" i="28"/>
  <c r="H631" i="28"/>
  <c r="A687" i="28"/>
  <c r="E687" i="28"/>
  <c r="I687" i="28"/>
  <c r="B687" i="28"/>
  <c r="G687" i="28"/>
  <c r="H687" i="28"/>
  <c r="C687" i="28"/>
  <c r="D687" i="28"/>
  <c r="F687" i="28"/>
  <c r="A715" i="28"/>
  <c r="H715" i="28"/>
  <c r="E715" i="28"/>
  <c r="G715" i="28"/>
  <c r="I715" i="28"/>
  <c r="B715" i="28"/>
  <c r="D715" i="28"/>
  <c r="C715" i="28"/>
  <c r="F715" i="28"/>
  <c r="F743" i="28"/>
  <c r="H743" i="28"/>
  <c r="G743" i="28"/>
  <c r="C743" i="28"/>
  <c r="D743" i="28"/>
  <c r="E743" i="28"/>
  <c r="A743" i="28"/>
  <c r="I743" i="28"/>
  <c r="B743" i="28"/>
  <c r="C771" i="28"/>
  <c r="B771" i="28"/>
  <c r="A771" i="28"/>
  <c r="H771" i="28"/>
  <c r="I771" i="28"/>
  <c r="E771" i="28"/>
  <c r="F771" i="28"/>
  <c r="G771" i="28"/>
  <c r="D771" i="28"/>
  <c r="F799" i="28"/>
  <c r="H799" i="28"/>
  <c r="I799" i="28"/>
  <c r="G799" i="28"/>
  <c r="E799" i="28"/>
  <c r="B799" i="28"/>
  <c r="C799" i="28"/>
  <c r="D799" i="28"/>
  <c r="A799" i="28"/>
  <c r="I827" i="28"/>
  <c r="C827" i="28"/>
  <c r="B827" i="28"/>
  <c r="E827" i="28"/>
  <c r="F827" i="28"/>
  <c r="G827" i="28"/>
  <c r="D827" i="28"/>
  <c r="A827" i="28"/>
  <c r="H827" i="28"/>
  <c r="A855" i="28"/>
  <c r="F855" i="28"/>
  <c r="H855" i="28"/>
  <c r="D855" i="28"/>
  <c r="G855" i="28"/>
  <c r="E855" i="28"/>
  <c r="I855" i="28"/>
  <c r="B855" i="28"/>
  <c r="C855" i="28"/>
  <c r="I883" i="28"/>
  <c r="A883" i="28"/>
  <c r="B883" i="28"/>
  <c r="H883" i="28"/>
  <c r="C883" i="28"/>
  <c r="D883" i="28"/>
  <c r="E883" i="28"/>
  <c r="F883" i="28"/>
  <c r="G883" i="28"/>
  <c r="H911" i="28"/>
  <c r="I911" i="28"/>
  <c r="B911" i="28"/>
  <c r="C911" i="28"/>
  <c r="E911" i="28"/>
  <c r="F911" i="28"/>
  <c r="D911" i="28"/>
  <c r="G911" i="28"/>
  <c r="A911" i="28"/>
  <c r="D939" i="28"/>
  <c r="G939" i="28"/>
  <c r="E939" i="28"/>
  <c r="A939" i="28"/>
  <c r="F939" i="28"/>
  <c r="H939" i="28"/>
  <c r="I939" i="28"/>
  <c r="B939" i="28"/>
  <c r="C939" i="28"/>
  <c r="F967" i="28"/>
  <c r="G967" i="28"/>
  <c r="A967" i="28"/>
  <c r="H967" i="28"/>
  <c r="C967" i="28"/>
  <c r="I967" i="28"/>
  <c r="D967" i="28"/>
  <c r="B967" i="28"/>
  <c r="E967" i="28"/>
  <c r="C995" i="28"/>
  <c r="D995" i="28"/>
  <c r="G995" i="28"/>
  <c r="E995" i="28"/>
  <c r="A995" i="28"/>
  <c r="F995" i="28"/>
  <c r="H995" i="28"/>
  <c r="I995" i="28"/>
  <c r="B995" i="28"/>
  <c r="F547" i="28"/>
  <c r="G547" i="28"/>
  <c r="H547" i="28"/>
  <c r="I547" i="28"/>
  <c r="B547" i="28"/>
  <c r="D547" i="28"/>
  <c r="C547" i="28"/>
  <c r="A547" i="28"/>
  <c r="E547" i="28"/>
  <c r="A525" i="28"/>
  <c r="H525" i="28"/>
  <c r="I525" i="28"/>
  <c r="B525" i="28"/>
  <c r="C525" i="28"/>
  <c r="D525" i="28"/>
  <c r="E525" i="28"/>
  <c r="G525" i="28"/>
  <c r="F525" i="28"/>
  <c r="I637" i="28"/>
  <c r="B637" i="28"/>
  <c r="G637" i="28"/>
  <c r="C637" i="28"/>
  <c r="E637" i="28"/>
  <c r="F637" i="28"/>
  <c r="D637" i="28"/>
  <c r="H637" i="28"/>
  <c r="A637" i="28"/>
  <c r="E721" i="28"/>
  <c r="D721" i="28"/>
  <c r="G721" i="28"/>
  <c r="H721" i="28"/>
  <c r="A721" i="28"/>
  <c r="C721" i="28"/>
  <c r="I721" i="28"/>
  <c r="B721" i="28"/>
  <c r="F721" i="28"/>
  <c r="E777" i="28"/>
  <c r="B777" i="28"/>
  <c r="D777" i="28"/>
  <c r="F777" i="28"/>
  <c r="H777" i="28"/>
  <c r="A777" i="28"/>
  <c r="G777" i="28"/>
  <c r="I777" i="28"/>
  <c r="C777" i="28"/>
  <c r="I833" i="28"/>
  <c r="G833" i="28"/>
  <c r="C833" i="28"/>
  <c r="D833" i="28"/>
  <c r="E833" i="28"/>
  <c r="A833" i="28"/>
  <c r="B833" i="28"/>
  <c r="F833" i="28"/>
  <c r="H833" i="28"/>
  <c r="G889" i="28"/>
  <c r="A889" i="28"/>
  <c r="F889" i="28"/>
  <c r="H889" i="28"/>
  <c r="I889" i="28"/>
  <c r="B889" i="28"/>
  <c r="C889" i="28"/>
  <c r="D889" i="28"/>
  <c r="E889" i="28"/>
  <c r="E945" i="28"/>
  <c r="C945" i="28"/>
  <c r="F945" i="28"/>
  <c r="D945" i="28"/>
  <c r="G945" i="28"/>
  <c r="A945" i="28"/>
  <c r="H945" i="28"/>
  <c r="I945" i="28"/>
  <c r="B945" i="28"/>
  <c r="B1001" i="28"/>
  <c r="C1001" i="28"/>
  <c r="E1001" i="28"/>
  <c r="F1001" i="28"/>
  <c r="D1001" i="28"/>
  <c r="G1001" i="28"/>
  <c r="A1001" i="28"/>
  <c r="H1001" i="28"/>
  <c r="I1001" i="28"/>
  <c r="G519" i="28"/>
  <c r="H519" i="28"/>
  <c r="A519" i="28"/>
  <c r="C519" i="28"/>
  <c r="D519" i="28"/>
  <c r="E519" i="28"/>
  <c r="I519" i="28"/>
  <c r="F519" i="28"/>
  <c r="B519" i="28"/>
  <c r="F603" i="28"/>
  <c r="G603" i="28"/>
  <c r="H603" i="28"/>
  <c r="A603" i="28"/>
  <c r="I603" i="28"/>
  <c r="B603" i="28"/>
  <c r="D603" i="28"/>
  <c r="C603" i="28"/>
  <c r="E603" i="28"/>
  <c r="C659" i="28"/>
  <c r="D659" i="28"/>
  <c r="G659" i="28"/>
  <c r="H659" i="28"/>
  <c r="A659" i="28"/>
  <c r="B659" i="28"/>
  <c r="I659" i="28"/>
  <c r="E659" i="28"/>
  <c r="F659" i="28"/>
  <c r="D553" i="28"/>
  <c r="E553" i="28"/>
  <c r="F553" i="28"/>
  <c r="A553" i="28"/>
  <c r="G553" i="28"/>
  <c r="H553" i="28"/>
  <c r="I553" i="28"/>
  <c r="B553" i="28"/>
  <c r="C553" i="28"/>
  <c r="D581" i="28"/>
  <c r="H581" i="28"/>
  <c r="E581" i="28"/>
  <c r="A581" i="28"/>
  <c r="I581" i="28"/>
  <c r="B581" i="28"/>
  <c r="C581" i="28"/>
  <c r="F581" i="28"/>
  <c r="G581" i="28"/>
  <c r="F609" i="28"/>
  <c r="G609" i="28"/>
  <c r="B609" i="28"/>
  <c r="C609" i="28"/>
  <c r="A609" i="28"/>
  <c r="D609" i="28"/>
  <c r="H609" i="28"/>
  <c r="I609" i="28"/>
  <c r="E609" i="28"/>
  <c r="E665" i="28"/>
  <c r="B665" i="28"/>
  <c r="F665" i="28"/>
  <c r="A665" i="28"/>
  <c r="I665" i="28"/>
  <c r="G665" i="28"/>
  <c r="H665" i="28"/>
  <c r="D665" i="28"/>
  <c r="C665" i="28"/>
  <c r="A693" i="28"/>
  <c r="I693" i="28"/>
  <c r="B693" i="28"/>
  <c r="D693" i="28"/>
  <c r="C693" i="28"/>
  <c r="H693" i="28"/>
  <c r="G693" i="28"/>
  <c r="E693" i="28"/>
  <c r="F693" i="28"/>
  <c r="D749" i="28"/>
  <c r="G749" i="28"/>
  <c r="H749" i="28"/>
  <c r="E749" i="28"/>
  <c r="C749" i="28"/>
  <c r="B749" i="28"/>
  <c r="F749" i="28"/>
  <c r="A749" i="28"/>
  <c r="I749" i="28"/>
  <c r="B805" i="28"/>
  <c r="F805" i="28"/>
  <c r="D805" i="28"/>
  <c r="G805" i="28"/>
  <c r="E805" i="28"/>
  <c r="C805" i="28"/>
  <c r="A805" i="28"/>
  <c r="H805" i="28"/>
  <c r="I805" i="28"/>
  <c r="H861" i="28"/>
  <c r="I861" i="28"/>
  <c r="F861" i="28"/>
  <c r="B861" i="28"/>
  <c r="D861" i="28"/>
  <c r="E861" i="28"/>
  <c r="C861" i="28"/>
  <c r="G861" i="28"/>
  <c r="A861" i="28"/>
  <c r="F917" i="28"/>
  <c r="G917" i="28"/>
  <c r="A917" i="28"/>
  <c r="H917" i="28"/>
  <c r="I917" i="28"/>
  <c r="C917" i="28"/>
  <c r="D917" i="28"/>
  <c r="B917" i="28"/>
  <c r="E917" i="28"/>
  <c r="C973" i="28"/>
  <c r="D973" i="28"/>
  <c r="E973" i="28"/>
  <c r="F973" i="28"/>
  <c r="I973" i="28"/>
  <c r="H973" i="28"/>
  <c r="A973" i="28"/>
  <c r="B973" i="28"/>
  <c r="G973" i="28"/>
  <c r="D526" i="28"/>
  <c r="F526" i="28"/>
  <c r="G526" i="28"/>
  <c r="B526" i="28"/>
  <c r="C526" i="28"/>
  <c r="E526" i="28"/>
  <c r="A526" i="28"/>
  <c r="H526" i="28"/>
  <c r="I526" i="28"/>
  <c r="C554" i="28"/>
  <c r="D554" i="28"/>
  <c r="G554" i="28"/>
  <c r="I554" i="28"/>
  <c r="B554" i="28"/>
  <c r="H554" i="28"/>
  <c r="A554" i="28"/>
  <c r="E554" i="28"/>
  <c r="F554" i="28"/>
  <c r="B582" i="28"/>
  <c r="C582" i="28"/>
  <c r="F582" i="28"/>
  <c r="H582" i="28"/>
  <c r="A582" i="28"/>
  <c r="I582" i="28"/>
  <c r="E582" i="28"/>
  <c r="D582" i="28"/>
  <c r="G582" i="28"/>
  <c r="E610" i="28"/>
  <c r="F610" i="28"/>
  <c r="D610" i="28"/>
  <c r="G610" i="28"/>
  <c r="H610" i="28"/>
  <c r="A610" i="28"/>
  <c r="C610" i="28"/>
  <c r="I610" i="28"/>
  <c r="B610" i="28"/>
  <c r="A638" i="28"/>
  <c r="I638" i="28"/>
  <c r="D638" i="28"/>
  <c r="H638" i="28"/>
  <c r="E638" i="28"/>
  <c r="C638" i="28"/>
  <c r="F638" i="28"/>
  <c r="G638" i="28"/>
  <c r="B638" i="28"/>
  <c r="C666" i="28"/>
  <c r="H666" i="28"/>
  <c r="E666" i="28"/>
  <c r="I666" i="28"/>
  <c r="B666" i="28"/>
  <c r="D666" i="28"/>
  <c r="F666" i="28"/>
  <c r="G666" i="28"/>
  <c r="A666" i="28"/>
  <c r="H694" i="28"/>
  <c r="D694" i="28"/>
  <c r="B694" i="28"/>
  <c r="F694" i="28"/>
  <c r="A694" i="28"/>
  <c r="C694" i="28"/>
  <c r="I694" i="28"/>
  <c r="E694" i="28"/>
  <c r="G694" i="28"/>
  <c r="A722" i="28"/>
  <c r="B722" i="28"/>
  <c r="F722" i="28"/>
  <c r="G722" i="28"/>
  <c r="H722" i="28"/>
  <c r="D722" i="28"/>
  <c r="I722" i="28"/>
  <c r="C722" i="28"/>
  <c r="E722" i="28"/>
  <c r="D750" i="28"/>
  <c r="H750" i="28"/>
  <c r="E750" i="28"/>
  <c r="G750" i="28"/>
  <c r="F750" i="28"/>
  <c r="I750" i="28"/>
  <c r="C750" i="28"/>
  <c r="A750" i="28"/>
  <c r="B750" i="28"/>
  <c r="A778" i="28"/>
  <c r="D778" i="28"/>
  <c r="I778" i="28"/>
  <c r="C778" i="28"/>
  <c r="B778" i="28"/>
  <c r="H778" i="28"/>
  <c r="G778" i="28"/>
  <c r="F778" i="28"/>
  <c r="E778" i="28"/>
  <c r="I806" i="28"/>
  <c r="B806" i="28"/>
  <c r="G806" i="28"/>
  <c r="H806" i="28"/>
  <c r="D806" i="28"/>
  <c r="F806" i="28"/>
  <c r="A806" i="28"/>
  <c r="C806" i="28"/>
  <c r="E806" i="28"/>
  <c r="D834" i="28"/>
  <c r="E834" i="28"/>
  <c r="G834" i="28"/>
  <c r="A834" i="28"/>
  <c r="I834" i="28"/>
  <c r="B834" i="28"/>
  <c r="H834" i="28"/>
  <c r="F834" i="28"/>
  <c r="C834" i="28"/>
  <c r="F862" i="28"/>
  <c r="D862" i="28"/>
  <c r="A862" i="28"/>
  <c r="B862" i="28"/>
  <c r="E862" i="28"/>
  <c r="G862" i="28"/>
  <c r="C862" i="28"/>
  <c r="H862" i="28"/>
  <c r="I862" i="28"/>
  <c r="I890" i="28"/>
  <c r="G890" i="28"/>
  <c r="B890" i="28"/>
  <c r="E890" i="28"/>
  <c r="F890" i="28"/>
  <c r="A890" i="28"/>
  <c r="H890" i="28"/>
  <c r="C890" i="28"/>
  <c r="D890" i="28"/>
  <c r="D918" i="28"/>
  <c r="E918" i="28"/>
  <c r="C918" i="28"/>
  <c r="A918" i="28"/>
  <c r="H918" i="28"/>
  <c r="I918" i="28"/>
  <c r="B918" i="28"/>
  <c r="F918" i="28"/>
  <c r="G918" i="28"/>
  <c r="D946" i="28"/>
  <c r="G946" i="28"/>
  <c r="E946" i="28"/>
  <c r="I946" i="28"/>
  <c r="B946" i="28"/>
  <c r="C946" i="28"/>
  <c r="F946" i="28"/>
  <c r="H946" i="28"/>
  <c r="A946" i="28"/>
  <c r="A974" i="28"/>
  <c r="I974" i="28"/>
  <c r="E974" i="28"/>
  <c r="F974" i="28"/>
  <c r="G974" i="28"/>
  <c r="B974" i="28"/>
  <c r="D974" i="28"/>
  <c r="H974" i="28"/>
  <c r="C974" i="28"/>
  <c r="D1002" i="28"/>
  <c r="F1002" i="28"/>
  <c r="H1002" i="28"/>
  <c r="I1002" i="28"/>
  <c r="B1002" i="28"/>
  <c r="C1002" i="28"/>
  <c r="G1002" i="28"/>
  <c r="A1002" i="28"/>
  <c r="E1002" i="28"/>
  <c r="H532" i="28"/>
  <c r="A532" i="28"/>
  <c r="I532" i="28"/>
  <c r="B532" i="28"/>
  <c r="C532" i="28"/>
  <c r="D532" i="28"/>
  <c r="F532" i="28"/>
  <c r="E532" i="28"/>
  <c r="G532" i="28"/>
  <c r="D560" i="28"/>
  <c r="G560" i="28"/>
  <c r="E560" i="28"/>
  <c r="A560" i="28"/>
  <c r="H560" i="28"/>
  <c r="I560" i="28"/>
  <c r="F560" i="28"/>
  <c r="B560" i="28"/>
  <c r="C560" i="28"/>
  <c r="D588" i="28"/>
  <c r="H588" i="28"/>
  <c r="A588" i="28"/>
  <c r="I588" i="28"/>
  <c r="B588" i="28"/>
  <c r="E588" i="28"/>
  <c r="F588" i="28"/>
  <c r="C588" i="28"/>
  <c r="G588" i="28"/>
  <c r="I616" i="28"/>
  <c r="B616" i="28"/>
  <c r="G616" i="28"/>
  <c r="C616" i="28"/>
  <c r="A616" i="28"/>
  <c r="H616" i="28"/>
  <c r="D616" i="28"/>
  <c r="E616" i="28"/>
  <c r="F616" i="28"/>
  <c r="B644" i="28"/>
  <c r="E644" i="28"/>
  <c r="G644" i="28"/>
  <c r="F644" i="28"/>
  <c r="H644" i="28"/>
  <c r="A644" i="28"/>
  <c r="I644" i="28"/>
  <c r="C644" i="28"/>
  <c r="D644" i="28"/>
  <c r="D672" i="28"/>
  <c r="E672" i="28"/>
  <c r="G672" i="28"/>
  <c r="F672" i="28"/>
  <c r="H672" i="28"/>
  <c r="C672" i="28"/>
  <c r="A672" i="28"/>
  <c r="I672" i="28"/>
  <c r="B672" i="28"/>
  <c r="F700" i="28"/>
  <c r="D700" i="28"/>
  <c r="G700" i="28"/>
  <c r="I700" i="28"/>
  <c r="B700" i="28"/>
  <c r="H700" i="28"/>
  <c r="A700" i="28"/>
  <c r="C700" i="28"/>
  <c r="E700" i="28"/>
  <c r="C728" i="28"/>
  <c r="D728" i="28"/>
  <c r="G728" i="28"/>
  <c r="F728" i="28"/>
  <c r="A728" i="28"/>
  <c r="I728" i="28"/>
  <c r="H728" i="28"/>
  <c r="E728" i="28"/>
  <c r="B728" i="28"/>
  <c r="F756" i="28"/>
  <c r="G756" i="28"/>
  <c r="D756" i="28"/>
  <c r="B756" i="28"/>
  <c r="I756" i="28"/>
  <c r="E756" i="28"/>
  <c r="H756" i="28"/>
  <c r="A756" i="28"/>
  <c r="C756" i="28"/>
  <c r="I784" i="28"/>
  <c r="D784" i="28"/>
  <c r="F784" i="28"/>
  <c r="G784" i="28"/>
  <c r="B784" i="28"/>
  <c r="A784" i="28"/>
  <c r="C784" i="28"/>
  <c r="H784" i="28"/>
  <c r="E784" i="28"/>
  <c r="C812" i="28"/>
  <c r="E812" i="28"/>
  <c r="I812" i="28"/>
  <c r="D812" i="28"/>
  <c r="B812" i="28"/>
  <c r="F812" i="28"/>
  <c r="G812" i="28"/>
  <c r="A812" i="28"/>
  <c r="H812" i="28"/>
  <c r="B840" i="28"/>
  <c r="C840" i="28"/>
  <c r="D840" i="28"/>
  <c r="I840" i="28"/>
  <c r="E840" i="28"/>
  <c r="G840" i="28"/>
  <c r="A840" i="28"/>
  <c r="F840" i="28"/>
  <c r="H840" i="28"/>
  <c r="H868" i="28"/>
  <c r="E868" i="28"/>
  <c r="I868" i="28"/>
  <c r="C868" i="28"/>
  <c r="D868" i="28"/>
  <c r="B868" i="28"/>
  <c r="F868" i="28"/>
  <c r="G868" i="28"/>
  <c r="A868" i="28"/>
  <c r="A896" i="28"/>
  <c r="H896" i="28"/>
  <c r="I896" i="28"/>
  <c r="B896" i="28"/>
  <c r="C896" i="28"/>
  <c r="D896" i="28"/>
  <c r="F896" i="28"/>
  <c r="G896" i="28"/>
  <c r="E896" i="28"/>
  <c r="E924" i="28"/>
  <c r="F924" i="28"/>
  <c r="A924" i="28"/>
  <c r="H924" i="28"/>
  <c r="B924" i="28"/>
  <c r="C924" i="28"/>
  <c r="I924" i="28"/>
  <c r="D924" i="28"/>
  <c r="G924" i="28"/>
  <c r="E952" i="28"/>
  <c r="C952" i="28"/>
  <c r="F952" i="28"/>
  <c r="G952" i="28"/>
  <c r="A952" i="28"/>
  <c r="H952" i="28"/>
  <c r="I952" i="28"/>
  <c r="D952" i="28"/>
  <c r="B952" i="28"/>
  <c r="C980" i="28"/>
  <c r="D980" i="28"/>
  <c r="E980" i="28"/>
  <c r="A980" i="28"/>
  <c r="H980" i="28"/>
  <c r="G980" i="28"/>
  <c r="I980" i="28"/>
  <c r="F980" i="28"/>
  <c r="B980" i="28"/>
  <c r="D1008" i="28"/>
  <c r="E1008" i="28"/>
  <c r="C1008" i="28"/>
  <c r="F1008" i="28"/>
  <c r="G1008" i="28"/>
  <c r="A1008" i="28"/>
  <c r="H1008" i="28"/>
  <c r="I1008" i="28"/>
  <c r="B1008" i="28"/>
  <c r="I533" i="28"/>
  <c r="B533" i="28"/>
  <c r="A533" i="28"/>
  <c r="H533" i="28"/>
  <c r="E533" i="28"/>
  <c r="F533" i="28"/>
  <c r="G533" i="28"/>
  <c r="C533" i="28"/>
  <c r="D533" i="28"/>
  <c r="G617" i="28"/>
  <c r="A617" i="28"/>
  <c r="B617" i="28"/>
  <c r="H617" i="28"/>
  <c r="I617" i="28"/>
  <c r="C617" i="28"/>
  <c r="D617" i="28"/>
  <c r="E617" i="28"/>
  <c r="F617" i="28"/>
  <c r="G673" i="28"/>
  <c r="F673" i="28"/>
  <c r="D673" i="28"/>
  <c r="A673" i="28"/>
  <c r="H673" i="28"/>
  <c r="C673" i="28"/>
  <c r="E673" i="28"/>
  <c r="I673" i="28"/>
  <c r="B673" i="28"/>
  <c r="A701" i="28"/>
  <c r="G701" i="28"/>
  <c r="I701" i="28"/>
  <c r="C701" i="28"/>
  <c r="E701" i="28"/>
  <c r="D701" i="28"/>
  <c r="B701" i="28"/>
  <c r="H701" i="28"/>
  <c r="F701" i="28"/>
  <c r="F729" i="28"/>
  <c r="G729" i="28"/>
  <c r="A729" i="28"/>
  <c r="B729" i="28"/>
  <c r="C729" i="28"/>
  <c r="E729" i="28"/>
  <c r="H729" i="28"/>
  <c r="I729" i="28"/>
  <c r="D729" i="28"/>
  <c r="B757" i="28"/>
  <c r="C757" i="28"/>
  <c r="D757" i="28"/>
  <c r="A757" i="28"/>
  <c r="I757" i="28"/>
  <c r="E757" i="28"/>
  <c r="F757" i="28"/>
  <c r="G757" i="28"/>
  <c r="H757" i="28"/>
  <c r="F785" i="28"/>
  <c r="C785" i="28"/>
  <c r="H785" i="28"/>
  <c r="A785" i="28"/>
  <c r="B785" i="28"/>
  <c r="I785" i="28"/>
  <c r="G785" i="28"/>
  <c r="D785" i="28"/>
  <c r="E785" i="28"/>
  <c r="E813" i="28"/>
  <c r="D813" i="28"/>
  <c r="G813" i="28"/>
  <c r="I813" i="28"/>
  <c r="F813" i="28"/>
  <c r="B813" i="28"/>
  <c r="C813" i="28"/>
  <c r="A813" i="28"/>
  <c r="H813" i="28"/>
  <c r="H841" i="28"/>
  <c r="F841" i="28"/>
  <c r="A841" i="28"/>
  <c r="I841" i="28"/>
  <c r="G841" i="28"/>
  <c r="C841" i="28"/>
  <c r="D841" i="28"/>
  <c r="E841" i="28"/>
  <c r="B841" i="28"/>
  <c r="B869" i="28"/>
  <c r="E869" i="28"/>
  <c r="C869" i="28"/>
  <c r="H869" i="28"/>
  <c r="I869" i="28"/>
  <c r="D869" i="28"/>
  <c r="F869" i="28"/>
  <c r="G869" i="28"/>
  <c r="A869" i="28"/>
  <c r="C897" i="28"/>
  <c r="D897" i="28"/>
  <c r="A897" i="28"/>
  <c r="F897" i="28"/>
  <c r="H897" i="28"/>
  <c r="I897" i="28"/>
  <c r="B897" i="28"/>
  <c r="E897" i="28"/>
  <c r="G897" i="28"/>
  <c r="I925" i="28"/>
  <c r="C925" i="28"/>
  <c r="F925" i="28"/>
  <c r="G925" i="28"/>
  <c r="A925" i="28"/>
  <c r="H925" i="28"/>
  <c r="D925" i="28"/>
  <c r="E925" i="28"/>
  <c r="B925" i="28"/>
  <c r="I953" i="28"/>
  <c r="B953" i="28"/>
  <c r="E953" i="28"/>
  <c r="C953" i="28"/>
  <c r="F953" i="28"/>
  <c r="D953" i="28"/>
  <c r="G953" i="28"/>
  <c r="A953" i="28"/>
  <c r="H953" i="28"/>
  <c r="I981" i="28"/>
  <c r="A981" i="28"/>
  <c r="C981" i="28"/>
  <c r="D981" i="28"/>
  <c r="E981" i="28"/>
  <c r="F981" i="28"/>
  <c r="B981" i="28"/>
  <c r="G981" i="28"/>
  <c r="H981" i="28"/>
  <c r="C1009" i="28"/>
  <c r="E1009" i="28"/>
  <c r="A1009" i="28"/>
  <c r="H1009" i="28"/>
  <c r="I1009" i="28"/>
  <c r="B1009" i="28"/>
  <c r="F1009" i="28"/>
  <c r="G1009" i="28"/>
  <c r="D1009" i="28"/>
  <c r="H561" i="28"/>
  <c r="I561" i="28"/>
  <c r="G561" i="28"/>
  <c r="C561" i="28"/>
  <c r="D561" i="28"/>
  <c r="E561" i="28"/>
  <c r="F561" i="28"/>
  <c r="A561" i="28"/>
  <c r="B561" i="28"/>
  <c r="E511" i="28"/>
  <c r="B511" i="28"/>
  <c r="G511" i="28"/>
  <c r="H511" i="28"/>
  <c r="I511" i="28"/>
  <c r="A511" i="28"/>
  <c r="C511" i="28"/>
  <c r="D511" i="28"/>
  <c r="F511" i="28"/>
  <c r="C595" i="28"/>
  <c r="G595" i="28"/>
  <c r="D595" i="28"/>
  <c r="E595" i="28"/>
  <c r="F595" i="28"/>
  <c r="B595" i="28"/>
  <c r="H595" i="28"/>
  <c r="A595" i="28"/>
  <c r="I595" i="28"/>
  <c r="B679" i="28"/>
  <c r="A679" i="28"/>
  <c r="I679" i="28"/>
  <c r="C679" i="28"/>
  <c r="D679" i="28"/>
  <c r="E679" i="28"/>
  <c r="H679" i="28"/>
  <c r="F679" i="28"/>
  <c r="G679" i="28"/>
  <c r="C763" i="28"/>
  <c r="I763" i="28"/>
  <c r="A763" i="28"/>
  <c r="G763" i="28"/>
  <c r="B763" i="28"/>
  <c r="E763" i="28"/>
  <c r="F763" i="28"/>
  <c r="H763" i="28"/>
  <c r="D763" i="28"/>
  <c r="A819" i="28"/>
  <c r="C819" i="28"/>
  <c r="I819" i="28"/>
  <c r="G819" i="28"/>
  <c r="B819" i="28"/>
  <c r="D819" i="28"/>
  <c r="H819" i="28"/>
  <c r="E819" i="28"/>
  <c r="F819" i="28"/>
  <c r="H875" i="28"/>
  <c r="A875" i="28"/>
  <c r="D875" i="28"/>
  <c r="F875" i="28"/>
  <c r="G875" i="28"/>
  <c r="C875" i="28"/>
  <c r="E875" i="28"/>
  <c r="B875" i="28"/>
  <c r="I875" i="28"/>
  <c r="G931" i="28"/>
  <c r="I931" i="28"/>
  <c r="C931" i="28"/>
  <c r="D931" i="28"/>
  <c r="E931" i="28"/>
  <c r="F931" i="28"/>
  <c r="B931" i="28"/>
  <c r="A931" i="28"/>
  <c r="H931" i="28"/>
  <c r="C987" i="28"/>
  <c r="D987" i="28"/>
  <c r="A987" i="28"/>
  <c r="E987" i="28"/>
  <c r="H987" i="28"/>
  <c r="I987" i="28"/>
  <c r="B987" i="28"/>
  <c r="F987" i="28"/>
  <c r="G987" i="28"/>
  <c r="E6" i="28"/>
  <c r="F6" i="28"/>
  <c r="H6" i="28"/>
  <c r="G6" i="28"/>
  <c r="I6" i="28"/>
  <c r="A6" i="28"/>
  <c r="B6" i="28"/>
  <c r="C6" i="28"/>
  <c r="D6" i="28"/>
  <c r="A589" i="28"/>
  <c r="I589" i="28"/>
  <c r="D589" i="28"/>
  <c r="F589" i="28"/>
  <c r="E589" i="28"/>
  <c r="G589" i="28"/>
  <c r="H589" i="28"/>
  <c r="B589" i="28"/>
  <c r="C589" i="28"/>
  <c r="E645" i="28"/>
  <c r="F645" i="28"/>
  <c r="D645" i="28"/>
  <c r="C645" i="28"/>
  <c r="G645" i="28"/>
  <c r="A645" i="28"/>
  <c r="H645" i="28"/>
  <c r="I645" i="28"/>
  <c r="B645" i="28"/>
  <c r="I539" i="28"/>
  <c r="D539" i="28"/>
  <c r="B539" i="28"/>
  <c r="C539" i="28"/>
  <c r="E539" i="28"/>
  <c r="F539" i="28"/>
  <c r="G539" i="28"/>
  <c r="H539" i="28"/>
  <c r="A539" i="28"/>
  <c r="B567" i="28"/>
  <c r="F567" i="28"/>
  <c r="H567" i="28"/>
  <c r="G567" i="28"/>
  <c r="A567" i="28"/>
  <c r="I567" i="28"/>
  <c r="C567" i="28"/>
  <c r="D567" i="28"/>
  <c r="E567" i="28"/>
  <c r="C623" i="28"/>
  <c r="D623" i="28"/>
  <c r="A623" i="28"/>
  <c r="I623" i="28"/>
  <c r="F623" i="28"/>
  <c r="B623" i="28"/>
  <c r="G623" i="28"/>
  <c r="E623" i="28"/>
  <c r="H623" i="28"/>
  <c r="I651" i="28"/>
  <c r="C651" i="28"/>
  <c r="F651" i="28"/>
  <c r="E651" i="28"/>
  <c r="G651" i="28"/>
  <c r="D651" i="28"/>
  <c r="H651" i="28"/>
  <c r="A651" i="28"/>
  <c r="B651" i="28"/>
  <c r="H707" i="28"/>
  <c r="D707" i="28"/>
  <c r="E707" i="28"/>
  <c r="C707" i="28"/>
  <c r="B707" i="28"/>
  <c r="A707" i="28"/>
  <c r="I707" i="28"/>
  <c r="G707" i="28"/>
  <c r="F707" i="28"/>
  <c r="G735" i="28"/>
  <c r="E735" i="28"/>
  <c r="D735" i="28"/>
  <c r="B735" i="28"/>
  <c r="C735" i="28"/>
  <c r="F735" i="28"/>
  <c r="A735" i="28"/>
  <c r="H735" i="28"/>
  <c r="I735" i="28"/>
  <c r="B791" i="28"/>
  <c r="G791" i="28"/>
  <c r="H791" i="28"/>
  <c r="C791" i="28"/>
  <c r="E791" i="28"/>
  <c r="F791" i="28"/>
  <c r="I791" i="28"/>
  <c r="D791" i="28"/>
  <c r="A791" i="28"/>
  <c r="D847" i="28"/>
  <c r="F847" i="28"/>
  <c r="B847" i="28"/>
  <c r="C847" i="28"/>
  <c r="H847" i="28"/>
  <c r="A847" i="28"/>
  <c r="I847" i="28"/>
  <c r="E847" i="28"/>
  <c r="G847" i="28"/>
  <c r="B903" i="28"/>
  <c r="C903" i="28"/>
  <c r="G903" i="28"/>
  <c r="A903" i="28"/>
  <c r="H903" i="28"/>
  <c r="I903" i="28"/>
  <c r="F903" i="28"/>
  <c r="E903" i="28"/>
  <c r="D903" i="28"/>
  <c r="A959" i="28"/>
  <c r="H959" i="28"/>
  <c r="D959" i="28"/>
  <c r="B959" i="28"/>
  <c r="E959" i="28"/>
  <c r="F959" i="28"/>
  <c r="G959" i="28"/>
  <c r="C959" i="28"/>
  <c r="I959" i="28"/>
  <c r="B512" i="28"/>
  <c r="G512" i="28"/>
  <c r="C512" i="28"/>
  <c r="H512" i="28"/>
  <c r="A512" i="28"/>
  <c r="I512" i="28"/>
  <c r="D512" i="28"/>
  <c r="E512" i="28"/>
  <c r="F512" i="28"/>
  <c r="I540" i="28"/>
  <c r="B540" i="28"/>
  <c r="E540" i="28"/>
  <c r="F540" i="28"/>
  <c r="G540" i="28"/>
  <c r="C540" i="28"/>
  <c r="H540" i="28"/>
  <c r="D540" i="28"/>
  <c r="A540" i="28"/>
  <c r="D568" i="28"/>
  <c r="G568" i="28"/>
  <c r="E568" i="28"/>
  <c r="A568" i="28"/>
  <c r="H568" i="28"/>
  <c r="F568" i="28"/>
  <c r="I568" i="28"/>
  <c r="B568" i="28"/>
  <c r="C568" i="28"/>
  <c r="F596" i="28"/>
  <c r="G596" i="28"/>
  <c r="H596" i="28"/>
  <c r="A596" i="28"/>
  <c r="I596" i="28"/>
  <c r="B596" i="28"/>
  <c r="C596" i="28"/>
  <c r="E596" i="28"/>
  <c r="D596" i="28"/>
  <c r="E624" i="28"/>
  <c r="F624" i="28"/>
  <c r="G624" i="28"/>
  <c r="I624" i="28"/>
  <c r="A624" i="28"/>
  <c r="H624" i="28"/>
  <c r="B624" i="28"/>
  <c r="C624" i="28"/>
  <c r="D624" i="28"/>
  <c r="G652" i="28"/>
  <c r="D652" i="28"/>
  <c r="E652" i="28"/>
  <c r="A652" i="28"/>
  <c r="I652" i="28"/>
  <c r="F652" i="28"/>
  <c r="H652" i="28"/>
  <c r="B652" i="28"/>
  <c r="C652" i="28"/>
  <c r="A680" i="28"/>
  <c r="D680" i="28"/>
  <c r="E680" i="28"/>
  <c r="F680" i="28"/>
  <c r="G680" i="28"/>
  <c r="C680" i="28"/>
  <c r="H680" i="28"/>
  <c r="I680" i="28"/>
  <c r="B680" i="28"/>
  <c r="D708" i="28"/>
  <c r="A708" i="28"/>
  <c r="I708" i="28"/>
  <c r="F708" i="28"/>
  <c r="B708" i="28"/>
  <c r="C708" i="28"/>
  <c r="E708" i="28"/>
  <c r="G708" i="28"/>
  <c r="H708" i="28"/>
  <c r="I736" i="28"/>
  <c r="B736" i="28"/>
  <c r="C736" i="28"/>
  <c r="D736" i="28"/>
  <c r="A736" i="28"/>
  <c r="G736" i="28"/>
  <c r="H736" i="28"/>
  <c r="E736" i="28"/>
  <c r="F736" i="28"/>
  <c r="E764" i="28"/>
  <c r="D764" i="28"/>
  <c r="C764" i="28"/>
  <c r="I764" i="28"/>
  <c r="B764" i="28"/>
  <c r="F764" i="28"/>
  <c r="G764" i="28"/>
  <c r="H764" i="28"/>
  <c r="A764" i="28"/>
  <c r="B792" i="28"/>
  <c r="C792" i="28"/>
  <c r="D792" i="28"/>
  <c r="G792" i="28"/>
  <c r="I792" i="28"/>
  <c r="A792" i="28"/>
  <c r="F792" i="28"/>
  <c r="H792" i="28"/>
  <c r="E792" i="28"/>
  <c r="I820" i="28"/>
  <c r="C820" i="28"/>
  <c r="D820" i="28"/>
  <c r="B820" i="28"/>
  <c r="F820" i="28"/>
  <c r="G820" i="28"/>
  <c r="A820" i="28"/>
  <c r="H820" i="28"/>
  <c r="E820" i="28"/>
  <c r="B848" i="28"/>
  <c r="C848" i="28"/>
  <c r="D848" i="28"/>
  <c r="I848" i="28"/>
  <c r="G848" i="28"/>
  <c r="E848" i="28"/>
  <c r="A848" i="28"/>
  <c r="F848" i="28"/>
  <c r="H848" i="28"/>
  <c r="E876" i="28"/>
  <c r="F876" i="28"/>
  <c r="G876" i="28"/>
  <c r="C876" i="28"/>
  <c r="I876" i="28"/>
  <c r="D876" i="28"/>
  <c r="H876" i="28"/>
  <c r="A876" i="28"/>
  <c r="B876" i="28"/>
  <c r="A904" i="28"/>
  <c r="H904" i="28"/>
  <c r="I904" i="28"/>
  <c r="B904" i="28"/>
  <c r="C904" i="28"/>
  <c r="D904" i="28"/>
  <c r="F904" i="28"/>
  <c r="G904" i="28"/>
  <c r="E904" i="28"/>
  <c r="G932" i="28"/>
  <c r="A932" i="28"/>
  <c r="H932" i="28"/>
  <c r="B932" i="28"/>
  <c r="C932" i="28"/>
  <c r="I932" i="28"/>
  <c r="D932" i="28"/>
  <c r="E932" i="28"/>
  <c r="F932" i="28"/>
  <c r="E960" i="28"/>
  <c r="C960" i="28"/>
  <c r="F960" i="28"/>
  <c r="G960" i="28"/>
  <c r="A960" i="28"/>
  <c r="H960" i="28"/>
  <c r="I960" i="28"/>
  <c r="D960" i="28"/>
  <c r="B960" i="28"/>
  <c r="D988" i="28"/>
  <c r="E988" i="28"/>
  <c r="A988" i="28"/>
  <c r="H988" i="28"/>
  <c r="F988" i="28"/>
  <c r="I988" i="28"/>
  <c r="G988" i="28"/>
  <c r="B988" i="28"/>
  <c r="C988" i="28"/>
  <c r="B56" i="28"/>
  <c r="D56" i="28"/>
  <c r="C56" i="28"/>
  <c r="F56" i="28"/>
  <c r="G56" i="28"/>
  <c r="A56" i="28"/>
  <c r="H56" i="28"/>
  <c r="I56" i="28"/>
  <c r="E56" i="28"/>
  <c r="B518" i="28"/>
  <c r="C518" i="28"/>
  <c r="F518" i="28"/>
  <c r="A518" i="28"/>
  <c r="G518" i="28"/>
  <c r="H518" i="28"/>
  <c r="I518" i="28"/>
  <c r="D518" i="28"/>
  <c r="E518" i="28"/>
  <c r="F546" i="28"/>
  <c r="I546" i="28"/>
  <c r="G546" i="28"/>
  <c r="B546" i="28"/>
  <c r="A546" i="28"/>
  <c r="C546" i="28"/>
  <c r="H546" i="28"/>
  <c r="D546" i="28"/>
  <c r="E546" i="28"/>
  <c r="H574" i="28"/>
  <c r="D574" i="28"/>
  <c r="I574" i="28"/>
  <c r="B574" i="28"/>
  <c r="E574" i="28"/>
  <c r="C574" i="28"/>
  <c r="F574" i="28"/>
  <c r="G574" i="28"/>
  <c r="A574" i="28"/>
  <c r="I602" i="28"/>
  <c r="E602" i="28"/>
  <c r="B602" i="28"/>
  <c r="F602" i="28"/>
  <c r="G602" i="28"/>
  <c r="H602" i="28"/>
  <c r="A602" i="28"/>
  <c r="C602" i="28"/>
  <c r="D602" i="28"/>
  <c r="F630" i="28"/>
  <c r="B630" i="28"/>
  <c r="G630" i="28"/>
  <c r="H630" i="28"/>
  <c r="A630" i="28"/>
  <c r="E630" i="28"/>
  <c r="I630" i="28"/>
  <c r="D630" i="28"/>
  <c r="C630" i="28"/>
  <c r="E658" i="28"/>
  <c r="D658" i="28"/>
  <c r="F658" i="28"/>
  <c r="B658" i="28"/>
  <c r="C658" i="28"/>
  <c r="G658" i="28"/>
  <c r="A658" i="28"/>
  <c r="I658" i="28"/>
  <c r="H658" i="28"/>
  <c r="D686" i="28"/>
  <c r="G686" i="28"/>
  <c r="I686" i="28"/>
  <c r="E686" i="28"/>
  <c r="F686" i="28"/>
  <c r="B686" i="28"/>
  <c r="C686" i="28"/>
  <c r="H686" i="28"/>
  <c r="A686" i="28"/>
  <c r="F714" i="28"/>
  <c r="I714" i="28"/>
  <c r="H714" i="28"/>
  <c r="B714" i="28"/>
  <c r="D714" i="28"/>
  <c r="G714" i="28"/>
  <c r="A714" i="28"/>
  <c r="C714" i="28"/>
  <c r="E714" i="28"/>
  <c r="H742" i="28"/>
  <c r="F742" i="28"/>
  <c r="D742" i="28"/>
  <c r="A742" i="28"/>
  <c r="I742" i="28"/>
  <c r="B742" i="28"/>
  <c r="E742" i="28"/>
  <c r="C742" i="28"/>
  <c r="G742" i="28"/>
  <c r="I770" i="28"/>
  <c r="D770" i="28"/>
  <c r="E770" i="28"/>
  <c r="B770" i="28"/>
  <c r="A770" i="28"/>
  <c r="G770" i="28"/>
  <c r="C770" i="28"/>
  <c r="F770" i="28"/>
  <c r="H770" i="28"/>
  <c r="E798" i="28"/>
  <c r="H798" i="28"/>
  <c r="B798" i="28"/>
  <c r="C798" i="28"/>
  <c r="G798" i="28"/>
  <c r="A798" i="28"/>
  <c r="F798" i="28"/>
  <c r="I798" i="28"/>
  <c r="D798" i="28"/>
  <c r="G826" i="28"/>
  <c r="A826" i="28"/>
  <c r="B826" i="28"/>
  <c r="H826" i="28"/>
  <c r="D826" i="28"/>
  <c r="E826" i="28"/>
  <c r="F826" i="28"/>
  <c r="I826" i="28"/>
  <c r="C826" i="28"/>
  <c r="G854" i="28"/>
  <c r="C854" i="28"/>
  <c r="A854" i="28"/>
  <c r="H854" i="28"/>
  <c r="I854" i="28"/>
  <c r="B854" i="28"/>
  <c r="F854" i="28"/>
  <c r="E854" i="28"/>
  <c r="D854" i="28"/>
  <c r="A882" i="28"/>
  <c r="H882" i="28"/>
  <c r="C882" i="28"/>
  <c r="D882" i="28"/>
  <c r="E882" i="28"/>
  <c r="F882" i="28"/>
  <c r="I882" i="28"/>
  <c r="B882" i="28"/>
  <c r="G882" i="28"/>
  <c r="H910" i="28"/>
  <c r="I910" i="28"/>
  <c r="E910" i="28"/>
  <c r="C910" i="28"/>
  <c r="F910" i="28"/>
  <c r="G910" i="28"/>
  <c r="A910" i="28"/>
  <c r="B910" i="28"/>
  <c r="D910" i="28"/>
  <c r="G938" i="28"/>
  <c r="E938" i="28"/>
  <c r="A938" i="28"/>
  <c r="B938" i="28"/>
  <c r="C938" i="28"/>
  <c r="F938" i="28"/>
  <c r="D938" i="28"/>
  <c r="H938" i="28"/>
  <c r="I938" i="28"/>
  <c r="F966" i="28"/>
  <c r="G966" i="28"/>
  <c r="I966" i="28"/>
  <c r="C966" i="28"/>
  <c r="H966" i="28"/>
  <c r="D966" i="28"/>
  <c r="E966" i="28"/>
  <c r="B966" i="28"/>
  <c r="A966" i="28"/>
  <c r="E994" i="28"/>
  <c r="G994" i="28"/>
  <c r="D994" i="28"/>
  <c r="A994" i="28"/>
  <c r="H994" i="28"/>
  <c r="I994" i="28"/>
  <c r="B994" i="28"/>
  <c r="C994" i="28"/>
  <c r="F994" i="28"/>
  <c r="C57" i="28"/>
  <c r="E57" i="28"/>
  <c r="A57" i="28"/>
  <c r="H57" i="28"/>
  <c r="I57" i="28"/>
  <c r="B57" i="28"/>
  <c r="G57" i="28"/>
  <c r="D57" i="28"/>
  <c r="F57" i="28"/>
  <c r="S29" i="9"/>
  <c r="S28" i="9"/>
  <c r="D7" i="28" l="1"/>
  <c r="E7" i="28"/>
  <c r="A7" i="28"/>
  <c r="G7" i="28"/>
  <c r="H7" i="28"/>
  <c r="I7" i="28"/>
  <c r="B7" i="28"/>
  <c r="F7" i="28"/>
  <c r="C7" i="28"/>
  <c r="D8" i="28"/>
  <c r="E8" i="28"/>
  <c r="B8" i="28"/>
  <c r="A8" i="28"/>
  <c r="I8" i="28"/>
  <c r="H8" i="28"/>
  <c r="C8" i="28"/>
  <c r="F8" i="28"/>
  <c r="G8" i="28"/>
  <c r="N2" i="29"/>
  <c r="M2" i="29"/>
  <c r="L2" i="29"/>
  <c r="I2" i="29"/>
  <c r="H2" i="29"/>
  <c r="G2" i="29"/>
  <c r="E2" i="29"/>
  <c r="F2" i="29"/>
  <c r="D2" i="29"/>
  <c r="C2" i="29"/>
  <c r="A2" i="29"/>
  <c r="K2" i="29"/>
  <c r="J2" i="29"/>
  <c r="B24" i="9" l="1"/>
  <c r="O24" i="9" s="1"/>
  <c r="Q21" i="5"/>
  <c r="Q22" i="5"/>
  <c r="Q20" i="5"/>
  <c r="N26" i="5"/>
  <c r="N27" i="5"/>
  <c r="O27" i="5"/>
  <c r="O28" i="5"/>
  <c r="O26" i="5"/>
  <c r="N28" i="5"/>
  <c r="O21" i="5"/>
  <c r="P21" i="5"/>
  <c r="O22" i="5"/>
  <c r="P22" i="5"/>
  <c r="O20" i="5"/>
  <c r="P20" i="5"/>
  <c r="N20" i="5"/>
  <c r="N21" i="5"/>
  <c r="N22" i="5"/>
  <c r="I31" i="1"/>
  <c r="I30" i="1"/>
  <c r="G2" i="28" l="1"/>
  <c r="F2" i="28"/>
  <c r="D2" i="28"/>
  <c r="H2" i="28"/>
  <c r="I2" i="28"/>
  <c r="B25" i="9"/>
  <c r="O25" i="9" s="1"/>
  <c r="Q13" i="6"/>
  <c r="R13" i="6"/>
  <c r="O13" i="6"/>
  <c r="P21" i="8"/>
  <c r="O22" i="8"/>
  <c r="O21" i="8"/>
  <c r="R15" i="18"/>
  <c r="S15" i="18"/>
  <c r="T15" i="18"/>
  <c r="U15" i="18"/>
  <c r="V15" i="18"/>
  <c r="S14" i="18"/>
  <c r="R14" i="18"/>
  <c r="T14" i="18"/>
  <c r="U14" i="18"/>
  <c r="V14" i="18"/>
  <c r="AB19" i="15"/>
  <c r="AC19" i="15"/>
  <c r="AD19" i="15"/>
  <c r="AE19" i="15"/>
  <c r="P16" i="12"/>
  <c r="Q16" i="12"/>
  <c r="R16" i="12"/>
  <c r="P17" i="12"/>
  <c r="Q17" i="12"/>
  <c r="R17" i="12"/>
  <c r="Q15" i="12"/>
  <c r="R15" i="12"/>
  <c r="P15" i="12"/>
  <c r="B15" i="18" l="1"/>
  <c r="P15" i="18" s="1"/>
  <c r="G3" i="27"/>
  <c r="H3" i="27"/>
  <c r="A3" i="27"/>
  <c r="I3" i="27"/>
  <c r="B3" i="27"/>
  <c r="J3" i="27"/>
  <c r="C3" i="27"/>
  <c r="D3" i="27"/>
  <c r="E3" i="27"/>
  <c r="F3" i="27"/>
  <c r="F3" i="25"/>
  <c r="C3" i="25"/>
  <c r="B22" i="8"/>
  <c r="A3" i="25"/>
  <c r="B3" i="25"/>
  <c r="E3" i="25"/>
  <c r="G3" i="25"/>
  <c r="D3" i="25"/>
  <c r="B64" i="6"/>
  <c r="M64" i="6" s="1"/>
  <c r="B60" i="6"/>
  <c r="M60" i="6" s="1"/>
  <c r="B58" i="6"/>
  <c r="M58" i="6" s="1"/>
  <c r="B56" i="6"/>
  <c r="M56" i="6" s="1"/>
  <c r="B54" i="6"/>
  <c r="M54" i="6" s="1"/>
  <c r="B52" i="6"/>
  <c r="M52" i="6" s="1"/>
  <c r="B50" i="6"/>
  <c r="M50" i="6" s="1"/>
  <c r="B48" i="6"/>
  <c r="M48" i="6" s="1"/>
  <c r="B46" i="6"/>
  <c r="M46" i="6" s="1"/>
  <c r="B44" i="6"/>
  <c r="M44" i="6" s="1"/>
  <c r="B42" i="6"/>
  <c r="M42" i="6" s="1"/>
  <c r="B40" i="6"/>
  <c r="M40" i="6" s="1"/>
  <c r="B38" i="6"/>
  <c r="M38" i="6" s="1"/>
  <c r="B36" i="6"/>
  <c r="M36" i="6" s="1"/>
  <c r="B34" i="6"/>
  <c r="M34" i="6" s="1"/>
  <c r="B32" i="6"/>
  <c r="M32" i="6" s="1"/>
  <c r="B30" i="6"/>
  <c r="M30" i="6" s="1"/>
  <c r="B28" i="6"/>
  <c r="M28" i="6" s="1"/>
  <c r="B26" i="6"/>
  <c r="M26" i="6" s="1"/>
  <c r="B24" i="6"/>
  <c r="M24" i="6" s="1"/>
  <c r="B22" i="6"/>
  <c r="M22" i="6" s="1"/>
  <c r="B20" i="6"/>
  <c r="M20" i="6" s="1"/>
  <c r="B62" i="6"/>
  <c r="M62" i="6" s="1"/>
  <c r="B63" i="6"/>
  <c r="M63" i="6" s="1"/>
  <c r="B59" i="6"/>
  <c r="M59" i="6" s="1"/>
  <c r="B55" i="6"/>
  <c r="M55" i="6" s="1"/>
  <c r="B51" i="6"/>
  <c r="M51" i="6" s="1"/>
  <c r="B37" i="6"/>
  <c r="M37" i="6" s="1"/>
  <c r="B66" i="6"/>
  <c r="M66" i="6" s="1"/>
  <c r="B61" i="6"/>
  <c r="M61" i="6" s="1"/>
  <c r="B57" i="6"/>
  <c r="M57" i="6" s="1"/>
  <c r="B53" i="6"/>
  <c r="M53" i="6" s="1"/>
  <c r="B49" i="6"/>
  <c r="M49" i="6" s="1"/>
  <c r="B47" i="6"/>
  <c r="M47" i="6" s="1"/>
  <c r="B45" i="6"/>
  <c r="M45" i="6" s="1"/>
  <c r="B43" i="6"/>
  <c r="M43" i="6" s="1"/>
  <c r="B41" i="6"/>
  <c r="M41" i="6" s="1"/>
  <c r="B39" i="6"/>
  <c r="M39" i="6" s="1"/>
  <c r="B35" i="6"/>
  <c r="M35" i="6" s="1"/>
  <c r="B33" i="6"/>
  <c r="M33" i="6" s="1"/>
  <c r="B31" i="6"/>
  <c r="M31" i="6" s="1"/>
  <c r="B29" i="6"/>
  <c r="M29" i="6" s="1"/>
  <c r="B27" i="6"/>
  <c r="M27" i="6" s="1"/>
  <c r="B25" i="6"/>
  <c r="M25" i="6" s="1"/>
  <c r="B23" i="6"/>
  <c r="M23" i="6" s="1"/>
  <c r="B21" i="6"/>
  <c r="M21" i="6" s="1"/>
  <c r="B19" i="6"/>
  <c r="M19" i="6" s="1"/>
  <c r="B17" i="6"/>
  <c r="M17" i="6" s="1"/>
  <c r="B18" i="6"/>
  <c r="M18" i="6" s="1"/>
  <c r="B16" i="6"/>
  <c r="M16" i="6" s="1"/>
  <c r="D2" i="27"/>
  <c r="M2" i="23"/>
  <c r="B2" i="23"/>
  <c r="J2" i="23"/>
  <c r="F2" i="23"/>
  <c r="C2" i="23"/>
  <c r="G2" i="23"/>
  <c r="K2" i="23"/>
  <c r="H2" i="23"/>
  <c r="D2" i="23"/>
  <c r="B19" i="15"/>
  <c r="U19" i="15" s="1"/>
  <c r="L2" i="23"/>
  <c r="A2" i="23"/>
  <c r="E2" i="23"/>
  <c r="I2" i="23"/>
  <c r="B26" i="9"/>
  <c r="O26" i="9" s="1"/>
  <c r="D2" i="24"/>
  <c r="C2" i="27"/>
  <c r="B2" i="27"/>
  <c r="A2" i="27"/>
  <c r="B14" i="18"/>
  <c r="P14" i="18" s="1"/>
  <c r="B2" i="24"/>
  <c r="A2" i="24"/>
  <c r="C2" i="24"/>
  <c r="E2" i="24"/>
  <c r="I2" i="27"/>
  <c r="H2" i="27"/>
  <c r="G2" i="27"/>
  <c r="F2" i="27"/>
  <c r="E2" i="27"/>
  <c r="J2" i="27"/>
  <c r="B15" i="6"/>
  <c r="M15" i="6" s="1"/>
  <c r="F2" i="24"/>
  <c r="G2" i="24"/>
  <c r="H2" i="24"/>
  <c r="I2" i="24"/>
  <c r="M13" i="6" l="1"/>
  <c r="C13" i="6" s="1"/>
  <c r="B27" i="9"/>
  <c r="O27" i="9" s="1"/>
  <c r="B13" i="6" l="1"/>
  <c r="B28" i="9"/>
  <c r="O28" i="9" s="1"/>
  <c r="B29" i="9"/>
  <c r="O29" i="9" s="1"/>
  <c r="C42" i="7" l="1"/>
  <c r="K17" i="12"/>
  <c r="K16" i="12"/>
  <c r="C16" i="12" s="1"/>
  <c r="L16" i="12" s="1"/>
  <c r="M16" i="12" s="1"/>
  <c r="K15" i="12"/>
  <c r="C15" i="12" s="1"/>
  <c r="L15" i="12" s="1"/>
  <c r="M15" i="12" s="1"/>
  <c r="D226" i="14"/>
  <c r="D225" i="14"/>
  <c r="D224" i="14"/>
  <c r="J26" i="8"/>
  <c r="C26" i="8" s="1"/>
  <c r="J21" i="8"/>
  <c r="C21" i="8" s="1"/>
  <c r="I22" i="5"/>
  <c r="I21" i="5"/>
  <c r="I20" i="5"/>
  <c r="N26" i="8" l="1"/>
  <c r="C26" i="5"/>
  <c r="M26" i="5" s="1"/>
  <c r="C20" i="5"/>
  <c r="M20" i="5" s="1"/>
  <c r="B20" i="5" s="1"/>
  <c r="C27" i="5"/>
  <c r="M27" i="5" s="1"/>
  <c r="C21" i="5"/>
  <c r="M21" i="5" s="1"/>
  <c r="B21" i="5" s="1"/>
  <c r="C17" i="12"/>
  <c r="L17" i="12" s="1"/>
  <c r="M17" i="12" s="1"/>
  <c r="M13" i="12" s="1"/>
  <c r="O16" i="12"/>
  <c r="B66" i="9"/>
  <c r="O66" i="9" s="1"/>
  <c r="B60" i="9"/>
  <c r="O60" i="9" s="1"/>
  <c r="B54" i="9"/>
  <c r="O54" i="9" s="1"/>
  <c r="B59" i="9"/>
  <c r="O59" i="9" s="1"/>
  <c r="B53" i="9"/>
  <c r="O53" i="9" s="1"/>
  <c r="B52" i="9"/>
  <c r="O52" i="9" s="1"/>
  <c r="B65" i="9"/>
  <c r="O65" i="9" s="1"/>
  <c r="B58" i="9"/>
  <c r="O58" i="9" s="1"/>
  <c r="B51" i="9"/>
  <c r="O51" i="9" s="1"/>
  <c r="B62" i="9"/>
  <c r="O62" i="9" s="1"/>
  <c r="B61" i="9"/>
  <c r="O61" i="9" s="1"/>
  <c r="B55" i="9"/>
  <c r="O55" i="9" s="1"/>
  <c r="B67" i="9"/>
  <c r="O67" i="9" s="1"/>
  <c r="O15" i="12"/>
  <c r="C28" i="5"/>
  <c r="M28" i="5" s="1"/>
  <c r="C22" i="5"/>
  <c r="M22" i="5" s="1"/>
  <c r="D2" i="22" l="1"/>
  <c r="B15" i="12"/>
  <c r="D4" i="26"/>
  <c r="B22" i="5"/>
  <c r="L22" i="5" s="1"/>
  <c r="N21" i="8"/>
  <c r="N19" i="8" s="1"/>
  <c r="S26" i="8"/>
  <c r="G7" i="25"/>
  <c r="A7" i="25"/>
  <c r="B7" i="25"/>
  <c r="C7" i="25"/>
  <c r="D7" i="25"/>
  <c r="E7" i="25"/>
  <c r="F7" i="25"/>
  <c r="B26" i="8"/>
  <c r="M26" i="8" s="1"/>
  <c r="D3" i="26"/>
  <c r="M12" i="5"/>
  <c r="D3" i="22"/>
  <c r="M22" i="8"/>
  <c r="F2" i="26"/>
  <c r="D2" i="26"/>
  <c r="B57" i="9"/>
  <c r="O57" i="9" s="1"/>
  <c r="B63" i="9"/>
  <c r="O63" i="9" s="1"/>
  <c r="B64" i="9"/>
  <c r="O64" i="9" s="1"/>
  <c r="B56" i="9"/>
  <c r="O56" i="9" s="1"/>
  <c r="B23" i="9"/>
  <c r="O23" i="9" s="1"/>
  <c r="A2" i="28"/>
  <c r="C2" i="28"/>
  <c r="B2" i="28"/>
  <c r="C2" i="22"/>
  <c r="B2" i="22"/>
  <c r="A2" i="22"/>
  <c r="A3" i="22"/>
  <c r="B3" i="22"/>
  <c r="C3" i="22"/>
  <c r="A2" i="26"/>
  <c r="C2" i="26"/>
  <c r="B2" i="26"/>
  <c r="C4" i="26"/>
  <c r="B4" i="26"/>
  <c r="A4" i="26"/>
  <c r="A3" i="26"/>
  <c r="B3" i="26"/>
  <c r="C3" i="26"/>
  <c r="L21" i="5"/>
  <c r="H3" i="26"/>
  <c r="F3" i="26"/>
  <c r="E3" i="26"/>
  <c r="G3" i="26"/>
  <c r="H2" i="26"/>
  <c r="G2" i="26"/>
  <c r="E2" i="26"/>
  <c r="L20" i="5"/>
  <c r="B27" i="5"/>
  <c r="L27" i="5" s="1"/>
  <c r="I3" i="26"/>
  <c r="J3" i="26"/>
  <c r="J2" i="26"/>
  <c r="I2" i="26"/>
  <c r="B26" i="5"/>
  <c r="L26" i="5" s="1"/>
  <c r="B182" i="9"/>
  <c r="O182" i="9" s="1"/>
  <c r="B1016" i="9"/>
  <c r="O1016" i="9" s="1"/>
  <c r="B961" i="9"/>
  <c r="O961" i="9" s="1"/>
  <c r="B323" i="9"/>
  <c r="O323" i="9" s="1"/>
  <c r="B244" i="9"/>
  <c r="O244" i="9" s="1"/>
  <c r="B46" i="9"/>
  <c r="O46" i="9" s="1"/>
  <c r="B601" i="9"/>
  <c r="O601" i="9" s="1"/>
  <c r="B343" i="9"/>
  <c r="O343" i="9" s="1"/>
  <c r="B146" i="9"/>
  <c r="O146" i="9" s="1"/>
  <c r="B887" i="9"/>
  <c r="O887" i="9" s="1"/>
  <c r="B734" i="9"/>
  <c r="O734" i="9" s="1"/>
  <c r="B464" i="9"/>
  <c r="O464" i="9" s="1"/>
  <c r="B951" i="9"/>
  <c r="O951" i="9" s="1"/>
  <c r="B580" i="9"/>
  <c r="O580" i="9" s="1"/>
  <c r="B372" i="9"/>
  <c r="O372" i="9" s="1"/>
  <c r="B775" i="9"/>
  <c r="O775" i="9" s="1"/>
  <c r="B897" i="9"/>
  <c r="O897" i="9" s="1"/>
  <c r="B1014" i="9"/>
  <c r="O1014" i="9" s="1"/>
  <c r="B412" i="9"/>
  <c r="O412" i="9" s="1"/>
  <c r="B477" i="9"/>
  <c r="O477" i="9" s="1"/>
  <c r="B530" i="9"/>
  <c r="O530" i="9" s="1"/>
  <c r="B753" i="9"/>
  <c r="O753" i="9" s="1"/>
  <c r="B414" i="9"/>
  <c r="O414" i="9" s="1"/>
  <c r="B466" i="9"/>
  <c r="O466" i="9" s="1"/>
  <c r="B537" i="9"/>
  <c r="O537" i="9" s="1"/>
  <c r="B617" i="9"/>
  <c r="O617" i="9" s="1"/>
  <c r="B677" i="9"/>
  <c r="O677" i="9" s="1"/>
  <c r="B732" i="9"/>
  <c r="O732" i="9" s="1"/>
  <c r="B784" i="9"/>
  <c r="O784" i="9" s="1"/>
  <c r="B850" i="9"/>
  <c r="O850" i="9" s="1"/>
  <c r="B905" i="9"/>
  <c r="O905" i="9" s="1"/>
  <c r="B966" i="9"/>
  <c r="O966" i="9" s="1"/>
  <c r="B158" i="9"/>
  <c r="O158" i="9" s="1"/>
  <c r="B110" i="9"/>
  <c r="O110" i="9" s="1"/>
  <c r="B332" i="9"/>
  <c r="O332" i="9" s="1"/>
  <c r="B116" i="9"/>
  <c r="O116" i="9" s="1"/>
  <c r="B188" i="9"/>
  <c r="O188" i="9" s="1"/>
  <c r="B241" i="9"/>
  <c r="O241" i="9" s="1"/>
  <c r="B305" i="9"/>
  <c r="O305" i="9" s="1"/>
  <c r="B420" i="9"/>
  <c r="O420" i="9" s="1"/>
  <c r="B607" i="9"/>
  <c r="O607" i="9" s="1"/>
  <c r="B38" i="9"/>
  <c r="O38" i="9" s="1"/>
  <c r="B100" i="9"/>
  <c r="O100" i="9" s="1"/>
  <c r="B160" i="9"/>
  <c r="O160" i="9" s="1"/>
  <c r="B230" i="9"/>
  <c r="O230" i="9" s="1"/>
  <c r="B290" i="9"/>
  <c r="O290" i="9" s="1"/>
  <c r="B339" i="9"/>
  <c r="O339" i="9" s="1"/>
  <c r="B501" i="9"/>
  <c r="O501" i="9" s="1"/>
  <c r="B731" i="9"/>
  <c r="O731" i="9" s="1"/>
  <c r="B977" i="9"/>
  <c r="O977" i="9" s="1"/>
  <c r="B362" i="9"/>
  <c r="O362" i="9" s="1"/>
  <c r="B130" i="9"/>
  <c r="O130" i="9" s="1"/>
  <c r="B196" i="9"/>
  <c r="O196" i="9" s="1"/>
  <c r="B249" i="9"/>
  <c r="O249" i="9" s="1"/>
  <c r="B329" i="9"/>
  <c r="O329" i="9" s="1"/>
  <c r="B413" i="9"/>
  <c r="O413" i="9" s="1"/>
  <c r="B645" i="9"/>
  <c r="O645" i="9" s="1"/>
  <c r="B785" i="9"/>
  <c r="O785" i="9" s="1"/>
  <c r="B39" i="9"/>
  <c r="O39" i="9" s="1"/>
  <c r="B114" i="9"/>
  <c r="O114" i="9" s="1"/>
  <c r="B166" i="9"/>
  <c r="O166" i="9" s="1"/>
  <c r="B250" i="9"/>
  <c r="O250" i="9" s="1"/>
  <c r="B308" i="9"/>
  <c r="O308" i="9" s="1"/>
  <c r="B392" i="9"/>
  <c r="O392" i="9" s="1"/>
  <c r="B751" i="9"/>
  <c r="O751" i="9" s="1"/>
  <c r="B266" i="9"/>
  <c r="O266" i="9" s="1"/>
  <c r="B126" i="9"/>
  <c r="O126" i="9" s="1"/>
  <c r="B178" i="9"/>
  <c r="O178" i="9" s="1"/>
  <c r="B245" i="9"/>
  <c r="O245" i="9" s="1"/>
  <c r="B303" i="9"/>
  <c r="O303" i="9" s="1"/>
  <c r="B403" i="9"/>
  <c r="O403" i="9" s="1"/>
  <c r="B620" i="9"/>
  <c r="O620" i="9" s="1"/>
  <c r="B937" i="9"/>
  <c r="O937" i="9" s="1"/>
  <c r="B79" i="9"/>
  <c r="O79" i="9" s="1"/>
  <c r="B133" i="9"/>
  <c r="O133" i="9" s="1"/>
  <c r="B210" i="9"/>
  <c r="O210" i="9" s="1"/>
  <c r="B264" i="9"/>
  <c r="O264" i="9" s="1"/>
  <c r="B349" i="9"/>
  <c r="O349" i="9" s="1"/>
  <c r="B507" i="9"/>
  <c r="O507" i="9" s="1"/>
  <c r="B725" i="9"/>
  <c r="O725" i="9" s="1"/>
  <c r="B1020" i="9"/>
  <c r="O1020" i="9" s="1"/>
  <c r="B525" i="9"/>
  <c r="O525" i="9" s="1"/>
  <c r="B37" i="9"/>
  <c r="O37" i="9" s="1"/>
  <c r="B97" i="9"/>
  <c r="O97" i="9" s="1"/>
  <c r="B151" i="9"/>
  <c r="O151" i="9" s="1"/>
  <c r="B216" i="9"/>
  <c r="O216" i="9" s="1"/>
  <c r="B289" i="9"/>
  <c r="O289" i="9" s="1"/>
  <c r="B355" i="9"/>
  <c r="O355" i="9" s="1"/>
  <c r="B583" i="9"/>
  <c r="O583" i="9" s="1"/>
  <c r="B727" i="9"/>
  <c r="O727" i="9" s="1"/>
  <c r="B904" i="9"/>
  <c r="O904" i="9" s="1"/>
  <c r="B381" i="9"/>
  <c r="O381" i="9" s="1"/>
  <c r="B444" i="9"/>
  <c r="O444" i="9" s="1"/>
  <c r="B504" i="9"/>
  <c r="O504" i="9" s="1"/>
  <c r="B556" i="9"/>
  <c r="O556" i="9" s="1"/>
  <c r="B608" i="9"/>
  <c r="O608" i="9" s="1"/>
  <c r="B663" i="9"/>
  <c r="O663" i="9" s="1"/>
  <c r="B757" i="9"/>
  <c r="O757" i="9" s="1"/>
  <c r="B820" i="9"/>
  <c r="O820" i="9" s="1"/>
  <c r="B882" i="9"/>
  <c r="O882" i="9" s="1"/>
  <c r="B950" i="9"/>
  <c r="O950" i="9" s="1"/>
  <c r="B1011" i="9"/>
  <c r="O1011" i="9" s="1"/>
  <c r="B394" i="9"/>
  <c r="O394" i="9" s="1"/>
  <c r="B469" i="9"/>
  <c r="O469" i="9" s="1"/>
  <c r="B551" i="9"/>
  <c r="O551" i="9" s="1"/>
  <c r="B634" i="9"/>
  <c r="O634" i="9" s="1"/>
  <c r="B692" i="9"/>
  <c r="O692" i="9" s="1"/>
  <c r="B758" i="9"/>
  <c r="O758" i="9" s="1"/>
  <c r="B821" i="9"/>
  <c r="O821" i="9" s="1"/>
  <c r="B900" i="9"/>
  <c r="O900" i="9" s="1"/>
  <c r="B957" i="9"/>
  <c r="O957" i="9" s="1"/>
  <c r="B1018" i="9"/>
  <c r="O1018" i="9" s="1"/>
  <c r="B405" i="9"/>
  <c r="O405" i="9" s="1"/>
  <c r="B470" i="9"/>
  <c r="O470" i="9" s="1"/>
  <c r="B528" i="9"/>
  <c r="O528" i="9" s="1"/>
  <c r="B585" i="9"/>
  <c r="O585" i="9" s="1"/>
  <c r="B635" i="9"/>
  <c r="O635" i="9" s="1"/>
  <c r="B704" i="9"/>
  <c r="O704" i="9" s="1"/>
  <c r="B770" i="9"/>
  <c r="O770" i="9" s="1"/>
  <c r="B836" i="9"/>
  <c r="O836" i="9" s="1"/>
  <c r="B901" i="9"/>
  <c r="O901" i="9" s="1"/>
  <c r="B985" i="9"/>
  <c r="O985" i="9" s="1"/>
  <c r="B378" i="9"/>
  <c r="O378" i="9" s="1"/>
  <c r="B458" i="9"/>
  <c r="O458" i="9" s="1"/>
  <c r="B523" i="9"/>
  <c r="O523" i="9" s="1"/>
  <c r="B586" i="9"/>
  <c r="O586" i="9" s="1"/>
  <c r="B647" i="9"/>
  <c r="O647" i="9" s="1"/>
  <c r="B711" i="9"/>
  <c r="O711" i="9" s="1"/>
  <c r="B781" i="9"/>
  <c r="O781" i="9" s="1"/>
  <c r="B837" i="9"/>
  <c r="O837" i="9" s="1"/>
  <c r="B902" i="9"/>
  <c r="O902" i="9" s="1"/>
  <c r="B959" i="9"/>
  <c r="O959" i="9" s="1"/>
  <c r="B1019" i="9"/>
  <c r="O1019" i="9" s="1"/>
  <c r="B417" i="9"/>
  <c r="O417" i="9" s="1"/>
  <c r="B482" i="9"/>
  <c r="O482" i="9" s="1"/>
  <c r="B548" i="9"/>
  <c r="O548" i="9" s="1"/>
  <c r="B631" i="9"/>
  <c r="O631" i="9" s="1"/>
  <c r="B700" i="9"/>
  <c r="O700" i="9" s="1"/>
  <c r="B759" i="9"/>
  <c r="O759" i="9" s="1"/>
  <c r="B822" i="9"/>
  <c r="O822" i="9" s="1"/>
  <c r="B873" i="9"/>
  <c r="O873" i="9" s="1"/>
  <c r="B936" i="9"/>
  <c r="O936" i="9" s="1"/>
  <c r="B993" i="9"/>
  <c r="O993" i="9" s="1"/>
  <c r="B419" i="9"/>
  <c r="O419" i="9" s="1"/>
  <c r="B472" i="9"/>
  <c r="O472" i="9" s="1"/>
  <c r="B560" i="9"/>
  <c r="O560" i="9" s="1"/>
  <c r="B626" i="9"/>
  <c r="O626" i="9" s="1"/>
  <c r="B683" i="9"/>
  <c r="O683" i="9" s="1"/>
  <c r="B738" i="9"/>
  <c r="O738" i="9" s="1"/>
  <c r="B790" i="9"/>
  <c r="O790" i="9" s="1"/>
  <c r="B855" i="9"/>
  <c r="O855" i="9" s="1"/>
  <c r="B910" i="9"/>
  <c r="O910" i="9" s="1"/>
  <c r="B971" i="9"/>
  <c r="O971" i="9" s="1"/>
  <c r="B104" i="9"/>
  <c r="O104" i="9" s="1"/>
  <c r="B154" i="9"/>
  <c r="O154" i="9" s="1"/>
  <c r="B402" i="9"/>
  <c r="O402" i="9" s="1"/>
  <c r="B239" i="9"/>
  <c r="O239" i="9" s="1"/>
  <c r="B430" i="9"/>
  <c r="O430" i="9" s="1"/>
  <c r="B550" i="9"/>
  <c r="O550" i="9" s="1"/>
  <c r="B745" i="9"/>
  <c r="O745" i="9" s="1"/>
  <c r="B830" i="9"/>
  <c r="O830" i="9" s="1"/>
  <c r="B615" i="9"/>
  <c r="O615" i="9" s="1"/>
  <c r="B122" i="9"/>
  <c r="O122" i="9" s="1"/>
  <c r="B236" i="9"/>
  <c r="O236" i="9" s="1"/>
  <c r="B136" i="9"/>
  <c r="O136" i="9" s="1"/>
  <c r="B796" i="9"/>
  <c r="O796" i="9" s="1"/>
  <c r="B312" i="9"/>
  <c r="O312" i="9" s="1"/>
  <c r="B415" i="9"/>
  <c r="O415" i="9" s="1"/>
  <c r="B835" i="9"/>
  <c r="O835" i="9" s="1"/>
  <c r="B320" i="9"/>
  <c r="O320" i="9" s="1"/>
  <c r="B72" i="9"/>
  <c r="O72" i="9" s="1"/>
  <c r="B132" i="9"/>
  <c r="O132" i="9" s="1"/>
  <c r="B198" i="9"/>
  <c r="O198" i="9" s="1"/>
  <c r="B251" i="9"/>
  <c r="O251" i="9" s="1"/>
  <c r="B309" i="9"/>
  <c r="O309" i="9" s="1"/>
  <c r="B426" i="9"/>
  <c r="O426" i="9" s="1"/>
  <c r="B674" i="9"/>
  <c r="O674" i="9" s="1"/>
  <c r="B972" i="9"/>
  <c r="O972" i="9" s="1"/>
  <c r="B85" i="9"/>
  <c r="O85" i="9" s="1"/>
  <c r="B139" i="9"/>
  <c r="O139" i="9" s="1"/>
  <c r="B215" i="9"/>
  <c r="O215" i="9" s="1"/>
  <c r="B282" i="9"/>
  <c r="O282" i="9" s="1"/>
  <c r="B354" i="9"/>
  <c r="O354" i="9" s="1"/>
  <c r="B566" i="9"/>
  <c r="O566" i="9" s="1"/>
  <c r="B777" i="9"/>
  <c r="O777" i="9" s="1"/>
  <c r="B212" i="9"/>
  <c r="O212" i="9" s="1"/>
  <c r="B559" i="9"/>
  <c r="O559" i="9" s="1"/>
  <c r="B103" i="9"/>
  <c r="O103" i="9" s="1"/>
  <c r="B157" i="9"/>
  <c r="O157" i="9" s="1"/>
  <c r="B222" i="9"/>
  <c r="O222" i="9" s="1"/>
  <c r="B293" i="9"/>
  <c r="O293" i="9" s="1"/>
  <c r="B361" i="9"/>
  <c r="O361" i="9" s="1"/>
  <c r="B594" i="9"/>
  <c r="O594" i="9" s="1"/>
  <c r="B779" i="9"/>
  <c r="O779" i="9" s="1"/>
  <c r="B915" i="9"/>
  <c r="O915" i="9" s="1"/>
  <c r="B393" i="9"/>
  <c r="O393" i="9" s="1"/>
  <c r="B457" i="9"/>
  <c r="O457" i="9" s="1"/>
  <c r="B509" i="9"/>
  <c r="O509" i="9" s="1"/>
  <c r="B562" i="9"/>
  <c r="O562" i="9" s="1"/>
  <c r="B613" i="9"/>
  <c r="O613" i="9" s="1"/>
  <c r="B679" i="9"/>
  <c r="O679" i="9" s="1"/>
  <c r="B762" i="9"/>
  <c r="O762" i="9" s="1"/>
  <c r="B829" i="9"/>
  <c r="O829" i="9" s="1"/>
  <c r="B888" i="9"/>
  <c r="O888" i="9" s="1"/>
  <c r="B956" i="9"/>
  <c r="O956" i="9" s="1"/>
  <c r="B1023" i="9"/>
  <c r="O1023" i="9" s="1"/>
  <c r="B400" i="9"/>
  <c r="O400" i="9" s="1"/>
  <c r="B474" i="9"/>
  <c r="O474" i="9" s="1"/>
  <c r="B568" i="9"/>
  <c r="O568" i="9" s="1"/>
  <c r="B640" i="9"/>
  <c r="O640" i="9" s="1"/>
  <c r="B697" i="9"/>
  <c r="O697" i="9" s="1"/>
  <c r="B763" i="9"/>
  <c r="O763" i="9" s="1"/>
  <c r="B824" i="9"/>
  <c r="O824" i="9" s="1"/>
  <c r="B906" i="9"/>
  <c r="O906" i="9" s="1"/>
  <c r="B974" i="9"/>
  <c r="O974" i="9" s="1"/>
  <c r="B1024" i="9"/>
  <c r="O1024" i="9" s="1"/>
  <c r="B410" i="9"/>
  <c r="O410" i="9" s="1"/>
  <c r="B475" i="9"/>
  <c r="O475" i="9" s="1"/>
  <c r="B541" i="9"/>
  <c r="O541" i="9" s="1"/>
  <c r="B591" i="9"/>
  <c r="O591" i="9" s="1"/>
  <c r="B659" i="9"/>
  <c r="O659" i="9" s="1"/>
  <c r="B710" i="9"/>
  <c r="O710" i="9" s="1"/>
  <c r="B774" i="9"/>
  <c r="O774" i="9" s="1"/>
  <c r="B848" i="9"/>
  <c r="O848" i="9" s="1"/>
  <c r="B924" i="9"/>
  <c r="O924" i="9" s="1"/>
  <c r="B991" i="9"/>
  <c r="O991" i="9" s="1"/>
  <c r="B384" i="9"/>
  <c r="O384" i="9" s="1"/>
  <c r="B471" i="9"/>
  <c r="O471" i="9" s="1"/>
  <c r="B529" i="9"/>
  <c r="O529" i="9" s="1"/>
  <c r="B592" i="9"/>
  <c r="O592" i="9" s="1"/>
  <c r="B660" i="9"/>
  <c r="O660" i="9" s="1"/>
  <c r="B717" i="9"/>
  <c r="O717" i="9" s="1"/>
  <c r="B787" i="9"/>
  <c r="O787" i="9" s="1"/>
  <c r="B843" i="9"/>
  <c r="O843" i="9" s="1"/>
  <c r="B907" i="9"/>
  <c r="O907" i="9" s="1"/>
  <c r="B969" i="9"/>
  <c r="O969" i="9" s="1"/>
  <c r="B373" i="9"/>
  <c r="O373" i="9" s="1"/>
  <c r="B423" i="9"/>
  <c r="O423" i="9" s="1"/>
  <c r="B488" i="9"/>
  <c r="O488" i="9" s="1"/>
  <c r="B554" i="9"/>
  <c r="O554" i="9" s="1"/>
  <c r="B637" i="9"/>
  <c r="O637" i="9" s="1"/>
  <c r="B706" i="9"/>
  <c r="O706" i="9" s="1"/>
  <c r="B772" i="9"/>
  <c r="O772" i="9" s="1"/>
  <c r="B827" i="9"/>
  <c r="O827" i="9" s="1"/>
  <c r="B898" i="9"/>
  <c r="O898" i="9" s="1"/>
  <c r="B942" i="9"/>
  <c r="O942" i="9" s="1"/>
  <c r="B1009" i="9"/>
  <c r="O1009" i="9" s="1"/>
  <c r="B425" i="9"/>
  <c r="O425" i="9" s="1"/>
  <c r="B484" i="9"/>
  <c r="O484" i="9" s="1"/>
  <c r="B565" i="9"/>
  <c r="O565" i="9" s="1"/>
  <c r="B639" i="9"/>
  <c r="O639" i="9" s="1"/>
  <c r="B689" i="9"/>
  <c r="O689" i="9" s="1"/>
  <c r="B744" i="9"/>
  <c r="O744" i="9" s="1"/>
  <c r="B795" i="9"/>
  <c r="O795" i="9" s="1"/>
  <c r="B860" i="9"/>
  <c r="O860" i="9" s="1"/>
  <c r="B916" i="9"/>
  <c r="O916" i="9" s="1"/>
  <c r="B989" i="9"/>
  <c r="O989" i="9" s="1"/>
  <c r="B299" i="9"/>
  <c r="O299" i="9" s="1"/>
  <c r="B284" i="9"/>
  <c r="O284" i="9" s="1"/>
  <c r="B773" i="9"/>
  <c r="O773" i="9" s="1"/>
  <c r="B302" i="9"/>
  <c r="O302" i="9" s="1"/>
  <c r="B172" i="9"/>
  <c r="O172" i="9" s="1"/>
  <c r="B127" i="9"/>
  <c r="O127" i="9" s="1"/>
  <c r="B1010" i="9"/>
  <c r="O1010" i="9" s="1"/>
  <c r="B350" i="9"/>
  <c r="O350" i="9" s="1"/>
  <c r="B498" i="9"/>
  <c r="O498" i="9" s="1"/>
  <c r="B946" i="9"/>
  <c r="O946" i="9" s="1"/>
  <c r="B628" i="9"/>
  <c r="O628" i="9" s="1"/>
  <c r="B1012" i="9"/>
  <c r="O1012" i="9" s="1"/>
  <c r="B698" i="9"/>
  <c r="O698" i="9" s="1"/>
  <c r="B518" i="9"/>
  <c r="O518" i="9" s="1"/>
  <c r="B987" i="9"/>
  <c r="O987" i="9" s="1"/>
  <c r="B141" i="9"/>
  <c r="O141" i="9" s="1"/>
  <c r="B432" i="9"/>
  <c r="O432" i="9" s="1"/>
  <c r="B296" i="9"/>
  <c r="O296" i="9" s="1"/>
  <c r="B508" i="9"/>
  <c r="O508" i="9" s="1"/>
  <c r="B491" i="9"/>
  <c r="O491" i="9" s="1"/>
  <c r="B256" i="9"/>
  <c r="O256" i="9" s="1"/>
  <c r="B164" i="9"/>
  <c r="O164" i="9" s="1"/>
  <c r="B74" i="9"/>
  <c r="O74" i="9" s="1"/>
  <c r="B142" i="9"/>
  <c r="O142" i="9" s="1"/>
  <c r="B200" i="9"/>
  <c r="O200" i="9" s="1"/>
  <c r="B267" i="9"/>
  <c r="O267" i="9" s="1"/>
  <c r="B316" i="9"/>
  <c r="O316" i="9" s="1"/>
  <c r="B448" i="9"/>
  <c r="O448" i="9" s="1"/>
  <c r="B756" i="9"/>
  <c r="O756" i="9" s="1"/>
  <c r="B112" i="9"/>
  <c r="O112" i="9" s="1"/>
  <c r="B183" i="9"/>
  <c r="O183" i="9" s="1"/>
  <c r="B242" i="9"/>
  <c r="O242" i="9" s="1"/>
  <c r="B300" i="9"/>
  <c r="O300" i="9" s="1"/>
  <c r="B364" i="9"/>
  <c r="O364" i="9" s="1"/>
  <c r="B549" i="9"/>
  <c r="O549" i="9" s="1"/>
  <c r="B813" i="9"/>
  <c r="O813" i="9" s="1"/>
  <c r="B999" i="9"/>
  <c r="O999" i="9" s="1"/>
  <c r="B596" i="9"/>
  <c r="O596" i="9" s="1"/>
  <c r="B76" i="9"/>
  <c r="O76" i="9" s="1"/>
  <c r="B155" i="9"/>
  <c r="O155" i="9" s="1"/>
  <c r="B207" i="9"/>
  <c r="O207" i="9" s="1"/>
  <c r="B274" i="9"/>
  <c r="O274" i="9" s="1"/>
  <c r="B340" i="9"/>
  <c r="O340" i="9" s="1"/>
  <c r="B503" i="9"/>
  <c r="O503" i="9" s="1"/>
  <c r="B678" i="9"/>
  <c r="O678" i="9" s="1"/>
  <c r="B833" i="9"/>
  <c r="O833" i="9" s="1"/>
  <c r="B125" i="9"/>
  <c r="O125" i="9" s="1"/>
  <c r="B197" i="9"/>
  <c r="O197" i="9" s="1"/>
  <c r="B262" i="9"/>
  <c r="O262" i="9" s="1"/>
  <c r="B324" i="9"/>
  <c r="O324" i="9" s="1"/>
  <c r="B424" i="9"/>
  <c r="O424" i="9" s="1"/>
  <c r="B844" i="9"/>
  <c r="O844" i="9" s="1"/>
  <c r="B351" i="9"/>
  <c r="O351" i="9" s="1"/>
  <c r="B78" i="9"/>
  <c r="O78" i="9" s="1"/>
  <c r="B138" i="9"/>
  <c r="O138" i="9" s="1"/>
  <c r="B204" i="9"/>
  <c r="O204" i="9" s="1"/>
  <c r="B257" i="9"/>
  <c r="O257" i="9" s="1"/>
  <c r="B318" i="9"/>
  <c r="O318" i="9" s="1"/>
  <c r="B443" i="9"/>
  <c r="O443" i="9" s="1"/>
  <c r="B696" i="9"/>
  <c r="O696" i="9" s="1"/>
  <c r="B983" i="9"/>
  <c r="O983" i="9" s="1"/>
  <c r="B90" i="9"/>
  <c r="O90" i="9" s="1"/>
  <c r="B145" i="9"/>
  <c r="O145" i="9" s="1"/>
  <c r="B221" i="9"/>
  <c r="O221" i="9" s="1"/>
  <c r="B288" i="9"/>
  <c r="O288" i="9" s="1"/>
  <c r="B360" i="9"/>
  <c r="O360" i="9" s="1"/>
  <c r="B577" i="9"/>
  <c r="O577" i="9" s="1"/>
  <c r="B789" i="9"/>
  <c r="O789" i="9" s="1"/>
  <c r="B228" i="9"/>
  <c r="O228" i="9" s="1"/>
  <c r="B618" i="9"/>
  <c r="O618" i="9" s="1"/>
  <c r="B109" i="9"/>
  <c r="O109" i="9" s="1"/>
  <c r="B169" i="9"/>
  <c r="O169" i="9" s="1"/>
  <c r="B247" i="9"/>
  <c r="O247" i="9" s="1"/>
  <c r="B314" i="9"/>
  <c r="O314" i="9" s="1"/>
  <c r="B368" i="9"/>
  <c r="O368" i="9" s="1"/>
  <c r="B616" i="9"/>
  <c r="O616" i="9" s="1"/>
  <c r="B791" i="9"/>
  <c r="O791" i="9" s="1"/>
  <c r="B927" i="9"/>
  <c r="O927" i="9" s="1"/>
  <c r="B399" i="9"/>
  <c r="O399" i="9" s="1"/>
  <c r="B463" i="9"/>
  <c r="O463" i="9" s="1"/>
  <c r="B515" i="9"/>
  <c r="O515" i="9" s="1"/>
  <c r="B567" i="9"/>
  <c r="O567" i="9" s="1"/>
  <c r="B622" i="9"/>
  <c r="O622" i="9" s="1"/>
  <c r="B685" i="9"/>
  <c r="O685" i="9" s="1"/>
  <c r="B768" i="9"/>
  <c r="O768" i="9" s="1"/>
  <c r="B842" i="9"/>
  <c r="O842" i="9" s="1"/>
  <c r="B894" i="9"/>
  <c r="O894" i="9" s="1"/>
  <c r="B962" i="9"/>
  <c r="O962" i="9" s="1"/>
  <c r="B1028" i="9"/>
  <c r="O1028" i="9" s="1"/>
  <c r="B404" i="9"/>
  <c r="O404" i="9" s="1"/>
  <c r="B499" i="9"/>
  <c r="O499" i="9" s="1"/>
  <c r="B573" i="9"/>
  <c r="O573" i="9" s="1"/>
  <c r="B653" i="9"/>
  <c r="O653" i="9" s="1"/>
  <c r="B703" i="9"/>
  <c r="O703" i="9" s="1"/>
  <c r="B769" i="9"/>
  <c r="O769" i="9" s="1"/>
  <c r="B847" i="9"/>
  <c r="O847" i="9" s="1"/>
  <c r="B919" i="9"/>
  <c r="O919" i="9" s="1"/>
  <c r="B979" i="9"/>
  <c r="O979" i="9" s="1"/>
  <c r="B1029" i="9"/>
  <c r="O1029" i="9" s="1"/>
  <c r="B416" i="9"/>
  <c r="O416" i="9" s="1"/>
  <c r="B480" i="9"/>
  <c r="O480" i="9" s="1"/>
  <c r="B546" i="9"/>
  <c r="O546" i="9" s="1"/>
  <c r="B604" i="9"/>
  <c r="O604" i="9" s="1"/>
  <c r="B665" i="9"/>
  <c r="O665" i="9" s="1"/>
  <c r="B730" i="9"/>
  <c r="O730" i="9" s="1"/>
  <c r="B780" i="9"/>
  <c r="O780" i="9" s="1"/>
  <c r="B857" i="9"/>
  <c r="O857" i="9" s="1"/>
  <c r="B929" i="9"/>
  <c r="O929" i="9" s="1"/>
  <c r="B997" i="9"/>
  <c r="O997" i="9" s="1"/>
  <c r="B406" i="9"/>
  <c r="O406" i="9" s="1"/>
  <c r="B476" i="9"/>
  <c r="O476" i="9" s="1"/>
  <c r="B535" i="9"/>
  <c r="O535" i="9" s="1"/>
  <c r="B598" i="9"/>
  <c r="O598" i="9" s="1"/>
  <c r="B666" i="9"/>
  <c r="O666" i="9" s="1"/>
  <c r="B737" i="9"/>
  <c r="O737" i="9" s="1"/>
  <c r="B800" i="9"/>
  <c r="O800" i="9" s="1"/>
  <c r="B849" i="9"/>
  <c r="O849" i="9" s="1"/>
  <c r="B913" i="9"/>
  <c r="O913" i="9" s="1"/>
  <c r="B981" i="9"/>
  <c r="O981" i="9" s="1"/>
  <c r="B379" i="9"/>
  <c r="O379" i="9" s="1"/>
  <c r="B442" i="9"/>
  <c r="O442" i="9" s="1"/>
  <c r="B494" i="9"/>
  <c r="O494" i="9" s="1"/>
  <c r="B558" i="9"/>
  <c r="O558" i="9" s="1"/>
  <c r="B642" i="9"/>
  <c r="O642" i="9" s="1"/>
  <c r="B712" i="9"/>
  <c r="O712" i="9" s="1"/>
  <c r="B776" i="9"/>
  <c r="O776" i="9" s="1"/>
  <c r="B832" i="9"/>
  <c r="O832" i="9" s="1"/>
  <c r="B903" i="9"/>
  <c r="O903" i="9" s="1"/>
  <c r="B948" i="9"/>
  <c r="O948" i="9" s="1"/>
  <c r="B1015" i="9"/>
  <c r="O1015" i="9" s="1"/>
  <c r="B431" i="9"/>
  <c r="O431" i="9" s="1"/>
  <c r="B490" i="9"/>
  <c r="O490" i="9" s="1"/>
  <c r="B589" i="9"/>
  <c r="O589" i="9" s="1"/>
  <c r="B644" i="9"/>
  <c r="O644" i="9" s="1"/>
  <c r="B702" i="9"/>
  <c r="O702" i="9" s="1"/>
  <c r="B750" i="9"/>
  <c r="O750" i="9" s="1"/>
  <c r="B801" i="9"/>
  <c r="O801" i="9" s="1"/>
  <c r="B865" i="9"/>
  <c r="O865" i="9" s="1"/>
  <c r="B921" i="9"/>
  <c r="O921" i="9" s="1"/>
  <c r="B995" i="9"/>
  <c r="O995" i="9" s="1"/>
  <c r="B48" i="9"/>
  <c r="O48" i="9" s="1"/>
  <c r="B235" i="9"/>
  <c r="O235" i="9" s="1"/>
  <c r="B333" i="9"/>
  <c r="O333" i="9" s="1"/>
  <c r="B124" i="9"/>
  <c r="O124" i="9" s="1"/>
  <c r="B32" i="9"/>
  <c r="O32" i="9" s="1"/>
  <c r="B234" i="9"/>
  <c r="O234" i="9" s="1"/>
  <c r="B713" i="9"/>
  <c r="O713" i="9" s="1"/>
  <c r="B211" i="9"/>
  <c r="O211" i="9" s="1"/>
  <c r="B375" i="9"/>
  <c r="O375" i="9" s="1"/>
  <c r="B808" i="9"/>
  <c r="O808" i="9" s="1"/>
  <c r="B545" i="9"/>
  <c r="O545" i="9" s="1"/>
  <c r="B401" i="9"/>
  <c r="O401" i="9" s="1"/>
  <c r="B764" i="9"/>
  <c r="O764" i="9" s="1"/>
  <c r="B581" i="9"/>
  <c r="O581" i="9" s="1"/>
  <c r="B812" i="9"/>
  <c r="O812" i="9" s="1"/>
  <c r="B187" i="9"/>
  <c r="O187" i="9" s="1"/>
  <c r="B194" i="9"/>
  <c r="O194" i="9" s="1"/>
  <c r="B106" i="9"/>
  <c r="O106" i="9" s="1"/>
  <c r="B783" i="9"/>
  <c r="O783" i="9" s="1"/>
  <c r="B255" i="9"/>
  <c r="O255" i="9" s="1"/>
  <c r="B119" i="9"/>
  <c r="O119" i="9" s="1"/>
  <c r="B170" i="9"/>
  <c r="O170" i="9" s="1"/>
  <c r="B73" i="9"/>
  <c r="O73" i="9" s="1"/>
  <c r="B767" i="9"/>
  <c r="O767" i="9" s="1"/>
  <c r="B148" i="9"/>
  <c r="O148" i="9" s="1"/>
  <c r="B206" i="9"/>
  <c r="O206" i="9" s="1"/>
  <c r="B272" i="9"/>
  <c r="O272" i="9" s="1"/>
  <c r="B321" i="9"/>
  <c r="O321" i="9" s="1"/>
  <c r="B460" i="9"/>
  <c r="O460" i="9" s="1"/>
  <c r="B859" i="9"/>
  <c r="O859" i="9" s="1"/>
  <c r="B117" i="9"/>
  <c r="O117" i="9" s="1"/>
  <c r="B189" i="9"/>
  <c r="O189" i="9" s="1"/>
  <c r="B248" i="9"/>
  <c r="O248" i="9" s="1"/>
  <c r="B306" i="9"/>
  <c r="O306" i="9" s="1"/>
  <c r="B374" i="9"/>
  <c r="O374" i="9" s="1"/>
  <c r="B643" i="9"/>
  <c r="O643" i="9" s="1"/>
  <c r="B861" i="9"/>
  <c r="O861" i="9" s="1"/>
  <c r="B193" i="9"/>
  <c r="O193" i="9" s="1"/>
  <c r="B743" i="9"/>
  <c r="O743" i="9" s="1"/>
  <c r="B82" i="9"/>
  <c r="O82" i="9" s="1"/>
  <c r="B161" i="9"/>
  <c r="O161" i="9" s="1"/>
  <c r="B213" i="9"/>
  <c r="O213" i="9" s="1"/>
  <c r="B279" i="9"/>
  <c r="O279" i="9" s="1"/>
  <c r="B346" i="9"/>
  <c r="O346" i="9" s="1"/>
  <c r="B514" i="9"/>
  <c r="O514" i="9" s="1"/>
  <c r="B709" i="9"/>
  <c r="O709" i="9" s="1"/>
  <c r="B881" i="9"/>
  <c r="O881" i="9" s="1"/>
  <c r="B71" i="9"/>
  <c r="O71" i="9" s="1"/>
  <c r="B131" i="9"/>
  <c r="O131" i="9" s="1"/>
  <c r="B203" i="9"/>
  <c r="O203" i="9" s="1"/>
  <c r="B275" i="9"/>
  <c r="O275" i="9" s="1"/>
  <c r="B330" i="9"/>
  <c r="O330" i="9" s="1"/>
  <c r="B520" i="9"/>
  <c r="O520" i="9" s="1"/>
  <c r="B854" i="9"/>
  <c r="O854" i="9" s="1"/>
  <c r="B819" i="9"/>
  <c r="O819" i="9" s="1"/>
  <c r="B84" i="9"/>
  <c r="O84" i="9" s="1"/>
  <c r="B144" i="9"/>
  <c r="O144" i="9" s="1"/>
  <c r="B209" i="9"/>
  <c r="O209" i="9" s="1"/>
  <c r="B263" i="9"/>
  <c r="O263" i="9" s="1"/>
  <c r="B331" i="9"/>
  <c r="O331" i="9" s="1"/>
  <c r="B454" i="9"/>
  <c r="O454" i="9" s="1"/>
  <c r="B761" i="9"/>
  <c r="O761" i="9" s="1"/>
  <c r="B96" i="9"/>
  <c r="O96" i="9" s="1"/>
  <c r="B168" i="9"/>
  <c r="O168" i="9" s="1"/>
  <c r="B227" i="9"/>
  <c r="O227" i="9" s="1"/>
  <c r="B292" i="9"/>
  <c r="O292" i="9" s="1"/>
  <c r="B386" i="9"/>
  <c r="O386" i="9" s="1"/>
  <c r="B638" i="9"/>
  <c r="O638" i="9" s="1"/>
  <c r="B845" i="9"/>
  <c r="O845" i="9" s="1"/>
  <c r="B254" i="9"/>
  <c r="O254" i="9" s="1"/>
  <c r="B754" i="9"/>
  <c r="O754" i="9" s="1"/>
  <c r="B115" i="9"/>
  <c r="O115" i="9" s="1"/>
  <c r="B174" i="9"/>
  <c r="O174" i="9" s="1"/>
  <c r="B253" i="9"/>
  <c r="O253" i="9" s="1"/>
  <c r="B319" i="9"/>
  <c r="O319" i="9" s="1"/>
  <c r="B396" i="9"/>
  <c r="O396" i="9" s="1"/>
  <c r="B621" i="9"/>
  <c r="O621" i="9" s="1"/>
  <c r="B807" i="9"/>
  <c r="O807" i="9" s="1"/>
  <c r="B965" i="9"/>
  <c r="O965" i="9" s="1"/>
  <c r="B409" i="9"/>
  <c r="O409" i="9" s="1"/>
  <c r="B468" i="9"/>
  <c r="O468" i="9" s="1"/>
  <c r="B521" i="9"/>
  <c r="O521" i="9" s="1"/>
  <c r="B572" i="9"/>
  <c r="O572" i="9" s="1"/>
  <c r="B627" i="9"/>
  <c r="O627" i="9" s="1"/>
  <c r="B691" i="9"/>
  <c r="O691" i="9" s="1"/>
  <c r="B786" i="9"/>
  <c r="O786" i="9" s="1"/>
  <c r="B846" i="9"/>
  <c r="O846" i="9" s="1"/>
  <c r="B912" i="9"/>
  <c r="O912" i="9" s="1"/>
  <c r="B968" i="9"/>
  <c r="O968" i="9" s="1"/>
  <c r="B365" i="9"/>
  <c r="O365" i="9" s="1"/>
  <c r="B422" i="9"/>
  <c r="O422" i="9" s="1"/>
  <c r="B505" i="9"/>
  <c r="O505" i="9" s="1"/>
  <c r="B579" i="9"/>
  <c r="O579" i="9" s="1"/>
  <c r="B658" i="9"/>
  <c r="O658" i="9" s="1"/>
  <c r="B723" i="9"/>
  <c r="O723" i="9" s="1"/>
  <c r="B793" i="9"/>
  <c r="O793" i="9" s="1"/>
  <c r="B851" i="9"/>
  <c r="O851" i="9" s="1"/>
  <c r="B923" i="9"/>
  <c r="O923" i="9" s="1"/>
  <c r="B984" i="9"/>
  <c r="O984" i="9" s="1"/>
  <c r="B366" i="9"/>
  <c r="O366" i="9" s="1"/>
  <c r="B429" i="9"/>
  <c r="O429" i="9" s="1"/>
  <c r="B486" i="9"/>
  <c r="O486" i="9" s="1"/>
  <c r="B552" i="9"/>
  <c r="O552" i="9" s="1"/>
  <c r="B610" i="9"/>
  <c r="O610" i="9" s="1"/>
  <c r="B675" i="9"/>
  <c r="O675" i="9" s="1"/>
  <c r="B736" i="9"/>
  <c r="O736" i="9" s="1"/>
  <c r="B799" i="9"/>
  <c r="O799" i="9" s="1"/>
  <c r="B867" i="9"/>
  <c r="O867" i="9" s="1"/>
  <c r="B952" i="9"/>
  <c r="O952" i="9" s="1"/>
  <c r="B1002" i="9"/>
  <c r="O1002" i="9" s="1"/>
  <c r="B411" i="9"/>
  <c r="O411" i="9" s="1"/>
  <c r="B481" i="9"/>
  <c r="O481" i="9" s="1"/>
  <c r="B547" i="9"/>
  <c r="O547" i="9" s="1"/>
  <c r="B611" i="9"/>
  <c r="O611" i="9" s="1"/>
  <c r="B670" i="9"/>
  <c r="O670" i="9" s="1"/>
  <c r="B741" i="9"/>
  <c r="O741" i="9" s="1"/>
  <c r="B805" i="9"/>
  <c r="O805" i="9" s="1"/>
  <c r="B852" i="9"/>
  <c r="O852" i="9" s="1"/>
  <c r="B925" i="9"/>
  <c r="O925" i="9" s="1"/>
  <c r="B986" i="9"/>
  <c r="O986" i="9" s="1"/>
  <c r="B385" i="9"/>
  <c r="O385" i="9" s="1"/>
  <c r="B447" i="9"/>
  <c r="O447" i="9" s="1"/>
  <c r="B500" i="9"/>
  <c r="O500" i="9" s="1"/>
  <c r="B576" i="9"/>
  <c r="O576" i="9" s="1"/>
  <c r="B648" i="9"/>
  <c r="O648" i="9" s="1"/>
  <c r="B718" i="9"/>
  <c r="O718" i="9" s="1"/>
  <c r="B782" i="9"/>
  <c r="O782" i="9" s="1"/>
  <c r="B838" i="9"/>
  <c r="O838" i="9" s="1"/>
  <c r="B908" i="9"/>
  <c r="O908" i="9" s="1"/>
  <c r="B954" i="9"/>
  <c r="O954" i="9" s="1"/>
  <c r="B1025" i="9"/>
  <c r="O1025" i="9" s="1"/>
  <c r="B437" i="9"/>
  <c r="O437" i="9" s="1"/>
  <c r="B496" i="9"/>
  <c r="O496" i="9" s="1"/>
  <c r="B595" i="9"/>
  <c r="O595" i="9" s="1"/>
  <c r="B650" i="9"/>
  <c r="O650" i="9" s="1"/>
  <c r="B708" i="9"/>
  <c r="O708" i="9" s="1"/>
  <c r="B755" i="9"/>
  <c r="O755" i="9" s="1"/>
  <c r="B814" i="9"/>
  <c r="O814" i="9" s="1"/>
  <c r="B875" i="9"/>
  <c r="O875" i="9" s="1"/>
  <c r="B933" i="9"/>
  <c r="O933" i="9" s="1"/>
  <c r="B1004" i="9"/>
  <c r="O1004" i="9" s="1"/>
  <c r="B41" i="9"/>
  <c r="O41" i="9" s="1"/>
  <c r="B111" i="9"/>
  <c r="O111" i="9" s="1"/>
  <c r="B87" i="9"/>
  <c r="O87" i="9" s="1"/>
  <c r="B719" i="9"/>
  <c r="O719" i="9" s="1"/>
  <c r="B243" i="9"/>
  <c r="O243" i="9" s="1"/>
  <c r="B94" i="9"/>
  <c r="O94" i="9" s="1"/>
  <c r="B672" i="9"/>
  <c r="O672" i="9" s="1"/>
  <c r="B367" i="9"/>
  <c r="O367" i="9" s="1"/>
  <c r="B258" i="9"/>
  <c r="O258" i="9" s="1"/>
  <c r="B91" i="9"/>
  <c r="O91" i="9" s="1"/>
  <c r="B715" i="9"/>
  <c r="O715" i="9" s="1"/>
  <c r="B657" i="9"/>
  <c r="O657" i="9" s="1"/>
  <c r="B388" i="9"/>
  <c r="O388" i="9" s="1"/>
  <c r="B895" i="9"/>
  <c r="O895" i="9" s="1"/>
  <c r="B522" i="9"/>
  <c r="O522" i="9" s="1"/>
  <c r="B452" i="9"/>
  <c r="O452" i="9" s="1"/>
  <c r="B831" i="9"/>
  <c r="O831" i="9" s="1"/>
  <c r="B953" i="9"/>
  <c r="O953" i="9" s="1"/>
  <c r="B931" i="9"/>
  <c r="O931" i="9" s="1"/>
  <c r="B356" i="9"/>
  <c r="O356" i="9" s="1"/>
  <c r="B668" i="9"/>
  <c r="O668" i="9" s="1"/>
  <c r="B358" i="9"/>
  <c r="O358" i="9" s="1"/>
  <c r="B70" i="9"/>
  <c r="O70" i="9" s="1"/>
  <c r="B334" i="9"/>
  <c r="O334" i="9" s="1"/>
  <c r="B45" i="9"/>
  <c r="O45" i="9" s="1"/>
  <c r="B418" i="9"/>
  <c r="O418" i="9" s="1"/>
  <c r="B147" i="9"/>
  <c r="O147" i="9" s="1"/>
  <c r="B398" i="9"/>
  <c r="O398" i="9" s="1"/>
  <c r="B80" i="9"/>
  <c r="O80" i="9" s="1"/>
  <c r="B92" i="9"/>
  <c r="O92" i="9" s="1"/>
  <c r="B605" i="9"/>
  <c r="O605" i="9" s="1"/>
  <c r="B967" i="9"/>
  <c r="O967" i="9" s="1"/>
  <c r="B93" i="9"/>
  <c r="O93" i="9" s="1"/>
  <c r="B153" i="9"/>
  <c r="O153" i="9" s="1"/>
  <c r="B218" i="9"/>
  <c r="O218" i="9" s="1"/>
  <c r="B277" i="9"/>
  <c r="O277" i="9" s="1"/>
  <c r="B327" i="9"/>
  <c r="O327" i="9" s="1"/>
  <c r="B527" i="9"/>
  <c r="O527" i="9" s="1"/>
  <c r="B932" i="9"/>
  <c r="O932" i="9" s="1"/>
  <c r="B69" i="9"/>
  <c r="O69" i="9" s="1"/>
  <c r="B123" i="9"/>
  <c r="O123" i="9" s="1"/>
  <c r="B195" i="9"/>
  <c r="O195" i="9" s="1"/>
  <c r="B268" i="9"/>
  <c r="O268" i="9" s="1"/>
  <c r="B317" i="9"/>
  <c r="O317" i="9" s="1"/>
  <c r="B450" i="9"/>
  <c r="O450" i="9" s="1"/>
  <c r="B676" i="9"/>
  <c r="O676" i="9" s="1"/>
  <c r="B879" i="9"/>
  <c r="O879" i="9" s="1"/>
  <c r="B223" i="9"/>
  <c r="O223" i="9" s="1"/>
  <c r="B841" i="9"/>
  <c r="O841" i="9" s="1"/>
  <c r="B107" i="9"/>
  <c r="O107" i="9" s="1"/>
  <c r="B165" i="9"/>
  <c r="O165" i="9" s="1"/>
  <c r="B226" i="9"/>
  <c r="O226" i="9" s="1"/>
  <c r="B285" i="9"/>
  <c r="O285" i="9" s="1"/>
  <c r="B359" i="9"/>
  <c r="O359" i="9" s="1"/>
  <c r="B555" i="9"/>
  <c r="O555" i="9" s="1"/>
  <c r="B721" i="9"/>
  <c r="O721" i="9" s="1"/>
  <c r="B909" i="9"/>
  <c r="O909" i="9" s="1"/>
  <c r="B77" i="9"/>
  <c r="O77" i="9" s="1"/>
  <c r="B137" i="9"/>
  <c r="O137" i="9" s="1"/>
  <c r="B208" i="9"/>
  <c r="O208" i="9" s="1"/>
  <c r="B280" i="9"/>
  <c r="O280" i="9" s="1"/>
  <c r="B335" i="9"/>
  <c r="O335" i="9" s="1"/>
  <c r="B531" i="9"/>
  <c r="O531" i="9" s="1"/>
  <c r="B911" i="9"/>
  <c r="O911" i="9" s="1"/>
  <c r="B917" i="9"/>
  <c r="O917" i="9" s="1"/>
  <c r="B89" i="9"/>
  <c r="O89" i="9" s="1"/>
  <c r="B150" i="9"/>
  <c r="O150" i="9" s="1"/>
  <c r="B214" i="9"/>
  <c r="O214" i="9" s="1"/>
  <c r="B269" i="9"/>
  <c r="O269" i="9" s="1"/>
  <c r="B336" i="9"/>
  <c r="O336" i="9" s="1"/>
  <c r="B533" i="9"/>
  <c r="O533" i="9" s="1"/>
  <c r="B823" i="9"/>
  <c r="O823" i="9" s="1"/>
  <c r="B102" i="9"/>
  <c r="O102" i="9" s="1"/>
  <c r="B173" i="9"/>
  <c r="O173" i="9" s="1"/>
  <c r="B240" i="9"/>
  <c r="O240" i="9" s="1"/>
  <c r="B310" i="9"/>
  <c r="O310" i="9" s="1"/>
  <c r="B456" i="9"/>
  <c r="O456" i="9" s="1"/>
  <c r="B649" i="9"/>
  <c r="O649" i="9" s="1"/>
  <c r="B876" i="9"/>
  <c r="O876" i="9" s="1"/>
  <c r="B294" i="9"/>
  <c r="O294" i="9" s="1"/>
  <c r="B870" i="9"/>
  <c r="O870" i="9" s="1"/>
  <c r="B128" i="9"/>
  <c r="O128" i="9" s="1"/>
  <c r="B180" i="9"/>
  <c r="O180" i="9" s="1"/>
  <c r="B259" i="9"/>
  <c r="O259" i="9" s="1"/>
  <c r="B325" i="9"/>
  <c r="O325" i="9" s="1"/>
  <c r="B408" i="9"/>
  <c r="O408" i="9" s="1"/>
  <c r="B651" i="9"/>
  <c r="O651" i="9" s="1"/>
  <c r="B817" i="9"/>
  <c r="O817" i="9" s="1"/>
  <c r="B988" i="9"/>
  <c r="O988" i="9" s="1"/>
  <c r="B421" i="9"/>
  <c r="O421" i="9" s="1"/>
  <c r="B473" i="9"/>
  <c r="O473" i="9" s="1"/>
  <c r="B534" i="9"/>
  <c r="O534" i="9" s="1"/>
  <c r="B578" i="9"/>
  <c r="O578" i="9" s="1"/>
  <c r="B633" i="9"/>
  <c r="O633" i="9" s="1"/>
  <c r="B716" i="9"/>
  <c r="O716" i="9" s="1"/>
  <c r="B792" i="9"/>
  <c r="O792" i="9" s="1"/>
  <c r="B862" i="9"/>
  <c r="O862" i="9" s="1"/>
  <c r="B918" i="9"/>
  <c r="O918" i="9" s="1"/>
  <c r="B973" i="9"/>
  <c r="O973" i="9" s="1"/>
  <c r="B370" i="9"/>
  <c r="O370" i="9" s="1"/>
  <c r="B428" i="9"/>
  <c r="O428" i="9" s="1"/>
  <c r="B510" i="9"/>
  <c r="O510" i="9" s="1"/>
  <c r="B603" i="9"/>
  <c r="O603" i="9" s="1"/>
  <c r="B664" i="9"/>
  <c r="O664" i="9" s="1"/>
  <c r="B729" i="9"/>
  <c r="O729" i="9" s="1"/>
  <c r="B798" i="9"/>
  <c r="O798" i="9" s="1"/>
  <c r="B863" i="9"/>
  <c r="O863" i="9" s="1"/>
  <c r="B928" i="9"/>
  <c r="O928" i="9" s="1"/>
  <c r="B990" i="9"/>
  <c r="O990" i="9" s="1"/>
  <c r="B371" i="9"/>
  <c r="O371" i="9" s="1"/>
  <c r="B435" i="9"/>
  <c r="O435" i="9" s="1"/>
  <c r="B506" i="9"/>
  <c r="O506" i="9" s="1"/>
  <c r="B557" i="9"/>
  <c r="O557" i="9" s="1"/>
  <c r="B614" i="9"/>
  <c r="O614" i="9" s="1"/>
  <c r="B681" i="9"/>
  <c r="O681" i="9" s="1"/>
  <c r="B740" i="9"/>
  <c r="O740" i="9" s="1"/>
  <c r="B804" i="9"/>
  <c r="O804" i="9" s="1"/>
  <c r="B872" i="9"/>
  <c r="O872" i="9" s="1"/>
  <c r="B958" i="9"/>
  <c r="O958" i="9" s="1"/>
  <c r="B1007" i="9"/>
  <c r="O1007" i="9" s="1"/>
  <c r="B436" i="9"/>
  <c r="O436" i="9" s="1"/>
  <c r="B487" i="9"/>
  <c r="O487" i="9" s="1"/>
  <c r="B553" i="9"/>
  <c r="O553" i="9" s="1"/>
  <c r="B625" i="9"/>
  <c r="O625" i="9" s="1"/>
  <c r="B688" i="9"/>
  <c r="O688" i="9" s="1"/>
  <c r="B747" i="9"/>
  <c r="O747" i="9" s="1"/>
  <c r="B811" i="9"/>
  <c r="O811" i="9" s="1"/>
  <c r="B868" i="9"/>
  <c r="O868" i="9" s="1"/>
  <c r="B930" i="9"/>
  <c r="O930" i="9" s="1"/>
  <c r="B992" i="9"/>
  <c r="O992" i="9" s="1"/>
  <c r="B389" i="9"/>
  <c r="O389" i="9" s="1"/>
  <c r="B453" i="9"/>
  <c r="O453" i="9" s="1"/>
  <c r="B513" i="9"/>
  <c r="O513" i="9" s="1"/>
  <c r="B582" i="9"/>
  <c r="O582" i="9" s="1"/>
  <c r="B654" i="9"/>
  <c r="O654" i="9" s="1"/>
  <c r="B724" i="9"/>
  <c r="O724" i="9" s="1"/>
  <c r="B788" i="9"/>
  <c r="O788" i="9" s="1"/>
  <c r="B853" i="9"/>
  <c r="O853" i="9" s="1"/>
  <c r="B914" i="9"/>
  <c r="O914" i="9" s="1"/>
  <c r="B960" i="9"/>
  <c r="O960" i="9" s="1"/>
  <c r="B387" i="9"/>
  <c r="O387" i="9" s="1"/>
  <c r="B449" i="9"/>
  <c r="O449" i="9" s="1"/>
  <c r="B502" i="9"/>
  <c r="O502" i="9" s="1"/>
  <c r="B600" i="9"/>
  <c r="O600" i="9" s="1"/>
  <c r="B655" i="9"/>
  <c r="O655" i="9" s="1"/>
  <c r="B714" i="9"/>
  <c r="O714" i="9" s="1"/>
  <c r="B760" i="9"/>
  <c r="O760" i="9" s="1"/>
  <c r="B818" i="9"/>
  <c r="O818" i="9" s="1"/>
  <c r="B880" i="9"/>
  <c r="O880" i="9" s="1"/>
  <c r="B938" i="9"/>
  <c r="O938" i="9" s="1"/>
  <c r="B1017" i="9"/>
  <c r="O1017" i="9" s="1"/>
  <c r="B181" i="9"/>
  <c r="O181" i="9" s="1"/>
  <c r="B570" i="9"/>
  <c r="O570" i="9" s="1"/>
  <c r="B489" i="9"/>
  <c r="O489" i="9" s="1"/>
  <c r="B190" i="9"/>
  <c r="O190" i="9" s="1"/>
  <c r="B162" i="9"/>
  <c r="O162" i="9" s="1"/>
  <c r="B120" i="9"/>
  <c r="O120" i="9" s="1"/>
  <c r="B899" i="9"/>
  <c r="O899" i="9" s="1"/>
  <c r="B495" i="9"/>
  <c r="O495" i="9" s="1"/>
  <c r="B276" i="9"/>
  <c r="O276" i="9" s="1"/>
  <c r="B438" i="9"/>
  <c r="O438" i="9" s="1"/>
  <c r="B877" i="9"/>
  <c r="O877" i="9" s="1"/>
  <c r="B686" i="9"/>
  <c r="O686" i="9" s="1"/>
  <c r="B451" i="9"/>
  <c r="O451" i="9" s="1"/>
  <c r="B896" i="9"/>
  <c r="O896" i="9" s="1"/>
  <c r="B641" i="9"/>
  <c r="O641" i="9" s="1"/>
  <c r="B869" i="9"/>
  <c r="O869" i="9" s="1"/>
  <c r="B135" i="9"/>
  <c r="O135" i="9" s="1"/>
  <c r="B261" i="9"/>
  <c r="O261" i="9" s="1"/>
  <c r="B177" i="9"/>
  <c r="O177" i="9" s="1"/>
  <c r="B994" i="9"/>
  <c r="O994" i="9" s="1"/>
  <c r="B202" i="9"/>
  <c r="O202" i="9" s="1"/>
  <c r="B191" i="9"/>
  <c r="O191" i="9" s="1"/>
  <c r="B30" i="9"/>
  <c r="O30" i="9" s="1"/>
  <c r="B175" i="9"/>
  <c r="O175" i="9" s="1"/>
  <c r="B98" i="9"/>
  <c r="O98" i="9" s="1"/>
  <c r="B217" i="9"/>
  <c r="O217" i="9" s="1"/>
  <c r="B44" i="9"/>
  <c r="O44" i="9" s="1"/>
  <c r="B99" i="9"/>
  <c r="O99" i="9" s="1"/>
  <c r="B159" i="9"/>
  <c r="O159" i="9" s="1"/>
  <c r="B224" i="9"/>
  <c r="O224" i="9" s="1"/>
  <c r="B283" i="9"/>
  <c r="O283" i="9" s="1"/>
  <c r="B352" i="9"/>
  <c r="O352" i="9" s="1"/>
  <c r="B536" i="9"/>
  <c r="O536" i="9" s="1"/>
  <c r="B943" i="9"/>
  <c r="O943" i="9" s="1"/>
  <c r="B75" i="9"/>
  <c r="O75" i="9" s="1"/>
  <c r="B129" i="9"/>
  <c r="O129" i="9" s="1"/>
  <c r="B201" i="9"/>
  <c r="O201" i="9" s="1"/>
  <c r="B273" i="9"/>
  <c r="O273" i="9" s="1"/>
  <c r="B322" i="9"/>
  <c r="O322" i="9" s="1"/>
  <c r="B462" i="9"/>
  <c r="O462" i="9" s="1"/>
  <c r="B690" i="9"/>
  <c r="O690" i="9" s="1"/>
  <c r="B893" i="9"/>
  <c r="O893" i="9" s="1"/>
  <c r="B260" i="9"/>
  <c r="O260" i="9" s="1"/>
  <c r="B976" i="9"/>
  <c r="O976" i="9" s="1"/>
  <c r="B113" i="9"/>
  <c r="O113" i="9" s="1"/>
  <c r="B171" i="9"/>
  <c r="O171" i="9" s="1"/>
  <c r="B231" i="9"/>
  <c r="O231" i="9" s="1"/>
  <c r="B301" i="9"/>
  <c r="O301" i="9" s="1"/>
  <c r="B380" i="9"/>
  <c r="O380" i="9" s="1"/>
  <c r="B571" i="9"/>
  <c r="O571" i="9" s="1"/>
  <c r="B733" i="9"/>
  <c r="O733" i="9" s="1"/>
  <c r="B996" i="9"/>
  <c r="O996" i="9" s="1"/>
  <c r="B83" i="9"/>
  <c r="O83" i="9" s="1"/>
  <c r="B143" i="9"/>
  <c r="O143" i="9" s="1"/>
  <c r="B232" i="9"/>
  <c r="O232" i="9" s="1"/>
  <c r="B286" i="9"/>
  <c r="O286" i="9" s="1"/>
  <c r="B341" i="9"/>
  <c r="O341" i="9" s="1"/>
  <c r="B590" i="9"/>
  <c r="O590" i="9" s="1"/>
  <c r="B970" i="9"/>
  <c r="O970" i="9" s="1"/>
  <c r="B33" i="9"/>
  <c r="O33" i="9" s="1"/>
  <c r="B95" i="9"/>
  <c r="O95" i="9" s="1"/>
  <c r="B163" i="9"/>
  <c r="O163" i="9" s="1"/>
  <c r="B220" i="9"/>
  <c r="O220" i="9" s="1"/>
  <c r="B281" i="9"/>
  <c r="O281" i="9" s="1"/>
  <c r="B342" i="9"/>
  <c r="O342" i="9" s="1"/>
  <c r="B542" i="9"/>
  <c r="O542" i="9" s="1"/>
  <c r="B856" i="9"/>
  <c r="O856" i="9" s="1"/>
  <c r="B47" i="9"/>
  <c r="O47" i="9" s="1"/>
  <c r="B108" i="9"/>
  <c r="O108" i="9" s="1"/>
  <c r="B179" i="9"/>
  <c r="O179" i="9" s="1"/>
  <c r="B246" i="9"/>
  <c r="O246" i="9" s="1"/>
  <c r="B313" i="9"/>
  <c r="O313" i="9" s="1"/>
  <c r="B467" i="9"/>
  <c r="O467" i="9" s="1"/>
  <c r="B662" i="9"/>
  <c r="O662" i="9" s="1"/>
  <c r="B885" i="9"/>
  <c r="O885" i="9" s="1"/>
  <c r="B326" i="9"/>
  <c r="O326" i="9" s="1"/>
  <c r="B998" i="9"/>
  <c r="O998" i="9" s="1"/>
  <c r="B134" i="9"/>
  <c r="O134" i="9" s="1"/>
  <c r="B186" i="9"/>
  <c r="O186" i="9" s="1"/>
  <c r="B265" i="9"/>
  <c r="O265" i="9" s="1"/>
  <c r="B338" i="9"/>
  <c r="O338" i="9" s="1"/>
  <c r="B485" i="9"/>
  <c r="O485" i="9" s="1"/>
  <c r="B684" i="9"/>
  <c r="O684" i="9" s="1"/>
  <c r="B828" i="9"/>
  <c r="O828" i="9" s="1"/>
  <c r="B1022" i="9"/>
  <c r="O1022" i="9" s="1"/>
  <c r="B427" i="9"/>
  <c r="O427" i="9" s="1"/>
  <c r="B479" i="9"/>
  <c r="O479" i="9" s="1"/>
  <c r="B539" i="9"/>
  <c r="O539" i="9" s="1"/>
  <c r="B584" i="9"/>
  <c r="O584" i="9" s="1"/>
  <c r="B646" i="9"/>
  <c r="O646" i="9" s="1"/>
  <c r="B722" i="9"/>
  <c r="O722" i="9" s="1"/>
  <c r="B797" i="9"/>
  <c r="O797" i="9" s="1"/>
  <c r="B866" i="9"/>
  <c r="O866" i="9" s="1"/>
  <c r="B922" i="9"/>
  <c r="O922" i="9" s="1"/>
  <c r="B978" i="9"/>
  <c r="O978" i="9" s="1"/>
  <c r="B376" i="9"/>
  <c r="O376" i="9" s="1"/>
  <c r="B434" i="9"/>
  <c r="O434" i="9" s="1"/>
  <c r="B516" i="9"/>
  <c r="O516" i="9" s="1"/>
  <c r="B609" i="9"/>
  <c r="O609" i="9" s="1"/>
  <c r="B669" i="9"/>
  <c r="O669" i="9" s="1"/>
  <c r="B735" i="9"/>
  <c r="O735" i="9" s="1"/>
  <c r="B803" i="9"/>
  <c r="O803" i="9" s="1"/>
  <c r="B883" i="9"/>
  <c r="O883" i="9" s="1"/>
  <c r="B934" i="9"/>
  <c r="O934" i="9" s="1"/>
  <c r="B1001" i="9"/>
  <c r="O1001" i="9" s="1"/>
  <c r="B377" i="9"/>
  <c r="O377" i="9" s="1"/>
  <c r="B440" i="9"/>
  <c r="O440" i="9" s="1"/>
  <c r="B511" i="9"/>
  <c r="O511" i="9" s="1"/>
  <c r="B569" i="9"/>
  <c r="O569" i="9" s="1"/>
  <c r="B619" i="9"/>
  <c r="O619" i="9" s="1"/>
  <c r="B687" i="9"/>
  <c r="O687" i="9" s="1"/>
  <c r="B746" i="9"/>
  <c r="O746" i="9" s="1"/>
  <c r="B810" i="9"/>
  <c r="O810" i="9" s="1"/>
  <c r="B884" i="9"/>
  <c r="O884" i="9" s="1"/>
  <c r="B963" i="9"/>
  <c r="O963" i="9" s="1"/>
  <c r="B1013" i="9"/>
  <c r="O1013" i="9" s="1"/>
  <c r="B441" i="9"/>
  <c r="O441" i="9" s="1"/>
  <c r="B493" i="9"/>
  <c r="O493" i="9" s="1"/>
  <c r="B563" i="9"/>
  <c r="O563" i="9" s="1"/>
  <c r="B630" i="9"/>
  <c r="O630" i="9" s="1"/>
  <c r="B694" i="9"/>
  <c r="O694" i="9" s="1"/>
  <c r="B765" i="9"/>
  <c r="O765" i="9" s="1"/>
  <c r="B816" i="9"/>
  <c r="O816" i="9" s="1"/>
  <c r="B878" i="9"/>
  <c r="O878" i="9" s="1"/>
  <c r="B935" i="9"/>
  <c r="O935" i="9" s="1"/>
  <c r="B1003" i="9"/>
  <c r="O1003" i="9" s="1"/>
  <c r="B395" i="9"/>
  <c r="O395" i="9" s="1"/>
  <c r="B459" i="9"/>
  <c r="O459" i="9" s="1"/>
  <c r="B519" i="9"/>
  <c r="O519" i="9" s="1"/>
  <c r="B587" i="9"/>
  <c r="O587" i="9" s="1"/>
  <c r="B667" i="9"/>
  <c r="O667" i="9" s="1"/>
  <c r="B742" i="9"/>
  <c r="O742" i="9" s="1"/>
  <c r="B794" i="9"/>
  <c r="O794" i="9" s="1"/>
  <c r="B858" i="9"/>
  <c r="O858" i="9" s="1"/>
  <c r="B920" i="9"/>
  <c r="O920" i="9" s="1"/>
  <c r="B964" i="9"/>
  <c r="O964" i="9" s="1"/>
  <c r="B391" i="9"/>
  <c r="O391" i="9" s="1"/>
  <c r="B455" i="9"/>
  <c r="O455" i="9" s="1"/>
  <c r="B526" i="9"/>
  <c r="O526" i="9" s="1"/>
  <c r="B606" i="9"/>
  <c r="O606" i="9" s="1"/>
  <c r="B661" i="9"/>
  <c r="O661" i="9" s="1"/>
  <c r="B720" i="9"/>
  <c r="O720" i="9" s="1"/>
  <c r="B766" i="9"/>
  <c r="O766" i="9" s="1"/>
  <c r="B834" i="9"/>
  <c r="O834" i="9" s="1"/>
  <c r="B886" i="9"/>
  <c r="O886" i="9" s="1"/>
  <c r="B944" i="9"/>
  <c r="O944" i="9" s="1"/>
  <c r="B1021" i="9"/>
  <c r="O1021" i="9" s="1"/>
  <c r="B34" i="9"/>
  <c r="O34" i="9" s="1"/>
  <c r="B304" i="9"/>
  <c r="O304" i="9" s="1"/>
  <c r="B363" i="9"/>
  <c r="O363" i="9" s="1"/>
  <c r="B225" i="9"/>
  <c r="O225" i="9" s="1"/>
  <c r="B315" i="9"/>
  <c r="O315" i="9" s="1"/>
  <c r="B632" i="9"/>
  <c r="O632" i="9" s="1"/>
  <c r="B353" i="9"/>
  <c r="O353" i="9" s="1"/>
  <c r="B297" i="9"/>
  <c r="O297" i="9" s="1"/>
  <c r="B205" i="9"/>
  <c r="O205" i="9" s="1"/>
  <c r="B543" i="9"/>
  <c r="O543" i="9" s="1"/>
  <c r="B602" i="9"/>
  <c r="O602" i="9" s="1"/>
  <c r="B1005" i="9"/>
  <c r="O1005" i="9" s="1"/>
  <c r="B815" i="9"/>
  <c r="O815" i="9" s="1"/>
  <c r="B629" i="9"/>
  <c r="O629" i="9" s="1"/>
  <c r="B980" i="9"/>
  <c r="O980" i="9" s="1"/>
  <c r="B705" i="9"/>
  <c r="O705" i="9" s="1"/>
  <c r="B695" i="9"/>
  <c r="O695" i="9" s="1"/>
  <c r="B68" i="9"/>
  <c r="O68" i="9" s="1"/>
  <c r="B311" i="9"/>
  <c r="O311" i="9" s="1"/>
  <c r="B538" i="9"/>
  <c r="O538" i="9" s="1"/>
  <c r="B656" i="9"/>
  <c r="O656" i="9" s="1"/>
  <c r="B152" i="9"/>
  <c r="O152" i="9" s="1"/>
  <c r="B271" i="9"/>
  <c r="O271" i="9" s="1"/>
  <c r="B105" i="9"/>
  <c r="O105" i="9" s="1"/>
  <c r="B176" i="9"/>
  <c r="O176" i="9" s="1"/>
  <c r="B229" i="9"/>
  <c r="O229" i="9" s="1"/>
  <c r="B295" i="9"/>
  <c r="O295" i="9" s="1"/>
  <c r="B357" i="9"/>
  <c r="O357" i="9" s="1"/>
  <c r="B561" i="9"/>
  <c r="O561" i="9" s="1"/>
  <c r="B955" i="9"/>
  <c r="O955" i="9" s="1"/>
  <c r="B81" i="9"/>
  <c r="O81" i="9" s="1"/>
  <c r="B149" i="9"/>
  <c r="O149" i="9" s="1"/>
  <c r="B219" i="9"/>
  <c r="O219" i="9" s="1"/>
  <c r="B278" i="9"/>
  <c r="O278" i="9" s="1"/>
  <c r="B328" i="9"/>
  <c r="O328" i="9" s="1"/>
  <c r="B478" i="9"/>
  <c r="O478" i="9" s="1"/>
  <c r="B707" i="9"/>
  <c r="O707" i="9" s="1"/>
  <c r="B945" i="9"/>
  <c r="O945" i="9" s="1"/>
  <c r="B298" i="9"/>
  <c r="O298" i="9" s="1"/>
  <c r="B31" i="9"/>
  <c r="O31" i="9" s="1"/>
  <c r="B118" i="9"/>
  <c r="O118" i="9" s="1"/>
  <c r="B184" i="9"/>
  <c r="O184" i="9" s="1"/>
  <c r="B237" i="9"/>
  <c r="O237" i="9" s="1"/>
  <c r="B307" i="9"/>
  <c r="O307" i="9" s="1"/>
  <c r="B390" i="9"/>
  <c r="O390" i="9" s="1"/>
  <c r="B588" i="9"/>
  <c r="O588" i="9" s="1"/>
  <c r="B749" i="9"/>
  <c r="O749" i="9" s="1"/>
  <c r="B1027" i="9"/>
  <c r="O1027" i="9" s="1"/>
  <c r="B88" i="9"/>
  <c r="O88" i="9" s="1"/>
  <c r="B156" i="9"/>
  <c r="O156" i="9" s="1"/>
  <c r="B238" i="9"/>
  <c r="O238" i="9" s="1"/>
  <c r="B291" i="9"/>
  <c r="O291" i="9" s="1"/>
  <c r="B347" i="9"/>
  <c r="O347" i="9" s="1"/>
  <c r="B599" i="9"/>
  <c r="O599" i="9" s="1"/>
  <c r="B199" i="9"/>
  <c r="O199" i="9" s="1"/>
  <c r="B40" i="9"/>
  <c r="O40" i="9" s="1"/>
  <c r="B101" i="9"/>
  <c r="O101" i="9" s="1"/>
  <c r="B167" i="9"/>
  <c r="O167" i="9" s="1"/>
  <c r="B233" i="9"/>
  <c r="O233" i="9" s="1"/>
  <c r="B287" i="9"/>
  <c r="O287" i="9" s="1"/>
  <c r="B348" i="9"/>
  <c r="O348" i="9" s="1"/>
  <c r="B564" i="9"/>
  <c r="O564" i="9" s="1"/>
  <c r="B874" i="9"/>
  <c r="O874" i="9" s="1"/>
  <c r="B121" i="9"/>
  <c r="O121" i="9" s="1"/>
  <c r="B185" i="9"/>
  <c r="O185" i="9" s="1"/>
  <c r="B252" i="9"/>
  <c r="O252" i="9" s="1"/>
  <c r="B337" i="9"/>
  <c r="O337" i="9" s="1"/>
  <c r="B483" i="9"/>
  <c r="O483" i="9" s="1"/>
  <c r="B682" i="9"/>
  <c r="O682" i="9" s="1"/>
  <c r="B939" i="9"/>
  <c r="O939" i="9" s="1"/>
  <c r="B345" i="9"/>
  <c r="O345" i="9" s="1"/>
  <c r="E2" i="28"/>
  <c r="B86" i="9"/>
  <c r="O86" i="9" s="1"/>
  <c r="B140" i="9"/>
  <c r="O140" i="9" s="1"/>
  <c r="B192" i="9"/>
  <c r="O192" i="9" s="1"/>
  <c r="B270" i="9"/>
  <c r="O270" i="9" s="1"/>
  <c r="B344" i="9"/>
  <c r="O344" i="9" s="1"/>
  <c r="B497" i="9"/>
  <c r="O497" i="9" s="1"/>
  <c r="B701" i="9"/>
  <c r="O701" i="9" s="1"/>
  <c r="B839" i="9"/>
  <c r="O839" i="9" s="1"/>
  <c r="B369" i="9"/>
  <c r="O369" i="9" s="1"/>
  <c r="B433" i="9"/>
  <c r="O433" i="9" s="1"/>
  <c r="B492" i="9"/>
  <c r="O492" i="9" s="1"/>
  <c r="B544" i="9"/>
  <c r="O544" i="9" s="1"/>
  <c r="B597" i="9"/>
  <c r="O597" i="9" s="1"/>
  <c r="B652" i="9"/>
  <c r="O652" i="9" s="1"/>
  <c r="B728" i="9"/>
  <c r="O728" i="9" s="1"/>
  <c r="B802" i="9"/>
  <c r="O802" i="9" s="1"/>
  <c r="B871" i="9"/>
  <c r="O871" i="9" s="1"/>
  <c r="B940" i="9"/>
  <c r="O940" i="9" s="1"/>
  <c r="B1000" i="9"/>
  <c r="O1000" i="9" s="1"/>
  <c r="B382" i="9"/>
  <c r="O382" i="9" s="1"/>
  <c r="B439" i="9"/>
  <c r="O439" i="9" s="1"/>
  <c r="B540" i="9"/>
  <c r="O540" i="9" s="1"/>
  <c r="B623" i="9"/>
  <c r="O623" i="9" s="1"/>
  <c r="B680" i="9"/>
  <c r="O680" i="9" s="1"/>
  <c r="B739" i="9"/>
  <c r="O739" i="9" s="1"/>
  <c r="B809" i="9"/>
  <c r="O809" i="9" s="1"/>
  <c r="B889" i="9"/>
  <c r="O889" i="9" s="1"/>
  <c r="B947" i="9"/>
  <c r="O947" i="9" s="1"/>
  <c r="B1006" i="9"/>
  <c r="O1006" i="9" s="1"/>
  <c r="B383" i="9"/>
  <c r="O383" i="9" s="1"/>
  <c r="B445" i="9"/>
  <c r="O445" i="9" s="1"/>
  <c r="B517" i="9"/>
  <c r="O517" i="9" s="1"/>
  <c r="B574" i="9"/>
  <c r="O574" i="9" s="1"/>
  <c r="B624" i="9"/>
  <c r="O624" i="9" s="1"/>
  <c r="B693" i="9"/>
  <c r="O693" i="9" s="1"/>
  <c r="B752" i="9"/>
  <c r="O752" i="9" s="1"/>
  <c r="B825" i="9"/>
  <c r="O825" i="9" s="1"/>
  <c r="B890" i="9"/>
  <c r="O890" i="9" s="1"/>
  <c r="B975" i="9"/>
  <c r="O975" i="9" s="1"/>
  <c r="B1030" i="9"/>
  <c r="O1030" i="9" s="1"/>
  <c r="B446" i="9"/>
  <c r="O446" i="9" s="1"/>
  <c r="B512" i="9"/>
  <c r="O512" i="9" s="1"/>
  <c r="B575" i="9"/>
  <c r="O575" i="9" s="1"/>
  <c r="B636" i="9"/>
  <c r="O636" i="9" s="1"/>
  <c r="B699" i="9"/>
  <c r="O699" i="9" s="1"/>
  <c r="B771" i="9"/>
  <c r="O771" i="9" s="1"/>
  <c r="B826" i="9"/>
  <c r="O826" i="9" s="1"/>
  <c r="B891" i="9"/>
  <c r="O891" i="9" s="1"/>
  <c r="B941" i="9"/>
  <c r="O941" i="9" s="1"/>
  <c r="B1008" i="9"/>
  <c r="O1008" i="9" s="1"/>
  <c r="B407" i="9"/>
  <c r="O407" i="9" s="1"/>
  <c r="B465" i="9"/>
  <c r="O465" i="9" s="1"/>
  <c r="B524" i="9"/>
  <c r="O524" i="9" s="1"/>
  <c r="B593" i="9"/>
  <c r="O593" i="9" s="1"/>
  <c r="B671" i="9"/>
  <c r="O671" i="9" s="1"/>
  <c r="B748" i="9"/>
  <c r="O748" i="9" s="1"/>
  <c r="B806" i="9"/>
  <c r="O806" i="9" s="1"/>
  <c r="B864" i="9"/>
  <c r="O864" i="9" s="1"/>
  <c r="B926" i="9"/>
  <c r="O926" i="9" s="1"/>
  <c r="B982" i="9"/>
  <c r="O982" i="9" s="1"/>
  <c r="B397" i="9"/>
  <c r="O397" i="9" s="1"/>
  <c r="B461" i="9"/>
  <c r="O461" i="9" s="1"/>
  <c r="B532" i="9"/>
  <c r="O532" i="9" s="1"/>
  <c r="B612" i="9"/>
  <c r="O612" i="9" s="1"/>
  <c r="B673" i="9"/>
  <c r="O673" i="9" s="1"/>
  <c r="B726" i="9"/>
  <c r="O726" i="9" s="1"/>
  <c r="B778" i="9"/>
  <c r="O778" i="9" s="1"/>
  <c r="B840" i="9"/>
  <c r="O840" i="9" s="1"/>
  <c r="B892" i="9"/>
  <c r="O892" i="9" s="1"/>
  <c r="B949" i="9"/>
  <c r="O949" i="9" s="1"/>
  <c r="B1026" i="9"/>
  <c r="O1026" i="9" s="1"/>
  <c r="B49" i="9"/>
  <c r="O49" i="9" s="1"/>
  <c r="B50" i="9"/>
  <c r="O50" i="9" s="1"/>
  <c r="B43" i="9"/>
  <c r="O43" i="9" s="1"/>
  <c r="B42" i="9"/>
  <c r="O42" i="9" s="1"/>
  <c r="B35" i="9"/>
  <c r="O35" i="9" s="1"/>
  <c r="B36" i="9"/>
  <c r="O36" i="9" s="1"/>
  <c r="F4" i="26"/>
  <c r="E4" i="26"/>
  <c r="G4" i="26"/>
  <c r="H4" i="26"/>
  <c r="B28" i="5"/>
  <c r="L28" i="5" s="1"/>
  <c r="I4" i="26"/>
  <c r="J4" i="26"/>
  <c r="O17" i="12"/>
  <c r="F3" i="22"/>
  <c r="G3" i="22"/>
  <c r="E3" i="22"/>
  <c r="H3" i="22"/>
  <c r="B16" i="12"/>
  <c r="N16" i="12" s="1"/>
  <c r="H2" i="22"/>
  <c r="E2" i="22"/>
  <c r="G2" i="22"/>
  <c r="F2" i="22"/>
  <c r="N15" i="12"/>
  <c r="B15" i="16"/>
  <c r="Q15" i="16" s="1"/>
  <c r="O13" i="12" l="1"/>
  <c r="B17" i="12"/>
  <c r="N17" i="12" s="1"/>
  <c r="N13" i="12" s="1"/>
  <c r="B2" i="25"/>
  <c r="A2" i="25"/>
  <c r="C2" i="25"/>
  <c r="B21" i="8"/>
  <c r="G21" i="8" s="1"/>
  <c r="D2" i="25"/>
  <c r="S21" i="8"/>
  <c r="G2" i="25"/>
  <c r="E2" i="25"/>
  <c r="F2" i="25"/>
  <c r="O21" i="9"/>
  <c r="L12" i="5"/>
  <c r="G26" i="8"/>
  <c r="G22" i="8"/>
  <c r="B4" i="22"/>
  <c r="C4" i="22"/>
  <c r="D4" i="22"/>
  <c r="A4" i="22"/>
  <c r="G4" i="22"/>
  <c r="H4" i="22"/>
  <c r="F4" i="22"/>
  <c r="E4" i="22"/>
  <c r="B13" i="12" l="1"/>
  <c r="C12" i="5"/>
  <c r="B12" i="5"/>
  <c r="M21" i="8"/>
  <c r="M19" i="8" s="1"/>
  <c r="C13" i="12"/>
  <c r="Q20" i="9"/>
  <c r="C21" i="9" s="1"/>
  <c r="B21" i="9" s="1"/>
  <c r="B16" i="16"/>
  <c r="Q16" i="16" s="1"/>
  <c r="Q13" i="16" s="1"/>
  <c r="O17" i="8" l="1"/>
  <c r="C19" i="8" s="1"/>
  <c r="B19" i="8" s="1"/>
  <c r="C13" i="16"/>
  <c r="B13" i="16"/>
  <c r="A11" i="23" l="1"/>
  <c r="I11" i="23"/>
  <c r="B11" i="23"/>
  <c r="J11" i="23"/>
  <c r="C11" i="23"/>
  <c r="K11" i="23"/>
  <c r="D11" i="23"/>
  <c r="L11" i="23"/>
  <c r="E11" i="23"/>
  <c r="M11" i="23"/>
  <c r="H11" i="23"/>
  <c r="F11" i="23"/>
  <c r="G11" i="23"/>
  <c r="F10" i="23"/>
  <c r="G10" i="23"/>
  <c r="H10" i="23"/>
  <c r="A10" i="23"/>
  <c r="I10" i="23"/>
  <c r="B10" i="23"/>
  <c r="J10" i="23"/>
  <c r="E10" i="23"/>
  <c r="C10" i="23"/>
  <c r="K10" i="23"/>
  <c r="D10" i="23"/>
  <c r="L10" i="23"/>
  <c r="M10" i="23"/>
  <c r="B10" i="27"/>
  <c r="H10" i="27"/>
  <c r="I10" i="27"/>
  <c r="G10" i="27"/>
  <c r="B22" i="18"/>
  <c r="P22" i="18" s="1"/>
  <c r="D10" i="27"/>
  <c r="A10" i="27"/>
  <c r="J10" i="27"/>
  <c r="E10" i="27"/>
  <c r="C10" i="27"/>
  <c r="F10" i="27"/>
  <c r="B27" i="15"/>
  <c r="U27" i="15" s="1"/>
  <c r="Q12" i="18"/>
  <c r="B28" i="15"/>
  <c r="U28" i="15" s="1"/>
  <c r="X17" i="15"/>
  <c r="U17" i="15" l="1"/>
  <c r="C17" i="15" s="1"/>
  <c r="G11" i="27"/>
  <c r="C11" i="27"/>
  <c r="E11" i="27"/>
  <c r="F11" i="27"/>
  <c r="I11" i="27"/>
  <c r="J11" i="27"/>
  <c r="A11" i="27"/>
  <c r="D11" i="27"/>
  <c r="B11" i="27"/>
  <c r="H11" i="27"/>
  <c r="B23" i="18"/>
  <c r="P23" i="18" s="1"/>
  <c r="P12" i="18" s="1"/>
  <c r="B17" i="15" l="1"/>
  <c r="B12" i="18"/>
  <c r="C12" i="18"/>
  <c r="U33" i="11" l="1"/>
  <c r="E2" i="20" l="1"/>
  <c r="G2" i="20"/>
  <c r="D2" i="20"/>
  <c r="B2" i="20"/>
  <c r="F2" i="20"/>
  <c r="I2" i="20"/>
  <c r="B33" i="11"/>
  <c r="R33" i="11" s="1"/>
  <c r="J2" i="20"/>
  <c r="H2" i="20"/>
  <c r="C2" i="20"/>
  <c r="A2" i="20"/>
  <c r="U35" i="11"/>
  <c r="U36" i="11"/>
  <c r="U37" i="11"/>
  <c r="B35" i="11" l="1"/>
  <c r="R35" i="11" s="1"/>
  <c r="B37" i="11"/>
  <c r="R37" i="11" s="1"/>
  <c r="F6" i="20"/>
  <c r="I6" i="20"/>
  <c r="B5" i="20"/>
  <c r="B4" i="20"/>
  <c r="G6" i="20"/>
  <c r="C5" i="20"/>
  <c r="B6" i="20"/>
  <c r="D4" i="20"/>
  <c r="F4" i="20"/>
  <c r="H5" i="20"/>
  <c r="E6" i="20"/>
  <c r="I4" i="20"/>
  <c r="E4" i="20"/>
  <c r="F5" i="20"/>
  <c r="H4" i="20"/>
  <c r="J5" i="20"/>
  <c r="E5" i="20"/>
  <c r="C4" i="20"/>
  <c r="I5" i="20"/>
  <c r="C6" i="20"/>
  <c r="D6" i="20"/>
  <c r="G4" i="20"/>
  <c r="B36" i="11"/>
  <c r="R36" i="11" s="1"/>
  <c r="D5" i="20"/>
  <c r="G5" i="20"/>
  <c r="H6" i="20"/>
  <c r="J6" i="20"/>
  <c r="A4" i="20"/>
  <c r="A5" i="20"/>
  <c r="A6" i="20"/>
  <c r="J4" i="20"/>
  <c r="U34" i="11"/>
  <c r="I3" i="20" l="1"/>
  <c r="B3" i="20"/>
  <c r="H3" i="20"/>
  <c r="F3" i="20"/>
  <c r="D3" i="20"/>
  <c r="G3" i="20"/>
  <c r="B34" i="11"/>
  <c r="R34" i="11" s="1"/>
  <c r="E3" i="20"/>
  <c r="C3" i="20"/>
  <c r="J3" i="20"/>
  <c r="A3" i="20"/>
  <c r="U38" i="11"/>
  <c r="J7" i="20" l="1"/>
  <c r="G7" i="20"/>
  <c r="S31" i="11"/>
  <c r="F7" i="20"/>
  <c r="H7" i="20"/>
  <c r="B7" i="20"/>
  <c r="I7" i="20"/>
  <c r="B38" i="11"/>
  <c r="R38" i="11" s="1"/>
  <c r="R31" i="11" s="1"/>
  <c r="A7" i="20"/>
  <c r="D7" i="20"/>
  <c r="C7" i="20"/>
  <c r="E7" i="20"/>
  <c r="C31" i="11" l="1"/>
  <c r="B31" i="11"/>
  <c r="N16" i="34"/>
  <c r="J2" i="35" l="1"/>
  <c r="A2" i="35"/>
  <c r="F2" i="35"/>
  <c r="I2" i="35"/>
  <c r="B2" i="35"/>
  <c r="H2" i="35"/>
  <c r="G2" i="35"/>
  <c r="E2" i="35"/>
  <c r="D2" i="35"/>
  <c r="C2" i="35"/>
  <c r="N14" i="34"/>
  <c r="B14" i="34" s="1"/>
  <c r="C14" i="34" l="1"/>
  <c r="C16" i="33"/>
  <c r="P16" i="33" s="1"/>
</calcChain>
</file>

<file path=xl/comments1.xml><?xml version="1.0" encoding="utf-8"?>
<comments xmlns="http://schemas.openxmlformats.org/spreadsheetml/2006/main">
  <authors>
    <author>Autor</author>
  </authors>
  <commentList>
    <comment ref="C13" authorId="0" shapeId="0">
      <text>
        <r>
          <rPr>
            <b/>
            <sz val="9"/>
            <color indexed="81"/>
            <rFont val="Segoe UI"/>
            <family val="2"/>
          </rPr>
          <t xml:space="preserve">In dieser Spalte werden die Stationen des Standortes mit laufender Nummer nummeriert. Die dadurch generierte ID-Nr. der Station dient allein der internen Identifikation der Stationen im Servicedokument. </t>
        </r>
      </text>
    </comment>
    <comment ref="E13" authorId="0" shapeId="0">
      <text>
        <r>
          <rPr>
            <b/>
            <sz val="9"/>
            <color indexed="81"/>
            <rFont val="Segoe UI"/>
            <family val="2"/>
          </rPr>
          <t xml:space="preserve">In dieser Spalte ist die in der betreffenden Einrichtung gebräuchliche Bezeichnung der jeweiligen Station als Text einzugeben. Bspw. "Akutstation", "Konzeptstation Depression", "Akuttagesklinik" oder "B6". </t>
        </r>
      </text>
    </comment>
  </commentList>
</comments>
</file>

<file path=xl/comments10.xml><?xml version="1.0" encoding="utf-8"?>
<comments xmlns="http://schemas.openxmlformats.org/spreadsheetml/2006/main">
  <authors>
    <author>Autor</author>
  </authors>
  <commentList>
    <comment ref="D14" authorId="0" shapeId="0">
      <text>
        <r>
          <rPr>
            <b/>
            <sz val="9"/>
            <color indexed="81"/>
            <rFont val="Segoe UI"/>
            <family val="2"/>
          </rPr>
          <t>AT1: Ausnahmetatbestand „Kurzfristige krankheitsbedingte Personalausfälle (mehr als 15 % des vorzuhaltenden Personals)“ (Textfeld)
AT2: Ausnahmetatbestand „Kurzfristig stark erhöhte Anzahl von Behandlungstagen bei Pat. mit gesetzlicher Unterbringung oder landesrechtlicher Verpflichtung zur Aufnahme (Größer 110 Prozent des Umfangs des Vorjahres)“ 
AT3: Ausnahmetatbestand „Gravierende Strukturelle Veränderungen in der Einrichtung wie zum Beispiel Stationsumstrukturierungen oder –schließungen“</t>
        </r>
      </text>
    </comment>
  </commentList>
</comments>
</file>

<file path=xl/comments11.xml><?xml version="1.0" encoding="utf-8"?>
<comments xmlns="http://schemas.openxmlformats.org/spreadsheetml/2006/main">
  <authors>
    <author>Autor</author>
  </authors>
  <commentList>
    <comment ref="D16" authorId="0" shapeId="0">
      <text>
        <r>
          <rPr>
            <b/>
            <sz val="9"/>
            <color indexed="81"/>
            <rFont val="Segoe UI"/>
            <family val="2"/>
          </rPr>
          <t>Geben Sie hier bitte einen der folgenden Werte ein:
* Q1/Q2/Q3/Q4 für quartalsbezogene Zeiträume (falls der Ausnahmetatbestand das gesamte Quartal bestanden hat)
* 01 bis 12 für kalendermonatsbezogene Zeiträume (falls der Ausnahmetatbestand einen ganzen Monat bestanden hat)
* 1/3 für ein nicht auf einen Kalendermonat bezogenes Drittel des Quartals
* 2/3 für zwei nicht auf zwei Kalendermonate bezogene Drittel des Quartals</t>
        </r>
      </text>
    </comment>
    <comment ref="E16" authorId="0" shapeId="0">
      <text>
        <r>
          <rPr>
            <b/>
            <sz val="9"/>
            <color indexed="81"/>
            <rFont val="Segoe UI"/>
            <family val="2"/>
          </rPr>
          <t>Tragen Sie hier die Summe der krankheitsbedingten Ausfallstunden im Zeitraum ein.</t>
        </r>
      </text>
    </comment>
    <comment ref="D27" authorId="0" shapeId="0">
      <text>
        <r>
          <rPr>
            <b/>
            <sz val="9"/>
            <color indexed="81"/>
            <rFont val="Segoe UI"/>
            <family val="2"/>
          </rPr>
          <t>Geben Sie hier bitte einen der folgenden Werte ein:
* Q1/Q2/Q3/Q4 für quartalsbezogene Zeiträume (falls der Ausnahmetatbestand das gesamte Quartal bestanden hat)
* 01 bis 12 für kalendermonatsbezogene Zeiträume (falls der Ausnahmetatbestand einen ganzen Monat bestanden hat)
* 1/3 für ein nicht auf einen Kalendermonat bezogenes Drittel des Quartals
* 2/3 für zwei nicht auf zwei Kalendermonate bezogene Drittel des Quartals</t>
        </r>
      </text>
    </comment>
    <comment ref="E27" authorId="0" shapeId="0">
      <text>
        <r>
          <rPr>
            <b/>
            <sz val="9"/>
            <color indexed="81"/>
            <rFont val="Segoe UI"/>
            <family val="2"/>
          </rPr>
          <t>Tragen Sie hier die Summe der Behandlungstage im Zeitraum ein.</t>
        </r>
      </text>
    </comment>
    <comment ref="D38" authorId="0" shapeId="0">
      <text>
        <r>
          <rPr>
            <b/>
            <sz val="9"/>
            <color indexed="81"/>
            <rFont val="Segoe UI"/>
            <family val="2"/>
          </rPr>
          <t>Geben Sie hier bitte einen der folgenden Werte ein:
* Q1/Q2/Q3/Q4 für quartalsbezogene Zeiträume (falls der Ausnahmetatbestand das gesamte Quartal bestanden hat)
* 01 bis 12 für kalendermonatsbezogene Zeiträume (falls der Ausnahmetatbestand einen ganzen Monat bestanden hat)
* 1/3 für ein nicht auf einen Kalendermonat bezogenes Drittel des Quartals
* 2/3 für zwei nicht auf zwei Kalendermonate bezogene Drittel des Quartals</t>
        </r>
      </text>
    </comment>
    <comment ref="D54" authorId="0" shapeId="0">
      <text>
        <r>
          <rPr>
            <b/>
            <sz val="9"/>
            <color indexed="81"/>
            <rFont val="Segoe UI"/>
            <family val="2"/>
          </rPr>
          <t>Zeitraum 01 bis 12 für kalendermonatsbezogene Zeiträume bzw. konkrete Datumsangaben bei 1/3 oder 2/3 des Quartals</t>
        </r>
      </text>
    </comment>
    <comment ref="F68" authorId="0" shapeId="0">
      <text>
        <r>
          <rPr>
            <b/>
            <sz val="9"/>
            <color indexed="81"/>
            <rFont val="Segoe UI"/>
            <family val="2"/>
          </rPr>
          <t>Hier ist die tatsächliche Personalausstattung je Berufsgruppe in Vollkraftstunden einzutragen  – differenziert nach den Angaben in Spalte 1 (Psychiatrie Erwachsene, KJP oder Psychosomatik). Die quartalsbezogenen Angaben zur tatsächlichen Personalausstattung ergeben sich aus der Summe der stations- und monatsbezogenen Werte in Tabelle A 4,
Für die Personalaustattung kann der Wert 0 angebenen werden, wenn dies  beispielsweise für eine neue oder temporär geschlossenen Bereich notwendig ist.</t>
        </r>
      </text>
    </comment>
    <comment ref="G68" authorId="0" shapeId="0">
      <text>
        <r>
          <rPr>
            <b/>
            <sz val="9"/>
            <color indexed="81"/>
            <rFont val="Segoe UI"/>
            <family val="2"/>
          </rPr>
          <t xml:space="preserve">Wenn  bei der tatsächlichen Personalausstattung je Berufsgruppe andere Fachkräfte angerechnet wurden, ist dies hier anzugeben. Je Anrechnungstatbestand in Spalte 5, 6 oder 7 ist die Höhe der Anrechnungen in Vollkraftstunden anzugeben. 
Wenn es keine Anrechnungen gab, ist hier der Wert Null einzutragen. 
Bei der Anrechnung von Personal in den Spalten 5 bis 7 sind diese Anrechnungen in Tabelle A5.3. zu erläutern.
</t>
        </r>
      </text>
    </comment>
    <comment ref="C69" authorId="0" shapeId="0">
      <text>
        <r>
          <rPr>
            <b/>
            <sz val="9"/>
            <color indexed="81"/>
            <rFont val="Segoe UI"/>
            <family val="2"/>
          </rPr>
          <t>29 für Erwachsenenpsychiatrie
30 für Kinder- und Jugendpsychiatrie
31 für Psychosomatik 
ab 2021 auch
297 als Pseudoschlüssel für die stationsäquivalente Behandlung in der Erwachsenenpsychiatrie (29)
307 als Pseudoschlüssel für die stationsäquivalente Behandlung in der Kinder- und Jugendpsychiatrie (30)</t>
        </r>
      </text>
    </comment>
    <comment ref="D69" authorId="0" shapeId="0">
      <text>
        <r>
          <rPr>
            <b/>
            <sz val="9"/>
            <color indexed="81"/>
            <rFont val="Segoe UI"/>
            <family val="2"/>
          </rPr>
          <t>Berufsgruppen Erwachsenenpsychiatrie  und  Psychosomatik:
a)   Ärztinnen und Ärzte 
b)   Pflegefachpersonen 
c)   Psychologinnen und Psychologen
d)   Spezialtherapeutinnen   und   Spezialtherapeuten   
e)   Bewegungstherapeutinnen  und  Bewegungstherapeuten,  Physiotherapeutinnen  und  Physiotherapeuten 
f)    Sozialarbeiterinnen und Sozialarbeiter, Sozialpädagoginnen und Sozialpädagogen 
Berufsgruppen Kinder-  und Jugendpsychiatrie 
a)   Ärztinnen und Ärzte 
b)   Pflegefachpersonen     und     Erziehungsdienst     
c)   Psychologinnen und Psychologen 
d)   Spezialtherapeutinnen   und   Spezialtherapeuten   
e)   Bewegungstherapeutinnen  und  Bewegungstherapeuten,  Physiotherapeutinnen  und  Physiotherapeuten
f)    Sozialarbeiterinnen  und  Sozialarbeiter,  Sozialpädagoginnen  und  Sozialpädagogen,  Heilpädagoginnen und Heilpädagogen 
g)   Sprachheiltherapeutinnen und Sprachheiltherapeuten, Logopädinnen und Logopäden</t>
        </r>
      </text>
    </comment>
    <comment ref="E69" authorId="0" shapeId="0">
      <text>
        <r>
          <rPr>
            <b/>
            <sz val="9"/>
            <color indexed="81"/>
            <rFont val="Segoe UI"/>
            <family val="2"/>
          </rPr>
          <t>Hier ist die errechnete Mindestpersonalausstattung in Vollkraftstunden einzutragen  – differenziert nach den Angaben in Spalte 1 (Psychiatrie Erwachsene, KJP oder Psychosomatik). 
Für die Mindestpersonalausstattung kann der Wert 0 angebenen werden, wenn dies  beispielsweise für eine neue oder temporär geschlossenen Bereich notwendig ist.</t>
        </r>
      </text>
    </comment>
    <comment ref="J69" authorId="0" shapeId="0">
      <text>
        <r>
          <rPr>
            <b/>
            <sz val="9"/>
            <color indexed="81"/>
            <rFont val="Segoe UI"/>
            <family val="2"/>
          </rPr>
          <t>Hier ist der Umsetzungsgrad der Berufsgruppen gemäß § 7 einzutragen.
Dieser ergibt sich aus der Division der VKS-Ist-Ausstattung durch die VKS-Mindestausstattung.</t>
        </r>
      </text>
    </comment>
    <comment ref="K69" authorId="0" shapeId="0">
      <text>
        <r>
          <rPr>
            <b/>
            <sz val="9"/>
            <color indexed="81"/>
            <rFont val="Segoe UI"/>
            <family val="2"/>
          </rPr>
          <t>Hier wird eingetragen, ob die Mindestvorgaben je Berufsgruppe und Einrichtung (Psychiatrie Erwachsene, Kinder- und Jugendpsychiatrie und Psychosomatik) erfüllt sind oder nicht (ja/ nein).</t>
        </r>
      </text>
    </comment>
    <comment ref="E105" authorId="0" shapeId="0">
      <text>
        <r>
          <rPr>
            <b/>
            <sz val="9"/>
            <color indexed="81"/>
            <rFont val="Segoe UI"/>
            <family val="2"/>
          </rPr>
          <t xml:space="preserve">Hier ist die tatsächliche Berufsgruppe der angerechneten Fachkraft einzutragen, z.B. Stationssekretärin. Hier können also sowohl nicht in der RL definierte Berufsgruppen (z.B. Stationssekretärin) als auch Berufsgruppen nach § 5 Abs. 1 und 2 eingetragen werden (Textfeld bzw. Buchstaben a-g). Dabei ist je Berufsgruppe eine Zeile zu verwenden. </t>
        </r>
      </text>
    </comment>
    <comment ref="F105" authorId="0" shapeId="0">
      <text>
        <r>
          <rPr>
            <b/>
            <sz val="9"/>
            <color indexed="81"/>
            <rFont val="Segoe UI"/>
            <family val="2"/>
          </rPr>
          <t>Berufsgruppen Erwachsenenpsychiatrie  und  Psychosomatik:
a)   Ärztinnen und Ärzte 
b)   Pflegefachpersonen 
c)   Psychologinnen und Psychologen
d)   Spezialtherapeutinnen   und   Spezialtherapeuten   
e)   Bewegungstherapeutinnen  und  Bewegungstherapeuten,  Physiotherapeutinnen  und  Physiotherapeuten 
f)    Sozialarbeiterinnen und Sozialarbeiter, Sozialpädagoginnen und Sozialpädagogen 
Berufsgruppen Kinder-  und Jugendpsychiatrie 
a)   Ärztinnen und Ärzte 
b)   Pflegefachpersonen     und     Erziehungsdienst     
c)   Psychologinnen und Psychologen 
d)   Spezialtherapeutinnen   und   Spezialtherapeuten   
e)   Bewegungstherapeutinnen  und  Bewegungstherapeuten,  Physiotherapeutinnen  und  Physiotherapeuten
f)    Sozialarbeiterinnen  und  Sozialarbeiter,  Sozialpädagoginnen  und  Sozialpädagogen,  Heilpädagoginnen und Heilpädagogen 
g)   Sprachheiltherapeutinnen und Sprachheiltherapeuten, Logopädinnen und Logopäden</t>
        </r>
      </text>
    </comment>
    <comment ref="H105" authorId="0" shapeId="0">
      <text>
        <r>
          <rPr>
            <b/>
            <sz val="9"/>
            <color indexed="81"/>
            <rFont val="Segoe UI"/>
            <family val="2"/>
          </rPr>
          <t xml:space="preserve">In diesem Textfeld ist zu erläutern, welche Regelaufgaben nach Anlage 4 betroffen sind. </t>
        </r>
      </text>
    </comment>
  </commentList>
</comments>
</file>

<file path=xl/comments12.xml><?xml version="1.0" encoding="utf-8"?>
<comments xmlns="http://schemas.openxmlformats.org/spreadsheetml/2006/main">
  <authors>
    <author>Autor</author>
  </authors>
  <commentList>
    <comment ref="J15" authorId="0" shapeId="0">
      <text>
        <r>
          <rPr>
            <b/>
            <sz val="9"/>
            <color indexed="81"/>
            <rFont val="Segoe UI"/>
            <family val="2"/>
          </rPr>
          <t>Hier ist zu beachten, dass keine Berufsgruppe den geforderten Umsetzungsgrad von 85% unterschreiten darf.</t>
        </r>
      </text>
    </comment>
  </commentList>
</comments>
</file>

<file path=xl/comments2.xml><?xml version="1.0" encoding="utf-8"?>
<comments xmlns="http://schemas.openxmlformats.org/spreadsheetml/2006/main">
  <authors>
    <author>Autor</author>
  </authors>
  <commentList>
    <comment ref="F14" authorId="0" shapeId="0">
      <text>
        <r>
          <rPr>
            <b/>
            <sz val="9"/>
            <color indexed="81"/>
            <rFont val="Segoe UI"/>
            <family val="2"/>
          </rPr>
          <t>Hier ist die Anzahl der Planbetten der vollstationären Versorgung für die jeweilige Station einzugeben 
Für die Anzahl der Planbetten kann der Wert 0 angebenen werden, wenn dies  beispielsweise für eine neue oder temporär geschlossenen Bereich notwendig ist.</t>
        </r>
      </text>
    </comment>
    <comment ref="G14" authorId="0" shapeId="0">
      <text>
        <r>
          <rPr>
            <b/>
            <sz val="9"/>
            <color indexed="81"/>
            <rFont val="Segoe UI"/>
            <family val="2"/>
          </rPr>
          <t xml:space="preserve"> Hier ist die Anzahl der Planplätze der teilstationären Versorgung für die jeweilige Station einzugeben.
Für die Anzahl der Planplätze kann der Wert 0 angebenen werden, wenn dies  beispielsweise für eine neue oder temporär geschlossenen Bereich notwendig ist.</t>
        </r>
      </text>
    </comment>
  </commentList>
</comments>
</file>

<file path=xl/comments3.xml><?xml version="1.0" encoding="utf-8"?>
<comments xmlns="http://schemas.openxmlformats.org/spreadsheetml/2006/main">
  <authors>
    <author>Autor</author>
  </authors>
  <commentList>
    <comment ref="F15" authorId="0" shapeId="0">
      <text>
        <r>
          <rPr>
            <b/>
            <sz val="9"/>
            <color indexed="81"/>
            <rFont val="Segoe UI"/>
            <family val="2"/>
          </rPr>
          <t>Typisieren Sie hier die Station mit einer der folgenden Kategorien:
A für geschützte Akut-  bzw. Intensivstation, 
B für fakultativ geschlossene Station, 
C für offene, nicht elektive Station, 
D für Station mit geschützten Bereichen, 
 E für elektive offene Station, 
F für nicht-stationsbezogene Einheit mit innovativem Behandlungskonzept (bitte erläutern)</t>
        </r>
      </text>
    </comment>
    <comment ref="G15" authorId="0" shapeId="0">
      <text>
        <r>
          <rPr>
            <b/>
            <sz val="9"/>
            <color indexed="81"/>
            <rFont val="Segoe UI"/>
            <family val="2"/>
          </rPr>
          <t>Bitte geben Sie den Schwerpunkt der Behandlung an:
KJP = Konzeptstation für Kinder-  und Jugendpsychiatrie,
A = Konzeptstation für Allgemeinpsychiatrie
A5 = Konzeptstation für psychotherapeutische und psychosomatische Behandlung 
A7 = Konzeptstation für psychotherapeutische und psychosomatische Komplexbehandlung,  
S = Konzeptstation für Suchterkrankungen,                
G = Konzeptstation für Gerontopsychiatrie, 
P1 = Konzeptstation für Psychosomatik, 
P2 = Konzeptstation für psychosomatische Komplexbehandlung, 
Z   = keine der obigen Konzeptstationen (bitte erläutern</t>
        </r>
      </text>
    </comment>
  </commentList>
</comments>
</file>

<file path=xl/comments4.xml><?xml version="1.0" encoding="utf-8"?>
<comments xmlns="http://schemas.openxmlformats.org/spreadsheetml/2006/main">
  <authors>
    <author>Autor</author>
  </authors>
  <commentList>
    <comment ref="D20" authorId="0" shapeId="0">
      <text>
        <r>
          <rPr>
            <b/>
            <sz val="9"/>
            <color indexed="81"/>
            <rFont val="Segoe UI"/>
            <family val="2"/>
          </rPr>
          <t>Kalenderjahr des Nachweises oder Vorjahr; 
im Erfassungsjahr 2020: Kalenderjahr des Nachweises also 2020 und 2019
im Erfassungsjahr 2021: Kalenderjahr des Nachweises oder 2019</t>
        </r>
      </text>
    </comment>
    <comment ref="E20" authorId="0" shapeId="0">
      <text>
        <r>
          <rPr>
            <b/>
            <sz val="9"/>
            <color indexed="81"/>
            <rFont val="Segoe UI"/>
            <family val="2"/>
          </rPr>
          <t xml:space="preserve">Als Behandlungstage zählen der Aufnahmetag und jeder weitere Tag des Krankenhausaufenthaltes bzw. bei stationsäquivalenter Behandlung Tage mit direktem Patientenkontakt. Entlassungs-  oder Verlegungstage, die nicht zugleich Aufnahmetag sind, sowie Tage, an denen eine über Mitternacht hinausgehende Beurlaubung oder Abwesenheit beginnt,  werden nicht berücksichtigt. Bei teilstationärer Behandlung ist der letzte Tag des Aufenthaltes als Behandlungstag zu berücksichtigen. 
Zum Nachweis der Vorgaben nach § 6 Absatz 3 sind in dieser Tabelle sowohl die Behandlungstage für den Bezugszeitraum des Vorjahres als auch die Behandlungstage für das aktuelle Kalenderjahr anzugeben. 
Die quartalsbezogene Gesamtanzahl der Behandlungstage für die differenzierten Einrichtungen nach § 2 Absatz 5 (Spalte 3) ergibt sich aus der Summe der stations-  und monatsbezogenenWerte in Tabelle B1.1.
</t>
        </r>
      </text>
    </comment>
  </commentList>
</comments>
</file>

<file path=xl/comments5.xml><?xml version="1.0" encoding="utf-8"?>
<comments xmlns="http://schemas.openxmlformats.org/spreadsheetml/2006/main">
  <authors>
    <author>Autor</author>
  </authors>
  <commentList>
    <comment ref="D22" authorId="0" shapeId="0">
      <text>
        <r>
          <rPr>
            <b/>
            <sz val="9"/>
            <color indexed="81"/>
            <rFont val="Segoe UI"/>
            <family val="2"/>
          </rPr>
          <t xml:space="preserve">In dieser Spalte ist für die betreffende Einrichtung in einer Zeile das Kalenderjahr des Jahres 2019 zu erfassen und in der zweiten Zeile das Kalenderjahr des Nachweises. 
Im Jahr 2019 erfolgte eine Einstufung noch gemäß Psych-PV und liegt damit nur an vier Stichtagen vor. Diese Stichtage müssen nur einmal unter Angabe des konkreten Datums des jeweiligen Stichtages angegeben werden. Bei psychosomatischen Einrichtungen sind nur die Stichtage des Erfassungsjahres anzugeben.
Bsp.: Für das Erfassungsjahr 2020 sind hier das Kalenderjahr 2019 und das Kalenderjahr 2020 in jeweils einer Zeile einzutragen. Für 2020 sind für das Kalenderjahr des Vorjahres (2019) die Stichtagserhebungen der bisherigen Einstufung nach Psych-PV anzugeben. </t>
        </r>
      </text>
    </comment>
    <comment ref="E22" authorId="0" shapeId="0">
      <text>
        <r>
          <rPr>
            <b/>
            <sz val="9"/>
            <color indexed="81"/>
            <rFont val="Segoe UI"/>
            <family val="2"/>
          </rPr>
          <t>Die Stichtagserhebungen sind jeweils an jedem Mittwoch einer ungeraden Kalenderwoche des Jahres für um 14.00 Uhr anwesende Patientinnen und Patienten durchzuführen. Zum Nachweis der Vorgaben nach § 6 Abs.3 sind in dieser Tabelle sowohl die Stichtagserhebungen für den Bezugszeitraum des Jahres 2019 als auch die Stichtagserhebungen für den Bezugszeitraum des Kalenderjahres des Nachweises anzugeben. 
Im Jahr 2019 erfolgte eine Einstufung noch gemäß Psych-PV und liegt damit nur an vier Stichtagen vor. Diese Stichtage müssen nur einmal unter Angabe des konkreten Datums des jeweiligen Stichtages angegeben werden. Bei psychosomatischen Einrichtungen sind nur die Stichtage des Erfassungsjahres anzugeben.</t>
        </r>
      </text>
    </comment>
    <comment ref="F22" authorId="0" shapeId="0">
      <text>
        <r>
          <rPr>
            <b/>
            <sz val="9"/>
            <color indexed="81"/>
            <rFont val="Segoe UI"/>
            <family val="2"/>
          </rPr>
          <t>Hier ist der Behandlungsbereich nach § 3 der Richtlinie einzutragen. 
A Allgemeine Psychiatrie 
A1 Regelbehandlung 
A2 Intensivbehandlung
A4 Langdauernde Behandlung Schwer-  und Mehrfachkranker
A5 Psychotherapie 
A6 Tagesklinische Behandlung 
A7 Psychosomatisch-psychotherapeutische  und  psychotherapeutische  Komplex-behandlung
A9 Stationsäquivalente Behandlung
S Abhängigkeitskranke
S1 Regelbehandlung 
S2 Intensivbehandlung
S4 Langdauernde Behandlung Schwer-  und Mehrfachkranker
S5 Psychotherapie
S6 Tagesklinische Behandlung 
S9 Stationsäquivalente Behandlung
G Gerontopsychiatrie
G1 Regelbehandlung 
G2 Intensivbehandlung
G4 Langdauernde Behandlung Schwer-  und Mehrfachkranker
G5 Psychotherapie 
G6 Tagesklinische Behandlung 
G9 Stationsäquivalente Behandlung
P Psychosomatik
P1 Psychotherapie 
P2 Psychosomatisch-psychotherapeutische Komplexbehandlung
P3 Psychotherapie teilstationär (ab 2021)
P4 Psychosomatisch-psychotherapeutische Komplexbehandlung teilstationär (ab 2021)
KJ Kinder-  und Jugendpsychiatrie
KJ1 Kinderpsychiatrische Regel-  und Intensivbehandlung 
KJ2 Jugendpsychiatrische Regelbehandlung 
KJ3 Jugendpsychiatrische Intensivbehandlung 
KJ5 Langdauernde Behandlung Schwer-  und Mehrfachkranker
KJ6 Eltern-Kind-Behandlung 
KJ7 Tagesklinische Behandlung 
KJ9 Stationsäquivalente Behandlung</t>
        </r>
      </text>
    </comment>
    <comment ref="G22" authorId="0" shapeId="0">
      <text>
        <r>
          <rPr>
            <b/>
            <sz val="9"/>
            <color indexed="81"/>
            <rFont val="Segoe UI"/>
            <family val="2"/>
          </rPr>
          <t>Hier wird für jede Einrichtung, die in Spalte 1 eingetragen wurde, die Anzahl der Patienten für den jeweiligen Behandlungsbereich je Stichtag eingetragen. 
Die quartalsbezogene Anzahl der Patienten je Stichtag für die differenzierten Einrichtungen nach § 2 Absatz 5 (Spalte 5) ergibt sich aus der Summe der stationsbezogenen Werte in Tabelle B1.2.
Für die Anzahl der Patientien kann der Wert 0 angebenen werden, wenn dies  beispielsweise für eine neue oder temporär geschlossenen Bereich notwendig ist.</t>
        </r>
      </text>
    </comment>
  </commentList>
</comments>
</file>

<file path=xl/comments6.xml><?xml version="1.0" encoding="utf-8"?>
<comments xmlns="http://schemas.openxmlformats.org/spreadsheetml/2006/main">
  <authors>
    <author>Autor</author>
  </authors>
  <commentList>
    <comment ref="D21" authorId="0" shapeId="0">
      <text>
        <r>
          <rPr>
            <b/>
            <sz val="9"/>
            <color indexed="81"/>
            <rFont val="Segoe UI"/>
            <family val="2"/>
          </rPr>
          <t>In dieser Spalte ist für die betreffende Einrichtung in einer Zeile das Kalenderjahr des Jahres 2019 zu erfassen und in der zweiten Zeile das Kalenderjahr des Nachweises. 
Bsp.: Für das Erfassungsjahr 2020 kann hier nur das Kalenderjahr  2019 und das Kalenderjahr 2020 in jeweils einer Zeile eingetragen werden. 
Für 2020 sind für das Kalenderjahr des Vorjahres (2019) die Behandlungsbereiche der bisherigen Einstufung nach Psych-PV anzugeben.</t>
        </r>
      </text>
    </comment>
    <comment ref="E21" authorId="0" shapeId="0">
      <text>
        <r>
          <rPr>
            <b/>
            <sz val="9"/>
            <color indexed="81"/>
            <rFont val="Segoe UI"/>
            <family val="2"/>
          </rPr>
          <t>Hier ist der Behandlungsbereich nach § 3 der Richtlinie einzutragen. 
A Allgemeine Psychiatrie 
A1 Regelbehandlung 
A2 Intensivbehandlung
A4 Langdauernde Behandlung Schwer-  und Mehrfachkranker
A5 Psychotherapie 
A6 Tagesklinische Behandlung 
A7 Psychosomatisch-psychotherapeutische  und  psychotherapeutische  Komplex-behandlung
A9 Stationsäquivalente Behandlung
S Abhängigkeitskranke
S1 Regelbehandlung 
S2 Intensivbehandlung
S4 Langdauernde Behandlung Schwer-  und Mehrfachkranker
S5 Psychotherapie
S6 Tagesklinische Behandlung 
S9 Stationsäquivalente Behandlung
G Gerontopsychiatrie
G1 Regelbehandlung 
G2 Intensivbehandlung
G4 Langdauernde Behandlung Schwer-  und Mehrfachkranker
G5 Psychotherapie 
G6 Tagesklinische Behandlung 
G9 Stationsäquivalente Behandlung
P Psychosomatik
P1 Psychotherapie 
P2 Psychosomatisch-psychotherapeutische Komplexbehandlung
P3 Psychotherapie teilstationär (ab 2021)
P4 Psychosomatisch-psychotherapeutische Komplexbehandlung teilstationär (ab 2021)
KJ Kinder-  und Jugendpsychiatrie
KJ1 Kinderpsychiatrische Regel-  und Intensivbehandlung 
KJ2 Jugendpsychiatrische Regelbehandlung 
KJ3 Jugendpsychiatrische Intensivbehandlung 
KJ5 Langdauernde Behandlung Schwer-  und Mehrfachkranker
KJ6 Eltern-Kind-Behandlung 
KJ7 Tagesklinische Behandlung 
KJ9 Stationsäquivalente Behandlung</t>
        </r>
      </text>
    </comment>
    <comment ref="F21" authorId="0" shapeId="0">
      <text>
        <r>
          <rPr>
            <b/>
            <sz val="9"/>
            <color indexed="81"/>
            <rFont val="Segoe UI"/>
            <family val="2"/>
          </rPr>
          <t xml:space="preserve">Die quartalsbezogene Anzahl der Behandlungstage je Behandlungsbereich ist für die differenzierte Einrichtung sowohl für das Quartal des Jahres 2019 als auch für das Quartal des Kalenderjahres des Nachweises anzugeben.
Die quartalsbezogene Anzahl der Behandlungstage je Behandlungsbereich ergeben sich aus der Summe der stations- und monatsbezogen Werte in Tabelle B1.3.
Für die Anzahl der Behandlungstage kann der Wert 0 angebenen werden, wenn dies  beispielsweise für eine neue oder temporär geschlossenen Bereich notwendig ist.
Liegt im Berichtsquartal die tatsächliche Anzahl der Behandlungstage in mindestens einem Behandlungsbereich um mehr als 2,5 Prozent über oder mehr als 2,5 Prozent unter der nach § 6 Absatz 3 ermittelten Anzahl der Behandlungstage des Vorjahres, ist gemäß  § 6 Abs. 4 bei der Berechnung der Mindestvorgabe in den folgenden Tabellen sind die Behandlungstage für das Kalenderjahr des Nachweises anzugeben.
</t>
        </r>
      </text>
    </comment>
  </commentList>
</comments>
</file>

<file path=xl/comments7.xml><?xml version="1.0" encoding="utf-8"?>
<comments xmlns="http://schemas.openxmlformats.org/spreadsheetml/2006/main">
  <authors>
    <author>Autor</author>
  </authors>
  <commentList>
    <comment ref="C32" authorId="0" shapeId="0">
      <text>
        <r>
          <rPr>
            <b/>
            <sz val="9"/>
            <color indexed="81"/>
            <rFont val="Segoe UI"/>
            <family val="2"/>
          </rPr>
          <t>Tragen Sie hier die Station(ID) ein oder alternativ die Stationsbezeichnung in der Spalte E, dann wird die Station(ID) aus dem Blatt "Angaben Stationen" übernommen.</t>
        </r>
      </text>
    </comment>
    <comment ref="D32" authorId="0" shapeId="0">
      <text>
        <r>
          <rPr>
            <b/>
            <sz val="9"/>
            <color indexed="81"/>
            <rFont val="Segoe UI"/>
            <family val="2"/>
          </rPr>
          <t>Ab dem Jahr 2021 kann auch 297 als Pseudoschlüssel für die stationsäquivalente Behandlung in der Erwachsenenpsychiatrie (29) und 307 als Pseudoschlüssel für die stationsäquivalente Behandlung in der Kinder- und Jugendpsychiatrie (30) angegeben werden.
Um Angaben zur stationsäquivalenten Behaltung zu treffen, tragen Sie in der Spalte "Stationsbezeichnung" bitte den Pseudoschlüssel 297 oder 307 ein.</t>
        </r>
      </text>
    </comment>
    <comment ref="E32" authorId="0" shapeId="0">
      <text>
        <r>
          <rPr>
            <b/>
            <sz val="9"/>
            <color indexed="81"/>
            <rFont val="Segoe UI"/>
            <family val="2"/>
          </rPr>
          <t>Tragen Sie hier die Bezeichnung der Stationen ein, die Sie im Blatt "Angaben Stationen" angegeben haben. Die Station(ID) und die Einrichtungsart wird sodann automatisch übernommen.
Um Angaben zur stationsäquivalenten Behaltung zu treffen, tragen Sie in dieser Spalte bitte den Pseudoschlüssel 297 oder 307 ein.</t>
        </r>
      </text>
    </comment>
    <comment ref="F32" authorId="0" shapeId="0">
      <text>
        <r>
          <rPr>
            <b/>
            <sz val="9"/>
            <color indexed="81"/>
            <rFont val="Segoe UI"/>
            <family val="2"/>
          </rPr>
          <t>In dieser Spalte ist der betreffende Kalendermonat des Kalenderjahres des Nachweises auszuwählen oder einzugeben.</t>
        </r>
      </text>
    </comment>
    <comment ref="G32" authorId="0" shapeId="0">
      <text>
        <r>
          <rPr>
            <b/>
            <sz val="9"/>
            <color indexed="81"/>
            <rFont val="Segoe UI"/>
            <family val="2"/>
          </rPr>
          <t>Berufsgruppen Erwachsenenpsychiatrie  und  Psychosomatik:
a)   Ärztinnen und Ärzte 
b)   Pflegefachpersonen 
c)   Psychologinnen und Psychologen
d)   Spezialtherapeutinnen   und   Spezialtherapeuten   
e)   Bewegungstherapeutinnen  und  Bewegungstherapeuten,  Physiotherapeutinnen  und  Physiotherapeuten 
f)    Sozialarbeiterinnen und Sozialarbeiter, Sozialpädagoginnen und Sozialpädagogen 
Berufsgruppen Kinder-  und Jugendpsychiatrie 
a)   Ärztinnen und Ärzte 
b)   Pflegefachpersonen     und     Erziehungsdienst     
c)   Psychologinnen und Psychologen 
d)   Spezialtherapeutinnen   und   Spezialtherapeuten   
e)   Bewegungstherapeutinnen  und  Bewegungstherapeuten,  Physiotherapeutinnen  und  Physiotherapeuten
f)    Sozialarbeiterinnen  und  Sozialarbeiter,  Sozialpädagoginnen  und  Sozialpädagogen,  Heilpädagoginnen und Heilpädagogen 
g)   Sprachheiltherapeutinnen und Sprachheiltherapeuten, Logopädinnen und Logopäden</t>
        </r>
      </text>
    </comment>
    <comment ref="H32" authorId="0" shapeId="0">
      <text>
        <r>
          <rPr>
            <b/>
            <sz val="9"/>
            <color indexed="81"/>
            <rFont val="Segoe UI"/>
            <family val="2"/>
          </rPr>
          <t>Hier sind die tatsächlich geleisteten Vollkraftstunden je Berufsgruppe, Monat und Station einzutragen 
Für die Anzahl der Vollkraftstunden kann der Wert 0 angebenen werden, wenn dies  beispielsweise für eine neue oder temporär geschlossenen Bereich notwendig ist.</t>
        </r>
      </text>
    </comment>
  </commentList>
</comments>
</file>

<file path=xl/comments8.xml><?xml version="1.0" encoding="utf-8"?>
<comments xmlns="http://schemas.openxmlformats.org/spreadsheetml/2006/main">
  <authors>
    <author>Autor</author>
  </authors>
  <commentList>
    <comment ref="F17" authorId="0" shapeId="0">
      <text>
        <r>
          <rPr>
            <b/>
            <sz val="9"/>
            <color indexed="81"/>
            <rFont val="Segoe UI"/>
            <family val="2"/>
          </rPr>
          <t>Hier ist die tatsächliche Personalausstattung je Berufsgruppe in Vollkraftstunden einzutragen  – differenziert nach den Angaben in Spalte 1 (Psychiatrie Erwachsene, KJP oder Psychosomatik). Die quartalsbezogenen Angaben zur tatsächlichen Personalausstattung ergeben sich aus der Summe der stations- und monatsbezogenen Werte in Tabelle A 4,
Für die Personalaustattung kann der Wert 0 angebenen werden, wenn dies  beispielsweise für eine neue oder temporär geschlossenen Bereich notwendig ist.</t>
        </r>
      </text>
    </comment>
    <comment ref="G17" authorId="0" shapeId="0">
      <text>
        <r>
          <rPr>
            <b/>
            <sz val="9"/>
            <color indexed="81"/>
            <rFont val="Segoe UI"/>
            <family val="2"/>
          </rPr>
          <t xml:space="preserve">Wenn  bei der tatsächlichen Personalausstattung je Berufsgruppe andere Fachkräfte angerechnet wurden, ist dies hier anzugeben. Je Anrechnungstatbestand in Spalte 5, 6 oder 7 ist die Höhe der Anrechnungen in Vollkraftstunden anzugeben. 
Wenn es keine Anrechnungen gab, ist hier der Wert Null einzutragen. 
Bei der Anrechnung von Personal in den Spalten 5 bis 7 sind diese Anrechnungen in Tabelle A5.3. zu erläutern.
</t>
        </r>
      </text>
    </comment>
    <comment ref="C18" authorId="0" shapeId="0">
      <text>
        <r>
          <rPr>
            <b/>
            <sz val="9"/>
            <color indexed="81"/>
            <rFont val="Segoe UI"/>
            <family val="2"/>
          </rPr>
          <t>29 für Erwachsenenpsychiatrie
30 für Kinder- und Jugendpsychiatrie
31 für Psychosomatik 
ab 2021 auch
297 als Pseudoschlüssel für die stationsäquivalente Behandlung in der Erwachsenenpsychiatrie (29)
307 als Pseudoschlüssel für die stationsäquivalente Behandlung in der Kinder- und Jugendpsychiatrie (30)</t>
        </r>
      </text>
    </comment>
    <comment ref="D18" authorId="0" shapeId="0">
      <text>
        <r>
          <rPr>
            <b/>
            <sz val="9"/>
            <color indexed="81"/>
            <rFont val="Segoe UI"/>
            <family val="2"/>
          </rPr>
          <t>Berufsgruppen Erwachsenenpsychiatrie  und  Psychosomatik:
a)   Ärztinnen und Ärzte 
b)   Pflegefachpersonen 
c)   Psychologinnen und Psychologen
d)   Spezialtherapeutinnen   und   Spezialtherapeuten   
e)   Bewegungstherapeutinnen  und  Bewegungstherapeuten,  Physiotherapeutinnen  und  Physiotherapeuten 
f)    Sozialarbeiterinnen und Sozialarbeiter, Sozialpädagoginnen und Sozialpädagogen 
Berufsgruppen Kinder-  und Jugendpsychiatrie 
a)   Ärztinnen und Ärzte 
b)   Pflegefachpersonen     und     Erziehungsdienst     
c)   Psychologinnen und Psychologen 
d)   Spezialtherapeutinnen   und   Spezialtherapeuten   
e)   Bewegungstherapeutinnen  und  Bewegungstherapeuten,  Physiotherapeutinnen  und  Physiotherapeuten
f)    Sozialarbeiterinnen  und  Sozialarbeiter,  Sozialpädagoginnen  und  Sozialpädagogen,  Heilpädagoginnen und Heilpädagogen 
g)   Sprachheiltherapeutinnen und Sprachheiltherapeuten, Logopädinnen und Logopäden</t>
        </r>
      </text>
    </comment>
    <comment ref="E18" authorId="0" shapeId="0">
      <text>
        <r>
          <rPr>
            <b/>
            <sz val="9"/>
            <color indexed="81"/>
            <rFont val="Segoe UI"/>
            <family val="2"/>
          </rPr>
          <t>Hier ist die errechnete Mindestpersonalausstattung in Vollkraftstunden einzutragen  – differenziert nach den Angaben in Spalte 1 (Psychiatrie Erwachsene, KJP oder Psychosomatik). 
Für Psychosomatische Einrichtungen ist gemäß § 16 Absatz 4 die Ermittlung von Mindestvorgaben für das 2020 und das Jahr 2021 ausgesetzt. Daher ist hier in die Spalte VKS-Mind. der Wert 0 einzutragen.</t>
        </r>
      </text>
    </comment>
    <comment ref="J18" authorId="0" shapeId="0">
      <text>
        <r>
          <rPr>
            <b/>
            <sz val="9"/>
            <color indexed="81"/>
            <rFont val="Segoe UI"/>
            <family val="2"/>
          </rPr>
          <t>Hier ist der Umsetzungsgrad der Berufsgruppen gemäß § 7 einzutragen.
Dieser ergibt sich aus der Division der VKS-Ist-Ausstattung durch die VKS-Mindestausstattung.</t>
        </r>
      </text>
    </comment>
    <comment ref="K18" authorId="0" shapeId="0">
      <text>
        <r>
          <rPr>
            <b/>
            <sz val="9"/>
            <color indexed="81"/>
            <rFont val="Segoe UI"/>
            <family val="2"/>
          </rPr>
          <t>Hier wird eingetragen, ob die Mindestvorgaben je Berufsgruppe und Einrichtung (Psychiatrie Erwachsene, Kinder- und Jugendpsychiatrie und Psychosomatik) erfüllt sind oder nicht (ja/ nein).</t>
        </r>
      </text>
    </comment>
  </commentList>
</comments>
</file>

<file path=xl/comments9.xml><?xml version="1.0" encoding="utf-8"?>
<comments xmlns="http://schemas.openxmlformats.org/spreadsheetml/2006/main">
  <authors>
    <author>Autor</author>
  </authors>
  <commentList>
    <comment ref="E13" authorId="0" shapeId="0">
      <text>
        <r>
          <rPr>
            <b/>
            <sz val="9"/>
            <color indexed="81"/>
            <rFont val="Segoe UI"/>
            <family val="2"/>
          </rPr>
          <t xml:space="preserve">Hier ist die tatsächliche Berufsgruppe der angerechneten Fachkraft einzutragen, z.B. Stationssekretärin. Hier können also sowohl nicht in der RL definierte Berufsgruppen (z.B. Stationssekretärin) als auch Berufsgruppen nach § 5 Abs. 1 und 2 eingetragen werden (Textfeld bzw. Buchstaben a-g). Dabei ist je Berufsgruppe eine Zeile zu verwenden. </t>
        </r>
      </text>
    </comment>
    <comment ref="F13" authorId="0" shapeId="0">
      <text>
        <r>
          <rPr>
            <b/>
            <sz val="9"/>
            <color indexed="81"/>
            <rFont val="Segoe UI"/>
            <family val="2"/>
          </rPr>
          <t>Berufsgruppen Erwachsenenpsychiatrie  und  Psychosomatik:
a)   Ärztinnen und Ärzte 
b)   Pflegefachpersonen 
c)   Psychologinnen und Psychologen
d)   Spezialtherapeutinnen   und   Spezialtherapeuten   
e)   Bewegungstherapeutinnen  und  Bewegungstherapeuten,  Physiotherapeutinnen  und  Physiotherapeuten 
f)    Sozialarbeiterinnen und Sozialarbeiter, Sozialpädagoginnen und Sozialpädagogen 
Berufsgruppen Kinder-  und Jugendpsychiatrie 
a)   Ärztinnen und Ärzte 
b)   Pflegefachpersonen     und     Erziehungsdienst     
c)   Psychologinnen und Psychologen 
d)   Spezialtherapeutinnen   und   Spezialtherapeuten   
e)   Bewegungstherapeutinnen  und  Bewegungstherapeuten,  Physiotherapeutinnen  und  Physiotherapeuten
f)    Sozialarbeiterinnen  und  Sozialarbeiter,  Sozialpädagoginnen  und  Sozialpädagogen,  Heilpädagoginnen und Heilpädagogen 
g)   Sprachheiltherapeutinnen und Sprachheiltherapeuten, Logopädinnen und Logopäden</t>
        </r>
      </text>
    </comment>
    <comment ref="H13" authorId="0" shapeId="0">
      <text>
        <r>
          <rPr>
            <b/>
            <sz val="9"/>
            <color indexed="81"/>
            <rFont val="Segoe UI"/>
            <family val="2"/>
          </rPr>
          <t xml:space="preserve">In diesem Textfeld ist zu erläutern, welche Regelaufgaben nach Anlage 4 betroffen sind. </t>
        </r>
      </text>
    </comment>
  </commentList>
</comments>
</file>

<file path=xl/sharedStrings.xml><?xml version="1.0" encoding="utf-8"?>
<sst xmlns="http://schemas.openxmlformats.org/spreadsheetml/2006/main" count="1050" uniqueCount="580">
  <si>
    <t xml:space="preserve">        </t>
  </si>
  <si>
    <t>Name der Klinik / Abteilung:</t>
  </si>
  <si>
    <t>Postleitzahl:</t>
  </si>
  <si>
    <t>Ort:</t>
  </si>
  <si>
    <t>Straße:</t>
  </si>
  <si>
    <t>Ansprechpartner für Rückfragen:</t>
  </si>
  <si>
    <t>Tel.:</t>
  </si>
  <si>
    <t>E-Mail:</t>
  </si>
  <si>
    <t>Institutionskennzeichen (Haupt-IK):</t>
  </si>
  <si>
    <t>Standort-ID:</t>
  </si>
  <si>
    <t>Jahr der Leistungserbringung:</t>
  </si>
  <si>
    <t>&lt;&lt; Hinweise</t>
  </si>
  <si>
    <t xml:space="preserve">Dieser Nachweis ist in einen Teil A und einen Teil B gegliedert. </t>
  </si>
  <si>
    <t>Ausfüllhinweise</t>
  </si>
  <si>
    <t>Ja</t>
  </si>
  <si>
    <t>regionale Pflichtversorgung</t>
  </si>
  <si>
    <t>29 - Psychiatrie (Erwachsene)</t>
  </si>
  <si>
    <t>31 - Psychosomatik</t>
  </si>
  <si>
    <t>!!!</t>
  </si>
  <si>
    <t>&lt;&lt; A1</t>
  </si>
  <si>
    <t>A3.2 &gt;&gt;</t>
  </si>
  <si>
    <t>&lt;&lt; A3.1</t>
  </si>
  <si>
    <t>A3.3 &gt;&gt;</t>
  </si>
  <si>
    <t>2</t>
  </si>
  <si>
    <t>3</t>
  </si>
  <si>
    <t>4</t>
  </si>
  <si>
    <t>5</t>
  </si>
  <si>
    <t>6</t>
  </si>
  <si>
    <t>7</t>
  </si>
  <si>
    <t>8</t>
  </si>
  <si>
    <t>9</t>
  </si>
  <si>
    <t>10</t>
  </si>
  <si>
    <t>1</t>
  </si>
  <si>
    <t>Behandlungsbereiche</t>
  </si>
  <si>
    <t>&lt;&lt; A3.2</t>
  </si>
  <si>
    <t>A4 &gt;&gt;</t>
  </si>
  <si>
    <t>&lt;&lt; A3.3</t>
  </si>
  <si>
    <t>Monat</t>
  </si>
  <si>
    <t>A6</t>
  </si>
  <si>
    <t>A7</t>
  </si>
  <si>
    <t>A1</t>
  </si>
  <si>
    <t>A2</t>
  </si>
  <si>
    <t>A4</t>
  </si>
  <si>
    <t>A5</t>
  </si>
  <si>
    <t>A9</t>
  </si>
  <si>
    <t>S1</t>
  </si>
  <si>
    <t>S2</t>
  </si>
  <si>
    <t>S4</t>
  </si>
  <si>
    <t>S5</t>
  </si>
  <si>
    <t>S6</t>
  </si>
  <si>
    <t>S9</t>
  </si>
  <si>
    <t>G1</t>
  </si>
  <si>
    <t>G2</t>
  </si>
  <si>
    <t>G4</t>
  </si>
  <si>
    <t>G5</t>
  </si>
  <si>
    <t>G6</t>
  </si>
  <si>
    <t>G9</t>
  </si>
  <si>
    <t>KJ1</t>
  </si>
  <si>
    <t>KJ2</t>
  </si>
  <si>
    <t>KJ3</t>
  </si>
  <si>
    <t>KJ5</t>
  </si>
  <si>
    <t>KJ6</t>
  </si>
  <si>
    <t>KJ7</t>
  </si>
  <si>
    <t>KJ9</t>
  </si>
  <si>
    <t>P1</t>
  </si>
  <si>
    <t>P2</t>
  </si>
  <si>
    <t>Psychosomatik</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</si>
  <si>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</si>
  <si>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</si>
  <si>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</si>
  <si>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</si>
  <si>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</si>
  <si>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</si>
  <si>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</si>
  <si>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</si>
  <si>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</si>
  <si>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</si>
  <si>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</si>
  <si>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</si>
  <si>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</si>
  <si>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</si>
  <si>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</si>
  <si>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</si>
  <si>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</si>
  <si>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</si>
  <si>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</si>
  <si>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</si>
  <si>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</si>
  <si>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</si>
  <si>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</si>
  <si>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</si>
  <si>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</si>
  <si>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36</t>
  </si>
  <si>
    <t>37</t>
  </si>
  <si>
    <t>38</t>
  </si>
  <si>
    <t>Einrichtungen</t>
  </si>
  <si>
    <t>Leer</t>
  </si>
  <si>
    <t>Psychiatrie</t>
  </si>
  <si>
    <t>30 - Kinder- und Jugendpsychiatrie</t>
  </si>
  <si>
    <t>KJPsychiatrie</t>
  </si>
  <si>
    <t>a</t>
  </si>
  <si>
    <t>b</t>
  </si>
  <si>
    <t>c</t>
  </si>
  <si>
    <t>d</t>
  </si>
  <si>
    <t>e</t>
  </si>
  <si>
    <t>f</t>
  </si>
  <si>
    <t>g</t>
  </si>
  <si>
    <t>A5.3 Anrechnungstatbestand</t>
  </si>
  <si>
    <t>A6 Ausnahmetatbestände</t>
  </si>
  <si>
    <t>AT1: Kurzfristige krankheitsbedingte  Personalausfälle</t>
  </si>
  <si>
    <t>AT2: Kurzfristig stark erhöhte Anzahl von Behandlungstagen</t>
  </si>
  <si>
    <t xml:space="preserve">AT3: Gravierende strukturelle Veränderungen </t>
  </si>
  <si>
    <t>Einrichtungen2</t>
  </si>
  <si>
    <t>Anrechnungstatbestand</t>
  </si>
  <si>
    <t>&lt;&lt; A4</t>
  </si>
  <si>
    <t>&lt;&lt; A5.1</t>
  </si>
  <si>
    <t>Unterschriften</t>
  </si>
  <si>
    <t>Name</t>
  </si>
  <si>
    <t>Datum</t>
  </si>
  <si>
    <t>Ärztliche Leitung</t>
  </si>
  <si>
    <t>Pflegedirektion</t>
  </si>
  <si>
    <t>Geschäftsführung/Verwaltungsdirektion</t>
  </si>
  <si>
    <t>Anfangsdatum</t>
  </si>
  <si>
    <t>Enddatum</t>
  </si>
  <si>
    <t>Ausnahmetatbestand</t>
  </si>
  <si>
    <t>JN</t>
  </si>
  <si>
    <t>Nein</t>
  </si>
  <si>
    <t>davon</t>
  </si>
  <si>
    <t>A5.3 &gt;&gt;</t>
  </si>
  <si>
    <t>&lt;&lt; A5.2</t>
  </si>
  <si>
    <t>&lt;&lt; A5.3</t>
  </si>
  <si>
    <t>Unterschriften &gt;&gt;</t>
  </si>
  <si>
    <t>A1 &gt;&gt;</t>
  </si>
  <si>
    <t xml:space="preserve"> </t>
  </si>
  <si>
    <t>BGI</t>
  </si>
  <si>
    <t>BGII</t>
  </si>
  <si>
    <t>KJ</t>
  </si>
  <si>
    <t>GELB hinterlegte Felder sind bitte auszufüllen.</t>
  </si>
  <si>
    <t>A5.2 &gt;&gt;</t>
  </si>
  <si>
    <t>MonatII</t>
  </si>
  <si>
    <t>Haupt-IK</t>
  </si>
  <si>
    <t>Standort-ID</t>
  </si>
  <si>
    <t>Jahr</t>
  </si>
  <si>
    <t>Quartal</t>
  </si>
  <si>
    <t>Fachabteilung</t>
  </si>
  <si>
    <t>ID</t>
  </si>
  <si>
    <t>Anzahl</t>
  </si>
  <si>
    <t>BB</t>
  </si>
  <si>
    <t>BG</t>
  </si>
  <si>
    <t>VKS</t>
  </si>
  <si>
    <t>UG</t>
  </si>
  <si>
    <t>MABG</t>
  </si>
  <si>
    <t>MADE</t>
  </si>
  <si>
    <t>VKS1</t>
  </si>
  <si>
    <t>VKS2</t>
  </si>
  <si>
    <t>VKS3</t>
  </si>
  <si>
    <t>VKS4</t>
  </si>
  <si>
    <t>VKS5</t>
  </si>
  <si>
    <t>MA</t>
  </si>
  <si>
    <t>Bezeichnung</t>
  </si>
  <si>
    <t>Pbvoll</t>
  </si>
  <si>
    <t>Pbteil</t>
  </si>
  <si>
    <t>RPV</t>
  </si>
  <si>
    <t>GB</t>
  </si>
  <si>
    <t>PD24</t>
  </si>
  <si>
    <t>AGU</t>
  </si>
  <si>
    <t>ALVA</t>
  </si>
  <si>
    <t>ATB</t>
  </si>
  <si>
    <t>TBG</t>
  </si>
  <si>
    <t>BGA</t>
  </si>
  <si>
    <t>APKJ</t>
  </si>
  <si>
    <t>PLZ</t>
  </si>
  <si>
    <t>Straße</t>
  </si>
  <si>
    <t>Ort</t>
  </si>
  <si>
    <t>AP</t>
  </si>
  <si>
    <t>Tel</t>
  </si>
  <si>
    <t>Mail</t>
  </si>
  <si>
    <t>Fachabteilung1</t>
  </si>
  <si>
    <t>Fachabteilung2</t>
  </si>
  <si>
    <t>Fachabteilung3</t>
  </si>
  <si>
    <t>Unterschrift Verantwortlicher</t>
  </si>
  <si>
    <t xml:space="preserve">Ausfüllhinweis: </t>
  </si>
  <si>
    <t xml:space="preserve">Bitte füllen Sie die folgenden Datenfelder zur regionalen Pflichtversorgung der Einrichtung differenziert nach Einrichtungstyp aus. </t>
  </si>
  <si>
    <t>Start- und Hinweisblatt</t>
  </si>
  <si>
    <t>Hilfestellung</t>
  </si>
  <si>
    <t>Bei Fragen zur technischen Handhabung des Dokuments wenden Sie sich bitte an die Hotline des IQTIG unter verfahrenssupport@iqtig.org.</t>
  </si>
  <si>
    <t>BLAU hinterlegte Felder übernehmen Angaben, die an anderer Stelle bereits getroffen wurden.</t>
  </si>
  <si>
    <t>A3.1</t>
  </si>
  <si>
    <t>A3.2</t>
  </si>
  <si>
    <t>Ausnahmetatbestände pro Quartal und Einrichtung</t>
  </si>
  <si>
    <t>Geben Sie in der folgenden Tabelle an, ob Ausnahmetatbestände für die Nichterfüllung von Anforderungen vorliegen und wann die Anforderungen voraussichtlich wieder erfüllt werden.</t>
  </si>
  <si>
    <t>Gelb hinterlegte Felder sind bitte auszufüllen.</t>
  </si>
  <si>
    <t>A5.3</t>
  </si>
  <si>
    <t>A5.2</t>
  </si>
  <si>
    <t>A5.1</t>
  </si>
  <si>
    <t xml:space="preserve">A3.3 </t>
  </si>
  <si>
    <t xml:space="preserve">landesrechtlicher Verpflichtung zur Aufnahme </t>
  </si>
  <si>
    <t>gesetzlicher Unterbringung</t>
  </si>
  <si>
    <t>geschlossene Bereiche?</t>
  </si>
  <si>
    <t>Verfügt die Einrichtung über …</t>
  </si>
  <si>
    <t>Anzahl von Behandlungstagen bei Patientinnen oder Patienten mit …</t>
  </si>
  <si>
    <t>Angaben KH-Standort &gt;&gt;</t>
  </si>
  <si>
    <t>Angaben Stationen</t>
  </si>
  <si>
    <t>Angaben Stationen &gt;&gt;</t>
  </si>
  <si>
    <t>&lt;&lt; Angaben KH-Standort</t>
  </si>
  <si>
    <t>&lt;&lt; Angaben Stationen</t>
  </si>
  <si>
    <t>Anzahl Patientinnen und Patienten je Stichtag</t>
  </si>
  <si>
    <t>Stichtag</t>
  </si>
  <si>
    <t xml:space="preserve">Station (ID) lfd. Nr. </t>
  </si>
  <si>
    <t>QZR</t>
  </si>
  <si>
    <t xml:space="preserve"> Behandlungsbereich </t>
  </si>
  <si>
    <t xml:space="preserve">  </t>
  </si>
  <si>
    <t xml:space="preserve"> Monat </t>
  </si>
  <si>
    <t>VKS-Ist Tatsächliche Personalausstattung in VKS</t>
  </si>
  <si>
    <t xml:space="preserve"> Gründe für Abweichungen (Freitext) </t>
  </si>
  <si>
    <t xml:space="preserve"> Von wann?</t>
  </si>
  <si>
    <t xml:space="preserve"> Bis wann?</t>
  </si>
  <si>
    <t>Tatsächliche Berufsgruppe der angerechneten Fachkraft</t>
  </si>
  <si>
    <t>Berufsgruppe, bei der die Anrechnung erfolgt</t>
  </si>
  <si>
    <t>Angerechnete Tätigkeiten in VKS</t>
  </si>
  <si>
    <t>Umsetzungsgrad der differenzierten Einrichtung in %</t>
  </si>
  <si>
    <t>Mindestanforderung der differenzierten Einrichtungen erfüllt?</t>
  </si>
  <si>
    <t xml:space="preserve"> Berufs- gruppen</t>
  </si>
  <si>
    <t>VKS-Ist
Tatsächliche Personal- ausstattung der differenzierten Einrichtung in VKS</t>
  </si>
  <si>
    <t>Stationsbezeichnung</t>
  </si>
  <si>
    <t>Stationen</t>
  </si>
  <si>
    <t>AS</t>
  </si>
  <si>
    <t>AKH-S</t>
  </si>
  <si>
    <t>SB</t>
  </si>
  <si>
    <t>RT</t>
  </si>
  <si>
    <t xml:space="preserve">Jahr </t>
  </si>
  <si>
    <t>MUSS-Angabe</t>
  </si>
  <si>
    <t>Indirekte Angabe</t>
  </si>
  <si>
    <t>Station (ID)</t>
  </si>
  <si>
    <t>VKS-Mindest- personalaus-stattung der differenzierten Einrichtung in VKS</t>
  </si>
  <si>
    <t xml:space="preserve"> Mindestan-forderung der Berufsgruppe erfüllt: ja/nein</t>
  </si>
  <si>
    <t xml:space="preserve"> Umsetzungs-grad der Berufsgruppen in %</t>
  </si>
  <si>
    <t>39</t>
  </si>
  <si>
    <t>40</t>
  </si>
  <si>
    <t>41</t>
  </si>
  <si>
    <t>42</t>
  </si>
  <si>
    <t>43</t>
  </si>
  <si>
    <t>44</t>
  </si>
  <si>
    <t>45</t>
  </si>
  <si>
    <t>46</t>
  </si>
  <si>
    <t>47</t>
  </si>
  <si>
    <t>48</t>
  </si>
  <si>
    <t>49</t>
  </si>
  <si>
    <t>50</t>
  </si>
  <si>
    <t>51</t>
  </si>
  <si>
    <t>Anrechnung von Fachkräften im Tagdienst</t>
  </si>
  <si>
    <t>Tatsächliche Personalausstattung im Tagdienst</t>
  </si>
  <si>
    <t>Angaben Krankenhaus-Standort</t>
  </si>
  <si>
    <t>ggf. MUSS-Angabe</t>
  </si>
  <si>
    <t>GRÜN hinterlegte Felder markieren Felder, die nicht für alle Krankenhausstandorte zutreffen und nur gegebenenfalls ausgefüllt werden müssen.</t>
  </si>
  <si>
    <t>Mindestvorgaben, Ausstattung, Umsetzungsgrad und Anforderungserfüllung je Berufsgruppe</t>
  </si>
  <si>
    <t>Umsetzungsgrad und Erfüllung der Anforderungen im Quartal je Einrichtung</t>
  </si>
  <si>
    <t>Sollten noch nicht alle Felder einer Zeile ausgefüllt sein, wird das Warnzeichen !!!  vor der betroffenen Zeile angezeigt.</t>
  </si>
  <si>
    <t>Spalte 5: Anrechnung Fachkräfte
anderer Berufsgruppen nach PPP-RL in VKS</t>
  </si>
  <si>
    <t>Spalte 6: Anrechnung Fachkräfte Nicht-PPP-RL Berufsgruppen in VKS</t>
  </si>
  <si>
    <t xml:space="preserve"> Spalte 7: Anrechnung Fachkräfte ohne direktes Beschäftigungs-verhältnis in VKS</t>
  </si>
  <si>
    <t>Nachweis für die Personalausstattung Psychiatrie und Psychosomatik-Richtlinie (PPP-RL):</t>
  </si>
  <si>
    <t>Stichtagserhebung</t>
  </si>
  <si>
    <t>Behandlungstage nach Behandlungsbereichen</t>
  </si>
  <si>
    <t>52</t>
  </si>
  <si>
    <t>53</t>
  </si>
  <si>
    <t>54</t>
  </si>
  <si>
    <t>55</t>
  </si>
  <si>
    <t>56</t>
  </si>
  <si>
    <t>57</t>
  </si>
  <si>
    <t>58</t>
  </si>
  <si>
    <t>59</t>
  </si>
  <si>
    <t>60</t>
  </si>
  <si>
    <t>61</t>
  </si>
  <si>
    <t>62</t>
  </si>
  <si>
    <t>63</t>
  </si>
  <si>
    <t>64</t>
  </si>
  <si>
    <t>65</t>
  </si>
  <si>
    <t>66</t>
  </si>
  <si>
    <t>67</t>
  </si>
  <si>
    <t>68</t>
  </si>
  <si>
    <t>69</t>
  </si>
  <si>
    <t>70</t>
  </si>
  <si>
    <t>71</t>
  </si>
  <si>
    <t>72</t>
  </si>
  <si>
    <t>73</t>
  </si>
  <si>
    <t>74</t>
  </si>
  <si>
    <t>75</t>
  </si>
  <si>
    <t>76</t>
  </si>
  <si>
    <t>77</t>
  </si>
  <si>
    <t>78</t>
  </si>
  <si>
    <t>79</t>
  </si>
  <si>
    <t>80</t>
  </si>
  <si>
    <t>81</t>
  </si>
  <si>
    <t>82</t>
  </si>
  <si>
    <t>83</t>
  </si>
  <si>
    <t>84</t>
  </si>
  <si>
    <t>85</t>
  </si>
  <si>
    <t>86</t>
  </si>
  <si>
    <t>87</t>
  </si>
  <si>
    <t>88</t>
  </si>
  <si>
    <t>89</t>
  </si>
  <si>
    <t>90</t>
  </si>
  <si>
    <t>91</t>
  </si>
  <si>
    <t>92</t>
  </si>
  <si>
    <t>93</t>
  </si>
  <si>
    <t>94</t>
  </si>
  <si>
    <t>95</t>
  </si>
  <si>
    <t>96</t>
  </si>
  <si>
    <t>97</t>
  </si>
  <si>
    <t>98</t>
  </si>
  <si>
    <t>99</t>
  </si>
  <si>
    <t>100</t>
  </si>
  <si>
    <t>A3.1 &gt;&gt;</t>
  </si>
  <si>
    <t>Quartal der Leistungserbringung:</t>
  </si>
  <si>
    <t>KJA</t>
  </si>
  <si>
    <t>BGIb</t>
  </si>
  <si>
    <t>BGIIb</t>
  </si>
  <si>
    <t/>
  </si>
  <si>
    <t>Länge Eintrag Spalte C</t>
  </si>
  <si>
    <t>Länge Eintrag Spalte D</t>
  </si>
  <si>
    <t>Spalte E &lt;&gt; 0</t>
  </si>
  <si>
    <t>Länge Eintrag Spalte F</t>
  </si>
  <si>
    <t>Länge Eintrag Spalte G</t>
  </si>
  <si>
    <t>Zeilenanzahl Eingabebereich</t>
  </si>
  <si>
    <t xml:space="preserve"> Hat eine Ihrer Einrichtungen im Bereich PPP eine durch die zuständige Landesbehörde festgelegte regionale Pflichtversorgung?</t>
  </si>
  <si>
    <t>Gesamtbehandlungstage</t>
  </si>
  <si>
    <t xml:space="preserve"> Berufsgruppen </t>
  </si>
  <si>
    <t>Anrech. Fachk. anderer Berufsgruppen nach PPP-RL</t>
  </si>
  <si>
    <t xml:space="preserve">Anrech. Fachk. ohne direktes Beschäftigungsverhältnis </t>
  </si>
  <si>
    <t>Erläuterung: 
Für welche Regelaufgaben erfolgte die Anrechnung?</t>
  </si>
  <si>
    <t>Spalte E = 0</t>
  </si>
  <si>
    <t>Wert Sp B 1=kein; 0=ja</t>
  </si>
  <si>
    <t>Spalte C Station ja=1,nein=0)</t>
  </si>
  <si>
    <t>Wert Sp C 1=ja,0=nein)</t>
  </si>
  <si>
    <t>Wert Sp B 0=ja,1=nein)</t>
  </si>
  <si>
    <t>Wert Sp B 1=nein:0=ja</t>
  </si>
  <si>
    <t xml:space="preserve"> Anrechnungstatbestand
 (siehe Tabelle A5.1 Spalten 5 bis 7) 
in VKS</t>
  </si>
  <si>
    <r>
      <rPr>
        <b/>
        <i/>
        <sz val="11"/>
        <color theme="1"/>
        <rFont val="Calibri"/>
        <family val="2"/>
        <scheme val="minor"/>
      </rPr>
      <t>Fehlende Angaben</t>
    </r>
    <r>
      <rPr>
        <sz val="11"/>
        <color theme="1"/>
        <rFont val="Calibri"/>
        <family val="2"/>
        <scheme val="minor"/>
      </rPr>
      <t xml:space="preserve"> in einer Zeile werden durch die Anzeige von drei Ausrufezeichen hervorgehoben.</t>
    </r>
  </si>
  <si>
    <t>Behandlungstage</t>
  </si>
  <si>
    <t>Mindestanforderungen aller Berufsgruppen erfüllt?</t>
  </si>
  <si>
    <t>Bitte füllen Sie diesen Bogen für jeden Standort quartalsbezogen aus. Für ein neues Quartal erstellen Sie bitte eine Kopie des Dokuments.</t>
  </si>
  <si>
    <t>Stationsbezeichnung (interne gebräuchliche Bezeichnung der jeweiligen Station)</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</si>
  <si>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</si>
  <si>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</si>
  <si>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</si>
  <si>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</si>
  <si>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</si>
  <si>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</si>
  <si>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</si>
  <si>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</si>
  <si>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</si>
  <si>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</si>
  <si>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</si>
  <si>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</si>
  <si>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</si>
  <si>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</si>
  <si>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</si>
  <si>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</si>
  <si>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</si>
  <si>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</si>
  <si>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</si>
  <si>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</si>
  <si>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</si>
  <si>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</si>
  <si>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</si>
  <si>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</si>
  <si>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</si>
  <si>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</si>
  <si>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</si>
  <si>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</si>
  <si>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</si>
  <si>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</si>
  <si>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</si>
  <si>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</si>
  <si>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</si>
  <si>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</si>
  <si>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</si>
  <si>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</si>
  <si>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</si>
  <si>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</si>
  <si>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</si>
  <si>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</si>
  <si>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</si>
  <si>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</si>
  <si>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</si>
  <si>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</si>
  <si>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</si>
  <si>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</si>
  <si>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</si>
  <si>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</si>
  <si>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</si>
  <si>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</si>
  <si>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</si>
  <si>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</si>
  <si>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</si>
  <si>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</si>
  <si>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</si>
  <si>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</si>
  <si>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</si>
  <si>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</si>
  <si>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</si>
  <si>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</si>
  <si>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161</t>
  </si>
  <si>
    <t>162</t>
  </si>
  <si>
    <t>163</t>
  </si>
  <si>
    <t>164</t>
  </si>
  <si>
    <t>165</t>
  </si>
  <si>
    <t>166</t>
  </si>
  <si>
    <t>167</t>
  </si>
  <si>
    <t>168</t>
  </si>
  <si>
    <t>169</t>
  </si>
  <si>
    <t>170</t>
  </si>
  <si>
    <t>171</t>
  </si>
  <si>
    <t>172</t>
  </si>
  <si>
    <t>173</t>
  </si>
  <si>
    <t>174</t>
  </si>
  <si>
    <t>175</t>
  </si>
  <si>
    <t>176</t>
  </si>
  <si>
    <t>177</t>
  </si>
  <si>
    <t>178</t>
  </si>
  <si>
    <t>179</t>
  </si>
  <si>
    <t>180</t>
  </si>
  <si>
    <t>181</t>
  </si>
  <si>
    <t>182</t>
  </si>
  <si>
    <t>183</t>
  </si>
  <si>
    <t>184</t>
  </si>
  <si>
    <t>185</t>
  </si>
  <si>
    <t>186</t>
  </si>
  <si>
    <t>187</t>
  </si>
  <si>
    <t>188</t>
  </si>
  <si>
    <t>189</t>
  </si>
  <si>
    <t>190</t>
  </si>
  <si>
    <t>191</t>
  </si>
  <si>
    <t>192</t>
  </si>
  <si>
    <t>193</t>
  </si>
  <si>
    <t>194</t>
  </si>
  <si>
    <t>195</t>
  </si>
  <si>
    <t>196</t>
  </si>
  <si>
    <t>197</t>
  </si>
  <si>
    <t>198</t>
  </si>
  <si>
    <t>199</t>
  </si>
  <si>
    <t>200</t>
  </si>
  <si>
    <t>Wert Sp D 1=ja;0=nein</t>
  </si>
  <si>
    <t>P3</t>
  </si>
  <si>
    <t>P4</t>
  </si>
  <si>
    <t>Datenfelder zu den Ausnahmetatbeständen pro Einrichtung</t>
  </si>
  <si>
    <t>A6.1</t>
  </si>
  <si>
    <t>Zeitraum</t>
  </si>
  <si>
    <t>Krankheitsbedingte Ausfallstunden</t>
  </si>
  <si>
    <t>Mindestpersonalvorgabe VKS-Mind in VKS</t>
  </si>
  <si>
    <t>Ausfallquote in %</t>
  </si>
  <si>
    <t>Gründe für Abweichungen (Freitext)</t>
  </si>
  <si>
    <t>A6.2</t>
  </si>
  <si>
    <t>Ausnahmetatbestand Nummer 2 (kurzfristig stark erhöhte Patientenanzahl in der Pflichtversorgung)</t>
  </si>
  <si>
    <t>Behandlungstage im aktuellen Jahr</t>
  </si>
  <si>
    <t>Prozentsatz in %</t>
  </si>
  <si>
    <t>A6.3</t>
  </si>
  <si>
    <t>Ausnahmetatbestand Nummer 3 (gravierende strukturelle oder organisatorische Veränderungen)</t>
  </si>
  <si>
    <t>Auswirkungen auf die Behandlungsleistungen (Freitext)</t>
  </si>
  <si>
    <t>Auswirkungen auf die Personalausstattung (Freitext)</t>
  </si>
  <si>
    <t>A6.4</t>
  </si>
  <si>
    <t>Datenfelder zur Einhaltung der Mindestvorgaben bei nicht quartalsbezogenen Ausnahmetatbeständen</t>
  </si>
  <si>
    <t>Zeitraum ohne Ausnahmetatbestände</t>
  </si>
  <si>
    <t>Bei inhaltlichen Fragen wenden Sie sich bitte an folgende E-Mail-Adresse: PPP-RL@g-ba.de</t>
  </si>
  <si>
    <t>&lt;&lt; Unterschriften</t>
  </si>
  <si>
    <t>h</t>
  </si>
  <si>
    <t>A2.2</t>
  </si>
  <si>
    <t>Therapeutische Einheiten</t>
  </si>
  <si>
    <t>Stationstyp</t>
  </si>
  <si>
    <t>Schwerpunkt der Behandlung</t>
  </si>
  <si>
    <t>Erläuterung</t>
  </si>
  <si>
    <t>A</t>
  </si>
  <si>
    <t>B</t>
  </si>
  <si>
    <t>C</t>
  </si>
  <si>
    <t>D</t>
  </si>
  <si>
    <t>E</t>
  </si>
  <si>
    <t>F</t>
  </si>
  <si>
    <t>Bitte drucken und unterschreiben Sie dieses Tabellenblatt. Übermitteln Sie es sodann mit Ihren erfassten Daten an die Empfänger.
Im Falle des Empfängers IQTIG scannen Sie bitte das unterschriebene Unterschriftsblatt ein und übermitteln Sie dieses im PDF-Format über das Portal "www.ppp-webportal.de".</t>
  </si>
  <si>
    <t>&lt;&lt; A6 (2020)</t>
  </si>
  <si>
    <t>A6 (2021) &gt;&gt;</t>
  </si>
  <si>
    <t>A6 (2020) &gt;&gt;</t>
  </si>
  <si>
    <t>A2.2 (2021) &gt;&gt;</t>
  </si>
  <si>
    <t>Länge Eintrag Spalte H</t>
  </si>
  <si>
    <t xml:space="preserve">KJP </t>
  </si>
  <si>
    <t xml:space="preserve">A5 </t>
  </si>
  <si>
    <t xml:space="preserve">S </t>
  </si>
  <si>
    <t xml:space="preserve">G </t>
  </si>
  <si>
    <t xml:space="preserve">P1 </t>
  </si>
  <si>
    <t xml:space="preserve">Z   </t>
  </si>
  <si>
    <t>Schwerpunkt</t>
  </si>
  <si>
    <t>Typ</t>
  </si>
  <si>
    <t>Station</t>
  </si>
  <si>
    <t>Grund</t>
  </si>
  <si>
    <t>Ausnahme</t>
  </si>
  <si>
    <t>Von</t>
  </si>
  <si>
    <t>Bis</t>
  </si>
  <si>
    <t>Wieder</t>
  </si>
  <si>
    <t>Ausfallstunden</t>
  </si>
  <si>
    <t>Mindestvorgabe</t>
  </si>
  <si>
    <t>Ausfallquote</t>
  </si>
  <si>
    <t>Gründe</t>
  </si>
  <si>
    <t>Prozentsatz</t>
  </si>
  <si>
    <t>BT Jahr</t>
  </si>
  <si>
    <t>BT Vorjahr</t>
  </si>
  <si>
    <t>Auswirkungen  BL</t>
  </si>
  <si>
    <t>Auswirkungen PA</t>
  </si>
  <si>
    <r>
      <t xml:space="preserve">Bei dem vorliegenden Dokument handelt es sich um </t>
    </r>
    <r>
      <rPr>
        <b/>
        <sz val="11"/>
        <color theme="1"/>
        <rFont val="Calibri"/>
        <family val="2"/>
        <scheme val="minor"/>
      </rPr>
      <t>Teil A</t>
    </r>
    <r>
      <rPr>
        <sz val="11"/>
        <color theme="1"/>
        <rFont val="Calibri"/>
        <family val="2"/>
        <scheme val="minor"/>
      </rPr>
      <t>.</t>
    </r>
  </si>
  <si>
    <t>Es sind keine personenbezogenen Daten anzugeben. Es sind ausschließlich statistische Angaben zu machen.</t>
  </si>
  <si>
    <t>A2.1</t>
  </si>
  <si>
    <t>A2.1 &gt;&gt;</t>
  </si>
  <si>
    <t>&lt;&lt; A2.2 (2021)</t>
  </si>
  <si>
    <t>&lt;&lt; A2.1</t>
  </si>
  <si>
    <t>Hiermit wird die Richtigkeit der Angaben (Teil A des Nachweises) bestätigt.</t>
  </si>
  <si>
    <t>Einrichtungen3</t>
  </si>
  <si>
    <t>297 - stationsäquivalente Behandlung in der Erwachsenenpsychiatrie (29)</t>
  </si>
  <si>
    <t>307 - stationsäquivalente Behandlung in der Kinder- und Jugendpsychiatrie (30)</t>
  </si>
  <si>
    <t>&gt;&gt; A5.1</t>
  </si>
  <si>
    <t>Quartal, auf welches sich diese Datenübermittlung bezieht:</t>
  </si>
  <si>
    <t>24 Std. Präsenzdienste?</t>
  </si>
  <si>
    <t xml:space="preserve"> Auswahl des Ausnahmetatbestandes </t>
  </si>
  <si>
    <t>Wann wieder erfüllt?</t>
  </si>
  <si>
    <t>Ausnahmetatbestand Nummer 1 (kurzfristige krankheitsbedingte Personalausfälle)</t>
  </si>
  <si>
    <t>Die weiteren Tabellen sind nur auszufüllen, wenn in den Tabellen A6.1 bis A6.3 in der Spalte 2 die Werte 01 bis 12 oder 1/3 oder 2/3 eingetragen wurden und somit angegeben wurde, dass ein Ausnahmetatbestand nur in einem Teil des jeweiligen Quartals zum Tragen kam.</t>
  </si>
  <si>
    <t>A6.4.1</t>
  </si>
  <si>
    <t>Einhaltung der Mindestvorgaben bei nicht quartalsbezogenen Ausnahmetatbeständen – Zeiträume</t>
  </si>
  <si>
    <t>A6.4.2</t>
  </si>
  <si>
    <t>Einhaltung  der  Mindestvorgaben  bei  nicht  quartalsbezogenen  Ausnahmetatbeständen  – Mindestvorgaben,  tatsächliche  Personalausstattung, Umsetzungsgrad und Erfüllung</t>
  </si>
  <si>
    <t>Bitte geben Sie nun an, in welchen Zeiträumen die Ausnahmetatbestände nicht bestanden haben.</t>
  </si>
  <si>
    <t>Der Nachweis erfolgt entsprechend der Tabelle A5.1.</t>
  </si>
  <si>
    <t>Einhaltung der Mindestvorgaben bei nicht quartalsbezogenen Ausnahmetatbeständen – Umsetzungsgrad und Erfüllung</t>
  </si>
  <si>
    <t>Der Nachweis erfolgt entsprechend der Tabelle A5.2.</t>
  </si>
  <si>
    <t>A6.4.3</t>
  </si>
  <si>
    <t>A6.4.4</t>
  </si>
  <si>
    <t>Einhaltung der Mindestvorgaben bei nicht quartalsbezogenen Ausnahmetatbeständen – Anrechnung von Fachkräften im Tagdienst</t>
  </si>
  <si>
    <t>Der Nachweis erfolgt entsprechend der Tabelle A5.3.</t>
  </si>
  <si>
    <t xml:space="preserve"> Berufsgruppen</t>
  </si>
  <si>
    <t>VKS-Mindest- personalausstattung der differenzierten Einrichtung in VKS</t>
  </si>
  <si>
    <t xml:space="preserve"> Umsetzungsgrad der Berufsgruppen in %</t>
  </si>
  <si>
    <t>Umsetzungsgrad der differenzierten Einrichtung  in %</t>
  </si>
  <si>
    <t>JNP</t>
  </si>
  <si>
    <t>entfällt</t>
  </si>
  <si>
    <t>297</t>
  </si>
  <si>
    <t>307</t>
  </si>
  <si>
    <t xml:space="preserve">Die folgenden drei Tabellen sind für den in Tabelle A6.4.1 angegebenen Zeitraum auszufüllen, in dem kein Ausnahmetatbestand zum Tragen kam. In den Tabellen sind Angaben zu der Einhaltung der Mindestvorgaben anteilig in diesem Zeitraum darzulegen. </t>
  </si>
  <si>
    <t>Anrech. Fachk. oder Hilfskräfte aus Nicht-PPP-RL Berufsgruppen</t>
  </si>
  <si>
    <t>Berichtsjahr angegeben</t>
  </si>
  <si>
    <t>Bei dem vorliegenden Dokument handelt es sich um ein Servicedokument zur Erbringung des Nachweises „Erfüllung von Qualitätsanforderungen in der psychiatrischen, psychosomatischen und kinder- und jugendpsychiatrischen Versorgung“. Verwenden Sie dieses bitte für die Erfassungsjahre 2020 und 2021.
Speichern Sie das Dokument bitte auf Ihrem Computer und füllen Sie es aus. Füllen Sie bitte ein Exemplar je Standort aus. Für einen neuen Standort erstellen Sie bitte eine Kopie des Dokuments. Füllen Sie das Dokument bitte der Reihenfolge der Tabellenblätter folgend aus, da Angaben aus früheren Blättern teils in späteren Blättern übernommen werden.
Nach der vollständigen Bearbeitung bestätigen Sie bitte die Richtigkeit der Angaben auf einem ausgedruckten Unterschriftenblatt und übermitteln es mit der Nachweisdatei über das unter www.iqtig.org zugängliche Webportal "www.ppp-webportal.de" sowie an die Landesverbände der Krankenkassen und Ersatzkassen und die Landesaufsichtsbehörde.</t>
  </si>
  <si>
    <r>
      <t xml:space="preserve">Wählen Sie hier </t>
    </r>
    <r>
      <rPr>
        <u/>
        <sz val="11"/>
        <color theme="1"/>
        <rFont val="Calibri"/>
        <family val="2"/>
        <scheme val="minor"/>
      </rPr>
      <t xml:space="preserve">bis zu drei </t>
    </r>
    <r>
      <rPr>
        <sz val="11"/>
        <color theme="1"/>
        <rFont val="Calibri"/>
        <family val="2"/>
        <scheme val="minor"/>
      </rPr>
      <t>Einrichtungen aus, über die ihr Standort verfügt, die Mehrfachauswahl eines Einrichtungstyps ist nicht zulässig.</t>
    </r>
  </si>
  <si>
    <t>Datenfelder zur regionalen Pflichtversorgung der Einrichtung differenziert nach Einrichtungen</t>
  </si>
  <si>
    <t>Organisationsstruktur des Standortes</t>
  </si>
  <si>
    <t>Bitte füllen Sie die folgenden Datenfelder zur Organisation des Standortes aus. 
Zur besseren Handhabung können Sie die Inhalte der Spalten C-E des Blattes "Angaben Stationen" in diese Tabelle kopieren. Alternativ tragen Sie bitte die Station (ID) oder die Stationsbezeichnung ein, der Einrichtungstyp wird übernommen. Ergänzen Sie nun hier bitte die Planbetten und Planplätze.
Sollten noch nicht alle Felder einer Zeile ausgefüllt sein, wird das Warnzeichen !!!  vor der betroffenen Zeile angezeigt.</t>
  </si>
  <si>
    <t>Dieses Tabellenblatt ist erst ab dem Jahr 2021 auszufüllen.
Zur besseren Handhabung können Sie die Inhalte der Spalten C-E des Blattes "Angaben Stationen" in diese Tabelle kopieren. Alternativ tragen Sie bitte die Station (ID) oder die Stationsbezeichnung ein, der Einrichtungstyp wird übernommen. Bitte füllen Sie die folgenden Datenfelder zur Organisation des Standortes aus. Die Nummer der Stationen wurde dabei aus dem Tabellenblatt "Angaben Stationen" übernommen. 
Sollten noch nicht alle Felder einer Zeile ausgefüllt sein, wird das Warnzeichen !!!  vor der betroffenen Zeile angezeigt.</t>
  </si>
  <si>
    <r>
      <t xml:space="preserve">Falls Sie in Tabelle 5.1 in den Spalten 5-7 Fachkräfte anderer Berufsgruppen angerechnet haben, füllen Sie bitte die folgende Tabelle aus und erläutern Sie diese Vollkraftstunden. </t>
    </r>
    <r>
      <rPr>
        <u/>
        <sz val="11"/>
        <color theme="1"/>
        <rFont val="Calibri"/>
        <family val="2"/>
        <scheme val="minor"/>
      </rPr>
      <t xml:space="preserve">Bitte beachten Sie, dass eine Anrechnung nichtärztlichen Personals auf die Berufsgruppe a nicht zulässig ist. </t>
    </r>
    <r>
      <rPr>
        <sz val="11"/>
        <color theme="1"/>
        <rFont val="Calibri"/>
        <family val="2"/>
        <scheme val="minor"/>
      </rPr>
      <t xml:space="preserve">
Sollten noch nicht alle Felder einer Zeile ausgefüllt sein, wird das Warnzeichen !!!  vor der betroffenen Zeile angezeigt.</t>
    </r>
  </si>
  <si>
    <t>DIE TABELLE IST NUR AUSZUFÜLLEN, WENN EIN AUSNAHMETATBESTAND VORLIEGT.</t>
  </si>
  <si>
    <t>JBJ</t>
  </si>
  <si>
    <t>Stationsäquivalente Behandlung in der Erwachsenenpsychiatrie (29)</t>
  </si>
  <si>
    <t>Stationsäquivalente Behandlung in der Kinder- und Jugendpsychiatrie (30)</t>
  </si>
  <si>
    <t>Dieses Tabellenblatt ist ab dem Jahr 2021 auszufüllen.
Die folgenden Tabellen sind nur auszufüllen, wenn Ausnahmetatbestände vorliegen, also Angaben in A5.1 getätigt wurden.  Nutzen Sie die Tabellen A6.1 bis A6.3, um Ausnahmen zu den Ausnahmetatbeständen anzugeben. Für Ausnahmetatbestände, die nicht das ganze Quartal betrafen, füllen Sie bitte auch die Tabellen ab A6.4 aus.</t>
  </si>
  <si>
    <t>Nach § 2 Absatz 5 differenzierte Einrichtungen</t>
  </si>
  <si>
    <t>Über welche nach § 2 Absatz 5 differenzierten Einrichtungen verfügt Ihr Standort?</t>
  </si>
  <si>
    <t>Die nach §2 Absatz 5 der RL differenzierten Einrichtungen (Spalte C) werden aus dem Blatt „Angaben KH-Standort“ übernommen.</t>
  </si>
  <si>
    <t xml:space="preserve">Nach § 2 Absatz 5 differenzierte Einrichtungen                                                                </t>
  </si>
  <si>
    <t>Nach § 2 Absatz 5  differenzierte  Einrichtungen</t>
  </si>
  <si>
    <t xml:space="preserve">Die Tabelle enthält quartalsbezogen die berufsgruppenbezogenen Angaben zur Mindestpersonalausstattung, zur tatsächlichen Personalausstattung sowie zur Anrechnung, zum Umsetzungsgrad und zur Erfüllung der Mindestanforderungen der differenzierten Einrichtungen nach § 2 Absatz 5.  Wählen Sie zunächst eine Einrichtung und dann eine Berufsgruppe aus. Geben Sie nun für diese Berufsgruppe die Personalausstattung an. Fahren Sie dann mit der nächsten Berufsgruppe fort.
Für Psychosomatische Einrichtungen ist gemäß § 16 Absatz 4 die Ermittlung von Mindestvorgaben für das 2020 und das Jahr 2021 ausgesetzt. Daher ist hier in die Spalte VKS-Mind. der Wert 0 einzutragen. 
Ab 2021: Angaben zur stationsäquivalenten Behandlung erfolgen unter Verwendung der Ziffern 297 als Pseudoschlüssel für die stationsäquivalente Behandlung in der Erwachsenenpsychiatrie (29) und 307 als Pseudoschlüssel für die stationsäquivalente Behandlung in der Kinder- und Jugendpsychiatrie (30).
Sollten noch nicht alle Felder einer Zeile ausgefüllt sein, wird das Warnzeichen !!!  vor der betroffenen Zeile angezeigt. </t>
  </si>
  <si>
    <t xml:space="preserve"> Nach § 2 Absatz 5 differenzierte Einrichtungen</t>
  </si>
  <si>
    <t>Die Tabelle enthält die Angaben zum Umsetzungsgrad der Mindestpersonalanforderungen gemäß § 7 Absatz 3 sowie die Angaben zur Erfüllung gemäß § 7 Absatz 4. 
Die nach §2 Absatz 5 der RL differenzierten Einrichtungen werden aus dem Blatt „Angaben KH-Standort“ übernommen. Da für psychosomatische Einrichtungen die Ermittlung von Mindestvorgaben für 2020 und 2021 ausgesetzt ist, müssen für diese keine Angaben getätigt werden. 
Sollten noch nicht alle Felder einer Zeile ausgefüllt sein, wird das Warnzeichen !!!  vor der betroffenen Zeile angezeigt.</t>
  </si>
  <si>
    <t xml:space="preserve">Tragen Sie hier Angaben zum Ausnahmetatbestand nach § 10 Absatz 1 Satz 1 Nummer 1 ein, falls zutreffend. </t>
  </si>
  <si>
    <t xml:space="preserve">Tragen Sie hier Angaben zum Ausnahmetatbestand nach § 10 Absatz 1 Satz 1 Nummer 2 ein, falls zutreffend. </t>
  </si>
  <si>
    <t xml:space="preserve">Tragen Sie hier Angaben zum Ausnahmetatbestand nach § 10 Absatz 1 Satz 1 Nummer 3 ein, falls zutreffend. </t>
  </si>
  <si>
    <t xml:space="preserve">Die folgenden Angaben tätigen Sie bitte auf Ebene der Einrichtung. Wählen Sie zuerst die Einrichtung aus und dann einen Behandlungsbereich. 
Die Stichtagserhebungen sind jeweils an jedem Mittwoch einer ungeraden Kalenderwoche des Jahres für um 14.00 Uhr anwesende Patientinnen und Patienten durchzuführen. Entfällt der Stichtag auf einen Feiertag, hat die Einstufung am nächsten Werktag zu erfolgen. Zum Nachweis der Vorgaben nach § 6 Absatz 3 sind in dieser Tabelle sowohl die Stichtagserhebungen für den Bezugszeitraum des Jahres 2019 als auch die Behandlungstage für das aktuelle Kalenderjahr anzugeben. Die quartalsbezogene Anzahl der Patientinnen und Patienten je Stichtag für die differenzierten Einrichtungen nach § 2 Absatz 5 (Spalte G) ergibt sich aus der Summe der stationsbezogenen Werte in Tabelle B1.2.
Im Jahr 2019 erfolgte eine Einstufung noch gemäß Psych-PV und liegt damit nur an vier Stichtagen vor. Diese Stichtage müssen nur einmal unter Angabe des konkreten Datums des jeweiligen Stichtages angegeben werden. Bei psychosomatischen Einrichtungen sind nur die Stichtage des Erfassungsjahres anzugeben.
Aus dieser Tabelle ergibt sich für die die Einrichtung, ob sie gemäß § 6 Absatz 3 inner- oder außerhalb des Korridors liegt und sie entsprechend bei der Berechnung der Mindestvorgabe (Tabellen A5.1 und A5.2) die Behandlungstage für den Bezugszeitraum des Jahres 2019 oder die Behandlungstage für den Bezugszeitraum des Kalenderjahres des Nachweises zugrunde legen muss.
Bitte beachten Sie, dass die Auswahloptionen der Spalte "Jahr" anhand der bisher getätigten Angaben gefüllt werden, so dass Sie diese bitte manuell eintragen.
Die Behandlungsbereiche P3 und P4 sind erst ab dem Jahr 2021 auszuwählen.
Sollten noch nicht alle Felder einer Zeile ausgefüllt sein, wird das Warnzeichen !!!  vor der betroffenen Zeile angezeigt.
</t>
  </si>
  <si>
    <t>In dieser Tabelle werden für die betreffende Einrichtung die Anzahl der Behandlungstage je Behandlungsbereich erstens für das Quartal des Jahres 2019 und zweitens für das Kalenderjahr des Nachweises erfasst. 
Die quartalsbezogene Anzahl der Behandlungstage je Behandlungsbereich für die differenzierten Einrichtungen nach § 2 Absatz 5 (Spalte 4) ergibt sich aus der Summe der stations- und monatsbezogenen Werte in Tabelle B1.3. Liegt im Berichtsquartal die tatsächliche Anzahl der Behandlungstage in mindestens einem Behandlungsbereich um mehr als 2,5 Prozent über oder mehr als 2,5 Prozent unter der nach § 6 Absatz 3 ermittelten Anzahl der Behandlungstage des Vorjahres (2019), erfolgt die Berechnung der Behandlungstage je Behandlungsbereich abweichend auf der Basis der tatsächlichen Anzahl der Behandlungstage des laufenden Quartals. Zum Nachweis der Vorgaben nach § 6 Absatz 3 sind in dieser Tabelle sowohl die Behandlungstage für den Bezugszeitraum des Jahres 2019 als auch die Behandlungstage für das aktuelle Quartal anzugeben. Bei psychosomatischen Einrichtungen sind nur die Behandlungstage des Erfassungsjahres anzugeben.
Falls es einen Behandlungsbereich im Vorjahr noch nicht gab und deshalb keine Angabe möglich ist, tragen Sie bitte 0 ein.
Die Behandlungsbereiche P3 und P4 sind erst ab dem Jahr 2021 auszuwählen.</t>
  </si>
  <si>
    <t>Behandlungstage Vergleichswert Vorjahr (2019)</t>
  </si>
  <si>
    <t>Geben Sie nun die Behandlungstage für das Jahr und das Vorjahr (2019) an. Die nach §2 Absatz 5 der Richtlinie differenzierten Einrichtungen werden aus dem Blatt „Angaben KH-Standort“ übernommen.
Als Behandlungstage zählen der Aufnahmetag und jeder weitere Tag des Krankenhausaufenthaltes bzw. bei stationsäquivalenter Behandlung Tage mit direktem Patientenkontakt. Entlassungs-  oder Verlegungstage, die nicht zugleich Aufnahmetag sind, sowie Tage, an denen eine über Mitternacht hinausgehende Beurlaubung oder Abwesenheit beginnt,  werden nicht berücksichtigt. Bei teilstationärer Behandlung ist der letzte Tag des Aufenthaltes als Behandlungstag zu berücksichtigen. 
Zum Nachweis der Vorgaben nach § 6 Absatz 3 sind in dieser Tabelle sowohl die Behandlungstage für den Bezugszeitraum des Jahres 2019 als auch die Behandlungstage für das aktuelle Kalenderjahr anzugeben. Die quartalsbezogene Gesamtanzahl der Behandlungstage für die differenzierten Einrichtungen nach § 2 Absatz 5 (Spalte E) ergibt sich aus der Summe der stations-  und monatsbezogenenWerte in Tabelle B1.1.
Sollten noch nicht alle Felder einer Zeile ausgefüllt sein, wird das Warnzeichen !!!  vor der betroffenen Zeile angezeigt.</t>
  </si>
  <si>
    <t>Die Tabelle enthält die monatsbezogenen und stationsbezogenen Angaben zur tatsächlichen Personalausstattung. Die Ermittlung der tatsächlichen Personalausstattung VKS-Ist in Spalte H erfolgt anhand des auf der Station jeweils tätigen Personals der Berufsgruppen nach § 5. Dabei sind die tatsächlich geleisteten Vollkraftstunden für alle Tätigkeiten des Regeldienstes gemäß § 2 Absatz 3 anzugeben. Die diesbezüglichen Regelaufgaben sind in Anlage 4 beschrieben. Personal, das auch Leitungstätigkeiten übernimmt, ist in dem Umfang zu berücksichtigen, in dem es Regelaufgaben nach Anlage 4 erbringt. Personal und Dienste, die Regelaufgaben nach Anlage 4 im Zusammenhang mit Besonderheiten der strukturellen und organisatorischen Situation der Einrichtung gemäß § 2 Absatz 10 Satz 1 zweiter Spiegelstrich und der Sicherstellung einer leitliniengerechten Behandlung gemäß § 2 Absatz 10 Satz 1 vierter Spiegelstrich erbringen, sind zu berücksichtigen.
Nicht zu berücksichtigen sind Zeiten für folgende Dienste und Tätigkeiten gemäß § 2 Absatz 10 Satz 1 erster und dritter Spiegelstrich: 
- Ausfallzeiten (Wochenfeiertage, Urlaub, Arbeitsunfähigkeit, Schutzfristen, Kur- und   Heilverfahren, Wehrübungen, externe Fort- und Weiterbildungsmaßnahmen, Tätigkeiten im Personalrat, im Betriebsrat, in der Mitarbeitervertretung, in der Vertretung ausländischer, schwerbehinderter oder suchterkrankter Beschäftigter, als Sicherheitsbeauftragte oder Sicherheitsbeauftragter, als Beauftragte oder Beauftragter Vorbehaltlich der Prüfung durch das BMG und Veröffentlichung im Bundesanzeiger gem. § 94 SGB V 53für  Arbeitssicherheit,  als Hygienebeauftragte oder Hygienebeauftragter, als Gleichstellungsbeauftragte oder Gleichstellungsbeauftragter und weitere relevante Ausfallzeiten)
- Leitungskräfte, Bereitschaftsdienste außerhalb des Regeldienstes, ärztliche Rufbereitschaft, ärztlicher Konsiliardienst, Tätigkeiten in Nachtkliniken, Nachtdienste Pflege, Genesungsbegleitung. Ebenfalls nicht zu berücksichtigen sind Zeiten von Personal, das nicht den  Berufsgruppen nach § 5 zuzuordnen ist, auch wenn diese im Zusammenhang mit regionalen und strukturellen Besonderheiten nach § 6 Absatz 2 BPflV und nach § 2 Absatz 10 Satz 1 zweiter Spiegelstrich erbracht werden.
Ab 2021: Angaben zur stationsäquivalenten Behandlung erfolgen unter Verwendung der Ziffern 297 als Pseudoschlüssel für die stationsäquivalente Behandlung in der Erwachsenenpsychiatrie (29) und 307 als Pseudoschlüssel für die stationsäquivalente Behandlung in der Kinder- und Jugendpsychiatrie (30). Dazu sind die Pseudoschlüssel 297 und 307 in der Spalte Stationsbezeichnung anzugeben.
Sollten noch nicht alle Felder einer Zeile ausgefüllt sein, wird das Warnzeichen !!!  vor der betroffenen Zeile angezeigt.</t>
  </si>
  <si>
    <t>Das Servicedokument in der vorliegenden Version 1.4 basiert auf der geänderten Version der PPP-RL, welche am 15.10.2020 vom G-BA beschlossen wurde und zum 01.01.2021 in Kraft tritt. Weitere Erläuterungen finden Sie in den Tragenden Gründen zu den Beschlüssen vom 19.09.2019 und 15.10.2020 bzw. der FAQ-Liste auf den Internetseiten des G-BA unter www.g-ba.de.</t>
  </si>
  <si>
    <t xml:space="preserve">Bitte tragen Sie hier die administrativen Daten Ihres Hauses ein. Diese werden in die folgenden Seiten des Servicedokuments an geeigneter Stelle übernommen. Für ein neues Quartal erstellen Sie bitte eine Kopie des Dokuments. 
Der Medizinische Dienst (MD) ist gemäß der Richtlinie nach § 137 Absatz 3 SGB V (MD-QK-RL) berechtigt, die Richtigkeit der Angaben der Einrichtungen vor Ort zu überprüfen. </t>
  </si>
  <si>
    <t>In diesem Tabellenblatt tragen Sie bitte die Stationen Ihres Krankenhausstandortes ein. Diese werden an anderen Stellen im Dokument technisch übernommen. Die Station (ID) ist ein technischer Wert zur internen Identifikation der Stationen im Servicedokument. 
Sollten noch nicht alle Felder einer Zeile ausgefüllt sein, wird das Warnzeichen !!!  vor der betroffenen Zeile angezeigt.</t>
  </si>
  <si>
    <t>V1.4</t>
  </si>
  <si>
    <t>Teil A und Teil B des Nachweises werden gemeinsam gemäß § 11 Absatz 13 in der Übergangszeit bis zum 1. Januar 2024 quartalsweise zum Zwecke der Auswertung durch den G-BA an das Institut für Qualitätssicherung und Transparenz im Gesundheitswesen (IQTIG) übermittelt, danach jährlich. Teil A des Nachweises wird gemäß § 11 Absatz 13 in der Übergangszeit bis zum 1. Januar 2024 quartalsweise an die Landesverbände der Krankenkassen und die Ersatzkassen übermittelt, danach jährlich. Ausgenommen von der quartalsweisen Lieferung ist in der Übergangszeit das Erfassungsjahr 2020. Die diesbezüglichen Nachweise werden für alle vier Quartale gemeinsam bis zum 30. April 2021 übermittelt. Bei Nichterfüllung wird Teil A gemäß § 11 Absatz 3 spätestens 14 Tage nach Ende des betreffenden Quartals an die Landesverbände der Krankenkassen, die Ersatzkassen und die Landesaufsichtsbehörde übermittelt.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</si>
</sst>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00000"/>
  </numFmts>
  <fonts count="54" x14ac:knownFonts="1">
    <font>
      <sz val="11"/>
      <color theme="1"/>
      <name val="Calibri"/>
      <family val="2"/>
      <scheme val="minor"/>
    </font>
    <font>
      <b/>
      <sz val="11"/>
      <color theme="1"/>
      <name val="Calibri"/>
      <family val="2"/>
      <scheme val="minor"/>
    </font>
    <font>
      <sz val="12"/>
      <color theme="1"/>
      <name val="Calibri"/>
      <family val="2"/>
      <scheme val="minor"/>
    </font>
    <font>
      <sz val="14"/>
      <color theme="1"/>
      <name val="Calibri"/>
      <family val="2"/>
      <scheme val="minor"/>
    </font>
    <font>
      <sz val="24"/>
      <color theme="1"/>
      <name val="Calibri"/>
      <family val="2"/>
      <scheme val="minor"/>
    </font>
    <font>
      <b/>
      <sz val="24"/>
      <color theme="1"/>
      <name val="Calibri"/>
      <family val="2"/>
      <scheme val="minor"/>
    </font>
    <font>
      <b/>
      <sz val="11"/>
      <color rgb="FFFF0000"/>
      <name val="Calibri"/>
      <family val="2"/>
      <scheme val="minor"/>
    </font>
    <font>
      <b/>
      <sz val="12"/>
      <color theme="1"/>
      <name val="Calibri"/>
      <family val="2"/>
      <scheme val="minor"/>
    </font>
    <font>
      <u/>
      <sz val="11"/>
      <color theme="10"/>
      <name val="Calibri"/>
      <family val="2"/>
      <scheme val="minor"/>
    </font>
    <font>
      <b/>
      <sz val="14"/>
      <color rgb="FFFF0000"/>
      <name val="Calibri"/>
      <family val="2"/>
      <scheme val="minor"/>
    </font>
    <font>
      <sz val="14"/>
      <color theme="0"/>
      <name val="Calibri"/>
      <family val="2"/>
      <scheme val="minor"/>
    </font>
    <font>
      <b/>
      <sz val="14"/>
      <color theme="1"/>
      <name val="Calibri"/>
      <family val="2"/>
      <scheme val="minor"/>
    </font>
    <font>
      <b/>
      <sz val="16"/>
      <color theme="1"/>
      <name val="Calibri"/>
      <family val="2"/>
      <scheme val="minor"/>
    </font>
    <font>
      <b/>
      <sz val="11"/>
      <color theme="0"/>
      <name val="Calibri"/>
      <family val="2"/>
      <scheme val="minor"/>
    </font>
    <font>
      <b/>
      <sz val="12"/>
      <color theme="0"/>
      <name val="Calibri"/>
      <family val="2"/>
      <scheme val="minor"/>
    </font>
    <font>
      <sz val="11"/>
      <color theme="0"/>
      <name val="Calibri"/>
      <family val="2"/>
      <scheme val="minor"/>
    </font>
    <font>
      <sz val="11"/>
      <color theme="0" tint="-4.9989318521683403E-2"/>
      <name val="Calibri"/>
      <family val="2"/>
      <scheme val="minor"/>
    </font>
    <font>
      <sz val="12"/>
      <color theme="0"/>
      <name val="Calibri"/>
      <family val="2"/>
      <scheme val="minor"/>
    </font>
    <font>
      <sz val="18"/>
      <color theme="1"/>
      <name val="Calibri"/>
      <family val="2"/>
      <scheme val="minor"/>
    </font>
    <font>
      <sz val="11"/>
      <color theme="0" tint="-0.249977111117893"/>
      <name val="Calibri"/>
      <family val="2"/>
      <scheme val="minor"/>
    </font>
    <font>
      <sz val="11"/>
      <color rgb="FFFF0000"/>
      <name val="Calibri"/>
      <family val="2"/>
      <scheme val="minor"/>
    </font>
    <font>
      <sz val="11"/>
      <color theme="1"/>
      <name val="Calibri"/>
      <family val="2"/>
      <scheme val="minor"/>
    </font>
    <font>
      <sz val="11"/>
      <color theme="1" tint="0.34998626667073579"/>
      <name val="Calibri"/>
      <family val="2"/>
      <scheme val="minor"/>
    </font>
    <font>
      <b/>
      <sz val="18"/>
      <name val="Calibri"/>
      <family val="2"/>
      <scheme val="minor"/>
    </font>
    <font>
      <sz val="18"/>
      <name val="Calibri"/>
      <family val="2"/>
      <scheme val="minor"/>
    </font>
    <font>
      <b/>
      <u/>
      <sz val="18"/>
      <name val="Calibri"/>
      <family val="2"/>
      <scheme val="minor"/>
    </font>
    <font>
      <sz val="18"/>
      <color rgb="FFFF0000"/>
      <name val="Calibri"/>
      <family val="2"/>
      <scheme val="minor"/>
    </font>
    <font>
      <sz val="18"/>
      <color theme="0" tint="-0.249977111117893"/>
      <name val="Calibri"/>
      <family val="2"/>
      <scheme val="minor"/>
    </font>
    <font>
      <b/>
      <u/>
      <sz val="18"/>
      <color theme="10"/>
      <name val="Calibri"/>
      <family val="2"/>
      <scheme val="minor"/>
    </font>
    <font>
      <sz val="18"/>
      <color theme="1" tint="0.34998626667073579"/>
      <name val="Calibri"/>
      <family val="2"/>
      <scheme val="minor"/>
    </font>
    <font>
      <b/>
      <u/>
      <sz val="18"/>
      <color theme="1"/>
      <name val="Calibri"/>
      <family val="2"/>
      <scheme val="minor"/>
    </font>
    <font>
      <b/>
      <sz val="18"/>
      <color theme="1"/>
      <name val="Calibri"/>
      <family val="2"/>
      <scheme val="minor"/>
    </font>
    <font>
      <sz val="13"/>
      <color theme="1"/>
      <name val="Calibri"/>
      <family val="2"/>
    </font>
    <font>
      <sz val="11"/>
      <name val="Calibri"/>
      <family val="2"/>
      <scheme val="minor"/>
    </font>
    <font>
      <sz val="11"/>
      <color theme="1"/>
      <name val="Arial"/>
      <family val="2"/>
    </font>
    <font>
      <b/>
      <sz val="9"/>
      <color indexed="81"/>
      <name val="Segoe UI"/>
      <family val="2"/>
    </font>
    <font>
      <u/>
      <sz val="11"/>
      <color theme="1"/>
      <name val="Calibri"/>
      <family val="2"/>
      <scheme val="minor"/>
    </font>
    <font>
      <b/>
      <sz val="11"/>
      <color theme="0" tint="-4.9989318521683403E-2"/>
      <name val="Calibri"/>
      <family val="2"/>
      <scheme val="minor"/>
    </font>
    <font>
      <b/>
      <sz val="11"/>
      <color theme="0"/>
      <name val="Calibri"/>
      <family val="2"/>
    </font>
    <font>
      <b/>
      <sz val="10"/>
      <color theme="0"/>
      <name val="Calibri"/>
      <family val="2"/>
      <scheme val="minor"/>
    </font>
    <font>
      <b/>
      <i/>
      <sz val="11"/>
      <color theme="1"/>
      <name val="Calibri"/>
      <family val="2"/>
      <scheme val="minor"/>
    </font>
    <font>
      <b/>
      <sz val="8"/>
      <name val="Calibri"/>
      <family val="2"/>
      <scheme val="minor"/>
    </font>
    <font>
      <sz val="8"/>
      <color theme="0" tint="-0.499984740745262"/>
      <name val="Calibri"/>
      <family val="2"/>
      <scheme val="minor"/>
    </font>
    <font>
      <sz val="9"/>
      <color theme="0" tint="-0.499984740745262"/>
      <name val="Calibri"/>
      <family val="2"/>
      <scheme val="minor"/>
    </font>
    <font>
      <sz val="24"/>
      <color theme="0" tint="-0.249977111117893"/>
      <name val="Calibri"/>
      <family val="2"/>
      <scheme val="minor"/>
    </font>
    <font>
      <sz val="11"/>
      <color rgb="FFC00000"/>
      <name val="Calibri"/>
      <family val="2"/>
      <scheme val="minor"/>
    </font>
    <font>
      <sz val="18"/>
      <color rgb="FFC00000"/>
      <name val="Calibri"/>
      <family val="2"/>
      <scheme val="minor"/>
    </font>
    <font>
      <sz val="11"/>
      <color theme="0" tint="-0.24994659260841701"/>
      <name val="Calibri"/>
      <family val="2"/>
      <scheme val="minor"/>
    </font>
    <font>
      <sz val="18"/>
      <color theme="0" tint="-0.24994659260841701"/>
      <name val="Calibri"/>
      <family val="2"/>
      <scheme val="minor"/>
    </font>
    <font>
      <b/>
      <u/>
      <sz val="16"/>
      <color theme="1"/>
      <name val="Calibri"/>
      <family val="2"/>
      <scheme val="minor"/>
    </font>
    <font>
      <sz val="9"/>
      <color theme="1"/>
      <name val="Calibri"/>
      <family val="2"/>
      <scheme val="minor"/>
    </font>
    <font>
      <sz val="12"/>
      <color theme="0" tint="-0.249977111117893"/>
      <name val="Calibri"/>
      <family val="2"/>
      <scheme val="minor"/>
    </font>
    <font>
      <sz val="10"/>
      <color theme="1"/>
      <name val="Calibri"/>
      <family val="2"/>
      <scheme val="minor"/>
    </font>
    <font>
      <b/>
      <u/>
      <sz val="16"/>
      <name val="Calibri"/>
      <family val="2"/>
      <scheme val="minor"/>
    </font>
  </fonts>
  <fills count="13">
    <fill>
      <patternFill patternType="none"/>
    </fill>
    <fill>
      <patternFill patternType="gray125"/>
    </fill>
    <fill>
      <patternFill patternType="solid">
        <fgColor theme="0"/>
        <bgColor indexed="64"/>
      </patternFill>
    </fill>
    <fill>
      <patternFill patternType="solid">
        <fgColor theme="0" tint="-0.249977111117893"/>
        <bgColor indexed="64"/>
      </patternFill>
    </fill>
    <fill>
      <patternFill patternType="solid">
        <fgColor rgb="FFFFFFCC"/>
        <bgColor indexed="64"/>
      </patternFill>
    </fill>
    <fill>
      <patternFill patternType="solid">
        <fgColor theme="4" tint="0.79998168889431442"/>
        <bgColor theme="4" tint="0.79998168889431442"/>
      </patternFill>
    </fill>
    <fill>
      <patternFill patternType="solid">
        <fgColor theme="4"/>
        <bgColor theme="4"/>
      </patternFill>
    </fill>
    <fill>
      <patternFill patternType="solid">
        <fgColor theme="0" tint="-0.34998626667073579"/>
        <bgColor indexed="64"/>
      </patternFill>
    </fill>
    <fill>
      <patternFill patternType="solid">
        <fgColor theme="0" tint="-0.34998626667073579"/>
        <bgColor rgb="FF000000"/>
      </patternFill>
    </fill>
    <fill>
      <patternFill patternType="solid">
        <fgColor theme="8" tint="0.79998168889431442"/>
        <bgColor indexed="64"/>
      </patternFill>
    </fill>
    <fill>
      <patternFill patternType="solid">
        <fgColor theme="9" tint="0.79998168889431442"/>
        <bgColor indexed="64"/>
      </patternFill>
    </fill>
    <fill>
      <patternFill patternType="solid">
        <fgColor theme="4" tint="0.79998168889431442"/>
        <bgColor indexed="64"/>
      </patternFill>
    </fill>
    <fill>
      <patternFill patternType="solid">
        <fgColor theme="9" tint="0.79995117038483843"/>
        <bgColor indexed="64"/>
      </patternFill>
    </fill>
  </fills>
  <borders count="24">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theme="4" tint="0.39997558519241921"/>
      </left>
      <right style="thin">
        <color theme="4" tint="0.39997558519241921"/>
      </right>
      <top style="thin">
        <color theme="4" tint="0.39997558519241921"/>
      </top>
      <bottom style="thin">
        <color theme="4" tint="0.39997558519241921"/>
      </bottom>
      <diagonal/>
    </border>
    <border>
      <left/>
      <right/>
      <top/>
      <bottom style="thin">
        <color theme="4" tint="0.39997558519241921"/>
      </bottom>
      <diagonal/>
    </border>
    <border>
      <left/>
      <right/>
      <top style="thin">
        <color theme="4" tint="0.39997558519241921"/>
      </top>
      <bottom style="thin">
        <color theme="4" tint="0.39997558519241921"/>
      </bottom>
      <diagonal/>
    </border>
    <border>
      <left/>
      <right/>
      <top style="thin">
        <color theme="4" tint="0.39997558519241921"/>
      </top>
      <bottom/>
      <diagonal/>
    </border>
    <border>
      <left style="medium">
        <color indexed="64"/>
      </left>
      <right style="medium">
        <color indexed="64"/>
      </right>
      <top style="medium">
        <color indexed="64"/>
      </top>
      <bottom style="medium">
        <color indexed="64"/>
      </bottom>
      <diagonal/>
    </border>
    <border>
      <left style="dotted">
        <color rgb="FFFF0000"/>
      </left>
      <right/>
      <top style="dotted">
        <color rgb="FFFF0000"/>
      </top>
      <bottom style="dotted">
        <color rgb="FFFF0000"/>
      </bottom>
      <diagonal/>
    </border>
    <border>
      <left/>
      <right/>
      <top style="dotted">
        <color rgb="FFFF0000"/>
      </top>
      <bottom style="dotted">
        <color rgb="FFFF0000"/>
      </bottom>
      <diagonal/>
    </border>
    <border>
      <left/>
      <right style="dotted">
        <color rgb="FFFF0000"/>
      </right>
      <top style="dotted">
        <color rgb="FFFF0000"/>
      </top>
      <bottom style="dotted">
        <color rgb="FFFF0000"/>
      </bottom>
      <diagonal/>
    </border>
  </borders>
  <cellStyleXfs count="3">
    <xf numFmtId="0" fontId="0" fillId="0" borderId="0"/>
    <xf numFmtId="0" fontId="8" fillId="0" borderId="0" applyNumberFormat="0" applyFill="0" applyBorder="0" applyAlignment="0" applyProtection="0"/>
    <xf numFmtId="9" fontId="21" fillId="0" borderId="0" applyFont="0" applyFill="0" applyBorder="0" applyAlignment="0" applyProtection="0"/>
  </cellStyleXfs>
  <cellXfs count="496">
    <xf numFmtId="0" fontId="0" fillId="0" borderId="0" xfId="0"/>
    <xf numFmtId="0" fontId="0" fillId="3" borderId="0" xfId="0" applyFill="1" applyBorder="1"/>
    <xf numFmtId="0" fontId="4" fillId="3" borderId="0" xfId="0" applyFont="1" applyFill="1" applyBorder="1" applyAlignment="1">
      <alignment horizontal="center" vertical="center"/>
    </xf>
    <xf numFmtId="0" fontId="5" fillId="3" borderId="0" xfId="0" applyFont="1" applyFill="1" applyBorder="1" applyAlignment="1">
      <alignment horizontal="center" vertical="center"/>
    </xf>
    <xf numFmtId="0" fontId="5" fillId="3" borderId="0" xfId="0" applyFont="1" applyFill="1" applyBorder="1" applyAlignment="1">
      <alignment horizontal="left" vertical="center"/>
    </xf>
    <xf numFmtId="0" fontId="1" fillId="3" borderId="0" xfId="0" applyFont="1" applyFill="1" applyBorder="1"/>
    <xf numFmtId="0" fontId="0" fillId="3" borderId="0" xfId="0" applyFill="1" applyBorder="1" applyProtection="1"/>
    <xf numFmtId="0" fontId="19" fillId="3" borderId="0" xfId="0" applyFont="1" applyFill="1" applyBorder="1"/>
    <xf numFmtId="0" fontId="19" fillId="3" borderId="0" xfId="0" applyFont="1" applyFill="1" applyBorder="1" applyProtection="1"/>
    <xf numFmtId="0" fontId="1" fillId="0" borderId="0" xfId="0" applyFont="1"/>
    <xf numFmtId="0" fontId="0" fillId="5" borderId="16" xfId="0" applyFont="1" applyFill="1" applyBorder="1"/>
    <xf numFmtId="0" fontId="0" fillId="0" borderId="16" xfId="0" applyFont="1" applyBorder="1"/>
    <xf numFmtId="0" fontId="0" fillId="5" borderId="18" xfId="0" applyFont="1" applyFill="1" applyBorder="1"/>
    <xf numFmtId="0" fontId="0" fillId="0" borderId="18" xfId="0" applyFont="1" applyBorder="1"/>
    <xf numFmtId="0" fontId="13" fillId="6" borderId="0" xfId="0" applyFont="1" applyFill="1" applyBorder="1"/>
    <xf numFmtId="0" fontId="13" fillId="6" borderId="17" xfId="0" applyFont="1" applyFill="1" applyBorder="1"/>
    <xf numFmtId="0" fontId="0" fillId="5" borderId="19" xfId="0" applyFont="1" applyFill="1" applyBorder="1"/>
    <xf numFmtId="0" fontId="0" fillId="0" borderId="0" xfId="0" applyFont="1"/>
    <xf numFmtId="0" fontId="0" fillId="0" borderId="19" xfId="0" applyFont="1" applyBorder="1"/>
    <xf numFmtId="0" fontId="4" fillId="3" borderId="0" xfId="0" applyFont="1" applyFill="1" applyBorder="1" applyAlignment="1" applyProtection="1">
      <alignment horizontal="center" vertical="center"/>
    </xf>
    <xf numFmtId="0" fontId="5" fillId="3" borderId="0" xfId="0" applyFont="1" applyFill="1" applyBorder="1" applyAlignment="1" applyProtection="1">
      <alignment horizontal="center" vertical="center"/>
    </xf>
    <xf numFmtId="0" fontId="7" fillId="3" borderId="0" xfId="0" applyFont="1" applyFill="1" applyBorder="1" applyAlignment="1" applyProtection="1">
      <alignment horizontal="left" vertical="top"/>
    </xf>
    <xf numFmtId="0" fontId="1" fillId="3" borderId="0" xfId="0" applyFont="1" applyFill="1" applyBorder="1" applyProtection="1"/>
    <xf numFmtId="0" fontId="0" fillId="3" borderId="7" xfId="0" applyFill="1" applyBorder="1" applyProtection="1"/>
    <xf numFmtId="0" fontId="0" fillId="3" borderId="8" xfId="0" applyFill="1" applyBorder="1" applyProtection="1"/>
    <xf numFmtId="49" fontId="0" fillId="0" borderId="0" xfId="0" applyNumberFormat="1"/>
    <xf numFmtId="49" fontId="0" fillId="3" borderId="0" xfId="0" applyNumberFormat="1" applyFill="1" applyBorder="1" applyProtection="1"/>
    <xf numFmtId="10" fontId="0" fillId="0" borderId="0" xfId="0" applyNumberFormat="1"/>
    <xf numFmtId="0" fontId="0" fillId="3" borderId="0" xfId="0" applyFont="1" applyFill="1" applyBorder="1" applyProtection="1"/>
    <xf numFmtId="0" fontId="20" fillId="3" borderId="0" xfId="0" applyFont="1" applyFill="1" applyBorder="1" applyProtection="1"/>
    <xf numFmtId="1" fontId="0" fillId="0" borderId="0" xfId="0" applyNumberFormat="1"/>
    <xf numFmtId="49" fontId="2" fillId="3" borderId="0" xfId="0" applyNumberFormat="1" applyFont="1" applyFill="1" applyBorder="1" applyAlignment="1" applyProtection="1">
      <alignment horizontal="center" vertical="center"/>
    </xf>
    <xf numFmtId="0" fontId="5" fillId="3" borderId="0" xfId="0" applyFont="1" applyFill="1" applyBorder="1" applyAlignment="1" applyProtection="1">
      <alignment horizontal="left" vertical="center"/>
    </xf>
    <xf numFmtId="1" fontId="0" fillId="0" borderId="16" xfId="0" applyNumberFormat="1" applyFont="1" applyBorder="1"/>
    <xf numFmtId="1" fontId="0" fillId="5" borderId="19" xfId="0" applyNumberFormat="1" applyFont="1" applyFill="1" applyBorder="1"/>
    <xf numFmtId="1" fontId="0" fillId="0" borderId="19" xfId="0" applyNumberFormat="1" applyFont="1" applyBorder="1"/>
    <xf numFmtId="0" fontId="22" fillId="3" borderId="0" xfId="0" applyFont="1" applyFill="1" applyBorder="1" applyProtection="1"/>
    <xf numFmtId="0" fontId="19" fillId="3" borderId="0" xfId="0" applyFont="1" applyFill="1" applyProtection="1"/>
    <xf numFmtId="0" fontId="0" fillId="3" borderId="2" xfId="0" applyFill="1" applyBorder="1" applyAlignment="1" applyProtection="1">
      <alignment horizontal="center" vertical="center"/>
    </xf>
    <xf numFmtId="0" fontId="0" fillId="0" borderId="0" xfId="0" applyFill="1" applyBorder="1" applyProtection="1"/>
    <xf numFmtId="0" fontId="2" fillId="0" borderId="0" xfId="0" applyFont="1" applyFill="1" applyBorder="1" applyProtection="1"/>
    <xf numFmtId="0" fontId="0" fillId="0" borderId="0" xfId="0" applyFont="1" applyFill="1" applyBorder="1" applyProtection="1"/>
    <xf numFmtId="0" fontId="10" fillId="0" borderId="0" xfId="0" applyFont="1" applyFill="1" applyBorder="1" applyAlignment="1" applyProtection="1">
      <alignment horizontal="left" vertical="top" wrapText="1"/>
    </xf>
    <xf numFmtId="0" fontId="12" fillId="2" borderId="0" xfId="0" applyFont="1" applyFill="1" applyBorder="1"/>
    <xf numFmtId="0" fontId="0" fillId="2" borderId="0" xfId="0" applyFill="1" applyBorder="1" applyProtection="1"/>
    <xf numFmtId="0" fontId="18" fillId="3" borderId="0" xfId="0" applyFont="1" applyFill="1" applyBorder="1" applyAlignment="1" applyProtection="1">
      <alignment horizontal="center" vertical="center"/>
    </xf>
    <xf numFmtId="0" fontId="23" fillId="2" borderId="2" xfId="0" applyFont="1" applyFill="1" applyBorder="1" applyAlignment="1" applyProtection="1">
      <alignment horizontal="left" vertical="center"/>
    </xf>
    <xf numFmtId="0" fontId="18" fillId="2" borderId="2" xfId="0" applyFont="1" applyFill="1" applyBorder="1" applyAlignment="1" applyProtection="1"/>
    <xf numFmtId="0" fontId="24" fillId="2" borderId="2" xfId="0" applyFont="1" applyFill="1" applyBorder="1" applyAlignment="1" applyProtection="1"/>
    <xf numFmtId="0" fontId="24" fillId="2" borderId="2" xfId="0" applyFont="1" applyFill="1" applyBorder="1" applyAlignment="1"/>
    <xf numFmtId="0" fontId="18" fillId="2" borderId="2" xfId="0" applyFont="1" applyFill="1" applyBorder="1" applyProtection="1"/>
    <xf numFmtId="0" fontId="24" fillId="2" borderId="2" xfId="0" applyFont="1" applyFill="1" applyBorder="1" applyAlignment="1" applyProtection="1">
      <alignment horizontal="left"/>
    </xf>
    <xf numFmtId="0" fontId="25" fillId="2" borderId="3" xfId="1" applyFont="1" applyFill="1" applyBorder="1" applyAlignment="1" applyProtection="1"/>
    <xf numFmtId="0" fontId="26" fillId="3" borderId="0" xfId="0" applyFont="1" applyFill="1" applyBorder="1" applyProtection="1"/>
    <xf numFmtId="0" fontId="27" fillId="3" borderId="0" xfId="0" applyFont="1" applyFill="1" applyBorder="1" applyProtection="1"/>
    <xf numFmtId="0" fontId="18" fillId="3" borderId="0" xfId="0" applyFont="1" applyFill="1" applyBorder="1" applyProtection="1"/>
    <xf numFmtId="0" fontId="23" fillId="2" borderId="1" xfId="0" applyFont="1" applyFill="1" applyBorder="1" applyAlignment="1" applyProtection="1">
      <alignment horizontal="center" vertical="center"/>
    </xf>
    <xf numFmtId="0" fontId="29" fillId="3" borderId="0" xfId="0" applyFont="1" applyFill="1" applyBorder="1" applyProtection="1"/>
    <xf numFmtId="0" fontId="28" fillId="2" borderId="3" xfId="1" applyFont="1" applyFill="1" applyBorder="1" applyAlignment="1" applyProtection="1"/>
    <xf numFmtId="0" fontId="4" fillId="2" borderId="4" xfId="0" applyFont="1" applyFill="1" applyBorder="1" applyAlignment="1" applyProtection="1">
      <alignment horizontal="center" vertical="center"/>
    </xf>
    <xf numFmtId="0" fontId="4" fillId="2" borderId="5" xfId="0" applyFont="1" applyFill="1" applyBorder="1" applyAlignment="1" applyProtection="1">
      <alignment horizontal="center" vertical="center"/>
    </xf>
    <xf numFmtId="0" fontId="4" fillId="2" borderId="6" xfId="0" applyFont="1" applyFill="1" applyBorder="1" applyAlignment="1" applyProtection="1">
      <alignment horizontal="center" vertical="center"/>
    </xf>
    <xf numFmtId="0" fontId="4" fillId="2" borderId="9" xfId="0" applyFont="1" applyFill="1" applyBorder="1" applyAlignment="1" applyProtection="1">
      <alignment horizontal="center" vertical="center"/>
    </xf>
    <xf numFmtId="0" fontId="4" fillId="2" borderId="10" xfId="0" applyFont="1" applyFill="1" applyBorder="1" applyAlignment="1" applyProtection="1">
      <alignment horizontal="center" vertical="center"/>
    </xf>
    <xf numFmtId="0" fontId="4" fillId="2" borderId="11" xfId="0" applyFont="1" applyFill="1" applyBorder="1" applyAlignment="1" applyProtection="1">
      <alignment horizontal="center" vertical="center"/>
    </xf>
    <xf numFmtId="0" fontId="0" fillId="2" borderId="5" xfId="0" applyFill="1" applyBorder="1" applyProtection="1"/>
    <xf numFmtId="0" fontId="0" fillId="2" borderId="10" xfId="0" applyFill="1" applyBorder="1" applyProtection="1"/>
    <xf numFmtId="0" fontId="0" fillId="2" borderId="4" xfId="0" applyFill="1" applyBorder="1" applyProtection="1"/>
    <xf numFmtId="0" fontId="0" fillId="2" borderId="6" xfId="0" applyFill="1" applyBorder="1" applyProtection="1"/>
    <xf numFmtId="0" fontId="0" fillId="2" borderId="7" xfId="0" applyFill="1" applyBorder="1" applyProtection="1"/>
    <xf numFmtId="0" fontId="0" fillId="2" borderId="8" xfId="0" applyFill="1" applyBorder="1" applyProtection="1"/>
    <xf numFmtId="49" fontId="0" fillId="2" borderId="0" xfId="0" applyNumberFormat="1" applyFill="1" applyBorder="1" applyAlignment="1" applyProtection="1"/>
    <xf numFmtId="0" fontId="9" fillId="2" borderId="0" xfId="0" applyFont="1" applyFill="1" applyBorder="1" applyAlignment="1" applyProtection="1">
      <alignment horizontal="center" vertical="center"/>
    </xf>
    <xf numFmtId="0" fontId="0" fillId="2" borderId="8" xfId="0" applyFill="1" applyBorder="1" applyAlignment="1" applyProtection="1">
      <alignment wrapText="1"/>
    </xf>
    <xf numFmtId="49" fontId="1" fillId="2" borderId="0" xfId="0" applyNumberFormat="1" applyFont="1" applyFill="1" applyBorder="1" applyAlignment="1" applyProtection="1">
      <alignment horizontal="left"/>
    </xf>
    <xf numFmtId="49" fontId="2" fillId="2" borderId="0" xfId="0" applyNumberFormat="1" applyFont="1" applyFill="1" applyBorder="1" applyAlignment="1" applyProtection="1"/>
    <xf numFmtId="0" fontId="20" fillId="2" borderId="7" xfId="0" applyFont="1" applyFill="1" applyBorder="1" applyAlignment="1" applyProtection="1">
      <alignment horizontal="center" vertical="center"/>
    </xf>
    <xf numFmtId="0" fontId="0" fillId="2" borderId="9" xfId="0" applyFill="1" applyBorder="1" applyProtection="1"/>
    <xf numFmtId="0" fontId="0" fillId="2" borderId="0" xfId="0" applyFill="1" applyBorder="1" applyAlignment="1" applyProtection="1">
      <alignment horizontal="center" vertical="center"/>
    </xf>
    <xf numFmtId="0" fontId="0" fillId="2" borderId="11" xfId="0" applyFill="1" applyBorder="1" applyProtection="1"/>
    <xf numFmtId="0" fontId="10" fillId="2" borderId="0" xfId="0" applyFont="1" applyFill="1" applyBorder="1" applyAlignment="1" applyProtection="1">
      <alignment horizontal="left" vertical="top" wrapText="1"/>
    </xf>
    <xf numFmtId="0" fontId="0" fillId="2" borderId="0" xfId="0" applyFill="1" applyBorder="1" applyAlignment="1" applyProtection="1"/>
    <xf numFmtId="0" fontId="0" fillId="2" borderId="8" xfId="0" applyFill="1" applyBorder="1" applyAlignment="1" applyProtection="1"/>
    <xf numFmtId="0" fontId="1" fillId="2" borderId="5" xfId="0" applyFont="1" applyFill="1" applyBorder="1" applyProtection="1"/>
    <xf numFmtId="0" fontId="5" fillId="2" borderId="5" xfId="0" applyFont="1" applyFill="1" applyBorder="1" applyAlignment="1" applyProtection="1">
      <alignment horizontal="center" vertical="center"/>
    </xf>
    <xf numFmtId="0" fontId="1" fillId="2" borderId="10" xfId="0" applyFont="1" applyFill="1" applyBorder="1" applyProtection="1"/>
    <xf numFmtId="0" fontId="5" fillId="2" borderId="10" xfId="0" applyFont="1" applyFill="1" applyBorder="1" applyAlignment="1" applyProtection="1">
      <alignment horizontal="center" vertical="center"/>
    </xf>
    <xf numFmtId="0" fontId="0" fillId="2" borderId="10" xfId="0" applyFont="1" applyFill="1" applyBorder="1" applyProtection="1"/>
    <xf numFmtId="49" fontId="0" fillId="4" borderId="1" xfId="0" applyNumberFormat="1" applyFont="1" applyFill="1" applyBorder="1" applyAlignment="1" applyProtection="1">
      <alignment horizontal="center" vertical="center"/>
      <protection locked="0"/>
    </xf>
    <xf numFmtId="49" fontId="2" fillId="3" borderId="0" xfId="0" applyNumberFormat="1" applyFont="1" applyFill="1" applyBorder="1" applyAlignment="1" applyProtection="1">
      <alignment vertical="center"/>
    </xf>
    <xf numFmtId="0" fontId="2" fillId="3" borderId="0" xfId="0" applyFont="1" applyFill="1" applyBorder="1" applyAlignment="1" applyProtection="1">
      <alignment horizontal="center" vertical="center" wrapText="1"/>
    </xf>
    <xf numFmtId="0" fontId="0" fillId="3" borderId="0" xfId="0" applyFill="1" applyBorder="1" applyAlignment="1" applyProtection="1"/>
    <xf numFmtId="0" fontId="0" fillId="2" borderId="4" xfId="0" applyFill="1" applyBorder="1"/>
    <xf numFmtId="0" fontId="0" fillId="2" borderId="5" xfId="0" applyFill="1" applyBorder="1"/>
    <xf numFmtId="0" fontId="0" fillId="2" borderId="7" xfId="0" applyFill="1" applyBorder="1"/>
    <xf numFmtId="0" fontId="0" fillId="2" borderId="0" xfId="0" applyFill="1" applyBorder="1"/>
    <xf numFmtId="0" fontId="0" fillId="2" borderId="8" xfId="0" applyFill="1" applyBorder="1"/>
    <xf numFmtId="0" fontId="9" fillId="2" borderId="7" xfId="0" applyFont="1" applyFill="1" applyBorder="1" applyAlignment="1">
      <alignment horizontal="center" vertical="center"/>
    </xf>
    <xf numFmtId="0" fontId="1" fillId="2" borderId="0" xfId="0" applyFont="1" applyFill="1" applyBorder="1" applyAlignment="1">
      <alignment horizontal="left"/>
    </xf>
    <xf numFmtId="0" fontId="7" fillId="2" borderId="0" xfId="0" applyFont="1" applyFill="1" applyBorder="1" applyAlignment="1">
      <alignment horizontal="left" vertical="center"/>
    </xf>
    <xf numFmtId="0" fontId="9" fillId="2" borderId="0" xfId="0" applyFont="1" applyFill="1" applyBorder="1" applyAlignment="1">
      <alignment horizontal="center" vertical="center"/>
    </xf>
    <xf numFmtId="0" fontId="0" fillId="2" borderId="0" xfId="0" applyFill="1" applyBorder="1" applyAlignment="1">
      <alignment wrapText="1"/>
    </xf>
    <xf numFmtId="0" fontId="0" fillId="2" borderId="8" xfId="0" applyFill="1" applyBorder="1" applyAlignment="1">
      <alignment wrapText="1"/>
    </xf>
    <xf numFmtId="0" fontId="2" fillId="2" borderId="7" xfId="0" applyFont="1" applyFill="1" applyBorder="1"/>
    <xf numFmtId="0" fontId="2" fillId="2" borderId="0" xfId="0" applyFont="1" applyFill="1" applyBorder="1"/>
    <xf numFmtId="0" fontId="7" fillId="2" borderId="0" xfId="0" applyFont="1" applyFill="1" applyBorder="1"/>
    <xf numFmtId="0" fontId="2" fillId="2" borderId="0" xfId="0" applyFont="1" applyFill="1" applyBorder="1" applyAlignment="1"/>
    <xf numFmtId="0" fontId="0" fillId="2" borderId="0" xfId="0" applyFill="1" applyBorder="1" applyAlignment="1"/>
    <xf numFmtId="0" fontId="11" fillId="2" borderId="0" xfId="0" applyFont="1" applyFill="1" applyBorder="1"/>
    <xf numFmtId="0" fontId="0" fillId="2" borderId="8" xfId="0" applyFill="1" applyBorder="1" applyAlignment="1"/>
    <xf numFmtId="0" fontId="10" fillId="2" borderId="0" xfId="0" applyFont="1" applyFill="1" applyBorder="1" applyAlignment="1">
      <alignment horizontal="left" vertical="top" wrapText="1"/>
    </xf>
    <xf numFmtId="0" fontId="6" fillId="2" borderId="7" xfId="0" applyFont="1" applyFill="1" applyBorder="1" applyAlignment="1">
      <alignment horizontal="center" vertical="center"/>
    </xf>
    <xf numFmtId="0" fontId="0" fillId="2" borderId="9" xfId="0" applyFill="1" applyBorder="1"/>
    <xf numFmtId="0" fontId="0" fillId="2" borderId="10" xfId="0" applyFill="1" applyBorder="1"/>
    <xf numFmtId="0" fontId="13" fillId="2" borderId="0" xfId="0" applyFont="1" applyFill="1" applyBorder="1" applyAlignment="1" applyProtection="1">
      <alignment horizontal="left" vertical="center"/>
    </xf>
    <xf numFmtId="0" fontId="17" fillId="2" borderId="0" xfId="0" applyFont="1" applyFill="1" applyBorder="1" applyAlignment="1" applyProtection="1">
      <alignment vertical="center" wrapText="1"/>
    </xf>
    <xf numFmtId="0" fontId="0" fillId="2" borderId="0" xfId="0" applyFont="1" applyFill="1" applyBorder="1" applyAlignment="1" applyProtection="1">
      <alignment horizontal="left" vertical="center"/>
    </xf>
    <xf numFmtId="0" fontId="20" fillId="2" borderId="7" xfId="0" applyFont="1" applyFill="1" applyBorder="1" applyAlignment="1">
      <alignment horizontal="center" vertical="center"/>
    </xf>
    <xf numFmtId="0" fontId="17" fillId="2" borderId="0" xfId="0" applyFont="1" applyFill="1" applyBorder="1" applyAlignment="1">
      <alignment horizontal="center" vertical="center"/>
    </xf>
    <xf numFmtId="0" fontId="0" fillId="2" borderId="0" xfId="0" applyFont="1" applyFill="1" applyBorder="1" applyProtection="1"/>
    <xf numFmtId="0" fontId="0" fillId="2" borderId="7" xfId="0" applyFont="1" applyFill="1" applyBorder="1" applyProtection="1"/>
    <xf numFmtId="0" fontId="1" fillId="2" borderId="4" xfId="0" applyFont="1" applyFill="1" applyBorder="1" applyProtection="1"/>
    <xf numFmtId="0" fontId="1" fillId="2" borderId="9" xfId="0" applyFont="1" applyFill="1" applyBorder="1" applyProtection="1"/>
    <xf numFmtId="0" fontId="1" fillId="3" borderId="0" xfId="0" applyFont="1" applyFill="1" applyBorder="1" applyAlignment="1" applyProtection="1">
      <alignment vertical="center"/>
    </xf>
    <xf numFmtId="0" fontId="31" fillId="2" borderId="2" xfId="0" applyFont="1" applyFill="1" applyBorder="1" applyAlignment="1" applyProtection="1">
      <alignment vertical="top" wrapText="1"/>
    </xf>
    <xf numFmtId="0" fontId="31" fillId="2" borderId="1" xfId="0" applyFont="1" applyFill="1" applyBorder="1" applyAlignment="1" applyProtection="1">
      <alignment horizontal="center" vertical="center" wrapText="1"/>
    </xf>
    <xf numFmtId="0" fontId="18" fillId="3" borderId="7" xfId="0" applyFont="1" applyFill="1" applyBorder="1" applyProtection="1"/>
    <xf numFmtId="0" fontId="4" fillId="3" borderId="7" xfId="0" applyFont="1" applyFill="1" applyBorder="1" applyAlignment="1" applyProtection="1">
      <alignment horizontal="center" vertical="center"/>
    </xf>
    <xf numFmtId="0" fontId="19" fillId="3" borderId="7" xfId="0" applyFont="1" applyFill="1" applyBorder="1" applyProtection="1"/>
    <xf numFmtId="49" fontId="0" fillId="4" borderId="12" xfId="0" applyNumberFormat="1" applyFont="1" applyFill="1" applyBorder="1" applyAlignment="1" applyProtection="1">
      <alignment horizontal="center" vertical="center"/>
      <protection locked="0"/>
    </xf>
    <xf numFmtId="0" fontId="9" fillId="0" borderId="7" xfId="0" applyFont="1" applyFill="1" applyBorder="1" applyAlignment="1" applyProtection="1">
      <alignment horizontal="center" vertical="center"/>
    </xf>
    <xf numFmtId="0" fontId="0" fillId="0" borderId="0" xfId="0" applyFont="1" applyFill="1" applyBorder="1" applyAlignment="1" applyProtection="1">
      <alignment vertical="top" wrapText="1"/>
    </xf>
    <xf numFmtId="0" fontId="0" fillId="0" borderId="4" xfId="0" applyFill="1" applyBorder="1" applyProtection="1"/>
    <xf numFmtId="0" fontId="0" fillId="0" borderId="5" xfId="0" applyFill="1" applyBorder="1" applyProtection="1"/>
    <xf numFmtId="0" fontId="0" fillId="0" borderId="7" xfId="0" applyFill="1" applyBorder="1" applyProtection="1"/>
    <xf numFmtId="0" fontId="0" fillId="0" borderId="8" xfId="0" applyFill="1" applyBorder="1" applyProtection="1"/>
    <xf numFmtId="0" fontId="0" fillId="0" borderId="8" xfId="0" applyFill="1" applyBorder="1" applyAlignment="1" applyProtection="1">
      <alignment wrapText="1"/>
    </xf>
    <xf numFmtId="0" fontId="0" fillId="0" borderId="8" xfId="0" applyFill="1" applyBorder="1" applyAlignment="1" applyProtection="1"/>
    <xf numFmtId="0" fontId="6" fillId="0" borderId="7" xfId="0" applyFont="1" applyFill="1" applyBorder="1" applyAlignment="1" applyProtection="1">
      <alignment horizontal="center" vertical="center"/>
    </xf>
    <xf numFmtId="0" fontId="0" fillId="0" borderId="9" xfId="0" applyFill="1" applyBorder="1" applyProtection="1"/>
    <xf numFmtId="0" fontId="0" fillId="0" borderId="10" xfId="0" applyFill="1" applyBorder="1" applyProtection="1"/>
    <xf numFmtId="0" fontId="0" fillId="0" borderId="11" xfId="0" applyFill="1" applyBorder="1" applyProtection="1"/>
    <xf numFmtId="0" fontId="1" fillId="2" borderId="5" xfId="0" applyFont="1" applyFill="1" applyBorder="1" applyAlignment="1" applyProtection="1">
      <alignment horizontal="right"/>
    </xf>
    <xf numFmtId="0" fontId="1" fillId="2" borderId="10" xfId="0" applyFont="1" applyFill="1" applyBorder="1" applyAlignment="1" applyProtection="1">
      <alignment horizontal="right"/>
    </xf>
    <xf numFmtId="0" fontId="0" fillId="2" borderId="9" xfId="0" applyFont="1" applyFill="1" applyBorder="1" applyProtection="1"/>
    <xf numFmtId="0" fontId="2" fillId="2" borderId="10" xfId="0" applyFont="1" applyFill="1" applyBorder="1" applyAlignment="1" applyProtection="1">
      <alignment horizontal="center" vertical="center" wrapText="1"/>
    </xf>
    <xf numFmtId="0" fontId="4" fillId="2" borderId="3" xfId="0" applyFont="1" applyFill="1" applyBorder="1" applyAlignment="1" applyProtection="1">
      <alignment horizontal="center" vertical="center"/>
    </xf>
    <xf numFmtId="0" fontId="0" fillId="2" borderId="0" xfId="0" applyFill="1" applyBorder="1" applyAlignment="1" applyProtection="1"/>
    <xf numFmtId="0" fontId="18" fillId="3" borderId="2" xfId="0" applyFont="1" applyFill="1" applyBorder="1" applyAlignment="1" applyProtection="1">
      <alignment vertical="center"/>
    </xf>
    <xf numFmtId="0" fontId="0" fillId="2" borderId="0" xfId="0" applyFill="1" applyBorder="1" applyAlignment="1" applyProtection="1">
      <alignment wrapText="1"/>
    </xf>
    <xf numFmtId="0" fontId="0" fillId="2" borderId="0" xfId="0" applyFill="1" applyBorder="1" applyAlignment="1" applyProtection="1"/>
    <xf numFmtId="0" fontId="0" fillId="5" borderId="0" xfId="0" applyFont="1" applyFill="1" applyBorder="1"/>
    <xf numFmtId="0" fontId="7" fillId="9" borderId="5" xfId="0" applyFont="1" applyFill="1" applyBorder="1" applyAlignment="1" applyProtection="1">
      <alignment horizontal="center" vertical="center"/>
    </xf>
    <xf numFmtId="0" fontId="7" fillId="9" borderId="10" xfId="0" applyFont="1" applyFill="1" applyBorder="1" applyAlignment="1" applyProtection="1">
      <alignment horizontal="center" vertical="center"/>
    </xf>
    <xf numFmtId="0" fontId="23" fillId="2" borderId="2" xfId="0" applyFont="1" applyFill="1" applyBorder="1" applyAlignment="1" applyProtection="1">
      <alignment horizontal="center" vertical="center"/>
    </xf>
    <xf numFmtId="0" fontId="31" fillId="2" borderId="2" xfId="0" applyFont="1" applyFill="1" applyBorder="1" applyAlignment="1" applyProtection="1">
      <alignment horizontal="left" vertical="center"/>
    </xf>
    <xf numFmtId="0" fontId="2" fillId="2" borderId="0" xfId="0" applyFont="1" applyFill="1" applyBorder="1" applyAlignment="1" applyProtection="1">
      <alignment vertical="center" wrapText="1"/>
    </xf>
    <xf numFmtId="1" fontId="0" fillId="0" borderId="0" xfId="0" applyNumberFormat="1" applyFont="1"/>
    <xf numFmtId="0" fontId="0" fillId="2" borderId="8" xfId="0" applyFont="1" applyFill="1" applyBorder="1" applyProtection="1"/>
    <xf numFmtId="49" fontId="0" fillId="3" borderId="0" xfId="0" applyNumberFormat="1" applyFont="1" applyFill="1" applyBorder="1" applyProtection="1"/>
    <xf numFmtId="0" fontId="12" fillId="2" borderId="0" xfId="0" applyFont="1" applyFill="1" applyBorder="1" applyProtection="1"/>
    <xf numFmtId="0" fontId="24" fillId="2" borderId="2" xfId="0" applyFont="1" applyFill="1" applyBorder="1" applyAlignment="1" applyProtection="1">
      <alignment horizontal="center"/>
    </xf>
    <xf numFmtId="0" fontId="0" fillId="2" borderId="2" xfId="0" applyFont="1" applyFill="1" applyBorder="1" applyProtection="1"/>
    <xf numFmtId="0" fontId="18" fillId="2" borderId="2" xfId="0" applyFont="1" applyFill="1" applyBorder="1" applyAlignment="1" applyProtection="1">
      <alignment vertical="center"/>
    </xf>
    <xf numFmtId="0" fontId="16" fillId="2" borderId="0" xfId="0" applyFont="1" applyFill="1" applyBorder="1" applyAlignment="1" applyProtection="1">
      <alignment horizontal="center" wrapText="1"/>
    </xf>
    <xf numFmtId="0" fontId="17" fillId="2" borderId="0" xfId="0" applyFont="1" applyFill="1" applyBorder="1" applyAlignment="1" applyProtection="1">
      <alignment horizontal="left" vertical="center"/>
    </xf>
    <xf numFmtId="0" fontId="17" fillId="2" borderId="0" xfId="0" applyFont="1" applyFill="1" applyBorder="1" applyAlignment="1" applyProtection="1">
      <alignment horizontal="left" vertical="center" wrapText="1"/>
    </xf>
    <xf numFmtId="49" fontId="3" fillId="2" borderId="0" xfId="0" applyNumberFormat="1" applyFont="1" applyFill="1" applyBorder="1" applyAlignment="1" applyProtection="1"/>
    <xf numFmtId="0" fontId="10" fillId="2" borderId="0" xfId="0" applyFont="1" applyFill="1" applyBorder="1" applyAlignment="1" applyProtection="1">
      <alignment horizontal="left" vertical="top"/>
    </xf>
    <xf numFmtId="1" fontId="0" fillId="2" borderId="0" xfId="0" applyNumberFormat="1" applyFill="1" applyBorder="1" applyAlignment="1" applyProtection="1"/>
    <xf numFmtId="0" fontId="32" fillId="2" borderId="5" xfId="0" applyFont="1" applyFill="1" applyBorder="1" applyAlignment="1" applyProtection="1">
      <alignment horizontal="center" vertical="center"/>
    </xf>
    <xf numFmtId="0" fontId="6" fillId="2" borderId="7" xfId="0" applyFont="1" applyFill="1" applyBorder="1" applyAlignment="1" applyProtection="1">
      <alignment horizontal="center" vertical="center"/>
    </xf>
    <xf numFmtId="0" fontId="16" fillId="2" borderId="0" xfId="0" applyFont="1" applyFill="1" applyAlignment="1" applyProtection="1">
      <alignment vertical="top"/>
    </xf>
    <xf numFmtId="0" fontId="15" fillId="2" borderId="0" xfId="0" applyFont="1" applyFill="1" applyBorder="1" applyAlignment="1" applyProtection="1">
      <alignment vertical="center" wrapText="1"/>
    </xf>
    <xf numFmtId="0" fontId="2" fillId="2" borderId="0" xfId="0" applyFont="1" applyFill="1" applyBorder="1" applyAlignment="1" applyProtection="1">
      <alignment horizontal="center" vertical="center"/>
    </xf>
    <xf numFmtId="14" fontId="0" fillId="0" borderId="0" xfId="0" applyNumberFormat="1"/>
    <xf numFmtId="0" fontId="33" fillId="3" borderId="0" xfId="0" applyFont="1" applyFill="1" applyBorder="1" applyProtection="1"/>
    <xf numFmtId="0" fontId="24" fillId="3" borderId="0" xfId="0" applyFont="1" applyFill="1" applyBorder="1" applyProtection="1"/>
    <xf numFmtId="0" fontId="0" fillId="9" borderId="12" xfId="0" applyFill="1" applyBorder="1" applyAlignment="1" applyProtection="1">
      <alignment horizontal="center" vertical="center"/>
    </xf>
    <xf numFmtId="0" fontId="0" fillId="4" borderId="12" xfId="0" applyFill="1" applyBorder="1" applyAlignment="1" applyProtection="1">
      <alignment horizontal="center" vertical="center"/>
    </xf>
    <xf numFmtId="0" fontId="1" fillId="9" borderId="5" xfId="0" applyFont="1" applyFill="1" applyBorder="1" applyAlignment="1" applyProtection="1">
      <alignment horizontal="center" vertical="center"/>
    </xf>
    <xf numFmtId="0" fontId="1" fillId="9" borderId="10" xfId="0" applyFont="1" applyFill="1" applyBorder="1" applyAlignment="1" applyProtection="1">
      <alignment horizontal="center" vertical="center"/>
    </xf>
    <xf numFmtId="0" fontId="0" fillId="3" borderId="0" xfId="0" applyFont="1" applyFill="1" applyBorder="1"/>
    <xf numFmtId="49" fontId="0" fillId="2" borderId="8" xfId="0" applyNumberFormat="1" applyFill="1" applyBorder="1" applyAlignment="1" applyProtection="1">
      <alignment wrapText="1"/>
    </xf>
    <xf numFmtId="49" fontId="0" fillId="2" borderId="8" xfId="0" applyNumberFormat="1" applyFill="1" applyBorder="1" applyProtection="1"/>
    <xf numFmtId="0" fontId="0" fillId="10" borderId="12" xfId="0" applyFill="1" applyBorder="1" applyAlignment="1" applyProtection="1">
      <alignment horizontal="center" vertical="center"/>
    </xf>
    <xf numFmtId="0" fontId="34" fillId="0" borderId="0" xfId="0" applyFont="1" applyAlignment="1">
      <alignment vertical="center"/>
    </xf>
    <xf numFmtId="0" fontId="0" fillId="2" borderId="6" xfId="0" applyFont="1" applyFill="1" applyBorder="1" applyProtection="1"/>
    <xf numFmtId="0" fontId="0" fillId="2" borderId="11" xfId="0" applyFont="1" applyFill="1" applyBorder="1" applyProtection="1"/>
    <xf numFmtId="0" fontId="0" fillId="2" borderId="3" xfId="0" applyFill="1" applyBorder="1" applyProtection="1"/>
    <xf numFmtId="0" fontId="0" fillId="0" borderId="0" xfId="0" applyAlignment="1">
      <alignment wrapText="1"/>
    </xf>
    <xf numFmtId="0" fontId="0" fillId="2" borderId="0" xfId="0" applyFill="1" applyAlignment="1" applyProtection="1">
      <alignment vertical="top" wrapText="1"/>
    </xf>
    <xf numFmtId="0" fontId="18" fillId="3" borderId="2" xfId="0" applyFont="1" applyFill="1" applyBorder="1" applyAlignment="1" applyProtection="1">
      <alignment vertical="center"/>
    </xf>
    <xf numFmtId="0" fontId="0" fillId="0" borderId="0" xfId="0" applyAlignment="1"/>
    <xf numFmtId="0" fontId="0" fillId="2" borderId="0" xfId="0" applyFont="1" applyFill="1" applyBorder="1" applyAlignment="1" applyProtection="1"/>
    <xf numFmtId="0" fontId="0" fillId="2" borderId="8" xfId="0" applyFont="1" applyFill="1" applyBorder="1" applyAlignment="1" applyProtection="1"/>
    <xf numFmtId="0" fontId="0" fillId="3" borderId="0" xfId="0" applyFill="1" applyBorder="1" applyAlignment="1">
      <alignment vertical="center"/>
    </xf>
    <xf numFmtId="0" fontId="12" fillId="2" borderId="0" xfId="0" applyFont="1" applyFill="1" applyBorder="1" applyAlignment="1">
      <alignment vertical="center"/>
    </xf>
    <xf numFmtId="0" fontId="0" fillId="2" borderId="0" xfId="0" applyFill="1" applyBorder="1" applyAlignment="1">
      <alignment vertical="center"/>
    </xf>
    <xf numFmtId="0" fontId="1" fillId="2" borderId="0" xfId="0" applyFont="1" applyFill="1" applyBorder="1" applyAlignment="1">
      <alignment horizontal="left" vertical="center"/>
    </xf>
    <xf numFmtId="0" fontId="3" fillId="2" borderId="0" xfId="0" applyFont="1" applyFill="1" applyBorder="1" applyAlignment="1">
      <alignment horizontal="left" vertical="center" wrapText="1"/>
    </xf>
    <xf numFmtId="0" fontId="0" fillId="2" borderId="0" xfId="0" applyFill="1" applyBorder="1" applyAlignment="1">
      <alignment vertical="center" wrapText="1"/>
    </xf>
    <xf numFmtId="0" fontId="0" fillId="2" borderId="8" xfId="0" applyFill="1" applyBorder="1" applyAlignment="1">
      <alignment vertical="center" wrapText="1"/>
    </xf>
    <xf numFmtId="0" fontId="0" fillId="3" borderId="5" xfId="0" applyFill="1" applyBorder="1" applyProtection="1"/>
    <xf numFmtId="0" fontId="14" fillId="2" borderId="7" xfId="0" applyFont="1" applyFill="1" applyBorder="1" applyAlignment="1" applyProtection="1">
      <alignment horizontal="center" vertical="center"/>
    </xf>
    <xf numFmtId="0" fontId="19" fillId="3" borderId="0" xfId="0" applyFont="1" applyFill="1" applyBorder="1" applyAlignment="1" applyProtection="1">
      <alignment wrapText="1"/>
    </xf>
    <xf numFmtId="49" fontId="13" fillId="7" borderId="13" xfId="0" applyNumberFormat="1" applyFont="1" applyFill="1" applyBorder="1" applyAlignment="1" applyProtection="1">
      <alignment horizontal="center" vertical="center" wrapText="1"/>
    </xf>
    <xf numFmtId="0" fontId="13" fillId="7" borderId="4" xfId="0" applyFont="1" applyFill="1" applyBorder="1" applyAlignment="1" applyProtection="1">
      <alignment horizontal="center" vertical="center" wrapText="1"/>
    </xf>
    <xf numFmtId="49" fontId="0" fillId="3" borderId="12" xfId="0" applyNumberFormat="1" applyFont="1" applyFill="1" applyBorder="1" applyAlignment="1" applyProtection="1">
      <alignment horizontal="center"/>
    </xf>
    <xf numFmtId="49" fontId="0" fillId="10" borderId="1" xfId="0" applyNumberFormat="1" applyFont="1" applyFill="1" applyBorder="1" applyAlignment="1" applyProtection="1">
      <protection locked="0"/>
    </xf>
    <xf numFmtId="49" fontId="0" fillId="4" borderId="12" xfId="0" applyNumberFormat="1" applyFont="1" applyFill="1" applyBorder="1" applyAlignment="1" applyProtection="1">
      <alignment vertical="center"/>
      <protection locked="0"/>
    </xf>
    <xf numFmtId="0" fontId="0" fillId="2" borderId="0" xfId="0" applyFont="1" applyFill="1" applyBorder="1"/>
    <xf numFmtId="1" fontId="0" fillId="4" borderId="13" xfId="0" applyNumberFormat="1" applyFont="1" applyFill="1" applyBorder="1" applyAlignment="1" applyProtection="1">
      <alignment horizontal="left"/>
      <protection locked="0"/>
    </xf>
    <xf numFmtId="49" fontId="0" fillId="4" borderId="14" xfId="0" applyNumberFormat="1" applyFont="1" applyFill="1" applyBorder="1" applyAlignment="1" applyProtection="1">
      <alignment horizontal="left"/>
      <protection locked="0"/>
    </xf>
    <xf numFmtId="49" fontId="0" fillId="4" borderId="15" xfId="0" applyNumberFormat="1" applyFont="1" applyFill="1" applyBorder="1" applyAlignment="1" applyProtection="1">
      <alignment horizontal="left"/>
      <protection locked="0"/>
    </xf>
    <xf numFmtId="49" fontId="0" fillId="4" borderId="13" xfId="0" applyNumberFormat="1" applyFont="1" applyFill="1" applyBorder="1" applyAlignment="1" applyProtection="1">
      <alignment horizontal="left"/>
      <protection locked="0"/>
    </xf>
    <xf numFmtId="1" fontId="0" fillId="4" borderId="15" xfId="0" applyNumberFormat="1" applyFont="1" applyFill="1" applyBorder="1" applyAlignment="1" applyProtection="1">
      <alignment horizontal="left"/>
      <protection locked="0"/>
    </xf>
    <xf numFmtId="0" fontId="0" fillId="4" borderId="12" xfId="0" applyFont="1" applyFill="1" applyBorder="1" applyAlignment="1" applyProtection="1">
      <alignment vertical="center" wrapText="1"/>
      <protection locked="0"/>
    </xf>
    <xf numFmtId="0" fontId="0" fillId="10" borderId="12" xfId="0" applyFont="1" applyFill="1" applyBorder="1" applyAlignment="1" applyProtection="1">
      <alignment vertical="center" wrapText="1"/>
      <protection locked="0"/>
    </xf>
    <xf numFmtId="0" fontId="0" fillId="4" borderId="12" xfId="0" applyFont="1" applyFill="1" applyBorder="1" applyAlignment="1" applyProtection="1">
      <alignment horizontal="center" vertical="center"/>
    </xf>
    <xf numFmtId="0" fontId="0" fillId="10" borderId="12" xfId="0" applyFont="1" applyFill="1" applyBorder="1" applyAlignment="1" applyProtection="1">
      <alignment horizontal="center" vertical="center"/>
    </xf>
    <xf numFmtId="0" fontId="0" fillId="9" borderId="12" xfId="0" applyFont="1" applyFill="1" applyBorder="1" applyAlignment="1" applyProtection="1">
      <alignment horizontal="center" vertical="center"/>
    </xf>
    <xf numFmtId="49" fontId="0" fillId="2" borderId="0" xfId="0" applyNumberFormat="1" applyFont="1" applyFill="1" applyBorder="1" applyAlignment="1" applyProtection="1"/>
    <xf numFmtId="49" fontId="1" fillId="2" borderId="1" xfId="0" applyNumberFormat="1" applyFont="1" applyFill="1" applyBorder="1" applyAlignment="1" applyProtection="1">
      <alignment vertical="center"/>
    </xf>
    <xf numFmtId="0" fontId="0" fillId="2" borderId="2" xfId="0" applyFont="1" applyFill="1" applyBorder="1" applyAlignment="1" applyProtection="1"/>
    <xf numFmtId="49" fontId="1" fillId="3" borderId="1" xfId="0" applyNumberFormat="1" applyFont="1" applyFill="1" applyBorder="1" applyAlignment="1" applyProtection="1">
      <alignment vertical="center"/>
    </xf>
    <xf numFmtId="0" fontId="0" fillId="3" borderId="2" xfId="0" applyFont="1" applyFill="1" applyBorder="1" applyAlignment="1" applyProtection="1"/>
    <xf numFmtId="49" fontId="13" fillId="7" borderId="1" xfId="0" applyNumberFormat="1" applyFont="1" applyFill="1" applyBorder="1" applyAlignment="1" applyProtection="1">
      <alignment horizontal="center" wrapText="1"/>
    </xf>
    <xf numFmtId="49" fontId="13" fillId="7" borderId="12" xfId="0" applyNumberFormat="1" applyFont="1" applyFill="1" applyBorder="1" applyAlignment="1" applyProtection="1">
      <alignment horizontal="center" wrapText="1"/>
    </xf>
    <xf numFmtId="0" fontId="0" fillId="11" borderId="1" xfId="0" applyFont="1" applyFill="1" applyBorder="1" applyAlignment="1" applyProtection="1">
      <alignment vertical="center" wrapText="1"/>
    </xf>
    <xf numFmtId="49" fontId="13" fillId="7" borderId="3" xfId="0" applyNumberFormat="1" applyFont="1" applyFill="1" applyBorder="1" applyAlignment="1" applyProtection="1">
      <alignment horizontal="center" wrapText="1"/>
    </xf>
    <xf numFmtId="0" fontId="13" fillId="7" borderId="12" xfId="0" applyFont="1" applyFill="1" applyBorder="1" applyAlignment="1" applyProtection="1">
      <alignment horizontal="center" wrapText="1"/>
    </xf>
    <xf numFmtId="0" fontId="0" fillId="11" borderId="9" xfId="0" applyFont="1" applyFill="1" applyBorder="1" applyAlignment="1" applyProtection="1">
      <alignment horizontal="left" wrapText="1"/>
    </xf>
    <xf numFmtId="0" fontId="0" fillId="11" borderId="1" xfId="0" applyFont="1" applyFill="1" applyBorder="1" applyAlignment="1" applyProtection="1">
      <alignment horizontal="left" wrapText="1"/>
    </xf>
    <xf numFmtId="49" fontId="13" fillId="7" borderId="5" xfId="0" applyNumberFormat="1" applyFont="1" applyFill="1" applyBorder="1" applyAlignment="1" applyProtection="1">
      <alignment horizontal="center" vertical="center" wrapText="1"/>
    </xf>
    <xf numFmtId="0" fontId="13" fillId="7" borderId="13" xfId="0" applyFont="1" applyFill="1" applyBorder="1" applyAlignment="1" applyProtection="1">
      <alignment horizontal="center" vertical="center" wrapText="1"/>
    </xf>
    <xf numFmtId="0" fontId="0" fillId="2" borderId="8" xfId="0" applyFont="1" applyFill="1" applyBorder="1" applyAlignment="1" applyProtection="1">
      <alignment wrapText="1"/>
    </xf>
    <xf numFmtId="0" fontId="0" fillId="9" borderId="12" xfId="0" applyFont="1" applyFill="1" applyBorder="1" applyAlignment="1" applyProtection="1">
      <alignment horizontal="left" vertical="center" wrapText="1"/>
    </xf>
    <xf numFmtId="1" fontId="0" fillId="4" borderId="1" xfId="0" applyNumberFormat="1" applyFont="1" applyFill="1" applyBorder="1" applyAlignment="1" applyProtection="1">
      <alignment horizontal="center"/>
      <protection locked="0"/>
    </xf>
    <xf numFmtId="1" fontId="0" fillId="4" borderId="12" xfId="0" applyNumberFormat="1" applyFont="1" applyFill="1" applyBorder="1" applyAlignment="1" applyProtection="1">
      <alignment horizontal="center"/>
      <protection locked="0"/>
    </xf>
    <xf numFmtId="49" fontId="37" fillId="7" borderId="7" xfId="0" applyNumberFormat="1" applyFont="1" applyFill="1" applyBorder="1" applyAlignment="1" applyProtection="1">
      <alignment horizontal="center" vertical="center" wrapText="1"/>
    </xf>
    <xf numFmtId="0" fontId="13" fillId="7" borderId="12" xfId="0" applyFont="1" applyFill="1" applyBorder="1" applyAlignment="1" applyProtection="1">
      <alignment horizontal="center" vertical="center" wrapText="1"/>
    </xf>
    <xf numFmtId="0" fontId="0" fillId="10" borderId="1" xfId="0" applyFont="1" applyFill="1" applyBorder="1" applyAlignment="1" applyProtection="1">
      <alignment vertical="center"/>
      <protection locked="0"/>
    </xf>
    <xf numFmtId="1" fontId="0" fillId="4" borderId="1" xfId="0" applyNumberFormat="1" applyFont="1" applyFill="1" applyBorder="1" applyAlignment="1" applyProtection="1">
      <alignment horizontal="center" vertical="center"/>
      <protection locked="0"/>
    </xf>
    <xf numFmtId="1" fontId="0" fillId="4" borderId="15" xfId="0" applyNumberFormat="1" applyFont="1" applyFill="1" applyBorder="1" applyAlignment="1" applyProtection="1">
      <protection locked="0"/>
    </xf>
    <xf numFmtId="165" fontId="0" fillId="4" borderId="13" xfId="0" applyNumberFormat="1" applyFont="1" applyFill="1" applyBorder="1" applyAlignment="1" applyProtection="1">
      <alignment horizontal="left"/>
      <protection locked="0"/>
    </xf>
    <xf numFmtId="0" fontId="0" fillId="11" borderId="1" xfId="0" applyFont="1" applyFill="1" applyBorder="1" applyAlignment="1" applyProtection="1">
      <alignment vertical="center"/>
    </xf>
    <xf numFmtId="1" fontId="0" fillId="4" borderId="12" xfId="0" applyNumberFormat="1" applyFont="1" applyFill="1" applyBorder="1" applyAlignment="1" applyProtection="1">
      <alignment horizontal="center" vertical="center"/>
      <protection locked="0"/>
    </xf>
    <xf numFmtId="49" fontId="37" fillId="7" borderId="4" xfId="0" applyNumberFormat="1" applyFont="1" applyFill="1" applyBorder="1" applyAlignment="1" applyProtection="1">
      <alignment horizontal="center" vertical="center" wrapText="1"/>
    </xf>
    <xf numFmtId="49" fontId="37" fillId="7" borderId="12" xfId="0" applyNumberFormat="1" applyFont="1" applyFill="1" applyBorder="1" applyAlignment="1" applyProtection="1">
      <alignment horizontal="center" vertical="center" wrapText="1"/>
    </xf>
    <xf numFmtId="49" fontId="0" fillId="12" borderId="1" xfId="0" applyNumberFormat="1" applyFont="1" applyFill="1" applyBorder="1" applyAlignment="1" applyProtection="1">
      <alignment horizontal="left" vertical="center"/>
      <protection locked="0"/>
    </xf>
    <xf numFmtId="14" fontId="0" fillId="4" borderId="1" xfId="0" applyNumberFormat="1" applyFont="1" applyFill="1" applyBorder="1" applyAlignment="1" applyProtection="1">
      <alignment horizontal="center" vertical="center"/>
      <protection locked="0"/>
    </xf>
    <xf numFmtId="49" fontId="13" fillId="7" borderId="4" xfId="0" applyNumberFormat="1" applyFont="1" applyFill="1" applyBorder="1" applyAlignment="1" applyProtection="1">
      <alignment horizontal="center" vertical="center" wrapText="1"/>
    </xf>
    <xf numFmtId="49" fontId="13" fillId="7" borderId="12" xfId="0" applyNumberFormat="1" applyFont="1" applyFill="1" applyBorder="1" applyAlignment="1" applyProtection="1">
      <alignment horizontal="center" vertical="center" wrapText="1"/>
    </xf>
    <xf numFmtId="0" fontId="0" fillId="9" borderId="12" xfId="0" applyFont="1" applyFill="1" applyBorder="1" applyAlignment="1" applyProtection="1">
      <alignment horizontal="left" vertical="center"/>
    </xf>
    <xf numFmtId="1" fontId="0" fillId="4" borderId="9" xfId="0" applyNumberFormat="1" applyFont="1" applyFill="1" applyBorder="1" applyAlignment="1" applyProtection="1">
      <alignment horizontal="center" vertical="center"/>
      <protection locked="0"/>
    </xf>
    <xf numFmtId="49" fontId="0" fillId="4" borderId="9" xfId="0" applyNumberFormat="1" applyFont="1" applyFill="1" applyBorder="1" applyAlignment="1" applyProtection="1">
      <alignment horizontal="center" vertical="center"/>
      <protection locked="0"/>
    </xf>
    <xf numFmtId="0" fontId="13" fillId="7" borderId="2" xfId="0" applyFont="1" applyFill="1" applyBorder="1" applyAlignment="1" applyProtection="1">
      <alignment horizontal="center" vertical="center" wrapText="1"/>
    </xf>
    <xf numFmtId="0" fontId="38" fillId="8" borderId="13" xfId="0" applyFont="1" applyFill="1" applyBorder="1" applyAlignment="1" applyProtection="1">
      <alignment horizontal="center" vertical="center" wrapText="1"/>
    </xf>
    <xf numFmtId="0" fontId="38" fillId="8" borderId="4" xfId="0" applyFont="1" applyFill="1" applyBorder="1" applyAlignment="1" applyProtection="1">
      <alignment horizontal="center" vertical="center" wrapText="1"/>
    </xf>
    <xf numFmtId="49" fontId="0" fillId="10" borderId="1" xfId="0" quotePrefix="1" applyNumberFormat="1" applyFont="1" applyFill="1" applyBorder="1" applyAlignment="1" applyProtection="1">
      <alignment horizontal="left" vertical="center"/>
      <protection locked="0"/>
    </xf>
    <xf numFmtId="0" fontId="0" fillId="4" borderId="1" xfId="0" applyFont="1" applyFill="1" applyBorder="1" applyAlignment="1" applyProtection="1">
      <alignment horizontal="center" vertical="center"/>
      <protection locked="0"/>
    </xf>
    <xf numFmtId="10" fontId="0" fillId="9" borderId="1" xfId="2" applyNumberFormat="1" applyFont="1" applyFill="1" applyBorder="1" applyAlignment="1" applyProtection="1">
      <alignment horizontal="center" vertical="center"/>
    </xf>
    <xf numFmtId="0" fontId="0" fillId="4" borderId="12" xfId="0" applyFont="1" applyFill="1" applyBorder="1" applyAlignment="1" applyProtection="1">
      <alignment horizontal="center" vertical="center"/>
      <protection locked="0"/>
    </xf>
    <xf numFmtId="10" fontId="0" fillId="4" borderId="1" xfId="2" applyNumberFormat="1" applyFont="1" applyFill="1" applyBorder="1" applyAlignment="1" applyProtection="1">
      <alignment horizontal="center" vertical="center" wrapText="1"/>
      <protection locked="0"/>
    </xf>
    <xf numFmtId="49" fontId="13" fillId="7" borderId="12" xfId="0" applyNumberFormat="1" applyFont="1" applyFill="1" applyBorder="1" applyAlignment="1">
      <alignment horizontal="center" vertical="center" wrapText="1"/>
    </xf>
    <xf numFmtId="0" fontId="13" fillId="7" borderId="12" xfId="0" applyFont="1" applyFill="1" applyBorder="1" applyAlignment="1">
      <alignment horizontal="center" vertical="center" wrapText="1"/>
    </xf>
    <xf numFmtId="49" fontId="0" fillId="4" borderId="7" xfId="0" applyNumberFormat="1" applyFont="1" applyFill="1" applyBorder="1" applyAlignment="1" applyProtection="1">
      <alignment horizontal="left" vertical="center"/>
      <protection locked="0"/>
    </xf>
    <xf numFmtId="0" fontId="0" fillId="4" borderId="15" xfId="0" applyFont="1" applyFill="1" applyBorder="1" applyAlignment="1" applyProtection="1">
      <alignment horizontal="center" vertical="center" wrapText="1"/>
      <protection locked="0"/>
    </xf>
    <xf numFmtId="49" fontId="0" fillId="4" borderId="4" xfId="0" applyNumberFormat="1" applyFont="1" applyFill="1" applyBorder="1" applyAlignment="1" applyProtection="1">
      <alignment horizontal="left" vertical="center"/>
      <protection locked="0"/>
    </xf>
    <xf numFmtId="49" fontId="0" fillId="4" borderId="1" xfId="0" applyNumberFormat="1" applyFont="1" applyFill="1" applyBorder="1" applyAlignment="1" applyProtection="1">
      <alignment horizontal="left" vertical="center"/>
      <protection locked="0"/>
    </xf>
    <xf numFmtId="49" fontId="37" fillId="7" borderId="13" xfId="0" applyNumberFormat="1" applyFont="1" applyFill="1" applyBorder="1" applyAlignment="1" applyProtection="1">
      <alignment horizontal="center" vertical="center" wrapText="1"/>
    </xf>
    <xf numFmtId="1" fontId="0" fillId="4" borderId="1" xfId="0" applyNumberFormat="1" applyFont="1" applyFill="1" applyBorder="1" applyAlignment="1" applyProtection="1">
      <alignment horizontal="left" vertical="center"/>
      <protection locked="0"/>
    </xf>
    <xf numFmtId="14" fontId="0" fillId="4" borderId="12" xfId="0" applyNumberFormat="1" applyFont="1" applyFill="1" applyBorder="1" applyAlignment="1" applyProtection="1">
      <alignment horizontal="center" vertical="center"/>
      <protection locked="0"/>
    </xf>
    <xf numFmtId="1" fontId="7" fillId="4" borderId="20" xfId="0" applyNumberFormat="1" applyFont="1" applyFill="1" applyBorder="1" applyAlignment="1" applyProtection="1">
      <alignment horizontal="left" vertical="center"/>
      <protection locked="0"/>
    </xf>
    <xf numFmtId="0" fontId="7" fillId="4" borderId="20" xfId="0" applyFont="1" applyFill="1" applyBorder="1" applyAlignment="1" applyProtection="1">
      <alignment horizontal="left" vertical="center"/>
      <protection locked="0"/>
    </xf>
    <xf numFmtId="0" fontId="1" fillId="0" borderId="0" xfId="0" applyFont="1" applyFill="1" applyBorder="1" applyProtection="1"/>
    <xf numFmtId="0" fontId="9" fillId="2" borderId="21" xfId="0" applyFont="1" applyFill="1" applyBorder="1" applyAlignment="1">
      <alignment horizontal="center" vertical="center"/>
    </xf>
    <xf numFmtId="0" fontId="0" fillId="2" borderId="22" xfId="0" applyFont="1" applyFill="1" applyBorder="1"/>
    <xf numFmtId="0" fontId="0" fillId="2" borderId="22" xfId="0" applyFill="1" applyBorder="1"/>
    <xf numFmtId="0" fontId="0" fillId="2" borderId="23" xfId="0" applyFill="1" applyBorder="1"/>
    <xf numFmtId="0" fontId="0" fillId="2" borderId="0" xfId="0" applyFont="1" applyFill="1" applyBorder="1" applyAlignment="1">
      <alignment vertical="top"/>
    </xf>
    <xf numFmtId="0" fontId="14" fillId="2" borderId="0" xfId="0" applyFont="1" applyFill="1" applyBorder="1" applyAlignment="1" applyProtection="1">
      <alignment vertical="center"/>
    </xf>
    <xf numFmtId="0" fontId="0" fillId="2" borderId="7" xfId="0" applyFill="1" applyBorder="1" applyAlignment="1">
      <alignment vertical="top"/>
    </xf>
    <xf numFmtId="0" fontId="0" fillId="2" borderId="0" xfId="0" applyFill="1" applyBorder="1" applyAlignment="1">
      <alignment vertical="top"/>
    </xf>
    <xf numFmtId="0" fontId="1" fillId="2" borderId="0" xfId="0" applyFont="1" applyFill="1" applyBorder="1" applyAlignment="1">
      <alignment horizontal="left" vertical="top"/>
    </xf>
    <xf numFmtId="0" fontId="2" fillId="2" borderId="0" xfId="0" applyFont="1" applyFill="1" applyBorder="1" applyAlignment="1">
      <alignment vertical="top"/>
    </xf>
    <xf numFmtId="0" fontId="0" fillId="2" borderId="8" xfId="0" applyFill="1" applyBorder="1" applyAlignment="1">
      <alignment vertical="top"/>
    </xf>
    <xf numFmtId="0" fontId="0" fillId="3" borderId="0" xfId="0" applyFill="1" applyBorder="1" applyAlignment="1">
      <alignment vertical="top"/>
    </xf>
    <xf numFmtId="0" fontId="13" fillId="7" borderId="12" xfId="0" applyFont="1" applyFill="1" applyBorder="1" applyAlignment="1" applyProtection="1">
      <alignment horizontal="center" vertical="center"/>
    </xf>
    <xf numFmtId="0" fontId="0" fillId="0" borderId="0" xfId="0" applyFont="1" applyAlignment="1">
      <alignment wrapText="1"/>
    </xf>
    <xf numFmtId="0" fontId="0" fillId="2" borderId="8" xfId="0" applyFill="1" applyBorder="1" applyAlignment="1" applyProtection="1">
      <alignment horizontal="center" vertical="center"/>
    </xf>
    <xf numFmtId="0" fontId="0" fillId="0" borderId="8" xfId="0" applyBorder="1" applyAlignment="1">
      <alignment horizontal="center" vertical="center"/>
    </xf>
    <xf numFmtId="0" fontId="0" fillId="2" borderId="5" xfId="0" applyFill="1" applyBorder="1" applyAlignment="1" applyProtection="1">
      <alignment horizontal="center" vertical="center"/>
    </xf>
    <xf numFmtId="0" fontId="41" fillId="2" borderId="1" xfId="0" applyFont="1" applyFill="1" applyBorder="1" applyAlignment="1" applyProtection="1">
      <alignment horizontal="center" vertical="center"/>
    </xf>
    <xf numFmtId="0" fontId="42" fillId="2" borderId="6" xfId="0" applyFont="1" applyFill="1" applyBorder="1" applyAlignment="1">
      <alignment horizontal="center"/>
    </xf>
    <xf numFmtId="0" fontId="43" fillId="2" borderId="11" xfId="0" applyFont="1" applyFill="1" applyBorder="1" applyAlignment="1">
      <alignment horizontal="center"/>
    </xf>
    <xf numFmtId="49" fontId="8" fillId="4" borderId="15" xfId="1" applyNumberFormat="1" applyFill="1" applyBorder="1" applyAlignment="1" applyProtection="1">
      <alignment horizontal="left"/>
      <protection locked="0"/>
    </xf>
    <xf numFmtId="0" fontId="20" fillId="3" borderId="0" xfId="0" applyFont="1" applyFill="1" applyBorder="1"/>
    <xf numFmtId="0" fontId="4" fillId="2" borderId="8" xfId="0" applyFont="1" applyFill="1" applyBorder="1" applyAlignment="1" applyProtection="1">
      <alignment horizontal="center" vertical="center"/>
    </xf>
    <xf numFmtId="0" fontId="0" fillId="2" borderId="0" xfId="0" applyFont="1" applyFill="1" applyBorder="1" applyAlignment="1" applyProtection="1"/>
    <xf numFmtId="0" fontId="19" fillId="3" borderId="0" xfId="0" applyFont="1" applyFill="1" applyBorder="1" applyAlignment="1" applyProtection="1">
      <alignment horizontal="right" wrapText="1"/>
    </xf>
    <xf numFmtId="0" fontId="0" fillId="4" borderId="12" xfId="0" applyFont="1" applyFill="1" applyBorder="1" applyAlignment="1" applyProtection="1">
      <alignment horizontal="center" wrapText="1"/>
      <protection locked="0"/>
    </xf>
    <xf numFmtId="0" fontId="0" fillId="9" borderId="12" xfId="0" applyFont="1" applyFill="1" applyBorder="1" applyAlignment="1" applyProtection="1">
      <alignment horizontal="center" vertical="top" wrapText="1"/>
    </xf>
    <xf numFmtId="0" fontId="0" fillId="3" borderId="8" xfId="0" applyFill="1" applyBorder="1"/>
    <xf numFmtId="2" fontId="0" fillId="4" borderId="1" xfId="0" applyNumberFormat="1" applyFont="1" applyFill="1" applyBorder="1" applyAlignment="1" applyProtection="1">
      <alignment horizontal="center" vertical="center"/>
      <protection locked="0"/>
    </xf>
    <xf numFmtId="2" fontId="0" fillId="4" borderId="15" xfId="0" applyNumberFormat="1" applyFont="1" applyFill="1" applyBorder="1" applyAlignment="1" applyProtection="1">
      <alignment horizontal="center" vertical="center" wrapText="1"/>
      <protection locked="0"/>
    </xf>
    <xf numFmtId="2" fontId="0" fillId="4" borderId="15" xfId="0" applyNumberFormat="1" applyFont="1" applyFill="1" applyBorder="1" applyAlignment="1" applyProtection="1">
      <alignment horizontal="center" vertical="center"/>
      <protection locked="0"/>
    </xf>
    <xf numFmtId="2" fontId="0" fillId="0" borderId="0" xfId="0" applyNumberFormat="1"/>
    <xf numFmtId="0" fontId="0" fillId="2" borderId="2" xfId="0" applyFill="1" applyBorder="1" applyProtection="1"/>
    <xf numFmtId="1" fontId="0" fillId="9" borderId="12" xfId="0" applyNumberFormat="1" applyFont="1" applyFill="1" applyBorder="1" applyAlignment="1" applyProtection="1">
      <alignment horizontal="center" vertical="center"/>
    </xf>
    <xf numFmtId="0" fontId="44" fillId="3" borderId="0" xfId="0" applyFont="1" applyFill="1" applyBorder="1" applyAlignment="1" applyProtection="1">
      <alignment horizontal="center" vertical="center"/>
    </xf>
    <xf numFmtId="0" fontId="45" fillId="3" borderId="0" xfId="0" applyFont="1" applyFill="1" applyBorder="1" applyProtection="1"/>
    <xf numFmtId="0" fontId="46" fillId="3" borderId="0" xfId="0" applyFont="1" applyFill="1" applyBorder="1" applyProtection="1"/>
    <xf numFmtId="0" fontId="3" fillId="2" borderId="0" xfId="0" applyFont="1" applyFill="1" applyBorder="1" applyAlignment="1" applyProtection="1">
      <alignment horizontal="left" vertical="top"/>
    </xf>
    <xf numFmtId="0" fontId="3" fillId="2" borderId="0" xfId="0" applyFont="1" applyFill="1" applyBorder="1" applyAlignment="1" applyProtection="1">
      <alignment horizontal="left" vertical="top" wrapText="1"/>
    </xf>
    <xf numFmtId="0" fontId="1" fillId="2" borderId="7" xfId="0" applyFont="1" applyFill="1" applyBorder="1" applyAlignment="1" applyProtection="1">
      <alignment horizontal="center"/>
    </xf>
    <xf numFmtId="0" fontId="1" fillId="2" borderId="0" xfId="0" applyFont="1" applyFill="1" applyBorder="1" applyProtection="1"/>
    <xf numFmtId="0" fontId="0" fillId="2" borderId="0" xfId="0" applyFill="1" applyBorder="1" applyAlignment="1">
      <alignment wrapText="1"/>
    </xf>
    <xf numFmtId="0" fontId="3" fillId="2" borderId="0" xfId="0" applyFont="1" applyFill="1" applyBorder="1" applyAlignment="1" applyProtection="1">
      <alignment horizontal="left" vertical="top"/>
    </xf>
    <xf numFmtId="0" fontId="47" fillId="3" borderId="0" xfId="0" applyFont="1" applyFill="1" applyBorder="1" applyProtection="1"/>
    <xf numFmtId="0" fontId="48" fillId="3" borderId="0" xfId="0" applyFont="1" applyFill="1" applyBorder="1" applyProtection="1"/>
    <xf numFmtId="0" fontId="13" fillId="7" borderId="13" xfId="0" applyFont="1" applyFill="1" applyBorder="1" applyAlignment="1" applyProtection="1">
      <alignment horizontal="center" vertical="center" wrapText="1"/>
    </xf>
    <xf numFmtId="0" fontId="43" fillId="2" borderId="10" xfId="0" applyFont="1" applyFill="1" applyBorder="1" applyAlignment="1">
      <alignment horizontal="center"/>
    </xf>
    <xf numFmtId="0" fontId="49" fillId="2" borderId="2" xfId="1" applyFont="1" applyFill="1" applyBorder="1" applyAlignment="1" applyProtection="1">
      <alignment horizontal="center" vertical="center"/>
      <protection locked="0"/>
    </xf>
    <xf numFmtId="0" fontId="19" fillId="2" borderId="6" xfId="0" applyFont="1" applyFill="1" applyBorder="1" applyProtection="1"/>
    <xf numFmtId="0" fontId="19" fillId="2" borderId="8" xfId="0" applyFont="1" applyFill="1" applyBorder="1" applyProtection="1"/>
    <xf numFmtId="0" fontId="19" fillId="2" borderId="14" xfId="0" applyFont="1" applyFill="1" applyBorder="1" applyProtection="1"/>
    <xf numFmtId="0" fontId="49" fillId="2" borderId="3" xfId="1" applyFont="1" applyFill="1" applyBorder="1" applyAlignment="1" applyProtection="1">
      <alignment horizontal="center" vertical="center" wrapText="1"/>
      <protection locked="0"/>
    </xf>
    <xf numFmtId="0" fontId="49" fillId="2" borderId="3" xfId="1" applyFont="1" applyFill="1" applyBorder="1" applyAlignment="1" applyProtection="1">
      <alignment horizontal="center" vertical="center"/>
      <protection locked="0"/>
    </xf>
    <xf numFmtId="0" fontId="49" fillId="2" borderId="2" xfId="1" applyFont="1" applyFill="1" applyBorder="1" applyAlignment="1" applyProtection="1">
      <alignment horizontal="center" vertical="center" wrapText="1"/>
      <protection locked="0"/>
    </xf>
    <xf numFmtId="1" fontId="0" fillId="4" borderId="12" xfId="0" applyNumberFormat="1" applyFont="1" applyFill="1" applyBorder="1" applyAlignment="1" applyProtection="1">
      <alignment horizontal="left" vertical="center"/>
      <protection locked="0"/>
    </xf>
    <xf numFmtId="1" fontId="19" fillId="3" borderId="0" xfId="0" applyNumberFormat="1" applyFont="1" applyFill="1" applyBorder="1" applyProtection="1"/>
    <xf numFmtId="1" fontId="0" fillId="4" borderId="4" xfId="0" applyNumberFormat="1" applyFont="1" applyFill="1" applyBorder="1" applyAlignment="1" applyProtection="1">
      <alignment horizontal="center" vertical="center"/>
      <protection locked="0"/>
    </xf>
    <xf numFmtId="0" fontId="50" fillId="0" borderId="0" xfId="0" applyFont="1"/>
    <xf numFmtId="0" fontId="0" fillId="3" borderId="0" xfId="0" applyFont="1" applyFill="1" applyProtection="1"/>
    <xf numFmtId="0" fontId="27" fillId="3" borderId="7" xfId="0" applyFont="1" applyFill="1" applyBorder="1" applyProtection="1"/>
    <xf numFmtId="0" fontId="44" fillId="3" borderId="7" xfId="0" applyFont="1" applyFill="1" applyBorder="1" applyAlignment="1" applyProtection="1">
      <alignment horizontal="center" vertical="center"/>
    </xf>
    <xf numFmtId="0" fontId="19" fillId="3" borderId="7" xfId="0" applyFont="1" applyFill="1" applyBorder="1" applyAlignment="1" applyProtection="1"/>
    <xf numFmtId="0" fontId="49" fillId="2" borderId="2" xfId="1" applyFont="1" applyFill="1" applyBorder="1" applyAlignment="1" applyProtection="1">
      <alignment horizontal="center" vertical="center"/>
      <protection locked="0"/>
    </xf>
    <xf numFmtId="0" fontId="30" fillId="3" borderId="7" xfId="1" applyFont="1" applyFill="1" applyBorder="1" applyAlignment="1" applyProtection="1"/>
    <xf numFmtId="0" fontId="0" fillId="3" borderId="7" xfId="0" applyFont="1" applyFill="1" applyBorder="1" applyProtection="1"/>
    <xf numFmtId="0" fontId="0" fillId="3" borderId="7" xfId="0" applyFont="1" applyFill="1" applyBorder="1"/>
    <xf numFmtId="0" fontId="2" fillId="3" borderId="7" xfId="0" applyFont="1" applyFill="1" applyBorder="1" applyAlignment="1">
      <alignment horizontal="center" vertical="center"/>
    </xf>
    <xf numFmtId="49" fontId="0" fillId="10" borderId="12" xfId="0" applyNumberFormat="1" applyFont="1" applyFill="1" applyBorder="1" applyAlignment="1" applyProtection="1">
      <alignment horizontal="left" vertical="center"/>
      <protection locked="0"/>
    </xf>
    <xf numFmtId="0" fontId="0" fillId="10" borderId="12" xfId="0" applyFont="1" applyFill="1" applyBorder="1" applyAlignment="1" applyProtection="1">
      <alignment horizontal="left" vertical="center" wrapText="1"/>
      <protection locked="0"/>
    </xf>
    <xf numFmtId="0" fontId="0" fillId="0" borderId="0" xfId="0" applyBorder="1" applyAlignment="1">
      <alignment wrapText="1"/>
    </xf>
    <xf numFmtId="0" fontId="49" fillId="2" borderId="2" xfId="1" applyFont="1" applyFill="1" applyBorder="1" applyAlignment="1" applyProtection="1">
      <alignment horizontal="center" vertical="center"/>
      <protection locked="0"/>
    </xf>
    <xf numFmtId="0" fontId="13" fillId="7" borderId="12" xfId="0" applyFont="1" applyFill="1" applyBorder="1" applyAlignment="1" applyProtection="1">
      <alignment horizontal="center" vertical="center" wrapText="1"/>
    </xf>
    <xf numFmtId="0" fontId="0" fillId="0" borderId="10" xfId="0" applyBorder="1" applyAlignment="1">
      <alignment wrapText="1"/>
    </xf>
    <xf numFmtId="0" fontId="0" fillId="0" borderId="0" xfId="0" applyBorder="1" applyAlignment="1" applyProtection="1">
      <alignment wrapText="1"/>
    </xf>
    <xf numFmtId="0" fontId="0" fillId="0" borderId="0" xfId="0" applyAlignment="1">
      <alignment wrapText="1"/>
    </xf>
    <xf numFmtId="0" fontId="0" fillId="2" borderId="0" xfId="0" applyFill="1" applyBorder="1" applyAlignment="1" applyProtection="1">
      <alignment horizontal="left" wrapText="1"/>
    </xf>
    <xf numFmtId="0" fontId="4" fillId="2" borderId="2" xfId="0" applyFont="1" applyFill="1" applyBorder="1" applyAlignment="1" applyProtection="1">
      <alignment horizontal="center" vertical="center"/>
    </xf>
    <xf numFmtId="0" fontId="19" fillId="2" borderId="5" xfId="0" applyFont="1" applyFill="1" applyBorder="1" applyProtection="1"/>
    <xf numFmtId="0" fontId="19" fillId="2" borderId="0" xfId="0" applyFont="1" applyFill="1" applyBorder="1" applyProtection="1"/>
    <xf numFmtId="0" fontId="15" fillId="2" borderId="8" xfId="0" applyFont="1" applyFill="1" applyBorder="1" applyProtection="1"/>
    <xf numFmtId="0" fontId="15" fillId="2" borderId="10" xfId="0" applyFont="1" applyFill="1" applyBorder="1" applyProtection="1"/>
    <xf numFmtId="0" fontId="19" fillId="0" borderId="0" xfId="0" applyFont="1" applyFill="1" applyBorder="1" applyProtection="1"/>
    <xf numFmtId="0" fontId="19" fillId="0" borderId="8" xfId="0" applyFont="1" applyFill="1" applyBorder="1" applyProtection="1"/>
    <xf numFmtId="0" fontId="19" fillId="0" borderId="10" xfId="0" applyFont="1" applyFill="1" applyBorder="1" applyProtection="1"/>
    <xf numFmtId="0" fontId="19" fillId="0" borderId="11" xfId="0" applyFont="1" applyFill="1" applyBorder="1" applyProtection="1"/>
    <xf numFmtId="0" fontId="20" fillId="0" borderId="9" xfId="0" applyFont="1" applyFill="1" applyBorder="1" applyAlignment="1" applyProtection="1">
      <alignment horizontal="center" vertical="center"/>
    </xf>
    <xf numFmtId="49" fontId="0" fillId="4" borderId="12" xfId="0" applyNumberFormat="1" applyFont="1" applyFill="1" applyBorder="1" applyAlignment="1" applyProtection="1">
      <alignment horizontal="left" vertical="center"/>
      <protection locked="0"/>
    </xf>
    <xf numFmtId="0" fontId="0" fillId="10" borderId="15" xfId="0" applyFont="1" applyFill="1" applyBorder="1" applyAlignment="1" applyProtection="1">
      <alignment horizontal="center" vertical="center" wrapText="1"/>
      <protection locked="0"/>
    </xf>
    <xf numFmtId="0" fontId="0" fillId="9" borderId="12" xfId="0" applyFill="1" applyBorder="1" applyAlignment="1" applyProtection="1">
      <alignment horizontal="center" vertical="center"/>
    </xf>
    <xf numFmtId="0" fontId="0" fillId="10" borderId="12" xfId="0" applyFill="1" applyBorder="1" applyAlignment="1" applyProtection="1">
      <alignment horizontal="center" vertical="center"/>
    </xf>
    <xf numFmtId="0" fontId="0" fillId="4" borderId="12" xfId="0" applyFill="1" applyBorder="1" applyAlignment="1" applyProtection="1">
      <alignment horizontal="center" vertical="center"/>
    </xf>
    <xf numFmtId="0" fontId="0" fillId="4" borderId="12" xfId="0" applyFont="1" applyFill="1" applyBorder="1" applyAlignment="1" applyProtection="1">
      <alignment horizontal="left"/>
      <protection locked="0"/>
    </xf>
    <xf numFmtId="2" fontId="0" fillId="4" borderId="12" xfId="0" applyNumberFormat="1" applyFont="1" applyFill="1" applyBorder="1" applyProtection="1">
      <protection locked="0"/>
    </xf>
    <xf numFmtId="10" fontId="0" fillId="4" borderId="12" xfId="0" applyNumberFormat="1" applyFont="1" applyFill="1" applyBorder="1" applyProtection="1">
      <protection locked="0"/>
    </xf>
    <xf numFmtId="1" fontId="0" fillId="3" borderId="0" xfId="0" applyNumberFormat="1" applyFill="1" applyBorder="1" applyProtection="1"/>
    <xf numFmtId="0" fontId="0" fillId="3" borderId="0" xfId="0" applyFont="1" applyFill="1" applyBorder="1" applyAlignment="1" applyProtection="1"/>
    <xf numFmtId="0" fontId="0" fillId="4" borderId="12" xfId="0" applyFill="1" applyBorder="1" applyAlignment="1" applyProtection="1">
      <alignment horizontal="center"/>
      <protection locked="0"/>
    </xf>
    <xf numFmtId="49" fontId="51" fillId="3" borderId="0" xfId="0" applyNumberFormat="1" applyFont="1" applyFill="1" applyBorder="1" applyAlignment="1" applyProtection="1">
      <alignment horizontal="center" vertical="center"/>
    </xf>
    <xf numFmtId="49" fontId="51" fillId="3" borderId="0" xfId="0" applyNumberFormat="1" applyFont="1" applyFill="1" applyBorder="1" applyAlignment="1" applyProtection="1">
      <alignment vertical="center"/>
    </xf>
    <xf numFmtId="49" fontId="15" fillId="2" borderId="10" xfId="0" applyNumberFormat="1" applyFont="1" applyFill="1" applyBorder="1" applyAlignment="1" applyProtection="1">
      <alignment horizontal="center" vertical="center"/>
    </xf>
    <xf numFmtId="49" fontId="15" fillId="2" borderId="10" xfId="0" applyNumberFormat="1" applyFont="1" applyFill="1" applyBorder="1" applyAlignment="1" applyProtection="1">
      <alignment vertical="center"/>
    </xf>
    <xf numFmtId="49" fontId="0" fillId="10" borderId="12" xfId="0" applyNumberFormat="1" applyFont="1" applyFill="1" applyBorder="1" applyAlignment="1" applyProtection="1">
      <protection locked="0"/>
    </xf>
    <xf numFmtId="0" fontId="52" fillId="0" borderId="0" xfId="0" applyFont="1" applyAlignment="1">
      <alignment horizontal="justify" vertical="center"/>
    </xf>
    <xf numFmtId="0" fontId="53" fillId="2" borderId="3" xfId="1" applyFont="1" applyFill="1" applyBorder="1" applyAlignment="1" applyProtection="1">
      <alignment horizontal="center" vertical="center"/>
      <protection locked="0"/>
    </xf>
    <xf numFmtId="0" fontId="0" fillId="10" borderId="12" xfId="0" applyFont="1" applyFill="1" applyBorder="1" applyAlignment="1" applyProtection="1">
      <alignment horizontal="left" wrapText="1"/>
      <protection locked="0"/>
    </xf>
    <xf numFmtId="0" fontId="53" fillId="2" borderId="2" xfId="1" applyFont="1" applyFill="1" applyBorder="1" applyAlignment="1" applyProtection="1">
      <alignment horizontal="center" vertical="center"/>
      <protection locked="0"/>
    </xf>
    <xf numFmtId="0" fontId="0" fillId="4" borderId="12" xfId="0" applyFill="1" applyBorder="1" applyAlignment="1" applyProtection="1">
      <alignment horizontal="center" vertical="center"/>
    </xf>
    <xf numFmtId="0" fontId="0" fillId="9" borderId="12" xfId="0" applyFill="1" applyBorder="1" applyAlignment="1" applyProtection="1">
      <alignment horizontal="center" vertical="center"/>
    </xf>
    <xf numFmtId="0" fontId="0" fillId="10" borderId="12" xfId="0" applyFill="1" applyBorder="1" applyAlignment="1" applyProtection="1">
      <alignment horizontal="center" vertical="center"/>
    </xf>
    <xf numFmtId="0" fontId="0" fillId="10" borderId="12" xfId="0" applyFont="1" applyFill="1" applyBorder="1" applyProtection="1">
      <protection locked="0"/>
    </xf>
    <xf numFmtId="1" fontId="0" fillId="4" borderId="12" xfId="0" applyNumberFormat="1" applyFont="1" applyFill="1" applyBorder="1" applyAlignment="1" applyProtection="1">
      <protection locked="0"/>
    </xf>
    <xf numFmtId="49" fontId="0" fillId="4" borderId="12" xfId="0" applyNumberFormat="1" applyFont="1" applyFill="1" applyBorder="1" applyProtection="1">
      <protection locked="0"/>
    </xf>
    <xf numFmtId="0" fontId="0" fillId="0" borderId="0" xfId="0" applyAlignment="1">
      <alignment horizontal="justify" vertical="center"/>
    </xf>
    <xf numFmtId="164" fontId="19" fillId="3" borderId="0" xfId="0" applyNumberFormat="1" applyFont="1" applyFill="1" applyBorder="1" applyProtection="1"/>
    <xf numFmtId="164" fontId="27" fillId="3" borderId="0" xfId="0" applyNumberFormat="1" applyFont="1" applyFill="1" applyBorder="1" applyProtection="1"/>
    <xf numFmtId="49" fontId="20" fillId="3" borderId="0" xfId="0" applyNumberFormat="1" applyFont="1" applyFill="1" applyBorder="1" applyProtection="1"/>
    <xf numFmtId="0" fontId="49" fillId="2" borderId="2" xfId="1" applyFont="1" applyFill="1" applyBorder="1" applyAlignment="1" applyProtection="1">
      <alignment horizontal="center" vertical="center"/>
      <protection locked="0"/>
    </xf>
    <xf numFmtId="0" fontId="49" fillId="2" borderId="3" xfId="1" applyFont="1" applyFill="1" applyBorder="1" applyAlignment="1" applyProtection="1">
      <alignment horizontal="center" vertical="center"/>
      <protection locked="0"/>
    </xf>
    <xf numFmtId="0" fontId="49" fillId="2" borderId="2" xfId="1" applyFont="1" applyFill="1" applyBorder="1" applyAlignment="1" applyProtection="1">
      <alignment horizontal="right" vertical="center"/>
      <protection locked="0"/>
    </xf>
    <xf numFmtId="0" fontId="0" fillId="2" borderId="0" xfId="0" applyFill="1" applyBorder="1" applyAlignment="1">
      <alignment horizontal="left" wrapText="1"/>
    </xf>
    <xf numFmtId="0" fontId="0" fillId="0" borderId="0" xfId="0" applyAlignment="1">
      <alignment horizontal="left" wrapText="1"/>
    </xf>
    <xf numFmtId="0" fontId="49" fillId="0" borderId="2" xfId="1" applyFont="1" applyFill="1" applyBorder="1" applyAlignment="1" applyProtection="1">
      <alignment horizontal="center" vertical="center"/>
      <protection locked="0"/>
    </xf>
    <xf numFmtId="0" fontId="0" fillId="2" borderId="0" xfId="0" applyFont="1" applyFill="1" applyBorder="1" applyAlignment="1">
      <alignment wrapText="1"/>
    </xf>
    <xf numFmtId="0" fontId="0" fillId="0" borderId="0" xfId="0" applyFont="1" applyAlignment="1">
      <alignment wrapText="1"/>
    </xf>
    <xf numFmtId="0" fontId="0" fillId="0" borderId="8" xfId="0" applyFont="1" applyFill="1" applyBorder="1" applyAlignment="1" applyProtection="1">
      <alignment horizontal="left" vertical="top" wrapText="1"/>
    </xf>
    <xf numFmtId="0" fontId="49" fillId="2" borderId="2" xfId="1" quotePrefix="1" applyFont="1" applyFill="1" applyBorder="1" applyAlignment="1" applyProtection="1">
      <alignment horizontal="center" vertical="center"/>
      <protection locked="0"/>
    </xf>
    <xf numFmtId="0" fontId="49" fillId="2" borderId="3" xfId="1" quotePrefix="1" applyFont="1" applyFill="1" applyBorder="1" applyAlignment="1" applyProtection="1">
      <alignment horizontal="center" vertical="center"/>
      <protection locked="0"/>
    </xf>
    <xf numFmtId="0" fontId="0" fillId="0" borderId="0" xfId="0" applyFont="1" applyFill="1" applyBorder="1" applyAlignment="1" applyProtection="1">
      <alignment wrapText="1"/>
    </xf>
    <xf numFmtId="0" fontId="14" fillId="2" borderId="0" xfId="0" applyFont="1" applyFill="1" applyBorder="1" applyAlignment="1" applyProtection="1">
      <alignment horizontal="center" vertical="center"/>
    </xf>
    <xf numFmtId="0" fontId="0" fillId="0" borderId="0" xfId="0" applyFont="1" applyFill="1" applyBorder="1" applyAlignment="1" applyProtection="1">
      <alignment horizontal="left" vertical="top" wrapText="1"/>
    </xf>
    <xf numFmtId="0" fontId="0" fillId="0" borderId="10" xfId="0" applyFont="1" applyFill="1" applyBorder="1" applyAlignment="1" applyProtection="1">
      <alignment horizontal="left" vertical="top" wrapText="1"/>
    </xf>
    <xf numFmtId="0" fontId="1" fillId="3" borderId="2" xfId="0" applyFont="1" applyFill="1" applyBorder="1" applyAlignment="1" applyProtection="1">
      <alignment horizontal="center" vertical="center"/>
    </xf>
    <xf numFmtId="0" fontId="1" fillId="0" borderId="2" xfId="0" applyFont="1" applyBorder="1" applyAlignment="1" applyProtection="1">
      <alignment horizontal="center" vertical="center"/>
    </xf>
    <xf numFmtId="0" fontId="13" fillId="2" borderId="10" xfId="0" applyFont="1" applyFill="1" applyBorder="1" applyAlignment="1" applyProtection="1">
      <alignment horizontal="center" vertical="center"/>
    </xf>
    <xf numFmtId="0" fontId="0" fillId="0" borderId="0" xfId="0" applyBorder="1" applyAlignment="1">
      <alignment wrapText="1"/>
    </xf>
    <xf numFmtId="0" fontId="0" fillId="0" borderId="0" xfId="0" applyAlignment="1">
      <alignment wrapText="1"/>
    </xf>
    <xf numFmtId="0" fontId="13" fillId="7" borderId="1" xfId="0" applyFont="1" applyFill="1" applyBorder="1" applyAlignment="1" applyProtection="1">
      <alignment horizontal="center"/>
    </xf>
    <xf numFmtId="0" fontId="13" fillId="7" borderId="3" xfId="0" applyFont="1" applyFill="1" applyBorder="1" applyAlignment="1" applyProtection="1">
      <alignment horizontal="center"/>
    </xf>
    <xf numFmtId="49" fontId="13" fillId="2" borderId="5" xfId="0" applyNumberFormat="1" applyFont="1" applyFill="1" applyBorder="1" applyAlignment="1" applyProtection="1"/>
    <xf numFmtId="0" fontId="13" fillId="7" borderId="1" xfId="0" applyFont="1" applyFill="1" applyBorder="1" applyAlignment="1" applyProtection="1">
      <alignment horizontal="left"/>
    </xf>
    <xf numFmtId="0" fontId="13" fillId="7" borderId="3" xfId="0" applyFont="1" applyFill="1" applyBorder="1" applyAlignment="1" applyProtection="1">
      <alignment horizontal="left"/>
    </xf>
    <xf numFmtId="49" fontId="13" fillId="7" borderId="2" xfId="0" applyNumberFormat="1" applyFont="1" applyFill="1" applyBorder="1" applyAlignment="1" applyProtection="1">
      <alignment horizontal="center" vertical="center"/>
    </xf>
    <xf numFmtId="49" fontId="13" fillId="7" borderId="3" xfId="0" applyNumberFormat="1" applyFont="1" applyFill="1" applyBorder="1" applyAlignment="1" applyProtection="1">
      <alignment horizontal="center" vertical="center"/>
    </xf>
    <xf numFmtId="49" fontId="13" fillId="7" borderId="13" xfId="0" applyNumberFormat="1" applyFont="1" applyFill="1" applyBorder="1" applyAlignment="1" applyProtection="1">
      <alignment horizontal="center" vertical="center" wrapText="1"/>
    </xf>
    <xf numFmtId="0" fontId="0" fillId="0" borderId="15" xfId="0" applyBorder="1" applyAlignment="1">
      <alignment horizontal="center" vertical="center" wrapText="1"/>
    </xf>
    <xf numFmtId="0" fontId="18" fillId="3" borderId="2" xfId="0" applyFont="1" applyFill="1" applyBorder="1" applyAlignment="1" applyProtection="1">
      <alignment vertical="center"/>
    </xf>
    <xf numFmtId="0" fontId="0" fillId="2" borderId="0" xfId="0" applyFont="1" applyFill="1" applyBorder="1" applyAlignment="1" applyProtection="1">
      <alignment horizontal="left" vertical="top" wrapText="1"/>
    </xf>
    <xf numFmtId="0" fontId="0" fillId="0" borderId="0" xfId="0" applyFont="1" applyAlignment="1">
      <alignment horizontal="left" vertical="top" wrapText="1"/>
    </xf>
    <xf numFmtId="0" fontId="0" fillId="2" borderId="0" xfId="0" applyFill="1" applyBorder="1" applyAlignment="1" applyProtection="1">
      <alignment horizontal="left" vertical="top" wrapText="1"/>
    </xf>
    <xf numFmtId="0" fontId="0" fillId="2" borderId="0" xfId="0" applyFill="1" applyBorder="1" applyAlignment="1" applyProtection="1">
      <alignment vertical="top" wrapText="1"/>
    </xf>
    <xf numFmtId="0" fontId="0" fillId="2" borderId="0" xfId="0" applyFill="1" applyAlignment="1" applyProtection="1">
      <alignment vertical="top" wrapText="1"/>
    </xf>
    <xf numFmtId="0" fontId="14" fillId="2" borderId="10" xfId="0" applyFont="1" applyFill="1" applyBorder="1" applyAlignment="1" applyProtection="1">
      <alignment horizontal="center" vertical="center"/>
    </xf>
    <xf numFmtId="0" fontId="0" fillId="2" borderId="0" xfId="0" applyFont="1" applyFill="1" applyBorder="1" applyAlignment="1" applyProtection="1"/>
    <xf numFmtId="0" fontId="0" fillId="2" borderId="0" xfId="0" applyFill="1" applyBorder="1" applyAlignment="1" applyProtection="1">
      <alignment wrapText="1"/>
    </xf>
    <xf numFmtId="0" fontId="0" fillId="2" borderId="0" xfId="0" applyFont="1" applyFill="1" applyBorder="1" applyAlignment="1" applyProtection="1">
      <alignment vertical="top" wrapText="1"/>
    </xf>
    <xf numFmtId="0" fontId="0" fillId="0" borderId="0" xfId="0" applyFont="1" applyBorder="1" applyAlignment="1">
      <alignment vertical="top" wrapText="1"/>
    </xf>
    <xf numFmtId="0" fontId="13" fillId="7" borderId="13" xfId="0" applyFont="1" applyFill="1" applyBorder="1" applyAlignment="1" applyProtection="1">
      <alignment horizontal="center" vertical="center" wrapText="1"/>
    </xf>
    <xf numFmtId="0" fontId="13" fillId="7" borderId="15" xfId="0" applyFont="1" applyFill="1" applyBorder="1" applyAlignment="1" applyProtection="1">
      <alignment horizontal="center" vertical="center" wrapText="1"/>
    </xf>
    <xf numFmtId="0" fontId="0" fillId="2" borderId="0" xfId="0" applyFill="1" applyBorder="1" applyAlignment="1" applyProtection="1">
      <alignment vertical="center" wrapText="1"/>
    </xf>
    <xf numFmtId="0" fontId="0" fillId="0" borderId="0" xfId="0" applyAlignment="1">
      <alignment vertical="center" wrapText="1"/>
    </xf>
    <xf numFmtId="0" fontId="39" fillId="2" borderId="10" xfId="0" applyFont="1" applyFill="1" applyBorder="1" applyAlignment="1" applyProtection="1">
      <alignment horizontal="center" vertical="center"/>
    </xf>
    <xf numFmtId="0" fontId="15" fillId="7" borderId="1" xfId="0" applyFont="1" applyFill="1" applyBorder="1" applyAlignment="1" applyProtection="1">
      <alignment horizontal="center" vertical="center"/>
    </xf>
    <xf numFmtId="0" fontId="15" fillId="0" borderId="2" xfId="0" applyFont="1" applyBorder="1" applyAlignment="1">
      <alignment horizontal="center" vertical="center"/>
    </xf>
    <xf numFmtId="0" fontId="15" fillId="0" borderId="3" xfId="0" applyFont="1" applyBorder="1" applyAlignment="1">
      <alignment horizontal="center" vertical="center"/>
    </xf>
    <xf numFmtId="0" fontId="0" fillId="2" borderId="0" xfId="0" applyFill="1" applyBorder="1" applyAlignment="1">
      <alignment wrapText="1"/>
    </xf>
    <xf numFmtId="0" fontId="49" fillId="2" borderId="2" xfId="1" applyFont="1" applyFill="1" applyBorder="1" applyAlignment="1" applyProtection="1">
      <alignment horizontal="center" vertical="center"/>
      <protection locked="0"/>
    </xf>
    <xf numFmtId="0" fontId="49" fillId="2" borderId="3" xfId="1" applyFont="1" applyFill="1" applyBorder="1" applyAlignment="1" applyProtection="1">
      <alignment horizontal="center" vertical="center"/>
      <protection locked="0"/>
    </xf>
    <xf numFmtId="0" fontId="0" fillId="4" borderId="1" xfId="0" applyFill="1" applyBorder="1" applyAlignment="1" applyProtection="1">
      <alignment horizontal="center" vertical="center"/>
    </xf>
    <xf numFmtId="0" fontId="0" fillId="0" borderId="3" xfId="0" applyBorder="1" applyAlignment="1">
      <alignment horizontal="center" vertical="center"/>
    </xf>
    <xf numFmtId="0" fontId="0" fillId="10" borderId="1" xfId="0" applyFill="1" applyBorder="1" applyAlignment="1" applyProtection="1">
      <alignment horizontal="center" vertical="center"/>
    </xf>
    <xf numFmtId="0" fontId="0" fillId="10" borderId="3" xfId="0" applyFill="1" applyBorder="1" applyAlignment="1">
      <alignment horizontal="center" vertical="center"/>
    </xf>
    <xf numFmtId="0" fontId="0" fillId="9" borderId="1" xfId="0" applyFill="1" applyBorder="1" applyAlignment="1" applyProtection="1">
      <alignment horizontal="center" vertical="center"/>
    </xf>
    <xf numFmtId="0" fontId="0" fillId="10" borderId="1" xfId="0" applyFill="1" applyBorder="1" applyAlignment="1" applyProtection="1">
      <protection locked="0"/>
    </xf>
    <xf numFmtId="0" fontId="0" fillId="0" borderId="2" xfId="0" applyBorder="1" applyAlignment="1" applyProtection="1">
      <protection locked="0"/>
    </xf>
    <xf numFmtId="0" fontId="0" fillId="0" borderId="3" xfId="0" applyBorder="1" applyAlignment="1" applyProtection="1">
      <protection locked="0"/>
    </xf>
    <xf numFmtId="0" fontId="0" fillId="0" borderId="2" xfId="0" applyBorder="1" applyAlignment="1">
      <alignment horizontal="center"/>
    </xf>
    <xf numFmtId="0" fontId="0" fillId="0" borderId="3" xfId="0" applyBorder="1" applyAlignment="1">
      <alignment horizontal="center"/>
    </xf>
    <xf numFmtId="0" fontId="0" fillId="0" borderId="1" xfId="0" applyBorder="1" applyAlignment="1">
      <alignment horizontal="center"/>
    </xf>
    <xf numFmtId="0" fontId="0" fillId="10" borderId="1" xfId="0" applyFont="1" applyFill="1" applyBorder="1" applyAlignment="1" applyProtection="1">
      <protection locked="0"/>
    </xf>
    <xf numFmtId="0" fontId="0" fillId="10" borderId="2" xfId="0" applyFont="1" applyFill="1" applyBorder="1" applyAlignment="1" applyProtection="1">
      <protection locked="0"/>
    </xf>
    <xf numFmtId="0" fontId="0" fillId="10" borderId="3" xfId="0" applyFont="1" applyFill="1" applyBorder="1" applyAlignment="1" applyProtection="1">
      <protection locked="0"/>
    </xf>
    <xf numFmtId="0" fontId="0" fillId="2" borderId="0" xfId="0" applyFont="1" applyFill="1" applyBorder="1" applyAlignment="1" applyProtection="1">
      <alignment wrapText="1"/>
    </xf>
    <xf numFmtId="49" fontId="13" fillId="7" borderId="4" xfId="0" applyNumberFormat="1" applyFont="1" applyFill="1" applyBorder="1" applyAlignment="1" applyProtection="1">
      <alignment horizontal="center" wrapText="1"/>
    </xf>
    <xf numFmtId="0" fontId="0" fillId="0" borderId="5" xfId="0" applyBorder="1" applyAlignment="1">
      <alignment wrapText="1"/>
    </xf>
    <xf numFmtId="0" fontId="0" fillId="0" borderId="6" xfId="0" applyBorder="1" applyAlignment="1">
      <alignment wrapText="1"/>
    </xf>
    <xf numFmtId="49" fontId="13" fillId="7" borderId="7" xfId="0" applyNumberFormat="1" applyFont="1" applyFill="1" applyBorder="1" applyAlignment="1" applyProtection="1">
      <alignment horizontal="center" wrapText="1"/>
    </xf>
    <xf numFmtId="0" fontId="0" fillId="0" borderId="8" xfId="0" applyBorder="1" applyAlignment="1">
      <alignment wrapText="1"/>
    </xf>
    <xf numFmtId="0" fontId="0" fillId="0" borderId="9" xfId="0" applyBorder="1" applyAlignment="1">
      <alignment wrapText="1"/>
    </xf>
    <xf numFmtId="0" fontId="0" fillId="0" borderId="10" xfId="0" applyBorder="1" applyAlignment="1">
      <alignment wrapText="1"/>
    </xf>
    <xf numFmtId="0" fontId="0" fillId="0" borderId="11" xfId="0" applyBorder="1" applyAlignment="1">
      <alignment wrapText="1"/>
    </xf>
    <xf numFmtId="0" fontId="13" fillId="7" borderId="12" xfId="0" applyFont="1" applyFill="1" applyBorder="1" applyAlignment="1" applyProtection="1">
      <alignment horizontal="center" vertical="center" wrapText="1"/>
    </xf>
    <xf numFmtId="0" fontId="0" fillId="0" borderId="12" xfId="0" applyBorder="1" applyAlignment="1"/>
    <xf numFmtId="49" fontId="13" fillId="7" borderId="12" xfId="0" applyNumberFormat="1" applyFont="1" applyFill="1" applyBorder="1" applyAlignment="1" applyProtection="1">
      <alignment horizontal="center" wrapText="1"/>
    </xf>
    <xf numFmtId="0" fontId="13" fillId="7" borderId="12" xfId="0" applyFont="1" applyFill="1" applyBorder="1" applyAlignment="1" applyProtection="1">
      <alignment horizontal="center" wrapText="1"/>
    </xf>
    <xf numFmtId="0" fontId="0" fillId="0" borderId="0" xfId="0" applyAlignment="1"/>
    <xf numFmtId="0" fontId="0" fillId="0" borderId="0" xfId="0" applyBorder="1" applyAlignment="1" applyProtection="1">
      <alignment wrapText="1"/>
    </xf>
    <xf numFmtId="0" fontId="0" fillId="4" borderId="12" xfId="0" applyFill="1" applyBorder="1" applyAlignment="1" applyProtection="1">
      <alignment horizontal="center" vertical="center"/>
    </xf>
    <xf numFmtId="0" fontId="0" fillId="0" borderId="12" xfId="0" applyBorder="1" applyAlignment="1">
      <alignment horizontal="center" vertical="center"/>
    </xf>
    <xf numFmtId="0" fontId="13" fillId="7" borderId="1" xfId="0" applyFont="1" applyFill="1" applyBorder="1" applyAlignment="1" applyProtection="1">
      <alignment horizontal="center" wrapText="1"/>
    </xf>
    <xf numFmtId="0" fontId="0" fillId="0" borderId="2" xfId="0" applyBorder="1" applyAlignment="1"/>
    <xf numFmtId="0" fontId="0" fillId="0" borderId="3" xfId="0" applyBorder="1" applyAlignment="1"/>
    <xf numFmtId="0" fontId="0" fillId="0" borderId="1" xfId="0" applyBorder="1" applyAlignment="1"/>
    <xf numFmtId="0" fontId="0" fillId="9" borderId="12" xfId="0" applyFill="1" applyBorder="1" applyAlignment="1" applyProtection="1">
      <alignment horizontal="center" vertical="center"/>
    </xf>
    <xf numFmtId="0" fontId="0" fillId="10" borderId="12" xfId="0" applyFill="1" applyBorder="1" applyAlignment="1" applyProtection="1">
      <alignment horizontal="center" vertical="center"/>
    </xf>
    <xf numFmtId="0" fontId="0" fillId="2" borderId="0" xfId="0" applyFill="1" applyBorder="1" applyAlignment="1" applyProtection="1">
      <alignment horizontal="left" wrapText="1"/>
    </xf>
    <xf numFmtId="0" fontId="12" fillId="2" borderId="1" xfId="0" applyFont="1" applyFill="1" applyBorder="1" applyAlignment="1" applyProtection="1">
      <alignment horizontal="center" vertical="center"/>
    </xf>
    <xf numFmtId="0" fontId="0" fillId="2" borderId="2" xfId="0" applyFont="1" applyFill="1" applyBorder="1" applyAlignment="1" applyProtection="1">
      <alignment horizontal="center" vertical="center"/>
    </xf>
    <xf numFmtId="0" fontId="0" fillId="2" borderId="3" xfId="0" applyFont="1" applyFill="1" applyBorder="1" applyAlignment="1" applyProtection="1">
      <alignment horizontal="center" vertical="center"/>
    </xf>
    <xf numFmtId="0" fontId="3" fillId="2" borderId="0" xfId="0" applyFont="1" applyFill="1" applyBorder="1" applyAlignment="1" applyProtection="1">
      <alignment horizontal="left" vertical="top" wrapText="1"/>
    </xf>
    <xf numFmtId="0" fontId="3" fillId="2" borderId="0" xfId="0" applyFont="1" applyFill="1" applyBorder="1" applyAlignment="1" applyProtection="1">
      <alignment horizontal="left" vertical="top"/>
    </xf>
    <xf numFmtId="0" fontId="0" fillId="9" borderId="1" xfId="0" applyFill="1" applyBorder="1"/>
    <xf numFmtId="0" fontId="0" fillId="9" borderId="2" xfId="0" applyFill="1" applyBorder="1"/>
    <xf numFmtId="0" fontId="0" fillId="9" borderId="3" xfId="0" applyFill="1" applyBorder="1"/>
    <xf numFmtId="49" fontId="13" fillId="7" borderId="1" xfId="0" applyNumberFormat="1" applyFont="1" applyFill="1" applyBorder="1" applyAlignment="1" applyProtection="1">
      <alignment horizontal="center" vertical="center" wrapText="1"/>
    </xf>
    <xf numFmtId="49" fontId="13" fillId="7" borderId="3" xfId="0" applyNumberFormat="1" applyFont="1" applyFill="1" applyBorder="1" applyAlignment="1" applyProtection="1">
      <alignment horizontal="center" vertical="center" wrapText="1"/>
    </xf>
    <xf numFmtId="0" fontId="0" fillId="4" borderId="1" xfId="0" applyFill="1" applyBorder="1" applyAlignment="1" applyProtection="1">
      <alignment horizontal="center"/>
      <protection locked="0"/>
    </xf>
    <xf numFmtId="0" fontId="0" fillId="4" borderId="3" xfId="0" applyFill="1" applyBorder="1" applyAlignment="1" applyProtection="1">
      <alignment horizontal="center"/>
      <protection locked="0"/>
    </xf>
    <xf numFmtId="10" fontId="0" fillId="4" borderId="1" xfId="0" applyNumberFormat="1" applyFill="1" applyBorder="1" applyAlignment="1" applyProtection="1">
      <alignment horizontal="center"/>
      <protection locked="0"/>
    </xf>
    <xf numFmtId="10" fontId="0" fillId="4" borderId="3" xfId="0" applyNumberFormat="1" applyFill="1" applyBorder="1" applyAlignment="1" applyProtection="1">
      <alignment horizontal="center"/>
      <protection locked="0"/>
    </xf>
  </cellXfs>
  <cellStyles count="3">
    <cellStyle name="Link" xfId="1" builtinId="8"/>
    <cellStyle name="Prozent" xfId="2" builtinId="5"/>
    <cellStyle name="Standard" xfId="0" builtinId="0" customBuiltin="1"/>
  </cellStyles>
  <dxfs count="527">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numFmt numFmtId="30" formatCode="@"/>
    </dxf>
    <dxf>
      <numFmt numFmtId="30" formatCode="@"/>
    </dxf>
    <dxf>
      <numFmt numFmtId="1" formatCode="0"/>
    </dxf>
    <dxf>
      <border outline="0">
        <right style="thin">
          <color theme="4" tint="0.39997558519241921"/>
        </right>
        <top style="thin">
          <color theme="4" tint="0.39997558519241921"/>
        </top>
        <bottom style="thin">
          <color theme="4" tint="0.39997558519241921"/>
        </bottom>
      </border>
    </dxf>
    <dxf>
      <numFmt numFmtId="1" formatCode="0"/>
    </dxf>
    <dxf>
      <font>
        <b/>
        <i val="0"/>
        <strike val="0"/>
        <condense val="0"/>
        <extend val="0"/>
        <outline val="0"/>
        <shadow val="0"/>
        <u val="none"/>
        <vertAlign val="baseline"/>
        <sz val="11"/>
        <color theme="0"/>
        <name val="Calibri"/>
        <scheme val="minor"/>
      </font>
      <fill>
        <patternFill patternType="solid">
          <fgColor theme="4"/>
          <bgColor theme="4"/>
        </patternFill>
      </fill>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border outline="0">
        <left style="thin">
          <color theme="4" tint="0.39997558519241921"/>
        </left>
        <right style="thin">
          <color theme="4" tint="0.39997558519241921"/>
        </right>
        <top style="thin">
          <color theme="4" tint="0.39997558519241921"/>
        </top>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dxf>
    <dxf>
      <font>
        <b/>
        <i val="0"/>
        <strike val="0"/>
        <condense val="0"/>
        <extend val="0"/>
        <outline val="0"/>
        <shadow val="0"/>
        <u val="none"/>
        <vertAlign val="baseline"/>
        <sz val="11"/>
        <color theme="0"/>
        <name val="Calibri"/>
        <scheme val="minor"/>
      </font>
      <fill>
        <patternFill patternType="solid">
          <fgColor theme="4"/>
          <bgColor theme="4"/>
        </patternFill>
      </fill>
    </dxf>
    <dxf>
      <font>
        <b val="0"/>
        <i val="0"/>
        <strike val="0"/>
        <condense val="0"/>
        <extend val="0"/>
        <outline val="0"/>
        <shadow val="0"/>
        <u val="none"/>
        <vertAlign val="baseline"/>
        <sz val="11"/>
        <color theme="1"/>
        <name val="Calibri"/>
        <scheme val="minor"/>
      </font>
      <border diagonalUp="0" diagonalDown="0">
        <left/>
        <right/>
        <top style="thin">
          <color theme="4" tint="0.39997558519241921"/>
        </top>
        <bottom style="thin">
          <color theme="4" tint="0.39997558519241921"/>
        </bottom>
        <vertical/>
        <horizontal/>
      </border>
    </dxf>
    <dxf>
      <border outline="0">
        <top style="thin">
          <color theme="4" tint="0.39997558519241921"/>
        </top>
      </border>
    </dxf>
    <dxf>
      <border outline="0">
        <left style="thin">
          <color theme="4" tint="0.39997558519241921"/>
        </left>
        <right style="thin">
          <color theme="4" tint="0.39997558519241921"/>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scheme val="minor"/>
      </font>
    </dxf>
    <dxf>
      <border outline="0">
        <bottom style="thin">
          <color theme="4" tint="0.39997558519241921"/>
        </bottom>
      </border>
    </dxf>
    <dxf>
      <font>
        <b/>
        <i val="0"/>
        <strike val="0"/>
        <condense val="0"/>
        <extend val="0"/>
        <outline val="0"/>
        <shadow val="0"/>
        <u val="none"/>
        <vertAlign val="baseline"/>
        <sz val="11"/>
        <color theme="0"/>
        <name val="Calibri"/>
        <scheme val="minor"/>
      </font>
      <fill>
        <patternFill patternType="solid">
          <fgColor theme="4"/>
          <bgColor theme="4"/>
        </patternFill>
      </fill>
    </dxf>
    <dxf>
      <font>
        <b val="0"/>
        <i val="0"/>
        <strike val="0"/>
        <condense val="0"/>
        <extend val="0"/>
        <outline val="0"/>
        <shadow val="0"/>
        <u val="none"/>
        <vertAlign val="baseline"/>
        <sz val="11"/>
        <color theme="1"/>
        <name val="Calibri"/>
        <scheme val="minor"/>
      </font>
      <numFmt numFmtId="1" formatCode="0"/>
    </dxf>
    <dxf>
      <numFmt numFmtId="1" formatCode="0"/>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border outline="0">
        <left style="thin">
          <color theme="4" tint="0.39997558519241921"/>
        </left>
        <right style="thin">
          <color theme="4" tint="0.39997558519241921"/>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dxf>
    <dxf>
      <font>
        <b/>
        <i val="0"/>
        <strike val="0"/>
        <condense val="0"/>
        <extend val="0"/>
        <outline val="0"/>
        <shadow val="0"/>
        <u val="none"/>
        <vertAlign val="baseline"/>
        <sz val="11"/>
        <color theme="0"/>
        <name val="Calibri"/>
        <scheme val="minor"/>
      </font>
      <fill>
        <patternFill patternType="solid">
          <fgColor theme="4"/>
          <bgColor theme="4"/>
        </patternFill>
      </fill>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border outline="0">
        <top style="thin">
          <color theme="4" tint="0.39997558519241921"/>
        </top>
      </border>
    </dxf>
    <dxf>
      <border outline="0">
        <left style="thin">
          <color theme="4" tint="0.39997558519241921"/>
        </left>
        <right style="thin">
          <color theme="4" tint="0.39997558519241921"/>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dxf>
    <dxf>
      <border outline="0">
        <bottom style="thin">
          <color theme="4" tint="0.39997558519241921"/>
        </bottom>
      </border>
    </dxf>
    <dxf>
      <font>
        <b/>
        <i val="0"/>
        <strike val="0"/>
        <condense val="0"/>
        <extend val="0"/>
        <outline val="0"/>
        <shadow val="0"/>
        <u val="none"/>
        <vertAlign val="baseline"/>
        <sz val="11"/>
        <color theme="0"/>
        <name val="Calibri"/>
        <scheme val="minor"/>
      </font>
      <fill>
        <patternFill patternType="solid">
          <fgColor theme="4"/>
          <bgColor theme="4"/>
        </patternFill>
      </fill>
    </dxf>
    <dxf>
      <border outline="0">
        <top style="thin">
          <color theme="4" tint="0.39997558519241921"/>
        </top>
      </border>
    </dxf>
    <dxf>
      <border outline="0">
        <right style="thin">
          <color theme="4" tint="0.39997558519241921"/>
        </right>
        <top style="thin">
          <color theme="4" tint="0.39997558519241921"/>
        </top>
        <bottom style="thin">
          <color theme="4" tint="0.39997558519241921"/>
        </bottom>
      </border>
    </dxf>
    <dxf>
      <border outline="0">
        <bottom style="thin">
          <color theme="4" tint="0.39997558519241921"/>
        </bottom>
      </border>
    </dxf>
    <dxf>
      <font>
        <b/>
        <i val="0"/>
        <strike val="0"/>
        <condense val="0"/>
        <extend val="0"/>
        <outline val="0"/>
        <shadow val="0"/>
        <u val="none"/>
        <vertAlign val="baseline"/>
        <sz val="11"/>
        <color theme="0"/>
        <name val="Calibri"/>
        <scheme val="minor"/>
      </font>
      <fill>
        <patternFill patternType="solid">
          <fgColor theme="4"/>
          <bgColor theme="4"/>
        </patternFill>
      </fill>
    </dxf>
    <dxf>
      <border outline="0">
        <bottom style="thin">
          <color theme="4" tint="0.39997558519241921"/>
        </bottom>
      </border>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ill>
        <patternFill>
          <fgColor indexed="64"/>
          <bgColor rgb="FFFFFFCC"/>
        </patternFill>
      </fill>
    </dxf>
    <dxf>
      <fill>
        <patternFill>
          <fgColor indexed="64"/>
          <bgColor rgb="FFFFFFCC"/>
        </patternFill>
      </fill>
    </dxf>
    <dxf>
      <fill>
        <patternFill>
          <fgColor indexed="64"/>
          <bgColor rgb="FFFFFFCC"/>
        </patternFill>
      </fill>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0"/>
      </font>
    </dxf>
    <dxf>
      <font>
        <color theme="0"/>
      </font>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font>
    </dxf>
    <dxf>
      <font>
        <color theme="0"/>
      </font>
    </dxf>
    <dxf>
      <font>
        <color theme="0"/>
      </font>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0"/>
      </font>
      <fill>
        <patternFill>
          <fgColor rgb="FFFF0000"/>
          <bgColor rgb="FFFF0000"/>
        </patternFill>
      </fill>
      <border>
        <left/>
        <right style="thin">
          <color auto="1"/>
        </right>
        <top style="thin">
          <color auto="1"/>
        </top>
        <bottom style="thin">
          <color auto="1"/>
        </bottom>
      </border>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font>
    </dxf>
    <dxf>
      <font>
        <color theme="0"/>
      </font>
    </dxf>
    <dxf>
      <font>
        <color theme="0"/>
      </font>
    </dxf>
    <dxf>
      <font>
        <color theme="0"/>
      </font>
    </dxf>
    <dxf>
      <font>
        <color theme="0"/>
      </font>
    </dxf>
    <dxf>
      <font>
        <color theme="0"/>
      </font>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b/>
        <i val="0"/>
        <color theme="0"/>
      </font>
      <fill>
        <patternFill>
          <bgColor rgb="FFFF0000"/>
        </patternFill>
      </fill>
      <border>
        <left style="thin">
          <color auto="1"/>
        </left>
        <top style="thin">
          <color auto="1"/>
        </top>
        <bottom style="thin">
          <color auto="1"/>
        </bottom>
        <vertical/>
        <horizontal/>
      </border>
    </dxf>
    <dxf>
      <font>
        <color theme="0"/>
      </font>
      <fill>
        <patternFill>
          <fgColor rgb="FFFF0000"/>
          <bgColor rgb="FFFF0000"/>
        </patternFill>
      </fill>
      <border>
        <left/>
        <right style="thin">
          <color auto="1"/>
        </right>
        <top style="thin">
          <color auto="1"/>
        </top>
        <bottom style="thin">
          <color auto="1"/>
        </bottom>
      </border>
    </dxf>
    <dxf>
      <font>
        <color theme="0"/>
      </font>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b/>
        <i val="0"/>
        <color theme="0"/>
      </font>
      <fill>
        <patternFill>
          <bgColor rgb="FFFF0000"/>
        </patternFill>
      </fill>
      <border>
        <left style="thin">
          <color auto="1"/>
        </left>
        <top style="thin">
          <color auto="1"/>
        </top>
        <bottom style="thin">
          <color auto="1"/>
        </bottom>
        <vertical/>
        <horizontal/>
      </border>
    </dxf>
    <dxf>
      <font>
        <color theme="0"/>
      </font>
      <fill>
        <patternFill>
          <fgColor rgb="FFFF0000"/>
          <bgColor rgb="FFFF0000"/>
        </patternFill>
      </fill>
      <border>
        <left/>
        <right style="thin">
          <color auto="1"/>
        </right>
        <top style="thin">
          <color auto="1"/>
        </top>
        <bottom style="thin">
          <color auto="1"/>
        </bottom>
      </border>
    </dxf>
    <dxf>
      <font>
        <color theme="0"/>
      </font>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font>
    </dxf>
    <dxf>
      <font>
        <b/>
        <i val="0"/>
        <color theme="0"/>
      </font>
      <fill>
        <patternFill>
          <bgColor rgb="FFFF0000"/>
        </patternFill>
      </fill>
      <border>
        <left style="thin">
          <color auto="1"/>
        </left>
        <top style="thin">
          <color auto="1"/>
        </top>
        <bottom style="thin">
          <color auto="1"/>
        </bottom>
        <vertical/>
        <horizontal/>
      </border>
    </dxf>
    <dxf>
      <font>
        <color theme="0"/>
      </font>
      <fill>
        <patternFill>
          <fgColor rgb="FFFF0000"/>
          <bgColor rgb="FFFF0000"/>
        </patternFill>
      </fill>
      <border>
        <left/>
        <right style="thin">
          <color auto="1"/>
        </right>
        <top style="thin">
          <color auto="1"/>
        </top>
        <bottom style="thin">
          <color auto="1"/>
        </bottom>
      </border>
    </dxf>
    <dxf>
      <fill>
        <patternFill>
          <bgColor theme="0" tint="-0.24994659260841701"/>
        </patternFill>
      </fill>
    </dxf>
    <dxf>
      <font>
        <color theme="0"/>
      </font>
    </dxf>
    <dxf>
      <font>
        <color theme="0" tint="-0.24994659260841701"/>
      </font>
      <fill>
        <patternFill>
          <fgColor indexed="64"/>
          <bgColor theme="0" tint="-0.24994659260841701"/>
        </patternFill>
      </fill>
    </dxf>
    <dxf>
      <font>
        <color theme="0" tint="-0.24994659260841701"/>
      </font>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b/>
        <i val="0"/>
        <color theme="0"/>
      </font>
      <fill>
        <patternFill>
          <bgColor rgb="FFFF0000"/>
        </patternFill>
      </fill>
      <border>
        <left style="thin">
          <color auto="1"/>
        </left>
        <top style="thin">
          <color auto="1"/>
        </top>
        <bottom style="thin">
          <color auto="1"/>
        </bottom>
        <vertical/>
        <horizontal/>
      </border>
    </dxf>
    <dxf>
      <font>
        <color theme="0"/>
      </font>
      <fill>
        <patternFill>
          <fgColor rgb="FFFF0000"/>
          <bgColor rgb="FFFF0000"/>
        </patternFill>
      </fill>
      <border>
        <left/>
        <right style="thin">
          <color auto="1"/>
        </right>
        <top style="thin">
          <color auto="1"/>
        </top>
        <bottom style="thin">
          <color auto="1"/>
        </bottom>
      </border>
    </dxf>
    <dxf>
      <font>
        <color theme="0"/>
      </font>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8" tint="0.79998168889431442"/>
      </font>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8" tint="0.79998168889431442"/>
      </font>
    </dxf>
    <dxf>
      <font>
        <b/>
        <i val="0"/>
        <color theme="0"/>
      </font>
      <fill>
        <patternFill>
          <bgColor rgb="FFFF0000"/>
        </patternFill>
      </fill>
      <border>
        <left style="thin">
          <color auto="1"/>
        </left>
        <top style="thin">
          <color auto="1"/>
        </top>
        <bottom style="thin">
          <color auto="1"/>
        </bottom>
        <vertical/>
        <horizontal/>
      </border>
    </dxf>
    <dxf>
      <font>
        <color theme="0"/>
      </font>
      <fill>
        <patternFill>
          <fgColor rgb="FFFF0000"/>
          <bgColor rgb="FFFF0000"/>
        </patternFill>
      </fill>
      <border>
        <left/>
        <right style="thin">
          <color auto="1"/>
        </right>
        <top style="thin">
          <color auto="1"/>
        </top>
        <bottom style="thin">
          <color auto="1"/>
        </bottom>
      </border>
    </dxf>
    <dxf>
      <font>
        <color theme="0"/>
      </font>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fgColor indexed="64"/>
          <bgColor theme="0" tint="-0.24994659260841701"/>
        </patternFill>
      </fill>
    </dxf>
    <dxf>
      <font>
        <color theme="0" tint="-0.24994659260841701"/>
      </font>
    </dxf>
    <dxf>
      <font>
        <color theme="0" tint="-0.24994659260841701"/>
      </font>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fgColor indexed="64"/>
          <bgColor theme="0" tint="-0.24994659260841701"/>
        </patternFill>
      </fill>
    </dxf>
    <dxf>
      <font>
        <color theme="0" tint="-0.24994659260841701"/>
      </font>
    </dxf>
    <dxf>
      <font>
        <color theme="0" tint="-0.24994659260841701"/>
      </font>
    </dxf>
    <dxf>
      <font>
        <color theme="0" tint="-0.24994659260841701"/>
      </font>
      <fill>
        <patternFill>
          <bgColor theme="0" tint="-0.24994659260841701"/>
        </patternFill>
      </fill>
    </dxf>
    <dxf>
      <font>
        <color theme="0" tint="-0.24994659260841701"/>
      </font>
      <fill>
        <patternFill>
          <bgColor theme="0" tint="-0.24994659260841701"/>
        </patternFill>
      </fill>
    </dxf>
    <dxf>
      <font>
        <b/>
        <i val="0"/>
        <color theme="0"/>
      </font>
      <fill>
        <patternFill>
          <bgColor rgb="FFFF0000"/>
        </patternFill>
      </fill>
      <border>
        <left style="thin">
          <color auto="1"/>
        </left>
        <top style="thin">
          <color auto="1"/>
        </top>
        <bottom style="thin">
          <color auto="1"/>
        </bottom>
        <vertical/>
        <horizontal/>
      </border>
    </dxf>
    <dxf>
      <font>
        <color theme="0"/>
      </font>
      <fill>
        <patternFill>
          <fgColor rgb="FFFF0000"/>
          <bgColor rgb="FFFF0000"/>
        </patternFill>
      </fill>
      <border>
        <left/>
        <right style="thin">
          <color auto="1"/>
        </right>
        <top style="thin">
          <color auto="1"/>
        </top>
        <bottom style="thin">
          <color auto="1"/>
        </bottom>
      </border>
    </dxf>
    <dxf>
      <font>
        <color theme="0" tint="-0.24994659260841701"/>
      </font>
    </dxf>
    <dxf>
      <font>
        <color theme="0" tint="-0.24994659260841701"/>
      </font>
    </dxf>
    <dxf>
      <font>
        <color theme="0"/>
      </font>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fgColor indexed="64"/>
          <bgColor theme="0" tint="-0.24994659260841701"/>
        </patternFill>
      </fill>
    </dxf>
    <dxf>
      <font>
        <color theme="0" tint="-0.24994659260841701"/>
      </font>
    </dxf>
    <dxf>
      <font>
        <color theme="0" tint="-0.24994659260841701"/>
      </font>
    </dxf>
    <dxf>
      <font>
        <color theme="0" tint="-0.24994659260841701"/>
      </font>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b/>
        <i val="0"/>
        <color theme="0"/>
      </font>
      <fill>
        <patternFill>
          <bgColor rgb="FFFF0000"/>
        </patternFill>
      </fill>
      <border>
        <left style="thin">
          <color auto="1"/>
        </left>
        <top style="thin">
          <color auto="1"/>
        </top>
        <bottom style="thin">
          <color auto="1"/>
        </bottom>
        <vertical/>
        <horizontal/>
      </border>
    </dxf>
    <dxf>
      <font>
        <color theme="0"/>
      </font>
      <fill>
        <patternFill>
          <fgColor rgb="FFFF0000"/>
          <bgColor rgb="FFFF0000"/>
        </patternFill>
      </fill>
      <border>
        <left/>
        <right style="thin">
          <color auto="1"/>
        </right>
        <top style="thin">
          <color auto="1"/>
        </top>
        <bottom style="thin">
          <color auto="1"/>
        </bottom>
      </border>
    </dxf>
    <dxf>
      <font>
        <color theme="0" tint="-0.24994659260841701"/>
      </font>
      <fill>
        <patternFill>
          <bgColor theme="0" tint="-0.24994659260841701"/>
        </patternFill>
      </fill>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font>
    </dxf>
    <dxf>
      <font>
        <color theme="0"/>
      </font>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b/>
        <i val="0"/>
        <color theme="0"/>
      </font>
      <fill>
        <patternFill>
          <bgColor rgb="FFFF0000"/>
        </patternFill>
      </fill>
      <border>
        <left style="thin">
          <color auto="1"/>
        </left>
        <top style="thin">
          <color auto="1"/>
        </top>
        <bottom style="thin">
          <color auto="1"/>
        </bottom>
        <vertical/>
        <horizontal/>
      </border>
    </dxf>
    <dxf>
      <font>
        <color theme="0"/>
      </font>
      <fill>
        <patternFill>
          <fgColor rgb="FFFF0000"/>
          <bgColor rgb="FFFF0000"/>
        </patternFill>
      </fill>
      <border>
        <left/>
        <right style="thin">
          <color auto="1"/>
        </right>
        <top style="thin">
          <color auto="1"/>
        </top>
        <bottom style="thin">
          <color auto="1"/>
        </bottom>
      </border>
    </dxf>
    <dxf>
      <fill>
        <patternFill>
          <bgColor theme="0" tint="-0.24994659260841701"/>
        </patternFill>
      </fill>
    </dxf>
    <dxf>
      <font>
        <color theme="0"/>
      </font>
      <fill>
        <patternFill>
          <bgColor theme="0"/>
        </patternFill>
      </fill>
    </dxf>
    <dxf>
      <font>
        <color theme="0" tint="-0.24994659260841701"/>
      </font>
      <fill>
        <patternFill>
          <fgColor indexed="64"/>
          <bgColor theme="0" tint="-0.24994659260841701"/>
        </patternFill>
      </fill>
    </dxf>
    <dxf>
      <font>
        <color theme="0" tint="-0.24994659260841701"/>
      </font>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b/>
        <i val="0"/>
        <color theme="0"/>
      </font>
      <fill>
        <patternFill>
          <bgColor rgb="FFFF0000"/>
        </patternFill>
      </fill>
      <border>
        <left style="thin">
          <color auto="1"/>
        </left>
        <top style="thin">
          <color auto="1"/>
        </top>
        <bottom style="thin">
          <color auto="1"/>
        </bottom>
        <vertical/>
        <horizontal/>
      </border>
    </dxf>
    <dxf>
      <font>
        <color theme="0"/>
      </font>
      <fill>
        <patternFill>
          <fgColor rgb="FFFF0000"/>
          <bgColor rgb="FFFF0000"/>
        </patternFill>
      </fill>
      <border>
        <left/>
        <right style="thin">
          <color auto="1"/>
        </right>
        <top style="thin">
          <color auto="1"/>
        </top>
        <bottom style="thin">
          <color auto="1"/>
        </bottom>
      </border>
    </dxf>
    <dxf>
      <font>
        <color theme="0"/>
      </font>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b/>
        <i val="0"/>
        <color theme="0"/>
      </font>
      <fill>
        <patternFill>
          <bgColor rgb="FFFF0000"/>
        </patternFill>
      </fill>
      <border>
        <left style="thin">
          <color auto="1"/>
        </left>
        <top style="thin">
          <color auto="1"/>
        </top>
        <bottom style="thin">
          <color auto="1"/>
        </bottom>
        <vertical/>
        <horizontal/>
      </border>
    </dxf>
    <dxf>
      <font>
        <color theme="0"/>
      </font>
      <fill>
        <patternFill>
          <fgColor rgb="FFFF0000"/>
          <bgColor rgb="FFFF0000"/>
        </patternFill>
      </fill>
      <border>
        <left/>
        <right style="thin">
          <color auto="1"/>
        </right>
        <top style="thin">
          <color auto="1"/>
        </top>
        <bottom style="thin">
          <color auto="1"/>
        </bottom>
      </border>
    </dxf>
    <dxf>
      <font>
        <color theme="0"/>
      </font>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b/>
        <i val="0"/>
        <color theme="0"/>
      </font>
      <fill>
        <patternFill>
          <bgColor rgb="FFFF0000"/>
        </patternFill>
      </fill>
      <border>
        <left style="thin">
          <color auto="1"/>
        </left>
        <top style="thin">
          <color auto="1"/>
        </top>
        <bottom style="thin">
          <color auto="1"/>
        </bottom>
        <vertical/>
        <horizontal/>
      </border>
    </dxf>
    <dxf>
      <font>
        <color theme="0"/>
      </font>
      <fill>
        <patternFill>
          <fgColor rgb="FFFF0000"/>
          <bgColor rgb="FFFF0000"/>
        </patternFill>
      </fill>
      <border>
        <left/>
        <right style="thin">
          <color auto="1"/>
        </right>
        <top style="thin">
          <color auto="1"/>
        </top>
        <bottom style="thin">
          <color auto="1"/>
        </bottom>
      </border>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font>
    </dxf>
    <dxf>
      <font>
        <color theme="0"/>
      </font>
    </dxf>
    <dxf>
      <font>
        <color theme="0" tint="-0.24994659260841701"/>
      </font>
      <fill>
        <patternFill>
          <bgColor theme="0" tint="-0.24994659260841701"/>
        </patternFill>
      </fill>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0" tint="-0.24994659260841701"/>
      </font>
      <fill>
        <patternFill>
          <fgColor indexed="64"/>
          <bgColor theme="0" tint="-0.24994659260841701"/>
        </patternFill>
      </fill>
    </dxf>
    <dxf>
      <fill>
        <patternFill>
          <bgColor theme="0" tint="-0.24994659260841701"/>
        </patternFill>
      </fill>
    </dxf>
    <dxf>
      <fill>
        <patternFill>
          <bgColor theme="0" tint="-0.24994659260841701"/>
        </patternFill>
      </fill>
    </dxf>
    <dxf>
      <font>
        <color theme="1"/>
      </font>
      <fill>
        <patternFill>
          <bgColor theme="0"/>
        </patternFill>
      </fill>
    </dxf>
    <dxf>
      <font>
        <color theme="0"/>
      </font>
    </dxf>
    <dxf>
      <font>
        <color theme="0"/>
      </font>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b/>
        <i val="0"/>
        <color theme="0"/>
      </font>
      <fill>
        <patternFill>
          <bgColor rgb="FFFF0000"/>
        </patternFill>
      </fill>
      <border>
        <left style="thin">
          <color auto="1"/>
        </left>
        <top style="thin">
          <color auto="1"/>
        </top>
        <bottom style="thin">
          <color auto="1"/>
        </bottom>
        <vertical/>
        <horizontal/>
      </border>
    </dxf>
    <dxf>
      <font>
        <color theme="0"/>
      </font>
      <fill>
        <patternFill>
          <fgColor rgb="FFFF0000"/>
          <bgColor rgb="FFFF0000"/>
        </patternFill>
      </fill>
      <border>
        <left/>
        <right style="thin">
          <color auto="1"/>
        </right>
        <top style="thin">
          <color auto="1"/>
        </top>
        <bottom style="thin">
          <color auto="1"/>
        </bottom>
      </border>
    </dxf>
    <dxf>
      <font>
        <color theme="0" tint="-0.24994659260841701"/>
      </font>
      <fill>
        <patternFill>
          <bgColor theme="0" tint="-0.24994659260841701"/>
        </patternFill>
      </fill>
    </dxf>
    <dxf>
      <font>
        <color theme="0" tint="-0.24994659260841701"/>
      </font>
      <fill>
        <patternFill>
          <bgColor theme="0" tint="-0.24994659260841701"/>
        </patternFill>
      </fill>
    </dxf>
    <dxf>
      <font>
        <color theme="0"/>
      </font>
    </dxf>
    <dxf>
      <font>
        <color theme="0" tint="-0.24994659260841701"/>
      </font>
    </dxf>
    <dxf>
      <font>
        <color theme="0" tint="-0.24994659260841701"/>
      </font>
    </dxf>
    <dxf>
      <font>
        <color theme="0" tint="-0.24994659260841701"/>
      </font>
    </dxf>
    <dxf>
      <font>
        <color theme="0" tint="-0.24994659260841701"/>
      </font>
    </dxf>
    <dxf>
      <font>
        <b/>
        <i val="0"/>
        <color theme="0"/>
      </font>
      <fill>
        <patternFill>
          <bgColor rgb="FFFF0000"/>
        </patternFill>
      </fill>
      <border>
        <left style="thin">
          <color auto="1"/>
        </left>
        <top style="thin">
          <color auto="1"/>
        </top>
        <bottom style="thin">
          <color auto="1"/>
        </bottom>
        <vertical/>
        <horizontal/>
      </border>
    </dxf>
    <dxf>
      <font>
        <color theme="0"/>
      </font>
      <fill>
        <patternFill>
          <fgColor rgb="FFFF0000"/>
          <bgColor rgb="FFFF0000"/>
        </patternFill>
      </fill>
      <border>
        <left/>
        <right style="thin">
          <color auto="1"/>
        </right>
        <top style="thin">
          <color auto="1"/>
        </top>
        <bottom style="thin">
          <color auto="1"/>
        </bottom>
      </border>
    </dxf>
  </dxfs>
  <tableStyles count="0" defaultTableStyle="TableStyleMedium2" defaultPivotStyle="PivotStyleLight16"/>
  <colors>
    <mruColors>
      <color rgb="FFFFFFCC"/>
      <color rgb="FFFF0000"/>
      <color rgb="FFC75757"/>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s>
</file>

<file path=xl/tables/table1.xml><?xml version="1.0" encoding="utf-8"?>
<table xmlns="http://schemas.openxmlformats.org/spreadsheetml/2006/main" id="4" name="Einrichtungen" displayName="Einrichtungen" ref="A1:A4" totalsRowShown="0">
  <autoFilter ref="A1:A4"/>
  <tableColumns count="1">
    <tableColumn id="1" name="Einrichtungen"/>
  </tableColumns>
  <tableStyleInfo name="TableStyleMedium2" showFirstColumn="0" showLastColumn="0" showRowStripes="1" showColumnStripes="0"/>
</table>
</file>

<file path=xl/tables/table10.xml><?xml version="1.0" encoding="utf-8"?>
<table xmlns="http://schemas.openxmlformats.org/spreadsheetml/2006/main" id="20" name="Anfangsdatum" displayName="Anfangsdatum" ref="A37:B39" totalsRowCount="1">
  <autoFilter ref="A37:B38"/>
  <tableColumns count="2">
    <tableColumn id="1" name="Anfangsdatum">
      <calculatedColumnFormula>"01." &amp; VLOOKUP('A1'!F14,{0,"";1,"01.";2,"04.";3,"07.";4,"10."},2,0) &amp; 'Angaben KH-Standort'!D12</calculatedColumnFormula>
    </tableColumn>
    <tableColumn id="2" name="QZR" totalsRowFunction="custom" dataDxfId="19" totalsRowDxfId="18">
      <calculatedColumnFormula>"01." &amp; VLOOKUP('A1'!F14,{0,"";1,"01.";2,"04.";3,"07.";4,"10."},2,0)</calculatedColumnFormula>
      <totalsRowFormula>VLOOKUP('A1'!F14,{0,"";1,"31.";2,"30.";3,"30.";4,"31."},2,0) &amp; VLOOKUP('A1'!F14,{0,"";1,"03.";2,"06.";3,"09.";4,"12."},2,0)</totalsRowFormula>
    </tableColumn>
  </tableColumns>
  <tableStyleInfo name="TableStyleMedium2" showFirstColumn="0" showLastColumn="0" showRowStripes="1" showColumnStripes="0"/>
</table>
</file>

<file path=xl/tables/table11.xml><?xml version="1.0" encoding="utf-8"?>
<table xmlns="http://schemas.openxmlformats.org/spreadsheetml/2006/main" id="21" name="Enddatum" displayName="Enddatum" ref="A40:A41" totalsRowShown="0">
  <autoFilter ref="A40:A41"/>
  <tableColumns count="1">
    <tableColumn id="1" name="Enddatum">
      <calculatedColumnFormula>VLOOKUP('A1'!F14,{0,"";1,"31.";2,"30.";3,"30.";4,"31."},2,0) &amp; VLOOKUP('A1'!F14,{0,"";1,"03.";2,"06.";3,"09.";4,"12."},2,0)</calculatedColumnFormula>
    </tableColumn>
  </tableColumns>
  <tableStyleInfo name="TableStyleMedium2" showFirstColumn="0" showLastColumn="0" showRowStripes="1" showColumnStripes="0"/>
</table>
</file>

<file path=xl/tables/table12.xml><?xml version="1.0" encoding="utf-8"?>
<table xmlns="http://schemas.openxmlformats.org/spreadsheetml/2006/main" id="2" name="BGI" displayName="BGI" ref="A15:A22" totalsRowShown="0" headerRowDxfId="17" dataDxfId="15" headerRowBorderDxfId="16" tableBorderDxfId="14" totalsRowBorderDxfId="13">
  <autoFilter ref="A15:A22"/>
  <tableColumns count="1">
    <tableColumn id="1" name="BGI" dataDxfId="12"/>
  </tableColumns>
  <tableStyleInfo name="TableStyleMedium2" showFirstColumn="0" showLastColumn="0" showRowStripes="1" showColumnStripes="0"/>
</table>
</file>

<file path=xl/tables/table13.xml><?xml version="1.0" encoding="utf-8"?>
<table xmlns="http://schemas.openxmlformats.org/spreadsheetml/2006/main" id="3" name="BGII" displayName="BGII" ref="A23:A30" totalsRowShown="0" headerRowDxfId="11" dataDxfId="10" tableBorderDxfId="9">
  <autoFilter ref="A23:A30"/>
  <tableColumns count="1">
    <tableColumn id="1" name="BGII" dataDxfId="8"/>
  </tableColumns>
  <tableStyleInfo name="TableStyleMedium2" showFirstColumn="0" showLastColumn="0" showRowStripes="1" showColumnStripes="0"/>
</table>
</file>

<file path=xl/tables/table14.xml><?xml version="1.0" encoding="utf-8"?>
<table xmlns="http://schemas.openxmlformats.org/spreadsheetml/2006/main" id="6" name="KJ" displayName="KJ" ref="C41:C42" totalsRowShown="0">
  <autoFilter ref="C41:C42"/>
  <tableColumns count="1">
    <tableColumn id="1" name="KJ">
      <calculatedColumnFormula>'Angaben KH-Standort'!D12</calculatedColumnFormula>
    </tableColumn>
  </tableColumns>
  <tableStyleInfo name="TableStyleMedium2" showFirstColumn="0" showLastColumn="0" showRowStripes="1" showColumnStripes="0"/>
</table>
</file>

<file path=xl/tables/table15.xml><?xml version="1.0" encoding="utf-8"?>
<table xmlns="http://schemas.openxmlformats.org/spreadsheetml/2006/main" id="8" name="MonatII" displayName="MonatII" ref="B32:B35" totalsRowShown="0" headerRowDxfId="7" dataDxfId="6" tableBorderDxfId="5">
  <autoFilter ref="B32:B35"/>
  <tableColumns count="1">
    <tableColumn id="1" name="MonatII" dataDxfId="4"/>
  </tableColumns>
  <tableStyleInfo name="TableStyleMedium2" showFirstColumn="0" showLastColumn="0" showRowStripes="1" showColumnStripes="0"/>
</table>
</file>

<file path=xl/tables/table16.xml><?xml version="1.0" encoding="utf-8"?>
<table xmlns="http://schemas.openxmlformats.org/spreadsheetml/2006/main" id="5" name="Stationen" displayName="Stationen" ref="F1:F101" totalsRowShown="0" dataDxfId="3">
  <autoFilter ref="F1:F101"/>
  <tableColumns count="1">
    <tableColumn id="1" name="Stationen" dataDxfId="2">
      <calculatedColumnFormula>'Angaben Stationen'!U14</calculatedColumnFormula>
    </tableColumn>
  </tableColumns>
  <tableStyleInfo name="TableStyleMedium2" showFirstColumn="0" showLastColumn="0" showRowStripes="1" showColumnStripes="0"/>
</table>
</file>

<file path=xl/tables/table17.xml><?xml version="1.0" encoding="utf-8"?>
<table xmlns="http://schemas.openxmlformats.org/spreadsheetml/2006/main" id="9" name="KJA" displayName="KJA" ref="C30:C31" totalsRowShown="0">
  <autoFilter ref="C30:C31"/>
  <tableColumns count="1">
    <tableColumn id="1" name="KJA"/>
  </tableColumns>
  <tableStyleInfo name="TableStyleMedium2" showFirstColumn="0" showLastColumn="0" showRowStripes="1" showColumnStripes="0"/>
</table>
</file>

<file path=xl/tables/table18.xml><?xml version="1.0" encoding="utf-8"?>
<table xmlns="http://schemas.openxmlformats.org/spreadsheetml/2006/main" id="10" name="BGIIb" displayName="BGIIb" ref="A50:A56" totalsRowShown="0">
  <autoFilter ref="A50:A56"/>
  <tableColumns count="1">
    <tableColumn id="1" name="BGIIb"/>
  </tableColumns>
  <tableStyleInfo name="TableStyleMedium2" showFirstColumn="0" showLastColumn="0" showRowStripes="1" showColumnStripes="0"/>
</table>
</file>

<file path=xl/tables/table19.xml><?xml version="1.0" encoding="utf-8"?>
<table xmlns="http://schemas.openxmlformats.org/spreadsheetml/2006/main" id="13" name="BGIb" displayName="BGIb" ref="A43:A48" totalsRowShown="0">
  <autoFilter ref="A43:A48"/>
  <tableColumns count="1">
    <tableColumn id="1" name="BGIb"/>
  </tableColumns>
  <tableStyleInfo name="TableStyleMedium2" showFirstColumn="0" showLastColumn="0" showRowStripes="1" showColumnStripes="0"/>
</table>
</file>

<file path=xl/tables/table2.xml><?xml version="1.0" encoding="utf-8"?>
<table xmlns="http://schemas.openxmlformats.org/spreadsheetml/2006/main" id="7" name="Einrichtungen2" displayName="Einrichtungen2" ref="A6:A9" totalsRowShown="0" tableBorderDxfId="34">
  <autoFilter ref="A6:A9"/>
  <tableColumns count="1">
    <tableColumn id="1" name="Einrichtungen2"/>
  </tableColumns>
  <tableStyleInfo name="TableStyleMedium2" showFirstColumn="0" showLastColumn="0" showRowStripes="1" showColumnStripes="0"/>
</table>
</file>

<file path=xl/tables/table20.xml><?xml version="1.0" encoding="utf-8"?>
<table xmlns="http://schemas.openxmlformats.org/spreadsheetml/2006/main" id="16" name="Schwerpunkt" displayName="Schwerpunkt" ref="I1:I10" totalsRowShown="0">
  <autoFilter ref="I1:I10"/>
  <tableColumns count="1">
    <tableColumn id="1" name="Schwerpunkt"/>
  </tableColumns>
  <tableStyleInfo name="TableStyleMedium2" showFirstColumn="0" showLastColumn="0" showRowStripes="1" showColumnStripes="0"/>
</table>
</file>

<file path=xl/tables/table21.xml><?xml version="1.0" encoding="utf-8"?>
<table xmlns="http://schemas.openxmlformats.org/spreadsheetml/2006/main" id="23" name="Typ" displayName="Typ" ref="K1:K7" totalsRowShown="0">
  <autoFilter ref="K1:K7"/>
  <tableColumns count="1">
    <tableColumn id="1" name="Typ"/>
  </tableColumns>
  <tableStyleInfo name="TableStyleMedium2" showFirstColumn="0" showLastColumn="0" showRowStripes="1" showColumnStripes="0"/>
</table>
</file>

<file path=xl/tables/table22.xml><?xml version="1.0" encoding="utf-8"?>
<table xmlns="http://schemas.openxmlformats.org/spreadsheetml/2006/main" id="26" name="Einrichtungen3" displayName="Einrichtungen3" ref="G15:G20" totalsRowShown="0">
  <autoFilter ref="G15:G20"/>
  <tableColumns count="1">
    <tableColumn id="1" name="Einrichtungen3"/>
  </tableColumns>
  <tableStyleInfo name="TableStyleMedium2" showFirstColumn="0" showLastColumn="0" showRowStripes="1" showColumnStripes="0"/>
</table>
</file>

<file path=xl/tables/table23.xml><?xml version="1.0" encoding="utf-8"?>
<table xmlns="http://schemas.openxmlformats.org/spreadsheetml/2006/main" id="22" name="JN" displayName="JN" ref="C44:C46" totalsRowShown="0" dataDxfId="1">
  <autoFilter ref="C44:C46"/>
  <tableColumns count="1">
    <tableColumn id="1" name="JN" dataDxfId="0"/>
  </tableColumns>
  <tableStyleInfo name="TableStyleMedium2" showFirstColumn="0" showLastColumn="0" showRowStripes="1" showColumnStripes="0"/>
</table>
</file>

<file path=xl/tables/table24.xml><?xml version="1.0" encoding="utf-8"?>
<table xmlns="http://schemas.openxmlformats.org/spreadsheetml/2006/main" id="24" name="JNP" displayName="JNP" ref="C48:C51" totalsRowShown="0">
  <autoFilter ref="C48:C51"/>
  <tableColumns count="1">
    <tableColumn id="1" name="JNP"/>
  </tableColumns>
  <tableStyleInfo name="TableStyleMedium2" showFirstColumn="0" showLastColumn="0" showRowStripes="1" showColumnStripes="0"/>
</table>
</file>

<file path=xl/tables/table25.xml><?xml version="1.0" encoding="utf-8"?>
<table xmlns="http://schemas.openxmlformats.org/spreadsheetml/2006/main" id="27" name="JBJ" displayName="JBJ" ref="C25:C28" totalsRowShown="0">
  <autoFilter ref="C25:C28"/>
  <tableColumns count="1">
    <tableColumn id="1" name="JBJ">
      <calculatedColumnFormula>'Angaben KH-Standort'!$D$12</calculatedColumnFormula>
    </tableColumn>
  </tableColumns>
  <tableStyleInfo name="TableStyleMedium2" showFirstColumn="0" showLastColumn="0" showRowStripes="1" showColumnStripes="0"/>
</table>
</file>

<file path=xl/tables/table3.xml><?xml version="1.0" encoding="utf-8"?>
<table xmlns="http://schemas.openxmlformats.org/spreadsheetml/2006/main" id="11" name="Leer" displayName="Leer" ref="A12:A13" totalsRowShown="0">
  <autoFilter ref="A12:A13"/>
  <tableColumns count="1">
    <tableColumn id="1" name="Leer"/>
  </tableColumns>
  <tableStyleInfo name="TableStyleMedium2" showFirstColumn="0" showLastColumn="0" showRowStripes="1" showColumnStripes="0"/>
</table>
</file>

<file path=xl/tables/table4.xml><?xml version="1.0" encoding="utf-8"?>
<table xmlns="http://schemas.openxmlformats.org/spreadsheetml/2006/main" id="12" name="Psychiatrie" displayName="Psychiatrie" ref="C1:C20" totalsRowShown="0">
  <autoFilter ref="C1:C20"/>
  <tableColumns count="1">
    <tableColumn id="1" name="Psychiatrie"/>
  </tableColumns>
  <tableStyleInfo name="TableStyleMedium2" showFirstColumn="0" showLastColumn="0" showRowStripes="1" showColumnStripes="0"/>
</table>
</file>

<file path=xl/tables/table5.xml><?xml version="1.0" encoding="utf-8"?>
<table xmlns="http://schemas.openxmlformats.org/spreadsheetml/2006/main" id="14" name="Anrechnungstatbestand" displayName="Anrechnungstatbestand" ref="G2:G5" totalsRowShown="0">
  <autoFilter ref="G2:G5"/>
  <tableColumns count="1">
    <tableColumn id="1" name="Anrechnungstatbestand"/>
  </tableColumns>
  <tableStyleInfo name="TableStyleMedium2" showFirstColumn="0" showLastColumn="0" showRowStripes="1" showColumnStripes="0"/>
</table>
</file>

<file path=xl/tables/table6.xml><?xml version="1.0" encoding="utf-8"?>
<table xmlns="http://schemas.openxmlformats.org/spreadsheetml/2006/main" id="15" name="Ausnahmetatbestand" displayName="Ausnahmetatbestand" ref="G8:G11" totalsRowShown="0">
  <autoFilter ref="G8:G11"/>
  <tableColumns count="1">
    <tableColumn id="1" name="Ausnahmetatbestand"/>
  </tableColumns>
  <tableStyleInfo name="TableStyleMedium2" showFirstColumn="0" showLastColumn="0" showRowStripes="1" showColumnStripes="0"/>
</table>
</file>

<file path=xl/tables/table7.xml><?xml version="1.0" encoding="utf-8"?>
<table xmlns="http://schemas.openxmlformats.org/spreadsheetml/2006/main" id="17" name="Monat" displayName="Monat" ref="A32:A36" totalsRowShown="0" headerRowDxfId="33" headerRowBorderDxfId="32" tableBorderDxfId="31" totalsRowBorderDxfId="30">
  <autoFilter ref="A32:A36"/>
  <tableColumns count="1">
    <tableColumn id="1" name="Monat"/>
  </tableColumns>
  <tableStyleInfo name="TableStyleMedium2" showFirstColumn="0" showLastColumn="0" showRowStripes="1" showColumnStripes="0"/>
</table>
</file>

<file path=xl/tables/table8.xml><?xml version="1.0" encoding="utf-8"?>
<table xmlns="http://schemas.openxmlformats.org/spreadsheetml/2006/main" id="18" name="KJPsychiatrie" displayName="KJPsychiatrie" ref="D1:D8" totalsRowShown="0" headerRowDxfId="29" dataDxfId="27" headerRowBorderDxfId="28" tableBorderDxfId="26" totalsRowBorderDxfId="25">
  <autoFilter ref="D1:D8"/>
  <tableColumns count="1">
    <tableColumn id="1" name="KJPsychiatrie" dataDxfId="24"/>
  </tableColumns>
  <tableStyleInfo name="TableStyleMedium2" showFirstColumn="0" showLastColumn="0" showRowStripes="1" showColumnStripes="0"/>
</table>
</file>

<file path=xl/tables/table9.xml><?xml version="1.0" encoding="utf-8"?>
<table xmlns="http://schemas.openxmlformats.org/spreadsheetml/2006/main" id="19" name="Psychosomatik" displayName="Psychosomatik" ref="E1:E5" totalsRowShown="0" headerRowDxfId="23" dataDxfId="22" tableBorderDxfId="21">
  <autoFilter ref="E1:E5"/>
  <tableColumns count="1">
    <tableColumn id="1" name="Psychosomatik" dataDxfId="20"/>
  </tableColumns>
  <tableStyleInfo name="TableStyleMedium2" showFirstColumn="0" showLastColumn="0" showRowStripes="1" showColumnStripes="0"/>
</table>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8" Type="http://schemas.openxmlformats.org/officeDocument/2006/relationships/table" Target="../tables/table7.xml"/><Relationship Id="rId13" Type="http://schemas.openxmlformats.org/officeDocument/2006/relationships/table" Target="../tables/table12.xml"/><Relationship Id="rId18" Type="http://schemas.openxmlformats.org/officeDocument/2006/relationships/table" Target="../tables/table17.xml"/><Relationship Id="rId26" Type="http://schemas.openxmlformats.org/officeDocument/2006/relationships/table" Target="../tables/table25.xml"/><Relationship Id="rId3" Type="http://schemas.openxmlformats.org/officeDocument/2006/relationships/table" Target="../tables/table2.xml"/><Relationship Id="rId21" Type="http://schemas.openxmlformats.org/officeDocument/2006/relationships/table" Target="../tables/table20.xml"/><Relationship Id="rId7" Type="http://schemas.openxmlformats.org/officeDocument/2006/relationships/table" Target="../tables/table6.xml"/><Relationship Id="rId12" Type="http://schemas.openxmlformats.org/officeDocument/2006/relationships/table" Target="../tables/table11.xml"/><Relationship Id="rId17" Type="http://schemas.openxmlformats.org/officeDocument/2006/relationships/table" Target="../tables/table16.xml"/><Relationship Id="rId25" Type="http://schemas.openxmlformats.org/officeDocument/2006/relationships/table" Target="../tables/table24.xml"/><Relationship Id="rId2" Type="http://schemas.openxmlformats.org/officeDocument/2006/relationships/table" Target="../tables/table1.xml"/><Relationship Id="rId16" Type="http://schemas.openxmlformats.org/officeDocument/2006/relationships/table" Target="../tables/table15.xml"/><Relationship Id="rId20" Type="http://schemas.openxmlformats.org/officeDocument/2006/relationships/table" Target="../tables/table19.xml"/><Relationship Id="rId1" Type="http://schemas.openxmlformats.org/officeDocument/2006/relationships/printerSettings" Target="../printerSettings/printerSettings17.bin"/><Relationship Id="rId6" Type="http://schemas.openxmlformats.org/officeDocument/2006/relationships/table" Target="../tables/table5.xml"/><Relationship Id="rId11" Type="http://schemas.openxmlformats.org/officeDocument/2006/relationships/table" Target="../tables/table10.xml"/><Relationship Id="rId24" Type="http://schemas.openxmlformats.org/officeDocument/2006/relationships/table" Target="../tables/table23.xml"/><Relationship Id="rId5" Type="http://schemas.openxmlformats.org/officeDocument/2006/relationships/table" Target="../tables/table4.xml"/><Relationship Id="rId15" Type="http://schemas.openxmlformats.org/officeDocument/2006/relationships/table" Target="../tables/table14.xml"/><Relationship Id="rId23" Type="http://schemas.openxmlformats.org/officeDocument/2006/relationships/table" Target="../tables/table22.xml"/><Relationship Id="rId10" Type="http://schemas.openxmlformats.org/officeDocument/2006/relationships/table" Target="../tables/table9.xml"/><Relationship Id="rId19" Type="http://schemas.openxmlformats.org/officeDocument/2006/relationships/table" Target="../tables/table18.xml"/><Relationship Id="rId4" Type="http://schemas.openxmlformats.org/officeDocument/2006/relationships/table" Target="../tables/table3.xml"/><Relationship Id="rId9" Type="http://schemas.openxmlformats.org/officeDocument/2006/relationships/table" Target="../tables/table8.xml"/><Relationship Id="rId14" Type="http://schemas.openxmlformats.org/officeDocument/2006/relationships/table" Target="../tables/table13.xml"/><Relationship Id="rId22" Type="http://schemas.openxmlformats.org/officeDocument/2006/relationships/table" Target="../tables/table2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dimension ref="A1:W33"/>
  <sheetViews>
    <sheetView showGridLines="0" tabSelected="1" zoomScaleNormal="100" workbookViewId="0">
      <selection activeCell="N2" sqref="N2:Q2"/>
    </sheetView>
  </sheetViews>
  <sheetFormatPr baseColWidth="10" defaultColWidth="11.42578125" defaultRowHeight="15" x14ac:dyDescent="0.25"/>
  <cols>
    <col min="1" max="1" width="4.28515625" style="1" customWidth="1"/>
    <col min="2" max="17" width="11.42578125" style="1"/>
    <col min="18" max="18" width="11.42578125" style="1" customWidth="1"/>
    <col min="19" max="16384" width="11.42578125" style="1"/>
  </cols>
  <sheetData>
    <row r="1" spans="1:23" ht="15" customHeight="1" x14ac:dyDescent="0.25">
      <c r="A1" s="1" t="s">
        <v>0</v>
      </c>
    </row>
    <row r="2" spans="1:23" s="55" customFormat="1" ht="30" customHeight="1" x14ac:dyDescent="0.35">
      <c r="A2" s="45"/>
      <c r="B2" s="294"/>
      <c r="C2" s="46" t="s">
        <v>183</v>
      </c>
      <c r="D2" s="47"/>
      <c r="E2" s="47"/>
      <c r="F2" s="48"/>
      <c r="G2" s="49"/>
      <c r="H2" s="50"/>
      <c r="I2" s="50"/>
      <c r="J2" s="51"/>
      <c r="K2" s="51"/>
      <c r="L2" s="51"/>
      <c r="M2" s="51"/>
      <c r="N2" s="398" t="s">
        <v>201</v>
      </c>
      <c r="O2" s="398"/>
      <c r="P2" s="398"/>
      <c r="Q2" s="398"/>
      <c r="R2" s="52"/>
      <c r="S2" s="53"/>
      <c r="T2" s="54"/>
      <c r="U2" s="53"/>
      <c r="V2" s="53"/>
      <c r="W2" s="53"/>
    </row>
    <row r="3" spans="1:23" ht="15" customHeight="1" x14ac:dyDescent="0.25">
      <c r="A3" s="2"/>
      <c r="B3" s="3"/>
      <c r="C3" s="4"/>
      <c r="D3" s="5"/>
      <c r="E3" s="5"/>
      <c r="F3" s="5"/>
    </row>
    <row r="4" spans="1:23" ht="15" customHeight="1" x14ac:dyDescent="0.25">
      <c r="B4" s="92"/>
      <c r="C4" s="93"/>
      <c r="D4" s="93"/>
      <c r="E4" s="93"/>
      <c r="F4" s="93"/>
      <c r="G4" s="93"/>
      <c r="H4" s="93"/>
      <c r="I4" s="93"/>
      <c r="J4" s="93"/>
      <c r="K4" s="93"/>
      <c r="L4" s="93"/>
      <c r="M4" s="93"/>
      <c r="N4" s="93"/>
      <c r="O4" s="93"/>
      <c r="P4" s="93"/>
      <c r="Q4" s="93"/>
      <c r="R4" s="295"/>
    </row>
    <row r="5" spans="1:23" s="196" customFormat="1" ht="26.25" customHeight="1" x14ac:dyDescent="0.25">
      <c r="B5" s="97"/>
      <c r="C5" s="197" t="s">
        <v>261</v>
      </c>
      <c r="D5" s="198"/>
      <c r="E5" s="198"/>
      <c r="F5" s="199"/>
      <c r="G5" s="99"/>
      <c r="H5" s="198"/>
      <c r="I5" s="198"/>
      <c r="J5" s="198"/>
      <c r="K5" s="198"/>
      <c r="L5" s="198"/>
      <c r="M5" s="100"/>
      <c r="N5" s="200"/>
      <c r="O5" s="201"/>
      <c r="P5" s="201"/>
      <c r="Q5" s="201"/>
      <c r="R5" s="202"/>
    </row>
    <row r="6" spans="1:23" ht="15" customHeight="1" x14ac:dyDescent="0.25">
      <c r="B6" s="103"/>
      <c r="C6" s="399" t="s">
        <v>547</v>
      </c>
      <c r="D6" s="400"/>
      <c r="E6" s="400"/>
      <c r="F6" s="400"/>
      <c r="G6" s="400"/>
      <c r="H6" s="400"/>
      <c r="I6" s="400"/>
      <c r="J6" s="400"/>
      <c r="K6" s="400"/>
      <c r="L6" s="400"/>
      <c r="M6" s="400"/>
      <c r="N6" s="400"/>
      <c r="O6" s="400"/>
      <c r="P6" s="400"/>
      <c r="Q6" s="400"/>
      <c r="R6" s="102"/>
    </row>
    <row r="7" spans="1:23" ht="15" customHeight="1" x14ac:dyDescent="0.25">
      <c r="B7" s="103"/>
      <c r="C7" s="400"/>
      <c r="D7" s="400"/>
      <c r="E7" s="400"/>
      <c r="F7" s="400"/>
      <c r="G7" s="400"/>
      <c r="H7" s="400"/>
      <c r="I7" s="400"/>
      <c r="J7" s="400"/>
      <c r="K7" s="400"/>
      <c r="L7" s="400"/>
      <c r="M7" s="400"/>
      <c r="N7" s="400"/>
      <c r="O7" s="400"/>
      <c r="P7" s="400"/>
      <c r="Q7" s="400"/>
      <c r="R7" s="102"/>
    </row>
    <row r="8" spans="1:23" ht="15" customHeight="1" x14ac:dyDescent="0.25">
      <c r="B8" s="103"/>
      <c r="C8" s="400"/>
      <c r="D8" s="400"/>
      <c r="E8" s="400"/>
      <c r="F8" s="400"/>
      <c r="G8" s="400"/>
      <c r="H8" s="400"/>
      <c r="I8" s="400"/>
      <c r="J8" s="400"/>
      <c r="K8" s="400"/>
      <c r="L8" s="400"/>
      <c r="M8" s="400"/>
      <c r="N8" s="400"/>
      <c r="O8" s="400"/>
      <c r="P8" s="400"/>
      <c r="Q8" s="400"/>
      <c r="R8" s="102"/>
    </row>
    <row r="9" spans="1:23" ht="15" customHeight="1" x14ac:dyDescent="0.25">
      <c r="B9" s="103"/>
      <c r="C9" s="400"/>
      <c r="D9" s="400"/>
      <c r="E9" s="400"/>
      <c r="F9" s="400"/>
      <c r="G9" s="400"/>
      <c r="H9" s="400"/>
      <c r="I9" s="400"/>
      <c r="J9" s="400"/>
      <c r="K9" s="400"/>
      <c r="L9" s="400"/>
      <c r="M9" s="400"/>
      <c r="N9" s="400"/>
      <c r="O9" s="400"/>
      <c r="P9" s="400"/>
      <c r="Q9" s="400"/>
      <c r="R9" s="102"/>
    </row>
    <row r="10" spans="1:23" ht="15" customHeight="1" x14ac:dyDescent="0.25">
      <c r="B10" s="103"/>
      <c r="C10" s="400"/>
      <c r="D10" s="400"/>
      <c r="E10" s="400"/>
      <c r="F10" s="400"/>
      <c r="G10" s="400"/>
      <c r="H10" s="400"/>
      <c r="I10" s="400"/>
      <c r="J10" s="400"/>
      <c r="K10" s="400"/>
      <c r="L10" s="400"/>
      <c r="M10" s="400"/>
      <c r="N10" s="400"/>
      <c r="O10" s="400"/>
      <c r="P10" s="400"/>
      <c r="Q10" s="400"/>
      <c r="R10" s="102"/>
    </row>
    <row r="11" spans="1:23" ht="15" customHeight="1" x14ac:dyDescent="0.25">
      <c r="B11" s="103"/>
      <c r="C11" s="400"/>
      <c r="D11" s="400"/>
      <c r="E11" s="400"/>
      <c r="F11" s="400"/>
      <c r="G11" s="400"/>
      <c r="H11" s="400"/>
      <c r="I11" s="400"/>
      <c r="J11" s="400"/>
      <c r="K11" s="400"/>
      <c r="L11" s="400"/>
      <c r="M11" s="400"/>
      <c r="N11" s="400"/>
      <c r="O11" s="400"/>
      <c r="P11" s="400"/>
      <c r="Q11" s="400"/>
      <c r="R11" s="102"/>
    </row>
    <row r="12" spans="1:23" ht="15" customHeight="1" x14ac:dyDescent="0.25">
      <c r="B12" s="103"/>
      <c r="C12" s="105"/>
      <c r="D12" s="95"/>
      <c r="E12" s="95"/>
      <c r="F12" s="98"/>
      <c r="G12" s="106"/>
      <c r="H12" s="107"/>
      <c r="I12" s="107"/>
      <c r="J12" s="107"/>
      <c r="K12" s="95"/>
      <c r="L12" s="95"/>
      <c r="M12" s="104"/>
      <c r="N12" s="318"/>
      <c r="O12" s="318"/>
      <c r="P12" s="318"/>
      <c r="Q12" s="318"/>
      <c r="R12" s="102"/>
    </row>
    <row r="13" spans="1:23" ht="15" customHeight="1" x14ac:dyDescent="0.3">
      <c r="B13" s="97"/>
      <c r="C13" s="108" t="s">
        <v>12</v>
      </c>
      <c r="D13" s="193"/>
      <c r="E13" s="193"/>
      <c r="F13" s="193"/>
      <c r="G13" s="193"/>
      <c r="H13" s="193"/>
      <c r="I13" s="193"/>
      <c r="J13" s="193"/>
      <c r="K13" s="193"/>
      <c r="L13" s="193"/>
      <c r="M13" s="193"/>
      <c r="N13" s="193"/>
      <c r="O13" s="193"/>
      <c r="P13" s="193"/>
      <c r="Q13" s="193"/>
      <c r="R13" s="96"/>
    </row>
    <row r="14" spans="1:23" ht="15" customHeight="1" x14ac:dyDescent="0.25">
      <c r="B14" s="103"/>
      <c r="C14" s="399" t="s">
        <v>579</v>
      </c>
      <c r="D14" s="400"/>
      <c r="E14" s="400"/>
      <c r="F14" s="400"/>
      <c r="G14" s="400"/>
      <c r="H14" s="400"/>
      <c r="I14" s="400"/>
      <c r="J14" s="400"/>
      <c r="K14" s="400"/>
      <c r="L14" s="400"/>
      <c r="M14" s="400"/>
      <c r="N14" s="400"/>
      <c r="O14" s="400"/>
      <c r="P14" s="400"/>
      <c r="Q14" s="400"/>
      <c r="R14" s="109"/>
    </row>
    <row r="15" spans="1:23" ht="15" customHeight="1" x14ac:dyDescent="0.25">
      <c r="B15" s="103"/>
      <c r="C15" s="400"/>
      <c r="D15" s="400"/>
      <c r="E15" s="400"/>
      <c r="F15" s="400"/>
      <c r="G15" s="400"/>
      <c r="H15" s="400"/>
      <c r="I15" s="400"/>
      <c r="J15" s="400"/>
      <c r="K15" s="400"/>
      <c r="L15" s="400"/>
      <c r="M15" s="400"/>
      <c r="N15" s="400"/>
      <c r="O15" s="400"/>
      <c r="P15" s="400"/>
      <c r="Q15" s="400"/>
      <c r="R15" s="109"/>
    </row>
    <row r="16" spans="1:23" ht="15" customHeight="1" x14ac:dyDescent="0.25">
      <c r="B16" s="103"/>
      <c r="C16" s="400"/>
      <c r="D16" s="400"/>
      <c r="E16" s="400"/>
      <c r="F16" s="400"/>
      <c r="G16" s="400"/>
      <c r="H16" s="400"/>
      <c r="I16" s="400"/>
      <c r="J16" s="400"/>
      <c r="K16" s="400"/>
      <c r="L16" s="400"/>
      <c r="M16" s="400"/>
      <c r="N16" s="400"/>
      <c r="O16" s="400"/>
      <c r="P16" s="400"/>
      <c r="Q16" s="400"/>
      <c r="R16" s="109"/>
    </row>
    <row r="17" spans="2:18" ht="15" customHeight="1" x14ac:dyDescent="0.25">
      <c r="B17" s="97"/>
      <c r="C17" s="400"/>
      <c r="D17" s="400"/>
      <c r="E17" s="400"/>
      <c r="F17" s="400"/>
      <c r="G17" s="400"/>
      <c r="H17" s="400"/>
      <c r="I17" s="400"/>
      <c r="J17" s="400"/>
      <c r="K17" s="400"/>
      <c r="L17" s="400"/>
      <c r="M17" s="400"/>
      <c r="N17" s="400"/>
      <c r="O17" s="400"/>
      <c r="P17" s="400"/>
      <c r="Q17" s="400"/>
      <c r="R17" s="109"/>
    </row>
    <row r="18" spans="2:18" ht="15" customHeight="1" x14ac:dyDescent="0.25">
      <c r="B18" s="94"/>
      <c r="C18" s="400"/>
      <c r="D18" s="400"/>
      <c r="E18" s="400"/>
      <c r="F18" s="400"/>
      <c r="G18" s="400"/>
      <c r="H18" s="400"/>
      <c r="I18" s="400"/>
      <c r="J18" s="400"/>
      <c r="K18" s="400"/>
      <c r="L18" s="400"/>
      <c r="M18" s="400"/>
      <c r="N18" s="400"/>
      <c r="O18" s="400"/>
      <c r="P18" s="400"/>
      <c r="Q18" s="400"/>
      <c r="R18" s="96"/>
    </row>
    <row r="19" spans="2:18" ht="15" customHeight="1" x14ac:dyDescent="0.25">
      <c r="B19" s="94"/>
      <c r="C19" s="95"/>
      <c r="D19" s="95"/>
      <c r="E19" s="95"/>
      <c r="F19" s="98"/>
      <c r="G19" s="106"/>
      <c r="H19" s="107"/>
      <c r="I19" s="107"/>
      <c r="J19" s="107"/>
      <c r="K19" s="95"/>
      <c r="L19" s="104"/>
      <c r="M19" s="110"/>
      <c r="N19" s="110"/>
      <c r="O19" s="110"/>
      <c r="P19" s="110"/>
      <c r="Q19" s="110"/>
      <c r="R19" s="96"/>
    </row>
    <row r="20" spans="2:18" ht="15" customHeight="1" x14ac:dyDescent="0.3">
      <c r="B20" s="97"/>
      <c r="C20" s="108" t="s">
        <v>13</v>
      </c>
      <c r="D20" s="95"/>
      <c r="E20" s="95"/>
      <c r="F20" s="98"/>
      <c r="G20" s="106"/>
      <c r="H20" s="107"/>
      <c r="I20" s="107"/>
      <c r="J20" s="107"/>
      <c r="K20" s="95"/>
      <c r="L20" s="104"/>
      <c r="M20" s="110"/>
      <c r="N20" s="110"/>
      <c r="O20" s="110"/>
      <c r="P20" s="110"/>
      <c r="Q20" s="110"/>
      <c r="R20" s="96"/>
    </row>
    <row r="21" spans="2:18" ht="15" customHeight="1" x14ac:dyDescent="0.25">
      <c r="B21" s="94"/>
      <c r="C21" s="211" t="s">
        <v>507</v>
      </c>
      <c r="D21" s="95"/>
      <c r="E21" s="95"/>
      <c r="F21" s="98"/>
      <c r="G21" s="106"/>
      <c r="H21" s="107"/>
      <c r="I21" s="107"/>
      <c r="J21" s="107"/>
      <c r="K21" s="95"/>
      <c r="L21" s="104"/>
      <c r="M21" s="110"/>
      <c r="N21" s="110"/>
      <c r="O21" s="110"/>
      <c r="P21" s="110"/>
      <c r="Q21" s="110"/>
      <c r="R21" s="96"/>
    </row>
    <row r="22" spans="2:18" s="288" customFormat="1" ht="18.75" x14ac:dyDescent="0.25">
      <c r="B22" s="283"/>
      <c r="C22" s="281" t="s">
        <v>508</v>
      </c>
      <c r="D22" s="284"/>
      <c r="E22" s="284"/>
      <c r="F22" s="285"/>
      <c r="G22" s="286"/>
      <c r="H22" s="284"/>
      <c r="I22" s="284"/>
      <c r="J22" s="284"/>
      <c r="K22" s="284"/>
      <c r="L22" s="286"/>
      <c r="M22" s="110"/>
      <c r="N22" s="110"/>
      <c r="O22" s="110"/>
      <c r="P22" s="110"/>
      <c r="Q22" s="110"/>
      <c r="R22" s="287"/>
    </row>
    <row r="23" spans="2:18" ht="15" customHeight="1" x14ac:dyDescent="0.25">
      <c r="B23" s="94"/>
      <c r="C23" s="211" t="s">
        <v>137</v>
      </c>
      <c r="D23" s="95"/>
      <c r="E23" s="95"/>
      <c r="F23" s="98"/>
      <c r="G23" s="106"/>
      <c r="H23" s="107"/>
      <c r="I23" s="107"/>
      <c r="J23" s="107"/>
      <c r="K23" s="95"/>
      <c r="L23" s="104"/>
      <c r="M23" s="110"/>
      <c r="N23" s="110"/>
      <c r="O23" s="110"/>
      <c r="P23" s="110"/>
      <c r="Q23" s="110"/>
      <c r="R23" s="96"/>
    </row>
    <row r="24" spans="2:18" ht="15" customHeight="1" x14ac:dyDescent="0.25">
      <c r="B24" s="111"/>
      <c r="C24" s="211" t="s">
        <v>186</v>
      </c>
      <c r="D24" s="95"/>
      <c r="E24" s="95"/>
      <c r="F24" s="95"/>
      <c r="G24" s="95"/>
      <c r="H24" s="95"/>
      <c r="I24" s="95"/>
      <c r="J24" s="95"/>
      <c r="K24" s="95"/>
      <c r="L24" s="95"/>
      <c r="M24" s="95"/>
      <c r="N24" s="95"/>
      <c r="O24" s="95"/>
      <c r="P24" s="95"/>
      <c r="Q24" s="95"/>
      <c r="R24" s="96"/>
    </row>
    <row r="25" spans="2:18" ht="22.15" customHeight="1" x14ac:dyDescent="0.25">
      <c r="B25" s="111"/>
      <c r="C25" s="281" t="s">
        <v>254</v>
      </c>
      <c r="D25" s="95"/>
      <c r="E25" s="95"/>
      <c r="F25" s="95"/>
      <c r="G25" s="95"/>
      <c r="H25" s="95"/>
      <c r="I25" s="95"/>
      <c r="J25" s="95"/>
      <c r="K25" s="95"/>
      <c r="L25" s="95"/>
      <c r="M25" s="95"/>
      <c r="N25" s="95"/>
      <c r="O25" s="95"/>
      <c r="P25" s="95"/>
      <c r="Q25" s="95"/>
      <c r="R25" s="96"/>
    </row>
    <row r="26" spans="2:18" ht="15" customHeight="1" x14ac:dyDescent="0.25">
      <c r="B26" s="277" t="s">
        <v>18</v>
      </c>
      <c r="C26" s="278" t="s">
        <v>338</v>
      </c>
      <c r="D26" s="279"/>
      <c r="E26" s="279"/>
      <c r="F26" s="279"/>
      <c r="G26" s="279"/>
      <c r="H26" s="279"/>
      <c r="I26" s="279"/>
      <c r="J26" s="280"/>
      <c r="K26" s="95"/>
      <c r="L26" s="95"/>
      <c r="M26" s="95"/>
      <c r="N26" s="95"/>
      <c r="O26" s="95"/>
      <c r="P26" s="95"/>
      <c r="Q26" s="95"/>
      <c r="R26" s="96"/>
    </row>
    <row r="27" spans="2:18" ht="15" customHeight="1" x14ac:dyDescent="0.25">
      <c r="B27" s="94"/>
      <c r="C27" s="95"/>
      <c r="D27" s="95"/>
      <c r="E27" s="95"/>
      <c r="F27" s="95"/>
      <c r="G27" s="95"/>
      <c r="H27" s="95"/>
      <c r="I27" s="95"/>
      <c r="J27" s="95"/>
      <c r="K27" s="95"/>
      <c r="L27" s="95"/>
      <c r="M27" s="95"/>
      <c r="N27" s="95"/>
      <c r="O27" s="95"/>
      <c r="P27" s="95"/>
      <c r="Q27" s="95"/>
      <c r="R27" s="96"/>
    </row>
    <row r="28" spans="2:18" ht="15" customHeight="1" x14ac:dyDescent="0.3">
      <c r="B28" s="97"/>
      <c r="C28" s="108" t="s">
        <v>184</v>
      </c>
      <c r="D28" s="95"/>
      <c r="E28" s="95"/>
      <c r="F28" s="95"/>
      <c r="G28" s="95"/>
      <c r="H28" s="95"/>
      <c r="I28" s="95"/>
      <c r="J28" s="95"/>
      <c r="K28" s="95"/>
      <c r="L28" s="95"/>
      <c r="M28" s="95"/>
      <c r="N28" s="95"/>
      <c r="O28" s="95"/>
      <c r="P28" s="95"/>
      <c r="Q28" s="95"/>
      <c r="R28" s="96"/>
    </row>
    <row r="29" spans="2:18" ht="15" customHeight="1" x14ac:dyDescent="0.25">
      <c r="B29" s="94"/>
      <c r="C29" s="396" t="s">
        <v>575</v>
      </c>
      <c r="D29" s="396"/>
      <c r="E29" s="396"/>
      <c r="F29" s="396"/>
      <c r="G29" s="396"/>
      <c r="H29" s="396"/>
      <c r="I29" s="396"/>
      <c r="J29" s="396"/>
      <c r="K29" s="396"/>
      <c r="L29" s="396"/>
      <c r="M29" s="396"/>
      <c r="N29" s="396"/>
      <c r="O29" s="396"/>
      <c r="P29" s="396"/>
      <c r="Q29" s="396"/>
      <c r="R29" s="96"/>
    </row>
    <row r="30" spans="2:18" x14ac:dyDescent="0.25">
      <c r="B30" s="94"/>
      <c r="C30" s="397"/>
      <c r="D30" s="397"/>
      <c r="E30" s="397"/>
      <c r="F30" s="397"/>
      <c r="G30" s="397"/>
      <c r="H30" s="397"/>
      <c r="I30" s="397"/>
      <c r="J30" s="397"/>
      <c r="K30" s="397"/>
      <c r="L30" s="397"/>
      <c r="M30" s="397"/>
      <c r="N30" s="397"/>
      <c r="O30" s="397"/>
      <c r="P30" s="397"/>
      <c r="Q30" s="397"/>
      <c r="R30" s="96"/>
    </row>
    <row r="31" spans="2:18" ht="15" customHeight="1" x14ac:dyDescent="0.25">
      <c r="B31" s="94"/>
      <c r="C31" s="396" t="s">
        <v>464</v>
      </c>
      <c r="D31" s="396"/>
      <c r="E31" s="396"/>
      <c r="F31" s="396"/>
      <c r="G31" s="396"/>
      <c r="H31" s="396"/>
      <c r="I31" s="396"/>
      <c r="J31" s="396"/>
      <c r="K31" s="396"/>
      <c r="L31" s="396"/>
      <c r="M31" s="396"/>
      <c r="N31" s="396"/>
      <c r="O31" s="396"/>
      <c r="P31" s="396"/>
      <c r="Q31" s="396"/>
      <c r="R31" s="96"/>
    </row>
    <row r="32" spans="2:18" ht="15" customHeight="1" x14ac:dyDescent="0.25">
      <c r="B32" s="94"/>
      <c r="C32" s="95" t="s">
        <v>185</v>
      </c>
      <c r="D32" s="95"/>
      <c r="E32" s="95"/>
      <c r="F32" s="95"/>
      <c r="G32" s="95"/>
      <c r="H32" s="95"/>
      <c r="I32" s="95"/>
      <c r="J32" s="95"/>
      <c r="K32" s="95"/>
      <c r="L32" s="95"/>
      <c r="M32" s="95"/>
      <c r="N32" s="95"/>
      <c r="O32" s="95"/>
      <c r="P32" s="95"/>
      <c r="Q32" s="95"/>
      <c r="R32" s="96"/>
    </row>
    <row r="33" spans="2:18" ht="15" customHeight="1" x14ac:dyDescent="0.25">
      <c r="B33" s="112"/>
      <c r="C33" s="113"/>
      <c r="D33" s="113"/>
      <c r="E33" s="113"/>
      <c r="F33" s="113"/>
      <c r="G33" s="113"/>
      <c r="H33" s="113"/>
      <c r="I33" s="113"/>
      <c r="J33" s="113"/>
      <c r="K33" s="113"/>
      <c r="L33" s="113"/>
      <c r="M33" s="113"/>
      <c r="N33" s="113"/>
      <c r="O33" s="113"/>
      <c r="P33" s="113"/>
      <c r="Q33" s="113"/>
      <c r="R33" s="296" t="s">
        <v>578</v>
      </c>
    </row>
  </sheetData>
  <sheetProtection algorithmName="SHA-512" hashValue="LMF8D6K+6OVMjN4neUxi2Qwa/ig4Wc262mbMlDo0x96eGyInYB195t8btkC50LaQ+ebrsNzv/Nc3UjX+vFUZ+g==" saltValue="FyZwaqEIearfx+miirxOVg==" spinCount="100000" sheet="1" selectLockedCells="1"/>
  <mergeCells count="5">
    <mergeCell ref="C31:Q31"/>
    <mergeCell ref="C29:Q30"/>
    <mergeCell ref="N2:Q2"/>
    <mergeCell ref="C14:Q18"/>
    <mergeCell ref="C6:Q11"/>
  </mergeCells>
  <hyperlinks>
    <hyperlink ref="N2:Q2" location="'Angaben KH-Standort'!D11" display="Angaben KH-Standort &gt;&gt;"/>
    <hyperlink ref="N2" location="'Angaben KH-Standort'!A1" display="Angaben KH-Standort &gt;&gt;"/>
  </hyperlinks>
  <pageMargins left="0.25" right="0.25" top="0.75" bottom="0.75" header="0.3" footer="0.3"/>
  <pageSetup paperSize="9" scale="64" orientation="landscape" r:id="rId1"/>
  <colBreaks count="1" manualBreakCount="1">
    <brk id="18" max="1048575" man="1"/>
  </col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9"/>
  <dimension ref="A1:AN4234"/>
  <sheetViews>
    <sheetView showGridLines="0" zoomScaleNormal="100" zoomScaleSheetLayoutView="64" workbookViewId="0">
      <selection activeCell="E33" sqref="E33"/>
    </sheetView>
  </sheetViews>
  <sheetFormatPr baseColWidth="10" defaultColWidth="11.42578125" defaultRowHeight="15" x14ac:dyDescent="0.25"/>
  <cols>
    <col min="1" max="1" width="4.28515625" style="6" customWidth="1"/>
    <col min="2" max="2" width="11.42578125" style="6"/>
    <col min="3" max="3" width="9.42578125" style="6" customWidth="1"/>
    <col min="4" max="4" width="32" style="6" customWidth="1"/>
    <col min="5" max="5" width="40" style="6" customWidth="1"/>
    <col min="6" max="6" width="11.42578125" style="6" customWidth="1"/>
    <col min="7" max="7" width="14.28515625" style="6" customWidth="1"/>
    <col min="8" max="9" width="22.85546875" style="6" customWidth="1"/>
    <col min="10" max="10" width="11.42578125" style="6"/>
    <col min="11" max="16" width="11.42578125" style="28"/>
    <col min="17" max="30" width="11.42578125" style="8"/>
    <col min="31" max="33" width="11.42578125" style="28"/>
    <col min="34" max="35" width="11.42578125" style="8"/>
    <col min="36" max="40" width="11.42578125" style="29"/>
    <col min="41" max="16384" width="11.42578125" style="6"/>
  </cols>
  <sheetData>
    <row r="1" spans="1:15" x14ac:dyDescent="0.25">
      <c r="A1" s="6" t="s">
        <v>0</v>
      </c>
    </row>
    <row r="2" spans="1:15" ht="30" customHeight="1" x14ac:dyDescent="0.25">
      <c r="A2" s="19"/>
      <c r="B2" s="125" t="s">
        <v>42</v>
      </c>
      <c r="C2" s="155" t="s">
        <v>251</v>
      </c>
      <c r="D2" s="162"/>
      <c r="E2" s="162"/>
      <c r="F2" s="162"/>
      <c r="G2" s="163"/>
      <c r="H2" s="324" t="s">
        <v>36</v>
      </c>
      <c r="I2" s="339" t="s">
        <v>517</v>
      </c>
      <c r="J2" s="23"/>
    </row>
    <row r="3" spans="1:15" ht="15" customHeight="1" x14ac:dyDescent="0.25">
      <c r="A3" s="19"/>
      <c r="B3" s="20"/>
      <c r="C3" s="21"/>
    </row>
    <row r="4" spans="1:15" ht="15" customHeight="1" x14ac:dyDescent="0.25">
      <c r="B4" s="121"/>
      <c r="C4" s="60"/>
      <c r="D4" s="152" t="str">
        <f ca="1">"Haupt-IK: " &amp; CELL("inhalt",'Angaben KH-Standort'!D25)</f>
        <v xml:space="preserve">Haupt-IK: </v>
      </c>
      <c r="E4" s="152" t="str">
        <f ca="1">"Jahr: " &amp; CELL("inhalt",'Angaben KH-Standort'!$D12)</f>
        <v xml:space="preserve">Jahr: </v>
      </c>
      <c r="F4" s="60"/>
      <c r="G4" s="60"/>
      <c r="H4" s="60"/>
      <c r="I4" s="60"/>
      <c r="J4" s="127"/>
      <c r="K4" s="19"/>
      <c r="L4" s="19"/>
      <c r="M4" s="19"/>
      <c r="N4" s="19"/>
      <c r="O4" s="19"/>
    </row>
    <row r="5" spans="1:15" ht="15" customHeight="1" x14ac:dyDescent="0.25">
      <c r="B5" s="122"/>
      <c r="C5" s="63"/>
      <c r="D5" s="153" t="str">
        <f ca="1" xml:space="preserve"> "Standort-ID: " &amp; CELL("inhalt",'Angaben KH-Standort'!D26)</f>
        <v xml:space="preserve">Standort-ID: </v>
      </c>
      <c r="E5" s="153" t="str">
        <f ca="1">CELL("inhalt",'A1'!$F$14) &amp; ". Quartal"</f>
        <v>0. Quartal</v>
      </c>
      <c r="F5" s="63"/>
      <c r="G5" s="63"/>
      <c r="H5" s="63"/>
      <c r="I5" s="63"/>
      <c r="J5" s="127"/>
      <c r="K5" s="19"/>
      <c r="L5" s="19"/>
      <c r="M5" s="19"/>
      <c r="N5" s="19"/>
      <c r="O5" s="19"/>
    </row>
    <row r="6" spans="1:15" ht="15" customHeight="1" x14ac:dyDescent="0.25">
      <c r="A6" s="19"/>
      <c r="B6" s="20"/>
      <c r="C6" s="21"/>
    </row>
    <row r="7" spans="1:15" ht="15" customHeight="1" x14ac:dyDescent="0.25">
      <c r="B7" s="67"/>
      <c r="C7" s="65"/>
      <c r="D7" s="65"/>
      <c r="E7" s="65"/>
      <c r="F7" s="65"/>
      <c r="G7" s="65"/>
      <c r="H7" s="65"/>
      <c r="I7" s="68"/>
    </row>
    <row r="8" spans="1:15" ht="15" customHeight="1" x14ac:dyDescent="0.35">
      <c r="B8" s="69"/>
      <c r="C8" s="160" t="s">
        <v>181</v>
      </c>
      <c r="D8" s="44"/>
      <c r="E8" s="44"/>
      <c r="F8" s="44"/>
      <c r="G8" s="44"/>
      <c r="H8" s="44"/>
      <c r="I8" s="79"/>
    </row>
    <row r="9" spans="1:15" ht="15" customHeight="1" x14ac:dyDescent="0.25">
      <c r="B9" s="69"/>
      <c r="C9" s="431" t="s">
        <v>574</v>
      </c>
      <c r="D9" s="432"/>
      <c r="E9" s="432"/>
      <c r="F9" s="432"/>
      <c r="G9" s="432"/>
      <c r="H9" s="432"/>
      <c r="I9" s="179" t="s">
        <v>231</v>
      </c>
    </row>
    <row r="10" spans="1:15" ht="15" customHeight="1" x14ac:dyDescent="0.25">
      <c r="B10" s="69"/>
      <c r="C10" s="432"/>
      <c r="D10" s="432"/>
      <c r="E10" s="432"/>
      <c r="F10" s="432"/>
      <c r="G10" s="432"/>
      <c r="H10" s="432"/>
      <c r="I10" s="185" t="s">
        <v>253</v>
      </c>
    </row>
    <row r="11" spans="1:15" ht="15" customHeight="1" x14ac:dyDescent="0.25">
      <c r="B11" s="69"/>
      <c r="C11" s="432"/>
      <c r="D11" s="432"/>
      <c r="E11" s="432"/>
      <c r="F11" s="432"/>
      <c r="G11" s="432"/>
      <c r="H11" s="432"/>
      <c r="I11" s="178" t="s">
        <v>232</v>
      </c>
    </row>
    <row r="12" spans="1:15" ht="15" customHeight="1" x14ac:dyDescent="0.25">
      <c r="B12" s="69"/>
      <c r="C12" s="432"/>
      <c r="D12" s="432"/>
      <c r="E12" s="432"/>
      <c r="F12" s="432"/>
      <c r="G12" s="432"/>
      <c r="H12" s="432"/>
      <c r="I12" s="61"/>
    </row>
    <row r="13" spans="1:15" ht="15" customHeight="1" x14ac:dyDescent="0.25">
      <c r="B13" s="69"/>
      <c r="C13" s="432"/>
      <c r="D13" s="432"/>
      <c r="E13" s="432"/>
      <c r="F13" s="432"/>
      <c r="G13" s="432"/>
      <c r="H13" s="432"/>
      <c r="I13" s="299"/>
    </row>
    <row r="14" spans="1:15" ht="15" customHeight="1" x14ac:dyDescent="0.25">
      <c r="B14" s="69"/>
      <c r="C14" s="432"/>
      <c r="D14" s="432"/>
      <c r="E14" s="432"/>
      <c r="F14" s="432"/>
      <c r="G14" s="432"/>
      <c r="H14" s="432"/>
      <c r="I14" s="299"/>
    </row>
    <row r="15" spans="1:15" ht="15" customHeight="1" x14ac:dyDescent="0.25">
      <c r="B15" s="69"/>
      <c r="C15" s="432"/>
      <c r="D15" s="432"/>
      <c r="E15" s="432"/>
      <c r="F15" s="432"/>
      <c r="G15" s="432"/>
      <c r="H15" s="432"/>
      <c r="I15" s="299"/>
    </row>
    <row r="16" spans="1:15" ht="15" customHeight="1" x14ac:dyDescent="0.25">
      <c r="B16" s="69"/>
      <c r="C16" s="432"/>
      <c r="D16" s="432"/>
      <c r="E16" s="432"/>
      <c r="F16" s="432"/>
      <c r="G16" s="432"/>
      <c r="H16" s="432"/>
      <c r="I16" s="299"/>
    </row>
    <row r="17" spans="2:19" ht="15" customHeight="1" x14ac:dyDescent="0.25">
      <c r="B17" s="69"/>
      <c r="C17" s="432"/>
      <c r="D17" s="432"/>
      <c r="E17" s="432"/>
      <c r="F17" s="432"/>
      <c r="G17" s="432"/>
      <c r="H17" s="432"/>
      <c r="I17" s="299"/>
    </row>
    <row r="18" spans="2:19" ht="15" customHeight="1" x14ac:dyDescent="0.25">
      <c r="B18" s="69"/>
      <c r="C18" s="432"/>
      <c r="D18" s="432"/>
      <c r="E18" s="432"/>
      <c r="F18" s="432"/>
      <c r="G18" s="432"/>
      <c r="H18" s="432"/>
      <c r="I18" s="299"/>
    </row>
    <row r="19" spans="2:19" ht="15" customHeight="1" x14ac:dyDescent="0.25">
      <c r="B19" s="69"/>
      <c r="C19" s="432"/>
      <c r="D19" s="432"/>
      <c r="E19" s="432"/>
      <c r="F19" s="432"/>
      <c r="G19" s="432"/>
      <c r="H19" s="432"/>
      <c r="I19" s="299"/>
    </row>
    <row r="20" spans="2:19" ht="15" customHeight="1" x14ac:dyDescent="0.25">
      <c r="B20" s="69"/>
      <c r="C20" s="432"/>
      <c r="D20" s="432"/>
      <c r="E20" s="432"/>
      <c r="F20" s="432"/>
      <c r="G20" s="432"/>
      <c r="H20" s="432"/>
      <c r="I20" s="299"/>
    </row>
    <row r="21" spans="2:19" ht="15" customHeight="1" x14ac:dyDescent="0.25">
      <c r="B21" s="69"/>
      <c r="C21" s="432"/>
      <c r="D21" s="432"/>
      <c r="E21" s="432"/>
      <c r="F21" s="432"/>
      <c r="G21" s="432"/>
      <c r="H21" s="432"/>
      <c r="I21" s="299"/>
    </row>
    <row r="22" spans="2:19" ht="15" customHeight="1" x14ac:dyDescent="0.25">
      <c r="B22" s="69"/>
      <c r="C22" s="432"/>
      <c r="D22" s="432"/>
      <c r="E22" s="432"/>
      <c r="F22" s="432"/>
      <c r="G22" s="432"/>
      <c r="H22" s="432"/>
      <c r="I22" s="299"/>
    </row>
    <row r="23" spans="2:19" ht="15" customHeight="1" x14ac:dyDescent="0.25">
      <c r="B23" s="69"/>
      <c r="C23" s="432"/>
      <c r="D23" s="432"/>
      <c r="E23" s="432"/>
      <c r="F23" s="432"/>
      <c r="G23" s="432"/>
      <c r="H23" s="432"/>
      <c r="I23" s="299"/>
    </row>
    <row r="24" spans="2:19" ht="15" customHeight="1" x14ac:dyDescent="0.25">
      <c r="B24" s="69"/>
      <c r="C24" s="432"/>
      <c r="D24" s="432"/>
      <c r="E24" s="432"/>
      <c r="F24" s="432"/>
      <c r="G24" s="432"/>
      <c r="H24" s="432"/>
      <c r="I24" s="299"/>
    </row>
    <row r="25" spans="2:19" ht="15" customHeight="1" x14ac:dyDescent="0.25">
      <c r="B25" s="69"/>
      <c r="C25" s="432"/>
      <c r="D25" s="432"/>
      <c r="E25" s="432"/>
      <c r="F25" s="432"/>
      <c r="G25" s="432"/>
      <c r="H25" s="432"/>
      <c r="I25" s="299"/>
    </row>
    <row r="26" spans="2:19" ht="15" customHeight="1" x14ac:dyDescent="0.25">
      <c r="B26" s="69"/>
      <c r="C26" s="432"/>
      <c r="D26" s="432"/>
      <c r="E26" s="432"/>
      <c r="F26" s="432"/>
      <c r="G26" s="432"/>
      <c r="H26" s="432"/>
      <c r="I26" s="299"/>
    </row>
    <row r="27" spans="2:19" ht="15" customHeight="1" x14ac:dyDescent="0.25">
      <c r="B27" s="69"/>
      <c r="C27" s="432"/>
      <c r="D27" s="432"/>
      <c r="E27" s="432"/>
      <c r="F27" s="432"/>
      <c r="G27" s="432"/>
      <c r="H27" s="432"/>
      <c r="I27" s="299"/>
    </row>
    <row r="28" spans="2:19" ht="15" customHeight="1" x14ac:dyDescent="0.25">
      <c r="B28" s="69"/>
      <c r="C28" s="432"/>
      <c r="D28" s="432"/>
      <c r="E28" s="432"/>
      <c r="F28" s="432"/>
      <c r="G28" s="432"/>
      <c r="H28" s="432"/>
      <c r="I28" s="299"/>
    </row>
    <row r="29" spans="2:19" ht="15" customHeight="1" x14ac:dyDescent="0.25">
      <c r="B29" s="69"/>
      <c r="C29" s="432"/>
      <c r="D29" s="432"/>
      <c r="E29" s="432"/>
      <c r="F29" s="432"/>
      <c r="G29" s="432"/>
      <c r="H29" s="432"/>
      <c r="I29" s="299"/>
    </row>
    <row r="30" spans="2:19" ht="15" customHeight="1" x14ac:dyDescent="0.25">
      <c r="B30" s="69"/>
      <c r="C30" s="432"/>
      <c r="D30" s="432"/>
      <c r="E30" s="432"/>
      <c r="F30" s="432"/>
      <c r="G30" s="432"/>
      <c r="H30" s="432"/>
      <c r="I30" s="299"/>
    </row>
    <row r="31" spans="2:19" ht="15" customHeight="1" x14ac:dyDescent="0.25">
      <c r="B31" s="204" t="str">
        <f>IF(S31-R31&gt;0,"!!!","")</f>
        <v/>
      </c>
      <c r="C31" s="428" t="str">
        <f>IF(S31-R31&gt;0,"Es fehlen noch MUSS-ANGABEN in den mit !!! gekennzeichneten Zeilen","")</f>
        <v/>
      </c>
      <c r="D31" s="428"/>
      <c r="E31" s="428"/>
      <c r="F31" s="428"/>
      <c r="G31" s="428"/>
      <c r="H31" s="428"/>
      <c r="I31" s="70"/>
      <c r="R31" s="8">
        <f>SUM(R33:R4232)</f>
        <v>0</v>
      </c>
      <c r="S31" s="8">
        <f>SUM(S33:S4232)</f>
        <v>0</v>
      </c>
    </row>
    <row r="32" spans="2:19" ht="45" customHeight="1" x14ac:dyDescent="0.25">
      <c r="B32" s="69"/>
      <c r="C32" s="207" t="s">
        <v>233</v>
      </c>
      <c r="D32" s="252" t="s">
        <v>559</v>
      </c>
      <c r="E32" s="253" t="s">
        <v>224</v>
      </c>
      <c r="F32" s="253" t="s">
        <v>212</v>
      </c>
      <c r="G32" s="253" t="s">
        <v>327</v>
      </c>
      <c r="H32" s="241" t="s">
        <v>213</v>
      </c>
      <c r="I32" s="73"/>
      <c r="R32" s="205" t="s">
        <v>336</v>
      </c>
      <c r="S32" s="205" t="s">
        <v>443</v>
      </c>
    </row>
    <row r="33" spans="2:27" ht="15" customHeight="1" x14ac:dyDescent="0.25">
      <c r="B33" s="76" t="str">
        <f t="shared" ref="B33:B124" si="0">IF(SUM(S33:X33)&lt;6,"!!!","")</f>
        <v>!!!</v>
      </c>
      <c r="C33" s="310" t="str">
        <f>IF(LEN($E33)&gt;0,VLOOKUP(TEXT($E33,0),'Angaben Stationen'!$E$14:$V$215,17,0),"")</f>
        <v/>
      </c>
      <c r="D33" s="254" t="str">
        <f>IF(LEN($E33)&gt;0,VLOOKUP(TEXT($E33,0),'Angaben Stationen'!$E$14:$V$215,18,0),"")</f>
        <v/>
      </c>
      <c r="E33" s="344"/>
      <c r="F33" s="256"/>
      <c r="G33" s="256"/>
      <c r="H33" s="307"/>
      <c r="I33" s="183"/>
      <c r="R33" s="8">
        <f>IF(LEN(B33)&gt;0,0,1)</f>
        <v>0</v>
      </c>
      <c r="S33" s="8">
        <f>VLOOKUP($D33,{"29 - Psychiatrie (Erwachsene)",1;"30 - Kinder- und Jugendpsychiatrie",1;"297 - stationsäquivalente Behandlung in der Erwachsenenpsychiatrie (29)",1;"307 - stationsäquivalente Behandlung in der Kinder- und Jugendpsychiatrie (30)",1;"31 - Psychosomatik",1;"",0;0,0},2,0)</f>
        <v>0</v>
      </c>
      <c r="T33" s="8">
        <f t="shared" ref="T33:T36" si="1">IF(LEN($C33)&gt;0,1,0)</f>
        <v>0</v>
      </c>
      <c r="U33" s="8">
        <f t="shared" ref="U33:U124" si="2">IF($E33&lt;&gt;0,1,0)</f>
        <v>0</v>
      </c>
      <c r="V33" s="8">
        <f>IF(VALUE($F33)&gt;0,1,0)</f>
        <v>0</v>
      </c>
      <c r="W33" s="8">
        <f>IF(LEN($G33)&gt;0,1,0)</f>
        <v>0</v>
      </c>
      <c r="X33" s="8">
        <f>IF(LEN($H33)&gt;0,1,0)</f>
        <v>0</v>
      </c>
      <c r="Y33" s="8" t="str">
        <f>IF($D33&lt;&gt;"","MonatII","")</f>
        <v/>
      </c>
      <c r="Z33" s="8" t="str">
        <f>VLOOKUP($D33,{"29 - Psychiatrie (Erwachsene)","BGI";"297 - stationsäquivalente Behandlung in der Erwachsenenpsychiatrie (29)","BGI";"30 - Kinder- und Jugendpsychiatrie","BGII";"307 - stationsäquivalente Behandlung in der Kinder- und Jugendpsychiatrie (30)","BGII";"31 - Psychosomatik","BGI";"","LEER";0,"Leer"},2,0)</f>
        <v>LEER</v>
      </c>
      <c r="AA33" s="8" t="str">
        <f>"Stationen"</f>
        <v>Stationen</v>
      </c>
    </row>
    <row r="34" spans="2:27" ht="15" customHeight="1" x14ac:dyDescent="0.25">
      <c r="B34" s="76" t="str">
        <f t="shared" si="0"/>
        <v>!!!</v>
      </c>
      <c r="C34" s="310" t="str">
        <f>IF(LEN($E34)&gt;0,VLOOKUP(TEXT($E34,0),'Angaben Stationen'!$E$14:$V$215,17,0),"")</f>
        <v/>
      </c>
      <c r="D34" s="254" t="str">
        <f>IF(LEN($E34)&gt;0,VLOOKUP(TEXT($E34,0),'Angaben Stationen'!$E$14:$V$215,18,0),"")</f>
        <v/>
      </c>
      <c r="E34" s="344"/>
      <c r="F34" s="256"/>
      <c r="G34" s="256"/>
      <c r="H34" s="307"/>
      <c r="I34" s="183"/>
      <c r="R34" s="8">
        <f t="shared" ref="R34:R97" si="3">IF(LEN(B34)&gt;0,0,1)</f>
        <v>0</v>
      </c>
      <c r="S34" s="8">
        <f>VLOOKUP($D34,{"29 - Psychiatrie (Erwachsene)",1;"30 - Kinder- und Jugendpsychiatrie",1;"297 - stationsäquivalente Behandlung in der Erwachsenenpsychiatrie (29)",1;"307 - stationsäquivalente Behandlung in der Kinder- und Jugendpsychiatrie (30)",1;"31 - Psychosomatik",1;"",0;0,0},2,0)</f>
        <v>0</v>
      </c>
      <c r="T34" s="8">
        <f t="shared" si="1"/>
        <v>0</v>
      </c>
      <c r="U34" s="8">
        <f t="shared" si="2"/>
        <v>0</v>
      </c>
      <c r="V34" s="8">
        <f t="shared" ref="V34:V97" si="4">IF(VALUE($F34)&gt;0,1,0)</f>
        <v>0</v>
      </c>
      <c r="W34" s="8">
        <f t="shared" ref="W34:W97" si="5">IF(LEN($G34)&gt;0,1,0)</f>
        <v>0</v>
      </c>
      <c r="X34" s="8">
        <f t="shared" ref="X34:X97" si="6">IF(LEN($H34)&gt;0,1,0)</f>
        <v>0</v>
      </c>
      <c r="Y34" s="8" t="str">
        <f t="shared" ref="Y34:Y97" si="7">IF($D34&lt;&gt;"","MonatII","")</f>
        <v/>
      </c>
      <c r="Z34" s="8" t="str">
        <f>VLOOKUP($D34,{"29 - Psychiatrie (Erwachsene)","BGI";"297 - stationsäquivalente Behandlung in der Erwachsenenpsychiatrie (29)","BGI";"30 - Kinder- und Jugendpsychiatrie","BGII";"307 - stationsäquivalente Behandlung in der Kinder- und Jugendpsychiatrie (30)","BGII";"31 - Psychosomatik","BGI";"","LEER";0,"Leer"},2,0)</f>
        <v>LEER</v>
      </c>
      <c r="AA34" s="8" t="str">
        <f t="shared" ref="AA34:AA97" si="8">"Stationen"</f>
        <v>Stationen</v>
      </c>
    </row>
    <row r="35" spans="2:27" ht="15" customHeight="1" x14ac:dyDescent="0.25">
      <c r="B35" s="76" t="str">
        <f t="shared" si="0"/>
        <v>!!!</v>
      </c>
      <c r="C35" s="310" t="str">
        <f>IF(LEN($E35)&gt;0,VLOOKUP(TEXT($E35,0),'Angaben Stationen'!$E$14:$V$215,17,0),"")</f>
        <v/>
      </c>
      <c r="D35" s="254" t="str">
        <f>IF(LEN($E35)&gt;0,VLOOKUP(TEXT($E35,0),'Angaben Stationen'!$E$14:$V$215,18,0),"")</f>
        <v/>
      </c>
      <c r="E35" s="344"/>
      <c r="F35" s="256"/>
      <c r="G35" s="256"/>
      <c r="H35" s="307"/>
      <c r="I35" s="183"/>
      <c r="R35" s="8">
        <f t="shared" si="3"/>
        <v>0</v>
      </c>
      <c r="S35" s="8">
        <f>VLOOKUP($D35,{"29 - Psychiatrie (Erwachsene)",1;"30 - Kinder- und Jugendpsychiatrie",1;"297 - stationsäquivalente Behandlung in der Erwachsenenpsychiatrie (29)",1;"307 - stationsäquivalente Behandlung in der Kinder- und Jugendpsychiatrie (30)",1;"31 - Psychosomatik",1;"",0;0,0},2,0)</f>
        <v>0</v>
      </c>
      <c r="T35" s="8">
        <f t="shared" si="1"/>
        <v>0</v>
      </c>
      <c r="U35" s="8">
        <f t="shared" si="2"/>
        <v>0</v>
      </c>
      <c r="V35" s="8">
        <f t="shared" si="4"/>
        <v>0</v>
      </c>
      <c r="W35" s="8">
        <f t="shared" si="5"/>
        <v>0</v>
      </c>
      <c r="X35" s="8">
        <f t="shared" si="6"/>
        <v>0</v>
      </c>
      <c r="Y35" s="8" t="str">
        <f t="shared" si="7"/>
        <v/>
      </c>
      <c r="Z35" s="8" t="str">
        <f>VLOOKUP($D35,{"29 - Psychiatrie (Erwachsene)","BGI";"297 - stationsäquivalente Behandlung in der Erwachsenenpsychiatrie (29)","BGI";"30 - Kinder- und Jugendpsychiatrie","BGII";"307 - stationsäquivalente Behandlung in der Kinder- und Jugendpsychiatrie (30)","BGII";"31 - Psychosomatik","BGI";"","LEER";0,"Leer"},2,0)</f>
        <v>LEER</v>
      </c>
      <c r="AA35" s="8" t="str">
        <f t="shared" si="8"/>
        <v>Stationen</v>
      </c>
    </row>
    <row r="36" spans="2:27" ht="15" customHeight="1" x14ac:dyDescent="0.25">
      <c r="B36" s="76" t="str">
        <f t="shared" si="0"/>
        <v>!!!</v>
      </c>
      <c r="C36" s="310" t="str">
        <f>IF(LEN($E36)&gt;0,VLOOKUP(TEXT($E36,0),'Angaben Stationen'!$E$14:$V$215,17,0),"")</f>
        <v/>
      </c>
      <c r="D36" s="254" t="str">
        <f>IF(LEN($E36)&gt;0,VLOOKUP(TEXT($E36,0),'Angaben Stationen'!$E$14:$V$215,18,0),"")</f>
        <v/>
      </c>
      <c r="E36" s="344"/>
      <c r="F36" s="256"/>
      <c r="G36" s="256"/>
      <c r="H36" s="307"/>
      <c r="I36" s="183"/>
      <c r="R36" s="8">
        <f t="shared" si="3"/>
        <v>0</v>
      </c>
      <c r="S36" s="8">
        <f>VLOOKUP($D36,{"29 - Psychiatrie (Erwachsene)",1;"30 - Kinder- und Jugendpsychiatrie",1;"297 - stationsäquivalente Behandlung in der Erwachsenenpsychiatrie (29)",1;"307 - stationsäquivalente Behandlung in der Kinder- und Jugendpsychiatrie (30)",1;"31 - Psychosomatik",1;"",0;0,0},2,0)</f>
        <v>0</v>
      </c>
      <c r="T36" s="8">
        <f t="shared" si="1"/>
        <v>0</v>
      </c>
      <c r="U36" s="8">
        <f t="shared" si="2"/>
        <v>0</v>
      </c>
      <c r="V36" s="8">
        <f t="shared" si="4"/>
        <v>0</v>
      </c>
      <c r="W36" s="8">
        <f t="shared" si="5"/>
        <v>0</v>
      </c>
      <c r="X36" s="8">
        <f t="shared" si="6"/>
        <v>0</v>
      </c>
      <c r="Y36" s="8" t="str">
        <f t="shared" si="7"/>
        <v/>
      </c>
      <c r="Z36" s="8" t="str">
        <f>VLOOKUP($D36,{"29 - Psychiatrie (Erwachsene)","BGI";"297 - stationsäquivalente Behandlung in der Erwachsenenpsychiatrie (29)","BGI";"30 - Kinder- und Jugendpsychiatrie","BGII";"307 - stationsäquivalente Behandlung in der Kinder- und Jugendpsychiatrie (30)","BGII";"31 - Psychosomatik","BGI";"","LEER";0,"Leer"},2,0)</f>
        <v>LEER</v>
      </c>
      <c r="AA36" s="8" t="str">
        <f t="shared" si="8"/>
        <v>Stationen</v>
      </c>
    </row>
    <row r="37" spans="2:27" ht="15" customHeight="1" x14ac:dyDescent="0.25">
      <c r="B37" s="76" t="str">
        <f t="shared" si="0"/>
        <v>!!!</v>
      </c>
      <c r="C37" s="310" t="str">
        <f>IF(LEN($E37)&gt;0,VLOOKUP(TEXT($E37,0),'Angaben Stationen'!$E$14:$V$215,17,0),"")</f>
        <v/>
      </c>
      <c r="D37" s="254" t="str">
        <f>IF(LEN($E37)&gt;0,VLOOKUP(TEXT($E37,0),'Angaben Stationen'!$E$14:$V$215,18,0),"")</f>
        <v/>
      </c>
      <c r="E37" s="344"/>
      <c r="F37" s="256"/>
      <c r="G37" s="256"/>
      <c r="H37" s="307"/>
      <c r="I37" s="183"/>
      <c r="R37" s="8">
        <f t="shared" si="3"/>
        <v>0</v>
      </c>
      <c r="S37" s="8">
        <f>VLOOKUP($D37,{"29 - Psychiatrie (Erwachsene)",1;"30 - Kinder- und Jugendpsychiatrie",1;"297 - stationsäquivalente Behandlung in der Erwachsenenpsychiatrie (29)",1;"307 - stationsäquivalente Behandlung in der Kinder- und Jugendpsychiatrie (30)",1;"31 - Psychosomatik",1;"",0;0,0},2,0)</f>
        <v>0</v>
      </c>
      <c r="T37" s="8">
        <f>IF(LEN($C37)&gt;0,1,0)</f>
        <v>0</v>
      </c>
      <c r="U37" s="8">
        <f t="shared" si="2"/>
        <v>0</v>
      </c>
      <c r="V37" s="8">
        <f t="shared" si="4"/>
        <v>0</v>
      </c>
      <c r="W37" s="8">
        <f t="shared" si="5"/>
        <v>0</v>
      </c>
      <c r="X37" s="8">
        <f t="shared" si="6"/>
        <v>0</v>
      </c>
      <c r="Y37" s="8" t="str">
        <f t="shared" si="7"/>
        <v/>
      </c>
      <c r="Z37" s="8" t="str">
        <f>VLOOKUP($D37,{"29 - Psychiatrie (Erwachsene)","BGI";"297 - stationsäquivalente Behandlung in der Erwachsenenpsychiatrie (29)","BGI";"30 - Kinder- und Jugendpsychiatrie","BGII";"307 - stationsäquivalente Behandlung in der Kinder- und Jugendpsychiatrie (30)","BGII";"31 - Psychosomatik","BGI";"","LEER";0,"Leer"},2,0)</f>
        <v>LEER</v>
      </c>
      <c r="AA37" s="8" t="str">
        <f t="shared" si="8"/>
        <v>Stationen</v>
      </c>
    </row>
    <row r="38" spans="2:27" ht="15" customHeight="1" x14ac:dyDescent="0.25">
      <c r="B38" s="76" t="str">
        <f t="shared" si="0"/>
        <v>!!!</v>
      </c>
      <c r="C38" s="310" t="str">
        <f>IF(LEN($E38)&gt;0,VLOOKUP(TEXT($E38,0),'Angaben Stationen'!$E$14:$V$215,17,0),"")</f>
        <v/>
      </c>
      <c r="D38" s="254" t="str">
        <f>IF(LEN($E38)&gt;0,VLOOKUP(TEXT($E38,0),'Angaben Stationen'!$E$14:$V$215,18,0),"")</f>
        <v/>
      </c>
      <c r="E38" s="344"/>
      <c r="F38" s="256"/>
      <c r="G38" s="256"/>
      <c r="H38" s="307"/>
      <c r="I38" s="183"/>
      <c r="R38" s="8">
        <f t="shared" si="3"/>
        <v>0</v>
      </c>
      <c r="S38" s="8">
        <f>VLOOKUP($D38,{"29 - Psychiatrie (Erwachsene)",1;"30 - Kinder- und Jugendpsychiatrie",1;"297 - stationsäquivalente Behandlung in der Erwachsenenpsychiatrie (29)",1;"307 - stationsäquivalente Behandlung in der Kinder- und Jugendpsychiatrie (30)",1;"31 - Psychosomatik",1;"",0;0,0},2,0)</f>
        <v>0</v>
      </c>
      <c r="T38" s="8">
        <f t="shared" ref="T38:T101" si="9">IF(LEN($C38)&gt;0,1,0)</f>
        <v>0</v>
      </c>
      <c r="U38" s="8">
        <f t="shared" si="2"/>
        <v>0</v>
      </c>
      <c r="V38" s="8">
        <f t="shared" si="4"/>
        <v>0</v>
      </c>
      <c r="W38" s="8">
        <f t="shared" si="5"/>
        <v>0</v>
      </c>
      <c r="X38" s="8">
        <f t="shared" si="6"/>
        <v>0</v>
      </c>
      <c r="Y38" s="8" t="str">
        <f t="shared" si="7"/>
        <v/>
      </c>
      <c r="Z38" s="8" t="str">
        <f>VLOOKUP($D38,{"29 - Psychiatrie (Erwachsene)","BGI";"297 - stationsäquivalente Behandlung in der Erwachsenenpsychiatrie (29)","BGI";"30 - Kinder- und Jugendpsychiatrie","BGII";"307 - stationsäquivalente Behandlung in der Kinder- und Jugendpsychiatrie (30)","BGII";"31 - Psychosomatik","BGI";"","LEER";0,"Leer"},2,0)</f>
        <v>LEER</v>
      </c>
      <c r="AA38" s="8" t="str">
        <f t="shared" si="8"/>
        <v>Stationen</v>
      </c>
    </row>
    <row r="39" spans="2:27" ht="15" customHeight="1" x14ac:dyDescent="0.25">
      <c r="B39" s="76" t="str">
        <f t="shared" si="0"/>
        <v>!!!</v>
      </c>
      <c r="C39" s="310" t="str">
        <f>IF(LEN($E39)&gt;0,VLOOKUP(TEXT($E39,0),'Angaben Stationen'!$E$14:$V$215,17,0),"")</f>
        <v/>
      </c>
      <c r="D39" s="254" t="str">
        <f>IF(LEN($E39)&gt;0,VLOOKUP(TEXT($E39,0),'Angaben Stationen'!$E$14:$V$215,18,0),"")</f>
        <v/>
      </c>
      <c r="E39" s="344"/>
      <c r="F39" s="256"/>
      <c r="G39" s="256"/>
      <c r="H39" s="307"/>
      <c r="I39" s="183"/>
      <c r="R39" s="8">
        <f t="shared" si="3"/>
        <v>0</v>
      </c>
      <c r="S39" s="8">
        <f>VLOOKUP($D39,{"29 - Psychiatrie (Erwachsene)",1;"30 - Kinder- und Jugendpsychiatrie",1;"297 - stationsäquivalente Behandlung in der Erwachsenenpsychiatrie (29)",1;"307 - stationsäquivalente Behandlung in der Kinder- und Jugendpsychiatrie (30)",1;"31 - Psychosomatik",1;"",0;0,0},2,0)</f>
        <v>0</v>
      </c>
      <c r="T39" s="8">
        <f t="shared" si="9"/>
        <v>0</v>
      </c>
      <c r="U39" s="8">
        <f t="shared" si="2"/>
        <v>0</v>
      </c>
      <c r="V39" s="8">
        <f t="shared" si="4"/>
        <v>0</v>
      </c>
      <c r="W39" s="8">
        <f t="shared" si="5"/>
        <v>0</v>
      </c>
      <c r="X39" s="8">
        <f t="shared" si="6"/>
        <v>0</v>
      </c>
      <c r="Y39" s="8" t="str">
        <f t="shared" si="7"/>
        <v/>
      </c>
      <c r="Z39" s="8" t="str">
        <f>VLOOKUP($D39,{"29 - Psychiatrie (Erwachsene)","BGI";"297 - stationsäquivalente Behandlung in der Erwachsenenpsychiatrie (29)","BGI";"30 - Kinder- und Jugendpsychiatrie","BGII";"307 - stationsäquivalente Behandlung in der Kinder- und Jugendpsychiatrie (30)","BGII";"31 - Psychosomatik","BGI";"","LEER";0,"Leer"},2,0)</f>
        <v>LEER</v>
      </c>
      <c r="AA39" s="8" t="str">
        <f t="shared" si="8"/>
        <v>Stationen</v>
      </c>
    </row>
    <row r="40" spans="2:27" ht="15" customHeight="1" x14ac:dyDescent="0.25">
      <c r="B40" s="76" t="str">
        <f t="shared" si="0"/>
        <v>!!!</v>
      </c>
      <c r="C40" s="310" t="str">
        <f>IF(LEN($E40)&gt;0,VLOOKUP(TEXT($E40,0),'Angaben Stationen'!$E$14:$V$215,17,0),"")</f>
        <v/>
      </c>
      <c r="D40" s="254" t="str">
        <f>IF(LEN($E40)&gt;0,VLOOKUP(TEXT($E40,0),'Angaben Stationen'!$E$14:$V$215,18,0),"")</f>
        <v/>
      </c>
      <c r="E40" s="344"/>
      <c r="F40" s="256"/>
      <c r="G40" s="256"/>
      <c r="H40" s="307"/>
      <c r="I40" s="183"/>
      <c r="R40" s="8">
        <f t="shared" si="3"/>
        <v>0</v>
      </c>
      <c r="S40" s="8">
        <f>VLOOKUP($D40,{"29 - Psychiatrie (Erwachsene)",1;"30 - Kinder- und Jugendpsychiatrie",1;"297 - stationsäquivalente Behandlung in der Erwachsenenpsychiatrie (29)",1;"307 - stationsäquivalente Behandlung in der Kinder- und Jugendpsychiatrie (30)",1;"31 - Psychosomatik",1;"",0;0,0},2,0)</f>
        <v>0</v>
      </c>
      <c r="T40" s="8">
        <f t="shared" si="9"/>
        <v>0</v>
      </c>
      <c r="U40" s="8">
        <f t="shared" si="2"/>
        <v>0</v>
      </c>
      <c r="V40" s="8">
        <f t="shared" si="4"/>
        <v>0</v>
      </c>
      <c r="W40" s="8">
        <f t="shared" si="5"/>
        <v>0</v>
      </c>
      <c r="X40" s="8">
        <f t="shared" si="6"/>
        <v>0</v>
      </c>
      <c r="Y40" s="8" t="str">
        <f t="shared" si="7"/>
        <v/>
      </c>
      <c r="Z40" s="8" t="str">
        <f>VLOOKUP($D40,{"29 - Psychiatrie (Erwachsene)","BGI";"297 - stationsäquivalente Behandlung in der Erwachsenenpsychiatrie (29)","BGI";"30 - Kinder- und Jugendpsychiatrie","BGII";"307 - stationsäquivalente Behandlung in der Kinder- und Jugendpsychiatrie (30)","BGII";"31 - Psychosomatik","BGI";"","LEER";0,"Leer"},2,0)</f>
        <v>LEER</v>
      </c>
      <c r="AA40" s="8" t="str">
        <f t="shared" si="8"/>
        <v>Stationen</v>
      </c>
    </row>
    <row r="41" spans="2:27" ht="15" customHeight="1" x14ac:dyDescent="0.25">
      <c r="B41" s="76" t="str">
        <f t="shared" si="0"/>
        <v>!!!</v>
      </c>
      <c r="C41" s="310" t="str">
        <f>IF(LEN($E41)&gt;0,VLOOKUP(TEXT($E41,0),'Angaben Stationen'!$E$14:$V$215,17,0),"")</f>
        <v/>
      </c>
      <c r="D41" s="254" t="str">
        <f>IF(LEN($E41)&gt;0,VLOOKUP(TEXT($E41,0),'Angaben Stationen'!$E$14:$V$215,18,0),"")</f>
        <v/>
      </c>
      <c r="E41" s="344"/>
      <c r="F41" s="256"/>
      <c r="G41" s="256"/>
      <c r="H41" s="307"/>
      <c r="I41" s="183"/>
      <c r="R41" s="8">
        <f t="shared" si="3"/>
        <v>0</v>
      </c>
      <c r="S41" s="8">
        <f>VLOOKUP($D41,{"29 - Psychiatrie (Erwachsene)",1;"30 - Kinder- und Jugendpsychiatrie",1;"297 - stationsäquivalente Behandlung in der Erwachsenenpsychiatrie (29)",1;"307 - stationsäquivalente Behandlung in der Kinder- und Jugendpsychiatrie (30)",1;"31 - Psychosomatik",1;"",0;0,0},2,0)</f>
        <v>0</v>
      </c>
      <c r="T41" s="8">
        <f t="shared" si="9"/>
        <v>0</v>
      </c>
      <c r="U41" s="8">
        <f t="shared" si="2"/>
        <v>0</v>
      </c>
      <c r="V41" s="8">
        <f t="shared" si="4"/>
        <v>0</v>
      </c>
      <c r="W41" s="8">
        <f t="shared" si="5"/>
        <v>0</v>
      </c>
      <c r="X41" s="8">
        <f t="shared" si="6"/>
        <v>0</v>
      </c>
      <c r="Y41" s="8" t="str">
        <f t="shared" si="7"/>
        <v/>
      </c>
      <c r="Z41" s="8" t="str">
        <f>VLOOKUP($D41,{"29 - Psychiatrie (Erwachsene)","BGI";"297 - stationsäquivalente Behandlung in der Erwachsenenpsychiatrie (29)","BGI";"30 - Kinder- und Jugendpsychiatrie","BGII";"307 - stationsäquivalente Behandlung in der Kinder- und Jugendpsychiatrie (30)","BGII";"31 - Psychosomatik","BGI";"","LEER";0,"Leer"},2,0)</f>
        <v>LEER</v>
      </c>
      <c r="AA41" s="8" t="str">
        <f t="shared" si="8"/>
        <v>Stationen</v>
      </c>
    </row>
    <row r="42" spans="2:27" ht="15" customHeight="1" x14ac:dyDescent="0.25">
      <c r="B42" s="76" t="str">
        <f t="shared" si="0"/>
        <v>!!!</v>
      </c>
      <c r="C42" s="310" t="str">
        <f>IF(LEN($E42)&gt;0,VLOOKUP(TEXT($E42,0),'Angaben Stationen'!$E$14:$V$215,17,0),"")</f>
        <v/>
      </c>
      <c r="D42" s="254" t="str">
        <f>IF(LEN($E42)&gt;0,VLOOKUP(TEXT($E42,0),'Angaben Stationen'!$E$14:$V$215,18,0),"")</f>
        <v/>
      </c>
      <c r="E42" s="344"/>
      <c r="F42" s="256"/>
      <c r="G42" s="256"/>
      <c r="H42" s="307"/>
      <c r="I42" s="183"/>
      <c r="R42" s="8">
        <f t="shared" si="3"/>
        <v>0</v>
      </c>
      <c r="S42" s="8">
        <f>VLOOKUP($D42,{"29 - Psychiatrie (Erwachsene)",1;"30 - Kinder- und Jugendpsychiatrie",1;"297 - stationsäquivalente Behandlung in der Erwachsenenpsychiatrie (29)",1;"307 - stationsäquivalente Behandlung in der Kinder- und Jugendpsychiatrie (30)",1;"31 - Psychosomatik",1;"",0;0,0},2,0)</f>
        <v>0</v>
      </c>
      <c r="T42" s="8">
        <f t="shared" si="9"/>
        <v>0</v>
      </c>
      <c r="U42" s="8">
        <f t="shared" si="2"/>
        <v>0</v>
      </c>
      <c r="V42" s="8">
        <f t="shared" si="4"/>
        <v>0</v>
      </c>
      <c r="W42" s="8">
        <f t="shared" si="5"/>
        <v>0</v>
      </c>
      <c r="X42" s="8">
        <f t="shared" si="6"/>
        <v>0</v>
      </c>
      <c r="Y42" s="8" t="str">
        <f t="shared" si="7"/>
        <v/>
      </c>
      <c r="Z42" s="8" t="str">
        <f>VLOOKUP($D42,{"29 - Psychiatrie (Erwachsene)","BGI";"297 - stationsäquivalente Behandlung in der Erwachsenenpsychiatrie (29)","BGI";"30 - Kinder- und Jugendpsychiatrie","BGII";"307 - stationsäquivalente Behandlung in der Kinder- und Jugendpsychiatrie (30)","BGII";"31 - Psychosomatik","BGI";"","LEER";0,"Leer"},2,0)</f>
        <v>LEER</v>
      </c>
      <c r="AA42" s="8" t="str">
        <f t="shared" si="8"/>
        <v>Stationen</v>
      </c>
    </row>
    <row r="43" spans="2:27" ht="15" customHeight="1" x14ac:dyDescent="0.25">
      <c r="B43" s="76" t="str">
        <f t="shared" si="0"/>
        <v>!!!</v>
      </c>
      <c r="C43" s="310" t="str">
        <f>IF(LEN($E43)&gt;0,VLOOKUP(TEXT($E43,0),'Angaben Stationen'!$E$14:$V$215,17,0),"")</f>
        <v/>
      </c>
      <c r="D43" s="254" t="str">
        <f>IF(LEN($E43)&gt;0,VLOOKUP(TEXT($E43,0),'Angaben Stationen'!$E$14:$V$215,18,0),"")</f>
        <v/>
      </c>
      <c r="E43" s="344"/>
      <c r="F43" s="256"/>
      <c r="G43" s="256"/>
      <c r="H43" s="307"/>
      <c r="I43" s="183"/>
      <c r="R43" s="8">
        <f t="shared" si="3"/>
        <v>0</v>
      </c>
      <c r="S43" s="8">
        <f>VLOOKUP($D43,{"29 - Psychiatrie (Erwachsene)",1;"30 - Kinder- und Jugendpsychiatrie",1;"297 - stationsäquivalente Behandlung in der Erwachsenenpsychiatrie (29)",1;"307 - stationsäquivalente Behandlung in der Kinder- und Jugendpsychiatrie (30)",1;"31 - Psychosomatik",1;"",0;0,0},2,0)</f>
        <v>0</v>
      </c>
      <c r="T43" s="8">
        <f t="shared" si="9"/>
        <v>0</v>
      </c>
      <c r="U43" s="8">
        <f t="shared" si="2"/>
        <v>0</v>
      </c>
      <c r="V43" s="8">
        <f t="shared" si="4"/>
        <v>0</v>
      </c>
      <c r="W43" s="8">
        <f t="shared" si="5"/>
        <v>0</v>
      </c>
      <c r="X43" s="8">
        <f t="shared" si="6"/>
        <v>0</v>
      </c>
      <c r="Y43" s="8" t="str">
        <f t="shared" si="7"/>
        <v/>
      </c>
      <c r="Z43" s="8" t="str">
        <f>VLOOKUP($D43,{"29 - Psychiatrie (Erwachsene)","BGI";"297 - stationsäquivalente Behandlung in der Erwachsenenpsychiatrie (29)","BGI";"30 - Kinder- und Jugendpsychiatrie","BGII";"307 - stationsäquivalente Behandlung in der Kinder- und Jugendpsychiatrie (30)","BGII";"31 - Psychosomatik","BGI";"","LEER";0,"Leer"},2,0)</f>
        <v>LEER</v>
      </c>
      <c r="AA43" s="8" t="str">
        <f t="shared" si="8"/>
        <v>Stationen</v>
      </c>
    </row>
    <row r="44" spans="2:27" ht="15" customHeight="1" x14ac:dyDescent="0.25">
      <c r="B44" s="76" t="str">
        <f t="shared" si="0"/>
        <v>!!!</v>
      </c>
      <c r="C44" s="310" t="str">
        <f>IF(LEN($E44)&gt;0,VLOOKUP(TEXT($E44,0),'Angaben Stationen'!$E$14:$V$215,17,0),"")</f>
        <v/>
      </c>
      <c r="D44" s="254" t="str">
        <f>IF(LEN($E44)&gt;0,VLOOKUP(TEXT($E44,0),'Angaben Stationen'!$E$14:$V$215,18,0),"")</f>
        <v/>
      </c>
      <c r="E44" s="344"/>
      <c r="F44" s="256"/>
      <c r="G44" s="256"/>
      <c r="H44" s="307"/>
      <c r="I44" s="183"/>
      <c r="R44" s="8">
        <f t="shared" si="3"/>
        <v>0</v>
      </c>
      <c r="S44" s="8">
        <f>VLOOKUP($D44,{"29 - Psychiatrie (Erwachsene)",1;"30 - Kinder- und Jugendpsychiatrie",1;"297 - stationsäquivalente Behandlung in der Erwachsenenpsychiatrie (29)",1;"307 - stationsäquivalente Behandlung in der Kinder- und Jugendpsychiatrie (30)",1;"31 - Psychosomatik",1;"",0;0,0},2,0)</f>
        <v>0</v>
      </c>
      <c r="T44" s="8">
        <f t="shared" si="9"/>
        <v>0</v>
      </c>
      <c r="U44" s="8">
        <f t="shared" si="2"/>
        <v>0</v>
      </c>
      <c r="V44" s="8">
        <f t="shared" si="4"/>
        <v>0</v>
      </c>
      <c r="W44" s="8">
        <f t="shared" si="5"/>
        <v>0</v>
      </c>
      <c r="X44" s="8">
        <f t="shared" si="6"/>
        <v>0</v>
      </c>
      <c r="Y44" s="8" t="str">
        <f t="shared" si="7"/>
        <v/>
      </c>
      <c r="Z44" s="8" t="str">
        <f>VLOOKUP($D44,{"29 - Psychiatrie (Erwachsene)","BGI";"297 - stationsäquivalente Behandlung in der Erwachsenenpsychiatrie (29)","BGI";"30 - Kinder- und Jugendpsychiatrie","BGII";"307 - stationsäquivalente Behandlung in der Kinder- und Jugendpsychiatrie (30)","BGII";"31 - Psychosomatik","BGI";"","LEER";0,"Leer"},2,0)</f>
        <v>LEER</v>
      </c>
      <c r="AA44" s="8" t="str">
        <f t="shared" si="8"/>
        <v>Stationen</v>
      </c>
    </row>
    <row r="45" spans="2:27" ht="15" customHeight="1" x14ac:dyDescent="0.25">
      <c r="B45" s="76" t="str">
        <f t="shared" si="0"/>
        <v>!!!</v>
      </c>
      <c r="C45" s="310" t="str">
        <f>IF(LEN($E45)&gt;0,VLOOKUP(TEXT($E45,0),'Angaben Stationen'!$E$14:$V$215,17,0),"")</f>
        <v/>
      </c>
      <c r="D45" s="254" t="str">
        <f>IF(LEN($E45)&gt;0,VLOOKUP(TEXT($E45,0),'Angaben Stationen'!$E$14:$V$215,18,0),"")</f>
        <v/>
      </c>
      <c r="E45" s="344"/>
      <c r="F45" s="256"/>
      <c r="G45" s="256"/>
      <c r="H45" s="307"/>
      <c r="I45" s="183"/>
      <c r="R45" s="8">
        <f t="shared" si="3"/>
        <v>0</v>
      </c>
      <c r="S45" s="8">
        <f>VLOOKUP($D45,{"29 - Psychiatrie (Erwachsene)",1;"30 - Kinder- und Jugendpsychiatrie",1;"297 - stationsäquivalente Behandlung in der Erwachsenenpsychiatrie (29)",1;"307 - stationsäquivalente Behandlung in der Kinder- und Jugendpsychiatrie (30)",1;"31 - Psychosomatik",1;"",0;0,0},2,0)</f>
        <v>0</v>
      </c>
      <c r="T45" s="8">
        <f t="shared" si="9"/>
        <v>0</v>
      </c>
      <c r="U45" s="8">
        <f t="shared" si="2"/>
        <v>0</v>
      </c>
      <c r="V45" s="8">
        <f t="shared" si="4"/>
        <v>0</v>
      </c>
      <c r="W45" s="8">
        <f t="shared" si="5"/>
        <v>0</v>
      </c>
      <c r="X45" s="8">
        <f t="shared" si="6"/>
        <v>0</v>
      </c>
      <c r="Y45" s="8" t="str">
        <f t="shared" si="7"/>
        <v/>
      </c>
      <c r="Z45" s="8" t="str">
        <f>VLOOKUP($D45,{"29 - Psychiatrie (Erwachsene)","BGI";"297 - stationsäquivalente Behandlung in der Erwachsenenpsychiatrie (29)","BGI";"30 - Kinder- und Jugendpsychiatrie","BGII";"307 - stationsäquivalente Behandlung in der Kinder- und Jugendpsychiatrie (30)","BGII";"31 - Psychosomatik","BGI";"","LEER";0,"Leer"},2,0)</f>
        <v>LEER</v>
      </c>
      <c r="AA45" s="8" t="str">
        <f t="shared" si="8"/>
        <v>Stationen</v>
      </c>
    </row>
    <row r="46" spans="2:27" ht="15" customHeight="1" x14ac:dyDescent="0.25">
      <c r="B46" s="76" t="str">
        <f t="shared" si="0"/>
        <v>!!!</v>
      </c>
      <c r="C46" s="310" t="str">
        <f>IF(LEN($E46)&gt;0,VLOOKUP(TEXT($E46,0),'Angaben Stationen'!$E$14:$V$215,17,0),"")</f>
        <v/>
      </c>
      <c r="D46" s="254" t="str">
        <f>IF(LEN($E46)&gt;0,VLOOKUP(TEXT($E46,0),'Angaben Stationen'!$E$14:$V$215,18,0),"")</f>
        <v/>
      </c>
      <c r="E46" s="344"/>
      <c r="F46" s="256"/>
      <c r="G46" s="256"/>
      <c r="H46" s="307"/>
      <c r="I46" s="183"/>
      <c r="R46" s="8">
        <f t="shared" si="3"/>
        <v>0</v>
      </c>
      <c r="S46" s="8">
        <f>VLOOKUP($D46,{"29 - Psychiatrie (Erwachsene)",1;"30 - Kinder- und Jugendpsychiatrie",1;"297 - stationsäquivalente Behandlung in der Erwachsenenpsychiatrie (29)",1;"307 - stationsäquivalente Behandlung in der Kinder- und Jugendpsychiatrie (30)",1;"31 - Psychosomatik",1;"",0;0,0},2,0)</f>
        <v>0</v>
      </c>
      <c r="T46" s="8">
        <f t="shared" si="9"/>
        <v>0</v>
      </c>
      <c r="U46" s="8">
        <f t="shared" si="2"/>
        <v>0</v>
      </c>
      <c r="V46" s="8">
        <f t="shared" si="4"/>
        <v>0</v>
      </c>
      <c r="W46" s="8">
        <f t="shared" si="5"/>
        <v>0</v>
      </c>
      <c r="X46" s="8">
        <f t="shared" si="6"/>
        <v>0</v>
      </c>
      <c r="Y46" s="8" t="str">
        <f t="shared" si="7"/>
        <v/>
      </c>
      <c r="Z46" s="8" t="str">
        <f>VLOOKUP($D46,{"29 - Psychiatrie (Erwachsene)","BGI";"297 - stationsäquivalente Behandlung in der Erwachsenenpsychiatrie (29)","BGI";"30 - Kinder- und Jugendpsychiatrie","BGII";"307 - stationsäquivalente Behandlung in der Kinder- und Jugendpsychiatrie (30)","BGII";"31 - Psychosomatik","BGI";"","LEER";0,"Leer"},2,0)</f>
        <v>LEER</v>
      </c>
      <c r="AA46" s="8" t="str">
        <f t="shared" si="8"/>
        <v>Stationen</v>
      </c>
    </row>
    <row r="47" spans="2:27" ht="15" customHeight="1" x14ac:dyDescent="0.25">
      <c r="B47" s="76" t="str">
        <f t="shared" si="0"/>
        <v>!!!</v>
      </c>
      <c r="C47" s="310" t="str">
        <f>IF(LEN($E47)&gt;0,VLOOKUP(TEXT($E47,0),'Angaben Stationen'!$E$14:$V$215,17,0),"")</f>
        <v/>
      </c>
      <c r="D47" s="254" t="str">
        <f>IF(LEN($E47)&gt;0,VLOOKUP(TEXT($E47,0),'Angaben Stationen'!$E$14:$V$215,18,0),"")</f>
        <v/>
      </c>
      <c r="E47" s="344"/>
      <c r="F47" s="256"/>
      <c r="G47" s="256"/>
      <c r="H47" s="307"/>
      <c r="I47" s="183"/>
      <c r="R47" s="8">
        <f t="shared" si="3"/>
        <v>0</v>
      </c>
      <c r="S47" s="8">
        <f>VLOOKUP($D47,{"29 - Psychiatrie (Erwachsene)",1;"30 - Kinder- und Jugendpsychiatrie",1;"297 - stationsäquivalente Behandlung in der Erwachsenenpsychiatrie (29)",1;"307 - stationsäquivalente Behandlung in der Kinder- und Jugendpsychiatrie (30)",1;"31 - Psychosomatik",1;"",0;0,0},2,0)</f>
        <v>0</v>
      </c>
      <c r="T47" s="8">
        <f t="shared" si="9"/>
        <v>0</v>
      </c>
      <c r="U47" s="8">
        <f t="shared" si="2"/>
        <v>0</v>
      </c>
      <c r="V47" s="8">
        <f t="shared" si="4"/>
        <v>0</v>
      </c>
      <c r="W47" s="8">
        <f t="shared" si="5"/>
        <v>0</v>
      </c>
      <c r="X47" s="8">
        <f t="shared" si="6"/>
        <v>0</v>
      </c>
      <c r="Y47" s="8" t="str">
        <f t="shared" si="7"/>
        <v/>
      </c>
      <c r="Z47" s="8" t="str">
        <f>VLOOKUP($D47,{"29 - Psychiatrie (Erwachsene)","BGI";"297 - stationsäquivalente Behandlung in der Erwachsenenpsychiatrie (29)","BGI";"30 - Kinder- und Jugendpsychiatrie","BGII";"307 - stationsäquivalente Behandlung in der Kinder- und Jugendpsychiatrie (30)","BGII";"31 - Psychosomatik","BGI";"","LEER";0,"Leer"},2,0)</f>
        <v>LEER</v>
      </c>
      <c r="AA47" s="8" t="str">
        <f t="shared" si="8"/>
        <v>Stationen</v>
      </c>
    </row>
    <row r="48" spans="2:27" ht="15" customHeight="1" x14ac:dyDescent="0.25">
      <c r="B48" s="76" t="str">
        <f t="shared" si="0"/>
        <v>!!!</v>
      </c>
      <c r="C48" s="310" t="str">
        <f>IF(LEN($E48)&gt;0,VLOOKUP(TEXT($E48,0),'Angaben Stationen'!$E$14:$V$215,17,0),"")</f>
        <v/>
      </c>
      <c r="D48" s="254" t="str">
        <f>IF(LEN($E48)&gt;0,VLOOKUP(TEXT($E48,0),'Angaben Stationen'!$E$14:$V$215,18,0),"")</f>
        <v/>
      </c>
      <c r="E48" s="344"/>
      <c r="F48" s="256"/>
      <c r="G48" s="256"/>
      <c r="H48" s="307"/>
      <c r="I48" s="183"/>
      <c r="R48" s="8">
        <f t="shared" si="3"/>
        <v>0</v>
      </c>
      <c r="S48" s="8">
        <f>VLOOKUP($D48,{"29 - Psychiatrie (Erwachsene)",1;"30 - Kinder- und Jugendpsychiatrie",1;"297 - stationsäquivalente Behandlung in der Erwachsenenpsychiatrie (29)",1;"307 - stationsäquivalente Behandlung in der Kinder- und Jugendpsychiatrie (30)",1;"31 - Psychosomatik",1;"",0;0,0},2,0)</f>
        <v>0</v>
      </c>
      <c r="T48" s="8">
        <f t="shared" si="9"/>
        <v>0</v>
      </c>
      <c r="U48" s="8">
        <f t="shared" si="2"/>
        <v>0</v>
      </c>
      <c r="V48" s="8">
        <f t="shared" si="4"/>
        <v>0</v>
      </c>
      <c r="W48" s="8">
        <f t="shared" si="5"/>
        <v>0</v>
      </c>
      <c r="X48" s="8">
        <f t="shared" si="6"/>
        <v>0</v>
      </c>
      <c r="Y48" s="8" t="str">
        <f t="shared" si="7"/>
        <v/>
      </c>
      <c r="Z48" s="8" t="str">
        <f>VLOOKUP($D48,{"29 - Psychiatrie (Erwachsene)","BGI";"297 - stationsäquivalente Behandlung in der Erwachsenenpsychiatrie (29)","BGI";"30 - Kinder- und Jugendpsychiatrie","BGII";"307 - stationsäquivalente Behandlung in der Kinder- und Jugendpsychiatrie (30)","BGII";"31 - Psychosomatik","BGI";"","LEER";0,"Leer"},2,0)</f>
        <v>LEER</v>
      </c>
      <c r="AA48" s="8" t="str">
        <f t="shared" si="8"/>
        <v>Stationen</v>
      </c>
    </row>
    <row r="49" spans="2:27" ht="15" customHeight="1" x14ac:dyDescent="0.25">
      <c r="B49" s="76" t="str">
        <f t="shared" si="0"/>
        <v>!!!</v>
      </c>
      <c r="C49" s="310" t="str">
        <f>IF(LEN($E49)&gt;0,VLOOKUP(TEXT($E49,0),'Angaben Stationen'!$E$14:$V$215,17,0),"")</f>
        <v/>
      </c>
      <c r="D49" s="254" t="str">
        <f>IF(LEN($E49)&gt;0,VLOOKUP(TEXT($E49,0),'Angaben Stationen'!$E$14:$V$215,18,0),"")</f>
        <v/>
      </c>
      <c r="E49" s="344"/>
      <c r="F49" s="256"/>
      <c r="G49" s="256"/>
      <c r="H49" s="307"/>
      <c r="I49" s="183"/>
      <c r="R49" s="8">
        <f t="shared" si="3"/>
        <v>0</v>
      </c>
      <c r="S49" s="8">
        <f>VLOOKUP($D49,{"29 - Psychiatrie (Erwachsene)",1;"30 - Kinder- und Jugendpsychiatrie",1;"297 - stationsäquivalente Behandlung in der Erwachsenenpsychiatrie (29)",1;"307 - stationsäquivalente Behandlung in der Kinder- und Jugendpsychiatrie (30)",1;"31 - Psychosomatik",1;"",0;0,0},2,0)</f>
        <v>0</v>
      </c>
      <c r="T49" s="8">
        <f t="shared" si="9"/>
        <v>0</v>
      </c>
      <c r="U49" s="8">
        <f t="shared" si="2"/>
        <v>0</v>
      </c>
      <c r="V49" s="8">
        <f t="shared" si="4"/>
        <v>0</v>
      </c>
      <c r="W49" s="8">
        <f t="shared" si="5"/>
        <v>0</v>
      </c>
      <c r="X49" s="8">
        <f t="shared" si="6"/>
        <v>0</v>
      </c>
      <c r="Y49" s="8" t="str">
        <f t="shared" si="7"/>
        <v/>
      </c>
      <c r="Z49" s="8" t="str">
        <f>VLOOKUP($D49,{"29 - Psychiatrie (Erwachsene)","BGI";"297 - stationsäquivalente Behandlung in der Erwachsenenpsychiatrie (29)","BGI";"30 - Kinder- und Jugendpsychiatrie","BGII";"307 - stationsäquivalente Behandlung in der Kinder- und Jugendpsychiatrie (30)","BGII";"31 - Psychosomatik","BGI";"","LEER";0,"Leer"},2,0)</f>
        <v>LEER</v>
      </c>
      <c r="AA49" s="8" t="str">
        <f t="shared" si="8"/>
        <v>Stationen</v>
      </c>
    </row>
    <row r="50" spans="2:27" ht="15" customHeight="1" x14ac:dyDescent="0.25">
      <c r="B50" s="76" t="str">
        <f t="shared" si="0"/>
        <v>!!!</v>
      </c>
      <c r="C50" s="310" t="str">
        <f>IF(LEN($E50)&gt;0,VLOOKUP(TEXT($E50,0),'Angaben Stationen'!$E$14:$V$215,17,0),"")</f>
        <v/>
      </c>
      <c r="D50" s="254" t="str">
        <f>IF(LEN($E50)&gt;0,VLOOKUP(TEXT($E50,0),'Angaben Stationen'!$E$14:$V$215,18,0),"")</f>
        <v/>
      </c>
      <c r="E50" s="344"/>
      <c r="F50" s="256"/>
      <c r="G50" s="256"/>
      <c r="H50" s="307"/>
      <c r="I50" s="183"/>
      <c r="R50" s="8">
        <f t="shared" si="3"/>
        <v>0</v>
      </c>
      <c r="S50" s="8">
        <f>VLOOKUP($D50,{"29 - Psychiatrie (Erwachsene)",1;"30 - Kinder- und Jugendpsychiatrie",1;"297 - stationsäquivalente Behandlung in der Erwachsenenpsychiatrie (29)",1;"307 - stationsäquivalente Behandlung in der Kinder- und Jugendpsychiatrie (30)",1;"31 - Psychosomatik",1;"",0;0,0},2,0)</f>
        <v>0</v>
      </c>
      <c r="T50" s="8">
        <f t="shared" si="9"/>
        <v>0</v>
      </c>
      <c r="U50" s="8">
        <f t="shared" si="2"/>
        <v>0</v>
      </c>
      <c r="V50" s="8">
        <f t="shared" si="4"/>
        <v>0</v>
      </c>
      <c r="W50" s="8">
        <f t="shared" si="5"/>
        <v>0</v>
      </c>
      <c r="X50" s="8">
        <f t="shared" si="6"/>
        <v>0</v>
      </c>
      <c r="Y50" s="8" t="str">
        <f t="shared" si="7"/>
        <v/>
      </c>
      <c r="Z50" s="8" t="str">
        <f>VLOOKUP($D50,{"29 - Psychiatrie (Erwachsene)","BGI";"297 - stationsäquivalente Behandlung in der Erwachsenenpsychiatrie (29)","BGI";"30 - Kinder- und Jugendpsychiatrie","BGII";"307 - stationsäquivalente Behandlung in der Kinder- und Jugendpsychiatrie (30)","BGII";"31 - Psychosomatik","BGI";"","LEER";0,"Leer"},2,0)</f>
        <v>LEER</v>
      </c>
      <c r="AA50" s="8" t="str">
        <f t="shared" si="8"/>
        <v>Stationen</v>
      </c>
    </row>
    <row r="51" spans="2:27" ht="15" customHeight="1" x14ac:dyDescent="0.25">
      <c r="B51" s="76" t="str">
        <f t="shared" si="0"/>
        <v>!!!</v>
      </c>
      <c r="C51" s="310" t="str">
        <f>IF(LEN($E51)&gt;0,VLOOKUP(TEXT($E51,0),'Angaben Stationen'!$E$14:$V$215,17,0),"")</f>
        <v/>
      </c>
      <c r="D51" s="254" t="str">
        <f>IF(LEN($E51)&gt;0,VLOOKUP(TEXT($E51,0),'Angaben Stationen'!$E$14:$V$215,18,0),"")</f>
        <v/>
      </c>
      <c r="E51" s="344"/>
      <c r="F51" s="256"/>
      <c r="G51" s="256"/>
      <c r="H51" s="307"/>
      <c r="I51" s="183"/>
      <c r="R51" s="8">
        <f t="shared" si="3"/>
        <v>0</v>
      </c>
      <c r="S51" s="8">
        <f>VLOOKUP($D51,{"29 - Psychiatrie (Erwachsene)",1;"30 - Kinder- und Jugendpsychiatrie",1;"297 - stationsäquivalente Behandlung in der Erwachsenenpsychiatrie (29)",1;"307 - stationsäquivalente Behandlung in der Kinder- und Jugendpsychiatrie (30)",1;"31 - Psychosomatik",1;"",0;0,0},2,0)</f>
        <v>0</v>
      </c>
      <c r="T51" s="8">
        <f t="shared" si="9"/>
        <v>0</v>
      </c>
      <c r="U51" s="8">
        <f t="shared" si="2"/>
        <v>0</v>
      </c>
      <c r="V51" s="8">
        <f t="shared" si="4"/>
        <v>0</v>
      </c>
      <c r="W51" s="8">
        <f t="shared" si="5"/>
        <v>0</v>
      </c>
      <c r="X51" s="8">
        <f t="shared" si="6"/>
        <v>0</v>
      </c>
      <c r="Y51" s="8" t="str">
        <f t="shared" si="7"/>
        <v/>
      </c>
      <c r="Z51" s="8" t="str">
        <f>VLOOKUP($D51,{"29 - Psychiatrie (Erwachsene)","BGI";"297 - stationsäquivalente Behandlung in der Erwachsenenpsychiatrie (29)","BGI";"30 - Kinder- und Jugendpsychiatrie","BGII";"307 - stationsäquivalente Behandlung in der Kinder- und Jugendpsychiatrie (30)","BGII";"31 - Psychosomatik","BGI";"","LEER";0,"Leer"},2,0)</f>
        <v>LEER</v>
      </c>
      <c r="AA51" s="8" t="str">
        <f t="shared" si="8"/>
        <v>Stationen</v>
      </c>
    </row>
    <row r="52" spans="2:27" ht="15" customHeight="1" x14ac:dyDescent="0.25">
      <c r="B52" s="76" t="str">
        <f t="shared" si="0"/>
        <v>!!!</v>
      </c>
      <c r="C52" s="310" t="str">
        <f>IF(LEN($E52)&gt;0,VLOOKUP(TEXT($E52,0),'Angaben Stationen'!$E$14:$V$215,17,0),"")</f>
        <v/>
      </c>
      <c r="D52" s="254" t="str">
        <f>IF(LEN($E52)&gt;0,VLOOKUP(TEXT($E52,0),'Angaben Stationen'!$E$14:$V$215,18,0),"")</f>
        <v/>
      </c>
      <c r="E52" s="344"/>
      <c r="F52" s="256"/>
      <c r="G52" s="256"/>
      <c r="H52" s="307"/>
      <c r="I52" s="183"/>
      <c r="R52" s="8">
        <f t="shared" si="3"/>
        <v>0</v>
      </c>
      <c r="S52" s="8">
        <f>VLOOKUP($D52,{"29 - Psychiatrie (Erwachsene)",1;"30 - Kinder- und Jugendpsychiatrie",1;"297 - stationsäquivalente Behandlung in der Erwachsenenpsychiatrie (29)",1;"307 - stationsäquivalente Behandlung in der Kinder- und Jugendpsychiatrie (30)",1;"31 - Psychosomatik",1;"",0;0,0},2,0)</f>
        <v>0</v>
      </c>
      <c r="T52" s="8">
        <f t="shared" si="9"/>
        <v>0</v>
      </c>
      <c r="U52" s="8">
        <f t="shared" si="2"/>
        <v>0</v>
      </c>
      <c r="V52" s="8">
        <f t="shared" si="4"/>
        <v>0</v>
      </c>
      <c r="W52" s="8">
        <f t="shared" si="5"/>
        <v>0</v>
      </c>
      <c r="X52" s="8">
        <f t="shared" si="6"/>
        <v>0</v>
      </c>
      <c r="Y52" s="8" t="str">
        <f t="shared" si="7"/>
        <v/>
      </c>
      <c r="Z52" s="8" t="str">
        <f>VLOOKUP($D52,{"29 - Psychiatrie (Erwachsene)","BGI";"297 - stationsäquivalente Behandlung in der Erwachsenenpsychiatrie (29)","BGI";"30 - Kinder- und Jugendpsychiatrie","BGII";"307 - stationsäquivalente Behandlung in der Kinder- und Jugendpsychiatrie (30)","BGII";"31 - Psychosomatik","BGI";"","LEER";0,"Leer"},2,0)</f>
        <v>LEER</v>
      </c>
      <c r="AA52" s="8" t="str">
        <f t="shared" si="8"/>
        <v>Stationen</v>
      </c>
    </row>
    <row r="53" spans="2:27" ht="15" customHeight="1" x14ac:dyDescent="0.25">
      <c r="B53" s="76" t="str">
        <f t="shared" si="0"/>
        <v>!!!</v>
      </c>
      <c r="C53" s="310" t="str">
        <f>IF(LEN($E53)&gt;0,VLOOKUP(TEXT($E53,0),'Angaben Stationen'!$E$14:$V$215,17,0),"")</f>
        <v/>
      </c>
      <c r="D53" s="254" t="str">
        <f>IF(LEN($E53)&gt;0,VLOOKUP(TEXT($E53,0),'Angaben Stationen'!$E$14:$V$215,18,0),"")</f>
        <v/>
      </c>
      <c r="E53" s="344"/>
      <c r="F53" s="256"/>
      <c r="G53" s="256"/>
      <c r="H53" s="307"/>
      <c r="I53" s="183"/>
      <c r="R53" s="8">
        <f t="shared" si="3"/>
        <v>0</v>
      </c>
      <c r="S53" s="8">
        <f>VLOOKUP($D53,{"29 - Psychiatrie (Erwachsene)",1;"30 - Kinder- und Jugendpsychiatrie",1;"297 - stationsäquivalente Behandlung in der Erwachsenenpsychiatrie (29)",1;"307 - stationsäquivalente Behandlung in der Kinder- und Jugendpsychiatrie (30)",1;"31 - Psychosomatik",1;"",0;0,0},2,0)</f>
        <v>0</v>
      </c>
      <c r="T53" s="8">
        <f t="shared" si="9"/>
        <v>0</v>
      </c>
      <c r="U53" s="8">
        <f t="shared" si="2"/>
        <v>0</v>
      </c>
      <c r="V53" s="8">
        <f t="shared" si="4"/>
        <v>0</v>
      </c>
      <c r="W53" s="8">
        <f t="shared" si="5"/>
        <v>0</v>
      </c>
      <c r="X53" s="8">
        <f t="shared" si="6"/>
        <v>0</v>
      </c>
      <c r="Y53" s="8" t="str">
        <f t="shared" si="7"/>
        <v/>
      </c>
      <c r="Z53" s="8" t="str">
        <f>VLOOKUP($D53,{"29 - Psychiatrie (Erwachsene)","BGI";"297 - stationsäquivalente Behandlung in der Erwachsenenpsychiatrie (29)","BGI";"30 - Kinder- und Jugendpsychiatrie","BGII";"307 - stationsäquivalente Behandlung in der Kinder- und Jugendpsychiatrie (30)","BGII";"31 - Psychosomatik","BGI";"","LEER";0,"Leer"},2,0)</f>
        <v>LEER</v>
      </c>
      <c r="AA53" s="8" t="str">
        <f t="shared" si="8"/>
        <v>Stationen</v>
      </c>
    </row>
    <row r="54" spans="2:27" ht="15" customHeight="1" x14ac:dyDescent="0.25">
      <c r="B54" s="76" t="str">
        <f t="shared" si="0"/>
        <v>!!!</v>
      </c>
      <c r="C54" s="310" t="str">
        <f>IF(LEN($E54)&gt;0,VLOOKUP(TEXT($E54,0),'Angaben Stationen'!$E$14:$V$215,17,0),"")</f>
        <v/>
      </c>
      <c r="D54" s="254" t="str">
        <f>IF(LEN($E54)&gt;0,VLOOKUP(TEXT($E54,0),'Angaben Stationen'!$E$14:$V$215,18,0),"")</f>
        <v/>
      </c>
      <c r="E54" s="344"/>
      <c r="F54" s="256"/>
      <c r="G54" s="256"/>
      <c r="H54" s="307"/>
      <c r="I54" s="183"/>
      <c r="R54" s="8">
        <f t="shared" si="3"/>
        <v>0</v>
      </c>
      <c r="S54" s="8">
        <f>VLOOKUP($D54,{"29 - Psychiatrie (Erwachsene)",1;"30 - Kinder- und Jugendpsychiatrie",1;"297 - stationsäquivalente Behandlung in der Erwachsenenpsychiatrie (29)",1;"307 - stationsäquivalente Behandlung in der Kinder- und Jugendpsychiatrie (30)",1;"31 - Psychosomatik",1;"",0;0,0},2,0)</f>
        <v>0</v>
      </c>
      <c r="T54" s="8">
        <f t="shared" si="9"/>
        <v>0</v>
      </c>
      <c r="U54" s="8">
        <f t="shared" si="2"/>
        <v>0</v>
      </c>
      <c r="V54" s="8">
        <f t="shared" si="4"/>
        <v>0</v>
      </c>
      <c r="W54" s="8">
        <f t="shared" si="5"/>
        <v>0</v>
      </c>
      <c r="X54" s="8">
        <f t="shared" si="6"/>
        <v>0</v>
      </c>
      <c r="Y54" s="8" t="str">
        <f t="shared" si="7"/>
        <v/>
      </c>
      <c r="Z54" s="8" t="str">
        <f>VLOOKUP($D54,{"29 - Psychiatrie (Erwachsene)","BGI";"297 - stationsäquivalente Behandlung in der Erwachsenenpsychiatrie (29)","BGI";"30 - Kinder- und Jugendpsychiatrie","BGII";"307 - stationsäquivalente Behandlung in der Kinder- und Jugendpsychiatrie (30)","BGII";"31 - Psychosomatik","BGI";"","LEER";0,"Leer"},2,0)</f>
        <v>LEER</v>
      </c>
      <c r="AA54" s="8" t="str">
        <f t="shared" si="8"/>
        <v>Stationen</v>
      </c>
    </row>
    <row r="55" spans="2:27" ht="15" customHeight="1" x14ac:dyDescent="0.25">
      <c r="B55" s="76" t="str">
        <f t="shared" si="0"/>
        <v>!!!</v>
      </c>
      <c r="C55" s="310" t="str">
        <f>IF(LEN($E55)&gt;0,VLOOKUP(TEXT($E55,0),'Angaben Stationen'!$E$14:$V$215,17,0),"")</f>
        <v/>
      </c>
      <c r="D55" s="254" t="str">
        <f>IF(LEN($E55)&gt;0,VLOOKUP(TEXT($E55,0),'Angaben Stationen'!$E$14:$V$215,18,0),"")</f>
        <v/>
      </c>
      <c r="E55" s="344"/>
      <c r="F55" s="256"/>
      <c r="G55" s="256"/>
      <c r="H55" s="307"/>
      <c r="I55" s="183"/>
      <c r="R55" s="8">
        <f t="shared" si="3"/>
        <v>0</v>
      </c>
      <c r="S55" s="8">
        <f>VLOOKUP($D55,{"29 - Psychiatrie (Erwachsene)",1;"30 - Kinder- und Jugendpsychiatrie",1;"297 - stationsäquivalente Behandlung in der Erwachsenenpsychiatrie (29)",1;"307 - stationsäquivalente Behandlung in der Kinder- und Jugendpsychiatrie (30)",1;"31 - Psychosomatik",1;"",0;0,0},2,0)</f>
        <v>0</v>
      </c>
      <c r="T55" s="8">
        <f t="shared" si="9"/>
        <v>0</v>
      </c>
      <c r="U55" s="8">
        <f t="shared" si="2"/>
        <v>0</v>
      </c>
      <c r="V55" s="8">
        <f t="shared" si="4"/>
        <v>0</v>
      </c>
      <c r="W55" s="8">
        <f t="shared" si="5"/>
        <v>0</v>
      </c>
      <c r="X55" s="8">
        <f t="shared" si="6"/>
        <v>0</v>
      </c>
      <c r="Y55" s="8" t="str">
        <f t="shared" si="7"/>
        <v/>
      </c>
      <c r="Z55" s="8" t="str">
        <f>VLOOKUP($D55,{"29 - Psychiatrie (Erwachsene)","BGI";"297 - stationsäquivalente Behandlung in der Erwachsenenpsychiatrie (29)","BGI";"30 - Kinder- und Jugendpsychiatrie","BGII";"307 - stationsäquivalente Behandlung in der Kinder- und Jugendpsychiatrie (30)","BGII";"31 - Psychosomatik","BGI";"","LEER";0,"Leer"},2,0)</f>
        <v>LEER</v>
      </c>
      <c r="AA55" s="8" t="str">
        <f t="shared" si="8"/>
        <v>Stationen</v>
      </c>
    </row>
    <row r="56" spans="2:27" ht="15" customHeight="1" x14ac:dyDescent="0.25">
      <c r="B56" s="76" t="str">
        <f t="shared" si="0"/>
        <v>!!!</v>
      </c>
      <c r="C56" s="310" t="str">
        <f>IF(LEN($E56)&gt;0,VLOOKUP(TEXT($E56,0),'Angaben Stationen'!$E$14:$V$215,17,0),"")</f>
        <v/>
      </c>
      <c r="D56" s="254" t="str">
        <f>IF(LEN($E56)&gt;0,VLOOKUP(TEXT($E56,0),'Angaben Stationen'!$E$14:$V$215,18,0),"")</f>
        <v/>
      </c>
      <c r="E56" s="344"/>
      <c r="F56" s="256"/>
      <c r="G56" s="256"/>
      <c r="H56" s="307"/>
      <c r="I56" s="183"/>
      <c r="R56" s="8">
        <f t="shared" si="3"/>
        <v>0</v>
      </c>
      <c r="S56" s="8">
        <f>VLOOKUP($D56,{"29 - Psychiatrie (Erwachsene)",1;"30 - Kinder- und Jugendpsychiatrie",1;"297 - stationsäquivalente Behandlung in der Erwachsenenpsychiatrie (29)",1;"307 - stationsäquivalente Behandlung in der Kinder- und Jugendpsychiatrie (30)",1;"31 - Psychosomatik",1;"",0;0,0},2,0)</f>
        <v>0</v>
      </c>
      <c r="T56" s="8">
        <f t="shared" si="9"/>
        <v>0</v>
      </c>
      <c r="U56" s="8">
        <f t="shared" si="2"/>
        <v>0</v>
      </c>
      <c r="V56" s="8">
        <f t="shared" si="4"/>
        <v>0</v>
      </c>
      <c r="W56" s="8">
        <f t="shared" si="5"/>
        <v>0</v>
      </c>
      <c r="X56" s="8">
        <f t="shared" si="6"/>
        <v>0</v>
      </c>
      <c r="Y56" s="8" t="str">
        <f t="shared" si="7"/>
        <v/>
      </c>
      <c r="Z56" s="8" t="str">
        <f>VLOOKUP($D56,{"29 - Psychiatrie (Erwachsene)","BGI";"297 - stationsäquivalente Behandlung in der Erwachsenenpsychiatrie (29)","BGI";"30 - Kinder- und Jugendpsychiatrie","BGII";"307 - stationsäquivalente Behandlung in der Kinder- und Jugendpsychiatrie (30)","BGII";"31 - Psychosomatik","BGI";"","LEER";0,"Leer"},2,0)</f>
        <v>LEER</v>
      </c>
      <c r="AA56" s="8" t="str">
        <f t="shared" si="8"/>
        <v>Stationen</v>
      </c>
    </row>
    <row r="57" spans="2:27" ht="15" customHeight="1" x14ac:dyDescent="0.25">
      <c r="B57" s="76" t="str">
        <f t="shared" si="0"/>
        <v>!!!</v>
      </c>
      <c r="C57" s="310" t="str">
        <f>IF(LEN($E57)&gt;0,VLOOKUP(TEXT($E57,0),'Angaben Stationen'!$E$14:$V$215,17,0),"")</f>
        <v/>
      </c>
      <c r="D57" s="254" t="str">
        <f>IF(LEN($E57)&gt;0,VLOOKUP(TEXT($E57,0),'Angaben Stationen'!$E$14:$V$215,18,0),"")</f>
        <v/>
      </c>
      <c r="E57" s="344"/>
      <c r="F57" s="256"/>
      <c r="G57" s="256"/>
      <c r="H57" s="307"/>
      <c r="I57" s="183"/>
      <c r="R57" s="8">
        <f t="shared" si="3"/>
        <v>0</v>
      </c>
      <c r="S57" s="8">
        <f>VLOOKUP($D57,{"29 - Psychiatrie (Erwachsene)",1;"30 - Kinder- und Jugendpsychiatrie",1;"297 - stationsäquivalente Behandlung in der Erwachsenenpsychiatrie (29)",1;"307 - stationsäquivalente Behandlung in der Kinder- und Jugendpsychiatrie (30)",1;"31 - Psychosomatik",1;"",0;0,0},2,0)</f>
        <v>0</v>
      </c>
      <c r="T57" s="8">
        <f t="shared" si="9"/>
        <v>0</v>
      </c>
      <c r="U57" s="8">
        <f t="shared" si="2"/>
        <v>0</v>
      </c>
      <c r="V57" s="8">
        <f t="shared" si="4"/>
        <v>0</v>
      </c>
      <c r="W57" s="8">
        <f t="shared" si="5"/>
        <v>0</v>
      </c>
      <c r="X57" s="8">
        <f t="shared" si="6"/>
        <v>0</v>
      </c>
      <c r="Y57" s="8" t="str">
        <f t="shared" si="7"/>
        <v/>
      </c>
      <c r="Z57" s="8" t="str">
        <f>VLOOKUP($D57,{"29 - Psychiatrie (Erwachsene)","BGI";"297 - stationsäquivalente Behandlung in der Erwachsenenpsychiatrie (29)","BGI";"30 - Kinder- und Jugendpsychiatrie","BGII";"307 - stationsäquivalente Behandlung in der Kinder- und Jugendpsychiatrie (30)","BGII";"31 - Psychosomatik","BGI";"","LEER";0,"Leer"},2,0)</f>
        <v>LEER</v>
      </c>
      <c r="AA57" s="8" t="str">
        <f t="shared" si="8"/>
        <v>Stationen</v>
      </c>
    </row>
    <row r="58" spans="2:27" ht="15" customHeight="1" x14ac:dyDescent="0.25">
      <c r="B58" s="76" t="str">
        <f t="shared" si="0"/>
        <v>!!!</v>
      </c>
      <c r="C58" s="310" t="str">
        <f>IF(LEN($E58)&gt;0,VLOOKUP(TEXT($E58,0),'Angaben Stationen'!$E$14:$V$215,17,0),"")</f>
        <v/>
      </c>
      <c r="D58" s="254" t="str">
        <f>IF(LEN($E58)&gt;0,VLOOKUP(TEXT($E58,0),'Angaben Stationen'!$E$14:$V$215,18,0),"")</f>
        <v/>
      </c>
      <c r="E58" s="344"/>
      <c r="F58" s="256"/>
      <c r="G58" s="256"/>
      <c r="H58" s="307"/>
      <c r="I58" s="183"/>
      <c r="R58" s="8">
        <f t="shared" si="3"/>
        <v>0</v>
      </c>
      <c r="S58" s="8">
        <f>VLOOKUP($D58,{"29 - Psychiatrie (Erwachsene)",1;"30 - Kinder- und Jugendpsychiatrie",1;"297 - stationsäquivalente Behandlung in der Erwachsenenpsychiatrie (29)",1;"307 - stationsäquivalente Behandlung in der Kinder- und Jugendpsychiatrie (30)",1;"31 - Psychosomatik",1;"",0;0,0},2,0)</f>
        <v>0</v>
      </c>
      <c r="T58" s="8">
        <f t="shared" si="9"/>
        <v>0</v>
      </c>
      <c r="U58" s="8">
        <f t="shared" si="2"/>
        <v>0</v>
      </c>
      <c r="V58" s="8">
        <f t="shared" si="4"/>
        <v>0</v>
      </c>
      <c r="W58" s="8">
        <f t="shared" si="5"/>
        <v>0</v>
      </c>
      <c r="X58" s="8">
        <f t="shared" si="6"/>
        <v>0</v>
      </c>
      <c r="Y58" s="8" t="str">
        <f t="shared" si="7"/>
        <v/>
      </c>
      <c r="Z58" s="8" t="str">
        <f>VLOOKUP($D58,{"29 - Psychiatrie (Erwachsene)","BGI";"297 - stationsäquivalente Behandlung in der Erwachsenenpsychiatrie (29)","BGI";"30 - Kinder- und Jugendpsychiatrie","BGII";"307 - stationsäquivalente Behandlung in der Kinder- und Jugendpsychiatrie (30)","BGII";"31 - Psychosomatik","BGI";"","LEER";0,"Leer"},2,0)</f>
        <v>LEER</v>
      </c>
      <c r="AA58" s="8" t="str">
        <f t="shared" si="8"/>
        <v>Stationen</v>
      </c>
    </row>
    <row r="59" spans="2:27" ht="15" customHeight="1" x14ac:dyDescent="0.25">
      <c r="B59" s="76" t="str">
        <f t="shared" si="0"/>
        <v>!!!</v>
      </c>
      <c r="C59" s="310" t="str">
        <f>IF(LEN($E59)&gt;0,VLOOKUP(TEXT($E59,0),'Angaben Stationen'!$E$14:$V$215,17,0),"")</f>
        <v/>
      </c>
      <c r="D59" s="254" t="str">
        <f>IF(LEN($E59)&gt;0,VLOOKUP(TEXT($E59,0),'Angaben Stationen'!$E$14:$V$215,18,0),"")</f>
        <v/>
      </c>
      <c r="E59" s="344"/>
      <c r="F59" s="256"/>
      <c r="G59" s="256"/>
      <c r="H59" s="307"/>
      <c r="I59" s="183"/>
      <c r="R59" s="8">
        <f t="shared" si="3"/>
        <v>0</v>
      </c>
      <c r="S59" s="8">
        <f>VLOOKUP($D59,{"29 - Psychiatrie (Erwachsene)",1;"30 - Kinder- und Jugendpsychiatrie",1;"297 - stationsäquivalente Behandlung in der Erwachsenenpsychiatrie (29)",1;"307 - stationsäquivalente Behandlung in der Kinder- und Jugendpsychiatrie (30)",1;"31 - Psychosomatik",1;"",0;0,0},2,0)</f>
        <v>0</v>
      </c>
      <c r="T59" s="8">
        <f t="shared" si="9"/>
        <v>0</v>
      </c>
      <c r="U59" s="8">
        <f t="shared" si="2"/>
        <v>0</v>
      </c>
      <c r="V59" s="8">
        <f t="shared" si="4"/>
        <v>0</v>
      </c>
      <c r="W59" s="8">
        <f t="shared" si="5"/>
        <v>0</v>
      </c>
      <c r="X59" s="8">
        <f t="shared" si="6"/>
        <v>0</v>
      </c>
      <c r="Y59" s="8" t="str">
        <f t="shared" si="7"/>
        <v/>
      </c>
      <c r="Z59" s="8" t="str">
        <f>VLOOKUP($D59,{"29 - Psychiatrie (Erwachsene)","BGI";"297 - stationsäquivalente Behandlung in der Erwachsenenpsychiatrie (29)","BGI";"30 - Kinder- und Jugendpsychiatrie","BGII";"307 - stationsäquivalente Behandlung in der Kinder- und Jugendpsychiatrie (30)","BGII";"31 - Psychosomatik","BGI";"","LEER";0,"Leer"},2,0)</f>
        <v>LEER</v>
      </c>
      <c r="AA59" s="8" t="str">
        <f t="shared" si="8"/>
        <v>Stationen</v>
      </c>
    </row>
    <row r="60" spans="2:27" ht="15" customHeight="1" x14ac:dyDescent="0.25">
      <c r="B60" s="76" t="str">
        <f t="shared" si="0"/>
        <v>!!!</v>
      </c>
      <c r="C60" s="310" t="str">
        <f>IF(LEN($E60)&gt;0,VLOOKUP(TEXT($E60,0),'Angaben Stationen'!$E$14:$V$215,17,0),"")</f>
        <v/>
      </c>
      <c r="D60" s="254" t="str">
        <f>IF(LEN($E60)&gt;0,VLOOKUP(TEXT($E60,0),'Angaben Stationen'!$E$14:$V$215,18,0),"")</f>
        <v/>
      </c>
      <c r="E60" s="344"/>
      <c r="F60" s="256"/>
      <c r="G60" s="256"/>
      <c r="H60" s="307"/>
      <c r="I60" s="183"/>
      <c r="R60" s="8">
        <f t="shared" si="3"/>
        <v>0</v>
      </c>
      <c r="S60" s="8">
        <f>VLOOKUP($D60,{"29 - Psychiatrie (Erwachsene)",1;"30 - Kinder- und Jugendpsychiatrie",1;"297 - stationsäquivalente Behandlung in der Erwachsenenpsychiatrie (29)",1;"307 - stationsäquivalente Behandlung in der Kinder- und Jugendpsychiatrie (30)",1;"31 - Psychosomatik",1;"",0;0,0},2,0)</f>
        <v>0</v>
      </c>
      <c r="T60" s="8">
        <f t="shared" si="9"/>
        <v>0</v>
      </c>
      <c r="U60" s="8">
        <f t="shared" si="2"/>
        <v>0</v>
      </c>
      <c r="V60" s="8">
        <f t="shared" si="4"/>
        <v>0</v>
      </c>
      <c r="W60" s="8">
        <f t="shared" si="5"/>
        <v>0</v>
      </c>
      <c r="X60" s="8">
        <f t="shared" si="6"/>
        <v>0</v>
      </c>
      <c r="Y60" s="8" t="str">
        <f t="shared" si="7"/>
        <v/>
      </c>
      <c r="Z60" s="8" t="str">
        <f>VLOOKUP($D60,{"29 - Psychiatrie (Erwachsene)","BGI";"297 - stationsäquivalente Behandlung in der Erwachsenenpsychiatrie (29)","BGI";"30 - Kinder- und Jugendpsychiatrie","BGII";"307 - stationsäquivalente Behandlung in der Kinder- und Jugendpsychiatrie (30)","BGII";"31 - Psychosomatik","BGI";"","LEER";0,"Leer"},2,0)</f>
        <v>LEER</v>
      </c>
      <c r="AA60" s="8" t="str">
        <f t="shared" si="8"/>
        <v>Stationen</v>
      </c>
    </row>
    <row r="61" spans="2:27" ht="15" customHeight="1" x14ac:dyDescent="0.25">
      <c r="B61" s="76" t="str">
        <f t="shared" si="0"/>
        <v>!!!</v>
      </c>
      <c r="C61" s="310" t="str">
        <f>IF(LEN($E61)&gt;0,VLOOKUP(TEXT($E61,0),'Angaben Stationen'!$E$14:$V$215,17,0),"")</f>
        <v/>
      </c>
      <c r="D61" s="254" t="str">
        <f>IF(LEN($E61)&gt;0,VLOOKUP(TEXT($E61,0),'Angaben Stationen'!$E$14:$V$215,18,0),"")</f>
        <v/>
      </c>
      <c r="E61" s="344"/>
      <c r="F61" s="256"/>
      <c r="G61" s="256"/>
      <c r="H61" s="307"/>
      <c r="I61" s="183"/>
      <c r="R61" s="8">
        <f t="shared" si="3"/>
        <v>0</v>
      </c>
      <c r="S61" s="8">
        <f>VLOOKUP($D61,{"29 - Psychiatrie (Erwachsene)",1;"30 - Kinder- und Jugendpsychiatrie",1;"297 - stationsäquivalente Behandlung in der Erwachsenenpsychiatrie (29)",1;"307 - stationsäquivalente Behandlung in der Kinder- und Jugendpsychiatrie (30)",1;"31 - Psychosomatik",1;"",0;0,0},2,0)</f>
        <v>0</v>
      </c>
      <c r="T61" s="8">
        <f t="shared" si="9"/>
        <v>0</v>
      </c>
      <c r="U61" s="8">
        <f t="shared" si="2"/>
        <v>0</v>
      </c>
      <c r="V61" s="8">
        <f t="shared" si="4"/>
        <v>0</v>
      </c>
      <c r="W61" s="8">
        <f t="shared" si="5"/>
        <v>0</v>
      </c>
      <c r="X61" s="8">
        <f t="shared" si="6"/>
        <v>0</v>
      </c>
      <c r="Y61" s="8" t="str">
        <f t="shared" si="7"/>
        <v/>
      </c>
      <c r="Z61" s="8" t="str">
        <f>VLOOKUP($D61,{"29 - Psychiatrie (Erwachsene)","BGI";"297 - stationsäquivalente Behandlung in der Erwachsenenpsychiatrie (29)","BGI";"30 - Kinder- und Jugendpsychiatrie","BGII";"307 - stationsäquivalente Behandlung in der Kinder- und Jugendpsychiatrie (30)","BGII";"31 - Psychosomatik","BGI";"","LEER";0,"Leer"},2,0)</f>
        <v>LEER</v>
      </c>
      <c r="AA61" s="8" t="str">
        <f t="shared" si="8"/>
        <v>Stationen</v>
      </c>
    </row>
    <row r="62" spans="2:27" ht="15" customHeight="1" x14ac:dyDescent="0.25">
      <c r="B62" s="76" t="str">
        <f t="shared" si="0"/>
        <v>!!!</v>
      </c>
      <c r="C62" s="310" t="str">
        <f>IF(LEN($E62)&gt;0,VLOOKUP(TEXT($E62,0),'Angaben Stationen'!$E$14:$V$215,17,0),"")</f>
        <v/>
      </c>
      <c r="D62" s="254" t="str">
        <f>IF(LEN($E62)&gt;0,VLOOKUP(TEXT($E62,0),'Angaben Stationen'!$E$14:$V$215,18,0),"")</f>
        <v/>
      </c>
      <c r="E62" s="344"/>
      <c r="F62" s="256"/>
      <c r="G62" s="256"/>
      <c r="H62" s="307"/>
      <c r="I62" s="183"/>
      <c r="R62" s="8">
        <f t="shared" si="3"/>
        <v>0</v>
      </c>
      <c r="S62" s="8">
        <f>VLOOKUP($D62,{"29 - Psychiatrie (Erwachsene)",1;"30 - Kinder- und Jugendpsychiatrie",1;"297 - stationsäquivalente Behandlung in der Erwachsenenpsychiatrie (29)",1;"307 - stationsäquivalente Behandlung in der Kinder- und Jugendpsychiatrie (30)",1;"31 - Psychosomatik",1;"",0;0,0},2,0)</f>
        <v>0</v>
      </c>
      <c r="T62" s="8">
        <f t="shared" si="9"/>
        <v>0</v>
      </c>
      <c r="U62" s="8">
        <f t="shared" si="2"/>
        <v>0</v>
      </c>
      <c r="V62" s="8">
        <f t="shared" si="4"/>
        <v>0</v>
      </c>
      <c r="W62" s="8">
        <f t="shared" si="5"/>
        <v>0</v>
      </c>
      <c r="X62" s="8">
        <f t="shared" si="6"/>
        <v>0</v>
      </c>
      <c r="Y62" s="8" t="str">
        <f t="shared" si="7"/>
        <v/>
      </c>
      <c r="Z62" s="8" t="str">
        <f>VLOOKUP($D62,{"29 - Psychiatrie (Erwachsene)","BGI";"297 - stationsäquivalente Behandlung in der Erwachsenenpsychiatrie (29)","BGI";"30 - Kinder- und Jugendpsychiatrie","BGII";"307 - stationsäquivalente Behandlung in der Kinder- und Jugendpsychiatrie (30)","BGII";"31 - Psychosomatik","BGI";"","LEER";0,"Leer"},2,0)</f>
        <v>LEER</v>
      </c>
      <c r="AA62" s="8" t="str">
        <f t="shared" si="8"/>
        <v>Stationen</v>
      </c>
    </row>
    <row r="63" spans="2:27" ht="15" customHeight="1" x14ac:dyDescent="0.25">
      <c r="B63" s="76" t="str">
        <f t="shared" si="0"/>
        <v>!!!</v>
      </c>
      <c r="C63" s="310" t="str">
        <f>IF(LEN($E63)&gt;0,VLOOKUP(TEXT($E63,0),'Angaben Stationen'!$E$14:$V$215,17,0),"")</f>
        <v/>
      </c>
      <c r="D63" s="254" t="str">
        <f>IF(LEN($E63)&gt;0,VLOOKUP(TEXT($E63,0),'Angaben Stationen'!$E$14:$V$215,18,0),"")</f>
        <v/>
      </c>
      <c r="E63" s="344"/>
      <c r="F63" s="256"/>
      <c r="G63" s="256"/>
      <c r="H63" s="307"/>
      <c r="I63" s="183"/>
      <c r="R63" s="8">
        <f t="shared" si="3"/>
        <v>0</v>
      </c>
      <c r="S63" s="8">
        <f>VLOOKUP($D63,{"29 - Psychiatrie (Erwachsene)",1;"30 - Kinder- und Jugendpsychiatrie",1;"297 - stationsäquivalente Behandlung in der Erwachsenenpsychiatrie (29)",1;"307 - stationsäquivalente Behandlung in der Kinder- und Jugendpsychiatrie (30)",1;"31 - Psychosomatik",1;"",0;0,0},2,0)</f>
        <v>0</v>
      </c>
      <c r="T63" s="8">
        <f t="shared" si="9"/>
        <v>0</v>
      </c>
      <c r="U63" s="8">
        <f t="shared" si="2"/>
        <v>0</v>
      </c>
      <c r="V63" s="8">
        <f t="shared" si="4"/>
        <v>0</v>
      </c>
      <c r="W63" s="8">
        <f t="shared" si="5"/>
        <v>0</v>
      </c>
      <c r="X63" s="8">
        <f t="shared" si="6"/>
        <v>0</v>
      </c>
      <c r="Y63" s="8" t="str">
        <f t="shared" si="7"/>
        <v/>
      </c>
      <c r="Z63" s="8" t="str">
        <f>VLOOKUP($D63,{"29 - Psychiatrie (Erwachsene)","BGI";"297 - stationsäquivalente Behandlung in der Erwachsenenpsychiatrie (29)","BGI";"30 - Kinder- und Jugendpsychiatrie","BGII";"307 - stationsäquivalente Behandlung in der Kinder- und Jugendpsychiatrie (30)","BGII";"31 - Psychosomatik","BGI";"","LEER";0,"Leer"},2,0)</f>
        <v>LEER</v>
      </c>
      <c r="AA63" s="8" t="str">
        <f t="shared" si="8"/>
        <v>Stationen</v>
      </c>
    </row>
    <row r="64" spans="2:27" ht="15" customHeight="1" x14ac:dyDescent="0.25">
      <c r="B64" s="76" t="str">
        <f t="shared" si="0"/>
        <v>!!!</v>
      </c>
      <c r="C64" s="310" t="str">
        <f>IF(LEN($E64)&gt;0,VLOOKUP(TEXT($E64,0),'Angaben Stationen'!$E$14:$V$215,17,0),"")</f>
        <v/>
      </c>
      <c r="D64" s="254" t="str">
        <f>IF(LEN($E64)&gt;0,VLOOKUP(TEXT($E64,0),'Angaben Stationen'!$E$14:$V$215,18,0),"")</f>
        <v/>
      </c>
      <c r="E64" s="344"/>
      <c r="F64" s="256"/>
      <c r="G64" s="256"/>
      <c r="H64" s="307"/>
      <c r="I64" s="183"/>
      <c r="R64" s="8">
        <f t="shared" si="3"/>
        <v>0</v>
      </c>
      <c r="S64" s="8">
        <f>VLOOKUP($D64,{"29 - Psychiatrie (Erwachsene)",1;"30 - Kinder- und Jugendpsychiatrie",1;"297 - stationsäquivalente Behandlung in der Erwachsenenpsychiatrie (29)",1;"307 - stationsäquivalente Behandlung in der Kinder- und Jugendpsychiatrie (30)",1;"31 - Psychosomatik",1;"",0;0,0},2,0)</f>
        <v>0</v>
      </c>
      <c r="T64" s="8">
        <f t="shared" si="9"/>
        <v>0</v>
      </c>
      <c r="U64" s="8">
        <f t="shared" si="2"/>
        <v>0</v>
      </c>
      <c r="V64" s="8">
        <f t="shared" si="4"/>
        <v>0</v>
      </c>
      <c r="W64" s="8">
        <f t="shared" si="5"/>
        <v>0</v>
      </c>
      <c r="X64" s="8">
        <f t="shared" si="6"/>
        <v>0</v>
      </c>
      <c r="Y64" s="8" t="str">
        <f t="shared" si="7"/>
        <v/>
      </c>
      <c r="Z64" s="8" t="str">
        <f>VLOOKUP($D64,{"29 - Psychiatrie (Erwachsene)","BGI";"297 - stationsäquivalente Behandlung in der Erwachsenenpsychiatrie (29)","BGI";"30 - Kinder- und Jugendpsychiatrie","BGII";"307 - stationsäquivalente Behandlung in der Kinder- und Jugendpsychiatrie (30)","BGII";"31 - Psychosomatik","BGI";"","LEER";0,"Leer"},2,0)</f>
        <v>LEER</v>
      </c>
      <c r="AA64" s="8" t="str">
        <f t="shared" si="8"/>
        <v>Stationen</v>
      </c>
    </row>
    <row r="65" spans="2:27" ht="15" customHeight="1" x14ac:dyDescent="0.25">
      <c r="B65" s="76" t="str">
        <f t="shared" si="0"/>
        <v>!!!</v>
      </c>
      <c r="C65" s="310" t="str">
        <f>IF(LEN($E65)&gt;0,VLOOKUP(TEXT($E65,0),'Angaben Stationen'!$E$14:$V$215,17,0),"")</f>
        <v/>
      </c>
      <c r="D65" s="254" t="str">
        <f>IF(LEN($E65)&gt;0,VLOOKUP(TEXT($E65,0),'Angaben Stationen'!$E$14:$V$215,18,0),"")</f>
        <v/>
      </c>
      <c r="E65" s="344"/>
      <c r="F65" s="256"/>
      <c r="G65" s="256"/>
      <c r="H65" s="307"/>
      <c r="I65" s="183"/>
      <c r="R65" s="8">
        <f t="shared" si="3"/>
        <v>0</v>
      </c>
      <c r="S65" s="8">
        <f>VLOOKUP($D65,{"29 - Psychiatrie (Erwachsene)",1;"30 - Kinder- und Jugendpsychiatrie",1;"297 - stationsäquivalente Behandlung in der Erwachsenenpsychiatrie (29)",1;"307 - stationsäquivalente Behandlung in der Kinder- und Jugendpsychiatrie (30)",1;"31 - Psychosomatik",1;"",0;0,0},2,0)</f>
        <v>0</v>
      </c>
      <c r="T65" s="8">
        <f t="shared" si="9"/>
        <v>0</v>
      </c>
      <c r="U65" s="8">
        <f t="shared" si="2"/>
        <v>0</v>
      </c>
      <c r="V65" s="8">
        <f t="shared" si="4"/>
        <v>0</v>
      </c>
      <c r="W65" s="8">
        <f t="shared" si="5"/>
        <v>0</v>
      </c>
      <c r="X65" s="8">
        <f t="shared" si="6"/>
        <v>0</v>
      </c>
      <c r="Y65" s="8" t="str">
        <f t="shared" si="7"/>
        <v/>
      </c>
      <c r="Z65" s="8" t="str">
        <f>VLOOKUP($D65,{"29 - Psychiatrie (Erwachsene)","BGI";"297 - stationsäquivalente Behandlung in der Erwachsenenpsychiatrie (29)","BGI";"30 - Kinder- und Jugendpsychiatrie","BGII";"307 - stationsäquivalente Behandlung in der Kinder- und Jugendpsychiatrie (30)","BGII";"31 - Psychosomatik","BGI";"","LEER";0,"Leer"},2,0)</f>
        <v>LEER</v>
      </c>
      <c r="AA65" s="8" t="str">
        <f t="shared" si="8"/>
        <v>Stationen</v>
      </c>
    </row>
    <row r="66" spans="2:27" ht="15" customHeight="1" x14ac:dyDescent="0.25">
      <c r="B66" s="76" t="str">
        <f t="shared" si="0"/>
        <v>!!!</v>
      </c>
      <c r="C66" s="310" t="str">
        <f>IF(LEN($E66)&gt;0,VLOOKUP(TEXT($E66,0),'Angaben Stationen'!$E$14:$V$215,17,0),"")</f>
        <v/>
      </c>
      <c r="D66" s="254" t="str">
        <f>IF(LEN($E66)&gt;0,VLOOKUP(TEXT($E66,0),'Angaben Stationen'!$E$14:$V$215,18,0),"")</f>
        <v/>
      </c>
      <c r="E66" s="344"/>
      <c r="F66" s="256"/>
      <c r="G66" s="256"/>
      <c r="H66" s="307"/>
      <c r="I66" s="183"/>
      <c r="R66" s="8">
        <f t="shared" si="3"/>
        <v>0</v>
      </c>
      <c r="S66" s="8">
        <f>VLOOKUP($D66,{"29 - Psychiatrie (Erwachsene)",1;"30 - Kinder- und Jugendpsychiatrie",1;"297 - stationsäquivalente Behandlung in der Erwachsenenpsychiatrie (29)",1;"307 - stationsäquivalente Behandlung in der Kinder- und Jugendpsychiatrie (30)",1;"31 - Psychosomatik",1;"",0;0,0},2,0)</f>
        <v>0</v>
      </c>
      <c r="T66" s="8">
        <f t="shared" si="9"/>
        <v>0</v>
      </c>
      <c r="U66" s="8">
        <f t="shared" si="2"/>
        <v>0</v>
      </c>
      <c r="V66" s="8">
        <f t="shared" si="4"/>
        <v>0</v>
      </c>
      <c r="W66" s="8">
        <f t="shared" si="5"/>
        <v>0</v>
      </c>
      <c r="X66" s="8">
        <f t="shared" si="6"/>
        <v>0</v>
      </c>
      <c r="Y66" s="8" t="str">
        <f t="shared" si="7"/>
        <v/>
      </c>
      <c r="Z66" s="8" t="str">
        <f>VLOOKUP($D66,{"29 - Psychiatrie (Erwachsene)","BGI";"297 - stationsäquivalente Behandlung in der Erwachsenenpsychiatrie (29)","BGI";"30 - Kinder- und Jugendpsychiatrie","BGII";"307 - stationsäquivalente Behandlung in der Kinder- und Jugendpsychiatrie (30)","BGII";"31 - Psychosomatik","BGI";"","LEER";0,"Leer"},2,0)</f>
        <v>LEER</v>
      </c>
      <c r="AA66" s="8" t="str">
        <f t="shared" si="8"/>
        <v>Stationen</v>
      </c>
    </row>
    <row r="67" spans="2:27" ht="15" customHeight="1" x14ac:dyDescent="0.25">
      <c r="B67" s="76" t="str">
        <f t="shared" si="0"/>
        <v>!!!</v>
      </c>
      <c r="C67" s="310" t="str">
        <f>IF(LEN($E67)&gt;0,VLOOKUP(TEXT($E67,0),'Angaben Stationen'!$E$14:$V$215,17,0),"")</f>
        <v/>
      </c>
      <c r="D67" s="254" t="str">
        <f>IF(LEN($E67)&gt;0,VLOOKUP(TEXT($E67,0),'Angaben Stationen'!$E$14:$V$215,18,0),"")</f>
        <v/>
      </c>
      <c r="E67" s="344"/>
      <c r="F67" s="256"/>
      <c r="G67" s="256"/>
      <c r="H67" s="307"/>
      <c r="I67" s="183"/>
      <c r="R67" s="8">
        <f t="shared" si="3"/>
        <v>0</v>
      </c>
      <c r="S67" s="8">
        <f>VLOOKUP($D67,{"29 - Psychiatrie (Erwachsene)",1;"30 - Kinder- und Jugendpsychiatrie",1;"297 - stationsäquivalente Behandlung in der Erwachsenenpsychiatrie (29)",1;"307 - stationsäquivalente Behandlung in der Kinder- und Jugendpsychiatrie (30)",1;"31 - Psychosomatik",1;"",0;0,0},2,0)</f>
        <v>0</v>
      </c>
      <c r="T67" s="8">
        <f t="shared" si="9"/>
        <v>0</v>
      </c>
      <c r="U67" s="8">
        <f t="shared" si="2"/>
        <v>0</v>
      </c>
      <c r="V67" s="8">
        <f t="shared" si="4"/>
        <v>0</v>
      </c>
      <c r="W67" s="8">
        <f t="shared" si="5"/>
        <v>0</v>
      </c>
      <c r="X67" s="8">
        <f t="shared" si="6"/>
        <v>0</v>
      </c>
      <c r="Y67" s="8" t="str">
        <f t="shared" si="7"/>
        <v/>
      </c>
      <c r="Z67" s="8" t="str">
        <f>VLOOKUP($D67,{"29 - Psychiatrie (Erwachsene)","BGI";"297 - stationsäquivalente Behandlung in der Erwachsenenpsychiatrie (29)","BGI";"30 - Kinder- und Jugendpsychiatrie","BGII";"307 - stationsäquivalente Behandlung in der Kinder- und Jugendpsychiatrie (30)","BGII";"31 - Psychosomatik","BGI";"","LEER";0,"Leer"},2,0)</f>
        <v>LEER</v>
      </c>
      <c r="AA67" s="8" t="str">
        <f t="shared" si="8"/>
        <v>Stationen</v>
      </c>
    </row>
    <row r="68" spans="2:27" ht="15" customHeight="1" x14ac:dyDescent="0.25">
      <c r="B68" s="76" t="str">
        <f t="shared" si="0"/>
        <v>!!!</v>
      </c>
      <c r="C68" s="310" t="str">
        <f>IF(LEN($E68)&gt;0,VLOOKUP(TEXT($E68,0),'Angaben Stationen'!$E$14:$V$215,17,0),"")</f>
        <v/>
      </c>
      <c r="D68" s="254" t="str">
        <f>IF(LEN($E68)&gt;0,VLOOKUP(TEXT($E68,0),'Angaben Stationen'!$E$14:$V$215,18,0),"")</f>
        <v/>
      </c>
      <c r="E68" s="344"/>
      <c r="F68" s="256"/>
      <c r="G68" s="256"/>
      <c r="H68" s="307"/>
      <c r="I68" s="183"/>
      <c r="R68" s="8">
        <f t="shared" si="3"/>
        <v>0</v>
      </c>
      <c r="S68" s="8">
        <f>VLOOKUP($D68,{"29 - Psychiatrie (Erwachsene)",1;"30 - Kinder- und Jugendpsychiatrie",1;"297 - stationsäquivalente Behandlung in der Erwachsenenpsychiatrie (29)",1;"307 - stationsäquivalente Behandlung in der Kinder- und Jugendpsychiatrie (30)",1;"31 - Psychosomatik",1;"",0;0,0},2,0)</f>
        <v>0</v>
      </c>
      <c r="T68" s="8">
        <f t="shared" si="9"/>
        <v>0</v>
      </c>
      <c r="U68" s="8">
        <f t="shared" si="2"/>
        <v>0</v>
      </c>
      <c r="V68" s="8">
        <f t="shared" si="4"/>
        <v>0</v>
      </c>
      <c r="W68" s="8">
        <f t="shared" si="5"/>
        <v>0</v>
      </c>
      <c r="X68" s="8">
        <f t="shared" si="6"/>
        <v>0</v>
      </c>
      <c r="Y68" s="8" t="str">
        <f t="shared" si="7"/>
        <v/>
      </c>
      <c r="Z68" s="8" t="str">
        <f>VLOOKUP($D68,{"29 - Psychiatrie (Erwachsene)","BGI";"297 - stationsäquivalente Behandlung in der Erwachsenenpsychiatrie (29)","BGI";"30 - Kinder- und Jugendpsychiatrie","BGII";"307 - stationsäquivalente Behandlung in der Kinder- und Jugendpsychiatrie (30)","BGII";"31 - Psychosomatik","BGI";"","LEER";0,"Leer"},2,0)</f>
        <v>LEER</v>
      </c>
      <c r="AA68" s="8" t="str">
        <f t="shared" si="8"/>
        <v>Stationen</v>
      </c>
    </row>
    <row r="69" spans="2:27" ht="15" customHeight="1" x14ac:dyDescent="0.25">
      <c r="B69" s="76" t="str">
        <f t="shared" si="0"/>
        <v>!!!</v>
      </c>
      <c r="C69" s="310" t="str">
        <f>IF(LEN($E69)&gt;0,VLOOKUP(TEXT($E69,0),'Angaben Stationen'!$E$14:$V$215,17,0),"")</f>
        <v/>
      </c>
      <c r="D69" s="254" t="str">
        <f>IF(LEN($E69)&gt;0,VLOOKUP(TEXT($E69,0),'Angaben Stationen'!$E$14:$V$215,18,0),"")</f>
        <v/>
      </c>
      <c r="E69" s="344"/>
      <c r="F69" s="256"/>
      <c r="G69" s="256"/>
      <c r="H69" s="307"/>
      <c r="I69" s="183"/>
      <c r="R69" s="8">
        <f t="shared" si="3"/>
        <v>0</v>
      </c>
      <c r="S69" s="8">
        <f>VLOOKUP($D69,{"29 - Psychiatrie (Erwachsene)",1;"30 - Kinder- und Jugendpsychiatrie",1;"297 - stationsäquivalente Behandlung in der Erwachsenenpsychiatrie (29)",1;"307 - stationsäquivalente Behandlung in der Kinder- und Jugendpsychiatrie (30)",1;"31 - Psychosomatik",1;"",0;0,0},2,0)</f>
        <v>0</v>
      </c>
      <c r="T69" s="8">
        <f t="shared" si="9"/>
        <v>0</v>
      </c>
      <c r="U69" s="8">
        <f t="shared" si="2"/>
        <v>0</v>
      </c>
      <c r="V69" s="8">
        <f t="shared" si="4"/>
        <v>0</v>
      </c>
      <c r="W69" s="8">
        <f t="shared" si="5"/>
        <v>0</v>
      </c>
      <c r="X69" s="8">
        <f t="shared" si="6"/>
        <v>0</v>
      </c>
      <c r="Y69" s="8" t="str">
        <f t="shared" si="7"/>
        <v/>
      </c>
      <c r="Z69" s="8" t="str">
        <f>VLOOKUP($D69,{"29 - Psychiatrie (Erwachsene)","BGI";"297 - stationsäquivalente Behandlung in der Erwachsenenpsychiatrie (29)","BGI";"30 - Kinder- und Jugendpsychiatrie","BGII";"307 - stationsäquivalente Behandlung in der Kinder- und Jugendpsychiatrie (30)","BGII";"31 - Psychosomatik","BGI";"","LEER";0,"Leer"},2,0)</f>
        <v>LEER</v>
      </c>
      <c r="AA69" s="8" t="str">
        <f t="shared" si="8"/>
        <v>Stationen</v>
      </c>
    </row>
    <row r="70" spans="2:27" ht="15" customHeight="1" x14ac:dyDescent="0.25">
      <c r="B70" s="76" t="str">
        <f t="shared" si="0"/>
        <v>!!!</v>
      </c>
      <c r="C70" s="310" t="str">
        <f>IF(LEN($E70)&gt;0,VLOOKUP(TEXT($E70,0),'Angaben Stationen'!$E$14:$V$215,17,0),"")</f>
        <v/>
      </c>
      <c r="D70" s="254" t="str">
        <f>IF(LEN($E70)&gt;0,VLOOKUP(TEXT($E70,0),'Angaben Stationen'!$E$14:$V$215,18,0),"")</f>
        <v/>
      </c>
      <c r="E70" s="344"/>
      <c r="F70" s="256"/>
      <c r="G70" s="256"/>
      <c r="H70" s="307"/>
      <c r="I70" s="183"/>
      <c r="R70" s="8">
        <f t="shared" si="3"/>
        <v>0</v>
      </c>
      <c r="S70" s="8">
        <f>VLOOKUP($D70,{"29 - Psychiatrie (Erwachsene)",1;"30 - Kinder- und Jugendpsychiatrie",1;"297 - stationsäquivalente Behandlung in der Erwachsenenpsychiatrie (29)",1;"307 - stationsäquivalente Behandlung in der Kinder- und Jugendpsychiatrie (30)",1;"31 - Psychosomatik",1;"",0;0,0},2,0)</f>
        <v>0</v>
      </c>
      <c r="T70" s="8">
        <f t="shared" si="9"/>
        <v>0</v>
      </c>
      <c r="U70" s="8">
        <f t="shared" si="2"/>
        <v>0</v>
      </c>
      <c r="V70" s="8">
        <f t="shared" si="4"/>
        <v>0</v>
      </c>
      <c r="W70" s="8">
        <f t="shared" si="5"/>
        <v>0</v>
      </c>
      <c r="X70" s="8">
        <f t="shared" si="6"/>
        <v>0</v>
      </c>
      <c r="Y70" s="8" t="str">
        <f t="shared" si="7"/>
        <v/>
      </c>
      <c r="Z70" s="8" t="str">
        <f>VLOOKUP($D70,{"29 - Psychiatrie (Erwachsene)","BGI";"297 - stationsäquivalente Behandlung in der Erwachsenenpsychiatrie (29)","BGI";"30 - Kinder- und Jugendpsychiatrie","BGII";"307 - stationsäquivalente Behandlung in der Kinder- und Jugendpsychiatrie (30)","BGII";"31 - Psychosomatik","BGI";"","LEER";0,"Leer"},2,0)</f>
        <v>LEER</v>
      </c>
      <c r="AA70" s="8" t="str">
        <f t="shared" si="8"/>
        <v>Stationen</v>
      </c>
    </row>
    <row r="71" spans="2:27" ht="15" customHeight="1" x14ac:dyDescent="0.25">
      <c r="B71" s="76" t="str">
        <f t="shared" si="0"/>
        <v>!!!</v>
      </c>
      <c r="C71" s="310" t="str">
        <f>IF(LEN($E71)&gt;0,VLOOKUP(TEXT($E71,0),'Angaben Stationen'!$E$14:$V$215,17,0),"")</f>
        <v/>
      </c>
      <c r="D71" s="254" t="str">
        <f>IF(LEN($E71)&gt;0,VLOOKUP(TEXT($E71,0),'Angaben Stationen'!$E$14:$V$215,18,0),"")</f>
        <v/>
      </c>
      <c r="E71" s="344"/>
      <c r="F71" s="256"/>
      <c r="G71" s="256"/>
      <c r="H71" s="307"/>
      <c r="I71" s="183"/>
      <c r="R71" s="8">
        <f t="shared" si="3"/>
        <v>0</v>
      </c>
      <c r="S71" s="8">
        <f>VLOOKUP($D71,{"29 - Psychiatrie (Erwachsene)",1;"30 - Kinder- und Jugendpsychiatrie",1;"297 - stationsäquivalente Behandlung in der Erwachsenenpsychiatrie (29)",1;"307 - stationsäquivalente Behandlung in der Kinder- und Jugendpsychiatrie (30)",1;"31 - Psychosomatik",1;"",0;0,0},2,0)</f>
        <v>0</v>
      </c>
      <c r="T71" s="8">
        <f t="shared" si="9"/>
        <v>0</v>
      </c>
      <c r="U71" s="8">
        <f t="shared" si="2"/>
        <v>0</v>
      </c>
      <c r="V71" s="8">
        <f t="shared" si="4"/>
        <v>0</v>
      </c>
      <c r="W71" s="8">
        <f t="shared" si="5"/>
        <v>0</v>
      </c>
      <c r="X71" s="8">
        <f t="shared" si="6"/>
        <v>0</v>
      </c>
      <c r="Y71" s="8" t="str">
        <f t="shared" si="7"/>
        <v/>
      </c>
      <c r="Z71" s="8" t="str">
        <f>VLOOKUP($D71,{"29 - Psychiatrie (Erwachsene)","BGI";"297 - stationsäquivalente Behandlung in der Erwachsenenpsychiatrie (29)","BGI";"30 - Kinder- und Jugendpsychiatrie","BGII";"307 - stationsäquivalente Behandlung in der Kinder- und Jugendpsychiatrie (30)","BGII";"31 - Psychosomatik","BGI";"","LEER";0,"Leer"},2,0)</f>
        <v>LEER</v>
      </c>
      <c r="AA71" s="8" t="str">
        <f t="shared" si="8"/>
        <v>Stationen</v>
      </c>
    </row>
    <row r="72" spans="2:27" ht="15" customHeight="1" x14ac:dyDescent="0.25">
      <c r="B72" s="76" t="str">
        <f t="shared" si="0"/>
        <v>!!!</v>
      </c>
      <c r="C72" s="310" t="str">
        <f>IF(LEN($E72)&gt;0,VLOOKUP(TEXT($E72,0),'Angaben Stationen'!$E$14:$V$215,17,0),"")</f>
        <v/>
      </c>
      <c r="D72" s="254" t="str">
        <f>IF(LEN($E72)&gt;0,VLOOKUP(TEXT($E72,0),'Angaben Stationen'!$E$14:$V$215,18,0),"")</f>
        <v/>
      </c>
      <c r="E72" s="344"/>
      <c r="F72" s="256"/>
      <c r="G72" s="256"/>
      <c r="H72" s="307"/>
      <c r="I72" s="183"/>
      <c r="R72" s="8">
        <f t="shared" si="3"/>
        <v>0</v>
      </c>
      <c r="S72" s="8">
        <f>VLOOKUP($D72,{"29 - Psychiatrie (Erwachsene)",1;"30 - Kinder- und Jugendpsychiatrie",1;"297 - stationsäquivalente Behandlung in der Erwachsenenpsychiatrie (29)",1;"307 - stationsäquivalente Behandlung in der Kinder- und Jugendpsychiatrie (30)",1;"31 - Psychosomatik",1;"",0;0,0},2,0)</f>
        <v>0</v>
      </c>
      <c r="T72" s="8">
        <f t="shared" si="9"/>
        <v>0</v>
      </c>
      <c r="U72" s="8">
        <f t="shared" si="2"/>
        <v>0</v>
      </c>
      <c r="V72" s="8">
        <f t="shared" si="4"/>
        <v>0</v>
      </c>
      <c r="W72" s="8">
        <f t="shared" si="5"/>
        <v>0</v>
      </c>
      <c r="X72" s="8">
        <f t="shared" si="6"/>
        <v>0</v>
      </c>
      <c r="Y72" s="8" t="str">
        <f t="shared" si="7"/>
        <v/>
      </c>
      <c r="Z72" s="8" t="str">
        <f>VLOOKUP($D72,{"29 - Psychiatrie (Erwachsene)","BGI";"297 - stationsäquivalente Behandlung in der Erwachsenenpsychiatrie (29)","BGI";"30 - Kinder- und Jugendpsychiatrie","BGII";"307 - stationsäquivalente Behandlung in der Kinder- und Jugendpsychiatrie (30)","BGII";"31 - Psychosomatik","BGI";"","LEER";0,"Leer"},2,0)</f>
        <v>LEER</v>
      </c>
      <c r="AA72" s="8" t="str">
        <f t="shared" si="8"/>
        <v>Stationen</v>
      </c>
    </row>
    <row r="73" spans="2:27" ht="15" customHeight="1" x14ac:dyDescent="0.25">
      <c r="B73" s="76" t="str">
        <f t="shared" si="0"/>
        <v>!!!</v>
      </c>
      <c r="C73" s="310" t="str">
        <f>IF(LEN($E73)&gt;0,VLOOKUP(TEXT($E73,0),'Angaben Stationen'!$E$14:$V$215,17,0),"")</f>
        <v/>
      </c>
      <c r="D73" s="254" t="str">
        <f>IF(LEN($E73)&gt;0,VLOOKUP(TEXT($E73,0),'Angaben Stationen'!$E$14:$V$215,18,0),"")</f>
        <v/>
      </c>
      <c r="E73" s="344"/>
      <c r="F73" s="256"/>
      <c r="G73" s="256"/>
      <c r="H73" s="307"/>
      <c r="I73" s="183"/>
      <c r="R73" s="8">
        <f t="shared" si="3"/>
        <v>0</v>
      </c>
      <c r="S73" s="8">
        <f>VLOOKUP($D73,{"29 - Psychiatrie (Erwachsene)",1;"30 - Kinder- und Jugendpsychiatrie",1;"297 - stationsäquivalente Behandlung in der Erwachsenenpsychiatrie (29)",1;"307 - stationsäquivalente Behandlung in der Kinder- und Jugendpsychiatrie (30)",1;"31 - Psychosomatik",1;"",0;0,0},2,0)</f>
        <v>0</v>
      </c>
      <c r="T73" s="8">
        <f t="shared" si="9"/>
        <v>0</v>
      </c>
      <c r="U73" s="8">
        <f t="shared" si="2"/>
        <v>0</v>
      </c>
      <c r="V73" s="8">
        <f t="shared" si="4"/>
        <v>0</v>
      </c>
      <c r="W73" s="8">
        <f t="shared" si="5"/>
        <v>0</v>
      </c>
      <c r="X73" s="8">
        <f t="shared" si="6"/>
        <v>0</v>
      </c>
      <c r="Y73" s="8" t="str">
        <f t="shared" si="7"/>
        <v/>
      </c>
      <c r="Z73" s="8" t="str">
        <f>VLOOKUP($D73,{"29 - Psychiatrie (Erwachsene)","BGI";"297 - stationsäquivalente Behandlung in der Erwachsenenpsychiatrie (29)","BGI";"30 - Kinder- und Jugendpsychiatrie","BGII";"307 - stationsäquivalente Behandlung in der Kinder- und Jugendpsychiatrie (30)","BGII";"31 - Psychosomatik","BGI";"","LEER";0,"Leer"},2,0)</f>
        <v>LEER</v>
      </c>
      <c r="AA73" s="8" t="str">
        <f t="shared" si="8"/>
        <v>Stationen</v>
      </c>
    </row>
    <row r="74" spans="2:27" ht="15" customHeight="1" x14ac:dyDescent="0.25">
      <c r="B74" s="76" t="str">
        <f t="shared" si="0"/>
        <v>!!!</v>
      </c>
      <c r="C74" s="310" t="str">
        <f>IF(LEN($E74)&gt;0,VLOOKUP(TEXT($E74,0),'Angaben Stationen'!$E$14:$V$215,17,0),"")</f>
        <v/>
      </c>
      <c r="D74" s="254" t="str">
        <f>IF(LEN($E74)&gt;0,VLOOKUP(TEXT($E74,0),'Angaben Stationen'!$E$14:$V$215,18,0),"")</f>
        <v/>
      </c>
      <c r="E74" s="344"/>
      <c r="F74" s="256"/>
      <c r="G74" s="256"/>
      <c r="H74" s="307"/>
      <c r="I74" s="183"/>
      <c r="R74" s="8">
        <f t="shared" si="3"/>
        <v>0</v>
      </c>
      <c r="S74" s="8">
        <f>VLOOKUP($D74,{"29 - Psychiatrie (Erwachsene)",1;"30 - Kinder- und Jugendpsychiatrie",1;"297 - stationsäquivalente Behandlung in der Erwachsenenpsychiatrie (29)",1;"307 - stationsäquivalente Behandlung in der Kinder- und Jugendpsychiatrie (30)",1;"31 - Psychosomatik",1;"",0;0,0},2,0)</f>
        <v>0</v>
      </c>
      <c r="T74" s="8">
        <f t="shared" si="9"/>
        <v>0</v>
      </c>
      <c r="U74" s="8">
        <f t="shared" si="2"/>
        <v>0</v>
      </c>
      <c r="V74" s="8">
        <f t="shared" si="4"/>
        <v>0</v>
      </c>
      <c r="W74" s="8">
        <f t="shared" si="5"/>
        <v>0</v>
      </c>
      <c r="X74" s="8">
        <f t="shared" si="6"/>
        <v>0</v>
      </c>
      <c r="Y74" s="8" t="str">
        <f t="shared" si="7"/>
        <v/>
      </c>
      <c r="Z74" s="8" t="str">
        <f>VLOOKUP($D74,{"29 - Psychiatrie (Erwachsene)","BGI";"297 - stationsäquivalente Behandlung in der Erwachsenenpsychiatrie (29)","BGI";"30 - Kinder- und Jugendpsychiatrie","BGII";"307 - stationsäquivalente Behandlung in der Kinder- und Jugendpsychiatrie (30)","BGII";"31 - Psychosomatik","BGI";"","LEER";0,"Leer"},2,0)</f>
        <v>LEER</v>
      </c>
      <c r="AA74" s="8" t="str">
        <f t="shared" si="8"/>
        <v>Stationen</v>
      </c>
    </row>
    <row r="75" spans="2:27" ht="15" customHeight="1" x14ac:dyDescent="0.25">
      <c r="B75" s="76" t="str">
        <f t="shared" si="0"/>
        <v>!!!</v>
      </c>
      <c r="C75" s="310" t="str">
        <f>IF(LEN($E75)&gt;0,VLOOKUP(TEXT($E75,0),'Angaben Stationen'!$E$14:$V$215,17,0),"")</f>
        <v/>
      </c>
      <c r="D75" s="254" t="str">
        <f>IF(LEN($E75)&gt;0,VLOOKUP(TEXT($E75,0),'Angaben Stationen'!$E$14:$V$215,18,0),"")</f>
        <v/>
      </c>
      <c r="E75" s="344"/>
      <c r="F75" s="256"/>
      <c r="G75" s="256"/>
      <c r="H75" s="307"/>
      <c r="I75" s="183"/>
      <c r="R75" s="8">
        <f t="shared" si="3"/>
        <v>0</v>
      </c>
      <c r="S75" s="8">
        <f>VLOOKUP($D75,{"29 - Psychiatrie (Erwachsene)",1;"30 - Kinder- und Jugendpsychiatrie",1;"297 - stationsäquivalente Behandlung in der Erwachsenenpsychiatrie (29)",1;"307 - stationsäquivalente Behandlung in der Kinder- und Jugendpsychiatrie (30)",1;"31 - Psychosomatik",1;"",0;0,0},2,0)</f>
        <v>0</v>
      </c>
      <c r="T75" s="8">
        <f t="shared" si="9"/>
        <v>0</v>
      </c>
      <c r="U75" s="8">
        <f t="shared" si="2"/>
        <v>0</v>
      </c>
      <c r="V75" s="8">
        <f t="shared" si="4"/>
        <v>0</v>
      </c>
      <c r="W75" s="8">
        <f t="shared" si="5"/>
        <v>0</v>
      </c>
      <c r="X75" s="8">
        <f t="shared" si="6"/>
        <v>0</v>
      </c>
      <c r="Y75" s="8" t="str">
        <f t="shared" si="7"/>
        <v/>
      </c>
      <c r="Z75" s="8" t="str">
        <f>VLOOKUP($D75,{"29 - Psychiatrie (Erwachsene)","BGI";"297 - stationsäquivalente Behandlung in der Erwachsenenpsychiatrie (29)","BGI";"30 - Kinder- und Jugendpsychiatrie","BGII";"307 - stationsäquivalente Behandlung in der Kinder- und Jugendpsychiatrie (30)","BGII";"31 - Psychosomatik","BGI";"","LEER";0,"Leer"},2,0)</f>
        <v>LEER</v>
      </c>
      <c r="AA75" s="8" t="str">
        <f t="shared" si="8"/>
        <v>Stationen</v>
      </c>
    </row>
    <row r="76" spans="2:27" ht="15" customHeight="1" x14ac:dyDescent="0.25">
      <c r="B76" s="76" t="str">
        <f t="shared" si="0"/>
        <v>!!!</v>
      </c>
      <c r="C76" s="310" t="str">
        <f>IF(LEN($E76)&gt;0,VLOOKUP(TEXT($E76,0),'Angaben Stationen'!$E$14:$V$215,17,0),"")</f>
        <v/>
      </c>
      <c r="D76" s="254" t="str">
        <f>IF(LEN($E76)&gt;0,VLOOKUP(TEXT($E76,0),'Angaben Stationen'!$E$14:$V$215,18,0),"")</f>
        <v/>
      </c>
      <c r="E76" s="344"/>
      <c r="F76" s="256"/>
      <c r="G76" s="256"/>
      <c r="H76" s="307"/>
      <c r="I76" s="183"/>
      <c r="R76" s="8">
        <f t="shared" si="3"/>
        <v>0</v>
      </c>
      <c r="S76" s="8">
        <f>VLOOKUP($D76,{"29 - Psychiatrie (Erwachsene)",1;"30 - Kinder- und Jugendpsychiatrie",1;"297 - stationsäquivalente Behandlung in der Erwachsenenpsychiatrie (29)",1;"307 - stationsäquivalente Behandlung in der Kinder- und Jugendpsychiatrie (30)",1;"31 - Psychosomatik",1;"",0;0,0},2,0)</f>
        <v>0</v>
      </c>
      <c r="T76" s="8">
        <f t="shared" si="9"/>
        <v>0</v>
      </c>
      <c r="U76" s="8">
        <f t="shared" si="2"/>
        <v>0</v>
      </c>
      <c r="V76" s="8">
        <f t="shared" si="4"/>
        <v>0</v>
      </c>
      <c r="W76" s="8">
        <f t="shared" si="5"/>
        <v>0</v>
      </c>
      <c r="X76" s="8">
        <f t="shared" si="6"/>
        <v>0</v>
      </c>
      <c r="Y76" s="8" t="str">
        <f t="shared" si="7"/>
        <v/>
      </c>
      <c r="Z76" s="8" t="str">
        <f>VLOOKUP($D76,{"29 - Psychiatrie (Erwachsene)","BGI";"297 - stationsäquivalente Behandlung in der Erwachsenenpsychiatrie (29)","BGI";"30 - Kinder- und Jugendpsychiatrie","BGII";"307 - stationsäquivalente Behandlung in der Kinder- und Jugendpsychiatrie (30)","BGII";"31 - Psychosomatik","BGI";"","LEER";0,"Leer"},2,0)</f>
        <v>LEER</v>
      </c>
      <c r="AA76" s="8" t="str">
        <f t="shared" si="8"/>
        <v>Stationen</v>
      </c>
    </row>
    <row r="77" spans="2:27" ht="15" customHeight="1" x14ac:dyDescent="0.25">
      <c r="B77" s="76" t="str">
        <f t="shared" si="0"/>
        <v>!!!</v>
      </c>
      <c r="C77" s="310" t="str">
        <f>IF(LEN($E77)&gt;0,VLOOKUP(TEXT($E77,0),'Angaben Stationen'!$E$14:$V$215,17,0),"")</f>
        <v/>
      </c>
      <c r="D77" s="254" t="str">
        <f>IF(LEN($E77)&gt;0,VLOOKUP(TEXT($E77,0),'Angaben Stationen'!$E$14:$V$215,18,0),"")</f>
        <v/>
      </c>
      <c r="E77" s="344"/>
      <c r="F77" s="256"/>
      <c r="G77" s="256"/>
      <c r="H77" s="307"/>
      <c r="I77" s="183"/>
      <c r="R77" s="8">
        <f t="shared" si="3"/>
        <v>0</v>
      </c>
      <c r="S77" s="8">
        <f>VLOOKUP($D77,{"29 - Psychiatrie (Erwachsene)",1;"30 - Kinder- und Jugendpsychiatrie",1;"297 - stationsäquivalente Behandlung in der Erwachsenenpsychiatrie (29)",1;"307 - stationsäquivalente Behandlung in der Kinder- und Jugendpsychiatrie (30)",1;"31 - Psychosomatik",1;"",0;0,0},2,0)</f>
        <v>0</v>
      </c>
      <c r="T77" s="8">
        <f t="shared" si="9"/>
        <v>0</v>
      </c>
      <c r="U77" s="8">
        <f t="shared" si="2"/>
        <v>0</v>
      </c>
      <c r="V77" s="8">
        <f t="shared" si="4"/>
        <v>0</v>
      </c>
      <c r="W77" s="8">
        <f t="shared" si="5"/>
        <v>0</v>
      </c>
      <c r="X77" s="8">
        <f t="shared" si="6"/>
        <v>0</v>
      </c>
      <c r="Y77" s="8" t="str">
        <f t="shared" si="7"/>
        <v/>
      </c>
      <c r="Z77" s="8" t="str">
        <f>VLOOKUP($D77,{"29 - Psychiatrie (Erwachsene)","BGI";"297 - stationsäquivalente Behandlung in der Erwachsenenpsychiatrie (29)","BGI";"30 - Kinder- und Jugendpsychiatrie","BGII";"307 - stationsäquivalente Behandlung in der Kinder- und Jugendpsychiatrie (30)","BGII";"31 - Psychosomatik","BGI";"","LEER";0,"Leer"},2,0)</f>
        <v>LEER</v>
      </c>
      <c r="AA77" s="8" t="str">
        <f t="shared" si="8"/>
        <v>Stationen</v>
      </c>
    </row>
    <row r="78" spans="2:27" ht="15" customHeight="1" x14ac:dyDescent="0.25">
      <c r="B78" s="76" t="str">
        <f t="shared" si="0"/>
        <v>!!!</v>
      </c>
      <c r="C78" s="310" t="str">
        <f>IF(LEN($E78)&gt;0,VLOOKUP(TEXT($E78,0),'Angaben Stationen'!$E$14:$V$215,17,0),"")</f>
        <v/>
      </c>
      <c r="D78" s="254" t="str">
        <f>IF(LEN($E78)&gt;0,VLOOKUP(TEXT($E78,0),'Angaben Stationen'!$E$14:$V$215,18,0),"")</f>
        <v/>
      </c>
      <c r="E78" s="344"/>
      <c r="F78" s="256"/>
      <c r="G78" s="256"/>
      <c r="H78" s="307"/>
      <c r="I78" s="183"/>
      <c r="R78" s="8">
        <f t="shared" si="3"/>
        <v>0</v>
      </c>
      <c r="S78" s="8">
        <f>VLOOKUP($D78,{"29 - Psychiatrie (Erwachsene)",1;"30 - Kinder- und Jugendpsychiatrie",1;"297 - stationsäquivalente Behandlung in der Erwachsenenpsychiatrie (29)",1;"307 - stationsäquivalente Behandlung in der Kinder- und Jugendpsychiatrie (30)",1;"31 - Psychosomatik",1;"",0;0,0},2,0)</f>
        <v>0</v>
      </c>
      <c r="T78" s="8">
        <f t="shared" si="9"/>
        <v>0</v>
      </c>
      <c r="U78" s="8">
        <f t="shared" si="2"/>
        <v>0</v>
      </c>
      <c r="V78" s="8">
        <f t="shared" si="4"/>
        <v>0</v>
      </c>
      <c r="W78" s="8">
        <f t="shared" si="5"/>
        <v>0</v>
      </c>
      <c r="X78" s="8">
        <f t="shared" si="6"/>
        <v>0</v>
      </c>
      <c r="Y78" s="8" t="str">
        <f t="shared" si="7"/>
        <v/>
      </c>
      <c r="Z78" s="8" t="str">
        <f>VLOOKUP($D78,{"29 - Psychiatrie (Erwachsene)","BGI";"297 - stationsäquivalente Behandlung in der Erwachsenenpsychiatrie (29)","BGI";"30 - Kinder- und Jugendpsychiatrie","BGII";"307 - stationsäquivalente Behandlung in der Kinder- und Jugendpsychiatrie (30)","BGII";"31 - Psychosomatik","BGI";"","LEER";0,"Leer"},2,0)</f>
        <v>LEER</v>
      </c>
      <c r="AA78" s="8" t="str">
        <f t="shared" si="8"/>
        <v>Stationen</v>
      </c>
    </row>
    <row r="79" spans="2:27" ht="15" customHeight="1" x14ac:dyDescent="0.25">
      <c r="B79" s="76" t="str">
        <f t="shared" si="0"/>
        <v>!!!</v>
      </c>
      <c r="C79" s="310" t="str">
        <f>IF(LEN($E79)&gt;0,VLOOKUP(TEXT($E79,0),'Angaben Stationen'!$E$14:$V$215,17,0),"")</f>
        <v/>
      </c>
      <c r="D79" s="254" t="str">
        <f>IF(LEN($E79)&gt;0,VLOOKUP(TEXT($E79,0),'Angaben Stationen'!$E$14:$V$215,18,0),"")</f>
        <v/>
      </c>
      <c r="E79" s="344"/>
      <c r="F79" s="256"/>
      <c r="G79" s="256"/>
      <c r="H79" s="307"/>
      <c r="I79" s="183"/>
      <c r="R79" s="8">
        <f t="shared" si="3"/>
        <v>0</v>
      </c>
      <c r="S79" s="8">
        <f>VLOOKUP($D79,{"29 - Psychiatrie (Erwachsene)",1;"30 - Kinder- und Jugendpsychiatrie",1;"297 - stationsäquivalente Behandlung in der Erwachsenenpsychiatrie (29)",1;"307 - stationsäquivalente Behandlung in der Kinder- und Jugendpsychiatrie (30)",1;"31 - Psychosomatik",1;"",0;0,0},2,0)</f>
        <v>0</v>
      </c>
      <c r="T79" s="8">
        <f t="shared" si="9"/>
        <v>0</v>
      </c>
      <c r="U79" s="8">
        <f t="shared" si="2"/>
        <v>0</v>
      </c>
      <c r="V79" s="8">
        <f t="shared" si="4"/>
        <v>0</v>
      </c>
      <c r="W79" s="8">
        <f t="shared" si="5"/>
        <v>0</v>
      </c>
      <c r="X79" s="8">
        <f t="shared" si="6"/>
        <v>0</v>
      </c>
      <c r="Y79" s="8" t="str">
        <f t="shared" si="7"/>
        <v/>
      </c>
      <c r="Z79" s="8" t="str">
        <f>VLOOKUP($D79,{"29 - Psychiatrie (Erwachsene)","BGI";"297 - stationsäquivalente Behandlung in der Erwachsenenpsychiatrie (29)","BGI";"30 - Kinder- und Jugendpsychiatrie","BGII";"307 - stationsäquivalente Behandlung in der Kinder- und Jugendpsychiatrie (30)","BGII";"31 - Psychosomatik","BGI";"","LEER";0,"Leer"},2,0)</f>
        <v>LEER</v>
      </c>
      <c r="AA79" s="8" t="str">
        <f t="shared" si="8"/>
        <v>Stationen</v>
      </c>
    </row>
    <row r="80" spans="2:27" ht="15" customHeight="1" x14ac:dyDescent="0.25">
      <c r="B80" s="76" t="str">
        <f t="shared" si="0"/>
        <v>!!!</v>
      </c>
      <c r="C80" s="310" t="str">
        <f>IF(LEN($E80)&gt;0,VLOOKUP(TEXT($E80,0),'Angaben Stationen'!$E$14:$V$215,17,0),"")</f>
        <v/>
      </c>
      <c r="D80" s="254" t="str">
        <f>IF(LEN($E80)&gt;0,VLOOKUP(TEXT($E80,0),'Angaben Stationen'!$E$14:$V$215,18,0),"")</f>
        <v/>
      </c>
      <c r="E80" s="344"/>
      <c r="F80" s="256"/>
      <c r="G80" s="256"/>
      <c r="H80" s="307"/>
      <c r="I80" s="183"/>
      <c r="R80" s="8">
        <f t="shared" si="3"/>
        <v>0</v>
      </c>
      <c r="S80" s="8">
        <f>VLOOKUP($D80,{"29 - Psychiatrie (Erwachsene)",1;"30 - Kinder- und Jugendpsychiatrie",1;"297 - stationsäquivalente Behandlung in der Erwachsenenpsychiatrie (29)",1;"307 - stationsäquivalente Behandlung in der Kinder- und Jugendpsychiatrie (30)",1;"31 - Psychosomatik",1;"",0;0,0},2,0)</f>
        <v>0</v>
      </c>
      <c r="T80" s="8">
        <f t="shared" si="9"/>
        <v>0</v>
      </c>
      <c r="U80" s="8">
        <f t="shared" si="2"/>
        <v>0</v>
      </c>
      <c r="V80" s="8">
        <f t="shared" si="4"/>
        <v>0</v>
      </c>
      <c r="W80" s="8">
        <f t="shared" si="5"/>
        <v>0</v>
      </c>
      <c r="X80" s="8">
        <f t="shared" si="6"/>
        <v>0</v>
      </c>
      <c r="Y80" s="8" t="str">
        <f t="shared" si="7"/>
        <v/>
      </c>
      <c r="Z80" s="8" t="str">
        <f>VLOOKUP($D80,{"29 - Psychiatrie (Erwachsene)","BGI";"297 - stationsäquivalente Behandlung in der Erwachsenenpsychiatrie (29)","BGI";"30 - Kinder- und Jugendpsychiatrie","BGII";"307 - stationsäquivalente Behandlung in der Kinder- und Jugendpsychiatrie (30)","BGII";"31 - Psychosomatik","BGI";"","LEER";0,"Leer"},2,0)</f>
        <v>LEER</v>
      </c>
      <c r="AA80" s="8" t="str">
        <f t="shared" si="8"/>
        <v>Stationen</v>
      </c>
    </row>
    <row r="81" spans="2:27" ht="15" customHeight="1" x14ac:dyDescent="0.25">
      <c r="B81" s="76" t="str">
        <f t="shared" si="0"/>
        <v>!!!</v>
      </c>
      <c r="C81" s="310" t="str">
        <f>IF(LEN($E81)&gt;0,VLOOKUP(TEXT($E81,0),'Angaben Stationen'!$E$14:$V$215,17,0),"")</f>
        <v/>
      </c>
      <c r="D81" s="254" t="str">
        <f>IF(LEN($E81)&gt;0,VLOOKUP(TEXT($E81,0),'Angaben Stationen'!$E$14:$V$215,18,0),"")</f>
        <v/>
      </c>
      <c r="E81" s="344"/>
      <c r="F81" s="256"/>
      <c r="G81" s="256"/>
      <c r="H81" s="307"/>
      <c r="I81" s="183"/>
      <c r="R81" s="8">
        <f t="shared" si="3"/>
        <v>0</v>
      </c>
      <c r="S81" s="8">
        <f>VLOOKUP($D81,{"29 - Psychiatrie (Erwachsene)",1;"30 - Kinder- und Jugendpsychiatrie",1;"297 - stationsäquivalente Behandlung in der Erwachsenenpsychiatrie (29)",1;"307 - stationsäquivalente Behandlung in der Kinder- und Jugendpsychiatrie (30)",1;"31 - Psychosomatik",1;"",0;0,0},2,0)</f>
        <v>0</v>
      </c>
      <c r="T81" s="8">
        <f t="shared" si="9"/>
        <v>0</v>
      </c>
      <c r="U81" s="8">
        <f t="shared" si="2"/>
        <v>0</v>
      </c>
      <c r="V81" s="8">
        <f t="shared" si="4"/>
        <v>0</v>
      </c>
      <c r="W81" s="8">
        <f t="shared" si="5"/>
        <v>0</v>
      </c>
      <c r="X81" s="8">
        <f t="shared" si="6"/>
        <v>0</v>
      </c>
      <c r="Y81" s="8" t="str">
        <f t="shared" si="7"/>
        <v/>
      </c>
      <c r="Z81" s="8" t="str">
        <f>VLOOKUP($D81,{"29 - Psychiatrie (Erwachsene)","BGI";"297 - stationsäquivalente Behandlung in der Erwachsenenpsychiatrie (29)","BGI";"30 - Kinder- und Jugendpsychiatrie","BGII";"307 - stationsäquivalente Behandlung in der Kinder- und Jugendpsychiatrie (30)","BGII";"31 - Psychosomatik","BGI";"","LEER";0,"Leer"},2,0)</f>
        <v>LEER</v>
      </c>
      <c r="AA81" s="8" t="str">
        <f t="shared" si="8"/>
        <v>Stationen</v>
      </c>
    </row>
    <row r="82" spans="2:27" ht="15" customHeight="1" x14ac:dyDescent="0.25">
      <c r="B82" s="76" t="str">
        <f t="shared" si="0"/>
        <v>!!!</v>
      </c>
      <c r="C82" s="310" t="str">
        <f>IF(LEN($E82)&gt;0,VLOOKUP(TEXT($E82,0),'Angaben Stationen'!$E$14:$V$215,17,0),"")</f>
        <v/>
      </c>
      <c r="D82" s="254" t="str">
        <f>IF(LEN($E82)&gt;0,VLOOKUP(TEXT($E82,0),'Angaben Stationen'!$E$14:$V$215,18,0),"")</f>
        <v/>
      </c>
      <c r="E82" s="344"/>
      <c r="F82" s="256"/>
      <c r="G82" s="256"/>
      <c r="H82" s="307"/>
      <c r="I82" s="183"/>
      <c r="R82" s="8">
        <f t="shared" si="3"/>
        <v>0</v>
      </c>
      <c r="S82" s="8">
        <f>VLOOKUP($D82,{"29 - Psychiatrie (Erwachsene)",1;"30 - Kinder- und Jugendpsychiatrie",1;"297 - stationsäquivalente Behandlung in der Erwachsenenpsychiatrie (29)",1;"307 - stationsäquivalente Behandlung in der Kinder- und Jugendpsychiatrie (30)",1;"31 - Psychosomatik",1;"",0;0,0},2,0)</f>
        <v>0</v>
      </c>
      <c r="T82" s="8">
        <f t="shared" si="9"/>
        <v>0</v>
      </c>
      <c r="U82" s="8">
        <f t="shared" si="2"/>
        <v>0</v>
      </c>
      <c r="V82" s="8">
        <f t="shared" si="4"/>
        <v>0</v>
      </c>
      <c r="W82" s="8">
        <f t="shared" si="5"/>
        <v>0</v>
      </c>
      <c r="X82" s="8">
        <f t="shared" si="6"/>
        <v>0</v>
      </c>
      <c r="Y82" s="8" t="str">
        <f t="shared" si="7"/>
        <v/>
      </c>
      <c r="Z82" s="8" t="str">
        <f>VLOOKUP($D82,{"29 - Psychiatrie (Erwachsene)","BGI";"297 - stationsäquivalente Behandlung in der Erwachsenenpsychiatrie (29)","BGI";"30 - Kinder- und Jugendpsychiatrie","BGII";"307 - stationsäquivalente Behandlung in der Kinder- und Jugendpsychiatrie (30)","BGII";"31 - Psychosomatik","BGI";"","LEER";0,"Leer"},2,0)</f>
        <v>LEER</v>
      </c>
      <c r="AA82" s="8" t="str">
        <f t="shared" si="8"/>
        <v>Stationen</v>
      </c>
    </row>
    <row r="83" spans="2:27" ht="15" customHeight="1" x14ac:dyDescent="0.25">
      <c r="B83" s="76" t="str">
        <f t="shared" si="0"/>
        <v>!!!</v>
      </c>
      <c r="C83" s="310" t="str">
        <f>IF(LEN($E83)&gt;0,VLOOKUP(TEXT($E83,0),'Angaben Stationen'!$E$14:$V$215,17,0),"")</f>
        <v/>
      </c>
      <c r="D83" s="254" t="str">
        <f>IF(LEN($E83)&gt;0,VLOOKUP(TEXT($E83,0),'Angaben Stationen'!$E$14:$V$215,18,0),"")</f>
        <v/>
      </c>
      <c r="E83" s="344"/>
      <c r="F83" s="256"/>
      <c r="G83" s="256"/>
      <c r="H83" s="307"/>
      <c r="I83" s="183"/>
      <c r="R83" s="8">
        <f t="shared" si="3"/>
        <v>0</v>
      </c>
      <c r="S83" s="8">
        <f>VLOOKUP($D83,{"29 - Psychiatrie (Erwachsene)",1;"30 - Kinder- und Jugendpsychiatrie",1;"297 - stationsäquivalente Behandlung in der Erwachsenenpsychiatrie (29)",1;"307 - stationsäquivalente Behandlung in der Kinder- und Jugendpsychiatrie (30)",1;"31 - Psychosomatik",1;"",0;0,0},2,0)</f>
        <v>0</v>
      </c>
      <c r="T83" s="8">
        <f t="shared" si="9"/>
        <v>0</v>
      </c>
      <c r="U83" s="8">
        <f t="shared" si="2"/>
        <v>0</v>
      </c>
      <c r="V83" s="8">
        <f t="shared" si="4"/>
        <v>0</v>
      </c>
      <c r="W83" s="8">
        <f t="shared" si="5"/>
        <v>0</v>
      </c>
      <c r="X83" s="8">
        <f t="shared" si="6"/>
        <v>0</v>
      </c>
      <c r="Y83" s="8" t="str">
        <f t="shared" si="7"/>
        <v/>
      </c>
      <c r="Z83" s="8" t="str">
        <f>VLOOKUP($D83,{"29 - Psychiatrie (Erwachsene)","BGI";"297 - stationsäquivalente Behandlung in der Erwachsenenpsychiatrie (29)","BGI";"30 - Kinder- und Jugendpsychiatrie","BGII";"307 - stationsäquivalente Behandlung in der Kinder- und Jugendpsychiatrie (30)","BGII";"31 - Psychosomatik","BGI";"","LEER";0,"Leer"},2,0)</f>
        <v>LEER</v>
      </c>
      <c r="AA83" s="8" t="str">
        <f t="shared" si="8"/>
        <v>Stationen</v>
      </c>
    </row>
    <row r="84" spans="2:27" ht="15" customHeight="1" x14ac:dyDescent="0.25">
      <c r="B84" s="76" t="str">
        <f t="shared" si="0"/>
        <v>!!!</v>
      </c>
      <c r="C84" s="310" t="str">
        <f>IF(LEN($E84)&gt;0,VLOOKUP(TEXT($E84,0),'Angaben Stationen'!$E$14:$V$215,17,0),"")</f>
        <v/>
      </c>
      <c r="D84" s="254" t="str">
        <f>IF(LEN($E84)&gt;0,VLOOKUP(TEXT($E84,0),'Angaben Stationen'!$E$14:$V$215,18,0),"")</f>
        <v/>
      </c>
      <c r="E84" s="344"/>
      <c r="F84" s="256"/>
      <c r="G84" s="256"/>
      <c r="H84" s="307"/>
      <c r="I84" s="183"/>
      <c r="R84" s="8">
        <f t="shared" si="3"/>
        <v>0</v>
      </c>
      <c r="S84" s="8">
        <f>VLOOKUP($D84,{"29 - Psychiatrie (Erwachsene)",1;"30 - Kinder- und Jugendpsychiatrie",1;"297 - stationsäquivalente Behandlung in der Erwachsenenpsychiatrie (29)",1;"307 - stationsäquivalente Behandlung in der Kinder- und Jugendpsychiatrie (30)",1;"31 - Psychosomatik",1;"",0;0,0},2,0)</f>
        <v>0</v>
      </c>
      <c r="T84" s="8">
        <f t="shared" si="9"/>
        <v>0</v>
      </c>
      <c r="U84" s="8">
        <f t="shared" si="2"/>
        <v>0</v>
      </c>
      <c r="V84" s="8">
        <f t="shared" si="4"/>
        <v>0</v>
      </c>
      <c r="W84" s="8">
        <f t="shared" si="5"/>
        <v>0</v>
      </c>
      <c r="X84" s="8">
        <f t="shared" si="6"/>
        <v>0</v>
      </c>
      <c r="Y84" s="8" t="str">
        <f t="shared" si="7"/>
        <v/>
      </c>
      <c r="Z84" s="8" t="str">
        <f>VLOOKUP($D84,{"29 - Psychiatrie (Erwachsene)","BGI";"297 - stationsäquivalente Behandlung in der Erwachsenenpsychiatrie (29)","BGI";"30 - Kinder- und Jugendpsychiatrie","BGII";"307 - stationsäquivalente Behandlung in der Kinder- und Jugendpsychiatrie (30)","BGII";"31 - Psychosomatik","BGI";"","LEER";0,"Leer"},2,0)</f>
        <v>LEER</v>
      </c>
      <c r="AA84" s="8" t="str">
        <f t="shared" si="8"/>
        <v>Stationen</v>
      </c>
    </row>
    <row r="85" spans="2:27" ht="15" customHeight="1" x14ac:dyDescent="0.25">
      <c r="B85" s="76" t="str">
        <f t="shared" si="0"/>
        <v>!!!</v>
      </c>
      <c r="C85" s="310" t="str">
        <f>IF(LEN($E85)&gt;0,VLOOKUP(TEXT($E85,0),'Angaben Stationen'!$E$14:$V$215,17,0),"")</f>
        <v/>
      </c>
      <c r="D85" s="254" t="str">
        <f>IF(LEN($E85)&gt;0,VLOOKUP(TEXT($E85,0),'Angaben Stationen'!$E$14:$V$215,18,0),"")</f>
        <v/>
      </c>
      <c r="E85" s="344"/>
      <c r="F85" s="256"/>
      <c r="G85" s="256"/>
      <c r="H85" s="307"/>
      <c r="I85" s="183"/>
      <c r="R85" s="8">
        <f t="shared" si="3"/>
        <v>0</v>
      </c>
      <c r="S85" s="8">
        <f>VLOOKUP($D85,{"29 - Psychiatrie (Erwachsene)",1;"30 - Kinder- und Jugendpsychiatrie",1;"297 - stationsäquivalente Behandlung in der Erwachsenenpsychiatrie (29)",1;"307 - stationsäquivalente Behandlung in der Kinder- und Jugendpsychiatrie (30)",1;"31 - Psychosomatik",1;"",0;0,0},2,0)</f>
        <v>0</v>
      </c>
      <c r="T85" s="8">
        <f t="shared" si="9"/>
        <v>0</v>
      </c>
      <c r="U85" s="8">
        <f t="shared" si="2"/>
        <v>0</v>
      </c>
      <c r="V85" s="8">
        <f t="shared" si="4"/>
        <v>0</v>
      </c>
      <c r="W85" s="8">
        <f t="shared" si="5"/>
        <v>0</v>
      </c>
      <c r="X85" s="8">
        <f t="shared" si="6"/>
        <v>0</v>
      </c>
      <c r="Y85" s="8" t="str">
        <f t="shared" si="7"/>
        <v/>
      </c>
      <c r="Z85" s="8" t="str">
        <f>VLOOKUP($D85,{"29 - Psychiatrie (Erwachsene)","BGI";"297 - stationsäquivalente Behandlung in der Erwachsenenpsychiatrie (29)","BGI";"30 - Kinder- und Jugendpsychiatrie","BGII";"307 - stationsäquivalente Behandlung in der Kinder- und Jugendpsychiatrie (30)","BGII";"31 - Psychosomatik","BGI";"","LEER";0,"Leer"},2,0)</f>
        <v>LEER</v>
      </c>
      <c r="AA85" s="8" t="str">
        <f t="shared" si="8"/>
        <v>Stationen</v>
      </c>
    </row>
    <row r="86" spans="2:27" ht="15" customHeight="1" x14ac:dyDescent="0.25">
      <c r="B86" s="76" t="str">
        <f t="shared" si="0"/>
        <v>!!!</v>
      </c>
      <c r="C86" s="310" t="str">
        <f>IF(LEN($E86)&gt;0,VLOOKUP(TEXT($E86,0),'Angaben Stationen'!$E$14:$V$215,17,0),"")</f>
        <v/>
      </c>
      <c r="D86" s="254" t="str">
        <f>IF(LEN($E86)&gt;0,VLOOKUP(TEXT($E86,0),'Angaben Stationen'!$E$14:$V$215,18,0),"")</f>
        <v/>
      </c>
      <c r="E86" s="344"/>
      <c r="F86" s="256"/>
      <c r="G86" s="256"/>
      <c r="H86" s="307"/>
      <c r="I86" s="183"/>
      <c r="R86" s="8">
        <f t="shared" si="3"/>
        <v>0</v>
      </c>
      <c r="S86" s="8">
        <f>VLOOKUP($D86,{"29 - Psychiatrie (Erwachsene)",1;"30 - Kinder- und Jugendpsychiatrie",1;"297 - stationsäquivalente Behandlung in der Erwachsenenpsychiatrie (29)",1;"307 - stationsäquivalente Behandlung in der Kinder- und Jugendpsychiatrie (30)",1;"31 - Psychosomatik",1;"",0;0,0},2,0)</f>
        <v>0</v>
      </c>
      <c r="T86" s="8">
        <f t="shared" si="9"/>
        <v>0</v>
      </c>
      <c r="U86" s="8">
        <f t="shared" si="2"/>
        <v>0</v>
      </c>
      <c r="V86" s="8">
        <f t="shared" si="4"/>
        <v>0</v>
      </c>
      <c r="W86" s="8">
        <f t="shared" si="5"/>
        <v>0</v>
      </c>
      <c r="X86" s="8">
        <f t="shared" si="6"/>
        <v>0</v>
      </c>
      <c r="Y86" s="8" t="str">
        <f t="shared" si="7"/>
        <v/>
      </c>
      <c r="Z86" s="8" t="str">
        <f>VLOOKUP($D86,{"29 - Psychiatrie (Erwachsene)","BGI";"297 - stationsäquivalente Behandlung in der Erwachsenenpsychiatrie (29)","BGI";"30 - Kinder- und Jugendpsychiatrie","BGII";"307 - stationsäquivalente Behandlung in der Kinder- und Jugendpsychiatrie (30)","BGII";"31 - Psychosomatik","BGI";"","LEER";0,"Leer"},2,0)</f>
        <v>LEER</v>
      </c>
      <c r="AA86" s="8" t="str">
        <f t="shared" si="8"/>
        <v>Stationen</v>
      </c>
    </row>
    <row r="87" spans="2:27" ht="15" customHeight="1" x14ac:dyDescent="0.25">
      <c r="B87" s="76" t="str">
        <f t="shared" si="0"/>
        <v>!!!</v>
      </c>
      <c r="C87" s="310" t="str">
        <f>IF(LEN($E87)&gt;0,VLOOKUP(TEXT($E87,0),'Angaben Stationen'!$E$14:$V$215,17,0),"")</f>
        <v/>
      </c>
      <c r="D87" s="254" t="str">
        <f>IF(LEN($E87)&gt;0,VLOOKUP(TEXT($E87,0),'Angaben Stationen'!$E$14:$V$215,18,0),"")</f>
        <v/>
      </c>
      <c r="E87" s="344"/>
      <c r="F87" s="256"/>
      <c r="G87" s="256"/>
      <c r="H87" s="307"/>
      <c r="I87" s="183"/>
      <c r="R87" s="8">
        <f t="shared" si="3"/>
        <v>0</v>
      </c>
      <c r="S87" s="8">
        <f>VLOOKUP($D87,{"29 - Psychiatrie (Erwachsene)",1;"30 - Kinder- und Jugendpsychiatrie",1;"297 - stationsäquivalente Behandlung in der Erwachsenenpsychiatrie (29)",1;"307 - stationsäquivalente Behandlung in der Kinder- und Jugendpsychiatrie (30)",1;"31 - Psychosomatik",1;"",0;0,0},2,0)</f>
        <v>0</v>
      </c>
      <c r="T87" s="8">
        <f t="shared" si="9"/>
        <v>0</v>
      </c>
      <c r="U87" s="8">
        <f t="shared" si="2"/>
        <v>0</v>
      </c>
      <c r="V87" s="8">
        <f t="shared" si="4"/>
        <v>0</v>
      </c>
      <c r="W87" s="8">
        <f t="shared" si="5"/>
        <v>0</v>
      </c>
      <c r="X87" s="8">
        <f t="shared" si="6"/>
        <v>0</v>
      </c>
      <c r="Y87" s="8" t="str">
        <f t="shared" si="7"/>
        <v/>
      </c>
      <c r="Z87" s="8" t="str">
        <f>VLOOKUP($D87,{"29 - Psychiatrie (Erwachsene)","BGI";"297 - stationsäquivalente Behandlung in der Erwachsenenpsychiatrie (29)","BGI";"30 - Kinder- und Jugendpsychiatrie","BGII";"307 - stationsäquivalente Behandlung in der Kinder- und Jugendpsychiatrie (30)","BGII";"31 - Psychosomatik","BGI";"","LEER";0,"Leer"},2,0)</f>
        <v>LEER</v>
      </c>
      <c r="AA87" s="8" t="str">
        <f t="shared" si="8"/>
        <v>Stationen</v>
      </c>
    </row>
    <row r="88" spans="2:27" ht="15" customHeight="1" x14ac:dyDescent="0.25">
      <c r="B88" s="76" t="str">
        <f t="shared" si="0"/>
        <v>!!!</v>
      </c>
      <c r="C88" s="310" t="str">
        <f>IF(LEN($E88)&gt;0,VLOOKUP(TEXT($E88,0),'Angaben Stationen'!$E$14:$V$215,17,0),"")</f>
        <v/>
      </c>
      <c r="D88" s="254" t="str">
        <f>IF(LEN($E88)&gt;0,VLOOKUP(TEXT($E88,0),'Angaben Stationen'!$E$14:$V$215,18,0),"")</f>
        <v/>
      </c>
      <c r="E88" s="344"/>
      <c r="F88" s="256"/>
      <c r="G88" s="256"/>
      <c r="H88" s="307"/>
      <c r="I88" s="183"/>
      <c r="R88" s="8">
        <f t="shared" si="3"/>
        <v>0</v>
      </c>
      <c r="S88" s="8">
        <f>VLOOKUP($D88,{"29 - Psychiatrie (Erwachsene)",1;"30 - Kinder- und Jugendpsychiatrie",1;"297 - stationsäquivalente Behandlung in der Erwachsenenpsychiatrie (29)",1;"307 - stationsäquivalente Behandlung in der Kinder- und Jugendpsychiatrie (30)",1;"31 - Psychosomatik",1;"",0;0,0},2,0)</f>
        <v>0</v>
      </c>
      <c r="T88" s="8">
        <f t="shared" si="9"/>
        <v>0</v>
      </c>
      <c r="U88" s="8">
        <f t="shared" si="2"/>
        <v>0</v>
      </c>
      <c r="V88" s="8">
        <f t="shared" si="4"/>
        <v>0</v>
      </c>
      <c r="W88" s="8">
        <f t="shared" si="5"/>
        <v>0</v>
      </c>
      <c r="X88" s="8">
        <f t="shared" si="6"/>
        <v>0</v>
      </c>
      <c r="Y88" s="8" t="str">
        <f t="shared" si="7"/>
        <v/>
      </c>
      <c r="Z88" s="8" t="str">
        <f>VLOOKUP($D88,{"29 - Psychiatrie (Erwachsene)","BGI";"297 - stationsäquivalente Behandlung in der Erwachsenenpsychiatrie (29)","BGI";"30 - Kinder- und Jugendpsychiatrie","BGII";"307 - stationsäquivalente Behandlung in der Kinder- und Jugendpsychiatrie (30)","BGII";"31 - Psychosomatik","BGI";"","LEER";0,"Leer"},2,0)</f>
        <v>LEER</v>
      </c>
      <c r="AA88" s="8" t="str">
        <f t="shared" si="8"/>
        <v>Stationen</v>
      </c>
    </row>
    <row r="89" spans="2:27" ht="15" customHeight="1" x14ac:dyDescent="0.25">
      <c r="B89" s="76" t="str">
        <f t="shared" si="0"/>
        <v>!!!</v>
      </c>
      <c r="C89" s="310" t="str">
        <f>IF(LEN($E89)&gt;0,VLOOKUP(TEXT($E89,0),'Angaben Stationen'!$E$14:$V$215,17,0),"")</f>
        <v/>
      </c>
      <c r="D89" s="254" t="str">
        <f>IF(LEN($E89)&gt;0,VLOOKUP(TEXT($E89,0),'Angaben Stationen'!$E$14:$V$215,18,0),"")</f>
        <v/>
      </c>
      <c r="E89" s="344"/>
      <c r="F89" s="256"/>
      <c r="G89" s="256"/>
      <c r="H89" s="307"/>
      <c r="I89" s="183"/>
      <c r="R89" s="8">
        <f t="shared" si="3"/>
        <v>0</v>
      </c>
      <c r="S89" s="8">
        <f>VLOOKUP($D89,{"29 - Psychiatrie (Erwachsene)",1;"30 - Kinder- und Jugendpsychiatrie",1;"297 - stationsäquivalente Behandlung in der Erwachsenenpsychiatrie (29)",1;"307 - stationsäquivalente Behandlung in der Kinder- und Jugendpsychiatrie (30)",1;"31 - Psychosomatik",1;"",0;0,0},2,0)</f>
        <v>0</v>
      </c>
      <c r="T89" s="8">
        <f t="shared" si="9"/>
        <v>0</v>
      </c>
      <c r="U89" s="8">
        <f t="shared" si="2"/>
        <v>0</v>
      </c>
      <c r="V89" s="8">
        <f t="shared" si="4"/>
        <v>0</v>
      </c>
      <c r="W89" s="8">
        <f t="shared" si="5"/>
        <v>0</v>
      </c>
      <c r="X89" s="8">
        <f t="shared" si="6"/>
        <v>0</v>
      </c>
      <c r="Y89" s="8" t="str">
        <f t="shared" si="7"/>
        <v/>
      </c>
      <c r="Z89" s="8" t="str">
        <f>VLOOKUP($D89,{"29 - Psychiatrie (Erwachsene)","BGI";"297 - stationsäquivalente Behandlung in der Erwachsenenpsychiatrie (29)","BGI";"30 - Kinder- und Jugendpsychiatrie","BGII";"307 - stationsäquivalente Behandlung in der Kinder- und Jugendpsychiatrie (30)","BGII";"31 - Psychosomatik","BGI";"","LEER";0,"Leer"},2,0)</f>
        <v>LEER</v>
      </c>
      <c r="AA89" s="8" t="str">
        <f t="shared" si="8"/>
        <v>Stationen</v>
      </c>
    </row>
    <row r="90" spans="2:27" ht="15" customHeight="1" x14ac:dyDescent="0.25">
      <c r="B90" s="76" t="str">
        <f t="shared" si="0"/>
        <v>!!!</v>
      </c>
      <c r="C90" s="310" t="str">
        <f>IF(LEN($E90)&gt;0,VLOOKUP(TEXT($E90,0),'Angaben Stationen'!$E$14:$V$215,17,0),"")</f>
        <v/>
      </c>
      <c r="D90" s="254" t="str">
        <f>IF(LEN($E90)&gt;0,VLOOKUP(TEXT($E90,0),'Angaben Stationen'!$E$14:$V$215,18,0),"")</f>
        <v/>
      </c>
      <c r="E90" s="344"/>
      <c r="F90" s="256"/>
      <c r="G90" s="256"/>
      <c r="H90" s="307"/>
      <c r="I90" s="183"/>
      <c r="R90" s="8">
        <f t="shared" si="3"/>
        <v>0</v>
      </c>
      <c r="S90" s="8">
        <f>VLOOKUP($D90,{"29 - Psychiatrie (Erwachsene)",1;"30 - Kinder- und Jugendpsychiatrie",1;"297 - stationsäquivalente Behandlung in der Erwachsenenpsychiatrie (29)",1;"307 - stationsäquivalente Behandlung in der Kinder- und Jugendpsychiatrie (30)",1;"31 - Psychosomatik",1;"",0;0,0},2,0)</f>
        <v>0</v>
      </c>
      <c r="T90" s="8">
        <f t="shared" si="9"/>
        <v>0</v>
      </c>
      <c r="U90" s="8">
        <f t="shared" si="2"/>
        <v>0</v>
      </c>
      <c r="V90" s="8">
        <f t="shared" si="4"/>
        <v>0</v>
      </c>
      <c r="W90" s="8">
        <f t="shared" si="5"/>
        <v>0</v>
      </c>
      <c r="X90" s="8">
        <f t="shared" si="6"/>
        <v>0</v>
      </c>
      <c r="Y90" s="8" t="str">
        <f t="shared" si="7"/>
        <v/>
      </c>
      <c r="Z90" s="8" t="str">
        <f>VLOOKUP($D90,{"29 - Psychiatrie (Erwachsene)","BGI";"297 - stationsäquivalente Behandlung in der Erwachsenenpsychiatrie (29)","BGI";"30 - Kinder- und Jugendpsychiatrie","BGII";"307 - stationsäquivalente Behandlung in der Kinder- und Jugendpsychiatrie (30)","BGII";"31 - Psychosomatik","BGI";"","LEER";0,"Leer"},2,0)</f>
        <v>LEER</v>
      </c>
      <c r="AA90" s="8" t="str">
        <f t="shared" si="8"/>
        <v>Stationen</v>
      </c>
    </row>
    <row r="91" spans="2:27" ht="15" customHeight="1" x14ac:dyDescent="0.25">
      <c r="B91" s="76" t="str">
        <f t="shared" si="0"/>
        <v>!!!</v>
      </c>
      <c r="C91" s="310" t="str">
        <f>IF(LEN($E91)&gt;0,VLOOKUP(TEXT($E91,0),'Angaben Stationen'!$E$14:$V$215,17,0),"")</f>
        <v/>
      </c>
      <c r="D91" s="254" t="str">
        <f>IF(LEN($E91)&gt;0,VLOOKUP(TEXT($E91,0),'Angaben Stationen'!$E$14:$V$215,18,0),"")</f>
        <v/>
      </c>
      <c r="E91" s="344"/>
      <c r="F91" s="256"/>
      <c r="G91" s="256"/>
      <c r="H91" s="307"/>
      <c r="I91" s="183"/>
      <c r="R91" s="8">
        <f t="shared" si="3"/>
        <v>0</v>
      </c>
      <c r="S91" s="8">
        <f>VLOOKUP($D91,{"29 - Psychiatrie (Erwachsene)",1;"30 - Kinder- und Jugendpsychiatrie",1;"297 - stationsäquivalente Behandlung in der Erwachsenenpsychiatrie (29)",1;"307 - stationsäquivalente Behandlung in der Kinder- und Jugendpsychiatrie (30)",1;"31 - Psychosomatik",1;"",0;0,0},2,0)</f>
        <v>0</v>
      </c>
      <c r="T91" s="8">
        <f t="shared" si="9"/>
        <v>0</v>
      </c>
      <c r="U91" s="8">
        <f t="shared" si="2"/>
        <v>0</v>
      </c>
      <c r="V91" s="8">
        <f t="shared" si="4"/>
        <v>0</v>
      </c>
      <c r="W91" s="8">
        <f t="shared" si="5"/>
        <v>0</v>
      </c>
      <c r="X91" s="8">
        <f t="shared" si="6"/>
        <v>0</v>
      </c>
      <c r="Y91" s="8" t="str">
        <f t="shared" si="7"/>
        <v/>
      </c>
      <c r="Z91" s="8" t="str">
        <f>VLOOKUP($D91,{"29 - Psychiatrie (Erwachsene)","BGI";"297 - stationsäquivalente Behandlung in der Erwachsenenpsychiatrie (29)","BGI";"30 - Kinder- und Jugendpsychiatrie","BGII";"307 - stationsäquivalente Behandlung in der Kinder- und Jugendpsychiatrie (30)","BGII";"31 - Psychosomatik","BGI";"","LEER";0,"Leer"},2,0)</f>
        <v>LEER</v>
      </c>
      <c r="AA91" s="8" t="str">
        <f t="shared" si="8"/>
        <v>Stationen</v>
      </c>
    </row>
    <row r="92" spans="2:27" ht="15" customHeight="1" x14ac:dyDescent="0.25">
      <c r="B92" s="76" t="str">
        <f t="shared" si="0"/>
        <v>!!!</v>
      </c>
      <c r="C92" s="310" t="str">
        <f>IF(LEN($E92)&gt;0,VLOOKUP(TEXT($E92,0),'Angaben Stationen'!$E$14:$V$215,17,0),"")</f>
        <v/>
      </c>
      <c r="D92" s="254" t="str">
        <f>IF(LEN($E92)&gt;0,VLOOKUP(TEXT($E92,0),'Angaben Stationen'!$E$14:$V$215,18,0),"")</f>
        <v/>
      </c>
      <c r="E92" s="344"/>
      <c r="F92" s="256"/>
      <c r="G92" s="256"/>
      <c r="H92" s="307"/>
      <c r="I92" s="183"/>
      <c r="R92" s="8">
        <f t="shared" si="3"/>
        <v>0</v>
      </c>
      <c r="S92" s="8">
        <f>VLOOKUP($D92,{"29 - Psychiatrie (Erwachsene)",1;"30 - Kinder- und Jugendpsychiatrie",1;"297 - stationsäquivalente Behandlung in der Erwachsenenpsychiatrie (29)",1;"307 - stationsäquivalente Behandlung in der Kinder- und Jugendpsychiatrie (30)",1;"31 - Psychosomatik",1;"",0;0,0},2,0)</f>
        <v>0</v>
      </c>
      <c r="T92" s="8">
        <f t="shared" si="9"/>
        <v>0</v>
      </c>
      <c r="U92" s="8">
        <f t="shared" si="2"/>
        <v>0</v>
      </c>
      <c r="V92" s="8">
        <f t="shared" si="4"/>
        <v>0</v>
      </c>
      <c r="W92" s="8">
        <f t="shared" si="5"/>
        <v>0</v>
      </c>
      <c r="X92" s="8">
        <f t="shared" si="6"/>
        <v>0</v>
      </c>
      <c r="Y92" s="8" t="str">
        <f t="shared" si="7"/>
        <v/>
      </c>
      <c r="Z92" s="8" t="str">
        <f>VLOOKUP($D92,{"29 - Psychiatrie (Erwachsene)","BGI";"297 - stationsäquivalente Behandlung in der Erwachsenenpsychiatrie (29)","BGI";"30 - Kinder- und Jugendpsychiatrie","BGII";"307 - stationsäquivalente Behandlung in der Kinder- und Jugendpsychiatrie (30)","BGII";"31 - Psychosomatik","BGI";"","LEER";0,"Leer"},2,0)</f>
        <v>LEER</v>
      </c>
      <c r="AA92" s="8" t="str">
        <f t="shared" si="8"/>
        <v>Stationen</v>
      </c>
    </row>
    <row r="93" spans="2:27" ht="15" customHeight="1" x14ac:dyDescent="0.25">
      <c r="B93" s="76" t="str">
        <f t="shared" si="0"/>
        <v>!!!</v>
      </c>
      <c r="C93" s="310" t="str">
        <f>IF(LEN($E93)&gt;0,VLOOKUP(TEXT($E93,0),'Angaben Stationen'!$E$14:$V$215,17,0),"")</f>
        <v/>
      </c>
      <c r="D93" s="254" t="str">
        <f>IF(LEN($E93)&gt;0,VLOOKUP(TEXT($E93,0),'Angaben Stationen'!$E$14:$V$215,18,0),"")</f>
        <v/>
      </c>
      <c r="E93" s="344"/>
      <c r="F93" s="256"/>
      <c r="G93" s="256"/>
      <c r="H93" s="307"/>
      <c r="I93" s="183"/>
      <c r="R93" s="8">
        <f t="shared" si="3"/>
        <v>0</v>
      </c>
      <c r="S93" s="8">
        <f>VLOOKUP($D93,{"29 - Psychiatrie (Erwachsene)",1;"30 - Kinder- und Jugendpsychiatrie",1;"297 - stationsäquivalente Behandlung in der Erwachsenenpsychiatrie (29)",1;"307 - stationsäquivalente Behandlung in der Kinder- und Jugendpsychiatrie (30)",1;"31 - Psychosomatik",1;"",0;0,0},2,0)</f>
        <v>0</v>
      </c>
      <c r="T93" s="8">
        <f t="shared" si="9"/>
        <v>0</v>
      </c>
      <c r="U93" s="8">
        <f t="shared" si="2"/>
        <v>0</v>
      </c>
      <c r="V93" s="8">
        <f t="shared" si="4"/>
        <v>0</v>
      </c>
      <c r="W93" s="8">
        <f t="shared" si="5"/>
        <v>0</v>
      </c>
      <c r="X93" s="8">
        <f t="shared" si="6"/>
        <v>0</v>
      </c>
      <c r="Y93" s="8" t="str">
        <f t="shared" si="7"/>
        <v/>
      </c>
      <c r="Z93" s="8" t="str">
        <f>VLOOKUP($D93,{"29 - Psychiatrie (Erwachsene)","BGI";"297 - stationsäquivalente Behandlung in der Erwachsenenpsychiatrie (29)","BGI";"30 - Kinder- und Jugendpsychiatrie","BGII";"307 - stationsäquivalente Behandlung in der Kinder- und Jugendpsychiatrie (30)","BGII";"31 - Psychosomatik","BGI";"","LEER";0,"Leer"},2,0)</f>
        <v>LEER</v>
      </c>
      <c r="AA93" s="8" t="str">
        <f t="shared" si="8"/>
        <v>Stationen</v>
      </c>
    </row>
    <row r="94" spans="2:27" ht="15" customHeight="1" x14ac:dyDescent="0.25">
      <c r="B94" s="76" t="str">
        <f t="shared" si="0"/>
        <v>!!!</v>
      </c>
      <c r="C94" s="310" t="str">
        <f>IF(LEN($E94)&gt;0,VLOOKUP(TEXT($E94,0),'Angaben Stationen'!$E$14:$V$215,17,0),"")</f>
        <v/>
      </c>
      <c r="D94" s="254" t="str">
        <f>IF(LEN($E94)&gt;0,VLOOKUP(TEXT($E94,0),'Angaben Stationen'!$E$14:$V$215,18,0),"")</f>
        <v/>
      </c>
      <c r="E94" s="344"/>
      <c r="F94" s="256"/>
      <c r="G94" s="256"/>
      <c r="H94" s="307"/>
      <c r="I94" s="183"/>
      <c r="R94" s="8">
        <f t="shared" si="3"/>
        <v>0</v>
      </c>
      <c r="S94" s="8">
        <f>VLOOKUP($D94,{"29 - Psychiatrie (Erwachsene)",1;"30 - Kinder- und Jugendpsychiatrie",1;"297 - stationsäquivalente Behandlung in der Erwachsenenpsychiatrie (29)",1;"307 - stationsäquivalente Behandlung in der Kinder- und Jugendpsychiatrie (30)",1;"31 - Psychosomatik",1;"",0;0,0},2,0)</f>
        <v>0</v>
      </c>
      <c r="T94" s="8">
        <f t="shared" si="9"/>
        <v>0</v>
      </c>
      <c r="U94" s="8">
        <f t="shared" si="2"/>
        <v>0</v>
      </c>
      <c r="V94" s="8">
        <f t="shared" si="4"/>
        <v>0</v>
      </c>
      <c r="W94" s="8">
        <f t="shared" si="5"/>
        <v>0</v>
      </c>
      <c r="X94" s="8">
        <f t="shared" si="6"/>
        <v>0</v>
      </c>
      <c r="Y94" s="8" t="str">
        <f t="shared" si="7"/>
        <v/>
      </c>
      <c r="Z94" s="8" t="str">
        <f>VLOOKUP($D94,{"29 - Psychiatrie (Erwachsene)","BGI";"297 - stationsäquivalente Behandlung in der Erwachsenenpsychiatrie (29)","BGI";"30 - Kinder- und Jugendpsychiatrie","BGII";"307 - stationsäquivalente Behandlung in der Kinder- und Jugendpsychiatrie (30)","BGII";"31 - Psychosomatik","BGI";"","LEER";0,"Leer"},2,0)</f>
        <v>LEER</v>
      </c>
      <c r="AA94" s="8" t="str">
        <f t="shared" si="8"/>
        <v>Stationen</v>
      </c>
    </row>
    <row r="95" spans="2:27" ht="15" customHeight="1" x14ac:dyDescent="0.25">
      <c r="B95" s="76" t="str">
        <f t="shared" si="0"/>
        <v>!!!</v>
      </c>
      <c r="C95" s="310" t="str">
        <f>IF(LEN($E95)&gt;0,VLOOKUP(TEXT($E95,0),'Angaben Stationen'!$E$14:$V$215,17,0),"")</f>
        <v/>
      </c>
      <c r="D95" s="254" t="str">
        <f>IF(LEN($E95)&gt;0,VLOOKUP(TEXT($E95,0),'Angaben Stationen'!$E$14:$V$215,18,0),"")</f>
        <v/>
      </c>
      <c r="E95" s="344"/>
      <c r="F95" s="256"/>
      <c r="G95" s="256"/>
      <c r="H95" s="307"/>
      <c r="I95" s="183"/>
      <c r="R95" s="8">
        <f t="shared" si="3"/>
        <v>0</v>
      </c>
      <c r="S95" s="8">
        <f>VLOOKUP($D95,{"29 - Psychiatrie (Erwachsene)",1;"30 - Kinder- und Jugendpsychiatrie",1;"297 - stationsäquivalente Behandlung in der Erwachsenenpsychiatrie (29)",1;"307 - stationsäquivalente Behandlung in der Kinder- und Jugendpsychiatrie (30)",1;"31 - Psychosomatik",1;"",0;0,0},2,0)</f>
        <v>0</v>
      </c>
      <c r="T95" s="8">
        <f t="shared" si="9"/>
        <v>0</v>
      </c>
      <c r="U95" s="8">
        <f t="shared" si="2"/>
        <v>0</v>
      </c>
      <c r="V95" s="8">
        <f t="shared" si="4"/>
        <v>0</v>
      </c>
      <c r="W95" s="8">
        <f t="shared" si="5"/>
        <v>0</v>
      </c>
      <c r="X95" s="8">
        <f t="shared" si="6"/>
        <v>0</v>
      </c>
      <c r="Y95" s="8" t="str">
        <f t="shared" si="7"/>
        <v/>
      </c>
      <c r="Z95" s="8" t="str">
        <f>VLOOKUP($D95,{"29 - Psychiatrie (Erwachsene)","BGI";"297 - stationsäquivalente Behandlung in der Erwachsenenpsychiatrie (29)","BGI";"30 - Kinder- und Jugendpsychiatrie","BGII";"307 - stationsäquivalente Behandlung in der Kinder- und Jugendpsychiatrie (30)","BGII";"31 - Psychosomatik","BGI";"","LEER";0,"Leer"},2,0)</f>
        <v>LEER</v>
      </c>
      <c r="AA95" s="8" t="str">
        <f t="shared" si="8"/>
        <v>Stationen</v>
      </c>
    </row>
    <row r="96" spans="2:27" ht="15" customHeight="1" x14ac:dyDescent="0.25">
      <c r="B96" s="76" t="str">
        <f t="shared" si="0"/>
        <v>!!!</v>
      </c>
      <c r="C96" s="310" t="str">
        <f>IF(LEN($E96)&gt;0,VLOOKUP(TEXT($E96,0),'Angaben Stationen'!$E$14:$V$215,17,0),"")</f>
        <v/>
      </c>
      <c r="D96" s="254" t="str">
        <f>IF(LEN($E96)&gt;0,VLOOKUP(TEXT($E96,0),'Angaben Stationen'!$E$14:$V$215,18,0),"")</f>
        <v/>
      </c>
      <c r="E96" s="344"/>
      <c r="F96" s="256"/>
      <c r="G96" s="256"/>
      <c r="H96" s="307"/>
      <c r="I96" s="183"/>
      <c r="R96" s="8">
        <f t="shared" si="3"/>
        <v>0</v>
      </c>
      <c r="S96" s="8">
        <f>VLOOKUP($D96,{"29 - Psychiatrie (Erwachsene)",1;"30 - Kinder- und Jugendpsychiatrie",1;"297 - stationsäquivalente Behandlung in der Erwachsenenpsychiatrie (29)",1;"307 - stationsäquivalente Behandlung in der Kinder- und Jugendpsychiatrie (30)",1;"31 - Psychosomatik",1;"",0;0,0},2,0)</f>
        <v>0</v>
      </c>
      <c r="T96" s="8">
        <f t="shared" si="9"/>
        <v>0</v>
      </c>
      <c r="U96" s="8">
        <f t="shared" si="2"/>
        <v>0</v>
      </c>
      <c r="V96" s="8">
        <f t="shared" si="4"/>
        <v>0</v>
      </c>
      <c r="W96" s="8">
        <f t="shared" si="5"/>
        <v>0</v>
      </c>
      <c r="X96" s="8">
        <f t="shared" si="6"/>
        <v>0</v>
      </c>
      <c r="Y96" s="8" t="str">
        <f t="shared" si="7"/>
        <v/>
      </c>
      <c r="Z96" s="8" t="str">
        <f>VLOOKUP($D96,{"29 - Psychiatrie (Erwachsene)","BGI";"297 - stationsäquivalente Behandlung in der Erwachsenenpsychiatrie (29)","BGI";"30 - Kinder- und Jugendpsychiatrie","BGII";"307 - stationsäquivalente Behandlung in der Kinder- und Jugendpsychiatrie (30)","BGII";"31 - Psychosomatik","BGI";"","LEER";0,"Leer"},2,0)</f>
        <v>LEER</v>
      </c>
      <c r="AA96" s="8" t="str">
        <f t="shared" si="8"/>
        <v>Stationen</v>
      </c>
    </row>
    <row r="97" spans="2:27" ht="15" customHeight="1" x14ac:dyDescent="0.25">
      <c r="B97" s="76" t="str">
        <f t="shared" si="0"/>
        <v>!!!</v>
      </c>
      <c r="C97" s="310" t="str">
        <f>IF(LEN($E97)&gt;0,VLOOKUP(TEXT($E97,0),'Angaben Stationen'!$E$14:$V$215,17,0),"")</f>
        <v/>
      </c>
      <c r="D97" s="254" t="str">
        <f>IF(LEN($E97)&gt;0,VLOOKUP(TEXT($E97,0),'Angaben Stationen'!$E$14:$V$215,18,0),"")</f>
        <v/>
      </c>
      <c r="E97" s="344"/>
      <c r="F97" s="256"/>
      <c r="G97" s="256"/>
      <c r="H97" s="307"/>
      <c r="I97" s="183"/>
      <c r="R97" s="8">
        <f t="shared" si="3"/>
        <v>0</v>
      </c>
      <c r="S97" s="8">
        <f>VLOOKUP($D97,{"29 - Psychiatrie (Erwachsene)",1;"30 - Kinder- und Jugendpsychiatrie",1;"297 - stationsäquivalente Behandlung in der Erwachsenenpsychiatrie (29)",1;"307 - stationsäquivalente Behandlung in der Kinder- und Jugendpsychiatrie (30)",1;"31 - Psychosomatik",1;"",0;0,0},2,0)</f>
        <v>0</v>
      </c>
      <c r="T97" s="8">
        <f t="shared" si="9"/>
        <v>0</v>
      </c>
      <c r="U97" s="8">
        <f t="shared" si="2"/>
        <v>0</v>
      </c>
      <c r="V97" s="8">
        <f t="shared" si="4"/>
        <v>0</v>
      </c>
      <c r="W97" s="8">
        <f t="shared" si="5"/>
        <v>0</v>
      </c>
      <c r="X97" s="8">
        <f t="shared" si="6"/>
        <v>0</v>
      </c>
      <c r="Y97" s="8" t="str">
        <f t="shared" si="7"/>
        <v/>
      </c>
      <c r="Z97" s="8" t="str">
        <f>VLOOKUP($D97,{"29 - Psychiatrie (Erwachsene)","BGI";"297 - stationsäquivalente Behandlung in der Erwachsenenpsychiatrie (29)","BGI";"30 - Kinder- und Jugendpsychiatrie","BGII";"307 - stationsäquivalente Behandlung in der Kinder- und Jugendpsychiatrie (30)","BGII";"31 - Psychosomatik","BGI";"","LEER";0,"Leer"},2,0)</f>
        <v>LEER</v>
      </c>
      <c r="AA97" s="8" t="str">
        <f t="shared" si="8"/>
        <v>Stationen</v>
      </c>
    </row>
    <row r="98" spans="2:27" ht="15" customHeight="1" x14ac:dyDescent="0.25">
      <c r="B98" s="76" t="str">
        <f t="shared" si="0"/>
        <v>!!!</v>
      </c>
      <c r="C98" s="310" t="str">
        <f>IF(LEN($E98)&gt;0,VLOOKUP(TEXT($E98,0),'Angaben Stationen'!$E$14:$V$215,17,0),"")</f>
        <v/>
      </c>
      <c r="D98" s="254" t="str">
        <f>IF(LEN($E98)&gt;0,VLOOKUP(TEXT($E98,0),'Angaben Stationen'!$E$14:$V$215,18,0),"")</f>
        <v/>
      </c>
      <c r="E98" s="344"/>
      <c r="F98" s="256"/>
      <c r="G98" s="256"/>
      <c r="H98" s="307"/>
      <c r="I98" s="183"/>
      <c r="R98" s="8">
        <f t="shared" ref="R98:R161" si="10">IF(LEN(B98)&gt;0,0,1)</f>
        <v>0</v>
      </c>
      <c r="S98" s="8">
        <f>VLOOKUP($D98,{"29 - Psychiatrie (Erwachsene)",1;"30 - Kinder- und Jugendpsychiatrie",1;"297 - stationsäquivalente Behandlung in der Erwachsenenpsychiatrie (29)",1;"307 - stationsäquivalente Behandlung in der Kinder- und Jugendpsychiatrie (30)",1;"31 - Psychosomatik",1;"",0;0,0},2,0)</f>
        <v>0</v>
      </c>
      <c r="T98" s="8">
        <f t="shared" si="9"/>
        <v>0</v>
      </c>
      <c r="U98" s="8">
        <f t="shared" si="2"/>
        <v>0</v>
      </c>
      <c r="V98" s="8">
        <f t="shared" ref="V98:V161" si="11">IF(VALUE($F98)&gt;0,1,0)</f>
        <v>0</v>
      </c>
      <c r="W98" s="8">
        <f t="shared" ref="W98:W161" si="12">IF(LEN($G98)&gt;0,1,0)</f>
        <v>0</v>
      </c>
      <c r="X98" s="8">
        <f t="shared" ref="X98:X161" si="13">IF(LEN($H98)&gt;0,1,0)</f>
        <v>0</v>
      </c>
      <c r="Y98" s="8" t="str">
        <f t="shared" ref="Y98:Y161" si="14">IF($D98&lt;&gt;"","MonatII","")</f>
        <v/>
      </c>
      <c r="Z98" s="8" t="str">
        <f>VLOOKUP($D98,{"29 - Psychiatrie (Erwachsene)","BGI";"297 - stationsäquivalente Behandlung in der Erwachsenenpsychiatrie (29)","BGI";"30 - Kinder- und Jugendpsychiatrie","BGII";"307 - stationsäquivalente Behandlung in der Kinder- und Jugendpsychiatrie (30)","BGII";"31 - Psychosomatik","BGI";"","LEER";0,"Leer"},2,0)</f>
        <v>LEER</v>
      </c>
      <c r="AA98" s="8" t="str">
        <f t="shared" ref="AA98:AA161" si="15">"Stationen"</f>
        <v>Stationen</v>
      </c>
    </row>
    <row r="99" spans="2:27" ht="15" customHeight="1" x14ac:dyDescent="0.25">
      <c r="B99" s="76" t="str">
        <f t="shared" si="0"/>
        <v>!!!</v>
      </c>
      <c r="C99" s="310" t="str">
        <f>IF(LEN($E99)&gt;0,VLOOKUP(TEXT($E99,0),'Angaben Stationen'!$E$14:$V$215,17,0),"")</f>
        <v/>
      </c>
      <c r="D99" s="254" t="str">
        <f>IF(LEN($E99)&gt;0,VLOOKUP(TEXT($E99,0),'Angaben Stationen'!$E$14:$V$215,18,0),"")</f>
        <v/>
      </c>
      <c r="E99" s="344"/>
      <c r="F99" s="256"/>
      <c r="G99" s="256"/>
      <c r="H99" s="307"/>
      <c r="I99" s="183"/>
      <c r="R99" s="8">
        <f t="shared" si="10"/>
        <v>0</v>
      </c>
      <c r="S99" s="8">
        <f>VLOOKUP($D99,{"29 - Psychiatrie (Erwachsene)",1;"30 - Kinder- und Jugendpsychiatrie",1;"297 - stationsäquivalente Behandlung in der Erwachsenenpsychiatrie (29)",1;"307 - stationsäquivalente Behandlung in der Kinder- und Jugendpsychiatrie (30)",1;"31 - Psychosomatik",1;"",0;0,0},2,0)</f>
        <v>0</v>
      </c>
      <c r="T99" s="8">
        <f t="shared" si="9"/>
        <v>0</v>
      </c>
      <c r="U99" s="8">
        <f t="shared" si="2"/>
        <v>0</v>
      </c>
      <c r="V99" s="8">
        <f t="shared" si="11"/>
        <v>0</v>
      </c>
      <c r="W99" s="8">
        <f t="shared" si="12"/>
        <v>0</v>
      </c>
      <c r="X99" s="8">
        <f t="shared" si="13"/>
        <v>0</v>
      </c>
      <c r="Y99" s="8" t="str">
        <f t="shared" si="14"/>
        <v/>
      </c>
      <c r="Z99" s="8" t="str">
        <f>VLOOKUP($D99,{"29 - Psychiatrie (Erwachsene)","BGI";"297 - stationsäquivalente Behandlung in der Erwachsenenpsychiatrie (29)","BGI";"30 - Kinder- und Jugendpsychiatrie","BGII";"307 - stationsäquivalente Behandlung in der Kinder- und Jugendpsychiatrie (30)","BGII";"31 - Psychosomatik","BGI";"","LEER";0,"Leer"},2,0)</f>
        <v>LEER</v>
      </c>
      <c r="AA99" s="8" t="str">
        <f t="shared" si="15"/>
        <v>Stationen</v>
      </c>
    </row>
    <row r="100" spans="2:27" ht="15" customHeight="1" x14ac:dyDescent="0.25">
      <c r="B100" s="76" t="str">
        <f t="shared" si="0"/>
        <v>!!!</v>
      </c>
      <c r="C100" s="310" t="str">
        <f>IF(LEN($E100)&gt;0,VLOOKUP(TEXT($E100,0),'Angaben Stationen'!$E$14:$V$215,17,0),"")</f>
        <v/>
      </c>
      <c r="D100" s="254" t="str">
        <f>IF(LEN($E100)&gt;0,VLOOKUP(TEXT($E100,0),'Angaben Stationen'!$E$14:$V$215,18,0),"")</f>
        <v/>
      </c>
      <c r="E100" s="344"/>
      <c r="F100" s="256"/>
      <c r="G100" s="256"/>
      <c r="H100" s="307"/>
      <c r="I100" s="183"/>
      <c r="R100" s="8">
        <f t="shared" si="10"/>
        <v>0</v>
      </c>
      <c r="S100" s="8">
        <f>VLOOKUP($D100,{"29 - Psychiatrie (Erwachsene)",1;"30 - Kinder- und Jugendpsychiatrie",1;"297 - stationsäquivalente Behandlung in der Erwachsenenpsychiatrie (29)",1;"307 - stationsäquivalente Behandlung in der Kinder- und Jugendpsychiatrie (30)",1;"31 - Psychosomatik",1;"",0;0,0},2,0)</f>
        <v>0</v>
      </c>
      <c r="T100" s="8">
        <f t="shared" si="9"/>
        <v>0</v>
      </c>
      <c r="U100" s="8">
        <f t="shared" si="2"/>
        <v>0</v>
      </c>
      <c r="V100" s="8">
        <f t="shared" si="11"/>
        <v>0</v>
      </c>
      <c r="W100" s="8">
        <f t="shared" si="12"/>
        <v>0</v>
      </c>
      <c r="X100" s="8">
        <f t="shared" si="13"/>
        <v>0</v>
      </c>
      <c r="Y100" s="8" t="str">
        <f t="shared" si="14"/>
        <v/>
      </c>
      <c r="Z100" s="8" t="str">
        <f>VLOOKUP($D100,{"29 - Psychiatrie (Erwachsene)","BGI";"297 - stationsäquivalente Behandlung in der Erwachsenenpsychiatrie (29)","BGI";"30 - Kinder- und Jugendpsychiatrie","BGII";"307 - stationsäquivalente Behandlung in der Kinder- und Jugendpsychiatrie (30)","BGII";"31 - Psychosomatik","BGI";"","LEER";0,"Leer"},2,0)</f>
        <v>LEER</v>
      </c>
      <c r="AA100" s="8" t="str">
        <f t="shared" si="15"/>
        <v>Stationen</v>
      </c>
    </row>
    <row r="101" spans="2:27" ht="15" customHeight="1" x14ac:dyDescent="0.25">
      <c r="B101" s="76" t="str">
        <f t="shared" si="0"/>
        <v>!!!</v>
      </c>
      <c r="C101" s="310" t="str">
        <f>IF(LEN($E101)&gt;0,VLOOKUP(TEXT($E101,0),'Angaben Stationen'!$E$14:$V$215,17,0),"")</f>
        <v/>
      </c>
      <c r="D101" s="254" t="str">
        <f>IF(LEN($E101)&gt;0,VLOOKUP(TEXT($E101,0),'Angaben Stationen'!$E$14:$V$215,18,0),"")</f>
        <v/>
      </c>
      <c r="E101" s="344"/>
      <c r="F101" s="256"/>
      <c r="G101" s="256"/>
      <c r="H101" s="307"/>
      <c r="I101" s="183"/>
      <c r="R101" s="8">
        <f t="shared" si="10"/>
        <v>0</v>
      </c>
      <c r="S101" s="8">
        <f>VLOOKUP($D101,{"29 - Psychiatrie (Erwachsene)",1;"30 - Kinder- und Jugendpsychiatrie",1;"297 - stationsäquivalente Behandlung in der Erwachsenenpsychiatrie (29)",1;"307 - stationsäquivalente Behandlung in der Kinder- und Jugendpsychiatrie (30)",1;"31 - Psychosomatik",1;"",0;0,0},2,0)</f>
        <v>0</v>
      </c>
      <c r="T101" s="8">
        <f t="shared" si="9"/>
        <v>0</v>
      </c>
      <c r="U101" s="8">
        <f t="shared" si="2"/>
        <v>0</v>
      </c>
      <c r="V101" s="8">
        <f t="shared" si="11"/>
        <v>0</v>
      </c>
      <c r="W101" s="8">
        <f t="shared" si="12"/>
        <v>0</v>
      </c>
      <c r="X101" s="8">
        <f t="shared" si="13"/>
        <v>0</v>
      </c>
      <c r="Y101" s="8" t="str">
        <f t="shared" si="14"/>
        <v/>
      </c>
      <c r="Z101" s="8" t="str">
        <f>VLOOKUP($D101,{"29 - Psychiatrie (Erwachsene)","BGI";"297 - stationsäquivalente Behandlung in der Erwachsenenpsychiatrie (29)","BGI";"30 - Kinder- und Jugendpsychiatrie","BGII";"307 - stationsäquivalente Behandlung in der Kinder- und Jugendpsychiatrie (30)","BGII";"31 - Psychosomatik","BGI";"","LEER";0,"Leer"},2,0)</f>
        <v>LEER</v>
      </c>
      <c r="AA101" s="8" t="str">
        <f t="shared" si="15"/>
        <v>Stationen</v>
      </c>
    </row>
    <row r="102" spans="2:27" ht="15" customHeight="1" x14ac:dyDescent="0.25">
      <c r="B102" s="76" t="str">
        <f t="shared" si="0"/>
        <v>!!!</v>
      </c>
      <c r="C102" s="310" t="str">
        <f>IF(LEN($E102)&gt;0,VLOOKUP(TEXT($E102,0),'Angaben Stationen'!$E$14:$V$215,17,0),"")</f>
        <v/>
      </c>
      <c r="D102" s="254" t="str">
        <f>IF(LEN($E102)&gt;0,VLOOKUP(TEXT($E102,0),'Angaben Stationen'!$E$14:$V$215,18,0),"")</f>
        <v/>
      </c>
      <c r="E102" s="344"/>
      <c r="F102" s="256"/>
      <c r="G102" s="256"/>
      <c r="H102" s="307"/>
      <c r="I102" s="183"/>
      <c r="R102" s="8">
        <f t="shared" si="10"/>
        <v>0</v>
      </c>
      <c r="S102" s="8">
        <f>VLOOKUP($D102,{"29 - Psychiatrie (Erwachsene)",1;"30 - Kinder- und Jugendpsychiatrie",1;"297 - stationsäquivalente Behandlung in der Erwachsenenpsychiatrie (29)",1;"307 - stationsäquivalente Behandlung in der Kinder- und Jugendpsychiatrie (30)",1;"31 - Psychosomatik",1;"",0;0,0},2,0)</f>
        <v>0</v>
      </c>
      <c r="T102" s="8">
        <f t="shared" ref="T102:T165" si="16">IF(LEN($C102)&gt;0,1,0)</f>
        <v>0</v>
      </c>
      <c r="U102" s="8">
        <f t="shared" si="2"/>
        <v>0</v>
      </c>
      <c r="V102" s="8">
        <f t="shared" si="11"/>
        <v>0</v>
      </c>
      <c r="W102" s="8">
        <f t="shared" si="12"/>
        <v>0</v>
      </c>
      <c r="X102" s="8">
        <f t="shared" si="13"/>
        <v>0</v>
      </c>
      <c r="Y102" s="8" t="str">
        <f t="shared" si="14"/>
        <v/>
      </c>
      <c r="Z102" s="8" t="str">
        <f>VLOOKUP($D102,{"29 - Psychiatrie (Erwachsene)","BGI";"297 - stationsäquivalente Behandlung in der Erwachsenenpsychiatrie (29)","BGI";"30 - Kinder- und Jugendpsychiatrie","BGII";"307 - stationsäquivalente Behandlung in der Kinder- und Jugendpsychiatrie (30)","BGII";"31 - Psychosomatik","BGI";"","LEER";0,"Leer"},2,0)</f>
        <v>LEER</v>
      </c>
      <c r="AA102" s="8" t="str">
        <f t="shared" si="15"/>
        <v>Stationen</v>
      </c>
    </row>
    <row r="103" spans="2:27" ht="15" customHeight="1" x14ac:dyDescent="0.25">
      <c r="B103" s="76" t="str">
        <f t="shared" si="0"/>
        <v>!!!</v>
      </c>
      <c r="C103" s="310" t="str">
        <f>IF(LEN($E103)&gt;0,VLOOKUP(TEXT($E103,0),'Angaben Stationen'!$E$14:$V$215,17,0),"")</f>
        <v/>
      </c>
      <c r="D103" s="254" t="str">
        <f>IF(LEN($E103)&gt;0,VLOOKUP(TEXT($E103,0),'Angaben Stationen'!$E$14:$V$215,18,0),"")</f>
        <v/>
      </c>
      <c r="E103" s="344"/>
      <c r="F103" s="256"/>
      <c r="G103" s="256"/>
      <c r="H103" s="307"/>
      <c r="I103" s="183"/>
      <c r="R103" s="8">
        <f t="shared" si="10"/>
        <v>0</v>
      </c>
      <c r="S103" s="8">
        <f>VLOOKUP($D103,{"29 - Psychiatrie (Erwachsene)",1;"30 - Kinder- und Jugendpsychiatrie",1;"297 - stationsäquivalente Behandlung in der Erwachsenenpsychiatrie (29)",1;"307 - stationsäquivalente Behandlung in der Kinder- und Jugendpsychiatrie (30)",1;"31 - Psychosomatik",1;"",0;0,0},2,0)</f>
        <v>0</v>
      </c>
      <c r="T103" s="8">
        <f t="shared" si="16"/>
        <v>0</v>
      </c>
      <c r="U103" s="8">
        <f t="shared" si="2"/>
        <v>0</v>
      </c>
      <c r="V103" s="8">
        <f t="shared" si="11"/>
        <v>0</v>
      </c>
      <c r="W103" s="8">
        <f t="shared" si="12"/>
        <v>0</v>
      </c>
      <c r="X103" s="8">
        <f t="shared" si="13"/>
        <v>0</v>
      </c>
      <c r="Y103" s="8" t="str">
        <f t="shared" si="14"/>
        <v/>
      </c>
      <c r="Z103" s="8" t="str">
        <f>VLOOKUP($D103,{"29 - Psychiatrie (Erwachsene)","BGI";"297 - stationsäquivalente Behandlung in der Erwachsenenpsychiatrie (29)","BGI";"30 - Kinder- und Jugendpsychiatrie","BGII";"307 - stationsäquivalente Behandlung in der Kinder- und Jugendpsychiatrie (30)","BGII";"31 - Psychosomatik","BGI";"","LEER";0,"Leer"},2,0)</f>
        <v>LEER</v>
      </c>
      <c r="AA103" s="8" t="str">
        <f t="shared" si="15"/>
        <v>Stationen</v>
      </c>
    </row>
    <row r="104" spans="2:27" ht="15" customHeight="1" x14ac:dyDescent="0.25">
      <c r="B104" s="76" t="str">
        <f t="shared" si="0"/>
        <v>!!!</v>
      </c>
      <c r="C104" s="310" t="str">
        <f>IF(LEN($E104)&gt;0,VLOOKUP(TEXT($E104,0),'Angaben Stationen'!$E$14:$V$215,17,0),"")</f>
        <v/>
      </c>
      <c r="D104" s="254" t="str">
        <f>IF(LEN($E104)&gt;0,VLOOKUP(TEXT($E104,0),'Angaben Stationen'!$E$14:$V$215,18,0),"")</f>
        <v/>
      </c>
      <c r="E104" s="344"/>
      <c r="F104" s="256"/>
      <c r="G104" s="256"/>
      <c r="H104" s="307"/>
      <c r="I104" s="183"/>
      <c r="R104" s="8">
        <f t="shared" si="10"/>
        <v>0</v>
      </c>
      <c r="S104" s="8">
        <f>VLOOKUP($D104,{"29 - Psychiatrie (Erwachsene)",1;"30 - Kinder- und Jugendpsychiatrie",1;"297 - stationsäquivalente Behandlung in der Erwachsenenpsychiatrie (29)",1;"307 - stationsäquivalente Behandlung in der Kinder- und Jugendpsychiatrie (30)",1;"31 - Psychosomatik",1;"",0;0,0},2,0)</f>
        <v>0</v>
      </c>
      <c r="T104" s="8">
        <f t="shared" si="16"/>
        <v>0</v>
      </c>
      <c r="U104" s="8">
        <f t="shared" si="2"/>
        <v>0</v>
      </c>
      <c r="V104" s="8">
        <f t="shared" si="11"/>
        <v>0</v>
      </c>
      <c r="W104" s="8">
        <f t="shared" si="12"/>
        <v>0</v>
      </c>
      <c r="X104" s="8">
        <f t="shared" si="13"/>
        <v>0</v>
      </c>
      <c r="Y104" s="8" t="str">
        <f t="shared" si="14"/>
        <v/>
      </c>
      <c r="Z104" s="8" t="str">
        <f>VLOOKUP($D104,{"29 - Psychiatrie (Erwachsene)","BGI";"297 - stationsäquivalente Behandlung in der Erwachsenenpsychiatrie (29)","BGI";"30 - Kinder- und Jugendpsychiatrie","BGII";"307 - stationsäquivalente Behandlung in der Kinder- und Jugendpsychiatrie (30)","BGII";"31 - Psychosomatik","BGI";"","LEER";0,"Leer"},2,0)</f>
        <v>LEER</v>
      </c>
      <c r="AA104" s="8" t="str">
        <f t="shared" si="15"/>
        <v>Stationen</v>
      </c>
    </row>
    <row r="105" spans="2:27" ht="15" customHeight="1" x14ac:dyDescent="0.25">
      <c r="B105" s="76" t="str">
        <f t="shared" si="0"/>
        <v>!!!</v>
      </c>
      <c r="C105" s="310" t="str">
        <f>IF(LEN($E105)&gt;0,VLOOKUP(TEXT($E105,0),'Angaben Stationen'!$E$14:$V$215,17,0),"")</f>
        <v/>
      </c>
      <c r="D105" s="254" t="str">
        <f>IF(LEN($E105)&gt;0,VLOOKUP(TEXT($E105,0),'Angaben Stationen'!$E$14:$V$215,18,0),"")</f>
        <v/>
      </c>
      <c r="E105" s="344"/>
      <c r="F105" s="256"/>
      <c r="G105" s="256"/>
      <c r="H105" s="307"/>
      <c r="I105" s="183"/>
      <c r="R105" s="8">
        <f t="shared" si="10"/>
        <v>0</v>
      </c>
      <c r="S105" s="8">
        <f>VLOOKUP($D105,{"29 - Psychiatrie (Erwachsene)",1;"30 - Kinder- und Jugendpsychiatrie",1;"297 - stationsäquivalente Behandlung in der Erwachsenenpsychiatrie (29)",1;"307 - stationsäquivalente Behandlung in der Kinder- und Jugendpsychiatrie (30)",1;"31 - Psychosomatik",1;"",0;0,0},2,0)</f>
        <v>0</v>
      </c>
      <c r="T105" s="8">
        <f t="shared" si="16"/>
        <v>0</v>
      </c>
      <c r="U105" s="8">
        <f t="shared" si="2"/>
        <v>0</v>
      </c>
      <c r="V105" s="8">
        <f t="shared" si="11"/>
        <v>0</v>
      </c>
      <c r="W105" s="8">
        <f t="shared" si="12"/>
        <v>0</v>
      </c>
      <c r="X105" s="8">
        <f t="shared" si="13"/>
        <v>0</v>
      </c>
      <c r="Y105" s="8" t="str">
        <f t="shared" si="14"/>
        <v/>
      </c>
      <c r="Z105" s="8" t="str">
        <f>VLOOKUP($D105,{"29 - Psychiatrie (Erwachsene)","BGI";"297 - stationsäquivalente Behandlung in der Erwachsenenpsychiatrie (29)","BGI";"30 - Kinder- und Jugendpsychiatrie","BGII";"307 - stationsäquivalente Behandlung in der Kinder- und Jugendpsychiatrie (30)","BGII";"31 - Psychosomatik","BGI";"","LEER";0,"Leer"},2,0)</f>
        <v>LEER</v>
      </c>
      <c r="AA105" s="8" t="str">
        <f t="shared" si="15"/>
        <v>Stationen</v>
      </c>
    </row>
    <row r="106" spans="2:27" ht="15" customHeight="1" x14ac:dyDescent="0.25">
      <c r="B106" s="76" t="str">
        <f t="shared" si="0"/>
        <v>!!!</v>
      </c>
      <c r="C106" s="310" t="str">
        <f>IF(LEN($E106)&gt;0,VLOOKUP(TEXT($E106,0),'Angaben Stationen'!$E$14:$V$215,17,0),"")</f>
        <v/>
      </c>
      <c r="D106" s="254" t="str">
        <f>IF(LEN($E106)&gt;0,VLOOKUP(TEXT($E106,0),'Angaben Stationen'!$E$14:$V$215,18,0),"")</f>
        <v/>
      </c>
      <c r="E106" s="344"/>
      <c r="F106" s="256"/>
      <c r="G106" s="256"/>
      <c r="H106" s="307"/>
      <c r="I106" s="183"/>
      <c r="R106" s="8">
        <f t="shared" si="10"/>
        <v>0</v>
      </c>
      <c r="S106" s="8">
        <f>VLOOKUP($D106,{"29 - Psychiatrie (Erwachsene)",1;"30 - Kinder- und Jugendpsychiatrie",1;"297 - stationsäquivalente Behandlung in der Erwachsenenpsychiatrie (29)",1;"307 - stationsäquivalente Behandlung in der Kinder- und Jugendpsychiatrie (30)",1;"31 - Psychosomatik",1;"",0;0,0},2,0)</f>
        <v>0</v>
      </c>
      <c r="T106" s="8">
        <f t="shared" si="16"/>
        <v>0</v>
      </c>
      <c r="U106" s="8">
        <f t="shared" si="2"/>
        <v>0</v>
      </c>
      <c r="V106" s="8">
        <f t="shared" si="11"/>
        <v>0</v>
      </c>
      <c r="W106" s="8">
        <f t="shared" si="12"/>
        <v>0</v>
      </c>
      <c r="X106" s="8">
        <f t="shared" si="13"/>
        <v>0</v>
      </c>
      <c r="Y106" s="8" t="str">
        <f t="shared" si="14"/>
        <v/>
      </c>
      <c r="Z106" s="8" t="str">
        <f>VLOOKUP($D106,{"29 - Psychiatrie (Erwachsene)","BGI";"297 - stationsäquivalente Behandlung in der Erwachsenenpsychiatrie (29)","BGI";"30 - Kinder- und Jugendpsychiatrie","BGII";"307 - stationsäquivalente Behandlung in der Kinder- und Jugendpsychiatrie (30)","BGII";"31 - Psychosomatik","BGI";"","LEER";0,"Leer"},2,0)</f>
        <v>LEER</v>
      </c>
      <c r="AA106" s="8" t="str">
        <f t="shared" si="15"/>
        <v>Stationen</v>
      </c>
    </row>
    <row r="107" spans="2:27" ht="15" customHeight="1" x14ac:dyDescent="0.25">
      <c r="B107" s="76" t="str">
        <f t="shared" si="0"/>
        <v>!!!</v>
      </c>
      <c r="C107" s="310" t="str">
        <f>IF(LEN($E107)&gt;0,VLOOKUP(TEXT($E107,0),'Angaben Stationen'!$E$14:$V$215,17,0),"")</f>
        <v/>
      </c>
      <c r="D107" s="254" t="str">
        <f>IF(LEN($E107)&gt;0,VLOOKUP(TEXT($E107,0),'Angaben Stationen'!$E$14:$V$215,18,0),"")</f>
        <v/>
      </c>
      <c r="E107" s="344"/>
      <c r="F107" s="256"/>
      <c r="G107" s="256"/>
      <c r="H107" s="307"/>
      <c r="I107" s="183"/>
      <c r="R107" s="8">
        <f t="shared" si="10"/>
        <v>0</v>
      </c>
      <c r="S107" s="8">
        <f>VLOOKUP($D107,{"29 - Psychiatrie (Erwachsene)",1;"30 - Kinder- und Jugendpsychiatrie",1;"297 - stationsäquivalente Behandlung in der Erwachsenenpsychiatrie (29)",1;"307 - stationsäquivalente Behandlung in der Kinder- und Jugendpsychiatrie (30)",1;"31 - Psychosomatik",1;"",0;0,0},2,0)</f>
        <v>0</v>
      </c>
      <c r="T107" s="8">
        <f t="shared" si="16"/>
        <v>0</v>
      </c>
      <c r="U107" s="8">
        <f t="shared" si="2"/>
        <v>0</v>
      </c>
      <c r="V107" s="8">
        <f t="shared" si="11"/>
        <v>0</v>
      </c>
      <c r="W107" s="8">
        <f t="shared" si="12"/>
        <v>0</v>
      </c>
      <c r="X107" s="8">
        <f t="shared" si="13"/>
        <v>0</v>
      </c>
      <c r="Y107" s="8" t="str">
        <f t="shared" si="14"/>
        <v/>
      </c>
      <c r="Z107" s="8" t="str">
        <f>VLOOKUP($D107,{"29 - Psychiatrie (Erwachsene)","BGI";"297 - stationsäquivalente Behandlung in der Erwachsenenpsychiatrie (29)","BGI";"30 - Kinder- und Jugendpsychiatrie","BGII";"307 - stationsäquivalente Behandlung in der Kinder- und Jugendpsychiatrie (30)","BGII";"31 - Psychosomatik","BGI";"","LEER";0,"Leer"},2,0)</f>
        <v>LEER</v>
      </c>
      <c r="AA107" s="8" t="str">
        <f t="shared" si="15"/>
        <v>Stationen</v>
      </c>
    </row>
    <row r="108" spans="2:27" ht="15" customHeight="1" x14ac:dyDescent="0.25">
      <c r="B108" s="76" t="str">
        <f t="shared" si="0"/>
        <v>!!!</v>
      </c>
      <c r="C108" s="310" t="str">
        <f>IF(LEN($E108)&gt;0,VLOOKUP(TEXT($E108,0),'Angaben Stationen'!$E$14:$V$215,17,0),"")</f>
        <v/>
      </c>
      <c r="D108" s="254" t="str">
        <f>IF(LEN($E108)&gt;0,VLOOKUP(TEXT($E108,0),'Angaben Stationen'!$E$14:$V$215,18,0),"")</f>
        <v/>
      </c>
      <c r="E108" s="344"/>
      <c r="F108" s="256"/>
      <c r="G108" s="256"/>
      <c r="H108" s="307"/>
      <c r="I108" s="183"/>
      <c r="R108" s="8">
        <f t="shared" si="10"/>
        <v>0</v>
      </c>
      <c r="S108" s="8">
        <f>VLOOKUP($D108,{"29 - Psychiatrie (Erwachsene)",1;"30 - Kinder- und Jugendpsychiatrie",1;"297 - stationsäquivalente Behandlung in der Erwachsenenpsychiatrie (29)",1;"307 - stationsäquivalente Behandlung in der Kinder- und Jugendpsychiatrie (30)",1;"31 - Psychosomatik",1;"",0;0,0},2,0)</f>
        <v>0</v>
      </c>
      <c r="T108" s="8">
        <f t="shared" si="16"/>
        <v>0</v>
      </c>
      <c r="U108" s="8">
        <f t="shared" si="2"/>
        <v>0</v>
      </c>
      <c r="V108" s="8">
        <f t="shared" si="11"/>
        <v>0</v>
      </c>
      <c r="W108" s="8">
        <f t="shared" si="12"/>
        <v>0</v>
      </c>
      <c r="X108" s="8">
        <f t="shared" si="13"/>
        <v>0</v>
      </c>
      <c r="Y108" s="8" t="str">
        <f t="shared" si="14"/>
        <v/>
      </c>
      <c r="Z108" s="8" t="str">
        <f>VLOOKUP($D108,{"29 - Psychiatrie (Erwachsene)","BGI";"297 - stationsäquivalente Behandlung in der Erwachsenenpsychiatrie (29)","BGI";"30 - Kinder- und Jugendpsychiatrie","BGII";"307 - stationsäquivalente Behandlung in der Kinder- und Jugendpsychiatrie (30)","BGII";"31 - Psychosomatik","BGI";"","LEER";0,"Leer"},2,0)</f>
        <v>LEER</v>
      </c>
      <c r="AA108" s="8" t="str">
        <f t="shared" si="15"/>
        <v>Stationen</v>
      </c>
    </row>
    <row r="109" spans="2:27" ht="15" customHeight="1" x14ac:dyDescent="0.25">
      <c r="B109" s="76" t="str">
        <f t="shared" si="0"/>
        <v>!!!</v>
      </c>
      <c r="C109" s="310" t="str">
        <f>IF(LEN($E109)&gt;0,VLOOKUP(TEXT($E109,0),'Angaben Stationen'!$E$14:$V$215,17,0),"")</f>
        <v/>
      </c>
      <c r="D109" s="254" t="str">
        <f>IF(LEN($E109)&gt;0,VLOOKUP(TEXT($E109,0),'Angaben Stationen'!$E$14:$V$215,18,0),"")</f>
        <v/>
      </c>
      <c r="E109" s="344"/>
      <c r="F109" s="256"/>
      <c r="G109" s="256"/>
      <c r="H109" s="307"/>
      <c r="I109" s="183"/>
      <c r="R109" s="8">
        <f t="shared" si="10"/>
        <v>0</v>
      </c>
      <c r="S109" s="8">
        <f>VLOOKUP($D109,{"29 - Psychiatrie (Erwachsene)",1;"30 - Kinder- und Jugendpsychiatrie",1;"297 - stationsäquivalente Behandlung in der Erwachsenenpsychiatrie (29)",1;"307 - stationsäquivalente Behandlung in der Kinder- und Jugendpsychiatrie (30)",1;"31 - Psychosomatik",1;"",0;0,0},2,0)</f>
        <v>0</v>
      </c>
      <c r="T109" s="8">
        <f t="shared" si="16"/>
        <v>0</v>
      </c>
      <c r="U109" s="8">
        <f t="shared" si="2"/>
        <v>0</v>
      </c>
      <c r="V109" s="8">
        <f t="shared" si="11"/>
        <v>0</v>
      </c>
      <c r="W109" s="8">
        <f t="shared" si="12"/>
        <v>0</v>
      </c>
      <c r="X109" s="8">
        <f t="shared" si="13"/>
        <v>0</v>
      </c>
      <c r="Y109" s="8" t="str">
        <f t="shared" si="14"/>
        <v/>
      </c>
      <c r="Z109" s="8" t="str">
        <f>VLOOKUP($D109,{"29 - Psychiatrie (Erwachsene)","BGI";"297 - stationsäquivalente Behandlung in der Erwachsenenpsychiatrie (29)","BGI";"30 - Kinder- und Jugendpsychiatrie","BGII";"307 - stationsäquivalente Behandlung in der Kinder- und Jugendpsychiatrie (30)","BGII";"31 - Psychosomatik","BGI";"","LEER";0,"Leer"},2,0)</f>
        <v>LEER</v>
      </c>
      <c r="AA109" s="8" t="str">
        <f t="shared" si="15"/>
        <v>Stationen</v>
      </c>
    </row>
    <row r="110" spans="2:27" ht="15" customHeight="1" x14ac:dyDescent="0.25">
      <c r="B110" s="76" t="str">
        <f t="shared" si="0"/>
        <v>!!!</v>
      </c>
      <c r="C110" s="310" t="str">
        <f>IF(LEN($E110)&gt;0,VLOOKUP(TEXT($E110,0),'Angaben Stationen'!$E$14:$V$215,17,0),"")</f>
        <v/>
      </c>
      <c r="D110" s="254" t="str">
        <f>IF(LEN($E110)&gt;0,VLOOKUP(TEXT($E110,0),'Angaben Stationen'!$E$14:$V$215,18,0),"")</f>
        <v/>
      </c>
      <c r="E110" s="344"/>
      <c r="F110" s="256"/>
      <c r="G110" s="256"/>
      <c r="H110" s="307"/>
      <c r="I110" s="183"/>
      <c r="R110" s="8">
        <f t="shared" si="10"/>
        <v>0</v>
      </c>
      <c r="S110" s="8">
        <f>VLOOKUP($D110,{"29 - Psychiatrie (Erwachsene)",1;"30 - Kinder- und Jugendpsychiatrie",1;"297 - stationsäquivalente Behandlung in der Erwachsenenpsychiatrie (29)",1;"307 - stationsäquivalente Behandlung in der Kinder- und Jugendpsychiatrie (30)",1;"31 - Psychosomatik",1;"",0;0,0},2,0)</f>
        <v>0</v>
      </c>
      <c r="T110" s="8">
        <f t="shared" si="16"/>
        <v>0</v>
      </c>
      <c r="U110" s="8">
        <f t="shared" si="2"/>
        <v>0</v>
      </c>
      <c r="V110" s="8">
        <f t="shared" si="11"/>
        <v>0</v>
      </c>
      <c r="W110" s="8">
        <f t="shared" si="12"/>
        <v>0</v>
      </c>
      <c r="X110" s="8">
        <f t="shared" si="13"/>
        <v>0</v>
      </c>
      <c r="Y110" s="8" t="str">
        <f t="shared" si="14"/>
        <v/>
      </c>
      <c r="Z110" s="8" t="str">
        <f>VLOOKUP($D110,{"29 - Psychiatrie (Erwachsene)","BGI";"297 - stationsäquivalente Behandlung in der Erwachsenenpsychiatrie (29)","BGI";"30 - Kinder- und Jugendpsychiatrie","BGII";"307 - stationsäquivalente Behandlung in der Kinder- und Jugendpsychiatrie (30)","BGII";"31 - Psychosomatik","BGI";"","LEER";0,"Leer"},2,0)</f>
        <v>LEER</v>
      </c>
      <c r="AA110" s="8" t="str">
        <f t="shared" si="15"/>
        <v>Stationen</v>
      </c>
    </row>
    <row r="111" spans="2:27" ht="15" customHeight="1" x14ac:dyDescent="0.25">
      <c r="B111" s="76" t="str">
        <f t="shared" si="0"/>
        <v>!!!</v>
      </c>
      <c r="C111" s="310" t="str">
        <f>IF(LEN($E111)&gt;0,VLOOKUP(TEXT($E111,0),'Angaben Stationen'!$E$14:$V$215,17,0),"")</f>
        <v/>
      </c>
      <c r="D111" s="254" t="str">
        <f>IF(LEN($E111)&gt;0,VLOOKUP(TEXT($E111,0),'Angaben Stationen'!$E$14:$V$215,18,0),"")</f>
        <v/>
      </c>
      <c r="E111" s="344"/>
      <c r="F111" s="256"/>
      <c r="G111" s="256"/>
      <c r="H111" s="307"/>
      <c r="I111" s="183"/>
      <c r="R111" s="8">
        <f t="shared" si="10"/>
        <v>0</v>
      </c>
      <c r="S111" s="8">
        <f>VLOOKUP($D111,{"29 - Psychiatrie (Erwachsene)",1;"30 - Kinder- und Jugendpsychiatrie",1;"297 - stationsäquivalente Behandlung in der Erwachsenenpsychiatrie (29)",1;"307 - stationsäquivalente Behandlung in der Kinder- und Jugendpsychiatrie (30)",1;"31 - Psychosomatik",1;"",0;0,0},2,0)</f>
        <v>0</v>
      </c>
      <c r="T111" s="8">
        <f t="shared" si="16"/>
        <v>0</v>
      </c>
      <c r="U111" s="8">
        <f t="shared" si="2"/>
        <v>0</v>
      </c>
      <c r="V111" s="8">
        <f t="shared" si="11"/>
        <v>0</v>
      </c>
      <c r="W111" s="8">
        <f t="shared" si="12"/>
        <v>0</v>
      </c>
      <c r="X111" s="8">
        <f t="shared" si="13"/>
        <v>0</v>
      </c>
      <c r="Y111" s="8" t="str">
        <f t="shared" si="14"/>
        <v/>
      </c>
      <c r="Z111" s="8" t="str">
        <f>VLOOKUP($D111,{"29 - Psychiatrie (Erwachsene)","BGI";"297 - stationsäquivalente Behandlung in der Erwachsenenpsychiatrie (29)","BGI";"30 - Kinder- und Jugendpsychiatrie","BGII";"307 - stationsäquivalente Behandlung in der Kinder- und Jugendpsychiatrie (30)","BGII";"31 - Psychosomatik","BGI";"","LEER";0,"Leer"},2,0)</f>
        <v>LEER</v>
      </c>
      <c r="AA111" s="8" t="str">
        <f t="shared" si="15"/>
        <v>Stationen</v>
      </c>
    </row>
    <row r="112" spans="2:27" ht="15" customHeight="1" x14ac:dyDescent="0.25">
      <c r="B112" s="76" t="str">
        <f t="shared" si="0"/>
        <v>!!!</v>
      </c>
      <c r="C112" s="310" t="str">
        <f>IF(LEN($E112)&gt;0,VLOOKUP(TEXT($E112,0),'Angaben Stationen'!$E$14:$V$215,17,0),"")</f>
        <v/>
      </c>
      <c r="D112" s="254" t="str">
        <f>IF(LEN($E112)&gt;0,VLOOKUP(TEXT($E112,0),'Angaben Stationen'!$E$14:$V$215,18,0),"")</f>
        <v/>
      </c>
      <c r="E112" s="344"/>
      <c r="F112" s="256"/>
      <c r="G112" s="256"/>
      <c r="H112" s="307"/>
      <c r="I112" s="183"/>
      <c r="R112" s="8">
        <f t="shared" si="10"/>
        <v>0</v>
      </c>
      <c r="S112" s="8">
        <f>VLOOKUP($D112,{"29 - Psychiatrie (Erwachsene)",1;"30 - Kinder- und Jugendpsychiatrie",1;"297 - stationsäquivalente Behandlung in der Erwachsenenpsychiatrie (29)",1;"307 - stationsäquivalente Behandlung in der Kinder- und Jugendpsychiatrie (30)",1;"31 - Psychosomatik",1;"",0;0,0},2,0)</f>
        <v>0</v>
      </c>
      <c r="T112" s="8">
        <f t="shared" si="16"/>
        <v>0</v>
      </c>
      <c r="U112" s="8">
        <f t="shared" si="2"/>
        <v>0</v>
      </c>
      <c r="V112" s="8">
        <f t="shared" si="11"/>
        <v>0</v>
      </c>
      <c r="W112" s="8">
        <f t="shared" si="12"/>
        <v>0</v>
      </c>
      <c r="X112" s="8">
        <f t="shared" si="13"/>
        <v>0</v>
      </c>
      <c r="Y112" s="8" t="str">
        <f t="shared" si="14"/>
        <v/>
      </c>
      <c r="Z112" s="8" t="str">
        <f>VLOOKUP($D112,{"29 - Psychiatrie (Erwachsene)","BGI";"297 - stationsäquivalente Behandlung in der Erwachsenenpsychiatrie (29)","BGI";"30 - Kinder- und Jugendpsychiatrie","BGII";"307 - stationsäquivalente Behandlung in der Kinder- und Jugendpsychiatrie (30)","BGII";"31 - Psychosomatik","BGI";"","LEER";0,"Leer"},2,0)</f>
        <v>LEER</v>
      </c>
      <c r="AA112" s="8" t="str">
        <f t="shared" si="15"/>
        <v>Stationen</v>
      </c>
    </row>
    <row r="113" spans="2:27" ht="15" customHeight="1" x14ac:dyDescent="0.25">
      <c r="B113" s="76" t="str">
        <f t="shared" si="0"/>
        <v>!!!</v>
      </c>
      <c r="C113" s="310" t="str">
        <f>IF(LEN($E113)&gt;0,VLOOKUP(TEXT($E113,0),'Angaben Stationen'!$E$14:$V$215,17,0),"")</f>
        <v/>
      </c>
      <c r="D113" s="254" t="str">
        <f>IF(LEN($E113)&gt;0,VLOOKUP(TEXT($E113,0),'Angaben Stationen'!$E$14:$V$215,18,0),"")</f>
        <v/>
      </c>
      <c r="E113" s="344"/>
      <c r="F113" s="256"/>
      <c r="G113" s="256"/>
      <c r="H113" s="307"/>
      <c r="I113" s="183"/>
      <c r="R113" s="8">
        <f t="shared" si="10"/>
        <v>0</v>
      </c>
      <c r="S113" s="8">
        <f>VLOOKUP($D113,{"29 - Psychiatrie (Erwachsene)",1;"30 - Kinder- und Jugendpsychiatrie",1;"297 - stationsäquivalente Behandlung in der Erwachsenenpsychiatrie (29)",1;"307 - stationsäquivalente Behandlung in der Kinder- und Jugendpsychiatrie (30)",1;"31 - Psychosomatik",1;"",0;0,0},2,0)</f>
        <v>0</v>
      </c>
      <c r="T113" s="8">
        <f t="shared" si="16"/>
        <v>0</v>
      </c>
      <c r="U113" s="8">
        <f t="shared" si="2"/>
        <v>0</v>
      </c>
      <c r="V113" s="8">
        <f t="shared" si="11"/>
        <v>0</v>
      </c>
      <c r="W113" s="8">
        <f t="shared" si="12"/>
        <v>0</v>
      </c>
      <c r="X113" s="8">
        <f t="shared" si="13"/>
        <v>0</v>
      </c>
      <c r="Y113" s="8" t="str">
        <f t="shared" si="14"/>
        <v/>
      </c>
      <c r="Z113" s="8" t="str">
        <f>VLOOKUP($D113,{"29 - Psychiatrie (Erwachsene)","BGI";"297 - stationsäquivalente Behandlung in der Erwachsenenpsychiatrie (29)","BGI";"30 - Kinder- und Jugendpsychiatrie","BGII";"307 - stationsäquivalente Behandlung in der Kinder- und Jugendpsychiatrie (30)","BGII";"31 - Psychosomatik","BGI";"","LEER";0,"Leer"},2,0)</f>
        <v>LEER</v>
      </c>
      <c r="AA113" s="8" t="str">
        <f t="shared" si="15"/>
        <v>Stationen</v>
      </c>
    </row>
    <row r="114" spans="2:27" ht="15" customHeight="1" x14ac:dyDescent="0.25">
      <c r="B114" s="76" t="str">
        <f t="shared" si="0"/>
        <v>!!!</v>
      </c>
      <c r="C114" s="310" t="str">
        <f>IF(LEN($E114)&gt;0,VLOOKUP(TEXT($E114,0),'Angaben Stationen'!$E$14:$V$215,17,0),"")</f>
        <v/>
      </c>
      <c r="D114" s="254" t="str">
        <f>IF(LEN($E114)&gt;0,VLOOKUP(TEXT($E114,0),'Angaben Stationen'!$E$14:$V$215,18,0),"")</f>
        <v/>
      </c>
      <c r="E114" s="344"/>
      <c r="F114" s="256"/>
      <c r="G114" s="256"/>
      <c r="H114" s="307"/>
      <c r="I114" s="183"/>
      <c r="R114" s="8">
        <f t="shared" si="10"/>
        <v>0</v>
      </c>
      <c r="S114" s="8">
        <f>VLOOKUP($D114,{"29 - Psychiatrie (Erwachsene)",1;"30 - Kinder- und Jugendpsychiatrie",1;"297 - stationsäquivalente Behandlung in der Erwachsenenpsychiatrie (29)",1;"307 - stationsäquivalente Behandlung in der Kinder- und Jugendpsychiatrie (30)",1;"31 - Psychosomatik",1;"",0;0,0},2,0)</f>
        <v>0</v>
      </c>
      <c r="T114" s="8">
        <f t="shared" si="16"/>
        <v>0</v>
      </c>
      <c r="U114" s="8">
        <f t="shared" si="2"/>
        <v>0</v>
      </c>
      <c r="V114" s="8">
        <f t="shared" si="11"/>
        <v>0</v>
      </c>
      <c r="W114" s="8">
        <f t="shared" si="12"/>
        <v>0</v>
      </c>
      <c r="X114" s="8">
        <f t="shared" si="13"/>
        <v>0</v>
      </c>
      <c r="Y114" s="8" t="str">
        <f t="shared" si="14"/>
        <v/>
      </c>
      <c r="Z114" s="8" t="str">
        <f>VLOOKUP($D114,{"29 - Psychiatrie (Erwachsene)","BGI";"297 - stationsäquivalente Behandlung in der Erwachsenenpsychiatrie (29)","BGI";"30 - Kinder- und Jugendpsychiatrie","BGII";"307 - stationsäquivalente Behandlung in der Kinder- und Jugendpsychiatrie (30)","BGII";"31 - Psychosomatik","BGI";"","LEER";0,"Leer"},2,0)</f>
        <v>LEER</v>
      </c>
      <c r="AA114" s="8" t="str">
        <f t="shared" si="15"/>
        <v>Stationen</v>
      </c>
    </row>
    <row r="115" spans="2:27" ht="15" customHeight="1" x14ac:dyDescent="0.25">
      <c r="B115" s="76" t="str">
        <f t="shared" si="0"/>
        <v>!!!</v>
      </c>
      <c r="C115" s="310" t="str">
        <f>IF(LEN($E115)&gt;0,VLOOKUP(TEXT($E115,0),'Angaben Stationen'!$E$14:$V$215,17,0),"")</f>
        <v/>
      </c>
      <c r="D115" s="254" t="str">
        <f>IF(LEN($E115)&gt;0,VLOOKUP(TEXT($E115,0),'Angaben Stationen'!$E$14:$V$215,18,0),"")</f>
        <v/>
      </c>
      <c r="E115" s="344"/>
      <c r="F115" s="256"/>
      <c r="G115" s="256"/>
      <c r="H115" s="307"/>
      <c r="I115" s="183"/>
      <c r="R115" s="8">
        <f t="shared" si="10"/>
        <v>0</v>
      </c>
      <c r="S115" s="8">
        <f>VLOOKUP($D115,{"29 - Psychiatrie (Erwachsene)",1;"30 - Kinder- und Jugendpsychiatrie",1;"297 - stationsäquivalente Behandlung in der Erwachsenenpsychiatrie (29)",1;"307 - stationsäquivalente Behandlung in der Kinder- und Jugendpsychiatrie (30)",1;"31 - Psychosomatik",1;"",0;0,0},2,0)</f>
        <v>0</v>
      </c>
      <c r="T115" s="8">
        <f t="shared" si="16"/>
        <v>0</v>
      </c>
      <c r="U115" s="8">
        <f t="shared" si="2"/>
        <v>0</v>
      </c>
      <c r="V115" s="8">
        <f t="shared" si="11"/>
        <v>0</v>
      </c>
      <c r="W115" s="8">
        <f t="shared" si="12"/>
        <v>0</v>
      </c>
      <c r="X115" s="8">
        <f t="shared" si="13"/>
        <v>0</v>
      </c>
      <c r="Y115" s="8" t="str">
        <f t="shared" si="14"/>
        <v/>
      </c>
      <c r="Z115" s="8" t="str">
        <f>VLOOKUP($D115,{"29 - Psychiatrie (Erwachsene)","BGI";"297 - stationsäquivalente Behandlung in der Erwachsenenpsychiatrie (29)","BGI";"30 - Kinder- und Jugendpsychiatrie","BGII";"307 - stationsäquivalente Behandlung in der Kinder- und Jugendpsychiatrie (30)","BGII";"31 - Psychosomatik","BGI";"","LEER";0,"Leer"},2,0)</f>
        <v>LEER</v>
      </c>
      <c r="AA115" s="8" t="str">
        <f t="shared" si="15"/>
        <v>Stationen</v>
      </c>
    </row>
    <row r="116" spans="2:27" ht="15" customHeight="1" x14ac:dyDescent="0.25">
      <c r="B116" s="76" t="str">
        <f t="shared" si="0"/>
        <v>!!!</v>
      </c>
      <c r="C116" s="310" t="str">
        <f>IF(LEN($E116)&gt;0,VLOOKUP(TEXT($E116,0),'Angaben Stationen'!$E$14:$V$215,17,0),"")</f>
        <v/>
      </c>
      <c r="D116" s="254" t="str">
        <f>IF(LEN($E116)&gt;0,VLOOKUP(TEXT($E116,0),'Angaben Stationen'!$E$14:$V$215,18,0),"")</f>
        <v/>
      </c>
      <c r="E116" s="344"/>
      <c r="F116" s="256"/>
      <c r="G116" s="256"/>
      <c r="H116" s="307"/>
      <c r="I116" s="183"/>
      <c r="R116" s="8">
        <f t="shared" si="10"/>
        <v>0</v>
      </c>
      <c r="S116" s="8">
        <f>VLOOKUP($D116,{"29 - Psychiatrie (Erwachsene)",1;"30 - Kinder- und Jugendpsychiatrie",1;"297 - stationsäquivalente Behandlung in der Erwachsenenpsychiatrie (29)",1;"307 - stationsäquivalente Behandlung in der Kinder- und Jugendpsychiatrie (30)",1;"31 - Psychosomatik",1;"",0;0,0},2,0)</f>
        <v>0</v>
      </c>
      <c r="T116" s="8">
        <f t="shared" si="16"/>
        <v>0</v>
      </c>
      <c r="U116" s="8">
        <f t="shared" si="2"/>
        <v>0</v>
      </c>
      <c r="V116" s="8">
        <f t="shared" si="11"/>
        <v>0</v>
      </c>
      <c r="W116" s="8">
        <f t="shared" si="12"/>
        <v>0</v>
      </c>
      <c r="X116" s="8">
        <f t="shared" si="13"/>
        <v>0</v>
      </c>
      <c r="Y116" s="8" t="str">
        <f t="shared" si="14"/>
        <v/>
      </c>
      <c r="Z116" s="8" t="str">
        <f>VLOOKUP($D116,{"29 - Psychiatrie (Erwachsene)","BGI";"297 - stationsäquivalente Behandlung in der Erwachsenenpsychiatrie (29)","BGI";"30 - Kinder- und Jugendpsychiatrie","BGII";"307 - stationsäquivalente Behandlung in der Kinder- und Jugendpsychiatrie (30)","BGII";"31 - Psychosomatik","BGI";"","LEER";0,"Leer"},2,0)</f>
        <v>LEER</v>
      </c>
      <c r="AA116" s="8" t="str">
        <f t="shared" si="15"/>
        <v>Stationen</v>
      </c>
    </row>
    <row r="117" spans="2:27" ht="15" customHeight="1" x14ac:dyDescent="0.25">
      <c r="B117" s="76" t="str">
        <f t="shared" si="0"/>
        <v>!!!</v>
      </c>
      <c r="C117" s="310" t="str">
        <f>IF(LEN($E117)&gt;0,VLOOKUP(TEXT($E117,0),'Angaben Stationen'!$E$14:$V$215,17,0),"")</f>
        <v/>
      </c>
      <c r="D117" s="254" t="str">
        <f>IF(LEN($E117)&gt;0,VLOOKUP(TEXT($E117,0),'Angaben Stationen'!$E$14:$V$215,18,0),"")</f>
        <v/>
      </c>
      <c r="E117" s="344"/>
      <c r="F117" s="256"/>
      <c r="G117" s="256"/>
      <c r="H117" s="307"/>
      <c r="I117" s="183"/>
      <c r="R117" s="8">
        <f t="shared" si="10"/>
        <v>0</v>
      </c>
      <c r="S117" s="8">
        <f>VLOOKUP($D117,{"29 - Psychiatrie (Erwachsene)",1;"30 - Kinder- und Jugendpsychiatrie",1;"297 - stationsäquivalente Behandlung in der Erwachsenenpsychiatrie (29)",1;"307 - stationsäquivalente Behandlung in der Kinder- und Jugendpsychiatrie (30)",1;"31 - Psychosomatik",1;"",0;0,0},2,0)</f>
        <v>0</v>
      </c>
      <c r="T117" s="8">
        <f t="shared" si="16"/>
        <v>0</v>
      </c>
      <c r="U117" s="8">
        <f t="shared" si="2"/>
        <v>0</v>
      </c>
      <c r="V117" s="8">
        <f t="shared" si="11"/>
        <v>0</v>
      </c>
      <c r="W117" s="8">
        <f t="shared" si="12"/>
        <v>0</v>
      </c>
      <c r="X117" s="8">
        <f t="shared" si="13"/>
        <v>0</v>
      </c>
      <c r="Y117" s="8" t="str">
        <f t="shared" si="14"/>
        <v/>
      </c>
      <c r="Z117" s="8" t="str">
        <f>VLOOKUP($D117,{"29 - Psychiatrie (Erwachsene)","BGI";"297 - stationsäquivalente Behandlung in der Erwachsenenpsychiatrie (29)","BGI";"30 - Kinder- und Jugendpsychiatrie","BGII";"307 - stationsäquivalente Behandlung in der Kinder- und Jugendpsychiatrie (30)","BGII";"31 - Psychosomatik","BGI";"","LEER";0,"Leer"},2,0)</f>
        <v>LEER</v>
      </c>
      <c r="AA117" s="8" t="str">
        <f t="shared" si="15"/>
        <v>Stationen</v>
      </c>
    </row>
    <row r="118" spans="2:27" ht="15" customHeight="1" x14ac:dyDescent="0.25">
      <c r="B118" s="76" t="str">
        <f t="shared" si="0"/>
        <v>!!!</v>
      </c>
      <c r="C118" s="310" t="str">
        <f>IF(LEN($E118)&gt;0,VLOOKUP(TEXT($E118,0),'Angaben Stationen'!$E$14:$V$215,17,0),"")</f>
        <v/>
      </c>
      <c r="D118" s="254" t="str">
        <f>IF(LEN($E118)&gt;0,VLOOKUP(TEXT($E118,0),'Angaben Stationen'!$E$14:$V$215,18,0),"")</f>
        <v/>
      </c>
      <c r="E118" s="344"/>
      <c r="F118" s="256"/>
      <c r="G118" s="256"/>
      <c r="H118" s="307"/>
      <c r="I118" s="183"/>
      <c r="R118" s="8">
        <f t="shared" si="10"/>
        <v>0</v>
      </c>
      <c r="S118" s="8">
        <f>VLOOKUP($D118,{"29 - Psychiatrie (Erwachsene)",1;"30 - Kinder- und Jugendpsychiatrie",1;"297 - stationsäquivalente Behandlung in der Erwachsenenpsychiatrie (29)",1;"307 - stationsäquivalente Behandlung in der Kinder- und Jugendpsychiatrie (30)",1;"31 - Psychosomatik",1;"",0;0,0},2,0)</f>
        <v>0</v>
      </c>
      <c r="T118" s="8">
        <f t="shared" si="16"/>
        <v>0</v>
      </c>
      <c r="U118" s="8">
        <f t="shared" si="2"/>
        <v>0</v>
      </c>
      <c r="V118" s="8">
        <f t="shared" si="11"/>
        <v>0</v>
      </c>
      <c r="W118" s="8">
        <f t="shared" si="12"/>
        <v>0</v>
      </c>
      <c r="X118" s="8">
        <f t="shared" si="13"/>
        <v>0</v>
      </c>
      <c r="Y118" s="8" t="str">
        <f t="shared" si="14"/>
        <v/>
      </c>
      <c r="Z118" s="8" t="str">
        <f>VLOOKUP($D118,{"29 - Psychiatrie (Erwachsene)","BGI";"297 - stationsäquivalente Behandlung in der Erwachsenenpsychiatrie (29)","BGI";"30 - Kinder- und Jugendpsychiatrie","BGII";"307 - stationsäquivalente Behandlung in der Kinder- und Jugendpsychiatrie (30)","BGII";"31 - Psychosomatik","BGI";"","LEER";0,"Leer"},2,0)</f>
        <v>LEER</v>
      </c>
      <c r="AA118" s="8" t="str">
        <f t="shared" si="15"/>
        <v>Stationen</v>
      </c>
    </row>
    <row r="119" spans="2:27" ht="15" customHeight="1" x14ac:dyDescent="0.25">
      <c r="B119" s="76" t="str">
        <f t="shared" si="0"/>
        <v>!!!</v>
      </c>
      <c r="C119" s="310" t="str">
        <f>IF(LEN($E119)&gt;0,VLOOKUP(TEXT($E119,0),'Angaben Stationen'!$E$14:$V$215,17,0),"")</f>
        <v/>
      </c>
      <c r="D119" s="254" t="str">
        <f>IF(LEN($E119)&gt;0,VLOOKUP(TEXT($E119,0),'Angaben Stationen'!$E$14:$V$215,18,0),"")</f>
        <v/>
      </c>
      <c r="E119" s="344"/>
      <c r="F119" s="256"/>
      <c r="G119" s="256"/>
      <c r="H119" s="307"/>
      <c r="I119" s="183"/>
      <c r="R119" s="8">
        <f t="shared" si="10"/>
        <v>0</v>
      </c>
      <c r="S119" s="8">
        <f>VLOOKUP($D119,{"29 - Psychiatrie (Erwachsene)",1;"30 - Kinder- und Jugendpsychiatrie",1;"297 - stationsäquivalente Behandlung in der Erwachsenenpsychiatrie (29)",1;"307 - stationsäquivalente Behandlung in der Kinder- und Jugendpsychiatrie (30)",1;"31 - Psychosomatik",1;"",0;0,0},2,0)</f>
        <v>0</v>
      </c>
      <c r="T119" s="8">
        <f t="shared" si="16"/>
        <v>0</v>
      </c>
      <c r="U119" s="8">
        <f t="shared" si="2"/>
        <v>0</v>
      </c>
      <c r="V119" s="8">
        <f t="shared" si="11"/>
        <v>0</v>
      </c>
      <c r="W119" s="8">
        <f t="shared" si="12"/>
        <v>0</v>
      </c>
      <c r="X119" s="8">
        <f t="shared" si="13"/>
        <v>0</v>
      </c>
      <c r="Y119" s="8" t="str">
        <f t="shared" si="14"/>
        <v/>
      </c>
      <c r="Z119" s="8" t="str">
        <f>VLOOKUP($D119,{"29 - Psychiatrie (Erwachsene)","BGI";"297 - stationsäquivalente Behandlung in der Erwachsenenpsychiatrie (29)","BGI";"30 - Kinder- und Jugendpsychiatrie","BGII";"307 - stationsäquivalente Behandlung in der Kinder- und Jugendpsychiatrie (30)","BGII";"31 - Psychosomatik","BGI";"","LEER";0,"Leer"},2,0)</f>
        <v>LEER</v>
      </c>
      <c r="AA119" s="8" t="str">
        <f t="shared" si="15"/>
        <v>Stationen</v>
      </c>
    </row>
    <row r="120" spans="2:27" ht="15" customHeight="1" x14ac:dyDescent="0.25">
      <c r="B120" s="76" t="str">
        <f t="shared" si="0"/>
        <v>!!!</v>
      </c>
      <c r="C120" s="310" t="str">
        <f>IF(LEN($E120)&gt;0,VLOOKUP(TEXT($E120,0),'Angaben Stationen'!$E$14:$V$215,17,0),"")</f>
        <v/>
      </c>
      <c r="D120" s="254" t="str">
        <f>IF(LEN($E120)&gt;0,VLOOKUP(TEXT($E120,0),'Angaben Stationen'!$E$14:$V$215,18,0),"")</f>
        <v/>
      </c>
      <c r="E120" s="344"/>
      <c r="F120" s="256"/>
      <c r="G120" s="256"/>
      <c r="H120" s="307"/>
      <c r="I120" s="183"/>
      <c r="R120" s="8">
        <f t="shared" si="10"/>
        <v>0</v>
      </c>
      <c r="S120" s="8">
        <f>VLOOKUP($D120,{"29 - Psychiatrie (Erwachsene)",1;"30 - Kinder- und Jugendpsychiatrie",1;"297 - stationsäquivalente Behandlung in der Erwachsenenpsychiatrie (29)",1;"307 - stationsäquivalente Behandlung in der Kinder- und Jugendpsychiatrie (30)",1;"31 - Psychosomatik",1;"",0;0,0},2,0)</f>
        <v>0</v>
      </c>
      <c r="T120" s="8">
        <f t="shared" si="16"/>
        <v>0</v>
      </c>
      <c r="U120" s="8">
        <f t="shared" si="2"/>
        <v>0</v>
      </c>
      <c r="V120" s="8">
        <f t="shared" si="11"/>
        <v>0</v>
      </c>
      <c r="W120" s="8">
        <f t="shared" si="12"/>
        <v>0</v>
      </c>
      <c r="X120" s="8">
        <f t="shared" si="13"/>
        <v>0</v>
      </c>
      <c r="Y120" s="8" t="str">
        <f t="shared" si="14"/>
        <v/>
      </c>
      <c r="Z120" s="8" t="str">
        <f>VLOOKUP($D120,{"29 - Psychiatrie (Erwachsene)","BGI";"297 - stationsäquivalente Behandlung in der Erwachsenenpsychiatrie (29)","BGI";"30 - Kinder- und Jugendpsychiatrie","BGII";"307 - stationsäquivalente Behandlung in der Kinder- und Jugendpsychiatrie (30)","BGII";"31 - Psychosomatik","BGI";"","LEER";0,"Leer"},2,0)</f>
        <v>LEER</v>
      </c>
      <c r="AA120" s="8" t="str">
        <f t="shared" si="15"/>
        <v>Stationen</v>
      </c>
    </row>
    <row r="121" spans="2:27" ht="15" customHeight="1" x14ac:dyDescent="0.25">
      <c r="B121" s="76" t="str">
        <f t="shared" si="0"/>
        <v>!!!</v>
      </c>
      <c r="C121" s="310" t="str">
        <f>IF(LEN($E121)&gt;0,VLOOKUP(TEXT($E121,0),'Angaben Stationen'!$E$14:$V$215,17,0),"")</f>
        <v/>
      </c>
      <c r="D121" s="254" t="str">
        <f>IF(LEN($E121)&gt;0,VLOOKUP(TEXT($E121,0),'Angaben Stationen'!$E$14:$V$215,18,0),"")</f>
        <v/>
      </c>
      <c r="E121" s="344"/>
      <c r="F121" s="256"/>
      <c r="G121" s="256"/>
      <c r="H121" s="307"/>
      <c r="I121" s="183"/>
      <c r="R121" s="8">
        <f t="shared" si="10"/>
        <v>0</v>
      </c>
      <c r="S121" s="8">
        <f>VLOOKUP($D121,{"29 - Psychiatrie (Erwachsene)",1;"30 - Kinder- und Jugendpsychiatrie",1;"297 - stationsäquivalente Behandlung in der Erwachsenenpsychiatrie (29)",1;"307 - stationsäquivalente Behandlung in der Kinder- und Jugendpsychiatrie (30)",1;"31 - Psychosomatik",1;"",0;0,0},2,0)</f>
        <v>0</v>
      </c>
      <c r="T121" s="8">
        <f t="shared" si="16"/>
        <v>0</v>
      </c>
      <c r="U121" s="8">
        <f t="shared" si="2"/>
        <v>0</v>
      </c>
      <c r="V121" s="8">
        <f t="shared" si="11"/>
        <v>0</v>
      </c>
      <c r="W121" s="8">
        <f t="shared" si="12"/>
        <v>0</v>
      </c>
      <c r="X121" s="8">
        <f t="shared" si="13"/>
        <v>0</v>
      </c>
      <c r="Y121" s="8" t="str">
        <f t="shared" si="14"/>
        <v/>
      </c>
      <c r="Z121" s="8" t="str">
        <f>VLOOKUP($D121,{"29 - Psychiatrie (Erwachsene)","BGI";"297 - stationsäquivalente Behandlung in der Erwachsenenpsychiatrie (29)","BGI";"30 - Kinder- und Jugendpsychiatrie","BGII";"307 - stationsäquivalente Behandlung in der Kinder- und Jugendpsychiatrie (30)","BGII";"31 - Psychosomatik","BGI";"","LEER";0,"Leer"},2,0)</f>
        <v>LEER</v>
      </c>
      <c r="AA121" s="8" t="str">
        <f t="shared" si="15"/>
        <v>Stationen</v>
      </c>
    </row>
    <row r="122" spans="2:27" ht="15" customHeight="1" x14ac:dyDescent="0.25">
      <c r="B122" s="76" t="str">
        <f t="shared" si="0"/>
        <v>!!!</v>
      </c>
      <c r="C122" s="310" t="str">
        <f>IF(LEN($E122)&gt;0,VLOOKUP(TEXT($E122,0),'Angaben Stationen'!$E$14:$V$215,17,0),"")</f>
        <v/>
      </c>
      <c r="D122" s="254" t="str">
        <f>IF(LEN($E122)&gt;0,VLOOKUP(TEXT($E122,0),'Angaben Stationen'!$E$14:$V$215,18,0),"")</f>
        <v/>
      </c>
      <c r="E122" s="344"/>
      <c r="F122" s="256"/>
      <c r="G122" s="256"/>
      <c r="H122" s="307"/>
      <c r="I122" s="183"/>
      <c r="R122" s="8">
        <f t="shared" si="10"/>
        <v>0</v>
      </c>
      <c r="S122" s="8">
        <f>VLOOKUP($D122,{"29 - Psychiatrie (Erwachsene)",1;"30 - Kinder- und Jugendpsychiatrie",1;"297 - stationsäquivalente Behandlung in der Erwachsenenpsychiatrie (29)",1;"307 - stationsäquivalente Behandlung in der Kinder- und Jugendpsychiatrie (30)",1;"31 - Psychosomatik",1;"",0;0,0},2,0)</f>
        <v>0</v>
      </c>
      <c r="T122" s="8">
        <f t="shared" si="16"/>
        <v>0</v>
      </c>
      <c r="U122" s="8">
        <f t="shared" si="2"/>
        <v>0</v>
      </c>
      <c r="V122" s="8">
        <f t="shared" si="11"/>
        <v>0</v>
      </c>
      <c r="W122" s="8">
        <f t="shared" si="12"/>
        <v>0</v>
      </c>
      <c r="X122" s="8">
        <f t="shared" si="13"/>
        <v>0</v>
      </c>
      <c r="Y122" s="8" t="str">
        <f t="shared" si="14"/>
        <v/>
      </c>
      <c r="Z122" s="8" t="str">
        <f>VLOOKUP($D122,{"29 - Psychiatrie (Erwachsene)","BGI";"297 - stationsäquivalente Behandlung in der Erwachsenenpsychiatrie (29)","BGI";"30 - Kinder- und Jugendpsychiatrie","BGII";"307 - stationsäquivalente Behandlung in der Kinder- und Jugendpsychiatrie (30)","BGII";"31 - Psychosomatik","BGI";"","LEER";0,"Leer"},2,0)</f>
        <v>LEER</v>
      </c>
      <c r="AA122" s="8" t="str">
        <f t="shared" si="15"/>
        <v>Stationen</v>
      </c>
    </row>
    <row r="123" spans="2:27" ht="15" customHeight="1" x14ac:dyDescent="0.25">
      <c r="B123" s="76" t="str">
        <f t="shared" si="0"/>
        <v>!!!</v>
      </c>
      <c r="C123" s="310" t="str">
        <f>IF(LEN($E123)&gt;0,VLOOKUP(TEXT($E123,0),'Angaben Stationen'!$E$14:$V$215,17,0),"")</f>
        <v/>
      </c>
      <c r="D123" s="254" t="str">
        <f>IF(LEN($E123)&gt;0,VLOOKUP(TEXT($E123,0),'Angaben Stationen'!$E$14:$V$215,18,0),"")</f>
        <v/>
      </c>
      <c r="E123" s="344"/>
      <c r="F123" s="256"/>
      <c r="G123" s="256"/>
      <c r="H123" s="307"/>
      <c r="I123" s="183"/>
      <c r="R123" s="8">
        <f t="shared" si="10"/>
        <v>0</v>
      </c>
      <c r="S123" s="8">
        <f>VLOOKUP($D123,{"29 - Psychiatrie (Erwachsene)",1;"30 - Kinder- und Jugendpsychiatrie",1;"297 - stationsäquivalente Behandlung in der Erwachsenenpsychiatrie (29)",1;"307 - stationsäquivalente Behandlung in der Kinder- und Jugendpsychiatrie (30)",1;"31 - Psychosomatik",1;"",0;0,0},2,0)</f>
        <v>0</v>
      </c>
      <c r="T123" s="8">
        <f t="shared" si="16"/>
        <v>0</v>
      </c>
      <c r="U123" s="8">
        <f t="shared" si="2"/>
        <v>0</v>
      </c>
      <c r="V123" s="8">
        <f t="shared" si="11"/>
        <v>0</v>
      </c>
      <c r="W123" s="8">
        <f t="shared" si="12"/>
        <v>0</v>
      </c>
      <c r="X123" s="8">
        <f t="shared" si="13"/>
        <v>0</v>
      </c>
      <c r="Y123" s="8" t="str">
        <f t="shared" si="14"/>
        <v/>
      </c>
      <c r="Z123" s="8" t="str">
        <f>VLOOKUP($D123,{"29 - Psychiatrie (Erwachsene)","BGI";"297 - stationsäquivalente Behandlung in der Erwachsenenpsychiatrie (29)","BGI";"30 - Kinder- und Jugendpsychiatrie","BGII";"307 - stationsäquivalente Behandlung in der Kinder- und Jugendpsychiatrie (30)","BGII";"31 - Psychosomatik","BGI";"","LEER";0,"Leer"},2,0)</f>
        <v>LEER</v>
      </c>
      <c r="AA123" s="8" t="str">
        <f t="shared" si="15"/>
        <v>Stationen</v>
      </c>
    </row>
    <row r="124" spans="2:27" ht="15" customHeight="1" x14ac:dyDescent="0.25">
      <c r="B124" s="76" t="str">
        <f t="shared" si="0"/>
        <v>!!!</v>
      </c>
      <c r="C124" s="310" t="str">
        <f>IF(LEN($E124)&gt;0,VLOOKUP(TEXT($E124,0),'Angaben Stationen'!$E$14:$V$215,17,0),"")</f>
        <v/>
      </c>
      <c r="D124" s="254" t="str">
        <f>IF(LEN($E124)&gt;0,VLOOKUP(TEXT($E124,0),'Angaben Stationen'!$E$14:$V$215,18,0),"")</f>
        <v/>
      </c>
      <c r="E124" s="344"/>
      <c r="F124" s="256"/>
      <c r="G124" s="256"/>
      <c r="H124" s="307"/>
      <c r="I124" s="183"/>
      <c r="R124" s="8">
        <f t="shared" si="10"/>
        <v>0</v>
      </c>
      <c r="S124" s="8">
        <f>VLOOKUP($D124,{"29 - Psychiatrie (Erwachsene)",1;"30 - Kinder- und Jugendpsychiatrie",1;"297 - stationsäquivalente Behandlung in der Erwachsenenpsychiatrie (29)",1;"307 - stationsäquivalente Behandlung in der Kinder- und Jugendpsychiatrie (30)",1;"31 - Psychosomatik",1;"",0;0,0},2,0)</f>
        <v>0</v>
      </c>
      <c r="T124" s="8">
        <f t="shared" si="16"/>
        <v>0</v>
      </c>
      <c r="U124" s="8">
        <f t="shared" si="2"/>
        <v>0</v>
      </c>
      <c r="V124" s="8">
        <f t="shared" si="11"/>
        <v>0</v>
      </c>
      <c r="W124" s="8">
        <f t="shared" si="12"/>
        <v>0</v>
      </c>
      <c r="X124" s="8">
        <f t="shared" si="13"/>
        <v>0</v>
      </c>
      <c r="Y124" s="8" t="str">
        <f t="shared" si="14"/>
        <v/>
      </c>
      <c r="Z124" s="8" t="str">
        <f>VLOOKUP($D124,{"29 - Psychiatrie (Erwachsene)","BGI";"297 - stationsäquivalente Behandlung in der Erwachsenenpsychiatrie (29)","BGI";"30 - Kinder- und Jugendpsychiatrie","BGII";"307 - stationsäquivalente Behandlung in der Kinder- und Jugendpsychiatrie (30)","BGII";"31 - Psychosomatik","BGI";"","LEER";0,"Leer"},2,0)</f>
        <v>LEER</v>
      </c>
      <c r="AA124" s="8" t="str">
        <f t="shared" si="15"/>
        <v>Stationen</v>
      </c>
    </row>
    <row r="125" spans="2:27" ht="15" customHeight="1" x14ac:dyDescent="0.25">
      <c r="B125" s="76" t="str">
        <f t="shared" ref="B125:B188" si="17">IF(SUM(S125:X125)&lt;6,"!!!","")</f>
        <v>!!!</v>
      </c>
      <c r="C125" s="310" t="str">
        <f>IF(LEN($E125)&gt;0,VLOOKUP(TEXT($E125,0),'Angaben Stationen'!$E$14:$V$215,17,0),"")</f>
        <v/>
      </c>
      <c r="D125" s="254" t="str">
        <f>IF(LEN($E125)&gt;0,VLOOKUP(TEXT($E125,0),'Angaben Stationen'!$E$14:$V$215,18,0),"")</f>
        <v/>
      </c>
      <c r="E125" s="344"/>
      <c r="F125" s="256"/>
      <c r="G125" s="256"/>
      <c r="H125" s="307"/>
      <c r="I125" s="183"/>
      <c r="R125" s="8">
        <f t="shared" si="10"/>
        <v>0</v>
      </c>
      <c r="S125" s="8">
        <f>VLOOKUP($D125,{"29 - Psychiatrie (Erwachsene)",1;"30 - Kinder- und Jugendpsychiatrie",1;"297 - stationsäquivalente Behandlung in der Erwachsenenpsychiatrie (29)",1;"307 - stationsäquivalente Behandlung in der Kinder- und Jugendpsychiatrie (30)",1;"31 - Psychosomatik",1;"",0;0,0},2,0)</f>
        <v>0</v>
      </c>
      <c r="T125" s="8">
        <f t="shared" si="16"/>
        <v>0</v>
      </c>
      <c r="U125" s="8">
        <f t="shared" ref="U125:U188" si="18">IF($E125&lt;&gt;0,1,0)</f>
        <v>0</v>
      </c>
      <c r="V125" s="8">
        <f t="shared" si="11"/>
        <v>0</v>
      </c>
      <c r="W125" s="8">
        <f t="shared" si="12"/>
        <v>0</v>
      </c>
      <c r="X125" s="8">
        <f t="shared" si="13"/>
        <v>0</v>
      </c>
      <c r="Y125" s="8" t="str">
        <f t="shared" si="14"/>
        <v/>
      </c>
      <c r="Z125" s="8" t="str">
        <f>VLOOKUP($D125,{"29 - Psychiatrie (Erwachsene)","BGI";"297 - stationsäquivalente Behandlung in der Erwachsenenpsychiatrie (29)","BGI";"30 - Kinder- und Jugendpsychiatrie","BGII";"307 - stationsäquivalente Behandlung in der Kinder- und Jugendpsychiatrie (30)","BGII";"31 - Psychosomatik","BGI";"","LEER";0,"Leer"},2,0)</f>
        <v>LEER</v>
      </c>
      <c r="AA125" s="8" t="str">
        <f t="shared" si="15"/>
        <v>Stationen</v>
      </c>
    </row>
    <row r="126" spans="2:27" ht="15" customHeight="1" x14ac:dyDescent="0.25">
      <c r="B126" s="76" t="str">
        <f t="shared" si="17"/>
        <v>!!!</v>
      </c>
      <c r="C126" s="310" t="str">
        <f>IF(LEN($E126)&gt;0,VLOOKUP(TEXT($E126,0),'Angaben Stationen'!$E$14:$V$215,17,0),"")</f>
        <v/>
      </c>
      <c r="D126" s="254" t="str">
        <f>IF(LEN($E126)&gt;0,VLOOKUP(TEXT($E126,0),'Angaben Stationen'!$E$14:$V$215,18,0),"")</f>
        <v/>
      </c>
      <c r="E126" s="344"/>
      <c r="F126" s="256"/>
      <c r="G126" s="256"/>
      <c r="H126" s="307"/>
      <c r="I126" s="183"/>
      <c r="R126" s="8">
        <f t="shared" si="10"/>
        <v>0</v>
      </c>
      <c r="S126" s="8">
        <f>VLOOKUP($D126,{"29 - Psychiatrie (Erwachsene)",1;"30 - Kinder- und Jugendpsychiatrie",1;"297 - stationsäquivalente Behandlung in der Erwachsenenpsychiatrie (29)",1;"307 - stationsäquivalente Behandlung in der Kinder- und Jugendpsychiatrie (30)",1;"31 - Psychosomatik",1;"",0;0,0},2,0)</f>
        <v>0</v>
      </c>
      <c r="T126" s="8">
        <f t="shared" si="16"/>
        <v>0</v>
      </c>
      <c r="U126" s="8">
        <f t="shared" si="18"/>
        <v>0</v>
      </c>
      <c r="V126" s="8">
        <f t="shared" si="11"/>
        <v>0</v>
      </c>
      <c r="W126" s="8">
        <f t="shared" si="12"/>
        <v>0</v>
      </c>
      <c r="X126" s="8">
        <f t="shared" si="13"/>
        <v>0</v>
      </c>
      <c r="Y126" s="8" t="str">
        <f t="shared" si="14"/>
        <v/>
      </c>
      <c r="Z126" s="8" t="str">
        <f>VLOOKUP($D126,{"29 - Psychiatrie (Erwachsene)","BGI";"297 - stationsäquivalente Behandlung in der Erwachsenenpsychiatrie (29)","BGI";"30 - Kinder- und Jugendpsychiatrie","BGII";"307 - stationsäquivalente Behandlung in der Kinder- und Jugendpsychiatrie (30)","BGII";"31 - Psychosomatik","BGI";"","LEER";0,"Leer"},2,0)</f>
        <v>LEER</v>
      </c>
      <c r="AA126" s="8" t="str">
        <f t="shared" si="15"/>
        <v>Stationen</v>
      </c>
    </row>
    <row r="127" spans="2:27" ht="15" customHeight="1" x14ac:dyDescent="0.25">
      <c r="B127" s="76" t="str">
        <f t="shared" si="17"/>
        <v>!!!</v>
      </c>
      <c r="C127" s="310" t="str">
        <f>IF(LEN($E127)&gt;0,VLOOKUP(TEXT($E127,0),'Angaben Stationen'!$E$14:$V$215,17,0),"")</f>
        <v/>
      </c>
      <c r="D127" s="254" t="str">
        <f>IF(LEN($E127)&gt;0,VLOOKUP(TEXT($E127,0),'Angaben Stationen'!$E$14:$V$215,18,0),"")</f>
        <v/>
      </c>
      <c r="E127" s="344"/>
      <c r="F127" s="256"/>
      <c r="G127" s="256"/>
      <c r="H127" s="307"/>
      <c r="I127" s="183"/>
      <c r="R127" s="8">
        <f t="shared" si="10"/>
        <v>0</v>
      </c>
      <c r="S127" s="8">
        <f>VLOOKUP($D127,{"29 - Psychiatrie (Erwachsene)",1;"30 - Kinder- und Jugendpsychiatrie",1;"297 - stationsäquivalente Behandlung in der Erwachsenenpsychiatrie (29)",1;"307 - stationsäquivalente Behandlung in der Kinder- und Jugendpsychiatrie (30)",1;"31 - Psychosomatik",1;"",0;0,0},2,0)</f>
        <v>0</v>
      </c>
      <c r="T127" s="8">
        <f t="shared" si="16"/>
        <v>0</v>
      </c>
      <c r="U127" s="8">
        <f t="shared" si="18"/>
        <v>0</v>
      </c>
      <c r="V127" s="8">
        <f t="shared" si="11"/>
        <v>0</v>
      </c>
      <c r="W127" s="8">
        <f t="shared" si="12"/>
        <v>0</v>
      </c>
      <c r="X127" s="8">
        <f t="shared" si="13"/>
        <v>0</v>
      </c>
      <c r="Y127" s="8" t="str">
        <f t="shared" si="14"/>
        <v/>
      </c>
      <c r="Z127" s="8" t="str">
        <f>VLOOKUP($D127,{"29 - Psychiatrie (Erwachsene)","BGI";"297 - stationsäquivalente Behandlung in der Erwachsenenpsychiatrie (29)","BGI";"30 - Kinder- und Jugendpsychiatrie","BGII";"307 - stationsäquivalente Behandlung in der Kinder- und Jugendpsychiatrie (30)","BGII";"31 - Psychosomatik","BGI";"","LEER";0,"Leer"},2,0)</f>
        <v>LEER</v>
      </c>
      <c r="AA127" s="8" t="str">
        <f t="shared" si="15"/>
        <v>Stationen</v>
      </c>
    </row>
    <row r="128" spans="2:27" ht="15" customHeight="1" x14ac:dyDescent="0.25">
      <c r="B128" s="76" t="str">
        <f t="shared" si="17"/>
        <v>!!!</v>
      </c>
      <c r="C128" s="310" t="str">
        <f>IF(LEN($E128)&gt;0,VLOOKUP(TEXT($E128,0),'Angaben Stationen'!$E$14:$V$215,17,0),"")</f>
        <v/>
      </c>
      <c r="D128" s="254" t="str">
        <f>IF(LEN($E128)&gt;0,VLOOKUP(TEXT($E128,0),'Angaben Stationen'!$E$14:$V$215,18,0),"")</f>
        <v/>
      </c>
      <c r="E128" s="344"/>
      <c r="F128" s="256"/>
      <c r="G128" s="256"/>
      <c r="H128" s="307"/>
      <c r="I128" s="183"/>
      <c r="R128" s="8">
        <f t="shared" si="10"/>
        <v>0</v>
      </c>
      <c r="S128" s="8">
        <f>VLOOKUP($D128,{"29 - Psychiatrie (Erwachsene)",1;"30 - Kinder- und Jugendpsychiatrie",1;"297 - stationsäquivalente Behandlung in der Erwachsenenpsychiatrie (29)",1;"307 - stationsäquivalente Behandlung in der Kinder- und Jugendpsychiatrie (30)",1;"31 - Psychosomatik",1;"",0;0,0},2,0)</f>
        <v>0</v>
      </c>
      <c r="T128" s="8">
        <f t="shared" si="16"/>
        <v>0</v>
      </c>
      <c r="U128" s="8">
        <f t="shared" si="18"/>
        <v>0</v>
      </c>
      <c r="V128" s="8">
        <f t="shared" si="11"/>
        <v>0</v>
      </c>
      <c r="W128" s="8">
        <f t="shared" si="12"/>
        <v>0</v>
      </c>
      <c r="X128" s="8">
        <f t="shared" si="13"/>
        <v>0</v>
      </c>
      <c r="Y128" s="8" t="str">
        <f t="shared" si="14"/>
        <v/>
      </c>
      <c r="Z128" s="8" t="str">
        <f>VLOOKUP($D128,{"29 - Psychiatrie (Erwachsene)","BGI";"297 - stationsäquivalente Behandlung in der Erwachsenenpsychiatrie (29)","BGI";"30 - Kinder- und Jugendpsychiatrie","BGII";"307 - stationsäquivalente Behandlung in der Kinder- und Jugendpsychiatrie (30)","BGII";"31 - Psychosomatik","BGI";"","LEER";0,"Leer"},2,0)</f>
        <v>LEER</v>
      </c>
      <c r="AA128" s="8" t="str">
        <f t="shared" si="15"/>
        <v>Stationen</v>
      </c>
    </row>
    <row r="129" spans="2:27" ht="15" customHeight="1" x14ac:dyDescent="0.25">
      <c r="B129" s="76" t="str">
        <f t="shared" si="17"/>
        <v>!!!</v>
      </c>
      <c r="C129" s="310" t="str">
        <f>IF(LEN($E129)&gt;0,VLOOKUP(TEXT($E129,0),'Angaben Stationen'!$E$14:$V$215,17,0),"")</f>
        <v/>
      </c>
      <c r="D129" s="254" t="str">
        <f>IF(LEN($E129)&gt;0,VLOOKUP(TEXT($E129,0),'Angaben Stationen'!$E$14:$V$215,18,0),"")</f>
        <v/>
      </c>
      <c r="E129" s="344"/>
      <c r="F129" s="256"/>
      <c r="G129" s="256"/>
      <c r="H129" s="307"/>
      <c r="I129" s="183"/>
      <c r="R129" s="8">
        <f t="shared" si="10"/>
        <v>0</v>
      </c>
      <c r="S129" s="8">
        <f>VLOOKUP($D129,{"29 - Psychiatrie (Erwachsene)",1;"30 - Kinder- und Jugendpsychiatrie",1;"297 - stationsäquivalente Behandlung in der Erwachsenenpsychiatrie (29)",1;"307 - stationsäquivalente Behandlung in der Kinder- und Jugendpsychiatrie (30)",1;"31 - Psychosomatik",1;"",0;0,0},2,0)</f>
        <v>0</v>
      </c>
      <c r="T129" s="8">
        <f t="shared" si="16"/>
        <v>0</v>
      </c>
      <c r="U129" s="8">
        <f t="shared" si="18"/>
        <v>0</v>
      </c>
      <c r="V129" s="8">
        <f t="shared" si="11"/>
        <v>0</v>
      </c>
      <c r="W129" s="8">
        <f t="shared" si="12"/>
        <v>0</v>
      </c>
      <c r="X129" s="8">
        <f t="shared" si="13"/>
        <v>0</v>
      </c>
      <c r="Y129" s="8" t="str">
        <f t="shared" si="14"/>
        <v/>
      </c>
      <c r="Z129" s="8" t="str">
        <f>VLOOKUP($D129,{"29 - Psychiatrie (Erwachsene)","BGI";"297 - stationsäquivalente Behandlung in der Erwachsenenpsychiatrie (29)","BGI";"30 - Kinder- und Jugendpsychiatrie","BGII";"307 - stationsäquivalente Behandlung in der Kinder- und Jugendpsychiatrie (30)","BGII";"31 - Psychosomatik","BGI";"","LEER";0,"Leer"},2,0)</f>
        <v>LEER</v>
      </c>
      <c r="AA129" s="8" t="str">
        <f t="shared" si="15"/>
        <v>Stationen</v>
      </c>
    </row>
    <row r="130" spans="2:27" ht="15" customHeight="1" x14ac:dyDescent="0.25">
      <c r="B130" s="76" t="str">
        <f t="shared" si="17"/>
        <v>!!!</v>
      </c>
      <c r="C130" s="310" t="str">
        <f>IF(LEN($E130)&gt;0,VLOOKUP(TEXT($E130,0),'Angaben Stationen'!$E$14:$V$215,17,0),"")</f>
        <v/>
      </c>
      <c r="D130" s="254" t="str">
        <f>IF(LEN($E130)&gt;0,VLOOKUP(TEXT($E130,0),'Angaben Stationen'!$E$14:$V$215,18,0),"")</f>
        <v/>
      </c>
      <c r="E130" s="344"/>
      <c r="F130" s="256"/>
      <c r="G130" s="256"/>
      <c r="H130" s="307"/>
      <c r="I130" s="183"/>
      <c r="R130" s="8">
        <f t="shared" si="10"/>
        <v>0</v>
      </c>
      <c r="S130" s="8">
        <f>VLOOKUP($D130,{"29 - Psychiatrie (Erwachsene)",1;"30 - Kinder- und Jugendpsychiatrie",1;"297 - stationsäquivalente Behandlung in der Erwachsenenpsychiatrie (29)",1;"307 - stationsäquivalente Behandlung in der Kinder- und Jugendpsychiatrie (30)",1;"31 - Psychosomatik",1;"",0;0,0},2,0)</f>
        <v>0</v>
      </c>
      <c r="T130" s="8">
        <f t="shared" si="16"/>
        <v>0</v>
      </c>
      <c r="U130" s="8">
        <f t="shared" si="18"/>
        <v>0</v>
      </c>
      <c r="V130" s="8">
        <f t="shared" si="11"/>
        <v>0</v>
      </c>
      <c r="W130" s="8">
        <f t="shared" si="12"/>
        <v>0</v>
      </c>
      <c r="X130" s="8">
        <f t="shared" si="13"/>
        <v>0</v>
      </c>
      <c r="Y130" s="8" t="str">
        <f t="shared" si="14"/>
        <v/>
      </c>
      <c r="Z130" s="8" t="str">
        <f>VLOOKUP($D130,{"29 - Psychiatrie (Erwachsene)","BGI";"297 - stationsäquivalente Behandlung in der Erwachsenenpsychiatrie (29)","BGI";"30 - Kinder- und Jugendpsychiatrie","BGII";"307 - stationsäquivalente Behandlung in der Kinder- und Jugendpsychiatrie (30)","BGII";"31 - Psychosomatik","BGI";"","LEER";0,"Leer"},2,0)</f>
        <v>LEER</v>
      </c>
      <c r="AA130" s="8" t="str">
        <f t="shared" si="15"/>
        <v>Stationen</v>
      </c>
    </row>
    <row r="131" spans="2:27" ht="15" customHeight="1" x14ac:dyDescent="0.25">
      <c r="B131" s="76" t="str">
        <f t="shared" si="17"/>
        <v>!!!</v>
      </c>
      <c r="C131" s="310" t="str">
        <f>IF(LEN($E131)&gt;0,VLOOKUP(TEXT($E131,0),'Angaben Stationen'!$E$14:$V$215,17,0),"")</f>
        <v/>
      </c>
      <c r="D131" s="254" t="str">
        <f>IF(LEN($E131)&gt;0,VLOOKUP(TEXT($E131,0),'Angaben Stationen'!$E$14:$V$215,18,0),"")</f>
        <v/>
      </c>
      <c r="E131" s="344"/>
      <c r="F131" s="256"/>
      <c r="G131" s="256"/>
      <c r="H131" s="307"/>
      <c r="I131" s="183"/>
      <c r="R131" s="8">
        <f t="shared" si="10"/>
        <v>0</v>
      </c>
      <c r="S131" s="8">
        <f>VLOOKUP($D131,{"29 - Psychiatrie (Erwachsene)",1;"30 - Kinder- und Jugendpsychiatrie",1;"297 - stationsäquivalente Behandlung in der Erwachsenenpsychiatrie (29)",1;"307 - stationsäquivalente Behandlung in der Kinder- und Jugendpsychiatrie (30)",1;"31 - Psychosomatik",1;"",0;0,0},2,0)</f>
        <v>0</v>
      </c>
      <c r="T131" s="8">
        <f t="shared" si="16"/>
        <v>0</v>
      </c>
      <c r="U131" s="8">
        <f t="shared" si="18"/>
        <v>0</v>
      </c>
      <c r="V131" s="8">
        <f t="shared" si="11"/>
        <v>0</v>
      </c>
      <c r="W131" s="8">
        <f t="shared" si="12"/>
        <v>0</v>
      </c>
      <c r="X131" s="8">
        <f t="shared" si="13"/>
        <v>0</v>
      </c>
      <c r="Y131" s="8" t="str">
        <f t="shared" si="14"/>
        <v/>
      </c>
      <c r="Z131" s="8" t="str">
        <f>VLOOKUP($D131,{"29 - Psychiatrie (Erwachsene)","BGI";"297 - stationsäquivalente Behandlung in der Erwachsenenpsychiatrie (29)","BGI";"30 - Kinder- und Jugendpsychiatrie","BGII";"307 - stationsäquivalente Behandlung in der Kinder- und Jugendpsychiatrie (30)","BGII";"31 - Psychosomatik","BGI";"","LEER";0,"Leer"},2,0)</f>
        <v>LEER</v>
      </c>
      <c r="AA131" s="8" t="str">
        <f t="shared" si="15"/>
        <v>Stationen</v>
      </c>
    </row>
    <row r="132" spans="2:27" ht="15" customHeight="1" x14ac:dyDescent="0.25">
      <c r="B132" s="76" t="str">
        <f t="shared" si="17"/>
        <v>!!!</v>
      </c>
      <c r="C132" s="310" t="str">
        <f>IF(LEN($E132)&gt;0,VLOOKUP(TEXT($E132,0),'Angaben Stationen'!$E$14:$V$215,17,0),"")</f>
        <v/>
      </c>
      <c r="D132" s="254" t="str">
        <f>IF(LEN($E132)&gt;0,VLOOKUP(TEXT($E132,0),'Angaben Stationen'!$E$14:$V$215,18,0),"")</f>
        <v/>
      </c>
      <c r="E132" s="344"/>
      <c r="F132" s="256"/>
      <c r="G132" s="256"/>
      <c r="H132" s="307"/>
      <c r="I132" s="183"/>
      <c r="R132" s="8">
        <f t="shared" si="10"/>
        <v>0</v>
      </c>
      <c r="S132" s="8">
        <f>VLOOKUP($D132,{"29 - Psychiatrie (Erwachsene)",1;"30 - Kinder- und Jugendpsychiatrie",1;"297 - stationsäquivalente Behandlung in der Erwachsenenpsychiatrie (29)",1;"307 - stationsäquivalente Behandlung in der Kinder- und Jugendpsychiatrie (30)",1;"31 - Psychosomatik",1;"",0;0,0},2,0)</f>
        <v>0</v>
      </c>
      <c r="T132" s="8">
        <f t="shared" si="16"/>
        <v>0</v>
      </c>
      <c r="U132" s="8">
        <f t="shared" si="18"/>
        <v>0</v>
      </c>
      <c r="V132" s="8">
        <f t="shared" si="11"/>
        <v>0</v>
      </c>
      <c r="W132" s="8">
        <f t="shared" si="12"/>
        <v>0</v>
      </c>
      <c r="X132" s="8">
        <f t="shared" si="13"/>
        <v>0</v>
      </c>
      <c r="Y132" s="8" t="str">
        <f t="shared" si="14"/>
        <v/>
      </c>
      <c r="Z132" s="8" t="str">
        <f>VLOOKUP($D132,{"29 - Psychiatrie (Erwachsene)","BGI";"297 - stationsäquivalente Behandlung in der Erwachsenenpsychiatrie (29)","BGI";"30 - Kinder- und Jugendpsychiatrie","BGII";"307 - stationsäquivalente Behandlung in der Kinder- und Jugendpsychiatrie (30)","BGII";"31 - Psychosomatik","BGI";"","LEER";0,"Leer"},2,0)</f>
        <v>LEER</v>
      </c>
      <c r="AA132" s="8" t="str">
        <f t="shared" si="15"/>
        <v>Stationen</v>
      </c>
    </row>
    <row r="133" spans="2:27" ht="15" customHeight="1" x14ac:dyDescent="0.25">
      <c r="B133" s="76" t="str">
        <f t="shared" si="17"/>
        <v>!!!</v>
      </c>
      <c r="C133" s="310" t="str">
        <f>IF(LEN($E133)&gt;0,VLOOKUP(TEXT($E133,0),'Angaben Stationen'!$E$14:$V$215,17,0),"")</f>
        <v/>
      </c>
      <c r="D133" s="254" t="str">
        <f>IF(LEN($E133)&gt;0,VLOOKUP(TEXT($E133,0),'Angaben Stationen'!$E$14:$V$215,18,0),"")</f>
        <v/>
      </c>
      <c r="E133" s="344"/>
      <c r="F133" s="256"/>
      <c r="G133" s="256"/>
      <c r="H133" s="307"/>
      <c r="I133" s="183"/>
      <c r="R133" s="8">
        <f t="shared" si="10"/>
        <v>0</v>
      </c>
      <c r="S133" s="8">
        <f>VLOOKUP($D133,{"29 - Psychiatrie (Erwachsene)",1;"30 - Kinder- und Jugendpsychiatrie",1;"297 - stationsäquivalente Behandlung in der Erwachsenenpsychiatrie (29)",1;"307 - stationsäquivalente Behandlung in der Kinder- und Jugendpsychiatrie (30)",1;"31 - Psychosomatik",1;"",0;0,0},2,0)</f>
        <v>0</v>
      </c>
      <c r="T133" s="8">
        <f t="shared" si="16"/>
        <v>0</v>
      </c>
      <c r="U133" s="8">
        <f t="shared" si="18"/>
        <v>0</v>
      </c>
      <c r="V133" s="8">
        <f t="shared" si="11"/>
        <v>0</v>
      </c>
      <c r="W133" s="8">
        <f t="shared" si="12"/>
        <v>0</v>
      </c>
      <c r="X133" s="8">
        <f t="shared" si="13"/>
        <v>0</v>
      </c>
      <c r="Y133" s="8" t="str">
        <f t="shared" si="14"/>
        <v/>
      </c>
      <c r="Z133" s="8" t="str">
        <f>VLOOKUP($D133,{"29 - Psychiatrie (Erwachsene)","BGI";"297 - stationsäquivalente Behandlung in der Erwachsenenpsychiatrie (29)","BGI";"30 - Kinder- und Jugendpsychiatrie","BGII";"307 - stationsäquivalente Behandlung in der Kinder- und Jugendpsychiatrie (30)","BGII";"31 - Psychosomatik","BGI";"","LEER";0,"Leer"},2,0)</f>
        <v>LEER</v>
      </c>
      <c r="AA133" s="8" t="str">
        <f t="shared" si="15"/>
        <v>Stationen</v>
      </c>
    </row>
    <row r="134" spans="2:27" ht="15" customHeight="1" x14ac:dyDescent="0.25">
      <c r="B134" s="76" t="str">
        <f t="shared" si="17"/>
        <v>!!!</v>
      </c>
      <c r="C134" s="310" t="str">
        <f>IF(LEN($E134)&gt;0,VLOOKUP(TEXT($E134,0),'Angaben Stationen'!$E$14:$V$215,17,0),"")</f>
        <v/>
      </c>
      <c r="D134" s="254" t="str">
        <f>IF(LEN($E134)&gt;0,VLOOKUP(TEXT($E134,0),'Angaben Stationen'!$E$14:$V$215,18,0),"")</f>
        <v/>
      </c>
      <c r="E134" s="344"/>
      <c r="F134" s="256"/>
      <c r="G134" s="256"/>
      <c r="H134" s="307"/>
      <c r="I134" s="183"/>
      <c r="R134" s="8">
        <f t="shared" si="10"/>
        <v>0</v>
      </c>
      <c r="S134" s="8">
        <f>VLOOKUP($D134,{"29 - Psychiatrie (Erwachsene)",1;"30 - Kinder- und Jugendpsychiatrie",1;"297 - stationsäquivalente Behandlung in der Erwachsenenpsychiatrie (29)",1;"307 - stationsäquivalente Behandlung in der Kinder- und Jugendpsychiatrie (30)",1;"31 - Psychosomatik",1;"",0;0,0},2,0)</f>
        <v>0</v>
      </c>
      <c r="T134" s="8">
        <f t="shared" si="16"/>
        <v>0</v>
      </c>
      <c r="U134" s="8">
        <f t="shared" si="18"/>
        <v>0</v>
      </c>
      <c r="V134" s="8">
        <f t="shared" si="11"/>
        <v>0</v>
      </c>
      <c r="W134" s="8">
        <f t="shared" si="12"/>
        <v>0</v>
      </c>
      <c r="X134" s="8">
        <f t="shared" si="13"/>
        <v>0</v>
      </c>
      <c r="Y134" s="8" t="str">
        <f t="shared" si="14"/>
        <v/>
      </c>
      <c r="Z134" s="8" t="str">
        <f>VLOOKUP($D134,{"29 - Psychiatrie (Erwachsene)","BGI";"297 - stationsäquivalente Behandlung in der Erwachsenenpsychiatrie (29)","BGI";"30 - Kinder- und Jugendpsychiatrie","BGII";"307 - stationsäquivalente Behandlung in der Kinder- und Jugendpsychiatrie (30)","BGII";"31 - Psychosomatik","BGI";"","LEER";0,"Leer"},2,0)</f>
        <v>LEER</v>
      </c>
      <c r="AA134" s="8" t="str">
        <f t="shared" si="15"/>
        <v>Stationen</v>
      </c>
    </row>
    <row r="135" spans="2:27" ht="15" customHeight="1" x14ac:dyDescent="0.25">
      <c r="B135" s="76" t="str">
        <f t="shared" si="17"/>
        <v>!!!</v>
      </c>
      <c r="C135" s="310" t="str">
        <f>IF(LEN($E135)&gt;0,VLOOKUP(TEXT($E135,0),'Angaben Stationen'!$E$14:$V$215,17,0),"")</f>
        <v/>
      </c>
      <c r="D135" s="254" t="str">
        <f>IF(LEN($E135)&gt;0,VLOOKUP(TEXT($E135,0),'Angaben Stationen'!$E$14:$V$215,18,0),"")</f>
        <v/>
      </c>
      <c r="E135" s="344"/>
      <c r="F135" s="256"/>
      <c r="G135" s="256"/>
      <c r="H135" s="307"/>
      <c r="I135" s="183"/>
      <c r="R135" s="8">
        <f t="shared" si="10"/>
        <v>0</v>
      </c>
      <c r="S135" s="8">
        <f>VLOOKUP($D135,{"29 - Psychiatrie (Erwachsene)",1;"30 - Kinder- und Jugendpsychiatrie",1;"297 - stationsäquivalente Behandlung in der Erwachsenenpsychiatrie (29)",1;"307 - stationsäquivalente Behandlung in der Kinder- und Jugendpsychiatrie (30)",1;"31 - Psychosomatik",1;"",0;0,0},2,0)</f>
        <v>0</v>
      </c>
      <c r="T135" s="8">
        <f t="shared" si="16"/>
        <v>0</v>
      </c>
      <c r="U135" s="8">
        <f t="shared" si="18"/>
        <v>0</v>
      </c>
      <c r="V135" s="8">
        <f t="shared" si="11"/>
        <v>0</v>
      </c>
      <c r="W135" s="8">
        <f t="shared" si="12"/>
        <v>0</v>
      </c>
      <c r="X135" s="8">
        <f t="shared" si="13"/>
        <v>0</v>
      </c>
      <c r="Y135" s="8" t="str">
        <f t="shared" si="14"/>
        <v/>
      </c>
      <c r="Z135" s="8" t="str">
        <f>VLOOKUP($D135,{"29 - Psychiatrie (Erwachsene)","BGI";"297 - stationsäquivalente Behandlung in der Erwachsenenpsychiatrie (29)","BGI";"30 - Kinder- und Jugendpsychiatrie","BGII";"307 - stationsäquivalente Behandlung in der Kinder- und Jugendpsychiatrie (30)","BGII";"31 - Psychosomatik","BGI";"","LEER";0,"Leer"},2,0)</f>
        <v>LEER</v>
      </c>
      <c r="AA135" s="8" t="str">
        <f t="shared" si="15"/>
        <v>Stationen</v>
      </c>
    </row>
    <row r="136" spans="2:27" ht="15" customHeight="1" x14ac:dyDescent="0.25">
      <c r="B136" s="76" t="str">
        <f t="shared" si="17"/>
        <v>!!!</v>
      </c>
      <c r="C136" s="310" t="str">
        <f>IF(LEN($E136)&gt;0,VLOOKUP(TEXT($E136,0),'Angaben Stationen'!$E$14:$V$215,17,0),"")</f>
        <v/>
      </c>
      <c r="D136" s="254" t="str">
        <f>IF(LEN($E136)&gt;0,VLOOKUP(TEXT($E136,0),'Angaben Stationen'!$E$14:$V$215,18,0),"")</f>
        <v/>
      </c>
      <c r="E136" s="344"/>
      <c r="F136" s="256"/>
      <c r="G136" s="256"/>
      <c r="H136" s="307"/>
      <c r="I136" s="183"/>
      <c r="R136" s="8">
        <f t="shared" si="10"/>
        <v>0</v>
      </c>
      <c r="S136" s="8">
        <f>VLOOKUP($D136,{"29 - Psychiatrie (Erwachsene)",1;"30 - Kinder- und Jugendpsychiatrie",1;"297 - stationsäquivalente Behandlung in der Erwachsenenpsychiatrie (29)",1;"307 - stationsäquivalente Behandlung in der Kinder- und Jugendpsychiatrie (30)",1;"31 - Psychosomatik",1;"",0;0,0},2,0)</f>
        <v>0</v>
      </c>
      <c r="T136" s="8">
        <f t="shared" si="16"/>
        <v>0</v>
      </c>
      <c r="U136" s="8">
        <f t="shared" si="18"/>
        <v>0</v>
      </c>
      <c r="V136" s="8">
        <f t="shared" si="11"/>
        <v>0</v>
      </c>
      <c r="W136" s="8">
        <f t="shared" si="12"/>
        <v>0</v>
      </c>
      <c r="X136" s="8">
        <f t="shared" si="13"/>
        <v>0</v>
      </c>
      <c r="Y136" s="8" t="str">
        <f t="shared" si="14"/>
        <v/>
      </c>
      <c r="Z136" s="8" t="str">
        <f>VLOOKUP($D136,{"29 - Psychiatrie (Erwachsene)","BGI";"297 - stationsäquivalente Behandlung in der Erwachsenenpsychiatrie (29)","BGI";"30 - Kinder- und Jugendpsychiatrie","BGII";"307 - stationsäquivalente Behandlung in der Kinder- und Jugendpsychiatrie (30)","BGII";"31 - Psychosomatik","BGI";"","LEER";0,"Leer"},2,0)</f>
        <v>LEER</v>
      </c>
      <c r="AA136" s="8" t="str">
        <f t="shared" si="15"/>
        <v>Stationen</v>
      </c>
    </row>
    <row r="137" spans="2:27" ht="15" customHeight="1" x14ac:dyDescent="0.25">
      <c r="B137" s="76" t="str">
        <f t="shared" si="17"/>
        <v>!!!</v>
      </c>
      <c r="C137" s="310" t="str">
        <f>IF(LEN($E137)&gt;0,VLOOKUP(TEXT($E137,0),'Angaben Stationen'!$E$14:$V$215,17,0),"")</f>
        <v/>
      </c>
      <c r="D137" s="254" t="str">
        <f>IF(LEN($E137)&gt;0,VLOOKUP(TEXT($E137,0),'Angaben Stationen'!$E$14:$V$215,18,0),"")</f>
        <v/>
      </c>
      <c r="E137" s="344"/>
      <c r="F137" s="256"/>
      <c r="G137" s="256"/>
      <c r="H137" s="307"/>
      <c r="I137" s="183"/>
      <c r="R137" s="8">
        <f t="shared" si="10"/>
        <v>0</v>
      </c>
      <c r="S137" s="8">
        <f>VLOOKUP($D137,{"29 - Psychiatrie (Erwachsene)",1;"30 - Kinder- und Jugendpsychiatrie",1;"297 - stationsäquivalente Behandlung in der Erwachsenenpsychiatrie (29)",1;"307 - stationsäquivalente Behandlung in der Kinder- und Jugendpsychiatrie (30)",1;"31 - Psychosomatik",1;"",0;0,0},2,0)</f>
        <v>0</v>
      </c>
      <c r="T137" s="8">
        <f t="shared" si="16"/>
        <v>0</v>
      </c>
      <c r="U137" s="8">
        <f t="shared" si="18"/>
        <v>0</v>
      </c>
      <c r="V137" s="8">
        <f t="shared" si="11"/>
        <v>0</v>
      </c>
      <c r="W137" s="8">
        <f t="shared" si="12"/>
        <v>0</v>
      </c>
      <c r="X137" s="8">
        <f t="shared" si="13"/>
        <v>0</v>
      </c>
      <c r="Y137" s="8" t="str">
        <f t="shared" si="14"/>
        <v/>
      </c>
      <c r="Z137" s="8" t="str">
        <f>VLOOKUP($D137,{"29 - Psychiatrie (Erwachsene)","BGI";"297 - stationsäquivalente Behandlung in der Erwachsenenpsychiatrie (29)","BGI";"30 - Kinder- und Jugendpsychiatrie","BGII";"307 - stationsäquivalente Behandlung in der Kinder- und Jugendpsychiatrie (30)","BGII";"31 - Psychosomatik","BGI";"","LEER";0,"Leer"},2,0)</f>
        <v>LEER</v>
      </c>
      <c r="AA137" s="8" t="str">
        <f t="shared" si="15"/>
        <v>Stationen</v>
      </c>
    </row>
    <row r="138" spans="2:27" ht="15" customHeight="1" x14ac:dyDescent="0.25">
      <c r="B138" s="76" t="str">
        <f t="shared" si="17"/>
        <v>!!!</v>
      </c>
      <c r="C138" s="310" t="str">
        <f>IF(LEN($E138)&gt;0,VLOOKUP(TEXT($E138,0),'Angaben Stationen'!$E$14:$V$215,17,0),"")</f>
        <v/>
      </c>
      <c r="D138" s="254" t="str">
        <f>IF(LEN($E138)&gt;0,VLOOKUP(TEXT($E138,0),'Angaben Stationen'!$E$14:$V$215,18,0),"")</f>
        <v/>
      </c>
      <c r="E138" s="344"/>
      <c r="F138" s="256"/>
      <c r="G138" s="256"/>
      <c r="H138" s="307"/>
      <c r="I138" s="183"/>
      <c r="R138" s="8">
        <f t="shared" si="10"/>
        <v>0</v>
      </c>
      <c r="S138" s="8">
        <f>VLOOKUP($D138,{"29 - Psychiatrie (Erwachsene)",1;"30 - Kinder- und Jugendpsychiatrie",1;"297 - stationsäquivalente Behandlung in der Erwachsenenpsychiatrie (29)",1;"307 - stationsäquivalente Behandlung in der Kinder- und Jugendpsychiatrie (30)",1;"31 - Psychosomatik",1;"",0;0,0},2,0)</f>
        <v>0</v>
      </c>
      <c r="T138" s="8">
        <f t="shared" si="16"/>
        <v>0</v>
      </c>
      <c r="U138" s="8">
        <f t="shared" si="18"/>
        <v>0</v>
      </c>
      <c r="V138" s="8">
        <f t="shared" si="11"/>
        <v>0</v>
      </c>
      <c r="W138" s="8">
        <f t="shared" si="12"/>
        <v>0</v>
      </c>
      <c r="X138" s="8">
        <f t="shared" si="13"/>
        <v>0</v>
      </c>
      <c r="Y138" s="8" t="str">
        <f t="shared" si="14"/>
        <v/>
      </c>
      <c r="Z138" s="8" t="str">
        <f>VLOOKUP($D138,{"29 - Psychiatrie (Erwachsene)","BGI";"297 - stationsäquivalente Behandlung in der Erwachsenenpsychiatrie (29)","BGI";"30 - Kinder- und Jugendpsychiatrie","BGII";"307 - stationsäquivalente Behandlung in der Kinder- und Jugendpsychiatrie (30)","BGII";"31 - Psychosomatik","BGI";"","LEER";0,"Leer"},2,0)</f>
        <v>LEER</v>
      </c>
      <c r="AA138" s="8" t="str">
        <f t="shared" si="15"/>
        <v>Stationen</v>
      </c>
    </row>
    <row r="139" spans="2:27" ht="15" customHeight="1" x14ac:dyDescent="0.25">
      <c r="B139" s="76" t="str">
        <f t="shared" si="17"/>
        <v>!!!</v>
      </c>
      <c r="C139" s="310" t="str">
        <f>IF(LEN($E139)&gt;0,VLOOKUP(TEXT($E139,0),'Angaben Stationen'!$E$14:$V$215,17,0),"")</f>
        <v/>
      </c>
      <c r="D139" s="254" t="str">
        <f>IF(LEN($E139)&gt;0,VLOOKUP(TEXT($E139,0),'Angaben Stationen'!$E$14:$V$215,18,0),"")</f>
        <v/>
      </c>
      <c r="E139" s="344"/>
      <c r="F139" s="256"/>
      <c r="G139" s="256"/>
      <c r="H139" s="307"/>
      <c r="I139" s="183"/>
      <c r="R139" s="8">
        <f t="shared" si="10"/>
        <v>0</v>
      </c>
      <c r="S139" s="8">
        <f>VLOOKUP($D139,{"29 - Psychiatrie (Erwachsene)",1;"30 - Kinder- und Jugendpsychiatrie",1;"297 - stationsäquivalente Behandlung in der Erwachsenenpsychiatrie (29)",1;"307 - stationsäquivalente Behandlung in der Kinder- und Jugendpsychiatrie (30)",1;"31 - Psychosomatik",1;"",0;0,0},2,0)</f>
        <v>0</v>
      </c>
      <c r="T139" s="8">
        <f t="shared" si="16"/>
        <v>0</v>
      </c>
      <c r="U139" s="8">
        <f t="shared" si="18"/>
        <v>0</v>
      </c>
      <c r="V139" s="8">
        <f t="shared" si="11"/>
        <v>0</v>
      </c>
      <c r="W139" s="8">
        <f t="shared" si="12"/>
        <v>0</v>
      </c>
      <c r="X139" s="8">
        <f t="shared" si="13"/>
        <v>0</v>
      </c>
      <c r="Y139" s="8" t="str">
        <f t="shared" si="14"/>
        <v/>
      </c>
      <c r="Z139" s="8" t="str">
        <f>VLOOKUP($D139,{"29 - Psychiatrie (Erwachsene)","BGI";"297 - stationsäquivalente Behandlung in der Erwachsenenpsychiatrie (29)","BGI";"30 - Kinder- und Jugendpsychiatrie","BGII";"307 - stationsäquivalente Behandlung in der Kinder- und Jugendpsychiatrie (30)","BGII";"31 - Psychosomatik","BGI";"","LEER";0,"Leer"},2,0)</f>
        <v>LEER</v>
      </c>
      <c r="AA139" s="8" t="str">
        <f t="shared" si="15"/>
        <v>Stationen</v>
      </c>
    </row>
    <row r="140" spans="2:27" ht="15" customHeight="1" x14ac:dyDescent="0.25">
      <c r="B140" s="76" t="str">
        <f t="shared" si="17"/>
        <v>!!!</v>
      </c>
      <c r="C140" s="310" t="str">
        <f>IF(LEN($E140)&gt;0,VLOOKUP(TEXT($E140,0),'Angaben Stationen'!$E$14:$V$215,17,0),"")</f>
        <v/>
      </c>
      <c r="D140" s="254" t="str">
        <f>IF(LEN($E140)&gt;0,VLOOKUP(TEXT($E140,0),'Angaben Stationen'!$E$14:$V$215,18,0),"")</f>
        <v/>
      </c>
      <c r="E140" s="344"/>
      <c r="F140" s="256"/>
      <c r="G140" s="256"/>
      <c r="H140" s="307"/>
      <c r="I140" s="183"/>
      <c r="R140" s="8">
        <f t="shared" si="10"/>
        <v>0</v>
      </c>
      <c r="S140" s="8">
        <f>VLOOKUP($D140,{"29 - Psychiatrie (Erwachsene)",1;"30 - Kinder- und Jugendpsychiatrie",1;"297 - stationsäquivalente Behandlung in der Erwachsenenpsychiatrie (29)",1;"307 - stationsäquivalente Behandlung in der Kinder- und Jugendpsychiatrie (30)",1;"31 - Psychosomatik",1;"",0;0,0},2,0)</f>
        <v>0</v>
      </c>
      <c r="T140" s="8">
        <f t="shared" si="16"/>
        <v>0</v>
      </c>
      <c r="U140" s="8">
        <f t="shared" si="18"/>
        <v>0</v>
      </c>
      <c r="V140" s="8">
        <f t="shared" si="11"/>
        <v>0</v>
      </c>
      <c r="W140" s="8">
        <f t="shared" si="12"/>
        <v>0</v>
      </c>
      <c r="X140" s="8">
        <f t="shared" si="13"/>
        <v>0</v>
      </c>
      <c r="Y140" s="8" t="str">
        <f t="shared" si="14"/>
        <v/>
      </c>
      <c r="Z140" s="8" t="str">
        <f>VLOOKUP($D140,{"29 - Psychiatrie (Erwachsene)","BGI";"297 - stationsäquivalente Behandlung in der Erwachsenenpsychiatrie (29)","BGI";"30 - Kinder- und Jugendpsychiatrie","BGII";"307 - stationsäquivalente Behandlung in der Kinder- und Jugendpsychiatrie (30)","BGII";"31 - Psychosomatik","BGI";"","LEER";0,"Leer"},2,0)</f>
        <v>LEER</v>
      </c>
      <c r="AA140" s="8" t="str">
        <f t="shared" si="15"/>
        <v>Stationen</v>
      </c>
    </row>
    <row r="141" spans="2:27" ht="15" customHeight="1" x14ac:dyDescent="0.25">
      <c r="B141" s="76" t="str">
        <f t="shared" si="17"/>
        <v>!!!</v>
      </c>
      <c r="C141" s="310" t="str">
        <f>IF(LEN($E141)&gt;0,VLOOKUP(TEXT($E141,0),'Angaben Stationen'!$E$14:$V$215,17,0),"")</f>
        <v/>
      </c>
      <c r="D141" s="254" t="str">
        <f>IF(LEN($E141)&gt;0,VLOOKUP(TEXT($E141,0),'Angaben Stationen'!$E$14:$V$215,18,0),"")</f>
        <v/>
      </c>
      <c r="E141" s="344"/>
      <c r="F141" s="256"/>
      <c r="G141" s="256"/>
      <c r="H141" s="307"/>
      <c r="I141" s="183"/>
      <c r="R141" s="8">
        <f t="shared" si="10"/>
        <v>0</v>
      </c>
      <c r="S141" s="8">
        <f>VLOOKUP($D141,{"29 - Psychiatrie (Erwachsene)",1;"30 - Kinder- und Jugendpsychiatrie",1;"297 - stationsäquivalente Behandlung in der Erwachsenenpsychiatrie (29)",1;"307 - stationsäquivalente Behandlung in der Kinder- und Jugendpsychiatrie (30)",1;"31 - Psychosomatik",1;"",0;0,0},2,0)</f>
        <v>0</v>
      </c>
      <c r="T141" s="8">
        <f t="shared" si="16"/>
        <v>0</v>
      </c>
      <c r="U141" s="8">
        <f t="shared" si="18"/>
        <v>0</v>
      </c>
      <c r="V141" s="8">
        <f t="shared" si="11"/>
        <v>0</v>
      </c>
      <c r="W141" s="8">
        <f t="shared" si="12"/>
        <v>0</v>
      </c>
      <c r="X141" s="8">
        <f t="shared" si="13"/>
        <v>0</v>
      </c>
      <c r="Y141" s="8" t="str">
        <f t="shared" si="14"/>
        <v/>
      </c>
      <c r="Z141" s="8" t="str">
        <f>VLOOKUP($D141,{"29 - Psychiatrie (Erwachsene)","BGI";"297 - stationsäquivalente Behandlung in der Erwachsenenpsychiatrie (29)","BGI";"30 - Kinder- und Jugendpsychiatrie","BGII";"307 - stationsäquivalente Behandlung in der Kinder- und Jugendpsychiatrie (30)","BGII";"31 - Psychosomatik","BGI";"","LEER";0,"Leer"},2,0)</f>
        <v>LEER</v>
      </c>
      <c r="AA141" s="8" t="str">
        <f t="shared" si="15"/>
        <v>Stationen</v>
      </c>
    </row>
    <row r="142" spans="2:27" ht="15" customHeight="1" x14ac:dyDescent="0.25">
      <c r="B142" s="76" t="str">
        <f t="shared" si="17"/>
        <v>!!!</v>
      </c>
      <c r="C142" s="310" t="str">
        <f>IF(LEN($E142)&gt;0,VLOOKUP(TEXT($E142,0),'Angaben Stationen'!$E$14:$V$215,17,0),"")</f>
        <v/>
      </c>
      <c r="D142" s="254" t="str">
        <f>IF(LEN($E142)&gt;0,VLOOKUP(TEXT($E142,0),'Angaben Stationen'!$E$14:$V$215,18,0),"")</f>
        <v/>
      </c>
      <c r="E142" s="344"/>
      <c r="F142" s="256"/>
      <c r="G142" s="256"/>
      <c r="H142" s="307"/>
      <c r="I142" s="183"/>
      <c r="R142" s="8">
        <f t="shared" si="10"/>
        <v>0</v>
      </c>
      <c r="S142" s="8">
        <f>VLOOKUP($D142,{"29 - Psychiatrie (Erwachsene)",1;"30 - Kinder- und Jugendpsychiatrie",1;"297 - stationsäquivalente Behandlung in der Erwachsenenpsychiatrie (29)",1;"307 - stationsäquivalente Behandlung in der Kinder- und Jugendpsychiatrie (30)",1;"31 - Psychosomatik",1;"",0;0,0},2,0)</f>
        <v>0</v>
      </c>
      <c r="T142" s="8">
        <f t="shared" si="16"/>
        <v>0</v>
      </c>
      <c r="U142" s="8">
        <f t="shared" si="18"/>
        <v>0</v>
      </c>
      <c r="V142" s="8">
        <f t="shared" si="11"/>
        <v>0</v>
      </c>
      <c r="W142" s="8">
        <f t="shared" si="12"/>
        <v>0</v>
      </c>
      <c r="X142" s="8">
        <f t="shared" si="13"/>
        <v>0</v>
      </c>
      <c r="Y142" s="8" t="str">
        <f t="shared" si="14"/>
        <v/>
      </c>
      <c r="Z142" s="8" t="str">
        <f>VLOOKUP($D142,{"29 - Psychiatrie (Erwachsene)","BGI";"297 - stationsäquivalente Behandlung in der Erwachsenenpsychiatrie (29)","BGI";"30 - Kinder- und Jugendpsychiatrie","BGII";"307 - stationsäquivalente Behandlung in der Kinder- und Jugendpsychiatrie (30)","BGII";"31 - Psychosomatik","BGI";"","LEER";0,"Leer"},2,0)</f>
        <v>LEER</v>
      </c>
      <c r="AA142" s="8" t="str">
        <f t="shared" si="15"/>
        <v>Stationen</v>
      </c>
    </row>
    <row r="143" spans="2:27" ht="15" customHeight="1" x14ac:dyDescent="0.25">
      <c r="B143" s="76" t="str">
        <f t="shared" si="17"/>
        <v>!!!</v>
      </c>
      <c r="C143" s="310" t="str">
        <f>IF(LEN($E143)&gt;0,VLOOKUP(TEXT($E143,0),'Angaben Stationen'!$E$14:$V$215,17,0),"")</f>
        <v/>
      </c>
      <c r="D143" s="254" t="str">
        <f>IF(LEN($E143)&gt;0,VLOOKUP(TEXT($E143,0),'Angaben Stationen'!$E$14:$V$215,18,0),"")</f>
        <v/>
      </c>
      <c r="E143" s="344"/>
      <c r="F143" s="256"/>
      <c r="G143" s="256"/>
      <c r="H143" s="307"/>
      <c r="I143" s="183"/>
      <c r="R143" s="8">
        <f t="shared" si="10"/>
        <v>0</v>
      </c>
      <c r="S143" s="8">
        <f>VLOOKUP($D143,{"29 - Psychiatrie (Erwachsene)",1;"30 - Kinder- und Jugendpsychiatrie",1;"297 - stationsäquivalente Behandlung in der Erwachsenenpsychiatrie (29)",1;"307 - stationsäquivalente Behandlung in der Kinder- und Jugendpsychiatrie (30)",1;"31 - Psychosomatik",1;"",0;0,0},2,0)</f>
        <v>0</v>
      </c>
      <c r="T143" s="8">
        <f t="shared" si="16"/>
        <v>0</v>
      </c>
      <c r="U143" s="8">
        <f t="shared" si="18"/>
        <v>0</v>
      </c>
      <c r="V143" s="8">
        <f t="shared" si="11"/>
        <v>0</v>
      </c>
      <c r="W143" s="8">
        <f t="shared" si="12"/>
        <v>0</v>
      </c>
      <c r="X143" s="8">
        <f t="shared" si="13"/>
        <v>0</v>
      </c>
      <c r="Y143" s="8" t="str">
        <f t="shared" si="14"/>
        <v/>
      </c>
      <c r="Z143" s="8" t="str">
        <f>VLOOKUP($D143,{"29 - Psychiatrie (Erwachsene)","BGI";"297 - stationsäquivalente Behandlung in der Erwachsenenpsychiatrie (29)","BGI";"30 - Kinder- und Jugendpsychiatrie","BGII";"307 - stationsäquivalente Behandlung in der Kinder- und Jugendpsychiatrie (30)","BGII";"31 - Psychosomatik","BGI";"","LEER";0,"Leer"},2,0)</f>
        <v>LEER</v>
      </c>
      <c r="AA143" s="8" t="str">
        <f t="shared" si="15"/>
        <v>Stationen</v>
      </c>
    </row>
    <row r="144" spans="2:27" ht="15" customHeight="1" x14ac:dyDescent="0.25">
      <c r="B144" s="76" t="str">
        <f t="shared" si="17"/>
        <v>!!!</v>
      </c>
      <c r="C144" s="310" t="str">
        <f>IF(LEN($E144)&gt;0,VLOOKUP(TEXT($E144,0),'Angaben Stationen'!$E$14:$V$215,17,0),"")</f>
        <v/>
      </c>
      <c r="D144" s="254" t="str">
        <f>IF(LEN($E144)&gt;0,VLOOKUP(TEXT($E144,0),'Angaben Stationen'!$E$14:$V$215,18,0),"")</f>
        <v/>
      </c>
      <c r="E144" s="344"/>
      <c r="F144" s="256"/>
      <c r="G144" s="256"/>
      <c r="H144" s="307"/>
      <c r="I144" s="183"/>
      <c r="R144" s="8">
        <f t="shared" si="10"/>
        <v>0</v>
      </c>
      <c r="S144" s="8">
        <f>VLOOKUP($D144,{"29 - Psychiatrie (Erwachsene)",1;"30 - Kinder- und Jugendpsychiatrie",1;"297 - stationsäquivalente Behandlung in der Erwachsenenpsychiatrie (29)",1;"307 - stationsäquivalente Behandlung in der Kinder- und Jugendpsychiatrie (30)",1;"31 - Psychosomatik",1;"",0;0,0},2,0)</f>
        <v>0</v>
      </c>
      <c r="T144" s="8">
        <f t="shared" si="16"/>
        <v>0</v>
      </c>
      <c r="U144" s="8">
        <f t="shared" si="18"/>
        <v>0</v>
      </c>
      <c r="V144" s="8">
        <f t="shared" si="11"/>
        <v>0</v>
      </c>
      <c r="W144" s="8">
        <f t="shared" si="12"/>
        <v>0</v>
      </c>
      <c r="X144" s="8">
        <f t="shared" si="13"/>
        <v>0</v>
      </c>
      <c r="Y144" s="8" t="str">
        <f t="shared" si="14"/>
        <v/>
      </c>
      <c r="Z144" s="8" t="str">
        <f>VLOOKUP($D144,{"29 - Psychiatrie (Erwachsene)","BGI";"297 - stationsäquivalente Behandlung in der Erwachsenenpsychiatrie (29)","BGI";"30 - Kinder- und Jugendpsychiatrie","BGII";"307 - stationsäquivalente Behandlung in der Kinder- und Jugendpsychiatrie (30)","BGII";"31 - Psychosomatik","BGI";"","LEER";0,"Leer"},2,0)</f>
        <v>LEER</v>
      </c>
      <c r="AA144" s="8" t="str">
        <f t="shared" si="15"/>
        <v>Stationen</v>
      </c>
    </row>
    <row r="145" spans="2:27" ht="15" customHeight="1" x14ac:dyDescent="0.25">
      <c r="B145" s="76" t="str">
        <f t="shared" si="17"/>
        <v>!!!</v>
      </c>
      <c r="C145" s="310" t="str">
        <f>IF(LEN($E145)&gt;0,VLOOKUP(TEXT($E145,0),'Angaben Stationen'!$E$14:$V$215,17,0),"")</f>
        <v/>
      </c>
      <c r="D145" s="254" t="str">
        <f>IF(LEN($E145)&gt;0,VLOOKUP(TEXT($E145,0),'Angaben Stationen'!$E$14:$V$215,18,0),"")</f>
        <v/>
      </c>
      <c r="E145" s="344"/>
      <c r="F145" s="256"/>
      <c r="G145" s="256"/>
      <c r="H145" s="307"/>
      <c r="I145" s="183"/>
      <c r="R145" s="8">
        <f t="shared" si="10"/>
        <v>0</v>
      </c>
      <c r="S145" s="8">
        <f>VLOOKUP($D145,{"29 - Psychiatrie (Erwachsene)",1;"30 - Kinder- und Jugendpsychiatrie",1;"297 - stationsäquivalente Behandlung in der Erwachsenenpsychiatrie (29)",1;"307 - stationsäquivalente Behandlung in der Kinder- und Jugendpsychiatrie (30)",1;"31 - Psychosomatik",1;"",0;0,0},2,0)</f>
        <v>0</v>
      </c>
      <c r="T145" s="8">
        <f t="shared" si="16"/>
        <v>0</v>
      </c>
      <c r="U145" s="8">
        <f t="shared" si="18"/>
        <v>0</v>
      </c>
      <c r="V145" s="8">
        <f t="shared" si="11"/>
        <v>0</v>
      </c>
      <c r="W145" s="8">
        <f t="shared" si="12"/>
        <v>0</v>
      </c>
      <c r="X145" s="8">
        <f t="shared" si="13"/>
        <v>0</v>
      </c>
      <c r="Y145" s="8" t="str">
        <f t="shared" si="14"/>
        <v/>
      </c>
      <c r="Z145" s="8" t="str">
        <f>VLOOKUP($D145,{"29 - Psychiatrie (Erwachsene)","BGI";"297 - stationsäquivalente Behandlung in der Erwachsenenpsychiatrie (29)","BGI";"30 - Kinder- und Jugendpsychiatrie","BGII";"307 - stationsäquivalente Behandlung in der Kinder- und Jugendpsychiatrie (30)","BGII";"31 - Psychosomatik","BGI";"","LEER";0,"Leer"},2,0)</f>
        <v>LEER</v>
      </c>
      <c r="AA145" s="8" t="str">
        <f t="shared" si="15"/>
        <v>Stationen</v>
      </c>
    </row>
    <row r="146" spans="2:27" ht="15" customHeight="1" x14ac:dyDescent="0.25">
      <c r="B146" s="76" t="str">
        <f t="shared" si="17"/>
        <v>!!!</v>
      </c>
      <c r="C146" s="310" t="str">
        <f>IF(LEN($E146)&gt;0,VLOOKUP(TEXT($E146,0),'Angaben Stationen'!$E$14:$V$215,17,0),"")</f>
        <v/>
      </c>
      <c r="D146" s="254" t="str">
        <f>IF(LEN($E146)&gt;0,VLOOKUP(TEXT($E146,0),'Angaben Stationen'!$E$14:$V$215,18,0),"")</f>
        <v/>
      </c>
      <c r="E146" s="344"/>
      <c r="F146" s="256"/>
      <c r="G146" s="256"/>
      <c r="H146" s="307"/>
      <c r="I146" s="183"/>
      <c r="R146" s="8">
        <f t="shared" si="10"/>
        <v>0</v>
      </c>
      <c r="S146" s="8">
        <f>VLOOKUP($D146,{"29 - Psychiatrie (Erwachsene)",1;"30 - Kinder- und Jugendpsychiatrie",1;"297 - stationsäquivalente Behandlung in der Erwachsenenpsychiatrie (29)",1;"307 - stationsäquivalente Behandlung in der Kinder- und Jugendpsychiatrie (30)",1;"31 - Psychosomatik",1;"",0;0,0},2,0)</f>
        <v>0</v>
      </c>
      <c r="T146" s="8">
        <f t="shared" si="16"/>
        <v>0</v>
      </c>
      <c r="U146" s="8">
        <f t="shared" si="18"/>
        <v>0</v>
      </c>
      <c r="V146" s="8">
        <f t="shared" si="11"/>
        <v>0</v>
      </c>
      <c r="W146" s="8">
        <f t="shared" si="12"/>
        <v>0</v>
      </c>
      <c r="X146" s="8">
        <f t="shared" si="13"/>
        <v>0</v>
      </c>
      <c r="Y146" s="8" t="str">
        <f t="shared" si="14"/>
        <v/>
      </c>
      <c r="Z146" s="8" t="str">
        <f>VLOOKUP($D146,{"29 - Psychiatrie (Erwachsene)","BGI";"297 - stationsäquivalente Behandlung in der Erwachsenenpsychiatrie (29)","BGI";"30 - Kinder- und Jugendpsychiatrie","BGII";"307 - stationsäquivalente Behandlung in der Kinder- und Jugendpsychiatrie (30)","BGII";"31 - Psychosomatik","BGI";"","LEER";0,"Leer"},2,0)</f>
        <v>LEER</v>
      </c>
      <c r="AA146" s="8" t="str">
        <f t="shared" si="15"/>
        <v>Stationen</v>
      </c>
    </row>
    <row r="147" spans="2:27" ht="15" customHeight="1" x14ac:dyDescent="0.25">
      <c r="B147" s="76" t="str">
        <f t="shared" si="17"/>
        <v>!!!</v>
      </c>
      <c r="C147" s="310" t="str">
        <f>IF(LEN($E147)&gt;0,VLOOKUP(TEXT($E147,0),'Angaben Stationen'!$E$14:$V$215,17,0),"")</f>
        <v/>
      </c>
      <c r="D147" s="254" t="str">
        <f>IF(LEN($E147)&gt;0,VLOOKUP(TEXT($E147,0),'Angaben Stationen'!$E$14:$V$215,18,0),"")</f>
        <v/>
      </c>
      <c r="E147" s="344"/>
      <c r="F147" s="256"/>
      <c r="G147" s="256"/>
      <c r="H147" s="307"/>
      <c r="I147" s="183"/>
      <c r="R147" s="8">
        <f t="shared" si="10"/>
        <v>0</v>
      </c>
      <c r="S147" s="8">
        <f>VLOOKUP($D147,{"29 - Psychiatrie (Erwachsene)",1;"30 - Kinder- und Jugendpsychiatrie",1;"297 - stationsäquivalente Behandlung in der Erwachsenenpsychiatrie (29)",1;"307 - stationsäquivalente Behandlung in der Kinder- und Jugendpsychiatrie (30)",1;"31 - Psychosomatik",1;"",0;0,0},2,0)</f>
        <v>0</v>
      </c>
      <c r="T147" s="8">
        <f t="shared" si="16"/>
        <v>0</v>
      </c>
      <c r="U147" s="8">
        <f t="shared" si="18"/>
        <v>0</v>
      </c>
      <c r="V147" s="8">
        <f t="shared" si="11"/>
        <v>0</v>
      </c>
      <c r="W147" s="8">
        <f t="shared" si="12"/>
        <v>0</v>
      </c>
      <c r="X147" s="8">
        <f t="shared" si="13"/>
        <v>0</v>
      </c>
      <c r="Y147" s="8" t="str">
        <f t="shared" si="14"/>
        <v/>
      </c>
      <c r="Z147" s="8" t="str">
        <f>VLOOKUP($D147,{"29 - Psychiatrie (Erwachsene)","BGI";"297 - stationsäquivalente Behandlung in der Erwachsenenpsychiatrie (29)","BGI";"30 - Kinder- und Jugendpsychiatrie","BGII";"307 - stationsäquivalente Behandlung in der Kinder- und Jugendpsychiatrie (30)","BGII";"31 - Psychosomatik","BGI";"","LEER";0,"Leer"},2,0)</f>
        <v>LEER</v>
      </c>
      <c r="AA147" s="8" t="str">
        <f t="shared" si="15"/>
        <v>Stationen</v>
      </c>
    </row>
    <row r="148" spans="2:27" ht="15" customHeight="1" x14ac:dyDescent="0.25">
      <c r="B148" s="76" t="str">
        <f t="shared" si="17"/>
        <v>!!!</v>
      </c>
      <c r="C148" s="310" t="str">
        <f>IF(LEN($E148)&gt;0,VLOOKUP(TEXT($E148,0),'Angaben Stationen'!$E$14:$V$215,17,0),"")</f>
        <v/>
      </c>
      <c r="D148" s="254" t="str">
        <f>IF(LEN($E148)&gt;0,VLOOKUP(TEXT($E148,0),'Angaben Stationen'!$E$14:$V$215,18,0),"")</f>
        <v/>
      </c>
      <c r="E148" s="344"/>
      <c r="F148" s="256"/>
      <c r="G148" s="256"/>
      <c r="H148" s="307"/>
      <c r="I148" s="183"/>
      <c r="R148" s="8">
        <f t="shared" si="10"/>
        <v>0</v>
      </c>
      <c r="S148" s="8">
        <f>VLOOKUP($D148,{"29 - Psychiatrie (Erwachsene)",1;"30 - Kinder- und Jugendpsychiatrie",1;"297 - stationsäquivalente Behandlung in der Erwachsenenpsychiatrie (29)",1;"307 - stationsäquivalente Behandlung in der Kinder- und Jugendpsychiatrie (30)",1;"31 - Psychosomatik",1;"",0;0,0},2,0)</f>
        <v>0</v>
      </c>
      <c r="T148" s="8">
        <f t="shared" si="16"/>
        <v>0</v>
      </c>
      <c r="U148" s="8">
        <f t="shared" si="18"/>
        <v>0</v>
      </c>
      <c r="V148" s="8">
        <f t="shared" si="11"/>
        <v>0</v>
      </c>
      <c r="W148" s="8">
        <f t="shared" si="12"/>
        <v>0</v>
      </c>
      <c r="X148" s="8">
        <f t="shared" si="13"/>
        <v>0</v>
      </c>
      <c r="Y148" s="8" t="str">
        <f t="shared" si="14"/>
        <v/>
      </c>
      <c r="Z148" s="8" t="str">
        <f>VLOOKUP($D148,{"29 - Psychiatrie (Erwachsene)","BGI";"297 - stationsäquivalente Behandlung in der Erwachsenenpsychiatrie (29)","BGI";"30 - Kinder- und Jugendpsychiatrie","BGII";"307 - stationsäquivalente Behandlung in der Kinder- und Jugendpsychiatrie (30)","BGII";"31 - Psychosomatik","BGI";"","LEER";0,"Leer"},2,0)</f>
        <v>LEER</v>
      </c>
      <c r="AA148" s="8" t="str">
        <f t="shared" si="15"/>
        <v>Stationen</v>
      </c>
    </row>
    <row r="149" spans="2:27" ht="15" customHeight="1" x14ac:dyDescent="0.25">
      <c r="B149" s="76" t="str">
        <f t="shared" si="17"/>
        <v>!!!</v>
      </c>
      <c r="C149" s="310" t="str">
        <f>IF(LEN($E149)&gt;0,VLOOKUP(TEXT($E149,0),'Angaben Stationen'!$E$14:$V$215,17,0),"")</f>
        <v/>
      </c>
      <c r="D149" s="254" t="str">
        <f>IF(LEN($E149)&gt;0,VLOOKUP(TEXT($E149,0),'Angaben Stationen'!$E$14:$V$215,18,0),"")</f>
        <v/>
      </c>
      <c r="E149" s="344"/>
      <c r="F149" s="256"/>
      <c r="G149" s="256"/>
      <c r="H149" s="307"/>
      <c r="I149" s="183"/>
      <c r="R149" s="8">
        <f t="shared" si="10"/>
        <v>0</v>
      </c>
      <c r="S149" s="8">
        <f>VLOOKUP($D149,{"29 - Psychiatrie (Erwachsene)",1;"30 - Kinder- und Jugendpsychiatrie",1;"297 - stationsäquivalente Behandlung in der Erwachsenenpsychiatrie (29)",1;"307 - stationsäquivalente Behandlung in der Kinder- und Jugendpsychiatrie (30)",1;"31 - Psychosomatik",1;"",0;0,0},2,0)</f>
        <v>0</v>
      </c>
      <c r="T149" s="8">
        <f t="shared" si="16"/>
        <v>0</v>
      </c>
      <c r="U149" s="8">
        <f t="shared" si="18"/>
        <v>0</v>
      </c>
      <c r="V149" s="8">
        <f t="shared" si="11"/>
        <v>0</v>
      </c>
      <c r="W149" s="8">
        <f t="shared" si="12"/>
        <v>0</v>
      </c>
      <c r="X149" s="8">
        <f t="shared" si="13"/>
        <v>0</v>
      </c>
      <c r="Y149" s="8" t="str">
        <f t="shared" si="14"/>
        <v/>
      </c>
      <c r="Z149" s="8" t="str">
        <f>VLOOKUP($D149,{"29 - Psychiatrie (Erwachsene)","BGI";"297 - stationsäquivalente Behandlung in der Erwachsenenpsychiatrie (29)","BGI";"30 - Kinder- und Jugendpsychiatrie","BGII";"307 - stationsäquivalente Behandlung in der Kinder- und Jugendpsychiatrie (30)","BGII";"31 - Psychosomatik","BGI";"","LEER";0,"Leer"},2,0)</f>
        <v>LEER</v>
      </c>
      <c r="AA149" s="8" t="str">
        <f t="shared" si="15"/>
        <v>Stationen</v>
      </c>
    </row>
    <row r="150" spans="2:27" ht="15" customHeight="1" x14ac:dyDescent="0.25">
      <c r="B150" s="76" t="str">
        <f t="shared" si="17"/>
        <v>!!!</v>
      </c>
      <c r="C150" s="310" t="str">
        <f>IF(LEN($E150)&gt;0,VLOOKUP(TEXT($E150,0),'Angaben Stationen'!$E$14:$V$215,17,0),"")</f>
        <v/>
      </c>
      <c r="D150" s="254" t="str">
        <f>IF(LEN($E150)&gt;0,VLOOKUP(TEXT($E150,0),'Angaben Stationen'!$E$14:$V$215,18,0),"")</f>
        <v/>
      </c>
      <c r="E150" s="344"/>
      <c r="F150" s="256"/>
      <c r="G150" s="256"/>
      <c r="H150" s="307"/>
      <c r="I150" s="183"/>
      <c r="R150" s="8">
        <f t="shared" si="10"/>
        <v>0</v>
      </c>
      <c r="S150" s="8">
        <f>VLOOKUP($D150,{"29 - Psychiatrie (Erwachsene)",1;"30 - Kinder- und Jugendpsychiatrie",1;"297 - stationsäquivalente Behandlung in der Erwachsenenpsychiatrie (29)",1;"307 - stationsäquivalente Behandlung in der Kinder- und Jugendpsychiatrie (30)",1;"31 - Psychosomatik",1;"",0;0,0},2,0)</f>
        <v>0</v>
      </c>
      <c r="T150" s="8">
        <f t="shared" si="16"/>
        <v>0</v>
      </c>
      <c r="U150" s="8">
        <f t="shared" si="18"/>
        <v>0</v>
      </c>
      <c r="V150" s="8">
        <f t="shared" si="11"/>
        <v>0</v>
      </c>
      <c r="W150" s="8">
        <f t="shared" si="12"/>
        <v>0</v>
      </c>
      <c r="X150" s="8">
        <f t="shared" si="13"/>
        <v>0</v>
      </c>
      <c r="Y150" s="8" t="str">
        <f t="shared" si="14"/>
        <v/>
      </c>
      <c r="Z150" s="8" t="str">
        <f>VLOOKUP($D150,{"29 - Psychiatrie (Erwachsene)","BGI";"297 - stationsäquivalente Behandlung in der Erwachsenenpsychiatrie (29)","BGI";"30 - Kinder- und Jugendpsychiatrie","BGII";"307 - stationsäquivalente Behandlung in der Kinder- und Jugendpsychiatrie (30)","BGII";"31 - Psychosomatik","BGI";"","LEER";0,"Leer"},2,0)</f>
        <v>LEER</v>
      </c>
      <c r="AA150" s="8" t="str">
        <f t="shared" si="15"/>
        <v>Stationen</v>
      </c>
    </row>
    <row r="151" spans="2:27" ht="15" customHeight="1" x14ac:dyDescent="0.25">
      <c r="B151" s="76" t="str">
        <f t="shared" si="17"/>
        <v>!!!</v>
      </c>
      <c r="C151" s="310" t="str">
        <f>IF(LEN($E151)&gt;0,VLOOKUP(TEXT($E151,0),'Angaben Stationen'!$E$14:$V$215,17,0),"")</f>
        <v/>
      </c>
      <c r="D151" s="254" t="str">
        <f>IF(LEN($E151)&gt;0,VLOOKUP(TEXT($E151,0),'Angaben Stationen'!$E$14:$V$215,18,0),"")</f>
        <v/>
      </c>
      <c r="E151" s="344"/>
      <c r="F151" s="256"/>
      <c r="G151" s="256"/>
      <c r="H151" s="307"/>
      <c r="I151" s="183"/>
      <c r="R151" s="8">
        <f t="shared" si="10"/>
        <v>0</v>
      </c>
      <c r="S151" s="8">
        <f>VLOOKUP($D151,{"29 - Psychiatrie (Erwachsene)",1;"30 - Kinder- und Jugendpsychiatrie",1;"297 - stationsäquivalente Behandlung in der Erwachsenenpsychiatrie (29)",1;"307 - stationsäquivalente Behandlung in der Kinder- und Jugendpsychiatrie (30)",1;"31 - Psychosomatik",1;"",0;0,0},2,0)</f>
        <v>0</v>
      </c>
      <c r="T151" s="8">
        <f t="shared" si="16"/>
        <v>0</v>
      </c>
      <c r="U151" s="8">
        <f t="shared" si="18"/>
        <v>0</v>
      </c>
      <c r="V151" s="8">
        <f t="shared" si="11"/>
        <v>0</v>
      </c>
      <c r="W151" s="8">
        <f t="shared" si="12"/>
        <v>0</v>
      </c>
      <c r="X151" s="8">
        <f t="shared" si="13"/>
        <v>0</v>
      </c>
      <c r="Y151" s="8" t="str">
        <f t="shared" si="14"/>
        <v/>
      </c>
      <c r="Z151" s="8" t="str">
        <f>VLOOKUP($D151,{"29 - Psychiatrie (Erwachsene)","BGI";"297 - stationsäquivalente Behandlung in der Erwachsenenpsychiatrie (29)","BGI";"30 - Kinder- und Jugendpsychiatrie","BGII";"307 - stationsäquivalente Behandlung in der Kinder- und Jugendpsychiatrie (30)","BGII";"31 - Psychosomatik","BGI";"","LEER";0,"Leer"},2,0)</f>
        <v>LEER</v>
      </c>
      <c r="AA151" s="8" t="str">
        <f t="shared" si="15"/>
        <v>Stationen</v>
      </c>
    </row>
    <row r="152" spans="2:27" ht="15" customHeight="1" x14ac:dyDescent="0.25">
      <c r="B152" s="76" t="str">
        <f t="shared" si="17"/>
        <v>!!!</v>
      </c>
      <c r="C152" s="310" t="str">
        <f>IF(LEN($E152)&gt;0,VLOOKUP(TEXT($E152,0),'Angaben Stationen'!$E$14:$V$215,17,0),"")</f>
        <v/>
      </c>
      <c r="D152" s="254" t="str">
        <f>IF(LEN($E152)&gt;0,VLOOKUP(TEXT($E152,0),'Angaben Stationen'!$E$14:$V$215,18,0),"")</f>
        <v/>
      </c>
      <c r="E152" s="344"/>
      <c r="F152" s="256"/>
      <c r="G152" s="256"/>
      <c r="H152" s="307"/>
      <c r="I152" s="183"/>
      <c r="R152" s="8">
        <f t="shared" si="10"/>
        <v>0</v>
      </c>
      <c r="S152" s="8">
        <f>VLOOKUP($D152,{"29 - Psychiatrie (Erwachsene)",1;"30 - Kinder- und Jugendpsychiatrie",1;"297 - stationsäquivalente Behandlung in der Erwachsenenpsychiatrie (29)",1;"307 - stationsäquivalente Behandlung in der Kinder- und Jugendpsychiatrie (30)",1;"31 - Psychosomatik",1;"",0;0,0},2,0)</f>
        <v>0</v>
      </c>
      <c r="T152" s="8">
        <f t="shared" si="16"/>
        <v>0</v>
      </c>
      <c r="U152" s="8">
        <f t="shared" si="18"/>
        <v>0</v>
      </c>
      <c r="V152" s="8">
        <f t="shared" si="11"/>
        <v>0</v>
      </c>
      <c r="W152" s="8">
        <f t="shared" si="12"/>
        <v>0</v>
      </c>
      <c r="X152" s="8">
        <f t="shared" si="13"/>
        <v>0</v>
      </c>
      <c r="Y152" s="8" t="str">
        <f t="shared" si="14"/>
        <v/>
      </c>
      <c r="Z152" s="8" t="str">
        <f>VLOOKUP($D152,{"29 - Psychiatrie (Erwachsene)","BGI";"297 - stationsäquivalente Behandlung in der Erwachsenenpsychiatrie (29)","BGI";"30 - Kinder- und Jugendpsychiatrie","BGII";"307 - stationsäquivalente Behandlung in der Kinder- und Jugendpsychiatrie (30)","BGII";"31 - Psychosomatik","BGI";"","LEER";0,"Leer"},2,0)</f>
        <v>LEER</v>
      </c>
      <c r="AA152" s="8" t="str">
        <f t="shared" si="15"/>
        <v>Stationen</v>
      </c>
    </row>
    <row r="153" spans="2:27" ht="15" customHeight="1" x14ac:dyDescent="0.25">
      <c r="B153" s="76" t="str">
        <f t="shared" si="17"/>
        <v>!!!</v>
      </c>
      <c r="C153" s="310" t="str">
        <f>IF(LEN($E153)&gt;0,VLOOKUP(TEXT($E153,0),'Angaben Stationen'!$E$14:$V$215,17,0),"")</f>
        <v/>
      </c>
      <c r="D153" s="254" t="str">
        <f>IF(LEN($E153)&gt;0,VLOOKUP(TEXT($E153,0),'Angaben Stationen'!$E$14:$V$215,18,0),"")</f>
        <v/>
      </c>
      <c r="E153" s="344"/>
      <c r="F153" s="256"/>
      <c r="G153" s="256"/>
      <c r="H153" s="307"/>
      <c r="I153" s="183"/>
      <c r="R153" s="8">
        <f t="shared" si="10"/>
        <v>0</v>
      </c>
      <c r="S153" s="8">
        <f>VLOOKUP($D153,{"29 - Psychiatrie (Erwachsene)",1;"30 - Kinder- und Jugendpsychiatrie",1;"297 - stationsäquivalente Behandlung in der Erwachsenenpsychiatrie (29)",1;"307 - stationsäquivalente Behandlung in der Kinder- und Jugendpsychiatrie (30)",1;"31 - Psychosomatik",1;"",0;0,0},2,0)</f>
        <v>0</v>
      </c>
      <c r="T153" s="8">
        <f t="shared" si="16"/>
        <v>0</v>
      </c>
      <c r="U153" s="8">
        <f t="shared" si="18"/>
        <v>0</v>
      </c>
      <c r="V153" s="8">
        <f t="shared" si="11"/>
        <v>0</v>
      </c>
      <c r="W153" s="8">
        <f t="shared" si="12"/>
        <v>0</v>
      </c>
      <c r="X153" s="8">
        <f t="shared" si="13"/>
        <v>0</v>
      </c>
      <c r="Y153" s="8" t="str">
        <f t="shared" si="14"/>
        <v/>
      </c>
      <c r="Z153" s="8" t="str">
        <f>VLOOKUP($D153,{"29 - Psychiatrie (Erwachsene)","BGI";"297 - stationsäquivalente Behandlung in der Erwachsenenpsychiatrie (29)","BGI";"30 - Kinder- und Jugendpsychiatrie","BGII";"307 - stationsäquivalente Behandlung in der Kinder- und Jugendpsychiatrie (30)","BGII";"31 - Psychosomatik","BGI";"","LEER";0,"Leer"},2,0)</f>
        <v>LEER</v>
      </c>
      <c r="AA153" s="8" t="str">
        <f t="shared" si="15"/>
        <v>Stationen</v>
      </c>
    </row>
    <row r="154" spans="2:27" ht="15" customHeight="1" x14ac:dyDescent="0.25">
      <c r="B154" s="76" t="str">
        <f t="shared" si="17"/>
        <v>!!!</v>
      </c>
      <c r="C154" s="310" t="str">
        <f>IF(LEN($E154)&gt;0,VLOOKUP(TEXT($E154,0),'Angaben Stationen'!$E$14:$V$215,17,0),"")</f>
        <v/>
      </c>
      <c r="D154" s="254" t="str">
        <f>IF(LEN($E154)&gt;0,VLOOKUP(TEXT($E154,0),'Angaben Stationen'!$E$14:$V$215,18,0),"")</f>
        <v/>
      </c>
      <c r="E154" s="344"/>
      <c r="F154" s="256"/>
      <c r="G154" s="256"/>
      <c r="H154" s="307"/>
      <c r="I154" s="183"/>
      <c r="R154" s="8">
        <f t="shared" si="10"/>
        <v>0</v>
      </c>
      <c r="S154" s="8">
        <f>VLOOKUP($D154,{"29 - Psychiatrie (Erwachsene)",1;"30 - Kinder- und Jugendpsychiatrie",1;"297 - stationsäquivalente Behandlung in der Erwachsenenpsychiatrie (29)",1;"307 - stationsäquivalente Behandlung in der Kinder- und Jugendpsychiatrie (30)",1;"31 - Psychosomatik",1;"",0;0,0},2,0)</f>
        <v>0</v>
      </c>
      <c r="T154" s="8">
        <f t="shared" si="16"/>
        <v>0</v>
      </c>
      <c r="U154" s="8">
        <f t="shared" si="18"/>
        <v>0</v>
      </c>
      <c r="V154" s="8">
        <f t="shared" si="11"/>
        <v>0</v>
      </c>
      <c r="W154" s="8">
        <f t="shared" si="12"/>
        <v>0</v>
      </c>
      <c r="X154" s="8">
        <f t="shared" si="13"/>
        <v>0</v>
      </c>
      <c r="Y154" s="8" t="str">
        <f t="shared" si="14"/>
        <v/>
      </c>
      <c r="Z154" s="8" t="str">
        <f>VLOOKUP($D154,{"29 - Psychiatrie (Erwachsene)","BGI";"297 - stationsäquivalente Behandlung in der Erwachsenenpsychiatrie (29)","BGI";"30 - Kinder- und Jugendpsychiatrie","BGII";"307 - stationsäquivalente Behandlung in der Kinder- und Jugendpsychiatrie (30)","BGII";"31 - Psychosomatik","BGI";"","LEER";0,"Leer"},2,0)</f>
        <v>LEER</v>
      </c>
      <c r="AA154" s="8" t="str">
        <f t="shared" si="15"/>
        <v>Stationen</v>
      </c>
    </row>
    <row r="155" spans="2:27" ht="15" customHeight="1" x14ac:dyDescent="0.25">
      <c r="B155" s="76" t="str">
        <f t="shared" si="17"/>
        <v>!!!</v>
      </c>
      <c r="C155" s="310" t="str">
        <f>IF(LEN($E155)&gt;0,VLOOKUP(TEXT($E155,0),'Angaben Stationen'!$E$14:$V$215,17,0),"")</f>
        <v/>
      </c>
      <c r="D155" s="254" t="str">
        <f>IF(LEN($E155)&gt;0,VLOOKUP(TEXT($E155,0),'Angaben Stationen'!$E$14:$V$215,18,0),"")</f>
        <v/>
      </c>
      <c r="E155" s="344"/>
      <c r="F155" s="256"/>
      <c r="G155" s="256"/>
      <c r="H155" s="307"/>
      <c r="I155" s="183"/>
      <c r="R155" s="8">
        <f t="shared" si="10"/>
        <v>0</v>
      </c>
      <c r="S155" s="8">
        <f>VLOOKUP($D155,{"29 - Psychiatrie (Erwachsene)",1;"30 - Kinder- und Jugendpsychiatrie",1;"297 - stationsäquivalente Behandlung in der Erwachsenenpsychiatrie (29)",1;"307 - stationsäquivalente Behandlung in der Kinder- und Jugendpsychiatrie (30)",1;"31 - Psychosomatik",1;"",0;0,0},2,0)</f>
        <v>0</v>
      </c>
      <c r="T155" s="8">
        <f t="shared" si="16"/>
        <v>0</v>
      </c>
      <c r="U155" s="8">
        <f t="shared" si="18"/>
        <v>0</v>
      </c>
      <c r="V155" s="8">
        <f t="shared" si="11"/>
        <v>0</v>
      </c>
      <c r="W155" s="8">
        <f t="shared" si="12"/>
        <v>0</v>
      </c>
      <c r="X155" s="8">
        <f t="shared" si="13"/>
        <v>0</v>
      </c>
      <c r="Y155" s="8" t="str">
        <f t="shared" si="14"/>
        <v/>
      </c>
      <c r="Z155" s="8" t="str">
        <f>VLOOKUP($D155,{"29 - Psychiatrie (Erwachsene)","BGI";"297 - stationsäquivalente Behandlung in der Erwachsenenpsychiatrie (29)","BGI";"30 - Kinder- und Jugendpsychiatrie","BGII";"307 - stationsäquivalente Behandlung in der Kinder- und Jugendpsychiatrie (30)","BGII";"31 - Psychosomatik","BGI";"","LEER";0,"Leer"},2,0)</f>
        <v>LEER</v>
      </c>
      <c r="AA155" s="8" t="str">
        <f t="shared" si="15"/>
        <v>Stationen</v>
      </c>
    </row>
    <row r="156" spans="2:27" ht="15" customHeight="1" x14ac:dyDescent="0.25">
      <c r="B156" s="76" t="str">
        <f t="shared" si="17"/>
        <v>!!!</v>
      </c>
      <c r="C156" s="310" t="str">
        <f>IF(LEN($E156)&gt;0,VLOOKUP(TEXT($E156,0),'Angaben Stationen'!$E$14:$V$215,17,0),"")</f>
        <v/>
      </c>
      <c r="D156" s="254" t="str">
        <f>IF(LEN($E156)&gt;0,VLOOKUP(TEXT($E156,0),'Angaben Stationen'!$E$14:$V$215,18,0),"")</f>
        <v/>
      </c>
      <c r="E156" s="344"/>
      <c r="F156" s="256"/>
      <c r="G156" s="256"/>
      <c r="H156" s="307"/>
      <c r="I156" s="183"/>
      <c r="R156" s="8">
        <f t="shared" si="10"/>
        <v>0</v>
      </c>
      <c r="S156" s="8">
        <f>VLOOKUP($D156,{"29 - Psychiatrie (Erwachsene)",1;"30 - Kinder- und Jugendpsychiatrie",1;"297 - stationsäquivalente Behandlung in der Erwachsenenpsychiatrie (29)",1;"307 - stationsäquivalente Behandlung in der Kinder- und Jugendpsychiatrie (30)",1;"31 - Psychosomatik",1;"",0;0,0},2,0)</f>
        <v>0</v>
      </c>
      <c r="T156" s="8">
        <f t="shared" si="16"/>
        <v>0</v>
      </c>
      <c r="U156" s="8">
        <f t="shared" si="18"/>
        <v>0</v>
      </c>
      <c r="V156" s="8">
        <f t="shared" si="11"/>
        <v>0</v>
      </c>
      <c r="W156" s="8">
        <f t="shared" si="12"/>
        <v>0</v>
      </c>
      <c r="X156" s="8">
        <f t="shared" si="13"/>
        <v>0</v>
      </c>
      <c r="Y156" s="8" t="str">
        <f t="shared" si="14"/>
        <v/>
      </c>
      <c r="Z156" s="8" t="str">
        <f>VLOOKUP($D156,{"29 - Psychiatrie (Erwachsene)","BGI";"297 - stationsäquivalente Behandlung in der Erwachsenenpsychiatrie (29)","BGI";"30 - Kinder- und Jugendpsychiatrie","BGII";"307 - stationsäquivalente Behandlung in der Kinder- und Jugendpsychiatrie (30)","BGII";"31 - Psychosomatik","BGI";"","LEER";0,"Leer"},2,0)</f>
        <v>LEER</v>
      </c>
      <c r="AA156" s="8" t="str">
        <f t="shared" si="15"/>
        <v>Stationen</v>
      </c>
    </row>
    <row r="157" spans="2:27" ht="15" customHeight="1" x14ac:dyDescent="0.25">
      <c r="B157" s="76" t="str">
        <f t="shared" si="17"/>
        <v>!!!</v>
      </c>
      <c r="C157" s="310" t="str">
        <f>IF(LEN($E157)&gt;0,VLOOKUP(TEXT($E157,0),'Angaben Stationen'!$E$14:$V$215,17,0),"")</f>
        <v/>
      </c>
      <c r="D157" s="254" t="str">
        <f>IF(LEN($E157)&gt;0,VLOOKUP(TEXT($E157,0),'Angaben Stationen'!$E$14:$V$215,18,0),"")</f>
        <v/>
      </c>
      <c r="E157" s="344"/>
      <c r="F157" s="256"/>
      <c r="G157" s="256"/>
      <c r="H157" s="307"/>
      <c r="I157" s="183"/>
      <c r="R157" s="8">
        <f t="shared" si="10"/>
        <v>0</v>
      </c>
      <c r="S157" s="8">
        <f>VLOOKUP($D157,{"29 - Psychiatrie (Erwachsene)",1;"30 - Kinder- und Jugendpsychiatrie",1;"297 - stationsäquivalente Behandlung in der Erwachsenenpsychiatrie (29)",1;"307 - stationsäquivalente Behandlung in der Kinder- und Jugendpsychiatrie (30)",1;"31 - Psychosomatik",1;"",0;0,0},2,0)</f>
        <v>0</v>
      </c>
      <c r="T157" s="8">
        <f t="shared" si="16"/>
        <v>0</v>
      </c>
      <c r="U157" s="8">
        <f t="shared" si="18"/>
        <v>0</v>
      </c>
      <c r="V157" s="8">
        <f t="shared" si="11"/>
        <v>0</v>
      </c>
      <c r="W157" s="8">
        <f t="shared" si="12"/>
        <v>0</v>
      </c>
      <c r="X157" s="8">
        <f t="shared" si="13"/>
        <v>0</v>
      </c>
      <c r="Y157" s="8" t="str">
        <f t="shared" si="14"/>
        <v/>
      </c>
      <c r="Z157" s="8" t="str">
        <f>VLOOKUP($D157,{"29 - Psychiatrie (Erwachsene)","BGI";"297 - stationsäquivalente Behandlung in der Erwachsenenpsychiatrie (29)","BGI";"30 - Kinder- und Jugendpsychiatrie","BGII";"307 - stationsäquivalente Behandlung in der Kinder- und Jugendpsychiatrie (30)","BGII";"31 - Psychosomatik","BGI";"","LEER";0,"Leer"},2,0)</f>
        <v>LEER</v>
      </c>
      <c r="AA157" s="8" t="str">
        <f t="shared" si="15"/>
        <v>Stationen</v>
      </c>
    </row>
    <row r="158" spans="2:27" ht="15" customHeight="1" x14ac:dyDescent="0.25">
      <c r="B158" s="76" t="str">
        <f t="shared" si="17"/>
        <v>!!!</v>
      </c>
      <c r="C158" s="310" t="str">
        <f>IF(LEN($E158)&gt;0,VLOOKUP(TEXT($E158,0),'Angaben Stationen'!$E$14:$V$215,17,0),"")</f>
        <v/>
      </c>
      <c r="D158" s="254" t="str">
        <f>IF(LEN($E158)&gt;0,VLOOKUP(TEXT($E158,0),'Angaben Stationen'!$E$14:$V$215,18,0),"")</f>
        <v/>
      </c>
      <c r="E158" s="344"/>
      <c r="F158" s="256"/>
      <c r="G158" s="256"/>
      <c r="H158" s="307"/>
      <c r="I158" s="183"/>
      <c r="R158" s="8">
        <f t="shared" si="10"/>
        <v>0</v>
      </c>
      <c r="S158" s="8">
        <f>VLOOKUP($D158,{"29 - Psychiatrie (Erwachsene)",1;"30 - Kinder- und Jugendpsychiatrie",1;"297 - stationsäquivalente Behandlung in der Erwachsenenpsychiatrie (29)",1;"307 - stationsäquivalente Behandlung in der Kinder- und Jugendpsychiatrie (30)",1;"31 - Psychosomatik",1;"",0;0,0},2,0)</f>
        <v>0</v>
      </c>
      <c r="T158" s="8">
        <f t="shared" si="16"/>
        <v>0</v>
      </c>
      <c r="U158" s="8">
        <f t="shared" si="18"/>
        <v>0</v>
      </c>
      <c r="V158" s="8">
        <f t="shared" si="11"/>
        <v>0</v>
      </c>
      <c r="W158" s="8">
        <f t="shared" si="12"/>
        <v>0</v>
      </c>
      <c r="X158" s="8">
        <f t="shared" si="13"/>
        <v>0</v>
      </c>
      <c r="Y158" s="8" t="str">
        <f t="shared" si="14"/>
        <v/>
      </c>
      <c r="Z158" s="8" t="str">
        <f>VLOOKUP($D158,{"29 - Psychiatrie (Erwachsene)","BGI";"297 - stationsäquivalente Behandlung in der Erwachsenenpsychiatrie (29)","BGI";"30 - Kinder- und Jugendpsychiatrie","BGII";"307 - stationsäquivalente Behandlung in der Kinder- und Jugendpsychiatrie (30)","BGII";"31 - Psychosomatik","BGI";"","LEER";0,"Leer"},2,0)</f>
        <v>LEER</v>
      </c>
      <c r="AA158" s="8" t="str">
        <f t="shared" si="15"/>
        <v>Stationen</v>
      </c>
    </row>
    <row r="159" spans="2:27" ht="15" customHeight="1" x14ac:dyDescent="0.25">
      <c r="B159" s="76" t="str">
        <f t="shared" si="17"/>
        <v>!!!</v>
      </c>
      <c r="C159" s="310" t="str">
        <f>IF(LEN($E159)&gt;0,VLOOKUP(TEXT($E159,0),'Angaben Stationen'!$E$14:$V$215,17,0),"")</f>
        <v/>
      </c>
      <c r="D159" s="254" t="str">
        <f>IF(LEN($E159)&gt;0,VLOOKUP(TEXT($E159,0),'Angaben Stationen'!$E$14:$V$215,18,0),"")</f>
        <v/>
      </c>
      <c r="E159" s="344"/>
      <c r="F159" s="256"/>
      <c r="G159" s="256"/>
      <c r="H159" s="307"/>
      <c r="I159" s="183"/>
      <c r="R159" s="8">
        <f t="shared" si="10"/>
        <v>0</v>
      </c>
      <c r="S159" s="8">
        <f>VLOOKUP($D159,{"29 - Psychiatrie (Erwachsene)",1;"30 - Kinder- und Jugendpsychiatrie",1;"297 - stationsäquivalente Behandlung in der Erwachsenenpsychiatrie (29)",1;"307 - stationsäquivalente Behandlung in der Kinder- und Jugendpsychiatrie (30)",1;"31 - Psychosomatik",1;"",0;0,0},2,0)</f>
        <v>0</v>
      </c>
      <c r="T159" s="8">
        <f t="shared" si="16"/>
        <v>0</v>
      </c>
      <c r="U159" s="8">
        <f t="shared" si="18"/>
        <v>0</v>
      </c>
      <c r="V159" s="8">
        <f t="shared" si="11"/>
        <v>0</v>
      </c>
      <c r="W159" s="8">
        <f t="shared" si="12"/>
        <v>0</v>
      </c>
      <c r="X159" s="8">
        <f t="shared" si="13"/>
        <v>0</v>
      </c>
      <c r="Y159" s="8" t="str">
        <f t="shared" si="14"/>
        <v/>
      </c>
      <c r="Z159" s="8" t="str">
        <f>VLOOKUP($D159,{"29 - Psychiatrie (Erwachsene)","BGI";"297 - stationsäquivalente Behandlung in der Erwachsenenpsychiatrie (29)","BGI";"30 - Kinder- und Jugendpsychiatrie","BGII";"307 - stationsäquivalente Behandlung in der Kinder- und Jugendpsychiatrie (30)","BGII";"31 - Psychosomatik","BGI";"","LEER";0,"Leer"},2,0)</f>
        <v>LEER</v>
      </c>
      <c r="AA159" s="8" t="str">
        <f t="shared" si="15"/>
        <v>Stationen</v>
      </c>
    </row>
    <row r="160" spans="2:27" ht="15" customHeight="1" x14ac:dyDescent="0.25">
      <c r="B160" s="76" t="str">
        <f t="shared" si="17"/>
        <v>!!!</v>
      </c>
      <c r="C160" s="310" t="str">
        <f>IF(LEN($E160)&gt;0,VLOOKUP(TEXT($E160,0),'Angaben Stationen'!$E$14:$V$215,17,0),"")</f>
        <v/>
      </c>
      <c r="D160" s="254" t="str">
        <f>IF(LEN($E160)&gt;0,VLOOKUP(TEXT($E160,0),'Angaben Stationen'!$E$14:$V$215,18,0),"")</f>
        <v/>
      </c>
      <c r="E160" s="344"/>
      <c r="F160" s="256"/>
      <c r="G160" s="256"/>
      <c r="H160" s="307"/>
      <c r="I160" s="183"/>
      <c r="R160" s="8">
        <f t="shared" si="10"/>
        <v>0</v>
      </c>
      <c r="S160" s="8">
        <f>VLOOKUP($D160,{"29 - Psychiatrie (Erwachsene)",1;"30 - Kinder- und Jugendpsychiatrie",1;"297 - stationsäquivalente Behandlung in der Erwachsenenpsychiatrie (29)",1;"307 - stationsäquivalente Behandlung in der Kinder- und Jugendpsychiatrie (30)",1;"31 - Psychosomatik",1;"",0;0,0},2,0)</f>
        <v>0</v>
      </c>
      <c r="T160" s="8">
        <f t="shared" si="16"/>
        <v>0</v>
      </c>
      <c r="U160" s="8">
        <f t="shared" si="18"/>
        <v>0</v>
      </c>
      <c r="V160" s="8">
        <f t="shared" si="11"/>
        <v>0</v>
      </c>
      <c r="W160" s="8">
        <f t="shared" si="12"/>
        <v>0</v>
      </c>
      <c r="X160" s="8">
        <f t="shared" si="13"/>
        <v>0</v>
      </c>
      <c r="Y160" s="8" t="str">
        <f t="shared" si="14"/>
        <v/>
      </c>
      <c r="Z160" s="8" t="str">
        <f>VLOOKUP($D160,{"29 - Psychiatrie (Erwachsene)","BGI";"297 - stationsäquivalente Behandlung in der Erwachsenenpsychiatrie (29)","BGI";"30 - Kinder- und Jugendpsychiatrie","BGII";"307 - stationsäquivalente Behandlung in der Kinder- und Jugendpsychiatrie (30)","BGII";"31 - Psychosomatik","BGI";"","LEER";0,"Leer"},2,0)</f>
        <v>LEER</v>
      </c>
      <c r="AA160" s="8" t="str">
        <f t="shared" si="15"/>
        <v>Stationen</v>
      </c>
    </row>
    <row r="161" spans="2:27" ht="15" customHeight="1" x14ac:dyDescent="0.25">
      <c r="B161" s="76" t="str">
        <f t="shared" si="17"/>
        <v>!!!</v>
      </c>
      <c r="C161" s="310" t="str">
        <f>IF(LEN($E161)&gt;0,VLOOKUP(TEXT($E161,0),'Angaben Stationen'!$E$14:$V$215,17,0),"")</f>
        <v/>
      </c>
      <c r="D161" s="254" t="str">
        <f>IF(LEN($E161)&gt;0,VLOOKUP(TEXT($E161,0),'Angaben Stationen'!$E$14:$V$215,18,0),"")</f>
        <v/>
      </c>
      <c r="E161" s="344"/>
      <c r="F161" s="256"/>
      <c r="G161" s="256"/>
      <c r="H161" s="307"/>
      <c r="I161" s="183"/>
      <c r="R161" s="8">
        <f t="shared" si="10"/>
        <v>0</v>
      </c>
      <c r="S161" s="8">
        <f>VLOOKUP($D161,{"29 - Psychiatrie (Erwachsene)",1;"30 - Kinder- und Jugendpsychiatrie",1;"297 - stationsäquivalente Behandlung in der Erwachsenenpsychiatrie (29)",1;"307 - stationsäquivalente Behandlung in der Kinder- und Jugendpsychiatrie (30)",1;"31 - Psychosomatik",1;"",0;0,0},2,0)</f>
        <v>0</v>
      </c>
      <c r="T161" s="8">
        <f t="shared" si="16"/>
        <v>0</v>
      </c>
      <c r="U161" s="8">
        <f t="shared" si="18"/>
        <v>0</v>
      </c>
      <c r="V161" s="8">
        <f t="shared" si="11"/>
        <v>0</v>
      </c>
      <c r="W161" s="8">
        <f t="shared" si="12"/>
        <v>0</v>
      </c>
      <c r="X161" s="8">
        <f t="shared" si="13"/>
        <v>0</v>
      </c>
      <c r="Y161" s="8" t="str">
        <f t="shared" si="14"/>
        <v/>
      </c>
      <c r="Z161" s="8" t="str">
        <f>VLOOKUP($D161,{"29 - Psychiatrie (Erwachsene)","BGI";"297 - stationsäquivalente Behandlung in der Erwachsenenpsychiatrie (29)","BGI";"30 - Kinder- und Jugendpsychiatrie","BGII";"307 - stationsäquivalente Behandlung in der Kinder- und Jugendpsychiatrie (30)","BGII";"31 - Psychosomatik","BGI";"","LEER";0,"Leer"},2,0)</f>
        <v>LEER</v>
      </c>
      <c r="AA161" s="8" t="str">
        <f t="shared" si="15"/>
        <v>Stationen</v>
      </c>
    </row>
    <row r="162" spans="2:27" ht="15" customHeight="1" x14ac:dyDescent="0.25">
      <c r="B162" s="76" t="str">
        <f t="shared" si="17"/>
        <v>!!!</v>
      </c>
      <c r="C162" s="310" t="str">
        <f>IF(LEN($E162)&gt;0,VLOOKUP(TEXT($E162,0),'Angaben Stationen'!$E$14:$V$215,17,0),"")</f>
        <v/>
      </c>
      <c r="D162" s="254" t="str">
        <f>IF(LEN($E162)&gt;0,VLOOKUP(TEXT($E162,0),'Angaben Stationen'!$E$14:$V$215,18,0),"")</f>
        <v/>
      </c>
      <c r="E162" s="344"/>
      <c r="F162" s="256"/>
      <c r="G162" s="256"/>
      <c r="H162" s="307"/>
      <c r="I162" s="183"/>
      <c r="R162" s="8">
        <f t="shared" ref="R162:R225" si="19">IF(LEN(B162)&gt;0,0,1)</f>
        <v>0</v>
      </c>
      <c r="S162" s="8">
        <f>VLOOKUP($D162,{"29 - Psychiatrie (Erwachsene)",1;"30 - Kinder- und Jugendpsychiatrie",1;"297 - stationsäquivalente Behandlung in der Erwachsenenpsychiatrie (29)",1;"307 - stationsäquivalente Behandlung in der Kinder- und Jugendpsychiatrie (30)",1;"31 - Psychosomatik",1;"",0;0,0},2,0)</f>
        <v>0</v>
      </c>
      <c r="T162" s="8">
        <f t="shared" si="16"/>
        <v>0</v>
      </c>
      <c r="U162" s="8">
        <f t="shared" si="18"/>
        <v>0</v>
      </c>
      <c r="V162" s="8">
        <f t="shared" ref="V162:V225" si="20">IF(VALUE($F162)&gt;0,1,0)</f>
        <v>0</v>
      </c>
      <c r="W162" s="8">
        <f t="shared" ref="W162:W225" si="21">IF(LEN($G162)&gt;0,1,0)</f>
        <v>0</v>
      </c>
      <c r="X162" s="8">
        <f t="shared" ref="X162:X225" si="22">IF(LEN($H162)&gt;0,1,0)</f>
        <v>0</v>
      </c>
      <c r="Y162" s="8" t="str">
        <f t="shared" ref="Y162:Y225" si="23">IF($D162&lt;&gt;"","MonatII","")</f>
        <v/>
      </c>
      <c r="Z162" s="8" t="str">
        <f>VLOOKUP($D162,{"29 - Psychiatrie (Erwachsene)","BGI";"297 - stationsäquivalente Behandlung in der Erwachsenenpsychiatrie (29)","BGI";"30 - Kinder- und Jugendpsychiatrie","BGII";"307 - stationsäquivalente Behandlung in der Kinder- und Jugendpsychiatrie (30)","BGII";"31 - Psychosomatik","BGI";"","LEER";0,"Leer"},2,0)</f>
        <v>LEER</v>
      </c>
      <c r="AA162" s="8" t="str">
        <f t="shared" ref="AA162:AA225" si="24">"Stationen"</f>
        <v>Stationen</v>
      </c>
    </row>
    <row r="163" spans="2:27" ht="15" customHeight="1" x14ac:dyDescent="0.25">
      <c r="B163" s="76" t="str">
        <f t="shared" si="17"/>
        <v>!!!</v>
      </c>
      <c r="C163" s="310" t="str">
        <f>IF(LEN($E163)&gt;0,VLOOKUP(TEXT($E163,0),'Angaben Stationen'!$E$14:$V$215,17,0),"")</f>
        <v/>
      </c>
      <c r="D163" s="254" t="str">
        <f>IF(LEN($E163)&gt;0,VLOOKUP(TEXT($E163,0),'Angaben Stationen'!$E$14:$V$215,18,0),"")</f>
        <v/>
      </c>
      <c r="E163" s="344"/>
      <c r="F163" s="256"/>
      <c r="G163" s="256"/>
      <c r="H163" s="307"/>
      <c r="I163" s="183"/>
      <c r="R163" s="8">
        <f t="shared" si="19"/>
        <v>0</v>
      </c>
      <c r="S163" s="8">
        <f>VLOOKUP($D163,{"29 - Psychiatrie (Erwachsene)",1;"30 - Kinder- und Jugendpsychiatrie",1;"297 - stationsäquivalente Behandlung in der Erwachsenenpsychiatrie (29)",1;"307 - stationsäquivalente Behandlung in der Kinder- und Jugendpsychiatrie (30)",1;"31 - Psychosomatik",1;"",0;0,0},2,0)</f>
        <v>0</v>
      </c>
      <c r="T163" s="8">
        <f t="shared" si="16"/>
        <v>0</v>
      </c>
      <c r="U163" s="8">
        <f t="shared" si="18"/>
        <v>0</v>
      </c>
      <c r="V163" s="8">
        <f t="shared" si="20"/>
        <v>0</v>
      </c>
      <c r="W163" s="8">
        <f t="shared" si="21"/>
        <v>0</v>
      </c>
      <c r="X163" s="8">
        <f t="shared" si="22"/>
        <v>0</v>
      </c>
      <c r="Y163" s="8" t="str">
        <f t="shared" si="23"/>
        <v/>
      </c>
      <c r="Z163" s="8" t="str">
        <f>VLOOKUP($D163,{"29 - Psychiatrie (Erwachsene)","BGI";"297 - stationsäquivalente Behandlung in der Erwachsenenpsychiatrie (29)","BGI";"30 - Kinder- und Jugendpsychiatrie","BGII";"307 - stationsäquivalente Behandlung in der Kinder- und Jugendpsychiatrie (30)","BGII";"31 - Psychosomatik","BGI";"","LEER";0,"Leer"},2,0)</f>
        <v>LEER</v>
      </c>
      <c r="AA163" s="8" t="str">
        <f t="shared" si="24"/>
        <v>Stationen</v>
      </c>
    </row>
    <row r="164" spans="2:27" ht="15" customHeight="1" x14ac:dyDescent="0.25">
      <c r="B164" s="76" t="str">
        <f t="shared" si="17"/>
        <v>!!!</v>
      </c>
      <c r="C164" s="310" t="str">
        <f>IF(LEN($E164)&gt;0,VLOOKUP(TEXT($E164,0),'Angaben Stationen'!$E$14:$V$215,17,0),"")</f>
        <v/>
      </c>
      <c r="D164" s="254" t="str">
        <f>IF(LEN($E164)&gt;0,VLOOKUP(TEXT($E164,0),'Angaben Stationen'!$E$14:$V$215,18,0),"")</f>
        <v/>
      </c>
      <c r="E164" s="344"/>
      <c r="F164" s="256"/>
      <c r="G164" s="256"/>
      <c r="H164" s="307"/>
      <c r="I164" s="183"/>
      <c r="R164" s="8">
        <f t="shared" si="19"/>
        <v>0</v>
      </c>
      <c r="S164" s="8">
        <f>VLOOKUP($D164,{"29 - Psychiatrie (Erwachsene)",1;"30 - Kinder- und Jugendpsychiatrie",1;"297 - stationsäquivalente Behandlung in der Erwachsenenpsychiatrie (29)",1;"307 - stationsäquivalente Behandlung in der Kinder- und Jugendpsychiatrie (30)",1;"31 - Psychosomatik",1;"",0;0,0},2,0)</f>
        <v>0</v>
      </c>
      <c r="T164" s="8">
        <f t="shared" si="16"/>
        <v>0</v>
      </c>
      <c r="U164" s="8">
        <f t="shared" si="18"/>
        <v>0</v>
      </c>
      <c r="V164" s="8">
        <f t="shared" si="20"/>
        <v>0</v>
      </c>
      <c r="W164" s="8">
        <f t="shared" si="21"/>
        <v>0</v>
      </c>
      <c r="X164" s="8">
        <f t="shared" si="22"/>
        <v>0</v>
      </c>
      <c r="Y164" s="8" t="str">
        <f t="shared" si="23"/>
        <v/>
      </c>
      <c r="Z164" s="8" t="str">
        <f>VLOOKUP($D164,{"29 - Psychiatrie (Erwachsene)","BGI";"297 - stationsäquivalente Behandlung in der Erwachsenenpsychiatrie (29)","BGI";"30 - Kinder- und Jugendpsychiatrie","BGII";"307 - stationsäquivalente Behandlung in der Kinder- und Jugendpsychiatrie (30)","BGII";"31 - Psychosomatik","BGI";"","LEER";0,"Leer"},2,0)</f>
        <v>LEER</v>
      </c>
      <c r="AA164" s="8" t="str">
        <f t="shared" si="24"/>
        <v>Stationen</v>
      </c>
    </row>
    <row r="165" spans="2:27" ht="15" customHeight="1" x14ac:dyDescent="0.25">
      <c r="B165" s="76" t="str">
        <f t="shared" si="17"/>
        <v>!!!</v>
      </c>
      <c r="C165" s="310" t="str">
        <f>IF(LEN($E165)&gt;0,VLOOKUP(TEXT($E165,0),'Angaben Stationen'!$E$14:$V$215,17,0),"")</f>
        <v/>
      </c>
      <c r="D165" s="254" t="str">
        <f>IF(LEN($E165)&gt;0,VLOOKUP(TEXT($E165,0),'Angaben Stationen'!$E$14:$V$215,18,0),"")</f>
        <v/>
      </c>
      <c r="E165" s="344"/>
      <c r="F165" s="256"/>
      <c r="G165" s="256"/>
      <c r="H165" s="307"/>
      <c r="I165" s="183"/>
      <c r="R165" s="8">
        <f t="shared" si="19"/>
        <v>0</v>
      </c>
      <c r="S165" s="8">
        <f>VLOOKUP($D165,{"29 - Psychiatrie (Erwachsene)",1;"30 - Kinder- und Jugendpsychiatrie",1;"297 - stationsäquivalente Behandlung in der Erwachsenenpsychiatrie (29)",1;"307 - stationsäquivalente Behandlung in der Kinder- und Jugendpsychiatrie (30)",1;"31 - Psychosomatik",1;"",0;0,0},2,0)</f>
        <v>0</v>
      </c>
      <c r="T165" s="8">
        <f t="shared" si="16"/>
        <v>0</v>
      </c>
      <c r="U165" s="8">
        <f t="shared" si="18"/>
        <v>0</v>
      </c>
      <c r="V165" s="8">
        <f t="shared" si="20"/>
        <v>0</v>
      </c>
      <c r="W165" s="8">
        <f t="shared" si="21"/>
        <v>0</v>
      </c>
      <c r="X165" s="8">
        <f t="shared" si="22"/>
        <v>0</v>
      </c>
      <c r="Y165" s="8" t="str">
        <f t="shared" si="23"/>
        <v/>
      </c>
      <c r="Z165" s="8" t="str">
        <f>VLOOKUP($D165,{"29 - Psychiatrie (Erwachsene)","BGI";"297 - stationsäquivalente Behandlung in der Erwachsenenpsychiatrie (29)","BGI";"30 - Kinder- und Jugendpsychiatrie","BGII";"307 - stationsäquivalente Behandlung in der Kinder- und Jugendpsychiatrie (30)","BGII";"31 - Psychosomatik","BGI";"","LEER";0,"Leer"},2,0)</f>
        <v>LEER</v>
      </c>
      <c r="AA165" s="8" t="str">
        <f t="shared" si="24"/>
        <v>Stationen</v>
      </c>
    </row>
    <row r="166" spans="2:27" ht="15" customHeight="1" x14ac:dyDescent="0.25">
      <c r="B166" s="76" t="str">
        <f t="shared" si="17"/>
        <v>!!!</v>
      </c>
      <c r="C166" s="310" t="str">
        <f>IF(LEN($E166)&gt;0,VLOOKUP(TEXT($E166,0),'Angaben Stationen'!$E$14:$V$215,17,0),"")</f>
        <v/>
      </c>
      <c r="D166" s="254" t="str">
        <f>IF(LEN($E166)&gt;0,VLOOKUP(TEXT($E166,0),'Angaben Stationen'!$E$14:$V$215,18,0),"")</f>
        <v/>
      </c>
      <c r="E166" s="344"/>
      <c r="F166" s="256"/>
      <c r="G166" s="256"/>
      <c r="H166" s="307"/>
      <c r="I166" s="183"/>
      <c r="R166" s="8">
        <f t="shared" si="19"/>
        <v>0</v>
      </c>
      <c r="S166" s="8">
        <f>VLOOKUP($D166,{"29 - Psychiatrie (Erwachsene)",1;"30 - Kinder- und Jugendpsychiatrie",1;"297 - stationsäquivalente Behandlung in der Erwachsenenpsychiatrie (29)",1;"307 - stationsäquivalente Behandlung in der Kinder- und Jugendpsychiatrie (30)",1;"31 - Psychosomatik",1;"",0;0,0},2,0)</f>
        <v>0</v>
      </c>
      <c r="T166" s="8">
        <f t="shared" ref="T166:T229" si="25">IF(LEN($C166)&gt;0,1,0)</f>
        <v>0</v>
      </c>
      <c r="U166" s="8">
        <f t="shared" si="18"/>
        <v>0</v>
      </c>
      <c r="V166" s="8">
        <f t="shared" si="20"/>
        <v>0</v>
      </c>
      <c r="W166" s="8">
        <f t="shared" si="21"/>
        <v>0</v>
      </c>
      <c r="X166" s="8">
        <f t="shared" si="22"/>
        <v>0</v>
      </c>
      <c r="Y166" s="8" t="str">
        <f t="shared" si="23"/>
        <v/>
      </c>
      <c r="Z166" s="8" t="str">
        <f>VLOOKUP($D166,{"29 - Psychiatrie (Erwachsene)","BGI";"297 - stationsäquivalente Behandlung in der Erwachsenenpsychiatrie (29)","BGI";"30 - Kinder- und Jugendpsychiatrie","BGII";"307 - stationsäquivalente Behandlung in der Kinder- und Jugendpsychiatrie (30)","BGII";"31 - Psychosomatik","BGI";"","LEER";0,"Leer"},2,0)</f>
        <v>LEER</v>
      </c>
      <c r="AA166" s="8" t="str">
        <f t="shared" si="24"/>
        <v>Stationen</v>
      </c>
    </row>
    <row r="167" spans="2:27" ht="15" customHeight="1" x14ac:dyDescent="0.25">
      <c r="B167" s="76" t="str">
        <f t="shared" si="17"/>
        <v>!!!</v>
      </c>
      <c r="C167" s="310" t="str">
        <f>IF(LEN($E167)&gt;0,VLOOKUP(TEXT($E167,0),'Angaben Stationen'!$E$14:$V$215,17,0),"")</f>
        <v/>
      </c>
      <c r="D167" s="254" t="str">
        <f>IF(LEN($E167)&gt;0,VLOOKUP(TEXT($E167,0),'Angaben Stationen'!$E$14:$V$215,18,0),"")</f>
        <v/>
      </c>
      <c r="E167" s="344"/>
      <c r="F167" s="256"/>
      <c r="G167" s="256"/>
      <c r="H167" s="307"/>
      <c r="I167" s="183"/>
      <c r="R167" s="8">
        <f t="shared" si="19"/>
        <v>0</v>
      </c>
      <c r="S167" s="8">
        <f>VLOOKUP($D167,{"29 - Psychiatrie (Erwachsene)",1;"30 - Kinder- und Jugendpsychiatrie",1;"297 - stationsäquivalente Behandlung in der Erwachsenenpsychiatrie (29)",1;"307 - stationsäquivalente Behandlung in der Kinder- und Jugendpsychiatrie (30)",1;"31 - Psychosomatik",1;"",0;0,0},2,0)</f>
        <v>0</v>
      </c>
      <c r="T167" s="8">
        <f t="shared" si="25"/>
        <v>0</v>
      </c>
      <c r="U167" s="8">
        <f t="shared" si="18"/>
        <v>0</v>
      </c>
      <c r="V167" s="8">
        <f t="shared" si="20"/>
        <v>0</v>
      </c>
      <c r="W167" s="8">
        <f t="shared" si="21"/>
        <v>0</v>
      </c>
      <c r="X167" s="8">
        <f t="shared" si="22"/>
        <v>0</v>
      </c>
      <c r="Y167" s="8" t="str">
        <f t="shared" si="23"/>
        <v/>
      </c>
      <c r="Z167" s="8" t="str">
        <f>VLOOKUP($D167,{"29 - Psychiatrie (Erwachsene)","BGI";"297 - stationsäquivalente Behandlung in der Erwachsenenpsychiatrie (29)","BGI";"30 - Kinder- und Jugendpsychiatrie","BGII";"307 - stationsäquivalente Behandlung in der Kinder- und Jugendpsychiatrie (30)","BGII";"31 - Psychosomatik","BGI";"","LEER";0,"Leer"},2,0)</f>
        <v>LEER</v>
      </c>
      <c r="AA167" s="8" t="str">
        <f t="shared" si="24"/>
        <v>Stationen</v>
      </c>
    </row>
    <row r="168" spans="2:27" ht="15" customHeight="1" x14ac:dyDescent="0.25">
      <c r="B168" s="76" t="str">
        <f t="shared" si="17"/>
        <v>!!!</v>
      </c>
      <c r="C168" s="310" t="str">
        <f>IF(LEN($E168)&gt;0,VLOOKUP(TEXT($E168,0),'Angaben Stationen'!$E$14:$V$215,17,0),"")</f>
        <v/>
      </c>
      <c r="D168" s="254" t="str">
        <f>IF(LEN($E168)&gt;0,VLOOKUP(TEXT($E168,0),'Angaben Stationen'!$E$14:$V$215,18,0),"")</f>
        <v/>
      </c>
      <c r="E168" s="344"/>
      <c r="F168" s="256"/>
      <c r="G168" s="256"/>
      <c r="H168" s="307"/>
      <c r="I168" s="183"/>
      <c r="R168" s="8">
        <f t="shared" si="19"/>
        <v>0</v>
      </c>
      <c r="S168" s="8">
        <f>VLOOKUP($D168,{"29 - Psychiatrie (Erwachsene)",1;"30 - Kinder- und Jugendpsychiatrie",1;"297 - stationsäquivalente Behandlung in der Erwachsenenpsychiatrie (29)",1;"307 - stationsäquivalente Behandlung in der Kinder- und Jugendpsychiatrie (30)",1;"31 - Psychosomatik",1;"",0;0,0},2,0)</f>
        <v>0</v>
      </c>
      <c r="T168" s="8">
        <f t="shared" si="25"/>
        <v>0</v>
      </c>
      <c r="U168" s="8">
        <f t="shared" si="18"/>
        <v>0</v>
      </c>
      <c r="V168" s="8">
        <f t="shared" si="20"/>
        <v>0</v>
      </c>
      <c r="W168" s="8">
        <f t="shared" si="21"/>
        <v>0</v>
      </c>
      <c r="X168" s="8">
        <f t="shared" si="22"/>
        <v>0</v>
      </c>
      <c r="Y168" s="8" t="str">
        <f t="shared" si="23"/>
        <v/>
      </c>
      <c r="Z168" s="8" t="str">
        <f>VLOOKUP($D168,{"29 - Psychiatrie (Erwachsene)","BGI";"297 - stationsäquivalente Behandlung in der Erwachsenenpsychiatrie (29)","BGI";"30 - Kinder- und Jugendpsychiatrie","BGII";"307 - stationsäquivalente Behandlung in der Kinder- und Jugendpsychiatrie (30)","BGII";"31 - Psychosomatik","BGI";"","LEER";0,"Leer"},2,0)</f>
        <v>LEER</v>
      </c>
      <c r="AA168" s="8" t="str">
        <f t="shared" si="24"/>
        <v>Stationen</v>
      </c>
    </row>
    <row r="169" spans="2:27" ht="15" customHeight="1" x14ac:dyDescent="0.25">
      <c r="B169" s="76" t="str">
        <f t="shared" si="17"/>
        <v>!!!</v>
      </c>
      <c r="C169" s="310" t="str">
        <f>IF(LEN($E169)&gt;0,VLOOKUP(TEXT($E169,0),'Angaben Stationen'!$E$14:$V$215,17,0),"")</f>
        <v/>
      </c>
      <c r="D169" s="254" t="str">
        <f>IF(LEN($E169)&gt;0,VLOOKUP(TEXT($E169,0),'Angaben Stationen'!$E$14:$V$215,18,0),"")</f>
        <v/>
      </c>
      <c r="E169" s="344"/>
      <c r="F169" s="256"/>
      <c r="G169" s="256"/>
      <c r="H169" s="307"/>
      <c r="I169" s="183"/>
      <c r="R169" s="8">
        <f t="shared" si="19"/>
        <v>0</v>
      </c>
      <c r="S169" s="8">
        <f>VLOOKUP($D169,{"29 - Psychiatrie (Erwachsene)",1;"30 - Kinder- und Jugendpsychiatrie",1;"297 - stationsäquivalente Behandlung in der Erwachsenenpsychiatrie (29)",1;"307 - stationsäquivalente Behandlung in der Kinder- und Jugendpsychiatrie (30)",1;"31 - Psychosomatik",1;"",0;0,0},2,0)</f>
        <v>0</v>
      </c>
      <c r="T169" s="8">
        <f t="shared" si="25"/>
        <v>0</v>
      </c>
      <c r="U169" s="8">
        <f t="shared" si="18"/>
        <v>0</v>
      </c>
      <c r="V169" s="8">
        <f t="shared" si="20"/>
        <v>0</v>
      </c>
      <c r="W169" s="8">
        <f t="shared" si="21"/>
        <v>0</v>
      </c>
      <c r="X169" s="8">
        <f t="shared" si="22"/>
        <v>0</v>
      </c>
      <c r="Y169" s="8" t="str">
        <f t="shared" si="23"/>
        <v/>
      </c>
      <c r="Z169" s="8" t="str">
        <f>VLOOKUP($D169,{"29 - Psychiatrie (Erwachsene)","BGI";"297 - stationsäquivalente Behandlung in der Erwachsenenpsychiatrie (29)","BGI";"30 - Kinder- und Jugendpsychiatrie","BGII";"307 - stationsäquivalente Behandlung in der Kinder- und Jugendpsychiatrie (30)","BGII";"31 - Psychosomatik","BGI";"","LEER";0,"Leer"},2,0)</f>
        <v>LEER</v>
      </c>
      <c r="AA169" s="8" t="str">
        <f t="shared" si="24"/>
        <v>Stationen</v>
      </c>
    </row>
    <row r="170" spans="2:27" ht="15" customHeight="1" x14ac:dyDescent="0.25">
      <c r="B170" s="76" t="str">
        <f t="shared" si="17"/>
        <v>!!!</v>
      </c>
      <c r="C170" s="310" t="str">
        <f>IF(LEN($E170)&gt;0,VLOOKUP(TEXT($E170,0),'Angaben Stationen'!$E$14:$V$215,17,0),"")</f>
        <v/>
      </c>
      <c r="D170" s="254" t="str">
        <f>IF(LEN($E170)&gt;0,VLOOKUP(TEXT($E170,0),'Angaben Stationen'!$E$14:$V$215,18,0),"")</f>
        <v/>
      </c>
      <c r="E170" s="344"/>
      <c r="F170" s="256"/>
      <c r="G170" s="256"/>
      <c r="H170" s="307"/>
      <c r="I170" s="183"/>
      <c r="R170" s="8">
        <f t="shared" si="19"/>
        <v>0</v>
      </c>
      <c r="S170" s="8">
        <f>VLOOKUP($D170,{"29 - Psychiatrie (Erwachsene)",1;"30 - Kinder- und Jugendpsychiatrie",1;"297 - stationsäquivalente Behandlung in der Erwachsenenpsychiatrie (29)",1;"307 - stationsäquivalente Behandlung in der Kinder- und Jugendpsychiatrie (30)",1;"31 - Psychosomatik",1;"",0;0,0},2,0)</f>
        <v>0</v>
      </c>
      <c r="T170" s="8">
        <f t="shared" si="25"/>
        <v>0</v>
      </c>
      <c r="U170" s="8">
        <f t="shared" si="18"/>
        <v>0</v>
      </c>
      <c r="V170" s="8">
        <f t="shared" si="20"/>
        <v>0</v>
      </c>
      <c r="W170" s="8">
        <f t="shared" si="21"/>
        <v>0</v>
      </c>
      <c r="X170" s="8">
        <f t="shared" si="22"/>
        <v>0</v>
      </c>
      <c r="Y170" s="8" t="str">
        <f t="shared" si="23"/>
        <v/>
      </c>
      <c r="Z170" s="8" t="str">
        <f>VLOOKUP($D170,{"29 - Psychiatrie (Erwachsene)","BGI";"297 - stationsäquivalente Behandlung in der Erwachsenenpsychiatrie (29)","BGI";"30 - Kinder- und Jugendpsychiatrie","BGII";"307 - stationsäquivalente Behandlung in der Kinder- und Jugendpsychiatrie (30)","BGII";"31 - Psychosomatik","BGI";"","LEER";0,"Leer"},2,0)</f>
        <v>LEER</v>
      </c>
      <c r="AA170" s="8" t="str">
        <f t="shared" si="24"/>
        <v>Stationen</v>
      </c>
    </row>
    <row r="171" spans="2:27" ht="15" customHeight="1" x14ac:dyDescent="0.25">
      <c r="B171" s="76" t="str">
        <f t="shared" si="17"/>
        <v>!!!</v>
      </c>
      <c r="C171" s="310" t="str">
        <f>IF(LEN($E171)&gt;0,VLOOKUP(TEXT($E171,0),'Angaben Stationen'!$E$14:$V$215,17,0),"")</f>
        <v/>
      </c>
      <c r="D171" s="254" t="str">
        <f>IF(LEN($E171)&gt;0,VLOOKUP(TEXT($E171,0),'Angaben Stationen'!$E$14:$V$215,18,0),"")</f>
        <v/>
      </c>
      <c r="E171" s="344"/>
      <c r="F171" s="256"/>
      <c r="G171" s="256"/>
      <c r="H171" s="307"/>
      <c r="I171" s="183"/>
      <c r="R171" s="8">
        <f t="shared" si="19"/>
        <v>0</v>
      </c>
      <c r="S171" s="8">
        <f>VLOOKUP($D171,{"29 - Psychiatrie (Erwachsene)",1;"30 - Kinder- und Jugendpsychiatrie",1;"297 - stationsäquivalente Behandlung in der Erwachsenenpsychiatrie (29)",1;"307 - stationsäquivalente Behandlung in der Kinder- und Jugendpsychiatrie (30)",1;"31 - Psychosomatik",1;"",0;0,0},2,0)</f>
        <v>0</v>
      </c>
      <c r="T171" s="8">
        <f t="shared" si="25"/>
        <v>0</v>
      </c>
      <c r="U171" s="8">
        <f t="shared" si="18"/>
        <v>0</v>
      </c>
      <c r="V171" s="8">
        <f t="shared" si="20"/>
        <v>0</v>
      </c>
      <c r="W171" s="8">
        <f t="shared" si="21"/>
        <v>0</v>
      </c>
      <c r="X171" s="8">
        <f t="shared" si="22"/>
        <v>0</v>
      </c>
      <c r="Y171" s="8" t="str">
        <f t="shared" si="23"/>
        <v/>
      </c>
      <c r="Z171" s="8" t="str">
        <f>VLOOKUP($D171,{"29 - Psychiatrie (Erwachsene)","BGI";"297 - stationsäquivalente Behandlung in der Erwachsenenpsychiatrie (29)","BGI";"30 - Kinder- und Jugendpsychiatrie","BGII";"307 - stationsäquivalente Behandlung in der Kinder- und Jugendpsychiatrie (30)","BGII";"31 - Psychosomatik","BGI";"","LEER";0,"Leer"},2,0)</f>
        <v>LEER</v>
      </c>
      <c r="AA171" s="8" t="str">
        <f t="shared" si="24"/>
        <v>Stationen</v>
      </c>
    </row>
    <row r="172" spans="2:27" ht="15" customHeight="1" x14ac:dyDescent="0.25">
      <c r="B172" s="76" t="str">
        <f t="shared" si="17"/>
        <v>!!!</v>
      </c>
      <c r="C172" s="310" t="str">
        <f>IF(LEN($E172)&gt;0,VLOOKUP(TEXT($E172,0),'Angaben Stationen'!$E$14:$V$215,17,0),"")</f>
        <v/>
      </c>
      <c r="D172" s="254" t="str">
        <f>IF(LEN($E172)&gt;0,VLOOKUP(TEXT($E172,0),'Angaben Stationen'!$E$14:$V$215,18,0),"")</f>
        <v/>
      </c>
      <c r="E172" s="344"/>
      <c r="F172" s="256"/>
      <c r="G172" s="256"/>
      <c r="H172" s="307"/>
      <c r="I172" s="183"/>
      <c r="R172" s="8">
        <f t="shared" si="19"/>
        <v>0</v>
      </c>
      <c r="S172" s="8">
        <f>VLOOKUP($D172,{"29 - Psychiatrie (Erwachsene)",1;"30 - Kinder- und Jugendpsychiatrie",1;"297 - stationsäquivalente Behandlung in der Erwachsenenpsychiatrie (29)",1;"307 - stationsäquivalente Behandlung in der Kinder- und Jugendpsychiatrie (30)",1;"31 - Psychosomatik",1;"",0;0,0},2,0)</f>
        <v>0</v>
      </c>
      <c r="T172" s="8">
        <f t="shared" si="25"/>
        <v>0</v>
      </c>
      <c r="U172" s="8">
        <f t="shared" si="18"/>
        <v>0</v>
      </c>
      <c r="V172" s="8">
        <f t="shared" si="20"/>
        <v>0</v>
      </c>
      <c r="W172" s="8">
        <f t="shared" si="21"/>
        <v>0</v>
      </c>
      <c r="X172" s="8">
        <f t="shared" si="22"/>
        <v>0</v>
      </c>
      <c r="Y172" s="8" t="str">
        <f t="shared" si="23"/>
        <v/>
      </c>
      <c r="Z172" s="8" t="str">
        <f>VLOOKUP($D172,{"29 - Psychiatrie (Erwachsene)","BGI";"297 - stationsäquivalente Behandlung in der Erwachsenenpsychiatrie (29)","BGI";"30 - Kinder- und Jugendpsychiatrie","BGII";"307 - stationsäquivalente Behandlung in der Kinder- und Jugendpsychiatrie (30)","BGII";"31 - Psychosomatik","BGI";"","LEER";0,"Leer"},2,0)</f>
        <v>LEER</v>
      </c>
      <c r="AA172" s="8" t="str">
        <f t="shared" si="24"/>
        <v>Stationen</v>
      </c>
    </row>
    <row r="173" spans="2:27" ht="15" customHeight="1" x14ac:dyDescent="0.25">
      <c r="B173" s="76" t="str">
        <f t="shared" si="17"/>
        <v>!!!</v>
      </c>
      <c r="C173" s="310" t="str">
        <f>IF(LEN($E173)&gt;0,VLOOKUP(TEXT($E173,0),'Angaben Stationen'!$E$14:$V$215,17,0),"")</f>
        <v/>
      </c>
      <c r="D173" s="254" t="str">
        <f>IF(LEN($E173)&gt;0,VLOOKUP(TEXT($E173,0),'Angaben Stationen'!$E$14:$V$215,18,0),"")</f>
        <v/>
      </c>
      <c r="E173" s="344"/>
      <c r="F173" s="256"/>
      <c r="G173" s="256"/>
      <c r="H173" s="307"/>
      <c r="I173" s="183"/>
      <c r="R173" s="8">
        <f t="shared" si="19"/>
        <v>0</v>
      </c>
      <c r="S173" s="8">
        <f>VLOOKUP($D173,{"29 - Psychiatrie (Erwachsene)",1;"30 - Kinder- und Jugendpsychiatrie",1;"297 - stationsäquivalente Behandlung in der Erwachsenenpsychiatrie (29)",1;"307 - stationsäquivalente Behandlung in der Kinder- und Jugendpsychiatrie (30)",1;"31 - Psychosomatik",1;"",0;0,0},2,0)</f>
        <v>0</v>
      </c>
      <c r="T173" s="8">
        <f t="shared" si="25"/>
        <v>0</v>
      </c>
      <c r="U173" s="8">
        <f t="shared" si="18"/>
        <v>0</v>
      </c>
      <c r="V173" s="8">
        <f t="shared" si="20"/>
        <v>0</v>
      </c>
      <c r="W173" s="8">
        <f t="shared" si="21"/>
        <v>0</v>
      </c>
      <c r="X173" s="8">
        <f t="shared" si="22"/>
        <v>0</v>
      </c>
      <c r="Y173" s="8" t="str">
        <f t="shared" si="23"/>
        <v/>
      </c>
      <c r="Z173" s="8" t="str">
        <f>VLOOKUP($D173,{"29 - Psychiatrie (Erwachsene)","BGI";"297 - stationsäquivalente Behandlung in der Erwachsenenpsychiatrie (29)","BGI";"30 - Kinder- und Jugendpsychiatrie","BGII";"307 - stationsäquivalente Behandlung in der Kinder- und Jugendpsychiatrie (30)","BGII";"31 - Psychosomatik","BGI";"","LEER";0,"Leer"},2,0)</f>
        <v>LEER</v>
      </c>
      <c r="AA173" s="8" t="str">
        <f t="shared" si="24"/>
        <v>Stationen</v>
      </c>
    </row>
    <row r="174" spans="2:27" ht="15" customHeight="1" x14ac:dyDescent="0.25">
      <c r="B174" s="76" t="str">
        <f t="shared" si="17"/>
        <v>!!!</v>
      </c>
      <c r="C174" s="310" t="str">
        <f>IF(LEN($E174)&gt;0,VLOOKUP(TEXT($E174,0),'Angaben Stationen'!$E$14:$V$215,17,0),"")</f>
        <v/>
      </c>
      <c r="D174" s="254" t="str">
        <f>IF(LEN($E174)&gt;0,VLOOKUP(TEXT($E174,0),'Angaben Stationen'!$E$14:$V$215,18,0),"")</f>
        <v/>
      </c>
      <c r="E174" s="344"/>
      <c r="F174" s="256"/>
      <c r="G174" s="256"/>
      <c r="H174" s="307"/>
      <c r="I174" s="183"/>
      <c r="R174" s="8">
        <f t="shared" si="19"/>
        <v>0</v>
      </c>
      <c r="S174" s="8">
        <f>VLOOKUP($D174,{"29 - Psychiatrie (Erwachsene)",1;"30 - Kinder- und Jugendpsychiatrie",1;"297 - stationsäquivalente Behandlung in der Erwachsenenpsychiatrie (29)",1;"307 - stationsäquivalente Behandlung in der Kinder- und Jugendpsychiatrie (30)",1;"31 - Psychosomatik",1;"",0;0,0},2,0)</f>
        <v>0</v>
      </c>
      <c r="T174" s="8">
        <f t="shared" si="25"/>
        <v>0</v>
      </c>
      <c r="U174" s="8">
        <f t="shared" si="18"/>
        <v>0</v>
      </c>
      <c r="V174" s="8">
        <f t="shared" si="20"/>
        <v>0</v>
      </c>
      <c r="W174" s="8">
        <f t="shared" si="21"/>
        <v>0</v>
      </c>
      <c r="X174" s="8">
        <f t="shared" si="22"/>
        <v>0</v>
      </c>
      <c r="Y174" s="8" t="str">
        <f t="shared" si="23"/>
        <v/>
      </c>
      <c r="Z174" s="8" t="str">
        <f>VLOOKUP($D174,{"29 - Psychiatrie (Erwachsene)","BGI";"297 - stationsäquivalente Behandlung in der Erwachsenenpsychiatrie (29)","BGI";"30 - Kinder- und Jugendpsychiatrie","BGII";"307 - stationsäquivalente Behandlung in der Kinder- und Jugendpsychiatrie (30)","BGII";"31 - Psychosomatik","BGI";"","LEER";0,"Leer"},2,0)</f>
        <v>LEER</v>
      </c>
      <c r="AA174" s="8" t="str">
        <f t="shared" si="24"/>
        <v>Stationen</v>
      </c>
    </row>
    <row r="175" spans="2:27" ht="15" customHeight="1" x14ac:dyDescent="0.25">
      <c r="B175" s="76" t="str">
        <f t="shared" si="17"/>
        <v>!!!</v>
      </c>
      <c r="C175" s="310" t="str">
        <f>IF(LEN($E175)&gt;0,VLOOKUP(TEXT($E175,0),'Angaben Stationen'!$E$14:$V$215,17,0),"")</f>
        <v/>
      </c>
      <c r="D175" s="254" t="str">
        <f>IF(LEN($E175)&gt;0,VLOOKUP(TEXT($E175,0),'Angaben Stationen'!$E$14:$V$215,18,0),"")</f>
        <v/>
      </c>
      <c r="E175" s="344"/>
      <c r="F175" s="256"/>
      <c r="G175" s="256"/>
      <c r="H175" s="307"/>
      <c r="I175" s="183"/>
      <c r="R175" s="8">
        <f t="shared" si="19"/>
        <v>0</v>
      </c>
      <c r="S175" s="8">
        <f>VLOOKUP($D175,{"29 - Psychiatrie (Erwachsene)",1;"30 - Kinder- und Jugendpsychiatrie",1;"297 - stationsäquivalente Behandlung in der Erwachsenenpsychiatrie (29)",1;"307 - stationsäquivalente Behandlung in der Kinder- und Jugendpsychiatrie (30)",1;"31 - Psychosomatik",1;"",0;0,0},2,0)</f>
        <v>0</v>
      </c>
      <c r="T175" s="8">
        <f t="shared" si="25"/>
        <v>0</v>
      </c>
      <c r="U175" s="8">
        <f t="shared" si="18"/>
        <v>0</v>
      </c>
      <c r="V175" s="8">
        <f t="shared" si="20"/>
        <v>0</v>
      </c>
      <c r="W175" s="8">
        <f t="shared" si="21"/>
        <v>0</v>
      </c>
      <c r="X175" s="8">
        <f t="shared" si="22"/>
        <v>0</v>
      </c>
      <c r="Y175" s="8" t="str">
        <f t="shared" si="23"/>
        <v/>
      </c>
      <c r="Z175" s="8" t="str">
        <f>VLOOKUP($D175,{"29 - Psychiatrie (Erwachsene)","BGI";"297 - stationsäquivalente Behandlung in der Erwachsenenpsychiatrie (29)","BGI";"30 - Kinder- und Jugendpsychiatrie","BGII";"307 - stationsäquivalente Behandlung in der Kinder- und Jugendpsychiatrie (30)","BGII";"31 - Psychosomatik","BGI";"","LEER";0,"Leer"},2,0)</f>
        <v>LEER</v>
      </c>
      <c r="AA175" s="8" t="str">
        <f t="shared" si="24"/>
        <v>Stationen</v>
      </c>
    </row>
    <row r="176" spans="2:27" ht="15" customHeight="1" x14ac:dyDescent="0.25">
      <c r="B176" s="76" t="str">
        <f t="shared" si="17"/>
        <v>!!!</v>
      </c>
      <c r="C176" s="310" t="str">
        <f>IF(LEN($E176)&gt;0,VLOOKUP(TEXT($E176,0),'Angaben Stationen'!$E$14:$V$215,17,0),"")</f>
        <v/>
      </c>
      <c r="D176" s="254" t="str">
        <f>IF(LEN($E176)&gt;0,VLOOKUP(TEXT($E176,0),'Angaben Stationen'!$E$14:$V$215,18,0),"")</f>
        <v/>
      </c>
      <c r="E176" s="344"/>
      <c r="F176" s="256"/>
      <c r="G176" s="256"/>
      <c r="H176" s="307"/>
      <c r="I176" s="183"/>
      <c r="R176" s="8">
        <f t="shared" si="19"/>
        <v>0</v>
      </c>
      <c r="S176" s="8">
        <f>VLOOKUP($D176,{"29 - Psychiatrie (Erwachsene)",1;"30 - Kinder- und Jugendpsychiatrie",1;"297 - stationsäquivalente Behandlung in der Erwachsenenpsychiatrie (29)",1;"307 - stationsäquivalente Behandlung in der Kinder- und Jugendpsychiatrie (30)",1;"31 - Psychosomatik",1;"",0;0,0},2,0)</f>
        <v>0</v>
      </c>
      <c r="T176" s="8">
        <f t="shared" si="25"/>
        <v>0</v>
      </c>
      <c r="U176" s="8">
        <f t="shared" si="18"/>
        <v>0</v>
      </c>
      <c r="V176" s="8">
        <f t="shared" si="20"/>
        <v>0</v>
      </c>
      <c r="W176" s="8">
        <f t="shared" si="21"/>
        <v>0</v>
      </c>
      <c r="X176" s="8">
        <f t="shared" si="22"/>
        <v>0</v>
      </c>
      <c r="Y176" s="8" t="str">
        <f t="shared" si="23"/>
        <v/>
      </c>
      <c r="Z176" s="8" t="str">
        <f>VLOOKUP($D176,{"29 - Psychiatrie (Erwachsene)","BGI";"297 - stationsäquivalente Behandlung in der Erwachsenenpsychiatrie (29)","BGI";"30 - Kinder- und Jugendpsychiatrie","BGII";"307 - stationsäquivalente Behandlung in der Kinder- und Jugendpsychiatrie (30)","BGII";"31 - Psychosomatik","BGI";"","LEER";0,"Leer"},2,0)</f>
        <v>LEER</v>
      </c>
      <c r="AA176" s="8" t="str">
        <f t="shared" si="24"/>
        <v>Stationen</v>
      </c>
    </row>
    <row r="177" spans="2:27" ht="15" customHeight="1" x14ac:dyDescent="0.25">
      <c r="B177" s="76" t="str">
        <f t="shared" si="17"/>
        <v>!!!</v>
      </c>
      <c r="C177" s="310" t="str">
        <f>IF(LEN($E177)&gt;0,VLOOKUP(TEXT($E177,0),'Angaben Stationen'!$E$14:$V$215,17,0),"")</f>
        <v/>
      </c>
      <c r="D177" s="254" t="str">
        <f>IF(LEN($E177)&gt;0,VLOOKUP(TEXT($E177,0),'Angaben Stationen'!$E$14:$V$215,18,0),"")</f>
        <v/>
      </c>
      <c r="E177" s="344"/>
      <c r="F177" s="256"/>
      <c r="G177" s="256"/>
      <c r="H177" s="307"/>
      <c r="I177" s="183"/>
      <c r="R177" s="8">
        <f t="shared" si="19"/>
        <v>0</v>
      </c>
      <c r="S177" s="8">
        <f>VLOOKUP($D177,{"29 - Psychiatrie (Erwachsene)",1;"30 - Kinder- und Jugendpsychiatrie",1;"297 - stationsäquivalente Behandlung in der Erwachsenenpsychiatrie (29)",1;"307 - stationsäquivalente Behandlung in der Kinder- und Jugendpsychiatrie (30)",1;"31 - Psychosomatik",1;"",0;0,0},2,0)</f>
        <v>0</v>
      </c>
      <c r="T177" s="8">
        <f t="shared" si="25"/>
        <v>0</v>
      </c>
      <c r="U177" s="8">
        <f t="shared" si="18"/>
        <v>0</v>
      </c>
      <c r="V177" s="8">
        <f t="shared" si="20"/>
        <v>0</v>
      </c>
      <c r="W177" s="8">
        <f t="shared" si="21"/>
        <v>0</v>
      </c>
      <c r="X177" s="8">
        <f t="shared" si="22"/>
        <v>0</v>
      </c>
      <c r="Y177" s="8" t="str">
        <f t="shared" si="23"/>
        <v/>
      </c>
      <c r="Z177" s="8" t="str">
        <f>VLOOKUP($D177,{"29 - Psychiatrie (Erwachsene)","BGI";"297 - stationsäquivalente Behandlung in der Erwachsenenpsychiatrie (29)","BGI";"30 - Kinder- und Jugendpsychiatrie","BGII";"307 - stationsäquivalente Behandlung in der Kinder- und Jugendpsychiatrie (30)","BGII";"31 - Psychosomatik","BGI";"","LEER";0,"Leer"},2,0)</f>
        <v>LEER</v>
      </c>
      <c r="AA177" s="8" t="str">
        <f t="shared" si="24"/>
        <v>Stationen</v>
      </c>
    </row>
    <row r="178" spans="2:27" ht="15" customHeight="1" x14ac:dyDescent="0.25">
      <c r="B178" s="76" t="str">
        <f t="shared" si="17"/>
        <v>!!!</v>
      </c>
      <c r="C178" s="310" t="str">
        <f>IF(LEN($E178)&gt;0,VLOOKUP(TEXT($E178,0),'Angaben Stationen'!$E$14:$V$215,17,0),"")</f>
        <v/>
      </c>
      <c r="D178" s="254" t="str">
        <f>IF(LEN($E178)&gt;0,VLOOKUP(TEXT($E178,0),'Angaben Stationen'!$E$14:$V$215,18,0),"")</f>
        <v/>
      </c>
      <c r="E178" s="344"/>
      <c r="F178" s="256"/>
      <c r="G178" s="256"/>
      <c r="H178" s="307"/>
      <c r="I178" s="183"/>
      <c r="R178" s="8">
        <f t="shared" si="19"/>
        <v>0</v>
      </c>
      <c r="S178" s="8">
        <f>VLOOKUP($D178,{"29 - Psychiatrie (Erwachsene)",1;"30 - Kinder- und Jugendpsychiatrie",1;"297 - stationsäquivalente Behandlung in der Erwachsenenpsychiatrie (29)",1;"307 - stationsäquivalente Behandlung in der Kinder- und Jugendpsychiatrie (30)",1;"31 - Psychosomatik",1;"",0;0,0},2,0)</f>
        <v>0</v>
      </c>
      <c r="T178" s="8">
        <f t="shared" si="25"/>
        <v>0</v>
      </c>
      <c r="U178" s="8">
        <f t="shared" si="18"/>
        <v>0</v>
      </c>
      <c r="V178" s="8">
        <f t="shared" si="20"/>
        <v>0</v>
      </c>
      <c r="W178" s="8">
        <f t="shared" si="21"/>
        <v>0</v>
      </c>
      <c r="X178" s="8">
        <f t="shared" si="22"/>
        <v>0</v>
      </c>
      <c r="Y178" s="8" t="str">
        <f t="shared" si="23"/>
        <v/>
      </c>
      <c r="Z178" s="8" t="str">
        <f>VLOOKUP($D178,{"29 - Psychiatrie (Erwachsene)","BGI";"297 - stationsäquivalente Behandlung in der Erwachsenenpsychiatrie (29)","BGI";"30 - Kinder- und Jugendpsychiatrie","BGII";"307 - stationsäquivalente Behandlung in der Kinder- und Jugendpsychiatrie (30)","BGII";"31 - Psychosomatik","BGI";"","LEER";0,"Leer"},2,0)</f>
        <v>LEER</v>
      </c>
      <c r="AA178" s="8" t="str">
        <f t="shared" si="24"/>
        <v>Stationen</v>
      </c>
    </row>
    <row r="179" spans="2:27" ht="15" customHeight="1" x14ac:dyDescent="0.25">
      <c r="B179" s="76" t="str">
        <f t="shared" si="17"/>
        <v>!!!</v>
      </c>
      <c r="C179" s="310" t="str">
        <f>IF(LEN($E179)&gt;0,VLOOKUP(TEXT($E179,0),'Angaben Stationen'!$E$14:$V$215,17,0),"")</f>
        <v/>
      </c>
      <c r="D179" s="254" t="str">
        <f>IF(LEN($E179)&gt;0,VLOOKUP(TEXT($E179,0),'Angaben Stationen'!$E$14:$V$215,18,0),"")</f>
        <v/>
      </c>
      <c r="E179" s="344"/>
      <c r="F179" s="256"/>
      <c r="G179" s="256"/>
      <c r="H179" s="307"/>
      <c r="I179" s="183"/>
      <c r="R179" s="8">
        <f t="shared" si="19"/>
        <v>0</v>
      </c>
      <c r="S179" s="8">
        <f>VLOOKUP($D179,{"29 - Psychiatrie (Erwachsene)",1;"30 - Kinder- und Jugendpsychiatrie",1;"297 - stationsäquivalente Behandlung in der Erwachsenenpsychiatrie (29)",1;"307 - stationsäquivalente Behandlung in der Kinder- und Jugendpsychiatrie (30)",1;"31 - Psychosomatik",1;"",0;0,0},2,0)</f>
        <v>0</v>
      </c>
      <c r="T179" s="8">
        <f t="shared" si="25"/>
        <v>0</v>
      </c>
      <c r="U179" s="8">
        <f t="shared" si="18"/>
        <v>0</v>
      </c>
      <c r="V179" s="8">
        <f t="shared" si="20"/>
        <v>0</v>
      </c>
      <c r="W179" s="8">
        <f t="shared" si="21"/>
        <v>0</v>
      </c>
      <c r="X179" s="8">
        <f t="shared" si="22"/>
        <v>0</v>
      </c>
      <c r="Y179" s="8" t="str">
        <f t="shared" si="23"/>
        <v/>
      </c>
      <c r="Z179" s="8" t="str">
        <f>VLOOKUP($D179,{"29 - Psychiatrie (Erwachsene)","BGI";"297 - stationsäquivalente Behandlung in der Erwachsenenpsychiatrie (29)","BGI";"30 - Kinder- und Jugendpsychiatrie","BGII";"307 - stationsäquivalente Behandlung in der Kinder- und Jugendpsychiatrie (30)","BGII";"31 - Psychosomatik","BGI";"","LEER";0,"Leer"},2,0)</f>
        <v>LEER</v>
      </c>
      <c r="AA179" s="8" t="str">
        <f t="shared" si="24"/>
        <v>Stationen</v>
      </c>
    </row>
    <row r="180" spans="2:27" ht="15" customHeight="1" x14ac:dyDescent="0.25">
      <c r="B180" s="76" t="str">
        <f t="shared" si="17"/>
        <v>!!!</v>
      </c>
      <c r="C180" s="310" t="str">
        <f>IF(LEN($E180)&gt;0,VLOOKUP(TEXT($E180,0),'Angaben Stationen'!$E$14:$V$215,17,0),"")</f>
        <v/>
      </c>
      <c r="D180" s="254" t="str">
        <f>IF(LEN($E180)&gt;0,VLOOKUP(TEXT($E180,0),'Angaben Stationen'!$E$14:$V$215,18,0),"")</f>
        <v/>
      </c>
      <c r="E180" s="344"/>
      <c r="F180" s="256"/>
      <c r="G180" s="256"/>
      <c r="H180" s="307"/>
      <c r="I180" s="183"/>
      <c r="R180" s="8">
        <f t="shared" si="19"/>
        <v>0</v>
      </c>
      <c r="S180" s="8">
        <f>VLOOKUP($D180,{"29 - Psychiatrie (Erwachsene)",1;"30 - Kinder- und Jugendpsychiatrie",1;"297 - stationsäquivalente Behandlung in der Erwachsenenpsychiatrie (29)",1;"307 - stationsäquivalente Behandlung in der Kinder- und Jugendpsychiatrie (30)",1;"31 - Psychosomatik",1;"",0;0,0},2,0)</f>
        <v>0</v>
      </c>
      <c r="T180" s="8">
        <f t="shared" si="25"/>
        <v>0</v>
      </c>
      <c r="U180" s="8">
        <f t="shared" si="18"/>
        <v>0</v>
      </c>
      <c r="V180" s="8">
        <f t="shared" si="20"/>
        <v>0</v>
      </c>
      <c r="W180" s="8">
        <f t="shared" si="21"/>
        <v>0</v>
      </c>
      <c r="X180" s="8">
        <f t="shared" si="22"/>
        <v>0</v>
      </c>
      <c r="Y180" s="8" t="str">
        <f t="shared" si="23"/>
        <v/>
      </c>
      <c r="Z180" s="8" t="str">
        <f>VLOOKUP($D180,{"29 - Psychiatrie (Erwachsene)","BGI";"297 - stationsäquivalente Behandlung in der Erwachsenenpsychiatrie (29)","BGI";"30 - Kinder- und Jugendpsychiatrie","BGII";"307 - stationsäquivalente Behandlung in der Kinder- und Jugendpsychiatrie (30)","BGII";"31 - Psychosomatik","BGI";"","LEER";0,"Leer"},2,0)</f>
        <v>LEER</v>
      </c>
      <c r="AA180" s="8" t="str">
        <f t="shared" si="24"/>
        <v>Stationen</v>
      </c>
    </row>
    <row r="181" spans="2:27" ht="15" customHeight="1" x14ac:dyDescent="0.25">
      <c r="B181" s="76" t="str">
        <f t="shared" si="17"/>
        <v>!!!</v>
      </c>
      <c r="C181" s="310" t="str">
        <f>IF(LEN($E181)&gt;0,VLOOKUP(TEXT($E181,0),'Angaben Stationen'!$E$14:$V$215,17,0),"")</f>
        <v/>
      </c>
      <c r="D181" s="254" t="str">
        <f>IF(LEN($E181)&gt;0,VLOOKUP(TEXT($E181,0),'Angaben Stationen'!$E$14:$V$215,18,0),"")</f>
        <v/>
      </c>
      <c r="E181" s="344"/>
      <c r="F181" s="256"/>
      <c r="G181" s="256"/>
      <c r="H181" s="307"/>
      <c r="I181" s="183"/>
      <c r="R181" s="8">
        <f t="shared" si="19"/>
        <v>0</v>
      </c>
      <c r="S181" s="8">
        <f>VLOOKUP($D181,{"29 - Psychiatrie (Erwachsene)",1;"30 - Kinder- und Jugendpsychiatrie",1;"297 - stationsäquivalente Behandlung in der Erwachsenenpsychiatrie (29)",1;"307 - stationsäquivalente Behandlung in der Kinder- und Jugendpsychiatrie (30)",1;"31 - Psychosomatik",1;"",0;0,0},2,0)</f>
        <v>0</v>
      </c>
      <c r="T181" s="8">
        <f t="shared" si="25"/>
        <v>0</v>
      </c>
      <c r="U181" s="8">
        <f t="shared" si="18"/>
        <v>0</v>
      </c>
      <c r="V181" s="8">
        <f t="shared" si="20"/>
        <v>0</v>
      </c>
      <c r="W181" s="8">
        <f t="shared" si="21"/>
        <v>0</v>
      </c>
      <c r="X181" s="8">
        <f t="shared" si="22"/>
        <v>0</v>
      </c>
      <c r="Y181" s="8" t="str">
        <f t="shared" si="23"/>
        <v/>
      </c>
      <c r="Z181" s="8" t="str">
        <f>VLOOKUP($D181,{"29 - Psychiatrie (Erwachsene)","BGI";"297 - stationsäquivalente Behandlung in der Erwachsenenpsychiatrie (29)","BGI";"30 - Kinder- und Jugendpsychiatrie","BGII";"307 - stationsäquivalente Behandlung in der Kinder- und Jugendpsychiatrie (30)","BGII";"31 - Psychosomatik","BGI";"","LEER";0,"Leer"},2,0)</f>
        <v>LEER</v>
      </c>
      <c r="AA181" s="8" t="str">
        <f t="shared" si="24"/>
        <v>Stationen</v>
      </c>
    </row>
    <row r="182" spans="2:27" ht="15" customHeight="1" x14ac:dyDescent="0.25">
      <c r="B182" s="76" t="str">
        <f t="shared" si="17"/>
        <v>!!!</v>
      </c>
      <c r="C182" s="310" t="str">
        <f>IF(LEN($E182)&gt;0,VLOOKUP(TEXT($E182,0),'Angaben Stationen'!$E$14:$V$215,17,0),"")</f>
        <v/>
      </c>
      <c r="D182" s="254" t="str">
        <f>IF(LEN($E182)&gt;0,VLOOKUP(TEXT($E182,0),'Angaben Stationen'!$E$14:$V$215,18,0),"")</f>
        <v/>
      </c>
      <c r="E182" s="344"/>
      <c r="F182" s="256"/>
      <c r="G182" s="256"/>
      <c r="H182" s="307"/>
      <c r="I182" s="183"/>
      <c r="R182" s="8">
        <f t="shared" si="19"/>
        <v>0</v>
      </c>
      <c r="S182" s="8">
        <f>VLOOKUP($D182,{"29 - Psychiatrie (Erwachsene)",1;"30 - Kinder- und Jugendpsychiatrie",1;"297 - stationsäquivalente Behandlung in der Erwachsenenpsychiatrie (29)",1;"307 - stationsäquivalente Behandlung in der Kinder- und Jugendpsychiatrie (30)",1;"31 - Psychosomatik",1;"",0;0,0},2,0)</f>
        <v>0</v>
      </c>
      <c r="T182" s="8">
        <f t="shared" si="25"/>
        <v>0</v>
      </c>
      <c r="U182" s="8">
        <f t="shared" si="18"/>
        <v>0</v>
      </c>
      <c r="V182" s="8">
        <f t="shared" si="20"/>
        <v>0</v>
      </c>
      <c r="W182" s="8">
        <f t="shared" si="21"/>
        <v>0</v>
      </c>
      <c r="X182" s="8">
        <f t="shared" si="22"/>
        <v>0</v>
      </c>
      <c r="Y182" s="8" t="str">
        <f t="shared" si="23"/>
        <v/>
      </c>
      <c r="Z182" s="8" t="str">
        <f>VLOOKUP($D182,{"29 - Psychiatrie (Erwachsene)","BGI";"297 - stationsäquivalente Behandlung in der Erwachsenenpsychiatrie (29)","BGI";"30 - Kinder- und Jugendpsychiatrie","BGII";"307 - stationsäquivalente Behandlung in der Kinder- und Jugendpsychiatrie (30)","BGII";"31 - Psychosomatik","BGI";"","LEER";0,"Leer"},2,0)</f>
        <v>LEER</v>
      </c>
      <c r="AA182" s="8" t="str">
        <f t="shared" si="24"/>
        <v>Stationen</v>
      </c>
    </row>
    <row r="183" spans="2:27" ht="15" customHeight="1" x14ac:dyDescent="0.25">
      <c r="B183" s="76" t="str">
        <f t="shared" si="17"/>
        <v>!!!</v>
      </c>
      <c r="C183" s="310" t="str">
        <f>IF(LEN($E183)&gt;0,VLOOKUP(TEXT($E183,0),'Angaben Stationen'!$E$14:$V$215,17,0),"")</f>
        <v/>
      </c>
      <c r="D183" s="254" t="str">
        <f>IF(LEN($E183)&gt;0,VLOOKUP(TEXT($E183,0),'Angaben Stationen'!$E$14:$V$215,18,0),"")</f>
        <v/>
      </c>
      <c r="E183" s="344"/>
      <c r="F183" s="256"/>
      <c r="G183" s="256"/>
      <c r="H183" s="307"/>
      <c r="I183" s="183"/>
      <c r="R183" s="8">
        <f t="shared" si="19"/>
        <v>0</v>
      </c>
      <c r="S183" s="8">
        <f>VLOOKUP($D183,{"29 - Psychiatrie (Erwachsene)",1;"30 - Kinder- und Jugendpsychiatrie",1;"297 - stationsäquivalente Behandlung in der Erwachsenenpsychiatrie (29)",1;"307 - stationsäquivalente Behandlung in der Kinder- und Jugendpsychiatrie (30)",1;"31 - Psychosomatik",1;"",0;0,0},2,0)</f>
        <v>0</v>
      </c>
      <c r="T183" s="8">
        <f t="shared" si="25"/>
        <v>0</v>
      </c>
      <c r="U183" s="8">
        <f t="shared" si="18"/>
        <v>0</v>
      </c>
      <c r="V183" s="8">
        <f t="shared" si="20"/>
        <v>0</v>
      </c>
      <c r="W183" s="8">
        <f t="shared" si="21"/>
        <v>0</v>
      </c>
      <c r="X183" s="8">
        <f t="shared" si="22"/>
        <v>0</v>
      </c>
      <c r="Y183" s="8" t="str">
        <f t="shared" si="23"/>
        <v/>
      </c>
      <c r="Z183" s="8" t="str">
        <f>VLOOKUP($D183,{"29 - Psychiatrie (Erwachsene)","BGI";"297 - stationsäquivalente Behandlung in der Erwachsenenpsychiatrie (29)","BGI";"30 - Kinder- und Jugendpsychiatrie","BGII";"307 - stationsäquivalente Behandlung in der Kinder- und Jugendpsychiatrie (30)","BGII";"31 - Psychosomatik","BGI";"","LEER";0,"Leer"},2,0)</f>
        <v>LEER</v>
      </c>
      <c r="AA183" s="8" t="str">
        <f t="shared" si="24"/>
        <v>Stationen</v>
      </c>
    </row>
    <row r="184" spans="2:27" ht="15" customHeight="1" x14ac:dyDescent="0.25">
      <c r="B184" s="76" t="str">
        <f t="shared" si="17"/>
        <v>!!!</v>
      </c>
      <c r="C184" s="310" t="str">
        <f>IF(LEN($E184)&gt;0,VLOOKUP(TEXT($E184,0),'Angaben Stationen'!$E$14:$V$215,17,0),"")</f>
        <v/>
      </c>
      <c r="D184" s="254" t="str">
        <f>IF(LEN($E184)&gt;0,VLOOKUP(TEXT($E184,0),'Angaben Stationen'!$E$14:$V$215,18,0),"")</f>
        <v/>
      </c>
      <c r="E184" s="344"/>
      <c r="F184" s="256"/>
      <c r="G184" s="256"/>
      <c r="H184" s="307"/>
      <c r="I184" s="183"/>
      <c r="R184" s="8">
        <f t="shared" si="19"/>
        <v>0</v>
      </c>
      <c r="S184" s="8">
        <f>VLOOKUP($D184,{"29 - Psychiatrie (Erwachsene)",1;"30 - Kinder- und Jugendpsychiatrie",1;"297 - stationsäquivalente Behandlung in der Erwachsenenpsychiatrie (29)",1;"307 - stationsäquivalente Behandlung in der Kinder- und Jugendpsychiatrie (30)",1;"31 - Psychosomatik",1;"",0;0,0},2,0)</f>
        <v>0</v>
      </c>
      <c r="T184" s="8">
        <f t="shared" si="25"/>
        <v>0</v>
      </c>
      <c r="U184" s="8">
        <f t="shared" si="18"/>
        <v>0</v>
      </c>
      <c r="V184" s="8">
        <f t="shared" si="20"/>
        <v>0</v>
      </c>
      <c r="W184" s="8">
        <f t="shared" si="21"/>
        <v>0</v>
      </c>
      <c r="X184" s="8">
        <f t="shared" si="22"/>
        <v>0</v>
      </c>
      <c r="Y184" s="8" t="str">
        <f t="shared" si="23"/>
        <v/>
      </c>
      <c r="Z184" s="8" t="str">
        <f>VLOOKUP($D184,{"29 - Psychiatrie (Erwachsene)","BGI";"297 - stationsäquivalente Behandlung in der Erwachsenenpsychiatrie (29)","BGI";"30 - Kinder- und Jugendpsychiatrie","BGII";"307 - stationsäquivalente Behandlung in der Kinder- und Jugendpsychiatrie (30)","BGII";"31 - Psychosomatik","BGI";"","LEER";0,"Leer"},2,0)</f>
        <v>LEER</v>
      </c>
      <c r="AA184" s="8" t="str">
        <f t="shared" si="24"/>
        <v>Stationen</v>
      </c>
    </row>
    <row r="185" spans="2:27" ht="15" customHeight="1" x14ac:dyDescent="0.25">
      <c r="B185" s="76" t="str">
        <f t="shared" si="17"/>
        <v>!!!</v>
      </c>
      <c r="C185" s="310" t="str">
        <f>IF(LEN($E185)&gt;0,VLOOKUP(TEXT($E185,0),'Angaben Stationen'!$E$14:$V$215,17,0),"")</f>
        <v/>
      </c>
      <c r="D185" s="254" t="str">
        <f>IF(LEN($E185)&gt;0,VLOOKUP(TEXT($E185,0),'Angaben Stationen'!$E$14:$V$215,18,0),"")</f>
        <v/>
      </c>
      <c r="E185" s="344"/>
      <c r="F185" s="256"/>
      <c r="G185" s="256"/>
      <c r="H185" s="307"/>
      <c r="I185" s="183"/>
      <c r="R185" s="8">
        <f t="shared" si="19"/>
        <v>0</v>
      </c>
      <c r="S185" s="8">
        <f>VLOOKUP($D185,{"29 - Psychiatrie (Erwachsene)",1;"30 - Kinder- und Jugendpsychiatrie",1;"297 - stationsäquivalente Behandlung in der Erwachsenenpsychiatrie (29)",1;"307 - stationsäquivalente Behandlung in der Kinder- und Jugendpsychiatrie (30)",1;"31 - Psychosomatik",1;"",0;0,0},2,0)</f>
        <v>0</v>
      </c>
      <c r="T185" s="8">
        <f t="shared" si="25"/>
        <v>0</v>
      </c>
      <c r="U185" s="8">
        <f t="shared" si="18"/>
        <v>0</v>
      </c>
      <c r="V185" s="8">
        <f t="shared" si="20"/>
        <v>0</v>
      </c>
      <c r="W185" s="8">
        <f t="shared" si="21"/>
        <v>0</v>
      </c>
      <c r="X185" s="8">
        <f t="shared" si="22"/>
        <v>0</v>
      </c>
      <c r="Y185" s="8" t="str">
        <f t="shared" si="23"/>
        <v/>
      </c>
      <c r="Z185" s="8" t="str">
        <f>VLOOKUP($D185,{"29 - Psychiatrie (Erwachsene)","BGI";"297 - stationsäquivalente Behandlung in der Erwachsenenpsychiatrie (29)","BGI";"30 - Kinder- und Jugendpsychiatrie","BGII";"307 - stationsäquivalente Behandlung in der Kinder- und Jugendpsychiatrie (30)","BGII";"31 - Psychosomatik","BGI";"","LEER";0,"Leer"},2,0)</f>
        <v>LEER</v>
      </c>
      <c r="AA185" s="8" t="str">
        <f t="shared" si="24"/>
        <v>Stationen</v>
      </c>
    </row>
    <row r="186" spans="2:27" ht="15" customHeight="1" x14ac:dyDescent="0.25">
      <c r="B186" s="76" t="str">
        <f t="shared" si="17"/>
        <v>!!!</v>
      </c>
      <c r="C186" s="310" t="str">
        <f>IF(LEN($E186)&gt;0,VLOOKUP(TEXT($E186,0),'Angaben Stationen'!$E$14:$V$215,17,0),"")</f>
        <v/>
      </c>
      <c r="D186" s="254" t="str">
        <f>IF(LEN($E186)&gt;0,VLOOKUP(TEXT($E186,0),'Angaben Stationen'!$E$14:$V$215,18,0),"")</f>
        <v/>
      </c>
      <c r="E186" s="344"/>
      <c r="F186" s="256"/>
      <c r="G186" s="256"/>
      <c r="H186" s="307"/>
      <c r="I186" s="183"/>
      <c r="R186" s="8">
        <f t="shared" si="19"/>
        <v>0</v>
      </c>
      <c r="S186" s="8">
        <f>VLOOKUP($D186,{"29 - Psychiatrie (Erwachsene)",1;"30 - Kinder- und Jugendpsychiatrie",1;"297 - stationsäquivalente Behandlung in der Erwachsenenpsychiatrie (29)",1;"307 - stationsäquivalente Behandlung in der Kinder- und Jugendpsychiatrie (30)",1;"31 - Psychosomatik",1;"",0;0,0},2,0)</f>
        <v>0</v>
      </c>
      <c r="T186" s="8">
        <f t="shared" si="25"/>
        <v>0</v>
      </c>
      <c r="U186" s="8">
        <f t="shared" si="18"/>
        <v>0</v>
      </c>
      <c r="V186" s="8">
        <f t="shared" si="20"/>
        <v>0</v>
      </c>
      <c r="W186" s="8">
        <f t="shared" si="21"/>
        <v>0</v>
      </c>
      <c r="X186" s="8">
        <f t="shared" si="22"/>
        <v>0</v>
      </c>
      <c r="Y186" s="8" t="str">
        <f t="shared" si="23"/>
        <v/>
      </c>
      <c r="Z186" s="8" t="str">
        <f>VLOOKUP($D186,{"29 - Psychiatrie (Erwachsene)","BGI";"297 - stationsäquivalente Behandlung in der Erwachsenenpsychiatrie (29)","BGI";"30 - Kinder- und Jugendpsychiatrie","BGII";"307 - stationsäquivalente Behandlung in der Kinder- und Jugendpsychiatrie (30)","BGII";"31 - Psychosomatik","BGI";"","LEER";0,"Leer"},2,0)</f>
        <v>LEER</v>
      </c>
      <c r="AA186" s="8" t="str">
        <f t="shared" si="24"/>
        <v>Stationen</v>
      </c>
    </row>
    <row r="187" spans="2:27" ht="15" customHeight="1" x14ac:dyDescent="0.25">
      <c r="B187" s="76" t="str">
        <f t="shared" si="17"/>
        <v>!!!</v>
      </c>
      <c r="C187" s="310" t="str">
        <f>IF(LEN($E187)&gt;0,VLOOKUP(TEXT($E187,0),'Angaben Stationen'!$E$14:$V$215,17,0),"")</f>
        <v/>
      </c>
      <c r="D187" s="254" t="str">
        <f>IF(LEN($E187)&gt;0,VLOOKUP(TEXT($E187,0),'Angaben Stationen'!$E$14:$V$215,18,0),"")</f>
        <v/>
      </c>
      <c r="E187" s="344"/>
      <c r="F187" s="256"/>
      <c r="G187" s="256"/>
      <c r="H187" s="307"/>
      <c r="I187" s="183"/>
      <c r="R187" s="8">
        <f t="shared" si="19"/>
        <v>0</v>
      </c>
      <c r="S187" s="8">
        <f>VLOOKUP($D187,{"29 - Psychiatrie (Erwachsene)",1;"30 - Kinder- und Jugendpsychiatrie",1;"297 - stationsäquivalente Behandlung in der Erwachsenenpsychiatrie (29)",1;"307 - stationsäquivalente Behandlung in der Kinder- und Jugendpsychiatrie (30)",1;"31 - Psychosomatik",1;"",0;0,0},2,0)</f>
        <v>0</v>
      </c>
      <c r="T187" s="8">
        <f t="shared" si="25"/>
        <v>0</v>
      </c>
      <c r="U187" s="8">
        <f t="shared" si="18"/>
        <v>0</v>
      </c>
      <c r="V187" s="8">
        <f t="shared" si="20"/>
        <v>0</v>
      </c>
      <c r="W187" s="8">
        <f t="shared" si="21"/>
        <v>0</v>
      </c>
      <c r="X187" s="8">
        <f t="shared" si="22"/>
        <v>0</v>
      </c>
      <c r="Y187" s="8" t="str">
        <f t="shared" si="23"/>
        <v/>
      </c>
      <c r="Z187" s="8" t="str">
        <f>VLOOKUP($D187,{"29 - Psychiatrie (Erwachsene)","BGI";"297 - stationsäquivalente Behandlung in der Erwachsenenpsychiatrie (29)","BGI";"30 - Kinder- und Jugendpsychiatrie","BGII";"307 - stationsäquivalente Behandlung in der Kinder- und Jugendpsychiatrie (30)","BGII";"31 - Psychosomatik","BGI";"","LEER";0,"Leer"},2,0)</f>
        <v>LEER</v>
      </c>
      <c r="AA187" s="8" t="str">
        <f t="shared" si="24"/>
        <v>Stationen</v>
      </c>
    </row>
    <row r="188" spans="2:27" ht="15" customHeight="1" x14ac:dyDescent="0.25">
      <c r="B188" s="76" t="str">
        <f t="shared" si="17"/>
        <v>!!!</v>
      </c>
      <c r="C188" s="310" t="str">
        <f>IF(LEN($E188)&gt;0,VLOOKUP(TEXT($E188,0),'Angaben Stationen'!$E$14:$V$215,17,0),"")</f>
        <v/>
      </c>
      <c r="D188" s="254" t="str">
        <f>IF(LEN($E188)&gt;0,VLOOKUP(TEXT($E188,0),'Angaben Stationen'!$E$14:$V$215,18,0),"")</f>
        <v/>
      </c>
      <c r="E188" s="344"/>
      <c r="F188" s="256"/>
      <c r="G188" s="256"/>
      <c r="H188" s="307"/>
      <c r="I188" s="183"/>
      <c r="R188" s="8">
        <f t="shared" si="19"/>
        <v>0</v>
      </c>
      <c r="S188" s="8">
        <f>VLOOKUP($D188,{"29 - Psychiatrie (Erwachsene)",1;"30 - Kinder- und Jugendpsychiatrie",1;"297 - stationsäquivalente Behandlung in der Erwachsenenpsychiatrie (29)",1;"307 - stationsäquivalente Behandlung in der Kinder- und Jugendpsychiatrie (30)",1;"31 - Psychosomatik",1;"",0;0,0},2,0)</f>
        <v>0</v>
      </c>
      <c r="T188" s="8">
        <f t="shared" si="25"/>
        <v>0</v>
      </c>
      <c r="U188" s="8">
        <f t="shared" si="18"/>
        <v>0</v>
      </c>
      <c r="V188" s="8">
        <f t="shared" si="20"/>
        <v>0</v>
      </c>
      <c r="W188" s="8">
        <f t="shared" si="21"/>
        <v>0</v>
      </c>
      <c r="X188" s="8">
        <f t="shared" si="22"/>
        <v>0</v>
      </c>
      <c r="Y188" s="8" t="str">
        <f t="shared" si="23"/>
        <v/>
      </c>
      <c r="Z188" s="8" t="str">
        <f>VLOOKUP($D188,{"29 - Psychiatrie (Erwachsene)","BGI";"297 - stationsäquivalente Behandlung in der Erwachsenenpsychiatrie (29)","BGI";"30 - Kinder- und Jugendpsychiatrie","BGII";"307 - stationsäquivalente Behandlung in der Kinder- und Jugendpsychiatrie (30)","BGII";"31 - Psychosomatik","BGI";"","LEER";0,"Leer"},2,0)</f>
        <v>LEER</v>
      </c>
      <c r="AA188" s="8" t="str">
        <f t="shared" si="24"/>
        <v>Stationen</v>
      </c>
    </row>
    <row r="189" spans="2:27" ht="15" customHeight="1" x14ac:dyDescent="0.25">
      <c r="B189" s="76" t="str">
        <f t="shared" ref="B189:B252" si="26">IF(SUM(S189:X189)&lt;6,"!!!","")</f>
        <v>!!!</v>
      </c>
      <c r="C189" s="310" t="str">
        <f>IF(LEN($E189)&gt;0,VLOOKUP(TEXT($E189,0),'Angaben Stationen'!$E$14:$V$215,17,0),"")</f>
        <v/>
      </c>
      <c r="D189" s="254" t="str">
        <f>IF(LEN($E189)&gt;0,VLOOKUP(TEXT($E189,0),'Angaben Stationen'!$E$14:$V$215,18,0),"")</f>
        <v/>
      </c>
      <c r="E189" s="344"/>
      <c r="F189" s="256"/>
      <c r="G189" s="256"/>
      <c r="H189" s="307"/>
      <c r="I189" s="183"/>
      <c r="R189" s="8">
        <f t="shared" si="19"/>
        <v>0</v>
      </c>
      <c r="S189" s="8">
        <f>VLOOKUP($D189,{"29 - Psychiatrie (Erwachsene)",1;"30 - Kinder- und Jugendpsychiatrie",1;"297 - stationsäquivalente Behandlung in der Erwachsenenpsychiatrie (29)",1;"307 - stationsäquivalente Behandlung in der Kinder- und Jugendpsychiatrie (30)",1;"31 - Psychosomatik",1;"",0;0,0},2,0)</f>
        <v>0</v>
      </c>
      <c r="T189" s="8">
        <f t="shared" si="25"/>
        <v>0</v>
      </c>
      <c r="U189" s="8">
        <f t="shared" ref="U189:U252" si="27">IF($E189&lt;&gt;0,1,0)</f>
        <v>0</v>
      </c>
      <c r="V189" s="8">
        <f t="shared" si="20"/>
        <v>0</v>
      </c>
      <c r="W189" s="8">
        <f t="shared" si="21"/>
        <v>0</v>
      </c>
      <c r="X189" s="8">
        <f t="shared" si="22"/>
        <v>0</v>
      </c>
      <c r="Y189" s="8" t="str">
        <f t="shared" si="23"/>
        <v/>
      </c>
      <c r="Z189" s="8" t="str">
        <f>VLOOKUP($D189,{"29 - Psychiatrie (Erwachsene)","BGI";"297 - stationsäquivalente Behandlung in der Erwachsenenpsychiatrie (29)","BGI";"30 - Kinder- und Jugendpsychiatrie","BGII";"307 - stationsäquivalente Behandlung in der Kinder- und Jugendpsychiatrie (30)","BGII";"31 - Psychosomatik","BGI";"","LEER";0,"Leer"},2,0)</f>
        <v>LEER</v>
      </c>
      <c r="AA189" s="8" t="str">
        <f t="shared" si="24"/>
        <v>Stationen</v>
      </c>
    </row>
    <row r="190" spans="2:27" ht="15" customHeight="1" x14ac:dyDescent="0.25">
      <c r="B190" s="76" t="str">
        <f t="shared" si="26"/>
        <v>!!!</v>
      </c>
      <c r="C190" s="310" t="str">
        <f>IF(LEN($E190)&gt;0,VLOOKUP(TEXT($E190,0),'Angaben Stationen'!$E$14:$V$215,17,0),"")</f>
        <v/>
      </c>
      <c r="D190" s="254" t="str">
        <f>IF(LEN($E190)&gt;0,VLOOKUP(TEXT($E190,0),'Angaben Stationen'!$E$14:$V$215,18,0),"")</f>
        <v/>
      </c>
      <c r="E190" s="344"/>
      <c r="F190" s="256"/>
      <c r="G190" s="256"/>
      <c r="H190" s="307"/>
      <c r="I190" s="183"/>
      <c r="R190" s="8">
        <f t="shared" si="19"/>
        <v>0</v>
      </c>
      <c r="S190" s="8">
        <f>VLOOKUP($D190,{"29 - Psychiatrie (Erwachsene)",1;"30 - Kinder- und Jugendpsychiatrie",1;"297 - stationsäquivalente Behandlung in der Erwachsenenpsychiatrie (29)",1;"307 - stationsäquivalente Behandlung in der Kinder- und Jugendpsychiatrie (30)",1;"31 - Psychosomatik",1;"",0;0,0},2,0)</f>
        <v>0</v>
      </c>
      <c r="T190" s="8">
        <f t="shared" si="25"/>
        <v>0</v>
      </c>
      <c r="U190" s="8">
        <f t="shared" si="27"/>
        <v>0</v>
      </c>
      <c r="V190" s="8">
        <f t="shared" si="20"/>
        <v>0</v>
      </c>
      <c r="W190" s="8">
        <f t="shared" si="21"/>
        <v>0</v>
      </c>
      <c r="X190" s="8">
        <f t="shared" si="22"/>
        <v>0</v>
      </c>
      <c r="Y190" s="8" t="str">
        <f t="shared" si="23"/>
        <v/>
      </c>
      <c r="Z190" s="8" t="str">
        <f>VLOOKUP($D190,{"29 - Psychiatrie (Erwachsene)","BGI";"297 - stationsäquivalente Behandlung in der Erwachsenenpsychiatrie (29)","BGI";"30 - Kinder- und Jugendpsychiatrie","BGII";"307 - stationsäquivalente Behandlung in der Kinder- und Jugendpsychiatrie (30)","BGII";"31 - Psychosomatik","BGI";"","LEER";0,"Leer"},2,0)</f>
        <v>LEER</v>
      </c>
      <c r="AA190" s="8" t="str">
        <f t="shared" si="24"/>
        <v>Stationen</v>
      </c>
    </row>
    <row r="191" spans="2:27" ht="15" customHeight="1" x14ac:dyDescent="0.25">
      <c r="B191" s="76" t="str">
        <f t="shared" si="26"/>
        <v>!!!</v>
      </c>
      <c r="C191" s="310" t="str">
        <f>IF(LEN($E191)&gt;0,VLOOKUP(TEXT($E191,0),'Angaben Stationen'!$E$14:$V$215,17,0),"")</f>
        <v/>
      </c>
      <c r="D191" s="254" t="str">
        <f>IF(LEN($E191)&gt;0,VLOOKUP(TEXT($E191,0),'Angaben Stationen'!$E$14:$V$215,18,0),"")</f>
        <v/>
      </c>
      <c r="E191" s="344"/>
      <c r="F191" s="256"/>
      <c r="G191" s="256"/>
      <c r="H191" s="307"/>
      <c r="I191" s="183"/>
      <c r="R191" s="8">
        <f t="shared" si="19"/>
        <v>0</v>
      </c>
      <c r="S191" s="8">
        <f>VLOOKUP($D191,{"29 - Psychiatrie (Erwachsene)",1;"30 - Kinder- und Jugendpsychiatrie",1;"297 - stationsäquivalente Behandlung in der Erwachsenenpsychiatrie (29)",1;"307 - stationsäquivalente Behandlung in der Kinder- und Jugendpsychiatrie (30)",1;"31 - Psychosomatik",1;"",0;0,0},2,0)</f>
        <v>0</v>
      </c>
      <c r="T191" s="8">
        <f t="shared" si="25"/>
        <v>0</v>
      </c>
      <c r="U191" s="8">
        <f t="shared" si="27"/>
        <v>0</v>
      </c>
      <c r="V191" s="8">
        <f t="shared" si="20"/>
        <v>0</v>
      </c>
      <c r="W191" s="8">
        <f t="shared" si="21"/>
        <v>0</v>
      </c>
      <c r="X191" s="8">
        <f t="shared" si="22"/>
        <v>0</v>
      </c>
      <c r="Y191" s="8" t="str">
        <f t="shared" si="23"/>
        <v/>
      </c>
      <c r="Z191" s="8" t="str">
        <f>VLOOKUP($D191,{"29 - Psychiatrie (Erwachsene)","BGI";"297 - stationsäquivalente Behandlung in der Erwachsenenpsychiatrie (29)","BGI";"30 - Kinder- und Jugendpsychiatrie","BGII";"307 - stationsäquivalente Behandlung in der Kinder- und Jugendpsychiatrie (30)","BGII";"31 - Psychosomatik","BGI";"","LEER";0,"Leer"},2,0)</f>
        <v>LEER</v>
      </c>
      <c r="AA191" s="8" t="str">
        <f t="shared" si="24"/>
        <v>Stationen</v>
      </c>
    </row>
    <row r="192" spans="2:27" ht="15" customHeight="1" x14ac:dyDescent="0.25">
      <c r="B192" s="76" t="str">
        <f t="shared" si="26"/>
        <v>!!!</v>
      </c>
      <c r="C192" s="310" t="str">
        <f>IF(LEN($E192)&gt;0,VLOOKUP(TEXT($E192,0),'Angaben Stationen'!$E$14:$V$215,17,0),"")</f>
        <v/>
      </c>
      <c r="D192" s="254" t="str">
        <f>IF(LEN($E192)&gt;0,VLOOKUP(TEXT($E192,0),'Angaben Stationen'!$E$14:$V$215,18,0),"")</f>
        <v/>
      </c>
      <c r="E192" s="344"/>
      <c r="F192" s="256"/>
      <c r="G192" s="256"/>
      <c r="H192" s="307"/>
      <c r="I192" s="183"/>
      <c r="R192" s="8">
        <f t="shared" si="19"/>
        <v>0</v>
      </c>
      <c r="S192" s="8">
        <f>VLOOKUP($D192,{"29 - Psychiatrie (Erwachsene)",1;"30 - Kinder- und Jugendpsychiatrie",1;"297 - stationsäquivalente Behandlung in der Erwachsenenpsychiatrie (29)",1;"307 - stationsäquivalente Behandlung in der Kinder- und Jugendpsychiatrie (30)",1;"31 - Psychosomatik",1;"",0;0,0},2,0)</f>
        <v>0</v>
      </c>
      <c r="T192" s="8">
        <f t="shared" si="25"/>
        <v>0</v>
      </c>
      <c r="U192" s="8">
        <f t="shared" si="27"/>
        <v>0</v>
      </c>
      <c r="V192" s="8">
        <f t="shared" si="20"/>
        <v>0</v>
      </c>
      <c r="W192" s="8">
        <f t="shared" si="21"/>
        <v>0</v>
      </c>
      <c r="X192" s="8">
        <f t="shared" si="22"/>
        <v>0</v>
      </c>
      <c r="Y192" s="8" t="str">
        <f t="shared" si="23"/>
        <v/>
      </c>
      <c r="Z192" s="8" t="str">
        <f>VLOOKUP($D192,{"29 - Psychiatrie (Erwachsene)","BGI";"297 - stationsäquivalente Behandlung in der Erwachsenenpsychiatrie (29)","BGI";"30 - Kinder- und Jugendpsychiatrie","BGII";"307 - stationsäquivalente Behandlung in der Kinder- und Jugendpsychiatrie (30)","BGII";"31 - Psychosomatik","BGI";"","LEER";0,"Leer"},2,0)</f>
        <v>LEER</v>
      </c>
      <c r="AA192" s="8" t="str">
        <f t="shared" si="24"/>
        <v>Stationen</v>
      </c>
    </row>
    <row r="193" spans="2:27" ht="15" customHeight="1" x14ac:dyDescent="0.25">
      <c r="B193" s="76" t="str">
        <f t="shared" si="26"/>
        <v>!!!</v>
      </c>
      <c r="C193" s="310" t="str">
        <f>IF(LEN($E193)&gt;0,VLOOKUP(TEXT($E193,0),'Angaben Stationen'!$E$14:$V$215,17,0),"")</f>
        <v/>
      </c>
      <c r="D193" s="254" t="str">
        <f>IF(LEN($E193)&gt;0,VLOOKUP(TEXT($E193,0),'Angaben Stationen'!$E$14:$V$215,18,0),"")</f>
        <v/>
      </c>
      <c r="E193" s="344"/>
      <c r="F193" s="256"/>
      <c r="G193" s="256"/>
      <c r="H193" s="307"/>
      <c r="I193" s="183"/>
      <c r="R193" s="8">
        <f t="shared" si="19"/>
        <v>0</v>
      </c>
      <c r="S193" s="8">
        <f>VLOOKUP($D193,{"29 - Psychiatrie (Erwachsene)",1;"30 - Kinder- und Jugendpsychiatrie",1;"297 - stationsäquivalente Behandlung in der Erwachsenenpsychiatrie (29)",1;"307 - stationsäquivalente Behandlung in der Kinder- und Jugendpsychiatrie (30)",1;"31 - Psychosomatik",1;"",0;0,0},2,0)</f>
        <v>0</v>
      </c>
      <c r="T193" s="8">
        <f t="shared" si="25"/>
        <v>0</v>
      </c>
      <c r="U193" s="8">
        <f t="shared" si="27"/>
        <v>0</v>
      </c>
      <c r="V193" s="8">
        <f t="shared" si="20"/>
        <v>0</v>
      </c>
      <c r="W193" s="8">
        <f t="shared" si="21"/>
        <v>0</v>
      </c>
      <c r="X193" s="8">
        <f t="shared" si="22"/>
        <v>0</v>
      </c>
      <c r="Y193" s="8" t="str">
        <f t="shared" si="23"/>
        <v/>
      </c>
      <c r="Z193" s="8" t="str">
        <f>VLOOKUP($D193,{"29 - Psychiatrie (Erwachsene)","BGI";"297 - stationsäquivalente Behandlung in der Erwachsenenpsychiatrie (29)","BGI";"30 - Kinder- und Jugendpsychiatrie","BGII";"307 - stationsäquivalente Behandlung in der Kinder- und Jugendpsychiatrie (30)","BGII";"31 - Psychosomatik","BGI";"","LEER";0,"Leer"},2,0)</f>
        <v>LEER</v>
      </c>
      <c r="AA193" s="8" t="str">
        <f t="shared" si="24"/>
        <v>Stationen</v>
      </c>
    </row>
    <row r="194" spans="2:27" ht="15" customHeight="1" x14ac:dyDescent="0.25">
      <c r="B194" s="76" t="str">
        <f t="shared" si="26"/>
        <v>!!!</v>
      </c>
      <c r="C194" s="310" t="str">
        <f>IF(LEN($E194)&gt;0,VLOOKUP(TEXT($E194,0),'Angaben Stationen'!$E$14:$V$215,17,0),"")</f>
        <v/>
      </c>
      <c r="D194" s="254" t="str">
        <f>IF(LEN($E194)&gt;0,VLOOKUP(TEXT($E194,0),'Angaben Stationen'!$E$14:$V$215,18,0),"")</f>
        <v/>
      </c>
      <c r="E194" s="344"/>
      <c r="F194" s="256"/>
      <c r="G194" s="256"/>
      <c r="H194" s="307"/>
      <c r="I194" s="183"/>
      <c r="R194" s="8">
        <f t="shared" si="19"/>
        <v>0</v>
      </c>
      <c r="S194" s="8">
        <f>VLOOKUP($D194,{"29 - Psychiatrie (Erwachsene)",1;"30 - Kinder- und Jugendpsychiatrie",1;"297 - stationsäquivalente Behandlung in der Erwachsenenpsychiatrie (29)",1;"307 - stationsäquivalente Behandlung in der Kinder- und Jugendpsychiatrie (30)",1;"31 - Psychosomatik",1;"",0;0,0},2,0)</f>
        <v>0</v>
      </c>
      <c r="T194" s="8">
        <f t="shared" si="25"/>
        <v>0</v>
      </c>
      <c r="U194" s="8">
        <f t="shared" si="27"/>
        <v>0</v>
      </c>
      <c r="V194" s="8">
        <f t="shared" si="20"/>
        <v>0</v>
      </c>
      <c r="W194" s="8">
        <f t="shared" si="21"/>
        <v>0</v>
      </c>
      <c r="X194" s="8">
        <f t="shared" si="22"/>
        <v>0</v>
      </c>
      <c r="Y194" s="8" t="str">
        <f t="shared" si="23"/>
        <v/>
      </c>
      <c r="Z194" s="8" t="str">
        <f>VLOOKUP($D194,{"29 - Psychiatrie (Erwachsene)","BGI";"297 - stationsäquivalente Behandlung in der Erwachsenenpsychiatrie (29)","BGI";"30 - Kinder- und Jugendpsychiatrie","BGII";"307 - stationsäquivalente Behandlung in der Kinder- und Jugendpsychiatrie (30)","BGII";"31 - Psychosomatik","BGI";"","LEER";0,"Leer"},2,0)</f>
        <v>LEER</v>
      </c>
      <c r="AA194" s="8" t="str">
        <f t="shared" si="24"/>
        <v>Stationen</v>
      </c>
    </row>
    <row r="195" spans="2:27" ht="15" customHeight="1" x14ac:dyDescent="0.25">
      <c r="B195" s="76" t="str">
        <f t="shared" si="26"/>
        <v>!!!</v>
      </c>
      <c r="C195" s="310" t="str">
        <f>IF(LEN($E195)&gt;0,VLOOKUP(TEXT($E195,0),'Angaben Stationen'!$E$14:$V$215,17,0),"")</f>
        <v/>
      </c>
      <c r="D195" s="254" t="str">
        <f>IF(LEN($E195)&gt;0,VLOOKUP(TEXT($E195,0),'Angaben Stationen'!$E$14:$V$215,18,0),"")</f>
        <v/>
      </c>
      <c r="E195" s="344"/>
      <c r="F195" s="256"/>
      <c r="G195" s="256"/>
      <c r="H195" s="307"/>
      <c r="I195" s="183"/>
      <c r="R195" s="8">
        <f t="shared" si="19"/>
        <v>0</v>
      </c>
      <c r="S195" s="8">
        <f>VLOOKUP($D195,{"29 - Psychiatrie (Erwachsene)",1;"30 - Kinder- und Jugendpsychiatrie",1;"297 - stationsäquivalente Behandlung in der Erwachsenenpsychiatrie (29)",1;"307 - stationsäquivalente Behandlung in der Kinder- und Jugendpsychiatrie (30)",1;"31 - Psychosomatik",1;"",0;0,0},2,0)</f>
        <v>0</v>
      </c>
      <c r="T195" s="8">
        <f t="shared" si="25"/>
        <v>0</v>
      </c>
      <c r="U195" s="8">
        <f t="shared" si="27"/>
        <v>0</v>
      </c>
      <c r="V195" s="8">
        <f t="shared" si="20"/>
        <v>0</v>
      </c>
      <c r="W195" s="8">
        <f t="shared" si="21"/>
        <v>0</v>
      </c>
      <c r="X195" s="8">
        <f t="shared" si="22"/>
        <v>0</v>
      </c>
      <c r="Y195" s="8" t="str">
        <f t="shared" si="23"/>
        <v/>
      </c>
      <c r="Z195" s="8" t="str">
        <f>VLOOKUP($D195,{"29 - Psychiatrie (Erwachsene)","BGI";"297 - stationsäquivalente Behandlung in der Erwachsenenpsychiatrie (29)","BGI";"30 - Kinder- und Jugendpsychiatrie","BGII";"307 - stationsäquivalente Behandlung in der Kinder- und Jugendpsychiatrie (30)","BGII";"31 - Psychosomatik","BGI";"","LEER";0,"Leer"},2,0)</f>
        <v>LEER</v>
      </c>
      <c r="AA195" s="8" t="str">
        <f t="shared" si="24"/>
        <v>Stationen</v>
      </c>
    </row>
    <row r="196" spans="2:27" ht="15" customHeight="1" x14ac:dyDescent="0.25">
      <c r="B196" s="76" t="str">
        <f t="shared" si="26"/>
        <v>!!!</v>
      </c>
      <c r="C196" s="310" t="str">
        <f>IF(LEN($E196)&gt;0,VLOOKUP(TEXT($E196,0),'Angaben Stationen'!$E$14:$V$215,17,0),"")</f>
        <v/>
      </c>
      <c r="D196" s="254" t="str">
        <f>IF(LEN($E196)&gt;0,VLOOKUP(TEXT($E196,0),'Angaben Stationen'!$E$14:$V$215,18,0),"")</f>
        <v/>
      </c>
      <c r="E196" s="344"/>
      <c r="F196" s="256"/>
      <c r="G196" s="256"/>
      <c r="H196" s="307"/>
      <c r="I196" s="183"/>
      <c r="R196" s="8">
        <f t="shared" si="19"/>
        <v>0</v>
      </c>
      <c r="S196" s="8">
        <f>VLOOKUP($D196,{"29 - Psychiatrie (Erwachsene)",1;"30 - Kinder- und Jugendpsychiatrie",1;"297 - stationsäquivalente Behandlung in der Erwachsenenpsychiatrie (29)",1;"307 - stationsäquivalente Behandlung in der Kinder- und Jugendpsychiatrie (30)",1;"31 - Psychosomatik",1;"",0;0,0},2,0)</f>
        <v>0</v>
      </c>
      <c r="T196" s="8">
        <f t="shared" si="25"/>
        <v>0</v>
      </c>
      <c r="U196" s="8">
        <f t="shared" si="27"/>
        <v>0</v>
      </c>
      <c r="V196" s="8">
        <f t="shared" si="20"/>
        <v>0</v>
      </c>
      <c r="W196" s="8">
        <f t="shared" si="21"/>
        <v>0</v>
      </c>
      <c r="X196" s="8">
        <f t="shared" si="22"/>
        <v>0</v>
      </c>
      <c r="Y196" s="8" t="str">
        <f t="shared" si="23"/>
        <v/>
      </c>
      <c r="Z196" s="8" t="str">
        <f>VLOOKUP($D196,{"29 - Psychiatrie (Erwachsene)","BGI";"297 - stationsäquivalente Behandlung in der Erwachsenenpsychiatrie (29)","BGI";"30 - Kinder- und Jugendpsychiatrie","BGII";"307 - stationsäquivalente Behandlung in der Kinder- und Jugendpsychiatrie (30)","BGII";"31 - Psychosomatik","BGI";"","LEER";0,"Leer"},2,0)</f>
        <v>LEER</v>
      </c>
      <c r="AA196" s="8" t="str">
        <f t="shared" si="24"/>
        <v>Stationen</v>
      </c>
    </row>
    <row r="197" spans="2:27" ht="15" customHeight="1" x14ac:dyDescent="0.25">
      <c r="B197" s="76" t="str">
        <f t="shared" si="26"/>
        <v>!!!</v>
      </c>
      <c r="C197" s="310" t="str">
        <f>IF(LEN($E197)&gt;0,VLOOKUP(TEXT($E197,0),'Angaben Stationen'!$E$14:$V$215,17,0),"")</f>
        <v/>
      </c>
      <c r="D197" s="254" t="str">
        <f>IF(LEN($E197)&gt;0,VLOOKUP(TEXT($E197,0),'Angaben Stationen'!$E$14:$V$215,18,0),"")</f>
        <v/>
      </c>
      <c r="E197" s="344"/>
      <c r="F197" s="256"/>
      <c r="G197" s="256"/>
      <c r="H197" s="307"/>
      <c r="I197" s="183"/>
      <c r="R197" s="8">
        <f t="shared" si="19"/>
        <v>0</v>
      </c>
      <c r="S197" s="8">
        <f>VLOOKUP($D197,{"29 - Psychiatrie (Erwachsene)",1;"30 - Kinder- und Jugendpsychiatrie",1;"297 - stationsäquivalente Behandlung in der Erwachsenenpsychiatrie (29)",1;"307 - stationsäquivalente Behandlung in der Kinder- und Jugendpsychiatrie (30)",1;"31 - Psychosomatik",1;"",0;0,0},2,0)</f>
        <v>0</v>
      </c>
      <c r="T197" s="8">
        <f t="shared" si="25"/>
        <v>0</v>
      </c>
      <c r="U197" s="8">
        <f t="shared" si="27"/>
        <v>0</v>
      </c>
      <c r="V197" s="8">
        <f t="shared" si="20"/>
        <v>0</v>
      </c>
      <c r="W197" s="8">
        <f t="shared" si="21"/>
        <v>0</v>
      </c>
      <c r="X197" s="8">
        <f t="shared" si="22"/>
        <v>0</v>
      </c>
      <c r="Y197" s="8" t="str">
        <f t="shared" si="23"/>
        <v/>
      </c>
      <c r="Z197" s="8" t="str">
        <f>VLOOKUP($D197,{"29 - Psychiatrie (Erwachsene)","BGI";"297 - stationsäquivalente Behandlung in der Erwachsenenpsychiatrie (29)","BGI";"30 - Kinder- und Jugendpsychiatrie","BGII";"307 - stationsäquivalente Behandlung in der Kinder- und Jugendpsychiatrie (30)","BGII";"31 - Psychosomatik","BGI";"","LEER";0,"Leer"},2,0)</f>
        <v>LEER</v>
      </c>
      <c r="AA197" s="8" t="str">
        <f t="shared" si="24"/>
        <v>Stationen</v>
      </c>
    </row>
    <row r="198" spans="2:27" ht="15" customHeight="1" x14ac:dyDescent="0.25">
      <c r="B198" s="76" t="str">
        <f t="shared" si="26"/>
        <v>!!!</v>
      </c>
      <c r="C198" s="310" t="str">
        <f>IF(LEN($E198)&gt;0,VLOOKUP(TEXT($E198,0),'Angaben Stationen'!$E$14:$V$215,17,0),"")</f>
        <v/>
      </c>
      <c r="D198" s="254" t="str">
        <f>IF(LEN($E198)&gt;0,VLOOKUP(TEXT($E198,0),'Angaben Stationen'!$E$14:$V$215,18,0),"")</f>
        <v/>
      </c>
      <c r="E198" s="344"/>
      <c r="F198" s="256"/>
      <c r="G198" s="256"/>
      <c r="H198" s="307"/>
      <c r="I198" s="183"/>
      <c r="R198" s="8">
        <f t="shared" si="19"/>
        <v>0</v>
      </c>
      <c r="S198" s="8">
        <f>VLOOKUP($D198,{"29 - Psychiatrie (Erwachsene)",1;"30 - Kinder- und Jugendpsychiatrie",1;"297 - stationsäquivalente Behandlung in der Erwachsenenpsychiatrie (29)",1;"307 - stationsäquivalente Behandlung in der Kinder- und Jugendpsychiatrie (30)",1;"31 - Psychosomatik",1;"",0;0,0},2,0)</f>
        <v>0</v>
      </c>
      <c r="T198" s="8">
        <f t="shared" si="25"/>
        <v>0</v>
      </c>
      <c r="U198" s="8">
        <f t="shared" si="27"/>
        <v>0</v>
      </c>
      <c r="V198" s="8">
        <f t="shared" si="20"/>
        <v>0</v>
      </c>
      <c r="W198" s="8">
        <f t="shared" si="21"/>
        <v>0</v>
      </c>
      <c r="X198" s="8">
        <f t="shared" si="22"/>
        <v>0</v>
      </c>
      <c r="Y198" s="8" t="str">
        <f t="shared" si="23"/>
        <v/>
      </c>
      <c r="Z198" s="8" t="str">
        <f>VLOOKUP($D198,{"29 - Psychiatrie (Erwachsene)","BGI";"297 - stationsäquivalente Behandlung in der Erwachsenenpsychiatrie (29)","BGI";"30 - Kinder- und Jugendpsychiatrie","BGII";"307 - stationsäquivalente Behandlung in der Kinder- und Jugendpsychiatrie (30)","BGII";"31 - Psychosomatik","BGI";"","LEER";0,"Leer"},2,0)</f>
        <v>LEER</v>
      </c>
      <c r="AA198" s="8" t="str">
        <f t="shared" si="24"/>
        <v>Stationen</v>
      </c>
    </row>
    <row r="199" spans="2:27" ht="15" customHeight="1" x14ac:dyDescent="0.25">
      <c r="B199" s="76" t="str">
        <f t="shared" si="26"/>
        <v>!!!</v>
      </c>
      <c r="C199" s="310" t="str">
        <f>IF(LEN($E199)&gt;0,VLOOKUP(TEXT($E199,0),'Angaben Stationen'!$E$14:$V$215,17,0),"")</f>
        <v/>
      </c>
      <c r="D199" s="254" t="str">
        <f>IF(LEN($E199)&gt;0,VLOOKUP(TEXT($E199,0),'Angaben Stationen'!$E$14:$V$215,18,0),"")</f>
        <v/>
      </c>
      <c r="E199" s="344"/>
      <c r="F199" s="256"/>
      <c r="G199" s="256"/>
      <c r="H199" s="307"/>
      <c r="I199" s="183"/>
      <c r="R199" s="8">
        <f t="shared" si="19"/>
        <v>0</v>
      </c>
      <c r="S199" s="8">
        <f>VLOOKUP($D199,{"29 - Psychiatrie (Erwachsene)",1;"30 - Kinder- und Jugendpsychiatrie",1;"297 - stationsäquivalente Behandlung in der Erwachsenenpsychiatrie (29)",1;"307 - stationsäquivalente Behandlung in der Kinder- und Jugendpsychiatrie (30)",1;"31 - Psychosomatik",1;"",0;0,0},2,0)</f>
        <v>0</v>
      </c>
      <c r="T199" s="8">
        <f t="shared" si="25"/>
        <v>0</v>
      </c>
      <c r="U199" s="8">
        <f t="shared" si="27"/>
        <v>0</v>
      </c>
      <c r="V199" s="8">
        <f t="shared" si="20"/>
        <v>0</v>
      </c>
      <c r="W199" s="8">
        <f t="shared" si="21"/>
        <v>0</v>
      </c>
      <c r="X199" s="8">
        <f t="shared" si="22"/>
        <v>0</v>
      </c>
      <c r="Y199" s="8" t="str">
        <f t="shared" si="23"/>
        <v/>
      </c>
      <c r="Z199" s="8" t="str">
        <f>VLOOKUP($D199,{"29 - Psychiatrie (Erwachsene)","BGI";"297 - stationsäquivalente Behandlung in der Erwachsenenpsychiatrie (29)","BGI";"30 - Kinder- und Jugendpsychiatrie","BGII";"307 - stationsäquivalente Behandlung in der Kinder- und Jugendpsychiatrie (30)","BGII";"31 - Psychosomatik","BGI";"","LEER";0,"Leer"},2,0)</f>
        <v>LEER</v>
      </c>
      <c r="AA199" s="8" t="str">
        <f t="shared" si="24"/>
        <v>Stationen</v>
      </c>
    </row>
    <row r="200" spans="2:27" ht="15" customHeight="1" x14ac:dyDescent="0.25">
      <c r="B200" s="76" t="str">
        <f t="shared" si="26"/>
        <v>!!!</v>
      </c>
      <c r="C200" s="310" t="str">
        <f>IF(LEN($E200)&gt;0,VLOOKUP(TEXT($E200,0),'Angaben Stationen'!$E$14:$V$215,17,0),"")</f>
        <v/>
      </c>
      <c r="D200" s="254" t="str">
        <f>IF(LEN($E200)&gt;0,VLOOKUP(TEXT($E200,0),'Angaben Stationen'!$E$14:$V$215,18,0),"")</f>
        <v/>
      </c>
      <c r="E200" s="344"/>
      <c r="F200" s="256"/>
      <c r="G200" s="256"/>
      <c r="H200" s="307"/>
      <c r="I200" s="183"/>
      <c r="R200" s="8">
        <f t="shared" si="19"/>
        <v>0</v>
      </c>
      <c r="S200" s="8">
        <f>VLOOKUP($D200,{"29 - Psychiatrie (Erwachsene)",1;"30 - Kinder- und Jugendpsychiatrie",1;"297 - stationsäquivalente Behandlung in der Erwachsenenpsychiatrie (29)",1;"307 - stationsäquivalente Behandlung in der Kinder- und Jugendpsychiatrie (30)",1;"31 - Psychosomatik",1;"",0;0,0},2,0)</f>
        <v>0</v>
      </c>
      <c r="T200" s="8">
        <f t="shared" si="25"/>
        <v>0</v>
      </c>
      <c r="U200" s="8">
        <f t="shared" si="27"/>
        <v>0</v>
      </c>
      <c r="V200" s="8">
        <f t="shared" si="20"/>
        <v>0</v>
      </c>
      <c r="W200" s="8">
        <f t="shared" si="21"/>
        <v>0</v>
      </c>
      <c r="X200" s="8">
        <f t="shared" si="22"/>
        <v>0</v>
      </c>
      <c r="Y200" s="8" t="str">
        <f t="shared" si="23"/>
        <v/>
      </c>
      <c r="Z200" s="8" t="str">
        <f>VLOOKUP($D200,{"29 - Psychiatrie (Erwachsene)","BGI";"297 - stationsäquivalente Behandlung in der Erwachsenenpsychiatrie (29)","BGI";"30 - Kinder- und Jugendpsychiatrie","BGII";"307 - stationsäquivalente Behandlung in der Kinder- und Jugendpsychiatrie (30)","BGII";"31 - Psychosomatik","BGI";"","LEER";0,"Leer"},2,0)</f>
        <v>LEER</v>
      </c>
      <c r="AA200" s="8" t="str">
        <f t="shared" si="24"/>
        <v>Stationen</v>
      </c>
    </row>
    <row r="201" spans="2:27" ht="15" customHeight="1" x14ac:dyDescent="0.25">
      <c r="B201" s="76" t="str">
        <f t="shared" si="26"/>
        <v>!!!</v>
      </c>
      <c r="C201" s="310" t="str">
        <f>IF(LEN($E201)&gt;0,VLOOKUP(TEXT($E201,0),'Angaben Stationen'!$E$14:$V$215,17,0),"")</f>
        <v/>
      </c>
      <c r="D201" s="254" t="str">
        <f>IF(LEN($E201)&gt;0,VLOOKUP(TEXT($E201,0),'Angaben Stationen'!$E$14:$V$215,18,0),"")</f>
        <v/>
      </c>
      <c r="E201" s="344"/>
      <c r="F201" s="256"/>
      <c r="G201" s="256"/>
      <c r="H201" s="307"/>
      <c r="I201" s="183"/>
      <c r="R201" s="8">
        <f t="shared" si="19"/>
        <v>0</v>
      </c>
      <c r="S201" s="8">
        <f>VLOOKUP($D201,{"29 - Psychiatrie (Erwachsene)",1;"30 - Kinder- und Jugendpsychiatrie",1;"297 - stationsäquivalente Behandlung in der Erwachsenenpsychiatrie (29)",1;"307 - stationsäquivalente Behandlung in der Kinder- und Jugendpsychiatrie (30)",1;"31 - Psychosomatik",1;"",0;0,0},2,0)</f>
        <v>0</v>
      </c>
      <c r="T201" s="8">
        <f t="shared" si="25"/>
        <v>0</v>
      </c>
      <c r="U201" s="8">
        <f t="shared" si="27"/>
        <v>0</v>
      </c>
      <c r="V201" s="8">
        <f t="shared" si="20"/>
        <v>0</v>
      </c>
      <c r="W201" s="8">
        <f t="shared" si="21"/>
        <v>0</v>
      </c>
      <c r="X201" s="8">
        <f t="shared" si="22"/>
        <v>0</v>
      </c>
      <c r="Y201" s="8" t="str">
        <f t="shared" si="23"/>
        <v/>
      </c>
      <c r="Z201" s="8" t="str">
        <f>VLOOKUP($D201,{"29 - Psychiatrie (Erwachsene)","BGI";"297 - stationsäquivalente Behandlung in der Erwachsenenpsychiatrie (29)","BGI";"30 - Kinder- und Jugendpsychiatrie","BGII";"307 - stationsäquivalente Behandlung in der Kinder- und Jugendpsychiatrie (30)","BGII";"31 - Psychosomatik","BGI";"","LEER";0,"Leer"},2,0)</f>
        <v>LEER</v>
      </c>
      <c r="AA201" s="8" t="str">
        <f t="shared" si="24"/>
        <v>Stationen</v>
      </c>
    </row>
    <row r="202" spans="2:27" ht="15" customHeight="1" x14ac:dyDescent="0.25">
      <c r="B202" s="76" t="str">
        <f t="shared" si="26"/>
        <v>!!!</v>
      </c>
      <c r="C202" s="310" t="str">
        <f>IF(LEN($E202)&gt;0,VLOOKUP(TEXT($E202,0),'Angaben Stationen'!$E$14:$V$215,17,0),"")</f>
        <v/>
      </c>
      <c r="D202" s="254" t="str">
        <f>IF(LEN($E202)&gt;0,VLOOKUP(TEXT($E202,0),'Angaben Stationen'!$E$14:$V$215,18,0),"")</f>
        <v/>
      </c>
      <c r="E202" s="344"/>
      <c r="F202" s="256"/>
      <c r="G202" s="256"/>
      <c r="H202" s="307"/>
      <c r="I202" s="183"/>
      <c r="R202" s="8">
        <f t="shared" si="19"/>
        <v>0</v>
      </c>
      <c r="S202" s="8">
        <f>VLOOKUP($D202,{"29 - Psychiatrie (Erwachsene)",1;"30 - Kinder- und Jugendpsychiatrie",1;"297 - stationsäquivalente Behandlung in der Erwachsenenpsychiatrie (29)",1;"307 - stationsäquivalente Behandlung in der Kinder- und Jugendpsychiatrie (30)",1;"31 - Psychosomatik",1;"",0;0,0},2,0)</f>
        <v>0</v>
      </c>
      <c r="T202" s="8">
        <f t="shared" si="25"/>
        <v>0</v>
      </c>
      <c r="U202" s="8">
        <f t="shared" si="27"/>
        <v>0</v>
      </c>
      <c r="V202" s="8">
        <f t="shared" si="20"/>
        <v>0</v>
      </c>
      <c r="W202" s="8">
        <f t="shared" si="21"/>
        <v>0</v>
      </c>
      <c r="X202" s="8">
        <f t="shared" si="22"/>
        <v>0</v>
      </c>
      <c r="Y202" s="8" t="str">
        <f t="shared" si="23"/>
        <v/>
      </c>
      <c r="Z202" s="8" t="str">
        <f>VLOOKUP($D202,{"29 - Psychiatrie (Erwachsene)","BGI";"297 - stationsäquivalente Behandlung in der Erwachsenenpsychiatrie (29)","BGI";"30 - Kinder- und Jugendpsychiatrie","BGII";"307 - stationsäquivalente Behandlung in der Kinder- und Jugendpsychiatrie (30)","BGII";"31 - Psychosomatik","BGI";"","LEER";0,"Leer"},2,0)</f>
        <v>LEER</v>
      </c>
      <c r="AA202" s="8" t="str">
        <f t="shared" si="24"/>
        <v>Stationen</v>
      </c>
    </row>
    <row r="203" spans="2:27" ht="15" customHeight="1" x14ac:dyDescent="0.25">
      <c r="B203" s="76" t="str">
        <f t="shared" si="26"/>
        <v>!!!</v>
      </c>
      <c r="C203" s="310" t="str">
        <f>IF(LEN($E203)&gt;0,VLOOKUP(TEXT($E203,0),'Angaben Stationen'!$E$14:$V$215,17,0),"")</f>
        <v/>
      </c>
      <c r="D203" s="254" t="str">
        <f>IF(LEN($E203)&gt;0,VLOOKUP(TEXT($E203,0),'Angaben Stationen'!$E$14:$V$215,18,0),"")</f>
        <v/>
      </c>
      <c r="E203" s="344"/>
      <c r="F203" s="256"/>
      <c r="G203" s="256"/>
      <c r="H203" s="307"/>
      <c r="I203" s="183"/>
      <c r="R203" s="8">
        <f t="shared" si="19"/>
        <v>0</v>
      </c>
      <c r="S203" s="8">
        <f>VLOOKUP($D203,{"29 - Psychiatrie (Erwachsene)",1;"30 - Kinder- und Jugendpsychiatrie",1;"297 - stationsäquivalente Behandlung in der Erwachsenenpsychiatrie (29)",1;"307 - stationsäquivalente Behandlung in der Kinder- und Jugendpsychiatrie (30)",1;"31 - Psychosomatik",1;"",0;0,0},2,0)</f>
        <v>0</v>
      </c>
      <c r="T203" s="8">
        <f t="shared" si="25"/>
        <v>0</v>
      </c>
      <c r="U203" s="8">
        <f t="shared" si="27"/>
        <v>0</v>
      </c>
      <c r="V203" s="8">
        <f t="shared" si="20"/>
        <v>0</v>
      </c>
      <c r="W203" s="8">
        <f t="shared" si="21"/>
        <v>0</v>
      </c>
      <c r="X203" s="8">
        <f t="shared" si="22"/>
        <v>0</v>
      </c>
      <c r="Y203" s="8" t="str">
        <f t="shared" si="23"/>
        <v/>
      </c>
      <c r="Z203" s="8" t="str">
        <f>VLOOKUP($D203,{"29 - Psychiatrie (Erwachsene)","BGI";"297 - stationsäquivalente Behandlung in der Erwachsenenpsychiatrie (29)","BGI";"30 - Kinder- und Jugendpsychiatrie","BGII";"307 - stationsäquivalente Behandlung in der Kinder- und Jugendpsychiatrie (30)","BGII";"31 - Psychosomatik","BGI";"","LEER";0,"Leer"},2,0)</f>
        <v>LEER</v>
      </c>
      <c r="AA203" s="8" t="str">
        <f t="shared" si="24"/>
        <v>Stationen</v>
      </c>
    </row>
    <row r="204" spans="2:27" ht="15" customHeight="1" x14ac:dyDescent="0.25">
      <c r="B204" s="76" t="str">
        <f t="shared" si="26"/>
        <v>!!!</v>
      </c>
      <c r="C204" s="310" t="str">
        <f>IF(LEN($E204)&gt;0,VLOOKUP(TEXT($E204,0),'Angaben Stationen'!$E$14:$V$215,17,0),"")</f>
        <v/>
      </c>
      <c r="D204" s="254" t="str">
        <f>IF(LEN($E204)&gt;0,VLOOKUP(TEXT($E204,0),'Angaben Stationen'!$E$14:$V$215,18,0),"")</f>
        <v/>
      </c>
      <c r="E204" s="344"/>
      <c r="F204" s="256"/>
      <c r="G204" s="256"/>
      <c r="H204" s="307"/>
      <c r="I204" s="183"/>
      <c r="R204" s="8">
        <f t="shared" si="19"/>
        <v>0</v>
      </c>
      <c r="S204" s="8">
        <f>VLOOKUP($D204,{"29 - Psychiatrie (Erwachsene)",1;"30 - Kinder- und Jugendpsychiatrie",1;"297 - stationsäquivalente Behandlung in der Erwachsenenpsychiatrie (29)",1;"307 - stationsäquivalente Behandlung in der Kinder- und Jugendpsychiatrie (30)",1;"31 - Psychosomatik",1;"",0;0,0},2,0)</f>
        <v>0</v>
      </c>
      <c r="T204" s="8">
        <f t="shared" si="25"/>
        <v>0</v>
      </c>
      <c r="U204" s="8">
        <f t="shared" si="27"/>
        <v>0</v>
      </c>
      <c r="V204" s="8">
        <f t="shared" si="20"/>
        <v>0</v>
      </c>
      <c r="W204" s="8">
        <f t="shared" si="21"/>
        <v>0</v>
      </c>
      <c r="X204" s="8">
        <f t="shared" si="22"/>
        <v>0</v>
      </c>
      <c r="Y204" s="8" t="str">
        <f t="shared" si="23"/>
        <v/>
      </c>
      <c r="Z204" s="8" t="str">
        <f>VLOOKUP($D204,{"29 - Psychiatrie (Erwachsene)","BGI";"297 - stationsäquivalente Behandlung in der Erwachsenenpsychiatrie (29)","BGI";"30 - Kinder- und Jugendpsychiatrie","BGII";"307 - stationsäquivalente Behandlung in der Kinder- und Jugendpsychiatrie (30)","BGII";"31 - Psychosomatik","BGI";"","LEER";0,"Leer"},2,0)</f>
        <v>LEER</v>
      </c>
      <c r="AA204" s="8" t="str">
        <f t="shared" si="24"/>
        <v>Stationen</v>
      </c>
    </row>
    <row r="205" spans="2:27" ht="15" customHeight="1" x14ac:dyDescent="0.25">
      <c r="B205" s="76" t="str">
        <f t="shared" si="26"/>
        <v>!!!</v>
      </c>
      <c r="C205" s="310" t="str">
        <f>IF(LEN($E205)&gt;0,VLOOKUP(TEXT($E205,0),'Angaben Stationen'!$E$14:$V$215,17,0),"")</f>
        <v/>
      </c>
      <c r="D205" s="254" t="str">
        <f>IF(LEN($E205)&gt;0,VLOOKUP(TEXT($E205,0),'Angaben Stationen'!$E$14:$V$215,18,0),"")</f>
        <v/>
      </c>
      <c r="E205" s="344"/>
      <c r="F205" s="256"/>
      <c r="G205" s="256"/>
      <c r="H205" s="307"/>
      <c r="I205" s="183"/>
      <c r="R205" s="8">
        <f t="shared" si="19"/>
        <v>0</v>
      </c>
      <c r="S205" s="8">
        <f>VLOOKUP($D205,{"29 - Psychiatrie (Erwachsene)",1;"30 - Kinder- und Jugendpsychiatrie",1;"297 - stationsäquivalente Behandlung in der Erwachsenenpsychiatrie (29)",1;"307 - stationsäquivalente Behandlung in der Kinder- und Jugendpsychiatrie (30)",1;"31 - Psychosomatik",1;"",0;0,0},2,0)</f>
        <v>0</v>
      </c>
      <c r="T205" s="8">
        <f t="shared" si="25"/>
        <v>0</v>
      </c>
      <c r="U205" s="8">
        <f t="shared" si="27"/>
        <v>0</v>
      </c>
      <c r="V205" s="8">
        <f t="shared" si="20"/>
        <v>0</v>
      </c>
      <c r="W205" s="8">
        <f t="shared" si="21"/>
        <v>0</v>
      </c>
      <c r="X205" s="8">
        <f t="shared" si="22"/>
        <v>0</v>
      </c>
      <c r="Y205" s="8" t="str">
        <f t="shared" si="23"/>
        <v/>
      </c>
      <c r="Z205" s="8" t="str">
        <f>VLOOKUP($D205,{"29 - Psychiatrie (Erwachsene)","BGI";"297 - stationsäquivalente Behandlung in der Erwachsenenpsychiatrie (29)","BGI";"30 - Kinder- und Jugendpsychiatrie","BGII";"307 - stationsäquivalente Behandlung in der Kinder- und Jugendpsychiatrie (30)","BGII";"31 - Psychosomatik","BGI";"","LEER";0,"Leer"},2,0)</f>
        <v>LEER</v>
      </c>
      <c r="AA205" s="8" t="str">
        <f t="shared" si="24"/>
        <v>Stationen</v>
      </c>
    </row>
    <row r="206" spans="2:27" ht="15" customHeight="1" x14ac:dyDescent="0.25">
      <c r="B206" s="76" t="str">
        <f t="shared" si="26"/>
        <v>!!!</v>
      </c>
      <c r="C206" s="310" t="str">
        <f>IF(LEN($E206)&gt;0,VLOOKUP(TEXT($E206,0),'Angaben Stationen'!$E$14:$V$215,17,0),"")</f>
        <v/>
      </c>
      <c r="D206" s="254" t="str">
        <f>IF(LEN($E206)&gt;0,VLOOKUP(TEXT($E206,0),'Angaben Stationen'!$E$14:$V$215,18,0),"")</f>
        <v/>
      </c>
      <c r="E206" s="344"/>
      <c r="F206" s="256"/>
      <c r="G206" s="256"/>
      <c r="H206" s="307"/>
      <c r="I206" s="183"/>
      <c r="R206" s="8">
        <f t="shared" si="19"/>
        <v>0</v>
      </c>
      <c r="S206" s="8">
        <f>VLOOKUP($D206,{"29 - Psychiatrie (Erwachsene)",1;"30 - Kinder- und Jugendpsychiatrie",1;"297 - stationsäquivalente Behandlung in der Erwachsenenpsychiatrie (29)",1;"307 - stationsäquivalente Behandlung in der Kinder- und Jugendpsychiatrie (30)",1;"31 - Psychosomatik",1;"",0;0,0},2,0)</f>
        <v>0</v>
      </c>
      <c r="T206" s="8">
        <f t="shared" si="25"/>
        <v>0</v>
      </c>
      <c r="U206" s="8">
        <f t="shared" si="27"/>
        <v>0</v>
      </c>
      <c r="V206" s="8">
        <f t="shared" si="20"/>
        <v>0</v>
      </c>
      <c r="W206" s="8">
        <f t="shared" si="21"/>
        <v>0</v>
      </c>
      <c r="X206" s="8">
        <f t="shared" si="22"/>
        <v>0</v>
      </c>
      <c r="Y206" s="8" t="str">
        <f t="shared" si="23"/>
        <v/>
      </c>
      <c r="Z206" s="8" t="str">
        <f>VLOOKUP($D206,{"29 - Psychiatrie (Erwachsene)","BGI";"297 - stationsäquivalente Behandlung in der Erwachsenenpsychiatrie (29)","BGI";"30 - Kinder- und Jugendpsychiatrie","BGII";"307 - stationsäquivalente Behandlung in der Kinder- und Jugendpsychiatrie (30)","BGII";"31 - Psychosomatik","BGI";"","LEER";0,"Leer"},2,0)</f>
        <v>LEER</v>
      </c>
      <c r="AA206" s="8" t="str">
        <f t="shared" si="24"/>
        <v>Stationen</v>
      </c>
    </row>
    <row r="207" spans="2:27" ht="15" customHeight="1" x14ac:dyDescent="0.25">
      <c r="B207" s="76" t="str">
        <f t="shared" si="26"/>
        <v>!!!</v>
      </c>
      <c r="C207" s="310" t="str">
        <f>IF(LEN($E207)&gt;0,VLOOKUP(TEXT($E207,0),'Angaben Stationen'!$E$14:$V$215,17,0),"")</f>
        <v/>
      </c>
      <c r="D207" s="254" t="str">
        <f>IF(LEN($E207)&gt;0,VLOOKUP(TEXT($E207,0),'Angaben Stationen'!$E$14:$V$215,18,0),"")</f>
        <v/>
      </c>
      <c r="E207" s="344"/>
      <c r="F207" s="256"/>
      <c r="G207" s="256"/>
      <c r="H207" s="307"/>
      <c r="I207" s="183"/>
      <c r="R207" s="8">
        <f t="shared" si="19"/>
        <v>0</v>
      </c>
      <c r="S207" s="8">
        <f>VLOOKUP($D207,{"29 - Psychiatrie (Erwachsene)",1;"30 - Kinder- und Jugendpsychiatrie",1;"297 - stationsäquivalente Behandlung in der Erwachsenenpsychiatrie (29)",1;"307 - stationsäquivalente Behandlung in der Kinder- und Jugendpsychiatrie (30)",1;"31 - Psychosomatik",1;"",0;0,0},2,0)</f>
        <v>0</v>
      </c>
      <c r="T207" s="8">
        <f t="shared" si="25"/>
        <v>0</v>
      </c>
      <c r="U207" s="8">
        <f t="shared" si="27"/>
        <v>0</v>
      </c>
      <c r="V207" s="8">
        <f t="shared" si="20"/>
        <v>0</v>
      </c>
      <c r="W207" s="8">
        <f t="shared" si="21"/>
        <v>0</v>
      </c>
      <c r="X207" s="8">
        <f t="shared" si="22"/>
        <v>0</v>
      </c>
      <c r="Y207" s="8" t="str">
        <f t="shared" si="23"/>
        <v/>
      </c>
      <c r="Z207" s="8" t="str">
        <f>VLOOKUP($D207,{"29 - Psychiatrie (Erwachsene)","BGI";"297 - stationsäquivalente Behandlung in der Erwachsenenpsychiatrie (29)","BGI";"30 - Kinder- und Jugendpsychiatrie","BGII";"307 - stationsäquivalente Behandlung in der Kinder- und Jugendpsychiatrie (30)","BGII";"31 - Psychosomatik","BGI";"","LEER";0,"Leer"},2,0)</f>
        <v>LEER</v>
      </c>
      <c r="AA207" s="8" t="str">
        <f t="shared" si="24"/>
        <v>Stationen</v>
      </c>
    </row>
    <row r="208" spans="2:27" ht="15" customHeight="1" x14ac:dyDescent="0.25">
      <c r="B208" s="76" t="str">
        <f t="shared" si="26"/>
        <v>!!!</v>
      </c>
      <c r="C208" s="310" t="str">
        <f>IF(LEN($E208)&gt;0,VLOOKUP(TEXT($E208,0),'Angaben Stationen'!$E$14:$V$215,17,0),"")</f>
        <v/>
      </c>
      <c r="D208" s="254" t="str">
        <f>IF(LEN($E208)&gt;0,VLOOKUP(TEXT($E208,0),'Angaben Stationen'!$E$14:$V$215,18,0),"")</f>
        <v/>
      </c>
      <c r="E208" s="344"/>
      <c r="F208" s="256"/>
      <c r="G208" s="256"/>
      <c r="H208" s="307"/>
      <c r="I208" s="183"/>
      <c r="R208" s="8">
        <f t="shared" si="19"/>
        <v>0</v>
      </c>
      <c r="S208" s="8">
        <f>VLOOKUP($D208,{"29 - Psychiatrie (Erwachsene)",1;"30 - Kinder- und Jugendpsychiatrie",1;"297 - stationsäquivalente Behandlung in der Erwachsenenpsychiatrie (29)",1;"307 - stationsäquivalente Behandlung in der Kinder- und Jugendpsychiatrie (30)",1;"31 - Psychosomatik",1;"",0;0,0},2,0)</f>
        <v>0</v>
      </c>
      <c r="T208" s="8">
        <f t="shared" si="25"/>
        <v>0</v>
      </c>
      <c r="U208" s="8">
        <f t="shared" si="27"/>
        <v>0</v>
      </c>
      <c r="V208" s="8">
        <f t="shared" si="20"/>
        <v>0</v>
      </c>
      <c r="W208" s="8">
        <f t="shared" si="21"/>
        <v>0</v>
      </c>
      <c r="X208" s="8">
        <f t="shared" si="22"/>
        <v>0</v>
      </c>
      <c r="Y208" s="8" t="str">
        <f t="shared" si="23"/>
        <v/>
      </c>
      <c r="Z208" s="8" t="str">
        <f>VLOOKUP($D208,{"29 - Psychiatrie (Erwachsene)","BGI";"297 - stationsäquivalente Behandlung in der Erwachsenenpsychiatrie (29)","BGI";"30 - Kinder- und Jugendpsychiatrie","BGII";"307 - stationsäquivalente Behandlung in der Kinder- und Jugendpsychiatrie (30)","BGII";"31 - Psychosomatik","BGI";"","LEER";0,"Leer"},2,0)</f>
        <v>LEER</v>
      </c>
      <c r="AA208" s="8" t="str">
        <f t="shared" si="24"/>
        <v>Stationen</v>
      </c>
    </row>
    <row r="209" spans="2:27" ht="15" customHeight="1" x14ac:dyDescent="0.25">
      <c r="B209" s="76" t="str">
        <f t="shared" si="26"/>
        <v>!!!</v>
      </c>
      <c r="C209" s="310" t="str">
        <f>IF(LEN($E209)&gt;0,VLOOKUP(TEXT($E209,0),'Angaben Stationen'!$E$14:$V$215,17,0),"")</f>
        <v/>
      </c>
      <c r="D209" s="254" t="str">
        <f>IF(LEN($E209)&gt;0,VLOOKUP(TEXT($E209,0),'Angaben Stationen'!$E$14:$V$215,18,0),"")</f>
        <v/>
      </c>
      <c r="E209" s="344"/>
      <c r="F209" s="256"/>
      <c r="G209" s="256"/>
      <c r="H209" s="307"/>
      <c r="I209" s="183"/>
      <c r="R209" s="8">
        <f t="shared" si="19"/>
        <v>0</v>
      </c>
      <c r="S209" s="8">
        <f>VLOOKUP($D209,{"29 - Psychiatrie (Erwachsene)",1;"30 - Kinder- und Jugendpsychiatrie",1;"297 - stationsäquivalente Behandlung in der Erwachsenenpsychiatrie (29)",1;"307 - stationsäquivalente Behandlung in der Kinder- und Jugendpsychiatrie (30)",1;"31 - Psychosomatik",1;"",0;0,0},2,0)</f>
        <v>0</v>
      </c>
      <c r="T209" s="8">
        <f t="shared" si="25"/>
        <v>0</v>
      </c>
      <c r="U209" s="8">
        <f t="shared" si="27"/>
        <v>0</v>
      </c>
      <c r="V209" s="8">
        <f t="shared" si="20"/>
        <v>0</v>
      </c>
      <c r="W209" s="8">
        <f t="shared" si="21"/>
        <v>0</v>
      </c>
      <c r="X209" s="8">
        <f t="shared" si="22"/>
        <v>0</v>
      </c>
      <c r="Y209" s="8" t="str">
        <f t="shared" si="23"/>
        <v/>
      </c>
      <c r="Z209" s="8" t="str">
        <f>VLOOKUP($D209,{"29 - Psychiatrie (Erwachsene)","BGI";"297 - stationsäquivalente Behandlung in der Erwachsenenpsychiatrie (29)","BGI";"30 - Kinder- und Jugendpsychiatrie","BGII";"307 - stationsäquivalente Behandlung in der Kinder- und Jugendpsychiatrie (30)","BGII";"31 - Psychosomatik","BGI";"","LEER";0,"Leer"},2,0)</f>
        <v>LEER</v>
      </c>
      <c r="AA209" s="8" t="str">
        <f t="shared" si="24"/>
        <v>Stationen</v>
      </c>
    </row>
    <row r="210" spans="2:27" ht="15" customHeight="1" x14ac:dyDescent="0.25">
      <c r="B210" s="76" t="str">
        <f t="shared" si="26"/>
        <v>!!!</v>
      </c>
      <c r="C210" s="310" t="str">
        <f>IF(LEN($E210)&gt;0,VLOOKUP(TEXT($E210,0),'Angaben Stationen'!$E$14:$V$215,17,0),"")</f>
        <v/>
      </c>
      <c r="D210" s="254" t="str">
        <f>IF(LEN($E210)&gt;0,VLOOKUP(TEXT($E210,0),'Angaben Stationen'!$E$14:$V$215,18,0),"")</f>
        <v/>
      </c>
      <c r="E210" s="344"/>
      <c r="F210" s="256"/>
      <c r="G210" s="256"/>
      <c r="H210" s="307"/>
      <c r="I210" s="183"/>
      <c r="R210" s="8">
        <f t="shared" si="19"/>
        <v>0</v>
      </c>
      <c r="S210" s="8">
        <f>VLOOKUP($D210,{"29 - Psychiatrie (Erwachsene)",1;"30 - Kinder- und Jugendpsychiatrie",1;"297 - stationsäquivalente Behandlung in der Erwachsenenpsychiatrie (29)",1;"307 - stationsäquivalente Behandlung in der Kinder- und Jugendpsychiatrie (30)",1;"31 - Psychosomatik",1;"",0;0,0},2,0)</f>
        <v>0</v>
      </c>
      <c r="T210" s="8">
        <f t="shared" si="25"/>
        <v>0</v>
      </c>
      <c r="U210" s="8">
        <f t="shared" si="27"/>
        <v>0</v>
      </c>
      <c r="V210" s="8">
        <f t="shared" si="20"/>
        <v>0</v>
      </c>
      <c r="W210" s="8">
        <f t="shared" si="21"/>
        <v>0</v>
      </c>
      <c r="X210" s="8">
        <f t="shared" si="22"/>
        <v>0</v>
      </c>
      <c r="Y210" s="8" t="str">
        <f t="shared" si="23"/>
        <v/>
      </c>
      <c r="Z210" s="8" t="str">
        <f>VLOOKUP($D210,{"29 - Psychiatrie (Erwachsene)","BGI";"297 - stationsäquivalente Behandlung in der Erwachsenenpsychiatrie (29)","BGI";"30 - Kinder- und Jugendpsychiatrie","BGII";"307 - stationsäquivalente Behandlung in der Kinder- und Jugendpsychiatrie (30)","BGII";"31 - Psychosomatik","BGI";"","LEER";0,"Leer"},2,0)</f>
        <v>LEER</v>
      </c>
      <c r="AA210" s="8" t="str">
        <f t="shared" si="24"/>
        <v>Stationen</v>
      </c>
    </row>
    <row r="211" spans="2:27" ht="15" customHeight="1" x14ac:dyDescent="0.25">
      <c r="B211" s="76" t="str">
        <f t="shared" si="26"/>
        <v>!!!</v>
      </c>
      <c r="C211" s="310" t="str">
        <f>IF(LEN($E211)&gt;0,VLOOKUP(TEXT($E211,0),'Angaben Stationen'!$E$14:$V$215,17,0),"")</f>
        <v/>
      </c>
      <c r="D211" s="254" t="str">
        <f>IF(LEN($E211)&gt;0,VLOOKUP(TEXT($E211,0),'Angaben Stationen'!$E$14:$V$215,18,0),"")</f>
        <v/>
      </c>
      <c r="E211" s="344"/>
      <c r="F211" s="256"/>
      <c r="G211" s="256"/>
      <c r="H211" s="307"/>
      <c r="I211" s="183"/>
      <c r="R211" s="8">
        <f t="shared" si="19"/>
        <v>0</v>
      </c>
      <c r="S211" s="8">
        <f>VLOOKUP($D211,{"29 - Psychiatrie (Erwachsene)",1;"30 - Kinder- und Jugendpsychiatrie",1;"297 - stationsäquivalente Behandlung in der Erwachsenenpsychiatrie (29)",1;"307 - stationsäquivalente Behandlung in der Kinder- und Jugendpsychiatrie (30)",1;"31 - Psychosomatik",1;"",0;0,0},2,0)</f>
        <v>0</v>
      </c>
      <c r="T211" s="8">
        <f t="shared" si="25"/>
        <v>0</v>
      </c>
      <c r="U211" s="8">
        <f t="shared" si="27"/>
        <v>0</v>
      </c>
      <c r="V211" s="8">
        <f t="shared" si="20"/>
        <v>0</v>
      </c>
      <c r="W211" s="8">
        <f t="shared" si="21"/>
        <v>0</v>
      </c>
      <c r="X211" s="8">
        <f t="shared" si="22"/>
        <v>0</v>
      </c>
      <c r="Y211" s="8" t="str">
        <f t="shared" si="23"/>
        <v/>
      </c>
      <c r="Z211" s="8" t="str">
        <f>VLOOKUP($D211,{"29 - Psychiatrie (Erwachsene)","BGI";"297 - stationsäquivalente Behandlung in der Erwachsenenpsychiatrie (29)","BGI";"30 - Kinder- und Jugendpsychiatrie","BGII";"307 - stationsäquivalente Behandlung in der Kinder- und Jugendpsychiatrie (30)","BGII";"31 - Psychosomatik","BGI";"","LEER";0,"Leer"},2,0)</f>
        <v>LEER</v>
      </c>
      <c r="AA211" s="8" t="str">
        <f t="shared" si="24"/>
        <v>Stationen</v>
      </c>
    </row>
    <row r="212" spans="2:27" ht="15" customHeight="1" x14ac:dyDescent="0.25">
      <c r="B212" s="76" t="str">
        <f t="shared" si="26"/>
        <v>!!!</v>
      </c>
      <c r="C212" s="310" t="str">
        <f>IF(LEN($E212)&gt;0,VLOOKUP(TEXT($E212,0),'Angaben Stationen'!$E$14:$V$215,17,0),"")</f>
        <v/>
      </c>
      <c r="D212" s="254" t="str">
        <f>IF(LEN($E212)&gt;0,VLOOKUP(TEXT($E212,0),'Angaben Stationen'!$E$14:$V$215,18,0),"")</f>
        <v/>
      </c>
      <c r="E212" s="344"/>
      <c r="F212" s="256"/>
      <c r="G212" s="256"/>
      <c r="H212" s="307"/>
      <c r="I212" s="183"/>
      <c r="R212" s="8">
        <f t="shared" si="19"/>
        <v>0</v>
      </c>
      <c r="S212" s="8">
        <f>VLOOKUP($D212,{"29 - Psychiatrie (Erwachsene)",1;"30 - Kinder- und Jugendpsychiatrie",1;"297 - stationsäquivalente Behandlung in der Erwachsenenpsychiatrie (29)",1;"307 - stationsäquivalente Behandlung in der Kinder- und Jugendpsychiatrie (30)",1;"31 - Psychosomatik",1;"",0;0,0},2,0)</f>
        <v>0</v>
      </c>
      <c r="T212" s="8">
        <f t="shared" si="25"/>
        <v>0</v>
      </c>
      <c r="U212" s="8">
        <f t="shared" si="27"/>
        <v>0</v>
      </c>
      <c r="V212" s="8">
        <f t="shared" si="20"/>
        <v>0</v>
      </c>
      <c r="W212" s="8">
        <f t="shared" si="21"/>
        <v>0</v>
      </c>
      <c r="X212" s="8">
        <f t="shared" si="22"/>
        <v>0</v>
      </c>
      <c r="Y212" s="8" t="str">
        <f t="shared" si="23"/>
        <v/>
      </c>
      <c r="Z212" s="8" t="str">
        <f>VLOOKUP($D212,{"29 - Psychiatrie (Erwachsene)","BGI";"297 - stationsäquivalente Behandlung in der Erwachsenenpsychiatrie (29)","BGI";"30 - Kinder- und Jugendpsychiatrie","BGII";"307 - stationsäquivalente Behandlung in der Kinder- und Jugendpsychiatrie (30)","BGII";"31 - Psychosomatik","BGI";"","LEER";0,"Leer"},2,0)</f>
        <v>LEER</v>
      </c>
      <c r="AA212" s="8" t="str">
        <f t="shared" si="24"/>
        <v>Stationen</v>
      </c>
    </row>
    <row r="213" spans="2:27" ht="15" customHeight="1" x14ac:dyDescent="0.25">
      <c r="B213" s="76" t="str">
        <f t="shared" si="26"/>
        <v>!!!</v>
      </c>
      <c r="C213" s="310" t="str">
        <f>IF(LEN($E213)&gt;0,VLOOKUP(TEXT($E213,0),'Angaben Stationen'!$E$14:$V$215,17,0),"")</f>
        <v/>
      </c>
      <c r="D213" s="254" t="str">
        <f>IF(LEN($E213)&gt;0,VLOOKUP(TEXT($E213,0),'Angaben Stationen'!$E$14:$V$215,18,0),"")</f>
        <v/>
      </c>
      <c r="E213" s="344"/>
      <c r="F213" s="256"/>
      <c r="G213" s="256"/>
      <c r="H213" s="307"/>
      <c r="I213" s="183"/>
      <c r="R213" s="8">
        <f t="shared" si="19"/>
        <v>0</v>
      </c>
      <c r="S213" s="8">
        <f>VLOOKUP($D213,{"29 - Psychiatrie (Erwachsene)",1;"30 - Kinder- und Jugendpsychiatrie",1;"297 - stationsäquivalente Behandlung in der Erwachsenenpsychiatrie (29)",1;"307 - stationsäquivalente Behandlung in der Kinder- und Jugendpsychiatrie (30)",1;"31 - Psychosomatik",1;"",0;0,0},2,0)</f>
        <v>0</v>
      </c>
      <c r="T213" s="8">
        <f t="shared" si="25"/>
        <v>0</v>
      </c>
      <c r="U213" s="8">
        <f t="shared" si="27"/>
        <v>0</v>
      </c>
      <c r="V213" s="8">
        <f t="shared" si="20"/>
        <v>0</v>
      </c>
      <c r="W213" s="8">
        <f t="shared" si="21"/>
        <v>0</v>
      </c>
      <c r="X213" s="8">
        <f t="shared" si="22"/>
        <v>0</v>
      </c>
      <c r="Y213" s="8" t="str">
        <f t="shared" si="23"/>
        <v/>
      </c>
      <c r="Z213" s="8" t="str">
        <f>VLOOKUP($D213,{"29 - Psychiatrie (Erwachsene)","BGI";"297 - stationsäquivalente Behandlung in der Erwachsenenpsychiatrie (29)","BGI";"30 - Kinder- und Jugendpsychiatrie","BGII";"307 - stationsäquivalente Behandlung in der Kinder- und Jugendpsychiatrie (30)","BGII";"31 - Psychosomatik","BGI";"","LEER";0,"Leer"},2,0)</f>
        <v>LEER</v>
      </c>
      <c r="AA213" s="8" t="str">
        <f t="shared" si="24"/>
        <v>Stationen</v>
      </c>
    </row>
    <row r="214" spans="2:27" ht="15" customHeight="1" x14ac:dyDescent="0.25">
      <c r="B214" s="76" t="str">
        <f t="shared" si="26"/>
        <v>!!!</v>
      </c>
      <c r="C214" s="310" t="str">
        <f>IF(LEN($E214)&gt;0,VLOOKUP(TEXT($E214,0),'Angaben Stationen'!$E$14:$V$215,17,0),"")</f>
        <v/>
      </c>
      <c r="D214" s="254" t="str">
        <f>IF(LEN($E214)&gt;0,VLOOKUP(TEXT($E214,0),'Angaben Stationen'!$E$14:$V$215,18,0),"")</f>
        <v/>
      </c>
      <c r="E214" s="344"/>
      <c r="F214" s="256"/>
      <c r="G214" s="256"/>
      <c r="H214" s="307"/>
      <c r="I214" s="183"/>
      <c r="R214" s="8">
        <f t="shared" si="19"/>
        <v>0</v>
      </c>
      <c r="S214" s="8">
        <f>VLOOKUP($D214,{"29 - Psychiatrie (Erwachsene)",1;"30 - Kinder- und Jugendpsychiatrie",1;"297 - stationsäquivalente Behandlung in der Erwachsenenpsychiatrie (29)",1;"307 - stationsäquivalente Behandlung in der Kinder- und Jugendpsychiatrie (30)",1;"31 - Psychosomatik",1;"",0;0,0},2,0)</f>
        <v>0</v>
      </c>
      <c r="T214" s="8">
        <f t="shared" si="25"/>
        <v>0</v>
      </c>
      <c r="U214" s="8">
        <f t="shared" si="27"/>
        <v>0</v>
      </c>
      <c r="V214" s="8">
        <f t="shared" si="20"/>
        <v>0</v>
      </c>
      <c r="W214" s="8">
        <f t="shared" si="21"/>
        <v>0</v>
      </c>
      <c r="X214" s="8">
        <f t="shared" si="22"/>
        <v>0</v>
      </c>
      <c r="Y214" s="8" t="str">
        <f t="shared" si="23"/>
        <v/>
      </c>
      <c r="Z214" s="8" t="str">
        <f>VLOOKUP($D214,{"29 - Psychiatrie (Erwachsene)","BGI";"297 - stationsäquivalente Behandlung in der Erwachsenenpsychiatrie (29)","BGI";"30 - Kinder- und Jugendpsychiatrie","BGII";"307 - stationsäquivalente Behandlung in der Kinder- und Jugendpsychiatrie (30)","BGII";"31 - Psychosomatik","BGI";"","LEER";0,"Leer"},2,0)</f>
        <v>LEER</v>
      </c>
      <c r="AA214" s="8" t="str">
        <f t="shared" si="24"/>
        <v>Stationen</v>
      </c>
    </row>
    <row r="215" spans="2:27" ht="15" customHeight="1" x14ac:dyDescent="0.25">
      <c r="B215" s="76" t="str">
        <f t="shared" si="26"/>
        <v>!!!</v>
      </c>
      <c r="C215" s="310" t="str">
        <f>IF(LEN($E215)&gt;0,VLOOKUP(TEXT($E215,0),'Angaben Stationen'!$E$14:$V$215,17,0),"")</f>
        <v/>
      </c>
      <c r="D215" s="254" t="str">
        <f>IF(LEN($E215)&gt;0,VLOOKUP(TEXT($E215,0),'Angaben Stationen'!$E$14:$V$215,18,0),"")</f>
        <v/>
      </c>
      <c r="E215" s="344"/>
      <c r="F215" s="256"/>
      <c r="G215" s="256"/>
      <c r="H215" s="307"/>
      <c r="I215" s="183"/>
      <c r="R215" s="8">
        <f t="shared" si="19"/>
        <v>0</v>
      </c>
      <c r="S215" s="8">
        <f>VLOOKUP($D215,{"29 - Psychiatrie (Erwachsene)",1;"30 - Kinder- und Jugendpsychiatrie",1;"297 - stationsäquivalente Behandlung in der Erwachsenenpsychiatrie (29)",1;"307 - stationsäquivalente Behandlung in der Kinder- und Jugendpsychiatrie (30)",1;"31 - Psychosomatik",1;"",0;0,0},2,0)</f>
        <v>0</v>
      </c>
      <c r="T215" s="8">
        <f t="shared" si="25"/>
        <v>0</v>
      </c>
      <c r="U215" s="8">
        <f t="shared" si="27"/>
        <v>0</v>
      </c>
      <c r="V215" s="8">
        <f t="shared" si="20"/>
        <v>0</v>
      </c>
      <c r="W215" s="8">
        <f t="shared" si="21"/>
        <v>0</v>
      </c>
      <c r="X215" s="8">
        <f t="shared" si="22"/>
        <v>0</v>
      </c>
      <c r="Y215" s="8" t="str">
        <f t="shared" si="23"/>
        <v/>
      </c>
      <c r="Z215" s="8" t="str">
        <f>VLOOKUP($D215,{"29 - Psychiatrie (Erwachsene)","BGI";"297 - stationsäquivalente Behandlung in der Erwachsenenpsychiatrie (29)","BGI";"30 - Kinder- und Jugendpsychiatrie","BGII";"307 - stationsäquivalente Behandlung in der Kinder- und Jugendpsychiatrie (30)","BGII";"31 - Psychosomatik","BGI";"","LEER";0,"Leer"},2,0)</f>
        <v>LEER</v>
      </c>
      <c r="AA215" s="8" t="str">
        <f t="shared" si="24"/>
        <v>Stationen</v>
      </c>
    </row>
    <row r="216" spans="2:27" ht="15" customHeight="1" x14ac:dyDescent="0.25">
      <c r="B216" s="76" t="str">
        <f t="shared" si="26"/>
        <v>!!!</v>
      </c>
      <c r="C216" s="310" t="str">
        <f>IF(LEN($E216)&gt;0,VLOOKUP(TEXT($E216,0),'Angaben Stationen'!$E$14:$V$215,17,0),"")</f>
        <v/>
      </c>
      <c r="D216" s="254" t="str">
        <f>IF(LEN($E216)&gt;0,VLOOKUP(TEXT($E216,0),'Angaben Stationen'!$E$14:$V$215,18,0),"")</f>
        <v/>
      </c>
      <c r="E216" s="344"/>
      <c r="F216" s="256"/>
      <c r="G216" s="256"/>
      <c r="H216" s="307"/>
      <c r="I216" s="183"/>
      <c r="R216" s="8">
        <f t="shared" si="19"/>
        <v>0</v>
      </c>
      <c r="S216" s="8">
        <f>VLOOKUP($D216,{"29 - Psychiatrie (Erwachsene)",1;"30 - Kinder- und Jugendpsychiatrie",1;"297 - stationsäquivalente Behandlung in der Erwachsenenpsychiatrie (29)",1;"307 - stationsäquivalente Behandlung in der Kinder- und Jugendpsychiatrie (30)",1;"31 - Psychosomatik",1;"",0;0,0},2,0)</f>
        <v>0</v>
      </c>
      <c r="T216" s="8">
        <f t="shared" si="25"/>
        <v>0</v>
      </c>
      <c r="U216" s="8">
        <f t="shared" si="27"/>
        <v>0</v>
      </c>
      <c r="V216" s="8">
        <f t="shared" si="20"/>
        <v>0</v>
      </c>
      <c r="W216" s="8">
        <f t="shared" si="21"/>
        <v>0</v>
      </c>
      <c r="X216" s="8">
        <f t="shared" si="22"/>
        <v>0</v>
      </c>
      <c r="Y216" s="8" t="str">
        <f t="shared" si="23"/>
        <v/>
      </c>
      <c r="Z216" s="8" t="str">
        <f>VLOOKUP($D216,{"29 - Psychiatrie (Erwachsene)","BGI";"297 - stationsäquivalente Behandlung in der Erwachsenenpsychiatrie (29)","BGI";"30 - Kinder- und Jugendpsychiatrie","BGII";"307 - stationsäquivalente Behandlung in der Kinder- und Jugendpsychiatrie (30)","BGII";"31 - Psychosomatik","BGI";"","LEER";0,"Leer"},2,0)</f>
        <v>LEER</v>
      </c>
      <c r="AA216" s="8" t="str">
        <f t="shared" si="24"/>
        <v>Stationen</v>
      </c>
    </row>
    <row r="217" spans="2:27" ht="15" customHeight="1" x14ac:dyDescent="0.25">
      <c r="B217" s="76" t="str">
        <f t="shared" si="26"/>
        <v>!!!</v>
      </c>
      <c r="C217" s="310" t="str">
        <f>IF(LEN($E217)&gt;0,VLOOKUP(TEXT($E217,0),'Angaben Stationen'!$E$14:$V$215,17,0),"")</f>
        <v/>
      </c>
      <c r="D217" s="254" t="str">
        <f>IF(LEN($E217)&gt;0,VLOOKUP(TEXT($E217,0),'Angaben Stationen'!$E$14:$V$215,18,0),"")</f>
        <v/>
      </c>
      <c r="E217" s="344"/>
      <c r="F217" s="256"/>
      <c r="G217" s="256"/>
      <c r="H217" s="307"/>
      <c r="I217" s="183"/>
      <c r="R217" s="8">
        <f t="shared" si="19"/>
        <v>0</v>
      </c>
      <c r="S217" s="8">
        <f>VLOOKUP($D217,{"29 - Psychiatrie (Erwachsene)",1;"30 - Kinder- und Jugendpsychiatrie",1;"297 - stationsäquivalente Behandlung in der Erwachsenenpsychiatrie (29)",1;"307 - stationsäquivalente Behandlung in der Kinder- und Jugendpsychiatrie (30)",1;"31 - Psychosomatik",1;"",0;0,0},2,0)</f>
        <v>0</v>
      </c>
      <c r="T217" s="8">
        <f t="shared" si="25"/>
        <v>0</v>
      </c>
      <c r="U217" s="8">
        <f t="shared" si="27"/>
        <v>0</v>
      </c>
      <c r="V217" s="8">
        <f t="shared" si="20"/>
        <v>0</v>
      </c>
      <c r="W217" s="8">
        <f t="shared" si="21"/>
        <v>0</v>
      </c>
      <c r="X217" s="8">
        <f t="shared" si="22"/>
        <v>0</v>
      </c>
      <c r="Y217" s="8" t="str">
        <f t="shared" si="23"/>
        <v/>
      </c>
      <c r="Z217" s="8" t="str">
        <f>VLOOKUP($D217,{"29 - Psychiatrie (Erwachsene)","BGI";"297 - stationsäquivalente Behandlung in der Erwachsenenpsychiatrie (29)","BGI";"30 - Kinder- und Jugendpsychiatrie","BGII";"307 - stationsäquivalente Behandlung in der Kinder- und Jugendpsychiatrie (30)","BGII";"31 - Psychosomatik","BGI";"","LEER";0,"Leer"},2,0)</f>
        <v>LEER</v>
      </c>
      <c r="AA217" s="8" t="str">
        <f t="shared" si="24"/>
        <v>Stationen</v>
      </c>
    </row>
    <row r="218" spans="2:27" ht="15" customHeight="1" x14ac:dyDescent="0.25">
      <c r="B218" s="76" t="str">
        <f t="shared" si="26"/>
        <v>!!!</v>
      </c>
      <c r="C218" s="310" t="str">
        <f>IF(LEN($E218)&gt;0,VLOOKUP(TEXT($E218,0),'Angaben Stationen'!$E$14:$V$215,17,0),"")</f>
        <v/>
      </c>
      <c r="D218" s="254" t="str">
        <f>IF(LEN($E218)&gt;0,VLOOKUP(TEXT($E218,0),'Angaben Stationen'!$E$14:$V$215,18,0),"")</f>
        <v/>
      </c>
      <c r="E218" s="344"/>
      <c r="F218" s="256"/>
      <c r="G218" s="256"/>
      <c r="H218" s="307"/>
      <c r="I218" s="183"/>
      <c r="R218" s="8">
        <f t="shared" si="19"/>
        <v>0</v>
      </c>
      <c r="S218" s="8">
        <f>VLOOKUP($D218,{"29 - Psychiatrie (Erwachsene)",1;"30 - Kinder- und Jugendpsychiatrie",1;"297 - stationsäquivalente Behandlung in der Erwachsenenpsychiatrie (29)",1;"307 - stationsäquivalente Behandlung in der Kinder- und Jugendpsychiatrie (30)",1;"31 - Psychosomatik",1;"",0;0,0},2,0)</f>
        <v>0</v>
      </c>
      <c r="T218" s="8">
        <f t="shared" si="25"/>
        <v>0</v>
      </c>
      <c r="U218" s="8">
        <f t="shared" si="27"/>
        <v>0</v>
      </c>
      <c r="V218" s="8">
        <f t="shared" si="20"/>
        <v>0</v>
      </c>
      <c r="W218" s="8">
        <f t="shared" si="21"/>
        <v>0</v>
      </c>
      <c r="X218" s="8">
        <f t="shared" si="22"/>
        <v>0</v>
      </c>
      <c r="Y218" s="8" t="str">
        <f t="shared" si="23"/>
        <v/>
      </c>
      <c r="Z218" s="8" t="str">
        <f>VLOOKUP($D218,{"29 - Psychiatrie (Erwachsene)","BGI";"297 - stationsäquivalente Behandlung in der Erwachsenenpsychiatrie (29)","BGI";"30 - Kinder- und Jugendpsychiatrie","BGII";"307 - stationsäquivalente Behandlung in der Kinder- und Jugendpsychiatrie (30)","BGII";"31 - Psychosomatik","BGI";"","LEER";0,"Leer"},2,0)</f>
        <v>LEER</v>
      </c>
      <c r="AA218" s="8" t="str">
        <f t="shared" si="24"/>
        <v>Stationen</v>
      </c>
    </row>
    <row r="219" spans="2:27" ht="15" customHeight="1" x14ac:dyDescent="0.25">
      <c r="B219" s="76" t="str">
        <f t="shared" si="26"/>
        <v>!!!</v>
      </c>
      <c r="C219" s="310" t="str">
        <f>IF(LEN($E219)&gt;0,VLOOKUP(TEXT($E219,0),'Angaben Stationen'!$E$14:$V$215,17,0),"")</f>
        <v/>
      </c>
      <c r="D219" s="254" t="str">
        <f>IF(LEN($E219)&gt;0,VLOOKUP(TEXT($E219,0),'Angaben Stationen'!$E$14:$V$215,18,0),"")</f>
        <v/>
      </c>
      <c r="E219" s="344"/>
      <c r="F219" s="256"/>
      <c r="G219" s="256"/>
      <c r="H219" s="307"/>
      <c r="I219" s="183"/>
      <c r="R219" s="8">
        <f t="shared" si="19"/>
        <v>0</v>
      </c>
      <c r="S219" s="8">
        <f>VLOOKUP($D219,{"29 - Psychiatrie (Erwachsene)",1;"30 - Kinder- und Jugendpsychiatrie",1;"297 - stationsäquivalente Behandlung in der Erwachsenenpsychiatrie (29)",1;"307 - stationsäquivalente Behandlung in der Kinder- und Jugendpsychiatrie (30)",1;"31 - Psychosomatik",1;"",0;0,0},2,0)</f>
        <v>0</v>
      </c>
      <c r="T219" s="8">
        <f t="shared" si="25"/>
        <v>0</v>
      </c>
      <c r="U219" s="8">
        <f t="shared" si="27"/>
        <v>0</v>
      </c>
      <c r="V219" s="8">
        <f t="shared" si="20"/>
        <v>0</v>
      </c>
      <c r="W219" s="8">
        <f t="shared" si="21"/>
        <v>0</v>
      </c>
      <c r="X219" s="8">
        <f t="shared" si="22"/>
        <v>0</v>
      </c>
      <c r="Y219" s="8" t="str">
        <f t="shared" si="23"/>
        <v/>
      </c>
      <c r="Z219" s="8" t="str">
        <f>VLOOKUP($D219,{"29 - Psychiatrie (Erwachsene)","BGI";"297 - stationsäquivalente Behandlung in der Erwachsenenpsychiatrie (29)","BGI";"30 - Kinder- und Jugendpsychiatrie","BGII";"307 - stationsäquivalente Behandlung in der Kinder- und Jugendpsychiatrie (30)","BGII";"31 - Psychosomatik","BGI";"","LEER";0,"Leer"},2,0)</f>
        <v>LEER</v>
      </c>
      <c r="AA219" s="8" t="str">
        <f t="shared" si="24"/>
        <v>Stationen</v>
      </c>
    </row>
    <row r="220" spans="2:27" ht="15" customHeight="1" x14ac:dyDescent="0.25">
      <c r="B220" s="76" t="str">
        <f t="shared" si="26"/>
        <v>!!!</v>
      </c>
      <c r="C220" s="310" t="str">
        <f>IF(LEN($E220)&gt;0,VLOOKUP(TEXT($E220,0),'Angaben Stationen'!$E$14:$V$215,17,0),"")</f>
        <v/>
      </c>
      <c r="D220" s="254" t="str">
        <f>IF(LEN($E220)&gt;0,VLOOKUP(TEXT($E220,0),'Angaben Stationen'!$E$14:$V$215,18,0),"")</f>
        <v/>
      </c>
      <c r="E220" s="344"/>
      <c r="F220" s="256"/>
      <c r="G220" s="256"/>
      <c r="H220" s="307"/>
      <c r="I220" s="183"/>
      <c r="R220" s="8">
        <f t="shared" si="19"/>
        <v>0</v>
      </c>
      <c r="S220" s="8">
        <f>VLOOKUP($D220,{"29 - Psychiatrie (Erwachsene)",1;"30 - Kinder- und Jugendpsychiatrie",1;"297 - stationsäquivalente Behandlung in der Erwachsenenpsychiatrie (29)",1;"307 - stationsäquivalente Behandlung in der Kinder- und Jugendpsychiatrie (30)",1;"31 - Psychosomatik",1;"",0;0,0},2,0)</f>
        <v>0</v>
      </c>
      <c r="T220" s="8">
        <f t="shared" si="25"/>
        <v>0</v>
      </c>
      <c r="U220" s="8">
        <f t="shared" si="27"/>
        <v>0</v>
      </c>
      <c r="V220" s="8">
        <f t="shared" si="20"/>
        <v>0</v>
      </c>
      <c r="W220" s="8">
        <f t="shared" si="21"/>
        <v>0</v>
      </c>
      <c r="X220" s="8">
        <f t="shared" si="22"/>
        <v>0</v>
      </c>
      <c r="Y220" s="8" t="str">
        <f t="shared" si="23"/>
        <v/>
      </c>
      <c r="Z220" s="8" t="str">
        <f>VLOOKUP($D220,{"29 - Psychiatrie (Erwachsene)","BGI";"297 - stationsäquivalente Behandlung in der Erwachsenenpsychiatrie (29)","BGI";"30 - Kinder- und Jugendpsychiatrie","BGII";"307 - stationsäquivalente Behandlung in der Kinder- und Jugendpsychiatrie (30)","BGII";"31 - Psychosomatik","BGI";"","LEER";0,"Leer"},2,0)</f>
        <v>LEER</v>
      </c>
      <c r="AA220" s="8" t="str">
        <f t="shared" si="24"/>
        <v>Stationen</v>
      </c>
    </row>
    <row r="221" spans="2:27" ht="15" customHeight="1" x14ac:dyDescent="0.25">
      <c r="B221" s="76" t="str">
        <f t="shared" si="26"/>
        <v>!!!</v>
      </c>
      <c r="C221" s="310" t="str">
        <f>IF(LEN($E221)&gt;0,VLOOKUP(TEXT($E221,0),'Angaben Stationen'!$E$14:$V$215,17,0),"")</f>
        <v/>
      </c>
      <c r="D221" s="254" t="str">
        <f>IF(LEN($E221)&gt;0,VLOOKUP(TEXT($E221,0),'Angaben Stationen'!$E$14:$V$215,18,0),"")</f>
        <v/>
      </c>
      <c r="E221" s="344"/>
      <c r="F221" s="256"/>
      <c r="G221" s="256"/>
      <c r="H221" s="307"/>
      <c r="I221" s="183"/>
      <c r="R221" s="8">
        <f t="shared" si="19"/>
        <v>0</v>
      </c>
      <c r="S221" s="8">
        <f>VLOOKUP($D221,{"29 - Psychiatrie (Erwachsene)",1;"30 - Kinder- und Jugendpsychiatrie",1;"297 - stationsäquivalente Behandlung in der Erwachsenenpsychiatrie (29)",1;"307 - stationsäquivalente Behandlung in der Kinder- und Jugendpsychiatrie (30)",1;"31 - Psychosomatik",1;"",0;0,0},2,0)</f>
        <v>0</v>
      </c>
      <c r="T221" s="8">
        <f t="shared" si="25"/>
        <v>0</v>
      </c>
      <c r="U221" s="8">
        <f t="shared" si="27"/>
        <v>0</v>
      </c>
      <c r="V221" s="8">
        <f t="shared" si="20"/>
        <v>0</v>
      </c>
      <c r="W221" s="8">
        <f t="shared" si="21"/>
        <v>0</v>
      </c>
      <c r="X221" s="8">
        <f t="shared" si="22"/>
        <v>0</v>
      </c>
      <c r="Y221" s="8" t="str">
        <f t="shared" si="23"/>
        <v/>
      </c>
      <c r="Z221" s="8" t="str">
        <f>VLOOKUP($D221,{"29 - Psychiatrie (Erwachsene)","BGI";"297 - stationsäquivalente Behandlung in der Erwachsenenpsychiatrie (29)","BGI";"30 - Kinder- und Jugendpsychiatrie","BGII";"307 - stationsäquivalente Behandlung in der Kinder- und Jugendpsychiatrie (30)","BGII";"31 - Psychosomatik","BGI";"","LEER";0,"Leer"},2,0)</f>
        <v>LEER</v>
      </c>
      <c r="AA221" s="8" t="str">
        <f t="shared" si="24"/>
        <v>Stationen</v>
      </c>
    </row>
    <row r="222" spans="2:27" ht="15" customHeight="1" x14ac:dyDescent="0.25">
      <c r="B222" s="76" t="str">
        <f t="shared" si="26"/>
        <v>!!!</v>
      </c>
      <c r="C222" s="310" t="str">
        <f>IF(LEN($E222)&gt;0,VLOOKUP(TEXT($E222,0),'Angaben Stationen'!$E$14:$V$215,17,0),"")</f>
        <v/>
      </c>
      <c r="D222" s="254" t="str">
        <f>IF(LEN($E222)&gt;0,VLOOKUP(TEXT($E222,0),'Angaben Stationen'!$E$14:$V$215,18,0),"")</f>
        <v/>
      </c>
      <c r="E222" s="344"/>
      <c r="F222" s="256"/>
      <c r="G222" s="256"/>
      <c r="H222" s="307"/>
      <c r="I222" s="183"/>
      <c r="R222" s="8">
        <f t="shared" si="19"/>
        <v>0</v>
      </c>
      <c r="S222" s="8">
        <f>VLOOKUP($D222,{"29 - Psychiatrie (Erwachsene)",1;"30 - Kinder- und Jugendpsychiatrie",1;"297 - stationsäquivalente Behandlung in der Erwachsenenpsychiatrie (29)",1;"307 - stationsäquivalente Behandlung in der Kinder- und Jugendpsychiatrie (30)",1;"31 - Psychosomatik",1;"",0;0,0},2,0)</f>
        <v>0</v>
      </c>
      <c r="T222" s="8">
        <f t="shared" si="25"/>
        <v>0</v>
      </c>
      <c r="U222" s="8">
        <f t="shared" si="27"/>
        <v>0</v>
      </c>
      <c r="V222" s="8">
        <f t="shared" si="20"/>
        <v>0</v>
      </c>
      <c r="W222" s="8">
        <f t="shared" si="21"/>
        <v>0</v>
      </c>
      <c r="X222" s="8">
        <f t="shared" si="22"/>
        <v>0</v>
      </c>
      <c r="Y222" s="8" t="str">
        <f t="shared" si="23"/>
        <v/>
      </c>
      <c r="Z222" s="8" t="str">
        <f>VLOOKUP($D222,{"29 - Psychiatrie (Erwachsene)","BGI";"297 - stationsäquivalente Behandlung in der Erwachsenenpsychiatrie (29)","BGI";"30 - Kinder- und Jugendpsychiatrie","BGII";"307 - stationsäquivalente Behandlung in der Kinder- und Jugendpsychiatrie (30)","BGII";"31 - Psychosomatik","BGI";"","LEER";0,"Leer"},2,0)</f>
        <v>LEER</v>
      </c>
      <c r="AA222" s="8" t="str">
        <f t="shared" si="24"/>
        <v>Stationen</v>
      </c>
    </row>
    <row r="223" spans="2:27" ht="15" customHeight="1" x14ac:dyDescent="0.25">
      <c r="B223" s="76" t="str">
        <f t="shared" si="26"/>
        <v>!!!</v>
      </c>
      <c r="C223" s="310" t="str">
        <f>IF(LEN($E223)&gt;0,VLOOKUP(TEXT($E223,0),'Angaben Stationen'!$E$14:$V$215,17,0),"")</f>
        <v/>
      </c>
      <c r="D223" s="254" t="str">
        <f>IF(LEN($E223)&gt;0,VLOOKUP(TEXT($E223,0),'Angaben Stationen'!$E$14:$V$215,18,0),"")</f>
        <v/>
      </c>
      <c r="E223" s="344"/>
      <c r="F223" s="256"/>
      <c r="G223" s="256"/>
      <c r="H223" s="307"/>
      <c r="I223" s="183"/>
      <c r="R223" s="8">
        <f t="shared" si="19"/>
        <v>0</v>
      </c>
      <c r="S223" s="8">
        <f>VLOOKUP($D223,{"29 - Psychiatrie (Erwachsene)",1;"30 - Kinder- und Jugendpsychiatrie",1;"297 - stationsäquivalente Behandlung in der Erwachsenenpsychiatrie (29)",1;"307 - stationsäquivalente Behandlung in der Kinder- und Jugendpsychiatrie (30)",1;"31 - Psychosomatik",1;"",0;0,0},2,0)</f>
        <v>0</v>
      </c>
      <c r="T223" s="8">
        <f t="shared" si="25"/>
        <v>0</v>
      </c>
      <c r="U223" s="8">
        <f t="shared" si="27"/>
        <v>0</v>
      </c>
      <c r="V223" s="8">
        <f t="shared" si="20"/>
        <v>0</v>
      </c>
      <c r="W223" s="8">
        <f t="shared" si="21"/>
        <v>0</v>
      </c>
      <c r="X223" s="8">
        <f t="shared" si="22"/>
        <v>0</v>
      </c>
      <c r="Y223" s="8" t="str">
        <f t="shared" si="23"/>
        <v/>
      </c>
      <c r="Z223" s="8" t="str">
        <f>VLOOKUP($D223,{"29 - Psychiatrie (Erwachsene)","BGI";"297 - stationsäquivalente Behandlung in der Erwachsenenpsychiatrie (29)","BGI";"30 - Kinder- und Jugendpsychiatrie","BGII";"307 - stationsäquivalente Behandlung in der Kinder- und Jugendpsychiatrie (30)","BGII";"31 - Psychosomatik","BGI";"","LEER";0,"Leer"},2,0)</f>
        <v>LEER</v>
      </c>
      <c r="AA223" s="8" t="str">
        <f t="shared" si="24"/>
        <v>Stationen</v>
      </c>
    </row>
    <row r="224" spans="2:27" ht="15" customHeight="1" x14ac:dyDescent="0.25">
      <c r="B224" s="76" t="str">
        <f t="shared" si="26"/>
        <v>!!!</v>
      </c>
      <c r="C224" s="310" t="str">
        <f>IF(LEN($E224)&gt;0,VLOOKUP(TEXT($E224,0),'Angaben Stationen'!$E$14:$V$215,17,0),"")</f>
        <v/>
      </c>
      <c r="D224" s="254" t="str">
        <f>IF(LEN($E224)&gt;0,VLOOKUP(TEXT($E224,0),'Angaben Stationen'!$E$14:$V$215,18,0),"")</f>
        <v/>
      </c>
      <c r="E224" s="344"/>
      <c r="F224" s="256"/>
      <c r="G224" s="256"/>
      <c r="H224" s="307"/>
      <c r="I224" s="183"/>
      <c r="R224" s="8">
        <f t="shared" si="19"/>
        <v>0</v>
      </c>
      <c r="S224" s="8">
        <f>VLOOKUP($D224,{"29 - Psychiatrie (Erwachsene)",1;"30 - Kinder- und Jugendpsychiatrie",1;"297 - stationsäquivalente Behandlung in der Erwachsenenpsychiatrie (29)",1;"307 - stationsäquivalente Behandlung in der Kinder- und Jugendpsychiatrie (30)",1;"31 - Psychosomatik",1;"",0;0,0},2,0)</f>
        <v>0</v>
      </c>
      <c r="T224" s="8">
        <f t="shared" si="25"/>
        <v>0</v>
      </c>
      <c r="U224" s="8">
        <f t="shared" si="27"/>
        <v>0</v>
      </c>
      <c r="V224" s="8">
        <f t="shared" si="20"/>
        <v>0</v>
      </c>
      <c r="W224" s="8">
        <f t="shared" si="21"/>
        <v>0</v>
      </c>
      <c r="X224" s="8">
        <f t="shared" si="22"/>
        <v>0</v>
      </c>
      <c r="Y224" s="8" t="str">
        <f t="shared" si="23"/>
        <v/>
      </c>
      <c r="Z224" s="8" t="str">
        <f>VLOOKUP($D224,{"29 - Psychiatrie (Erwachsene)","BGI";"297 - stationsäquivalente Behandlung in der Erwachsenenpsychiatrie (29)","BGI";"30 - Kinder- und Jugendpsychiatrie","BGII";"307 - stationsäquivalente Behandlung in der Kinder- und Jugendpsychiatrie (30)","BGII";"31 - Psychosomatik","BGI";"","LEER";0,"Leer"},2,0)</f>
        <v>LEER</v>
      </c>
      <c r="AA224" s="8" t="str">
        <f t="shared" si="24"/>
        <v>Stationen</v>
      </c>
    </row>
    <row r="225" spans="2:27" ht="15" customHeight="1" x14ac:dyDescent="0.25">
      <c r="B225" s="76" t="str">
        <f t="shared" si="26"/>
        <v>!!!</v>
      </c>
      <c r="C225" s="310" t="str">
        <f>IF(LEN($E225)&gt;0,VLOOKUP(TEXT($E225,0),'Angaben Stationen'!$E$14:$V$215,17,0),"")</f>
        <v/>
      </c>
      <c r="D225" s="254" t="str">
        <f>IF(LEN($E225)&gt;0,VLOOKUP(TEXT($E225,0),'Angaben Stationen'!$E$14:$V$215,18,0),"")</f>
        <v/>
      </c>
      <c r="E225" s="344"/>
      <c r="F225" s="256"/>
      <c r="G225" s="256"/>
      <c r="H225" s="307"/>
      <c r="I225" s="183"/>
      <c r="R225" s="8">
        <f t="shared" si="19"/>
        <v>0</v>
      </c>
      <c r="S225" s="8">
        <f>VLOOKUP($D225,{"29 - Psychiatrie (Erwachsene)",1;"30 - Kinder- und Jugendpsychiatrie",1;"297 - stationsäquivalente Behandlung in der Erwachsenenpsychiatrie (29)",1;"307 - stationsäquivalente Behandlung in der Kinder- und Jugendpsychiatrie (30)",1;"31 - Psychosomatik",1;"",0;0,0},2,0)</f>
        <v>0</v>
      </c>
      <c r="T225" s="8">
        <f t="shared" si="25"/>
        <v>0</v>
      </c>
      <c r="U225" s="8">
        <f t="shared" si="27"/>
        <v>0</v>
      </c>
      <c r="V225" s="8">
        <f t="shared" si="20"/>
        <v>0</v>
      </c>
      <c r="W225" s="8">
        <f t="shared" si="21"/>
        <v>0</v>
      </c>
      <c r="X225" s="8">
        <f t="shared" si="22"/>
        <v>0</v>
      </c>
      <c r="Y225" s="8" t="str">
        <f t="shared" si="23"/>
        <v/>
      </c>
      <c r="Z225" s="8" t="str">
        <f>VLOOKUP($D225,{"29 - Psychiatrie (Erwachsene)","BGI";"297 - stationsäquivalente Behandlung in der Erwachsenenpsychiatrie (29)","BGI";"30 - Kinder- und Jugendpsychiatrie","BGII";"307 - stationsäquivalente Behandlung in der Kinder- und Jugendpsychiatrie (30)","BGII";"31 - Psychosomatik","BGI";"","LEER";0,"Leer"},2,0)</f>
        <v>LEER</v>
      </c>
      <c r="AA225" s="8" t="str">
        <f t="shared" si="24"/>
        <v>Stationen</v>
      </c>
    </row>
    <row r="226" spans="2:27" ht="15" customHeight="1" x14ac:dyDescent="0.25">
      <c r="B226" s="76" t="str">
        <f t="shared" si="26"/>
        <v>!!!</v>
      </c>
      <c r="C226" s="310" t="str">
        <f>IF(LEN($E226)&gt;0,VLOOKUP(TEXT($E226,0),'Angaben Stationen'!$E$14:$V$215,17,0),"")</f>
        <v/>
      </c>
      <c r="D226" s="254" t="str">
        <f>IF(LEN($E226)&gt;0,VLOOKUP(TEXT($E226,0),'Angaben Stationen'!$E$14:$V$215,18,0),"")</f>
        <v/>
      </c>
      <c r="E226" s="344"/>
      <c r="F226" s="256"/>
      <c r="G226" s="256"/>
      <c r="H226" s="307"/>
      <c r="I226" s="183"/>
      <c r="R226" s="8">
        <f t="shared" ref="R226:R289" si="28">IF(LEN(B226)&gt;0,0,1)</f>
        <v>0</v>
      </c>
      <c r="S226" s="8">
        <f>VLOOKUP($D226,{"29 - Psychiatrie (Erwachsene)",1;"30 - Kinder- und Jugendpsychiatrie",1;"297 - stationsäquivalente Behandlung in der Erwachsenenpsychiatrie (29)",1;"307 - stationsäquivalente Behandlung in der Kinder- und Jugendpsychiatrie (30)",1;"31 - Psychosomatik",1;"",0;0,0},2,0)</f>
        <v>0</v>
      </c>
      <c r="T226" s="8">
        <f t="shared" si="25"/>
        <v>0</v>
      </c>
      <c r="U226" s="8">
        <f t="shared" si="27"/>
        <v>0</v>
      </c>
      <c r="V226" s="8">
        <f t="shared" ref="V226:V289" si="29">IF(VALUE($F226)&gt;0,1,0)</f>
        <v>0</v>
      </c>
      <c r="W226" s="8">
        <f t="shared" ref="W226:W289" si="30">IF(LEN($G226)&gt;0,1,0)</f>
        <v>0</v>
      </c>
      <c r="X226" s="8">
        <f t="shared" ref="X226:X289" si="31">IF(LEN($H226)&gt;0,1,0)</f>
        <v>0</v>
      </c>
      <c r="Y226" s="8" t="str">
        <f t="shared" ref="Y226:Y289" si="32">IF($D226&lt;&gt;"","MonatII","")</f>
        <v/>
      </c>
      <c r="Z226" s="8" t="str">
        <f>VLOOKUP($D226,{"29 - Psychiatrie (Erwachsene)","BGI";"297 - stationsäquivalente Behandlung in der Erwachsenenpsychiatrie (29)","BGI";"30 - Kinder- und Jugendpsychiatrie","BGII";"307 - stationsäquivalente Behandlung in der Kinder- und Jugendpsychiatrie (30)","BGII";"31 - Psychosomatik","BGI";"","LEER";0,"Leer"},2,0)</f>
        <v>LEER</v>
      </c>
      <c r="AA226" s="8" t="str">
        <f t="shared" ref="AA226:AA289" si="33">"Stationen"</f>
        <v>Stationen</v>
      </c>
    </row>
    <row r="227" spans="2:27" ht="15" customHeight="1" x14ac:dyDescent="0.25">
      <c r="B227" s="76" t="str">
        <f t="shared" si="26"/>
        <v>!!!</v>
      </c>
      <c r="C227" s="310" t="str">
        <f>IF(LEN($E227)&gt;0,VLOOKUP(TEXT($E227,0),'Angaben Stationen'!$E$14:$V$215,17,0),"")</f>
        <v/>
      </c>
      <c r="D227" s="254" t="str">
        <f>IF(LEN($E227)&gt;0,VLOOKUP(TEXT($E227,0),'Angaben Stationen'!$E$14:$V$215,18,0),"")</f>
        <v/>
      </c>
      <c r="E227" s="344"/>
      <c r="F227" s="256"/>
      <c r="G227" s="256"/>
      <c r="H227" s="307"/>
      <c r="I227" s="183"/>
      <c r="R227" s="8">
        <f t="shared" si="28"/>
        <v>0</v>
      </c>
      <c r="S227" s="8">
        <f>VLOOKUP($D227,{"29 - Psychiatrie (Erwachsene)",1;"30 - Kinder- und Jugendpsychiatrie",1;"297 - stationsäquivalente Behandlung in der Erwachsenenpsychiatrie (29)",1;"307 - stationsäquivalente Behandlung in der Kinder- und Jugendpsychiatrie (30)",1;"31 - Psychosomatik",1;"",0;0,0},2,0)</f>
        <v>0</v>
      </c>
      <c r="T227" s="8">
        <f t="shared" si="25"/>
        <v>0</v>
      </c>
      <c r="U227" s="8">
        <f t="shared" si="27"/>
        <v>0</v>
      </c>
      <c r="V227" s="8">
        <f t="shared" si="29"/>
        <v>0</v>
      </c>
      <c r="W227" s="8">
        <f t="shared" si="30"/>
        <v>0</v>
      </c>
      <c r="X227" s="8">
        <f t="shared" si="31"/>
        <v>0</v>
      </c>
      <c r="Y227" s="8" t="str">
        <f t="shared" si="32"/>
        <v/>
      </c>
      <c r="Z227" s="8" t="str">
        <f>VLOOKUP($D227,{"29 - Psychiatrie (Erwachsene)","BGI";"297 - stationsäquivalente Behandlung in der Erwachsenenpsychiatrie (29)","BGI";"30 - Kinder- und Jugendpsychiatrie","BGII";"307 - stationsäquivalente Behandlung in der Kinder- und Jugendpsychiatrie (30)","BGII";"31 - Psychosomatik","BGI";"","LEER";0,"Leer"},2,0)</f>
        <v>LEER</v>
      </c>
      <c r="AA227" s="8" t="str">
        <f t="shared" si="33"/>
        <v>Stationen</v>
      </c>
    </row>
    <row r="228" spans="2:27" ht="15" customHeight="1" x14ac:dyDescent="0.25">
      <c r="B228" s="76" t="str">
        <f t="shared" si="26"/>
        <v>!!!</v>
      </c>
      <c r="C228" s="310" t="str">
        <f>IF(LEN($E228)&gt;0,VLOOKUP(TEXT($E228,0),'Angaben Stationen'!$E$14:$V$215,17,0),"")</f>
        <v/>
      </c>
      <c r="D228" s="254" t="str">
        <f>IF(LEN($E228)&gt;0,VLOOKUP(TEXT($E228,0),'Angaben Stationen'!$E$14:$V$215,18,0),"")</f>
        <v/>
      </c>
      <c r="E228" s="344"/>
      <c r="F228" s="256"/>
      <c r="G228" s="256"/>
      <c r="H228" s="307"/>
      <c r="I228" s="183"/>
      <c r="R228" s="8">
        <f t="shared" si="28"/>
        <v>0</v>
      </c>
      <c r="S228" s="8">
        <f>VLOOKUP($D228,{"29 - Psychiatrie (Erwachsene)",1;"30 - Kinder- und Jugendpsychiatrie",1;"297 - stationsäquivalente Behandlung in der Erwachsenenpsychiatrie (29)",1;"307 - stationsäquivalente Behandlung in der Kinder- und Jugendpsychiatrie (30)",1;"31 - Psychosomatik",1;"",0;0,0},2,0)</f>
        <v>0</v>
      </c>
      <c r="T228" s="8">
        <f t="shared" si="25"/>
        <v>0</v>
      </c>
      <c r="U228" s="8">
        <f t="shared" si="27"/>
        <v>0</v>
      </c>
      <c r="V228" s="8">
        <f t="shared" si="29"/>
        <v>0</v>
      </c>
      <c r="W228" s="8">
        <f t="shared" si="30"/>
        <v>0</v>
      </c>
      <c r="X228" s="8">
        <f t="shared" si="31"/>
        <v>0</v>
      </c>
      <c r="Y228" s="8" t="str">
        <f t="shared" si="32"/>
        <v/>
      </c>
      <c r="Z228" s="8" t="str">
        <f>VLOOKUP($D228,{"29 - Psychiatrie (Erwachsene)","BGI";"297 - stationsäquivalente Behandlung in der Erwachsenenpsychiatrie (29)","BGI";"30 - Kinder- und Jugendpsychiatrie","BGII";"307 - stationsäquivalente Behandlung in der Kinder- und Jugendpsychiatrie (30)","BGII";"31 - Psychosomatik","BGI";"","LEER";0,"Leer"},2,0)</f>
        <v>LEER</v>
      </c>
      <c r="AA228" s="8" t="str">
        <f t="shared" si="33"/>
        <v>Stationen</v>
      </c>
    </row>
    <row r="229" spans="2:27" ht="15" customHeight="1" x14ac:dyDescent="0.25">
      <c r="B229" s="76" t="str">
        <f t="shared" si="26"/>
        <v>!!!</v>
      </c>
      <c r="C229" s="310" t="str">
        <f>IF(LEN($E229)&gt;0,VLOOKUP(TEXT($E229,0),'Angaben Stationen'!$E$14:$V$215,17,0),"")</f>
        <v/>
      </c>
      <c r="D229" s="254" t="str">
        <f>IF(LEN($E229)&gt;0,VLOOKUP(TEXT($E229,0),'Angaben Stationen'!$E$14:$V$215,18,0),"")</f>
        <v/>
      </c>
      <c r="E229" s="344"/>
      <c r="F229" s="256"/>
      <c r="G229" s="256"/>
      <c r="H229" s="307"/>
      <c r="I229" s="183"/>
      <c r="R229" s="8">
        <f t="shared" si="28"/>
        <v>0</v>
      </c>
      <c r="S229" s="8">
        <f>VLOOKUP($D229,{"29 - Psychiatrie (Erwachsene)",1;"30 - Kinder- und Jugendpsychiatrie",1;"297 - stationsäquivalente Behandlung in der Erwachsenenpsychiatrie (29)",1;"307 - stationsäquivalente Behandlung in der Kinder- und Jugendpsychiatrie (30)",1;"31 - Psychosomatik",1;"",0;0,0},2,0)</f>
        <v>0</v>
      </c>
      <c r="T229" s="8">
        <f t="shared" si="25"/>
        <v>0</v>
      </c>
      <c r="U229" s="8">
        <f t="shared" si="27"/>
        <v>0</v>
      </c>
      <c r="V229" s="8">
        <f t="shared" si="29"/>
        <v>0</v>
      </c>
      <c r="W229" s="8">
        <f t="shared" si="30"/>
        <v>0</v>
      </c>
      <c r="X229" s="8">
        <f t="shared" si="31"/>
        <v>0</v>
      </c>
      <c r="Y229" s="8" t="str">
        <f t="shared" si="32"/>
        <v/>
      </c>
      <c r="Z229" s="8" t="str">
        <f>VLOOKUP($D229,{"29 - Psychiatrie (Erwachsene)","BGI";"297 - stationsäquivalente Behandlung in der Erwachsenenpsychiatrie (29)","BGI";"30 - Kinder- und Jugendpsychiatrie","BGII";"307 - stationsäquivalente Behandlung in der Kinder- und Jugendpsychiatrie (30)","BGII";"31 - Psychosomatik","BGI";"","LEER";0,"Leer"},2,0)</f>
        <v>LEER</v>
      </c>
      <c r="AA229" s="8" t="str">
        <f t="shared" si="33"/>
        <v>Stationen</v>
      </c>
    </row>
    <row r="230" spans="2:27" ht="15" customHeight="1" x14ac:dyDescent="0.25">
      <c r="B230" s="76" t="str">
        <f t="shared" si="26"/>
        <v>!!!</v>
      </c>
      <c r="C230" s="310" t="str">
        <f>IF(LEN($E230)&gt;0,VLOOKUP(TEXT($E230,0),'Angaben Stationen'!$E$14:$V$215,17,0),"")</f>
        <v/>
      </c>
      <c r="D230" s="254" t="str">
        <f>IF(LEN($E230)&gt;0,VLOOKUP(TEXT($E230,0),'Angaben Stationen'!$E$14:$V$215,18,0),"")</f>
        <v/>
      </c>
      <c r="E230" s="344"/>
      <c r="F230" s="256"/>
      <c r="G230" s="256"/>
      <c r="H230" s="307"/>
      <c r="I230" s="183"/>
      <c r="R230" s="8">
        <f t="shared" si="28"/>
        <v>0</v>
      </c>
      <c r="S230" s="8">
        <f>VLOOKUP($D230,{"29 - Psychiatrie (Erwachsene)",1;"30 - Kinder- und Jugendpsychiatrie",1;"297 - stationsäquivalente Behandlung in der Erwachsenenpsychiatrie (29)",1;"307 - stationsäquivalente Behandlung in der Kinder- und Jugendpsychiatrie (30)",1;"31 - Psychosomatik",1;"",0;0,0},2,0)</f>
        <v>0</v>
      </c>
      <c r="T230" s="8">
        <f t="shared" ref="T230:T293" si="34">IF(LEN($C230)&gt;0,1,0)</f>
        <v>0</v>
      </c>
      <c r="U230" s="8">
        <f t="shared" si="27"/>
        <v>0</v>
      </c>
      <c r="V230" s="8">
        <f t="shared" si="29"/>
        <v>0</v>
      </c>
      <c r="W230" s="8">
        <f t="shared" si="30"/>
        <v>0</v>
      </c>
      <c r="X230" s="8">
        <f t="shared" si="31"/>
        <v>0</v>
      </c>
      <c r="Y230" s="8" t="str">
        <f t="shared" si="32"/>
        <v/>
      </c>
      <c r="Z230" s="8" t="str">
        <f>VLOOKUP($D230,{"29 - Psychiatrie (Erwachsene)","BGI";"297 - stationsäquivalente Behandlung in der Erwachsenenpsychiatrie (29)","BGI";"30 - Kinder- und Jugendpsychiatrie","BGII";"307 - stationsäquivalente Behandlung in der Kinder- und Jugendpsychiatrie (30)","BGII";"31 - Psychosomatik","BGI";"","LEER";0,"Leer"},2,0)</f>
        <v>LEER</v>
      </c>
      <c r="AA230" s="8" t="str">
        <f t="shared" si="33"/>
        <v>Stationen</v>
      </c>
    </row>
    <row r="231" spans="2:27" ht="15" customHeight="1" x14ac:dyDescent="0.25">
      <c r="B231" s="76" t="str">
        <f t="shared" si="26"/>
        <v>!!!</v>
      </c>
      <c r="C231" s="310" t="str">
        <f>IF(LEN($E231)&gt;0,VLOOKUP(TEXT($E231,0),'Angaben Stationen'!$E$14:$V$215,17,0),"")</f>
        <v/>
      </c>
      <c r="D231" s="254" t="str">
        <f>IF(LEN($E231)&gt;0,VLOOKUP(TEXT($E231,0),'Angaben Stationen'!$E$14:$V$215,18,0),"")</f>
        <v/>
      </c>
      <c r="E231" s="344"/>
      <c r="F231" s="256"/>
      <c r="G231" s="256"/>
      <c r="H231" s="307"/>
      <c r="I231" s="183"/>
      <c r="R231" s="8">
        <f t="shared" si="28"/>
        <v>0</v>
      </c>
      <c r="S231" s="8">
        <f>VLOOKUP($D231,{"29 - Psychiatrie (Erwachsene)",1;"30 - Kinder- und Jugendpsychiatrie",1;"297 - stationsäquivalente Behandlung in der Erwachsenenpsychiatrie (29)",1;"307 - stationsäquivalente Behandlung in der Kinder- und Jugendpsychiatrie (30)",1;"31 - Psychosomatik",1;"",0;0,0},2,0)</f>
        <v>0</v>
      </c>
      <c r="T231" s="8">
        <f t="shared" si="34"/>
        <v>0</v>
      </c>
      <c r="U231" s="8">
        <f t="shared" si="27"/>
        <v>0</v>
      </c>
      <c r="V231" s="8">
        <f t="shared" si="29"/>
        <v>0</v>
      </c>
      <c r="W231" s="8">
        <f t="shared" si="30"/>
        <v>0</v>
      </c>
      <c r="X231" s="8">
        <f t="shared" si="31"/>
        <v>0</v>
      </c>
      <c r="Y231" s="8" t="str">
        <f t="shared" si="32"/>
        <v/>
      </c>
      <c r="Z231" s="8" t="str">
        <f>VLOOKUP($D231,{"29 - Psychiatrie (Erwachsene)","BGI";"297 - stationsäquivalente Behandlung in der Erwachsenenpsychiatrie (29)","BGI";"30 - Kinder- und Jugendpsychiatrie","BGII";"307 - stationsäquivalente Behandlung in der Kinder- und Jugendpsychiatrie (30)","BGII";"31 - Psychosomatik","BGI";"","LEER";0,"Leer"},2,0)</f>
        <v>LEER</v>
      </c>
      <c r="AA231" s="8" t="str">
        <f t="shared" si="33"/>
        <v>Stationen</v>
      </c>
    </row>
    <row r="232" spans="2:27" ht="15" customHeight="1" x14ac:dyDescent="0.25">
      <c r="B232" s="76" t="str">
        <f t="shared" si="26"/>
        <v>!!!</v>
      </c>
      <c r="C232" s="310" t="str">
        <f>IF(LEN($E232)&gt;0,VLOOKUP(TEXT($E232,0),'Angaben Stationen'!$E$14:$V$215,17,0),"")</f>
        <v/>
      </c>
      <c r="D232" s="254" t="str">
        <f>IF(LEN($E232)&gt;0,VLOOKUP(TEXT($E232,0),'Angaben Stationen'!$E$14:$V$215,18,0),"")</f>
        <v/>
      </c>
      <c r="E232" s="344"/>
      <c r="F232" s="256"/>
      <c r="G232" s="256"/>
      <c r="H232" s="307"/>
      <c r="I232" s="183"/>
      <c r="R232" s="8">
        <f t="shared" si="28"/>
        <v>0</v>
      </c>
      <c r="S232" s="8">
        <f>VLOOKUP($D232,{"29 - Psychiatrie (Erwachsene)",1;"30 - Kinder- und Jugendpsychiatrie",1;"297 - stationsäquivalente Behandlung in der Erwachsenenpsychiatrie (29)",1;"307 - stationsäquivalente Behandlung in der Kinder- und Jugendpsychiatrie (30)",1;"31 - Psychosomatik",1;"",0;0,0},2,0)</f>
        <v>0</v>
      </c>
      <c r="T232" s="8">
        <f t="shared" si="34"/>
        <v>0</v>
      </c>
      <c r="U232" s="8">
        <f t="shared" si="27"/>
        <v>0</v>
      </c>
      <c r="V232" s="8">
        <f t="shared" si="29"/>
        <v>0</v>
      </c>
      <c r="W232" s="8">
        <f t="shared" si="30"/>
        <v>0</v>
      </c>
      <c r="X232" s="8">
        <f t="shared" si="31"/>
        <v>0</v>
      </c>
      <c r="Y232" s="8" t="str">
        <f t="shared" si="32"/>
        <v/>
      </c>
      <c r="Z232" s="8" t="str">
        <f>VLOOKUP($D232,{"29 - Psychiatrie (Erwachsene)","BGI";"297 - stationsäquivalente Behandlung in der Erwachsenenpsychiatrie (29)","BGI";"30 - Kinder- und Jugendpsychiatrie","BGII";"307 - stationsäquivalente Behandlung in der Kinder- und Jugendpsychiatrie (30)","BGII";"31 - Psychosomatik","BGI";"","LEER";0,"Leer"},2,0)</f>
        <v>LEER</v>
      </c>
      <c r="AA232" s="8" t="str">
        <f t="shared" si="33"/>
        <v>Stationen</v>
      </c>
    </row>
    <row r="233" spans="2:27" ht="15" customHeight="1" x14ac:dyDescent="0.25">
      <c r="B233" s="76" t="str">
        <f t="shared" si="26"/>
        <v>!!!</v>
      </c>
      <c r="C233" s="310" t="str">
        <f>IF(LEN($E233)&gt;0,VLOOKUP(TEXT($E233,0),'Angaben Stationen'!$E$14:$V$215,17,0),"")</f>
        <v/>
      </c>
      <c r="D233" s="254" t="str">
        <f>IF(LEN($E233)&gt;0,VLOOKUP(TEXT($E233,0),'Angaben Stationen'!$E$14:$V$215,18,0),"")</f>
        <v/>
      </c>
      <c r="E233" s="344"/>
      <c r="F233" s="256"/>
      <c r="G233" s="256"/>
      <c r="H233" s="307"/>
      <c r="I233" s="183"/>
      <c r="R233" s="8">
        <f t="shared" si="28"/>
        <v>0</v>
      </c>
      <c r="S233" s="8">
        <f>VLOOKUP($D233,{"29 - Psychiatrie (Erwachsene)",1;"30 - Kinder- und Jugendpsychiatrie",1;"297 - stationsäquivalente Behandlung in der Erwachsenenpsychiatrie (29)",1;"307 - stationsäquivalente Behandlung in der Kinder- und Jugendpsychiatrie (30)",1;"31 - Psychosomatik",1;"",0;0,0},2,0)</f>
        <v>0</v>
      </c>
      <c r="T233" s="8">
        <f t="shared" si="34"/>
        <v>0</v>
      </c>
      <c r="U233" s="8">
        <f t="shared" si="27"/>
        <v>0</v>
      </c>
      <c r="V233" s="8">
        <f t="shared" si="29"/>
        <v>0</v>
      </c>
      <c r="W233" s="8">
        <f t="shared" si="30"/>
        <v>0</v>
      </c>
      <c r="X233" s="8">
        <f t="shared" si="31"/>
        <v>0</v>
      </c>
      <c r="Y233" s="8" t="str">
        <f t="shared" si="32"/>
        <v/>
      </c>
      <c r="Z233" s="8" t="str">
        <f>VLOOKUP($D233,{"29 - Psychiatrie (Erwachsene)","BGI";"297 - stationsäquivalente Behandlung in der Erwachsenenpsychiatrie (29)","BGI";"30 - Kinder- und Jugendpsychiatrie","BGII";"307 - stationsäquivalente Behandlung in der Kinder- und Jugendpsychiatrie (30)","BGII";"31 - Psychosomatik","BGI";"","LEER";0,"Leer"},2,0)</f>
        <v>LEER</v>
      </c>
      <c r="AA233" s="8" t="str">
        <f t="shared" si="33"/>
        <v>Stationen</v>
      </c>
    </row>
    <row r="234" spans="2:27" ht="15" customHeight="1" x14ac:dyDescent="0.25">
      <c r="B234" s="76" t="str">
        <f t="shared" si="26"/>
        <v>!!!</v>
      </c>
      <c r="C234" s="310" t="str">
        <f>IF(LEN($E234)&gt;0,VLOOKUP(TEXT($E234,0),'Angaben Stationen'!$E$14:$V$215,17,0),"")</f>
        <v/>
      </c>
      <c r="D234" s="254" t="str">
        <f>IF(LEN($E234)&gt;0,VLOOKUP(TEXT($E234,0),'Angaben Stationen'!$E$14:$V$215,18,0),"")</f>
        <v/>
      </c>
      <c r="E234" s="344"/>
      <c r="F234" s="256"/>
      <c r="G234" s="256"/>
      <c r="H234" s="307"/>
      <c r="I234" s="183"/>
      <c r="R234" s="8">
        <f t="shared" si="28"/>
        <v>0</v>
      </c>
      <c r="S234" s="8">
        <f>VLOOKUP($D234,{"29 - Psychiatrie (Erwachsene)",1;"30 - Kinder- und Jugendpsychiatrie",1;"297 - stationsäquivalente Behandlung in der Erwachsenenpsychiatrie (29)",1;"307 - stationsäquivalente Behandlung in der Kinder- und Jugendpsychiatrie (30)",1;"31 - Psychosomatik",1;"",0;0,0},2,0)</f>
        <v>0</v>
      </c>
      <c r="T234" s="8">
        <f t="shared" si="34"/>
        <v>0</v>
      </c>
      <c r="U234" s="8">
        <f t="shared" si="27"/>
        <v>0</v>
      </c>
      <c r="V234" s="8">
        <f t="shared" si="29"/>
        <v>0</v>
      </c>
      <c r="W234" s="8">
        <f t="shared" si="30"/>
        <v>0</v>
      </c>
      <c r="X234" s="8">
        <f t="shared" si="31"/>
        <v>0</v>
      </c>
      <c r="Y234" s="8" t="str">
        <f t="shared" si="32"/>
        <v/>
      </c>
      <c r="Z234" s="8" t="str">
        <f>VLOOKUP($D234,{"29 - Psychiatrie (Erwachsene)","BGI";"297 - stationsäquivalente Behandlung in der Erwachsenenpsychiatrie (29)","BGI";"30 - Kinder- und Jugendpsychiatrie","BGII";"307 - stationsäquivalente Behandlung in der Kinder- und Jugendpsychiatrie (30)","BGII";"31 - Psychosomatik","BGI";"","LEER";0,"Leer"},2,0)</f>
        <v>LEER</v>
      </c>
      <c r="AA234" s="8" t="str">
        <f t="shared" si="33"/>
        <v>Stationen</v>
      </c>
    </row>
    <row r="235" spans="2:27" ht="15" customHeight="1" x14ac:dyDescent="0.25">
      <c r="B235" s="76" t="str">
        <f t="shared" si="26"/>
        <v>!!!</v>
      </c>
      <c r="C235" s="310" t="str">
        <f>IF(LEN($E235)&gt;0,VLOOKUP(TEXT($E235,0),'Angaben Stationen'!$E$14:$V$215,17,0),"")</f>
        <v/>
      </c>
      <c r="D235" s="254" t="str">
        <f>IF(LEN($E235)&gt;0,VLOOKUP(TEXT($E235,0),'Angaben Stationen'!$E$14:$V$215,18,0),"")</f>
        <v/>
      </c>
      <c r="E235" s="344"/>
      <c r="F235" s="256"/>
      <c r="G235" s="256"/>
      <c r="H235" s="307"/>
      <c r="I235" s="183"/>
      <c r="R235" s="8">
        <f t="shared" si="28"/>
        <v>0</v>
      </c>
      <c r="S235" s="8">
        <f>VLOOKUP($D235,{"29 - Psychiatrie (Erwachsene)",1;"30 - Kinder- und Jugendpsychiatrie",1;"297 - stationsäquivalente Behandlung in der Erwachsenenpsychiatrie (29)",1;"307 - stationsäquivalente Behandlung in der Kinder- und Jugendpsychiatrie (30)",1;"31 - Psychosomatik",1;"",0;0,0},2,0)</f>
        <v>0</v>
      </c>
      <c r="T235" s="8">
        <f t="shared" si="34"/>
        <v>0</v>
      </c>
      <c r="U235" s="8">
        <f t="shared" si="27"/>
        <v>0</v>
      </c>
      <c r="V235" s="8">
        <f t="shared" si="29"/>
        <v>0</v>
      </c>
      <c r="W235" s="8">
        <f t="shared" si="30"/>
        <v>0</v>
      </c>
      <c r="X235" s="8">
        <f t="shared" si="31"/>
        <v>0</v>
      </c>
      <c r="Y235" s="8" t="str">
        <f t="shared" si="32"/>
        <v/>
      </c>
      <c r="Z235" s="8" t="str">
        <f>VLOOKUP($D235,{"29 - Psychiatrie (Erwachsene)","BGI";"297 - stationsäquivalente Behandlung in der Erwachsenenpsychiatrie (29)","BGI";"30 - Kinder- und Jugendpsychiatrie","BGII";"307 - stationsäquivalente Behandlung in der Kinder- und Jugendpsychiatrie (30)","BGII";"31 - Psychosomatik","BGI";"","LEER";0,"Leer"},2,0)</f>
        <v>LEER</v>
      </c>
      <c r="AA235" s="8" t="str">
        <f t="shared" si="33"/>
        <v>Stationen</v>
      </c>
    </row>
    <row r="236" spans="2:27" ht="15" customHeight="1" x14ac:dyDescent="0.25">
      <c r="B236" s="76" t="str">
        <f t="shared" si="26"/>
        <v>!!!</v>
      </c>
      <c r="C236" s="310" t="str">
        <f>IF(LEN($E236)&gt;0,VLOOKUP(TEXT($E236,0),'Angaben Stationen'!$E$14:$V$215,17,0),"")</f>
        <v/>
      </c>
      <c r="D236" s="254" t="str">
        <f>IF(LEN($E236)&gt;0,VLOOKUP(TEXT($E236,0),'Angaben Stationen'!$E$14:$V$215,18,0),"")</f>
        <v/>
      </c>
      <c r="E236" s="344"/>
      <c r="F236" s="256"/>
      <c r="G236" s="256"/>
      <c r="H236" s="307"/>
      <c r="I236" s="183"/>
      <c r="R236" s="8">
        <f t="shared" si="28"/>
        <v>0</v>
      </c>
      <c r="S236" s="8">
        <f>VLOOKUP($D236,{"29 - Psychiatrie (Erwachsene)",1;"30 - Kinder- und Jugendpsychiatrie",1;"297 - stationsäquivalente Behandlung in der Erwachsenenpsychiatrie (29)",1;"307 - stationsäquivalente Behandlung in der Kinder- und Jugendpsychiatrie (30)",1;"31 - Psychosomatik",1;"",0;0,0},2,0)</f>
        <v>0</v>
      </c>
      <c r="T236" s="8">
        <f t="shared" si="34"/>
        <v>0</v>
      </c>
      <c r="U236" s="8">
        <f t="shared" si="27"/>
        <v>0</v>
      </c>
      <c r="V236" s="8">
        <f t="shared" si="29"/>
        <v>0</v>
      </c>
      <c r="W236" s="8">
        <f t="shared" si="30"/>
        <v>0</v>
      </c>
      <c r="X236" s="8">
        <f t="shared" si="31"/>
        <v>0</v>
      </c>
      <c r="Y236" s="8" t="str">
        <f t="shared" si="32"/>
        <v/>
      </c>
      <c r="Z236" s="8" t="str">
        <f>VLOOKUP($D236,{"29 - Psychiatrie (Erwachsene)","BGI";"297 - stationsäquivalente Behandlung in der Erwachsenenpsychiatrie (29)","BGI";"30 - Kinder- und Jugendpsychiatrie","BGII";"307 - stationsäquivalente Behandlung in der Kinder- und Jugendpsychiatrie (30)","BGII";"31 - Psychosomatik","BGI";"","LEER";0,"Leer"},2,0)</f>
        <v>LEER</v>
      </c>
      <c r="AA236" s="8" t="str">
        <f t="shared" si="33"/>
        <v>Stationen</v>
      </c>
    </row>
    <row r="237" spans="2:27" ht="15" customHeight="1" x14ac:dyDescent="0.25">
      <c r="B237" s="76" t="str">
        <f t="shared" si="26"/>
        <v>!!!</v>
      </c>
      <c r="C237" s="310" t="str">
        <f>IF(LEN($E237)&gt;0,VLOOKUP(TEXT($E237,0),'Angaben Stationen'!$E$14:$V$215,17,0),"")</f>
        <v/>
      </c>
      <c r="D237" s="254" t="str">
        <f>IF(LEN($E237)&gt;0,VLOOKUP(TEXT($E237,0),'Angaben Stationen'!$E$14:$V$215,18,0),"")</f>
        <v/>
      </c>
      <c r="E237" s="344"/>
      <c r="F237" s="256"/>
      <c r="G237" s="256"/>
      <c r="H237" s="307"/>
      <c r="I237" s="183"/>
      <c r="R237" s="8">
        <f t="shared" si="28"/>
        <v>0</v>
      </c>
      <c r="S237" s="8">
        <f>VLOOKUP($D237,{"29 - Psychiatrie (Erwachsene)",1;"30 - Kinder- und Jugendpsychiatrie",1;"297 - stationsäquivalente Behandlung in der Erwachsenenpsychiatrie (29)",1;"307 - stationsäquivalente Behandlung in der Kinder- und Jugendpsychiatrie (30)",1;"31 - Psychosomatik",1;"",0;0,0},2,0)</f>
        <v>0</v>
      </c>
      <c r="T237" s="8">
        <f t="shared" si="34"/>
        <v>0</v>
      </c>
      <c r="U237" s="8">
        <f t="shared" si="27"/>
        <v>0</v>
      </c>
      <c r="V237" s="8">
        <f t="shared" si="29"/>
        <v>0</v>
      </c>
      <c r="W237" s="8">
        <f t="shared" si="30"/>
        <v>0</v>
      </c>
      <c r="X237" s="8">
        <f t="shared" si="31"/>
        <v>0</v>
      </c>
      <c r="Y237" s="8" t="str">
        <f t="shared" si="32"/>
        <v/>
      </c>
      <c r="Z237" s="8" t="str">
        <f>VLOOKUP($D237,{"29 - Psychiatrie (Erwachsene)","BGI";"297 - stationsäquivalente Behandlung in der Erwachsenenpsychiatrie (29)","BGI";"30 - Kinder- und Jugendpsychiatrie","BGII";"307 - stationsäquivalente Behandlung in der Kinder- und Jugendpsychiatrie (30)","BGII";"31 - Psychosomatik","BGI";"","LEER";0,"Leer"},2,0)</f>
        <v>LEER</v>
      </c>
      <c r="AA237" s="8" t="str">
        <f t="shared" si="33"/>
        <v>Stationen</v>
      </c>
    </row>
    <row r="238" spans="2:27" ht="15" customHeight="1" x14ac:dyDescent="0.25">
      <c r="B238" s="76" t="str">
        <f t="shared" si="26"/>
        <v>!!!</v>
      </c>
      <c r="C238" s="310" t="str">
        <f>IF(LEN($E238)&gt;0,VLOOKUP(TEXT($E238,0),'Angaben Stationen'!$E$14:$V$215,17,0),"")</f>
        <v/>
      </c>
      <c r="D238" s="254" t="str">
        <f>IF(LEN($E238)&gt;0,VLOOKUP(TEXT($E238,0),'Angaben Stationen'!$E$14:$V$215,18,0),"")</f>
        <v/>
      </c>
      <c r="E238" s="344"/>
      <c r="F238" s="256"/>
      <c r="G238" s="256"/>
      <c r="H238" s="307"/>
      <c r="I238" s="183"/>
      <c r="R238" s="8">
        <f t="shared" si="28"/>
        <v>0</v>
      </c>
      <c r="S238" s="8">
        <f>VLOOKUP($D238,{"29 - Psychiatrie (Erwachsene)",1;"30 - Kinder- und Jugendpsychiatrie",1;"297 - stationsäquivalente Behandlung in der Erwachsenenpsychiatrie (29)",1;"307 - stationsäquivalente Behandlung in der Kinder- und Jugendpsychiatrie (30)",1;"31 - Psychosomatik",1;"",0;0,0},2,0)</f>
        <v>0</v>
      </c>
      <c r="T238" s="8">
        <f t="shared" si="34"/>
        <v>0</v>
      </c>
      <c r="U238" s="8">
        <f t="shared" si="27"/>
        <v>0</v>
      </c>
      <c r="V238" s="8">
        <f t="shared" si="29"/>
        <v>0</v>
      </c>
      <c r="W238" s="8">
        <f t="shared" si="30"/>
        <v>0</v>
      </c>
      <c r="X238" s="8">
        <f t="shared" si="31"/>
        <v>0</v>
      </c>
      <c r="Y238" s="8" t="str">
        <f t="shared" si="32"/>
        <v/>
      </c>
      <c r="Z238" s="8" t="str">
        <f>VLOOKUP($D238,{"29 - Psychiatrie (Erwachsene)","BGI";"297 - stationsäquivalente Behandlung in der Erwachsenenpsychiatrie (29)","BGI";"30 - Kinder- und Jugendpsychiatrie","BGII";"307 - stationsäquivalente Behandlung in der Kinder- und Jugendpsychiatrie (30)","BGII";"31 - Psychosomatik","BGI";"","LEER";0,"Leer"},2,0)</f>
        <v>LEER</v>
      </c>
      <c r="AA238" s="8" t="str">
        <f t="shared" si="33"/>
        <v>Stationen</v>
      </c>
    </row>
    <row r="239" spans="2:27" ht="15" customHeight="1" x14ac:dyDescent="0.25">
      <c r="B239" s="76" t="str">
        <f t="shared" si="26"/>
        <v>!!!</v>
      </c>
      <c r="C239" s="310" t="str">
        <f>IF(LEN($E239)&gt;0,VLOOKUP(TEXT($E239,0),'Angaben Stationen'!$E$14:$V$215,17,0),"")</f>
        <v/>
      </c>
      <c r="D239" s="254" t="str">
        <f>IF(LEN($E239)&gt;0,VLOOKUP(TEXT($E239,0),'Angaben Stationen'!$E$14:$V$215,18,0),"")</f>
        <v/>
      </c>
      <c r="E239" s="344"/>
      <c r="F239" s="256"/>
      <c r="G239" s="256"/>
      <c r="H239" s="307"/>
      <c r="I239" s="183"/>
      <c r="R239" s="8">
        <f t="shared" si="28"/>
        <v>0</v>
      </c>
      <c r="S239" s="8">
        <f>VLOOKUP($D239,{"29 - Psychiatrie (Erwachsene)",1;"30 - Kinder- und Jugendpsychiatrie",1;"297 - stationsäquivalente Behandlung in der Erwachsenenpsychiatrie (29)",1;"307 - stationsäquivalente Behandlung in der Kinder- und Jugendpsychiatrie (30)",1;"31 - Psychosomatik",1;"",0;0,0},2,0)</f>
        <v>0</v>
      </c>
      <c r="T239" s="8">
        <f t="shared" si="34"/>
        <v>0</v>
      </c>
      <c r="U239" s="8">
        <f t="shared" si="27"/>
        <v>0</v>
      </c>
      <c r="V239" s="8">
        <f t="shared" si="29"/>
        <v>0</v>
      </c>
      <c r="W239" s="8">
        <f t="shared" si="30"/>
        <v>0</v>
      </c>
      <c r="X239" s="8">
        <f t="shared" si="31"/>
        <v>0</v>
      </c>
      <c r="Y239" s="8" t="str">
        <f t="shared" si="32"/>
        <v/>
      </c>
      <c r="Z239" s="8" t="str">
        <f>VLOOKUP($D239,{"29 - Psychiatrie (Erwachsene)","BGI";"297 - stationsäquivalente Behandlung in der Erwachsenenpsychiatrie (29)","BGI";"30 - Kinder- und Jugendpsychiatrie","BGII";"307 - stationsäquivalente Behandlung in der Kinder- und Jugendpsychiatrie (30)","BGII";"31 - Psychosomatik","BGI";"","LEER";0,"Leer"},2,0)</f>
        <v>LEER</v>
      </c>
      <c r="AA239" s="8" t="str">
        <f t="shared" si="33"/>
        <v>Stationen</v>
      </c>
    </row>
    <row r="240" spans="2:27" ht="15" customHeight="1" x14ac:dyDescent="0.25">
      <c r="B240" s="76" t="str">
        <f t="shared" si="26"/>
        <v>!!!</v>
      </c>
      <c r="C240" s="310" t="str">
        <f>IF(LEN($E240)&gt;0,VLOOKUP(TEXT($E240,0),'Angaben Stationen'!$E$14:$V$215,17,0),"")</f>
        <v/>
      </c>
      <c r="D240" s="254" t="str">
        <f>IF(LEN($E240)&gt;0,VLOOKUP(TEXT($E240,0),'Angaben Stationen'!$E$14:$V$215,18,0),"")</f>
        <v/>
      </c>
      <c r="E240" s="344"/>
      <c r="F240" s="256"/>
      <c r="G240" s="256"/>
      <c r="H240" s="307"/>
      <c r="I240" s="183"/>
      <c r="R240" s="8">
        <f t="shared" si="28"/>
        <v>0</v>
      </c>
      <c r="S240" s="8">
        <f>VLOOKUP($D240,{"29 - Psychiatrie (Erwachsene)",1;"30 - Kinder- und Jugendpsychiatrie",1;"297 - stationsäquivalente Behandlung in der Erwachsenenpsychiatrie (29)",1;"307 - stationsäquivalente Behandlung in der Kinder- und Jugendpsychiatrie (30)",1;"31 - Psychosomatik",1;"",0;0,0},2,0)</f>
        <v>0</v>
      </c>
      <c r="T240" s="8">
        <f t="shared" si="34"/>
        <v>0</v>
      </c>
      <c r="U240" s="8">
        <f t="shared" si="27"/>
        <v>0</v>
      </c>
      <c r="V240" s="8">
        <f t="shared" si="29"/>
        <v>0</v>
      </c>
      <c r="W240" s="8">
        <f t="shared" si="30"/>
        <v>0</v>
      </c>
      <c r="X240" s="8">
        <f t="shared" si="31"/>
        <v>0</v>
      </c>
      <c r="Y240" s="8" t="str">
        <f t="shared" si="32"/>
        <v/>
      </c>
      <c r="Z240" s="8" t="str">
        <f>VLOOKUP($D240,{"29 - Psychiatrie (Erwachsene)","BGI";"297 - stationsäquivalente Behandlung in der Erwachsenenpsychiatrie (29)","BGI";"30 - Kinder- und Jugendpsychiatrie","BGII";"307 - stationsäquivalente Behandlung in der Kinder- und Jugendpsychiatrie (30)","BGII";"31 - Psychosomatik","BGI";"","LEER";0,"Leer"},2,0)</f>
        <v>LEER</v>
      </c>
      <c r="AA240" s="8" t="str">
        <f t="shared" si="33"/>
        <v>Stationen</v>
      </c>
    </row>
    <row r="241" spans="2:27" ht="15" customHeight="1" x14ac:dyDescent="0.25">
      <c r="B241" s="76" t="str">
        <f t="shared" si="26"/>
        <v>!!!</v>
      </c>
      <c r="C241" s="310" t="str">
        <f>IF(LEN($E241)&gt;0,VLOOKUP(TEXT($E241,0),'Angaben Stationen'!$E$14:$V$215,17,0),"")</f>
        <v/>
      </c>
      <c r="D241" s="254" t="str">
        <f>IF(LEN($E241)&gt;0,VLOOKUP(TEXT($E241,0),'Angaben Stationen'!$E$14:$V$215,18,0),"")</f>
        <v/>
      </c>
      <c r="E241" s="344"/>
      <c r="F241" s="256"/>
      <c r="G241" s="256"/>
      <c r="H241" s="307"/>
      <c r="I241" s="183"/>
      <c r="R241" s="8">
        <f t="shared" si="28"/>
        <v>0</v>
      </c>
      <c r="S241" s="8">
        <f>VLOOKUP($D241,{"29 - Psychiatrie (Erwachsene)",1;"30 - Kinder- und Jugendpsychiatrie",1;"297 - stationsäquivalente Behandlung in der Erwachsenenpsychiatrie (29)",1;"307 - stationsäquivalente Behandlung in der Kinder- und Jugendpsychiatrie (30)",1;"31 - Psychosomatik",1;"",0;0,0},2,0)</f>
        <v>0</v>
      </c>
      <c r="T241" s="8">
        <f t="shared" si="34"/>
        <v>0</v>
      </c>
      <c r="U241" s="8">
        <f t="shared" si="27"/>
        <v>0</v>
      </c>
      <c r="V241" s="8">
        <f t="shared" si="29"/>
        <v>0</v>
      </c>
      <c r="W241" s="8">
        <f t="shared" si="30"/>
        <v>0</v>
      </c>
      <c r="X241" s="8">
        <f t="shared" si="31"/>
        <v>0</v>
      </c>
      <c r="Y241" s="8" t="str">
        <f t="shared" si="32"/>
        <v/>
      </c>
      <c r="Z241" s="8" t="str">
        <f>VLOOKUP($D241,{"29 - Psychiatrie (Erwachsene)","BGI";"297 - stationsäquivalente Behandlung in der Erwachsenenpsychiatrie (29)","BGI";"30 - Kinder- und Jugendpsychiatrie","BGII";"307 - stationsäquivalente Behandlung in der Kinder- und Jugendpsychiatrie (30)","BGII";"31 - Psychosomatik","BGI";"","LEER";0,"Leer"},2,0)</f>
        <v>LEER</v>
      </c>
      <c r="AA241" s="8" t="str">
        <f t="shared" si="33"/>
        <v>Stationen</v>
      </c>
    </row>
    <row r="242" spans="2:27" ht="15" customHeight="1" x14ac:dyDescent="0.25">
      <c r="B242" s="76" t="str">
        <f t="shared" si="26"/>
        <v>!!!</v>
      </c>
      <c r="C242" s="310" t="str">
        <f>IF(LEN($E242)&gt;0,VLOOKUP(TEXT($E242,0),'Angaben Stationen'!$E$14:$V$215,17,0),"")</f>
        <v/>
      </c>
      <c r="D242" s="254" t="str">
        <f>IF(LEN($E242)&gt;0,VLOOKUP(TEXT($E242,0),'Angaben Stationen'!$E$14:$V$215,18,0),"")</f>
        <v/>
      </c>
      <c r="E242" s="344"/>
      <c r="F242" s="256"/>
      <c r="G242" s="256"/>
      <c r="H242" s="307"/>
      <c r="I242" s="183"/>
      <c r="R242" s="8">
        <f t="shared" si="28"/>
        <v>0</v>
      </c>
      <c r="S242" s="8">
        <f>VLOOKUP($D242,{"29 - Psychiatrie (Erwachsene)",1;"30 - Kinder- und Jugendpsychiatrie",1;"297 - stationsäquivalente Behandlung in der Erwachsenenpsychiatrie (29)",1;"307 - stationsäquivalente Behandlung in der Kinder- und Jugendpsychiatrie (30)",1;"31 - Psychosomatik",1;"",0;0,0},2,0)</f>
        <v>0</v>
      </c>
      <c r="T242" s="8">
        <f t="shared" si="34"/>
        <v>0</v>
      </c>
      <c r="U242" s="8">
        <f t="shared" si="27"/>
        <v>0</v>
      </c>
      <c r="V242" s="8">
        <f t="shared" si="29"/>
        <v>0</v>
      </c>
      <c r="W242" s="8">
        <f t="shared" si="30"/>
        <v>0</v>
      </c>
      <c r="X242" s="8">
        <f t="shared" si="31"/>
        <v>0</v>
      </c>
      <c r="Y242" s="8" t="str">
        <f t="shared" si="32"/>
        <v/>
      </c>
      <c r="Z242" s="8" t="str">
        <f>VLOOKUP($D242,{"29 - Psychiatrie (Erwachsene)","BGI";"297 - stationsäquivalente Behandlung in der Erwachsenenpsychiatrie (29)","BGI";"30 - Kinder- und Jugendpsychiatrie","BGII";"307 - stationsäquivalente Behandlung in der Kinder- und Jugendpsychiatrie (30)","BGII";"31 - Psychosomatik","BGI";"","LEER";0,"Leer"},2,0)</f>
        <v>LEER</v>
      </c>
      <c r="AA242" s="8" t="str">
        <f t="shared" si="33"/>
        <v>Stationen</v>
      </c>
    </row>
    <row r="243" spans="2:27" ht="15" customHeight="1" x14ac:dyDescent="0.25">
      <c r="B243" s="76" t="str">
        <f t="shared" si="26"/>
        <v>!!!</v>
      </c>
      <c r="C243" s="310" t="str">
        <f>IF(LEN($E243)&gt;0,VLOOKUP(TEXT($E243,0),'Angaben Stationen'!$E$14:$V$215,17,0),"")</f>
        <v/>
      </c>
      <c r="D243" s="254" t="str">
        <f>IF(LEN($E243)&gt;0,VLOOKUP(TEXT($E243,0),'Angaben Stationen'!$E$14:$V$215,18,0),"")</f>
        <v/>
      </c>
      <c r="E243" s="344"/>
      <c r="F243" s="256"/>
      <c r="G243" s="256"/>
      <c r="H243" s="307"/>
      <c r="I243" s="183"/>
      <c r="R243" s="8">
        <f t="shared" si="28"/>
        <v>0</v>
      </c>
      <c r="S243" s="8">
        <f>VLOOKUP($D243,{"29 - Psychiatrie (Erwachsene)",1;"30 - Kinder- und Jugendpsychiatrie",1;"297 - stationsäquivalente Behandlung in der Erwachsenenpsychiatrie (29)",1;"307 - stationsäquivalente Behandlung in der Kinder- und Jugendpsychiatrie (30)",1;"31 - Psychosomatik",1;"",0;0,0},2,0)</f>
        <v>0</v>
      </c>
      <c r="T243" s="8">
        <f t="shared" si="34"/>
        <v>0</v>
      </c>
      <c r="U243" s="8">
        <f t="shared" si="27"/>
        <v>0</v>
      </c>
      <c r="V243" s="8">
        <f t="shared" si="29"/>
        <v>0</v>
      </c>
      <c r="W243" s="8">
        <f t="shared" si="30"/>
        <v>0</v>
      </c>
      <c r="X243" s="8">
        <f t="shared" si="31"/>
        <v>0</v>
      </c>
      <c r="Y243" s="8" t="str">
        <f t="shared" si="32"/>
        <v/>
      </c>
      <c r="Z243" s="8" t="str">
        <f>VLOOKUP($D243,{"29 - Psychiatrie (Erwachsene)","BGI";"297 - stationsäquivalente Behandlung in der Erwachsenenpsychiatrie (29)","BGI";"30 - Kinder- und Jugendpsychiatrie","BGII";"307 - stationsäquivalente Behandlung in der Kinder- und Jugendpsychiatrie (30)","BGII";"31 - Psychosomatik","BGI";"","LEER";0,"Leer"},2,0)</f>
        <v>LEER</v>
      </c>
      <c r="AA243" s="8" t="str">
        <f t="shared" si="33"/>
        <v>Stationen</v>
      </c>
    </row>
    <row r="244" spans="2:27" ht="15" customHeight="1" x14ac:dyDescent="0.25">
      <c r="B244" s="76" t="str">
        <f t="shared" si="26"/>
        <v>!!!</v>
      </c>
      <c r="C244" s="310" t="str">
        <f>IF(LEN($E244)&gt;0,VLOOKUP(TEXT($E244,0),'Angaben Stationen'!$E$14:$V$215,17,0),"")</f>
        <v/>
      </c>
      <c r="D244" s="254" t="str">
        <f>IF(LEN($E244)&gt;0,VLOOKUP(TEXT($E244,0),'Angaben Stationen'!$E$14:$V$215,18,0),"")</f>
        <v/>
      </c>
      <c r="E244" s="344"/>
      <c r="F244" s="256"/>
      <c r="G244" s="256"/>
      <c r="H244" s="307"/>
      <c r="I244" s="183"/>
      <c r="R244" s="8">
        <f t="shared" si="28"/>
        <v>0</v>
      </c>
      <c r="S244" s="8">
        <f>VLOOKUP($D244,{"29 - Psychiatrie (Erwachsene)",1;"30 - Kinder- und Jugendpsychiatrie",1;"297 - stationsäquivalente Behandlung in der Erwachsenenpsychiatrie (29)",1;"307 - stationsäquivalente Behandlung in der Kinder- und Jugendpsychiatrie (30)",1;"31 - Psychosomatik",1;"",0;0,0},2,0)</f>
        <v>0</v>
      </c>
      <c r="T244" s="8">
        <f t="shared" si="34"/>
        <v>0</v>
      </c>
      <c r="U244" s="8">
        <f t="shared" si="27"/>
        <v>0</v>
      </c>
      <c r="V244" s="8">
        <f t="shared" si="29"/>
        <v>0</v>
      </c>
      <c r="W244" s="8">
        <f t="shared" si="30"/>
        <v>0</v>
      </c>
      <c r="X244" s="8">
        <f t="shared" si="31"/>
        <v>0</v>
      </c>
      <c r="Y244" s="8" t="str">
        <f t="shared" si="32"/>
        <v/>
      </c>
      <c r="Z244" s="8" t="str">
        <f>VLOOKUP($D244,{"29 - Psychiatrie (Erwachsene)","BGI";"297 - stationsäquivalente Behandlung in der Erwachsenenpsychiatrie (29)","BGI";"30 - Kinder- und Jugendpsychiatrie","BGII";"307 - stationsäquivalente Behandlung in der Kinder- und Jugendpsychiatrie (30)","BGII";"31 - Psychosomatik","BGI";"","LEER";0,"Leer"},2,0)</f>
        <v>LEER</v>
      </c>
      <c r="AA244" s="8" t="str">
        <f t="shared" si="33"/>
        <v>Stationen</v>
      </c>
    </row>
    <row r="245" spans="2:27" ht="15" customHeight="1" x14ac:dyDescent="0.25">
      <c r="B245" s="76" t="str">
        <f t="shared" si="26"/>
        <v>!!!</v>
      </c>
      <c r="C245" s="310" t="str">
        <f>IF(LEN($E245)&gt;0,VLOOKUP(TEXT($E245,0),'Angaben Stationen'!$E$14:$V$215,17,0),"")</f>
        <v/>
      </c>
      <c r="D245" s="254" t="str">
        <f>IF(LEN($E245)&gt;0,VLOOKUP(TEXT($E245,0),'Angaben Stationen'!$E$14:$V$215,18,0),"")</f>
        <v/>
      </c>
      <c r="E245" s="344"/>
      <c r="F245" s="256"/>
      <c r="G245" s="256"/>
      <c r="H245" s="307"/>
      <c r="I245" s="183"/>
      <c r="R245" s="8">
        <f t="shared" si="28"/>
        <v>0</v>
      </c>
      <c r="S245" s="8">
        <f>VLOOKUP($D245,{"29 - Psychiatrie (Erwachsene)",1;"30 - Kinder- und Jugendpsychiatrie",1;"297 - stationsäquivalente Behandlung in der Erwachsenenpsychiatrie (29)",1;"307 - stationsäquivalente Behandlung in der Kinder- und Jugendpsychiatrie (30)",1;"31 - Psychosomatik",1;"",0;0,0},2,0)</f>
        <v>0</v>
      </c>
      <c r="T245" s="8">
        <f t="shared" si="34"/>
        <v>0</v>
      </c>
      <c r="U245" s="8">
        <f t="shared" si="27"/>
        <v>0</v>
      </c>
      <c r="V245" s="8">
        <f t="shared" si="29"/>
        <v>0</v>
      </c>
      <c r="W245" s="8">
        <f t="shared" si="30"/>
        <v>0</v>
      </c>
      <c r="X245" s="8">
        <f t="shared" si="31"/>
        <v>0</v>
      </c>
      <c r="Y245" s="8" t="str">
        <f t="shared" si="32"/>
        <v/>
      </c>
      <c r="Z245" s="8" t="str">
        <f>VLOOKUP($D245,{"29 - Psychiatrie (Erwachsene)","BGI";"297 - stationsäquivalente Behandlung in der Erwachsenenpsychiatrie (29)","BGI";"30 - Kinder- und Jugendpsychiatrie","BGII";"307 - stationsäquivalente Behandlung in der Kinder- und Jugendpsychiatrie (30)","BGII";"31 - Psychosomatik","BGI";"","LEER";0,"Leer"},2,0)</f>
        <v>LEER</v>
      </c>
      <c r="AA245" s="8" t="str">
        <f t="shared" si="33"/>
        <v>Stationen</v>
      </c>
    </row>
    <row r="246" spans="2:27" ht="15" customHeight="1" x14ac:dyDescent="0.25">
      <c r="B246" s="76" t="str">
        <f t="shared" si="26"/>
        <v>!!!</v>
      </c>
      <c r="C246" s="310" t="str">
        <f>IF(LEN($E246)&gt;0,VLOOKUP(TEXT($E246,0),'Angaben Stationen'!$E$14:$V$215,17,0),"")</f>
        <v/>
      </c>
      <c r="D246" s="254" t="str">
        <f>IF(LEN($E246)&gt;0,VLOOKUP(TEXT($E246,0),'Angaben Stationen'!$E$14:$V$215,18,0),"")</f>
        <v/>
      </c>
      <c r="E246" s="344"/>
      <c r="F246" s="256"/>
      <c r="G246" s="256"/>
      <c r="H246" s="307"/>
      <c r="I246" s="183"/>
      <c r="R246" s="8">
        <f t="shared" si="28"/>
        <v>0</v>
      </c>
      <c r="S246" s="8">
        <f>VLOOKUP($D246,{"29 - Psychiatrie (Erwachsene)",1;"30 - Kinder- und Jugendpsychiatrie",1;"297 - stationsäquivalente Behandlung in der Erwachsenenpsychiatrie (29)",1;"307 - stationsäquivalente Behandlung in der Kinder- und Jugendpsychiatrie (30)",1;"31 - Psychosomatik",1;"",0;0,0},2,0)</f>
        <v>0</v>
      </c>
      <c r="T246" s="8">
        <f t="shared" si="34"/>
        <v>0</v>
      </c>
      <c r="U246" s="8">
        <f t="shared" si="27"/>
        <v>0</v>
      </c>
      <c r="V246" s="8">
        <f t="shared" si="29"/>
        <v>0</v>
      </c>
      <c r="W246" s="8">
        <f t="shared" si="30"/>
        <v>0</v>
      </c>
      <c r="X246" s="8">
        <f t="shared" si="31"/>
        <v>0</v>
      </c>
      <c r="Y246" s="8" t="str">
        <f t="shared" si="32"/>
        <v/>
      </c>
      <c r="Z246" s="8" t="str">
        <f>VLOOKUP($D246,{"29 - Psychiatrie (Erwachsene)","BGI";"297 - stationsäquivalente Behandlung in der Erwachsenenpsychiatrie (29)","BGI";"30 - Kinder- und Jugendpsychiatrie","BGII";"307 - stationsäquivalente Behandlung in der Kinder- und Jugendpsychiatrie (30)","BGII";"31 - Psychosomatik","BGI";"","LEER";0,"Leer"},2,0)</f>
        <v>LEER</v>
      </c>
      <c r="AA246" s="8" t="str">
        <f t="shared" si="33"/>
        <v>Stationen</v>
      </c>
    </row>
    <row r="247" spans="2:27" ht="15" customHeight="1" x14ac:dyDescent="0.25">
      <c r="B247" s="76" t="str">
        <f t="shared" si="26"/>
        <v>!!!</v>
      </c>
      <c r="C247" s="310" t="str">
        <f>IF(LEN($E247)&gt;0,VLOOKUP(TEXT($E247,0),'Angaben Stationen'!$E$14:$V$215,17,0),"")</f>
        <v/>
      </c>
      <c r="D247" s="254" t="str">
        <f>IF(LEN($E247)&gt;0,VLOOKUP(TEXT($E247,0),'Angaben Stationen'!$E$14:$V$215,18,0),"")</f>
        <v/>
      </c>
      <c r="E247" s="344"/>
      <c r="F247" s="256"/>
      <c r="G247" s="256"/>
      <c r="H247" s="307"/>
      <c r="I247" s="183"/>
      <c r="R247" s="8">
        <f t="shared" si="28"/>
        <v>0</v>
      </c>
      <c r="S247" s="8">
        <f>VLOOKUP($D247,{"29 - Psychiatrie (Erwachsene)",1;"30 - Kinder- und Jugendpsychiatrie",1;"297 - stationsäquivalente Behandlung in der Erwachsenenpsychiatrie (29)",1;"307 - stationsäquivalente Behandlung in der Kinder- und Jugendpsychiatrie (30)",1;"31 - Psychosomatik",1;"",0;0,0},2,0)</f>
        <v>0</v>
      </c>
      <c r="T247" s="8">
        <f t="shared" si="34"/>
        <v>0</v>
      </c>
      <c r="U247" s="8">
        <f t="shared" si="27"/>
        <v>0</v>
      </c>
      <c r="V247" s="8">
        <f t="shared" si="29"/>
        <v>0</v>
      </c>
      <c r="W247" s="8">
        <f t="shared" si="30"/>
        <v>0</v>
      </c>
      <c r="X247" s="8">
        <f t="shared" si="31"/>
        <v>0</v>
      </c>
      <c r="Y247" s="8" t="str">
        <f t="shared" si="32"/>
        <v/>
      </c>
      <c r="Z247" s="8" t="str">
        <f>VLOOKUP($D247,{"29 - Psychiatrie (Erwachsene)","BGI";"297 - stationsäquivalente Behandlung in der Erwachsenenpsychiatrie (29)","BGI";"30 - Kinder- und Jugendpsychiatrie","BGII";"307 - stationsäquivalente Behandlung in der Kinder- und Jugendpsychiatrie (30)","BGII";"31 - Psychosomatik","BGI";"","LEER";0,"Leer"},2,0)</f>
        <v>LEER</v>
      </c>
      <c r="AA247" s="8" t="str">
        <f t="shared" si="33"/>
        <v>Stationen</v>
      </c>
    </row>
    <row r="248" spans="2:27" ht="15" customHeight="1" x14ac:dyDescent="0.25">
      <c r="B248" s="76" t="str">
        <f t="shared" si="26"/>
        <v>!!!</v>
      </c>
      <c r="C248" s="310" t="str">
        <f>IF(LEN($E248)&gt;0,VLOOKUP(TEXT($E248,0),'Angaben Stationen'!$E$14:$V$215,17,0),"")</f>
        <v/>
      </c>
      <c r="D248" s="254" t="str">
        <f>IF(LEN($E248)&gt;0,VLOOKUP(TEXT($E248,0),'Angaben Stationen'!$E$14:$V$215,18,0),"")</f>
        <v/>
      </c>
      <c r="E248" s="344"/>
      <c r="F248" s="256"/>
      <c r="G248" s="256"/>
      <c r="H248" s="307"/>
      <c r="I248" s="183"/>
      <c r="R248" s="8">
        <f t="shared" si="28"/>
        <v>0</v>
      </c>
      <c r="S248" s="8">
        <f>VLOOKUP($D248,{"29 - Psychiatrie (Erwachsene)",1;"30 - Kinder- und Jugendpsychiatrie",1;"297 - stationsäquivalente Behandlung in der Erwachsenenpsychiatrie (29)",1;"307 - stationsäquivalente Behandlung in der Kinder- und Jugendpsychiatrie (30)",1;"31 - Psychosomatik",1;"",0;0,0},2,0)</f>
        <v>0</v>
      </c>
      <c r="T248" s="8">
        <f t="shared" si="34"/>
        <v>0</v>
      </c>
      <c r="U248" s="8">
        <f t="shared" si="27"/>
        <v>0</v>
      </c>
      <c r="V248" s="8">
        <f t="shared" si="29"/>
        <v>0</v>
      </c>
      <c r="W248" s="8">
        <f t="shared" si="30"/>
        <v>0</v>
      </c>
      <c r="X248" s="8">
        <f t="shared" si="31"/>
        <v>0</v>
      </c>
      <c r="Y248" s="8" t="str">
        <f t="shared" si="32"/>
        <v/>
      </c>
      <c r="Z248" s="8" t="str">
        <f>VLOOKUP($D248,{"29 - Psychiatrie (Erwachsene)","BGI";"297 - stationsäquivalente Behandlung in der Erwachsenenpsychiatrie (29)","BGI";"30 - Kinder- und Jugendpsychiatrie","BGII";"307 - stationsäquivalente Behandlung in der Kinder- und Jugendpsychiatrie (30)","BGII";"31 - Psychosomatik","BGI";"","LEER";0,"Leer"},2,0)</f>
        <v>LEER</v>
      </c>
      <c r="AA248" s="8" t="str">
        <f t="shared" si="33"/>
        <v>Stationen</v>
      </c>
    </row>
    <row r="249" spans="2:27" ht="15" customHeight="1" x14ac:dyDescent="0.25">
      <c r="B249" s="76" t="str">
        <f t="shared" si="26"/>
        <v>!!!</v>
      </c>
      <c r="C249" s="310" t="str">
        <f>IF(LEN($E249)&gt;0,VLOOKUP(TEXT($E249,0),'Angaben Stationen'!$E$14:$V$215,17,0),"")</f>
        <v/>
      </c>
      <c r="D249" s="254" t="str">
        <f>IF(LEN($E249)&gt;0,VLOOKUP(TEXT($E249,0),'Angaben Stationen'!$E$14:$V$215,18,0),"")</f>
        <v/>
      </c>
      <c r="E249" s="344"/>
      <c r="F249" s="256"/>
      <c r="G249" s="256"/>
      <c r="H249" s="307"/>
      <c r="I249" s="183"/>
      <c r="R249" s="8">
        <f t="shared" si="28"/>
        <v>0</v>
      </c>
      <c r="S249" s="8">
        <f>VLOOKUP($D249,{"29 - Psychiatrie (Erwachsene)",1;"30 - Kinder- und Jugendpsychiatrie",1;"297 - stationsäquivalente Behandlung in der Erwachsenenpsychiatrie (29)",1;"307 - stationsäquivalente Behandlung in der Kinder- und Jugendpsychiatrie (30)",1;"31 - Psychosomatik",1;"",0;0,0},2,0)</f>
        <v>0</v>
      </c>
      <c r="T249" s="8">
        <f t="shared" si="34"/>
        <v>0</v>
      </c>
      <c r="U249" s="8">
        <f t="shared" si="27"/>
        <v>0</v>
      </c>
      <c r="V249" s="8">
        <f t="shared" si="29"/>
        <v>0</v>
      </c>
      <c r="W249" s="8">
        <f t="shared" si="30"/>
        <v>0</v>
      </c>
      <c r="X249" s="8">
        <f t="shared" si="31"/>
        <v>0</v>
      </c>
      <c r="Y249" s="8" t="str">
        <f t="shared" si="32"/>
        <v/>
      </c>
      <c r="Z249" s="8" t="str">
        <f>VLOOKUP($D249,{"29 - Psychiatrie (Erwachsene)","BGI";"297 - stationsäquivalente Behandlung in der Erwachsenenpsychiatrie (29)","BGI";"30 - Kinder- und Jugendpsychiatrie","BGII";"307 - stationsäquivalente Behandlung in der Kinder- und Jugendpsychiatrie (30)","BGII";"31 - Psychosomatik","BGI";"","LEER";0,"Leer"},2,0)</f>
        <v>LEER</v>
      </c>
      <c r="AA249" s="8" t="str">
        <f t="shared" si="33"/>
        <v>Stationen</v>
      </c>
    </row>
    <row r="250" spans="2:27" ht="15" customHeight="1" x14ac:dyDescent="0.25">
      <c r="B250" s="76" t="str">
        <f t="shared" si="26"/>
        <v>!!!</v>
      </c>
      <c r="C250" s="310" t="str">
        <f>IF(LEN($E250)&gt;0,VLOOKUP(TEXT($E250,0),'Angaben Stationen'!$E$14:$V$215,17,0),"")</f>
        <v/>
      </c>
      <c r="D250" s="254" t="str">
        <f>IF(LEN($E250)&gt;0,VLOOKUP(TEXT($E250,0),'Angaben Stationen'!$E$14:$V$215,18,0),"")</f>
        <v/>
      </c>
      <c r="E250" s="344"/>
      <c r="F250" s="256"/>
      <c r="G250" s="256"/>
      <c r="H250" s="307"/>
      <c r="I250" s="183"/>
      <c r="R250" s="8">
        <f t="shared" si="28"/>
        <v>0</v>
      </c>
      <c r="S250" s="8">
        <f>VLOOKUP($D250,{"29 - Psychiatrie (Erwachsene)",1;"30 - Kinder- und Jugendpsychiatrie",1;"297 - stationsäquivalente Behandlung in der Erwachsenenpsychiatrie (29)",1;"307 - stationsäquivalente Behandlung in der Kinder- und Jugendpsychiatrie (30)",1;"31 - Psychosomatik",1;"",0;0,0},2,0)</f>
        <v>0</v>
      </c>
      <c r="T250" s="8">
        <f t="shared" si="34"/>
        <v>0</v>
      </c>
      <c r="U250" s="8">
        <f t="shared" si="27"/>
        <v>0</v>
      </c>
      <c r="V250" s="8">
        <f t="shared" si="29"/>
        <v>0</v>
      </c>
      <c r="W250" s="8">
        <f t="shared" si="30"/>
        <v>0</v>
      </c>
      <c r="X250" s="8">
        <f t="shared" si="31"/>
        <v>0</v>
      </c>
      <c r="Y250" s="8" t="str">
        <f t="shared" si="32"/>
        <v/>
      </c>
      <c r="Z250" s="8" t="str">
        <f>VLOOKUP($D250,{"29 - Psychiatrie (Erwachsene)","BGI";"297 - stationsäquivalente Behandlung in der Erwachsenenpsychiatrie (29)","BGI";"30 - Kinder- und Jugendpsychiatrie","BGII";"307 - stationsäquivalente Behandlung in der Kinder- und Jugendpsychiatrie (30)","BGII";"31 - Psychosomatik","BGI";"","LEER";0,"Leer"},2,0)</f>
        <v>LEER</v>
      </c>
      <c r="AA250" s="8" t="str">
        <f t="shared" si="33"/>
        <v>Stationen</v>
      </c>
    </row>
    <row r="251" spans="2:27" ht="15" customHeight="1" x14ac:dyDescent="0.25">
      <c r="B251" s="76" t="str">
        <f t="shared" si="26"/>
        <v>!!!</v>
      </c>
      <c r="C251" s="310" t="str">
        <f>IF(LEN($E251)&gt;0,VLOOKUP(TEXT($E251,0),'Angaben Stationen'!$E$14:$V$215,17,0),"")</f>
        <v/>
      </c>
      <c r="D251" s="254" t="str">
        <f>IF(LEN($E251)&gt;0,VLOOKUP(TEXT($E251,0),'Angaben Stationen'!$E$14:$V$215,18,0),"")</f>
        <v/>
      </c>
      <c r="E251" s="344"/>
      <c r="F251" s="256"/>
      <c r="G251" s="256"/>
      <c r="H251" s="307"/>
      <c r="I251" s="183"/>
      <c r="R251" s="8">
        <f t="shared" si="28"/>
        <v>0</v>
      </c>
      <c r="S251" s="8">
        <f>VLOOKUP($D251,{"29 - Psychiatrie (Erwachsene)",1;"30 - Kinder- und Jugendpsychiatrie",1;"297 - stationsäquivalente Behandlung in der Erwachsenenpsychiatrie (29)",1;"307 - stationsäquivalente Behandlung in der Kinder- und Jugendpsychiatrie (30)",1;"31 - Psychosomatik",1;"",0;0,0},2,0)</f>
        <v>0</v>
      </c>
      <c r="T251" s="8">
        <f t="shared" si="34"/>
        <v>0</v>
      </c>
      <c r="U251" s="8">
        <f t="shared" si="27"/>
        <v>0</v>
      </c>
      <c r="V251" s="8">
        <f t="shared" si="29"/>
        <v>0</v>
      </c>
      <c r="W251" s="8">
        <f t="shared" si="30"/>
        <v>0</v>
      </c>
      <c r="X251" s="8">
        <f t="shared" si="31"/>
        <v>0</v>
      </c>
      <c r="Y251" s="8" t="str">
        <f t="shared" si="32"/>
        <v/>
      </c>
      <c r="Z251" s="8" t="str">
        <f>VLOOKUP($D251,{"29 - Psychiatrie (Erwachsene)","BGI";"297 - stationsäquivalente Behandlung in der Erwachsenenpsychiatrie (29)","BGI";"30 - Kinder- und Jugendpsychiatrie","BGII";"307 - stationsäquivalente Behandlung in der Kinder- und Jugendpsychiatrie (30)","BGII";"31 - Psychosomatik","BGI";"","LEER";0,"Leer"},2,0)</f>
        <v>LEER</v>
      </c>
      <c r="AA251" s="8" t="str">
        <f t="shared" si="33"/>
        <v>Stationen</v>
      </c>
    </row>
    <row r="252" spans="2:27" ht="15" customHeight="1" x14ac:dyDescent="0.25">
      <c r="B252" s="76" t="str">
        <f t="shared" si="26"/>
        <v>!!!</v>
      </c>
      <c r="C252" s="310" t="str">
        <f>IF(LEN($E252)&gt;0,VLOOKUP(TEXT($E252,0),'Angaben Stationen'!$E$14:$V$215,17,0),"")</f>
        <v/>
      </c>
      <c r="D252" s="254" t="str">
        <f>IF(LEN($E252)&gt;0,VLOOKUP(TEXT($E252,0),'Angaben Stationen'!$E$14:$V$215,18,0),"")</f>
        <v/>
      </c>
      <c r="E252" s="344"/>
      <c r="F252" s="256"/>
      <c r="G252" s="256"/>
      <c r="H252" s="307"/>
      <c r="I252" s="183"/>
      <c r="R252" s="8">
        <f t="shared" si="28"/>
        <v>0</v>
      </c>
      <c r="S252" s="8">
        <f>VLOOKUP($D252,{"29 - Psychiatrie (Erwachsene)",1;"30 - Kinder- und Jugendpsychiatrie",1;"297 - stationsäquivalente Behandlung in der Erwachsenenpsychiatrie (29)",1;"307 - stationsäquivalente Behandlung in der Kinder- und Jugendpsychiatrie (30)",1;"31 - Psychosomatik",1;"",0;0,0},2,0)</f>
        <v>0</v>
      </c>
      <c r="T252" s="8">
        <f t="shared" si="34"/>
        <v>0</v>
      </c>
      <c r="U252" s="8">
        <f t="shared" si="27"/>
        <v>0</v>
      </c>
      <c r="V252" s="8">
        <f t="shared" si="29"/>
        <v>0</v>
      </c>
      <c r="W252" s="8">
        <f t="shared" si="30"/>
        <v>0</v>
      </c>
      <c r="X252" s="8">
        <f t="shared" si="31"/>
        <v>0</v>
      </c>
      <c r="Y252" s="8" t="str">
        <f t="shared" si="32"/>
        <v/>
      </c>
      <c r="Z252" s="8" t="str">
        <f>VLOOKUP($D252,{"29 - Psychiatrie (Erwachsene)","BGI";"297 - stationsäquivalente Behandlung in der Erwachsenenpsychiatrie (29)","BGI";"30 - Kinder- und Jugendpsychiatrie","BGII";"307 - stationsäquivalente Behandlung in der Kinder- und Jugendpsychiatrie (30)","BGII";"31 - Psychosomatik","BGI";"","LEER";0,"Leer"},2,0)</f>
        <v>LEER</v>
      </c>
      <c r="AA252" s="8" t="str">
        <f t="shared" si="33"/>
        <v>Stationen</v>
      </c>
    </row>
    <row r="253" spans="2:27" ht="15" customHeight="1" x14ac:dyDescent="0.25">
      <c r="B253" s="76" t="str">
        <f t="shared" ref="B253:B316" si="35">IF(SUM(S253:X253)&lt;6,"!!!","")</f>
        <v>!!!</v>
      </c>
      <c r="C253" s="310" t="str">
        <f>IF(LEN($E253)&gt;0,VLOOKUP(TEXT($E253,0),'Angaben Stationen'!$E$14:$V$215,17,0),"")</f>
        <v/>
      </c>
      <c r="D253" s="254" t="str">
        <f>IF(LEN($E253)&gt;0,VLOOKUP(TEXT($E253,0),'Angaben Stationen'!$E$14:$V$215,18,0),"")</f>
        <v/>
      </c>
      <c r="E253" s="344"/>
      <c r="F253" s="256"/>
      <c r="G253" s="256"/>
      <c r="H253" s="307"/>
      <c r="I253" s="183"/>
      <c r="R253" s="8">
        <f t="shared" si="28"/>
        <v>0</v>
      </c>
      <c r="S253" s="8">
        <f>VLOOKUP($D253,{"29 - Psychiatrie (Erwachsene)",1;"30 - Kinder- und Jugendpsychiatrie",1;"297 - stationsäquivalente Behandlung in der Erwachsenenpsychiatrie (29)",1;"307 - stationsäquivalente Behandlung in der Kinder- und Jugendpsychiatrie (30)",1;"31 - Psychosomatik",1;"",0;0,0},2,0)</f>
        <v>0</v>
      </c>
      <c r="T253" s="8">
        <f t="shared" si="34"/>
        <v>0</v>
      </c>
      <c r="U253" s="8">
        <f t="shared" ref="U253:U316" si="36">IF($E253&lt;&gt;0,1,0)</f>
        <v>0</v>
      </c>
      <c r="V253" s="8">
        <f t="shared" si="29"/>
        <v>0</v>
      </c>
      <c r="W253" s="8">
        <f t="shared" si="30"/>
        <v>0</v>
      </c>
      <c r="X253" s="8">
        <f t="shared" si="31"/>
        <v>0</v>
      </c>
      <c r="Y253" s="8" t="str">
        <f t="shared" si="32"/>
        <v/>
      </c>
      <c r="Z253" s="8" t="str">
        <f>VLOOKUP($D253,{"29 - Psychiatrie (Erwachsene)","BGI";"297 - stationsäquivalente Behandlung in der Erwachsenenpsychiatrie (29)","BGI";"30 - Kinder- und Jugendpsychiatrie","BGII";"307 - stationsäquivalente Behandlung in der Kinder- und Jugendpsychiatrie (30)","BGII";"31 - Psychosomatik","BGI";"","LEER";0,"Leer"},2,0)</f>
        <v>LEER</v>
      </c>
      <c r="AA253" s="8" t="str">
        <f t="shared" si="33"/>
        <v>Stationen</v>
      </c>
    </row>
    <row r="254" spans="2:27" ht="15" customHeight="1" x14ac:dyDescent="0.25">
      <c r="B254" s="76" t="str">
        <f t="shared" si="35"/>
        <v>!!!</v>
      </c>
      <c r="C254" s="310" t="str">
        <f>IF(LEN($E254)&gt;0,VLOOKUP(TEXT($E254,0),'Angaben Stationen'!$E$14:$V$215,17,0),"")</f>
        <v/>
      </c>
      <c r="D254" s="254" t="str">
        <f>IF(LEN($E254)&gt;0,VLOOKUP(TEXT($E254,0),'Angaben Stationen'!$E$14:$V$215,18,0),"")</f>
        <v/>
      </c>
      <c r="E254" s="344"/>
      <c r="F254" s="256"/>
      <c r="G254" s="256"/>
      <c r="H254" s="307"/>
      <c r="I254" s="183"/>
      <c r="R254" s="8">
        <f t="shared" si="28"/>
        <v>0</v>
      </c>
      <c r="S254" s="8">
        <f>VLOOKUP($D254,{"29 - Psychiatrie (Erwachsene)",1;"30 - Kinder- und Jugendpsychiatrie",1;"297 - stationsäquivalente Behandlung in der Erwachsenenpsychiatrie (29)",1;"307 - stationsäquivalente Behandlung in der Kinder- und Jugendpsychiatrie (30)",1;"31 - Psychosomatik",1;"",0;0,0},2,0)</f>
        <v>0</v>
      </c>
      <c r="T254" s="8">
        <f t="shared" si="34"/>
        <v>0</v>
      </c>
      <c r="U254" s="8">
        <f t="shared" si="36"/>
        <v>0</v>
      </c>
      <c r="V254" s="8">
        <f t="shared" si="29"/>
        <v>0</v>
      </c>
      <c r="W254" s="8">
        <f t="shared" si="30"/>
        <v>0</v>
      </c>
      <c r="X254" s="8">
        <f t="shared" si="31"/>
        <v>0</v>
      </c>
      <c r="Y254" s="8" t="str">
        <f t="shared" si="32"/>
        <v/>
      </c>
      <c r="Z254" s="8" t="str">
        <f>VLOOKUP($D254,{"29 - Psychiatrie (Erwachsene)","BGI";"297 - stationsäquivalente Behandlung in der Erwachsenenpsychiatrie (29)","BGI";"30 - Kinder- und Jugendpsychiatrie","BGII";"307 - stationsäquivalente Behandlung in der Kinder- und Jugendpsychiatrie (30)","BGII";"31 - Psychosomatik","BGI";"","LEER";0,"Leer"},2,0)</f>
        <v>LEER</v>
      </c>
      <c r="AA254" s="8" t="str">
        <f t="shared" si="33"/>
        <v>Stationen</v>
      </c>
    </row>
    <row r="255" spans="2:27" ht="15" customHeight="1" x14ac:dyDescent="0.25">
      <c r="B255" s="76" t="str">
        <f t="shared" si="35"/>
        <v>!!!</v>
      </c>
      <c r="C255" s="310" t="str">
        <f>IF(LEN($E255)&gt;0,VLOOKUP(TEXT($E255,0),'Angaben Stationen'!$E$14:$V$215,17,0),"")</f>
        <v/>
      </c>
      <c r="D255" s="254" t="str">
        <f>IF(LEN($E255)&gt;0,VLOOKUP(TEXT($E255,0),'Angaben Stationen'!$E$14:$V$215,18,0),"")</f>
        <v/>
      </c>
      <c r="E255" s="344"/>
      <c r="F255" s="256"/>
      <c r="G255" s="256"/>
      <c r="H255" s="307"/>
      <c r="I255" s="183"/>
      <c r="R255" s="8">
        <f t="shared" si="28"/>
        <v>0</v>
      </c>
      <c r="S255" s="8">
        <f>VLOOKUP($D255,{"29 - Psychiatrie (Erwachsene)",1;"30 - Kinder- und Jugendpsychiatrie",1;"297 - stationsäquivalente Behandlung in der Erwachsenenpsychiatrie (29)",1;"307 - stationsäquivalente Behandlung in der Kinder- und Jugendpsychiatrie (30)",1;"31 - Psychosomatik",1;"",0;0,0},2,0)</f>
        <v>0</v>
      </c>
      <c r="T255" s="8">
        <f t="shared" si="34"/>
        <v>0</v>
      </c>
      <c r="U255" s="8">
        <f t="shared" si="36"/>
        <v>0</v>
      </c>
      <c r="V255" s="8">
        <f t="shared" si="29"/>
        <v>0</v>
      </c>
      <c r="W255" s="8">
        <f t="shared" si="30"/>
        <v>0</v>
      </c>
      <c r="X255" s="8">
        <f t="shared" si="31"/>
        <v>0</v>
      </c>
      <c r="Y255" s="8" t="str">
        <f t="shared" si="32"/>
        <v/>
      </c>
      <c r="Z255" s="8" t="str">
        <f>VLOOKUP($D255,{"29 - Psychiatrie (Erwachsene)","BGI";"297 - stationsäquivalente Behandlung in der Erwachsenenpsychiatrie (29)","BGI";"30 - Kinder- und Jugendpsychiatrie","BGII";"307 - stationsäquivalente Behandlung in der Kinder- und Jugendpsychiatrie (30)","BGII";"31 - Psychosomatik","BGI";"","LEER";0,"Leer"},2,0)</f>
        <v>LEER</v>
      </c>
      <c r="AA255" s="8" t="str">
        <f t="shared" si="33"/>
        <v>Stationen</v>
      </c>
    </row>
    <row r="256" spans="2:27" ht="15" customHeight="1" x14ac:dyDescent="0.25">
      <c r="B256" s="76" t="str">
        <f t="shared" si="35"/>
        <v>!!!</v>
      </c>
      <c r="C256" s="310" t="str">
        <f>IF(LEN($E256)&gt;0,VLOOKUP(TEXT($E256,0),'Angaben Stationen'!$E$14:$V$215,17,0),"")</f>
        <v/>
      </c>
      <c r="D256" s="254" t="str">
        <f>IF(LEN($E256)&gt;0,VLOOKUP(TEXT($E256,0),'Angaben Stationen'!$E$14:$V$215,18,0),"")</f>
        <v/>
      </c>
      <c r="E256" s="344"/>
      <c r="F256" s="256"/>
      <c r="G256" s="256"/>
      <c r="H256" s="307"/>
      <c r="I256" s="183"/>
      <c r="R256" s="8">
        <f t="shared" si="28"/>
        <v>0</v>
      </c>
      <c r="S256" s="8">
        <f>VLOOKUP($D256,{"29 - Psychiatrie (Erwachsene)",1;"30 - Kinder- und Jugendpsychiatrie",1;"297 - stationsäquivalente Behandlung in der Erwachsenenpsychiatrie (29)",1;"307 - stationsäquivalente Behandlung in der Kinder- und Jugendpsychiatrie (30)",1;"31 - Psychosomatik",1;"",0;0,0},2,0)</f>
        <v>0</v>
      </c>
      <c r="T256" s="8">
        <f t="shared" si="34"/>
        <v>0</v>
      </c>
      <c r="U256" s="8">
        <f t="shared" si="36"/>
        <v>0</v>
      </c>
      <c r="V256" s="8">
        <f t="shared" si="29"/>
        <v>0</v>
      </c>
      <c r="W256" s="8">
        <f t="shared" si="30"/>
        <v>0</v>
      </c>
      <c r="X256" s="8">
        <f t="shared" si="31"/>
        <v>0</v>
      </c>
      <c r="Y256" s="8" t="str">
        <f t="shared" si="32"/>
        <v/>
      </c>
      <c r="Z256" s="8" t="str">
        <f>VLOOKUP($D256,{"29 - Psychiatrie (Erwachsene)","BGI";"297 - stationsäquivalente Behandlung in der Erwachsenenpsychiatrie (29)","BGI";"30 - Kinder- und Jugendpsychiatrie","BGII";"307 - stationsäquivalente Behandlung in der Kinder- und Jugendpsychiatrie (30)","BGII";"31 - Psychosomatik","BGI";"","LEER";0,"Leer"},2,0)</f>
        <v>LEER</v>
      </c>
      <c r="AA256" s="8" t="str">
        <f t="shared" si="33"/>
        <v>Stationen</v>
      </c>
    </row>
    <row r="257" spans="2:27" ht="15" customHeight="1" x14ac:dyDescent="0.25">
      <c r="B257" s="76" t="str">
        <f t="shared" si="35"/>
        <v>!!!</v>
      </c>
      <c r="C257" s="310" t="str">
        <f>IF(LEN($E257)&gt;0,VLOOKUP(TEXT($E257,0),'Angaben Stationen'!$E$14:$V$215,17,0),"")</f>
        <v/>
      </c>
      <c r="D257" s="254" t="str">
        <f>IF(LEN($E257)&gt;0,VLOOKUP(TEXT($E257,0),'Angaben Stationen'!$E$14:$V$215,18,0),"")</f>
        <v/>
      </c>
      <c r="E257" s="344"/>
      <c r="F257" s="256"/>
      <c r="G257" s="256"/>
      <c r="H257" s="307"/>
      <c r="I257" s="183"/>
      <c r="R257" s="8">
        <f t="shared" si="28"/>
        <v>0</v>
      </c>
      <c r="S257" s="8">
        <f>VLOOKUP($D257,{"29 - Psychiatrie (Erwachsene)",1;"30 - Kinder- und Jugendpsychiatrie",1;"297 - stationsäquivalente Behandlung in der Erwachsenenpsychiatrie (29)",1;"307 - stationsäquivalente Behandlung in der Kinder- und Jugendpsychiatrie (30)",1;"31 - Psychosomatik",1;"",0;0,0},2,0)</f>
        <v>0</v>
      </c>
      <c r="T257" s="8">
        <f t="shared" si="34"/>
        <v>0</v>
      </c>
      <c r="U257" s="8">
        <f t="shared" si="36"/>
        <v>0</v>
      </c>
      <c r="V257" s="8">
        <f t="shared" si="29"/>
        <v>0</v>
      </c>
      <c r="W257" s="8">
        <f t="shared" si="30"/>
        <v>0</v>
      </c>
      <c r="X257" s="8">
        <f t="shared" si="31"/>
        <v>0</v>
      </c>
      <c r="Y257" s="8" t="str">
        <f t="shared" si="32"/>
        <v/>
      </c>
      <c r="Z257" s="8" t="str">
        <f>VLOOKUP($D257,{"29 - Psychiatrie (Erwachsene)","BGI";"297 - stationsäquivalente Behandlung in der Erwachsenenpsychiatrie (29)","BGI";"30 - Kinder- und Jugendpsychiatrie","BGII";"307 - stationsäquivalente Behandlung in der Kinder- und Jugendpsychiatrie (30)","BGII";"31 - Psychosomatik","BGI";"","LEER";0,"Leer"},2,0)</f>
        <v>LEER</v>
      </c>
      <c r="AA257" s="8" t="str">
        <f t="shared" si="33"/>
        <v>Stationen</v>
      </c>
    </row>
    <row r="258" spans="2:27" ht="15" customHeight="1" x14ac:dyDescent="0.25">
      <c r="B258" s="76" t="str">
        <f t="shared" si="35"/>
        <v>!!!</v>
      </c>
      <c r="C258" s="310" t="str">
        <f>IF(LEN($E258)&gt;0,VLOOKUP(TEXT($E258,0),'Angaben Stationen'!$E$14:$V$215,17,0),"")</f>
        <v/>
      </c>
      <c r="D258" s="254" t="str">
        <f>IF(LEN($E258)&gt;0,VLOOKUP(TEXT($E258,0),'Angaben Stationen'!$E$14:$V$215,18,0),"")</f>
        <v/>
      </c>
      <c r="E258" s="344"/>
      <c r="F258" s="256"/>
      <c r="G258" s="256"/>
      <c r="H258" s="307"/>
      <c r="I258" s="183"/>
      <c r="R258" s="8">
        <f t="shared" si="28"/>
        <v>0</v>
      </c>
      <c r="S258" s="8">
        <f>VLOOKUP($D258,{"29 - Psychiatrie (Erwachsene)",1;"30 - Kinder- und Jugendpsychiatrie",1;"297 - stationsäquivalente Behandlung in der Erwachsenenpsychiatrie (29)",1;"307 - stationsäquivalente Behandlung in der Kinder- und Jugendpsychiatrie (30)",1;"31 - Psychosomatik",1;"",0;0,0},2,0)</f>
        <v>0</v>
      </c>
      <c r="T258" s="8">
        <f t="shared" si="34"/>
        <v>0</v>
      </c>
      <c r="U258" s="8">
        <f t="shared" si="36"/>
        <v>0</v>
      </c>
      <c r="V258" s="8">
        <f t="shared" si="29"/>
        <v>0</v>
      </c>
      <c r="W258" s="8">
        <f t="shared" si="30"/>
        <v>0</v>
      </c>
      <c r="X258" s="8">
        <f t="shared" si="31"/>
        <v>0</v>
      </c>
      <c r="Y258" s="8" t="str">
        <f t="shared" si="32"/>
        <v/>
      </c>
      <c r="Z258" s="8" t="str">
        <f>VLOOKUP($D258,{"29 - Psychiatrie (Erwachsene)","BGI";"297 - stationsäquivalente Behandlung in der Erwachsenenpsychiatrie (29)","BGI";"30 - Kinder- und Jugendpsychiatrie","BGII";"307 - stationsäquivalente Behandlung in der Kinder- und Jugendpsychiatrie (30)","BGII";"31 - Psychosomatik","BGI";"","LEER";0,"Leer"},2,0)</f>
        <v>LEER</v>
      </c>
      <c r="AA258" s="8" t="str">
        <f t="shared" si="33"/>
        <v>Stationen</v>
      </c>
    </row>
    <row r="259" spans="2:27" ht="15" customHeight="1" x14ac:dyDescent="0.25">
      <c r="B259" s="76" t="str">
        <f t="shared" si="35"/>
        <v>!!!</v>
      </c>
      <c r="C259" s="310" t="str">
        <f>IF(LEN($E259)&gt;0,VLOOKUP(TEXT($E259,0),'Angaben Stationen'!$E$14:$V$215,17,0),"")</f>
        <v/>
      </c>
      <c r="D259" s="254" t="str">
        <f>IF(LEN($E259)&gt;0,VLOOKUP(TEXT($E259,0),'Angaben Stationen'!$E$14:$V$215,18,0),"")</f>
        <v/>
      </c>
      <c r="E259" s="344"/>
      <c r="F259" s="256"/>
      <c r="G259" s="256"/>
      <c r="H259" s="307"/>
      <c r="I259" s="183"/>
      <c r="R259" s="8">
        <f t="shared" si="28"/>
        <v>0</v>
      </c>
      <c r="S259" s="8">
        <f>VLOOKUP($D259,{"29 - Psychiatrie (Erwachsene)",1;"30 - Kinder- und Jugendpsychiatrie",1;"297 - stationsäquivalente Behandlung in der Erwachsenenpsychiatrie (29)",1;"307 - stationsäquivalente Behandlung in der Kinder- und Jugendpsychiatrie (30)",1;"31 - Psychosomatik",1;"",0;0,0},2,0)</f>
        <v>0</v>
      </c>
      <c r="T259" s="8">
        <f t="shared" si="34"/>
        <v>0</v>
      </c>
      <c r="U259" s="8">
        <f t="shared" si="36"/>
        <v>0</v>
      </c>
      <c r="V259" s="8">
        <f t="shared" si="29"/>
        <v>0</v>
      </c>
      <c r="W259" s="8">
        <f t="shared" si="30"/>
        <v>0</v>
      </c>
      <c r="X259" s="8">
        <f t="shared" si="31"/>
        <v>0</v>
      </c>
      <c r="Y259" s="8" t="str">
        <f t="shared" si="32"/>
        <v/>
      </c>
      <c r="Z259" s="8" t="str">
        <f>VLOOKUP($D259,{"29 - Psychiatrie (Erwachsene)","BGI";"297 - stationsäquivalente Behandlung in der Erwachsenenpsychiatrie (29)","BGI";"30 - Kinder- und Jugendpsychiatrie","BGII";"307 - stationsäquivalente Behandlung in der Kinder- und Jugendpsychiatrie (30)","BGII";"31 - Psychosomatik","BGI";"","LEER";0,"Leer"},2,0)</f>
        <v>LEER</v>
      </c>
      <c r="AA259" s="8" t="str">
        <f t="shared" si="33"/>
        <v>Stationen</v>
      </c>
    </row>
    <row r="260" spans="2:27" ht="15" customHeight="1" x14ac:dyDescent="0.25">
      <c r="B260" s="76" t="str">
        <f t="shared" si="35"/>
        <v>!!!</v>
      </c>
      <c r="C260" s="310" t="str">
        <f>IF(LEN($E260)&gt;0,VLOOKUP(TEXT($E260,0),'Angaben Stationen'!$E$14:$V$215,17,0),"")</f>
        <v/>
      </c>
      <c r="D260" s="254" t="str">
        <f>IF(LEN($E260)&gt;0,VLOOKUP(TEXT($E260,0),'Angaben Stationen'!$E$14:$V$215,18,0),"")</f>
        <v/>
      </c>
      <c r="E260" s="344"/>
      <c r="F260" s="256"/>
      <c r="G260" s="256"/>
      <c r="H260" s="307"/>
      <c r="I260" s="183"/>
      <c r="R260" s="8">
        <f t="shared" si="28"/>
        <v>0</v>
      </c>
      <c r="S260" s="8">
        <f>VLOOKUP($D260,{"29 - Psychiatrie (Erwachsene)",1;"30 - Kinder- und Jugendpsychiatrie",1;"297 - stationsäquivalente Behandlung in der Erwachsenenpsychiatrie (29)",1;"307 - stationsäquivalente Behandlung in der Kinder- und Jugendpsychiatrie (30)",1;"31 - Psychosomatik",1;"",0;0,0},2,0)</f>
        <v>0</v>
      </c>
      <c r="T260" s="8">
        <f t="shared" si="34"/>
        <v>0</v>
      </c>
      <c r="U260" s="8">
        <f t="shared" si="36"/>
        <v>0</v>
      </c>
      <c r="V260" s="8">
        <f t="shared" si="29"/>
        <v>0</v>
      </c>
      <c r="W260" s="8">
        <f t="shared" si="30"/>
        <v>0</v>
      </c>
      <c r="X260" s="8">
        <f t="shared" si="31"/>
        <v>0</v>
      </c>
      <c r="Y260" s="8" t="str">
        <f t="shared" si="32"/>
        <v/>
      </c>
      <c r="Z260" s="8" t="str">
        <f>VLOOKUP($D260,{"29 - Psychiatrie (Erwachsene)","BGI";"297 - stationsäquivalente Behandlung in der Erwachsenenpsychiatrie (29)","BGI";"30 - Kinder- und Jugendpsychiatrie","BGII";"307 - stationsäquivalente Behandlung in der Kinder- und Jugendpsychiatrie (30)","BGII";"31 - Psychosomatik","BGI";"","LEER";0,"Leer"},2,0)</f>
        <v>LEER</v>
      </c>
      <c r="AA260" s="8" t="str">
        <f t="shared" si="33"/>
        <v>Stationen</v>
      </c>
    </row>
    <row r="261" spans="2:27" ht="15" customHeight="1" x14ac:dyDescent="0.25">
      <c r="B261" s="76" t="str">
        <f t="shared" si="35"/>
        <v>!!!</v>
      </c>
      <c r="C261" s="310" t="str">
        <f>IF(LEN($E261)&gt;0,VLOOKUP(TEXT($E261,0),'Angaben Stationen'!$E$14:$V$215,17,0),"")</f>
        <v/>
      </c>
      <c r="D261" s="254" t="str">
        <f>IF(LEN($E261)&gt;0,VLOOKUP(TEXT($E261,0),'Angaben Stationen'!$E$14:$V$215,18,0),"")</f>
        <v/>
      </c>
      <c r="E261" s="344"/>
      <c r="F261" s="256"/>
      <c r="G261" s="256"/>
      <c r="H261" s="307"/>
      <c r="I261" s="183"/>
      <c r="R261" s="8">
        <f t="shared" si="28"/>
        <v>0</v>
      </c>
      <c r="S261" s="8">
        <f>VLOOKUP($D261,{"29 - Psychiatrie (Erwachsene)",1;"30 - Kinder- und Jugendpsychiatrie",1;"297 - stationsäquivalente Behandlung in der Erwachsenenpsychiatrie (29)",1;"307 - stationsäquivalente Behandlung in der Kinder- und Jugendpsychiatrie (30)",1;"31 - Psychosomatik",1;"",0;0,0},2,0)</f>
        <v>0</v>
      </c>
      <c r="T261" s="8">
        <f t="shared" si="34"/>
        <v>0</v>
      </c>
      <c r="U261" s="8">
        <f t="shared" si="36"/>
        <v>0</v>
      </c>
      <c r="V261" s="8">
        <f t="shared" si="29"/>
        <v>0</v>
      </c>
      <c r="W261" s="8">
        <f t="shared" si="30"/>
        <v>0</v>
      </c>
      <c r="X261" s="8">
        <f t="shared" si="31"/>
        <v>0</v>
      </c>
      <c r="Y261" s="8" t="str">
        <f t="shared" si="32"/>
        <v/>
      </c>
      <c r="Z261" s="8" t="str">
        <f>VLOOKUP($D261,{"29 - Psychiatrie (Erwachsene)","BGI";"297 - stationsäquivalente Behandlung in der Erwachsenenpsychiatrie (29)","BGI";"30 - Kinder- und Jugendpsychiatrie","BGII";"307 - stationsäquivalente Behandlung in der Kinder- und Jugendpsychiatrie (30)","BGII";"31 - Psychosomatik","BGI";"","LEER";0,"Leer"},2,0)</f>
        <v>LEER</v>
      </c>
      <c r="AA261" s="8" t="str">
        <f t="shared" si="33"/>
        <v>Stationen</v>
      </c>
    </row>
    <row r="262" spans="2:27" ht="15" customHeight="1" x14ac:dyDescent="0.25">
      <c r="B262" s="76" t="str">
        <f t="shared" si="35"/>
        <v>!!!</v>
      </c>
      <c r="C262" s="310" t="str">
        <f>IF(LEN($E262)&gt;0,VLOOKUP(TEXT($E262,0),'Angaben Stationen'!$E$14:$V$215,17,0),"")</f>
        <v/>
      </c>
      <c r="D262" s="254" t="str">
        <f>IF(LEN($E262)&gt;0,VLOOKUP(TEXT($E262,0),'Angaben Stationen'!$E$14:$V$215,18,0),"")</f>
        <v/>
      </c>
      <c r="E262" s="344"/>
      <c r="F262" s="256"/>
      <c r="G262" s="256"/>
      <c r="H262" s="307"/>
      <c r="I262" s="183"/>
      <c r="R262" s="8">
        <f t="shared" si="28"/>
        <v>0</v>
      </c>
      <c r="S262" s="8">
        <f>VLOOKUP($D262,{"29 - Psychiatrie (Erwachsene)",1;"30 - Kinder- und Jugendpsychiatrie",1;"297 - stationsäquivalente Behandlung in der Erwachsenenpsychiatrie (29)",1;"307 - stationsäquivalente Behandlung in der Kinder- und Jugendpsychiatrie (30)",1;"31 - Psychosomatik",1;"",0;0,0},2,0)</f>
        <v>0</v>
      </c>
      <c r="T262" s="8">
        <f t="shared" si="34"/>
        <v>0</v>
      </c>
      <c r="U262" s="8">
        <f t="shared" si="36"/>
        <v>0</v>
      </c>
      <c r="V262" s="8">
        <f t="shared" si="29"/>
        <v>0</v>
      </c>
      <c r="W262" s="8">
        <f t="shared" si="30"/>
        <v>0</v>
      </c>
      <c r="X262" s="8">
        <f t="shared" si="31"/>
        <v>0</v>
      </c>
      <c r="Y262" s="8" t="str">
        <f t="shared" si="32"/>
        <v/>
      </c>
      <c r="Z262" s="8" t="str">
        <f>VLOOKUP($D262,{"29 - Psychiatrie (Erwachsene)","BGI";"297 - stationsäquivalente Behandlung in der Erwachsenenpsychiatrie (29)","BGI";"30 - Kinder- und Jugendpsychiatrie","BGII";"307 - stationsäquivalente Behandlung in der Kinder- und Jugendpsychiatrie (30)","BGII";"31 - Psychosomatik","BGI";"","LEER";0,"Leer"},2,0)</f>
        <v>LEER</v>
      </c>
      <c r="AA262" s="8" t="str">
        <f t="shared" si="33"/>
        <v>Stationen</v>
      </c>
    </row>
    <row r="263" spans="2:27" ht="15" customHeight="1" x14ac:dyDescent="0.25">
      <c r="B263" s="76" t="str">
        <f t="shared" si="35"/>
        <v>!!!</v>
      </c>
      <c r="C263" s="310" t="str">
        <f>IF(LEN($E263)&gt;0,VLOOKUP(TEXT($E263,0),'Angaben Stationen'!$E$14:$V$215,17,0),"")</f>
        <v/>
      </c>
      <c r="D263" s="254" t="str">
        <f>IF(LEN($E263)&gt;0,VLOOKUP(TEXT($E263,0),'Angaben Stationen'!$E$14:$V$215,18,0),"")</f>
        <v/>
      </c>
      <c r="E263" s="344"/>
      <c r="F263" s="256"/>
      <c r="G263" s="256"/>
      <c r="H263" s="307"/>
      <c r="I263" s="183"/>
      <c r="R263" s="8">
        <f t="shared" si="28"/>
        <v>0</v>
      </c>
      <c r="S263" s="8">
        <f>VLOOKUP($D263,{"29 - Psychiatrie (Erwachsene)",1;"30 - Kinder- und Jugendpsychiatrie",1;"297 - stationsäquivalente Behandlung in der Erwachsenenpsychiatrie (29)",1;"307 - stationsäquivalente Behandlung in der Kinder- und Jugendpsychiatrie (30)",1;"31 - Psychosomatik",1;"",0;0,0},2,0)</f>
        <v>0</v>
      </c>
      <c r="T263" s="8">
        <f t="shared" si="34"/>
        <v>0</v>
      </c>
      <c r="U263" s="8">
        <f t="shared" si="36"/>
        <v>0</v>
      </c>
      <c r="V263" s="8">
        <f t="shared" si="29"/>
        <v>0</v>
      </c>
      <c r="W263" s="8">
        <f t="shared" si="30"/>
        <v>0</v>
      </c>
      <c r="X263" s="8">
        <f t="shared" si="31"/>
        <v>0</v>
      </c>
      <c r="Y263" s="8" t="str">
        <f t="shared" si="32"/>
        <v/>
      </c>
      <c r="Z263" s="8" t="str">
        <f>VLOOKUP($D263,{"29 - Psychiatrie (Erwachsene)","BGI";"297 - stationsäquivalente Behandlung in der Erwachsenenpsychiatrie (29)","BGI";"30 - Kinder- und Jugendpsychiatrie","BGII";"307 - stationsäquivalente Behandlung in der Kinder- und Jugendpsychiatrie (30)","BGII";"31 - Psychosomatik","BGI";"","LEER";0,"Leer"},2,0)</f>
        <v>LEER</v>
      </c>
      <c r="AA263" s="8" t="str">
        <f t="shared" si="33"/>
        <v>Stationen</v>
      </c>
    </row>
    <row r="264" spans="2:27" ht="15" customHeight="1" x14ac:dyDescent="0.25">
      <c r="B264" s="76" t="str">
        <f t="shared" si="35"/>
        <v>!!!</v>
      </c>
      <c r="C264" s="310" t="str">
        <f>IF(LEN($E264)&gt;0,VLOOKUP(TEXT($E264,0),'Angaben Stationen'!$E$14:$V$215,17,0),"")</f>
        <v/>
      </c>
      <c r="D264" s="254" t="str">
        <f>IF(LEN($E264)&gt;0,VLOOKUP(TEXT($E264,0),'Angaben Stationen'!$E$14:$V$215,18,0),"")</f>
        <v/>
      </c>
      <c r="E264" s="344"/>
      <c r="F264" s="256"/>
      <c r="G264" s="256"/>
      <c r="H264" s="307"/>
      <c r="I264" s="183"/>
      <c r="R264" s="8">
        <f t="shared" si="28"/>
        <v>0</v>
      </c>
      <c r="S264" s="8">
        <f>VLOOKUP($D264,{"29 - Psychiatrie (Erwachsene)",1;"30 - Kinder- und Jugendpsychiatrie",1;"297 - stationsäquivalente Behandlung in der Erwachsenenpsychiatrie (29)",1;"307 - stationsäquivalente Behandlung in der Kinder- und Jugendpsychiatrie (30)",1;"31 - Psychosomatik",1;"",0;0,0},2,0)</f>
        <v>0</v>
      </c>
      <c r="T264" s="8">
        <f t="shared" si="34"/>
        <v>0</v>
      </c>
      <c r="U264" s="8">
        <f t="shared" si="36"/>
        <v>0</v>
      </c>
      <c r="V264" s="8">
        <f t="shared" si="29"/>
        <v>0</v>
      </c>
      <c r="W264" s="8">
        <f t="shared" si="30"/>
        <v>0</v>
      </c>
      <c r="X264" s="8">
        <f t="shared" si="31"/>
        <v>0</v>
      </c>
      <c r="Y264" s="8" t="str">
        <f t="shared" si="32"/>
        <v/>
      </c>
      <c r="Z264" s="8" t="str">
        <f>VLOOKUP($D264,{"29 - Psychiatrie (Erwachsene)","BGI";"297 - stationsäquivalente Behandlung in der Erwachsenenpsychiatrie (29)","BGI";"30 - Kinder- und Jugendpsychiatrie","BGII";"307 - stationsäquivalente Behandlung in der Kinder- und Jugendpsychiatrie (30)","BGII";"31 - Psychosomatik","BGI";"","LEER";0,"Leer"},2,0)</f>
        <v>LEER</v>
      </c>
      <c r="AA264" s="8" t="str">
        <f t="shared" si="33"/>
        <v>Stationen</v>
      </c>
    </row>
    <row r="265" spans="2:27" ht="15" customHeight="1" x14ac:dyDescent="0.25">
      <c r="B265" s="76" t="str">
        <f t="shared" si="35"/>
        <v>!!!</v>
      </c>
      <c r="C265" s="310" t="str">
        <f>IF(LEN($E265)&gt;0,VLOOKUP(TEXT($E265,0),'Angaben Stationen'!$E$14:$V$215,17,0),"")</f>
        <v/>
      </c>
      <c r="D265" s="254" t="str">
        <f>IF(LEN($E265)&gt;0,VLOOKUP(TEXT($E265,0),'Angaben Stationen'!$E$14:$V$215,18,0),"")</f>
        <v/>
      </c>
      <c r="E265" s="344"/>
      <c r="F265" s="256"/>
      <c r="G265" s="256"/>
      <c r="H265" s="307"/>
      <c r="I265" s="183"/>
      <c r="R265" s="8">
        <f t="shared" si="28"/>
        <v>0</v>
      </c>
      <c r="S265" s="8">
        <f>VLOOKUP($D265,{"29 - Psychiatrie (Erwachsene)",1;"30 - Kinder- und Jugendpsychiatrie",1;"297 - stationsäquivalente Behandlung in der Erwachsenenpsychiatrie (29)",1;"307 - stationsäquivalente Behandlung in der Kinder- und Jugendpsychiatrie (30)",1;"31 - Psychosomatik",1;"",0;0,0},2,0)</f>
        <v>0</v>
      </c>
      <c r="T265" s="8">
        <f t="shared" si="34"/>
        <v>0</v>
      </c>
      <c r="U265" s="8">
        <f t="shared" si="36"/>
        <v>0</v>
      </c>
      <c r="V265" s="8">
        <f t="shared" si="29"/>
        <v>0</v>
      </c>
      <c r="W265" s="8">
        <f t="shared" si="30"/>
        <v>0</v>
      </c>
      <c r="X265" s="8">
        <f t="shared" si="31"/>
        <v>0</v>
      </c>
      <c r="Y265" s="8" t="str">
        <f t="shared" si="32"/>
        <v/>
      </c>
      <c r="Z265" s="8" t="str">
        <f>VLOOKUP($D265,{"29 - Psychiatrie (Erwachsene)","BGI";"297 - stationsäquivalente Behandlung in der Erwachsenenpsychiatrie (29)","BGI";"30 - Kinder- und Jugendpsychiatrie","BGII";"307 - stationsäquivalente Behandlung in der Kinder- und Jugendpsychiatrie (30)","BGII";"31 - Psychosomatik","BGI";"","LEER";0,"Leer"},2,0)</f>
        <v>LEER</v>
      </c>
      <c r="AA265" s="8" t="str">
        <f t="shared" si="33"/>
        <v>Stationen</v>
      </c>
    </row>
    <row r="266" spans="2:27" ht="15" customHeight="1" x14ac:dyDescent="0.25">
      <c r="B266" s="76" t="str">
        <f t="shared" si="35"/>
        <v>!!!</v>
      </c>
      <c r="C266" s="310" t="str">
        <f>IF(LEN($E266)&gt;0,VLOOKUP(TEXT($E266,0),'Angaben Stationen'!$E$14:$V$215,17,0),"")</f>
        <v/>
      </c>
      <c r="D266" s="254" t="str">
        <f>IF(LEN($E266)&gt;0,VLOOKUP(TEXT($E266,0),'Angaben Stationen'!$E$14:$V$215,18,0),"")</f>
        <v/>
      </c>
      <c r="E266" s="344"/>
      <c r="F266" s="256"/>
      <c r="G266" s="256"/>
      <c r="H266" s="307"/>
      <c r="I266" s="183"/>
      <c r="R266" s="8">
        <f t="shared" si="28"/>
        <v>0</v>
      </c>
      <c r="S266" s="8">
        <f>VLOOKUP($D266,{"29 - Psychiatrie (Erwachsene)",1;"30 - Kinder- und Jugendpsychiatrie",1;"297 - stationsäquivalente Behandlung in der Erwachsenenpsychiatrie (29)",1;"307 - stationsäquivalente Behandlung in der Kinder- und Jugendpsychiatrie (30)",1;"31 - Psychosomatik",1;"",0;0,0},2,0)</f>
        <v>0</v>
      </c>
      <c r="T266" s="8">
        <f t="shared" si="34"/>
        <v>0</v>
      </c>
      <c r="U266" s="8">
        <f t="shared" si="36"/>
        <v>0</v>
      </c>
      <c r="V266" s="8">
        <f t="shared" si="29"/>
        <v>0</v>
      </c>
      <c r="W266" s="8">
        <f t="shared" si="30"/>
        <v>0</v>
      </c>
      <c r="X266" s="8">
        <f t="shared" si="31"/>
        <v>0</v>
      </c>
      <c r="Y266" s="8" t="str">
        <f t="shared" si="32"/>
        <v/>
      </c>
      <c r="Z266" s="8" t="str">
        <f>VLOOKUP($D266,{"29 - Psychiatrie (Erwachsene)","BGI";"297 - stationsäquivalente Behandlung in der Erwachsenenpsychiatrie (29)","BGI";"30 - Kinder- und Jugendpsychiatrie","BGII";"307 - stationsäquivalente Behandlung in der Kinder- und Jugendpsychiatrie (30)","BGII";"31 - Psychosomatik","BGI";"","LEER";0,"Leer"},2,0)</f>
        <v>LEER</v>
      </c>
      <c r="AA266" s="8" t="str">
        <f t="shared" si="33"/>
        <v>Stationen</v>
      </c>
    </row>
    <row r="267" spans="2:27" ht="15" customHeight="1" x14ac:dyDescent="0.25">
      <c r="B267" s="76" t="str">
        <f t="shared" si="35"/>
        <v>!!!</v>
      </c>
      <c r="C267" s="310" t="str">
        <f>IF(LEN($E267)&gt;0,VLOOKUP(TEXT($E267,0),'Angaben Stationen'!$E$14:$V$215,17,0),"")</f>
        <v/>
      </c>
      <c r="D267" s="254" t="str">
        <f>IF(LEN($E267)&gt;0,VLOOKUP(TEXT($E267,0),'Angaben Stationen'!$E$14:$V$215,18,0),"")</f>
        <v/>
      </c>
      <c r="E267" s="344"/>
      <c r="F267" s="256"/>
      <c r="G267" s="256"/>
      <c r="H267" s="307"/>
      <c r="I267" s="183"/>
      <c r="R267" s="8">
        <f t="shared" si="28"/>
        <v>0</v>
      </c>
      <c r="S267" s="8">
        <f>VLOOKUP($D267,{"29 - Psychiatrie (Erwachsene)",1;"30 - Kinder- und Jugendpsychiatrie",1;"297 - stationsäquivalente Behandlung in der Erwachsenenpsychiatrie (29)",1;"307 - stationsäquivalente Behandlung in der Kinder- und Jugendpsychiatrie (30)",1;"31 - Psychosomatik",1;"",0;0,0},2,0)</f>
        <v>0</v>
      </c>
      <c r="T267" s="8">
        <f t="shared" si="34"/>
        <v>0</v>
      </c>
      <c r="U267" s="8">
        <f t="shared" si="36"/>
        <v>0</v>
      </c>
      <c r="V267" s="8">
        <f t="shared" si="29"/>
        <v>0</v>
      </c>
      <c r="W267" s="8">
        <f t="shared" si="30"/>
        <v>0</v>
      </c>
      <c r="X267" s="8">
        <f t="shared" si="31"/>
        <v>0</v>
      </c>
      <c r="Y267" s="8" t="str">
        <f t="shared" si="32"/>
        <v/>
      </c>
      <c r="Z267" s="8" t="str">
        <f>VLOOKUP($D267,{"29 - Psychiatrie (Erwachsene)","BGI";"297 - stationsäquivalente Behandlung in der Erwachsenenpsychiatrie (29)","BGI";"30 - Kinder- und Jugendpsychiatrie","BGII";"307 - stationsäquivalente Behandlung in der Kinder- und Jugendpsychiatrie (30)","BGII";"31 - Psychosomatik","BGI";"","LEER";0,"Leer"},2,0)</f>
        <v>LEER</v>
      </c>
      <c r="AA267" s="8" t="str">
        <f t="shared" si="33"/>
        <v>Stationen</v>
      </c>
    </row>
    <row r="268" spans="2:27" ht="15" customHeight="1" x14ac:dyDescent="0.25">
      <c r="B268" s="76" t="str">
        <f t="shared" si="35"/>
        <v>!!!</v>
      </c>
      <c r="C268" s="310" t="str">
        <f>IF(LEN($E268)&gt;0,VLOOKUP(TEXT($E268,0),'Angaben Stationen'!$E$14:$V$215,17,0),"")</f>
        <v/>
      </c>
      <c r="D268" s="254" t="str">
        <f>IF(LEN($E268)&gt;0,VLOOKUP(TEXT($E268,0),'Angaben Stationen'!$E$14:$V$215,18,0),"")</f>
        <v/>
      </c>
      <c r="E268" s="344"/>
      <c r="F268" s="256"/>
      <c r="G268" s="256"/>
      <c r="H268" s="307"/>
      <c r="I268" s="183"/>
      <c r="R268" s="8">
        <f t="shared" si="28"/>
        <v>0</v>
      </c>
      <c r="S268" s="8">
        <f>VLOOKUP($D268,{"29 - Psychiatrie (Erwachsene)",1;"30 - Kinder- und Jugendpsychiatrie",1;"297 - stationsäquivalente Behandlung in der Erwachsenenpsychiatrie (29)",1;"307 - stationsäquivalente Behandlung in der Kinder- und Jugendpsychiatrie (30)",1;"31 - Psychosomatik",1;"",0;0,0},2,0)</f>
        <v>0</v>
      </c>
      <c r="T268" s="8">
        <f t="shared" si="34"/>
        <v>0</v>
      </c>
      <c r="U268" s="8">
        <f t="shared" si="36"/>
        <v>0</v>
      </c>
      <c r="V268" s="8">
        <f t="shared" si="29"/>
        <v>0</v>
      </c>
      <c r="W268" s="8">
        <f t="shared" si="30"/>
        <v>0</v>
      </c>
      <c r="X268" s="8">
        <f t="shared" si="31"/>
        <v>0</v>
      </c>
      <c r="Y268" s="8" t="str">
        <f t="shared" si="32"/>
        <v/>
      </c>
      <c r="Z268" s="8" t="str">
        <f>VLOOKUP($D268,{"29 - Psychiatrie (Erwachsene)","BGI";"297 - stationsäquivalente Behandlung in der Erwachsenenpsychiatrie (29)","BGI";"30 - Kinder- und Jugendpsychiatrie","BGII";"307 - stationsäquivalente Behandlung in der Kinder- und Jugendpsychiatrie (30)","BGII";"31 - Psychosomatik","BGI";"","LEER";0,"Leer"},2,0)</f>
        <v>LEER</v>
      </c>
      <c r="AA268" s="8" t="str">
        <f t="shared" si="33"/>
        <v>Stationen</v>
      </c>
    </row>
    <row r="269" spans="2:27" ht="15" customHeight="1" x14ac:dyDescent="0.25">
      <c r="B269" s="76" t="str">
        <f t="shared" si="35"/>
        <v>!!!</v>
      </c>
      <c r="C269" s="310" t="str">
        <f>IF(LEN($E269)&gt;0,VLOOKUP(TEXT($E269,0),'Angaben Stationen'!$E$14:$V$215,17,0),"")</f>
        <v/>
      </c>
      <c r="D269" s="254" t="str">
        <f>IF(LEN($E269)&gt;0,VLOOKUP(TEXT($E269,0),'Angaben Stationen'!$E$14:$V$215,18,0),"")</f>
        <v/>
      </c>
      <c r="E269" s="344"/>
      <c r="F269" s="256"/>
      <c r="G269" s="256"/>
      <c r="H269" s="307"/>
      <c r="I269" s="183"/>
      <c r="R269" s="8">
        <f t="shared" si="28"/>
        <v>0</v>
      </c>
      <c r="S269" s="8">
        <f>VLOOKUP($D269,{"29 - Psychiatrie (Erwachsene)",1;"30 - Kinder- und Jugendpsychiatrie",1;"297 - stationsäquivalente Behandlung in der Erwachsenenpsychiatrie (29)",1;"307 - stationsäquivalente Behandlung in der Kinder- und Jugendpsychiatrie (30)",1;"31 - Psychosomatik",1;"",0;0,0},2,0)</f>
        <v>0</v>
      </c>
      <c r="T269" s="8">
        <f t="shared" si="34"/>
        <v>0</v>
      </c>
      <c r="U269" s="8">
        <f t="shared" si="36"/>
        <v>0</v>
      </c>
      <c r="V269" s="8">
        <f t="shared" si="29"/>
        <v>0</v>
      </c>
      <c r="W269" s="8">
        <f t="shared" si="30"/>
        <v>0</v>
      </c>
      <c r="X269" s="8">
        <f t="shared" si="31"/>
        <v>0</v>
      </c>
      <c r="Y269" s="8" t="str">
        <f t="shared" si="32"/>
        <v/>
      </c>
      <c r="Z269" s="8" t="str">
        <f>VLOOKUP($D269,{"29 - Psychiatrie (Erwachsene)","BGI";"297 - stationsäquivalente Behandlung in der Erwachsenenpsychiatrie (29)","BGI";"30 - Kinder- und Jugendpsychiatrie","BGII";"307 - stationsäquivalente Behandlung in der Kinder- und Jugendpsychiatrie (30)","BGII";"31 - Psychosomatik","BGI";"","LEER";0,"Leer"},2,0)</f>
        <v>LEER</v>
      </c>
      <c r="AA269" s="8" t="str">
        <f t="shared" si="33"/>
        <v>Stationen</v>
      </c>
    </row>
    <row r="270" spans="2:27" ht="15" customHeight="1" x14ac:dyDescent="0.25">
      <c r="B270" s="76" t="str">
        <f t="shared" si="35"/>
        <v>!!!</v>
      </c>
      <c r="C270" s="310" t="str">
        <f>IF(LEN($E270)&gt;0,VLOOKUP(TEXT($E270,0),'Angaben Stationen'!$E$14:$V$215,17,0),"")</f>
        <v/>
      </c>
      <c r="D270" s="254" t="str">
        <f>IF(LEN($E270)&gt;0,VLOOKUP(TEXT($E270,0),'Angaben Stationen'!$E$14:$V$215,18,0),"")</f>
        <v/>
      </c>
      <c r="E270" s="344"/>
      <c r="F270" s="256"/>
      <c r="G270" s="256"/>
      <c r="H270" s="307"/>
      <c r="I270" s="183"/>
      <c r="R270" s="8">
        <f t="shared" si="28"/>
        <v>0</v>
      </c>
      <c r="S270" s="8">
        <f>VLOOKUP($D270,{"29 - Psychiatrie (Erwachsene)",1;"30 - Kinder- und Jugendpsychiatrie",1;"297 - stationsäquivalente Behandlung in der Erwachsenenpsychiatrie (29)",1;"307 - stationsäquivalente Behandlung in der Kinder- und Jugendpsychiatrie (30)",1;"31 - Psychosomatik",1;"",0;0,0},2,0)</f>
        <v>0</v>
      </c>
      <c r="T270" s="8">
        <f t="shared" si="34"/>
        <v>0</v>
      </c>
      <c r="U270" s="8">
        <f t="shared" si="36"/>
        <v>0</v>
      </c>
      <c r="V270" s="8">
        <f t="shared" si="29"/>
        <v>0</v>
      </c>
      <c r="W270" s="8">
        <f t="shared" si="30"/>
        <v>0</v>
      </c>
      <c r="X270" s="8">
        <f t="shared" si="31"/>
        <v>0</v>
      </c>
      <c r="Y270" s="8" t="str">
        <f t="shared" si="32"/>
        <v/>
      </c>
      <c r="Z270" s="8" t="str">
        <f>VLOOKUP($D270,{"29 - Psychiatrie (Erwachsene)","BGI";"297 - stationsäquivalente Behandlung in der Erwachsenenpsychiatrie (29)","BGI";"30 - Kinder- und Jugendpsychiatrie","BGII";"307 - stationsäquivalente Behandlung in der Kinder- und Jugendpsychiatrie (30)","BGII";"31 - Psychosomatik","BGI";"","LEER";0,"Leer"},2,0)</f>
        <v>LEER</v>
      </c>
      <c r="AA270" s="8" t="str">
        <f t="shared" si="33"/>
        <v>Stationen</v>
      </c>
    </row>
    <row r="271" spans="2:27" ht="15" customHeight="1" x14ac:dyDescent="0.25">
      <c r="B271" s="76" t="str">
        <f t="shared" si="35"/>
        <v>!!!</v>
      </c>
      <c r="C271" s="310" t="str">
        <f>IF(LEN($E271)&gt;0,VLOOKUP(TEXT($E271,0),'Angaben Stationen'!$E$14:$V$215,17,0),"")</f>
        <v/>
      </c>
      <c r="D271" s="254" t="str">
        <f>IF(LEN($E271)&gt;0,VLOOKUP(TEXT($E271,0),'Angaben Stationen'!$E$14:$V$215,18,0),"")</f>
        <v/>
      </c>
      <c r="E271" s="344"/>
      <c r="F271" s="256"/>
      <c r="G271" s="256"/>
      <c r="H271" s="307"/>
      <c r="I271" s="183"/>
      <c r="R271" s="8">
        <f t="shared" si="28"/>
        <v>0</v>
      </c>
      <c r="S271" s="8">
        <f>VLOOKUP($D271,{"29 - Psychiatrie (Erwachsene)",1;"30 - Kinder- und Jugendpsychiatrie",1;"297 - stationsäquivalente Behandlung in der Erwachsenenpsychiatrie (29)",1;"307 - stationsäquivalente Behandlung in der Kinder- und Jugendpsychiatrie (30)",1;"31 - Psychosomatik",1;"",0;0,0},2,0)</f>
        <v>0</v>
      </c>
      <c r="T271" s="8">
        <f t="shared" si="34"/>
        <v>0</v>
      </c>
      <c r="U271" s="8">
        <f t="shared" si="36"/>
        <v>0</v>
      </c>
      <c r="V271" s="8">
        <f t="shared" si="29"/>
        <v>0</v>
      </c>
      <c r="W271" s="8">
        <f t="shared" si="30"/>
        <v>0</v>
      </c>
      <c r="X271" s="8">
        <f t="shared" si="31"/>
        <v>0</v>
      </c>
      <c r="Y271" s="8" t="str">
        <f t="shared" si="32"/>
        <v/>
      </c>
      <c r="Z271" s="8" t="str">
        <f>VLOOKUP($D271,{"29 - Psychiatrie (Erwachsene)","BGI";"297 - stationsäquivalente Behandlung in der Erwachsenenpsychiatrie (29)","BGI";"30 - Kinder- und Jugendpsychiatrie","BGII";"307 - stationsäquivalente Behandlung in der Kinder- und Jugendpsychiatrie (30)","BGII";"31 - Psychosomatik","BGI";"","LEER";0,"Leer"},2,0)</f>
        <v>LEER</v>
      </c>
      <c r="AA271" s="8" t="str">
        <f t="shared" si="33"/>
        <v>Stationen</v>
      </c>
    </row>
    <row r="272" spans="2:27" ht="15" customHeight="1" x14ac:dyDescent="0.25">
      <c r="B272" s="76" t="str">
        <f t="shared" si="35"/>
        <v>!!!</v>
      </c>
      <c r="C272" s="310" t="str">
        <f>IF(LEN($E272)&gt;0,VLOOKUP(TEXT($E272,0),'Angaben Stationen'!$E$14:$V$215,17,0),"")</f>
        <v/>
      </c>
      <c r="D272" s="254" t="str">
        <f>IF(LEN($E272)&gt;0,VLOOKUP(TEXT($E272,0),'Angaben Stationen'!$E$14:$V$215,18,0),"")</f>
        <v/>
      </c>
      <c r="E272" s="344"/>
      <c r="F272" s="256"/>
      <c r="G272" s="256"/>
      <c r="H272" s="307"/>
      <c r="I272" s="183"/>
      <c r="R272" s="8">
        <f t="shared" si="28"/>
        <v>0</v>
      </c>
      <c r="S272" s="8">
        <f>VLOOKUP($D272,{"29 - Psychiatrie (Erwachsene)",1;"30 - Kinder- und Jugendpsychiatrie",1;"297 - stationsäquivalente Behandlung in der Erwachsenenpsychiatrie (29)",1;"307 - stationsäquivalente Behandlung in der Kinder- und Jugendpsychiatrie (30)",1;"31 - Psychosomatik",1;"",0;0,0},2,0)</f>
        <v>0</v>
      </c>
      <c r="T272" s="8">
        <f t="shared" si="34"/>
        <v>0</v>
      </c>
      <c r="U272" s="8">
        <f t="shared" si="36"/>
        <v>0</v>
      </c>
      <c r="V272" s="8">
        <f t="shared" si="29"/>
        <v>0</v>
      </c>
      <c r="W272" s="8">
        <f t="shared" si="30"/>
        <v>0</v>
      </c>
      <c r="X272" s="8">
        <f t="shared" si="31"/>
        <v>0</v>
      </c>
      <c r="Y272" s="8" t="str">
        <f t="shared" si="32"/>
        <v/>
      </c>
      <c r="Z272" s="8" t="str">
        <f>VLOOKUP($D272,{"29 - Psychiatrie (Erwachsene)","BGI";"297 - stationsäquivalente Behandlung in der Erwachsenenpsychiatrie (29)","BGI";"30 - Kinder- und Jugendpsychiatrie","BGII";"307 - stationsäquivalente Behandlung in der Kinder- und Jugendpsychiatrie (30)","BGII";"31 - Psychosomatik","BGI";"","LEER";0,"Leer"},2,0)</f>
        <v>LEER</v>
      </c>
      <c r="AA272" s="8" t="str">
        <f t="shared" si="33"/>
        <v>Stationen</v>
      </c>
    </row>
    <row r="273" spans="2:27" ht="15" customHeight="1" x14ac:dyDescent="0.25">
      <c r="B273" s="76" t="str">
        <f t="shared" si="35"/>
        <v>!!!</v>
      </c>
      <c r="C273" s="310" t="str">
        <f>IF(LEN($E273)&gt;0,VLOOKUP(TEXT($E273,0),'Angaben Stationen'!$E$14:$V$215,17,0),"")</f>
        <v/>
      </c>
      <c r="D273" s="254" t="str">
        <f>IF(LEN($E273)&gt;0,VLOOKUP(TEXT($E273,0),'Angaben Stationen'!$E$14:$V$215,18,0),"")</f>
        <v/>
      </c>
      <c r="E273" s="344"/>
      <c r="F273" s="256"/>
      <c r="G273" s="256"/>
      <c r="H273" s="307"/>
      <c r="I273" s="183"/>
      <c r="R273" s="8">
        <f t="shared" si="28"/>
        <v>0</v>
      </c>
      <c r="S273" s="8">
        <f>VLOOKUP($D273,{"29 - Psychiatrie (Erwachsene)",1;"30 - Kinder- und Jugendpsychiatrie",1;"297 - stationsäquivalente Behandlung in der Erwachsenenpsychiatrie (29)",1;"307 - stationsäquivalente Behandlung in der Kinder- und Jugendpsychiatrie (30)",1;"31 - Psychosomatik",1;"",0;0,0},2,0)</f>
        <v>0</v>
      </c>
      <c r="T273" s="8">
        <f t="shared" si="34"/>
        <v>0</v>
      </c>
      <c r="U273" s="8">
        <f t="shared" si="36"/>
        <v>0</v>
      </c>
      <c r="V273" s="8">
        <f t="shared" si="29"/>
        <v>0</v>
      </c>
      <c r="W273" s="8">
        <f t="shared" si="30"/>
        <v>0</v>
      </c>
      <c r="X273" s="8">
        <f t="shared" si="31"/>
        <v>0</v>
      </c>
      <c r="Y273" s="8" t="str">
        <f t="shared" si="32"/>
        <v/>
      </c>
      <c r="Z273" s="8" t="str">
        <f>VLOOKUP($D273,{"29 - Psychiatrie (Erwachsene)","BGI";"297 - stationsäquivalente Behandlung in der Erwachsenenpsychiatrie (29)","BGI";"30 - Kinder- und Jugendpsychiatrie","BGII";"307 - stationsäquivalente Behandlung in der Kinder- und Jugendpsychiatrie (30)","BGII";"31 - Psychosomatik","BGI";"","LEER";0,"Leer"},2,0)</f>
        <v>LEER</v>
      </c>
      <c r="AA273" s="8" t="str">
        <f t="shared" si="33"/>
        <v>Stationen</v>
      </c>
    </row>
    <row r="274" spans="2:27" ht="15" customHeight="1" x14ac:dyDescent="0.25">
      <c r="B274" s="76" t="str">
        <f t="shared" si="35"/>
        <v>!!!</v>
      </c>
      <c r="C274" s="310" t="str">
        <f>IF(LEN($E274)&gt;0,VLOOKUP(TEXT($E274,0),'Angaben Stationen'!$E$14:$V$215,17,0),"")</f>
        <v/>
      </c>
      <c r="D274" s="254" t="str">
        <f>IF(LEN($E274)&gt;0,VLOOKUP(TEXT($E274,0),'Angaben Stationen'!$E$14:$V$215,18,0),"")</f>
        <v/>
      </c>
      <c r="E274" s="344"/>
      <c r="F274" s="256"/>
      <c r="G274" s="256"/>
      <c r="H274" s="307"/>
      <c r="I274" s="183"/>
      <c r="R274" s="8">
        <f t="shared" si="28"/>
        <v>0</v>
      </c>
      <c r="S274" s="8">
        <f>VLOOKUP($D274,{"29 - Psychiatrie (Erwachsene)",1;"30 - Kinder- und Jugendpsychiatrie",1;"297 - stationsäquivalente Behandlung in der Erwachsenenpsychiatrie (29)",1;"307 - stationsäquivalente Behandlung in der Kinder- und Jugendpsychiatrie (30)",1;"31 - Psychosomatik",1;"",0;0,0},2,0)</f>
        <v>0</v>
      </c>
      <c r="T274" s="8">
        <f t="shared" si="34"/>
        <v>0</v>
      </c>
      <c r="U274" s="8">
        <f t="shared" si="36"/>
        <v>0</v>
      </c>
      <c r="V274" s="8">
        <f t="shared" si="29"/>
        <v>0</v>
      </c>
      <c r="W274" s="8">
        <f t="shared" si="30"/>
        <v>0</v>
      </c>
      <c r="X274" s="8">
        <f t="shared" si="31"/>
        <v>0</v>
      </c>
      <c r="Y274" s="8" t="str">
        <f t="shared" si="32"/>
        <v/>
      </c>
      <c r="Z274" s="8" t="str">
        <f>VLOOKUP($D274,{"29 - Psychiatrie (Erwachsene)","BGI";"297 - stationsäquivalente Behandlung in der Erwachsenenpsychiatrie (29)","BGI";"30 - Kinder- und Jugendpsychiatrie","BGII";"307 - stationsäquivalente Behandlung in der Kinder- und Jugendpsychiatrie (30)","BGII";"31 - Psychosomatik","BGI";"","LEER";0,"Leer"},2,0)</f>
        <v>LEER</v>
      </c>
      <c r="AA274" s="8" t="str">
        <f t="shared" si="33"/>
        <v>Stationen</v>
      </c>
    </row>
    <row r="275" spans="2:27" ht="15" customHeight="1" x14ac:dyDescent="0.25">
      <c r="B275" s="76" t="str">
        <f t="shared" si="35"/>
        <v>!!!</v>
      </c>
      <c r="C275" s="310" t="str">
        <f>IF(LEN($E275)&gt;0,VLOOKUP(TEXT($E275,0),'Angaben Stationen'!$E$14:$V$215,17,0),"")</f>
        <v/>
      </c>
      <c r="D275" s="254" t="str">
        <f>IF(LEN($E275)&gt;0,VLOOKUP(TEXT($E275,0),'Angaben Stationen'!$E$14:$V$215,18,0),"")</f>
        <v/>
      </c>
      <c r="E275" s="344"/>
      <c r="F275" s="256"/>
      <c r="G275" s="256"/>
      <c r="H275" s="307"/>
      <c r="I275" s="183"/>
      <c r="R275" s="8">
        <f t="shared" si="28"/>
        <v>0</v>
      </c>
      <c r="S275" s="8">
        <f>VLOOKUP($D275,{"29 - Psychiatrie (Erwachsene)",1;"30 - Kinder- und Jugendpsychiatrie",1;"297 - stationsäquivalente Behandlung in der Erwachsenenpsychiatrie (29)",1;"307 - stationsäquivalente Behandlung in der Kinder- und Jugendpsychiatrie (30)",1;"31 - Psychosomatik",1;"",0;0,0},2,0)</f>
        <v>0</v>
      </c>
      <c r="T275" s="8">
        <f t="shared" si="34"/>
        <v>0</v>
      </c>
      <c r="U275" s="8">
        <f t="shared" si="36"/>
        <v>0</v>
      </c>
      <c r="V275" s="8">
        <f t="shared" si="29"/>
        <v>0</v>
      </c>
      <c r="W275" s="8">
        <f t="shared" si="30"/>
        <v>0</v>
      </c>
      <c r="X275" s="8">
        <f t="shared" si="31"/>
        <v>0</v>
      </c>
      <c r="Y275" s="8" t="str">
        <f t="shared" si="32"/>
        <v/>
      </c>
      <c r="Z275" s="8" t="str">
        <f>VLOOKUP($D275,{"29 - Psychiatrie (Erwachsene)","BGI";"297 - stationsäquivalente Behandlung in der Erwachsenenpsychiatrie (29)","BGI";"30 - Kinder- und Jugendpsychiatrie","BGII";"307 - stationsäquivalente Behandlung in der Kinder- und Jugendpsychiatrie (30)","BGII";"31 - Psychosomatik","BGI";"","LEER";0,"Leer"},2,0)</f>
        <v>LEER</v>
      </c>
      <c r="AA275" s="8" t="str">
        <f t="shared" si="33"/>
        <v>Stationen</v>
      </c>
    </row>
    <row r="276" spans="2:27" ht="15" customHeight="1" x14ac:dyDescent="0.25">
      <c r="B276" s="76" t="str">
        <f t="shared" si="35"/>
        <v>!!!</v>
      </c>
      <c r="C276" s="310" t="str">
        <f>IF(LEN($E276)&gt;0,VLOOKUP(TEXT($E276,0),'Angaben Stationen'!$E$14:$V$215,17,0),"")</f>
        <v/>
      </c>
      <c r="D276" s="254" t="str">
        <f>IF(LEN($E276)&gt;0,VLOOKUP(TEXT($E276,0),'Angaben Stationen'!$E$14:$V$215,18,0),"")</f>
        <v/>
      </c>
      <c r="E276" s="344"/>
      <c r="F276" s="256"/>
      <c r="G276" s="256"/>
      <c r="H276" s="307"/>
      <c r="I276" s="183"/>
      <c r="R276" s="8">
        <f t="shared" si="28"/>
        <v>0</v>
      </c>
      <c r="S276" s="8">
        <f>VLOOKUP($D276,{"29 - Psychiatrie (Erwachsene)",1;"30 - Kinder- und Jugendpsychiatrie",1;"297 - stationsäquivalente Behandlung in der Erwachsenenpsychiatrie (29)",1;"307 - stationsäquivalente Behandlung in der Kinder- und Jugendpsychiatrie (30)",1;"31 - Psychosomatik",1;"",0;0,0},2,0)</f>
        <v>0</v>
      </c>
      <c r="T276" s="8">
        <f t="shared" si="34"/>
        <v>0</v>
      </c>
      <c r="U276" s="8">
        <f t="shared" si="36"/>
        <v>0</v>
      </c>
      <c r="V276" s="8">
        <f t="shared" si="29"/>
        <v>0</v>
      </c>
      <c r="W276" s="8">
        <f t="shared" si="30"/>
        <v>0</v>
      </c>
      <c r="X276" s="8">
        <f t="shared" si="31"/>
        <v>0</v>
      </c>
      <c r="Y276" s="8" t="str">
        <f t="shared" si="32"/>
        <v/>
      </c>
      <c r="Z276" s="8" t="str">
        <f>VLOOKUP($D276,{"29 - Psychiatrie (Erwachsene)","BGI";"297 - stationsäquivalente Behandlung in der Erwachsenenpsychiatrie (29)","BGI";"30 - Kinder- und Jugendpsychiatrie","BGII";"307 - stationsäquivalente Behandlung in der Kinder- und Jugendpsychiatrie (30)","BGII";"31 - Psychosomatik","BGI";"","LEER";0,"Leer"},2,0)</f>
        <v>LEER</v>
      </c>
      <c r="AA276" s="8" t="str">
        <f t="shared" si="33"/>
        <v>Stationen</v>
      </c>
    </row>
    <row r="277" spans="2:27" ht="15" customHeight="1" x14ac:dyDescent="0.25">
      <c r="B277" s="76" t="str">
        <f t="shared" si="35"/>
        <v>!!!</v>
      </c>
      <c r="C277" s="310" t="str">
        <f>IF(LEN($E277)&gt;0,VLOOKUP(TEXT($E277,0),'Angaben Stationen'!$E$14:$V$215,17,0),"")</f>
        <v/>
      </c>
      <c r="D277" s="254" t="str">
        <f>IF(LEN($E277)&gt;0,VLOOKUP(TEXT($E277,0),'Angaben Stationen'!$E$14:$V$215,18,0),"")</f>
        <v/>
      </c>
      <c r="E277" s="344"/>
      <c r="F277" s="256"/>
      <c r="G277" s="256"/>
      <c r="H277" s="307"/>
      <c r="I277" s="183"/>
      <c r="R277" s="8">
        <f t="shared" si="28"/>
        <v>0</v>
      </c>
      <c r="S277" s="8">
        <f>VLOOKUP($D277,{"29 - Psychiatrie (Erwachsene)",1;"30 - Kinder- und Jugendpsychiatrie",1;"297 - stationsäquivalente Behandlung in der Erwachsenenpsychiatrie (29)",1;"307 - stationsäquivalente Behandlung in der Kinder- und Jugendpsychiatrie (30)",1;"31 - Psychosomatik",1;"",0;0,0},2,0)</f>
        <v>0</v>
      </c>
      <c r="T277" s="8">
        <f t="shared" si="34"/>
        <v>0</v>
      </c>
      <c r="U277" s="8">
        <f t="shared" si="36"/>
        <v>0</v>
      </c>
      <c r="V277" s="8">
        <f t="shared" si="29"/>
        <v>0</v>
      </c>
      <c r="W277" s="8">
        <f t="shared" si="30"/>
        <v>0</v>
      </c>
      <c r="X277" s="8">
        <f t="shared" si="31"/>
        <v>0</v>
      </c>
      <c r="Y277" s="8" t="str">
        <f t="shared" si="32"/>
        <v/>
      </c>
      <c r="Z277" s="8" t="str">
        <f>VLOOKUP($D277,{"29 - Psychiatrie (Erwachsene)","BGI";"297 - stationsäquivalente Behandlung in der Erwachsenenpsychiatrie (29)","BGI";"30 - Kinder- und Jugendpsychiatrie","BGII";"307 - stationsäquivalente Behandlung in der Kinder- und Jugendpsychiatrie (30)","BGII";"31 - Psychosomatik","BGI";"","LEER";0,"Leer"},2,0)</f>
        <v>LEER</v>
      </c>
      <c r="AA277" s="8" t="str">
        <f t="shared" si="33"/>
        <v>Stationen</v>
      </c>
    </row>
    <row r="278" spans="2:27" ht="15" customHeight="1" x14ac:dyDescent="0.25">
      <c r="B278" s="76" t="str">
        <f t="shared" si="35"/>
        <v>!!!</v>
      </c>
      <c r="C278" s="310" t="str">
        <f>IF(LEN($E278)&gt;0,VLOOKUP(TEXT($E278,0),'Angaben Stationen'!$E$14:$V$215,17,0),"")</f>
        <v/>
      </c>
      <c r="D278" s="254" t="str">
        <f>IF(LEN($E278)&gt;0,VLOOKUP(TEXT($E278,0),'Angaben Stationen'!$E$14:$V$215,18,0),"")</f>
        <v/>
      </c>
      <c r="E278" s="344"/>
      <c r="F278" s="256"/>
      <c r="G278" s="256"/>
      <c r="H278" s="307"/>
      <c r="I278" s="183"/>
      <c r="R278" s="8">
        <f t="shared" si="28"/>
        <v>0</v>
      </c>
      <c r="S278" s="8">
        <f>VLOOKUP($D278,{"29 - Psychiatrie (Erwachsene)",1;"30 - Kinder- und Jugendpsychiatrie",1;"297 - stationsäquivalente Behandlung in der Erwachsenenpsychiatrie (29)",1;"307 - stationsäquivalente Behandlung in der Kinder- und Jugendpsychiatrie (30)",1;"31 - Psychosomatik",1;"",0;0,0},2,0)</f>
        <v>0</v>
      </c>
      <c r="T278" s="8">
        <f t="shared" si="34"/>
        <v>0</v>
      </c>
      <c r="U278" s="8">
        <f t="shared" si="36"/>
        <v>0</v>
      </c>
      <c r="V278" s="8">
        <f t="shared" si="29"/>
        <v>0</v>
      </c>
      <c r="W278" s="8">
        <f t="shared" si="30"/>
        <v>0</v>
      </c>
      <c r="X278" s="8">
        <f t="shared" si="31"/>
        <v>0</v>
      </c>
      <c r="Y278" s="8" t="str">
        <f t="shared" si="32"/>
        <v/>
      </c>
      <c r="Z278" s="8" t="str">
        <f>VLOOKUP($D278,{"29 - Psychiatrie (Erwachsene)","BGI";"297 - stationsäquivalente Behandlung in der Erwachsenenpsychiatrie (29)","BGI";"30 - Kinder- und Jugendpsychiatrie","BGII";"307 - stationsäquivalente Behandlung in der Kinder- und Jugendpsychiatrie (30)","BGII";"31 - Psychosomatik","BGI";"","LEER";0,"Leer"},2,0)</f>
        <v>LEER</v>
      </c>
      <c r="AA278" s="8" t="str">
        <f t="shared" si="33"/>
        <v>Stationen</v>
      </c>
    </row>
    <row r="279" spans="2:27" ht="15" customHeight="1" x14ac:dyDescent="0.25">
      <c r="B279" s="76" t="str">
        <f t="shared" si="35"/>
        <v>!!!</v>
      </c>
      <c r="C279" s="310" t="str">
        <f>IF(LEN($E279)&gt;0,VLOOKUP(TEXT($E279,0),'Angaben Stationen'!$E$14:$V$215,17,0),"")</f>
        <v/>
      </c>
      <c r="D279" s="254" t="str">
        <f>IF(LEN($E279)&gt;0,VLOOKUP(TEXT($E279,0),'Angaben Stationen'!$E$14:$V$215,18,0),"")</f>
        <v/>
      </c>
      <c r="E279" s="344"/>
      <c r="F279" s="256"/>
      <c r="G279" s="256"/>
      <c r="H279" s="307"/>
      <c r="I279" s="183"/>
      <c r="R279" s="8">
        <f t="shared" si="28"/>
        <v>0</v>
      </c>
      <c r="S279" s="8">
        <f>VLOOKUP($D279,{"29 - Psychiatrie (Erwachsene)",1;"30 - Kinder- und Jugendpsychiatrie",1;"297 - stationsäquivalente Behandlung in der Erwachsenenpsychiatrie (29)",1;"307 - stationsäquivalente Behandlung in der Kinder- und Jugendpsychiatrie (30)",1;"31 - Psychosomatik",1;"",0;0,0},2,0)</f>
        <v>0</v>
      </c>
      <c r="T279" s="8">
        <f t="shared" si="34"/>
        <v>0</v>
      </c>
      <c r="U279" s="8">
        <f t="shared" si="36"/>
        <v>0</v>
      </c>
      <c r="V279" s="8">
        <f t="shared" si="29"/>
        <v>0</v>
      </c>
      <c r="W279" s="8">
        <f t="shared" si="30"/>
        <v>0</v>
      </c>
      <c r="X279" s="8">
        <f t="shared" si="31"/>
        <v>0</v>
      </c>
      <c r="Y279" s="8" t="str">
        <f t="shared" si="32"/>
        <v/>
      </c>
      <c r="Z279" s="8" t="str">
        <f>VLOOKUP($D279,{"29 - Psychiatrie (Erwachsene)","BGI";"297 - stationsäquivalente Behandlung in der Erwachsenenpsychiatrie (29)","BGI";"30 - Kinder- und Jugendpsychiatrie","BGII";"307 - stationsäquivalente Behandlung in der Kinder- und Jugendpsychiatrie (30)","BGII";"31 - Psychosomatik","BGI";"","LEER";0,"Leer"},2,0)</f>
        <v>LEER</v>
      </c>
      <c r="AA279" s="8" t="str">
        <f t="shared" si="33"/>
        <v>Stationen</v>
      </c>
    </row>
    <row r="280" spans="2:27" ht="15" customHeight="1" x14ac:dyDescent="0.25">
      <c r="B280" s="76" t="str">
        <f t="shared" si="35"/>
        <v>!!!</v>
      </c>
      <c r="C280" s="310" t="str">
        <f>IF(LEN($E280)&gt;0,VLOOKUP(TEXT($E280,0),'Angaben Stationen'!$E$14:$V$215,17,0),"")</f>
        <v/>
      </c>
      <c r="D280" s="254" t="str">
        <f>IF(LEN($E280)&gt;0,VLOOKUP(TEXT($E280,0),'Angaben Stationen'!$E$14:$V$215,18,0),"")</f>
        <v/>
      </c>
      <c r="E280" s="344"/>
      <c r="F280" s="256"/>
      <c r="G280" s="256"/>
      <c r="H280" s="307"/>
      <c r="I280" s="183"/>
      <c r="R280" s="8">
        <f t="shared" si="28"/>
        <v>0</v>
      </c>
      <c r="S280" s="8">
        <f>VLOOKUP($D280,{"29 - Psychiatrie (Erwachsene)",1;"30 - Kinder- und Jugendpsychiatrie",1;"297 - stationsäquivalente Behandlung in der Erwachsenenpsychiatrie (29)",1;"307 - stationsäquivalente Behandlung in der Kinder- und Jugendpsychiatrie (30)",1;"31 - Psychosomatik",1;"",0;0,0},2,0)</f>
        <v>0</v>
      </c>
      <c r="T280" s="8">
        <f t="shared" si="34"/>
        <v>0</v>
      </c>
      <c r="U280" s="8">
        <f t="shared" si="36"/>
        <v>0</v>
      </c>
      <c r="V280" s="8">
        <f t="shared" si="29"/>
        <v>0</v>
      </c>
      <c r="W280" s="8">
        <f t="shared" si="30"/>
        <v>0</v>
      </c>
      <c r="X280" s="8">
        <f t="shared" si="31"/>
        <v>0</v>
      </c>
      <c r="Y280" s="8" t="str">
        <f t="shared" si="32"/>
        <v/>
      </c>
      <c r="Z280" s="8" t="str">
        <f>VLOOKUP($D280,{"29 - Psychiatrie (Erwachsene)","BGI";"297 - stationsäquivalente Behandlung in der Erwachsenenpsychiatrie (29)","BGI";"30 - Kinder- und Jugendpsychiatrie","BGII";"307 - stationsäquivalente Behandlung in der Kinder- und Jugendpsychiatrie (30)","BGII";"31 - Psychosomatik","BGI";"","LEER";0,"Leer"},2,0)</f>
        <v>LEER</v>
      </c>
      <c r="AA280" s="8" t="str">
        <f t="shared" si="33"/>
        <v>Stationen</v>
      </c>
    </row>
    <row r="281" spans="2:27" ht="15" customHeight="1" x14ac:dyDescent="0.25">
      <c r="B281" s="76" t="str">
        <f t="shared" si="35"/>
        <v>!!!</v>
      </c>
      <c r="C281" s="310" t="str">
        <f>IF(LEN($E281)&gt;0,VLOOKUP(TEXT($E281,0),'Angaben Stationen'!$E$14:$V$215,17,0),"")</f>
        <v/>
      </c>
      <c r="D281" s="254" t="str">
        <f>IF(LEN($E281)&gt;0,VLOOKUP(TEXT($E281,0),'Angaben Stationen'!$E$14:$V$215,18,0),"")</f>
        <v/>
      </c>
      <c r="E281" s="344"/>
      <c r="F281" s="256"/>
      <c r="G281" s="256"/>
      <c r="H281" s="307"/>
      <c r="I281" s="183"/>
      <c r="R281" s="8">
        <f t="shared" si="28"/>
        <v>0</v>
      </c>
      <c r="S281" s="8">
        <f>VLOOKUP($D281,{"29 - Psychiatrie (Erwachsene)",1;"30 - Kinder- und Jugendpsychiatrie",1;"297 - stationsäquivalente Behandlung in der Erwachsenenpsychiatrie (29)",1;"307 - stationsäquivalente Behandlung in der Kinder- und Jugendpsychiatrie (30)",1;"31 - Psychosomatik",1;"",0;0,0},2,0)</f>
        <v>0</v>
      </c>
      <c r="T281" s="8">
        <f t="shared" si="34"/>
        <v>0</v>
      </c>
      <c r="U281" s="8">
        <f t="shared" si="36"/>
        <v>0</v>
      </c>
      <c r="V281" s="8">
        <f t="shared" si="29"/>
        <v>0</v>
      </c>
      <c r="W281" s="8">
        <f t="shared" si="30"/>
        <v>0</v>
      </c>
      <c r="X281" s="8">
        <f t="shared" si="31"/>
        <v>0</v>
      </c>
      <c r="Y281" s="8" t="str">
        <f t="shared" si="32"/>
        <v/>
      </c>
      <c r="Z281" s="8" t="str">
        <f>VLOOKUP($D281,{"29 - Psychiatrie (Erwachsene)","BGI";"297 - stationsäquivalente Behandlung in der Erwachsenenpsychiatrie (29)","BGI";"30 - Kinder- und Jugendpsychiatrie","BGII";"307 - stationsäquivalente Behandlung in der Kinder- und Jugendpsychiatrie (30)","BGII";"31 - Psychosomatik","BGI";"","LEER";0,"Leer"},2,0)</f>
        <v>LEER</v>
      </c>
      <c r="AA281" s="8" t="str">
        <f t="shared" si="33"/>
        <v>Stationen</v>
      </c>
    </row>
    <row r="282" spans="2:27" ht="15" customHeight="1" x14ac:dyDescent="0.25">
      <c r="B282" s="76" t="str">
        <f t="shared" si="35"/>
        <v>!!!</v>
      </c>
      <c r="C282" s="310" t="str">
        <f>IF(LEN($E282)&gt;0,VLOOKUP(TEXT($E282,0),'Angaben Stationen'!$E$14:$V$215,17,0),"")</f>
        <v/>
      </c>
      <c r="D282" s="254" t="str">
        <f>IF(LEN($E282)&gt;0,VLOOKUP(TEXT($E282,0),'Angaben Stationen'!$E$14:$V$215,18,0),"")</f>
        <v/>
      </c>
      <c r="E282" s="344"/>
      <c r="F282" s="256"/>
      <c r="G282" s="256"/>
      <c r="H282" s="307"/>
      <c r="I282" s="183"/>
      <c r="R282" s="8">
        <f t="shared" si="28"/>
        <v>0</v>
      </c>
      <c r="S282" s="8">
        <f>VLOOKUP($D282,{"29 - Psychiatrie (Erwachsene)",1;"30 - Kinder- und Jugendpsychiatrie",1;"297 - stationsäquivalente Behandlung in der Erwachsenenpsychiatrie (29)",1;"307 - stationsäquivalente Behandlung in der Kinder- und Jugendpsychiatrie (30)",1;"31 - Psychosomatik",1;"",0;0,0},2,0)</f>
        <v>0</v>
      </c>
      <c r="T282" s="8">
        <f t="shared" si="34"/>
        <v>0</v>
      </c>
      <c r="U282" s="8">
        <f t="shared" si="36"/>
        <v>0</v>
      </c>
      <c r="V282" s="8">
        <f t="shared" si="29"/>
        <v>0</v>
      </c>
      <c r="W282" s="8">
        <f t="shared" si="30"/>
        <v>0</v>
      </c>
      <c r="X282" s="8">
        <f t="shared" si="31"/>
        <v>0</v>
      </c>
      <c r="Y282" s="8" t="str">
        <f t="shared" si="32"/>
        <v/>
      </c>
      <c r="Z282" s="8" t="str">
        <f>VLOOKUP($D282,{"29 - Psychiatrie (Erwachsene)","BGI";"297 - stationsäquivalente Behandlung in der Erwachsenenpsychiatrie (29)","BGI";"30 - Kinder- und Jugendpsychiatrie","BGII";"307 - stationsäquivalente Behandlung in der Kinder- und Jugendpsychiatrie (30)","BGII";"31 - Psychosomatik","BGI";"","LEER";0,"Leer"},2,0)</f>
        <v>LEER</v>
      </c>
      <c r="AA282" s="8" t="str">
        <f t="shared" si="33"/>
        <v>Stationen</v>
      </c>
    </row>
    <row r="283" spans="2:27" ht="15" customHeight="1" x14ac:dyDescent="0.25">
      <c r="B283" s="76" t="str">
        <f t="shared" si="35"/>
        <v>!!!</v>
      </c>
      <c r="C283" s="310" t="str">
        <f>IF(LEN($E283)&gt;0,VLOOKUP(TEXT($E283,0),'Angaben Stationen'!$E$14:$V$215,17,0),"")</f>
        <v/>
      </c>
      <c r="D283" s="254" t="str">
        <f>IF(LEN($E283)&gt;0,VLOOKUP(TEXT($E283,0),'Angaben Stationen'!$E$14:$V$215,18,0),"")</f>
        <v/>
      </c>
      <c r="E283" s="344"/>
      <c r="F283" s="256"/>
      <c r="G283" s="256"/>
      <c r="H283" s="307"/>
      <c r="I283" s="183"/>
      <c r="R283" s="8">
        <f t="shared" si="28"/>
        <v>0</v>
      </c>
      <c r="S283" s="8">
        <f>VLOOKUP($D283,{"29 - Psychiatrie (Erwachsene)",1;"30 - Kinder- und Jugendpsychiatrie",1;"297 - stationsäquivalente Behandlung in der Erwachsenenpsychiatrie (29)",1;"307 - stationsäquivalente Behandlung in der Kinder- und Jugendpsychiatrie (30)",1;"31 - Psychosomatik",1;"",0;0,0},2,0)</f>
        <v>0</v>
      </c>
      <c r="T283" s="8">
        <f t="shared" si="34"/>
        <v>0</v>
      </c>
      <c r="U283" s="8">
        <f t="shared" si="36"/>
        <v>0</v>
      </c>
      <c r="V283" s="8">
        <f t="shared" si="29"/>
        <v>0</v>
      </c>
      <c r="W283" s="8">
        <f t="shared" si="30"/>
        <v>0</v>
      </c>
      <c r="X283" s="8">
        <f t="shared" si="31"/>
        <v>0</v>
      </c>
      <c r="Y283" s="8" t="str">
        <f t="shared" si="32"/>
        <v/>
      </c>
      <c r="Z283" s="8" t="str">
        <f>VLOOKUP($D283,{"29 - Psychiatrie (Erwachsene)","BGI";"297 - stationsäquivalente Behandlung in der Erwachsenenpsychiatrie (29)","BGI";"30 - Kinder- und Jugendpsychiatrie","BGII";"307 - stationsäquivalente Behandlung in der Kinder- und Jugendpsychiatrie (30)","BGII";"31 - Psychosomatik","BGI";"","LEER";0,"Leer"},2,0)</f>
        <v>LEER</v>
      </c>
      <c r="AA283" s="8" t="str">
        <f t="shared" si="33"/>
        <v>Stationen</v>
      </c>
    </row>
    <row r="284" spans="2:27" ht="15" customHeight="1" x14ac:dyDescent="0.25">
      <c r="B284" s="76" t="str">
        <f t="shared" si="35"/>
        <v>!!!</v>
      </c>
      <c r="C284" s="310" t="str">
        <f>IF(LEN($E284)&gt;0,VLOOKUP(TEXT($E284,0),'Angaben Stationen'!$E$14:$V$215,17,0),"")</f>
        <v/>
      </c>
      <c r="D284" s="254" t="str">
        <f>IF(LEN($E284)&gt;0,VLOOKUP(TEXT($E284,0),'Angaben Stationen'!$E$14:$V$215,18,0),"")</f>
        <v/>
      </c>
      <c r="E284" s="344"/>
      <c r="F284" s="256"/>
      <c r="G284" s="256"/>
      <c r="H284" s="307"/>
      <c r="I284" s="183"/>
      <c r="R284" s="8">
        <f t="shared" si="28"/>
        <v>0</v>
      </c>
      <c r="S284" s="8">
        <f>VLOOKUP($D284,{"29 - Psychiatrie (Erwachsene)",1;"30 - Kinder- und Jugendpsychiatrie",1;"297 - stationsäquivalente Behandlung in der Erwachsenenpsychiatrie (29)",1;"307 - stationsäquivalente Behandlung in der Kinder- und Jugendpsychiatrie (30)",1;"31 - Psychosomatik",1;"",0;0,0},2,0)</f>
        <v>0</v>
      </c>
      <c r="T284" s="8">
        <f t="shared" si="34"/>
        <v>0</v>
      </c>
      <c r="U284" s="8">
        <f t="shared" si="36"/>
        <v>0</v>
      </c>
      <c r="V284" s="8">
        <f t="shared" si="29"/>
        <v>0</v>
      </c>
      <c r="W284" s="8">
        <f t="shared" si="30"/>
        <v>0</v>
      </c>
      <c r="X284" s="8">
        <f t="shared" si="31"/>
        <v>0</v>
      </c>
      <c r="Y284" s="8" t="str">
        <f t="shared" si="32"/>
        <v/>
      </c>
      <c r="Z284" s="8" t="str">
        <f>VLOOKUP($D284,{"29 - Psychiatrie (Erwachsene)","BGI";"297 - stationsäquivalente Behandlung in der Erwachsenenpsychiatrie (29)","BGI";"30 - Kinder- und Jugendpsychiatrie","BGII";"307 - stationsäquivalente Behandlung in der Kinder- und Jugendpsychiatrie (30)","BGII";"31 - Psychosomatik","BGI";"","LEER";0,"Leer"},2,0)</f>
        <v>LEER</v>
      </c>
      <c r="AA284" s="8" t="str">
        <f t="shared" si="33"/>
        <v>Stationen</v>
      </c>
    </row>
    <row r="285" spans="2:27" ht="15" customHeight="1" x14ac:dyDescent="0.25">
      <c r="B285" s="76" t="str">
        <f t="shared" si="35"/>
        <v>!!!</v>
      </c>
      <c r="C285" s="310" t="str">
        <f>IF(LEN($E285)&gt;0,VLOOKUP(TEXT($E285,0),'Angaben Stationen'!$E$14:$V$215,17,0),"")</f>
        <v/>
      </c>
      <c r="D285" s="254" t="str">
        <f>IF(LEN($E285)&gt;0,VLOOKUP(TEXT($E285,0),'Angaben Stationen'!$E$14:$V$215,18,0),"")</f>
        <v/>
      </c>
      <c r="E285" s="344"/>
      <c r="F285" s="256"/>
      <c r="G285" s="256"/>
      <c r="H285" s="307"/>
      <c r="I285" s="183"/>
      <c r="R285" s="8">
        <f t="shared" si="28"/>
        <v>0</v>
      </c>
      <c r="S285" s="8">
        <f>VLOOKUP($D285,{"29 - Psychiatrie (Erwachsene)",1;"30 - Kinder- und Jugendpsychiatrie",1;"297 - stationsäquivalente Behandlung in der Erwachsenenpsychiatrie (29)",1;"307 - stationsäquivalente Behandlung in der Kinder- und Jugendpsychiatrie (30)",1;"31 - Psychosomatik",1;"",0;0,0},2,0)</f>
        <v>0</v>
      </c>
      <c r="T285" s="8">
        <f t="shared" si="34"/>
        <v>0</v>
      </c>
      <c r="U285" s="8">
        <f t="shared" si="36"/>
        <v>0</v>
      </c>
      <c r="V285" s="8">
        <f t="shared" si="29"/>
        <v>0</v>
      </c>
      <c r="W285" s="8">
        <f t="shared" si="30"/>
        <v>0</v>
      </c>
      <c r="X285" s="8">
        <f t="shared" si="31"/>
        <v>0</v>
      </c>
      <c r="Y285" s="8" t="str">
        <f t="shared" si="32"/>
        <v/>
      </c>
      <c r="Z285" s="8" t="str">
        <f>VLOOKUP($D285,{"29 - Psychiatrie (Erwachsene)","BGI";"297 - stationsäquivalente Behandlung in der Erwachsenenpsychiatrie (29)","BGI";"30 - Kinder- und Jugendpsychiatrie","BGII";"307 - stationsäquivalente Behandlung in der Kinder- und Jugendpsychiatrie (30)","BGII";"31 - Psychosomatik","BGI";"","LEER";0,"Leer"},2,0)</f>
        <v>LEER</v>
      </c>
      <c r="AA285" s="8" t="str">
        <f t="shared" si="33"/>
        <v>Stationen</v>
      </c>
    </row>
    <row r="286" spans="2:27" ht="15" customHeight="1" x14ac:dyDescent="0.25">
      <c r="B286" s="76" t="str">
        <f t="shared" si="35"/>
        <v>!!!</v>
      </c>
      <c r="C286" s="310" t="str">
        <f>IF(LEN($E286)&gt;0,VLOOKUP(TEXT($E286,0),'Angaben Stationen'!$E$14:$V$215,17,0),"")</f>
        <v/>
      </c>
      <c r="D286" s="254" t="str">
        <f>IF(LEN($E286)&gt;0,VLOOKUP(TEXT($E286,0),'Angaben Stationen'!$E$14:$V$215,18,0),"")</f>
        <v/>
      </c>
      <c r="E286" s="344"/>
      <c r="F286" s="256"/>
      <c r="G286" s="256"/>
      <c r="H286" s="307"/>
      <c r="I286" s="183"/>
      <c r="R286" s="8">
        <f t="shared" si="28"/>
        <v>0</v>
      </c>
      <c r="S286" s="8">
        <f>VLOOKUP($D286,{"29 - Psychiatrie (Erwachsene)",1;"30 - Kinder- und Jugendpsychiatrie",1;"297 - stationsäquivalente Behandlung in der Erwachsenenpsychiatrie (29)",1;"307 - stationsäquivalente Behandlung in der Kinder- und Jugendpsychiatrie (30)",1;"31 - Psychosomatik",1;"",0;0,0},2,0)</f>
        <v>0</v>
      </c>
      <c r="T286" s="8">
        <f t="shared" si="34"/>
        <v>0</v>
      </c>
      <c r="U286" s="8">
        <f t="shared" si="36"/>
        <v>0</v>
      </c>
      <c r="V286" s="8">
        <f t="shared" si="29"/>
        <v>0</v>
      </c>
      <c r="W286" s="8">
        <f t="shared" si="30"/>
        <v>0</v>
      </c>
      <c r="X286" s="8">
        <f t="shared" si="31"/>
        <v>0</v>
      </c>
      <c r="Y286" s="8" t="str">
        <f t="shared" si="32"/>
        <v/>
      </c>
      <c r="Z286" s="8" t="str">
        <f>VLOOKUP($D286,{"29 - Psychiatrie (Erwachsene)","BGI";"297 - stationsäquivalente Behandlung in der Erwachsenenpsychiatrie (29)","BGI";"30 - Kinder- und Jugendpsychiatrie","BGII";"307 - stationsäquivalente Behandlung in der Kinder- und Jugendpsychiatrie (30)","BGII";"31 - Psychosomatik","BGI";"","LEER";0,"Leer"},2,0)</f>
        <v>LEER</v>
      </c>
      <c r="AA286" s="8" t="str">
        <f t="shared" si="33"/>
        <v>Stationen</v>
      </c>
    </row>
    <row r="287" spans="2:27" ht="15" customHeight="1" x14ac:dyDescent="0.25">
      <c r="B287" s="76" t="str">
        <f t="shared" si="35"/>
        <v>!!!</v>
      </c>
      <c r="C287" s="310" t="str">
        <f>IF(LEN($E287)&gt;0,VLOOKUP(TEXT($E287,0),'Angaben Stationen'!$E$14:$V$215,17,0),"")</f>
        <v/>
      </c>
      <c r="D287" s="254" t="str">
        <f>IF(LEN($E287)&gt;0,VLOOKUP(TEXT($E287,0),'Angaben Stationen'!$E$14:$V$215,18,0),"")</f>
        <v/>
      </c>
      <c r="E287" s="344"/>
      <c r="F287" s="256"/>
      <c r="G287" s="256"/>
      <c r="H287" s="307"/>
      <c r="I287" s="183"/>
      <c r="R287" s="8">
        <f t="shared" si="28"/>
        <v>0</v>
      </c>
      <c r="S287" s="8">
        <f>VLOOKUP($D287,{"29 - Psychiatrie (Erwachsene)",1;"30 - Kinder- und Jugendpsychiatrie",1;"297 - stationsäquivalente Behandlung in der Erwachsenenpsychiatrie (29)",1;"307 - stationsäquivalente Behandlung in der Kinder- und Jugendpsychiatrie (30)",1;"31 - Psychosomatik",1;"",0;0,0},2,0)</f>
        <v>0</v>
      </c>
      <c r="T287" s="8">
        <f t="shared" si="34"/>
        <v>0</v>
      </c>
      <c r="U287" s="8">
        <f t="shared" si="36"/>
        <v>0</v>
      </c>
      <c r="V287" s="8">
        <f t="shared" si="29"/>
        <v>0</v>
      </c>
      <c r="W287" s="8">
        <f t="shared" si="30"/>
        <v>0</v>
      </c>
      <c r="X287" s="8">
        <f t="shared" si="31"/>
        <v>0</v>
      </c>
      <c r="Y287" s="8" t="str">
        <f t="shared" si="32"/>
        <v/>
      </c>
      <c r="Z287" s="8" t="str">
        <f>VLOOKUP($D287,{"29 - Psychiatrie (Erwachsene)","BGI";"297 - stationsäquivalente Behandlung in der Erwachsenenpsychiatrie (29)","BGI";"30 - Kinder- und Jugendpsychiatrie","BGII";"307 - stationsäquivalente Behandlung in der Kinder- und Jugendpsychiatrie (30)","BGII";"31 - Psychosomatik","BGI";"","LEER";0,"Leer"},2,0)</f>
        <v>LEER</v>
      </c>
      <c r="AA287" s="8" t="str">
        <f t="shared" si="33"/>
        <v>Stationen</v>
      </c>
    </row>
    <row r="288" spans="2:27" ht="15" customHeight="1" x14ac:dyDescent="0.25">
      <c r="B288" s="76" t="str">
        <f t="shared" si="35"/>
        <v>!!!</v>
      </c>
      <c r="C288" s="310" t="str">
        <f>IF(LEN($E288)&gt;0,VLOOKUP(TEXT($E288,0),'Angaben Stationen'!$E$14:$V$215,17,0),"")</f>
        <v/>
      </c>
      <c r="D288" s="254" t="str">
        <f>IF(LEN($E288)&gt;0,VLOOKUP(TEXT($E288,0),'Angaben Stationen'!$E$14:$V$215,18,0),"")</f>
        <v/>
      </c>
      <c r="E288" s="344"/>
      <c r="F288" s="256"/>
      <c r="G288" s="256"/>
      <c r="H288" s="307"/>
      <c r="I288" s="183"/>
      <c r="R288" s="8">
        <f t="shared" si="28"/>
        <v>0</v>
      </c>
      <c r="S288" s="8">
        <f>VLOOKUP($D288,{"29 - Psychiatrie (Erwachsene)",1;"30 - Kinder- und Jugendpsychiatrie",1;"297 - stationsäquivalente Behandlung in der Erwachsenenpsychiatrie (29)",1;"307 - stationsäquivalente Behandlung in der Kinder- und Jugendpsychiatrie (30)",1;"31 - Psychosomatik",1;"",0;0,0},2,0)</f>
        <v>0</v>
      </c>
      <c r="T288" s="8">
        <f t="shared" si="34"/>
        <v>0</v>
      </c>
      <c r="U288" s="8">
        <f t="shared" si="36"/>
        <v>0</v>
      </c>
      <c r="V288" s="8">
        <f t="shared" si="29"/>
        <v>0</v>
      </c>
      <c r="W288" s="8">
        <f t="shared" si="30"/>
        <v>0</v>
      </c>
      <c r="X288" s="8">
        <f t="shared" si="31"/>
        <v>0</v>
      </c>
      <c r="Y288" s="8" t="str">
        <f t="shared" si="32"/>
        <v/>
      </c>
      <c r="Z288" s="8" t="str">
        <f>VLOOKUP($D288,{"29 - Psychiatrie (Erwachsene)","BGI";"297 - stationsäquivalente Behandlung in der Erwachsenenpsychiatrie (29)","BGI";"30 - Kinder- und Jugendpsychiatrie","BGII";"307 - stationsäquivalente Behandlung in der Kinder- und Jugendpsychiatrie (30)","BGII";"31 - Psychosomatik","BGI";"","LEER";0,"Leer"},2,0)</f>
        <v>LEER</v>
      </c>
      <c r="AA288" s="8" t="str">
        <f t="shared" si="33"/>
        <v>Stationen</v>
      </c>
    </row>
    <row r="289" spans="2:27" ht="15" customHeight="1" x14ac:dyDescent="0.25">
      <c r="B289" s="76" t="str">
        <f t="shared" si="35"/>
        <v>!!!</v>
      </c>
      <c r="C289" s="310" t="str">
        <f>IF(LEN($E289)&gt;0,VLOOKUP(TEXT($E289,0),'Angaben Stationen'!$E$14:$V$215,17,0),"")</f>
        <v/>
      </c>
      <c r="D289" s="254" t="str">
        <f>IF(LEN($E289)&gt;0,VLOOKUP(TEXT($E289,0),'Angaben Stationen'!$E$14:$V$215,18,0),"")</f>
        <v/>
      </c>
      <c r="E289" s="344"/>
      <c r="F289" s="256"/>
      <c r="G289" s="256"/>
      <c r="H289" s="307"/>
      <c r="I289" s="183"/>
      <c r="R289" s="8">
        <f t="shared" si="28"/>
        <v>0</v>
      </c>
      <c r="S289" s="8">
        <f>VLOOKUP($D289,{"29 - Psychiatrie (Erwachsene)",1;"30 - Kinder- und Jugendpsychiatrie",1;"297 - stationsäquivalente Behandlung in der Erwachsenenpsychiatrie (29)",1;"307 - stationsäquivalente Behandlung in der Kinder- und Jugendpsychiatrie (30)",1;"31 - Psychosomatik",1;"",0;0,0},2,0)</f>
        <v>0</v>
      </c>
      <c r="T289" s="8">
        <f t="shared" si="34"/>
        <v>0</v>
      </c>
      <c r="U289" s="8">
        <f t="shared" si="36"/>
        <v>0</v>
      </c>
      <c r="V289" s="8">
        <f t="shared" si="29"/>
        <v>0</v>
      </c>
      <c r="W289" s="8">
        <f t="shared" si="30"/>
        <v>0</v>
      </c>
      <c r="X289" s="8">
        <f t="shared" si="31"/>
        <v>0</v>
      </c>
      <c r="Y289" s="8" t="str">
        <f t="shared" si="32"/>
        <v/>
      </c>
      <c r="Z289" s="8" t="str">
        <f>VLOOKUP($D289,{"29 - Psychiatrie (Erwachsene)","BGI";"297 - stationsäquivalente Behandlung in der Erwachsenenpsychiatrie (29)","BGI";"30 - Kinder- und Jugendpsychiatrie","BGII";"307 - stationsäquivalente Behandlung in der Kinder- und Jugendpsychiatrie (30)","BGII";"31 - Psychosomatik","BGI";"","LEER";0,"Leer"},2,0)</f>
        <v>LEER</v>
      </c>
      <c r="AA289" s="8" t="str">
        <f t="shared" si="33"/>
        <v>Stationen</v>
      </c>
    </row>
    <row r="290" spans="2:27" ht="15" customHeight="1" x14ac:dyDescent="0.25">
      <c r="B290" s="76" t="str">
        <f t="shared" si="35"/>
        <v>!!!</v>
      </c>
      <c r="C290" s="310" t="str">
        <f>IF(LEN($E290)&gt;0,VLOOKUP(TEXT($E290,0),'Angaben Stationen'!$E$14:$V$215,17,0),"")</f>
        <v/>
      </c>
      <c r="D290" s="254" t="str">
        <f>IF(LEN($E290)&gt;0,VLOOKUP(TEXT($E290,0),'Angaben Stationen'!$E$14:$V$215,18,0),"")</f>
        <v/>
      </c>
      <c r="E290" s="344"/>
      <c r="F290" s="256"/>
      <c r="G290" s="256"/>
      <c r="H290" s="307"/>
      <c r="I290" s="183"/>
      <c r="R290" s="8">
        <f t="shared" ref="R290:R353" si="37">IF(LEN(B290)&gt;0,0,1)</f>
        <v>0</v>
      </c>
      <c r="S290" s="8">
        <f>VLOOKUP($D290,{"29 - Psychiatrie (Erwachsene)",1;"30 - Kinder- und Jugendpsychiatrie",1;"297 - stationsäquivalente Behandlung in der Erwachsenenpsychiatrie (29)",1;"307 - stationsäquivalente Behandlung in der Kinder- und Jugendpsychiatrie (30)",1;"31 - Psychosomatik",1;"",0;0,0},2,0)</f>
        <v>0</v>
      </c>
      <c r="T290" s="8">
        <f t="shared" si="34"/>
        <v>0</v>
      </c>
      <c r="U290" s="8">
        <f t="shared" si="36"/>
        <v>0</v>
      </c>
      <c r="V290" s="8">
        <f t="shared" ref="V290:V353" si="38">IF(VALUE($F290)&gt;0,1,0)</f>
        <v>0</v>
      </c>
      <c r="W290" s="8">
        <f t="shared" ref="W290:W353" si="39">IF(LEN($G290)&gt;0,1,0)</f>
        <v>0</v>
      </c>
      <c r="X290" s="8">
        <f t="shared" ref="X290:X353" si="40">IF(LEN($H290)&gt;0,1,0)</f>
        <v>0</v>
      </c>
      <c r="Y290" s="8" t="str">
        <f t="shared" ref="Y290:Y353" si="41">IF($D290&lt;&gt;"","MonatII","")</f>
        <v/>
      </c>
      <c r="Z290" s="8" t="str">
        <f>VLOOKUP($D290,{"29 - Psychiatrie (Erwachsene)","BGI";"297 - stationsäquivalente Behandlung in der Erwachsenenpsychiatrie (29)","BGI";"30 - Kinder- und Jugendpsychiatrie","BGII";"307 - stationsäquivalente Behandlung in der Kinder- und Jugendpsychiatrie (30)","BGII";"31 - Psychosomatik","BGI";"","LEER";0,"Leer"},2,0)</f>
        <v>LEER</v>
      </c>
      <c r="AA290" s="8" t="str">
        <f t="shared" ref="AA290:AA353" si="42">"Stationen"</f>
        <v>Stationen</v>
      </c>
    </row>
    <row r="291" spans="2:27" ht="15" customHeight="1" x14ac:dyDescent="0.25">
      <c r="B291" s="76" t="str">
        <f t="shared" si="35"/>
        <v>!!!</v>
      </c>
      <c r="C291" s="310" t="str">
        <f>IF(LEN($E291)&gt;0,VLOOKUP(TEXT($E291,0),'Angaben Stationen'!$E$14:$V$215,17,0),"")</f>
        <v/>
      </c>
      <c r="D291" s="254" t="str">
        <f>IF(LEN($E291)&gt;0,VLOOKUP(TEXT($E291,0),'Angaben Stationen'!$E$14:$V$215,18,0),"")</f>
        <v/>
      </c>
      <c r="E291" s="344"/>
      <c r="F291" s="256"/>
      <c r="G291" s="256"/>
      <c r="H291" s="307"/>
      <c r="I291" s="183"/>
      <c r="R291" s="8">
        <f t="shared" si="37"/>
        <v>0</v>
      </c>
      <c r="S291" s="8">
        <f>VLOOKUP($D291,{"29 - Psychiatrie (Erwachsene)",1;"30 - Kinder- und Jugendpsychiatrie",1;"297 - stationsäquivalente Behandlung in der Erwachsenenpsychiatrie (29)",1;"307 - stationsäquivalente Behandlung in der Kinder- und Jugendpsychiatrie (30)",1;"31 - Psychosomatik",1;"",0;0,0},2,0)</f>
        <v>0</v>
      </c>
      <c r="T291" s="8">
        <f t="shared" si="34"/>
        <v>0</v>
      </c>
      <c r="U291" s="8">
        <f t="shared" si="36"/>
        <v>0</v>
      </c>
      <c r="V291" s="8">
        <f t="shared" si="38"/>
        <v>0</v>
      </c>
      <c r="W291" s="8">
        <f t="shared" si="39"/>
        <v>0</v>
      </c>
      <c r="X291" s="8">
        <f t="shared" si="40"/>
        <v>0</v>
      </c>
      <c r="Y291" s="8" t="str">
        <f t="shared" si="41"/>
        <v/>
      </c>
      <c r="Z291" s="8" t="str">
        <f>VLOOKUP($D291,{"29 - Psychiatrie (Erwachsene)","BGI";"297 - stationsäquivalente Behandlung in der Erwachsenenpsychiatrie (29)","BGI";"30 - Kinder- und Jugendpsychiatrie","BGII";"307 - stationsäquivalente Behandlung in der Kinder- und Jugendpsychiatrie (30)","BGII";"31 - Psychosomatik","BGI";"","LEER";0,"Leer"},2,0)</f>
        <v>LEER</v>
      </c>
      <c r="AA291" s="8" t="str">
        <f t="shared" si="42"/>
        <v>Stationen</v>
      </c>
    </row>
    <row r="292" spans="2:27" ht="15" customHeight="1" x14ac:dyDescent="0.25">
      <c r="B292" s="76" t="str">
        <f t="shared" si="35"/>
        <v>!!!</v>
      </c>
      <c r="C292" s="310" t="str">
        <f>IF(LEN($E292)&gt;0,VLOOKUP(TEXT($E292,0),'Angaben Stationen'!$E$14:$V$215,17,0),"")</f>
        <v/>
      </c>
      <c r="D292" s="254" t="str">
        <f>IF(LEN($E292)&gt;0,VLOOKUP(TEXT($E292,0),'Angaben Stationen'!$E$14:$V$215,18,0),"")</f>
        <v/>
      </c>
      <c r="E292" s="344"/>
      <c r="F292" s="256"/>
      <c r="G292" s="256"/>
      <c r="H292" s="307"/>
      <c r="I292" s="183"/>
      <c r="R292" s="8">
        <f t="shared" si="37"/>
        <v>0</v>
      </c>
      <c r="S292" s="8">
        <f>VLOOKUP($D292,{"29 - Psychiatrie (Erwachsene)",1;"30 - Kinder- und Jugendpsychiatrie",1;"297 - stationsäquivalente Behandlung in der Erwachsenenpsychiatrie (29)",1;"307 - stationsäquivalente Behandlung in der Kinder- und Jugendpsychiatrie (30)",1;"31 - Psychosomatik",1;"",0;0,0},2,0)</f>
        <v>0</v>
      </c>
      <c r="T292" s="8">
        <f t="shared" si="34"/>
        <v>0</v>
      </c>
      <c r="U292" s="8">
        <f t="shared" si="36"/>
        <v>0</v>
      </c>
      <c r="V292" s="8">
        <f t="shared" si="38"/>
        <v>0</v>
      </c>
      <c r="W292" s="8">
        <f t="shared" si="39"/>
        <v>0</v>
      </c>
      <c r="X292" s="8">
        <f t="shared" si="40"/>
        <v>0</v>
      </c>
      <c r="Y292" s="8" t="str">
        <f t="shared" si="41"/>
        <v/>
      </c>
      <c r="Z292" s="8" t="str">
        <f>VLOOKUP($D292,{"29 - Psychiatrie (Erwachsene)","BGI";"297 - stationsäquivalente Behandlung in der Erwachsenenpsychiatrie (29)","BGI";"30 - Kinder- und Jugendpsychiatrie","BGII";"307 - stationsäquivalente Behandlung in der Kinder- und Jugendpsychiatrie (30)","BGII";"31 - Psychosomatik","BGI";"","LEER";0,"Leer"},2,0)</f>
        <v>LEER</v>
      </c>
      <c r="AA292" s="8" t="str">
        <f t="shared" si="42"/>
        <v>Stationen</v>
      </c>
    </row>
    <row r="293" spans="2:27" ht="15" customHeight="1" x14ac:dyDescent="0.25">
      <c r="B293" s="76" t="str">
        <f t="shared" si="35"/>
        <v>!!!</v>
      </c>
      <c r="C293" s="310" t="str">
        <f>IF(LEN($E293)&gt;0,VLOOKUP(TEXT($E293,0),'Angaben Stationen'!$E$14:$V$215,17,0),"")</f>
        <v/>
      </c>
      <c r="D293" s="254" t="str">
        <f>IF(LEN($E293)&gt;0,VLOOKUP(TEXT($E293,0),'Angaben Stationen'!$E$14:$V$215,18,0),"")</f>
        <v/>
      </c>
      <c r="E293" s="344"/>
      <c r="F293" s="256"/>
      <c r="G293" s="256"/>
      <c r="H293" s="307"/>
      <c r="I293" s="183"/>
      <c r="R293" s="8">
        <f t="shared" si="37"/>
        <v>0</v>
      </c>
      <c r="S293" s="8">
        <f>VLOOKUP($D293,{"29 - Psychiatrie (Erwachsene)",1;"30 - Kinder- und Jugendpsychiatrie",1;"297 - stationsäquivalente Behandlung in der Erwachsenenpsychiatrie (29)",1;"307 - stationsäquivalente Behandlung in der Kinder- und Jugendpsychiatrie (30)",1;"31 - Psychosomatik",1;"",0;0,0},2,0)</f>
        <v>0</v>
      </c>
      <c r="T293" s="8">
        <f t="shared" si="34"/>
        <v>0</v>
      </c>
      <c r="U293" s="8">
        <f t="shared" si="36"/>
        <v>0</v>
      </c>
      <c r="V293" s="8">
        <f t="shared" si="38"/>
        <v>0</v>
      </c>
      <c r="W293" s="8">
        <f t="shared" si="39"/>
        <v>0</v>
      </c>
      <c r="X293" s="8">
        <f t="shared" si="40"/>
        <v>0</v>
      </c>
      <c r="Y293" s="8" t="str">
        <f t="shared" si="41"/>
        <v/>
      </c>
      <c r="Z293" s="8" t="str">
        <f>VLOOKUP($D293,{"29 - Psychiatrie (Erwachsene)","BGI";"297 - stationsäquivalente Behandlung in der Erwachsenenpsychiatrie (29)","BGI";"30 - Kinder- und Jugendpsychiatrie","BGII";"307 - stationsäquivalente Behandlung in der Kinder- und Jugendpsychiatrie (30)","BGII";"31 - Psychosomatik","BGI";"","LEER";0,"Leer"},2,0)</f>
        <v>LEER</v>
      </c>
      <c r="AA293" s="8" t="str">
        <f t="shared" si="42"/>
        <v>Stationen</v>
      </c>
    </row>
    <row r="294" spans="2:27" ht="15" customHeight="1" x14ac:dyDescent="0.25">
      <c r="B294" s="76" t="str">
        <f t="shared" si="35"/>
        <v>!!!</v>
      </c>
      <c r="C294" s="310" t="str">
        <f>IF(LEN($E294)&gt;0,VLOOKUP(TEXT($E294,0),'Angaben Stationen'!$E$14:$V$215,17,0),"")</f>
        <v/>
      </c>
      <c r="D294" s="254" t="str">
        <f>IF(LEN($E294)&gt;0,VLOOKUP(TEXT($E294,0),'Angaben Stationen'!$E$14:$V$215,18,0),"")</f>
        <v/>
      </c>
      <c r="E294" s="344"/>
      <c r="F294" s="256"/>
      <c r="G294" s="256"/>
      <c r="H294" s="307"/>
      <c r="I294" s="183"/>
      <c r="R294" s="8">
        <f t="shared" si="37"/>
        <v>0</v>
      </c>
      <c r="S294" s="8">
        <f>VLOOKUP($D294,{"29 - Psychiatrie (Erwachsene)",1;"30 - Kinder- und Jugendpsychiatrie",1;"297 - stationsäquivalente Behandlung in der Erwachsenenpsychiatrie (29)",1;"307 - stationsäquivalente Behandlung in der Kinder- und Jugendpsychiatrie (30)",1;"31 - Psychosomatik",1;"",0;0,0},2,0)</f>
        <v>0</v>
      </c>
      <c r="T294" s="8">
        <f t="shared" ref="T294:T357" si="43">IF(LEN($C294)&gt;0,1,0)</f>
        <v>0</v>
      </c>
      <c r="U294" s="8">
        <f t="shared" si="36"/>
        <v>0</v>
      </c>
      <c r="V294" s="8">
        <f t="shared" si="38"/>
        <v>0</v>
      </c>
      <c r="W294" s="8">
        <f t="shared" si="39"/>
        <v>0</v>
      </c>
      <c r="X294" s="8">
        <f t="shared" si="40"/>
        <v>0</v>
      </c>
      <c r="Y294" s="8" t="str">
        <f t="shared" si="41"/>
        <v/>
      </c>
      <c r="Z294" s="8" t="str">
        <f>VLOOKUP($D294,{"29 - Psychiatrie (Erwachsene)","BGI";"297 - stationsäquivalente Behandlung in der Erwachsenenpsychiatrie (29)","BGI";"30 - Kinder- und Jugendpsychiatrie","BGII";"307 - stationsäquivalente Behandlung in der Kinder- und Jugendpsychiatrie (30)","BGII";"31 - Psychosomatik","BGI";"","LEER";0,"Leer"},2,0)</f>
        <v>LEER</v>
      </c>
      <c r="AA294" s="8" t="str">
        <f t="shared" si="42"/>
        <v>Stationen</v>
      </c>
    </row>
    <row r="295" spans="2:27" ht="15" customHeight="1" x14ac:dyDescent="0.25">
      <c r="B295" s="76" t="str">
        <f t="shared" si="35"/>
        <v>!!!</v>
      </c>
      <c r="C295" s="310" t="str">
        <f>IF(LEN($E295)&gt;0,VLOOKUP(TEXT($E295,0),'Angaben Stationen'!$E$14:$V$215,17,0),"")</f>
        <v/>
      </c>
      <c r="D295" s="254" t="str">
        <f>IF(LEN($E295)&gt;0,VLOOKUP(TEXT($E295,0),'Angaben Stationen'!$E$14:$V$215,18,0),"")</f>
        <v/>
      </c>
      <c r="E295" s="344"/>
      <c r="F295" s="256"/>
      <c r="G295" s="256"/>
      <c r="H295" s="307"/>
      <c r="I295" s="183"/>
      <c r="R295" s="8">
        <f t="shared" si="37"/>
        <v>0</v>
      </c>
      <c r="S295" s="8">
        <f>VLOOKUP($D295,{"29 - Psychiatrie (Erwachsene)",1;"30 - Kinder- und Jugendpsychiatrie",1;"297 - stationsäquivalente Behandlung in der Erwachsenenpsychiatrie (29)",1;"307 - stationsäquivalente Behandlung in der Kinder- und Jugendpsychiatrie (30)",1;"31 - Psychosomatik",1;"",0;0,0},2,0)</f>
        <v>0</v>
      </c>
      <c r="T295" s="8">
        <f t="shared" si="43"/>
        <v>0</v>
      </c>
      <c r="U295" s="8">
        <f t="shared" si="36"/>
        <v>0</v>
      </c>
      <c r="V295" s="8">
        <f t="shared" si="38"/>
        <v>0</v>
      </c>
      <c r="W295" s="8">
        <f t="shared" si="39"/>
        <v>0</v>
      </c>
      <c r="X295" s="8">
        <f t="shared" si="40"/>
        <v>0</v>
      </c>
      <c r="Y295" s="8" t="str">
        <f t="shared" si="41"/>
        <v/>
      </c>
      <c r="Z295" s="8" t="str">
        <f>VLOOKUP($D295,{"29 - Psychiatrie (Erwachsene)","BGI";"297 - stationsäquivalente Behandlung in der Erwachsenenpsychiatrie (29)","BGI";"30 - Kinder- und Jugendpsychiatrie","BGII";"307 - stationsäquivalente Behandlung in der Kinder- und Jugendpsychiatrie (30)","BGII";"31 - Psychosomatik","BGI";"","LEER";0,"Leer"},2,0)</f>
        <v>LEER</v>
      </c>
      <c r="AA295" s="8" t="str">
        <f t="shared" si="42"/>
        <v>Stationen</v>
      </c>
    </row>
    <row r="296" spans="2:27" ht="15" customHeight="1" x14ac:dyDescent="0.25">
      <c r="B296" s="76" t="str">
        <f t="shared" si="35"/>
        <v>!!!</v>
      </c>
      <c r="C296" s="310" t="str">
        <f>IF(LEN($E296)&gt;0,VLOOKUP(TEXT($E296,0),'Angaben Stationen'!$E$14:$V$215,17,0),"")</f>
        <v/>
      </c>
      <c r="D296" s="254" t="str">
        <f>IF(LEN($E296)&gt;0,VLOOKUP(TEXT($E296,0),'Angaben Stationen'!$E$14:$V$215,18,0),"")</f>
        <v/>
      </c>
      <c r="E296" s="344"/>
      <c r="F296" s="256"/>
      <c r="G296" s="256"/>
      <c r="H296" s="307"/>
      <c r="I296" s="183"/>
      <c r="R296" s="8">
        <f t="shared" si="37"/>
        <v>0</v>
      </c>
      <c r="S296" s="8">
        <f>VLOOKUP($D296,{"29 - Psychiatrie (Erwachsene)",1;"30 - Kinder- und Jugendpsychiatrie",1;"297 - stationsäquivalente Behandlung in der Erwachsenenpsychiatrie (29)",1;"307 - stationsäquivalente Behandlung in der Kinder- und Jugendpsychiatrie (30)",1;"31 - Psychosomatik",1;"",0;0,0},2,0)</f>
        <v>0</v>
      </c>
      <c r="T296" s="8">
        <f t="shared" si="43"/>
        <v>0</v>
      </c>
      <c r="U296" s="8">
        <f t="shared" si="36"/>
        <v>0</v>
      </c>
      <c r="V296" s="8">
        <f t="shared" si="38"/>
        <v>0</v>
      </c>
      <c r="W296" s="8">
        <f t="shared" si="39"/>
        <v>0</v>
      </c>
      <c r="X296" s="8">
        <f t="shared" si="40"/>
        <v>0</v>
      </c>
      <c r="Y296" s="8" t="str">
        <f t="shared" si="41"/>
        <v/>
      </c>
      <c r="Z296" s="8" t="str">
        <f>VLOOKUP($D296,{"29 - Psychiatrie (Erwachsene)","BGI";"297 - stationsäquivalente Behandlung in der Erwachsenenpsychiatrie (29)","BGI";"30 - Kinder- und Jugendpsychiatrie","BGII";"307 - stationsäquivalente Behandlung in der Kinder- und Jugendpsychiatrie (30)","BGII";"31 - Psychosomatik","BGI";"","LEER";0,"Leer"},2,0)</f>
        <v>LEER</v>
      </c>
      <c r="AA296" s="8" t="str">
        <f t="shared" si="42"/>
        <v>Stationen</v>
      </c>
    </row>
    <row r="297" spans="2:27" ht="15" customHeight="1" x14ac:dyDescent="0.25">
      <c r="B297" s="76" t="str">
        <f t="shared" si="35"/>
        <v>!!!</v>
      </c>
      <c r="C297" s="310" t="str">
        <f>IF(LEN($E297)&gt;0,VLOOKUP(TEXT($E297,0),'Angaben Stationen'!$E$14:$V$215,17,0),"")</f>
        <v/>
      </c>
      <c r="D297" s="254" t="str">
        <f>IF(LEN($E297)&gt;0,VLOOKUP(TEXT($E297,0),'Angaben Stationen'!$E$14:$V$215,18,0),"")</f>
        <v/>
      </c>
      <c r="E297" s="344"/>
      <c r="F297" s="256"/>
      <c r="G297" s="256"/>
      <c r="H297" s="307"/>
      <c r="I297" s="183"/>
      <c r="R297" s="8">
        <f t="shared" si="37"/>
        <v>0</v>
      </c>
      <c r="S297" s="8">
        <f>VLOOKUP($D297,{"29 - Psychiatrie (Erwachsene)",1;"30 - Kinder- und Jugendpsychiatrie",1;"297 - stationsäquivalente Behandlung in der Erwachsenenpsychiatrie (29)",1;"307 - stationsäquivalente Behandlung in der Kinder- und Jugendpsychiatrie (30)",1;"31 - Psychosomatik",1;"",0;0,0},2,0)</f>
        <v>0</v>
      </c>
      <c r="T297" s="8">
        <f t="shared" si="43"/>
        <v>0</v>
      </c>
      <c r="U297" s="8">
        <f t="shared" si="36"/>
        <v>0</v>
      </c>
      <c r="V297" s="8">
        <f t="shared" si="38"/>
        <v>0</v>
      </c>
      <c r="W297" s="8">
        <f t="shared" si="39"/>
        <v>0</v>
      </c>
      <c r="X297" s="8">
        <f t="shared" si="40"/>
        <v>0</v>
      </c>
      <c r="Y297" s="8" t="str">
        <f t="shared" si="41"/>
        <v/>
      </c>
      <c r="Z297" s="8" t="str">
        <f>VLOOKUP($D297,{"29 - Psychiatrie (Erwachsene)","BGI";"297 - stationsäquivalente Behandlung in der Erwachsenenpsychiatrie (29)","BGI";"30 - Kinder- und Jugendpsychiatrie","BGII";"307 - stationsäquivalente Behandlung in der Kinder- und Jugendpsychiatrie (30)","BGII";"31 - Psychosomatik","BGI";"","LEER";0,"Leer"},2,0)</f>
        <v>LEER</v>
      </c>
      <c r="AA297" s="8" t="str">
        <f t="shared" si="42"/>
        <v>Stationen</v>
      </c>
    </row>
    <row r="298" spans="2:27" ht="15" customHeight="1" x14ac:dyDescent="0.25">
      <c r="B298" s="76" t="str">
        <f t="shared" si="35"/>
        <v>!!!</v>
      </c>
      <c r="C298" s="310" t="str">
        <f>IF(LEN($E298)&gt;0,VLOOKUP(TEXT($E298,0),'Angaben Stationen'!$E$14:$V$215,17,0),"")</f>
        <v/>
      </c>
      <c r="D298" s="254" t="str">
        <f>IF(LEN($E298)&gt;0,VLOOKUP(TEXT($E298,0),'Angaben Stationen'!$E$14:$V$215,18,0),"")</f>
        <v/>
      </c>
      <c r="E298" s="344"/>
      <c r="F298" s="256"/>
      <c r="G298" s="256"/>
      <c r="H298" s="307"/>
      <c r="I298" s="183"/>
      <c r="R298" s="8">
        <f t="shared" si="37"/>
        <v>0</v>
      </c>
      <c r="S298" s="8">
        <f>VLOOKUP($D298,{"29 - Psychiatrie (Erwachsene)",1;"30 - Kinder- und Jugendpsychiatrie",1;"297 - stationsäquivalente Behandlung in der Erwachsenenpsychiatrie (29)",1;"307 - stationsäquivalente Behandlung in der Kinder- und Jugendpsychiatrie (30)",1;"31 - Psychosomatik",1;"",0;0,0},2,0)</f>
        <v>0</v>
      </c>
      <c r="T298" s="8">
        <f t="shared" si="43"/>
        <v>0</v>
      </c>
      <c r="U298" s="8">
        <f t="shared" si="36"/>
        <v>0</v>
      </c>
      <c r="V298" s="8">
        <f t="shared" si="38"/>
        <v>0</v>
      </c>
      <c r="W298" s="8">
        <f t="shared" si="39"/>
        <v>0</v>
      </c>
      <c r="X298" s="8">
        <f t="shared" si="40"/>
        <v>0</v>
      </c>
      <c r="Y298" s="8" t="str">
        <f t="shared" si="41"/>
        <v/>
      </c>
      <c r="Z298" s="8" t="str">
        <f>VLOOKUP($D298,{"29 - Psychiatrie (Erwachsene)","BGI";"297 - stationsäquivalente Behandlung in der Erwachsenenpsychiatrie (29)","BGI";"30 - Kinder- und Jugendpsychiatrie","BGII";"307 - stationsäquivalente Behandlung in der Kinder- und Jugendpsychiatrie (30)","BGII";"31 - Psychosomatik","BGI";"","LEER";0,"Leer"},2,0)</f>
        <v>LEER</v>
      </c>
      <c r="AA298" s="8" t="str">
        <f t="shared" si="42"/>
        <v>Stationen</v>
      </c>
    </row>
    <row r="299" spans="2:27" ht="15" customHeight="1" x14ac:dyDescent="0.25">
      <c r="B299" s="76" t="str">
        <f t="shared" si="35"/>
        <v>!!!</v>
      </c>
      <c r="C299" s="310" t="str">
        <f>IF(LEN($E299)&gt;0,VLOOKUP(TEXT($E299,0),'Angaben Stationen'!$E$14:$V$215,17,0),"")</f>
        <v/>
      </c>
      <c r="D299" s="254" t="str">
        <f>IF(LEN($E299)&gt;0,VLOOKUP(TEXT($E299,0),'Angaben Stationen'!$E$14:$V$215,18,0),"")</f>
        <v/>
      </c>
      <c r="E299" s="344"/>
      <c r="F299" s="256"/>
      <c r="G299" s="256"/>
      <c r="H299" s="307"/>
      <c r="I299" s="183"/>
      <c r="R299" s="8">
        <f t="shared" si="37"/>
        <v>0</v>
      </c>
      <c r="S299" s="8">
        <f>VLOOKUP($D299,{"29 - Psychiatrie (Erwachsene)",1;"30 - Kinder- und Jugendpsychiatrie",1;"297 - stationsäquivalente Behandlung in der Erwachsenenpsychiatrie (29)",1;"307 - stationsäquivalente Behandlung in der Kinder- und Jugendpsychiatrie (30)",1;"31 - Psychosomatik",1;"",0;0,0},2,0)</f>
        <v>0</v>
      </c>
      <c r="T299" s="8">
        <f t="shared" si="43"/>
        <v>0</v>
      </c>
      <c r="U299" s="8">
        <f t="shared" si="36"/>
        <v>0</v>
      </c>
      <c r="V299" s="8">
        <f t="shared" si="38"/>
        <v>0</v>
      </c>
      <c r="W299" s="8">
        <f t="shared" si="39"/>
        <v>0</v>
      </c>
      <c r="X299" s="8">
        <f t="shared" si="40"/>
        <v>0</v>
      </c>
      <c r="Y299" s="8" t="str">
        <f t="shared" si="41"/>
        <v/>
      </c>
      <c r="Z299" s="8" t="str">
        <f>VLOOKUP($D299,{"29 - Psychiatrie (Erwachsene)","BGI";"297 - stationsäquivalente Behandlung in der Erwachsenenpsychiatrie (29)","BGI";"30 - Kinder- und Jugendpsychiatrie","BGII";"307 - stationsäquivalente Behandlung in der Kinder- und Jugendpsychiatrie (30)","BGII";"31 - Psychosomatik","BGI";"","LEER";0,"Leer"},2,0)</f>
        <v>LEER</v>
      </c>
      <c r="AA299" s="8" t="str">
        <f t="shared" si="42"/>
        <v>Stationen</v>
      </c>
    </row>
    <row r="300" spans="2:27" ht="15" customHeight="1" x14ac:dyDescent="0.25">
      <c r="B300" s="76" t="str">
        <f t="shared" si="35"/>
        <v>!!!</v>
      </c>
      <c r="C300" s="310" t="str">
        <f>IF(LEN($E300)&gt;0,VLOOKUP(TEXT($E300,0),'Angaben Stationen'!$E$14:$V$215,17,0),"")</f>
        <v/>
      </c>
      <c r="D300" s="254" t="str">
        <f>IF(LEN($E300)&gt;0,VLOOKUP(TEXT($E300,0),'Angaben Stationen'!$E$14:$V$215,18,0),"")</f>
        <v/>
      </c>
      <c r="E300" s="344"/>
      <c r="F300" s="256"/>
      <c r="G300" s="256"/>
      <c r="H300" s="307"/>
      <c r="I300" s="183"/>
      <c r="R300" s="8">
        <f t="shared" si="37"/>
        <v>0</v>
      </c>
      <c r="S300" s="8">
        <f>VLOOKUP($D300,{"29 - Psychiatrie (Erwachsene)",1;"30 - Kinder- und Jugendpsychiatrie",1;"297 - stationsäquivalente Behandlung in der Erwachsenenpsychiatrie (29)",1;"307 - stationsäquivalente Behandlung in der Kinder- und Jugendpsychiatrie (30)",1;"31 - Psychosomatik",1;"",0;0,0},2,0)</f>
        <v>0</v>
      </c>
      <c r="T300" s="8">
        <f t="shared" si="43"/>
        <v>0</v>
      </c>
      <c r="U300" s="8">
        <f t="shared" si="36"/>
        <v>0</v>
      </c>
      <c r="V300" s="8">
        <f t="shared" si="38"/>
        <v>0</v>
      </c>
      <c r="W300" s="8">
        <f t="shared" si="39"/>
        <v>0</v>
      </c>
      <c r="X300" s="8">
        <f t="shared" si="40"/>
        <v>0</v>
      </c>
      <c r="Y300" s="8" t="str">
        <f t="shared" si="41"/>
        <v/>
      </c>
      <c r="Z300" s="8" t="str">
        <f>VLOOKUP($D300,{"29 - Psychiatrie (Erwachsene)","BGI";"297 - stationsäquivalente Behandlung in der Erwachsenenpsychiatrie (29)","BGI";"30 - Kinder- und Jugendpsychiatrie","BGII";"307 - stationsäquivalente Behandlung in der Kinder- und Jugendpsychiatrie (30)","BGII";"31 - Psychosomatik","BGI";"","LEER";0,"Leer"},2,0)</f>
        <v>LEER</v>
      </c>
      <c r="AA300" s="8" t="str">
        <f t="shared" si="42"/>
        <v>Stationen</v>
      </c>
    </row>
    <row r="301" spans="2:27" ht="15" customHeight="1" x14ac:dyDescent="0.25">
      <c r="B301" s="76" t="str">
        <f t="shared" si="35"/>
        <v>!!!</v>
      </c>
      <c r="C301" s="310" t="str">
        <f>IF(LEN($E301)&gt;0,VLOOKUP(TEXT($E301,0),'Angaben Stationen'!$E$14:$V$215,17,0),"")</f>
        <v/>
      </c>
      <c r="D301" s="254" t="str">
        <f>IF(LEN($E301)&gt;0,VLOOKUP(TEXT($E301,0),'Angaben Stationen'!$E$14:$V$215,18,0),"")</f>
        <v/>
      </c>
      <c r="E301" s="344"/>
      <c r="F301" s="256"/>
      <c r="G301" s="256"/>
      <c r="H301" s="307"/>
      <c r="I301" s="183"/>
      <c r="R301" s="8">
        <f t="shared" si="37"/>
        <v>0</v>
      </c>
      <c r="S301" s="8">
        <f>VLOOKUP($D301,{"29 - Psychiatrie (Erwachsene)",1;"30 - Kinder- und Jugendpsychiatrie",1;"297 - stationsäquivalente Behandlung in der Erwachsenenpsychiatrie (29)",1;"307 - stationsäquivalente Behandlung in der Kinder- und Jugendpsychiatrie (30)",1;"31 - Psychosomatik",1;"",0;0,0},2,0)</f>
        <v>0</v>
      </c>
      <c r="T301" s="8">
        <f t="shared" si="43"/>
        <v>0</v>
      </c>
      <c r="U301" s="8">
        <f t="shared" si="36"/>
        <v>0</v>
      </c>
      <c r="V301" s="8">
        <f t="shared" si="38"/>
        <v>0</v>
      </c>
      <c r="W301" s="8">
        <f t="shared" si="39"/>
        <v>0</v>
      </c>
      <c r="X301" s="8">
        <f t="shared" si="40"/>
        <v>0</v>
      </c>
      <c r="Y301" s="8" t="str">
        <f t="shared" si="41"/>
        <v/>
      </c>
      <c r="Z301" s="8" t="str">
        <f>VLOOKUP($D301,{"29 - Psychiatrie (Erwachsene)","BGI";"297 - stationsäquivalente Behandlung in der Erwachsenenpsychiatrie (29)","BGI";"30 - Kinder- und Jugendpsychiatrie","BGII";"307 - stationsäquivalente Behandlung in der Kinder- und Jugendpsychiatrie (30)","BGII";"31 - Psychosomatik","BGI";"","LEER";0,"Leer"},2,0)</f>
        <v>LEER</v>
      </c>
      <c r="AA301" s="8" t="str">
        <f t="shared" si="42"/>
        <v>Stationen</v>
      </c>
    </row>
    <row r="302" spans="2:27" ht="15" customHeight="1" x14ac:dyDescent="0.25">
      <c r="B302" s="76" t="str">
        <f t="shared" si="35"/>
        <v>!!!</v>
      </c>
      <c r="C302" s="310" t="str">
        <f>IF(LEN($E302)&gt;0,VLOOKUP(TEXT($E302,0),'Angaben Stationen'!$E$14:$V$215,17,0),"")</f>
        <v/>
      </c>
      <c r="D302" s="254" t="str">
        <f>IF(LEN($E302)&gt;0,VLOOKUP(TEXT($E302,0),'Angaben Stationen'!$E$14:$V$215,18,0),"")</f>
        <v/>
      </c>
      <c r="E302" s="344"/>
      <c r="F302" s="256"/>
      <c r="G302" s="256"/>
      <c r="H302" s="307"/>
      <c r="I302" s="183"/>
      <c r="R302" s="8">
        <f t="shared" si="37"/>
        <v>0</v>
      </c>
      <c r="S302" s="8">
        <f>VLOOKUP($D302,{"29 - Psychiatrie (Erwachsene)",1;"30 - Kinder- und Jugendpsychiatrie",1;"297 - stationsäquivalente Behandlung in der Erwachsenenpsychiatrie (29)",1;"307 - stationsäquivalente Behandlung in der Kinder- und Jugendpsychiatrie (30)",1;"31 - Psychosomatik",1;"",0;0,0},2,0)</f>
        <v>0</v>
      </c>
      <c r="T302" s="8">
        <f t="shared" si="43"/>
        <v>0</v>
      </c>
      <c r="U302" s="8">
        <f t="shared" si="36"/>
        <v>0</v>
      </c>
      <c r="V302" s="8">
        <f t="shared" si="38"/>
        <v>0</v>
      </c>
      <c r="W302" s="8">
        <f t="shared" si="39"/>
        <v>0</v>
      </c>
      <c r="X302" s="8">
        <f t="shared" si="40"/>
        <v>0</v>
      </c>
      <c r="Y302" s="8" t="str">
        <f t="shared" si="41"/>
        <v/>
      </c>
      <c r="Z302" s="8" t="str">
        <f>VLOOKUP($D302,{"29 - Psychiatrie (Erwachsene)","BGI";"297 - stationsäquivalente Behandlung in der Erwachsenenpsychiatrie (29)","BGI";"30 - Kinder- und Jugendpsychiatrie","BGII";"307 - stationsäquivalente Behandlung in der Kinder- und Jugendpsychiatrie (30)","BGII";"31 - Psychosomatik","BGI";"","LEER";0,"Leer"},2,0)</f>
        <v>LEER</v>
      </c>
      <c r="AA302" s="8" t="str">
        <f t="shared" si="42"/>
        <v>Stationen</v>
      </c>
    </row>
    <row r="303" spans="2:27" ht="15" customHeight="1" x14ac:dyDescent="0.25">
      <c r="B303" s="76" t="str">
        <f t="shared" si="35"/>
        <v>!!!</v>
      </c>
      <c r="C303" s="310" t="str">
        <f>IF(LEN($E303)&gt;0,VLOOKUP(TEXT($E303,0),'Angaben Stationen'!$E$14:$V$215,17,0),"")</f>
        <v/>
      </c>
      <c r="D303" s="254" t="str">
        <f>IF(LEN($E303)&gt;0,VLOOKUP(TEXT($E303,0),'Angaben Stationen'!$E$14:$V$215,18,0),"")</f>
        <v/>
      </c>
      <c r="E303" s="344"/>
      <c r="F303" s="256"/>
      <c r="G303" s="256"/>
      <c r="H303" s="307"/>
      <c r="I303" s="183"/>
      <c r="R303" s="8">
        <f t="shared" si="37"/>
        <v>0</v>
      </c>
      <c r="S303" s="8">
        <f>VLOOKUP($D303,{"29 - Psychiatrie (Erwachsene)",1;"30 - Kinder- und Jugendpsychiatrie",1;"297 - stationsäquivalente Behandlung in der Erwachsenenpsychiatrie (29)",1;"307 - stationsäquivalente Behandlung in der Kinder- und Jugendpsychiatrie (30)",1;"31 - Psychosomatik",1;"",0;0,0},2,0)</f>
        <v>0</v>
      </c>
      <c r="T303" s="8">
        <f t="shared" si="43"/>
        <v>0</v>
      </c>
      <c r="U303" s="8">
        <f t="shared" si="36"/>
        <v>0</v>
      </c>
      <c r="V303" s="8">
        <f t="shared" si="38"/>
        <v>0</v>
      </c>
      <c r="W303" s="8">
        <f t="shared" si="39"/>
        <v>0</v>
      </c>
      <c r="X303" s="8">
        <f t="shared" si="40"/>
        <v>0</v>
      </c>
      <c r="Y303" s="8" t="str">
        <f t="shared" si="41"/>
        <v/>
      </c>
      <c r="Z303" s="8" t="str">
        <f>VLOOKUP($D303,{"29 - Psychiatrie (Erwachsene)","BGI";"297 - stationsäquivalente Behandlung in der Erwachsenenpsychiatrie (29)","BGI";"30 - Kinder- und Jugendpsychiatrie","BGII";"307 - stationsäquivalente Behandlung in der Kinder- und Jugendpsychiatrie (30)","BGII";"31 - Psychosomatik","BGI";"","LEER";0,"Leer"},2,0)</f>
        <v>LEER</v>
      </c>
      <c r="AA303" s="8" t="str">
        <f t="shared" si="42"/>
        <v>Stationen</v>
      </c>
    </row>
    <row r="304" spans="2:27" ht="15" customHeight="1" x14ac:dyDescent="0.25">
      <c r="B304" s="76" t="str">
        <f t="shared" si="35"/>
        <v>!!!</v>
      </c>
      <c r="C304" s="310" t="str">
        <f>IF(LEN($E304)&gt;0,VLOOKUP(TEXT($E304,0),'Angaben Stationen'!$E$14:$V$215,17,0),"")</f>
        <v/>
      </c>
      <c r="D304" s="254" t="str">
        <f>IF(LEN($E304)&gt;0,VLOOKUP(TEXT($E304,0),'Angaben Stationen'!$E$14:$V$215,18,0),"")</f>
        <v/>
      </c>
      <c r="E304" s="344"/>
      <c r="F304" s="256"/>
      <c r="G304" s="256"/>
      <c r="H304" s="307"/>
      <c r="I304" s="183"/>
      <c r="R304" s="8">
        <f t="shared" si="37"/>
        <v>0</v>
      </c>
      <c r="S304" s="8">
        <f>VLOOKUP($D304,{"29 - Psychiatrie (Erwachsene)",1;"30 - Kinder- und Jugendpsychiatrie",1;"297 - stationsäquivalente Behandlung in der Erwachsenenpsychiatrie (29)",1;"307 - stationsäquivalente Behandlung in der Kinder- und Jugendpsychiatrie (30)",1;"31 - Psychosomatik",1;"",0;0,0},2,0)</f>
        <v>0</v>
      </c>
      <c r="T304" s="8">
        <f t="shared" si="43"/>
        <v>0</v>
      </c>
      <c r="U304" s="8">
        <f t="shared" si="36"/>
        <v>0</v>
      </c>
      <c r="V304" s="8">
        <f t="shared" si="38"/>
        <v>0</v>
      </c>
      <c r="W304" s="8">
        <f t="shared" si="39"/>
        <v>0</v>
      </c>
      <c r="X304" s="8">
        <f t="shared" si="40"/>
        <v>0</v>
      </c>
      <c r="Y304" s="8" t="str">
        <f t="shared" si="41"/>
        <v/>
      </c>
      <c r="Z304" s="8" t="str">
        <f>VLOOKUP($D304,{"29 - Psychiatrie (Erwachsene)","BGI";"297 - stationsäquivalente Behandlung in der Erwachsenenpsychiatrie (29)","BGI";"30 - Kinder- und Jugendpsychiatrie","BGII";"307 - stationsäquivalente Behandlung in der Kinder- und Jugendpsychiatrie (30)","BGII";"31 - Psychosomatik","BGI";"","LEER";0,"Leer"},2,0)</f>
        <v>LEER</v>
      </c>
      <c r="AA304" s="8" t="str">
        <f t="shared" si="42"/>
        <v>Stationen</v>
      </c>
    </row>
    <row r="305" spans="2:27" ht="15" customHeight="1" x14ac:dyDescent="0.25">
      <c r="B305" s="76" t="str">
        <f t="shared" si="35"/>
        <v>!!!</v>
      </c>
      <c r="C305" s="310" t="str">
        <f>IF(LEN($E305)&gt;0,VLOOKUP(TEXT($E305,0),'Angaben Stationen'!$E$14:$V$215,17,0),"")</f>
        <v/>
      </c>
      <c r="D305" s="254" t="str">
        <f>IF(LEN($E305)&gt;0,VLOOKUP(TEXT($E305,0),'Angaben Stationen'!$E$14:$V$215,18,0),"")</f>
        <v/>
      </c>
      <c r="E305" s="344"/>
      <c r="F305" s="256"/>
      <c r="G305" s="256"/>
      <c r="H305" s="307"/>
      <c r="I305" s="183"/>
      <c r="R305" s="8">
        <f t="shared" si="37"/>
        <v>0</v>
      </c>
      <c r="S305" s="8">
        <f>VLOOKUP($D305,{"29 - Psychiatrie (Erwachsene)",1;"30 - Kinder- und Jugendpsychiatrie",1;"297 - stationsäquivalente Behandlung in der Erwachsenenpsychiatrie (29)",1;"307 - stationsäquivalente Behandlung in der Kinder- und Jugendpsychiatrie (30)",1;"31 - Psychosomatik",1;"",0;0,0},2,0)</f>
        <v>0</v>
      </c>
      <c r="T305" s="8">
        <f t="shared" si="43"/>
        <v>0</v>
      </c>
      <c r="U305" s="8">
        <f t="shared" si="36"/>
        <v>0</v>
      </c>
      <c r="V305" s="8">
        <f t="shared" si="38"/>
        <v>0</v>
      </c>
      <c r="W305" s="8">
        <f t="shared" si="39"/>
        <v>0</v>
      </c>
      <c r="X305" s="8">
        <f t="shared" si="40"/>
        <v>0</v>
      </c>
      <c r="Y305" s="8" t="str">
        <f t="shared" si="41"/>
        <v/>
      </c>
      <c r="Z305" s="8" t="str">
        <f>VLOOKUP($D305,{"29 - Psychiatrie (Erwachsene)","BGI";"297 - stationsäquivalente Behandlung in der Erwachsenenpsychiatrie (29)","BGI";"30 - Kinder- und Jugendpsychiatrie","BGII";"307 - stationsäquivalente Behandlung in der Kinder- und Jugendpsychiatrie (30)","BGII";"31 - Psychosomatik","BGI";"","LEER";0,"Leer"},2,0)</f>
        <v>LEER</v>
      </c>
      <c r="AA305" s="8" t="str">
        <f t="shared" si="42"/>
        <v>Stationen</v>
      </c>
    </row>
    <row r="306" spans="2:27" ht="15" customHeight="1" x14ac:dyDescent="0.25">
      <c r="B306" s="76" t="str">
        <f t="shared" si="35"/>
        <v>!!!</v>
      </c>
      <c r="C306" s="310" t="str">
        <f>IF(LEN($E306)&gt;0,VLOOKUP(TEXT($E306,0),'Angaben Stationen'!$E$14:$V$215,17,0),"")</f>
        <v/>
      </c>
      <c r="D306" s="254" t="str">
        <f>IF(LEN($E306)&gt;0,VLOOKUP(TEXT($E306,0),'Angaben Stationen'!$E$14:$V$215,18,0),"")</f>
        <v/>
      </c>
      <c r="E306" s="344"/>
      <c r="F306" s="256"/>
      <c r="G306" s="256"/>
      <c r="H306" s="307"/>
      <c r="I306" s="183"/>
      <c r="R306" s="8">
        <f t="shared" si="37"/>
        <v>0</v>
      </c>
      <c r="S306" s="8">
        <f>VLOOKUP($D306,{"29 - Psychiatrie (Erwachsene)",1;"30 - Kinder- und Jugendpsychiatrie",1;"297 - stationsäquivalente Behandlung in der Erwachsenenpsychiatrie (29)",1;"307 - stationsäquivalente Behandlung in der Kinder- und Jugendpsychiatrie (30)",1;"31 - Psychosomatik",1;"",0;0,0},2,0)</f>
        <v>0</v>
      </c>
      <c r="T306" s="8">
        <f t="shared" si="43"/>
        <v>0</v>
      </c>
      <c r="U306" s="8">
        <f t="shared" si="36"/>
        <v>0</v>
      </c>
      <c r="V306" s="8">
        <f t="shared" si="38"/>
        <v>0</v>
      </c>
      <c r="W306" s="8">
        <f t="shared" si="39"/>
        <v>0</v>
      </c>
      <c r="X306" s="8">
        <f t="shared" si="40"/>
        <v>0</v>
      </c>
      <c r="Y306" s="8" t="str">
        <f t="shared" si="41"/>
        <v/>
      </c>
      <c r="Z306" s="8" t="str">
        <f>VLOOKUP($D306,{"29 - Psychiatrie (Erwachsene)","BGI";"297 - stationsäquivalente Behandlung in der Erwachsenenpsychiatrie (29)","BGI";"30 - Kinder- und Jugendpsychiatrie","BGII";"307 - stationsäquivalente Behandlung in der Kinder- und Jugendpsychiatrie (30)","BGII";"31 - Psychosomatik","BGI";"","LEER";0,"Leer"},2,0)</f>
        <v>LEER</v>
      </c>
      <c r="AA306" s="8" t="str">
        <f t="shared" si="42"/>
        <v>Stationen</v>
      </c>
    </row>
    <row r="307" spans="2:27" ht="15" customHeight="1" x14ac:dyDescent="0.25">
      <c r="B307" s="76" t="str">
        <f t="shared" si="35"/>
        <v>!!!</v>
      </c>
      <c r="C307" s="310" t="str">
        <f>IF(LEN($E307)&gt;0,VLOOKUP(TEXT($E307,0),'Angaben Stationen'!$E$14:$V$215,17,0),"")</f>
        <v/>
      </c>
      <c r="D307" s="254" t="str">
        <f>IF(LEN($E307)&gt;0,VLOOKUP(TEXT($E307,0),'Angaben Stationen'!$E$14:$V$215,18,0),"")</f>
        <v/>
      </c>
      <c r="E307" s="344"/>
      <c r="F307" s="256"/>
      <c r="G307" s="256"/>
      <c r="H307" s="307"/>
      <c r="I307" s="183"/>
      <c r="R307" s="8">
        <f t="shared" si="37"/>
        <v>0</v>
      </c>
      <c r="S307" s="8">
        <f>VLOOKUP($D307,{"29 - Psychiatrie (Erwachsene)",1;"30 - Kinder- und Jugendpsychiatrie",1;"297 - stationsäquivalente Behandlung in der Erwachsenenpsychiatrie (29)",1;"307 - stationsäquivalente Behandlung in der Kinder- und Jugendpsychiatrie (30)",1;"31 - Psychosomatik",1;"",0;0,0},2,0)</f>
        <v>0</v>
      </c>
      <c r="T307" s="8">
        <f t="shared" si="43"/>
        <v>0</v>
      </c>
      <c r="U307" s="8">
        <f t="shared" si="36"/>
        <v>0</v>
      </c>
      <c r="V307" s="8">
        <f t="shared" si="38"/>
        <v>0</v>
      </c>
      <c r="W307" s="8">
        <f t="shared" si="39"/>
        <v>0</v>
      </c>
      <c r="X307" s="8">
        <f t="shared" si="40"/>
        <v>0</v>
      </c>
      <c r="Y307" s="8" t="str">
        <f t="shared" si="41"/>
        <v/>
      </c>
      <c r="Z307" s="8" t="str">
        <f>VLOOKUP($D307,{"29 - Psychiatrie (Erwachsene)","BGI";"297 - stationsäquivalente Behandlung in der Erwachsenenpsychiatrie (29)","BGI";"30 - Kinder- und Jugendpsychiatrie","BGII";"307 - stationsäquivalente Behandlung in der Kinder- und Jugendpsychiatrie (30)","BGII";"31 - Psychosomatik","BGI";"","LEER";0,"Leer"},2,0)</f>
        <v>LEER</v>
      </c>
      <c r="AA307" s="8" t="str">
        <f t="shared" si="42"/>
        <v>Stationen</v>
      </c>
    </row>
    <row r="308" spans="2:27" ht="15" customHeight="1" x14ac:dyDescent="0.25">
      <c r="B308" s="76" t="str">
        <f t="shared" si="35"/>
        <v>!!!</v>
      </c>
      <c r="C308" s="310" t="str">
        <f>IF(LEN($E308)&gt;0,VLOOKUP(TEXT($E308,0),'Angaben Stationen'!$E$14:$V$215,17,0),"")</f>
        <v/>
      </c>
      <c r="D308" s="254" t="str">
        <f>IF(LEN($E308)&gt;0,VLOOKUP(TEXT($E308,0),'Angaben Stationen'!$E$14:$V$215,18,0),"")</f>
        <v/>
      </c>
      <c r="E308" s="344"/>
      <c r="F308" s="256"/>
      <c r="G308" s="256"/>
      <c r="H308" s="307"/>
      <c r="I308" s="183"/>
      <c r="R308" s="8">
        <f t="shared" si="37"/>
        <v>0</v>
      </c>
      <c r="S308" s="8">
        <f>VLOOKUP($D308,{"29 - Psychiatrie (Erwachsene)",1;"30 - Kinder- und Jugendpsychiatrie",1;"297 - stationsäquivalente Behandlung in der Erwachsenenpsychiatrie (29)",1;"307 - stationsäquivalente Behandlung in der Kinder- und Jugendpsychiatrie (30)",1;"31 - Psychosomatik",1;"",0;0,0},2,0)</f>
        <v>0</v>
      </c>
      <c r="T308" s="8">
        <f t="shared" si="43"/>
        <v>0</v>
      </c>
      <c r="U308" s="8">
        <f t="shared" si="36"/>
        <v>0</v>
      </c>
      <c r="V308" s="8">
        <f t="shared" si="38"/>
        <v>0</v>
      </c>
      <c r="W308" s="8">
        <f t="shared" si="39"/>
        <v>0</v>
      </c>
      <c r="X308" s="8">
        <f t="shared" si="40"/>
        <v>0</v>
      </c>
      <c r="Y308" s="8" t="str">
        <f t="shared" si="41"/>
        <v/>
      </c>
      <c r="Z308" s="8" t="str">
        <f>VLOOKUP($D308,{"29 - Psychiatrie (Erwachsene)","BGI";"297 - stationsäquivalente Behandlung in der Erwachsenenpsychiatrie (29)","BGI";"30 - Kinder- und Jugendpsychiatrie","BGII";"307 - stationsäquivalente Behandlung in der Kinder- und Jugendpsychiatrie (30)","BGII";"31 - Psychosomatik","BGI";"","LEER";0,"Leer"},2,0)</f>
        <v>LEER</v>
      </c>
      <c r="AA308" s="8" t="str">
        <f t="shared" si="42"/>
        <v>Stationen</v>
      </c>
    </row>
    <row r="309" spans="2:27" ht="15" customHeight="1" x14ac:dyDescent="0.25">
      <c r="B309" s="76" t="str">
        <f t="shared" si="35"/>
        <v>!!!</v>
      </c>
      <c r="C309" s="310" t="str">
        <f>IF(LEN($E309)&gt;0,VLOOKUP(TEXT($E309,0),'Angaben Stationen'!$E$14:$V$215,17,0),"")</f>
        <v/>
      </c>
      <c r="D309" s="254" t="str">
        <f>IF(LEN($E309)&gt;0,VLOOKUP(TEXT($E309,0),'Angaben Stationen'!$E$14:$V$215,18,0),"")</f>
        <v/>
      </c>
      <c r="E309" s="344"/>
      <c r="F309" s="256"/>
      <c r="G309" s="256"/>
      <c r="H309" s="307"/>
      <c r="I309" s="183"/>
      <c r="R309" s="8">
        <f t="shared" si="37"/>
        <v>0</v>
      </c>
      <c r="S309" s="8">
        <f>VLOOKUP($D309,{"29 - Psychiatrie (Erwachsene)",1;"30 - Kinder- und Jugendpsychiatrie",1;"297 - stationsäquivalente Behandlung in der Erwachsenenpsychiatrie (29)",1;"307 - stationsäquivalente Behandlung in der Kinder- und Jugendpsychiatrie (30)",1;"31 - Psychosomatik",1;"",0;0,0},2,0)</f>
        <v>0</v>
      </c>
      <c r="T309" s="8">
        <f t="shared" si="43"/>
        <v>0</v>
      </c>
      <c r="U309" s="8">
        <f t="shared" si="36"/>
        <v>0</v>
      </c>
      <c r="V309" s="8">
        <f t="shared" si="38"/>
        <v>0</v>
      </c>
      <c r="W309" s="8">
        <f t="shared" si="39"/>
        <v>0</v>
      </c>
      <c r="X309" s="8">
        <f t="shared" si="40"/>
        <v>0</v>
      </c>
      <c r="Y309" s="8" t="str">
        <f t="shared" si="41"/>
        <v/>
      </c>
      <c r="Z309" s="8" t="str">
        <f>VLOOKUP($D309,{"29 - Psychiatrie (Erwachsene)","BGI";"297 - stationsäquivalente Behandlung in der Erwachsenenpsychiatrie (29)","BGI";"30 - Kinder- und Jugendpsychiatrie","BGII";"307 - stationsäquivalente Behandlung in der Kinder- und Jugendpsychiatrie (30)","BGII";"31 - Psychosomatik","BGI";"","LEER";0,"Leer"},2,0)</f>
        <v>LEER</v>
      </c>
      <c r="AA309" s="8" t="str">
        <f t="shared" si="42"/>
        <v>Stationen</v>
      </c>
    </row>
    <row r="310" spans="2:27" ht="15" customHeight="1" x14ac:dyDescent="0.25">
      <c r="B310" s="76" t="str">
        <f t="shared" si="35"/>
        <v>!!!</v>
      </c>
      <c r="C310" s="310" t="str">
        <f>IF(LEN($E310)&gt;0,VLOOKUP(TEXT($E310,0),'Angaben Stationen'!$E$14:$V$215,17,0),"")</f>
        <v/>
      </c>
      <c r="D310" s="254" t="str">
        <f>IF(LEN($E310)&gt;0,VLOOKUP(TEXT($E310,0),'Angaben Stationen'!$E$14:$V$215,18,0),"")</f>
        <v/>
      </c>
      <c r="E310" s="344"/>
      <c r="F310" s="256"/>
      <c r="G310" s="256"/>
      <c r="H310" s="307"/>
      <c r="I310" s="183"/>
      <c r="R310" s="8">
        <f t="shared" si="37"/>
        <v>0</v>
      </c>
      <c r="S310" s="8">
        <f>VLOOKUP($D310,{"29 - Psychiatrie (Erwachsene)",1;"30 - Kinder- und Jugendpsychiatrie",1;"297 - stationsäquivalente Behandlung in der Erwachsenenpsychiatrie (29)",1;"307 - stationsäquivalente Behandlung in der Kinder- und Jugendpsychiatrie (30)",1;"31 - Psychosomatik",1;"",0;0,0},2,0)</f>
        <v>0</v>
      </c>
      <c r="T310" s="8">
        <f t="shared" si="43"/>
        <v>0</v>
      </c>
      <c r="U310" s="8">
        <f t="shared" si="36"/>
        <v>0</v>
      </c>
      <c r="V310" s="8">
        <f t="shared" si="38"/>
        <v>0</v>
      </c>
      <c r="W310" s="8">
        <f t="shared" si="39"/>
        <v>0</v>
      </c>
      <c r="X310" s="8">
        <f t="shared" si="40"/>
        <v>0</v>
      </c>
      <c r="Y310" s="8" t="str">
        <f t="shared" si="41"/>
        <v/>
      </c>
      <c r="Z310" s="8" t="str">
        <f>VLOOKUP($D310,{"29 - Psychiatrie (Erwachsene)","BGI";"297 - stationsäquivalente Behandlung in der Erwachsenenpsychiatrie (29)","BGI";"30 - Kinder- und Jugendpsychiatrie","BGII";"307 - stationsäquivalente Behandlung in der Kinder- und Jugendpsychiatrie (30)","BGII";"31 - Psychosomatik","BGI";"","LEER";0,"Leer"},2,0)</f>
        <v>LEER</v>
      </c>
      <c r="AA310" s="8" t="str">
        <f t="shared" si="42"/>
        <v>Stationen</v>
      </c>
    </row>
    <row r="311" spans="2:27" ht="15" customHeight="1" x14ac:dyDescent="0.25">
      <c r="B311" s="76" t="str">
        <f t="shared" si="35"/>
        <v>!!!</v>
      </c>
      <c r="C311" s="310" t="str">
        <f>IF(LEN($E311)&gt;0,VLOOKUP(TEXT($E311,0),'Angaben Stationen'!$E$14:$V$215,17,0),"")</f>
        <v/>
      </c>
      <c r="D311" s="254" t="str">
        <f>IF(LEN($E311)&gt;0,VLOOKUP(TEXT($E311,0),'Angaben Stationen'!$E$14:$V$215,18,0),"")</f>
        <v/>
      </c>
      <c r="E311" s="344"/>
      <c r="F311" s="256"/>
      <c r="G311" s="256"/>
      <c r="H311" s="307"/>
      <c r="I311" s="183"/>
      <c r="R311" s="8">
        <f t="shared" si="37"/>
        <v>0</v>
      </c>
      <c r="S311" s="8">
        <f>VLOOKUP($D311,{"29 - Psychiatrie (Erwachsene)",1;"30 - Kinder- und Jugendpsychiatrie",1;"297 - stationsäquivalente Behandlung in der Erwachsenenpsychiatrie (29)",1;"307 - stationsäquivalente Behandlung in der Kinder- und Jugendpsychiatrie (30)",1;"31 - Psychosomatik",1;"",0;0,0},2,0)</f>
        <v>0</v>
      </c>
      <c r="T311" s="8">
        <f t="shared" si="43"/>
        <v>0</v>
      </c>
      <c r="U311" s="8">
        <f t="shared" si="36"/>
        <v>0</v>
      </c>
      <c r="V311" s="8">
        <f t="shared" si="38"/>
        <v>0</v>
      </c>
      <c r="W311" s="8">
        <f t="shared" si="39"/>
        <v>0</v>
      </c>
      <c r="X311" s="8">
        <f t="shared" si="40"/>
        <v>0</v>
      </c>
      <c r="Y311" s="8" t="str">
        <f t="shared" si="41"/>
        <v/>
      </c>
      <c r="Z311" s="8" t="str">
        <f>VLOOKUP($D311,{"29 - Psychiatrie (Erwachsene)","BGI";"297 - stationsäquivalente Behandlung in der Erwachsenenpsychiatrie (29)","BGI";"30 - Kinder- und Jugendpsychiatrie","BGII";"307 - stationsäquivalente Behandlung in der Kinder- und Jugendpsychiatrie (30)","BGII";"31 - Psychosomatik","BGI";"","LEER";0,"Leer"},2,0)</f>
        <v>LEER</v>
      </c>
      <c r="AA311" s="8" t="str">
        <f t="shared" si="42"/>
        <v>Stationen</v>
      </c>
    </row>
    <row r="312" spans="2:27" ht="15" customHeight="1" x14ac:dyDescent="0.25">
      <c r="B312" s="76" t="str">
        <f t="shared" si="35"/>
        <v>!!!</v>
      </c>
      <c r="C312" s="310" t="str">
        <f>IF(LEN($E312)&gt;0,VLOOKUP(TEXT($E312,0),'Angaben Stationen'!$E$14:$V$215,17,0),"")</f>
        <v/>
      </c>
      <c r="D312" s="254" t="str">
        <f>IF(LEN($E312)&gt;0,VLOOKUP(TEXT($E312,0),'Angaben Stationen'!$E$14:$V$215,18,0),"")</f>
        <v/>
      </c>
      <c r="E312" s="344"/>
      <c r="F312" s="256"/>
      <c r="G312" s="256"/>
      <c r="H312" s="307"/>
      <c r="I312" s="183"/>
      <c r="R312" s="8">
        <f t="shared" si="37"/>
        <v>0</v>
      </c>
      <c r="S312" s="8">
        <f>VLOOKUP($D312,{"29 - Psychiatrie (Erwachsene)",1;"30 - Kinder- und Jugendpsychiatrie",1;"297 - stationsäquivalente Behandlung in der Erwachsenenpsychiatrie (29)",1;"307 - stationsäquivalente Behandlung in der Kinder- und Jugendpsychiatrie (30)",1;"31 - Psychosomatik",1;"",0;0,0},2,0)</f>
        <v>0</v>
      </c>
      <c r="T312" s="8">
        <f t="shared" si="43"/>
        <v>0</v>
      </c>
      <c r="U312" s="8">
        <f t="shared" si="36"/>
        <v>0</v>
      </c>
      <c r="V312" s="8">
        <f t="shared" si="38"/>
        <v>0</v>
      </c>
      <c r="W312" s="8">
        <f t="shared" si="39"/>
        <v>0</v>
      </c>
      <c r="X312" s="8">
        <f t="shared" si="40"/>
        <v>0</v>
      </c>
      <c r="Y312" s="8" t="str">
        <f t="shared" si="41"/>
        <v/>
      </c>
      <c r="Z312" s="8" t="str">
        <f>VLOOKUP($D312,{"29 - Psychiatrie (Erwachsene)","BGI";"297 - stationsäquivalente Behandlung in der Erwachsenenpsychiatrie (29)","BGI";"30 - Kinder- und Jugendpsychiatrie","BGII";"307 - stationsäquivalente Behandlung in der Kinder- und Jugendpsychiatrie (30)","BGII";"31 - Psychosomatik","BGI";"","LEER";0,"Leer"},2,0)</f>
        <v>LEER</v>
      </c>
      <c r="AA312" s="8" t="str">
        <f t="shared" si="42"/>
        <v>Stationen</v>
      </c>
    </row>
    <row r="313" spans="2:27" ht="15" customHeight="1" x14ac:dyDescent="0.25">
      <c r="B313" s="76" t="str">
        <f t="shared" si="35"/>
        <v>!!!</v>
      </c>
      <c r="C313" s="310" t="str">
        <f>IF(LEN($E313)&gt;0,VLOOKUP(TEXT($E313,0),'Angaben Stationen'!$E$14:$V$215,17,0),"")</f>
        <v/>
      </c>
      <c r="D313" s="254" t="str">
        <f>IF(LEN($E313)&gt;0,VLOOKUP(TEXT($E313,0),'Angaben Stationen'!$E$14:$V$215,18,0),"")</f>
        <v/>
      </c>
      <c r="E313" s="344"/>
      <c r="F313" s="256"/>
      <c r="G313" s="256"/>
      <c r="H313" s="307"/>
      <c r="I313" s="183"/>
      <c r="R313" s="8">
        <f t="shared" si="37"/>
        <v>0</v>
      </c>
      <c r="S313" s="8">
        <f>VLOOKUP($D313,{"29 - Psychiatrie (Erwachsene)",1;"30 - Kinder- und Jugendpsychiatrie",1;"297 - stationsäquivalente Behandlung in der Erwachsenenpsychiatrie (29)",1;"307 - stationsäquivalente Behandlung in der Kinder- und Jugendpsychiatrie (30)",1;"31 - Psychosomatik",1;"",0;0,0},2,0)</f>
        <v>0</v>
      </c>
      <c r="T313" s="8">
        <f t="shared" si="43"/>
        <v>0</v>
      </c>
      <c r="U313" s="8">
        <f t="shared" si="36"/>
        <v>0</v>
      </c>
      <c r="V313" s="8">
        <f t="shared" si="38"/>
        <v>0</v>
      </c>
      <c r="W313" s="8">
        <f t="shared" si="39"/>
        <v>0</v>
      </c>
      <c r="X313" s="8">
        <f t="shared" si="40"/>
        <v>0</v>
      </c>
      <c r="Y313" s="8" t="str">
        <f t="shared" si="41"/>
        <v/>
      </c>
      <c r="Z313" s="8" t="str">
        <f>VLOOKUP($D313,{"29 - Psychiatrie (Erwachsene)","BGI";"297 - stationsäquivalente Behandlung in der Erwachsenenpsychiatrie (29)","BGI";"30 - Kinder- und Jugendpsychiatrie","BGII";"307 - stationsäquivalente Behandlung in der Kinder- und Jugendpsychiatrie (30)","BGII";"31 - Psychosomatik","BGI";"","LEER";0,"Leer"},2,0)</f>
        <v>LEER</v>
      </c>
      <c r="AA313" s="8" t="str">
        <f t="shared" si="42"/>
        <v>Stationen</v>
      </c>
    </row>
    <row r="314" spans="2:27" ht="15" customHeight="1" x14ac:dyDescent="0.25">
      <c r="B314" s="76" t="str">
        <f t="shared" si="35"/>
        <v>!!!</v>
      </c>
      <c r="C314" s="310" t="str">
        <f>IF(LEN($E314)&gt;0,VLOOKUP(TEXT($E314,0),'Angaben Stationen'!$E$14:$V$215,17,0),"")</f>
        <v/>
      </c>
      <c r="D314" s="254" t="str">
        <f>IF(LEN($E314)&gt;0,VLOOKUP(TEXT($E314,0),'Angaben Stationen'!$E$14:$V$215,18,0),"")</f>
        <v/>
      </c>
      <c r="E314" s="344"/>
      <c r="F314" s="256"/>
      <c r="G314" s="256"/>
      <c r="H314" s="307"/>
      <c r="I314" s="183"/>
      <c r="R314" s="8">
        <f t="shared" si="37"/>
        <v>0</v>
      </c>
      <c r="S314" s="8">
        <f>VLOOKUP($D314,{"29 - Psychiatrie (Erwachsene)",1;"30 - Kinder- und Jugendpsychiatrie",1;"297 - stationsäquivalente Behandlung in der Erwachsenenpsychiatrie (29)",1;"307 - stationsäquivalente Behandlung in der Kinder- und Jugendpsychiatrie (30)",1;"31 - Psychosomatik",1;"",0;0,0},2,0)</f>
        <v>0</v>
      </c>
      <c r="T314" s="8">
        <f t="shared" si="43"/>
        <v>0</v>
      </c>
      <c r="U314" s="8">
        <f t="shared" si="36"/>
        <v>0</v>
      </c>
      <c r="V314" s="8">
        <f t="shared" si="38"/>
        <v>0</v>
      </c>
      <c r="W314" s="8">
        <f t="shared" si="39"/>
        <v>0</v>
      </c>
      <c r="X314" s="8">
        <f t="shared" si="40"/>
        <v>0</v>
      </c>
      <c r="Y314" s="8" t="str">
        <f t="shared" si="41"/>
        <v/>
      </c>
      <c r="Z314" s="8" t="str">
        <f>VLOOKUP($D314,{"29 - Psychiatrie (Erwachsene)","BGI";"297 - stationsäquivalente Behandlung in der Erwachsenenpsychiatrie (29)","BGI";"30 - Kinder- und Jugendpsychiatrie","BGII";"307 - stationsäquivalente Behandlung in der Kinder- und Jugendpsychiatrie (30)","BGII";"31 - Psychosomatik","BGI";"","LEER";0,"Leer"},2,0)</f>
        <v>LEER</v>
      </c>
      <c r="AA314" s="8" t="str">
        <f t="shared" si="42"/>
        <v>Stationen</v>
      </c>
    </row>
    <row r="315" spans="2:27" ht="15" customHeight="1" x14ac:dyDescent="0.25">
      <c r="B315" s="76" t="str">
        <f t="shared" si="35"/>
        <v>!!!</v>
      </c>
      <c r="C315" s="310" t="str">
        <f>IF(LEN($E315)&gt;0,VLOOKUP(TEXT($E315,0),'Angaben Stationen'!$E$14:$V$215,17,0),"")</f>
        <v/>
      </c>
      <c r="D315" s="254" t="str">
        <f>IF(LEN($E315)&gt;0,VLOOKUP(TEXT($E315,0),'Angaben Stationen'!$E$14:$V$215,18,0),"")</f>
        <v/>
      </c>
      <c r="E315" s="344"/>
      <c r="F315" s="256"/>
      <c r="G315" s="256"/>
      <c r="H315" s="307"/>
      <c r="I315" s="183"/>
      <c r="R315" s="8">
        <f t="shared" si="37"/>
        <v>0</v>
      </c>
      <c r="S315" s="8">
        <f>VLOOKUP($D315,{"29 - Psychiatrie (Erwachsene)",1;"30 - Kinder- und Jugendpsychiatrie",1;"297 - stationsäquivalente Behandlung in der Erwachsenenpsychiatrie (29)",1;"307 - stationsäquivalente Behandlung in der Kinder- und Jugendpsychiatrie (30)",1;"31 - Psychosomatik",1;"",0;0,0},2,0)</f>
        <v>0</v>
      </c>
      <c r="T315" s="8">
        <f t="shared" si="43"/>
        <v>0</v>
      </c>
      <c r="U315" s="8">
        <f t="shared" si="36"/>
        <v>0</v>
      </c>
      <c r="V315" s="8">
        <f t="shared" si="38"/>
        <v>0</v>
      </c>
      <c r="W315" s="8">
        <f t="shared" si="39"/>
        <v>0</v>
      </c>
      <c r="X315" s="8">
        <f t="shared" si="40"/>
        <v>0</v>
      </c>
      <c r="Y315" s="8" t="str">
        <f t="shared" si="41"/>
        <v/>
      </c>
      <c r="Z315" s="8" t="str">
        <f>VLOOKUP($D315,{"29 - Psychiatrie (Erwachsene)","BGI";"297 - stationsäquivalente Behandlung in der Erwachsenenpsychiatrie (29)","BGI";"30 - Kinder- und Jugendpsychiatrie","BGII";"307 - stationsäquivalente Behandlung in der Kinder- und Jugendpsychiatrie (30)","BGII";"31 - Psychosomatik","BGI";"","LEER";0,"Leer"},2,0)</f>
        <v>LEER</v>
      </c>
      <c r="AA315" s="8" t="str">
        <f t="shared" si="42"/>
        <v>Stationen</v>
      </c>
    </row>
    <row r="316" spans="2:27" ht="15" customHeight="1" x14ac:dyDescent="0.25">
      <c r="B316" s="76" t="str">
        <f t="shared" si="35"/>
        <v>!!!</v>
      </c>
      <c r="C316" s="310" t="str">
        <f>IF(LEN($E316)&gt;0,VLOOKUP(TEXT($E316,0),'Angaben Stationen'!$E$14:$V$215,17,0),"")</f>
        <v/>
      </c>
      <c r="D316" s="254" t="str">
        <f>IF(LEN($E316)&gt;0,VLOOKUP(TEXT($E316,0),'Angaben Stationen'!$E$14:$V$215,18,0),"")</f>
        <v/>
      </c>
      <c r="E316" s="344"/>
      <c r="F316" s="256"/>
      <c r="G316" s="256"/>
      <c r="H316" s="307"/>
      <c r="I316" s="183"/>
      <c r="R316" s="8">
        <f t="shared" si="37"/>
        <v>0</v>
      </c>
      <c r="S316" s="8">
        <f>VLOOKUP($D316,{"29 - Psychiatrie (Erwachsene)",1;"30 - Kinder- und Jugendpsychiatrie",1;"297 - stationsäquivalente Behandlung in der Erwachsenenpsychiatrie (29)",1;"307 - stationsäquivalente Behandlung in der Kinder- und Jugendpsychiatrie (30)",1;"31 - Psychosomatik",1;"",0;0,0},2,0)</f>
        <v>0</v>
      </c>
      <c r="T316" s="8">
        <f t="shared" si="43"/>
        <v>0</v>
      </c>
      <c r="U316" s="8">
        <f t="shared" si="36"/>
        <v>0</v>
      </c>
      <c r="V316" s="8">
        <f t="shared" si="38"/>
        <v>0</v>
      </c>
      <c r="W316" s="8">
        <f t="shared" si="39"/>
        <v>0</v>
      </c>
      <c r="X316" s="8">
        <f t="shared" si="40"/>
        <v>0</v>
      </c>
      <c r="Y316" s="8" t="str">
        <f t="shared" si="41"/>
        <v/>
      </c>
      <c r="Z316" s="8" t="str">
        <f>VLOOKUP($D316,{"29 - Psychiatrie (Erwachsene)","BGI";"297 - stationsäquivalente Behandlung in der Erwachsenenpsychiatrie (29)","BGI";"30 - Kinder- und Jugendpsychiatrie","BGII";"307 - stationsäquivalente Behandlung in der Kinder- und Jugendpsychiatrie (30)","BGII";"31 - Psychosomatik","BGI";"","LEER";0,"Leer"},2,0)</f>
        <v>LEER</v>
      </c>
      <c r="AA316" s="8" t="str">
        <f t="shared" si="42"/>
        <v>Stationen</v>
      </c>
    </row>
    <row r="317" spans="2:27" ht="15" customHeight="1" x14ac:dyDescent="0.25">
      <c r="B317" s="76" t="str">
        <f t="shared" ref="B317:B380" si="44">IF(SUM(S317:X317)&lt;6,"!!!","")</f>
        <v>!!!</v>
      </c>
      <c r="C317" s="310" t="str">
        <f>IF(LEN($E317)&gt;0,VLOOKUP(TEXT($E317,0),'Angaben Stationen'!$E$14:$V$215,17,0),"")</f>
        <v/>
      </c>
      <c r="D317" s="254" t="str">
        <f>IF(LEN($E317)&gt;0,VLOOKUP(TEXT($E317,0),'Angaben Stationen'!$E$14:$V$215,18,0),"")</f>
        <v/>
      </c>
      <c r="E317" s="344"/>
      <c r="F317" s="256"/>
      <c r="G317" s="256"/>
      <c r="H317" s="307"/>
      <c r="I317" s="183"/>
      <c r="R317" s="8">
        <f t="shared" si="37"/>
        <v>0</v>
      </c>
      <c r="S317" s="8">
        <f>VLOOKUP($D317,{"29 - Psychiatrie (Erwachsene)",1;"30 - Kinder- und Jugendpsychiatrie",1;"297 - stationsäquivalente Behandlung in der Erwachsenenpsychiatrie (29)",1;"307 - stationsäquivalente Behandlung in der Kinder- und Jugendpsychiatrie (30)",1;"31 - Psychosomatik",1;"",0;0,0},2,0)</f>
        <v>0</v>
      </c>
      <c r="T317" s="8">
        <f t="shared" si="43"/>
        <v>0</v>
      </c>
      <c r="U317" s="8">
        <f t="shared" ref="U317:U380" si="45">IF($E317&lt;&gt;0,1,0)</f>
        <v>0</v>
      </c>
      <c r="V317" s="8">
        <f t="shared" si="38"/>
        <v>0</v>
      </c>
      <c r="W317" s="8">
        <f t="shared" si="39"/>
        <v>0</v>
      </c>
      <c r="X317" s="8">
        <f t="shared" si="40"/>
        <v>0</v>
      </c>
      <c r="Y317" s="8" t="str">
        <f t="shared" si="41"/>
        <v/>
      </c>
      <c r="Z317" s="8" t="str">
        <f>VLOOKUP($D317,{"29 - Psychiatrie (Erwachsene)","BGI";"297 - stationsäquivalente Behandlung in der Erwachsenenpsychiatrie (29)","BGI";"30 - Kinder- und Jugendpsychiatrie","BGII";"307 - stationsäquivalente Behandlung in der Kinder- und Jugendpsychiatrie (30)","BGII";"31 - Psychosomatik","BGI";"","LEER";0,"Leer"},2,0)</f>
        <v>LEER</v>
      </c>
      <c r="AA317" s="8" t="str">
        <f t="shared" si="42"/>
        <v>Stationen</v>
      </c>
    </row>
    <row r="318" spans="2:27" ht="15" customHeight="1" x14ac:dyDescent="0.25">
      <c r="B318" s="76" t="str">
        <f t="shared" si="44"/>
        <v>!!!</v>
      </c>
      <c r="C318" s="310" t="str">
        <f>IF(LEN($E318)&gt;0,VLOOKUP(TEXT($E318,0),'Angaben Stationen'!$E$14:$V$215,17,0),"")</f>
        <v/>
      </c>
      <c r="D318" s="254" t="str">
        <f>IF(LEN($E318)&gt;0,VLOOKUP(TEXT($E318,0),'Angaben Stationen'!$E$14:$V$215,18,0),"")</f>
        <v/>
      </c>
      <c r="E318" s="344"/>
      <c r="F318" s="256"/>
      <c r="G318" s="256"/>
      <c r="H318" s="307"/>
      <c r="I318" s="183"/>
      <c r="R318" s="8">
        <f t="shared" si="37"/>
        <v>0</v>
      </c>
      <c r="S318" s="8">
        <f>VLOOKUP($D318,{"29 - Psychiatrie (Erwachsene)",1;"30 - Kinder- und Jugendpsychiatrie",1;"297 - stationsäquivalente Behandlung in der Erwachsenenpsychiatrie (29)",1;"307 - stationsäquivalente Behandlung in der Kinder- und Jugendpsychiatrie (30)",1;"31 - Psychosomatik",1;"",0;0,0},2,0)</f>
        <v>0</v>
      </c>
      <c r="T318" s="8">
        <f t="shared" si="43"/>
        <v>0</v>
      </c>
      <c r="U318" s="8">
        <f t="shared" si="45"/>
        <v>0</v>
      </c>
      <c r="V318" s="8">
        <f t="shared" si="38"/>
        <v>0</v>
      </c>
      <c r="W318" s="8">
        <f t="shared" si="39"/>
        <v>0</v>
      </c>
      <c r="X318" s="8">
        <f t="shared" si="40"/>
        <v>0</v>
      </c>
      <c r="Y318" s="8" t="str">
        <f t="shared" si="41"/>
        <v/>
      </c>
      <c r="Z318" s="8" t="str">
        <f>VLOOKUP($D318,{"29 - Psychiatrie (Erwachsene)","BGI";"297 - stationsäquivalente Behandlung in der Erwachsenenpsychiatrie (29)","BGI";"30 - Kinder- und Jugendpsychiatrie","BGII";"307 - stationsäquivalente Behandlung in der Kinder- und Jugendpsychiatrie (30)","BGII";"31 - Psychosomatik","BGI";"","LEER";0,"Leer"},2,0)</f>
        <v>LEER</v>
      </c>
      <c r="AA318" s="8" t="str">
        <f t="shared" si="42"/>
        <v>Stationen</v>
      </c>
    </row>
    <row r="319" spans="2:27" ht="15" customHeight="1" x14ac:dyDescent="0.25">
      <c r="B319" s="76" t="str">
        <f t="shared" si="44"/>
        <v>!!!</v>
      </c>
      <c r="C319" s="310" t="str">
        <f>IF(LEN($E319)&gt;0,VLOOKUP(TEXT($E319,0),'Angaben Stationen'!$E$14:$V$215,17,0),"")</f>
        <v/>
      </c>
      <c r="D319" s="254" t="str">
        <f>IF(LEN($E319)&gt;0,VLOOKUP(TEXT($E319,0),'Angaben Stationen'!$E$14:$V$215,18,0),"")</f>
        <v/>
      </c>
      <c r="E319" s="344"/>
      <c r="F319" s="256"/>
      <c r="G319" s="256"/>
      <c r="H319" s="307"/>
      <c r="I319" s="183"/>
      <c r="R319" s="8">
        <f t="shared" si="37"/>
        <v>0</v>
      </c>
      <c r="S319" s="8">
        <f>VLOOKUP($D319,{"29 - Psychiatrie (Erwachsene)",1;"30 - Kinder- und Jugendpsychiatrie",1;"297 - stationsäquivalente Behandlung in der Erwachsenenpsychiatrie (29)",1;"307 - stationsäquivalente Behandlung in der Kinder- und Jugendpsychiatrie (30)",1;"31 - Psychosomatik",1;"",0;0,0},2,0)</f>
        <v>0</v>
      </c>
      <c r="T319" s="8">
        <f t="shared" si="43"/>
        <v>0</v>
      </c>
      <c r="U319" s="8">
        <f t="shared" si="45"/>
        <v>0</v>
      </c>
      <c r="V319" s="8">
        <f t="shared" si="38"/>
        <v>0</v>
      </c>
      <c r="W319" s="8">
        <f t="shared" si="39"/>
        <v>0</v>
      </c>
      <c r="X319" s="8">
        <f t="shared" si="40"/>
        <v>0</v>
      </c>
      <c r="Y319" s="8" t="str">
        <f t="shared" si="41"/>
        <v/>
      </c>
      <c r="Z319" s="8" t="str">
        <f>VLOOKUP($D319,{"29 - Psychiatrie (Erwachsene)","BGI";"297 - stationsäquivalente Behandlung in der Erwachsenenpsychiatrie (29)","BGI";"30 - Kinder- und Jugendpsychiatrie","BGII";"307 - stationsäquivalente Behandlung in der Kinder- und Jugendpsychiatrie (30)","BGII";"31 - Psychosomatik","BGI";"","LEER";0,"Leer"},2,0)</f>
        <v>LEER</v>
      </c>
      <c r="AA319" s="8" t="str">
        <f t="shared" si="42"/>
        <v>Stationen</v>
      </c>
    </row>
    <row r="320" spans="2:27" ht="15" customHeight="1" x14ac:dyDescent="0.25">
      <c r="B320" s="76" t="str">
        <f t="shared" si="44"/>
        <v>!!!</v>
      </c>
      <c r="C320" s="310" t="str">
        <f>IF(LEN($E320)&gt;0,VLOOKUP(TEXT($E320,0),'Angaben Stationen'!$E$14:$V$215,17,0),"")</f>
        <v/>
      </c>
      <c r="D320" s="254" t="str">
        <f>IF(LEN($E320)&gt;0,VLOOKUP(TEXT($E320,0),'Angaben Stationen'!$E$14:$V$215,18,0),"")</f>
        <v/>
      </c>
      <c r="E320" s="344"/>
      <c r="F320" s="256"/>
      <c r="G320" s="256"/>
      <c r="H320" s="307"/>
      <c r="I320" s="183"/>
      <c r="R320" s="8">
        <f t="shared" si="37"/>
        <v>0</v>
      </c>
      <c r="S320" s="8">
        <f>VLOOKUP($D320,{"29 - Psychiatrie (Erwachsene)",1;"30 - Kinder- und Jugendpsychiatrie",1;"297 - stationsäquivalente Behandlung in der Erwachsenenpsychiatrie (29)",1;"307 - stationsäquivalente Behandlung in der Kinder- und Jugendpsychiatrie (30)",1;"31 - Psychosomatik",1;"",0;0,0},2,0)</f>
        <v>0</v>
      </c>
      <c r="T320" s="8">
        <f t="shared" si="43"/>
        <v>0</v>
      </c>
      <c r="U320" s="8">
        <f t="shared" si="45"/>
        <v>0</v>
      </c>
      <c r="V320" s="8">
        <f t="shared" si="38"/>
        <v>0</v>
      </c>
      <c r="W320" s="8">
        <f t="shared" si="39"/>
        <v>0</v>
      </c>
      <c r="X320" s="8">
        <f t="shared" si="40"/>
        <v>0</v>
      </c>
      <c r="Y320" s="8" t="str">
        <f t="shared" si="41"/>
        <v/>
      </c>
      <c r="Z320" s="8" t="str">
        <f>VLOOKUP($D320,{"29 - Psychiatrie (Erwachsene)","BGI";"297 - stationsäquivalente Behandlung in der Erwachsenenpsychiatrie (29)","BGI";"30 - Kinder- und Jugendpsychiatrie","BGII";"307 - stationsäquivalente Behandlung in der Kinder- und Jugendpsychiatrie (30)","BGII";"31 - Psychosomatik","BGI";"","LEER";0,"Leer"},2,0)</f>
        <v>LEER</v>
      </c>
      <c r="AA320" s="8" t="str">
        <f t="shared" si="42"/>
        <v>Stationen</v>
      </c>
    </row>
    <row r="321" spans="2:27" ht="15" customHeight="1" x14ac:dyDescent="0.25">
      <c r="B321" s="76" t="str">
        <f t="shared" si="44"/>
        <v>!!!</v>
      </c>
      <c r="C321" s="310" t="str">
        <f>IF(LEN($E321)&gt;0,VLOOKUP(TEXT($E321,0),'Angaben Stationen'!$E$14:$V$215,17,0),"")</f>
        <v/>
      </c>
      <c r="D321" s="254" t="str">
        <f>IF(LEN($E321)&gt;0,VLOOKUP(TEXT($E321,0),'Angaben Stationen'!$E$14:$V$215,18,0),"")</f>
        <v/>
      </c>
      <c r="E321" s="344"/>
      <c r="F321" s="256"/>
      <c r="G321" s="256"/>
      <c r="H321" s="307"/>
      <c r="I321" s="183"/>
      <c r="R321" s="8">
        <f t="shared" si="37"/>
        <v>0</v>
      </c>
      <c r="S321" s="8">
        <f>VLOOKUP($D321,{"29 - Psychiatrie (Erwachsene)",1;"30 - Kinder- und Jugendpsychiatrie",1;"297 - stationsäquivalente Behandlung in der Erwachsenenpsychiatrie (29)",1;"307 - stationsäquivalente Behandlung in der Kinder- und Jugendpsychiatrie (30)",1;"31 - Psychosomatik",1;"",0;0,0},2,0)</f>
        <v>0</v>
      </c>
      <c r="T321" s="8">
        <f t="shared" si="43"/>
        <v>0</v>
      </c>
      <c r="U321" s="8">
        <f t="shared" si="45"/>
        <v>0</v>
      </c>
      <c r="V321" s="8">
        <f t="shared" si="38"/>
        <v>0</v>
      </c>
      <c r="W321" s="8">
        <f t="shared" si="39"/>
        <v>0</v>
      </c>
      <c r="X321" s="8">
        <f t="shared" si="40"/>
        <v>0</v>
      </c>
      <c r="Y321" s="8" t="str">
        <f t="shared" si="41"/>
        <v/>
      </c>
      <c r="Z321" s="8" t="str">
        <f>VLOOKUP($D321,{"29 - Psychiatrie (Erwachsene)","BGI";"297 - stationsäquivalente Behandlung in der Erwachsenenpsychiatrie (29)","BGI";"30 - Kinder- und Jugendpsychiatrie","BGII";"307 - stationsäquivalente Behandlung in der Kinder- und Jugendpsychiatrie (30)","BGII";"31 - Psychosomatik","BGI";"","LEER";0,"Leer"},2,0)</f>
        <v>LEER</v>
      </c>
      <c r="AA321" s="8" t="str">
        <f t="shared" si="42"/>
        <v>Stationen</v>
      </c>
    </row>
    <row r="322" spans="2:27" ht="15" customHeight="1" x14ac:dyDescent="0.25">
      <c r="B322" s="76" t="str">
        <f t="shared" si="44"/>
        <v>!!!</v>
      </c>
      <c r="C322" s="310" t="str">
        <f>IF(LEN($E322)&gt;0,VLOOKUP(TEXT($E322,0),'Angaben Stationen'!$E$14:$V$215,17,0),"")</f>
        <v/>
      </c>
      <c r="D322" s="254" t="str">
        <f>IF(LEN($E322)&gt;0,VLOOKUP(TEXT($E322,0),'Angaben Stationen'!$E$14:$V$215,18,0),"")</f>
        <v/>
      </c>
      <c r="E322" s="344"/>
      <c r="F322" s="256"/>
      <c r="G322" s="256"/>
      <c r="H322" s="307"/>
      <c r="I322" s="183"/>
      <c r="R322" s="8">
        <f t="shared" si="37"/>
        <v>0</v>
      </c>
      <c r="S322" s="8">
        <f>VLOOKUP($D322,{"29 - Psychiatrie (Erwachsene)",1;"30 - Kinder- und Jugendpsychiatrie",1;"297 - stationsäquivalente Behandlung in der Erwachsenenpsychiatrie (29)",1;"307 - stationsäquivalente Behandlung in der Kinder- und Jugendpsychiatrie (30)",1;"31 - Psychosomatik",1;"",0;0,0},2,0)</f>
        <v>0</v>
      </c>
      <c r="T322" s="8">
        <f t="shared" si="43"/>
        <v>0</v>
      </c>
      <c r="U322" s="8">
        <f t="shared" si="45"/>
        <v>0</v>
      </c>
      <c r="V322" s="8">
        <f t="shared" si="38"/>
        <v>0</v>
      </c>
      <c r="W322" s="8">
        <f t="shared" si="39"/>
        <v>0</v>
      </c>
      <c r="X322" s="8">
        <f t="shared" si="40"/>
        <v>0</v>
      </c>
      <c r="Y322" s="8" t="str">
        <f t="shared" si="41"/>
        <v/>
      </c>
      <c r="Z322" s="8" t="str">
        <f>VLOOKUP($D322,{"29 - Psychiatrie (Erwachsene)","BGI";"297 - stationsäquivalente Behandlung in der Erwachsenenpsychiatrie (29)","BGI";"30 - Kinder- und Jugendpsychiatrie","BGII";"307 - stationsäquivalente Behandlung in der Kinder- und Jugendpsychiatrie (30)","BGII";"31 - Psychosomatik","BGI";"","LEER";0,"Leer"},2,0)</f>
        <v>LEER</v>
      </c>
      <c r="AA322" s="8" t="str">
        <f t="shared" si="42"/>
        <v>Stationen</v>
      </c>
    </row>
    <row r="323" spans="2:27" ht="15" customHeight="1" x14ac:dyDescent="0.25">
      <c r="B323" s="76" t="str">
        <f t="shared" si="44"/>
        <v>!!!</v>
      </c>
      <c r="C323" s="310" t="str">
        <f>IF(LEN($E323)&gt;0,VLOOKUP(TEXT($E323,0),'Angaben Stationen'!$E$14:$V$215,17,0),"")</f>
        <v/>
      </c>
      <c r="D323" s="254" t="str">
        <f>IF(LEN($E323)&gt;0,VLOOKUP(TEXT($E323,0),'Angaben Stationen'!$E$14:$V$215,18,0),"")</f>
        <v/>
      </c>
      <c r="E323" s="344"/>
      <c r="F323" s="256"/>
      <c r="G323" s="256"/>
      <c r="H323" s="307"/>
      <c r="I323" s="183"/>
      <c r="R323" s="8">
        <f t="shared" si="37"/>
        <v>0</v>
      </c>
      <c r="S323" s="8">
        <f>VLOOKUP($D323,{"29 - Psychiatrie (Erwachsene)",1;"30 - Kinder- und Jugendpsychiatrie",1;"297 - stationsäquivalente Behandlung in der Erwachsenenpsychiatrie (29)",1;"307 - stationsäquivalente Behandlung in der Kinder- und Jugendpsychiatrie (30)",1;"31 - Psychosomatik",1;"",0;0,0},2,0)</f>
        <v>0</v>
      </c>
      <c r="T323" s="8">
        <f t="shared" si="43"/>
        <v>0</v>
      </c>
      <c r="U323" s="8">
        <f t="shared" si="45"/>
        <v>0</v>
      </c>
      <c r="V323" s="8">
        <f t="shared" si="38"/>
        <v>0</v>
      </c>
      <c r="W323" s="8">
        <f t="shared" si="39"/>
        <v>0</v>
      </c>
      <c r="X323" s="8">
        <f t="shared" si="40"/>
        <v>0</v>
      </c>
      <c r="Y323" s="8" t="str">
        <f t="shared" si="41"/>
        <v/>
      </c>
      <c r="Z323" s="8" t="str">
        <f>VLOOKUP($D323,{"29 - Psychiatrie (Erwachsene)","BGI";"297 - stationsäquivalente Behandlung in der Erwachsenenpsychiatrie (29)","BGI";"30 - Kinder- und Jugendpsychiatrie","BGII";"307 - stationsäquivalente Behandlung in der Kinder- und Jugendpsychiatrie (30)","BGII";"31 - Psychosomatik","BGI";"","LEER";0,"Leer"},2,0)</f>
        <v>LEER</v>
      </c>
      <c r="AA323" s="8" t="str">
        <f t="shared" si="42"/>
        <v>Stationen</v>
      </c>
    </row>
    <row r="324" spans="2:27" ht="15" customHeight="1" x14ac:dyDescent="0.25">
      <c r="B324" s="76" t="str">
        <f t="shared" si="44"/>
        <v>!!!</v>
      </c>
      <c r="C324" s="310" t="str">
        <f>IF(LEN($E324)&gt;0,VLOOKUP(TEXT($E324,0),'Angaben Stationen'!$E$14:$V$215,17,0),"")</f>
        <v/>
      </c>
      <c r="D324" s="254" t="str">
        <f>IF(LEN($E324)&gt;0,VLOOKUP(TEXT($E324,0),'Angaben Stationen'!$E$14:$V$215,18,0),"")</f>
        <v/>
      </c>
      <c r="E324" s="344"/>
      <c r="F324" s="256"/>
      <c r="G324" s="256"/>
      <c r="H324" s="307"/>
      <c r="I324" s="183"/>
      <c r="R324" s="8">
        <f t="shared" si="37"/>
        <v>0</v>
      </c>
      <c r="S324" s="8">
        <f>VLOOKUP($D324,{"29 - Psychiatrie (Erwachsene)",1;"30 - Kinder- und Jugendpsychiatrie",1;"297 - stationsäquivalente Behandlung in der Erwachsenenpsychiatrie (29)",1;"307 - stationsäquivalente Behandlung in der Kinder- und Jugendpsychiatrie (30)",1;"31 - Psychosomatik",1;"",0;0,0},2,0)</f>
        <v>0</v>
      </c>
      <c r="T324" s="8">
        <f t="shared" si="43"/>
        <v>0</v>
      </c>
      <c r="U324" s="8">
        <f t="shared" si="45"/>
        <v>0</v>
      </c>
      <c r="V324" s="8">
        <f t="shared" si="38"/>
        <v>0</v>
      </c>
      <c r="W324" s="8">
        <f t="shared" si="39"/>
        <v>0</v>
      </c>
      <c r="X324" s="8">
        <f t="shared" si="40"/>
        <v>0</v>
      </c>
      <c r="Y324" s="8" t="str">
        <f t="shared" si="41"/>
        <v/>
      </c>
      <c r="Z324" s="8" t="str">
        <f>VLOOKUP($D324,{"29 - Psychiatrie (Erwachsene)","BGI";"297 - stationsäquivalente Behandlung in der Erwachsenenpsychiatrie (29)","BGI";"30 - Kinder- und Jugendpsychiatrie","BGII";"307 - stationsäquivalente Behandlung in der Kinder- und Jugendpsychiatrie (30)","BGII";"31 - Psychosomatik","BGI";"","LEER";0,"Leer"},2,0)</f>
        <v>LEER</v>
      </c>
      <c r="AA324" s="8" t="str">
        <f t="shared" si="42"/>
        <v>Stationen</v>
      </c>
    </row>
    <row r="325" spans="2:27" ht="15" customHeight="1" x14ac:dyDescent="0.25">
      <c r="B325" s="76" t="str">
        <f t="shared" si="44"/>
        <v>!!!</v>
      </c>
      <c r="C325" s="310" t="str">
        <f>IF(LEN($E325)&gt;0,VLOOKUP(TEXT($E325,0),'Angaben Stationen'!$E$14:$V$215,17,0),"")</f>
        <v/>
      </c>
      <c r="D325" s="254" t="str">
        <f>IF(LEN($E325)&gt;0,VLOOKUP(TEXT($E325,0),'Angaben Stationen'!$E$14:$V$215,18,0),"")</f>
        <v/>
      </c>
      <c r="E325" s="344"/>
      <c r="F325" s="256"/>
      <c r="G325" s="256"/>
      <c r="H325" s="307"/>
      <c r="I325" s="183"/>
      <c r="R325" s="8">
        <f t="shared" si="37"/>
        <v>0</v>
      </c>
      <c r="S325" s="8">
        <f>VLOOKUP($D325,{"29 - Psychiatrie (Erwachsene)",1;"30 - Kinder- und Jugendpsychiatrie",1;"297 - stationsäquivalente Behandlung in der Erwachsenenpsychiatrie (29)",1;"307 - stationsäquivalente Behandlung in der Kinder- und Jugendpsychiatrie (30)",1;"31 - Psychosomatik",1;"",0;0,0},2,0)</f>
        <v>0</v>
      </c>
      <c r="T325" s="8">
        <f t="shared" si="43"/>
        <v>0</v>
      </c>
      <c r="U325" s="8">
        <f t="shared" si="45"/>
        <v>0</v>
      </c>
      <c r="V325" s="8">
        <f t="shared" si="38"/>
        <v>0</v>
      </c>
      <c r="W325" s="8">
        <f t="shared" si="39"/>
        <v>0</v>
      </c>
      <c r="X325" s="8">
        <f t="shared" si="40"/>
        <v>0</v>
      </c>
      <c r="Y325" s="8" t="str">
        <f t="shared" si="41"/>
        <v/>
      </c>
      <c r="Z325" s="8" t="str">
        <f>VLOOKUP($D325,{"29 - Psychiatrie (Erwachsene)","BGI";"297 - stationsäquivalente Behandlung in der Erwachsenenpsychiatrie (29)","BGI";"30 - Kinder- und Jugendpsychiatrie","BGII";"307 - stationsäquivalente Behandlung in der Kinder- und Jugendpsychiatrie (30)","BGII";"31 - Psychosomatik","BGI";"","LEER";0,"Leer"},2,0)</f>
        <v>LEER</v>
      </c>
      <c r="AA325" s="8" t="str">
        <f t="shared" si="42"/>
        <v>Stationen</v>
      </c>
    </row>
    <row r="326" spans="2:27" ht="15" customHeight="1" x14ac:dyDescent="0.25">
      <c r="B326" s="76" t="str">
        <f t="shared" si="44"/>
        <v>!!!</v>
      </c>
      <c r="C326" s="310" t="str">
        <f>IF(LEN($E326)&gt;0,VLOOKUP(TEXT($E326,0),'Angaben Stationen'!$E$14:$V$215,17,0),"")</f>
        <v/>
      </c>
      <c r="D326" s="254" t="str">
        <f>IF(LEN($E326)&gt;0,VLOOKUP(TEXT($E326,0),'Angaben Stationen'!$E$14:$V$215,18,0),"")</f>
        <v/>
      </c>
      <c r="E326" s="344"/>
      <c r="F326" s="256"/>
      <c r="G326" s="256"/>
      <c r="H326" s="307"/>
      <c r="I326" s="183"/>
      <c r="R326" s="8">
        <f t="shared" si="37"/>
        <v>0</v>
      </c>
      <c r="S326" s="8">
        <f>VLOOKUP($D326,{"29 - Psychiatrie (Erwachsene)",1;"30 - Kinder- und Jugendpsychiatrie",1;"297 - stationsäquivalente Behandlung in der Erwachsenenpsychiatrie (29)",1;"307 - stationsäquivalente Behandlung in der Kinder- und Jugendpsychiatrie (30)",1;"31 - Psychosomatik",1;"",0;0,0},2,0)</f>
        <v>0</v>
      </c>
      <c r="T326" s="8">
        <f t="shared" si="43"/>
        <v>0</v>
      </c>
      <c r="U326" s="8">
        <f t="shared" si="45"/>
        <v>0</v>
      </c>
      <c r="V326" s="8">
        <f t="shared" si="38"/>
        <v>0</v>
      </c>
      <c r="W326" s="8">
        <f t="shared" si="39"/>
        <v>0</v>
      </c>
      <c r="X326" s="8">
        <f t="shared" si="40"/>
        <v>0</v>
      </c>
      <c r="Y326" s="8" t="str">
        <f t="shared" si="41"/>
        <v/>
      </c>
      <c r="Z326" s="8" t="str">
        <f>VLOOKUP($D326,{"29 - Psychiatrie (Erwachsene)","BGI";"297 - stationsäquivalente Behandlung in der Erwachsenenpsychiatrie (29)","BGI";"30 - Kinder- und Jugendpsychiatrie","BGII";"307 - stationsäquivalente Behandlung in der Kinder- und Jugendpsychiatrie (30)","BGII";"31 - Psychosomatik","BGI";"","LEER";0,"Leer"},2,0)</f>
        <v>LEER</v>
      </c>
      <c r="AA326" s="8" t="str">
        <f t="shared" si="42"/>
        <v>Stationen</v>
      </c>
    </row>
    <row r="327" spans="2:27" ht="15" customHeight="1" x14ac:dyDescent="0.25">
      <c r="B327" s="76" t="str">
        <f t="shared" si="44"/>
        <v>!!!</v>
      </c>
      <c r="C327" s="310" t="str">
        <f>IF(LEN($E327)&gt;0,VLOOKUP(TEXT($E327,0),'Angaben Stationen'!$E$14:$V$215,17,0),"")</f>
        <v/>
      </c>
      <c r="D327" s="254" t="str">
        <f>IF(LEN($E327)&gt;0,VLOOKUP(TEXT($E327,0),'Angaben Stationen'!$E$14:$V$215,18,0),"")</f>
        <v/>
      </c>
      <c r="E327" s="344"/>
      <c r="F327" s="256"/>
      <c r="G327" s="256"/>
      <c r="H327" s="307"/>
      <c r="I327" s="183"/>
      <c r="R327" s="8">
        <f t="shared" si="37"/>
        <v>0</v>
      </c>
      <c r="S327" s="8">
        <f>VLOOKUP($D327,{"29 - Psychiatrie (Erwachsene)",1;"30 - Kinder- und Jugendpsychiatrie",1;"297 - stationsäquivalente Behandlung in der Erwachsenenpsychiatrie (29)",1;"307 - stationsäquivalente Behandlung in der Kinder- und Jugendpsychiatrie (30)",1;"31 - Psychosomatik",1;"",0;0,0},2,0)</f>
        <v>0</v>
      </c>
      <c r="T327" s="8">
        <f t="shared" si="43"/>
        <v>0</v>
      </c>
      <c r="U327" s="8">
        <f t="shared" si="45"/>
        <v>0</v>
      </c>
      <c r="V327" s="8">
        <f t="shared" si="38"/>
        <v>0</v>
      </c>
      <c r="W327" s="8">
        <f t="shared" si="39"/>
        <v>0</v>
      </c>
      <c r="X327" s="8">
        <f t="shared" si="40"/>
        <v>0</v>
      </c>
      <c r="Y327" s="8" t="str">
        <f t="shared" si="41"/>
        <v/>
      </c>
      <c r="Z327" s="8" t="str">
        <f>VLOOKUP($D327,{"29 - Psychiatrie (Erwachsene)","BGI";"297 - stationsäquivalente Behandlung in der Erwachsenenpsychiatrie (29)","BGI";"30 - Kinder- und Jugendpsychiatrie","BGII";"307 - stationsäquivalente Behandlung in der Kinder- und Jugendpsychiatrie (30)","BGII";"31 - Psychosomatik","BGI";"","LEER";0,"Leer"},2,0)</f>
        <v>LEER</v>
      </c>
      <c r="AA327" s="8" t="str">
        <f t="shared" si="42"/>
        <v>Stationen</v>
      </c>
    </row>
    <row r="328" spans="2:27" ht="15" customHeight="1" x14ac:dyDescent="0.25">
      <c r="B328" s="76" t="str">
        <f t="shared" si="44"/>
        <v>!!!</v>
      </c>
      <c r="C328" s="310" t="str">
        <f>IF(LEN($E328)&gt;0,VLOOKUP(TEXT($E328,0),'Angaben Stationen'!$E$14:$V$215,17,0),"")</f>
        <v/>
      </c>
      <c r="D328" s="254" t="str">
        <f>IF(LEN($E328)&gt;0,VLOOKUP(TEXT($E328,0),'Angaben Stationen'!$E$14:$V$215,18,0),"")</f>
        <v/>
      </c>
      <c r="E328" s="344"/>
      <c r="F328" s="256"/>
      <c r="G328" s="256"/>
      <c r="H328" s="307"/>
      <c r="I328" s="183"/>
      <c r="R328" s="8">
        <f t="shared" si="37"/>
        <v>0</v>
      </c>
      <c r="S328" s="8">
        <f>VLOOKUP($D328,{"29 - Psychiatrie (Erwachsene)",1;"30 - Kinder- und Jugendpsychiatrie",1;"297 - stationsäquivalente Behandlung in der Erwachsenenpsychiatrie (29)",1;"307 - stationsäquivalente Behandlung in der Kinder- und Jugendpsychiatrie (30)",1;"31 - Psychosomatik",1;"",0;0,0},2,0)</f>
        <v>0</v>
      </c>
      <c r="T328" s="8">
        <f t="shared" si="43"/>
        <v>0</v>
      </c>
      <c r="U328" s="8">
        <f t="shared" si="45"/>
        <v>0</v>
      </c>
      <c r="V328" s="8">
        <f t="shared" si="38"/>
        <v>0</v>
      </c>
      <c r="W328" s="8">
        <f t="shared" si="39"/>
        <v>0</v>
      </c>
      <c r="X328" s="8">
        <f t="shared" si="40"/>
        <v>0</v>
      </c>
      <c r="Y328" s="8" t="str">
        <f t="shared" si="41"/>
        <v/>
      </c>
      <c r="Z328" s="8" t="str">
        <f>VLOOKUP($D328,{"29 - Psychiatrie (Erwachsene)","BGI";"297 - stationsäquivalente Behandlung in der Erwachsenenpsychiatrie (29)","BGI";"30 - Kinder- und Jugendpsychiatrie","BGII";"307 - stationsäquivalente Behandlung in der Kinder- und Jugendpsychiatrie (30)","BGII";"31 - Psychosomatik","BGI";"","LEER";0,"Leer"},2,0)</f>
        <v>LEER</v>
      </c>
      <c r="AA328" s="8" t="str">
        <f t="shared" si="42"/>
        <v>Stationen</v>
      </c>
    </row>
    <row r="329" spans="2:27" ht="15" customHeight="1" x14ac:dyDescent="0.25">
      <c r="B329" s="76" t="str">
        <f t="shared" si="44"/>
        <v>!!!</v>
      </c>
      <c r="C329" s="310" t="str">
        <f>IF(LEN($E329)&gt;0,VLOOKUP(TEXT($E329,0),'Angaben Stationen'!$E$14:$V$215,17,0),"")</f>
        <v/>
      </c>
      <c r="D329" s="254" t="str">
        <f>IF(LEN($E329)&gt;0,VLOOKUP(TEXT($E329,0),'Angaben Stationen'!$E$14:$V$215,18,0),"")</f>
        <v/>
      </c>
      <c r="E329" s="344"/>
      <c r="F329" s="256"/>
      <c r="G329" s="256"/>
      <c r="H329" s="307"/>
      <c r="I329" s="183"/>
      <c r="R329" s="8">
        <f t="shared" si="37"/>
        <v>0</v>
      </c>
      <c r="S329" s="8">
        <f>VLOOKUP($D329,{"29 - Psychiatrie (Erwachsene)",1;"30 - Kinder- und Jugendpsychiatrie",1;"297 - stationsäquivalente Behandlung in der Erwachsenenpsychiatrie (29)",1;"307 - stationsäquivalente Behandlung in der Kinder- und Jugendpsychiatrie (30)",1;"31 - Psychosomatik",1;"",0;0,0},2,0)</f>
        <v>0</v>
      </c>
      <c r="T329" s="8">
        <f t="shared" si="43"/>
        <v>0</v>
      </c>
      <c r="U329" s="8">
        <f t="shared" si="45"/>
        <v>0</v>
      </c>
      <c r="V329" s="8">
        <f t="shared" si="38"/>
        <v>0</v>
      </c>
      <c r="W329" s="8">
        <f t="shared" si="39"/>
        <v>0</v>
      </c>
      <c r="X329" s="8">
        <f t="shared" si="40"/>
        <v>0</v>
      </c>
      <c r="Y329" s="8" t="str">
        <f t="shared" si="41"/>
        <v/>
      </c>
      <c r="Z329" s="8" t="str">
        <f>VLOOKUP($D329,{"29 - Psychiatrie (Erwachsene)","BGI";"297 - stationsäquivalente Behandlung in der Erwachsenenpsychiatrie (29)","BGI";"30 - Kinder- und Jugendpsychiatrie","BGII";"307 - stationsäquivalente Behandlung in der Kinder- und Jugendpsychiatrie (30)","BGII";"31 - Psychosomatik","BGI";"","LEER";0,"Leer"},2,0)</f>
        <v>LEER</v>
      </c>
      <c r="AA329" s="8" t="str">
        <f t="shared" si="42"/>
        <v>Stationen</v>
      </c>
    </row>
    <row r="330" spans="2:27" ht="15" customHeight="1" x14ac:dyDescent="0.25">
      <c r="B330" s="76" t="str">
        <f t="shared" si="44"/>
        <v>!!!</v>
      </c>
      <c r="C330" s="310" t="str">
        <f>IF(LEN($E330)&gt;0,VLOOKUP(TEXT($E330,0),'Angaben Stationen'!$E$14:$V$215,17,0),"")</f>
        <v/>
      </c>
      <c r="D330" s="254" t="str">
        <f>IF(LEN($E330)&gt;0,VLOOKUP(TEXT($E330,0),'Angaben Stationen'!$E$14:$V$215,18,0),"")</f>
        <v/>
      </c>
      <c r="E330" s="344"/>
      <c r="F330" s="256"/>
      <c r="G330" s="256"/>
      <c r="H330" s="307"/>
      <c r="I330" s="183"/>
      <c r="R330" s="8">
        <f t="shared" si="37"/>
        <v>0</v>
      </c>
      <c r="S330" s="8">
        <f>VLOOKUP($D330,{"29 - Psychiatrie (Erwachsene)",1;"30 - Kinder- und Jugendpsychiatrie",1;"297 - stationsäquivalente Behandlung in der Erwachsenenpsychiatrie (29)",1;"307 - stationsäquivalente Behandlung in der Kinder- und Jugendpsychiatrie (30)",1;"31 - Psychosomatik",1;"",0;0,0},2,0)</f>
        <v>0</v>
      </c>
      <c r="T330" s="8">
        <f t="shared" si="43"/>
        <v>0</v>
      </c>
      <c r="U330" s="8">
        <f t="shared" si="45"/>
        <v>0</v>
      </c>
      <c r="V330" s="8">
        <f t="shared" si="38"/>
        <v>0</v>
      </c>
      <c r="W330" s="8">
        <f t="shared" si="39"/>
        <v>0</v>
      </c>
      <c r="X330" s="8">
        <f t="shared" si="40"/>
        <v>0</v>
      </c>
      <c r="Y330" s="8" t="str">
        <f t="shared" si="41"/>
        <v/>
      </c>
      <c r="Z330" s="8" t="str">
        <f>VLOOKUP($D330,{"29 - Psychiatrie (Erwachsene)","BGI";"297 - stationsäquivalente Behandlung in der Erwachsenenpsychiatrie (29)","BGI";"30 - Kinder- und Jugendpsychiatrie","BGII";"307 - stationsäquivalente Behandlung in der Kinder- und Jugendpsychiatrie (30)","BGII";"31 - Psychosomatik","BGI";"","LEER";0,"Leer"},2,0)</f>
        <v>LEER</v>
      </c>
      <c r="AA330" s="8" t="str">
        <f t="shared" si="42"/>
        <v>Stationen</v>
      </c>
    </row>
    <row r="331" spans="2:27" ht="15" customHeight="1" x14ac:dyDescent="0.25">
      <c r="B331" s="76" t="str">
        <f t="shared" si="44"/>
        <v>!!!</v>
      </c>
      <c r="C331" s="310" t="str">
        <f>IF(LEN($E331)&gt;0,VLOOKUP(TEXT($E331,0),'Angaben Stationen'!$E$14:$V$215,17,0),"")</f>
        <v/>
      </c>
      <c r="D331" s="254" t="str">
        <f>IF(LEN($E331)&gt;0,VLOOKUP(TEXT($E331,0),'Angaben Stationen'!$E$14:$V$215,18,0),"")</f>
        <v/>
      </c>
      <c r="E331" s="344"/>
      <c r="F331" s="256"/>
      <c r="G331" s="256"/>
      <c r="H331" s="307"/>
      <c r="I331" s="183"/>
      <c r="R331" s="8">
        <f t="shared" si="37"/>
        <v>0</v>
      </c>
      <c r="S331" s="8">
        <f>VLOOKUP($D331,{"29 - Psychiatrie (Erwachsene)",1;"30 - Kinder- und Jugendpsychiatrie",1;"297 - stationsäquivalente Behandlung in der Erwachsenenpsychiatrie (29)",1;"307 - stationsäquivalente Behandlung in der Kinder- und Jugendpsychiatrie (30)",1;"31 - Psychosomatik",1;"",0;0,0},2,0)</f>
        <v>0</v>
      </c>
      <c r="T331" s="8">
        <f t="shared" si="43"/>
        <v>0</v>
      </c>
      <c r="U331" s="8">
        <f t="shared" si="45"/>
        <v>0</v>
      </c>
      <c r="V331" s="8">
        <f t="shared" si="38"/>
        <v>0</v>
      </c>
      <c r="W331" s="8">
        <f t="shared" si="39"/>
        <v>0</v>
      </c>
      <c r="X331" s="8">
        <f t="shared" si="40"/>
        <v>0</v>
      </c>
      <c r="Y331" s="8" t="str">
        <f t="shared" si="41"/>
        <v/>
      </c>
      <c r="Z331" s="8" t="str">
        <f>VLOOKUP($D331,{"29 - Psychiatrie (Erwachsene)","BGI";"297 - stationsäquivalente Behandlung in der Erwachsenenpsychiatrie (29)","BGI";"30 - Kinder- und Jugendpsychiatrie","BGII";"307 - stationsäquivalente Behandlung in der Kinder- und Jugendpsychiatrie (30)","BGII";"31 - Psychosomatik","BGI";"","LEER";0,"Leer"},2,0)</f>
        <v>LEER</v>
      </c>
      <c r="AA331" s="8" t="str">
        <f t="shared" si="42"/>
        <v>Stationen</v>
      </c>
    </row>
    <row r="332" spans="2:27" ht="15" customHeight="1" x14ac:dyDescent="0.25">
      <c r="B332" s="76" t="str">
        <f t="shared" si="44"/>
        <v>!!!</v>
      </c>
      <c r="C332" s="310" t="str">
        <f>IF(LEN($E332)&gt;0,VLOOKUP(TEXT($E332,0),'Angaben Stationen'!$E$14:$V$215,17,0),"")</f>
        <v/>
      </c>
      <c r="D332" s="254" t="str">
        <f>IF(LEN($E332)&gt;0,VLOOKUP(TEXT($E332,0),'Angaben Stationen'!$E$14:$V$215,18,0),"")</f>
        <v/>
      </c>
      <c r="E332" s="344"/>
      <c r="F332" s="256"/>
      <c r="G332" s="256"/>
      <c r="H332" s="307"/>
      <c r="I332" s="183"/>
      <c r="R332" s="8">
        <f t="shared" si="37"/>
        <v>0</v>
      </c>
      <c r="S332" s="8">
        <f>VLOOKUP($D332,{"29 - Psychiatrie (Erwachsene)",1;"30 - Kinder- und Jugendpsychiatrie",1;"297 - stationsäquivalente Behandlung in der Erwachsenenpsychiatrie (29)",1;"307 - stationsäquivalente Behandlung in der Kinder- und Jugendpsychiatrie (30)",1;"31 - Psychosomatik",1;"",0;0,0},2,0)</f>
        <v>0</v>
      </c>
      <c r="T332" s="8">
        <f t="shared" si="43"/>
        <v>0</v>
      </c>
      <c r="U332" s="8">
        <f t="shared" si="45"/>
        <v>0</v>
      </c>
      <c r="V332" s="8">
        <f t="shared" si="38"/>
        <v>0</v>
      </c>
      <c r="W332" s="8">
        <f t="shared" si="39"/>
        <v>0</v>
      </c>
      <c r="X332" s="8">
        <f t="shared" si="40"/>
        <v>0</v>
      </c>
      <c r="Y332" s="8" t="str">
        <f t="shared" si="41"/>
        <v/>
      </c>
      <c r="Z332" s="8" t="str">
        <f>VLOOKUP($D332,{"29 - Psychiatrie (Erwachsene)","BGI";"297 - stationsäquivalente Behandlung in der Erwachsenenpsychiatrie (29)","BGI";"30 - Kinder- und Jugendpsychiatrie","BGII";"307 - stationsäquivalente Behandlung in der Kinder- und Jugendpsychiatrie (30)","BGII";"31 - Psychosomatik","BGI";"","LEER";0,"Leer"},2,0)</f>
        <v>LEER</v>
      </c>
      <c r="AA332" s="8" t="str">
        <f t="shared" si="42"/>
        <v>Stationen</v>
      </c>
    </row>
    <row r="333" spans="2:27" ht="15" customHeight="1" x14ac:dyDescent="0.25">
      <c r="B333" s="76" t="str">
        <f t="shared" si="44"/>
        <v>!!!</v>
      </c>
      <c r="C333" s="310" t="str">
        <f>IF(LEN($E333)&gt;0,VLOOKUP(TEXT($E333,0),'Angaben Stationen'!$E$14:$V$215,17,0),"")</f>
        <v/>
      </c>
      <c r="D333" s="254" t="str">
        <f>IF(LEN($E333)&gt;0,VLOOKUP(TEXT($E333,0),'Angaben Stationen'!$E$14:$V$215,18,0),"")</f>
        <v/>
      </c>
      <c r="E333" s="344"/>
      <c r="F333" s="256"/>
      <c r="G333" s="256"/>
      <c r="H333" s="307"/>
      <c r="I333" s="183"/>
      <c r="R333" s="8">
        <f t="shared" si="37"/>
        <v>0</v>
      </c>
      <c r="S333" s="8">
        <f>VLOOKUP($D333,{"29 - Psychiatrie (Erwachsene)",1;"30 - Kinder- und Jugendpsychiatrie",1;"297 - stationsäquivalente Behandlung in der Erwachsenenpsychiatrie (29)",1;"307 - stationsäquivalente Behandlung in der Kinder- und Jugendpsychiatrie (30)",1;"31 - Psychosomatik",1;"",0;0,0},2,0)</f>
        <v>0</v>
      </c>
      <c r="T333" s="8">
        <f t="shared" si="43"/>
        <v>0</v>
      </c>
      <c r="U333" s="8">
        <f t="shared" si="45"/>
        <v>0</v>
      </c>
      <c r="V333" s="8">
        <f t="shared" si="38"/>
        <v>0</v>
      </c>
      <c r="W333" s="8">
        <f t="shared" si="39"/>
        <v>0</v>
      </c>
      <c r="X333" s="8">
        <f t="shared" si="40"/>
        <v>0</v>
      </c>
      <c r="Y333" s="8" t="str">
        <f t="shared" si="41"/>
        <v/>
      </c>
      <c r="Z333" s="8" t="str">
        <f>VLOOKUP($D333,{"29 - Psychiatrie (Erwachsene)","BGI";"297 - stationsäquivalente Behandlung in der Erwachsenenpsychiatrie (29)","BGI";"30 - Kinder- und Jugendpsychiatrie","BGII";"307 - stationsäquivalente Behandlung in der Kinder- und Jugendpsychiatrie (30)","BGII";"31 - Psychosomatik","BGI";"","LEER";0,"Leer"},2,0)</f>
        <v>LEER</v>
      </c>
      <c r="AA333" s="8" t="str">
        <f t="shared" si="42"/>
        <v>Stationen</v>
      </c>
    </row>
    <row r="334" spans="2:27" ht="15" customHeight="1" x14ac:dyDescent="0.25">
      <c r="B334" s="76" t="str">
        <f t="shared" si="44"/>
        <v>!!!</v>
      </c>
      <c r="C334" s="310" t="str">
        <f>IF(LEN($E334)&gt;0,VLOOKUP(TEXT($E334,0),'Angaben Stationen'!$E$14:$V$215,17,0),"")</f>
        <v/>
      </c>
      <c r="D334" s="254" t="str">
        <f>IF(LEN($E334)&gt;0,VLOOKUP(TEXT($E334,0),'Angaben Stationen'!$E$14:$V$215,18,0),"")</f>
        <v/>
      </c>
      <c r="E334" s="344"/>
      <c r="F334" s="256"/>
      <c r="G334" s="256"/>
      <c r="H334" s="307"/>
      <c r="I334" s="183"/>
      <c r="R334" s="8">
        <f t="shared" si="37"/>
        <v>0</v>
      </c>
      <c r="S334" s="8">
        <f>VLOOKUP($D334,{"29 - Psychiatrie (Erwachsene)",1;"30 - Kinder- und Jugendpsychiatrie",1;"297 - stationsäquivalente Behandlung in der Erwachsenenpsychiatrie (29)",1;"307 - stationsäquivalente Behandlung in der Kinder- und Jugendpsychiatrie (30)",1;"31 - Psychosomatik",1;"",0;0,0},2,0)</f>
        <v>0</v>
      </c>
      <c r="T334" s="8">
        <f t="shared" si="43"/>
        <v>0</v>
      </c>
      <c r="U334" s="8">
        <f t="shared" si="45"/>
        <v>0</v>
      </c>
      <c r="V334" s="8">
        <f t="shared" si="38"/>
        <v>0</v>
      </c>
      <c r="W334" s="8">
        <f t="shared" si="39"/>
        <v>0</v>
      </c>
      <c r="X334" s="8">
        <f t="shared" si="40"/>
        <v>0</v>
      </c>
      <c r="Y334" s="8" t="str">
        <f t="shared" si="41"/>
        <v/>
      </c>
      <c r="Z334" s="8" t="str">
        <f>VLOOKUP($D334,{"29 - Psychiatrie (Erwachsene)","BGI";"297 - stationsäquivalente Behandlung in der Erwachsenenpsychiatrie (29)","BGI";"30 - Kinder- und Jugendpsychiatrie","BGII";"307 - stationsäquivalente Behandlung in der Kinder- und Jugendpsychiatrie (30)","BGII";"31 - Psychosomatik","BGI";"","LEER";0,"Leer"},2,0)</f>
        <v>LEER</v>
      </c>
      <c r="AA334" s="8" t="str">
        <f t="shared" si="42"/>
        <v>Stationen</v>
      </c>
    </row>
    <row r="335" spans="2:27" ht="15" customHeight="1" x14ac:dyDescent="0.25">
      <c r="B335" s="76" t="str">
        <f t="shared" si="44"/>
        <v>!!!</v>
      </c>
      <c r="C335" s="310" t="str">
        <f>IF(LEN($E335)&gt;0,VLOOKUP(TEXT($E335,0),'Angaben Stationen'!$E$14:$V$215,17,0),"")</f>
        <v/>
      </c>
      <c r="D335" s="254" t="str">
        <f>IF(LEN($E335)&gt;0,VLOOKUP(TEXT($E335,0),'Angaben Stationen'!$E$14:$V$215,18,0),"")</f>
        <v/>
      </c>
      <c r="E335" s="344"/>
      <c r="F335" s="256"/>
      <c r="G335" s="256"/>
      <c r="H335" s="307"/>
      <c r="I335" s="183"/>
      <c r="R335" s="8">
        <f t="shared" si="37"/>
        <v>0</v>
      </c>
      <c r="S335" s="8">
        <f>VLOOKUP($D335,{"29 - Psychiatrie (Erwachsene)",1;"30 - Kinder- und Jugendpsychiatrie",1;"297 - stationsäquivalente Behandlung in der Erwachsenenpsychiatrie (29)",1;"307 - stationsäquivalente Behandlung in der Kinder- und Jugendpsychiatrie (30)",1;"31 - Psychosomatik",1;"",0;0,0},2,0)</f>
        <v>0</v>
      </c>
      <c r="T335" s="8">
        <f t="shared" si="43"/>
        <v>0</v>
      </c>
      <c r="U335" s="8">
        <f t="shared" si="45"/>
        <v>0</v>
      </c>
      <c r="V335" s="8">
        <f t="shared" si="38"/>
        <v>0</v>
      </c>
      <c r="W335" s="8">
        <f t="shared" si="39"/>
        <v>0</v>
      </c>
      <c r="X335" s="8">
        <f t="shared" si="40"/>
        <v>0</v>
      </c>
      <c r="Y335" s="8" t="str">
        <f t="shared" si="41"/>
        <v/>
      </c>
      <c r="Z335" s="8" t="str">
        <f>VLOOKUP($D335,{"29 - Psychiatrie (Erwachsene)","BGI";"297 - stationsäquivalente Behandlung in der Erwachsenenpsychiatrie (29)","BGI";"30 - Kinder- und Jugendpsychiatrie","BGII";"307 - stationsäquivalente Behandlung in der Kinder- und Jugendpsychiatrie (30)","BGII";"31 - Psychosomatik","BGI";"","LEER";0,"Leer"},2,0)</f>
        <v>LEER</v>
      </c>
      <c r="AA335" s="8" t="str">
        <f t="shared" si="42"/>
        <v>Stationen</v>
      </c>
    </row>
    <row r="336" spans="2:27" ht="15" customHeight="1" x14ac:dyDescent="0.25">
      <c r="B336" s="76" t="str">
        <f t="shared" si="44"/>
        <v>!!!</v>
      </c>
      <c r="C336" s="310" t="str">
        <f>IF(LEN($E336)&gt;0,VLOOKUP(TEXT($E336,0),'Angaben Stationen'!$E$14:$V$215,17,0),"")</f>
        <v/>
      </c>
      <c r="D336" s="254" t="str">
        <f>IF(LEN($E336)&gt;0,VLOOKUP(TEXT($E336,0),'Angaben Stationen'!$E$14:$V$215,18,0),"")</f>
        <v/>
      </c>
      <c r="E336" s="344"/>
      <c r="F336" s="256"/>
      <c r="G336" s="256"/>
      <c r="H336" s="307"/>
      <c r="I336" s="183"/>
      <c r="R336" s="8">
        <f t="shared" si="37"/>
        <v>0</v>
      </c>
      <c r="S336" s="8">
        <f>VLOOKUP($D336,{"29 - Psychiatrie (Erwachsene)",1;"30 - Kinder- und Jugendpsychiatrie",1;"297 - stationsäquivalente Behandlung in der Erwachsenenpsychiatrie (29)",1;"307 - stationsäquivalente Behandlung in der Kinder- und Jugendpsychiatrie (30)",1;"31 - Psychosomatik",1;"",0;0,0},2,0)</f>
        <v>0</v>
      </c>
      <c r="T336" s="8">
        <f t="shared" si="43"/>
        <v>0</v>
      </c>
      <c r="U336" s="8">
        <f t="shared" si="45"/>
        <v>0</v>
      </c>
      <c r="V336" s="8">
        <f t="shared" si="38"/>
        <v>0</v>
      </c>
      <c r="W336" s="8">
        <f t="shared" si="39"/>
        <v>0</v>
      </c>
      <c r="X336" s="8">
        <f t="shared" si="40"/>
        <v>0</v>
      </c>
      <c r="Y336" s="8" t="str">
        <f t="shared" si="41"/>
        <v/>
      </c>
      <c r="Z336" s="8" t="str">
        <f>VLOOKUP($D336,{"29 - Psychiatrie (Erwachsene)","BGI";"297 - stationsäquivalente Behandlung in der Erwachsenenpsychiatrie (29)","BGI";"30 - Kinder- und Jugendpsychiatrie","BGII";"307 - stationsäquivalente Behandlung in der Kinder- und Jugendpsychiatrie (30)","BGII";"31 - Psychosomatik","BGI";"","LEER";0,"Leer"},2,0)</f>
        <v>LEER</v>
      </c>
      <c r="AA336" s="8" t="str">
        <f t="shared" si="42"/>
        <v>Stationen</v>
      </c>
    </row>
    <row r="337" spans="2:27" ht="15" customHeight="1" x14ac:dyDescent="0.25">
      <c r="B337" s="76" t="str">
        <f t="shared" si="44"/>
        <v>!!!</v>
      </c>
      <c r="C337" s="310" t="str">
        <f>IF(LEN($E337)&gt;0,VLOOKUP(TEXT($E337,0),'Angaben Stationen'!$E$14:$V$215,17,0),"")</f>
        <v/>
      </c>
      <c r="D337" s="254" t="str">
        <f>IF(LEN($E337)&gt;0,VLOOKUP(TEXT($E337,0),'Angaben Stationen'!$E$14:$V$215,18,0),"")</f>
        <v/>
      </c>
      <c r="E337" s="344"/>
      <c r="F337" s="256"/>
      <c r="G337" s="256"/>
      <c r="H337" s="307"/>
      <c r="I337" s="183"/>
      <c r="R337" s="8">
        <f t="shared" si="37"/>
        <v>0</v>
      </c>
      <c r="S337" s="8">
        <f>VLOOKUP($D337,{"29 - Psychiatrie (Erwachsene)",1;"30 - Kinder- und Jugendpsychiatrie",1;"297 - stationsäquivalente Behandlung in der Erwachsenenpsychiatrie (29)",1;"307 - stationsäquivalente Behandlung in der Kinder- und Jugendpsychiatrie (30)",1;"31 - Psychosomatik",1;"",0;0,0},2,0)</f>
        <v>0</v>
      </c>
      <c r="T337" s="8">
        <f t="shared" si="43"/>
        <v>0</v>
      </c>
      <c r="U337" s="8">
        <f t="shared" si="45"/>
        <v>0</v>
      </c>
      <c r="V337" s="8">
        <f t="shared" si="38"/>
        <v>0</v>
      </c>
      <c r="W337" s="8">
        <f t="shared" si="39"/>
        <v>0</v>
      </c>
      <c r="X337" s="8">
        <f t="shared" si="40"/>
        <v>0</v>
      </c>
      <c r="Y337" s="8" t="str">
        <f t="shared" si="41"/>
        <v/>
      </c>
      <c r="Z337" s="8" t="str">
        <f>VLOOKUP($D337,{"29 - Psychiatrie (Erwachsene)","BGI";"297 - stationsäquivalente Behandlung in der Erwachsenenpsychiatrie (29)","BGI";"30 - Kinder- und Jugendpsychiatrie","BGII";"307 - stationsäquivalente Behandlung in der Kinder- und Jugendpsychiatrie (30)","BGII";"31 - Psychosomatik","BGI";"","LEER";0,"Leer"},2,0)</f>
        <v>LEER</v>
      </c>
      <c r="AA337" s="8" t="str">
        <f t="shared" si="42"/>
        <v>Stationen</v>
      </c>
    </row>
    <row r="338" spans="2:27" ht="15" customHeight="1" x14ac:dyDescent="0.25">
      <c r="B338" s="76" t="str">
        <f t="shared" si="44"/>
        <v>!!!</v>
      </c>
      <c r="C338" s="310" t="str">
        <f>IF(LEN($E338)&gt;0,VLOOKUP(TEXT($E338,0),'Angaben Stationen'!$E$14:$V$215,17,0),"")</f>
        <v/>
      </c>
      <c r="D338" s="254" t="str">
        <f>IF(LEN($E338)&gt;0,VLOOKUP(TEXT($E338,0),'Angaben Stationen'!$E$14:$V$215,18,0),"")</f>
        <v/>
      </c>
      <c r="E338" s="344"/>
      <c r="F338" s="256"/>
      <c r="G338" s="256"/>
      <c r="H338" s="307"/>
      <c r="I338" s="183"/>
      <c r="R338" s="8">
        <f t="shared" si="37"/>
        <v>0</v>
      </c>
      <c r="S338" s="8">
        <f>VLOOKUP($D338,{"29 - Psychiatrie (Erwachsene)",1;"30 - Kinder- und Jugendpsychiatrie",1;"297 - stationsäquivalente Behandlung in der Erwachsenenpsychiatrie (29)",1;"307 - stationsäquivalente Behandlung in der Kinder- und Jugendpsychiatrie (30)",1;"31 - Psychosomatik",1;"",0;0,0},2,0)</f>
        <v>0</v>
      </c>
      <c r="T338" s="8">
        <f t="shared" si="43"/>
        <v>0</v>
      </c>
      <c r="U338" s="8">
        <f t="shared" si="45"/>
        <v>0</v>
      </c>
      <c r="V338" s="8">
        <f t="shared" si="38"/>
        <v>0</v>
      </c>
      <c r="W338" s="8">
        <f t="shared" si="39"/>
        <v>0</v>
      </c>
      <c r="X338" s="8">
        <f t="shared" si="40"/>
        <v>0</v>
      </c>
      <c r="Y338" s="8" t="str">
        <f t="shared" si="41"/>
        <v/>
      </c>
      <c r="Z338" s="8" t="str">
        <f>VLOOKUP($D338,{"29 - Psychiatrie (Erwachsene)","BGI";"297 - stationsäquivalente Behandlung in der Erwachsenenpsychiatrie (29)","BGI";"30 - Kinder- und Jugendpsychiatrie","BGII";"307 - stationsäquivalente Behandlung in der Kinder- und Jugendpsychiatrie (30)","BGII";"31 - Psychosomatik","BGI";"","LEER";0,"Leer"},2,0)</f>
        <v>LEER</v>
      </c>
      <c r="AA338" s="8" t="str">
        <f t="shared" si="42"/>
        <v>Stationen</v>
      </c>
    </row>
    <row r="339" spans="2:27" ht="15" customHeight="1" x14ac:dyDescent="0.25">
      <c r="B339" s="76" t="str">
        <f t="shared" si="44"/>
        <v>!!!</v>
      </c>
      <c r="C339" s="310" t="str">
        <f>IF(LEN($E339)&gt;0,VLOOKUP(TEXT($E339,0),'Angaben Stationen'!$E$14:$V$215,17,0),"")</f>
        <v/>
      </c>
      <c r="D339" s="254" t="str">
        <f>IF(LEN($E339)&gt;0,VLOOKUP(TEXT($E339,0),'Angaben Stationen'!$E$14:$V$215,18,0),"")</f>
        <v/>
      </c>
      <c r="E339" s="344"/>
      <c r="F339" s="256"/>
      <c r="G339" s="256"/>
      <c r="H339" s="307"/>
      <c r="I339" s="183"/>
      <c r="R339" s="8">
        <f t="shared" si="37"/>
        <v>0</v>
      </c>
      <c r="S339" s="8">
        <f>VLOOKUP($D339,{"29 - Psychiatrie (Erwachsene)",1;"30 - Kinder- und Jugendpsychiatrie",1;"297 - stationsäquivalente Behandlung in der Erwachsenenpsychiatrie (29)",1;"307 - stationsäquivalente Behandlung in der Kinder- und Jugendpsychiatrie (30)",1;"31 - Psychosomatik",1;"",0;0,0},2,0)</f>
        <v>0</v>
      </c>
      <c r="T339" s="8">
        <f t="shared" si="43"/>
        <v>0</v>
      </c>
      <c r="U339" s="8">
        <f t="shared" si="45"/>
        <v>0</v>
      </c>
      <c r="V339" s="8">
        <f t="shared" si="38"/>
        <v>0</v>
      </c>
      <c r="W339" s="8">
        <f t="shared" si="39"/>
        <v>0</v>
      </c>
      <c r="X339" s="8">
        <f t="shared" si="40"/>
        <v>0</v>
      </c>
      <c r="Y339" s="8" t="str">
        <f t="shared" si="41"/>
        <v/>
      </c>
      <c r="Z339" s="8" t="str">
        <f>VLOOKUP($D339,{"29 - Psychiatrie (Erwachsene)","BGI";"297 - stationsäquivalente Behandlung in der Erwachsenenpsychiatrie (29)","BGI";"30 - Kinder- und Jugendpsychiatrie","BGII";"307 - stationsäquivalente Behandlung in der Kinder- und Jugendpsychiatrie (30)","BGII";"31 - Psychosomatik","BGI";"","LEER";0,"Leer"},2,0)</f>
        <v>LEER</v>
      </c>
      <c r="AA339" s="8" t="str">
        <f t="shared" si="42"/>
        <v>Stationen</v>
      </c>
    </row>
    <row r="340" spans="2:27" ht="15" customHeight="1" x14ac:dyDescent="0.25">
      <c r="B340" s="76" t="str">
        <f t="shared" si="44"/>
        <v>!!!</v>
      </c>
      <c r="C340" s="310" t="str">
        <f>IF(LEN($E340)&gt;0,VLOOKUP(TEXT($E340,0),'Angaben Stationen'!$E$14:$V$215,17,0),"")</f>
        <v/>
      </c>
      <c r="D340" s="254" t="str">
        <f>IF(LEN($E340)&gt;0,VLOOKUP(TEXT($E340,0),'Angaben Stationen'!$E$14:$V$215,18,0),"")</f>
        <v/>
      </c>
      <c r="E340" s="344"/>
      <c r="F340" s="256"/>
      <c r="G340" s="256"/>
      <c r="H340" s="307"/>
      <c r="I340" s="183"/>
      <c r="R340" s="8">
        <f t="shared" si="37"/>
        <v>0</v>
      </c>
      <c r="S340" s="8">
        <f>VLOOKUP($D340,{"29 - Psychiatrie (Erwachsene)",1;"30 - Kinder- und Jugendpsychiatrie",1;"297 - stationsäquivalente Behandlung in der Erwachsenenpsychiatrie (29)",1;"307 - stationsäquivalente Behandlung in der Kinder- und Jugendpsychiatrie (30)",1;"31 - Psychosomatik",1;"",0;0,0},2,0)</f>
        <v>0</v>
      </c>
      <c r="T340" s="8">
        <f t="shared" si="43"/>
        <v>0</v>
      </c>
      <c r="U340" s="8">
        <f t="shared" si="45"/>
        <v>0</v>
      </c>
      <c r="V340" s="8">
        <f t="shared" si="38"/>
        <v>0</v>
      </c>
      <c r="W340" s="8">
        <f t="shared" si="39"/>
        <v>0</v>
      </c>
      <c r="X340" s="8">
        <f t="shared" si="40"/>
        <v>0</v>
      </c>
      <c r="Y340" s="8" t="str">
        <f t="shared" si="41"/>
        <v/>
      </c>
      <c r="Z340" s="8" t="str">
        <f>VLOOKUP($D340,{"29 - Psychiatrie (Erwachsene)","BGI";"297 - stationsäquivalente Behandlung in der Erwachsenenpsychiatrie (29)","BGI";"30 - Kinder- und Jugendpsychiatrie","BGII";"307 - stationsäquivalente Behandlung in der Kinder- und Jugendpsychiatrie (30)","BGII";"31 - Psychosomatik","BGI";"","LEER";0,"Leer"},2,0)</f>
        <v>LEER</v>
      </c>
      <c r="AA340" s="8" t="str">
        <f t="shared" si="42"/>
        <v>Stationen</v>
      </c>
    </row>
    <row r="341" spans="2:27" ht="15" customHeight="1" x14ac:dyDescent="0.25">
      <c r="B341" s="76" t="str">
        <f t="shared" si="44"/>
        <v>!!!</v>
      </c>
      <c r="C341" s="310" t="str">
        <f>IF(LEN($E341)&gt;0,VLOOKUP(TEXT($E341,0),'Angaben Stationen'!$E$14:$V$215,17,0),"")</f>
        <v/>
      </c>
      <c r="D341" s="254" t="str">
        <f>IF(LEN($E341)&gt;0,VLOOKUP(TEXT($E341,0),'Angaben Stationen'!$E$14:$V$215,18,0),"")</f>
        <v/>
      </c>
      <c r="E341" s="344"/>
      <c r="F341" s="256"/>
      <c r="G341" s="256"/>
      <c r="H341" s="307"/>
      <c r="I341" s="183"/>
      <c r="R341" s="8">
        <f t="shared" si="37"/>
        <v>0</v>
      </c>
      <c r="S341" s="8">
        <f>VLOOKUP($D341,{"29 - Psychiatrie (Erwachsene)",1;"30 - Kinder- und Jugendpsychiatrie",1;"297 - stationsäquivalente Behandlung in der Erwachsenenpsychiatrie (29)",1;"307 - stationsäquivalente Behandlung in der Kinder- und Jugendpsychiatrie (30)",1;"31 - Psychosomatik",1;"",0;0,0},2,0)</f>
        <v>0</v>
      </c>
      <c r="T341" s="8">
        <f t="shared" si="43"/>
        <v>0</v>
      </c>
      <c r="U341" s="8">
        <f t="shared" si="45"/>
        <v>0</v>
      </c>
      <c r="V341" s="8">
        <f t="shared" si="38"/>
        <v>0</v>
      </c>
      <c r="W341" s="8">
        <f t="shared" si="39"/>
        <v>0</v>
      </c>
      <c r="X341" s="8">
        <f t="shared" si="40"/>
        <v>0</v>
      </c>
      <c r="Y341" s="8" t="str">
        <f t="shared" si="41"/>
        <v/>
      </c>
      <c r="Z341" s="8" t="str">
        <f>VLOOKUP($D341,{"29 - Psychiatrie (Erwachsene)","BGI";"297 - stationsäquivalente Behandlung in der Erwachsenenpsychiatrie (29)","BGI";"30 - Kinder- und Jugendpsychiatrie","BGII";"307 - stationsäquivalente Behandlung in der Kinder- und Jugendpsychiatrie (30)","BGII";"31 - Psychosomatik","BGI";"","LEER";0,"Leer"},2,0)</f>
        <v>LEER</v>
      </c>
      <c r="AA341" s="8" t="str">
        <f t="shared" si="42"/>
        <v>Stationen</v>
      </c>
    </row>
    <row r="342" spans="2:27" ht="15" customHeight="1" x14ac:dyDescent="0.25">
      <c r="B342" s="76" t="str">
        <f t="shared" si="44"/>
        <v>!!!</v>
      </c>
      <c r="C342" s="310" t="str">
        <f>IF(LEN($E342)&gt;0,VLOOKUP(TEXT($E342,0),'Angaben Stationen'!$E$14:$V$215,17,0),"")</f>
        <v/>
      </c>
      <c r="D342" s="254" t="str">
        <f>IF(LEN($E342)&gt;0,VLOOKUP(TEXT($E342,0),'Angaben Stationen'!$E$14:$V$215,18,0),"")</f>
        <v/>
      </c>
      <c r="E342" s="344"/>
      <c r="F342" s="256"/>
      <c r="G342" s="256"/>
      <c r="H342" s="307"/>
      <c r="I342" s="183"/>
      <c r="R342" s="8">
        <f t="shared" si="37"/>
        <v>0</v>
      </c>
      <c r="S342" s="8">
        <f>VLOOKUP($D342,{"29 - Psychiatrie (Erwachsene)",1;"30 - Kinder- und Jugendpsychiatrie",1;"297 - stationsäquivalente Behandlung in der Erwachsenenpsychiatrie (29)",1;"307 - stationsäquivalente Behandlung in der Kinder- und Jugendpsychiatrie (30)",1;"31 - Psychosomatik",1;"",0;0,0},2,0)</f>
        <v>0</v>
      </c>
      <c r="T342" s="8">
        <f t="shared" si="43"/>
        <v>0</v>
      </c>
      <c r="U342" s="8">
        <f t="shared" si="45"/>
        <v>0</v>
      </c>
      <c r="V342" s="8">
        <f t="shared" si="38"/>
        <v>0</v>
      </c>
      <c r="W342" s="8">
        <f t="shared" si="39"/>
        <v>0</v>
      </c>
      <c r="X342" s="8">
        <f t="shared" si="40"/>
        <v>0</v>
      </c>
      <c r="Y342" s="8" t="str">
        <f t="shared" si="41"/>
        <v/>
      </c>
      <c r="Z342" s="8" t="str">
        <f>VLOOKUP($D342,{"29 - Psychiatrie (Erwachsene)","BGI";"297 - stationsäquivalente Behandlung in der Erwachsenenpsychiatrie (29)","BGI";"30 - Kinder- und Jugendpsychiatrie","BGII";"307 - stationsäquivalente Behandlung in der Kinder- und Jugendpsychiatrie (30)","BGII";"31 - Psychosomatik","BGI";"","LEER";0,"Leer"},2,0)</f>
        <v>LEER</v>
      </c>
      <c r="AA342" s="8" t="str">
        <f t="shared" si="42"/>
        <v>Stationen</v>
      </c>
    </row>
    <row r="343" spans="2:27" ht="15" customHeight="1" x14ac:dyDescent="0.25">
      <c r="B343" s="76" t="str">
        <f t="shared" si="44"/>
        <v>!!!</v>
      </c>
      <c r="C343" s="310" t="str">
        <f>IF(LEN($E343)&gt;0,VLOOKUP(TEXT($E343,0),'Angaben Stationen'!$E$14:$V$215,17,0),"")</f>
        <v/>
      </c>
      <c r="D343" s="254" t="str">
        <f>IF(LEN($E343)&gt;0,VLOOKUP(TEXT($E343,0),'Angaben Stationen'!$E$14:$V$215,18,0),"")</f>
        <v/>
      </c>
      <c r="E343" s="344"/>
      <c r="F343" s="256"/>
      <c r="G343" s="256"/>
      <c r="H343" s="307"/>
      <c r="I343" s="183"/>
      <c r="R343" s="8">
        <f t="shared" si="37"/>
        <v>0</v>
      </c>
      <c r="S343" s="8">
        <f>VLOOKUP($D343,{"29 - Psychiatrie (Erwachsene)",1;"30 - Kinder- und Jugendpsychiatrie",1;"297 - stationsäquivalente Behandlung in der Erwachsenenpsychiatrie (29)",1;"307 - stationsäquivalente Behandlung in der Kinder- und Jugendpsychiatrie (30)",1;"31 - Psychosomatik",1;"",0;0,0},2,0)</f>
        <v>0</v>
      </c>
      <c r="T343" s="8">
        <f t="shared" si="43"/>
        <v>0</v>
      </c>
      <c r="U343" s="8">
        <f t="shared" si="45"/>
        <v>0</v>
      </c>
      <c r="V343" s="8">
        <f t="shared" si="38"/>
        <v>0</v>
      </c>
      <c r="W343" s="8">
        <f t="shared" si="39"/>
        <v>0</v>
      </c>
      <c r="X343" s="8">
        <f t="shared" si="40"/>
        <v>0</v>
      </c>
      <c r="Y343" s="8" t="str">
        <f t="shared" si="41"/>
        <v/>
      </c>
      <c r="Z343" s="8" t="str">
        <f>VLOOKUP($D343,{"29 - Psychiatrie (Erwachsene)","BGI";"297 - stationsäquivalente Behandlung in der Erwachsenenpsychiatrie (29)","BGI";"30 - Kinder- und Jugendpsychiatrie","BGII";"307 - stationsäquivalente Behandlung in der Kinder- und Jugendpsychiatrie (30)","BGII";"31 - Psychosomatik","BGI";"","LEER";0,"Leer"},2,0)</f>
        <v>LEER</v>
      </c>
      <c r="AA343" s="8" t="str">
        <f t="shared" si="42"/>
        <v>Stationen</v>
      </c>
    </row>
    <row r="344" spans="2:27" ht="15" customHeight="1" x14ac:dyDescent="0.25">
      <c r="B344" s="76" t="str">
        <f t="shared" si="44"/>
        <v>!!!</v>
      </c>
      <c r="C344" s="310" t="str">
        <f>IF(LEN($E344)&gt;0,VLOOKUP(TEXT($E344,0),'Angaben Stationen'!$E$14:$V$215,17,0),"")</f>
        <v/>
      </c>
      <c r="D344" s="254" t="str">
        <f>IF(LEN($E344)&gt;0,VLOOKUP(TEXT($E344,0),'Angaben Stationen'!$E$14:$V$215,18,0),"")</f>
        <v/>
      </c>
      <c r="E344" s="344"/>
      <c r="F344" s="256"/>
      <c r="G344" s="256"/>
      <c r="H344" s="307"/>
      <c r="I344" s="183"/>
      <c r="R344" s="8">
        <f t="shared" si="37"/>
        <v>0</v>
      </c>
      <c r="S344" s="8">
        <f>VLOOKUP($D344,{"29 - Psychiatrie (Erwachsene)",1;"30 - Kinder- und Jugendpsychiatrie",1;"297 - stationsäquivalente Behandlung in der Erwachsenenpsychiatrie (29)",1;"307 - stationsäquivalente Behandlung in der Kinder- und Jugendpsychiatrie (30)",1;"31 - Psychosomatik",1;"",0;0,0},2,0)</f>
        <v>0</v>
      </c>
      <c r="T344" s="8">
        <f t="shared" si="43"/>
        <v>0</v>
      </c>
      <c r="U344" s="8">
        <f t="shared" si="45"/>
        <v>0</v>
      </c>
      <c r="V344" s="8">
        <f t="shared" si="38"/>
        <v>0</v>
      </c>
      <c r="W344" s="8">
        <f t="shared" si="39"/>
        <v>0</v>
      </c>
      <c r="X344" s="8">
        <f t="shared" si="40"/>
        <v>0</v>
      </c>
      <c r="Y344" s="8" t="str">
        <f t="shared" si="41"/>
        <v/>
      </c>
      <c r="Z344" s="8" t="str">
        <f>VLOOKUP($D344,{"29 - Psychiatrie (Erwachsene)","BGI";"297 - stationsäquivalente Behandlung in der Erwachsenenpsychiatrie (29)","BGI";"30 - Kinder- und Jugendpsychiatrie","BGII";"307 - stationsäquivalente Behandlung in der Kinder- und Jugendpsychiatrie (30)","BGII";"31 - Psychosomatik","BGI";"","LEER";0,"Leer"},2,0)</f>
        <v>LEER</v>
      </c>
      <c r="AA344" s="8" t="str">
        <f t="shared" si="42"/>
        <v>Stationen</v>
      </c>
    </row>
    <row r="345" spans="2:27" ht="15" customHeight="1" x14ac:dyDescent="0.25">
      <c r="B345" s="76" t="str">
        <f t="shared" si="44"/>
        <v>!!!</v>
      </c>
      <c r="C345" s="310" t="str">
        <f>IF(LEN($E345)&gt;0,VLOOKUP(TEXT($E345,0),'Angaben Stationen'!$E$14:$V$215,17,0),"")</f>
        <v/>
      </c>
      <c r="D345" s="254" t="str">
        <f>IF(LEN($E345)&gt;0,VLOOKUP(TEXT($E345,0),'Angaben Stationen'!$E$14:$V$215,18,0),"")</f>
        <v/>
      </c>
      <c r="E345" s="344"/>
      <c r="F345" s="256"/>
      <c r="G345" s="256"/>
      <c r="H345" s="307"/>
      <c r="I345" s="183"/>
      <c r="R345" s="8">
        <f t="shared" si="37"/>
        <v>0</v>
      </c>
      <c r="S345" s="8">
        <f>VLOOKUP($D345,{"29 - Psychiatrie (Erwachsene)",1;"30 - Kinder- und Jugendpsychiatrie",1;"297 - stationsäquivalente Behandlung in der Erwachsenenpsychiatrie (29)",1;"307 - stationsäquivalente Behandlung in der Kinder- und Jugendpsychiatrie (30)",1;"31 - Psychosomatik",1;"",0;0,0},2,0)</f>
        <v>0</v>
      </c>
      <c r="T345" s="8">
        <f t="shared" si="43"/>
        <v>0</v>
      </c>
      <c r="U345" s="8">
        <f t="shared" si="45"/>
        <v>0</v>
      </c>
      <c r="V345" s="8">
        <f t="shared" si="38"/>
        <v>0</v>
      </c>
      <c r="W345" s="8">
        <f t="shared" si="39"/>
        <v>0</v>
      </c>
      <c r="X345" s="8">
        <f t="shared" si="40"/>
        <v>0</v>
      </c>
      <c r="Y345" s="8" t="str">
        <f t="shared" si="41"/>
        <v/>
      </c>
      <c r="Z345" s="8" t="str">
        <f>VLOOKUP($D345,{"29 - Psychiatrie (Erwachsene)","BGI";"297 - stationsäquivalente Behandlung in der Erwachsenenpsychiatrie (29)","BGI";"30 - Kinder- und Jugendpsychiatrie","BGII";"307 - stationsäquivalente Behandlung in der Kinder- und Jugendpsychiatrie (30)","BGII";"31 - Psychosomatik","BGI";"","LEER";0,"Leer"},2,0)</f>
        <v>LEER</v>
      </c>
      <c r="AA345" s="8" t="str">
        <f t="shared" si="42"/>
        <v>Stationen</v>
      </c>
    </row>
    <row r="346" spans="2:27" ht="15" customHeight="1" x14ac:dyDescent="0.25">
      <c r="B346" s="76" t="str">
        <f t="shared" si="44"/>
        <v>!!!</v>
      </c>
      <c r="C346" s="310" t="str">
        <f>IF(LEN($E346)&gt;0,VLOOKUP(TEXT($E346,0),'Angaben Stationen'!$E$14:$V$215,17,0),"")</f>
        <v/>
      </c>
      <c r="D346" s="254" t="str">
        <f>IF(LEN($E346)&gt;0,VLOOKUP(TEXT($E346,0),'Angaben Stationen'!$E$14:$V$215,18,0),"")</f>
        <v/>
      </c>
      <c r="E346" s="344"/>
      <c r="F346" s="256"/>
      <c r="G346" s="256"/>
      <c r="H346" s="307"/>
      <c r="I346" s="183"/>
      <c r="R346" s="8">
        <f t="shared" si="37"/>
        <v>0</v>
      </c>
      <c r="S346" s="8">
        <f>VLOOKUP($D346,{"29 - Psychiatrie (Erwachsene)",1;"30 - Kinder- und Jugendpsychiatrie",1;"297 - stationsäquivalente Behandlung in der Erwachsenenpsychiatrie (29)",1;"307 - stationsäquivalente Behandlung in der Kinder- und Jugendpsychiatrie (30)",1;"31 - Psychosomatik",1;"",0;0,0},2,0)</f>
        <v>0</v>
      </c>
      <c r="T346" s="8">
        <f t="shared" si="43"/>
        <v>0</v>
      </c>
      <c r="U346" s="8">
        <f t="shared" si="45"/>
        <v>0</v>
      </c>
      <c r="V346" s="8">
        <f t="shared" si="38"/>
        <v>0</v>
      </c>
      <c r="W346" s="8">
        <f t="shared" si="39"/>
        <v>0</v>
      </c>
      <c r="X346" s="8">
        <f t="shared" si="40"/>
        <v>0</v>
      </c>
      <c r="Y346" s="8" t="str">
        <f t="shared" si="41"/>
        <v/>
      </c>
      <c r="Z346" s="8" t="str">
        <f>VLOOKUP($D346,{"29 - Psychiatrie (Erwachsene)","BGI";"297 - stationsäquivalente Behandlung in der Erwachsenenpsychiatrie (29)","BGI";"30 - Kinder- und Jugendpsychiatrie","BGII";"307 - stationsäquivalente Behandlung in der Kinder- und Jugendpsychiatrie (30)","BGII";"31 - Psychosomatik","BGI";"","LEER";0,"Leer"},2,0)</f>
        <v>LEER</v>
      </c>
      <c r="AA346" s="8" t="str">
        <f t="shared" si="42"/>
        <v>Stationen</v>
      </c>
    </row>
    <row r="347" spans="2:27" ht="15" customHeight="1" x14ac:dyDescent="0.25">
      <c r="B347" s="76" t="str">
        <f t="shared" si="44"/>
        <v>!!!</v>
      </c>
      <c r="C347" s="310" t="str">
        <f>IF(LEN($E347)&gt;0,VLOOKUP(TEXT($E347,0),'Angaben Stationen'!$E$14:$V$215,17,0),"")</f>
        <v/>
      </c>
      <c r="D347" s="254" t="str">
        <f>IF(LEN($E347)&gt;0,VLOOKUP(TEXT($E347,0),'Angaben Stationen'!$E$14:$V$215,18,0),"")</f>
        <v/>
      </c>
      <c r="E347" s="344"/>
      <c r="F347" s="256"/>
      <c r="G347" s="256"/>
      <c r="H347" s="307"/>
      <c r="I347" s="183"/>
      <c r="R347" s="8">
        <f t="shared" si="37"/>
        <v>0</v>
      </c>
      <c r="S347" s="8">
        <f>VLOOKUP($D347,{"29 - Psychiatrie (Erwachsene)",1;"30 - Kinder- und Jugendpsychiatrie",1;"297 - stationsäquivalente Behandlung in der Erwachsenenpsychiatrie (29)",1;"307 - stationsäquivalente Behandlung in der Kinder- und Jugendpsychiatrie (30)",1;"31 - Psychosomatik",1;"",0;0,0},2,0)</f>
        <v>0</v>
      </c>
      <c r="T347" s="8">
        <f t="shared" si="43"/>
        <v>0</v>
      </c>
      <c r="U347" s="8">
        <f t="shared" si="45"/>
        <v>0</v>
      </c>
      <c r="V347" s="8">
        <f t="shared" si="38"/>
        <v>0</v>
      </c>
      <c r="W347" s="8">
        <f t="shared" si="39"/>
        <v>0</v>
      </c>
      <c r="X347" s="8">
        <f t="shared" si="40"/>
        <v>0</v>
      </c>
      <c r="Y347" s="8" t="str">
        <f t="shared" si="41"/>
        <v/>
      </c>
      <c r="Z347" s="8" t="str">
        <f>VLOOKUP($D347,{"29 - Psychiatrie (Erwachsene)","BGI";"297 - stationsäquivalente Behandlung in der Erwachsenenpsychiatrie (29)","BGI";"30 - Kinder- und Jugendpsychiatrie","BGII";"307 - stationsäquivalente Behandlung in der Kinder- und Jugendpsychiatrie (30)","BGII";"31 - Psychosomatik","BGI";"","LEER";0,"Leer"},2,0)</f>
        <v>LEER</v>
      </c>
      <c r="AA347" s="8" t="str">
        <f t="shared" si="42"/>
        <v>Stationen</v>
      </c>
    </row>
    <row r="348" spans="2:27" ht="15" customHeight="1" x14ac:dyDescent="0.25">
      <c r="B348" s="76" t="str">
        <f t="shared" si="44"/>
        <v>!!!</v>
      </c>
      <c r="C348" s="310" t="str">
        <f>IF(LEN($E348)&gt;0,VLOOKUP(TEXT($E348,0),'Angaben Stationen'!$E$14:$V$215,17,0),"")</f>
        <v/>
      </c>
      <c r="D348" s="254" t="str">
        <f>IF(LEN($E348)&gt;0,VLOOKUP(TEXT($E348,0),'Angaben Stationen'!$E$14:$V$215,18,0),"")</f>
        <v/>
      </c>
      <c r="E348" s="344"/>
      <c r="F348" s="256"/>
      <c r="G348" s="256"/>
      <c r="H348" s="307"/>
      <c r="I348" s="183"/>
      <c r="R348" s="8">
        <f t="shared" si="37"/>
        <v>0</v>
      </c>
      <c r="S348" s="8">
        <f>VLOOKUP($D348,{"29 - Psychiatrie (Erwachsene)",1;"30 - Kinder- und Jugendpsychiatrie",1;"297 - stationsäquivalente Behandlung in der Erwachsenenpsychiatrie (29)",1;"307 - stationsäquivalente Behandlung in der Kinder- und Jugendpsychiatrie (30)",1;"31 - Psychosomatik",1;"",0;0,0},2,0)</f>
        <v>0</v>
      </c>
      <c r="T348" s="8">
        <f t="shared" si="43"/>
        <v>0</v>
      </c>
      <c r="U348" s="8">
        <f t="shared" si="45"/>
        <v>0</v>
      </c>
      <c r="V348" s="8">
        <f t="shared" si="38"/>
        <v>0</v>
      </c>
      <c r="W348" s="8">
        <f t="shared" si="39"/>
        <v>0</v>
      </c>
      <c r="X348" s="8">
        <f t="shared" si="40"/>
        <v>0</v>
      </c>
      <c r="Y348" s="8" t="str">
        <f t="shared" si="41"/>
        <v/>
      </c>
      <c r="Z348" s="8" t="str">
        <f>VLOOKUP($D348,{"29 - Psychiatrie (Erwachsene)","BGI";"297 - stationsäquivalente Behandlung in der Erwachsenenpsychiatrie (29)","BGI";"30 - Kinder- und Jugendpsychiatrie","BGII";"307 - stationsäquivalente Behandlung in der Kinder- und Jugendpsychiatrie (30)","BGII";"31 - Psychosomatik","BGI";"","LEER";0,"Leer"},2,0)</f>
        <v>LEER</v>
      </c>
      <c r="AA348" s="8" t="str">
        <f t="shared" si="42"/>
        <v>Stationen</v>
      </c>
    </row>
    <row r="349" spans="2:27" ht="15" customHeight="1" x14ac:dyDescent="0.25">
      <c r="B349" s="76" t="str">
        <f t="shared" si="44"/>
        <v>!!!</v>
      </c>
      <c r="C349" s="310" t="str">
        <f>IF(LEN($E349)&gt;0,VLOOKUP(TEXT($E349,0),'Angaben Stationen'!$E$14:$V$215,17,0),"")</f>
        <v/>
      </c>
      <c r="D349" s="254" t="str">
        <f>IF(LEN($E349)&gt;0,VLOOKUP(TEXT($E349,0),'Angaben Stationen'!$E$14:$V$215,18,0),"")</f>
        <v/>
      </c>
      <c r="E349" s="344"/>
      <c r="F349" s="256"/>
      <c r="G349" s="256"/>
      <c r="H349" s="307"/>
      <c r="I349" s="183"/>
      <c r="R349" s="8">
        <f t="shared" si="37"/>
        <v>0</v>
      </c>
      <c r="S349" s="8">
        <f>VLOOKUP($D349,{"29 - Psychiatrie (Erwachsene)",1;"30 - Kinder- und Jugendpsychiatrie",1;"297 - stationsäquivalente Behandlung in der Erwachsenenpsychiatrie (29)",1;"307 - stationsäquivalente Behandlung in der Kinder- und Jugendpsychiatrie (30)",1;"31 - Psychosomatik",1;"",0;0,0},2,0)</f>
        <v>0</v>
      </c>
      <c r="T349" s="8">
        <f t="shared" si="43"/>
        <v>0</v>
      </c>
      <c r="U349" s="8">
        <f t="shared" si="45"/>
        <v>0</v>
      </c>
      <c r="V349" s="8">
        <f t="shared" si="38"/>
        <v>0</v>
      </c>
      <c r="W349" s="8">
        <f t="shared" si="39"/>
        <v>0</v>
      </c>
      <c r="X349" s="8">
        <f t="shared" si="40"/>
        <v>0</v>
      </c>
      <c r="Y349" s="8" t="str">
        <f t="shared" si="41"/>
        <v/>
      </c>
      <c r="Z349" s="8" t="str">
        <f>VLOOKUP($D349,{"29 - Psychiatrie (Erwachsene)","BGI";"297 - stationsäquivalente Behandlung in der Erwachsenenpsychiatrie (29)","BGI";"30 - Kinder- und Jugendpsychiatrie","BGII";"307 - stationsäquivalente Behandlung in der Kinder- und Jugendpsychiatrie (30)","BGII";"31 - Psychosomatik","BGI";"","LEER";0,"Leer"},2,0)</f>
        <v>LEER</v>
      </c>
      <c r="AA349" s="8" t="str">
        <f t="shared" si="42"/>
        <v>Stationen</v>
      </c>
    </row>
    <row r="350" spans="2:27" ht="15" customHeight="1" x14ac:dyDescent="0.25">
      <c r="B350" s="76" t="str">
        <f t="shared" si="44"/>
        <v>!!!</v>
      </c>
      <c r="C350" s="310" t="str">
        <f>IF(LEN($E350)&gt;0,VLOOKUP(TEXT($E350,0),'Angaben Stationen'!$E$14:$V$215,17,0),"")</f>
        <v/>
      </c>
      <c r="D350" s="254" t="str">
        <f>IF(LEN($E350)&gt;0,VLOOKUP(TEXT($E350,0),'Angaben Stationen'!$E$14:$V$215,18,0),"")</f>
        <v/>
      </c>
      <c r="E350" s="344"/>
      <c r="F350" s="256"/>
      <c r="G350" s="256"/>
      <c r="H350" s="307"/>
      <c r="I350" s="183"/>
      <c r="R350" s="8">
        <f t="shared" si="37"/>
        <v>0</v>
      </c>
      <c r="S350" s="8">
        <f>VLOOKUP($D350,{"29 - Psychiatrie (Erwachsene)",1;"30 - Kinder- und Jugendpsychiatrie",1;"297 - stationsäquivalente Behandlung in der Erwachsenenpsychiatrie (29)",1;"307 - stationsäquivalente Behandlung in der Kinder- und Jugendpsychiatrie (30)",1;"31 - Psychosomatik",1;"",0;0,0},2,0)</f>
        <v>0</v>
      </c>
      <c r="T350" s="8">
        <f t="shared" si="43"/>
        <v>0</v>
      </c>
      <c r="U350" s="8">
        <f t="shared" si="45"/>
        <v>0</v>
      </c>
      <c r="V350" s="8">
        <f t="shared" si="38"/>
        <v>0</v>
      </c>
      <c r="W350" s="8">
        <f t="shared" si="39"/>
        <v>0</v>
      </c>
      <c r="X350" s="8">
        <f t="shared" si="40"/>
        <v>0</v>
      </c>
      <c r="Y350" s="8" t="str">
        <f t="shared" si="41"/>
        <v/>
      </c>
      <c r="Z350" s="8" t="str">
        <f>VLOOKUP($D350,{"29 - Psychiatrie (Erwachsene)","BGI";"297 - stationsäquivalente Behandlung in der Erwachsenenpsychiatrie (29)","BGI";"30 - Kinder- und Jugendpsychiatrie","BGII";"307 - stationsäquivalente Behandlung in der Kinder- und Jugendpsychiatrie (30)","BGII";"31 - Psychosomatik","BGI";"","LEER";0,"Leer"},2,0)</f>
        <v>LEER</v>
      </c>
      <c r="AA350" s="8" t="str">
        <f t="shared" si="42"/>
        <v>Stationen</v>
      </c>
    </row>
    <row r="351" spans="2:27" ht="15" customHeight="1" x14ac:dyDescent="0.25">
      <c r="B351" s="76" t="str">
        <f t="shared" si="44"/>
        <v>!!!</v>
      </c>
      <c r="C351" s="310" t="str">
        <f>IF(LEN($E351)&gt;0,VLOOKUP(TEXT($E351,0),'Angaben Stationen'!$E$14:$V$215,17,0),"")</f>
        <v/>
      </c>
      <c r="D351" s="254" t="str">
        <f>IF(LEN($E351)&gt;0,VLOOKUP(TEXT($E351,0),'Angaben Stationen'!$E$14:$V$215,18,0),"")</f>
        <v/>
      </c>
      <c r="E351" s="344"/>
      <c r="F351" s="256"/>
      <c r="G351" s="256"/>
      <c r="H351" s="307"/>
      <c r="I351" s="183"/>
      <c r="R351" s="8">
        <f t="shared" si="37"/>
        <v>0</v>
      </c>
      <c r="S351" s="8">
        <f>VLOOKUP($D351,{"29 - Psychiatrie (Erwachsene)",1;"30 - Kinder- und Jugendpsychiatrie",1;"297 - stationsäquivalente Behandlung in der Erwachsenenpsychiatrie (29)",1;"307 - stationsäquivalente Behandlung in der Kinder- und Jugendpsychiatrie (30)",1;"31 - Psychosomatik",1;"",0;0,0},2,0)</f>
        <v>0</v>
      </c>
      <c r="T351" s="8">
        <f t="shared" si="43"/>
        <v>0</v>
      </c>
      <c r="U351" s="8">
        <f t="shared" si="45"/>
        <v>0</v>
      </c>
      <c r="V351" s="8">
        <f t="shared" si="38"/>
        <v>0</v>
      </c>
      <c r="W351" s="8">
        <f t="shared" si="39"/>
        <v>0</v>
      </c>
      <c r="X351" s="8">
        <f t="shared" si="40"/>
        <v>0</v>
      </c>
      <c r="Y351" s="8" t="str">
        <f t="shared" si="41"/>
        <v/>
      </c>
      <c r="Z351" s="8" t="str">
        <f>VLOOKUP($D351,{"29 - Psychiatrie (Erwachsene)","BGI";"297 - stationsäquivalente Behandlung in der Erwachsenenpsychiatrie (29)","BGI";"30 - Kinder- und Jugendpsychiatrie","BGII";"307 - stationsäquivalente Behandlung in der Kinder- und Jugendpsychiatrie (30)","BGII";"31 - Psychosomatik","BGI";"","LEER";0,"Leer"},2,0)</f>
        <v>LEER</v>
      </c>
      <c r="AA351" s="8" t="str">
        <f t="shared" si="42"/>
        <v>Stationen</v>
      </c>
    </row>
    <row r="352" spans="2:27" ht="15" customHeight="1" x14ac:dyDescent="0.25">
      <c r="B352" s="76" t="str">
        <f t="shared" si="44"/>
        <v>!!!</v>
      </c>
      <c r="C352" s="310" t="str">
        <f>IF(LEN($E352)&gt;0,VLOOKUP(TEXT($E352,0),'Angaben Stationen'!$E$14:$V$215,17,0),"")</f>
        <v/>
      </c>
      <c r="D352" s="254" t="str">
        <f>IF(LEN($E352)&gt;0,VLOOKUP(TEXT($E352,0),'Angaben Stationen'!$E$14:$V$215,18,0),"")</f>
        <v/>
      </c>
      <c r="E352" s="344"/>
      <c r="F352" s="256"/>
      <c r="G352" s="256"/>
      <c r="H352" s="307"/>
      <c r="I352" s="183"/>
      <c r="R352" s="8">
        <f t="shared" si="37"/>
        <v>0</v>
      </c>
      <c r="S352" s="8">
        <f>VLOOKUP($D352,{"29 - Psychiatrie (Erwachsene)",1;"30 - Kinder- und Jugendpsychiatrie",1;"297 - stationsäquivalente Behandlung in der Erwachsenenpsychiatrie (29)",1;"307 - stationsäquivalente Behandlung in der Kinder- und Jugendpsychiatrie (30)",1;"31 - Psychosomatik",1;"",0;0,0},2,0)</f>
        <v>0</v>
      </c>
      <c r="T352" s="8">
        <f t="shared" si="43"/>
        <v>0</v>
      </c>
      <c r="U352" s="8">
        <f t="shared" si="45"/>
        <v>0</v>
      </c>
      <c r="V352" s="8">
        <f t="shared" si="38"/>
        <v>0</v>
      </c>
      <c r="W352" s="8">
        <f t="shared" si="39"/>
        <v>0</v>
      </c>
      <c r="X352" s="8">
        <f t="shared" si="40"/>
        <v>0</v>
      </c>
      <c r="Y352" s="8" t="str">
        <f t="shared" si="41"/>
        <v/>
      </c>
      <c r="Z352" s="8" t="str">
        <f>VLOOKUP($D352,{"29 - Psychiatrie (Erwachsene)","BGI";"297 - stationsäquivalente Behandlung in der Erwachsenenpsychiatrie (29)","BGI";"30 - Kinder- und Jugendpsychiatrie","BGII";"307 - stationsäquivalente Behandlung in der Kinder- und Jugendpsychiatrie (30)","BGII";"31 - Psychosomatik","BGI";"","LEER";0,"Leer"},2,0)</f>
        <v>LEER</v>
      </c>
      <c r="AA352" s="8" t="str">
        <f t="shared" si="42"/>
        <v>Stationen</v>
      </c>
    </row>
    <row r="353" spans="2:27" ht="15" customHeight="1" x14ac:dyDescent="0.25">
      <c r="B353" s="76" t="str">
        <f t="shared" si="44"/>
        <v>!!!</v>
      </c>
      <c r="C353" s="310" t="str">
        <f>IF(LEN($E353)&gt;0,VLOOKUP(TEXT($E353,0),'Angaben Stationen'!$E$14:$V$215,17,0),"")</f>
        <v/>
      </c>
      <c r="D353" s="254" t="str">
        <f>IF(LEN($E353)&gt;0,VLOOKUP(TEXT($E353,0),'Angaben Stationen'!$E$14:$V$215,18,0),"")</f>
        <v/>
      </c>
      <c r="E353" s="344"/>
      <c r="F353" s="256"/>
      <c r="G353" s="256"/>
      <c r="H353" s="307"/>
      <c r="I353" s="183"/>
      <c r="R353" s="8">
        <f t="shared" si="37"/>
        <v>0</v>
      </c>
      <c r="S353" s="8">
        <f>VLOOKUP($D353,{"29 - Psychiatrie (Erwachsene)",1;"30 - Kinder- und Jugendpsychiatrie",1;"297 - stationsäquivalente Behandlung in der Erwachsenenpsychiatrie (29)",1;"307 - stationsäquivalente Behandlung in der Kinder- und Jugendpsychiatrie (30)",1;"31 - Psychosomatik",1;"",0;0,0},2,0)</f>
        <v>0</v>
      </c>
      <c r="T353" s="8">
        <f t="shared" si="43"/>
        <v>0</v>
      </c>
      <c r="U353" s="8">
        <f t="shared" si="45"/>
        <v>0</v>
      </c>
      <c r="V353" s="8">
        <f t="shared" si="38"/>
        <v>0</v>
      </c>
      <c r="W353" s="8">
        <f t="shared" si="39"/>
        <v>0</v>
      </c>
      <c r="X353" s="8">
        <f t="shared" si="40"/>
        <v>0</v>
      </c>
      <c r="Y353" s="8" t="str">
        <f t="shared" si="41"/>
        <v/>
      </c>
      <c r="Z353" s="8" t="str">
        <f>VLOOKUP($D353,{"29 - Psychiatrie (Erwachsene)","BGI";"297 - stationsäquivalente Behandlung in der Erwachsenenpsychiatrie (29)","BGI";"30 - Kinder- und Jugendpsychiatrie","BGII";"307 - stationsäquivalente Behandlung in der Kinder- und Jugendpsychiatrie (30)","BGII";"31 - Psychosomatik","BGI";"","LEER";0,"Leer"},2,0)</f>
        <v>LEER</v>
      </c>
      <c r="AA353" s="8" t="str">
        <f t="shared" si="42"/>
        <v>Stationen</v>
      </c>
    </row>
    <row r="354" spans="2:27" ht="15" customHeight="1" x14ac:dyDescent="0.25">
      <c r="B354" s="76" t="str">
        <f t="shared" si="44"/>
        <v>!!!</v>
      </c>
      <c r="C354" s="310" t="str">
        <f>IF(LEN($E354)&gt;0,VLOOKUP(TEXT($E354,0),'Angaben Stationen'!$E$14:$V$215,17,0),"")</f>
        <v/>
      </c>
      <c r="D354" s="254" t="str">
        <f>IF(LEN($E354)&gt;0,VLOOKUP(TEXT($E354,0),'Angaben Stationen'!$E$14:$V$215,18,0),"")</f>
        <v/>
      </c>
      <c r="E354" s="344"/>
      <c r="F354" s="256"/>
      <c r="G354" s="256"/>
      <c r="H354" s="307"/>
      <c r="I354" s="183"/>
      <c r="R354" s="8">
        <f t="shared" ref="R354:R417" si="46">IF(LEN(B354)&gt;0,0,1)</f>
        <v>0</v>
      </c>
      <c r="S354" s="8">
        <f>VLOOKUP($D354,{"29 - Psychiatrie (Erwachsene)",1;"30 - Kinder- und Jugendpsychiatrie",1;"297 - stationsäquivalente Behandlung in der Erwachsenenpsychiatrie (29)",1;"307 - stationsäquivalente Behandlung in der Kinder- und Jugendpsychiatrie (30)",1;"31 - Psychosomatik",1;"",0;0,0},2,0)</f>
        <v>0</v>
      </c>
      <c r="T354" s="8">
        <f t="shared" si="43"/>
        <v>0</v>
      </c>
      <c r="U354" s="8">
        <f t="shared" si="45"/>
        <v>0</v>
      </c>
      <c r="V354" s="8">
        <f t="shared" ref="V354:V417" si="47">IF(VALUE($F354)&gt;0,1,0)</f>
        <v>0</v>
      </c>
      <c r="W354" s="8">
        <f t="shared" ref="W354:W417" si="48">IF(LEN($G354)&gt;0,1,0)</f>
        <v>0</v>
      </c>
      <c r="X354" s="8">
        <f t="shared" ref="X354:X417" si="49">IF(LEN($H354)&gt;0,1,0)</f>
        <v>0</v>
      </c>
      <c r="Y354" s="8" t="str">
        <f t="shared" ref="Y354:Y417" si="50">IF($D354&lt;&gt;"","MonatII","")</f>
        <v/>
      </c>
      <c r="Z354" s="8" t="str">
        <f>VLOOKUP($D354,{"29 - Psychiatrie (Erwachsene)","BGI";"297 - stationsäquivalente Behandlung in der Erwachsenenpsychiatrie (29)","BGI";"30 - Kinder- und Jugendpsychiatrie","BGII";"307 - stationsäquivalente Behandlung in der Kinder- und Jugendpsychiatrie (30)","BGII";"31 - Psychosomatik","BGI";"","LEER";0,"Leer"},2,0)</f>
        <v>LEER</v>
      </c>
      <c r="AA354" s="8" t="str">
        <f t="shared" ref="AA354:AA417" si="51">"Stationen"</f>
        <v>Stationen</v>
      </c>
    </row>
    <row r="355" spans="2:27" ht="15" customHeight="1" x14ac:dyDescent="0.25">
      <c r="B355" s="76" t="str">
        <f t="shared" si="44"/>
        <v>!!!</v>
      </c>
      <c r="C355" s="310" t="str">
        <f>IF(LEN($E355)&gt;0,VLOOKUP(TEXT($E355,0),'Angaben Stationen'!$E$14:$V$215,17,0),"")</f>
        <v/>
      </c>
      <c r="D355" s="254" t="str">
        <f>IF(LEN($E355)&gt;0,VLOOKUP(TEXT($E355,0),'Angaben Stationen'!$E$14:$V$215,18,0),"")</f>
        <v/>
      </c>
      <c r="E355" s="344"/>
      <c r="F355" s="256"/>
      <c r="G355" s="256"/>
      <c r="H355" s="307"/>
      <c r="I355" s="183"/>
      <c r="R355" s="8">
        <f t="shared" si="46"/>
        <v>0</v>
      </c>
      <c r="S355" s="8">
        <f>VLOOKUP($D355,{"29 - Psychiatrie (Erwachsene)",1;"30 - Kinder- und Jugendpsychiatrie",1;"297 - stationsäquivalente Behandlung in der Erwachsenenpsychiatrie (29)",1;"307 - stationsäquivalente Behandlung in der Kinder- und Jugendpsychiatrie (30)",1;"31 - Psychosomatik",1;"",0;0,0},2,0)</f>
        <v>0</v>
      </c>
      <c r="T355" s="8">
        <f t="shared" si="43"/>
        <v>0</v>
      </c>
      <c r="U355" s="8">
        <f t="shared" si="45"/>
        <v>0</v>
      </c>
      <c r="V355" s="8">
        <f t="shared" si="47"/>
        <v>0</v>
      </c>
      <c r="W355" s="8">
        <f t="shared" si="48"/>
        <v>0</v>
      </c>
      <c r="X355" s="8">
        <f t="shared" si="49"/>
        <v>0</v>
      </c>
      <c r="Y355" s="8" t="str">
        <f t="shared" si="50"/>
        <v/>
      </c>
      <c r="Z355" s="8" t="str">
        <f>VLOOKUP($D355,{"29 - Psychiatrie (Erwachsene)","BGI";"297 - stationsäquivalente Behandlung in der Erwachsenenpsychiatrie (29)","BGI";"30 - Kinder- und Jugendpsychiatrie","BGII";"307 - stationsäquivalente Behandlung in der Kinder- und Jugendpsychiatrie (30)","BGII";"31 - Psychosomatik","BGI";"","LEER";0,"Leer"},2,0)</f>
        <v>LEER</v>
      </c>
      <c r="AA355" s="8" t="str">
        <f t="shared" si="51"/>
        <v>Stationen</v>
      </c>
    </row>
    <row r="356" spans="2:27" ht="15" customHeight="1" x14ac:dyDescent="0.25">
      <c r="B356" s="76" t="str">
        <f t="shared" si="44"/>
        <v>!!!</v>
      </c>
      <c r="C356" s="310" t="str">
        <f>IF(LEN($E356)&gt;0,VLOOKUP(TEXT($E356,0),'Angaben Stationen'!$E$14:$V$215,17,0),"")</f>
        <v/>
      </c>
      <c r="D356" s="254" t="str">
        <f>IF(LEN($E356)&gt;0,VLOOKUP(TEXT($E356,0),'Angaben Stationen'!$E$14:$V$215,18,0),"")</f>
        <v/>
      </c>
      <c r="E356" s="344"/>
      <c r="F356" s="256"/>
      <c r="G356" s="256"/>
      <c r="H356" s="307"/>
      <c r="I356" s="183"/>
      <c r="R356" s="8">
        <f t="shared" si="46"/>
        <v>0</v>
      </c>
      <c r="S356" s="8">
        <f>VLOOKUP($D356,{"29 - Psychiatrie (Erwachsene)",1;"30 - Kinder- und Jugendpsychiatrie",1;"297 - stationsäquivalente Behandlung in der Erwachsenenpsychiatrie (29)",1;"307 - stationsäquivalente Behandlung in der Kinder- und Jugendpsychiatrie (30)",1;"31 - Psychosomatik",1;"",0;0,0},2,0)</f>
        <v>0</v>
      </c>
      <c r="T356" s="8">
        <f t="shared" si="43"/>
        <v>0</v>
      </c>
      <c r="U356" s="8">
        <f t="shared" si="45"/>
        <v>0</v>
      </c>
      <c r="V356" s="8">
        <f t="shared" si="47"/>
        <v>0</v>
      </c>
      <c r="W356" s="8">
        <f t="shared" si="48"/>
        <v>0</v>
      </c>
      <c r="X356" s="8">
        <f t="shared" si="49"/>
        <v>0</v>
      </c>
      <c r="Y356" s="8" t="str">
        <f t="shared" si="50"/>
        <v/>
      </c>
      <c r="Z356" s="8" t="str">
        <f>VLOOKUP($D356,{"29 - Psychiatrie (Erwachsene)","BGI";"297 - stationsäquivalente Behandlung in der Erwachsenenpsychiatrie (29)","BGI";"30 - Kinder- und Jugendpsychiatrie","BGII";"307 - stationsäquivalente Behandlung in der Kinder- und Jugendpsychiatrie (30)","BGII";"31 - Psychosomatik","BGI";"","LEER";0,"Leer"},2,0)</f>
        <v>LEER</v>
      </c>
      <c r="AA356" s="8" t="str">
        <f t="shared" si="51"/>
        <v>Stationen</v>
      </c>
    </row>
    <row r="357" spans="2:27" ht="15" customHeight="1" x14ac:dyDescent="0.25">
      <c r="B357" s="76" t="str">
        <f t="shared" si="44"/>
        <v>!!!</v>
      </c>
      <c r="C357" s="310" t="str">
        <f>IF(LEN($E357)&gt;0,VLOOKUP(TEXT($E357,0),'Angaben Stationen'!$E$14:$V$215,17,0),"")</f>
        <v/>
      </c>
      <c r="D357" s="254" t="str">
        <f>IF(LEN($E357)&gt;0,VLOOKUP(TEXT($E357,0),'Angaben Stationen'!$E$14:$V$215,18,0),"")</f>
        <v/>
      </c>
      <c r="E357" s="344"/>
      <c r="F357" s="256"/>
      <c r="G357" s="256"/>
      <c r="H357" s="307"/>
      <c r="I357" s="183"/>
      <c r="R357" s="8">
        <f t="shared" si="46"/>
        <v>0</v>
      </c>
      <c r="S357" s="8">
        <f>VLOOKUP($D357,{"29 - Psychiatrie (Erwachsene)",1;"30 - Kinder- und Jugendpsychiatrie",1;"297 - stationsäquivalente Behandlung in der Erwachsenenpsychiatrie (29)",1;"307 - stationsäquivalente Behandlung in der Kinder- und Jugendpsychiatrie (30)",1;"31 - Psychosomatik",1;"",0;0,0},2,0)</f>
        <v>0</v>
      </c>
      <c r="T357" s="8">
        <f t="shared" si="43"/>
        <v>0</v>
      </c>
      <c r="U357" s="8">
        <f t="shared" si="45"/>
        <v>0</v>
      </c>
      <c r="V357" s="8">
        <f t="shared" si="47"/>
        <v>0</v>
      </c>
      <c r="W357" s="8">
        <f t="shared" si="48"/>
        <v>0</v>
      </c>
      <c r="X357" s="8">
        <f t="shared" si="49"/>
        <v>0</v>
      </c>
      <c r="Y357" s="8" t="str">
        <f t="shared" si="50"/>
        <v/>
      </c>
      <c r="Z357" s="8" t="str">
        <f>VLOOKUP($D357,{"29 - Psychiatrie (Erwachsene)","BGI";"297 - stationsäquivalente Behandlung in der Erwachsenenpsychiatrie (29)","BGI";"30 - Kinder- und Jugendpsychiatrie","BGII";"307 - stationsäquivalente Behandlung in der Kinder- und Jugendpsychiatrie (30)","BGII";"31 - Psychosomatik","BGI";"","LEER";0,"Leer"},2,0)</f>
        <v>LEER</v>
      </c>
      <c r="AA357" s="8" t="str">
        <f t="shared" si="51"/>
        <v>Stationen</v>
      </c>
    </row>
    <row r="358" spans="2:27" ht="15" customHeight="1" x14ac:dyDescent="0.25">
      <c r="B358" s="76" t="str">
        <f t="shared" si="44"/>
        <v>!!!</v>
      </c>
      <c r="C358" s="310" t="str">
        <f>IF(LEN($E358)&gt;0,VLOOKUP(TEXT($E358,0),'Angaben Stationen'!$E$14:$V$215,17,0),"")</f>
        <v/>
      </c>
      <c r="D358" s="254" t="str">
        <f>IF(LEN($E358)&gt;0,VLOOKUP(TEXT($E358,0),'Angaben Stationen'!$E$14:$V$215,18,0),"")</f>
        <v/>
      </c>
      <c r="E358" s="344"/>
      <c r="F358" s="256"/>
      <c r="G358" s="256"/>
      <c r="H358" s="307"/>
      <c r="I358" s="183"/>
      <c r="R358" s="8">
        <f t="shared" si="46"/>
        <v>0</v>
      </c>
      <c r="S358" s="8">
        <f>VLOOKUP($D358,{"29 - Psychiatrie (Erwachsene)",1;"30 - Kinder- und Jugendpsychiatrie",1;"297 - stationsäquivalente Behandlung in der Erwachsenenpsychiatrie (29)",1;"307 - stationsäquivalente Behandlung in der Kinder- und Jugendpsychiatrie (30)",1;"31 - Psychosomatik",1;"",0;0,0},2,0)</f>
        <v>0</v>
      </c>
      <c r="T358" s="8">
        <f t="shared" ref="T358:T421" si="52">IF(LEN($C358)&gt;0,1,0)</f>
        <v>0</v>
      </c>
      <c r="U358" s="8">
        <f t="shared" si="45"/>
        <v>0</v>
      </c>
      <c r="V358" s="8">
        <f t="shared" si="47"/>
        <v>0</v>
      </c>
      <c r="W358" s="8">
        <f t="shared" si="48"/>
        <v>0</v>
      </c>
      <c r="X358" s="8">
        <f t="shared" si="49"/>
        <v>0</v>
      </c>
      <c r="Y358" s="8" t="str">
        <f t="shared" si="50"/>
        <v/>
      </c>
      <c r="Z358" s="8" t="str">
        <f>VLOOKUP($D358,{"29 - Psychiatrie (Erwachsene)","BGI";"297 - stationsäquivalente Behandlung in der Erwachsenenpsychiatrie (29)","BGI";"30 - Kinder- und Jugendpsychiatrie","BGII";"307 - stationsäquivalente Behandlung in der Kinder- und Jugendpsychiatrie (30)","BGII";"31 - Psychosomatik","BGI";"","LEER";0,"Leer"},2,0)</f>
        <v>LEER</v>
      </c>
      <c r="AA358" s="8" t="str">
        <f t="shared" si="51"/>
        <v>Stationen</v>
      </c>
    </row>
    <row r="359" spans="2:27" ht="15" customHeight="1" x14ac:dyDescent="0.25">
      <c r="B359" s="76" t="str">
        <f t="shared" si="44"/>
        <v>!!!</v>
      </c>
      <c r="C359" s="310" t="str">
        <f>IF(LEN($E359)&gt;0,VLOOKUP(TEXT($E359,0),'Angaben Stationen'!$E$14:$V$215,17,0),"")</f>
        <v/>
      </c>
      <c r="D359" s="254" t="str">
        <f>IF(LEN($E359)&gt;0,VLOOKUP(TEXT($E359,0),'Angaben Stationen'!$E$14:$V$215,18,0),"")</f>
        <v/>
      </c>
      <c r="E359" s="344"/>
      <c r="F359" s="256"/>
      <c r="G359" s="256"/>
      <c r="H359" s="307"/>
      <c r="I359" s="183"/>
      <c r="R359" s="8">
        <f t="shared" si="46"/>
        <v>0</v>
      </c>
      <c r="S359" s="8">
        <f>VLOOKUP($D359,{"29 - Psychiatrie (Erwachsene)",1;"30 - Kinder- und Jugendpsychiatrie",1;"297 - stationsäquivalente Behandlung in der Erwachsenenpsychiatrie (29)",1;"307 - stationsäquivalente Behandlung in der Kinder- und Jugendpsychiatrie (30)",1;"31 - Psychosomatik",1;"",0;0,0},2,0)</f>
        <v>0</v>
      </c>
      <c r="T359" s="8">
        <f t="shared" si="52"/>
        <v>0</v>
      </c>
      <c r="U359" s="8">
        <f t="shared" si="45"/>
        <v>0</v>
      </c>
      <c r="V359" s="8">
        <f t="shared" si="47"/>
        <v>0</v>
      </c>
      <c r="W359" s="8">
        <f t="shared" si="48"/>
        <v>0</v>
      </c>
      <c r="X359" s="8">
        <f t="shared" si="49"/>
        <v>0</v>
      </c>
      <c r="Y359" s="8" t="str">
        <f t="shared" si="50"/>
        <v/>
      </c>
      <c r="Z359" s="8" t="str">
        <f>VLOOKUP($D359,{"29 - Psychiatrie (Erwachsene)","BGI";"297 - stationsäquivalente Behandlung in der Erwachsenenpsychiatrie (29)","BGI";"30 - Kinder- und Jugendpsychiatrie","BGII";"307 - stationsäquivalente Behandlung in der Kinder- und Jugendpsychiatrie (30)","BGII";"31 - Psychosomatik","BGI";"","LEER";0,"Leer"},2,0)</f>
        <v>LEER</v>
      </c>
      <c r="AA359" s="8" t="str">
        <f t="shared" si="51"/>
        <v>Stationen</v>
      </c>
    </row>
    <row r="360" spans="2:27" ht="15" customHeight="1" x14ac:dyDescent="0.25">
      <c r="B360" s="76" t="str">
        <f t="shared" si="44"/>
        <v>!!!</v>
      </c>
      <c r="C360" s="310" t="str">
        <f>IF(LEN($E360)&gt;0,VLOOKUP(TEXT($E360,0),'Angaben Stationen'!$E$14:$V$215,17,0),"")</f>
        <v/>
      </c>
      <c r="D360" s="254" t="str">
        <f>IF(LEN($E360)&gt;0,VLOOKUP(TEXT($E360,0),'Angaben Stationen'!$E$14:$V$215,18,0),"")</f>
        <v/>
      </c>
      <c r="E360" s="344"/>
      <c r="F360" s="256"/>
      <c r="G360" s="256"/>
      <c r="H360" s="307"/>
      <c r="I360" s="183"/>
      <c r="R360" s="8">
        <f t="shared" si="46"/>
        <v>0</v>
      </c>
      <c r="S360" s="8">
        <f>VLOOKUP($D360,{"29 - Psychiatrie (Erwachsene)",1;"30 - Kinder- und Jugendpsychiatrie",1;"297 - stationsäquivalente Behandlung in der Erwachsenenpsychiatrie (29)",1;"307 - stationsäquivalente Behandlung in der Kinder- und Jugendpsychiatrie (30)",1;"31 - Psychosomatik",1;"",0;0,0},2,0)</f>
        <v>0</v>
      </c>
      <c r="T360" s="8">
        <f t="shared" si="52"/>
        <v>0</v>
      </c>
      <c r="U360" s="8">
        <f t="shared" si="45"/>
        <v>0</v>
      </c>
      <c r="V360" s="8">
        <f t="shared" si="47"/>
        <v>0</v>
      </c>
      <c r="W360" s="8">
        <f t="shared" si="48"/>
        <v>0</v>
      </c>
      <c r="X360" s="8">
        <f t="shared" si="49"/>
        <v>0</v>
      </c>
      <c r="Y360" s="8" t="str">
        <f t="shared" si="50"/>
        <v/>
      </c>
      <c r="Z360" s="8" t="str">
        <f>VLOOKUP($D360,{"29 - Psychiatrie (Erwachsene)","BGI";"297 - stationsäquivalente Behandlung in der Erwachsenenpsychiatrie (29)","BGI";"30 - Kinder- und Jugendpsychiatrie","BGII";"307 - stationsäquivalente Behandlung in der Kinder- und Jugendpsychiatrie (30)","BGII";"31 - Psychosomatik","BGI";"","LEER";0,"Leer"},2,0)</f>
        <v>LEER</v>
      </c>
      <c r="AA360" s="8" t="str">
        <f t="shared" si="51"/>
        <v>Stationen</v>
      </c>
    </row>
    <row r="361" spans="2:27" ht="15" customHeight="1" x14ac:dyDescent="0.25">
      <c r="B361" s="76" t="str">
        <f t="shared" si="44"/>
        <v>!!!</v>
      </c>
      <c r="C361" s="310" t="str">
        <f>IF(LEN($E361)&gt;0,VLOOKUP(TEXT($E361,0),'Angaben Stationen'!$E$14:$V$215,17,0),"")</f>
        <v/>
      </c>
      <c r="D361" s="254" t="str">
        <f>IF(LEN($E361)&gt;0,VLOOKUP(TEXT($E361,0),'Angaben Stationen'!$E$14:$V$215,18,0),"")</f>
        <v/>
      </c>
      <c r="E361" s="344"/>
      <c r="F361" s="256"/>
      <c r="G361" s="256"/>
      <c r="H361" s="307"/>
      <c r="I361" s="183"/>
      <c r="R361" s="8">
        <f t="shared" si="46"/>
        <v>0</v>
      </c>
      <c r="S361" s="8">
        <f>VLOOKUP($D361,{"29 - Psychiatrie (Erwachsene)",1;"30 - Kinder- und Jugendpsychiatrie",1;"297 - stationsäquivalente Behandlung in der Erwachsenenpsychiatrie (29)",1;"307 - stationsäquivalente Behandlung in der Kinder- und Jugendpsychiatrie (30)",1;"31 - Psychosomatik",1;"",0;0,0},2,0)</f>
        <v>0</v>
      </c>
      <c r="T361" s="8">
        <f t="shared" si="52"/>
        <v>0</v>
      </c>
      <c r="U361" s="8">
        <f t="shared" si="45"/>
        <v>0</v>
      </c>
      <c r="V361" s="8">
        <f t="shared" si="47"/>
        <v>0</v>
      </c>
      <c r="W361" s="8">
        <f t="shared" si="48"/>
        <v>0</v>
      </c>
      <c r="X361" s="8">
        <f t="shared" si="49"/>
        <v>0</v>
      </c>
      <c r="Y361" s="8" t="str">
        <f t="shared" si="50"/>
        <v/>
      </c>
      <c r="Z361" s="8" t="str">
        <f>VLOOKUP($D361,{"29 - Psychiatrie (Erwachsene)","BGI";"297 - stationsäquivalente Behandlung in der Erwachsenenpsychiatrie (29)","BGI";"30 - Kinder- und Jugendpsychiatrie","BGII";"307 - stationsäquivalente Behandlung in der Kinder- und Jugendpsychiatrie (30)","BGII";"31 - Psychosomatik","BGI";"","LEER";0,"Leer"},2,0)</f>
        <v>LEER</v>
      </c>
      <c r="AA361" s="8" t="str">
        <f t="shared" si="51"/>
        <v>Stationen</v>
      </c>
    </row>
    <row r="362" spans="2:27" ht="15" customHeight="1" x14ac:dyDescent="0.25">
      <c r="B362" s="76" t="str">
        <f t="shared" si="44"/>
        <v>!!!</v>
      </c>
      <c r="C362" s="310" t="str">
        <f>IF(LEN($E362)&gt;0,VLOOKUP(TEXT($E362,0),'Angaben Stationen'!$E$14:$V$215,17,0),"")</f>
        <v/>
      </c>
      <c r="D362" s="254" t="str">
        <f>IF(LEN($E362)&gt;0,VLOOKUP(TEXT($E362,0),'Angaben Stationen'!$E$14:$V$215,18,0),"")</f>
        <v/>
      </c>
      <c r="E362" s="344"/>
      <c r="F362" s="256"/>
      <c r="G362" s="256"/>
      <c r="H362" s="307"/>
      <c r="I362" s="183"/>
      <c r="R362" s="8">
        <f t="shared" si="46"/>
        <v>0</v>
      </c>
      <c r="S362" s="8">
        <f>VLOOKUP($D362,{"29 - Psychiatrie (Erwachsene)",1;"30 - Kinder- und Jugendpsychiatrie",1;"297 - stationsäquivalente Behandlung in der Erwachsenenpsychiatrie (29)",1;"307 - stationsäquivalente Behandlung in der Kinder- und Jugendpsychiatrie (30)",1;"31 - Psychosomatik",1;"",0;0,0},2,0)</f>
        <v>0</v>
      </c>
      <c r="T362" s="8">
        <f t="shared" si="52"/>
        <v>0</v>
      </c>
      <c r="U362" s="8">
        <f t="shared" si="45"/>
        <v>0</v>
      </c>
      <c r="V362" s="8">
        <f t="shared" si="47"/>
        <v>0</v>
      </c>
      <c r="W362" s="8">
        <f t="shared" si="48"/>
        <v>0</v>
      </c>
      <c r="X362" s="8">
        <f t="shared" si="49"/>
        <v>0</v>
      </c>
      <c r="Y362" s="8" t="str">
        <f t="shared" si="50"/>
        <v/>
      </c>
      <c r="Z362" s="8" t="str">
        <f>VLOOKUP($D362,{"29 - Psychiatrie (Erwachsene)","BGI";"297 - stationsäquivalente Behandlung in der Erwachsenenpsychiatrie (29)","BGI";"30 - Kinder- und Jugendpsychiatrie","BGII";"307 - stationsäquivalente Behandlung in der Kinder- und Jugendpsychiatrie (30)","BGII";"31 - Psychosomatik","BGI";"","LEER";0,"Leer"},2,0)</f>
        <v>LEER</v>
      </c>
      <c r="AA362" s="8" t="str">
        <f t="shared" si="51"/>
        <v>Stationen</v>
      </c>
    </row>
    <row r="363" spans="2:27" ht="15" customHeight="1" x14ac:dyDescent="0.25">
      <c r="B363" s="76" t="str">
        <f t="shared" si="44"/>
        <v>!!!</v>
      </c>
      <c r="C363" s="310" t="str">
        <f>IF(LEN($E363)&gt;0,VLOOKUP(TEXT($E363,0),'Angaben Stationen'!$E$14:$V$215,17,0),"")</f>
        <v/>
      </c>
      <c r="D363" s="254" t="str">
        <f>IF(LEN($E363)&gt;0,VLOOKUP(TEXT($E363,0),'Angaben Stationen'!$E$14:$V$215,18,0),"")</f>
        <v/>
      </c>
      <c r="E363" s="344"/>
      <c r="F363" s="256"/>
      <c r="G363" s="256"/>
      <c r="H363" s="307"/>
      <c r="I363" s="183"/>
      <c r="R363" s="8">
        <f t="shared" si="46"/>
        <v>0</v>
      </c>
      <c r="S363" s="8">
        <f>VLOOKUP($D363,{"29 - Psychiatrie (Erwachsene)",1;"30 - Kinder- und Jugendpsychiatrie",1;"297 - stationsäquivalente Behandlung in der Erwachsenenpsychiatrie (29)",1;"307 - stationsäquivalente Behandlung in der Kinder- und Jugendpsychiatrie (30)",1;"31 - Psychosomatik",1;"",0;0,0},2,0)</f>
        <v>0</v>
      </c>
      <c r="T363" s="8">
        <f t="shared" si="52"/>
        <v>0</v>
      </c>
      <c r="U363" s="8">
        <f t="shared" si="45"/>
        <v>0</v>
      </c>
      <c r="V363" s="8">
        <f t="shared" si="47"/>
        <v>0</v>
      </c>
      <c r="W363" s="8">
        <f t="shared" si="48"/>
        <v>0</v>
      </c>
      <c r="X363" s="8">
        <f t="shared" si="49"/>
        <v>0</v>
      </c>
      <c r="Y363" s="8" t="str">
        <f t="shared" si="50"/>
        <v/>
      </c>
      <c r="Z363" s="8" t="str">
        <f>VLOOKUP($D363,{"29 - Psychiatrie (Erwachsene)","BGI";"297 - stationsäquivalente Behandlung in der Erwachsenenpsychiatrie (29)","BGI";"30 - Kinder- und Jugendpsychiatrie","BGII";"307 - stationsäquivalente Behandlung in der Kinder- und Jugendpsychiatrie (30)","BGII";"31 - Psychosomatik","BGI";"","LEER";0,"Leer"},2,0)</f>
        <v>LEER</v>
      </c>
      <c r="AA363" s="8" t="str">
        <f t="shared" si="51"/>
        <v>Stationen</v>
      </c>
    </row>
    <row r="364" spans="2:27" ht="15" customHeight="1" x14ac:dyDescent="0.25">
      <c r="B364" s="76" t="str">
        <f t="shared" si="44"/>
        <v>!!!</v>
      </c>
      <c r="C364" s="310" t="str">
        <f>IF(LEN($E364)&gt;0,VLOOKUP(TEXT($E364,0),'Angaben Stationen'!$E$14:$V$215,17,0),"")</f>
        <v/>
      </c>
      <c r="D364" s="254" t="str">
        <f>IF(LEN($E364)&gt;0,VLOOKUP(TEXT($E364,0),'Angaben Stationen'!$E$14:$V$215,18,0),"")</f>
        <v/>
      </c>
      <c r="E364" s="344"/>
      <c r="F364" s="256"/>
      <c r="G364" s="256"/>
      <c r="H364" s="307"/>
      <c r="I364" s="183"/>
      <c r="R364" s="8">
        <f t="shared" si="46"/>
        <v>0</v>
      </c>
      <c r="S364" s="8">
        <f>VLOOKUP($D364,{"29 - Psychiatrie (Erwachsene)",1;"30 - Kinder- und Jugendpsychiatrie",1;"297 - stationsäquivalente Behandlung in der Erwachsenenpsychiatrie (29)",1;"307 - stationsäquivalente Behandlung in der Kinder- und Jugendpsychiatrie (30)",1;"31 - Psychosomatik",1;"",0;0,0},2,0)</f>
        <v>0</v>
      </c>
      <c r="T364" s="8">
        <f t="shared" si="52"/>
        <v>0</v>
      </c>
      <c r="U364" s="8">
        <f t="shared" si="45"/>
        <v>0</v>
      </c>
      <c r="V364" s="8">
        <f t="shared" si="47"/>
        <v>0</v>
      </c>
      <c r="W364" s="8">
        <f t="shared" si="48"/>
        <v>0</v>
      </c>
      <c r="X364" s="8">
        <f t="shared" si="49"/>
        <v>0</v>
      </c>
      <c r="Y364" s="8" t="str">
        <f t="shared" si="50"/>
        <v/>
      </c>
      <c r="Z364" s="8" t="str">
        <f>VLOOKUP($D364,{"29 - Psychiatrie (Erwachsene)","BGI";"297 - stationsäquivalente Behandlung in der Erwachsenenpsychiatrie (29)","BGI";"30 - Kinder- und Jugendpsychiatrie","BGII";"307 - stationsäquivalente Behandlung in der Kinder- und Jugendpsychiatrie (30)","BGII";"31 - Psychosomatik","BGI";"","LEER";0,"Leer"},2,0)</f>
        <v>LEER</v>
      </c>
      <c r="AA364" s="8" t="str">
        <f t="shared" si="51"/>
        <v>Stationen</v>
      </c>
    </row>
    <row r="365" spans="2:27" ht="15" customHeight="1" x14ac:dyDescent="0.25">
      <c r="B365" s="76" t="str">
        <f t="shared" si="44"/>
        <v>!!!</v>
      </c>
      <c r="C365" s="310" t="str">
        <f>IF(LEN($E365)&gt;0,VLOOKUP(TEXT($E365,0),'Angaben Stationen'!$E$14:$V$215,17,0),"")</f>
        <v/>
      </c>
      <c r="D365" s="254" t="str">
        <f>IF(LEN($E365)&gt;0,VLOOKUP(TEXT($E365,0),'Angaben Stationen'!$E$14:$V$215,18,0),"")</f>
        <v/>
      </c>
      <c r="E365" s="344"/>
      <c r="F365" s="256"/>
      <c r="G365" s="256"/>
      <c r="H365" s="307"/>
      <c r="I365" s="183"/>
      <c r="R365" s="8">
        <f t="shared" si="46"/>
        <v>0</v>
      </c>
      <c r="S365" s="8">
        <f>VLOOKUP($D365,{"29 - Psychiatrie (Erwachsene)",1;"30 - Kinder- und Jugendpsychiatrie",1;"297 - stationsäquivalente Behandlung in der Erwachsenenpsychiatrie (29)",1;"307 - stationsäquivalente Behandlung in der Kinder- und Jugendpsychiatrie (30)",1;"31 - Psychosomatik",1;"",0;0,0},2,0)</f>
        <v>0</v>
      </c>
      <c r="T365" s="8">
        <f t="shared" si="52"/>
        <v>0</v>
      </c>
      <c r="U365" s="8">
        <f t="shared" si="45"/>
        <v>0</v>
      </c>
      <c r="V365" s="8">
        <f t="shared" si="47"/>
        <v>0</v>
      </c>
      <c r="W365" s="8">
        <f t="shared" si="48"/>
        <v>0</v>
      </c>
      <c r="X365" s="8">
        <f t="shared" si="49"/>
        <v>0</v>
      </c>
      <c r="Y365" s="8" t="str">
        <f t="shared" si="50"/>
        <v/>
      </c>
      <c r="Z365" s="8" t="str">
        <f>VLOOKUP($D365,{"29 - Psychiatrie (Erwachsene)","BGI";"297 - stationsäquivalente Behandlung in der Erwachsenenpsychiatrie (29)","BGI";"30 - Kinder- und Jugendpsychiatrie","BGII";"307 - stationsäquivalente Behandlung in der Kinder- und Jugendpsychiatrie (30)","BGII";"31 - Psychosomatik","BGI";"","LEER";0,"Leer"},2,0)</f>
        <v>LEER</v>
      </c>
      <c r="AA365" s="8" t="str">
        <f t="shared" si="51"/>
        <v>Stationen</v>
      </c>
    </row>
    <row r="366" spans="2:27" ht="15" customHeight="1" x14ac:dyDescent="0.25">
      <c r="B366" s="76" t="str">
        <f t="shared" si="44"/>
        <v>!!!</v>
      </c>
      <c r="C366" s="310" t="str">
        <f>IF(LEN($E366)&gt;0,VLOOKUP(TEXT($E366,0),'Angaben Stationen'!$E$14:$V$215,17,0),"")</f>
        <v/>
      </c>
      <c r="D366" s="254" t="str">
        <f>IF(LEN($E366)&gt;0,VLOOKUP(TEXT($E366,0),'Angaben Stationen'!$E$14:$V$215,18,0),"")</f>
        <v/>
      </c>
      <c r="E366" s="344"/>
      <c r="F366" s="256"/>
      <c r="G366" s="256"/>
      <c r="H366" s="307"/>
      <c r="I366" s="183"/>
      <c r="R366" s="8">
        <f t="shared" si="46"/>
        <v>0</v>
      </c>
      <c r="S366" s="8">
        <f>VLOOKUP($D366,{"29 - Psychiatrie (Erwachsene)",1;"30 - Kinder- und Jugendpsychiatrie",1;"297 - stationsäquivalente Behandlung in der Erwachsenenpsychiatrie (29)",1;"307 - stationsäquivalente Behandlung in der Kinder- und Jugendpsychiatrie (30)",1;"31 - Psychosomatik",1;"",0;0,0},2,0)</f>
        <v>0</v>
      </c>
      <c r="T366" s="8">
        <f t="shared" si="52"/>
        <v>0</v>
      </c>
      <c r="U366" s="8">
        <f t="shared" si="45"/>
        <v>0</v>
      </c>
      <c r="V366" s="8">
        <f t="shared" si="47"/>
        <v>0</v>
      </c>
      <c r="W366" s="8">
        <f t="shared" si="48"/>
        <v>0</v>
      </c>
      <c r="X366" s="8">
        <f t="shared" si="49"/>
        <v>0</v>
      </c>
      <c r="Y366" s="8" t="str">
        <f t="shared" si="50"/>
        <v/>
      </c>
      <c r="Z366" s="8" t="str">
        <f>VLOOKUP($D366,{"29 - Psychiatrie (Erwachsene)","BGI";"297 - stationsäquivalente Behandlung in der Erwachsenenpsychiatrie (29)","BGI";"30 - Kinder- und Jugendpsychiatrie","BGII";"307 - stationsäquivalente Behandlung in der Kinder- und Jugendpsychiatrie (30)","BGII";"31 - Psychosomatik","BGI";"","LEER";0,"Leer"},2,0)</f>
        <v>LEER</v>
      </c>
      <c r="AA366" s="8" t="str">
        <f t="shared" si="51"/>
        <v>Stationen</v>
      </c>
    </row>
    <row r="367" spans="2:27" ht="15" customHeight="1" x14ac:dyDescent="0.25">
      <c r="B367" s="76" t="str">
        <f t="shared" si="44"/>
        <v>!!!</v>
      </c>
      <c r="C367" s="310" t="str">
        <f>IF(LEN($E367)&gt;0,VLOOKUP(TEXT($E367,0),'Angaben Stationen'!$E$14:$V$215,17,0),"")</f>
        <v/>
      </c>
      <c r="D367" s="254" t="str">
        <f>IF(LEN($E367)&gt;0,VLOOKUP(TEXT($E367,0),'Angaben Stationen'!$E$14:$V$215,18,0),"")</f>
        <v/>
      </c>
      <c r="E367" s="344"/>
      <c r="F367" s="256"/>
      <c r="G367" s="256"/>
      <c r="H367" s="307"/>
      <c r="I367" s="183"/>
      <c r="R367" s="8">
        <f t="shared" si="46"/>
        <v>0</v>
      </c>
      <c r="S367" s="8">
        <f>VLOOKUP($D367,{"29 - Psychiatrie (Erwachsene)",1;"30 - Kinder- und Jugendpsychiatrie",1;"297 - stationsäquivalente Behandlung in der Erwachsenenpsychiatrie (29)",1;"307 - stationsäquivalente Behandlung in der Kinder- und Jugendpsychiatrie (30)",1;"31 - Psychosomatik",1;"",0;0,0},2,0)</f>
        <v>0</v>
      </c>
      <c r="T367" s="8">
        <f t="shared" si="52"/>
        <v>0</v>
      </c>
      <c r="U367" s="8">
        <f t="shared" si="45"/>
        <v>0</v>
      </c>
      <c r="V367" s="8">
        <f t="shared" si="47"/>
        <v>0</v>
      </c>
      <c r="W367" s="8">
        <f t="shared" si="48"/>
        <v>0</v>
      </c>
      <c r="X367" s="8">
        <f t="shared" si="49"/>
        <v>0</v>
      </c>
      <c r="Y367" s="8" t="str">
        <f t="shared" si="50"/>
        <v/>
      </c>
      <c r="Z367" s="8" t="str">
        <f>VLOOKUP($D367,{"29 - Psychiatrie (Erwachsene)","BGI";"297 - stationsäquivalente Behandlung in der Erwachsenenpsychiatrie (29)","BGI";"30 - Kinder- und Jugendpsychiatrie","BGII";"307 - stationsäquivalente Behandlung in der Kinder- und Jugendpsychiatrie (30)","BGII";"31 - Psychosomatik","BGI";"","LEER";0,"Leer"},2,0)</f>
        <v>LEER</v>
      </c>
      <c r="AA367" s="8" t="str">
        <f t="shared" si="51"/>
        <v>Stationen</v>
      </c>
    </row>
    <row r="368" spans="2:27" ht="15" customHeight="1" x14ac:dyDescent="0.25">
      <c r="B368" s="76" t="str">
        <f t="shared" si="44"/>
        <v>!!!</v>
      </c>
      <c r="C368" s="310" t="str">
        <f>IF(LEN($E368)&gt;0,VLOOKUP(TEXT($E368,0),'Angaben Stationen'!$E$14:$V$215,17,0),"")</f>
        <v/>
      </c>
      <c r="D368" s="254" t="str">
        <f>IF(LEN($E368)&gt;0,VLOOKUP(TEXT($E368,0),'Angaben Stationen'!$E$14:$V$215,18,0),"")</f>
        <v/>
      </c>
      <c r="E368" s="344"/>
      <c r="F368" s="256"/>
      <c r="G368" s="256"/>
      <c r="H368" s="307"/>
      <c r="I368" s="183"/>
      <c r="R368" s="8">
        <f t="shared" si="46"/>
        <v>0</v>
      </c>
      <c r="S368" s="8">
        <f>VLOOKUP($D368,{"29 - Psychiatrie (Erwachsene)",1;"30 - Kinder- und Jugendpsychiatrie",1;"297 - stationsäquivalente Behandlung in der Erwachsenenpsychiatrie (29)",1;"307 - stationsäquivalente Behandlung in der Kinder- und Jugendpsychiatrie (30)",1;"31 - Psychosomatik",1;"",0;0,0},2,0)</f>
        <v>0</v>
      </c>
      <c r="T368" s="8">
        <f t="shared" si="52"/>
        <v>0</v>
      </c>
      <c r="U368" s="8">
        <f t="shared" si="45"/>
        <v>0</v>
      </c>
      <c r="V368" s="8">
        <f t="shared" si="47"/>
        <v>0</v>
      </c>
      <c r="W368" s="8">
        <f t="shared" si="48"/>
        <v>0</v>
      </c>
      <c r="X368" s="8">
        <f t="shared" si="49"/>
        <v>0</v>
      </c>
      <c r="Y368" s="8" t="str">
        <f t="shared" si="50"/>
        <v/>
      </c>
      <c r="Z368" s="8" t="str">
        <f>VLOOKUP($D368,{"29 - Psychiatrie (Erwachsene)","BGI";"297 - stationsäquivalente Behandlung in der Erwachsenenpsychiatrie (29)","BGI";"30 - Kinder- und Jugendpsychiatrie","BGII";"307 - stationsäquivalente Behandlung in der Kinder- und Jugendpsychiatrie (30)","BGII";"31 - Psychosomatik","BGI";"","LEER";0,"Leer"},2,0)</f>
        <v>LEER</v>
      </c>
      <c r="AA368" s="8" t="str">
        <f t="shared" si="51"/>
        <v>Stationen</v>
      </c>
    </row>
    <row r="369" spans="2:27" ht="15" customHeight="1" x14ac:dyDescent="0.25">
      <c r="B369" s="76" t="str">
        <f t="shared" si="44"/>
        <v>!!!</v>
      </c>
      <c r="C369" s="310" t="str">
        <f>IF(LEN($E369)&gt;0,VLOOKUP(TEXT($E369,0),'Angaben Stationen'!$E$14:$V$215,17,0),"")</f>
        <v/>
      </c>
      <c r="D369" s="254" t="str">
        <f>IF(LEN($E369)&gt;0,VLOOKUP(TEXT($E369,0),'Angaben Stationen'!$E$14:$V$215,18,0),"")</f>
        <v/>
      </c>
      <c r="E369" s="344"/>
      <c r="F369" s="256"/>
      <c r="G369" s="256"/>
      <c r="H369" s="307"/>
      <c r="I369" s="183"/>
      <c r="R369" s="8">
        <f t="shared" si="46"/>
        <v>0</v>
      </c>
      <c r="S369" s="8">
        <f>VLOOKUP($D369,{"29 - Psychiatrie (Erwachsene)",1;"30 - Kinder- und Jugendpsychiatrie",1;"297 - stationsäquivalente Behandlung in der Erwachsenenpsychiatrie (29)",1;"307 - stationsäquivalente Behandlung in der Kinder- und Jugendpsychiatrie (30)",1;"31 - Psychosomatik",1;"",0;0,0},2,0)</f>
        <v>0</v>
      </c>
      <c r="T369" s="8">
        <f t="shared" si="52"/>
        <v>0</v>
      </c>
      <c r="U369" s="8">
        <f t="shared" si="45"/>
        <v>0</v>
      </c>
      <c r="V369" s="8">
        <f t="shared" si="47"/>
        <v>0</v>
      </c>
      <c r="W369" s="8">
        <f t="shared" si="48"/>
        <v>0</v>
      </c>
      <c r="X369" s="8">
        <f t="shared" si="49"/>
        <v>0</v>
      </c>
      <c r="Y369" s="8" t="str">
        <f t="shared" si="50"/>
        <v/>
      </c>
      <c r="Z369" s="8" t="str">
        <f>VLOOKUP($D369,{"29 - Psychiatrie (Erwachsene)","BGI";"297 - stationsäquivalente Behandlung in der Erwachsenenpsychiatrie (29)","BGI";"30 - Kinder- und Jugendpsychiatrie","BGII";"307 - stationsäquivalente Behandlung in der Kinder- und Jugendpsychiatrie (30)","BGII";"31 - Psychosomatik","BGI";"","LEER";0,"Leer"},2,0)</f>
        <v>LEER</v>
      </c>
      <c r="AA369" s="8" t="str">
        <f t="shared" si="51"/>
        <v>Stationen</v>
      </c>
    </row>
    <row r="370" spans="2:27" ht="15" customHeight="1" x14ac:dyDescent="0.25">
      <c r="B370" s="76" t="str">
        <f t="shared" si="44"/>
        <v>!!!</v>
      </c>
      <c r="C370" s="310" t="str">
        <f>IF(LEN($E370)&gt;0,VLOOKUP(TEXT($E370,0),'Angaben Stationen'!$E$14:$V$215,17,0),"")</f>
        <v/>
      </c>
      <c r="D370" s="254" t="str">
        <f>IF(LEN($E370)&gt;0,VLOOKUP(TEXT($E370,0),'Angaben Stationen'!$E$14:$V$215,18,0),"")</f>
        <v/>
      </c>
      <c r="E370" s="344"/>
      <c r="F370" s="256"/>
      <c r="G370" s="256"/>
      <c r="H370" s="307"/>
      <c r="I370" s="183"/>
      <c r="R370" s="8">
        <f t="shared" si="46"/>
        <v>0</v>
      </c>
      <c r="S370" s="8">
        <f>VLOOKUP($D370,{"29 - Psychiatrie (Erwachsene)",1;"30 - Kinder- und Jugendpsychiatrie",1;"297 - stationsäquivalente Behandlung in der Erwachsenenpsychiatrie (29)",1;"307 - stationsäquivalente Behandlung in der Kinder- und Jugendpsychiatrie (30)",1;"31 - Psychosomatik",1;"",0;0,0},2,0)</f>
        <v>0</v>
      </c>
      <c r="T370" s="8">
        <f t="shared" si="52"/>
        <v>0</v>
      </c>
      <c r="U370" s="8">
        <f t="shared" si="45"/>
        <v>0</v>
      </c>
      <c r="V370" s="8">
        <f t="shared" si="47"/>
        <v>0</v>
      </c>
      <c r="W370" s="8">
        <f t="shared" si="48"/>
        <v>0</v>
      </c>
      <c r="X370" s="8">
        <f t="shared" si="49"/>
        <v>0</v>
      </c>
      <c r="Y370" s="8" t="str">
        <f t="shared" si="50"/>
        <v/>
      </c>
      <c r="Z370" s="8" t="str">
        <f>VLOOKUP($D370,{"29 - Psychiatrie (Erwachsene)","BGI";"297 - stationsäquivalente Behandlung in der Erwachsenenpsychiatrie (29)","BGI";"30 - Kinder- und Jugendpsychiatrie","BGII";"307 - stationsäquivalente Behandlung in der Kinder- und Jugendpsychiatrie (30)","BGII";"31 - Psychosomatik","BGI";"","LEER";0,"Leer"},2,0)</f>
        <v>LEER</v>
      </c>
      <c r="AA370" s="8" t="str">
        <f t="shared" si="51"/>
        <v>Stationen</v>
      </c>
    </row>
    <row r="371" spans="2:27" ht="15" customHeight="1" x14ac:dyDescent="0.25">
      <c r="B371" s="76" t="str">
        <f t="shared" si="44"/>
        <v>!!!</v>
      </c>
      <c r="C371" s="310" t="str">
        <f>IF(LEN($E371)&gt;0,VLOOKUP(TEXT($E371,0),'Angaben Stationen'!$E$14:$V$215,17,0),"")</f>
        <v/>
      </c>
      <c r="D371" s="254" t="str">
        <f>IF(LEN($E371)&gt;0,VLOOKUP(TEXT($E371,0),'Angaben Stationen'!$E$14:$V$215,18,0),"")</f>
        <v/>
      </c>
      <c r="E371" s="344"/>
      <c r="F371" s="256"/>
      <c r="G371" s="256"/>
      <c r="H371" s="307"/>
      <c r="I371" s="183"/>
      <c r="R371" s="8">
        <f t="shared" si="46"/>
        <v>0</v>
      </c>
      <c r="S371" s="8">
        <f>VLOOKUP($D371,{"29 - Psychiatrie (Erwachsene)",1;"30 - Kinder- und Jugendpsychiatrie",1;"297 - stationsäquivalente Behandlung in der Erwachsenenpsychiatrie (29)",1;"307 - stationsäquivalente Behandlung in der Kinder- und Jugendpsychiatrie (30)",1;"31 - Psychosomatik",1;"",0;0,0},2,0)</f>
        <v>0</v>
      </c>
      <c r="T371" s="8">
        <f t="shared" si="52"/>
        <v>0</v>
      </c>
      <c r="U371" s="8">
        <f t="shared" si="45"/>
        <v>0</v>
      </c>
      <c r="V371" s="8">
        <f t="shared" si="47"/>
        <v>0</v>
      </c>
      <c r="W371" s="8">
        <f t="shared" si="48"/>
        <v>0</v>
      </c>
      <c r="X371" s="8">
        <f t="shared" si="49"/>
        <v>0</v>
      </c>
      <c r="Y371" s="8" t="str">
        <f t="shared" si="50"/>
        <v/>
      </c>
      <c r="Z371" s="8" t="str">
        <f>VLOOKUP($D371,{"29 - Psychiatrie (Erwachsene)","BGI";"297 - stationsäquivalente Behandlung in der Erwachsenenpsychiatrie (29)","BGI";"30 - Kinder- und Jugendpsychiatrie","BGII";"307 - stationsäquivalente Behandlung in der Kinder- und Jugendpsychiatrie (30)","BGII";"31 - Psychosomatik","BGI";"","LEER";0,"Leer"},2,0)</f>
        <v>LEER</v>
      </c>
      <c r="AA371" s="8" t="str">
        <f t="shared" si="51"/>
        <v>Stationen</v>
      </c>
    </row>
    <row r="372" spans="2:27" ht="15" customHeight="1" x14ac:dyDescent="0.25">
      <c r="B372" s="76" t="str">
        <f t="shared" si="44"/>
        <v>!!!</v>
      </c>
      <c r="C372" s="310" t="str">
        <f>IF(LEN($E372)&gt;0,VLOOKUP(TEXT($E372,0),'Angaben Stationen'!$E$14:$V$215,17,0),"")</f>
        <v/>
      </c>
      <c r="D372" s="254" t="str">
        <f>IF(LEN($E372)&gt;0,VLOOKUP(TEXT($E372,0),'Angaben Stationen'!$E$14:$V$215,18,0),"")</f>
        <v/>
      </c>
      <c r="E372" s="344"/>
      <c r="F372" s="256"/>
      <c r="G372" s="256"/>
      <c r="H372" s="307"/>
      <c r="I372" s="183"/>
      <c r="R372" s="8">
        <f t="shared" si="46"/>
        <v>0</v>
      </c>
      <c r="S372" s="8">
        <f>VLOOKUP($D372,{"29 - Psychiatrie (Erwachsene)",1;"30 - Kinder- und Jugendpsychiatrie",1;"297 - stationsäquivalente Behandlung in der Erwachsenenpsychiatrie (29)",1;"307 - stationsäquivalente Behandlung in der Kinder- und Jugendpsychiatrie (30)",1;"31 - Psychosomatik",1;"",0;0,0},2,0)</f>
        <v>0</v>
      </c>
      <c r="T372" s="8">
        <f t="shared" si="52"/>
        <v>0</v>
      </c>
      <c r="U372" s="8">
        <f t="shared" si="45"/>
        <v>0</v>
      </c>
      <c r="V372" s="8">
        <f t="shared" si="47"/>
        <v>0</v>
      </c>
      <c r="W372" s="8">
        <f t="shared" si="48"/>
        <v>0</v>
      </c>
      <c r="X372" s="8">
        <f t="shared" si="49"/>
        <v>0</v>
      </c>
      <c r="Y372" s="8" t="str">
        <f t="shared" si="50"/>
        <v/>
      </c>
      <c r="Z372" s="8" t="str">
        <f>VLOOKUP($D372,{"29 - Psychiatrie (Erwachsene)","BGI";"297 - stationsäquivalente Behandlung in der Erwachsenenpsychiatrie (29)","BGI";"30 - Kinder- und Jugendpsychiatrie","BGII";"307 - stationsäquivalente Behandlung in der Kinder- und Jugendpsychiatrie (30)","BGII";"31 - Psychosomatik","BGI";"","LEER";0,"Leer"},2,0)</f>
        <v>LEER</v>
      </c>
      <c r="AA372" s="8" t="str">
        <f t="shared" si="51"/>
        <v>Stationen</v>
      </c>
    </row>
    <row r="373" spans="2:27" ht="15" customHeight="1" x14ac:dyDescent="0.25">
      <c r="B373" s="76" t="str">
        <f t="shared" si="44"/>
        <v>!!!</v>
      </c>
      <c r="C373" s="310" t="str">
        <f>IF(LEN($E373)&gt;0,VLOOKUP(TEXT($E373,0),'Angaben Stationen'!$E$14:$V$215,17,0),"")</f>
        <v/>
      </c>
      <c r="D373" s="254" t="str">
        <f>IF(LEN($E373)&gt;0,VLOOKUP(TEXT($E373,0),'Angaben Stationen'!$E$14:$V$215,18,0),"")</f>
        <v/>
      </c>
      <c r="E373" s="344"/>
      <c r="F373" s="256"/>
      <c r="G373" s="256"/>
      <c r="H373" s="307"/>
      <c r="I373" s="183"/>
      <c r="R373" s="8">
        <f t="shared" si="46"/>
        <v>0</v>
      </c>
      <c r="S373" s="8">
        <f>VLOOKUP($D373,{"29 - Psychiatrie (Erwachsene)",1;"30 - Kinder- und Jugendpsychiatrie",1;"297 - stationsäquivalente Behandlung in der Erwachsenenpsychiatrie (29)",1;"307 - stationsäquivalente Behandlung in der Kinder- und Jugendpsychiatrie (30)",1;"31 - Psychosomatik",1;"",0;0,0},2,0)</f>
        <v>0</v>
      </c>
      <c r="T373" s="8">
        <f t="shared" si="52"/>
        <v>0</v>
      </c>
      <c r="U373" s="8">
        <f t="shared" si="45"/>
        <v>0</v>
      </c>
      <c r="V373" s="8">
        <f t="shared" si="47"/>
        <v>0</v>
      </c>
      <c r="W373" s="8">
        <f t="shared" si="48"/>
        <v>0</v>
      </c>
      <c r="X373" s="8">
        <f t="shared" si="49"/>
        <v>0</v>
      </c>
      <c r="Y373" s="8" t="str">
        <f t="shared" si="50"/>
        <v/>
      </c>
      <c r="Z373" s="8" t="str">
        <f>VLOOKUP($D373,{"29 - Psychiatrie (Erwachsene)","BGI";"297 - stationsäquivalente Behandlung in der Erwachsenenpsychiatrie (29)","BGI";"30 - Kinder- und Jugendpsychiatrie","BGII";"307 - stationsäquivalente Behandlung in der Kinder- und Jugendpsychiatrie (30)","BGII";"31 - Psychosomatik","BGI";"","LEER";0,"Leer"},2,0)</f>
        <v>LEER</v>
      </c>
      <c r="AA373" s="8" t="str">
        <f t="shared" si="51"/>
        <v>Stationen</v>
      </c>
    </row>
    <row r="374" spans="2:27" ht="15" customHeight="1" x14ac:dyDescent="0.25">
      <c r="B374" s="76" t="str">
        <f t="shared" si="44"/>
        <v>!!!</v>
      </c>
      <c r="C374" s="310" t="str">
        <f>IF(LEN($E374)&gt;0,VLOOKUP(TEXT($E374,0),'Angaben Stationen'!$E$14:$V$215,17,0),"")</f>
        <v/>
      </c>
      <c r="D374" s="254" t="str">
        <f>IF(LEN($E374)&gt;0,VLOOKUP(TEXT($E374,0),'Angaben Stationen'!$E$14:$V$215,18,0),"")</f>
        <v/>
      </c>
      <c r="E374" s="344"/>
      <c r="F374" s="256"/>
      <c r="G374" s="256"/>
      <c r="H374" s="307"/>
      <c r="I374" s="183"/>
      <c r="R374" s="8">
        <f t="shared" si="46"/>
        <v>0</v>
      </c>
      <c r="S374" s="8">
        <f>VLOOKUP($D374,{"29 - Psychiatrie (Erwachsene)",1;"30 - Kinder- und Jugendpsychiatrie",1;"297 - stationsäquivalente Behandlung in der Erwachsenenpsychiatrie (29)",1;"307 - stationsäquivalente Behandlung in der Kinder- und Jugendpsychiatrie (30)",1;"31 - Psychosomatik",1;"",0;0,0},2,0)</f>
        <v>0</v>
      </c>
      <c r="T374" s="8">
        <f t="shared" si="52"/>
        <v>0</v>
      </c>
      <c r="U374" s="8">
        <f t="shared" si="45"/>
        <v>0</v>
      </c>
      <c r="V374" s="8">
        <f t="shared" si="47"/>
        <v>0</v>
      </c>
      <c r="W374" s="8">
        <f t="shared" si="48"/>
        <v>0</v>
      </c>
      <c r="X374" s="8">
        <f t="shared" si="49"/>
        <v>0</v>
      </c>
      <c r="Y374" s="8" t="str">
        <f t="shared" si="50"/>
        <v/>
      </c>
      <c r="Z374" s="8" t="str">
        <f>VLOOKUP($D374,{"29 - Psychiatrie (Erwachsene)","BGI";"297 - stationsäquivalente Behandlung in der Erwachsenenpsychiatrie (29)","BGI";"30 - Kinder- und Jugendpsychiatrie","BGII";"307 - stationsäquivalente Behandlung in der Kinder- und Jugendpsychiatrie (30)","BGII";"31 - Psychosomatik","BGI";"","LEER";0,"Leer"},2,0)</f>
        <v>LEER</v>
      </c>
      <c r="AA374" s="8" t="str">
        <f t="shared" si="51"/>
        <v>Stationen</v>
      </c>
    </row>
    <row r="375" spans="2:27" ht="15" customHeight="1" x14ac:dyDescent="0.25">
      <c r="B375" s="76" t="str">
        <f t="shared" si="44"/>
        <v>!!!</v>
      </c>
      <c r="C375" s="310" t="str">
        <f>IF(LEN($E375)&gt;0,VLOOKUP(TEXT($E375,0),'Angaben Stationen'!$E$14:$V$215,17,0),"")</f>
        <v/>
      </c>
      <c r="D375" s="254" t="str">
        <f>IF(LEN($E375)&gt;0,VLOOKUP(TEXT($E375,0),'Angaben Stationen'!$E$14:$V$215,18,0),"")</f>
        <v/>
      </c>
      <c r="E375" s="344"/>
      <c r="F375" s="256"/>
      <c r="G375" s="256"/>
      <c r="H375" s="307"/>
      <c r="I375" s="183"/>
      <c r="R375" s="8">
        <f t="shared" si="46"/>
        <v>0</v>
      </c>
      <c r="S375" s="8">
        <f>VLOOKUP($D375,{"29 - Psychiatrie (Erwachsene)",1;"30 - Kinder- und Jugendpsychiatrie",1;"297 - stationsäquivalente Behandlung in der Erwachsenenpsychiatrie (29)",1;"307 - stationsäquivalente Behandlung in der Kinder- und Jugendpsychiatrie (30)",1;"31 - Psychosomatik",1;"",0;0,0},2,0)</f>
        <v>0</v>
      </c>
      <c r="T375" s="8">
        <f t="shared" si="52"/>
        <v>0</v>
      </c>
      <c r="U375" s="8">
        <f t="shared" si="45"/>
        <v>0</v>
      </c>
      <c r="V375" s="8">
        <f t="shared" si="47"/>
        <v>0</v>
      </c>
      <c r="W375" s="8">
        <f t="shared" si="48"/>
        <v>0</v>
      </c>
      <c r="X375" s="8">
        <f t="shared" si="49"/>
        <v>0</v>
      </c>
      <c r="Y375" s="8" t="str">
        <f t="shared" si="50"/>
        <v/>
      </c>
      <c r="Z375" s="8" t="str">
        <f>VLOOKUP($D375,{"29 - Psychiatrie (Erwachsene)","BGI";"297 - stationsäquivalente Behandlung in der Erwachsenenpsychiatrie (29)","BGI";"30 - Kinder- und Jugendpsychiatrie","BGII";"307 - stationsäquivalente Behandlung in der Kinder- und Jugendpsychiatrie (30)","BGII";"31 - Psychosomatik","BGI";"","LEER";0,"Leer"},2,0)</f>
        <v>LEER</v>
      </c>
      <c r="AA375" s="8" t="str">
        <f t="shared" si="51"/>
        <v>Stationen</v>
      </c>
    </row>
    <row r="376" spans="2:27" ht="15" customHeight="1" x14ac:dyDescent="0.25">
      <c r="B376" s="76" t="str">
        <f t="shared" si="44"/>
        <v>!!!</v>
      </c>
      <c r="C376" s="310" t="str">
        <f>IF(LEN($E376)&gt;0,VLOOKUP(TEXT($E376,0),'Angaben Stationen'!$E$14:$V$215,17,0),"")</f>
        <v/>
      </c>
      <c r="D376" s="254" t="str">
        <f>IF(LEN($E376)&gt;0,VLOOKUP(TEXT($E376,0),'Angaben Stationen'!$E$14:$V$215,18,0),"")</f>
        <v/>
      </c>
      <c r="E376" s="344"/>
      <c r="F376" s="256"/>
      <c r="G376" s="256"/>
      <c r="H376" s="307"/>
      <c r="I376" s="183"/>
      <c r="R376" s="8">
        <f t="shared" si="46"/>
        <v>0</v>
      </c>
      <c r="S376" s="8">
        <f>VLOOKUP($D376,{"29 - Psychiatrie (Erwachsene)",1;"30 - Kinder- und Jugendpsychiatrie",1;"297 - stationsäquivalente Behandlung in der Erwachsenenpsychiatrie (29)",1;"307 - stationsäquivalente Behandlung in der Kinder- und Jugendpsychiatrie (30)",1;"31 - Psychosomatik",1;"",0;0,0},2,0)</f>
        <v>0</v>
      </c>
      <c r="T376" s="8">
        <f t="shared" si="52"/>
        <v>0</v>
      </c>
      <c r="U376" s="8">
        <f t="shared" si="45"/>
        <v>0</v>
      </c>
      <c r="V376" s="8">
        <f t="shared" si="47"/>
        <v>0</v>
      </c>
      <c r="W376" s="8">
        <f t="shared" si="48"/>
        <v>0</v>
      </c>
      <c r="X376" s="8">
        <f t="shared" si="49"/>
        <v>0</v>
      </c>
      <c r="Y376" s="8" t="str">
        <f t="shared" si="50"/>
        <v/>
      </c>
      <c r="Z376" s="8" t="str">
        <f>VLOOKUP($D376,{"29 - Psychiatrie (Erwachsene)","BGI";"297 - stationsäquivalente Behandlung in der Erwachsenenpsychiatrie (29)","BGI";"30 - Kinder- und Jugendpsychiatrie","BGII";"307 - stationsäquivalente Behandlung in der Kinder- und Jugendpsychiatrie (30)","BGII";"31 - Psychosomatik","BGI";"","LEER";0,"Leer"},2,0)</f>
        <v>LEER</v>
      </c>
      <c r="AA376" s="8" t="str">
        <f t="shared" si="51"/>
        <v>Stationen</v>
      </c>
    </row>
    <row r="377" spans="2:27" ht="15" customHeight="1" x14ac:dyDescent="0.25">
      <c r="B377" s="76" t="str">
        <f t="shared" si="44"/>
        <v>!!!</v>
      </c>
      <c r="C377" s="310" t="str">
        <f>IF(LEN($E377)&gt;0,VLOOKUP(TEXT($E377,0),'Angaben Stationen'!$E$14:$V$215,17,0),"")</f>
        <v/>
      </c>
      <c r="D377" s="254" t="str">
        <f>IF(LEN($E377)&gt;0,VLOOKUP(TEXT($E377,0),'Angaben Stationen'!$E$14:$V$215,18,0),"")</f>
        <v/>
      </c>
      <c r="E377" s="344"/>
      <c r="F377" s="256"/>
      <c r="G377" s="256"/>
      <c r="H377" s="307"/>
      <c r="I377" s="183"/>
      <c r="R377" s="8">
        <f t="shared" si="46"/>
        <v>0</v>
      </c>
      <c r="S377" s="8">
        <f>VLOOKUP($D377,{"29 - Psychiatrie (Erwachsene)",1;"30 - Kinder- und Jugendpsychiatrie",1;"297 - stationsäquivalente Behandlung in der Erwachsenenpsychiatrie (29)",1;"307 - stationsäquivalente Behandlung in der Kinder- und Jugendpsychiatrie (30)",1;"31 - Psychosomatik",1;"",0;0,0},2,0)</f>
        <v>0</v>
      </c>
      <c r="T377" s="8">
        <f t="shared" si="52"/>
        <v>0</v>
      </c>
      <c r="U377" s="8">
        <f t="shared" si="45"/>
        <v>0</v>
      </c>
      <c r="V377" s="8">
        <f t="shared" si="47"/>
        <v>0</v>
      </c>
      <c r="W377" s="8">
        <f t="shared" si="48"/>
        <v>0</v>
      </c>
      <c r="X377" s="8">
        <f t="shared" si="49"/>
        <v>0</v>
      </c>
      <c r="Y377" s="8" t="str">
        <f t="shared" si="50"/>
        <v/>
      </c>
      <c r="Z377" s="8" t="str">
        <f>VLOOKUP($D377,{"29 - Psychiatrie (Erwachsene)","BGI";"297 - stationsäquivalente Behandlung in der Erwachsenenpsychiatrie (29)","BGI";"30 - Kinder- und Jugendpsychiatrie","BGII";"307 - stationsäquivalente Behandlung in der Kinder- und Jugendpsychiatrie (30)","BGII";"31 - Psychosomatik","BGI";"","LEER";0,"Leer"},2,0)</f>
        <v>LEER</v>
      </c>
      <c r="AA377" s="8" t="str">
        <f t="shared" si="51"/>
        <v>Stationen</v>
      </c>
    </row>
    <row r="378" spans="2:27" ht="15" customHeight="1" x14ac:dyDescent="0.25">
      <c r="B378" s="76" t="str">
        <f t="shared" si="44"/>
        <v>!!!</v>
      </c>
      <c r="C378" s="310" t="str">
        <f>IF(LEN($E378)&gt;0,VLOOKUP(TEXT($E378,0),'Angaben Stationen'!$E$14:$V$215,17,0),"")</f>
        <v/>
      </c>
      <c r="D378" s="254" t="str">
        <f>IF(LEN($E378)&gt;0,VLOOKUP(TEXT($E378,0),'Angaben Stationen'!$E$14:$V$215,18,0),"")</f>
        <v/>
      </c>
      <c r="E378" s="344"/>
      <c r="F378" s="256"/>
      <c r="G378" s="256"/>
      <c r="H378" s="307"/>
      <c r="I378" s="183"/>
      <c r="R378" s="8">
        <f t="shared" si="46"/>
        <v>0</v>
      </c>
      <c r="S378" s="8">
        <f>VLOOKUP($D378,{"29 - Psychiatrie (Erwachsene)",1;"30 - Kinder- und Jugendpsychiatrie",1;"297 - stationsäquivalente Behandlung in der Erwachsenenpsychiatrie (29)",1;"307 - stationsäquivalente Behandlung in der Kinder- und Jugendpsychiatrie (30)",1;"31 - Psychosomatik",1;"",0;0,0},2,0)</f>
        <v>0</v>
      </c>
      <c r="T378" s="8">
        <f t="shared" si="52"/>
        <v>0</v>
      </c>
      <c r="U378" s="8">
        <f t="shared" si="45"/>
        <v>0</v>
      </c>
      <c r="V378" s="8">
        <f t="shared" si="47"/>
        <v>0</v>
      </c>
      <c r="W378" s="8">
        <f t="shared" si="48"/>
        <v>0</v>
      </c>
      <c r="X378" s="8">
        <f t="shared" si="49"/>
        <v>0</v>
      </c>
      <c r="Y378" s="8" t="str">
        <f t="shared" si="50"/>
        <v/>
      </c>
      <c r="Z378" s="8" t="str">
        <f>VLOOKUP($D378,{"29 - Psychiatrie (Erwachsene)","BGI";"297 - stationsäquivalente Behandlung in der Erwachsenenpsychiatrie (29)","BGI";"30 - Kinder- und Jugendpsychiatrie","BGII";"307 - stationsäquivalente Behandlung in der Kinder- und Jugendpsychiatrie (30)","BGII";"31 - Psychosomatik","BGI";"","LEER";0,"Leer"},2,0)</f>
        <v>LEER</v>
      </c>
      <c r="AA378" s="8" t="str">
        <f t="shared" si="51"/>
        <v>Stationen</v>
      </c>
    </row>
    <row r="379" spans="2:27" ht="15" customHeight="1" x14ac:dyDescent="0.25">
      <c r="B379" s="76" t="str">
        <f t="shared" si="44"/>
        <v>!!!</v>
      </c>
      <c r="C379" s="310" t="str">
        <f>IF(LEN($E379)&gt;0,VLOOKUP(TEXT($E379,0),'Angaben Stationen'!$E$14:$V$215,17,0),"")</f>
        <v/>
      </c>
      <c r="D379" s="254" t="str">
        <f>IF(LEN($E379)&gt;0,VLOOKUP(TEXT($E379,0),'Angaben Stationen'!$E$14:$V$215,18,0),"")</f>
        <v/>
      </c>
      <c r="E379" s="344"/>
      <c r="F379" s="256"/>
      <c r="G379" s="256"/>
      <c r="H379" s="307"/>
      <c r="I379" s="183"/>
      <c r="R379" s="8">
        <f t="shared" si="46"/>
        <v>0</v>
      </c>
      <c r="S379" s="8">
        <f>VLOOKUP($D379,{"29 - Psychiatrie (Erwachsene)",1;"30 - Kinder- und Jugendpsychiatrie",1;"297 - stationsäquivalente Behandlung in der Erwachsenenpsychiatrie (29)",1;"307 - stationsäquivalente Behandlung in der Kinder- und Jugendpsychiatrie (30)",1;"31 - Psychosomatik",1;"",0;0,0},2,0)</f>
        <v>0</v>
      </c>
      <c r="T379" s="8">
        <f t="shared" si="52"/>
        <v>0</v>
      </c>
      <c r="U379" s="8">
        <f t="shared" si="45"/>
        <v>0</v>
      </c>
      <c r="V379" s="8">
        <f t="shared" si="47"/>
        <v>0</v>
      </c>
      <c r="W379" s="8">
        <f t="shared" si="48"/>
        <v>0</v>
      </c>
      <c r="X379" s="8">
        <f t="shared" si="49"/>
        <v>0</v>
      </c>
      <c r="Y379" s="8" t="str">
        <f t="shared" si="50"/>
        <v/>
      </c>
      <c r="Z379" s="8" t="str">
        <f>VLOOKUP($D379,{"29 - Psychiatrie (Erwachsene)","BGI";"297 - stationsäquivalente Behandlung in der Erwachsenenpsychiatrie (29)","BGI";"30 - Kinder- und Jugendpsychiatrie","BGII";"307 - stationsäquivalente Behandlung in der Kinder- und Jugendpsychiatrie (30)","BGII";"31 - Psychosomatik","BGI";"","LEER";0,"Leer"},2,0)</f>
        <v>LEER</v>
      </c>
      <c r="AA379" s="8" t="str">
        <f t="shared" si="51"/>
        <v>Stationen</v>
      </c>
    </row>
    <row r="380" spans="2:27" ht="15" customHeight="1" x14ac:dyDescent="0.25">
      <c r="B380" s="76" t="str">
        <f t="shared" si="44"/>
        <v>!!!</v>
      </c>
      <c r="C380" s="310" t="str">
        <f>IF(LEN($E380)&gt;0,VLOOKUP(TEXT($E380,0),'Angaben Stationen'!$E$14:$V$215,17,0),"")</f>
        <v/>
      </c>
      <c r="D380" s="254" t="str">
        <f>IF(LEN($E380)&gt;0,VLOOKUP(TEXT($E380,0),'Angaben Stationen'!$E$14:$V$215,18,0),"")</f>
        <v/>
      </c>
      <c r="E380" s="344"/>
      <c r="F380" s="256"/>
      <c r="G380" s="256"/>
      <c r="H380" s="307"/>
      <c r="I380" s="183"/>
      <c r="R380" s="8">
        <f t="shared" si="46"/>
        <v>0</v>
      </c>
      <c r="S380" s="8">
        <f>VLOOKUP($D380,{"29 - Psychiatrie (Erwachsene)",1;"30 - Kinder- und Jugendpsychiatrie",1;"297 - stationsäquivalente Behandlung in der Erwachsenenpsychiatrie (29)",1;"307 - stationsäquivalente Behandlung in der Kinder- und Jugendpsychiatrie (30)",1;"31 - Psychosomatik",1;"",0;0,0},2,0)</f>
        <v>0</v>
      </c>
      <c r="T380" s="8">
        <f t="shared" si="52"/>
        <v>0</v>
      </c>
      <c r="U380" s="8">
        <f t="shared" si="45"/>
        <v>0</v>
      </c>
      <c r="V380" s="8">
        <f t="shared" si="47"/>
        <v>0</v>
      </c>
      <c r="W380" s="8">
        <f t="shared" si="48"/>
        <v>0</v>
      </c>
      <c r="X380" s="8">
        <f t="shared" si="49"/>
        <v>0</v>
      </c>
      <c r="Y380" s="8" t="str">
        <f t="shared" si="50"/>
        <v/>
      </c>
      <c r="Z380" s="8" t="str">
        <f>VLOOKUP($D380,{"29 - Psychiatrie (Erwachsene)","BGI";"297 - stationsäquivalente Behandlung in der Erwachsenenpsychiatrie (29)","BGI";"30 - Kinder- und Jugendpsychiatrie","BGII";"307 - stationsäquivalente Behandlung in der Kinder- und Jugendpsychiatrie (30)","BGII";"31 - Psychosomatik","BGI";"","LEER";0,"Leer"},2,0)</f>
        <v>LEER</v>
      </c>
      <c r="AA380" s="8" t="str">
        <f t="shared" si="51"/>
        <v>Stationen</v>
      </c>
    </row>
    <row r="381" spans="2:27" ht="15" customHeight="1" x14ac:dyDescent="0.25">
      <c r="B381" s="76" t="str">
        <f t="shared" ref="B381:B444" si="53">IF(SUM(S381:X381)&lt;6,"!!!","")</f>
        <v>!!!</v>
      </c>
      <c r="C381" s="310" t="str">
        <f>IF(LEN($E381)&gt;0,VLOOKUP(TEXT($E381,0),'Angaben Stationen'!$E$14:$V$215,17,0),"")</f>
        <v/>
      </c>
      <c r="D381" s="254" t="str">
        <f>IF(LEN($E381)&gt;0,VLOOKUP(TEXT($E381,0),'Angaben Stationen'!$E$14:$V$215,18,0),"")</f>
        <v/>
      </c>
      <c r="E381" s="344"/>
      <c r="F381" s="256"/>
      <c r="G381" s="256"/>
      <c r="H381" s="307"/>
      <c r="I381" s="183"/>
      <c r="R381" s="8">
        <f t="shared" si="46"/>
        <v>0</v>
      </c>
      <c r="S381" s="8">
        <f>VLOOKUP($D381,{"29 - Psychiatrie (Erwachsene)",1;"30 - Kinder- und Jugendpsychiatrie",1;"297 - stationsäquivalente Behandlung in der Erwachsenenpsychiatrie (29)",1;"307 - stationsäquivalente Behandlung in der Kinder- und Jugendpsychiatrie (30)",1;"31 - Psychosomatik",1;"",0;0,0},2,0)</f>
        <v>0</v>
      </c>
      <c r="T381" s="8">
        <f t="shared" si="52"/>
        <v>0</v>
      </c>
      <c r="U381" s="8">
        <f t="shared" ref="U381:U444" si="54">IF($E381&lt;&gt;0,1,0)</f>
        <v>0</v>
      </c>
      <c r="V381" s="8">
        <f t="shared" si="47"/>
        <v>0</v>
      </c>
      <c r="W381" s="8">
        <f t="shared" si="48"/>
        <v>0</v>
      </c>
      <c r="X381" s="8">
        <f t="shared" si="49"/>
        <v>0</v>
      </c>
      <c r="Y381" s="8" t="str">
        <f t="shared" si="50"/>
        <v/>
      </c>
      <c r="Z381" s="8" t="str">
        <f>VLOOKUP($D381,{"29 - Psychiatrie (Erwachsene)","BGI";"297 - stationsäquivalente Behandlung in der Erwachsenenpsychiatrie (29)","BGI";"30 - Kinder- und Jugendpsychiatrie","BGII";"307 - stationsäquivalente Behandlung in der Kinder- und Jugendpsychiatrie (30)","BGII";"31 - Psychosomatik","BGI";"","LEER";0,"Leer"},2,0)</f>
        <v>LEER</v>
      </c>
      <c r="AA381" s="8" t="str">
        <f t="shared" si="51"/>
        <v>Stationen</v>
      </c>
    </row>
    <row r="382" spans="2:27" ht="15" customHeight="1" x14ac:dyDescent="0.25">
      <c r="B382" s="76" t="str">
        <f t="shared" si="53"/>
        <v>!!!</v>
      </c>
      <c r="C382" s="310" t="str">
        <f>IF(LEN($E382)&gt;0,VLOOKUP(TEXT($E382,0),'Angaben Stationen'!$E$14:$V$215,17,0),"")</f>
        <v/>
      </c>
      <c r="D382" s="254" t="str">
        <f>IF(LEN($E382)&gt;0,VLOOKUP(TEXT($E382,0),'Angaben Stationen'!$E$14:$V$215,18,0),"")</f>
        <v/>
      </c>
      <c r="E382" s="344"/>
      <c r="F382" s="256"/>
      <c r="G382" s="256"/>
      <c r="H382" s="307"/>
      <c r="I382" s="183"/>
      <c r="R382" s="8">
        <f t="shared" si="46"/>
        <v>0</v>
      </c>
      <c r="S382" s="8">
        <f>VLOOKUP($D382,{"29 - Psychiatrie (Erwachsene)",1;"30 - Kinder- und Jugendpsychiatrie",1;"297 - stationsäquivalente Behandlung in der Erwachsenenpsychiatrie (29)",1;"307 - stationsäquivalente Behandlung in der Kinder- und Jugendpsychiatrie (30)",1;"31 - Psychosomatik",1;"",0;0,0},2,0)</f>
        <v>0</v>
      </c>
      <c r="T382" s="8">
        <f t="shared" si="52"/>
        <v>0</v>
      </c>
      <c r="U382" s="8">
        <f t="shared" si="54"/>
        <v>0</v>
      </c>
      <c r="V382" s="8">
        <f t="shared" si="47"/>
        <v>0</v>
      </c>
      <c r="W382" s="8">
        <f t="shared" si="48"/>
        <v>0</v>
      </c>
      <c r="X382" s="8">
        <f t="shared" si="49"/>
        <v>0</v>
      </c>
      <c r="Y382" s="8" t="str">
        <f t="shared" si="50"/>
        <v/>
      </c>
      <c r="Z382" s="8" t="str">
        <f>VLOOKUP($D382,{"29 - Psychiatrie (Erwachsene)","BGI";"297 - stationsäquivalente Behandlung in der Erwachsenenpsychiatrie (29)","BGI";"30 - Kinder- und Jugendpsychiatrie","BGII";"307 - stationsäquivalente Behandlung in der Kinder- und Jugendpsychiatrie (30)","BGII";"31 - Psychosomatik","BGI";"","LEER";0,"Leer"},2,0)</f>
        <v>LEER</v>
      </c>
      <c r="AA382" s="8" t="str">
        <f t="shared" si="51"/>
        <v>Stationen</v>
      </c>
    </row>
    <row r="383" spans="2:27" ht="15" customHeight="1" x14ac:dyDescent="0.25">
      <c r="B383" s="76" t="str">
        <f t="shared" si="53"/>
        <v>!!!</v>
      </c>
      <c r="C383" s="310" t="str">
        <f>IF(LEN($E383)&gt;0,VLOOKUP(TEXT($E383,0),'Angaben Stationen'!$E$14:$V$215,17,0),"")</f>
        <v/>
      </c>
      <c r="D383" s="254" t="str">
        <f>IF(LEN($E383)&gt;0,VLOOKUP(TEXT($E383,0),'Angaben Stationen'!$E$14:$V$215,18,0),"")</f>
        <v/>
      </c>
      <c r="E383" s="344"/>
      <c r="F383" s="256"/>
      <c r="G383" s="256"/>
      <c r="H383" s="307"/>
      <c r="I383" s="183"/>
      <c r="R383" s="8">
        <f t="shared" si="46"/>
        <v>0</v>
      </c>
      <c r="S383" s="8">
        <f>VLOOKUP($D383,{"29 - Psychiatrie (Erwachsene)",1;"30 - Kinder- und Jugendpsychiatrie",1;"297 - stationsäquivalente Behandlung in der Erwachsenenpsychiatrie (29)",1;"307 - stationsäquivalente Behandlung in der Kinder- und Jugendpsychiatrie (30)",1;"31 - Psychosomatik",1;"",0;0,0},2,0)</f>
        <v>0</v>
      </c>
      <c r="T383" s="8">
        <f t="shared" si="52"/>
        <v>0</v>
      </c>
      <c r="U383" s="8">
        <f t="shared" si="54"/>
        <v>0</v>
      </c>
      <c r="V383" s="8">
        <f t="shared" si="47"/>
        <v>0</v>
      </c>
      <c r="W383" s="8">
        <f t="shared" si="48"/>
        <v>0</v>
      </c>
      <c r="X383" s="8">
        <f t="shared" si="49"/>
        <v>0</v>
      </c>
      <c r="Y383" s="8" t="str">
        <f t="shared" si="50"/>
        <v/>
      </c>
      <c r="Z383" s="8" t="str">
        <f>VLOOKUP($D383,{"29 - Psychiatrie (Erwachsene)","BGI";"297 - stationsäquivalente Behandlung in der Erwachsenenpsychiatrie (29)","BGI";"30 - Kinder- und Jugendpsychiatrie","BGII";"307 - stationsäquivalente Behandlung in der Kinder- und Jugendpsychiatrie (30)","BGII";"31 - Psychosomatik","BGI";"","LEER";0,"Leer"},2,0)</f>
        <v>LEER</v>
      </c>
      <c r="AA383" s="8" t="str">
        <f t="shared" si="51"/>
        <v>Stationen</v>
      </c>
    </row>
    <row r="384" spans="2:27" ht="15" customHeight="1" x14ac:dyDescent="0.25">
      <c r="B384" s="76" t="str">
        <f t="shared" si="53"/>
        <v>!!!</v>
      </c>
      <c r="C384" s="310" t="str">
        <f>IF(LEN($E384)&gt;0,VLOOKUP(TEXT($E384,0),'Angaben Stationen'!$E$14:$V$215,17,0),"")</f>
        <v/>
      </c>
      <c r="D384" s="254" t="str">
        <f>IF(LEN($E384)&gt;0,VLOOKUP(TEXT($E384,0),'Angaben Stationen'!$E$14:$V$215,18,0),"")</f>
        <v/>
      </c>
      <c r="E384" s="344"/>
      <c r="F384" s="256"/>
      <c r="G384" s="256"/>
      <c r="H384" s="307"/>
      <c r="I384" s="183"/>
      <c r="R384" s="8">
        <f t="shared" si="46"/>
        <v>0</v>
      </c>
      <c r="S384" s="8">
        <f>VLOOKUP($D384,{"29 - Psychiatrie (Erwachsene)",1;"30 - Kinder- und Jugendpsychiatrie",1;"297 - stationsäquivalente Behandlung in der Erwachsenenpsychiatrie (29)",1;"307 - stationsäquivalente Behandlung in der Kinder- und Jugendpsychiatrie (30)",1;"31 - Psychosomatik",1;"",0;0,0},2,0)</f>
        <v>0</v>
      </c>
      <c r="T384" s="8">
        <f t="shared" si="52"/>
        <v>0</v>
      </c>
      <c r="U384" s="8">
        <f t="shared" si="54"/>
        <v>0</v>
      </c>
      <c r="V384" s="8">
        <f t="shared" si="47"/>
        <v>0</v>
      </c>
      <c r="W384" s="8">
        <f t="shared" si="48"/>
        <v>0</v>
      </c>
      <c r="X384" s="8">
        <f t="shared" si="49"/>
        <v>0</v>
      </c>
      <c r="Y384" s="8" t="str">
        <f t="shared" si="50"/>
        <v/>
      </c>
      <c r="Z384" s="8" t="str">
        <f>VLOOKUP($D384,{"29 - Psychiatrie (Erwachsene)","BGI";"297 - stationsäquivalente Behandlung in der Erwachsenenpsychiatrie (29)","BGI";"30 - Kinder- und Jugendpsychiatrie","BGII";"307 - stationsäquivalente Behandlung in der Kinder- und Jugendpsychiatrie (30)","BGII";"31 - Psychosomatik","BGI";"","LEER";0,"Leer"},2,0)</f>
        <v>LEER</v>
      </c>
      <c r="AA384" s="8" t="str">
        <f t="shared" si="51"/>
        <v>Stationen</v>
      </c>
    </row>
    <row r="385" spans="2:27" ht="15" customHeight="1" x14ac:dyDescent="0.25">
      <c r="B385" s="76" t="str">
        <f t="shared" si="53"/>
        <v>!!!</v>
      </c>
      <c r="C385" s="310" t="str">
        <f>IF(LEN($E385)&gt;0,VLOOKUP(TEXT($E385,0),'Angaben Stationen'!$E$14:$V$215,17,0),"")</f>
        <v/>
      </c>
      <c r="D385" s="254" t="str">
        <f>IF(LEN($E385)&gt;0,VLOOKUP(TEXT($E385,0),'Angaben Stationen'!$E$14:$V$215,18,0),"")</f>
        <v/>
      </c>
      <c r="E385" s="344"/>
      <c r="F385" s="256"/>
      <c r="G385" s="256"/>
      <c r="H385" s="307"/>
      <c r="I385" s="183"/>
      <c r="R385" s="8">
        <f t="shared" si="46"/>
        <v>0</v>
      </c>
      <c r="S385" s="8">
        <f>VLOOKUP($D385,{"29 - Psychiatrie (Erwachsene)",1;"30 - Kinder- und Jugendpsychiatrie",1;"297 - stationsäquivalente Behandlung in der Erwachsenenpsychiatrie (29)",1;"307 - stationsäquivalente Behandlung in der Kinder- und Jugendpsychiatrie (30)",1;"31 - Psychosomatik",1;"",0;0,0},2,0)</f>
        <v>0</v>
      </c>
      <c r="T385" s="8">
        <f t="shared" si="52"/>
        <v>0</v>
      </c>
      <c r="U385" s="8">
        <f t="shared" si="54"/>
        <v>0</v>
      </c>
      <c r="V385" s="8">
        <f t="shared" si="47"/>
        <v>0</v>
      </c>
      <c r="W385" s="8">
        <f t="shared" si="48"/>
        <v>0</v>
      </c>
      <c r="X385" s="8">
        <f t="shared" si="49"/>
        <v>0</v>
      </c>
      <c r="Y385" s="8" t="str">
        <f t="shared" si="50"/>
        <v/>
      </c>
      <c r="Z385" s="8" t="str">
        <f>VLOOKUP($D385,{"29 - Psychiatrie (Erwachsene)","BGI";"297 - stationsäquivalente Behandlung in der Erwachsenenpsychiatrie (29)","BGI";"30 - Kinder- und Jugendpsychiatrie","BGII";"307 - stationsäquivalente Behandlung in der Kinder- und Jugendpsychiatrie (30)","BGII";"31 - Psychosomatik","BGI";"","LEER";0,"Leer"},2,0)</f>
        <v>LEER</v>
      </c>
      <c r="AA385" s="8" t="str">
        <f t="shared" si="51"/>
        <v>Stationen</v>
      </c>
    </row>
    <row r="386" spans="2:27" ht="15" customHeight="1" x14ac:dyDescent="0.25">
      <c r="B386" s="76" t="str">
        <f t="shared" si="53"/>
        <v>!!!</v>
      </c>
      <c r="C386" s="310" t="str">
        <f>IF(LEN($E386)&gt;0,VLOOKUP(TEXT($E386,0),'Angaben Stationen'!$E$14:$V$215,17,0),"")</f>
        <v/>
      </c>
      <c r="D386" s="254" t="str">
        <f>IF(LEN($E386)&gt;0,VLOOKUP(TEXT($E386,0),'Angaben Stationen'!$E$14:$V$215,18,0),"")</f>
        <v/>
      </c>
      <c r="E386" s="344"/>
      <c r="F386" s="256"/>
      <c r="G386" s="256"/>
      <c r="H386" s="307"/>
      <c r="I386" s="183"/>
      <c r="R386" s="8">
        <f t="shared" si="46"/>
        <v>0</v>
      </c>
      <c r="S386" s="8">
        <f>VLOOKUP($D386,{"29 - Psychiatrie (Erwachsene)",1;"30 - Kinder- und Jugendpsychiatrie",1;"297 - stationsäquivalente Behandlung in der Erwachsenenpsychiatrie (29)",1;"307 - stationsäquivalente Behandlung in der Kinder- und Jugendpsychiatrie (30)",1;"31 - Psychosomatik",1;"",0;0,0},2,0)</f>
        <v>0</v>
      </c>
      <c r="T386" s="8">
        <f t="shared" si="52"/>
        <v>0</v>
      </c>
      <c r="U386" s="8">
        <f t="shared" si="54"/>
        <v>0</v>
      </c>
      <c r="V386" s="8">
        <f t="shared" si="47"/>
        <v>0</v>
      </c>
      <c r="W386" s="8">
        <f t="shared" si="48"/>
        <v>0</v>
      </c>
      <c r="X386" s="8">
        <f t="shared" si="49"/>
        <v>0</v>
      </c>
      <c r="Y386" s="8" t="str">
        <f t="shared" si="50"/>
        <v/>
      </c>
      <c r="Z386" s="8" t="str">
        <f>VLOOKUP($D386,{"29 - Psychiatrie (Erwachsene)","BGI";"297 - stationsäquivalente Behandlung in der Erwachsenenpsychiatrie (29)","BGI";"30 - Kinder- und Jugendpsychiatrie","BGII";"307 - stationsäquivalente Behandlung in der Kinder- und Jugendpsychiatrie (30)","BGII";"31 - Psychosomatik","BGI";"","LEER";0,"Leer"},2,0)</f>
        <v>LEER</v>
      </c>
      <c r="AA386" s="8" t="str">
        <f t="shared" si="51"/>
        <v>Stationen</v>
      </c>
    </row>
    <row r="387" spans="2:27" ht="15" customHeight="1" x14ac:dyDescent="0.25">
      <c r="B387" s="76" t="str">
        <f t="shared" si="53"/>
        <v>!!!</v>
      </c>
      <c r="C387" s="310" t="str">
        <f>IF(LEN($E387)&gt;0,VLOOKUP(TEXT($E387,0),'Angaben Stationen'!$E$14:$V$215,17,0),"")</f>
        <v/>
      </c>
      <c r="D387" s="254" t="str">
        <f>IF(LEN($E387)&gt;0,VLOOKUP(TEXT($E387,0),'Angaben Stationen'!$E$14:$V$215,18,0),"")</f>
        <v/>
      </c>
      <c r="E387" s="344"/>
      <c r="F387" s="256"/>
      <c r="G387" s="256"/>
      <c r="H387" s="307"/>
      <c r="I387" s="183"/>
      <c r="R387" s="8">
        <f t="shared" si="46"/>
        <v>0</v>
      </c>
      <c r="S387" s="8">
        <f>VLOOKUP($D387,{"29 - Psychiatrie (Erwachsene)",1;"30 - Kinder- und Jugendpsychiatrie",1;"297 - stationsäquivalente Behandlung in der Erwachsenenpsychiatrie (29)",1;"307 - stationsäquivalente Behandlung in der Kinder- und Jugendpsychiatrie (30)",1;"31 - Psychosomatik",1;"",0;0,0},2,0)</f>
        <v>0</v>
      </c>
      <c r="T387" s="8">
        <f t="shared" si="52"/>
        <v>0</v>
      </c>
      <c r="U387" s="8">
        <f t="shared" si="54"/>
        <v>0</v>
      </c>
      <c r="V387" s="8">
        <f t="shared" si="47"/>
        <v>0</v>
      </c>
      <c r="W387" s="8">
        <f t="shared" si="48"/>
        <v>0</v>
      </c>
      <c r="X387" s="8">
        <f t="shared" si="49"/>
        <v>0</v>
      </c>
      <c r="Y387" s="8" t="str">
        <f t="shared" si="50"/>
        <v/>
      </c>
      <c r="Z387" s="8" t="str">
        <f>VLOOKUP($D387,{"29 - Psychiatrie (Erwachsene)","BGI";"297 - stationsäquivalente Behandlung in der Erwachsenenpsychiatrie (29)","BGI";"30 - Kinder- und Jugendpsychiatrie","BGII";"307 - stationsäquivalente Behandlung in der Kinder- und Jugendpsychiatrie (30)","BGII";"31 - Psychosomatik","BGI";"","LEER";0,"Leer"},2,0)</f>
        <v>LEER</v>
      </c>
      <c r="AA387" s="8" t="str">
        <f t="shared" si="51"/>
        <v>Stationen</v>
      </c>
    </row>
    <row r="388" spans="2:27" ht="15" customHeight="1" x14ac:dyDescent="0.25">
      <c r="B388" s="76" t="str">
        <f t="shared" si="53"/>
        <v>!!!</v>
      </c>
      <c r="C388" s="310" t="str">
        <f>IF(LEN($E388)&gt;0,VLOOKUP(TEXT($E388,0),'Angaben Stationen'!$E$14:$V$215,17,0),"")</f>
        <v/>
      </c>
      <c r="D388" s="254" t="str">
        <f>IF(LEN($E388)&gt;0,VLOOKUP(TEXT($E388,0),'Angaben Stationen'!$E$14:$V$215,18,0),"")</f>
        <v/>
      </c>
      <c r="E388" s="344"/>
      <c r="F388" s="256"/>
      <c r="G388" s="256"/>
      <c r="H388" s="307"/>
      <c r="I388" s="183"/>
      <c r="R388" s="8">
        <f t="shared" si="46"/>
        <v>0</v>
      </c>
      <c r="S388" s="8">
        <f>VLOOKUP($D388,{"29 - Psychiatrie (Erwachsene)",1;"30 - Kinder- und Jugendpsychiatrie",1;"297 - stationsäquivalente Behandlung in der Erwachsenenpsychiatrie (29)",1;"307 - stationsäquivalente Behandlung in der Kinder- und Jugendpsychiatrie (30)",1;"31 - Psychosomatik",1;"",0;0,0},2,0)</f>
        <v>0</v>
      </c>
      <c r="T388" s="8">
        <f t="shared" si="52"/>
        <v>0</v>
      </c>
      <c r="U388" s="8">
        <f t="shared" si="54"/>
        <v>0</v>
      </c>
      <c r="V388" s="8">
        <f t="shared" si="47"/>
        <v>0</v>
      </c>
      <c r="W388" s="8">
        <f t="shared" si="48"/>
        <v>0</v>
      </c>
      <c r="X388" s="8">
        <f t="shared" si="49"/>
        <v>0</v>
      </c>
      <c r="Y388" s="8" t="str">
        <f t="shared" si="50"/>
        <v/>
      </c>
      <c r="Z388" s="8" t="str">
        <f>VLOOKUP($D388,{"29 - Psychiatrie (Erwachsene)","BGI";"297 - stationsäquivalente Behandlung in der Erwachsenenpsychiatrie (29)","BGI";"30 - Kinder- und Jugendpsychiatrie","BGII";"307 - stationsäquivalente Behandlung in der Kinder- und Jugendpsychiatrie (30)","BGII";"31 - Psychosomatik","BGI";"","LEER";0,"Leer"},2,0)</f>
        <v>LEER</v>
      </c>
      <c r="AA388" s="8" t="str">
        <f t="shared" si="51"/>
        <v>Stationen</v>
      </c>
    </row>
    <row r="389" spans="2:27" ht="15" customHeight="1" x14ac:dyDescent="0.25">
      <c r="B389" s="76" t="str">
        <f t="shared" si="53"/>
        <v>!!!</v>
      </c>
      <c r="C389" s="310" t="str">
        <f>IF(LEN($E389)&gt;0,VLOOKUP(TEXT($E389,0),'Angaben Stationen'!$E$14:$V$215,17,0),"")</f>
        <v/>
      </c>
      <c r="D389" s="254" t="str">
        <f>IF(LEN($E389)&gt;0,VLOOKUP(TEXT($E389,0),'Angaben Stationen'!$E$14:$V$215,18,0),"")</f>
        <v/>
      </c>
      <c r="E389" s="344"/>
      <c r="F389" s="256"/>
      <c r="G389" s="256"/>
      <c r="H389" s="307"/>
      <c r="I389" s="183"/>
      <c r="R389" s="8">
        <f t="shared" si="46"/>
        <v>0</v>
      </c>
      <c r="S389" s="8">
        <f>VLOOKUP($D389,{"29 - Psychiatrie (Erwachsene)",1;"30 - Kinder- und Jugendpsychiatrie",1;"297 - stationsäquivalente Behandlung in der Erwachsenenpsychiatrie (29)",1;"307 - stationsäquivalente Behandlung in der Kinder- und Jugendpsychiatrie (30)",1;"31 - Psychosomatik",1;"",0;0,0},2,0)</f>
        <v>0</v>
      </c>
      <c r="T389" s="8">
        <f t="shared" si="52"/>
        <v>0</v>
      </c>
      <c r="U389" s="8">
        <f t="shared" si="54"/>
        <v>0</v>
      </c>
      <c r="V389" s="8">
        <f t="shared" si="47"/>
        <v>0</v>
      </c>
      <c r="W389" s="8">
        <f t="shared" si="48"/>
        <v>0</v>
      </c>
      <c r="X389" s="8">
        <f t="shared" si="49"/>
        <v>0</v>
      </c>
      <c r="Y389" s="8" t="str">
        <f t="shared" si="50"/>
        <v/>
      </c>
      <c r="Z389" s="8" t="str">
        <f>VLOOKUP($D389,{"29 - Psychiatrie (Erwachsene)","BGI";"297 - stationsäquivalente Behandlung in der Erwachsenenpsychiatrie (29)","BGI";"30 - Kinder- und Jugendpsychiatrie","BGII";"307 - stationsäquivalente Behandlung in der Kinder- und Jugendpsychiatrie (30)","BGII";"31 - Psychosomatik","BGI";"","LEER";0,"Leer"},2,0)</f>
        <v>LEER</v>
      </c>
      <c r="AA389" s="8" t="str">
        <f t="shared" si="51"/>
        <v>Stationen</v>
      </c>
    </row>
    <row r="390" spans="2:27" ht="15" customHeight="1" x14ac:dyDescent="0.25">
      <c r="B390" s="76" t="str">
        <f t="shared" si="53"/>
        <v>!!!</v>
      </c>
      <c r="C390" s="310" t="str">
        <f>IF(LEN($E390)&gt;0,VLOOKUP(TEXT($E390,0),'Angaben Stationen'!$E$14:$V$215,17,0),"")</f>
        <v/>
      </c>
      <c r="D390" s="254" t="str">
        <f>IF(LEN($E390)&gt;0,VLOOKUP(TEXT($E390,0),'Angaben Stationen'!$E$14:$V$215,18,0),"")</f>
        <v/>
      </c>
      <c r="E390" s="344"/>
      <c r="F390" s="256"/>
      <c r="G390" s="256"/>
      <c r="H390" s="307"/>
      <c r="I390" s="183"/>
      <c r="R390" s="8">
        <f t="shared" si="46"/>
        <v>0</v>
      </c>
      <c r="S390" s="8">
        <f>VLOOKUP($D390,{"29 - Psychiatrie (Erwachsene)",1;"30 - Kinder- und Jugendpsychiatrie",1;"297 - stationsäquivalente Behandlung in der Erwachsenenpsychiatrie (29)",1;"307 - stationsäquivalente Behandlung in der Kinder- und Jugendpsychiatrie (30)",1;"31 - Psychosomatik",1;"",0;0,0},2,0)</f>
        <v>0</v>
      </c>
      <c r="T390" s="8">
        <f t="shared" si="52"/>
        <v>0</v>
      </c>
      <c r="U390" s="8">
        <f t="shared" si="54"/>
        <v>0</v>
      </c>
      <c r="V390" s="8">
        <f t="shared" si="47"/>
        <v>0</v>
      </c>
      <c r="W390" s="8">
        <f t="shared" si="48"/>
        <v>0</v>
      </c>
      <c r="X390" s="8">
        <f t="shared" si="49"/>
        <v>0</v>
      </c>
      <c r="Y390" s="8" t="str">
        <f t="shared" si="50"/>
        <v/>
      </c>
      <c r="Z390" s="8" t="str">
        <f>VLOOKUP($D390,{"29 - Psychiatrie (Erwachsene)","BGI";"297 - stationsäquivalente Behandlung in der Erwachsenenpsychiatrie (29)","BGI";"30 - Kinder- und Jugendpsychiatrie","BGII";"307 - stationsäquivalente Behandlung in der Kinder- und Jugendpsychiatrie (30)","BGII";"31 - Psychosomatik","BGI";"","LEER";0,"Leer"},2,0)</f>
        <v>LEER</v>
      </c>
      <c r="AA390" s="8" t="str">
        <f t="shared" si="51"/>
        <v>Stationen</v>
      </c>
    </row>
    <row r="391" spans="2:27" ht="15" customHeight="1" x14ac:dyDescent="0.25">
      <c r="B391" s="76" t="str">
        <f t="shared" si="53"/>
        <v>!!!</v>
      </c>
      <c r="C391" s="310" t="str">
        <f>IF(LEN($E391)&gt;0,VLOOKUP(TEXT($E391,0),'Angaben Stationen'!$E$14:$V$215,17,0),"")</f>
        <v/>
      </c>
      <c r="D391" s="254" t="str">
        <f>IF(LEN($E391)&gt;0,VLOOKUP(TEXT($E391,0),'Angaben Stationen'!$E$14:$V$215,18,0),"")</f>
        <v/>
      </c>
      <c r="E391" s="344"/>
      <c r="F391" s="256"/>
      <c r="G391" s="256"/>
      <c r="H391" s="307"/>
      <c r="I391" s="183"/>
      <c r="R391" s="8">
        <f t="shared" si="46"/>
        <v>0</v>
      </c>
      <c r="S391" s="8">
        <f>VLOOKUP($D391,{"29 - Psychiatrie (Erwachsene)",1;"30 - Kinder- und Jugendpsychiatrie",1;"297 - stationsäquivalente Behandlung in der Erwachsenenpsychiatrie (29)",1;"307 - stationsäquivalente Behandlung in der Kinder- und Jugendpsychiatrie (30)",1;"31 - Psychosomatik",1;"",0;0,0},2,0)</f>
        <v>0</v>
      </c>
      <c r="T391" s="8">
        <f t="shared" si="52"/>
        <v>0</v>
      </c>
      <c r="U391" s="8">
        <f t="shared" si="54"/>
        <v>0</v>
      </c>
      <c r="V391" s="8">
        <f t="shared" si="47"/>
        <v>0</v>
      </c>
      <c r="W391" s="8">
        <f t="shared" si="48"/>
        <v>0</v>
      </c>
      <c r="X391" s="8">
        <f t="shared" si="49"/>
        <v>0</v>
      </c>
      <c r="Y391" s="8" t="str">
        <f t="shared" si="50"/>
        <v/>
      </c>
      <c r="Z391" s="8" t="str">
        <f>VLOOKUP($D391,{"29 - Psychiatrie (Erwachsene)","BGI";"297 - stationsäquivalente Behandlung in der Erwachsenenpsychiatrie (29)","BGI";"30 - Kinder- und Jugendpsychiatrie","BGII";"307 - stationsäquivalente Behandlung in der Kinder- und Jugendpsychiatrie (30)","BGII";"31 - Psychosomatik","BGI";"","LEER";0,"Leer"},2,0)</f>
        <v>LEER</v>
      </c>
      <c r="AA391" s="8" t="str">
        <f t="shared" si="51"/>
        <v>Stationen</v>
      </c>
    </row>
    <row r="392" spans="2:27" ht="15" customHeight="1" x14ac:dyDescent="0.25">
      <c r="B392" s="76" t="str">
        <f t="shared" si="53"/>
        <v>!!!</v>
      </c>
      <c r="C392" s="310" t="str">
        <f>IF(LEN($E392)&gt;0,VLOOKUP(TEXT($E392,0),'Angaben Stationen'!$E$14:$V$215,17,0),"")</f>
        <v/>
      </c>
      <c r="D392" s="254" t="str">
        <f>IF(LEN($E392)&gt;0,VLOOKUP(TEXT($E392,0),'Angaben Stationen'!$E$14:$V$215,18,0),"")</f>
        <v/>
      </c>
      <c r="E392" s="344"/>
      <c r="F392" s="256"/>
      <c r="G392" s="256"/>
      <c r="H392" s="307"/>
      <c r="I392" s="183"/>
      <c r="R392" s="8">
        <f t="shared" si="46"/>
        <v>0</v>
      </c>
      <c r="S392" s="8">
        <f>VLOOKUP($D392,{"29 - Psychiatrie (Erwachsene)",1;"30 - Kinder- und Jugendpsychiatrie",1;"297 - stationsäquivalente Behandlung in der Erwachsenenpsychiatrie (29)",1;"307 - stationsäquivalente Behandlung in der Kinder- und Jugendpsychiatrie (30)",1;"31 - Psychosomatik",1;"",0;0,0},2,0)</f>
        <v>0</v>
      </c>
      <c r="T392" s="8">
        <f t="shared" si="52"/>
        <v>0</v>
      </c>
      <c r="U392" s="8">
        <f t="shared" si="54"/>
        <v>0</v>
      </c>
      <c r="V392" s="8">
        <f t="shared" si="47"/>
        <v>0</v>
      </c>
      <c r="W392" s="8">
        <f t="shared" si="48"/>
        <v>0</v>
      </c>
      <c r="X392" s="8">
        <f t="shared" si="49"/>
        <v>0</v>
      </c>
      <c r="Y392" s="8" t="str">
        <f t="shared" si="50"/>
        <v/>
      </c>
      <c r="Z392" s="8" t="str">
        <f>VLOOKUP($D392,{"29 - Psychiatrie (Erwachsene)","BGI";"297 - stationsäquivalente Behandlung in der Erwachsenenpsychiatrie (29)","BGI";"30 - Kinder- und Jugendpsychiatrie","BGII";"307 - stationsäquivalente Behandlung in der Kinder- und Jugendpsychiatrie (30)","BGII";"31 - Psychosomatik","BGI";"","LEER";0,"Leer"},2,0)</f>
        <v>LEER</v>
      </c>
      <c r="AA392" s="8" t="str">
        <f t="shared" si="51"/>
        <v>Stationen</v>
      </c>
    </row>
    <row r="393" spans="2:27" ht="15" customHeight="1" x14ac:dyDescent="0.25">
      <c r="B393" s="76" t="str">
        <f t="shared" si="53"/>
        <v>!!!</v>
      </c>
      <c r="C393" s="310" t="str">
        <f>IF(LEN($E393)&gt;0,VLOOKUP(TEXT($E393,0),'Angaben Stationen'!$E$14:$V$215,17,0),"")</f>
        <v/>
      </c>
      <c r="D393" s="254" t="str">
        <f>IF(LEN($E393)&gt;0,VLOOKUP(TEXT($E393,0),'Angaben Stationen'!$E$14:$V$215,18,0),"")</f>
        <v/>
      </c>
      <c r="E393" s="344"/>
      <c r="F393" s="256"/>
      <c r="G393" s="256"/>
      <c r="H393" s="307"/>
      <c r="I393" s="183"/>
      <c r="R393" s="8">
        <f t="shared" si="46"/>
        <v>0</v>
      </c>
      <c r="S393" s="8">
        <f>VLOOKUP($D393,{"29 - Psychiatrie (Erwachsene)",1;"30 - Kinder- und Jugendpsychiatrie",1;"297 - stationsäquivalente Behandlung in der Erwachsenenpsychiatrie (29)",1;"307 - stationsäquivalente Behandlung in der Kinder- und Jugendpsychiatrie (30)",1;"31 - Psychosomatik",1;"",0;0,0},2,0)</f>
        <v>0</v>
      </c>
      <c r="T393" s="8">
        <f t="shared" si="52"/>
        <v>0</v>
      </c>
      <c r="U393" s="8">
        <f t="shared" si="54"/>
        <v>0</v>
      </c>
      <c r="V393" s="8">
        <f t="shared" si="47"/>
        <v>0</v>
      </c>
      <c r="W393" s="8">
        <f t="shared" si="48"/>
        <v>0</v>
      </c>
      <c r="X393" s="8">
        <f t="shared" si="49"/>
        <v>0</v>
      </c>
      <c r="Y393" s="8" t="str">
        <f t="shared" si="50"/>
        <v/>
      </c>
      <c r="Z393" s="8" t="str">
        <f>VLOOKUP($D393,{"29 - Psychiatrie (Erwachsene)","BGI";"297 - stationsäquivalente Behandlung in der Erwachsenenpsychiatrie (29)","BGI";"30 - Kinder- und Jugendpsychiatrie","BGII";"307 - stationsäquivalente Behandlung in der Kinder- und Jugendpsychiatrie (30)","BGII";"31 - Psychosomatik","BGI";"","LEER";0,"Leer"},2,0)</f>
        <v>LEER</v>
      </c>
      <c r="AA393" s="8" t="str">
        <f t="shared" si="51"/>
        <v>Stationen</v>
      </c>
    </row>
    <row r="394" spans="2:27" ht="15" customHeight="1" x14ac:dyDescent="0.25">
      <c r="B394" s="76" t="str">
        <f t="shared" si="53"/>
        <v>!!!</v>
      </c>
      <c r="C394" s="310" t="str">
        <f>IF(LEN($E394)&gt;0,VLOOKUP(TEXT($E394,0),'Angaben Stationen'!$E$14:$V$215,17,0),"")</f>
        <v/>
      </c>
      <c r="D394" s="254" t="str">
        <f>IF(LEN($E394)&gt;0,VLOOKUP(TEXT($E394,0),'Angaben Stationen'!$E$14:$V$215,18,0),"")</f>
        <v/>
      </c>
      <c r="E394" s="344"/>
      <c r="F394" s="256"/>
      <c r="G394" s="256"/>
      <c r="H394" s="307"/>
      <c r="I394" s="183"/>
      <c r="R394" s="8">
        <f t="shared" si="46"/>
        <v>0</v>
      </c>
      <c r="S394" s="8">
        <f>VLOOKUP($D394,{"29 - Psychiatrie (Erwachsene)",1;"30 - Kinder- und Jugendpsychiatrie",1;"297 - stationsäquivalente Behandlung in der Erwachsenenpsychiatrie (29)",1;"307 - stationsäquivalente Behandlung in der Kinder- und Jugendpsychiatrie (30)",1;"31 - Psychosomatik",1;"",0;0,0},2,0)</f>
        <v>0</v>
      </c>
      <c r="T394" s="8">
        <f t="shared" si="52"/>
        <v>0</v>
      </c>
      <c r="U394" s="8">
        <f t="shared" si="54"/>
        <v>0</v>
      </c>
      <c r="V394" s="8">
        <f t="shared" si="47"/>
        <v>0</v>
      </c>
      <c r="W394" s="8">
        <f t="shared" si="48"/>
        <v>0</v>
      </c>
      <c r="X394" s="8">
        <f t="shared" si="49"/>
        <v>0</v>
      </c>
      <c r="Y394" s="8" t="str">
        <f t="shared" si="50"/>
        <v/>
      </c>
      <c r="Z394" s="8" t="str">
        <f>VLOOKUP($D394,{"29 - Psychiatrie (Erwachsene)","BGI";"297 - stationsäquivalente Behandlung in der Erwachsenenpsychiatrie (29)","BGI";"30 - Kinder- und Jugendpsychiatrie","BGII";"307 - stationsäquivalente Behandlung in der Kinder- und Jugendpsychiatrie (30)","BGII";"31 - Psychosomatik","BGI";"","LEER";0,"Leer"},2,0)</f>
        <v>LEER</v>
      </c>
      <c r="AA394" s="8" t="str">
        <f t="shared" si="51"/>
        <v>Stationen</v>
      </c>
    </row>
    <row r="395" spans="2:27" ht="15" customHeight="1" x14ac:dyDescent="0.25">
      <c r="B395" s="76" t="str">
        <f t="shared" si="53"/>
        <v>!!!</v>
      </c>
      <c r="C395" s="310" t="str">
        <f>IF(LEN($E395)&gt;0,VLOOKUP(TEXT($E395,0),'Angaben Stationen'!$E$14:$V$215,17,0),"")</f>
        <v/>
      </c>
      <c r="D395" s="254" t="str">
        <f>IF(LEN($E395)&gt;0,VLOOKUP(TEXT($E395,0),'Angaben Stationen'!$E$14:$V$215,18,0),"")</f>
        <v/>
      </c>
      <c r="E395" s="344"/>
      <c r="F395" s="256"/>
      <c r="G395" s="256"/>
      <c r="H395" s="307"/>
      <c r="I395" s="183"/>
      <c r="R395" s="8">
        <f t="shared" si="46"/>
        <v>0</v>
      </c>
      <c r="S395" s="8">
        <f>VLOOKUP($D395,{"29 - Psychiatrie (Erwachsene)",1;"30 - Kinder- und Jugendpsychiatrie",1;"297 - stationsäquivalente Behandlung in der Erwachsenenpsychiatrie (29)",1;"307 - stationsäquivalente Behandlung in der Kinder- und Jugendpsychiatrie (30)",1;"31 - Psychosomatik",1;"",0;0,0},2,0)</f>
        <v>0</v>
      </c>
      <c r="T395" s="8">
        <f t="shared" si="52"/>
        <v>0</v>
      </c>
      <c r="U395" s="8">
        <f t="shared" si="54"/>
        <v>0</v>
      </c>
      <c r="V395" s="8">
        <f t="shared" si="47"/>
        <v>0</v>
      </c>
      <c r="W395" s="8">
        <f t="shared" si="48"/>
        <v>0</v>
      </c>
      <c r="X395" s="8">
        <f t="shared" si="49"/>
        <v>0</v>
      </c>
      <c r="Y395" s="8" t="str">
        <f t="shared" si="50"/>
        <v/>
      </c>
      <c r="Z395" s="8" t="str">
        <f>VLOOKUP($D395,{"29 - Psychiatrie (Erwachsene)","BGI";"297 - stationsäquivalente Behandlung in der Erwachsenenpsychiatrie (29)","BGI";"30 - Kinder- und Jugendpsychiatrie","BGII";"307 - stationsäquivalente Behandlung in der Kinder- und Jugendpsychiatrie (30)","BGII";"31 - Psychosomatik","BGI";"","LEER";0,"Leer"},2,0)</f>
        <v>LEER</v>
      </c>
      <c r="AA395" s="8" t="str">
        <f t="shared" si="51"/>
        <v>Stationen</v>
      </c>
    </row>
    <row r="396" spans="2:27" ht="15" customHeight="1" x14ac:dyDescent="0.25">
      <c r="B396" s="76" t="str">
        <f t="shared" si="53"/>
        <v>!!!</v>
      </c>
      <c r="C396" s="310" t="str">
        <f>IF(LEN($E396)&gt;0,VLOOKUP(TEXT($E396,0),'Angaben Stationen'!$E$14:$V$215,17,0),"")</f>
        <v/>
      </c>
      <c r="D396" s="254" t="str">
        <f>IF(LEN($E396)&gt;0,VLOOKUP(TEXT($E396,0),'Angaben Stationen'!$E$14:$V$215,18,0),"")</f>
        <v/>
      </c>
      <c r="E396" s="344"/>
      <c r="F396" s="256"/>
      <c r="G396" s="256"/>
      <c r="H396" s="307"/>
      <c r="I396" s="183"/>
      <c r="R396" s="8">
        <f t="shared" si="46"/>
        <v>0</v>
      </c>
      <c r="S396" s="8">
        <f>VLOOKUP($D396,{"29 - Psychiatrie (Erwachsene)",1;"30 - Kinder- und Jugendpsychiatrie",1;"297 - stationsäquivalente Behandlung in der Erwachsenenpsychiatrie (29)",1;"307 - stationsäquivalente Behandlung in der Kinder- und Jugendpsychiatrie (30)",1;"31 - Psychosomatik",1;"",0;0,0},2,0)</f>
        <v>0</v>
      </c>
      <c r="T396" s="8">
        <f t="shared" si="52"/>
        <v>0</v>
      </c>
      <c r="U396" s="8">
        <f t="shared" si="54"/>
        <v>0</v>
      </c>
      <c r="V396" s="8">
        <f t="shared" si="47"/>
        <v>0</v>
      </c>
      <c r="W396" s="8">
        <f t="shared" si="48"/>
        <v>0</v>
      </c>
      <c r="X396" s="8">
        <f t="shared" si="49"/>
        <v>0</v>
      </c>
      <c r="Y396" s="8" t="str">
        <f t="shared" si="50"/>
        <v/>
      </c>
      <c r="Z396" s="8" t="str">
        <f>VLOOKUP($D396,{"29 - Psychiatrie (Erwachsene)","BGI";"297 - stationsäquivalente Behandlung in der Erwachsenenpsychiatrie (29)","BGI";"30 - Kinder- und Jugendpsychiatrie","BGII";"307 - stationsäquivalente Behandlung in der Kinder- und Jugendpsychiatrie (30)","BGII";"31 - Psychosomatik","BGI";"","LEER";0,"Leer"},2,0)</f>
        <v>LEER</v>
      </c>
      <c r="AA396" s="8" t="str">
        <f t="shared" si="51"/>
        <v>Stationen</v>
      </c>
    </row>
    <row r="397" spans="2:27" ht="15" customHeight="1" x14ac:dyDescent="0.25">
      <c r="B397" s="76" t="str">
        <f t="shared" si="53"/>
        <v>!!!</v>
      </c>
      <c r="C397" s="310" t="str">
        <f>IF(LEN($E397)&gt;0,VLOOKUP(TEXT($E397,0),'Angaben Stationen'!$E$14:$V$215,17,0),"")</f>
        <v/>
      </c>
      <c r="D397" s="254" t="str">
        <f>IF(LEN($E397)&gt;0,VLOOKUP(TEXT($E397,0),'Angaben Stationen'!$E$14:$V$215,18,0),"")</f>
        <v/>
      </c>
      <c r="E397" s="344"/>
      <c r="F397" s="256"/>
      <c r="G397" s="256"/>
      <c r="H397" s="307"/>
      <c r="I397" s="183"/>
      <c r="R397" s="8">
        <f t="shared" si="46"/>
        <v>0</v>
      </c>
      <c r="S397" s="8">
        <f>VLOOKUP($D397,{"29 - Psychiatrie (Erwachsene)",1;"30 - Kinder- und Jugendpsychiatrie",1;"297 - stationsäquivalente Behandlung in der Erwachsenenpsychiatrie (29)",1;"307 - stationsäquivalente Behandlung in der Kinder- und Jugendpsychiatrie (30)",1;"31 - Psychosomatik",1;"",0;0,0},2,0)</f>
        <v>0</v>
      </c>
      <c r="T397" s="8">
        <f t="shared" si="52"/>
        <v>0</v>
      </c>
      <c r="U397" s="8">
        <f t="shared" si="54"/>
        <v>0</v>
      </c>
      <c r="V397" s="8">
        <f t="shared" si="47"/>
        <v>0</v>
      </c>
      <c r="W397" s="8">
        <f t="shared" si="48"/>
        <v>0</v>
      </c>
      <c r="X397" s="8">
        <f t="shared" si="49"/>
        <v>0</v>
      </c>
      <c r="Y397" s="8" t="str">
        <f t="shared" si="50"/>
        <v/>
      </c>
      <c r="Z397" s="8" t="str">
        <f>VLOOKUP($D397,{"29 - Psychiatrie (Erwachsene)","BGI";"297 - stationsäquivalente Behandlung in der Erwachsenenpsychiatrie (29)","BGI";"30 - Kinder- und Jugendpsychiatrie","BGII";"307 - stationsäquivalente Behandlung in der Kinder- und Jugendpsychiatrie (30)","BGII";"31 - Psychosomatik","BGI";"","LEER";0,"Leer"},2,0)</f>
        <v>LEER</v>
      </c>
      <c r="AA397" s="8" t="str">
        <f t="shared" si="51"/>
        <v>Stationen</v>
      </c>
    </row>
    <row r="398" spans="2:27" ht="15" customHeight="1" x14ac:dyDescent="0.25">
      <c r="B398" s="76" t="str">
        <f t="shared" si="53"/>
        <v>!!!</v>
      </c>
      <c r="C398" s="310" t="str">
        <f>IF(LEN($E398)&gt;0,VLOOKUP(TEXT($E398,0),'Angaben Stationen'!$E$14:$V$215,17,0),"")</f>
        <v/>
      </c>
      <c r="D398" s="254" t="str">
        <f>IF(LEN($E398)&gt;0,VLOOKUP(TEXT($E398,0),'Angaben Stationen'!$E$14:$V$215,18,0),"")</f>
        <v/>
      </c>
      <c r="E398" s="344"/>
      <c r="F398" s="256"/>
      <c r="G398" s="256"/>
      <c r="H398" s="307"/>
      <c r="I398" s="183"/>
      <c r="R398" s="8">
        <f t="shared" si="46"/>
        <v>0</v>
      </c>
      <c r="S398" s="8">
        <f>VLOOKUP($D398,{"29 - Psychiatrie (Erwachsene)",1;"30 - Kinder- und Jugendpsychiatrie",1;"297 - stationsäquivalente Behandlung in der Erwachsenenpsychiatrie (29)",1;"307 - stationsäquivalente Behandlung in der Kinder- und Jugendpsychiatrie (30)",1;"31 - Psychosomatik",1;"",0;0,0},2,0)</f>
        <v>0</v>
      </c>
      <c r="T398" s="8">
        <f t="shared" si="52"/>
        <v>0</v>
      </c>
      <c r="U398" s="8">
        <f t="shared" si="54"/>
        <v>0</v>
      </c>
      <c r="V398" s="8">
        <f t="shared" si="47"/>
        <v>0</v>
      </c>
      <c r="W398" s="8">
        <f t="shared" si="48"/>
        <v>0</v>
      </c>
      <c r="X398" s="8">
        <f t="shared" si="49"/>
        <v>0</v>
      </c>
      <c r="Y398" s="8" t="str">
        <f t="shared" si="50"/>
        <v/>
      </c>
      <c r="Z398" s="8" t="str">
        <f>VLOOKUP($D398,{"29 - Psychiatrie (Erwachsene)","BGI";"297 - stationsäquivalente Behandlung in der Erwachsenenpsychiatrie (29)","BGI";"30 - Kinder- und Jugendpsychiatrie","BGII";"307 - stationsäquivalente Behandlung in der Kinder- und Jugendpsychiatrie (30)","BGII";"31 - Psychosomatik","BGI";"","LEER";0,"Leer"},2,0)</f>
        <v>LEER</v>
      </c>
      <c r="AA398" s="8" t="str">
        <f t="shared" si="51"/>
        <v>Stationen</v>
      </c>
    </row>
    <row r="399" spans="2:27" ht="15" customHeight="1" x14ac:dyDescent="0.25">
      <c r="B399" s="76" t="str">
        <f t="shared" si="53"/>
        <v>!!!</v>
      </c>
      <c r="C399" s="310" t="str">
        <f>IF(LEN($E399)&gt;0,VLOOKUP(TEXT($E399,0),'Angaben Stationen'!$E$14:$V$215,17,0),"")</f>
        <v/>
      </c>
      <c r="D399" s="254" t="str">
        <f>IF(LEN($E399)&gt;0,VLOOKUP(TEXT($E399,0),'Angaben Stationen'!$E$14:$V$215,18,0),"")</f>
        <v/>
      </c>
      <c r="E399" s="344"/>
      <c r="F399" s="256"/>
      <c r="G399" s="256"/>
      <c r="H399" s="307"/>
      <c r="I399" s="183"/>
      <c r="R399" s="8">
        <f t="shared" si="46"/>
        <v>0</v>
      </c>
      <c r="S399" s="8">
        <f>VLOOKUP($D399,{"29 - Psychiatrie (Erwachsene)",1;"30 - Kinder- und Jugendpsychiatrie",1;"297 - stationsäquivalente Behandlung in der Erwachsenenpsychiatrie (29)",1;"307 - stationsäquivalente Behandlung in der Kinder- und Jugendpsychiatrie (30)",1;"31 - Psychosomatik",1;"",0;0,0},2,0)</f>
        <v>0</v>
      </c>
      <c r="T399" s="8">
        <f t="shared" si="52"/>
        <v>0</v>
      </c>
      <c r="U399" s="8">
        <f t="shared" si="54"/>
        <v>0</v>
      </c>
      <c r="V399" s="8">
        <f t="shared" si="47"/>
        <v>0</v>
      </c>
      <c r="W399" s="8">
        <f t="shared" si="48"/>
        <v>0</v>
      </c>
      <c r="X399" s="8">
        <f t="shared" si="49"/>
        <v>0</v>
      </c>
      <c r="Y399" s="8" t="str">
        <f t="shared" si="50"/>
        <v/>
      </c>
      <c r="Z399" s="8" t="str">
        <f>VLOOKUP($D399,{"29 - Psychiatrie (Erwachsene)","BGI";"297 - stationsäquivalente Behandlung in der Erwachsenenpsychiatrie (29)","BGI";"30 - Kinder- und Jugendpsychiatrie","BGII";"307 - stationsäquivalente Behandlung in der Kinder- und Jugendpsychiatrie (30)","BGII";"31 - Psychosomatik","BGI";"","LEER";0,"Leer"},2,0)</f>
        <v>LEER</v>
      </c>
      <c r="AA399" s="8" t="str">
        <f t="shared" si="51"/>
        <v>Stationen</v>
      </c>
    </row>
    <row r="400" spans="2:27" ht="15" customHeight="1" x14ac:dyDescent="0.25">
      <c r="B400" s="76" t="str">
        <f t="shared" si="53"/>
        <v>!!!</v>
      </c>
      <c r="C400" s="310" t="str">
        <f>IF(LEN($E400)&gt;0,VLOOKUP(TEXT($E400,0),'Angaben Stationen'!$E$14:$V$215,17,0),"")</f>
        <v/>
      </c>
      <c r="D400" s="254" t="str">
        <f>IF(LEN($E400)&gt;0,VLOOKUP(TEXT($E400,0),'Angaben Stationen'!$E$14:$V$215,18,0),"")</f>
        <v/>
      </c>
      <c r="E400" s="344"/>
      <c r="F400" s="256"/>
      <c r="G400" s="256"/>
      <c r="H400" s="307"/>
      <c r="I400" s="183"/>
      <c r="R400" s="8">
        <f t="shared" si="46"/>
        <v>0</v>
      </c>
      <c r="S400" s="8">
        <f>VLOOKUP($D400,{"29 - Psychiatrie (Erwachsene)",1;"30 - Kinder- und Jugendpsychiatrie",1;"297 - stationsäquivalente Behandlung in der Erwachsenenpsychiatrie (29)",1;"307 - stationsäquivalente Behandlung in der Kinder- und Jugendpsychiatrie (30)",1;"31 - Psychosomatik",1;"",0;0,0},2,0)</f>
        <v>0</v>
      </c>
      <c r="T400" s="8">
        <f t="shared" si="52"/>
        <v>0</v>
      </c>
      <c r="U400" s="8">
        <f t="shared" si="54"/>
        <v>0</v>
      </c>
      <c r="V400" s="8">
        <f t="shared" si="47"/>
        <v>0</v>
      </c>
      <c r="W400" s="8">
        <f t="shared" si="48"/>
        <v>0</v>
      </c>
      <c r="X400" s="8">
        <f t="shared" si="49"/>
        <v>0</v>
      </c>
      <c r="Y400" s="8" t="str">
        <f t="shared" si="50"/>
        <v/>
      </c>
      <c r="Z400" s="8" t="str">
        <f>VLOOKUP($D400,{"29 - Psychiatrie (Erwachsene)","BGI";"297 - stationsäquivalente Behandlung in der Erwachsenenpsychiatrie (29)","BGI";"30 - Kinder- und Jugendpsychiatrie","BGII";"307 - stationsäquivalente Behandlung in der Kinder- und Jugendpsychiatrie (30)","BGII";"31 - Psychosomatik","BGI";"","LEER";0,"Leer"},2,0)</f>
        <v>LEER</v>
      </c>
      <c r="AA400" s="8" t="str">
        <f t="shared" si="51"/>
        <v>Stationen</v>
      </c>
    </row>
    <row r="401" spans="2:27" ht="15" customHeight="1" x14ac:dyDescent="0.25">
      <c r="B401" s="76" t="str">
        <f t="shared" si="53"/>
        <v>!!!</v>
      </c>
      <c r="C401" s="310" t="str">
        <f>IF(LEN($E401)&gt;0,VLOOKUP(TEXT($E401,0),'Angaben Stationen'!$E$14:$V$215,17,0),"")</f>
        <v/>
      </c>
      <c r="D401" s="254" t="str">
        <f>IF(LEN($E401)&gt;0,VLOOKUP(TEXT($E401,0),'Angaben Stationen'!$E$14:$V$215,18,0),"")</f>
        <v/>
      </c>
      <c r="E401" s="344"/>
      <c r="F401" s="256"/>
      <c r="G401" s="256"/>
      <c r="H401" s="307"/>
      <c r="I401" s="183"/>
      <c r="R401" s="8">
        <f t="shared" si="46"/>
        <v>0</v>
      </c>
      <c r="S401" s="8">
        <f>VLOOKUP($D401,{"29 - Psychiatrie (Erwachsene)",1;"30 - Kinder- und Jugendpsychiatrie",1;"297 - stationsäquivalente Behandlung in der Erwachsenenpsychiatrie (29)",1;"307 - stationsäquivalente Behandlung in der Kinder- und Jugendpsychiatrie (30)",1;"31 - Psychosomatik",1;"",0;0,0},2,0)</f>
        <v>0</v>
      </c>
      <c r="T401" s="8">
        <f t="shared" si="52"/>
        <v>0</v>
      </c>
      <c r="U401" s="8">
        <f t="shared" si="54"/>
        <v>0</v>
      </c>
      <c r="V401" s="8">
        <f t="shared" si="47"/>
        <v>0</v>
      </c>
      <c r="W401" s="8">
        <f t="shared" si="48"/>
        <v>0</v>
      </c>
      <c r="X401" s="8">
        <f t="shared" si="49"/>
        <v>0</v>
      </c>
      <c r="Y401" s="8" t="str">
        <f t="shared" si="50"/>
        <v/>
      </c>
      <c r="Z401" s="8" t="str">
        <f>VLOOKUP($D401,{"29 - Psychiatrie (Erwachsene)","BGI";"297 - stationsäquivalente Behandlung in der Erwachsenenpsychiatrie (29)","BGI";"30 - Kinder- und Jugendpsychiatrie","BGII";"307 - stationsäquivalente Behandlung in der Kinder- und Jugendpsychiatrie (30)","BGII";"31 - Psychosomatik","BGI";"","LEER";0,"Leer"},2,0)</f>
        <v>LEER</v>
      </c>
      <c r="AA401" s="8" t="str">
        <f t="shared" si="51"/>
        <v>Stationen</v>
      </c>
    </row>
    <row r="402" spans="2:27" ht="15" customHeight="1" x14ac:dyDescent="0.25">
      <c r="B402" s="76" t="str">
        <f t="shared" si="53"/>
        <v>!!!</v>
      </c>
      <c r="C402" s="310" t="str">
        <f>IF(LEN($E402)&gt;0,VLOOKUP(TEXT($E402,0),'Angaben Stationen'!$E$14:$V$215,17,0),"")</f>
        <v/>
      </c>
      <c r="D402" s="254" t="str">
        <f>IF(LEN($E402)&gt;0,VLOOKUP(TEXT($E402,0),'Angaben Stationen'!$E$14:$V$215,18,0),"")</f>
        <v/>
      </c>
      <c r="E402" s="344"/>
      <c r="F402" s="256"/>
      <c r="G402" s="256"/>
      <c r="H402" s="307"/>
      <c r="I402" s="183"/>
      <c r="R402" s="8">
        <f t="shared" si="46"/>
        <v>0</v>
      </c>
      <c r="S402" s="8">
        <f>VLOOKUP($D402,{"29 - Psychiatrie (Erwachsene)",1;"30 - Kinder- und Jugendpsychiatrie",1;"297 - stationsäquivalente Behandlung in der Erwachsenenpsychiatrie (29)",1;"307 - stationsäquivalente Behandlung in der Kinder- und Jugendpsychiatrie (30)",1;"31 - Psychosomatik",1;"",0;0,0},2,0)</f>
        <v>0</v>
      </c>
      <c r="T402" s="8">
        <f t="shared" si="52"/>
        <v>0</v>
      </c>
      <c r="U402" s="8">
        <f t="shared" si="54"/>
        <v>0</v>
      </c>
      <c r="V402" s="8">
        <f t="shared" si="47"/>
        <v>0</v>
      </c>
      <c r="W402" s="8">
        <f t="shared" si="48"/>
        <v>0</v>
      </c>
      <c r="X402" s="8">
        <f t="shared" si="49"/>
        <v>0</v>
      </c>
      <c r="Y402" s="8" t="str">
        <f t="shared" si="50"/>
        <v/>
      </c>
      <c r="Z402" s="8" t="str">
        <f>VLOOKUP($D402,{"29 - Psychiatrie (Erwachsene)","BGI";"297 - stationsäquivalente Behandlung in der Erwachsenenpsychiatrie (29)","BGI";"30 - Kinder- und Jugendpsychiatrie","BGII";"307 - stationsäquivalente Behandlung in der Kinder- und Jugendpsychiatrie (30)","BGII";"31 - Psychosomatik","BGI";"","LEER";0,"Leer"},2,0)</f>
        <v>LEER</v>
      </c>
      <c r="AA402" s="8" t="str">
        <f t="shared" si="51"/>
        <v>Stationen</v>
      </c>
    </row>
    <row r="403" spans="2:27" ht="15" customHeight="1" x14ac:dyDescent="0.25">
      <c r="B403" s="76" t="str">
        <f t="shared" si="53"/>
        <v>!!!</v>
      </c>
      <c r="C403" s="310" t="str">
        <f>IF(LEN($E403)&gt;0,VLOOKUP(TEXT($E403,0),'Angaben Stationen'!$E$14:$V$215,17,0),"")</f>
        <v/>
      </c>
      <c r="D403" s="254" t="str">
        <f>IF(LEN($E403)&gt;0,VLOOKUP(TEXT($E403,0),'Angaben Stationen'!$E$14:$V$215,18,0),"")</f>
        <v/>
      </c>
      <c r="E403" s="344"/>
      <c r="F403" s="256"/>
      <c r="G403" s="256"/>
      <c r="H403" s="307"/>
      <c r="I403" s="183"/>
      <c r="R403" s="8">
        <f t="shared" si="46"/>
        <v>0</v>
      </c>
      <c r="S403" s="8">
        <f>VLOOKUP($D403,{"29 - Psychiatrie (Erwachsene)",1;"30 - Kinder- und Jugendpsychiatrie",1;"297 - stationsäquivalente Behandlung in der Erwachsenenpsychiatrie (29)",1;"307 - stationsäquivalente Behandlung in der Kinder- und Jugendpsychiatrie (30)",1;"31 - Psychosomatik",1;"",0;0,0},2,0)</f>
        <v>0</v>
      </c>
      <c r="T403" s="8">
        <f t="shared" si="52"/>
        <v>0</v>
      </c>
      <c r="U403" s="8">
        <f t="shared" si="54"/>
        <v>0</v>
      </c>
      <c r="V403" s="8">
        <f t="shared" si="47"/>
        <v>0</v>
      </c>
      <c r="W403" s="8">
        <f t="shared" si="48"/>
        <v>0</v>
      </c>
      <c r="X403" s="8">
        <f t="shared" si="49"/>
        <v>0</v>
      </c>
      <c r="Y403" s="8" t="str">
        <f t="shared" si="50"/>
        <v/>
      </c>
      <c r="Z403" s="8" t="str">
        <f>VLOOKUP($D403,{"29 - Psychiatrie (Erwachsene)","BGI";"297 - stationsäquivalente Behandlung in der Erwachsenenpsychiatrie (29)","BGI";"30 - Kinder- und Jugendpsychiatrie","BGII";"307 - stationsäquivalente Behandlung in der Kinder- und Jugendpsychiatrie (30)","BGII";"31 - Psychosomatik","BGI";"","LEER";0,"Leer"},2,0)</f>
        <v>LEER</v>
      </c>
      <c r="AA403" s="8" t="str">
        <f t="shared" si="51"/>
        <v>Stationen</v>
      </c>
    </row>
    <row r="404" spans="2:27" ht="15" customHeight="1" x14ac:dyDescent="0.25">
      <c r="B404" s="76" t="str">
        <f t="shared" si="53"/>
        <v>!!!</v>
      </c>
      <c r="C404" s="310" t="str">
        <f>IF(LEN($E404)&gt;0,VLOOKUP(TEXT($E404,0),'Angaben Stationen'!$E$14:$V$215,17,0),"")</f>
        <v/>
      </c>
      <c r="D404" s="254" t="str">
        <f>IF(LEN($E404)&gt;0,VLOOKUP(TEXT($E404,0),'Angaben Stationen'!$E$14:$V$215,18,0),"")</f>
        <v/>
      </c>
      <c r="E404" s="344"/>
      <c r="F404" s="256"/>
      <c r="G404" s="256"/>
      <c r="H404" s="307"/>
      <c r="I404" s="183"/>
      <c r="R404" s="8">
        <f t="shared" si="46"/>
        <v>0</v>
      </c>
      <c r="S404" s="8">
        <f>VLOOKUP($D404,{"29 - Psychiatrie (Erwachsene)",1;"30 - Kinder- und Jugendpsychiatrie",1;"297 - stationsäquivalente Behandlung in der Erwachsenenpsychiatrie (29)",1;"307 - stationsäquivalente Behandlung in der Kinder- und Jugendpsychiatrie (30)",1;"31 - Psychosomatik",1;"",0;0,0},2,0)</f>
        <v>0</v>
      </c>
      <c r="T404" s="8">
        <f t="shared" si="52"/>
        <v>0</v>
      </c>
      <c r="U404" s="8">
        <f t="shared" si="54"/>
        <v>0</v>
      </c>
      <c r="V404" s="8">
        <f t="shared" si="47"/>
        <v>0</v>
      </c>
      <c r="W404" s="8">
        <f t="shared" si="48"/>
        <v>0</v>
      </c>
      <c r="X404" s="8">
        <f t="shared" si="49"/>
        <v>0</v>
      </c>
      <c r="Y404" s="8" t="str">
        <f t="shared" si="50"/>
        <v/>
      </c>
      <c r="Z404" s="8" t="str">
        <f>VLOOKUP($D404,{"29 - Psychiatrie (Erwachsene)","BGI";"297 - stationsäquivalente Behandlung in der Erwachsenenpsychiatrie (29)","BGI";"30 - Kinder- und Jugendpsychiatrie","BGII";"307 - stationsäquivalente Behandlung in der Kinder- und Jugendpsychiatrie (30)","BGII";"31 - Psychosomatik","BGI";"","LEER";0,"Leer"},2,0)</f>
        <v>LEER</v>
      </c>
      <c r="AA404" s="8" t="str">
        <f t="shared" si="51"/>
        <v>Stationen</v>
      </c>
    </row>
    <row r="405" spans="2:27" ht="15" customHeight="1" x14ac:dyDescent="0.25">
      <c r="B405" s="76" t="str">
        <f t="shared" si="53"/>
        <v>!!!</v>
      </c>
      <c r="C405" s="310" t="str">
        <f>IF(LEN($E405)&gt;0,VLOOKUP(TEXT($E405,0),'Angaben Stationen'!$E$14:$V$215,17,0),"")</f>
        <v/>
      </c>
      <c r="D405" s="254" t="str">
        <f>IF(LEN($E405)&gt;0,VLOOKUP(TEXT($E405,0),'Angaben Stationen'!$E$14:$V$215,18,0),"")</f>
        <v/>
      </c>
      <c r="E405" s="344"/>
      <c r="F405" s="256"/>
      <c r="G405" s="256"/>
      <c r="H405" s="307"/>
      <c r="I405" s="183"/>
      <c r="R405" s="8">
        <f t="shared" si="46"/>
        <v>0</v>
      </c>
      <c r="S405" s="8">
        <f>VLOOKUP($D405,{"29 - Psychiatrie (Erwachsene)",1;"30 - Kinder- und Jugendpsychiatrie",1;"297 - stationsäquivalente Behandlung in der Erwachsenenpsychiatrie (29)",1;"307 - stationsäquivalente Behandlung in der Kinder- und Jugendpsychiatrie (30)",1;"31 - Psychosomatik",1;"",0;0,0},2,0)</f>
        <v>0</v>
      </c>
      <c r="T405" s="8">
        <f t="shared" si="52"/>
        <v>0</v>
      </c>
      <c r="U405" s="8">
        <f t="shared" si="54"/>
        <v>0</v>
      </c>
      <c r="V405" s="8">
        <f t="shared" si="47"/>
        <v>0</v>
      </c>
      <c r="W405" s="8">
        <f t="shared" si="48"/>
        <v>0</v>
      </c>
      <c r="X405" s="8">
        <f t="shared" si="49"/>
        <v>0</v>
      </c>
      <c r="Y405" s="8" t="str">
        <f t="shared" si="50"/>
        <v/>
      </c>
      <c r="Z405" s="8" t="str">
        <f>VLOOKUP($D405,{"29 - Psychiatrie (Erwachsene)","BGI";"297 - stationsäquivalente Behandlung in der Erwachsenenpsychiatrie (29)","BGI";"30 - Kinder- und Jugendpsychiatrie","BGII";"307 - stationsäquivalente Behandlung in der Kinder- und Jugendpsychiatrie (30)","BGII";"31 - Psychosomatik","BGI";"","LEER";0,"Leer"},2,0)</f>
        <v>LEER</v>
      </c>
      <c r="AA405" s="8" t="str">
        <f t="shared" si="51"/>
        <v>Stationen</v>
      </c>
    </row>
    <row r="406" spans="2:27" ht="15" customHeight="1" x14ac:dyDescent="0.25">
      <c r="B406" s="76" t="str">
        <f t="shared" si="53"/>
        <v>!!!</v>
      </c>
      <c r="C406" s="310" t="str">
        <f>IF(LEN($E406)&gt;0,VLOOKUP(TEXT($E406,0),'Angaben Stationen'!$E$14:$V$215,17,0),"")</f>
        <v/>
      </c>
      <c r="D406" s="254" t="str">
        <f>IF(LEN($E406)&gt;0,VLOOKUP(TEXT($E406,0),'Angaben Stationen'!$E$14:$V$215,18,0),"")</f>
        <v/>
      </c>
      <c r="E406" s="344"/>
      <c r="F406" s="256"/>
      <c r="G406" s="256"/>
      <c r="H406" s="307"/>
      <c r="I406" s="183"/>
      <c r="R406" s="8">
        <f t="shared" si="46"/>
        <v>0</v>
      </c>
      <c r="S406" s="8">
        <f>VLOOKUP($D406,{"29 - Psychiatrie (Erwachsene)",1;"30 - Kinder- und Jugendpsychiatrie",1;"297 - stationsäquivalente Behandlung in der Erwachsenenpsychiatrie (29)",1;"307 - stationsäquivalente Behandlung in der Kinder- und Jugendpsychiatrie (30)",1;"31 - Psychosomatik",1;"",0;0,0},2,0)</f>
        <v>0</v>
      </c>
      <c r="T406" s="8">
        <f t="shared" si="52"/>
        <v>0</v>
      </c>
      <c r="U406" s="8">
        <f t="shared" si="54"/>
        <v>0</v>
      </c>
      <c r="V406" s="8">
        <f t="shared" si="47"/>
        <v>0</v>
      </c>
      <c r="W406" s="8">
        <f t="shared" si="48"/>
        <v>0</v>
      </c>
      <c r="X406" s="8">
        <f t="shared" si="49"/>
        <v>0</v>
      </c>
      <c r="Y406" s="8" t="str">
        <f t="shared" si="50"/>
        <v/>
      </c>
      <c r="Z406" s="8" t="str">
        <f>VLOOKUP($D406,{"29 - Psychiatrie (Erwachsene)","BGI";"297 - stationsäquivalente Behandlung in der Erwachsenenpsychiatrie (29)","BGI";"30 - Kinder- und Jugendpsychiatrie","BGII";"307 - stationsäquivalente Behandlung in der Kinder- und Jugendpsychiatrie (30)","BGII";"31 - Psychosomatik","BGI";"","LEER";0,"Leer"},2,0)</f>
        <v>LEER</v>
      </c>
      <c r="AA406" s="8" t="str">
        <f t="shared" si="51"/>
        <v>Stationen</v>
      </c>
    </row>
    <row r="407" spans="2:27" ht="15" customHeight="1" x14ac:dyDescent="0.25">
      <c r="B407" s="76" t="str">
        <f t="shared" si="53"/>
        <v>!!!</v>
      </c>
      <c r="C407" s="310" t="str">
        <f>IF(LEN($E407)&gt;0,VLOOKUP(TEXT($E407,0),'Angaben Stationen'!$E$14:$V$215,17,0),"")</f>
        <v/>
      </c>
      <c r="D407" s="254" t="str">
        <f>IF(LEN($E407)&gt;0,VLOOKUP(TEXT($E407,0),'Angaben Stationen'!$E$14:$V$215,18,0),"")</f>
        <v/>
      </c>
      <c r="E407" s="344"/>
      <c r="F407" s="256"/>
      <c r="G407" s="256"/>
      <c r="H407" s="307"/>
      <c r="I407" s="183"/>
      <c r="R407" s="8">
        <f t="shared" si="46"/>
        <v>0</v>
      </c>
      <c r="S407" s="8">
        <f>VLOOKUP($D407,{"29 - Psychiatrie (Erwachsene)",1;"30 - Kinder- und Jugendpsychiatrie",1;"297 - stationsäquivalente Behandlung in der Erwachsenenpsychiatrie (29)",1;"307 - stationsäquivalente Behandlung in der Kinder- und Jugendpsychiatrie (30)",1;"31 - Psychosomatik",1;"",0;0,0},2,0)</f>
        <v>0</v>
      </c>
      <c r="T407" s="8">
        <f t="shared" si="52"/>
        <v>0</v>
      </c>
      <c r="U407" s="8">
        <f t="shared" si="54"/>
        <v>0</v>
      </c>
      <c r="V407" s="8">
        <f t="shared" si="47"/>
        <v>0</v>
      </c>
      <c r="W407" s="8">
        <f t="shared" si="48"/>
        <v>0</v>
      </c>
      <c r="X407" s="8">
        <f t="shared" si="49"/>
        <v>0</v>
      </c>
      <c r="Y407" s="8" t="str">
        <f t="shared" si="50"/>
        <v/>
      </c>
      <c r="Z407" s="8" t="str">
        <f>VLOOKUP($D407,{"29 - Psychiatrie (Erwachsene)","BGI";"297 - stationsäquivalente Behandlung in der Erwachsenenpsychiatrie (29)","BGI";"30 - Kinder- und Jugendpsychiatrie","BGII";"307 - stationsäquivalente Behandlung in der Kinder- und Jugendpsychiatrie (30)","BGII";"31 - Psychosomatik","BGI";"","LEER";0,"Leer"},2,0)</f>
        <v>LEER</v>
      </c>
      <c r="AA407" s="8" t="str">
        <f t="shared" si="51"/>
        <v>Stationen</v>
      </c>
    </row>
    <row r="408" spans="2:27" ht="15" customHeight="1" x14ac:dyDescent="0.25">
      <c r="B408" s="76" t="str">
        <f t="shared" si="53"/>
        <v>!!!</v>
      </c>
      <c r="C408" s="310" t="str">
        <f>IF(LEN($E408)&gt;0,VLOOKUP(TEXT($E408,0),'Angaben Stationen'!$E$14:$V$215,17,0),"")</f>
        <v/>
      </c>
      <c r="D408" s="254" t="str">
        <f>IF(LEN($E408)&gt;0,VLOOKUP(TEXT($E408,0),'Angaben Stationen'!$E$14:$V$215,18,0),"")</f>
        <v/>
      </c>
      <c r="E408" s="344"/>
      <c r="F408" s="256"/>
      <c r="G408" s="256"/>
      <c r="H408" s="307"/>
      <c r="I408" s="183"/>
      <c r="R408" s="8">
        <f t="shared" si="46"/>
        <v>0</v>
      </c>
      <c r="S408" s="8">
        <f>VLOOKUP($D408,{"29 - Psychiatrie (Erwachsene)",1;"30 - Kinder- und Jugendpsychiatrie",1;"297 - stationsäquivalente Behandlung in der Erwachsenenpsychiatrie (29)",1;"307 - stationsäquivalente Behandlung in der Kinder- und Jugendpsychiatrie (30)",1;"31 - Psychosomatik",1;"",0;0,0},2,0)</f>
        <v>0</v>
      </c>
      <c r="T408" s="8">
        <f t="shared" si="52"/>
        <v>0</v>
      </c>
      <c r="U408" s="8">
        <f t="shared" si="54"/>
        <v>0</v>
      </c>
      <c r="V408" s="8">
        <f t="shared" si="47"/>
        <v>0</v>
      </c>
      <c r="W408" s="8">
        <f t="shared" si="48"/>
        <v>0</v>
      </c>
      <c r="X408" s="8">
        <f t="shared" si="49"/>
        <v>0</v>
      </c>
      <c r="Y408" s="8" t="str">
        <f t="shared" si="50"/>
        <v/>
      </c>
      <c r="Z408" s="8" t="str">
        <f>VLOOKUP($D408,{"29 - Psychiatrie (Erwachsene)","BGI";"297 - stationsäquivalente Behandlung in der Erwachsenenpsychiatrie (29)","BGI";"30 - Kinder- und Jugendpsychiatrie","BGII";"307 - stationsäquivalente Behandlung in der Kinder- und Jugendpsychiatrie (30)","BGII";"31 - Psychosomatik","BGI";"","LEER";0,"Leer"},2,0)</f>
        <v>LEER</v>
      </c>
      <c r="AA408" s="8" t="str">
        <f t="shared" si="51"/>
        <v>Stationen</v>
      </c>
    </row>
    <row r="409" spans="2:27" ht="15" customHeight="1" x14ac:dyDescent="0.25">
      <c r="B409" s="76" t="str">
        <f t="shared" si="53"/>
        <v>!!!</v>
      </c>
      <c r="C409" s="310" t="str">
        <f>IF(LEN($E409)&gt;0,VLOOKUP(TEXT($E409,0),'Angaben Stationen'!$E$14:$V$215,17,0),"")</f>
        <v/>
      </c>
      <c r="D409" s="254" t="str">
        <f>IF(LEN($E409)&gt;0,VLOOKUP(TEXT($E409,0),'Angaben Stationen'!$E$14:$V$215,18,0),"")</f>
        <v/>
      </c>
      <c r="E409" s="344"/>
      <c r="F409" s="256"/>
      <c r="G409" s="256"/>
      <c r="H409" s="307"/>
      <c r="I409" s="183"/>
      <c r="R409" s="8">
        <f t="shared" si="46"/>
        <v>0</v>
      </c>
      <c r="S409" s="8">
        <f>VLOOKUP($D409,{"29 - Psychiatrie (Erwachsene)",1;"30 - Kinder- und Jugendpsychiatrie",1;"297 - stationsäquivalente Behandlung in der Erwachsenenpsychiatrie (29)",1;"307 - stationsäquivalente Behandlung in der Kinder- und Jugendpsychiatrie (30)",1;"31 - Psychosomatik",1;"",0;0,0},2,0)</f>
        <v>0</v>
      </c>
      <c r="T409" s="8">
        <f t="shared" si="52"/>
        <v>0</v>
      </c>
      <c r="U409" s="8">
        <f t="shared" si="54"/>
        <v>0</v>
      </c>
      <c r="V409" s="8">
        <f t="shared" si="47"/>
        <v>0</v>
      </c>
      <c r="W409" s="8">
        <f t="shared" si="48"/>
        <v>0</v>
      </c>
      <c r="X409" s="8">
        <f t="shared" si="49"/>
        <v>0</v>
      </c>
      <c r="Y409" s="8" t="str">
        <f t="shared" si="50"/>
        <v/>
      </c>
      <c r="Z409" s="8" t="str">
        <f>VLOOKUP($D409,{"29 - Psychiatrie (Erwachsene)","BGI";"297 - stationsäquivalente Behandlung in der Erwachsenenpsychiatrie (29)","BGI";"30 - Kinder- und Jugendpsychiatrie","BGII";"307 - stationsäquivalente Behandlung in der Kinder- und Jugendpsychiatrie (30)","BGII";"31 - Psychosomatik","BGI";"","LEER";0,"Leer"},2,0)</f>
        <v>LEER</v>
      </c>
      <c r="AA409" s="8" t="str">
        <f t="shared" si="51"/>
        <v>Stationen</v>
      </c>
    </row>
    <row r="410" spans="2:27" ht="15" customHeight="1" x14ac:dyDescent="0.25">
      <c r="B410" s="76" t="str">
        <f t="shared" si="53"/>
        <v>!!!</v>
      </c>
      <c r="C410" s="310" t="str">
        <f>IF(LEN($E410)&gt;0,VLOOKUP(TEXT($E410,0),'Angaben Stationen'!$E$14:$V$215,17,0),"")</f>
        <v/>
      </c>
      <c r="D410" s="254" t="str">
        <f>IF(LEN($E410)&gt;0,VLOOKUP(TEXT($E410,0),'Angaben Stationen'!$E$14:$V$215,18,0),"")</f>
        <v/>
      </c>
      <c r="E410" s="344"/>
      <c r="F410" s="256"/>
      <c r="G410" s="256"/>
      <c r="H410" s="307"/>
      <c r="I410" s="183"/>
      <c r="R410" s="8">
        <f t="shared" si="46"/>
        <v>0</v>
      </c>
      <c r="S410" s="8">
        <f>VLOOKUP($D410,{"29 - Psychiatrie (Erwachsene)",1;"30 - Kinder- und Jugendpsychiatrie",1;"297 - stationsäquivalente Behandlung in der Erwachsenenpsychiatrie (29)",1;"307 - stationsäquivalente Behandlung in der Kinder- und Jugendpsychiatrie (30)",1;"31 - Psychosomatik",1;"",0;0,0},2,0)</f>
        <v>0</v>
      </c>
      <c r="T410" s="8">
        <f t="shared" si="52"/>
        <v>0</v>
      </c>
      <c r="U410" s="8">
        <f t="shared" si="54"/>
        <v>0</v>
      </c>
      <c r="V410" s="8">
        <f t="shared" si="47"/>
        <v>0</v>
      </c>
      <c r="W410" s="8">
        <f t="shared" si="48"/>
        <v>0</v>
      </c>
      <c r="X410" s="8">
        <f t="shared" si="49"/>
        <v>0</v>
      </c>
      <c r="Y410" s="8" t="str">
        <f t="shared" si="50"/>
        <v/>
      </c>
      <c r="Z410" s="8" t="str">
        <f>VLOOKUP($D410,{"29 - Psychiatrie (Erwachsene)","BGI";"297 - stationsäquivalente Behandlung in der Erwachsenenpsychiatrie (29)","BGI";"30 - Kinder- und Jugendpsychiatrie","BGII";"307 - stationsäquivalente Behandlung in der Kinder- und Jugendpsychiatrie (30)","BGII";"31 - Psychosomatik","BGI";"","LEER";0,"Leer"},2,0)</f>
        <v>LEER</v>
      </c>
      <c r="AA410" s="8" t="str">
        <f t="shared" si="51"/>
        <v>Stationen</v>
      </c>
    </row>
    <row r="411" spans="2:27" ht="15" customHeight="1" x14ac:dyDescent="0.25">
      <c r="B411" s="76" t="str">
        <f t="shared" si="53"/>
        <v>!!!</v>
      </c>
      <c r="C411" s="310" t="str">
        <f>IF(LEN($E411)&gt;0,VLOOKUP(TEXT($E411,0),'Angaben Stationen'!$E$14:$V$215,17,0),"")</f>
        <v/>
      </c>
      <c r="D411" s="254" t="str">
        <f>IF(LEN($E411)&gt;0,VLOOKUP(TEXT($E411,0),'Angaben Stationen'!$E$14:$V$215,18,0),"")</f>
        <v/>
      </c>
      <c r="E411" s="344"/>
      <c r="F411" s="256"/>
      <c r="G411" s="256"/>
      <c r="H411" s="307"/>
      <c r="I411" s="183"/>
      <c r="R411" s="8">
        <f t="shared" si="46"/>
        <v>0</v>
      </c>
      <c r="S411" s="8">
        <f>VLOOKUP($D411,{"29 - Psychiatrie (Erwachsene)",1;"30 - Kinder- und Jugendpsychiatrie",1;"297 - stationsäquivalente Behandlung in der Erwachsenenpsychiatrie (29)",1;"307 - stationsäquivalente Behandlung in der Kinder- und Jugendpsychiatrie (30)",1;"31 - Psychosomatik",1;"",0;0,0},2,0)</f>
        <v>0</v>
      </c>
      <c r="T411" s="8">
        <f t="shared" si="52"/>
        <v>0</v>
      </c>
      <c r="U411" s="8">
        <f t="shared" si="54"/>
        <v>0</v>
      </c>
      <c r="V411" s="8">
        <f t="shared" si="47"/>
        <v>0</v>
      </c>
      <c r="W411" s="8">
        <f t="shared" si="48"/>
        <v>0</v>
      </c>
      <c r="X411" s="8">
        <f t="shared" si="49"/>
        <v>0</v>
      </c>
      <c r="Y411" s="8" t="str">
        <f t="shared" si="50"/>
        <v/>
      </c>
      <c r="Z411" s="8" t="str">
        <f>VLOOKUP($D411,{"29 - Psychiatrie (Erwachsene)","BGI";"297 - stationsäquivalente Behandlung in der Erwachsenenpsychiatrie (29)","BGI";"30 - Kinder- und Jugendpsychiatrie","BGII";"307 - stationsäquivalente Behandlung in der Kinder- und Jugendpsychiatrie (30)","BGII";"31 - Psychosomatik","BGI";"","LEER";0,"Leer"},2,0)</f>
        <v>LEER</v>
      </c>
      <c r="AA411" s="8" t="str">
        <f t="shared" si="51"/>
        <v>Stationen</v>
      </c>
    </row>
    <row r="412" spans="2:27" ht="15" customHeight="1" x14ac:dyDescent="0.25">
      <c r="B412" s="76" t="str">
        <f t="shared" si="53"/>
        <v>!!!</v>
      </c>
      <c r="C412" s="310" t="str">
        <f>IF(LEN($E412)&gt;0,VLOOKUP(TEXT($E412,0),'Angaben Stationen'!$E$14:$V$215,17,0),"")</f>
        <v/>
      </c>
      <c r="D412" s="254" t="str">
        <f>IF(LEN($E412)&gt;0,VLOOKUP(TEXT($E412,0),'Angaben Stationen'!$E$14:$V$215,18,0),"")</f>
        <v/>
      </c>
      <c r="E412" s="344"/>
      <c r="F412" s="256"/>
      <c r="G412" s="256"/>
      <c r="H412" s="307"/>
      <c r="I412" s="183"/>
      <c r="R412" s="8">
        <f t="shared" si="46"/>
        <v>0</v>
      </c>
      <c r="S412" s="8">
        <f>VLOOKUP($D412,{"29 - Psychiatrie (Erwachsene)",1;"30 - Kinder- und Jugendpsychiatrie",1;"297 - stationsäquivalente Behandlung in der Erwachsenenpsychiatrie (29)",1;"307 - stationsäquivalente Behandlung in der Kinder- und Jugendpsychiatrie (30)",1;"31 - Psychosomatik",1;"",0;0,0},2,0)</f>
        <v>0</v>
      </c>
      <c r="T412" s="8">
        <f t="shared" si="52"/>
        <v>0</v>
      </c>
      <c r="U412" s="8">
        <f t="shared" si="54"/>
        <v>0</v>
      </c>
      <c r="V412" s="8">
        <f t="shared" si="47"/>
        <v>0</v>
      </c>
      <c r="W412" s="8">
        <f t="shared" si="48"/>
        <v>0</v>
      </c>
      <c r="X412" s="8">
        <f t="shared" si="49"/>
        <v>0</v>
      </c>
      <c r="Y412" s="8" t="str">
        <f t="shared" si="50"/>
        <v/>
      </c>
      <c r="Z412" s="8" t="str">
        <f>VLOOKUP($D412,{"29 - Psychiatrie (Erwachsene)","BGI";"297 - stationsäquivalente Behandlung in der Erwachsenenpsychiatrie (29)","BGI";"30 - Kinder- und Jugendpsychiatrie","BGII";"307 - stationsäquivalente Behandlung in der Kinder- und Jugendpsychiatrie (30)","BGII";"31 - Psychosomatik","BGI";"","LEER";0,"Leer"},2,0)</f>
        <v>LEER</v>
      </c>
      <c r="AA412" s="8" t="str">
        <f t="shared" si="51"/>
        <v>Stationen</v>
      </c>
    </row>
    <row r="413" spans="2:27" ht="15" customHeight="1" x14ac:dyDescent="0.25">
      <c r="B413" s="76" t="str">
        <f t="shared" si="53"/>
        <v>!!!</v>
      </c>
      <c r="C413" s="310" t="str">
        <f>IF(LEN($E413)&gt;0,VLOOKUP(TEXT($E413,0),'Angaben Stationen'!$E$14:$V$215,17,0),"")</f>
        <v/>
      </c>
      <c r="D413" s="254" t="str">
        <f>IF(LEN($E413)&gt;0,VLOOKUP(TEXT($E413,0),'Angaben Stationen'!$E$14:$V$215,18,0),"")</f>
        <v/>
      </c>
      <c r="E413" s="344"/>
      <c r="F413" s="256"/>
      <c r="G413" s="256"/>
      <c r="H413" s="307"/>
      <c r="I413" s="183"/>
      <c r="R413" s="8">
        <f t="shared" si="46"/>
        <v>0</v>
      </c>
      <c r="S413" s="8">
        <f>VLOOKUP($D413,{"29 - Psychiatrie (Erwachsene)",1;"30 - Kinder- und Jugendpsychiatrie",1;"297 - stationsäquivalente Behandlung in der Erwachsenenpsychiatrie (29)",1;"307 - stationsäquivalente Behandlung in der Kinder- und Jugendpsychiatrie (30)",1;"31 - Psychosomatik",1;"",0;0,0},2,0)</f>
        <v>0</v>
      </c>
      <c r="T413" s="8">
        <f t="shared" si="52"/>
        <v>0</v>
      </c>
      <c r="U413" s="8">
        <f t="shared" si="54"/>
        <v>0</v>
      </c>
      <c r="V413" s="8">
        <f t="shared" si="47"/>
        <v>0</v>
      </c>
      <c r="W413" s="8">
        <f t="shared" si="48"/>
        <v>0</v>
      </c>
      <c r="X413" s="8">
        <f t="shared" si="49"/>
        <v>0</v>
      </c>
      <c r="Y413" s="8" t="str">
        <f t="shared" si="50"/>
        <v/>
      </c>
      <c r="Z413" s="8" t="str">
        <f>VLOOKUP($D413,{"29 - Psychiatrie (Erwachsene)","BGI";"297 - stationsäquivalente Behandlung in der Erwachsenenpsychiatrie (29)","BGI";"30 - Kinder- und Jugendpsychiatrie","BGII";"307 - stationsäquivalente Behandlung in der Kinder- und Jugendpsychiatrie (30)","BGII";"31 - Psychosomatik","BGI";"","LEER";0,"Leer"},2,0)</f>
        <v>LEER</v>
      </c>
      <c r="AA413" s="8" t="str">
        <f t="shared" si="51"/>
        <v>Stationen</v>
      </c>
    </row>
    <row r="414" spans="2:27" ht="15" customHeight="1" x14ac:dyDescent="0.25">
      <c r="B414" s="76" t="str">
        <f t="shared" si="53"/>
        <v>!!!</v>
      </c>
      <c r="C414" s="310" t="str">
        <f>IF(LEN($E414)&gt;0,VLOOKUP(TEXT($E414,0),'Angaben Stationen'!$E$14:$V$215,17,0),"")</f>
        <v/>
      </c>
      <c r="D414" s="254" t="str">
        <f>IF(LEN($E414)&gt;0,VLOOKUP(TEXT($E414,0),'Angaben Stationen'!$E$14:$V$215,18,0),"")</f>
        <v/>
      </c>
      <c r="E414" s="344"/>
      <c r="F414" s="256"/>
      <c r="G414" s="256"/>
      <c r="H414" s="307"/>
      <c r="I414" s="183"/>
      <c r="R414" s="8">
        <f t="shared" si="46"/>
        <v>0</v>
      </c>
      <c r="S414" s="8">
        <f>VLOOKUP($D414,{"29 - Psychiatrie (Erwachsene)",1;"30 - Kinder- und Jugendpsychiatrie",1;"297 - stationsäquivalente Behandlung in der Erwachsenenpsychiatrie (29)",1;"307 - stationsäquivalente Behandlung in der Kinder- und Jugendpsychiatrie (30)",1;"31 - Psychosomatik",1;"",0;0,0},2,0)</f>
        <v>0</v>
      </c>
      <c r="T414" s="8">
        <f t="shared" si="52"/>
        <v>0</v>
      </c>
      <c r="U414" s="8">
        <f t="shared" si="54"/>
        <v>0</v>
      </c>
      <c r="V414" s="8">
        <f t="shared" si="47"/>
        <v>0</v>
      </c>
      <c r="W414" s="8">
        <f t="shared" si="48"/>
        <v>0</v>
      </c>
      <c r="X414" s="8">
        <f t="shared" si="49"/>
        <v>0</v>
      </c>
      <c r="Y414" s="8" t="str">
        <f t="shared" si="50"/>
        <v/>
      </c>
      <c r="Z414" s="8" t="str">
        <f>VLOOKUP($D414,{"29 - Psychiatrie (Erwachsene)","BGI";"297 - stationsäquivalente Behandlung in der Erwachsenenpsychiatrie (29)","BGI";"30 - Kinder- und Jugendpsychiatrie","BGII";"307 - stationsäquivalente Behandlung in der Kinder- und Jugendpsychiatrie (30)","BGII";"31 - Psychosomatik","BGI";"","LEER";0,"Leer"},2,0)</f>
        <v>LEER</v>
      </c>
      <c r="AA414" s="8" t="str">
        <f t="shared" si="51"/>
        <v>Stationen</v>
      </c>
    </row>
    <row r="415" spans="2:27" ht="15" customHeight="1" x14ac:dyDescent="0.25">
      <c r="B415" s="76" t="str">
        <f t="shared" si="53"/>
        <v>!!!</v>
      </c>
      <c r="C415" s="310" t="str">
        <f>IF(LEN($E415)&gt;0,VLOOKUP(TEXT($E415,0),'Angaben Stationen'!$E$14:$V$215,17,0),"")</f>
        <v/>
      </c>
      <c r="D415" s="254" t="str">
        <f>IF(LEN($E415)&gt;0,VLOOKUP(TEXT($E415,0),'Angaben Stationen'!$E$14:$V$215,18,0),"")</f>
        <v/>
      </c>
      <c r="E415" s="344"/>
      <c r="F415" s="256"/>
      <c r="G415" s="256"/>
      <c r="H415" s="307"/>
      <c r="I415" s="183"/>
      <c r="R415" s="8">
        <f t="shared" si="46"/>
        <v>0</v>
      </c>
      <c r="S415" s="8">
        <f>VLOOKUP($D415,{"29 - Psychiatrie (Erwachsene)",1;"30 - Kinder- und Jugendpsychiatrie",1;"297 - stationsäquivalente Behandlung in der Erwachsenenpsychiatrie (29)",1;"307 - stationsäquivalente Behandlung in der Kinder- und Jugendpsychiatrie (30)",1;"31 - Psychosomatik",1;"",0;0,0},2,0)</f>
        <v>0</v>
      </c>
      <c r="T415" s="8">
        <f t="shared" si="52"/>
        <v>0</v>
      </c>
      <c r="U415" s="8">
        <f t="shared" si="54"/>
        <v>0</v>
      </c>
      <c r="V415" s="8">
        <f t="shared" si="47"/>
        <v>0</v>
      </c>
      <c r="W415" s="8">
        <f t="shared" si="48"/>
        <v>0</v>
      </c>
      <c r="X415" s="8">
        <f t="shared" si="49"/>
        <v>0</v>
      </c>
      <c r="Y415" s="8" t="str">
        <f t="shared" si="50"/>
        <v/>
      </c>
      <c r="Z415" s="8" t="str">
        <f>VLOOKUP($D415,{"29 - Psychiatrie (Erwachsene)","BGI";"297 - stationsäquivalente Behandlung in der Erwachsenenpsychiatrie (29)","BGI";"30 - Kinder- und Jugendpsychiatrie","BGII";"307 - stationsäquivalente Behandlung in der Kinder- und Jugendpsychiatrie (30)","BGII";"31 - Psychosomatik","BGI";"","LEER";0,"Leer"},2,0)</f>
        <v>LEER</v>
      </c>
      <c r="AA415" s="8" t="str">
        <f t="shared" si="51"/>
        <v>Stationen</v>
      </c>
    </row>
    <row r="416" spans="2:27" ht="15" customHeight="1" x14ac:dyDescent="0.25">
      <c r="B416" s="76" t="str">
        <f t="shared" si="53"/>
        <v>!!!</v>
      </c>
      <c r="C416" s="310" t="str">
        <f>IF(LEN($E416)&gt;0,VLOOKUP(TEXT($E416,0),'Angaben Stationen'!$E$14:$V$215,17,0),"")</f>
        <v/>
      </c>
      <c r="D416" s="254" t="str">
        <f>IF(LEN($E416)&gt;0,VLOOKUP(TEXT($E416,0),'Angaben Stationen'!$E$14:$V$215,18,0),"")</f>
        <v/>
      </c>
      <c r="E416" s="344"/>
      <c r="F416" s="256"/>
      <c r="G416" s="256"/>
      <c r="H416" s="307"/>
      <c r="I416" s="183"/>
      <c r="R416" s="8">
        <f t="shared" si="46"/>
        <v>0</v>
      </c>
      <c r="S416" s="8">
        <f>VLOOKUP($D416,{"29 - Psychiatrie (Erwachsene)",1;"30 - Kinder- und Jugendpsychiatrie",1;"297 - stationsäquivalente Behandlung in der Erwachsenenpsychiatrie (29)",1;"307 - stationsäquivalente Behandlung in der Kinder- und Jugendpsychiatrie (30)",1;"31 - Psychosomatik",1;"",0;0,0},2,0)</f>
        <v>0</v>
      </c>
      <c r="T416" s="8">
        <f t="shared" si="52"/>
        <v>0</v>
      </c>
      <c r="U416" s="8">
        <f t="shared" si="54"/>
        <v>0</v>
      </c>
      <c r="V416" s="8">
        <f t="shared" si="47"/>
        <v>0</v>
      </c>
      <c r="W416" s="8">
        <f t="shared" si="48"/>
        <v>0</v>
      </c>
      <c r="X416" s="8">
        <f t="shared" si="49"/>
        <v>0</v>
      </c>
      <c r="Y416" s="8" t="str">
        <f t="shared" si="50"/>
        <v/>
      </c>
      <c r="Z416" s="8" t="str">
        <f>VLOOKUP($D416,{"29 - Psychiatrie (Erwachsene)","BGI";"297 - stationsäquivalente Behandlung in der Erwachsenenpsychiatrie (29)","BGI";"30 - Kinder- und Jugendpsychiatrie","BGII";"307 - stationsäquivalente Behandlung in der Kinder- und Jugendpsychiatrie (30)","BGII";"31 - Psychosomatik","BGI";"","LEER";0,"Leer"},2,0)</f>
        <v>LEER</v>
      </c>
      <c r="AA416" s="8" t="str">
        <f t="shared" si="51"/>
        <v>Stationen</v>
      </c>
    </row>
    <row r="417" spans="2:27" ht="15" customHeight="1" x14ac:dyDescent="0.25">
      <c r="B417" s="76" t="str">
        <f t="shared" si="53"/>
        <v>!!!</v>
      </c>
      <c r="C417" s="310" t="str">
        <f>IF(LEN($E417)&gt;0,VLOOKUP(TEXT($E417,0),'Angaben Stationen'!$E$14:$V$215,17,0),"")</f>
        <v/>
      </c>
      <c r="D417" s="254" t="str">
        <f>IF(LEN($E417)&gt;0,VLOOKUP(TEXT($E417,0),'Angaben Stationen'!$E$14:$V$215,18,0),"")</f>
        <v/>
      </c>
      <c r="E417" s="344"/>
      <c r="F417" s="256"/>
      <c r="G417" s="256"/>
      <c r="H417" s="307"/>
      <c r="I417" s="183"/>
      <c r="R417" s="8">
        <f t="shared" si="46"/>
        <v>0</v>
      </c>
      <c r="S417" s="8">
        <f>VLOOKUP($D417,{"29 - Psychiatrie (Erwachsene)",1;"30 - Kinder- und Jugendpsychiatrie",1;"297 - stationsäquivalente Behandlung in der Erwachsenenpsychiatrie (29)",1;"307 - stationsäquivalente Behandlung in der Kinder- und Jugendpsychiatrie (30)",1;"31 - Psychosomatik",1;"",0;0,0},2,0)</f>
        <v>0</v>
      </c>
      <c r="T417" s="8">
        <f t="shared" si="52"/>
        <v>0</v>
      </c>
      <c r="U417" s="8">
        <f t="shared" si="54"/>
        <v>0</v>
      </c>
      <c r="V417" s="8">
        <f t="shared" si="47"/>
        <v>0</v>
      </c>
      <c r="W417" s="8">
        <f t="shared" si="48"/>
        <v>0</v>
      </c>
      <c r="X417" s="8">
        <f t="shared" si="49"/>
        <v>0</v>
      </c>
      <c r="Y417" s="8" t="str">
        <f t="shared" si="50"/>
        <v/>
      </c>
      <c r="Z417" s="8" t="str">
        <f>VLOOKUP($D417,{"29 - Psychiatrie (Erwachsene)","BGI";"297 - stationsäquivalente Behandlung in der Erwachsenenpsychiatrie (29)","BGI";"30 - Kinder- und Jugendpsychiatrie","BGII";"307 - stationsäquivalente Behandlung in der Kinder- und Jugendpsychiatrie (30)","BGII";"31 - Psychosomatik","BGI";"","LEER";0,"Leer"},2,0)</f>
        <v>LEER</v>
      </c>
      <c r="AA417" s="8" t="str">
        <f t="shared" si="51"/>
        <v>Stationen</v>
      </c>
    </row>
    <row r="418" spans="2:27" ht="15" customHeight="1" x14ac:dyDescent="0.25">
      <c r="B418" s="76" t="str">
        <f t="shared" si="53"/>
        <v>!!!</v>
      </c>
      <c r="C418" s="310" t="str">
        <f>IF(LEN($E418)&gt;0,VLOOKUP(TEXT($E418,0),'Angaben Stationen'!$E$14:$V$215,17,0),"")</f>
        <v/>
      </c>
      <c r="D418" s="254" t="str">
        <f>IF(LEN($E418)&gt;0,VLOOKUP(TEXT($E418,0),'Angaben Stationen'!$E$14:$V$215,18,0),"")</f>
        <v/>
      </c>
      <c r="E418" s="344"/>
      <c r="F418" s="256"/>
      <c r="G418" s="256"/>
      <c r="H418" s="307"/>
      <c r="I418" s="183"/>
      <c r="R418" s="8">
        <f t="shared" ref="R418:R481" si="55">IF(LEN(B418)&gt;0,0,1)</f>
        <v>0</v>
      </c>
      <c r="S418" s="8">
        <f>VLOOKUP($D418,{"29 - Psychiatrie (Erwachsene)",1;"30 - Kinder- und Jugendpsychiatrie",1;"297 - stationsäquivalente Behandlung in der Erwachsenenpsychiatrie (29)",1;"307 - stationsäquivalente Behandlung in der Kinder- und Jugendpsychiatrie (30)",1;"31 - Psychosomatik",1;"",0;0,0},2,0)</f>
        <v>0</v>
      </c>
      <c r="T418" s="8">
        <f t="shared" si="52"/>
        <v>0</v>
      </c>
      <c r="U418" s="8">
        <f t="shared" si="54"/>
        <v>0</v>
      </c>
      <c r="V418" s="8">
        <f t="shared" ref="V418:V481" si="56">IF(VALUE($F418)&gt;0,1,0)</f>
        <v>0</v>
      </c>
      <c r="W418" s="8">
        <f t="shared" ref="W418:W481" si="57">IF(LEN($G418)&gt;0,1,0)</f>
        <v>0</v>
      </c>
      <c r="X418" s="8">
        <f t="shared" ref="X418:X481" si="58">IF(LEN($H418)&gt;0,1,0)</f>
        <v>0</v>
      </c>
      <c r="Y418" s="8" t="str">
        <f t="shared" ref="Y418:Y481" si="59">IF($D418&lt;&gt;"","MonatII","")</f>
        <v/>
      </c>
      <c r="Z418" s="8" t="str">
        <f>VLOOKUP($D418,{"29 - Psychiatrie (Erwachsene)","BGI";"297 - stationsäquivalente Behandlung in der Erwachsenenpsychiatrie (29)","BGI";"30 - Kinder- und Jugendpsychiatrie","BGII";"307 - stationsäquivalente Behandlung in der Kinder- und Jugendpsychiatrie (30)","BGII";"31 - Psychosomatik","BGI";"","LEER";0,"Leer"},2,0)</f>
        <v>LEER</v>
      </c>
      <c r="AA418" s="8" t="str">
        <f t="shared" ref="AA418:AA481" si="60">"Stationen"</f>
        <v>Stationen</v>
      </c>
    </row>
    <row r="419" spans="2:27" ht="15" customHeight="1" x14ac:dyDescent="0.25">
      <c r="B419" s="76" t="str">
        <f t="shared" si="53"/>
        <v>!!!</v>
      </c>
      <c r="C419" s="310" t="str">
        <f>IF(LEN($E419)&gt;0,VLOOKUP(TEXT($E419,0),'Angaben Stationen'!$E$14:$V$215,17,0),"")</f>
        <v/>
      </c>
      <c r="D419" s="254" t="str">
        <f>IF(LEN($E419)&gt;0,VLOOKUP(TEXT($E419,0),'Angaben Stationen'!$E$14:$V$215,18,0),"")</f>
        <v/>
      </c>
      <c r="E419" s="344"/>
      <c r="F419" s="256"/>
      <c r="G419" s="256"/>
      <c r="H419" s="307"/>
      <c r="I419" s="183"/>
      <c r="R419" s="8">
        <f t="shared" si="55"/>
        <v>0</v>
      </c>
      <c r="S419" s="8">
        <f>VLOOKUP($D419,{"29 - Psychiatrie (Erwachsene)",1;"30 - Kinder- und Jugendpsychiatrie",1;"297 - stationsäquivalente Behandlung in der Erwachsenenpsychiatrie (29)",1;"307 - stationsäquivalente Behandlung in der Kinder- und Jugendpsychiatrie (30)",1;"31 - Psychosomatik",1;"",0;0,0},2,0)</f>
        <v>0</v>
      </c>
      <c r="T419" s="8">
        <f t="shared" si="52"/>
        <v>0</v>
      </c>
      <c r="U419" s="8">
        <f t="shared" si="54"/>
        <v>0</v>
      </c>
      <c r="V419" s="8">
        <f t="shared" si="56"/>
        <v>0</v>
      </c>
      <c r="W419" s="8">
        <f t="shared" si="57"/>
        <v>0</v>
      </c>
      <c r="X419" s="8">
        <f t="shared" si="58"/>
        <v>0</v>
      </c>
      <c r="Y419" s="8" t="str">
        <f t="shared" si="59"/>
        <v/>
      </c>
      <c r="Z419" s="8" t="str">
        <f>VLOOKUP($D419,{"29 - Psychiatrie (Erwachsene)","BGI";"297 - stationsäquivalente Behandlung in der Erwachsenenpsychiatrie (29)","BGI";"30 - Kinder- und Jugendpsychiatrie","BGII";"307 - stationsäquivalente Behandlung in der Kinder- und Jugendpsychiatrie (30)","BGII";"31 - Psychosomatik","BGI";"","LEER";0,"Leer"},2,0)</f>
        <v>LEER</v>
      </c>
      <c r="AA419" s="8" t="str">
        <f t="shared" si="60"/>
        <v>Stationen</v>
      </c>
    </row>
    <row r="420" spans="2:27" ht="15" customHeight="1" x14ac:dyDescent="0.25">
      <c r="B420" s="76" t="str">
        <f t="shared" si="53"/>
        <v>!!!</v>
      </c>
      <c r="C420" s="310" t="str">
        <f>IF(LEN($E420)&gt;0,VLOOKUP(TEXT($E420,0),'Angaben Stationen'!$E$14:$V$215,17,0),"")</f>
        <v/>
      </c>
      <c r="D420" s="254" t="str">
        <f>IF(LEN($E420)&gt;0,VLOOKUP(TEXT($E420,0),'Angaben Stationen'!$E$14:$V$215,18,0),"")</f>
        <v/>
      </c>
      <c r="E420" s="344"/>
      <c r="F420" s="256"/>
      <c r="G420" s="256"/>
      <c r="H420" s="307"/>
      <c r="I420" s="183"/>
      <c r="R420" s="8">
        <f t="shared" si="55"/>
        <v>0</v>
      </c>
      <c r="S420" s="8">
        <f>VLOOKUP($D420,{"29 - Psychiatrie (Erwachsene)",1;"30 - Kinder- und Jugendpsychiatrie",1;"297 - stationsäquivalente Behandlung in der Erwachsenenpsychiatrie (29)",1;"307 - stationsäquivalente Behandlung in der Kinder- und Jugendpsychiatrie (30)",1;"31 - Psychosomatik",1;"",0;0,0},2,0)</f>
        <v>0</v>
      </c>
      <c r="T420" s="8">
        <f t="shared" si="52"/>
        <v>0</v>
      </c>
      <c r="U420" s="8">
        <f t="shared" si="54"/>
        <v>0</v>
      </c>
      <c r="V420" s="8">
        <f t="shared" si="56"/>
        <v>0</v>
      </c>
      <c r="W420" s="8">
        <f t="shared" si="57"/>
        <v>0</v>
      </c>
      <c r="X420" s="8">
        <f t="shared" si="58"/>
        <v>0</v>
      </c>
      <c r="Y420" s="8" t="str">
        <f t="shared" si="59"/>
        <v/>
      </c>
      <c r="Z420" s="8" t="str">
        <f>VLOOKUP($D420,{"29 - Psychiatrie (Erwachsene)","BGI";"297 - stationsäquivalente Behandlung in der Erwachsenenpsychiatrie (29)","BGI";"30 - Kinder- und Jugendpsychiatrie","BGII";"307 - stationsäquivalente Behandlung in der Kinder- und Jugendpsychiatrie (30)","BGII";"31 - Psychosomatik","BGI";"","LEER";0,"Leer"},2,0)</f>
        <v>LEER</v>
      </c>
      <c r="AA420" s="8" t="str">
        <f t="shared" si="60"/>
        <v>Stationen</v>
      </c>
    </row>
    <row r="421" spans="2:27" ht="15" customHeight="1" x14ac:dyDescent="0.25">
      <c r="B421" s="76" t="str">
        <f t="shared" si="53"/>
        <v>!!!</v>
      </c>
      <c r="C421" s="310" t="str">
        <f>IF(LEN($E421)&gt;0,VLOOKUP(TEXT($E421,0),'Angaben Stationen'!$E$14:$V$215,17,0),"")</f>
        <v/>
      </c>
      <c r="D421" s="254" t="str">
        <f>IF(LEN($E421)&gt;0,VLOOKUP(TEXT($E421,0),'Angaben Stationen'!$E$14:$V$215,18,0),"")</f>
        <v/>
      </c>
      <c r="E421" s="344"/>
      <c r="F421" s="256"/>
      <c r="G421" s="256"/>
      <c r="H421" s="307"/>
      <c r="I421" s="183"/>
      <c r="R421" s="8">
        <f t="shared" si="55"/>
        <v>0</v>
      </c>
      <c r="S421" s="8">
        <f>VLOOKUP($D421,{"29 - Psychiatrie (Erwachsene)",1;"30 - Kinder- und Jugendpsychiatrie",1;"297 - stationsäquivalente Behandlung in der Erwachsenenpsychiatrie (29)",1;"307 - stationsäquivalente Behandlung in der Kinder- und Jugendpsychiatrie (30)",1;"31 - Psychosomatik",1;"",0;0,0},2,0)</f>
        <v>0</v>
      </c>
      <c r="T421" s="8">
        <f t="shared" si="52"/>
        <v>0</v>
      </c>
      <c r="U421" s="8">
        <f t="shared" si="54"/>
        <v>0</v>
      </c>
      <c r="V421" s="8">
        <f t="shared" si="56"/>
        <v>0</v>
      </c>
      <c r="W421" s="8">
        <f t="shared" si="57"/>
        <v>0</v>
      </c>
      <c r="X421" s="8">
        <f t="shared" si="58"/>
        <v>0</v>
      </c>
      <c r="Y421" s="8" t="str">
        <f t="shared" si="59"/>
        <v/>
      </c>
      <c r="Z421" s="8" t="str">
        <f>VLOOKUP($D421,{"29 - Psychiatrie (Erwachsene)","BGI";"297 - stationsäquivalente Behandlung in der Erwachsenenpsychiatrie (29)","BGI";"30 - Kinder- und Jugendpsychiatrie","BGII";"307 - stationsäquivalente Behandlung in der Kinder- und Jugendpsychiatrie (30)","BGII";"31 - Psychosomatik","BGI";"","LEER";0,"Leer"},2,0)</f>
        <v>LEER</v>
      </c>
      <c r="AA421" s="8" t="str">
        <f t="shared" si="60"/>
        <v>Stationen</v>
      </c>
    </row>
    <row r="422" spans="2:27" ht="15" customHeight="1" x14ac:dyDescent="0.25">
      <c r="B422" s="76" t="str">
        <f t="shared" si="53"/>
        <v>!!!</v>
      </c>
      <c r="C422" s="310" t="str">
        <f>IF(LEN($E422)&gt;0,VLOOKUP(TEXT($E422,0),'Angaben Stationen'!$E$14:$V$215,17,0),"")</f>
        <v/>
      </c>
      <c r="D422" s="254" t="str">
        <f>IF(LEN($E422)&gt;0,VLOOKUP(TEXT($E422,0),'Angaben Stationen'!$E$14:$V$215,18,0),"")</f>
        <v/>
      </c>
      <c r="E422" s="344"/>
      <c r="F422" s="256"/>
      <c r="G422" s="256"/>
      <c r="H422" s="307"/>
      <c r="I422" s="183"/>
      <c r="R422" s="8">
        <f t="shared" si="55"/>
        <v>0</v>
      </c>
      <c r="S422" s="8">
        <f>VLOOKUP($D422,{"29 - Psychiatrie (Erwachsene)",1;"30 - Kinder- und Jugendpsychiatrie",1;"297 - stationsäquivalente Behandlung in der Erwachsenenpsychiatrie (29)",1;"307 - stationsäquivalente Behandlung in der Kinder- und Jugendpsychiatrie (30)",1;"31 - Psychosomatik",1;"",0;0,0},2,0)</f>
        <v>0</v>
      </c>
      <c r="T422" s="8">
        <f t="shared" ref="T422:T485" si="61">IF(LEN($C422)&gt;0,1,0)</f>
        <v>0</v>
      </c>
      <c r="U422" s="8">
        <f t="shared" si="54"/>
        <v>0</v>
      </c>
      <c r="V422" s="8">
        <f t="shared" si="56"/>
        <v>0</v>
      </c>
      <c r="W422" s="8">
        <f t="shared" si="57"/>
        <v>0</v>
      </c>
      <c r="X422" s="8">
        <f t="shared" si="58"/>
        <v>0</v>
      </c>
      <c r="Y422" s="8" t="str">
        <f t="shared" si="59"/>
        <v/>
      </c>
      <c r="Z422" s="8" t="str">
        <f>VLOOKUP($D422,{"29 - Psychiatrie (Erwachsene)","BGI";"297 - stationsäquivalente Behandlung in der Erwachsenenpsychiatrie (29)","BGI";"30 - Kinder- und Jugendpsychiatrie","BGII";"307 - stationsäquivalente Behandlung in der Kinder- und Jugendpsychiatrie (30)","BGII";"31 - Psychosomatik","BGI";"","LEER";0,"Leer"},2,0)</f>
        <v>LEER</v>
      </c>
      <c r="AA422" s="8" t="str">
        <f t="shared" si="60"/>
        <v>Stationen</v>
      </c>
    </row>
    <row r="423" spans="2:27" ht="15" customHeight="1" x14ac:dyDescent="0.25">
      <c r="B423" s="76" t="str">
        <f t="shared" si="53"/>
        <v>!!!</v>
      </c>
      <c r="C423" s="310" t="str">
        <f>IF(LEN($E423)&gt;0,VLOOKUP(TEXT($E423,0),'Angaben Stationen'!$E$14:$V$215,17,0),"")</f>
        <v/>
      </c>
      <c r="D423" s="254" t="str">
        <f>IF(LEN($E423)&gt;0,VLOOKUP(TEXT($E423,0),'Angaben Stationen'!$E$14:$V$215,18,0),"")</f>
        <v/>
      </c>
      <c r="E423" s="344"/>
      <c r="F423" s="256"/>
      <c r="G423" s="256"/>
      <c r="H423" s="307"/>
      <c r="I423" s="183"/>
      <c r="R423" s="8">
        <f t="shared" si="55"/>
        <v>0</v>
      </c>
      <c r="S423" s="8">
        <f>VLOOKUP($D423,{"29 - Psychiatrie (Erwachsene)",1;"30 - Kinder- und Jugendpsychiatrie",1;"297 - stationsäquivalente Behandlung in der Erwachsenenpsychiatrie (29)",1;"307 - stationsäquivalente Behandlung in der Kinder- und Jugendpsychiatrie (30)",1;"31 - Psychosomatik",1;"",0;0,0},2,0)</f>
        <v>0</v>
      </c>
      <c r="T423" s="8">
        <f t="shared" si="61"/>
        <v>0</v>
      </c>
      <c r="U423" s="8">
        <f t="shared" si="54"/>
        <v>0</v>
      </c>
      <c r="V423" s="8">
        <f t="shared" si="56"/>
        <v>0</v>
      </c>
      <c r="W423" s="8">
        <f t="shared" si="57"/>
        <v>0</v>
      </c>
      <c r="X423" s="8">
        <f t="shared" si="58"/>
        <v>0</v>
      </c>
      <c r="Y423" s="8" t="str">
        <f t="shared" si="59"/>
        <v/>
      </c>
      <c r="Z423" s="8" t="str">
        <f>VLOOKUP($D423,{"29 - Psychiatrie (Erwachsene)","BGI";"297 - stationsäquivalente Behandlung in der Erwachsenenpsychiatrie (29)","BGI";"30 - Kinder- und Jugendpsychiatrie","BGII";"307 - stationsäquivalente Behandlung in der Kinder- und Jugendpsychiatrie (30)","BGII";"31 - Psychosomatik","BGI";"","LEER";0,"Leer"},2,0)</f>
        <v>LEER</v>
      </c>
      <c r="AA423" s="8" t="str">
        <f t="shared" si="60"/>
        <v>Stationen</v>
      </c>
    </row>
    <row r="424" spans="2:27" ht="15" customHeight="1" x14ac:dyDescent="0.25">
      <c r="B424" s="76" t="str">
        <f t="shared" si="53"/>
        <v>!!!</v>
      </c>
      <c r="C424" s="310" t="str">
        <f>IF(LEN($E424)&gt;0,VLOOKUP(TEXT($E424,0),'Angaben Stationen'!$E$14:$V$215,17,0),"")</f>
        <v/>
      </c>
      <c r="D424" s="254" t="str">
        <f>IF(LEN($E424)&gt;0,VLOOKUP(TEXT($E424,0),'Angaben Stationen'!$E$14:$V$215,18,0),"")</f>
        <v/>
      </c>
      <c r="E424" s="344"/>
      <c r="F424" s="256"/>
      <c r="G424" s="256"/>
      <c r="H424" s="307"/>
      <c r="I424" s="183"/>
      <c r="R424" s="8">
        <f t="shared" si="55"/>
        <v>0</v>
      </c>
      <c r="S424" s="8">
        <f>VLOOKUP($D424,{"29 - Psychiatrie (Erwachsene)",1;"30 - Kinder- und Jugendpsychiatrie",1;"297 - stationsäquivalente Behandlung in der Erwachsenenpsychiatrie (29)",1;"307 - stationsäquivalente Behandlung in der Kinder- und Jugendpsychiatrie (30)",1;"31 - Psychosomatik",1;"",0;0,0},2,0)</f>
        <v>0</v>
      </c>
      <c r="T424" s="8">
        <f t="shared" si="61"/>
        <v>0</v>
      </c>
      <c r="U424" s="8">
        <f t="shared" si="54"/>
        <v>0</v>
      </c>
      <c r="V424" s="8">
        <f t="shared" si="56"/>
        <v>0</v>
      </c>
      <c r="W424" s="8">
        <f t="shared" si="57"/>
        <v>0</v>
      </c>
      <c r="X424" s="8">
        <f t="shared" si="58"/>
        <v>0</v>
      </c>
      <c r="Y424" s="8" t="str">
        <f t="shared" si="59"/>
        <v/>
      </c>
      <c r="Z424" s="8" t="str">
        <f>VLOOKUP($D424,{"29 - Psychiatrie (Erwachsene)","BGI";"297 - stationsäquivalente Behandlung in der Erwachsenenpsychiatrie (29)","BGI";"30 - Kinder- und Jugendpsychiatrie","BGII";"307 - stationsäquivalente Behandlung in der Kinder- und Jugendpsychiatrie (30)","BGII";"31 - Psychosomatik","BGI";"","LEER";0,"Leer"},2,0)</f>
        <v>LEER</v>
      </c>
      <c r="AA424" s="8" t="str">
        <f t="shared" si="60"/>
        <v>Stationen</v>
      </c>
    </row>
    <row r="425" spans="2:27" ht="15" customHeight="1" x14ac:dyDescent="0.25">
      <c r="B425" s="76" t="str">
        <f t="shared" si="53"/>
        <v>!!!</v>
      </c>
      <c r="C425" s="310" t="str">
        <f>IF(LEN($E425)&gt;0,VLOOKUP(TEXT($E425,0),'Angaben Stationen'!$E$14:$V$215,17,0),"")</f>
        <v/>
      </c>
      <c r="D425" s="254" t="str">
        <f>IF(LEN($E425)&gt;0,VLOOKUP(TEXT($E425,0),'Angaben Stationen'!$E$14:$V$215,18,0),"")</f>
        <v/>
      </c>
      <c r="E425" s="344"/>
      <c r="F425" s="256"/>
      <c r="G425" s="256"/>
      <c r="H425" s="307"/>
      <c r="I425" s="183"/>
      <c r="R425" s="8">
        <f t="shared" si="55"/>
        <v>0</v>
      </c>
      <c r="S425" s="8">
        <f>VLOOKUP($D425,{"29 - Psychiatrie (Erwachsene)",1;"30 - Kinder- und Jugendpsychiatrie",1;"297 - stationsäquivalente Behandlung in der Erwachsenenpsychiatrie (29)",1;"307 - stationsäquivalente Behandlung in der Kinder- und Jugendpsychiatrie (30)",1;"31 - Psychosomatik",1;"",0;0,0},2,0)</f>
        <v>0</v>
      </c>
      <c r="T425" s="8">
        <f t="shared" si="61"/>
        <v>0</v>
      </c>
      <c r="U425" s="8">
        <f t="shared" si="54"/>
        <v>0</v>
      </c>
      <c r="V425" s="8">
        <f t="shared" si="56"/>
        <v>0</v>
      </c>
      <c r="W425" s="8">
        <f t="shared" si="57"/>
        <v>0</v>
      </c>
      <c r="X425" s="8">
        <f t="shared" si="58"/>
        <v>0</v>
      </c>
      <c r="Y425" s="8" t="str">
        <f t="shared" si="59"/>
        <v/>
      </c>
      <c r="Z425" s="8" t="str">
        <f>VLOOKUP($D425,{"29 - Psychiatrie (Erwachsene)","BGI";"297 - stationsäquivalente Behandlung in der Erwachsenenpsychiatrie (29)","BGI";"30 - Kinder- und Jugendpsychiatrie","BGII";"307 - stationsäquivalente Behandlung in der Kinder- und Jugendpsychiatrie (30)","BGII";"31 - Psychosomatik","BGI";"","LEER";0,"Leer"},2,0)</f>
        <v>LEER</v>
      </c>
      <c r="AA425" s="8" t="str">
        <f t="shared" si="60"/>
        <v>Stationen</v>
      </c>
    </row>
    <row r="426" spans="2:27" ht="15" customHeight="1" x14ac:dyDescent="0.25">
      <c r="B426" s="76" t="str">
        <f t="shared" si="53"/>
        <v>!!!</v>
      </c>
      <c r="C426" s="310" t="str">
        <f>IF(LEN($E426)&gt;0,VLOOKUP(TEXT($E426,0),'Angaben Stationen'!$E$14:$V$215,17,0),"")</f>
        <v/>
      </c>
      <c r="D426" s="254" t="str">
        <f>IF(LEN($E426)&gt;0,VLOOKUP(TEXT($E426,0),'Angaben Stationen'!$E$14:$V$215,18,0),"")</f>
        <v/>
      </c>
      <c r="E426" s="344"/>
      <c r="F426" s="256"/>
      <c r="G426" s="256"/>
      <c r="H426" s="307"/>
      <c r="I426" s="183"/>
      <c r="R426" s="8">
        <f t="shared" si="55"/>
        <v>0</v>
      </c>
      <c r="S426" s="8">
        <f>VLOOKUP($D426,{"29 - Psychiatrie (Erwachsene)",1;"30 - Kinder- und Jugendpsychiatrie",1;"297 - stationsäquivalente Behandlung in der Erwachsenenpsychiatrie (29)",1;"307 - stationsäquivalente Behandlung in der Kinder- und Jugendpsychiatrie (30)",1;"31 - Psychosomatik",1;"",0;0,0},2,0)</f>
        <v>0</v>
      </c>
      <c r="T426" s="8">
        <f t="shared" si="61"/>
        <v>0</v>
      </c>
      <c r="U426" s="8">
        <f t="shared" si="54"/>
        <v>0</v>
      </c>
      <c r="V426" s="8">
        <f t="shared" si="56"/>
        <v>0</v>
      </c>
      <c r="W426" s="8">
        <f t="shared" si="57"/>
        <v>0</v>
      </c>
      <c r="X426" s="8">
        <f t="shared" si="58"/>
        <v>0</v>
      </c>
      <c r="Y426" s="8" t="str">
        <f t="shared" si="59"/>
        <v/>
      </c>
      <c r="Z426" s="8" t="str">
        <f>VLOOKUP($D426,{"29 - Psychiatrie (Erwachsene)","BGI";"297 - stationsäquivalente Behandlung in der Erwachsenenpsychiatrie (29)","BGI";"30 - Kinder- und Jugendpsychiatrie","BGII";"307 - stationsäquivalente Behandlung in der Kinder- und Jugendpsychiatrie (30)","BGII";"31 - Psychosomatik","BGI";"","LEER";0,"Leer"},2,0)</f>
        <v>LEER</v>
      </c>
      <c r="AA426" s="8" t="str">
        <f t="shared" si="60"/>
        <v>Stationen</v>
      </c>
    </row>
    <row r="427" spans="2:27" ht="15" customHeight="1" x14ac:dyDescent="0.25">
      <c r="B427" s="76" t="str">
        <f t="shared" si="53"/>
        <v>!!!</v>
      </c>
      <c r="C427" s="310" t="str">
        <f>IF(LEN($E427)&gt;0,VLOOKUP(TEXT($E427,0),'Angaben Stationen'!$E$14:$V$215,17,0),"")</f>
        <v/>
      </c>
      <c r="D427" s="254" t="str">
        <f>IF(LEN($E427)&gt;0,VLOOKUP(TEXT($E427,0),'Angaben Stationen'!$E$14:$V$215,18,0),"")</f>
        <v/>
      </c>
      <c r="E427" s="344"/>
      <c r="F427" s="256"/>
      <c r="G427" s="256"/>
      <c r="H427" s="307"/>
      <c r="I427" s="183"/>
      <c r="R427" s="8">
        <f t="shared" si="55"/>
        <v>0</v>
      </c>
      <c r="S427" s="8">
        <f>VLOOKUP($D427,{"29 - Psychiatrie (Erwachsene)",1;"30 - Kinder- und Jugendpsychiatrie",1;"297 - stationsäquivalente Behandlung in der Erwachsenenpsychiatrie (29)",1;"307 - stationsäquivalente Behandlung in der Kinder- und Jugendpsychiatrie (30)",1;"31 - Psychosomatik",1;"",0;0,0},2,0)</f>
        <v>0</v>
      </c>
      <c r="T427" s="8">
        <f t="shared" si="61"/>
        <v>0</v>
      </c>
      <c r="U427" s="8">
        <f t="shared" si="54"/>
        <v>0</v>
      </c>
      <c r="V427" s="8">
        <f t="shared" si="56"/>
        <v>0</v>
      </c>
      <c r="W427" s="8">
        <f t="shared" si="57"/>
        <v>0</v>
      </c>
      <c r="X427" s="8">
        <f t="shared" si="58"/>
        <v>0</v>
      </c>
      <c r="Y427" s="8" t="str">
        <f t="shared" si="59"/>
        <v/>
      </c>
      <c r="Z427" s="8" t="str">
        <f>VLOOKUP($D427,{"29 - Psychiatrie (Erwachsene)","BGI";"297 - stationsäquivalente Behandlung in der Erwachsenenpsychiatrie (29)","BGI";"30 - Kinder- und Jugendpsychiatrie","BGII";"307 - stationsäquivalente Behandlung in der Kinder- und Jugendpsychiatrie (30)","BGII";"31 - Psychosomatik","BGI";"","LEER";0,"Leer"},2,0)</f>
        <v>LEER</v>
      </c>
      <c r="AA427" s="8" t="str">
        <f t="shared" si="60"/>
        <v>Stationen</v>
      </c>
    </row>
    <row r="428" spans="2:27" ht="15" customHeight="1" x14ac:dyDescent="0.25">
      <c r="B428" s="76" t="str">
        <f t="shared" si="53"/>
        <v>!!!</v>
      </c>
      <c r="C428" s="310" t="str">
        <f>IF(LEN($E428)&gt;0,VLOOKUP(TEXT($E428,0),'Angaben Stationen'!$E$14:$V$215,17,0),"")</f>
        <v/>
      </c>
      <c r="D428" s="254" t="str">
        <f>IF(LEN($E428)&gt;0,VLOOKUP(TEXT($E428,0),'Angaben Stationen'!$E$14:$V$215,18,0),"")</f>
        <v/>
      </c>
      <c r="E428" s="344"/>
      <c r="F428" s="256"/>
      <c r="G428" s="256"/>
      <c r="H428" s="307"/>
      <c r="I428" s="183"/>
      <c r="R428" s="8">
        <f t="shared" si="55"/>
        <v>0</v>
      </c>
      <c r="S428" s="8">
        <f>VLOOKUP($D428,{"29 - Psychiatrie (Erwachsene)",1;"30 - Kinder- und Jugendpsychiatrie",1;"297 - stationsäquivalente Behandlung in der Erwachsenenpsychiatrie (29)",1;"307 - stationsäquivalente Behandlung in der Kinder- und Jugendpsychiatrie (30)",1;"31 - Psychosomatik",1;"",0;0,0},2,0)</f>
        <v>0</v>
      </c>
      <c r="T428" s="8">
        <f t="shared" si="61"/>
        <v>0</v>
      </c>
      <c r="U428" s="8">
        <f t="shared" si="54"/>
        <v>0</v>
      </c>
      <c r="V428" s="8">
        <f t="shared" si="56"/>
        <v>0</v>
      </c>
      <c r="W428" s="8">
        <f t="shared" si="57"/>
        <v>0</v>
      </c>
      <c r="X428" s="8">
        <f t="shared" si="58"/>
        <v>0</v>
      </c>
      <c r="Y428" s="8" t="str">
        <f t="shared" si="59"/>
        <v/>
      </c>
      <c r="Z428" s="8" t="str">
        <f>VLOOKUP($D428,{"29 - Psychiatrie (Erwachsene)","BGI";"297 - stationsäquivalente Behandlung in der Erwachsenenpsychiatrie (29)","BGI";"30 - Kinder- und Jugendpsychiatrie","BGII";"307 - stationsäquivalente Behandlung in der Kinder- und Jugendpsychiatrie (30)","BGII";"31 - Psychosomatik","BGI";"","LEER";0,"Leer"},2,0)</f>
        <v>LEER</v>
      </c>
      <c r="AA428" s="8" t="str">
        <f t="shared" si="60"/>
        <v>Stationen</v>
      </c>
    </row>
    <row r="429" spans="2:27" ht="15" customHeight="1" x14ac:dyDescent="0.25">
      <c r="B429" s="76" t="str">
        <f t="shared" si="53"/>
        <v>!!!</v>
      </c>
      <c r="C429" s="310" t="str">
        <f>IF(LEN($E429)&gt;0,VLOOKUP(TEXT($E429,0),'Angaben Stationen'!$E$14:$V$215,17,0),"")</f>
        <v/>
      </c>
      <c r="D429" s="254" t="str">
        <f>IF(LEN($E429)&gt;0,VLOOKUP(TEXT($E429,0),'Angaben Stationen'!$E$14:$V$215,18,0),"")</f>
        <v/>
      </c>
      <c r="E429" s="344"/>
      <c r="F429" s="256"/>
      <c r="G429" s="256"/>
      <c r="H429" s="307"/>
      <c r="I429" s="183"/>
      <c r="R429" s="8">
        <f t="shared" si="55"/>
        <v>0</v>
      </c>
      <c r="S429" s="8">
        <f>VLOOKUP($D429,{"29 - Psychiatrie (Erwachsene)",1;"30 - Kinder- und Jugendpsychiatrie",1;"297 - stationsäquivalente Behandlung in der Erwachsenenpsychiatrie (29)",1;"307 - stationsäquivalente Behandlung in der Kinder- und Jugendpsychiatrie (30)",1;"31 - Psychosomatik",1;"",0;0,0},2,0)</f>
        <v>0</v>
      </c>
      <c r="T429" s="8">
        <f t="shared" si="61"/>
        <v>0</v>
      </c>
      <c r="U429" s="8">
        <f t="shared" si="54"/>
        <v>0</v>
      </c>
      <c r="V429" s="8">
        <f t="shared" si="56"/>
        <v>0</v>
      </c>
      <c r="W429" s="8">
        <f t="shared" si="57"/>
        <v>0</v>
      </c>
      <c r="X429" s="8">
        <f t="shared" si="58"/>
        <v>0</v>
      </c>
      <c r="Y429" s="8" t="str">
        <f t="shared" si="59"/>
        <v/>
      </c>
      <c r="Z429" s="8" t="str">
        <f>VLOOKUP($D429,{"29 - Psychiatrie (Erwachsene)","BGI";"297 - stationsäquivalente Behandlung in der Erwachsenenpsychiatrie (29)","BGI";"30 - Kinder- und Jugendpsychiatrie","BGII";"307 - stationsäquivalente Behandlung in der Kinder- und Jugendpsychiatrie (30)","BGII";"31 - Psychosomatik","BGI";"","LEER";0,"Leer"},2,0)</f>
        <v>LEER</v>
      </c>
      <c r="AA429" s="8" t="str">
        <f t="shared" si="60"/>
        <v>Stationen</v>
      </c>
    </row>
    <row r="430" spans="2:27" ht="15" customHeight="1" x14ac:dyDescent="0.25">
      <c r="B430" s="76" t="str">
        <f t="shared" si="53"/>
        <v>!!!</v>
      </c>
      <c r="C430" s="310" t="str">
        <f>IF(LEN($E430)&gt;0,VLOOKUP(TEXT($E430,0),'Angaben Stationen'!$E$14:$V$215,17,0),"")</f>
        <v/>
      </c>
      <c r="D430" s="254" t="str">
        <f>IF(LEN($E430)&gt;0,VLOOKUP(TEXT($E430,0),'Angaben Stationen'!$E$14:$V$215,18,0),"")</f>
        <v/>
      </c>
      <c r="E430" s="344"/>
      <c r="F430" s="256"/>
      <c r="G430" s="256"/>
      <c r="H430" s="307"/>
      <c r="I430" s="183"/>
      <c r="R430" s="8">
        <f t="shared" si="55"/>
        <v>0</v>
      </c>
      <c r="S430" s="8">
        <f>VLOOKUP($D430,{"29 - Psychiatrie (Erwachsene)",1;"30 - Kinder- und Jugendpsychiatrie",1;"297 - stationsäquivalente Behandlung in der Erwachsenenpsychiatrie (29)",1;"307 - stationsäquivalente Behandlung in der Kinder- und Jugendpsychiatrie (30)",1;"31 - Psychosomatik",1;"",0;0,0},2,0)</f>
        <v>0</v>
      </c>
      <c r="T430" s="8">
        <f t="shared" si="61"/>
        <v>0</v>
      </c>
      <c r="U430" s="8">
        <f t="shared" si="54"/>
        <v>0</v>
      </c>
      <c r="V430" s="8">
        <f t="shared" si="56"/>
        <v>0</v>
      </c>
      <c r="W430" s="8">
        <f t="shared" si="57"/>
        <v>0</v>
      </c>
      <c r="X430" s="8">
        <f t="shared" si="58"/>
        <v>0</v>
      </c>
      <c r="Y430" s="8" t="str">
        <f t="shared" si="59"/>
        <v/>
      </c>
      <c r="Z430" s="8" t="str">
        <f>VLOOKUP($D430,{"29 - Psychiatrie (Erwachsene)","BGI";"297 - stationsäquivalente Behandlung in der Erwachsenenpsychiatrie (29)","BGI";"30 - Kinder- und Jugendpsychiatrie","BGII";"307 - stationsäquivalente Behandlung in der Kinder- und Jugendpsychiatrie (30)","BGII";"31 - Psychosomatik","BGI";"","LEER";0,"Leer"},2,0)</f>
        <v>LEER</v>
      </c>
      <c r="AA430" s="8" t="str">
        <f t="shared" si="60"/>
        <v>Stationen</v>
      </c>
    </row>
    <row r="431" spans="2:27" ht="15" customHeight="1" x14ac:dyDescent="0.25">
      <c r="B431" s="76" t="str">
        <f t="shared" si="53"/>
        <v>!!!</v>
      </c>
      <c r="C431" s="310" t="str">
        <f>IF(LEN($E431)&gt;0,VLOOKUP(TEXT($E431,0),'Angaben Stationen'!$E$14:$V$215,17,0),"")</f>
        <v/>
      </c>
      <c r="D431" s="254" t="str">
        <f>IF(LEN($E431)&gt;0,VLOOKUP(TEXT($E431,0),'Angaben Stationen'!$E$14:$V$215,18,0),"")</f>
        <v/>
      </c>
      <c r="E431" s="344"/>
      <c r="F431" s="256"/>
      <c r="G431" s="256"/>
      <c r="H431" s="307"/>
      <c r="I431" s="183"/>
      <c r="R431" s="8">
        <f t="shared" si="55"/>
        <v>0</v>
      </c>
      <c r="S431" s="8">
        <f>VLOOKUP($D431,{"29 - Psychiatrie (Erwachsene)",1;"30 - Kinder- und Jugendpsychiatrie",1;"297 - stationsäquivalente Behandlung in der Erwachsenenpsychiatrie (29)",1;"307 - stationsäquivalente Behandlung in der Kinder- und Jugendpsychiatrie (30)",1;"31 - Psychosomatik",1;"",0;0,0},2,0)</f>
        <v>0</v>
      </c>
      <c r="T431" s="8">
        <f t="shared" si="61"/>
        <v>0</v>
      </c>
      <c r="U431" s="8">
        <f t="shared" si="54"/>
        <v>0</v>
      </c>
      <c r="V431" s="8">
        <f t="shared" si="56"/>
        <v>0</v>
      </c>
      <c r="W431" s="8">
        <f t="shared" si="57"/>
        <v>0</v>
      </c>
      <c r="X431" s="8">
        <f t="shared" si="58"/>
        <v>0</v>
      </c>
      <c r="Y431" s="8" t="str">
        <f t="shared" si="59"/>
        <v/>
      </c>
      <c r="Z431" s="8" t="str">
        <f>VLOOKUP($D431,{"29 - Psychiatrie (Erwachsene)","BGI";"297 - stationsäquivalente Behandlung in der Erwachsenenpsychiatrie (29)","BGI";"30 - Kinder- und Jugendpsychiatrie","BGII";"307 - stationsäquivalente Behandlung in der Kinder- und Jugendpsychiatrie (30)","BGII";"31 - Psychosomatik","BGI";"","LEER";0,"Leer"},2,0)</f>
        <v>LEER</v>
      </c>
      <c r="AA431" s="8" t="str">
        <f t="shared" si="60"/>
        <v>Stationen</v>
      </c>
    </row>
    <row r="432" spans="2:27" ht="15" customHeight="1" x14ac:dyDescent="0.25">
      <c r="B432" s="76" t="str">
        <f t="shared" si="53"/>
        <v>!!!</v>
      </c>
      <c r="C432" s="310" t="str">
        <f>IF(LEN($E432)&gt;0,VLOOKUP(TEXT($E432,0),'Angaben Stationen'!$E$14:$V$215,17,0),"")</f>
        <v/>
      </c>
      <c r="D432" s="254" t="str">
        <f>IF(LEN($E432)&gt;0,VLOOKUP(TEXT($E432,0),'Angaben Stationen'!$E$14:$V$215,18,0),"")</f>
        <v/>
      </c>
      <c r="E432" s="344"/>
      <c r="F432" s="256"/>
      <c r="G432" s="256"/>
      <c r="H432" s="307"/>
      <c r="I432" s="183"/>
      <c r="R432" s="8">
        <f t="shared" si="55"/>
        <v>0</v>
      </c>
      <c r="S432" s="8">
        <f>VLOOKUP($D432,{"29 - Psychiatrie (Erwachsene)",1;"30 - Kinder- und Jugendpsychiatrie",1;"297 - stationsäquivalente Behandlung in der Erwachsenenpsychiatrie (29)",1;"307 - stationsäquivalente Behandlung in der Kinder- und Jugendpsychiatrie (30)",1;"31 - Psychosomatik",1;"",0;0,0},2,0)</f>
        <v>0</v>
      </c>
      <c r="T432" s="8">
        <f t="shared" si="61"/>
        <v>0</v>
      </c>
      <c r="U432" s="8">
        <f t="shared" si="54"/>
        <v>0</v>
      </c>
      <c r="V432" s="8">
        <f t="shared" si="56"/>
        <v>0</v>
      </c>
      <c r="W432" s="8">
        <f t="shared" si="57"/>
        <v>0</v>
      </c>
      <c r="X432" s="8">
        <f t="shared" si="58"/>
        <v>0</v>
      </c>
      <c r="Y432" s="8" t="str">
        <f t="shared" si="59"/>
        <v/>
      </c>
      <c r="Z432" s="8" t="str">
        <f>VLOOKUP($D432,{"29 - Psychiatrie (Erwachsene)","BGI";"297 - stationsäquivalente Behandlung in der Erwachsenenpsychiatrie (29)","BGI";"30 - Kinder- und Jugendpsychiatrie","BGII";"307 - stationsäquivalente Behandlung in der Kinder- und Jugendpsychiatrie (30)","BGII";"31 - Psychosomatik","BGI";"","LEER";0,"Leer"},2,0)</f>
        <v>LEER</v>
      </c>
      <c r="AA432" s="8" t="str">
        <f t="shared" si="60"/>
        <v>Stationen</v>
      </c>
    </row>
    <row r="433" spans="2:27" ht="15" customHeight="1" x14ac:dyDescent="0.25">
      <c r="B433" s="76" t="str">
        <f t="shared" si="53"/>
        <v>!!!</v>
      </c>
      <c r="C433" s="310" t="str">
        <f>IF(LEN($E433)&gt;0,VLOOKUP(TEXT($E433,0),'Angaben Stationen'!$E$14:$V$215,17,0),"")</f>
        <v/>
      </c>
      <c r="D433" s="254" t="str">
        <f>IF(LEN($E433)&gt;0,VLOOKUP(TEXT($E433,0),'Angaben Stationen'!$E$14:$V$215,18,0),"")</f>
        <v/>
      </c>
      <c r="E433" s="344"/>
      <c r="F433" s="256"/>
      <c r="G433" s="256"/>
      <c r="H433" s="307"/>
      <c r="I433" s="183"/>
      <c r="R433" s="8">
        <f t="shared" si="55"/>
        <v>0</v>
      </c>
      <c r="S433" s="8">
        <f>VLOOKUP($D433,{"29 - Psychiatrie (Erwachsene)",1;"30 - Kinder- und Jugendpsychiatrie",1;"297 - stationsäquivalente Behandlung in der Erwachsenenpsychiatrie (29)",1;"307 - stationsäquivalente Behandlung in der Kinder- und Jugendpsychiatrie (30)",1;"31 - Psychosomatik",1;"",0;0,0},2,0)</f>
        <v>0</v>
      </c>
      <c r="T433" s="8">
        <f t="shared" si="61"/>
        <v>0</v>
      </c>
      <c r="U433" s="8">
        <f t="shared" si="54"/>
        <v>0</v>
      </c>
      <c r="V433" s="8">
        <f t="shared" si="56"/>
        <v>0</v>
      </c>
      <c r="W433" s="8">
        <f t="shared" si="57"/>
        <v>0</v>
      </c>
      <c r="X433" s="8">
        <f t="shared" si="58"/>
        <v>0</v>
      </c>
      <c r="Y433" s="8" t="str">
        <f t="shared" si="59"/>
        <v/>
      </c>
      <c r="Z433" s="8" t="str">
        <f>VLOOKUP($D433,{"29 - Psychiatrie (Erwachsene)","BGI";"297 - stationsäquivalente Behandlung in der Erwachsenenpsychiatrie (29)","BGI";"30 - Kinder- und Jugendpsychiatrie","BGII";"307 - stationsäquivalente Behandlung in der Kinder- und Jugendpsychiatrie (30)","BGII";"31 - Psychosomatik","BGI";"","LEER";0,"Leer"},2,0)</f>
        <v>LEER</v>
      </c>
      <c r="AA433" s="8" t="str">
        <f t="shared" si="60"/>
        <v>Stationen</v>
      </c>
    </row>
    <row r="434" spans="2:27" ht="15" customHeight="1" x14ac:dyDescent="0.25">
      <c r="B434" s="76" t="str">
        <f t="shared" si="53"/>
        <v>!!!</v>
      </c>
      <c r="C434" s="310" t="str">
        <f>IF(LEN($E434)&gt;0,VLOOKUP(TEXT($E434,0),'Angaben Stationen'!$E$14:$V$215,17,0),"")</f>
        <v/>
      </c>
      <c r="D434" s="254" t="str">
        <f>IF(LEN($E434)&gt;0,VLOOKUP(TEXT($E434,0),'Angaben Stationen'!$E$14:$V$215,18,0),"")</f>
        <v/>
      </c>
      <c r="E434" s="344"/>
      <c r="F434" s="256"/>
      <c r="G434" s="256"/>
      <c r="H434" s="307"/>
      <c r="I434" s="183"/>
      <c r="R434" s="8">
        <f t="shared" si="55"/>
        <v>0</v>
      </c>
      <c r="S434" s="8">
        <f>VLOOKUP($D434,{"29 - Psychiatrie (Erwachsene)",1;"30 - Kinder- und Jugendpsychiatrie",1;"297 - stationsäquivalente Behandlung in der Erwachsenenpsychiatrie (29)",1;"307 - stationsäquivalente Behandlung in der Kinder- und Jugendpsychiatrie (30)",1;"31 - Psychosomatik",1;"",0;0,0},2,0)</f>
        <v>0</v>
      </c>
      <c r="T434" s="8">
        <f t="shared" si="61"/>
        <v>0</v>
      </c>
      <c r="U434" s="8">
        <f t="shared" si="54"/>
        <v>0</v>
      </c>
      <c r="V434" s="8">
        <f t="shared" si="56"/>
        <v>0</v>
      </c>
      <c r="W434" s="8">
        <f t="shared" si="57"/>
        <v>0</v>
      </c>
      <c r="X434" s="8">
        <f t="shared" si="58"/>
        <v>0</v>
      </c>
      <c r="Y434" s="8" t="str">
        <f t="shared" si="59"/>
        <v/>
      </c>
      <c r="Z434" s="8" t="str">
        <f>VLOOKUP($D434,{"29 - Psychiatrie (Erwachsene)","BGI";"297 - stationsäquivalente Behandlung in der Erwachsenenpsychiatrie (29)","BGI";"30 - Kinder- und Jugendpsychiatrie","BGII";"307 - stationsäquivalente Behandlung in der Kinder- und Jugendpsychiatrie (30)","BGII";"31 - Psychosomatik","BGI";"","LEER";0,"Leer"},2,0)</f>
        <v>LEER</v>
      </c>
      <c r="AA434" s="8" t="str">
        <f t="shared" si="60"/>
        <v>Stationen</v>
      </c>
    </row>
    <row r="435" spans="2:27" ht="15" customHeight="1" x14ac:dyDescent="0.25">
      <c r="B435" s="76" t="str">
        <f t="shared" si="53"/>
        <v>!!!</v>
      </c>
      <c r="C435" s="310" t="str">
        <f>IF(LEN($E435)&gt;0,VLOOKUP(TEXT($E435,0),'Angaben Stationen'!$E$14:$V$215,17,0),"")</f>
        <v/>
      </c>
      <c r="D435" s="254" t="str">
        <f>IF(LEN($E435)&gt;0,VLOOKUP(TEXT($E435,0),'Angaben Stationen'!$E$14:$V$215,18,0),"")</f>
        <v/>
      </c>
      <c r="E435" s="344"/>
      <c r="F435" s="256"/>
      <c r="G435" s="256"/>
      <c r="H435" s="307"/>
      <c r="I435" s="183"/>
      <c r="R435" s="8">
        <f t="shared" si="55"/>
        <v>0</v>
      </c>
      <c r="S435" s="8">
        <f>VLOOKUP($D435,{"29 - Psychiatrie (Erwachsene)",1;"30 - Kinder- und Jugendpsychiatrie",1;"297 - stationsäquivalente Behandlung in der Erwachsenenpsychiatrie (29)",1;"307 - stationsäquivalente Behandlung in der Kinder- und Jugendpsychiatrie (30)",1;"31 - Psychosomatik",1;"",0;0,0},2,0)</f>
        <v>0</v>
      </c>
      <c r="T435" s="8">
        <f t="shared" si="61"/>
        <v>0</v>
      </c>
      <c r="U435" s="8">
        <f t="shared" si="54"/>
        <v>0</v>
      </c>
      <c r="V435" s="8">
        <f t="shared" si="56"/>
        <v>0</v>
      </c>
      <c r="W435" s="8">
        <f t="shared" si="57"/>
        <v>0</v>
      </c>
      <c r="X435" s="8">
        <f t="shared" si="58"/>
        <v>0</v>
      </c>
      <c r="Y435" s="8" t="str">
        <f t="shared" si="59"/>
        <v/>
      </c>
      <c r="Z435" s="8" t="str">
        <f>VLOOKUP($D435,{"29 - Psychiatrie (Erwachsene)","BGI";"297 - stationsäquivalente Behandlung in der Erwachsenenpsychiatrie (29)","BGI";"30 - Kinder- und Jugendpsychiatrie","BGII";"307 - stationsäquivalente Behandlung in der Kinder- und Jugendpsychiatrie (30)","BGII";"31 - Psychosomatik","BGI";"","LEER";0,"Leer"},2,0)</f>
        <v>LEER</v>
      </c>
      <c r="AA435" s="8" t="str">
        <f t="shared" si="60"/>
        <v>Stationen</v>
      </c>
    </row>
    <row r="436" spans="2:27" ht="15" customHeight="1" x14ac:dyDescent="0.25">
      <c r="B436" s="76" t="str">
        <f t="shared" si="53"/>
        <v>!!!</v>
      </c>
      <c r="C436" s="310" t="str">
        <f>IF(LEN($E436)&gt;0,VLOOKUP(TEXT($E436,0),'Angaben Stationen'!$E$14:$V$215,17,0),"")</f>
        <v/>
      </c>
      <c r="D436" s="254" t="str">
        <f>IF(LEN($E436)&gt;0,VLOOKUP(TEXT($E436,0),'Angaben Stationen'!$E$14:$V$215,18,0),"")</f>
        <v/>
      </c>
      <c r="E436" s="344"/>
      <c r="F436" s="256"/>
      <c r="G436" s="256"/>
      <c r="H436" s="307"/>
      <c r="I436" s="183"/>
      <c r="R436" s="8">
        <f t="shared" si="55"/>
        <v>0</v>
      </c>
      <c r="S436" s="8">
        <f>VLOOKUP($D436,{"29 - Psychiatrie (Erwachsene)",1;"30 - Kinder- und Jugendpsychiatrie",1;"297 - stationsäquivalente Behandlung in der Erwachsenenpsychiatrie (29)",1;"307 - stationsäquivalente Behandlung in der Kinder- und Jugendpsychiatrie (30)",1;"31 - Psychosomatik",1;"",0;0,0},2,0)</f>
        <v>0</v>
      </c>
      <c r="T436" s="8">
        <f t="shared" si="61"/>
        <v>0</v>
      </c>
      <c r="U436" s="8">
        <f t="shared" si="54"/>
        <v>0</v>
      </c>
      <c r="V436" s="8">
        <f t="shared" si="56"/>
        <v>0</v>
      </c>
      <c r="W436" s="8">
        <f t="shared" si="57"/>
        <v>0</v>
      </c>
      <c r="X436" s="8">
        <f t="shared" si="58"/>
        <v>0</v>
      </c>
      <c r="Y436" s="8" t="str">
        <f t="shared" si="59"/>
        <v/>
      </c>
      <c r="Z436" s="8" t="str">
        <f>VLOOKUP($D436,{"29 - Psychiatrie (Erwachsene)","BGI";"297 - stationsäquivalente Behandlung in der Erwachsenenpsychiatrie (29)","BGI";"30 - Kinder- und Jugendpsychiatrie","BGII";"307 - stationsäquivalente Behandlung in der Kinder- und Jugendpsychiatrie (30)","BGII";"31 - Psychosomatik","BGI";"","LEER";0,"Leer"},2,0)</f>
        <v>LEER</v>
      </c>
      <c r="AA436" s="8" t="str">
        <f t="shared" si="60"/>
        <v>Stationen</v>
      </c>
    </row>
    <row r="437" spans="2:27" ht="15" customHeight="1" x14ac:dyDescent="0.25">
      <c r="B437" s="76" t="str">
        <f t="shared" si="53"/>
        <v>!!!</v>
      </c>
      <c r="C437" s="310" t="str">
        <f>IF(LEN($E437)&gt;0,VLOOKUP(TEXT($E437,0),'Angaben Stationen'!$E$14:$V$215,17,0),"")</f>
        <v/>
      </c>
      <c r="D437" s="254" t="str">
        <f>IF(LEN($E437)&gt;0,VLOOKUP(TEXT($E437,0),'Angaben Stationen'!$E$14:$V$215,18,0),"")</f>
        <v/>
      </c>
      <c r="E437" s="344"/>
      <c r="F437" s="256"/>
      <c r="G437" s="256"/>
      <c r="H437" s="307"/>
      <c r="I437" s="183"/>
      <c r="R437" s="8">
        <f t="shared" si="55"/>
        <v>0</v>
      </c>
      <c r="S437" s="8">
        <f>VLOOKUP($D437,{"29 - Psychiatrie (Erwachsene)",1;"30 - Kinder- und Jugendpsychiatrie",1;"297 - stationsäquivalente Behandlung in der Erwachsenenpsychiatrie (29)",1;"307 - stationsäquivalente Behandlung in der Kinder- und Jugendpsychiatrie (30)",1;"31 - Psychosomatik",1;"",0;0,0},2,0)</f>
        <v>0</v>
      </c>
      <c r="T437" s="8">
        <f t="shared" si="61"/>
        <v>0</v>
      </c>
      <c r="U437" s="8">
        <f t="shared" si="54"/>
        <v>0</v>
      </c>
      <c r="V437" s="8">
        <f t="shared" si="56"/>
        <v>0</v>
      </c>
      <c r="W437" s="8">
        <f t="shared" si="57"/>
        <v>0</v>
      </c>
      <c r="X437" s="8">
        <f t="shared" si="58"/>
        <v>0</v>
      </c>
      <c r="Y437" s="8" t="str">
        <f t="shared" si="59"/>
        <v/>
      </c>
      <c r="Z437" s="8" t="str">
        <f>VLOOKUP($D437,{"29 - Psychiatrie (Erwachsene)","BGI";"297 - stationsäquivalente Behandlung in der Erwachsenenpsychiatrie (29)","BGI";"30 - Kinder- und Jugendpsychiatrie","BGII";"307 - stationsäquivalente Behandlung in der Kinder- und Jugendpsychiatrie (30)","BGII";"31 - Psychosomatik","BGI";"","LEER";0,"Leer"},2,0)</f>
        <v>LEER</v>
      </c>
      <c r="AA437" s="8" t="str">
        <f t="shared" si="60"/>
        <v>Stationen</v>
      </c>
    </row>
    <row r="438" spans="2:27" ht="15" customHeight="1" x14ac:dyDescent="0.25">
      <c r="B438" s="76" t="str">
        <f t="shared" si="53"/>
        <v>!!!</v>
      </c>
      <c r="C438" s="310" t="str">
        <f>IF(LEN($E438)&gt;0,VLOOKUP(TEXT($E438,0),'Angaben Stationen'!$E$14:$V$215,17,0),"")</f>
        <v/>
      </c>
      <c r="D438" s="254" t="str">
        <f>IF(LEN($E438)&gt;0,VLOOKUP(TEXT($E438,0),'Angaben Stationen'!$E$14:$V$215,18,0),"")</f>
        <v/>
      </c>
      <c r="E438" s="344"/>
      <c r="F438" s="256"/>
      <c r="G438" s="256"/>
      <c r="H438" s="307"/>
      <c r="I438" s="183"/>
      <c r="R438" s="8">
        <f t="shared" si="55"/>
        <v>0</v>
      </c>
      <c r="S438" s="8">
        <f>VLOOKUP($D438,{"29 - Psychiatrie (Erwachsene)",1;"30 - Kinder- und Jugendpsychiatrie",1;"297 - stationsäquivalente Behandlung in der Erwachsenenpsychiatrie (29)",1;"307 - stationsäquivalente Behandlung in der Kinder- und Jugendpsychiatrie (30)",1;"31 - Psychosomatik",1;"",0;0,0},2,0)</f>
        <v>0</v>
      </c>
      <c r="T438" s="8">
        <f t="shared" si="61"/>
        <v>0</v>
      </c>
      <c r="U438" s="8">
        <f t="shared" si="54"/>
        <v>0</v>
      </c>
      <c r="V438" s="8">
        <f t="shared" si="56"/>
        <v>0</v>
      </c>
      <c r="W438" s="8">
        <f t="shared" si="57"/>
        <v>0</v>
      </c>
      <c r="X438" s="8">
        <f t="shared" si="58"/>
        <v>0</v>
      </c>
      <c r="Y438" s="8" t="str">
        <f t="shared" si="59"/>
        <v/>
      </c>
      <c r="Z438" s="8" t="str">
        <f>VLOOKUP($D438,{"29 - Psychiatrie (Erwachsene)","BGI";"297 - stationsäquivalente Behandlung in der Erwachsenenpsychiatrie (29)","BGI";"30 - Kinder- und Jugendpsychiatrie","BGII";"307 - stationsäquivalente Behandlung in der Kinder- und Jugendpsychiatrie (30)","BGII";"31 - Psychosomatik","BGI";"","LEER";0,"Leer"},2,0)</f>
        <v>LEER</v>
      </c>
      <c r="AA438" s="8" t="str">
        <f t="shared" si="60"/>
        <v>Stationen</v>
      </c>
    </row>
    <row r="439" spans="2:27" ht="15" customHeight="1" x14ac:dyDescent="0.25">
      <c r="B439" s="76" t="str">
        <f t="shared" si="53"/>
        <v>!!!</v>
      </c>
      <c r="C439" s="310" t="str">
        <f>IF(LEN($E439)&gt;0,VLOOKUP(TEXT($E439,0),'Angaben Stationen'!$E$14:$V$215,17,0),"")</f>
        <v/>
      </c>
      <c r="D439" s="254" t="str">
        <f>IF(LEN($E439)&gt;0,VLOOKUP(TEXT($E439,0),'Angaben Stationen'!$E$14:$V$215,18,0),"")</f>
        <v/>
      </c>
      <c r="E439" s="344"/>
      <c r="F439" s="256"/>
      <c r="G439" s="256"/>
      <c r="H439" s="307"/>
      <c r="I439" s="183"/>
      <c r="R439" s="8">
        <f t="shared" si="55"/>
        <v>0</v>
      </c>
      <c r="S439" s="8">
        <f>VLOOKUP($D439,{"29 - Psychiatrie (Erwachsene)",1;"30 - Kinder- und Jugendpsychiatrie",1;"297 - stationsäquivalente Behandlung in der Erwachsenenpsychiatrie (29)",1;"307 - stationsäquivalente Behandlung in der Kinder- und Jugendpsychiatrie (30)",1;"31 - Psychosomatik",1;"",0;0,0},2,0)</f>
        <v>0</v>
      </c>
      <c r="T439" s="8">
        <f t="shared" si="61"/>
        <v>0</v>
      </c>
      <c r="U439" s="8">
        <f t="shared" si="54"/>
        <v>0</v>
      </c>
      <c r="V439" s="8">
        <f t="shared" si="56"/>
        <v>0</v>
      </c>
      <c r="W439" s="8">
        <f t="shared" si="57"/>
        <v>0</v>
      </c>
      <c r="X439" s="8">
        <f t="shared" si="58"/>
        <v>0</v>
      </c>
      <c r="Y439" s="8" t="str">
        <f t="shared" si="59"/>
        <v/>
      </c>
      <c r="Z439" s="8" t="str">
        <f>VLOOKUP($D439,{"29 - Psychiatrie (Erwachsene)","BGI";"297 - stationsäquivalente Behandlung in der Erwachsenenpsychiatrie (29)","BGI";"30 - Kinder- und Jugendpsychiatrie","BGII";"307 - stationsäquivalente Behandlung in der Kinder- und Jugendpsychiatrie (30)","BGII";"31 - Psychosomatik","BGI";"","LEER";0,"Leer"},2,0)</f>
        <v>LEER</v>
      </c>
      <c r="AA439" s="8" t="str">
        <f t="shared" si="60"/>
        <v>Stationen</v>
      </c>
    </row>
    <row r="440" spans="2:27" ht="15" customHeight="1" x14ac:dyDescent="0.25">
      <c r="B440" s="76" t="str">
        <f t="shared" si="53"/>
        <v>!!!</v>
      </c>
      <c r="C440" s="310" t="str">
        <f>IF(LEN($E440)&gt;0,VLOOKUP(TEXT($E440,0),'Angaben Stationen'!$E$14:$V$215,17,0),"")</f>
        <v/>
      </c>
      <c r="D440" s="254" t="str">
        <f>IF(LEN($E440)&gt;0,VLOOKUP(TEXT($E440,0),'Angaben Stationen'!$E$14:$V$215,18,0),"")</f>
        <v/>
      </c>
      <c r="E440" s="344"/>
      <c r="F440" s="256"/>
      <c r="G440" s="256"/>
      <c r="H440" s="307"/>
      <c r="I440" s="183"/>
      <c r="R440" s="8">
        <f t="shared" si="55"/>
        <v>0</v>
      </c>
      <c r="S440" s="8">
        <f>VLOOKUP($D440,{"29 - Psychiatrie (Erwachsene)",1;"30 - Kinder- und Jugendpsychiatrie",1;"297 - stationsäquivalente Behandlung in der Erwachsenenpsychiatrie (29)",1;"307 - stationsäquivalente Behandlung in der Kinder- und Jugendpsychiatrie (30)",1;"31 - Psychosomatik",1;"",0;0,0},2,0)</f>
        <v>0</v>
      </c>
      <c r="T440" s="8">
        <f t="shared" si="61"/>
        <v>0</v>
      </c>
      <c r="U440" s="8">
        <f t="shared" si="54"/>
        <v>0</v>
      </c>
      <c r="V440" s="8">
        <f t="shared" si="56"/>
        <v>0</v>
      </c>
      <c r="W440" s="8">
        <f t="shared" si="57"/>
        <v>0</v>
      </c>
      <c r="X440" s="8">
        <f t="shared" si="58"/>
        <v>0</v>
      </c>
      <c r="Y440" s="8" t="str">
        <f t="shared" si="59"/>
        <v/>
      </c>
      <c r="Z440" s="8" t="str">
        <f>VLOOKUP($D440,{"29 - Psychiatrie (Erwachsene)","BGI";"297 - stationsäquivalente Behandlung in der Erwachsenenpsychiatrie (29)","BGI";"30 - Kinder- und Jugendpsychiatrie","BGII";"307 - stationsäquivalente Behandlung in der Kinder- und Jugendpsychiatrie (30)","BGII";"31 - Psychosomatik","BGI";"","LEER";0,"Leer"},2,0)</f>
        <v>LEER</v>
      </c>
      <c r="AA440" s="8" t="str">
        <f t="shared" si="60"/>
        <v>Stationen</v>
      </c>
    </row>
    <row r="441" spans="2:27" ht="15" customHeight="1" x14ac:dyDescent="0.25">
      <c r="B441" s="76" t="str">
        <f t="shared" si="53"/>
        <v>!!!</v>
      </c>
      <c r="C441" s="310" t="str">
        <f>IF(LEN($E441)&gt;0,VLOOKUP(TEXT($E441,0),'Angaben Stationen'!$E$14:$V$215,17,0),"")</f>
        <v/>
      </c>
      <c r="D441" s="254" t="str">
        <f>IF(LEN($E441)&gt;0,VLOOKUP(TEXT($E441,0),'Angaben Stationen'!$E$14:$V$215,18,0),"")</f>
        <v/>
      </c>
      <c r="E441" s="344"/>
      <c r="F441" s="256"/>
      <c r="G441" s="256"/>
      <c r="H441" s="307"/>
      <c r="I441" s="183"/>
      <c r="R441" s="8">
        <f t="shared" si="55"/>
        <v>0</v>
      </c>
      <c r="S441" s="8">
        <f>VLOOKUP($D441,{"29 - Psychiatrie (Erwachsene)",1;"30 - Kinder- und Jugendpsychiatrie",1;"297 - stationsäquivalente Behandlung in der Erwachsenenpsychiatrie (29)",1;"307 - stationsäquivalente Behandlung in der Kinder- und Jugendpsychiatrie (30)",1;"31 - Psychosomatik",1;"",0;0,0},2,0)</f>
        <v>0</v>
      </c>
      <c r="T441" s="8">
        <f t="shared" si="61"/>
        <v>0</v>
      </c>
      <c r="U441" s="8">
        <f t="shared" si="54"/>
        <v>0</v>
      </c>
      <c r="V441" s="8">
        <f t="shared" si="56"/>
        <v>0</v>
      </c>
      <c r="W441" s="8">
        <f t="shared" si="57"/>
        <v>0</v>
      </c>
      <c r="X441" s="8">
        <f t="shared" si="58"/>
        <v>0</v>
      </c>
      <c r="Y441" s="8" t="str">
        <f t="shared" si="59"/>
        <v/>
      </c>
      <c r="Z441" s="8" t="str">
        <f>VLOOKUP($D441,{"29 - Psychiatrie (Erwachsene)","BGI";"297 - stationsäquivalente Behandlung in der Erwachsenenpsychiatrie (29)","BGI";"30 - Kinder- und Jugendpsychiatrie","BGII";"307 - stationsäquivalente Behandlung in der Kinder- und Jugendpsychiatrie (30)","BGII";"31 - Psychosomatik","BGI";"","LEER";0,"Leer"},2,0)</f>
        <v>LEER</v>
      </c>
      <c r="AA441" s="8" t="str">
        <f t="shared" si="60"/>
        <v>Stationen</v>
      </c>
    </row>
    <row r="442" spans="2:27" ht="15" customHeight="1" x14ac:dyDescent="0.25">
      <c r="B442" s="76" t="str">
        <f t="shared" si="53"/>
        <v>!!!</v>
      </c>
      <c r="C442" s="310" t="str">
        <f>IF(LEN($E442)&gt;0,VLOOKUP(TEXT($E442,0),'Angaben Stationen'!$E$14:$V$215,17,0),"")</f>
        <v/>
      </c>
      <c r="D442" s="254" t="str">
        <f>IF(LEN($E442)&gt;0,VLOOKUP(TEXT($E442,0),'Angaben Stationen'!$E$14:$V$215,18,0),"")</f>
        <v/>
      </c>
      <c r="E442" s="344"/>
      <c r="F442" s="256"/>
      <c r="G442" s="256"/>
      <c r="H442" s="307"/>
      <c r="I442" s="183"/>
      <c r="R442" s="8">
        <f t="shared" si="55"/>
        <v>0</v>
      </c>
      <c r="S442" s="8">
        <f>VLOOKUP($D442,{"29 - Psychiatrie (Erwachsene)",1;"30 - Kinder- und Jugendpsychiatrie",1;"297 - stationsäquivalente Behandlung in der Erwachsenenpsychiatrie (29)",1;"307 - stationsäquivalente Behandlung in der Kinder- und Jugendpsychiatrie (30)",1;"31 - Psychosomatik",1;"",0;0,0},2,0)</f>
        <v>0</v>
      </c>
      <c r="T442" s="8">
        <f t="shared" si="61"/>
        <v>0</v>
      </c>
      <c r="U442" s="8">
        <f t="shared" si="54"/>
        <v>0</v>
      </c>
      <c r="V442" s="8">
        <f t="shared" si="56"/>
        <v>0</v>
      </c>
      <c r="W442" s="8">
        <f t="shared" si="57"/>
        <v>0</v>
      </c>
      <c r="X442" s="8">
        <f t="shared" si="58"/>
        <v>0</v>
      </c>
      <c r="Y442" s="8" t="str">
        <f t="shared" si="59"/>
        <v/>
      </c>
      <c r="Z442" s="8" t="str">
        <f>VLOOKUP($D442,{"29 - Psychiatrie (Erwachsene)","BGI";"297 - stationsäquivalente Behandlung in der Erwachsenenpsychiatrie (29)","BGI";"30 - Kinder- und Jugendpsychiatrie","BGII";"307 - stationsäquivalente Behandlung in der Kinder- und Jugendpsychiatrie (30)","BGII";"31 - Psychosomatik","BGI";"","LEER";0,"Leer"},2,0)</f>
        <v>LEER</v>
      </c>
      <c r="AA442" s="8" t="str">
        <f t="shared" si="60"/>
        <v>Stationen</v>
      </c>
    </row>
    <row r="443" spans="2:27" ht="15" customHeight="1" x14ac:dyDescent="0.25">
      <c r="B443" s="76" t="str">
        <f t="shared" si="53"/>
        <v>!!!</v>
      </c>
      <c r="C443" s="310" t="str">
        <f>IF(LEN($E443)&gt;0,VLOOKUP(TEXT($E443,0),'Angaben Stationen'!$E$14:$V$215,17,0),"")</f>
        <v/>
      </c>
      <c r="D443" s="254" t="str">
        <f>IF(LEN($E443)&gt;0,VLOOKUP(TEXT($E443,0),'Angaben Stationen'!$E$14:$V$215,18,0),"")</f>
        <v/>
      </c>
      <c r="E443" s="344"/>
      <c r="F443" s="256"/>
      <c r="G443" s="256"/>
      <c r="H443" s="307"/>
      <c r="I443" s="183"/>
      <c r="R443" s="8">
        <f t="shared" si="55"/>
        <v>0</v>
      </c>
      <c r="S443" s="8">
        <f>VLOOKUP($D443,{"29 - Psychiatrie (Erwachsene)",1;"30 - Kinder- und Jugendpsychiatrie",1;"297 - stationsäquivalente Behandlung in der Erwachsenenpsychiatrie (29)",1;"307 - stationsäquivalente Behandlung in der Kinder- und Jugendpsychiatrie (30)",1;"31 - Psychosomatik",1;"",0;0,0},2,0)</f>
        <v>0</v>
      </c>
      <c r="T443" s="8">
        <f t="shared" si="61"/>
        <v>0</v>
      </c>
      <c r="U443" s="8">
        <f t="shared" si="54"/>
        <v>0</v>
      </c>
      <c r="V443" s="8">
        <f t="shared" si="56"/>
        <v>0</v>
      </c>
      <c r="W443" s="8">
        <f t="shared" si="57"/>
        <v>0</v>
      </c>
      <c r="X443" s="8">
        <f t="shared" si="58"/>
        <v>0</v>
      </c>
      <c r="Y443" s="8" t="str">
        <f t="shared" si="59"/>
        <v/>
      </c>
      <c r="Z443" s="8" t="str">
        <f>VLOOKUP($D443,{"29 - Psychiatrie (Erwachsene)","BGI";"297 - stationsäquivalente Behandlung in der Erwachsenenpsychiatrie (29)","BGI";"30 - Kinder- und Jugendpsychiatrie","BGII";"307 - stationsäquivalente Behandlung in der Kinder- und Jugendpsychiatrie (30)","BGII";"31 - Psychosomatik","BGI";"","LEER";0,"Leer"},2,0)</f>
        <v>LEER</v>
      </c>
      <c r="AA443" s="8" t="str">
        <f t="shared" si="60"/>
        <v>Stationen</v>
      </c>
    </row>
    <row r="444" spans="2:27" ht="15" customHeight="1" x14ac:dyDescent="0.25">
      <c r="B444" s="76" t="str">
        <f t="shared" si="53"/>
        <v>!!!</v>
      </c>
      <c r="C444" s="310" t="str">
        <f>IF(LEN($E444)&gt;0,VLOOKUP(TEXT($E444,0),'Angaben Stationen'!$E$14:$V$215,17,0),"")</f>
        <v/>
      </c>
      <c r="D444" s="254" t="str">
        <f>IF(LEN($E444)&gt;0,VLOOKUP(TEXT($E444,0),'Angaben Stationen'!$E$14:$V$215,18,0),"")</f>
        <v/>
      </c>
      <c r="E444" s="344"/>
      <c r="F444" s="256"/>
      <c r="G444" s="256"/>
      <c r="H444" s="307"/>
      <c r="I444" s="183"/>
      <c r="R444" s="8">
        <f t="shared" si="55"/>
        <v>0</v>
      </c>
      <c r="S444" s="8">
        <f>VLOOKUP($D444,{"29 - Psychiatrie (Erwachsene)",1;"30 - Kinder- und Jugendpsychiatrie",1;"297 - stationsäquivalente Behandlung in der Erwachsenenpsychiatrie (29)",1;"307 - stationsäquivalente Behandlung in der Kinder- und Jugendpsychiatrie (30)",1;"31 - Psychosomatik",1;"",0;0,0},2,0)</f>
        <v>0</v>
      </c>
      <c r="T444" s="8">
        <f t="shared" si="61"/>
        <v>0</v>
      </c>
      <c r="U444" s="8">
        <f t="shared" si="54"/>
        <v>0</v>
      </c>
      <c r="V444" s="8">
        <f t="shared" si="56"/>
        <v>0</v>
      </c>
      <c r="W444" s="8">
        <f t="shared" si="57"/>
        <v>0</v>
      </c>
      <c r="X444" s="8">
        <f t="shared" si="58"/>
        <v>0</v>
      </c>
      <c r="Y444" s="8" t="str">
        <f t="shared" si="59"/>
        <v/>
      </c>
      <c r="Z444" s="8" t="str">
        <f>VLOOKUP($D444,{"29 - Psychiatrie (Erwachsene)","BGI";"297 - stationsäquivalente Behandlung in der Erwachsenenpsychiatrie (29)","BGI";"30 - Kinder- und Jugendpsychiatrie","BGII";"307 - stationsäquivalente Behandlung in der Kinder- und Jugendpsychiatrie (30)","BGII";"31 - Psychosomatik","BGI";"","LEER";0,"Leer"},2,0)</f>
        <v>LEER</v>
      </c>
      <c r="AA444" s="8" t="str">
        <f t="shared" si="60"/>
        <v>Stationen</v>
      </c>
    </row>
    <row r="445" spans="2:27" ht="15" customHeight="1" x14ac:dyDescent="0.25">
      <c r="B445" s="76" t="str">
        <f t="shared" ref="B445:B508" si="62">IF(SUM(S445:X445)&lt;6,"!!!","")</f>
        <v>!!!</v>
      </c>
      <c r="C445" s="310" t="str">
        <f>IF(LEN($E445)&gt;0,VLOOKUP(TEXT($E445,0),'Angaben Stationen'!$E$14:$V$215,17,0),"")</f>
        <v/>
      </c>
      <c r="D445" s="254" t="str">
        <f>IF(LEN($E445)&gt;0,VLOOKUP(TEXT($E445,0),'Angaben Stationen'!$E$14:$V$215,18,0),"")</f>
        <v/>
      </c>
      <c r="E445" s="344"/>
      <c r="F445" s="256"/>
      <c r="G445" s="256"/>
      <c r="H445" s="307"/>
      <c r="I445" s="183"/>
      <c r="R445" s="8">
        <f t="shared" si="55"/>
        <v>0</v>
      </c>
      <c r="S445" s="8">
        <f>VLOOKUP($D445,{"29 - Psychiatrie (Erwachsene)",1;"30 - Kinder- und Jugendpsychiatrie",1;"297 - stationsäquivalente Behandlung in der Erwachsenenpsychiatrie (29)",1;"307 - stationsäquivalente Behandlung in der Kinder- und Jugendpsychiatrie (30)",1;"31 - Psychosomatik",1;"",0;0,0},2,0)</f>
        <v>0</v>
      </c>
      <c r="T445" s="8">
        <f t="shared" si="61"/>
        <v>0</v>
      </c>
      <c r="U445" s="8">
        <f t="shared" ref="U445:U508" si="63">IF($E445&lt;&gt;0,1,0)</f>
        <v>0</v>
      </c>
      <c r="V445" s="8">
        <f t="shared" si="56"/>
        <v>0</v>
      </c>
      <c r="W445" s="8">
        <f t="shared" si="57"/>
        <v>0</v>
      </c>
      <c r="X445" s="8">
        <f t="shared" si="58"/>
        <v>0</v>
      </c>
      <c r="Y445" s="8" t="str">
        <f t="shared" si="59"/>
        <v/>
      </c>
      <c r="Z445" s="8" t="str">
        <f>VLOOKUP($D445,{"29 - Psychiatrie (Erwachsene)","BGI";"297 - stationsäquivalente Behandlung in der Erwachsenenpsychiatrie (29)","BGI";"30 - Kinder- und Jugendpsychiatrie","BGII";"307 - stationsäquivalente Behandlung in der Kinder- und Jugendpsychiatrie (30)","BGII";"31 - Psychosomatik","BGI";"","LEER";0,"Leer"},2,0)</f>
        <v>LEER</v>
      </c>
      <c r="AA445" s="8" t="str">
        <f t="shared" si="60"/>
        <v>Stationen</v>
      </c>
    </row>
    <row r="446" spans="2:27" ht="15" customHeight="1" x14ac:dyDescent="0.25">
      <c r="B446" s="76" t="str">
        <f t="shared" si="62"/>
        <v>!!!</v>
      </c>
      <c r="C446" s="310" t="str">
        <f>IF(LEN($E446)&gt;0,VLOOKUP(TEXT($E446,0),'Angaben Stationen'!$E$14:$V$215,17,0),"")</f>
        <v/>
      </c>
      <c r="D446" s="254" t="str">
        <f>IF(LEN($E446)&gt;0,VLOOKUP(TEXT($E446,0),'Angaben Stationen'!$E$14:$V$215,18,0),"")</f>
        <v/>
      </c>
      <c r="E446" s="344"/>
      <c r="F446" s="256"/>
      <c r="G446" s="256"/>
      <c r="H446" s="307"/>
      <c r="I446" s="183"/>
      <c r="R446" s="8">
        <f t="shared" si="55"/>
        <v>0</v>
      </c>
      <c r="S446" s="8">
        <f>VLOOKUP($D446,{"29 - Psychiatrie (Erwachsene)",1;"30 - Kinder- und Jugendpsychiatrie",1;"297 - stationsäquivalente Behandlung in der Erwachsenenpsychiatrie (29)",1;"307 - stationsäquivalente Behandlung in der Kinder- und Jugendpsychiatrie (30)",1;"31 - Psychosomatik",1;"",0;0,0},2,0)</f>
        <v>0</v>
      </c>
      <c r="T446" s="8">
        <f t="shared" si="61"/>
        <v>0</v>
      </c>
      <c r="U446" s="8">
        <f t="shared" si="63"/>
        <v>0</v>
      </c>
      <c r="V446" s="8">
        <f t="shared" si="56"/>
        <v>0</v>
      </c>
      <c r="W446" s="8">
        <f t="shared" si="57"/>
        <v>0</v>
      </c>
      <c r="X446" s="8">
        <f t="shared" si="58"/>
        <v>0</v>
      </c>
      <c r="Y446" s="8" t="str">
        <f t="shared" si="59"/>
        <v/>
      </c>
      <c r="Z446" s="8" t="str">
        <f>VLOOKUP($D446,{"29 - Psychiatrie (Erwachsene)","BGI";"297 - stationsäquivalente Behandlung in der Erwachsenenpsychiatrie (29)","BGI";"30 - Kinder- und Jugendpsychiatrie","BGII";"307 - stationsäquivalente Behandlung in der Kinder- und Jugendpsychiatrie (30)","BGII";"31 - Psychosomatik","BGI";"","LEER";0,"Leer"},2,0)</f>
        <v>LEER</v>
      </c>
      <c r="AA446" s="8" t="str">
        <f t="shared" si="60"/>
        <v>Stationen</v>
      </c>
    </row>
    <row r="447" spans="2:27" ht="15" customHeight="1" x14ac:dyDescent="0.25">
      <c r="B447" s="76" t="str">
        <f t="shared" si="62"/>
        <v>!!!</v>
      </c>
      <c r="C447" s="310" t="str">
        <f>IF(LEN($E447)&gt;0,VLOOKUP(TEXT($E447,0),'Angaben Stationen'!$E$14:$V$215,17,0),"")</f>
        <v/>
      </c>
      <c r="D447" s="254" t="str">
        <f>IF(LEN($E447)&gt;0,VLOOKUP(TEXT($E447,0),'Angaben Stationen'!$E$14:$V$215,18,0),"")</f>
        <v/>
      </c>
      <c r="E447" s="344"/>
      <c r="F447" s="256"/>
      <c r="G447" s="256"/>
      <c r="H447" s="307"/>
      <c r="I447" s="183"/>
      <c r="R447" s="8">
        <f t="shared" si="55"/>
        <v>0</v>
      </c>
      <c r="S447" s="8">
        <f>VLOOKUP($D447,{"29 - Psychiatrie (Erwachsene)",1;"30 - Kinder- und Jugendpsychiatrie",1;"297 - stationsäquivalente Behandlung in der Erwachsenenpsychiatrie (29)",1;"307 - stationsäquivalente Behandlung in der Kinder- und Jugendpsychiatrie (30)",1;"31 - Psychosomatik",1;"",0;0,0},2,0)</f>
        <v>0</v>
      </c>
      <c r="T447" s="8">
        <f t="shared" si="61"/>
        <v>0</v>
      </c>
      <c r="U447" s="8">
        <f t="shared" si="63"/>
        <v>0</v>
      </c>
      <c r="V447" s="8">
        <f t="shared" si="56"/>
        <v>0</v>
      </c>
      <c r="W447" s="8">
        <f t="shared" si="57"/>
        <v>0</v>
      </c>
      <c r="X447" s="8">
        <f t="shared" si="58"/>
        <v>0</v>
      </c>
      <c r="Y447" s="8" t="str">
        <f t="shared" si="59"/>
        <v/>
      </c>
      <c r="Z447" s="8" t="str">
        <f>VLOOKUP($D447,{"29 - Psychiatrie (Erwachsene)","BGI";"297 - stationsäquivalente Behandlung in der Erwachsenenpsychiatrie (29)","BGI";"30 - Kinder- und Jugendpsychiatrie","BGII";"307 - stationsäquivalente Behandlung in der Kinder- und Jugendpsychiatrie (30)","BGII";"31 - Psychosomatik","BGI";"","LEER";0,"Leer"},2,0)</f>
        <v>LEER</v>
      </c>
      <c r="AA447" s="8" t="str">
        <f t="shared" si="60"/>
        <v>Stationen</v>
      </c>
    </row>
    <row r="448" spans="2:27" ht="15" customHeight="1" x14ac:dyDescent="0.25">
      <c r="B448" s="76" t="str">
        <f t="shared" si="62"/>
        <v>!!!</v>
      </c>
      <c r="C448" s="310" t="str">
        <f>IF(LEN($E448)&gt;0,VLOOKUP(TEXT($E448,0),'Angaben Stationen'!$E$14:$V$215,17,0),"")</f>
        <v/>
      </c>
      <c r="D448" s="254" t="str">
        <f>IF(LEN($E448)&gt;0,VLOOKUP(TEXT($E448,0),'Angaben Stationen'!$E$14:$V$215,18,0),"")</f>
        <v/>
      </c>
      <c r="E448" s="344"/>
      <c r="F448" s="256"/>
      <c r="G448" s="256"/>
      <c r="H448" s="307"/>
      <c r="I448" s="183"/>
      <c r="R448" s="8">
        <f t="shared" si="55"/>
        <v>0</v>
      </c>
      <c r="S448" s="8">
        <f>VLOOKUP($D448,{"29 - Psychiatrie (Erwachsene)",1;"30 - Kinder- und Jugendpsychiatrie",1;"297 - stationsäquivalente Behandlung in der Erwachsenenpsychiatrie (29)",1;"307 - stationsäquivalente Behandlung in der Kinder- und Jugendpsychiatrie (30)",1;"31 - Psychosomatik",1;"",0;0,0},2,0)</f>
        <v>0</v>
      </c>
      <c r="T448" s="8">
        <f t="shared" si="61"/>
        <v>0</v>
      </c>
      <c r="U448" s="8">
        <f t="shared" si="63"/>
        <v>0</v>
      </c>
      <c r="V448" s="8">
        <f t="shared" si="56"/>
        <v>0</v>
      </c>
      <c r="W448" s="8">
        <f t="shared" si="57"/>
        <v>0</v>
      </c>
      <c r="X448" s="8">
        <f t="shared" si="58"/>
        <v>0</v>
      </c>
      <c r="Y448" s="8" t="str">
        <f t="shared" si="59"/>
        <v/>
      </c>
      <c r="Z448" s="8" t="str">
        <f>VLOOKUP($D448,{"29 - Psychiatrie (Erwachsene)","BGI";"297 - stationsäquivalente Behandlung in der Erwachsenenpsychiatrie (29)","BGI";"30 - Kinder- und Jugendpsychiatrie","BGII";"307 - stationsäquivalente Behandlung in der Kinder- und Jugendpsychiatrie (30)","BGII";"31 - Psychosomatik","BGI";"","LEER";0,"Leer"},2,0)</f>
        <v>LEER</v>
      </c>
      <c r="AA448" s="8" t="str">
        <f t="shared" si="60"/>
        <v>Stationen</v>
      </c>
    </row>
    <row r="449" spans="2:27" ht="15" customHeight="1" x14ac:dyDescent="0.25">
      <c r="B449" s="76" t="str">
        <f t="shared" si="62"/>
        <v>!!!</v>
      </c>
      <c r="C449" s="310" t="str">
        <f>IF(LEN($E449)&gt;0,VLOOKUP(TEXT($E449,0),'Angaben Stationen'!$E$14:$V$215,17,0),"")</f>
        <v/>
      </c>
      <c r="D449" s="254" t="str">
        <f>IF(LEN($E449)&gt;0,VLOOKUP(TEXT($E449,0),'Angaben Stationen'!$E$14:$V$215,18,0),"")</f>
        <v/>
      </c>
      <c r="E449" s="344"/>
      <c r="F449" s="256"/>
      <c r="G449" s="256"/>
      <c r="H449" s="307"/>
      <c r="I449" s="183"/>
      <c r="R449" s="8">
        <f t="shared" si="55"/>
        <v>0</v>
      </c>
      <c r="S449" s="8">
        <f>VLOOKUP($D449,{"29 - Psychiatrie (Erwachsene)",1;"30 - Kinder- und Jugendpsychiatrie",1;"297 - stationsäquivalente Behandlung in der Erwachsenenpsychiatrie (29)",1;"307 - stationsäquivalente Behandlung in der Kinder- und Jugendpsychiatrie (30)",1;"31 - Psychosomatik",1;"",0;0,0},2,0)</f>
        <v>0</v>
      </c>
      <c r="T449" s="8">
        <f t="shared" si="61"/>
        <v>0</v>
      </c>
      <c r="U449" s="8">
        <f t="shared" si="63"/>
        <v>0</v>
      </c>
      <c r="V449" s="8">
        <f t="shared" si="56"/>
        <v>0</v>
      </c>
      <c r="W449" s="8">
        <f t="shared" si="57"/>
        <v>0</v>
      </c>
      <c r="X449" s="8">
        <f t="shared" si="58"/>
        <v>0</v>
      </c>
      <c r="Y449" s="8" t="str">
        <f t="shared" si="59"/>
        <v/>
      </c>
      <c r="Z449" s="8" t="str">
        <f>VLOOKUP($D449,{"29 - Psychiatrie (Erwachsene)","BGI";"297 - stationsäquivalente Behandlung in der Erwachsenenpsychiatrie (29)","BGI";"30 - Kinder- und Jugendpsychiatrie","BGII";"307 - stationsäquivalente Behandlung in der Kinder- und Jugendpsychiatrie (30)","BGII";"31 - Psychosomatik","BGI";"","LEER";0,"Leer"},2,0)</f>
        <v>LEER</v>
      </c>
      <c r="AA449" s="8" t="str">
        <f t="shared" si="60"/>
        <v>Stationen</v>
      </c>
    </row>
    <row r="450" spans="2:27" ht="15" customHeight="1" x14ac:dyDescent="0.25">
      <c r="B450" s="76" t="str">
        <f t="shared" si="62"/>
        <v>!!!</v>
      </c>
      <c r="C450" s="310" t="str">
        <f>IF(LEN($E450)&gt;0,VLOOKUP(TEXT($E450,0),'Angaben Stationen'!$E$14:$V$215,17,0),"")</f>
        <v/>
      </c>
      <c r="D450" s="254" t="str">
        <f>IF(LEN($E450)&gt;0,VLOOKUP(TEXT($E450,0),'Angaben Stationen'!$E$14:$V$215,18,0),"")</f>
        <v/>
      </c>
      <c r="E450" s="344"/>
      <c r="F450" s="256"/>
      <c r="G450" s="256"/>
      <c r="H450" s="307"/>
      <c r="I450" s="183"/>
      <c r="R450" s="8">
        <f t="shared" si="55"/>
        <v>0</v>
      </c>
      <c r="S450" s="8">
        <f>VLOOKUP($D450,{"29 - Psychiatrie (Erwachsene)",1;"30 - Kinder- und Jugendpsychiatrie",1;"297 - stationsäquivalente Behandlung in der Erwachsenenpsychiatrie (29)",1;"307 - stationsäquivalente Behandlung in der Kinder- und Jugendpsychiatrie (30)",1;"31 - Psychosomatik",1;"",0;0,0},2,0)</f>
        <v>0</v>
      </c>
      <c r="T450" s="8">
        <f t="shared" si="61"/>
        <v>0</v>
      </c>
      <c r="U450" s="8">
        <f t="shared" si="63"/>
        <v>0</v>
      </c>
      <c r="V450" s="8">
        <f t="shared" si="56"/>
        <v>0</v>
      </c>
      <c r="W450" s="8">
        <f t="shared" si="57"/>
        <v>0</v>
      </c>
      <c r="X450" s="8">
        <f t="shared" si="58"/>
        <v>0</v>
      </c>
      <c r="Y450" s="8" t="str">
        <f t="shared" si="59"/>
        <v/>
      </c>
      <c r="Z450" s="8" t="str">
        <f>VLOOKUP($D450,{"29 - Psychiatrie (Erwachsene)","BGI";"297 - stationsäquivalente Behandlung in der Erwachsenenpsychiatrie (29)","BGI";"30 - Kinder- und Jugendpsychiatrie","BGII";"307 - stationsäquivalente Behandlung in der Kinder- und Jugendpsychiatrie (30)","BGII";"31 - Psychosomatik","BGI";"","LEER";0,"Leer"},2,0)</f>
        <v>LEER</v>
      </c>
      <c r="AA450" s="8" t="str">
        <f t="shared" si="60"/>
        <v>Stationen</v>
      </c>
    </row>
    <row r="451" spans="2:27" ht="15" customHeight="1" x14ac:dyDescent="0.25">
      <c r="B451" s="76" t="str">
        <f t="shared" si="62"/>
        <v>!!!</v>
      </c>
      <c r="C451" s="310" t="str">
        <f>IF(LEN($E451)&gt;0,VLOOKUP(TEXT($E451,0),'Angaben Stationen'!$E$14:$V$215,17,0),"")</f>
        <v/>
      </c>
      <c r="D451" s="254" t="str">
        <f>IF(LEN($E451)&gt;0,VLOOKUP(TEXT($E451,0),'Angaben Stationen'!$E$14:$V$215,18,0),"")</f>
        <v/>
      </c>
      <c r="E451" s="344"/>
      <c r="F451" s="256"/>
      <c r="G451" s="256"/>
      <c r="H451" s="307"/>
      <c r="I451" s="183"/>
      <c r="R451" s="8">
        <f t="shared" si="55"/>
        <v>0</v>
      </c>
      <c r="S451" s="8">
        <f>VLOOKUP($D451,{"29 - Psychiatrie (Erwachsene)",1;"30 - Kinder- und Jugendpsychiatrie",1;"297 - stationsäquivalente Behandlung in der Erwachsenenpsychiatrie (29)",1;"307 - stationsäquivalente Behandlung in der Kinder- und Jugendpsychiatrie (30)",1;"31 - Psychosomatik",1;"",0;0,0},2,0)</f>
        <v>0</v>
      </c>
      <c r="T451" s="8">
        <f t="shared" si="61"/>
        <v>0</v>
      </c>
      <c r="U451" s="8">
        <f t="shared" si="63"/>
        <v>0</v>
      </c>
      <c r="V451" s="8">
        <f t="shared" si="56"/>
        <v>0</v>
      </c>
      <c r="W451" s="8">
        <f t="shared" si="57"/>
        <v>0</v>
      </c>
      <c r="X451" s="8">
        <f t="shared" si="58"/>
        <v>0</v>
      </c>
      <c r="Y451" s="8" t="str">
        <f t="shared" si="59"/>
        <v/>
      </c>
      <c r="Z451" s="8" t="str">
        <f>VLOOKUP($D451,{"29 - Psychiatrie (Erwachsene)","BGI";"297 - stationsäquivalente Behandlung in der Erwachsenenpsychiatrie (29)","BGI";"30 - Kinder- und Jugendpsychiatrie","BGII";"307 - stationsäquivalente Behandlung in der Kinder- und Jugendpsychiatrie (30)","BGII";"31 - Psychosomatik","BGI";"","LEER";0,"Leer"},2,0)</f>
        <v>LEER</v>
      </c>
      <c r="AA451" s="8" t="str">
        <f t="shared" si="60"/>
        <v>Stationen</v>
      </c>
    </row>
    <row r="452" spans="2:27" ht="15" customHeight="1" x14ac:dyDescent="0.25">
      <c r="B452" s="76" t="str">
        <f t="shared" si="62"/>
        <v>!!!</v>
      </c>
      <c r="C452" s="310" t="str">
        <f>IF(LEN($E452)&gt;0,VLOOKUP(TEXT($E452,0),'Angaben Stationen'!$E$14:$V$215,17,0),"")</f>
        <v/>
      </c>
      <c r="D452" s="254" t="str">
        <f>IF(LEN($E452)&gt;0,VLOOKUP(TEXT($E452,0),'Angaben Stationen'!$E$14:$V$215,18,0),"")</f>
        <v/>
      </c>
      <c r="E452" s="344"/>
      <c r="F452" s="256"/>
      <c r="G452" s="256"/>
      <c r="H452" s="307"/>
      <c r="I452" s="183"/>
      <c r="R452" s="8">
        <f t="shared" si="55"/>
        <v>0</v>
      </c>
      <c r="S452" s="8">
        <f>VLOOKUP($D452,{"29 - Psychiatrie (Erwachsene)",1;"30 - Kinder- und Jugendpsychiatrie",1;"297 - stationsäquivalente Behandlung in der Erwachsenenpsychiatrie (29)",1;"307 - stationsäquivalente Behandlung in der Kinder- und Jugendpsychiatrie (30)",1;"31 - Psychosomatik",1;"",0;0,0},2,0)</f>
        <v>0</v>
      </c>
      <c r="T452" s="8">
        <f t="shared" si="61"/>
        <v>0</v>
      </c>
      <c r="U452" s="8">
        <f t="shared" si="63"/>
        <v>0</v>
      </c>
      <c r="V452" s="8">
        <f t="shared" si="56"/>
        <v>0</v>
      </c>
      <c r="W452" s="8">
        <f t="shared" si="57"/>
        <v>0</v>
      </c>
      <c r="X452" s="8">
        <f t="shared" si="58"/>
        <v>0</v>
      </c>
      <c r="Y452" s="8" t="str">
        <f t="shared" si="59"/>
        <v/>
      </c>
      <c r="Z452" s="8" t="str">
        <f>VLOOKUP($D452,{"29 - Psychiatrie (Erwachsene)","BGI";"297 - stationsäquivalente Behandlung in der Erwachsenenpsychiatrie (29)","BGI";"30 - Kinder- und Jugendpsychiatrie","BGII";"307 - stationsäquivalente Behandlung in der Kinder- und Jugendpsychiatrie (30)","BGII";"31 - Psychosomatik","BGI";"","LEER";0,"Leer"},2,0)</f>
        <v>LEER</v>
      </c>
      <c r="AA452" s="8" t="str">
        <f t="shared" si="60"/>
        <v>Stationen</v>
      </c>
    </row>
    <row r="453" spans="2:27" ht="15" customHeight="1" x14ac:dyDescent="0.25">
      <c r="B453" s="76" t="str">
        <f t="shared" si="62"/>
        <v>!!!</v>
      </c>
      <c r="C453" s="310" t="str">
        <f>IF(LEN($E453)&gt;0,VLOOKUP(TEXT($E453,0),'Angaben Stationen'!$E$14:$V$215,17,0),"")</f>
        <v/>
      </c>
      <c r="D453" s="254" t="str">
        <f>IF(LEN($E453)&gt;0,VLOOKUP(TEXT($E453,0),'Angaben Stationen'!$E$14:$V$215,18,0),"")</f>
        <v/>
      </c>
      <c r="E453" s="344"/>
      <c r="F453" s="256"/>
      <c r="G453" s="256"/>
      <c r="H453" s="307"/>
      <c r="I453" s="183"/>
      <c r="R453" s="8">
        <f t="shared" si="55"/>
        <v>0</v>
      </c>
      <c r="S453" s="8">
        <f>VLOOKUP($D453,{"29 - Psychiatrie (Erwachsene)",1;"30 - Kinder- und Jugendpsychiatrie",1;"297 - stationsäquivalente Behandlung in der Erwachsenenpsychiatrie (29)",1;"307 - stationsäquivalente Behandlung in der Kinder- und Jugendpsychiatrie (30)",1;"31 - Psychosomatik",1;"",0;0,0},2,0)</f>
        <v>0</v>
      </c>
      <c r="T453" s="8">
        <f t="shared" si="61"/>
        <v>0</v>
      </c>
      <c r="U453" s="8">
        <f t="shared" si="63"/>
        <v>0</v>
      </c>
      <c r="V453" s="8">
        <f t="shared" si="56"/>
        <v>0</v>
      </c>
      <c r="W453" s="8">
        <f t="shared" si="57"/>
        <v>0</v>
      </c>
      <c r="X453" s="8">
        <f t="shared" si="58"/>
        <v>0</v>
      </c>
      <c r="Y453" s="8" t="str">
        <f t="shared" si="59"/>
        <v/>
      </c>
      <c r="Z453" s="8" t="str">
        <f>VLOOKUP($D453,{"29 - Psychiatrie (Erwachsene)","BGI";"297 - stationsäquivalente Behandlung in der Erwachsenenpsychiatrie (29)","BGI";"30 - Kinder- und Jugendpsychiatrie","BGII";"307 - stationsäquivalente Behandlung in der Kinder- und Jugendpsychiatrie (30)","BGII";"31 - Psychosomatik","BGI";"","LEER";0,"Leer"},2,0)</f>
        <v>LEER</v>
      </c>
      <c r="AA453" s="8" t="str">
        <f t="shared" si="60"/>
        <v>Stationen</v>
      </c>
    </row>
    <row r="454" spans="2:27" ht="15" customHeight="1" x14ac:dyDescent="0.25">
      <c r="B454" s="76" t="str">
        <f t="shared" si="62"/>
        <v>!!!</v>
      </c>
      <c r="C454" s="310" t="str">
        <f>IF(LEN($E454)&gt;0,VLOOKUP(TEXT($E454,0),'Angaben Stationen'!$E$14:$V$215,17,0),"")</f>
        <v/>
      </c>
      <c r="D454" s="254" t="str">
        <f>IF(LEN($E454)&gt;0,VLOOKUP(TEXT($E454,0),'Angaben Stationen'!$E$14:$V$215,18,0),"")</f>
        <v/>
      </c>
      <c r="E454" s="344"/>
      <c r="F454" s="256"/>
      <c r="G454" s="256"/>
      <c r="H454" s="307"/>
      <c r="I454" s="183"/>
      <c r="R454" s="8">
        <f t="shared" si="55"/>
        <v>0</v>
      </c>
      <c r="S454" s="8">
        <f>VLOOKUP($D454,{"29 - Psychiatrie (Erwachsene)",1;"30 - Kinder- und Jugendpsychiatrie",1;"297 - stationsäquivalente Behandlung in der Erwachsenenpsychiatrie (29)",1;"307 - stationsäquivalente Behandlung in der Kinder- und Jugendpsychiatrie (30)",1;"31 - Psychosomatik",1;"",0;0,0},2,0)</f>
        <v>0</v>
      </c>
      <c r="T454" s="8">
        <f t="shared" si="61"/>
        <v>0</v>
      </c>
      <c r="U454" s="8">
        <f t="shared" si="63"/>
        <v>0</v>
      </c>
      <c r="V454" s="8">
        <f t="shared" si="56"/>
        <v>0</v>
      </c>
      <c r="W454" s="8">
        <f t="shared" si="57"/>
        <v>0</v>
      </c>
      <c r="X454" s="8">
        <f t="shared" si="58"/>
        <v>0</v>
      </c>
      <c r="Y454" s="8" t="str">
        <f t="shared" si="59"/>
        <v/>
      </c>
      <c r="Z454" s="8" t="str">
        <f>VLOOKUP($D454,{"29 - Psychiatrie (Erwachsene)","BGI";"297 - stationsäquivalente Behandlung in der Erwachsenenpsychiatrie (29)","BGI";"30 - Kinder- und Jugendpsychiatrie","BGII";"307 - stationsäquivalente Behandlung in der Kinder- und Jugendpsychiatrie (30)","BGII";"31 - Psychosomatik","BGI";"","LEER";0,"Leer"},2,0)</f>
        <v>LEER</v>
      </c>
      <c r="AA454" s="8" t="str">
        <f t="shared" si="60"/>
        <v>Stationen</v>
      </c>
    </row>
    <row r="455" spans="2:27" ht="15" customHeight="1" x14ac:dyDescent="0.25">
      <c r="B455" s="76" t="str">
        <f t="shared" si="62"/>
        <v>!!!</v>
      </c>
      <c r="C455" s="310" t="str">
        <f>IF(LEN($E455)&gt;0,VLOOKUP(TEXT($E455,0),'Angaben Stationen'!$E$14:$V$215,17,0),"")</f>
        <v/>
      </c>
      <c r="D455" s="254" t="str">
        <f>IF(LEN($E455)&gt;0,VLOOKUP(TEXT($E455,0),'Angaben Stationen'!$E$14:$V$215,18,0),"")</f>
        <v/>
      </c>
      <c r="E455" s="344"/>
      <c r="F455" s="256"/>
      <c r="G455" s="256"/>
      <c r="H455" s="307"/>
      <c r="I455" s="183"/>
      <c r="R455" s="8">
        <f t="shared" si="55"/>
        <v>0</v>
      </c>
      <c r="S455" s="8">
        <f>VLOOKUP($D455,{"29 - Psychiatrie (Erwachsene)",1;"30 - Kinder- und Jugendpsychiatrie",1;"297 - stationsäquivalente Behandlung in der Erwachsenenpsychiatrie (29)",1;"307 - stationsäquivalente Behandlung in der Kinder- und Jugendpsychiatrie (30)",1;"31 - Psychosomatik",1;"",0;0,0},2,0)</f>
        <v>0</v>
      </c>
      <c r="T455" s="8">
        <f t="shared" si="61"/>
        <v>0</v>
      </c>
      <c r="U455" s="8">
        <f t="shared" si="63"/>
        <v>0</v>
      </c>
      <c r="V455" s="8">
        <f t="shared" si="56"/>
        <v>0</v>
      </c>
      <c r="W455" s="8">
        <f t="shared" si="57"/>
        <v>0</v>
      </c>
      <c r="X455" s="8">
        <f t="shared" si="58"/>
        <v>0</v>
      </c>
      <c r="Y455" s="8" t="str">
        <f t="shared" si="59"/>
        <v/>
      </c>
      <c r="Z455" s="8" t="str">
        <f>VLOOKUP($D455,{"29 - Psychiatrie (Erwachsene)","BGI";"297 - stationsäquivalente Behandlung in der Erwachsenenpsychiatrie (29)","BGI";"30 - Kinder- und Jugendpsychiatrie","BGII";"307 - stationsäquivalente Behandlung in der Kinder- und Jugendpsychiatrie (30)","BGII";"31 - Psychosomatik","BGI";"","LEER";0,"Leer"},2,0)</f>
        <v>LEER</v>
      </c>
      <c r="AA455" s="8" t="str">
        <f t="shared" si="60"/>
        <v>Stationen</v>
      </c>
    </row>
    <row r="456" spans="2:27" ht="15" customHeight="1" x14ac:dyDescent="0.25">
      <c r="B456" s="76" t="str">
        <f t="shared" si="62"/>
        <v>!!!</v>
      </c>
      <c r="C456" s="310" t="str">
        <f>IF(LEN($E456)&gt;0,VLOOKUP(TEXT($E456,0),'Angaben Stationen'!$E$14:$V$215,17,0),"")</f>
        <v/>
      </c>
      <c r="D456" s="254" t="str">
        <f>IF(LEN($E456)&gt;0,VLOOKUP(TEXT($E456,0),'Angaben Stationen'!$E$14:$V$215,18,0),"")</f>
        <v/>
      </c>
      <c r="E456" s="344"/>
      <c r="F456" s="256"/>
      <c r="G456" s="256"/>
      <c r="H456" s="307"/>
      <c r="I456" s="183"/>
      <c r="R456" s="8">
        <f t="shared" si="55"/>
        <v>0</v>
      </c>
      <c r="S456" s="8">
        <f>VLOOKUP($D456,{"29 - Psychiatrie (Erwachsene)",1;"30 - Kinder- und Jugendpsychiatrie",1;"297 - stationsäquivalente Behandlung in der Erwachsenenpsychiatrie (29)",1;"307 - stationsäquivalente Behandlung in der Kinder- und Jugendpsychiatrie (30)",1;"31 - Psychosomatik",1;"",0;0,0},2,0)</f>
        <v>0</v>
      </c>
      <c r="T456" s="8">
        <f t="shared" si="61"/>
        <v>0</v>
      </c>
      <c r="U456" s="8">
        <f t="shared" si="63"/>
        <v>0</v>
      </c>
      <c r="V456" s="8">
        <f t="shared" si="56"/>
        <v>0</v>
      </c>
      <c r="W456" s="8">
        <f t="shared" si="57"/>
        <v>0</v>
      </c>
      <c r="X456" s="8">
        <f t="shared" si="58"/>
        <v>0</v>
      </c>
      <c r="Y456" s="8" t="str">
        <f t="shared" si="59"/>
        <v/>
      </c>
      <c r="Z456" s="8" t="str">
        <f>VLOOKUP($D456,{"29 - Psychiatrie (Erwachsene)","BGI";"297 - stationsäquivalente Behandlung in der Erwachsenenpsychiatrie (29)","BGI";"30 - Kinder- und Jugendpsychiatrie","BGII";"307 - stationsäquivalente Behandlung in der Kinder- und Jugendpsychiatrie (30)","BGII";"31 - Psychosomatik","BGI";"","LEER";0,"Leer"},2,0)</f>
        <v>LEER</v>
      </c>
      <c r="AA456" s="8" t="str">
        <f t="shared" si="60"/>
        <v>Stationen</v>
      </c>
    </row>
    <row r="457" spans="2:27" ht="15" customHeight="1" x14ac:dyDescent="0.25">
      <c r="B457" s="76" t="str">
        <f t="shared" si="62"/>
        <v>!!!</v>
      </c>
      <c r="C457" s="310" t="str">
        <f>IF(LEN($E457)&gt;0,VLOOKUP(TEXT($E457,0),'Angaben Stationen'!$E$14:$V$215,17,0),"")</f>
        <v/>
      </c>
      <c r="D457" s="254" t="str">
        <f>IF(LEN($E457)&gt;0,VLOOKUP(TEXT($E457,0),'Angaben Stationen'!$E$14:$V$215,18,0),"")</f>
        <v/>
      </c>
      <c r="E457" s="344"/>
      <c r="F457" s="256"/>
      <c r="G457" s="256"/>
      <c r="H457" s="307"/>
      <c r="I457" s="183"/>
      <c r="R457" s="8">
        <f t="shared" si="55"/>
        <v>0</v>
      </c>
      <c r="S457" s="8">
        <f>VLOOKUP($D457,{"29 - Psychiatrie (Erwachsene)",1;"30 - Kinder- und Jugendpsychiatrie",1;"297 - stationsäquivalente Behandlung in der Erwachsenenpsychiatrie (29)",1;"307 - stationsäquivalente Behandlung in der Kinder- und Jugendpsychiatrie (30)",1;"31 - Psychosomatik",1;"",0;0,0},2,0)</f>
        <v>0</v>
      </c>
      <c r="T457" s="8">
        <f t="shared" si="61"/>
        <v>0</v>
      </c>
      <c r="U457" s="8">
        <f t="shared" si="63"/>
        <v>0</v>
      </c>
      <c r="V457" s="8">
        <f t="shared" si="56"/>
        <v>0</v>
      </c>
      <c r="W457" s="8">
        <f t="shared" si="57"/>
        <v>0</v>
      </c>
      <c r="X457" s="8">
        <f t="shared" si="58"/>
        <v>0</v>
      </c>
      <c r="Y457" s="8" t="str">
        <f t="shared" si="59"/>
        <v/>
      </c>
      <c r="Z457" s="8" t="str">
        <f>VLOOKUP($D457,{"29 - Psychiatrie (Erwachsene)","BGI";"297 - stationsäquivalente Behandlung in der Erwachsenenpsychiatrie (29)","BGI";"30 - Kinder- und Jugendpsychiatrie","BGII";"307 - stationsäquivalente Behandlung in der Kinder- und Jugendpsychiatrie (30)","BGII";"31 - Psychosomatik","BGI";"","LEER";0,"Leer"},2,0)</f>
        <v>LEER</v>
      </c>
      <c r="AA457" s="8" t="str">
        <f t="shared" si="60"/>
        <v>Stationen</v>
      </c>
    </row>
    <row r="458" spans="2:27" ht="15" customHeight="1" x14ac:dyDescent="0.25">
      <c r="B458" s="76" t="str">
        <f t="shared" si="62"/>
        <v>!!!</v>
      </c>
      <c r="C458" s="310" t="str">
        <f>IF(LEN($E458)&gt;0,VLOOKUP(TEXT($E458,0),'Angaben Stationen'!$E$14:$V$215,17,0),"")</f>
        <v/>
      </c>
      <c r="D458" s="254" t="str">
        <f>IF(LEN($E458)&gt;0,VLOOKUP(TEXT($E458,0),'Angaben Stationen'!$E$14:$V$215,18,0),"")</f>
        <v/>
      </c>
      <c r="E458" s="344"/>
      <c r="F458" s="256"/>
      <c r="G458" s="256"/>
      <c r="H458" s="307"/>
      <c r="I458" s="183"/>
      <c r="R458" s="8">
        <f t="shared" si="55"/>
        <v>0</v>
      </c>
      <c r="S458" s="8">
        <f>VLOOKUP($D458,{"29 - Psychiatrie (Erwachsene)",1;"30 - Kinder- und Jugendpsychiatrie",1;"297 - stationsäquivalente Behandlung in der Erwachsenenpsychiatrie (29)",1;"307 - stationsäquivalente Behandlung in der Kinder- und Jugendpsychiatrie (30)",1;"31 - Psychosomatik",1;"",0;0,0},2,0)</f>
        <v>0</v>
      </c>
      <c r="T458" s="8">
        <f t="shared" si="61"/>
        <v>0</v>
      </c>
      <c r="U458" s="8">
        <f t="shared" si="63"/>
        <v>0</v>
      </c>
      <c r="V458" s="8">
        <f t="shared" si="56"/>
        <v>0</v>
      </c>
      <c r="W458" s="8">
        <f t="shared" si="57"/>
        <v>0</v>
      </c>
      <c r="X458" s="8">
        <f t="shared" si="58"/>
        <v>0</v>
      </c>
      <c r="Y458" s="8" t="str">
        <f t="shared" si="59"/>
        <v/>
      </c>
      <c r="Z458" s="8" t="str">
        <f>VLOOKUP($D458,{"29 - Psychiatrie (Erwachsene)","BGI";"297 - stationsäquivalente Behandlung in der Erwachsenenpsychiatrie (29)","BGI";"30 - Kinder- und Jugendpsychiatrie","BGII";"307 - stationsäquivalente Behandlung in der Kinder- und Jugendpsychiatrie (30)","BGII";"31 - Psychosomatik","BGI";"","LEER";0,"Leer"},2,0)</f>
        <v>LEER</v>
      </c>
      <c r="AA458" s="8" t="str">
        <f t="shared" si="60"/>
        <v>Stationen</v>
      </c>
    </row>
    <row r="459" spans="2:27" ht="15" customHeight="1" x14ac:dyDescent="0.25">
      <c r="B459" s="76" t="str">
        <f t="shared" si="62"/>
        <v>!!!</v>
      </c>
      <c r="C459" s="310" t="str">
        <f>IF(LEN($E459)&gt;0,VLOOKUP(TEXT($E459,0),'Angaben Stationen'!$E$14:$V$215,17,0),"")</f>
        <v/>
      </c>
      <c r="D459" s="254" t="str">
        <f>IF(LEN($E459)&gt;0,VLOOKUP(TEXT($E459,0),'Angaben Stationen'!$E$14:$V$215,18,0),"")</f>
        <v/>
      </c>
      <c r="E459" s="344"/>
      <c r="F459" s="256"/>
      <c r="G459" s="256"/>
      <c r="H459" s="307"/>
      <c r="I459" s="183"/>
      <c r="R459" s="8">
        <f t="shared" si="55"/>
        <v>0</v>
      </c>
      <c r="S459" s="8">
        <f>VLOOKUP($D459,{"29 - Psychiatrie (Erwachsene)",1;"30 - Kinder- und Jugendpsychiatrie",1;"297 - stationsäquivalente Behandlung in der Erwachsenenpsychiatrie (29)",1;"307 - stationsäquivalente Behandlung in der Kinder- und Jugendpsychiatrie (30)",1;"31 - Psychosomatik",1;"",0;0,0},2,0)</f>
        <v>0</v>
      </c>
      <c r="T459" s="8">
        <f t="shared" si="61"/>
        <v>0</v>
      </c>
      <c r="U459" s="8">
        <f t="shared" si="63"/>
        <v>0</v>
      </c>
      <c r="V459" s="8">
        <f t="shared" si="56"/>
        <v>0</v>
      </c>
      <c r="W459" s="8">
        <f t="shared" si="57"/>
        <v>0</v>
      </c>
      <c r="X459" s="8">
        <f t="shared" si="58"/>
        <v>0</v>
      </c>
      <c r="Y459" s="8" t="str">
        <f t="shared" si="59"/>
        <v/>
      </c>
      <c r="Z459" s="8" t="str">
        <f>VLOOKUP($D459,{"29 - Psychiatrie (Erwachsene)","BGI";"297 - stationsäquivalente Behandlung in der Erwachsenenpsychiatrie (29)","BGI";"30 - Kinder- und Jugendpsychiatrie","BGII";"307 - stationsäquivalente Behandlung in der Kinder- und Jugendpsychiatrie (30)","BGII";"31 - Psychosomatik","BGI";"","LEER";0,"Leer"},2,0)</f>
        <v>LEER</v>
      </c>
      <c r="AA459" s="8" t="str">
        <f t="shared" si="60"/>
        <v>Stationen</v>
      </c>
    </row>
    <row r="460" spans="2:27" ht="15" customHeight="1" x14ac:dyDescent="0.25">
      <c r="B460" s="76" t="str">
        <f t="shared" si="62"/>
        <v>!!!</v>
      </c>
      <c r="C460" s="310" t="str">
        <f>IF(LEN($E460)&gt;0,VLOOKUP(TEXT($E460,0),'Angaben Stationen'!$E$14:$V$215,17,0),"")</f>
        <v/>
      </c>
      <c r="D460" s="254" t="str">
        <f>IF(LEN($E460)&gt;0,VLOOKUP(TEXT($E460,0),'Angaben Stationen'!$E$14:$V$215,18,0),"")</f>
        <v/>
      </c>
      <c r="E460" s="344"/>
      <c r="F460" s="256"/>
      <c r="G460" s="256"/>
      <c r="H460" s="307"/>
      <c r="I460" s="183"/>
      <c r="R460" s="8">
        <f t="shared" si="55"/>
        <v>0</v>
      </c>
      <c r="S460" s="8">
        <f>VLOOKUP($D460,{"29 - Psychiatrie (Erwachsene)",1;"30 - Kinder- und Jugendpsychiatrie",1;"297 - stationsäquivalente Behandlung in der Erwachsenenpsychiatrie (29)",1;"307 - stationsäquivalente Behandlung in der Kinder- und Jugendpsychiatrie (30)",1;"31 - Psychosomatik",1;"",0;0,0},2,0)</f>
        <v>0</v>
      </c>
      <c r="T460" s="8">
        <f t="shared" si="61"/>
        <v>0</v>
      </c>
      <c r="U460" s="8">
        <f t="shared" si="63"/>
        <v>0</v>
      </c>
      <c r="V460" s="8">
        <f t="shared" si="56"/>
        <v>0</v>
      </c>
      <c r="W460" s="8">
        <f t="shared" si="57"/>
        <v>0</v>
      </c>
      <c r="X460" s="8">
        <f t="shared" si="58"/>
        <v>0</v>
      </c>
      <c r="Y460" s="8" t="str">
        <f t="shared" si="59"/>
        <v/>
      </c>
      <c r="Z460" s="8" t="str">
        <f>VLOOKUP($D460,{"29 - Psychiatrie (Erwachsene)","BGI";"297 - stationsäquivalente Behandlung in der Erwachsenenpsychiatrie (29)","BGI";"30 - Kinder- und Jugendpsychiatrie","BGII";"307 - stationsäquivalente Behandlung in der Kinder- und Jugendpsychiatrie (30)","BGII";"31 - Psychosomatik","BGI";"","LEER";0,"Leer"},2,0)</f>
        <v>LEER</v>
      </c>
      <c r="AA460" s="8" t="str">
        <f t="shared" si="60"/>
        <v>Stationen</v>
      </c>
    </row>
    <row r="461" spans="2:27" ht="15" customHeight="1" x14ac:dyDescent="0.25">
      <c r="B461" s="76" t="str">
        <f t="shared" si="62"/>
        <v>!!!</v>
      </c>
      <c r="C461" s="310" t="str">
        <f>IF(LEN($E461)&gt;0,VLOOKUP(TEXT($E461,0),'Angaben Stationen'!$E$14:$V$215,17,0),"")</f>
        <v/>
      </c>
      <c r="D461" s="254" t="str">
        <f>IF(LEN($E461)&gt;0,VLOOKUP(TEXT($E461,0),'Angaben Stationen'!$E$14:$V$215,18,0),"")</f>
        <v/>
      </c>
      <c r="E461" s="344"/>
      <c r="F461" s="256"/>
      <c r="G461" s="256"/>
      <c r="H461" s="307"/>
      <c r="I461" s="183"/>
      <c r="R461" s="8">
        <f t="shared" si="55"/>
        <v>0</v>
      </c>
      <c r="S461" s="8">
        <f>VLOOKUP($D461,{"29 - Psychiatrie (Erwachsene)",1;"30 - Kinder- und Jugendpsychiatrie",1;"297 - stationsäquivalente Behandlung in der Erwachsenenpsychiatrie (29)",1;"307 - stationsäquivalente Behandlung in der Kinder- und Jugendpsychiatrie (30)",1;"31 - Psychosomatik",1;"",0;0,0},2,0)</f>
        <v>0</v>
      </c>
      <c r="T461" s="8">
        <f t="shared" si="61"/>
        <v>0</v>
      </c>
      <c r="U461" s="8">
        <f t="shared" si="63"/>
        <v>0</v>
      </c>
      <c r="V461" s="8">
        <f t="shared" si="56"/>
        <v>0</v>
      </c>
      <c r="W461" s="8">
        <f t="shared" si="57"/>
        <v>0</v>
      </c>
      <c r="X461" s="8">
        <f t="shared" si="58"/>
        <v>0</v>
      </c>
      <c r="Y461" s="8" t="str">
        <f t="shared" si="59"/>
        <v/>
      </c>
      <c r="Z461" s="8" t="str">
        <f>VLOOKUP($D461,{"29 - Psychiatrie (Erwachsene)","BGI";"297 - stationsäquivalente Behandlung in der Erwachsenenpsychiatrie (29)","BGI";"30 - Kinder- und Jugendpsychiatrie","BGII";"307 - stationsäquivalente Behandlung in der Kinder- und Jugendpsychiatrie (30)","BGII";"31 - Psychosomatik","BGI";"","LEER";0,"Leer"},2,0)</f>
        <v>LEER</v>
      </c>
      <c r="AA461" s="8" t="str">
        <f t="shared" si="60"/>
        <v>Stationen</v>
      </c>
    </row>
    <row r="462" spans="2:27" ht="15" customHeight="1" x14ac:dyDescent="0.25">
      <c r="B462" s="76" t="str">
        <f t="shared" si="62"/>
        <v>!!!</v>
      </c>
      <c r="C462" s="310" t="str">
        <f>IF(LEN($E462)&gt;0,VLOOKUP(TEXT($E462,0),'Angaben Stationen'!$E$14:$V$215,17,0),"")</f>
        <v/>
      </c>
      <c r="D462" s="254" t="str">
        <f>IF(LEN($E462)&gt;0,VLOOKUP(TEXT($E462,0),'Angaben Stationen'!$E$14:$V$215,18,0),"")</f>
        <v/>
      </c>
      <c r="E462" s="344"/>
      <c r="F462" s="256"/>
      <c r="G462" s="256"/>
      <c r="H462" s="307"/>
      <c r="I462" s="183"/>
      <c r="R462" s="8">
        <f t="shared" si="55"/>
        <v>0</v>
      </c>
      <c r="S462" s="8">
        <f>VLOOKUP($D462,{"29 - Psychiatrie (Erwachsene)",1;"30 - Kinder- und Jugendpsychiatrie",1;"297 - stationsäquivalente Behandlung in der Erwachsenenpsychiatrie (29)",1;"307 - stationsäquivalente Behandlung in der Kinder- und Jugendpsychiatrie (30)",1;"31 - Psychosomatik",1;"",0;0,0},2,0)</f>
        <v>0</v>
      </c>
      <c r="T462" s="8">
        <f t="shared" si="61"/>
        <v>0</v>
      </c>
      <c r="U462" s="8">
        <f t="shared" si="63"/>
        <v>0</v>
      </c>
      <c r="V462" s="8">
        <f t="shared" si="56"/>
        <v>0</v>
      </c>
      <c r="W462" s="8">
        <f t="shared" si="57"/>
        <v>0</v>
      </c>
      <c r="X462" s="8">
        <f t="shared" si="58"/>
        <v>0</v>
      </c>
      <c r="Y462" s="8" t="str">
        <f t="shared" si="59"/>
        <v/>
      </c>
      <c r="Z462" s="8" t="str">
        <f>VLOOKUP($D462,{"29 - Psychiatrie (Erwachsene)","BGI";"297 - stationsäquivalente Behandlung in der Erwachsenenpsychiatrie (29)","BGI";"30 - Kinder- und Jugendpsychiatrie","BGII";"307 - stationsäquivalente Behandlung in der Kinder- und Jugendpsychiatrie (30)","BGII";"31 - Psychosomatik","BGI";"","LEER";0,"Leer"},2,0)</f>
        <v>LEER</v>
      </c>
      <c r="AA462" s="8" t="str">
        <f t="shared" si="60"/>
        <v>Stationen</v>
      </c>
    </row>
    <row r="463" spans="2:27" ht="15" customHeight="1" x14ac:dyDescent="0.25">
      <c r="B463" s="76" t="str">
        <f t="shared" si="62"/>
        <v>!!!</v>
      </c>
      <c r="C463" s="310" t="str">
        <f>IF(LEN($E463)&gt;0,VLOOKUP(TEXT($E463,0),'Angaben Stationen'!$E$14:$V$215,17,0),"")</f>
        <v/>
      </c>
      <c r="D463" s="254" t="str">
        <f>IF(LEN($E463)&gt;0,VLOOKUP(TEXT($E463,0),'Angaben Stationen'!$E$14:$V$215,18,0),"")</f>
        <v/>
      </c>
      <c r="E463" s="344"/>
      <c r="F463" s="256"/>
      <c r="G463" s="256"/>
      <c r="H463" s="307"/>
      <c r="I463" s="183"/>
      <c r="R463" s="8">
        <f t="shared" si="55"/>
        <v>0</v>
      </c>
      <c r="S463" s="8">
        <f>VLOOKUP($D463,{"29 - Psychiatrie (Erwachsene)",1;"30 - Kinder- und Jugendpsychiatrie",1;"297 - stationsäquivalente Behandlung in der Erwachsenenpsychiatrie (29)",1;"307 - stationsäquivalente Behandlung in der Kinder- und Jugendpsychiatrie (30)",1;"31 - Psychosomatik",1;"",0;0,0},2,0)</f>
        <v>0</v>
      </c>
      <c r="T463" s="8">
        <f t="shared" si="61"/>
        <v>0</v>
      </c>
      <c r="U463" s="8">
        <f t="shared" si="63"/>
        <v>0</v>
      </c>
      <c r="V463" s="8">
        <f t="shared" si="56"/>
        <v>0</v>
      </c>
      <c r="W463" s="8">
        <f t="shared" si="57"/>
        <v>0</v>
      </c>
      <c r="X463" s="8">
        <f t="shared" si="58"/>
        <v>0</v>
      </c>
      <c r="Y463" s="8" t="str">
        <f t="shared" si="59"/>
        <v/>
      </c>
      <c r="Z463" s="8" t="str">
        <f>VLOOKUP($D463,{"29 - Psychiatrie (Erwachsene)","BGI";"297 - stationsäquivalente Behandlung in der Erwachsenenpsychiatrie (29)","BGI";"30 - Kinder- und Jugendpsychiatrie","BGII";"307 - stationsäquivalente Behandlung in der Kinder- und Jugendpsychiatrie (30)","BGII";"31 - Psychosomatik","BGI";"","LEER";0,"Leer"},2,0)</f>
        <v>LEER</v>
      </c>
      <c r="AA463" s="8" t="str">
        <f t="shared" si="60"/>
        <v>Stationen</v>
      </c>
    </row>
    <row r="464" spans="2:27" ht="15" customHeight="1" x14ac:dyDescent="0.25">
      <c r="B464" s="76" t="str">
        <f t="shared" si="62"/>
        <v>!!!</v>
      </c>
      <c r="C464" s="310" t="str">
        <f>IF(LEN($E464)&gt;0,VLOOKUP(TEXT($E464,0),'Angaben Stationen'!$E$14:$V$215,17,0),"")</f>
        <v/>
      </c>
      <c r="D464" s="254" t="str">
        <f>IF(LEN($E464)&gt;0,VLOOKUP(TEXT($E464,0),'Angaben Stationen'!$E$14:$V$215,18,0),"")</f>
        <v/>
      </c>
      <c r="E464" s="344"/>
      <c r="F464" s="256"/>
      <c r="G464" s="256"/>
      <c r="H464" s="307"/>
      <c r="I464" s="183"/>
      <c r="R464" s="8">
        <f t="shared" si="55"/>
        <v>0</v>
      </c>
      <c r="S464" s="8">
        <f>VLOOKUP($D464,{"29 - Psychiatrie (Erwachsene)",1;"30 - Kinder- und Jugendpsychiatrie",1;"297 - stationsäquivalente Behandlung in der Erwachsenenpsychiatrie (29)",1;"307 - stationsäquivalente Behandlung in der Kinder- und Jugendpsychiatrie (30)",1;"31 - Psychosomatik",1;"",0;0,0},2,0)</f>
        <v>0</v>
      </c>
      <c r="T464" s="8">
        <f t="shared" si="61"/>
        <v>0</v>
      </c>
      <c r="U464" s="8">
        <f t="shared" si="63"/>
        <v>0</v>
      </c>
      <c r="V464" s="8">
        <f t="shared" si="56"/>
        <v>0</v>
      </c>
      <c r="W464" s="8">
        <f t="shared" si="57"/>
        <v>0</v>
      </c>
      <c r="X464" s="8">
        <f t="shared" si="58"/>
        <v>0</v>
      </c>
      <c r="Y464" s="8" t="str">
        <f t="shared" si="59"/>
        <v/>
      </c>
      <c r="Z464" s="8" t="str">
        <f>VLOOKUP($D464,{"29 - Psychiatrie (Erwachsene)","BGI";"297 - stationsäquivalente Behandlung in der Erwachsenenpsychiatrie (29)","BGI";"30 - Kinder- und Jugendpsychiatrie","BGII";"307 - stationsäquivalente Behandlung in der Kinder- und Jugendpsychiatrie (30)","BGII";"31 - Psychosomatik","BGI";"","LEER";0,"Leer"},2,0)</f>
        <v>LEER</v>
      </c>
      <c r="AA464" s="8" t="str">
        <f t="shared" si="60"/>
        <v>Stationen</v>
      </c>
    </row>
    <row r="465" spans="2:27" ht="15" customHeight="1" x14ac:dyDescent="0.25">
      <c r="B465" s="76" t="str">
        <f t="shared" si="62"/>
        <v>!!!</v>
      </c>
      <c r="C465" s="310" t="str">
        <f>IF(LEN($E465)&gt;0,VLOOKUP(TEXT($E465,0),'Angaben Stationen'!$E$14:$V$215,17,0),"")</f>
        <v/>
      </c>
      <c r="D465" s="254" t="str">
        <f>IF(LEN($E465)&gt;0,VLOOKUP(TEXT($E465,0),'Angaben Stationen'!$E$14:$V$215,18,0),"")</f>
        <v/>
      </c>
      <c r="E465" s="344"/>
      <c r="F465" s="256"/>
      <c r="G465" s="256"/>
      <c r="H465" s="307"/>
      <c r="I465" s="183"/>
      <c r="R465" s="8">
        <f t="shared" si="55"/>
        <v>0</v>
      </c>
      <c r="S465" s="8">
        <f>VLOOKUP($D465,{"29 - Psychiatrie (Erwachsene)",1;"30 - Kinder- und Jugendpsychiatrie",1;"297 - stationsäquivalente Behandlung in der Erwachsenenpsychiatrie (29)",1;"307 - stationsäquivalente Behandlung in der Kinder- und Jugendpsychiatrie (30)",1;"31 - Psychosomatik",1;"",0;0,0},2,0)</f>
        <v>0</v>
      </c>
      <c r="T465" s="8">
        <f t="shared" si="61"/>
        <v>0</v>
      </c>
      <c r="U465" s="8">
        <f t="shared" si="63"/>
        <v>0</v>
      </c>
      <c r="V465" s="8">
        <f t="shared" si="56"/>
        <v>0</v>
      </c>
      <c r="W465" s="8">
        <f t="shared" si="57"/>
        <v>0</v>
      </c>
      <c r="X465" s="8">
        <f t="shared" si="58"/>
        <v>0</v>
      </c>
      <c r="Y465" s="8" t="str">
        <f t="shared" si="59"/>
        <v/>
      </c>
      <c r="Z465" s="8" t="str">
        <f>VLOOKUP($D465,{"29 - Psychiatrie (Erwachsene)","BGI";"297 - stationsäquivalente Behandlung in der Erwachsenenpsychiatrie (29)","BGI";"30 - Kinder- und Jugendpsychiatrie","BGII";"307 - stationsäquivalente Behandlung in der Kinder- und Jugendpsychiatrie (30)","BGII";"31 - Psychosomatik","BGI";"","LEER";0,"Leer"},2,0)</f>
        <v>LEER</v>
      </c>
      <c r="AA465" s="8" t="str">
        <f t="shared" si="60"/>
        <v>Stationen</v>
      </c>
    </row>
    <row r="466" spans="2:27" ht="15" customHeight="1" x14ac:dyDescent="0.25">
      <c r="B466" s="76" t="str">
        <f t="shared" si="62"/>
        <v>!!!</v>
      </c>
      <c r="C466" s="310" t="str">
        <f>IF(LEN($E466)&gt;0,VLOOKUP(TEXT($E466,0),'Angaben Stationen'!$E$14:$V$215,17,0),"")</f>
        <v/>
      </c>
      <c r="D466" s="254" t="str">
        <f>IF(LEN($E466)&gt;0,VLOOKUP(TEXT($E466,0),'Angaben Stationen'!$E$14:$V$215,18,0),"")</f>
        <v/>
      </c>
      <c r="E466" s="344"/>
      <c r="F466" s="256"/>
      <c r="G466" s="256"/>
      <c r="H466" s="307"/>
      <c r="I466" s="183"/>
      <c r="R466" s="8">
        <f t="shared" si="55"/>
        <v>0</v>
      </c>
      <c r="S466" s="8">
        <f>VLOOKUP($D466,{"29 - Psychiatrie (Erwachsene)",1;"30 - Kinder- und Jugendpsychiatrie",1;"297 - stationsäquivalente Behandlung in der Erwachsenenpsychiatrie (29)",1;"307 - stationsäquivalente Behandlung in der Kinder- und Jugendpsychiatrie (30)",1;"31 - Psychosomatik",1;"",0;0,0},2,0)</f>
        <v>0</v>
      </c>
      <c r="T466" s="8">
        <f t="shared" si="61"/>
        <v>0</v>
      </c>
      <c r="U466" s="8">
        <f t="shared" si="63"/>
        <v>0</v>
      </c>
      <c r="V466" s="8">
        <f t="shared" si="56"/>
        <v>0</v>
      </c>
      <c r="W466" s="8">
        <f t="shared" si="57"/>
        <v>0</v>
      </c>
      <c r="X466" s="8">
        <f t="shared" si="58"/>
        <v>0</v>
      </c>
      <c r="Y466" s="8" t="str">
        <f t="shared" si="59"/>
        <v/>
      </c>
      <c r="Z466" s="8" t="str">
        <f>VLOOKUP($D466,{"29 - Psychiatrie (Erwachsene)","BGI";"297 - stationsäquivalente Behandlung in der Erwachsenenpsychiatrie (29)","BGI";"30 - Kinder- und Jugendpsychiatrie","BGII";"307 - stationsäquivalente Behandlung in der Kinder- und Jugendpsychiatrie (30)","BGII";"31 - Psychosomatik","BGI";"","LEER";0,"Leer"},2,0)</f>
        <v>LEER</v>
      </c>
      <c r="AA466" s="8" t="str">
        <f t="shared" si="60"/>
        <v>Stationen</v>
      </c>
    </row>
    <row r="467" spans="2:27" ht="15" customHeight="1" x14ac:dyDescent="0.25">
      <c r="B467" s="76" t="str">
        <f t="shared" si="62"/>
        <v>!!!</v>
      </c>
      <c r="C467" s="310" t="str">
        <f>IF(LEN($E467)&gt;0,VLOOKUP(TEXT($E467,0),'Angaben Stationen'!$E$14:$V$215,17,0),"")</f>
        <v/>
      </c>
      <c r="D467" s="254" t="str">
        <f>IF(LEN($E467)&gt;0,VLOOKUP(TEXT($E467,0),'Angaben Stationen'!$E$14:$V$215,18,0),"")</f>
        <v/>
      </c>
      <c r="E467" s="344"/>
      <c r="F467" s="256"/>
      <c r="G467" s="256"/>
      <c r="H467" s="307"/>
      <c r="I467" s="183"/>
      <c r="R467" s="8">
        <f t="shared" si="55"/>
        <v>0</v>
      </c>
      <c r="S467" s="8">
        <f>VLOOKUP($D467,{"29 - Psychiatrie (Erwachsene)",1;"30 - Kinder- und Jugendpsychiatrie",1;"297 - stationsäquivalente Behandlung in der Erwachsenenpsychiatrie (29)",1;"307 - stationsäquivalente Behandlung in der Kinder- und Jugendpsychiatrie (30)",1;"31 - Psychosomatik",1;"",0;0,0},2,0)</f>
        <v>0</v>
      </c>
      <c r="T467" s="8">
        <f t="shared" si="61"/>
        <v>0</v>
      </c>
      <c r="U467" s="8">
        <f t="shared" si="63"/>
        <v>0</v>
      </c>
      <c r="V467" s="8">
        <f t="shared" si="56"/>
        <v>0</v>
      </c>
      <c r="W467" s="8">
        <f t="shared" si="57"/>
        <v>0</v>
      </c>
      <c r="X467" s="8">
        <f t="shared" si="58"/>
        <v>0</v>
      </c>
      <c r="Y467" s="8" t="str">
        <f t="shared" si="59"/>
        <v/>
      </c>
      <c r="Z467" s="8" t="str">
        <f>VLOOKUP($D467,{"29 - Psychiatrie (Erwachsene)","BGI";"297 - stationsäquivalente Behandlung in der Erwachsenenpsychiatrie (29)","BGI";"30 - Kinder- und Jugendpsychiatrie","BGII";"307 - stationsäquivalente Behandlung in der Kinder- und Jugendpsychiatrie (30)","BGII";"31 - Psychosomatik","BGI";"","LEER";0,"Leer"},2,0)</f>
        <v>LEER</v>
      </c>
      <c r="AA467" s="8" t="str">
        <f t="shared" si="60"/>
        <v>Stationen</v>
      </c>
    </row>
    <row r="468" spans="2:27" ht="15" customHeight="1" x14ac:dyDescent="0.25">
      <c r="B468" s="76" t="str">
        <f t="shared" si="62"/>
        <v>!!!</v>
      </c>
      <c r="C468" s="310" t="str">
        <f>IF(LEN($E468)&gt;0,VLOOKUP(TEXT($E468,0),'Angaben Stationen'!$E$14:$V$215,17,0),"")</f>
        <v/>
      </c>
      <c r="D468" s="254" t="str">
        <f>IF(LEN($E468)&gt;0,VLOOKUP(TEXT($E468,0),'Angaben Stationen'!$E$14:$V$215,18,0),"")</f>
        <v/>
      </c>
      <c r="E468" s="344"/>
      <c r="F468" s="256"/>
      <c r="G468" s="256"/>
      <c r="H468" s="307"/>
      <c r="I468" s="183"/>
      <c r="R468" s="8">
        <f t="shared" si="55"/>
        <v>0</v>
      </c>
      <c r="S468" s="8">
        <f>VLOOKUP($D468,{"29 - Psychiatrie (Erwachsene)",1;"30 - Kinder- und Jugendpsychiatrie",1;"297 - stationsäquivalente Behandlung in der Erwachsenenpsychiatrie (29)",1;"307 - stationsäquivalente Behandlung in der Kinder- und Jugendpsychiatrie (30)",1;"31 - Psychosomatik",1;"",0;0,0},2,0)</f>
        <v>0</v>
      </c>
      <c r="T468" s="8">
        <f t="shared" si="61"/>
        <v>0</v>
      </c>
      <c r="U468" s="8">
        <f t="shared" si="63"/>
        <v>0</v>
      </c>
      <c r="V468" s="8">
        <f t="shared" si="56"/>
        <v>0</v>
      </c>
      <c r="W468" s="8">
        <f t="shared" si="57"/>
        <v>0</v>
      </c>
      <c r="X468" s="8">
        <f t="shared" si="58"/>
        <v>0</v>
      </c>
      <c r="Y468" s="8" t="str">
        <f t="shared" si="59"/>
        <v/>
      </c>
      <c r="Z468" s="8" t="str">
        <f>VLOOKUP($D468,{"29 - Psychiatrie (Erwachsene)","BGI";"297 - stationsäquivalente Behandlung in der Erwachsenenpsychiatrie (29)","BGI";"30 - Kinder- und Jugendpsychiatrie","BGII";"307 - stationsäquivalente Behandlung in der Kinder- und Jugendpsychiatrie (30)","BGII";"31 - Psychosomatik","BGI";"","LEER";0,"Leer"},2,0)</f>
        <v>LEER</v>
      </c>
      <c r="AA468" s="8" t="str">
        <f t="shared" si="60"/>
        <v>Stationen</v>
      </c>
    </row>
    <row r="469" spans="2:27" ht="15" customHeight="1" x14ac:dyDescent="0.25">
      <c r="B469" s="76" t="str">
        <f t="shared" si="62"/>
        <v>!!!</v>
      </c>
      <c r="C469" s="310" t="str">
        <f>IF(LEN($E469)&gt;0,VLOOKUP(TEXT($E469,0),'Angaben Stationen'!$E$14:$V$215,17,0),"")</f>
        <v/>
      </c>
      <c r="D469" s="254" t="str">
        <f>IF(LEN($E469)&gt;0,VLOOKUP(TEXT($E469,0),'Angaben Stationen'!$E$14:$V$215,18,0),"")</f>
        <v/>
      </c>
      <c r="E469" s="344"/>
      <c r="F469" s="256"/>
      <c r="G469" s="256"/>
      <c r="H469" s="307"/>
      <c r="I469" s="183"/>
      <c r="R469" s="8">
        <f t="shared" si="55"/>
        <v>0</v>
      </c>
      <c r="S469" s="8">
        <f>VLOOKUP($D469,{"29 - Psychiatrie (Erwachsene)",1;"30 - Kinder- und Jugendpsychiatrie",1;"297 - stationsäquivalente Behandlung in der Erwachsenenpsychiatrie (29)",1;"307 - stationsäquivalente Behandlung in der Kinder- und Jugendpsychiatrie (30)",1;"31 - Psychosomatik",1;"",0;0,0},2,0)</f>
        <v>0</v>
      </c>
      <c r="T469" s="8">
        <f t="shared" si="61"/>
        <v>0</v>
      </c>
      <c r="U469" s="8">
        <f t="shared" si="63"/>
        <v>0</v>
      </c>
      <c r="V469" s="8">
        <f t="shared" si="56"/>
        <v>0</v>
      </c>
      <c r="W469" s="8">
        <f t="shared" si="57"/>
        <v>0</v>
      </c>
      <c r="X469" s="8">
        <f t="shared" si="58"/>
        <v>0</v>
      </c>
      <c r="Y469" s="8" t="str">
        <f t="shared" si="59"/>
        <v/>
      </c>
      <c r="Z469" s="8" t="str">
        <f>VLOOKUP($D469,{"29 - Psychiatrie (Erwachsene)","BGI";"297 - stationsäquivalente Behandlung in der Erwachsenenpsychiatrie (29)","BGI";"30 - Kinder- und Jugendpsychiatrie","BGII";"307 - stationsäquivalente Behandlung in der Kinder- und Jugendpsychiatrie (30)","BGII";"31 - Psychosomatik","BGI";"","LEER";0,"Leer"},2,0)</f>
        <v>LEER</v>
      </c>
      <c r="AA469" s="8" t="str">
        <f t="shared" si="60"/>
        <v>Stationen</v>
      </c>
    </row>
    <row r="470" spans="2:27" ht="15" customHeight="1" x14ac:dyDescent="0.25">
      <c r="B470" s="76" t="str">
        <f t="shared" si="62"/>
        <v>!!!</v>
      </c>
      <c r="C470" s="310" t="str">
        <f>IF(LEN($E470)&gt;0,VLOOKUP(TEXT($E470,0),'Angaben Stationen'!$E$14:$V$215,17,0),"")</f>
        <v/>
      </c>
      <c r="D470" s="254" t="str">
        <f>IF(LEN($E470)&gt;0,VLOOKUP(TEXT($E470,0),'Angaben Stationen'!$E$14:$V$215,18,0),"")</f>
        <v/>
      </c>
      <c r="E470" s="344"/>
      <c r="F470" s="256"/>
      <c r="G470" s="256"/>
      <c r="H470" s="307"/>
      <c r="I470" s="183"/>
      <c r="R470" s="8">
        <f t="shared" si="55"/>
        <v>0</v>
      </c>
      <c r="S470" s="8">
        <f>VLOOKUP($D470,{"29 - Psychiatrie (Erwachsene)",1;"30 - Kinder- und Jugendpsychiatrie",1;"297 - stationsäquivalente Behandlung in der Erwachsenenpsychiatrie (29)",1;"307 - stationsäquivalente Behandlung in der Kinder- und Jugendpsychiatrie (30)",1;"31 - Psychosomatik",1;"",0;0,0},2,0)</f>
        <v>0</v>
      </c>
      <c r="T470" s="8">
        <f t="shared" si="61"/>
        <v>0</v>
      </c>
      <c r="U470" s="8">
        <f t="shared" si="63"/>
        <v>0</v>
      </c>
      <c r="V470" s="8">
        <f t="shared" si="56"/>
        <v>0</v>
      </c>
      <c r="W470" s="8">
        <f t="shared" si="57"/>
        <v>0</v>
      </c>
      <c r="X470" s="8">
        <f t="shared" si="58"/>
        <v>0</v>
      </c>
      <c r="Y470" s="8" t="str">
        <f t="shared" si="59"/>
        <v/>
      </c>
      <c r="Z470" s="8" t="str">
        <f>VLOOKUP($D470,{"29 - Psychiatrie (Erwachsene)","BGI";"297 - stationsäquivalente Behandlung in der Erwachsenenpsychiatrie (29)","BGI";"30 - Kinder- und Jugendpsychiatrie","BGII";"307 - stationsäquivalente Behandlung in der Kinder- und Jugendpsychiatrie (30)","BGII";"31 - Psychosomatik","BGI";"","LEER";0,"Leer"},2,0)</f>
        <v>LEER</v>
      </c>
      <c r="AA470" s="8" t="str">
        <f t="shared" si="60"/>
        <v>Stationen</v>
      </c>
    </row>
    <row r="471" spans="2:27" ht="15" customHeight="1" x14ac:dyDescent="0.25">
      <c r="B471" s="76" t="str">
        <f t="shared" si="62"/>
        <v>!!!</v>
      </c>
      <c r="C471" s="310" t="str">
        <f>IF(LEN($E471)&gt;0,VLOOKUP(TEXT($E471,0),'Angaben Stationen'!$E$14:$V$215,17,0),"")</f>
        <v/>
      </c>
      <c r="D471" s="254" t="str">
        <f>IF(LEN($E471)&gt;0,VLOOKUP(TEXT($E471,0),'Angaben Stationen'!$E$14:$V$215,18,0),"")</f>
        <v/>
      </c>
      <c r="E471" s="344"/>
      <c r="F471" s="256"/>
      <c r="G471" s="256"/>
      <c r="H471" s="307"/>
      <c r="I471" s="183"/>
      <c r="R471" s="8">
        <f t="shared" si="55"/>
        <v>0</v>
      </c>
      <c r="S471" s="8">
        <f>VLOOKUP($D471,{"29 - Psychiatrie (Erwachsene)",1;"30 - Kinder- und Jugendpsychiatrie",1;"297 - stationsäquivalente Behandlung in der Erwachsenenpsychiatrie (29)",1;"307 - stationsäquivalente Behandlung in der Kinder- und Jugendpsychiatrie (30)",1;"31 - Psychosomatik",1;"",0;0,0},2,0)</f>
        <v>0</v>
      </c>
      <c r="T471" s="8">
        <f t="shared" si="61"/>
        <v>0</v>
      </c>
      <c r="U471" s="8">
        <f t="shared" si="63"/>
        <v>0</v>
      </c>
      <c r="V471" s="8">
        <f t="shared" si="56"/>
        <v>0</v>
      </c>
      <c r="W471" s="8">
        <f t="shared" si="57"/>
        <v>0</v>
      </c>
      <c r="X471" s="8">
        <f t="shared" si="58"/>
        <v>0</v>
      </c>
      <c r="Y471" s="8" t="str">
        <f t="shared" si="59"/>
        <v/>
      </c>
      <c r="Z471" s="8" t="str">
        <f>VLOOKUP($D471,{"29 - Psychiatrie (Erwachsene)","BGI";"297 - stationsäquivalente Behandlung in der Erwachsenenpsychiatrie (29)","BGI";"30 - Kinder- und Jugendpsychiatrie","BGII";"307 - stationsäquivalente Behandlung in der Kinder- und Jugendpsychiatrie (30)","BGII";"31 - Psychosomatik","BGI";"","LEER";0,"Leer"},2,0)</f>
        <v>LEER</v>
      </c>
      <c r="AA471" s="8" t="str">
        <f t="shared" si="60"/>
        <v>Stationen</v>
      </c>
    </row>
    <row r="472" spans="2:27" ht="15" customHeight="1" x14ac:dyDescent="0.25">
      <c r="B472" s="76" t="str">
        <f t="shared" si="62"/>
        <v>!!!</v>
      </c>
      <c r="C472" s="310" t="str">
        <f>IF(LEN($E472)&gt;0,VLOOKUP(TEXT($E472,0),'Angaben Stationen'!$E$14:$V$215,17,0),"")</f>
        <v/>
      </c>
      <c r="D472" s="254" t="str">
        <f>IF(LEN($E472)&gt;0,VLOOKUP(TEXT($E472,0),'Angaben Stationen'!$E$14:$V$215,18,0),"")</f>
        <v/>
      </c>
      <c r="E472" s="344"/>
      <c r="F472" s="256"/>
      <c r="G472" s="256"/>
      <c r="H472" s="307"/>
      <c r="I472" s="183"/>
      <c r="R472" s="8">
        <f t="shared" si="55"/>
        <v>0</v>
      </c>
      <c r="S472" s="8">
        <f>VLOOKUP($D472,{"29 - Psychiatrie (Erwachsene)",1;"30 - Kinder- und Jugendpsychiatrie",1;"297 - stationsäquivalente Behandlung in der Erwachsenenpsychiatrie (29)",1;"307 - stationsäquivalente Behandlung in der Kinder- und Jugendpsychiatrie (30)",1;"31 - Psychosomatik",1;"",0;0,0},2,0)</f>
        <v>0</v>
      </c>
      <c r="T472" s="8">
        <f t="shared" si="61"/>
        <v>0</v>
      </c>
      <c r="U472" s="8">
        <f t="shared" si="63"/>
        <v>0</v>
      </c>
      <c r="V472" s="8">
        <f t="shared" si="56"/>
        <v>0</v>
      </c>
      <c r="W472" s="8">
        <f t="shared" si="57"/>
        <v>0</v>
      </c>
      <c r="X472" s="8">
        <f t="shared" si="58"/>
        <v>0</v>
      </c>
      <c r="Y472" s="8" t="str">
        <f t="shared" si="59"/>
        <v/>
      </c>
      <c r="Z472" s="8" t="str">
        <f>VLOOKUP($D472,{"29 - Psychiatrie (Erwachsene)","BGI";"297 - stationsäquivalente Behandlung in der Erwachsenenpsychiatrie (29)","BGI";"30 - Kinder- und Jugendpsychiatrie","BGII";"307 - stationsäquivalente Behandlung in der Kinder- und Jugendpsychiatrie (30)","BGII";"31 - Psychosomatik","BGI";"","LEER";0,"Leer"},2,0)</f>
        <v>LEER</v>
      </c>
      <c r="AA472" s="8" t="str">
        <f t="shared" si="60"/>
        <v>Stationen</v>
      </c>
    </row>
    <row r="473" spans="2:27" ht="15" customHeight="1" x14ac:dyDescent="0.25">
      <c r="B473" s="76" t="str">
        <f t="shared" si="62"/>
        <v>!!!</v>
      </c>
      <c r="C473" s="310" t="str">
        <f>IF(LEN($E473)&gt;0,VLOOKUP(TEXT($E473,0),'Angaben Stationen'!$E$14:$V$215,17,0),"")</f>
        <v/>
      </c>
      <c r="D473" s="254" t="str">
        <f>IF(LEN($E473)&gt;0,VLOOKUP(TEXT($E473,0),'Angaben Stationen'!$E$14:$V$215,18,0),"")</f>
        <v/>
      </c>
      <c r="E473" s="344"/>
      <c r="F473" s="256"/>
      <c r="G473" s="256"/>
      <c r="H473" s="307"/>
      <c r="I473" s="183"/>
      <c r="R473" s="8">
        <f t="shared" si="55"/>
        <v>0</v>
      </c>
      <c r="S473" s="8">
        <f>VLOOKUP($D473,{"29 - Psychiatrie (Erwachsene)",1;"30 - Kinder- und Jugendpsychiatrie",1;"297 - stationsäquivalente Behandlung in der Erwachsenenpsychiatrie (29)",1;"307 - stationsäquivalente Behandlung in der Kinder- und Jugendpsychiatrie (30)",1;"31 - Psychosomatik",1;"",0;0,0},2,0)</f>
        <v>0</v>
      </c>
      <c r="T473" s="8">
        <f t="shared" si="61"/>
        <v>0</v>
      </c>
      <c r="U473" s="8">
        <f t="shared" si="63"/>
        <v>0</v>
      </c>
      <c r="V473" s="8">
        <f t="shared" si="56"/>
        <v>0</v>
      </c>
      <c r="W473" s="8">
        <f t="shared" si="57"/>
        <v>0</v>
      </c>
      <c r="X473" s="8">
        <f t="shared" si="58"/>
        <v>0</v>
      </c>
      <c r="Y473" s="8" t="str">
        <f t="shared" si="59"/>
        <v/>
      </c>
      <c r="Z473" s="8" t="str">
        <f>VLOOKUP($D473,{"29 - Psychiatrie (Erwachsene)","BGI";"297 - stationsäquivalente Behandlung in der Erwachsenenpsychiatrie (29)","BGI";"30 - Kinder- und Jugendpsychiatrie","BGII";"307 - stationsäquivalente Behandlung in der Kinder- und Jugendpsychiatrie (30)","BGII";"31 - Psychosomatik","BGI";"","LEER";0,"Leer"},2,0)</f>
        <v>LEER</v>
      </c>
      <c r="AA473" s="8" t="str">
        <f t="shared" si="60"/>
        <v>Stationen</v>
      </c>
    </row>
    <row r="474" spans="2:27" ht="15" customHeight="1" x14ac:dyDescent="0.25">
      <c r="B474" s="76" t="str">
        <f t="shared" si="62"/>
        <v>!!!</v>
      </c>
      <c r="C474" s="310" t="str">
        <f>IF(LEN($E474)&gt;0,VLOOKUP(TEXT($E474,0),'Angaben Stationen'!$E$14:$V$215,17,0),"")</f>
        <v/>
      </c>
      <c r="D474" s="254" t="str">
        <f>IF(LEN($E474)&gt;0,VLOOKUP(TEXT($E474,0),'Angaben Stationen'!$E$14:$V$215,18,0),"")</f>
        <v/>
      </c>
      <c r="E474" s="344"/>
      <c r="F474" s="256"/>
      <c r="G474" s="256"/>
      <c r="H474" s="307"/>
      <c r="I474" s="183"/>
      <c r="R474" s="8">
        <f t="shared" si="55"/>
        <v>0</v>
      </c>
      <c r="S474" s="8">
        <f>VLOOKUP($D474,{"29 - Psychiatrie (Erwachsene)",1;"30 - Kinder- und Jugendpsychiatrie",1;"297 - stationsäquivalente Behandlung in der Erwachsenenpsychiatrie (29)",1;"307 - stationsäquivalente Behandlung in der Kinder- und Jugendpsychiatrie (30)",1;"31 - Psychosomatik",1;"",0;0,0},2,0)</f>
        <v>0</v>
      </c>
      <c r="T474" s="8">
        <f t="shared" si="61"/>
        <v>0</v>
      </c>
      <c r="U474" s="8">
        <f t="shared" si="63"/>
        <v>0</v>
      </c>
      <c r="V474" s="8">
        <f t="shared" si="56"/>
        <v>0</v>
      </c>
      <c r="W474" s="8">
        <f t="shared" si="57"/>
        <v>0</v>
      </c>
      <c r="X474" s="8">
        <f t="shared" si="58"/>
        <v>0</v>
      </c>
      <c r="Y474" s="8" t="str">
        <f t="shared" si="59"/>
        <v/>
      </c>
      <c r="Z474" s="8" t="str">
        <f>VLOOKUP($D474,{"29 - Psychiatrie (Erwachsene)","BGI";"297 - stationsäquivalente Behandlung in der Erwachsenenpsychiatrie (29)","BGI";"30 - Kinder- und Jugendpsychiatrie","BGII";"307 - stationsäquivalente Behandlung in der Kinder- und Jugendpsychiatrie (30)","BGII";"31 - Psychosomatik","BGI";"","LEER";0,"Leer"},2,0)</f>
        <v>LEER</v>
      </c>
      <c r="AA474" s="8" t="str">
        <f t="shared" si="60"/>
        <v>Stationen</v>
      </c>
    </row>
    <row r="475" spans="2:27" ht="15" customHeight="1" x14ac:dyDescent="0.25">
      <c r="B475" s="76" t="str">
        <f t="shared" si="62"/>
        <v>!!!</v>
      </c>
      <c r="C475" s="310" t="str">
        <f>IF(LEN($E475)&gt;0,VLOOKUP(TEXT($E475,0),'Angaben Stationen'!$E$14:$V$215,17,0),"")</f>
        <v/>
      </c>
      <c r="D475" s="254" t="str">
        <f>IF(LEN($E475)&gt;0,VLOOKUP(TEXT($E475,0),'Angaben Stationen'!$E$14:$V$215,18,0),"")</f>
        <v/>
      </c>
      <c r="E475" s="344"/>
      <c r="F475" s="256"/>
      <c r="G475" s="256"/>
      <c r="H475" s="307"/>
      <c r="I475" s="183"/>
      <c r="R475" s="8">
        <f t="shared" si="55"/>
        <v>0</v>
      </c>
      <c r="S475" s="8">
        <f>VLOOKUP($D475,{"29 - Psychiatrie (Erwachsene)",1;"30 - Kinder- und Jugendpsychiatrie",1;"297 - stationsäquivalente Behandlung in der Erwachsenenpsychiatrie (29)",1;"307 - stationsäquivalente Behandlung in der Kinder- und Jugendpsychiatrie (30)",1;"31 - Psychosomatik",1;"",0;0,0},2,0)</f>
        <v>0</v>
      </c>
      <c r="T475" s="8">
        <f t="shared" si="61"/>
        <v>0</v>
      </c>
      <c r="U475" s="8">
        <f t="shared" si="63"/>
        <v>0</v>
      </c>
      <c r="V475" s="8">
        <f t="shared" si="56"/>
        <v>0</v>
      </c>
      <c r="W475" s="8">
        <f t="shared" si="57"/>
        <v>0</v>
      </c>
      <c r="X475" s="8">
        <f t="shared" si="58"/>
        <v>0</v>
      </c>
      <c r="Y475" s="8" t="str">
        <f t="shared" si="59"/>
        <v/>
      </c>
      <c r="Z475" s="8" t="str">
        <f>VLOOKUP($D475,{"29 - Psychiatrie (Erwachsene)","BGI";"297 - stationsäquivalente Behandlung in der Erwachsenenpsychiatrie (29)","BGI";"30 - Kinder- und Jugendpsychiatrie","BGII";"307 - stationsäquivalente Behandlung in der Kinder- und Jugendpsychiatrie (30)","BGII";"31 - Psychosomatik","BGI";"","LEER";0,"Leer"},2,0)</f>
        <v>LEER</v>
      </c>
      <c r="AA475" s="8" t="str">
        <f t="shared" si="60"/>
        <v>Stationen</v>
      </c>
    </row>
    <row r="476" spans="2:27" ht="15" customHeight="1" x14ac:dyDescent="0.25">
      <c r="B476" s="76" t="str">
        <f t="shared" si="62"/>
        <v>!!!</v>
      </c>
      <c r="C476" s="310" t="str">
        <f>IF(LEN($E476)&gt;0,VLOOKUP(TEXT($E476,0),'Angaben Stationen'!$E$14:$V$215,17,0),"")</f>
        <v/>
      </c>
      <c r="D476" s="254" t="str">
        <f>IF(LEN($E476)&gt;0,VLOOKUP(TEXT($E476,0),'Angaben Stationen'!$E$14:$V$215,18,0),"")</f>
        <v/>
      </c>
      <c r="E476" s="344"/>
      <c r="F476" s="256"/>
      <c r="G476" s="256"/>
      <c r="H476" s="307"/>
      <c r="I476" s="183"/>
      <c r="R476" s="8">
        <f t="shared" si="55"/>
        <v>0</v>
      </c>
      <c r="S476" s="8">
        <f>VLOOKUP($D476,{"29 - Psychiatrie (Erwachsene)",1;"30 - Kinder- und Jugendpsychiatrie",1;"297 - stationsäquivalente Behandlung in der Erwachsenenpsychiatrie (29)",1;"307 - stationsäquivalente Behandlung in der Kinder- und Jugendpsychiatrie (30)",1;"31 - Psychosomatik",1;"",0;0,0},2,0)</f>
        <v>0</v>
      </c>
      <c r="T476" s="8">
        <f t="shared" si="61"/>
        <v>0</v>
      </c>
      <c r="U476" s="8">
        <f t="shared" si="63"/>
        <v>0</v>
      </c>
      <c r="V476" s="8">
        <f t="shared" si="56"/>
        <v>0</v>
      </c>
      <c r="W476" s="8">
        <f t="shared" si="57"/>
        <v>0</v>
      </c>
      <c r="X476" s="8">
        <f t="shared" si="58"/>
        <v>0</v>
      </c>
      <c r="Y476" s="8" t="str">
        <f t="shared" si="59"/>
        <v/>
      </c>
      <c r="Z476" s="8" t="str">
        <f>VLOOKUP($D476,{"29 - Psychiatrie (Erwachsene)","BGI";"297 - stationsäquivalente Behandlung in der Erwachsenenpsychiatrie (29)","BGI";"30 - Kinder- und Jugendpsychiatrie","BGII";"307 - stationsäquivalente Behandlung in der Kinder- und Jugendpsychiatrie (30)","BGII";"31 - Psychosomatik","BGI";"","LEER";0,"Leer"},2,0)</f>
        <v>LEER</v>
      </c>
      <c r="AA476" s="8" t="str">
        <f t="shared" si="60"/>
        <v>Stationen</v>
      </c>
    </row>
    <row r="477" spans="2:27" ht="15" customHeight="1" x14ac:dyDescent="0.25">
      <c r="B477" s="76" t="str">
        <f t="shared" si="62"/>
        <v>!!!</v>
      </c>
      <c r="C477" s="310" t="str">
        <f>IF(LEN($E477)&gt;0,VLOOKUP(TEXT($E477,0),'Angaben Stationen'!$E$14:$V$215,17,0),"")</f>
        <v/>
      </c>
      <c r="D477" s="254" t="str">
        <f>IF(LEN($E477)&gt;0,VLOOKUP(TEXT($E477,0),'Angaben Stationen'!$E$14:$V$215,18,0),"")</f>
        <v/>
      </c>
      <c r="E477" s="344"/>
      <c r="F477" s="256"/>
      <c r="G477" s="256"/>
      <c r="H477" s="307"/>
      <c r="I477" s="183"/>
      <c r="R477" s="8">
        <f t="shared" si="55"/>
        <v>0</v>
      </c>
      <c r="S477" s="8">
        <f>VLOOKUP($D477,{"29 - Psychiatrie (Erwachsene)",1;"30 - Kinder- und Jugendpsychiatrie",1;"297 - stationsäquivalente Behandlung in der Erwachsenenpsychiatrie (29)",1;"307 - stationsäquivalente Behandlung in der Kinder- und Jugendpsychiatrie (30)",1;"31 - Psychosomatik",1;"",0;0,0},2,0)</f>
        <v>0</v>
      </c>
      <c r="T477" s="8">
        <f t="shared" si="61"/>
        <v>0</v>
      </c>
      <c r="U477" s="8">
        <f t="shared" si="63"/>
        <v>0</v>
      </c>
      <c r="V477" s="8">
        <f t="shared" si="56"/>
        <v>0</v>
      </c>
      <c r="W477" s="8">
        <f t="shared" si="57"/>
        <v>0</v>
      </c>
      <c r="X477" s="8">
        <f t="shared" si="58"/>
        <v>0</v>
      </c>
      <c r="Y477" s="8" t="str">
        <f t="shared" si="59"/>
        <v/>
      </c>
      <c r="Z477" s="8" t="str">
        <f>VLOOKUP($D477,{"29 - Psychiatrie (Erwachsene)","BGI";"297 - stationsäquivalente Behandlung in der Erwachsenenpsychiatrie (29)","BGI";"30 - Kinder- und Jugendpsychiatrie","BGII";"307 - stationsäquivalente Behandlung in der Kinder- und Jugendpsychiatrie (30)","BGII";"31 - Psychosomatik","BGI";"","LEER";0,"Leer"},2,0)</f>
        <v>LEER</v>
      </c>
      <c r="AA477" s="8" t="str">
        <f t="shared" si="60"/>
        <v>Stationen</v>
      </c>
    </row>
    <row r="478" spans="2:27" ht="15" customHeight="1" x14ac:dyDescent="0.25">
      <c r="B478" s="76" t="str">
        <f t="shared" si="62"/>
        <v>!!!</v>
      </c>
      <c r="C478" s="310" t="str">
        <f>IF(LEN($E478)&gt;0,VLOOKUP(TEXT($E478,0),'Angaben Stationen'!$E$14:$V$215,17,0),"")</f>
        <v/>
      </c>
      <c r="D478" s="254" t="str">
        <f>IF(LEN($E478)&gt;0,VLOOKUP(TEXT($E478,0),'Angaben Stationen'!$E$14:$V$215,18,0),"")</f>
        <v/>
      </c>
      <c r="E478" s="344"/>
      <c r="F478" s="256"/>
      <c r="G478" s="256"/>
      <c r="H478" s="307"/>
      <c r="I478" s="183"/>
      <c r="R478" s="8">
        <f t="shared" si="55"/>
        <v>0</v>
      </c>
      <c r="S478" s="8">
        <f>VLOOKUP($D478,{"29 - Psychiatrie (Erwachsene)",1;"30 - Kinder- und Jugendpsychiatrie",1;"297 - stationsäquivalente Behandlung in der Erwachsenenpsychiatrie (29)",1;"307 - stationsäquivalente Behandlung in der Kinder- und Jugendpsychiatrie (30)",1;"31 - Psychosomatik",1;"",0;0,0},2,0)</f>
        <v>0</v>
      </c>
      <c r="T478" s="8">
        <f t="shared" si="61"/>
        <v>0</v>
      </c>
      <c r="U478" s="8">
        <f t="shared" si="63"/>
        <v>0</v>
      </c>
      <c r="V478" s="8">
        <f t="shared" si="56"/>
        <v>0</v>
      </c>
      <c r="W478" s="8">
        <f t="shared" si="57"/>
        <v>0</v>
      </c>
      <c r="X478" s="8">
        <f t="shared" si="58"/>
        <v>0</v>
      </c>
      <c r="Y478" s="8" t="str">
        <f t="shared" si="59"/>
        <v/>
      </c>
      <c r="Z478" s="8" t="str">
        <f>VLOOKUP($D478,{"29 - Psychiatrie (Erwachsene)","BGI";"297 - stationsäquivalente Behandlung in der Erwachsenenpsychiatrie (29)","BGI";"30 - Kinder- und Jugendpsychiatrie","BGII";"307 - stationsäquivalente Behandlung in der Kinder- und Jugendpsychiatrie (30)","BGII";"31 - Psychosomatik","BGI";"","LEER";0,"Leer"},2,0)</f>
        <v>LEER</v>
      </c>
      <c r="AA478" s="8" t="str">
        <f t="shared" si="60"/>
        <v>Stationen</v>
      </c>
    </row>
    <row r="479" spans="2:27" ht="15" customHeight="1" x14ac:dyDescent="0.25">
      <c r="B479" s="76" t="str">
        <f t="shared" si="62"/>
        <v>!!!</v>
      </c>
      <c r="C479" s="310" t="str">
        <f>IF(LEN($E479)&gt;0,VLOOKUP(TEXT($E479,0),'Angaben Stationen'!$E$14:$V$215,17,0),"")</f>
        <v/>
      </c>
      <c r="D479" s="254" t="str">
        <f>IF(LEN($E479)&gt;0,VLOOKUP(TEXT($E479,0),'Angaben Stationen'!$E$14:$V$215,18,0),"")</f>
        <v/>
      </c>
      <c r="E479" s="344"/>
      <c r="F479" s="256"/>
      <c r="G479" s="256"/>
      <c r="H479" s="307"/>
      <c r="I479" s="183"/>
      <c r="R479" s="8">
        <f t="shared" si="55"/>
        <v>0</v>
      </c>
      <c r="S479" s="8">
        <f>VLOOKUP($D479,{"29 - Psychiatrie (Erwachsene)",1;"30 - Kinder- und Jugendpsychiatrie",1;"297 - stationsäquivalente Behandlung in der Erwachsenenpsychiatrie (29)",1;"307 - stationsäquivalente Behandlung in der Kinder- und Jugendpsychiatrie (30)",1;"31 - Psychosomatik",1;"",0;0,0},2,0)</f>
        <v>0</v>
      </c>
      <c r="T479" s="8">
        <f t="shared" si="61"/>
        <v>0</v>
      </c>
      <c r="U479" s="8">
        <f t="shared" si="63"/>
        <v>0</v>
      </c>
      <c r="V479" s="8">
        <f t="shared" si="56"/>
        <v>0</v>
      </c>
      <c r="W479" s="8">
        <f t="shared" si="57"/>
        <v>0</v>
      </c>
      <c r="X479" s="8">
        <f t="shared" si="58"/>
        <v>0</v>
      </c>
      <c r="Y479" s="8" t="str">
        <f t="shared" si="59"/>
        <v/>
      </c>
      <c r="Z479" s="8" t="str">
        <f>VLOOKUP($D479,{"29 - Psychiatrie (Erwachsene)","BGI";"297 - stationsäquivalente Behandlung in der Erwachsenenpsychiatrie (29)","BGI";"30 - Kinder- und Jugendpsychiatrie","BGII";"307 - stationsäquivalente Behandlung in der Kinder- und Jugendpsychiatrie (30)","BGII";"31 - Psychosomatik","BGI";"","LEER";0,"Leer"},2,0)</f>
        <v>LEER</v>
      </c>
      <c r="AA479" s="8" t="str">
        <f t="shared" si="60"/>
        <v>Stationen</v>
      </c>
    </row>
    <row r="480" spans="2:27" ht="15" customHeight="1" x14ac:dyDescent="0.25">
      <c r="B480" s="76" t="str">
        <f t="shared" si="62"/>
        <v>!!!</v>
      </c>
      <c r="C480" s="310" t="str">
        <f>IF(LEN($E480)&gt;0,VLOOKUP(TEXT($E480,0),'Angaben Stationen'!$E$14:$V$215,17,0),"")</f>
        <v/>
      </c>
      <c r="D480" s="254" t="str">
        <f>IF(LEN($E480)&gt;0,VLOOKUP(TEXT($E480,0),'Angaben Stationen'!$E$14:$V$215,18,0),"")</f>
        <v/>
      </c>
      <c r="E480" s="344"/>
      <c r="F480" s="256"/>
      <c r="G480" s="256"/>
      <c r="H480" s="307"/>
      <c r="I480" s="183"/>
      <c r="R480" s="8">
        <f t="shared" si="55"/>
        <v>0</v>
      </c>
      <c r="S480" s="8">
        <f>VLOOKUP($D480,{"29 - Psychiatrie (Erwachsene)",1;"30 - Kinder- und Jugendpsychiatrie",1;"297 - stationsäquivalente Behandlung in der Erwachsenenpsychiatrie (29)",1;"307 - stationsäquivalente Behandlung in der Kinder- und Jugendpsychiatrie (30)",1;"31 - Psychosomatik",1;"",0;0,0},2,0)</f>
        <v>0</v>
      </c>
      <c r="T480" s="8">
        <f t="shared" si="61"/>
        <v>0</v>
      </c>
      <c r="U480" s="8">
        <f t="shared" si="63"/>
        <v>0</v>
      </c>
      <c r="V480" s="8">
        <f t="shared" si="56"/>
        <v>0</v>
      </c>
      <c r="W480" s="8">
        <f t="shared" si="57"/>
        <v>0</v>
      </c>
      <c r="X480" s="8">
        <f t="shared" si="58"/>
        <v>0</v>
      </c>
      <c r="Y480" s="8" t="str">
        <f t="shared" si="59"/>
        <v/>
      </c>
      <c r="Z480" s="8" t="str">
        <f>VLOOKUP($D480,{"29 - Psychiatrie (Erwachsene)","BGI";"297 - stationsäquivalente Behandlung in der Erwachsenenpsychiatrie (29)","BGI";"30 - Kinder- und Jugendpsychiatrie","BGII";"307 - stationsäquivalente Behandlung in der Kinder- und Jugendpsychiatrie (30)","BGII";"31 - Psychosomatik","BGI";"","LEER";0,"Leer"},2,0)</f>
        <v>LEER</v>
      </c>
      <c r="AA480" s="8" t="str">
        <f t="shared" si="60"/>
        <v>Stationen</v>
      </c>
    </row>
    <row r="481" spans="2:27" ht="15" customHeight="1" x14ac:dyDescent="0.25">
      <c r="B481" s="76" t="str">
        <f t="shared" si="62"/>
        <v>!!!</v>
      </c>
      <c r="C481" s="310" t="str">
        <f>IF(LEN($E481)&gt;0,VLOOKUP(TEXT($E481,0),'Angaben Stationen'!$E$14:$V$215,17,0),"")</f>
        <v/>
      </c>
      <c r="D481" s="254" t="str">
        <f>IF(LEN($E481)&gt;0,VLOOKUP(TEXT($E481,0),'Angaben Stationen'!$E$14:$V$215,18,0),"")</f>
        <v/>
      </c>
      <c r="E481" s="344"/>
      <c r="F481" s="256"/>
      <c r="G481" s="256"/>
      <c r="H481" s="307"/>
      <c r="I481" s="183"/>
      <c r="R481" s="8">
        <f t="shared" si="55"/>
        <v>0</v>
      </c>
      <c r="S481" s="8">
        <f>VLOOKUP($D481,{"29 - Psychiatrie (Erwachsene)",1;"30 - Kinder- und Jugendpsychiatrie",1;"297 - stationsäquivalente Behandlung in der Erwachsenenpsychiatrie (29)",1;"307 - stationsäquivalente Behandlung in der Kinder- und Jugendpsychiatrie (30)",1;"31 - Psychosomatik",1;"",0;0,0},2,0)</f>
        <v>0</v>
      </c>
      <c r="T481" s="8">
        <f t="shared" si="61"/>
        <v>0</v>
      </c>
      <c r="U481" s="8">
        <f t="shared" si="63"/>
        <v>0</v>
      </c>
      <c r="V481" s="8">
        <f t="shared" si="56"/>
        <v>0</v>
      </c>
      <c r="W481" s="8">
        <f t="shared" si="57"/>
        <v>0</v>
      </c>
      <c r="X481" s="8">
        <f t="shared" si="58"/>
        <v>0</v>
      </c>
      <c r="Y481" s="8" t="str">
        <f t="shared" si="59"/>
        <v/>
      </c>
      <c r="Z481" s="8" t="str">
        <f>VLOOKUP($D481,{"29 - Psychiatrie (Erwachsene)","BGI";"297 - stationsäquivalente Behandlung in der Erwachsenenpsychiatrie (29)","BGI";"30 - Kinder- und Jugendpsychiatrie","BGII";"307 - stationsäquivalente Behandlung in der Kinder- und Jugendpsychiatrie (30)","BGII";"31 - Psychosomatik","BGI";"","LEER";0,"Leer"},2,0)</f>
        <v>LEER</v>
      </c>
      <c r="AA481" s="8" t="str">
        <f t="shared" si="60"/>
        <v>Stationen</v>
      </c>
    </row>
    <row r="482" spans="2:27" ht="15" customHeight="1" x14ac:dyDescent="0.25">
      <c r="B482" s="76" t="str">
        <f t="shared" si="62"/>
        <v>!!!</v>
      </c>
      <c r="C482" s="310" t="str">
        <f>IF(LEN($E482)&gt;0,VLOOKUP(TEXT($E482,0),'Angaben Stationen'!$E$14:$V$215,17,0),"")</f>
        <v/>
      </c>
      <c r="D482" s="254" t="str">
        <f>IF(LEN($E482)&gt;0,VLOOKUP(TEXT($E482,0),'Angaben Stationen'!$E$14:$V$215,18,0),"")</f>
        <v/>
      </c>
      <c r="E482" s="344"/>
      <c r="F482" s="256"/>
      <c r="G482" s="256"/>
      <c r="H482" s="307"/>
      <c r="I482" s="183"/>
      <c r="R482" s="8">
        <f t="shared" ref="R482:R545" si="64">IF(LEN(B482)&gt;0,0,1)</f>
        <v>0</v>
      </c>
      <c r="S482" s="8">
        <f>VLOOKUP($D482,{"29 - Psychiatrie (Erwachsene)",1;"30 - Kinder- und Jugendpsychiatrie",1;"297 - stationsäquivalente Behandlung in der Erwachsenenpsychiatrie (29)",1;"307 - stationsäquivalente Behandlung in der Kinder- und Jugendpsychiatrie (30)",1;"31 - Psychosomatik",1;"",0;0,0},2,0)</f>
        <v>0</v>
      </c>
      <c r="T482" s="8">
        <f t="shared" si="61"/>
        <v>0</v>
      </c>
      <c r="U482" s="8">
        <f t="shared" si="63"/>
        <v>0</v>
      </c>
      <c r="V482" s="8">
        <f t="shared" ref="V482:V545" si="65">IF(VALUE($F482)&gt;0,1,0)</f>
        <v>0</v>
      </c>
      <c r="W482" s="8">
        <f t="shared" ref="W482:W545" si="66">IF(LEN($G482)&gt;0,1,0)</f>
        <v>0</v>
      </c>
      <c r="X482" s="8">
        <f t="shared" ref="X482:X545" si="67">IF(LEN($H482)&gt;0,1,0)</f>
        <v>0</v>
      </c>
      <c r="Y482" s="8" t="str">
        <f t="shared" ref="Y482:Y545" si="68">IF($D482&lt;&gt;"","MonatII","")</f>
        <v/>
      </c>
      <c r="Z482" s="8" t="str">
        <f>VLOOKUP($D482,{"29 - Psychiatrie (Erwachsene)","BGI";"297 - stationsäquivalente Behandlung in der Erwachsenenpsychiatrie (29)","BGI";"30 - Kinder- und Jugendpsychiatrie","BGII";"307 - stationsäquivalente Behandlung in der Kinder- und Jugendpsychiatrie (30)","BGII";"31 - Psychosomatik","BGI";"","LEER";0,"Leer"},2,0)</f>
        <v>LEER</v>
      </c>
      <c r="AA482" s="8" t="str">
        <f t="shared" ref="AA482:AA545" si="69">"Stationen"</f>
        <v>Stationen</v>
      </c>
    </row>
    <row r="483" spans="2:27" ht="15" customHeight="1" x14ac:dyDescent="0.25">
      <c r="B483" s="76" t="str">
        <f t="shared" si="62"/>
        <v>!!!</v>
      </c>
      <c r="C483" s="310" t="str">
        <f>IF(LEN($E483)&gt;0,VLOOKUP(TEXT($E483,0),'Angaben Stationen'!$E$14:$V$215,17,0),"")</f>
        <v/>
      </c>
      <c r="D483" s="254" t="str">
        <f>IF(LEN($E483)&gt;0,VLOOKUP(TEXT($E483,0),'Angaben Stationen'!$E$14:$V$215,18,0),"")</f>
        <v/>
      </c>
      <c r="E483" s="344"/>
      <c r="F483" s="256"/>
      <c r="G483" s="256"/>
      <c r="H483" s="307"/>
      <c r="I483" s="183"/>
      <c r="R483" s="8">
        <f t="shared" si="64"/>
        <v>0</v>
      </c>
      <c r="S483" s="8">
        <f>VLOOKUP($D483,{"29 - Psychiatrie (Erwachsene)",1;"30 - Kinder- und Jugendpsychiatrie",1;"297 - stationsäquivalente Behandlung in der Erwachsenenpsychiatrie (29)",1;"307 - stationsäquivalente Behandlung in der Kinder- und Jugendpsychiatrie (30)",1;"31 - Psychosomatik",1;"",0;0,0},2,0)</f>
        <v>0</v>
      </c>
      <c r="T483" s="8">
        <f t="shared" si="61"/>
        <v>0</v>
      </c>
      <c r="U483" s="8">
        <f t="shared" si="63"/>
        <v>0</v>
      </c>
      <c r="V483" s="8">
        <f t="shared" si="65"/>
        <v>0</v>
      </c>
      <c r="W483" s="8">
        <f t="shared" si="66"/>
        <v>0</v>
      </c>
      <c r="X483" s="8">
        <f t="shared" si="67"/>
        <v>0</v>
      </c>
      <c r="Y483" s="8" t="str">
        <f t="shared" si="68"/>
        <v/>
      </c>
      <c r="Z483" s="8" t="str">
        <f>VLOOKUP($D483,{"29 - Psychiatrie (Erwachsene)","BGI";"297 - stationsäquivalente Behandlung in der Erwachsenenpsychiatrie (29)","BGI";"30 - Kinder- und Jugendpsychiatrie","BGII";"307 - stationsäquivalente Behandlung in der Kinder- und Jugendpsychiatrie (30)","BGII";"31 - Psychosomatik","BGI";"","LEER";0,"Leer"},2,0)</f>
        <v>LEER</v>
      </c>
      <c r="AA483" s="8" t="str">
        <f t="shared" si="69"/>
        <v>Stationen</v>
      </c>
    </row>
    <row r="484" spans="2:27" ht="15" customHeight="1" x14ac:dyDescent="0.25">
      <c r="B484" s="76" t="str">
        <f t="shared" si="62"/>
        <v>!!!</v>
      </c>
      <c r="C484" s="310" t="str">
        <f>IF(LEN($E484)&gt;0,VLOOKUP(TEXT($E484,0),'Angaben Stationen'!$E$14:$V$215,17,0),"")</f>
        <v/>
      </c>
      <c r="D484" s="254" t="str">
        <f>IF(LEN($E484)&gt;0,VLOOKUP(TEXT($E484,0),'Angaben Stationen'!$E$14:$V$215,18,0),"")</f>
        <v/>
      </c>
      <c r="E484" s="344"/>
      <c r="F484" s="256"/>
      <c r="G484" s="256"/>
      <c r="H484" s="307"/>
      <c r="I484" s="183"/>
      <c r="R484" s="8">
        <f t="shared" si="64"/>
        <v>0</v>
      </c>
      <c r="S484" s="8">
        <f>VLOOKUP($D484,{"29 - Psychiatrie (Erwachsene)",1;"30 - Kinder- und Jugendpsychiatrie",1;"297 - stationsäquivalente Behandlung in der Erwachsenenpsychiatrie (29)",1;"307 - stationsäquivalente Behandlung in der Kinder- und Jugendpsychiatrie (30)",1;"31 - Psychosomatik",1;"",0;0,0},2,0)</f>
        <v>0</v>
      </c>
      <c r="T484" s="8">
        <f t="shared" si="61"/>
        <v>0</v>
      </c>
      <c r="U484" s="8">
        <f t="shared" si="63"/>
        <v>0</v>
      </c>
      <c r="V484" s="8">
        <f t="shared" si="65"/>
        <v>0</v>
      </c>
      <c r="W484" s="8">
        <f t="shared" si="66"/>
        <v>0</v>
      </c>
      <c r="X484" s="8">
        <f t="shared" si="67"/>
        <v>0</v>
      </c>
      <c r="Y484" s="8" t="str">
        <f t="shared" si="68"/>
        <v/>
      </c>
      <c r="Z484" s="8" t="str">
        <f>VLOOKUP($D484,{"29 - Psychiatrie (Erwachsene)","BGI";"297 - stationsäquivalente Behandlung in der Erwachsenenpsychiatrie (29)","BGI";"30 - Kinder- und Jugendpsychiatrie","BGII";"307 - stationsäquivalente Behandlung in der Kinder- und Jugendpsychiatrie (30)","BGII";"31 - Psychosomatik","BGI";"","LEER";0,"Leer"},2,0)</f>
        <v>LEER</v>
      </c>
      <c r="AA484" s="8" t="str">
        <f t="shared" si="69"/>
        <v>Stationen</v>
      </c>
    </row>
    <row r="485" spans="2:27" ht="15" customHeight="1" x14ac:dyDescent="0.25">
      <c r="B485" s="76" t="str">
        <f t="shared" si="62"/>
        <v>!!!</v>
      </c>
      <c r="C485" s="310" t="str">
        <f>IF(LEN($E485)&gt;0,VLOOKUP(TEXT($E485,0),'Angaben Stationen'!$E$14:$V$215,17,0),"")</f>
        <v/>
      </c>
      <c r="D485" s="254" t="str">
        <f>IF(LEN($E485)&gt;0,VLOOKUP(TEXT($E485,0),'Angaben Stationen'!$E$14:$V$215,18,0),"")</f>
        <v/>
      </c>
      <c r="E485" s="344"/>
      <c r="F485" s="256"/>
      <c r="G485" s="256"/>
      <c r="H485" s="307"/>
      <c r="I485" s="183"/>
      <c r="R485" s="8">
        <f t="shared" si="64"/>
        <v>0</v>
      </c>
      <c r="S485" s="8">
        <f>VLOOKUP($D485,{"29 - Psychiatrie (Erwachsene)",1;"30 - Kinder- und Jugendpsychiatrie",1;"297 - stationsäquivalente Behandlung in der Erwachsenenpsychiatrie (29)",1;"307 - stationsäquivalente Behandlung in der Kinder- und Jugendpsychiatrie (30)",1;"31 - Psychosomatik",1;"",0;0,0},2,0)</f>
        <v>0</v>
      </c>
      <c r="T485" s="8">
        <f t="shared" si="61"/>
        <v>0</v>
      </c>
      <c r="U485" s="8">
        <f t="shared" si="63"/>
        <v>0</v>
      </c>
      <c r="V485" s="8">
        <f t="shared" si="65"/>
        <v>0</v>
      </c>
      <c r="W485" s="8">
        <f t="shared" si="66"/>
        <v>0</v>
      </c>
      <c r="X485" s="8">
        <f t="shared" si="67"/>
        <v>0</v>
      </c>
      <c r="Y485" s="8" t="str">
        <f t="shared" si="68"/>
        <v/>
      </c>
      <c r="Z485" s="8" t="str">
        <f>VLOOKUP($D485,{"29 - Psychiatrie (Erwachsene)","BGI";"297 - stationsäquivalente Behandlung in der Erwachsenenpsychiatrie (29)","BGI";"30 - Kinder- und Jugendpsychiatrie","BGII";"307 - stationsäquivalente Behandlung in der Kinder- und Jugendpsychiatrie (30)","BGII";"31 - Psychosomatik","BGI";"","LEER";0,"Leer"},2,0)</f>
        <v>LEER</v>
      </c>
      <c r="AA485" s="8" t="str">
        <f t="shared" si="69"/>
        <v>Stationen</v>
      </c>
    </row>
    <row r="486" spans="2:27" ht="15" customHeight="1" x14ac:dyDescent="0.25">
      <c r="B486" s="76" t="str">
        <f t="shared" si="62"/>
        <v>!!!</v>
      </c>
      <c r="C486" s="310" t="str">
        <f>IF(LEN($E486)&gt;0,VLOOKUP(TEXT($E486,0),'Angaben Stationen'!$E$14:$V$215,17,0),"")</f>
        <v/>
      </c>
      <c r="D486" s="254" t="str">
        <f>IF(LEN($E486)&gt;0,VLOOKUP(TEXT($E486,0),'Angaben Stationen'!$E$14:$V$215,18,0),"")</f>
        <v/>
      </c>
      <c r="E486" s="344"/>
      <c r="F486" s="256"/>
      <c r="G486" s="256"/>
      <c r="H486" s="307"/>
      <c r="I486" s="183"/>
      <c r="R486" s="8">
        <f t="shared" si="64"/>
        <v>0</v>
      </c>
      <c r="S486" s="8">
        <f>VLOOKUP($D486,{"29 - Psychiatrie (Erwachsene)",1;"30 - Kinder- und Jugendpsychiatrie",1;"297 - stationsäquivalente Behandlung in der Erwachsenenpsychiatrie (29)",1;"307 - stationsäquivalente Behandlung in der Kinder- und Jugendpsychiatrie (30)",1;"31 - Psychosomatik",1;"",0;0,0},2,0)</f>
        <v>0</v>
      </c>
      <c r="T486" s="8">
        <f t="shared" ref="T486:T549" si="70">IF(LEN($C486)&gt;0,1,0)</f>
        <v>0</v>
      </c>
      <c r="U486" s="8">
        <f t="shared" si="63"/>
        <v>0</v>
      </c>
      <c r="V486" s="8">
        <f t="shared" si="65"/>
        <v>0</v>
      </c>
      <c r="W486" s="8">
        <f t="shared" si="66"/>
        <v>0</v>
      </c>
      <c r="X486" s="8">
        <f t="shared" si="67"/>
        <v>0</v>
      </c>
      <c r="Y486" s="8" t="str">
        <f t="shared" si="68"/>
        <v/>
      </c>
      <c r="Z486" s="8" t="str">
        <f>VLOOKUP($D486,{"29 - Psychiatrie (Erwachsene)","BGI";"297 - stationsäquivalente Behandlung in der Erwachsenenpsychiatrie (29)","BGI";"30 - Kinder- und Jugendpsychiatrie","BGII";"307 - stationsäquivalente Behandlung in der Kinder- und Jugendpsychiatrie (30)","BGII";"31 - Psychosomatik","BGI";"","LEER";0,"Leer"},2,0)</f>
        <v>LEER</v>
      </c>
      <c r="AA486" s="8" t="str">
        <f t="shared" si="69"/>
        <v>Stationen</v>
      </c>
    </row>
    <row r="487" spans="2:27" ht="15" customHeight="1" x14ac:dyDescent="0.25">
      <c r="B487" s="76" t="str">
        <f t="shared" si="62"/>
        <v>!!!</v>
      </c>
      <c r="C487" s="310" t="str">
        <f>IF(LEN($E487)&gt;0,VLOOKUP(TEXT($E487,0),'Angaben Stationen'!$E$14:$V$215,17,0),"")</f>
        <v/>
      </c>
      <c r="D487" s="254" t="str">
        <f>IF(LEN($E487)&gt;0,VLOOKUP(TEXT($E487,0),'Angaben Stationen'!$E$14:$V$215,18,0),"")</f>
        <v/>
      </c>
      <c r="E487" s="344"/>
      <c r="F487" s="256"/>
      <c r="G487" s="256"/>
      <c r="H487" s="307"/>
      <c r="I487" s="183"/>
      <c r="R487" s="8">
        <f t="shared" si="64"/>
        <v>0</v>
      </c>
      <c r="S487" s="8">
        <f>VLOOKUP($D487,{"29 - Psychiatrie (Erwachsene)",1;"30 - Kinder- und Jugendpsychiatrie",1;"297 - stationsäquivalente Behandlung in der Erwachsenenpsychiatrie (29)",1;"307 - stationsäquivalente Behandlung in der Kinder- und Jugendpsychiatrie (30)",1;"31 - Psychosomatik",1;"",0;0,0},2,0)</f>
        <v>0</v>
      </c>
      <c r="T487" s="8">
        <f t="shared" si="70"/>
        <v>0</v>
      </c>
      <c r="U487" s="8">
        <f t="shared" si="63"/>
        <v>0</v>
      </c>
      <c r="V487" s="8">
        <f t="shared" si="65"/>
        <v>0</v>
      </c>
      <c r="W487" s="8">
        <f t="shared" si="66"/>
        <v>0</v>
      </c>
      <c r="X487" s="8">
        <f t="shared" si="67"/>
        <v>0</v>
      </c>
      <c r="Y487" s="8" t="str">
        <f t="shared" si="68"/>
        <v/>
      </c>
      <c r="Z487" s="8" t="str">
        <f>VLOOKUP($D487,{"29 - Psychiatrie (Erwachsene)","BGI";"297 - stationsäquivalente Behandlung in der Erwachsenenpsychiatrie (29)","BGI";"30 - Kinder- und Jugendpsychiatrie","BGII";"307 - stationsäquivalente Behandlung in der Kinder- und Jugendpsychiatrie (30)","BGII";"31 - Psychosomatik","BGI";"","LEER";0,"Leer"},2,0)</f>
        <v>LEER</v>
      </c>
      <c r="AA487" s="8" t="str">
        <f t="shared" si="69"/>
        <v>Stationen</v>
      </c>
    </row>
    <row r="488" spans="2:27" ht="15" customHeight="1" x14ac:dyDescent="0.25">
      <c r="B488" s="76" t="str">
        <f t="shared" si="62"/>
        <v>!!!</v>
      </c>
      <c r="C488" s="310" t="str">
        <f>IF(LEN($E488)&gt;0,VLOOKUP(TEXT($E488,0),'Angaben Stationen'!$E$14:$V$215,17,0),"")</f>
        <v/>
      </c>
      <c r="D488" s="254" t="str">
        <f>IF(LEN($E488)&gt;0,VLOOKUP(TEXT($E488,0),'Angaben Stationen'!$E$14:$V$215,18,0),"")</f>
        <v/>
      </c>
      <c r="E488" s="344"/>
      <c r="F488" s="256"/>
      <c r="G488" s="256"/>
      <c r="H488" s="307"/>
      <c r="I488" s="183"/>
      <c r="R488" s="8">
        <f t="shared" si="64"/>
        <v>0</v>
      </c>
      <c r="S488" s="8">
        <f>VLOOKUP($D488,{"29 - Psychiatrie (Erwachsene)",1;"30 - Kinder- und Jugendpsychiatrie",1;"297 - stationsäquivalente Behandlung in der Erwachsenenpsychiatrie (29)",1;"307 - stationsäquivalente Behandlung in der Kinder- und Jugendpsychiatrie (30)",1;"31 - Psychosomatik",1;"",0;0,0},2,0)</f>
        <v>0</v>
      </c>
      <c r="T488" s="8">
        <f t="shared" si="70"/>
        <v>0</v>
      </c>
      <c r="U488" s="8">
        <f t="shared" si="63"/>
        <v>0</v>
      </c>
      <c r="V488" s="8">
        <f t="shared" si="65"/>
        <v>0</v>
      </c>
      <c r="W488" s="8">
        <f t="shared" si="66"/>
        <v>0</v>
      </c>
      <c r="X488" s="8">
        <f t="shared" si="67"/>
        <v>0</v>
      </c>
      <c r="Y488" s="8" t="str">
        <f t="shared" si="68"/>
        <v/>
      </c>
      <c r="Z488" s="8" t="str">
        <f>VLOOKUP($D488,{"29 - Psychiatrie (Erwachsene)","BGI";"297 - stationsäquivalente Behandlung in der Erwachsenenpsychiatrie (29)","BGI";"30 - Kinder- und Jugendpsychiatrie","BGII";"307 - stationsäquivalente Behandlung in der Kinder- und Jugendpsychiatrie (30)","BGII";"31 - Psychosomatik","BGI";"","LEER";0,"Leer"},2,0)</f>
        <v>LEER</v>
      </c>
      <c r="AA488" s="8" t="str">
        <f t="shared" si="69"/>
        <v>Stationen</v>
      </c>
    </row>
    <row r="489" spans="2:27" ht="15" customHeight="1" x14ac:dyDescent="0.25">
      <c r="B489" s="76" t="str">
        <f t="shared" si="62"/>
        <v>!!!</v>
      </c>
      <c r="C489" s="310" t="str">
        <f>IF(LEN($E489)&gt;0,VLOOKUP(TEXT($E489,0),'Angaben Stationen'!$E$14:$V$215,17,0),"")</f>
        <v/>
      </c>
      <c r="D489" s="254" t="str">
        <f>IF(LEN($E489)&gt;0,VLOOKUP(TEXT($E489,0),'Angaben Stationen'!$E$14:$V$215,18,0),"")</f>
        <v/>
      </c>
      <c r="E489" s="344"/>
      <c r="F489" s="256"/>
      <c r="G489" s="256"/>
      <c r="H489" s="307"/>
      <c r="I489" s="183"/>
      <c r="R489" s="8">
        <f t="shared" si="64"/>
        <v>0</v>
      </c>
      <c r="S489" s="8">
        <f>VLOOKUP($D489,{"29 - Psychiatrie (Erwachsene)",1;"30 - Kinder- und Jugendpsychiatrie",1;"297 - stationsäquivalente Behandlung in der Erwachsenenpsychiatrie (29)",1;"307 - stationsäquivalente Behandlung in der Kinder- und Jugendpsychiatrie (30)",1;"31 - Psychosomatik",1;"",0;0,0},2,0)</f>
        <v>0</v>
      </c>
      <c r="T489" s="8">
        <f t="shared" si="70"/>
        <v>0</v>
      </c>
      <c r="U489" s="8">
        <f t="shared" si="63"/>
        <v>0</v>
      </c>
      <c r="V489" s="8">
        <f t="shared" si="65"/>
        <v>0</v>
      </c>
      <c r="W489" s="8">
        <f t="shared" si="66"/>
        <v>0</v>
      </c>
      <c r="X489" s="8">
        <f t="shared" si="67"/>
        <v>0</v>
      </c>
      <c r="Y489" s="8" t="str">
        <f t="shared" si="68"/>
        <v/>
      </c>
      <c r="Z489" s="8" t="str">
        <f>VLOOKUP($D489,{"29 - Psychiatrie (Erwachsene)","BGI";"297 - stationsäquivalente Behandlung in der Erwachsenenpsychiatrie (29)","BGI";"30 - Kinder- und Jugendpsychiatrie","BGII";"307 - stationsäquivalente Behandlung in der Kinder- und Jugendpsychiatrie (30)","BGII";"31 - Psychosomatik","BGI";"","LEER";0,"Leer"},2,0)</f>
        <v>LEER</v>
      </c>
      <c r="AA489" s="8" t="str">
        <f t="shared" si="69"/>
        <v>Stationen</v>
      </c>
    </row>
    <row r="490" spans="2:27" ht="15" customHeight="1" x14ac:dyDescent="0.25">
      <c r="B490" s="76" t="str">
        <f t="shared" si="62"/>
        <v>!!!</v>
      </c>
      <c r="C490" s="310" t="str">
        <f>IF(LEN($E490)&gt;0,VLOOKUP(TEXT($E490,0),'Angaben Stationen'!$E$14:$V$215,17,0),"")</f>
        <v/>
      </c>
      <c r="D490" s="254" t="str">
        <f>IF(LEN($E490)&gt;0,VLOOKUP(TEXT($E490,0),'Angaben Stationen'!$E$14:$V$215,18,0),"")</f>
        <v/>
      </c>
      <c r="E490" s="344"/>
      <c r="F490" s="256"/>
      <c r="G490" s="256"/>
      <c r="H490" s="307"/>
      <c r="I490" s="183"/>
      <c r="R490" s="8">
        <f t="shared" si="64"/>
        <v>0</v>
      </c>
      <c r="S490" s="8">
        <f>VLOOKUP($D490,{"29 - Psychiatrie (Erwachsene)",1;"30 - Kinder- und Jugendpsychiatrie",1;"297 - stationsäquivalente Behandlung in der Erwachsenenpsychiatrie (29)",1;"307 - stationsäquivalente Behandlung in der Kinder- und Jugendpsychiatrie (30)",1;"31 - Psychosomatik",1;"",0;0,0},2,0)</f>
        <v>0</v>
      </c>
      <c r="T490" s="8">
        <f t="shared" si="70"/>
        <v>0</v>
      </c>
      <c r="U490" s="8">
        <f t="shared" si="63"/>
        <v>0</v>
      </c>
      <c r="V490" s="8">
        <f t="shared" si="65"/>
        <v>0</v>
      </c>
      <c r="W490" s="8">
        <f t="shared" si="66"/>
        <v>0</v>
      </c>
      <c r="X490" s="8">
        <f t="shared" si="67"/>
        <v>0</v>
      </c>
      <c r="Y490" s="8" t="str">
        <f t="shared" si="68"/>
        <v/>
      </c>
      <c r="Z490" s="8" t="str">
        <f>VLOOKUP($D490,{"29 - Psychiatrie (Erwachsene)","BGI";"297 - stationsäquivalente Behandlung in der Erwachsenenpsychiatrie (29)","BGI";"30 - Kinder- und Jugendpsychiatrie","BGII";"307 - stationsäquivalente Behandlung in der Kinder- und Jugendpsychiatrie (30)","BGII";"31 - Psychosomatik","BGI";"","LEER";0,"Leer"},2,0)</f>
        <v>LEER</v>
      </c>
      <c r="AA490" s="8" t="str">
        <f t="shared" si="69"/>
        <v>Stationen</v>
      </c>
    </row>
    <row r="491" spans="2:27" ht="15" customHeight="1" x14ac:dyDescent="0.25">
      <c r="B491" s="76" t="str">
        <f t="shared" si="62"/>
        <v>!!!</v>
      </c>
      <c r="C491" s="310" t="str">
        <f>IF(LEN($E491)&gt;0,VLOOKUP(TEXT($E491,0),'Angaben Stationen'!$E$14:$V$215,17,0),"")</f>
        <v/>
      </c>
      <c r="D491" s="254" t="str">
        <f>IF(LEN($E491)&gt;0,VLOOKUP(TEXT($E491,0),'Angaben Stationen'!$E$14:$V$215,18,0),"")</f>
        <v/>
      </c>
      <c r="E491" s="344"/>
      <c r="F491" s="256"/>
      <c r="G491" s="256"/>
      <c r="H491" s="307"/>
      <c r="I491" s="183"/>
      <c r="R491" s="8">
        <f t="shared" si="64"/>
        <v>0</v>
      </c>
      <c r="S491" s="8">
        <f>VLOOKUP($D491,{"29 - Psychiatrie (Erwachsene)",1;"30 - Kinder- und Jugendpsychiatrie",1;"297 - stationsäquivalente Behandlung in der Erwachsenenpsychiatrie (29)",1;"307 - stationsäquivalente Behandlung in der Kinder- und Jugendpsychiatrie (30)",1;"31 - Psychosomatik",1;"",0;0,0},2,0)</f>
        <v>0</v>
      </c>
      <c r="T491" s="8">
        <f t="shared" si="70"/>
        <v>0</v>
      </c>
      <c r="U491" s="8">
        <f t="shared" si="63"/>
        <v>0</v>
      </c>
      <c r="V491" s="8">
        <f t="shared" si="65"/>
        <v>0</v>
      </c>
      <c r="W491" s="8">
        <f t="shared" si="66"/>
        <v>0</v>
      </c>
      <c r="X491" s="8">
        <f t="shared" si="67"/>
        <v>0</v>
      </c>
      <c r="Y491" s="8" t="str">
        <f t="shared" si="68"/>
        <v/>
      </c>
      <c r="Z491" s="8" t="str">
        <f>VLOOKUP($D491,{"29 - Psychiatrie (Erwachsene)","BGI";"297 - stationsäquivalente Behandlung in der Erwachsenenpsychiatrie (29)","BGI";"30 - Kinder- und Jugendpsychiatrie","BGII";"307 - stationsäquivalente Behandlung in der Kinder- und Jugendpsychiatrie (30)","BGII";"31 - Psychosomatik","BGI";"","LEER";0,"Leer"},2,0)</f>
        <v>LEER</v>
      </c>
      <c r="AA491" s="8" t="str">
        <f t="shared" si="69"/>
        <v>Stationen</v>
      </c>
    </row>
    <row r="492" spans="2:27" ht="15" customHeight="1" x14ac:dyDescent="0.25">
      <c r="B492" s="76" t="str">
        <f t="shared" si="62"/>
        <v>!!!</v>
      </c>
      <c r="C492" s="310" t="str">
        <f>IF(LEN($E492)&gt;0,VLOOKUP(TEXT($E492,0),'Angaben Stationen'!$E$14:$V$215,17,0),"")</f>
        <v/>
      </c>
      <c r="D492" s="254" t="str">
        <f>IF(LEN($E492)&gt;0,VLOOKUP(TEXT($E492,0),'Angaben Stationen'!$E$14:$V$215,18,0),"")</f>
        <v/>
      </c>
      <c r="E492" s="344"/>
      <c r="F492" s="256"/>
      <c r="G492" s="256"/>
      <c r="H492" s="307"/>
      <c r="I492" s="183"/>
      <c r="R492" s="8">
        <f t="shared" si="64"/>
        <v>0</v>
      </c>
      <c r="S492" s="8">
        <f>VLOOKUP($D492,{"29 - Psychiatrie (Erwachsene)",1;"30 - Kinder- und Jugendpsychiatrie",1;"297 - stationsäquivalente Behandlung in der Erwachsenenpsychiatrie (29)",1;"307 - stationsäquivalente Behandlung in der Kinder- und Jugendpsychiatrie (30)",1;"31 - Psychosomatik",1;"",0;0,0},2,0)</f>
        <v>0</v>
      </c>
      <c r="T492" s="8">
        <f t="shared" si="70"/>
        <v>0</v>
      </c>
      <c r="U492" s="8">
        <f t="shared" si="63"/>
        <v>0</v>
      </c>
      <c r="V492" s="8">
        <f t="shared" si="65"/>
        <v>0</v>
      </c>
      <c r="W492" s="8">
        <f t="shared" si="66"/>
        <v>0</v>
      </c>
      <c r="X492" s="8">
        <f t="shared" si="67"/>
        <v>0</v>
      </c>
      <c r="Y492" s="8" t="str">
        <f t="shared" si="68"/>
        <v/>
      </c>
      <c r="Z492" s="8" t="str">
        <f>VLOOKUP($D492,{"29 - Psychiatrie (Erwachsene)","BGI";"297 - stationsäquivalente Behandlung in der Erwachsenenpsychiatrie (29)","BGI";"30 - Kinder- und Jugendpsychiatrie","BGII";"307 - stationsäquivalente Behandlung in der Kinder- und Jugendpsychiatrie (30)","BGII";"31 - Psychosomatik","BGI";"","LEER";0,"Leer"},2,0)</f>
        <v>LEER</v>
      </c>
      <c r="AA492" s="8" t="str">
        <f t="shared" si="69"/>
        <v>Stationen</v>
      </c>
    </row>
    <row r="493" spans="2:27" ht="15" customHeight="1" x14ac:dyDescent="0.25">
      <c r="B493" s="76" t="str">
        <f t="shared" si="62"/>
        <v>!!!</v>
      </c>
      <c r="C493" s="310" t="str">
        <f>IF(LEN($E493)&gt;0,VLOOKUP(TEXT($E493,0),'Angaben Stationen'!$E$14:$V$215,17,0),"")</f>
        <v/>
      </c>
      <c r="D493" s="254" t="str">
        <f>IF(LEN($E493)&gt;0,VLOOKUP(TEXT($E493,0),'Angaben Stationen'!$E$14:$V$215,18,0),"")</f>
        <v/>
      </c>
      <c r="E493" s="344"/>
      <c r="F493" s="256"/>
      <c r="G493" s="256"/>
      <c r="H493" s="307"/>
      <c r="I493" s="183"/>
      <c r="R493" s="8">
        <f t="shared" si="64"/>
        <v>0</v>
      </c>
      <c r="S493" s="8">
        <f>VLOOKUP($D493,{"29 - Psychiatrie (Erwachsene)",1;"30 - Kinder- und Jugendpsychiatrie",1;"297 - stationsäquivalente Behandlung in der Erwachsenenpsychiatrie (29)",1;"307 - stationsäquivalente Behandlung in der Kinder- und Jugendpsychiatrie (30)",1;"31 - Psychosomatik",1;"",0;0,0},2,0)</f>
        <v>0</v>
      </c>
      <c r="T493" s="8">
        <f t="shared" si="70"/>
        <v>0</v>
      </c>
      <c r="U493" s="8">
        <f t="shared" si="63"/>
        <v>0</v>
      </c>
      <c r="V493" s="8">
        <f t="shared" si="65"/>
        <v>0</v>
      </c>
      <c r="W493" s="8">
        <f t="shared" si="66"/>
        <v>0</v>
      </c>
      <c r="X493" s="8">
        <f t="shared" si="67"/>
        <v>0</v>
      </c>
      <c r="Y493" s="8" t="str">
        <f t="shared" si="68"/>
        <v/>
      </c>
      <c r="Z493" s="8" t="str">
        <f>VLOOKUP($D493,{"29 - Psychiatrie (Erwachsene)","BGI";"297 - stationsäquivalente Behandlung in der Erwachsenenpsychiatrie (29)","BGI";"30 - Kinder- und Jugendpsychiatrie","BGII";"307 - stationsäquivalente Behandlung in der Kinder- und Jugendpsychiatrie (30)","BGII";"31 - Psychosomatik","BGI";"","LEER";0,"Leer"},2,0)</f>
        <v>LEER</v>
      </c>
      <c r="AA493" s="8" t="str">
        <f t="shared" si="69"/>
        <v>Stationen</v>
      </c>
    </row>
    <row r="494" spans="2:27" ht="15" customHeight="1" x14ac:dyDescent="0.25">
      <c r="B494" s="76" t="str">
        <f t="shared" si="62"/>
        <v>!!!</v>
      </c>
      <c r="C494" s="310" t="str">
        <f>IF(LEN($E494)&gt;0,VLOOKUP(TEXT($E494,0),'Angaben Stationen'!$E$14:$V$215,17,0),"")</f>
        <v/>
      </c>
      <c r="D494" s="254" t="str">
        <f>IF(LEN($E494)&gt;0,VLOOKUP(TEXT($E494,0),'Angaben Stationen'!$E$14:$V$215,18,0),"")</f>
        <v/>
      </c>
      <c r="E494" s="344"/>
      <c r="F494" s="256"/>
      <c r="G494" s="256"/>
      <c r="H494" s="307"/>
      <c r="I494" s="183"/>
      <c r="R494" s="8">
        <f t="shared" si="64"/>
        <v>0</v>
      </c>
      <c r="S494" s="8">
        <f>VLOOKUP($D494,{"29 - Psychiatrie (Erwachsene)",1;"30 - Kinder- und Jugendpsychiatrie",1;"297 - stationsäquivalente Behandlung in der Erwachsenenpsychiatrie (29)",1;"307 - stationsäquivalente Behandlung in der Kinder- und Jugendpsychiatrie (30)",1;"31 - Psychosomatik",1;"",0;0,0},2,0)</f>
        <v>0</v>
      </c>
      <c r="T494" s="8">
        <f t="shared" si="70"/>
        <v>0</v>
      </c>
      <c r="U494" s="8">
        <f t="shared" si="63"/>
        <v>0</v>
      </c>
      <c r="V494" s="8">
        <f t="shared" si="65"/>
        <v>0</v>
      </c>
      <c r="W494" s="8">
        <f t="shared" si="66"/>
        <v>0</v>
      </c>
      <c r="X494" s="8">
        <f t="shared" si="67"/>
        <v>0</v>
      </c>
      <c r="Y494" s="8" t="str">
        <f t="shared" si="68"/>
        <v/>
      </c>
      <c r="Z494" s="8" t="str">
        <f>VLOOKUP($D494,{"29 - Psychiatrie (Erwachsene)","BGI";"297 - stationsäquivalente Behandlung in der Erwachsenenpsychiatrie (29)","BGI";"30 - Kinder- und Jugendpsychiatrie","BGII";"307 - stationsäquivalente Behandlung in der Kinder- und Jugendpsychiatrie (30)","BGII";"31 - Psychosomatik","BGI";"","LEER";0,"Leer"},2,0)</f>
        <v>LEER</v>
      </c>
      <c r="AA494" s="8" t="str">
        <f t="shared" si="69"/>
        <v>Stationen</v>
      </c>
    </row>
    <row r="495" spans="2:27" ht="15" customHeight="1" x14ac:dyDescent="0.25">
      <c r="B495" s="76" t="str">
        <f t="shared" si="62"/>
        <v>!!!</v>
      </c>
      <c r="C495" s="310" t="str">
        <f>IF(LEN($E495)&gt;0,VLOOKUP(TEXT($E495,0),'Angaben Stationen'!$E$14:$V$215,17,0),"")</f>
        <v/>
      </c>
      <c r="D495" s="254" t="str">
        <f>IF(LEN($E495)&gt;0,VLOOKUP(TEXT($E495,0),'Angaben Stationen'!$E$14:$V$215,18,0),"")</f>
        <v/>
      </c>
      <c r="E495" s="344"/>
      <c r="F495" s="256"/>
      <c r="G495" s="256"/>
      <c r="H495" s="307"/>
      <c r="I495" s="183"/>
      <c r="R495" s="8">
        <f t="shared" si="64"/>
        <v>0</v>
      </c>
      <c r="S495" s="8">
        <f>VLOOKUP($D495,{"29 - Psychiatrie (Erwachsene)",1;"30 - Kinder- und Jugendpsychiatrie",1;"297 - stationsäquivalente Behandlung in der Erwachsenenpsychiatrie (29)",1;"307 - stationsäquivalente Behandlung in der Kinder- und Jugendpsychiatrie (30)",1;"31 - Psychosomatik",1;"",0;0,0},2,0)</f>
        <v>0</v>
      </c>
      <c r="T495" s="8">
        <f t="shared" si="70"/>
        <v>0</v>
      </c>
      <c r="U495" s="8">
        <f t="shared" si="63"/>
        <v>0</v>
      </c>
      <c r="V495" s="8">
        <f t="shared" si="65"/>
        <v>0</v>
      </c>
      <c r="W495" s="8">
        <f t="shared" si="66"/>
        <v>0</v>
      </c>
      <c r="X495" s="8">
        <f t="shared" si="67"/>
        <v>0</v>
      </c>
      <c r="Y495" s="8" t="str">
        <f t="shared" si="68"/>
        <v/>
      </c>
      <c r="Z495" s="8" t="str">
        <f>VLOOKUP($D495,{"29 - Psychiatrie (Erwachsene)","BGI";"297 - stationsäquivalente Behandlung in der Erwachsenenpsychiatrie (29)","BGI";"30 - Kinder- und Jugendpsychiatrie","BGII";"307 - stationsäquivalente Behandlung in der Kinder- und Jugendpsychiatrie (30)","BGII";"31 - Psychosomatik","BGI";"","LEER";0,"Leer"},2,0)</f>
        <v>LEER</v>
      </c>
      <c r="AA495" s="8" t="str">
        <f t="shared" si="69"/>
        <v>Stationen</v>
      </c>
    </row>
    <row r="496" spans="2:27" ht="15" customHeight="1" x14ac:dyDescent="0.25">
      <c r="B496" s="76" t="str">
        <f t="shared" si="62"/>
        <v>!!!</v>
      </c>
      <c r="C496" s="310" t="str">
        <f>IF(LEN($E496)&gt;0,VLOOKUP(TEXT($E496,0),'Angaben Stationen'!$E$14:$V$215,17,0),"")</f>
        <v/>
      </c>
      <c r="D496" s="254" t="str">
        <f>IF(LEN($E496)&gt;0,VLOOKUP(TEXT($E496,0),'Angaben Stationen'!$E$14:$V$215,18,0),"")</f>
        <v/>
      </c>
      <c r="E496" s="344"/>
      <c r="F496" s="256"/>
      <c r="G496" s="256"/>
      <c r="H496" s="307"/>
      <c r="I496" s="183"/>
      <c r="R496" s="8">
        <f t="shared" si="64"/>
        <v>0</v>
      </c>
      <c r="S496" s="8">
        <f>VLOOKUP($D496,{"29 - Psychiatrie (Erwachsene)",1;"30 - Kinder- und Jugendpsychiatrie",1;"297 - stationsäquivalente Behandlung in der Erwachsenenpsychiatrie (29)",1;"307 - stationsäquivalente Behandlung in der Kinder- und Jugendpsychiatrie (30)",1;"31 - Psychosomatik",1;"",0;0,0},2,0)</f>
        <v>0</v>
      </c>
      <c r="T496" s="8">
        <f t="shared" si="70"/>
        <v>0</v>
      </c>
      <c r="U496" s="8">
        <f t="shared" si="63"/>
        <v>0</v>
      </c>
      <c r="V496" s="8">
        <f t="shared" si="65"/>
        <v>0</v>
      </c>
      <c r="W496" s="8">
        <f t="shared" si="66"/>
        <v>0</v>
      </c>
      <c r="X496" s="8">
        <f t="shared" si="67"/>
        <v>0</v>
      </c>
      <c r="Y496" s="8" t="str">
        <f t="shared" si="68"/>
        <v/>
      </c>
      <c r="Z496" s="8" t="str">
        <f>VLOOKUP($D496,{"29 - Psychiatrie (Erwachsene)","BGI";"297 - stationsäquivalente Behandlung in der Erwachsenenpsychiatrie (29)","BGI";"30 - Kinder- und Jugendpsychiatrie","BGII";"307 - stationsäquivalente Behandlung in der Kinder- und Jugendpsychiatrie (30)","BGII";"31 - Psychosomatik","BGI";"","LEER";0,"Leer"},2,0)</f>
        <v>LEER</v>
      </c>
      <c r="AA496" s="8" t="str">
        <f t="shared" si="69"/>
        <v>Stationen</v>
      </c>
    </row>
    <row r="497" spans="2:27" ht="15" customHeight="1" x14ac:dyDescent="0.25">
      <c r="B497" s="76" t="str">
        <f t="shared" si="62"/>
        <v>!!!</v>
      </c>
      <c r="C497" s="310" t="str">
        <f>IF(LEN($E497)&gt;0,VLOOKUP(TEXT($E497,0),'Angaben Stationen'!$E$14:$V$215,17,0),"")</f>
        <v/>
      </c>
      <c r="D497" s="254" t="str">
        <f>IF(LEN($E497)&gt;0,VLOOKUP(TEXT($E497,0),'Angaben Stationen'!$E$14:$V$215,18,0),"")</f>
        <v/>
      </c>
      <c r="E497" s="344"/>
      <c r="F497" s="256"/>
      <c r="G497" s="256"/>
      <c r="H497" s="307"/>
      <c r="I497" s="183"/>
      <c r="R497" s="8">
        <f t="shared" si="64"/>
        <v>0</v>
      </c>
      <c r="S497" s="8">
        <f>VLOOKUP($D497,{"29 - Psychiatrie (Erwachsene)",1;"30 - Kinder- und Jugendpsychiatrie",1;"297 - stationsäquivalente Behandlung in der Erwachsenenpsychiatrie (29)",1;"307 - stationsäquivalente Behandlung in der Kinder- und Jugendpsychiatrie (30)",1;"31 - Psychosomatik",1;"",0;0,0},2,0)</f>
        <v>0</v>
      </c>
      <c r="T497" s="8">
        <f t="shared" si="70"/>
        <v>0</v>
      </c>
      <c r="U497" s="8">
        <f t="shared" si="63"/>
        <v>0</v>
      </c>
      <c r="V497" s="8">
        <f t="shared" si="65"/>
        <v>0</v>
      </c>
      <c r="W497" s="8">
        <f t="shared" si="66"/>
        <v>0</v>
      </c>
      <c r="X497" s="8">
        <f t="shared" si="67"/>
        <v>0</v>
      </c>
      <c r="Y497" s="8" t="str">
        <f t="shared" si="68"/>
        <v/>
      </c>
      <c r="Z497" s="8" t="str">
        <f>VLOOKUP($D497,{"29 - Psychiatrie (Erwachsene)","BGI";"297 - stationsäquivalente Behandlung in der Erwachsenenpsychiatrie (29)","BGI";"30 - Kinder- und Jugendpsychiatrie","BGII";"307 - stationsäquivalente Behandlung in der Kinder- und Jugendpsychiatrie (30)","BGII";"31 - Psychosomatik","BGI";"","LEER";0,"Leer"},2,0)</f>
        <v>LEER</v>
      </c>
      <c r="AA497" s="8" t="str">
        <f t="shared" si="69"/>
        <v>Stationen</v>
      </c>
    </row>
    <row r="498" spans="2:27" ht="15" customHeight="1" x14ac:dyDescent="0.25">
      <c r="B498" s="76" t="str">
        <f t="shared" si="62"/>
        <v>!!!</v>
      </c>
      <c r="C498" s="310" t="str">
        <f>IF(LEN($E498)&gt;0,VLOOKUP(TEXT($E498,0),'Angaben Stationen'!$E$14:$V$215,17,0),"")</f>
        <v/>
      </c>
      <c r="D498" s="254" t="str">
        <f>IF(LEN($E498)&gt;0,VLOOKUP(TEXT($E498,0),'Angaben Stationen'!$E$14:$V$215,18,0),"")</f>
        <v/>
      </c>
      <c r="E498" s="344"/>
      <c r="F498" s="256"/>
      <c r="G498" s="256"/>
      <c r="H498" s="307"/>
      <c r="I498" s="183"/>
      <c r="R498" s="8">
        <f t="shared" si="64"/>
        <v>0</v>
      </c>
      <c r="S498" s="8">
        <f>VLOOKUP($D498,{"29 - Psychiatrie (Erwachsene)",1;"30 - Kinder- und Jugendpsychiatrie",1;"297 - stationsäquivalente Behandlung in der Erwachsenenpsychiatrie (29)",1;"307 - stationsäquivalente Behandlung in der Kinder- und Jugendpsychiatrie (30)",1;"31 - Psychosomatik",1;"",0;0,0},2,0)</f>
        <v>0</v>
      </c>
      <c r="T498" s="8">
        <f t="shared" si="70"/>
        <v>0</v>
      </c>
      <c r="U498" s="8">
        <f t="shared" si="63"/>
        <v>0</v>
      </c>
      <c r="V498" s="8">
        <f t="shared" si="65"/>
        <v>0</v>
      </c>
      <c r="W498" s="8">
        <f t="shared" si="66"/>
        <v>0</v>
      </c>
      <c r="X498" s="8">
        <f t="shared" si="67"/>
        <v>0</v>
      </c>
      <c r="Y498" s="8" t="str">
        <f t="shared" si="68"/>
        <v/>
      </c>
      <c r="Z498" s="8" t="str">
        <f>VLOOKUP($D498,{"29 - Psychiatrie (Erwachsene)","BGI";"297 - stationsäquivalente Behandlung in der Erwachsenenpsychiatrie (29)","BGI";"30 - Kinder- und Jugendpsychiatrie","BGII";"307 - stationsäquivalente Behandlung in der Kinder- und Jugendpsychiatrie (30)","BGII";"31 - Psychosomatik","BGI";"","LEER";0,"Leer"},2,0)</f>
        <v>LEER</v>
      </c>
      <c r="AA498" s="8" t="str">
        <f t="shared" si="69"/>
        <v>Stationen</v>
      </c>
    </row>
    <row r="499" spans="2:27" ht="15" customHeight="1" x14ac:dyDescent="0.25">
      <c r="B499" s="76" t="str">
        <f t="shared" si="62"/>
        <v>!!!</v>
      </c>
      <c r="C499" s="310" t="str">
        <f>IF(LEN($E499)&gt;0,VLOOKUP(TEXT($E499,0),'Angaben Stationen'!$E$14:$V$215,17,0),"")</f>
        <v/>
      </c>
      <c r="D499" s="254" t="str">
        <f>IF(LEN($E499)&gt;0,VLOOKUP(TEXT($E499,0),'Angaben Stationen'!$E$14:$V$215,18,0),"")</f>
        <v/>
      </c>
      <c r="E499" s="344"/>
      <c r="F499" s="256"/>
      <c r="G499" s="256"/>
      <c r="H499" s="307"/>
      <c r="I499" s="183"/>
      <c r="R499" s="8">
        <f t="shared" si="64"/>
        <v>0</v>
      </c>
      <c r="S499" s="8">
        <f>VLOOKUP($D499,{"29 - Psychiatrie (Erwachsene)",1;"30 - Kinder- und Jugendpsychiatrie",1;"297 - stationsäquivalente Behandlung in der Erwachsenenpsychiatrie (29)",1;"307 - stationsäquivalente Behandlung in der Kinder- und Jugendpsychiatrie (30)",1;"31 - Psychosomatik",1;"",0;0,0},2,0)</f>
        <v>0</v>
      </c>
      <c r="T499" s="8">
        <f t="shared" si="70"/>
        <v>0</v>
      </c>
      <c r="U499" s="8">
        <f t="shared" si="63"/>
        <v>0</v>
      </c>
      <c r="V499" s="8">
        <f t="shared" si="65"/>
        <v>0</v>
      </c>
      <c r="W499" s="8">
        <f t="shared" si="66"/>
        <v>0</v>
      </c>
      <c r="X499" s="8">
        <f t="shared" si="67"/>
        <v>0</v>
      </c>
      <c r="Y499" s="8" t="str">
        <f t="shared" si="68"/>
        <v/>
      </c>
      <c r="Z499" s="8" t="str">
        <f>VLOOKUP($D499,{"29 - Psychiatrie (Erwachsene)","BGI";"297 - stationsäquivalente Behandlung in der Erwachsenenpsychiatrie (29)","BGI";"30 - Kinder- und Jugendpsychiatrie","BGII";"307 - stationsäquivalente Behandlung in der Kinder- und Jugendpsychiatrie (30)","BGII";"31 - Psychosomatik","BGI";"","LEER";0,"Leer"},2,0)</f>
        <v>LEER</v>
      </c>
      <c r="AA499" s="8" t="str">
        <f t="shared" si="69"/>
        <v>Stationen</v>
      </c>
    </row>
    <row r="500" spans="2:27" ht="15" customHeight="1" x14ac:dyDescent="0.25">
      <c r="B500" s="76" t="str">
        <f t="shared" si="62"/>
        <v>!!!</v>
      </c>
      <c r="C500" s="310" t="str">
        <f>IF(LEN($E500)&gt;0,VLOOKUP(TEXT($E500,0),'Angaben Stationen'!$E$14:$V$215,17,0),"")</f>
        <v/>
      </c>
      <c r="D500" s="254" t="str">
        <f>IF(LEN($E500)&gt;0,VLOOKUP(TEXT($E500,0),'Angaben Stationen'!$E$14:$V$215,18,0),"")</f>
        <v/>
      </c>
      <c r="E500" s="344"/>
      <c r="F500" s="256"/>
      <c r="G500" s="256"/>
      <c r="H500" s="307"/>
      <c r="I500" s="183"/>
      <c r="R500" s="8">
        <f t="shared" si="64"/>
        <v>0</v>
      </c>
      <c r="S500" s="8">
        <f>VLOOKUP($D500,{"29 - Psychiatrie (Erwachsene)",1;"30 - Kinder- und Jugendpsychiatrie",1;"297 - stationsäquivalente Behandlung in der Erwachsenenpsychiatrie (29)",1;"307 - stationsäquivalente Behandlung in der Kinder- und Jugendpsychiatrie (30)",1;"31 - Psychosomatik",1;"",0;0,0},2,0)</f>
        <v>0</v>
      </c>
      <c r="T500" s="8">
        <f t="shared" si="70"/>
        <v>0</v>
      </c>
      <c r="U500" s="8">
        <f t="shared" si="63"/>
        <v>0</v>
      </c>
      <c r="V500" s="8">
        <f t="shared" si="65"/>
        <v>0</v>
      </c>
      <c r="W500" s="8">
        <f t="shared" si="66"/>
        <v>0</v>
      </c>
      <c r="X500" s="8">
        <f t="shared" si="67"/>
        <v>0</v>
      </c>
      <c r="Y500" s="8" t="str">
        <f t="shared" si="68"/>
        <v/>
      </c>
      <c r="Z500" s="8" t="str">
        <f>VLOOKUP($D500,{"29 - Psychiatrie (Erwachsene)","BGI";"297 - stationsäquivalente Behandlung in der Erwachsenenpsychiatrie (29)","BGI";"30 - Kinder- und Jugendpsychiatrie","BGII";"307 - stationsäquivalente Behandlung in der Kinder- und Jugendpsychiatrie (30)","BGII";"31 - Psychosomatik","BGI";"","LEER";0,"Leer"},2,0)</f>
        <v>LEER</v>
      </c>
      <c r="AA500" s="8" t="str">
        <f t="shared" si="69"/>
        <v>Stationen</v>
      </c>
    </row>
    <row r="501" spans="2:27" ht="15" customHeight="1" x14ac:dyDescent="0.25">
      <c r="B501" s="76" t="str">
        <f t="shared" si="62"/>
        <v>!!!</v>
      </c>
      <c r="C501" s="310" t="str">
        <f>IF(LEN($E501)&gt;0,VLOOKUP(TEXT($E501,0),'Angaben Stationen'!$E$14:$V$215,17,0),"")</f>
        <v/>
      </c>
      <c r="D501" s="254" t="str">
        <f>IF(LEN($E501)&gt;0,VLOOKUP(TEXT($E501,0),'Angaben Stationen'!$E$14:$V$215,18,0),"")</f>
        <v/>
      </c>
      <c r="E501" s="344"/>
      <c r="F501" s="256"/>
      <c r="G501" s="256"/>
      <c r="H501" s="307"/>
      <c r="I501" s="183"/>
      <c r="R501" s="8">
        <f t="shared" si="64"/>
        <v>0</v>
      </c>
      <c r="S501" s="8">
        <f>VLOOKUP($D501,{"29 - Psychiatrie (Erwachsene)",1;"30 - Kinder- und Jugendpsychiatrie",1;"297 - stationsäquivalente Behandlung in der Erwachsenenpsychiatrie (29)",1;"307 - stationsäquivalente Behandlung in der Kinder- und Jugendpsychiatrie (30)",1;"31 - Psychosomatik",1;"",0;0,0},2,0)</f>
        <v>0</v>
      </c>
      <c r="T501" s="8">
        <f t="shared" si="70"/>
        <v>0</v>
      </c>
      <c r="U501" s="8">
        <f t="shared" si="63"/>
        <v>0</v>
      </c>
      <c r="V501" s="8">
        <f t="shared" si="65"/>
        <v>0</v>
      </c>
      <c r="W501" s="8">
        <f t="shared" si="66"/>
        <v>0</v>
      </c>
      <c r="X501" s="8">
        <f t="shared" si="67"/>
        <v>0</v>
      </c>
      <c r="Y501" s="8" t="str">
        <f t="shared" si="68"/>
        <v/>
      </c>
      <c r="Z501" s="8" t="str">
        <f>VLOOKUP($D501,{"29 - Psychiatrie (Erwachsene)","BGI";"297 - stationsäquivalente Behandlung in der Erwachsenenpsychiatrie (29)","BGI";"30 - Kinder- und Jugendpsychiatrie","BGII";"307 - stationsäquivalente Behandlung in der Kinder- und Jugendpsychiatrie (30)","BGII";"31 - Psychosomatik","BGI";"","LEER";0,"Leer"},2,0)</f>
        <v>LEER</v>
      </c>
      <c r="AA501" s="8" t="str">
        <f t="shared" si="69"/>
        <v>Stationen</v>
      </c>
    </row>
    <row r="502" spans="2:27" ht="15" customHeight="1" x14ac:dyDescent="0.25">
      <c r="B502" s="76" t="str">
        <f t="shared" si="62"/>
        <v>!!!</v>
      </c>
      <c r="C502" s="310" t="str">
        <f>IF(LEN($E502)&gt;0,VLOOKUP(TEXT($E502,0),'Angaben Stationen'!$E$14:$V$215,17,0),"")</f>
        <v/>
      </c>
      <c r="D502" s="254" t="str">
        <f>IF(LEN($E502)&gt;0,VLOOKUP(TEXT($E502,0),'Angaben Stationen'!$E$14:$V$215,18,0),"")</f>
        <v/>
      </c>
      <c r="E502" s="344"/>
      <c r="F502" s="256"/>
      <c r="G502" s="256"/>
      <c r="H502" s="307"/>
      <c r="I502" s="183"/>
      <c r="R502" s="8">
        <f t="shared" si="64"/>
        <v>0</v>
      </c>
      <c r="S502" s="8">
        <f>VLOOKUP($D502,{"29 - Psychiatrie (Erwachsene)",1;"30 - Kinder- und Jugendpsychiatrie",1;"297 - stationsäquivalente Behandlung in der Erwachsenenpsychiatrie (29)",1;"307 - stationsäquivalente Behandlung in der Kinder- und Jugendpsychiatrie (30)",1;"31 - Psychosomatik",1;"",0;0,0},2,0)</f>
        <v>0</v>
      </c>
      <c r="T502" s="8">
        <f t="shared" si="70"/>
        <v>0</v>
      </c>
      <c r="U502" s="8">
        <f t="shared" si="63"/>
        <v>0</v>
      </c>
      <c r="V502" s="8">
        <f t="shared" si="65"/>
        <v>0</v>
      </c>
      <c r="W502" s="8">
        <f t="shared" si="66"/>
        <v>0</v>
      </c>
      <c r="X502" s="8">
        <f t="shared" si="67"/>
        <v>0</v>
      </c>
      <c r="Y502" s="8" t="str">
        <f t="shared" si="68"/>
        <v/>
      </c>
      <c r="Z502" s="8" t="str">
        <f>VLOOKUP($D502,{"29 - Psychiatrie (Erwachsene)","BGI";"297 - stationsäquivalente Behandlung in der Erwachsenenpsychiatrie (29)","BGI";"30 - Kinder- und Jugendpsychiatrie","BGII";"307 - stationsäquivalente Behandlung in der Kinder- und Jugendpsychiatrie (30)","BGII";"31 - Psychosomatik","BGI";"","LEER";0,"Leer"},2,0)</f>
        <v>LEER</v>
      </c>
      <c r="AA502" s="8" t="str">
        <f t="shared" si="69"/>
        <v>Stationen</v>
      </c>
    </row>
    <row r="503" spans="2:27" ht="15" customHeight="1" x14ac:dyDescent="0.25">
      <c r="B503" s="76" t="str">
        <f t="shared" si="62"/>
        <v>!!!</v>
      </c>
      <c r="C503" s="310" t="str">
        <f>IF(LEN($E503)&gt;0,VLOOKUP(TEXT($E503,0),'Angaben Stationen'!$E$14:$V$215,17,0),"")</f>
        <v/>
      </c>
      <c r="D503" s="254" t="str">
        <f>IF(LEN($E503)&gt;0,VLOOKUP(TEXT($E503,0),'Angaben Stationen'!$E$14:$V$215,18,0),"")</f>
        <v/>
      </c>
      <c r="E503" s="344"/>
      <c r="F503" s="256"/>
      <c r="G503" s="256"/>
      <c r="H503" s="307"/>
      <c r="I503" s="183"/>
      <c r="R503" s="8">
        <f t="shared" si="64"/>
        <v>0</v>
      </c>
      <c r="S503" s="8">
        <f>VLOOKUP($D503,{"29 - Psychiatrie (Erwachsene)",1;"30 - Kinder- und Jugendpsychiatrie",1;"297 - stationsäquivalente Behandlung in der Erwachsenenpsychiatrie (29)",1;"307 - stationsäquivalente Behandlung in der Kinder- und Jugendpsychiatrie (30)",1;"31 - Psychosomatik",1;"",0;0,0},2,0)</f>
        <v>0</v>
      </c>
      <c r="T503" s="8">
        <f t="shared" si="70"/>
        <v>0</v>
      </c>
      <c r="U503" s="8">
        <f t="shared" si="63"/>
        <v>0</v>
      </c>
      <c r="V503" s="8">
        <f t="shared" si="65"/>
        <v>0</v>
      </c>
      <c r="W503" s="8">
        <f t="shared" si="66"/>
        <v>0</v>
      </c>
      <c r="X503" s="8">
        <f t="shared" si="67"/>
        <v>0</v>
      </c>
      <c r="Y503" s="8" t="str">
        <f t="shared" si="68"/>
        <v/>
      </c>
      <c r="Z503" s="8" t="str">
        <f>VLOOKUP($D503,{"29 - Psychiatrie (Erwachsene)","BGI";"297 - stationsäquivalente Behandlung in der Erwachsenenpsychiatrie (29)","BGI";"30 - Kinder- und Jugendpsychiatrie","BGII";"307 - stationsäquivalente Behandlung in der Kinder- und Jugendpsychiatrie (30)","BGII";"31 - Psychosomatik","BGI";"","LEER";0,"Leer"},2,0)</f>
        <v>LEER</v>
      </c>
      <c r="AA503" s="8" t="str">
        <f t="shared" si="69"/>
        <v>Stationen</v>
      </c>
    </row>
    <row r="504" spans="2:27" ht="15" customHeight="1" x14ac:dyDescent="0.25">
      <c r="B504" s="76" t="str">
        <f t="shared" si="62"/>
        <v>!!!</v>
      </c>
      <c r="C504" s="310" t="str">
        <f>IF(LEN($E504)&gt;0,VLOOKUP(TEXT($E504,0),'Angaben Stationen'!$E$14:$V$215,17,0),"")</f>
        <v/>
      </c>
      <c r="D504" s="254" t="str">
        <f>IF(LEN($E504)&gt;0,VLOOKUP(TEXT($E504,0),'Angaben Stationen'!$E$14:$V$215,18,0),"")</f>
        <v/>
      </c>
      <c r="E504" s="344"/>
      <c r="F504" s="256"/>
      <c r="G504" s="256"/>
      <c r="H504" s="307"/>
      <c r="I504" s="183"/>
      <c r="R504" s="8">
        <f t="shared" si="64"/>
        <v>0</v>
      </c>
      <c r="S504" s="8">
        <f>VLOOKUP($D504,{"29 - Psychiatrie (Erwachsene)",1;"30 - Kinder- und Jugendpsychiatrie",1;"297 - stationsäquivalente Behandlung in der Erwachsenenpsychiatrie (29)",1;"307 - stationsäquivalente Behandlung in der Kinder- und Jugendpsychiatrie (30)",1;"31 - Psychosomatik",1;"",0;0,0},2,0)</f>
        <v>0</v>
      </c>
      <c r="T504" s="8">
        <f t="shared" si="70"/>
        <v>0</v>
      </c>
      <c r="U504" s="8">
        <f t="shared" si="63"/>
        <v>0</v>
      </c>
      <c r="V504" s="8">
        <f t="shared" si="65"/>
        <v>0</v>
      </c>
      <c r="W504" s="8">
        <f t="shared" si="66"/>
        <v>0</v>
      </c>
      <c r="X504" s="8">
        <f t="shared" si="67"/>
        <v>0</v>
      </c>
      <c r="Y504" s="8" t="str">
        <f t="shared" si="68"/>
        <v/>
      </c>
      <c r="Z504" s="8" t="str">
        <f>VLOOKUP($D504,{"29 - Psychiatrie (Erwachsene)","BGI";"297 - stationsäquivalente Behandlung in der Erwachsenenpsychiatrie (29)","BGI";"30 - Kinder- und Jugendpsychiatrie","BGII";"307 - stationsäquivalente Behandlung in der Kinder- und Jugendpsychiatrie (30)","BGII";"31 - Psychosomatik","BGI";"","LEER";0,"Leer"},2,0)</f>
        <v>LEER</v>
      </c>
      <c r="AA504" s="8" t="str">
        <f t="shared" si="69"/>
        <v>Stationen</v>
      </c>
    </row>
    <row r="505" spans="2:27" ht="15" customHeight="1" x14ac:dyDescent="0.25">
      <c r="B505" s="76" t="str">
        <f t="shared" si="62"/>
        <v>!!!</v>
      </c>
      <c r="C505" s="310" t="str">
        <f>IF(LEN($E505)&gt;0,VLOOKUP(TEXT($E505,0),'Angaben Stationen'!$E$14:$V$215,17,0),"")</f>
        <v/>
      </c>
      <c r="D505" s="254" t="str">
        <f>IF(LEN($E505)&gt;0,VLOOKUP(TEXT($E505,0),'Angaben Stationen'!$E$14:$V$215,18,0),"")</f>
        <v/>
      </c>
      <c r="E505" s="344"/>
      <c r="F505" s="256"/>
      <c r="G505" s="256"/>
      <c r="H505" s="307"/>
      <c r="I505" s="183"/>
      <c r="R505" s="8">
        <f t="shared" si="64"/>
        <v>0</v>
      </c>
      <c r="S505" s="8">
        <f>VLOOKUP($D505,{"29 - Psychiatrie (Erwachsene)",1;"30 - Kinder- und Jugendpsychiatrie",1;"297 - stationsäquivalente Behandlung in der Erwachsenenpsychiatrie (29)",1;"307 - stationsäquivalente Behandlung in der Kinder- und Jugendpsychiatrie (30)",1;"31 - Psychosomatik",1;"",0;0,0},2,0)</f>
        <v>0</v>
      </c>
      <c r="T505" s="8">
        <f t="shared" si="70"/>
        <v>0</v>
      </c>
      <c r="U505" s="8">
        <f t="shared" si="63"/>
        <v>0</v>
      </c>
      <c r="V505" s="8">
        <f t="shared" si="65"/>
        <v>0</v>
      </c>
      <c r="W505" s="8">
        <f t="shared" si="66"/>
        <v>0</v>
      </c>
      <c r="X505" s="8">
        <f t="shared" si="67"/>
        <v>0</v>
      </c>
      <c r="Y505" s="8" t="str">
        <f t="shared" si="68"/>
        <v/>
      </c>
      <c r="Z505" s="8" t="str">
        <f>VLOOKUP($D505,{"29 - Psychiatrie (Erwachsene)","BGI";"297 - stationsäquivalente Behandlung in der Erwachsenenpsychiatrie (29)","BGI";"30 - Kinder- und Jugendpsychiatrie","BGII";"307 - stationsäquivalente Behandlung in der Kinder- und Jugendpsychiatrie (30)","BGII";"31 - Psychosomatik","BGI";"","LEER";0,"Leer"},2,0)</f>
        <v>LEER</v>
      </c>
      <c r="AA505" s="8" t="str">
        <f t="shared" si="69"/>
        <v>Stationen</v>
      </c>
    </row>
    <row r="506" spans="2:27" ht="15" customHeight="1" x14ac:dyDescent="0.25">
      <c r="B506" s="76" t="str">
        <f t="shared" si="62"/>
        <v>!!!</v>
      </c>
      <c r="C506" s="310" t="str">
        <f>IF(LEN($E506)&gt;0,VLOOKUP(TEXT($E506,0),'Angaben Stationen'!$E$14:$V$215,17,0),"")</f>
        <v/>
      </c>
      <c r="D506" s="254" t="str">
        <f>IF(LEN($E506)&gt;0,VLOOKUP(TEXT($E506,0),'Angaben Stationen'!$E$14:$V$215,18,0),"")</f>
        <v/>
      </c>
      <c r="E506" s="344"/>
      <c r="F506" s="256"/>
      <c r="G506" s="256"/>
      <c r="H506" s="307"/>
      <c r="I506" s="183"/>
      <c r="R506" s="8">
        <f t="shared" si="64"/>
        <v>0</v>
      </c>
      <c r="S506" s="8">
        <f>VLOOKUP($D506,{"29 - Psychiatrie (Erwachsene)",1;"30 - Kinder- und Jugendpsychiatrie",1;"297 - stationsäquivalente Behandlung in der Erwachsenenpsychiatrie (29)",1;"307 - stationsäquivalente Behandlung in der Kinder- und Jugendpsychiatrie (30)",1;"31 - Psychosomatik",1;"",0;0,0},2,0)</f>
        <v>0</v>
      </c>
      <c r="T506" s="8">
        <f t="shared" si="70"/>
        <v>0</v>
      </c>
      <c r="U506" s="8">
        <f t="shared" si="63"/>
        <v>0</v>
      </c>
      <c r="V506" s="8">
        <f t="shared" si="65"/>
        <v>0</v>
      </c>
      <c r="W506" s="8">
        <f t="shared" si="66"/>
        <v>0</v>
      </c>
      <c r="X506" s="8">
        <f t="shared" si="67"/>
        <v>0</v>
      </c>
      <c r="Y506" s="8" t="str">
        <f t="shared" si="68"/>
        <v/>
      </c>
      <c r="Z506" s="8" t="str">
        <f>VLOOKUP($D506,{"29 - Psychiatrie (Erwachsene)","BGI";"297 - stationsäquivalente Behandlung in der Erwachsenenpsychiatrie (29)","BGI";"30 - Kinder- und Jugendpsychiatrie","BGII";"307 - stationsäquivalente Behandlung in der Kinder- und Jugendpsychiatrie (30)","BGII";"31 - Psychosomatik","BGI";"","LEER";0,"Leer"},2,0)</f>
        <v>LEER</v>
      </c>
      <c r="AA506" s="8" t="str">
        <f t="shared" si="69"/>
        <v>Stationen</v>
      </c>
    </row>
    <row r="507" spans="2:27" ht="15" customHeight="1" x14ac:dyDescent="0.25">
      <c r="B507" s="76" t="str">
        <f t="shared" si="62"/>
        <v>!!!</v>
      </c>
      <c r="C507" s="310" t="str">
        <f>IF(LEN($E507)&gt;0,VLOOKUP(TEXT($E507,0),'Angaben Stationen'!$E$14:$V$215,17,0),"")</f>
        <v/>
      </c>
      <c r="D507" s="254" t="str">
        <f>IF(LEN($E507)&gt;0,VLOOKUP(TEXT($E507,0),'Angaben Stationen'!$E$14:$V$215,18,0),"")</f>
        <v/>
      </c>
      <c r="E507" s="344"/>
      <c r="F507" s="256"/>
      <c r="G507" s="256"/>
      <c r="H507" s="307"/>
      <c r="I507" s="183"/>
      <c r="R507" s="8">
        <f t="shared" si="64"/>
        <v>0</v>
      </c>
      <c r="S507" s="8">
        <f>VLOOKUP($D507,{"29 - Psychiatrie (Erwachsene)",1;"30 - Kinder- und Jugendpsychiatrie",1;"297 - stationsäquivalente Behandlung in der Erwachsenenpsychiatrie (29)",1;"307 - stationsäquivalente Behandlung in der Kinder- und Jugendpsychiatrie (30)",1;"31 - Psychosomatik",1;"",0;0,0},2,0)</f>
        <v>0</v>
      </c>
      <c r="T507" s="8">
        <f t="shared" si="70"/>
        <v>0</v>
      </c>
      <c r="U507" s="8">
        <f t="shared" si="63"/>
        <v>0</v>
      </c>
      <c r="V507" s="8">
        <f t="shared" si="65"/>
        <v>0</v>
      </c>
      <c r="W507" s="8">
        <f t="shared" si="66"/>
        <v>0</v>
      </c>
      <c r="X507" s="8">
        <f t="shared" si="67"/>
        <v>0</v>
      </c>
      <c r="Y507" s="8" t="str">
        <f t="shared" si="68"/>
        <v/>
      </c>
      <c r="Z507" s="8" t="str">
        <f>VLOOKUP($D507,{"29 - Psychiatrie (Erwachsene)","BGI";"297 - stationsäquivalente Behandlung in der Erwachsenenpsychiatrie (29)","BGI";"30 - Kinder- und Jugendpsychiatrie","BGII";"307 - stationsäquivalente Behandlung in der Kinder- und Jugendpsychiatrie (30)","BGII";"31 - Psychosomatik","BGI";"","LEER";0,"Leer"},2,0)</f>
        <v>LEER</v>
      </c>
      <c r="AA507" s="8" t="str">
        <f t="shared" si="69"/>
        <v>Stationen</v>
      </c>
    </row>
    <row r="508" spans="2:27" ht="15" customHeight="1" x14ac:dyDescent="0.25">
      <c r="B508" s="76" t="str">
        <f t="shared" si="62"/>
        <v>!!!</v>
      </c>
      <c r="C508" s="310" t="str">
        <f>IF(LEN($E508)&gt;0,VLOOKUP(TEXT($E508,0),'Angaben Stationen'!$E$14:$V$215,17,0),"")</f>
        <v/>
      </c>
      <c r="D508" s="254" t="str">
        <f>IF(LEN($E508)&gt;0,VLOOKUP(TEXT($E508,0),'Angaben Stationen'!$E$14:$V$215,18,0),"")</f>
        <v/>
      </c>
      <c r="E508" s="344"/>
      <c r="F508" s="256"/>
      <c r="G508" s="256"/>
      <c r="H508" s="307"/>
      <c r="I508" s="183"/>
      <c r="R508" s="8">
        <f t="shared" si="64"/>
        <v>0</v>
      </c>
      <c r="S508" s="8">
        <f>VLOOKUP($D508,{"29 - Psychiatrie (Erwachsene)",1;"30 - Kinder- und Jugendpsychiatrie",1;"297 - stationsäquivalente Behandlung in der Erwachsenenpsychiatrie (29)",1;"307 - stationsäquivalente Behandlung in der Kinder- und Jugendpsychiatrie (30)",1;"31 - Psychosomatik",1;"",0;0,0},2,0)</f>
        <v>0</v>
      </c>
      <c r="T508" s="8">
        <f t="shared" si="70"/>
        <v>0</v>
      </c>
      <c r="U508" s="8">
        <f t="shared" si="63"/>
        <v>0</v>
      </c>
      <c r="V508" s="8">
        <f t="shared" si="65"/>
        <v>0</v>
      </c>
      <c r="W508" s="8">
        <f t="shared" si="66"/>
        <v>0</v>
      </c>
      <c r="X508" s="8">
        <f t="shared" si="67"/>
        <v>0</v>
      </c>
      <c r="Y508" s="8" t="str">
        <f t="shared" si="68"/>
        <v/>
      </c>
      <c r="Z508" s="8" t="str">
        <f>VLOOKUP($D508,{"29 - Psychiatrie (Erwachsene)","BGI";"297 - stationsäquivalente Behandlung in der Erwachsenenpsychiatrie (29)","BGI";"30 - Kinder- und Jugendpsychiatrie","BGII";"307 - stationsäquivalente Behandlung in der Kinder- und Jugendpsychiatrie (30)","BGII";"31 - Psychosomatik","BGI";"","LEER";0,"Leer"},2,0)</f>
        <v>LEER</v>
      </c>
      <c r="AA508" s="8" t="str">
        <f t="shared" si="69"/>
        <v>Stationen</v>
      </c>
    </row>
    <row r="509" spans="2:27" ht="15" customHeight="1" x14ac:dyDescent="0.25">
      <c r="B509" s="76" t="str">
        <f t="shared" ref="B509:B572" si="71">IF(SUM(S509:X509)&lt;6,"!!!","")</f>
        <v>!!!</v>
      </c>
      <c r="C509" s="310" t="str">
        <f>IF(LEN($E509)&gt;0,VLOOKUP(TEXT($E509,0),'Angaben Stationen'!$E$14:$V$215,17,0),"")</f>
        <v/>
      </c>
      <c r="D509" s="254" t="str">
        <f>IF(LEN($E509)&gt;0,VLOOKUP(TEXT($E509,0),'Angaben Stationen'!$E$14:$V$215,18,0),"")</f>
        <v/>
      </c>
      <c r="E509" s="344"/>
      <c r="F509" s="256"/>
      <c r="G509" s="256"/>
      <c r="H509" s="307"/>
      <c r="I509" s="183"/>
      <c r="R509" s="8">
        <f t="shared" si="64"/>
        <v>0</v>
      </c>
      <c r="S509" s="8">
        <f>VLOOKUP($D509,{"29 - Psychiatrie (Erwachsene)",1;"30 - Kinder- und Jugendpsychiatrie",1;"297 - stationsäquivalente Behandlung in der Erwachsenenpsychiatrie (29)",1;"307 - stationsäquivalente Behandlung in der Kinder- und Jugendpsychiatrie (30)",1;"31 - Psychosomatik",1;"",0;0,0},2,0)</f>
        <v>0</v>
      </c>
      <c r="T509" s="8">
        <f t="shared" si="70"/>
        <v>0</v>
      </c>
      <c r="U509" s="8">
        <f t="shared" ref="U509:U572" si="72">IF($E509&lt;&gt;0,1,0)</f>
        <v>0</v>
      </c>
      <c r="V509" s="8">
        <f t="shared" si="65"/>
        <v>0</v>
      </c>
      <c r="W509" s="8">
        <f t="shared" si="66"/>
        <v>0</v>
      </c>
      <c r="X509" s="8">
        <f t="shared" si="67"/>
        <v>0</v>
      </c>
      <c r="Y509" s="8" t="str">
        <f t="shared" si="68"/>
        <v/>
      </c>
      <c r="Z509" s="8" t="str">
        <f>VLOOKUP($D509,{"29 - Psychiatrie (Erwachsene)","BGI";"297 - stationsäquivalente Behandlung in der Erwachsenenpsychiatrie (29)","BGI";"30 - Kinder- und Jugendpsychiatrie","BGII";"307 - stationsäquivalente Behandlung in der Kinder- und Jugendpsychiatrie (30)","BGII";"31 - Psychosomatik","BGI";"","LEER";0,"Leer"},2,0)</f>
        <v>LEER</v>
      </c>
      <c r="AA509" s="8" t="str">
        <f t="shared" si="69"/>
        <v>Stationen</v>
      </c>
    </row>
    <row r="510" spans="2:27" ht="15" customHeight="1" x14ac:dyDescent="0.25">
      <c r="B510" s="76" t="str">
        <f t="shared" si="71"/>
        <v>!!!</v>
      </c>
      <c r="C510" s="310" t="str">
        <f>IF(LEN($E510)&gt;0,VLOOKUP(TEXT($E510,0),'Angaben Stationen'!$E$14:$V$215,17,0),"")</f>
        <v/>
      </c>
      <c r="D510" s="254" t="str">
        <f>IF(LEN($E510)&gt;0,VLOOKUP(TEXT($E510,0),'Angaben Stationen'!$E$14:$V$215,18,0),"")</f>
        <v/>
      </c>
      <c r="E510" s="344"/>
      <c r="F510" s="256"/>
      <c r="G510" s="256"/>
      <c r="H510" s="307"/>
      <c r="I510" s="183"/>
      <c r="R510" s="8">
        <f t="shared" si="64"/>
        <v>0</v>
      </c>
      <c r="S510" s="8">
        <f>VLOOKUP($D510,{"29 - Psychiatrie (Erwachsene)",1;"30 - Kinder- und Jugendpsychiatrie",1;"297 - stationsäquivalente Behandlung in der Erwachsenenpsychiatrie (29)",1;"307 - stationsäquivalente Behandlung in der Kinder- und Jugendpsychiatrie (30)",1;"31 - Psychosomatik",1;"",0;0,0},2,0)</f>
        <v>0</v>
      </c>
      <c r="T510" s="8">
        <f t="shared" si="70"/>
        <v>0</v>
      </c>
      <c r="U510" s="8">
        <f t="shared" si="72"/>
        <v>0</v>
      </c>
      <c r="V510" s="8">
        <f t="shared" si="65"/>
        <v>0</v>
      </c>
      <c r="W510" s="8">
        <f t="shared" si="66"/>
        <v>0</v>
      </c>
      <c r="X510" s="8">
        <f t="shared" si="67"/>
        <v>0</v>
      </c>
      <c r="Y510" s="8" t="str">
        <f t="shared" si="68"/>
        <v/>
      </c>
      <c r="Z510" s="8" t="str">
        <f>VLOOKUP($D510,{"29 - Psychiatrie (Erwachsene)","BGI";"297 - stationsäquivalente Behandlung in der Erwachsenenpsychiatrie (29)","BGI";"30 - Kinder- und Jugendpsychiatrie","BGII";"307 - stationsäquivalente Behandlung in der Kinder- und Jugendpsychiatrie (30)","BGII";"31 - Psychosomatik","BGI";"","LEER";0,"Leer"},2,0)</f>
        <v>LEER</v>
      </c>
      <c r="AA510" s="8" t="str">
        <f t="shared" si="69"/>
        <v>Stationen</v>
      </c>
    </row>
    <row r="511" spans="2:27" ht="15" customHeight="1" x14ac:dyDescent="0.25">
      <c r="B511" s="76" t="str">
        <f t="shared" si="71"/>
        <v>!!!</v>
      </c>
      <c r="C511" s="310" t="str">
        <f>IF(LEN($E511)&gt;0,VLOOKUP(TEXT($E511,0),'Angaben Stationen'!$E$14:$V$215,17,0),"")</f>
        <v/>
      </c>
      <c r="D511" s="254" t="str">
        <f>IF(LEN($E511)&gt;0,VLOOKUP(TEXT($E511,0),'Angaben Stationen'!$E$14:$V$215,18,0),"")</f>
        <v/>
      </c>
      <c r="E511" s="344"/>
      <c r="F511" s="256"/>
      <c r="G511" s="256"/>
      <c r="H511" s="307"/>
      <c r="I511" s="183"/>
      <c r="R511" s="8">
        <f t="shared" si="64"/>
        <v>0</v>
      </c>
      <c r="S511" s="8">
        <f>VLOOKUP($D511,{"29 - Psychiatrie (Erwachsene)",1;"30 - Kinder- und Jugendpsychiatrie",1;"297 - stationsäquivalente Behandlung in der Erwachsenenpsychiatrie (29)",1;"307 - stationsäquivalente Behandlung in der Kinder- und Jugendpsychiatrie (30)",1;"31 - Psychosomatik",1;"",0;0,0},2,0)</f>
        <v>0</v>
      </c>
      <c r="T511" s="8">
        <f t="shared" si="70"/>
        <v>0</v>
      </c>
      <c r="U511" s="8">
        <f t="shared" si="72"/>
        <v>0</v>
      </c>
      <c r="V511" s="8">
        <f t="shared" si="65"/>
        <v>0</v>
      </c>
      <c r="W511" s="8">
        <f t="shared" si="66"/>
        <v>0</v>
      </c>
      <c r="X511" s="8">
        <f t="shared" si="67"/>
        <v>0</v>
      </c>
      <c r="Y511" s="8" t="str">
        <f t="shared" si="68"/>
        <v/>
      </c>
      <c r="Z511" s="8" t="str">
        <f>VLOOKUP($D511,{"29 - Psychiatrie (Erwachsene)","BGI";"297 - stationsäquivalente Behandlung in der Erwachsenenpsychiatrie (29)","BGI";"30 - Kinder- und Jugendpsychiatrie","BGII";"307 - stationsäquivalente Behandlung in der Kinder- und Jugendpsychiatrie (30)","BGII";"31 - Psychosomatik","BGI";"","LEER";0,"Leer"},2,0)</f>
        <v>LEER</v>
      </c>
      <c r="AA511" s="8" t="str">
        <f t="shared" si="69"/>
        <v>Stationen</v>
      </c>
    </row>
    <row r="512" spans="2:27" ht="15" customHeight="1" x14ac:dyDescent="0.25">
      <c r="B512" s="76" t="str">
        <f t="shared" si="71"/>
        <v>!!!</v>
      </c>
      <c r="C512" s="310" t="str">
        <f>IF(LEN($E512)&gt;0,VLOOKUP(TEXT($E512,0),'Angaben Stationen'!$E$14:$V$215,17,0),"")</f>
        <v/>
      </c>
      <c r="D512" s="254" t="str">
        <f>IF(LEN($E512)&gt;0,VLOOKUP(TEXT($E512,0),'Angaben Stationen'!$E$14:$V$215,18,0),"")</f>
        <v/>
      </c>
      <c r="E512" s="344"/>
      <c r="F512" s="256"/>
      <c r="G512" s="256"/>
      <c r="H512" s="307"/>
      <c r="I512" s="183"/>
      <c r="R512" s="8">
        <f t="shared" si="64"/>
        <v>0</v>
      </c>
      <c r="S512" s="8">
        <f>VLOOKUP($D512,{"29 - Psychiatrie (Erwachsene)",1;"30 - Kinder- und Jugendpsychiatrie",1;"297 - stationsäquivalente Behandlung in der Erwachsenenpsychiatrie (29)",1;"307 - stationsäquivalente Behandlung in der Kinder- und Jugendpsychiatrie (30)",1;"31 - Psychosomatik",1;"",0;0,0},2,0)</f>
        <v>0</v>
      </c>
      <c r="T512" s="8">
        <f t="shared" si="70"/>
        <v>0</v>
      </c>
      <c r="U512" s="8">
        <f t="shared" si="72"/>
        <v>0</v>
      </c>
      <c r="V512" s="8">
        <f t="shared" si="65"/>
        <v>0</v>
      </c>
      <c r="W512" s="8">
        <f t="shared" si="66"/>
        <v>0</v>
      </c>
      <c r="X512" s="8">
        <f t="shared" si="67"/>
        <v>0</v>
      </c>
      <c r="Y512" s="8" t="str">
        <f t="shared" si="68"/>
        <v/>
      </c>
      <c r="Z512" s="8" t="str">
        <f>VLOOKUP($D512,{"29 - Psychiatrie (Erwachsene)","BGI";"297 - stationsäquivalente Behandlung in der Erwachsenenpsychiatrie (29)","BGI";"30 - Kinder- und Jugendpsychiatrie","BGII";"307 - stationsäquivalente Behandlung in der Kinder- und Jugendpsychiatrie (30)","BGII";"31 - Psychosomatik","BGI";"","LEER";0,"Leer"},2,0)</f>
        <v>LEER</v>
      </c>
      <c r="AA512" s="8" t="str">
        <f t="shared" si="69"/>
        <v>Stationen</v>
      </c>
    </row>
    <row r="513" spans="2:27" ht="15" customHeight="1" x14ac:dyDescent="0.25">
      <c r="B513" s="76" t="str">
        <f t="shared" si="71"/>
        <v>!!!</v>
      </c>
      <c r="C513" s="310" t="str">
        <f>IF(LEN($E513)&gt;0,VLOOKUP(TEXT($E513,0),'Angaben Stationen'!$E$14:$V$215,17,0),"")</f>
        <v/>
      </c>
      <c r="D513" s="254" t="str">
        <f>IF(LEN($E513)&gt;0,VLOOKUP(TEXT($E513,0),'Angaben Stationen'!$E$14:$V$215,18,0),"")</f>
        <v/>
      </c>
      <c r="E513" s="344"/>
      <c r="F513" s="256"/>
      <c r="G513" s="256"/>
      <c r="H513" s="307"/>
      <c r="I513" s="183"/>
      <c r="R513" s="8">
        <f t="shared" si="64"/>
        <v>0</v>
      </c>
      <c r="S513" s="8">
        <f>VLOOKUP($D513,{"29 - Psychiatrie (Erwachsene)",1;"30 - Kinder- und Jugendpsychiatrie",1;"297 - stationsäquivalente Behandlung in der Erwachsenenpsychiatrie (29)",1;"307 - stationsäquivalente Behandlung in der Kinder- und Jugendpsychiatrie (30)",1;"31 - Psychosomatik",1;"",0;0,0},2,0)</f>
        <v>0</v>
      </c>
      <c r="T513" s="8">
        <f t="shared" si="70"/>
        <v>0</v>
      </c>
      <c r="U513" s="8">
        <f t="shared" si="72"/>
        <v>0</v>
      </c>
      <c r="V513" s="8">
        <f t="shared" si="65"/>
        <v>0</v>
      </c>
      <c r="W513" s="8">
        <f t="shared" si="66"/>
        <v>0</v>
      </c>
      <c r="X513" s="8">
        <f t="shared" si="67"/>
        <v>0</v>
      </c>
      <c r="Y513" s="8" t="str">
        <f t="shared" si="68"/>
        <v/>
      </c>
      <c r="Z513" s="8" t="str">
        <f>VLOOKUP($D513,{"29 - Psychiatrie (Erwachsene)","BGI";"297 - stationsäquivalente Behandlung in der Erwachsenenpsychiatrie (29)","BGI";"30 - Kinder- und Jugendpsychiatrie","BGII";"307 - stationsäquivalente Behandlung in der Kinder- und Jugendpsychiatrie (30)","BGII";"31 - Psychosomatik","BGI";"","LEER";0,"Leer"},2,0)</f>
        <v>LEER</v>
      </c>
      <c r="AA513" s="8" t="str">
        <f t="shared" si="69"/>
        <v>Stationen</v>
      </c>
    </row>
    <row r="514" spans="2:27" ht="15" customHeight="1" x14ac:dyDescent="0.25">
      <c r="B514" s="76" t="str">
        <f t="shared" si="71"/>
        <v>!!!</v>
      </c>
      <c r="C514" s="310" t="str">
        <f>IF(LEN($E514)&gt;0,VLOOKUP(TEXT($E514,0),'Angaben Stationen'!$E$14:$V$215,17,0),"")</f>
        <v/>
      </c>
      <c r="D514" s="254" t="str">
        <f>IF(LEN($E514)&gt;0,VLOOKUP(TEXT($E514,0),'Angaben Stationen'!$E$14:$V$215,18,0),"")</f>
        <v/>
      </c>
      <c r="E514" s="344"/>
      <c r="F514" s="256"/>
      <c r="G514" s="256"/>
      <c r="H514" s="307"/>
      <c r="I514" s="183"/>
      <c r="R514" s="8">
        <f t="shared" si="64"/>
        <v>0</v>
      </c>
      <c r="S514" s="8">
        <f>VLOOKUP($D514,{"29 - Psychiatrie (Erwachsene)",1;"30 - Kinder- und Jugendpsychiatrie",1;"297 - stationsäquivalente Behandlung in der Erwachsenenpsychiatrie (29)",1;"307 - stationsäquivalente Behandlung in der Kinder- und Jugendpsychiatrie (30)",1;"31 - Psychosomatik",1;"",0;0,0},2,0)</f>
        <v>0</v>
      </c>
      <c r="T514" s="8">
        <f t="shared" si="70"/>
        <v>0</v>
      </c>
      <c r="U514" s="8">
        <f t="shared" si="72"/>
        <v>0</v>
      </c>
      <c r="V514" s="8">
        <f t="shared" si="65"/>
        <v>0</v>
      </c>
      <c r="W514" s="8">
        <f t="shared" si="66"/>
        <v>0</v>
      </c>
      <c r="X514" s="8">
        <f t="shared" si="67"/>
        <v>0</v>
      </c>
      <c r="Y514" s="8" t="str">
        <f t="shared" si="68"/>
        <v/>
      </c>
      <c r="Z514" s="8" t="str">
        <f>VLOOKUP($D514,{"29 - Psychiatrie (Erwachsene)","BGI";"297 - stationsäquivalente Behandlung in der Erwachsenenpsychiatrie (29)","BGI";"30 - Kinder- und Jugendpsychiatrie","BGII";"307 - stationsäquivalente Behandlung in der Kinder- und Jugendpsychiatrie (30)","BGII";"31 - Psychosomatik","BGI";"","LEER";0,"Leer"},2,0)</f>
        <v>LEER</v>
      </c>
      <c r="AA514" s="8" t="str">
        <f t="shared" si="69"/>
        <v>Stationen</v>
      </c>
    </row>
    <row r="515" spans="2:27" ht="15" customHeight="1" x14ac:dyDescent="0.25">
      <c r="B515" s="76" t="str">
        <f t="shared" si="71"/>
        <v>!!!</v>
      </c>
      <c r="C515" s="310" t="str">
        <f>IF(LEN($E515)&gt;0,VLOOKUP(TEXT($E515,0),'Angaben Stationen'!$E$14:$V$215,17,0),"")</f>
        <v/>
      </c>
      <c r="D515" s="254" t="str">
        <f>IF(LEN($E515)&gt;0,VLOOKUP(TEXT($E515,0),'Angaben Stationen'!$E$14:$V$215,18,0),"")</f>
        <v/>
      </c>
      <c r="E515" s="344"/>
      <c r="F515" s="256"/>
      <c r="G515" s="256"/>
      <c r="H515" s="307"/>
      <c r="I515" s="183"/>
      <c r="R515" s="8">
        <f t="shared" si="64"/>
        <v>0</v>
      </c>
      <c r="S515" s="8">
        <f>VLOOKUP($D515,{"29 - Psychiatrie (Erwachsene)",1;"30 - Kinder- und Jugendpsychiatrie",1;"297 - stationsäquivalente Behandlung in der Erwachsenenpsychiatrie (29)",1;"307 - stationsäquivalente Behandlung in der Kinder- und Jugendpsychiatrie (30)",1;"31 - Psychosomatik",1;"",0;0,0},2,0)</f>
        <v>0</v>
      </c>
      <c r="T515" s="8">
        <f t="shared" si="70"/>
        <v>0</v>
      </c>
      <c r="U515" s="8">
        <f t="shared" si="72"/>
        <v>0</v>
      </c>
      <c r="V515" s="8">
        <f t="shared" si="65"/>
        <v>0</v>
      </c>
      <c r="W515" s="8">
        <f t="shared" si="66"/>
        <v>0</v>
      </c>
      <c r="X515" s="8">
        <f t="shared" si="67"/>
        <v>0</v>
      </c>
      <c r="Y515" s="8" t="str">
        <f t="shared" si="68"/>
        <v/>
      </c>
      <c r="Z515" s="8" t="str">
        <f>VLOOKUP($D515,{"29 - Psychiatrie (Erwachsene)","BGI";"297 - stationsäquivalente Behandlung in der Erwachsenenpsychiatrie (29)","BGI";"30 - Kinder- und Jugendpsychiatrie","BGII";"307 - stationsäquivalente Behandlung in der Kinder- und Jugendpsychiatrie (30)","BGII";"31 - Psychosomatik","BGI";"","LEER";0,"Leer"},2,0)</f>
        <v>LEER</v>
      </c>
      <c r="AA515" s="8" t="str">
        <f t="shared" si="69"/>
        <v>Stationen</v>
      </c>
    </row>
    <row r="516" spans="2:27" ht="15" customHeight="1" x14ac:dyDescent="0.25">
      <c r="B516" s="76" t="str">
        <f t="shared" si="71"/>
        <v>!!!</v>
      </c>
      <c r="C516" s="310" t="str">
        <f>IF(LEN($E516)&gt;0,VLOOKUP(TEXT($E516,0),'Angaben Stationen'!$E$14:$V$215,17,0),"")</f>
        <v/>
      </c>
      <c r="D516" s="254" t="str">
        <f>IF(LEN($E516)&gt;0,VLOOKUP(TEXT($E516,0),'Angaben Stationen'!$E$14:$V$215,18,0),"")</f>
        <v/>
      </c>
      <c r="E516" s="344"/>
      <c r="F516" s="256"/>
      <c r="G516" s="256"/>
      <c r="H516" s="307"/>
      <c r="I516" s="183"/>
      <c r="R516" s="8">
        <f t="shared" si="64"/>
        <v>0</v>
      </c>
      <c r="S516" s="8">
        <f>VLOOKUP($D516,{"29 - Psychiatrie (Erwachsene)",1;"30 - Kinder- und Jugendpsychiatrie",1;"297 - stationsäquivalente Behandlung in der Erwachsenenpsychiatrie (29)",1;"307 - stationsäquivalente Behandlung in der Kinder- und Jugendpsychiatrie (30)",1;"31 - Psychosomatik",1;"",0;0,0},2,0)</f>
        <v>0</v>
      </c>
      <c r="T516" s="8">
        <f t="shared" si="70"/>
        <v>0</v>
      </c>
      <c r="U516" s="8">
        <f t="shared" si="72"/>
        <v>0</v>
      </c>
      <c r="V516" s="8">
        <f t="shared" si="65"/>
        <v>0</v>
      </c>
      <c r="W516" s="8">
        <f t="shared" si="66"/>
        <v>0</v>
      </c>
      <c r="X516" s="8">
        <f t="shared" si="67"/>
        <v>0</v>
      </c>
      <c r="Y516" s="8" t="str">
        <f t="shared" si="68"/>
        <v/>
      </c>
      <c r="Z516" s="8" t="str">
        <f>VLOOKUP($D516,{"29 - Psychiatrie (Erwachsene)","BGI";"297 - stationsäquivalente Behandlung in der Erwachsenenpsychiatrie (29)","BGI";"30 - Kinder- und Jugendpsychiatrie","BGII";"307 - stationsäquivalente Behandlung in der Kinder- und Jugendpsychiatrie (30)","BGII";"31 - Psychosomatik","BGI";"","LEER";0,"Leer"},2,0)</f>
        <v>LEER</v>
      </c>
      <c r="AA516" s="8" t="str">
        <f t="shared" si="69"/>
        <v>Stationen</v>
      </c>
    </row>
    <row r="517" spans="2:27" ht="15" customHeight="1" x14ac:dyDescent="0.25">
      <c r="B517" s="76" t="str">
        <f t="shared" si="71"/>
        <v>!!!</v>
      </c>
      <c r="C517" s="310" t="str">
        <f>IF(LEN($E517)&gt;0,VLOOKUP(TEXT($E517,0),'Angaben Stationen'!$E$14:$V$215,17,0),"")</f>
        <v/>
      </c>
      <c r="D517" s="254" t="str">
        <f>IF(LEN($E517)&gt;0,VLOOKUP(TEXT($E517,0),'Angaben Stationen'!$E$14:$V$215,18,0),"")</f>
        <v/>
      </c>
      <c r="E517" s="344"/>
      <c r="F517" s="256"/>
      <c r="G517" s="256"/>
      <c r="H517" s="307"/>
      <c r="I517" s="183"/>
      <c r="R517" s="8">
        <f t="shared" si="64"/>
        <v>0</v>
      </c>
      <c r="S517" s="8">
        <f>VLOOKUP($D517,{"29 - Psychiatrie (Erwachsene)",1;"30 - Kinder- und Jugendpsychiatrie",1;"297 - stationsäquivalente Behandlung in der Erwachsenenpsychiatrie (29)",1;"307 - stationsäquivalente Behandlung in der Kinder- und Jugendpsychiatrie (30)",1;"31 - Psychosomatik",1;"",0;0,0},2,0)</f>
        <v>0</v>
      </c>
      <c r="T517" s="8">
        <f t="shared" si="70"/>
        <v>0</v>
      </c>
      <c r="U517" s="8">
        <f t="shared" si="72"/>
        <v>0</v>
      </c>
      <c r="V517" s="8">
        <f t="shared" si="65"/>
        <v>0</v>
      </c>
      <c r="W517" s="8">
        <f t="shared" si="66"/>
        <v>0</v>
      </c>
      <c r="X517" s="8">
        <f t="shared" si="67"/>
        <v>0</v>
      </c>
      <c r="Y517" s="8" t="str">
        <f t="shared" si="68"/>
        <v/>
      </c>
      <c r="Z517" s="8" t="str">
        <f>VLOOKUP($D517,{"29 - Psychiatrie (Erwachsene)","BGI";"297 - stationsäquivalente Behandlung in der Erwachsenenpsychiatrie (29)","BGI";"30 - Kinder- und Jugendpsychiatrie","BGII";"307 - stationsäquivalente Behandlung in der Kinder- und Jugendpsychiatrie (30)","BGII";"31 - Psychosomatik","BGI";"","LEER";0,"Leer"},2,0)</f>
        <v>LEER</v>
      </c>
      <c r="AA517" s="8" t="str">
        <f t="shared" si="69"/>
        <v>Stationen</v>
      </c>
    </row>
    <row r="518" spans="2:27" ht="15" customHeight="1" x14ac:dyDescent="0.25">
      <c r="B518" s="76" t="str">
        <f t="shared" si="71"/>
        <v>!!!</v>
      </c>
      <c r="C518" s="310" t="str">
        <f>IF(LEN($E518)&gt;0,VLOOKUP(TEXT($E518,0),'Angaben Stationen'!$E$14:$V$215,17,0),"")</f>
        <v/>
      </c>
      <c r="D518" s="254" t="str">
        <f>IF(LEN($E518)&gt;0,VLOOKUP(TEXT($E518,0),'Angaben Stationen'!$E$14:$V$215,18,0),"")</f>
        <v/>
      </c>
      <c r="E518" s="344"/>
      <c r="F518" s="256"/>
      <c r="G518" s="256"/>
      <c r="H518" s="307"/>
      <c r="I518" s="183"/>
      <c r="R518" s="8">
        <f t="shared" si="64"/>
        <v>0</v>
      </c>
      <c r="S518" s="8">
        <f>VLOOKUP($D518,{"29 - Psychiatrie (Erwachsene)",1;"30 - Kinder- und Jugendpsychiatrie",1;"297 - stationsäquivalente Behandlung in der Erwachsenenpsychiatrie (29)",1;"307 - stationsäquivalente Behandlung in der Kinder- und Jugendpsychiatrie (30)",1;"31 - Psychosomatik",1;"",0;0,0},2,0)</f>
        <v>0</v>
      </c>
      <c r="T518" s="8">
        <f t="shared" si="70"/>
        <v>0</v>
      </c>
      <c r="U518" s="8">
        <f t="shared" si="72"/>
        <v>0</v>
      </c>
      <c r="V518" s="8">
        <f t="shared" si="65"/>
        <v>0</v>
      </c>
      <c r="W518" s="8">
        <f t="shared" si="66"/>
        <v>0</v>
      </c>
      <c r="X518" s="8">
        <f t="shared" si="67"/>
        <v>0</v>
      </c>
      <c r="Y518" s="8" t="str">
        <f t="shared" si="68"/>
        <v/>
      </c>
      <c r="Z518" s="8" t="str">
        <f>VLOOKUP($D518,{"29 - Psychiatrie (Erwachsene)","BGI";"297 - stationsäquivalente Behandlung in der Erwachsenenpsychiatrie (29)","BGI";"30 - Kinder- und Jugendpsychiatrie","BGII";"307 - stationsäquivalente Behandlung in der Kinder- und Jugendpsychiatrie (30)","BGII";"31 - Psychosomatik","BGI";"","LEER";0,"Leer"},2,0)</f>
        <v>LEER</v>
      </c>
      <c r="AA518" s="8" t="str">
        <f t="shared" si="69"/>
        <v>Stationen</v>
      </c>
    </row>
    <row r="519" spans="2:27" ht="15" customHeight="1" x14ac:dyDescent="0.25">
      <c r="B519" s="76" t="str">
        <f t="shared" si="71"/>
        <v>!!!</v>
      </c>
      <c r="C519" s="310" t="str">
        <f>IF(LEN($E519)&gt;0,VLOOKUP(TEXT($E519,0),'Angaben Stationen'!$E$14:$V$215,17,0),"")</f>
        <v/>
      </c>
      <c r="D519" s="254" t="str">
        <f>IF(LEN($E519)&gt;0,VLOOKUP(TEXT($E519,0),'Angaben Stationen'!$E$14:$V$215,18,0),"")</f>
        <v/>
      </c>
      <c r="E519" s="344"/>
      <c r="F519" s="256"/>
      <c r="G519" s="256"/>
      <c r="H519" s="307"/>
      <c r="I519" s="183"/>
      <c r="R519" s="8">
        <f t="shared" si="64"/>
        <v>0</v>
      </c>
      <c r="S519" s="8">
        <f>VLOOKUP($D519,{"29 - Psychiatrie (Erwachsene)",1;"30 - Kinder- und Jugendpsychiatrie",1;"297 - stationsäquivalente Behandlung in der Erwachsenenpsychiatrie (29)",1;"307 - stationsäquivalente Behandlung in der Kinder- und Jugendpsychiatrie (30)",1;"31 - Psychosomatik",1;"",0;0,0},2,0)</f>
        <v>0</v>
      </c>
      <c r="T519" s="8">
        <f t="shared" si="70"/>
        <v>0</v>
      </c>
      <c r="U519" s="8">
        <f t="shared" si="72"/>
        <v>0</v>
      </c>
      <c r="V519" s="8">
        <f t="shared" si="65"/>
        <v>0</v>
      </c>
      <c r="W519" s="8">
        <f t="shared" si="66"/>
        <v>0</v>
      </c>
      <c r="X519" s="8">
        <f t="shared" si="67"/>
        <v>0</v>
      </c>
      <c r="Y519" s="8" t="str">
        <f t="shared" si="68"/>
        <v/>
      </c>
      <c r="Z519" s="8" t="str">
        <f>VLOOKUP($D519,{"29 - Psychiatrie (Erwachsene)","BGI";"297 - stationsäquivalente Behandlung in der Erwachsenenpsychiatrie (29)","BGI";"30 - Kinder- und Jugendpsychiatrie","BGII";"307 - stationsäquivalente Behandlung in der Kinder- und Jugendpsychiatrie (30)","BGII";"31 - Psychosomatik","BGI";"","LEER";0,"Leer"},2,0)</f>
        <v>LEER</v>
      </c>
      <c r="AA519" s="8" t="str">
        <f t="shared" si="69"/>
        <v>Stationen</v>
      </c>
    </row>
    <row r="520" spans="2:27" ht="15" customHeight="1" x14ac:dyDescent="0.25">
      <c r="B520" s="76" t="str">
        <f t="shared" si="71"/>
        <v>!!!</v>
      </c>
      <c r="C520" s="310" t="str">
        <f>IF(LEN($E520)&gt;0,VLOOKUP(TEXT($E520,0),'Angaben Stationen'!$E$14:$V$215,17,0),"")</f>
        <v/>
      </c>
      <c r="D520" s="254" t="str">
        <f>IF(LEN($E520)&gt;0,VLOOKUP(TEXT($E520,0),'Angaben Stationen'!$E$14:$V$215,18,0),"")</f>
        <v/>
      </c>
      <c r="E520" s="344"/>
      <c r="F520" s="256"/>
      <c r="G520" s="256"/>
      <c r="H520" s="307"/>
      <c r="I520" s="183"/>
      <c r="R520" s="8">
        <f t="shared" si="64"/>
        <v>0</v>
      </c>
      <c r="S520" s="8">
        <f>VLOOKUP($D520,{"29 - Psychiatrie (Erwachsene)",1;"30 - Kinder- und Jugendpsychiatrie",1;"297 - stationsäquivalente Behandlung in der Erwachsenenpsychiatrie (29)",1;"307 - stationsäquivalente Behandlung in der Kinder- und Jugendpsychiatrie (30)",1;"31 - Psychosomatik",1;"",0;0,0},2,0)</f>
        <v>0</v>
      </c>
      <c r="T520" s="8">
        <f t="shared" si="70"/>
        <v>0</v>
      </c>
      <c r="U520" s="8">
        <f t="shared" si="72"/>
        <v>0</v>
      </c>
      <c r="V520" s="8">
        <f t="shared" si="65"/>
        <v>0</v>
      </c>
      <c r="W520" s="8">
        <f t="shared" si="66"/>
        <v>0</v>
      </c>
      <c r="X520" s="8">
        <f t="shared" si="67"/>
        <v>0</v>
      </c>
      <c r="Y520" s="8" t="str">
        <f t="shared" si="68"/>
        <v/>
      </c>
      <c r="Z520" s="8" t="str">
        <f>VLOOKUP($D520,{"29 - Psychiatrie (Erwachsene)","BGI";"297 - stationsäquivalente Behandlung in der Erwachsenenpsychiatrie (29)","BGI";"30 - Kinder- und Jugendpsychiatrie","BGII";"307 - stationsäquivalente Behandlung in der Kinder- und Jugendpsychiatrie (30)","BGII";"31 - Psychosomatik","BGI";"","LEER";0,"Leer"},2,0)</f>
        <v>LEER</v>
      </c>
      <c r="AA520" s="8" t="str">
        <f t="shared" si="69"/>
        <v>Stationen</v>
      </c>
    </row>
    <row r="521" spans="2:27" ht="15" customHeight="1" x14ac:dyDescent="0.25">
      <c r="B521" s="76" t="str">
        <f t="shared" si="71"/>
        <v>!!!</v>
      </c>
      <c r="C521" s="310" t="str">
        <f>IF(LEN($E521)&gt;0,VLOOKUP(TEXT($E521,0),'Angaben Stationen'!$E$14:$V$215,17,0),"")</f>
        <v/>
      </c>
      <c r="D521" s="254" t="str">
        <f>IF(LEN($E521)&gt;0,VLOOKUP(TEXT($E521,0),'Angaben Stationen'!$E$14:$V$215,18,0),"")</f>
        <v/>
      </c>
      <c r="E521" s="344"/>
      <c r="F521" s="256"/>
      <c r="G521" s="256"/>
      <c r="H521" s="307"/>
      <c r="I521" s="183"/>
      <c r="R521" s="8">
        <f t="shared" si="64"/>
        <v>0</v>
      </c>
      <c r="S521" s="8">
        <f>VLOOKUP($D521,{"29 - Psychiatrie (Erwachsene)",1;"30 - Kinder- und Jugendpsychiatrie",1;"297 - stationsäquivalente Behandlung in der Erwachsenenpsychiatrie (29)",1;"307 - stationsäquivalente Behandlung in der Kinder- und Jugendpsychiatrie (30)",1;"31 - Psychosomatik",1;"",0;0,0},2,0)</f>
        <v>0</v>
      </c>
      <c r="T521" s="8">
        <f t="shared" si="70"/>
        <v>0</v>
      </c>
      <c r="U521" s="8">
        <f t="shared" si="72"/>
        <v>0</v>
      </c>
      <c r="V521" s="8">
        <f t="shared" si="65"/>
        <v>0</v>
      </c>
      <c r="W521" s="8">
        <f t="shared" si="66"/>
        <v>0</v>
      </c>
      <c r="X521" s="8">
        <f t="shared" si="67"/>
        <v>0</v>
      </c>
      <c r="Y521" s="8" t="str">
        <f t="shared" si="68"/>
        <v/>
      </c>
      <c r="Z521" s="8" t="str">
        <f>VLOOKUP($D521,{"29 - Psychiatrie (Erwachsene)","BGI";"297 - stationsäquivalente Behandlung in der Erwachsenenpsychiatrie (29)","BGI";"30 - Kinder- und Jugendpsychiatrie","BGII";"307 - stationsäquivalente Behandlung in der Kinder- und Jugendpsychiatrie (30)","BGII";"31 - Psychosomatik","BGI";"","LEER";0,"Leer"},2,0)</f>
        <v>LEER</v>
      </c>
      <c r="AA521" s="8" t="str">
        <f t="shared" si="69"/>
        <v>Stationen</v>
      </c>
    </row>
    <row r="522" spans="2:27" ht="15" customHeight="1" x14ac:dyDescent="0.25">
      <c r="B522" s="76" t="str">
        <f t="shared" si="71"/>
        <v>!!!</v>
      </c>
      <c r="C522" s="310" t="str">
        <f>IF(LEN($E522)&gt;0,VLOOKUP(TEXT($E522,0),'Angaben Stationen'!$E$14:$V$215,17,0),"")</f>
        <v/>
      </c>
      <c r="D522" s="254" t="str">
        <f>IF(LEN($E522)&gt;0,VLOOKUP(TEXT($E522,0),'Angaben Stationen'!$E$14:$V$215,18,0),"")</f>
        <v/>
      </c>
      <c r="E522" s="344"/>
      <c r="F522" s="256"/>
      <c r="G522" s="256"/>
      <c r="H522" s="307"/>
      <c r="I522" s="183"/>
      <c r="R522" s="8">
        <f t="shared" si="64"/>
        <v>0</v>
      </c>
      <c r="S522" s="8">
        <f>VLOOKUP($D522,{"29 - Psychiatrie (Erwachsene)",1;"30 - Kinder- und Jugendpsychiatrie",1;"297 - stationsäquivalente Behandlung in der Erwachsenenpsychiatrie (29)",1;"307 - stationsäquivalente Behandlung in der Kinder- und Jugendpsychiatrie (30)",1;"31 - Psychosomatik",1;"",0;0,0},2,0)</f>
        <v>0</v>
      </c>
      <c r="T522" s="8">
        <f t="shared" si="70"/>
        <v>0</v>
      </c>
      <c r="U522" s="8">
        <f t="shared" si="72"/>
        <v>0</v>
      </c>
      <c r="V522" s="8">
        <f t="shared" si="65"/>
        <v>0</v>
      </c>
      <c r="W522" s="8">
        <f t="shared" si="66"/>
        <v>0</v>
      </c>
      <c r="X522" s="8">
        <f t="shared" si="67"/>
        <v>0</v>
      </c>
      <c r="Y522" s="8" t="str">
        <f t="shared" si="68"/>
        <v/>
      </c>
      <c r="Z522" s="8" t="str">
        <f>VLOOKUP($D522,{"29 - Psychiatrie (Erwachsene)","BGI";"297 - stationsäquivalente Behandlung in der Erwachsenenpsychiatrie (29)","BGI";"30 - Kinder- und Jugendpsychiatrie","BGII";"307 - stationsäquivalente Behandlung in der Kinder- und Jugendpsychiatrie (30)","BGII";"31 - Psychosomatik","BGI";"","LEER";0,"Leer"},2,0)</f>
        <v>LEER</v>
      </c>
      <c r="AA522" s="8" t="str">
        <f t="shared" si="69"/>
        <v>Stationen</v>
      </c>
    </row>
    <row r="523" spans="2:27" ht="15" customHeight="1" x14ac:dyDescent="0.25">
      <c r="B523" s="76" t="str">
        <f t="shared" si="71"/>
        <v>!!!</v>
      </c>
      <c r="C523" s="310" t="str">
        <f>IF(LEN($E523)&gt;0,VLOOKUP(TEXT($E523,0),'Angaben Stationen'!$E$14:$V$215,17,0),"")</f>
        <v/>
      </c>
      <c r="D523" s="254" t="str">
        <f>IF(LEN($E523)&gt;0,VLOOKUP(TEXT($E523,0),'Angaben Stationen'!$E$14:$V$215,18,0),"")</f>
        <v/>
      </c>
      <c r="E523" s="344"/>
      <c r="F523" s="256"/>
      <c r="G523" s="256"/>
      <c r="H523" s="307"/>
      <c r="I523" s="183"/>
      <c r="R523" s="8">
        <f t="shared" si="64"/>
        <v>0</v>
      </c>
      <c r="S523" s="8">
        <f>VLOOKUP($D523,{"29 - Psychiatrie (Erwachsene)",1;"30 - Kinder- und Jugendpsychiatrie",1;"297 - stationsäquivalente Behandlung in der Erwachsenenpsychiatrie (29)",1;"307 - stationsäquivalente Behandlung in der Kinder- und Jugendpsychiatrie (30)",1;"31 - Psychosomatik",1;"",0;0,0},2,0)</f>
        <v>0</v>
      </c>
      <c r="T523" s="8">
        <f t="shared" si="70"/>
        <v>0</v>
      </c>
      <c r="U523" s="8">
        <f t="shared" si="72"/>
        <v>0</v>
      </c>
      <c r="V523" s="8">
        <f t="shared" si="65"/>
        <v>0</v>
      </c>
      <c r="W523" s="8">
        <f t="shared" si="66"/>
        <v>0</v>
      </c>
      <c r="X523" s="8">
        <f t="shared" si="67"/>
        <v>0</v>
      </c>
      <c r="Y523" s="8" t="str">
        <f t="shared" si="68"/>
        <v/>
      </c>
      <c r="Z523" s="8" t="str">
        <f>VLOOKUP($D523,{"29 - Psychiatrie (Erwachsene)","BGI";"297 - stationsäquivalente Behandlung in der Erwachsenenpsychiatrie (29)","BGI";"30 - Kinder- und Jugendpsychiatrie","BGII";"307 - stationsäquivalente Behandlung in der Kinder- und Jugendpsychiatrie (30)","BGII";"31 - Psychosomatik","BGI";"","LEER";0,"Leer"},2,0)</f>
        <v>LEER</v>
      </c>
      <c r="AA523" s="8" t="str">
        <f t="shared" si="69"/>
        <v>Stationen</v>
      </c>
    </row>
    <row r="524" spans="2:27" ht="15" customHeight="1" x14ac:dyDescent="0.25">
      <c r="B524" s="76" t="str">
        <f t="shared" si="71"/>
        <v>!!!</v>
      </c>
      <c r="C524" s="310" t="str">
        <f>IF(LEN($E524)&gt;0,VLOOKUP(TEXT($E524,0),'Angaben Stationen'!$E$14:$V$215,17,0),"")</f>
        <v/>
      </c>
      <c r="D524" s="254" t="str">
        <f>IF(LEN($E524)&gt;0,VLOOKUP(TEXT($E524,0),'Angaben Stationen'!$E$14:$V$215,18,0),"")</f>
        <v/>
      </c>
      <c r="E524" s="344"/>
      <c r="F524" s="256"/>
      <c r="G524" s="256"/>
      <c r="H524" s="307"/>
      <c r="I524" s="183"/>
      <c r="R524" s="8">
        <f t="shared" si="64"/>
        <v>0</v>
      </c>
      <c r="S524" s="8">
        <f>VLOOKUP($D524,{"29 - Psychiatrie (Erwachsene)",1;"30 - Kinder- und Jugendpsychiatrie",1;"297 - stationsäquivalente Behandlung in der Erwachsenenpsychiatrie (29)",1;"307 - stationsäquivalente Behandlung in der Kinder- und Jugendpsychiatrie (30)",1;"31 - Psychosomatik",1;"",0;0,0},2,0)</f>
        <v>0</v>
      </c>
      <c r="T524" s="8">
        <f t="shared" si="70"/>
        <v>0</v>
      </c>
      <c r="U524" s="8">
        <f t="shared" si="72"/>
        <v>0</v>
      </c>
      <c r="V524" s="8">
        <f t="shared" si="65"/>
        <v>0</v>
      </c>
      <c r="W524" s="8">
        <f t="shared" si="66"/>
        <v>0</v>
      </c>
      <c r="X524" s="8">
        <f t="shared" si="67"/>
        <v>0</v>
      </c>
      <c r="Y524" s="8" t="str">
        <f t="shared" si="68"/>
        <v/>
      </c>
      <c r="Z524" s="8" t="str">
        <f>VLOOKUP($D524,{"29 - Psychiatrie (Erwachsene)","BGI";"297 - stationsäquivalente Behandlung in der Erwachsenenpsychiatrie (29)","BGI";"30 - Kinder- und Jugendpsychiatrie","BGII";"307 - stationsäquivalente Behandlung in der Kinder- und Jugendpsychiatrie (30)","BGII";"31 - Psychosomatik","BGI";"","LEER";0,"Leer"},2,0)</f>
        <v>LEER</v>
      </c>
      <c r="AA524" s="8" t="str">
        <f t="shared" si="69"/>
        <v>Stationen</v>
      </c>
    </row>
    <row r="525" spans="2:27" ht="15" customHeight="1" x14ac:dyDescent="0.25">
      <c r="B525" s="76" t="str">
        <f t="shared" si="71"/>
        <v>!!!</v>
      </c>
      <c r="C525" s="310" t="str">
        <f>IF(LEN($E525)&gt;0,VLOOKUP(TEXT($E525,0),'Angaben Stationen'!$E$14:$V$215,17,0),"")</f>
        <v/>
      </c>
      <c r="D525" s="254" t="str">
        <f>IF(LEN($E525)&gt;0,VLOOKUP(TEXT($E525,0),'Angaben Stationen'!$E$14:$V$215,18,0),"")</f>
        <v/>
      </c>
      <c r="E525" s="344"/>
      <c r="F525" s="256"/>
      <c r="G525" s="256"/>
      <c r="H525" s="307"/>
      <c r="I525" s="183"/>
      <c r="R525" s="8">
        <f t="shared" si="64"/>
        <v>0</v>
      </c>
      <c r="S525" s="8">
        <f>VLOOKUP($D525,{"29 - Psychiatrie (Erwachsene)",1;"30 - Kinder- und Jugendpsychiatrie",1;"297 - stationsäquivalente Behandlung in der Erwachsenenpsychiatrie (29)",1;"307 - stationsäquivalente Behandlung in der Kinder- und Jugendpsychiatrie (30)",1;"31 - Psychosomatik",1;"",0;0,0},2,0)</f>
        <v>0</v>
      </c>
      <c r="T525" s="8">
        <f t="shared" si="70"/>
        <v>0</v>
      </c>
      <c r="U525" s="8">
        <f t="shared" si="72"/>
        <v>0</v>
      </c>
      <c r="V525" s="8">
        <f t="shared" si="65"/>
        <v>0</v>
      </c>
      <c r="W525" s="8">
        <f t="shared" si="66"/>
        <v>0</v>
      </c>
      <c r="X525" s="8">
        <f t="shared" si="67"/>
        <v>0</v>
      </c>
      <c r="Y525" s="8" t="str">
        <f t="shared" si="68"/>
        <v/>
      </c>
      <c r="Z525" s="8" t="str">
        <f>VLOOKUP($D525,{"29 - Psychiatrie (Erwachsene)","BGI";"297 - stationsäquivalente Behandlung in der Erwachsenenpsychiatrie (29)","BGI";"30 - Kinder- und Jugendpsychiatrie","BGII";"307 - stationsäquivalente Behandlung in der Kinder- und Jugendpsychiatrie (30)","BGII";"31 - Psychosomatik","BGI";"","LEER";0,"Leer"},2,0)</f>
        <v>LEER</v>
      </c>
      <c r="AA525" s="8" t="str">
        <f t="shared" si="69"/>
        <v>Stationen</v>
      </c>
    </row>
    <row r="526" spans="2:27" ht="15" customHeight="1" x14ac:dyDescent="0.25">
      <c r="B526" s="76" t="str">
        <f t="shared" si="71"/>
        <v>!!!</v>
      </c>
      <c r="C526" s="310" t="str">
        <f>IF(LEN($E526)&gt;0,VLOOKUP(TEXT($E526,0),'Angaben Stationen'!$E$14:$V$215,17,0),"")</f>
        <v/>
      </c>
      <c r="D526" s="254" t="str">
        <f>IF(LEN($E526)&gt;0,VLOOKUP(TEXT($E526,0),'Angaben Stationen'!$E$14:$V$215,18,0),"")</f>
        <v/>
      </c>
      <c r="E526" s="344"/>
      <c r="F526" s="256"/>
      <c r="G526" s="256"/>
      <c r="H526" s="307"/>
      <c r="I526" s="183"/>
      <c r="R526" s="8">
        <f t="shared" si="64"/>
        <v>0</v>
      </c>
      <c r="S526" s="8">
        <f>VLOOKUP($D526,{"29 - Psychiatrie (Erwachsene)",1;"30 - Kinder- und Jugendpsychiatrie",1;"297 - stationsäquivalente Behandlung in der Erwachsenenpsychiatrie (29)",1;"307 - stationsäquivalente Behandlung in der Kinder- und Jugendpsychiatrie (30)",1;"31 - Psychosomatik",1;"",0;0,0},2,0)</f>
        <v>0</v>
      </c>
      <c r="T526" s="8">
        <f t="shared" si="70"/>
        <v>0</v>
      </c>
      <c r="U526" s="8">
        <f t="shared" si="72"/>
        <v>0</v>
      </c>
      <c r="V526" s="8">
        <f t="shared" si="65"/>
        <v>0</v>
      </c>
      <c r="W526" s="8">
        <f t="shared" si="66"/>
        <v>0</v>
      </c>
      <c r="X526" s="8">
        <f t="shared" si="67"/>
        <v>0</v>
      </c>
      <c r="Y526" s="8" t="str">
        <f t="shared" si="68"/>
        <v/>
      </c>
      <c r="Z526" s="8" t="str">
        <f>VLOOKUP($D526,{"29 - Psychiatrie (Erwachsene)","BGI";"297 - stationsäquivalente Behandlung in der Erwachsenenpsychiatrie (29)","BGI";"30 - Kinder- und Jugendpsychiatrie","BGII";"307 - stationsäquivalente Behandlung in der Kinder- und Jugendpsychiatrie (30)","BGII";"31 - Psychosomatik","BGI";"","LEER";0,"Leer"},2,0)</f>
        <v>LEER</v>
      </c>
      <c r="AA526" s="8" t="str">
        <f t="shared" si="69"/>
        <v>Stationen</v>
      </c>
    </row>
    <row r="527" spans="2:27" ht="15" customHeight="1" x14ac:dyDescent="0.25">
      <c r="B527" s="76" t="str">
        <f t="shared" si="71"/>
        <v>!!!</v>
      </c>
      <c r="C527" s="310" t="str">
        <f>IF(LEN($E527)&gt;0,VLOOKUP(TEXT($E527,0),'Angaben Stationen'!$E$14:$V$215,17,0),"")</f>
        <v/>
      </c>
      <c r="D527" s="254" t="str">
        <f>IF(LEN($E527)&gt;0,VLOOKUP(TEXT($E527,0),'Angaben Stationen'!$E$14:$V$215,18,0),"")</f>
        <v/>
      </c>
      <c r="E527" s="344"/>
      <c r="F527" s="256"/>
      <c r="G527" s="256"/>
      <c r="H527" s="307"/>
      <c r="I527" s="183"/>
      <c r="R527" s="8">
        <f t="shared" si="64"/>
        <v>0</v>
      </c>
      <c r="S527" s="8">
        <f>VLOOKUP($D527,{"29 - Psychiatrie (Erwachsene)",1;"30 - Kinder- und Jugendpsychiatrie",1;"297 - stationsäquivalente Behandlung in der Erwachsenenpsychiatrie (29)",1;"307 - stationsäquivalente Behandlung in der Kinder- und Jugendpsychiatrie (30)",1;"31 - Psychosomatik",1;"",0;0,0},2,0)</f>
        <v>0</v>
      </c>
      <c r="T527" s="8">
        <f t="shared" si="70"/>
        <v>0</v>
      </c>
      <c r="U527" s="8">
        <f t="shared" si="72"/>
        <v>0</v>
      </c>
      <c r="V527" s="8">
        <f t="shared" si="65"/>
        <v>0</v>
      </c>
      <c r="W527" s="8">
        <f t="shared" si="66"/>
        <v>0</v>
      </c>
      <c r="X527" s="8">
        <f t="shared" si="67"/>
        <v>0</v>
      </c>
      <c r="Y527" s="8" t="str">
        <f t="shared" si="68"/>
        <v/>
      </c>
      <c r="Z527" s="8" t="str">
        <f>VLOOKUP($D527,{"29 - Psychiatrie (Erwachsene)","BGI";"297 - stationsäquivalente Behandlung in der Erwachsenenpsychiatrie (29)","BGI";"30 - Kinder- und Jugendpsychiatrie","BGII";"307 - stationsäquivalente Behandlung in der Kinder- und Jugendpsychiatrie (30)","BGII";"31 - Psychosomatik","BGI";"","LEER";0,"Leer"},2,0)</f>
        <v>LEER</v>
      </c>
      <c r="AA527" s="8" t="str">
        <f t="shared" si="69"/>
        <v>Stationen</v>
      </c>
    </row>
    <row r="528" spans="2:27" ht="15" customHeight="1" x14ac:dyDescent="0.25">
      <c r="B528" s="76" t="str">
        <f t="shared" si="71"/>
        <v>!!!</v>
      </c>
      <c r="C528" s="310" t="str">
        <f>IF(LEN($E528)&gt;0,VLOOKUP(TEXT($E528,0),'Angaben Stationen'!$E$14:$V$215,17,0),"")</f>
        <v/>
      </c>
      <c r="D528" s="254" t="str">
        <f>IF(LEN($E528)&gt;0,VLOOKUP(TEXT($E528,0),'Angaben Stationen'!$E$14:$V$215,18,0),"")</f>
        <v/>
      </c>
      <c r="E528" s="344"/>
      <c r="F528" s="256"/>
      <c r="G528" s="256"/>
      <c r="H528" s="307"/>
      <c r="I528" s="183"/>
      <c r="R528" s="8">
        <f t="shared" si="64"/>
        <v>0</v>
      </c>
      <c r="S528" s="8">
        <f>VLOOKUP($D528,{"29 - Psychiatrie (Erwachsene)",1;"30 - Kinder- und Jugendpsychiatrie",1;"297 - stationsäquivalente Behandlung in der Erwachsenenpsychiatrie (29)",1;"307 - stationsäquivalente Behandlung in der Kinder- und Jugendpsychiatrie (30)",1;"31 - Psychosomatik",1;"",0;0,0},2,0)</f>
        <v>0</v>
      </c>
      <c r="T528" s="8">
        <f t="shared" si="70"/>
        <v>0</v>
      </c>
      <c r="U528" s="8">
        <f t="shared" si="72"/>
        <v>0</v>
      </c>
      <c r="V528" s="8">
        <f t="shared" si="65"/>
        <v>0</v>
      </c>
      <c r="W528" s="8">
        <f t="shared" si="66"/>
        <v>0</v>
      </c>
      <c r="X528" s="8">
        <f t="shared" si="67"/>
        <v>0</v>
      </c>
      <c r="Y528" s="8" t="str">
        <f t="shared" si="68"/>
        <v/>
      </c>
      <c r="Z528" s="8" t="str">
        <f>VLOOKUP($D528,{"29 - Psychiatrie (Erwachsene)","BGI";"297 - stationsäquivalente Behandlung in der Erwachsenenpsychiatrie (29)","BGI";"30 - Kinder- und Jugendpsychiatrie","BGII";"307 - stationsäquivalente Behandlung in der Kinder- und Jugendpsychiatrie (30)","BGII";"31 - Psychosomatik","BGI";"","LEER";0,"Leer"},2,0)</f>
        <v>LEER</v>
      </c>
      <c r="AA528" s="8" t="str">
        <f t="shared" si="69"/>
        <v>Stationen</v>
      </c>
    </row>
    <row r="529" spans="2:27" ht="15" customHeight="1" x14ac:dyDescent="0.25">
      <c r="B529" s="76" t="str">
        <f t="shared" si="71"/>
        <v>!!!</v>
      </c>
      <c r="C529" s="310" t="str">
        <f>IF(LEN($E529)&gt;0,VLOOKUP(TEXT($E529,0),'Angaben Stationen'!$E$14:$V$215,17,0),"")</f>
        <v/>
      </c>
      <c r="D529" s="254" t="str">
        <f>IF(LEN($E529)&gt;0,VLOOKUP(TEXT($E529,0),'Angaben Stationen'!$E$14:$V$215,18,0),"")</f>
        <v/>
      </c>
      <c r="E529" s="344"/>
      <c r="F529" s="256"/>
      <c r="G529" s="256"/>
      <c r="H529" s="307"/>
      <c r="I529" s="183"/>
      <c r="R529" s="8">
        <f t="shared" si="64"/>
        <v>0</v>
      </c>
      <c r="S529" s="8">
        <f>VLOOKUP($D529,{"29 - Psychiatrie (Erwachsene)",1;"30 - Kinder- und Jugendpsychiatrie",1;"297 - stationsäquivalente Behandlung in der Erwachsenenpsychiatrie (29)",1;"307 - stationsäquivalente Behandlung in der Kinder- und Jugendpsychiatrie (30)",1;"31 - Psychosomatik",1;"",0;0,0},2,0)</f>
        <v>0</v>
      </c>
      <c r="T529" s="8">
        <f t="shared" si="70"/>
        <v>0</v>
      </c>
      <c r="U529" s="8">
        <f t="shared" si="72"/>
        <v>0</v>
      </c>
      <c r="V529" s="8">
        <f t="shared" si="65"/>
        <v>0</v>
      </c>
      <c r="W529" s="8">
        <f t="shared" si="66"/>
        <v>0</v>
      </c>
      <c r="X529" s="8">
        <f t="shared" si="67"/>
        <v>0</v>
      </c>
      <c r="Y529" s="8" t="str">
        <f t="shared" si="68"/>
        <v/>
      </c>
      <c r="Z529" s="8" t="str">
        <f>VLOOKUP($D529,{"29 - Psychiatrie (Erwachsene)","BGI";"297 - stationsäquivalente Behandlung in der Erwachsenenpsychiatrie (29)","BGI";"30 - Kinder- und Jugendpsychiatrie","BGII";"307 - stationsäquivalente Behandlung in der Kinder- und Jugendpsychiatrie (30)","BGII";"31 - Psychosomatik","BGI";"","LEER";0,"Leer"},2,0)</f>
        <v>LEER</v>
      </c>
      <c r="AA529" s="8" t="str">
        <f t="shared" si="69"/>
        <v>Stationen</v>
      </c>
    </row>
    <row r="530" spans="2:27" ht="15" customHeight="1" x14ac:dyDescent="0.25">
      <c r="B530" s="76" t="str">
        <f t="shared" si="71"/>
        <v>!!!</v>
      </c>
      <c r="C530" s="310" t="str">
        <f>IF(LEN($E530)&gt;0,VLOOKUP(TEXT($E530,0),'Angaben Stationen'!$E$14:$V$215,17,0),"")</f>
        <v/>
      </c>
      <c r="D530" s="254" t="str">
        <f>IF(LEN($E530)&gt;0,VLOOKUP(TEXT($E530,0),'Angaben Stationen'!$E$14:$V$215,18,0),"")</f>
        <v/>
      </c>
      <c r="E530" s="344"/>
      <c r="F530" s="256"/>
      <c r="G530" s="256"/>
      <c r="H530" s="307"/>
      <c r="I530" s="183"/>
      <c r="R530" s="8">
        <f t="shared" si="64"/>
        <v>0</v>
      </c>
      <c r="S530" s="8">
        <f>VLOOKUP($D530,{"29 - Psychiatrie (Erwachsene)",1;"30 - Kinder- und Jugendpsychiatrie",1;"297 - stationsäquivalente Behandlung in der Erwachsenenpsychiatrie (29)",1;"307 - stationsäquivalente Behandlung in der Kinder- und Jugendpsychiatrie (30)",1;"31 - Psychosomatik",1;"",0;0,0},2,0)</f>
        <v>0</v>
      </c>
      <c r="T530" s="8">
        <f t="shared" si="70"/>
        <v>0</v>
      </c>
      <c r="U530" s="8">
        <f t="shared" si="72"/>
        <v>0</v>
      </c>
      <c r="V530" s="8">
        <f t="shared" si="65"/>
        <v>0</v>
      </c>
      <c r="W530" s="8">
        <f t="shared" si="66"/>
        <v>0</v>
      </c>
      <c r="X530" s="8">
        <f t="shared" si="67"/>
        <v>0</v>
      </c>
      <c r="Y530" s="8" t="str">
        <f t="shared" si="68"/>
        <v/>
      </c>
      <c r="Z530" s="8" t="str">
        <f>VLOOKUP($D530,{"29 - Psychiatrie (Erwachsene)","BGI";"297 - stationsäquivalente Behandlung in der Erwachsenenpsychiatrie (29)","BGI";"30 - Kinder- und Jugendpsychiatrie","BGII";"307 - stationsäquivalente Behandlung in der Kinder- und Jugendpsychiatrie (30)","BGII";"31 - Psychosomatik","BGI";"","LEER";0,"Leer"},2,0)</f>
        <v>LEER</v>
      </c>
      <c r="AA530" s="8" t="str">
        <f t="shared" si="69"/>
        <v>Stationen</v>
      </c>
    </row>
    <row r="531" spans="2:27" ht="15" customHeight="1" x14ac:dyDescent="0.25">
      <c r="B531" s="76" t="str">
        <f t="shared" si="71"/>
        <v>!!!</v>
      </c>
      <c r="C531" s="310" t="str">
        <f>IF(LEN($E531)&gt;0,VLOOKUP(TEXT($E531,0),'Angaben Stationen'!$E$14:$V$215,17,0),"")</f>
        <v/>
      </c>
      <c r="D531" s="254" t="str">
        <f>IF(LEN($E531)&gt;0,VLOOKUP(TEXT($E531,0),'Angaben Stationen'!$E$14:$V$215,18,0),"")</f>
        <v/>
      </c>
      <c r="E531" s="344"/>
      <c r="F531" s="256"/>
      <c r="G531" s="256"/>
      <c r="H531" s="307"/>
      <c r="I531" s="183"/>
      <c r="R531" s="8">
        <f t="shared" si="64"/>
        <v>0</v>
      </c>
      <c r="S531" s="8">
        <f>VLOOKUP($D531,{"29 - Psychiatrie (Erwachsene)",1;"30 - Kinder- und Jugendpsychiatrie",1;"297 - stationsäquivalente Behandlung in der Erwachsenenpsychiatrie (29)",1;"307 - stationsäquivalente Behandlung in der Kinder- und Jugendpsychiatrie (30)",1;"31 - Psychosomatik",1;"",0;0,0},2,0)</f>
        <v>0</v>
      </c>
      <c r="T531" s="8">
        <f t="shared" si="70"/>
        <v>0</v>
      </c>
      <c r="U531" s="8">
        <f t="shared" si="72"/>
        <v>0</v>
      </c>
      <c r="V531" s="8">
        <f t="shared" si="65"/>
        <v>0</v>
      </c>
      <c r="W531" s="8">
        <f t="shared" si="66"/>
        <v>0</v>
      </c>
      <c r="X531" s="8">
        <f t="shared" si="67"/>
        <v>0</v>
      </c>
      <c r="Y531" s="8" t="str">
        <f t="shared" si="68"/>
        <v/>
      </c>
      <c r="Z531" s="8" t="str">
        <f>VLOOKUP($D531,{"29 - Psychiatrie (Erwachsene)","BGI";"297 - stationsäquivalente Behandlung in der Erwachsenenpsychiatrie (29)","BGI";"30 - Kinder- und Jugendpsychiatrie","BGII";"307 - stationsäquivalente Behandlung in der Kinder- und Jugendpsychiatrie (30)","BGII";"31 - Psychosomatik","BGI";"","LEER";0,"Leer"},2,0)</f>
        <v>LEER</v>
      </c>
      <c r="AA531" s="8" t="str">
        <f t="shared" si="69"/>
        <v>Stationen</v>
      </c>
    </row>
    <row r="532" spans="2:27" ht="15" customHeight="1" x14ac:dyDescent="0.25">
      <c r="B532" s="76" t="str">
        <f t="shared" si="71"/>
        <v>!!!</v>
      </c>
      <c r="C532" s="310" t="str">
        <f>IF(LEN($E532)&gt;0,VLOOKUP(TEXT($E532,0),'Angaben Stationen'!$E$14:$V$215,17,0),"")</f>
        <v/>
      </c>
      <c r="D532" s="254" t="str">
        <f>IF(LEN($E532)&gt;0,VLOOKUP(TEXT($E532,0),'Angaben Stationen'!$E$14:$V$215,18,0),"")</f>
        <v/>
      </c>
      <c r="E532" s="344"/>
      <c r="F532" s="256"/>
      <c r="G532" s="256"/>
      <c r="H532" s="307"/>
      <c r="I532" s="183"/>
      <c r="R532" s="8">
        <f t="shared" si="64"/>
        <v>0</v>
      </c>
      <c r="S532" s="8">
        <f>VLOOKUP($D532,{"29 - Psychiatrie (Erwachsene)",1;"30 - Kinder- und Jugendpsychiatrie",1;"297 - stationsäquivalente Behandlung in der Erwachsenenpsychiatrie (29)",1;"307 - stationsäquivalente Behandlung in der Kinder- und Jugendpsychiatrie (30)",1;"31 - Psychosomatik",1;"",0;0,0},2,0)</f>
        <v>0</v>
      </c>
      <c r="T532" s="8">
        <f t="shared" si="70"/>
        <v>0</v>
      </c>
      <c r="U532" s="8">
        <f t="shared" si="72"/>
        <v>0</v>
      </c>
      <c r="V532" s="8">
        <f t="shared" si="65"/>
        <v>0</v>
      </c>
      <c r="W532" s="8">
        <f t="shared" si="66"/>
        <v>0</v>
      </c>
      <c r="X532" s="8">
        <f t="shared" si="67"/>
        <v>0</v>
      </c>
      <c r="Y532" s="8" t="str">
        <f t="shared" si="68"/>
        <v/>
      </c>
      <c r="Z532" s="8" t="str">
        <f>VLOOKUP($D532,{"29 - Psychiatrie (Erwachsene)","BGI";"297 - stationsäquivalente Behandlung in der Erwachsenenpsychiatrie (29)","BGI";"30 - Kinder- und Jugendpsychiatrie","BGII";"307 - stationsäquivalente Behandlung in der Kinder- und Jugendpsychiatrie (30)","BGII";"31 - Psychosomatik","BGI";"","LEER";0,"Leer"},2,0)</f>
        <v>LEER</v>
      </c>
      <c r="AA532" s="8" t="str">
        <f t="shared" si="69"/>
        <v>Stationen</v>
      </c>
    </row>
    <row r="533" spans="2:27" ht="15" customHeight="1" x14ac:dyDescent="0.25">
      <c r="B533" s="76" t="str">
        <f t="shared" si="71"/>
        <v>!!!</v>
      </c>
      <c r="C533" s="310" t="str">
        <f>IF(LEN($E533)&gt;0,VLOOKUP(TEXT($E533,0),'Angaben Stationen'!$E$14:$V$215,17,0),"")</f>
        <v/>
      </c>
      <c r="D533" s="254" t="str">
        <f>IF(LEN($E533)&gt;0,VLOOKUP(TEXT($E533,0),'Angaben Stationen'!$E$14:$V$215,18,0),"")</f>
        <v/>
      </c>
      <c r="E533" s="344"/>
      <c r="F533" s="256"/>
      <c r="G533" s="256"/>
      <c r="H533" s="307"/>
      <c r="I533" s="183"/>
      <c r="R533" s="8">
        <f t="shared" si="64"/>
        <v>0</v>
      </c>
      <c r="S533" s="8">
        <f>VLOOKUP($D533,{"29 - Psychiatrie (Erwachsene)",1;"30 - Kinder- und Jugendpsychiatrie",1;"297 - stationsäquivalente Behandlung in der Erwachsenenpsychiatrie (29)",1;"307 - stationsäquivalente Behandlung in der Kinder- und Jugendpsychiatrie (30)",1;"31 - Psychosomatik",1;"",0;0,0},2,0)</f>
        <v>0</v>
      </c>
      <c r="T533" s="8">
        <f t="shared" si="70"/>
        <v>0</v>
      </c>
      <c r="U533" s="8">
        <f t="shared" si="72"/>
        <v>0</v>
      </c>
      <c r="V533" s="8">
        <f t="shared" si="65"/>
        <v>0</v>
      </c>
      <c r="W533" s="8">
        <f t="shared" si="66"/>
        <v>0</v>
      </c>
      <c r="X533" s="8">
        <f t="shared" si="67"/>
        <v>0</v>
      </c>
      <c r="Y533" s="8" t="str">
        <f t="shared" si="68"/>
        <v/>
      </c>
      <c r="Z533" s="8" t="str">
        <f>VLOOKUP($D533,{"29 - Psychiatrie (Erwachsene)","BGI";"297 - stationsäquivalente Behandlung in der Erwachsenenpsychiatrie (29)","BGI";"30 - Kinder- und Jugendpsychiatrie","BGII";"307 - stationsäquivalente Behandlung in der Kinder- und Jugendpsychiatrie (30)","BGII";"31 - Psychosomatik","BGI";"","LEER";0,"Leer"},2,0)</f>
        <v>LEER</v>
      </c>
      <c r="AA533" s="8" t="str">
        <f t="shared" si="69"/>
        <v>Stationen</v>
      </c>
    </row>
    <row r="534" spans="2:27" ht="15" customHeight="1" x14ac:dyDescent="0.25">
      <c r="B534" s="76" t="str">
        <f t="shared" si="71"/>
        <v>!!!</v>
      </c>
      <c r="C534" s="310" t="str">
        <f>IF(LEN($E534)&gt;0,VLOOKUP(TEXT($E534,0),'Angaben Stationen'!$E$14:$V$215,17,0),"")</f>
        <v/>
      </c>
      <c r="D534" s="254" t="str">
        <f>IF(LEN($E534)&gt;0,VLOOKUP(TEXT($E534,0),'Angaben Stationen'!$E$14:$V$215,18,0),"")</f>
        <v/>
      </c>
      <c r="E534" s="344"/>
      <c r="F534" s="256"/>
      <c r="G534" s="256"/>
      <c r="H534" s="307"/>
      <c r="I534" s="183"/>
      <c r="R534" s="8">
        <f t="shared" si="64"/>
        <v>0</v>
      </c>
      <c r="S534" s="8">
        <f>VLOOKUP($D534,{"29 - Psychiatrie (Erwachsene)",1;"30 - Kinder- und Jugendpsychiatrie",1;"297 - stationsäquivalente Behandlung in der Erwachsenenpsychiatrie (29)",1;"307 - stationsäquivalente Behandlung in der Kinder- und Jugendpsychiatrie (30)",1;"31 - Psychosomatik",1;"",0;0,0},2,0)</f>
        <v>0</v>
      </c>
      <c r="T534" s="8">
        <f t="shared" si="70"/>
        <v>0</v>
      </c>
      <c r="U534" s="8">
        <f t="shared" si="72"/>
        <v>0</v>
      </c>
      <c r="V534" s="8">
        <f t="shared" si="65"/>
        <v>0</v>
      </c>
      <c r="W534" s="8">
        <f t="shared" si="66"/>
        <v>0</v>
      </c>
      <c r="X534" s="8">
        <f t="shared" si="67"/>
        <v>0</v>
      </c>
      <c r="Y534" s="8" t="str">
        <f t="shared" si="68"/>
        <v/>
      </c>
      <c r="Z534" s="8" t="str">
        <f>VLOOKUP($D534,{"29 - Psychiatrie (Erwachsene)","BGI";"297 - stationsäquivalente Behandlung in der Erwachsenenpsychiatrie (29)","BGI";"30 - Kinder- und Jugendpsychiatrie","BGII";"307 - stationsäquivalente Behandlung in der Kinder- und Jugendpsychiatrie (30)","BGII";"31 - Psychosomatik","BGI";"","LEER";0,"Leer"},2,0)</f>
        <v>LEER</v>
      </c>
      <c r="AA534" s="8" t="str">
        <f t="shared" si="69"/>
        <v>Stationen</v>
      </c>
    </row>
    <row r="535" spans="2:27" ht="15" customHeight="1" x14ac:dyDescent="0.25">
      <c r="B535" s="76" t="str">
        <f t="shared" si="71"/>
        <v>!!!</v>
      </c>
      <c r="C535" s="310" t="str">
        <f>IF(LEN($E535)&gt;0,VLOOKUP(TEXT($E535,0),'Angaben Stationen'!$E$14:$V$215,17,0),"")</f>
        <v/>
      </c>
      <c r="D535" s="254" t="str">
        <f>IF(LEN($E535)&gt;0,VLOOKUP(TEXT($E535,0),'Angaben Stationen'!$E$14:$V$215,18,0),"")</f>
        <v/>
      </c>
      <c r="E535" s="344"/>
      <c r="F535" s="256"/>
      <c r="G535" s="256"/>
      <c r="H535" s="307"/>
      <c r="I535" s="183"/>
      <c r="R535" s="8">
        <f t="shared" si="64"/>
        <v>0</v>
      </c>
      <c r="S535" s="8">
        <f>VLOOKUP($D535,{"29 - Psychiatrie (Erwachsene)",1;"30 - Kinder- und Jugendpsychiatrie",1;"297 - stationsäquivalente Behandlung in der Erwachsenenpsychiatrie (29)",1;"307 - stationsäquivalente Behandlung in der Kinder- und Jugendpsychiatrie (30)",1;"31 - Psychosomatik",1;"",0;0,0},2,0)</f>
        <v>0</v>
      </c>
      <c r="T535" s="8">
        <f t="shared" si="70"/>
        <v>0</v>
      </c>
      <c r="U535" s="8">
        <f t="shared" si="72"/>
        <v>0</v>
      </c>
      <c r="V535" s="8">
        <f t="shared" si="65"/>
        <v>0</v>
      </c>
      <c r="W535" s="8">
        <f t="shared" si="66"/>
        <v>0</v>
      </c>
      <c r="X535" s="8">
        <f t="shared" si="67"/>
        <v>0</v>
      </c>
      <c r="Y535" s="8" t="str">
        <f t="shared" si="68"/>
        <v/>
      </c>
      <c r="Z535" s="8" t="str">
        <f>VLOOKUP($D535,{"29 - Psychiatrie (Erwachsene)","BGI";"297 - stationsäquivalente Behandlung in der Erwachsenenpsychiatrie (29)","BGI";"30 - Kinder- und Jugendpsychiatrie","BGII";"307 - stationsäquivalente Behandlung in der Kinder- und Jugendpsychiatrie (30)","BGII";"31 - Psychosomatik","BGI";"","LEER";0,"Leer"},2,0)</f>
        <v>LEER</v>
      </c>
      <c r="AA535" s="8" t="str">
        <f t="shared" si="69"/>
        <v>Stationen</v>
      </c>
    </row>
    <row r="536" spans="2:27" ht="15" customHeight="1" x14ac:dyDescent="0.25">
      <c r="B536" s="76" t="str">
        <f t="shared" si="71"/>
        <v>!!!</v>
      </c>
      <c r="C536" s="310" t="str">
        <f>IF(LEN($E536)&gt;0,VLOOKUP(TEXT($E536,0),'Angaben Stationen'!$E$14:$V$215,17,0),"")</f>
        <v/>
      </c>
      <c r="D536" s="254" t="str">
        <f>IF(LEN($E536)&gt;0,VLOOKUP(TEXT($E536,0),'Angaben Stationen'!$E$14:$V$215,18,0),"")</f>
        <v/>
      </c>
      <c r="E536" s="344"/>
      <c r="F536" s="256"/>
      <c r="G536" s="256"/>
      <c r="H536" s="307"/>
      <c r="I536" s="183"/>
      <c r="R536" s="8">
        <f t="shared" si="64"/>
        <v>0</v>
      </c>
      <c r="S536" s="8">
        <f>VLOOKUP($D536,{"29 - Psychiatrie (Erwachsene)",1;"30 - Kinder- und Jugendpsychiatrie",1;"297 - stationsäquivalente Behandlung in der Erwachsenenpsychiatrie (29)",1;"307 - stationsäquivalente Behandlung in der Kinder- und Jugendpsychiatrie (30)",1;"31 - Psychosomatik",1;"",0;0,0},2,0)</f>
        <v>0</v>
      </c>
      <c r="T536" s="8">
        <f t="shared" si="70"/>
        <v>0</v>
      </c>
      <c r="U536" s="8">
        <f t="shared" si="72"/>
        <v>0</v>
      </c>
      <c r="V536" s="8">
        <f t="shared" si="65"/>
        <v>0</v>
      </c>
      <c r="W536" s="8">
        <f t="shared" si="66"/>
        <v>0</v>
      </c>
      <c r="X536" s="8">
        <f t="shared" si="67"/>
        <v>0</v>
      </c>
      <c r="Y536" s="8" t="str">
        <f t="shared" si="68"/>
        <v/>
      </c>
      <c r="Z536" s="8" t="str">
        <f>VLOOKUP($D536,{"29 - Psychiatrie (Erwachsene)","BGI";"297 - stationsäquivalente Behandlung in der Erwachsenenpsychiatrie (29)","BGI";"30 - Kinder- und Jugendpsychiatrie","BGII";"307 - stationsäquivalente Behandlung in der Kinder- und Jugendpsychiatrie (30)","BGII";"31 - Psychosomatik","BGI";"","LEER";0,"Leer"},2,0)</f>
        <v>LEER</v>
      </c>
      <c r="AA536" s="8" t="str">
        <f t="shared" si="69"/>
        <v>Stationen</v>
      </c>
    </row>
    <row r="537" spans="2:27" ht="15" customHeight="1" x14ac:dyDescent="0.25">
      <c r="B537" s="76" t="str">
        <f t="shared" si="71"/>
        <v>!!!</v>
      </c>
      <c r="C537" s="310" t="str">
        <f>IF(LEN($E537)&gt;0,VLOOKUP(TEXT($E537,0),'Angaben Stationen'!$E$14:$V$215,17,0),"")</f>
        <v/>
      </c>
      <c r="D537" s="254" t="str">
        <f>IF(LEN($E537)&gt;0,VLOOKUP(TEXT($E537,0),'Angaben Stationen'!$E$14:$V$215,18,0),"")</f>
        <v/>
      </c>
      <c r="E537" s="344"/>
      <c r="F537" s="256"/>
      <c r="G537" s="256"/>
      <c r="H537" s="307"/>
      <c r="I537" s="183"/>
      <c r="R537" s="8">
        <f t="shared" si="64"/>
        <v>0</v>
      </c>
      <c r="S537" s="8">
        <f>VLOOKUP($D537,{"29 - Psychiatrie (Erwachsene)",1;"30 - Kinder- und Jugendpsychiatrie",1;"297 - stationsäquivalente Behandlung in der Erwachsenenpsychiatrie (29)",1;"307 - stationsäquivalente Behandlung in der Kinder- und Jugendpsychiatrie (30)",1;"31 - Psychosomatik",1;"",0;0,0},2,0)</f>
        <v>0</v>
      </c>
      <c r="T537" s="8">
        <f t="shared" si="70"/>
        <v>0</v>
      </c>
      <c r="U537" s="8">
        <f t="shared" si="72"/>
        <v>0</v>
      </c>
      <c r="V537" s="8">
        <f t="shared" si="65"/>
        <v>0</v>
      </c>
      <c r="W537" s="8">
        <f t="shared" si="66"/>
        <v>0</v>
      </c>
      <c r="X537" s="8">
        <f t="shared" si="67"/>
        <v>0</v>
      </c>
      <c r="Y537" s="8" t="str">
        <f t="shared" si="68"/>
        <v/>
      </c>
      <c r="Z537" s="8" t="str">
        <f>VLOOKUP($D537,{"29 - Psychiatrie (Erwachsene)","BGI";"297 - stationsäquivalente Behandlung in der Erwachsenenpsychiatrie (29)","BGI";"30 - Kinder- und Jugendpsychiatrie","BGII";"307 - stationsäquivalente Behandlung in der Kinder- und Jugendpsychiatrie (30)","BGII";"31 - Psychosomatik","BGI";"","LEER";0,"Leer"},2,0)</f>
        <v>LEER</v>
      </c>
      <c r="AA537" s="8" t="str">
        <f t="shared" si="69"/>
        <v>Stationen</v>
      </c>
    </row>
    <row r="538" spans="2:27" ht="15" customHeight="1" x14ac:dyDescent="0.25">
      <c r="B538" s="76" t="str">
        <f t="shared" si="71"/>
        <v>!!!</v>
      </c>
      <c r="C538" s="310" t="str">
        <f>IF(LEN($E538)&gt;0,VLOOKUP(TEXT($E538,0),'Angaben Stationen'!$E$14:$V$215,17,0),"")</f>
        <v/>
      </c>
      <c r="D538" s="254" t="str">
        <f>IF(LEN($E538)&gt;0,VLOOKUP(TEXT($E538,0),'Angaben Stationen'!$E$14:$V$215,18,0),"")</f>
        <v/>
      </c>
      <c r="E538" s="344"/>
      <c r="F538" s="256"/>
      <c r="G538" s="256"/>
      <c r="H538" s="307"/>
      <c r="I538" s="183"/>
      <c r="R538" s="8">
        <f t="shared" si="64"/>
        <v>0</v>
      </c>
      <c r="S538" s="8">
        <f>VLOOKUP($D538,{"29 - Psychiatrie (Erwachsene)",1;"30 - Kinder- und Jugendpsychiatrie",1;"297 - stationsäquivalente Behandlung in der Erwachsenenpsychiatrie (29)",1;"307 - stationsäquivalente Behandlung in der Kinder- und Jugendpsychiatrie (30)",1;"31 - Psychosomatik",1;"",0;0,0},2,0)</f>
        <v>0</v>
      </c>
      <c r="T538" s="8">
        <f t="shared" si="70"/>
        <v>0</v>
      </c>
      <c r="U538" s="8">
        <f t="shared" si="72"/>
        <v>0</v>
      </c>
      <c r="V538" s="8">
        <f t="shared" si="65"/>
        <v>0</v>
      </c>
      <c r="W538" s="8">
        <f t="shared" si="66"/>
        <v>0</v>
      </c>
      <c r="X538" s="8">
        <f t="shared" si="67"/>
        <v>0</v>
      </c>
      <c r="Y538" s="8" t="str">
        <f t="shared" si="68"/>
        <v/>
      </c>
      <c r="Z538" s="8" t="str">
        <f>VLOOKUP($D538,{"29 - Psychiatrie (Erwachsene)","BGI";"297 - stationsäquivalente Behandlung in der Erwachsenenpsychiatrie (29)","BGI";"30 - Kinder- und Jugendpsychiatrie","BGII";"307 - stationsäquivalente Behandlung in der Kinder- und Jugendpsychiatrie (30)","BGII";"31 - Psychosomatik","BGI";"","LEER";0,"Leer"},2,0)</f>
        <v>LEER</v>
      </c>
      <c r="AA538" s="8" t="str">
        <f t="shared" si="69"/>
        <v>Stationen</v>
      </c>
    </row>
    <row r="539" spans="2:27" ht="15" customHeight="1" x14ac:dyDescent="0.25">
      <c r="B539" s="76" t="str">
        <f t="shared" si="71"/>
        <v>!!!</v>
      </c>
      <c r="C539" s="310" t="str">
        <f>IF(LEN($E539)&gt;0,VLOOKUP(TEXT($E539,0),'Angaben Stationen'!$E$14:$V$215,17,0),"")</f>
        <v/>
      </c>
      <c r="D539" s="254" t="str">
        <f>IF(LEN($E539)&gt;0,VLOOKUP(TEXT($E539,0),'Angaben Stationen'!$E$14:$V$215,18,0),"")</f>
        <v/>
      </c>
      <c r="E539" s="344"/>
      <c r="F539" s="256"/>
      <c r="G539" s="256"/>
      <c r="H539" s="307"/>
      <c r="I539" s="183"/>
      <c r="R539" s="8">
        <f t="shared" si="64"/>
        <v>0</v>
      </c>
      <c r="S539" s="8">
        <f>VLOOKUP($D539,{"29 - Psychiatrie (Erwachsene)",1;"30 - Kinder- und Jugendpsychiatrie",1;"297 - stationsäquivalente Behandlung in der Erwachsenenpsychiatrie (29)",1;"307 - stationsäquivalente Behandlung in der Kinder- und Jugendpsychiatrie (30)",1;"31 - Psychosomatik",1;"",0;0,0},2,0)</f>
        <v>0</v>
      </c>
      <c r="T539" s="8">
        <f t="shared" si="70"/>
        <v>0</v>
      </c>
      <c r="U539" s="8">
        <f t="shared" si="72"/>
        <v>0</v>
      </c>
      <c r="V539" s="8">
        <f t="shared" si="65"/>
        <v>0</v>
      </c>
      <c r="W539" s="8">
        <f t="shared" si="66"/>
        <v>0</v>
      </c>
      <c r="X539" s="8">
        <f t="shared" si="67"/>
        <v>0</v>
      </c>
      <c r="Y539" s="8" t="str">
        <f t="shared" si="68"/>
        <v/>
      </c>
      <c r="Z539" s="8" t="str">
        <f>VLOOKUP($D539,{"29 - Psychiatrie (Erwachsene)","BGI";"297 - stationsäquivalente Behandlung in der Erwachsenenpsychiatrie (29)","BGI";"30 - Kinder- und Jugendpsychiatrie","BGII";"307 - stationsäquivalente Behandlung in der Kinder- und Jugendpsychiatrie (30)","BGII";"31 - Psychosomatik","BGI";"","LEER";0,"Leer"},2,0)</f>
        <v>LEER</v>
      </c>
      <c r="AA539" s="8" t="str">
        <f t="shared" si="69"/>
        <v>Stationen</v>
      </c>
    </row>
    <row r="540" spans="2:27" ht="15" customHeight="1" x14ac:dyDescent="0.25">
      <c r="B540" s="76" t="str">
        <f t="shared" si="71"/>
        <v>!!!</v>
      </c>
      <c r="C540" s="310" t="str">
        <f>IF(LEN($E540)&gt;0,VLOOKUP(TEXT($E540,0),'Angaben Stationen'!$E$14:$V$215,17,0),"")</f>
        <v/>
      </c>
      <c r="D540" s="254" t="str">
        <f>IF(LEN($E540)&gt;0,VLOOKUP(TEXT($E540,0),'Angaben Stationen'!$E$14:$V$215,18,0),"")</f>
        <v/>
      </c>
      <c r="E540" s="344"/>
      <c r="F540" s="256"/>
      <c r="G540" s="256"/>
      <c r="H540" s="307"/>
      <c r="I540" s="183"/>
      <c r="R540" s="8">
        <f t="shared" si="64"/>
        <v>0</v>
      </c>
      <c r="S540" s="8">
        <f>VLOOKUP($D540,{"29 - Psychiatrie (Erwachsene)",1;"30 - Kinder- und Jugendpsychiatrie",1;"297 - stationsäquivalente Behandlung in der Erwachsenenpsychiatrie (29)",1;"307 - stationsäquivalente Behandlung in der Kinder- und Jugendpsychiatrie (30)",1;"31 - Psychosomatik",1;"",0;0,0},2,0)</f>
        <v>0</v>
      </c>
      <c r="T540" s="8">
        <f t="shared" si="70"/>
        <v>0</v>
      </c>
      <c r="U540" s="8">
        <f t="shared" si="72"/>
        <v>0</v>
      </c>
      <c r="V540" s="8">
        <f t="shared" si="65"/>
        <v>0</v>
      </c>
      <c r="W540" s="8">
        <f t="shared" si="66"/>
        <v>0</v>
      </c>
      <c r="X540" s="8">
        <f t="shared" si="67"/>
        <v>0</v>
      </c>
      <c r="Y540" s="8" t="str">
        <f t="shared" si="68"/>
        <v/>
      </c>
      <c r="Z540" s="8" t="str">
        <f>VLOOKUP($D540,{"29 - Psychiatrie (Erwachsene)","BGI";"297 - stationsäquivalente Behandlung in der Erwachsenenpsychiatrie (29)","BGI";"30 - Kinder- und Jugendpsychiatrie","BGII";"307 - stationsäquivalente Behandlung in der Kinder- und Jugendpsychiatrie (30)","BGII";"31 - Psychosomatik","BGI";"","LEER";0,"Leer"},2,0)</f>
        <v>LEER</v>
      </c>
      <c r="AA540" s="8" t="str">
        <f t="shared" si="69"/>
        <v>Stationen</v>
      </c>
    </row>
    <row r="541" spans="2:27" ht="15" customHeight="1" x14ac:dyDescent="0.25">
      <c r="B541" s="76" t="str">
        <f t="shared" si="71"/>
        <v>!!!</v>
      </c>
      <c r="C541" s="310" t="str">
        <f>IF(LEN($E541)&gt;0,VLOOKUP(TEXT($E541,0),'Angaben Stationen'!$E$14:$V$215,17,0),"")</f>
        <v/>
      </c>
      <c r="D541" s="254" t="str">
        <f>IF(LEN($E541)&gt;0,VLOOKUP(TEXT($E541,0),'Angaben Stationen'!$E$14:$V$215,18,0),"")</f>
        <v/>
      </c>
      <c r="E541" s="344"/>
      <c r="F541" s="256"/>
      <c r="G541" s="256"/>
      <c r="H541" s="307"/>
      <c r="I541" s="183"/>
      <c r="R541" s="8">
        <f t="shared" si="64"/>
        <v>0</v>
      </c>
      <c r="S541" s="8">
        <f>VLOOKUP($D541,{"29 - Psychiatrie (Erwachsene)",1;"30 - Kinder- und Jugendpsychiatrie",1;"297 - stationsäquivalente Behandlung in der Erwachsenenpsychiatrie (29)",1;"307 - stationsäquivalente Behandlung in der Kinder- und Jugendpsychiatrie (30)",1;"31 - Psychosomatik",1;"",0;0,0},2,0)</f>
        <v>0</v>
      </c>
      <c r="T541" s="8">
        <f t="shared" si="70"/>
        <v>0</v>
      </c>
      <c r="U541" s="8">
        <f t="shared" si="72"/>
        <v>0</v>
      </c>
      <c r="V541" s="8">
        <f t="shared" si="65"/>
        <v>0</v>
      </c>
      <c r="W541" s="8">
        <f t="shared" si="66"/>
        <v>0</v>
      </c>
      <c r="X541" s="8">
        <f t="shared" si="67"/>
        <v>0</v>
      </c>
      <c r="Y541" s="8" t="str">
        <f t="shared" si="68"/>
        <v/>
      </c>
      <c r="Z541" s="8" t="str">
        <f>VLOOKUP($D541,{"29 - Psychiatrie (Erwachsene)","BGI";"297 - stationsäquivalente Behandlung in der Erwachsenenpsychiatrie (29)","BGI";"30 - Kinder- und Jugendpsychiatrie","BGII";"307 - stationsäquivalente Behandlung in der Kinder- und Jugendpsychiatrie (30)","BGII";"31 - Psychosomatik","BGI";"","LEER";0,"Leer"},2,0)</f>
        <v>LEER</v>
      </c>
      <c r="AA541" s="8" t="str">
        <f t="shared" si="69"/>
        <v>Stationen</v>
      </c>
    </row>
    <row r="542" spans="2:27" ht="15" customHeight="1" x14ac:dyDescent="0.25">
      <c r="B542" s="76" t="str">
        <f t="shared" si="71"/>
        <v>!!!</v>
      </c>
      <c r="C542" s="310" t="str">
        <f>IF(LEN($E542)&gt;0,VLOOKUP(TEXT($E542,0),'Angaben Stationen'!$E$14:$V$215,17,0),"")</f>
        <v/>
      </c>
      <c r="D542" s="254" t="str">
        <f>IF(LEN($E542)&gt;0,VLOOKUP(TEXT($E542,0),'Angaben Stationen'!$E$14:$V$215,18,0),"")</f>
        <v/>
      </c>
      <c r="E542" s="344"/>
      <c r="F542" s="256"/>
      <c r="G542" s="256"/>
      <c r="H542" s="307"/>
      <c r="I542" s="183"/>
      <c r="R542" s="8">
        <f t="shared" si="64"/>
        <v>0</v>
      </c>
      <c r="S542" s="8">
        <f>VLOOKUP($D542,{"29 - Psychiatrie (Erwachsene)",1;"30 - Kinder- und Jugendpsychiatrie",1;"297 - stationsäquivalente Behandlung in der Erwachsenenpsychiatrie (29)",1;"307 - stationsäquivalente Behandlung in der Kinder- und Jugendpsychiatrie (30)",1;"31 - Psychosomatik",1;"",0;0,0},2,0)</f>
        <v>0</v>
      </c>
      <c r="T542" s="8">
        <f t="shared" si="70"/>
        <v>0</v>
      </c>
      <c r="U542" s="8">
        <f t="shared" si="72"/>
        <v>0</v>
      </c>
      <c r="V542" s="8">
        <f t="shared" si="65"/>
        <v>0</v>
      </c>
      <c r="W542" s="8">
        <f t="shared" si="66"/>
        <v>0</v>
      </c>
      <c r="X542" s="8">
        <f t="shared" si="67"/>
        <v>0</v>
      </c>
      <c r="Y542" s="8" t="str">
        <f t="shared" si="68"/>
        <v/>
      </c>
      <c r="Z542" s="8" t="str">
        <f>VLOOKUP($D542,{"29 - Psychiatrie (Erwachsene)","BGI";"297 - stationsäquivalente Behandlung in der Erwachsenenpsychiatrie (29)","BGI";"30 - Kinder- und Jugendpsychiatrie","BGII";"307 - stationsäquivalente Behandlung in der Kinder- und Jugendpsychiatrie (30)","BGII";"31 - Psychosomatik","BGI";"","LEER";0,"Leer"},2,0)</f>
        <v>LEER</v>
      </c>
      <c r="AA542" s="8" t="str">
        <f t="shared" si="69"/>
        <v>Stationen</v>
      </c>
    </row>
    <row r="543" spans="2:27" ht="15" customHeight="1" x14ac:dyDescent="0.25">
      <c r="B543" s="76" t="str">
        <f t="shared" si="71"/>
        <v>!!!</v>
      </c>
      <c r="C543" s="310" t="str">
        <f>IF(LEN($E543)&gt;0,VLOOKUP(TEXT($E543,0),'Angaben Stationen'!$E$14:$V$215,17,0),"")</f>
        <v/>
      </c>
      <c r="D543" s="254" t="str">
        <f>IF(LEN($E543)&gt;0,VLOOKUP(TEXT($E543,0),'Angaben Stationen'!$E$14:$V$215,18,0),"")</f>
        <v/>
      </c>
      <c r="E543" s="344"/>
      <c r="F543" s="256"/>
      <c r="G543" s="256"/>
      <c r="H543" s="307"/>
      <c r="I543" s="183"/>
      <c r="R543" s="8">
        <f t="shared" si="64"/>
        <v>0</v>
      </c>
      <c r="S543" s="8">
        <f>VLOOKUP($D543,{"29 - Psychiatrie (Erwachsene)",1;"30 - Kinder- und Jugendpsychiatrie",1;"297 - stationsäquivalente Behandlung in der Erwachsenenpsychiatrie (29)",1;"307 - stationsäquivalente Behandlung in der Kinder- und Jugendpsychiatrie (30)",1;"31 - Psychosomatik",1;"",0;0,0},2,0)</f>
        <v>0</v>
      </c>
      <c r="T543" s="8">
        <f t="shared" si="70"/>
        <v>0</v>
      </c>
      <c r="U543" s="8">
        <f t="shared" si="72"/>
        <v>0</v>
      </c>
      <c r="V543" s="8">
        <f t="shared" si="65"/>
        <v>0</v>
      </c>
      <c r="W543" s="8">
        <f t="shared" si="66"/>
        <v>0</v>
      </c>
      <c r="X543" s="8">
        <f t="shared" si="67"/>
        <v>0</v>
      </c>
      <c r="Y543" s="8" t="str">
        <f t="shared" si="68"/>
        <v/>
      </c>
      <c r="Z543" s="8" t="str">
        <f>VLOOKUP($D543,{"29 - Psychiatrie (Erwachsene)","BGI";"297 - stationsäquivalente Behandlung in der Erwachsenenpsychiatrie (29)","BGI";"30 - Kinder- und Jugendpsychiatrie","BGII";"307 - stationsäquivalente Behandlung in der Kinder- und Jugendpsychiatrie (30)","BGII";"31 - Psychosomatik","BGI";"","LEER";0,"Leer"},2,0)</f>
        <v>LEER</v>
      </c>
      <c r="AA543" s="8" t="str">
        <f t="shared" si="69"/>
        <v>Stationen</v>
      </c>
    </row>
    <row r="544" spans="2:27" ht="15" customHeight="1" x14ac:dyDescent="0.25">
      <c r="B544" s="76" t="str">
        <f t="shared" si="71"/>
        <v>!!!</v>
      </c>
      <c r="C544" s="310" t="str">
        <f>IF(LEN($E544)&gt;0,VLOOKUP(TEXT($E544,0),'Angaben Stationen'!$E$14:$V$215,17,0),"")</f>
        <v/>
      </c>
      <c r="D544" s="254" t="str">
        <f>IF(LEN($E544)&gt;0,VLOOKUP(TEXT($E544,0),'Angaben Stationen'!$E$14:$V$215,18,0),"")</f>
        <v/>
      </c>
      <c r="E544" s="344"/>
      <c r="F544" s="256"/>
      <c r="G544" s="256"/>
      <c r="H544" s="307"/>
      <c r="I544" s="183"/>
      <c r="R544" s="8">
        <f t="shared" si="64"/>
        <v>0</v>
      </c>
      <c r="S544" s="8">
        <f>VLOOKUP($D544,{"29 - Psychiatrie (Erwachsene)",1;"30 - Kinder- und Jugendpsychiatrie",1;"297 - stationsäquivalente Behandlung in der Erwachsenenpsychiatrie (29)",1;"307 - stationsäquivalente Behandlung in der Kinder- und Jugendpsychiatrie (30)",1;"31 - Psychosomatik",1;"",0;0,0},2,0)</f>
        <v>0</v>
      </c>
      <c r="T544" s="8">
        <f t="shared" si="70"/>
        <v>0</v>
      </c>
      <c r="U544" s="8">
        <f t="shared" si="72"/>
        <v>0</v>
      </c>
      <c r="V544" s="8">
        <f t="shared" si="65"/>
        <v>0</v>
      </c>
      <c r="W544" s="8">
        <f t="shared" si="66"/>
        <v>0</v>
      </c>
      <c r="X544" s="8">
        <f t="shared" si="67"/>
        <v>0</v>
      </c>
      <c r="Y544" s="8" t="str">
        <f t="shared" si="68"/>
        <v/>
      </c>
      <c r="Z544" s="8" t="str">
        <f>VLOOKUP($D544,{"29 - Psychiatrie (Erwachsene)","BGI";"297 - stationsäquivalente Behandlung in der Erwachsenenpsychiatrie (29)","BGI";"30 - Kinder- und Jugendpsychiatrie","BGII";"307 - stationsäquivalente Behandlung in der Kinder- und Jugendpsychiatrie (30)","BGII";"31 - Psychosomatik","BGI";"","LEER";0,"Leer"},2,0)</f>
        <v>LEER</v>
      </c>
      <c r="AA544" s="8" t="str">
        <f t="shared" si="69"/>
        <v>Stationen</v>
      </c>
    </row>
    <row r="545" spans="2:27" ht="15" customHeight="1" x14ac:dyDescent="0.25">
      <c r="B545" s="76" t="str">
        <f t="shared" si="71"/>
        <v>!!!</v>
      </c>
      <c r="C545" s="310" t="str">
        <f>IF(LEN($E545)&gt;0,VLOOKUP(TEXT($E545,0),'Angaben Stationen'!$E$14:$V$215,17,0),"")</f>
        <v/>
      </c>
      <c r="D545" s="254" t="str">
        <f>IF(LEN($E545)&gt;0,VLOOKUP(TEXT($E545,0),'Angaben Stationen'!$E$14:$V$215,18,0),"")</f>
        <v/>
      </c>
      <c r="E545" s="344"/>
      <c r="F545" s="256"/>
      <c r="G545" s="256"/>
      <c r="H545" s="307"/>
      <c r="I545" s="183"/>
      <c r="R545" s="8">
        <f t="shared" si="64"/>
        <v>0</v>
      </c>
      <c r="S545" s="8">
        <f>VLOOKUP($D545,{"29 - Psychiatrie (Erwachsene)",1;"30 - Kinder- und Jugendpsychiatrie",1;"297 - stationsäquivalente Behandlung in der Erwachsenenpsychiatrie (29)",1;"307 - stationsäquivalente Behandlung in der Kinder- und Jugendpsychiatrie (30)",1;"31 - Psychosomatik",1;"",0;0,0},2,0)</f>
        <v>0</v>
      </c>
      <c r="T545" s="8">
        <f t="shared" si="70"/>
        <v>0</v>
      </c>
      <c r="U545" s="8">
        <f t="shared" si="72"/>
        <v>0</v>
      </c>
      <c r="V545" s="8">
        <f t="shared" si="65"/>
        <v>0</v>
      </c>
      <c r="W545" s="8">
        <f t="shared" si="66"/>
        <v>0</v>
      </c>
      <c r="X545" s="8">
        <f t="shared" si="67"/>
        <v>0</v>
      </c>
      <c r="Y545" s="8" t="str">
        <f t="shared" si="68"/>
        <v/>
      </c>
      <c r="Z545" s="8" t="str">
        <f>VLOOKUP($D545,{"29 - Psychiatrie (Erwachsene)","BGI";"297 - stationsäquivalente Behandlung in der Erwachsenenpsychiatrie (29)","BGI";"30 - Kinder- und Jugendpsychiatrie","BGII";"307 - stationsäquivalente Behandlung in der Kinder- und Jugendpsychiatrie (30)","BGII";"31 - Psychosomatik","BGI";"","LEER";0,"Leer"},2,0)</f>
        <v>LEER</v>
      </c>
      <c r="AA545" s="8" t="str">
        <f t="shared" si="69"/>
        <v>Stationen</v>
      </c>
    </row>
    <row r="546" spans="2:27" ht="15" customHeight="1" x14ac:dyDescent="0.25">
      <c r="B546" s="76" t="str">
        <f t="shared" si="71"/>
        <v>!!!</v>
      </c>
      <c r="C546" s="310" t="str">
        <f>IF(LEN($E546)&gt;0,VLOOKUP(TEXT($E546,0),'Angaben Stationen'!$E$14:$V$215,17,0),"")</f>
        <v/>
      </c>
      <c r="D546" s="254" t="str">
        <f>IF(LEN($E546)&gt;0,VLOOKUP(TEXT($E546,0),'Angaben Stationen'!$E$14:$V$215,18,0),"")</f>
        <v/>
      </c>
      <c r="E546" s="344"/>
      <c r="F546" s="256"/>
      <c r="G546" s="256"/>
      <c r="H546" s="307"/>
      <c r="I546" s="183"/>
      <c r="R546" s="8">
        <f t="shared" ref="R546:R609" si="73">IF(LEN(B546)&gt;0,0,1)</f>
        <v>0</v>
      </c>
      <c r="S546" s="8">
        <f>VLOOKUP($D546,{"29 - Psychiatrie (Erwachsene)",1;"30 - Kinder- und Jugendpsychiatrie",1;"297 - stationsäquivalente Behandlung in der Erwachsenenpsychiatrie (29)",1;"307 - stationsäquivalente Behandlung in der Kinder- und Jugendpsychiatrie (30)",1;"31 - Psychosomatik",1;"",0;0,0},2,0)</f>
        <v>0</v>
      </c>
      <c r="T546" s="8">
        <f t="shared" si="70"/>
        <v>0</v>
      </c>
      <c r="U546" s="8">
        <f t="shared" si="72"/>
        <v>0</v>
      </c>
      <c r="V546" s="8">
        <f t="shared" ref="V546:V609" si="74">IF(VALUE($F546)&gt;0,1,0)</f>
        <v>0</v>
      </c>
      <c r="W546" s="8">
        <f t="shared" ref="W546:W609" si="75">IF(LEN($G546)&gt;0,1,0)</f>
        <v>0</v>
      </c>
      <c r="X546" s="8">
        <f t="shared" ref="X546:X609" si="76">IF(LEN($H546)&gt;0,1,0)</f>
        <v>0</v>
      </c>
      <c r="Y546" s="8" t="str">
        <f t="shared" ref="Y546:Y609" si="77">IF($D546&lt;&gt;"","MonatII","")</f>
        <v/>
      </c>
      <c r="Z546" s="8" t="str">
        <f>VLOOKUP($D546,{"29 - Psychiatrie (Erwachsene)","BGI";"297 - stationsäquivalente Behandlung in der Erwachsenenpsychiatrie (29)","BGI";"30 - Kinder- und Jugendpsychiatrie","BGII";"307 - stationsäquivalente Behandlung in der Kinder- und Jugendpsychiatrie (30)","BGII";"31 - Psychosomatik","BGI";"","LEER";0,"Leer"},2,0)</f>
        <v>LEER</v>
      </c>
      <c r="AA546" s="8" t="str">
        <f t="shared" ref="AA546:AA609" si="78">"Stationen"</f>
        <v>Stationen</v>
      </c>
    </row>
    <row r="547" spans="2:27" ht="15" customHeight="1" x14ac:dyDescent="0.25">
      <c r="B547" s="76" t="str">
        <f t="shared" si="71"/>
        <v>!!!</v>
      </c>
      <c r="C547" s="310" t="str">
        <f>IF(LEN($E547)&gt;0,VLOOKUP(TEXT($E547,0),'Angaben Stationen'!$E$14:$V$215,17,0),"")</f>
        <v/>
      </c>
      <c r="D547" s="254" t="str">
        <f>IF(LEN($E547)&gt;0,VLOOKUP(TEXT($E547,0),'Angaben Stationen'!$E$14:$V$215,18,0),"")</f>
        <v/>
      </c>
      <c r="E547" s="344"/>
      <c r="F547" s="256"/>
      <c r="G547" s="256"/>
      <c r="H547" s="307"/>
      <c r="I547" s="183"/>
      <c r="R547" s="8">
        <f t="shared" si="73"/>
        <v>0</v>
      </c>
      <c r="S547" s="8">
        <f>VLOOKUP($D547,{"29 - Psychiatrie (Erwachsene)",1;"30 - Kinder- und Jugendpsychiatrie",1;"297 - stationsäquivalente Behandlung in der Erwachsenenpsychiatrie (29)",1;"307 - stationsäquivalente Behandlung in der Kinder- und Jugendpsychiatrie (30)",1;"31 - Psychosomatik",1;"",0;0,0},2,0)</f>
        <v>0</v>
      </c>
      <c r="T547" s="8">
        <f t="shared" si="70"/>
        <v>0</v>
      </c>
      <c r="U547" s="8">
        <f t="shared" si="72"/>
        <v>0</v>
      </c>
      <c r="V547" s="8">
        <f t="shared" si="74"/>
        <v>0</v>
      </c>
      <c r="W547" s="8">
        <f t="shared" si="75"/>
        <v>0</v>
      </c>
      <c r="X547" s="8">
        <f t="shared" si="76"/>
        <v>0</v>
      </c>
      <c r="Y547" s="8" t="str">
        <f t="shared" si="77"/>
        <v/>
      </c>
      <c r="Z547" s="8" t="str">
        <f>VLOOKUP($D547,{"29 - Psychiatrie (Erwachsene)","BGI";"297 - stationsäquivalente Behandlung in der Erwachsenenpsychiatrie (29)","BGI";"30 - Kinder- und Jugendpsychiatrie","BGII";"307 - stationsäquivalente Behandlung in der Kinder- und Jugendpsychiatrie (30)","BGII";"31 - Psychosomatik","BGI";"","LEER";0,"Leer"},2,0)</f>
        <v>LEER</v>
      </c>
      <c r="AA547" s="8" t="str">
        <f t="shared" si="78"/>
        <v>Stationen</v>
      </c>
    </row>
    <row r="548" spans="2:27" ht="15" customHeight="1" x14ac:dyDescent="0.25">
      <c r="B548" s="76" t="str">
        <f t="shared" si="71"/>
        <v>!!!</v>
      </c>
      <c r="C548" s="310" t="str">
        <f>IF(LEN($E548)&gt;0,VLOOKUP(TEXT($E548,0),'Angaben Stationen'!$E$14:$V$215,17,0),"")</f>
        <v/>
      </c>
      <c r="D548" s="254" t="str">
        <f>IF(LEN($E548)&gt;0,VLOOKUP(TEXT($E548,0),'Angaben Stationen'!$E$14:$V$215,18,0),"")</f>
        <v/>
      </c>
      <c r="E548" s="344"/>
      <c r="F548" s="256"/>
      <c r="G548" s="256"/>
      <c r="H548" s="307"/>
      <c r="I548" s="183"/>
      <c r="R548" s="8">
        <f t="shared" si="73"/>
        <v>0</v>
      </c>
      <c r="S548" s="8">
        <f>VLOOKUP($D548,{"29 - Psychiatrie (Erwachsene)",1;"30 - Kinder- und Jugendpsychiatrie",1;"297 - stationsäquivalente Behandlung in der Erwachsenenpsychiatrie (29)",1;"307 - stationsäquivalente Behandlung in der Kinder- und Jugendpsychiatrie (30)",1;"31 - Psychosomatik",1;"",0;0,0},2,0)</f>
        <v>0</v>
      </c>
      <c r="T548" s="8">
        <f t="shared" si="70"/>
        <v>0</v>
      </c>
      <c r="U548" s="8">
        <f t="shared" si="72"/>
        <v>0</v>
      </c>
      <c r="V548" s="8">
        <f t="shared" si="74"/>
        <v>0</v>
      </c>
      <c r="W548" s="8">
        <f t="shared" si="75"/>
        <v>0</v>
      </c>
      <c r="X548" s="8">
        <f t="shared" si="76"/>
        <v>0</v>
      </c>
      <c r="Y548" s="8" t="str">
        <f t="shared" si="77"/>
        <v/>
      </c>
      <c r="Z548" s="8" t="str">
        <f>VLOOKUP($D548,{"29 - Psychiatrie (Erwachsene)","BGI";"297 - stationsäquivalente Behandlung in der Erwachsenenpsychiatrie (29)","BGI";"30 - Kinder- und Jugendpsychiatrie","BGII";"307 - stationsäquivalente Behandlung in der Kinder- und Jugendpsychiatrie (30)","BGII";"31 - Psychosomatik","BGI";"","LEER";0,"Leer"},2,0)</f>
        <v>LEER</v>
      </c>
      <c r="AA548" s="8" t="str">
        <f t="shared" si="78"/>
        <v>Stationen</v>
      </c>
    </row>
    <row r="549" spans="2:27" ht="15" customHeight="1" x14ac:dyDescent="0.25">
      <c r="B549" s="76" t="str">
        <f t="shared" si="71"/>
        <v>!!!</v>
      </c>
      <c r="C549" s="310" t="str">
        <f>IF(LEN($E549)&gt;0,VLOOKUP(TEXT($E549,0),'Angaben Stationen'!$E$14:$V$215,17,0),"")</f>
        <v/>
      </c>
      <c r="D549" s="254" t="str">
        <f>IF(LEN($E549)&gt;0,VLOOKUP(TEXT($E549,0),'Angaben Stationen'!$E$14:$V$215,18,0),"")</f>
        <v/>
      </c>
      <c r="E549" s="344"/>
      <c r="F549" s="256"/>
      <c r="G549" s="256"/>
      <c r="H549" s="307"/>
      <c r="I549" s="183"/>
      <c r="R549" s="8">
        <f t="shared" si="73"/>
        <v>0</v>
      </c>
      <c r="S549" s="8">
        <f>VLOOKUP($D549,{"29 - Psychiatrie (Erwachsene)",1;"30 - Kinder- und Jugendpsychiatrie",1;"297 - stationsäquivalente Behandlung in der Erwachsenenpsychiatrie (29)",1;"307 - stationsäquivalente Behandlung in der Kinder- und Jugendpsychiatrie (30)",1;"31 - Psychosomatik",1;"",0;0,0},2,0)</f>
        <v>0</v>
      </c>
      <c r="T549" s="8">
        <f t="shared" si="70"/>
        <v>0</v>
      </c>
      <c r="U549" s="8">
        <f t="shared" si="72"/>
        <v>0</v>
      </c>
      <c r="V549" s="8">
        <f t="shared" si="74"/>
        <v>0</v>
      </c>
      <c r="W549" s="8">
        <f t="shared" si="75"/>
        <v>0</v>
      </c>
      <c r="X549" s="8">
        <f t="shared" si="76"/>
        <v>0</v>
      </c>
      <c r="Y549" s="8" t="str">
        <f t="shared" si="77"/>
        <v/>
      </c>
      <c r="Z549" s="8" t="str">
        <f>VLOOKUP($D549,{"29 - Psychiatrie (Erwachsene)","BGI";"297 - stationsäquivalente Behandlung in der Erwachsenenpsychiatrie (29)","BGI";"30 - Kinder- und Jugendpsychiatrie","BGII";"307 - stationsäquivalente Behandlung in der Kinder- und Jugendpsychiatrie (30)","BGII";"31 - Psychosomatik","BGI";"","LEER";0,"Leer"},2,0)</f>
        <v>LEER</v>
      </c>
      <c r="AA549" s="8" t="str">
        <f t="shared" si="78"/>
        <v>Stationen</v>
      </c>
    </row>
    <row r="550" spans="2:27" ht="15" customHeight="1" x14ac:dyDescent="0.25">
      <c r="B550" s="76" t="str">
        <f t="shared" si="71"/>
        <v>!!!</v>
      </c>
      <c r="C550" s="310" t="str">
        <f>IF(LEN($E550)&gt;0,VLOOKUP(TEXT($E550,0),'Angaben Stationen'!$E$14:$V$215,17,0),"")</f>
        <v/>
      </c>
      <c r="D550" s="254" t="str">
        <f>IF(LEN($E550)&gt;0,VLOOKUP(TEXT($E550,0),'Angaben Stationen'!$E$14:$V$215,18,0),"")</f>
        <v/>
      </c>
      <c r="E550" s="344"/>
      <c r="F550" s="256"/>
      <c r="G550" s="256"/>
      <c r="H550" s="307"/>
      <c r="I550" s="183"/>
      <c r="R550" s="8">
        <f t="shared" si="73"/>
        <v>0</v>
      </c>
      <c r="S550" s="8">
        <f>VLOOKUP($D550,{"29 - Psychiatrie (Erwachsene)",1;"30 - Kinder- und Jugendpsychiatrie",1;"297 - stationsäquivalente Behandlung in der Erwachsenenpsychiatrie (29)",1;"307 - stationsäquivalente Behandlung in der Kinder- und Jugendpsychiatrie (30)",1;"31 - Psychosomatik",1;"",0;0,0},2,0)</f>
        <v>0</v>
      </c>
      <c r="T550" s="8">
        <f t="shared" ref="T550:T613" si="79">IF(LEN($C550)&gt;0,1,0)</f>
        <v>0</v>
      </c>
      <c r="U550" s="8">
        <f t="shared" si="72"/>
        <v>0</v>
      </c>
      <c r="V550" s="8">
        <f t="shared" si="74"/>
        <v>0</v>
      </c>
      <c r="W550" s="8">
        <f t="shared" si="75"/>
        <v>0</v>
      </c>
      <c r="X550" s="8">
        <f t="shared" si="76"/>
        <v>0</v>
      </c>
      <c r="Y550" s="8" t="str">
        <f t="shared" si="77"/>
        <v/>
      </c>
      <c r="Z550" s="8" t="str">
        <f>VLOOKUP($D550,{"29 - Psychiatrie (Erwachsene)","BGI";"297 - stationsäquivalente Behandlung in der Erwachsenenpsychiatrie (29)","BGI";"30 - Kinder- und Jugendpsychiatrie","BGII";"307 - stationsäquivalente Behandlung in der Kinder- und Jugendpsychiatrie (30)","BGII";"31 - Psychosomatik","BGI";"","LEER";0,"Leer"},2,0)</f>
        <v>LEER</v>
      </c>
      <c r="AA550" s="8" t="str">
        <f t="shared" si="78"/>
        <v>Stationen</v>
      </c>
    </row>
    <row r="551" spans="2:27" ht="15" customHeight="1" x14ac:dyDescent="0.25">
      <c r="B551" s="76" t="str">
        <f t="shared" si="71"/>
        <v>!!!</v>
      </c>
      <c r="C551" s="310" t="str">
        <f>IF(LEN($E551)&gt;0,VLOOKUP(TEXT($E551,0),'Angaben Stationen'!$E$14:$V$215,17,0),"")</f>
        <v/>
      </c>
      <c r="D551" s="254" t="str">
        <f>IF(LEN($E551)&gt;0,VLOOKUP(TEXT($E551,0),'Angaben Stationen'!$E$14:$V$215,18,0),"")</f>
        <v/>
      </c>
      <c r="E551" s="344"/>
      <c r="F551" s="256"/>
      <c r="G551" s="256"/>
      <c r="H551" s="307"/>
      <c r="I551" s="183"/>
      <c r="R551" s="8">
        <f t="shared" si="73"/>
        <v>0</v>
      </c>
      <c r="S551" s="8">
        <f>VLOOKUP($D551,{"29 - Psychiatrie (Erwachsene)",1;"30 - Kinder- und Jugendpsychiatrie",1;"297 - stationsäquivalente Behandlung in der Erwachsenenpsychiatrie (29)",1;"307 - stationsäquivalente Behandlung in der Kinder- und Jugendpsychiatrie (30)",1;"31 - Psychosomatik",1;"",0;0,0},2,0)</f>
        <v>0</v>
      </c>
      <c r="T551" s="8">
        <f t="shared" si="79"/>
        <v>0</v>
      </c>
      <c r="U551" s="8">
        <f t="shared" si="72"/>
        <v>0</v>
      </c>
      <c r="V551" s="8">
        <f t="shared" si="74"/>
        <v>0</v>
      </c>
      <c r="W551" s="8">
        <f t="shared" si="75"/>
        <v>0</v>
      </c>
      <c r="X551" s="8">
        <f t="shared" si="76"/>
        <v>0</v>
      </c>
      <c r="Y551" s="8" t="str">
        <f t="shared" si="77"/>
        <v/>
      </c>
      <c r="Z551" s="8" t="str">
        <f>VLOOKUP($D551,{"29 - Psychiatrie (Erwachsene)","BGI";"297 - stationsäquivalente Behandlung in der Erwachsenenpsychiatrie (29)","BGI";"30 - Kinder- und Jugendpsychiatrie","BGII";"307 - stationsäquivalente Behandlung in der Kinder- und Jugendpsychiatrie (30)","BGII";"31 - Psychosomatik","BGI";"","LEER";0,"Leer"},2,0)</f>
        <v>LEER</v>
      </c>
      <c r="AA551" s="8" t="str">
        <f t="shared" si="78"/>
        <v>Stationen</v>
      </c>
    </row>
    <row r="552" spans="2:27" ht="15" customHeight="1" x14ac:dyDescent="0.25">
      <c r="B552" s="76" t="str">
        <f t="shared" si="71"/>
        <v>!!!</v>
      </c>
      <c r="C552" s="310" t="str">
        <f>IF(LEN($E552)&gt;0,VLOOKUP(TEXT($E552,0),'Angaben Stationen'!$E$14:$V$215,17,0),"")</f>
        <v/>
      </c>
      <c r="D552" s="254" t="str">
        <f>IF(LEN($E552)&gt;0,VLOOKUP(TEXT($E552,0),'Angaben Stationen'!$E$14:$V$215,18,0),"")</f>
        <v/>
      </c>
      <c r="E552" s="344"/>
      <c r="F552" s="256"/>
      <c r="G552" s="256"/>
      <c r="H552" s="307"/>
      <c r="I552" s="183"/>
      <c r="R552" s="8">
        <f t="shared" si="73"/>
        <v>0</v>
      </c>
      <c r="S552" s="8">
        <f>VLOOKUP($D552,{"29 - Psychiatrie (Erwachsene)",1;"30 - Kinder- und Jugendpsychiatrie",1;"297 - stationsäquivalente Behandlung in der Erwachsenenpsychiatrie (29)",1;"307 - stationsäquivalente Behandlung in der Kinder- und Jugendpsychiatrie (30)",1;"31 - Psychosomatik",1;"",0;0,0},2,0)</f>
        <v>0</v>
      </c>
      <c r="T552" s="8">
        <f t="shared" si="79"/>
        <v>0</v>
      </c>
      <c r="U552" s="8">
        <f t="shared" si="72"/>
        <v>0</v>
      </c>
      <c r="V552" s="8">
        <f t="shared" si="74"/>
        <v>0</v>
      </c>
      <c r="W552" s="8">
        <f t="shared" si="75"/>
        <v>0</v>
      </c>
      <c r="X552" s="8">
        <f t="shared" si="76"/>
        <v>0</v>
      </c>
      <c r="Y552" s="8" t="str">
        <f t="shared" si="77"/>
        <v/>
      </c>
      <c r="Z552" s="8" t="str">
        <f>VLOOKUP($D552,{"29 - Psychiatrie (Erwachsene)","BGI";"297 - stationsäquivalente Behandlung in der Erwachsenenpsychiatrie (29)","BGI";"30 - Kinder- und Jugendpsychiatrie","BGII";"307 - stationsäquivalente Behandlung in der Kinder- und Jugendpsychiatrie (30)","BGII";"31 - Psychosomatik","BGI";"","LEER";0,"Leer"},2,0)</f>
        <v>LEER</v>
      </c>
      <c r="AA552" s="8" t="str">
        <f t="shared" si="78"/>
        <v>Stationen</v>
      </c>
    </row>
    <row r="553" spans="2:27" ht="15" customHeight="1" x14ac:dyDescent="0.25">
      <c r="B553" s="76" t="str">
        <f t="shared" si="71"/>
        <v>!!!</v>
      </c>
      <c r="C553" s="310" t="str">
        <f>IF(LEN($E553)&gt;0,VLOOKUP(TEXT($E553,0),'Angaben Stationen'!$E$14:$V$215,17,0),"")</f>
        <v/>
      </c>
      <c r="D553" s="254" t="str">
        <f>IF(LEN($E553)&gt;0,VLOOKUP(TEXT($E553,0),'Angaben Stationen'!$E$14:$V$215,18,0),"")</f>
        <v/>
      </c>
      <c r="E553" s="344"/>
      <c r="F553" s="256"/>
      <c r="G553" s="256"/>
      <c r="H553" s="307"/>
      <c r="I553" s="183"/>
      <c r="R553" s="8">
        <f t="shared" si="73"/>
        <v>0</v>
      </c>
      <c r="S553" s="8">
        <f>VLOOKUP($D553,{"29 - Psychiatrie (Erwachsene)",1;"30 - Kinder- und Jugendpsychiatrie",1;"297 - stationsäquivalente Behandlung in der Erwachsenenpsychiatrie (29)",1;"307 - stationsäquivalente Behandlung in der Kinder- und Jugendpsychiatrie (30)",1;"31 - Psychosomatik",1;"",0;0,0},2,0)</f>
        <v>0</v>
      </c>
      <c r="T553" s="8">
        <f t="shared" si="79"/>
        <v>0</v>
      </c>
      <c r="U553" s="8">
        <f t="shared" si="72"/>
        <v>0</v>
      </c>
      <c r="V553" s="8">
        <f t="shared" si="74"/>
        <v>0</v>
      </c>
      <c r="W553" s="8">
        <f t="shared" si="75"/>
        <v>0</v>
      </c>
      <c r="X553" s="8">
        <f t="shared" si="76"/>
        <v>0</v>
      </c>
      <c r="Y553" s="8" t="str">
        <f t="shared" si="77"/>
        <v/>
      </c>
      <c r="Z553" s="8" t="str">
        <f>VLOOKUP($D553,{"29 - Psychiatrie (Erwachsene)","BGI";"297 - stationsäquivalente Behandlung in der Erwachsenenpsychiatrie (29)","BGI";"30 - Kinder- und Jugendpsychiatrie","BGII";"307 - stationsäquivalente Behandlung in der Kinder- und Jugendpsychiatrie (30)","BGII";"31 - Psychosomatik","BGI";"","LEER";0,"Leer"},2,0)</f>
        <v>LEER</v>
      </c>
      <c r="AA553" s="8" t="str">
        <f t="shared" si="78"/>
        <v>Stationen</v>
      </c>
    </row>
    <row r="554" spans="2:27" ht="15" customHeight="1" x14ac:dyDescent="0.25">
      <c r="B554" s="76" t="str">
        <f t="shared" si="71"/>
        <v>!!!</v>
      </c>
      <c r="C554" s="310" t="str">
        <f>IF(LEN($E554)&gt;0,VLOOKUP(TEXT($E554,0),'Angaben Stationen'!$E$14:$V$215,17,0),"")</f>
        <v/>
      </c>
      <c r="D554" s="254" t="str">
        <f>IF(LEN($E554)&gt;0,VLOOKUP(TEXT($E554,0),'Angaben Stationen'!$E$14:$V$215,18,0),"")</f>
        <v/>
      </c>
      <c r="E554" s="344"/>
      <c r="F554" s="256"/>
      <c r="G554" s="256"/>
      <c r="H554" s="307"/>
      <c r="I554" s="183"/>
      <c r="R554" s="8">
        <f t="shared" si="73"/>
        <v>0</v>
      </c>
      <c r="S554" s="8">
        <f>VLOOKUP($D554,{"29 - Psychiatrie (Erwachsene)",1;"30 - Kinder- und Jugendpsychiatrie",1;"297 - stationsäquivalente Behandlung in der Erwachsenenpsychiatrie (29)",1;"307 - stationsäquivalente Behandlung in der Kinder- und Jugendpsychiatrie (30)",1;"31 - Psychosomatik",1;"",0;0,0},2,0)</f>
        <v>0</v>
      </c>
      <c r="T554" s="8">
        <f t="shared" si="79"/>
        <v>0</v>
      </c>
      <c r="U554" s="8">
        <f t="shared" si="72"/>
        <v>0</v>
      </c>
      <c r="V554" s="8">
        <f t="shared" si="74"/>
        <v>0</v>
      </c>
      <c r="W554" s="8">
        <f t="shared" si="75"/>
        <v>0</v>
      </c>
      <c r="X554" s="8">
        <f t="shared" si="76"/>
        <v>0</v>
      </c>
      <c r="Y554" s="8" t="str">
        <f t="shared" si="77"/>
        <v/>
      </c>
      <c r="Z554" s="8" t="str">
        <f>VLOOKUP($D554,{"29 - Psychiatrie (Erwachsene)","BGI";"297 - stationsäquivalente Behandlung in der Erwachsenenpsychiatrie (29)","BGI";"30 - Kinder- und Jugendpsychiatrie","BGII";"307 - stationsäquivalente Behandlung in der Kinder- und Jugendpsychiatrie (30)","BGII";"31 - Psychosomatik","BGI";"","LEER";0,"Leer"},2,0)</f>
        <v>LEER</v>
      </c>
      <c r="AA554" s="8" t="str">
        <f t="shared" si="78"/>
        <v>Stationen</v>
      </c>
    </row>
    <row r="555" spans="2:27" ht="15" customHeight="1" x14ac:dyDescent="0.25">
      <c r="B555" s="76" t="str">
        <f t="shared" si="71"/>
        <v>!!!</v>
      </c>
      <c r="C555" s="310" t="str">
        <f>IF(LEN($E555)&gt;0,VLOOKUP(TEXT($E555,0),'Angaben Stationen'!$E$14:$V$215,17,0),"")</f>
        <v/>
      </c>
      <c r="D555" s="254" t="str">
        <f>IF(LEN($E555)&gt;0,VLOOKUP(TEXT($E555,0),'Angaben Stationen'!$E$14:$V$215,18,0),"")</f>
        <v/>
      </c>
      <c r="E555" s="344"/>
      <c r="F555" s="256"/>
      <c r="G555" s="256"/>
      <c r="H555" s="307"/>
      <c r="I555" s="183"/>
      <c r="R555" s="8">
        <f t="shared" si="73"/>
        <v>0</v>
      </c>
      <c r="S555" s="8">
        <f>VLOOKUP($D555,{"29 - Psychiatrie (Erwachsene)",1;"30 - Kinder- und Jugendpsychiatrie",1;"297 - stationsäquivalente Behandlung in der Erwachsenenpsychiatrie (29)",1;"307 - stationsäquivalente Behandlung in der Kinder- und Jugendpsychiatrie (30)",1;"31 - Psychosomatik",1;"",0;0,0},2,0)</f>
        <v>0</v>
      </c>
      <c r="T555" s="8">
        <f t="shared" si="79"/>
        <v>0</v>
      </c>
      <c r="U555" s="8">
        <f t="shared" si="72"/>
        <v>0</v>
      </c>
      <c r="V555" s="8">
        <f t="shared" si="74"/>
        <v>0</v>
      </c>
      <c r="W555" s="8">
        <f t="shared" si="75"/>
        <v>0</v>
      </c>
      <c r="X555" s="8">
        <f t="shared" si="76"/>
        <v>0</v>
      </c>
      <c r="Y555" s="8" t="str">
        <f t="shared" si="77"/>
        <v/>
      </c>
      <c r="Z555" s="8" t="str">
        <f>VLOOKUP($D555,{"29 - Psychiatrie (Erwachsene)","BGI";"297 - stationsäquivalente Behandlung in der Erwachsenenpsychiatrie (29)","BGI";"30 - Kinder- und Jugendpsychiatrie","BGII";"307 - stationsäquivalente Behandlung in der Kinder- und Jugendpsychiatrie (30)","BGII";"31 - Psychosomatik","BGI";"","LEER";0,"Leer"},2,0)</f>
        <v>LEER</v>
      </c>
      <c r="AA555" s="8" t="str">
        <f t="shared" si="78"/>
        <v>Stationen</v>
      </c>
    </row>
    <row r="556" spans="2:27" ht="15" customHeight="1" x14ac:dyDescent="0.25">
      <c r="B556" s="76" t="str">
        <f t="shared" si="71"/>
        <v>!!!</v>
      </c>
      <c r="C556" s="310" t="str">
        <f>IF(LEN($E556)&gt;0,VLOOKUP(TEXT($E556,0),'Angaben Stationen'!$E$14:$V$215,17,0),"")</f>
        <v/>
      </c>
      <c r="D556" s="254" t="str">
        <f>IF(LEN($E556)&gt;0,VLOOKUP(TEXT($E556,0),'Angaben Stationen'!$E$14:$V$215,18,0),"")</f>
        <v/>
      </c>
      <c r="E556" s="344"/>
      <c r="F556" s="256"/>
      <c r="G556" s="256"/>
      <c r="H556" s="307"/>
      <c r="I556" s="183"/>
      <c r="R556" s="8">
        <f t="shared" si="73"/>
        <v>0</v>
      </c>
      <c r="S556" s="8">
        <f>VLOOKUP($D556,{"29 - Psychiatrie (Erwachsene)",1;"30 - Kinder- und Jugendpsychiatrie",1;"297 - stationsäquivalente Behandlung in der Erwachsenenpsychiatrie (29)",1;"307 - stationsäquivalente Behandlung in der Kinder- und Jugendpsychiatrie (30)",1;"31 - Psychosomatik",1;"",0;0,0},2,0)</f>
        <v>0</v>
      </c>
      <c r="T556" s="8">
        <f t="shared" si="79"/>
        <v>0</v>
      </c>
      <c r="U556" s="8">
        <f t="shared" si="72"/>
        <v>0</v>
      </c>
      <c r="V556" s="8">
        <f t="shared" si="74"/>
        <v>0</v>
      </c>
      <c r="W556" s="8">
        <f t="shared" si="75"/>
        <v>0</v>
      </c>
      <c r="X556" s="8">
        <f t="shared" si="76"/>
        <v>0</v>
      </c>
      <c r="Y556" s="8" t="str">
        <f t="shared" si="77"/>
        <v/>
      </c>
      <c r="Z556" s="8" t="str">
        <f>VLOOKUP($D556,{"29 - Psychiatrie (Erwachsene)","BGI";"297 - stationsäquivalente Behandlung in der Erwachsenenpsychiatrie (29)","BGI";"30 - Kinder- und Jugendpsychiatrie","BGII";"307 - stationsäquivalente Behandlung in der Kinder- und Jugendpsychiatrie (30)","BGII";"31 - Psychosomatik","BGI";"","LEER";0,"Leer"},2,0)</f>
        <v>LEER</v>
      </c>
      <c r="AA556" s="8" t="str">
        <f t="shared" si="78"/>
        <v>Stationen</v>
      </c>
    </row>
    <row r="557" spans="2:27" ht="15" customHeight="1" x14ac:dyDescent="0.25">
      <c r="B557" s="76" t="str">
        <f t="shared" si="71"/>
        <v>!!!</v>
      </c>
      <c r="C557" s="310" t="str">
        <f>IF(LEN($E557)&gt;0,VLOOKUP(TEXT($E557,0),'Angaben Stationen'!$E$14:$V$215,17,0),"")</f>
        <v/>
      </c>
      <c r="D557" s="254" t="str">
        <f>IF(LEN($E557)&gt;0,VLOOKUP(TEXT($E557,0),'Angaben Stationen'!$E$14:$V$215,18,0),"")</f>
        <v/>
      </c>
      <c r="E557" s="344"/>
      <c r="F557" s="256"/>
      <c r="G557" s="256"/>
      <c r="H557" s="307"/>
      <c r="I557" s="183"/>
      <c r="R557" s="8">
        <f t="shared" si="73"/>
        <v>0</v>
      </c>
      <c r="S557" s="8">
        <f>VLOOKUP($D557,{"29 - Psychiatrie (Erwachsene)",1;"30 - Kinder- und Jugendpsychiatrie",1;"297 - stationsäquivalente Behandlung in der Erwachsenenpsychiatrie (29)",1;"307 - stationsäquivalente Behandlung in der Kinder- und Jugendpsychiatrie (30)",1;"31 - Psychosomatik",1;"",0;0,0},2,0)</f>
        <v>0</v>
      </c>
      <c r="T557" s="8">
        <f t="shared" si="79"/>
        <v>0</v>
      </c>
      <c r="U557" s="8">
        <f t="shared" si="72"/>
        <v>0</v>
      </c>
      <c r="V557" s="8">
        <f t="shared" si="74"/>
        <v>0</v>
      </c>
      <c r="W557" s="8">
        <f t="shared" si="75"/>
        <v>0</v>
      </c>
      <c r="X557" s="8">
        <f t="shared" si="76"/>
        <v>0</v>
      </c>
      <c r="Y557" s="8" t="str">
        <f t="shared" si="77"/>
        <v/>
      </c>
      <c r="Z557" s="8" t="str">
        <f>VLOOKUP($D557,{"29 - Psychiatrie (Erwachsene)","BGI";"297 - stationsäquivalente Behandlung in der Erwachsenenpsychiatrie (29)","BGI";"30 - Kinder- und Jugendpsychiatrie","BGII";"307 - stationsäquivalente Behandlung in der Kinder- und Jugendpsychiatrie (30)","BGII";"31 - Psychosomatik","BGI";"","LEER";0,"Leer"},2,0)</f>
        <v>LEER</v>
      </c>
      <c r="AA557" s="8" t="str">
        <f t="shared" si="78"/>
        <v>Stationen</v>
      </c>
    </row>
    <row r="558" spans="2:27" ht="15" customHeight="1" x14ac:dyDescent="0.25">
      <c r="B558" s="76" t="str">
        <f t="shared" si="71"/>
        <v>!!!</v>
      </c>
      <c r="C558" s="310" t="str">
        <f>IF(LEN($E558)&gt;0,VLOOKUP(TEXT($E558,0),'Angaben Stationen'!$E$14:$V$215,17,0),"")</f>
        <v/>
      </c>
      <c r="D558" s="254" t="str">
        <f>IF(LEN($E558)&gt;0,VLOOKUP(TEXT($E558,0),'Angaben Stationen'!$E$14:$V$215,18,0),"")</f>
        <v/>
      </c>
      <c r="E558" s="344"/>
      <c r="F558" s="256"/>
      <c r="G558" s="256"/>
      <c r="H558" s="307"/>
      <c r="I558" s="183"/>
      <c r="R558" s="8">
        <f t="shared" si="73"/>
        <v>0</v>
      </c>
      <c r="S558" s="8">
        <f>VLOOKUP($D558,{"29 - Psychiatrie (Erwachsene)",1;"30 - Kinder- und Jugendpsychiatrie",1;"297 - stationsäquivalente Behandlung in der Erwachsenenpsychiatrie (29)",1;"307 - stationsäquivalente Behandlung in der Kinder- und Jugendpsychiatrie (30)",1;"31 - Psychosomatik",1;"",0;0,0},2,0)</f>
        <v>0</v>
      </c>
      <c r="T558" s="8">
        <f t="shared" si="79"/>
        <v>0</v>
      </c>
      <c r="U558" s="8">
        <f t="shared" si="72"/>
        <v>0</v>
      </c>
      <c r="V558" s="8">
        <f t="shared" si="74"/>
        <v>0</v>
      </c>
      <c r="W558" s="8">
        <f t="shared" si="75"/>
        <v>0</v>
      </c>
      <c r="X558" s="8">
        <f t="shared" si="76"/>
        <v>0</v>
      </c>
      <c r="Y558" s="8" t="str">
        <f t="shared" si="77"/>
        <v/>
      </c>
      <c r="Z558" s="8" t="str">
        <f>VLOOKUP($D558,{"29 - Psychiatrie (Erwachsene)","BGI";"297 - stationsäquivalente Behandlung in der Erwachsenenpsychiatrie (29)","BGI";"30 - Kinder- und Jugendpsychiatrie","BGII";"307 - stationsäquivalente Behandlung in der Kinder- und Jugendpsychiatrie (30)","BGII";"31 - Psychosomatik","BGI";"","LEER";0,"Leer"},2,0)</f>
        <v>LEER</v>
      </c>
      <c r="AA558" s="8" t="str">
        <f t="shared" si="78"/>
        <v>Stationen</v>
      </c>
    </row>
    <row r="559" spans="2:27" ht="15" customHeight="1" x14ac:dyDescent="0.25">
      <c r="B559" s="76" t="str">
        <f t="shared" si="71"/>
        <v>!!!</v>
      </c>
      <c r="C559" s="310" t="str">
        <f>IF(LEN($E559)&gt;0,VLOOKUP(TEXT($E559,0),'Angaben Stationen'!$E$14:$V$215,17,0),"")</f>
        <v/>
      </c>
      <c r="D559" s="254" t="str">
        <f>IF(LEN($E559)&gt;0,VLOOKUP(TEXT($E559,0),'Angaben Stationen'!$E$14:$V$215,18,0),"")</f>
        <v/>
      </c>
      <c r="E559" s="344"/>
      <c r="F559" s="256"/>
      <c r="G559" s="256"/>
      <c r="H559" s="307"/>
      <c r="I559" s="183"/>
      <c r="R559" s="8">
        <f t="shared" si="73"/>
        <v>0</v>
      </c>
      <c r="S559" s="8">
        <f>VLOOKUP($D559,{"29 - Psychiatrie (Erwachsene)",1;"30 - Kinder- und Jugendpsychiatrie",1;"297 - stationsäquivalente Behandlung in der Erwachsenenpsychiatrie (29)",1;"307 - stationsäquivalente Behandlung in der Kinder- und Jugendpsychiatrie (30)",1;"31 - Psychosomatik",1;"",0;0,0},2,0)</f>
        <v>0</v>
      </c>
      <c r="T559" s="8">
        <f t="shared" si="79"/>
        <v>0</v>
      </c>
      <c r="U559" s="8">
        <f t="shared" si="72"/>
        <v>0</v>
      </c>
      <c r="V559" s="8">
        <f t="shared" si="74"/>
        <v>0</v>
      </c>
      <c r="W559" s="8">
        <f t="shared" si="75"/>
        <v>0</v>
      </c>
      <c r="X559" s="8">
        <f t="shared" si="76"/>
        <v>0</v>
      </c>
      <c r="Y559" s="8" t="str">
        <f t="shared" si="77"/>
        <v/>
      </c>
      <c r="Z559" s="8" t="str">
        <f>VLOOKUP($D559,{"29 - Psychiatrie (Erwachsene)","BGI";"297 - stationsäquivalente Behandlung in der Erwachsenenpsychiatrie (29)","BGI";"30 - Kinder- und Jugendpsychiatrie","BGII";"307 - stationsäquivalente Behandlung in der Kinder- und Jugendpsychiatrie (30)","BGII";"31 - Psychosomatik","BGI";"","LEER";0,"Leer"},2,0)</f>
        <v>LEER</v>
      </c>
      <c r="AA559" s="8" t="str">
        <f t="shared" si="78"/>
        <v>Stationen</v>
      </c>
    </row>
    <row r="560" spans="2:27" ht="15" customHeight="1" x14ac:dyDescent="0.25">
      <c r="B560" s="76" t="str">
        <f t="shared" si="71"/>
        <v>!!!</v>
      </c>
      <c r="C560" s="310" t="str">
        <f>IF(LEN($E560)&gt;0,VLOOKUP(TEXT($E560,0),'Angaben Stationen'!$E$14:$V$215,17,0),"")</f>
        <v/>
      </c>
      <c r="D560" s="254" t="str">
        <f>IF(LEN($E560)&gt;0,VLOOKUP(TEXT($E560,0),'Angaben Stationen'!$E$14:$V$215,18,0),"")</f>
        <v/>
      </c>
      <c r="E560" s="344"/>
      <c r="F560" s="256"/>
      <c r="G560" s="256"/>
      <c r="H560" s="307"/>
      <c r="I560" s="183"/>
      <c r="R560" s="8">
        <f t="shared" si="73"/>
        <v>0</v>
      </c>
      <c r="S560" s="8">
        <f>VLOOKUP($D560,{"29 - Psychiatrie (Erwachsene)",1;"30 - Kinder- und Jugendpsychiatrie",1;"297 - stationsäquivalente Behandlung in der Erwachsenenpsychiatrie (29)",1;"307 - stationsäquivalente Behandlung in der Kinder- und Jugendpsychiatrie (30)",1;"31 - Psychosomatik",1;"",0;0,0},2,0)</f>
        <v>0</v>
      </c>
      <c r="T560" s="8">
        <f t="shared" si="79"/>
        <v>0</v>
      </c>
      <c r="U560" s="8">
        <f t="shared" si="72"/>
        <v>0</v>
      </c>
      <c r="V560" s="8">
        <f t="shared" si="74"/>
        <v>0</v>
      </c>
      <c r="W560" s="8">
        <f t="shared" si="75"/>
        <v>0</v>
      </c>
      <c r="X560" s="8">
        <f t="shared" si="76"/>
        <v>0</v>
      </c>
      <c r="Y560" s="8" t="str">
        <f t="shared" si="77"/>
        <v/>
      </c>
      <c r="Z560" s="8" t="str">
        <f>VLOOKUP($D560,{"29 - Psychiatrie (Erwachsene)","BGI";"297 - stationsäquivalente Behandlung in der Erwachsenenpsychiatrie (29)","BGI";"30 - Kinder- und Jugendpsychiatrie","BGII";"307 - stationsäquivalente Behandlung in der Kinder- und Jugendpsychiatrie (30)","BGII";"31 - Psychosomatik","BGI";"","LEER";0,"Leer"},2,0)</f>
        <v>LEER</v>
      </c>
      <c r="AA560" s="8" t="str">
        <f t="shared" si="78"/>
        <v>Stationen</v>
      </c>
    </row>
    <row r="561" spans="2:27" ht="15" customHeight="1" x14ac:dyDescent="0.25">
      <c r="B561" s="76" t="str">
        <f t="shared" si="71"/>
        <v>!!!</v>
      </c>
      <c r="C561" s="310" t="str">
        <f>IF(LEN($E561)&gt;0,VLOOKUP(TEXT($E561,0),'Angaben Stationen'!$E$14:$V$215,17,0),"")</f>
        <v/>
      </c>
      <c r="D561" s="254" t="str">
        <f>IF(LEN($E561)&gt;0,VLOOKUP(TEXT($E561,0),'Angaben Stationen'!$E$14:$V$215,18,0),"")</f>
        <v/>
      </c>
      <c r="E561" s="344"/>
      <c r="F561" s="256"/>
      <c r="G561" s="256"/>
      <c r="H561" s="307"/>
      <c r="I561" s="183"/>
      <c r="R561" s="8">
        <f t="shared" si="73"/>
        <v>0</v>
      </c>
      <c r="S561" s="8">
        <f>VLOOKUP($D561,{"29 - Psychiatrie (Erwachsene)",1;"30 - Kinder- und Jugendpsychiatrie",1;"297 - stationsäquivalente Behandlung in der Erwachsenenpsychiatrie (29)",1;"307 - stationsäquivalente Behandlung in der Kinder- und Jugendpsychiatrie (30)",1;"31 - Psychosomatik",1;"",0;0,0},2,0)</f>
        <v>0</v>
      </c>
      <c r="T561" s="8">
        <f t="shared" si="79"/>
        <v>0</v>
      </c>
      <c r="U561" s="8">
        <f t="shared" si="72"/>
        <v>0</v>
      </c>
      <c r="V561" s="8">
        <f t="shared" si="74"/>
        <v>0</v>
      </c>
      <c r="W561" s="8">
        <f t="shared" si="75"/>
        <v>0</v>
      </c>
      <c r="X561" s="8">
        <f t="shared" si="76"/>
        <v>0</v>
      </c>
      <c r="Y561" s="8" t="str">
        <f t="shared" si="77"/>
        <v/>
      </c>
      <c r="Z561" s="8" t="str">
        <f>VLOOKUP($D561,{"29 - Psychiatrie (Erwachsene)","BGI";"297 - stationsäquivalente Behandlung in der Erwachsenenpsychiatrie (29)","BGI";"30 - Kinder- und Jugendpsychiatrie","BGII";"307 - stationsäquivalente Behandlung in der Kinder- und Jugendpsychiatrie (30)","BGII";"31 - Psychosomatik","BGI";"","LEER";0,"Leer"},2,0)</f>
        <v>LEER</v>
      </c>
      <c r="AA561" s="8" t="str">
        <f t="shared" si="78"/>
        <v>Stationen</v>
      </c>
    </row>
    <row r="562" spans="2:27" ht="15" customHeight="1" x14ac:dyDescent="0.25">
      <c r="B562" s="76" t="str">
        <f t="shared" si="71"/>
        <v>!!!</v>
      </c>
      <c r="C562" s="310" t="str">
        <f>IF(LEN($E562)&gt;0,VLOOKUP(TEXT($E562,0),'Angaben Stationen'!$E$14:$V$215,17,0),"")</f>
        <v/>
      </c>
      <c r="D562" s="254" t="str">
        <f>IF(LEN($E562)&gt;0,VLOOKUP(TEXT($E562,0),'Angaben Stationen'!$E$14:$V$215,18,0),"")</f>
        <v/>
      </c>
      <c r="E562" s="344"/>
      <c r="F562" s="256"/>
      <c r="G562" s="256"/>
      <c r="H562" s="307"/>
      <c r="I562" s="183"/>
      <c r="R562" s="8">
        <f t="shared" si="73"/>
        <v>0</v>
      </c>
      <c r="S562" s="8">
        <f>VLOOKUP($D562,{"29 - Psychiatrie (Erwachsene)",1;"30 - Kinder- und Jugendpsychiatrie",1;"297 - stationsäquivalente Behandlung in der Erwachsenenpsychiatrie (29)",1;"307 - stationsäquivalente Behandlung in der Kinder- und Jugendpsychiatrie (30)",1;"31 - Psychosomatik",1;"",0;0,0},2,0)</f>
        <v>0</v>
      </c>
      <c r="T562" s="8">
        <f t="shared" si="79"/>
        <v>0</v>
      </c>
      <c r="U562" s="8">
        <f t="shared" si="72"/>
        <v>0</v>
      </c>
      <c r="V562" s="8">
        <f t="shared" si="74"/>
        <v>0</v>
      </c>
      <c r="W562" s="8">
        <f t="shared" si="75"/>
        <v>0</v>
      </c>
      <c r="X562" s="8">
        <f t="shared" si="76"/>
        <v>0</v>
      </c>
      <c r="Y562" s="8" t="str">
        <f t="shared" si="77"/>
        <v/>
      </c>
      <c r="Z562" s="8" t="str">
        <f>VLOOKUP($D562,{"29 - Psychiatrie (Erwachsene)","BGI";"297 - stationsäquivalente Behandlung in der Erwachsenenpsychiatrie (29)","BGI";"30 - Kinder- und Jugendpsychiatrie","BGII";"307 - stationsäquivalente Behandlung in der Kinder- und Jugendpsychiatrie (30)","BGII";"31 - Psychosomatik","BGI";"","LEER";0,"Leer"},2,0)</f>
        <v>LEER</v>
      </c>
      <c r="AA562" s="8" t="str">
        <f t="shared" si="78"/>
        <v>Stationen</v>
      </c>
    </row>
    <row r="563" spans="2:27" ht="15" customHeight="1" x14ac:dyDescent="0.25">
      <c r="B563" s="76" t="str">
        <f t="shared" si="71"/>
        <v>!!!</v>
      </c>
      <c r="C563" s="310" t="str">
        <f>IF(LEN($E563)&gt;0,VLOOKUP(TEXT($E563,0),'Angaben Stationen'!$E$14:$V$215,17,0),"")</f>
        <v/>
      </c>
      <c r="D563" s="254" t="str">
        <f>IF(LEN($E563)&gt;0,VLOOKUP(TEXT($E563,0),'Angaben Stationen'!$E$14:$V$215,18,0),"")</f>
        <v/>
      </c>
      <c r="E563" s="344"/>
      <c r="F563" s="256"/>
      <c r="G563" s="256"/>
      <c r="H563" s="307"/>
      <c r="I563" s="183"/>
      <c r="R563" s="8">
        <f t="shared" si="73"/>
        <v>0</v>
      </c>
      <c r="S563" s="8">
        <f>VLOOKUP($D563,{"29 - Psychiatrie (Erwachsene)",1;"30 - Kinder- und Jugendpsychiatrie",1;"297 - stationsäquivalente Behandlung in der Erwachsenenpsychiatrie (29)",1;"307 - stationsäquivalente Behandlung in der Kinder- und Jugendpsychiatrie (30)",1;"31 - Psychosomatik",1;"",0;0,0},2,0)</f>
        <v>0</v>
      </c>
      <c r="T563" s="8">
        <f t="shared" si="79"/>
        <v>0</v>
      </c>
      <c r="U563" s="8">
        <f t="shared" si="72"/>
        <v>0</v>
      </c>
      <c r="V563" s="8">
        <f t="shared" si="74"/>
        <v>0</v>
      </c>
      <c r="W563" s="8">
        <f t="shared" si="75"/>
        <v>0</v>
      </c>
      <c r="X563" s="8">
        <f t="shared" si="76"/>
        <v>0</v>
      </c>
      <c r="Y563" s="8" t="str">
        <f t="shared" si="77"/>
        <v/>
      </c>
      <c r="Z563" s="8" t="str">
        <f>VLOOKUP($D563,{"29 - Psychiatrie (Erwachsene)","BGI";"297 - stationsäquivalente Behandlung in der Erwachsenenpsychiatrie (29)","BGI";"30 - Kinder- und Jugendpsychiatrie","BGII";"307 - stationsäquivalente Behandlung in der Kinder- und Jugendpsychiatrie (30)","BGII";"31 - Psychosomatik","BGI";"","LEER";0,"Leer"},2,0)</f>
        <v>LEER</v>
      </c>
      <c r="AA563" s="8" t="str">
        <f t="shared" si="78"/>
        <v>Stationen</v>
      </c>
    </row>
    <row r="564" spans="2:27" ht="15" customHeight="1" x14ac:dyDescent="0.25">
      <c r="B564" s="76" t="str">
        <f t="shared" si="71"/>
        <v>!!!</v>
      </c>
      <c r="C564" s="310" t="str">
        <f>IF(LEN($E564)&gt;0,VLOOKUP(TEXT($E564,0),'Angaben Stationen'!$E$14:$V$215,17,0),"")</f>
        <v/>
      </c>
      <c r="D564" s="254" t="str">
        <f>IF(LEN($E564)&gt;0,VLOOKUP(TEXT($E564,0),'Angaben Stationen'!$E$14:$V$215,18,0),"")</f>
        <v/>
      </c>
      <c r="E564" s="344"/>
      <c r="F564" s="256"/>
      <c r="G564" s="256"/>
      <c r="H564" s="307"/>
      <c r="I564" s="183"/>
      <c r="R564" s="8">
        <f t="shared" si="73"/>
        <v>0</v>
      </c>
      <c r="S564" s="8">
        <f>VLOOKUP($D564,{"29 - Psychiatrie (Erwachsene)",1;"30 - Kinder- und Jugendpsychiatrie",1;"297 - stationsäquivalente Behandlung in der Erwachsenenpsychiatrie (29)",1;"307 - stationsäquivalente Behandlung in der Kinder- und Jugendpsychiatrie (30)",1;"31 - Psychosomatik",1;"",0;0,0},2,0)</f>
        <v>0</v>
      </c>
      <c r="T564" s="8">
        <f t="shared" si="79"/>
        <v>0</v>
      </c>
      <c r="U564" s="8">
        <f t="shared" si="72"/>
        <v>0</v>
      </c>
      <c r="V564" s="8">
        <f t="shared" si="74"/>
        <v>0</v>
      </c>
      <c r="W564" s="8">
        <f t="shared" si="75"/>
        <v>0</v>
      </c>
      <c r="X564" s="8">
        <f t="shared" si="76"/>
        <v>0</v>
      </c>
      <c r="Y564" s="8" t="str">
        <f t="shared" si="77"/>
        <v/>
      </c>
      <c r="Z564" s="8" t="str">
        <f>VLOOKUP($D564,{"29 - Psychiatrie (Erwachsene)","BGI";"297 - stationsäquivalente Behandlung in der Erwachsenenpsychiatrie (29)","BGI";"30 - Kinder- und Jugendpsychiatrie","BGII";"307 - stationsäquivalente Behandlung in der Kinder- und Jugendpsychiatrie (30)","BGII";"31 - Psychosomatik","BGI";"","LEER";0,"Leer"},2,0)</f>
        <v>LEER</v>
      </c>
      <c r="AA564" s="8" t="str">
        <f t="shared" si="78"/>
        <v>Stationen</v>
      </c>
    </row>
    <row r="565" spans="2:27" ht="15" customHeight="1" x14ac:dyDescent="0.25">
      <c r="B565" s="76" t="str">
        <f t="shared" si="71"/>
        <v>!!!</v>
      </c>
      <c r="C565" s="310" t="str">
        <f>IF(LEN($E565)&gt;0,VLOOKUP(TEXT($E565,0),'Angaben Stationen'!$E$14:$V$215,17,0),"")</f>
        <v/>
      </c>
      <c r="D565" s="254" t="str">
        <f>IF(LEN($E565)&gt;0,VLOOKUP(TEXT($E565,0),'Angaben Stationen'!$E$14:$V$215,18,0),"")</f>
        <v/>
      </c>
      <c r="E565" s="344"/>
      <c r="F565" s="256"/>
      <c r="G565" s="256"/>
      <c r="H565" s="307"/>
      <c r="I565" s="183"/>
      <c r="R565" s="8">
        <f t="shared" si="73"/>
        <v>0</v>
      </c>
      <c r="S565" s="8">
        <f>VLOOKUP($D565,{"29 - Psychiatrie (Erwachsene)",1;"30 - Kinder- und Jugendpsychiatrie",1;"297 - stationsäquivalente Behandlung in der Erwachsenenpsychiatrie (29)",1;"307 - stationsäquivalente Behandlung in der Kinder- und Jugendpsychiatrie (30)",1;"31 - Psychosomatik",1;"",0;0,0},2,0)</f>
        <v>0</v>
      </c>
      <c r="T565" s="8">
        <f t="shared" si="79"/>
        <v>0</v>
      </c>
      <c r="U565" s="8">
        <f t="shared" si="72"/>
        <v>0</v>
      </c>
      <c r="V565" s="8">
        <f t="shared" si="74"/>
        <v>0</v>
      </c>
      <c r="W565" s="8">
        <f t="shared" si="75"/>
        <v>0</v>
      </c>
      <c r="X565" s="8">
        <f t="shared" si="76"/>
        <v>0</v>
      </c>
      <c r="Y565" s="8" t="str">
        <f t="shared" si="77"/>
        <v/>
      </c>
      <c r="Z565" s="8" t="str">
        <f>VLOOKUP($D565,{"29 - Psychiatrie (Erwachsene)","BGI";"297 - stationsäquivalente Behandlung in der Erwachsenenpsychiatrie (29)","BGI";"30 - Kinder- und Jugendpsychiatrie","BGII";"307 - stationsäquivalente Behandlung in der Kinder- und Jugendpsychiatrie (30)","BGII";"31 - Psychosomatik","BGI";"","LEER";0,"Leer"},2,0)</f>
        <v>LEER</v>
      </c>
      <c r="AA565" s="8" t="str">
        <f t="shared" si="78"/>
        <v>Stationen</v>
      </c>
    </row>
    <row r="566" spans="2:27" ht="15" customHeight="1" x14ac:dyDescent="0.25">
      <c r="B566" s="76" t="str">
        <f t="shared" si="71"/>
        <v>!!!</v>
      </c>
      <c r="C566" s="310" t="str">
        <f>IF(LEN($E566)&gt;0,VLOOKUP(TEXT($E566,0),'Angaben Stationen'!$E$14:$V$215,17,0),"")</f>
        <v/>
      </c>
      <c r="D566" s="254" t="str">
        <f>IF(LEN($E566)&gt;0,VLOOKUP(TEXT($E566,0),'Angaben Stationen'!$E$14:$V$215,18,0),"")</f>
        <v/>
      </c>
      <c r="E566" s="344"/>
      <c r="F566" s="256"/>
      <c r="G566" s="256"/>
      <c r="H566" s="307"/>
      <c r="I566" s="183"/>
      <c r="R566" s="8">
        <f t="shared" si="73"/>
        <v>0</v>
      </c>
      <c r="S566" s="8">
        <f>VLOOKUP($D566,{"29 - Psychiatrie (Erwachsene)",1;"30 - Kinder- und Jugendpsychiatrie",1;"297 - stationsäquivalente Behandlung in der Erwachsenenpsychiatrie (29)",1;"307 - stationsäquivalente Behandlung in der Kinder- und Jugendpsychiatrie (30)",1;"31 - Psychosomatik",1;"",0;0,0},2,0)</f>
        <v>0</v>
      </c>
      <c r="T566" s="8">
        <f t="shared" si="79"/>
        <v>0</v>
      </c>
      <c r="U566" s="8">
        <f t="shared" si="72"/>
        <v>0</v>
      </c>
      <c r="V566" s="8">
        <f t="shared" si="74"/>
        <v>0</v>
      </c>
      <c r="W566" s="8">
        <f t="shared" si="75"/>
        <v>0</v>
      </c>
      <c r="X566" s="8">
        <f t="shared" si="76"/>
        <v>0</v>
      </c>
      <c r="Y566" s="8" t="str">
        <f t="shared" si="77"/>
        <v/>
      </c>
      <c r="Z566" s="8" t="str">
        <f>VLOOKUP($D566,{"29 - Psychiatrie (Erwachsene)","BGI";"297 - stationsäquivalente Behandlung in der Erwachsenenpsychiatrie (29)","BGI";"30 - Kinder- und Jugendpsychiatrie","BGII";"307 - stationsäquivalente Behandlung in der Kinder- und Jugendpsychiatrie (30)","BGII";"31 - Psychosomatik","BGI";"","LEER";0,"Leer"},2,0)</f>
        <v>LEER</v>
      </c>
      <c r="AA566" s="8" t="str">
        <f t="shared" si="78"/>
        <v>Stationen</v>
      </c>
    </row>
    <row r="567" spans="2:27" ht="15" customHeight="1" x14ac:dyDescent="0.25">
      <c r="B567" s="76" t="str">
        <f t="shared" si="71"/>
        <v>!!!</v>
      </c>
      <c r="C567" s="310" t="str">
        <f>IF(LEN($E567)&gt;0,VLOOKUP(TEXT($E567,0),'Angaben Stationen'!$E$14:$V$215,17,0),"")</f>
        <v/>
      </c>
      <c r="D567" s="254" t="str">
        <f>IF(LEN($E567)&gt;0,VLOOKUP(TEXT($E567,0),'Angaben Stationen'!$E$14:$V$215,18,0),"")</f>
        <v/>
      </c>
      <c r="E567" s="344"/>
      <c r="F567" s="256"/>
      <c r="G567" s="256"/>
      <c r="H567" s="307"/>
      <c r="I567" s="183"/>
      <c r="R567" s="8">
        <f t="shared" si="73"/>
        <v>0</v>
      </c>
      <c r="S567" s="8">
        <f>VLOOKUP($D567,{"29 - Psychiatrie (Erwachsene)",1;"30 - Kinder- und Jugendpsychiatrie",1;"297 - stationsäquivalente Behandlung in der Erwachsenenpsychiatrie (29)",1;"307 - stationsäquivalente Behandlung in der Kinder- und Jugendpsychiatrie (30)",1;"31 - Psychosomatik",1;"",0;0,0},2,0)</f>
        <v>0</v>
      </c>
      <c r="T567" s="8">
        <f t="shared" si="79"/>
        <v>0</v>
      </c>
      <c r="U567" s="8">
        <f t="shared" si="72"/>
        <v>0</v>
      </c>
      <c r="V567" s="8">
        <f t="shared" si="74"/>
        <v>0</v>
      </c>
      <c r="W567" s="8">
        <f t="shared" si="75"/>
        <v>0</v>
      </c>
      <c r="X567" s="8">
        <f t="shared" si="76"/>
        <v>0</v>
      </c>
      <c r="Y567" s="8" t="str">
        <f t="shared" si="77"/>
        <v/>
      </c>
      <c r="Z567" s="8" t="str">
        <f>VLOOKUP($D567,{"29 - Psychiatrie (Erwachsene)","BGI";"297 - stationsäquivalente Behandlung in der Erwachsenenpsychiatrie (29)","BGI";"30 - Kinder- und Jugendpsychiatrie","BGII";"307 - stationsäquivalente Behandlung in der Kinder- und Jugendpsychiatrie (30)","BGII";"31 - Psychosomatik","BGI";"","LEER";0,"Leer"},2,0)</f>
        <v>LEER</v>
      </c>
      <c r="AA567" s="8" t="str">
        <f t="shared" si="78"/>
        <v>Stationen</v>
      </c>
    </row>
    <row r="568" spans="2:27" ht="15" customHeight="1" x14ac:dyDescent="0.25">
      <c r="B568" s="76" t="str">
        <f t="shared" si="71"/>
        <v>!!!</v>
      </c>
      <c r="C568" s="310" t="str">
        <f>IF(LEN($E568)&gt;0,VLOOKUP(TEXT($E568,0),'Angaben Stationen'!$E$14:$V$215,17,0),"")</f>
        <v/>
      </c>
      <c r="D568" s="254" t="str">
        <f>IF(LEN($E568)&gt;0,VLOOKUP(TEXT($E568,0),'Angaben Stationen'!$E$14:$V$215,18,0),"")</f>
        <v/>
      </c>
      <c r="E568" s="344"/>
      <c r="F568" s="256"/>
      <c r="G568" s="256"/>
      <c r="H568" s="307"/>
      <c r="I568" s="183"/>
      <c r="R568" s="8">
        <f t="shared" si="73"/>
        <v>0</v>
      </c>
      <c r="S568" s="8">
        <f>VLOOKUP($D568,{"29 - Psychiatrie (Erwachsene)",1;"30 - Kinder- und Jugendpsychiatrie",1;"297 - stationsäquivalente Behandlung in der Erwachsenenpsychiatrie (29)",1;"307 - stationsäquivalente Behandlung in der Kinder- und Jugendpsychiatrie (30)",1;"31 - Psychosomatik",1;"",0;0,0},2,0)</f>
        <v>0</v>
      </c>
      <c r="T568" s="8">
        <f t="shared" si="79"/>
        <v>0</v>
      </c>
      <c r="U568" s="8">
        <f t="shared" si="72"/>
        <v>0</v>
      </c>
      <c r="V568" s="8">
        <f t="shared" si="74"/>
        <v>0</v>
      </c>
      <c r="W568" s="8">
        <f t="shared" si="75"/>
        <v>0</v>
      </c>
      <c r="X568" s="8">
        <f t="shared" si="76"/>
        <v>0</v>
      </c>
      <c r="Y568" s="8" t="str">
        <f t="shared" si="77"/>
        <v/>
      </c>
      <c r="Z568" s="8" t="str">
        <f>VLOOKUP($D568,{"29 - Psychiatrie (Erwachsene)","BGI";"297 - stationsäquivalente Behandlung in der Erwachsenenpsychiatrie (29)","BGI";"30 - Kinder- und Jugendpsychiatrie","BGII";"307 - stationsäquivalente Behandlung in der Kinder- und Jugendpsychiatrie (30)","BGII";"31 - Psychosomatik","BGI";"","LEER";0,"Leer"},2,0)</f>
        <v>LEER</v>
      </c>
      <c r="AA568" s="8" t="str">
        <f t="shared" si="78"/>
        <v>Stationen</v>
      </c>
    </row>
    <row r="569" spans="2:27" ht="15" customHeight="1" x14ac:dyDescent="0.25">
      <c r="B569" s="76" t="str">
        <f t="shared" si="71"/>
        <v>!!!</v>
      </c>
      <c r="C569" s="310" t="str">
        <f>IF(LEN($E569)&gt;0,VLOOKUP(TEXT($E569,0),'Angaben Stationen'!$E$14:$V$215,17,0),"")</f>
        <v/>
      </c>
      <c r="D569" s="254" t="str">
        <f>IF(LEN($E569)&gt;0,VLOOKUP(TEXT($E569,0),'Angaben Stationen'!$E$14:$V$215,18,0),"")</f>
        <v/>
      </c>
      <c r="E569" s="344"/>
      <c r="F569" s="256"/>
      <c r="G569" s="256"/>
      <c r="H569" s="307"/>
      <c r="I569" s="183"/>
      <c r="R569" s="8">
        <f t="shared" si="73"/>
        <v>0</v>
      </c>
      <c r="S569" s="8">
        <f>VLOOKUP($D569,{"29 - Psychiatrie (Erwachsene)",1;"30 - Kinder- und Jugendpsychiatrie",1;"297 - stationsäquivalente Behandlung in der Erwachsenenpsychiatrie (29)",1;"307 - stationsäquivalente Behandlung in der Kinder- und Jugendpsychiatrie (30)",1;"31 - Psychosomatik",1;"",0;0,0},2,0)</f>
        <v>0</v>
      </c>
      <c r="T569" s="8">
        <f t="shared" si="79"/>
        <v>0</v>
      </c>
      <c r="U569" s="8">
        <f t="shared" si="72"/>
        <v>0</v>
      </c>
      <c r="V569" s="8">
        <f t="shared" si="74"/>
        <v>0</v>
      </c>
      <c r="W569" s="8">
        <f t="shared" si="75"/>
        <v>0</v>
      </c>
      <c r="X569" s="8">
        <f t="shared" si="76"/>
        <v>0</v>
      </c>
      <c r="Y569" s="8" t="str">
        <f t="shared" si="77"/>
        <v/>
      </c>
      <c r="Z569" s="8" t="str">
        <f>VLOOKUP($D569,{"29 - Psychiatrie (Erwachsene)","BGI";"297 - stationsäquivalente Behandlung in der Erwachsenenpsychiatrie (29)","BGI";"30 - Kinder- und Jugendpsychiatrie","BGII";"307 - stationsäquivalente Behandlung in der Kinder- und Jugendpsychiatrie (30)","BGII";"31 - Psychosomatik","BGI";"","LEER";0,"Leer"},2,0)</f>
        <v>LEER</v>
      </c>
      <c r="AA569" s="8" t="str">
        <f t="shared" si="78"/>
        <v>Stationen</v>
      </c>
    </row>
    <row r="570" spans="2:27" ht="15" customHeight="1" x14ac:dyDescent="0.25">
      <c r="B570" s="76" t="str">
        <f t="shared" si="71"/>
        <v>!!!</v>
      </c>
      <c r="C570" s="310" t="str">
        <f>IF(LEN($E570)&gt;0,VLOOKUP(TEXT($E570,0),'Angaben Stationen'!$E$14:$V$215,17,0),"")</f>
        <v/>
      </c>
      <c r="D570" s="254" t="str">
        <f>IF(LEN($E570)&gt;0,VLOOKUP(TEXT($E570,0),'Angaben Stationen'!$E$14:$V$215,18,0),"")</f>
        <v/>
      </c>
      <c r="E570" s="344"/>
      <c r="F570" s="256"/>
      <c r="G570" s="256"/>
      <c r="H570" s="307"/>
      <c r="I570" s="183"/>
      <c r="R570" s="8">
        <f t="shared" si="73"/>
        <v>0</v>
      </c>
      <c r="S570" s="8">
        <f>VLOOKUP($D570,{"29 - Psychiatrie (Erwachsene)",1;"30 - Kinder- und Jugendpsychiatrie",1;"297 - stationsäquivalente Behandlung in der Erwachsenenpsychiatrie (29)",1;"307 - stationsäquivalente Behandlung in der Kinder- und Jugendpsychiatrie (30)",1;"31 - Psychosomatik",1;"",0;0,0},2,0)</f>
        <v>0</v>
      </c>
      <c r="T570" s="8">
        <f t="shared" si="79"/>
        <v>0</v>
      </c>
      <c r="U570" s="8">
        <f t="shared" si="72"/>
        <v>0</v>
      </c>
      <c r="V570" s="8">
        <f t="shared" si="74"/>
        <v>0</v>
      </c>
      <c r="W570" s="8">
        <f t="shared" si="75"/>
        <v>0</v>
      </c>
      <c r="X570" s="8">
        <f t="shared" si="76"/>
        <v>0</v>
      </c>
      <c r="Y570" s="8" t="str">
        <f t="shared" si="77"/>
        <v/>
      </c>
      <c r="Z570" s="8" t="str">
        <f>VLOOKUP($D570,{"29 - Psychiatrie (Erwachsene)","BGI";"297 - stationsäquivalente Behandlung in der Erwachsenenpsychiatrie (29)","BGI";"30 - Kinder- und Jugendpsychiatrie","BGII";"307 - stationsäquivalente Behandlung in der Kinder- und Jugendpsychiatrie (30)","BGII";"31 - Psychosomatik","BGI";"","LEER";0,"Leer"},2,0)</f>
        <v>LEER</v>
      </c>
      <c r="AA570" s="8" t="str">
        <f t="shared" si="78"/>
        <v>Stationen</v>
      </c>
    </row>
    <row r="571" spans="2:27" ht="15" customHeight="1" x14ac:dyDescent="0.25">
      <c r="B571" s="76" t="str">
        <f t="shared" si="71"/>
        <v>!!!</v>
      </c>
      <c r="C571" s="310" t="str">
        <f>IF(LEN($E571)&gt;0,VLOOKUP(TEXT($E571,0),'Angaben Stationen'!$E$14:$V$215,17,0),"")</f>
        <v/>
      </c>
      <c r="D571" s="254" t="str">
        <f>IF(LEN($E571)&gt;0,VLOOKUP(TEXT($E571,0),'Angaben Stationen'!$E$14:$V$215,18,0),"")</f>
        <v/>
      </c>
      <c r="E571" s="344"/>
      <c r="F571" s="256"/>
      <c r="G571" s="256"/>
      <c r="H571" s="307"/>
      <c r="I571" s="183"/>
      <c r="R571" s="8">
        <f t="shared" si="73"/>
        <v>0</v>
      </c>
      <c r="S571" s="8">
        <f>VLOOKUP($D571,{"29 - Psychiatrie (Erwachsene)",1;"30 - Kinder- und Jugendpsychiatrie",1;"297 - stationsäquivalente Behandlung in der Erwachsenenpsychiatrie (29)",1;"307 - stationsäquivalente Behandlung in der Kinder- und Jugendpsychiatrie (30)",1;"31 - Psychosomatik",1;"",0;0,0},2,0)</f>
        <v>0</v>
      </c>
      <c r="T571" s="8">
        <f t="shared" si="79"/>
        <v>0</v>
      </c>
      <c r="U571" s="8">
        <f t="shared" si="72"/>
        <v>0</v>
      </c>
      <c r="V571" s="8">
        <f t="shared" si="74"/>
        <v>0</v>
      </c>
      <c r="W571" s="8">
        <f t="shared" si="75"/>
        <v>0</v>
      </c>
      <c r="X571" s="8">
        <f t="shared" si="76"/>
        <v>0</v>
      </c>
      <c r="Y571" s="8" t="str">
        <f t="shared" si="77"/>
        <v/>
      </c>
      <c r="Z571" s="8" t="str">
        <f>VLOOKUP($D571,{"29 - Psychiatrie (Erwachsene)","BGI";"297 - stationsäquivalente Behandlung in der Erwachsenenpsychiatrie (29)","BGI";"30 - Kinder- und Jugendpsychiatrie","BGII";"307 - stationsäquivalente Behandlung in der Kinder- und Jugendpsychiatrie (30)","BGII";"31 - Psychosomatik","BGI";"","LEER";0,"Leer"},2,0)</f>
        <v>LEER</v>
      </c>
      <c r="AA571" s="8" t="str">
        <f t="shared" si="78"/>
        <v>Stationen</v>
      </c>
    </row>
    <row r="572" spans="2:27" ht="15" customHeight="1" x14ac:dyDescent="0.25">
      <c r="B572" s="76" t="str">
        <f t="shared" si="71"/>
        <v>!!!</v>
      </c>
      <c r="C572" s="310" t="str">
        <f>IF(LEN($E572)&gt;0,VLOOKUP(TEXT($E572,0),'Angaben Stationen'!$E$14:$V$215,17,0),"")</f>
        <v/>
      </c>
      <c r="D572" s="254" t="str">
        <f>IF(LEN($E572)&gt;0,VLOOKUP(TEXT($E572,0),'Angaben Stationen'!$E$14:$V$215,18,0),"")</f>
        <v/>
      </c>
      <c r="E572" s="344"/>
      <c r="F572" s="256"/>
      <c r="G572" s="256"/>
      <c r="H572" s="307"/>
      <c r="I572" s="183"/>
      <c r="R572" s="8">
        <f t="shared" si="73"/>
        <v>0</v>
      </c>
      <c r="S572" s="8">
        <f>VLOOKUP($D572,{"29 - Psychiatrie (Erwachsene)",1;"30 - Kinder- und Jugendpsychiatrie",1;"297 - stationsäquivalente Behandlung in der Erwachsenenpsychiatrie (29)",1;"307 - stationsäquivalente Behandlung in der Kinder- und Jugendpsychiatrie (30)",1;"31 - Psychosomatik",1;"",0;0,0},2,0)</f>
        <v>0</v>
      </c>
      <c r="T572" s="8">
        <f t="shared" si="79"/>
        <v>0</v>
      </c>
      <c r="U572" s="8">
        <f t="shared" si="72"/>
        <v>0</v>
      </c>
      <c r="V572" s="8">
        <f t="shared" si="74"/>
        <v>0</v>
      </c>
      <c r="W572" s="8">
        <f t="shared" si="75"/>
        <v>0</v>
      </c>
      <c r="X572" s="8">
        <f t="shared" si="76"/>
        <v>0</v>
      </c>
      <c r="Y572" s="8" t="str">
        <f t="shared" si="77"/>
        <v/>
      </c>
      <c r="Z572" s="8" t="str">
        <f>VLOOKUP($D572,{"29 - Psychiatrie (Erwachsene)","BGI";"297 - stationsäquivalente Behandlung in der Erwachsenenpsychiatrie (29)","BGI";"30 - Kinder- und Jugendpsychiatrie","BGII";"307 - stationsäquivalente Behandlung in der Kinder- und Jugendpsychiatrie (30)","BGII";"31 - Psychosomatik","BGI";"","LEER";0,"Leer"},2,0)</f>
        <v>LEER</v>
      </c>
      <c r="AA572" s="8" t="str">
        <f t="shared" si="78"/>
        <v>Stationen</v>
      </c>
    </row>
    <row r="573" spans="2:27" ht="15" customHeight="1" x14ac:dyDescent="0.25">
      <c r="B573" s="76" t="str">
        <f t="shared" ref="B573:B636" si="80">IF(SUM(S573:X573)&lt;6,"!!!","")</f>
        <v>!!!</v>
      </c>
      <c r="C573" s="310" t="str">
        <f>IF(LEN($E573)&gt;0,VLOOKUP(TEXT($E573,0),'Angaben Stationen'!$E$14:$V$215,17,0),"")</f>
        <v/>
      </c>
      <c r="D573" s="254" t="str">
        <f>IF(LEN($E573)&gt;0,VLOOKUP(TEXT($E573,0),'Angaben Stationen'!$E$14:$V$215,18,0),"")</f>
        <v/>
      </c>
      <c r="E573" s="344"/>
      <c r="F573" s="256"/>
      <c r="G573" s="256"/>
      <c r="H573" s="307"/>
      <c r="I573" s="183"/>
      <c r="R573" s="8">
        <f t="shared" si="73"/>
        <v>0</v>
      </c>
      <c r="S573" s="8">
        <f>VLOOKUP($D573,{"29 - Psychiatrie (Erwachsene)",1;"30 - Kinder- und Jugendpsychiatrie",1;"297 - stationsäquivalente Behandlung in der Erwachsenenpsychiatrie (29)",1;"307 - stationsäquivalente Behandlung in der Kinder- und Jugendpsychiatrie (30)",1;"31 - Psychosomatik",1;"",0;0,0},2,0)</f>
        <v>0</v>
      </c>
      <c r="T573" s="8">
        <f t="shared" si="79"/>
        <v>0</v>
      </c>
      <c r="U573" s="8">
        <f t="shared" ref="U573:U636" si="81">IF($E573&lt;&gt;0,1,0)</f>
        <v>0</v>
      </c>
      <c r="V573" s="8">
        <f t="shared" si="74"/>
        <v>0</v>
      </c>
      <c r="W573" s="8">
        <f t="shared" si="75"/>
        <v>0</v>
      </c>
      <c r="X573" s="8">
        <f t="shared" si="76"/>
        <v>0</v>
      </c>
      <c r="Y573" s="8" t="str">
        <f t="shared" si="77"/>
        <v/>
      </c>
      <c r="Z573" s="8" t="str">
        <f>VLOOKUP($D573,{"29 - Psychiatrie (Erwachsene)","BGI";"297 - stationsäquivalente Behandlung in der Erwachsenenpsychiatrie (29)","BGI";"30 - Kinder- und Jugendpsychiatrie","BGII";"307 - stationsäquivalente Behandlung in der Kinder- und Jugendpsychiatrie (30)","BGII";"31 - Psychosomatik","BGI";"","LEER";0,"Leer"},2,0)</f>
        <v>LEER</v>
      </c>
      <c r="AA573" s="8" t="str">
        <f t="shared" si="78"/>
        <v>Stationen</v>
      </c>
    </row>
    <row r="574" spans="2:27" ht="15" customHeight="1" x14ac:dyDescent="0.25">
      <c r="B574" s="76" t="str">
        <f t="shared" si="80"/>
        <v>!!!</v>
      </c>
      <c r="C574" s="310" t="str">
        <f>IF(LEN($E574)&gt;0,VLOOKUP(TEXT($E574,0),'Angaben Stationen'!$E$14:$V$215,17,0),"")</f>
        <v/>
      </c>
      <c r="D574" s="254" t="str">
        <f>IF(LEN($E574)&gt;0,VLOOKUP(TEXT($E574,0),'Angaben Stationen'!$E$14:$V$215,18,0),"")</f>
        <v/>
      </c>
      <c r="E574" s="344"/>
      <c r="F574" s="256"/>
      <c r="G574" s="256"/>
      <c r="H574" s="307"/>
      <c r="I574" s="183"/>
      <c r="R574" s="8">
        <f t="shared" si="73"/>
        <v>0</v>
      </c>
      <c r="S574" s="8">
        <f>VLOOKUP($D574,{"29 - Psychiatrie (Erwachsene)",1;"30 - Kinder- und Jugendpsychiatrie",1;"297 - stationsäquivalente Behandlung in der Erwachsenenpsychiatrie (29)",1;"307 - stationsäquivalente Behandlung in der Kinder- und Jugendpsychiatrie (30)",1;"31 - Psychosomatik",1;"",0;0,0},2,0)</f>
        <v>0</v>
      </c>
      <c r="T574" s="8">
        <f t="shared" si="79"/>
        <v>0</v>
      </c>
      <c r="U574" s="8">
        <f t="shared" si="81"/>
        <v>0</v>
      </c>
      <c r="V574" s="8">
        <f t="shared" si="74"/>
        <v>0</v>
      </c>
      <c r="W574" s="8">
        <f t="shared" si="75"/>
        <v>0</v>
      </c>
      <c r="X574" s="8">
        <f t="shared" si="76"/>
        <v>0</v>
      </c>
      <c r="Y574" s="8" t="str">
        <f t="shared" si="77"/>
        <v/>
      </c>
      <c r="Z574" s="8" t="str">
        <f>VLOOKUP($D574,{"29 - Psychiatrie (Erwachsene)","BGI";"297 - stationsäquivalente Behandlung in der Erwachsenenpsychiatrie (29)","BGI";"30 - Kinder- und Jugendpsychiatrie","BGII";"307 - stationsäquivalente Behandlung in der Kinder- und Jugendpsychiatrie (30)","BGII";"31 - Psychosomatik","BGI";"","LEER";0,"Leer"},2,0)</f>
        <v>LEER</v>
      </c>
      <c r="AA574" s="8" t="str">
        <f t="shared" si="78"/>
        <v>Stationen</v>
      </c>
    </row>
    <row r="575" spans="2:27" ht="15" customHeight="1" x14ac:dyDescent="0.25">
      <c r="B575" s="76" t="str">
        <f t="shared" si="80"/>
        <v>!!!</v>
      </c>
      <c r="C575" s="310" t="str">
        <f>IF(LEN($E575)&gt;0,VLOOKUP(TEXT($E575,0),'Angaben Stationen'!$E$14:$V$215,17,0),"")</f>
        <v/>
      </c>
      <c r="D575" s="254" t="str">
        <f>IF(LEN($E575)&gt;0,VLOOKUP(TEXT($E575,0),'Angaben Stationen'!$E$14:$V$215,18,0),"")</f>
        <v/>
      </c>
      <c r="E575" s="344"/>
      <c r="F575" s="256"/>
      <c r="G575" s="256"/>
      <c r="H575" s="307"/>
      <c r="I575" s="183"/>
      <c r="R575" s="8">
        <f t="shared" si="73"/>
        <v>0</v>
      </c>
      <c r="S575" s="8">
        <f>VLOOKUP($D575,{"29 - Psychiatrie (Erwachsene)",1;"30 - Kinder- und Jugendpsychiatrie",1;"297 - stationsäquivalente Behandlung in der Erwachsenenpsychiatrie (29)",1;"307 - stationsäquivalente Behandlung in der Kinder- und Jugendpsychiatrie (30)",1;"31 - Psychosomatik",1;"",0;0,0},2,0)</f>
        <v>0</v>
      </c>
      <c r="T575" s="8">
        <f t="shared" si="79"/>
        <v>0</v>
      </c>
      <c r="U575" s="8">
        <f t="shared" si="81"/>
        <v>0</v>
      </c>
      <c r="V575" s="8">
        <f t="shared" si="74"/>
        <v>0</v>
      </c>
      <c r="W575" s="8">
        <f t="shared" si="75"/>
        <v>0</v>
      </c>
      <c r="X575" s="8">
        <f t="shared" si="76"/>
        <v>0</v>
      </c>
      <c r="Y575" s="8" t="str">
        <f t="shared" si="77"/>
        <v/>
      </c>
      <c r="Z575" s="8" t="str">
        <f>VLOOKUP($D575,{"29 - Psychiatrie (Erwachsene)","BGI";"297 - stationsäquivalente Behandlung in der Erwachsenenpsychiatrie (29)","BGI";"30 - Kinder- und Jugendpsychiatrie","BGII";"307 - stationsäquivalente Behandlung in der Kinder- und Jugendpsychiatrie (30)","BGII";"31 - Psychosomatik","BGI";"","LEER";0,"Leer"},2,0)</f>
        <v>LEER</v>
      </c>
      <c r="AA575" s="8" t="str">
        <f t="shared" si="78"/>
        <v>Stationen</v>
      </c>
    </row>
    <row r="576" spans="2:27" ht="15" customHeight="1" x14ac:dyDescent="0.25">
      <c r="B576" s="76" t="str">
        <f t="shared" si="80"/>
        <v>!!!</v>
      </c>
      <c r="C576" s="310" t="str">
        <f>IF(LEN($E576)&gt;0,VLOOKUP(TEXT($E576,0),'Angaben Stationen'!$E$14:$V$215,17,0),"")</f>
        <v/>
      </c>
      <c r="D576" s="254" t="str">
        <f>IF(LEN($E576)&gt;0,VLOOKUP(TEXT($E576,0),'Angaben Stationen'!$E$14:$V$215,18,0),"")</f>
        <v/>
      </c>
      <c r="E576" s="344"/>
      <c r="F576" s="256"/>
      <c r="G576" s="256"/>
      <c r="H576" s="307"/>
      <c r="I576" s="183"/>
      <c r="R576" s="8">
        <f t="shared" si="73"/>
        <v>0</v>
      </c>
      <c r="S576" s="8">
        <f>VLOOKUP($D576,{"29 - Psychiatrie (Erwachsene)",1;"30 - Kinder- und Jugendpsychiatrie",1;"297 - stationsäquivalente Behandlung in der Erwachsenenpsychiatrie (29)",1;"307 - stationsäquivalente Behandlung in der Kinder- und Jugendpsychiatrie (30)",1;"31 - Psychosomatik",1;"",0;0,0},2,0)</f>
        <v>0</v>
      </c>
      <c r="T576" s="8">
        <f t="shared" si="79"/>
        <v>0</v>
      </c>
      <c r="U576" s="8">
        <f t="shared" si="81"/>
        <v>0</v>
      </c>
      <c r="V576" s="8">
        <f t="shared" si="74"/>
        <v>0</v>
      </c>
      <c r="W576" s="8">
        <f t="shared" si="75"/>
        <v>0</v>
      </c>
      <c r="X576" s="8">
        <f t="shared" si="76"/>
        <v>0</v>
      </c>
      <c r="Y576" s="8" t="str">
        <f t="shared" si="77"/>
        <v/>
      </c>
      <c r="Z576" s="8" t="str">
        <f>VLOOKUP($D576,{"29 - Psychiatrie (Erwachsene)","BGI";"297 - stationsäquivalente Behandlung in der Erwachsenenpsychiatrie (29)","BGI";"30 - Kinder- und Jugendpsychiatrie","BGII";"307 - stationsäquivalente Behandlung in der Kinder- und Jugendpsychiatrie (30)","BGII";"31 - Psychosomatik","BGI";"","LEER";0,"Leer"},2,0)</f>
        <v>LEER</v>
      </c>
      <c r="AA576" s="8" t="str">
        <f t="shared" si="78"/>
        <v>Stationen</v>
      </c>
    </row>
    <row r="577" spans="2:27" ht="15" customHeight="1" x14ac:dyDescent="0.25">
      <c r="B577" s="76" t="str">
        <f t="shared" si="80"/>
        <v>!!!</v>
      </c>
      <c r="C577" s="310" t="str">
        <f>IF(LEN($E577)&gt;0,VLOOKUP(TEXT($E577,0),'Angaben Stationen'!$E$14:$V$215,17,0),"")</f>
        <v/>
      </c>
      <c r="D577" s="254" t="str">
        <f>IF(LEN($E577)&gt;0,VLOOKUP(TEXT($E577,0),'Angaben Stationen'!$E$14:$V$215,18,0),"")</f>
        <v/>
      </c>
      <c r="E577" s="344"/>
      <c r="F577" s="256"/>
      <c r="G577" s="256"/>
      <c r="H577" s="307"/>
      <c r="I577" s="183"/>
      <c r="R577" s="8">
        <f t="shared" si="73"/>
        <v>0</v>
      </c>
      <c r="S577" s="8">
        <f>VLOOKUP($D577,{"29 - Psychiatrie (Erwachsene)",1;"30 - Kinder- und Jugendpsychiatrie",1;"297 - stationsäquivalente Behandlung in der Erwachsenenpsychiatrie (29)",1;"307 - stationsäquivalente Behandlung in der Kinder- und Jugendpsychiatrie (30)",1;"31 - Psychosomatik",1;"",0;0,0},2,0)</f>
        <v>0</v>
      </c>
      <c r="T577" s="8">
        <f t="shared" si="79"/>
        <v>0</v>
      </c>
      <c r="U577" s="8">
        <f t="shared" si="81"/>
        <v>0</v>
      </c>
      <c r="V577" s="8">
        <f t="shared" si="74"/>
        <v>0</v>
      </c>
      <c r="W577" s="8">
        <f t="shared" si="75"/>
        <v>0</v>
      </c>
      <c r="X577" s="8">
        <f t="shared" si="76"/>
        <v>0</v>
      </c>
      <c r="Y577" s="8" t="str">
        <f t="shared" si="77"/>
        <v/>
      </c>
      <c r="Z577" s="8" t="str">
        <f>VLOOKUP($D577,{"29 - Psychiatrie (Erwachsene)","BGI";"297 - stationsäquivalente Behandlung in der Erwachsenenpsychiatrie (29)","BGI";"30 - Kinder- und Jugendpsychiatrie","BGII";"307 - stationsäquivalente Behandlung in der Kinder- und Jugendpsychiatrie (30)","BGII";"31 - Psychosomatik","BGI";"","LEER";0,"Leer"},2,0)</f>
        <v>LEER</v>
      </c>
      <c r="AA577" s="8" t="str">
        <f t="shared" si="78"/>
        <v>Stationen</v>
      </c>
    </row>
    <row r="578" spans="2:27" ht="15" customHeight="1" x14ac:dyDescent="0.25">
      <c r="B578" s="76" t="str">
        <f t="shared" si="80"/>
        <v>!!!</v>
      </c>
      <c r="C578" s="310" t="str">
        <f>IF(LEN($E578)&gt;0,VLOOKUP(TEXT($E578,0),'Angaben Stationen'!$E$14:$V$215,17,0),"")</f>
        <v/>
      </c>
      <c r="D578" s="254" t="str">
        <f>IF(LEN($E578)&gt;0,VLOOKUP(TEXT($E578,0),'Angaben Stationen'!$E$14:$V$215,18,0),"")</f>
        <v/>
      </c>
      <c r="E578" s="344"/>
      <c r="F578" s="256"/>
      <c r="G578" s="256"/>
      <c r="H578" s="307"/>
      <c r="I578" s="183"/>
      <c r="R578" s="8">
        <f t="shared" si="73"/>
        <v>0</v>
      </c>
      <c r="S578" s="8">
        <f>VLOOKUP($D578,{"29 - Psychiatrie (Erwachsene)",1;"30 - Kinder- und Jugendpsychiatrie",1;"297 - stationsäquivalente Behandlung in der Erwachsenenpsychiatrie (29)",1;"307 - stationsäquivalente Behandlung in der Kinder- und Jugendpsychiatrie (30)",1;"31 - Psychosomatik",1;"",0;0,0},2,0)</f>
        <v>0</v>
      </c>
      <c r="T578" s="8">
        <f t="shared" si="79"/>
        <v>0</v>
      </c>
      <c r="U578" s="8">
        <f t="shared" si="81"/>
        <v>0</v>
      </c>
      <c r="V578" s="8">
        <f t="shared" si="74"/>
        <v>0</v>
      </c>
      <c r="W578" s="8">
        <f t="shared" si="75"/>
        <v>0</v>
      </c>
      <c r="X578" s="8">
        <f t="shared" si="76"/>
        <v>0</v>
      </c>
      <c r="Y578" s="8" t="str">
        <f t="shared" si="77"/>
        <v/>
      </c>
      <c r="Z578" s="8" t="str">
        <f>VLOOKUP($D578,{"29 - Psychiatrie (Erwachsene)","BGI";"297 - stationsäquivalente Behandlung in der Erwachsenenpsychiatrie (29)","BGI";"30 - Kinder- und Jugendpsychiatrie","BGII";"307 - stationsäquivalente Behandlung in der Kinder- und Jugendpsychiatrie (30)","BGII";"31 - Psychosomatik","BGI";"","LEER";0,"Leer"},2,0)</f>
        <v>LEER</v>
      </c>
      <c r="AA578" s="8" t="str">
        <f t="shared" si="78"/>
        <v>Stationen</v>
      </c>
    </row>
    <row r="579" spans="2:27" ht="15" customHeight="1" x14ac:dyDescent="0.25">
      <c r="B579" s="76" t="str">
        <f t="shared" si="80"/>
        <v>!!!</v>
      </c>
      <c r="C579" s="310" t="str">
        <f>IF(LEN($E579)&gt;0,VLOOKUP(TEXT($E579,0),'Angaben Stationen'!$E$14:$V$215,17,0),"")</f>
        <v/>
      </c>
      <c r="D579" s="254" t="str">
        <f>IF(LEN($E579)&gt;0,VLOOKUP(TEXT($E579,0),'Angaben Stationen'!$E$14:$V$215,18,0),"")</f>
        <v/>
      </c>
      <c r="E579" s="344"/>
      <c r="F579" s="256"/>
      <c r="G579" s="256"/>
      <c r="H579" s="307"/>
      <c r="I579" s="183"/>
      <c r="R579" s="8">
        <f t="shared" si="73"/>
        <v>0</v>
      </c>
      <c r="S579" s="8">
        <f>VLOOKUP($D579,{"29 - Psychiatrie (Erwachsene)",1;"30 - Kinder- und Jugendpsychiatrie",1;"297 - stationsäquivalente Behandlung in der Erwachsenenpsychiatrie (29)",1;"307 - stationsäquivalente Behandlung in der Kinder- und Jugendpsychiatrie (30)",1;"31 - Psychosomatik",1;"",0;0,0},2,0)</f>
        <v>0</v>
      </c>
      <c r="T579" s="8">
        <f t="shared" si="79"/>
        <v>0</v>
      </c>
      <c r="U579" s="8">
        <f t="shared" si="81"/>
        <v>0</v>
      </c>
      <c r="V579" s="8">
        <f t="shared" si="74"/>
        <v>0</v>
      </c>
      <c r="W579" s="8">
        <f t="shared" si="75"/>
        <v>0</v>
      </c>
      <c r="X579" s="8">
        <f t="shared" si="76"/>
        <v>0</v>
      </c>
      <c r="Y579" s="8" t="str">
        <f t="shared" si="77"/>
        <v/>
      </c>
      <c r="Z579" s="8" t="str">
        <f>VLOOKUP($D579,{"29 - Psychiatrie (Erwachsene)","BGI";"297 - stationsäquivalente Behandlung in der Erwachsenenpsychiatrie (29)","BGI";"30 - Kinder- und Jugendpsychiatrie","BGII";"307 - stationsäquivalente Behandlung in der Kinder- und Jugendpsychiatrie (30)","BGII";"31 - Psychosomatik","BGI";"","LEER";0,"Leer"},2,0)</f>
        <v>LEER</v>
      </c>
      <c r="AA579" s="8" t="str">
        <f t="shared" si="78"/>
        <v>Stationen</v>
      </c>
    </row>
    <row r="580" spans="2:27" ht="15" customHeight="1" x14ac:dyDescent="0.25">
      <c r="B580" s="76" t="str">
        <f t="shared" si="80"/>
        <v>!!!</v>
      </c>
      <c r="C580" s="310" t="str">
        <f>IF(LEN($E580)&gt;0,VLOOKUP(TEXT($E580,0),'Angaben Stationen'!$E$14:$V$215,17,0),"")</f>
        <v/>
      </c>
      <c r="D580" s="254" t="str">
        <f>IF(LEN($E580)&gt;0,VLOOKUP(TEXT($E580,0),'Angaben Stationen'!$E$14:$V$215,18,0),"")</f>
        <v/>
      </c>
      <c r="E580" s="344"/>
      <c r="F580" s="256"/>
      <c r="G580" s="256"/>
      <c r="H580" s="307"/>
      <c r="I580" s="183"/>
      <c r="R580" s="8">
        <f t="shared" si="73"/>
        <v>0</v>
      </c>
      <c r="S580" s="8">
        <f>VLOOKUP($D580,{"29 - Psychiatrie (Erwachsene)",1;"30 - Kinder- und Jugendpsychiatrie",1;"297 - stationsäquivalente Behandlung in der Erwachsenenpsychiatrie (29)",1;"307 - stationsäquivalente Behandlung in der Kinder- und Jugendpsychiatrie (30)",1;"31 - Psychosomatik",1;"",0;0,0},2,0)</f>
        <v>0</v>
      </c>
      <c r="T580" s="8">
        <f t="shared" si="79"/>
        <v>0</v>
      </c>
      <c r="U580" s="8">
        <f t="shared" si="81"/>
        <v>0</v>
      </c>
      <c r="V580" s="8">
        <f t="shared" si="74"/>
        <v>0</v>
      </c>
      <c r="W580" s="8">
        <f t="shared" si="75"/>
        <v>0</v>
      </c>
      <c r="X580" s="8">
        <f t="shared" si="76"/>
        <v>0</v>
      </c>
      <c r="Y580" s="8" t="str">
        <f t="shared" si="77"/>
        <v/>
      </c>
      <c r="Z580" s="8" t="str">
        <f>VLOOKUP($D580,{"29 - Psychiatrie (Erwachsene)","BGI";"297 - stationsäquivalente Behandlung in der Erwachsenenpsychiatrie (29)","BGI";"30 - Kinder- und Jugendpsychiatrie","BGII";"307 - stationsäquivalente Behandlung in der Kinder- und Jugendpsychiatrie (30)","BGII";"31 - Psychosomatik","BGI";"","LEER";0,"Leer"},2,0)</f>
        <v>LEER</v>
      </c>
      <c r="AA580" s="8" t="str">
        <f t="shared" si="78"/>
        <v>Stationen</v>
      </c>
    </row>
    <row r="581" spans="2:27" ht="15" customHeight="1" x14ac:dyDescent="0.25">
      <c r="B581" s="76" t="str">
        <f t="shared" si="80"/>
        <v>!!!</v>
      </c>
      <c r="C581" s="310" t="str">
        <f>IF(LEN($E581)&gt;0,VLOOKUP(TEXT($E581,0),'Angaben Stationen'!$E$14:$V$215,17,0),"")</f>
        <v/>
      </c>
      <c r="D581" s="254" t="str">
        <f>IF(LEN($E581)&gt;0,VLOOKUP(TEXT($E581,0),'Angaben Stationen'!$E$14:$V$215,18,0),"")</f>
        <v/>
      </c>
      <c r="E581" s="344"/>
      <c r="F581" s="256"/>
      <c r="G581" s="256"/>
      <c r="H581" s="307"/>
      <c r="I581" s="183"/>
      <c r="R581" s="8">
        <f t="shared" si="73"/>
        <v>0</v>
      </c>
      <c r="S581" s="8">
        <f>VLOOKUP($D581,{"29 - Psychiatrie (Erwachsene)",1;"30 - Kinder- und Jugendpsychiatrie",1;"297 - stationsäquivalente Behandlung in der Erwachsenenpsychiatrie (29)",1;"307 - stationsäquivalente Behandlung in der Kinder- und Jugendpsychiatrie (30)",1;"31 - Psychosomatik",1;"",0;0,0},2,0)</f>
        <v>0</v>
      </c>
      <c r="T581" s="8">
        <f t="shared" si="79"/>
        <v>0</v>
      </c>
      <c r="U581" s="8">
        <f t="shared" si="81"/>
        <v>0</v>
      </c>
      <c r="V581" s="8">
        <f t="shared" si="74"/>
        <v>0</v>
      </c>
      <c r="W581" s="8">
        <f t="shared" si="75"/>
        <v>0</v>
      </c>
      <c r="X581" s="8">
        <f t="shared" si="76"/>
        <v>0</v>
      </c>
      <c r="Y581" s="8" t="str">
        <f t="shared" si="77"/>
        <v/>
      </c>
      <c r="Z581" s="8" t="str">
        <f>VLOOKUP($D581,{"29 - Psychiatrie (Erwachsene)","BGI";"297 - stationsäquivalente Behandlung in der Erwachsenenpsychiatrie (29)","BGI";"30 - Kinder- und Jugendpsychiatrie","BGII";"307 - stationsäquivalente Behandlung in der Kinder- und Jugendpsychiatrie (30)","BGII";"31 - Psychosomatik","BGI";"","LEER";0,"Leer"},2,0)</f>
        <v>LEER</v>
      </c>
      <c r="AA581" s="8" t="str">
        <f t="shared" si="78"/>
        <v>Stationen</v>
      </c>
    </row>
    <row r="582" spans="2:27" ht="15" customHeight="1" x14ac:dyDescent="0.25">
      <c r="B582" s="76" t="str">
        <f t="shared" si="80"/>
        <v>!!!</v>
      </c>
      <c r="C582" s="310" t="str">
        <f>IF(LEN($E582)&gt;0,VLOOKUP(TEXT($E582,0),'Angaben Stationen'!$E$14:$V$215,17,0),"")</f>
        <v/>
      </c>
      <c r="D582" s="254" t="str">
        <f>IF(LEN($E582)&gt;0,VLOOKUP(TEXT($E582,0),'Angaben Stationen'!$E$14:$V$215,18,0),"")</f>
        <v/>
      </c>
      <c r="E582" s="344"/>
      <c r="F582" s="256"/>
      <c r="G582" s="256"/>
      <c r="H582" s="307"/>
      <c r="I582" s="183"/>
      <c r="R582" s="8">
        <f t="shared" si="73"/>
        <v>0</v>
      </c>
      <c r="S582" s="8">
        <f>VLOOKUP($D582,{"29 - Psychiatrie (Erwachsene)",1;"30 - Kinder- und Jugendpsychiatrie",1;"297 - stationsäquivalente Behandlung in der Erwachsenenpsychiatrie (29)",1;"307 - stationsäquivalente Behandlung in der Kinder- und Jugendpsychiatrie (30)",1;"31 - Psychosomatik",1;"",0;0,0},2,0)</f>
        <v>0</v>
      </c>
      <c r="T582" s="8">
        <f t="shared" si="79"/>
        <v>0</v>
      </c>
      <c r="U582" s="8">
        <f t="shared" si="81"/>
        <v>0</v>
      </c>
      <c r="V582" s="8">
        <f t="shared" si="74"/>
        <v>0</v>
      </c>
      <c r="W582" s="8">
        <f t="shared" si="75"/>
        <v>0</v>
      </c>
      <c r="X582" s="8">
        <f t="shared" si="76"/>
        <v>0</v>
      </c>
      <c r="Y582" s="8" t="str">
        <f t="shared" si="77"/>
        <v/>
      </c>
      <c r="Z582" s="8" t="str">
        <f>VLOOKUP($D582,{"29 - Psychiatrie (Erwachsene)","BGI";"297 - stationsäquivalente Behandlung in der Erwachsenenpsychiatrie (29)","BGI";"30 - Kinder- und Jugendpsychiatrie","BGII";"307 - stationsäquivalente Behandlung in der Kinder- und Jugendpsychiatrie (30)","BGII";"31 - Psychosomatik","BGI";"","LEER";0,"Leer"},2,0)</f>
        <v>LEER</v>
      </c>
      <c r="AA582" s="8" t="str">
        <f t="shared" si="78"/>
        <v>Stationen</v>
      </c>
    </row>
    <row r="583" spans="2:27" ht="15" customHeight="1" x14ac:dyDescent="0.25">
      <c r="B583" s="76" t="str">
        <f t="shared" si="80"/>
        <v>!!!</v>
      </c>
      <c r="C583" s="310" t="str">
        <f>IF(LEN($E583)&gt;0,VLOOKUP(TEXT($E583,0),'Angaben Stationen'!$E$14:$V$215,17,0),"")</f>
        <v/>
      </c>
      <c r="D583" s="254" t="str">
        <f>IF(LEN($E583)&gt;0,VLOOKUP(TEXT($E583,0),'Angaben Stationen'!$E$14:$V$215,18,0),"")</f>
        <v/>
      </c>
      <c r="E583" s="344"/>
      <c r="F583" s="256"/>
      <c r="G583" s="256"/>
      <c r="H583" s="307"/>
      <c r="I583" s="183"/>
      <c r="R583" s="8">
        <f t="shared" si="73"/>
        <v>0</v>
      </c>
      <c r="S583" s="8">
        <f>VLOOKUP($D583,{"29 - Psychiatrie (Erwachsene)",1;"30 - Kinder- und Jugendpsychiatrie",1;"297 - stationsäquivalente Behandlung in der Erwachsenenpsychiatrie (29)",1;"307 - stationsäquivalente Behandlung in der Kinder- und Jugendpsychiatrie (30)",1;"31 - Psychosomatik",1;"",0;0,0},2,0)</f>
        <v>0</v>
      </c>
      <c r="T583" s="8">
        <f t="shared" si="79"/>
        <v>0</v>
      </c>
      <c r="U583" s="8">
        <f t="shared" si="81"/>
        <v>0</v>
      </c>
      <c r="V583" s="8">
        <f t="shared" si="74"/>
        <v>0</v>
      </c>
      <c r="W583" s="8">
        <f t="shared" si="75"/>
        <v>0</v>
      </c>
      <c r="X583" s="8">
        <f t="shared" si="76"/>
        <v>0</v>
      </c>
      <c r="Y583" s="8" t="str">
        <f t="shared" si="77"/>
        <v/>
      </c>
      <c r="Z583" s="8" t="str">
        <f>VLOOKUP($D583,{"29 - Psychiatrie (Erwachsene)","BGI";"297 - stationsäquivalente Behandlung in der Erwachsenenpsychiatrie (29)","BGI";"30 - Kinder- und Jugendpsychiatrie","BGII";"307 - stationsäquivalente Behandlung in der Kinder- und Jugendpsychiatrie (30)","BGII";"31 - Psychosomatik","BGI";"","LEER";0,"Leer"},2,0)</f>
        <v>LEER</v>
      </c>
      <c r="AA583" s="8" t="str">
        <f t="shared" si="78"/>
        <v>Stationen</v>
      </c>
    </row>
    <row r="584" spans="2:27" ht="15" customHeight="1" x14ac:dyDescent="0.25">
      <c r="B584" s="76" t="str">
        <f t="shared" si="80"/>
        <v>!!!</v>
      </c>
      <c r="C584" s="310" t="str">
        <f>IF(LEN($E584)&gt;0,VLOOKUP(TEXT($E584,0),'Angaben Stationen'!$E$14:$V$215,17,0),"")</f>
        <v/>
      </c>
      <c r="D584" s="254" t="str">
        <f>IF(LEN($E584)&gt;0,VLOOKUP(TEXT($E584,0),'Angaben Stationen'!$E$14:$V$215,18,0),"")</f>
        <v/>
      </c>
      <c r="E584" s="344"/>
      <c r="F584" s="256"/>
      <c r="G584" s="256"/>
      <c r="H584" s="307"/>
      <c r="I584" s="183"/>
      <c r="R584" s="8">
        <f t="shared" si="73"/>
        <v>0</v>
      </c>
      <c r="S584" s="8">
        <f>VLOOKUP($D584,{"29 - Psychiatrie (Erwachsene)",1;"30 - Kinder- und Jugendpsychiatrie",1;"297 - stationsäquivalente Behandlung in der Erwachsenenpsychiatrie (29)",1;"307 - stationsäquivalente Behandlung in der Kinder- und Jugendpsychiatrie (30)",1;"31 - Psychosomatik",1;"",0;0,0},2,0)</f>
        <v>0</v>
      </c>
      <c r="T584" s="8">
        <f t="shared" si="79"/>
        <v>0</v>
      </c>
      <c r="U584" s="8">
        <f t="shared" si="81"/>
        <v>0</v>
      </c>
      <c r="V584" s="8">
        <f t="shared" si="74"/>
        <v>0</v>
      </c>
      <c r="W584" s="8">
        <f t="shared" si="75"/>
        <v>0</v>
      </c>
      <c r="X584" s="8">
        <f t="shared" si="76"/>
        <v>0</v>
      </c>
      <c r="Y584" s="8" t="str">
        <f t="shared" si="77"/>
        <v/>
      </c>
      <c r="Z584" s="8" t="str">
        <f>VLOOKUP($D584,{"29 - Psychiatrie (Erwachsene)","BGI";"297 - stationsäquivalente Behandlung in der Erwachsenenpsychiatrie (29)","BGI";"30 - Kinder- und Jugendpsychiatrie","BGII";"307 - stationsäquivalente Behandlung in der Kinder- und Jugendpsychiatrie (30)","BGII";"31 - Psychosomatik","BGI";"","LEER";0,"Leer"},2,0)</f>
        <v>LEER</v>
      </c>
      <c r="AA584" s="8" t="str">
        <f t="shared" si="78"/>
        <v>Stationen</v>
      </c>
    </row>
    <row r="585" spans="2:27" ht="15" customHeight="1" x14ac:dyDescent="0.25">
      <c r="B585" s="76" t="str">
        <f t="shared" si="80"/>
        <v>!!!</v>
      </c>
      <c r="C585" s="310" t="str">
        <f>IF(LEN($E585)&gt;0,VLOOKUP(TEXT($E585,0),'Angaben Stationen'!$E$14:$V$215,17,0),"")</f>
        <v/>
      </c>
      <c r="D585" s="254" t="str">
        <f>IF(LEN($E585)&gt;0,VLOOKUP(TEXT($E585,0),'Angaben Stationen'!$E$14:$V$215,18,0),"")</f>
        <v/>
      </c>
      <c r="E585" s="344"/>
      <c r="F585" s="256"/>
      <c r="G585" s="256"/>
      <c r="H585" s="307"/>
      <c r="I585" s="183"/>
      <c r="R585" s="8">
        <f t="shared" si="73"/>
        <v>0</v>
      </c>
      <c r="S585" s="8">
        <f>VLOOKUP($D585,{"29 - Psychiatrie (Erwachsene)",1;"30 - Kinder- und Jugendpsychiatrie",1;"297 - stationsäquivalente Behandlung in der Erwachsenenpsychiatrie (29)",1;"307 - stationsäquivalente Behandlung in der Kinder- und Jugendpsychiatrie (30)",1;"31 - Psychosomatik",1;"",0;0,0},2,0)</f>
        <v>0</v>
      </c>
      <c r="T585" s="8">
        <f t="shared" si="79"/>
        <v>0</v>
      </c>
      <c r="U585" s="8">
        <f t="shared" si="81"/>
        <v>0</v>
      </c>
      <c r="V585" s="8">
        <f t="shared" si="74"/>
        <v>0</v>
      </c>
      <c r="W585" s="8">
        <f t="shared" si="75"/>
        <v>0</v>
      </c>
      <c r="X585" s="8">
        <f t="shared" si="76"/>
        <v>0</v>
      </c>
      <c r="Y585" s="8" t="str">
        <f t="shared" si="77"/>
        <v/>
      </c>
      <c r="Z585" s="8" t="str">
        <f>VLOOKUP($D585,{"29 - Psychiatrie (Erwachsene)","BGI";"297 - stationsäquivalente Behandlung in der Erwachsenenpsychiatrie (29)","BGI";"30 - Kinder- und Jugendpsychiatrie","BGII";"307 - stationsäquivalente Behandlung in der Kinder- und Jugendpsychiatrie (30)","BGII";"31 - Psychosomatik","BGI";"","LEER";0,"Leer"},2,0)</f>
        <v>LEER</v>
      </c>
      <c r="AA585" s="8" t="str">
        <f t="shared" si="78"/>
        <v>Stationen</v>
      </c>
    </row>
    <row r="586" spans="2:27" ht="15" customHeight="1" x14ac:dyDescent="0.25">
      <c r="B586" s="76" t="str">
        <f t="shared" si="80"/>
        <v>!!!</v>
      </c>
      <c r="C586" s="310" t="str">
        <f>IF(LEN($E586)&gt;0,VLOOKUP(TEXT($E586,0),'Angaben Stationen'!$E$14:$V$215,17,0),"")</f>
        <v/>
      </c>
      <c r="D586" s="254" t="str">
        <f>IF(LEN($E586)&gt;0,VLOOKUP(TEXT($E586,0),'Angaben Stationen'!$E$14:$V$215,18,0),"")</f>
        <v/>
      </c>
      <c r="E586" s="344"/>
      <c r="F586" s="256"/>
      <c r="G586" s="256"/>
      <c r="H586" s="307"/>
      <c r="I586" s="183"/>
      <c r="R586" s="8">
        <f t="shared" si="73"/>
        <v>0</v>
      </c>
      <c r="S586" s="8">
        <f>VLOOKUP($D586,{"29 - Psychiatrie (Erwachsene)",1;"30 - Kinder- und Jugendpsychiatrie",1;"297 - stationsäquivalente Behandlung in der Erwachsenenpsychiatrie (29)",1;"307 - stationsäquivalente Behandlung in der Kinder- und Jugendpsychiatrie (30)",1;"31 - Psychosomatik",1;"",0;0,0},2,0)</f>
        <v>0</v>
      </c>
      <c r="T586" s="8">
        <f t="shared" si="79"/>
        <v>0</v>
      </c>
      <c r="U586" s="8">
        <f t="shared" si="81"/>
        <v>0</v>
      </c>
      <c r="V586" s="8">
        <f t="shared" si="74"/>
        <v>0</v>
      </c>
      <c r="W586" s="8">
        <f t="shared" si="75"/>
        <v>0</v>
      </c>
      <c r="X586" s="8">
        <f t="shared" si="76"/>
        <v>0</v>
      </c>
      <c r="Y586" s="8" t="str">
        <f t="shared" si="77"/>
        <v/>
      </c>
      <c r="Z586" s="8" t="str">
        <f>VLOOKUP($D586,{"29 - Psychiatrie (Erwachsene)","BGI";"297 - stationsäquivalente Behandlung in der Erwachsenenpsychiatrie (29)","BGI";"30 - Kinder- und Jugendpsychiatrie","BGII";"307 - stationsäquivalente Behandlung in der Kinder- und Jugendpsychiatrie (30)","BGII";"31 - Psychosomatik","BGI";"","LEER";0,"Leer"},2,0)</f>
        <v>LEER</v>
      </c>
      <c r="AA586" s="8" t="str">
        <f t="shared" si="78"/>
        <v>Stationen</v>
      </c>
    </row>
    <row r="587" spans="2:27" ht="15" customHeight="1" x14ac:dyDescent="0.25">
      <c r="B587" s="76" t="str">
        <f t="shared" si="80"/>
        <v>!!!</v>
      </c>
      <c r="C587" s="310" t="str">
        <f>IF(LEN($E587)&gt;0,VLOOKUP(TEXT($E587,0),'Angaben Stationen'!$E$14:$V$215,17,0),"")</f>
        <v/>
      </c>
      <c r="D587" s="254" t="str">
        <f>IF(LEN($E587)&gt;0,VLOOKUP(TEXT($E587,0),'Angaben Stationen'!$E$14:$V$215,18,0),"")</f>
        <v/>
      </c>
      <c r="E587" s="344"/>
      <c r="F587" s="256"/>
      <c r="G587" s="256"/>
      <c r="H587" s="307"/>
      <c r="I587" s="183"/>
      <c r="R587" s="8">
        <f t="shared" si="73"/>
        <v>0</v>
      </c>
      <c r="S587" s="8">
        <f>VLOOKUP($D587,{"29 - Psychiatrie (Erwachsene)",1;"30 - Kinder- und Jugendpsychiatrie",1;"297 - stationsäquivalente Behandlung in der Erwachsenenpsychiatrie (29)",1;"307 - stationsäquivalente Behandlung in der Kinder- und Jugendpsychiatrie (30)",1;"31 - Psychosomatik",1;"",0;0,0},2,0)</f>
        <v>0</v>
      </c>
      <c r="T587" s="8">
        <f t="shared" si="79"/>
        <v>0</v>
      </c>
      <c r="U587" s="8">
        <f t="shared" si="81"/>
        <v>0</v>
      </c>
      <c r="V587" s="8">
        <f t="shared" si="74"/>
        <v>0</v>
      </c>
      <c r="W587" s="8">
        <f t="shared" si="75"/>
        <v>0</v>
      </c>
      <c r="X587" s="8">
        <f t="shared" si="76"/>
        <v>0</v>
      </c>
      <c r="Y587" s="8" t="str">
        <f t="shared" si="77"/>
        <v/>
      </c>
      <c r="Z587" s="8" t="str">
        <f>VLOOKUP($D587,{"29 - Psychiatrie (Erwachsene)","BGI";"297 - stationsäquivalente Behandlung in der Erwachsenenpsychiatrie (29)","BGI";"30 - Kinder- und Jugendpsychiatrie","BGII";"307 - stationsäquivalente Behandlung in der Kinder- und Jugendpsychiatrie (30)","BGII";"31 - Psychosomatik","BGI";"","LEER";0,"Leer"},2,0)</f>
        <v>LEER</v>
      </c>
      <c r="AA587" s="8" t="str">
        <f t="shared" si="78"/>
        <v>Stationen</v>
      </c>
    </row>
    <row r="588" spans="2:27" ht="15" customHeight="1" x14ac:dyDescent="0.25">
      <c r="B588" s="76" t="str">
        <f t="shared" si="80"/>
        <v>!!!</v>
      </c>
      <c r="C588" s="310" t="str">
        <f>IF(LEN($E588)&gt;0,VLOOKUP(TEXT($E588,0),'Angaben Stationen'!$E$14:$V$215,17,0),"")</f>
        <v/>
      </c>
      <c r="D588" s="254" t="str">
        <f>IF(LEN($E588)&gt;0,VLOOKUP(TEXT($E588,0),'Angaben Stationen'!$E$14:$V$215,18,0),"")</f>
        <v/>
      </c>
      <c r="E588" s="344"/>
      <c r="F588" s="256"/>
      <c r="G588" s="256"/>
      <c r="H588" s="307"/>
      <c r="I588" s="183"/>
      <c r="R588" s="8">
        <f t="shared" si="73"/>
        <v>0</v>
      </c>
      <c r="S588" s="8">
        <f>VLOOKUP($D588,{"29 - Psychiatrie (Erwachsene)",1;"30 - Kinder- und Jugendpsychiatrie",1;"297 - stationsäquivalente Behandlung in der Erwachsenenpsychiatrie (29)",1;"307 - stationsäquivalente Behandlung in der Kinder- und Jugendpsychiatrie (30)",1;"31 - Psychosomatik",1;"",0;0,0},2,0)</f>
        <v>0</v>
      </c>
      <c r="T588" s="8">
        <f t="shared" si="79"/>
        <v>0</v>
      </c>
      <c r="U588" s="8">
        <f t="shared" si="81"/>
        <v>0</v>
      </c>
      <c r="V588" s="8">
        <f t="shared" si="74"/>
        <v>0</v>
      </c>
      <c r="W588" s="8">
        <f t="shared" si="75"/>
        <v>0</v>
      </c>
      <c r="X588" s="8">
        <f t="shared" si="76"/>
        <v>0</v>
      </c>
      <c r="Y588" s="8" t="str">
        <f t="shared" si="77"/>
        <v/>
      </c>
      <c r="Z588" s="8" t="str">
        <f>VLOOKUP($D588,{"29 - Psychiatrie (Erwachsene)","BGI";"297 - stationsäquivalente Behandlung in der Erwachsenenpsychiatrie (29)","BGI";"30 - Kinder- und Jugendpsychiatrie","BGII";"307 - stationsäquivalente Behandlung in der Kinder- und Jugendpsychiatrie (30)","BGII";"31 - Psychosomatik","BGI";"","LEER";0,"Leer"},2,0)</f>
        <v>LEER</v>
      </c>
      <c r="AA588" s="8" t="str">
        <f t="shared" si="78"/>
        <v>Stationen</v>
      </c>
    </row>
    <row r="589" spans="2:27" ht="15" customHeight="1" x14ac:dyDescent="0.25">
      <c r="B589" s="76" t="str">
        <f t="shared" si="80"/>
        <v>!!!</v>
      </c>
      <c r="C589" s="310" t="str">
        <f>IF(LEN($E589)&gt;0,VLOOKUP(TEXT($E589,0),'Angaben Stationen'!$E$14:$V$215,17,0),"")</f>
        <v/>
      </c>
      <c r="D589" s="254" t="str">
        <f>IF(LEN($E589)&gt;0,VLOOKUP(TEXT($E589,0),'Angaben Stationen'!$E$14:$V$215,18,0),"")</f>
        <v/>
      </c>
      <c r="E589" s="344"/>
      <c r="F589" s="256"/>
      <c r="G589" s="256"/>
      <c r="H589" s="307"/>
      <c r="I589" s="183"/>
      <c r="R589" s="8">
        <f t="shared" si="73"/>
        <v>0</v>
      </c>
      <c r="S589" s="8">
        <f>VLOOKUP($D589,{"29 - Psychiatrie (Erwachsene)",1;"30 - Kinder- und Jugendpsychiatrie",1;"297 - stationsäquivalente Behandlung in der Erwachsenenpsychiatrie (29)",1;"307 - stationsäquivalente Behandlung in der Kinder- und Jugendpsychiatrie (30)",1;"31 - Psychosomatik",1;"",0;0,0},2,0)</f>
        <v>0</v>
      </c>
      <c r="T589" s="8">
        <f t="shared" si="79"/>
        <v>0</v>
      </c>
      <c r="U589" s="8">
        <f t="shared" si="81"/>
        <v>0</v>
      </c>
      <c r="V589" s="8">
        <f t="shared" si="74"/>
        <v>0</v>
      </c>
      <c r="W589" s="8">
        <f t="shared" si="75"/>
        <v>0</v>
      </c>
      <c r="X589" s="8">
        <f t="shared" si="76"/>
        <v>0</v>
      </c>
      <c r="Y589" s="8" t="str">
        <f t="shared" si="77"/>
        <v/>
      </c>
      <c r="Z589" s="8" t="str">
        <f>VLOOKUP($D589,{"29 - Psychiatrie (Erwachsene)","BGI";"297 - stationsäquivalente Behandlung in der Erwachsenenpsychiatrie (29)","BGI";"30 - Kinder- und Jugendpsychiatrie","BGII";"307 - stationsäquivalente Behandlung in der Kinder- und Jugendpsychiatrie (30)","BGII";"31 - Psychosomatik","BGI";"","LEER";0,"Leer"},2,0)</f>
        <v>LEER</v>
      </c>
      <c r="AA589" s="8" t="str">
        <f t="shared" si="78"/>
        <v>Stationen</v>
      </c>
    </row>
    <row r="590" spans="2:27" ht="15" customHeight="1" x14ac:dyDescent="0.25">
      <c r="B590" s="76" t="str">
        <f t="shared" si="80"/>
        <v>!!!</v>
      </c>
      <c r="C590" s="310" t="str">
        <f>IF(LEN($E590)&gt;0,VLOOKUP(TEXT($E590,0),'Angaben Stationen'!$E$14:$V$215,17,0),"")</f>
        <v/>
      </c>
      <c r="D590" s="254" t="str">
        <f>IF(LEN($E590)&gt;0,VLOOKUP(TEXT($E590,0),'Angaben Stationen'!$E$14:$V$215,18,0),"")</f>
        <v/>
      </c>
      <c r="E590" s="344"/>
      <c r="F590" s="256"/>
      <c r="G590" s="256"/>
      <c r="H590" s="307"/>
      <c r="I590" s="183"/>
      <c r="R590" s="8">
        <f t="shared" si="73"/>
        <v>0</v>
      </c>
      <c r="S590" s="8">
        <f>VLOOKUP($D590,{"29 - Psychiatrie (Erwachsene)",1;"30 - Kinder- und Jugendpsychiatrie",1;"297 - stationsäquivalente Behandlung in der Erwachsenenpsychiatrie (29)",1;"307 - stationsäquivalente Behandlung in der Kinder- und Jugendpsychiatrie (30)",1;"31 - Psychosomatik",1;"",0;0,0},2,0)</f>
        <v>0</v>
      </c>
      <c r="T590" s="8">
        <f t="shared" si="79"/>
        <v>0</v>
      </c>
      <c r="U590" s="8">
        <f t="shared" si="81"/>
        <v>0</v>
      </c>
      <c r="V590" s="8">
        <f t="shared" si="74"/>
        <v>0</v>
      </c>
      <c r="W590" s="8">
        <f t="shared" si="75"/>
        <v>0</v>
      </c>
      <c r="X590" s="8">
        <f t="shared" si="76"/>
        <v>0</v>
      </c>
      <c r="Y590" s="8" t="str">
        <f t="shared" si="77"/>
        <v/>
      </c>
      <c r="Z590" s="8" t="str">
        <f>VLOOKUP($D590,{"29 - Psychiatrie (Erwachsene)","BGI";"297 - stationsäquivalente Behandlung in der Erwachsenenpsychiatrie (29)","BGI";"30 - Kinder- und Jugendpsychiatrie","BGII";"307 - stationsäquivalente Behandlung in der Kinder- und Jugendpsychiatrie (30)","BGII";"31 - Psychosomatik","BGI";"","LEER";0,"Leer"},2,0)</f>
        <v>LEER</v>
      </c>
      <c r="AA590" s="8" t="str">
        <f t="shared" si="78"/>
        <v>Stationen</v>
      </c>
    </row>
    <row r="591" spans="2:27" ht="15" customHeight="1" x14ac:dyDescent="0.25">
      <c r="B591" s="76" t="str">
        <f t="shared" si="80"/>
        <v>!!!</v>
      </c>
      <c r="C591" s="310" t="str">
        <f>IF(LEN($E591)&gt;0,VLOOKUP(TEXT($E591,0),'Angaben Stationen'!$E$14:$V$215,17,0),"")</f>
        <v/>
      </c>
      <c r="D591" s="254" t="str">
        <f>IF(LEN($E591)&gt;0,VLOOKUP(TEXT($E591,0),'Angaben Stationen'!$E$14:$V$215,18,0),"")</f>
        <v/>
      </c>
      <c r="E591" s="344"/>
      <c r="F591" s="256"/>
      <c r="G591" s="256"/>
      <c r="H591" s="307"/>
      <c r="I591" s="183"/>
      <c r="R591" s="8">
        <f t="shared" si="73"/>
        <v>0</v>
      </c>
      <c r="S591" s="8">
        <f>VLOOKUP($D591,{"29 - Psychiatrie (Erwachsene)",1;"30 - Kinder- und Jugendpsychiatrie",1;"297 - stationsäquivalente Behandlung in der Erwachsenenpsychiatrie (29)",1;"307 - stationsäquivalente Behandlung in der Kinder- und Jugendpsychiatrie (30)",1;"31 - Psychosomatik",1;"",0;0,0},2,0)</f>
        <v>0</v>
      </c>
      <c r="T591" s="8">
        <f t="shared" si="79"/>
        <v>0</v>
      </c>
      <c r="U591" s="8">
        <f t="shared" si="81"/>
        <v>0</v>
      </c>
      <c r="V591" s="8">
        <f t="shared" si="74"/>
        <v>0</v>
      </c>
      <c r="W591" s="8">
        <f t="shared" si="75"/>
        <v>0</v>
      </c>
      <c r="X591" s="8">
        <f t="shared" si="76"/>
        <v>0</v>
      </c>
      <c r="Y591" s="8" t="str">
        <f t="shared" si="77"/>
        <v/>
      </c>
      <c r="Z591" s="8" t="str">
        <f>VLOOKUP($D591,{"29 - Psychiatrie (Erwachsene)","BGI";"297 - stationsäquivalente Behandlung in der Erwachsenenpsychiatrie (29)","BGI";"30 - Kinder- und Jugendpsychiatrie","BGII";"307 - stationsäquivalente Behandlung in der Kinder- und Jugendpsychiatrie (30)","BGII";"31 - Psychosomatik","BGI";"","LEER";0,"Leer"},2,0)</f>
        <v>LEER</v>
      </c>
      <c r="AA591" s="8" t="str">
        <f t="shared" si="78"/>
        <v>Stationen</v>
      </c>
    </row>
    <row r="592" spans="2:27" ht="15" customHeight="1" x14ac:dyDescent="0.25">
      <c r="B592" s="76" t="str">
        <f t="shared" si="80"/>
        <v>!!!</v>
      </c>
      <c r="C592" s="310" t="str">
        <f>IF(LEN($E592)&gt;0,VLOOKUP(TEXT($E592,0),'Angaben Stationen'!$E$14:$V$215,17,0),"")</f>
        <v/>
      </c>
      <c r="D592" s="254" t="str">
        <f>IF(LEN($E592)&gt;0,VLOOKUP(TEXT($E592,0),'Angaben Stationen'!$E$14:$V$215,18,0),"")</f>
        <v/>
      </c>
      <c r="E592" s="344"/>
      <c r="F592" s="256"/>
      <c r="G592" s="256"/>
      <c r="H592" s="307"/>
      <c r="I592" s="183"/>
      <c r="R592" s="8">
        <f t="shared" si="73"/>
        <v>0</v>
      </c>
      <c r="S592" s="8">
        <f>VLOOKUP($D592,{"29 - Psychiatrie (Erwachsene)",1;"30 - Kinder- und Jugendpsychiatrie",1;"297 - stationsäquivalente Behandlung in der Erwachsenenpsychiatrie (29)",1;"307 - stationsäquivalente Behandlung in der Kinder- und Jugendpsychiatrie (30)",1;"31 - Psychosomatik",1;"",0;0,0},2,0)</f>
        <v>0</v>
      </c>
      <c r="T592" s="8">
        <f t="shared" si="79"/>
        <v>0</v>
      </c>
      <c r="U592" s="8">
        <f t="shared" si="81"/>
        <v>0</v>
      </c>
      <c r="V592" s="8">
        <f t="shared" si="74"/>
        <v>0</v>
      </c>
      <c r="W592" s="8">
        <f t="shared" si="75"/>
        <v>0</v>
      </c>
      <c r="X592" s="8">
        <f t="shared" si="76"/>
        <v>0</v>
      </c>
      <c r="Y592" s="8" t="str">
        <f t="shared" si="77"/>
        <v/>
      </c>
      <c r="Z592" s="8" t="str">
        <f>VLOOKUP($D592,{"29 - Psychiatrie (Erwachsene)","BGI";"297 - stationsäquivalente Behandlung in der Erwachsenenpsychiatrie (29)","BGI";"30 - Kinder- und Jugendpsychiatrie","BGII";"307 - stationsäquivalente Behandlung in der Kinder- und Jugendpsychiatrie (30)","BGII";"31 - Psychosomatik","BGI";"","LEER";0,"Leer"},2,0)</f>
        <v>LEER</v>
      </c>
      <c r="AA592" s="8" t="str">
        <f t="shared" si="78"/>
        <v>Stationen</v>
      </c>
    </row>
    <row r="593" spans="2:27" ht="15" customHeight="1" x14ac:dyDescent="0.25">
      <c r="B593" s="76" t="str">
        <f t="shared" si="80"/>
        <v>!!!</v>
      </c>
      <c r="C593" s="310" t="str">
        <f>IF(LEN($E593)&gt;0,VLOOKUP(TEXT($E593,0),'Angaben Stationen'!$E$14:$V$215,17,0),"")</f>
        <v/>
      </c>
      <c r="D593" s="254" t="str">
        <f>IF(LEN($E593)&gt;0,VLOOKUP(TEXT($E593,0),'Angaben Stationen'!$E$14:$V$215,18,0),"")</f>
        <v/>
      </c>
      <c r="E593" s="344"/>
      <c r="F593" s="256"/>
      <c r="G593" s="256"/>
      <c r="H593" s="307"/>
      <c r="I593" s="183"/>
      <c r="R593" s="8">
        <f t="shared" si="73"/>
        <v>0</v>
      </c>
      <c r="S593" s="8">
        <f>VLOOKUP($D593,{"29 - Psychiatrie (Erwachsene)",1;"30 - Kinder- und Jugendpsychiatrie",1;"297 - stationsäquivalente Behandlung in der Erwachsenenpsychiatrie (29)",1;"307 - stationsäquivalente Behandlung in der Kinder- und Jugendpsychiatrie (30)",1;"31 - Psychosomatik",1;"",0;0,0},2,0)</f>
        <v>0</v>
      </c>
      <c r="T593" s="8">
        <f t="shared" si="79"/>
        <v>0</v>
      </c>
      <c r="U593" s="8">
        <f t="shared" si="81"/>
        <v>0</v>
      </c>
      <c r="V593" s="8">
        <f t="shared" si="74"/>
        <v>0</v>
      </c>
      <c r="W593" s="8">
        <f t="shared" si="75"/>
        <v>0</v>
      </c>
      <c r="X593" s="8">
        <f t="shared" si="76"/>
        <v>0</v>
      </c>
      <c r="Y593" s="8" t="str">
        <f t="shared" si="77"/>
        <v/>
      </c>
      <c r="Z593" s="8" t="str">
        <f>VLOOKUP($D593,{"29 - Psychiatrie (Erwachsene)","BGI";"297 - stationsäquivalente Behandlung in der Erwachsenenpsychiatrie (29)","BGI";"30 - Kinder- und Jugendpsychiatrie","BGII";"307 - stationsäquivalente Behandlung in der Kinder- und Jugendpsychiatrie (30)","BGII";"31 - Psychosomatik","BGI";"","LEER";0,"Leer"},2,0)</f>
        <v>LEER</v>
      </c>
      <c r="AA593" s="8" t="str">
        <f t="shared" si="78"/>
        <v>Stationen</v>
      </c>
    </row>
    <row r="594" spans="2:27" ht="15" customHeight="1" x14ac:dyDescent="0.25">
      <c r="B594" s="76" t="str">
        <f t="shared" si="80"/>
        <v>!!!</v>
      </c>
      <c r="C594" s="310" t="str">
        <f>IF(LEN($E594)&gt;0,VLOOKUP(TEXT($E594,0),'Angaben Stationen'!$E$14:$V$215,17,0),"")</f>
        <v/>
      </c>
      <c r="D594" s="254" t="str">
        <f>IF(LEN($E594)&gt;0,VLOOKUP(TEXT($E594,0),'Angaben Stationen'!$E$14:$V$215,18,0),"")</f>
        <v/>
      </c>
      <c r="E594" s="344"/>
      <c r="F594" s="256"/>
      <c r="G594" s="256"/>
      <c r="H594" s="307"/>
      <c r="I594" s="183"/>
      <c r="R594" s="8">
        <f t="shared" si="73"/>
        <v>0</v>
      </c>
      <c r="S594" s="8">
        <f>VLOOKUP($D594,{"29 - Psychiatrie (Erwachsene)",1;"30 - Kinder- und Jugendpsychiatrie",1;"297 - stationsäquivalente Behandlung in der Erwachsenenpsychiatrie (29)",1;"307 - stationsäquivalente Behandlung in der Kinder- und Jugendpsychiatrie (30)",1;"31 - Psychosomatik",1;"",0;0,0},2,0)</f>
        <v>0</v>
      </c>
      <c r="T594" s="8">
        <f t="shared" si="79"/>
        <v>0</v>
      </c>
      <c r="U594" s="8">
        <f t="shared" si="81"/>
        <v>0</v>
      </c>
      <c r="V594" s="8">
        <f t="shared" si="74"/>
        <v>0</v>
      </c>
      <c r="W594" s="8">
        <f t="shared" si="75"/>
        <v>0</v>
      </c>
      <c r="X594" s="8">
        <f t="shared" si="76"/>
        <v>0</v>
      </c>
      <c r="Y594" s="8" t="str">
        <f t="shared" si="77"/>
        <v/>
      </c>
      <c r="Z594" s="8" t="str">
        <f>VLOOKUP($D594,{"29 - Psychiatrie (Erwachsene)","BGI";"297 - stationsäquivalente Behandlung in der Erwachsenenpsychiatrie (29)","BGI";"30 - Kinder- und Jugendpsychiatrie","BGII";"307 - stationsäquivalente Behandlung in der Kinder- und Jugendpsychiatrie (30)","BGII";"31 - Psychosomatik","BGI";"","LEER";0,"Leer"},2,0)</f>
        <v>LEER</v>
      </c>
      <c r="AA594" s="8" t="str">
        <f t="shared" si="78"/>
        <v>Stationen</v>
      </c>
    </row>
    <row r="595" spans="2:27" ht="15" customHeight="1" x14ac:dyDescent="0.25">
      <c r="B595" s="76" t="str">
        <f t="shared" si="80"/>
        <v>!!!</v>
      </c>
      <c r="C595" s="310" t="str">
        <f>IF(LEN($E595)&gt;0,VLOOKUP(TEXT($E595,0),'Angaben Stationen'!$E$14:$V$215,17,0),"")</f>
        <v/>
      </c>
      <c r="D595" s="254" t="str">
        <f>IF(LEN($E595)&gt;0,VLOOKUP(TEXT($E595,0),'Angaben Stationen'!$E$14:$V$215,18,0),"")</f>
        <v/>
      </c>
      <c r="E595" s="344"/>
      <c r="F595" s="256"/>
      <c r="G595" s="256"/>
      <c r="H595" s="307"/>
      <c r="I595" s="183"/>
      <c r="R595" s="8">
        <f t="shared" si="73"/>
        <v>0</v>
      </c>
      <c r="S595" s="8">
        <f>VLOOKUP($D595,{"29 - Psychiatrie (Erwachsene)",1;"30 - Kinder- und Jugendpsychiatrie",1;"297 - stationsäquivalente Behandlung in der Erwachsenenpsychiatrie (29)",1;"307 - stationsäquivalente Behandlung in der Kinder- und Jugendpsychiatrie (30)",1;"31 - Psychosomatik",1;"",0;0,0},2,0)</f>
        <v>0</v>
      </c>
      <c r="T595" s="8">
        <f t="shared" si="79"/>
        <v>0</v>
      </c>
      <c r="U595" s="8">
        <f t="shared" si="81"/>
        <v>0</v>
      </c>
      <c r="V595" s="8">
        <f t="shared" si="74"/>
        <v>0</v>
      </c>
      <c r="W595" s="8">
        <f t="shared" si="75"/>
        <v>0</v>
      </c>
      <c r="X595" s="8">
        <f t="shared" si="76"/>
        <v>0</v>
      </c>
      <c r="Y595" s="8" t="str">
        <f t="shared" si="77"/>
        <v/>
      </c>
      <c r="Z595" s="8" t="str">
        <f>VLOOKUP($D595,{"29 - Psychiatrie (Erwachsene)","BGI";"297 - stationsäquivalente Behandlung in der Erwachsenenpsychiatrie (29)","BGI";"30 - Kinder- und Jugendpsychiatrie","BGII";"307 - stationsäquivalente Behandlung in der Kinder- und Jugendpsychiatrie (30)","BGII";"31 - Psychosomatik","BGI";"","LEER";0,"Leer"},2,0)</f>
        <v>LEER</v>
      </c>
      <c r="AA595" s="8" t="str">
        <f t="shared" si="78"/>
        <v>Stationen</v>
      </c>
    </row>
    <row r="596" spans="2:27" ht="15" customHeight="1" x14ac:dyDescent="0.25">
      <c r="B596" s="76" t="str">
        <f t="shared" si="80"/>
        <v>!!!</v>
      </c>
      <c r="C596" s="310" t="str">
        <f>IF(LEN($E596)&gt;0,VLOOKUP(TEXT($E596,0),'Angaben Stationen'!$E$14:$V$215,17,0),"")</f>
        <v/>
      </c>
      <c r="D596" s="254" t="str">
        <f>IF(LEN($E596)&gt;0,VLOOKUP(TEXT($E596,0),'Angaben Stationen'!$E$14:$V$215,18,0),"")</f>
        <v/>
      </c>
      <c r="E596" s="344"/>
      <c r="F596" s="256"/>
      <c r="G596" s="256"/>
      <c r="H596" s="307"/>
      <c r="I596" s="183"/>
      <c r="R596" s="8">
        <f t="shared" si="73"/>
        <v>0</v>
      </c>
      <c r="S596" s="8">
        <f>VLOOKUP($D596,{"29 - Psychiatrie (Erwachsene)",1;"30 - Kinder- und Jugendpsychiatrie",1;"297 - stationsäquivalente Behandlung in der Erwachsenenpsychiatrie (29)",1;"307 - stationsäquivalente Behandlung in der Kinder- und Jugendpsychiatrie (30)",1;"31 - Psychosomatik",1;"",0;0,0},2,0)</f>
        <v>0</v>
      </c>
      <c r="T596" s="8">
        <f t="shared" si="79"/>
        <v>0</v>
      </c>
      <c r="U596" s="8">
        <f t="shared" si="81"/>
        <v>0</v>
      </c>
      <c r="V596" s="8">
        <f t="shared" si="74"/>
        <v>0</v>
      </c>
      <c r="W596" s="8">
        <f t="shared" si="75"/>
        <v>0</v>
      </c>
      <c r="X596" s="8">
        <f t="shared" si="76"/>
        <v>0</v>
      </c>
      <c r="Y596" s="8" t="str">
        <f t="shared" si="77"/>
        <v/>
      </c>
      <c r="Z596" s="8" t="str">
        <f>VLOOKUP($D596,{"29 - Psychiatrie (Erwachsene)","BGI";"297 - stationsäquivalente Behandlung in der Erwachsenenpsychiatrie (29)","BGI";"30 - Kinder- und Jugendpsychiatrie","BGII";"307 - stationsäquivalente Behandlung in der Kinder- und Jugendpsychiatrie (30)","BGII";"31 - Psychosomatik","BGI";"","LEER";0,"Leer"},2,0)</f>
        <v>LEER</v>
      </c>
      <c r="AA596" s="8" t="str">
        <f t="shared" si="78"/>
        <v>Stationen</v>
      </c>
    </row>
    <row r="597" spans="2:27" ht="15" customHeight="1" x14ac:dyDescent="0.25">
      <c r="B597" s="76" t="str">
        <f t="shared" si="80"/>
        <v>!!!</v>
      </c>
      <c r="C597" s="310" t="str">
        <f>IF(LEN($E597)&gt;0,VLOOKUP(TEXT($E597,0),'Angaben Stationen'!$E$14:$V$215,17,0),"")</f>
        <v/>
      </c>
      <c r="D597" s="254" t="str">
        <f>IF(LEN($E597)&gt;0,VLOOKUP(TEXT($E597,0),'Angaben Stationen'!$E$14:$V$215,18,0),"")</f>
        <v/>
      </c>
      <c r="E597" s="344"/>
      <c r="F597" s="256"/>
      <c r="G597" s="256"/>
      <c r="H597" s="307"/>
      <c r="I597" s="183"/>
      <c r="R597" s="8">
        <f t="shared" si="73"/>
        <v>0</v>
      </c>
      <c r="S597" s="8">
        <f>VLOOKUP($D597,{"29 - Psychiatrie (Erwachsene)",1;"30 - Kinder- und Jugendpsychiatrie",1;"297 - stationsäquivalente Behandlung in der Erwachsenenpsychiatrie (29)",1;"307 - stationsäquivalente Behandlung in der Kinder- und Jugendpsychiatrie (30)",1;"31 - Psychosomatik",1;"",0;0,0},2,0)</f>
        <v>0</v>
      </c>
      <c r="T597" s="8">
        <f t="shared" si="79"/>
        <v>0</v>
      </c>
      <c r="U597" s="8">
        <f t="shared" si="81"/>
        <v>0</v>
      </c>
      <c r="V597" s="8">
        <f t="shared" si="74"/>
        <v>0</v>
      </c>
      <c r="W597" s="8">
        <f t="shared" si="75"/>
        <v>0</v>
      </c>
      <c r="X597" s="8">
        <f t="shared" si="76"/>
        <v>0</v>
      </c>
      <c r="Y597" s="8" t="str">
        <f t="shared" si="77"/>
        <v/>
      </c>
      <c r="Z597" s="8" t="str">
        <f>VLOOKUP($D597,{"29 - Psychiatrie (Erwachsene)","BGI";"297 - stationsäquivalente Behandlung in der Erwachsenenpsychiatrie (29)","BGI";"30 - Kinder- und Jugendpsychiatrie","BGII";"307 - stationsäquivalente Behandlung in der Kinder- und Jugendpsychiatrie (30)","BGII";"31 - Psychosomatik","BGI";"","LEER";0,"Leer"},2,0)</f>
        <v>LEER</v>
      </c>
      <c r="AA597" s="8" t="str">
        <f t="shared" si="78"/>
        <v>Stationen</v>
      </c>
    </row>
    <row r="598" spans="2:27" ht="15" customHeight="1" x14ac:dyDescent="0.25">
      <c r="B598" s="76" t="str">
        <f t="shared" si="80"/>
        <v>!!!</v>
      </c>
      <c r="C598" s="310" t="str">
        <f>IF(LEN($E598)&gt;0,VLOOKUP(TEXT($E598,0),'Angaben Stationen'!$E$14:$V$215,17,0),"")</f>
        <v/>
      </c>
      <c r="D598" s="254" t="str">
        <f>IF(LEN($E598)&gt;0,VLOOKUP(TEXT($E598,0),'Angaben Stationen'!$E$14:$V$215,18,0),"")</f>
        <v/>
      </c>
      <c r="E598" s="344"/>
      <c r="F598" s="256"/>
      <c r="G598" s="256"/>
      <c r="H598" s="307"/>
      <c r="I598" s="183"/>
      <c r="R598" s="8">
        <f t="shared" si="73"/>
        <v>0</v>
      </c>
      <c r="S598" s="8">
        <f>VLOOKUP($D598,{"29 - Psychiatrie (Erwachsene)",1;"30 - Kinder- und Jugendpsychiatrie",1;"297 - stationsäquivalente Behandlung in der Erwachsenenpsychiatrie (29)",1;"307 - stationsäquivalente Behandlung in der Kinder- und Jugendpsychiatrie (30)",1;"31 - Psychosomatik",1;"",0;0,0},2,0)</f>
        <v>0</v>
      </c>
      <c r="T598" s="8">
        <f t="shared" si="79"/>
        <v>0</v>
      </c>
      <c r="U598" s="8">
        <f t="shared" si="81"/>
        <v>0</v>
      </c>
      <c r="V598" s="8">
        <f t="shared" si="74"/>
        <v>0</v>
      </c>
      <c r="W598" s="8">
        <f t="shared" si="75"/>
        <v>0</v>
      </c>
      <c r="X598" s="8">
        <f t="shared" si="76"/>
        <v>0</v>
      </c>
      <c r="Y598" s="8" t="str">
        <f t="shared" si="77"/>
        <v/>
      </c>
      <c r="Z598" s="8" t="str">
        <f>VLOOKUP($D598,{"29 - Psychiatrie (Erwachsene)","BGI";"297 - stationsäquivalente Behandlung in der Erwachsenenpsychiatrie (29)","BGI";"30 - Kinder- und Jugendpsychiatrie","BGII";"307 - stationsäquivalente Behandlung in der Kinder- und Jugendpsychiatrie (30)","BGII";"31 - Psychosomatik","BGI";"","LEER";0,"Leer"},2,0)</f>
        <v>LEER</v>
      </c>
      <c r="AA598" s="8" t="str">
        <f t="shared" si="78"/>
        <v>Stationen</v>
      </c>
    </row>
    <row r="599" spans="2:27" ht="15" customHeight="1" x14ac:dyDescent="0.25">
      <c r="B599" s="76" t="str">
        <f t="shared" si="80"/>
        <v>!!!</v>
      </c>
      <c r="C599" s="310" t="str">
        <f>IF(LEN($E599)&gt;0,VLOOKUP(TEXT($E599,0),'Angaben Stationen'!$E$14:$V$215,17,0),"")</f>
        <v/>
      </c>
      <c r="D599" s="254" t="str">
        <f>IF(LEN($E599)&gt;0,VLOOKUP(TEXT($E599,0),'Angaben Stationen'!$E$14:$V$215,18,0),"")</f>
        <v/>
      </c>
      <c r="E599" s="344"/>
      <c r="F599" s="256"/>
      <c r="G599" s="256"/>
      <c r="H599" s="307"/>
      <c r="I599" s="183"/>
      <c r="R599" s="8">
        <f t="shared" si="73"/>
        <v>0</v>
      </c>
      <c r="S599" s="8">
        <f>VLOOKUP($D599,{"29 - Psychiatrie (Erwachsene)",1;"30 - Kinder- und Jugendpsychiatrie",1;"297 - stationsäquivalente Behandlung in der Erwachsenenpsychiatrie (29)",1;"307 - stationsäquivalente Behandlung in der Kinder- und Jugendpsychiatrie (30)",1;"31 - Psychosomatik",1;"",0;0,0},2,0)</f>
        <v>0</v>
      </c>
      <c r="T599" s="8">
        <f t="shared" si="79"/>
        <v>0</v>
      </c>
      <c r="U599" s="8">
        <f t="shared" si="81"/>
        <v>0</v>
      </c>
      <c r="V599" s="8">
        <f t="shared" si="74"/>
        <v>0</v>
      </c>
      <c r="W599" s="8">
        <f t="shared" si="75"/>
        <v>0</v>
      </c>
      <c r="X599" s="8">
        <f t="shared" si="76"/>
        <v>0</v>
      </c>
      <c r="Y599" s="8" t="str">
        <f t="shared" si="77"/>
        <v/>
      </c>
      <c r="Z599" s="8" t="str">
        <f>VLOOKUP($D599,{"29 - Psychiatrie (Erwachsene)","BGI";"297 - stationsäquivalente Behandlung in der Erwachsenenpsychiatrie (29)","BGI";"30 - Kinder- und Jugendpsychiatrie","BGII";"307 - stationsäquivalente Behandlung in der Kinder- und Jugendpsychiatrie (30)","BGII";"31 - Psychosomatik","BGI";"","LEER";0,"Leer"},2,0)</f>
        <v>LEER</v>
      </c>
      <c r="AA599" s="8" t="str">
        <f t="shared" si="78"/>
        <v>Stationen</v>
      </c>
    </row>
    <row r="600" spans="2:27" ht="15" customHeight="1" x14ac:dyDescent="0.25">
      <c r="B600" s="76" t="str">
        <f t="shared" si="80"/>
        <v>!!!</v>
      </c>
      <c r="C600" s="310" t="str">
        <f>IF(LEN($E600)&gt;0,VLOOKUP(TEXT($E600,0),'Angaben Stationen'!$E$14:$V$215,17,0),"")</f>
        <v/>
      </c>
      <c r="D600" s="254" t="str">
        <f>IF(LEN($E600)&gt;0,VLOOKUP(TEXT($E600,0),'Angaben Stationen'!$E$14:$V$215,18,0),"")</f>
        <v/>
      </c>
      <c r="E600" s="344"/>
      <c r="F600" s="256"/>
      <c r="G600" s="256"/>
      <c r="H600" s="307"/>
      <c r="I600" s="183"/>
      <c r="R600" s="8">
        <f t="shared" si="73"/>
        <v>0</v>
      </c>
      <c r="S600" s="8">
        <f>VLOOKUP($D600,{"29 - Psychiatrie (Erwachsene)",1;"30 - Kinder- und Jugendpsychiatrie",1;"297 - stationsäquivalente Behandlung in der Erwachsenenpsychiatrie (29)",1;"307 - stationsäquivalente Behandlung in der Kinder- und Jugendpsychiatrie (30)",1;"31 - Psychosomatik",1;"",0;0,0},2,0)</f>
        <v>0</v>
      </c>
      <c r="T600" s="8">
        <f t="shared" si="79"/>
        <v>0</v>
      </c>
      <c r="U600" s="8">
        <f t="shared" si="81"/>
        <v>0</v>
      </c>
      <c r="V600" s="8">
        <f t="shared" si="74"/>
        <v>0</v>
      </c>
      <c r="W600" s="8">
        <f t="shared" si="75"/>
        <v>0</v>
      </c>
      <c r="X600" s="8">
        <f t="shared" si="76"/>
        <v>0</v>
      </c>
      <c r="Y600" s="8" t="str">
        <f t="shared" si="77"/>
        <v/>
      </c>
      <c r="Z600" s="8" t="str">
        <f>VLOOKUP($D600,{"29 - Psychiatrie (Erwachsene)","BGI";"297 - stationsäquivalente Behandlung in der Erwachsenenpsychiatrie (29)","BGI";"30 - Kinder- und Jugendpsychiatrie","BGII";"307 - stationsäquivalente Behandlung in der Kinder- und Jugendpsychiatrie (30)","BGII";"31 - Psychosomatik","BGI";"","LEER";0,"Leer"},2,0)</f>
        <v>LEER</v>
      </c>
      <c r="AA600" s="8" t="str">
        <f t="shared" si="78"/>
        <v>Stationen</v>
      </c>
    </row>
    <row r="601" spans="2:27" ht="15" customHeight="1" x14ac:dyDescent="0.25">
      <c r="B601" s="76" t="str">
        <f t="shared" si="80"/>
        <v>!!!</v>
      </c>
      <c r="C601" s="310" t="str">
        <f>IF(LEN($E601)&gt;0,VLOOKUP(TEXT($E601,0),'Angaben Stationen'!$E$14:$V$215,17,0),"")</f>
        <v/>
      </c>
      <c r="D601" s="254" t="str">
        <f>IF(LEN($E601)&gt;0,VLOOKUP(TEXT($E601,0),'Angaben Stationen'!$E$14:$V$215,18,0),"")</f>
        <v/>
      </c>
      <c r="E601" s="344"/>
      <c r="F601" s="256"/>
      <c r="G601" s="256"/>
      <c r="H601" s="307"/>
      <c r="I601" s="183"/>
      <c r="R601" s="8">
        <f t="shared" si="73"/>
        <v>0</v>
      </c>
      <c r="S601" s="8">
        <f>VLOOKUP($D601,{"29 - Psychiatrie (Erwachsene)",1;"30 - Kinder- und Jugendpsychiatrie",1;"297 - stationsäquivalente Behandlung in der Erwachsenenpsychiatrie (29)",1;"307 - stationsäquivalente Behandlung in der Kinder- und Jugendpsychiatrie (30)",1;"31 - Psychosomatik",1;"",0;0,0},2,0)</f>
        <v>0</v>
      </c>
      <c r="T601" s="8">
        <f t="shared" si="79"/>
        <v>0</v>
      </c>
      <c r="U601" s="8">
        <f t="shared" si="81"/>
        <v>0</v>
      </c>
      <c r="V601" s="8">
        <f t="shared" si="74"/>
        <v>0</v>
      </c>
      <c r="W601" s="8">
        <f t="shared" si="75"/>
        <v>0</v>
      </c>
      <c r="X601" s="8">
        <f t="shared" si="76"/>
        <v>0</v>
      </c>
      <c r="Y601" s="8" t="str">
        <f t="shared" si="77"/>
        <v/>
      </c>
      <c r="Z601" s="8" t="str">
        <f>VLOOKUP($D601,{"29 - Psychiatrie (Erwachsene)","BGI";"297 - stationsäquivalente Behandlung in der Erwachsenenpsychiatrie (29)","BGI";"30 - Kinder- und Jugendpsychiatrie","BGII";"307 - stationsäquivalente Behandlung in der Kinder- und Jugendpsychiatrie (30)","BGII";"31 - Psychosomatik","BGI";"","LEER";0,"Leer"},2,0)</f>
        <v>LEER</v>
      </c>
      <c r="AA601" s="8" t="str">
        <f t="shared" si="78"/>
        <v>Stationen</v>
      </c>
    </row>
    <row r="602" spans="2:27" ht="15" customHeight="1" x14ac:dyDescent="0.25">
      <c r="B602" s="76" t="str">
        <f t="shared" si="80"/>
        <v>!!!</v>
      </c>
      <c r="C602" s="310" t="str">
        <f>IF(LEN($E602)&gt;0,VLOOKUP(TEXT($E602,0),'Angaben Stationen'!$E$14:$V$215,17,0),"")</f>
        <v/>
      </c>
      <c r="D602" s="254" t="str">
        <f>IF(LEN($E602)&gt;0,VLOOKUP(TEXT($E602,0),'Angaben Stationen'!$E$14:$V$215,18,0),"")</f>
        <v/>
      </c>
      <c r="E602" s="344"/>
      <c r="F602" s="256"/>
      <c r="G602" s="256"/>
      <c r="H602" s="307"/>
      <c r="I602" s="183"/>
      <c r="R602" s="8">
        <f t="shared" si="73"/>
        <v>0</v>
      </c>
      <c r="S602" s="8">
        <f>VLOOKUP($D602,{"29 - Psychiatrie (Erwachsene)",1;"30 - Kinder- und Jugendpsychiatrie",1;"297 - stationsäquivalente Behandlung in der Erwachsenenpsychiatrie (29)",1;"307 - stationsäquivalente Behandlung in der Kinder- und Jugendpsychiatrie (30)",1;"31 - Psychosomatik",1;"",0;0,0},2,0)</f>
        <v>0</v>
      </c>
      <c r="T602" s="8">
        <f t="shared" si="79"/>
        <v>0</v>
      </c>
      <c r="U602" s="8">
        <f t="shared" si="81"/>
        <v>0</v>
      </c>
      <c r="V602" s="8">
        <f t="shared" si="74"/>
        <v>0</v>
      </c>
      <c r="W602" s="8">
        <f t="shared" si="75"/>
        <v>0</v>
      </c>
      <c r="X602" s="8">
        <f t="shared" si="76"/>
        <v>0</v>
      </c>
      <c r="Y602" s="8" t="str">
        <f t="shared" si="77"/>
        <v/>
      </c>
      <c r="Z602" s="8" t="str">
        <f>VLOOKUP($D602,{"29 - Psychiatrie (Erwachsene)","BGI";"297 - stationsäquivalente Behandlung in der Erwachsenenpsychiatrie (29)","BGI";"30 - Kinder- und Jugendpsychiatrie","BGII";"307 - stationsäquivalente Behandlung in der Kinder- und Jugendpsychiatrie (30)","BGII";"31 - Psychosomatik","BGI";"","LEER";0,"Leer"},2,0)</f>
        <v>LEER</v>
      </c>
      <c r="AA602" s="8" t="str">
        <f t="shared" si="78"/>
        <v>Stationen</v>
      </c>
    </row>
    <row r="603" spans="2:27" ht="15" customHeight="1" x14ac:dyDescent="0.25">
      <c r="B603" s="76" t="str">
        <f t="shared" si="80"/>
        <v>!!!</v>
      </c>
      <c r="C603" s="310" t="str">
        <f>IF(LEN($E603)&gt;0,VLOOKUP(TEXT($E603,0),'Angaben Stationen'!$E$14:$V$215,17,0),"")</f>
        <v/>
      </c>
      <c r="D603" s="254" t="str">
        <f>IF(LEN($E603)&gt;0,VLOOKUP(TEXT($E603,0),'Angaben Stationen'!$E$14:$V$215,18,0),"")</f>
        <v/>
      </c>
      <c r="E603" s="344"/>
      <c r="F603" s="256"/>
      <c r="G603" s="256"/>
      <c r="H603" s="307"/>
      <c r="I603" s="183"/>
      <c r="R603" s="8">
        <f t="shared" si="73"/>
        <v>0</v>
      </c>
      <c r="S603" s="8">
        <f>VLOOKUP($D603,{"29 - Psychiatrie (Erwachsene)",1;"30 - Kinder- und Jugendpsychiatrie",1;"297 - stationsäquivalente Behandlung in der Erwachsenenpsychiatrie (29)",1;"307 - stationsäquivalente Behandlung in der Kinder- und Jugendpsychiatrie (30)",1;"31 - Psychosomatik",1;"",0;0,0},2,0)</f>
        <v>0</v>
      </c>
      <c r="T603" s="8">
        <f t="shared" si="79"/>
        <v>0</v>
      </c>
      <c r="U603" s="8">
        <f t="shared" si="81"/>
        <v>0</v>
      </c>
      <c r="V603" s="8">
        <f t="shared" si="74"/>
        <v>0</v>
      </c>
      <c r="W603" s="8">
        <f t="shared" si="75"/>
        <v>0</v>
      </c>
      <c r="X603" s="8">
        <f t="shared" si="76"/>
        <v>0</v>
      </c>
      <c r="Y603" s="8" t="str">
        <f t="shared" si="77"/>
        <v/>
      </c>
      <c r="Z603" s="8" t="str">
        <f>VLOOKUP($D603,{"29 - Psychiatrie (Erwachsene)","BGI";"297 - stationsäquivalente Behandlung in der Erwachsenenpsychiatrie (29)","BGI";"30 - Kinder- und Jugendpsychiatrie","BGII";"307 - stationsäquivalente Behandlung in der Kinder- und Jugendpsychiatrie (30)","BGII";"31 - Psychosomatik","BGI";"","LEER";0,"Leer"},2,0)</f>
        <v>LEER</v>
      </c>
      <c r="AA603" s="8" t="str">
        <f t="shared" si="78"/>
        <v>Stationen</v>
      </c>
    </row>
    <row r="604" spans="2:27" ht="15" customHeight="1" x14ac:dyDescent="0.25">
      <c r="B604" s="76" t="str">
        <f t="shared" si="80"/>
        <v>!!!</v>
      </c>
      <c r="C604" s="310" t="str">
        <f>IF(LEN($E604)&gt;0,VLOOKUP(TEXT($E604,0),'Angaben Stationen'!$E$14:$V$215,17,0),"")</f>
        <v/>
      </c>
      <c r="D604" s="254" t="str">
        <f>IF(LEN($E604)&gt;0,VLOOKUP(TEXT($E604,0),'Angaben Stationen'!$E$14:$V$215,18,0),"")</f>
        <v/>
      </c>
      <c r="E604" s="344"/>
      <c r="F604" s="256"/>
      <c r="G604" s="256"/>
      <c r="H604" s="307"/>
      <c r="I604" s="183"/>
      <c r="R604" s="8">
        <f t="shared" si="73"/>
        <v>0</v>
      </c>
      <c r="S604" s="8">
        <f>VLOOKUP($D604,{"29 - Psychiatrie (Erwachsene)",1;"30 - Kinder- und Jugendpsychiatrie",1;"297 - stationsäquivalente Behandlung in der Erwachsenenpsychiatrie (29)",1;"307 - stationsäquivalente Behandlung in der Kinder- und Jugendpsychiatrie (30)",1;"31 - Psychosomatik",1;"",0;0,0},2,0)</f>
        <v>0</v>
      </c>
      <c r="T604" s="8">
        <f t="shared" si="79"/>
        <v>0</v>
      </c>
      <c r="U604" s="8">
        <f t="shared" si="81"/>
        <v>0</v>
      </c>
      <c r="V604" s="8">
        <f t="shared" si="74"/>
        <v>0</v>
      </c>
      <c r="W604" s="8">
        <f t="shared" si="75"/>
        <v>0</v>
      </c>
      <c r="X604" s="8">
        <f t="shared" si="76"/>
        <v>0</v>
      </c>
      <c r="Y604" s="8" t="str">
        <f t="shared" si="77"/>
        <v/>
      </c>
      <c r="Z604" s="8" t="str">
        <f>VLOOKUP($D604,{"29 - Psychiatrie (Erwachsene)","BGI";"297 - stationsäquivalente Behandlung in der Erwachsenenpsychiatrie (29)","BGI";"30 - Kinder- und Jugendpsychiatrie","BGII";"307 - stationsäquivalente Behandlung in der Kinder- und Jugendpsychiatrie (30)","BGII";"31 - Psychosomatik","BGI";"","LEER";0,"Leer"},2,0)</f>
        <v>LEER</v>
      </c>
      <c r="AA604" s="8" t="str">
        <f t="shared" si="78"/>
        <v>Stationen</v>
      </c>
    </row>
    <row r="605" spans="2:27" ht="15" customHeight="1" x14ac:dyDescent="0.25">
      <c r="B605" s="76" t="str">
        <f t="shared" si="80"/>
        <v>!!!</v>
      </c>
      <c r="C605" s="310" t="str">
        <f>IF(LEN($E605)&gt;0,VLOOKUP(TEXT($E605,0),'Angaben Stationen'!$E$14:$V$215,17,0),"")</f>
        <v/>
      </c>
      <c r="D605" s="254" t="str">
        <f>IF(LEN($E605)&gt;0,VLOOKUP(TEXT($E605,0),'Angaben Stationen'!$E$14:$V$215,18,0),"")</f>
        <v/>
      </c>
      <c r="E605" s="344"/>
      <c r="F605" s="256"/>
      <c r="G605" s="256"/>
      <c r="H605" s="307"/>
      <c r="I605" s="183"/>
      <c r="R605" s="8">
        <f t="shared" si="73"/>
        <v>0</v>
      </c>
      <c r="S605" s="8">
        <f>VLOOKUP($D605,{"29 - Psychiatrie (Erwachsene)",1;"30 - Kinder- und Jugendpsychiatrie",1;"297 - stationsäquivalente Behandlung in der Erwachsenenpsychiatrie (29)",1;"307 - stationsäquivalente Behandlung in der Kinder- und Jugendpsychiatrie (30)",1;"31 - Psychosomatik",1;"",0;0,0},2,0)</f>
        <v>0</v>
      </c>
      <c r="T605" s="8">
        <f t="shared" si="79"/>
        <v>0</v>
      </c>
      <c r="U605" s="8">
        <f t="shared" si="81"/>
        <v>0</v>
      </c>
      <c r="V605" s="8">
        <f t="shared" si="74"/>
        <v>0</v>
      </c>
      <c r="W605" s="8">
        <f t="shared" si="75"/>
        <v>0</v>
      </c>
      <c r="X605" s="8">
        <f t="shared" si="76"/>
        <v>0</v>
      </c>
      <c r="Y605" s="8" t="str">
        <f t="shared" si="77"/>
        <v/>
      </c>
      <c r="Z605" s="8" t="str">
        <f>VLOOKUP($D605,{"29 - Psychiatrie (Erwachsene)","BGI";"297 - stationsäquivalente Behandlung in der Erwachsenenpsychiatrie (29)","BGI";"30 - Kinder- und Jugendpsychiatrie","BGII";"307 - stationsäquivalente Behandlung in der Kinder- und Jugendpsychiatrie (30)","BGII";"31 - Psychosomatik","BGI";"","LEER";0,"Leer"},2,0)</f>
        <v>LEER</v>
      </c>
      <c r="AA605" s="8" t="str">
        <f t="shared" si="78"/>
        <v>Stationen</v>
      </c>
    </row>
    <row r="606" spans="2:27" ht="15" customHeight="1" x14ac:dyDescent="0.25">
      <c r="B606" s="76" t="str">
        <f t="shared" si="80"/>
        <v>!!!</v>
      </c>
      <c r="C606" s="310" t="str">
        <f>IF(LEN($E606)&gt;0,VLOOKUP(TEXT($E606,0),'Angaben Stationen'!$E$14:$V$215,17,0),"")</f>
        <v/>
      </c>
      <c r="D606" s="254" t="str">
        <f>IF(LEN($E606)&gt;0,VLOOKUP(TEXT($E606,0),'Angaben Stationen'!$E$14:$V$215,18,0),"")</f>
        <v/>
      </c>
      <c r="E606" s="344"/>
      <c r="F606" s="256"/>
      <c r="G606" s="256"/>
      <c r="H606" s="307"/>
      <c r="I606" s="183"/>
      <c r="R606" s="8">
        <f t="shared" si="73"/>
        <v>0</v>
      </c>
      <c r="S606" s="8">
        <f>VLOOKUP($D606,{"29 - Psychiatrie (Erwachsene)",1;"30 - Kinder- und Jugendpsychiatrie",1;"297 - stationsäquivalente Behandlung in der Erwachsenenpsychiatrie (29)",1;"307 - stationsäquivalente Behandlung in der Kinder- und Jugendpsychiatrie (30)",1;"31 - Psychosomatik",1;"",0;0,0},2,0)</f>
        <v>0</v>
      </c>
      <c r="T606" s="8">
        <f t="shared" si="79"/>
        <v>0</v>
      </c>
      <c r="U606" s="8">
        <f t="shared" si="81"/>
        <v>0</v>
      </c>
      <c r="V606" s="8">
        <f t="shared" si="74"/>
        <v>0</v>
      </c>
      <c r="W606" s="8">
        <f t="shared" si="75"/>
        <v>0</v>
      </c>
      <c r="X606" s="8">
        <f t="shared" si="76"/>
        <v>0</v>
      </c>
      <c r="Y606" s="8" t="str">
        <f t="shared" si="77"/>
        <v/>
      </c>
      <c r="Z606" s="8" t="str">
        <f>VLOOKUP($D606,{"29 - Psychiatrie (Erwachsene)","BGI";"297 - stationsäquivalente Behandlung in der Erwachsenenpsychiatrie (29)","BGI";"30 - Kinder- und Jugendpsychiatrie","BGII";"307 - stationsäquivalente Behandlung in der Kinder- und Jugendpsychiatrie (30)","BGII";"31 - Psychosomatik","BGI";"","LEER";0,"Leer"},2,0)</f>
        <v>LEER</v>
      </c>
      <c r="AA606" s="8" t="str">
        <f t="shared" si="78"/>
        <v>Stationen</v>
      </c>
    </row>
    <row r="607" spans="2:27" ht="15" customHeight="1" x14ac:dyDescent="0.25">
      <c r="B607" s="76" t="str">
        <f t="shared" si="80"/>
        <v>!!!</v>
      </c>
      <c r="C607" s="310" t="str">
        <f>IF(LEN($E607)&gt;0,VLOOKUP(TEXT($E607,0),'Angaben Stationen'!$E$14:$V$215,17,0),"")</f>
        <v/>
      </c>
      <c r="D607" s="254" t="str">
        <f>IF(LEN($E607)&gt;0,VLOOKUP(TEXT($E607,0),'Angaben Stationen'!$E$14:$V$215,18,0),"")</f>
        <v/>
      </c>
      <c r="E607" s="344"/>
      <c r="F607" s="256"/>
      <c r="G607" s="256"/>
      <c r="H607" s="307"/>
      <c r="I607" s="183"/>
      <c r="R607" s="8">
        <f t="shared" si="73"/>
        <v>0</v>
      </c>
      <c r="S607" s="8">
        <f>VLOOKUP($D607,{"29 - Psychiatrie (Erwachsene)",1;"30 - Kinder- und Jugendpsychiatrie",1;"297 - stationsäquivalente Behandlung in der Erwachsenenpsychiatrie (29)",1;"307 - stationsäquivalente Behandlung in der Kinder- und Jugendpsychiatrie (30)",1;"31 - Psychosomatik",1;"",0;0,0},2,0)</f>
        <v>0</v>
      </c>
      <c r="T607" s="8">
        <f t="shared" si="79"/>
        <v>0</v>
      </c>
      <c r="U607" s="8">
        <f t="shared" si="81"/>
        <v>0</v>
      </c>
      <c r="V607" s="8">
        <f t="shared" si="74"/>
        <v>0</v>
      </c>
      <c r="W607" s="8">
        <f t="shared" si="75"/>
        <v>0</v>
      </c>
      <c r="X607" s="8">
        <f t="shared" si="76"/>
        <v>0</v>
      </c>
      <c r="Y607" s="8" t="str">
        <f t="shared" si="77"/>
        <v/>
      </c>
      <c r="Z607" s="8" t="str">
        <f>VLOOKUP($D607,{"29 - Psychiatrie (Erwachsene)","BGI";"297 - stationsäquivalente Behandlung in der Erwachsenenpsychiatrie (29)","BGI";"30 - Kinder- und Jugendpsychiatrie","BGII";"307 - stationsäquivalente Behandlung in der Kinder- und Jugendpsychiatrie (30)","BGII";"31 - Psychosomatik","BGI";"","LEER";0,"Leer"},2,0)</f>
        <v>LEER</v>
      </c>
      <c r="AA607" s="8" t="str">
        <f t="shared" si="78"/>
        <v>Stationen</v>
      </c>
    </row>
    <row r="608" spans="2:27" ht="15" customHeight="1" x14ac:dyDescent="0.25">
      <c r="B608" s="76" t="str">
        <f t="shared" si="80"/>
        <v>!!!</v>
      </c>
      <c r="C608" s="310" t="str">
        <f>IF(LEN($E608)&gt;0,VLOOKUP(TEXT($E608,0),'Angaben Stationen'!$E$14:$V$215,17,0),"")</f>
        <v/>
      </c>
      <c r="D608" s="254" t="str">
        <f>IF(LEN($E608)&gt;0,VLOOKUP(TEXT($E608,0),'Angaben Stationen'!$E$14:$V$215,18,0),"")</f>
        <v/>
      </c>
      <c r="E608" s="344"/>
      <c r="F608" s="256"/>
      <c r="G608" s="256"/>
      <c r="H608" s="307"/>
      <c r="I608" s="183"/>
      <c r="R608" s="8">
        <f t="shared" si="73"/>
        <v>0</v>
      </c>
      <c r="S608" s="8">
        <f>VLOOKUP($D608,{"29 - Psychiatrie (Erwachsene)",1;"30 - Kinder- und Jugendpsychiatrie",1;"297 - stationsäquivalente Behandlung in der Erwachsenenpsychiatrie (29)",1;"307 - stationsäquivalente Behandlung in der Kinder- und Jugendpsychiatrie (30)",1;"31 - Psychosomatik",1;"",0;0,0},2,0)</f>
        <v>0</v>
      </c>
      <c r="T608" s="8">
        <f t="shared" si="79"/>
        <v>0</v>
      </c>
      <c r="U608" s="8">
        <f t="shared" si="81"/>
        <v>0</v>
      </c>
      <c r="V608" s="8">
        <f t="shared" si="74"/>
        <v>0</v>
      </c>
      <c r="W608" s="8">
        <f t="shared" si="75"/>
        <v>0</v>
      </c>
      <c r="X608" s="8">
        <f t="shared" si="76"/>
        <v>0</v>
      </c>
      <c r="Y608" s="8" t="str">
        <f t="shared" si="77"/>
        <v/>
      </c>
      <c r="Z608" s="8" t="str">
        <f>VLOOKUP($D608,{"29 - Psychiatrie (Erwachsene)","BGI";"297 - stationsäquivalente Behandlung in der Erwachsenenpsychiatrie (29)","BGI";"30 - Kinder- und Jugendpsychiatrie","BGII";"307 - stationsäquivalente Behandlung in der Kinder- und Jugendpsychiatrie (30)","BGII";"31 - Psychosomatik","BGI";"","LEER";0,"Leer"},2,0)</f>
        <v>LEER</v>
      </c>
      <c r="AA608" s="8" t="str">
        <f t="shared" si="78"/>
        <v>Stationen</v>
      </c>
    </row>
    <row r="609" spans="2:27" ht="15" customHeight="1" x14ac:dyDescent="0.25">
      <c r="B609" s="76" t="str">
        <f t="shared" si="80"/>
        <v>!!!</v>
      </c>
      <c r="C609" s="310" t="str">
        <f>IF(LEN($E609)&gt;0,VLOOKUP(TEXT($E609,0),'Angaben Stationen'!$E$14:$V$215,17,0),"")</f>
        <v/>
      </c>
      <c r="D609" s="254" t="str">
        <f>IF(LEN($E609)&gt;0,VLOOKUP(TEXT($E609,0),'Angaben Stationen'!$E$14:$V$215,18,0),"")</f>
        <v/>
      </c>
      <c r="E609" s="344"/>
      <c r="F609" s="256"/>
      <c r="G609" s="256"/>
      <c r="H609" s="307"/>
      <c r="I609" s="183"/>
      <c r="R609" s="8">
        <f t="shared" si="73"/>
        <v>0</v>
      </c>
      <c r="S609" s="8">
        <f>VLOOKUP($D609,{"29 - Psychiatrie (Erwachsene)",1;"30 - Kinder- und Jugendpsychiatrie",1;"297 - stationsäquivalente Behandlung in der Erwachsenenpsychiatrie (29)",1;"307 - stationsäquivalente Behandlung in der Kinder- und Jugendpsychiatrie (30)",1;"31 - Psychosomatik",1;"",0;0,0},2,0)</f>
        <v>0</v>
      </c>
      <c r="T609" s="8">
        <f t="shared" si="79"/>
        <v>0</v>
      </c>
      <c r="U609" s="8">
        <f t="shared" si="81"/>
        <v>0</v>
      </c>
      <c r="V609" s="8">
        <f t="shared" si="74"/>
        <v>0</v>
      </c>
      <c r="W609" s="8">
        <f t="shared" si="75"/>
        <v>0</v>
      </c>
      <c r="X609" s="8">
        <f t="shared" si="76"/>
        <v>0</v>
      </c>
      <c r="Y609" s="8" t="str">
        <f t="shared" si="77"/>
        <v/>
      </c>
      <c r="Z609" s="8" t="str">
        <f>VLOOKUP($D609,{"29 - Psychiatrie (Erwachsene)","BGI";"297 - stationsäquivalente Behandlung in der Erwachsenenpsychiatrie (29)","BGI";"30 - Kinder- und Jugendpsychiatrie","BGII";"307 - stationsäquivalente Behandlung in der Kinder- und Jugendpsychiatrie (30)","BGII";"31 - Psychosomatik","BGI";"","LEER";0,"Leer"},2,0)</f>
        <v>LEER</v>
      </c>
      <c r="AA609" s="8" t="str">
        <f t="shared" si="78"/>
        <v>Stationen</v>
      </c>
    </row>
    <row r="610" spans="2:27" ht="15" customHeight="1" x14ac:dyDescent="0.25">
      <c r="B610" s="76" t="str">
        <f t="shared" si="80"/>
        <v>!!!</v>
      </c>
      <c r="C610" s="310" t="str">
        <f>IF(LEN($E610)&gt;0,VLOOKUP(TEXT($E610,0),'Angaben Stationen'!$E$14:$V$215,17,0),"")</f>
        <v/>
      </c>
      <c r="D610" s="254" t="str">
        <f>IF(LEN($E610)&gt;0,VLOOKUP(TEXT($E610,0),'Angaben Stationen'!$E$14:$V$215,18,0),"")</f>
        <v/>
      </c>
      <c r="E610" s="344"/>
      <c r="F610" s="256"/>
      <c r="G610" s="256"/>
      <c r="H610" s="307"/>
      <c r="I610" s="183"/>
      <c r="R610" s="8">
        <f t="shared" ref="R610:R673" si="82">IF(LEN(B610)&gt;0,0,1)</f>
        <v>0</v>
      </c>
      <c r="S610" s="8">
        <f>VLOOKUP($D610,{"29 - Psychiatrie (Erwachsene)",1;"30 - Kinder- und Jugendpsychiatrie",1;"297 - stationsäquivalente Behandlung in der Erwachsenenpsychiatrie (29)",1;"307 - stationsäquivalente Behandlung in der Kinder- und Jugendpsychiatrie (30)",1;"31 - Psychosomatik",1;"",0;0,0},2,0)</f>
        <v>0</v>
      </c>
      <c r="T610" s="8">
        <f t="shared" si="79"/>
        <v>0</v>
      </c>
      <c r="U610" s="8">
        <f t="shared" si="81"/>
        <v>0</v>
      </c>
      <c r="V610" s="8">
        <f t="shared" ref="V610:V673" si="83">IF(VALUE($F610)&gt;0,1,0)</f>
        <v>0</v>
      </c>
      <c r="W610" s="8">
        <f t="shared" ref="W610:W673" si="84">IF(LEN($G610)&gt;0,1,0)</f>
        <v>0</v>
      </c>
      <c r="X610" s="8">
        <f t="shared" ref="X610:X673" si="85">IF(LEN($H610)&gt;0,1,0)</f>
        <v>0</v>
      </c>
      <c r="Y610" s="8" t="str">
        <f t="shared" ref="Y610:Y673" si="86">IF($D610&lt;&gt;"","MonatII","")</f>
        <v/>
      </c>
      <c r="Z610" s="8" t="str">
        <f>VLOOKUP($D610,{"29 - Psychiatrie (Erwachsene)","BGI";"297 - stationsäquivalente Behandlung in der Erwachsenenpsychiatrie (29)","BGI";"30 - Kinder- und Jugendpsychiatrie","BGII";"307 - stationsäquivalente Behandlung in der Kinder- und Jugendpsychiatrie (30)","BGII";"31 - Psychosomatik","BGI";"","LEER";0,"Leer"},2,0)</f>
        <v>LEER</v>
      </c>
      <c r="AA610" s="8" t="str">
        <f t="shared" ref="AA610:AA673" si="87">"Stationen"</f>
        <v>Stationen</v>
      </c>
    </row>
    <row r="611" spans="2:27" ht="15" customHeight="1" x14ac:dyDescent="0.25">
      <c r="B611" s="76" t="str">
        <f t="shared" si="80"/>
        <v>!!!</v>
      </c>
      <c r="C611" s="310" t="str">
        <f>IF(LEN($E611)&gt;0,VLOOKUP(TEXT($E611,0),'Angaben Stationen'!$E$14:$V$215,17,0),"")</f>
        <v/>
      </c>
      <c r="D611" s="254" t="str">
        <f>IF(LEN($E611)&gt;0,VLOOKUP(TEXT($E611,0),'Angaben Stationen'!$E$14:$V$215,18,0),"")</f>
        <v/>
      </c>
      <c r="E611" s="344"/>
      <c r="F611" s="256"/>
      <c r="G611" s="256"/>
      <c r="H611" s="307"/>
      <c r="I611" s="183"/>
      <c r="R611" s="8">
        <f t="shared" si="82"/>
        <v>0</v>
      </c>
      <c r="S611" s="8">
        <f>VLOOKUP($D611,{"29 - Psychiatrie (Erwachsene)",1;"30 - Kinder- und Jugendpsychiatrie",1;"297 - stationsäquivalente Behandlung in der Erwachsenenpsychiatrie (29)",1;"307 - stationsäquivalente Behandlung in der Kinder- und Jugendpsychiatrie (30)",1;"31 - Psychosomatik",1;"",0;0,0},2,0)</f>
        <v>0</v>
      </c>
      <c r="T611" s="8">
        <f t="shared" si="79"/>
        <v>0</v>
      </c>
      <c r="U611" s="8">
        <f t="shared" si="81"/>
        <v>0</v>
      </c>
      <c r="V611" s="8">
        <f t="shared" si="83"/>
        <v>0</v>
      </c>
      <c r="W611" s="8">
        <f t="shared" si="84"/>
        <v>0</v>
      </c>
      <c r="X611" s="8">
        <f t="shared" si="85"/>
        <v>0</v>
      </c>
      <c r="Y611" s="8" t="str">
        <f t="shared" si="86"/>
        <v/>
      </c>
      <c r="Z611" s="8" t="str">
        <f>VLOOKUP($D611,{"29 - Psychiatrie (Erwachsene)","BGI";"297 - stationsäquivalente Behandlung in der Erwachsenenpsychiatrie (29)","BGI";"30 - Kinder- und Jugendpsychiatrie","BGII";"307 - stationsäquivalente Behandlung in der Kinder- und Jugendpsychiatrie (30)","BGII";"31 - Psychosomatik","BGI";"","LEER";0,"Leer"},2,0)</f>
        <v>LEER</v>
      </c>
      <c r="AA611" s="8" t="str">
        <f t="shared" si="87"/>
        <v>Stationen</v>
      </c>
    </row>
    <row r="612" spans="2:27" ht="15" customHeight="1" x14ac:dyDescent="0.25">
      <c r="B612" s="76" t="str">
        <f t="shared" si="80"/>
        <v>!!!</v>
      </c>
      <c r="C612" s="310" t="str">
        <f>IF(LEN($E612)&gt;0,VLOOKUP(TEXT($E612,0),'Angaben Stationen'!$E$14:$V$215,17,0),"")</f>
        <v/>
      </c>
      <c r="D612" s="254" t="str">
        <f>IF(LEN($E612)&gt;0,VLOOKUP(TEXT($E612,0),'Angaben Stationen'!$E$14:$V$215,18,0),"")</f>
        <v/>
      </c>
      <c r="E612" s="344"/>
      <c r="F612" s="256"/>
      <c r="G612" s="256"/>
      <c r="H612" s="307"/>
      <c r="I612" s="183"/>
      <c r="R612" s="8">
        <f t="shared" si="82"/>
        <v>0</v>
      </c>
      <c r="S612" s="8">
        <f>VLOOKUP($D612,{"29 - Psychiatrie (Erwachsene)",1;"30 - Kinder- und Jugendpsychiatrie",1;"297 - stationsäquivalente Behandlung in der Erwachsenenpsychiatrie (29)",1;"307 - stationsäquivalente Behandlung in der Kinder- und Jugendpsychiatrie (30)",1;"31 - Psychosomatik",1;"",0;0,0},2,0)</f>
        <v>0</v>
      </c>
      <c r="T612" s="8">
        <f t="shared" si="79"/>
        <v>0</v>
      </c>
      <c r="U612" s="8">
        <f t="shared" si="81"/>
        <v>0</v>
      </c>
      <c r="V612" s="8">
        <f t="shared" si="83"/>
        <v>0</v>
      </c>
      <c r="W612" s="8">
        <f t="shared" si="84"/>
        <v>0</v>
      </c>
      <c r="X612" s="8">
        <f t="shared" si="85"/>
        <v>0</v>
      </c>
      <c r="Y612" s="8" t="str">
        <f t="shared" si="86"/>
        <v/>
      </c>
      <c r="Z612" s="8" t="str">
        <f>VLOOKUP($D612,{"29 - Psychiatrie (Erwachsene)","BGI";"297 - stationsäquivalente Behandlung in der Erwachsenenpsychiatrie (29)","BGI";"30 - Kinder- und Jugendpsychiatrie","BGII";"307 - stationsäquivalente Behandlung in der Kinder- und Jugendpsychiatrie (30)","BGII";"31 - Psychosomatik","BGI";"","LEER";0,"Leer"},2,0)</f>
        <v>LEER</v>
      </c>
      <c r="AA612" s="8" t="str">
        <f t="shared" si="87"/>
        <v>Stationen</v>
      </c>
    </row>
    <row r="613" spans="2:27" ht="15" customHeight="1" x14ac:dyDescent="0.25">
      <c r="B613" s="76" t="str">
        <f t="shared" si="80"/>
        <v>!!!</v>
      </c>
      <c r="C613" s="310" t="str">
        <f>IF(LEN($E613)&gt;0,VLOOKUP(TEXT($E613,0),'Angaben Stationen'!$E$14:$V$215,17,0),"")</f>
        <v/>
      </c>
      <c r="D613" s="254" t="str">
        <f>IF(LEN($E613)&gt;0,VLOOKUP(TEXT($E613,0),'Angaben Stationen'!$E$14:$V$215,18,0),"")</f>
        <v/>
      </c>
      <c r="E613" s="344"/>
      <c r="F613" s="256"/>
      <c r="G613" s="256"/>
      <c r="H613" s="307"/>
      <c r="I613" s="183"/>
      <c r="R613" s="8">
        <f t="shared" si="82"/>
        <v>0</v>
      </c>
      <c r="S613" s="8">
        <f>VLOOKUP($D613,{"29 - Psychiatrie (Erwachsene)",1;"30 - Kinder- und Jugendpsychiatrie",1;"297 - stationsäquivalente Behandlung in der Erwachsenenpsychiatrie (29)",1;"307 - stationsäquivalente Behandlung in der Kinder- und Jugendpsychiatrie (30)",1;"31 - Psychosomatik",1;"",0;0,0},2,0)</f>
        <v>0</v>
      </c>
      <c r="T613" s="8">
        <f t="shared" si="79"/>
        <v>0</v>
      </c>
      <c r="U613" s="8">
        <f t="shared" si="81"/>
        <v>0</v>
      </c>
      <c r="V613" s="8">
        <f t="shared" si="83"/>
        <v>0</v>
      </c>
      <c r="W613" s="8">
        <f t="shared" si="84"/>
        <v>0</v>
      </c>
      <c r="X613" s="8">
        <f t="shared" si="85"/>
        <v>0</v>
      </c>
      <c r="Y613" s="8" t="str">
        <f t="shared" si="86"/>
        <v/>
      </c>
      <c r="Z613" s="8" t="str">
        <f>VLOOKUP($D613,{"29 - Psychiatrie (Erwachsene)","BGI";"297 - stationsäquivalente Behandlung in der Erwachsenenpsychiatrie (29)","BGI";"30 - Kinder- und Jugendpsychiatrie","BGII";"307 - stationsäquivalente Behandlung in der Kinder- und Jugendpsychiatrie (30)","BGII";"31 - Psychosomatik","BGI";"","LEER";0,"Leer"},2,0)</f>
        <v>LEER</v>
      </c>
      <c r="AA613" s="8" t="str">
        <f t="shared" si="87"/>
        <v>Stationen</v>
      </c>
    </row>
    <row r="614" spans="2:27" ht="15" customHeight="1" x14ac:dyDescent="0.25">
      <c r="B614" s="76" t="str">
        <f t="shared" si="80"/>
        <v>!!!</v>
      </c>
      <c r="C614" s="310" t="str">
        <f>IF(LEN($E614)&gt;0,VLOOKUP(TEXT($E614,0),'Angaben Stationen'!$E$14:$V$215,17,0),"")</f>
        <v/>
      </c>
      <c r="D614" s="254" t="str">
        <f>IF(LEN($E614)&gt;0,VLOOKUP(TEXT($E614,0),'Angaben Stationen'!$E$14:$V$215,18,0),"")</f>
        <v/>
      </c>
      <c r="E614" s="344"/>
      <c r="F614" s="256"/>
      <c r="G614" s="256"/>
      <c r="H614" s="307"/>
      <c r="I614" s="183"/>
      <c r="R614" s="8">
        <f t="shared" si="82"/>
        <v>0</v>
      </c>
      <c r="S614" s="8">
        <f>VLOOKUP($D614,{"29 - Psychiatrie (Erwachsene)",1;"30 - Kinder- und Jugendpsychiatrie",1;"297 - stationsäquivalente Behandlung in der Erwachsenenpsychiatrie (29)",1;"307 - stationsäquivalente Behandlung in der Kinder- und Jugendpsychiatrie (30)",1;"31 - Psychosomatik",1;"",0;0,0},2,0)</f>
        <v>0</v>
      </c>
      <c r="T614" s="8">
        <f t="shared" ref="T614:T677" si="88">IF(LEN($C614)&gt;0,1,0)</f>
        <v>0</v>
      </c>
      <c r="U614" s="8">
        <f t="shared" si="81"/>
        <v>0</v>
      </c>
      <c r="V614" s="8">
        <f t="shared" si="83"/>
        <v>0</v>
      </c>
      <c r="W614" s="8">
        <f t="shared" si="84"/>
        <v>0</v>
      </c>
      <c r="X614" s="8">
        <f t="shared" si="85"/>
        <v>0</v>
      </c>
      <c r="Y614" s="8" t="str">
        <f t="shared" si="86"/>
        <v/>
      </c>
      <c r="Z614" s="8" t="str">
        <f>VLOOKUP($D614,{"29 - Psychiatrie (Erwachsene)","BGI";"297 - stationsäquivalente Behandlung in der Erwachsenenpsychiatrie (29)","BGI";"30 - Kinder- und Jugendpsychiatrie","BGII";"307 - stationsäquivalente Behandlung in der Kinder- und Jugendpsychiatrie (30)","BGII";"31 - Psychosomatik","BGI";"","LEER";0,"Leer"},2,0)</f>
        <v>LEER</v>
      </c>
      <c r="AA614" s="8" t="str">
        <f t="shared" si="87"/>
        <v>Stationen</v>
      </c>
    </row>
    <row r="615" spans="2:27" ht="15" customHeight="1" x14ac:dyDescent="0.25">
      <c r="B615" s="76" t="str">
        <f t="shared" si="80"/>
        <v>!!!</v>
      </c>
      <c r="C615" s="310" t="str">
        <f>IF(LEN($E615)&gt;0,VLOOKUP(TEXT($E615,0),'Angaben Stationen'!$E$14:$V$215,17,0),"")</f>
        <v/>
      </c>
      <c r="D615" s="254" t="str">
        <f>IF(LEN($E615)&gt;0,VLOOKUP(TEXT($E615,0),'Angaben Stationen'!$E$14:$V$215,18,0),"")</f>
        <v/>
      </c>
      <c r="E615" s="344"/>
      <c r="F615" s="256"/>
      <c r="G615" s="256"/>
      <c r="H615" s="307"/>
      <c r="I615" s="183"/>
      <c r="R615" s="8">
        <f t="shared" si="82"/>
        <v>0</v>
      </c>
      <c r="S615" s="8">
        <f>VLOOKUP($D615,{"29 - Psychiatrie (Erwachsene)",1;"30 - Kinder- und Jugendpsychiatrie",1;"297 - stationsäquivalente Behandlung in der Erwachsenenpsychiatrie (29)",1;"307 - stationsäquivalente Behandlung in der Kinder- und Jugendpsychiatrie (30)",1;"31 - Psychosomatik",1;"",0;0,0},2,0)</f>
        <v>0</v>
      </c>
      <c r="T615" s="8">
        <f t="shared" si="88"/>
        <v>0</v>
      </c>
      <c r="U615" s="8">
        <f t="shared" si="81"/>
        <v>0</v>
      </c>
      <c r="V615" s="8">
        <f t="shared" si="83"/>
        <v>0</v>
      </c>
      <c r="W615" s="8">
        <f t="shared" si="84"/>
        <v>0</v>
      </c>
      <c r="X615" s="8">
        <f t="shared" si="85"/>
        <v>0</v>
      </c>
      <c r="Y615" s="8" t="str">
        <f t="shared" si="86"/>
        <v/>
      </c>
      <c r="Z615" s="8" t="str">
        <f>VLOOKUP($D615,{"29 - Psychiatrie (Erwachsene)","BGI";"297 - stationsäquivalente Behandlung in der Erwachsenenpsychiatrie (29)","BGI";"30 - Kinder- und Jugendpsychiatrie","BGII";"307 - stationsäquivalente Behandlung in der Kinder- und Jugendpsychiatrie (30)","BGII";"31 - Psychosomatik","BGI";"","LEER";0,"Leer"},2,0)</f>
        <v>LEER</v>
      </c>
      <c r="AA615" s="8" t="str">
        <f t="shared" si="87"/>
        <v>Stationen</v>
      </c>
    </row>
    <row r="616" spans="2:27" ht="15" customHeight="1" x14ac:dyDescent="0.25">
      <c r="B616" s="76" t="str">
        <f t="shared" si="80"/>
        <v>!!!</v>
      </c>
      <c r="C616" s="310" t="str">
        <f>IF(LEN($E616)&gt;0,VLOOKUP(TEXT($E616,0),'Angaben Stationen'!$E$14:$V$215,17,0),"")</f>
        <v/>
      </c>
      <c r="D616" s="254" t="str">
        <f>IF(LEN($E616)&gt;0,VLOOKUP(TEXT($E616,0),'Angaben Stationen'!$E$14:$V$215,18,0),"")</f>
        <v/>
      </c>
      <c r="E616" s="344"/>
      <c r="F616" s="256"/>
      <c r="G616" s="256"/>
      <c r="H616" s="307"/>
      <c r="I616" s="183"/>
      <c r="R616" s="8">
        <f t="shared" si="82"/>
        <v>0</v>
      </c>
      <c r="S616" s="8">
        <f>VLOOKUP($D616,{"29 - Psychiatrie (Erwachsene)",1;"30 - Kinder- und Jugendpsychiatrie",1;"297 - stationsäquivalente Behandlung in der Erwachsenenpsychiatrie (29)",1;"307 - stationsäquivalente Behandlung in der Kinder- und Jugendpsychiatrie (30)",1;"31 - Psychosomatik",1;"",0;0,0},2,0)</f>
        <v>0</v>
      </c>
      <c r="T616" s="8">
        <f t="shared" si="88"/>
        <v>0</v>
      </c>
      <c r="U616" s="8">
        <f t="shared" si="81"/>
        <v>0</v>
      </c>
      <c r="V616" s="8">
        <f t="shared" si="83"/>
        <v>0</v>
      </c>
      <c r="W616" s="8">
        <f t="shared" si="84"/>
        <v>0</v>
      </c>
      <c r="X616" s="8">
        <f t="shared" si="85"/>
        <v>0</v>
      </c>
      <c r="Y616" s="8" t="str">
        <f t="shared" si="86"/>
        <v/>
      </c>
      <c r="Z616" s="8" t="str">
        <f>VLOOKUP($D616,{"29 - Psychiatrie (Erwachsene)","BGI";"297 - stationsäquivalente Behandlung in der Erwachsenenpsychiatrie (29)","BGI";"30 - Kinder- und Jugendpsychiatrie","BGII";"307 - stationsäquivalente Behandlung in der Kinder- und Jugendpsychiatrie (30)","BGII";"31 - Psychosomatik","BGI";"","LEER";0,"Leer"},2,0)</f>
        <v>LEER</v>
      </c>
      <c r="AA616" s="8" t="str">
        <f t="shared" si="87"/>
        <v>Stationen</v>
      </c>
    </row>
    <row r="617" spans="2:27" ht="15" customHeight="1" x14ac:dyDescent="0.25">
      <c r="B617" s="76" t="str">
        <f t="shared" si="80"/>
        <v>!!!</v>
      </c>
      <c r="C617" s="310" t="str">
        <f>IF(LEN($E617)&gt;0,VLOOKUP(TEXT($E617,0),'Angaben Stationen'!$E$14:$V$215,17,0),"")</f>
        <v/>
      </c>
      <c r="D617" s="254" t="str">
        <f>IF(LEN($E617)&gt;0,VLOOKUP(TEXT($E617,0),'Angaben Stationen'!$E$14:$V$215,18,0),"")</f>
        <v/>
      </c>
      <c r="E617" s="344"/>
      <c r="F617" s="256"/>
      <c r="G617" s="256"/>
      <c r="H617" s="307"/>
      <c r="I617" s="183"/>
      <c r="R617" s="8">
        <f t="shared" si="82"/>
        <v>0</v>
      </c>
      <c r="S617" s="8">
        <f>VLOOKUP($D617,{"29 - Psychiatrie (Erwachsene)",1;"30 - Kinder- und Jugendpsychiatrie",1;"297 - stationsäquivalente Behandlung in der Erwachsenenpsychiatrie (29)",1;"307 - stationsäquivalente Behandlung in der Kinder- und Jugendpsychiatrie (30)",1;"31 - Psychosomatik",1;"",0;0,0},2,0)</f>
        <v>0</v>
      </c>
      <c r="T617" s="8">
        <f t="shared" si="88"/>
        <v>0</v>
      </c>
      <c r="U617" s="8">
        <f t="shared" si="81"/>
        <v>0</v>
      </c>
      <c r="V617" s="8">
        <f t="shared" si="83"/>
        <v>0</v>
      </c>
      <c r="W617" s="8">
        <f t="shared" si="84"/>
        <v>0</v>
      </c>
      <c r="X617" s="8">
        <f t="shared" si="85"/>
        <v>0</v>
      </c>
      <c r="Y617" s="8" t="str">
        <f t="shared" si="86"/>
        <v/>
      </c>
      <c r="Z617" s="8" t="str">
        <f>VLOOKUP($D617,{"29 - Psychiatrie (Erwachsene)","BGI";"297 - stationsäquivalente Behandlung in der Erwachsenenpsychiatrie (29)","BGI";"30 - Kinder- und Jugendpsychiatrie","BGII";"307 - stationsäquivalente Behandlung in der Kinder- und Jugendpsychiatrie (30)","BGII";"31 - Psychosomatik","BGI";"","LEER";0,"Leer"},2,0)</f>
        <v>LEER</v>
      </c>
      <c r="AA617" s="8" t="str">
        <f t="shared" si="87"/>
        <v>Stationen</v>
      </c>
    </row>
    <row r="618" spans="2:27" ht="15" customHeight="1" x14ac:dyDescent="0.25">
      <c r="B618" s="76" t="str">
        <f t="shared" si="80"/>
        <v>!!!</v>
      </c>
      <c r="C618" s="310" t="str">
        <f>IF(LEN($E618)&gt;0,VLOOKUP(TEXT($E618,0),'Angaben Stationen'!$E$14:$V$215,17,0),"")</f>
        <v/>
      </c>
      <c r="D618" s="254" t="str">
        <f>IF(LEN($E618)&gt;0,VLOOKUP(TEXT($E618,0),'Angaben Stationen'!$E$14:$V$215,18,0),"")</f>
        <v/>
      </c>
      <c r="E618" s="344"/>
      <c r="F618" s="256"/>
      <c r="G618" s="256"/>
      <c r="H618" s="307"/>
      <c r="I618" s="183"/>
      <c r="R618" s="8">
        <f t="shared" si="82"/>
        <v>0</v>
      </c>
      <c r="S618" s="8">
        <f>VLOOKUP($D618,{"29 - Psychiatrie (Erwachsene)",1;"30 - Kinder- und Jugendpsychiatrie",1;"297 - stationsäquivalente Behandlung in der Erwachsenenpsychiatrie (29)",1;"307 - stationsäquivalente Behandlung in der Kinder- und Jugendpsychiatrie (30)",1;"31 - Psychosomatik",1;"",0;0,0},2,0)</f>
        <v>0</v>
      </c>
      <c r="T618" s="8">
        <f t="shared" si="88"/>
        <v>0</v>
      </c>
      <c r="U618" s="8">
        <f t="shared" si="81"/>
        <v>0</v>
      </c>
      <c r="V618" s="8">
        <f t="shared" si="83"/>
        <v>0</v>
      </c>
      <c r="W618" s="8">
        <f t="shared" si="84"/>
        <v>0</v>
      </c>
      <c r="X618" s="8">
        <f t="shared" si="85"/>
        <v>0</v>
      </c>
      <c r="Y618" s="8" t="str">
        <f t="shared" si="86"/>
        <v/>
      </c>
      <c r="Z618" s="8" t="str">
        <f>VLOOKUP($D618,{"29 - Psychiatrie (Erwachsene)","BGI";"297 - stationsäquivalente Behandlung in der Erwachsenenpsychiatrie (29)","BGI";"30 - Kinder- und Jugendpsychiatrie","BGII";"307 - stationsäquivalente Behandlung in der Kinder- und Jugendpsychiatrie (30)","BGII";"31 - Psychosomatik","BGI";"","LEER";0,"Leer"},2,0)</f>
        <v>LEER</v>
      </c>
      <c r="AA618" s="8" t="str">
        <f t="shared" si="87"/>
        <v>Stationen</v>
      </c>
    </row>
    <row r="619" spans="2:27" ht="15" customHeight="1" x14ac:dyDescent="0.25">
      <c r="B619" s="76" t="str">
        <f t="shared" si="80"/>
        <v>!!!</v>
      </c>
      <c r="C619" s="310" t="str">
        <f>IF(LEN($E619)&gt;0,VLOOKUP(TEXT($E619,0),'Angaben Stationen'!$E$14:$V$215,17,0),"")</f>
        <v/>
      </c>
      <c r="D619" s="254" t="str">
        <f>IF(LEN($E619)&gt;0,VLOOKUP(TEXT($E619,0),'Angaben Stationen'!$E$14:$V$215,18,0),"")</f>
        <v/>
      </c>
      <c r="E619" s="344"/>
      <c r="F619" s="256"/>
      <c r="G619" s="256"/>
      <c r="H619" s="307"/>
      <c r="I619" s="183"/>
      <c r="R619" s="8">
        <f t="shared" si="82"/>
        <v>0</v>
      </c>
      <c r="S619" s="8">
        <f>VLOOKUP($D619,{"29 - Psychiatrie (Erwachsene)",1;"30 - Kinder- und Jugendpsychiatrie",1;"297 - stationsäquivalente Behandlung in der Erwachsenenpsychiatrie (29)",1;"307 - stationsäquivalente Behandlung in der Kinder- und Jugendpsychiatrie (30)",1;"31 - Psychosomatik",1;"",0;0,0},2,0)</f>
        <v>0</v>
      </c>
      <c r="T619" s="8">
        <f t="shared" si="88"/>
        <v>0</v>
      </c>
      <c r="U619" s="8">
        <f t="shared" si="81"/>
        <v>0</v>
      </c>
      <c r="V619" s="8">
        <f t="shared" si="83"/>
        <v>0</v>
      </c>
      <c r="W619" s="8">
        <f t="shared" si="84"/>
        <v>0</v>
      </c>
      <c r="X619" s="8">
        <f t="shared" si="85"/>
        <v>0</v>
      </c>
      <c r="Y619" s="8" t="str">
        <f t="shared" si="86"/>
        <v/>
      </c>
      <c r="Z619" s="8" t="str">
        <f>VLOOKUP($D619,{"29 - Psychiatrie (Erwachsene)","BGI";"297 - stationsäquivalente Behandlung in der Erwachsenenpsychiatrie (29)","BGI";"30 - Kinder- und Jugendpsychiatrie","BGII";"307 - stationsäquivalente Behandlung in der Kinder- und Jugendpsychiatrie (30)","BGII";"31 - Psychosomatik","BGI";"","LEER";0,"Leer"},2,0)</f>
        <v>LEER</v>
      </c>
      <c r="AA619" s="8" t="str">
        <f t="shared" si="87"/>
        <v>Stationen</v>
      </c>
    </row>
    <row r="620" spans="2:27" ht="15" customHeight="1" x14ac:dyDescent="0.25">
      <c r="B620" s="76" t="str">
        <f t="shared" si="80"/>
        <v>!!!</v>
      </c>
      <c r="C620" s="310" t="str">
        <f>IF(LEN($E620)&gt;0,VLOOKUP(TEXT($E620,0),'Angaben Stationen'!$E$14:$V$215,17,0),"")</f>
        <v/>
      </c>
      <c r="D620" s="254" t="str">
        <f>IF(LEN($E620)&gt;0,VLOOKUP(TEXT($E620,0),'Angaben Stationen'!$E$14:$V$215,18,0),"")</f>
        <v/>
      </c>
      <c r="E620" s="344"/>
      <c r="F620" s="256"/>
      <c r="G620" s="256"/>
      <c r="H620" s="307"/>
      <c r="I620" s="183"/>
      <c r="R620" s="8">
        <f t="shared" si="82"/>
        <v>0</v>
      </c>
      <c r="S620" s="8">
        <f>VLOOKUP($D620,{"29 - Psychiatrie (Erwachsene)",1;"30 - Kinder- und Jugendpsychiatrie",1;"297 - stationsäquivalente Behandlung in der Erwachsenenpsychiatrie (29)",1;"307 - stationsäquivalente Behandlung in der Kinder- und Jugendpsychiatrie (30)",1;"31 - Psychosomatik",1;"",0;0,0},2,0)</f>
        <v>0</v>
      </c>
      <c r="T620" s="8">
        <f t="shared" si="88"/>
        <v>0</v>
      </c>
      <c r="U620" s="8">
        <f t="shared" si="81"/>
        <v>0</v>
      </c>
      <c r="V620" s="8">
        <f t="shared" si="83"/>
        <v>0</v>
      </c>
      <c r="W620" s="8">
        <f t="shared" si="84"/>
        <v>0</v>
      </c>
      <c r="X620" s="8">
        <f t="shared" si="85"/>
        <v>0</v>
      </c>
      <c r="Y620" s="8" t="str">
        <f t="shared" si="86"/>
        <v/>
      </c>
      <c r="Z620" s="8" t="str">
        <f>VLOOKUP($D620,{"29 - Psychiatrie (Erwachsene)","BGI";"297 - stationsäquivalente Behandlung in der Erwachsenenpsychiatrie (29)","BGI";"30 - Kinder- und Jugendpsychiatrie","BGII";"307 - stationsäquivalente Behandlung in der Kinder- und Jugendpsychiatrie (30)","BGII";"31 - Psychosomatik","BGI";"","LEER";0,"Leer"},2,0)</f>
        <v>LEER</v>
      </c>
      <c r="AA620" s="8" t="str">
        <f t="shared" si="87"/>
        <v>Stationen</v>
      </c>
    </row>
    <row r="621" spans="2:27" ht="15" customHeight="1" x14ac:dyDescent="0.25">
      <c r="B621" s="76" t="str">
        <f t="shared" si="80"/>
        <v>!!!</v>
      </c>
      <c r="C621" s="310" t="str">
        <f>IF(LEN($E621)&gt;0,VLOOKUP(TEXT($E621,0),'Angaben Stationen'!$E$14:$V$215,17,0),"")</f>
        <v/>
      </c>
      <c r="D621" s="254" t="str">
        <f>IF(LEN($E621)&gt;0,VLOOKUP(TEXT($E621,0),'Angaben Stationen'!$E$14:$V$215,18,0),"")</f>
        <v/>
      </c>
      <c r="E621" s="344"/>
      <c r="F621" s="256"/>
      <c r="G621" s="256"/>
      <c r="H621" s="307"/>
      <c r="I621" s="183"/>
      <c r="R621" s="8">
        <f t="shared" si="82"/>
        <v>0</v>
      </c>
      <c r="S621" s="8">
        <f>VLOOKUP($D621,{"29 - Psychiatrie (Erwachsene)",1;"30 - Kinder- und Jugendpsychiatrie",1;"297 - stationsäquivalente Behandlung in der Erwachsenenpsychiatrie (29)",1;"307 - stationsäquivalente Behandlung in der Kinder- und Jugendpsychiatrie (30)",1;"31 - Psychosomatik",1;"",0;0,0},2,0)</f>
        <v>0</v>
      </c>
      <c r="T621" s="8">
        <f t="shared" si="88"/>
        <v>0</v>
      </c>
      <c r="U621" s="8">
        <f t="shared" si="81"/>
        <v>0</v>
      </c>
      <c r="V621" s="8">
        <f t="shared" si="83"/>
        <v>0</v>
      </c>
      <c r="W621" s="8">
        <f t="shared" si="84"/>
        <v>0</v>
      </c>
      <c r="X621" s="8">
        <f t="shared" si="85"/>
        <v>0</v>
      </c>
      <c r="Y621" s="8" t="str">
        <f t="shared" si="86"/>
        <v/>
      </c>
      <c r="Z621" s="8" t="str">
        <f>VLOOKUP($D621,{"29 - Psychiatrie (Erwachsene)","BGI";"297 - stationsäquivalente Behandlung in der Erwachsenenpsychiatrie (29)","BGI";"30 - Kinder- und Jugendpsychiatrie","BGII";"307 - stationsäquivalente Behandlung in der Kinder- und Jugendpsychiatrie (30)","BGII";"31 - Psychosomatik","BGI";"","LEER";0,"Leer"},2,0)</f>
        <v>LEER</v>
      </c>
      <c r="AA621" s="8" t="str">
        <f t="shared" si="87"/>
        <v>Stationen</v>
      </c>
    </row>
    <row r="622" spans="2:27" ht="15" customHeight="1" x14ac:dyDescent="0.25">
      <c r="B622" s="76" t="str">
        <f t="shared" si="80"/>
        <v>!!!</v>
      </c>
      <c r="C622" s="310" t="str">
        <f>IF(LEN($E622)&gt;0,VLOOKUP(TEXT($E622,0),'Angaben Stationen'!$E$14:$V$215,17,0),"")</f>
        <v/>
      </c>
      <c r="D622" s="254" t="str">
        <f>IF(LEN($E622)&gt;0,VLOOKUP(TEXT($E622,0),'Angaben Stationen'!$E$14:$V$215,18,0),"")</f>
        <v/>
      </c>
      <c r="E622" s="344"/>
      <c r="F622" s="256"/>
      <c r="G622" s="256"/>
      <c r="H622" s="307"/>
      <c r="I622" s="183"/>
      <c r="R622" s="8">
        <f t="shared" si="82"/>
        <v>0</v>
      </c>
      <c r="S622" s="8">
        <f>VLOOKUP($D622,{"29 - Psychiatrie (Erwachsene)",1;"30 - Kinder- und Jugendpsychiatrie",1;"297 - stationsäquivalente Behandlung in der Erwachsenenpsychiatrie (29)",1;"307 - stationsäquivalente Behandlung in der Kinder- und Jugendpsychiatrie (30)",1;"31 - Psychosomatik",1;"",0;0,0},2,0)</f>
        <v>0</v>
      </c>
      <c r="T622" s="8">
        <f t="shared" si="88"/>
        <v>0</v>
      </c>
      <c r="U622" s="8">
        <f t="shared" si="81"/>
        <v>0</v>
      </c>
      <c r="V622" s="8">
        <f t="shared" si="83"/>
        <v>0</v>
      </c>
      <c r="W622" s="8">
        <f t="shared" si="84"/>
        <v>0</v>
      </c>
      <c r="X622" s="8">
        <f t="shared" si="85"/>
        <v>0</v>
      </c>
      <c r="Y622" s="8" t="str">
        <f t="shared" si="86"/>
        <v/>
      </c>
      <c r="Z622" s="8" t="str">
        <f>VLOOKUP($D622,{"29 - Psychiatrie (Erwachsene)","BGI";"297 - stationsäquivalente Behandlung in der Erwachsenenpsychiatrie (29)","BGI";"30 - Kinder- und Jugendpsychiatrie","BGII";"307 - stationsäquivalente Behandlung in der Kinder- und Jugendpsychiatrie (30)","BGII";"31 - Psychosomatik","BGI";"","LEER";0,"Leer"},2,0)</f>
        <v>LEER</v>
      </c>
      <c r="AA622" s="8" t="str">
        <f t="shared" si="87"/>
        <v>Stationen</v>
      </c>
    </row>
    <row r="623" spans="2:27" ht="15" customHeight="1" x14ac:dyDescent="0.25">
      <c r="B623" s="76" t="str">
        <f t="shared" si="80"/>
        <v>!!!</v>
      </c>
      <c r="C623" s="310" t="str">
        <f>IF(LEN($E623)&gt;0,VLOOKUP(TEXT($E623,0),'Angaben Stationen'!$E$14:$V$215,17,0),"")</f>
        <v/>
      </c>
      <c r="D623" s="254" t="str">
        <f>IF(LEN($E623)&gt;0,VLOOKUP(TEXT($E623,0),'Angaben Stationen'!$E$14:$V$215,18,0),"")</f>
        <v/>
      </c>
      <c r="E623" s="344"/>
      <c r="F623" s="256"/>
      <c r="G623" s="256"/>
      <c r="H623" s="307"/>
      <c r="I623" s="183"/>
      <c r="R623" s="8">
        <f t="shared" si="82"/>
        <v>0</v>
      </c>
      <c r="S623" s="8">
        <f>VLOOKUP($D623,{"29 - Psychiatrie (Erwachsene)",1;"30 - Kinder- und Jugendpsychiatrie",1;"297 - stationsäquivalente Behandlung in der Erwachsenenpsychiatrie (29)",1;"307 - stationsäquivalente Behandlung in der Kinder- und Jugendpsychiatrie (30)",1;"31 - Psychosomatik",1;"",0;0,0},2,0)</f>
        <v>0</v>
      </c>
      <c r="T623" s="8">
        <f t="shared" si="88"/>
        <v>0</v>
      </c>
      <c r="U623" s="8">
        <f t="shared" si="81"/>
        <v>0</v>
      </c>
      <c r="V623" s="8">
        <f t="shared" si="83"/>
        <v>0</v>
      </c>
      <c r="W623" s="8">
        <f t="shared" si="84"/>
        <v>0</v>
      </c>
      <c r="X623" s="8">
        <f t="shared" si="85"/>
        <v>0</v>
      </c>
      <c r="Y623" s="8" t="str">
        <f t="shared" si="86"/>
        <v/>
      </c>
      <c r="Z623" s="8" t="str">
        <f>VLOOKUP($D623,{"29 - Psychiatrie (Erwachsene)","BGI";"297 - stationsäquivalente Behandlung in der Erwachsenenpsychiatrie (29)","BGI";"30 - Kinder- und Jugendpsychiatrie","BGII";"307 - stationsäquivalente Behandlung in der Kinder- und Jugendpsychiatrie (30)","BGII";"31 - Psychosomatik","BGI";"","LEER";0,"Leer"},2,0)</f>
        <v>LEER</v>
      </c>
      <c r="AA623" s="8" t="str">
        <f t="shared" si="87"/>
        <v>Stationen</v>
      </c>
    </row>
    <row r="624" spans="2:27" ht="15" customHeight="1" x14ac:dyDescent="0.25">
      <c r="B624" s="76" t="str">
        <f t="shared" si="80"/>
        <v>!!!</v>
      </c>
      <c r="C624" s="310" t="str">
        <f>IF(LEN($E624)&gt;0,VLOOKUP(TEXT($E624,0),'Angaben Stationen'!$E$14:$V$215,17,0),"")</f>
        <v/>
      </c>
      <c r="D624" s="254" t="str">
        <f>IF(LEN($E624)&gt;0,VLOOKUP(TEXT($E624,0),'Angaben Stationen'!$E$14:$V$215,18,0),"")</f>
        <v/>
      </c>
      <c r="E624" s="344"/>
      <c r="F624" s="256"/>
      <c r="G624" s="256"/>
      <c r="H624" s="307"/>
      <c r="I624" s="183"/>
      <c r="R624" s="8">
        <f t="shared" si="82"/>
        <v>0</v>
      </c>
      <c r="S624" s="8">
        <f>VLOOKUP($D624,{"29 - Psychiatrie (Erwachsene)",1;"30 - Kinder- und Jugendpsychiatrie",1;"297 - stationsäquivalente Behandlung in der Erwachsenenpsychiatrie (29)",1;"307 - stationsäquivalente Behandlung in der Kinder- und Jugendpsychiatrie (30)",1;"31 - Psychosomatik",1;"",0;0,0},2,0)</f>
        <v>0</v>
      </c>
      <c r="T624" s="8">
        <f t="shared" si="88"/>
        <v>0</v>
      </c>
      <c r="U624" s="8">
        <f t="shared" si="81"/>
        <v>0</v>
      </c>
      <c r="V624" s="8">
        <f t="shared" si="83"/>
        <v>0</v>
      </c>
      <c r="W624" s="8">
        <f t="shared" si="84"/>
        <v>0</v>
      </c>
      <c r="X624" s="8">
        <f t="shared" si="85"/>
        <v>0</v>
      </c>
      <c r="Y624" s="8" t="str">
        <f t="shared" si="86"/>
        <v/>
      </c>
      <c r="Z624" s="8" t="str">
        <f>VLOOKUP($D624,{"29 - Psychiatrie (Erwachsene)","BGI";"297 - stationsäquivalente Behandlung in der Erwachsenenpsychiatrie (29)","BGI";"30 - Kinder- und Jugendpsychiatrie","BGII";"307 - stationsäquivalente Behandlung in der Kinder- und Jugendpsychiatrie (30)","BGII";"31 - Psychosomatik","BGI";"","LEER";0,"Leer"},2,0)</f>
        <v>LEER</v>
      </c>
      <c r="AA624" s="8" t="str">
        <f t="shared" si="87"/>
        <v>Stationen</v>
      </c>
    </row>
    <row r="625" spans="2:27" ht="15" customHeight="1" x14ac:dyDescent="0.25">
      <c r="B625" s="76" t="str">
        <f t="shared" si="80"/>
        <v>!!!</v>
      </c>
      <c r="C625" s="310" t="str">
        <f>IF(LEN($E625)&gt;0,VLOOKUP(TEXT($E625,0),'Angaben Stationen'!$E$14:$V$215,17,0),"")</f>
        <v/>
      </c>
      <c r="D625" s="254" t="str">
        <f>IF(LEN($E625)&gt;0,VLOOKUP(TEXT($E625,0),'Angaben Stationen'!$E$14:$V$215,18,0),"")</f>
        <v/>
      </c>
      <c r="E625" s="344"/>
      <c r="F625" s="256"/>
      <c r="G625" s="256"/>
      <c r="H625" s="307"/>
      <c r="I625" s="183"/>
      <c r="R625" s="8">
        <f t="shared" si="82"/>
        <v>0</v>
      </c>
      <c r="S625" s="8">
        <f>VLOOKUP($D625,{"29 - Psychiatrie (Erwachsene)",1;"30 - Kinder- und Jugendpsychiatrie",1;"297 - stationsäquivalente Behandlung in der Erwachsenenpsychiatrie (29)",1;"307 - stationsäquivalente Behandlung in der Kinder- und Jugendpsychiatrie (30)",1;"31 - Psychosomatik",1;"",0;0,0},2,0)</f>
        <v>0</v>
      </c>
      <c r="T625" s="8">
        <f t="shared" si="88"/>
        <v>0</v>
      </c>
      <c r="U625" s="8">
        <f t="shared" si="81"/>
        <v>0</v>
      </c>
      <c r="V625" s="8">
        <f t="shared" si="83"/>
        <v>0</v>
      </c>
      <c r="W625" s="8">
        <f t="shared" si="84"/>
        <v>0</v>
      </c>
      <c r="X625" s="8">
        <f t="shared" si="85"/>
        <v>0</v>
      </c>
      <c r="Y625" s="8" t="str">
        <f t="shared" si="86"/>
        <v/>
      </c>
      <c r="Z625" s="8" t="str">
        <f>VLOOKUP($D625,{"29 - Psychiatrie (Erwachsene)","BGI";"297 - stationsäquivalente Behandlung in der Erwachsenenpsychiatrie (29)","BGI";"30 - Kinder- und Jugendpsychiatrie","BGII";"307 - stationsäquivalente Behandlung in der Kinder- und Jugendpsychiatrie (30)","BGII";"31 - Psychosomatik","BGI";"","LEER";0,"Leer"},2,0)</f>
        <v>LEER</v>
      </c>
      <c r="AA625" s="8" t="str">
        <f t="shared" si="87"/>
        <v>Stationen</v>
      </c>
    </row>
    <row r="626" spans="2:27" ht="15" customHeight="1" x14ac:dyDescent="0.25">
      <c r="B626" s="76" t="str">
        <f t="shared" si="80"/>
        <v>!!!</v>
      </c>
      <c r="C626" s="310" t="str">
        <f>IF(LEN($E626)&gt;0,VLOOKUP(TEXT($E626,0),'Angaben Stationen'!$E$14:$V$215,17,0),"")</f>
        <v/>
      </c>
      <c r="D626" s="254" t="str">
        <f>IF(LEN($E626)&gt;0,VLOOKUP(TEXT($E626,0),'Angaben Stationen'!$E$14:$V$215,18,0),"")</f>
        <v/>
      </c>
      <c r="E626" s="344"/>
      <c r="F626" s="256"/>
      <c r="G626" s="256"/>
      <c r="H626" s="307"/>
      <c r="I626" s="183"/>
      <c r="R626" s="8">
        <f t="shared" si="82"/>
        <v>0</v>
      </c>
      <c r="S626" s="8">
        <f>VLOOKUP($D626,{"29 - Psychiatrie (Erwachsene)",1;"30 - Kinder- und Jugendpsychiatrie",1;"297 - stationsäquivalente Behandlung in der Erwachsenenpsychiatrie (29)",1;"307 - stationsäquivalente Behandlung in der Kinder- und Jugendpsychiatrie (30)",1;"31 - Psychosomatik",1;"",0;0,0},2,0)</f>
        <v>0</v>
      </c>
      <c r="T626" s="8">
        <f t="shared" si="88"/>
        <v>0</v>
      </c>
      <c r="U626" s="8">
        <f t="shared" si="81"/>
        <v>0</v>
      </c>
      <c r="V626" s="8">
        <f t="shared" si="83"/>
        <v>0</v>
      </c>
      <c r="W626" s="8">
        <f t="shared" si="84"/>
        <v>0</v>
      </c>
      <c r="X626" s="8">
        <f t="shared" si="85"/>
        <v>0</v>
      </c>
      <c r="Y626" s="8" t="str">
        <f t="shared" si="86"/>
        <v/>
      </c>
      <c r="Z626" s="8" t="str">
        <f>VLOOKUP($D626,{"29 - Psychiatrie (Erwachsene)","BGI";"297 - stationsäquivalente Behandlung in der Erwachsenenpsychiatrie (29)","BGI";"30 - Kinder- und Jugendpsychiatrie","BGII";"307 - stationsäquivalente Behandlung in der Kinder- und Jugendpsychiatrie (30)","BGII";"31 - Psychosomatik","BGI";"","LEER";0,"Leer"},2,0)</f>
        <v>LEER</v>
      </c>
      <c r="AA626" s="8" t="str">
        <f t="shared" si="87"/>
        <v>Stationen</v>
      </c>
    </row>
    <row r="627" spans="2:27" ht="15" customHeight="1" x14ac:dyDescent="0.25">
      <c r="B627" s="76" t="str">
        <f t="shared" si="80"/>
        <v>!!!</v>
      </c>
      <c r="C627" s="310" t="str">
        <f>IF(LEN($E627)&gt;0,VLOOKUP(TEXT($E627,0),'Angaben Stationen'!$E$14:$V$215,17,0),"")</f>
        <v/>
      </c>
      <c r="D627" s="254" t="str">
        <f>IF(LEN($E627)&gt;0,VLOOKUP(TEXT($E627,0),'Angaben Stationen'!$E$14:$V$215,18,0),"")</f>
        <v/>
      </c>
      <c r="E627" s="344"/>
      <c r="F627" s="256"/>
      <c r="G627" s="256"/>
      <c r="H627" s="307"/>
      <c r="I627" s="183"/>
      <c r="R627" s="8">
        <f t="shared" si="82"/>
        <v>0</v>
      </c>
      <c r="S627" s="8">
        <f>VLOOKUP($D627,{"29 - Psychiatrie (Erwachsene)",1;"30 - Kinder- und Jugendpsychiatrie",1;"297 - stationsäquivalente Behandlung in der Erwachsenenpsychiatrie (29)",1;"307 - stationsäquivalente Behandlung in der Kinder- und Jugendpsychiatrie (30)",1;"31 - Psychosomatik",1;"",0;0,0},2,0)</f>
        <v>0</v>
      </c>
      <c r="T627" s="8">
        <f t="shared" si="88"/>
        <v>0</v>
      </c>
      <c r="U627" s="8">
        <f t="shared" si="81"/>
        <v>0</v>
      </c>
      <c r="V627" s="8">
        <f t="shared" si="83"/>
        <v>0</v>
      </c>
      <c r="W627" s="8">
        <f t="shared" si="84"/>
        <v>0</v>
      </c>
      <c r="X627" s="8">
        <f t="shared" si="85"/>
        <v>0</v>
      </c>
      <c r="Y627" s="8" t="str">
        <f t="shared" si="86"/>
        <v/>
      </c>
      <c r="Z627" s="8" t="str">
        <f>VLOOKUP($D627,{"29 - Psychiatrie (Erwachsene)","BGI";"297 - stationsäquivalente Behandlung in der Erwachsenenpsychiatrie (29)","BGI";"30 - Kinder- und Jugendpsychiatrie","BGII";"307 - stationsäquivalente Behandlung in der Kinder- und Jugendpsychiatrie (30)","BGII";"31 - Psychosomatik","BGI";"","LEER";0,"Leer"},2,0)</f>
        <v>LEER</v>
      </c>
      <c r="AA627" s="8" t="str">
        <f t="shared" si="87"/>
        <v>Stationen</v>
      </c>
    </row>
    <row r="628" spans="2:27" ht="15" customHeight="1" x14ac:dyDescent="0.25">
      <c r="B628" s="76" t="str">
        <f t="shared" si="80"/>
        <v>!!!</v>
      </c>
      <c r="C628" s="310" t="str">
        <f>IF(LEN($E628)&gt;0,VLOOKUP(TEXT($E628,0),'Angaben Stationen'!$E$14:$V$215,17,0),"")</f>
        <v/>
      </c>
      <c r="D628" s="254" t="str">
        <f>IF(LEN($E628)&gt;0,VLOOKUP(TEXT($E628,0),'Angaben Stationen'!$E$14:$V$215,18,0),"")</f>
        <v/>
      </c>
      <c r="E628" s="344"/>
      <c r="F628" s="256"/>
      <c r="G628" s="256"/>
      <c r="H628" s="307"/>
      <c r="I628" s="183"/>
      <c r="R628" s="8">
        <f t="shared" si="82"/>
        <v>0</v>
      </c>
      <c r="S628" s="8">
        <f>VLOOKUP($D628,{"29 - Psychiatrie (Erwachsene)",1;"30 - Kinder- und Jugendpsychiatrie",1;"297 - stationsäquivalente Behandlung in der Erwachsenenpsychiatrie (29)",1;"307 - stationsäquivalente Behandlung in der Kinder- und Jugendpsychiatrie (30)",1;"31 - Psychosomatik",1;"",0;0,0},2,0)</f>
        <v>0</v>
      </c>
      <c r="T628" s="8">
        <f t="shared" si="88"/>
        <v>0</v>
      </c>
      <c r="U628" s="8">
        <f t="shared" si="81"/>
        <v>0</v>
      </c>
      <c r="V628" s="8">
        <f t="shared" si="83"/>
        <v>0</v>
      </c>
      <c r="W628" s="8">
        <f t="shared" si="84"/>
        <v>0</v>
      </c>
      <c r="X628" s="8">
        <f t="shared" si="85"/>
        <v>0</v>
      </c>
      <c r="Y628" s="8" t="str">
        <f t="shared" si="86"/>
        <v/>
      </c>
      <c r="Z628" s="8" t="str">
        <f>VLOOKUP($D628,{"29 - Psychiatrie (Erwachsene)","BGI";"297 - stationsäquivalente Behandlung in der Erwachsenenpsychiatrie (29)","BGI";"30 - Kinder- und Jugendpsychiatrie","BGII";"307 - stationsäquivalente Behandlung in der Kinder- und Jugendpsychiatrie (30)","BGII";"31 - Psychosomatik","BGI";"","LEER";0,"Leer"},2,0)</f>
        <v>LEER</v>
      </c>
      <c r="AA628" s="8" t="str">
        <f t="shared" si="87"/>
        <v>Stationen</v>
      </c>
    </row>
    <row r="629" spans="2:27" ht="15" customHeight="1" x14ac:dyDescent="0.25">
      <c r="B629" s="76" t="str">
        <f t="shared" si="80"/>
        <v>!!!</v>
      </c>
      <c r="C629" s="310" t="str">
        <f>IF(LEN($E629)&gt;0,VLOOKUP(TEXT($E629,0),'Angaben Stationen'!$E$14:$V$215,17,0),"")</f>
        <v/>
      </c>
      <c r="D629" s="254" t="str">
        <f>IF(LEN($E629)&gt;0,VLOOKUP(TEXT($E629,0),'Angaben Stationen'!$E$14:$V$215,18,0),"")</f>
        <v/>
      </c>
      <c r="E629" s="344"/>
      <c r="F629" s="256"/>
      <c r="G629" s="256"/>
      <c r="H629" s="307"/>
      <c r="I629" s="183"/>
      <c r="R629" s="8">
        <f t="shared" si="82"/>
        <v>0</v>
      </c>
      <c r="S629" s="8">
        <f>VLOOKUP($D629,{"29 - Psychiatrie (Erwachsene)",1;"30 - Kinder- und Jugendpsychiatrie",1;"297 - stationsäquivalente Behandlung in der Erwachsenenpsychiatrie (29)",1;"307 - stationsäquivalente Behandlung in der Kinder- und Jugendpsychiatrie (30)",1;"31 - Psychosomatik",1;"",0;0,0},2,0)</f>
        <v>0</v>
      </c>
      <c r="T629" s="8">
        <f t="shared" si="88"/>
        <v>0</v>
      </c>
      <c r="U629" s="8">
        <f t="shared" si="81"/>
        <v>0</v>
      </c>
      <c r="V629" s="8">
        <f t="shared" si="83"/>
        <v>0</v>
      </c>
      <c r="W629" s="8">
        <f t="shared" si="84"/>
        <v>0</v>
      </c>
      <c r="X629" s="8">
        <f t="shared" si="85"/>
        <v>0</v>
      </c>
      <c r="Y629" s="8" t="str">
        <f t="shared" si="86"/>
        <v/>
      </c>
      <c r="Z629" s="8" t="str">
        <f>VLOOKUP($D629,{"29 - Psychiatrie (Erwachsene)","BGI";"297 - stationsäquivalente Behandlung in der Erwachsenenpsychiatrie (29)","BGI";"30 - Kinder- und Jugendpsychiatrie","BGII";"307 - stationsäquivalente Behandlung in der Kinder- und Jugendpsychiatrie (30)","BGII";"31 - Psychosomatik","BGI";"","LEER";0,"Leer"},2,0)</f>
        <v>LEER</v>
      </c>
      <c r="AA629" s="8" t="str">
        <f t="shared" si="87"/>
        <v>Stationen</v>
      </c>
    </row>
    <row r="630" spans="2:27" ht="15" customHeight="1" x14ac:dyDescent="0.25">
      <c r="B630" s="76" t="str">
        <f t="shared" si="80"/>
        <v>!!!</v>
      </c>
      <c r="C630" s="310" t="str">
        <f>IF(LEN($E630)&gt;0,VLOOKUP(TEXT($E630,0),'Angaben Stationen'!$E$14:$V$215,17,0),"")</f>
        <v/>
      </c>
      <c r="D630" s="254" t="str">
        <f>IF(LEN($E630)&gt;0,VLOOKUP(TEXT($E630,0),'Angaben Stationen'!$E$14:$V$215,18,0),"")</f>
        <v/>
      </c>
      <c r="E630" s="344"/>
      <c r="F630" s="256"/>
      <c r="G630" s="256"/>
      <c r="H630" s="307"/>
      <c r="I630" s="183"/>
      <c r="R630" s="8">
        <f t="shared" si="82"/>
        <v>0</v>
      </c>
      <c r="S630" s="8">
        <f>VLOOKUP($D630,{"29 - Psychiatrie (Erwachsene)",1;"30 - Kinder- und Jugendpsychiatrie",1;"297 - stationsäquivalente Behandlung in der Erwachsenenpsychiatrie (29)",1;"307 - stationsäquivalente Behandlung in der Kinder- und Jugendpsychiatrie (30)",1;"31 - Psychosomatik",1;"",0;0,0},2,0)</f>
        <v>0</v>
      </c>
      <c r="T630" s="8">
        <f t="shared" si="88"/>
        <v>0</v>
      </c>
      <c r="U630" s="8">
        <f t="shared" si="81"/>
        <v>0</v>
      </c>
      <c r="V630" s="8">
        <f t="shared" si="83"/>
        <v>0</v>
      </c>
      <c r="W630" s="8">
        <f t="shared" si="84"/>
        <v>0</v>
      </c>
      <c r="X630" s="8">
        <f t="shared" si="85"/>
        <v>0</v>
      </c>
      <c r="Y630" s="8" t="str">
        <f t="shared" si="86"/>
        <v/>
      </c>
      <c r="Z630" s="8" t="str">
        <f>VLOOKUP($D630,{"29 - Psychiatrie (Erwachsene)","BGI";"297 - stationsäquivalente Behandlung in der Erwachsenenpsychiatrie (29)","BGI";"30 - Kinder- und Jugendpsychiatrie","BGII";"307 - stationsäquivalente Behandlung in der Kinder- und Jugendpsychiatrie (30)","BGII";"31 - Psychosomatik","BGI";"","LEER";0,"Leer"},2,0)</f>
        <v>LEER</v>
      </c>
      <c r="AA630" s="8" t="str">
        <f t="shared" si="87"/>
        <v>Stationen</v>
      </c>
    </row>
    <row r="631" spans="2:27" ht="15" customHeight="1" x14ac:dyDescent="0.25">
      <c r="B631" s="76" t="str">
        <f t="shared" si="80"/>
        <v>!!!</v>
      </c>
      <c r="C631" s="310" t="str">
        <f>IF(LEN($E631)&gt;0,VLOOKUP(TEXT($E631,0),'Angaben Stationen'!$E$14:$V$215,17,0),"")</f>
        <v/>
      </c>
      <c r="D631" s="254" t="str">
        <f>IF(LEN($E631)&gt;0,VLOOKUP(TEXT($E631,0),'Angaben Stationen'!$E$14:$V$215,18,0),"")</f>
        <v/>
      </c>
      <c r="E631" s="344"/>
      <c r="F631" s="256"/>
      <c r="G631" s="256"/>
      <c r="H631" s="307"/>
      <c r="I631" s="183"/>
      <c r="R631" s="8">
        <f t="shared" si="82"/>
        <v>0</v>
      </c>
      <c r="S631" s="8">
        <f>VLOOKUP($D631,{"29 - Psychiatrie (Erwachsene)",1;"30 - Kinder- und Jugendpsychiatrie",1;"297 - stationsäquivalente Behandlung in der Erwachsenenpsychiatrie (29)",1;"307 - stationsäquivalente Behandlung in der Kinder- und Jugendpsychiatrie (30)",1;"31 - Psychosomatik",1;"",0;0,0},2,0)</f>
        <v>0</v>
      </c>
      <c r="T631" s="8">
        <f t="shared" si="88"/>
        <v>0</v>
      </c>
      <c r="U631" s="8">
        <f t="shared" si="81"/>
        <v>0</v>
      </c>
      <c r="V631" s="8">
        <f t="shared" si="83"/>
        <v>0</v>
      </c>
      <c r="W631" s="8">
        <f t="shared" si="84"/>
        <v>0</v>
      </c>
      <c r="X631" s="8">
        <f t="shared" si="85"/>
        <v>0</v>
      </c>
      <c r="Y631" s="8" t="str">
        <f t="shared" si="86"/>
        <v/>
      </c>
      <c r="Z631" s="8" t="str">
        <f>VLOOKUP($D631,{"29 - Psychiatrie (Erwachsene)","BGI";"297 - stationsäquivalente Behandlung in der Erwachsenenpsychiatrie (29)","BGI";"30 - Kinder- und Jugendpsychiatrie","BGII";"307 - stationsäquivalente Behandlung in der Kinder- und Jugendpsychiatrie (30)","BGII";"31 - Psychosomatik","BGI";"","LEER";0,"Leer"},2,0)</f>
        <v>LEER</v>
      </c>
      <c r="AA631" s="8" t="str">
        <f t="shared" si="87"/>
        <v>Stationen</v>
      </c>
    </row>
    <row r="632" spans="2:27" ht="15" customHeight="1" x14ac:dyDescent="0.25">
      <c r="B632" s="76" t="str">
        <f t="shared" si="80"/>
        <v>!!!</v>
      </c>
      <c r="C632" s="310" t="str">
        <f>IF(LEN($E632)&gt;0,VLOOKUP(TEXT($E632,0),'Angaben Stationen'!$E$14:$V$215,17,0),"")</f>
        <v/>
      </c>
      <c r="D632" s="254" t="str">
        <f>IF(LEN($E632)&gt;0,VLOOKUP(TEXT($E632,0),'Angaben Stationen'!$E$14:$V$215,18,0),"")</f>
        <v/>
      </c>
      <c r="E632" s="344"/>
      <c r="F632" s="256"/>
      <c r="G632" s="256"/>
      <c r="H632" s="307"/>
      <c r="I632" s="183"/>
      <c r="R632" s="8">
        <f t="shared" si="82"/>
        <v>0</v>
      </c>
      <c r="S632" s="8">
        <f>VLOOKUP($D632,{"29 - Psychiatrie (Erwachsene)",1;"30 - Kinder- und Jugendpsychiatrie",1;"297 - stationsäquivalente Behandlung in der Erwachsenenpsychiatrie (29)",1;"307 - stationsäquivalente Behandlung in der Kinder- und Jugendpsychiatrie (30)",1;"31 - Psychosomatik",1;"",0;0,0},2,0)</f>
        <v>0</v>
      </c>
      <c r="T632" s="8">
        <f t="shared" si="88"/>
        <v>0</v>
      </c>
      <c r="U632" s="8">
        <f t="shared" si="81"/>
        <v>0</v>
      </c>
      <c r="V632" s="8">
        <f t="shared" si="83"/>
        <v>0</v>
      </c>
      <c r="W632" s="8">
        <f t="shared" si="84"/>
        <v>0</v>
      </c>
      <c r="X632" s="8">
        <f t="shared" si="85"/>
        <v>0</v>
      </c>
      <c r="Y632" s="8" t="str">
        <f t="shared" si="86"/>
        <v/>
      </c>
      <c r="Z632" s="8" t="str">
        <f>VLOOKUP($D632,{"29 - Psychiatrie (Erwachsene)","BGI";"297 - stationsäquivalente Behandlung in der Erwachsenenpsychiatrie (29)","BGI";"30 - Kinder- und Jugendpsychiatrie","BGII";"307 - stationsäquivalente Behandlung in der Kinder- und Jugendpsychiatrie (30)","BGII";"31 - Psychosomatik","BGI";"","LEER";0,"Leer"},2,0)</f>
        <v>LEER</v>
      </c>
      <c r="AA632" s="8" t="str">
        <f t="shared" si="87"/>
        <v>Stationen</v>
      </c>
    </row>
    <row r="633" spans="2:27" ht="15" customHeight="1" x14ac:dyDescent="0.25">
      <c r="B633" s="76" t="str">
        <f t="shared" si="80"/>
        <v>!!!</v>
      </c>
      <c r="C633" s="310" t="str">
        <f>IF(LEN($E633)&gt;0,VLOOKUP(TEXT($E633,0),'Angaben Stationen'!$E$14:$V$215,17,0),"")</f>
        <v/>
      </c>
      <c r="D633" s="254" t="str">
        <f>IF(LEN($E633)&gt;0,VLOOKUP(TEXT($E633,0),'Angaben Stationen'!$E$14:$V$215,18,0),"")</f>
        <v/>
      </c>
      <c r="E633" s="344"/>
      <c r="F633" s="256"/>
      <c r="G633" s="256"/>
      <c r="H633" s="307"/>
      <c r="I633" s="183"/>
      <c r="R633" s="8">
        <f t="shared" si="82"/>
        <v>0</v>
      </c>
      <c r="S633" s="8">
        <f>VLOOKUP($D633,{"29 - Psychiatrie (Erwachsene)",1;"30 - Kinder- und Jugendpsychiatrie",1;"297 - stationsäquivalente Behandlung in der Erwachsenenpsychiatrie (29)",1;"307 - stationsäquivalente Behandlung in der Kinder- und Jugendpsychiatrie (30)",1;"31 - Psychosomatik",1;"",0;0,0},2,0)</f>
        <v>0</v>
      </c>
      <c r="T633" s="8">
        <f t="shared" si="88"/>
        <v>0</v>
      </c>
      <c r="U633" s="8">
        <f t="shared" si="81"/>
        <v>0</v>
      </c>
      <c r="V633" s="8">
        <f t="shared" si="83"/>
        <v>0</v>
      </c>
      <c r="W633" s="8">
        <f t="shared" si="84"/>
        <v>0</v>
      </c>
      <c r="X633" s="8">
        <f t="shared" si="85"/>
        <v>0</v>
      </c>
      <c r="Y633" s="8" t="str">
        <f t="shared" si="86"/>
        <v/>
      </c>
      <c r="Z633" s="8" t="str">
        <f>VLOOKUP($D633,{"29 - Psychiatrie (Erwachsene)","BGI";"297 - stationsäquivalente Behandlung in der Erwachsenenpsychiatrie (29)","BGI";"30 - Kinder- und Jugendpsychiatrie","BGII";"307 - stationsäquivalente Behandlung in der Kinder- und Jugendpsychiatrie (30)","BGII";"31 - Psychosomatik","BGI";"","LEER";0,"Leer"},2,0)</f>
        <v>LEER</v>
      </c>
      <c r="AA633" s="8" t="str">
        <f t="shared" si="87"/>
        <v>Stationen</v>
      </c>
    </row>
    <row r="634" spans="2:27" ht="15" customHeight="1" x14ac:dyDescent="0.25">
      <c r="B634" s="76" t="str">
        <f t="shared" si="80"/>
        <v>!!!</v>
      </c>
      <c r="C634" s="310" t="str">
        <f>IF(LEN($E634)&gt;0,VLOOKUP(TEXT($E634,0),'Angaben Stationen'!$E$14:$V$215,17,0),"")</f>
        <v/>
      </c>
      <c r="D634" s="254" t="str">
        <f>IF(LEN($E634)&gt;0,VLOOKUP(TEXT($E634,0),'Angaben Stationen'!$E$14:$V$215,18,0),"")</f>
        <v/>
      </c>
      <c r="E634" s="344"/>
      <c r="F634" s="256"/>
      <c r="G634" s="256"/>
      <c r="H634" s="307"/>
      <c r="I634" s="183"/>
      <c r="R634" s="8">
        <f t="shared" si="82"/>
        <v>0</v>
      </c>
      <c r="S634" s="8">
        <f>VLOOKUP($D634,{"29 - Psychiatrie (Erwachsene)",1;"30 - Kinder- und Jugendpsychiatrie",1;"297 - stationsäquivalente Behandlung in der Erwachsenenpsychiatrie (29)",1;"307 - stationsäquivalente Behandlung in der Kinder- und Jugendpsychiatrie (30)",1;"31 - Psychosomatik",1;"",0;0,0},2,0)</f>
        <v>0</v>
      </c>
      <c r="T634" s="8">
        <f t="shared" si="88"/>
        <v>0</v>
      </c>
      <c r="U634" s="8">
        <f t="shared" si="81"/>
        <v>0</v>
      </c>
      <c r="V634" s="8">
        <f t="shared" si="83"/>
        <v>0</v>
      </c>
      <c r="W634" s="8">
        <f t="shared" si="84"/>
        <v>0</v>
      </c>
      <c r="X634" s="8">
        <f t="shared" si="85"/>
        <v>0</v>
      </c>
      <c r="Y634" s="8" t="str">
        <f t="shared" si="86"/>
        <v/>
      </c>
      <c r="Z634" s="8" t="str">
        <f>VLOOKUP($D634,{"29 - Psychiatrie (Erwachsene)","BGI";"297 - stationsäquivalente Behandlung in der Erwachsenenpsychiatrie (29)","BGI";"30 - Kinder- und Jugendpsychiatrie","BGII";"307 - stationsäquivalente Behandlung in der Kinder- und Jugendpsychiatrie (30)","BGII";"31 - Psychosomatik","BGI";"","LEER";0,"Leer"},2,0)</f>
        <v>LEER</v>
      </c>
      <c r="AA634" s="8" t="str">
        <f t="shared" si="87"/>
        <v>Stationen</v>
      </c>
    </row>
    <row r="635" spans="2:27" ht="15" customHeight="1" x14ac:dyDescent="0.25">
      <c r="B635" s="76" t="str">
        <f t="shared" si="80"/>
        <v>!!!</v>
      </c>
      <c r="C635" s="310" t="str">
        <f>IF(LEN($E635)&gt;0,VLOOKUP(TEXT($E635,0),'Angaben Stationen'!$E$14:$V$215,17,0),"")</f>
        <v/>
      </c>
      <c r="D635" s="254" t="str">
        <f>IF(LEN($E635)&gt;0,VLOOKUP(TEXT($E635,0),'Angaben Stationen'!$E$14:$V$215,18,0),"")</f>
        <v/>
      </c>
      <c r="E635" s="344"/>
      <c r="F635" s="256"/>
      <c r="G635" s="256"/>
      <c r="H635" s="307"/>
      <c r="I635" s="183"/>
      <c r="R635" s="8">
        <f t="shared" si="82"/>
        <v>0</v>
      </c>
      <c r="S635" s="8">
        <f>VLOOKUP($D635,{"29 - Psychiatrie (Erwachsene)",1;"30 - Kinder- und Jugendpsychiatrie",1;"297 - stationsäquivalente Behandlung in der Erwachsenenpsychiatrie (29)",1;"307 - stationsäquivalente Behandlung in der Kinder- und Jugendpsychiatrie (30)",1;"31 - Psychosomatik",1;"",0;0,0},2,0)</f>
        <v>0</v>
      </c>
      <c r="T635" s="8">
        <f t="shared" si="88"/>
        <v>0</v>
      </c>
      <c r="U635" s="8">
        <f t="shared" si="81"/>
        <v>0</v>
      </c>
      <c r="V635" s="8">
        <f t="shared" si="83"/>
        <v>0</v>
      </c>
      <c r="W635" s="8">
        <f t="shared" si="84"/>
        <v>0</v>
      </c>
      <c r="X635" s="8">
        <f t="shared" si="85"/>
        <v>0</v>
      </c>
      <c r="Y635" s="8" t="str">
        <f t="shared" si="86"/>
        <v/>
      </c>
      <c r="Z635" s="8" t="str">
        <f>VLOOKUP($D635,{"29 - Psychiatrie (Erwachsene)","BGI";"297 - stationsäquivalente Behandlung in der Erwachsenenpsychiatrie (29)","BGI";"30 - Kinder- und Jugendpsychiatrie","BGII";"307 - stationsäquivalente Behandlung in der Kinder- und Jugendpsychiatrie (30)","BGII";"31 - Psychosomatik","BGI";"","LEER";0,"Leer"},2,0)</f>
        <v>LEER</v>
      </c>
      <c r="AA635" s="8" t="str">
        <f t="shared" si="87"/>
        <v>Stationen</v>
      </c>
    </row>
    <row r="636" spans="2:27" ht="15" customHeight="1" x14ac:dyDescent="0.25">
      <c r="B636" s="76" t="str">
        <f t="shared" si="80"/>
        <v>!!!</v>
      </c>
      <c r="C636" s="310" t="str">
        <f>IF(LEN($E636)&gt;0,VLOOKUP(TEXT($E636,0),'Angaben Stationen'!$E$14:$V$215,17,0),"")</f>
        <v/>
      </c>
      <c r="D636" s="254" t="str">
        <f>IF(LEN($E636)&gt;0,VLOOKUP(TEXT($E636,0),'Angaben Stationen'!$E$14:$V$215,18,0),"")</f>
        <v/>
      </c>
      <c r="E636" s="344"/>
      <c r="F636" s="256"/>
      <c r="G636" s="256"/>
      <c r="H636" s="307"/>
      <c r="I636" s="183"/>
      <c r="R636" s="8">
        <f t="shared" si="82"/>
        <v>0</v>
      </c>
      <c r="S636" s="8">
        <f>VLOOKUP($D636,{"29 - Psychiatrie (Erwachsene)",1;"30 - Kinder- und Jugendpsychiatrie",1;"297 - stationsäquivalente Behandlung in der Erwachsenenpsychiatrie (29)",1;"307 - stationsäquivalente Behandlung in der Kinder- und Jugendpsychiatrie (30)",1;"31 - Psychosomatik",1;"",0;0,0},2,0)</f>
        <v>0</v>
      </c>
      <c r="T636" s="8">
        <f t="shared" si="88"/>
        <v>0</v>
      </c>
      <c r="U636" s="8">
        <f t="shared" si="81"/>
        <v>0</v>
      </c>
      <c r="V636" s="8">
        <f t="shared" si="83"/>
        <v>0</v>
      </c>
      <c r="W636" s="8">
        <f t="shared" si="84"/>
        <v>0</v>
      </c>
      <c r="X636" s="8">
        <f t="shared" si="85"/>
        <v>0</v>
      </c>
      <c r="Y636" s="8" t="str">
        <f t="shared" si="86"/>
        <v/>
      </c>
      <c r="Z636" s="8" t="str">
        <f>VLOOKUP($D636,{"29 - Psychiatrie (Erwachsene)","BGI";"297 - stationsäquivalente Behandlung in der Erwachsenenpsychiatrie (29)","BGI";"30 - Kinder- und Jugendpsychiatrie","BGII";"307 - stationsäquivalente Behandlung in der Kinder- und Jugendpsychiatrie (30)","BGII";"31 - Psychosomatik","BGI";"","LEER";0,"Leer"},2,0)</f>
        <v>LEER</v>
      </c>
      <c r="AA636" s="8" t="str">
        <f t="shared" si="87"/>
        <v>Stationen</v>
      </c>
    </row>
    <row r="637" spans="2:27" ht="15" customHeight="1" x14ac:dyDescent="0.25">
      <c r="B637" s="76" t="str">
        <f t="shared" ref="B637:B700" si="89">IF(SUM(S637:X637)&lt;6,"!!!","")</f>
        <v>!!!</v>
      </c>
      <c r="C637" s="310" t="str">
        <f>IF(LEN($E637)&gt;0,VLOOKUP(TEXT($E637,0),'Angaben Stationen'!$E$14:$V$215,17,0),"")</f>
        <v/>
      </c>
      <c r="D637" s="254" t="str">
        <f>IF(LEN($E637)&gt;0,VLOOKUP(TEXT($E637,0),'Angaben Stationen'!$E$14:$V$215,18,0),"")</f>
        <v/>
      </c>
      <c r="E637" s="344"/>
      <c r="F637" s="256"/>
      <c r="G637" s="256"/>
      <c r="H637" s="307"/>
      <c r="I637" s="183"/>
      <c r="R637" s="8">
        <f t="shared" si="82"/>
        <v>0</v>
      </c>
      <c r="S637" s="8">
        <f>VLOOKUP($D637,{"29 - Psychiatrie (Erwachsene)",1;"30 - Kinder- und Jugendpsychiatrie",1;"297 - stationsäquivalente Behandlung in der Erwachsenenpsychiatrie (29)",1;"307 - stationsäquivalente Behandlung in der Kinder- und Jugendpsychiatrie (30)",1;"31 - Psychosomatik",1;"",0;0,0},2,0)</f>
        <v>0</v>
      </c>
      <c r="T637" s="8">
        <f t="shared" si="88"/>
        <v>0</v>
      </c>
      <c r="U637" s="8">
        <f t="shared" ref="U637:U700" si="90">IF($E637&lt;&gt;0,1,0)</f>
        <v>0</v>
      </c>
      <c r="V637" s="8">
        <f t="shared" si="83"/>
        <v>0</v>
      </c>
      <c r="W637" s="8">
        <f t="shared" si="84"/>
        <v>0</v>
      </c>
      <c r="X637" s="8">
        <f t="shared" si="85"/>
        <v>0</v>
      </c>
      <c r="Y637" s="8" t="str">
        <f t="shared" si="86"/>
        <v/>
      </c>
      <c r="Z637" s="8" t="str">
        <f>VLOOKUP($D637,{"29 - Psychiatrie (Erwachsene)","BGI";"297 - stationsäquivalente Behandlung in der Erwachsenenpsychiatrie (29)","BGI";"30 - Kinder- und Jugendpsychiatrie","BGII";"307 - stationsäquivalente Behandlung in der Kinder- und Jugendpsychiatrie (30)","BGII";"31 - Psychosomatik","BGI";"","LEER";0,"Leer"},2,0)</f>
        <v>LEER</v>
      </c>
      <c r="AA637" s="8" t="str">
        <f t="shared" si="87"/>
        <v>Stationen</v>
      </c>
    </row>
    <row r="638" spans="2:27" ht="15" customHeight="1" x14ac:dyDescent="0.25">
      <c r="B638" s="76" t="str">
        <f t="shared" si="89"/>
        <v>!!!</v>
      </c>
      <c r="C638" s="310" t="str">
        <f>IF(LEN($E638)&gt;0,VLOOKUP(TEXT($E638,0),'Angaben Stationen'!$E$14:$V$215,17,0),"")</f>
        <v/>
      </c>
      <c r="D638" s="254" t="str">
        <f>IF(LEN($E638)&gt;0,VLOOKUP(TEXT($E638,0),'Angaben Stationen'!$E$14:$V$215,18,0),"")</f>
        <v/>
      </c>
      <c r="E638" s="344"/>
      <c r="F638" s="256"/>
      <c r="G638" s="256"/>
      <c r="H638" s="307"/>
      <c r="I638" s="183"/>
      <c r="R638" s="8">
        <f t="shared" si="82"/>
        <v>0</v>
      </c>
      <c r="S638" s="8">
        <f>VLOOKUP($D638,{"29 - Psychiatrie (Erwachsene)",1;"30 - Kinder- und Jugendpsychiatrie",1;"297 - stationsäquivalente Behandlung in der Erwachsenenpsychiatrie (29)",1;"307 - stationsäquivalente Behandlung in der Kinder- und Jugendpsychiatrie (30)",1;"31 - Psychosomatik",1;"",0;0,0},2,0)</f>
        <v>0</v>
      </c>
      <c r="T638" s="8">
        <f t="shared" si="88"/>
        <v>0</v>
      </c>
      <c r="U638" s="8">
        <f t="shared" si="90"/>
        <v>0</v>
      </c>
      <c r="V638" s="8">
        <f t="shared" si="83"/>
        <v>0</v>
      </c>
      <c r="W638" s="8">
        <f t="shared" si="84"/>
        <v>0</v>
      </c>
      <c r="X638" s="8">
        <f t="shared" si="85"/>
        <v>0</v>
      </c>
      <c r="Y638" s="8" t="str">
        <f t="shared" si="86"/>
        <v/>
      </c>
      <c r="Z638" s="8" t="str">
        <f>VLOOKUP($D638,{"29 - Psychiatrie (Erwachsene)","BGI";"297 - stationsäquivalente Behandlung in der Erwachsenenpsychiatrie (29)","BGI";"30 - Kinder- und Jugendpsychiatrie","BGII";"307 - stationsäquivalente Behandlung in der Kinder- und Jugendpsychiatrie (30)","BGII";"31 - Psychosomatik","BGI";"","LEER";0,"Leer"},2,0)</f>
        <v>LEER</v>
      </c>
      <c r="AA638" s="8" t="str">
        <f t="shared" si="87"/>
        <v>Stationen</v>
      </c>
    </row>
    <row r="639" spans="2:27" ht="15" customHeight="1" x14ac:dyDescent="0.25">
      <c r="B639" s="76" t="str">
        <f t="shared" si="89"/>
        <v>!!!</v>
      </c>
      <c r="C639" s="310" t="str">
        <f>IF(LEN($E639)&gt;0,VLOOKUP(TEXT($E639,0),'Angaben Stationen'!$E$14:$V$215,17,0),"")</f>
        <v/>
      </c>
      <c r="D639" s="254" t="str">
        <f>IF(LEN($E639)&gt;0,VLOOKUP(TEXT($E639,0),'Angaben Stationen'!$E$14:$V$215,18,0),"")</f>
        <v/>
      </c>
      <c r="E639" s="344"/>
      <c r="F639" s="256"/>
      <c r="G639" s="256"/>
      <c r="H639" s="307"/>
      <c r="I639" s="183"/>
      <c r="R639" s="8">
        <f t="shared" si="82"/>
        <v>0</v>
      </c>
      <c r="S639" s="8">
        <f>VLOOKUP($D639,{"29 - Psychiatrie (Erwachsene)",1;"30 - Kinder- und Jugendpsychiatrie",1;"297 - stationsäquivalente Behandlung in der Erwachsenenpsychiatrie (29)",1;"307 - stationsäquivalente Behandlung in der Kinder- und Jugendpsychiatrie (30)",1;"31 - Psychosomatik",1;"",0;0,0},2,0)</f>
        <v>0</v>
      </c>
      <c r="T639" s="8">
        <f t="shared" si="88"/>
        <v>0</v>
      </c>
      <c r="U639" s="8">
        <f t="shared" si="90"/>
        <v>0</v>
      </c>
      <c r="V639" s="8">
        <f t="shared" si="83"/>
        <v>0</v>
      </c>
      <c r="W639" s="8">
        <f t="shared" si="84"/>
        <v>0</v>
      </c>
      <c r="X639" s="8">
        <f t="shared" si="85"/>
        <v>0</v>
      </c>
      <c r="Y639" s="8" t="str">
        <f t="shared" si="86"/>
        <v/>
      </c>
      <c r="Z639" s="8" t="str">
        <f>VLOOKUP($D639,{"29 - Psychiatrie (Erwachsene)","BGI";"297 - stationsäquivalente Behandlung in der Erwachsenenpsychiatrie (29)","BGI";"30 - Kinder- und Jugendpsychiatrie","BGII";"307 - stationsäquivalente Behandlung in der Kinder- und Jugendpsychiatrie (30)","BGII";"31 - Psychosomatik","BGI";"","LEER";0,"Leer"},2,0)</f>
        <v>LEER</v>
      </c>
      <c r="AA639" s="8" t="str">
        <f t="shared" si="87"/>
        <v>Stationen</v>
      </c>
    </row>
    <row r="640" spans="2:27" ht="15" customHeight="1" x14ac:dyDescent="0.25">
      <c r="B640" s="76" t="str">
        <f t="shared" si="89"/>
        <v>!!!</v>
      </c>
      <c r="C640" s="310" t="str">
        <f>IF(LEN($E640)&gt;0,VLOOKUP(TEXT($E640,0),'Angaben Stationen'!$E$14:$V$215,17,0),"")</f>
        <v/>
      </c>
      <c r="D640" s="254" t="str">
        <f>IF(LEN($E640)&gt;0,VLOOKUP(TEXT($E640,0),'Angaben Stationen'!$E$14:$V$215,18,0),"")</f>
        <v/>
      </c>
      <c r="E640" s="344"/>
      <c r="F640" s="256"/>
      <c r="G640" s="256"/>
      <c r="H640" s="307"/>
      <c r="I640" s="183"/>
      <c r="R640" s="8">
        <f t="shared" si="82"/>
        <v>0</v>
      </c>
      <c r="S640" s="8">
        <f>VLOOKUP($D640,{"29 - Psychiatrie (Erwachsene)",1;"30 - Kinder- und Jugendpsychiatrie",1;"297 - stationsäquivalente Behandlung in der Erwachsenenpsychiatrie (29)",1;"307 - stationsäquivalente Behandlung in der Kinder- und Jugendpsychiatrie (30)",1;"31 - Psychosomatik",1;"",0;0,0},2,0)</f>
        <v>0</v>
      </c>
      <c r="T640" s="8">
        <f t="shared" si="88"/>
        <v>0</v>
      </c>
      <c r="U640" s="8">
        <f t="shared" si="90"/>
        <v>0</v>
      </c>
      <c r="V640" s="8">
        <f t="shared" si="83"/>
        <v>0</v>
      </c>
      <c r="W640" s="8">
        <f t="shared" si="84"/>
        <v>0</v>
      </c>
      <c r="X640" s="8">
        <f t="shared" si="85"/>
        <v>0</v>
      </c>
      <c r="Y640" s="8" t="str">
        <f t="shared" si="86"/>
        <v/>
      </c>
      <c r="Z640" s="8" t="str">
        <f>VLOOKUP($D640,{"29 - Psychiatrie (Erwachsene)","BGI";"297 - stationsäquivalente Behandlung in der Erwachsenenpsychiatrie (29)","BGI";"30 - Kinder- und Jugendpsychiatrie","BGII";"307 - stationsäquivalente Behandlung in der Kinder- und Jugendpsychiatrie (30)","BGII";"31 - Psychosomatik","BGI";"","LEER";0,"Leer"},2,0)</f>
        <v>LEER</v>
      </c>
      <c r="AA640" s="8" t="str">
        <f t="shared" si="87"/>
        <v>Stationen</v>
      </c>
    </row>
    <row r="641" spans="2:27" ht="15" customHeight="1" x14ac:dyDescent="0.25">
      <c r="B641" s="76" t="str">
        <f t="shared" si="89"/>
        <v>!!!</v>
      </c>
      <c r="C641" s="310" t="str">
        <f>IF(LEN($E641)&gt;0,VLOOKUP(TEXT($E641,0),'Angaben Stationen'!$E$14:$V$215,17,0),"")</f>
        <v/>
      </c>
      <c r="D641" s="254" t="str">
        <f>IF(LEN($E641)&gt;0,VLOOKUP(TEXT($E641,0),'Angaben Stationen'!$E$14:$V$215,18,0),"")</f>
        <v/>
      </c>
      <c r="E641" s="344"/>
      <c r="F641" s="256"/>
      <c r="G641" s="256"/>
      <c r="H641" s="307"/>
      <c r="I641" s="183"/>
      <c r="R641" s="8">
        <f t="shared" si="82"/>
        <v>0</v>
      </c>
      <c r="S641" s="8">
        <f>VLOOKUP($D641,{"29 - Psychiatrie (Erwachsene)",1;"30 - Kinder- und Jugendpsychiatrie",1;"297 - stationsäquivalente Behandlung in der Erwachsenenpsychiatrie (29)",1;"307 - stationsäquivalente Behandlung in der Kinder- und Jugendpsychiatrie (30)",1;"31 - Psychosomatik",1;"",0;0,0},2,0)</f>
        <v>0</v>
      </c>
      <c r="T641" s="8">
        <f t="shared" si="88"/>
        <v>0</v>
      </c>
      <c r="U641" s="8">
        <f t="shared" si="90"/>
        <v>0</v>
      </c>
      <c r="V641" s="8">
        <f t="shared" si="83"/>
        <v>0</v>
      </c>
      <c r="W641" s="8">
        <f t="shared" si="84"/>
        <v>0</v>
      </c>
      <c r="X641" s="8">
        <f t="shared" si="85"/>
        <v>0</v>
      </c>
      <c r="Y641" s="8" t="str">
        <f t="shared" si="86"/>
        <v/>
      </c>
      <c r="Z641" s="8" t="str">
        <f>VLOOKUP($D641,{"29 - Psychiatrie (Erwachsene)","BGI";"297 - stationsäquivalente Behandlung in der Erwachsenenpsychiatrie (29)","BGI";"30 - Kinder- und Jugendpsychiatrie","BGII";"307 - stationsäquivalente Behandlung in der Kinder- und Jugendpsychiatrie (30)","BGII";"31 - Psychosomatik","BGI";"","LEER";0,"Leer"},2,0)</f>
        <v>LEER</v>
      </c>
      <c r="AA641" s="8" t="str">
        <f t="shared" si="87"/>
        <v>Stationen</v>
      </c>
    </row>
    <row r="642" spans="2:27" ht="15" customHeight="1" x14ac:dyDescent="0.25">
      <c r="B642" s="76" t="str">
        <f t="shared" si="89"/>
        <v>!!!</v>
      </c>
      <c r="C642" s="310" t="str">
        <f>IF(LEN($E642)&gt;0,VLOOKUP(TEXT($E642,0),'Angaben Stationen'!$E$14:$V$215,17,0),"")</f>
        <v/>
      </c>
      <c r="D642" s="254" t="str">
        <f>IF(LEN($E642)&gt;0,VLOOKUP(TEXT($E642,0),'Angaben Stationen'!$E$14:$V$215,18,0),"")</f>
        <v/>
      </c>
      <c r="E642" s="344"/>
      <c r="F642" s="256"/>
      <c r="G642" s="256"/>
      <c r="H642" s="307"/>
      <c r="I642" s="183"/>
      <c r="R642" s="8">
        <f t="shared" si="82"/>
        <v>0</v>
      </c>
      <c r="S642" s="8">
        <f>VLOOKUP($D642,{"29 - Psychiatrie (Erwachsene)",1;"30 - Kinder- und Jugendpsychiatrie",1;"297 - stationsäquivalente Behandlung in der Erwachsenenpsychiatrie (29)",1;"307 - stationsäquivalente Behandlung in der Kinder- und Jugendpsychiatrie (30)",1;"31 - Psychosomatik",1;"",0;0,0},2,0)</f>
        <v>0</v>
      </c>
      <c r="T642" s="8">
        <f t="shared" si="88"/>
        <v>0</v>
      </c>
      <c r="U642" s="8">
        <f t="shared" si="90"/>
        <v>0</v>
      </c>
      <c r="V642" s="8">
        <f t="shared" si="83"/>
        <v>0</v>
      </c>
      <c r="W642" s="8">
        <f t="shared" si="84"/>
        <v>0</v>
      </c>
      <c r="X642" s="8">
        <f t="shared" si="85"/>
        <v>0</v>
      </c>
      <c r="Y642" s="8" t="str">
        <f t="shared" si="86"/>
        <v/>
      </c>
      <c r="Z642" s="8" t="str">
        <f>VLOOKUP($D642,{"29 - Psychiatrie (Erwachsene)","BGI";"297 - stationsäquivalente Behandlung in der Erwachsenenpsychiatrie (29)","BGI";"30 - Kinder- und Jugendpsychiatrie","BGII";"307 - stationsäquivalente Behandlung in der Kinder- und Jugendpsychiatrie (30)","BGII";"31 - Psychosomatik","BGI";"","LEER";0,"Leer"},2,0)</f>
        <v>LEER</v>
      </c>
      <c r="AA642" s="8" t="str">
        <f t="shared" si="87"/>
        <v>Stationen</v>
      </c>
    </row>
    <row r="643" spans="2:27" ht="15" customHeight="1" x14ac:dyDescent="0.25">
      <c r="B643" s="76" t="str">
        <f t="shared" si="89"/>
        <v>!!!</v>
      </c>
      <c r="C643" s="310" t="str">
        <f>IF(LEN($E643)&gt;0,VLOOKUP(TEXT($E643,0),'Angaben Stationen'!$E$14:$V$215,17,0),"")</f>
        <v/>
      </c>
      <c r="D643" s="254" t="str">
        <f>IF(LEN($E643)&gt;0,VLOOKUP(TEXT($E643,0),'Angaben Stationen'!$E$14:$V$215,18,0),"")</f>
        <v/>
      </c>
      <c r="E643" s="344"/>
      <c r="F643" s="256"/>
      <c r="G643" s="256"/>
      <c r="H643" s="307"/>
      <c r="I643" s="183"/>
      <c r="R643" s="8">
        <f t="shared" si="82"/>
        <v>0</v>
      </c>
      <c r="S643" s="8">
        <f>VLOOKUP($D643,{"29 - Psychiatrie (Erwachsene)",1;"30 - Kinder- und Jugendpsychiatrie",1;"297 - stationsäquivalente Behandlung in der Erwachsenenpsychiatrie (29)",1;"307 - stationsäquivalente Behandlung in der Kinder- und Jugendpsychiatrie (30)",1;"31 - Psychosomatik",1;"",0;0,0},2,0)</f>
        <v>0</v>
      </c>
      <c r="T643" s="8">
        <f t="shared" si="88"/>
        <v>0</v>
      </c>
      <c r="U643" s="8">
        <f t="shared" si="90"/>
        <v>0</v>
      </c>
      <c r="V643" s="8">
        <f t="shared" si="83"/>
        <v>0</v>
      </c>
      <c r="W643" s="8">
        <f t="shared" si="84"/>
        <v>0</v>
      </c>
      <c r="X643" s="8">
        <f t="shared" si="85"/>
        <v>0</v>
      </c>
      <c r="Y643" s="8" t="str">
        <f t="shared" si="86"/>
        <v/>
      </c>
      <c r="Z643" s="8" t="str">
        <f>VLOOKUP($D643,{"29 - Psychiatrie (Erwachsene)","BGI";"297 - stationsäquivalente Behandlung in der Erwachsenenpsychiatrie (29)","BGI";"30 - Kinder- und Jugendpsychiatrie","BGII";"307 - stationsäquivalente Behandlung in der Kinder- und Jugendpsychiatrie (30)","BGII";"31 - Psychosomatik","BGI";"","LEER";0,"Leer"},2,0)</f>
        <v>LEER</v>
      </c>
      <c r="AA643" s="8" t="str">
        <f t="shared" si="87"/>
        <v>Stationen</v>
      </c>
    </row>
    <row r="644" spans="2:27" ht="15" customHeight="1" x14ac:dyDescent="0.25">
      <c r="B644" s="76" t="str">
        <f t="shared" si="89"/>
        <v>!!!</v>
      </c>
      <c r="C644" s="310" t="str">
        <f>IF(LEN($E644)&gt;0,VLOOKUP(TEXT($E644,0),'Angaben Stationen'!$E$14:$V$215,17,0),"")</f>
        <v/>
      </c>
      <c r="D644" s="254" t="str">
        <f>IF(LEN($E644)&gt;0,VLOOKUP(TEXT($E644,0),'Angaben Stationen'!$E$14:$V$215,18,0),"")</f>
        <v/>
      </c>
      <c r="E644" s="344"/>
      <c r="F644" s="256"/>
      <c r="G644" s="256"/>
      <c r="H644" s="307"/>
      <c r="I644" s="183"/>
      <c r="R644" s="8">
        <f t="shared" si="82"/>
        <v>0</v>
      </c>
      <c r="S644" s="8">
        <f>VLOOKUP($D644,{"29 - Psychiatrie (Erwachsene)",1;"30 - Kinder- und Jugendpsychiatrie",1;"297 - stationsäquivalente Behandlung in der Erwachsenenpsychiatrie (29)",1;"307 - stationsäquivalente Behandlung in der Kinder- und Jugendpsychiatrie (30)",1;"31 - Psychosomatik",1;"",0;0,0},2,0)</f>
        <v>0</v>
      </c>
      <c r="T644" s="8">
        <f t="shared" si="88"/>
        <v>0</v>
      </c>
      <c r="U644" s="8">
        <f t="shared" si="90"/>
        <v>0</v>
      </c>
      <c r="V644" s="8">
        <f t="shared" si="83"/>
        <v>0</v>
      </c>
      <c r="W644" s="8">
        <f t="shared" si="84"/>
        <v>0</v>
      </c>
      <c r="X644" s="8">
        <f t="shared" si="85"/>
        <v>0</v>
      </c>
      <c r="Y644" s="8" t="str">
        <f t="shared" si="86"/>
        <v/>
      </c>
      <c r="Z644" s="8" t="str">
        <f>VLOOKUP($D644,{"29 - Psychiatrie (Erwachsene)","BGI";"297 - stationsäquivalente Behandlung in der Erwachsenenpsychiatrie (29)","BGI";"30 - Kinder- und Jugendpsychiatrie","BGII";"307 - stationsäquivalente Behandlung in der Kinder- und Jugendpsychiatrie (30)","BGII";"31 - Psychosomatik","BGI";"","LEER";0,"Leer"},2,0)</f>
        <v>LEER</v>
      </c>
      <c r="AA644" s="8" t="str">
        <f t="shared" si="87"/>
        <v>Stationen</v>
      </c>
    </row>
    <row r="645" spans="2:27" ht="15" customHeight="1" x14ac:dyDescent="0.25">
      <c r="B645" s="76" t="str">
        <f t="shared" si="89"/>
        <v>!!!</v>
      </c>
      <c r="C645" s="310" t="str">
        <f>IF(LEN($E645)&gt;0,VLOOKUP(TEXT($E645,0),'Angaben Stationen'!$E$14:$V$215,17,0),"")</f>
        <v/>
      </c>
      <c r="D645" s="254" t="str">
        <f>IF(LEN($E645)&gt;0,VLOOKUP(TEXT($E645,0),'Angaben Stationen'!$E$14:$V$215,18,0),"")</f>
        <v/>
      </c>
      <c r="E645" s="344"/>
      <c r="F645" s="256"/>
      <c r="G645" s="256"/>
      <c r="H645" s="307"/>
      <c r="I645" s="183"/>
      <c r="R645" s="8">
        <f t="shared" si="82"/>
        <v>0</v>
      </c>
      <c r="S645" s="8">
        <f>VLOOKUP($D645,{"29 - Psychiatrie (Erwachsene)",1;"30 - Kinder- und Jugendpsychiatrie",1;"297 - stationsäquivalente Behandlung in der Erwachsenenpsychiatrie (29)",1;"307 - stationsäquivalente Behandlung in der Kinder- und Jugendpsychiatrie (30)",1;"31 - Psychosomatik",1;"",0;0,0},2,0)</f>
        <v>0</v>
      </c>
      <c r="T645" s="8">
        <f t="shared" si="88"/>
        <v>0</v>
      </c>
      <c r="U645" s="8">
        <f t="shared" si="90"/>
        <v>0</v>
      </c>
      <c r="V645" s="8">
        <f t="shared" si="83"/>
        <v>0</v>
      </c>
      <c r="W645" s="8">
        <f t="shared" si="84"/>
        <v>0</v>
      </c>
      <c r="X645" s="8">
        <f t="shared" si="85"/>
        <v>0</v>
      </c>
      <c r="Y645" s="8" t="str">
        <f t="shared" si="86"/>
        <v/>
      </c>
      <c r="Z645" s="8" t="str">
        <f>VLOOKUP($D645,{"29 - Psychiatrie (Erwachsene)","BGI";"297 - stationsäquivalente Behandlung in der Erwachsenenpsychiatrie (29)","BGI";"30 - Kinder- und Jugendpsychiatrie","BGII";"307 - stationsäquivalente Behandlung in der Kinder- und Jugendpsychiatrie (30)","BGII";"31 - Psychosomatik","BGI";"","LEER";0,"Leer"},2,0)</f>
        <v>LEER</v>
      </c>
      <c r="AA645" s="8" t="str">
        <f t="shared" si="87"/>
        <v>Stationen</v>
      </c>
    </row>
    <row r="646" spans="2:27" ht="15" customHeight="1" x14ac:dyDescent="0.25">
      <c r="B646" s="76" t="str">
        <f t="shared" si="89"/>
        <v>!!!</v>
      </c>
      <c r="C646" s="310" t="str">
        <f>IF(LEN($E646)&gt;0,VLOOKUP(TEXT($E646,0),'Angaben Stationen'!$E$14:$V$215,17,0),"")</f>
        <v/>
      </c>
      <c r="D646" s="254" t="str">
        <f>IF(LEN($E646)&gt;0,VLOOKUP(TEXT($E646,0),'Angaben Stationen'!$E$14:$V$215,18,0),"")</f>
        <v/>
      </c>
      <c r="E646" s="344"/>
      <c r="F646" s="256"/>
      <c r="G646" s="256"/>
      <c r="H646" s="307"/>
      <c r="I646" s="183"/>
      <c r="R646" s="8">
        <f t="shared" si="82"/>
        <v>0</v>
      </c>
      <c r="S646" s="8">
        <f>VLOOKUP($D646,{"29 - Psychiatrie (Erwachsene)",1;"30 - Kinder- und Jugendpsychiatrie",1;"297 - stationsäquivalente Behandlung in der Erwachsenenpsychiatrie (29)",1;"307 - stationsäquivalente Behandlung in der Kinder- und Jugendpsychiatrie (30)",1;"31 - Psychosomatik",1;"",0;0,0},2,0)</f>
        <v>0</v>
      </c>
      <c r="T646" s="8">
        <f t="shared" si="88"/>
        <v>0</v>
      </c>
      <c r="U646" s="8">
        <f t="shared" si="90"/>
        <v>0</v>
      </c>
      <c r="V646" s="8">
        <f t="shared" si="83"/>
        <v>0</v>
      </c>
      <c r="W646" s="8">
        <f t="shared" si="84"/>
        <v>0</v>
      </c>
      <c r="X646" s="8">
        <f t="shared" si="85"/>
        <v>0</v>
      </c>
      <c r="Y646" s="8" t="str">
        <f t="shared" si="86"/>
        <v/>
      </c>
      <c r="Z646" s="8" t="str">
        <f>VLOOKUP($D646,{"29 - Psychiatrie (Erwachsene)","BGI";"297 - stationsäquivalente Behandlung in der Erwachsenenpsychiatrie (29)","BGI";"30 - Kinder- und Jugendpsychiatrie","BGII";"307 - stationsäquivalente Behandlung in der Kinder- und Jugendpsychiatrie (30)","BGII";"31 - Psychosomatik","BGI";"","LEER";0,"Leer"},2,0)</f>
        <v>LEER</v>
      </c>
      <c r="AA646" s="8" t="str">
        <f t="shared" si="87"/>
        <v>Stationen</v>
      </c>
    </row>
    <row r="647" spans="2:27" ht="15" customHeight="1" x14ac:dyDescent="0.25">
      <c r="B647" s="76" t="str">
        <f t="shared" si="89"/>
        <v>!!!</v>
      </c>
      <c r="C647" s="310" t="str">
        <f>IF(LEN($E647)&gt;0,VLOOKUP(TEXT($E647,0),'Angaben Stationen'!$E$14:$V$215,17,0),"")</f>
        <v/>
      </c>
      <c r="D647" s="254" t="str">
        <f>IF(LEN($E647)&gt;0,VLOOKUP(TEXT($E647,0),'Angaben Stationen'!$E$14:$V$215,18,0),"")</f>
        <v/>
      </c>
      <c r="E647" s="344"/>
      <c r="F647" s="256"/>
      <c r="G647" s="256"/>
      <c r="H647" s="307"/>
      <c r="I647" s="183"/>
      <c r="R647" s="8">
        <f t="shared" si="82"/>
        <v>0</v>
      </c>
      <c r="S647" s="8">
        <f>VLOOKUP($D647,{"29 - Psychiatrie (Erwachsene)",1;"30 - Kinder- und Jugendpsychiatrie",1;"297 - stationsäquivalente Behandlung in der Erwachsenenpsychiatrie (29)",1;"307 - stationsäquivalente Behandlung in der Kinder- und Jugendpsychiatrie (30)",1;"31 - Psychosomatik",1;"",0;0,0},2,0)</f>
        <v>0</v>
      </c>
      <c r="T647" s="8">
        <f t="shared" si="88"/>
        <v>0</v>
      </c>
      <c r="U647" s="8">
        <f t="shared" si="90"/>
        <v>0</v>
      </c>
      <c r="V647" s="8">
        <f t="shared" si="83"/>
        <v>0</v>
      </c>
      <c r="W647" s="8">
        <f t="shared" si="84"/>
        <v>0</v>
      </c>
      <c r="X647" s="8">
        <f t="shared" si="85"/>
        <v>0</v>
      </c>
      <c r="Y647" s="8" t="str">
        <f t="shared" si="86"/>
        <v/>
      </c>
      <c r="Z647" s="8" t="str">
        <f>VLOOKUP($D647,{"29 - Psychiatrie (Erwachsene)","BGI";"297 - stationsäquivalente Behandlung in der Erwachsenenpsychiatrie (29)","BGI";"30 - Kinder- und Jugendpsychiatrie","BGII";"307 - stationsäquivalente Behandlung in der Kinder- und Jugendpsychiatrie (30)","BGII";"31 - Psychosomatik","BGI";"","LEER";0,"Leer"},2,0)</f>
        <v>LEER</v>
      </c>
      <c r="AA647" s="8" t="str">
        <f t="shared" si="87"/>
        <v>Stationen</v>
      </c>
    </row>
    <row r="648" spans="2:27" ht="15" customHeight="1" x14ac:dyDescent="0.25">
      <c r="B648" s="76" t="str">
        <f t="shared" si="89"/>
        <v>!!!</v>
      </c>
      <c r="C648" s="310" t="str">
        <f>IF(LEN($E648)&gt;0,VLOOKUP(TEXT($E648,0),'Angaben Stationen'!$E$14:$V$215,17,0),"")</f>
        <v/>
      </c>
      <c r="D648" s="254" t="str">
        <f>IF(LEN($E648)&gt;0,VLOOKUP(TEXT($E648,0),'Angaben Stationen'!$E$14:$V$215,18,0),"")</f>
        <v/>
      </c>
      <c r="E648" s="344"/>
      <c r="F648" s="256"/>
      <c r="G648" s="256"/>
      <c r="H648" s="307"/>
      <c r="I648" s="183"/>
      <c r="R648" s="8">
        <f t="shared" si="82"/>
        <v>0</v>
      </c>
      <c r="S648" s="8">
        <f>VLOOKUP($D648,{"29 - Psychiatrie (Erwachsene)",1;"30 - Kinder- und Jugendpsychiatrie",1;"297 - stationsäquivalente Behandlung in der Erwachsenenpsychiatrie (29)",1;"307 - stationsäquivalente Behandlung in der Kinder- und Jugendpsychiatrie (30)",1;"31 - Psychosomatik",1;"",0;0,0},2,0)</f>
        <v>0</v>
      </c>
      <c r="T648" s="8">
        <f t="shared" si="88"/>
        <v>0</v>
      </c>
      <c r="U648" s="8">
        <f t="shared" si="90"/>
        <v>0</v>
      </c>
      <c r="V648" s="8">
        <f t="shared" si="83"/>
        <v>0</v>
      </c>
      <c r="W648" s="8">
        <f t="shared" si="84"/>
        <v>0</v>
      </c>
      <c r="X648" s="8">
        <f t="shared" si="85"/>
        <v>0</v>
      </c>
      <c r="Y648" s="8" t="str">
        <f t="shared" si="86"/>
        <v/>
      </c>
      <c r="Z648" s="8" t="str">
        <f>VLOOKUP($D648,{"29 - Psychiatrie (Erwachsene)","BGI";"297 - stationsäquivalente Behandlung in der Erwachsenenpsychiatrie (29)","BGI";"30 - Kinder- und Jugendpsychiatrie","BGII";"307 - stationsäquivalente Behandlung in der Kinder- und Jugendpsychiatrie (30)","BGII";"31 - Psychosomatik","BGI";"","LEER";0,"Leer"},2,0)</f>
        <v>LEER</v>
      </c>
      <c r="AA648" s="8" t="str">
        <f t="shared" si="87"/>
        <v>Stationen</v>
      </c>
    </row>
    <row r="649" spans="2:27" ht="15" customHeight="1" x14ac:dyDescent="0.25">
      <c r="B649" s="76" t="str">
        <f t="shared" si="89"/>
        <v>!!!</v>
      </c>
      <c r="C649" s="310" t="str">
        <f>IF(LEN($E649)&gt;0,VLOOKUP(TEXT($E649,0),'Angaben Stationen'!$E$14:$V$215,17,0),"")</f>
        <v/>
      </c>
      <c r="D649" s="254" t="str">
        <f>IF(LEN($E649)&gt;0,VLOOKUP(TEXT($E649,0),'Angaben Stationen'!$E$14:$V$215,18,0),"")</f>
        <v/>
      </c>
      <c r="E649" s="344"/>
      <c r="F649" s="256"/>
      <c r="G649" s="256"/>
      <c r="H649" s="307"/>
      <c r="I649" s="183"/>
      <c r="R649" s="8">
        <f t="shared" si="82"/>
        <v>0</v>
      </c>
      <c r="S649" s="8">
        <f>VLOOKUP($D649,{"29 - Psychiatrie (Erwachsene)",1;"30 - Kinder- und Jugendpsychiatrie",1;"297 - stationsäquivalente Behandlung in der Erwachsenenpsychiatrie (29)",1;"307 - stationsäquivalente Behandlung in der Kinder- und Jugendpsychiatrie (30)",1;"31 - Psychosomatik",1;"",0;0,0},2,0)</f>
        <v>0</v>
      </c>
      <c r="T649" s="8">
        <f t="shared" si="88"/>
        <v>0</v>
      </c>
      <c r="U649" s="8">
        <f t="shared" si="90"/>
        <v>0</v>
      </c>
      <c r="V649" s="8">
        <f t="shared" si="83"/>
        <v>0</v>
      </c>
      <c r="W649" s="8">
        <f t="shared" si="84"/>
        <v>0</v>
      </c>
      <c r="X649" s="8">
        <f t="shared" si="85"/>
        <v>0</v>
      </c>
      <c r="Y649" s="8" t="str">
        <f t="shared" si="86"/>
        <v/>
      </c>
      <c r="Z649" s="8" t="str">
        <f>VLOOKUP($D649,{"29 - Psychiatrie (Erwachsene)","BGI";"297 - stationsäquivalente Behandlung in der Erwachsenenpsychiatrie (29)","BGI";"30 - Kinder- und Jugendpsychiatrie","BGII";"307 - stationsäquivalente Behandlung in der Kinder- und Jugendpsychiatrie (30)","BGII";"31 - Psychosomatik","BGI";"","LEER";0,"Leer"},2,0)</f>
        <v>LEER</v>
      </c>
      <c r="AA649" s="8" t="str">
        <f t="shared" si="87"/>
        <v>Stationen</v>
      </c>
    </row>
    <row r="650" spans="2:27" ht="15" customHeight="1" x14ac:dyDescent="0.25">
      <c r="B650" s="76" t="str">
        <f t="shared" si="89"/>
        <v>!!!</v>
      </c>
      <c r="C650" s="310" t="str">
        <f>IF(LEN($E650)&gt;0,VLOOKUP(TEXT($E650,0),'Angaben Stationen'!$E$14:$V$215,17,0),"")</f>
        <v/>
      </c>
      <c r="D650" s="254" t="str">
        <f>IF(LEN($E650)&gt;0,VLOOKUP(TEXT($E650,0),'Angaben Stationen'!$E$14:$V$215,18,0),"")</f>
        <v/>
      </c>
      <c r="E650" s="344"/>
      <c r="F650" s="256"/>
      <c r="G650" s="256"/>
      <c r="H650" s="307"/>
      <c r="I650" s="183"/>
      <c r="R650" s="8">
        <f t="shared" si="82"/>
        <v>0</v>
      </c>
      <c r="S650" s="8">
        <f>VLOOKUP($D650,{"29 - Psychiatrie (Erwachsene)",1;"30 - Kinder- und Jugendpsychiatrie",1;"297 - stationsäquivalente Behandlung in der Erwachsenenpsychiatrie (29)",1;"307 - stationsäquivalente Behandlung in der Kinder- und Jugendpsychiatrie (30)",1;"31 - Psychosomatik",1;"",0;0,0},2,0)</f>
        <v>0</v>
      </c>
      <c r="T650" s="8">
        <f t="shared" si="88"/>
        <v>0</v>
      </c>
      <c r="U650" s="8">
        <f t="shared" si="90"/>
        <v>0</v>
      </c>
      <c r="V650" s="8">
        <f t="shared" si="83"/>
        <v>0</v>
      </c>
      <c r="W650" s="8">
        <f t="shared" si="84"/>
        <v>0</v>
      </c>
      <c r="X650" s="8">
        <f t="shared" si="85"/>
        <v>0</v>
      </c>
      <c r="Y650" s="8" t="str">
        <f t="shared" si="86"/>
        <v/>
      </c>
      <c r="Z650" s="8" t="str">
        <f>VLOOKUP($D650,{"29 - Psychiatrie (Erwachsene)","BGI";"297 - stationsäquivalente Behandlung in der Erwachsenenpsychiatrie (29)","BGI";"30 - Kinder- und Jugendpsychiatrie","BGII";"307 - stationsäquivalente Behandlung in der Kinder- und Jugendpsychiatrie (30)","BGII";"31 - Psychosomatik","BGI";"","LEER";0,"Leer"},2,0)</f>
        <v>LEER</v>
      </c>
      <c r="AA650" s="8" t="str">
        <f t="shared" si="87"/>
        <v>Stationen</v>
      </c>
    </row>
    <row r="651" spans="2:27" ht="15" customHeight="1" x14ac:dyDescent="0.25">
      <c r="B651" s="76" t="str">
        <f t="shared" si="89"/>
        <v>!!!</v>
      </c>
      <c r="C651" s="310" t="str">
        <f>IF(LEN($E651)&gt;0,VLOOKUP(TEXT($E651,0),'Angaben Stationen'!$E$14:$V$215,17,0),"")</f>
        <v/>
      </c>
      <c r="D651" s="254" t="str">
        <f>IF(LEN($E651)&gt;0,VLOOKUP(TEXT($E651,0),'Angaben Stationen'!$E$14:$V$215,18,0),"")</f>
        <v/>
      </c>
      <c r="E651" s="344"/>
      <c r="F651" s="256"/>
      <c r="G651" s="256"/>
      <c r="H651" s="307"/>
      <c r="I651" s="183"/>
      <c r="R651" s="8">
        <f t="shared" si="82"/>
        <v>0</v>
      </c>
      <c r="S651" s="8">
        <f>VLOOKUP($D651,{"29 - Psychiatrie (Erwachsene)",1;"30 - Kinder- und Jugendpsychiatrie",1;"297 - stationsäquivalente Behandlung in der Erwachsenenpsychiatrie (29)",1;"307 - stationsäquivalente Behandlung in der Kinder- und Jugendpsychiatrie (30)",1;"31 - Psychosomatik",1;"",0;0,0},2,0)</f>
        <v>0</v>
      </c>
      <c r="T651" s="8">
        <f t="shared" si="88"/>
        <v>0</v>
      </c>
      <c r="U651" s="8">
        <f t="shared" si="90"/>
        <v>0</v>
      </c>
      <c r="V651" s="8">
        <f t="shared" si="83"/>
        <v>0</v>
      </c>
      <c r="W651" s="8">
        <f t="shared" si="84"/>
        <v>0</v>
      </c>
      <c r="X651" s="8">
        <f t="shared" si="85"/>
        <v>0</v>
      </c>
      <c r="Y651" s="8" t="str">
        <f t="shared" si="86"/>
        <v/>
      </c>
      <c r="Z651" s="8" t="str">
        <f>VLOOKUP($D651,{"29 - Psychiatrie (Erwachsene)","BGI";"297 - stationsäquivalente Behandlung in der Erwachsenenpsychiatrie (29)","BGI";"30 - Kinder- und Jugendpsychiatrie","BGII";"307 - stationsäquivalente Behandlung in der Kinder- und Jugendpsychiatrie (30)","BGII";"31 - Psychosomatik","BGI";"","LEER";0,"Leer"},2,0)</f>
        <v>LEER</v>
      </c>
      <c r="AA651" s="8" t="str">
        <f t="shared" si="87"/>
        <v>Stationen</v>
      </c>
    </row>
    <row r="652" spans="2:27" ht="15" customHeight="1" x14ac:dyDescent="0.25">
      <c r="B652" s="76" t="str">
        <f t="shared" si="89"/>
        <v>!!!</v>
      </c>
      <c r="C652" s="310" t="str">
        <f>IF(LEN($E652)&gt;0,VLOOKUP(TEXT($E652,0),'Angaben Stationen'!$E$14:$V$215,17,0),"")</f>
        <v/>
      </c>
      <c r="D652" s="254" t="str">
        <f>IF(LEN($E652)&gt;0,VLOOKUP(TEXT($E652,0),'Angaben Stationen'!$E$14:$V$215,18,0),"")</f>
        <v/>
      </c>
      <c r="E652" s="344"/>
      <c r="F652" s="256"/>
      <c r="G652" s="256"/>
      <c r="H652" s="307"/>
      <c r="I652" s="183"/>
      <c r="R652" s="8">
        <f t="shared" si="82"/>
        <v>0</v>
      </c>
      <c r="S652" s="8">
        <f>VLOOKUP($D652,{"29 - Psychiatrie (Erwachsene)",1;"30 - Kinder- und Jugendpsychiatrie",1;"297 - stationsäquivalente Behandlung in der Erwachsenenpsychiatrie (29)",1;"307 - stationsäquivalente Behandlung in der Kinder- und Jugendpsychiatrie (30)",1;"31 - Psychosomatik",1;"",0;0,0},2,0)</f>
        <v>0</v>
      </c>
      <c r="T652" s="8">
        <f t="shared" si="88"/>
        <v>0</v>
      </c>
      <c r="U652" s="8">
        <f t="shared" si="90"/>
        <v>0</v>
      </c>
      <c r="V652" s="8">
        <f t="shared" si="83"/>
        <v>0</v>
      </c>
      <c r="W652" s="8">
        <f t="shared" si="84"/>
        <v>0</v>
      </c>
      <c r="X652" s="8">
        <f t="shared" si="85"/>
        <v>0</v>
      </c>
      <c r="Y652" s="8" t="str">
        <f t="shared" si="86"/>
        <v/>
      </c>
      <c r="Z652" s="8" t="str">
        <f>VLOOKUP($D652,{"29 - Psychiatrie (Erwachsene)","BGI";"297 - stationsäquivalente Behandlung in der Erwachsenenpsychiatrie (29)","BGI";"30 - Kinder- und Jugendpsychiatrie","BGII";"307 - stationsäquivalente Behandlung in der Kinder- und Jugendpsychiatrie (30)","BGII";"31 - Psychosomatik","BGI";"","LEER";0,"Leer"},2,0)</f>
        <v>LEER</v>
      </c>
      <c r="AA652" s="8" t="str">
        <f t="shared" si="87"/>
        <v>Stationen</v>
      </c>
    </row>
    <row r="653" spans="2:27" ht="15" customHeight="1" x14ac:dyDescent="0.25">
      <c r="B653" s="76" t="str">
        <f t="shared" si="89"/>
        <v>!!!</v>
      </c>
      <c r="C653" s="310" t="str">
        <f>IF(LEN($E653)&gt;0,VLOOKUP(TEXT($E653,0),'Angaben Stationen'!$E$14:$V$215,17,0),"")</f>
        <v/>
      </c>
      <c r="D653" s="254" t="str">
        <f>IF(LEN($E653)&gt;0,VLOOKUP(TEXT($E653,0),'Angaben Stationen'!$E$14:$V$215,18,0),"")</f>
        <v/>
      </c>
      <c r="E653" s="344"/>
      <c r="F653" s="256"/>
      <c r="G653" s="256"/>
      <c r="H653" s="307"/>
      <c r="I653" s="183"/>
      <c r="R653" s="8">
        <f t="shared" si="82"/>
        <v>0</v>
      </c>
      <c r="S653" s="8">
        <f>VLOOKUP($D653,{"29 - Psychiatrie (Erwachsene)",1;"30 - Kinder- und Jugendpsychiatrie",1;"297 - stationsäquivalente Behandlung in der Erwachsenenpsychiatrie (29)",1;"307 - stationsäquivalente Behandlung in der Kinder- und Jugendpsychiatrie (30)",1;"31 - Psychosomatik",1;"",0;0,0},2,0)</f>
        <v>0</v>
      </c>
      <c r="T653" s="8">
        <f t="shared" si="88"/>
        <v>0</v>
      </c>
      <c r="U653" s="8">
        <f t="shared" si="90"/>
        <v>0</v>
      </c>
      <c r="V653" s="8">
        <f t="shared" si="83"/>
        <v>0</v>
      </c>
      <c r="W653" s="8">
        <f t="shared" si="84"/>
        <v>0</v>
      </c>
      <c r="X653" s="8">
        <f t="shared" si="85"/>
        <v>0</v>
      </c>
      <c r="Y653" s="8" t="str">
        <f t="shared" si="86"/>
        <v/>
      </c>
      <c r="Z653" s="8" t="str">
        <f>VLOOKUP($D653,{"29 - Psychiatrie (Erwachsene)","BGI";"297 - stationsäquivalente Behandlung in der Erwachsenenpsychiatrie (29)","BGI";"30 - Kinder- und Jugendpsychiatrie","BGII";"307 - stationsäquivalente Behandlung in der Kinder- und Jugendpsychiatrie (30)","BGII";"31 - Psychosomatik","BGI";"","LEER";0,"Leer"},2,0)</f>
        <v>LEER</v>
      </c>
      <c r="AA653" s="8" t="str">
        <f t="shared" si="87"/>
        <v>Stationen</v>
      </c>
    </row>
    <row r="654" spans="2:27" ht="15" customHeight="1" x14ac:dyDescent="0.25">
      <c r="B654" s="76" t="str">
        <f t="shared" si="89"/>
        <v>!!!</v>
      </c>
      <c r="C654" s="310" t="str">
        <f>IF(LEN($E654)&gt;0,VLOOKUP(TEXT($E654,0),'Angaben Stationen'!$E$14:$V$215,17,0),"")</f>
        <v/>
      </c>
      <c r="D654" s="254" t="str">
        <f>IF(LEN($E654)&gt;0,VLOOKUP(TEXT($E654,0),'Angaben Stationen'!$E$14:$V$215,18,0),"")</f>
        <v/>
      </c>
      <c r="E654" s="344"/>
      <c r="F654" s="256"/>
      <c r="G654" s="256"/>
      <c r="H654" s="307"/>
      <c r="I654" s="183"/>
      <c r="R654" s="8">
        <f t="shared" si="82"/>
        <v>0</v>
      </c>
      <c r="S654" s="8">
        <f>VLOOKUP($D654,{"29 - Psychiatrie (Erwachsene)",1;"30 - Kinder- und Jugendpsychiatrie",1;"297 - stationsäquivalente Behandlung in der Erwachsenenpsychiatrie (29)",1;"307 - stationsäquivalente Behandlung in der Kinder- und Jugendpsychiatrie (30)",1;"31 - Psychosomatik",1;"",0;0,0},2,0)</f>
        <v>0</v>
      </c>
      <c r="T654" s="8">
        <f t="shared" si="88"/>
        <v>0</v>
      </c>
      <c r="U654" s="8">
        <f t="shared" si="90"/>
        <v>0</v>
      </c>
      <c r="V654" s="8">
        <f t="shared" si="83"/>
        <v>0</v>
      </c>
      <c r="W654" s="8">
        <f t="shared" si="84"/>
        <v>0</v>
      </c>
      <c r="X654" s="8">
        <f t="shared" si="85"/>
        <v>0</v>
      </c>
      <c r="Y654" s="8" t="str">
        <f t="shared" si="86"/>
        <v/>
      </c>
      <c r="Z654" s="8" t="str">
        <f>VLOOKUP($D654,{"29 - Psychiatrie (Erwachsene)","BGI";"297 - stationsäquivalente Behandlung in der Erwachsenenpsychiatrie (29)","BGI";"30 - Kinder- und Jugendpsychiatrie","BGII";"307 - stationsäquivalente Behandlung in der Kinder- und Jugendpsychiatrie (30)","BGII";"31 - Psychosomatik","BGI";"","LEER";0,"Leer"},2,0)</f>
        <v>LEER</v>
      </c>
      <c r="AA654" s="8" t="str">
        <f t="shared" si="87"/>
        <v>Stationen</v>
      </c>
    </row>
    <row r="655" spans="2:27" ht="15" customHeight="1" x14ac:dyDescent="0.25">
      <c r="B655" s="76" t="str">
        <f t="shared" si="89"/>
        <v>!!!</v>
      </c>
      <c r="C655" s="310" t="str">
        <f>IF(LEN($E655)&gt;0,VLOOKUP(TEXT($E655,0),'Angaben Stationen'!$E$14:$V$215,17,0),"")</f>
        <v/>
      </c>
      <c r="D655" s="254" t="str">
        <f>IF(LEN($E655)&gt;0,VLOOKUP(TEXT($E655,0),'Angaben Stationen'!$E$14:$V$215,18,0),"")</f>
        <v/>
      </c>
      <c r="E655" s="344"/>
      <c r="F655" s="256"/>
      <c r="G655" s="256"/>
      <c r="H655" s="307"/>
      <c r="I655" s="183"/>
      <c r="R655" s="8">
        <f t="shared" si="82"/>
        <v>0</v>
      </c>
      <c r="S655" s="8">
        <f>VLOOKUP($D655,{"29 - Psychiatrie (Erwachsene)",1;"30 - Kinder- und Jugendpsychiatrie",1;"297 - stationsäquivalente Behandlung in der Erwachsenenpsychiatrie (29)",1;"307 - stationsäquivalente Behandlung in der Kinder- und Jugendpsychiatrie (30)",1;"31 - Psychosomatik",1;"",0;0,0},2,0)</f>
        <v>0</v>
      </c>
      <c r="T655" s="8">
        <f t="shared" si="88"/>
        <v>0</v>
      </c>
      <c r="U655" s="8">
        <f t="shared" si="90"/>
        <v>0</v>
      </c>
      <c r="V655" s="8">
        <f t="shared" si="83"/>
        <v>0</v>
      </c>
      <c r="W655" s="8">
        <f t="shared" si="84"/>
        <v>0</v>
      </c>
      <c r="X655" s="8">
        <f t="shared" si="85"/>
        <v>0</v>
      </c>
      <c r="Y655" s="8" t="str">
        <f t="shared" si="86"/>
        <v/>
      </c>
      <c r="Z655" s="8" t="str">
        <f>VLOOKUP($D655,{"29 - Psychiatrie (Erwachsene)","BGI";"297 - stationsäquivalente Behandlung in der Erwachsenenpsychiatrie (29)","BGI";"30 - Kinder- und Jugendpsychiatrie","BGII";"307 - stationsäquivalente Behandlung in der Kinder- und Jugendpsychiatrie (30)","BGII";"31 - Psychosomatik","BGI";"","LEER";0,"Leer"},2,0)</f>
        <v>LEER</v>
      </c>
      <c r="AA655" s="8" t="str">
        <f t="shared" si="87"/>
        <v>Stationen</v>
      </c>
    </row>
    <row r="656" spans="2:27" ht="15" customHeight="1" x14ac:dyDescent="0.25">
      <c r="B656" s="76" t="str">
        <f t="shared" si="89"/>
        <v>!!!</v>
      </c>
      <c r="C656" s="310" t="str">
        <f>IF(LEN($E656)&gt;0,VLOOKUP(TEXT($E656,0),'Angaben Stationen'!$E$14:$V$215,17,0),"")</f>
        <v/>
      </c>
      <c r="D656" s="254" t="str">
        <f>IF(LEN($E656)&gt;0,VLOOKUP(TEXT($E656,0),'Angaben Stationen'!$E$14:$V$215,18,0),"")</f>
        <v/>
      </c>
      <c r="E656" s="344"/>
      <c r="F656" s="256"/>
      <c r="G656" s="256"/>
      <c r="H656" s="307"/>
      <c r="I656" s="183"/>
      <c r="R656" s="8">
        <f t="shared" si="82"/>
        <v>0</v>
      </c>
      <c r="S656" s="8">
        <f>VLOOKUP($D656,{"29 - Psychiatrie (Erwachsene)",1;"30 - Kinder- und Jugendpsychiatrie",1;"297 - stationsäquivalente Behandlung in der Erwachsenenpsychiatrie (29)",1;"307 - stationsäquivalente Behandlung in der Kinder- und Jugendpsychiatrie (30)",1;"31 - Psychosomatik",1;"",0;0,0},2,0)</f>
        <v>0</v>
      </c>
      <c r="T656" s="8">
        <f t="shared" si="88"/>
        <v>0</v>
      </c>
      <c r="U656" s="8">
        <f t="shared" si="90"/>
        <v>0</v>
      </c>
      <c r="V656" s="8">
        <f t="shared" si="83"/>
        <v>0</v>
      </c>
      <c r="W656" s="8">
        <f t="shared" si="84"/>
        <v>0</v>
      </c>
      <c r="X656" s="8">
        <f t="shared" si="85"/>
        <v>0</v>
      </c>
      <c r="Y656" s="8" t="str">
        <f t="shared" si="86"/>
        <v/>
      </c>
      <c r="Z656" s="8" t="str">
        <f>VLOOKUP($D656,{"29 - Psychiatrie (Erwachsene)","BGI";"297 - stationsäquivalente Behandlung in der Erwachsenenpsychiatrie (29)","BGI";"30 - Kinder- und Jugendpsychiatrie","BGII";"307 - stationsäquivalente Behandlung in der Kinder- und Jugendpsychiatrie (30)","BGII";"31 - Psychosomatik","BGI";"","LEER";0,"Leer"},2,0)</f>
        <v>LEER</v>
      </c>
      <c r="AA656" s="8" t="str">
        <f t="shared" si="87"/>
        <v>Stationen</v>
      </c>
    </row>
    <row r="657" spans="2:27" ht="15" customHeight="1" x14ac:dyDescent="0.25">
      <c r="B657" s="76" t="str">
        <f t="shared" si="89"/>
        <v>!!!</v>
      </c>
      <c r="C657" s="310" t="str">
        <f>IF(LEN($E657)&gt;0,VLOOKUP(TEXT($E657,0),'Angaben Stationen'!$E$14:$V$215,17,0),"")</f>
        <v/>
      </c>
      <c r="D657" s="254" t="str">
        <f>IF(LEN($E657)&gt;0,VLOOKUP(TEXT($E657,0),'Angaben Stationen'!$E$14:$V$215,18,0),"")</f>
        <v/>
      </c>
      <c r="E657" s="344"/>
      <c r="F657" s="256"/>
      <c r="G657" s="256"/>
      <c r="H657" s="307"/>
      <c r="I657" s="183"/>
      <c r="R657" s="8">
        <f t="shared" si="82"/>
        <v>0</v>
      </c>
      <c r="S657" s="8">
        <f>VLOOKUP($D657,{"29 - Psychiatrie (Erwachsene)",1;"30 - Kinder- und Jugendpsychiatrie",1;"297 - stationsäquivalente Behandlung in der Erwachsenenpsychiatrie (29)",1;"307 - stationsäquivalente Behandlung in der Kinder- und Jugendpsychiatrie (30)",1;"31 - Psychosomatik",1;"",0;0,0},2,0)</f>
        <v>0</v>
      </c>
      <c r="T657" s="8">
        <f t="shared" si="88"/>
        <v>0</v>
      </c>
      <c r="U657" s="8">
        <f t="shared" si="90"/>
        <v>0</v>
      </c>
      <c r="V657" s="8">
        <f t="shared" si="83"/>
        <v>0</v>
      </c>
      <c r="W657" s="8">
        <f t="shared" si="84"/>
        <v>0</v>
      </c>
      <c r="X657" s="8">
        <f t="shared" si="85"/>
        <v>0</v>
      </c>
      <c r="Y657" s="8" t="str">
        <f t="shared" si="86"/>
        <v/>
      </c>
      <c r="Z657" s="8" t="str">
        <f>VLOOKUP($D657,{"29 - Psychiatrie (Erwachsene)","BGI";"297 - stationsäquivalente Behandlung in der Erwachsenenpsychiatrie (29)","BGI";"30 - Kinder- und Jugendpsychiatrie","BGII";"307 - stationsäquivalente Behandlung in der Kinder- und Jugendpsychiatrie (30)","BGII";"31 - Psychosomatik","BGI";"","LEER";0,"Leer"},2,0)</f>
        <v>LEER</v>
      </c>
      <c r="AA657" s="8" t="str">
        <f t="shared" si="87"/>
        <v>Stationen</v>
      </c>
    </row>
    <row r="658" spans="2:27" ht="15" customHeight="1" x14ac:dyDescent="0.25">
      <c r="B658" s="76" t="str">
        <f t="shared" si="89"/>
        <v>!!!</v>
      </c>
      <c r="C658" s="310" t="str">
        <f>IF(LEN($E658)&gt;0,VLOOKUP(TEXT($E658,0),'Angaben Stationen'!$E$14:$V$215,17,0),"")</f>
        <v/>
      </c>
      <c r="D658" s="254" t="str">
        <f>IF(LEN($E658)&gt;0,VLOOKUP(TEXT($E658,0),'Angaben Stationen'!$E$14:$V$215,18,0),"")</f>
        <v/>
      </c>
      <c r="E658" s="344"/>
      <c r="F658" s="256"/>
      <c r="G658" s="256"/>
      <c r="H658" s="307"/>
      <c r="I658" s="183"/>
      <c r="R658" s="8">
        <f t="shared" si="82"/>
        <v>0</v>
      </c>
      <c r="S658" s="8">
        <f>VLOOKUP($D658,{"29 - Psychiatrie (Erwachsene)",1;"30 - Kinder- und Jugendpsychiatrie",1;"297 - stationsäquivalente Behandlung in der Erwachsenenpsychiatrie (29)",1;"307 - stationsäquivalente Behandlung in der Kinder- und Jugendpsychiatrie (30)",1;"31 - Psychosomatik",1;"",0;0,0},2,0)</f>
        <v>0</v>
      </c>
      <c r="T658" s="8">
        <f t="shared" si="88"/>
        <v>0</v>
      </c>
      <c r="U658" s="8">
        <f t="shared" si="90"/>
        <v>0</v>
      </c>
      <c r="V658" s="8">
        <f t="shared" si="83"/>
        <v>0</v>
      </c>
      <c r="W658" s="8">
        <f t="shared" si="84"/>
        <v>0</v>
      </c>
      <c r="X658" s="8">
        <f t="shared" si="85"/>
        <v>0</v>
      </c>
      <c r="Y658" s="8" t="str">
        <f t="shared" si="86"/>
        <v/>
      </c>
      <c r="Z658" s="8" t="str">
        <f>VLOOKUP($D658,{"29 - Psychiatrie (Erwachsene)","BGI";"297 - stationsäquivalente Behandlung in der Erwachsenenpsychiatrie (29)","BGI";"30 - Kinder- und Jugendpsychiatrie","BGII";"307 - stationsäquivalente Behandlung in der Kinder- und Jugendpsychiatrie (30)","BGII";"31 - Psychosomatik","BGI";"","LEER";0,"Leer"},2,0)</f>
        <v>LEER</v>
      </c>
      <c r="AA658" s="8" t="str">
        <f t="shared" si="87"/>
        <v>Stationen</v>
      </c>
    </row>
    <row r="659" spans="2:27" ht="15" customHeight="1" x14ac:dyDescent="0.25">
      <c r="B659" s="76" t="str">
        <f t="shared" si="89"/>
        <v>!!!</v>
      </c>
      <c r="C659" s="310" t="str">
        <f>IF(LEN($E659)&gt;0,VLOOKUP(TEXT($E659,0),'Angaben Stationen'!$E$14:$V$215,17,0),"")</f>
        <v/>
      </c>
      <c r="D659" s="254" t="str">
        <f>IF(LEN($E659)&gt;0,VLOOKUP(TEXT($E659,0),'Angaben Stationen'!$E$14:$V$215,18,0),"")</f>
        <v/>
      </c>
      <c r="E659" s="344"/>
      <c r="F659" s="256"/>
      <c r="G659" s="256"/>
      <c r="H659" s="307"/>
      <c r="I659" s="183"/>
      <c r="R659" s="8">
        <f t="shared" si="82"/>
        <v>0</v>
      </c>
      <c r="S659" s="8">
        <f>VLOOKUP($D659,{"29 - Psychiatrie (Erwachsene)",1;"30 - Kinder- und Jugendpsychiatrie",1;"297 - stationsäquivalente Behandlung in der Erwachsenenpsychiatrie (29)",1;"307 - stationsäquivalente Behandlung in der Kinder- und Jugendpsychiatrie (30)",1;"31 - Psychosomatik",1;"",0;0,0},2,0)</f>
        <v>0</v>
      </c>
      <c r="T659" s="8">
        <f t="shared" si="88"/>
        <v>0</v>
      </c>
      <c r="U659" s="8">
        <f t="shared" si="90"/>
        <v>0</v>
      </c>
      <c r="V659" s="8">
        <f t="shared" si="83"/>
        <v>0</v>
      </c>
      <c r="W659" s="8">
        <f t="shared" si="84"/>
        <v>0</v>
      </c>
      <c r="X659" s="8">
        <f t="shared" si="85"/>
        <v>0</v>
      </c>
      <c r="Y659" s="8" t="str">
        <f t="shared" si="86"/>
        <v/>
      </c>
      <c r="Z659" s="8" t="str">
        <f>VLOOKUP($D659,{"29 - Psychiatrie (Erwachsene)","BGI";"297 - stationsäquivalente Behandlung in der Erwachsenenpsychiatrie (29)","BGI";"30 - Kinder- und Jugendpsychiatrie","BGII";"307 - stationsäquivalente Behandlung in der Kinder- und Jugendpsychiatrie (30)","BGII";"31 - Psychosomatik","BGI";"","LEER";0,"Leer"},2,0)</f>
        <v>LEER</v>
      </c>
      <c r="AA659" s="8" t="str">
        <f t="shared" si="87"/>
        <v>Stationen</v>
      </c>
    </row>
    <row r="660" spans="2:27" ht="15" customHeight="1" x14ac:dyDescent="0.25">
      <c r="B660" s="76" t="str">
        <f t="shared" si="89"/>
        <v>!!!</v>
      </c>
      <c r="C660" s="310" t="str">
        <f>IF(LEN($E660)&gt;0,VLOOKUP(TEXT($E660,0),'Angaben Stationen'!$E$14:$V$215,17,0),"")</f>
        <v/>
      </c>
      <c r="D660" s="254" t="str">
        <f>IF(LEN($E660)&gt;0,VLOOKUP(TEXT($E660,0),'Angaben Stationen'!$E$14:$V$215,18,0),"")</f>
        <v/>
      </c>
      <c r="E660" s="344"/>
      <c r="F660" s="256"/>
      <c r="G660" s="256"/>
      <c r="H660" s="307"/>
      <c r="I660" s="183"/>
      <c r="R660" s="8">
        <f t="shared" si="82"/>
        <v>0</v>
      </c>
      <c r="S660" s="8">
        <f>VLOOKUP($D660,{"29 - Psychiatrie (Erwachsene)",1;"30 - Kinder- und Jugendpsychiatrie",1;"297 - stationsäquivalente Behandlung in der Erwachsenenpsychiatrie (29)",1;"307 - stationsäquivalente Behandlung in der Kinder- und Jugendpsychiatrie (30)",1;"31 - Psychosomatik",1;"",0;0,0},2,0)</f>
        <v>0</v>
      </c>
      <c r="T660" s="8">
        <f t="shared" si="88"/>
        <v>0</v>
      </c>
      <c r="U660" s="8">
        <f t="shared" si="90"/>
        <v>0</v>
      </c>
      <c r="V660" s="8">
        <f t="shared" si="83"/>
        <v>0</v>
      </c>
      <c r="W660" s="8">
        <f t="shared" si="84"/>
        <v>0</v>
      </c>
      <c r="X660" s="8">
        <f t="shared" si="85"/>
        <v>0</v>
      </c>
      <c r="Y660" s="8" t="str">
        <f t="shared" si="86"/>
        <v/>
      </c>
      <c r="Z660" s="8" t="str">
        <f>VLOOKUP($D660,{"29 - Psychiatrie (Erwachsene)","BGI";"297 - stationsäquivalente Behandlung in der Erwachsenenpsychiatrie (29)","BGI";"30 - Kinder- und Jugendpsychiatrie","BGII";"307 - stationsäquivalente Behandlung in der Kinder- und Jugendpsychiatrie (30)","BGII";"31 - Psychosomatik","BGI";"","LEER";0,"Leer"},2,0)</f>
        <v>LEER</v>
      </c>
      <c r="AA660" s="8" t="str">
        <f t="shared" si="87"/>
        <v>Stationen</v>
      </c>
    </row>
    <row r="661" spans="2:27" ht="15" customHeight="1" x14ac:dyDescent="0.25">
      <c r="B661" s="76" t="str">
        <f t="shared" si="89"/>
        <v>!!!</v>
      </c>
      <c r="C661" s="310" t="str">
        <f>IF(LEN($E661)&gt;0,VLOOKUP(TEXT($E661,0),'Angaben Stationen'!$E$14:$V$215,17,0),"")</f>
        <v/>
      </c>
      <c r="D661" s="254" t="str">
        <f>IF(LEN($E661)&gt;0,VLOOKUP(TEXT($E661,0),'Angaben Stationen'!$E$14:$V$215,18,0),"")</f>
        <v/>
      </c>
      <c r="E661" s="344"/>
      <c r="F661" s="256"/>
      <c r="G661" s="256"/>
      <c r="H661" s="307"/>
      <c r="I661" s="183"/>
      <c r="R661" s="8">
        <f t="shared" si="82"/>
        <v>0</v>
      </c>
      <c r="S661" s="8">
        <f>VLOOKUP($D661,{"29 - Psychiatrie (Erwachsene)",1;"30 - Kinder- und Jugendpsychiatrie",1;"297 - stationsäquivalente Behandlung in der Erwachsenenpsychiatrie (29)",1;"307 - stationsäquivalente Behandlung in der Kinder- und Jugendpsychiatrie (30)",1;"31 - Psychosomatik",1;"",0;0,0},2,0)</f>
        <v>0</v>
      </c>
      <c r="T661" s="8">
        <f t="shared" si="88"/>
        <v>0</v>
      </c>
      <c r="U661" s="8">
        <f t="shared" si="90"/>
        <v>0</v>
      </c>
      <c r="V661" s="8">
        <f t="shared" si="83"/>
        <v>0</v>
      </c>
      <c r="W661" s="8">
        <f t="shared" si="84"/>
        <v>0</v>
      </c>
      <c r="X661" s="8">
        <f t="shared" si="85"/>
        <v>0</v>
      </c>
      <c r="Y661" s="8" t="str">
        <f t="shared" si="86"/>
        <v/>
      </c>
      <c r="Z661" s="8" t="str">
        <f>VLOOKUP($D661,{"29 - Psychiatrie (Erwachsene)","BGI";"297 - stationsäquivalente Behandlung in der Erwachsenenpsychiatrie (29)","BGI";"30 - Kinder- und Jugendpsychiatrie","BGII";"307 - stationsäquivalente Behandlung in der Kinder- und Jugendpsychiatrie (30)","BGII";"31 - Psychosomatik","BGI";"","LEER";0,"Leer"},2,0)</f>
        <v>LEER</v>
      </c>
      <c r="AA661" s="8" t="str">
        <f t="shared" si="87"/>
        <v>Stationen</v>
      </c>
    </row>
    <row r="662" spans="2:27" ht="15" customHeight="1" x14ac:dyDescent="0.25">
      <c r="B662" s="76" t="str">
        <f t="shared" si="89"/>
        <v>!!!</v>
      </c>
      <c r="C662" s="310" t="str">
        <f>IF(LEN($E662)&gt;0,VLOOKUP(TEXT($E662,0),'Angaben Stationen'!$E$14:$V$215,17,0),"")</f>
        <v/>
      </c>
      <c r="D662" s="254" t="str">
        <f>IF(LEN($E662)&gt;0,VLOOKUP(TEXT($E662,0),'Angaben Stationen'!$E$14:$V$215,18,0),"")</f>
        <v/>
      </c>
      <c r="E662" s="344"/>
      <c r="F662" s="256"/>
      <c r="G662" s="256"/>
      <c r="H662" s="307"/>
      <c r="I662" s="183"/>
      <c r="R662" s="8">
        <f t="shared" si="82"/>
        <v>0</v>
      </c>
      <c r="S662" s="8">
        <f>VLOOKUP($D662,{"29 - Psychiatrie (Erwachsene)",1;"30 - Kinder- und Jugendpsychiatrie",1;"297 - stationsäquivalente Behandlung in der Erwachsenenpsychiatrie (29)",1;"307 - stationsäquivalente Behandlung in der Kinder- und Jugendpsychiatrie (30)",1;"31 - Psychosomatik",1;"",0;0,0},2,0)</f>
        <v>0</v>
      </c>
      <c r="T662" s="8">
        <f t="shared" si="88"/>
        <v>0</v>
      </c>
      <c r="U662" s="8">
        <f t="shared" si="90"/>
        <v>0</v>
      </c>
      <c r="V662" s="8">
        <f t="shared" si="83"/>
        <v>0</v>
      </c>
      <c r="W662" s="8">
        <f t="shared" si="84"/>
        <v>0</v>
      </c>
      <c r="X662" s="8">
        <f t="shared" si="85"/>
        <v>0</v>
      </c>
      <c r="Y662" s="8" t="str">
        <f t="shared" si="86"/>
        <v/>
      </c>
      <c r="Z662" s="8" t="str">
        <f>VLOOKUP($D662,{"29 - Psychiatrie (Erwachsene)","BGI";"297 - stationsäquivalente Behandlung in der Erwachsenenpsychiatrie (29)","BGI";"30 - Kinder- und Jugendpsychiatrie","BGII";"307 - stationsäquivalente Behandlung in der Kinder- und Jugendpsychiatrie (30)","BGII";"31 - Psychosomatik","BGI";"","LEER";0,"Leer"},2,0)</f>
        <v>LEER</v>
      </c>
      <c r="AA662" s="8" t="str">
        <f t="shared" si="87"/>
        <v>Stationen</v>
      </c>
    </row>
    <row r="663" spans="2:27" ht="15" customHeight="1" x14ac:dyDescent="0.25">
      <c r="B663" s="76" t="str">
        <f t="shared" si="89"/>
        <v>!!!</v>
      </c>
      <c r="C663" s="310" t="str">
        <f>IF(LEN($E663)&gt;0,VLOOKUP(TEXT($E663,0),'Angaben Stationen'!$E$14:$V$215,17,0),"")</f>
        <v/>
      </c>
      <c r="D663" s="254" t="str">
        <f>IF(LEN($E663)&gt;0,VLOOKUP(TEXT($E663,0),'Angaben Stationen'!$E$14:$V$215,18,0),"")</f>
        <v/>
      </c>
      <c r="E663" s="344"/>
      <c r="F663" s="256"/>
      <c r="G663" s="256"/>
      <c r="H663" s="307"/>
      <c r="I663" s="183"/>
      <c r="R663" s="8">
        <f t="shared" si="82"/>
        <v>0</v>
      </c>
      <c r="S663" s="8">
        <f>VLOOKUP($D663,{"29 - Psychiatrie (Erwachsene)",1;"30 - Kinder- und Jugendpsychiatrie",1;"297 - stationsäquivalente Behandlung in der Erwachsenenpsychiatrie (29)",1;"307 - stationsäquivalente Behandlung in der Kinder- und Jugendpsychiatrie (30)",1;"31 - Psychosomatik",1;"",0;0,0},2,0)</f>
        <v>0</v>
      </c>
      <c r="T663" s="8">
        <f t="shared" si="88"/>
        <v>0</v>
      </c>
      <c r="U663" s="8">
        <f t="shared" si="90"/>
        <v>0</v>
      </c>
      <c r="V663" s="8">
        <f t="shared" si="83"/>
        <v>0</v>
      </c>
      <c r="W663" s="8">
        <f t="shared" si="84"/>
        <v>0</v>
      </c>
      <c r="X663" s="8">
        <f t="shared" si="85"/>
        <v>0</v>
      </c>
      <c r="Y663" s="8" t="str">
        <f t="shared" si="86"/>
        <v/>
      </c>
      <c r="Z663" s="8" t="str">
        <f>VLOOKUP($D663,{"29 - Psychiatrie (Erwachsene)","BGI";"297 - stationsäquivalente Behandlung in der Erwachsenenpsychiatrie (29)","BGI";"30 - Kinder- und Jugendpsychiatrie","BGII";"307 - stationsäquivalente Behandlung in der Kinder- und Jugendpsychiatrie (30)","BGII";"31 - Psychosomatik","BGI";"","LEER";0,"Leer"},2,0)</f>
        <v>LEER</v>
      </c>
      <c r="AA663" s="8" t="str">
        <f t="shared" si="87"/>
        <v>Stationen</v>
      </c>
    </row>
    <row r="664" spans="2:27" ht="15" customHeight="1" x14ac:dyDescent="0.25">
      <c r="B664" s="76" t="str">
        <f t="shared" si="89"/>
        <v>!!!</v>
      </c>
      <c r="C664" s="310" t="str">
        <f>IF(LEN($E664)&gt;0,VLOOKUP(TEXT($E664,0),'Angaben Stationen'!$E$14:$V$215,17,0),"")</f>
        <v/>
      </c>
      <c r="D664" s="254" t="str">
        <f>IF(LEN($E664)&gt;0,VLOOKUP(TEXT($E664,0),'Angaben Stationen'!$E$14:$V$215,18,0),"")</f>
        <v/>
      </c>
      <c r="E664" s="344"/>
      <c r="F664" s="256"/>
      <c r="G664" s="256"/>
      <c r="H664" s="307"/>
      <c r="I664" s="183"/>
      <c r="R664" s="8">
        <f t="shared" si="82"/>
        <v>0</v>
      </c>
      <c r="S664" s="8">
        <f>VLOOKUP($D664,{"29 - Psychiatrie (Erwachsene)",1;"30 - Kinder- und Jugendpsychiatrie",1;"297 - stationsäquivalente Behandlung in der Erwachsenenpsychiatrie (29)",1;"307 - stationsäquivalente Behandlung in der Kinder- und Jugendpsychiatrie (30)",1;"31 - Psychosomatik",1;"",0;0,0},2,0)</f>
        <v>0</v>
      </c>
      <c r="T664" s="8">
        <f t="shared" si="88"/>
        <v>0</v>
      </c>
      <c r="U664" s="8">
        <f t="shared" si="90"/>
        <v>0</v>
      </c>
      <c r="V664" s="8">
        <f t="shared" si="83"/>
        <v>0</v>
      </c>
      <c r="W664" s="8">
        <f t="shared" si="84"/>
        <v>0</v>
      </c>
      <c r="X664" s="8">
        <f t="shared" si="85"/>
        <v>0</v>
      </c>
      <c r="Y664" s="8" t="str">
        <f t="shared" si="86"/>
        <v/>
      </c>
      <c r="Z664" s="8" t="str">
        <f>VLOOKUP($D664,{"29 - Psychiatrie (Erwachsene)","BGI";"297 - stationsäquivalente Behandlung in der Erwachsenenpsychiatrie (29)","BGI";"30 - Kinder- und Jugendpsychiatrie","BGII";"307 - stationsäquivalente Behandlung in der Kinder- und Jugendpsychiatrie (30)","BGII";"31 - Psychosomatik","BGI";"","LEER";0,"Leer"},2,0)</f>
        <v>LEER</v>
      </c>
      <c r="AA664" s="8" t="str">
        <f t="shared" si="87"/>
        <v>Stationen</v>
      </c>
    </row>
    <row r="665" spans="2:27" ht="15" customHeight="1" x14ac:dyDescent="0.25">
      <c r="B665" s="76" t="str">
        <f t="shared" si="89"/>
        <v>!!!</v>
      </c>
      <c r="C665" s="310" t="str">
        <f>IF(LEN($E665)&gt;0,VLOOKUP(TEXT($E665,0),'Angaben Stationen'!$E$14:$V$215,17,0),"")</f>
        <v/>
      </c>
      <c r="D665" s="254" t="str">
        <f>IF(LEN($E665)&gt;0,VLOOKUP(TEXT($E665,0),'Angaben Stationen'!$E$14:$V$215,18,0),"")</f>
        <v/>
      </c>
      <c r="E665" s="344"/>
      <c r="F665" s="256"/>
      <c r="G665" s="256"/>
      <c r="H665" s="307"/>
      <c r="I665" s="183"/>
      <c r="R665" s="8">
        <f t="shared" si="82"/>
        <v>0</v>
      </c>
      <c r="S665" s="8">
        <f>VLOOKUP($D665,{"29 - Psychiatrie (Erwachsene)",1;"30 - Kinder- und Jugendpsychiatrie",1;"297 - stationsäquivalente Behandlung in der Erwachsenenpsychiatrie (29)",1;"307 - stationsäquivalente Behandlung in der Kinder- und Jugendpsychiatrie (30)",1;"31 - Psychosomatik",1;"",0;0,0},2,0)</f>
        <v>0</v>
      </c>
      <c r="T665" s="8">
        <f t="shared" si="88"/>
        <v>0</v>
      </c>
      <c r="U665" s="8">
        <f t="shared" si="90"/>
        <v>0</v>
      </c>
      <c r="V665" s="8">
        <f t="shared" si="83"/>
        <v>0</v>
      </c>
      <c r="W665" s="8">
        <f t="shared" si="84"/>
        <v>0</v>
      </c>
      <c r="X665" s="8">
        <f t="shared" si="85"/>
        <v>0</v>
      </c>
      <c r="Y665" s="8" t="str">
        <f t="shared" si="86"/>
        <v/>
      </c>
      <c r="Z665" s="8" t="str">
        <f>VLOOKUP($D665,{"29 - Psychiatrie (Erwachsene)","BGI";"297 - stationsäquivalente Behandlung in der Erwachsenenpsychiatrie (29)","BGI";"30 - Kinder- und Jugendpsychiatrie","BGII";"307 - stationsäquivalente Behandlung in der Kinder- und Jugendpsychiatrie (30)","BGII";"31 - Psychosomatik","BGI";"","LEER";0,"Leer"},2,0)</f>
        <v>LEER</v>
      </c>
      <c r="AA665" s="8" t="str">
        <f t="shared" si="87"/>
        <v>Stationen</v>
      </c>
    </row>
    <row r="666" spans="2:27" ht="15" customHeight="1" x14ac:dyDescent="0.25">
      <c r="B666" s="76" t="str">
        <f t="shared" si="89"/>
        <v>!!!</v>
      </c>
      <c r="C666" s="310" t="str">
        <f>IF(LEN($E666)&gt;0,VLOOKUP(TEXT($E666,0),'Angaben Stationen'!$E$14:$V$215,17,0),"")</f>
        <v/>
      </c>
      <c r="D666" s="254" t="str">
        <f>IF(LEN($E666)&gt;0,VLOOKUP(TEXT($E666,0),'Angaben Stationen'!$E$14:$V$215,18,0),"")</f>
        <v/>
      </c>
      <c r="E666" s="344"/>
      <c r="F666" s="256"/>
      <c r="G666" s="256"/>
      <c r="H666" s="307"/>
      <c r="I666" s="183"/>
      <c r="R666" s="8">
        <f t="shared" si="82"/>
        <v>0</v>
      </c>
      <c r="S666" s="8">
        <f>VLOOKUP($D666,{"29 - Psychiatrie (Erwachsene)",1;"30 - Kinder- und Jugendpsychiatrie",1;"297 - stationsäquivalente Behandlung in der Erwachsenenpsychiatrie (29)",1;"307 - stationsäquivalente Behandlung in der Kinder- und Jugendpsychiatrie (30)",1;"31 - Psychosomatik",1;"",0;0,0},2,0)</f>
        <v>0</v>
      </c>
      <c r="T666" s="8">
        <f t="shared" si="88"/>
        <v>0</v>
      </c>
      <c r="U666" s="8">
        <f t="shared" si="90"/>
        <v>0</v>
      </c>
      <c r="V666" s="8">
        <f t="shared" si="83"/>
        <v>0</v>
      </c>
      <c r="W666" s="8">
        <f t="shared" si="84"/>
        <v>0</v>
      </c>
      <c r="X666" s="8">
        <f t="shared" si="85"/>
        <v>0</v>
      </c>
      <c r="Y666" s="8" t="str">
        <f t="shared" si="86"/>
        <v/>
      </c>
      <c r="Z666" s="8" t="str">
        <f>VLOOKUP($D666,{"29 - Psychiatrie (Erwachsene)","BGI";"297 - stationsäquivalente Behandlung in der Erwachsenenpsychiatrie (29)","BGI";"30 - Kinder- und Jugendpsychiatrie","BGII";"307 - stationsäquivalente Behandlung in der Kinder- und Jugendpsychiatrie (30)","BGII";"31 - Psychosomatik","BGI";"","LEER";0,"Leer"},2,0)</f>
        <v>LEER</v>
      </c>
      <c r="AA666" s="8" t="str">
        <f t="shared" si="87"/>
        <v>Stationen</v>
      </c>
    </row>
    <row r="667" spans="2:27" ht="15" customHeight="1" x14ac:dyDescent="0.25">
      <c r="B667" s="76" t="str">
        <f t="shared" si="89"/>
        <v>!!!</v>
      </c>
      <c r="C667" s="310" t="str">
        <f>IF(LEN($E667)&gt;0,VLOOKUP(TEXT($E667,0),'Angaben Stationen'!$E$14:$V$215,17,0),"")</f>
        <v/>
      </c>
      <c r="D667" s="254" t="str">
        <f>IF(LEN($E667)&gt;0,VLOOKUP(TEXT($E667,0),'Angaben Stationen'!$E$14:$V$215,18,0),"")</f>
        <v/>
      </c>
      <c r="E667" s="344"/>
      <c r="F667" s="256"/>
      <c r="G667" s="256"/>
      <c r="H667" s="307"/>
      <c r="I667" s="183"/>
      <c r="R667" s="8">
        <f t="shared" si="82"/>
        <v>0</v>
      </c>
      <c r="S667" s="8">
        <f>VLOOKUP($D667,{"29 - Psychiatrie (Erwachsene)",1;"30 - Kinder- und Jugendpsychiatrie",1;"297 - stationsäquivalente Behandlung in der Erwachsenenpsychiatrie (29)",1;"307 - stationsäquivalente Behandlung in der Kinder- und Jugendpsychiatrie (30)",1;"31 - Psychosomatik",1;"",0;0,0},2,0)</f>
        <v>0</v>
      </c>
      <c r="T667" s="8">
        <f t="shared" si="88"/>
        <v>0</v>
      </c>
      <c r="U667" s="8">
        <f t="shared" si="90"/>
        <v>0</v>
      </c>
      <c r="V667" s="8">
        <f t="shared" si="83"/>
        <v>0</v>
      </c>
      <c r="W667" s="8">
        <f t="shared" si="84"/>
        <v>0</v>
      </c>
      <c r="X667" s="8">
        <f t="shared" si="85"/>
        <v>0</v>
      </c>
      <c r="Y667" s="8" t="str">
        <f t="shared" si="86"/>
        <v/>
      </c>
      <c r="Z667" s="8" t="str">
        <f>VLOOKUP($D667,{"29 - Psychiatrie (Erwachsene)","BGI";"297 - stationsäquivalente Behandlung in der Erwachsenenpsychiatrie (29)","BGI";"30 - Kinder- und Jugendpsychiatrie","BGII";"307 - stationsäquivalente Behandlung in der Kinder- und Jugendpsychiatrie (30)","BGII";"31 - Psychosomatik","BGI";"","LEER";0,"Leer"},2,0)</f>
        <v>LEER</v>
      </c>
      <c r="AA667" s="8" t="str">
        <f t="shared" si="87"/>
        <v>Stationen</v>
      </c>
    </row>
    <row r="668" spans="2:27" ht="15" customHeight="1" x14ac:dyDescent="0.25">
      <c r="B668" s="76" t="str">
        <f t="shared" si="89"/>
        <v>!!!</v>
      </c>
      <c r="C668" s="310" t="str">
        <f>IF(LEN($E668)&gt;0,VLOOKUP(TEXT($E668,0),'Angaben Stationen'!$E$14:$V$215,17,0),"")</f>
        <v/>
      </c>
      <c r="D668" s="254" t="str">
        <f>IF(LEN($E668)&gt;0,VLOOKUP(TEXT($E668,0),'Angaben Stationen'!$E$14:$V$215,18,0),"")</f>
        <v/>
      </c>
      <c r="E668" s="344"/>
      <c r="F668" s="256"/>
      <c r="G668" s="256"/>
      <c r="H668" s="307"/>
      <c r="I668" s="183"/>
      <c r="R668" s="8">
        <f t="shared" si="82"/>
        <v>0</v>
      </c>
      <c r="S668" s="8">
        <f>VLOOKUP($D668,{"29 - Psychiatrie (Erwachsene)",1;"30 - Kinder- und Jugendpsychiatrie",1;"297 - stationsäquivalente Behandlung in der Erwachsenenpsychiatrie (29)",1;"307 - stationsäquivalente Behandlung in der Kinder- und Jugendpsychiatrie (30)",1;"31 - Psychosomatik",1;"",0;0,0},2,0)</f>
        <v>0</v>
      </c>
      <c r="T668" s="8">
        <f t="shared" si="88"/>
        <v>0</v>
      </c>
      <c r="U668" s="8">
        <f t="shared" si="90"/>
        <v>0</v>
      </c>
      <c r="V668" s="8">
        <f t="shared" si="83"/>
        <v>0</v>
      </c>
      <c r="W668" s="8">
        <f t="shared" si="84"/>
        <v>0</v>
      </c>
      <c r="X668" s="8">
        <f t="shared" si="85"/>
        <v>0</v>
      </c>
      <c r="Y668" s="8" t="str">
        <f t="shared" si="86"/>
        <v/>
      </c>
      <c r="Z668" s="8" t="str">
        <f>VLOOKUP($D668,{"29 - Psychiatrie (Erwachsene)","BGI";"297 - stationsäquivalente Behandlung in der Erwachsenenpsychiatrie (29)","BGI";"30 - Kinder- und Jugendpsychiatrie","BGII";"307 - stationsäquivalente Behandlung in der Kinder- und Jugendpsychiatrie (30)","BGII";"31 - Psychosomatik","BGI";"","LEER";0,"Leer"},2,0)</f>
        <v>LEER</v>
      </c>
      <c r="AA668" s="8" t="str">
        <f t="shared" si="87"/>
        <v>Stationen</v>
      </c>
    </row>
    <row r="669" spans="2:27" ht="15" customHeight="1" x14ac:dyDescent="0.25">
      <c r="B669" s="76" t="str">
        <f t="shared" si="89"/>
        <v>!!!</v>
      </c>
      <c r="C669" s="310" t="str">
        <f>IF(LEN($E669)&gt;0,VLOOKUP(TEXT($E669,0),'Angaben Stationen'!$E$14:$V$215,17,0),"")</f>
        <v/>
      </c>
      <c r="D669" s="254" t="str">
        <f>IF(LEN($E669)&gt;0,VLOOKUP(TEXT($E669,0),'Angaben Stationen'!$E$14:$V$215,18,0),"")</f>
        <v/>
      </c>
      <c r="E669" s="344"/>
      <c r="F669" s="256"/>
      <c r="G669" s="256"/>
      <c r="H669" s="307"/>
      <c r="I669" s="183"/>
      <c r="R669" s="8">
        <f t="shared" si="82"/>
        <v>0</v>
      </c>
      <c r="S669" s="8">
        <f>VLOOKUP($D669,{"29 - Psychiatrie (Erwachsene)",1;"30 - Kinder- und Jugendpsychiatrie",1;"297 - stationsäquivalente Behandlung in der Erwachsenenpsychiatrie (29)",1;"307 - stationsäquivalente Behandlung in der Kinder- und Jugendpsychiatrie (30)",1;"31 - Psychosomatik",1;"",0;0,0},2,0)</f>
        <v>0</v>
      </c>
      <c r="T669" s="8">
        <f t="shared" si="88"/>
        <v>0</v>
      </c>
      <c r="U669" s="8">
        <f t="shared" si="90"/>
        <v>0</v>
      </c>
      <c r="V669" s="8">
        <f t="shared" si="83"/>
        <v>0</v>
      </c>
      <c r="W669" s="8">
        <f t="shared" si="84"/>
        <v>0</v>
      </c>
      <c r="X669" s="8">
        <f t="shared" si="85"/>
        <v>0</v>
      </c>
      <c r="Y669" s="8" t="str">
        <f t="shared" si="86"/>
        <v/>
      </c>
      <c r="Z669" s="8" t="str">
        <f>VLOOKUP($D669,{"29 - Psychiatrie (Erwachsene)","BGI";"297 - stationsäquivalente Behandlung in der Erwachsenenpsychiatrie (29)","BGI";"30 - Kinder- und Jugendpsychiatrie","BGII";"307 - stationsäquivalente Behandlung in der Kinder- und Jugendpsychiatrie (30)","BGII";"31 - Psychosomatik","BGI";"","LEER";0,"Leer"},2,0)</f>
        <v>LEER</v>
      </c>
      <c r="AA669" s="8" t="str">
        <f t="shared" si="87"/>
        <v>Stationen</v>
      </c>
    </row>
    <row r="670" spans="2:27" ht="15" customHeight="1" x14ac:dyDescent="0.25">
      <c r="B670" s="76" t="str">
        <f t="shared" si="89"/>
        <v>!!!</v>
      </c>
      <c r="C670" s="310" t="str">
        <f>IF(LEN($E670)&gt;0,VLOOKUP(TEXT($E670,0),'Angaben Stationen'!$E$14:$V$215,17,0),"")</f>
        <v/>
      </c>
      <c r="D670" s="254" t="str">
        <f>IF(LEN($E670)&gt;0,VLOOKUP(TEXT($E670,0),'Angaben Stationen'!$E$14:$V$215,18,0),"")</f>
        <v/>
      </c>
      <c r="E670" s="344"/>
      <c r="F670" s="256"/>
      <c r="G670" s="256"/>
      <c r="H670" s="307"/>
      <c r="I670" s="183"/>
      <c r="R670" s="8">
        <f t="shared" si="82"/>
        <v>0</v>
      </c>
      <c r="S670" s="8">
        <f>VLOOKUP($D670,{"29 - Psychiatrie (Erwachsene)",1;"30 - Kinder- und Jugendpsychiatrie",1;"297 - stationsäquivalente Behandlung in der Erwachsenenpsychiatrie (29)",1;"307 - stationsäquivalente Behandlung in der Kinder- und Jugendpsychiatrie (30)",1;"31 - Psychosomatik",1;"",0;0,0},2,0)</f>
        <v>0</v>
      </c>
      <c r="T670" s="8">
        <f t="shared" si="88"/>
        <v>0</v>
      </c>
      <c r="U670" s="8">
        <f t="shared" si="90"/>
        <v>0</v>
      </c>
      <c r="V670" s="8">
        <f t="shared" si="83"/>
        <v>0</v>
      </c>
      <c r="W670" s="8">
        <f t="shared" si="84"/>
        <v>0</v>
      </c>
      <c r="X670" s="8">
        <f t="shared" si="85"/>
        <v>0</v>
      </c>
      <c r="Y670" s="8" t="str">
        <f t="shared" si="86"/>
        <v/>
      </c>
      <c r="Z670" s="8" t="str">
        <f>VLOOKUP($D670,{"29 - Psychiatrie (Erwachsene)","BGI";"297 - stationsäquivalente Behandlung in der Erwachsenenpsychiatrie (29)","BGI";"30 - Kinder- und Jugendpsychiatrie","BGII";"307 - stationsäquivalente Behandlung in der Kinder- und Jugendpsychiatrie (30)","BGII";"31 - Psychosomatik","BGI";"","LEER";0,"Leer"},2,0)</f>
        <v>LEER</v>
      </c>
      <c r="AA670" s="8" t="str">
        <f t="shared" si="87"/>
        <v>Stationen</v>
      </c>
    </row>
    <row r="671" spans="2:27" ht="15" customHeight="1" x14ac:dyDescent="0.25">
      <c r="B671" s="76" t="str">
        <f t="shared" si="89"/>
        <v>!!!</v>
      </c>
      <c r="C671" s="310" t="str">
        <f>IF(LEN($E671)&gt;0,VLOOKUP(TEXT($E671,0),'Angaben Stationen'!$E$14:$V$215,17,0),"")</f>
        <v/>
      </c>
      <c r="D671" s="254" t="str">
        <f>IF(LEN($E671)&gt;0,VLOOKUP(TEXT($E671,0),'Angaben Stationen'!$E$14:$V$215,18,0),"")</f>
        <v/>
      </c>
      <c r="E671" s="344"/>
      <c r="F671" s="256"/>
      <c r="G671" s="256"/>
      <c r="H671" s="307"/>
      <c r="I671" s="183"/>
      <c r="R671" s="8">
        <f t="shared" si="82"/>
        <v>0</v>
      </c>
      <c r="S671" s="8">
        <f>VLOOKUP($D671,{"29 - Psychiatrie (Erwachsene)",1;"30 - Kinder- und Jugendpsychiatrie",1;"297 - stationsäquivalente Behandlung in der Erwachsenenpsychiatrie (29)",1;"307 - stationsäquivalente Behandlung in der Kinder- und Jugendpsychiatrie (30)",1;"31 - Psychosomatik",1;"",0;0,0},2,0)</f>
        <v>0</v>
      </c>
      <c r="T671" s="8">
        <f t="shared" si="88"/>
        <v>0</v>
      </c>
      <c r="U671" s="8">
        <f t="shared" si="90"/>
        <v>0</v>
      </c>
      <c r="V671" s="8">
        <f t="shared" si="83"/>
        <v>0</v>
      </c>
      <c r="W671" s="8">
        <f t="shared" si="84"/>
        <v>0</v>
      </c>
      <c r="X671" s="8">
        <f t="shared" si="85"/>
        <v>0</v>
      </c>
      <c r="Y671" s="8" t="str">
        <f t="shared" si="86"/>
        <v/>
      </c>
      <c r="Z671" s="8" t="str">
        <f>VLOOKUP($D671,{"29 - Psychiatrie (Erwachsene)","BGI";"297 - stationsäquivalente Behandlung in der Erwachsenenpsychiatrie (29)","BGI";"30 - Kinder- und Jugendpsychiatrie","BGII";"307 - stationsäquivalente Behandlung in der Kinder- und Jugendpsychiatrie (30)","BGII";"31 - Psychosomatik","BGI";"","LEER";0,"Leer"},2,0)</f>
        <v>LEER</v>
      </c>
      <c r="AA671" s="8" t="str">
        <f t="shared" si="87"/>
        <v>Stationen</v>
      </c>
    </row>
    <row r="672" spans="2:27" ht="15" customHeight="1" x14ac:dyDescent="0.25">
      <c r="B672" s="76" t="str">
        <f t="shared" si="89"/>
        <v>!!!</v>
      </c>
      <c r="C672" s="310" t="str">
        <f>IF(LEN($E672)&gt;0,VLOOKUP(TEXT($E672,0),'Angaben Stationen'!$E$14:$V$215,17,0),"")</f>
        <v/>
      </c>
      <c r="D672" s="254" t="str">
        <f>IF(LEN($E672)&gt;0,VLOOKUP(TEXT($E672,0),'Angaben Stationen'!$E$14:$V$215,18,0),"")</f>
        <v/>
      </c>
      <c r="E672" s="344"/>
      <c r="F672" s="256"/>
      <c r="G672" s="256"/>
      <c r="H672" s="307"/>
      <c r="I672" s="183"/>
      <c r="R672" s="8">
        <f t="shared" si="82"/>
        <v>0</v>
      </c>
      <c r="S672" s="8">
        <f>VLOOKUP($D672,{"29 - Psychiatrie (Erwachsene)",1;"30 - Kinder- und Jugendpsychiatrie",1;"297 - stationsäquivalente Behandlung in der Erwachsenenpsychiatrie (29)",1;"307 - stationsäquivalente Behandlung in der Kinder- und Jugendpsychiatrie (30)",1;"31 - Psychosomatik",1;"",0;0,0},2,0)</f>
        <v>0</v>
      </c>
      <c r="T672" s="8">
        <f t="shared" si="88"/>
        <v>0</v>
      </c>
      <c r="U672" s="8">
        <f t="shared" si="90"/>
        <v>0</v>
      </c>
      <c r="V672" s="8">
        <f t="shared" si="83"/>
        <v>0</v>
      </c>
      <c r="W672" s="8">
        <f t="shared" si="84"/>
        <v>0</v>
      </c>
      <c r="X672" s="8">
        <f t="shared" si="85"/>
        <v>0</v>
      </c>
      <c r="Y672" s="8" t="str">
        <f t="shared" si="86"/>
        <v/>
      </c>
      <c r="Z672" s="8" t="str">
        <f>VLOOKUP($D672,{"29 - Psychiatrie (Erwachsene)","BGI";"297 - stationsäquivalente Behandlung in der Erwachsenenpsychiatrie (29)","BGI";"30 - Kinder- und Jugendpsychiatrie","BGII";"307 - stationsäquivalente Behandlung in der Kinder- und Jugendpsychiatrie (30)","BGII";"31 - Psychosomatik","BGI";"","LEER";0,"Leer"},2,0)</f>
        <v>LEER</v>
      </c>
      <c r="AA672" s="8" t="str">
        <f t="shared" si="87"/>
        <v>Stationen</v>
      </c>
    </row>
    <row r="673" spans="2:27" ht="15" customHeight="1" x14ac:dyDescent="0.25">
      <c r="B673" s="76" t="str">
        <f t="shared" si="89"/>
        <v>!!!</v>
      </c>
      <c r="C673" s="310" t="str">
        <f>IF(LEN($E673)&gt;0,VLOOKUP(TEXT($E673,0),'Angaben Stationen'!$E$14:$V$215,17,0),"")</f>
        <v/>
      </c>
      <c r="D673" s="254" t="str">
        <f>IF(LEN($E673)&gt;0,VLOOKUP(TEXT($E673,0),'Angaben Stationen'!$E$14:$V$215,18,0),"")</f>
        <v/>
      </c>
      <c r="E673" s="344"/>
      <c r="F673" s="256"/>
      <c r="G673" s="256"/>
      <c r="H673" s="307"/>
      <c r="I673" s="183"/>
      <c r="R673" s="8">
        <f t="shared" si="82"/>
        <v>0</v>
      </c>
      <c r="S673" s="8">
        <f>VLOOKUP($D673,{"29 - Psychiatrie (Erwachsene)",1;"30 - Kinder- und Jugendpsychiatrie",1;"297 - stationsäquivalente Behandlung in der Erwachsenenpsychiatrie (29)",1;"307 - stationsäquivalente Behandlung in der Kinder- und Jugendpsychiatrie (30)",1;"31 - Psychosomatik",1;"",0;0,0},2,0)</f>
        <v>0</v>
      </c>
      <c r="T673" s="8">
        <f t="shared" si="88"/>
        <v>0</v>
      </c>
      <c r="U673" s="8">
        <f t="shared" si="90"/>
        <v>0</v>
      </c>
      <c r="V673" s="8">
        <f t="shared" si="83"/>
        <v>0</v>
      </c>
      <c r="W673" s="8">
        <f t="shared" si="84"/>
        <v>0</v>
      </c>
      <c r="X673" s="8">
        <f t="shared" si="85"/>
        <v>0</v>
      </c>
      <c r="Y673" s="8" t="str">
        <f t="shared" si="86"/>
        <v/>
      </c>
      <c r="Z673" s="8" t="str">
        <f>VLOOKUP($D673,{"29 - Psychiatrie (Erwachsene)","BGI";"297 - stationsäquivalente Behandlung in der Erwachsenenpsychiatrie (29)","BGI";"30 - Kinder- und Jugendpsychiatrie","BGII";"307 - stationsäquivalente Behandlung in der Kinder- und Jugendpsychiatrie (30)","BGII";"31 - Psychosomatik","BGI";"","LEER";0,"Leer"},2,0)</f>
        <v>LEER</v>
      </c>
      <c r="AA673" s="8" t="str">
        <f t="shared" si="87"/>
        <v>Stationen</v>
      </c>
    </row>
    <row r="674" spans="2:27" ht="15" customHeight="1" x14ac:dyDescent="0.25">
      <c r="B674" s="76" t="str">
        <f t="shared" si="89"/>
        <v>!!!</v>
      </c>
      <c r="C674" s="310" t="str">
        <f>IF(LEN($E674)&gt;0,VLOOKUP(TEXT($E674,0),'Angaben Stationen'!$E$14:$V$215,17,0),"")</f>
        <v/>
      </c>
      <c r="D674" s="254" t="str">
        <f>IF(LEN($E674)&gt;0,VLOOKUP(TEXT($E674,0),'Angaben Stationen'!$E$14:$V$215,18,0),"")</f>
        <v/>
      </c>
      <c r="E674" s="344"/>
      <c r="F674" s="256"/>
      <c r="G674" s="256"/>
      <c r="H674" s="307"/>
      <c r="I674" s="183"/>
      <c r="R674" s="8">
        <f t="shared" ref="R674:R737" si="91">IF(LEN(B674)&gt;0,0,1)</f>
        <v>0</v>
      </c>
      <c r="S674" s="8">
        <f>VLOOKUP($D674,{"29 - Psychiatrie (Erwachsene)",1;"30 - Kinder- und Jugendpsychiatrie",1;"297 - stationsäquivalente Behandlung in der Erwachsenenpsychiatrie (29)",1;"307 - stationsäquivalente Behandlung in der Kinder- und Jugendpsychiatrie (30)",1;"31 - Psychosomatik",1;"",0;0,0},2,0)</f>
        <v>0</v>
      </c>
      <c r="T674" s="8">
        <f t="shared" si="88"/>
        <v>0</v>
      </c>
      <c r="U674" s="8">
        <f t="shared" si="90"/>
        <v>0</v>
      </c>
      <c r="V674" s="8">
        <f t="shared" ref="V674:V737" si="92">IF(VALUE($F674)&gt;0,1,0)</f>
        <v>0</v>
      </c>
      <c r="W674" s="8">
        <f t="shared" ref="W674:W737" si="93">IF(LEN($G674)&gt;0,1,0)</f>
        <v>0</v>
      </c>
      <c r="X674" s="8">
        <f t="shared" ref="X674:X737" si="94">IF(LEN($H674)&gt;0,1,0)</f>
        <v>0</v>
      </c>
      <c r="Y674" s="8" t="str">
        <f t="shared" ref="Y674:Y737" si="95">IF($D674&lt;&gt;"","MonatII","")</f>
        <v/>
      </c>
      <c r="Z674" s="8" t="str">
        <f>VLOOKUP($D674,{"29 - Psychiatrie (Erwachsene)","BGI";"297 - stationsäquivalente Behandlung in der Erwachsenenpsychiatrie (29)","BGI";"30 - Kinder- und Jugendpsychiatrie","BGII";"307 - stationsäquivalente Behandlung in der Kinder- und Jugendpsychiatrie (30)","BGII";"31 - Psychosomatik","BGI";"","LEER";0,"Leer"},2,0)</f>
        <v>LEER</v>
      </c>
      <c r="AA674" s="8" t="str">
        <f t="shared" ref="AA674:AA737" si="96">"Stationen"</f>
        <v>Stationen</v>
      </c>
    </row>
    <row r="675" spans="2:27" ht="15" customHeight="1" x14ac:dyDescent="0.25">
      <c r="B675" s="76" t="str">
        <f t="shared" si="89"/>
        <v>!!!</v>
      </c>
      <c r="C675" s="310" t="str">
        <f>IF(LEN($E675)&gt;0,VLOOKUP(TEXT($E675,0),'Angaben Stationen'!$E$14:$V$215,17,0),"")</f>
        <v/>
      </c>
      <c r="D675" s="254" t="str">
        <f>IF(LEN($E675)&gt;0,VLOOKUP(TEXT($E675,0),'Angaben Stationen'!$E$14:$V$215,18,0),"")</f>
        <v/>
      </c>
      <c r="E675" s="344"/>
      <c r="F675" s="256"/>
      <c r="G675" s="256"/>
      <c r="H675" s="307"/>
      <c r="I675" s="183"/>
      <c r="R675" s="8">
        <f t="shared" si="91"/>
        <v>0</v>
      </c>
      <c r="S675" s="8">
        <f>VLOOKUP($D675,{"29 - Psychiatrie (Erwachsene)",1;"30 - Kinder- und Jugendpsychiatrie",1;"297 - stationsäquivalente Behandlung in der Erwachsenenpsychiatrie (29)",1;"307 - stationsäquivalente Behandlung in der Kinder- und Jugendpsychiatrie (30)",1;"31 - Psychosomatik",1;"",0;0,0},2,0)</f>
        <v>0</v>
      </c>
      <c r="T675" s="8">
        <f t="shared" si="88"/>
        <v>0</v>
      </c>
      <c r="U675" s="8">
        <f t="shared" si="90"/>
        <v>0</v>
      </c>
      <c r="V675" s="8">
        <f t="shared" si="92"/>
        <v>0</v>
      </c>
      <c r="W675" s="8">
        <f t="shared" si="93"/>
        <v>0</v>
      </c>
      <c r="X675" s="8">
        <f t="shared" si="94"/>
        <v>0</v>
      </c>
      <c r="Y675" s="8" t="str">
        <f t="shared" si="95"/>
        <v/>
      </c>
      <c r="Z675" s="8" t="str">
        <f>VLOOKUP($D675,{"29 - Psychiatrie (Erwachsene)","BGI";"297 - stationsäquivalente Behandlung in der Erwachsenenpsychiatrie (29)","BGI";"30 - Kinder- und Jugendpsychiatrie","BGII";"307 - stationsäquivalente Behandlung in der Kinder- und Jugendpsychiatrie (30)","BGII";"31 - Psychosomatik","BGI";"","LEER";0,"Leer"},2,0)</f>
        <v>LEER</v>
      </c>
      <c r="AA675" s="8" t="str">
        <f t="shared" si="96"/>
        <v>Stationen</v>
      </c>
    </row>
    <row r="676" spans="2:27" ht="15" customHeight="1" x14ac:dyDescent="0.25">
      <c r="B676" s="76" t="str">
        <f t="shared" si="89"/>
        <v>!!!</v>
      </c>
      <c r="C676" s="310" t="str">
        <f>IF(LEN($E676)&gt;0,VLOOKUP(TEXT($E676,0),'Angaben Stationen'!$E$14:$V$215,17,0),"")</f>
        <v/>
      </c>
      <c r="D676" s="254" t="str">
        <f>IF(LEN($E676)&gt;0,VLOOKUP(TEXT($E676,0),'Angaben Stationen'!$E$14:$V$215,18,0),"")</f>
        <v/>
      </c>
      <c r="E676" s="344"/>
      <c r="F676" s="256"/>
      <c r="G676" s="256"/>
      <c r="H676" s="307"/>
      <c r="I676" s="183"/>
      <c r="R676" s="8">
        <f t="shared" si="91"/>
        <v>0</v>
      </c>
      <c r="S676" s="8">
        <f>VLOOKUP($D676,{"29 - Psychiatrie (Erwachsene)",1;"30 - Kinder- und Jugendpsychiatrie",1;"297 - stationsäquivalente Behandlung in der Erwachsenenpsychiatrie (29)",1;"307 - stationsäquivalente Behandlung in der Kinder- und Jugendpsychiatrie (30)",1;"31 - Psychosomatik",1;"",0;0,0},2,0)</f>
        <v>0</v>
      </c>
      <c r="T676" s="8">
        <f t="shared" si="88"/>
        <v>0</v>
      </c>
      <c r="U676" s="8">
        <f t="shared" si="90"/>
        <v>0</v>
      </c>
      <c r="V676" s="8">
        <f t="shared" si="92"/>
        <v>0</v>
      </c>
      <c r="W676" s="8">
        <f t="shared" si="93"/>
        <v>0</v>
      </c>
      <c r="X676" s="8">
        <f t="shared" si="94"/>
        <v>0</v>
      </c>
      <c r="Y676" s="8" t="str">
        <f t="shared" si="95"/>
        <v/>
      </c>
      <c r="Z676" s="8" t="str">
        <f>VLOOKUP($D676,{"29 - Psychiatrie (Erwachsene)","BGI";"297 - stationsäquivalente Behandlung in der Erwachsenenpsychiatrie (29)","BGI";"30 - Kinder- und Jugendpsychiatrie","BGII";"307 - stationsäquivalente Behandlung in der Kinder- und Jugendpsychiatrie (30)","BGII";"31 - Psychosomatik","BGI";"","LEER";0,"Leer"},2,0)</f>
        <v>LEER</v>
      </c>
      <c r="AA676" s="8" t="str">
        <f t="shared" si="96"/>
        <v>Stationen</v>
      </c>
    </row>
    <row r="677" spans="2:27" ht="15" customHeight="1" x14ac:dyDescent="0.25">
      <c r="B677" s="76" t="str">
        <f t="shared" si="89"/>
        <v>!!!</v>
      </c>
      <c r="C677" s="310" t="str">
        <f>IF(LEN($E677)&gt;0,VLOOKUP(TEXT($E677,0),'Angaben Stationen'!$E$14:$V$215,17,0),"")</f>
        <v/>
      </c>
      <c r="D677" s="254" t="str">
        <f>IF(LEN($E677)&gt;0,VLOOKUP(TEXT($E677,0),'Angaben Stationen'!$E$14:$V$215,18,0),"")</f>
        <v/>
      </c>
      <c r="E677" s="344"/>
      <c r="F677" s="256"/>
      <c r="G677" s="256"/>
      <c r="H677" s="307"/>
      <c r="I677" s="183"/>
      <c r="R677" s="8">
        <f t="shared" si="91"/>
        <v>0</v>
      </c>
      <c r="S677" s="8">
        <f>VLOOKUP($D677,{"29 - Psychiatrie (Erwachsene)",1;"30 - Kinder- und Jugendpsychiatrie",1;"297 - stationsäquivalente Behandlung in der Erwachsenenpsychiatrie (29)",1;"307 - stationsäquivalente Behandlung in der Kinder- und Jugendpsychiatrie (30)",1;"31 - Psychosomatik",1;"",0;0,0},2,0)</f>
        <v>0</v>
      </c>
      <c r="T677" s="8">
        <f t="shared" si="88"/>
        <v>0</v>
      </c>
      <c r="U677" s="8">
        <f t="shared" si="90"/>
        <v>0</v>
      </c>
      <c r="V677" s="8">
        <f t="shared" si="92"/>
        <v>0</v>
      </c>
      <c r="W677" s="8">
        <f t="shared" si="93"/>
        <v>0</v>
      </c>
      <c r="X677" s="8">
        <f t="shared" si="94"/>
        <v>0</v>
      </c>
      <c r="Y677" s="8" t="str">
        <f t="shared" si="95"/>
        <v/>
      </c>
      <c r="Z677" s="8" t="str">
        <f>VLOOKUP($D677,{"29 - Psychiatrie (Erwachsene)","BGI";"297 - stationsäquivalente Behandlung in der Erwachsenenpsychiatrie (29)","BGI";"30 - Kinder- und Jugendpsychiatrie","BGII";"307 - stationsäquivalente Behandlung in der Kinder- und Jugendpsychiatrie (30)","BGII";"31 - Psychosomatik","BGI";"","LEER";0,"Leer"},2,0)</f>
        <v>LEER</v>
      </c>
      <c r="AA677" s="8" t="str">
        <f t="shared" si="96"/>
        <v>Stationen</v>
      </c>
    </row>
    <row r="678" spans="2:27" ht="15" customHeight="1" x14ac:dyDescent="0.25">
      <c r="B678" s="76" t="str">
        <f t="shared" si="89"/>
        <v>!!!</v>
      </c>
      <c r="C678" s="310" t="str">
        <f>IF(LEN($E678)&gt;0,VLOOKUP(TEXT($E678,0),'Angaben Stationen'!$E$14:$V$215,17,0),"")</f>
        <v/>
      </c>
      <c r="D678" s="254" t="str">
        <f>IF(LEN($E678)&gt;0,VLOOKUP(TEXT($E678,0),'Angaben Stationen'!$E$14:$V$215,18,0),"")</f>
        <v/>
      </c>
      <c r="E678" s="344"/>
      <c r="F678" s="256"/>
      <c r="G678" s="256"/>
      <c r="H678" s="307"/>
      <c r="I678" s="183"/>
      <c r="R678" s="8">
        <f t="shared" si="91"/>
        <v>0</v>
      </c>
      <c r="S678" s="8">
        <f>VLOOKUP($D678,{"29 - Psychiatrie (Erwachsene)",1;"30 - Kinder- und Jugendpsychiatrie",1;"297 - stationsäquivalente Behandlung in der Erwachsenenpsychiatrie (29)",1;"307 - stationsäquivalente Behandlung in der Kinder- und Jugendpsychiatrie (30)",1;"31 - Psychosomatik",1;"",0;0,0},2,0)</f>
        <v>0</v>
      </c>
      <c r="T678" s="8">
        <f t="shared" ref="T678:T741" si="97">IF(LEN($C678)&gt;0,1,0)</f>
        <v>0</v>
      </c>
      <c r="U678" s="8">
        <f t="shared" si="90"/>
        <v>0</v>
      </c>
      <c r="V678" s="8">
        <f t="shared" si="92"/>
        <v>0</v>
      </c>
      <c r="W678" s="8">
        <f t="shared" si="93"/>
        <v>0</v>
      </c>
      <c r="X678" s="8">
        <f t="shared" si="94"/>
        <v>0</v>
      </c>
      <c r="Y678" s="8" t="str">
        <f t="shared" si="95"/>
        <v/>
      </c>
      <c r="Z678" s="8" t="str">
        <f>VLOOKUP($D678,{"29 - Psychiatrie (Erwachsene)","BGI";"297 - stationsäquivalente Behandlung in der Erwachsenenpsychiatrie (29)","BGI";"30 - Kinder- und Jugendpsychiatrie","BGII";"307 - stationsäquivalente Behandlung in der Kinder- und Jugendpsychiatrie (30)","BGII";"31 - Psychosomatik","BGI";"","LEER";0,"Leer"},2,0)</f>
        <v>LEER</v>
      </c>
      <c r="AA678" s="8" t="str">
        <f t="shared" si="96"/>
        <v>Stationen</v>
      </c>
    </row>
    <row r="679" spans="2:27" ht="15" customHeight="1" x14ac:dyDescent="0.25">
      <c r="B679" s="76" t="str">
        <f t="shared" si="89"/>
        <v>!!!</v>
      </c>
      <c r="C679" s="310" t="str">
        <f>IF(LEN($E679)&gt;0,VLOOKUP(TEXT($E679,0),'Angaben Stationen'!$E$14:$V$215,17,0),"")</f>
        <v/>
      </c>
      <c r="D679" s="254" t="str">
        <f>IF(LEN($E679)&gt;0,VLOOKUP(TEXT($E679,0),'Angaben Stationen'!$E$14:$V$215,18,0),"")</f>
        <v/>
      </c>
      <c r="E679" s="344"/>
      <c r="F679" s="256"/>
      <c r="G679" s="256"/>
      <c r="H679" s="307"/>
      <c r="I679" s="183"/>
      <c r="R679" s="8">
        <f t="shared" si="91"/>
        <v>0</v>
      </c>
      <c r="S679" s="8">
        <f>VLOOKUP($D679,{"29 - Psychiatrie (Erwachsene)",1;"30 - Kinder- und Jugendpsychiatrie",1;"297 - stationsäquivalente Behandlung in der Erwachsenenpsychiatrie (29)",1;"307 - stationsäquivalente Behandlung in der Kinder- und Jugendpsychiatrie (30)",1;"31 - Psychosomatik",1;"",0;0,0},2,0)</f>
        <v>0</v>
      </c>
      <c r="T679" s="8">
        <f t="shared" si="97"/>
        <v>0</v>
      </c>
      <c r="U679" s="8">
        <f t="shared" si="90"/>
        <v>0</v>
      </c>
      <c r="V679" s="8">
        <f t="shared" si="92"/>
        <v>0</v>
      </c>
      <c r="W679" s="8">
        <f t="shared" si="93"/>
        <v>0</v>
      </c>
      <c r="X679" s="8">
        <f t="shared" si="94"/>
        <v>0</v>
      </c>
      <c r="Y679" s="8" t="str">
        <f t="shared" si="95"/>
        <v/>
      </c>
      <c r="Z679" s="8" t="str">
        <f>VLOOKUP($D679,{"29 - Psychiatrie (Erwachsene)","BGI";"297 - stationsäquivalente Behandlung in der Erwachsenenpsychiatrie (29)","BGI";"30 - Kinder- und Jugendpsychiatrie","BGII";"307 - stationsäquivalente Behandlung in der Kinder- und Jugendpsychiatrie (30)","BGII";"31 - Psychosomatik","BGI";"","LEER";0,"Leer"},2,0)</f>
        <v>LEER</v>
      </c>
      <c r="AA679" s="8" t="str">
        <f t="shared" si="96"/>
        <v>Stationen</v>
      </c>
    </row>
    <row r="680" spans="2:27" ht="15" customHeight="1" x14ac:dyDescent="0.25">
      <c r="B680" s="76" t="str">
        <f t="shared" si="89"/>
        <v>!!!</v>
      </c>
      <c r="C680" s="310" t="str">
        <f>IF(LEN($E680)&gt;0,VLOOKUP(TEXT($E680,0),'Angaben Stationen'!$E$14:$V$215,17,0),"")</f>
        <v/>
      </c>
      <c r="D680" s="254" t="str">
        <f>IF(LEN($E680)&gt;0,VLOOKUP(TEXT($E680,0),'Angaben Stationen'!$E$14:$V$215,18,0),"")</f>
        <v/>
      </c>
      <c r="E680" s="344"/>
      <c r="F680" s="256"/>
      <c r="G680" s="256"/>
      <c r="H680" s="307"/>
      <c r="I680" s="183"/>
      <c r="R680" s="8">
        <f t="shared" si="91"/>
        <v>0</v>
      </c>
      <c r="S680" s="8">
        <f>VLOOKUP($D680,{"29 - Psychiatrie (Erwachsene)",1;"30 - Kinder- und Jugendpsychiatrie",1;"297 - stationsäquivalente Behandlung in der Erwachsenenpsychiatrie (29)",1;"307 - stationsäquivalente Behandlung in der Kinder- und Jugendpsychiatrie (30)",1;"31 - Psychosomatik",1;"",0;0,0},2,0)</f>
        <v>0</v>
      </c>
      <c r="T680" s="8">
        <f t="shared" si="97"/>
        <v>0</v>
      </c>
      <c r="U680" s="8">
        <f t="shared" si="90"/>
        <v>0</v>
      </c>
      <c r="V680" s="8">
        <f t="shared" si="92"/>
        <v>0</v>
      </c>
      <c r="W680" s="8">
        <f t="shared" si="93"/>
        <v>0</v>
      </c>
      <c r="X680" s="8">
        <f t="shared" si="94"/>
        <v>0</v>
      </c>
      <c r="Y680" s="8" t="str">
        <f t="shared" si="95"/>
        <v/>
      </c>
      <c r="Z680" s="8" t="str">
        <f>VLOOKUP($D680,{"29 - Psychiatrie (Erwachsene)","BGI";"297 - stationsäquivalente Behandlung in der Erwachsenenpsychiatrie (29)","BGI";"30 - Kinder- und Jugendpsychiatrie","BGII";"307 - stationsäquivalente Behandlung in der Kinder- und Jugendpsychiatrie (30)","BGII";"31 - Psychosomatik","BGI";"","LEER";0,"Leer"},2,0)</f>
        <v>LEER</v>
      </c>
      <c r="AA680" s="8" t="str">
        <f t="shared" si="96"/>
        <v>Stationen</v>
      </c>
    </row>
    <row r="681" spans="2:27" ht="15" customHeight="1" x14ac:dyDescent="0.25">
      <c r="B681" s="76" t="str">
        <f t="shared" si="89"/>
        <v>!!!</v>
      </c>
      <c r="C681" s="310" t="str">
        <f>IF(LEN($E681)&gt;0,VLOOKUP(TEXT($E681,0),'Angaben Stationen'!$E$14:$V$215,17,0),"")</f>
        <v/>
      </c>
      <c r="D681" s="254" t="str">
        <f>IF(LEN($E681)&gt;0,VLOOKUP(TEXT($E681,0),'Angaben Stationen'!$E$14:$V$215,18,0),"")</f>
        <v/>
      </c>
      <c r="E681" s="344"/>
      <c r="F681" s="256"/>
      <c r="G681" s="256"/>
      <c r="H681" s="307"/>
      <c r="I681" s="183"/>
      <c r="R681" s="8">
        <f t="shared" si="91"/>
        <v>0</v>
      </c>
      <c r="S681" s="8">
        <f>VLOOKUP($D681,{"29 - Psychiatrie (Erwachsene)",1;"30 - Kinder- und Jugendpsychiatrie",1;"297 - stationsäquivalente Behandlung in der Erwachsenenpsychiatrie (29)",1;"307 - stationsäquivalente Behandlung in der Kinder- und Jugendpsychiatrie (30)",1;"31 - Psychosomatik",1;"",0;0,0},2,0)</f>
        <v>0</v>
      </c>
      <c r="T681" s="8">
        <f t="shared" si="97"/>
        <v>0</v>
      </c>
      <c r="U681" s="8">
        <f t="shared" si="90"/>
        <v>0</v>
      </c>
      <c r="V681" s="8">
        <f t="shared" si="92"/>
        <v>0</v>
      </c>
      <c r="W681" s="8">
        <f t="shared" si="93"/>
        <v>0</v>
      </c>
      <c r="X681" s="8">
        <f t="shared" si="94"/>
        <v>0</v>
      </c>
      <c r="Y681" s="8" t="str">
        <f t="shared" si="95"/>
        <v/>
      </c>
      <c r="Z681" s="8" t="str">
        <f>VLOOKUP($D681,{"29 - Psychiatrie (Erwachsene)","BGI";"297 - stationsäquivalente Behandlung in der Erwachsenenpsychiatrie (29)","BGI";"30 - Kinder- und Jugendpsychiatrie","BGII";"307 - stationsäquivalente Behandlung in der Kinder- und Jugendpsychiatrie (30)","BGII";"31 - Psychosomatik","BGI";"","LEER";0,"Leer"},2,0)</f>
        <v>LEER</v>
      </c>
      <c r="AA681" s="8" t="str">
        <f t="shared" si="96"/>
        <v>Stationen</v>
      </c>
    </row>
    <row r="682" spans="2:27" ht="15" customHeight="1" x14ac:dyDescent="0.25">
      <c r="B682" s="76" t="str">
        <f t="shared" si="89"/>
        <v>!!!</v>
      </c>
      <c r="C682" s="310" t="str">
        <f>IF(LEN($E682)&gt;0,VLOOKUP(TEXT($E682,0),'Angaben Stationen'!$E$14:$V$215,17,0),"")</f>
        <v/>
      </c>
      <c r="D682" s="254" t="str">
        <f>IF(LEN($E682)&gt;0,VLOOKUP(TEXT($E682,0),'Angaben Stationen'!$E$14:$V$215,18,0),"")</f>
        <v/>
      </c>
      <c r="E682" s="344"/>
      <c r="F682" s="256"/>
      <c r="G682" s="256"/>
      <c r="H682" s="307"/>
      <c r="I682" s="183"/>
      <c r="R682" s="8">
        <f t="shared" si="91"/>
        <v>0</v>
      </c>
      <c r="S682" s="8">
        <f>VLOOKUP($D682,{"29 - Psychiatrie (Erwachsene)",1;"30 - Kinder- und Jugendpsychiatrie",1;"297 - stationsäquivalente Behandlung in der Erwachsenenpsychiatrie (29)",1;"307 - stationsäquivalente Behandlung in der Kinder- und Jugendpsychiatrie (30)",1;"31 - Psychosomatik",1;"",0;0,0},2,0)</f>
        <v>0</v>
      </c>
      <c r="T682" s="8">
        <f t="shared" si="97"/>
        <v>0</v>
      </c>
      <c r="U682" s="8">
        <f t="shared" si="90"/>
        <v>0</v>
      </c>
      <c r="V682" s="8">
        <f t="shared" si="92"/>
        <v>0</v>
      </c>
      <c r="W682" s="8">
        <f t="shared" si="93"/>
        <v>0</v>
      </c>
      <c r="X682" s="8">
        <f t="shared" si="94"/>
        <v>0</v>
      </c>
      <c r="Y682" s="8" t="str">
        <f t="shared" si="95"/>
        <v/>
      </c>
      <c r="Z682" s="8" t="str">
        <f>VLOOKUP($D682,{"29 - Psychiatrie (Erwachsene)","BGI";"297 - stationsäquivalente Behandlung in der Erwachsenenpsychiatrie (29)","BGI";"30 - Kinder- und Jugendpsychiatrie","BGII";"307 - stationsäquivalente Behandlung in der Kinder- und Jugendpsychiatrie (30)","BGII";"31 - Psychosomatik","BGI";"","LEER";0,"Leer"},2,0)</f>
        <v>LEER</v>
      </c>
      <c r="AA682" s="8" t="str">
        <f t="shared" si="96"/>
        <v>Stationen</v>
      </c>
    </row>
    <row r="683" spans="2:27" ht="15" customHeight="1" x14ac:dyDescent="0.25">
      <c r="B683" s="76" t="str">
        <f t="shared" si="89"/>
        <v>!!!</v>
      </c>
      <c r="C683" s="310" t="str">
        <f>IF(LEN($E683)&gt;0,VLOOKUP(TEXT($E683,0),'Angaben Stationen'!$E$14:$V$215,17,0),"")</f>
        <v/>
      </c>
      <c r="D683" s="254" t="str">
        <f>IF(LEN($E683)&gt;0,VLOOKUP(TEXT($E683,0),'Angaben Stationen'!$E$14:$V$215,18,0),"")</f>
        <v/>
      </c>
      <c r="E683" s="344"/>
      <c r="F683" s="256"/>
      <c r="G683" s="256"/>
      <c r="H683" s="307"/>
      <c r="I683" s="183"/>
      <c r="R683" s="8">
        <f t="shared" si="91"/>
        <v>0</v>
      </c>
      <c r="S683" s="8">
        <f>VLOOKUP($D683,{"29 - Psychiatrie (Erwachsene)",1;"30 - Kinder- und Jugendpsychiatrie",1;"297 - stationsäquivalente Behandlung in der Erwachsenenpsychiatrie (29)",1;"307 - stationsäquivalente Behandlung in der Kinder- und Jugendpsychiatrie (30)",1;"31 - Psychosomatik",1;"",0;0,0},2,0)</f>
        <v>0</v>
      </c>
      <c r="T683" s="8">
        <f t="shared" si="97"/>
        <v>0</v>
      </c>
      <c r="U683" s="8">
        <f t="shared" si="90"/>
        <v>0</v>
      </c>
      <c r="V683" s="8">
        <f t="shared" si="92"/>
        <v>0</v>
      </c>
      <c r="W683" s="8">
        <f t="shared" si="93"/>
        <v>0</v>
      </c>
      <c r="X683" s="8">
        <f t="shared" si="94"/>
        <v>0</v>
      </c>
      <c r="Y683" s="8" t="str">
        <f t="shared" si="95"/>
        <v/>
      </c>
      <c r="Z683" s="8" t="str">
        <f>VLOOKUP($D683,{"29 - Psychiatrie (Erwachsene)","BGI";"297 - stationsäquivalente Behandlung in der Erwachsenenpsychiatrie (29)","BGI";"30 - Kinder- und Jugendpsychiatrie","BGII";"307 - stationsäquivalente Behandlung in der Kinder- und Jugendpsychiatrie (30)","BGII";"31 - Psychosomatik","BGI";"","LEER";0,"Leer"},2,0)</f>
        <v>LEER</v>
      </c>
      <c r="AA683" s="8" t="str">
        <f t="shared" si="96"/>
        <v>Stationen</v>
      </c>
    </row>
    <row r="684" spans="2:27" ht="15" customHeight="1" x14ac:dyDescent="0.25">
      <c r="B684" s="76" t="str">
        <f t="shared" si="89"/>
        <v>!!!</v>
      </c>
      <c r="C684" s="310" t="str">
        <f>IF(LEN($E684)&gt;0,VLOOKUP(TEXT($E684,0),'Angaben Stationen'!$E$14:$V$215,17,0),"")</f>
        <v/>
      </c>
      <c r="D684" s="254" t="str">
        <f>IF(LEN($E684)&gt;0,VLOOKUP(TEXT($E684,0),'Angaben Stationen'!$E$14:$V$215,18,0),"")</f>
        <v/>
      </c>
      <c r="E684" s="344"/>
      <c r="F684" s="256"/>
      <c r="G684" s="256"/>
      <c r="H684" s="307"/>
      <c r="I684" s="183"/>
      <c r="R684" s="8">
        <f t="shared" si="91"/>
        <v>0</v>
      </c>
      <c r="S684" s="8">
        <f>VLOOKUP($D684,{"29 - Psychiatrie (Erwachsene)",1;"30 - Kinder- und Jugendpsychiatrie",1;"297 - stationsäquivalente Behandlung in der Erwachsenenpsychiatrie (29)",1;"307 - stationsäquivalente Behandlung in der Kinder- und Jugendpsychiatrie (30)",1;"31 - Psychosomatik",1;"",0;0,0},2,0)</f>
        <v>0</v>
      </c>
      <c r="T684" s="8">
        <f t="shared" si="97"/>
        <v>0</v>
      </c>
      <c r="U684" s="8">
        <f t="shared" si="90"/>
        <v>0</v>
      </c>
      <c r="V684" s="8">
        <f t="shared" si="92"/>
        <v>0</v>
      </c>
      <c r="W684" s="8">
        <f t="shared" si="93"/>
        <v>0</v>
      </c>
      <c r="X684" s="8">
        <f t="shared" si="94"/>
        <v>0</v>
      </c>
      <c r="Y684" s="8" t="str">
        <f t="shared" si="95"/>
        <v/>
      </c>
      <c r="Z684" s="8" t="str">
        <f>VLOOKUP($D684,{"29 - Psychiatrie (Erwachsene)","BGI";"297 - stationsäquivalente Behandlung in der Erwachsenenpsychiatrie (29)","BGI";"30 - Kinder- und Jugendpsychiatrie","BGII";"307 - stationsäquivalente Behandlung in der Kinder- und Jugendpsychiatrie (30)","BGII";"31 - Psychosomatik","BGI";"","LEER";0,"Leer"},2,0)</f>
        <v>LEER</v>
      </c>
      <c r="AA684" s="8" t="str">
        <f t="shared" si="96"/>
        <v>Stationen</v>
      </c>
    </row>
    <row r="685" spans="2:27" ht="15" customHeight="1" x14ac:dyDescent="0.25">
      <c r="B685" s="76" t="str">
        <f t="shared" si="89"/>
        <v>!!!</v>
      </c>
      <c r="C685" s="310" t="str">
        <f>IF(LEN($E685)&gt;0,VLOOKUP(TEXT($E685,0),'Angaben Stationen'!$E$14:$V$215,17,0),"")</f>
        <v/>
      </c>
      <c r="D685" s="254" t="str">
        <f>IF(LEN($E685)&gt;0,VLOOKUP(TEXT($E685,0),'Angaben Stationen'!$E$14:$V$215,18,0),"")</f>
        <v/>
      </c>
      <c r="E685" s="344"/>
      <c r="F685" s="256"/>
      <c r="G685" s="256"/>
      <c r="H685" s="307"/>
      <c r="I685" s="183"/>
      <c r="R685" s="8">
        <f t="shared" si="91"/>
        <v>0</v>
      </c>
      <c r="S685" s="8">
        <f>VLOOKUP($D685,{"29 - Psychiatrie (Erwachsene)",1;"30 - Kinder- und Jugendpsychiatrie",1;"297 - stationsäquivalente Behandlung in der Erwachsenenpsychiatrie (29)",1;"307 - stationsäquivalente Behandlung in der Kinder- und Jugendpsychiatrie (30)",1;"31 - Psychosomatik",1;"",0;0,0},2,0)</f>
        <v>0</v>
      </c>
      <c r="T685" s="8">
        <f t="shared" si="97"/>
        <v>0</v>
      </c>
      <c r="U685" s="8">
        <f t="shared" si="90"/>
        <v>0</v>
      </c>
      <c r="V685" s="8">
        <f t="shared" si="92"/>
        <v>0</v>
      </c>
      <c r="W685" s="8">
        <f t="shared" si="93"/>
        <v>0</v>
      </c>
      <c r="X685" s="8">
        <f t="shared" si="94"/>
        <v>0</v>
      </c>
      <c r="Y685" s="8" t="str">
        <f t="shared" si="95"/>
        <v/>
      </c>
      <c r="Z685" s="8" t="str">
        <f>VLOOKUP($D685,{"29 - Psychiatrie (Erwachsene)","BGI";"297 - stationsäquivalente Behandlung in der Erwachsenenpsychiatrie (29)","BGI";"30 - Kinder- und Jugendpsychiatrie","BGII";"307 - stationsäquivalente Behandlung in der Kinder- und Jugendpsychiatrie (30)","BGII";"31 - Psychosomatik","BGI";"","LEER";0,"Leer"},2,0)</f>
        <v>LEER</v>
      </c>
      <c r="AA685" s="8" t="str">
        <f t="shared" si="96"/>
        <v>Stationen</v>
      </c>
    </row>
    <row r="686" spans="2:27" ht="15" customHeight="1" x14ac:dyDescent="0.25">
      <c r="B686" s="76" t="str">
        <f t="shared" si="89"/>
        <v>!!!</v>
      </c>
      <c r="C686" s="310" t="str">
        <f>IF(LEN($E686)&gt;0,VLOOKUP(TEXT($E686,0),'Angaben Stationen'!$E$14:$V$215,17,0),"")</f>
        <v/>
      </c>
      <c r="D686" s="254" t="str">
        <f>IF(LEN($E686)&gt;0,VLOOKUP(TEXT($E686,0),'Angaben Stationen'!$E$14:$V$215,18,0),"")</f>
        <v/>
      </c>
      <c r="E686" s="344"/>
      <c r="F686" s="256"/>
      <c r="G686" s="256"/>
      <c r="H686" s="307"/>
      <c r="I686" s="183"/>
      <c r="R686" s="8">
        <f t="shared" si="91"/>
        <v>0</v>
      </c>
      <c r="S686" s="8">
        <f>VLOOKUP($D686,{"29 - Psychiatrie (Erwachsene)",1;"30 - Kinder- und Jugendpsychiatrie",1;"297 - stationsäquivalente Behandlung in der Erwachsenenpsychiatrie (29)",1;"307 - stationsäquivalente Behandlung in der Kinder- und Jugendpsychiatrie (30)",1;"31 - Psychosomatik",1;"",0;0,0},2,0)</f>
        <v>0</v>
      </c>
      <c r="T686" s="8">
        <f t="shared" si="97"/>
        <v>0</v>
      </c>
      <c r="U686" s="8">
        <f t="shared" si="90"/>
        <v>0</v>
      </c>
      <c r="V686" s="8">
        <f t="shared" si="92"/>
        <v>0</v>
      </c>
      <c r="W686" s="8">
        <f t="shared" si="93"/>
        <v>0</v>
      </c>
      <c r="X686" s="8">
        <f t="shared" si="94"/>
        <v>0</v>
      </c>
      <c r="Y686" s="8" t="str">
        <f t="shared" si="95"/>
        <v/>
      </c>
      <c r="Z686" s="8" t="str">
        <f>VLOOKUP($D686,{"29 - Psychiatrie (Erwachsene)","BGI";"297 - stationsäquivalente Behandlung in der Erwachsenenpsychiatrie (29)","BGI";"30 - Kinder- und Jugendpsychiatrie","BGII";"307 - stationsäquivalente Behandlung in der Kinder- und Jugendpsychiatrie (30)","BGII";"31 - Psychosomatik","BGI";"","LEER";0,"Leer"},2,0)</f>
        <v>LEER</v>
      </c>
      <c r="AA686" s="8" t="str">
        <f t="shared" si="96"/>
        <v>Stationen</v>
      </c>
    </row>
    <row r="687" spans="2:27" ht="15" customHeight="1" x14ac:dyDescent="0.25">
      <c r="B687" s="76" t="str">
        <f t="shared" si="89"/>
        <v>!!!</v>
      </c>
      <c r="C687" s="310" t="str">
        <f>IF(LEN($E687)&gt;0,VLOOKUP(TEXT($E687,0),'Angaben Stationen'!$E$14:$V$215,17,0),"")</f>
        <v/>
      </c>
      <c r="D687" s="254" t="str">
        <f>IF(LEN($E687)&gt;0,VLOOKUP(TEXT($E687,0),'Angaben Stationen'!$E$14:$V$215,18,0),"")</f>
        <v/>
      </c>
      <c r="E687" s="344"/>
      <c r="F687" s="256"/>
      <c r="G687" s="256"/>
      <c r="H687" s="307"/>
      <c r="I687" s="183"/>
      <c r="R687" s="8">
        <f t="shared" si="91"/>
        <v>0</v>
      </c>
      <c r="S687" s="8">
        <f>VLOOKUP($D687,{"29 - Psychiatrie (Erwachsene)",1;"30 - Kinder- und Jugendpsychiatrie",1;"297 - stationsäquivalente Behandlung in der Erwachsenenpsychiatrie (29)",1;"307 - stationsäquivalente Behandlung in der Kinder- und Jugendpsychiatrie (30)",1;"31 - Psychosomatik",1;"",0;0,0},2,0)</f>
        <v>0</v>
      </c>
      <c r="T687" s="8">
        <f t="shared" si="97"/>
        <v>0</v>
      </c>
      <c r="U687" s="8">
        <f t="shared" si="90"/>
        <v>0</v>
      </c>
      <c r="V687" s="8">
        <f t="shared" si="92"/>
        <v>0</v>
      </c>
      <c r="W687" s="8">
        <f t="shared" si="93"/>
        <v>0</v>
      </c>
      <c r="X687" s="8">
        <f t="shared" si="94"/>
        <v>0</v>
      </c>
      <c r="Y687" s="8" t="str">
        <f t="shared" si="95"/>
        <v/>
      </c>
      <c r="Z687" s="8" t="str">
        <f>VLOOKUP($D687,{"29 - Psychiatrie (Erwachsene)","BGI";"297 - stationsäquivalente Behandlung in der Erwachsenenpsychiatrie (29)","BGI";"30 - Kinder- und Jugendpsychiatrie","BGII";"307 - stationsäquivalente Behandlung in der Kinder- und Jugendpsychiatrie (30)","BGII";"31 - Psychosomatik","BGI";"","LEER";0,"Leer"},2,0)</f>
        <v>LEER</v>
      </c>
      <c r="AA687" s="8" t="str">
        <f t="shared" si="96"/>
        <v>Stationen</v>
      </c>
    </row>
    <row r="688" spans="2:27" ht="15" customHeight="1" x14ac:dyDescent="0.25">
      <c r="B688" s="76" t="str">
        <f t="shared" si="89"/>
        <v>!!!</v>
      </c>
      <c r="C688" s="310" t="str">
        <f>IF(LEN($E688)&gt;0,VLOOKUP(TEXT($E688,0),'Angaben Stationen'!$E$14:$V$215,17,0),"")</f>
        <v/>
      </c>
      <c r="D688" s="254" t="str">
        <f>IF(LEN($E688)&gt;0,VLOOKUP(TEXT($E688,0),'Angaben Stationen'!$E$14:$V$215,18,0),"")</f>
        <v/>
      </c>
      <c r="E688" s="344"/>
      <c r="F688" s="256"/>
      <c r="G688" s="256"/>
      <c r="H688" s="307"/>
      <c r="I688" s="183"/>
      <c r="R688" s="8">
        <f t="shared" si="91"/>
        <v>0</v>
      </c>
      <c r="S688" s="8">
        <f>VLOOKUP($D688,{"29 - Psychiatrie (Erwachsene)",1;"30 - Kinder- und Jugendpsychiatrie",1;"297 - stationsäquivalente Behandlung in der Erwachsenenpsychiatrie (29)",1;"307 - stationsäquivalente Behandlung in der Kinder- und Jugendpsychiatrie (30)",1;"31 - Psychosomatik",1;"",0;0,0},2,0)</f>
        <v>0</v>
      </c>
      <c r="T688" s="8">
        <f t="shared" si="97"/>
        <v>0</v>
      </c>
      <c r="U688" s="8">
        <f t="shared" si="90"/>
        <v>0</v>
      </c>
      <c r="V688" s="8">
        <f t="shared" si="92"/>
        <v>0</v>
      </c>
      <c r="W688" s="8">
        <f t="shared" si="93"/>
        <v>0</v>
      </c>
      <c r="X688" s="8">
        <f t="shared" si="94"/>
        <v>0</v>
      </c>
      <c r="Y688" s="8" t="str">
        <f t="shared" si="95"/>
        <v/>
      </c>
      <c r="Z688" s="8" t="str">
        <f>VLOOKUP($D688,{"29 - Psychiatrie (Erwachsene)","BGI";"297 - stationsäquivalente Behandlung in der Erwachsenenpsychiatrie (29)","BGI";"30 - Kinder- und Jugendpsychiatrie","BGII";"307 - stationsäquivalente Behandlung in der Kinder- und Jugendpsychiatrie (30)","BGII";"31 - Psychosomatik","BGI";"","LEER";0,"Leer"},2,0)</f>
        <v>LEER</v>
      </c>
      <c r="AA688" s="8" t="str">
        <f t="shared" si="96"/>
        <v>Stationen</v>
      </c>
    </row>
    <row r="689" spans="2:27" ht="15" customHeight="1" x14ac:dyDescent="0.25">
      <c r="B689" s="76" t="str">
        <f t="shared" si="89"/>
        <v>!!!</v>
      </c>
      <c r="C689" s="310" t="str">
        <f>IF(LEN($E689)&gt;0,VLOOKUP(TEXT($E689,0),'Angaben Stationen'!$E$14:$V$215,17,0),"")</f>
        <v/>
      </c>
      <c r="D689" s="254" t="str">
        <f>IF(LEN($E689)&gt;0,VLOOKUP(TEXT($E689,0),'Angaben Stationen'!$E$14:$V$215,18,0),"")</f>
        <v/>
      </c>
      <c r="E689" s="344"/>
      <c r="F689" s="256"/>
      <c r="G689" s="256"/>
      <c r="H689" s="307"/>
      <c r="I689" s="183"/>
      <c r="R689" s="8">
        <f t="shared" si="91"/>
        <v>0</v>
      </c>
      <c r="S689" s="8">
        <f>VLOOKUP($D689,{"29 - Psychiatrie (Erwachsene)",1;"30 - Kinder- und Jugendpsychiatrie",1;"297 - stationsäquivalente Behandlung in der Erwachsenenpsychiatrie (29)",1;"307 - stationsäquivalente Behandlung in der Kinder- und Jugendpsychiatrie (30)",1;"31 - Psychosomatik",1;"",0;0,0},2,0)</f>
        <v>0</v>
      </c>
      <c r="T689" s="8">
        <f t="shared" si="97"/>
        <v>0</v>
      </c>
      <c r="U689" s="8">
        <f t="shared" si="90"/>
        <v>0</v>
      </c>
      <c r="V689" s="8">
        <f t="shared" si="92"/>
        <v>0</v>
      </c>
      <c r="W689" s="8">
        <f t="shared" si="93"/>
        <v>0</v>
      </c>
      <c r="X689" s="8">
        <f t="shared" si="94"/>
        <v>0</v>
      </c>
      <c r="Y689" s="8" t="str">
        <f t="shared" si="95"/>
        <v/>
      </c>
      <c r="Z689" s="8" t="str">
        <f>VLOOKUP($D689,{"29 - Psychiatrie (Erwachsene)","BGI";"297 - stationsäquivalente Behandlung in der Erwachsenenpsychiatrie (29)","BGI";"30 - Kinder- und Jugendpsychiatrie","BGII";"307 - stationsäquivalente Behandlung in der Kinder- und Jugendpsychiatrie (30)","BGII";"31 - Psychosomatik","BGI";"","LEER";0,"Leer"},2,0)</f>
        <v>LEER</v>
      </c>
      <c r="AA689" s="8" t="str">
        <f t="shared" si="96"/>
        <v>Stationen</v>
      </c>
    </row>
    <row r="690" spans="2:27" ht="15" customHeight="1" x14ac:dyDescent="0.25">
      <c r="B690" s="76" t="str">
        <f t="shared" si="89"/>
        <v>!!!</v>
      </c>
      <c r="C690" s="310" t="str">
        <f>IF(LEN($E690)&gt;0,VLOOKUP(TEXT($E690,0),'Angaben Stationen'!$E$14:$V$215,17,0),"")</f>
        <v/>
      </c>
      <c r="D690" s="254" t="str">
        <f>IF(LEN($E690)&gt;0,VLOOKUP(TEXT($E690,0),'Angaben Stationen'!$E$14:$V$215,18,0),"")</f>
        <v/>
      </c>
      <c r="E690" s="344"/>
      <c r="F690" s="256"/>
      <c r="G690" s="256"/>
      <c r="H690" s="307"/>
      <c r="I690" s="183"/>
      <c r="R690" s="8">
        <f t="shared" si="91"/>
        <v>0</v>
      </c>
      <c r="S690" s="8">
        <f>VLOOKUP($D690,{"29 - Psychiatrie (Erwachsene)",1;"30 - Kinder- und Jugendpsychiatrie",1;"297 - stationsäquivalente Behandlung in der Erwachsenenpsychiatrie (29)",1;"307 - stationsäquivalente Behandlung in der Kinder- und Jugendpsychiatrie (30)",1;"31 - Psychosomatik",1;"",0;0,0},2,0)</f>
        <v>0</v>
      </c>
      <c r="T690" s="8">
        <f t="shared" si="97"/>
        <v>0</v>
      </c>
      <c r="U690" s="8">
        <f t="shared" si="90"/>
        <v>0</v>
      </c>
      <c r="V690" s="8">
        <f t="shared" si="92"/>
        <v>0</v>
      </c>
      <c r="W690" s="8">
        <f t="shared" si="93"/>
        <v>0</v>
      </c>
      <c r="X690" s="8">
        <f t="shared" si="94"/>
        <v>0</v>
      </c>
      <c r="Y690" s="8" t="str">
        <f t="shared" si="95"/>
        <v/>
      </c>
      <c r="Z690" s="8" t="str">
        <f>VLOOKUP($D690,{"29 - Psychiatrie (Erwachsene)","BGI";"297 - stationsäquivalente Behandlung in der Erwachsenenpsychiatrie (29)","BGI";"30 - Kinder- und Jugendpsychiatrie","BGII";"307 - stationsäquivalente Behandlung in der Kinder- und Jugendpsychiatrie (30)","BGII";"31 - Psychosomatik","BGI";"","LEER";0,"Leer"},2,0)</f>
        <v>LEER</v>
      </c>
      <c r="AA690" s="8" t="str">
        <f t="shared" si="96"/>
        <v>Stationen</v>
      </c>
    </row>
    <row r="691" spans="2:27" ht="15" customHeight="1" x14ac:dyDescent="0.25">
      <c r="B691" s="76" t="str">
        <f t="shared" si="89"/>
        <v>!!!</v>
      </c>
      <c r="C691" s="310" t="str">
        <f>IF(LEN($E691)&gt;0,VLOOKUP(TEXT($E691,0),'Angaben Stationen'!$E$14:$V$215,17,0),"")</f>
        <v/>
      </c>
      <c r="D691" s="254" t="str">
        <f>IF(LEN($E691)&gt;0,VLOOKUP(TEXT($E691,0),'Angaben Stationen'!$E$14:$V$215,18,0),"")</f>
        <v/>
      </c>
      <c r="E691" s="344"/>
      <c r="F691" s="256"/>
      <c r="G691" s="256"/>
      <c r="H691" s="307"/>
      <c r="I691" s="183"/>
      <c r="R691" s="8">
        <f t="shared" si="91"/>
        <v>0</v>
      </c>
      <c r="S691" s="8">
        <f>VLOOKUP($D691,{"29 - Psychiatrie (Erwachsene)",1;"30 - Kinder- und Jugendpsychiatrie",1;"297 - stationsäquivalente Behandlung in der Erwachsenenpsychiatrie (29)",1;"307 - stationsäquivalente Behandlung in der Kinder- und Jugendpsychiatrie (30)",1;"31 - Psychosomatik",1;"",0;0,0},2,0)</f>
        <v>0</v>
      </c>
      <c r="T691" s="8">
        <f t="shared" si="97"/>
        <v>0</v>
      </c>
      <c r="U691" s="8">
        <f t="shared" si="90"/>
        <v>0</v>
      </c>
      <c r="V691" s="8">
        <f t="shared" si="92"/>
        <v>0</v>
      </c>
      <c r="W691" s="8">
        <f t="shared" si="93"/>
        <v>0</v>
      </c>
      <c r="X691" s="8">
        <f t="shared" si="94"/>
        <v>0</v>
      </c>
      <c r="Y691" s="8" t="str">
        <f t="shared" si="95"/>
        <v/>
      </c>
      <c r="Z691" s="8" t="str">
        <f>VLOOKUP($D691,{"29 - Psychiatrie (Erwachsene)","BGI";"297 - stationsäquivalente Behandlung in der Erwachsenenpsychiatrie (29)","BGI";"30 - Kinder- und Jugendpsychiatrie","BGII";"307 - stationsäquivalente Behandlung in der Kinder- und Jugendpsychiatrie (30)","BGII";"31 - Psychosomatik","BGI";"","LEER";0,"Leer"},2,0)</f>
        <v>LEER</v>
      </c>
      <c r="AA691" s="8" t="str">
        <f t="shared" si="96"/>
        <v>Stationen</v>
      </c>
    </row>
    <row r="692" spans="2:27" ht="15" customHeight="1" x14ac:dyDescent="0.25">
      <c r="B692" s="76" t="str">
        <f t="shared" si="89"/>
        <v>!!!</v>
      </c>
      <c r="C692" s="310" t="str">
        <f>IF(LEN($E692)&gt;0,VLOOKUP(TEXT($E692,0),'Angaben Stationen'!$E$14:$V$215,17,0),"")</f>
        <v/>
      </c>
      <c r="D692" s="254" t="str">
        <f>IF(LEN($E692)&gt;0,VLOOKUP(TEXT($E692,0),'Angaben Stationen'!$E$14:$V$215,18,0),"")</f>
        <v/>
      </c>
      <c r="E692" s="344"/>
      <c r="F692" s="256"/>
      <c r="G692" s="256"/>
      <c r="H692" s="307"/>
      <c r="I692" s="183"/>
      <c r="R692" s="8">
        <f t="shared" si="91"/>
        <v>0</v>
      </c>
      <c r="S692" s="8">
        <f>VLOOKUP($D692,{"29 - Psychiatrie (Erwachsene)",1;"30 - Kinder- und Jugendpsychiatrie",1;"297 - stationsäquivalente Behandlung in der Erwachsenenpsychiatrie (29)",1;"307 - stationsäquivalente Behandlung in der Kinder- und Jugendpsychiatrie (30)",1;"31 - Psychosomatik",1;"",0;0,0},2,0)</f>
        <v>0</v>
      </c>
      <c r="T692" s="8">
        <f t="shared" si="97"/>
        <v>0</v>
      </c>
      <c r="U692" s="8">
        <f t="shared" si="90"/>
        <v>0</v>
      </c>
      <c r="V692" s="8">
        <f t="shared" si="92"/>
        <v>0</v>
      </c>
      <c r="W692" s="8">
        <f t="shared" si="93"/>
        <v>0</v>
      </c>
      <c r="X692" s="8">
        <f t="shared" si="94"/>
        <v>0</v>
      </c>
      <c r="Y692" s="8" t="str">
        <f t="shared" si="95"/>
        <v/>
      </c>
      <c r="Z692" s="8" t="str">
        <f>VLOOKUP($D692,{"29 - Psychiatrie (Erwachsene)","BGI";"297 - stationsäquivalente Behandlung in der Erwachsenenpsychiatrie (29)","BGI";"30 - Kinder- und Jugendpsychiatrie","BGII";"307 - stationsäquivalente Behandlung in der Kinder- und Jugendpsychiatrie (30)","BGII";"31 - Psychosomatik","BGI";"","LEER";0,"Leer"},2,0)</f>
        <v>LEER</v>
      </c>
      <c r="AA692" s="8" t="str">
        <f t="shared" si="96"/>
        <v>Stationen</v>
      </c>
    </row>
    <row r="693" spans="2:27" ht="15" customHeight="1" x14ac:dyDescent="0.25">
      <c r="B693" s="76" t="str">
        <f t="shared" si="89"/>
        <v>!!!</v>
      </c>
      <c r="C693" s="310" t="str">
        <f>IF(LEN($E693)&gt;0,VLOOKUP(TEXT($E693,0),'Angaben Stationen'!$E$14:$V$215,17,0),"")</f>
        <v/>
      </c>
      <c r="D693" s="254" t="str">
        <f>IF(LEN($E693)&gt;0,VLOOKUP(TEXT($E693,0),'Angaben Stationen'!$E$14:$V$215,18,0),"")</f>
        <v/>
      </c>
      <c r="E693" s="344"/>
      <c r="F693" s="256"/>
      <c r="G693" s="256"/>
      <c r="H693" s="307"/>
      <c r="I693" s="183"/>
      <c r="R693" s="8">
        <f t="shared" si="91"/>
        <v>0</v>
      </c>
      <c r="S693" s="8">
        <f>VLOOKUP($D693,{"29 - Psychiatrie (Erwachsene)",1;"30 - Kinder- und Jugendpsychiatrie",1;"297 - stationsäquivalente Behandlung in der Erwachsenenpsychiatrie (29)",1;"307 - stationsäquivalente Behandlung in der Kinder- und Jugendpsychiatrie (30)",1;"31 - Psychosomatik",1;"",0;0,0},2,0)</f>
        <v>0</v>
      </c>
      <c r="T693" s="8">
        <f t="shared" si="97"/>
        <v>0</v>
      </c>
      <c r="U693" s="8">
        <f t="shared" si="90"/>
        <v>0</v>
      </c>
      <c r="V693" s="8">
        <f t="shared" si="92"/>
        <v>0</v>
      </c>
      <c r="W693" s="8">
        <f t="shared" si="93"/>
        <v>0</v>
      </c>
      <c r="X693" s="8">
        <f t="shared" si="94"/>
        <v>0</v>
      </c>
      <c r="Y693" s="8" t="str">
        <f t="shared" si="95"/>
        <v/>
      </c>
      <c r="Z693" s="8" t="str">
        <f>VLOOKUP($D693,{"29 - Psychiatrie (Erwachsene)","BGI";"297 - stationsäquivalente Behandlung in der Erwachsenenpsychiatrie (29)","BGI";"30 - Kinder- und Jugendpsychiatrie","BGII";"307 - stationsäquivalente Behandlung in der Kinder- und Jugendpsychiatrie (30)","BGII";"31 - Psychosomatik","BGI";"","LEER";0,"Leer"},2,0)</f>
        <v>LEER</v>
      </c>
      <c r="AA693" s="8" t="str">
        <f t="shared" si="96"/>
        <v>Stationen</v>
      </c>
    </row>
    <row r="694" spans="2:27" ht="15" customHeight="1" x14ac:dyDescent="0.25">
      <c r="B694" s="76" t="str">
        <f t="shared" si="89"/>
        <v>!!!</v>
      </c>
      <c r="C694" s="310" t="str">
        <f>IF(LEN($E694)&gt;0,VLOOKUP(TEXT($E694,0),'Angaben Stationen'!$E$14:$V$215,17,0),"")</f>
        <v/>
      </c>
      <c r="D694" s="254" t="str">
        <f>IF(LEN($E694)&gt;0,VLOOKUP(TEXT($E694,0),'Angaben Stationen'!$E$14:$V$215,18,0),"")</f>
        <v/>
      </c>
      <c r="E694" s="344"/>
      <c r="F694" s="256"/>
      <c r="G694" s="256"/>
      <c r="H694" s="307"/>
      <c r="I694" s="183"/>
      <c r="R694" s="8">
        <f t="shared" si="91"/>
        <v>0</v>
      </c>
      <c r="S694" s="8">
        <f>VLOOKUP($D694,{"29 - Psychiatrie (Erwachsene)",1;"30 - Kinder- und Jugendpsychiatrie",1;"297 - stationsäquivalente Behandlung in der Erwachsenenpsychiatrie (29)",1;"307 - stationsäquivalente Behandlung in der Kinder- und Jugendpsychiatrie (30)",1;"31 - Psychosomatik",1;"",0;0,0},2,0)</f>
        <v>0</v>
      </c>
      <c r="T694" s="8">
        <f t="shared" si="97"/>
        <v>0</v>
      </c>
      <c r="U694" s="8">
        <f t="shared" si="90"/>
        <v>0</v>
      </c>
      <c r="V694" s="8">
        <f t="shared" si="92"/>
        <v>0</v>
      </c>
      <c r="W694" s="8">
        <f t="shared" si="93"/>
        <v>0</v>
      </c>
      <c r="X694" s="8">
        <f t="shared" si="94"/>
        <v>0</v>
      </c>
      <c r="Y694" s="8" t="str">
        <f t="shared" si="95"/>
        <v/>
      </c>
      <c r="Z694" s="8" t="str">
        <f>VLOOKUP($D694,{"29 - Psychiatrie (Erwachsene)","BGI";"297 - stationsäquivalente Behandlung in der Erwachsenenpsychiatrie (29)","BGI";"30 - Kinder- und Jugendpsychiatrie","BGII";"307 - stationsäquivalente Behandlung in der Kinder- und Jugendpsychiatrie (30)","BGII";"31 - Psychosomatik","BGI";"","LEER";0,"Leer"},2,0)</f>
        <v>LEER</v>
      </c>
      <c r="AA694" s="8" t="str">
        <f t="shared" si="96"/>
        <v>Stationen</v>
      </c>
    </row>
    <row r="695" spans="2:27" ht="15" customHeight="1" x14ac:dyDescent="0.25">
      <c r="B695" s="76" t="str">
        <f t="shared" si="89"/>
        <v>!!!</v>
      </c>
      <c r="C695" s="310" t="str">
        <f>IF(LEN($E695)&gt;0,VLOOKUP(TEXT($E695,0),'Angaben Stationen'!$E$14:$V$215,17,0),"")</f>
        <v/>
      </c>
      <c r="D695" s="254" t="str">
        <f>IF(LEN($E695)&gt;0,VLOOKUP(TEXT($E695,0),'Angaben Stationen'!$E$14:$V$215,18,0),"")</f>
        <v/>
      </c>
      <c r="E695" s="344"/>
      <c r="F695" s="256"/>
      <c r="G695" s="256"/>
      <c r="H695" s="307"/>
      <c r="I695" s="183"/>
      <c r="R695" s="8">
        <f t="shared" si="91"/>
        <v>0</v>
      </c>
      <c r="S695" s="8">
        <f>VLOOKUP($D695,{"29 - Psychiatrie (Erwachsene)",1;"30 - Kinder- und Jugendpsychiatrie",1;"297 - stationsäquivalente Behandlung in der Erwachsenenpsychiatrie (29)",1;"307 - stationsäquivalente Behandlung in der Kinder- und Jugendpsychiatrie (30)",1;"31 - Psychosomatik",1;"",0;0,0},2,0)</f>
        <v>0</v>
      </c>
      <c r="T695" s="8">
        <f t="shared" si="97"/>
        <v>0</v>
      </c>
      <c r="U695" s="8">
        <f t="shared" si="90"/>
        <v>0</v>
      </c>
      <c r="V695" s="8">
        <f t="shared" si="92"/>
        <v>0</v>
      </c>
      <c r="W695" s="8">
        <f t="shared" si="93"/>
        <v>0</v>
      </c>
      <c r="X695" s="8">
        <f t="shared" si="94"/>
        <v>0</v>
      </c>
      <c r="Y695" s="8" t="str">
        <f t="shared" si="95"/>
        <v/>
      </c>
      <c r="Z695" s="8" t="str">
        <f>VLOOKUP($D695,{"29 - Psychiatrie (Erwachsene)","BGI";"297 - stationsäquivalente Behandlung in der Erwachsenenpsychiatrie (29)","BGI";"30 - Kinder- und Jugendpsychiatrie","BGII";"307 - stationsäquivalente Behandlung in der Kinder- und Jugendpsychiatrie (30)","BGII";"31 - Psychosomatik","BGI";"","LEER";0,"Leer"},2,0)</f>
        <v>LEER</v>
      </c>
      <c r="AA695" s="8" t="str">
        <f t="shared" si="96"/>
        <v>Stationen</v>
      </c>
    </row>
    <row r="696" spans="2:27" ht="15" customHeight="1" x14ac:dyDescent="0.25">
      <c r="B696" s="76" t="str">
        <f t="shared" si="89"/>
        <v>!!!</v>
      </c>
      <c r="C696" s="310" t="str">
        <f>IF(LEN($E696)&gt;0,VLOOKUP(TEXT($E696,0),'Angaben Stationen'!$E$14:$V$215,17,0),"")</f>
        <v/>
      </c>
      <c r="D696" s="254" t="str">
        <f>IF(LEN($E696)&gt;0,VLOOKUP(TEXT($E696,0),'Angaben Stationen'!$E$14:$V$215,18,0),"")</f>
        <v/>
      </c>
      <c r="E696" s="344"/>
      <c r="F696" s="256"/>
      <c r="G696" s="256"/>
      <c r="H696" s="307"/>
      <c r="I696" s="183"/>
      <c r="R696" s="8">
        <f t="shared" si="91"/>
        <v>0</v>
      </c>
      <c r="S696" s="8">
        <f>VLOOKUP($D696,{"29 - Psychiatrie (Erwachsene)",1;"30 - Kinder- und Jugendpsychiatrie",1;"297 - stationsäquivalente Behandlung in der Erwachsenenpsychiatrie (29)",1;"307 - stationsäquivalente Behandlung in der Kinder- und Jugendpsychiatrie (30)",1;"31 - Psychosomatik",1;"",0;0,0},2,0)</f>
        <v>0</v>
      </c>
      <c r="T696" s="8">
        <f t="shared" si="97"/>
        <v>0</v>
      </c>
      <c r="U696" s="8">
        <f t="shared" si="90"/>
        <v>0</v>
      </c>
      <c r="V696" s="8">
        <f t="shared" si="92"/>
        <v>0</v>
      </c>
      <c r="W696" s="8">
        <f t="shared" si="93"/>
        <v>0</v>
      </c>
      <c r="X696" s="8">
        <f t="shared" si="94"/>
        <v>0</v>
      </c>
      <c r="Y696" s="8" t="str">
        <f t="shared" si="95"/>
        <v/>
      </c>
      <c r="Z696" s="8" t="str">
        <f>VLOOKUP($D696,{"29 - Psychiatrie (Erwachsene)","BGI";"297 - stationsäquivalente Behandlung in der Erwachsenenpsychiatrie (29)","BGI";"30 - Kinder- und Jugendpsychiatrie","BGII";"307 - stationsäquivalente Behandlung in der Kinder- und Jugendpsychiatrie (30)","BGII";"31 - Psychosomatik","BGI";"","LEER";0,"Leer"},2,0)</f>
        <v>LEER</v>
      </c>
      <c r="AA696" s="8" t="str">
        <f t="shared" si="96"/>
        <v>Stationen</v>
      </c>
    </row>
    <row r="697" spans="2:27" ht="15" customHeight="1" x14ac:dyDescent="0.25">
      <c r="B697" s="76" t="str">
        <f t="shared" si="89"/>
        <v>!!!</v>
      </c>
      <c r="C697" s="310" t="str">
        <f>IF(LEN($E697)&gt;0,VLOOKUP(TEXT($E697,0),'Angaben Stationen'!$E$14:$V$215,17,0),"")</f>
        <v/>
      </c>
      <c r="D697" s="254" t="str">
        <f>IF(LEN($E697)&gt;0,VLOOKUP(TEXT($E697,0),'Angaben Stationen'!$E$14:$V$215,18,0),"")</f>
        <v/>
      </c>
      <c r="E697" s="344"/>
      <c r="F697" s="256"/>
      <c r="G697" s="256"/>
      <c r="H697" s="307"/>
      <c r="I697" s="183"/>
      <c r="R697" s="8">
        <f t="shared" si="91"/>
        <v>0</v>
      </c>
      <c r="S697" s="8">
        <f>VLOOKUP($D697,{"29 - Psychiatrie (Erwachsene)",1;"30 - Kinder- und Jugendpsychiatrie",1;"297 - stationsäquivalente Behandlung in der Erwachsenenpsychiatrie (29)",1;"307 - stationsäquivalente Behandlung in der Kinder- und Jugendpsychiatrie (30)",1;"31 - Psychosomatik",1;"",0;0,0},2,0)</f>
        <v>0</v>
      </c>
      <c r="T697" s="8">
        <f t="shared" si="97"/>
        <v>0</v>
      </c>
      <c r="U697" s="8">
        <f t="shared" si="90"/>
        <v>0</v>
      </c>
      <c r="V697" s="8">
        <f t="shared" si="92"/>
        <v>0</v>
      </c>
      <c r="W697" s="8">
        <f t="shared" si="93"/>
        <v>0</v>
      </c>
      <c r="X697" s="8">
        <f t="shared" si="94"/>
        <v>0</v>
      </c>
      <c r="Y697" s="8" t="str">
        <f t="shared" si="95"/>
        <v/>
      </c>
      <c r="Z697" s="8" t="str">
        <f>VLOOKUP($D697,{"29 - Psychiatrie (Erwachsene)","BGI";"297 - stationsäquivalente Behandlung in der Erwachsenenpsychiatrie (29)","BGI";"30 - Kinder- und Jugendpsychiatrie","BGII";"307 - stationsäquivalente Behandlung in der Kinder- und Jugendpsychiatrie (30)","BGII";"31 - Psychosomatik","BGI";"","LEER";0,"Leer"},2,0)</f>
        <v>LEER</v>
      </c>
      <c r="AA697" s="8" t="str">
        <f t="shared" si="96"/>
        <v>Stationen</v>
      </c>
    </row>
    <row r="698" spans="2:27" ht="15" customHeight="1" x14ac:dyDescent="0.25">
      <c r="B698" s="76" t="str">
        <f t="shared" si="89"/>
        <v>!!!</v>
      </c>
      <c r="C698" s="310" t="str">
        <f>IF(LEN($E698)&gt;0,VLOOKUP(TEXT($E698,0),'Angaben Stationen'!$E$14:$V$215,17,0),"")</f>
        <v/>
      </c>
      <c r="D698" s="254" t="str">
        <f>IF(LEN($E698)&gt;0,VLOOKUP(TEXT($E698,0),'Angaben Stationen'!$E$14:$V$215,18,0),"")</f>
        <v/>
      </c>
      <c r="E698" s="344"/>
      <c r="F698" s="256"/>
      <c r="G698" s="256"/>
      <c r="H698" s="307"/>
      <c r="I698" s="183"/>
      <c r="R698" s="8">
        <f t="shared" si="91"/>
        <v>0</v>
      </c>
      <c r="S698" s="8">
        <f>VLOOKUP($D698,{"29 - Psychiatrie (Erwachsene)",1;"30 - Kinder- und Jugendpsychiatrie",1;"297 - stationsäquivalente Behandlung in der Erwachsenenpsychiatrie (29)",1;"307 - stationsäquivalente Behandlung in der Kinder- und Jugendpsychiatrie (30)",1;"31 - Psychosomatik",1;"",0;0,0},2,0)</f>
        <v>0</v>
      </c>
      <c r="T698" s="8">
        <f t="shared" si="97"/>
        <v>0</v>
      </c>
      <c r="U698" s="8">
        <f t="shared" si="90"/>
        <v>0</v>
      </c>
      <c r="V698" s="8">
        <f t="shared" si="92"/>
        <v>0</v>
      </c>
      <c r="W698" s="8">
        <f t="shared" si="93"/>
        <v>0</v>
      </c>
      <c r="X698" s="8">
        <f t="shared" si="94"/>
        <v>0</v>
      </c>
      <c r="Y698" s="8" t="str">
        <f t="shared" si="95"/>
        <v/>
      </c>
      <c r="Z698" s="8" t="str">
        <f>VLOOKUP($D698,{"29 - Psychiatrie (Erwachsene)","BGI";"297 - stationsäquivalente Behandlung in der Erwachsenenpsychiatrie (29)","BGI";"30 - Kinder- und Jugendpsychiatrie","BGII";"307 - stationsäquivalente Behandlung in der Kinder- und Jugendpsychiatrie (30)","BGII";"31 - Psychosomatik","BGI";"","LEER";0,"Leer"},2,0)</f>
        <v>LEER</v>
      </c>
      <c r="AA698" s="8" t="str">
        <f t="shared" si="96"/>
        <v>Stationen</v>
      </c>
    </row>
    <row r="699" spans="2:27" ht="15" customHeight="1" x14ac:dyDescent="0.25">
      <c r="B699" s="76" t="str">
        <f t="shared" si="89"/>
        <v>!!!</v>
      </c>
      <c r="C699" s="310" t="str">
        <f>IF(LEN($E699)&gt;0,VLOOKUP(TEXT($E699,0),'Angaben Stationen'!$E$14:$V$215,17,0),"")</f>
        <v/>
      </c>
      <c r="D699" s="254" t="str">
        <f>IF(LEN($E699)&gt;0,VLOOKUP(TEXT($E699,0),'Angaben Stationen'!$E$14:$V$215,18,0),"")</f>
        <v/>
      </c>
      <c r="E699" s="344"/>
      <c r="F699" s="256"/>
      <c r="G699" s="256"/>
      <c r="H699" s="307"/>
      <c r="I699" s="183"/>
      <c r="R699" s="8">
        <f t="shared" si="91"/>
        <v>0</v>
      </c>
      <c r="S699" s="8">
        <f>VLOOKUP($D699,{"29 - Psychiatrie (Erwachsene)",1;"30 - Kinder- und Jugendpsychiatrie",1;"297 - stationsäquivalente Behandlung in der Erwachsenenpsychiatrie (29)",1;"307 - stationsäquivalente Behandlung in der Kinder- und Jugendpsychiatrie (30)",1;"31 - Psychosomatik",1;"",0;0,0},2,0)</f>
        <v>0</v>
      </c>
      <c r="T699" s="8">
        <f t="shared" si="97"/>
        <v>0</v>
      </c>
      <c r="U699" s="8">
        <f t="shared" si="90"/>
        <v>0</v>
      </c>
      <c r="V699" s="8">
        <f t="shared" si="92"/>
        <v>0</v>
      </c>
      <c r="W699" s="8">
        <f t="shared" si="93"/>
        <v>0</v>
      </c>
      <c r="X699" s="8">
        <f t="shared" si="94"/>
        <v>0</v>
      </c>
      <c r="Y699" s="8" t="str">
        <f t="shared" si="95"/>
        <v/>
      </c>
      <c r="Z699" s="8" t="str">
        <f>VLOOKUP($D699,{"29 - Psychiatrie (Erwachsene)","BGI";"297 - stationsäquivalente Behandlung in der Erwachsenenpsychiatrie (29)","BGI";"30 - Kinder- und Jugendpsychiatrie","BGII";"307 - stationsäquivalente Behandlung in der Kinder- und Jugendpsychiatrie (30)","BGII";"31 - Psychosomatik","BGI";"","LEER";0,"Leer"},2,0)</f>
        <v>LEER</v>
      </c>
      <c r="AA699" s="8" t="str">
        <f t="shared" si="96"/>
        <v>Stationen</v>
      </c>
    </row>
    <row r="700" spans="2:27" ht="15" customHeight="1" x14ac:dyDescent="0.25">
      <c r="B700" s="76" t="str">
        <f t="shared" si="89"/>
        <v>!!!</v>
      </c>
      <c r="C700" s="310" t="str">
        <f>IF(LEN($E700)&gt;0,VLOOKUP(TEXT($E700,0),'Angaben Stationen'!$E$14:$V$215,17,0),"")</f>
        <v/>
      </c>
      <c r="D700" s="254" t="str">
        <f>IF(LEN($E700)&gt;0,VLOOKUP(TEXT($E700,0),'Angaben Stationen'!$E$14:$V$215,18,0),"")</f>
        <v/>
      </c>
      <c r="E700" s="344"/>
      <c r="F700" s="256"/>
      <c r="G700" s="256"/>
      <c r="H700" s="307"/>
      <c r="I700" s="183"/>
      <c r="R700" s="8">
        <f t="shared" si="91"/>
        <v>0</v>
      </c>
      <c r="S700" s="8">
        <f>VLOOKUP($D700,{"29 - Psychiatrie (Erwachsene)",1;"30 - Kinder- und Jugendpsychiatrie",1;"297 - stationsäquivalente Behandlung in der Erwachsenenpsychiatrie (29)",1;"307 - stationsäquivalente Behandlung in der Kinder- und Jugendpsychiatrie (30)",1;"31 - Psychosomatik",1;"",0;0,0},2,0)</f>
        <v>0</v>
      </c>
      <c r="T700" s="8">
        <f t="shared" si="97"/>
        <v>0</v>
      </c>
      <c r="U700" s="8">
        <f t="shared" si="90"/>
        <v>0</v>
      </c>
      <c r="V700" s="8">
        <f t="shared" si="92"/>
        <v>0</v>
      </c>
      <c r="W700" s="8">
        <f t="shared" si="93"/>
        <v>0</v>
      </c>
      <c r="X700" s="8">
        <f t="shared" si="94"/>
        <v>0</v>
      </c>
      <c r="Y700" s="8" t="str">
        <f t="shared" si="95"/>
        <v/>
      </c>
      <c r="Z700" s="8" t="str">
        <f>VLOOKUP($D700,{"29 - Psychiatrie (Erwachsene)","BGI";"297 - stationsäquivalente Behandlung in der Erwachsenenpsychiatrie (29)","BGI";"30 - Kinder- und Jugendpsychiatrie","BGII";"307 - stationsäquivalente Behandlung in der Kinder- und Jugendpsychiatrie (30)","BGII";"31 - Psychosomatik","BGI";"","LEER";0,"Leer"},2,0)</f>
        <v>LEER</v>
      </c>
      <c r="AA700" s="8" t="str">
        <f t="shared" si="96"/>
        <v>Stationen</v>
      </c>
    </row>
    <row r="701" spans="2:27" ht="15" customHeight="1" x14ac:dyDescent="0.25">
      <c r="B701" s="76" t="str">
        <f t="shared" ref="B701:B764" si="98">IF(SUM(S701:X701)&lt;6,"!!!","")</f>
        <v>!!!</v>
      </c>
      <c r="C701" s="310" t="str">
        <f>IF(LEN($E701)&gt;0,VLOOKUP(TEXT($E701,0),'Angaben Stationen'!$E$14:$V$215,17,0),"")</f>
        <v/>
      </c>
      <c r="D701" s="254" t="str">
        <f>IF(LEN($E701)&gt;0,VLOOKUP(TEXT($E701,0),'Angaben Stationen'!$E$14:$V$215,18,0),"")</f>
        <v/>
      </c>
      <c r="E701" s="344"/>
      <c r="F701" s="256"/>
      <c r="G701" s="256"/>
      <c r="H701" s="307"/>
      <c r="I701" s="183"/>
      <c r="R701" s="8">
        <f t="shared" si="91"/>
        <v>0</v>
      </c>
      <c r="S701" s="8">
        <f>VLOOKUP($D701,{"29 - Psychiatrie (Erwachsene)",1;"30 - Kinder- und Jugendpsychiatrie",1;"297 - stationsäquivalente Behandlung in der Erwachsenenpsychiatrie (29)",1;"307 - stationsäquivalente Behandlung in der Kinder- und Jugendpsychiatrie (30)",1;"31 - Psychosomatik",1;"",0;0,0},2,0)</f>
        <v>0</v>
      </c>
      <c r="T701" s="8">
        <f t="shared" si="97"/>
        <v>0</v>
      </c>
      <c r="U701" s="8">
        <f t="shared" ref="U701:U764" si="99">IF($E701&lt;&gt;0,1,0)</f>
        <v>0</v>
      </c>
      <c r="V701" s="8">
        <f t="shared" si="92"/>
        <v>0</v>
      </c>
      <c r="W701" s="8">
        <f t="shared" si="93"/>
        <v>0</v>
      </c>
      <c r="X701" s="8">
        <f t="shared" si="94"/>
        <v>0</v>
      </c>
      <c r="Y701" s="8" t="str">
        <f t="shared" si="95"/>
        <v/>
      </c>
      <c r="Z701" s="8" t="str">
        <f>VLOOKUP($D701,{"29 - Psychiatrie (Erwachsene)","BGI";"297 - stationsäquivalente Behandlung in der Erwachsenenpsychiatrie (29)","BGI";"30 - Kinder- und Jugendpsychiatrie","BGII";"307 - stationsäquivalente Behandlung in der Kinder- und Jugendpsychiatrie (30)","BGII";"31 - Psychosomatik","BGI";"","LEER";0,"Leer"},2,0)</f>
        <v>LEER</v>
      </c>
      <c r="AA701" s="8" t="str">
        <f t="shared" si="96"/>
        <v>Stationen</v>
      </c>
    </row>
    <row r="702" spans="2:27" ht="15" customHeight="1" x14ac:dyDescent="0.25">
      <c r="B702" s="76" t="str">
        <f t="shared" si="98"/>
        <v>!!!</v>
      </c>
      <c r="C702" s="310" t="str">
        <f>IF(LEN($E702)&gt;0,VLOOKUP(TEXT($E702,0),'Angaben Stationen'!$E$14:$V$215,17,0),"")</f>
        <v/>
      </c>
      <c r="D702" s="254" t="str">
        <f>IF(LEN($E702)&gt;0,VLOOKUP(TEXT($E702,0),'Angaben Stationen'!$E$14:$V$215,18,0),"")</f>
        <v/>
      </c>
      <c r="E702" s="344"/>
      <c r="F702" s="256"/>
      <c r="G702" s="256"/>
      <c r="H702" s="307"/>
      <c r="I702" s="183"/>
      <c r="R702" s="8">
        <f t="shared" si="91"/>
        <v>0</v>
      </c>
      <c r="S702" s="8">
        <f>VLOOKUP($D702,{"29 - Psychiatrie (Erwachsene)",1;"30 - Kinder- und Jugendpsychiatrie",1;"297 - stationsäquivalente Behandlung in der Erwachsenenpsychiatrie (29)",1;"307 - stationsäquivalente Behandlung in der Kinder- und Jugendpsychiatrie (30)",1;"31 - Psychosomatik",1;"",0;0,0},2,0)</f>
        <v>0</v>
      </c>
      <c r="T702" s="8">
        <f t="shared" si="97"/>
        <v>0</v>
      </c>
      <c r="U702" s="8">
        <f t="shared" si="99"/>
        <v>0</v>
      </c>
      <c r="V702" s="8">
        <f t="shared" si="92"/>
        <v>0</v>
      </c>
      <c r="W702" s="8">
        <f t="shared" si="93"/>
        <v>0</v>
      </c>
      <c r="X702" s="8">
        <f t="shared" si="94"/>
        <v>0</v>
      </c>
      <c r="Y702" s="8" t="str">
        <f t="shared" si="95"/>
        <v/>
      </c>
      <c r="Z702" s="8" t="str">
        <f>VLOOKUP($D702,{"29 - Psychiatrie (Erwachsene)","BGI";"297 - stationsäquivalente Behandlung in der Erwachsenenpsychiatrie (29)","BGI";"30 - Kinder- und Jugendpsychiatrie","BGII";"307 - stationsäquivalente Behandlung in der Kinder- und Jugendpsychiatrie (30)","BGII";"31 - Psychosomatik","BGI";"","LEER";0,"Leer"},2,0)</f>
        <v>LEER</v>
      </c>
      <c r="AA702" s="8" t="str">
        <f t="shared" si="96"/>
        <v>Stationen</v>
      </c>
    </row>
    <row r="703" spans="2:27" ht="15" customHeight="1" x14ac:dyDescent="0.25">
      <c r="B703" s="76" t="str">
        <f t="shared" si="98"/>
        <v>!!!</v>
      </c>
      <c r="C703" s="310" t="str">
        <f>IF(LEN($E703)&gt;0,VLOOKUP(TEXT($E703,0),'Angaben Stationen'!$E$14:$V$215,17,0),"")</f>
        <v/>
      </c>
      <c r="D703" s="254" t="str">
        <f>IF(LEN($E703)&gt;0,VLOOKUP(TEXT($E703,0),'Angaben Stationen'!$E$14:$V$215,18,0),"")</f>
        <v/>
      </c>
      <c r="E703" s="344"/>
      <c r="F703" s="256"/>
      <c r="G703" s="256"/>
      <c r="H703" s="307"/>
      <c r="I703" s="183"/>
      <c r="R703" s="8">
        <f t="shared" si="91"/>
        <v>0</v>
      </c>
      <c r="S703" s="8">
        <f>VLOOKUP($D703,{"29 - Psychiatrie (Erwachsene)",1;"30 - Kinder- und Jugendpsychiatrie",1;"297 - stationsäquivalente Behandlung in der Erwachsenenpsychiatrie (29)",1;"307 - stationsäquivalente Behandlung in der Kinder- und Jugendpsychiatrie (30)",1;"31 - Psychosomatik",1;"",0;0,0},2,0)</f>
        <v>0</v>
      </c>
      <c r="T703" s="8">
        <f t="shared" si="97"/>
        <v>0</v>
      </c>
      <c r="U703" s="8">
        <f t="shared" si="99"/>
        <v>0</v>
      </c>
      <c r="V703" s="8">
        <f t="shared" si="92"/>
        <v>0</v>
      </c>
      <c r="W703" s="8">
        <f t="shared" si="93"/>
        <v>0</v>
      </c>
      <c r="X703" s="8">
        <f t="shared" si="94"/>
        <v>0</v>
      </c>
      <c r="Y703" s="8" t="str">
        <f t="shared" si="95"/>
        <v/>
      </c>
      <c r="Z703" s="8" t="str">
        <f>VLOOKUP($D703,{"29 - Psychiatrie (Erwachsene)","BGI";"297 - stationsäquivalente Behandlung in der Erwachsenenpsychiatrie (29)","BGI";"30 - Kinder- und Jugendpsychiatrie","BGII";"307 - stationsäquivalente Behandlung in der Kinder- und Jugendpsychiatrie (30)","BGII";"31 - Psychosomatik","BGI";"","LEER";0,"Leer"},2,0)</f>
        <v>LEER</v>
      </c>
      <c r="AA703" s="8" t="str">
        <f t="shared" si="96"/>
        <v>Stationen</v>
      </c>
    </row>
    <row r="704" spans="2:27" ht="15" customHeight="1" x14ac:dyDescent="0.25">
      <c r="B704" s="76" t="str">
        <f t="shared" si="98"/>
        <v>!!!</v>
      </c>
      <c r="C704" s="310" t="str">
        <f>IF(LEN($E704)&gt;0,VLOOKUP(TEXT($E704,0),'Angaben Stationen'!$E$14:$V$215,17,0),"")</f>
        <v/>
      </c>
      <c r="D704" s="254" t="str">
        <f>IF(LEN($E704)&gt;0,VLOOKUP(TEXT($E704,0),'Angaben Stationen'!$E$14:$V$215,18,0),"")</f>
        <v/>
      </c>
      <c r="E704" s="344"/>
      <c r="F704" s="256"/>
      <c r="G704" s="256"/>
      <c r="H704" s="307"/>
      <c r="I704" s="183"/>
      <c r="R704" s="8">
        <f t="shared" si="91"/>
        <v>0</v>
      </c>
      <c r="S704" s="8">
        <f>VLOOKUP($D704,{"29 - Psychiatrie (Erwachsene)",1;"30 - Kinder- und Jugendpsychiatrie",1;"297 - stationsäquivalente Behandlung in der Erwachsenenpsychiatrie (29)",1;"307 - stationsäquivalente Behandlung in der Kinder- und Jugendpsychiatrie (30)",1;"31 - Psychosomatik",1;"",0;0,0},2,0)</f>
        <v>0</v>
      </c>
      <c r="T704" s="8">
        <f t="shared" si="97"/>
        <v>0</v>
      </c>
      <c r="U704" s="8">
        <f t="shared" si="99"/>
        <v>0</v>
      </c>
      <c r="V704" s="8">
        <f t="shared" si="92"/>
        <v>0</v>
      </c>
      <c r="W704" s="8">
        <f t="shared" si="93"/>
        <v>0</v>
      </c>
      <c r="X704" s="8">
        <f t="shared" si="94"/>
        <v>0</v>
      </c>
      <c r="Y704" s="8" t="str">
        <f t="shared" si="95"/>
        <v/>
      </c>
      <c r="Z704" s="8" t="str">
        <f>VLOOKUP($D704,{"29 - Psychiatrie (Erwachsene)","BGI";"297 - stationsäquivalente Behandlung in der Erwachsenenpsychiatrie (29)","BGI";"30 - Kinder- und Jugendpsychiatrie","BGII";"307 - stationsäquivalente Behandlung in der Kinder- und Jugendpsychiatrie (30)","BGII";"31 - Psychosomatik","BGI";"","LEER";0,"Leer"},2,0)</f>
        <v>LEER</v>
      </c>
      <c r="AA704" s="8" t="str">
        <f t="shared" si="96"/>
        <v>Stationen</v>
      </c>
    </row>
    <row r="705" spans="2:27" ht="15" customHeight="1" x14ac:dyDescent="0.25">
      <c r="B705" s="76" t="str">
        <f t="shared" si="98"/>
        <v>!!!</v>
      </c>
      <c r="C705" s="310" t="str">
        <f>IF(LEN($E705)&gt;0,VLOOKUP(TEXT($E705,0),'Angaben Stationen'!$E$14:$V$215,17,0),"")</f>
        <v/>
      </c>
      <c r="D705" s="254" t="str">
        <f>IF(LEN($E705)&gt;0,VLOOKUP(TEXT($E705,0),'Angaben Stationen'!$E$14:$V$215,18,0),"")</f>
        <v/>
      </c>
      <c r="E705" s="344"/>
      <c r="F705" s="256"/>
      <c r="G705" s="256"/>
      <c r="H705" s="307"/>
      <c r="I705" s="183"/>
      <c r="R705" s="8">
        <f t="shared" si="91"/>
        <v>0</v>
      </c>
      <c r="S705" s="8">
        <f>VLOOKUP($D705,{"29 - Psychiatrie (Erwachsene)",1;"30 - Kinder- und Jugendpsychiatrie",1;"297 - stationsäquivalente Behandlung in der Erwachsenenpsychiatrie (29)",1;"307 - stationsäquivalente Behandlung in der Kinder- und Jugendpsychiatrie (30)",1;"31 - Psychosomatik",1;"",0;0,0},2,0)</f>
        <v>0</v>
      </c>
      <c r="T705" s="8">
        <f t="shared" si="97"/>
        <v>0</v>
      </c>
      <c r="U705" s="8">
        <f t="shared" si="99"/>
        <v>0</v>
      </c>
      <c r="V705" s="8">
        <f t="shared" si="92"/>
        <v>0</v>
      </c>
      <c r="W705" s="8">
        <f t="shared" si="93"/>
        <v>0</v>
      </c>
      <c r="X705" s="8">
        <f t="shared" si="94"/>
        <v>0</v>
      </c>
      <c r="Y705" s="8" t="str">
        <f t="shared" si="95"/>
        <v/>
      </c>
      <c r="Z705" s="8" t="str">
        <f>VLOOKUP($D705,{"29 - Psychiatrie (Erwachsene)","BGI";"297 - stationsäquivalente Behandlung in der Erwachsenenpsychiatrie (29)","BGI";"30 - Kinder- und Jugendpsychiatrie","BGII";"307 - stationsäquivalente Behandlung in der Kinder- und Jugendpsychiatrie (30)","BGII";"31 - Psychosomatik","BGI";"","LEER";0,"Leer"},2,0)</f>
        <v>LEER</v>
      </c>
      <c r="AA705" s="8" t="str">
        <f t="shared" si="96"/>
        <v>Stationen</v>
      </c>
    </row>
    <row r="706" spans="2:27" ht="15" customHeight="1" x14ac:dyDescent="0.25">
      <c r="B706" s="76" t="str">
        <f t="shared" si="98"/>
        <v>!!!</v>
      </c>
      <c r="C706" s="310" t="str">
        <f>IF(LEN($E706)&gt;0,VLOOKUP(TEXT($E706,0),'Angaben Stationen'!$E$14:$V$215,17,0),"")</f>
        <v/>
      </c>
      <c r="D706" s="254" t="str">
        <f>IF(LEN($E706)&gt;0,VLOOKUP(TEXT($E706,0),'Angaben Stationen'!$E$14:$V$215,18,0),"")</f>
        <v/>
      </c>
      <c r="E706" s="344"/>
      <c r="F706" s="256"/>
      <c r="G706" s="256"/>
      <c r="H706" s="307"/>
      <c r="I706" s="183"/>
      <c r="R706" s="8">
        <f t="shared" si="91"/>
        <v>0</v>
      </c>
      <c r="S706" s="8">
        <f>VLOOKUP($D706,{"29 - Psychiatrie (Erwachsene)",1;"30 - Kinder- und Jugendpsychiatrie",1;"297 - stationsäquivalente Behandlung in der Erwachsenenpsychiatrie (29)",1;"307 - stationsäquivalente Behandlung in der Kinder- und Jugendpsychiatrie (30)",1;"31 - Psychosomatik",1;"",0;0,0},2,0)</f>
        <v>0</v>
      </c>
      <c r="T706" s="8">
        <f t="shared" si="97"/>
        <v>0</v>
      </c>
      <c r="U706" s="8">
        <f t="shared" si="99"/>
        <v>0</v>
      </c>
      <c r="V706" s="8">
        <f t="shared" si="92"/>
        <v>0</v>
      </c>
      <c r="W706" s="8">
        <f t="shared" si="93"/>
        <v>0</v>
      </c>
      <c r="X706" s="8">
        <f t="shared" si="94"/>
        <v>0</v>
      </c>
      <c r="Y706" s="8" t="str">
        <f t="shared" si="95"/>
        <v/>
      </c>
      <c r="Z706" s="8" t="str">
        <f>VLOOKUP($D706,{"29 - Psychiatrie (Erwachsene)","BGI";"297 - stationsäquivalente Behandlung in der Erwachsenenpsychiatrie (29)","BGI";"30 - Kinder- und Jugendpsychiatrie","BGII";"307 - stationsäquivalente Behandlung in der Kinder- und Jugendpsychiatrie (30)","BGII";"31 - Psychosomatik","BGI";"","LEER";0,"Leer"},2,0)</f>
        <v>LEER</v>
      </c>
      <c r="AA706" s="8" t="str">
        <f t="shared" si="96"/>
        <v>Stationen</v>
      </c>
    </row>
    <row r="707" spans="2:27" ht="15" customHeight="1" x14ac:dyDescent="0.25">
      <c r="B707" s="76" t="str">
        <f t="shared" si="98"/>
        <v>!!!</v>
      </c>
      <c r="C707" s="310" t="str">
        <f>IF(LEN($E707)&gt;0,VLOOKUP(TEXT($E707,0),'Angaben Stationen'!$E$14:$V$215,17,0),"")</f>
        <v/>
      </c>
      <c r="D707" s="254" t="str">
        <f>IF(LEN($E707)&gt;0,VLOOKUP(TEXT($E707,0),'Angaben Stationen'!$E$14:$V$215,18,0),"")</f>
        <v/>
      </c>
      <c r="E707" s="344"/>
      <c r="F707" s="256"/>
      <c r="G707" s="256"/>
      <c r="H707" s="307"/>
      <c r="I707" s="183"/>
      <c r="R707" s="8">
        <f t="shared" si="91"/>
        <v>0</v>
      </c>
      <c r="S707" s="8">
        <f>VLOOKUP($D707,{"29 - Psychiatrie (Erwachsene)",1;"30 - Kinder- und Jugendpsychiatrie",1;"297 - stationsäquivalente Behandlung in der Erwachsenenpsychiatrie (29)",1;"307 - stationsäquivalente Behandlung in der Kinder- und Jugendpsychiatrie (30)",1;"31 - Psychosomatik",1;"",0;0,0},2,0)</f>
        <v>0</v>
      </c>
      <c r="T707" s="8">
        <f t="shared" si="97"/>
        <v>0</v>
      </c>
      <c r="U707" s="8">
        <f t="shared" si="99"/>
        <v>0</v>
      </c>
      <c r="V707" s="8">
        <f t="shared" si="92"/>
        <v>0</v>
      </c>
      <c r="W707" s="8">
        <f t="shared" si="93"/>
        <v>0</v>
      </c>
      <c r="X707" s="8">
        <f t="shared" si="94"/>
        <v>0</v>
      </c>
      <c r="Y707" s="8" t="str">
        <f t="shared" si="95"/>
        <v/>
      </c>
      <c r="Z707" s="8" t="str">
        <f>VLOOKUP($D707,{"29 - Psychiatrie (Erwachsene)","BGI";"297 - stationsäquivalente Behandlung in der Erwachsenenpsychiatrie (29)","BGI";"30 - Kinder- und Jugendpsychiatrie","BGII";"307 - stationsäquivalente Behandlung in der Kinder- und Jugendpsychiatrie (30)","BGII";"31 - Psychosomatik","BGI";"","LEER";0,"Leer"},2,0)</f>
        <v>LEER</v>
      </c>
      <c r="AA707" s="8" t="str">
        <f t="shared" si="96"/>
        <v>Stationen</v>
      </c>
    </row>
    <row r="708" spans="2:27" ht="15" customHeight="1" x14ac:dyDescent="0.25">
      <c r="B708" s="76" t="str">
        <f t="shared" si="98"/>
        <v>!!!</v>
      </c>
      <c r="C708" s="310" t="str">
        <f>IF(LEN($E708)&gt;0,VLOOKUP(TEXT($E708,0),'Angaben Stationen'!$E$14:$V$215,17,0),"")</f>
        <v/>
      </c>
      <c r="D708" s="254" t="str">
        <f>IF(LEN($E708)&gt;0,VLOOKUP(TEXT($E708,0),'Angaben Stationen'!$E$14:$V$215,18,0),"")</f>
        <v/>
      </c>
      <c r="E708" s="344"/>
      <c r="F708" s="256"/>
      <c r="G708" s="256"/>
      <c r="H708" s="307"/>
      <c r="I708" s="183"/>
      <c r="R708" s="8">
        <f t="shared" si="91"/>
        <v>0</v>
      </c>
      <c r="S708" s="8">
        <f>VLOOKUP($D708,{"29 - Psychiatrie (Erwachsene)",1;"30 - Kinder- und Jugendpsychiatrie",1;"297 - stationsäquivalente Behandlung in der Erwachsenenpsychiatrie (29)",1;"307 - stationsäquivalente Behandlung in der Kinder- und Jugendpsychiatrie (30)",1;"31 - Psychosomatik",1;"",0;0,0},2,0)</f>
        <v>0</v>
      </c>
      <c r="T708" s="8">
        <f t="shared" si="97"/>
        <v>0</v>
      </c>
      <c r="U708" s="8">
        <f t="shared" si="99"/>
        <v>0</v>
      </c>
      <c r="V708" s="8">
        <f t="shared" si="92"/>
        <v>0</v>
      </c>
      <c r="W708" s="8">
        <f t="shared" si="93"/>
        <v>0</v>
      </c>
      <c r="X708" s="8">
        <f t="shared" si="94"/>
        <v>0</v>
      </c>
      <c r="Y708" s="8" t="str">
        <f t="shared" si="95"/>
        <v/>
      </c>
      <c r="Z708" s="8" t="str">
        <f>VLOOKUP($D708,{"29 - Psychiatrie (Erwachsene)","BGI";"297 - stationsäquivalente Behandlung in der Erwachsenenpsychiatrie (29)","BGI";"30 - Kinder- und Jugendpsychiatrie","BGII";"307 - stationsäquivalente Behandlung in der Kinder- und Jugendpsychiatrie (30)","BGII";"31 - Psychosomatik","BGI";"","LEER";0,"Leer"},2,0)</f>
        <v>LEER</v>
      </c>
      <c r="AA708" s="8" t="str">
        <f t="shared" si="96"/>
        <v>Stationen</v>
      </c>
    </row>
    <row r="709" spans="2:27" ht="15" customHeight="1" x14ac:dyDescent="0.25">
      <c r="B709" s="76" t="str">
        <f t="shared" si="98"/>
        <v>!!!</v>
      </c>
      <c r="C709" s="310" t="str">
        <f>IF(LEN($E709)&gt;0,VLOOKUP(TEXT($E709,0),'Angaben Stationen'!$E$14:$V$215,17,0),"")</f>
        <v/>
      </c>
      <c r="D709" s="254" t="str">
        <f>IF(LEN($E709)&gt;0,VLOOKUP(TEXT($E709,0),'Angaben Stationen'!$E$14:$V$215,18,0),"")</f>
        <v/>
      </c>
      <c r="E709" s="344"/>
      <c r="F709" s="256"/>
      <c r="G709" s="256"/>
      <c r="H709" s="307"/>
      <c r="I709" s="183"/>
      <c r="R709" s="8">
        <f t="shared" si="91"/>
        <v>0</v>
      </c>
      <c r="S709" s="8">
        <f>VLOOKUP($D709,{"29 - Psychiatrie (Erwachsene)",1;"30 - Kinder- und Jugendpsychiatrie",1;"297 - stationsäquivalente Behandlung in der Erwachsenenpsychiatrie (29)",1;"307 - stationsäquivalente Behandlung in der Kinder- und Jugendpsychiatrie (30)",1;"31 - Psychosomatik",1;"",0;0,0},2,0)</f>
        <v>0</v>
      </c>
      <c r="T709" s="8">
        <f t="shared" si="97"/>
        <v>0</v>
      </c>
      <c r="U709" s="8">
        <f t="shared" si="99"/>
        <v>0</v>
      </c>
      <c r="V709" s="8">
        <f t="shared" si="92"/>
        <v>0</v>
      </c>
      <c r="W709" s="8">
        <f t="shared" si="93"/>
        <v>0</v>
      </c>
      <c r="X709" s="8">
        <f t="shared" si="94"/>
        <v>0</v>
      </c>
      <c r="Y709" s="8" t="str">
        <f t="shared" si="95"/>
        <v/>
      </c>
      <c r="Z709" s="8" t="str">
        <f>VLOOKUP($D709,{"29 - Psychiatrie (Erwachsene)","BGI";"297 - stationsäquivalente Behandlung in der Erwachsenenpsychiatrie (29)","BGI";"30 - Kinder- und Jugendpsychiatrie","BGII";"307 - stationsäquivalente Behandlung in der Kinder- und Jugendpsychiatrie (30)","BGII";"31 - Psychosomatik","BGI";"","LEER";0,"Leer"},2,0)</f>
        <v>LEER</v>
      </c>
      <c r="AA709" s="8" t="str">
        <f t="shared" si="96"/>
        <v>Stationen</v>
      </c>
    </row>
    <row r="710" spans="2:27" ht="15" customHeight="1" x14ac:dyDescent="0.25">
      <c r="B710" s="76" t="str">
        <f t="shared" si="98"/>
        <v>!!!</v>
      </c>
      <c r="C710" s="310" t="str">
        <f>IF(LEN($E710)&gt;0,VLOOKUP(TEXT($E710,0),'Angaben Stationen'!$E$14:$V$215,17,0),"")</f>
        <v/>
      </c>
      <c r="D710" s="254" t="str">
        <f>IF(LEN($E710)&gt;0,VLOOKUP(TEXT($E710,0),'Angaben Stationen'!$E$14:$V$215,18,0),"")</f>
        <v/>
      </c>
      <c r="E710" s="344"/>
      <c r="F710" s="256"/>
      <c r="G710" s="256"/>
      <c r="H710" s="307"/>
      <c r="I710" s="183"/>
      <c r="R710" s="8">
        <f t="shared" si="91"/>
        <v>0</v>
      </c>
      <c r="S710" s="8">
        <f>VLOOKUP($D710,{"29 - Psychiatrie (Erwachsene)",1;"30 - Kinder- und Jugendpsychiatrie",1;"297 - stationsäquivalente Behandlung in der Erwachsenenpsychiatrie (29)",1;"307 - stationsäquivalente Behandlung in der Kinder- und Jugendpsychiatrie (30)",1;"31 - Psychosomatik",1;"",0;0,0},2,0)</f>
        <v>0</v>
      </c>
      <c r="T710" s="8">
        <f t="shared" si="97"/>
        <v>0</v>
      </c>
      <c r="U710" s="8">
        <f t="shared" si="99"/>
        <v>0</v>
      </c>
      <c r="V710" s="8">
        <f t="shared" si="92"/>
        <v>0</v>
      </c>
      <c r="W710" s="8">
        <f t="shared" si="93"/>
        <v>0</v>
      </c>
      <c r="X710" s="8">
        <f t="shared" si="94"/>
        <v>0</v>
      </c>
      <c r="Y710" s="8" t="str">
        <f t="shared" si="95"/>
        <v/>
      </c>
      <c r="Z710" s="8" t="str">
        <f>VLOOKUP($D710,{"29 - Psychiatrie (Erwachsene)","BGI";"297 - stationsäquivalente Behandlung in der Erwachsenenpsychiatrie (29)","BGI";"30 - Kinder- und Jugendpsychiatrie","BGII";"307 - stationsäquivalente Behandlung in der Kinder- und Jugendpsychiatrie (30)","BGII";"31 - Psychosomatik","BGI";"","LEER";0,"Leer"},2,0)</f>
        <v>LEER</v>
      </c>
      <c r="AA710" s="8" t="str">
        <f t="shared" si="96"/>
        <v>Stationen</v>
      </c>
    </row>
    <row r="711" spans="2:27" ht="15" customHeight="1" x14ac:dyDescent="0.25">
      <c r="B711" s="76" t="str">
        <f t="shared" si="98"/>
        <v>!!!</v>
      </c>
      <c r="C711" s="310" t="str">
        <f>IF(LEN($E711)&gt;0,VLOOKUP(TEXT($E711,0),'Angaben Stationen'!$E$14:$V$215,17,0),"")</f>
        <v/>
      </c>
      <c r="D711" s="254" t="str">
        <f>IF(LEN($E711)&gt;0,VLOOKUP(TEXT($E711,0),'Angaben Stationen'!$E$14:$V$215,18,0),"")</f>
        <v/>
      </c>
      <c r="E711" s="344"/>
      <c r="F711" s="256"/>
      <c r="G711" s="256"/>
      <c r="H711" s="307"/>
      <c r="I711" s="183"/>
      <c r="R711" s="8">
        <f t="shared" si="91"/>
        <v>0</v>
      </c>
      <c r="S711" s="8">
        <f>VLOOKUP($D711,{"29 - Psychiatrie (Erwachsene)",1;"30 - Kinder- und Jugendpsychiatrie",1;"297 - stationsäquivalente Behandlung in der Erwachsenenpsychiatrie (29)",1;"307 - stationsäquivalente Behandlung in der Kinder- und Jugendpsychiatrie (30)",1;"31 - Psychosomatik",1;"",0;0,0},2,0)</f>
        <v>0</v>
      </c>
      <c r="T711" s="8">
        <f t="shared" si="97"/>
        <v>0</v>
      </c>
      <c r="U711" s="8">
        <f t="shared" si="99"/>
        <v>0</v>
      </c>
      <c r="V711" s="8">
        <f t="shared" si="92"/>
        <v>0</v>
      </c>
      <c r="W711" s="8">
        <f t="shared" si="93"/>
        <v>0</v>
      </c>
      <c r="X711" s="8">
        <f t="shared" si="94"/>
        <v>0</v>
      </c>
      <c r="Y711" s="8" t="str">
        <f t="shared" si="95"/>
        <v/>
      </c>
      <c r="Z711" s="8" t="str">
        <f>VLOOKUP($D711,{"29 - Psychiatrie (Erwachsene)","BGI";"297 - stationsäquivalente Behandlung in der Erwachsenenpsychiatrie (29)","BGI";"30 - Kinder- und Jugendpsychiatrie","BGII";"307 - stationsäquivalente Behandlung in der Kinder- und Jugendpsychiatrie (30)","BGII";"31 - Psychosomatik","BGI";"","LEER";0,"Leer"},2,0)</f>
        <v>LEER</v>
      </c>
      <c r="AA711" s="8" t="str">
        <f t="shared" si="96"/>
        <v>Stationen</v>
      </c>
    </row>
    <row r="712" spans="2:27" ht="15" customHeight="1" x14ac:dyDescent="0.25">
      <c r="B712" s="76" t="str">
        <f t="shared" si="98"/>
        <v>!!!</v>
      </c>
      <c r="C712" s="310" t="str">
        <f>IF(LEN($E712)&gt;0,VLOOKUP(TEXT($E712,0),'Angaben Stationen'!$E$14:$V$215,17,0),"")</f>
        <v/>
      </c>
      <c r="D712" s="254" t="str">
        <f>IF(LEN($E712)&gt;0,VLOOKUP(TEXT($E712,0),'Angaben Stationen'!$E$14:$V$215,18,0),"")</f>
        <v/>
      </c>
      <c r="E712" s="344"/>
      <c r="F712" s="256"/>
      <c r="G712" s="256"/>
      <c r="H712" s="307"/>
      <c r="I712" s="183"/>
      <c r="R712" s="8">
        <f t="shared" si="91"/>
        <v>0</v>
      </c>
      <c r="S712" s="8">
        <f>VLOOKUP($D712,{"29 - Psychiatrie (Erwachsene)",1;"30 - Kinder- und Jugendpsychiatrie",1;"297 - stationsäquivalente Behandlung in der Erwachsenenpsychiatrie (29)",1;"307 - stationsäquivalente Behandlung in der Kinder- und Jugendpsychiatrie (30)",1;"31 - Psychosomatik",1;"",0;0,0},2,0)</f>
        <v>0</v>
      </c>
      <c r="T712" s="8">
        <f t="shared" si="97"/>
        <v>0</v>
      </c>
      <c r="U712" s="8">
        <f t="shared" si="99"/>
        <v>0</v>
      </c>
      <c r="V712" s="8">
        <f t="shared" si="92"/>
        <v>0</v>
      </c>
      <c r="W712" s="8">
        <f t="shared" si="93"/>
        <v>0</v>
      </c>
      <c r="X712" s="8">
        <f t="shared" si="94"/>
        <v>0</v>
      </c>
      <c r="Y712" s="8" t="str">
        <f t="shared" si="95"/>
        <v/>
      </c>
      <c r="Z712" s="8" t="str">
        <f>VLOOKUP($D712,{"29 - Psychiatrie (Erwachsene)","BGI";"297 - stationsäquivalente Behandlung in der Erwachsenenpsychiatrie (29)","BGI";"30 - Kinder- und Jugendpsychiatrie","BGII";"307 - stationsäquivalente Behandlung in der Kinder- und Jugendpsychiatrie (30)","BGII";"31 - Psychosomatik","BGI";"","LEER";0,"Leer"},2,0)</f>
        <v>LEER</v>
      </c>
      <c r="AA712" s="8" t="str">
        <f t="shared" si="96"/>
        <v>Stationen</v>
      </c>
    </row>
    <row r="713" spans="2:27" ht="15" customHeight="1" x14ac:dyDescent="0.25">
      <c r="B713" s="76" t="str">
        <f t="shared" si="98"/>
        <v>!!!</v>
      </c>
      <c r="C713" s="310" t="str">
        <f>IF(LEN($E713)&gt;0,VLOOKUP(TEXT($E713,0),'Angaben Stationen'!$E$14:$V$215,17,0),"")</f>
        <v/>
      </c>
      <c r="D713" s="254" t="str">
        <f>IF(LEN($E713)&gt;0,VLOOKUP(TEXT($E713,0),'Angaben Stationen'!$E$14:$V$215,18,0),"")</f>
        <v/>
      </c>
      <c r="E713" s="344"/>
      <c r="F713" s="256"/>
      <c r="G713" s="256"/>
      <c r="H713" s="307"/>
      <c r="I713" s="183"/>
      <c r="R713" s="8">
        <f t="shared" si="91"/>
        <v>0</v>
      </c>
      <c r="S713" s="8">
        <f>VLOOKUP($D713,{"29 - Psychiatrie (Erwachsene)",1;"30 - Kinder- und Jugendpsychiatrie",1;"297 - stationsäquivalente Behandlung in der Erwachsenenpsychiatrie (29)",1;"307 - stationsäquivalente Behandlung in der Kinder- und Jugendpsychiatrie (30)",1;"31 - Psychosomatik",1;"",0;0,0},2,0)</f>
        <v>0</v>
      </c>
      <c r="T713" s="8">
        <f t="shared" si="97"/>
        <v>0</v>
      </c>
      <c r="U713" s="8">
        <f t="shared" si="99"/>
        <v>0</v>
      </c>
      <c r="V713" s="8">
        <f t="shared" si="92"/>
        <v>0</v>
      </c>
      <c r="W713" s="8">
        <f t="shared" si="93"/>
        <v>0</v>
      </c>
      <c r="X713" s="8">
        <f t="shared" si="94"/>
        <v>0</v>
      </c>
      <c r="Y713" s="8" t="str">
        <f t="shared" si="95"/>
        <v/>
      </c>
      <c r="Z713" s="8" t="str">
        <f>VLOOKUP($D713,{"29 - Psychiatrie (Erwachsene)","BGI";"297 - stationsäquivalente Behandlung in der Erwachsenenpsychiatrie (29)","BGI";"30 - Kinder- und Jugendpsychiatrie","BGII";"307 - stationsäquivalente Behandlung in der Kinder- und Jugendpsychiatrie (30)","BGII";"31 - Psychosomatik","BGI";"","LEER";0,"Leer"},2,0)</f>
        <v>LEER</v>
      </c>
      <c r="AA713" s="8" t="str">
        <f t="shared" si="96"/>
        <v>Stationen</v>
      </c>
    </row>
    <row r="714" spans="2:27" ht="15" customHeight="1" x14ac:dyDescent="0.25">
      <c r="B714" s="76" t="str">
        <f t="shared" si="98"/>
        <v>!!!</v>
      </c>
      <c r="C714" s="310" t="str">
        <f>IF(LEN($E714)&gt;0,VLOOKUP(TEXT($E714,0),'Angaben Stationen'!$E$14:$V$215,17,0),"")</f>
        <v/>
      </c>
      <c r="D714" s="254" t="str">
        <f>IF(LEN($E714)&gt;0,VLOOKUP(TEXT($E714,0),'Angaben Stationen'!$E$14:$V$215,18,0),"")</f>
        <v/>
      </c>
      <c r="E714" s="344"/>
      <c r="F714" s="256"/>
      <c r="G714" s="256"/>
      <c r="H714" s="307"/>
      <c r="I714" s="183"/>
      <c r="R714" s="8">
        <f t="shared" si="91"/>
        <v>0</v>
      </c>
      <c r="S714" s="8">
        <f>VLOOKUP($D714,{"29 - Psychiatrie (Erwachsene)",1;"30 - Kinder- und Jugendpsychiatrie",1;"297 - stationsäquivalente Behandlung in der Erwachsenenpsychiatrie (29)",1;"307 - stationsäquivalente Behandlung in der Kinder- und Jugendpsychiatrie (30)",1;"31 - Psychosomatik",1;"",0;0,0},2,0)</f>
        <v>0</v>
      </c>
      <c r="T714" s="8">
        <f t="shared" si="97"/>
        <v>0</v>
      </c>
      <c r="U714" s="8">
        <f t="shared" si="99"/>
        <v>0</v>
      </c>
      <c r="V714" s="8">
        <f t="shared" si="92"/>
        <v>0</v>
      </c>
      <c r="W714" s="8">
        <f t="shared" si="93"/>
        <v>0</v>
      </c>
      <c r="X714" s="8">
        <f t="shared" si="94"/>
        <v>0</v>
      </c>
      <c r="Y714" s="8" t="str">
        <f t="shared" si="95"/>
        <v/>
      </c>
      <c r="Z714" s="8" t="str">
        <f>VLOOKUP($D714,{"29 - Psychiatrie (Erwachsene)","BGI";"297 - stationsäquivalente Behandlung in der Erwachsenenpsychiatrie (29)","BGI";"30 - Kinder- und Jugendpsychiatrie","BGII";"307 - stationsäquivalente Behandlung in der Kinder- und Jugendpsychiatrie (30)","BGII";"31 - Psychosomatik","BGI";"","LEER";0,"Leer"},2,0)</f>
        <v>LEER</v>
      </c>
      <c r="AA714" s="8" t="str">
        <f t="shared" si="96"/>
        <v>Stationen</v>
      </c>
    </row>
    <row r="715" spans="2:27" ht="15" customHeight="1" x14ac:dyDescent="0.25">
      <c r="B715" s="76" t="str">
        <f t="shared" si="98"/>
        <v>!!!</v>
      </c>
      <c r="C715" s="310" t="str">
        <f>IF(LEN($E715)&gt;0,VLOOKUP(TEXT($E715,0),'Angaben Stationen'!$E$14:$V$215,17,0),"")</f>
        <v/>
      </c>
      <c r="D715" s="254" t="str">
        <f>IF(LEN($E715)&gt;0,VLOOKUP(TEXT($E715,0),'Angaben Stationen'!$E$14:$V$215,18,0),"")</f>
        <v/>
      </c>
      <c r="E715" s="344"/>
      <c r="F715" s="256"/>
      <c r="G715" s="256"/>
      <c r="H715" s="307"/>
      <c r="I715" s="183"/>
      <c r="R715" s="8">
        <f t="shared" si="91"/>
        <v>0</v>
      </c>
      <c r="S715" s="8">
        <f>VLOOKUP($D715,{"29 - Psychiatrie (Erwachsene)",1;"30 - Kinder- und Jugendpsychiatrie",1;"297 - stationsäquivalente Behandlung in der Erwachsenenpsychiatrie (29)",1;"307 - stationsäquivalente Behandlung in der Kinder- und Jugendpsychiatrie (30)",1;"31 - Psychosomatik",1;"",0;0,0},2,0)</f>
        <v>0</v>
      </c>
      <c r="T715" s="8">
        <f t="shared" si="97"/>
        <v>0</v>
      </c>
      <c r="U715" s="8">
        <f t="shared" si="99"/>
        <v>0</v>
      </c>
      <c r="V715" s="8">
        <f t="shared" si="92"/>
        <v>0</v>
      </c>
      <c r="W715" s="8">
        <f t="shared" si="93"/>
        <v>0</v>
      </c>
      <c r="X715" s="8">
        <f t="shared" si="94"/>
        <v>0</v>
      </c>
      <c r="Y715" s="8" t="str">
        <f t="shared" si="95"/>
        <v/>
      </c>
      <c r="Z715" s="8" t="str">
        <f>VLOOKUP($D715,{"29 - Psychiatrie (Erwachsene)","BGI";"297 - stationsäquivalente Behandlung in der Erwachsenenpsychiatrie (29)","BGI";"30 - Kinder- und Jugendpsychiatrie","BGII";"307 - stationsäquivalente Behandlung in der Kinder- und Jugendpsychiatrie (30)","BGII";"31 - Psychosomatik","BGI";"","LEER";0,"Leer"},2,0)</f>
        <v>LEER</v>
      </c>
      <c r="AA715" s="8" t="str">
        <f t="shared" si="96"/>
        <v>Stationen</v>
      </c>
    </row>
    <row r="716" spans="2:27" ht="15" customHeight="1" x14ac:dyDescent="0.25">
      <c r="B716" s="76" t="str">
        <f t="shared" si="98"/>
        <v>!!!</v>
      </c>
      <c r="C716" s="310" t="str">
        <f>IF(LEN($E716)&gt;0,VLOOKUP(TEXT($E716,0),'Angaben Stationen'!$E$14:$V$215,17,0),"")</f>
        <v/>
      </c>
      <c r="D716" s="254" t="str">
        <f>IF(LEN($E716)&gt;0,VLOOKUP(TEXT($E716,0),'Angaben Stationen'!$E$14:$V$215,18,0),"")</f>
        <v/>
      </c>
      <c r="E716" s="344"/>
      <c r="F716" s="256"/>
      <c r="G716" s="256"/>
      <c r="H716" s="307"/>
      <c r="I716" s="183"/>
      <c r="R716" s="8">
        <f t="shared" si="91"/>
        <v>0</v>
      </c>
      <c r="S716" s="8">
        <f>VLOOKUP($D716,{"29 - Psychiatrie (Erwachsene)",1;"30 - Kinder- und Jugendpsychiatrie",1;"297 - stationsäquivalente Behandlung in der Erwachsenenpsychiatrie (29)",1;"307 - stationsäquivalente Behandlung in der Kinder- und Jugendpsychiatrie (30)",1;"31 - Psychosomatik",1;"",0;0,0},2,0)</f>
        <v>0</v>
      </c>
      <c r="T716" s="8">
        <f t="shared" si="97"/>
        <v>0</v>
      </c>
      <c r="U716" s="8">
        <f t="shared" si="99"/>
        <v>0</v>
      </c>
      <c r="V716" s="8">
        <f t="shared" si="92"/>
        <v>0</v>
      </c>
      <c r="W716" s="8">
        <f t="shared" si="93"/>
        <v>0</v>
      </c>
      <c r="X716" s="8">
        <f t="shared" si="94"/>
        <v>0</v>
      </c>
      <c r="Y716" s="8" t="str">
        <f t="shared" si="95"/>
        <v/>
      </c>
      <c r="Z716" s="8" t="str">
        <f>VLOOKUP($D716,{"29 - Psychiatrie (Erwachsene)","BGI";"297 - stationsäquivalente Behandlung in der Erwachsenenpsychiatrie (29)","BGI";"30 - Kinder- und Jugendpsychiatrie","BGII";"307 - stationsäquivalente Behandlung in der Kinder- und Jugendpsychiatrie (30)","BGII";"31 - Psychosomatik","BGI";"","LEER";0,"Leer"},2,0)</f>
        <v>LEER</v>
      </c>
      <c r="AA716" s="8" t="str">
        <f t="shared" si="96"/>
        <v>Stationen</v>
      </c>
    </row>
    <row r="717" spans="2:27" ht="15" customHeight="1" x14ac:dyDescent="0.25">
      <c r="B717" s="76" t="str">
        <f t="shared" si="98"/>
        <v>!!!</v>
      </c>
      <c r="C717" s="310" t="str">
        <f>IF(LEN($E717)&gt;0,VLOOKUP(TEXT($E717,0),'Angaben Stationen'!$E$14:$V$215,17,0),"")</f>
        <v/>
      </c>
      <c r="D717" s="254" t="str">
        <f>IF(LEN($E717)&gt;0,VLOOKUP(TEXT($E717,0),'Angaben Stationen'!$E$14:$V$215,18,0),"")</f>
        <v/>
      </c>
      <c r="E717" s="344"/>
      <c r="F717" s="256"/>
      <c r="G717" s="256"/>
      <c r="H717" s="307"/>
      <c r="I717" s="183"/>
      <c r="R717" s="8">
        <f t="shared" si="91"/>
        <v>0</v>
      </c>
      <c r="S717" s="8">
        <f>VLOOKUP($D717,{"29 - Psychiatrie (Erwachsene)",1;"30 - Kinder- und Jugendpsychiatrie",1;"297 - stationsäquivalente Behandlung in der Erwachsenenpsychiatrie (29)",1;"307 - stationsäquivalente Behandlung in der Kinder- und Jugendpsychiatrie (30)",1;"31 - Psychosomatik",1;"",0;0,0},2,0)</f>
        <v>0</v>
      </c>
      <c r="T717" s="8">
        <f t="shared" si="97"/>
        <v>0</v>
      </c>
      <c r="U717" s="8">
        <f t="shared" si="99"/>
        <v>0</v>
      </c>
      <c r="V717" s="8">
        <f t="shared" si="92"/>
        <v>0</v>
      </c>
      <c r="W717" s="8">
        <f t="shared" si="93"/>
        <v>0</v>
      </c>
      <c r="X717" s="8">
        <f t="shared" si="94"/>
        <v>0</v>
      </c>
      <c r="Y717" s="8" t="str">
        <f t="shared" si="95"/>
        <v/>
      </c>
      <c r="Z717" s="8" t="str">
        <f>VLOOKUP($D717,{"29 - Psychiatrie (Erwachsene)","BGI";"297 - stationsäquivalente Behandlung in der Erwachsenenpsychiatrie (29)","BGI";"30 - Kinder- und Jugendpsychiatrie","BGII";"307 - stationsäquivalente Behandlung in der Kinder- und Jugendpsychiatrie (30)","BGII";"31 - Psychosomatik","BGI";"","LEER";0,"Leer"},2,0)</f>
        <v>LEER</v>
      </c>
      <c r="AA717" s="8" t="str">
        <f t="shared" si="96"/>
        <v>Stationen</v>
      </c>
    </row>
    <row r="718" spans="2:27" ht="15" customHeight="1" x14ac:dyDescent="0.25">
      <c r="B718" s="76" t="str">
        <f t="shared" si="98"/>
        <v>!!!</v>
      </c>
      <c r="C718" s="310" t="str">
        <f>IF(LEN($E718)&gt;0,VLOOKUP(TEXT($E718,0),'Angaben Stationen'!$E$14:$V$215,17,0),"")</f>
        <v/>
      </c>
      <c r="D718" s="254" t="str">
        <f>IF(LEN($E718)&gt;0,VLOOKUP(TEXT($E718,0),'Angaben Stationen'!$E$14:$V$215,18,0),"")</f>
        <v/>
      </c>
      <c r="E718" s="344"/>
      <c r="F718" s="256"/>
      <c r="G718" s="256"/>
      <c r="H718" s="307"/>
      <c r="I718" s="183"/>
      <c r="R718" s="8">
        <f t="shared" si="91"/>
        <v>0</v>
      </c>
      <c r="S718" s="8">
        <f>VLOOKUP($D718,{"29 - Psychiatrie (Erwachsene)",1;"30 - Kinder- und Jugendpsychiatrie",1;"297 - stationsäquivalente Behandlung in der Erwachsenenpsychiatrie (29)",1;"307 - stationsäquivalente Behandlung in der Kinder- und Jugendpsychiatrie (30)",1;"31 - Psychosomatik",1;"",0;0,0},2,0)</f>
        <v>0</v>
      </c>
      <c r="T718" s="8">
        <f t="shared" si="97"/>
        <v>0</v>
      </c>
      <c r="U718" s="8">
        <f t="shared" si="99"/>
        <v>0</v>
      </c>
      <c r="V718" s="8">
        <f t="shared" si="92"/>
        <v>0</v>
      </c>
      <c r="W718" s="8">
        <f t="shared" si="93"/>
        <v>0</v>
      </c>
      <c r="X718" s="8">
        <f t="shared" si="94"/>
        <v>0</v>
      </c>
      <c r="Y718" s="8" t="str">
        <f t="shared" si="95"/>
        <v/>
      </c>
      <c r="Z718" s="8" t="str">
        <f>VLOOKUP($D718,{"29 - Psychiatrie (Erwachsene)","BGI";"297 - stationsäquivalente Behandlung in der Erwachsenenpsychiatrie (29)","BGI";"30 - Kinder- und Jugendpsychiatrie","BGII";"307 - stationsäquivalente Behandlung in der Kinder- und Jugendpsychiatrie (30)","BGII";"31 - Psychosomatik","BGI";"","LEER";0,"Leer"},2,0)</f>
        <v>LEER</v>
      </c>
      <c r="AA718" s="8" t="str">
        <f t="shared" si="96"/>
        <v>Stationen</v>
      </c>
    </row>
    <row r="719" spans="2:27" ht="15" customHeight="1" x14ac:dyDescent="0.25">
      <c r="B719" s="76" t="str">
        <f t="shared" si="98"/>
        <v>!!!</v>
      </c>
      <c r="C719" s="310" t="str">
        <f>IF(LEN($E719)&gt;0,VLOOKUP(TEXT($E719,0),'Angaben Stationen'!$E$14:$V$215,17,0),"")</f>
        <v/>
      </c>
      <c r="D719" s="254" t="str">
        <f>IF(LEN($E719)&gt;0,VLOOKUP(TEXT($E719,0),'Angaben Stationen'!$E$14:$V$215,18,0),"")</f>
        <v/>
      </c>
      <c r="E719" s="344"/>
      <c r="F719" s="256"/>
      <c r="G719" s="256"/>
      <c r="H719" s="307"/>
      <c r="I719" s="183"/>
      <c r="R719" s="8">
        <f t="shared" si="91"/>
        <v>0</v>
      </c>
      <c r="S719" s="8">
        <f>VLOOKUP($D719,{"29 - Psychiatrie (Erwachsene)",1;"30 - Kinder- und Jugendpsychiatrie",1;"297 - stationsäquivalente Behandlung in der Erwachsenenpsychiatrie (29)",1;"307 - stationsäquivalente Behandlung in der Kinder- und Jugendpsychiatrie (30)",1;"31 - Psychosomatik",1;"",0;0,0},2,0)</f>
        <v>0</v>
      </c>
      <c r="T719" s="8">
        <f t="shared" si="97"/>
        <v>0</v>
      </c>
      <c r="U719" s="8">
        <f t="shared" si="99"/>
        <v>0</v>
      </c>
      <c r="V719" s="8">
        <f t="shared" si="92"/>
        <v>0</v>
      </c>
      <c r="W719" s="8">
        <f t="shared" si="93"/>
        <v>0</v>
      </c>
      <c r="X719" s="8">
        <f t="shared" si="94"/>
        <v>0</v>
      </c>
      <c r="Y719" s="8" t="str">
        <f t="shared" si="95"/>
        <v/>
      </c>
      <c r="Z719" s="8" t="str">
        <f>VLOOKUP($D719,{"29 - Psychiatrie (Erwachsene)","BGI";"297 - stationsäquivalente Behandlung in der Erwachsenenpsychiatrie (29)","BGI";"30 - Kinder- und Jugendpsychiatrie","BGII";"307 - stationsäquivalente Behandlung in der Kinder- und Jugendpsychiatrie (30)","BGII";"31 - Psychosomatik","BGI";"","LEER";0,"Leer"},2,0)</f>
        <v>LEER</v>
      </c>
      <c r="AA719" s="8" t="str">
        <f t="shared" si="96"/>
        <v>Stationen</v>
      </c>
    </row>
    <row r="720" spans="2:27" ht="15" customHeight="1" x14ac:dyDescent="0.25">
      <c r="B720" s="76" t="str">
        <f t="shared" si="98"/>
        <v>!!!</v>
      </c>
      <c r="C720" s="310" t="str">
        <f>IF(LEN($E720)&gt;0,VLOOKUP(TEXT($E720,0),'Angaben Stationen'!$E$14:$V$215,17,0),"")</f>
        <v/>
      </c>
      <c r="D720" s="254" t="str">
        <f>IF(LEN($E720)&gt;0,VLOOKUP(TEXT($E720,0),'Angaben Stationen'!$E$14:$V$215,18,0),"")</f>
        <v/>
      </c>
      <c r="E720" s="344"/>
      <c r="F720" s="256"/>
      <c r="G720" s="256"/>
      <c r="H720" s="307"/>
      <c r="I720" s="183"/>
      <c r="R720" s="8">
        <f t="shared" si="91"/>
        <v>0</v>
      </c>
      <c r="S720" s="8">
        <f>VLOOKUP($D720,{"29 - Psychiatrie (Erwachsene)",1;"30 - Kinder- und Jugendpsychiatrie",1;"297 - stationsäquivalente Behandlung in der Erwachsenenpsychiatrie (29)",1;"307 - stationsäquivalente Behandlung in der Kinder- und Jugendpsychiatrie (30)",1;"31 - Psychosomatik",1;"",0;0,0},2,0)</f>
        <v>0</v>
      </c>
      <c r="T720" s="8">
        <f t="shared" si="97"/>
        <v>0</v>
      </c>
      <c r="U720" s="8">
        <f t="shared" si="99"/>
        <v>0</v>
      </c>
      <c r="V720" s="8">
        <f t="shared" si="92"/>
        <v>0</v>
      </c>
      <c r="W720" s="8">
        <f t="shared" si="93"/>
        <v>0</v>
      </c>
      <c r="X720" s="8">
        <f t="shared" si="94"/>
        <v>0</v>
      </c>
      <c r="Y720" s="8" t="str">
        <f t="shared" si="95"/>
        <v/>
      </c>
      <c r="Z720" s="8" t="str">
        <f>VLOOKUP($D720,{"29 - Psychiatrie (Erwachsene)","BGI";"297 - stationsäquivalente Behandlung in der Erwachsenenpsychiatrie (29)","BGI";"30 - Kinder- und Jugendpsychiatrie","BGII";"307 - stationsäquivalente Behandlung in der Kinder- und Jugendpsychiatrie (30)","BGII";"31 - Psychosomatik","BGI";"","LEER";0,"Leer"},2,0)</f>
        <v>LEER</v>
      </c>
      <c r="AA720" s="8" t="str">
        <f t="shared" si="96"/>
        <v>Stationen</v>
      </c>
    </row>
    <row r="721" spans="2:27" ht="15" customHeight="1" x14ac:dyDescent="0.25">
      <c r="B721" s="76" t="str">
        <f t="shared" si="98"/>
        <v>!!!</v>
      </c>
      <c r="C721" s="310" t="str">
        <f>IF(LEN($E721)&gt;0,VLOOKUP(TEXT($E721,0),'Angaben Stationen'!$E$14:$V$215,17,0),"")</f>
        <v/>
      </c>
      <c r="D721" s="254" t="str">
        <f>IF(LEN($E721)&gt;0,VLOOKUP(TEXT($E721,0),'Angaben Stationen'!$E$14:$V$215,18,0),"")</f>
        <v/>
      </c>
      <c r="E721" s="344"/>
      <c r="F721" s="256"/>
      <c r="G721" s="256"/>
      <c r="H721" s="307"/>
      <c r="I721" s="183"/>
      <c r="R721" s="8">
        <f t="shared" si="91"/>
        <v>0</v>
      </c>
      <c r="S721" s="8">
        <f>VLOOKUP($D721,{"29 - Psychiatrie (Erwachsene)",1;"30 - Kinder- und Jugendpsychiatrie",1;"297 - stationsäquivalente Behandlung in der Erwachsenenpsychiatrie (29)",1;"307 - stationsäquivalente Behandlung in der Kinder- und Jugendpsychiatrie (30)",1;"31 - Psychosomatik",1;"",0;0,0},2,0)</f>
        <v>0</v>
      </c>
      <c r="T721" s="8">
        <f t="shared" si="97"/>
        <v>0</v>
      </c>
      <c r="U721" s="8">
        <f t="shared" si="99"/>
        <v>0</v>
      </c>
      <c r="V721" s="8">
        <f t="shared" si="92"/>
        <v>0</v>
      </c>
      <c r="W721" s="8">
        <f t="shared" si="93"/>
        <v>0</v>
      </c>
      <c r="X721" s="8">
        <f t="shared" si="94"/>
        <v>0</v>
      </c>
      <c r="Y721" s="8" t="str">
        <f t="shared" si="95"/>
        <v/>
      </c>
      <c r="Z721" s="8" t="str">
        <f>VLOOKUP($D721,{"29 - Psychiatrie (Erwachsene)","BGI";"297 - stationsäquivalente Behandlung in der Erwachsenenpsychiatrie (29)","BGI";"30 - Kinder- und Jugendpsychiatrie","BGII";"307 - stationsäquivalente Behandlung in der Kinder- und Jugendpsychiatrie (30)","BGII";"31 - Psychosomatik","BGI";"","LEER";0,"Leer"},2,0)</f>
        <v>LEER</v>
      </c>
      <c r="AA721" s="8" t="str">
        <f t="shared" si="96"/>
        <v>Stationen</v>
      </c>
    </row>
    <row r="722" spans="2:27" ht="15" customHeight="1" x14ac:dyDescent="0.25">
      <c r="B722" s="76" t="str">
        <f t="shared" si="98"/>
        <v>!!!</v>
      </c>
      <c r="C722" s="310" t="str">
        <f>IF(LEN($E722)&gt;0,VLOOKUP(TEXT($E722,0),'Angaben Stationen'!$E$14:$V$215,17,0),"")</f>
        <v/>
      </c>
      <c r="D722" s="254" t="str">
        <f>IF(LEN($E722)&gt;0,VLOOKUP(TEXT($E722,0),'Angaben Stationen'!$E$14:$V$215,18,0),"")</f>
        <v/>
      </c>
      <c r="E722" s="344"/>
      <c r="F722" s="256"/>
      <c r="G722" s="256"/>
      <c r="H722" s="307"/>
      <c r="I722" s="183"/>
      <c r="R722" s="8">
        <f t="shared" si="91"/>
        <v>0</v>
      </c>
      <c r="S722" s="8">
        <f>VLOOKUP($D722,{"29 - Psychiatrie (Erwachsene)",1;"30 - Kinder- und Jugendpsychiatrie",1;"297 - stationsäquivalente Behandlung in der Erwachsenenpsychiatrie (29)",1;"307 - stationsäquivalente Behandlung in der Kinder- und Jugendpsychiatrie (30)",1;"31 - Psychosomatik",1;"",0;0,0},2,0)</f>
        <v>0</v>
      </c>
      <c r="T722" s="8">
        <f t="shared" si="97"/>
        <v>0</v>
      </c>
      <c r="U722" s="8">
        <f t="shared" si="99"/>
        <v>0</v>
      </c>
      <c r="V722" s="8">
        <f t="shared" si="92"/>
        <v>0</v>
      </c>
      <c r="W722" s="8">
        <f t="shared" si="93"/>
        <v>0</v>
      </c>
      <c r="X722" s="8">
        <f t="shared" si="94"/>
        <v>0</v>
      </c>
      <c r="Y722" s="8" t="str">
        <f t="shared" si="95"/>
        <v/>
      </c>
      <c r="Z722" s="8" t="str">
        <f>VLOOKUP($D722,{"29 - Psychiatrie (Erwachsene)","BGI";"297 - stationsäquivalente Behandlung in der Erwachsenenpsychiatrie (29)","BGI";"30 - Kinder- und Jugendpsychiatrie","BGII";"307 - stationsäquivalente Behandlung in der Kinder- und Jugendpsychiatrie (30)","BGII";"31 - Psychosomatik","BGI";"","LEER";0,"Leer"},2,0)</f>
        <v>LEER</v>
      </c>
      <c r="AA722" s="8" t="str">
        <f t="shared" si="96"/>
        <v>Stationen</v>
      </c>
    </row>
    <row r="723" spans="2:27" ht="15" customHeight="1" x14ac:dyDescent="0.25">
      <c r="B723" s="76" t="str">
        <f t="shared" si="98"/>
        <v>!!!</v>
      </c>
      <c r="C723" s="310" t="str">
        <f>IF(LEN($E723)&gt;0,VLOOKUP(TEXT($E723,0),'Angaben Stationen'!$E$14:$V$215,17,0),"")</f>
        <v/>
      </c>
      <c r="D723" s="254" t="str">
        <f>IF(LEN($E723)&gt;0,VLOOKUP(TEXT($E723,0),'Angaben Stationen'!$E$14:$V$215,18,0),"")</f>
        <v/>
      </c>
      <c r="E723" s="344"/>
      <c r="F723" s="256"/>
      <c r="G723" s="256"/>
      <c r="H723" s="307"/>
      <c r="I723" s="183"/>
      <c r="R723" s="8">
        <f t="shared" si="91"/>
        <v>0</v>
      </c>
      <c r="S723" s="8">
        <f>VLOOKUP($D723,{"29 - Psychiatrie (Erwachsene)",1;"30 - Kinder- und Jugendpsychiatrie",1;"297 - stationsäquivalente Behandlung in der Erwachsenenpsychiatrie (29)",1;"307 - stationsäquivalente Behandlung in der Kinder- und Jugendpsychiatrie (30)",1;"31 - Psychosomatik",1;"",0;0,0},2,0)</f>
        <v>0</v>
      </c>
      <c r="T723" s="8">
        <f t="shared" si="97"/>
        <v>0</v>
      </c>
      <c r="U723" s="8">
        <f t="shared" si="99"/>
        <v>0</v>
      </c>
      <c r="V723" s="8">
        <f t="shared" si="92"/>
        <v>0</v>
      </c>
      <c r="W723" s="8">
        <f t="shared" si="93"/>
        <v>0</v>
      </c>
      <c r="X723" s="8">
        <f t="shared" si="94"/>
        <v>0</v>
      </c>
      <c r="Y723" s="8" t="str">
        <f t="shared" si="95"/>
        <v/>
      </c>
      <c r="Z723" s="8" t="str">
        <f>VLOOKUP($D723,{"29 - Psychiatrie (Erwachsene)","BGI";"297 - stationsäquivalente Behandlung in der Erwachsenenpsychiatrie (29)","BGI";"30 - Kinder- und Jugendpsychiatrie","BGII";"307 - stationsäquivalente Behandlung in der Kinder- und Jugendpsychiatrie (30)","BGII";"31 - Psychosomatik","BGI";"","LEER";0,"Leer"},2,0)</f>
        <v>LEER</v>
      </c>
      <c r="AA723" s="8" t="str">
        <f t="shared" si="96"/>
        <v>Stationen</v>
      </c>
    </row>
    <row r="724" spans="2:27" ht="15" customHeight="1" x14ac:dyDescent="0.25">
      <c r="B724" s="76" t="str">
        <f t="shared" si="98"/>
        <v>!!!</v>
      </c>
      <c r="C724" s="310" t="str">
        <f>IF(LEN($E724)&gt;0,VLOOKUP(TEXT($E724,0),'Angaben Stationen'!$E$14:$V$215,17,0),"")</f>
        <v/>
      </c>
      <c r="D724" s="254" t="str">
        <f>IF(LEN($E724)&gt;0,VLOOKUP(TEXT($E724,0),'Angaben Stationen'!$E$14:$V$215,18,0),"")</f>
        <v/>
      </c>
      <c r="E724" s="344"/>
      <c r="F724" s="256"/>
      <c r="G724" s="256"/>
      <c r="H724" s="307"/>
      <c r="I724" s="183"/>
      <c r="R724" s="8">
        <f t="shared" si="91"/>
        <v>0</v>
      </c>
      <c r="S724" s="8">
        <f>VLOOKUP($D724,{"29 - Psychiatrie (Erwachsene)",1;"30 - Kinder- und Jugendpsychiatrie",1;"297 - stationsäquivalente Behandlung in der Erwachsenenpsychiatrie (29)",1;"307 - stationsäquivalente Behandlung in der Kinder- und Jugendpsychiatrie (30)",1;"31 - Psychosomatik",1;"",0;0,0},2,0)</f>
        <v>0</v>
      </c>
      <c r="T724" s="8">
        <f t="shared" si="97"/>
        <v>0</v>
      </c>
      <c r="U724" s="8">
        <f t="shared" si="99"/>
        <v>0</v>
      </c>
      <c r="V724" s="8">
        <f t="shared" si="92"/>
        <v>0</v>
      </c>
      <c r="W724" s="8">
        <f t="shared" si="93"/>
        <v>0</v>
      </c>
      <c r="X724" s="8">
        <f t="shared" si="94"/>
        <v>0</v>
      </c>
      <c r="Y724" s="8" t="str">
        <f t="shared" si="95"/>
        <v/>
      </c>
      <c r="Z724" s="8" t="str">
        <f>VLOOKUP($D724,{"29 - Psychiatrie (Erwachsene)","BGI";"297 - stationsäquivalente Behandlung in der Erwachsenenpsychiatrie (29)","BGI";"30 - Kinder- und Jugendpsychiatrie","BGII";"307 - stationsäquivalente Behandlung in der Kinder- und Jugendpsychiatrie (30)","BGII";"31 - Psychosomatik","BGI";"","LEER";0,"Leer"},2,0)</f>
        <v>LEER</v>
      </c>
      <c r="AA724" s="8" t="str">
        <f t="shared" si="96"/>
        <v>Stationen</v>
      </c>
    </row>
    <row r="725" spans="2:27" ht="15" customHeight="1" x14ac:dyDescent="0.25">
      <c r="B725" s="76" t="str">
        <f t="shared" si="98"/>
        <v>!!!</v>
      </c>
      <c r="C725" s="310" t="str">
        <f>IF(LEN($E725)&gt;0,VLOOKUP(TEXT($E725,0),'Angaben Stationen'!$E$14:$V$215,17,0),"")</f>
        <v/>
      </c>
      <c r="D725" s="254" t="str">
        <f>IF(LEN($E725)&gt;0,VLOOKUP(TEXT($E725,0),'Angaben Stationen'!$E$14:$V$215,18,0),"")</f>
        <v/>
      </c>
      <c r="E725" s="344"/>
      <c r="F725" s="256"/>
      <c r="G725" s="256"/>
      <c r="H725" s="307"/>
      <c r="I725" s="183"/>
      <c r="R725" s="8">
        <f t="shared" si="91"/>
        <v>0</v>
      </c>
      <c r="S725" s="8">
        <f>VLOOKUP($D725,{"29 - Psychiatrie (Erwachsene)",1;"30 - Kinder- und Jugendpsychiatrie",1;"297 - stationsäquivalente Behandlung in der Erwachsenenpsychiatrie (29)",1;"307 - stationsäquivalente Behandlung in der Kinder- und Jugendpsychiatrie (30)",1;"31 - Psychosomatik",1;"",0;0,0},2,0)</f>
        <v>0</v>
      </c>
      <c r="T725" s="8">
        <f t="shared" si="97"/>
        <v>0</v>
      </c>
      <c r="U725" s="8">
        <f t="shared" si="99"/>
        <v>0</v>
      </c>
      <c r="V725" s="8">
        <f t="shared" si="92"/>
        <v>0</v>
      </c>
      <c r="W725" s="8">
        <f t="shared" si="93"/>
        <v>0</v>
      </c>
      <c r="X725" s="8">
        <f t="shared" si="94"/>
        <v>0</v>
      </c>
      <c r="Y725" s="8" t="str">
        <f t="shared" si="95"/>
        <v/>
      </c>
      <c r="Z725" s="8" t="str">
        <f>VLOOKUP($D725,{"29 - Psychiatrie (Erwachsene)","BGI";"297 - stationsäquivalente Behandlung in der Erwachsenenpsychiatrie (29)","BGI";"30 - Kinder- und Jugendpsychiatrie","BGII";"307 - stationsäquivalente Behandlung in der Kinder- und Jugendpsychiatrie (30)","BGII";"31 - Psychosomatik","BGI";"","LEER";0,"Leer"},2,0)</f>
        <v>LEER</v>
      </c>
      <c r="AA725" s="8" t="str">
        <f t="shared" si="96"/>
        <v>Stationen</v>
      </c>
    </row>
    <row r="726" spans="2:27" ht="15" customHeight="1" x14ac:dyDescent="0.25">
      <c r="B726" s="76" t="str">
        <f t="shared" si="98"/>
        <v>!!!</v>
      </c>
      <c r="C726" s="310" t="str">
        <f>IF(LEN($E726)&gt;0,VLOOKUP(TEXT($E726,0),'Angaben Stationen'!$E$14:$V$215,17,0),"")</f>
        <v/>
      </c>
      <c r="D726" s="254" t="str">
        <f>IF(LEN($E726)&gt;0,VLOOKUP(TEXT($E726,0),'Angaben Stationen'!$E$14:$V$215,18,0),"")</f>
        <v/>
      </c>
      <c r="E726" s="344"/>
      <c r="F726" s="256"/>
      <c r="G726" s="256"/>
      <c r="H726" s="307"/>
      <c r="I726" s="183"/>
      <c r="R726" s="8">
        <f t="shared" si="91"/>
        <v>0</v>
      </c>
      <c r="S726" s="8">
        <f>VLOOKUP($D726,{"29 - Psychiatrie (Erwachsene)",1;"30 - Kinder- und Jugendpsychiatrie",1;"297 - stationsäquivalente Behandlung in der Erwachsenenpsychiatrie (29)",1;"307 - stationsäquivalente Behandlung in der Kinder- und Jugendpsychiatrie (30)",1;"31 - Psychosomatik",1;"",0;0,0},2,0)</f>
        <v>0</v>
      </c>
      <c r="T726" s="8">
        <f t="shared" si="97"/>
        <v>0</v>
      </c>
      <c r="U726" s="8">
        <f t="shared" si="99"/>
        <v>0</v>
      </c>
      <c r="V726" s="8">
        <f t="shared" si="92"/>
        <v>0</v>
      </c>
      <c r="W726" s="8">
        <f t="shared" si="93"/>
        <v>0</v>
      </c>
      <c r="X726" s="8">
        <f t="shared" si="94"/>
        <v>0</v>
      </c>
      <c r="Y726" s="8" t="str">
        <f t="shared" si="95"/>
        <v/>
      </c>
      <c r="Z726" s="8" t="str">
        <f>VLOOKUP($D726,{"29 - Psychiatrie (Erwachsene)","BGI";"297 - stationsäquivalente Behandlung in der Erwachsenenpsychiatrie (29)","BGI";"30 - Kinder- und Jugendpsychiatrie","BGII";"307 - stationsäquivalente Behandlung in der Kinder- und Jugendpsychiatrie (30)","BGII";"31 - Psychosomatik","BGI";"","LEER";0,"Leer"},2,0)</f>
        <v>LEER</v>
      </c>
      <c r="AA726" s="8" t="str">
        <f t="shared" si="96"/>
        <v>Stationen</v>
      </c>
    </row>
    <row r="727" spans="2:27" ht="15" customHeight="1" x14ac:dyDescent="0.25">
      <c r="B727" s="76" t="str">
        <f t="shared" si="98"/>
        <v>!!!</v>
      </c>
      <c r="C727" s="310" t="str">
        <f>IF(LEN($E727)&gt;0,VLOOKUP(TEXT($E727,0),'Angaben Stationen'!$E$14:$V$215,17,0),"")</f>
        <v/>
      </c>
      <c r="D727" s="254" t="str">
        <f>IF(LEN($E727)&gt;0,VLOOKUP(TEXT($E727,0),'Angaben Stationen'!$E$14:$V$215,18,0),"")</f>
        <v/>
      </c>
      <c r="E727" s="344"/>
      <c r="F727" s="256"/>
      <c r="G727" s="256"/>
      <c r="H727" s="307"/>
      <c r="I727" s="183"/>
      <c r="R727" s="8">
        <f t="shared" si="91"/>
        <v>0</v>
      </c>
      <c r="S727" s="8">
        <f>VLOOKUP($D727,{"29 - Psychiatrie (Erwachsene)",1;"30 - Kinder- und Jugendpsychiatrie",1;"297 - stationsäquivalente Behandlung in der Erwachsenenpsychiatrie (29)",1;"307 - stationsäquivalente Behandlung in der Kinder- und Jugendpsychiatrie (30)",1;"31 - Psychosomatik",1;"",0;0,0},2,0)</f>
        <v>0</v>
      </c>
      <c r="T727" s="8">
        <f t="shared" si="97"/>
        <v>0</v>
      </c>
      <c r="U727" s="8">
        <f t="shared" si="99"/>
        <v>0</v>
      </c>
      <c r="V727" s="8">
        <f t="shared" si="92"/>
        <v>0</v>
      </c>
      <c r="W727" s="8">
        <f t="shared" si="93"/>
        <v>0</v>
      </c>
      <c r="X727" s="8">
        <f t="shared" si="94"/>
        <v>0</v>
      </c>
      <c r="Y727" s="8" t="str">
        <f t="shared" si="95"/>
        <v/>
      </c>
      <c r="Z727" s="8" t="str">
        <f>VLOOKUP($D727,{"29 - Psychiatrie (Erwachsene)","BGI";"297 - stationsäquivalente Behandlung in der Erwachsenenpsychiatrie (29)","BGI";"30 - Kinder- und Jugendpsychiatrie","BGII";"307 - stationsäquivalente Behandlung in der Kinder- und Jugendpsychiatrie (30)","BGII";"31 - Psychosomatik","BGI";"","LEER";0,"Leer"},2,0)</f>
        <v>LEER</v>
      </c>
      <c r="AA727" s="8" t="str">
        <f t="shared" si="96"/>
        <v>Stationen</v>
      </c>
    </row>
    <row r="728" spans="2:27" ht="15" customHeight="1" x14ac:dyDescent="0.25">
      <c r="B728" s="76" t="str">
        <f t="shared" si="98"/>
        <v>!!!</v>
      </c>
      <c r="C728" s="310" t="str">
        <f>IF(LEN($E728)&gt;0,VLOOKUP(TEXT($E728,0),'Angaben Stationen'!$E$14:$V$215,17,0),"")</f>
        <v/>
      </c>
      <c r="D728" s="254" t="str">
        <f>IF(LEN($E728)&gt;0,VLOOKUP(TEXT($E728,0),'Angaben Stationen'!$E$14:$V$215,18,0),"")</f>
        <v/>
      </c>
      <c r="E728" s="344"/>
      <c r="F728" s="256"/>
      <c r="G728" s="256"/>
      <c r="H728" s="307"/>
      <c r="I728" s="183"/>
      <c r="R728" s="8">
        <f t="shared" si="91"/>
        <v>0</v>
      </c>
      <c r="S728" s="8">
        <f>VLOOKUP($D728,{"29 - Psychiatrie (Erwachsene)",1;"30 - Kinder- und Jugendpsychiatrie",1;"297 - stationsäquivalente Behandlung in der Erwachsenenpsychiatrie (29)",1;"307 - stationsäquivalente Behandlung in der Kinder- und Jugendpsychiatrie (30)",1;"31 - Psychosomatik",1;"",0;0,0},2,0)</f>
        <v>0</v>
      </c>
      <c r="T728" s="8">
        <f t="shared" si="97"/>
        <v>0</v>
      </c>
      <c r="U728" s="8">
        <f t="shared" si="99"/>
        <v>0</v>
      </c>
      <c r="V728" s="8">
        <f t="shared" si="92"/>
        <v>0</v>
      </c>
      <c r="W728" s="8">
        <f t="shared" si="93"/>
        <v>0</v>
      </c>
      <c r="X728" s="8">
        <f t="shared" si="94"/>
        <v>0</v>
      </c>
      <c r="Y728" s="8" t="str">
        <f t="shared" si="95"/>
        <v/>
      </c>
      <c r="Z728" s="8" t="str">
        <f>VLOOKUP($D728,{"29 - Psychiatrie (Erwachsene)","BGI";"297 - stationsäquivalente Behandlung in der Erwachsenenpsychiatrie (29)","BGI";"30 - Kinder- und Jugendpsychiatrie","BGII";"307 - stationsäquivalente Behandlung in der Kinder- und Jugendpsychiatrie (30)","BGII";"31 - Psychosomatik","BGI";"","LEER";0,"Leer"},2,0)</f>
        <v>LEER</v>
      </c>
      <c r="AA728" s="8" t="str">
        <f t="shared" si="96"/>
        <v>Stationen</v>
      </c>
    </row>
    <row r="729" spans="2:27" ht="15" customHeight="1" x14ac:dyDescent="0.25">
      <c r="B729" s="76" t="str">
        <f t="shared" si="98"/>
        <v>!!!</v>
      </c>
      <c r="C729" s="310" t="str">
        <f>IF(LEN($E729)&gt;0,VLOOKUP(TEXT($E729,0),'Angaben Stationen'!$E$14:$V$215,17,0),"")</f>
        <v/>
      </c>
      <c r="D729" s="254" t="str">
        <f>IF(LEN($E729)&gt;0,VLOOKUP(TEXT($E729,0),'Angaben Stationen'!$E$14:$V$215,18,0),"")</f>
        <v/>
      </c>
      <c r="E729" s="344"/>
      <c r="F729" s="256"/>
      <c r="G729" s="256"/>
      <c r="H729" s="307"/>
      <c r="I729" s="183"/>
      <c r="R729" s="8">
        <f t="shared" si="91"/>
        <v>0</v>
      </c>
      <c r="S729" s="8">
        <f>VLOOKUP($D729,{"29 - Psychiatrie (Erwachsene)",1;"30 - Kinder- und Jugendpsychiatrie",1;"297 - stationsäquivalente Behandlung in der Erwachsenenpsychiatrie (29)",1;"307 - stationsäquivalente Behandlung in der Kinder- und Jugendpsychiatrie (30)",1;"31 - Psychosomatik",1;"",0;0,0},2,0)</f>
        <v>0</v>
      </c>
      <c r="T729" s="8">
        <f t="shared" si="97"/>
        <v>0</v>
      </c>
      <c r="U729" s="8">
        <f t="shared" si="99"/>
        <v>0</v>
      </c>
      <c r="V729" s="8">
        <f t="shared" si="92"/>
        <v>0</v>
      </c>
      <c r="W729" s="8">
        <f t="shared" si="93"/>
        <v>0</v>
      </c>
      <c r="X729" s="8">
        <f t="shared" si="94"/>
        <v>0</v>
      </c>
      <c r="Y729" s="8" t="str">
        <f t="shared" si="95"/>
        <v/>
      </c>
      <c r="Z729" s="8" t="str">
        <f>VLOOKUP($D729,{"29 - Psychiatrie (Erwachsene)","BGI";"297 - stationsäquivalente Behandlung in der Erwachsenenpsychiatrie (29)","BGI";"30 - Kinder- und Jugendpsychiatrie","BGII";"307 - stationsäquivalente Behandlung in der Kinder- und Jugendpsychiatrie (30)","BGII";"31 - Psychosomatik","BGI";"","LEER";0,"Leer"},2,0)</f>
        <v>LEER</v>
      </c>
      <c r="AA729" s="8" t="str">
        <f t="shared" si="96"/>
        <v>Stationen</v>
      </c>
    </row>
    <row r="730" spans="2:27" ht="15" customHeight="1" x14ac:dyDescent="0.25">
      <c r="B730" s="76" t="str">
        <f t="shared" si="98"/>
        <v>!!!</v>
      </c>
      <c r="C730" s="310" t="str">
        <f>IF(LEN($E730)&gt;0,VLOOKUP(TEXT($E730,0),'Angaben Stationen'!$E$14:$V$215,17,0),"")</f>
        <v/>
      </c>
      <c r="D730" s="254" t="str">
        <f>IF(LEN($E730)&gt;0,VLOOKUP(TEXT($E730,0),'Angaben Stationen'!$E$14:$V$215,18,0),"")</f>
        <v/>
      </c>
      <c r="E730" s="344"/>
      <c r="F730" s="256"/>
      <c r="G730" s="256"/>
      <c r="H730" s="307"/>
      <c r="I730" s="183"/>
      <c r="R730" s="8">
        <f t="shared" si="91"/>
        <v>0</v>
      </c>
      <c r="S730" s="8">
        <f>VLOOKUP($D730,{"29 - Psychiatrie (Erwachsene)",1;"30 - Kinder- und Jugendpsychiatrie",1;"297 - stationsäquivalente Behandlung in der Erwachsenenpsychiatrie (29)",1;"307 - stationsäquivalente Behandlung in der Kinder- und Jugendpsychiatrie (30)",1;"31 - Psychosomatik",1;"",0;0,0},2,0)</f>
        <v>0</v>
      </c>
      <c r="T730" s="8">
        <f t="shared" si="97"/>
        <v>0</v>
      </c>
      <c r="U730" s="8">
        <f t="shared" si="99"/>
        <v>0</v>
      </c>
      <c r="V730" s="8">
        <f t="shared" si="92"/>
        <v>0</v>
      </c>
      <c r="W730" s="8">
        <f t="shared" si="93"/>
        <v>0</v>
      </c>
      <c r="X730" s="8">
        <f t="shared" si="94"/>
        <v>0</v>
      </c>
      <c r="Y730" s="8" t="str">
        <f t="shared" si="95"/>
        <v/>
      </c>
      <c r="Z730" s="8" t="str">
        <f>VLOOKUP($D730,{"29 - Psychiatrie (Erwachsene)","BGI";"297 - stationsäquivalente Behandlung in der Erwachsenenpsychiatrie (29)","BGI";"30 - Kinder- und Jugendpsychiatrie","BGII";"307 - stationsäquivalente Behandlung in der Kinder- und Jugendpsychiatrie (30)","BGII";"31 - Psychosomatik","BGI";"","LEER";0,"Leer"},2,0)</f>
        <v>LEER</v>
      </c>
      <c r="AA730" s="8" t="str">
        <f t="shared" si="96"/>
        <v>Stationen</v>
      </c>
    </row>
    <row r="731" spans="2:27" ht="15" customHeight="1" x14ac:dyDescent="0.25">
      <c r="B731" s="76" t="str">
        <f t="shared" si="98"/>
        <v>!!!</v>
      </c>
      <c r="C731" s="310" t="str">
        <f>IF(LEN($E731)&gt;0,VLOOKUP(TEXT($E731,0),'Angaben Stationen'!$E$14:$V$215,17,0),"")</f>
        <v/>
      </c>
      <c r="D731" s="254" t="str">
        <f>IF(LEN($E731)&gt;0,VLOOKUP(TEXT($E731,0),'Angaben Stationen'!$E$14:$V$215,18,0),"")</f>
        <v/>
      </c>
      <c r="E731" s="344"/>
      <c r="F731" s="256"/>
      <c r="G731" s="256"/>
      <c r="H731" s="307"/>
      <c r="I731" s="183"/>
      <c r="R731" s="8">
        <f t="shared" si="91"/>
        <v>0</v>
      </c>
      <c r="S731" s="8">
        <f>VLOOKUP($D731,{"29 - Psychiatrie (Erwachsene)",1;"30 - Kinder- und Jugendpsychiatrie",1;"297 - stationsäquivalente Behandlung in der Erwachsenenpsychiatrie (29)",1;"307 - stationsäquivalente Behandlung in der Kinder- und Jugendpsychiatrie (30)",1;"31 - Psychosomatik",1;"",0;0,0},2,0)</f>
        <v>0</v>
      </c>
      <c r="T731" s="8">
        <f t="shared" si="97"/>
        <v>0</v>
      </c>
      <c r="U731" s="8">
        <f t="shared" si="99"/>
        <v>0</v>
      </c>
      <c r="V731" s="8">
        <f t="shared" si="92"/>
        <v>0</v>
      </c>
      <c r="W731" s="8">
        <f t="shared" si="93"/>
        <v>0</v>
      </c>
      <c r="X731" s="8">
        <f t="shared" si="94"/>
        <v>0</v>
      </c>
      <c r="Y731" s="8" t="str">
        <f t="shared" si="95"/>
        <v/>
      </c>
      <c r="Z731" s="8" t="str">
        <f>VLOOKUP($D731,{"29 - Psychiatrie (Erwachsene)","BGI";"297 - stationsäquivalente Behandlung in der Erwachsenenpsychiatrie (29)","BGI";"30 - Kinder- und Jugendpsychiatrie","BGII";"307 - stationsäquivalente Behandlung in der Kinder- und Jugendpsychiatrie (30)","BGII";"31 - Psychosomatik","BGI";"","LEER";0,"Leer"},2,0)</f>
        <v>LEER</v>
      </c>
      <c r="AA731" s="8" t="str">
        <f t="shared" si="96"/>
        <v>Stationen</v>
      </c>
    </row>
    <row r="732" spans="2:27" ht="15" customHeight="1" x14ac:dyDescent="0.25">
      <c r="B732" s="76" t="str">
        <f t="shared" si="98"/>
        <v>!!!</v>
      </c>
      <c r="C732" s="310" t="str">
        <f>IF(LEN($E732)&gt;0,VLOOKUP(TEXT($E732,0),'Angaben Stationen'!$E$14:$V$215,17,0),"")</f>
        <v/>
      </c>
      <c r="D732" s="254" t="str">
        <f>IF(LEN($E732)&gt;0,VLOOKUP(TEXT($E732,0),'Angaben Stationen'!$E$14:$V$215,18,0),"")</f>
        <v/>
      </c>
      <c r="E732" s="344"/>
      <c r="F732" s="256"/>
      <c r="G732" s="256"/>
      <c r="H732" s="307"/>
      <c r="I732" s="183"/>
      <c r="R732" s="8">
        <f t="shared" si="91"/>
        <v>0</v>
      </c>
      <c r="S732" s="8">
        <f>VLOOKUP($D732,{"29 - Psychiatrie (Erwachsene)",1;"30 - Kinder- und Jugendpsychiatrie",1;"297 - stationsäquivalente Behandlung in der Erwachsenenpsychiatrie (29)",1;"307 - stationsäquivalente Behandlung in der Kinder- und Jugendpsychiatrie (30)",1;"31 - Psychosomatik",1;"",0;0,0},2,0)</f>
        <v>0</v>
      </c>
      <c r="T732" s="8">
        <f t="shared" si="97"/>
        <v>0</v>
      </c>
      <c r="U732" s="8">
        <f t="shared" si="99"/>
        <v>0</v>
      </c>
      <c r="V732" s="8">
        <f t="shared" si="92"/>
        <v>0</v>
      </c>
      <c r="W732" s="8">
        <f t="shared" si="93"/>
        <v>0</v>
      </c>
      <c r="X732" s="8">
        <f t="shared" si="94"/>
        <v>0</v>
      </c>
      <c r="Y732" s="8" t="str">
        <f t="shared" si="95"/>
        <v/>
      </c>
      <c r="Z732" s="8" t="str">
        <f>VLOOKUP($D732,{"29 - Psychiatrie (Erwachsene)","BGI";"297 - stationsäquivalente Behandlung in der Erwachsenenpsychiatrie (29)","BGI";"30 - Kinder- und Jugendpsychiatrie","BGII";"307 - stationsäquivalente Behandlung in der Kinder- und Jugendpsychiatrie (30)","BGII";"31 - Psychosomatik","BGI";"","LEER";0,"Leer"},2,0)</f>
        <v>LEER</v>
      </c>
      <c r="AA732" s="8" t="str">
        <f t="shared" si="96"/>
        <v>Stationen</v>
      </c>
    </row>
    <row r="733" spans="2:27" ht="15" customHeight="1" x14ac:dyDescent="0.25">
      <c r="B733" s="76" t="str">
        <f t="shared" si="98"/>
        <v>!!!</v>
      </c>
      <c r="C733" s="310" t="str">
        <f>IF(LEN($E733)&gt;0,VLOOKUP(TEXT($E733,0),'Angaben Stationen'!$E$14:$V$215,17,0),"")</f>
        <v/>
      </c>
      <c r="D733" s="254" t="str">
        <f>IF(LEN($E733)&gt;0,VLOOKUP(TEXT($E733,0),'Angaben Stationen'!$E$14:$V$215,18,0),"")</f>
        <v/>
      </c>
      <c r="E733" s="344"/>
      <c r="F733" s="256"/>
      <c r="G733" s="256"/>
      <c r="H733" s="307"/>
      <c r="I733" s="183"/>
      <c r="R733" s="8">
        <f t="shared" si="91"/>
        <v>0</v>
      </c>
      <c r="S733" s="8">
        <f>VLOOKUP($D733,{"29 - Psychiatrie (Erwachsene)",1;"30 - Kinder- und Jugendpsychiatrie",1;"297 - stationsäquivalente Behandlung in der Erwachsenenpsychiatrie (29)",1;"307 - stationsäquivalente Behandlung in der Kinder- und Jugendpsychiatrie (30)",1;"31 - Psychosomatik",1;"",0;0,0},2,0)</f>
        <v>0</v>
      </c>
      <c r="T733" s="8">
        <f t="shared" si="97"/>
        <v>0</v>
      </c>
      <c r="U733" s="8">
        <f t="shared" si="99"/>
        <v>0</v>
      </c>
      <c r="V733" s="8">
        <f t="shared" si="92"/>
        <v>0</v>
      </c>
      <c r="W733" s="8">
        <f t="shared" si="93"/>
        <v>0</v>
      </c>
      <c r="X733" s="8">
        <f t="shared" si="94"/>
        <v>0</v>
      </c>
      <c r="Y733" s="8" t="str">
        <f t="shared" si="95"/>
        <v/>
      </c>
      <c r="Z733" s="8" t="str">
        <f>VLOOKUP($D733,{"29 - Psychiatrie (Erwachsene)","BGI";"297 - stationsäquivalente Behandlung in der Erwachsenenpsychiatrie (29)","BGI";"30 - Kinder- und Jugendpsychiatrie","BGII";"307 - stationsäquivalente Behandlung in der Kinder- und Jugendpsychiatrie (30)","BGII";"31 - Psychosomatik","BGI";"","LEER";0,"Leer"},2,0)</f>
        <v>LEER</v>
      </c>
      <c r="AA733" s="8" t="str">
        <f t="shared" si="96"/>
        <v>Stationen</v>
      </c>
    </row>
    <row r="734" spans="2:27" ht="15" customHeight="1" x14ac:dyDescent="0.25">
      <c r="B734" s="76" t="str">
        <f t="shared" si="98"/>
        <v>!!!</v>
      </c>
      <c r="C734" s="310" t="str">
        <f>IF(LEN($E734)&gt;0,VLOOKUP(TEXT($E734,0),'Angaben Stationen'!$E$14:$V$215,17,0),"")</f>
        <v/>
      </c>
      <c r="D734" s="254" t="str">
        <f>IF(LEN($E734)&gt;0,VLOOKUP(TEXT($E734,0),'Angaben Stationen'!$E$14:$V$215,18,0),"")</f>
        <v/>
      </c>
      <c r="E734" s="344"/>
      <c r="F734" s="256"/>
      <c r="G734" s="256"/>
      <c r="H734" s="307"/>
      <c r="I734" s="183"/>
      <c r="R734" s="8">
        <f t="shared" si="91"/>
        <v>0</v>
      </c>
      <c r="S734" s="8">
        <f>VLOOKUP($D734,{"29 - Psychiatrie (Erwachsene)",1;"30 - Kinder- und Jugendpsychiatrie",1;"297 - stationsäquivalente Behandlung in der Erwachsenenpsychiatrie (29)",1;"307 - stationsäquivalente Behandlung in der Kinder- und Jugendpsychiatrie (30)",1;"31 - Psychosomatik",1;"",0;0,0},2,0)</f>
        <v>0</v>
      </c>
      <c r="T734" s="8">
        <f t="shared" si="97"/>
        <v>0</v>
      </c>
      <c r="U734" s="8">
        <f t="shared" si="99"/>
        <v>0</v>
      </c>
      <c r="V734" s="8">
        <f t="shared" si="92"/>
        <v>0</v>
      </c>
      <c r="W734" s="8">
        <f t="shared" si="93"/>
        <v>0</v>
      </c>
      <c r="X734" s="8">
        <f t="shared" si="94"/>
        <v>0</v>
      </c>
      <c r="Y734" s="8" t="str">
        <f t="shared" si="95"/>
        <v/>
      </c>
      <c r="Z734" s="8" t="str">
        <f>VLOOKUP($D734,{"29 - Psychiatrie (Erwachsene)","BGI";"297 - stationsäquivalente Behandlung in der Erwachsenenpsychiatrie (29)","BGI";"30 - Kinder- und Jugendpsychiatrie","BGII";"307 - stationsäquivalente Behandlung in der Kinder- und Jugendpsychiatrie (30)","BGII";"31 - Psychosomatik","BGI";"","LEER";0,"Leer"},2,0)</f>
        <v>LEER</v>
      </c>
      <c r="AA734" s="8" t="str">
        <f t="shared" si="96"/>
        <v>Stationen</v>
      </c>
    </row>
    <row r="735" spans="2:27" ht="15" customHeight="1" x14ac:dyDescent="0.25">
      <c r="B735" s="76" t="str">
        <f t="shared" si="98"/>
        <v>!!!</v>
      </c>
      <c r="C735" s="310" t="str">
        <f>IF(LEN($E735)&gt;0,VLOOKUP(TEXT($E735,0),'Angaben Stationen'!$E$14:$V$215,17,0),"")</f>
        <v/>
      </c>
      <c r="D735" s="254" t="str">
        <f>IF(LEN($E735)&gt;0,VLOOKUP(TEXT($E735,0),'Angaben Stationen'!$E$14:$V$215,18,0),"")</f>
        <v/>
      </c>
      <c r="E735" s="344"/>
      <c r="F735" s="256"/>
      <c r="G735" s="256"/>
      <c r="H735" s="307"/>
      <c r="I735" s="183"/>
      <c r="R735" s="8">
        <f t="shared" si="91"/>
        <v>0</v>
      </c>
      <c r="S735" s="8">
        <f>VLOOKUP($D735,{"29 - Psychiatrie (Erwachsene)",1;"30 - Kinder- und Jugendpsychiatrie",1;"297 - stationsäquivalente Behandlung in der Erwachsenenpsychiatrie (29)",1;"307 - stationsäquivalente Behandlung in der Kinder- und Jugendpsychiatrie (30)",1;"31 - Psychosomatik",1;"",0;0,0},2,0)</f>
        <v>0</v>
      </c>
      <c r="T735" s="8">
        <f t="shared" si="97"/>
        <v>0</v>
      </c>
      <c r="U735" s="8">
        <f t="shared" si="99"/>
        <v>0</v>
      </c>
      <c r="V735" s="8">
        <f t="shared" si="92"/>
        <v>0</v>
      </c>
      <c r="W735" s="8">
        <f t="shared" si="93"/>
        <v>0</v>
      </c>
      <c r="X735" s="8">
        <f t="shared" si="94"/>
        <v>0</v>
      </c>
      <c r="Y735" s="8" t="str">
        <f t="shared" si="95"/>
        <v/>
      </c>
      <c r="Z735" s="8" t="str">
        <f>VLOOKUP($D735,{"29 - Psychiatrie (Erwachsene)","BGI";"297 - stationsäquivalente Behandlung in der Erwachsenenpsychiatrie (29)","BGI";"30 - Kinder- und Jugendpsychiatrie","BGII";"307 - stationsäquivalente Behandlung in der Kinder- und Jugendpsychiatrie (30)","BGII";"31 - Psychosomatik","BGI";"","LEER";0,"Leer"},2,0)</f>
        <v>LEER</v>
      </c>
      <c r="AA735" s="8" t="str">
        <f t="shared" si="96"/>
        <v>Stationen</v>
      </c>
    </row>
    <row r="736" spans="2:27" ht="15" customHeight="1" x14ac:dyDescent="0.25">
      <c r="B736" s="76" t="str">
        <f t="shared" si="98"/>
        <v>!!!</v>
      </c>
      <c r="C736" s="310" t="str">
        <f>IF(LEN($E736)&gt;0,VLOOKUP(TEXT($E736,0),'Angaben Stationen'!$E$14:$V$215,17,0),"")</f>
        <v/>
      </c>
      <c r="D736" s="254" t="str">
        <f>IF(LEN($E736)&gt;0,VLOOKUP(TEXT($E736,0),'Angaben Stationen'!$E$14:$V$215,18,0),"")</f>
        <v/>
      </c>
      <c r="E736" s="344"/>
      <c r="F736" s="256"/>
      <c r="G736" s="256"/>
      <c r="H736" s="307"/>
      <c r="I736" s="183"/>
      <c r="R736" s="8">
        <f t="shared" si="91"/>
        <v>0</v>
      </c>
      <c r="S736" s="8">
        <f>VLOOKUP($D736,{"29 - Psychiatrie (Erwachsene)",1;"30 - Kinder- und Jugendpsychiatrie",1;"297 - stationsäquivalente Behandlung in der Erwachsenenpsychiatrie (29)",1;"307 - stationsäquivalente Behandlung in der Kinder- und Jugendpsychiatrie (30)",1;"31 - Psychosomatik",1;"",0;0,0},2,0)</f>
        <v>0</v>
      </c>
      <c r="T736" s="8">
        <f t="shared" si="97"/>
        <v>0</v>
      </c>
      <c r="U736" s="8">
        <f t="shared" si="99"/>
        <v>0</v>
      </c>
      <c r="V736" s="8">
        <f t="shared" si="92"/>
        <v>0</v>
      </c>
      <c r="W736" s="8">
        <f t="shared" si="93"/>
        <v>0</v>
      </c>
      <c r="X736" s="8">
        <f t="shared" si="94"/>
        <v>0</v>
      </c>
      <c r="Y736" s="8" t="str">
        <f t="shared" si="95"/>
        <v/>
      </c>
      <c r="Z736" s="8" t="str">
        <f>VLOOKUP($D736,{"29 - Psychiatrie (Erwachsene)","BGI";"297 - stationsäquivalente Behandlung in der Erwachsenenpsychiatrie (29)","BGI";"30 - Kinder- und Jugendpsychiatrie","BGII";"307 - stationsäquivalente Behandlung in der Kinder- und Jugendpsychiatrie (30)","BGII";"31 - Psychosomatik","BGI";"","LEER";0,"Leer"},2,0)</f>
        <v>LEER</v>
      </c>
      <c r="AA736" s="8" t="str">
        <f t="shared" si="96"/>
        <v>Stationen</v>
      </c>
    </row>
    <row r="737" spans="2:27" ht="15" customHeight="1" x14ac:dyDescent="0.25">
      <c r="B737" s="76" t="str">
        <f t="shared" si="98"/>
        <v>!!!</v>
      </c>
      <c r="C737" s="310" t="str">
        <f>IF(LEN($E737)&gt;0,VLOOKUP(TEXT($E737,0),'Angaben Stationen'!$E$14:$V$215,17,0),"")</f>
        <v/>
      </c>
      <c r="D737" s="254" t="str">
        <f>IF(LEN($E737)&gt;0,VLOOKUP(TEXT($E737,0),'Angaben Stationen'!$E$14:$V$215,18,0),"")</f>
        <v/>
      </c>
      <c r="E737" s="344"/>
      <c r="F737" s="256"/>
      <c r="G737" s="256"/>
      <c r="H737" s="307"/>
      <c r="I737" s="183"/>
      <c r="R737" s="8">
        <f t="shared" si="91"/>
        <v>0</v>
      </c>
      <c r="S737" s="8">
        <f>VLOOKUP($D737,{"29 - Psychiatrie (Erwachsene)",1;"30 - Kinder- und Jugendpsychiatrie",1;"297 - stationsäquivalente Behandlung in der Erwachsenenpsychiatrie (29)",1;"307 - stationsäquivalente Behandlung in der Kinder- und Jugendpsychiatrie (30)",1;"31 - Psychosomatik",1;"",0;0,0},2,0)</f>
        <v>0</v>
      </c>
      <c r="T737" s="8">
        <f t="shared" si="97"/>
        <v>0</v>
      </c>
      <c r="U737" s="8">
        <f t="shared" si="99"/>
        <v>0</v>
      </c>
      <c r="V737" s="8">
        <f t="shared" si="92"/>
        <v>0</v>
      </c>
      <c r="W737" s="8">
        <f t="shared" si="93"/>
        <v>0</v>
      </c>
      <c r="X737" s="8">
        <f t="shared" si="94"/>
        <v>0</v>
      </c>
      <c r="Y737" s="8" t="str">
        <f t="shared" si="95"/>
        <v/>
      </c>
      <c r="Z737" s="8" t="str">
        <f>VLOOKUP($D737,{"29 - Psychiatrie (Erwachsene)","BGI";"297 - stationsäquivalente Behandlung in der Erwachsenenpsychiatrie (29)","BGI";"30 - Kinder- und Jugendpsychiatrie","BGII";"307 - stationsäquivalente Behandlung in der Kinder- und Jugendpsychiatrie (30)","BGII";"31 - Psychosomatik","BGI";"","LEER";0,"Leer"},2,0)</f>
        <v>LEER</v>
      </c>
      <c r="AA737" s="8" t="str">
        <f t="shared" si="96"/>
        <v>Stationen</v>
      </c>
    </row>
    <row r="738" spans="2:27" ht="15" customHeight="1" x14ac:dyDescent="0.25">
      <c r="B738" s="76" t="str">
        <f t="shared" si="98"/>
        <v>!!!</v>
      </c>
      <c r="C738" s="310" t="str">
        <f>IF(LEN($E738)&gt;0,VLOOKUP(TEXT($E738,0),'Angaben Stationen'!$E$14:$V$215,17,0),"")</f>
        <v/>
      </c>
      <c r="D738" s="254" t="str">
        <f>IF(LEN($E738)&gt;0,VLOOKUP(TEXT($E738,0),'Angaben Stationen'!$E$14:$V$215,18,0),"")</f>
        <v/>
      </c>
      <c r="E738" s="344"/>
      <c r="F738" s="256"/>
      <c r="G738" s="256"/>
      <c r="H738" s="307"/>
      <c r="I738" s="183"/>
      <c r="R738" s="8">
        <f t="shared" ref="R738:R801" si="100">IF(LEN(B738)&gt;0,0,1)</f>
        <v>0</v>
      </c>
      <c r="S738" s="8">
        <f>VLOOKUP($D738,{"29 - Psychiatrie (Erwachsene)",1;"30 - Kinder- und Jugendpsychiatrie",1;"297 - stationsäquivalente Behandlung in der Erwachsenenpsychiatrie (29)",1;"307 - stationsäquivalente Behandlung in der Kinder- und Jugendpsychiatrie (30)",1;"31 - Psychosomatik",1;"",0;0,0},2,0)</f>
        <v>0</v>
      </c>
      <c r="T738" s="8">
        <f t="shared" si="97"/>
        <v>0</v>
      </c>
      <c r="U738" s="8">
        <f t="shared" si="99"/>
        <v>0</v>
      </c>
      <c r="V738" s="8">
        <f t="shared" ref="V738:V801" si="101">IF(VALUE($F738)&gt;0,1,0)</f>
        <v>0</v>
      </c>
      <c r="W738" s="8">
        <f t="shared" ref="W738:W801" si="102">IF(LEN($G738)&gt;0,1,0)</f>
        <v>0</v>
      </c>
      <c r="X738" s="8">
        <f t="shared" ref="X738:X801" si="103">IF(LEN($H738)&gt;0,1,0)</f>
        <v>0</v>
      </c>
      <c r="Y738" s="8" t="str">
        <f t="shared" ref="Y738:Y801" si="104">IF($D738&lt;&gt;"","MonatII","")</f>
        <v/>
      </c>
      <c r="Z738" s="8" t="str">
        <f>VLOOKUP($D738,{"29 - Psychiatrie (Erwachsene)","BGI";"297 - stationsäquivalente Behandlung in der Erwachsenenpsychiatrie (29)","BGI";"30 - Kinder- und Jugendpsychiatrie","BGII";"307 - stationsäquivalente Behandlung in der Kinder- und Jugendpsychiatrie (30)","BGII";"31 - Psychosomatik","BGI";"","LEER";0,"Leer"},2,0)</f>
        <v>LEER</v>
      </c>
      <c r="AA738" s="8" t="str">
        <f t="shared" ref="AA738:AA801" si="105">"Stationen"</f>
        <v>Stationen</v>
      </c>
    </row>
    <row r="739" spans="2:27" ht="15" customHeight="1" x14ac:dyDescent="0.25">
      <c r="B739" s="76" t="str">
        <f t="shared" si="98"/>
        <v>!!!</v>
      </c>
      <c r="C739" s="310" t="str">
        <f>IF(LEN($E739)&gt;0,VLOOKUP(TEXT($E739,0),'Angaben Stationen'!$E$14:$V$215,17,0),"")</f>
        <v/>
      </c>
      <c r="D739" s="254" t="str">
        <f>IF(LEN($E739)&gt;0,VLOOKUP(TEXT($E739,0),'Angaben Stationen'!$E$14:$V$215,18,0),"")</f>
        <v/>
      </c>
      <c r="E739" s="344"/>
      <c r="F739" s="256"/>
      <c r="G739" s="256"/>
      <c r="H739" s="307"/>
      <c r="I739" s="183"/>
      <c r="R739" s="8">
        <f t="shared" si="100"/>
        <v>0</v>
      </c>
      <c r="S739" s="8">
        <f>VLOOKUP($D739,{"29 - Psychiatrie (Erwachsene)",1;"30 - Kinder- und Jugendpsychiatrie",1;"297 - stationsäquivalente Behandlung in der Erwachsenenpsychiatrie (29)",1;"307 - stationsäquivalente Behandlung in der Kinder- und Jugendpsychiatrie (30)",1;"31 - Psychosomatik",1;"",0;0,0},2,0)</f>
        <v>0</v>
      </c>
      <c r="T739" s="8">
        <f t="shared" si="97"/>
        <v>0</v>
      </c>
      <c r="U739" s="8">
        <f t="shared" si="99"/>
        <v>0</v>
      </c>
      <c r="V739" s="8">
        <f t="shared" si="101"/>
        <v>0</v>
      </c>
      <c r="W739" s="8">
        <f t="shared" si="102"/>
        <v>0</v>
      </c>
      <c r="X739" s="8">
        <f t="shared" si="103"/>
        <v>0</v>
      </c>
      <c r="Y739" s="8" t="str">
        <f t="shared" si="104"/>
        <v/>
      </c>
      <c r="Z739" s="8" t="str">
        <f>VLOOKUP($D739,{"29 - Psychiatrie (Erwachsene)","BGI";"297 - stationsäquivalente Behandlung in der Erwachsenenpsychiatrie (29)","BGI";"30 - Kinder- und Jugendpsychiatrie","BGII";"307 - stationsäquivalente Behandlung in der Kinder- und Jugendpsychiatrie (30)","BGII";"31 - Psychosomatik","BGI";"","LEER";0,"Leer"},2,0)</f>
        <v>LEER</v>
      </c>
      <c r="AA739" s="8" t="str">
        <f t="shared" si="105"/>
        <v>Stationen</v>
      </c>
    </row>
    <row r="740" spans="2:27" ht="15" customHeight="1" x14ac:dyDescent="0.25">
      <c r="B740" s="76" t="str">
        <f t="shared" si="98"/>
        <v>!!!</v>
      </c>
      <c r="C740" s="310" t="str">
        <f>IF(LEN($E740)&gt;0,VLOOKUP(TEXT($E740,0),'Angaben Stationen'!$E$14:$V$215,17,0),"")</f>
        <v/>
      </c>
      <c r="D740" s="254" t="str">
        <f>IF(LEN($E740)&gt;0,VLOOKUP(TEXT($E740,0),'Angaben Stationen'!$E$14:$V$215,18,0),"")</f>
        <v/>
      </c>
      <c r="E740" s="344"/>
      <c r="F740" s="256"/>
      <c r="G740" s="256"/>
      <c r="H740" s="307"/>
      <c r="I740" s="183"/>
      <c r="R740" s="8">
        <f t="shared" si="100"/>
        <v>0</v>
      </c>
      <c r="S740" s="8">
        <f>VLOOKUP($D740,{"29 - Psychiatrie (Erwachsene)",1;"30 - Kinder- und Jugendpsychiatrie",1;"297 - stationsäquivalente Behandlung in der Erwachsenenpsychiatrie (29)",1;"307 - stationsäquivalente Behandlung in der Kinder- und Jugendpsychiatrie (30)",1;"31 - Psychosomatik",1;"",0;0,0},2,0)</f>
        <v>0</v>
      </c>
      <c r="T740" s="8">
        <f t="shared" si="97"/>
        <v>0</v>
      </c>
      <c r="U740" s="8">
        <f t="shared" si="99"/>
        <v>0</v>
      </c>
      <c r="V740" s="8">
        <f t="shared" si="101"/>
        <v>0</v>
      </c>
      <c r="W740" s="8">
        <f t="shared" si="102"/>
        <v>0</v>
      </c>
      <c r="X740" s="8">
        <f t="shared" si="103"/>
        <v>0</v>
      </c>
      <c r="Y740" s="8" t="str">
        <f t="shared" si="104"/>
        <v/>
      </c>
      <c r="Z740" s="8" t="str">
        <f>VLOOKUP($D740,{"29 - Psychiatrie (Erwachsene)","BGI";"297 - stationsäquivalente Behandlung in der Erwachsenenpsychiatrie (29)","BGI";"30 - Kinder- und Jugendpsychiatrie","BGII";"307 - stationsäquivalente Behandlung in der Kinder- und Jugendpsychiatrie (30)","BGII";"31 - Psychosomatik","BGI";"","LEER";0,"Leer"},2,0)</f>
        <v>LEER</v>
      </c>
      <c r="AA740" s="8" t="str">
        <f t="shared" si="105"/>
        <v>Stationen</v>
      </c>
    </row>
    <row r="741" spans="2:27" ht="15" customHeight="1" x14ac:dyDescent="0.25">
      <c r="B741" s="76" t="str">
        <f t="shared" si="98"/>
        <v>!!!</v>
      </c>
      <c r="C741" s="310" t="str">
        <f>IF(LEN($E741)&gt;0,VLOOKUP(TEXT($E741,0),'Angaben Stationen'!$E$14:$V$215,17,0),"")</f>
        <v/>
      </c>
      <c r="D741" s="254" t="str">
        <f>IF(LEN($E741)&gt;0,VLOOKUP(TEXT($E741,0),'Angaben Stationen'!$E$14:$V$215,18,0),"")</f>
        <v/>
      </c>
      <c r="E741" s="344"/>
      <c r="F741" s="256"/>
      <c r="G741" s="256"/>
      <c r="H741" s="307"/>
      <c r="I741" s="183"/>
      <c r="R741" s="8">
        <f t="shared" si="100"/>
        <v>0</v>
      </c>
      <c r="S741" s="8">
        <f>VLOOKUP($D741,{"29 - Psychiatrie (Erwachsene)",1;"30 - Kinder- und Jugendpsychiatrie",1;"297 - stationsäquivalente Behandlung in der Erwachsenenpsychiatrie (29)",1;"307 - stationsäquivalente Behandlung in der Kinder- und Jugendpsychiatrie (30)",1;"31 - Psychosomatik",1;"",0;0,0},2,0)</f>
        <v>0</v>
      </c>
      <c r="T741" s="8">
        <f t="shared" si="97"/>
        <v>0</v>
      </c>
      <c r="U741" s="8">
        <f t="shared" si="99"/>
        <v>0</v>
      </c>
      <c r="V741" s="8">
        <f t="shared" si="101"/>
        <v>0</v>
      </c>
      <c r="W741" s="8">
        <f t="shared" si="102"/>
        <v>0</v>
      </c>
      <c r="X741" s="8">
        <f t="shared" si="103"/>
        <v>0</v>
      </c>
      <c r="Y741" s="8" t="str">
        <f t="shared" si="104"/>
        <v/>
      </c>
      <c r="Z741" s="8" t="str">
        <f>VLOOKUP($D741,{"29 - Psychiatrie (Erwachsene)","BGI";"297 - stationsäquivalente Behandlung in der Erwachsenenpsychiatrie (29)","BGI";"30 - Kinder- und Jugendpsychiatrie","BGII";"307 - stationsäquivalente Behandlung in der Kinder- und Jugendpsychiatrie (30)","BGII";"31 - Psychosomatik","BGI";"","LEER";0,"Leer"},2,0)</f>
        <v>LEER</v>
      </c>
      <c r="AA741" s="8" t="str">
        <f t="shared" si="105"/>
        <v>Stationen</v>
      </c>
    </row>
    <row r="742" spans="2:27" ht="15" customHeight="1" x14ac:dyDescent="0.25">
      <c r="B742" s="76" t="str">
        <f t="shared" si="98"/>
        <v>!!!</v>
      </c>
      <c r="C742" s="310" t="str">
        <f>IF(LEN($E742)&gt;0,VLOOKUP(TEXT($E742,0),'Angaben Stationen'!$E$14:$V$215,17,0),"")</f>
        <v/>
      </c>
      <c r="D742" s="254" t="str">
        <f>IF(LEN($E742)&gt;0,VLOOKUP(TEXT($E742,0),'Angaben Stationen'!$E$14:$V$215,18,0),"")</f>
        <v/>
      </c>
      <c r="E742" s="344"/>
      <c r="F742" s="256"/>
      <c r="G742" s="256"/>
      <c r="H742" s="307"/>
      <c r="I742" s="183"/>
      <c r="R742" s="8">
        <f t="shared" si="100"/>
        <v>0</v>
      </c>
      <c r="S742" s="8">
        <f>VLOOKUP($D742,{"29 - Psychiatrie (Erwachsene)",1;"30 - Kinder- und Jugendpsychiatrie",1;"297 - stationsäquivalente Behandlung in der Erwachsenenpsychiatrie (29)",1;"307 - stationsäquivalente Behandlung in der Kinder- und Jugendpsychiatrie (30)",1;"31 - Psychosomatik",1;"",0;0,0},2,0)</f>
        <v>0</v>
      </c>
      <c r="T742" s="8">
        <f t="shared" ref="T742:T805" si="106">IF(LEN($C742)&gt;0,1,0)</f>
        <v>0</v>
      </c>
      <c r="U742" s="8">
        <f t="shared" si="99"/>
        <v>0</v>
      </c>
      <c r="V742" s="8">
        <f t="shared" si="101"/>
        <v>0</v>
      </c>
      <c r="W742" s="8">
        <f t="shared" si="102"/>
        <v>0</v>
      </c>
      <c r="X742" s="8">
        <f t="shared" si="103"/>
        <v>0</v>
      </c>
      <c r="Y742" s="8" t="str">
        <f t="shared" si="104"/>
        <v/>
      </c>
      <c r="Z742" s="8" t="str">
        <f>VLOOKUP($D742,{"29 - Psychiatrie (Erwachsene)","BGI";"297 - stationsäquivalente Behandlung in der Erwachsenenpsychiatrie (29)","BGI";"30 - Kinder- und Jugendpsychiatrie","BGII";"307 - stationsäquivalente Behandlung in der Kinder- und Jugendpsychiatrie (30)","BGII";"31 - Psychosomatik","BGI";"","LEER";0,"Leer"},2,0)</f>
        <v>LEER</v>
      </c>
      <c r="AA742" s="8" t="str">
        <f t="shared" si="105"/>
        <v>Stationen</v>
      </c>
    </row>
    <row r="743" spans="2:27" ht="15" customHeight="1" x14ac:dyDescent="0.25">
      <c r="B743" s="76" t="str">
        <f t="shared" si="98"/>
        <v>!!!</v>
      </c>
      <c r="C743" s="310" t="str">
        <f>IF(LEN($E743)&gt;0,VLOOKUP(TEXT($E743,0),'Angaben Stationen'!$E$14:$V$215,17,0),"")</f>
        <v/>
      </c>
      <c r="D743" s="254" t="str">
        <f>IF(LEN($E743)&gt;0,VLOOKUP(TEXT($E743,0),'Angaben Stationen'!$E$14:$V$215,18,0),"")</f>
        <v/>
      </c>
      <c r="E743" s="344"/>
      <c r="F743" s="256"/>
      <c r="G743" s="256"/>
      <c r="H743" s="307"/>
      <c r="I743" s="183"/>
      <c r="R743" s="8">
        <f t="shared" si="100"/>
        <v>0</v>
      </c>
      <c r="S743" s="8">
        <f>VLOOKUP($D743,{"29 - Psychiatrie (Erwachsene)",1;"30 - Kinder- und Jugendpsychiatrie",1;"297 - stationsäquivalente Behandlung in der Erwachsenenpsychiatrie (29)",1;"307 - stationsäquivalente Behandlung in der Kinder- und Jugendpsychiatrie (30)",1;"31 - Psychosomatik",1;"",0;0,0},2,0)</f>
        <v>0</v>
      </c>
      <c r="T743" s="8">
        <f t="shared" si="106"/>
        <v>0</v>
      </c>
      <c r="U743" s="8">
        <f t="shared" si="99"/>
        <v>0</v>
      </c>
      <c r="V743" s="8">
        <f t="shared" si="101"/>
        <v>0</v>
      </c>
      <c r="W743" s="8">
        <f t="shared" si="102"/>
        <v>0</v>
      </c>
      <c r="X743" s="8">
        <f t="shared" si="103"/>
        <v>0</v>
      </c>
      <c r="Y743" s="8" t="str">
        <f t="shared" si="104"/>
        <v/>
      </c>
      <c r="Z743" s="8" t="str">
        <f>VLOOKUP($D743,{"29 - Psychiatrie (Erwachsene)","BGI";"297 - stationsäquivalente Behandlung in der Erwachsenenpsychiatrie (29)","BGI";"30 - Kinder- und Jugendpsychiatrie","BGII";"307 - stationsäquivalente Behandlung in der Kinder- und Jugendpsychiatrie (30)","BGII";"31 - Psychosomatik","BGI";"","LEER";0,"Leer"},2,0)</f>
        <v>LEER</v>
      </c>
      <c r="AA743" s="8" t="str">
        <f t="shared" si="105"/>
        <v>Stationen</v>
      </c>
    </row>
    <row r="744" spans="2:27" ht="15" customHeight="1" x14ac:dyDescent="0.25">
      <c r="B744" s="76" t="str">
        <f t="shared" si="98"/>
        <v>!!!</v>
      </c>
      <c r="C744" s="310" t="str">
        <f>IF(LEN($E744)&gt;0,VLOOKUP(TEXT($E744,0),'Angaben Stationen'!$E$14:$V$215,17,0),"")</f>
        <v/>
      </c>
      <c r="D744" s="254" t="str">
        <f>IF(LEN($E744)&gt;0,VLOOKUP(TEXT($E744,0),'Angaben Stationen'!$E$14:$V$215,18,0),"")</f>
        <v/>
      </c>
      <c r="E744" s="344"/>
      <c r="F744" s="256"/>
      <c r="G744" s="256"/>
      <c r="H744" s="307"/>
      <c r="I744" s="183"/>
      <c r="R744" s="8">
        <f t="shared" si="100"/>
        <v>0</v>
      </c>
      <c r="S744" s="8">
        <f>VLOOKUP($D744,{"29 - Psychiatrie (Erwachsene)",1;"30 - Kinder- und Jugendpsychiatrie",1;"297 - stationsäquivalente Behandlung in der Erwachsenenpsychiatrie (29)",1;"307 - stationsäquivalente Behandlung in der Kinder- und Jugendpsychiatrie (30)",1;"31 - Psychosomatik",1;"",0;0,0},2,0)</f>
        <v>0</v>
      </c>
      <c r="T744" s="8">
        <f t="shared" si="106"/>
        <v>0</v>
      </c>
      <c r="U744" s="8">
        <f t="shared" si="99"/>
        <v>0</v>
      </c>
      <c r="V744" s="8">
        <f t="shared" si="101"/>
        <v>0</v>
      </c>
      <c r="W744" s="8">
        <f t="shared" si="102"/>
        <v>0</v>
      </c>
      <c r="X744" s="8">
        <f t="shared" si="103"/>
        <v>0</v>
      </c>
      <c r="Y744" s="8" t="str">
        <f t="shared" si="104"/>
        <v/>
      </c>
      <c r="Z744" s="8" t="str">
        <f>VLOOKUP($D744,{"29 - Psychiatrie (Erwachsene)","BGI";"297 - stationsäquivalente Behandlung in der Erwachsenenpsychiatrie (29)","BGI";"30 - Kinder- und Jugendpsychiatrie","BGII";"307 - stationsäquivalente Behandlung in der Kinder- und Jugendpsychiatrie (30)","BGII";"31 - Psychosomatik","BGI";"","LEER";0,"Leer"},2,0)</f>
        <v>LEER</v>
      </c>
      <c r="AA744" s="8" t="str">
        <f t="shared" si="105"/>
        <v>Stationen</v>
      </c>
    </row>
    <row r="745" spans="2:27" ht="15" customHeight="1" x14ac:dyDescent="0.25">
      <c r="B745" s="76" t="str">
        <f t="shared" si="98"/>
        <v>!!!</v>
      </c>
      <c r="C745" s="310" t="str">
        <f>IF(LEN($E745)&gt;0,VLOOKUP(TEXT($E745,0),'Angaben Stationen'!$E$14:$V$215,17,0),"")</f>
        <v/>
      </c>
      <c r="D745" s="254" t="str">
        <f>IF(LEN($E745)&gt;0,VLOOKUP(TEXT($E745,0),'Angaben Stationen'!$E$14:$V$215,18,0),"")</f>
        <v/>
      </c>
      <c r="E745" s="344"/>
      <c r="F745" s="256"/>
      <c r="G745" s="256"/>
      <c r="H745" s="307"/>
      <c r="I745" s="183"/>
      <c r="R745" s="8">
        <f t="shared" si="100"/>
        <v>0</v>
      </c>
      <c r="S745" s="8">
        <f>VLOOKUP($D745,{"29 - Psychiatrie (Erwachsene)",1;"30 - Kinder- und Jugendpsychiatrie",1;"297 - stationsäquivalente Behandlung in der Erwachsenenpsychiatrie (29)",1;"307 - stationsäquivalente Behandlung in der Kinder- und Jugendpsychiatrie (30)",1;"31 - Psychosomatik",1;"",0;0,0},2,0)</f>
        <v>0</v>
      </c>
      <c r="T745" s="8">
        <f t="shared" si="106"/>
        <v>0</v>
      </c>
      <c r="U745" s="8">
        <f t="shared" si="99"/>
        <v>0</v>
      </c>
      <c r="V745" s="8">
        <f t="shared" si="101"/>
        <v>0</v>
      </c>
      <c r="W745" s="8">
        <f t="shared" si="102"/>
        <v>0</v>
      </c>
      <c r="X745" s="8">
        <f t="shared" si="103"/>
        <v>0</v>
      </c>
      <c r="Y745" s="8" t="str">
        <f t="shared" si="104"/>
        <v/>
      </c>
      <c r="Z745" s="8" t="str">
        <f>VLOOKUP($D745,{"29 - Psychiatrie (Erwachsene)","BGI";"297 - stationsäquivalente Behandlung in der Erwachsenenpsychiatrie (29)","BGI";"30 - Kinder- und Jugendpsychiatrie","BGII";"307 - stationsäquivalente Behandlung in der Kinder- und Jugendpsychiatrie (30)","BGII";"31 - Psychosomatik","BGI";"","LEER";0,"Leer"},2,0)</f>
        <v>LEER</v>
      </c>
      <c r="AA745" s="8" t="str">
        <f t="shared" si="105"/>
        <v>Stationen</v>
      </c>
    </row>
    <row r="746" spans="2:27" ht="15" customHeight="1" x14ac:dyDescent="0.25">
      <c r="B746" s="76" t="str">
        <f t="shared" si="98"/>
        <v>!!!</v>
      </c>
      <c r="C746" s="310" t="str">
        <f>IF(LEN($E746)&gt;0,VLOOKUP(TEXT($E746,0),'Angaben Stationen'!$E$14:$V$215,17,0),"")</f>
        <v/>
      </c>
      <c r="D746" s="254" t="str">
        <f>IF(LEN($E746)&gt;0,VLOOKUP(TEXT($E746,0),'Angaben Stationen'!$E$14:$V$215,18,0),"")</f>
        <v/>
      </c>
      <c r="E746" s="344"/>
      <c r="F746" s="256"/>
      <c r="G746" s="256"/>
      <c r="H746" s="307"/>
      <c r="I746" s="183"/>
      <c r="R746" s="8">
        <f t="shared" si="100"/>
        <v>0</v>
      </c>
      <c r="S746" s="8">
        <f>VLOOKUP($D746,{"29 - Psychiatrie (Erwachsene)",1;"30 - Kinder- und Jugendpsychiatrie",1;"297 - stationsäquivalente Behandlung in der Erwachsenenpsychiatrie (29)",1;"307 - stationsäquivalente Behandlung in der Kinder- und Jugendpsychiatrie (30)",1;"31 - Psychosomatik",1;"",0;0,0},2,0)</f>
        <v>0</v>
      </c>
      <c r="T746" s="8">
        <f t="shared" si="106"/>
        <v>0</v>
      </c>
      <c r="U746" s="8">
        <f t="shared" si="99"/>
        <v>0</v>
      </c>
      <c r="V746" s="8">
        <f t="shared" si="101"/>
        <v>0</v>
      </c>
      <c r="W746" s="8">
        <f t="shared" si="102"/>
        <v>0</v>
      </c>
      <c r="X746" s="8">
        <f t="shared" si="103"/>
        <v>0</v>
      </c>
      <c r="Y746" s="8" t="str">
        <f t="shared" si="104"/>
        <v/>
      </c>
      <c r="Z746" s="8" t="str">
        <f>VLOOKUP($D746,{"29 - Psychiatrie (Erwachsene)","BGI";"297 - stationsäquivalente Behandlung in der Erwachsenenpsychiatrie (29)","BGI";"30 - Kinder- und Jugendpsychiatrie","BGII";"307 - stationsäquivalente Behandlung in der Kinder- und Jugendpsychiatrie (30)","BGII";"31 - Psychosomatik","BGI";"","LEER";0,"Leer"},2,0)</f>
        <v>LEER</v>
      </c>
      <c r="AA746" s="8" t="str">
        <f t="shared" si="105"/>
        <v>Stationen</v>
      </c>
    </row>
    <row r="747" spans="2:27" ht="15" customHeight="1" x14ac:dyDescent="0.25">
      <c r="B747" s="76" t="str">
        <f t="shared" si="98"/>
        <v>!!!</v>
      </c>
      <c r="C747" s="310" t="str">
        <f>IF(LEN($E747)&gt;0,VLOOKUP(TEXT($E747,0),'Angaben Stationen'!$E$14:$V$215,17,0),"")</f>
        <v/>
      </c>
      <c r="D747" s="254" t="str">
        <f>IF(LEN($E747)&gt;0,VLOOKUP(TEXT($E747,0),'Angaben Stationen'!$E$14:$V$215,18,0),"")</f>
        <v/>
      </c>
      <c r="E747" s="344"/>
      <c r="F747" s="256"/>
      <c r="G747" s="256"/>
      <c r="H747" s="307"/>
      <c r="I747" s="183"/>
      <c r="R747" s="8">
        <f t="shared" si="100"/>
        <v>0</v>
      </c>
      <c r="S747" s="8">
        <f>VLOOKUP($D747,{"29 - Psychiatrie (Erwachsene)",1;"30 - Kinder- und Jugendpsychiatrie",1;"297 - stationsäquivalente Behandlung in der Erwachsenenpsychiatrie (29)",1;"307 - stationsäquivalente Behandlung in der Kinder- und Jugendpsychiatrie (30)",1;"31 - Psychosomatik",1;"",0;0,0},2,0)</f>
        <v>0</v>
      </c>
      <c r="T747" s="8">
        <f t="shared" si="106"/>
        <v>0</v>
      </c>
      <c r="U747" s="8">
        <f t="shared" si="99"/>
        <v>0</v>
      </c>
      <c r="V747" s="8">
        <f t="shared" si="101"/>
        <v>0</v>
      </c>
      <c r="W747" s="8">
        <f t="shared" si="102"/>
        <v>0</v>
      </c>
      <c r="X747" s="8">
        <f t="shared" si="103"/>
        <v>0</v>
      </c>
      <c r="Y747" s="8" t="str">
        <f t="shared" si="104"/>
        <v/>
      </c>
      <c r="Z747" s="8" t="str">
        <f>VLOOKUP($D747,{"29 - Psychiatrie (Erwachsene)","BGI";"297 - stationsäquivalente Behandlung in der Erwachsenenpsychiatrie (29)","BGI";"30 - Kinder- und Jugendpsychiatrie","BGII";"307 - stationsäquivalente Behandlung in der Kinder- und Jugendpsychiatrie (30)","BGII";"31 - Psychosomatik","BGI";"","LEER";0,"Leer"},2,0)</f>
        <v>LEER</v>
      </c>
      <c r="AA747" s="8" t="str">
        <f t="shared" si="105"/>
        <v>Stationen</v>
      </c>
    </row>
    <row r="748" spans="2:27" ht="15" customHeight="1" x14ac:dyDescent="0.25">
      <c r="B748" s="76" t="str">
        <f t="shared" si="98"/>
        <v>!!!</v>
      </c>
      <c r="C748" s="310" t="str">
        <f>IF(LEN($E748)&gt;0,VLOOKUP(TEXT($E748,0),'Angaben Stationen'!$E$14:$V$215,17,0),"")</f>
        <v/>
      </c>
      <c r="D748" s="254" t="str">
        <f>IF(LEN($E748)&gt;0,VLOOKUP(TEXT($E748,0),'Angaben Stationen'!$E$14:$V$215,18,0),"")</f>
        <v/>
      </c>
      <c r="E748" s="344"/>
      <c r="F748" s="256"/>
      <c r="G748" s="256"/>
      <c r="H748" s="307"/>
      <c r="I748" s="183"/>
      <c r="R748" s="8">
        <f t="shared" si="100"/>
        <v>0</v>
      </c>
      <c r="S748" s="8">
        <f>VLOOKUP($D748,{"29 - Psychiatrie (Erwachsene)",1;"30 - Kinder- und Jugendpsychiatrie",1;"297 - stationsäquivalente Behandlung in der Erwachsenenpsychiatrie (29)",1;"307 - stationsäquivalente Behandlung in der Kinder- und Jugendpsychiatrie (30)",1;"31 - Psychosomatik",1;"",0;0,0},2,0)</f>
        <v>0</v>
      </c>
      <c r="T748" s="8">
        <f t="shared" si="106"/>
        <v>0</v>
      </c>
      <c r="U748" s="8">
        <f t="shared" si="99"/>
        <v>0</v>
      </c>
      <c r="V748" s="8">
        <f t="shared" si="101"/>
        <v>0</v>
      </c>
      <c r="W748" s="8">
        <f t="shared" si="102"/>
        <v>0</v>
      </c>
      <c r="X748" s="8">
        <f t="shared" si="103"/>
        <v>0</v>
      </c>
      <c r="Y748" s="8" t="str">
        <f t="shared" si="104"/>
        <v/>
      </c>
      <c r="Z748" s="8" t="str">
        <f>VLOOKUP($D748,{"29 - Psychiatrie (Erwachsene)","BGI";"297 - stationsäquivalente Behandlung in der Erwachsenenpsychiatrie (29)","BGI";"30 - Kinder- und Jugendpsychiatrie","BGII";"307 - stationsäquivalente Behandlung in der Kinder- und Jugendpsychiatrie (30)","BGII";"31 - Psychosomatik","BGI";"","LEER";0,"Leer"},2,0)</f>
        <v>LEER</v>
      </c>
      <c r="AA748" s="8" t="str">
        <f t="shared" si="105"/>
        <v>Stationen</v>
      </c>
    </row>
    <row r="749" spans="2:27" ht="15" customHeight="1" x14ac:dyDescent="0.25">
      <c r="B749" s="76" t="str">
        <f t="shared" si="98"/>
        <v>!!!</v>
      </c>
      <c r="C749" s="310" t="str">
        <f>IF(LEN($E749)&gt;0,VLOOKUP(TEXT($E749,0),'Angaben Stationen'!$E$14:$V$215,17,0),"")</f>
        <v/>
      </c>
      <c r="D749" s="254" t="str">
        <f>IF(LEN($E749)&gt;0,VLOOKUP(TEXT($E749,0),'Angaben Stationen'!$E$14:$V$215,18,0),"")</f>
        <v/>
      </c>
      <c r="E749" s="344"/>
      <c r="F749" s="256"/>
      <c r="G749" s="256"/>
      <c r="H749" s="307"/>
      <c r="I749" s="183"/>
      <c r="R749" s="8">
        <f t="shared" si="100"/>
        <v>0</v>
      </c>
      <c r="S749" s="8">
        <f>VLOOKUP($D749,{"29 - Psychiatrie (Erwachsene)",1;"30 - Kinder- und Jugendpsychiatrie",1;"297 - stationsäquivalente Behandlung in der Erwachsenenpsychiatrie (29)",1;"307 - stationsäquivalente Behandlung in der Kinder- und Jugendpsychiatrie (30)",1;"31 - Psychosomatik",1;"",0;0,0},2,0)</f>
        <v>0</v>
      </c>
      <c r="T749" s="8">
        <f t="shared" si="106"/>
        <v>0</v>
      </c>
      <c r="U749" s="8">
        <f t="shared" si="99"/>
        <v>0</v>
      </c>
      <c r="V749" s="8">
        <f t="shared" si="101"/>
        <v>0</v>
      </c>
      <c r="W749" s="8">
        <f t="shared" si="102"/>
        <v>0</v>
      </c>
      <c r="X749" s="8">
        <f t="shared" si="103"/>
        <v>0</v>
      </c>
      <c r="Y749" s="8" t="str">
        <f t="shared" si="104"/>
        <v/>
      </c>
      <c r="Z749" s="8" t="str">
        <f>VLOOKUP($D749,{"29 - Psychiatrie (Erwachsene)","BGI";"297 - stationsäquivalente Behandlung in der Erwachsenenpsychiatrie (29)","BGI";"30 - Kinder- und Jugendpsychiatrie","BGII";"307 - stationsäquivalente Behandlung in der Kinder- und Jugendpsychiatrie (30)","BGII";"31 - Psychosomatik","BGI";"","LEER";0,"Leer"},2,0)</f>
        <v>LEER</v>
      </c>
      <c r="AA749" s="8" t="str">
        <f t="shared" si="105"/>
        <v>Stationen</v>
      </c>
    </row>
    <row r="750" spans="2:27" ht="15" customHeight="1" x14ac:dyDescent="0.25">
      <c r="B750" s="76" t="str">
        <f t="shared" si="98"/>
        <v>!!!</v>
      </c>
      <c r="C750" s="310" t="str">
        <f>IF(LEN($E750)&gt;0,VLOOKUP(TEXT($E750,0),'Angaben Stationen'!$E$14:$V$215,17,0),"")</f>
        <v/>
      </c>
      <c r="D750" s="254" t="str">
        <f>IF(LEN($E750)&gt;0,VLOOKUP(TEXT($E750,0),'Angaben Stationen'!$E$14:$V$215,18,0),"")</f>
        <v/>
      </c>
      <c r="E750" s="344"/>
      <c r="F750" s="256"/>
      <c r="G750" s="256"/>
      <c r="H750" s="307"/>
      <c r="I750" s="183"/>
      <c r="R750" s="8">
        <f t="shared" si="100"/>
        <v>0</v>
      </c>
      <c r="S750" s="8">
        <f>VLOOKUP($D750,{"29 - Psychiatrie (Erwachsene)",1;"30 - Kinder- und Jugendpsychiatrie",1;"297 - stationsäquivalente Behandlung in der Erwachsenenpsychiatrie (29)",1;"307 - stationsäquivalente Behandlung in der Kinder- und Jugendpsychiatrie (30)",1;"31 - Psychosomatik",1;"",0;0,0},2,0)</f>
        <v>0</v>
      </c>
      <c r="T750" s="8">
        <f t="shared" si="106"/>
        <v>0</v>
      </c>
      <c r="U750" s="8">
        <f t="shared" si="99"/>
        <v>0</v>
      </c>
      <c r="V750" s="8">
        <f t="shared" si="101"/>
        <v>0</v>
      </c>
      <c r="W750" s="8">
        <f t="shared" si="102"/>
        <v>0</v>
      </c>
      <c r="X750" s="8">
        <f t="shared" si="103"/>
        <v>0</v>
      </c>
      <c r="Y750" s="8" t="str">
        <f t="shared" si="104"/>
        <v/>
      </c>
      <c r="Z750" s="8" t="str">
        <f>VLOOKUP($D750,{"29 - Psychiatrie (Erwachsene)","BGI";"297 - stationsäquivalente Behandlung in der Erwachsenenpsychiatrie (29)","BGI";"30 - Kinder- und Jugendpsychiatrie","BGII";"307 - stationsäquivalente Behandlung in der Kinder- und Jugendpsychiatrie (30)","BGII";"31 - Psychosomatik","BGI";"","LEER";0,"Leer"},2,0)</f>
        <v>LEER</v>
      </c>
      <c r="AA750" s="8" t="str">
        <f t="shared" si="105"/>
        <v>Stationen</v>
      </c>
    </row>
    <row r="751" spans="2:27" ht="15" customHeight="1" x14ac:dyDescent="0.25">
      <c r="B751" s="76" t="str">
        <f t="shared" si="98"/>
        <v>!!!</v>
      </c>
      <c r="C751" s="310" t="str">
        <f>IF(LEN($E751)&gt;0,VLOOKUP(TEXT($E751,0),'Angaben Stationen'!$E$14:$V$215,17,0),"")</f>
        <v/>
      </c>
      <c r="D751" s="254" t="str">
        <f>IF(LEN($E751)&gt;0,VLOOKUP(TEXT($E751,0),'Angaben Stationen'!$E$14:$V$215,18,0),"")</f>
        <v/>
      </c>
      <c r="E751" s="344"/>
      <c r="F751" s="256"/>
      <c r="G751" s="256"/>
      <c r="H751" s="307"/>
      <c r="I751" s="183"/>
      <c r="R751" s="8">
        <f t="shared" si="100"/>
        <v>0</v>
      </c>
      <c r="S751" s="8">
        <f>VLOOKUP($D751,{"29 - Psychiatrie (Erwachsene)",1;"30 - Kinder- und Jugendpsychiatrie",1;"297 - stationsäquivalente Behandlung in der Erwachsenenpsychiatrie (29)",1;"307 - stationsäquivalente Behandlung in der Kinder- und Jugendpsychiatrie (30)",1;"31 - Psychosomatik",1;"",0;0,0},2,0)</f>
        <v>0</v>
      </c>
      <c r="T751" s="8">
        <f t="shared" si="106"/>
        <v>0</v>
      </c>
      <c r="U751" s="8">
        <f t="shared" si="99"/>
        <v>0</v>
      </c>
      <c r="V751" s="8">
        <f t="shared" si="101"/>
        <v>0</v>
      </c>
      <c r="W751" s="8">
        <f t="shared" si="102"/>
        <v>0</v>
      </c>
      <c r="X751" s="8">
        <f t="shared" si="103"/>
        <v>0</v>
      </c>
      <c r="Y751" s="8" t="str">
        <f t="shared" si="104"/>
        <v/>
      </c>
      <c r="Z751" s="8" t="str">
        <f>VLOOKUP($D751,{"29 - Psychiatrie (Erwachsene)","BGI";"297 - stationsäquivalente Behandlung in der Erwachsenenpsychiatrie (29)","BGI";"30 - Kinder- und Jugendpsychiatrie","BGII";"307 - stationsäquivalente Behandlung in der Kinder- und Jugendpsychiatrie (30)","BGII";"31 - Psychosomatik","BGI";"","LEER";0,"Leer"},2,0)</f>
        <v>LEER</v>
      </c>
      <c r="AA751" s="8" t="str">
        <f t="shared" si="105"/>
        <v>Stationen</v>
      </c>
    </row>
    <row r="752" spans="2:27" ht="15" customHeight="1" x14ac:dyDescent="0.25">
      <c r="B752" s="76" t="str">
        <f t="shared" si="98"/>
        <v>!!!</v>
      </c>
      <c r="C752" s="310" t="str">
        <f>IF(LEN($E752)&gt;0,VLOOKUP(TEXT($E752,0),'Angaben Stationen'!$E$14:$V$215,17,0),"")</f>
        <v/>
      </c>
      <c r="D752" s="254" t="str">
        <f>IF(LEN($E752)&gt;0,VLOOKUP(TEXT($E752,0),'Angaben Stationen'!$E$14:$V$215,18,0),"")</f>
        <v/>
      </c>
      <c r="E752" s="344"/>
      <c r="F752" s="256"/>
      <c r="G752" s="256"/>
      <c r="H752" s="307"/>
      <c r="I752" s="183"/>
      <c r="R752" s="8">
        <f t="shared" si="100"/>
        <v>0</v>
      </c>
      <c r="S752" s="8">
        <f>VLOOKUP($D752,{"29 - Psychiatrie (Erwachsene)",1;"30 - Kinder- und Jugendpsychiatrie",1;"297 - stationsäquivalente Behandlung in der Erwachsenenpsychiatrie (29)",1;"307 - stationsäquivalente Behandlung in der Kinder- und Jugendpsychiatrie (30)",1;"31 - Psychosomatik",1;"",0;0,0},2,0)</f>
        <v>0</v>
      </c>
      <c r="T752" s="8">
        <f t="shared" si="106"/>
        <v>0</v>
      </c>
      <c r="U752" s="8">
        <f t="shared" si="99"/>
        <v>0</v>
      </c>
      <c r="V752" s="8">
        <f t="shared" si="101"/>
        <v>0</v>
      </c>
      <c r="W752" s="8">
        <f t="shared" si="102"/>
        <v>0</v>
      </c>
      <c r="X752" s="8">
        <f t="shared" si="103"/>
        <v>0</v>
      </c>
      <c r="Y752" s="8" t="str">
        <f t="shared" si="104"/>
        <v/>
      </c>
      <c r="Z752" s="8" t="str">
        <f>VLOOKUP($D752,{"29 - Psychiatrie (Erwachsene)","BGI";"297 - stationsäquivalente Behandlung in der Erwachsenenpsychiatrie (29)","BGI";"30 - Kinder- und Jugendpsychiatrie","BGII";"307 - stationsäquivalente Behandlung in der Kinder- und Jugendpsychiatrie (30)","BGII";"31 - Psychosomatik","BGI";"","LEER";0,"Leer"},2,0)</f>
        <v>LEER</v>
      </c>
      <c r="AA752" s="8" t="str">
        <f t="shared" si="105"/>
        <v>Stationen</v>
      </c>
    </row>
    <row r="753" spans="2:27" ht="15" customHeight="1" x14ac:dyDescent="0.25">
      <c r="B753" s="76" t="str">
        <f t="shared" si="98"/>
        <v>!!!</v>
      </c>
      <c r="C753" s="310" t="str">
        <f>IF(LEN($E753)&gt;0,VLOOKUP(TEXT($E753,0),'Angaben Stationen'!$E$14:$V$215,17,0),"")</f>
        <v/>
      </c>
      <c r="D753" s="254" t="str">
        <f>IF(LEN($E753)&gt;0,VLOOKUP(TEXT($E753,0),'Angaben Stationen'!$E$14:$V$215,18,0),"")</f>
        <v/>
      </c>
      <c r="E753" s="344"/>
      <c r="F753" s="256"/>
      <c r="G753" s="256"/>
      <c r="H753" s="307"/>
      <c r="I753" s="183"/>
      <c r="R753" s="8">
        <f t="shared" si="100"/>
        <v>0</v>
      </c>
      <c r="S753" s="8">
        <f>VLOOKUP($D753,{"29 - Psychiatrie (Erwachsene)",1;"30 - Kinder- und Jugendpsychiatrie",1;"297 - stationsäquivalente Behandlung in der Erwachsenenpsychiatrie (29)",1;"307 - stationsäquivalente Behandlung in der Kinder- und Jugendpsychiatrie (30)",1;"31 - Psychosomatik",1;"",0;0,0},2,0)</f>
        <v>0</v>
      </c>
      <c r="T753" s="8">
        <f t="shared" si="106"/>
        <v>0</v>
      </c>
      <c r="U753" s="8">
        <f t="shared" si="99"/>
        <v>0</v>
      </c>
      <c r="V753" s="8">
        <f t="shared" si="101"/>
        <v>0</v>
      </c>
      <c r="W753" s="8">
        <f t="shared" si="102"/>
        <v>0</v>
      </c>
      <c r="X753" s="8">
        <f t="shared" si="103"/>
        <v>0</v>
      </c>
      <c r="Y753" s="8" t="str">
        <f t="shared" si="104"/>
        <v/>
      </c>
      <c r="Z753" s="8" t="str">
        <f>VLOOKUP($D753,{"29 - Psychiatrie (Erwachsene)","BGI";"297 - stationsäquivalente Behandlung in der Erwachsenenpsychiatrie (29)","BGI";"30 - Kinder- und Jugendpsychiatrie","BGII";"307 - stationsäquivalente Behandlung in der Kinder- und Jugendpsychiatrie (30)","BGII";"31 - Psychosomatik","BGI";"","LEER";0,"Leer"},2,0)</f>
        <v>LEER</v>
      </c>
      <c r="AA753" s="8" t="str">
        <f t="shared" si="105"/>
        <v>Stationen</v>
      </c>
    </row>
    <row r="754" spans="2:27" ht="15" customHeight="1" x14ac:dyDescent="0.25">
      <c r="B754" s="76" t="str">
        <f t="shared" si="98"/>
        <v>!!!</v>
      </c>
      <c r="C754" s="310" t="str">
        <f>IF(LEN($E754)&gt;0,VLOOKUP(TEXT($E754,0),'Angaben Stationen'!$E$14:$V$215,17,0),"")</f>
        <v/>
      </c>
      <c r="D754" s="254" t="str">
        <f>IF(LEN($E754)&gt;0,VLOOKUP(TEXT($E754,0),'Angaben Stationen'!$E$14:$V$215,18,0),"")</f>
        <v/>
      </c>
      <c r="E754" s="344"/>
      <c r="F754" s="256"/>
      <c r="G754" s="256"/>
      <c r="H754" s="307"/>
      <c r="I754" s="183"/>
      <c r="R754" s="8">
        <f t="shared" si="100"/>
        <v>0</v>
      </c>
      <c r="S754" s="8">
        <f>VLOOKUP($D754,{"29 - Psychiatrie (Erwachsene)",1;"30 - Kinder- und Jugendpsychiatrie",1;"297 - stationsäquivalente Behandlung in der Erwachsenenpsychiatrie (29)",1;"307 - stationsäquivalente Behandlung in der Kinder- und Jugendpsychiatrie (30)",1;"31 - Psychosomatik",1;"",0;0,0},2,0)</f>
        <v>0</v>
      </c>
      <c r="T754" s="8">
        <f t="shared" si="106"/>
        <v>0</v>
      </c>
      <c r="U754" s="8">
        <f t="shared" si="99"/>
        <v>0</v>
      </c>
      <c r="V754" s="8">
        <f t="shared" si="101"/>
        <v>0</v>
      </c>
      <c r="W754" s="8">
        <f t="shared" si="102"/>
        <v>0</v>
      </c>
      <c r="X754" s="8">
        <f t="shared" si="103"/>
        <v>0</v>
      </c>
      <c r="Y754" s="8" t="str">
        <f t="shared" si="104"/>
        <v/>
      </c>
      <c r="Z754" s="8" t="str">
        <f>VLOOKUP($D754,{"29 - Psychiatrie (Erwachsene)","BGI";"297 - stationsäquivalente Behandlung in der Erwachsenenpsychiatrie (29)","BGI";"30 - Kinder- und Jugendpsychiatrie","BGII";"307 - stationsäquivalente Behandlung in der Kinder- und Jugendpsychiatrie (30)","BGII";"31 - Psychosomatik","BGI";"","LEER";0,"Leer"},2,0)</f>
        <v>LEER</v>
      </c>
      <c r="AA754" s="8" t="str">
        <f t="shared" si="105"/>
        <v>Stationen</v>
      </c>
    </row>
    <row r="755" spans="2:27" ht="15" customHeight="1" x14ac:dyDescent="0.25">
      <c r="B755" s="76" t="str">
        <f t="shared" si="98"/>
        <v>!!!</v>
      </c>
      <c r="C755" s="310" t="str">
        <f>IF(LEN($E755)&gt;0,VLOOKUP(TEXT($E755,0),'Angaben Stationen'!$E$14:$V$215,17,0),"")</f>
        <v/>
      </c>
      <c r="D755" s="254" t="str">
        <f>IF(LEN($E755)&gt;0,VLOOKUP(TEXT($E755,0),'Angaben Stationen'!$E$14:$V$215,18,0),"")</f>
        <v/>
      </c>
      <c r="E755" s="344"/>
      <c r="F755" s="256"/>
      <c r="G755" s="256"/>
      <c r="H755" s="307"/>
      <c r="I755" s="183"/>
      <c r="R755" s="8">
        <f t="shared" si="100"/>
        <v>0</v>
      </c>
      <c r="S755" s="8">
        <f>VLOOKUP($D755,{"29 - Psychiatrie (Erwachsene)",1;"30 - Kinder- und Jugendpsychiatrie",1;"297 - stationsäquivalente Behandlung in der Erwachsenenpsychiatrie (29)",1;"307 - stationsäquivalente Behandlung in der Kinder- und Jugendpsychiatrie (30)",1;"31 - Psychosomatik",1;"",0;0,0},2,0)</f>
        <v>0</v>
      </c>
      <c r="T755" s="8">
        <f t="shared" si="106"/>
        <v>0</v>
      </c>
      <c r="U755" s="8">
        <f t="shared" si="99"/>
        <v>0</v>
      </c>
      <c r="V755" s="8">
        <f t="shared" si="101"/>
        <v>0</v>
      </c>
      <c r="W755" s="8">
        <f t="shared" si="102"/>
        <v>0</v>
      </c>
      <c r="X755" s="8">
        <f t="shared" si="103"/>
        <v>0</v>
      </c>
      <c r="Y755" s="8" t="str">
        <f t="shared" si="104"/>
        <v/>
      </c>
      <c r="Z755" s="8" t="str">
        <f>VLOOKUP($D755,{"29 - Psychiatrie (Erwachsene)","BGI";"297 - stationsäquivalente Behandlung in der Erwachsenenpsychiatrie (29)","BGI";"30 - Kinder- und Jugendpsychiatrie","BGII";"307 - stationsäquivalente Behandlung in der Kinder- und Jugendpsychiatrie (30)","BGII";"31 - Psychosomatik","BGI";"","LEER";0,"Leer"},2,0)</f>
        <v>LEER</v>
      </c>
      <c r="AA755" s="8" t="str">
        <f t="shared" si="105"/>
        <v>Stationen</v>
      </c>
    </row>
    <row r="756" spans="2:27" ht="15" customHeight="1" x14ac:dyDescent="0.25">
      <c r="B756" s="76" t="str">
        <f t="shared" si="98"/>
        <v>!!!</v>
      </c>
      <c r="C756" s="310" t="str">
        <f>IF(LEN($E756)&gt;0,VLOOKUP(TEXT($E756,0),'Angaben Stationen'!$E$14:$V$215,17,0),"")</f>
        <v/>
      </c>
      <c r="D756" s="254" t="str">
        <f>IF(LEN($E756)&gt;0,VLOOKUP(TEXT($E756,0),'Angaben Stationen'!$E$14:$V$215,18,0),"")</f>
        <v/>
      </c>
      <c r="E756" s="344"/>
      <c r="F756" s="256"/>
      <c r="G756" s="256"/>
      <c r="H756" s="307"/>
      <c r="I756" s="183"/>
      <c r="R756" s="8">
        <f t="shared" si="100"/>
        <v>0</v>
      </c>
      <c r="S756" s="8">
        <f>VLOOKUP($D756,{"29 - Psychiatrie (Erwachsene)",1;"30 - Kinder- und Jugendpsychiatrie",1;"297 - stationsäquivalente Behandlung in der Erwachsenenpsychiatrie (29)",1;"307 - stationsäquivalente Behandlung in der Kinder- und Jugendpsychiatrie (30)",1;"31 - Psychosomatik",1;"",0;0,0},2,0)</f>
        <v>0</v>
      </c>
      <c r="T756" s="8">
        <f t="shared" si="106"/>
        <v>0</v>
      </c>
      <c r="U756" s="8">
        <f t="shared" si="99"/>
        <v>0</v>
      </c>
      <c r="V756" s="8">
        <f t="shared" si="101"/>
        <v>0</v>
      </c>
      <c r="W756" s="8">
        <f t="shared" si="102"/>
        <v>0</v>
      </c>
      <c r="X756" s="8">
        <f t="shared" si="103"/>
        <v>0</v>
      </c>
      <c r="Y756" s="8" t="str">
        <f t="shared" si="104"/>
        <v/>
      </c>
      <c r="Z756" s="8" t="str">
        <f>VLOOKUP($D756,{"29 - Psychiatrie (Erwachsene)","BGI";"297 - stationsäquivalente Behandlung in der Erwachsenenpsychiatrie (29)","BGI";"30 - Kinder- und Jugendpsychiatrie","BGII";"307 - stationsäquivalente Behandlung in der Kinder- und Jugendpsychiatrie (30)","BGII";"31 - Psychosomatik","BGI";"","LEER";0,"Leer"},2,0)</f>
        <v>LEER</v>
      </c>
      <c r="AA756" s="8" t="str">
        <f t="shared" si="105"/>
        <v>Stationen</v>
      </c>
    </row>
    <row r="757" spans="2:27" ht="15" customHeight="1" x14ac:dyDescent="0.25">
      <c r="B757" s="76" t="str">
        <f t="shared" si="98"/>
        <v>!!!</v>
      </c>
      <c r="C757" s="310" t="str">
        <f>IF(LEN($E757)&gt;0,VLOOKUP(TEXT($E757,0),'Angaben Stationen'!$E$14:$V$215,17,0),"")</f>
        <v/>
      </c>
      <c r="D757" s="254" t="str">
        <f>IF(LEN($E757)&gt;0,VLOOKUP(TEXT($E757,0),'Angaben Stationen'!$E$14:$V$215,18,0),"")</f>
        <v/>
      </c>
      <c r="E757" s="344"/>
      <c r="F757" s="256"/>
      <c r="G757" s="256"/>
      <c r="H757" s="307"/>
      <c r="I757" s="183"/>
      <c r="R757" s="8">
        <f t="shared" si="100"/>
        <v>0</v>
      </c>
      <c r="S757" s="8">
        <f>VLOOKUP($D757,{"29 - Psychiatrie (Erwachsene)",1;"30 - Kinder- und Jugendpsychiatrie",1;"297 - stationsäquivalente Behandlung in der Erwachsenenpsychiatrie (29)",1;"307 - stationsäquivalente Behandlung in der Kinder- und Jugendpsychiatrie (30)",1;"31 - Psychosomatik",1;"",0;0,0},2,0)</f>
        <v>0</v>
      </c>
      <c r="T757" s="8">
        <f t="shared" si="106"/>
        <v>0</v>
      </c>
      <c r="U757" s="8">
        <f t="shared" si="99"/>
        <v>0</v>
      </c>
      <c r="V757" s="8">
        <f t="shared" si="101"/>
        <v>0</v>
      </c>
      <c r="W757" s="8">
        <f t="shared" si="102"/>
        <v>0</v>
      </c>
      <c r="X757" s="8">
        <f t="shared" si="103"/>
        <v>0</v>
      </c>
      <c r="Y757" s="8" t="str">
        <f t="shared" si="104"/>
        <v/>
      </c>
      <c r="Z757" s="8" t="str">
        <f>VLOOKUP($D757,{"29 - Psychiatrie (Erwachsene)","BGI";"297 - stationsäquivalente Behandlung in der Erwachsenenpsychiatrie (29)","BGI";"30 - Kinder- und Jugendpsychiatrie","BGII";"307 - stationsäquivalente Behandlung in der Kinder- und Jugendpsychiatrie (30)","BGII";"31 - Psychosomatik","BGI";"","LEER";0,"Leer"},2,0)</f>
        <v>LEER</v>
      </c>
      <c r="AA757" s="8" t="str">
        <f t="shared" si="105"/>
        <v>Stationen</v>
      </c>
    </row>
    <row r="758" spans="2:27" ht="15" customHeight="1" x14ac:dyDescent="0.25">
      <c r="B758" s="76" t="str">
        <f t="shared" si="98"/>
        <v>!!!</v>
      </c>
      <c r="C758" s="310" t="str">
        <f>IF(LEN($E758)&gt;0,VLOOKUP(TEXT($E758,0),'Angaben Stationen'!$E$14:$V$215,17,0),"")</f>
        <v/>
      </c>
      <c r="D758" s="254" t="str">
        <f>IF(LEN($E758)&gt;0,VLOOKUP(TEXT($E758,0),'Angaben Stationen'!$E$14:$V$215,18,0),"")</f>
        <v/>
      </c>
      <c r="E758" s="344"/>
      <c r="F758" s="256"/>
      <c r="G758" s="256"/>
      <c r="H758" s="307"/>
      <c r="I758" s="183"/>
      <c r="R758" s="8">
        <f t="shared" si="100"/>
        <v>0</v>
      </c>
      <c r="S758" s="8">
        <f>VLOOKUP($D758,{"29 - Psychiatrie (Erwachsene)",1;"30 - Kinder- und Jugendpsychiatrie",1;"297 - stationsäquivalente Behandlung in der Erwachsenenpsychiatrie (29)",1;"307 - stationsäquivalente Behandlung in der Kinder- und Jugendpsychiatrie (30)",1;"31 - Psychosomatik",1;"",0;0,0},2,0)</f>
        <v>0</v>
      </c>
      <c r="T758" s="8">
        <f t="shared" si="106"/>
        <v>0</v>
      </c>
      <c r="U758" s="8">
        <f t="shared" si="99"/>
        <v>0</v>
      </c>
      <c r="V758" s="8">
        <f t="shared" si="101"/>
        <v>0</v>
      </c>
      <c r="W758" s="8">
        <f t="shared" si="102"/>
        <v>0</v>
      </c>
      <c r="X758" s="8">
        <f t="shared" si="103"/>
        <v>0</v>
      </c>
      <c r="Y758" s="8" t="str">
        <f t="shared" si="104"/>
        <v/>
      </c>
      <c r="Z758" s="8" t="str">
        <f>VLOOKUP($D758,{"29 - Psychiatrie (Erwachsene)","BGI";"297 - stationsäquivalente Behandlung in der Erwachsenenpsychiatrie (29)","BGI";"30 - Kinder- und Jugendpsychiatrie","BGII";"307 - stationsäquivalente Behandlung in der Kinder- und Jugendpsychiatrie (30)","BGII";"31 - Psychosomatik","BGI";"","LEER";0,"Leer"},2,0)</f>
        <v>LEER</v>
      </c>
      <c r="AA758" s="8" t="str">
        <f t="shared" si="105"/>
        <v>Stationen</v>
      </c>
    </row>
    <row r="759" spans="2:27" ht="15" customHeight="1" x14ac:dyDescent="0.25">
      <c r="B759" s="76" t="str">
        <f t="shared" si="98"/>
        <v>!!!</v>
      </c>
      <c r="C759" s="310" t="str">
        <f>IF(LEN($E759)&gt;0,VLOOKUP(TEXT($E759,0),'Angaben Stationen'!$E$14:$V$215,17,0),"")</f>
        <v/>
      </c>
      <c r="D759" s="254" t="str">
        <f>IF(LEN($E759)&gt;0,VLOOKUP(TEXT($E759,0),'Angaben Stationen'!$E$14:$V$215,18,0),"")</f>
        <v/>
      </c>
      <c r="E759" s="344"/>
      <c r="F759" s="256"/>
      <c r="G759" s="256"/>
      <c r="H759" s="307"/>
      <c r="I759" s="183"/>
      <c r="R759" s="8">
        <f t="shared" si="100"/>
        <v>0</v>
      </c>
      <c r="S759" s="8">
        <f>VLOOKUP($D759,{"29 - Psychiatrie (Erwachsene)",1;"30 - Kinder- und Jugendpsychiatrie",1;"297 - stationsäquivalente Behandlung in der Erwachsenenpsychiatrie (29)",1;"307 - stationsäquivalente Behandlung in der Kinder- und Jugendpsychiatrie (30)",1;"31 - Psychosomatik",1;"",0;0,0},2,0)</f>
        <v>0</v>
      </c>
      <c r="T759" s="8">
        <f t="shared" si="106"/>
        <v>0</v>
      </c>
      <c r="U759" s="8">
        <f t="shared" si="99"/>
        <v>0</v>
      </c>
      <c r="V759" s="8">
        <f t="shared" si="101"/>
        <v>0</v>
      </c>
      <c r="W759" s="8">
        <f t="shared" si="102"/>
        <v>0</v>
      </c>
      <c r="X759" s="8">
        <f t="shared" si="103"/>
        <v>0</v>
      </c>
      <c r="Y759" s="8" t="str">
        <f t="shared" si="104"/>
        <v/>
      </c>
      <c r="Z759" s="8" t="str">
        <f>VLOOKUP($D759,{"29 - Psychiatrie (Erwachsene)","BGI";"297 - stationsäquivalente Behandlung in der Erwachsenenpsychiatrie (29)","BGI";"30 - Kinder- und Jugendpsychiatrie","BGII";"307 - stationsäquivalente Behandlung in der Kinder- und Jugendpsychiatrie (30)","BGII";"31 - Psychosomatik","BGI";"","LEER";0,"Leer"},2,0)</f>
        <v>LEER</v>
      </c>
      <c r="AA759" s="8" t="str">
        <f t="shared" si="105"/>
        <v>Stationen</v>
      </c>
    </row>
    <row r="760" spans="2:27" ht="15" customHeight="1" x14ac:dyDescent="0.25">
      <c r="B760" s="76" t="str">
        <f t="shared" si="98"/>
        <v>!!!</v>
      </c>
      <c r="C760" s="310" t="str">
        <f>IF(LEN($E760)&gt;0,VLOOKUP(TEXT($E760,0),'Angaben Stationen'!$E$14:$V$215,17,0),"")</f>
        <v/>
      </c>
      <c r="D760" s="254" t="str">
        <f>IF(LEN($E760)&gt;0,VLOOKUP(TEXT($E760,0),'Angaben Stationen'!$E$14:$V$215,18,0),"")</f>
        <v/>
      </c>
      <c r="E760" s="344"/>
      <c r="F760" s="256"/>
      <c r="G760" s="256"/>
      <c r="H760" s="307"/>
      <c r="I760" s="183"/>
      <c r="R760" s="8">
        <f t="shared" si="100"/>
        <v>0</v>
      </c>
      <c r="S760" s="8">
        <f>VLOOKUP($D760,{"29 - Psychiatrie (Erwachsene)",1;"30 - Kinder- und Jugendpsychiatrie",1;"297 - stationsäquivalente Behandlung in der Erwachsenenpsychiatrie (29)",1;"307 - stationsäquivalente Behandlung in der Kinder- und Jugendpsychiatrie (30)",1;"31 - Psychosomatik",1;"",0;0,0},2,0)</f>
        <v>0</v>
      </c>
      <c r="T760" s="8">
        <f t="shared" si="106"/>
        <v>0</v>
      </c>
      <c r="U760" s="8">
        <f t="shared" si="99"/>
        <v>0</v>
      </c>
      <c r="V760" s="8">
        <f t="shared" si="101"/>
        <v>0</v>
      </c>
      <c r="W760" s="8">
        <f t="shared" si="102"/>
        <v>0</v>
      </c>
      <c r="X760" s="8">
        <f t="shared" si="103"/>
        <v>0</v>
      </c>
      <c r="Y760" s="8" t="str">
        <f t="shared" si="104"/>
        <v/>
      </c>
      <c r="Z760" s="8" t="str">
        <f>VLOOKUP($D760,{"29 - Psychiatrie (Erwachsene)","BGI";"297 - stationsäquivalente Behandlung in der Erwachsenenpsychiatrie (29)","BGI";"30 - Kinder- und Jugendpsychiatrie","BGII";"307 - stationsäquivalente Behandlung in der Kinder- und Jugendpsychiatrie (30)","BGII";"31 - Psychosomatik","BGI";"","LEER";0,"Leer"},2,0)</f>
        <v>LEER</v>
      </c>
      <c r="AA760" s="8" t="str">
        <f t="shared" si="105"/>
        <v>Stationen</v>
      </c>
    </row>
    <row r="761" spans="2:27" ht="15" customHeight="1" x14ac:dyDescent="0.25">
      <c r="B761" s="76" t="str">
        <f t="shared" si="98"/>
        <v>!!!</v>
      </c>
      <c r="C761" s="310" t="str">
        <f>IF(LEN($E761)&gt;0,VLOOKUP(TEXT($E761,0),'Angaben Stationen'!$E$14:$V$215,17,0),"")</f>
        <v/>
      </c>
      <c r="D761" s="254" t="str">
        <f>IF(LEN($E761)&gt;0,VLOOKUP(TEXT($E761,0),'Angaben Stationen'!$E$14:$V$215,18,0),"")</f>
        <v/>
      </c>
      <c r="E761" s="344"/>
      <c r="F761" s="256"/>
      <c r="G761" s="256"/>
      <c r="H761" s="307"/>
      <c r="I761" s="183"/>
      <c r="R761" s="8">
        <f t="shared" si="100"/>
        <v>0</v>
      </c>
      <c r="S761" s="8">
        <f>VLOOKUP($D761,{"29 - Psychiatrie (Erwachsene)",1;"30 - Kinder- und Jugendpsychiatrie",1;"297 - stationsäquivalente Behandlung in der Erwachsenenpsychiatrie (29)",1;"307 - stationsäquivalente Behandlung in der Kinder- und Jugendpsychiatrie (30)",1;"31 - Psychosomatik",1;"",0;0,0},2,0)</f>
        <v>0</v>
      </c>
      <c r="T761" s="8">
        <f t="shared" si="106"/>
        <v>0</v>
      </c>
      <c r="U761" s="8">
        <f t="shared" si="99"/>
        <v>0</v>
      </c>
      <c r="V761" s="8">
        <f t="shared" si="101"/>
        <v>0</v>
      </c>
      <c r="W761" s="8">
        <f t="shared" si="102"/>
        <v>0</v>
      </c>
      <c r="X761" s="8">
        <f t="shared" si="103"/>
        <v>0</v>
      </c>
      <c r="Y761" s="8" t="str">
        <f t="shared" si="104"/>
        <v/>
      </c>
      <c r="Z761" s="8" t="str">
        <f>VLOOKUP($D761,{"29 - Psychiatrie (Erwachsene)","BGI";"297 - stationsäquivalente Behandlung in der Erwachsenenpsychiatrie (29)","BGI";"30 - Kinder- und Jugendpsychiatrie","BGII";"307 - stationsäquivalente Behandlung in der Kinder- und Jugendpsychiatrie (30)","BGII";"31 - Psychosomatik","BGI";"","LEER";0,"Leer"},2,0)</f>
        <v>LEER</v>
      </c>
      <c r="AA761" s="8" t="str">
        <f t="shared" si="105"/>
        <v>Stationen</v>
      </c>
    </row>
    <row r="762" spans="2:27" ht="15" customHeight="1" x14ac:dyDescent="0.25">
      <c r="B762" s="76" t="str">
        <f t="shared" si="98"/>
        <v>!!!</v>
      </c>
      <c r="C762" s="310" t="str">
        <f>IF(LEN($E762)&gt;0,VLOOKUP(TEXT($E762,0),'Angaben Stationen'!$E$14:$V$215,17,0),"")</f>
        <v/>
      </c>
      <c r="D762" s="254" t="str">
        <f>IF(LEN($E762)&gt;0,VLOOKUP(TEXT($E762,0),'Angaben Stationen'!$E$14:$V$215,18,0),"")</f>
        <v/>
      </c>
      <c r="E762" s="344"/>
      <c r="F762" s="256"/>
      <c r="G762" s="256"/>
      <c r="H762" s="307"/>
      <c r="I762" s="183"/>
      <c r="R762" s="8">
        <f t="shared" si="100"/>
        <v>0</v>
      </c>
      <c r="S762" s="8">
        <f>VLOOKUP($D762,{"29 - Psychiatrie (Erwachsene)",1;"30 - Kinder- und Jugendpsychiatrie",1;"297 - stationsäquivalente Behandlung in der Erwachsenenpsychiatrie (29)",1;"307 - stationsäquivalente Behandlung in der Kinder- und Jugendpsychiatrie (30)",1;"31 - Psychosomatik",1;"",0;0,0},2,0)</f>
        <v>0</v>
      </c>
      <c r="T762" s="8">
        <f t="shared" si="106"/>
        <v>0</v>
      </c>
      <c r="U762" s="8">
        <f t="shared" si="99"/>
        <v>0</v>
      </c>
      <c r="V762" s="8">
        <f t="shared" si="101"/>
        <v>0</v>
      </c>
      <c r="W762" s="8">
        <f t="shared" si="102"/>
        <v>0</v>
      </c>
      <c r="X762" s="8">
        <f t="shared" si="103"/>
        <v>0</v>
      </c>
      <c r="Y762" s="8" t="str">
        <f t="shared" si="104"/>
        <v/>
      </c>
      <c r="Z762" s="8" t="str">
        <f>VLOOKUP($D762,{"29 - Psychiatrie (Erwachsene)","BGI";"297 - stationsäquivalente Behandlung in der Erwachsenenpsychiatrie (29)","BGI";"30 - Kinder- und Jugendpsychiatrie","BGII";"307 - stationsäquivalente Behandlung in der Kinder- und Jugendpsychiatrie (30)","BGII";"31 - Psychosomatik","BGI";"","LEER";0,"Leer"},2,0)</f>
        <v>LEER</v>
      </c>
      <c r="AA762" s="8" t="str">
        <f t="shared" si="105"/>
        <v>Stationen</v>
      </c>
    </row>
    <row r="763" spans="2:27" ht="15" customHeight="1" x14ac:dyDescent="0.25">
      <c r="B763" s="76" t="str">
        <f t="shared" si="98"/>
        <v>!!!</v>
      </c>
      <c r="C763" s="310" t="str">
        <f>IF(LEN($E763)&gt;0,VLOOKUP(TEXT($E763,0),'Angaben Stationen'!$E$14:$V$215,17,0),"")</f>
        <v/>
      </c>
      <c r="D763" s="254" t="str">
        <f>IF(LEN($E763)&gt;0,VLOOKUP(TEXT($E763,0),'Angaben Stationen'!$E$14:$V$215,18,0),"")</f>
        <v/>
      </c>
      <c r="E763" s="344"/>
      <c r="F763" s="256"/>
      <c r="G763" s="256"/>
      <c r="H763" s="307"/>
      <c r="I763" s="183"/>
      <c r="R763" s="8">
        <f t="shared" si="100"/>
        <v>0</v>
      </c>
      <c r="S763" s="8">
        <f>VLOOKUP($D763,{"29 - Psychiatrie (Erwachsene)",1;"30 - Kinder- und Jugendpsychiatrie",1;"297 - stationsäquivalente Behandlung in der Erwachsenenpsychiatrie (29)",1;"307 - stationsäquivalente Behandlung in der Kinder- und Jugendpsychiatrie (30)",1;"31 - Psychosomatik",1;"",0;0,0},2,0)</f>
        <v>0</v>
      </c>
      <c r="T763" s="8">
        <f t="shared" si="106"/>
        <v>0</v>
      </c>
      <c r="U763" s="8">
        <f t="shared" si="99"/>
        <v>0</v>
      </c>
      <c r="V763" s="8">
        <f t="shared" si="101"/>
        <v>0</v>
      </c>
      <c r="W763" s="8">
        <f t="shared" si="102"/>
        <v>0</v>
      </c>
      <c r="X763" s="8">
        <f t="shared" si="103"/>
        <v>0</v>
      </c>
      <c r="Y763" s="8" t="str">
        <f t="shared" si="104"/>
        <v/>
      </c>
      <c r="Z763" s="8" t="str">
        <f>VLOOKUP($D763,{"29 - Psychiatrie (Erwachsene)","BGI";"297 - stationsäquivalente Behandlung in der Erwachsenenpsychiatrie (29)","BGI";"30 - Kinder- und Jugendpsychiatrie","BGII";"307 - stationsäquivalente Behandlung in der Kinder- und Jugendpsychiatrie (30)","BGII";"31 - Psychosomatik","BGI";"","LEER";0,"Leer"},2,0)</f>
        <v>LEER</v>
      </c>
      <c r="AA763" s="8" t="str">
        <f t="shared" si="105"/>
        <v>Stationen</v>
      </c>
    </row>
    <row r="764" spans="2:27" ht="15" customHeight="1" x14ac:dyDescent="0.25">
      <c r="B764" s="76" t="str">
        <f t="shared" si="98"/>
        <v>!!!</v>
      </c>
      <c r="C764" s="310" t="str">
        <f>IF(LEN($E764)&gt;0,VLOOKUP(TEXT($E764,0),'Angaben Stationen'!$E$14:$V$215,17,0),"")</f>
        <v/>
      </c>
      <c r="D764" s="254" t="str">
        <f>IF(LEN($E764)&gt;0,VLOOKUP(TEXT($E764,0),'Angaben Stationen'!$E$14:$V$215,18,0),"")</f>
        <v/>
      </c>
      <c r="E764" s="344"/>
      <c r="F764" s="256"/>
      <c r="G764" s="256"/>
      <c r="H764" s="307"/>
      <c r="I764" s="183"/>
      <c r="R764" s="8">
        <f t="shared" si="100"/>
        <v>0</v>
      </c>
      <c r="S764" s="8">
        <f>VLOOKUP($D764,{"29 - Psychiatrie (Erwachsene)",1;"30 - Kinder- und Jugendpsychiatrie",1;"297 - stationsäquivalente Behandlung in der Erwachsenenpsychiatrie (29)",1;"307 - stationsäquivalente Behandlung in der Kinder- und Jugendpsychiatrie (30)",1;"31 - Psychosomatik",1;"",0;0,0},2,0)</f>
        <v>0</v>
      </c>
      <c r="T764" s="8">
        <f t="shared" si="106"/>
        <v>0</v>
      </c>
      <c r="U764" s="8">
        <f t="shared" si="99"/>
        <v>0</v>
      </c>
      <c r="V764" s="8">
        <f t="shared" si="101"/>
        <v>0</v>
      </c>
      <c r="W764" s="8">
        <f t="shared" si="102"/>
        <v>0</v>
      </c>
      <c r="X764" s="8">
        <f t="shared" si="103"/>
        <v>0</v>
      </c>
      <c r="Y764" s="8" t="str">
        <f t="shared" si="104"/>
        <v/>
      </c>
      <c r="Z764" s="8" t="str">
        <f>VLOOKUP($D764,{"29 - Psychiatrie (Erwachsene)","BGI";"297 - stationsäquivalente Behandlung in der Erwachsenenpsychiatrie (29)","BGI";"30 - Kinder- und Jugendpsychiatrie","BGII";"307 - stationsäquivalente Behandlung in der Kinder- und Jugendpsychiatrie (30)","BGII";"31 - Psychosomatik","BGI";"","LEER";0,"Leer"},2,0)</f>
        <v>LEER</v>
      </c>
      <c r="AA764" s="8" t="str">
        <f t="shared" si="105"/>
        <v>Stationen</v>
      </c>
    </row>
    <row r="765" spans="2:27" ht="15" customHeight="1" x14ac:dyDescent="0.25">
      <c r="B765" s="76" t="str">
        <f t="shared" ref="B765:B828" si="107">IF(SUM(S765:X765)&lt;6,"!!!","")</f>
        <v>!!!</v>
      </c>
      <c r="C765" s="310" t="str">
        <f>IF(LEN($E765)&gt;0,VLOOKUP(TEXT($E765,0),'Angaben Stationen'!$E$14:$V$215,17,0),"")</f>
        <v/>
      </c>
      <c r="D765" s="254" t="str">
        <f>IF(LEN($E765)&gt;0,VLOOKUP(TEXT($E765,0),'Angaben Stationen'!$E$14:$V$215,18,0),"")</f>
        <v/>
      </c>
      <c r="E765" s="344"/>
      <c r="F765" s="256"/>
      <c r="G765" s="256"/>
      <c r="H765" s="307"/>
      <c r="I765" s="183"/>
      <c r="R765" s="8">
        <f t="shared" si="100"/>
        <v>0</v>
      </c>
      <c r="S765" s="8">
        <f>VLOOKUP($D765,{"29 - Psychiatrie (Erwachsene)",1;"30 - Kinder- und Jugendpsychiatrie",1;"297 - stationsäquivalente Behandlung in der Erwachsenenpsychiatrie (29)",1;"307 - stationsäquivalente Behandlung in der Kinder- und Jugendpsychiatrie (30)",1;"31 - Psychosomatik",1;"",0;0,0},2,0)</f>
        <v>0</v>
      </c>
      <c r="T765" s="8">
        <f t="shared" si="106"/>
        <v>0</v>
      </c>
      <c r="U765" s="8">
        <f t="shared" ref="U765:U828" si="108">IF($E765&lt;&gt;0,1,0)</f>
        <v>0</v>
      </c>
      <c r="V765" s="8">
        <f t="shared" si="101"/>
        <v>0</v>
      </c>
      <c r="W765" s="8">
        <f t="shared" si="102"/>
        <v>0</v>
      </c>
      <c r="X765" s="8">
        <f t="shared" si="103"/>
        <v>0</v>
      </c>
      <c r="Y765" s="8" t="str">
        <f t="shared" si="104"/>
        <v/>
      </c>
      <c r="Z765" s="8" t="str">
        <f>VLOOKUP($D765,{"29 - Psychiatrie (Erwachsene)","BGI";"297 - stationsäquivalente Behandlung in der Erwachsenenpsychiatrie (29)","BGI";"30 - Kinder- und Jugendpsychiatrie","BGII";"307 - stationsäquivalente Behandlung in der Kinder- und Jugendpsychiatrie (30)","BGII";"31 - Psychosomatik","BGI";"","LEER";0,"Leer"},2,0)</f>
        <v>LEER</v>
      </c>
      <c r="AA765" s="8" t="str">
        <f t="shared" si="105"/>
        <v>Stationen</v>
      </c>
    </row>
    <row r="766" spans="2:27" ht="15" customHeight="1" x14ac:dyDescent="0.25">
      <c r="B766" s="76" t="str">
        <f t="shared" si="107"/>
        <v>!!!</v>
      </c>
      <c r="C766" s="310" t="str">
        <f>IF(LEN($E766)&gt;0,VLOOKUP(TEXT($E766,0),'Angaben Stationen'!$E$14:$V$215,17,0),"")</f>
        <v/>
      </c>
      <c r="D766" s="254" t="str">
        <f>IF(LEN($E766)&gt;0,VLOOKUP(TEXT($E766,0),'Angaben Stationen'!$E$14:$V$215,18,0),"")</f>
        <v/>
      </c>
      <c r="E766" s="344"/>
      <c r="F766" s="256"/>
      <c r="G766" s="256"/>
      <c r="H766" s="307"/>
      <c r="I766" s="183"/>
      <c r="R766" s="8">
        <f t="shared" si="100"/>
        <v>0</v>
      </c>
      <c r="S766" s="8">
        <f>VLOOKUP($D766,{"29 - Psychiatrie (Erwachsene)",1;"30 - Kinder- und Jugendpsychiatrie",1;"297 - stationsäquivalente Behandlung in der Erwachsenenpsychiatrie (29)",1;"307 - stationsäquivalente Behandlung in der Kinder- und Jugendpsychiatrie (30)",1;"31 - Psychosomatik",1;"",0;0,0},2,0)</f>
        <v>0</v>
      </c>
      <c r="T766" s="8">
        <f t="shared" si="106"/>
        <v>0</v>
      </c>
      <c r="U766" s="8">
        <f t="shared" si="108"/>
        <v>0</v>
      </c>
      <c r="V766" s="8">
        <f t="shared" si="101"/>
        <v>0</v>
      </c>
      <c r="W766" s="8">
        <f t="shared" si="102"/>
        <v>0</v>
      </c>
      <c r="X766" s="8">
        <f t="shared" si="103"/>
        <v>0</v>
      </c>
      <c r="Y766" s="8" t="str">
        <f t="shared" si="104"/>
        <v/>
      </c>
      <c r="Z766" s="8" t="str">
        <f>VLOOKUP($D766,{"29 - Psychiatrie (Erwachsene)","BGI";"297 - stationsäquivalente Behandlung in der Erwachsenenpsychiatrie (29)","BGI";"30 - Kinder- und Jugendpsychiatrie","BGII";"307 - stationsäquivalente Behandlung in der Kinder- und Jugendpsychiatrie (30)","BGII";"31 - Psychosomatik","BGI";"","LEER";0,"Leer"},2,0)</f>
        <v>LEER</v>
      </c>
      <c r="AA766" s="8" t="str">
        <f t="shared" si="105"/>
        <v>Stationen</v>
      </c>
    </row>
    <row r="767" spans="2:27" ht="15" customHeight="1" x14ac:dyDescent="0.25">
      <c r="B767" s="76" t="str">
        <f t="shared" si="107"/>
        <v>!!!</v>
      </c>
      <c r="C767" s="310" t="str">
        <f>IF(LEN($E767)&gt;0,VLOOKUP(TEXT($E767,0),'Angaben Stationen'!$E$14:$V$215,17,0),"")</f>
        <v/>
      </c>
      <c r="D767" s="254" t="str">
        <f>IF(LEN($E767)&gt;0,VLOOKUP(TEXT($E767,0),'Angaben Stationen'!$E$14:$V$215,18,0),"")</f>
        <v/>
      </c>
      <c r="E767" s="344"/>
      <c r="F767" s="256"/>
      <c r="G767" s="256"/>
      <c r="H767" s="307"/>
      <c r="I767" s="183"/>
      <c r="R767" s="8">
        <f t="shared" si="100"/>
        <v>0</v>
      </c>
      <c r="S767" s="8">
        <f>VLOOKUP($D767,{"29 - Psychiatrie (Erwachsene)",1;"30 - Kinder- und Jugendpsychiatrie",1;"297 - stationsäquivalente Behandlung in der Erwachsenenpsychiatrie (29)",1;"307 - stationsäquivalente Behandlung in der Kinder- und Jugendpsychiatrie (30)",1;"31 - Psychosomatik",1;"",0;0,0},2,0)</f>
        <v>0</v>
      </c>
      <c r="T767" s="8">
        <f t="shared" si="106"/>
        <v>0</v>
      </c>
      <c r="U767" s="8">
        <f t="shared" si="108"/>
        <v>0</v>
      </c>
      <c r="V767" s="8">
        <f t="shared" si="101"/>
        <v>0</v>
      </c>
      <c r="W767" s="8">
        <f t="shared" si="102"/>
        <v>0</v>
      </c>
      <c r="X767" s="8">
        <f t="shared" si="103"/>
        <v>0</v>
      </c>
      <c r="Y767" s="8" t="str">
        <f t="shared" si="104"/>
        <v/>
      </c>
      <c r="Z767" s="8" t="str">
        <f>VLOOKUP($D767,{"29 - Psychiatrie (Erwachsene)","BGI";"297 - stationsäquivalente Behandlung in der Erwachsenenpsychiatrie (29)","BGI";"30 - Kinder- und Jugendpsychiatrie","BGII";"307 - stationsäquivalente Behandlung in der Kinder- und Jugendpsychiatrie (30)","BGII";"31 - Psychosomatik","BGI";"","LEER";0,"Leer"},2,0)</f>
        <v>LEER</v>
      </c>
      <c r="AA767" s="8" t="str">
        <f t="shared" si="105"/>
        <v>Stationen</v>
      </c>
    </row>
    <row r="768" spans="2:27" ht="15" customHeight="1" x14ac:dyDescent="0.25">
      <c r="B768" s="76" t="str">
        <f t="shared" si="107"/>
        <v>!!!</v>
      </c>
      <c r="C768" s="310" t="str">
        <f>IF(LEN($E768)&gt;0,VLOOKUP(TEXT($E768,0),'Angaben Stationen'!$E$14:$V$215,17,0),"")</f>
        <v/>
      </c>
      <c r="D768" s="254" t="str">
        <f>IF(LEN($E768)&gt;0,VLOOKUP(TEXT($E768,0),'Angaben Stationen'!$E$14:$V$215,18,0),"")</f>
        <v/>
      </c>
      <c r="E768" s="344"/>
      <c r="F768" s="256"/>
      <c r="G768" s="256"/>
      <c r="H768" s="307"/>
      <c r="I768" s="183"/>
      <c r="R768" s="8">
        <f t="shared" si="100"/>
        <v>0</v>
      </c>
      <c r="S768" s="8">
        <f>VLOOKUP($D768,{"29 - Psychiatrie (Erwachsene)",1;"30 - Kinder- und Jugendpsychiatrie",1;"297 - stationsäquivalente Behandlung in der Erwachsenenpsychiatrie (29)",1;"307 - stationsäquivalente Behandlung in der Kinder- und Jugendpsychiatrie (30)",1;"31 - Psychosomatik",1;"",0;0,0},2,0)</f>
        <v>0</v>
      </c>
      <c r="T768" s="8">
        <f t="shared" si="106"/>
        <v>0</v>
      </c>
      <c r="U768" s="8">
        <f t="shared" si="108"/>
        <v>0</v>
      </c>
      <c r="V768" s="8">
        <f t="shared" si="101"/>
        <v>0</v>
      </c>
      <c r="W768" s="8">
        <f t="shared" si="102"/>
        <v>0</v>
      </c>
      <c r="X768" s="8">
        <f t="shared" si="103"/>
        <v>0</v>
      </c>
      <c r="Y768" s="8" t="str">
        <f t="shared" si="104"/>
        <v/>
      </c>
      <c r="Z768" s="8" t="str">
        <f>VLOOKUP($D768,{"29 - Psychiatrie (Erwachsene)","BGI";"297 - stationsäquivalente Behandlung in der Erwachsenenpsychiatrie (29)","BGI";"30 - Kinder- und Jugendpsychiatrie","BGII";"307 - stationsäquivalente Behandlung in der Kinder- und Jugendpsychiatrie (30)","BGII";"31 - Psychosomatik","BGI";"","LEER";0,"Leer"},2,0)</f>
        <v>LEER</v>
      </c>
      <c r="AA768" s="8" t="str">
        <f t="shared" si="105"/>
        <v>Stationen</v>
      </c>
    </row>
    <row r="769" spans="2:27" ht="15" customHeight="1" x14ac:dyDescent="0.25">
      <c r="B769" s="76" t="str">
        <f t="shared" si="107"/>
        <v>!!!</v>
      </c>
      <c r="C769" s="310" t="str">
        <f>IF(LEN($E769)&gt;0,VLOOKUP(TEXT($E769,0),'Angaben Stationen'!$E$14:$V$215,17,0),"")</f>
        <v/>
      </c>
      <c r="D769" s="254" t="str">
        <f>IF(LEN($E769)&gt;0,VLOOKUP(TEXT($E769,0),'Angaben Stationen'!$E$14:$V$215,18,0),"")</f>
        <v/>
      </c>
      <c r="E769" s="344"/>
      <c r="F769" s="256"/>
      <c r="G769" s="256"/>
      <c r="H769" s="307"/>
      <c r="I769" s="183"/>
      <c r="R769" s="8">
        <f t="shared" si="100"/>
        <v>0</v>
      </c>
      <c r="S769" s="8">
        <f>VLOOKUP($D769,{"29 - Psychiatrie (Erwachsene)",1;"30 - Kinder- und Jugendpsychiatrie",1;"297 - stationsäquivalente Behandlung in der Erwachsenenpsychiatrie (29)",1;"307 - stationsäquivalente Behandlung in der Kinder- und Jugendpsychiatrie (30)",1;"31 - Psychosomatik",1;"",0;0,0},2,0)</f>
        <v>0</v>
      </c>
      <c r="T769" s="8">
        <f t="shared" si="106"/>
        <v>0</v>
      </c>
      <c r="U769" s="8">
        <f t="shared" si="108"/>
        <v>0</v>
      </c>
      <c r="V769" s="8">
        <f t="shared" si="101"/>
        <v>0</v>
      </c>
      <c r="W769" s="8">
        <f t="shared" si="102"/>
        <v>0</v>
      </c>
      <c r="X769" s="8">
        <f t="shared" si="103"/>
        <v>0</v>
      </c>
      <c r="Y769" s="8" t="str">
        <f t="shared" si="104"/>
        <v/>
      </c>
      <c r="Z769" s="8" t="str">
        <f>VLOOKUP($D769,{"29 - Psychiatrie (Erwachsene)","BGI";"297 - stationsäquivalente Behandlung in der Erwachsenenpsychiatrie (29)","BGI";"30 - Kinder- und Jugendpsychiatrie","BGII";"307 - stationsäquivalente Behandlung in der Kinder- und Jugendpsychiatrie (30)","BGII";"31 - Psychosomatik","BGI";"","LEER";0,"Leer"},2,0)</f>
        <v>LEER</v>
      </c>
      <c r="AA769" s="8" t="str">
        <f t="shared" si="105"/>
        <v>Stationen</v>
      </c>
    </row>
    <row r="770" spans="2:27" ht="15" customHeight="1" x14ac:dyDescent="0.25">
      <c r="B770" s="76" t="str">
        <f t="shared" si="107"/>
        <v>!!!</v>
      </c>
      <c r="C770" s="310" t="str">
        <f>IF(LEN($E770)&gt;0,VLOOKUP(TEXT($E770,0),'Angaben Stationen'!$E$14:$V$215,17,0),"")</f>
        <v/>
      </c>
      <c r="D770" s="254" t="str">
        <f>IF(LEN($E770)&gt;0,VLOOKUP(TEXT($E770,0),'Angaben Stationen'!$E$14:$V$215,18,0),"")</f>
        <v/>
      </c>
      <c r="E770" s="344"/>
      <c r="F770" s="256"/>
      <c r="G770" s="256"/>
      <c r="H770" s="307"/>
      <c r="I770" s="183"/>
      <c r="R770" s="8">
        <f t="shared" si="100"/>
        <v>0</v>
      </c>
      <c r="S770" s="8">
        <f>VLOOKUP($D770,{"29 - Psychiatrie (Erwachsene)",1;"30 - Kinder- und Jugendpsychiatrie",1;"297 - stationsäquivalente Behandlung in der Erwachsenenpsychiatrie (29)",1;"307 - stationsäquivalente Behandlung in der Kinder- und Jugendpsychiatrie (30)",1;"31 - Psychosomatik",1;"",0;0,0},2,0)</f>
        <v>0</v>
      </c>
      <c r="T770" s="8">
        <f t="shared" si="106"/>
        <v>0</v>
      </c>
      <c r="U770" s="8">
        <f t="shared" si="108"/>
        <v>0</v>
      </c>
      <c r="V770" s="8">
        <f t="shared" si="101"/>
        <v>0</v>
      </c>
      <c r="W770" s="8">
        <f t="shared" si="102"/>
        <v>0</v>
      </c>
      <c r="X770" s="8">
        <f t="shared" si="103"/>
        <v>0</v>
      </c>
      <c r="Y770" s="8" t="str">
        <f t="shared" si="104"/>
        <v/>
      </c>
      <c r="Z770" s="8" t="str">
        <f>VLOOKUP($D770,{"29 - Psychiatrie (Erwachsene)","BGI";"297 - stationsäquivalente Behandlung in der Erwachsenenpsychiatrie (29)","BGI";"30 - Kinder- und Jugendpsychiatrie","BGII";"307 - stationsäquivalente Behandlung in der Kinder- und Jugendpsychiatrie (30)","BGII";"31 - Psychosomatik","BGI";"","LEER";0,"Leer"},2,0)</f>
        <v>LEER</v>
      </c>
      <c r="AA770" s="8" t="str">
        <f t="shared" si="105"/>
        <v>Stationen</v>
      </c>
    </row>
    <row r="771" spans="2:27" ht="15" customHeight="1" x14ac:dyDescent="0.25">
      <c r="B771" s="76" t="str">
        <f t="shared" si="107"/>
        <v>!!!</v>
      </c>
      <c r="C771" s="310" t="str">
        <f>IF(LEN($E771)&gt;0,VLOOKUP(TEXT($E771,0),'Angaben Stationen'!$E$14:$V$215,17,0),"")</f>
        <v/>
      </c>
      <c r="D771" s="254" t="str">
        <f>IF(LEN($E771)&gt;0,VLOOKUP(TEXT($E771,0),'Angaben Stationen'!$E$14:$V$215,18,0),"")</f>
        <v/>
      </c>
      <c r="E771" s="344"/>
      <c r="F771" s="256"/>
      <c r="G771" s="256"/>
      <c r="H771" s="307"/>
      <c r="I771" s="183"/>
      <c r="R771" s="8">
        <f t="shared" si="100"/>
        <v>0</v>
      </c>
      <c r="S771" s="8">
        <f>VLOOKUP($D771,{"29 - Psychiatrie (Erwachsene)",1;"30 - Kinder- und Jugendpsychiatrie",1;"297 - stationsäquivalente Behandlung in der Erwachsenenpsychiatrie (29)",1;"307 - stationsäquivalente Behandlung in der Kinder- und Jugendpsychiatrie (30)",1;"31 - Psychosomatik",1;"",0;0,0},2,0)</f>
        <v>0</v>
      </c>
      <c r="T771" s="8">
        <f t="shared" si="106"/>
        <v>0</v>
      </c>
      <c r="U771" s="8">
        <f t="shared" si="108"/>
        <v>0</v>
      </c>
      <c r="V771" s="8">
        <f t="shared" si="101"/>
        <v>0</v>
      </c>
      <c r="W771" s="8">
        <f t="shared" si="102"/>
        <v>0</v>
      </c>
      <c r="X771" s="8">
        <f t="shared" si="103"/>
        <v>0</v>
      </c>
      <c r="Y771" s="8" t="str">
        <f t="shared" si="104"/>
        <v/>
      </c>
      <c r="Z771" s="8" t="str">
        <f>VLOOKUP($D771,{"29 - Psychiatrie (Erwachsene)","BGI";"297 - stationsäquivalente Behandlung in der Erwachsenenpsychiatrie (29)","BGI";"30 - Kinder- und Jugendpsychiatrie","BGII";"307 - stationsäquivalente Behandlung in der Kinder- und Jugendpsychiatrie (30)","BGII";"31 - Psychosomatik","BGI";"","LEER";0,"Leer"},2,0)</f>
        <v>LEER</v>
      </c>
      <c r="AA771" s="8" t="str">
        <f t="shared" si="105"/>
        <v>Stationen</v>
      </c>
    </row>
    <row r="772" spans="2:27" ht="15" customHeight="1" x14ac:dyDescent="0.25">
      <c r="B772" s="76" t="str">
        <f t="shared" si="107"/>
        <v>!!!</v>
      </c>
      <c r="C772" s="310" t="str">
        <f>IF(LEN($E772)&gt;0,VLOOKUP(TEXT($E772,0),'Angaben Stationen'!$E$14:$V$215,17,0),"")</f>
        <v/>
      </c>
      <c r="D772" s="254" t="str">
        <f>IF(LEN($E772)&gt;0,VLOOKUP(TEXT($E772,0),'Angaben Stationen'!$E$14:$V$215,18,0),"")</f>
        <v/>
      </c>
      <c r="E772" s="344"/>
      <c r="F772" s="256"/>
      <c r="G772" s="256"/>
      <c r="H772" s="307"/>
      <c r="I772" s="183"/>
      <c r="R772" s="8">
        <f t="shared" si="100"/>
        <v>0</v>
      </c>
      <c r="S772" s="8">
        <f>VLOOKUP($D772,{"29 - Psychiatrie (Erwachsene)",1;"30 - Kinder- und Jugendpsychiatrie",1;"297 - stationsäquivalente Behandlung in der Erwachsenenpsychiatrie (29)",1;"307 - stationsäquivalente Behandlung in der Kinder- und Jugendpsychiatrie (30)",1;"31 - Psychosomatik",1;"",0;0,0},2,0)</f>
        <v>0</v>
      </c>
      <c r="T772" s="8">
        <f t="shared" si="106"/>
        <v>0</v>
      </c>
      <c r="U772" s="8">
        <f t="shared" si="108"/>
        <v>0</v>
      </c>
      <c r="V772" s="8">
        <f t="shared" si="101"/>
        <v>0</v>
      </c>
      <c r="W772" s="8">
        <f t="shared" si="102"/>
        <v>0</v>
      </c>
      <c r="X772" s="8">
        <f t="shared" si="103"/>
        <v>0</v>
      </c>
      <c r="Y772" s="8" t="str">
        <f t="shared" si="104"/>
        <v/>
      </c>
      <c r="Z772" s="8" t="str">
        <f>VLOOKUP($D772,{"29 - Psychiatrie (Erwachsene)","BGI";"297 - stationsäquivalente Behandlung in der Erwachsenenpsychiatrie (29)","BGI";"30 - Kinder- und Jugendpsychiatrie","BGII";"307 - stationsäquivalente Behandlung in der Kinder- und Jugendpsychiatrie (30)","BGII";"31 - Psychosomatik","BGI";"","LEER";0,"Leer"},2,0)</f>
        <v>LEER</v>
      </c>
      <c r="AA772" s="8" t="str">
        <f t="shared" si="105"/>
        <v>Stationen</v>
      </c>
    </row>
    <row r="773" spans="2:27" ht="15" customHeight="1" x14ac:dyDescent="0.25">
      <c r="B773" s="76" t="str">
        <f t="shared" si="107"/>
        <v>!!!</v>
      </c>
      <c r="C773" s="310" t="str">
        <f>IF(LEN($E773)&gt;0,VLOOKUP(TEXT($E773,0),'Angaben Stationen'!$E$14:$V$215,17,0),"")</f>
        <v/>
      </c>
      <c r="D773" s="254" t="str">
        <f>IF(LEN($E773)&gt;0,VLOOKUP(TEXT($E773,0),'Angaben Stationen'!$E$14:$V$215,18,0),"")</f>
        <v/>
      </c>
      <c r="E773" s="344"/>
      <c r="F773" s="256"/>
      <c r="G773" s="256"/>
      <c r="H773" s="307"/>
      <c r="I773" s="183"/>
      <c r="R773" s="8">
        <f t="shared" si="100"/>
        <v>0</v>
      </c>
      <c r="S773" s="8">
        <f>VLOOKUP($D773,{"29 - Psychiatrie (Erwachsene)",1;"30 - Kinder- und Jugendpsychiatrie",1;"297 - stationsäquivalente Behandlung in der Erwachsenenpsychiatrie (29)",1;"307 - stationsäquivalente Behandlung in der Kinder- und Jugendpsychiatrie (30)",1;"31 - Psychosomatik",1;"",0;0,0},2,0)</f>
        <v>0</v>
      </c>
      <c r="T773" s="8">
        <f t="shared" si="106"/>
        <v>0</v>
      </c>
      <c r="U773" s="8">
        <f t="shared" si="108"/>
        <v>0</v>
      </c>
      <c r="V773" s="8">
        <f t="shared" si="101"/>
        <v>0</v>
      </c>
      <c r="W773" s="8">
        <f t="shared" si="102"/>
        <v>0</v>
      </c>
      <c r="X773" s="8">
        <f t="shared" si="103"/>
        <v>0</v>
      </c>
      <c r="Y773" s="8" t="str">
        <f t="shared" si="104"/>
        <v/>
      </c>
      <c r="Z773" s="8" t="str">
        <f>VLOOKUP($D773,{"29 - Psychiatrie (Erwachsene)","BGI";"297 - stationsäquivalente Behandlung in der Erwachsenenpsychiatrie (29)","BGI";"30 - Kinder- und Jugendpsychiatrie","BGII";"307 - stationsäquivalente Behandlung in der Kinder- und Jugendpsychiatrie (30)","BGII";"31 - Psychosomatik","BGI";"","LEER";0,"Leer"},2,0)</f>
        <v>LEER</v>
      </c>
      <c r="AA773" s="8" t="str">
        <f t="shared" si="105"/>
        <v>Stationen</v>
      </c>
    </row>
    <row r="774" spans="2:27" ht="15" customHeight="1" x14ac:dyDescent="0.25">
      <c r="B774" s="76" t="str">
        <f t="shared" si="107"/>
        <v>!!!</v>
      </c>
      <c r="C774" s="310" t="str">
        <f>IF(LEN($E774)&gt;0,VLOOKUP(TEXT($E774,0),'Angaben Stationen'!$E$14:$V$215,17,0),"")</f>
        <v/>
      </c>
      <c r="D774" s="254" t="str">
        <f>IF(LEN($E774)&gt;0,VLOOKUP(TEXT($E774,0),'Angaben Stationen'!$E$14:$V$215,18,0),"")</f>
        <v/>
      </c>
      <c r="E774" s="344"/>
      <c r="F774" s="256"/>
      <c r="G774" s="256"/>
      <c r="H774" s="307"/>
      <c r="I774" s="183"/>
      <c r="R774" s="8">
        <f t="shared" si="100"/>
        <v>0</v>
      </c>
      <c r="S774" s="8">
        <f>VLOOKUP($D774,{"29 - Psychiatrie (Erwachsene)",1;"30 - Kinder- und Jugendpsychiatrie",1;"297 - stationsäquivalente Behandlung in der Erwachsenenpsychiatrie (29)",1;"307 - stationsäquivalente Behandlung in der Kinder- und Jugendpsychiatrie (30)",1;"31 - Psychosomatik",1;"",0;0,0},2,0)</f>
        <v>0</v>
      </c>
      <c r="T774" s="8">
        <f t="shared" si="106"/>
        <v>0</v>
      </c>
      <c r="U774" s="8">
        <f t="shared" si="108"/>
        <v>0</v>
      </c>
      <c r="V774" s="8">
        <f t="shared" si="101"/>
        <v>0</v>
      </c>
      <c r="W774" s="8">
        <f t="shared" si="102"/>
        <v>0</v>
      </c>
      <c r="X774" s="8">
        <f t="shared" si="103"/>
        <v>0</v>
      </c>
      <c r="Y774" s="8" t="str">
        <f t="shared" si="104"/>
        <v/>
      </c>
      <c r="Z774" s="8" t="str">
        <f>VLOOKUP($D774,{"29 - Psychiatrie (Erwachsene)","BGI";"297 - stationsäquivalente Behandlung in der Erwachsenenpsychiatrie (29)","BGI";"30 - Kinder- und Jugendpsychiatrie","BGII";"307 - stationsäquivalente Behandlung in der Kinder- und Jugendpsychiatrie (30)","BGII";"31 - Psychosomatik","BGI";"","LEER";0,"Leer"},2,0)</f>
        <v>LEER</v>
      </c>
      <c r="AA774" s="8" t="str">
        <f t="shared" si="105"/>
        <v>Stationen</v>
      </c>
    </row>
    <row r="775" spans="2:27" ht="15" customHeight="1" x14ac:dyDescent="0.25">
      <c r="B775" s="76" t="str">
        <f t="shared" si="107"/>
        <v>!!!</v>
      </c>
      <c r="C775" s="310" t="str">
        <f>IF(LEN($E775)&gt;0,VLOOKUP(TEXT($E775,0),'Angaben Stationen'!$E$14:$V$215,17,0),"")</f>
        <v/>
      </c>
      <c r="D775" s="254" t="str">
        <f>IF(LEN($E775)&gt;0,VLOOKUP(TEXT($E775,0),'Angaben Stationen'!$E$14:$V$215,18,0),"")</f>
        <v/>
      </c>
      <c r="E775" s="344"/>
      <c r="F775" s="256"/>
      <c r="G775" s="256"/>
      <c r="H775" s="307"/>
      <c r="I775" s="183"/>
      <c r="R775" s="8">
        <f t="shared" si="100"/>
        <v>0</v>
      </c>
      <c r="S775" s="8">
        <f>VLOOKUP($D775,{"29 - Psychiatrie (Erwachsene)",1;"30 - Kinder- und Jugendpsychiatrie",1;"297 - stationsäquivalente Behandlung in der Erwachsenenpsychiatrie (29)",1;"307 - stationsäquivalente Behandlung in der Kinder- und Jugendpsychiatrie (30)",1;"31 - Psychosomatik",1;"",0;0,0},2,0)</f>
        <v>0</v>
      </c>
      <c r="T775" s="8">
        <f t="shared" si="106"/>
        <v>0</v>
      </c>
      <c r="U775" s="8">
        <f t="shared" si="108"/>
        <v>0</v>
      </c>
      <c r="V775" s="8">
        <f t="shared" si="101"/>
        <v>0</v>
      </c>
      <c r="W775" s="8">
        <f t="shared" si="102"/>
        <v>0</v>
      </c>
      <c r="X775" s="8">
        <f t="shared" si="103"/>
        <v>0</v>
      </c>
      <c r="Y775" s="8" t="str">
        <f t="shared" si="104"/>
        <v/>
      </c>
      <c r="Z775" s="8" t="str">
        <f>VLOOKUP($D775,{"29 - Psychiatrie (Erwachsene)","BGI";"297 - stationsäquivalente Behandlung in der Erwachsenenpsychiatrie (29)","BGI";"30 - Kinder- und Jugendpsychiatrie","BGII";"307 - stationsäquivalente Behandlung in der Kinder- und Jugendpsychiatrie (30)","BGII";"31 - Psychosomatik","BGI";"","LEER";0,"Leer"},2,0)</f>
        <v>LEER</v>
      </c>
      <c r="AA775" s="8" t="str">
        <f t="shared" si="105"/>
        <v>Stationen</v>
      </c>
    </row>
    <row r="776" spans="2:27" ht="15" customHeight="1" x14ac:dyDescent="0.25">
      <c r="B776" s="76" t="str">
        <f t="shared" si="107"/>
        <v>!!!</v>
      </c>
      <c r="C776" s="310" t="str">
        <f>IF(LEN($E776)&gt;0,VLOOKUP(TEXT($E776,0),'Angaben Stationen'!$E$14:$V$215,17,0),"")</f>
        <v/>
      </c>
      <c r="D776" s="254" t="str">
        <f>IF(LEN($E776)&gt;0,VLOOKUP(TEXT($E776,0),'Angaben Stationen'!$E$14:$V$215,18,0),"")</f>
        <v/>
      </c>
      <c r="E776" s="344"/>
      <c r="F776" s="256"/>
      <c r="G776" s="256"/>
      <c r="H776" s="307"/>
      <c r="I776" s="183"/>
      <c r="R776" s="8">
        <f t="shared" si="100"/>
        <v>0</v>
      </c>
      <c r="S776" s="8">
        <f>VLOOKUP($D776,{"29 - Psychiatrie (Erwachsene)",1;"30 - Kinder- und Jugendpsychiatrie",1;"297 - stationsäquivalente Behandlung in der Erwachsenenpsychiatrie (29)",1;"307 - stationsäquivalente Behandlung in der Kinder- und Jugendpsychiatrie (30)",1;"31 - Psychosomatik",1;"",0;0,0},2,0)</f>
        <v>0</v>
      </c>
      <c r="T776" s="8">
        <f t="shared" si="106"/>
        <v>0</v>
      </c>
      <c r="U776" s="8">
        <f t="shared" si="108"/>
        <v>0</v>
      </c>
      <c r="V776" s="8">
        <f t="shared" si="101"/>
        <v>0</v>
      </c>
      <c r="W776" s="8">
        <f t="shared" si="102"/>
        <v>0</v>
      </c>
      <c r="X776" s="8">
        <f t="shared" si="103"/>
        <v>0</v>
      </c>
      <c r="Y776" s="8" t="str">
        <f t="shared" si="104"/>
        <v/>
      </c>
      <c r="Z776" s="8" t="str">
        <f>VLOOKUP($D776,{"29 - Psychiatrie (Erwachsene)","BGI";"297 - stationsäquivalente Behandlung in der Erwachsenenpsychiatrie (29)","BGI";"30 - Kinder- und Jugendpsychiatrie","BGII";"307 - stationsäquivalente Behandlung in der Kinder- und Jugendpsychiatrie (30)","BGII";"31 - Psychosomatik","BGI";"","LEER";0,"Leer"},2,0)</f>
        <v>LEER</v>
      </c>
      <c r="AA776" s="8" t="str">
        <f t="shared" si="105"/>
        <v>Stationen</v>
      </c>
    </row>
    <row r="777" spans="2:27" ht="15" customHeight="1" x14ac:dyDescent="0.25">
      <c r="B777" s="76" t="str">
        <f t="shared" si="107"/>
        <v>!!!</v>
      </c>
      <c r="C777" s="310" t="str">
        <f>IF(LEN($E777)&gt;0,VLOOKUP(TEXT($E777,0),'Angaben Stationen'!$E$14:$V$215,17,0),"")</f>
        <v/>
      </c>
      <c r="D777" s="254" t="str">
        <f>IF(LEN($E777)&gt;0,VLOOKUP(TEXT($E777,0),'Angaben Stationen'!$E$14:$V$215,18,0),"")</f>
        <v/>
      </c>
      <c r="E777" s="344"/>
      <c r="F777" s="256"/>
      <c r="G777" s="256"/>
      <c r="H777" s="307"/>
      <c r="I777" s="183"/>
      <c r="R777" s="8">
        <f t="shared" si="100"/>
        <v>0</v>
      </c>
      <c r="S777" s="8">
        <f>VLOOKUP($D777,{"29 - Psychiatrie (Erwachsene)",1;"30 - Kinder- und Jugendpsychiatrie",1;"297 - stationsäquivalente Behandlung in der Erwachsenenpsychiatrie (29)",1;"307 - stationsäquivalente Behandlung in der Kinder- und Jugendpsychiatrie (30)",1;"31 - Psychosomatik",1;"",0;0,0},2,0)</f>
        <v>0</v>
      </c>
      <c r="T777" s="8">
        <f t="shared" si="106"/>
        <v>0</v>
      </c>
      <c r="U777" s="8">
        <f t="shared" si="108"/>
        <v>0</v>
      </c>
      <c r="V777" s="8">
        <f t="shared" si="101"/>
        <v>0</v>
      </c>
      <c r="W777" s="8">
        <f t="shared" si="102"/>
        <v>0</v>
      </c>
      <c r="X777" s="8">
        <f t="shared" si="103"/>
        <v>0</v>
      </c>
      <c r="Y777" s="8" t="str">
        <f t="shared" si="104"/>
        <v/>
      </c>
      <c r="Z777" s="8" t="str">
        <f>VLOOKUP($D777,{"29 - Psychiatrie (Erwachsene)","BGI";"297 - stationsäquivalente Behandlung in der Erwachsenenpsychiatrie (29)","BGI";"30 - Kinder- und Jugendpsychiatrie","BGII";"307 - stationsäquivalente Behandlung in der Kinder- und Jugendpsychiatrie (30)","BGII";"31 - Psychosomatik","BGI";"","LEER";0,"Leer"},2,0)</f>
        <v>LEER</v>
      </c>
      <c r="AA777" s="8" t="str">
        <f t="shared" si="105"/>
        <v>Stationen</v>
      </c>
    </row>
    <row r="778" spans="2:27" ht="15" customHeight="1" x14ac:dyDescent="0.25">
      <c r="B778" s="76" t="str">
        <f t="shared" si="107"/>
        <v>!!!</v>
      </c>
      <c r="C778" s="310" t="str">
        <f>IF(LEN($E778)&gt;0,VLOOKUP(TEXT($E778,0),'Angaben Stationen'!$E$14:$V$215,17,0),"")</f>
        <v/>
      </c>
      <c r="D778" s="254" t="str">
        <f>IF(LEN($E778)&gt;0,VLOOKUP(TEXT($E778,0),'Angaben Stationen'!$E$14:$V$215,18,0),"")</f>
        <v/>
      </c>
      <c r="E778" s="344"/>
      <c r="F778" s="256"/>
      <c r="G778" s="256"/>
      <c r="H778" s="307"/>
      <c r="I778" s="183"/>
      <c r="R778" s="8">
        <f t="shared" si="100"/>
        <v>0</v>
      </c>
      <c r="S778" s="8">
        <f>VLOOKUP($D778,{"29 - Psychiatrie (Erwachsene)",1;"30 - Kinder- und Jugendpsychiatrie",1;"297 - stationsäquivalente Behandlung in der Erwachsenenpsychiatrie (29)",1;"307 - stationsäquivalente Behandlung in der Kinder- und Jugendpsychiatrie (30)",1;"31 - Psychosomatik",1;"",0;0,0},2,0)</f>
        <v>0</v>
      </c>
      <c r="T778" s="8">
        <f t="shared" si="106"/>
        <v>0</v>
      </c>
      <c r="U778" s="8">
        <f t="shared" si="108"/>
        <v>0</v>
      </c>
      <c r="V778" s="8">
        <f t="shared" si="101"/>
        <v>0</v>
      </c>
      <c r="W778" s="8">
        <f t="shared" si="102"/>
        <v>0</v>
      </c>
      <c r="X778" s="8">
        <f t="shared" si="103"/>
        <v>0</v>
      </c>
      <c r="Y778" s="8" t="str">
        <f t="shared" si="104"/>
        <v/>
      </c>
      <c r="Z778" s="8" t="str">
        <f>VLOOKUP($D778,{"29 - Psychiatrie (Erwachsene)","BGI";"297 - stationsäquivalente Behandlung in der Erwachsenenpsychiatrie (29)","BGI";"30 - Kinder- und Jugendpsychiatrie","BGII";"307 - stationsäquivalente Behandlung in der Kinder- und Jugendpsychiatrie (30)","BGII";"31 - Psychosomatik","BGI";"","LEER";0,"Leer"},2,0)</f>
        <v>LEER</v>
      </c>
      <c r="AA778" s="8" t="str">
        <f t="shared" si="105"/>
        <v>Stationen</v>
      </c>
    </row>
    <row r="779" spans="2:27" ht="15" customHeight="1" x14ac:dyDescent="0.25">
      <c r="B779" s="76" t="str">
        <f t="shared" si="107"/>
        <v>!!!</v>
      </c>
      <c r="C779" s="310" t="str">
        <f>IF(LEN($E779)&gt;0,VLOOKUP(TEXT($E779,0),'Angaben Stationen'!$E$14:$V$215,17,0),"")</f>
        <v/>
      </c>
      <c r="D779" s="254" t="str">
        <f>IF(LEN($E779)&gt;0,VLOOKUP(TEXT($E779,0),'Angaben Stationen'!$E$14:$V$215,18,0),"")</f>
        <v/>
      </c>
      <c r="E779" s="344"/>
      <c r="F779" s="256"/>
      <c r="G779" s="256"/>
      <c r="H779" s="307"/>
      <c r="I779" s="183"/>
      <c r="R779" s="8">
        <f t="shared" si="100"/>
        <v>0</v>
      </c>
      <c r="S779" s="8">
        <f>VLOOKUP($D779,{"29 - Psychiatrie (Erwachsene)",1;"30 - Kinder- und Jugendpsychiatrie",1;"297 - stationsäquivalente Behandlung in der Erwachsenenpsychiatrie (29)",1;"307 - stationsäquivalente Behandlung in der Kinder- und Jugendpsychiatrie (30)",1;"31 - Psychosomatik",1;"",0;0,0},2,0)</f>
        <v>0</v>
      </c>
      <c r="T779" s="8">
        <f t="shared" si="106"/>
        <v>0</v>
      </c>
      <c r="U779" s="8">
        <f t="shared" si="108"/>
        <v>0</v>
      </c>
      <c r="V779" s="8">
        <f t="shared" si="101"/>
        <v>0</v>
      </c>
      <c r="W779" s="8">
        <f t="shared" si="102"/>
        <v>0</v>
      </c>
      <c r="X779" s="8">
        <f t="shared" si="103"/>
        <v>0</v>
      </c>
      <c r="Y779" s="8" t="str">
        <f t="shared" si="104"/>
        <v/>
      </c>
      <c r="Z779" s="8" t="str">
        <f>VLOOKUP($D779,{"29 - Psychiatrie (Erwachsene)","BGI";"297 - stationsäquivalente Behandlung in der Erwachsenenpsychiatrie (29)","BGI";"30 - Kinder- und Jugendpsychiatrie","BGII";"307 - stationsäquivalente Behandlung in der Kinder- und Jugendpsychiatrie (30)","BGII";"31 - Psychosomatik","BGI";"","LEER";0,"Leer"},2,0)</f>
        <v>LEER</v>
      </c>
      <c r="AA779" s="8" t="str">
        <f t="shared" si="105"/>
        <v>Stationen</v>
      </c>
    </row>
    <row r="780" spans="2:27" ht="15" customHeight="1" x14ac:dyDescent="0.25">
      <c r="B780" s="76" t="str">
        <f t="shared" si="107"/>
        <v>!!!</v>
      </c>
      <c r="C780" s="310" t="str">
        <f>IF(LEN($E780)&gt;0,VLOOKUP(TEXT($E780,0),'Angaben Stationen'!$E$14:$V$215,17,0),"")</f>
        <v/>
      </c>
      <c r="D780" s="254" t="str">
        <f>IF(LEN($E780)&gt;0,VLOOKUP(TEXT($E780,0),'Angaben Stationen'!$E$14:$V$215,18,0),"")</f>
        <v/>
      </c>
      <c r="E780" s="344"/>
      <c r="F780" s="256"/>
      <c r="G780" s="256"/>
      <c r="H780" s="307"/>
      <c r="I780" s="183"/>
      <c r="R780" s="8">
        <f t="shared" si="100"/>
        <v>0</v>
      </c>
      <c r="S780" s="8">
        <f>VLOOKUP($D780,{"29 - Psychiatrie (Erwachsene)",1;"30 - Kinder- und Jugendpsychiatrie",1;"297 - stationsäquivalente Behandlung in der Erwachsenenpsychiatrie (29)",1;"307 - stationsäquivalente Behandlung in der Kinder- und Jugendpsychiatrie (30)",1;"31 - Psychosomatik",1;"",0;0,0},2,0)</f>
        <v>0</v>
      </c>
      <c r="T780" s="8">
        <f t="shared" si="106"/>
        <v>0</v>
      </c>
      <c r="U780" s="8">
        <f t="shared" si="108"/>
        <v>0</v>
      </c>
      <c r="V780" s="8">
        <f t="shared" si="101"/>
        <v>0</v>
      </c>
      <c r="W780" s="8">
        <f t="shared" si="102"/>
        <v>0</v>
      </c>
      <c r="X780" s="8">
        <f t="shared" si="103"/>
        <v>0</v>
      </c>
      <c r="Y780" s="8" t="str">
        <f t="shared" si="104"/>
        <v/>
      </c>
      <c r="Z780" s="8" t="str">
        <f>VLOOKUP($D780,{"29 - Psychiatrie (Erwachsene)","BGI";"297 - stationsäquivalente Behandlung in der Erwachsenenpsychiatrie (29)","BGI";"30 - Kinder- und Jugendpsychiatrie","BGII";"307 - stationsäquivalente Behandlung in der Kinder- und Jugendpsychiatrie (30)","BGII";"31 - Psychosomatik","BGI";"","LEER";0,"Leer"},2,0)</f>
        <v>LEER</v>
      </c>
      <c r="AA780" s="8" t="str">
        <f t="shared" si="105"/>
        <v>Stationen</v>
      </c>
    </row>
    <row r="781" spans="2:27" ht="15" customHeight="1" x14ac:dyDescent="0.25">
      <c r="B781" s="76" t="str">
        <f t="shared" si="107"/>
        <v>!!!</v>
      </c>
      <c r="C781" s="310" t="str">
        <f>IF(LEN($E781)&gt;0,VLOOKUP(TEXT($E781,0),'Angaben Stationen'!$E$14:$V$215,17,0),"")</f>
        <v/>
      </c>
      <c r="D781" s="254" t="str">
        <f>IF(LEN($E781)&gt;0,VLOOKUP(TEXT($E781,0),'Angaben Stationen'!$E$14:$V$215,18,0),"")</f>
        <v/>
      </c>
      <c r="E781" s="344"/>
      <c r="F781" s="256"/>
      <c r="G781" s="256"/>
      <c r="H781" s="307"/>
      <c r="I781" s="183"/>
      <c r="R781" s="8">
        <f t="shared" si="100"/>
        <v>0</v>
      </c>
      <c r="S781" s="8">
        <f>VLOOKUP($D781,{"29 - Psychiatrie (Erwachsene)",1;"30 - Kinder- und Jugendpsychiatrie",1;"297 - stationsäquivalente Behandlung in der Erwachsenenpsychiatrie (29)",1;"307 - stationsäquivalente Behandlung in der Kinder- und Jugendpsychiatrie (30)",1;"31 - Psychosomatik",1;"",0;0,0},2,0)</f>
        <v>0</v>
      </c>
      <c r="T781" s="8">
        <f t="shared" si="106"/>
        <v>0</v>
      </c>
      <c r="U781" s="8">
        <f t="shared" si="108"/>
        <v>0</v>
      </c>
      <c r="V781" s="8">
        <f t="shared" si="101"/>
        <v>0</v>
      </c>
      <c r="W781" s="8">
        <f t="shared" si="102"/>
        <v>0</v>
      </c>
      <c r="X781" s="8">
        <f t="shared" si="103"/>
        <v>0</v>
      </c>
      <c r="Y781" s="8" t="str">
        <f t="shared" si="104"/>
        <v/>
      </c>
      <c r="Z781" s="8" t="str">
        <f>VLOOKUP($D781,{"29 - Psychiatrie (Erwachsene)","BGI";"297 - stationsäquivalente Behandlung in der Erwachsenenpsychiatrie (29)","BGI";"30 - Kinder- und Jugendpsychiatrie","BGII";"307 - stationsäquivalente Behandlung in der Kinder- und Jugendpsychiatrie (30)","BGII";"31 - Psychosomatik","BGI";"","LEER";0,"Leer"},2,0)</f>
        <v>LEER</v>
      </c>
      <c r="AA781" s="8" t="str">
        <f t="shared" si="105"/>
        <v>Stationen</v>
      </c>
    </row>
    <row r="782" spans="2:27" ht="15" customHeight="1" x14ac:dyDescent="0.25">
      <c r="B782" s="76" t="str">
        <f t="shared" si="107"/>
        <v>!!!</v>
      </c>
      <c r="C782" s="310" t="str">
        <f>IF(LEN($E782)&gt;0,VLOOKUP(TEXT($E782,0),'Angaben Stationen'!$E$14:$V$215,17,0),"")</f>
        <v/>
      </c>
      <c r="D782" s="254" t="str">
        <f>IF(LEN($E782)&gt;0,VLOOKUP(TEXT($E782,0),'Angaben Stationen'!$E$14:$V$215,18,0),"")</f>
        <v/>
      </c>
      <c r="E782" s="344"/>
      <c r="F782" s="256"/>
      <c r="G782" s="256"/>
      <c r="H782" s="307"/>
      <c r="I782" s="183"/>
      <c r="R782" s="8">
        <f t="shared" si="100"/>
        <v>0</v>
      </c>
      <c r="S782" s="8">
        <f>VLOOKUP($D782,{"29 - Psychiatrie (Erwachsene)",1;"30 - Kinder- und Jugendpsychiatrie",1;"297 - stationsäquivalente Behandlung in der Erwachsenenpsychiatrie (29)",1;"307 - stationsäquivalente Behandlung in der Kinder- und Jugendpsychiatrie (30)",1;"31 - Psychosomatik",1;"",0;0,0},2,0)</f>
        <v>0</v>
      </c>
      <c r="T782" s="8">
        <f t="shared" si="106"/>
        <v>0</v>
      </c>
      <c r="U782" s="8">
        <f t="shared" si="108"/>
        <v>0</v>
      </c>
      <c r="V782" s="8">
        <f t="shared" si="101"/>
        <v>0</v>
      </c>
      <c r="W782" s="8">
        <f t="shared" si="102"/>
        <v>0</v>
      </c>
      <c r="X782" s="8">
        <f t="shared" si="103"/>
        <v>0</v>
      </c>
      <c r="Y782" s="8" t="str">
        <f t="shared" si="104"/>
        <v/>
      </c>
      <c r="Z782" s="8" t="str">
        <f>VLOOKUP($D782,{"29 - Psychiatrie (Erwachsene)","BGI";"297 - stationsäquivalente Behandlung in der Erwachsenenpsychiatrie (29)","BGI";"30 - Kinder- und Jugendpsychiatrie","BGII";"307 - stationsäquivalente Behandlung in der Kinder- und Jugendpsychiatrie (30)","BGII";"31 - Psychosomatik","BGI";"","LEER";0,"Leer"},2,0)</f>
        <v>LEER</v>
      </c>
      <c r="AA782" s="8" t="str">
        <f t="shared" si="105"/>
        <v>Stationen</v>
      </c>
    </row>
    <row r="783" spans="2:27" ht="15" customHeight="1" x14ac:dyDescent="0.25">
      <c r="B783" s="76" t="str">
        <f t="shared" si="107"/>
        <v>!!!</v>
      </c>
      <c r="C783" s="310" t="str">
        <f>IF(LEN($E783)&gt;0,VLOOKUP(TEXT($E783,0),'Angaben Stationen'!$E$14:$V$215,17,0),"")</f>
        <v/>
      </c>
      <c r="D783" s="254" t="str">
        <f>IF(LEN($E783)&gt;0,VLOOKUP(TEXT($E783,0),'Angaben Stationen'!$E$14:$V$215,18,0),"")</f>
        <v/>
      </c>
      <c r="E783" s="344"/>
      <c r="F783" s="256"/>
      <c r="G783" s="256"/>
      <c r="H783" s="307"/>
      <c r="I783" s="183"/>
      <c r="R783" s="8">
        <f t="shared" si="100"/>
        <v>0</v>
      </c>
      <c r="S783" s="8">
        <f>VLOOKUP($D783,{"29 - Psychiatrie (Erwachsene)",1;"30 - Kinder- und Jugendpsychiatrie",1;"297 - stationsäquivalente Behandlung in der Erwachsenenpsychiatrie (29)",1;"307 - stationsäquivalente Behandlung in der Kinder- und Jugendpsychiatrie (30)",1;"31 - Psychosomatik",1;"",0;0,0},2,0)</f>
        <v>0</v>
      </c>
      <c r="T783" s="8">
        <f t="shared" si="106"/>
        <v>0</v>
      </c>
      <c r="U783" s="8">
        <f t="shared" si="108"/>
        <v>0</v>
      </c>
      <c r="V783" s="8">
        <f t="shared" si="101"/>
        <v>0</v>
      </c>
      <c r="W783" s="8">
        <f t="shared" si="102"/>
        <v>0</v>
      </c>
      <c r="X783" s="8">
        <f t="shared" si="103"/>
        <v>0</v>
      </c>
      <c r="Y783" s="8" t="str">
        <f t="shared" si="104"/>
        <v/>
      </c>
      <c r="Z783" s="8" t="str">
        <f>VLOOKUP($D783,{"29 - Psychiatrie (Erwachsene)","BGI";"297 - stationsäquivalente Behandlung in der Erwachsenenpsychiatrie (29)","BGI";"30 - Kinder- und Jugendpsychiatrie","BGII";"307 - stationsäquivalente Behandlung in der Kinder- und Jugendpsychiatrie (30)","BGII";"31 - Psychosomatik","BGI";"","LEER";0,"Leer"},2,0)</f>
        <v>LEER</v>
      </c>
      <c r="AA783" s="8" t="str">
        <f t="shared" si="105"/>
        <v>Stationen</v>
      </c>
    </row>
    <row r="784" spans="2:27" ht="15" customHeight="1" x14ac:dyDescent="0.25">
      <c r="B784" s="76" t="str">
        <f t="shared" si="107"/>
        <v>!!!</v>
      </c>
      <c r="C784" s="310" t="str">
        <f>IF(LEN($E784)&gt;0,VLOOKUP(TEXT($E784,0),'Angaben Stationen'!$E$14:$V$215,17,0),"")</f>
        <v/>
      </c>
      <c r="D784" s="254" t="str">
        <f>IF(LEN($E784)&gt;0,VLOOKUP(TEXT($E784,0),'Angaben Stationen'!$E$14:$V$215,18,0),"")</f>
        <v/>
      </c>
      <c r="E784" s="344"/>
      <c r="F784" s="256"/>
      <c r="G784" s="256"/>
      <c r="H784" s="307"/>
      <c r="I784" s="183"/>
      <c r="R784" s="8">
        <f t="shared" si="100"/>
        <v>0</v>
      </c>
      <c r="S784" s="8">
        <f>VLOOKUP($D784,{"29 - Psychiatrie (Erwachsene)",1;"30 - Kinder- und Jugendpsychiatrie",1;"297 - stationsäquivalente Behandlung in der Erwachsenenpsychiatrie (29)",1;"307 - stationsäquivalente Behandlung in der Kinder- und Jugendpsychiatrie (30)",1;"31 - Psychosomatik",1;"",0;0,0},2,0)</f>
        <v>0</v>
      </c>
      <c r="T784" s="8">
        <f t="shared" si="106"/>
        <v>0</v>
      </c>
      <c r="U784" s="8">
        <f t="shared" si="108"/>
        <v>0</v>
      </c>
      <c r="V784" s="8">
        <f t="shared" si="101"/>
        <v>0</v>
      </c>
      <c r="W784" s="8">
        <f t="shared" si="102"/>
        <v>0</v>
      </c>
      <c r="X784" s="8">
        <f t="shared" si="103"/>
        <v>0</v>
      </c>
      <c r="Y784" s="8" t="str">
        <f t="shared" si="104"/>
        <v/>
      </c>
      <c r="Z784" s="8" t="str">
        <f>VLOOKUP($D784,{"29 - Psychiatrie (Erwachsene)","BGI";"297 - stationsäquivalente Behandlung in der Erwachsenenpsychiatrie (29)","BGI";"30 - Kinder- und Jugendpsychiatrie","BGII";"307 - stationsäquivalente Behandlung in der Kinder- und Jugendpsychiatrie (30)","BGII";"31 - Psychosomatik","BGI";"","LEER";0,"Leer"},2,0)</f>
        <v>LEER</v>
      </c>
      <c r="AA784" s="8" t="str">
        <f t="shared" si="105"/>
        <v>Stationen</v>
      </c>
    </row>
    <row r="785" spans="2:27" ht="15" customHeight="1" x14ac:dyDescent="0.25">
      <c r="B785" s="76" t="str">
        <f t="shared" si="107"/>
        <v>!!!</v>
      </c>
      <c r="C785" s="310" t="str">
        <f>IF(LEN($E785)&gt;0,VLOOKUP(TEXT($E785,0),'Angaben Stationen'!$E$14:$V$215,17,0),"")</f>
        <v/>
      </c>
      <c r="D785" s="254" t="str">
        <f>IF(LEN($E785)&gt;0,VLOOKUP(TEXT($E785,0),'Angaben Stationen'!$E$14:$V$215,18,0),"")</f>
        <v/>
      </c>
      <c r="E785" s="344"/>
      <c r="F785" s="256"/>
      <c r="G785" s="256"/>
      <c r="H785" s="307"/>
      <c r="I785" s="183"/>
      <c r="R785" s="8">
        <f t="shared" si="100"/>
        <v>0</v>
      </c>
      <c r="S785" s="8">
        <f>VLOOKUP($D785,{"29 - Psychiatrie (Erwachsene)",1;"30 - Kinder- und Jugendpsychiatrie",1;"297 - stationsäquivalente Behandlung in der Erwachsenenpsychiatrie (29)",1;"307 - stationsäquivalente Behandlung in der Kinder- und Jugendpsychiatrie (30)",1;"31 - Psychosomatik",1;"",0;0,0},2,0)</f>
        <v>0</v>
      </c>
      <c r="T785" s="8">
        <f t="shared" si="106"/>
        <v>0</v>
      </c>
      <c r="U785" s="8">
        <f t="shared" si="108"/>
        <v>0</v>
      </c>
      <c r="V785" s="8">
        <f t="shared" si="101"/>
        <v>0</v>
      </c>
      <c r="W785" s="8">
        <f t="shared" si="102"/>
        <v>0</v>
      </c>
      <c r="X785" s="8">
        <f t="shared" si="103"/>
        <v>0</v>
      </c>
      <c r="Y785" s="8" t="str">
        <f t="shared" si="104"/>
        <v/>
      </c>
      <c r="Z785" s="8" t="str">
        <f>VLOOKUP($D785,{"29 - Psychiatrie (Erwachsene)","BGI";"297 - stationsäquivalente Behandlung in der Erwachsenenpsychiatrie (29)","BGI";"30 - Kinder- und Jugendpsychiatrie","BGII";"307 - stationsäquivalente Behandlung in der Kinder- und Jugendpsychiatrie (30)","BGII";"31 - Psychosomatik","BGI";"","LEER";0,"Leer"},2,0)</f>
        <v>LEER</v>
      </c>
      <c r="AA785" s="8" t="str">
        <f t="shared" si="105"/>
        <v>Stationen</v>
      </c>
    </row>
    <row r="786" spans="2:27" ht="15" customHeight="1" x14ac:dyDescent="0.25">
      <c r="B786" s="76" t="str">
        <f t="shared" si="107"/>
        <v>!!!</v>
      </c>
      <c r="C786" s="310" t="str">
        <f>IF(LEN($E786)&gt;0,VLOOKUP(TEXT($E786,0),'Angaben Stationen'!$E$14:$V$215,17,0),"")</f>
        <v/>
      </c>
      <c r="D786" s="254" t="str">
        <f>IF(LEN($E786)&gt;0,VLOOKUP(TEXT($E786,0),'Angaben Stationen'!$E$14:$V$215,18,0),"")</f>
        <v/>
      </c>
      <c r="E786" s="344"/>
      <c r="F786" s="256"/>
      <c r="G786" s="256"/>
      <c r="H786" s="307"/>
      <c r="I786" s="183"/>
      <c r="R786" s="8">
        <f t="shared" si="100"/>
        <v>0</v>
      </c>
      <c r="S786" s="8">
        <f>VLOOKUP($D786,{"29 - Psychiatrie (Erwachsene)",1;"30 - Kinder- und Jugendpsychiatrie",1;"297 - stationsäquivalente Behandlung in der Erwachsenenpsychiatrie (29)",1;"307 - stationsäquivalente Behandlung in der Kinder- und Jugendpsychiatrie (30)",1;"31 - Psychosomatik",1;"",0;0,0},2,0)</f>
        <v>0</v>
      </c>
      <c r="T786" s="8">
        <f t="shared" si="106"/>
        <v>0</v>
      </c>
      <c r="U786" s="8">
        <f t="shared" si="108"/>
        <v>0</v>
      </c>
      <c r="V786" s="8">
        <f t="shared" si="101"/>
        <v>0</v>
      </c>
      <c r="W786" s="8">
        <f t="shared" si="102"/>
        <v>0</v>
      </c>
      <c r="X786" s="8">
        <f t="shared" si="103"/>
        <v>0</v>
      </c>
      <c r="Y786" s="8" t="str">
        <f t="shared" si="104"/>
        <v/>
      </c>
      <c r="Z786" s="8" t="str">
        <f>VLOOKUP($D786,{"29 - Psychiatrie (Erwachsene)","BGI";"297 - stationsäquivalente Behandlung in der Erwachsenenpsychiatrie (29)","BGI";"30 - Kinder- und Jugendpsychiatrie","BGII";"307 - stationsäquivalente Behandlung in der Kinder- und Jugendpsychiatrie (30)","BGII";"31 - Psychosomatik","BGI";"","LEER";0,"Leer"},2,0)</f>
        <v>LEER</v>
      </c>
      <c r="AA786" s="8" t="str">
        <f t="shared" si="105"/>
        <v>Stationen</v>
      </c>
    </row>
    <row r="787" spans="2:27" ht="15" customHeight="1" x14ac:dyDescent="0.25">
      <c r="B787" s="76" t="str">
        <f t="shared" si="107"/>
        <v>!!!</v>
      </c>
      <c r="C787" s="310" t="str">
        <f>IF(LEN($E787)&gt;0,VLOOKUP(TEXT($E787,0),'Angaben Stationen'!$E$14:$V$215,17,0),"")</f>
        <v/>
      </c>
      <c r="D787" s="254" t="str">
        <f>IF(LEN($E787)&gt;0,VLOOKUP(TEXT($E787,0),'Angaben Stationen'!$E$14:$V$215,18,0),"")</f>
        <v/>
      </c>
      <c r="E787" s="344"/>
      <c r="F787" s="256"/>
      <c r="G787" s="256"/>
      <c r="H787" s="307"/>
      <c r="I787" s="183"/>
      <c r="R787" s="8">
        <f t="shared" si="100"/>
        <v>0</v>
      </c>
      <c r="S787" s="8">
        <f>VLOOKUP($D787,{"29 - Psychiatrie (Erwachsene)",1;"30 - Kinder- und Jugendpsychiatrie",1;"297 - stationsäquivalente Behandlung in der Erwachsenenpsychiatrie (29)",1;"307 - stationsäquivalente Behandlung in der Kinder- und Jugendpsychiatrie (30)",1;"31 - Psychosomatik",1;"",0;0,0},2,0)</f>
        <v>0</v>
      </c>
      <c r="T787" s="8">
        <f t="shared" si="106"/>
        <v>0</v>
      </c>
      <c r="U787" s="8">
        <f t="shared" si="108"/>
        <v>0</v>
      </c>
      <c r="V787" s="8">
        <f t="shared" si="101"/>
        <v>0</v>
      </c>
      <c r="W787" s="8">
        <f t="shared" si="102"/>
        <v>0</v>
      </c>
      <c r="X787" s="8">
        <f t="shared" si="103"/>
        <v>0</v>
      </c>
      <c r="Y787" s="8" t="str">
        <f t="shared" si="104"/>
        <v/>
      </c>
      <c r="Z787" s="8" t="str">
        <f>VLOOKUP($D787,{"29 - Psychiatrie (Erwachsene)","BGI";"297 - stationsäquivalente Behandlung in der Erwachsenenpsychiatrie (29)","BGI";"30 - Kinder- und Jugendpsychiatrie","BGII";"307 - stationsäquivalente Behandlung in der Kinder- und Jugendpsychiatrie (30)","BGII";"31 - Psychosomatik","BGI";"","LEER";0,"Leer"},2,0)</f>
        <v>LEER</v>
      </c>
      <c r="AA787" s="8" t="str">
        <f t="shared" si="105"/>
        <v>Stationen</v>
      </c>
    </row>
    <row r="788" spans="2:27" ht="15" customHeight="1" x14ac:dyDescent="0.25">
      <c r="B788" s="76" t="str">
        <f t="shared" si="107"/>
        <v>!!!</v>
      </c>
      <c r="C788" s="310" t="str">
        <f>IF(LEN($E788)&gt;0,VLOOKUP(TEXT($E788,0),'Angaben Stationen'!$E$14:$V$215,17,0),"")</f>
        <v/>
      </c>
      <c r="D788" s="254" t="str">
        <f>IF(LEN($E788)&gt;0,VLOOKUP(TEXT($E788,0),'Angaben Stationen'!$E$14:$V$215,18,0),"")</f>
        <v/>
      </c>
      <c r="E788" s="344"/>
      <c r="F788" s="256"/>
      <c r="G788" s="256"/>
      <c r="H788" s="307"/>
      <c r="I788" s="183"/>
      <c r="R788" s="8">
        <f t="shared" si="100"/>
        <v>0</v>
      </c>
      <c r="S788" s="8">
        <f>VLOOKUP($D788,{"29 - Psychiatrie (Erwachsene)",1;"30 - Kinder- und Jugendpsychiatrie",1;"297 - stationsäquivalente Behandlung in der Erwachsenenpsychiatrie (29)",1;"307 - stationsäquivalente Behandlung in der Kinder- und Jugendpsychiatrie (30)",1;"31 - Psychosomatik",1;"",0;0,0},2,0)</f>
        <v>0</v>
      </c>
      <c r="T788" s="8">
        <f t="shared" si="106"/>
        <v>0</v>
      </c>
      <c r="U788" s="8">
        <f t="shared" si="108"/>
        <v>0</v>
      </c>
      <c r="V788" s="8">
        <f t="shared" si="101"/>
        <v>0</v>
      </c>
      <c r="W788" s="8">
        <f t="shared" si="102"/>
        <v>0</v>
      </c>
      <c r="X788" s="8">
        <f t="shared" si="103"/>
        <v>0</v>
      </c>
      <c r="Y788" s="8" t="str">
        <f t="shared" si="104"/>
        <v/>
      </c>
      <c r="Z788" s="8" t="str">
        <f>VLOOKUP($D788,{"29 - Psychiatrie (Erwachsene)","BGI";"297 - stationsäquivalente Behandlung in der Erwachsenenpsychiatrie (29)","BGI";"30 - Kinder- und Jugendpsychiatrie","BGII";"307 - stationsäquivalente Behandlung in der Kinder- und Jugendpsychiatrie (30)","BGII";"31 - Psychosomatik","BGI";"","LEER";0,"Leer"},2,0)</f>
        <v>LEER</v>
      </c>
      <c r="AA788" s="8" t="str">
        <f t="shared" si="105"/>
        <v>Stationen</v>
      </c>
    </row>
    <row r="789" spans="2:27" ht="15" customHeight="1" x14ac:dyDescent="0.25">
      <c r="B789" s="76" t="str">
        <f t="shared" si="107"/>
        <v>!!!</v>
      </c>
      <c r="C789" s="310" t="str">
        <f>IF(LEN($E789)&gt;0,VLOOKUP(TEXT($E789,0),'Angaben Stationen'!$E$14:$V$215,17,0),"")</f>
        <v/>
      </c>
      <c r="D789" s="254" t="str">
        <f>IF(LEN($E789)&gt;0,VLOOKUP(TEXT($E789,0),'Angaben Stationen'!$E$14:$V$215,18,0),"")</f>
        <v/>
      </c>
      <c r="E789" s="344"/>
      <c r="F789" s="256"/>
      <c r="G789" s="256"/>
      <c r="H789" s="307"/>
      <c r="I789" s="183"/>
      <c r="R789" s="8">
        <f t="shared" si="100"/>
        <v>0</v>
      </c>
      <c r="S789" s="8">
        <f>VLOOKUP($D789,{"29 - Psychiatrie (Erwachsene)",1;"30 - Kinder- und Jugendpsychiatrie",1;"297 - stationsäquivalente Behandlung in der Erwachsenenpsychiatrie (29)",1;"307 - stationsäquivalente Behandlung in der Kinder- und Jugendpsychiatrie (30)",1;"31 - Psychosomatik",1;"",0;0,0},2,0)</f>
        <v>0</v>
      </c>
      <c r="T789" s="8">
        <f t="shared" si="106"/>
        <v>0</v>
      </c>
      <c r="U789" s="8">
        <f t="shared" si="108"/>
        <v>0</v>
      </c>
      <c r="V789" s="8">
        <f t="shared" si="101"/>
        <v>0</v>
      </c>
      <c r="W789" s="8">
        <f t="shared" si="102"/>
        <v>0</v>
      </c>
      <c r="X789" s="8">
        <f t="shared" si="103"/>
        <v>0</v>
      </c>
      <c r="Y789" s="8" t="str">
        <f t="shared" si="104"/>
        <v/>
      </c>
      <c r="Z789" s="8" t="str">
        <f>VLOOKUP($D789,{"29 - Psychiatrie (Erwachsene)","BGI";"297 - stationsäquivalente Behandlung in der Erwachsenenpsychiatrie (29)","BGI";"30 - Kinder- und Jugendpsychiatrie","BGII";"307 - stationsäquivalente Behandlung in der Kinder- und Jugendpsychiatrie (30)","BGII";"31 - Psychosomatik","BGI";"","LEER";0,"Leer"},2,0)</f>
        <v>LEER</v>
      </c>
      <c r="AA789" s="8" t="str">
        <f t="shared" si="105"/>
        <v>Stationen</v>
      </c>
    </row>
    <row r="790" spans="2:27" ht="15" customHeight="1" x14ac:dyDescent="0.25">
      <c r="B790" s="76" t="str">
        <f t="shared" si="107"/>
        <v>!!!</v>
      </c>
      <c r="C790" s="310" t="str">
        <f>IF(LEN($E790)&gt;0,VLOOKUP(TEXT($E790,0),'Angaben Stationen'!$E$14:$V$215,17,0),"")</f>
        <v/>
      </c>
      <c r="D790" s="254" t="str">
        <f>IF(LEN($E790)&gt;0,VLOOKUP(TEXT($E790,0),'Angaben Stationen'!$E$14:$V$215,18,0),"")</f>
        <v/>
      </c>
      <c r="E790" s="344"/>
      <c r="F790" s="256"/>
      <c r="G790" s="256"/>
      <c r="H790" s="307"/>
      <c r="I790" s="183"/>
      <c r="R790" s="8">
        <f t="shared" si="100"/>
        <v>0</v>
      </c>
      <c r="S790" s="8">
        <f>VLOOKUP($D790,{"29 - Psychiatrie (Erwachsene)",1;"30 - Kinder- und Jugendpsychiatrie",1;"297 - stationsäquivalente Behandlung in der Erwachsenenpsychiatrie (29)",1;"307 - stationsäquivalente Behandlung in der Kinder- und Jugendpsychiatrie (30)",1;"31 - Psychosomatik",1;"",0;0,0},2,0)</f>
        <v>0</v>
      </c>
      <c r="T790" s="8">
        <f t="shared" si="106"/>
        <v>0</v>
      </c>
      <c r="U790" s="8">
        <f t="shared" si="108"/>
        <v>0</v>
      </c>
      <c r="V790" s="8">
        <f t="shared" si="101"/>
        <v>0</v>
      </c>
      <c r="W790" s="8">
        <f t="shared" si="102"/>
        <v>0</v>
      </c>
      <c r="X790" s="8">
        <f t="shared" si="103"/>
        <v>0</v>
      </c>
      <c r="Y790" s="8" t="str">
        <f t="shared" si="104"/>
        <v/>
      </c>
      <c r="Z790" s="8" t="str">
        <f>VLOOKUP($D790,{"29 - Psychiatrie (Erwachsene)","BGI";"297 - stationsäquivalente Behandlung in der Erwachsenenpsychiatrie (29)","BGI";"30 - Kinder- und Jugendpsychiatrie","BGII";"307 - stationsäquivalente Behandlung in der Kinder- und Jugendpsychiatrie (30)","BGII";"31 - Psychosomatik","BGI";"","LEER";0,"Leer"},2,0)</f>
        <v>LEER</v>
      </c>
      <c r="AA790" s="8" t="str">
        <f t="shared" si="105"/>
        <v>Stationen</v>
      </c>
    </row>
    <row r="791" spans="2:27" ht="15" customHeight="1" x14ac:dyDescent="0.25">
      <c r="B791" s="76" t="str">
        <f t="shared" si="107"/>
        <v>!!!</v>
      </c>
      <c r="C791" s="310" t="str">
        <f>IF(LEN($E791)&gt;0,VLOOKUP(TEXT($E791,0),'Angaben Stationen'!$E$14:$V$215,17,0),"")</f>
        <v/>
      </c>
      <c r="D791" s="254" t="str">
        <f>IF(LEN($E791)&gt;0,VLOOKUP(TEXT($E791,0),'Angaben Stationen'!$E$14:$V$215,18,0),"")</f>
        <v/>
      </c>
      <c r="E791" s="344"/>
      <c r="F791" s="256"/>
      <c r="G791" s="256"/>
      <c r="H791" s="307"/>
      <c r="I791" s="183"/>
      <c r="R791" s="8">
        <f t="shared" si="100"/>
        <v>0</v>
      </c>
      <c r="S791" s="8">
        <f>VLOOKUP($D791,{"29 - Psychiatrie (Erwachsene)",1;"30 - Kinder- und Jugendpsychiatrie",1;"297 - stationsäquivalente Behandlung in der Erwachsenenpsychiatrie (29)",1;"307 - stationsäquivalente Behandlung in der Kinder- und Jugendpsychiatrie (30)",1;"31 - Psychosomatik",1;"",0;0,0},2,0)</f>
        <v>0</v>
      </c>
      <c r="T791" s="8">
        <f t="shared" si="106"/>
        <v>0</v>
      </c>
      <c r="U791" s="8">
        <f t="shared" si="108"/>
        <v>0</v>
      </c>
      <c r="V791" s="8">
        <f t="shared" si="101"/>
        <v>0</v>
      </c>
      <c r="W791" s="8">
        <f t="shared" si="102"/>
        <v>0</v>
      </c>
      <c r="X791" s="8">
        <f t="shared" si="103"/>
        <v>0</v>
      </c>
      <c r="Y791" s="8" t="str">
        <f t="shared" si="104"/>
        <v/>
      </c>
      <c r="Z791" s="8" t="str">
        <f>VLOOKUP($D791,{"29 - Psychiatrie (Erwachsene)","BGI";"297 - stationsäquivalente Behandlung in der Erwachsenenpsychiatrie (29)","BGI";"30 - Kinder- und Jugendpsychiatrie","BGII";"307 - stationsäquivalente Behandlung in der Kinder- und Jugendpsychiatrie (30)","BGII";"31 - Psychosomatik","BGI";"","LEER";0,"Leer"},2,0)</f>
        <v>LEER</v>
      </c>
      <c r="AA791" s="8" t="str">
        <f t="shared" si="105"/>
        <v>Stationen</v>
      </c>
    </row>
    <row r="792" spans="2:27" ht="15" customHeight="1" x14ac:dyDescent="0.25">
      <c r="B792" s="76" t="str">
        <f t="shared" si="107"/>
        <v>!!!</v>
      </c>
      <c r="C792" s="310" t="str">
        <f>IF(LEN($E792)&gt;0,VLOOKUP(TEXT($E792,0),'Angaben Stationen'!$E$14:$V$215,17,0),"")</f>
        <v/>
      </c>
      <c r="D792" s="254" t="str">
        <f>IF(LEN($E792)&gt;0,VLOOKUP(TEXT($E792,0),'Angaben Stationen'!$E$14:$V$215,18,0),"")</f>
        <v/>
      </c>
      <c r="E792" s="344"/>
      <c r="F792" s="256"/>
      <c r="G792" s="256"/>
      <c r="H792" s="307"/>
      <c r="I792" s="183"/>
      <c r="R792" s="8">
        <f t="shared" si="100"/>
        <v>0</v>
      </c>
      <c r="S792" s="8">
        <f>VLOOKUP($D792,{"29 - Psychiatrie (Erwachsene)",1;"30 - Kinder- und Jugendpsychiatrie",1;"297 - stationsäquivalente Behandlung in der Erwachsenenpsychiatrie (29)",1;"307 - stationsäquivalente Behandlung in der Kinder- und Jugendpsychiatrie (30)",1;"31 - Psychosomatik",1;"",0;0,0},2,0)</f>
        <v>0</v>
      </c>
      <c r="T792" s="8">
        <f t="shared" si="106"/>
        <v>0</v>
      </c>
      <c r="U792" s="8">
        <f t="shared" si="108"/>
        <v>0</v>
      </c>
      <c r="V792" s="8">
        <f t="shared" si="101"/>
        <v>0</v>
      </c>
      <c r="W792" s="8">
        <f t="shared" si="102"/>
        <v>0</v>
      </c>
      <c r="X792" s="8">
        <f t="shared" si="103"/>
        <v>0</v>
      </c>
      <c r="Y792" s="8" t="str">
        <f t="shared" si="104"/>
        <v/>
      </c>
      <c r="Z792" s="8" t="str">
        <f>VLOOKUP($D792,{"29 - Psychiatrie (Erwachsene)","BGI";"297 - stationsäquivalente Behandlung in der Erwachsenenpsychiatrie (29)","BGI";"30 - Kinder- und Jugendpsychiatrie","BGII";"307 - stationsäquivalente Behandlung in der Kinder- und Jugendpsychiatrie (30)","BGII";"31 - Psychosomatik","BGI";"","LEER";0,"Leer"},2,0)</f>
        <v>LEER</v>
      </c>
      <c r="AA792" s="8" t="str">
        <f t="shared" si="105"/>
        <v>Stationen</v>
      </c>
    </row>
    <row r="793" spans="2:27" ht="15" customHeight="1" x14ac:dyDescent="0.25">
      <c r="B793" s="76" t="str">
        <f t="shared" si="107"/>
        <v>!!!</v>
      </c>
      <c r="C793" s="310" t="str">
        <f>IF(LEN($E793)&gt;0,VLOOKUP(TEXT($E793,0),'Angaben Stationen'!$E$14:$V$215,17,0),"")</f>
        <v/>
      </c>
      <c r="D793" s="254" t="str">
        <f>IF(LEN($E793)&gt;0,VLOOKUP(TEXT($E793,0),'Angaben Stationen'!$E$14:$V$215,18,0),"")</f>
        <v/>
      </c>
      <c r="E793" s="344"/>
      <c r="F793" s="256"/>
      <c r="G793" s="256"/>
      <c r="H793" s="307"/>
      <c r="I793" s="183"/>
      <c r="R793" s="8">
        <f t="shared" si="100"/>
        <v>0</v>
      </c>
      <c r="S793" s="8">
        <f>VLOOKUP($D793,{"29 - Psychiatrie (Erwachsene)",1;"30 - Kinder- und Jugendpsychiatrie",1;"297 - stationsäquivalente Behandlung in der Erwachsenenpsychiatrie (29)",1;"307 - stationsäquivalente Behandlung in der Kinder- und Jugendpsychiatrie (30)",1;"31 - Psychosomatik",1;"",0;0,0},2,0)</f>
        <v>0</v>
      </c>
      <c r="T793" s="8">
        <f t="shared" si="106"/>
        <v>0</v>
      </c>
      <c r="U793" s="8">
        <f t="shared" si="108"/>
        <v>0</v>
      </c>
      <c r="V793" s="8">
        <f t="shared" si="101"/>
        <v>0</v>
      </c>
      <c r="W793" s="8">
        <f t="shared" si="102"/>
        <v>0</v>
      </c>
      <c r="X793" s="8">
        <f t="shared" si="103"/>
        <v>0</v>
      </c>
      <c r="Y793" s="8" t="str">
        <f t="shared" si="104"/>
        <v/>
      </c>
      <c r="Z793" s="8" t="str">
        <f>VLOOKUP($D793,{"29 - Psychiatrie (Erwachsene)","BGI";"297 - stationsäquivalente Behandlung in der Erwachsenenpsychiatrie (29)","BGI";"30 - Kinder- und Jugendpsychiatrie","BGII";"307 - stationsäquivalente Behandlung in der Kinder- und Jugendpsychiatrie (30)","BGII";"31 - Psychosomatik","BGI";"","LEER";0,"Leer"},2,0)</f>
        <v>LEER</v>
      </c>
      <c r="AA793" s="8" t="str">
        <f t="shared" si="105"/>
        <v>Stationen</v>
      </c>
    </row>
    <row r="794" spans="2:27" ht="15" customHeight="1" x14ac:dyDescent="0.25">
      <c r="B794" s="76" t="str">
        <f t="shared" si="107"/>
        <v>!!!</v>
      </c>
      <c r="C794" s="310" t="str">
        <f>IF(LEN($E794)&gt;0,VLOOKUP(TEXT($E794,0),'Angaben Stationen'!$E$14:$V$215,17,0),"")</f>
        <v/>
      </c>
      <c r="D794" s="254" t="str">
        <f>IF(LEN($E794)&gt;0,VLOOKUP(TEXT($E794,0),'Angaben Stationen'!$E$14:$V$215,18,0),"")</f>
        <v/>
      </c>
      <c r="E794" s="344"/>
      <c r="F794" s="256"/>
      <c r="G794" s="256"/>
      <c r="H794" s="307"/>
      <c r="I794" s="183"/>
      <c r="R794" s="8">
        <f t="shared" si="100"/>
        <v>0</v>
      </c>
      <c r="S794" s="8">
        <f>VLOOKUP($D794,{"29 - Psychiatrie (Erwachsene)",1;"30 - Kinder- und Jugendpsychiatrie",1;"297 - stationsäquivalente Behandlung in der Erwachsenenpsychiatrie (29)",1;"307 - stationsäquivalente Behandlung in der Kinder- und Jugendpsychiatrie (30)",1;"31 - Psychosomatik",1;"",0;0,0},2,0)</f>
        <v>0</v>
      </c>
      <c r="T794" s="8">
        <f t="shared" si="106"/>
        <v>0</v>
      </c>
      <c r="U794" s="8">
        <f t="shared" si="108"/>
        <v>0</v>
      </c>
      <c r="V794" s="8">
        <f t="shared" si="101"/>
        <v>0</v>
      </c>
      <c r="W794" s="8">
        <f t="shared" si="102"/>
        <v>0</v>
      </c>
      <c r="X794" s="8">
        <f t="shared" si="103"/>
        <v>0</v>
      </c>
      <c r="Y794" s="8" t="str">
        <f t="shared" si="104"/>
        <v/>
      </c>
      <c r="Z794" s="8" t="str">
        <f>VLOOKUP($D794,{"29 - Psychiatrie (Erwachsene)","BGI";"297 - stationsäquivalente Behandlung in der Erwachsenenpsychiatrie (29)","BGI";"30 - Kinder- und Jugendpsychiatrie","BGII";"307 - stationsäquivalente Behandlung in der Kinder- und Jugendpsychiatrie (30)","BGII";"31 - Psychosomatik","BGI";"","LEER";0,"Leer"},2,0)</f>
        <v>LEER</v>
      </c>
      <c r="AA794" s="8" t="str">
        <f t="shared" si="105"/>
        <v>Stationen</v>
      </c>
    </row>
    <row r="795" spans="2:27" ht="15" customHeight="1" x14ac:dyDescent="0.25">
      <c r="B795" s="76" t="str">
        <f t="shared" si="107"/>
        <v>!!!</v>
      </c>
      <c r="C795" s="310" t="str">
        <f>IF(LEN($E795)&gt;0,VLOOKUP(TEXT($E795,0),'Angaben Stationen'!$E$14:$V$215,17,0),"")</f>
        <v/>
      </c>
      <c r="D795" s="254" t="str">
        <f>IF(LEN($E795)&gt;0,VLOOKUP(TEXT($E795,0),'Angaben Stationen'!$E$14:$V$215,18,0),"")</f>
        <v/>
      </c>
      <c r="E795" s="344"/>
      <c r="F795" s="256"/>
      <c r="G795" s="256"/>
      <c r="H795" s="307"/>
      <c r="I795" s="183"/>
      <c r="R795" s="8">
        <f t="shared" si="100"/>
        <v>0</v>
      </c>
      <c r="S795" s="8">
        <f>VLOOKUP($D795,{"29 - Psychiatrie (Erwachsene)",1;"30 - Kinder- und Jugendpsychiatrie",1;"297 - stationsäquivalente Behandlung in der Erwachsenenpsychiatrie (29)",1;"307 - stationsäquivalente Behandlung in der Kinder- und Jugendpsychiatrie (30)",1;"31 - Psychosomatik",1;"",0;0,0},2,0)</f>
        <v>0</v>
      </c>
      <c r="T795" s="8">
        <f t="shared" si="106"/>
        <v>0</v>
      </c>
      <c r="U795" s="8">
        <f t="shared" si="108"/>
        <v>0</v>
      </c>
      <c r="V795" s="8">
        <f t="shared" si="101"/>
        <v>0</v>
      </c>
      <c r="W795" s="8">
        <f t="shared" si="102"/>
        <v>0</v>
      </c>
      <c r="X795" s="8">
        <f t="shared" si="103"/>
        <v>0</v>
      </c>
      <c r="Y795" s="8" t="str">
        <f t="shared" si="104"/>
        <v/>
      </c>
      <c r="Z795" s="8" t="str">
        <f>VLOOKUP($D795,{"29 - Psychiatrie (Erwachsene)","BGI";"297 - stationsäquivalente Behandlung in der Erwachsenenpsychiatrie (29)","BGI";"30 - Kinder- und Jugendpsychiatrie","BGII";"307 - stationsäquivalente Behandlung in der Kinder- und Jugendpsychiatrie (30)","BGII";"31 - Psychosomatik","BGI";"","LEER";0,"Leer"},2,0)</f>
        <v>LEER</v>
      </c>
      <c r="AA795" s="8" t="str">
        <f t="shared" si="105"/>
        <v>Stationen</v>
      </c>
    </row>
    <row r="796" spans="2:27" ht="15" customHeight="1" x14ac:dyDescent="0.25">
      <c r="B796" s="76" t="str">
        <f t="shared" si="107"/>
        <v>!!!</v>
      </c>
      <c r="C796" s="310" t="str">
        <f>IF(LEN($E796)&gt;0,VLOOKUP(TEXT($E796,0),'Angaben Stationen'!$E$14:$V$215,17,0),"")</f>
        <v/>
      </c>
      <c r="D796" s="254" t="str">
        <f>IF(LEN($E796)&gt;0,VLOOKUP(TEXT($E796,0),'Angaben Stationen'!$E$14:$V$215,18,0),"")</f>
        <v/>
      </c>
      <c r="E796" s="344"/>
      <c r="F796" s="256"/>
      <c r="G796" s="256"/>
      <c r="H796" s="307"/>
      <c r="I796" s="183"/>
      <c r="R796" s="8">
        <f t="shared" si="100"/>
        <v>0</v>
      </c>
      <c r="S796" s="8">
        <f>VLOOKUP($D796,{"29 - Psychiatrie (Erwachsene)",1;"30 - Kinder- und Jugendpsychiatrie",1;"297 - stationsäquivalente Behandlung in der Erwachsenenpsychiatrie (29)",1;"307 - stationsäquivalente Behandlung in der Kinder- und Jugendpsychiatrie (30)",1;"31 - Psychosomatik",1;"",0;0,0},2,0)</f>
        <v>0</v>
      </c>
      <c r="T796" s="8">
        <f t="shared" si="106"/>
        <v>0</v>
      </c>
      <c r="U796" s="8">
        <f t="shared" si="108"/>
        <v>0</v>
      </c>
      <c r="V796" s="8">
        <f t="shared" si="101"/>
        <v>0</v>
      </c>
      <c r="W796" s="8">
        <f t="shared" si="102"/>
        <v>0</v>
      </c>
      <c r="X796" s="8">
        <f t="shared" si="103"/>
        <v>0</v>
      </c>
      <c r="Y796" s="8" t="str">
        <f t="shared" si="104"/>
        <v/>
      </c>
      <c r="Z796" s="8" t="str">
        <f>VLOOKUP($D796,{"29 - Psychiatrie (Erwachsene)","BGI";"297 - stationsäquivalente Behandlung in der Erwachsenenpsychiatrie (29)","BGI";"30 - Kinder- und Jugendpsychiatrie","BGII";"307 - stationsäquivalente Behandlung in der Kinder- und Jugendpsychiatrie (30)","BGII";"31 - Psychosomatik","BGI";"","LEER";0,"Leer"},2,0)</f>
        <v>LEER</v>
      </c>
      <c r="AA796" s="8" t="str">
        <f t="shared" si="105"/>
        <v>Stationen</v>
      </c>
    </row>
    <row r="797" spans="2:27" ht="15" customHeight="1" x14ac:dyDescent="0.25">
      <c r="B797" s="76" t="str">
        <f t="shared" si="107"/>
        <v>!!!</v>
      </c>
      <c r="C797" s="310" t="str">
        <f>IF(LEN($E797)&gt;0,VLOOKUP(TEXT($E797,0),'Angaben Stationen'!$E$14:$V$215,17,0),"")</f>
        <v/>
      </c>
      <c r="D797" s="254" t="str">
        <f>IF(LEN($E797)&gt;0,VLOOKUP(TEXT($E797,0),'Angaben Stationen'!$E$14:$V$215,18,0),"")</f>
        <v/>
      </c>
      <c r="E797" s="344"/>
      <c r="F797" s="256"/>
      <c r="G797" s="256"/>
      <c r="H797" s="307"/>
      <c r="I797" s="183"/>
      <c r="R797" s="8">
        <f t="shared" si="100"/>
        <v>0</v>
      </c>
      <c r="S797" s="8">
        <f>VLOOKUP($D797,{"29 - Psychiatrie (Erwachsene)",1;"30 - Kinder- und Jugendpsychiatrie",1;"297 - stationsäquivalente Behandlung in der Erwachsenenpsychiatrie (29)",1;"307 - stationsäquivalente Behandlung in der Kinder- und Jugendpsychiatrie (30)",1;"31 - Psychosomatik",1;"",0;0,0},2,0)</f>
        <v>0</v>
      </c>
      <c r="T797" s="8">
        <f t="shared" si="106"/>
        <v>0</v>
      </c>
      <c r="U797" s="8">
        <f t="shared" si="108"/>
        <v>0</v>
      </c>
      <c r="V797" s="8">
        <f t="shared" si="101"/>
        <v>0</v>
      </c>
      <c r="W797" s="8">
        <f t="shared" si="102"/>
        <v>0</v>
      </c>
      <c r="X797" s="8">
        <f t="shared" si="103"/>
        <v>0</v>
      </c>
      <c r="Y797" s="8" t="str">
        <f t="shared" si="104"/>
        <v/>
      </c>
      <c r="Z797" s="8" t="str">
        <f>VLOOKUP($D797,{"29 - Psychiatrie (Erwachsene)","BGI";"297 - stationsäquivalente Behandlung in der Erwachsenenpsychiatrie (29)","BGI";"30 - Kinder- und Jugendpsychiatrie","BGII";"307 - stationsäquivalente Behandlung in der Kinder- und Jugendpsychiatrie (30)","BGII";"31 - Psychosomatik","BGI";"","LEER";0,"Leer"},2,0)</f>
        <v>LEER</v>
      </c>
      <c r="AA797" s="8" t="str">
        <f t="shared" si="105"/>
        <v>Stationen</v>
      </c>
    </row>
    <row r="798" spans="2:27" ht="15" customHeight="1" x14ac:dyDescent="0.25">
      <c r="B798" s="76" t="str">
        <f t="shared" si="107"/>
        <v>!!!</v>
      </c>
      <c r="C798" s="310" t="str">
        <f>IF(LEN($E798)&gt;0,VLOOKUP(TEXT($E798,0),'Angaben Stationen'!$E$14:$V$215,17,0),"")</f>
        <v/>
      </c>
      <c r="D798" s="254" t="str">
        <f>IF(LEN($E798)&gt;0,VLOOKUP(TEXT($E798,0),'Angaben Stationen'!$E$14:$V$215,18,0),"")</f>
        <v/>
      </c>
      <c r="E798" s="344"/>
      <c r="F798" s="256"/>
      <c r="G798" s="256"/>
      <c r="H798" s="307"/>
      <c r="I798" s="183"/>
      <c r="R798" s="8">
        <f t="shared" si="100"/>
        <v>0</v>
      </c>
      <c r="S798" s="8">
        <f>VLOOKUP($D798,{"29 - Psychiatrie (Erwachsene)",1;"30 - Kinder- und Jugendpsychiatrie",1;"297 - stationsäquivalente Behandlung in der Erwachsenenpsychiatrie (29)",1;"307 - stationsäquivalente Behandlung in der Kinder- und Jugendpsychiatrie (30)",1;"31 - Psychosomatik",1;"",0;0,0},2,0)</f>
        <v>0</v>
      </c>
      <c r="T798" s="8">
        <f t="shared" si="106"/>
        <v>0</v>
      </c>
      <c r="U798" s="8">
        <f t="shared" si="108"/>
        <v>0</v>
      </c>
      <c r="V798" s="8">
        <f t="shared" si="101"/>
        <v>0</v>
      </c>
      <c r="W798" s="8">
        <f t="shared" si="102"/>
        <v>0</v>
      </c>
      <c r="X798" s="8">
        <f t="shared" si="103"/>
        <v>0</v>
      </c>
      <c r="Y798" s="8" t="str">
        <f t="shared" si="104"/>
        <v/>
      </c>
      <c r="Z798" s="8" t="str">
        <f>VLOOKUP($D798,{"29 - Psychiatrie (Erwachsene)","BGI";"297 - stationsäquivalente Behandlung in der Erwachsenenpsychiatrie (29)","BGI";"30 - Kinder- und Jugendpsychiatrie","BGII";"307 - stationsäquivalente Behandlung in der Kinder- und Jugendpsychiatrie (30)","BGII";"31 - Psychosomatik","BGI";"","LEER";0,"Leer"},2,0)</f>
        <v>LEER</v>
      </c>
      <c r="AA798" s="8" t="str">
        <f t="shared" si="105"/>
        <v>Stationen</v>
      </c>
    </row>
    <row r="799" spans="2:27" ht="15" customHeight="1" x14ac:dyDescent="0.25">
      <c r="B799" s="76" t="str">
        <f t="shared" si="107"/>
        <v>!!!</v>
      </c>
      <c r="C799" s="310" t="str">
        <f>IF(LEN($E799)&gt;0,VLOOKUP(TEXT($E799,0),'Angaben Stationen'!$E$14:$V$215,17,0),"")</f>
        <v/>
      </c>
      <c r="D799" s="254" t="str">
        <f>IF(LEN($E799)&gt;0,VLOOKUP(TEXT($E799,0),'Angaben Stationen'!$E$14:$V$215,18,0),"")</f>
        <v/>
      </c>
      <c r="E799" s="344"/>
      <c r="F799" s="256"/>
      <c r="G799" s="256"/>
      <c r="H799" s="307"/>
      <c r="I799" s="183"/>
      <c r="R799" s="8">
        <f t="shared" si="100"/>
        <v>0</v>
      </c>
      <c r="S799" s="8">
        <f>VLOOKUP($D799,{"29 - Psychiatrie (Erwachsene)",1;"30 - Kinder- und Jugendpsychiatrie",1;"297 - stationsäquivalente Behandlung in der Erwachsenenpsychiatrie (29)",1;"307 - stationsäquivalente Behandlung in der Kinder- und Jugendpsychiatrie (30)",1;"31 - Psychosomatik",1;"",0;0,0},2,0)</f>
        <v>0</v>
      </c>
      <c r="T799" s="8">
        <f t="shared" si="106"/>
        <v>0</v>
      </c>
      <c r="U799" s="8">
        <f t="shared" si="108"/>
        <v>0</v>
      </c>
      <c r="V799" s="8">
        <f t="shared" si="101"/>
        <v>0</v>
      </c>
      <c r="W799" s="8">
        <f t="shared" si="102"/>
        <v>0</v>
      </c>
      <c r="X799" s="8">
        <f t="shared" si="103"/>
        <v>0</v>
      </c>
      <c r="Y799" s="8" t="str">
        <f t="shared" si="104"/>
        <v/>
      </c>
      <c r="Z799" s="8" t="str">
        <f>VLOOKUP($D799,{"29 - Psychiatrie (Erwachsene)","BGI";"297 - stationsäquivalente Behandlung in der Erwachsenenpsychiatrie (29)","BGI";"30 - Kinder- und Jugendpsychiatrie","BGII";"307 - stationsäquivalente Behandlung in der Kinder- und Jugendpsychiatrie (30)","BGII";"31 - Psychosomatik","BGI";"","LEER";0,"Leer"},2,0)</f>
        <v>LEER</v>
      </c>
      <c r="AA799" s="8" t="str">
        <f t="shared" si="105"/>
        <v>Stationen</v>
      </c>
    </row>
    <row r="800" spans="2:27" ht="15" customHeight="1" x14ac:dyDescent="0.25">
      <c r="B800" s="76" t="str">
        <f t="shared" si="107"/>
        <v>!!!</v>
      </c>
      <c r="C800" s="310" t="str">
        <f>IF(LEN($E800)&gt;0,VLOOKUP(TEXT($E800,0),'Angaben Stationen'!$E$14:$V$215,17,0),"")</f>
        <v/>
      </c>
      <c r="D800" s="254" t="str">
        <f>IF(LEN($E800)&gt;0,VLOOKUP(TEXT($E800,0),'Angaben Stationen'!$E$14:$V$215,18,0),"")</f>
        <v/>
      </c>
      <c r="E800" s="344"/>
      <c r="F800" s="256"/>
      <c r="G800" s="256"/>
      <c r="H800" s="307"/>
      <c r="I800" s="183"/>
      <c r="R800" s="8">
        <f t="shared" si="100"/>
        <v>0</v>
      </c>
      <c r="S800" s="8">
        <f>VLOOKUP($D800,{"29 - Psychiatrie (Erwachsene)",1;"30 - Kinder- und Jugendpsychiatrie",1;"297 - stationsäquivalente Behandlung in der Erwachsenenpsychiatrie (29)",1;"307 - stationsäquivalente Behandlung in der Kinder- und Jugendpsychiatrie (30)",1;"31 - Psychosomatik",1;"",0;0,0},2,0)</f>
        <v>0</v>
      </c>
      <c r="T800" s="8">
        <f t="shared" si="106"/>
        <v>0</v>
      </c>
      <c r="U800" s="8">
        <f t="shared" si="108"/>
        <v>0</v>
      </c>
      <c r="V800" s="8">
        <f t="shared" si="101"/>
        <v>0</v>
      </c>
      <c r="W800" s="8">
        <f t="shared" si="102"/>
        <v>0</v>
      </c>
      <c r="X800" s="8">
        <f t="shared" si="103"/>
        <v>0</v>
      </c>
      <c r="Y800" s="8" t="str">
        <f t="shared" si="104"/>
        <v/>
      </c>
      <c r="Z800" s="8" t="str">
        <f>VLOOKUP($D800,{"29 - Psychiatrie (Erwachsene)","BGI";"297 - stationsäquivalente Behandlung in der Erwachsenenpsychiatrie (29)","BGI";"30 - Kinder- und Jugendpsychiatrie","BGII";"307 - stationsäquivalente Behandlung in der Kinder- und Jugendpsychiatrie (30)","BGII";"31 - Psychosomatik","BGI";"","LEER";0,"Leer"},2,0)</f>
        <v>LEER</v>
      </c>
      <c r="AA800" s="8" t="str">
        <f t="shared" si="105"/>
        <v>Stationen</v>
      </c>
    </row>
    <row r="801" spans="2:27" ht="15" customHeight="1" x14ac:dyDescent="0.25">
      <c r="B801" s="76" t="str">
        <f t="shared" si="107"/>
        <v>!!!</v>
      </c>
      <c r="C801" s="310" t="str">
        <f>IF(LEN($E801)&gt;0,VLOOKUP(TEXT($E801,0),'Angaben Stationen'!$E$14:$V$215,17,0),"")</f>
        <v/>
      </c>
      <c r="D801" s="254" t="str">
        <f>IF(LEN($E801)&gt;0,VLOOKUP(TEXT($E801,0),'Angaben Stationen'!$E$14:$V$215,18,0),"")</f>
        <v/>
      </c>
      <c r="E801" s="344"/>
      <c r="F801" s="256"/>
      <c r="G801" s="256"/>
      <c r="H801" s="307"/>
      <c r="I801" s="183"/>
      <c r="R801" s="8">
        <f t="shared" si="100"/>
        <v>0</v>
      </c>
      <c r="S801" s="8">
        <f>VLOOKUP($D801,{"29 - Psychiatrie (Erwachsene)",1;"30 - Kinder- und Jugendpsychiatrie",1;"297 - stationsäquivalente Behandlung in der Erwachsenenpsychiatrie (29)",1;"307 - stationsäquivalente Behandlung in der Kinder- und Jugendpsychiatrie (30)",1;"31 - Psychosomatik",1;"",0;0,0},2,0)</f>
        <v>0</v>
      </c>
      <c r="T801" s="8">
        <f t="shared" si="106"/>
        <v>0</v>
      </c>
      <c r="U801" s="8">
        <f t="shared" si="108"/>
        <v>0</v>
      </c>
      <c r="V801" s="8">
        <f t="shared" si="101"/>
        <v>0</v>
      </c>
      <c r="W801" s="8">
        <f t="shared" si="102"/>
        <v>0</v>
      </c>
      <c r="X801" s="8">
        <f t="shared" si="103"/>
        <v>0</v>
      </c>
      <c r="Y801" s="8" t="str">
        <f t="shared" si="104"/>
        <v/>
      </c>
      <c r="Z801" s="8" t="str">
        <f>VLOOKUP($D801,{"29 - Psychiatrie (Erwachsene)","BGI";"297 - stationsäquivalente Behandlung in der Erwachsenenpsychiatrie (29)","BGI";"30 - Kinder- und Jugendpsychiatrie","BGII";"307 - stationsäquivalente Behandlung in der Kinder- und Jugendpsychiatrie (30)","BGII";"31 - Psychosomatik","BGI";"","LEER";0,"Leer"},2,0)</f>
        <v>LEER</v>
      </c>
      <c r="AA801" s="8" t="str">
        <f t="shared" si="105"/>
        <v>Stationen</v>
      </c>
    </row>
    <row r="802" spans="2:27" ht="15" customHeight="1" x14ac:dyDescent="0.25">
      <c r="B802" s="76" t="str">
        <f t="shared" si="107"/>
        <v>!!!</v>
      </c>
      <c r="C802" s="310" t="str">
        <f>IF(LEN($E802)&gt;0,VLOOKUP(TEXT($E802,0),'Angaben Stationen'!$E$14:$V$215,17,0),"")</f>
        <v/>
      </c>
      <c r="D802" s="254" t="str">
        <f>IF(LEN($E802)&gt;0,VLOOKUP(TEXT($E802,0),'Angaben Stationen'!$E$14:$V$215,18,0),"")</f>
        <v/>
      </c>
      <c r="E802" s="344"/>
      <c r="F802" s="256"/>
      <c r="G802" s="256"/>
      <c r="H802" s="307"/>
      <c r="I802" s="183"/>
      <c r="R802" s="8">
        <f t="shared" ref="R802:R865" si="109">IF(LEN(B802)&gt;0,0,1)</f>
        <v>0</v>
      </c>
      <c r="S802" s="8">
        <f>VLOOKUP($D802,{"29 - Psychiatrie (Erwachsene)",1;"30 - Kinder- und Jugendpsychiatrie",1;"297 - stationsäquivalente Behandlung in der Erwachsenenpsychiatrie (29)",1;"307 - stationsäquivalente Behandlung in der Kinder- und Jugendpsychiatrie (30)",1;"31 - Psychosomatik",1;"",0;0,0},2,0)</f>
        <v>0</v>
      </c>
      <c r="T802" s="8">
        <f t="shared" si="106"/>
        <v>0</v>
      </c>
      <c r="U802" s="8">
        <f t="shared" si="108"/>
        <v>0</v>
      </c>
      <c r="V802" s="8">
        <f t="shared" ref="V802:V865" si="110">IF(VALUE($F802)&gt;0,1,0)</f>
        <v>0</v>
      </c>
      <c r="W802" s="8">
        <f t="shared" ref="W802:W865" si="111">IF(LEN($G802)&gt;0,1,0)</f>
        <v>0</v>
      </c>
      <c r="X802" s="8">
        <f t="shared" ref="X802:X865" si="112">IF(LEN($H802)&gt;0,1,0)</f>
        <v>0</v>
      </c>
      <c r="Y802" s="8" t="str">
        <f t="shared" ref="Y802:Y865" si="113">IF($D802&lt;&gt;"","MonatII","")</f>
        <v/>
      </c>
      <c r="Z802" s="8" t="str">
        <f>VLOOKUP($D802,{"29 - Psychiatrie (Erwachsene)","BGI";"297 - stationsäquivalente Behandlung in der Erwachsenenpsychiatrie (29)","BGI";"30 - Kinder- und Jugendpsychiatrie","BGII";"307 - stationsäquivalente Behandlung in der Kinder- und Jugendpsychiatrie (30)","BGII";"31 - Psychosomatik","BGI";"","LEER";0,"Leer"},2,0)</f>
        <v>LEER</v>
      </c>
      <c r="AA802" s="8" t="str">
        <f t="shared" ref="AA802:AA865" si="114">"Stationen"</f>
        <v>Stationen</v>
      </c>
    </row>
    <row r="803" spans="2:27" ht="15" customHeight="1" x14ac:dyDescent="0.25">
      <c r="B803" s="76" t="str">
        <f t="shared" si="107"/>
        <v>!!!</v>
      </c>
      <c r="C803" s="310" t="str">
        <f>IF(LEN($E803)&gt;0,VLOOKUP(TEXT($E803,0),'Angaben Stationen'!$E$14:$V$215,17,0),"")</f>
        <v/>
      </c>
      <c r="D803" s="254" t="str">
        <f>IF(LEN($E803)&gt;0,VLOOKUP(TEXT($E803,0),'Angaben Stationen'!$E$14:$V$215,18,0),"")</f>
        <v/>
      </c>
      <c r="E803" s="344"/>
      <c r="F803" s="256"/>
      <c r="G803" s="256"/>
      <c r="H803" s="307"/>
      <c r="I803" s="183"/>
      <c r="R803" s="8">
        <f t="shared" si="109"/>
        <v>0</v>
      </c>
      <c r="S803" s="8">
        <f>VLOOKUP($D803,{"29 - Psychiatrie (Erwachsene)",1;"30 - Kinder- und Jugendpsychiatrie",1;"297 - stationsäquivalente Behandlung in der Erwachsenenpsychiatrie (29)",1;"307 - stationsäquivalente Behandlung in der Kinder- und Jugendpsychiatrie (30)",1;"31 - Psychosomatik",1;"",0;0,0},2,0)</f>
        <v>0</v>
      </c>
      <c r="T803" s="8">
        <f t="shared" si="106"/>
        <v>0</v>
      </c>
      <c r="U803" s="8">
        <f t="shared" si="108"/>
        <v>0</v>
      </c>
      <c r="V803" s="8">
        <f t="shared" si="110"/>
        <v>0</v>
      </c>
      <c r="W803" s="8">
        <f t="shared" si="111"/>
        <v>0</v>
      </c>
      <c r="X803" s="8">
        <f t="shared" si="112"/>
        <v>0</v>
      </c>
      <c r="Y803" s="8" t="str">
        <f t="shared" si="113"/>
        <v/>
      </c>
      <c r="Z803" s="8" t="str">
        <f>VLOOKUP($D803,{"29 - Psychiatrie (Erwachsene)","BGI";"297 - stationsäquivalente Behandlung in der Erwachsenenpsychiatrie (29)","BGI";"30 - Kinder- und Jugendpsychiatrie","BGII";"307 - stationsäquivalente Behandlung in der Kinder- und Jugendpsychiatrie (30)","BGII";"31 - Psychosomatik","BGI";"","LEER";0,"Leer"},2,0)</f>
        <v>LEER</v>
      </c>
      <c r="AA803" s="8" t="str">
        <f t="shared" si="114"/>
        <v>Stationen</v>
      </c>
    </row>
    <row r="804" spans="2:27" ht="15" customHeight="1" x14ac:dyDescent="0.25">
      <c r="B804" s="76" t="str">
        <f t="shared" si="107"/>
        <v>!!!</v>
      </c>
      <c r="C804" s="310" t="str">
        <f>IF(LEN($E804)&gt;0,VLOOKUP(TEXT($E804,0),'Angaben Stationen'!$E$14:$V$215,17,0),"")</f>
        <v/>
      </c>
      <c r="D804" s="254" t="str">
        <f>IF(LEN($E804)&gt;0,VLOOKUP(TEXT($E804,0),'Angaben Stationen'!$E$14:$V$215,18,0),"")</f>
        <v/>
      </c>
      <c r="E804" s="344"/>
      <c r="F804" s="256"/>
      <c r="G804" s="256"/>
      <c r="H804" s="307"/>
      <c r="I804" s="183"/>
      <c r="R804" s="8">
        <f t="shared" si="109"/>
        <v>0</v>
      </c>
      <c r="S804" s="8">
        <f>VLOOKUP($D804,{"29 - Psychiatrie (Erwachsene)",1;"30 - Kinder- und Jugendpsychiatrie",1;"297 - stationsäquivalente Behandlung in der Erwachsenenpsychiatrie (29)",1;"307 - stationsäquivalente Behandlung in der Kinder- und Jugendpsychiatrie (30)",1;"31 - Psychosomatik",1;"",0;0,0},2,0)</f>
        <v>0</v>
      </c>
      <c r="T804" s="8">
        <f t="shared" si="106"/>
        <v>0</v>
      </c>
      <c r="U804" s="8">
        <f t="shared" si="108"/>
        <v>0</v>
      </c>
      <c r="V804" s="8">
        <f t="shared" si="110"/>
        <v>0</v>
      </c>
      <c r="W804" s="8">
        <f t="shared" si="111"/>
        <v>0</v>
      </c>
      <c r="X804" s="8">
        <f t="shared" si="112"/>
        <v>0</v>
      </c>
      <c r="Y804" s="8" t="str">
        <f t="shared" si="113"/>
        <v/>
      </c>
      <c r="Z804" s="8" t="str">
        <f>VLOOKUP($D804,{"29 - Psychiatrie (Erwachsene)","BGI";"297 - stationsäquivalente Behandlung in der Erwachsenenpsychiatrie (29)","BGI";"30 - Kinder- und Jugendpsychiatrie","BGII";"307 - stationsäquivalente Behandlung in der Kinder- und Jugendpsychiatrie (30)","BGII";"31 - Psychosomatik","BGI";"","LEER";0,"Leer"},2,0)</f>
        <v>LEER</v>
      </c>
      <c r="AA804" s="8" t="str">
        <f t="shared" si="114"/>
        <v>Stationen</v>
      </c>
    </row>
    <row r="805" spans="2:27" ht="15" customHeight="1" x14ac:dyDescent="0.25">
      <c r="B805" s="76" t="str">
        <f t="shared" si="107"/>
        <v>!!!</v>
      </c>
      <c r="C805" s="310" t="str">
        <f>IF(LEN($E805)&gt;0,VLOOKUP(TEXT($E805,0),'Angaben Stationen'!$E$14:$V$215,17,0),"")</f>
        <v/>
      </c>
      <c r="D805" s="254" t="str">
        <f>IF(LEN($E805)&gt;0,VLOOKUP(TEXT($E805,0),'Angaben Stationen'!$E$14:$V$215,18,0),"")</f>
        <v/>
      </c>
      <c r="E805" s="344"/>
      <c r="F805" s="256"/>
      <c r="G805" s="256"/>
      <c r="H805" s="307"/>
      <c r="I805" s="183"/>
      <c r="R805" s="8">
        <f t="shared" si="109"/>
        <v>0</v>
      </c>
      <c r="S805" s="8">
        <f>VLOOKUP($D805,{"29 - Psychiatrie (Erwachsene)",1;"30 - Kinder- und Jugendpsychiatrie",1;"297 - stationsäquivalente Behandlung in der Erwachsenenpsychiatrie (29)",1;"307 - stationsäquivalente Behandlung in der Kinder- und Jugendpsychiatrie (30)",1;"31 - Psychosomatik",1;"",0;0,0},2,0)</f>
        <v>0</v>
      </c>
      <c r="T805" s="8">
        <f t="shared" si="106"/>
        <v>0</v>
      </c>
      <c r="U805" s="8">
        <f t="shared" si="108"/>
        <v>0</v>
      </c>
      <c r="V805" s="8">
        <f t="shared" si="110"/>
        <v>0</v>
      </c>
      <c r="W805" s="8">
        <f t="shared" si="111"/>
        <v>0</v>
      </c>
      <c r="X805" s="8">
        <f t="shared" si="112"/>
        <v>0</v>
      </c>
      <c r="Y805" s="8" t="str">
        <f t="shared" si="113"/>
        <v/>
      </c>
      <c r="Z805" s="8" t="str">
        <f>VLOOKUP($D805,{"29 - Psychiatrie (Erwachsene)","BGI";"297 - stationsäquivalente Behandlung in der Erwachsenenpsychiatrie (29)","BGI";"30 - Kinder- und Jugendpsychiatrie","BGII";"307 - stationsäquivalente Behandlung in der Kinder- und Jugendpsychiatrie (30)","BGII";"31 - Psychosomatik","BGI";"","LEER";0,"Leer"},2,0)</f>
        <v>LEER</v>
      </c>
      <c r="AA805" s="8" t="str">
        <f t="shared" si="114"/>
        <v>Stationen</v>
      </c>
    </row>
    <row r="806" spans="2:27" ht="15" customHeight="1" x14ac:dyDescent="0.25">
      <c r="B806" s="76" t="str">
        <f t="shared" si="107"/>
        <v>!!!</v>
      </c>
      <c r="C806" s="310" t="str">
        <f>IF(LEN($E806)&gt;0,VLOOKUP(TEXT($E806,0),'Angaben Stationen'!$E$14:$V$215,17,0),"")</f>
        <v/>
      </c>
      <c r="D806" s="254" t="str">
        <f>IF(LEN($E806)&gt;0,VLOOKUP(TEXT($E806,0),'Angaben Stationen'!$E$14:$V$215,18,0),"")</f>
        <v/>
      </c>
      <c r="E806" s="344"/>
      <c r="F806" s="256"/>
      <c r="G806" s="256"/>
      <c r="H806" s="307"/>
      <c r="I806" s="183"/>
      <c r="R806" s="8">
        <f t="shared" si="109"/>
        <v>0</v>
      </c>
      <c r="S806" s="8">
        <f>VLOOKUP($D806,{"29 - Psychiatrie (Erwachsene)",1;"30 - Kinder- und Jugendpsychiatrie",1;"297 - stationsäquivalente Behandlung in der Erwachsenenpsychiatrie (29)",1;"307 - stationsäquivalente Behandlung in der Kinder- und Jugendpsychiatrie (30)",1;"31 - Psychosomatik",1;"",0;0,0},2,0)</f>
        <v>0</v>
      </c>
      <c r="T806" s="8">
        <f t="shared" ref="T806:T869" si="115">IF(LEN($C806)&gt;0,1,0)</f>
        <v>0</v>
      </c>
      <c r="U806" s="8">
        <f t="shared" si="108"/>
        <v>0</v>
      </c>
      <c r="V806" s="8">
        <f t="shared" si="110"/>
        <v>0</v>
      </c>
      <c r="W806" s="8">
        <f t="shared" si="111"/>
        <v>0</v>
      </c>
      <c r="X806" s="8">
        <f t="shared" si="112"/>
        <v>0</v>
      </c>
      <c r="Y806" s="8" t="str">
        <f t="shared" si="113"/>
        <v/>
      </c>
      <c r="Z806" s="8" t="str">
        <f>VLOOKUP($D806,{"29 - Psychiatrie (Erwachsene)","BGI";"297 - stationsäquivalente Behandlung in der Erwachsenenpsychiatrie (29)","BGI";"30 - Kinder- und Jugendpsychiatrie","BGII";"307 - stationsäquivalente Behandlung in der Kinder- und Jugendpsychiatrie (30)","BGII";"31 - Psychosomatik","BGI";"","LEER";0,"Leer"},2,0)</f>
        <v>LEER</v>
      </c>
      <c r="AA806" s="8" t="str">
        <f t="shared" si="114"/>
        <v>Stationen</v>
      </c>
    </row>
    <row r="807" spans="2:27" ht="15" customHeight="1" x14ac:dyDescent="0.25">
      <c r="B807" s="76" t="str">
        <f t="shared" si="107"/>
        <v>!!!</v>
      </c>
      <c r="C807" s="310" t="str">
        <f>IF(LEN($E807)&gt;0,VLOOKUP(TEXT($E807,0),'Angaben Stationen'!$E$14:$V$215,17,0),"")</f>
        <v/>
      </c>
      <c r="D807" s="254" t="str">
        <f>IF(LEN($E807)&gt;0,VLOOKUP(TEXT($E807,0),'Angaben Stationen'!$E$14:$V$215,18,0),"")</f>
        <v/>
      </c>
      <c r="E807" s="344"/>
      <c r="F807" s="256"/>
      <c r="G807" s="256"/>
      <c r="H807" s="307"/>
      <c r="I807" s="183"/>
      <c r="R807" s="8">
        <f t="shared" si="109"/>
        <v>0</v>
      </c>
      <c r="S807" s="8">
        <f>VLOOKUP($D807,{"29 - Psychiatrie (Erwachsene)",1;"30 - Kinder- und Jugendpsychiatrie",1;"297 - stationsäquivalente Behandlung in der Erwachsenenpsychiatrie (29)",1;"307 - stationsäquivalente Behandlung in der Kinder- und Jugendpsychiatrie (30)",1;"31 - Psychosomatik",1;"",0;0,0},2,0)</f>
        <v>0</v>
      </c>
      <c r="T807" s="8">
        <f t="shared" si="115"/>
        <v>0</v>
      </c>
      <c r="U807" s="8">
        <f t="shared" si="108"/>
        <v>0</v>
      </c>
      <c r="V807" s="8">
        <f t="shared" si="110"/>
        <v>0</v>
      </c>
      <c r="W807" s="8">
        <f t="shared" si="111"/>
        <v>0</v>
      </c>
      <c r="X807" s="8">
        <f t="shared" si="112"/>
        <v>0</v>
      </c>
      <c r="Y807" s="8" t="str">
        <f t="shared" si="113"/>
        <v/>
      </c>
      <c r="Z807" s="8" t="str">
        <f>VLOOKUP($D807,{"29 - Psychiatrie (Erwachsene)","BGI";"297 - stationsäquivalente Behandlung in der Erwachsenenpsychiatrie (29)","BGI";"30 - Kinder- und Jugendpsychiatrie","BGII";"307 - stationsäquivalente Behandlung in der Kinder- und Jugendpsychiatrie (30)","BGII";"31 - Psychosomatik","BGI";"","LEER";0,"Leer"},2,0)</f>
        <v>LEER</v>
      </c>
      <c r="AA807" s="8" t="str">
        <f t="shared" si="114"/>
        <v>Stationen</v>
      </c>
    </row>
    <row r="808" spans="2:27" ht="15" customHeight="1" x14ac:dyDescent="0.25">
      <c r="B808" s="76" t="str">
        <f t="shared" si="107"/>
        <v>!!!</v>
      </c>
      <c r="C808" s="310" t="str">
        <f>IF(LEN($E808)&gt;0,VLOOKUP(TEXT($E808,0),'Angaben Stationen'!$E$14:$V$215,17,0),"")</f>
        <v/>
      </c>
      <c r="D808" s="254" t="str">
        <f>IF(LEN($E808)&gt;0,VLOOKUP(TEXT($E808,0),'Angaben Stationen'!$E$14:$V$215,18,0),"")</f>
        <v/>
      </c>
      <c r="E808" s="344"/>
      <c r="F808" s="256"/>
      <c r="G808" s="256"/>
      <c r="H808" s="307"/>
      <c r="I808" s="183"/>
      <c r="R808" s="8">
        <f t="shared" si="109"/>
        <v>0</v>
      </c>
      <c r="S808" s="8">
        <f>VLOOKUP($D808,{"29 - Psychiatrie (Erwachsene)",1;"30 - Kinder- und Jugendpsychiatrie",1;"297 - stationsäquivalente Behandlung in der Erwachsenenpsychiatrie (29)",1;"307 - stationsäquivalente Behandlung in der Kinder- und Jugendpsychiatrie (30)",1;"31 - Psychosomatik",1;"",0;0,0},2,0)</f>
        <v>0</v>
      </c>
      <c r="T808" s="8">
        <f t="shared" si="115"/>
        <v>0</v>
      </c>
      <c r="U808" s="8">
        <f t="shared" si="108"/>
        <v>0</v>
      </c>
      <c r="V808" s="8">
        <f t="shared" si="110"/>
        <v>0</v>
      </c>
      <c r="W808" s="8">
        <f t="shared" si="111"/>
        <v>0</v>
      </c>
      <c r="X808" s="8">
        <f t="shared" si="112"/>
        <v>0</v>
      </c>
      <c r="Y808" s="8" t="str">
        <f t="shared" si="113"/>
        <v/>
      </c>
      <c r="Z808" s="8" t="str">
        <f>VLOOKUP($D808,{"29 - Psychiatrie (Erwachsene)","BGI";"297 - stationsäquivalente Behandlung in der Erwachsenenpsychiatrie (29)","BGI";"30 - Kinder- und Jugendpsychiatrie","BGII";"307 - stationsäquivalente Behandlung in der Kinder- und Jugendpsychiatrie (30)","BGII";"31 - Psychosomatik","BGI";"","LEER";0,"Leer"},2,0)</f>
        <v>LEER</v>
      </c>
      <c r="AA808" s="8" t="str">
        <f t="shared" si="114"/>
        <v>Stationen</v>
      </c>
    </row>
    <row r="809" spans="2:27" ht="15" customHeight="1" x14ac:dyDescent="0.25">
      <c r="B809" s="76" t="str">
        <f t="shared" si="107"/>
        <v>!!!</v>
      </c>
      <c r="C809" s="310" t="str">
        <f>IF(LEN($E809)&gt;0,VLOOKUP(TEXT($E809,0),'Angaben Stationen'!$E$14:$V$215,17,0),"")</f>
        <v/>
      </c>
      <c r="D809" s="254" t="str">
        <f>IF(LEN($E809)&gt;0,VLOOKUP(TEXT($E809,0),'Angaben Stationen'!$E$14:$V$215,18,0),"")</f>
        <v/>
      </c>
      <c r="E809" s="344"/>
      <c r="F809" s="256"/>
      <c r="G809" s="256"/>
      <c r="H809" s="307"/>
      <c r="I809" s="183"/>
      <c r="R809" s="8">
        <f t="shared" si="109"/>
        <v>0</v>
      </c>
      <c r="S809" s="8">
        <f>VLOOKUP($D809,{"29 - Psychiatrie (Erwachsene)",1;"30 - Kinder- und Jugendpsychiatrie",1;"297 - stationsäquivalente Behandlung in der Erwachsenenpsychiatrie (29)",1;"307 - stationsäquivalente Behandlung in der Kinder- und Jugendpsychiatrie (30)",1;"31 - Psychosomatik",1;"",0;0,0},2,0)</f>
        <v>0</v>
      </c>
      <c r="T809" s="8">
        <f t="shared" si="115"/>
        <v>0</v>
      </c>
      <c r="U809" s="8">
        <f t="shared" si="108"/>
        <v>0</v>
      </c>
      <c r="V809" s="8">
        <f t="shared" si="110"/>
        <v>0</v>
      </c>
      <c r="W809" s="8">
        <f t="shared" si="111"/>
        <v>0</v>
      </c>
      <c r="X809" s="8">
        <f t="shared" si="112"/>
        <v>0</v>
      </c>
      <c r="Y809" s="8" t="str">
        <f t="shared" si="113"/>
        <v/>
      </c>
      <c r="Z809" s="8" t="str">
        <f>VLOOKUP($D809,{"29 - Psychiatrie (Erwachsene)","BGI";"297 - stationsäquivalente Behandlung in der Erwachsenenpsychiatrie (29)","BGI";"30 - Kinder- und Jugendpsychiatrie","BGII";"307 - stationsäquivalente Behandlung in der Kinder- und Jugendpsychiatrie (30)","BGII";"31 - Psychosomatik","BGI";"","LEER";0,"Leer"},2,0)</f>
        <v>LEER</v>
      </c>
      <c r="AA809" s="8" t="str">
        <f t="shared" si="114"/>
        <v>Stationen</v>
      </c>
    </row>
    <row r="810" spans="2:27" ht="15" customHeight="1" x14ac:dyDescent="0.25">
      <c r="B810" s="76" t="str">
        <f t="shared" si="107"/>
        <v>!!!</v>
      </c>
      <c r="C810" s="310" t="str">
        <f>IF(LEN($E810)&gt;0,VLOOKUP(TEXT($E810,0),'Angaben Stationen'!$E$14:$V$215,17,0),"")</f>
        <v/>
      </c>
      <c r="D810" s="254" t="str">
        <f>IF(LEN($E810)&gt;0,VLOOKUP(TEXT($E810,0),'Angaben Stationen'!$E$14:$V$215,18,0),"")</f>
        <v/>
      </c>
      <c r="E810" s="344"/>
      <c r="F810" s="256"/>
      <c r="G810" s="256"/>
      <c r="H810" s="307"/>
      <c r="I810" s="183"/>
      <c r="R810" s="8">
        <f t="shared" si="109"/>
        <v>0</v>
      </c>
      <c r="S810" s="8">
        <f>VLOOKUP($D810,{"29 - Psychiatrie (Erwachsene)",1;"30 - Kinder- und Jugendpsychiatrie",1;"297 - stationsäquivalente Behandlung in der Erwachsenenpsychiatrie (29)",1;"307 - stationsäquivalente Behandlung in der Kinder- und Jugendpsychiatrie (30)",1;"31 - Psychosomatik",1;"",0;0,0},2,0)</f>
        <v>0</v>
      </c>
      <c r="T810" s="8">
        <f t="shared" si="115"/>
        <v>0</v>
      </c>
      <c r="U810" s="8">
        <f t="shared" si="108"/>
        <v>0</v>
      </c>
      <c r="V810" s="8">
        <f t="shared" si="110"/>
        <v>0</v>
      </c>
      <c r="W810" s="8">
        <f t="shared" si="111"/>
        <v>0</v>
      </c>
      <c r="X810" s="8">
        <f t="shared" si="112"/>
        <v>0</v>
      </c>
      <c r="Y810" s="8" t="str">
        <f t="shared" si="113"/>
        <v/>
      </c>
      <c r="Z810" s="8" t="str">
        <f>VLOOKUP($D810,{"29 - Psychiatrie (Erwachsene)","BGI";"297 - stationsäquivalente Behandlung in der Erwachsenenpsychiatrie (29)","BGI";"30 - Kinder- und Jugendpsychiatrie","BGII";"307 - stationsäquivalente Behandlung in der Kinder- und Jugendpsychiatrie (30)","BGII";"31 - Psychosomatik","BGI";"","LEER";0,"Leer"},2,0)</f>
        <v>LEER</v>
      </c>
      <c r="AA810" s="8" t="str">
        <f t="shared" si="114"/>
        <v>Stationen</v>
      </c>
    </row>
    <row r="811" spans="2:27" ht="15" customHeight="1" x14ac:dyDescent="0.25">
      <c r="B811" s="76" t="str">
        <f t="shared" si="107"/>
        <v>!!!</v>
      </c>
      <c r="C811" s="310" t="str">
        <f>IF(LEN($E811)&gt;0,VLOOKUP(TEXT($E811,0),'Angaben Stationen'!$E$14:$V$215,17,0),"")</f>
        <v/>
      </c>
      <c r="D811" s="254" t="str">
        <f>IF(LEN($E811)&gt;0,VLOOKUP(TEXT($E811,0),'Angaben Stationen'!$E$14:$V$215,18,0),"")</f>
        <v/>
      </c>
      <c r="E811" s="344"/>
      <c r="F811" s="256"/>
      <c r="G811" s="256"/>
      <c r="H811" s="307"/>
      <c r="I811" s="183"/>
      <c r="R811" s="8">
        <f t="shared" si="109"/>
        <v>0</v>
      </c>
      <c r="S811" s="8">
        <f>VLOOKUP($D811,{"29 - Psychiatrie (Erwachsene)",1;"30 - Kinder- und Jugendpsychiatrie",1;"297 - stationsäquivalente Behandlung in der Erwachsenenpsychiatrie (29)",1;"307 - stationsäquivalente Behandlung in der Kinder- und Jugendpsychiatrie (30)",1;"31 - Psychosomatik",1;"",0;0,0},2,0)</f>
        <v>0</v>
      </c>
      <c r="T811" s="8">
        <f t="shared" si="115"/>
        <v>0</v>
      </c>
      <c r="U811" s="8">
        <f t="shared" si="108"/>
        <v>0</v>
      </c>
      <c r="V811" s="8">
        <f t="shared" si="110"/>
        <v>0</v>
      </c>
      <c r="W811" s="8">
        <f t="shared" si="111"/>
        <v>0</v>
      </c>
      <c r="X811" s="8">
        <f t="shared" si="112"/>
        <v>0</v>
      </c>
      <c r="Y811" s="8" t="str">
        <f t="shared" si="113"/>
        <v/>
      </c>
      <c r="Z811" s="8" t="str">
        <f>VLOOKUP($D811,{"29 - Psychiatrie (Erwachsene)","BGI";"297 - stationsäquivalente Behandlung in der Erwachsenenpsychiatrie (29)","BGI";"30 - Kinder- und Jugendpsychiatrie","BGII";"307 - stationsäquivalente Behandlung in der Kinder- und Jugendpsychiatrie (30)","BGII";"31 - Psychosomatik","BGI";"","LEER";0,"Leer"},2,0)</f>
        <v>LEER</v>
      </c>
      <c r="AA811" s="8" t="str">
        <f t="shared" si="114"/>
        <v>Stationen</v>
      </c>
    </row>
    <row r="812" spans="2:27" ht="15" customHeight="1" x14ac:dyDescent="0.25">
      <c r="B812" s="76" t="str">
        <f t="shared" si="107"/>
        <v>!!!</v>
      </c>
      <c r="C812" s="310" t="str">
        <f>IF(LEN($E812)&gt;0,VLOOKUP(TEXT($E812,0),'Angaben Stationen'!$E$14:$V$215,17,0),"")</f>
        <v/>
      </c>
      <c r="D812" s="254" t="str">
        <f>IF(LEN($E812)&gt;0,VLOOKUP(TEXT($E812,0),'Angaben Stationen'!$E$14:$V$215,18,0),"")</f>
        <v/>
      </c>
      <c r="E812" s="344"/>
      <c r="F812" s="256"/>
      <c r="G812" s="256"/>
      <c r="H812" s="307"/>
      <c r="I812" s="183"/>
      <c r="R812" s="8">
        <f t="shared" si="109"/>
        <v>0</v>
      </c>
      <c r="S812" s="8">
        <f>VLOOKUP($D812,{"29 - Psychiatrie (Erwachsene)",1;"30 - Kinder- und Jugendpsychiatrie",1;"297 - stationsäquivalente Behandlung in der Erwachsenenpsychiatrie (29)",1;"307 - stationsäquivalente Behandlung in der Kinder- und Jugendpsychiatrie (30)",1;"31 - Psychosomatik",1;"",0;0,0},2,0)</f>
        <v>0</v>
      </c>
      <c r="T812" s="8">
        <f t="shared" si="115"/>
        <v>0</v>
      </c>
      <c r="U812" s="8">
        <f t="shared" si="108"/>
        <v>0</v>
      </c>
      <c r="V812" s="8">
        <f t="shared" si="110"/>
        <v>0</v>
      </c>
      <c r="W812" s="8">
        <f t="shared" si="111"/>
        <v>0</v>
      </c>
      <c r="X812" s="8">
        <f t="shared" si="112"/>
        <v>0</v>
      </c>
      <c r="Y812" s="8" t="str">
        <f t="shared" si="113"/>
        <v/>
      </c>
      <c r="Z812" s="8" t="str">
        <f>VLOOKUP($D812,{"29 - Psychiatrie (Erwachsene)","BGI";"297 - stationsäquivalente Behandlung in der Erwachsenenpsychiatrie (29)","BGI";"30 - Kinder- und Jugendpsychiatrie","BGII";"307 - stationsäquivalente Behandlung in der Kinder- und Jugendpsychiatrie (30)","BGII";"31 - Psychosomatik","BGI";"","LEER";0,"Leer"},2,0)</f>
        <v>LEER</v>
      </c>
      <c r="AA812" s="8" t="str">
        <f t="shared" si="114"/>
        <v>Stationen</v>
      </c>
    </row>
    <row r="813" spans="2:27" ht="15" customHeight="1" x14ac:dyDescent="0.25">
      <c r="B813" s="76" t="str">
        <f t="shared" si="107"/>
        <v>!!!</v>
      </c>
      <c r="C813" s="310" t="str">
        <f>IF(LEN($E813)&gt;0,VLOOKUP(TEXT($E813,0),'Angaben Stationen'!$E$14:$V$215,17,0),"")</f>
        <v/>
      </c>
      <c r="D813" s="254" t="str">
        <f>IF(LEN($E813)&gt;0,VLOOKUP(TEXT($E813,0),'Angaben Stationen'!$E$14:$V$215,18,0),"")</f>
        <v/>
      </c>
      <c r="E813" s="344"/>
      <c r="F813" s="256"/>
      <c r="G813" s="256"/>
      <c r="H813" s="307"/>
      <c r="I813" s="183"/>
      <c r="R813" s="8">
        <f t="shared" si="109"/>
        <v>0</v>
      </c>
      <c r="S813" s="8">
        <f>VLOOKUP($D813,{"29 - Psychiatrie (Erwachsene)",1;"30 - Kinder- und Jugendpsychiatrie",1;"297 - stationsäquivalente Behandlung in der Erwachsenenpsychiatrie (29)",1;"307 - stationsäquivalente Behandlung in der Kinder- und Jugendpsychiatrie (30)",1;"31 - Psychosomatik",1;"",0;0,0},2,0)</f>
        <v>0</v>
      </c>
      <c r="T813" s="8">
        <f t="shared" si="115"/>
        <v>0</v>
      </c>
      <c r="U813" s="8">
        <f t="shared" si="108"/>
        <v>0</v>
      </c>
      <c r="V813" s="8">
        <f t="shared" si="110"/>
        <v>0</v>
      </c>
      <c r="W813" s="8">
        <f t="shared" si="111"/>
        <v>0</v>
      </c>
      <c r="X813" s="8">
        <f t="shared" si="112"/>
        <v>0</v>
      </c>
      <c r="Y813" s="8" t="str">
        <f t="shared" si="113"/>
        <v/>
      </c>
      <c r="Z813" s="8" t="str">
        <f>VLOOKUP($D813,{"29 - Psychiatrie (Erwachsene)","BGI";"297 - stationsäquivalente Behandlung in der Erwachsenenpsychiatrie (29)","BGI";"30 - Kinder- und Jugendpsychiatrie","BGII";"307 - stationsäquivalente Behandlung in der Kinder- und Jugendpsychiatrie (30)","BGII";"31 - Psychosomatik","BGI";"","LEER";0,"Leer"},2,0)</f>
        <v>LEER</v>
      </c>
      <c r="AA813" s="8" t="str">
        <f t="shared" si="114"/>
        <v>Stationen</v>
      </c>
    </row>
    <row r="814" spans="2:27" ht="15" customHeight="1" x14ac:dyDescent="0.25">
      <c r="B814" s="76" t="str">
        <f t="shared" si="107"/>
        <v>!!!</v>
      </c>
      <c r="C814" s="310" t="str">
        <f>IF(LEN($E814)&gt;0,VLOOKUP(TEXT($E814,0),'Angaben Stationen'!$E$14:$V$215,17,0),"")</f>
        <v/>
      </c>
      <c r="D814" s="254" t="str">
        <f>IF(LEN($E814)&gt;0,VLOOKUP(TEXT($E814,0),'Angaben Stationen'!$E$14:$V$215,18,0),"")</f>
        <v/>
      </c>
      <c r="E814" s="344"/>
      <c r="F814" s="256"/>
      <c r="G814" s="256"/>
      <c r="H814" s="307"/>
      <c r="I814" s="183"/>
      <c r="R814" s="8">
        <f t="shared" si="109"/>
        <v>0</v>
      </c>
      <c r="S814" s="8">
        <f>VLOOKUP($D814,{"29 - Psychiatrie (Erwachsene)",1;"30 - Kinder- und Jugendpsychiatrie",1;"297 - stationsäquivalente Behandlung in der Erwachsenenpsychiatrie (29)",1;"307 - stationsäquivalente Behandlung in der Kinder- und Jugendpsychiatrie (30)",1;"31 - Psychosomatik",1;"",0;0,0},2,0)</f>
        <v>0</v>
      </c>
      <c r="T814" s="8">
        <f t="shared" si="115"/>
        <v>0</v>
      </c>
      <c r="U814" s="8">
        <f t="shared" si="108"/>
        <v>0</v>
      </c>
      <c r="V814" s="8">
        <f t="shared" si="110"/>
        <v>0</v>
      </c>
      <c r="W814" s="8">
        <f t="shared" si="111"/>
        <v>0</v>
      </c>
      <c r="X814" s="8">
        <f t="shared" si="112"/>
        <v>0</v>
      </c>
      <c r="Y814" s="8" t="str">
        <f t="shared" si="113"/>
        <v/>
      </c>
      <c r="Z814" s="8" t="str">
        <f>VLOOKUP($D814,{"29 - Psychiatrie (Erwachsene)","BGI";"297 - stationsäquivalente Behandlung in der Erwachsenenpsychiatrie (29)","BGI";"30 - Kinder- und Jugendpsychiatrie","BGII";"307 - stationsäquivalente Behandlung in der Kinder- und Jugendpsychiatrie (30)","BGII";"31 - Psychosomatik","BGI";"","LEER";0,"Leer"},2,0)</f>
        <v>LEER</v>
      </c>
      <c r="AA814" s="8" t="str">
        <f t="shared" si="114"/>
        <v>Stationen</v>
      </c>
    </row>
    <row r="815" spans="2:27" ht="15" customHeight="1" x14ac:dyDescent="0.25">
      <c r="B815" s="76" t="str">
        <f t="shared" si="107"/>
        <v>!!!</v>
      </c>
      <c r="C815" s="310" t="str">
        <f>IF(LEN($E815)&gt;0,VLOOKUP(TEXT($E815,0),'Angaben Stationen'!$E$14:$V$215,17,0),"")</f>
        <v/>
      </c>
      <c r="D815" s="254" t="str">
        <f>IF(LEN($E815)&gt;0,VLOOKUP(TEXT($E815,0),'Angaben Stationen'!$E$14:$V$215,18,0),"")</f>
        <v/>
      </c>
      <c r="E815" s="344"/>
      <c r="F815" s="256"/>
      <c r="G815" s="256"/>
      <c r="H815" s="307"/>
      <c r="I815" s="183"/>
      <c r="R815" s="8">
        <f t="shared" si="109"/>
        <v>0</v>
      </c>
      <c r="S815" s="8">
        <f>VLOOKUP($D815,{"29 - Psychiatrie (Erwachsene)",1;"30 - Kinder- und Jugendpsychiatrie",1;"297 - stationsäquivalente Behandlung in der Erwachsenenpsychiatrie (29)",1;"307 - stationsäquivalente Behandlung in der Kinder- und Jugendpsychiatrie (30)",1;"31 - Psychosomatik",1;"",0;0,0},2,0)</f>
        <v>0</v>
      </c>
      <c r="T815" s="8">
        <f t="shared" si="115"/>
        <v>0</v>
      </c>
      <c r="U815" s="8">
        <f t="shared" si="108"/>
        <v>0</v>
      </c>
      <c r="V815" s="8">
        <f t="shared" si="110"/>
        <v>0</v>
      </c>
      <c r="W815" s="8">
        <f t="shared" si="111"/>
        <v>0</v>
      </c>
      <c r="X815" s="8">
        <f t="shared" si="112"/>
        <v>0</v>
      </c>
      <c r="Y815" s="8" t="str">
        <f t="shared" si="113"/>
        <v/>
      </c>
      <c r="Z815" s="8" t="str">
        <f>VLOOKUP($D815,{"29 - Psychiatrie (Erwachsene)","BGI";"297 - stationsäquivalente Behandlung in der Erwachsenenpsychiatrie (29)","BGI";"30 - Kinder- und Jugendpsychiatrie","BGII";"307 - stationsäquivalente Behandlung in der Kinder- und Jugendpsychiatrie (30)","BGII";"31 - Psychosomatik","BGI";"","LEER";0,"Leer"},2,0)</f>
        <v>LEER</v>
      </c>
      <c r="AA815" s="8" t="str">
        <f t="shared" si="114"/>
        <v>Stationen</v>
      </c>
    </row>
    <row r="816" spans="2:27" ht="15" customHeight="1" x14ac:dyDescent="0.25">
      <c r="B816" s="76" t="str">
        <f t="shared" si="107"/>
        <v>!!!</v>
      </c>
      <c r="C816" s="310" t="str">
        <f>IF(LEN($E816)&gt;0,VLOOKUP(TEXT($E816,0),'Angaben Stationen'!$E$14:$V$215,17,0),"")</f>
        <v/>
      </c>
      <c r="D816" s="254" t="str">
        <f>IF(LEN($E816)&gt;0,VLOOKUP(TEXT($E816,0),'Angaben Stationen'!$E$14:$V$215,18,0),"")</f>
        <v/>
      </c>
      <c r="E816" s="344"/>
      <c r="F816" s="256"/>
      <c r="G816" s="256"/>
      <c r="H816" s="307"/>
      <c r="I816" s="183"/>
      <c r="R816" s="8">
        <f t="shared" si="109"/>
        <v>0</v>
      </c>
      <c r="S816" s="8">
        <f>VLOOKUP($D816,{"29 - Psychiatrie (Erwachsene)",1;"30 - Kinder- und Jugendpsychiatrie",1;"297 - stationsäquivalente Behandlung in der Erwachsenenpsychiatrie (29)",1;"307 - stationsäquivalente Behandlung in der Kinder- und Jugendpsychiatrie (30)",1;"31 - Psychosomatik",1;"",0;0,0},2,0)</f>
        <v>0</v>
      </c>
      <c r="T816" s="8">
        <f t="shared" si="115"/>
        <v>0</v>
      </c>
      <c r="U816" s="8">
        <f t="shared" si="108"/>
        <v>0</v>
      </c>
      <c r="V816" s="8">
        <f t="shared" si="110"/>
        <v>0</v>
      </c>
      <c r="W816" s="8">
        <f t="shared" si="111"/>
        <v>0</v>
      </c>
      <c r="X816" s="8">
        <f t="shared" si="112"/>
        <v>0</v>
      </c>
      <c r="Y816" s="8" t="str">
        <f t="shared" si="113"/>
        <v/>
      </c>
      <c r="Z816" s="8" t="str">
        <f>VLOOKUP($D816,{"29 - Psychiatrie (Erwachsene)","BGI";"297 - stationsäquivalente Behandlung in der Erwachsenenpsychiatrie (29)","BGI";"30 - Kinder- und Jugendpsychiatrie","BGII";"307 - stationsäquivalente Behandlung in der Kinder- und Jugendpsychiatrie (30)","BGII";"31 - Psychosomatik","BGI";"","LEER";0,"Leer"},2,0)</f>
        <v>LEER</v>
      </c>
      <c r="AA816" s="8" t="str">
        <f t="shared" si="114"/>
        <v>Stationen</v>
      </c>
    </row>
    <row r="817" spans="2:27" ht="15" customHeight="1" x14ac:dyDescent="0.25">
      <c r="B817" s="76" t="str">
        <f t="shared" si="107"/>
        <v>!!!</v>
      </c>
      <c r="C817" s="310" t="str">
        <f>IF(LEN($E817)&gt;0,VLOOKUP(TEXT($E817,0),'Angaben Stationen'!$E$14:$V$215,17,0),"")</f>
        <v/>
      </c>
      <c r="D817" s="254" t="str">
        <f>IF(LEN($E817)&gt;0,VLOOKUP(TEXT($E817,0),'Angaben Stationen'!$E$14:$V$215,18,0),"")</f>
        <v/>
      </c>
      <c r="E817" s="344"/>
      <c r="F817" s="256"/>
      <c r="G817" s="256"/>
      <c r="H817" s="307"/>
      <c r="I817" s="183"/>
      <c r="R817" s="8">
        <f t="shared" si="109"/>
        <v>0</v>
      </c>
      <c r="S817" s="8">
        <f>VLOOKUP($D817,{"29 - Psychiatrie (Erwachsene)",1;"30 - Kinder- und Jugendpsychiatrie",1;"297 - stationsäquivalente Behandlung in der Erwachsenenpsychiatrie (29)",1;"307 - stationsäquivalente Behandlung in der Kinder- und Jugendpsychiatrie (30)",1;"31 - Psychosomatik",1;"",0;0,0},2,0)</f>
        <v>0</v>
      </c>
      <c r="T817" s="8">
        <f t="shared" si="115"/>
        <v>0</v>
      </c>
      <c r="U817" s="8">
        <f t="shared" si="108"/>
        <v>0</v>
      </c>
      <c r="V817" s="8">
        <f t="shared" si="110"/>
        <v>0</v>
      </c>
      <c r="W817" s="8">
        <f t="shared" si="111"/>
        <v>0</v>
      </c>
      <c r="X817" s="8">
        <f t="shared" si="112"/>
        <v>0</v>
      </c>
      <c r="Y817" s="8" t="str">
        <f t="shared" si="113"/>
        <v/>
      </c>
      <c r="Z817" s="8" t="str">
        <f>VLOOKUP($D817,{"29 - Psychiatrie (Erwachsene)","BGI";"297 - stationsäquivalente Behandlung in der Erwachsenenpsychiatrie (29)","BGI";"30 - Kinder- und Jugendpsychiatrie","BGII";"307 - stationsäquivalente Behandlung in der Kinder- und Jugendpsychiatrie (30)","BGII";"31 - Psychosomatik","BGI";"","LEER";0,"Leer"},2,0)</f>
        <v>LEER</v>
      </c>
      <c r="AA817" s="8" t="str">
        <f t="shared" si="114"/>
        <v>Stationen</v>
      </c>
    </row>
    <row r="818" spans="2:27" ht="15" customHeight="1" x14ac:dyDescent="0.25">
      <c r="B818" s="76" t="str">
        <f t="shared" si="107"/>
        <v>!!!</v>
      </c>
      <c r="C818" s="310" t="str">
        <f>IF(LEN($E818)&gt;0,VLOOKUP(TEXT($E818,0),'Angaben Stationen'!$E$14:$V$215,17,0),"")</f>
        <v/>
      </c>
      <c r="D818" s="254" t="str">
        <f>IF(LEN($E818)&gt;0,VLOOKUP(TEXT($E818,0),'Angaben Stationen'!$E$14:$V$215,18,0),"")</f>
        <v/>
      </c>
      <c r="E818" s="344"/>
      <c r="F818" s="256"/>
      <c r="G818" s="256"/>
      <c r="H818" s="307"/>
      <c r="I818" s="183"/>
      <c r="R818" s="8">
        <f t="shared" si="109"/>
        <v>0</v>
      </c>
      <c r="S818" s="8">
        <f>VLOOKUP($D818,{"29 - Psychiatrie (Erwachsene)",1;"30 - Kinder- und Jugendpsychiatrie",1;"297 - stationsäquivalente Behandlung in der Erwachsenenpsychiatrie (29)",1;"307 - stationsäquivalente Behandlung in der Kinder- und Jugendpsychiatrie (30)",1;"31 - Psychosomatik",1;"",0;0,0},2,0)</f>
        <v>0</v>
      </c>
      <c r="T818" s="8">
        <f t="shared" si="115"/>
        <v>0</v>
      </c>
      <c r="U818" s="8">
        <f t="shared" si="108"/>
        <v>0</v>
      </c>
      <c r="V818" s="8">
        <f t="shared" si="110"/>
        <v>0</v>
      </c>
      <c r="W818" s="8">
        <f t="shared" si="111"/>
        <v>0</v>
      </c>
      <c r="X818" s="8">
        <f t="shared" si="112"/>
        <v>0</v>
      </c>
      <c r="Y818" s="8" t="str">
        <f t="shared" si="113"/>
        <v/>
      </c>
      <c r="Z818" s="8" t="str">
        <f>VLOOKUP($D818,{"29 - Psychiatrie (Erwachsene)","BGI";"297 - stationsäquivalente Behandlung in der Erwachsenenpsychiatrie (29)","BGI";"30 - Kinder- und Jugendpsychiatrie","BGII";"307 - stationsäquivalente Behandlung in der Kinder- und Jugendpsychiatrie (30)","BGII";"31 - Psychosomatik","BGI";"","LEER";0,"Leer"},2,0)</f>
        <v>LEER</v>
      </c>
      <c r="AA818" s="8" t="str">
        <f t="shared" si="114"/>
        <v>Stationen</v>
      </c>
    </row>
    <row r="819" spans="2:27" ht="15" customHeight="1" x14ac:dyDescent="0.25">
      <c r="B819" s="76" t="str">
        <f t="shared" si="107"/>
        <v>!!!</v>
      </c>
      <c r="C819" s="310" t="str">
        <f>IF(LEN($E819)&gt;0,VLOOKUP(TEXT($E819,0),'Angaben Stationen'!$E$14:$V$215,17,0),"")</f>
        <v/>
      </c>
      <c r="D819" s="254" t="str">
        <f>IF(LEN($E819)&gt;0,VLOOKUP(TEXT($E819,0),'Angaben Stationen'!$E$14:$V$215,18,0),"")</f>
        <v/>
      </c>
      <c r="E819" s="344"/>
      <c r="F819" s="256"/>
      <c r="G819" s="256"/>
      <c r="H819" s="307"/>
      <c r="I819" s="183"/>
      <c r="R819" s="8">
        <f t="shared" si="109"/>
        <v>0</v>
      </c>
      <c r="S819" s="8">
        <f>VLOOKUP($D819,{"29 - Psychiatrie (Erwachsene)",1;"30 - Kinder- und Jugendpsychiatrie",1;"297 - stationsäquivalente Behandlung in der Erwachsenenpsychiatrie (29)",1;"307 - stationsäquivalente Behandlung in der Kinder- und Jugendpsychiatrie (30)",1;"31 - Psychosomatik",1;"",0;0,0},2,0)</f>
        <v>0</v>
      </c>
      <c r="T819" s="8">
        <f t="shared" si="115"/>
        <v>0</v>
      </c>
      <c r="U819" s="8">
        <f t="shared" si="108"/>
        <v>0</v>
      </c>
      <c r="V819" s="8">
        <f t="shared" si="110"/>
        <v>0</v>
      </c>
      <c r="W819" s="8">
        <f t="shared" si="111"/>
        <v>0</v>
      </c>
      <c r="X819" s="8">
        <f t="shared" si="112"/>
        <v>0</v>
      </c>
      <c r="Y819" s="8" t="str">
        <f t="shared" si="113"/>
        <v/>
      </c>
      <c r="Z819" s="8" t="str">
        <f>VLOOKUP($D819,{"29 - Psychiatrie (Erwachsene)","BGI";"297 - stationsäquivalente Behandlung in der Erwachsenenpsychiatrie (29)","BGI";"30 - Kinder- und Jugendpsychiatrie","BGII";"307 - stationsäquivalente Behandlung in der Kinder- und Jugendpsychiatrie (30)","BGII";"31 - Psychosomatik","BGI";"","LEER";0,"Leer"},2,0)</f>
        <v>LEER</v>
      </c>
      <c r="AA819" s="8" t="str">
        <f t="shared" si="114"/>
        <v>Stationen</v>
      </c>
    </row>
    <row r="820" spans="2:27" ht="15" customHeight="1" x14ac:dyDescent="0.25">
      <c r="B820" s="76" t="str">
        <f t="shared" si="107"/>
        <v>!!!</v>
      </c>
      <c r="C820" s="310" t="str">
        <f>IF(LEN($E820)&gt;0,VLOOKUP(TEXT($E820,0),'Angaben Stationen'!$E$14:$V$215,17,0),"")</f>
        <v/>
      </c>
      <c r="D820" s="254" t="str">
        <f>IF(LEN($E820)&gt;0,VLOOKUP(TEXT($E820,0),'Angaben Stationen'!$E$14:$V$215,18,0),"")</f>
        <v/>
      </c>
      <c r="E820" s="344"/>
      <c r="F820" s="256"/>
      <c r="G820" s="256"/>
      <c r="H820" s="307"/>
      <c r="I820" s="183"/>
      <c r="R820" s="8">
        <f t="shared" si="109"/>
        <v>0</v>
      </c>
      <c r="S820" s="8">
        <f>VLOOKUP($D820,{"29 - Psychiatrie (Erwachsene)",1;"30 - Kinder- und Jugendpsychiatrie",1;"297 - stationsäquivalente Behandlung in der Erwachsenenpsychiatrie (29)",1;"307 - stationsäquivalente Behandlung in der Kinder- und Jugendpsychiatrie (30)",1;"31 - Psychosomatik",1;"",0;0,0},2,0)</f>
        <v>0</v>
      </c>
      <c r="T820" s="8">
        <f t="shared" si="115"/>
        <v>0</v>
      </c>
      <c r="U820" s="8">
        <f t="shared" si="108"/>
        <v>0</v>
      </c>
      <c r="V820" s="8">
        <f t="shared" si="110"/>
        <v>0</v>
      </c>
      <c r="W820" s="8">
        <f t="shared" si="111"/>
        <v>0</v>
      </c>
      <c r="X820" s="8">
        <f t="shared" si="112"/>
        <v>0</v>
      </c>
      <c r="Y820" s="8" t="str">
        <f t="shared" si="113"/>
        <v/>
      </c>
      <c r="Z820" s="8" t="str">
        <f>VLOOKUP($D820,{"29 - Psychiatrie (Erwachsene)","BGI";"297 - stationsäquivalente Behandlung in der Erwachsenenpsychiatrie (29)","BGI";"30 - Kinder- und Jugendpsychiatrie","BGII";"307 - stationsäquivalente Behandlung in der Kinder- und Jugendpsychiatrie (30)","BGII";"31 - Psychosomatik","BGI";"","LEER";0,"Leer"},2,0)</f>
        <v>LEER</v>
      </c>
      <c r="AA820" s="8" t="str">
        <f t="shared" si="114"/>
        <v>Stationen</v>
      </c>
    </row>
    <row r="821" spans="2:27" ht="15" customHeight="1" x14ac:dyDescent="0.25">
      <c r="B821" s="76" t="str">
        <f t="shared" si="107"/>
        <v>!!!</v>
      </c>
      <c r="C821" s="310" t="str">
        <f>IF(LEN($E821)&gt;0,VLOOKUP(TEXT($E821,0),'Angaben Stationen'!$E$14:$V$215,17,0),"")</f>
        <v/>
      </c>
      <c r="D821" s="254" t="str">
        <f>IF(LEN($E821)&gt;0,VLOOKUP(TEXT($E821,0),'Angaben Stationen'!$E$14:$V$215,18,0),"")</f>
        <v/>
      </c>
      <c r="E821" s="344"/>
      <c r="F821" s="256"/>
      <c r="G821" s="256"/>
      <c r="H821" s="307"/>
      <c r="I821" s="183"/>
      <c r="R821" s="8">
        <f t="shared" si="109"/>
        <v>0</v>
      </c>
      <c r="S821" s="8">
        <f>VLOOKUP($D821,{"29 - Psychiatrie (Erwachsene)",1;"30 - Kinder- und Jugendpsychiatrie",1;"297 - stationsäquivalente Behandlung in der Erwachsenenpsychiatrie (29)",1;"307 - stationsäquivalente Behandlung in der Kinder- und Jugendpsychiatrie (30)",1;"31 - Psychosomatik",1;"",0;0,0},2,0)</f>
        <v>0</v>
      </c>
      <c r="T821" s="8">
        <f t="shared" si="115"/>
        <v>0</v>
      </c>
      <c r="U821" s="8">
        <f t="shared" si="108"/>
        <v>0</v>
      </c>
      <c r="V821" s="8">
        <f t="shared" si="110"/>
        <v>0</v>
      </c>
      <c r="W821" s="8">
        <f t="shared" si="111"/>
        <v>0</v>
      </c>
      <c r="X821" s="8">
        <f t="shared" si="112"/>
        <v>0</v>
      </c>
      <c r="Y821" s="8" t="str">
        <f t="shared" si="113"/>
        <v/>
      </c>
      <c r="Z821" s="8" t="str">
        <f>VLOOKUP($D821,{"29 - Psychiatrie (Erwachsene)","BGI";"297 - stationsäquivalente Behandlung in der Erwachsenenpsychiatrie (29)","BGI";"30 - Kinder- und Jugendpsychiatrie","BGII";"307 - stationsäquivalente Behandlung in der Kinder- und Jugendpsychiatrie (30)","BGII";"31 - Psychosomatik","BGI";"","LEER";0,"Leer"},2,0)</f>
        <v>LEER</v>
      </c>
      <c r="AA821" s="8" t="str">
        <f t="shared" si="114"/>
        <v>Stationen</v>
      </c>
    </row>
    <row r="822" spans="2:27" ht="15" customHeight="1" x14ac:dyDescent="0.25">
      <c r="B822" s="76" t="str">
        <f t="shared" si="107"/>
        <v>!!!</v>
      </c>
      <c r="C822" s="310" t="str">
        <f>IF(LEN($E822)&gt;0,VLOOKUP(TEXT($E822,0),'Angaben Stationen'!$E$14:$V$215,17,0),"")</f>
        <v/>
      </c>
      <c r="D822" s="254" t="str">
        <f>IF(LEN($E822)&gt;0,VLOOKUP(TEXT($E822,0),'Angaben Stationen'!$E$14:$V$215,18,0),"")</f>
        <v/>
      </c>
      <c r="E822" s="344"/>
      <c r="F822" s="256"/>
      <c r="G822" s="256"/>
      <c r="H822" s="307"/>
      <c r="I822" s="183"/>
      <c r="R822" s="8">
        <f t="shared" si="109"/>
        <v>0</v>
      </c>
      <c r="S822" s="8">
        <f>VLOOKUP($D822,{"29 - Psychiatrie (Erwachsene)",1;"30 - Kinder- und Jugendpsychiatrie",1;"297 - stationsäquivalente Behandlung in der Erwachsenenpsychiatrie (29)",1;"307 - stationsäquivalente Behandlung in der Kinder- und Jugendpsychiatrie (30)",1;"31 - Psychosomatik",1;"",0;0,0},2,0)</f>
        <v>0</v>
      </c>
      <c r="T822" s="8">
        <f t="shared" si="115"/>
        <v>0</v>
      </c>
      <c r="U822" s="8">
        <f t="shared" si="108"/>
        <v>0</v>
      </c>
      <c r="V822" s="8">
        <f t="shared" si="110"/>
        <v>0</v>
      </c>
      <c r="W822" s="8">
        <f t="shared" si="111"/>
        <v>0</v>
      </c>
      <c r="X822" s="8">
        <f t="shared" si="112"/>
        <v>0</v>
      </c>
      <c r="Y822" s="8" t="str">
        <f t="shared" si="113"/>
        <v/>
      </c>
      <c r="Z822" s="8" t="str">
        <f>VLOOKUP($D822,{"29 - Psychiatrie (Erwachsene)","BGI";"297 - stationsäquivalente Behandlung in der Erwachsenenpsychiatrie (29)","BGI";"30 - Kinder- und Jugendpsychiatrie","BGII";"307 - stationsäquivalente Behandlung in der Kinder- und Jugendpsychiatrie (30)","BGII";"31 - Psychosomatik","BGI";"","LEER";0,"Leer"},2,0)</f>
        <v>LEER</v>
      </c>
      <c r="AA822" s="8" t="str">
        <f t="shared" si="114"/>
        <v>Stationen</v>
      </c>
    </row>
    <row r="823" spans="2:27" ht="15" customHeight="1" x14ac:dyDescent="0.25">
      <c r="B823" s="76" t="str">
        <f t="shared" si="107"/>
        <v>!!!</v>
      </c>
      <c r="C823" s="310" t="str">
        <f>IF(LEN($E823)&gt;0,VLOOKUP(TEXT($E823,0),'Angaben Stationen'!$E$14:$V$215,17,0),"")</f>
        <v/>
      </c>
      <c r="D823" s="254" t="str">
        <f>IF(LEN($E823)&gt;0,VLOOKUP(TEXT($E823,0),'Angaben Stationen'!$E$14:$V$215,18,0),"")</f>
        <v/>
      </c>
      <c r="E823" s="344"/>
      <c r="F823" s="256"/>
      <c r="G823" s="256"/>
      <c r="H823" s="307"/>
      <c r="I823" s="183"/>
      <c r="R823" s="8">
        <f t="shared" si="109"/>
        <v>0</v>
      </c>
      <c r="S823" s="8">
        <f>VLOOKUP($D823,{"29 - Psychiatrie (Erwachsene)",1;"30 - Kinder- und Jugendpsychiatrie",1;"297 - stationsäquivalente Behandlung in der Erwachsenenpsychiatrie (29)",1;"307 - stationsäquivalente Behandlung in der Kinder- und Jugendpsychiatrie (30)",1;"31 - Psychosomatik",1;"",0;0,0},2,0)</f>
        <v>0</v>
      </c>
      <c r="T823" s="8">
        <f t="shared" si="115"/>
        <v>0</v>
      </c>
      <c r="U823" s="8">
        <f t="shared" si="108"/>
        <v>0</v>
      </c>
      <c r="V823" s="8">
        <f t="shared" si="110"/>
        <v>0</v>
      </c>
      <c r="W823" s="8">
        <f t="shared" si="111"/>
        <v>0</v>
      </c>
      <c r="X823" s="8">
        <f t="shared" si="112"/>
        <v>0</v>
      </c>
      <c r="Y823" s="8" t="str">
        <f t="shared" si="113"/>
        <v/>
      </c>
      <c r="Z823" s="8" t="str">
        <f>VLOOKUP($D823,{"29 - Psychiatrie (Erwachsene)","BGI";"297 - stationsäquivalente Behandlung in der Erwachsenenpsychiatrie (29)","BGI";"30 - Kinder- und Jugendpsychiatrie","BGII";"307 - stationsäquivalente Behandlung in der Kinder- und Jugendpsychiatrie (30)","BGII";"31 - Psychosomatik","BGI";"","LEER";0,"Leer"},2,0)</f>
        <v>LEER</v>
      </c>
      <c r="AA823" s="8" t="str">
        <f t="shared" si="114"/>
        <v>Stationen</v>
      </c>
    </row>
    <row r="824" spans="2:27" ht="15" customHeight="1" x14ac:dyDescent="0.25">
      <c r="B824" s="76" t="str">
        <f t="shared" si="107"/>
        <v>!!!</v>
      </c>
      <c r="C824" s="310" t="str">
        <f>IF(LEN($E824)&gt;0,VLOOKUP(TEXT($E824,0),'Angaben Stationen'!$E$14:$V$215,17,0),"")</f>
        <v/>
      </c>
      <c r="D824" s="254" t="str">
        <f>IF(LEN($E824)&gt;0,VLOOKUP(TEXT($E824,0),'Angaben Stationen'!$E$14:$V$215,18,0),"")</f>
        <v/>
      </c>
      <c r="E824" s="344"/>
      <c r="F824" s="256"/>
      <c r="G824" s="256"/>
      <c r="H824" s="307"/>
      <c r="I824" s="183"/>
      <c r="R824" s="8">
        <f t="shared" si="109"/>
        <v>0</v>
      </c>
      <c r="S824" s="8">
        <f>VLOOKUP($D824,{"29 - Psychiatrie (Erwachsene)",1;"30 - Kinder- und Jugendpsychiatrie",1;"297 - stationsäquivalente Behandlung in der Erwachsenenpsychiatrie (29)",1;"307 - stationsäquivalente Behandlung in der Kinder- und Jugendpsychiatrie (30)",1;"31 - Psychosomatik",1;"",0;0,0},2,0)</f>
        <v>0</v>
      </c>
      <c r="T824" s="8">
        <f t="shared" si="115"/>
        <v>0</v>
      </c>
      <c r="U824" s="8">
        <f t="shared" si="108"/>
        <v>0</v>
      </c>
      <c r="V824" s="8">
        <f t="shared" si="110"/>
        <v>0</v>
      </c>
      <c r="W824" s="8">
        <f t="shared" si="111"/>
        <v>0</v>
      </c>
      <c r="X824" s="8">
        <f t="shared" si="112"/>
        <v>0</v>
      </c>
      <c r="Y824" s="8" t="str">
        <f t="shared" si="113"/>
        <v/>
      </c>
      <c r="Z824" s="8" t="str">
        <f>VLOOKUP($D824,{"29 - Psychiatrie (Erwachsene)","BGI";"297 - stationsäquivalente Behandlung in der Erwachsenenpsychiatrie (29)","BGI";"30 - Kinder- und Jugendpsychiatrie","BGII";"307 - stationsäquivalente Behandlung in der Kinder- und Jugendpsychiatrie (30)","BGII";"31 - Psychosomatik","BGI";"","LEER";0,"Leer"},2,0)</f>
        <v>LEER</v>
      </c>
      <c r="AA824" s="8" t="str">
        <f t="shared" si="114"/>
        <v>Stationen</v>
      </c>
    </row>
    <row r="825" spans="2:27" ht="15" customHeight="1" x14ac:dyDescent="0.25">
      <c r="B825" s="76" t="str">
        <f t="shared" si="107"/>
        <v>!!!</v>
      </c>
      <c r="C825" s="310" t="str">
        <f>IF(LEN($E825)&gt;0,VLOOKUP(TEXT($E825,0),'Angaben Stationen'!$E$14:$V$215,17,0),"")</f>
        <v/>
      </c>
      <c r="D825" s="254" t="str">
        <f>IF(LEN($E825)&gt;0,VLOOKUP(TEXT($E825,0),'Angaben Stationen'!$E$14:$V$215,18,0),"")</f>
        <v/>
      </c>
      <c r="E825" s="344"/>
      <c r="F825" s="256"/>
      <c r="G825" s="256"/>
      <c r="H825" s="307"/>
      <c r="I825" s="183"/>
      <c r="R825" s="8">
        <f t="shared" si="109"/>
        <v>0</v>
      </c>
      <c r="S825" s="8">
        <f>VLOOKUP($D825,{"29 - Psychiatrie (Erwachsene)",1;"30 - Kinder- und Jugendpsychiatrie",1;"297 - stationsäquivalente Behandlung in der Erwachsenenpsychiatrie (29)",1;"307 - stationsäquivalente Behandlung in der Kinder- und Jugendpsychiatrie (30)",1;"31 - Psychosomatik",1;"",0;0,0},2,0)</f>
        <v>0</v>
      </c>
      <c r="T825" s="8">
        <f t="shared" si="115"/>
        <v>0</v>
      </c>
      <c r="U825" s="8">
        <f t="shared" si="108"/>
        <v>0</v>
      </c>
      <c r="V825" s="8">
        <f t="shared" si="110"/>
        <v>0</v>
      </c>
      <c r="W825" s="8">
        <f t="shared" si="111"/>
        <v>0</v>
      </c>
      <c r="X825" s="8">
        <f t="shared" si="112"/>
        <v>0</v>
      </c>
      <c r="Y825" s="8" t="str">
        <f t="shared" si="113"/>
        <v/>
      </c>
      <c r="Z825" s="8" t="str">
        <f>VLOOKUP($D825,{"29 - Psychiatrie (Erwachsene)","BGI";"297 - stationsäquivalente Behandlung in der Erwachsenenpsychiatrie (29)","BGI";"30 - Kinder- und Jugendpsychiatrie","BGII";"307 - stationsäquivalente Behandlung in der Kinder- und Jugendpsychiatrie (30)","BGII";"31 - Psychosomatik","BGI";"","LEER";0,"Leer"},2,0)</f>
        <v>LEER</v>
      </c>
      <c r="AA825" s="8" t="str">
        <f t="shared" si="114"/>
        <v>Stationen</v>
      </c>
    </row>
    <row r="826" spans="2:27" ht="15" customHeight="1" x14ac:dyDescent="0.25">
      <c r="B826" s="76" t="str">
        <f t="shared" si="107"/>
        <v>!!!</v>
      </c>
      <c r="C826" s="310" t="str">
        <f>IF(LEN($E826)&gt;0,VLOOKUP(TEXT($E826,0),'Angaben Stationen'!$E$14:$V$215,17,0),"")</f>
        <v/>
      </c>
      <c r="D826" s="254" t="str">
        <f>IF(LEN($E826)&gt;0,VLOOKUP(TEXT($E826,0),'Angaben Stationen'!$E$14:$V$215,18,0),"")</f>
        <v/>
      </c>
      <c r="E826" s="344"/>
      <c r="F826" s="256"/>
      <c r="G826" s="256"/>
      <c r="H826" s="307"/>
      <c r="I826" s="183"/>
      <c r="R826" s="8">
        <f t="shared" si="109"/>
        <v>0</v>
      </c>
      <c r="S826" s="8">
        <f>VLOOKUP($D826,{"29 - Psychiatrie (Erwachsene)",1;"30 - Kinder- und Jugendpsychiatrie",1;"297 - stationsäquivalente Behandlung in der Erwachsenenpsychiatrie (29)",1;"307 - stationsäquivalente Behandlung in der Kinder- und Jugendpsychiatrie (30)",1;"31 - Psychosomatik",1;"",0;0,0},2,0)</f>
        <v>0</v>
      </c>
      <c r="T826" s="8">
        <f t="shared" si="115"/>
        <v>0</v>
      </c>
      <c r="U826" s="8">
        <f t="shared" si="108"/>
        <v>0</v>
      </c>
      <c r="V826" s="8">
        <f t="shared" si="110"/>
        <v>0</v>
      </c>
      <c r="W826" s="8">
        <f t="shared" si="111"/>
        <v>0</v>
      </c>
      <c r="X826" s="8">
        <f t="shared" si="112"/>
        <v>0</v>
      </c>
      <c r="Y826" s="8" t="str">
        <f t="shared" si="113"/>
        <v/>
      </c>
      <c r="Z826" s="8" t="str">
        <f>VLOOKUP($D826,{"29 - Psychiatrie (Erwachsene)","BGI";"297 - stationsäquivalente Behandlung in der Erwachsenenpsychiatrie (29)","BGI";"30 - Kinder- und Jugendpsychiatrie","BGII";"307 - stationsäquivalente Behandlung in der Kinder- und Jugendpsychiatrie (30)","BGII";"31 - Psychosomatik","BGI";"","LEER";0,"Leer"},2,0)</f>
        <v>LEER</v>
      </c>
      <c r="AA826" s="8" t="str">
        <f t="shared" si="114"/>
        <v>Stationen</v>
      </c>
    </row>
    <row r="827" spans="2:27" ht="15" customHeight="1" x14ac:dyDescent="0.25">
      <c r="B827" s="76" t="str">
        <f t="shared" si="107"/>
        <v>!!!</v>
      </c>
      <c r="C827" s="310" t="str">
        <f>IF(LEN($E827)&gt;0,VLOOKUP(TEXT($E827,0),'Angaben Stationen'!$E$14:$V$215,17,0),"")</f>
        <v/>
      </c>
      <c r="D827" s="254" t="str">
        <f>IF(LEN($E827)&gt;0,VLOOKUP(TEXT($E827,0),'Angaben Stationen'!$E$14:$V$215,18,0),"")</f>
        <v/>
      </c>
      <c r="E827" s="344"/>
      <c r="F827" s="256"/>
      <c r="G827" s="256"/>
      <c r="H827" s="307"/>
      <c r="I827" s="183"/>
      <c r="R827" s="8">
        <f t="shared" si="109"/>
        <v>0</v>
      </c>
      <c r="S827" s="8">
        <f>VLOOKUP($D827,{"29 - Psychiatrie (Erwachsene)",1;"30 - Kinder- und Jugendpsychiatrie",1;"297 - stationsäquivalente Behandlung in der Erwachsenenpsychiatrie (29)",1;"307 - stationsäquivalente Behandlung in der Kinder- und Jugendpsychiatrie (30)",1;"31 - Psychosomatik",1;"",0;0,0},2,0)</f>
        <v>0</v>
      </c>
      <c r="T827" s="8">
        <f t="shared" si="115"/>
        <v>0</v>
      </c>
      <c r="U827" s="8">
        <f t="shared" si="108"/>
        <v>0</v>
      </c>
      <c r="V827" s="8">
        <f t="shared" si="110"/>
        <v>0</v>
      </c>
      <c r="W827" s="8">
        <f t="shared" si="111"/>
        <v>0</v>
      </c>
      <c r="X827" s="8">
        <f t="shared" si="112"/>
        <v>0</v>
      </c>
      <c r="Y827" s="8" t="str">
        <f t="shared" si="113"/>
        <v/>
      </c>
      <c r="Z827" s="8" t="str">
        <f>VLOOKUP($D827,{"29 - Psychiatrie (Erwachsene)","BGI";"297 - stationsäquivalente Behandlung in der Erwachsenenpsychiatrie (29)","BGI";"30 - Kinder- und Jugendpsychiatrie","BGII";"307 - stationsäquivalente Behandlung in der Kinder- und Jugendpsychiatrie (30)","BGII";"31 - Psychosomatik","BGI";"","LEER";0,"Leer"},2,0)</f>
        <v>LEER</v>
      </c>
      <c r="AA827" s="8" t="str">
        <f t="shared" si="114"/>
        <v>Stationen</v>
      </c>
    </row>
    <row r="828" spans="2:27" ht="15" customHeight="1" x14ac:dyDescent="0.25">
      <c r="B828" s="76" t="str">
        <f t="shared" si="107"/>
        <v>!!!</v>
      </c>
      <c r="C828" s="310" t="str">
        <f>IF(LEN($E828)&gt;0,VLOOKUP(TEXT($E828,0),'Angaben Stationen'!$E$14:$V$215,17,0),"")</f>
        <v/>
      </c>
      <c r="D828" s="254" t="str">
        <f>IF(LEN($E828)&gt;0,VLOOKUP(TEXT($E828,0),'Angaben Stationen'!$E$14:$V$215,18,0),"")</f>
        <v/>
      </c>
      <c r="E828" s="344"/>
      <c r="F828" s="256"/>
      <c r="G828" s="256"/>
      <c r="H828" s="307"/>
      <c r="I828" s="183"/>
      <c r="R828" s="8">
        <f t="shared" si="109"/>
        <v>0</v>
      </c>
      <c r="S828" s="8">
        <f>VLOOKUP($D828,{"29 - Psychiatrie (Erwachsene)",1;"30 - Kinder- und Jugendpsychiatrie",1;"297 - stationsäquivalente Behandlung in der Erwachsenenpsychiatrie (29)",1;"307 - stationsäquivalente Behandlung in der Kinder- und Jugendpsychiatrie (30)",1;"31 - Psychosomatik",1;"",0;0,0},2,0)</f>
        <v>0</v>
      </c>
      <c r="T828" s="8">
        <f t="shared" si="115"/>
        <v>0</v>
      </c>
      <c r="U828" s="8">
        <f t="shared" si="108"/>
        <v>0</v>
      </c>
      <c r="V828" s="8">
        <f t="shared" si="110"/>
        <v>0</v>
      </c>
      <c r="W828" s="8">
        <f t="shared" si="111"/>
        <v>0</v>
      </c>
      <c r="X828" s="8">
        <f t="shared" si="112"/>
        <v>0</v>
      </c>
      <c r="Y828" s="8" t="str">
        <f t="shared" si="113"/>
        <v/>
      </c>
      <c r="Z828" s="8" t="str">
        <f>VLOOKUP($D828,{"29 - Psychiatrie (Erwachsene)","BGI";"297 - stationsäquivalente Behandlung in der Erwachsenenpsychiatrie (29)","BGI";"30 - Kinder- und Jugendpsychiatrie","BGII";"307 - stationsäquivalente Behandlung in der Kinder- und Jugendpsychiatrie (30)","BGII";"31 - Psychosomatik","BGI";"","LEER";0,"Leer"},2,0)</f>
        <v>LEER</v>
      </c>
      <c r="AA828" s="8" t="str">
        <f t="shared" si="114"/>
        <v>Stationen</v>
      </c>
    </row>
    <row r="829" spans="2:27" ht="15" customHeight="1" x14ac:dyDescent="0.25">
      <c r="B829" s="76" t="str">
        <f t="shared" ref="B829:B892" si="116">IF(SUM(S829:X829)&lt;6,"!!!","")</f>
        <v>!!!</v>
      </c>
      <c r="C829" s="310" t="str">
        <f>IF(LEN($E829)&gt;0,VLOOKUP(TEXT($E829,0),'Angaben Stationen'!$E$14:$V$215,17,0),"")</f>
        <v/>
      </c>
      <c r="D829" s="254" t="str">
        <f>IF(LEN($E829)&gt;0,VLOOKUP(TEXT($E829,0),'Angaben Stationen'!$E$14:$V$215,18,0),"")</f>
        <v/>
      </c>
      <c r="E829" s="344"/>
      <c r="F829" s="256"/>
      <c r="G829" s="256"/>
      <c r="H829" s="307"/>
      <c r="I829" s="183"/>
      <c r="R829" s="8">
        <f t="shared" si="109"/>
        <v>0</v>
      </c>
      <c r="S829" s="8">
        <f>VLOOKUP($D829,{"29 - Psychiatrie (Erwachsene)",1;"30 - Kinder- und Jugendpsychiatrie",1;"297 - stationsäquivalente Behandlung in der Erwachsenenpsychiatrie (29)",1;"307 - stationsäquivalente Behandlung in der Kinder- und Jugendpsychiatrie (30)",1;"31 - Psychosomatik",1;"",0;0,0},2,0)</f>
        <v>0</v>
      </c>
      <c r="T829" s="8">
        <f t="shared" si="115"/>
        <v>0</v>
      </c>
      <c r="U829" s="8">
        <f t="shared" ref="U829:U892" si="117">IF($E829&lt;&gt;0,1,0)</f>
        <v>0</v>
      </c>
      <c r="V829" s="8">
        <f t="shared" si="110"/>
        <v>0</v>
      </c>
      <c r="W829" s="8">
        <f t="shared" si="111"/>
        <v>0</v>
      </c>
      <c r="X829" s="8">
        <f t="shared" si="112"/>
        <v>0</v>
      </c>
      <c r="Y829" s="8" t="str">
        <f t="shared" si="113"/>
        <v/>
      </c>
      <c r="Z829" s="8" t="str">
        <f>VLOOKUP($D829,{"29 - Psychiatrie (Erwachsene)","BGI";"297 - stationsäquivalente Behandlung in der Erwachsenenpsychiatrie (29)","BGI";"30 - Kinder- und Jugendpsychiatrie","BGII";"307 - stationsäquivalente Behandlung in der Kinder- und Jugendpsychiatrie (30)","BGII";"31 - Psychosomatik","BGI";"","LEER";0,"Leer"},2,0)</f>
        <v>LEER</v>
      </c>
      <c r="AA829" s="8" t="str">
        <f t="shared" si="114"/>
        <v>Stationen</v>
      </c>
    </row>
    <row r="830" spans="2:27" ht="15" customHeight="1" x14ac:dyDescent="0.25">
      <c r="B830" s="76" t="str">
        <f t="shared" si="116"/>
        <v>!!!</v>
      </c>
      <c r="C830" s="310" t="str">
        <f>IF(LEN($E830)&gt;0,VLOOKUP(TEXT($E830,0),'Angaben Stationen'!$E$14:$V$215,17,0),"")</f>
        <v/>
      </c>
      <c r="D830" s="254" t="str">
        <f>IF(LEN($E830)&gt;0,VLOOKUP(TEXT($E830,0),'Angaben Stationen'!$E$14:$V$215,18,0),"")</f>
        <v/>
      </c>
      <c r="E830" s="344"/>
      <c r="F830" s="256"/>
      <c r="G830" s="256"/>
      <c r="H830" s="307"/>
      <c r="I830" s="183"/>
      <c r="R830" s="8">
        <f t="shared" si="109"/>
        <v>0</v>
      </c>
      <c r="S830" s="8">
        <f>VLOOKUP($D830,{"29 - Psychiatrie (Erwachsene)",1;"30 - Kinder- und Jugendpsychiatrie",1;"297 - stationsäquivalente Behandlung in der Erwachsenenpsychiatrie (29)",1;"307 - stationsäquivalente Behandlung in der Kinder- und Jugendpsychiatrie (30)",1;"31 - Psychosomatik",1;"",0;0,0},2,0)</f>
        <v>0</v>
      </c>
      <c r="T830" s="8">
        <f t="shared" si="115"/>
        <v>0</v>
      </c>
      <c r="U830" s="8">
        <f t="shared" si="117"/>
        <v>0</v>
      </c>
      <c r="V830" s="8">
        <f t="shared" si="110"/>
        <v>0</v>
      </c>
      <c r="W830" s="8">
        <f t="shared" si="111"/>
        <v>0</v>
      </c>
      <c r="X830" s="8">
        <f t="shared" si="112"/>
        <v>0</v>
      </c>
      <c r="Y830" s="8" t="str">
        <f t="shared" si="113"/>
        <v/>
      </c>
      <c r="Z830" s="8" t="str">
        <f>VLOOKUP($D830,{"29 - Psychiatrie (Erwachsene)","BGI";"297 - stationsäquivalente Behandlung in der Erwachsenenpsychiatrie (29)","BGI";"30 - Kinder- und Jugendpsychiatrie","BGII";"307 - stationsäquivalente Behandlung in der Kinder- und Jugendpsychiatrie (30)","BGII";"31 - Psychosomatik","BGI";"","LEER";0,"Leer"},2,0)</f>
        <v>LEER</v>
      </c>
      <c r="AA830" s="8" t="str">
        <f t="shared" si="114"/>
        <v>Stationen</v>
      </c>
    </row>
    <row r="831" spans="2:27" ht="15" customHeight="1" x14ac:dyDescent="0.25">
      <c r="B831" s="76" t="str">
        <f t="shared" si="116"/>
        <v>!!!</v>
      </c>
      <c r="C831" s="310" t="str">
        <f>IF(LEN($E831)&gt;0,VLOOKUP(TEXT($E831,0),'Angaben Stationen'!$E$14:$V$215,17,0),"")</f>
        <v/>
      </c>
      <c r="D831" s="254" t="str">
        <f>IF(LEN($E831)&gt;0,VLOOKUP(TEXT($E831,0),'Angaben Stationen'!$E$14:$V$215,18,0),"")</f>
        <v/>
      </c>
      <c r="E831" s="344"/>
      <c r="F831" s="256"/>
      <c r="G831" s="256"/>
      <c r="H831" s="307"/>
      <c r="I831" s="183"/>
      <c r="R831" s="8">
        <f t="shared" si="109"/>
        <v>0</v>
      </c>
      <c r="S831" s="8">
        <f>VLOOKUP($D831,{"29 - Psychiatrie (Erwachsene)",1;"30 - Kinder- und Jugendpsychiatrie",1;"297 - stationsäquivalente Behandlung in der Erwachsenenpsychiatrie (29)",1;"307 - stationsäquivalente Behandlung in der Kinder- und Jugendpsychiatrie (30)",1;"31 - Psychosomatik",1;"",0;0,0},2,0)</f>
        <v>0</v>
      </c>
      <c r="T831" s="8">
        <f t="shared" si="115"/>
        <v>0</v>
      </c>
      <c r="U831" s="8">
        <f t="shared" si="117"/>
        <v>0</v>
      </c>
      <c r="V831" s="8">
        <f t="shared" si="110"/>
        <v>0</v>
      </c>
      <c r="W831" s="8">
        <f t="shared" si="111"/>
        <v>0</v>
      </c>
      <c r="X831" s="8">
        <f t="shared" si="112"/>
        <v>0</v>
      </c>
      <c r="Y831" s="8" t="str">
        <f t="shared" si="113"/>
        <v/>
      </c>
      <c r="Z831" s="8" t="str">
        <f>VLOOKUP($D831,{"29 - Psychiatrie (Erwachsene)","BGI";"297 - stationsäquivalente Behandlung in der Erwachsenenpsychiatrie (29)","BGI";"30 - Kinder- und Jugendpsychiatrie","BGII";"307 - stationsäquivalente Behandlung in der Kinder- und Jugendpsychiatrie (30)","BGII";"31 - Psychosomatik","BGI";"","LEER";0,"Leer"},2,0)</f>
        <v>LEER</v>
      </c>
      <c r="AA831" s="8" t="str">
        <f t="shared" si="114"/>
        <v>Stationen</v>
      </c>
    </row>
    <row r="832" spans="2:27" ht="15" customHeight="1" x14ac:dyDescent="0.25">
      <c r="B832" s="76" t="str">
        <f t="shared" si="116"/>
        <v>!!!</v>
      </c>
      <c r="C832" s="310" t="str">
        <f>IF(LEN($E832)&gt;0,VLOOKUP(TEXT($E832,0),'Angaben Stationen'!$E$14:$V$215,17,0),"")</f>
        <v/>
      </c>
      <c r="D832" s="254" t="str">
        <f>IF(LEN($E832)&gt;0,VLOOKUP(TEXT($E832,0),'Angaben Stationen'!$E$14:$V$215,18,0),"")</f>
        <v/>
      </c>
      <c r="E832" s="344"/>
      <c r="F832" s="256"/>
      <c r="G832" s="256"/>
      <c r="H832" s="307"/>
      <c r="I832" s="183"/>
      <c r="R832" s="8">
        <f t="shared" si="109"/>
        <v>0</v>
      </c>
      <c r="S832" s="8">
        <f>VLOOKUP($D832,{"29 - Psychiatrie (Erwachsene)",1;"30 - Kinder- und Jugendpsychiatrie",1;"297 - stationsäquivalente Behandlung in der Erwachsenenpsychiatrie (29)",1;"307 - stationsäquivalente Behandlung in der Kinder- und Jugendpsychiatrie (30)",1;"31 - Psychosomatik",1;"",0;0,0},2,0)</f>
        <v>0</v>
      </c>
      <c r="T832" s="8">
        <f t="shared" si="115"/>
        <v>0</v>
      </c>
      <c r="U832" s="8">
        <f t="shared" si="117"/>
        <v>0</v>
      </c>
      <c r="V832" s="8">
        <f t="shared" si="110"/>
        <v>0</v>
      </c>
      <c r="W832" s="8">
        <f t="shared" si="111"/>
        <v>0</v>
      </c>
      <c r="X832" s="8">
        <f t="shared" si="112"/>
        <v>0</v>
      </c>
      <c r="Y832" s="8" t="str">
        <f t="shared" si="113"/>
        <v/>
      </c>
      <c r="Z832" s="8" t="str">
        <f>VLOOKUP($D832,{"29 - Psychiatrie (Erwachsene)","BGI";"297 - stationsäquivalente Behandlung in der Erwachsenenpsychiatrie (29)","BGI";"30 - Kinder- und Jugendpsychiatrie","BGII";"307 - stationsäquivalente Behandlung in der Kinder- und Jugendpsychiatrie (30)","BGII";"31 - Psychosomatik","BGI";"","LEER";0,"Leer"},2,0)</f>
        <v>LEER</v>
      </c>
      <c r="AA832" s="8" t="str">
        <f t="shared" si="114"/>
        <v>Stationen</v>
      </c>
    </row>
    <row r="833" spans="2:27" ht="15" customHeight="1" x14ac:dyDescent="0.25">
      <c r="B833" s="76" t="str">
        <f t="shared" si="116"/>
        <v>!!!</v>
      </c>
      <c r="C833" s="310" t="str">
        <f>IF(LEN($E833)&gt;0,VLOOKUP(TEXT($E833,0),'Angaben Stationen'!$E$14:$V$215,17,0),"")</f>
        <v/>
      </c>
      <c r="D833" s="254" t="str">
        <f>IF(LEN($E833)&gt;0,VLOOKUP(TEXT($E833,0),'Angaben Stationen'!$E$14:$V$215,18,0),"")</f>
        <v/>
      </c>
      <c r="E833" s="344"/>
      <c r="F833" s="256"/>
      <c r="G833" s="256"/>
      <c r="H833" s="307"/>
      <c r="I833" s="183"/>
      <c r="R833" s="8">
        <f t="shared" si="109"/>
        <v>0</v>
      </c>
      <c r="S833" s="8">
        <f>VLOOKUP($D833,{"29 - Psychiatrie (Erwachsene)",1;"30 - Kinder- und Jugendpsychiatrie",1;"297 - stationsäquivalente Behandlung in der Erwachsenenpsychiatrie (29)",1;"307 - stationsäquivalente Behandlung in der Kinder- und Jugendpsychiatrie (30)",1;"31 - Psychosomatik",1;"",0;0,0},2,0)</f>
        <v>0</v>
      </c>
      <c r="T833" s="8">
        <f t="shared" si="115"/>
        <v>0</v>
      </c>
      <c r="U833" s="8">
        <f t="shared" si="117"/>
        <v>0</v>
      </c>
      <c r="V833" s="8">
        <f t="shared" si="110"/>
        <v>0</v>
      </c>
      <c r="W833" s="8">
        <f t="shared" si="111"/>
        <v>0</v>
      </c>
      <c r="X833" s="8">
        <f t="shared" si="112"/>
        <v>0</v>
      </c>
      <c r="Y833" s="8" t="str">
        <f t="shared" si="113"/>
        <v/>
      </c>
      <c r="Z833" s="8" t="str">
        <f>VLOOKUP($D833,{"29 - Psychiatrie (Erwachsene)","BGI";"297 - stationsäquivalente Behandlung in der Erwachsenenpsychiatrie (29)","BGI";"30 - Kinder- und Jugendpsychiatrie","BGII";"307 - stationsäquivalente Behandlung in der Kinder- und Jugendpsychiatrie (30)","BGII";"31 - Psychosomatik","BGI";"","LEER";0,"Leer"},2,0)</f>
        <v>LEER</v>
      </c>
      <c r="AA833" s="8" t="str">
        <f t="shared" si="114"/>
        <v>Stationen</v>
      </c>
    </row>
    <row r="834" spans="2:27" ht="15" customHeight="1" x14ac:dyDescent="0.25">
      <c r="B834" s="76" t="str">
        <f t="shared" si="116"/>
        <v>!!!</v>
      </c>
      <c r="C834" s="310" t="str">
        <f>IF(LEN($E834)&gt;0,VLOOKUP(TEXT($E834,0),'Angaben Stationen'!$E$14:$V$215,17,0),"")</f>
        <v/>
      </c>
      <c r="D834" s="254" t="str">
        <f>IF(LEN($E834)&gt;0,VLOOKUP(TEXT($E834,0),'Angaben Stationen'!$E$14:$V$215,18,0),"")</f>
        <v/>
      </c>
      <c r="E834" s="344"/>
      <c r="F834" s="256"/>
      <c r="G834" s="256"/>
      <c r="H834" s="307"/>
      <c r="I834" s="183"/>
      <c r="R834" s="8">
        <f t="shared" si="109"/>
        <v>0</v>
      </c>
      <c r="S834" s="8">
        <f>VLOOKUP($D834,{"29 - Psychiatrie (Erwachsene)",1;"30 - Kinder- und Jugendpsychiatrie",1;"297 - stationsäquivalente Behandlung in der Erwachsenenpsychiatrie (29)",1;"307 - stationsäquivalente Behandlung in der Kinder- und Jugendpsychiatrie (30)",1;"31 - Psychosomatik",1;"",0;0,0},2,0)</f>
        <v>0</v>
      </c>
      <c r="T834" s="8">
        <f t="shared" si="115"/>
        <v>0</v>
      </c>
      <c r="U834" s="8">
        <f t="shared" si="117"/>
        <v>0</v>
      </c>
      <c r="V834" s="8">
        <f t="shared" si="110"/>
        <v>0</v>
      </c>
      <c r="W834" s="8">
        <f t="shared" si="111"/>
        <v>0</v>
      </c>
      <c r="X834" s="8">
        <f t="shared" si="112"/>
        <v>0</v>
      </c>
      <c r="Y834" s="8" t="str">
        <f t="shared" si="113"/>
        <v/>
      </c>
      <c r="Z834" s="8" t="str">
        <f>VLOOKUP($D834,{"29 - Psychiatrie (Erwachsene)","BGI";"297 - stationsäquivalente Behandlung in der Erwachsenenpsychiatrie (29)","BGI";"30 - Kinder- und Jugendpsychiatrie","BGII";"307 - stationsäquivalente Behandlung in der Kinder- und Jugendpsychiatrie (30)","BGII";"31 - Psychosomatik","BGI";"","LEER";0,"Leer"},2,0)</f>
        <v>LEER</v>
      </c>
      <c r="AA834" s="8" t="str">
        <f t="shared" si="114"/>
        <v>Stationen</v>
      </c>
    </row>
    <row r="835" spans="2:27" ht="15" customHeight="1" x14ac:dyDescent="0.25">
      <c r="B835" s="76" t="str">
        <f t="shared" si="116"/>
        <v>!!!</v>
      </c>
      <c r="C835" s="310" t="str">
        <f>IF(LEN($E835)&gt;0,VLOOKUP(TEXT($E835,0),'Angaben Stationen'!$E$14:$V$215,17,0),"")</f>
        <v/>
      </c>
      <c r="D835" s="254" t="str">
        <f>IF(LEN($E835)&gt;0,VLOOKUP(TEXT($E835,0),'Angaben Stationen'!$E$14:$V$215,18,0),"")</f>
        <v/>
      </c>
      <c r="E835" s="344"/>
      <c r="F835" s="256"/>
      <c r="G835" s="256"/>
      <c r="H835" s="307"/>
      <c r="I835" s="183"/>
      <c r="R835" s="8">
        <f t="shared" si="109"/>
        <v>0</v>
      </c>
      <c r="S835" s="8">
        <f>VLOOKUP($D835,{"29 - Psychiatrie (Erwachsene)",1;"30 - Kinder- und Jugendpsychiatrie",1;"297 - stationsäquivalente Behandlung in der Erwachsenenpsychiatrie (29)",1;"307 - stationsäquivalente Behandlung in der Kinder- und Jugendpsychiatrie (30)",1;"31 - Psychosomatik",1;"",0;0,0},2,0)</f>
        <v>0</v>
      </c>
      <c r="T835" s="8">
        <f t="shared" si="115"/>
        <v>0</v>
      </c>
      <c r="U835" s="8">
        <f t="shared" si="117"/>
        <v>0</v>
      </c>
      <c r="V835" s="8">
        <f t="shared" si="110"/>
        <v>0</v>
      </c>
      <c r="W835" s="8">
        <f t="shared" si="111"/>
        <v>0</v>
      </c>
      <c r="X835" s="8">
        <f t="shared" si="112"/>
        <v>0</v>
      </c>
      <c r="Y835" s="8" t="str">
        <f t="shared" si="113"/>
        <v/>
      </c>
      <c r="Z835" s="8" t="str">
        <f>VLOOKUP($D835,{"29 - Psychiatrie (Erwachsene)","BGI";"297 - stationsäquivalente Behandlung in der Erwachsenenpsychiatrie (29)","BGI";"30 - Kinder- und Jugendpsychiatrie","BGII";"307 - stationsäquivalente Behandlung in der Kinder- und Jugendpsychiatrie (30)","BGII";"31 - Psychosomatik","BGI";"","LEER";0,"Leer"},2,0)</f>
        <v>LEER</v>
      </c>
      <c r="AA835" s="8" t="str">
        <f t="shared" si="114"/>
        <v>Stationen</v>
      </c>
    </row>
    <row r="836" spans="2:27" ht="15" customHeight="1" x14ac:dyDescent="0.25">
      <c r="B836" s="76" t="str">
        <f t="shared" si="116"/>
        <v>!!!</v>
      </c>
      <c r="C836" s="310" t="str">
        <f>IF(LEN($E836)&gt;0,VLOOKUP(TEXT($E836,0),'Angaben Stationen'!$E$14:$V$215,17,0),"")</f>
        <v/>
      </c>
      <c r="D836" s="254" t="str">
        <f>IF(LEN($E836)&gt;0,VLOOKUP(TEXT($E836,0),'Angaben Stationen'!$E$14:$V$215,18,0),"")</f>
        <v/>
      </c>
      <c r="E836" s="344"/>
      <c r="F836" s="256"/>
      <c r="G836" s="256"/>
      <c r="H836" s="307"/>
      <c r="I836" s="183"/>
      <c r="R836" s="8">
        <f t="shared" si="109"/>
        <v>0</v>
      </c>
      <c r="S836" s="8">
        <f>VLOOKUP($D836,{"29 - Psychiatrie (Erwachsene)",1;"30 - Kinder- und Jugendpsychiatrie",1;"297 - stationsäquivalente Behandlung in der Erwachsenenpsychiatrie (29)",1;"307 - stationsäquivalente Behandlung in der Kinder- und Jugendpsychiatrie (30)",1;"31 - Psychosomatik",1;"",0;0,0},2,0)</f>
        <v>0</v>
      </c>
      <c r="T836" s="8">
        <f t="shared" si="115"/>
        <v>0</v>
      </c>
      <c r="U836" s="8">
        <f t="shared" si="117"/>
        <v>0</v>
      </c>
      <c r="V836" s="8">
        <f t="shared" si="110"/>
        <v>0</v>
      </c>
      <c r="W836" s="8">
        <f t="shared" si="111"/>
        <v>0</v>
      </c>
      <c r="X836" s="8">
        <f t="shared" si="112"/>
        <v>0</v>
      </c>
      <c r="Y836" s="8" t="str">
        <f t="shared" si="113"/>
        <v/>
      </c>
      <c r="Z836" s="8" t="str">
        <f>VLOOKUP($D836,{"29 - Psychiatrie (Erwachsene)","BGI";"297 - stationsäquivalente Behandlung in der Erwachsenenpsychiatrie (29)","BGI";"30 - Kinder- und Jugendpsychiatrie","BGII";"307 - stationsäquivalente Behandlung in der Kinder- und Jugendpsychiatrie (30)","BGII";"31 - Psychosomatik","BGI";"","LEER";0,"Leer"},2,0)</f>
        <v>LEER</v>
      </c>
      <c r="AA836" s="8" t="str">
        <f t="shared" si="114"/>
        <v>Stationen</v>
      </c>
    </row>
    <row r="837" spans="2:27" ht="15" customHeight="1" x14ac:dyDescent="0.25">
      <c r="B837" s="76" t="str">
        <f t="shared" si="116"/>
        <v>!!!</v>
      </c>
      <c r="C837" s="310" t="str">
        <f>IF(LEN($E837)&gt;0,VLOOKUP(TEXT($E837,0),'Angaben Stationen'!$E$14:$V$215,17,0),"")</f>
        <v/>
      </c>
      <c r="D837" s="254" t="str">
        <f>IF(LEN($E837)&gt;0,VLOOKUP(TEXT($E837,0),'Angaben Stationen'!$E$14:$V$215,18,0),"")</f>
        <v/>
      </c>
      <c r="E837" s="344"/>
      <c r="F837" s="256"/>
      <c r="G837" s="256"/>
      <c r="H837" s="307"/>
      <c r="I837" s="183"/>
      <c r="R837" s="8">
        <f t="shared" si="109"/>
        <v>0</v>
      </c>
      <c r="S837" s="8">
        <f>VLOOKUP($D837,{"29 - Psychiatrie (Erwachsene)",1;"30 - Kinder- und Jugendpsychiatrie",1;"297 - stationsäquivalente Behandlung in der Erwachsenenpsychiatrie (29)",1;"307 - stationsäquivalente Behandlung in der Kinder- und Jugendpsychiatrie (30)",1;"31 - Psychosomatik",1;"",0;0,0},2,0)</f>
        <v>0</v>
      </c>
      <c r="T837" s="8">
        <f t="shared" si="115"/>
        <v>0</v>
      </c>
      <c r="U837" s="8">
        <f t="shared" si="117"/>
        <v>0</v>
      </c>
      <c r="V837" s="8">
        <f t="shared" si="110"/>
        <v>0</v>
      </c>
      <c r="W837" s="8">
        <f t="shared" si="111"/>
        <v>0</v>
      </c>
      <c r="X837" s="8">
        <f t="shared" si="112"/>
        <v>0</v>
      </c>
      <c r="Y837" s="8" t="str">
        <f t="shared" si="113"/>
        <v/>
      </c>
      <c r="Z837" s="8" t="str">
        <f>VLOOKUP($D837,{"29 - Psychiatrie (Erwachsene)","BGI";"297 - stationsäquivalente Behandlung in der Erwachsenenpsychiatrie (29)","BGI";"30 - Kinder- und Jugendpsychiatrie","BGII";"307 - stationsäquivalente Behandlung in der Kinder- und Jugendpsychiatrie (30)","BGII";"31 - Psychosomatik","BGI";"","LEER";0,"Leer"},2,0)</f>
        <v>LEER</v>
      </c>
      <c r="AA837" s="8" t="str">
        <f t="shared" si="114"/>
        <v>Stationen</v>
      </c>
    </row>
    <row r="838" spans="2:27" ht="15" customHeight="1" x14ac:dyDescent="0.25">
      <c r="B838" s="76" t="str">
        <f t="shared" si="116"/>
        <v>!!!</v>
      </c>
      <c r="C838" s="310" t="str">
        <f>IF(LEN($E838)&gt;0,VLOOKUP(TEXT($E838,0),'Angaben Stationen'!$E$14:$V$215,17,0),"")</f>
        <v/>
      </c>
      <c r="D838" s="254" t="str">
        <f>IF(LEN($E838)&gt;0,VLOOKUP(TEXT($E838,0),'Angaben Stationen'!$E$14:$V$215,18,0),"")</f>
        <v/>
      </c>
      <c r="E838" s="344"/>
      <c r="F838" s="256"/>
      <c r="G838" s="256"/>
      <c r="H838" s="307"/>
      <c r="I838" s="183"/>
      <c r="R838" s="8">
        <f t="shared" si="109"/>
        <v>0</v>
      </c>
      <c r="S838" s="8">
        <f>VLOOKUP($D838,{"29 - Psychiatrie (Erwachsene)",1;"30 - Kinder- und Jugendpsychiatrie",1;"297 - stationsäquivalente Behandlung in der Erwachsenenpsychiatrie (29)",1;"307 - stationsäquivalente Behandlung in der Kinder- und Jugendpsychiatrie (30)",1;"31 - Psychosomatik",1;"",0;0,0},2,0)</f>
        <v>0</v>
      </c>
      <c r="T838" s="8">
        <f t="shared" si="115"/>
        <v>0</v>
      </c>
      <c r="U838" s="8">
        <f t="shared" si="117"/>
        <v>0</v>
      </c>
      <c r="V838" s="8">
        <f t="shared" si="110"/>
        <v>0</v>
      </c>
      <c r="W838" s="8">
        <f t="shared" si="111"/>
        <v>0</v>
      </c>
      <c r="X838" s="8">
        <f t="shared" si="112"/>
        <v>0</v>
      </c>
      <c r="Y838" s="8" t="str">
        <f t="shared" si="113"/>
        <v/>
      </c>
      <c r="Z838" s="8" t="str">
        <f>VLOOKUP($D838,{"29 - Psychiatrie (Erwachsene)","BGI";"297 - stationsäquivalente Behandlung in der Erwachsenenpsychiatrie (29)","BGI";"30 - Kinder- und Jugendpsychiatrie","BGII";"307 - stationsäquivalente Behandlung in der Kinder- und Jugendpsychiatrie (30)","BGII";"31 - Psychosomatik","BGI";"","LEER";0,"Leer"},2,0)</f>
        <v>LEER</v>
      </c>
      <c r="AA838" s="8" t="str">
        <f t="shared" si="114"/>
        <v>Stationen</v>
      </c>
    </row>
    <row r="839" spans="2:27" ht="15" customHeight="1" x14ac:dyDescent="0.25">
      <c r="B839" s="76" t="str">
        <f t="shared" si="116"/>
        <v>!!!</v>
      </c>
      <c r="C839" s="310" t="str">
        <f>IF(LEN($E839)&gt;0,VLOOKUP(TEXT($E839,0),'Angaben Stationen'!$E$14:$V$215,17,0),"")</f>
        <v/>
      </c>
      <c r="D839" s="254" t="str">
        <f>IF(LEN($E839)&gt;0,VLOOKUP(TEXT($E839,0),'Angaben Stationen'!$E$14:$V$215,18,0),"")</f>
        <v/>
      </c>
      <c r="E839" s="344"/>
      <c r="F839" s="256"/>
      <c r="G839" s="256"/>
      <c r="H839" s="307"/>
      <c r="I839" s="183"/>
      <c r="R839" s="8">
        <f t="shared" si="109"/>
        <v>0</v>
      </c>
      <c r="S839" s="8">
        <f>VLOOKUP($D839,{"29 - Psychiatrie (Erwachsene)",1;"30 - Kinder- und Jugendpsychiatrie",1;"297 - stationsäquivalente Behandlung in der Erwachsenenpsychiatrie (29)",1;"307 - stationsäquivalente Behandlung in der Kinder- und Jugendpsychiatrie (30)",1;"31 - Psychosomatik",1;"",0;0,0},2,0)</f>
        <v>0</v>
      </c>
      <c r="T839" s="8">
        <f t="shared" si="115"/>
        <v>0</v>
      </c>
      <c r="U839" s="8">
        <f t="shared" si="117"/>
        <v>0</v>
      </c>
      <c r="V839" s="8">
        <f t="shared" si="110"/>
        <v>0</v>
      </c>
      <c r="W839" s="8">
        <f t="shared" si="111"/>
        <v>0</v>
      </c>
      <c r="X839" s="8">
        <f t="shared" si="112"/>
        <v>0</v>
      </c>
      <c r="Y839" s="8" t="str">
        <f t="shared" si="113"/>
        <v/>
      </c>
      <c r="Z839" s="8" t="str">
        <f>VLOOKUP($D839,{"29 - Psychiatrie (Erwachsene)","BGI";"297 - stationsäquivalente Behandlung in der Erwachsenenpsychiatrie (29)","BGI";"30 - Kinder- und Jugendpsychiatrie","BGII";"307 - stationsäquivalente Behandlung in der Kinder- und Jugendpsychiatrie (30)","BGII";"31 - Psychosomatik","BGI";"","LEER";0,"Leer"},2,0)</f>
        <v>LEER</v>
      </c>
      <c r="AA839" s="8" t="str">
        <f t="shared" si="114"/>
        <v>Stationen</v>
      </c>
    </row>
    <row r="840" spans="2:27" ht="15" customHeight="1" x14ac:dyDescent="0.25">
      <c r="B840" s="76" t="str">
        <f t="shared" si="116"/>
        <v>!!!</v>
      </c>
      <c r="C840" s="310" t="str">
        <f>IF(LEN($E840)&gt;0,VLOOKUP(TEXT($E840,0),'Angaben Stationen'!$E$14:$V$215,17,0),"")</f>
        <v/>
      </c>
      <c r="D840" s="254" t="str">
        <f>IF(LEN($E840)&gt;0,VLOOKUP(TEXT($E840,0),'Angaben Stationen'!$E$14:$V$215,18,0),"")</f>
        <v/>
      </c>
      <c r="E840" s="344"/>
      <c r="F840" s="256"/>
      <c r="G840" s="256"/>
      <c r="H840" s="307"/>
      <c r="I840" s="183"/>
      <c r="R840" s="8">
        <f t="shared" si="109"/>
        <v>0</v>
      </c>
      <c r="S840" s="8">
        <f>VLOOKUP($D840,{"29 - Psychiatrie (Erwachsene)",1;"30 - Kinder- und Jugendpsychiatrie",1;"297 - stationsäquivalente Behandlung in der Erwachsenenpsychiatrie (29)",1;"307 - stationsäquivalente Behandlung in der Kinder- und Jugendpsychiatrie (30)",1;"31 - Psychosomatik",1;"",0;0,0},2,0)</f>
        <v>0</v>
      </c>
      <c r="T840" s="8">
        <f t="shared" si="115"/>
        <v>0</v>
      </c>
      <c r="U840" s="8">
        <f t="shared" si="117"/>
        <v>0</v>
      </c>
      <c r="V840" s="8">
        <f t="shared" si="110"/>
        <v>0</v>
      </c>
      <c r="W840" s="8">
        <f t="shared" si="111"/>
        <v>0</v>
      </c>
      <c r="X840" s="8">
        <f t="shared" si="112"/>
        <v>0</v>
      </c>
      <c r="Y840" s="8" t="str">
        <f t="shared" si="113"/>
        <v/>
      </c>
      <c r="Z840" s="8" t="str">
        <f>VLOOKUP($D840,{"29 - Psychiatrie (Erwachsene)","BGI";"297 - stationsäquivalente Behandlung in der Erwachsenenpsychiatrie (29)","BGI";"30 - Kinder- und Jugendpsychiatrie","BGII";"307 - stationsäquivalente Behandlung in der Kinder- und Jugendpsychiatrie (30)","BGII";"31 - Psychosomatik","BGI";"","LEER";0,"Leer"},2,0)</f>
        <v>LEER</v>
      </c>
      <c r="AA840" s="8" t="str">
        <f t="shared" si="114"/>
        <v>Stationen</v>
      </c>
    </row>
    <row r="841" spans="2:27" ht="15" customHeight="1" x14ac:dyDescent="0.25">
      <c r="B841" s="76" t="str">
        <f t="shared" si="116"/>
        <v>!!!</v>
      </c>
      <c r="C841" s="310" t="str">
        <f>IF(LEN($E841)&gt;0,VLOOKUP(TEXT($E841,0),'Angaben Stationen'!$E$14:$V$215,17,0),"")</f>
        <v/>
      </c>
      <c r="D841" s="254" t="str">
        <f>IF(LEN($E841)&gt;0,VLOOKUP(TEXT($E841,0),'Angaben Stationen'!$E$14:$V$215,18,0),"")</f>
        <v/>
      </c>
      <c r="E841" s="344"/>
      <c r="F841" s="256"/>
      <c r="G841" s="256"/>
      <c r="H841" s="307"/>
      <c r="I841" s="183"/>
      <c r="R841" s="8">
        <f t="shared" si="109"/>
        <v>0</v>
      </c>
      <c r="S841" s="8">
        <f>VLOOKUP($D841,{"29 - Psychiatrie (Erwachsene)",1;"30 - Kinder- und Jugendpsychiatrie",1;"297 - stationsäquivalente Behandlung in der Erwachsenenpsychiatrie (29)",1;"307 - stationsäquivalente Behandlung in der Kinder- und Jugendpsychiatrie (30)",1;"31 - Psychosomatik",1;"",0;0,0},2,0)</f>
        <v>0</v>
      </c>
      <c r="T841" s="8">
        <f t="shared" si="115"/>
        <v>0</v>
      </c>
      <c r="U841" s="8">
        <f t="shared" si="117"/>
        <v>0</v>
      </c>
      <c r="V841" s="8">
        <f t="shared" si="110"/>
        <v>0</v>
      </c>
      <c r="W841" s="8">
        <f t="shared" si="111"/>
        <v>0</v>
      </c>
      <c r="X841" s="8">
        <f t="shared" si="112"/>
        <v>0</v>
      </c>
      <c r="Y841" s="8" t="str">
        <f t="shared" si="113"/>
        <v/>
      </c>
      <c r="Z841" s="8" t="str">
        <f>VLOOKUP($D841,{"29 - Psychiatrie (Erwachsene)","BGI";"297 - stationsäquivalente Behandlung in der Erwachsenenpsychiatrie (29)","BGI";"30 - Kinder- und Jugendpsychiatrie","BGII";"307 - stationsäquivalente Behandlung in der Kinder- und Jugendpsychiatrie (30)","BGII";"31 - Psychosomatik","BGI";"","LEER";0,"Leer"},2,0)</f>
        <v>LEER</v>
      </c>
      <c r="AA841" s="8" t="str">
        <f t="shared" si="114"/>
        <v>Stationen</v>
      </c>
    </row>
    <row r="842" spans="2:27" ht="15" customHeight="1" x14ac:dyDescent="0.25">
      <c r="B842" s="76" t="str">
        <f t="shared" si="116"/>
        <v>!!!</v>
      </c>
      <c r="C842" s="310" t="str">
        <f>IF(LEN($E842)&gt;0,VLOOKUP(TEXT($E842,0),'Angaben Stationen'!$E$14:$V$215,17,0),"")</f>
        <v/>
      </c>
      <c r="D842" s="254" t="str">
        <f>IF(LEN($E842)&gt;0,VLOOKUP(TEXT($E842,0),'Angaben Stationen'!$E$14:$V$215,18,0),"")</f>
        <v/>
      </c>
      <c r="E842" s="344"/>
      <c r="F842" s="256"/>
      <c r="G842" s="256"/>
      <c r="H842" s="307"/>
      <c r="I842" s="183"/>
      <c r="R842" s="8">
        <f t="shared" si="109"/>
        <v>0</v>
      </c>
      <c r="S842" s="8">
        <f>VLOOKUP($D842,{"29 - Psychiatrie (Erwachsene)",1;"30 - Kinder- und Jugendpsychiatrie",1;"297 - stationsäquivalente Behandlung in der Erwachsenenpsychiatrie (29)",1;"307 - stationsäquivalente Behandlung in der Kinder- und Jugendpsychiatrie (30)",1;"31 - Psychosomatik",1;"",0;0,0},2,0)</f>
        <v>0</v>
      </c>
      <c r="T842" s="8">
        <f t="shared" si="115"/>
        <v>0</v>
      </c>
      <c r="U842" s="8">
        <f t="shared" si="117"/>
        <v>0</v>
      </c>
      <c r="V842" s="8">
        <f t="shared" si="110"/>
        <v>0</v>
      </c>
      <c r="W842" s="8">
        <f t="shared" si="111"/>
        <v>0</v>
      </c>
      <c r="X842" s="8">
        <f t="shared" si="112"/>
        <v>0</v>
      </c>
      <c r="Y842" s="8" t="str">
        <f t="shared" si="113"/>
        <v/>
      </c>
      <c r="Z842" s="8" t="str">
        <f>VLOOKUP($D842,{"29 - Psychiatrie (Erwachsene)","BGI";"297 - stationsäquivalente Behandlung in der Erwachsenenpsychiatrie (29)","BGI";"30 - Kinder- und Jugendpsychiatrie","BGII";"307 - stationsäquivalente Behandlung in der Kinder- und Jugendpsychiatrie (30)","BGII";"31 - Psychosomatik","BGI";"","LEER";0,"Leer"},2,0)</f>
        <v>LEER</v>
      </c>
      <c r="AA842" s="8" t="str">
        <f t="shared" si="114"/>
        <v>Stationen</v>
      </c>
    </row>
    <row r="843" spans="2:27" ht="15" customHeight="1" x14ac:dyDescent="0.25">
      <c r="B843" s="76" t="str">
        <f t="shared" si="116"/>
        <v>!!!</v>
      </c>
      <c r="C843" s="310" t="str">
        <f>IF(LEN($E843)&gt;0,VLOOKUP(TEXT($E843,0),'Angaben Stationen'!$E$14:$V$215,17,0),"")</f>
        <v/>
      </c>
      <c r="D843" s="254" t="str">
        <f>IF(LEN($E843)&gt;0,VLOOKUP(TEXT($E843,0),'Angaben Stationen'!$E$14:$V$215,18,0),"")</f>
        <v/>
      </c>
      <c r="E843" s="344"/>
      <c r="F843" s="256"/>
      <c r="G843" s="256"/>
      <c r="H843" s="307"/>
      <c r="I843" s="183"/>
      <c r="R843" s="8">
        <f t="shared" si="109"/>
        <v>0</v>
      </c>
      <c r="S843" s="8">
        <f>VLOOKUP($D843,{"29 - Psychiatrie (Erwachsene)",1;"30 - Kinder- und Jugendpsychiatrie",1;"297 - stationsäquivalente Behandlung in der Erwachsenenpsychiatrie (29)",1;"307 - stationsäquivalente Behandlung in der Kinder- und Jugendpsychiatrie (30)",1;"31 - Psychosomatik",1;"",0;0,0},2,0)</f>
        <v>0</v>
      </c>
      <c r="T843" s="8">
        <f t="shared" si="115"/>
        <v>0</v>
      </c>
      <c r="U843" s="8">
        <f t="shared" si="117"/>
        <v>0</v>
      </c>
      <c r="V843" s="8">
        <f t="shared" si="110"/>
        <v>0</v>
      </c>
      <c r="W843" s="8">
        <f t="shared" si="111"/>
        <v>0</v>
      </c>
      <c r="X843" s="8">
        <f t="shared" si="112"/>
        <v>0</v>
      </c>
      <c r="Y843" s="8" t="str">
        <f t="shared" si="113"/>
        <v/>
      </c>
      <c r="Z843" s="8" t="str">
        <f>VLOOKUP($D843,{"29 - Psychiatrie (Erwachsene)","BGI";"297 - stationsäquivalente Behandlung in der Erwachsenenpsychiatrie (29)","BGI";"30 - Kinder- und Jugendpsychiatrie","BGII";"307 - stationsäquivalente Behandlung in der Kinder- und Jugendpsychiatrie (30)","BGII";"31 - Psychosomatik","BGI";"","LEER";0,"Leer"},2,0)</f>
        <v>LEER</v>
      </c>
      <c r="AA843" s="8" t="str">
        <f t="shared" si="114"/>
        <v>Stationen</v>
      </c>
    </row>
    <row r="844" spans="2:27" ht="15" customHeight="1" x14ac:dyDescent="0.25">
      <c r="B844" s="76" t="str">
        <f t="shared" si="116"/>
        <v>!!!</v>
      </c>
      <c r="C844" s="310" t="str">
        <f>IF(LEN($E844)&gt;0,VLOOKUP(TEXT($E844,0),'Angaben Stationen'!$E$14:$V$215,17,0),"")</f>
        <v/>
      </c>
      <c r="D844" s="254" t="str">
        <f>IF(LEN($E844)&gt;0,VLOOKUP(TEXT($E844,0),'Angaben Stationen'!$E$14:$V$215,18,0),"")</f>
        <v/>
      </c>
      <c r="E844" s="344"/>
      <c r="F844" s="256"/>
      <c r="G844" s="256"/>
      <c r="H844" s="307"/>
      <c r="I844" s="183"/>
      <c r="R844" s="8">
        <f t="shared" si="109"/>
        <v>0</v>
      </c>
      <c r="S844" s="8">
        <f>VLOOKUP($D844,{"29 - Psychiatrie (Erwachsene)",1;"30 - Kinder- und Jugendpsychiatrie",1;"297 - stationsäquivalente Behandlung in der Erwachsenenpsychiatrie (29)",1;"307 - stationsäquivalente Behandlung in der Kinder- und Jugendpsychiatrie (30)",1;"31 - Psychosomatik",1;"",0;0,0},2,0)</f>
        <v>0</v>
      </c>
      <c r="T844" s="8">
        <f t="shared" si="115"/>
        <v>0</v>
      </c>
      <c r="U844" s="8">
        <f t="shared" si="117"/>
        <v>0</v>
      </c>
      <c r="V844" s="8">
        <f t="shared" si="110"/>
        <v>0</v>
      </c>
      <c r="W844" s="8">
        <f t="shared" si="111"/>
        <v>0</v>
      </c>
      <c r="X844" s="8">
        <f t="shared" si="112"/>
        <v>0</v>
      </c>
      <c r="Y844" s="8" t="str">
        <f t="shared" si="113"/>
        <v/>
      </c>
      <c r="Z844" s="8" t="str">
        <f>VLOOKUP($D844,{"29 - Psychiatrie (Erwachsene)","BGI";"297 - stationsäquivalente Behandlung in der Erwachsenenpsychiatrie (29)","BGI";"30 - Kinder- und Jugendpsychiatrie","BGII";"307 - stationsäquivalente Behandlung in der Kinder- und Jugendpsychiatrie (30)","BGII";"31 - Psychosomatik","BGI";"","LEER";0,"Leer"},2,0)</f>
        <v>LEER</v>
      </c>
      <c r="AA844" s="8" t="str">
        <f t="shared" si="114"/>
        <v>Stationen</v>
      </c>
    </row>
    <row r="845" spans="2:27" ht="15" customHeight="1" x14ac:dyDescent="0.25">
      <c r="B845" s="76" t="str">
        <f t="shared" si="116"/>
        <v>!!!</v>
      </c>
      <c r="C845" s="310" t="str">
        <f>IF(LEN($E845)&gt;0,VLOOKUP(TEXT($E845,0),'Angaben Stationen'!$E$14:$V$215,17,0),"")</f>
        <v/>
      </c>
      <c r="D845" s="254" t="str">
        <f>IF(LEN($E845)&gt;0,VLOOKUP(TEXT($E845,0),'Angaben Stationen'!$E$14:$V$215,18,0),"")</f>
        <v/>
      </c>
      <c r="E845" s="344"/>
      <c r="F845" s="256"/>
      <c r="G845" s="256"/>
      <c r="H845" s="307"/>
      <c r="I845" s="183"/>
      <c r="R845" s="8">
        <f t="shared" si="109"/>
        <v>0</v>
      </c>
      <c r="S845" s="8">
        <f>VLOOKUP($D845,{"29 - Psychiatrie (Erwachsene)",1;"30 - Kinder- und Jugendpsychiatrie",1;"297 - stationsäquivalente Behandlung in der Erwachsenenpsychiatrie (29)",1;"307 - stationsäquivalente Behandlung in der Kinder- und Jugendpsychiatrie (30)",1;"31 - Psychosomatik",1;"",0;0,0},2,0)</f>
        <v>0</v>
      </c>
      <c r="T845" s="8">
        <f t="shared" si="115"/>
        <v>0</v>
      </c>
      <c r="U845" s="8">
        <f t="shared" si="117"/>
        <v>0</v>
      </c>
      <c r="V845" s="8">
        <f t="shared" si="110"/>
        <v>0</v>
      </c>
      <c r="W845" s="8">
        <f t="shared" si="111"/>
        <v>0</v>
      </c>
      <c r="X845" s="8">
        <f t="shared" si="112"/>
        <v>0</v>
      </c>
      <c r="Y845" s="8" t="str">
        <f t="shared" si="113"/>
        <v/>
      </c>
      <c r="Z845" s="8" t="str">
        <f>VLOOKUP($D845,{"29 - Psychiatrie (Erwachsene)","BGI";"297 - stationsäquivalente Behandlung in der Erwachsenenpsychiatrie (29)","BGI";"30 - Kinder- und Jugendpsychiatrie","BGII";"307 - stationsäquivalente Behandlung in der Kinder- und Jugendpsychiatrie (30)","BGII";"31 - Psychosomatik","BGI";"","LEER";0,"Leer"},2,0)</f>
        <v>LEER</v>
      </c>
      <c r="AA845" s="8" t="str">
        <f t="shared" si="114"/>
        <v>Stationen</v>
      </c>
    </row>
    <row r="846" spans="2:27" ht="15" customHeight="1" x14ac:dyDescent="0.25">
      <c r="B846" s="76" t="str">
        <f t="shared" si="116"/>
        <v>!!!</v>
      </c>
      <c r="C846" s="310" t="str">
        <f>IF(LEN($E846)&gt;0,VLOOKUP(TEXT($E846,0),'Angaben Stationen'!$E$14:$V$215,17,0),"")</f>
        <v/>
      </c>
      <c r="D846" s="254" t="str">
        <f>IF(LEN($E846)&gt;0,VLOOKUP(TEXT($E846,0),'Angaben Stationen'!$E$14:$V$215,18,0),"")</f>
        <v/>
      </c>
      <c r="E846" s="344"/>
      <c r="F846" s="256"/>
      <c r="G846" s="256"/>
      <c r="H846" s="307"/>
      <c r="I846" s="183"/>
      <c r="R846" s="8">
        <f t="shared" si="109"/>
        <v>0</v>
      </c>
      <c r="S846" s="8">
        <f>VLOOKUP($D846,{"29 - Psychiatrie (Erwachsene)",1;"30 - Kinder- und Jugendpsychiatrie",1;"297 - stationsäquivalente Behandlung in der Erwachsenenpsychiatrie (29)",1;"307 - stationsäquivalente Behandlung in der Kinder- und Jugendpsychiatrie (30)",1;"31 - Psychosomatik",1;"",0;0,0},2,0)</f>
        <v>0</v>
      </c>
      <c r="T846" s="8">
        <f t="shared" si="115"/>
        <v>0</v>
      </c>
      <c r="U846" s="8">
        <f t="shared" si="117"/>
        <v>0</v>
      </c>
      <c r="V846" s="8">
        <f t="shared" si="110"/>
        <v>0</v>
      </c>
      <c r="W846" s="8">
        <f t="shared" si="111"/>
        <v>0</v>
      </c>
      <c r="X846" s="8">
        <f t="shared" si="112"/>
        <v>0</v>
      </c>
      <c r="Y846" s="8" t="str">
        <f t="shared" si="113"/>
        <v/>
      </c>
      <c r="Z846" s="8" t="str">
        <f>VLOOKUP($D846,{"29 - Psychiatrie (Erwachsene)","BGI";"297 - stationsäquivalente Behandlung in der Erwachsenenpsychiatrie (29)","BGI";"30 - Kinder- und Jugendpsychiatrie","BGII";"307 - stationsäquivalente Behandlung in der Kinder- und Jugendpsychiatrie (30)","BGII";"31 - Psychosomatik","BGI";"","LEER";0,"Leer"},2,0)</f>
        <v>LEER</v>
      </c>
      <c r="AA846" s="8" t="str">
        <f t="shared" si="114"/>
        <v>Stationen</v>
      </c>
    </row>
    <row r="847" spans="2:27" ht="15" customHeight="1" x14ac:dyDescent="0.25">
      <c r="B847" s="76" t="str">
        <f t="shared" si="116"/>
        <v>!!!</v>
      </c>
      <c r="C847" s="310" t="str">
        <f>IF(LEN($E847)&gt;0,VLOOKUP(TEXT($E847,0),'Angaben Stationen'!$E$14:$V$215,17,0),"")</f>
        <v/>
      </c>
      <c r="D847" s="254" t="str">
        <f>IF(LEN($E847)&gt;0,VLOOKUP(TEXT($E847,0),'Angaben Stationen'!$E$14:$V$215,18,0),"")</f>
        <v/>
      </c>
      <c r="E847" s="344"/>
      <c r="F847" s="256"/>
      <c r="G847" s="256"/>
      <c r="H847" s="307"/>
      <c r="I847" s="183"/>
      <c r="R847" s="8">
        <f t="shared" si="109"/>
        <v>0</v>
      </c>
      <c r="S847" s="8">
        <f>VLOOKUP($D847,{"29 - Psychiatrie (Erwachsene)",1;"30 - Kinder- und Jugendpsychiatrie",1;"297 - stationsäquivalente Behandlung in der Erwachsenenpsychiatrie (29)",1;"307 - stationsäquivalente Behandlung in der Kinder- und Jugendpsychiatrie (30)",1;"31 - Psychosomatik",1;"",0;0,0},2,0)</f>
        <v>0</v>
      </c>
      <c r="T847" s="8">
        <f t="shared" si="115"/>
        <v>0</v>
      </c>
      <c r="U847" s="8">
        <f t="shared" si="117"/>
        <v>0</v>
      </c>
      <c r="V847" s="8">
        <f t="shared" si="110"/>
        <v>0</v>
      </c>
      <c r="W847" s="8">
        <f t="shared" si="111"/>
        <v>0</v>
      </c>
      <c r="X847" s="8">
        <f t="shared" si="112"/>
        <v>0</v>
      </c>
      <c r="Y847" s="8" t="str">
        <f t="shared" si="113"/>
        <v/>
      </c>
      <c r="Z847" s="8" t="str">
        <f>VLOOKUP($D847,{"29 - Psychiatrie (Erwachsene)","BGI";"297 - stationsäquivalente Behandlung in der Erwachsenenpsychiatrie (29)","BGI";"30 - Kinder- und Jugendpsychiatrie","BGII";"307 - stationsäquivalente Behandlung in der Kinder- und Jugendpsychiatrie (30)","BGII";"31 - Psychosomatik","BGI";"","LEER";0,"Leer"},2,0)</f>
        <v>LEER</v>
      </c>
      <c r="AA847" s="8" t="str">
        <f t="shared" si="114"/>
        <v>Stationen</v>
      </c>
    </row>
    <row r="848" spans="2:27" ht="15" customHeight="1" x14ac:dyDescent="0.25">
      <c r="B848" s="76" t="str">
        <f t="shared" si="116"/>
        <v>!!!</v>
      </c>
      <c r="C848" s="310" t="str">
        <f>IF(LEN($E848)&gt;0,VLOOKUP(TEXT($E848,0),'Angaben Stationen'!$E$14:$V$215,17,0),"")</f>
        <v/>
      </c>
      <c r="D848" s="254" t="str">
        <f>IF(LEN($E848)&gt;0,VLOOKUP(TEXT($E848,0),'Angaben Stationen'!$E$14:$V$215,18,0),"")</f>
        <v/>
      </c>
      <c r="E848" s="344"/>
      <c r="F848" s="256"/>
      <c r="G848" s="256"/>
      <c r="H848" s="307"/>
      <c r="I848" s="183"/>
      <c r="R848" s="8">
        <f t="shared" si="109"/>
        <v>0</v>
      </c>
      <c r="S848" s="8">
        <f>VLOOKUP($D848,{"29 - Psychiatrie (Erwachsene)",1;"30 - Kinder- und Jugendpsychiatrie",1;"297 - stationsäquivalente Behandlung in der Erwachsenenpsychiatrie (29)",1;"307 - stationsäquivalente Behandlung in der Kinder- und Jugendpsychiatrie (30)",1;"31 - Psychosomatik",1;"",0;0,0},2,0)</f>
        <v>0</v>
      </c>
      <c r="T848" s="8">
        <f t="shared" si="115"/>
        <v>0</v>
      </c>
      <c r="U848" s="8">
        <f t="shared" si="117"/>
        <v>0</v>
      </c>
      <c r="V848" s="8">
        <f t="shared" si="110"/>
        <v>0</v>
      </c>
      <c r="W848" s="8">
        <f t="shared" si="111"/>
        <v>0</v>
      </c>
      <c r="X848" s="8">
        <f t="shared" si="112"/>
        <v>0</v>
      </c>
      <c r="Y848" s="8" t="str">
        <f t="shared" si="113"/>
        <v/>
      </c>
      <c r="Z848" s="8" t="str">
        <f>VLOOKUP($D848,{"29 - Psychiatrie (Erwachsene)","BGI";"297 - stationsäquivalente Behandlung in der Erwachsenenpsychiatrie (29)","BGI";"30 - Kinder- und Jugendpsychiatrie","BGII";"307 - stationsäquivalente Behandlung in der Kinder- und Jugendpsychiatrie (30)","BGII";"31 - Psychosomatik","BGI";"","LEER";0,"Leer"},2,0)</f>
        <v>LEER</v>
      </c>
      <c r="AA848" s="8" t="str">
        <f t="shared" si="114"/>
        <v>Stationen</v>
      </c>
    </row>
    <row r="849" spans="2:27" ht="15" customHeight="1" x14ac:dyDescent="0.25">
      <c r="B849" s="76" t="str">
        <f t="shared" si="116"/>
        <v>!!!</v>
      </c>
      <c r="C849" s="310" t="str">
        <f>IF(LEN($E849)&gt;0,VLOOKUP(TEXT($E849,0),'Angaben Stationen'!$E$14:$V$215,17,0),"")</f>
        <v/>
      </c>
      <c r="D849" s="254" t="str">
        <f>IF(LEN($E849)&gt;0,VLOOKUP(TEXT($E849,0),'Angaben Stationen'!$E$14:$V$215,18,0),"")</f>
        <v/>
      </c>
      <c r="E849" s="344"/>
      <c r="F849" s="256"/>
      <c r="G849" s="256"/>
      <c r="H849" s="307"/>
      <c r="I849" s="183"/>
      <c r="R849" s="8">
        <f t="shared" si="109"/>
        <v>0</v>
      </c>
      <c r="S849" s="8">
        <f>VLOOKUP($D849,{"29 - Psychiatrie (Erwachsene)",1;"30 - Kinder- und Jugendpsychiatrie",1;"297 - stationsäquivalente Behandlung in der Erwachsenenpsychiatrie (29)",1;"307 - stationsäquivalente Behandlung in der Kinder- und Jugendpsychiatrie (30)",1;"31 - Psychosomatik",1;"",0;0,0},2,0)</f>
        <v>0</v>
      </c>
      <c r="T849" s="8">
        <f t="shared" si="115"/>
        <v>0</v>
      </c>
      <c r="U849" s="8">
        <f t="shared" si="117"/>
        <v>0</v>
      </c>
      <c r="V849" s="8">
        <f t="shared" si="110"/>
        <v>0</v>
      </c>
      <c r="W849" s="8">
        <f t="shared" si="111"/>
        <v>0</v>
      </c>
      <c r="X849" s="8">
        <f t="shared" si="112"/>
        <v>0</v>
      </c>
      <c r="Y849" s="8" t="str">
        <f t="shared" si="113"/>
        <v/>
      </c>
      <c r="Z849" s="8" t="str">
        <f>VLOOKUP($D849,{"29 - Psychiatrie (Erwachsene)","BGI";"297 - stationsäquivalente Behandlung in der Erwachsenenpsychiatrie (29)","BGI";"30 - Kinder- und Jugendpsychiatrie","BGII";"307 - stationsäquivalente Behandlung in der Kinder- und Jugendpsychiatrie (30)","BGII";"31 - Psychosomatik","BGI";"","LEER";0,"Leer"},2,0)</f>
        <v>LEER</v>
      </c>
      <c r="AA849" s="8" t="str">
        <f t="shared" si="114"/>
        <v>Stationen</v>
      </c>
    </row>
    <row r="850" spans="2:27" ht="15" customHeight="1" x14ac:dyDescent="0.25">
      <c r="B850" s="76" t="str">
        <f t="shared" si="116"/>
        <v>!!!</v>
      </c>
      <c r="C850" s="310" t="str">
        <f>IF(LEN($E850)&gt;0,VLOOKUP(TEXT($E850,0),'Angaben Stationen'!$E$14:$V$215,17,0),"")</f>
        <v/>
      </c>
      <c r="D850" s="254" t="str">
        <f>IF(LEN($E850)&gt;0,VLOOKUP(TEXT($E850,0),'Angaben Stationen'!$E$14:$V$215,18,0),"")</f>
        <v/>
      </c>
      <c r="E850" s="344"/>
      <c r="F850" s="256"/>
      <c r="G850" s="256"/>
      <c r="H850" s="307"/>
      <c r="I850" s="183"/>
      <c r="R850" s="8">
        <f t="shared" si="109"/>
        <v>0</v>
      </c>
      <c r="S850" s="8">
        <f>VLOOKUP($D850,{"29 - Psychiatrie (Erwachsene)",1;"30 - Kinder- und Jugendpsychiatrie",1;"297 - stationsäquivalente Behandlung in der Erwachsenenpsychiatrie (29)",1;"307 - stationsäquivalente Behandlung in der Kinder- und Jugendpsychiatrie (30)",1;"31 - Psychosomatik",1;"",0;0,0},2,0)</f>
        <v>0</v>
      </c>
      <c r="T850" s="8">
        <f t="shared" si="115"/>
        <v>0</v>
      </c>
      <c r="U850" s="8">
        <f t="shared" si="117"/>
        <v>0</v>
      </c>
      <c r="V850" s="8">
        <f t="shared" si="110"/>
        <v>0</v>
      </c>
      <c r="W850" s="8">
        <f t="shared" si="111"/>
        <v>0</v>
      </c>
      <c r="X850" s="8">
        <f t="shared" si="112"/>
        <v>0</v>
      </c>
      <c r="Y850" s="8" t="str">
        <f t="shared" si="113"/>
        <v/>
      </c>
      <c r="Z850" s="8" t="str">
        <f>VLOOKUP($D850,{"29 - Psychiatrie (Erwachsene)","BGI";"297 - stationsäquivalente Behandlung in der Erwachsenenpsychiatrie (29)","BGI";"30 - Kinder- und Jugendpsychiatrie","BGII";"307 - stationsäquivalente Behandlung in der Kinder- und Jugendpsychiatrie (30)","BGII";"31 - Psychosomatik","BGI";"","LEER";0,"Leer"},2,0)</f>
        <v>LEER</v>
      </c>
      <c r="AA850" s="8" t="str">
        <f t="shared" si="114"/>
        <v>Stationen</v>
      </c>
    </row>
    <row r="851" spans="2:27" ht="15" customHeight="1" x14ac:dyDescent="0.25">
      <c r="B851" s="76" t="str">
        <f t="shared" si="116"/>
        <v>!!!</v>
      </c>
      <c r="C851" s="310" t="str">
        <f>IF(LEN($E851)&gt;0,VLOOKUP(TEXT($E851,0),'Angaben Stationen'!$E$14:$V$215,17,0),"")</f>
        <v/>
      </c>
      <c r="D851" s="254" t="str">
        <f>IF(LEN($E851)&gt;0,VLOOKUP(TEXT($E851,0),'Angaben Stationen'!$E$14:$V$215,18,0),"")</f>
        <v/>
      </c>
      <c r="E851" s="344"/>
      <c r="F851" s="256"/>
      <c r="G851" s="256"/>
      <c r="H851" s="307"/>
      <c r="I851" s="183"/>
      <c r="R851" s="8">
        <f t="shared" si="109"/>
        <v>0</v>
      </c>
      <c r="S851" s="8">
        <f>VLOOKUP($D851,{"29 - Psychiatrie (Erwachsene)",1;"30 - Kinder- und Jugendpsychiatrie",1;"297 - stationsäquivalente Behandlung in der Erwachsenenpsychiatrie (29)",1;"307 - stationsäquivalente Behandlung in der Kinder- und Jugendpsychiatrie (30)",1;"31 - Psychosomatik",1;"",0;0,0},2,0)</f>
        <v>0</v>
      </c>
      <c r="T851" s="8">
        <f t="shared" si="115"/>
        <v>0</v>
      </c>
      <c r="U851" s="8">
        <f t="shared" si="117"/>
        <v>0</v>
      </c>
      <c r="V851" s="8">
        <f t="shared" si="110"/>
        <v>0</v>
      </c>
      <c r="W851" s="8">
        <f t="shared" si="111"/>
        <v>0</v>
      </c>
      <c r="X851" s="8">
        <f t="shared" si="112"/>
        <v>0</v>
      </c>
      <c r="Y851" s="8" t="str">
        <f t="shared" si="113"/>
        <v/>
      </c>
      <c r="Z851" s="8" t="str">
        <f>VLOOKUP($D851,{"29 - Psychiatrie (Erwachsene)","BGI";"297 - stationsäquivalente Behandlung in der Erwachsenenpsychiatrie (29)","BGI";"30 - Kinder- und Jugendpsychiatrie","BGII";"307 - stationsäquivalente Behandlung in der Kinder- und Jugendpsychiatrie (30)","BGII";"31 - Psychosomatik","BGI";"","LEER";0,"Leer"},2,0)</f>
        <v>LEER</v>
      </c>
      <c r="AA851" s="8" t="str">
        <f t="shared" si="114"/>
        <v>Stationen</v>
      </c>
    </row>
    <row r="852" spans="2:27" ht="15" customHeight="1" x14ac:dyDescent="0.25">
      <c r="B852" s="76" t="str">
        <f t="shared" si="116"/>
        <v>!!!</v>
      </c>
      <c r="C852" s="310" t="str">
        <f>IF(LEN($E852)&gt;0,VLOOKUP(TEXT($E852,0),'Angaben Stationen'!$E$14:$V$215,17,0),"")</f>
        <v/>
      </c>
      <c r="D852" s="254" t="str">
        <f>IF(LEN($E852)&gt;0,VLOOKUP(TEXT($E852,0),'Angaben Stationen'!$E$14:$V$215,18,0),"")</f>
        <v/>
      </c>
      <c r="E852" s="344"/>
      <c r="F852" s="256"/>
      <c r="G852" s="256"/>
      <c r="H852" s="307"/>
      <c r="I852" s="183"/>
      <c r="R852" s="8">
        <f t="shared" si="109"/>
        <v>0</v>
      </c>
      <c r="S852" s="8">
        <f>VLOOKUP($D852,{"29 - Psychiatrie (Erwachsene)",1;"30 - Kinder- und Jugendpsychiatrie",1;"297 - stationsäquivalente Behandlung in der Erwachsenenpsychiatrie (29)",1;"307 - stationsäquivalente Behandlung in der Kinder- und Jugendpsychiatrie (30)",1;"31 - Psychosomatik",1;"",0;0,0},2,0)</f>
        <v>0</v>
      </c>
      <c r="T852" s="8">
        <f t="shared" si="115"/>
        <v>0</v>
      </c>
      <c r="U852" s="8">
        <f t="shared" si="117"/>
        <v>0</v>
      </c>
      <c r="V852" s="8">
        <f t="shared" si="110"/>
        <v>0</v>
      </c>
      <c r="W852" s="8">
        <f t="shared" si="111"/>
        <v>0</v>
      </c>
      <c r="X852" s="8">
        <f t="shared" si="112"/>
        <v>0</v>
      </c>
      <c r="Y852" s="8" t="str">
        <f t="shared" si="113"/>
        <v/>
      </c>
      <c r="Z852" s="8" t="str">
        <f>VLOOKUP($D852,{"29 - Psychiatrie (Erwachsene)","BGI";"297 - stationsäquivalente Behandlung in der Erwachsenenpsychiatrie (29)","BGI";"30 - Kinder- und Jugendpsychiatrie","BGII";"307 - stationsäquivalente Behandlung in der Kinder- und Jugendpsychiatrie (30)","BGII";"31 - Psychosomatik","BGI";"","LEER";0,"Leer"},2,0)</f>
        <v>LEER</v>
      </c>
      <c r="AA852" s="8" t="str">
        <f t="shared" si="114"/>
        <v>Stationen</v>
      </c>
    </row>
    <row r="853" spans="2:27" ht="15" customHeight="1" x14ac:dyDescent="0.25">
      <c r="B853" s="76" t="str">
        <f t="shared" si="116"/>
        <v>!!!</v>
      </c>
      <c r="C853" s="310" t="str">
        <f>IF(LEN($E853)&gt;0,VLOOKUP(TEXT($E853,0),'Angaben Stationen'!$E$14:$V$215,17,0),"")</f>
        <v/>
      </c>
      <c r="D853" s="254" t="str">
        <f>IF(LEN($E853)&gt;0,VLOOKUP(TEXT($E853,0),'Angaben Stationen'!$E$14:$V$215,18,0),"")</f>
        <v/>
      </c>
      <c r="E853" s="344"/>
      <c r="F853" s="256"/>
      <c r="G853" s="256"/>
      <c r="H853" s="307"/>
      <c r="I853" s="183"/>
      <c r="R853" s="8">
        <f t="shared" si="109"/>
        <v>0</v>
      </c>
      <c r="S853" s="8">
        <f>VLOOKUP($D853,{"29 - Psychiatrie (Erwachsene)",1;"30 - Kinder- und Jugendpsychiatrie",1;"297 - stationsäquivalente Behandlung in der Erwachsenenpsychiatrie (29)",1;"307 - stationsäquivalente Behandlung in der Kinder- und Jugendpsychiatrie (30)",1;"31 - Psychosomatik",1;"",0;0,0},2,0)</f>
        <v>0</v>
      </c>
      <c r="T853" s="8">
        <f t="shared" si="115"/>
        <v>0</v>
      </c>
      <c r="U853" s="8">
        <f t="shared" si="117"/>
        <v>0</v>
      </c>
      <c r="V853" s="8">
        <f t="shared" si="110"/>
        <v>0</v>
      </c>
      <c r="W853" s="8">
        <f t="shared" si="111"/>
        <v>0</v>
      </c>
      <c r="X853" s="8">
        <f t="shared" si="112"/>
        <v>0</v>
      </c>
      <c r="Y853" s="8" t="str">
        <f t="shared" si="113"/>
        <v/>
      </c>
      <c r="Z853" s="8" t="str">
        <f>VLOOKUP($D853,{"29 - Psychiatrie (Erwachsene)","BGI";"297 - stationsäquivalente Behandlung in der Erwachsenenpsychiatrie (29)","BGI";"30 - Kinder- und Jugendpsychiatrie","BGII";"307 - stationsäquivalente Behandlung in der Kinder- und Jugendpsychiatrie (30)","BGII";"31 - Psychosomatik","BGI";"","LEER";0,"Leer"},2,0)</f>
        <v>LEER</v>
      </c>
      <c r="AA853" s="8" t="str">
        <f t="shared" si="114"/>
        <v>Stationen</v>
      </c>
    </row>
    <row r="854" spans="2:27" ht="15" customHeight="1" x14ac:dyDescent="0.25">
      <c r="B854" s="76" t="str">
        <f t="shared" si="116"/>
        <v>!!!</v>
      </c>
      <c r="C854" s="310" t="str">
        <f>IF(LEN($E854)&gt;0,VLOOKUP(TEXT($E854,0),'Angaben Stationen'!$E$14:$V$215,17,0),"")</f>
        <v/>
      </c>
      <c r="D854" s="254" t="str">
        <f>IF(LEN($E854)&gt;0,VLOOKUP(TEXT($E854,0),'Angaben Stationen'!$E$14:$V$215,18,0),"")</f>
        <v/>
      </c>
      <c r="E854" s="344"/>
      <c r="F854" s="256"/>
      <c r="G854" s="256"/>
      <c r="H854" s="307"/>
      <c r="I854" s="183"/>
      <c r="R854" s="8">
        <f t="shared" si="109"/>
        <v>0</v>
      </c>
      <c r="S854" s="8">
        <f>VLOOKUP($D854,{"29 - Psychiatrie (Erwachsene)",1;"30 - Kinder- und Jugendpsychiatrie",1;"297 - stationsäquivalente Behandlung in der Erwachsenenpsychiatrie (29)",1;"307 - stationsäquivalente Behandlung in der Kinder- und Jugendpsychiatrie (30)",1;"31 - Psychosomatik",1;"",0;0,0},2,0)</f>
        <v>0</v>
      </c>
      <c r="T854" s="8">
        <f t="shared" si="115"/>
        <v>0</v>
      </c>
      <c r="U854" s="8">
        <f t="shared" si="117"/>
        <v>0</v>
      </c>
      <c r="V854" s="8">
        <f t="shared" si="110"/>
        <v>0</v>
      </c>
      <c r="W854" s="8">
        <f t="shared" si="111"/>
        <v>0</v>
      </c>
      <c r="X854" s="8">
        <f t="shared" si="112"/>
        <v>0</v>
      </c>
      <c r="Y854" s="8" t="str">
        <f t="shared" si="113"/>
        <v/>
      </c>
      <c r="Z854" s="8" t="str">
        <f>VLOOKUP($D854,{"29 - Psychiatrie (Erwachsene)","BGI";"297 - stationsäquivalente Behandlung in der Erwachsenenpsychiatrie (29)","BGI";"30 - Kinder- und Jugendpsychiatrie","BGII";"307 - stationsäquivalente Behandlung in der Kinder- und Jugendpsychiatrie (30)","BGII";"31 - Psychosomatik","BGI";"","LEER";0,"Leer"},2,0)</f>
        <v>LEER</v>
      </c>
      <c r="AA854" s="8" t="str">
        <f t="shared" si="114"/>
        <v>Stationen</v>
      </c>
    </row>
    <row r="855" spans="2:27" ht="15" customHeight="1" x14ac:dyDescent="0.25">
      <c r="B855" s="76" t="str">
        <f t="shared" si="116"/>
        <v>!!!</v>
      </c>
      <c r="C855" s="310" t="str">
        <f>IF(LEN($E855)&gt;0,VLOOKUP(TEXT($E855,0),'Angaben Stationen'!$E$14:$V$215,17,0),"")</f>
        <v/>
      </c>
      <c r="D855" s="254" t="str">
        <f>IF(LEN($E855)&gt;0,VLOOKUP(TEXT($E855,0),'Angaben Stationen'!$E$14:$V$215,18,0),"")</f>
        <v/>
      </c>
      <c r="E855" s="344"/>
      <c r="F855" s="256"/>
      <c r="G855" s="256"/>
      <c r="H855" s="307"/>
      <c r="I855" s="183"/>
      <c r="R855" s="8">
        <f t="shared" si="109"/>
        <v>0</v>
      </c>
      <c r="S855" s="8">
        <f>VLOOKUP($D855,{"29 - Psychiatrie (Erwachsene)",1;"30 - Kinder- und Jugendpsychiatrie",1;"297 - stationsäquivalente Behandlung in der Erwachsenenpsychiatrie (29)",1;"307 - stationsäquivalente Behandlung in der Kinder- und Jugendpsychiatrie (30)",1;"31 - Psychosomatik",1;"",0;0,0},2,0)</f>
        <v>0</v>
      </c>
      <c r="T855" s="8">
        <f t="shared" si="115"/>
        <v>0</v>
      </c>
      <c r="U855" s="8">
        <f t="shared" si="117"/>
        <v>0</v>
      </c>
      <c r="V855" s="8">
        <f t="shared" si="110"/>
        <v>0</v>
      </c>
      <c r="W855" s="8">
        <f t="shared" si="111"/>
        <v>0</v>
      </c>
      <c r="X855" s="8">
        <f t="shared" si="112"/>
        <v>0</v>
      </c>
      <c r="Y855" s="8" t="str">
        <f t="shared" si="113"/>
        <v/>
      </c>
      <c r="Z855" s="8" t="str">
        <f>VLOOKUP($D855,{"29 - Psychiatrie (Erwachsene)","BGI";"297 - stationsäquivalente Behandlung in der Erwachsenenpsychiatrie (29)","BGI";"30 - Kinder- und Jugendpsychiatrie","BGII";"307 - stationsäquivalente Behandlung in der Kinder- und Jugendpsychiatrie (30)","BGII";"31 - Psychosomatik","BGI";"","LEER";0,"Leer"},2,0)</f>
        <v>LEER</v>
      </c>
      <c r="AA855" s="8" t="str">
        <f t="shared" si="114"/>
        <v>Stationen</v>
      </c>
    </row>
    <row r="856" spans="2:27" ht="15" customHeight="1" x14ac:dyDescent="0.25">
      <c r="B856" s="76" t="str">
        <f t="shared" si="116"/>
        <v>!!!</v>
      </c>
      <c r="C856" s="310" t="str">
        <f>IF(LEN($E856)&gt;0,VLOOKUP(TEXT($E856,0),'Angaben Stationen'!$E$14:$V$215,17,0),"")</f>
        <v/>
      </c>
      <c r="D856" s="254" t="str">
        <f>IF(LEN($E856)&gt;0,VLOOKUP(TEXT($E856,0),'Angaben Stationen'!$E$14:$V$215,18,0),"")</f>
        <v/>
      </c>
      <c r="E856" s="344"/>
      <c r="F856" s="256"/>
      <c r="G856" s="256"/>
      <c r="H856" s="307"/>
      <c r="I856" s="183"/>
      <c r="R856" s="8">
        <f t="shared" si="109"/>
        <v>0</v>
      </c>
      <c r="S856" s="8">
        <f>VLOOKUP($D856,{"29 - Psychiatrie (Erwachsene)",1;"30 - Kinder- und Jugendpsychiatrie",1;"297 - stationsäquivalente Behandlung in der Erwachsenenpsychiatrie (29)",1;"307 - stationsäquivalente Behandlung in der Kinder- und Jugendpsychiatrie (30)",1;"31 - Psychosomatik",1;"",0;0,0},2,0)</f>
        <v>0</v>
      </c>
      <c r="T856" s="8">
        <f t="shared" si="115"/>
        <v>0</v>
      </c>
      <c r="U856" s="8">
        <f t="shared" si="117"/>
        <v>0</v>
      </c>
      <c r="V856" s="8">
        <f t="shared" si="110"/>
        <v>0</v>
      </c>
      <c r="W856" s="8">
        <f t="shared" si="111"/>
        <v>0</v>
      </c>
      <c r="X856" s="8">
        <f t="shared" si="112"/>
        <v>0</v>
      </c>
      <c r="Y856" s="8" t="str">
        <f t="shared" si="113"/>
        <v/>
      </c>
      <c r="Z856" s="8" t="str">
        <f>VLOOKUP($D856,{"29 - Psychiatrie (Erwachsene)","BGI";"297 - stationsäquivalente Behandlung in der Erwachsenenpsychiatrie (29)","BGI";"30 - Kinder- und Jugendpsychiatrie","BGII";"307 - stationsäquivalente Behandlung in der Kinder- und Jugendpsychiatrie (30)","BGII";"31 - Psychosomatik","BGI";"","LEER";0,"Leer"},2,0)</f>
        <v>LEER</v>
      </c>
      <c r="AA856" s="8" t="str">
        <f t="shared" si="114"/>
        <v>Stationen</v>
      </c>
    </row>
    <row r="857" spans="2:27" ht="15" customHeight="1" x14ac:dyDescent="0.25">
      <c r="B857" s="76" t="str">
        <f t="shared" si="116"/>
        <v>!!!</v>
      </c>
      <c r="C857" s="310" t="str">
        <f>IF(LEN($E857)&gt;0,VLOOKUP(TEXT($E857,0),'Angaben Stationen'!$E$14:$V$215,17,0),"")</f>
        <v/>
      </c>
      <c r="D857" s="254" t="str">
        <f>IF(LEN($E857)&gt;0,VLOOKUP(TEXT($E857,0),'Angaben Stationen'!$E$14:$V$215,18,0),"")</f>
        <v/>
      </c>
      <c r="E857" s="344"/>
      <c r="F857" s="256"/>
      <c r="G857" s="256"/>
      <c r="H857" s="307"/>
      <c r="I857" s="183"/>
      <c r="R857" s="8">
        <f t="shared" si="109"/>
        <v>0</v>
      </c>
      <c r="S857" s="8">
        <f>VLOOKUP($D857,{"29 - Psychiatrie (Erwachsene)",1;"30 - Kinder- und Jugendpsychiatrie",1;"297 - stationsäquivalente Behandlung in der Erwachsenenpsychiatrie (29)",1;"307 - stationsäquivalente Behandlung in der Kinder- und Jugendpsychiatrie (30)",1;"31 - Psychosomatik",1;"",0;0,0},2,0)</f>
        <v>0</v>
      </c>
      <c r="T857" s="8">
        <f t="shared" si="115"/>
        <v>0</v>
      </c>
      <c r="U857" s="8">
        <f t="shared" si="117"/>
        <v>0</v>
      </c>
      <c r="V857" s="8">
        <f t="shared" si="110"/>
        <v>0</v>
      </c>
      <c r="W857" s="8">
        <f t="shared" si="111"/>
        <v>0</v>
      </c>
      <c r="X857" s="8">
        <f t="shared" si="112"/>
        <v>0</v>
      </c>
      <c r="Y857" s="8" t="str">
        <f t="shared" si="113"/>
        <v/>
      </c>
      <c r="Z857" s="8" t="str">
        <f>VLOOKUP($D857,{"29 - Psychiatrie (Erwachsene)","BGI";"297 - stationsäquivalente Behandlung in der Erwachsenenpsychiatrie (29)","BGI";"30 - Kinder- und Jugendpsychiatrie","BGII";"307 - stationsäquivalente Behandlung in der Kinder- und Jugendpsychiatrie (30)","BGII";"31 - Psychosomatik","BGI";"","LEER";0,"Leer"},2,0)</f>
        <v>LEER</v>
      </c>
      <c r="AA857" s="8" t="str">
        <f t="shared" si="114"/>
        <v>Stationen</v>
      </c>
    </row>
    <row r="858" spans="2:27" ht="15" customHeight="1" x14ac:dyDescent="0.25">
      <c r="B858" s="76" t="str">
        <f t="shared" si="116"/>
        <v>!!!</v>
      </c>
      <c r="C858" s="310" t="str">
        <f>IF(LEN($E858)&gt;0,VLOOKUP(TEXT($E858,0),'Angaben Stationen'!$E$14:$V$215,17,0),"")</f>
        <v/>
      </c>
      <c r="D858" s="254" t="str">
        <f>IF(LEN($E858)&gt;0,VLOOKUP(TEXT($E858,0),'Angaben Stationen'!$E$14:$V$215,18,0),"")</f>
        <v/>
      </c>
      <c r="E858" s="344"/>
      <c r="F858" s="256"/>
      <c r="G858" s="256"/>
      <c r="H858" s="307"/>
      <c r="I858" s="183"/>
      <c r="R858" s="8">
        <f t="shared" si="109"/>
        <v>0</v>
      </c>
      <c r="S858" s="8">
        <f>VLOOKUP($D858,{"29 - Psychiatrie (Erwachsene)",1;"30 - Kinder- und Jugendpsychiatrie",1;"297 - stationsäquivalente Behandlung in der Erwachsenenpsychiatrie (29)",1;"307 - stationsäquivalente Behandlung in der Kinder- und Jugendpsychiatrie (30)",1;"31 - Psychosomatik",1;"",0;0,0},2,0)</f>
        <v>0</v>
      </c>
      <c r="T858" s="8">
        <f t="shared" si="115"/>
        <v>0</v>
      </c>
      <c r="U858" s="8">
        <f t="shared" si="117"/>
        <v>0</v>
      </c>
      <c r="V858" s="8">
        <f t="shared" si="110"/>
        <v>0</v>
      </c>
      <c r="W858" s="8">
        <f t="shared" si="111"/>
        <v>0</v>
      </c>
      <c r="X858" s="8">
        <f t="shared" si="112"/>
        <v>0</v>
      </c>
      <c r="Y858" s="8" t="str">
        <f t="shared" si="113"/>
        <v/>
      </c>
      <c r="Z858" s="8" t="str">
        <f>VLOOKUP($D858,{"29 - Psychiatrie (Erwachsene)","BGI";"297 - stationsäquivalente Behandlung in der Erwachsenenpsychiatrie (29)","BGI";"30 - Kinder- und Jugendpsychiatrie","BGII";"307 - stationsäquivalente Behandlung in der Kinder- und Jugendpsychiatrie (30)","BGII";"31 - Psychosomatik","BGI";"","LEER";0,"Leer"},2,0)</f>
        <v>LEER</v>
      </c>
      <c r="AA858" s="8" t="str">
        <f t="shared" si="114"/>
        <v>Stationen</v>
      </c>
    </row>
    <row r="859" spans="2:27" ht="15" customHeight="1" x14ac:dyDescent="0.25">
      <c r="B859" s="76" t="str">
        <f t="shared" si="116"/>
        <v>!!!</v>
      </c>
      <c r="C859" s="310" t="str">
        <f>IF(LEN($E859)&gt;0,VLOOKUP(TEXT($E859,0),'Angaben Stationen'!$E$14:$V$215,17,0),"")</f>
        <v/>
      </c>
      <c r="D859" s="254" t="str">
        <f>IF(LEN($E859)&gt;0,VLOOKUP(TEXT($E859,0),'Angaben Stationen'!$E$14:$V$215,18,0),"")</f>
        <v/>
      </c>
      <c r="E859" s="344"/>
      <c r="F859" s="256"/>
      <c r="G859" s="256"/>
      <c r="H859" s="307"/>
      <c r="I859" s="183"/>
      <c r="R859" s="8">
        <f t="shared" si="109"/>
        <v>0</v>
      </c>
      <c r="S859" s="8">
        <f>VLOOKUP($D859,{"29 - Psychiatrie (Erwachsene)",1;"30 - Kinder- und Jugendpsychiatrie",1;"297 - stationsäquivalente Behandlung in der Erwachsenenpsychiatrie (29)",1;"307 - stationsäquivalente Behandlung in der Kinder- und Jugendpsychiatrie (30)",1;"31 - Psychosomatik",1;"",0;0,0},2,0)</f>
        <v>0</v>
      </c>
      <c r="T859" s="8">
        <f t="shared" si="115"/>
        <v>0</v>
      </c>
      <c r="U859" s="8">
        <f t="shared" si="117"/>
        <v>0</v>
      </c>
      <c r="V859" s="8">
        <f t="shared" si="110"/>
        <v>0</v>
      </c>
      <c r="W859" s="8">
        <f t="shared" si="111"/>
        <v>0</v>
      </c>
      <c r="X859" s="8">
        <f t="shared" si="112"/>
        <v>0</v>
      </c>
      <c r="Y859" s="8" t="str">
        <f t="shared" si="113"/>
        <v/>
      </c>
      <c r="Z859" s="8" t="str">
        <f>VLOOKUP($D859,{"29 - Psychiatrie (Erwachsene)","BGI";"297 - stationsäquivalente Behandlung in der Erwachsenenpsychiatrie (29)","BGI";"30 - Kinder- und Jugendpsychiatrie","BGII";"307 - stationsäquivalente Behandlung in der Kinder- und Jugendpsychiatrie (30)","BGII";"31 - Psychosomatik","BGI";"","LEER";0,"Leer"},2,0)</f>
        <v>LEER</v>
      </c>
      <c r="AA859" s="8" t="str">
        <f t="shared" si="114"/>
        <v>Stationen</v>
      </c>
    </row>
    <row r="860" spans="2:27" ht="15" customHeight="1" x14ac:dyDescent="0.25">
      <c r="B860" s="76" t="str">
        <f t="shared" si="116"/>
        <v>!!!</v>
      </c>
      <c r="C860" s="310" t="str">
        <f>IF(LEN($E860)&gt;0,VLOOKUP(TEXT($E860,0),'Angaben Stationen'!$E$14:$V$215,17,0),"")</f>
        <v/>
      </c>
      <c r="D860" s="254" t="str">
        <f>IF(LEN($E860)&gt;0,VLOOKUP(TEXT($E860,0),'Angaben Stationen'!$E$14:$V$215,18,0),"")</f>
        <v/>
      </c>
      <c r="E860" s="344"/>
      <c r="F860" s="256"/>
      <c r="G860" s="256"/>
      <c r="H860" s="307"/>
      <c r="I860" s="183"/>
      <c r="R860" s="8">
        <f t="shared" si="109"/>
        <v>0</v>
      </c>
      <c r="S860" s="8">
        <f>VLOOKUP($D860,{"29 - Psychiatrie (Erwachsene)",1;"30 - Kinder- und Jugendpsychiatrie",1;"297 - stationsäquivalente Behandlung in der Erwachsenenpsychiatrie (29)",1;"307 - stationsäquivalente Behandlung in der Kinder- und Jugendpsychiatrie (30)",1;"31 - Psychosomatik",1;"",0;0,0},2,0)</f>
        <v>0</v>
      </c>
      <c r="T860" s="8">
        <f t="shared" si="115"/>
        <v>0</v>
      </c>
      <c r="U860" s="8">
        <f t="shared" si="117"/>
        <v>0</v>
      </c>
      <c r="V860" s="8">
        <f t="shared" si="110"/>
        <v>0</v>
      </c>
      <c r="W860" s="8">
        <f t="shared" si="111"/>
        <v>0</v>
      </c>
      <c r="X860" s="8">
        <f t="shared" si="112"/>
        <v>0</v>
      </c>
      <c r="Y860" s="8" t="str">
        <f t="shared" si="113"/>
        <v/>
      </c>
      <c r="Z860" s="8" t="str">
        <f>VLOOKUP($D860,{"29 - Psychiatrie (Erwachsene)","BGI";"297 - stationsäquivalente Behandlung in der Erwachsenenpsychiatrie (29)","BGI";"30 - Kinder- und Jugendpsychiatrie","BGII";"307 - stationsäquivalente Behandlung in der Kinder- und Jugendpsychiatrie (30)","BGII";"31 - Psychosomatik","BGI";"","LEER";0,"Leer"},2,0)</f>
        <v>LEER</v>
      </c>
      <c r="AA860" s="8" t="str">
        <f t="shared" si="114"/>
        <v>Stationen</v>
      </c>
    </row>
    <row r="861" spans="2:27" ht="15" customHeight="1" x14ac:dyDescent="0.25">
      <c r="B861" s="76" t="str">
        <f t="shared" si="116"/>
        <v>!!!</v>
      </c>
      <c r="C861" s="310" t="str">
        <f>IF(LEN($E861)&gt;0,VLOOKUP(TEXT($E861,0),'Angaben Stationen'!$E$14:$V$215,17,0),"")</f>
        <v/>
      </c>
      <c r="D861" s="254" t="str">
        <f>IF(LEN($E861)&gt;0,VLOOKUP(TEXT($E861,0),'Angaben Stationen'!$E$14:$V$215,18,0),"")</f>
        <v/>
      </c>
      <c r="E861" s="344"/>
      <c r="F861" s="256"/>
      <c r="G861" s="256"/>
      <c r="H861" s="307"/>
      <c r="I861" s="183"/>
      <c r="R861" s="8">
        <f t="shared" si="109"/>
        <v>0</v>
      </c>
      <c r="S861" s="8">
        <f>VLOOKUP($D861,{"29 - Psychiatrie (Erwachsene)",1;"30 - Kinder- und Jugendpsychiatrie",1;"297 - stationsäquivalente Behandlung in der Erwachsenenpsychiatrie (29)",1;"307 - stationsäquivalente Behandlung in der Kinder- und Jugendpsychiatrie (30)",1;"31 - Psychosomatik",1;"",0;0,0},2,0)</f>
        <v>0</v>
      </c>
      <c r="T861" s="8">
        <f t="shared" si="115"/>
        <v>0</v>
      </c>
      <c r="U861" s="8">
        <f t="shared" si="117"/>
        <v>0</v>
      </c>
      <c r="V861" s="8">
        <f t="shared" si="110"/>
        <v>0</v>
      </c>
      <c r="W861" s="8">
        <f t="shared" si="111"/>
        <v>0</v>
      </c>
      <c r="X861" s="8">
        <f t="shared" si="112"/>
        <v>0</v>
      </c>
      <c r="Y861" s="8" t="str">
        <f t="shared" si="113"/>
        <v/>
      </c>
      <c r="Z861" s="8" t="str">
        <f>VLOOKUP($D861,{"29 - Psychiatrie (Erwachsene)","BGI";"297 - stationsäquivalente Behandlung in der Erwachsenenpsychiatrie (29)","BGI";"30 - Kinder- und Jugendpsychiatrie","BGII";"307 - stationsäquivalente Behandlung in der Kinder- und Jugendpsychiatrie (30)","BGII";"31 - Psychosomatik","BGI";"","LEER";0,"Leer"},2,0)</f>
        <v>LEER</v>
      </c>
      <c r="AA861" s="8" t="str">
        <f t="shared" si="114"/>
        <v>Stationen</v>
      </c>
    </row>
    <row r="862" spans="2:27" ht="15" customHeight="1" x14ac:dyDescent="0.25">
      <c r="B862" s="76" t="str">
        <f t="shared" si="116"/>
        <v>!!!</v>
      </c>
      <c r="C862" s="310" t="str">
        <f>IF(LEN($E862)&gt;0,VLOOKUP(TEXT($E862,0),'Angaben Stationen'!$E$14:$V$215,17,0),"")</f>
        <v/>
      </c>
      <c r="D862" s="254" t="str">
        <f>IF(LEN($E862)&gt;0,VLOOKUP(TEXT($E862,0),'Angaben Stationen'!$E$14:$V$215,18,0),"")</f>
        <v/>
      </c>
      <c r="E862" s="344"/>
      <c r="F862" s="256"/>
      <c r="G862" s="256"/>
      <c r="H862" s="307"/>
      <c r="I862" s="183"/>
      <c r="R862" s="8">
        <f t="shared" si="109"/>
        <v>0</v>
      </c>
      <c r="S862" s="8">
        <f>VLOOKUP($D862,{"29 - Psychiatrie (Erwachsene)",1;"30 - Kinder- und Jugendpsychiatrie",1;"297 - stationsäquivalente Behandlung in der Erwachsenenpsychiatrie (29)",1;"307 - stationsäquivalente Behandlung in der Kinder- und Jugendpsychiatrie (30)",1;"31 - Psychosomatik",1;"",0;0,0},2,0)</f>
        <v>0</v>
      </c>
      <c r="T862" s="8">
        <f t="shared" si="115"/>
        <v>0</v>
      </c>
      <c r="U862" s="8">
        <f t="shared" si="117"/>
        <v>0</v>
      </c>
      <c r="V862" s="8">
        <f t="shared" si="110"/>
        <v>0</v>
      </c>
      <c r="W862" s="8">
        <f t="shared" si="111"/>
        <v>0</v>
      </c>
      <c r="X862" s="8">
        <f t="shared" si="112"/>
        <v>0</v>
      </c>
      <c r="Y862" s="8" t="str">
        <f t="shared" si="113"/>
        <v/>
      </c>
      <c r="Z862" s="8" t="str">
        <f>VLOOKUP($D862,{"29 - Psychiatrie (Erwachsene)","BGI";"297 - stationsäquivalente Behandlung in der Erwachsenenpsychiatrie (29)","BGI";"30 - Kinder- und Jugendpsychiatrie","BGII";"307 - stationsäquivalente Behandlung in der Kinder- und Jugendpsychiatrie (30)","BGII";"31 - Psychosomatik","BGI";"","LEER";0,"Leer"},2,0)</f>
        <v>LEER</v>
      </c>
      <c r="AA862" s="8" t="str">
        <f t="shared" si="114"/>
        <v>Stationen</v>
      </c>
    </row>
    <row r="863" spans="2:27" ht="15" customHeight="1" x14ac:dyDescent="0.25">
      <c r="B863" s="76" t="str">
        <f t="shared" si="116"/>
        <v>!!!</v>
      </c>
      <c r="C863" s="310" t="str">
        <f>IF(LEN($E863)&gt;0,VLOOKUP(TEXT($E863,0),'Angaben Stationen'!$E$14:$V$215,17,0),"")</f>
        <v/>
      </c>
      <c r="D863" s="254" t="str">
        <f>IF(LEN($E863)&gt;0,VLOOKUP(TEXT($E863,0),'Angaben Stationen'!$E$14:$V$215,18,0),"")</f>
        <v/>
      </c>
      <c r="E863" s="344"/>
      <c r="F863" s="256"/>
      <c r="G863" s="256"/>
      <c r="H863" s="307"/>
      <c r="I863" s="183"/>
      <c r="R863" s="8">
        <f t="shared" si="109"/>
        <v>0</v>
      </c>
      <c r="S863" s="8">
        <f>VLOOKUP($D863,{"29 - Psychiatrie (Erwachsene)",1;"30 - Kinder- und Jugendpsychiatrie",1;"297 - stationsäquivalente Behandlung in der Erwachsenenpsychiatrie (29)",1;"307 - stationsäquivalente Behandlung in der Kinder- und Jugendpsychiatrie (30)",1;"31 - Psychosomatik",1;"",0;0,0},2,0)</f>
        <v>0</v>
      </c>
      <c r="T863" s="8">
        <f t="shared" si="115"/>
        <v>0</v>
      </c>
      <c r="U863" s="8">
        <f t="shared" si="117"/>
        <v>0</v>
      </c>
      <c r="V863" s="8">
        <f t="shared" si="110"/>
        <v>0</v>
      </c>
      <c r="W863" s="8">
        <f t="shared" si="111"/>
        <v>0</v>
      </c>
      <c r="X863" s="8">
        <f t="shared" si="112"/>
        <v>0</v>
      </c>
      <c r="Y863" s="8" t="str">
        <f t="shared" si="113"/>
        <v/>
      </c>
      <c r="Z863" s="8" t="str">
        <f>VLOOKUP($D863,{"29 - Psychiatrie (Erwachsene)","BGI";"297 - stationsäquivalente Behandlung in der Erwachsenenpsychiatrie (29)","BGI";"30 - Kinder- und Jugendpsychiatrie","BGII";"307 - stationsäquivalente Behandlung in der Kinder- und Jugendpsychiatrie (30)","BGII";"31 - Psychosomatik","BGI";"","LEER";0,"Leer"},2,0)</f>
        <v>LEER</v>
      </c>
      <c r="AA863" s="8" t="str">
        <f t="shared" si="114"/>
        <v>Stationen</v>
      </c>
    </row>
    <row r="864" spans="2:27" ht="15" customHeight="1" x14ac:dyDescent="0.25">
      <c r="B864" s="76" t="str">
        <f t="shared" si="116"/>
        <v>!!!</v>
      </c>
      <c r="C864" s="310" t="str">
        <f>IF(LEN($E864)&gt;0,VLOOKUP(TEXT($E864,0),'Angaben Stationen'!$E$14:$V$215,17,0),"")</f>
        <v/>
      </c>
      <c r="D864" s="254" t="str">
        <f>IF(LEN($E864)&gt;0,VLOOKUP(TEXT($E864,0),'Angaben Stationen'!$E$14:$V$215,18,0),"")</f>
        <v/>
      </c>
      <c r="E864" s="344"/>
      <c r="F864" s="256"/>
      <c r="G864" s="256"/>
      <c r="H864" s="307"/>
      <c r="I864" s="183"/>
      <c r="R864" s="8">
        <f t="shared" si="109"/>
        <v>0</v>
      </c>
      <c r="S864" s="8">
        <f>VLOOKUP($D864,{"29 - Psychiatrie (Erwachsene)",1;"30 - Kinder- und Jugendpsychiatrie",1;"297 - stationsäquivalente Behandlung in der Erwachsenenpsychiatrie (29)",1;"307 - stationsäquivalente Behandlung in der Kinder- und Jugendpsychiatrie (30)",1;"31 - Psychosomatik",1;"",0;0,0},2,0)</f>
        <v>0</v>
      </c>
      <c r="T864" s="8">
        <f t="shared" si="115"/>
        <v>0</v>
      </c>
      <c r="U864" s="8">
        <f t="shared" si="117"/>
        <v>0</v>
      </c>
      <c r="V864" s="8">
        <f t="shared" si="110"/>
        <v>0</v>
      </c>
      <c r="W864" s="8">
        <f t="shared" si="111"/>
        <v>0</v>
      </c>
      <c r="X864" s="8">
        <f t="shared" si="112"/>
        <v>0</v>
      </c>
      <c r="Y864" s="8" t="str">
        <f t="shared" si="113"/>
        <v/>
      </c>
      <c r="Z864" s="8" t="str">
        <f>VLOOKUP($D864,{"29 - Psychiatrie (Erwachsene)","BGI";"297 - stationsäquivalente Behandlung in der Erwachsenenpsychiatrie (29)","BGI";"30 - Kinder- und Jugendpsychiatrie","BGII";"307 - stationsäquivalente Behandlung in der Kinder- und Jugendpsychiatrie (30)","BGII";"31 - Psychosomatik","BGI";"","LEER";0,"Leer"},2,0)</f>
        <v>LEER</v>
      </c>
      <c r="AA864" s="8" t="str">
        <f t="shared" si="114"/>
        <v>Stationen</v>
      </c>
    </row>
    <row r="865" spans="2:27" ht="15" customHeight="1" x14ac:dyDescent="0.25">
      <c r="B865" s="76" t="str">
        <f t="shared" si="116"/>
        <v>!!!</v>
      </c>
      <c r="C865" s="310" t="str">
        <f>IF(LEN($E865)&gt;0,VLOOKUP(TEXT($E865,0),'Angaben Stationen'!$E$14:$V$215,17,0),"")</f>
        <v/>
      </c>
      <c r="D865" s="254" t="str">
        <f>IF(LEN($E865)&gt;0,VLOOKUP(TEXT($E865,0),'Angaben Stationen'!$E$14:$V$215,18,0),"")</f>
        <v/>
      </c>
      <c r="E865" s="344"/>
      <c r="F865" s="256"/>
      <c r="G865" s="256"/>
      <c r="H865" s="307"/>
      <c r="I865" s="183"/>
      <c r="R865" s="8">
        <f t="shared" si="109"/>
        <v>0</v>
      </c>
      <c r="S865" s="8">
        <f>VLOOKUP($D865,{"29 - Psychiatrie (Erwachsene)",1;"30 - Kinder- und Jugendpsychiatrie",1;"297 - stationsäquivalente Behandlung in der Erwachsenenpsychiatrie (29)",1;"307 - stationsäquivalente Behandlung in der Kinder- und Jugendpsychiatrie (30)",1;"31 - Psychosomatik",1;"",0;0,0},2,0)</f>
        <v>0</v>
      </c>
      <c r="T865" s="8">
        <f t="shared" si="115"/>
        <v>0</v>
      </c>
      <c r="U865" s="8">
        <f t="shared" si="117"/>
        <v>0</v>
      </c>
      <c r="V865" s="8">
        <f t="shared" si="110"/>
        <v>0</v>
      </c>
      <c r="W865" s="8">
        <f t="shared" si="111"/>
        <v>0</v>
      </c>
      <c r="X865" s="8">
        <f t="shared" si="112"/>
        <v>0</v>
      </c>
      <c r="Y865" s="8" t="str">
        <f t="shared" si="113"/>
        <v/>
      </c>
      <c r="Z865" s="8" t="str">
        <f>VLOOKUP($D865,{"29 - Psychiatrie (Erwachsene)","BGI";"297 - stationsäquivalente Behandlung in der Erwachsenenpsychiatrie (29)","BGI";"30 - Kinder- und Jugendpsychiatrie","BGII";"307 - stationsäquivalente Behandlung in der Kinder- und Jugendpsychiatrie (30)","BGII";"31 - Psychosomatik","BGI";"","LEER";0,"Leer"},2,0)</f>
        <v>LEER</v>
      </c>
      <c r="AA865" s="8" t="str">
        <f t="shared" si="114"/>
        <v>Stationen</v>
      </c>
    </row>
    <row r="866" spans="2:27" ht="15" customHeight="1" x14ac:dyDescent="0.25">
      <c r="B866" s="76" t="str">
        <f t="shared" si="116"/>
        <v>!!!</v>
      </c>
      <c r="C866" s="310" t="str">
        <f>IF(LEN($E866)&gt;0,VLOOKUP(TEXT($E866,0),'Angaben Stationen'!$E$14:$V$215,17,0),"")</f>
        <v/>
      </c>
      <c r="D866" s="254" t="str">
        <f>IF(LEN($E866)&gt;0,VLOOKUP(TEXT($E866,0),'Angaben Stationen'!$E$14:$V$215,18,0),"")</f>
        <v/>
      </c>
      <c r="E866" s="344"/>
      <c r="F866" s="256"/>
      <c r="G866" s="256"/>
      <c r="H866" s="307"/>
      <c r="I866" s="183"/>
      <c r="R866" s="8">
        <f t="shared" ref="R866:R929" si="118">IF(LEN(B866)&gt;0,0,1)</f>
        <v>0</v>
      </c>
      <c r="S866" s="8">
        <f>VLOOKUP($D866,{"29 - Psychiatrie (Erwachsene)",1;"30 - Kinder- und Jugendpsychiatrie",1;"297 - stationsäquivalente Behandlung in der Erwachsenenpsychiatrie (29)",1;"307 - stationsäquivalente Behandlung in der Kinder- und Jugendpsychiatrie (30)",1;"31 - Psychosomatik",1;"",0;0,0},2,0)</f>
        <v>0</v>
      </c>
      <c r="T866" s="8">
        <f t="shared" si="115"/>
        <v>0</v>
      </c>
      <c r="U866" s="8">
        <f t="shared" si="117"/>
        <v>0</v>
      </c>
      <c r="V866" s="8">
        <f t="shared" ref="V866:V929" si="119">IF(VALUE($F866)&gt;0,1,0)</f>
        <v>0</v>
      </c>
      <c r="W866" s="8">
        <f t="shared" ref="W866:W929" si="120">IF(LEN($G866)&gt;0,1,0)</f>
        <v>0</v>
      </c>
      <c r="X866" s="8">
        <f t="shared" ref="X866:X929" si="121">IF(LEN($H866)&gt;0,1,0)</f>
        <v>0</v>
      </c>
      <c r="Y866" s="8" t="str">
        <f t="shared" ref="Y866:Y929" si="122">IF($D866&lt;&gt;"","MonatII","")</f>
        <v/>
      </c>
      <c r="Z866" s="8" t="str">
        <f>VLOOKUP($D866,{"29 - Psychiatrie (Erwachsene)","BGI";"297 - stationsäquivalente Behandlung in der Erwachsenenpsychiatrie (29)","BGI";"30 - Kinder- und Jugendpsychiatrie","BGII";"307 - stationsäquivalente Behandlung in der Kinder- und Jugendpsychiatrie (30)","BGII";"31 - Psychosomatik","BGI";"","LEER";0,"Leer"},2,0)</f>
        <v>LEER</v>
      </c>
      <c r="AA866" s="8" t="str">
        <f t="shared" ref="AA866:AA929" si="123">"Stationen"</f>
        <v>Stationen</v>
      </c>
    </row>
    <row r="867" spans="2:27" ht="15" customHeight="1" x14ac:dyDescent="0.25">
      <c r="B867" s="76" t="str">
        <f t="shared" si="116"/>
        <v>!!!</v>
      </c>
      <c r="C867" s="310" t="str">
        <f>IF(LEN($E867)&gt;0,VLOOKUP(TEXT($E867,0),'Angaben Stationen'!$E$14:$V$215,17,0),"")</f>
        <v/>
      </c>
      <c r="D867" s="254" t="str">
        <f>IF(LEN($E867)&gt;0,VLOOKUP(TEXT($E867,0),'Angaben Stationen'!$E$14:$V$215,18,0),"")</f>
        <v/>
      </c>
      <c r="E867" s="344"/>
      <c r="F867" s="256"/>
      <c r="G867" s="256"/>
      <c r="H867" s="307"/>
      <c r="I867" s="183"/>
      <c r="R867" s="8">
        <f t="shared" si="118"/>
        <v>0</v>
      </c>
      <c r="S867" s="8">
        <f>VLOOKUP($D867,{"29 - Psychiatrie (Erwachsene)",1;"30 - Kinder- und Jugendpsychiatrie",1;"297 - stationsäquivalente Behandlung in der Erwachsenenpsychiatrie (29)",1;"307 - stationsäquivalente Behandlung in der Kinder- und Jugendpsychiatrie (30)",1;"31 - Psychosomatik",1;"",0;0,0},2,0)</f>
        <v>0</v>
      </c>
      <c r="T867" s="8">
        <f t="shared" si="115"/>
        <v>0</v>
      </c>
      <c r="U867" s="8">
        <f t="shared" si="117"/>
        <v>0</v>
      </c>
      <c r="V867" s="8">
        <f t="shared" si="119"/>
        <v>0</v>
      </c>
      <c r="W867" s="8">
        <f t="shared" si="120"/>
        <v>0</v>
      </c>
      <c r="X867" s="8">
        <f t="shared" si="121"/>
        <v>0</v>
      </c>
      <c r="Y867" s="8" t="str">
        <f t="shared" si="122"/>
        <v/>
      </c>
      <c r="Z867" s="8" t="str">
        <f>VLOOKUP($D867,{"29 - Psychiatrie (Erwachsene)","BGI";"297 - stationsäquivalente Behandlung in der Erwachsenenpsychiatrie (29)","BGI";"30 - Kinder- und Jugendpsychiatrie","BGII";"307 - stationsäquivalente Behandlung in der Kinder- und Jugendpsychiatrie (30)","BGII";"31 - Psychosomatik","BGI";"","LEER";0,"Leer"},2,0)</f>
        <v>LEER</v>
      </c>
      <c r="AA867" s="8" t="str">
        <f t="shared" si="123"/>
        <v>Stationen</v>
      </c>
    </row>
    <row r="868" spans="2:27" ht="15" customHeight="1" x14ac:dyDescent="0.25">
      <c r="B868" s="76" t="str">
        <f t="shared" si="116"/>
        <v>!!!</v>
      </c>
      <c r="C868" s="310" t="str">
        <f>IF(LEN($E868)&gt;0,VLOOKUP(TEXT($E868,0),'Angaben Stationen'!$E$14:$V$215,17,0),"")</f>
        <v/>
      </c>
      <c r="D868" s="254" t="str">
        <f>IF(LEN($E868)&gt;0,VLOOKUP(TEXT($E868,0),'Angaben Stationen'!$E$14:$V$215,18,0),"")</f>
        <v/>
      </c>
      <c r="E868" s="344"/>
      <c r="F868" s="256"/>
      <c r="G868" s="256"/>
      <c r="H868" s="307"/>
      <c r="I868" s="183"/>
      <c r="R868" s="8">
        <f t="shared" si="118"/>
        <v>0</v>
      </c>
      <c r="S868" s="8">
        <f>VLOOKUP($D868,{"29 - Psychiatrie (Erwachsene)",1;"30 - Kinder- und Jugendpsychiatrie",1;"297 - stationsäquivalente Behandlung in der Erwachsenenpsychiatrie (29)",1;"307 - stationsäquivalente Behandlung in der Kinder- und Jugendpsychiatrie (30)",1;"31 - Psychosomatik",1;"",0;0,0},2,0)</f>
        <v>0</v>
      </c>
      <c r="T868" s="8">
        <f t="shared" si="115"/>
        <v>0</v>
      </c>
      <c r="U868" s="8">
        <f t="shared" si="117"/>
        <v>0</v>
      </c>
      <c r="V868" s="8">
        <f t="shared" si="119"/>
        <v>0</v>
      </c>
      <c r="W868" s="8">
        <f t="shared" si="120"/>
        <v>0</v>
      </c>
      <c r="X868" s="8">
        <f t="shared" si="121"/>
        <v>0</v>
      </c>
      <c r="Y868" s="8" t="str">
        <f t="shared" si="122"/>
        <v/>
      </c>
      <c r="Z868" s="8" t="str">
        <f>VLOOKUP($D868,{"29 - Psychiatrie (Erwachsene)","BGI";"297 - stationsäquivalente Behandlung in der Erwachsenenpsychiatrie (29)","BGI";"30 - Kinder- und Jugendpsychiatrie","BGII";"307 - stationsäquivalente Behandlung in der Kinder- und Jugendpsychiatrie (30)","BGII";"31 - Psychosomatik","BGI";"","LEER";0,"Leer"},2,0)</f>
        <v>LEER</v>
      </c>
      <c r="AA868" s="8" t="str">
        <f t="shared" si="123"/>
        <v>Stationen</v>
      </c>
    </row>
    <row r="869" spans="2:27" ht="15" customHeight="1" x14ac:dyDescent="0.25">
      <c r="B869" s="76" t="str">
        <f t="shared" si="116"/>
        <v>!!!</v>
      </c>
      <c r="C869" s="310" t="str">
        <f>IF(LEN($E869)&gt;0,VLOOKUP(TEXT($E869,0),'Angaben Stationen'!$E$14:$V$215,17,0),"")</f>
        <v/>
      </c>
      <c r="D869" s="254" t="str">
        <f>IF(LEN($E869)&gt;0,VLOOKUP(TEXT($E869,0),'Angaben Stationen'!$E$14:$V$215,18,0),"")</f>
        <v/>
      </c>
      <c r="E869" s="344"/>
      <c r="F869" s="256"/>
      <c r="G869" s="256"/>
      <c r="H869" s="307"/>
      <c r="I869" s="183"/>
      <c r="R869" s="8">
        <f t="shared" si="118"/>
        <v>0</v>
      </c>
      <c r="S869" s="8">
        <f>VLOOKUP($D869,{"29 - Psychiatrie (Erwachsene)",1;"30 - Kinder- und Jugendpsychiatrie",1;"297 - stationsäquivalente Behandlung in der Erwachsenenpsychiatrie (29)",1;"307 - stationsäquivalente Behandlung in der Kinder- und Jugendpsychiatrie (30)",1;"31 - Psychosomatik",1;"",0;0,0},2,0)</f>
        <v>0</v>
      </c>
      <c r="T869" s="8">
        <f t="shared" si="115"/>
        <v>0</v>
      </c>
      <c r="U869" s="8">
        <f t="shared" si="117"/>
        <v>0</v>
      </c>
      <c r="V869" s="8">
        <f t="shared" si="119"/>
        <v>0</v>
      </c>
      <c r="W869" s="8">
        <f t="shared" si="120"/>
        <v>0</v>
      </c>
      <c r="X869" s="8">
        <f t="shared" si="121"/>
        <v>0</v>
      </c>
      <c r="Y869" s="8" t="str">
        <f t="shared" si="122"/>
        <v/>
      </c>
      <c r="Z869" s="8" t="str">
        <f>VLOOKUP($D869,{"29 - Psychiatrie (Erwachsene)","BGI";"297 - stationsäquivalente Behandlung in der Erwachsenenpsychiatrie (29)","BGI";"30 - Kinder- und Jugendpsychiatrie","BGII";"307 - stationsäquivalente Behandlung in der Kinder- und Jugendpsychiatrie (30)","BGII";"31 - Psychosomatik","BGI";"","LEER";0,"Leer"},2,0)</f>
        <v>LEER</v>
      </c>
      <c r="AA869" s="8" t="str">
        <f t="shared" si="123"/>
        <v>Stationen</v>
      </c>
    </row>
    <row r="870" spans="2:27" ht="15" customHeight="1" x14ac:dyDescent="0.25">
      <c r="B870" s="76" t="str">
        <f t="shared" si="116"/>
        <v>!!!</v>
      </c>
      <c r="C870" s="310" t="str">
        <f>IF(LEN($E870)&gt;0,VLOOKUP(TEXT($E870,0),'Angaben Stationen'!$E$14:$V$215,17,0),"")</f>
        <v/>
      </c>
      <c r="D870" s="254" t="str">
        <f>IF(LEN($E870)&gt;0,VLOOKUP(TEXT($E870,0),'Angaben Stationen'!$E$14:$V$215,18,0),"")</f>
        <v/>
      </c>
      <c r="E870" s="344"/>
      <c r="F870" s="256"/>
      <c r="G870" s="256"/>
      <c r="H870" s="307"/>
      <c r="I870" s="183"/>
      <c r="R870" s="8">
        <f t="shared" si="118"/>
        <v>0</v>
      </c>
      <c r="S870" s="8">
        <f>VLOOKUP($D870,{"29 - Psychiatrie (Erwachsene)",1;"30 - Kinder- und Jugendpsychiatrie",1;"297 - stationsäquivalente Behandlung in der Erwachsenenpsychiatrie (29)",1;"307 - stationsäquivalente Behandlung in der Kinder- und Jugendpsychiatrie (30)",1;"31 - Psychosomatik",1;"",0;0,0},2,0)</f>
        <v>0</v>
      </c>
      <c r="T870" s="8">
        <f t="shared" ref="T870:T933" si="124">IF(LEN($C870)&gt;0,1,0)</f>
        <v>0</v>
      </c>
      <c r="U870" s="8">
        <f t="shared" si="117"/>
        <v>0</v>
      </c>
      <c r="V870" s="8">
        <f t="shared" si="119"/>
        <v>0</v>
      </c>
      <c r="W870" s="8">
        <f t="shared" si="120"/>
        <v>0</v>
      </c>
      <c r="X870" s="8">
        <f t="shared" si="121"/>
        <v>0</v>
      </c>
      <c r="Y870" s="8" t="str">
        <f t="shared" si="122"/>
        <v/>
      </c>
      <c r="Z870" s="8" t="str">
        <f>VLOOKUP($D870,{"29 - Psychiatrie (Erwachsene)","BGI";"297 - stationsäquivalente Behandlung in der Erwachsenenpsychiatrie (29)","BGI";"30 - Kinder- und Jugendpsychiatrie","BGII";"307 - stationsäquivalente Behandlung in der Kinder- und Jugendpsychiatrie (30)","BGII";"31 - Psychosomatik","BGI";"","LEER";0,"Leer"},2,0)</f>
        <v>LEER</v>
      </c>
      <c r="AA870" s="8" t="str">
        <f t="shared" si="123"/>
        <v>Stationen</v>
      </c>
    </row>
    <row r="871" spans="2:27" ht="15" customHeight="1" x14ac:dyDescent="0.25">
      <c r="B871" s="76" t="str">
        <f t="shared" si="116"/>
        <v>!!!</v>
      </c>
      <c r="C871" s="310" t="str">
        <f>IF(LEN($E871)&gt;0,VLOOKUP(TEXT($E871,0),'Angaben Stationen'!$E$14:$V$215,17,0),"")</f>
        <v/>
      </c>
      <c r="D871" s="254" t="str">
        <f>IF(LEN($E871)&gt;0,VLOOKUP(TEXT($E871,0),'Angaben Stationen'!$E$14:$V$215,18,0),"")</f>
        <v/>
      </c>
      <c r="E871" s="344"/>
      <c r="F871" s="256"/>
      <c r="G871" s="256"/>
      <c r="H871" s="307"/>
      <c r="I871" s="183"/>
      <c r="R871" s="8">
        <f t="shared" si="118"/>
        <v>0</v>
      </c>
      <c r="S871" s="8">
        <f>VLOOKUP($D871,{"29 - Psychiatrie (Erwachsene)",1;"30 - Kinder- und Jugendpsychiatrie",1;"297 - stationsäquivalente Behandlung in der Erwachsenenpsychiatrie (29)",1;"307 - stationsäquivalente Behandlung in der Kinder- und Jugendpsychiatrie (30)",1;"31 - Psychosomatik",1;"",0;0,0},2,0)</f>
        <v>0</v>
      </c>
      <c r="T871" s="8">
        <f t="shared" si="124"/>
        <v>0</v>
      </c>
      <c r="U871" s="8">
        <f t="shared" si="117"/>
        <v>0</v>
      </c>
      <c r="V871" s="8">
        <f t="shared" si="119"/>
        <v>0</v>
      </c>
      <c r="W871" s="8">
        <f t="shared" si="120"/>
        <v>0</v>
      </c>
      <c r="X871" s="8">
        <f t="shared" si="121"/>
        <v>0</v>
      </c>
      <c r="Y871" s="8" t="str">
        <f t="shared" si="122"/>
        <v/>
      </c>
      <c r="Z871" s="8" t="str">
        <f>VLOOKUP($D871,{"29 - Psychiatrie (Erwachsene)","BGI";"297 - stationsäquivalente Behandlung in der Erwachsenenpsychiatrie (29)","BGI";"30 - Kinder- und Jugendpsychiatrie","BGII";"307 - stationsäquivalente Behandlung in der Kinder- und Jugendpsychiatrie (30)","BGII";"31 - Psychosomatik","BGI";"","LEER";0,"Leer"},2,0)</f>
        <v>LEER</v>
      </c>
      <c r="AA871" s="8" t="str">
        <f t="shared" si="123"/>
        <v>Stationen</v>
      </c>
    </row>
    <row r="872" spans="2:27" ht="15" customHeight="1" x14ac:dyDescent="0.25">
      <c r="B872" s="76" t="str">
        <f t="shared" si="116"/>
        <v>!!!</v>
      </c>
      <c r="C872" s="310" t="str">
        <f>IF(LEN($E872)&gt;0,VLOOKUP(TEXT($E872,0),'Angaben Stationen'!$E$14:$V$215,17,0),"")</f>
        <v/>
      </c>
      <c r="D872" s="254" t="str">
        <f>IF(LEN($E872)&gt;0,VLOOKUP(TEXT($E872,0),'Angaben Stationen'!$E$14:$V$215,18,0),"")</f>
        <v/>
      </c>
      <c r="E872" s="344"/>
      <c r="F872" s="256"/>
      <c r="G872" s="256"/>
      <c r="H872" s="307"/>
      <c r="I872" s="183"/>
      <c r="R872" s="8">
        <f t="shared" si="118"/>
        <v>0</v>
      </c>
      <c r="S872" s="8">
        <f>VLOOKUP($D872,{"29 - Psychiatrie (Erwachsene)",1;"30 - Kinder- und Jugendpsychiatrie",1;"297 - stationsäquivalente Behandlung in der Erwachsenenpsychiatrie (29)",1;"307 - stationsäquivalente Behandlung in der Kinder- und Jugendpsychiatrie (30)",1;"31 - Psychosomatik",1;"",0;0,0},2,0)</f>
        <v>0</v>
      </c>
      <c r="T872" s="8">
        <f t="shared" si="124"/>
        <v>0</v>
      </c>
      <c r="U872" s="8">
        <f t="shared" si="117"/>
        <v>0</v>
      </c>
      <c r="V872" s="8">
        <f t="shared" si="119"/>
        <v>0</v>
      </c>
      <c r="W872" s="8">
        <f t="shared" si="120"/>
        <v>0</v>
      </c>
      <c r="X872" s="8">
        <f t="shared" si="121"/>
        <v>0</v>
      </c>
      <c r="Y872" s="8" t="str">
        <f t="shared" si="122"/>
        <v/>
      </c>
      <c r="Z872" s="8" t="str">
        <f>VLOOKUP($D872,{"29 - Psychiatrie (Erwachsene)","BGI";"297 - stationsäquivalente Behandlung in der Erwachsenenpsychiatrie (29)","BGI";"30 - Kinder- und Jugendpsychiatrie","BGII";"307 - stationsäquivalente Behandlung in der Kinder- und Jugendpsychiatrie (30)","BGII";"31 - Psychosomatik","BGI";"","LEER";0,"Leer"},2,0)</f>
        <v>LEER</v>
      </c>
      <c r="AA872" s="8" t="str">
        <f t="shared" si="123"/>
        <v>Stationen</v>
      </c>
    </row>
    <row r="873" spans="2:27" ht="15" customHeight="1" x14ac:dyDescent="0.25">
      <c r="B873" s="76" t="str">
        <f t="shared" si="116"/>
        <v>!!!</v>
      </c>
      <c r="C873" s="310" t="str">
        <f>IF(LEN($E873)&gt;0,VLOOKUP(TEXT($E873,0),'Angaben Stationen'!$E$14:$V$215,17,0),"")</f>
        <v/>
      </c>
      <c r="D873" s="254" t="str">
        <f>IF(LEN($E873)&gt;0,VLOOKUP(TEXT($E873,0),'Angaben Stationen'!$E$14:$V$215,18,0),"")</f>
        <v/>
      </c>
      <c r="E873" s="344"/>
      <c r="F873" s="256"/>
      <c r="G873" s="256"/>
      <c r="H873" s="307"/>
      <c r="I873" s="183"/>
      <c r="R873" s="8">
        <f t="shared" si="118"/>
        <v>0</v>
      </c>
      <c r="S873" s="8">
        <f>VLOOKUP($D873,{"29 - Psychiatrie (Erwachsene)",1;"30 - Kinder- und Jugendpsychiatrie",1;"297 - stationsäquivalente Behandlung in der Erwachsenenpsychiatrie (29)",1;"307 - stationsäquivalente Behandlung in der Kinder- und Jugendpsychiatrie (30)",1;"31 - Psychosomatik",1;"",0;0,0},2,0)</f>
        <v>0</v>
      </c>
      <c r="T873" s="8">
        <f t="shared" si="124"/>
        <v>0</v>
      </c>
      <c r="U873" s="8">
        <f t="shared" si="117"/>
        <v>0</v>
      </c>
      <c r="V873" s="8">
        <f t="shared" si="119"/>
        <v>0</v>
      </c>
      <c r="W873" s="8">
        <f t="shared" si="120"/>
        <v>0</v>
      </c>
      <c r="X873" s="8">
        <f t="shared" si="121"/>
        <v>0</v>
      </c>
      <c r="Y873" s="8" t="str">
        <f t="shared" si="122"/>
        <v/>
      </c>
      <c r="Z873" s="8" t="str">
        <f>VLOOKUP($D873,{"29 - Psychiatrie (Erwachsene)","BGI";"297 - stationsäquivalente Behandlung in der Erwachsenenpsychiatrie (29)","BGI";"30 - Kinder- und Jugendpsychiatrie","BGII";"307 - stationsäquivalente Behandlung in der Kinder- und Jugendpsychiatrie (30)","BGII";"31 - Psychosomatik","BGI";"","LEER";0,"Leer"},2,0)</f>
        <v>LEER</v>
      </c>
      <c r="AA873" s="8" t="str">
        <f t="shared" si="123"/>
        <v>Stationen</v>
      </c>
    </row>
    <row r="874" spans="2:27" ht="15" customHeight="1" x14ac:dyDescent="0.25">
      <c r="B874" s="76" t="str">
        <f t="shared" si="116"/>
        <v>!!!</v>
      </c>
      <c r="C874" s="310" t="str">
        <f>IF(LEN($E874)&gt;0,VLOOKUP(TEXT($E874,0),'Angaben Stationen'!$E$14:$V$215,17,0),"")</f>
        <v/>
      </c>
      <c r="D874" s="254" t="str">
        <f>IF(LEN($E874)&gt;0,VLOOKUP(TEXT($E874,0),'Angaben Stationen'!$E$14:$V$215,18,0),"")</f>
        <v/>
      </c>
      <c r="E874" s="344"/>
      <c r="F874" s="256"/>
      <c r="G874" s="256"/>
      <c r="H874" s="307"/>
      <c r="I874" s="183"/>
      <c r="R874" s="8">
        <f t="shared" si="118"/>
        <v>0</v>
      </c>
      <c r="S874" s="8">
        <f>VLOOKUP($D874,{"29 - Psychiatrie (Erwachsene)",1;"30 - Kinder- und Jugendpsychiatrie",1;"297 - stationsäquivalente Behandlung in der Erwachsenenpsychiatrie (29)",1;"307 - stationsäquivalente Behandlung in der Kinder- und Jugendpsychiatrie (30)",1;"31 - Psychosomatik",1;"",0;0,0},2,0)</f>
        <v>0</v>
      </c>
      <c r="T874" s="8">
        <f t="shared" si="124"/>
        <v>0</v>
      </c>
      <c r="U874" s="8">
        <f t="shared" si="117"/>
        <v>0</v>
      </c>
      <c r="V874" s="8">
        <f t="shared" si="119"/>
        <v>0</v>
      </c>
      <c r="W874" s="8">
        <f t="shared" si="120"/>
        <v>0</v>
      </c>
      <c r="X874" s="8">
        <f t="shared" si="121"/>
        <v>0</v>
      </c>
      <c r="Y874" s="8" t="str">
        <f t="shared" si="122"/>
        <v/>
      </c>
      <c r="Z874" s="8" t="str">
        <f>VLOOKUP($D874,{"29 - Psychiatrie (Erwachsene)","BGI";"297 - stationsäquivalente Behandlung in der Erwachsenenpsychiatrie (29)","BGI";"30 - Kinder- und Jugendpsychiatrie","BGII";"307 - stationsäquivalente Behandlung in der Kinder- und Jugendpsychiatrie (30)","BGII";"31 - Psychosomatik","BGI";"","LEER";0,"Leer"},2,0)</f>
        <v>LEER</v>
      </c>
      <c r="AA874" s="8" t="str">
        <f t="shared" si="123"/>
        <v>Stationen</v>
      </c>
    </row>
    <row r="875" spans="2:27" ht="15" customHeight="1" x14ac:dyDescent="0.25">
      <c r="B875" s="76" t="str">
        <f t="shared" si="116"/>
        <v>!!!</v>
      </c>
      <c r="C875" s="310" t="str">
        <f>IF(LEN($E875)&gt;0,VLOOKUP(TEXT($E875,0),'Angaben Stationen'!$E$14:$V$215,17,0),"")</f>
        <v/>
      </c>
      <c r="D875" s="254" t="str">
        <f>IF(LEN($E875)&gt;0,VLOOKUP(TEXT($E875,0),'Angaben Stationen'!$E$14:$V$215,18,0),"")</f>
        <v/>
      </c>
      <c r="E875" s="344"/>
      <c r="F875" s="256"/>
      <c r="G875" s="256"/>
      <c r="H875" s="307"/>
      <c r="I875" s="183"/>
      <c r="R875" s="8">
        <f t="shared" si="118"/>
        <v>0</v>
      </c>
      <c r="S875" s="8">
        <f>VLOOKUP($D875,{"29 - Psychiatrie (Erwachsene)",1;"30 - Kinder- und Jugendpsychiatrie",1;"297 - stationsäquivalente Behandlung in der Erwachsenenpsychiatrie (29)",1;"307 - stationsäquivalente Behandlung in der Kinder- und Jugendpsychiatrie (30)",1;"31 - Psychosomatik",1;"",0;0,0},2,0)</f>
        <v>0</v>
      </c>
      <c r="T875" s="8">
        <f t="shared" si="124"/>
        <v>0</v>
      </c>
      <c r="U875" s="8">
        <f t="shared" si="117"/>
        <v>0</v>
      </c>
      <c r="V875" s="8">
        <f t="shared" si="119"/>
        <v>0</v>
      </c>
      <c r="W875" s="8">
        <f t="shared" si="120"/>
        <v>0</v>
      </c>
      <c r="X875" s="8">
        <f t="shared" si="121"/>
        <v>0</v>
      </c>
      <c r="Y875" s="8" t="str">
        <f t="shared" si="122"/>
        <v/>
      </c>
      <c r="Z875" s="8" t="str">
        <f>VLOOKUP($D875,{"29 - Psychiatrie (Erwachsene)","BGI";"297 - stationsäquivalente Behandlung in der Erwachsenenpsychiatrie (29)","BGI";"30 - Kinder- und Jugendpsychiatrie","BGII";"307 - stationsäquivalente Behandlung in der Kinder- und Jugendpsychiatrie (30)","BGII";"31 - Psychosomatik","BGI";"","LEER";0,"Leer"},2,0)</f>
        <v>LEER</v>
      </c>
      <c r="AA875" s="8" t="str">
        <f t="shared" si="123"/>
        <v>Stationen</v>
      </c>
    </row>
    <row r="876" spans="2:27" ht="15" customHeight="1" x14ac:dyDescent="0.25">
      <c r="B876" s="76" t="str">
        <f t="shared" si="116"/>
        <v>!!!</v>
      </c>
      <c r="C876" s="310" t="str">
        <f>IF(LEN($E876)&gt;0,VLOOKUP(TEXT($E876,0),'Angaben Stationen'!$E$14:$V$215,17,0),"")</f>
        <v/>
      </c>
      <c r="D876" s="254" t="str">
        <f>IF(LEN($E876)&gt;0,VLOOKUP(TEXT($E876,0),'Angaben Stationen'!$E$14:$V$215,18,0),"")</f>
        <v/>
      </c>
      <c r="E876" s="344"/>
      <c r="F876" s="256"/>
      <c r="G876" s="256"/>
      <c r="H876" s="307"/>
      <c r="I876" s="183"/>
      <c r="R876" s="8">
        <f t="shared" si="118"/>
        <v>0</v>
      </c>
      <c r="S876" s="8">
        <f>VLOOKUP($D876,{"29 - Psychiatrie (Erwachsene)",1;"30 - Kinder- und Jugendpsychiatrie",1;"297 - stationsäquivalente Behandlung in der Erwachsenenpsychiatrie (29)",1;"307 - stationsäquivalente Behandlung in der Kinder- und Jugendpsychiatrie (30)",1;"31 - Psychosomatik",1;"",0;0,0},2,0)</f>
        <v>0</v>
      </c>
      <c r="T876" s="8">
        <f t="shared" si="124"/>
        <v>0</v>
      </c>
      <c r="U876" s="8">
        <f t="shared" si="117"/>
        <v>0</v>
      </c>
      <c r="V876" s="8">
        <f t="shared" si="119"/>
        <v>0</v>
      </c>
      <c r="W876" s="8">
        <f t="shared" si="120"/>
        <v>0</v>
      </c>
      <c r="X876" s="8">
        <f t="shared" si="121"/>
        <v>0</v>
      </c>
      <c r="Y876" s="8" t="str">
        <f t="shared" si="122"/>
        <v/>
      </c>
      <c r="Z876" s="8" t="str">
        <f>VLOOKUP($D876,{"29 - Psychiatrie (Erwachsene)","BGI";"297 - stationsäquivalente Behandlung in der Erwachsenenpsychiatrie (29)","BGI";"30 - Kinder- und Jugendpsychiatrie","BGII";"307 - stationsäquivalente Behandlung in der Kinder- und Jugendpsychiatrie (30)","BGII";"31 - Psychosomatik","BGI";"","LEER";0,"Leer"},2,0)</f>
        <v>LEER</v>
      </c>
      <c r="AA876" s="8" t="str">
        <f t="shared" si="123"/>
        <v>Stationen</v>
      </c>
    </row>
    <row r="877" spans="2:27" ht="15" customHeight="1" x14ac:dyDescent="0.25">
      <c r="B877" s="76" t="str">
        <f t="shared" si="116"/>
        <v>!!!</v>
      </c>
      <c r="C877" s="310" t="str">
        <f>IF(LEN($E877)&gt;0,VLOOKUP(TEXT($E877,0),'Angaben Stationen'!$E$14:$V$215,17,0),"")</f>
        <v/>
      </c>
      <c r="D877" s="254" t="str">
        <f>IF(LEN($E877)&gt;0,VLOOKUP(TEXT($E877,0),'Angaben Stationen'!$E$14:$V$215,18,0),"")</f>
        <v/>
      </c>
      <c r="E877" s="344"/>
      <c r="F877" s="256"/>
      <c r="G877" s="256"/>
      <c r="H877" s="307"/>
      <c r="I877" s="183"/>
      <c r="R877" s="8">
        <f t="shared" si="118"/>
        <v>0</v>
      </c>
      <c r="S877" s="8">
        <f>VLOOKUP($D877,{"29 - Psychiatrie (Erwachsene)",1;"30 - Kinder- und Jugendpsychiatrie",1;"297 - stationsäquivalente Behandlung in der Erwachsenenpsychiatrie (29)",1;"307 - stationsäquivalente Behandlung in der Kinder- und Jugendpsychiatrie (30)",1;"31 - Psychosomatik",1;"",0;0,0},2,0)</f>
        <v>0</v>
      </c>
      <c r="T877" s="8">
        <f t="shared" si="124"/>
        <v>0</v>
      </c>
      <c r="U877" s="8">
        <f t="shared" si="117"/>
        <v>0</v>
      </c>
      <c r="V877" s="8">
        <f t="shared" si="119"/>
        <v>0</v>
      </c>
      <c r="W877" s="8">
        <f t="shared" si="120"/>
        <v>0</v>
      </c>
      <c r="X877" s="8">
        <f t="shared" si="121"/>
        <v>0</v>
      </c>
      <c r="Y877" s="8" t="str">
        <f t="shared" si="122"/>
        <v/>
      </c>
      <c r="Z877" s="8" t="str">
        <f>VLOOKUP($D877,{"29 - Psychiatrie (Erwachsene)","BGI";"297 - stationsäquivalente Behandlung in der Erwachsenenpsychiatrie (29)","BGI";"30 - Kinder- und Jugendpsychiatrie","BGII";"307 - stationsäquivalente Behandlung in der Kinder- und Jugendpsychiatrie (30)","BGII";"31 - Psychosomatik","BGI";"","LEER";0,"Leer"},2,0)</f>
        <v>LEER</v>
      </c>
      <c r="AA877" s="8" t="str">
        <f t="shared" si="123"/>
        <v>Stationen</v>
      </c>
    </row>
    <row r="878" spans="2:27" ht="15" customHeight="1" x14ac:dyDescent="0.25">
      <c r="B878" s="76" t="str">
        <f t="shared" si="116"/>
        <v>!!!</v>
      </c>
      <c r="C878" s="310" t="str">
        <f>IF(LEN($E878)&gt;0,VLOOKUP(TEXT($E878,0),'Angaben Stationen'!$E$14:$V$215,17,0),"")</f>
        <v/>
      </c>
      <c r="D878" s="254" t="str">
        <f>IF(LEN($E878)&gt;0,VLOOKUP(TEXT($E878,0),'Angaben Stationen'!$E$14:$V$215,18,0),"")</f>
        <v/>
      </c>
      <c r="E878" s="344"/>
      <c r="F878" s="256"/>
      <c r="G878" s="256"/>
      <c r="H878" s="307"/>
      <c r="I878" s="183"/>
      <c r="R878" s="8">
        <f t="shared" si="118"/>
        <v>0</v>
      </c>
      <c r="S878" s="8">
        <f>VLOOKUP($D878,{"29 - Psychiatrie (Erwachsene)",1;"30 - Kinder- und Jugendpsychiatrie",1;"297 - stationsäquivalente Behandlung in der Erwachsenenpsychiatrie (29)",1;"307 - stationsäquivalente Behandlung in der Kinder- und Jugendpsychiatrie (30)",1;"31 - Psychosomatik",1;"",0;0,0},2,0)</f>
        <v>0</v>
      </c>
      <c r="T878" s="8">
        <f t="shared" si="124"/>
        <v>0</v>
      </c>
      <c r="U878" s="8">
        <f t="shared" si="117"/>
        <v>0</v>
      </c>
      <c r="V878" s="8">
        <f t="shared" si="119"/>
        <v>0</v>
      </c>
      <c r="W878" s="8">
        <f t="shared" si="120"/>
        <v>0</v>
      </c>
      <c r="X878" s="8">
        <f t="shared" si="121"/>
        <v>0</v>
      </c>
      <c r="Y878" s="8" t="str">
        <f t="shared" si="122"/>
        <v/>
      </c>
      <c r="Z878" s="8" t="str">
        <f>VLOOKUP($D878,{"29 - Psychiatrie (Erwachsene)","BGI";"297 - stationsäquivalente Behandlung in der Erwachsenenpsychiatrie (29)","BGI";"30 - Kinder- und Jugendpsychiatrie","BGII";"307 - stationsäquivalente Behandlung in der Kinder- und Jugendpsychiatrie (30)","BGII";"31 - Psychosomatik","BGI";"","LEER";0,"Leer"},2,0)</f>
        <v>LEER</v>
      </c>
      <c r="AA878" s="8" t="str">
        <f t="shared" si="123"/>
        <v>Stationen</v>
      </c>
    </row>
    <row r="879" spans="2:27" ht="15" customHeight="1" x14ac:dyDescent="0.25">
      <c r="B879" s="76" t="str">
        <f t="shared" si="116"/>
        <v>!!!</v>
      </c>
      <c r="C879" s="310" t="str">
        <f>IF(LEN($E879)&gt;0,VLOOKUP(TEXT($E879,0),'Angaben Stationen'!$E$14:$V$215,17,0),"")</f>
        <v/>
      </c>
      <c r="D879" s="254" t="str">
        <f>IF(LEN($E879)&gt;0,VLOOKUP(TEXT($E879,0),'Angaben Stationen'!$E$14:$V$215,18,0),"")</f>
        <v/>
      </c>
      <c r="E879" s="344"/>
      <c r="F879" s="256"/>
      <c r="G879" s="256"/>
      <c r="H879" s="307"/>
      <c r="I879" s="183"/>
      <c r="R879" s="8">
        <f t="shared" si="118"/>
        <v>0</v>
      </c>
      <c r="S879" s="8">
        <f>VLOOKUP($D879,{"29 - Psychiatrie (Erwachsene)",1;"30 - Kinder- und Jugendpsychiatrie",1;"297 - stationsäquivalente Behandlung in der Erwachsenenpsychiatrie (29)",1;"307 - stationsäquivalente Behandlung in der Kinder- und Jugendpsychiatrie (30)",1;"31 - Psychosomatik",1;"",0;0,0},2,0)</f>
        <v>0</v>
      </c>
      <c r="T879" s="8">
        <f t="shared" si="124"/>
        <v>0</v>
      </c>
      <c r="U879" s="8">
        <f t="shared" si="117"/>
        <v>0</v>
      </c>
      <c r="V879" s="8">
        <f t="shared" si="119"/>
        <v>0</v>
      </c>
      <c r="W879" s="8">
        <f t="shared" si="120"/>
        <v>0</v>
      </c>
      <c r="X879" s="8">
        <f t="shared" si="121"/>
        <v>0</v>
      </c>
      <c r="Y879" s="8" t="str">
        <f t="shared" si="122"/>
        <v/>
      </c>
      <c r="Z879" s="8" t="str">
        <f>VLOOKUP($D879,{"29 - Psychiatrie (Erwachsene)","BGI";"297 - stationsäquivalente Behandlung in der Erwachsenenpsychiatrie (29)","BGI";"30 - Kinder- und Jugendpsychiatrie","BGII";"307 - stationsäquivalente Behandlung in der Kinder- und Jugendpsychiatrie (30)","BGII";"31 - Psychosomatik","BGI";"","LEER";0,"Leer"},2,0)</f>
        <v>LEER</v>
      </c>
      <c r="AA879" s="8" t="str">
        <f t="shared" si="123"/>
        <v>Stationen</v>
      </c>
    </row>
    <row r="880" spans="2:27" ht="15" customHeight="1" x14ac:dyDescent="0.25">
      <c r="B880" s="76" t="str">
        <f t="shared" si="116"/>
        <v>!!!</v>
      </c>
      <c r="C880" s="310" t="str">
        <f>IF(LEN($E880)&gt;0,VLOOKUP(TEXT($E880,0),'Angaben Stationen'!$E$14:$V$215,17,0),"")</f>
        <v/>
      </c>
      <c r="D880" s="254" t="str">
        <f>IF(LEN($E880)&gt;0,VLOOKUP(TEXT($E880,0),'Angaben Stationen'!$E$14:$V$215,18,0),"")</f>
        <v/>
      </c>
      <c r="E880" s="344"/>
      <c r="F880" s="256"/>
      <c r="G880" s="256"/>
      <c r="H880" s="307"/>
      <c r="I880" s="183"/>
      <c r="R880" s="8">
        <f t="shared" si="118"/>
        <v>0</v>
      </c>
      <c r="S880" s="8">
        <f>VLOOKUP($D880,{"29 - Psychiatrie (Erwachsene)",1;"30 - Kinder- und Jugendpsychiatrie",1;"297 - stationsäquivalente Behandlung in der Erwachsenenpsychiatrie (29)",1;"307 - stationsäquivalente Behandlung in der Kinder- und Jugendpsychiatrie (30)",1;"31 - Psychosomatik",1;"",0;0,0},2,0)</f>
        <v>0</v>
      </c>
      <c r="T880" s="8">
        <f t="shared" si="124"/>
        <v>0</v>
      </c>
      <c r="U880" s="8">
        <f t="shared" si="117"/>
        <v>0</v>
      </c>
      <c r="V880" s="8">
        <f t="shared" si="119"/>
        <v>0</v>
      </c>
      <c r="W880" s="8">
        <f t="shared" si="120"/>
        <v>0</v>
      </c>
      <c r="X880" s="8">
        <f t="shared" si="121"/>
        <v>0</v>
      </c>
      <c r="Y880" s="8" t="str">
        <f t="shared" si="122"/>
        <v/>
      </c>
      <c r="Z880" s="8" t="str">
        <f>VLOOKUP($D880,{"29 - Psychiatrie (Erwachsene)","BGI";"297 - stationsäquivalente Behandlung in der Erwachsenenpsychiatrie (29)","BGI";"30 - Kinder- und Jugendpsychiatrie","BGII";"307 - stationsäquivalente Behandlung in der Kinder- und Jugendpsychiatrie (30)","BGII";"31 - Psychosomatik","BGI";"","LEER";0,"Leer"},2,0)</f>
        <v>LEER</v>
      </c>
      <c r="AA880" s="8" t="str">
        <f t="shared" si="123"/>
        <v>Stationen</v>
      </c>
    </row>
    <row r="881" spans="2:27" ht="15" customHeight="1" x14ac:dyDescent="0.25">
      <c r="B881" s="76" t="str">
        <f t="shared" si="116"/>
        <v>!!!</v>
      </c>
      <c r="C881" s="310" t="str">
        <f>IF(LEN($E881)&gt;0,VLOOKUP(TEXT($E881,0),'Angaben Stationen'!$E$14:$V$215,17,0),"")</f>
        <v/>
      </c>
      <c r="D881" s="254" t="str">
        <f>IF(LEN($E881)&gt;0,VLOOKUP(TEXT($E881,0),'Angaben Stationen'!$E$14:$V$215,18,0),"")</f>
        <v/>
      </c>
      <c r="E881" s="344"/>
      <c r="F881" s="256"/>
      <c r="G881" s="256"/>
      <c r="H881" s="307"/>
      <c r="I881" s="183"/>
      <c r="R881" s="8">
        <f t="shared" si="118"/>
        <v>0</v>
      </c>
      <c r="S881" s="8">
        <f>VLOOKUP($D881,{"29 - Psychiatrie (Erwachsene)",1;"30 - Kinder- und Jugendpsychiatrie",1;"297 - stationsäquivalente Behandlung in der Erwachsenenpsychiatrie (29)",1;"307 - stationsäquivalente Behandlung in der Kinder- und Jugendpsychiatrie (30)",1;"31 - Psychosomatik",1;"",0;0,0},2,0)</f>
        <v>0</v>
      </c>
      <c r="T881" s="8">
        <f t="shared" si="124"/>
        <v>0</v>
      </c>
      <c r="U881" s="8">
        <f t="shared" si="117"/>
        <v>0</v>
      </c>
      <c r="V881" s="8">
        <f t="shared" si="119"/>
        <v>0</v>
      </c>
      <c r="W881" s="8">
        <f t="shared" si="120"/>
        <v>0</v>
      </c>
      <c r="X881" s="8">
        <f t="shared" si="121"/>
        <v>0</v>
      </c>
      <c r="Y881" s="8" t="str">
        <f t="shared" si="122"/>
        <v/>
      </c>
      <c r="Z881" s="8" t="str">
        <f>VLOOKUP($D881,{"29 - Psychiatrie (Erwachsene)","BGI";"297 - stationsäquivalente Behandlung in der Erwachsenenpsychiatrie (29)","BGI";"30 - Kinder- und Jugendpsychiatrie","BGII";"307 - stationsäquivalente Behandlung in der Kinder- und Jugendpsychiatrie (30)","BGII";"31 - Psychosomatik","BGI";"","LEER";0,"Leer"},2,0)</f>
        <v>LEER</v>
      </c>
      <c r="AA881" s="8" t="str">
        <f t="shared" si="123"/>
        <v>Stationen</v>
      </c>
    </row>
    <row r="882" spans="2:27" ht="15" customHeight="1" x14ac:dyDescent="0.25">
      <c r="B882" s="76" t="str">
        <f t="shared" si="116"/>
        <v>!!!</v>
      </c>
      <c r="C882" s="310" t="str">
        <f>IF(LEN($E882)&gt;0,VLOOKUP(TEXT($E882,0),'Angaben Stationen'!$E$14:$V$215,17,0),"")</f>
        <v/>
      </c>
      <c r="D882" s="254" t="str">
        <f>IF(LEN($E882)&gt;0,VLOOKUP(TEXT($E882,0),'Angaben Stationen'!$E$14:$V$215,18,0),"")</f>
        <v/>
      </c>
      <c r="E882" s="344"/>
      <c r="F882" s="256"/>
      <c r="G882" s="256"/>
      <c r="H882" s="307"/>
      <c r="I882" s="183"/>
      <c r="R882" s="8">
        <f t="shared" si="118"/>
        <v>0</v>
      </c>
      <c r="S882" s="8">
        <f>VLOOKUP($D882,{"29 - Psychiatrie (Erwachsene)",1;"30 - Kinder- und Jugendpsychiatrie",1;"297 - stationsäquivalente Behandlung in der Erwachsenenpsychiatrie (29)",1;"307 - stationsäquivalente Behandlung in der Kinder- und Jugendpsychiatrie (30)",1;"31 - Psychosomatik",1;"",0;0,0},2,0)</f>
        <v>0</v>
      </c>
      <c r="T882" s="8">
        <f t="shared" si="124"/>
        <v>0</v>
      </c>
      <c r="U882" s="8">
        <f t="shared" si="117"/>
        <v>0</v>
      </c>
      <c r="V882" s="8">
        <f t="shared" si="119"/>
        <v>0</v>
      </c>
      <c r="W882" s="8">
        <f t="shared" si="120"/>
        <v>0</v>
      </c>
      <c r="X882" s="8">
        <f t="shared" si="121"/>
        <v>0</v>
      </c>
      <c r="Y882" s="8" t="str">
        <f t="shared" si="122"/>
        <v/>
      </c>
      <c r="Z882" s="8" t="str">
        <f>VLOOKUP($D882,{"29 - Psychiatrie (Erwachsene)","BGI";"297 - stationsäquivalente Behandlung in der Erwachsenenpsychiatrie (29)","BGI";"30 - Kinder- und Jugendpsychiatrie","BGII";"307 - stationsäquivalente Behandlung in der Kinder- und Jugendpsychiatrie (30)","BGII";"31 - Psychosomatik","BGI";"","LEER";0,"Leer"},2,0)</f>
        <v>LEER</v>
      </c>
      <c r="AA882" s="8" t="str">
        <f t="shared" si="123"/>
        <v>Stationen</v>
      </c>
    </row>
    <row r="883" spans="2:27" ht="15" customHeight="1" x14ac:dyDescent="0.25">
      <c r="B883" s="76" t="str">
        <f t="shared" si="116"/>
        <v>!!!</v>
      </c>
      <c r="C883" s="310" t="str">
        <f>IF(LEN($E883)&gt;0,VLOOKUP(TEXT($E883,0),'Angaben Stationen'!$E$14:$V$215,17,0),"")</f>
        <v/>
      </c>
      <c r="D883" s="254" t="str">
        <f>IF(LEN($E883)&gt;0,VLOOKUP(TEXT($E883,0),'Angaben Stationen'!$E$14:$V$215,18,0),"")</f>
        <v/>
      </c>
      <c r="E883" s="344"/>
      <c r="F883" s="256"/>
      <c r="G883" s="256"/>
      <c r="H883" s="307"/>
      <c r="I883" s="183"/>
      <c r="R883" s="8">
        <f t="shared" si="118"/>
        <v>0</v>
      </c>
      <c r="S883" s="8">
        <f>VLOOKUP($D883,{"29 - Psychiatrie (Erwachsene)",1;"30 - Kinder- und Jugendpsychiatrie",1;"297 - stationsäquivalente Behandlung in der Erwachsenenpsychiatrie (29)",1;"307 - stationsäquivalente Behandlung in der Kinder- und Jugendpsychiatrie (30)",1;"31 - Psychosomatik",1;"",0;0,0},2,0)</f>
        <v>0</v>
      </c>
      <c r="T883" s="8">
        <f t="shared" si="124"/>
        <v>0</v>
      </c>
      <c r="U883" s="8">
        <f t="shared" si="117"/>
        <v>0</v>
      </c>
      <c r="V883" s="8">
        <f t="shared" si="119"/>
        <v>0</v>
      </c>
      <c r="W883" s="8">
        <f t="shared" si="120"/>
        <v>0</v>
      </c>
      <c r="X883" s="8">
        <f t="shared" si="121"/>
        <v>0</v>
      </c>
      <c r="Y883" s="8" t="str">
        <f t="shared" si="122"/>
        <v/>
      </c>
      <c r="Z883" s="8" t="str">
        <f>VLOOKUP($D883,{"29 - Psychiatrie (Erwachsene)","BGI";"297 - stationsäquivalente Behandlung in der Erwachsenenpsychiatrie (29)","BGI";"30 - Kinder- und Jugendpsychiatrie","BGII";"307 - stationsäquivalente Behandlung in der Kinder- und Jugendpsychiatrie (30)","BGII";"31 - Psychosomatik","BGI";"","LEER";0,"Leer"},2,0)</f>
        <v>LEER</v>
      </c>
      <c r="AA883" s="8" t="str">
        <f t="shared" si="123"/>
        <v>Stationen</v>
      </c>
    </row>
    <row r="884" spans="2:27" ht="15" customHeight="1" x14ac:dyDescent="0.25">
      <c r="B884" s="76" t="str">
        <f t="shared" si="116"/>
        <v>!!!</v>
      </c>
      <c r="C884" s="310" t="str">
        <f>IF(LEN($E884)&gt;0,VLOOKUP(TEXT($E884,0),'Angaben Stationen'!$E$14:$V$215,17,0),"")</f>
        <v/>
      </c>
      <c r="D884" s="254" t="str">
        <f>IF(LEN($E884)&gt;0,VLOOKUP(TEXT($E884,0),'Angaben Stationen'!$E$14:$V$215,18,0),"")</f>
        <v/>
      </c>
      <c r="E884" s="344"/>
      <c r="F884" s="256"/>
      <c r="G884" s="256"/>
      <c r="H884" s="307"/>
      <c r="I884" s="183"/>
      <c r="R884" s="8">
        <f t="shared" si="118"/>
        <v>0</v>
      </c>
      <c r="S884" s="8">
        <f>VLOOKUP($D884,{"29 - Psychiatrie (Erwachsene)",1;"30 - Kinder- und Jugendpsychiatrie",1;"297 - stationsäquivalente Behandlung in der Erwachsenenpsychiatrie (29)",1;"307 - stationsäquivalente Behandlung in der Kinder- und Jugendpsychiatrie (30)",1;"31 - Psychosomatik",1;"",0;0,0},2,0)</f>
        <v>0</v>
      </c>
      <c r="T884" s="8">
        <f t="shared" si="124"/>
        <v>0</v>
      </c>
      <c r="U884" s="8">
        <f t="shared" si="117"/>
        <v>0</v>
      </c>
      <c r="V884" s="8">
        <f t="shared" si="119"/>
        <v>0</v>
      </c>
      <c r="W884" s="8">
        <f t="shared" si="120"/>
        <v>0</v>
      </c>
      <c r="X884" s="8">
        <f t="shared" si="121"/>
        <v>0</v>
      </c>
      <c r="Y884" s="8" t="str">
        <f t="shared" si="122"/>
        <v/>
      </c>
      <c r="Z884" s="8" t="str">
        <f>VLOOKUP($D884,{"29 - Psychiatrie (Erwachsene)","BGI";"297 - stationsäquivalente Behandlung in der Erwachsenenpsychiatrie (29)","BGI";"30 - Kinder- und Jugendpsychiatrie","BGII";"307 - stationsäquivalente Behandlung in der Kinder- und Jugendpsychiatrie (30)","BGII";"31 - Psychosomatik","BGI";"","LEER";0,"Leer"},2,0)</f>
        <v>LEER</v>
      </c>
      <c r="AA884" s="8" t="str">
        <f t="shared" si="123"/>
        <v>Stationen</v>
      </c>
    </row>
    <row r="885" spans="2:27" ht="15" customHeight="1" x14ac:dyDescent="0.25">
      <c r="B885" s="76" t="str">
        <f t="shared" si="116"/>
        <v>!!!</v>
      </c>
      <c r="C885" s="310" t="str">
        <f>IF(LEN($E885)&gt;0,VLOOKUP(TEXT($E885,0),'Angaben Stationen'!$E$14:$V$215,17,0),"")</f>
        <v/>
      </c>
      <c r="D885" s="254" t="str">
        <f>IF(LEN($E885)&gt;0,VLOOKUP(TEXT($E885,0),'Angaben Stationen'!$E$14:$V$215,18,0),"")</f>
        <v/>
      </c>
      <c r="E885" s="344"/>
      <c r="F885" s="256"/>
      <c r="G885" s="256"/>
      <c r="H885" s="307"/>
      <c r="I885" s="183"/>
      <c r="R885" s="8">
        <f t="shared" si="118"/>
        <v>0</v>
      </c>
      <c r="S885" s="8">
        <f>VLOOKUP($D885,{"29 - Psychiatrie (Erwachsene)",1;"30 - Kinder- und Jugendpsychiatrie",1;"297 - stationsäquivalente Behandlung in der Erwachsenenpsychiatrie (29)",1;"307 - stationsäquivalente Behandlung in der Kinder- und Jugendpsychiatrie (30)",1;"31 - Psychosomatik",1;"",0;0,0},2,0)</f>
        <v>0</v>
      </c>
      <c r="T885" s="8">
        <f t="shared" si="124"/>
        <v>0</v>
      </c>
      <c r="U885" s="8">
        <f t="shared" si="117"/>
        <v>0</v>
      </c>
      <c r="V885" s="8">
        <f t="shared" si="119"/>
        <v>0</v>
      </c>
      <c r="W885" s="8">
        <f t="shared" si="120"/>
        <v>0</v>
      </c>
      <c r="X885" s="8">
        <f t="shared" si="121"/>
        <v>0</v>
      </c>
      <c r="Y885" s="8" t="str">
        <f t="shared" si="122"/>
        <v/>
      </c>
      <c r="Z885" s="8" t="str">
        <f>VLOOKUP($D885,{"29 - Psychiatrie (Erwachsene)","BGI";"297 - stationsäquivalente Behandlung in der Erwachsenenpsychiatrie (29)","BGI";"30 - Kinder- und Jugendpsychiatrie","BGII";"307 - stationsäquivalente Behandlung in der Kinder- und Jugendpsychiatrie (30)","BGII";"31 - Psychosomatik","BGI";"","LEER";0,"Leer"},2,0)</f>
        <v>LEER</v>
      </c>
      <c r="AA885" s="8" t="str">
        <f t="shared" si="123"/>
        <v>Stationen</v>
      </c>
    </row>
    <row r="886" spans="2:27" ht="15" customHeight="1" x14ac:dyDescent="0.25">
      <c r="B886" s="76" t="str">
        <f t="shared" si="116"/>
        <v>!!!</v>
      </c>
      <c r="C886" s="310" t="str">
        <f>IF(LEN($E886)&gt;0,VLOOKUP(TEXT($E886,0),'Angaben Stationen'!$E$14:$V$215,17,0),"")</f>
        <v/>
      </c>
      <c r="D886" s="254" t="str">
        <f>IF(LEN($E886)&gt;0,VLOOKUP(TEXT($E886,0),'Angaben Stationen'!$E$14:$V$215,18,0),"")</f>
        <v/>
      </c>
      <c r="E886" s="344"/>
      <c r="F886" s="256"/>
      <c r="G886" s="256"/>
      <c r="H886" s="307"/>
      <c r="I886" s="183"/>
      <c r="R886" s="8">
        <f t="shared" si="118"/>
        <v>0</v>
      </c>
      <c r="S886" s="8">
        <f>VLOOKUP($D886,{"29 - Psychiatrie (Erwachsene)",1;"30 - Kinder- und Jugendpsychiatrie",1;"297 - stationsäquivalente Behandlung in der Erwachsenenpsychiatrie (29)",1;"307 - stationsäquivalente Behandlung in der Kinder- und Jugendpsychiatrie (30)",1;"31 - Psychosomatik",1;"",0;0,0},2,0)</f>
        <v>0</v>
      </c>
      <c r="T886" s="8">
        <f t="shared" si="124"/>
        <v>0</v>
      </c>
      <c r="U886" s="8">
        <f t="shared" si="117"/>
        <v>0</v>
      </c>
      <c r="V886" s="8">
        <f t="shared" si="119"/>
        <v>0</v>
      </c>
      <c r="W886" s="8">
        <f t="shared" si="120"/>
        <v>0</v>
      </c>
      <c r="X886" s="8">
        <f t="shared" si="121"/>
        <v>0</v>
      </c>
      <c r="Y886" s="8" t="str">
        <f t="shared" si="122"/>
        <v/>
      </c>
      <c r="Z886" s="8" t="str">
        <f>VLOOKUP($D886,{"29 - Psychiatrie (Erwachsene)","BGI";"297 - stationsäquivalente Behandlung in der Erwachsenenpsychiatrie (29)","BGI";"30 - Kinder- und Jugendpsychiatrie","BGII";"307 - stationsäquivalente Behandlung in der Kinder- und Jugendpsychiatrie (30)","BGII";"31 - Psychosomatik","BGI";"","LEER";0,"Leer"},2,0)</f>
        <v>LEER</v>
      </c>
      <c r="AA886" s="8" t="str">
        <f t="shared" si="123"/>
        <v>Stationen</v>
      </c>
    </row>
    <row r="887" spans="2:27" ht="15" customHeight="1" x14ac:dyDescent="0.25">
      <c r="B887" s="76" t="str">
        <f t="shared" si="116"/>
        <v>!!!</v>
      </c>
      <c r="C887" s="310" t="str">
        <f>IF(LEN($E887)&gt;0,VLOOKUP(TEXT($E887,0),'Angaben Stationen'!$E$14:$V$215,17,0),"")</f>
        <v/>
      </c>
      <c r="D887" s="254" t="str">
        <f>IF(LEN($E887)&gt;0,VLOOKUP(TEXT($E887,0),'Angaben Stationen'!$E$14:$V$215,18,0),"")</f>
        <v/>
      </c>
      <c r="E887" s="344"/>
      <c r="F887" s="256"/>
      <c r="G887" s="256"/>
      <c r="H887" s="307"/>
      <c r="I887" s="183"/>
      <c r="R887" s="8">
        <f t="shared" si="118"/>
        <v>0</v>
      </c>
      <c r="S887" s="8">
        <f>VLOOKUP($D887,{"29 - Psychiatrie (Erwachsene)",1;"30 - Kinder- und Jugendpsychiatrie",1;"297 - stationsäquivalente Behandlung in der Erwachsenenpsychiatrie (29)",1;"307 - stationsäquivalente Behandlung in der Kinder- und Jugendpsychiatrie (30)",1;"31 - Psychosomatik",1;"",0;0,0},2,0)</f>
        <v>0</v>
      </c>
      <c r="T887" s="8">
        <f t="shared" si="124"/>
        <v>0</v>
      </c>
      <c r="U887" s="8">
        <f t="shared" si="117"/>
        <v>0</v>
      </c>
      <c r="V887" s="8">
        <f t="shared" si="119"/>
        <v>0</v>
      </c>
      <c r="W887" s="8">
        <f t="shared" si="120"/>
        <v>0</v>
      </c>
      <c r="X887" s="8">
        <f t="shared" si="121"/>
        <v>0</v>
      </c>
      <c r="Y887" s="8" t="str">
        <f t="shared" si="122"/>
        <v/>
      </c>
      <c r="Z887" s="8" t="str">
        <f>VLOOKUP($D887,{"29 - Psychiatrie (Erwachsene)","BGI";"297 - stationsäquivalente Behandlung in der Erwachsenenpsychiatrie (29)","BGI";"30 - Kinder- und Jugendpsychiatrie","BGII";"307 - stationsäquivalente Behandlung in der Kinder- und Jugendpsychiatrie (30)","BGII";"31 - Psychosomatik","BGI";"","LEER";0,"Leer"},2,0)</f>
        <v>LEER</v>
      </c>
      <c r="AA887" s="8" t="str">
        <f t="shared" si="123"/>
        <v>Stationen</v>
      </c>
    </row>
    <row r="888" spans="2:27" ht="15" customHeight="1" x14ac:dyDescent="0.25">
      <c r="B888" s="76" t="str">
        <f t="shared" si="116"/>
        <v>!!!</v>
      </c>
      <c r="C888" s="310" t="str">
        <f>IF(LEN($E888)&gt;0,VLOOKUP(TEXT($E888,0),'Angaben Stationen'!$E$14:$V$215,17,0),"")</f>
        <v/>
      </c>
      <c r="D888" s="254" t="str">
        <f>IF(LEN($E888)&gt;0,VLOOKUP(TEXT($E888,0),'Angaben Stationen'!$E$14:$V$215,18,0),"")</f>
        <v/>
      </c>
      <c r="E888" s="344"/>
      <c r="F888" s="256"/>
      <c r="G888" s="256"/>
      <c r="H888" s="307"/>
      <c r="I888" s="183"/>
      <c r="R888" s="8">
        <f t="shared" si="118"/>
        <v>0</v>
      </c>
      <c r="S888" s="8">
        <f>VLOOKUP($D888,{"29 - Psychiatrie (Erwachsene)",1;"30 - Kinder- und Jugendpsychiatrie",1;"297 - stationsäquivalente Behandlung in der Erwachsenenpsychiatrie (29)",1;"307 - stationsäquivalente Behandlung in der Kinder- und Jugendpsychiatrie (30)",1;"31 - Psychosomatik",1;"",0;0,0},2,0)</f>
        <v>0</v>
      </c>
      <c r="T888" s="8">
        <f t="shared" si="124"/>
        <v>0</v>
      </c>
      <c r="U888" s="8">
        <f t="shared" si="117"/>
        <v>0</v>
      </c>
      <c r="V888" s="8">
        <f t="shared" si="119"/>
        <v>0</v>
      </c>
      <c r="W888" s="8">
        <f t="shared" si="120"/>
        <v>0</v>
      </c>
      <c r="X888" s="8">
        <f t="shared" si="121"/>
        <v>0</v>
      </c>
      <c r="Y888" s="8" t="str">
        <f t="shared" si="122"/>
        <v/>
      </c>
      <c r="Z888" s="8" t="str">
        <f>VLOOKUP($D888,{"29 - Psychiatrie (Erwachsene)","BGI";"297 - stationsäquivalente Behandlung in der Erwachsenenpsychiatrie (29)","BGI";"30 - Kinder- und Jugendpsychiatrie","BGII";"307 - stationsäquivalente Behandlung in der Kinder- und Jugendpsychiatrie (30)","BGII";"31 - Psychosomatik","BGI";"","LEER";0,"Leer"},2,0)</f>
        <v>LEER</v>
      </c>
      <c r="AA888" s="8" t="str">
        <f t="shared" si="123"/>
        <v>Stationen</v>
      </c>
    </row>
    <row r="889" spans="2:27" ht="15" customHeight="1" x14ac:dyDescent="0.25">
      <c r="B889" s="76" t="str">
        <f t="shared" si="116"/>
        <v>!!!</v>
      </c>
      <c r="C889" s="310" t="str">
        <f>IF(LEN($E889)&gt;0,VLOOKUP(TEXT($E889,0),'Angaben Stationen'!$E$14:$V$215,17,0),"")</f>
        <v/>
      </c>
      <c r="D889" s="254" t="str">
        <f>IF(LEN($E889)&gt;0,VLOOKUP(TEXT($E889,0),'Angaben Stationen'!$E$14:$V$215,18,0),"")</f>
        <v/>
      </c>
      <c r="E889" s="344"/>
      <c r="F889" s="256"/>
      <c r="G889" s="256"/>
      <c r="H889" s="307"/>
      <c r="I889" s="183"/>
      <c r="R889" s="8">
        <f t="shared" si="118"/>
        <v>0</v>
      </c>
      <c r="S889" s="8">
        <f>VLOOKUP($D889,{"29 - Psychiatrie (Erwachsene)",1;"30 - Kinder- und Jugendpsychiatrie",1;"297 - stationsäquivalente Behandlung in der Erwachsenenpsychiatrie (29)",1;"307 - stationsäquivalente Behandlung in der Kinder- und Jugendpsychiatrie (30)",1;"31 - Psychosomatik",1;"",0;0,0},2,0)</f>
        <v>0</v>
      </c>
      <c r="T889" s="8">
        <f t="shared" si="124"/>
        <v>0</v>
      </c>
      <c r="U889" s="8">
        <f t="shared" si="117"/>
        <v>0</v>
      </c>
      <c r="V889" s="8">
        <f t="shared" si="119"/>
        <v>0</v>
      </c>
      <c r="W889" s="8">
        <f t="shared" si="120"/>
        <v>0</v>
      </c>
      <c r="X889" s="8">
        <f t="shared" si="121"/>
        <v>0</v>
      </c>
      <c r="Y889" s="8" t="str">
        <f t="shared" si="122"/>
        <v/>
      </c>
      <c r="Z889" s="8" t="str">
        <f>VLOOKUP($D889,{"29 - Psychiatrie (Erwachsene)","BGI";"297 - stationsäquivalente Behandlung in der Erwachsenenpsychiatrie (29)","BGI";"30 - Kinder- und Jugendpsychiatrie","BGII";"307 - stationsäquivalente Behandlung in der Kinder- und Jugendpsychiatrie (30)","BGII";"31 - Psychosomatik","BGI";"","LEER";0,"Leer"},2,0)</f>
        <v>LEER</v>
      </c>
      <c r="AA889" s="8" t="str">
        <f t="shared" si="123"/>
        <v>Stationen</v>
      </c>
    </row>
    <row r="890" spans="2:27" ht="15" customHeight="1" x14ac:dyDescent="0.25">
      <c r="B890" s="76" t="str">
        <f t="shared" si="116"/>
        <v>!!!</v>
      </c>
      <c r="C890" s="310" t="str">
        <f>IF(LEN($E890)&gt;0,VLOOKUP(TEXT($E890,0),'Angaben Stationen'!$E$14:$V$215,17,0),"")</f>
        <v/>
      </c>
      <c r="D890" s="254" t="str">
        <f>IF(LEN($E890)&gt;0,VLOOKUP(TEXT($E890,0),'Angaben Stationen'!$E$14:$V$215,18,0),"")</f>
        <v/>
      </c>
      <c r="E890" s="344"/>
      <c r="F890" s="256"/>
      <c r="G890" s="256"/>
      <c r="H890" s="307"/>
      <c r="I890" s="183"/>
      <c r="R890" s="8">
        <f t="shared" si="118"/>
        <v>0</v>
      </c>
      <c r="S890" s="8">
        <f>VLOOKUP($D890,{"29 - Psychiatrie (Erwachsene)",1;"30 - Kinder- und Jugendpsychiatrie",1;"297 - stationsäquivalente Behandlung in der Erwachsenenpsychiatrie (29)",1;"307 - stationsäquivalente Behandlung in der Kinder- und Jugendpsychiatrie (30)",1;"31 - Psychosomatik",1;"",0;0,0},2,0)</f>
        <v>0</v>
      </c>
      <c r="T890" s="8">
        <f t="shared" si="124"/>
        <v>0</v>
      </c>
      <c r="U890" s="8">
        <f t="shared" si="117"/>
        <v>0</v>
      </c>
      <c r="V890" s="8">
        <f t="shared" si="119"/>
        <v>0</v>
      </c>
      <c r="W890" s="8">
        <f t="shared" si="120"/>
        <v>0</v>
      </c>
      <c r="X890" s="8">
        <f t="shared" si="121"/>
        <v>0</v>
      </c>
      <c r="Y890" s="8" t="str">
        <f t="shared" si="122"/>
        <v/>
      </c>
      <c r="Z890" s="8" t="str">
        <f>VLOOKUP($D890,{"29 - Psychiatrie (Erwachsene)","BGI";"297 - stationsäquivalente Behandlung in der Erwachsenenpsychiatrie (29)","BGI";"30 - Kinder- und Jugendpsychiatrie","BGII";"307 - stationsäquivalente Behandlung in der Kinder- und Jugendpsychiatrie (30)","BGII";"31 - Psychosomatik","BGI";"","LEER";0,"Leer"},2,0)</f>
        <v>LEER</v>
      </c>
      <c r="AA890" s="8" t="str">
        <f t="shared" si="123"/>
        <v>Stationen</v>
      </c>
    </row>
    <row r="891" spans="2:27" ht="15" customHeight="1" x14ac:dyDescent="0.25">
      <c r="B891" s="76" t="str">
        <f t="shared" si="116"/>
        <v>!!!</v>
      </c>
      <c r="C891" s="310" t="str">
        <f>IF(LEN($E891)&gt;0,VLOOKUP(TEXT($E891,0),'Angaben Stationen'!$E$14:$V$215,17,0),"")</f>
        <v/>
      </c>
      <c r="D891" s="254" t="str">
        <f>IF(LEN($E891)&gt;0,VLOOKUP(TEXT($E891,0),'Angaben Stationen'!$E$14:$V$215,18,0),"")</f>
        <v/>
      </c>
      <c r="E891" s="344"/>
      <c r="F891" s="256"/>
      <c r="G891" s="256"/>
      <c r="H891" s="307"/>
      <c r="I891" s="183"/>
      <c r="R891" s="8">
        <f t="shared" si="118"/>
        <v>0</v>
      </c>
      <c r="S891" s="8">
        <f>VLOOKUP($D891,{"29 - Psychiatrie (Erwachsene)",1;"30 - Kinder- und Jugendpsychiatrie",1;"297 - stationsäquivalente Behandlung in der Erwachsenenpsychiatrie (29)",1;"307 - stationsäquivalente Behandlung in der Kinder- und Jugendpsychiatrie (30)",1;"31 - Psychosomatik",1;"",0;0,0},2,0)</f>
        <v>0</v>
      </c>
      <c r="T891" s="8">
        <f t="shared" si="124"/>
        <v>0</v>
      </c>
      <c r="U891" s="8">
        <f t="shared" si="117"/>
        <v>0</v>
      </c>
      <c r="V891" s="8">
        <f t="shared" si="119"/>
        <v>0</v>
      </c>
      <c r="W891" s="8">
        <f t="shared" si="120"/>
        <v>0</v>
      </c>
      <c r="X891" s="8">
        <f t="shared" si="121"/>
        <v>0</v>
      </c>
      <c r="Y891" s="8" t="str">
        <f t="shared" si="122"/>
        <v/>
      </c>
      <c r="Z891" s="8" t="str">
        <f>VLOOKUP($D891,{"29 - Psychiatrie (Erwachsene)","BGI";"297 - stationsäquivalente Behandlung in der Erwachsenenpsychiatrie (29)","BGI";"30 - Kinder- und Jugendpsychiatrie","BGII";"307 - stationsäquivalente Behandlung in der Kinder- und Jugendpsychiatrie (30)","BGII";"31 - Psychosomatik","BGI";"","LEER";0,"Leer"},2,0)</f>
        <v>LEER</v>
      </c>
      <c r="AA891" s="8" t="str">
        <f t="shared" si="123"/>
        <v>Stationen</v>
      </c>
    </row>
    <row r="892" spans="2:27" ht="15" customHeight="1" x14ac:dyDescent="0.25">
      <c r="B892" s="76" t="str">
        <f t="shared" si="116"/>
        <v>!!!</v>
      </c>
      <c r="C892" s="310" t="str">
        <f>IF(LEN($E892)&gt;0,VLOOKUP(TEXT($E892,0),'Angaben Stationen'!$E$14:$V$215,17,0),"")</f>
        <v/>
      </c>
      <c r="D892" s="254" t="str">
        <f>IF(LEN($E892)&gt;0,VLOOKUP(TEXT($E892,0),'Angaben Stationen'!$E$14:$V$215,18,0),"")</f>
        <v/>
      </c>
      <c r="E892" s="344"/>
      <c r="F892" s="256"/>
      <c r="G892" s="256"/>
      <c r="H892" s="307"/>
      <c r="I892" s="183"/>
      <c r="R892" s="8">
        <f t="shared" si="118"/>
        <v>0</v>
      </c>
      <c r="S892" s="8">
        <f>VLOOKUP($D892,{"29 - Psychiatrie (Erwachsene)",1;"30 - Kinder- und Jugendpsychiatrie",1;"297 - stationsäquivalente Behandlung in der Erwachsenenpsychiatrie (29)",1;"307 - stationsäquivalente Behandlung in der Kinder- und Jugendpsychiatrie (30)",1;"31 - Psychosomatik",1;"",0;0,0},2,0)</f>
        <v>0</v>
      </c>
      <c r="T892" s="8">
        <f t="shared" si="124"/>
        <v>0</v>
      </c>
      <c r="U892" s="8">
        <f t="shared" si="117"/>
        <v>0</v>
      </c>
      <c r="V892" s="8">
        <f t="shared" si="119"/>
        <v>0</v>
      </c>
      <c r="W892" s="8">
        <f t="shared" si="120"/>
        <v>0</v>
      </c>
      <c r="X892" s="8">
        <f t="shared" si="121"/>
        <v>0</v>
      </c>
      <c r="Y892" s="8" t="str">
        <f t="shared" si="122"/>
        <v/>
      </c>
      <c r="Z892" s="8" t="str">
        <f>VLOOKUP($D892,{"29 - Psychiatrie (Erwachsene)","BGI";"297 - stationsäquivalente Behandlung in der Erwachsenenpsychiatrie (29)","BGI";"30 - Kinder- und Jugendpsychiatrie","BGII";"307 - stationsäquivalente Behandlung in der Kinder- und Jugendpsychiatrie (30)","BGII";"31 - Psychosomatik","BGI";"","LEER";0,"Leer"},2,0)</f>
        <v>LEER</v>
      </c>
      <c r="AA892" s="8" t="str">
        <f t="shared" si="123"/>
        <v>Stationen</v>
      </c>
    </row>
    <row r="893" spans="2:27" ht="15" customHeight="1" x14ac:dyDescent="0.25">
      <c r="B893" s="76" t="str">
        <f t="shared" ref="B893:B956" si="125">IF(SUM(S893:X893)&lt;6,"!!!","")</f>
        <v>!!!</v>
      </c>
      <c r="C893" s="310" t="str">
        <f>IF(LEN($E893)&gt;0,VLOOKUP(TEXT($E893,0),'Angaben Stationen'!$E$14:$V$215,17,0),"")</f>
        <v/>
      </c>
      <c r="D893" s="254" t="str">
        <f>IF(LEN($E893)&gt;0,VLOOKUP(TEXT($E893,0),'Angaben Stationen'!$E$14:$V$215,18,0),"")</f>
        <v/>
      </c>
      <c r="E893" s="344"/>
      <c r="F893" s="256"/>
      <c r="G893" s="256"/>
      <c r="H893" s="307"/>
      <c r="I893" s="183"/>
      <c r="R893" s="8">
        <f t="shared" si="118"/>
        <v>0</v>
      </c>
      <c r="S893" s="8">
        <f>VLOOKUP($D893,{"29 - Psychiatrie (Erwachsene)",1;"30 - Kinder- und Jugendpsychiatrie",1;"297 - stationsäquivalente Behandlung in der Erwachsenenpsychiatrie (29)",1;"307 - stationsäquivalente Behandlung in der Kinder- und Jugendpsychiatrie (30)",1;"31 - Psychosomatik",1;"",0;0,0},2,0)</f>
        <v>0</v>
      </c>
      <c r="T893" s="8">
        <f t="shared" si="124"/>
        <v>0</v>
      </c>
      <c r="U893" s="8">
        <f t="shared" ref="U893:U956" si="126">IF($E893&lt;&gt;0,1,0)</f>
        <v>0</v>
      </c>
      <c r="V893" s="8">
        <f t="shared" si="119"/>
        <v>0</v>
      </c>
      <c r="W893" s="8">
        <f t="shared" si="120"/>
        <v>0</v>
      </c>
      <c r="X893" s="8">
        <f t="shared" si="121"/>
        <v>0</v>
      </c>
      <c r="Y893" s="8" t="str">
        <f t="shared" si="122"/>
        <v/>
      </c>
      <c r="Z893" s="8" t="str">
        <f>VLOOKUP($D893,{"29 - Psychiatrie (Erwachsene)","BGI";"297 - stationsäquivalente Behandlung in der Erwachsenenpsychiatrie (29)","BGI";"30 - Kinder- und Jugendpsychiatrie","BGII";"307 - stationsäquivalente Behandlung in der Kinder- und Jugendpsychiatrie (30)","BGII";"31 - Psychosomatik","BGI";"","LEER";0,"Leer"},2,0)</f>
        <v>LEER</v>
      </c>
      <c r="AA893" s="8" t="str">
        <f t="shared" si="123"/>
        <v>Stationen</v>
      </c>
    </row>
    <row r="894" spans="2:27" ht="15" customHeight="1" x14ac:dyDescent="0.25">
      <c r="B894" s="76" t="str">
        <f t="shared" si="125"/>
        <v>!!!</v>
      </c>
      <c r="C894" s="310" t="str">
        <f>IF(LEN($E894)&gt;0,VLOOKUP(TEXT($E894,0),'Angaben Stationen'!$E$14:$V$215,17,0),"")</f>
        <v/>
      </c>
      <c r="D894" s="254" t="str">
        <f>IF(LEN($E894)&gt;0,VLOOKUP(TEXT($E894,0),'Angaben Stationen'!$E$14:$V$215,18,0),"")</f>
        <v/>
      </c>
      <c r="E894" s="344"/>
      <c r="F894" s="256"/>
      <c r="G894" s="256"/>
      <c r="H894" s="307"/>
      <c r="I894" s="183"/>
      <c r="R894" s="8">
        <f t="shared" si="118"/>
        <v>0</v>
      </c>
      <c r="S894" s="8">
        <f>VLOOKUP($D894,{"29 - Psychiatrie (Erwachsene)",1;"30 - Kinder- und Jugendpsychiatrie",1;"297 - stationsäquivalente Behandlung in der Erwachsenenpsychiatrie (29)",1;"307 - stationsäquivalente Behandlung in der Kinder- und Jugendpsychiatrie (30)",1;"31 - Psychosomatik",1;"",0;0,0},2,0)</f>
        <v>0</v>
      </c>
      <c r="T894" s="8">
        <f t="shared" si="124"/>
        <v>0</v>
      </c>
      <c r="U894" s="8">
        <f t="shared" si="126"/>
        <v>0</v>
      </c>
      <c r="V894" s="8">
        <f t="shared" si="119"/>
        <v>0</v>
      </c>
      <c r="W894" s="8">
        <f t="shared" si="120"/>
        <v>0</v>
      </c>
      <c r="X894" s="8">
        <f t="shared" si="121"/>
        <v>0</v>
      </c>
      <c r="Y894" s="8" t="str">
        <f t="shared" si="122"/>
        <v/>
      </c>
      <c r="Z894" s="8" t="str">
        <f>VLOOKUP($D894,{"29 - Psychiatrie (Erwachsene)","BGI";"297 - stationsäquivalente Behandlung in der Erwachsenenpsychiatrie (29)","BGI";"30 - Kinder- und Jugendpsychiatrie","BGII";"307 - stationsäquivalente Behandlung in der Kinder- und Jugendpsychiatrie (30)","BGII";"31 - Psychosomatik","BGI";"","LEER";0,"Leer"},2,0)</f>
        <v>LEER</v>
      </c>
      <c r="AA894" s="8" t="str">
        <f t="shared" si="123"/>
        <v>Stationen</v>
      </c>
    </row>
    <row r="895" spans="2:27" ht="15" customHeight="1" x14ac:dyDescent="0.25">
      <c r="B895" s="76" t="str">
        <f t="shared" si="125"/>
        <v>!!!</v>
      </c>
      <c r="C895" s="310" t="str">
        <f>IF(LEN($E895)&gt;0,VLOOKUP(TEXT($E895,0),'Angaben Stationen'!$E$14:$V$215,17,0),"")</f>
        <v/>
      </c>
      <c r="D895" s="254" t="str">
        <f>IF(LEN($E895)&gt;0,VLOOKUP(TEXT($E895,0),'Angaben Stationen'!$E$14:$V$215,18,0),"")</f>
        <v/>
      </c>
      <c r="E895" s="344"/>
      <c r="F895" s="256"/>
      <c r="G895" s="256"/>
      <c r="H895" s="307"/>
      <c r="I895" s="183"/>
      <c r="R895" s="8">
        <f t="shared" si="118"/>
        <v>0</v>
      </c>
      <c r="S895" s="8">
        <f>VLOOKUP($D895,{"29 - Psychiatrie (Erwachsene)",1;"30 - Kinder- und Jugendpsychiatrie",1;"297 - stationsäquivalente Behandlung in der Erwachsenenpsychiatrie (29)",1;"307 - stationsäquivalente Behandlung in der Kinder- und Jugendpsychiatrie (30)",1;"31 - Psychosomatik",1;"",0;0,0},2,0)</f>
        <v>0</v>
      </c>
      <c r="T895" s="8">
        <f t="shared" si="124"/>
        <v>0</v>
      </c>
      <c r="U895" s="8">
        <f t="shared" si="126"/>
        <v>0</v>
      </c>
      <c r="V895" s="8">
        <f t="shared" si="119"/>
        <v>0</v>
      </c>
      <c r="W895" s="8">
        <f t="shared" si="120"/>
        <v>0</v>
      </c>
      <c r="X895" s="8">
        <f t="shared" si="121"/>
        <v>0</v>
      </c>
      <c r="Y895" s="8" t="str">
        <f t="shared" si="122"/>
        <v/>
      </c>
      <c r="Z895" s="8" t="str">
        <f>VLOOKUP($D895,{"29 - Psychiatrie (Erwachsene)","BGI";"297 - stationsäquivalente Behandlung in der Erwachsenenpsychiatrie (29)","BGI";"30 - Kinder- und Jugendpsychiatrie","BGII";"307 - stationsäquivalente Behandlung in der Kinder- und Jugendpsychiatrie (30)","BGII";"31 - Psychosomatik","BGI";"","LEER";0,"Leer"},2,0)</f>
        <v>LEER</v>
      </c>
      <c r="AA895" s="8" t="str">
        <f t="shared" si="123"/>
        <v>Stationen</v>
      </c>
    </row>
    <row r="896" spans="2:27" ht="15" customHeight="1" x14ac:dyDescent="0.25">
      <c r="B896" s="76" t="str">
        <f t="shared" si="125"/>
        <v>!!!</v>
      </c>
      <c r="C896" s="310" t="str">
        <f>IF(LEN($E896)&gt;0,VLOOKUP(TEXT($E896,0),'Angaben Stationen'!$E$14:$V$215,17,0),"")</f>
        <v/>
      </c>
      <c r="D896" s="254" t="str">
        <f>IF(LEN($E896)&gt;0,VLOOKUP(TEXT($E896,0),'Angaben Stationen'!$E$14:$V$215,18,0),"")</f>
        <v/>
      </c>
      <c r="E896" s="344"/>
      <c r="F896" s="256"/>
      <c r="G896" s="256"/>
      <c r="H896" s="307"/>
      <c r="I896" s="183"/>
      <c r="R896" s="8">
        <f t="shared" si="118"/>
        <v>0</v>
      </c>
      <c r="S896" s="8">
        <f>VLOOKUP($D896,{"29 - Psychiatrie (Erwachsene)",1;"30 - Kinder- und Jugendpsychiatrie",1;"297 - stationsäquivalente Behandlung in der Erwachsenenpsychiatrie (29)",1;"307 - stationsäquivalente Behandlung in der Kinder- und Jugendpsychiatrie (30)",1;"31 - Psychosomatik",1;"",0;0,0},2,0)</f>
        <v>0</v>
      </c>
      <c r="T896" s="8">
        <f t="shared" si="124"/>
        <v>0</v>
      </c>
      <c r="U896" s="8">
        <f t="shared" si="126"/>
        <v>0</v>
      </c>
      <c r="V896" s="8">
        <f t="shared" si="119"/>
        <v>0</v>
      </c>
      <c r="W896" s="8">
        <f t="shared" si="120"/>
        <v>0</v>
      </c>
      <c r="X896" s="8">
        <f t="shared" si="121"/>
        <v>0</v>
      </c>
      <c r="Y896" s="8" t="str">
        <f t="shared" si="122"/>
        <v/>
      </c>
      <c r="Z896" s="8" t="str">
        <f>VLOOKUP($D896,{"29 - Psychiatrie (Erwachsene)","BGI";"297 - stationsäquivalente Behandlung in der Erwachsenenpsychiatrie (29)","BGI";"30 - Kinder- und Jugendpsychiatrie","BGII";"307 - stationsäquivalente Behandlung in der Kinder- und Jugendpsychiatrie (30)","BGII";"31 - Psychosomatik","BGI";"","LEER";0,"Leer"},2,0)</f>
        <v>LEER</v>
      </c>
      <c r="AA896" s="8" t="str">
        <f t="shared" si="123"/>
        <v>Stationen</v>
      </c>
    </row>
    <row r="897" spans="2:27" ht="15" customHeight="1" x14ac:dyDescent="0.25">
      <c r="B897" s="76" t="str">
        <f t="shared" si="125"/>
        <v>!!!</v>
      </c>
      <c r="C897" s="310" t="str">
        <f>IF(LEN($E897)&gt;0,VLOOKUP(TEXT($E897,0),'Angaben Stationen'!$E$14:$V$215,17,0),"")</f>
        <v/>
      </c>
      <c r="D897" s="254" t="str">
        <f>IF(LEN($E897)&gt;0,VLOOKUP(TEXT($E897,0),'Angaben Stationen'!$E$14:$V$215,18,0),"")</f>
        <v/>
      </c>
      <c r="E897" s="344"/>
      <c r="F897" s="256"/>
      <c r="G897" s="256"/>
      <c r="H897" s="307"/>
      <c r="I897" s="183"/>
      <c r="R897" s="8">
        <f t="shared" si="118"/>
        <v>0</v>
      </c>
      <c r="S897" s="8">
        <f>VLOOKUP($D897,{"29 - Psychiatrie (Erwachsene)",1;"30 - Kinder- und Jugendpsychiatrie",1;"297 - stationsäquivalente Behandlung in der Erwachsenenpsychiatrie (29)",1;"307 - stationsäquivalente Behandlung in der Kinder- und Jugendpsychiatrie (30)",1;"31 - Psychosomatik",1;"",0;0,0},2,0)</f>
        <v>0</v>
      </c>
      <c r="T897" s="8">
        <f t="shared" si="124"/>
        <v>0</v>
      </c>
      <c r="U897" s="8">
        <f t="shared" si="126"/>
        <v>0</v>
      </c>
      <c r="V897" s="8">
        <f t="shared" si="119"/>
        <v>0</v>
      </c>
      <c r="W897" s="8">
        <f t="shared" si="120"/>
        <v>0</v>
      </c>
      <c r="X897" s="8">
        <f t="shared" si="121"/>
        <v>0</v>
      </c>
      <c r="Y897" s="8" t="str">
        <f t="shared" si="122"/>
        <v/>
      </c>
      <c r="Z897" s="8" t="str">
        <f>VLOOKUP($D897,{"29 - Psychiatrie (Erwachsene)","BGI";"297 - stationsäquivalente Behandlung in der Erwachsenenpsychiatrie (29)","BGI";"30 - Kinder- und Jugendpsychiatrie","BGII";"307 - stationsäquivalente Behandlung in der Kinder- und Jugendpsychiatrie (30)","BGII";"31 - Psychosomatik","BGI";"","LEER";0,"Leer"},2,0)</f>
        <v>LEER</v>
      </c>
      <c r="AA897" s="8" t="str">
        <f t="shared" si="123"/>
        <v>Stationen</v>
      </c>
    </row>
    <row r="898" spans="2:27" ht="15" customHeight="1" x14ac:dyDescent="0.25">
      <c r="B898" s="76" t="str">
        <f t="shared" si="125"/>
        <v>!!!</v>
      </c>
      <c r="C898" s="310" t="str">
        <f>IF(LEN($E898)&gt;0,VLOOKUP(TEXT($E898,0),'Angaben Stationen'!$E$14:$V$215,17,0),"")</f>
        <v/>
      </c>
      <c r="D898" s="254" t="str">
        <f>IF(LEN($E898)&gt;0,VLOOKUP(TEXT($E898,0),'Angaben Stationen'!$E$14:$V$215,18,0),"")</f>
        <v/>
      </c>
      <c r="E898" s="344"/>
      <c r="F898" s="256"/>
      <c r="G898" s="256"/>
      <c r="H898" s="307"/>
      <c r="I898" s="183"/>
      <c r="R898" s="8">
        <f t="shared" si="118"/>
        <v>0</v>
      </c>
      <c r="S898" s="8">
        <f>VLOOKUP($D898,{"29 - Psychiatrie (Erwachsene)",1;"30 - Kinder- und Jugendpsychiatrie",1;"297 - stationsäquivalente Behandlung in der Erwachsenenpsychiatrie (29)",1;"307 - stationsäquivalente Behandlung in der Kinder- und Jugendpsychiatrie (30)",1;"31 - Psychosomatik",1;"",0;0,0},2,0)</f>
        <v>0</v>
      </c>
      <c r="T898" s="8">
        <f t="shared" si="124"/>
        <v>0</v>
      </c>
      <c r="U898" s="8">
        <f t="shared" si="126"/>
        <v>0</v>
      </c>
      <c r="V898" s="8">
        <f t="shared" si="119"/>
        <v>0</v>
      </c>
      <c r="W898" s="8">
        <f t="shared" si="120"/>
        <v>0</v>
      </c>
      <c r="X898" s="8">
        <f t="shared" si="121"/>
        <v>0</v>
      </c>
      <c r="Y898" s="8" t="str">
        <f t="shared" si="122"/>
        <v/>
      </c>
      <c r="Z898" s="8" t="str">
        <f>VLOOKUP($D898,{"29 - Psychiatrie (Erwachsene)","BGI";"297 - stationsäquivalente Behandlung in der Erwachsenenpsychiatrie (29)","BGI";"30 - Kinder- und Jugendpsychiatrie","BGII";"307 - stationsäquivalente Behandlung in der Kinder- und Jugendpsychiatrie (30)","BGII";"31 - Psychosomatik","BGI";"","LEER";0,"Leer"},2,0)</f>
        <v>LEER</v>
      </c>
      <c r="AA898" s="8" t="str">
        <f t="shared" si="123"/>
        <v>Stationen</v>
      </c>
    </row>
    <row r="899" spans="2:27" ht="15" customHeight="1" x14ac:dyDescent="0.25">
      <c r="B899" s="76" t="str">
        <f t="shared" si="125"/>
        <v>!!!</v>
      </c>
      <c r="C899" s="310" t="str">
        <f>IF(LEN($E899)&gt;0,VLOOKUP(TEXT($E899,0),'Angaben Stationen'!$E$14:$V$215,17,0),"")</f>
        <v/>
      </c>
      <c r="D899" s="254" t="str">
        <f>IF(LEN($E899)&gt;0,VLOOKUP(TEXT($E899,0),'Angaben Stationen'!$E$14:$V$215,18,0),"")</f>
        <v/>
      </c>
      <c r="E899" s="344"/>
      <c r="F899" s="256"/>
      <c r="G899" s="256"/>
      <c r="H899" s="307"/>
      <c r="I899" s="183"/>
      <c r="R899" s="8">
        <f t="shared" si="118"/>
        <v>0</v>
      </c>
      <c r="S899" s="8">
        <f>VLOOKUP($D899,{"29 - Psychiatrie (Erwachsene)",1;"30 - Kinder- und Jugendpsychiatrie",1;"297 - stationsäquivalente Behandlung in der Erwachsenenpsychiatrie (29)",1;"307 - stationsäquivalente Behandlung in der Kinder- und Jugendpsychiatrie (30)",1;"31 - Psychosomatik",1;"",0;0,0},2,0)</f>
        <v>0</v>
      </c>
      <c r="T899" s="8">
        <f t="shared" si="124"/>
        <v>0</v>
      </c>
      <c r="U899" s="8">
        <f t="shared" si="126"/>
        <v>0</v>
      </c>
      <c r="V899" s="8">
        <f t="shared" si="119"/>
        <v>0</v>
      </c>
      <c r="W899" s="8">
        <f t="shared" si="120"/>
        <v>0</v>
      </c>
      <c r="X899" s="8">
        <f t="shared" si="121"/>
        <v>0</v>
      </c>
      <c r="Y899" s="8" t="str">
        <f t="shared" si="122"/>
        <v/>
      </c>
      <c r="Z899" s="8" t="str">
        <f>VLOOKUP($D899,{"29 - Psychiatrie (Erwachsene)","BGI";"297 - stationsäquivalente Behandlung in der Erwachsenenpsychiatrie (29)","BGI";"30 - Kinder- und Jugendpsychiatrie","BGII";"307 - stationsäquivalente Behandlung in der Kinder- und Jugendpsychiatrie (30)","BGII";"31 - Psychosomatik","BGI";"","LEER";0,"Leer"},2,0)</f>
        <v>LEER</v>
      </c>
      <c r="AA899" s="8" t="str">
        <f t="shared" si="123"/>
        <v>Stationen</v>
      </c>
    </row>
    <row r="900" spans="2:27" ht="15" customHeight="1" x14ac:dyDescent="0.25">
      <c r="B900" s="76" t="str">
        <f t="shared" si="125"/>
        <v>!!!</v>
      </c>
      <c r="C900" s="310" t="str">
        <f>IF(LEN($E900)&gt;0,VLOOKUP(TEXT($E900,0),'Angaben Stationen'!$E$14:$V$215,17,0),"")</f>
        <v/>
      </c>
      <c r="D900" s="254" t="str">
        <f>IF(LEN($E900)&gt;0,VLOOKUP(TEXT($E900,0),'Angaben Stationen'!$E$14:$V$215,18,0),"")</f>
        <v/>
      </c>
      <c r="E900" s="344"/>
      <c r="F900" s="256"/>
      <c r="G900" s="256"/>
      <c r="H900" s="307"/>
      <c r="I900" s="183"/>
      <c r="R900" s="8">
        <f t="shared" si="118"/>
        <v>0</v>
      </c>
      <c r="S900" s="8">
        <f>VLOOKUP($D900,{"29 - Psychiatrie (Erwachsene)",1;"30 - Kinder- und Jugendpsychiatrie",1;"297 - stationsäquivalente Behandlung in der Erwachsenenpsychiatrie (29)",1;"307 - stationsäquivalente Behandlung in der Kinder- und Jugendpsychiatrie (30)",1;"31 - Psychosomatik",1;"",0;0,0},2,0)</f>
        <v>0</v>
      </c>
      <c r="T900" s="8">
        <f t="shared" si="124"/>
        <v>0</v>
      </c>
      <c r="U900" s="8">
        <f t="shared" si="126"/>
        <v>0</v>
      </c>
      <c r="V900" s="8">
        <f t="shared" si="119"/>
        <v>0</v>
      </c>
      <c r="W900" s="8">
        <f t="shared" si="120"/>
        <v>0</v>
      </c>
      <c r="X900" s="8">
        <f t="shared" si="121"/>
        <v>0</v>
      </c>
      <c r="Y900" s="8" t="str">
        <f t="shared" si="122"/>
        <v/>
      </c>
      <c r="Z900" s="8" t="str">
        <f>VLOOKUP($D900,{"29 - Psychiatrie (Erwachsene)","BGI";"297 - stationsäquivalente Behandlung in der Erwachsenenpsychiatrie (29)","BGI";"30 - Kinder- und Jugendpsychiatrie","BGII";"307 - stationsäquivalente Behandlung in der Kinder- und Jugendpsychiatrie (30)","BGII";"31 - Psychosomatik","BGI";"","LEER";0,"Leer"},2,0)</f>
        <v>LEER</v>
      </c>
      <c r="AA900" s="8" t="str">
        <f t="shared" si="123"/>
        <v>Stationen</v>
      </c>
    </row>
    <row r="901" spans="2:27" ht="15" customHeight="1" x14ac:dyDescent="0.25">
      <c r="B901" s="76" t="str">
        <f t="shared" si="125"/>
        <v>!!!</v>
      </c>
      <c r="C901" s="310" t="str">
        <f>IF(LEN($E901)&gt;0,VLOOKUP(TEXT($E901,0),'Angaben Stationen'!$E$14:$V$215,17,0),"")</f>
        <v/>
      </c>
      <c r="D901" s="254" t="str">
        <f>IF(LEN($E901)&gt;0,VLOOKUP(TEXT($E901,0),'Angaben Stationen'!$E$14:$V$215,18,0),"")</f>
        <v/>
      </c>
      <c r="E901" s="344"/>
      <c r="F901" s="256"/>
      <c r="G901" s="256"/>
      <c r="H901" s="307"/>
      <c r="I901" s="183"/>
      <c r="R901" s="8">
        <f t="shared" si="118"/>
        <v>0</v>
      </c>
      <c r="S901" s="8">
        <f>VLOOKUP($D901,{"29 - Psychiatrie (Erwachsene)",1;"30 - Kinder- und Jugendpsychiatrie",1;"297 - stationsäquivalente Behandlung in der Erwachsenenpsychiatrie (29)",1;"307 - stationsäquivalente Behandlung in der Kinder- und Jugendpsychiatrie (30)",1;"31 - Psychosomatik",1;"",0;0,0},2,0)</f>
        <v>0</v>
      </c>
      <c r="T901" s="8">
        <f t="shared" si="124"/>
        <v>0</v>
      </c>
      <c r="U901" s="8">
        <f t="shared" si="126"/>
        <v>0</v>
      </c>
      <c r="V901" s="8">
        <f t="shared" si="119"/>
        <v>0</v>
      </c>
      <c r="W901" s="8">
        <f t="shared" si="120"/>
        <v>0</v>
      </c>
      <c r="X901" s="8">
        <f t="shared" si="121"/>
        <v>0</v>
      </c>
      <c r="Y901" s="8" t="str">
        <f t="shared" si="122"/>
        <v/>
      </c>
      <c r="Z901" s="8" t="str">
        <f>VLOOKUP($D901,{"29 - Psychiatrie (Erwachsene)","BGI";"297 - stationsäquivalente Behandlung in der Erwachsenenpsychiatrie (29)","BGI";"30 - Kinder- und Jugendpsychiatrie","BGII";"307 - stationsäquivalente Behandlung in der Kinder- und Jugendpsychiatrie (30)","BGII";"31 - Psychosomatik","BGI";"","LEER";0,"Leer"},2,0)</f>
        <v>LEER</v>
      </c>
      <c r="AA901" s="8" t="str">
        <f t="shared" si="123"/>
        <v>Stationen</v>
      </c>
    </row>
    <row r="902" spans="2:27" ht="15" customHeight="1" x14ac:dyDescent="0.25">
      <c r="B902" s="76" t="str">
        <f t="shared" si="125"/>
        <v>!!!</v>
      </c>
      <c r="C902" s="310" t="str">
        <f>IF(LEN($E902)&gt;0,VLOOKUP(TEXT($E902,0),'Angaben Stationen'!$E$14:$V$215,17,0),"")</f>
        <v/>
      </c>
      <c r="D902" s="254" t="str">
        <f>IF(LEN($E902)&gt;0,VLOOKUP(TEXT($E902,0),'Angaben Stationen'!$E$14:$V$215,18,0),"")</f>
        <v/>
      </c>
      <c r="E902" s="344"/>
      <c r="F902" s="256"/>
      <c r="G902" s="256"/>
      <c r="H902" s="307"/>
      <c r="I902" s="183"/>
      <c r="R902" s="8">
        <f t="shared" si="118"/>
        <v>0</v>
      </c>
      <c r="S902" s="8">
        <f>VLOOKUP($D902,{"29 - Psychiatrie (Erwachsene)",1;"30 - Kinder- und Jugendpsychiatrie",1;"297 - stationsäquivalente Behandlung in der Erwachsenenpsychiatrie (29)",1;"307 - stationsäquivalente Behandlung in der Kinder- und Jugendpsychiatrie (30)",1;"31 - Psychosomatik",1;"",0;0,0},2,0)</f>
        <v>0</v>
      </c>
      <c r="T902" s="8">
        <f t="shared" si="124"/>
        <v>0</v>
      </c>
      <c r="U902" s="8">
        <f t="shared" si="126"/>
        <v>0</v>
      </c>
      <c r="V902" s="8">
        <f t="shared" si="119"/>
        <v>0</v>
      </c>
      <c r="W902" s="8">
        <f t="shared" si="120"/>
        <v>0</v>
      </c>
      <c r="X902" s="8">
        <f t="shared" si="121"/>
        <v>0</v>
      </c>
      <c r="Y902" s="8" t="str">
        <f t="shared" si="122"/>
        <v/>
      </c>
      <c r="Z902" s="8" t="str">
        <f>VLOOKUP($D902,{"29 - Psychiatrie (Erwachsene)","BGI";"297 - stationsäquivalente Behandlung in der Erwachsenenpsychiatrie (29)","BGI";"30 - Kinder- und Jugendpsychiatrie","BGII";"307 - stationsäquivalente Behandlung in der Kinder- und Jugendpsychiatrie (30)","BGII";"31 - Psychosomatik","BGI";"","LEER";0,"Leer"},2,0)</f>
        <v>LEER</v>
      </c>
      <c r="AA902" s="8" t="str">
        <f t="shared" si="123"/>
        <v>Stationen</v>
      </c>
    </row>
    <row r="903" spans="2:27" ht="15" customHeight="1" x14ac:dyDescent="0.25">
      <c r="B903" s="76" t="str">
        <f t="shared" si="125"/>
        <v>!!!</v>
      </c>
      <c r="C903" s="310" t="str">
        <f>IF(LEN($E903)&gt;0,VLOOKUP(TEXT($E903,0),'Angaben Stationen'!$E$14:$V$215,17,0),"")</f>
        <v/>
      </c>
      <c r="D903" s="254" t="str">
        <f>IF(LEN($E903)&gt;0,VLOOKUP(TEXT($E903,0),'Angaben Stationen'!$E$14:$V$215,18,0),"")</f>
        <v/>
      </c>
      <c r="E903" s="344"/>
      <c r="F903" s="256"/>
      <c r="G903" s="256"/>
      <c r="H903" s="307"/>
      <c r="I903" s="183"/>
      <c r="R903" s="8">
        <f t="shared" si="118"/>
        <v>0</v>
      </c>
      <c r="S903" s="8">
        <f>VLOOKUP($D903,{"29 - Psychiatrie (Erwachsene)",1;"30 - Kinder- und Jugendpsychiatrie",1;"297 - stationsäquivalente Behandlung in der Erwachsenenpsychiatrie (29)",1;"307 - stationsäquivalente Behandlung in der Kinder- und Jugendpsychiatrie (30)",1;"31 - Psychosomatik",1;"",0;0,0},2,0)</f>
        <v>0</v>
      </c>
      <c r="T903" s="8">
        <f t="shared" si="124"/>
        <v>0</v>
      </c>
      <c r="U903" s="8">
        <f t="shared" si="126"/>
        <v>0</v>
      </c>
      <c r="V903" s="8">
        <f t="shared" si="119"/>
        <v>0</v>
      </c>
      <c r="W903" s="8">
        <f t="shared" si="120"/>
        <v>0</v>
      </c>
      <c r="X903" s="8">
        <f t="shared" si="121"/>
        <v>0</v>
      </c>
      <c r="Y903" s="8" t="str">
        <f t="shared" si="122"/>
        <v/>
      </c>
      <c r="Z903" s="8" t="str">
        <f>VLOOKUP($D903,{"29 - Psychiatrie (Erwachsene)","BGI";"297 - stationsäquivalente Behandlung in der Erwachsenenpsychiatrie (29)","BGI";"30 - Kinder- und Jugendpsychiatrie","BGII";"307 - stationsäquivalente Behandlung in der Kinder- und Jugendpsychiatrie (30)","BGII";"31 - Psychosomatik","BGI";"","LEER";0,"Leer"},2,0)</f>
        <v>LEER</v>
      </c>
      <c r="AA903" s="8" t="str">
        <f t="shared" si="123"/>
        <v>Stationen</v>
      </c>
    </row>
    <row r="904" spans="2:27" ht="15" customHeight="1" x14ac:dyDescent="0.25">
      <c r="B904" s="76" t="str">
        <f t="shared" si="125"/>
        <v>!!!</v>
      </c>
      <c r="C904" s="310" t="str">
        <f>IF(LEN($E904)&gt;0,VLOOKUP(TEXT($E904,0),'Angaben Stationen'!$E$14:$V$215,17,0),"")</f>
        <v/>
      </c>
      <c r="D904" s="254" t="str">
        <f>IF(LEN($E904)&gt;0,VLOOKUP(TEXT($E904,0),'Angaben Stationen'!$E$14:$V$215,18,0),"")</f>
        <v/>
      </c>
      <c r="E904" s="344"/>
      <c r="F904" s="256"/>
      <c r="G904" s="256"/>
      <c r="H904" s="307"/>
      <c r="I904" s="183"/>
      <c r="R904" s="8">
        <f t="shared" si="118"/>
        <v>0</v>
      </c>
      <c r="S904" s="8">
        <f>VLOOKUP($D904,{"29 - Psychiatrie (Erwachsene)",1;"30 - Kinder- und Jugendpsychiatrie",1;"297 - stationsäquivalente Behandlung in der Erwachsenenpsychiatrie (29)",1;"307 - stationsäquivalente Behandlung in der Kinder- und Jugendpsychiatrie (30)",1;"31 - Psychosomatik",1;"",0;0,0},2,0)</f>
        <v>0</v>
      </c>
      <c r="T904" s="8">
        <f t="shared" si="124"/>
        <v>0</v>
      </c>
      <c r="U904" s="8">
        <f t="shared" si="126"/>
        <v>0</v>
      </c>
      <c r="V904" s="8">
        <f t="shared" si="119"/>
        <v>0</v>
      </c>
      <c r="W904" s="8">
        <f t="shared" si="120"/>
        <v>0</v>
      </c>
      <c r="X904" s="8">
        <f t="shared" si="121"/>
        <v>0</v>
      </c>
      <c r="Y904" s="8" t="str">
        <f t="shared" si="122"/>
        <v/>
      </c>
      <c r="Z904" s="8" t="str">
        <f>VLOOKUP($D904,{"29 - Psychiatrie (Erwachsene)","BGI";"297 - stationsäquivalente Behandlung in der Erwachsenenpsychiatrie (29)","BGI";"30 - Kinder- und Jugendpsychiatrie","BGII";"307 - stationsäquivalente Behandlung in der Kinder- und Jugendpsychiatrie (30)","BGII";"31 - Psychosomatik","BGI";"","LEER";0,"Leer"},2,0)</f>
        <v>LEER</v>
      </c>
      <c r="AA904" s="8" t="str">
        <f t="shared" si="123"/>
        <v>Stationen</v>
      </c>
    </row>
    <row r="905" spans="2:27" ht="15" customHeight="1" x14ac:dyDescent="0.25">
      <c r="B905" s="76" t="str">
        <f t="shared" si="125"/>
        <v>!!!</v>
      </c>
      <c r="C905" s="310" t="str">
        <f>IF(LEN($E905)&gt;0,VLOOKUP(TEXT($E905,0),'Angaben Stationen'!$E$14:$V$215,17,0),"")</f>
        <v/>
      </c>
      <c r="D905" s="254" t="str">
        <f>IF(LEN($E905)&gt;0,VLOOKUP(TEXT($E905,0),'Angaben Stationen'!$E$14:$V$215,18,0),"")</f>
        <v/>
      </c>
      <c r="E905" s="344"/>
      <c r="F905" s="256"/>
      <c r="G905" s="256"/>
      <c r="H905" s="307"/>
      <c r="I905" s="183"/>
      <c r="R905" s="8">
        <f t="shared" si="118"/>
        <v>0</v>
      </c>
      <c r="S905" s="8">
        <f>VLOOKUP($D905,{"29 - Psychiatrie (Erwachsene)",1;"30 - Kinder- und Jugendpsychiatrie",1;"297 - stationsäquivalente Behandlung in der Erwachsenenpsychiatrie (29)",1;"307 - stationsäquivalente Behandlung in der Kinder- und Jugendpsychiatrie (30)",1;"31 - Psychosomatik",1;"",0;0,0},2,0)</f>
        <v>0</v>
      </c>
      <c r="T905" s="8">
        <f t="shared" si="124"/>
        <v>0</v>
      </c>
      <c r="U905" s="8">
        <f t="shared" si="126"/>
        <v>0</v>
      </c>
      <c r="V905" s="8">
        <f t="shared" si="119"/>
        <v>0</v>
      </c>
      <c r="W905" s="8">
        <f t="shared" si="120"/>
        <v>0</v>
      </c>
      <c r="X905" s="8">
        <f t="shared" si="121"/>
        <v>0</v>
      </c>
      <c r="Y905" s="8" t="str">
        <f t="shared" si="122"/>
        <v/>
      </c>
      <c r="Z905" s="8" t="str">
        <f>VLOOKUP($D905,{"29 - Psychiatrie (Erwachsene)","BGI";"297 - stationsäquivalente Behandlung in der Erwachsenenpsychiatrie (29)","BGI";"30 - Kinder- und Jugendpsychiatrie","BGII";"307 - stationsäquivalente Behandlung in der Kinder- und Jugendpsychiatrie (30)","BGII";"31 - Psychosomatik","BGI";"","LEER";0,"Leer"},2,0)</f>
        <v>LEER</v>
      </c>
      <c r="AA905" s="8" t="str">
        <f t="shared" si="123"/>
        <v>Stationen</v>
      </c>
    </row>
    <row r="906" spans="2:27" ht="15" customHeight="1" x14ac:dyDescent="0.25">
      <c r="B906" s="76" t="str">
        <f t="shared" si="125"/>
        <v>!!!</v>
      </c>
      <c r="C906" s="310" t="str">
        <f>IF(LEN($E906)&gt;0,VLOOKUP(TEXT($E906,0),'Angaben Stationen'!$E$14:$V$215,17,0),"")</f>
        <v/>
      </c>
      <c r="D906" s="254" t="str">
        <f>IF(LEN($E906)&gt;0,VLOOKUP(TEXT($E906,0),'Angaben Stationen'!$E$14:$V$215,18,0),"")</f>
        <v/>
      </c>
      <c r="E906" s="344"/>
      <c r="F906" s="256"/>
      <c r="G906" s="256"/>
      <c r="H906" s="307"/>
      <c r="I906" s="183"/>
      <c r="R906" s="8">
        <f t="shared" si="118"/>
        <v>0</v>
      </c>
      <c r="S906" s="8">
        <f>VLOOKUP($D906,{"29 - Psychiatrie (Erwachsene)",1;"30 - Kinder- und Jugendpsychiatrie",1;"297 - stationsäquivalente Behandlung in der Erwachsenenpsychiatrie (29)",1;"307 - stationsäquivalente Behandlung in der Kinder- und Jugendpsychiatrie (30)",1;"31 - Psychosomatik",1;"",0;0,0},2,0)</f>
        <v>0</v>
      </c>
      <c r="T906" s="8">
        <f t="shared" si="124"/>
        <v>0</v>
      </c>
      <c r="U906" s="8">
        <f t="shared" si="126"/>
        <v>0</v>
      </c>
      <c r="V906" s="8">
        <f t="shared" si="119"/>
        <v>0</v>
      </c>
      <c r="W906" s="8">
        <f t="shared" si="120"/>
        <v>0</v>
      </c>
      <c r="X906" s="8">
        <f t="shared" si="121"/>
        <v>0</v>
      </c>
      <c r="Y906" s="8" t="str">
        <f t="shared" si="122"/>
        <v/>
      </c>
      <c r="Z906" s="8" t="str">
        <f>VLOOKUP($D906,{"29 - Psychiatrie (Erwachsene)","BGI";"297 - stationsäquivalente Behandlung in der Erwachsenenpsychiatrie (29)","BGI";"30 - Kinder- und Jugendpsychiatrie","BGII";"307 - stationsäquivalente Behandlung in der Kinder- und Jugendpsychiatrie (30)","BGII";"31 - Psychosomatik","BGI";"","LEER";0,"Leer"},2,0)</f>
        <v>LEER</v>
      </c>
      <c r="AA906" s="8" t="str">
        <f t="shared" si="123"/>
        <v>Stationen</v>
      </c>
    </row>
    <row r="907" spans="2:27" ht="15" customHeight="1" x14ac:dyDescent="0.25">
      <c r="B907" s="76" t="str">
        <f t="shared" si="125"/>
        <v>!!!</v>
      </c>
      <c r="C907" s="310" t="str">
        <f>IF(LEN($E907)&gt;0,VLOOKUP(TEXT($E907,0),'Angaben Stationen'!$E$14:$V$215,17,0),"")</f>
        <v/>
      </c>
      <c r="D907" s="254" t="str">
        <f>IF(LEN($E907)&gt;0,VLOOKUP(TEXT($E907,0),'Angaben Stationen'!$E$14:$V$215,18,0),"")</f>
        <v/>
      </c>
      <c r="E907" s="344"/>
      <c r="F907" s="256"/>
      <c r="G907" s="256"/>
      <c r="H907" s="307"/>
      <c r="I907" s="183"/>
      <c r="R907" s="8">
        <f t="shared" si="118"/>
        <v>0</v>
      </c>
      <c r="S907" s="8">
        <f>VLOOKUP($D907,{"29 - Psychiatrie (Erwachsene)",1;"30 - Kinder- und Jugendpsychiatrie",1;"297 - stationsäquivalente Behandlung in der Erwachsenenpsychiatrie (29)",1;"307 - stationsäquivalente Behandlung in der Kinder- und Jugendpsychiatrie (30)",1;"31 - Psychosomatik",1;"",0;0,0},2,0)</f>
        <v>0</v>
      </c>
      <c r="T907" s="8">
        <f t="shared" si="124"/>
        <v>0</v>
      </c>
      <c r="U907" s="8">
        <f t="shared" si="126"/>
        <v>0</v>
      </c>
      <c r="V907" s="8">
        <f t="shared" si="119"/>
        <v>0</v>
      </c>
      <c r="W907" s="8">
        <f t="shared" si="120"/>
        <v>0</v>
      </c>
      <c r="X907" s="8">
        <f t="shared" si="121"/>
        <v>0</v>
      </c>
      <c r="Y907" s="8" t="str">
        <f t="shared" si="122"/>
        <v/>
      </c>
      <c r="Z907" s="8" t="str">
        <f>VLOOKUP($D907,{"29 - Psychiatrie (Erwachsene)","BGI";"297 - stationsäquivalente Behandlung in der Erwachsenenpsychiatrie (29)","BGI";"30 - Kinder- und Jugendpsychiatrie","BGII";"307 - stationsäquivalente Behandlung in der Kinder- und Jugendpsychiatrie (30)","BGII";"31 - Psychosomatik","BGI";"","LEER";0,"Leer"},2,0)</f>
        <v>LEER</v>
      </c>
      <c r="AA907" s="8" t="str">
        <f t="shared" si="123"/>
        <v>Stationen</v>
      </c>
    </row>
    <row r="908" spans="2:27" ht="15" customHeight="1" x14ac:dyDescent="0.25">
      <c r="B908" s="76" t="str">
        <f t="shared" si="125"/>
        <v>!!!</v>
      </c>
      <c r="C908" s="310" t="str">
        <f>IF(LEN($E908)&gt;0,VLOOKUP(TEXT($E908,0),'Angaben Stationen'!$E$14:$V$215,17,0),"")</f>
        <v/>
      </c>
      <c r="D908" s="254" t="str">
        <f>IF(LEN($E908)&gt;0,VLOOKUP(TEXT($E908,0),'Angaben Stationen'!$E$14:$V$215,18,0),"")</f>
        <v/>
      </c>
      <c r="E908" s="344"/>
      <c r="F908" s="256"/>
      <c r="G908" s="256"/>
      <c r="H908" s="307"/>
      <c r="I908" s="183"/>
      <c r="R908" s="8">
        <f t="shared" si="118"/>
        <v>0</v>
      </c>
      <c r="S908" s="8">
        <f>VLOOKUP($D908,{"29 - Psychiatrie (Erwachsene)",1;"30 - Kinder- und Jugendpsychiatrie",1;"297 - stationsäquivalente Behandlung in der Erwachsenenpsychiatrie (29)",1;"307 - stationsäquivalente Behandlung in der Kinder- und Jugendpsychiatrie (30)",1;"31 - Psychosomatik",1;"",0;0,0},2,0)</f>
        <v>0</v>
      </c>
      <c r="T908" s="8">
        <f t="shared" si="124"/>
        <v>0</v>
      </c>
      <c r="U908" s="8">
        <f t="shared" si="126"/>
        <v>0</v>
      </c>
      <c r="V908" s="8">
        <f t="shared" si="119"/>
        <v>0</v>
      </c>
      <c r="W908" s="8">
        <f t="shared" si="120"/>
        <v>0</v>
      </c>
      <c r="X908" s="8">
        <f t="shared" si="121"/>
        <v>0</v>
      </c>
      <c r="Y908" s="8" t="str">
        <f t="shared" si="122"/>
        <v/>
      </c>
      <c r="Z908" s="8" t="str">
        <f>VLOOKUP($D908,{"29 - Psychiatrie (Erwachsene)","BGI";"297 - stationsäquivalente Behandlung in der Erwachsenenpsychiatrie (29)","BGI";"30 - Kinder- und Jugendpsychiatrie","BGII";"307 - stationsäquivalente Behandlung in der Kinder- und Jugendpsychiatrie (30)","BGII";"31 - Psychosomatik","BGI";"","LEER";0,"Leer"},2,0)</f>
        <v>LEER</v>
      </c>
      <c r="AA908" s="8" t="str">
        <f t="shared" si="123"/>
        <v>Stationen</v>
      </c>
    </row>
    <row r="909" spans="2:27" ht="15" customHeight="1" x14ac:dyDescent="0.25">
      <c r="B909" s="76" t="str">
        <f t="shared" si="125"/>
        <v>!!!</v>
      </c>
      <c r="C909" s="310" t="str">
        <f>IF(LEN($E909)&gt;0,VLOOKUP(TEXT($E909,0),'Angaben Stationen'!$E$14:$V$215,17,0),"")</f>
        <v/>
      </c>
      <c r="D909" s="254" t="str">
        <f>IF(LEN($E909)&gt;0,VLOOKUP(TEXT($E909,0),'Angaben Stationen'!$E$14:$V$215,18,0),"")</f>
        <v/>
      </c>
      <c r="E909" s="344"/>
      <c r="F909" s="256"/>
      <c r="G909" s="256"/>
      <c r="H909" s="307"/>
      <c r="I909" s="183"/>
      <c r="R909" s="8">
        <f t="shared" si="118"/>
        <v>0</v>
      </c>
      <c r="S909" s="8">
        <f>VLOOKUP($D909,{"29 - Psychiatrie (Erwachsene)",1;"30 - Kinder- und Jugendpsychiatrie",1;"297 - stationsäquivalente Behandlung in der Erwachsenenpsychiatrie (29)",1;"307 - stationsäquivalente Behandlung in der Kinder- und Jugendpsychiatrie (30)",1;"31 - Psychosomatik",1;"",0;0,0},2,0)</f>
        <v>0</v>
      </c>
      <c r="T909" s="8">
        <f t="shared" si="124"/>
        <v>0</v>
      </c>
      <c r="U909" s="8">
        <f t="shared" si="126"/>
        <v>0</v>
      </c>
      <c r="V909" s="8">
        <f t="shared" si="119"/>
        <v>0</v>
      </c>
      <c r="W909" s="8">
        <f t="shared" si="120"/>
        <v>0</v>
      </c>
      <c r="X909" s="8">
        <f t="shared" si="121"/>
        <v>0</v>
      </c>
      <c r="Y909" s="8" t="str">
        <f t="shared" si="122"/>
        <v/>
      </c>
      <c r="Z909" s="8" t="str">
        <f>VLOOKUP($D909,{"29 - Psychiatrie (Erwachsene)","BGI";"297 - stationsäquivalente Behandlung in der Erwachsenenpsychiatrie (29)","BGI";"30 - Kinder- und Jugendpsychiatrie","BGII";"307 - stationsäquivalente Behandlung in der Kinder- und Jugendpsychiatrie (30)","BGII";"31 - Psychosomatik","BGI";"","LEER";0,"Leer"},2,0)</f>
        <v>LEER</v>
      </c>
      <c r="AA909" s="8" t="str">
        <f t="shared" si="123"/>
        <v>Stationen</v>
      </c>
    </row>
    <row r="910" spans="2:27" ht="15" customHeight="1" x14ac:dyDescent="0.25">
      <c r="B910" s="76" t="str">
        <f t="shared" si="125"/>
        <v>!!!</v>
      </c>
      <c r="C910" s="310" t="str">
        <f>IF(LEN($E910)&gt;0,VLOOKUP(TEXT($E910,0),'Angaben Stationen'!$E$14:$V$215,17,0),"")</f>
        <v/>
      </c>
      <c r="D910" s="254" t="str">
        <f>IF(LEN($E910)&gt;0,VLOOKUP(TEXT($E910,0),'Angaben Stationen'!$E$14:$V$215,18,0),"")</f>
        <v/>
      </c>
      <c r="E910" s="344"/>
      <c r="F910" s="256"/>
      <c r="G910" s="256"/>
      <c r="H910" s="307"/>
      <c r="I910" s="183"/>
      <c r="R910" s="8">
        <f t="shared" si="118"/>
        <v>0</v>
      </c>
      <c r="S910" s="8">
        <f>VLOOKUP($D910,{"29 - Psychiatrie (Erwachsene)",1;"30 - Kinder- und Jugendpsychiatrie",1;"297 - stationsäquivalente Behandlung in der Erwachsenenpsychiatrie (29)",1;"307 - stationsäquivalente Behandlung in der Kinder- und Jugendpsychiatrie (30)",1;"31 - Psychosomatik",1;"",0;0,0},2,0)</f>
        <v>0</v>
      </c>
      <c r="T910" s="8">
        <f t="shared" si="124"/>
        <v>0</v>
      </c>
      <c r="U910" s="8">
        <f t="shared" si="126"/>
        <v>0</v>
      </c>
      <c r="V910" s="8">
        <f t="shared" si="119"/>
        <v>0</v>
      </c>
      <c r="W910" s="8">
        <f t="shared" si="120"/>
        <v>0</v>
      </c>
      <c r="X910" s="8">
        <f t="shared" si="121"/>
        <v>0</v>
      </c>
      <c r="Y910" s="8" t="str">
        <f t="shared" si="122"/>
        <v/>
      </c>
      <c r="Z910" s="8" t="str">
        <f>VLOOKUP($D910,{"29 - Psychiatrie (Erwachsene)","BGI";"297 - stationsäquivalente Behandlung in der Erwachsenenpsychiatrie (29)","BGI";"30 - Kinder- und Jugendpsychiatrie","BGII";"307 - stationsäquivalente Behandlung in der Kinder- und Jugendpsychiatrie (30)","BGII";"31 - Psychosomatik","BGI";"","LEER";0,"Leer"},2,0)</f>
        <v>LEER</v>
      </c>
      <c r="AA910" s="8" t="str">
        <f t="shared" si="123"/>
        <v>Stationen</v>
      </c>
    </row>
    <row r="911" spans="2:27" ht="15" customHeight="1" x14ac:dyDescent="0.25">
      <c r="B911" s="76" t="str">
        <f t="shared" si="125"/>
        <v>!!!</v>
      </c>
      <c r="C911" s="310" t="str">
        <f>IF(LEN($E911)&gt;0,VLOOKUP(TEXT($E911,0),'Angaben Stationen'!$E$14:$V$215,17,0),"")</f>
        <v/>
      </c>
      <c r="D911" s="254" t="str">
        <f>IF(LEN($E911)&gt;0,VLOOKUP(TEXT($E911,0),'Angaben Stationen'!$E$14:$V$215,18,0),"")</f>
        <v/>
      </c>
      <c r="E911" s="344"/>
      <c r="F911" s="256"/>
      <c r="G911" s="256"/>
      <c r="H911" s="307"/>
      <c r="I911" s="183"/>
      <c r="R911" s="8">
        <f t="shared" si="118"/>
        <v>0</v>
      </c>
      <c r="S911" s="8">
        <f>VLOOKUP($D911,{"29 - Psychiatrie (Erwachsene)",1;"30 - Kinder- und Jugendpsychiatrie",1;"297 - stationsäquivalente Behandlung in der Erwachsenenpsychiatrie (29)",1;"307 - stationsäquivalente Behandlung in der Kinder- und Jugendpsychiatrie (30)",1;"31 - Psychosomatik",1;"",0;0,0},2,0)</f>
        <v>0</v>
      </c>
      <c r="T911" s="8">
        <f t="shared" si="124"/>
        <v>0</v>
      </c>
      <c r="U911" s="8">
        <f t="shared" si="126"/>
        <v>0</v>
      </c>
      <c r="V911" s="8">
        <f t="shared" si="119"/>
        <v>0</v>
      </c>
      <c r="W911" s="8">
        <f t="shared" si="120"/>
        <v>0</v>
      </c>
      <c r="X911" s="8">
        <f t="shared" si="121"/>
        <v>0</v>
      </c>
      <c r="Y911" s="8" t="str">
        <f t="shared" si="122"/>
        <v/>
      </c>
      <c r="Z911" s="8" t="str">
        <f>VLOOKUP($D911,{"29 - Psychiatrie (Erwachsene)","BGI";"297 - stationsäquivalente Behandlung in der Erwachsenenpsychiatrie (29)","BGI";"30 - Kinder- und Jugendpsychiatrie","BGII";"307 - stationsäquivalente Behandlung in der Kinder- und Jugendpsychiatrie (30)","BGII";"31 - Psychosomatik","BGI";"","LEER";0,"Leer"},2,0)</f>
        <v>LEER</v>
      </c>
      <c r="AA911" s="8" t="str">
        <f t="shared" si="123"/>
        <v>Stationen</v>
      </c>
    </row>
    <row r="912" spans="2:27" ht="15" customHeight="1" x14ac:dyDescent="0.25">
      <c r="B912" s="76" t="str">
        <f t="shared" si="125"/>
        <v>!!!</v>
      </c>
      <c r="C912" s="310" t="str">
        <f>IF(LEN($E912)&gt;0,VLOOKUP(TEXT($E912,0),'Angaben Stationen'!$E$14:$V$215,17,0),"")</f>
        <v/>
      </c>
      <c r="D912" s="254" t="str">
        <f>IF(LEN($E912)&gt;0,VLOOKUP(TEXT($E912,0),'Angaben Stationen'!$E$14:$V$215,18,0),"")</f>
        <v/>
      </c>
      <c r="E912" s="344"/>
      <c r="F912" s="256"/>
      <c r="G912" s="256"/>
      <c r="H912" s="307"/>
      <c r="I912" s="183"/>
      <c r="R912" s="8">
        <f t="shared" si="118"/>
        <v>0</v>
      </c>
      <c r="S912" s="8">
        <f>VLOOKUP($D912,{"29 - Psychiatrie (Erwachsene)",1;"30 - Kinder- und Jugendpsychiatrie",1;"297 - stationsäquivalente Behandlung in der Erwachsenenpsychiatrie (29)",1;"307 - stationsäquivalente Behandlung in der Kinder- und Jugendpsychiatrie (30)",1;"31 - Psychosomatik",1;"",0;0,0},2,0)</f>
        <v>0</v>
      </c>
      <c r="T912" s="8">
        <f t="shared" si="124"/>
        <v>0</v>
      </c>
      <c r="U912" s="8">
        <f t="shared" si="126"/>
        <v>0</v>
      </c>
      <c r="V912" s="8">
        <f t="shared" si="119"/>
        <v>0</v>
      </c>
      <c r="W912" s="8">
        <f t="shared" si="120"/>
        <v>0</v>
      </c>
      <c r="X912" s="8">
        <f t="shared" si="121"/>
        <v>0</v>
      </c>
      <c r="Y912" s="8" t="str">
        <f t="shared" si="122"/>
        <v/>
      </c>
      <c r="Z912" s="8" t="str">
        <f>VLOOKUP($D912,{"29 - Psychiatrie (Erwachsene)","BGI";"297 - stationsäquivalente Behandlung in der Erwachsenenpsychiatrie (29)","BGI";"30 - Kinder- und Jugendpsychiatrie","BGII";"307 - stationsäquivalente Behandlung in der Kinder- und Jugendpsychiatrie (30)","BGII";"31 - Psychosomatik","BGI";"","LEER";0,"Leer"},2,0)</f>
        <v>LEER</v>
      </c>
      <c r="AA912" s="8" t="str">
        <f t="shared" si="123"/>
        <v>Stationen</v>
      </c>
    </row>
    <row r="913" spans="2:27" ht="15" customHeight="1" x14ac:dyDescent="0.25">
      <c r="B913" s="76" t="str">
        <f t="shared" si="125"/>
        <v>!!!</v>
      </c>
      <c r="C913" s="310" t="str">
        <f>IF(LEN($E913)&gt;0,VLOOKUP(TEXT($E913,0),'Angaben Stationen'!$E$14:$V$215,17,0),"")</f>
        <v/>
      </c>
      <c r="D913" s="254" t="str">
        <f>IF(LEN($E913)&gt;0,VLOOKUP(TEXT($E913,0),'Angaben Stationen'!$E$14:$V$215,18,0),"")</f>
        <v/>
      </c>
      <c r="E913" s="344"/>
      <c r="F913" s="256"/>
      <c r="G913" s="256"/>
      <c r="H913" s="307"/>
      <c r="I913" s="183"/>
      <c r="R913" s="8">
        <f t="shared" si="118"/>
        <v>0</v>
      </c>
      <c r="S913" s="8">
        <f>VLOOKUP($D913,{"29 - Psychiatrie (Erwachsene)",1;"30 - Kinder- und Jugendpsychiatrie",1;"297 - stationsäquivalente Behandlung in der Erwachsenenpsychiatrie (29)",1;"307 - stationsäquivalente Behandlung in der Kinder- und Jugendpsychiatrie (30)",1;"31 - Psychosomatik",1;"",0;0,0},2,0)</f>
        <v>0</v>
      </c>
      <c r="T913" s="8">
        <f t="shared" si="124"/>
        <v>0</v>
      </c>
      <c r="U913" s="8">
        <f t="shared" si="126"/>
        <v>0</v>
      </c>
      <c r="V913" s="8">
        <f t="shared" si="119"/>
        <v>0</v>
      </c>
      <c r="W913" s="8">
        <f t="shared" si="120"/>
        <v>0</v>
      </c>
      <c r="X913" s="8">
        <f t="shared" si="121"/>
        <v>0</v>
      </c>
      <c r="Y913" s="8" t="str">
        <f t="shared" si="122"/>
        <v/>
      </c>
      <c r="Z913" s="8" t="str">
        <f>VLOOKUP($D913,{"29 - Psychiatrie (Erwachsene)","BGI";"297 - stationsäquivalente Behandlung in der Erwachsenenpsychiatrie (29)","BGI";"30 - Kinder- und Jugendpsychiatrie","BGII";"307 - stationsäquivalente Behandlung in der Kinder- und Jugendpsychiatrie (30)","BGII";"31 - Psychosomatik","BGI";"","LEER";0,"Leer"},2,0)</f>
        <v>LEER</v>
      </c>
      <c r="AA913" s="8" t="str">
        <f t="shared" si="123"/>
        <v>Stationen</v>
      </c>
    </row>
    <row r="914" spans="2:27" ht="15" customHeight="1" x14ac:dyDescent="0.25">
      <c r="B914" s="76" t="str">
        <f t="shared" si="125"/>
        <v>!!!</v>
      </c>
      <c r="C914" s="310" t="str">
        <f>IF(LEN($E914)&gt;0,VLOOKUP(TEXT($E914,0),'Angaben Stationen'!$E$14:$V$215,17,0),"")</f>
        <v/>
      </c>
      <c r="D914" s="254" t="str">
        <f>IF(LEN($E914)&gt;0,VLOOKUP(TEXT($E914,0),'Angaben Stationen'!$E$14:$V$215,18,0),"")</f>
        <v/>
      </c>
      <c r="E914" s="344"/>
      <c r="F914" s="256"/>
      <c r="G914" s="256"/>
      <c r="H914" s="307"/>
      <c r="I914" s="183"/>
      <c r="R914" s="8">
        <f t="shared" si="118"/>
        <v>0</v>
      </c>
      <c r="S914" s="8">
        <f>VLOOKUP($D914,{"29 - Psychiatrie (Erwachsene)",1;"30 - Kinder- und Jugendpsychiatrie",1;"297 - stationsäquivalente Behandlung in der Erwachsenenpsychiatrie (29)",1;"307 - stationsäquivalente Behandlung in der Kinder- und Jugendpsychiatrie (30)",1;"31 - Psychosomatik",1;"",0;0,0},2,0)</f>
        <v>0</v>
      </c>
      <c r="T914" s="8">
        <f t="shared" si="124"/>
        <v>0</v>
      </c>
      <c r="U914" s="8">
        <f t="shared" si="126"/>
        <v>0</v>
      </c>
      <c r="V914" s="8">
        <f t="shared" si="119"/>
        <v>0</v>
      </c>
      <c r="W914" s="8">
        <f t="shared" si="120"/>
        <v>0</v>
      </c>
      <c r="X914" s="8">
        <f t="shared" si="121"/>
        <v>0</v>
      </c>
      <c r="Y914" s="8" t="str">
        <f t="shared" si="122"/>
        <v/>
      </c>
      <c r="Z914" s="8" t="str">
        <f>VLOOKUP($D914,{"29 - Psychiatrie (Erwachsene)","BGI";"297 - stationsäquivalente Behandlung in der Erwachsenenpsychiatrie (29)","BGI";"30 - Kinder- und Jugendpsychiatrie","BGII";"307 - stationsäquivalente Behandlung in der Kinder- und Jugendpsychiatrie (30)","BGII";"31 - Psychosomatik","BGI";"","LEER";0,"Leer"},2,0)</f>
        <v>LEER</v>
      </c>
      <c r="AA914" s="8" t="str">
        <f t="shared" si="123"/>
        <v>Stationen</v>
      </c>
    </row>
    <row r="915" spans="2:27" ht="15" customHeight="1" x14ac:dyDescent="0.25">
      <c r="B915" s="76" t="str">
        <f t="shared" si="125"/>
        <v>!!!</v>
      </c>
      <c r="C915" s="310" t="str">
        <f>IF(LEN($E915)&gt;0,VLOOKUP(TEXT($E915,0),'Angaben Stationen'!$E$14:$V$215,17,0),"")</f>
        <v/>
      </c>
      <c r="D915" s="254" t="str">
        <f>IF(LEN($E915)&gt;0,VLOOKUP(TEXT($E915,0),'Angaben Stationen'!$E$14:$V$215,18,0),"")</f>
        <v/>
      </c>
      <c r="E915" s="344"/>
      <c r="F915" s="256"/>
      <c r="G915" s="256"/>
      <c r="H915" s="307"/>
      <c r="I915" s="183"/>
      <c r="R915" s="8">
        <f t="shared" si="118"/>
        <v>0</v>
      </c>
      <c r="S915" s="8">
        <f>VLOOKUP($D915,{"29 - Psychiatrie (Erwachsene)",1;"30 - Kinder- und Jugendpsychiatrie",1;"297 - stationsäquivalente Behandlung in der Erwachsenenpsychiatrie (29)",1;"307 - stationsäquivalente Behandlung in der Kinder- und Jugendpsychiatrie (30)",1;"31 - Psychosomatik",1;"",0;0,0},2,0)</f>
        <v>0</v>
      </c>
      <c r="T915" s="8">
        <f t="shared" si="124"/>
        <v>0</v>
      </c>
      <c r="U915" s="8">
        <f t="shared" si="126"/>
        <v>0</v>
      </c>
      <c r="V915" s="8">
        <f t="shared" si="119"/>
        <v>0</v>
      </c>
      <c r="W915" s="8">
        <f t="shared" si="120"/>
        <v>0</v>
      </c>
      <c r="X915" s="8">
        <f t="shared" si="121"/>
        <v>0</v>
      </c>
      <c r="Y915" s="8" t="str">
        <f t="shared" si="122"/>
        <v/>
      </c>
      <c r="Z915" s="8" t="str">
        <f>VLOOKUP($D915,{"29 - Psychiatrie (Erwachsene)","BGI";"297 - stationsäquivalente Behandlung in der Erwachsenenpsychiatrie (29)","BGI";"30 - Kinder- und Jugendpsychiatrie","BGII";"307 - stationsäquivalente Behandlung in der Kinder- und Jugendpsychiatrie (30)","BGII";"31 - Psychosomatik","BGI";"","LEER";0,"Leer"},2,0)</f>
        <v>LEER</v>
      </c>
      <c r="AA915" s="8" t="str">
        <f t="shared" si="123"/>
        <v>Stationen</v>
      </c>
    </row>
    <row r="916" spans="2:27" ht="15" customHeight="1" x14ac:dyDescent="0.25">
      <c r="B916" s="76" t="str">
        <f t="shared" si="125"/>
        <v>!!!</v>
      </c>
      <c r="C916" s="310" t="str">
        <f>IF(LEN($E916)&gt;0,VLOOKUP(TEXT($E916,0),'Angaben Stationen'!$E$14:$V$215,17,0),"")</f>
        <v/>
      </c>
      <c r="D916" s="254" t="str">
        <f>IF(LEN($E916)&gt;0,VLOOKUP(TEXT($E916,0),'Angaben Stationen'!$E$14:$V$215,18,0),"")</f>
        <v/>
      </c>
      <c r="E916" s="344"/>
      <c r="F916" s="256"/>
      <c r="G916" s="256"/>
      <c r="H916" s="307"/>
      <c r="I916" s="183"/>
      <c r="R916" s="8">
        <f t="shared" si="118"/>
        <v>0</v>
      </c>
      <c r="S916" s="8">
        <f>VLOOKUP($D916,{"29 - Psychiatrie (Erwachsene)",1;"30 - Kinder- und Jugendpsychiatrie",1;"297 - stationsäquivalente Behandlung in der Erwachsenenpsychiatrie (29)",1;"307 - stationsäquivalente Behandlung in der Kinder- und Jugendpsychiatrie (30)",1;"31 - Psychosomatik",1;"",0;0,0},2,0)</f>
        <v>0</v>
      </c>
      <c r="T916" s="8">
        <f t="shared" si="124"/>
        <v>0</v>
      </c>
      <c r="U916" s="8">
        <f t="shared" si="126"/>
        <v>0</v>
      </c>
      <c r="V916" s="8">
        <f t="shared" si="119"/>
        <v>0</v>
      </c>
      <c r="W916" s="8">
        <f t="shared" si="120"/>
        <v>0</v>
      </c>
      <c r="X916" s="8">
        <f t="shared" si="121"/>
        <v>0</v>
      </c>
      <c r="Y916" s="8" t="str">
        <f t="shared" si="122"/>
        <v/>
      </c>
      <c r="Z916" s="8" t="str">
        <f>VLOOKUP($D916,{"29 - Psychiatrie (Erwachsene)","BGI";"297 - stationsäquivalente Behandlung in der Erwachsenenpsychiatrie (29)","BGI";"30 - Kinder- und Jugendpsychiatrie","BGII";"307 - stationsäquivalente Behandlung in der Kinder- und Jugendpsychiatrie (30)","BGII";"31 - Psychosomatik","BGI";"","LEER";0,"Leer"},2,0)</f>
        <v>LEER</v>
      </c>
      <c r="AA916" s="8" t="str">
        <f t="shared" si="123"/>
        <v>Stationen</v>
      </c>
    </row>
    <row r="917" spans="2:27" ht="15" customHeight="1" x14ac:dyDescent="0.25">
      <c r="B917" s="76" t="str">
        <f t="shared" si="125"/>
        <v>!!!</v>
      </c>
      <c r="C917" s="310" t="str">
        <f>IF(LEN($E917)&gt;0,VLOOKUP(TEXT($E917,0),'Angaben Stationen'!$E$14:$V$215,17,0),"")</f>
        <v/>
      </c>
      <c r="D917" s="254" t="str">
        <f>IF(LEN($E917)&gt;0,VLOOKUP(TEXT($E917,0),'Angaben Stationen'!$E$14:$V$215,18,0),"")</f>
        <v/>
      </c>
      <c r="E917" s="344"/>
      <c r="F917" s="256"/>
      <c r="G917" s="256"/>
      <c r="H917" s="307"/>
      <c r="I917" s="183"/>
      <c r="R917" s="8">
        <f t="shared" si="118"/>
        <v>0</v>
      </c>
      <c r="S917" s="8">
        <f>VLOOKUP($D917,{"29 - Psychiatrie (Erwachsene)",1;"30 - Kinder- und Jugendpsychiatrie",1;"297 - stationsäquivalente Behandlung in der Erwachsenenpsychiatrie (29)",1;"307 - stationsäquivalente Behandlung in der Kinder- und Jugendpsychiatrie (30)",1;"31 - Psychosomatik",1;"",0;0,0},2,0)</f>
        <v>0</v>
      </c>
      <c r="T917" s="8">
        <f t="shared" si="124"/>
        <v>0</v>
      </c>
      <c r="U917" s="8">
        <f t="shared" si="126"/>
        <v>0</v>
      </c>
      <c r="V917" s="8">
        <f t="shared" si="119"/>
        <v>0</v>
      </c>
      <c r="W917" s="8">
        <f t="shared" si="120"/>
        <v>0</v>
      </c>
      <c r="X917" s="8">
        <f t="shared" si="121"/>
        <v>0</v>
      </c>
      <c r="Y917" s="8" t="str">
        <f t="shared" si="122"/>
        <v/>
      </c>
      <c r="Z917" s="8" t="str">
        <f>VLOOKUP($D917,{"29 - Psychiatrie (Erwachsene)","BGI";"297 - stationsäquivalente Behandlung in der Erwachsenenpsychiatrie (29)","BGI";"30 - Kinder- und Jugendpsychiatrie","BGII";"307 - stationsäquivalente Behandlung in der Kinder- und Jugendpsychiatrie (30)","BGII";"31 - Psychosomatik","BGI";"","LEER";0,"Leer"},2,0)</f>
        <v>LEER</v>
      </c>
      <c r="AA917" s="8" t="str">
        <f t="shared" si="123"/>
        <v>Stationen</v>
      </c>
    </row>
    <row r="918" spans="2:27" ht="15" customHeight="1" x14ac:dyDescent="0.25">
      <c r="B918" s="76" t="str">
        <f t="shared" si="125"/>
        <v>!!!</v>
      </c>
      <c r="C918" s="310" t="str">
        <f>IF(LEN($E918)&gt;0,VLOOKUP(TEXT($E918,0),'Angaben Stationen'!$E$14:$V$215,17,0),"")</f>
        <v/>
      </c>
      <c r="D918" s="254" t="str">
        <f>IF(LEN($E918)&gt;0,VLOOKUP(TEXT($E918,0),'Angaben Stationen'!$E$14:$V$215,18,0),"")</f>
        <v/>
      </c>
      <c r="E918" s="344"/>
      <c r="F918" s="256"/>
      <c r="G918" s="256"/>
      <c r="H918" s="307"/>
      <c r="I918" s="183"/>
      <c r="R918" s="8">
        <f t="shared" si="118"/>
        <v>0</v>
      </c>
      <c r="S918" s="8">
        <f>VLOOKUP($D918,{"29 - Psychiatrie (Erwachsene)",1;"30 - Kinder- und Jugendpsychiatrie",1;"297 - stationsäquivalente Behandlung in der Erwachsenenpsychiatrie (29)",1;"307 - stationsäquivalente Behandlung in der Kinder- und Jugendpsychiatrie (30)",1;"31 - Psychosomatik",1;"",0;0,0},2,0)</f>
        <v>0</v>
      </c>
      <c r="T918" s="8">
        <f t="shared" si="124"/>
        <v>0</v>
      </c>
      <c r="U918" s="8">
        <f t="shared" si="126"/>
        <v>0</v>
      </c>
      <c r="V918" s="8">
        <f t="shared" si="119"/>
        <v>0</v>
      </c>
      <c r="W918" s="8">
        <f t="shared" si="120"/>
        <v>0</v>
      </c>
      <c r="X918" s="8">
        <f t="shared" si="121"/>
        <v>0</v>
      </c>
      <c r="Y918" s="8" t="str">
        <f t="shared" si="122"/>
        <v/>
      </c>
      <c r="Z918" s="8" t="str">
        <f>VLOOKUP($D918,{"29 - Psychiatrie (Erwachsene)","BGI";"297 - stationsäquivalente Behandlung in der Erwachsenenpsychiatrie (29)","BGI";"30 - Kinder- und Jugendpsychiatrie","BGII";"307 - stationsäquivalente Behandlung in der Kinder- und Jugendpsychiatrie (30)","BGII";"31 - Psychosomatik","BGI";"","LEER";0,"Leer"},2,0)</f>
        <v>LEER</v>
      </c>
      <c r="AA918" s="8" t="str">
        <f t="shared" si="123"/>
        <v>Stationen</v>
      </c>
    </row>
    <row r="919" spans="2:27" ht="15" customHeight="1" x14ac:dyDescent="0.25">
      <c r="B919" s="76" t="str">
        <f t="shared" si="125"/>
        <v>!!!</v>
      </c>
      <c r="C919" s="310" t="str">
        <f>IF(LEN($E919)&gt;0,VLOOKUP(TEXT($E919,0),'Angaben Stationen'!$E$14:$V$215,17,0),"")</f>
        <v/>
      </c>
      <c r="D919" s="254" t="str">
        <f>IF(LEN($E919)&gt;0,VLOOKUP(TEXT($E919,0),'Angaben Stationen'!$E$14:$V$215,18,0),"")</f>
        <v/>
      </c>
      <c r="E919" s="344"/>
      <c r="F919" s="256"/>
      <c r="G919" s="256"/>
      <c r="H919" s="307"/>
      <c r="I919" s="183"/>
      <c r="R919" s="8">
        <f t="shared" si="118"/>
        <v>0</v>
      </c>
      <c r="S919" s="8">
        <f>VLOOKUP($D919,{"29 - Psychiatrie (Erwachsene)",1;"30 - Kinder- und Jugendpsychiatrie",1;"297 - stationsäquivalente Behandlung in der Erwachsenenpsychiatrie (29)",1;"307 - stationsäquivalente Behandlung in der Kinder- und Jugendpsychiatrie (30)",1;"31 - Psychosomatik",1;"",0;0,0},2,0)</f>
        <v>0</v>
      </c>
      <c r="T919" s="8">
        <f t="shared" si="124"/>
        <v>0</v>
      </c>
      <c r="U919" s="8">
        <f t="shared" si="126"/>
        <v>0</v>
      </c>
      <c r="V919" s="8">
        <f t="shared" si="119"/>
        <v>0</v>
      </c>
      <c r="W919" s="8">
        <f t="shared" si="120"/>
        <v>0</v>
      </c>
      <c r="X919" s="8">
        <f t="shared" si="121"/>
        <v>0</v>
      </c>
      <c r="Y919" s="8" t="str">
        <f t="shared" si="122"/>
        <v/>
      </c>
      <c r="Z919" s="8" t="str">
        <f>VLOOKUP($D919,{"29 - Psychiatrie (Erwachsene)","BGI";"297 - stationsäquivalente Behandlung in der Erwachsenenpsychiatrie (29)","BGI";"30 - Kinder- und Jugendpsychiatrie","BGII";"307 - stationsäquivalente Behandlung in der Kinder- und Jugendpsychiatrie (30)","BGII";"31 - Psychosomatik","BGI";"","LEER";0,"Leer"},2,0)</f>
        <v>LEER</v>
      </c>
      <c r="AA919" s="8" t="str">
        <f t="shared" si="123"/>
        <v>Stationen</v>
      </c>
    </row>
    <row r="920" spans="2:27" ht="15" customHeight="1" x14ac:dyDescent="0.25">
      <c r="B920" s="76" t="str">
        <f t="shared" si="125"/>
        <v>!!!</v>
      </c>
      <c r="C920" s="310" t="str">
        <f>IF(LEN($E920)&gt;0,VLOOKUP(TEXT($E920,0),'Angaben Stationen'!$E$14:$V$215,17,0),"")</f>
        <v/>
      </c>
      <c r="D920" s="254" t="str">
        <f>IF(LEN($E920)&gt;0,VLOOKUP(TEXT($E920,0),'Angaben Stationen'!$E$14:$V$215,18,0),"")</f>
        <v/>
      </c>
      <c r="E920" s="344"/>
      <c r="F920" s="256"/>
      <c r="G920" s="256"/>
      <c r="H920" s="307"/>
      <c r="I920" s="183"/>
      <c r="R920" s="8">
        <f t="shared" si="118"/>
        <v>0</v>
      </c>
      <c r="S920" s="8">
        <f>VLOOKUP($D920,{"29 - Psychiatrie (Erwachsene)",1;"30 - Kinder- und Jugendpsychiatrie",1;"297 - stationsäquivalente Behandlung in der Erwachsenenpsychiatrie (29)",1;"307 - stationsäquivalente Behandlung in der Kinder- und Jugendpsychiatrie (30)",1;"31 - Psychosomatik",1;"",0;0,0},2,0)</f>
        <v>0</v>
      </c>
      <c r="T920" s="8">
        <f t="shared" si="124"/>
        <v>0</v>
      </c>
      <c r="U920" s="8">
        <f t="shared" si="126"/>
        <v>0</v>
      </c>
      <c r="V920" s="8">
        <f t="shared" si="119"/>
        <v>0</v>
      </c>
      <c r="W920" s="8">
        <f t="shared" si="120"/>
        <v>0</v>
      </c>
      <c r="X920" s="8">
        <f t="shared" si="121"/>
        <v>0</v>
      </c>
      <c r="Y920" s="8" t="str">
        <f t="shared" si="122"/>
        <v/>
      </c>
      <c r="Z920" s="8" t="str">
        <f>VLOOKUP($D920,{"29 - Psychiatrie (Erwachsene)","BGI";"297 - stationsäquivalente Behandlung in der Erwachsenenpsychiatrie (29)","BGI";"30 - Kinder- und Jugendpsychiatrie","BGII";"307 - stationsäquivalente Behandlung in der Kinder- und Jugendpsychiatrie (30)","BGII";"31 - Psychosomatik","BGI";"","LEER";0,"Leer"},2,0)</f>
        <v>LEER</v>
      </c>
      <c r="AA920" s="8" t="str">
        <f t="shared" si="123"/>
        <v>Stationen</v>
      </c>
    </row>
    <row r="921" spans="2:27" ht="15" customHeight="1" x14ac:dyDescent="0.25">
      <c r="B921" s="76" t="str">
        <f t="shared" si="125"/>
        <v>!!!</v>
      </c>
      <c r="C921" s="310" t="str">
        <f>IF(LEN($E921)&gt;0,VLOOKUP(TEXT($E921,0),'Angaben Stationen'!$E$14:$V$215,17,0),"")</f>
        <v/>
      </c>
      <c r="D921" s="254" t="str">
        <f>IF(LEN($E921)&gt;0,VLOOKUP(TEXT($E921,0),'Angaben Stationen'!$E$14:$V$215,18,0),"")</f>
        <v/>
      </c>
      <c r="E921" s="344"/>
      <c r="F921" s="256"/>
      <c r="G921" s="256"/>
      <c r="H921" s="307"/>
      <c r="I921" s="183"/>
      <c r="R921" s="8">
        <f t="shared" si="118"/>
        <v>0</v>
      </c>
      <c r="S921" s="8">
        <f>VLOOKUP($D921,{"29 - Psychiatrie (Erwachsene)",1;"30 - Kinder- und Jugendpsychiatrie",1;"297 - stationsäquivalente Behandlung in der Erwachsenenpsychiatrie (29)",1;"307 - stationsäquivalente Behandlung in der Kinder- und Jugendpsychiatrie (30)",1;"31 - Psychosomatik",1;"",0;0,0},2,0)</f>
        <v>0</v>
      </c>
      <c r="T921" s="8">
        <f t="shared" si="124"/>
        <v>0</v>
      </c>
      <c r="U921" s="8">
        <f t="shared" si="126"/>
        <v>0</v>
      </c>
      <c r="V921" s="8">
        <f t="shared" si="119"/>
        <v>0</v>
      </c>
      <c r="W921" s="8">
        <f t="shared" si="120"/>
        <v>0</v>
      </c>
      <c r="X921" s="8">
        <f t="shared" si="121"/>
        <v>0</v>
      </c>
      <c r="Y921" s="8" t="str">
        <f t="shared" si="122"/>
        <v/>
      </c>
      <c r="Z921" s="8" t="str">
        <f>VLOOKUP($D921,{"29 - Psychiatrie (Erwachsene)","BGI";"297 - stationsäquivalente Behandlung in der Erwachsenenpsychiatrie (29)","BGI";"30 - Kinder- und Jugendpsychiatrie","BGII";"307 - stationsäquivalente Behandlung in der Kinder- und Jugendpsychiatrie (30)","BGII";"31 - Psychosomatik","BGI";"","LEER";0,"Leer"},2,0)</f>
        <v>LEER</v>
      </c>
      <c r="AA921" s="8" t="str">
        <f t="shared" si="123"/>
        <v>Stationen</v>
      </c>
    </row>
    <row r="922" spans="2:27" ht="15" customHeight="1" x14ac:dyDescent="0.25">
      <c r="B922" s="76" t="str">
        <f t="shared" si="125"/>
        <v>!!!</v>
      </c>
      <c r="C922" s="310" t="str">
        <f>IF(LEN($E922)&gt;0,VLOOKUP(TEXT($E922,0),'Angaben Stationen'!$E$14:$V$215,17,0),"")</f>
        <v/>
      </c>
      <c r="D922" s="254" t="str">
        <f>IF(LEN($E922)&gt;0,VLOOKUP(TEXT($E922,0),'Angaben Stationen'!$E$14:$V$215,18,0),"")</f>
        <v/>
      </c>
      <c r="E922" s="344"/>
      <c r="F922" s="256"/>
      <c r="G922" s="256"/>
      <c r="H922" s="307"/>
      <c r="I922" s="183"/>
      <c r="R922" s="8">
        <f t="shared" si="118"/>
        <v>0</v>
      </c>
      <c r="S922" s="8">
        <f>VLOOKUP($D922,{"29 - Psychiatrie (Erwachsene)",1;"30 - Kinder- und Jugendpsychiatrie",1;"297 - stationsäquivalente Behandlung in der Erwachsenenpsychiatrie (29)",1;"307 - stationsäquivalente Behandlung in der Kinder- und Jugendpsychiatrie (30)",1;"31 - Psychosomatik",1;"",0;0,0},2,0)</f>
        <v>0</v>
      </c>
      <c r="T922" s="8">
        <f t="shared" si="124"/>
        <v>0</v>
      </c>
      <c r="U922" s="8">
        <f t="shared" si="126"/>
        <v>0</v>
      </c>
      <c r="V922" s="8">
        <f t="shared" si="119"/>
        <v>0</v>
      </c>
      <c r="W922" s="8">
        <f t="shared" si="120"/>
        <v>0</v>
      </c>
      <c r="X922" s="8">
        <f t="shared" si="121"/>
        <v>0</v>
      </c>
      <c r="Y922" s="8" t="str">
        <f t="shared" si="122"/>
        <v/>
      </c>
      <c r="Z922" s="8" t="str">
        <f>VLOOKUP($D922,{"29 - Psychiatrie (Erwachsene)","BGI";"297 - stationsäquivalente Behandlung in der Erwachsenenpsychiatrie (29)","BGI";"30 - Kinder- und Jugendpsychiatrie","BGII";"307 - stationsäquivalente Behandlung in der Kinder- und Jugendpsychiatrie (30)","BGII";"31 - Psychosomatik","BGI";"","LEER";0,"Leer"},2,0)</f>
        <v>LEER</v>
      </c>
      <c r="AA922" s="8" t="str">
        <f t="shared" si="123"/>
        <v>Stationen</v>
      </c>
    </row>
    <row r="923" spans="2:27" ht="15" customHeight="1" x14ac:dyDescent="0.25">
      <c r="B923" s="76" t="str">
        <f t="shared" si="125"/>
        <v>!!!</v>
      </c>
      <c r="C923" s="310" t="str">
        <f>IF(LEN($E923)&gt;0,VLOOKUP(TEXT($E923,0),'Angaben Stationen'!$E$14:$V$215,17,0),"")</f>
        <v/>
      </c>
      <c r="D923" s="254" t="str">
        <f>IF(LEN($E923)&gt;0,VLOOKUP(TEXT($E923,0),'Angaben Stationen'!$E$14:$V$215,18,0),"")</f>
        <v/>
      </c>
      <c r="E923" s="344"/>
      <c r="F923" s="256"/>
      <c r="G923" s="256"/>
      <c r="H923" s="307"/>
      <c r="I923" s="183"/>
      <c r="R923" s="8">
        <f t="shared" si="118"/>
        <v>0</v>
      </c>
      <c r="S923" s="8">
        <f>VLOOKUP($D923,{"29 - Psychiatrie (Erwachsene)",1;"30 - Kinder- und Jugendpsychiatrie",1;"297 - stationsäquivalente Behandlung in der Erwachsenenpsychiatrie (29)",1;"307 - stationsäquivalente Behandlung in der Kinder- und Jugendpsychiatrie (30)",1;"31 - Psychosomatik",1;"",0;0,0},2,0)</f>
        <v>0</v>
      </c>
      <c r="T923" s="8">
        <f t="shared" si="124"/>
        <v>0</v>
      </c>
      <c r="U923" s="8">
        <f t="shared" si="126"/>
        <v>0</v>
      </c>
      <c r="V923" s="8">
        <f t="shared" si="119"/>
        <v>0</v>
      </c>
      <c r="W923" s="8">
        <f t="shared" si="120"/>
        <v>0</v>
      </c>
      <c r="X923" s="8">
        <f t="shared" si="121"/>
        <v>0</v>
      </c>
      <c r="Y923" s="8" t="str">
        <f t="shared" si="122"/>
        <v/>
      </c>
      <c r="Z923" s="8" t="str">
        <f>VLOOKUP($D923,{"29 - Psychiatrie (Erwachsene)","BGI";"297 - stationsäquivalente Behandlung in der Erwachsenenpsychiatrie (29)","BGI";"30 - Kinder- und Jugendpsychiatrie","BGII";"307 - stationsäquivalente Behandlung in der Kinder- und Jugendpsychiatrie (30)","BGII";"31 - Psychosomatik","BGI";"","LEER";0,"Leer"},2,0)</f>
        <v>LEER</v>
      </c>
      <c r="AA923" s="8" t="str">
        <f t="shared" si="123"/>
        <v>Stationen</v>
      </c>
    </row>
    <row r="924" spans="2:27" ht="15" customHeight="1" x14ac:dyDescent="0.25">
      <c r="B924" s="76" t="str">
        <f t="shared" si="125"/>
        <v>!!!</v>
      </c>
      <c r="C924" s="310" t="str">
        <f>IF(LEN($E924)&gt;0,VLOOKUP(TEXT($E924,0),'Angaben Stationen'!$E$14:$V$215,17,0),"")</f>
        <v/>
      </c>
      <c r="D924" s="254" t="str">
        <f>IF(LEN($E924)&gt;0,VLOOKUP(TEXT($E924,0),'Angaben Stationen'!$E$14:$V$215,18,0),"")</f>
        <v/>
      </c>
      <c r="E924" s="344"/>
      <c r="F924" s="256"/>
      <c r="G924" s="256"/>
      <c r="H924" s="307"/>
      <c r="I924" s="183"/>
      <c r="R924" s="8">
        <f t="shared" si="118"/>
        <v>0</v>
      </c>
      <c r="S924" s="8">
        <f>VLOOKUP($D924,{"29 - Psychiatrie (Erwachsene)",1;"30 - Kinder- und Jugendpsychiatrie",1;"297 - stationsäquivalente Behandlung in der Erwachsenenpsychiatrie (29)",1;"307 - stationsäquivalente Behandlung in der Kinder- und Jugendpsychiatrie (30)",1;"31 - Psychosomatik",1;"",0;0,0},2,0)</f>
        <v>0</v>
      </c>
      <c r="T924" s="8">
        <f t="shared" si="124"/>
        <v>0</v>
      </c>
      <c r="U924" s="8">
        <f t="shared" si="126"/>
        <v>0</v>
      </c>
      <c r="V924" s="8">
        <f t="shared" si="119"/>
        <v>0</v>
      </c>
      <c r="W924" s="8">
        <f t="shared" si="120"/>
        <v>0</v>
      </c>
      <c r="X924" s="8">
        <f t="shared" si="121"/>
        <v>0</v>
      </c>
      <c r="Y924" s="8" t="str">
        <f t="shared" si="122"/>
        <v/>
      </c>
      <c r="Z924" s="8" t="str">
        <f>VLOOKUP($D924,{"29 - Psychiatrie (Erwachsene)","BGI";"297 - stationsäquivalente Behandlung in der Erwachsenenpsychiatrie (29)","BGI";"30 - Kinder- und Jugendpsychiatrie","BGII";"307 - stationsäquivalente Behandlung in der Kinder- und Jugendpsychiatrie (30)","BGII";"31 - Psychosomatik","BGI";"","LEER";0,"Leer"},2,0)</f>
        <v>LEER</v>
      </c>
      <c r="AA924" s="8" t="str">
        <f t="shared" si="123"/>
        <v>Stationen</v>
      </c>
    </row>
    <row r="925" spans="2:27" ht="15" customHeight="1" x14ac:dyDescent="0.25">
      <c r="B925" s="76" t="str">
        <f t="shared" si="125"/>
        <v>!!!</v>
      </c>
      <c r="C925" s="310" t="str">
        <f>IF(LEN($E925)&gt;0,VLOOKUP(TEXT($E925,0),'Angaben Stationen'!$E$14:$V$215,17,0),"")</f>
        <v/>
      </c>
      <c r="D925" s="254" t="str">
        <f>IF(LEN($E925)&gt;0,VLOOKUP(TEXT($E925,0),'Angaben Stationen'!$E$14:$V$215,18,0),"")</f>
        <v/>
      </c>
      <c r="E925" s="344"/>
      <c r="F925" s="256"/>
      <c r="G925" s="256"/>
      <c r="H925" s="307"/>
      <c r="I925" s="183"/>
      <c r="R925" s="8">
        <f t="shared" si="118"/>
        <v>0</v>
      </c>
      <c r="S925" s="8">
        <f>VLOOKUP($D925,{"29 - Psychiatrie (Erwachsene)",1;"30 - Kinder- und Jugendpsychiatrie",1;"297 - stationsäquivalente Behandlung in der Erwachsenenpsychiatrie (29)",1;"307 - stationsäquivalente Behandlung in der Kinder- und Jugendpsychiatrie (30)",1;"31 - Psychosomatik",1;"",0;0,0},2,0)</f>
        <v>0</v>
      </c>
      <c r="T925" s="8">
        <f t="shared" si="124"/>
        <v>0</v>
      </c>
      <c r="U925" s="8">
        <f t="shared" si="126"/>
        <v>0</v>
      </c>
      <c r="V925" s="8">
        <f t="shared" si="119"/>
        <v>0</v>
      </c>
      <c r="W925" s="8">
        <f t="shared" si="120"/>
        <v>0</v>
      </c>
      <c r="X925" s="8">
        <f t="shared" si="121"/>
        <v>0</v>
      </c>
      <c r="Y925" s="8" t="str">
        <f t="shared" si="122"/>
        <v/>
      </c>
      <c r="Z925" s="8" t="str">
        <f>VLOOKUP($D925,{"29 - Psychiatrie (Erwachsene)","BGI";"297 - stationsäquivalente Behandlung in der Erwachsenenpsychiatrie (29)","BGI";"30 - Kinder- und Jugendpsychiatrie","BGII";"307 - stationsäquivalente Behandlung in der Kinder- und Jugendpsychiatrie (30)","BGII";"31 - Psychosomatik","BGI";"","LEER";0,"Leer"},2,0)</f>
        <v>LEER</v>
      </c>
      <c r="AA925" s="8" t="str">
        <f t="shared" si="123"/>
        <v>Stationen</v>
      </c>
    </row>
    <row r="926" spans="2:27" ht="15" customHeight="1" x14ac:dyDescent="0.25">
      <c r="B926" s="76" t="str">
        <f t="shared" si="125"/>
        <v>!!!</v>
      </c>
      <c r="C926" s="310" t="str">
        <f>IF(LEN($E926)&gt;0,VLOOKUP(TEXT($E926,0),'Angaben Stationen'!$E$14:$V$215,17,0),"")</f>
        <v/>
      </c>
      <c r="D926" s="254" t="str">
        <f>IF(LEN($E926)&gt;0,VLOOKUP(TEXT($E926,0),'Angaben Stationen'!$E$14:$V$215,18,0),"")</f>
        <v/>
      </c>
      <c r="E926" s="344"/>
      <c r="F926" s="256"/>
      <c r="G926" s="256"/>
      <c r="H926" s="307"/>
      <c r="I926" s="183"/>
      <c r="R926" s="8">
        <f t="shared" si="118"/>
        <v>0</v>
      </c>
      <c r="S926" s="8">
        <f>VLOOKUP($D926,{"29 - Psychiatrie (Erwachsene)",1;"30 - Kinder- und Jugendpsychiatrie",1;"297 - stationsäquivalente Behandlung in der Erwachsenenpsychiatrie (29)",1;"307 - stationsäquivalente Behandlung in der Kinder- und Jugendpsychiatrie (30)",1;"31 - Psychosomatik",1;"",0;0,0},2,0)</f>
        <v>0</v>
      </c>
      <c r="T926" s="8">
        <f t="shared" si="124"/>
        <v>0</v>
      </c>
      <c r="U926" s="8">
        <f t="shared" si="126"/>
        <v>0</v>
      </c>
      <c r="V926" s="8">
        <f t="shared" si="119"/>
        <v>0</v>
      </c>
      <c r="W926" s="8">
        <f t="shared" si="120"/>
        <v>0</v>
      </c>
      <c r="X926" s="8">
        <f t="shared" si="121"/>
        <v>0</v>
      </c>
      <c r="Y926" s="8" t="str">
        <f t="shared" si="122"/>
        <v/>
      </c>
      <c r="Z926" s="8" t="str">
        <f>VLOOKUP($D926,{"29 - Psychiatrie (Erwachsene)","BGI";"297 - stationsäquivalente Behandlung in der Erwachsenenpsychiatrie (29)","BGI";"30 - Kinder- und Jugendpsychiatrie","BGII";"307 - stationsäquivalente Behandlung in der Kinder- und Jugendpsychiatrie (30)","BGII";"31 - Psychosomatik","BGI";"","LEER";0,"Leer"},2,0)</f>
        <v>LEER</v>
      </c>
      <c r="AA926" s="8" t="str">
        <f t="shared" si="123"/>
        <v>Stationen</v>
      </c>
    </row>
    <row r="927" spans="2:27" ht="15" customHeight="1" x14ac:dyDescent="0.25">
      <c r="B927" s="76" t="str">
        <f t="shared" si="125"/>
        <v>!!!</v>
      </c>
      <c r="C927" s="310" t="str">
        <f>IF(LEN($E927)&gt;0,VLOOKUP(TEXT($E927,0),'Angaben Stationen'!$E$14:$V$215,17,0),"")</f>
        <v/>
      </c>
      <c r="D927" s="254" t="str">
        <f>IF(LEN($E927)&gt;0,VLOOKUP(TEXT($E927,0),'Angaben Stationen'!$E$14:$V$215,18,0),"")</f>
        <v/>
      </c>
      <c r="E927" s="344"/>
      <c r="F927" s="256"/>
      <c r="G927" s="256"/>
      <c r="H927" s="307"/>
      <c r="I927" s="183"/>
      <c r="R927" s="8">
        <f t="shared" si="118"/>
        <v>0</v>
      </c>
      <c r="S927" s="8">
        <f>VLOOKUP($D927,{"29 - Psychiatrie (Erwachsene)",1;"30 - Kinder- und Jugendpsychiatrie",1;"297 - stationsäquivalente Behandlung in der Erwachsenenpsychiatrie (29)",1;"307 - stationsäquivalente Behandlung in der Kinder- und Jugendpsychiatrie (30)",1;"31 - Psychosomatik",1;"",0;0,0},2,0)</f>
        <v>0</v>
      </c>
      <c r="T927" s="8">
        <f t="shared" si="124"/>
        <v>0</v>
      </c>
      <c r="U927" s="8">
        <f t="shared" si="126"/>
        <v>0</v>
      </c>
      <c r="V927" s="8">
        <f t="shared" si="119"/>
        <v>0</v>
      </c>
      <c r="W927" s="8">
        <f t="shared" si="120"/>
        <v>0</v>
      </c>
      <c r="X927" s="8">
        <f t="shared" si="121"/>
        <v>0</v>
      </c>
      <c r="Y927" s="8" t="str">
        <f t="shared" si="122"/>
        <v/>
      </c>
      <c r="Z927" s="8" t="str">
        <f>VLOOKUP($D927,{"29 - Psychiatrie (Erwachsene)","BGI";"297 - stationsäquivalente Behandlung in der Erwachsenenpsychiatrie (29)","BGI";"30 - Kinder- und Jugendpsychiatrie","BGII";"307 - stationsäquivalente Behandlung in der Kinder- und Jugendpsychiatrie (30)","BGII";"31 - Psychosomatik","BGI";"","LEER";0,"Leer"},2,0)</f>
        <v>LEER</v>
      </c>
      <c r="AA927" s="8" t="str">
        <f t="shared" si="123"/>
        <v>Stationen</v>
      </c>
    </row>
    <row r="928" spans="2:27" ht="15" customHeight="1" x14ac:dyDescent="0.25">
      <c r="B928" s="76" t="str">
        <f t="shared" si="125"/>
        <v>!!!</v>
      </c>
      <c r="C928" s="310" t="str">
        <f>IF(LEN($E928)&gt;0,VLOOKUP(TEXT($E928,0),'Angaben Stationen'!$E$14:$V$215,17,0),"")</f>
        <v/>
      </c>
      <c r="D928" s="254" t="str">
        <f>IF(LEN($E928)&gt;0,VLOOKUP(TEXT($E928,0),'Angaben Stationen'!$E$14:$V$215,18,0),"")</f>
        <v/>
      </c>
      <c r="E928" s="344"/>
      <c r="F928" s="256"/>
      <c r="G928" s="256"/>
      <c r="H928" s="307"/>
      <c r="I928" s="183"/>
      <c r="R928" s="8">
        <f t="shared" si="118"/>
        <v>0</v>
      </c>
      <c r="S928" s="8">
        <f>VLOOKUP($D928,{"29 - Psychiatrie (Erwachsene)",1;"30 - Kinder- und Jugendpsychiatrie",1;"297 - stationsäquivalente Behandlung in der Erwachsenenpsychiatrie (29)",1;"307 - stationsäquivalente Behandlung in der Kinder- und Jugendpsychiatrie (30)",1;"31 - Psychosomatik",1;"",0;0,0},2,0)</f>
        <v>0</v>
      </c>
      <c r="T928" s="8">
        <f t="shared" si="124"/>
        <v>0</v>
      </c>
      <c r="U928" s="8">
        <f t="shared" si="126"/>
        <v>0</v>
      </c>
      <c r="V928" s="8">
        <f t="shared" si="119"/>
        <v>0</v>
      </c>
      <c r="W928" s="8">
        <f t="shared" si="120"/>
        <v>0</v>
      </c>
      <c r="X928" s="8">
        <f t="shared" si="121"/>
        <v>0</v>
      </c>
      <c r="Y928" s="8" t="str">
        <f t="shared" si="122"/>
        <v/>
      </c>
      <c r="Z928" s="8" t="str">
        <f>VLOOKUP($D928,{"29 - Psychiatrie (Erwachsene)","BGI";"297 - stationsäquivalente Behandlung in der Erwachsenenpsychiatrie (29)","BGI";"30 - Kinder- und Jugendpsychiatrie","BGII";"307 - stationsäquivalente Behandlung in der Kinder- und Jugendpsychiatrie (30)","BGII";"31 - Psychosomatik","BGI";"","LEER";0,"Leer"},2,0)</f>
        <v>LEER</v>
      </c>
      <c r="AA928" s="8" t="str">
        <f t="shared" si="123"/>
        <v>Stationen</v>
      </c>
    </row>
    <row r="929" spans="2:27" ht="15" customHeight="1" x14ac:dyDescent="0.25">
      <c r="B929" s="76" t="str">
        <f t="shared" si="125"/>
        <v>!!!</v>
      </c>
      <c r="C929" s="310" t="str">
        <f>IF(LEN($E929)&gt;0,VLOOKUP(TEXT($E929,0),'Angaben Stationen'!$E$14:$V$215,17,0),"")</f>
        <v/>
      </c>
      <c r="D929" s="254" t="str">
        <f>IF(LEN($E929)&gt;0,VLOOKUP(TEXT($E929,0),'Angaben Stationen'!$E$14:$V$215,18,0),"")</f>
        <v/>
      </c>
      <c r="E929" s="344"/>
      <c r="F929" s="256"/>
      <c r="G929" s="256"/>
      <c r="H929" s="307"/>
      <c r="I929" s="183"/>
      <c r="R929" s="8">
        <f t="shared" si="118"/>
        <v>0</v>
      </c>
      <c r="S929" s="8">
        <f>VLOOKUP($D929,{"29 - Psychiatrie (Erwachsene)",1;"30 - Kinder- und Jugendpsychiatrie",1;"297 - stationsäquivalente Behandlung in der Erwachsenenpsychiatrie (29)",1;"307 - stationsäquivalente Behandlung in der Kinder- und Jugendpsychiatrie (30)",1;"31 - Psychosomatik",1;"",0;0,0},2,0)</f>
        <v>0</v>
      </c>
      <c r="T929" s="8">
        <f t="shared" si="124"/>
        <v>0</v>
      </c>
      <c r="U929" s="8">
        <f t="shared" si="126"/>
        <v>0</v>
      </c>
      <c r="V929" s="8">
        <f t="shared" si="119"/>
        <v>0</v>
      </c>
      <c r="W929" s="8">
        <f t="shared" si="120"/>
        <v>0</v>
      </c>
      <c r="X929" s="8">
        <f t="shared" si="121"/>
        <v>0</v>
      </c>
      <c r="Y929" s="8" t="str">
        <f t="shared" si="122"/>
        <v/>
      </c>
      <c r="Z929" s="8" t="str">
        <f>VLOOKUP($D929,{"29 - Psychiatrie (Erwachsene)","BGI";"297 - stationsäquivalente Behandlung in der Erwachsenenpsychiatrie (29)","BGI";"30 - Kinder- und Jugendpsychiatrie","BGII";"307 - stationsäquivalente Behandlung in der Kinder- und Jugendpsychiatrie (30)","BGII";"31 - Psychosomatik","BGI";"","LEER";0,"Leer"},2,0)</f>
        <v>LEER</v>
      </c>
      <c r="AA929" s="8" t="str">
        <f t="shared" si="123"/>
        <v>Stationen</v>
      </c>
    </row>
    <row r="930" spans="2:27" ht="15" customHeight="1" x14ac:dyDescent="0.25">
      <c r="B930" s="76" t="str">
        <f t="shared" si="125"/>
        <v>!!!</v>
      </c>
      <c r="C930" s="310" t="str">
        <f>IF(LEN($E930)&gt;0,VLOOKUP(TEXT($E930,0),'Angaben Stationen'!$E$14:$V$215,17,0),"")</f>
        <v/>
      </c>
      <c r="D930" s="254" t="str">
        <f>IF(LEN($E930)&gt;0,VLOOKUP(TEXT($E930,0),'Angaben Stationen'!$E$14:$V$215,18,0),"")</f>
        <v/>
      </c>
      <c r="E930" s="344"/>
      <c r="F930" s="256"/>
      <c r="G930" s="256"/>
      <c r="H930" s="307"/>
      <c r="I930" s="183"/>
      <c r="R930" s="8">
        <f t="shared" ref="R930:R993" si="127">IF(LEN(B930)&gt;0,0,1)</f>
        <v>0</v>
      </c>
      <c r="S930" s="8">
        <f>VLOOKUP($D930,{"29 - Psychiatrie (Erwachsene)",1;"30 - Kinder- und Jugendpsychiatrie",1;"297 - stationsäquivalente Behandlung in der Erwachsenenpsychiatrie (29)",1;"307 - stationsäquivalente Behandlung in der Kinder- und Jugendpsychiatrie (30)",1;"31 - Psychosomatik",1;"",0;0,0},2,0)</f>
        <v>0</v>
      </c>
      <c r="T930" s="8">
        <f t="shared" si="124"/>
        <v>0</v>
      </c>
      <c r="U930" s="8">
        <f t="shared" si="126"/>
        <v>0</v>
      </c>
      <c r="V930" s="8">
        <f t="shared" ref="V930:V993" si="128">IF(VALUE($F930)&gt;0,1,0)</f>
        <v>0</v>
      </c>
      <c r="W930" s="8">
        <f t="shared" ref="W930:W993" si="129">IF(LEN($G930)&gt;0,1,0)</f>
        <v>0</v>
      </c>
      <c r="X930" s="8">
        <f t="shared" ref="X930:X993" si="130">IF(LEN($H930)&gt;0,1,0)</f>
        <v>0</v>
      </c>
      <c r="Y930" s="8" t="str">
        <f t="shared" ref="Y930:Y993" si="131">IF($D930&lt;&gt;"","MonatII","")</f>
        <v/>
      </c>
      <c r="Z930" s="8" t="str">
        <f>VLOOKUP($D930,{"29 - Psychiatrie (Erwachsene)","BGI";"297 - stationsäquivalente Behandlung in der Erwachsenenpsychiatrie (29)","BGI";"30 - Kinder- und Jugendpsychiatrie","BGII";"307 - stationsäquivalente Behandlung in der Kinder- und Jugendpsychiatrie (30)","BGII";"31 - Psychosomatik","BGI";"","LEER";0,"Leer"},2,0)</f>
        <v>LEER</v>
      </c>
      <c r="AA930" s="8" t="str">
        <f t="shared" ref="AA930:AA993" si="132">"Stationen"</f>
        <v>Stationen</v>
      </c>
    </row>
    <row r="931" spans="2:27" ht="15" customHeight="1" x14ac:dyDescent="0.25">
      <c r="B931" s="76" t="str">
        <f t="shared" si="125"/>
        <v>!!!</v>
      </c>
      <c r="C931" s="310" t="str">
        <f>IF(LEN($E931)&gt;0,VLOOKUP(TEXT($E931,0),'Angaben Stationen'!$E$14:$V$215,17,0),"")</f>
        <v/>
      </c>
      <c r="D931" s="254" t="str">
        <f>IF(LEN($E931)&gt;0,VLOOKUP(TEXT($E931,0),'Angaben Stationen'!$E$14:$V$215,18,0),"")</f>
        <v/>
      </c>
      <c r="E931" s="344"/>
      <c r="F931" s="256"/>
      <c r="G931" s="256"/>
      <c r="H931" s="307"/>
      <c r="I931" s="183"/>
      <c r="R931" s="8">
        <f t="shared" si="127"/>
        <v>0</v>
      </c>
      <c r="S931" s="8">
        <f>VLOOKUP($D931,{"29 - Psychiatrie (Erwachsene)",1;"30 - Kinder- und Jugendpsychiatrie",1;"297 - stationsäquivalente Behandlung in der Erwachsenenpsychiatrie (29)",1;"307 - stationsäquivalente Behandlung in der Kinder- und Jugendpsychiatrie (30)",1;"31 - Psychosomatik",1;"",0;0,0},2,0)</f>
        <v>0</v>
      </c>
      <c r="T931" s="8">
        <f t="shared" si="124"/>
        <v>0</v>
      </c>
      <c r="U931" s="8">
        <f t="shared" si="126"/>
        <v>0</v>
      </c>
      <c r="V931" s="8">
        <f t="shared" si="128"/>
        <v>0</v>
      </c>
      <c r="W931" s="8">
        <f t="shared" si="129"/>
        <v>0</v>
      </c>
      <c r="X931" s="8">
        <f t="shared" si="130"/>
        <v>0</v>
      </c>
      <c r="Y931" s="8" t="str">
        <f t="shared" si="131"/>
        <v/>
      </c>
      <c r="Z931" s="8" t="str">
        <f>VLOOKUP($D931,{"29 - Psychiatrie (Erwachsene)","BGI";"297 - stationsäquivalente Behandlung in der Erwachsenenpsychiatrie (29)","BGI";"30 - Kinder- und Jugendpsychiatrie","BGII";"307 - stationsäquivalente Behandlung in der Kinder- und Jugendpsychiatrie (30)","BGII";"31 - Psychosomatik","BGI";"","LEER";0,"Leer"},2,0)</f>
        <v>LEER</v>
      </c>
      <c r="AA931" s="8" t="str">
        <f t="shared" si="132"/>
        <v>Stationen</v>
      </c>
    </row>
    <row r="932" spans="2:27" ht="15" customHeight="1" x14ac:dyDescent="0.25">
      <c r="B932" s="76" t="str">
        <f t="shared" si="125"/>
        <v>!!!</v>
      </c>
      <c r="C932" s="310" t="str">
        <f>IF(LEN($E932)&gt;0,VLOOKUP(TEXT($E932,0),'Angaben Stationen'!$E$14:$V$215,17,0),"")</f>
        <v/>
      </c>
      <c r="D932" s="254" t="str">
        <f>IF(LEN($E932)&gt;0,VLOOKUP(TEXT($E932,0),'Angaben Stationen'!$E$14:$V$215,18,0),"")</f>
        <v/>
      </c>
      <c r="E932" s="344"/>
      <c r="F932" s="256"/>
      <c r="G932" s="256"/>
      <c r="H932" s="307"/>
      <c r="I932" s="183"/>
      <c r="R932" s="8">
        <f t="shared" si="127"/>
        <v>0</v>
      </c>
      <c r="S932" s="8">
        <f>VLOOKUP($D932,{"29 - Psychiatrie (Erwachsene)",1;"30 - Kinder- und Jugendpsychiatrie",1;"297 - stationsäquivalente Behandlung in der Erwachsenenpsychiatrie (29)",1;"307 - stationsäquivalente Behandlung in der Kinder- und Jugendpsychiatrie (30)",1;"31 - Psychosomatik",1;"",0;0,0},2,0)</f>
        <v>0</v>
      </c>
      <c r="T932" s="8">
        <f t="shared" si="124"/>
        <v>0</v>
      </c>
      <c r="U932" s="8">
        <f t="shared" si="126"/>
        <v>0</v>
      </c>
      <c r="V932" s="8">
        <f t="shared" si="128"/>
        <v>0</v>
      </c>
      <c r="W932" s="8">
        <f t="shared" si="129"/>
        <v>0</v>
      </c>
      <c r="X932" s="8">
        <f t="shared" si="130"/>
        <v>0</v>
      </c>
      <c r="Y932" s="8" t="str">
        <f t="shared" si="131"/>
        <v/>
      </c>
      <c r="Z932" s="8" t="str">
        <f>VLOOKUP($D932,{"29 - Psychiatrie (Erwachsene)","BGI";"297 - stationsäquivalente Behandlung in der Erwachsenenpsychiatrie (29)","BGI";"30 - Kinder- und Jugendpsychiatrie","BGII";"307 - stationsäquivalente Behandlung in der Kinder- und Jugendpsychiatrie (30)","BGII";"31 - Psychosomatik","BGI";"","LEER";0,"Leer"},2,0)</f>
        <v>LEER</v>
      </c>
      <c r="AA932" s="8" t="str">
        <f t="shared" si="132"/>
        <v>Stationen</v>
      </c>
    </row>
    <row r="933" spans="2:27" ht="15" customHeight="1" x14ac:dyDescent="0.25">
      <c r="B933" s="76" t="str">
        <f t="shared" si="125"/>
        <v>!!!</v>
      </c>
      <c r="C933" s="310" t="str">
        <f>IF(LEN($E933)&gt;0,VLOOKUP(TEXT($E933,0),'Angaben Stationen'!$E$14:$V$215,17,0),"")</f>
        <v/>
      </c>
      <c r="D933" s="254" t="str">
        <f>IF(LEN($E933)&gt;0,VLOOKUP(TEXT($E933,0),'Angaben Stationen'!$E$14:$V$215,18,0),"")</f>
        <v/>
      </c>
      <c r="E933" s="344"/>
      <c r="F933" s="256"/>
      <c r="G933" s="256"/>
      <c r="H933" s="307"/>
      <c r="I933" s="183"/>
      <c r="R933" s="8">
        <f t="shared" si="127"/>
        <v>0</v>
      </c>
      <c r="S933" s="8">
        <f>VLOOKUP($D933,{"29 - Psychiatrie (Erwachsene)",1;"30 - Kinder- und Jugendpsychiatrie",1;"297 - stationsäquivalente Behandlung in der Erwachsenenpsychiatrie (29)",1;"307 - stationsäquivalente Behandlung in der Kinder- und Jugendpsychiatrie (30)",1;"31 - Psychosomatik",1;"",0;0,0},2,0)</f>
        <v>0</v>
      </c>
      <c r="T933" s="8">
        <f t="shared" si="124"/>
        <v>0</v>
      </c>
      <c r="U933" s="8">
        <f t="shared" si="126"/>
        <v>0</v>
      </c>
      <c r="V933" s="8">
        <f t="shared" si="128"/>
        <v>0</v>
      </c>
      <c r="W933" s="8">
        <f t="shared" si="129"/>
        <v>0</v>
      </c>
      <c r="X933" s="8">
        <f t="shared" si="130"/>
        <v>0</v>
      </c>
      <c r="Y933" s="8" t="str">
        <f t="shared" si="131"/>
        <v/>
      </c>
      <c r="Z933" s="8" t="str">
        <f>VLOOKUP($D933,{"29 - Psychiatrie (Erwachsene)","BGI";"297 - stationsäquivalente Behandlung in der Erwachsenenpsychiatrie (29)","BGI";"30 - Kinder- und Jugendpsychiatrie","BGII";"307 - stationsäquivalente Behandlung in der Kinder- und Jugendpsychiatrie (30)","BGII";"31 - Psychosomatik","BGI";"","LEER";0,"Leer"},2,0)</f>
        <v>LEER</v>
      </c>
      <c r="AA933" s="8" t="str">
        <f t="shared" si="132"/>
        <v>Stationen</v>
      </c>
    </row>
    <row r="934" spans="2:27" ht="15" customHeight="1" x14ac:dyDescent="0.25">
      <c r="B934" s="76" t="str">
        <f t="shared" si="125"/>
        <v>!!!</v>
      </c>
      <c r="C934" s="310" t="str">
        <f>IF(LEN($E934)&gt;0,VLOOKUP(TEXT($E934,0),'Angaben Stationen'!$E$14:$V$215,17,0),"")</f>
        <v/>
      </c>
      <c r="D934" s="254" t="str">
        <f>IF(LEN($E934)&gt;0,VLOOKUP(TEXT($E934,0),'Angaben Stationen'!$E$14:$V$215,18,0),"")</f>
        <v/>
      </c>
      <c r="E934" s="344"/>
      <c r="F934" s="256"/>
      <c r="G934" s="256"/>
      <c r="H934" s="307"/>
      <c r="I934" s="183"/>
      <c r="R934" s="8">
        <f t="shared" si="127"/>
        <v>0</v>
      </c>
      <c r="S934" s="8">
        <f>VLOOKUP($D934,{"29 - Psychiatrie (Erwachsene)",1;"30 - Kinder- und Jugendpsychiatrie",1;"297 - stationsäquivalente Behandlung in der Erwachsenenpsychiatrie (29)",1;"307 - stationsäquivalente Behandlung in der Kinder- und Jugendpsychiatrie (30)",1;"31 - Psychosomatik",1;"",0;0,0},2,0)</f>
        <v>0</v>
      </c>
      <c r="T934" s="8">
        <f t="shared" ref="T934:T997" si="133">IF(LEN($C934)&gt;0,1,0)</f>
        <v>0</v>
      </c>
      <c r="U934" s="8">
        <f t="shared" si="126"/>
        <v>0</v>
      </c>
      <c r="V934" s="8">
        <f t="shared" si="128"/>
        <v>0</v>
      </c>
      <c r="W934" s="8">
        <f t="shared" si="129"/>
        <v>0</v>
      </c>
      <c r="X934" s="8">
        <f t="shared" si="130"/>
        <v>0</v>
      </c>
      <c r="Y934" s="8" t="str">
        <f t="shared" si="131"/>
        <v/>
      </c>
      <c r="Z934" s="8" t="str">
        <f>VLOOKUP($D934,{"29 - Psychiatrie (Erwachsene)","BGI";"297 - stationsäquivalente Behandlung in der Erwachsenenpsychiatrie (29)","BGI";"30 - Kinder- und Jugendpsychiatrie","BGII";"307 - stationsäquivalente Behandlung in der Kinder- und Jugendpsychiatrie (30)","BGII";"31 - Psychosomatik","BGI";"","LEER";0,"Leer"},2,0)</f>
        <v>LEER</v>
      </c>
      <c r="AA934" s="8" t="str">
        <f t="shared" si="132"/>
        <v>Stationen</v>
      </c>
    </row>
    <row r="935" spans="2:27" ht="15" customHeight="1" x14ac:dyDescent="0.25">
      <c r="B935" s="76" t="str">
        <f t="shared" si="125"/>
        <v>!!!</v>
      </c>
      <c r="C935" s="310" t="str">
        <f>IF(LEN($E935)&gt;0,VLOOKUP(TEXT($E935,0),'Angaben Stationen'!$E$14:$V$215,17,0),"")</f>
        <v/>
      </c>
      <c r="D935" s="254" t="str">
        <f>IF(LEN($E935)&gt;0,VLOOKUP(TEXT($E935,0),'Angaben Stationen'!$E$14:$V$215,18,0),"")</f>
        <v/>
      </c>
      <c r="E935" s="344"/>
      <c r="F935" s="256"/>
      <c r="G935" s="256"/>
      <c r="H935" s="307"/>
      <c r="I935" s="183"/>
      <c r="R935" s="8">
        <f t="shared" si="127"/>
        <v>0</v>
      </c>
      <c r="S935" s="8">
        <f>VLOOKUP($D935,{"29 - Psychiatrie (Erwachsene)",1;"30 - Kinder- und Jugendpsychiatrie",1;"297 - stationsäquivalente Behandlung in der Erwachsenenpsychiatrie (29)",1;"307 - stationsäquivalente Behandlung in der Kinder- und Jugendpsychiatrie (30)",1;"31 - Psychosomatik",1;"",0;0,0},2,0)</f>
        <v>0</v>
      </c>
      <c r="T935" s="8">
        <f t="shared" si="133"/>
        <v>0</v>
      </c>
      <c r="U935" s="8">
        <f t="shared" si="126"/>
        <v>0</v>
      </c>
      <c r="V935" s="8">
        <f t="shared" si="128"/>
        <v>0</v>
      </c>
      <c r="W935" s="8">
        <f t="shared" si="129"/>
        <v>0</v>
      </c>
      <c r="X935" s="8">
        <f t="shared" si="130"/>
        <v>0</v>
      </c>
      <c r="Y935" s="8" t="str">
        <f t="shared" si="131"/>
        <v/>
      </c>
      <c r="Z935" s="8" t="str">
        <f>VLOOKUP($D935,{"29 - Psychiatrie (Erwachsene)","BGI";"297 - stationsäquivalente Behandlung in der Erwachsenenpsychiatrie (29)","BGI";"30 - Kinder- und Jugendpsychiatrie","BGII";"307 - stationsäquivalente Behandlung in der Kinder- und Jugendpsychiatrie (30)","BGII";"31 - Psychosomatik","BGI";"","LEER";0,"Leer"},2,0)</f>
        <v>LEER</v>
      </c>
      <c r="AA935" s="8" t="str">
        <f t="shared" si="132"/>
        <v>Stationen</v>
      </c>
    </row>
    <row r="936" spans="2:27" ht="15" customHeight="1" x14ac:dyDescent="0.25">
      <c r="B936" s="76" t="str">
        <f t="shared" si="125"/>
        <v>!!!</v>
      </c>
      <c r="C936" s="310" t="str">
        <f>IF(LEN($E936)&gt;0,VLOOKUP(TEXT($E936,0),'Angaben Stationen'!$E$14:$V$215,17,0),"")</f>
        <v/>
      </c>
      <c r="D936" s="254" t="str">
        <f>IF(LEN($E936)&gt;0,VLOOKUP(TEXT($E936,0),'Angaben Stationen'!$E$14:$V$215,18,0),"")</f>
        <v/>
      </c>
      <c r="E936" s="344"/>
      <c r="F936" s="256"/>
      <c r="G936" s="256"/>
      <c r="H936" s="307"/>
      <c r="I936" s="183"/>
      <c r="R936" s="8">
        <f t="shared" si="127"/>
        <v>0</v>
      </c>
      <c r="S936" s="8">
        <f>VLOOKUP($D936,{"29 - Psychiatrie (Erwachsene)",1;"30 - Kinder- und Jugendpsychiatrie",1;"297 - stationsäquivalente Behandlung in der Erwachsenenpsychiatrie (29)",1;"307 - stationsäquivalente Behandlung in der Kinder- und Jugendpsychiatrie (30)",1;"31 - Psychosomatik",1;"",0;0,0},2,0)</f>
        <v>0</v>
      </c>
      <c r="T936" s="8">
        <f t="shared" si="133"/>
        <v>0</v>
      </c>
      <c r="U936" s="8">
        <f t="shared" si="126"/>
        <v>0</v>
      </c>
      <c r="V936" s="8">
        <f t="shared" si="128"/>
        <v>0</v>
      </c>
      <c r="W936" s="8">
        <f t="shared" si="129"/>
        <v>0</v>
      </c>
      <c r="X936" s="8">
        <f t="shared" si="130"/>
        <v>0</v>
      </c>
      <c r="Y936" s="8" t="str">
        <f t="shared" si="131"/>
        <v/>
      </c>
      <c r="Z936" s="8" t="str">
        <f>VLOOKUP($D936,{"29 - Psychiatrie (Erwachsene)","BGI";"297 - stationsäquivalente Behandlung in der Erwachsenenpsychiatrie (29)","BGI";"30 - Kinder- und Jugendpsychiatrie","BGII";"307 - stationsäquivalente Behandlung in der Kinder- und Jugendpsychiatrie (30)","BGII";"31 - Psychosomatik","BGI";"","LEER";0,"Leer"},2,0)</f>
        <v>LEER</v>
      </c>
      <c r="AA936" s="8" t="str">
        <f t="shared" si="132"/>
        <v>Stationen</v>
      </c>
    </row>
    <row r="937" spans="2:27" ht="15" customHeight="1" x14ac:dyDescent="0.25">
      <c r="B937" s="76" t="str">
        <f t="shared" si="125"/>
        <v>!!!</v>
      </c>
      <c r="C937" s="310" t="str">
        <f>IF(LEN($E937)&gt;0,VLOOKUP(TEXT($E937,0),'Angaben Stationen'!$E$14:$V$215,17,0),"")</f>
        <v/>
      </c>
      <c r="D937" s="254" t="str">
        <f>IF(LEN($E937)&gt;0,VLOOKUP(TEXT($E937,0),'Angaben Stationen'!$E$14:$V$215,18,0),"")</f>
        <v/>
      </c>
      <c r="E937" s="344"/>
      <c r="F937" s="256"/>
      <c r="G937" s="256"/>
      <c r="H937" s="307"/>
      <c r="I937" s="183"/>
      <c r="R937" s="8">
        <f t="shared" si="127"/>
        <v>0</v>
      </c>
      <c r="S937" s="8">
        <f>VLOOKUP($D937,{"29 - Psychiatrie (Erwachsene)",1;"30 - Kinder- und Jugendpsychiatrie",1;"297 - stationsäquivalente Behandlung in der Erwachsenenpsychiatrie (29)",1;"307 - stationsäquivalente Behandlung in der Kinder- und Jugendpsychiatrie (30)",1;"31 - Psychosomatik",1;"",0;0,0},2,0)</f>
        <v>0</v>
      </c>
      <c r="T937" s="8">
        <f t="shared" si="133"/>
        <v>0</v>
      </c>
      <c r="U937" s="8">
        <f t="shared" si="126"/>
        <v>0</v>
      </c>
      <c r="V937" s="8">
        <f t="shared" si="128"/>
        <v>0</v>
      </c>
      <c r="W937" s="8">
        <f t="shared" si="129"/>
        <v>0</v>
      </c>
      <c r="X937" s="8">
        <f t="shared" si="130"/>
        <v>0</v>
      </c>
      <c r="Y937" s="8" t="str">
        <f t="shared" si="131"/>
        <v/>
      </c>
      <c r="Z937" s="8" t="str">
        <f>VLOOKUP($D937,{"29 - Psychiatrie (Erwachsene)","BGI";"297 - stationsäquivalente Behandlung in der Erwachsenenpsychiatrie (29)","BGI";"30 - Kinder- und Jugendpsychiatrie","BGII";"307 - stationsäquivalente Behandlung in der Kinder- und Jugendpsychiatrie (30)","BGII";"31 - Psychosomatik","BGI";"","LEER";0,"Leer"},2,0)</f>
        <v>LEER</v>
      </c>
      <c r="AA937" s="8" t="str">
        <f t="shared" si="132"/>
        <v>Stationen</v>
      </c>
    </row>
    <row r="938" spans="2:27" ht="15" customHeight="1" x14ac:dyDescent="0.25">
      <c r="B938" s="76" t="str">
        <f t="shared" si="125"/>
        <v>!!!</v>
      </c>
      <c r="C938" s="310" t="str">
        <f>IF(LEN($E938)&gt;0,VLOOKUP(TEXT($E938,0),'Angaben Stationen'!$E$14:$V$215,17,0),"")</f>
        <v/>
      </c>
      <c r="D938" s="254" t="str">
        <f>IF(LEN($E938)&gt;0,VLOOKUP(TEXT($E938,0),'Angaben Stationen'!$E$14:$V$215,18,0),"")</f>
        <v/>
      </c>
      <c r="E938" s="344"/>
      <c r="F938" s="256"/>
      <c r="G938" s="256"/>
      <c r="H938" s="307"/>
      <c r="I938" s="183"/>
      <c r="R938" s="8">
        <f t="shared" si="127"/>
        <v>0</v>
      </c>
      <c r="S938" s="8">
        <f>VLOOKUP($D938,{"29 - Psychiatrie (Erwachsene)",1;"30 - Kinder- und Jugendpsychiatrie",1;"297 - stationsäquivalente Behandlung in der Erwachsenenpsychiatrie (29)",1;"307 - stationsäquivalente Behandlung in der Kinder- und Jugendpsychiatrie (30)",1;"31 - Psychosomatik",1;"",0;0,0},2,0)</f>
        <v>0</v>
      </c>
      <c r="T938" s="8">
        <f t="shared" si="133"/>
        <v>0</v>
      </c>
      <c r="U938" s="8">
        <f t="shared" si="126"/>
        <v>0</v>
      </c>
      <c r="V938" s="8">
        <f t="shared" si="128"/>
        <v>0</v>
      </c>
      <c r="W938" s="8">
        <f t="shared" si="129"/>
        <v>0</v>
      </c>
      <c r="X938" s="8">
        <f t="shared" si="130"/>
        <v>0</v>
      </c>
      <c r="Y938" s="8" t="str">
        <f t="shared" si="131"/>
        <v/>
      </c>
      <c r="Z938" s="8" t="str">
        <f>VLOOKUP($D938,{"29 - Psychiatrie (Erwachsene)","BGI";"297 - stationsäquivalente Behandlung in der Erwachsenenpsychiatrie (29)","BGI";"30 - Kinder- und Jugendpsychiatrie","BGII";"307 - stationsäquivalente Behandlung in der Kinder- und Jugendpsychiatrie (30)","BGII";"31 - Psychosomatik","BGI";"","LEER";0,"Leer"},2,0)</f>
        <v>LEER</v>
      </c>
      <c r="AA938" s="8" t="str">
        <f t="shared" si="132"/>
        <v>Stationen</v>
      </c>
    </row>
    <row r="939" spans="2:27" ht="15" customHeight="1" x14ac:dyDescent="0.25">
      <c r="B939" s="76" t="str">
        <f t="shared" si="125"/>
        <v>!!!</v>
      </c>
      <c r="C939" s="310" t="str">
        <f>IF(LEN($E939)&gt;0,VLOOKUP(TEXT($E939,0),'Angaben Stationen'!$E$14:$V$215,17,0),"")</f>
        <v/>
      </c>
      <c r="D939" s="254" t="str">
        <f>IF(LEN($E939)&gt;0,VLOOKUP(TEXT($E939,0),'Angaben Stationen'!$E$14:$V$215,18,0),"")</f>
        <v/>
      </c>
      <c r="E939" s="344"/>
      <c r="F939" s="256"/>
      <c r="G939" s="256"/>
      <c r="H939" s="307"/>
      <c r="I939" s="183"/>
      <c r="R939" s="8">
        <f t="shared" si="127"/>
        <v>0</v>
      </c>
      <c r="S939" s="8">
        <f>VLOOKUP($D939,{"29 - Psychiatrie (Erwachsene)",1;"30 - Kinder- und Jugendpsychiatrie",1;"297 - stationsäquivalente Behandlung in der Erwachsenenpsychiatrie (29)",1;"307 - stationsäquivalente Behandlung in der Kinder- und Jugendpsychiatrie (30)",1;"31 - Psychosomatik",1;"",0;0,0},2,0)</f>
        <v>0</v>
      </c>
      <c r="T939" s="8">
        <f t="shared" si="133"/>
        <v>0</v>
      </c>
      <c r="U939" s="8">
        <f t="shared" si="126"/>
        <v>0</v>
      </c>
      <c r="V939" s="8">
        <f t="shared" si="128"/>
        <v>0</v>
      </c>
      <c r="W939" s="8">
        <f t="shared" si="129"/>
        <v>0</v>
      </c>
      <c r="X939" s="8">
        <f t="shared" si="130"/>
        <v>0</v>
      </c>
      <c r="Y939" s="8" t="str">
        <f t="shared" si="131"/>
        <v/>
      </c>
      <c r="Z939" s="8" t="str">
        <f>VLOOKUP($D939,{"29 - Psychiatrie (Erwachsene)","BGI";"297 - stationsäquivalente Behandlung in der Erwachsenenpsychiatrie (29)","BGI";"30 - Kinder- und Jugendpsychiatrie","BGII";"307 - stationsäquivalente Behandlung in der Kinder- und Jugendpsychiatrie (30)","BGII";"31 - Psychosomatik","BGI";"","LEER";0,"Leer"},2,0)</f>
        <v>LEER</v>
      </c>
      <c r="AA939" s="8" t="str">
        <f t="shared" si="132"/>
        <v>Stationen</v>
      </c>
    </row>
    <row r="940" spans="2:27" ht="15" customHeight="1" x14ac:dyDescent="0.25">
      <c r="B940" s="76" t="str">
        <f t="shared" si="125"/>
        <v>!!!</v>
      </c>
      <c r="C940" s="310" t="str">
        <f>IF(LEN($E940)&gt;0,VLOOKUP(TEXT($E940,0),'Angaben Stationen'!$E$14:$V$215,17,0),"")</f>
        <v/>
      </c>
      <c r="D940" s="254" t="str">
        <f>IF(LEN($E940)&gt;0,VLOOKUP(TEXT($E940,0),'Angaben Stationen'!$E$14:$V$215,18,0),"")</f>
        <v/>
      </c>
      <c r="E940" s="344"/>
      <c r="F940" s="256"/>
      <c r="G940" s="256"/>
      <c r="H940" s="307"/>
      <c r="I940" s="183"/>
      <c r="R940" s="8">
        <f t="shared" si="127"/>
        <v>0</v>
      </c>
      <c r="S940" s="8">
        <f>VLOOKUP($D940,{"29 - Psychiatrie (Erwachsene)",1;"30 - Kinder- und Jugendpsychiatrie",1;"297 - stationsäquivalente Behandlung in der Erwachsenenpsychiatrie (29)",1;"307 - stationsäquivalente Behandlung in der Kinder- und Jugendpsychiatrie (30)",1;"31 - Psychosomatik",1;"",0;0,0},2,0)</f>
        <v>0</v>
      </c>
      <c r="T940" s="8">
        <f t="shared" si="133"/>
        <v>0</v>
      </c>
      <c r="U940" s="8">
        <f t="shared" si="126"/>
        <v>0</v>
      </c>
      <c r="V940" s="8">
        <f t="shared" si="128"/>
        <v>0</v>
      </c>
      <c r="W940" s="8">
        <f t="shared" si="129"/>
        <v>0</v>
      </c>
      <c r="X940" s="8">
        <f t="shared" si="130"/>
        <v>0</v>
      </c>
      <c r="Y940" s="8" t="str">
        <f t="shared" si="131"/>
        <v/>
      </c>
      <c r="Z940" s="8" t="str">
        <f>VLOOKUP($D940,{"29 - Psychiatrie (Erwachsene)","BGI";"297 - stationsäquivalente Behandlung in der Erwachsenenpsychiatrie (29)","BGI";"30 - Kinder- und Jugendpsychiatrie","BGII";"307 - stationsäquivalente Behandlung in der Kinder- und Jugendpsychiatrie (30)","BGII";"31 - Psychosomatik","BGI";"","LEER";0,"Leer"},2,0)</f>
        <v>LEER</v>
      </c>
      <c r="AA940" s="8" t="str">
        <f t="shared" si="132"/>
        <v>Stationen</v>
      </c>
    </row>
    <row r="941" spans="2:27" ht="15" customHeight="1" x14ac:dyDescent="0.25">
      <c r="B941" s="76" t="str">
        <f t="shared" si="125"/>
        <v>!!!</v>
      </c>
      <c r="C941" s="310" t="str">
        <f>IF(LEN($E941)&gt;0,VLOOKUP(TEXT($E941,0),'Angaben Stationen'!$E$14:$V$215,17,0),"")</f>
        <v/>
      </c>
      <c r="D941" s="254" t="str">
        <f>IF(LEN($E941)&gt;0,VLOOKUP(TEXT($E941,0),'Angaben Stationen'!$E$14:$V$215,18,0),"")</f>
        <v/>
      </c>
      <c r="E941" s="344"/>
      <c r="F941" s="256"/>
      <c r="G941" s="256"/>
      <c r="H941" s="307"/>
      <c r="I941" s="183"/>
      <c r="R941" s="8">
        <f t="shared" si="127"/>
        <v>0</v>
      </c>
      <c r="S941" s="8">
        <f>VLOOKUP($D941,{"29 - Psychiatrie (Erwachsene)",1;"30 - Kinder- und Jugendpsychiatrie",1;"297 - stationsäquivalente Behandlung in der Erwachsenenpsychiatrie (29)",1;"307 - stationsäquivalente Behandlung in der Kinder- und Jugendpsychiatrie (30)",1;"31 - Psychosomatik",1;"",0;0,0},2,0)</f>
        <v>0</v>
      </c>
      <c r="T941" s="8">
        <f t="shared" si="133"/>
        <v>0</v>
      </c>
      <c r="U941" s="8">
        <f t="shared" si="126"/>
        <v>0</v>
      </c>
      <c r="V941" s="8">
        <f t="shared" si="128"/>
        <v>0</v>
      </c>
      <c r="W941" s="8">
        <f t="shared" si="129"/>
        <v>0</v>
      </c>
      <c r="X941" s="8">
        <f t="shared" si="130"/>
        <v>0</v>
      </c>
      <c r="Y941" s="8" t="str">
        <f t="shared" si="131"/>
        <v/>
      </c>
      <c r="Z941" s="8" t="str">
        <f>VLOOKUP($D941,{"29 - Psychiatrie (Erwachsene)","BGI";"297 - stationsäquivalente Behandlung in der Erwachsenenpsychiatrie (29)","BGI";"30 - Kinder- und Jugendpsychiatrie","BGII";"307 - stationsäquivalente Behandlung in der Kinder- und Jugendpsychiatrie (30)","BGII";"31 - Psychosomatik","BGI";"","LEER";0,"Leer"},2,0)</f>
        <v>LEER</v>
      </c>
      <c r="AA941" s="8" t="str">
        <f t="shared" si="132"/>
        <v>Stationen</v>
      </c>
    </row>
    <row r="942" spans="2:27" ht="15" customHeight="1" x14ac:dyDescent="0.25">
      <c r="B942" s="76" t="str">
        <f t="shared" si="125"/>
        <v>!!!</v>
      </c>
      <c r="C942" s="310" t="str">
        <f>IF(LEN($E942)&gt;0,VLOOKUP(TEXT($E942,0),'Angaben Stationen'!$E$14:$V$215,17,0),"")</f>
        <v/>
      </c>
      <c r="D942" s="254" t="str">
        <f>IF(LEN($E942)&gt;0,VLOOKUP(TEXT($E942,0),'Angaben Stationen'!$E$14:$V$215,18,0),"")</f>
        <v/>
      </c>
      <c r="E942" s="344"/>
      <c r="F942" s="256"/>
      <c r="G942" s="256"/>
      <c r="H942" s="307"/>
      <c r="I942" s="183"/>
      <c r="R942" s="8">
        <f t="shared" si="127"/>
        <v>0</v>
      </c>
      <c r="S942" s="8">
        <f>VLOOKUP($D942,{"29 - Psychiatrie (Erwachsene)",1;"30 - Kinder- und Jugendpsychiatrie",1;"297 - stationsäquivalente Behandlung in der Erwachsenenpsychiatrie (29)",1;"307 - stationsäquivalente Behandlung in der Kinder- und Jugendpsychiatrie (30)",1;"31 - Psychosomatik",1;"",0;0,0},2,0)</f>
        <v>0</v>
      </c>
      <c r="T942" s="8">
        <f t="shared" si="133"/>
        <v>0</v>
      </c>
      <c r="U942" s="8">
        <f t="shared" si="126"/>
        <v>0</v>
      </c>
      <c r="V942" s="8">
        <f t="shared" si="128"/>
        <v>0</v>
      </c>
      <c r="W942" s="8">
        <f t="shared" si="129"/>
        <v>0</v>
      </c>
      <c r="X942" s="8">
        <f t="shared" si="130"/>
        <v>0</v>
      </c>
      <c r="Y942" s="8" t="str">
        <f t="shared" si="131"/>
        <v/>
      </c>
      <c r="Z942" s="8" t="str">
        <f>VLOOKUP($D942,{"29 - Psychiatrie (Erwachsene)","BGI";"297 - stationsäquivalente Behandlung in der Erwachsenenpsychiatrie (29)","BGI";"30 - Kinder- und Jugendpsychiatrie","BGII";"307 - stationsäquivalente Behandlung in der Kinder- und Jugendpsychiatrie (30)","BGII";"31 - Psychosomatik","BGI";"","LEER";0,"Leer"},2,0)</f>
        <v>LEER</v>
      </c>
      <c r="AA942" s="8" t="str">
        <f t="shared" si="132"/>
        <v>Stationen</v>
      </c>
    </row>
    <row r="943" spans="2:27" ht="15" customHeight="1" x14ac:dyDescent="0.25">
      <c r="B943" s="76" t="str">
        <f t="shared" si="125"/>
        <v>!!!</v>
      </c>
      <c r="C943" s="310" t="str">
        <f>IF(LEN($E943)&gt;0,VLOOKUP(TEXT($E943,0),'Angaben Stationen'!$E$14:$V$215,17,0),"")</f>
        <v/>
      </c>
      <c r="D943" s="254" t="str">
        <f>IF(LEN($E943)&gt;0,VLOOKUP(TEXT($E943,0),'Angaben Stationen'!$E$14:$V$215,18,0),"")</f>
        <v/>
      </c>
      <c r="E943" s="344"/>
      <c r="F943" s="256"/>
      <c r="G943" s="256"/>
      <c r="H943" s="307"/>
      <c r="I943" s="183"/>
      <c r="R943" s="8">
        <f t="shared" si="127"/>
        <v>0</v>
      </c>
      <c r="S943" s="8">
        <f>VLOOKUP($D943,{"29 - Psychiatrie (Erwachsene)",1;"30 - Kinder- und Jugendpsychiatrie",1;"297 - stationsäquivalente Behandlung in der Erwachsenenpsychiatrie (29)",1;"307 - stationsäquivalente Behandlung in der Kinder- und Jugendpsychiatrie (30)",1;"31 - Psychosomatik",1;"",0;0,0},2,0)</f>
        <v>0</v>
      </c>
      <c r="T943" s="8">
        <f t="shared" si="133"/>
        <v>0</v>
      </c>
      <c r="U943" s="8">
        <f t="shared" si="126"/>
        <v>0</v>
      </c>
      <c r="V943" s="8">
        <f t="shared" si="128"/>
        <v>0</v>
      </c>
      <c r="W943" s="8">
        <f t="shared" si="129"/>
        <v>0</v>
      </c>
      <c r="X943" s="8">
        <f t="shared" si="130"/>
        <v>0</v>
      </c>
      <c r="Y943" s="8" t="str">
        <f t="shared" si="131"/>
        <v/>
      </c>
      <c r="Z943" s="8" t="str">
        <f>VLOOKUP($D943,{"29 - Psychiatrie (Erwachsene)","BGI";"297 - stationsäquivalente Behandlung in der Erwachsenenpsychiatrie (29)","BGI";"30 - Kinder- und Jugendpsychiatrie","BGII";"307 - stationsäquivalente Behandlung in der Kinder- und Jugendpsychiatrie (30)","BGII";"31 - Psychosomatik","BGI";"","LEER";0,"Leer"},2,0)</f>
        <v>LEER</v>
      </c>
      <c r="AA943" s="8" t="str">
        <f t="shared" si="132"/>
        <v>Stationen</v>
      </c>
    </row>
    <row r="944" spans="2:27" ht="15" customHeight="1" x14ac:dyDescent="0.25">
      <c r="B944" s="76" t="str">
        <f t="shared" si="125"/>
        <v>!!!</v>
      </c>
      <c r="C944" s="310" t="str">
        <f>IF(LEN($E944)&gt;0,VLOOKUP(TEXT($E944,0),'Angaben Stationen'!$E$14:$V$215,17,0),"")</f>
        <v/>
      </c>
      <c r="D944" s="254" t="str">
        <f>IF(LEN($E944)&gt;0,VLOOKUP(TEXT($E944,0),'Angaben Stationen'!$E$14:$V$215,18,0),"")</f>
        <v/>
      </c>
      <c r="E944" s="344"/>
      <c r="F944" s="256"/>
      <c r="G944" s="256"/>
      <c r="H944" s="307"/>
      <c r="I944" s="183"/>
      <c r="R944" s="8">
        <f t="shared" si="127"/>
        <v>0</v>
      </c>
      <c r="S944" s="8">
        <f>VLOOKUP($D944,{"29 - Psychiatrie (Erwachsene)",1;"30 - Kinder- und Jugendpsychiatrie",1;"297 - stationsäquivalente Behandlung in der Erwachsenenpsychiatrie (29)",1;"307 - stationsäquivalente Behandlung in der Kinder- und Jugendpsychiatrie (30)",1;"31 - Psychosomatik",1;"",0;0,0},2,0)</f>
        <v>0</v>
      </c>
      <c r="T944" s="8">
        <f t="shared" si="133"/>
        <v>0</v>
      </c>
      <c r="U944" s="8">
        <f t="shared" si="126"/>
        <v>0</v>
      </c>
      <c r="V944" s="8">
        <f t="shared" si="128"/>
        <v>0</v>
      </c>
      <c r="W944" s="8">
        <f t="shared" si="129"/>
        <v>0</v>
      </c>
      <c r="X944" s="8">
        <f t="shared" si="130"/>
        <v>0</v>
      </c>
      <c r="Y944" s="8" t="str">
        <f t="shared" si="131"/>
        <v/>
      </c>
      <c r="Z944" s="8" t="str">
        <f>VLOOKUP($D944,{"29 - Psychiatrie (Erwachsene)","BGI";"297 - stationsäquivalente Behandlung in der Erwachsenenpsychiatrie (29)","BGI";"30 - Kinder- und Jugendpsychiatrie","BGII";"307 - stationsäquivalente Behandlung in der Kinder- und Jugendpsychiatrie (30)","BGII";"31 - Psychosomatik","BGI";"","LEER";0,"Leer"},2,0)</f>
        <v>LEER</v>
      </c>
      <c r="AA944" s="8" t="str">
        <f t="shared" si="132"/>
        <v>Stationen</v>
      </c>
    </row>
    <row r="945" spans="2:27" ht="15" customHeight="1" x14ac:dyDescent="0.25">
      <c r="B945" s="76" t="str">
        <f t="shared" si="125"/>
        <v>!!!</v>
      </c>
      <c r="C945" s="310" t="str">
        <f>IF(LEN($E945)&gt;0,VLOOKUP(TEXT($E945,0),'Angaben Stationen'!$E$14:$V$215,17,0),"")</f>
        <v/>
      </c>
      <c r="D945" s="254" t="str">
        <f>IF(LEN($E945)&gt;0,VLOOKUP(TEXT($E945,0),'Angaben Stationen'!$E$14:$V$215,18,0),"")</f>
        <v/>
      </c>
      <c r="E945" s="344"/>
      <c r="F945" s="256"/>
      <c r="G945" s="256"/>
      <c r="H945" s="307"/>
      <c r="I945" s="183"/>
      <c r="R945" s="8">
        <f t="shared" si="127"/>
        <v>0</v>
      </c>
      <c r="S945" s="8">
        <f>VLOOKUP($D945,{"29 - Psychiatrie (Erwachsene)",1;"30 - Kinder- und Jugendpsychiatrie",1;"297 - stationsäquivalente Behandlung in der Erwachsenenpsychiatrie (29)",1;"307 - stationsäquivalente Behandlung in der Kinder- und Jugendpsychiatrie (30)",1;"31 - Psychosomatik",1;"",0;0,0},2,0)</f>
        <v>0</v>
      </c>
      <c r="T945" s="8">
        <f t="shared" si="133"/>
        <v>0</v>
      </c>
      <c r="U945" s="8">
        <f t="shared" si="126"/>
        <v>0</v>
      </c>
      <c r="V945" s="8">
        <f t="shared" si="128"/>
        <v>0</v>
      </c>
      <c r="W945" s="8">
        <f t="shared" si="129"/>
        <v>0</v>
      </c>
      <c r="X945" s="8">
        <f t="shared" si="130"/>
        <v>0</v>
      </c>
      <c r="Y945" s="8" t="str">
        <f t="shared" si="131"/>
        <v/>
      </c>
      <c r="Z945" s="8" t="str">
        <f>VLOOKUP($D945,{"29 - Psychiatrie (Erwachsene)","BGI";"297 - stationsäquivalente Behandlung in der Erwachsenenpsychiatrie (29)","BGI";"30 - Kinder- und Jugendpsychiatrie","BGII";"307 - stationsäquivalente Behandlung in der Kinder- und Jugendpsychiatrie (30)","BGII";"31 - Psychosomatik","BGI";"","LEER";0,"Leer"},2,0)</f>
        <v>LEER</v>
      </c>
      <c r="AA945" s="8" t="str">
        <f t="shared" si="132"/>
        <v>Stationen</v>
      </c>
    </row>
    <row r="946" spans="2:27" ht="15" customHeight="1" x14ac:dyDescent="0.25">
      <c r="B946" s="76" t="str">
        <f t="shared" si="125"/>
        <v>!!!</v>
      </c>
      <c r="C946" s="310" t="str">
        <f>IF(LEN($E946)&gt;0,VLOOKUP(TEXT($E946,0),'Angaben Stationen'!$E$14:$V$215,17,0),"")</f>
        <v/>
      </c>
      <c r="D946" s="254" t="str">
        <f>IF(LEN($E946)&gt;0,VLOOKUP(TEXT($E946,0),'Angaben Stationen'!$E$14:$V$215,18,0),"")</f>
        <v/>
      </c>
      <c r="E946" s="344"/>
      <c r="F946" s="256"/>
      <c r="G946" s="256"/>
      <c r="H946" s="307"/>
      <c r="I946" s="183"/>
      <c r="R946" s="8">
        <f t="shared" si="127"/>
        <v>0</v>
      </c>
      <c r="S946" s="8">
        <f>VLOOKUP($D946,{"29 - Psychiatrie (Erwachsene)",1;"30 - Kinder- und Jugendpsychiatrie",1;"297 - stationsäquivalente Behandlung in der Erwachsenenpsychiatrie (29)",1;"307 - stationsäquivalente Behandlung in der Kinder- und Jugendpsychiatrie (30)",1;"31 - Psychosomatik",1;"",0;0,0},2,0)</f>
        <v>0</v>
      </c>
      <c r="T946" s="8">
        <f t="shared" si="133"/>
        <v>0</v>
      </c>
      <c r="U946" s="8">
        <f t="shared" si="126"/>
        <v>0</v>
      </c>
      <c r="V946" s="8">
        <f t="shared" si="128"/>
        <v>0</v>
      </c>
      <c r="W946" s="8">
        <f t="shared" si="129"/>
        <v>0</v>
      </c>
      <c r="X946" s="8">
        <f t="shared" si="130"/>
        <v>0</v>
      </c>
      <c r="Y946" s="8" t="str">
        <f t="shared" si="131"/>
        <v/>
      </c>
      <c r="Z946" s="8" t="str">
        <f>VLOOKUP($D946,{"29 - Psychiatrie (Erwachsene)","BGI";"297 - stationsäquivalente Behandlung in der Erwachsenenpsychiatrie (29)","BGI";"30 - Kinder- und Jugendpsychiatrie","BGII";"307 - stationsäquivalente Behandlung in der Kinder- und Jugendpsychiatrie (30)","BGII";"31 - Psychosomatik","BGI";"","LEER";0,"Leer"},2,0)</f>
        <v>LEER</v>
      </c>
      <c r="AA946" s="8" t="str">
        <f t="shared" si="132"/>
        <v>Stationen</v>
      </c>
    </row>
    <row r="947" spans="2:27" ht="15" customHeight="1" x14ac:dyDescent="0.25">
      <c r="B947" s="76" t="str">
        <f t="shared" si="125"/>
        <v>!!!</v>
      </c>
      <c r="C947" s="310" t="str">
        <f>IF(LEN($E947)&gt;0,VLOOKUP(TEXT($E947,0),'Angaben Stationen'!$E$14:$V$215,17,0),"")</f>
        <v/>
      </c>
      <c r="D947" s="254" t="str">
        <f>IF(LEN($E947)&gt;0,VLOOKUP(TEXT($E947,0),'Angaben Stationen'!$E$14:$V$215,18,0),"")</f>
        <v/>
      </c>
      <c r="E947" s="344"/>
      <c r="F947" s="256"/>
      <c r="G947" s="256"/>
      <c r="H947" s="307"/>
      <c r="I947" s="183"/>
      <c r="R947" s="8">
        <f t="shared" si="127"/>
        <v>0</v>
      </c>
      <c r="S947" s="8">
        <f>VLOOKUP($D947,{"29 - Psychiatrie (Erwachsene)",1;"30 - Kinder- und Jugendpsychiatrie",1;"297 - stationsäquivalente Behandlung in der Erwachsenenpsychiatrie (29)",1;"307 - stationsäquivalente Behandlung in der Kinder- und Jugendpsychiatrie (30)",1;"31 - Psychosomatik",1;"",0;0,0},2,0)</f>
        <v>0</v>
      </c>
      <c r="T947" s="8">
        <f t="shared" si="133"/>
        <v>0</v>
      </c>
      <c r="U947" s="8">
        <f t="shared" si="126"/>
        <v>0</v>
      </c>
      <c r="V947" s="8">
        <f t="shared" si="128"/>
        <v>0</v>
      </c>
      <c r="W947" s="8">
        <f t="shared" si="129"/>
        <v>0</v>
      </c>
      <c r="X947" s="8">
        <f t="shared" si="130"/>
        <v>0</v>
      </c>
      <c r="Y947" s="8" t="str">
        <f t="shared" si="131"/>
        <v/>
      </c>
      <c r="Z947" s="8" t="str">
        <f>VLOOKUP($D947,{"29 - Psychiatrie (Erwachsene)","BGI";"297 - stationsäquivalente Behandlung in der Erwachsenenpsychiatrie (29)","BGI";"30 - Kinder- und Jugendpsychiatrie","BGII";"307 - stationsäquivalente Behandlung in der Kinder- und Jugendpsychiatrie (30)","BGII";"31 - Psychosomatik","BGI";"","LEER";0,"Leer"},2,0)</f>
        <v>LEER</v>
      </c>
      <c r="AA947" s="8" t="str">
        <f t="shared" si="132"/>
        <v>Stationen</v>
      </c>
    </row>
    <row r="948" spans="2:27" ht="15" customHeight="1" x14ac:dyDescent="0.25">
      <c r="B948" s="76" t="str">
        <f t="shared" si="125"/>
        <v>!!!</v>
      </c>
      <c r="C948" s="310" t="str">
        <f>IF(LEN($E948)&gt;0,VLOOKUP(TEXT($E948,0),'Angaben Stationen'!$E$14:$V$215,17,0),"")</f>
        <v/>
      </c>
      <c r="D948" s="254" t="str">
        <f>IF(LEN($E948)&gt;0,VLOOKUP(TEXT($E948,0),'Angaben Stationen'!$E$14:$V$215,18,0),"")</f>
        <v/>
      </c>
      <c r="E948" s="344"/>
      <c r="F948" s="256"/>
      <c r="G948" s="256"/>
      <c r="H948" s="307"/>
      <c r="I948" s="183"/>
      <c r="R948" s="8">
        <f t="shared" si="127"/>
        <v>0</v>
      </c>
      <c r="S948" s="8">
        <f>VLOOKUP($D948,{"29 - Psychiatrie (Erwachsene)",1;"30 - Kinder- und Jugendpsychiatrie",1;"297 - stationsäquivalente Behandlung in der Erwachsenenpsychiatrie (29)",1;"307 - stationsäquivalente Behandlung in der Kinder- und Jugendpsychiatrie (30)",1;"31 - Psychosomatik",1;"",0;0,0},2,0)</f>
        <v>0</v>
      </c>
      <c r="T948" s="8">
        <f t="shared" si="133"/>
        <v>0</v>
      </c>
      <c r="U948" s="8">
        <f t="shared" si="126"/>
        <v>0</v>
      </c>
      <c r="V948" s="8">
        <f t="shared" si="128"/>
        <v>0</v>
      </c>
      <c r="W948" s="8">
        <f t="shared" si="129"/>
        <v>0</v>
      </c>
      <c r="X948" s="8">
        <f t="shared" si="130"/>
        <v>0</v>
      </c>
      <c r="Y948" s="8" t="str">
        <f t="shared" si="131"/>
        <v/>
      </c>
      <c r="Z948" s="8" t="str">
        <f>VLOOKUP($D948,{"29 - Psychiatrie (Erwachsene)","BGI";"297 - stationsäquivalente Behandlung in der Erwachsenenpsychiatrie (29)","BGI";"30 - Kinder- und Jugendpsychiatrie","BGII";"307 - stationsäquivalente Behandlung in der Kinder- und Jugendpsychiatrie (30)","BGII";"31 - Psychosomatik","BGI";"","LEER";0,"Leer"},2,0)</f>
        <v>LEER</v>
      </c>
      <c r="AA948" s="8" t="str">
        <f t="shared" si="132"/>
        <v>Stationen</v>
      </c>
    </row>
    <row r="949" spans="2:27" ht="15" customHeight="1" x14ac:dyDescent="0.25">
      <c r="B949" s="76" t="str">
        <f t="shared" si="125"/>
        <v>!!!</v>
      </c>
      <c r="C949" s="310" t="str">
        <f>IF(LEN($E949)&gt;0,VLOOKUP(TEXT($E949,0),'Angaben Stationen'!$E$14:$V$215,17,0),"")</f>
        <v/>
      </c>
      <c r="D949" s="254" t="str">
        <f>IF(LEN($E949)&gt;0,VLOOKUP(TEXT($E949,0),'Angaben Stationen'!$E$14:$V$215,18,0),"")</f>
        <v/>
      </c>
      <c r="E949" s="344"/>
      <c r="F949" s="256"/>
      <c r="G949" s="256"/>
      <c r="H949" s="307"/>
      <c r="I949" s="183"/>
      <c r="R949" s="8">
        <f t="shared" si="127"/>
        <v>0</v>
      </c>
      <c r="S949" s="8">
        <f>VLOOKUP($D949,{"29 - Psychiatrie (Erwachsene)",1;"30 - Kinder- und Jugendpsychiatrie",1;"297 - stationsäquivalente Behandlung in der Erwachsenenpsychiatrie (29)",1;"307 - stationsäquivalente Behandlung in der Kinder- und Jugendpsychiatrie (30)",1;"31 - Psychosomatik",1;"",0;0,0},2,0)</f>
        <v>0</v>
      </c>
      <c r="T949" s="8">
        <f t="shared" si="133"/>
        <v>0</v>
      </c>
      <c r="U949" s="8">
        <f t="shared" si="126"/>
        <v>0</v>
      </c>
      <c r="V949" s="8">
        <f t="shared" si="128"/>
        <v>0</v>
      </c>
      <c r="W949" s="8">
        <f t="shared" si="129"/>
        <v>0</v>
      </c>
      <c r="X949" s="8">
        <f t="shared" si="130"/>
        <v>0</v>
      </c>
      <c r="Y949" s="8" t="str">
        <f t="shared" si="131"/>
        <v/>
      </c>
      <c r="Z949" s="8" t="str">
        <f>VLOOKUP($D949,{"29 - Psychiatrie (Erwachsene)","BGI";"297 - stationsäquivalente Behandlung in der Erwachsenenpsychiatrie (29)","BGI";"30 - Kinder- und Jugendpsychiatrie","BGII";"307 - stationsäquivalente Behandlung in der Kinder- und Jugendpsychiatrie (30)","BGII";"31 - Psychosomatik","BGI";"","LEER";0,"Leer"},2,0)</f>
        <v>LEER</v>
      </c>
      <c r="AA949" s="8" t="str">
        <f t="shared" si="132"/>
        <v>Stationen</v>
      </c>
    </row>
    <row r="950" spans="2:27" ht="15" customHeight="1" x14ac:dyDescent="0.25">
      <c r="B950" s="76" t="str">
        <f t="shared" si="125"/>
        <v>!!!</v>
      </c>
      <c r="C950" s="310" t="str">
        <f>IF(LEN($E950)&gt;0,VLOOKUP(TEXT($E950,0),'Angaben Stationen'!$E$14:$V$215,17,0),"")</f>
        <v/>
      </c>
      <c r="D950" s="254" t="str">
        <f>IF(LEN($E950)&gt;0,VLOOKUP(TEXT($E950,0),'Angaben Stationen'!$E$14:$V$215,18,0),"")</f>
        <v/>
      </c>
      <c r="E950" s="344"/>
      <c r="F950" s="256"/>
      <c r="G950" s="256"/>
      <c r="H950" s="307"/>
      <c r="I950" s="183"/>
      <c r="R950" s="8">
        <f t="shared" si="127"/>
        <v>0</v>
      </c>
      <c r="S950" s="8">
        <f>VLOOKUP($D950,{"29 - Psychiatrie (Erwachsene)",1;"30 - Kinder- und Jugendpsychiatrie",1;"297 - stationsäquivalente Behandlung in der Erwachsenenpsychiatrie (29)",1;"307 - stationsäquivalente Behandlung in der Kinder- und Jugendpsychiatrie (30)",1;"31 - Psychosomatik",1;"",0;0,0},2,0)</f>
        <v>0</v>
      </c>
      <c r="T950" s="8">
        <f t="shared" si="133"/>
        <v>0</v>
      </c>
      <c r="U950" s="8">
        <f t="shared" si="126"/>
        <v>0</v>
      </c>
      <c r="V950" s="8">
        <f t="shared" si="128"/>
        <v>0</v>
      </c>
      <c r="W950" s="8">
        <f t="shared" si="129"/>
        <v>0</v>
      </c>
      <c r="X950" s="8">
        <f t="shared" si="130"/>
        <v>0</v>
      </c>
      <c r="Y950" s="8" t="str">
        <f t="shared" si="131"/>
        <v/>
      </c>
      <c r="Z950" s="8" t="str">
        <f>VLOOKUP($D950,{"29 - Psychiatrie (Erwachsene)","BGI";"297 - stationsäquivalente Behandlung in der Erwachsenenpsychiatrie (29)","BGI";"30 - Kinder- und Jugendpsychiatrie","BGII";"307 - stationsäquivalente Behandlung in der Kinder- und Jugendpsychiatrie (30)","BGII";"31 - Psychosomatik","BGI";"","LEER";0,"Leer"},2,0)</f>
        <v>LEER</v>
      </c>
      <c r="AA950" s="8" t="str">
        <f t="shared" si="132"/>
        <v>Stationen</v>
      </c>
    </row>
    <row r="951" spans="2:27" ht="15" customHeight="1" x14ac:dyDescent="0.25">
      <c r="B951" s="76" t="str">
        <f t="shared" si="125"/>
        <v>!!!</v>
      </c>
      <c r="C951" s="310" t="str">
        <f>IF(LEN($E951)&gt;0,VLOOKUP(TEXT($E951,0),'Angaben Stationen'!$E$14:$V$215,17,0),"")</f>
        <v/>
      </c>
      <c r="D951" s="254" t="str">
        <f>IF(LEN($E951)&gt;0,VLOOKUP(TEXT($E951,0),'Angaben Stationen'!$E$14:$V$215,18,0),"")</f>
        <v/>
      </c>
      <c r="E951" s="344"/>
      <c r="F951" s="256"/>
      <c r="G951" s="256"/>
      <c r="H951" s="307"/>
      <c r="I951" s="183"/>
      <c r="R951" s="8">
        <f t="shared" si="127"/>
        <v>0</v>
      </c>
      <c r="S951" s="8">
        <f>VLOOKUP($D951,{"29 - Psychiatrie (Erwachsene)",1;"30 - Kinder- und Jugendpsychiatrie",1;"297 - stationsäquivalente Behandlung in der Erwachsenenpsychiatrie (29)",1;"307 - stationsäquivalente Behandlung in der Kinder- und Jugendpsychiatrie (30)",1;"31 - Psychosomatik",1;"",0;0,0},2,0)</f>
        <v>0</v>
      </c>
      <c r="T951" s="8">
        <f t="shared" si="133"/>
        <v>0</v>
      </c>
      <c r="U951" s="8">
        <f t="shared" si="126"/>
        <v>0</v>
      </c>
      <c r="V951" s="8">
        <f t="shared" si="128"/>
        <v>0</v>
      </c>
      <c r="W951" s="8">
        <f t="shared" si="129"/>
        <v>0</v>
      </c>
      <c r="X951" s="8">
        <f t="shared" si="130"/>
        <v>0</v>
      </c>
      <c r="Y951" s="8" t="str">
        <f t="shared" si="131"/>
        <v/>
      </c>
      <c r="Z951" s="8" t="str">
        <f>VLOOKUP($D951,{"29 - Psychiatrie (Erwachsene)","BGI";"297 - stationsäquivalente Behandlung in der Erwachsenenpsychiatrie (29)","BGI";"30 - Kinder- und Jugendpsychiatrie","BGII";"307 - stationsäquivalente Behandlung in der Kinder- und Jugendpsychiatrie (30)","BGII";"31 - Psychosomatik","BGI";"","LEER";0,"Leer"},2,0)</f>
        <v>LEER</v>
      </c>
      <c r="AA951" s="8" t="str">
        <f t="shared" si="132"/>
        <v>Stationen</v>
      </c>
    </row>
    <row r="952" spans="2:27" ht="15" customHeight="1" x14ac:dyDescent="0.25">
      <c r="B952" s="76" t="str">
        <f t="shared" si="125"/>
        <v>!!!</v>
      </c>
      <c r="C952" s="310" t="str">
        <f>IF(LEN($E952)&gt;0,VLOOKUP(TEXT($E952,0),'Angaben Stationen'!$E$14:$V$215,17,0),"")</f>
        <v/>
      </c>
      <c r="D952" s="254" t="str">
        <f>IF(LEN($E952)&gt;0,VLOOKUP(TEXT($E952,0),'Angaben Stationen'!$E$14:$V$215,18,0),"")</f>
        <v/>
      </c>
      <c r="E952" s="344"/>
      <c r="F952" s="256"/>
      <c r="G952" s="256"/>
      <c r="H952" s="307"/>
      <c r="I952" s="183"/>
      <c r="R952" s="8">
        <f t="shared" si="127"/>
        <v>0</v>
      </c>
      <c r="S952" s="8">
        <f>VLOOKUP($D952,{"29 - Psychiatrie (Erwachsene)",1;"30 - Kinder- und Jugendpsychiatrie",1;"297 - stationsäquivalente Behandlung in der Erwachsenenpsychiatrie (29)",1;"307 - stationsäquivalente Behandlung in der Kinder- und Jugendpsychiatrie (30)",1;"31 - Psychosomatik",1;"",0;0,0},2,0)</f>
        <v>0</v>
      </c>
      <c r="T952" s="8">
        <f t="shared" si="133"/>
        <v>0</v>
      </c>
      <c r="U952" s="8">
        <f t="shared" si="126"/>
        <v>0</v>
      </c>
      <c r="V952" s="8">
        <f t="shared" si="128"/>
        <v>0</v>
      </c>
      <c r="W952" s="8">
        <f t="shared" si="129"/>
        <v>0</v>
      </c>
      <c r="X952" s="8">
        <f t="shared" si="130"/>
        <v>0</v>
      </c>
      <c r="Y952" s="8" t="str">
        <f t="shared" si="131"/>
        <v/>
      </c>
      <c r="Z952" s="8" t="str">
        <f>VLOOKUP($D952,{"29 - Psychiatrie (Erwachsene)","BGI";"297 - stationsäquivalente Behandlung in der Erwachsenenpsychiatrie (29)","BGI";"30 - Kinder- und Jugendpsychiatrie","BGII";"307 - stationsäquivalente Behandlung in der Kinder- und Jugendpsychiatrie (30)","BGII";"31 - Psychosomatik","BGI";"","LEER";0,"Leer"},2,0)</f>
        <v>LEER</v>
      </c>
      <c r="AA952" s="8" t="str">
        <f t="shared" si="132"/>
        <v>Stationen</v>
      </c>
    </row>
    <row r="953" spans="2:27" ht="15" customHeight="1" x14ac:dyDescent="0.25">
      <c r="B953" s="76" t="str">
        <f t="shared" si="125"/>
        <v>!!!</v>
      </c>
      <c r="C953" s="310" t="str">
        <f>IF(LEN($E953)&gt;0,VLOOKUP(TEXT($E953,0),'Angaben Stationen'!$E$14:$V$215,17,0),"")</f>
        <v/>
      </c>
      <c r="D953" s="254" t="str">
        <f>IF(LEN($E953)&gt;0,VLOOKUP(TEXT($E953,0),'Angaben Stationen'!$E$14:$V$215,18,0),"")</f>
        <v/>
      </c>
      <c r="E953" s="344"/>
      <c r="F953" s="256"/>
      <c r="G953" s="256"/>
      <c r="H953" s="307"/>
      <c r="I953" s="183"/>
      <c r="R953" s="8">
        <f t="shared" si="127"/>
        <v>0</v>
      </c>
      <c r="S953" s="8">
        <f>VLOOKUP($D953,{"29 - Psychiatrie (Erwachsene)",1;"30 - Kinder- und Jugendpsychiatrie",1;"297 - stationsäquivalente Behandlung in der Erwachsenenpsychiatrie (29)",1;"307 - stationsäquivalente Behandlung in der Kinder- und Jugendpsychiatrie (30)",1;"31 - Psychosomatik",1;"",0;0,0},2,0)</f>
        <v>0</v>
      </c>
      <c r="T953" s="8">
        <f t="shared" si="133"/>
        <v>0</v>
      </c>
      <c r="U953" s="8">
        <f t="shared" si="126"/>
        <v>0</v>
      </c>
      <c r="V953" s="8">
        <f t="shared" si="128"/>
        <v>0</v>
      </c>
      <c r="W953" s="8">
        <f t="shared" si="129"/>
        <v>0</v>
      </c>
      <c r="X953" s="8">
        <f t="shared" si="130"/>
        <v>0</v>
      </c>
      <c r="Y953" s="8" t="str">
        <f t="shared" si="131"/>
        <v/>
      </c>
      <c r="Z953" s="8" t="str">
        <f>VLOOKUP($D953,{"29 - Psychiatrie (Erwachsene)","BGI";"297 - stationsäquivalente Behandlung in der Erwachsenenpsychiatrie (29)","BGI";"30 - Kinder- und Jugendpsychiatrie","BGII";"307 - stationsäquivalente Behandlung in der Kinder- und Jugendpsychiatrie (30)","BGII";"31 - Psychosomatik","BGI";"","LEER";0,"Leer"},2,0)</f>
        <v>LEER</v>
      </c>
      <c r="AA953" s="8" t="str">
        <f t="shared" si="132"/>
        <v>Stationen</v>
      </c>
    </row>
    <row r="954" spans="2:27" ht="15" customHeight="1" x14ac:dyDescent="0.25">
      <c r="B954" s="76" t="str">
        <f t="shared" si="125"/>
        <v>!!!</v>
      </c>
      <c r="C954" s="310" t="str">
        <f>IF(LEN($E954)&gt;0,VLOOKUP(TEXT($E954,0),'Angaben Stationen'!$E$14:$V$215,17,0),"")</f>
        <v/>
      </c>
      <c r="D954" s="254" t="str">
        <f>IF(LEN($E954)&gt;0,VLOOKUP(TEXT($E954,0),'Angaben Stationen'!$E$14:$V$215,18,0),"")</f>
        <v/>
      </c>
      <c r="E954" s="344"/>
      <c r="F954" s="256"/>
      <c r="G954" s="256"/>
      <c r="H954" s="307"/>
      <c r="I954" s="183"/>
      <c r="R954" s="8">
        <f t="shared" si="127"/>
        <v>0</v>
      </c>
      <c r="S954" s="8">
        <f>VLOOKUP($D954,{"29 - Psychiatrie (Erwachsene)",1;"30 - Kinder- und Jugendpsychiatrie",1;"297 - stationsäquivalente Behandlung in der Erwachsenenpsychiatrie (29)",1;"307 - stationsäquivalente Behandlung in der Kinder- und Jugendpsychiatrie (30)",1;"31 - Psychosomatik",1;"",0;0,0},2,0)</f>
        <v>0</v>
      </c>
      <c r="T954" s="8">
        <f t="shared" si="133"/>
        <v>0</v>
      </c>
      <c r="U954" s="8">
        <f t="shared" si="126"/>
        <v>0</v>
      </c>
      <c r="V954" s="8">
        <f t="shared" si="128"/>
        <v>0</v>
      </c>
      <c r="W954" s="8">
        <f t="shared" si="129"/>
        <v>0</v>
      </c>
      <c r="X954" s="8">
        <f t="shared" si="130"/>
        <v>0</v>
      </c>
      <c r="Y954" s="8" t="str">
        <f t="shared" si="131"/>
        <v/>
      </c>
      <c r="Z954" s="8" t="str">
        <f>VLOOKUP($D954,{"29 - Psychiatrie (Erwachsene)","BGI";"297 - stationsäquivalente Behandlung in der Erwachsenenpsychiatrie (29)","BGI";"30 - Kinder- und Jugendpsychiatrie","BGII";"307 - stationsäquivalente Behandlung in der Kinder- und Jugendpsychiatrie (30)","BGII";"31 - Psychosomatik","BGI";"","LEER";0,"Leer"},2,0)</f>
        <v>LEER</v>
      </c>
      <c r="AA954" s="8" t="str">
        <f t="shared" si="132"/>
        <v>Stationen</v>
      </c>
    </row>
    <row r="955" spans="2:27" ht="15" customHeight="1" x14ac:dyDescent="0.25">
      <c r="B955" s="76" t="str">
        <f t="shared" si="125"/>
        <v>!!!</v>
      </c>
      <c r="C955" s="310" t="str">
        <f>IF(LEN($E955)&gt;0,VLOOKUP(TEXT($E955,0),'Angaben Stationen'!$E$14:$V$215,17,0),"")</f>
        <v/>
      </c>
      <c r="D955" s="254" t="str">
        <f>IF(LEN($E955)&gt;0,VLOOKUP(TEXT($E955,0),'Angaben Stationen'!$E$14:$V$215,18,0),"")</f>
        <v/>
      </c>
      <c r="E955" s="344"/>
      <c r="F955" s="256"/>
      <c r="G955" s="256"/>
      <c r="H955" s="307"/>
      <c r="I955" s="183"/>
      <c r="R955" s="8">
        <f t="shared" si="127"/>
        <v>0</v>
      </c>
      <c r="S955" s="8">
        <f>VLOOKUP($D955,{"29 - Psychiatrie (Erwachsene)",1;"30 - Kinder- und Jugendpsychiatrie",1;"297 - stationsäquivalente Behandlung in der Erwachsenenpsychiatrie (29)",1;"307 - stationsäquivalente Behandlung in der Kinder- und Jugendpsychiatrie (30)",1;"31 - Psychosomatik",1;"",0;0,0},2,0)</f>
        <v>0</v>
      </c>
      <c r="T955" s="8">
        <f t="shared" si="133"/>
        <v>0</v>
      </c>
      <c r="U955" s="8">
        <f t="shared" si="126"/>
        <v>0</v>
      </c>
      <c r="V955" s="8">
        <f t="shared" si="128"/>
        <v>0</v>
      </c>
      <c r="W955" s="8">
        <f t="shared" si="129"/>
        <v>0</v>
      </c>
      <c r="X955" s="8">
        <f t="shared" si="130"/>
        <v>0</v>
      </c>
      <c r="Y955" s="8" t="str">
        <f t="shared" si="131"/>
        <v/>
      </c>
      <c r="Z955" s="8" t="str">
        <f>VLOOKUP($D955,{"29 - Psychiatrie (Erwachsene)","BGI";"297 - stationsäquivalente Behandlung in der Erwachsenenpsychiatrie (29)","BGI";"30 - Kinder- und Jugendpsychiatrie","BGII";"307 - stationsäquivalente Behandlung in der Kinder- und Jugendpsychiatrie (30)","BGII";"31 - Psychosomatik","BGI";"","LEER";0,"Leer"},2,0)</f>
        <v>LEER</v>
      </c>
      <c r="AA955" s="8" t="str">
        <f t="shared" si="132"/>
        <v>Stationen</v>
      </c>
    </row>
    <row r="956" spans="2:27" ht="15" customHeight="1" x14ac:dyDescent="0.25">
      <c r="B956" s="76" t="str">
        <f t="shared" si="125"/>
        <v>!!!</v>
      </c>
      <c r="C956" s="310" t="str">
        <f>IF(LEN($E956)&gt;0,VLOOKUP(TEXT($E956,0),'Angaben Stationen'!$E$14:$V$215,17,0),"")</f>
        <v/>
      </c>
      <c r="D956" s="254" t="str">
        <f>IF(LEN($E956)&gt;0,VLOOKUP(TEXT($E956,0),'Angaben Stationen'!$E$14:$V$215,18,0),"")</f>
        <v/>
      </c>
      <c r="E956" s="344"/>
      <c r="F956" s="256"/>
      <c r="G956" s="256"/>
      <c r="H956" s="307"/>
      <c r="I956" s="183"/>
      <c r="R956" s="8">
        <f t="shared" si="127"/>
        <v>0</v>
      </c>
      <c r="S956" s="8">
        <f>VLOOKUP($D956,{"29 - Psychiatrie (Erwachsene)",1;"30 - Kinder- und Jugendpsychiatrie",1;"297 - stationsäquivalente Behandlung in der Erwachsenenpsychiatrie (29)",1;"307 - stationsäquivalente Behandlung in der Kinder- und Jugendpsychiatrie (30)",1;"31 - Psychosomatik",1;"",0;0,0},2,0)</f>
        <v>0</v>
      </c>
      <c r="T956" s="8">
        <f t="shared" si="133"/>
        <v>0</v>
      </c>
      <c r="U956" s="8">
        <f t="shared" si="126"/>
        <v>0</v>
      </c>
      <c r="V956" s="8">
        <f t="shared" si="128"/>
        <v>0</v>
      </c>
      <c r="W956" s="8">
        <f t="shared" si="129"/>
        <v>0</v>
      </c>
      <c r="X956" s="8">
        <f t="shared" si="130"/>
        <v>0</v>
      </c>
      <c r="Y956" s="8" t="str">
        <f t="shared" si="131"/>
        <v/>
      </c>
      <c r="Z956" s="8" t="str">
        <f>VLOOKUP($D956,{"29 - Psychiatrie (Erwachsene)","BGI";"297 - stationsäquivalente Behandlung in der Erwachsenenpsychiatrie (29)","BGI";"30 - Kinder- und Jugendpsychiatrie","BGII";"307 - stationsäquivalente Behandlung in der Kinder- und Jugendpsychiatrie (30)","BGII";"31 - Psychosomatik","BGI";"","LEER";0,"Leer"},2,0)</f>
        <v>LEER</v>
      </c>
      <c r="AA956" s="8" t="str">
        <f t="shared" si="132"/>
        <v>Stationen</v>
      </c>
    </row>
    <row r="957" spans="2:27" ht="15" customHeight="1" x14ac:dyDescent="0.25">
      <c r="B957" s="76" t="str">
        <f t="shared" ref="B957:B1020" si="134">IF(SUM(S957:X957)&lt;6,"!!!","")</f>
        <v>!!!</v>
      </c>
      <c r="C957" s="310" t="str">
        <f>IF(LEN($E957)&gt;0,VLOOKUP(TEXT($E957,0),'Angaben Stationen'!$E$14:$V$215,17,0),"")</f>
        <v/>
      </c>
      <c r="D957" s="254" t="str">
        <f>IF(LEN($E957)&gt;0,VLOOKUP(TEXT($E957,0),'Angaben Stationen'!$E$14:$V$215,18,0),"")</f>
        <v/>
      </c>
      <c r="E957" s="344"/>
      <c r="F957" s="256"/>
      <c r="G957" s="256"/>
      <c r="H957" s="307"/>
      <c r="I957" s="183"/>
      <c r="R957" s="8">
        <f t="shared" si="127"/>
        <v>0</v>
      </c>
      <c r="S957" s="8">
        <f>VLOOKUP($D957,{"29 - Psychiatrie (Erwachsene)",1;"30 - Kinder- und Jugendpsychiatrie",1;"297 - stationsäquivalente Behandlung in der Erwachsenenpsychiatrie (29)",1;"307 - stationsäquivalente Behandlung in der Kinder- und Jugendpsychiatrie (30)",1;"31 - Psychosomatik",1;"",0;0,0},2,0)</f>
        <v>0</v>
      </c>
      <c r="T957" s="8">
        <f t="shared" si="133"/>
        <v>0</v>
      </c>
      <c r="U957" s="8">
        <f t="shared" ref="U957:U1020" si="135">IF($E957&lt;&gt;0,1,0)</f>
        <v>0</v>
      </c>
      <c r="V957" s="8">
        <f t="shared" si="128"/>
        <v>0</v>
      </c>
      <c r="W957" s="8">
        <f t="shared" si="129"/>
        <v>0</v>
      </c>
      <c r="X957" s="8">
        <f t="shared" si="130"/>
        <v>0</v>
      </c>
      <c r="Y957" s="8" t="str">
        <f t="shared" si="131"/>
        <v/>
      </c>
      <c r="Z957" s="8" t="str">
        <f>VLOOKUP($D957,{"29 - Psychiatrie (Erwachsene)","BGI";"297 - stationsäquivalente Behandlung in der Erwachsenenpsychiatrie (29)","BGI";"30 - Kinder- und Jugendpsychiatrie","BGII";"307 - stationsäquivalente Behandlung in der Kinder- und Jugendpsychiatrie (30)","BGII";"31 - Psychosomatik","BGI";"","LEER";0,"Leer"},2,0)</f>
        <v>LEER</v>
      </c>
      <c r="AA957" s="8" t="str">
        <f t="shared" si="132"/>
        <v>Stationen</v>
      </c>
    </row>
    <row r="958" spans="2:27" ht="15" customHeight="1" x14ac:dyDescent="0.25">
      <c r="B958" s="76" t="str">
        <f t="shared" si="134"/>
        <v>!!!</v>
      </c>
      <c r="C958" s="310" t="str">
        <f>IF(LEN($E958)&gt;0,VLOOKUP(TEXT($E958,0),'Angaben Stationen'!$E$14:$V$215,17,0),"")</f>
        <v/>
      </c>
      <c r="D958" s="254" t="str">
        <f>IF(LEN($E958)&gt;0,VLOOKUP(TEXT($E958,0),'Angaben Stationen'!$E$14:$V$215,18,0),"")</f>
        <v/>
      </c>
      <c r="E958" s="344"/>
      <c r="F958" s="256"/>
      <c r="G958" s="256"/>
      <c r="H958" s="307"/>
      <c r="I958" s="183"/>
      <c r="R958" s="8">
        <f t="shared" si="127"/>
        <v>0</v>
      </c>
      <c r="S958" s="8">
        <f>VLOOKUP($D958,{"29 - Psychiatrie (Erwachsene)",1;"30 - Kinder- und Jugendpsychiatrie",1;"297 - stationsäquivalente Behandlung in der Erwachsenenpsychiatrie (29)",1;"307 - stationsäquivalente Behandlung in der Kinder- und Jugendpsychiatrie (30)",1;"31 - Psychosomatik",1;"",0;0,0},2,0)</f>
        <v>0</v>
      </c>
      <c r="T958" s="8">
        <f t="shared" si="133"/>
        <v>0</v>
      </c>
      <c r="U958" s="8">
        <f t="shared" si="135"/>
        <v>0</v>
      </c>
      <c r="V958" s="8">
        <f t="shared" si="128"/>
        <v>0</v>
      </c>
      <c r="W958" s="8">
        <f t="shared" si="129"/>
        <v>0</v>
      </c>
      <c r="X958" s="8">
        <f t="shared" si="130"/>
        <v>0</v>
      </c>
      <c r="Y958" s="8" t="str">
        <f t="shared" si="131"/>
        <v/>
      </c>
      <c r="Z958" s="8" t="str">
        <f>VLOOKUP($D958,{"29 - Psychiatrie (Erwachsene)","BGI";"297 - stationsäquivalente Behandlung in der Erwachsenenpsychiatrie (29)","BGI";"30 - Kinder- und Jugendpsychiatrie","BGII";"307 - stationsäquivalente Behandlung in der Kinder- und Jugendpsychiatrie (30)","BGII";"31 - Psychosomatik","BGI";"","LEER";0,"Leer"},2,0)</f>
        <v>LEER</v>
      </c>
      <c r="AA958" s="8" t="str">
        <f t="shared" si="132"/>
        <v>Stationen</v>
      </c>
    </row>
    <row r="959" spans="2:27" ht="15" customHeight="1" x14ac:dyDescent="0.25">
      <c r="B959" s="76" t="str">
        <f t="shared" si="134"/>
        <v>!!!</v>
      </c>
      <c r="C959" s="310" t="str">
        <f>IF(LEN($E959)&gt;0,VLOOKUP(TEXT($E959,0),'Angaben Stationen'!$E$14:$V$215,17,0),"")</f>
        <v/>
      </c>
      <c r="D959" s="254" t="str">
        <f>IF(LEN($E959)&gt;0,VLOOKUP(TEXT($E959,0),'Angaben Stationen'!$E$14:$V$215,18,0),"")</f>
        <v/>
      </c>
      <c r="E959" s="344"/>
      <c r="F959" s="256"/>
      <c r="G959" s="256"/>
      <c r="H959" s="307"/>
      <c r="I959" s="183"/>
      <c r="R959" s="8">
        <f t="shared" si="127"/>
        <v>0</v>
      </c>
      <c r="S959" s="8">
        <f>VLOOKUP($D959,{"29 - Psychiatrie (Erwachsene)",1;"30 - Kinder- und Jugendpsychiatrie",1;"297 - stationsäquivalente Behandlung in der Erwachsenenpsychiatrie (29)",1;"307 - stationsäquivalente Behandlung in der Kinder- und Jugendpsychiatrie (30)",1;"31 - Psychosomatik",1;"",0;0,0},2,0)</f>
        <v>0</v>
      </c>
      <c r="T959" s="8">
        <f t="shared" si="133"/>
        <v>0</v>
      </c>
      <c r="U959" s="8">
        <f t="shared" si="135"/>
        <v>0</v>
      </c>
      <c r="V959" s="8">
        <f t="shared" si="128"/>
        <v>0</v>
      </c>
      <c r="W959" s="8">
        <f t="shared" si="129"/>
        <v>0</v>
      </c>
      <c r="X959" s="8">
        <f t="shared" si="130"/>
        <v>0</v>
      </c>
      <c r="Y959" s="8" t="str">
        <f t="shared" si="131"/>
        <v/>
      </c>
      <c r="Z959" s="8" t="str">
        <f>VLOOKUP($D959,{"29 - Psychiatrie (Erwachsene)","BGI";"297 - stationsäquivalente Behandlung in der Erwachsenenpsychiatrie (29)","BGI";"30 - Kinder- und Jugendpsychiatrie","BGII";"307 - stationsäquivalente Behandlung in der Kinder- und Jugendpsychiatrie (30)","BGII";"31 - Psychosomatik","BGI";"","LEER";0,"Leer"},2,0)</f>
        <v>LEER</v>
      </c>
      <c r="AA959" s="8" t="str">
        <f t="shared" si="132"/>
        <v>Stationen</v>
      </c>
    </row>
    <row r="960" spans="2:27" ht="15" customHeight="1" x14ac:dyDescent="0.25">
      <c r="B960" s="76" t="str">
        <f t="shared" si="134"/>
        <v>!!!</v>
      </c>
      <c r="C960" s="310" t="str">
        <f>IF(LEN($E960)&gt;0,VLOOKUP(TEXT($E960,0),'Angaben Stationen'!$E$14:$V$215,17,0),"")</f>
        <v/>
      </c>
      <c r="D960" s="254" t="str">
        <f>IF(LEN($E960)&gt;0,VLOOKUP(TEXT($E960,0),'Angaben Stationen'!$E$14:$V$215,18,0),"")</f>
        <v/>
      </c>
      <c r="E960" s="344"/>
      <c r="F960" s="256"/>
      <c r="G960" s="256"/>
      <c r="H960" s="307"/>
      <c r="I960" s="183"/>
      <c r="R960" s="8">
        <f t="shared" si="127"/>
        <v>0</v>
      </c>
      <c r="S960" s="8">
        <f>VLOOKUP($D960,{"29 - Psychiatrie (Erwachsene)",1;"30 - Kinder- und Jugendpsychiatrie",1;"297 - stationsäquivalente Behandlung in der Erwachsenenpsychiatrie (29)",1;"307 - stationsäquivalente Behandlung in der Kinder- und Jugendpsychiatrie (30)",1;"31 - Psychosomatik",1;"",0;0,0},2,0)</f>
        <v>0</v>
      </c>
      <c r="T960" s="8">
        <f t="shared" si="133"/>
        <v>0</v>
      </c>
      <c r="U960" s="8">
        <f t="shared" si="135"/>
        <v>0</v>
      </c>
      <c r="V960" s="8">
        <f t="shared" si="128"/>
        <v>0</v>
      </c>
      <c r="W960" s="8">
        <f t="shared" si="129"/>
        <v>0</v>
      </c>
      <c r="X960" s="8">
        <f t="shared" si="130"/>
        <v>0</v>
      </c>
      <c r="Y960" s="8" t="str">
        <f t="shared" si="131"/>
        <v/>
      </c>
      <c r="Z960" s="8" t="str">
        <f>VLOOKUP($D960,{"29 - Psychiatrie (Erwachsene)","BGI";"297 - stationsäquivalente Behandlung in der Erwachsenenpsychiatrie (29)","BGI";"30 - Kinder- und Jugendpsychiatrie","BGII";"307 - stationsäquivalente Behandlung in der Kinder- und Jugendpsychiatrie (30)","BGII";"31 - Psychosomatik","BGI";"","LEER";0,"Leer"},2,0)</f>
        <v>LEER</v>
      </c>
      <c r="AA960" s="8" t="str">
        <f t="shared" si="132"/>
        <v>Stationen</v>
      </c>
    </row>
    <row r="961" spans="2:27" ht="15" customHeight="1" x14ac:dyDescent="0.25">
      <c r="B961" s="76" t="str">
        <f t="shared" si="134"/>
        <v>!!!</v>
      </c>
      <c r="C961" s="310" t="str">
        <f>IF(LEN($E961)&gt;0,VLOOKUP(TEXT($E961,0),'Angaben Stationen'!$E$14:$V$215,17,0),"")</f>
        <v/>
      </c>
      <c r="D961" s="254" t="str">
        <f>IF(LEN($E961)&gt;0,VLOOKUP(TEXT($E961,0),'Angaben Stationen'!$E$14:$V$215,18,0),"")</f>
        <v/>
      </c>
      <c r="E961" s="344"/>
      <c r="F961" s="256"/>
      <c r="G961" s="256"/>
      <c r="H961" s="307"/>
      <c r="I961" s="183"/>
      <c r="R961" s="8">
        <f t="shared" si="127"/>
        <v>0</v>
      </c>
      <c r="S961" s="8">
        <f>VLOOKUP($D961,{"29 - Psychiatrie (Erwachsene)",1;"30 - Kinder- und Jugendpsychiatrie",1;"297 - stationsäquivalente Behandlung in der Erwachsenenpsychiatrie (29)",1;"307 - stationsäquivalente Behandlung in der Kinder- und Jugendpsychiatrie (30)",1;"31 - Psychosomatik",1;"",0;0,0},2,0)</f>
        <v>0</v>
      </c>
      <c r="T961" s="8">
        <f t="shared" si="133"/>
        <v>0</v>
      </c>
      <c r="U961" s="8">
        <f t="shared" si="135"/>
        <v>0</v>
      </c>
      <c r="V961" s="8">
        <f t="shared" si="128"/>
        <v>0</v>
      </c>
      <c r="W961" s="8">
        <f t="shared" si="129"/>
        <v>0</v>
      </c>
      <c r="X961" s="8">
        <f t="shared" si="130"/>
        <v>0</v>
      </c>
      <c r="Y961" s="8" t="str">
        <f t="shared" si="131"/>
        <v/>
      </c>
      <c r="Z961" s="8" t="str">
        <f>VLOOKUP($D961,{"29 - Psychiatrie (Erwachsene)","BGI";"297 - stationsäquivalente Behandlung in der Erwachsenenpsychiatrie (29)","BGI";"30 - Kinder- und Jugendpsychiatrie","BGII";"307 - stationsäquivalente Behandlung in der Kinder- und Jugendpsychiatrie (30)","BGII";"31 - Psychosomatik","BGI";"","LEER";0,"Leer"},2,0)</f>
        <v>LEER</v>
      </c>
      <c r="AA961" s="8" t="str">
        <f t="shared" si="132"/>
        <v>Stationen</v>
      </c>
    </row>
    <row r="962" spans="2:27" ht="15" customHeight="1" x14ac:dyDescent="0.25">
      <c r="B962" s="76" t="str">
        <f t="shared" si="134"/>
        <v>!!!</v>
      </c>
      <c r="C962" s="310" t="str">
        <f>IF(LEN($E962)&gt;0,VLOOKUP(TEXT($E962,0),'Angaben Stationen'!$E$14:$V$215,17,0),"")</f>
        <v/>
      </c>
      <c r="D962" s="254" t="str">
        <f>IF(LEN($E962)&gt;0,VLOOKUP(TEXT($E962,0),'Angaben Stationen'!$E$14:$V$215,18,0),"")</f>
        <v/>
      </c>
      <c r="E962" s="344"/>
      <c r="F962" s="256"/>
      <c r="G962" s="256"/>
      <c r="H962" s="307"/>
      <c r="I962" s="183"/>
      <c r="R962" s="8">
        <f t="shared" si="127"/>
        <v>0</v>
      </c>
      <c r="S962" s="8">
        <f>VLOOKUP($D962,{"29 - Psychiatrie (Erwachsene)",1;"30 - Kinder- und Jugendpsychiatrie",1;"297 - stationsäquivalente Behandlung in der Erwachsenenpsychiatrie (29)",1;"307 - stationsäquivalente Behandlung in der Kinder- und Jugendpsychiatrie (30)",1;"31 - Psychosomatik",1;"",0;0,0},2,0)</f>
        <v>0</v>
      </c>
      <c r="T962" s="8">
        <f t="shared" si="133"/>
        <v>0</v>
      </c>
      <c r="U962" s="8">
        <f t="shared" si="135"/>
        <v>0</v>
      </c>
      <c r="V962" s="8">
        <f t="shared" si="128"/>
        <v>0</v>
      </c>
      <c r="W962" s="8">
        <f t="shared" si="129"/>
        <v>0</v>
      </c>
      <c r="X962" s="8">
        <f t="shared" si="130"/>
        <v>0</v>
      </c>
      <c r="Y962" s="8" t="str">
        <f t="shared" si="131"/>
        <v/>
      </c>
      <c r="Z962" s="8" t="str">
        <f>VLOOKUP($D962,{"29 - Psychiatrie (Erwachsene)","BGI";"297 - stationsäquivalente Behandlung in der Erwachsenenpsychiatrie (29)","BGI";"30 - Kinder- und Jugendpsychiatrie","BGII";"307 - stationsäquivalente Behandlung in der Kinder- und Jugendpsychiatrie (30)","BGII";"31 - Psychosomatik","BGI";"","LEER";0,"Leer"},2,0)</f>
        <v>LEER</v>
      </c>
      <c r="AA962" s="8" t="str">
        <f t="shared" si="132"/>
        <v>Stationen</v>
      </c>
    </row>
    <row r="963" spans="2:27" ht="15" customHeight="1" x14ac:dyDescent="0.25">
      <c r="B963" s="76" t="str">
        <f t="shared" si="134"/>
        <v>!!!</v>
      </c>
      <c r="C963" s="310" t="str">
        <f>IF(LEN($E963)&gt;0,VLOOKUP(TEXT($E963,0),'Angaben Stationen'!$E$14:$V$215,17,0),"")</f>
        <v/>
      </c>
      <c r="D963" s="254" t="str">
        <f>IF(LEN($E963)&gt;0,VLOOKUP(TEXT($E963,0),'Angaben Stationen'!$E$14:$V$215,18,0),"")</f>
        <v/>
      </c>
      <c r="E963" s="344"/>
      <c r="F963" s="256"/>
      <c r="G963" s="256"/>
      <c r="H963" s="307"/>
      <c r="I963" s="183"/>
      <c r="R963" s="8">
        <f t="shared" si="127"/>
        <v>0</v>
      </c>
      <c r="S963" s="8">
        <f>VLOOKUP($D963,{"29 - Psychiatrie (Erwachsene)",1;"30 - Kinder- und Jugendpsychiatrie",1;"297 - stationsäquivalente Behandlung in der Erwachsenenpsychiatrie (29)",1;"307 - stationsäquivalente Behandlung in der Kinder- und Jugendpsychiatrie (30)",1;"31 - Psychosomatik",1;"",0;0,0},2,0)</f>
        <v>0</v>
      </c>
      <c r="T963" s="8">
        <f t="shared" si="133"/>
        <v>0</v>
      </c>
      <c r="U963" s="8">
        <f t="shared" si="135"/>
        <v>0</v>
      </c>
      <c r="V963" s="8">
        <f t="shared" si="128"/>
        <v>0</v>
      </c>
      <c r="W963" s="8">
        <f t="shared" si="129"/>
        <v>0</v>
      </c>
      <c r="X963" s="8">
        <f t="shared" si="130"/>
        <v>0</v>
      </c>
      <c r="Y963" s="8" t="str">
        <f t="shared" si="131"/>
        <v/>
      </c>
      <c r="Z963" s="8" t="str">
        <f>VLOOKUP($D963,{"29 - Psychiatrie (Erwachsene)","BGI";"297 - stationsäquivalente Behandlung in der Erwachsenenpsychiatrie (29)","BGI";"30 - Kinder- und Jugendpsychiatrie","BGII";"307 - stationsäquivalente Behandlung in der Kinder- und Jugendpsychiatrie (30)","BGII";"31 - Psychosomatik","BGI";"","LEER";0,"Leer"},2,0)</f>
        <v>LEER</v>
      </c>
      <c r="AA963" s="8" t="str">
        <f t="shared" si="132"/>
        <v>Stationen</v>
      </c>
    </row>
    <row r="964" spans="2:27" ht="15" customHeight="1" x14ac:dyDescent="0.25">
      <c r="B964" s="76" t="str">
        <f t="shared" si="134"/>
        <v>!!!</v>
      </c>
      <c r="C964" s="310" t="str">
        <f>IF(LEN($E964)&gt;0,VLOOKUP(TEXT($E964,0),'Angaben Stationen'!$E$14:$V$215,17,0),"")</f>
        <v/>
      </c>
      <c r="D964" s="254" t="str">
        <f>IF(LEN($E964)&gt;0,VLOOKUP(TEXT($E964,0),'Angaben Stationen'!$E$14:$V$215,18,0),"")</f>
        <v/>
      </c>
      <c r="E964" s="344"/>
      <c r="F964" s="256"/>
      <c r="G964" s="256"/>
      <c r="H964" s="307"/>
      <c r="I964" s="183"/>
      <c r="R964" s="8">
        <f t="shared" si="127"/>
        <v>0</v>
      </c>
      <c r="S964" s="8">
        <f>VLOOKUP($D964,{"29 - Psychiatrie (Erwachsene)",1;"30 - Kinder- und Jugendpsychiatrie",1;"297 - stationsäquivalente Behandlung in der Erwachsenenpsychiatrie (29)",1;"307 - stationsäquivalente Behandlung in der Kinder- und Jugendpsychiatrie (30)",1;"31 - Psychosomatik",1;"",0;0,0},2,0)</f>
        <v>0</v>
      </c>
      <c r="T964" s="8">
        <f t="shared" si="133"/>
        <v>0</v>
      </c>
      <c r="U964" s="8">
        <f t="shared" si="135"/>
        <v>0</v>
      </c>
      <c r="V964" s="8">
        <f t="shared" si="128"/>
        <v>0</v>
      </c>
      <c r="W964" s="8">
        <f t="shared" si="129"/>
        <v>0</v>
      </c>
      <c r="X964" s="8">
        <f t="shared" si="130"/>
        <v>0</v>
      </c>
      <c r="Y964" s="8" t="str">
        <f t="shared" si="131"/>
        <v/>
      </c>
      <c r="Z964" s="8" t="str">
        <f>VLOOKUP($D964,{"29 - Psychiatrie (Erwachsene)","BGI";"297 - stationsäquivalente Behandlung in der Erwachsenenpsychiatrie (29)","BGI";"30 - Kinder- und Jugendpsychiatrie","BGII";"307 - stationsäquivalente Behandlung in der Kinder- und Jugendpsychiatrie (30)","BGII";"31 - Psychosomatik","BGI";"","LEER";0,"Leer"},2,0)</f>
        <v>LEER</v>
      </c>
      <c r="AA964" s="8" t="str">
        <f t="shared" si="132"/>
        <v>Stationen</v>
      </c>
    </row>
    <row r="965" spans="2:27" ht="15" customHeight="1" x14ac:dyDescent="0.25">
      <c r="B965" s="76" t="str">
        <f t="shared" si="134"/>
        <v>!!!</v>
      </c>
      <c r="C965" s="310" t="str">
        <f>IF(LEN($E965)&gt;0,VLOOKUP(TEXT($E965,0),'Angaben Stationen'!$E$14:$V$215,17,0),"")</f>
        <v/>
      </c>
      <c r="D965" s="254" t="str">
        <f>IF(LEN($E965)&gt;0,VLOOKUP(TEXT($E965,0),'Angaben Stationen'!$E$14:$V$215,18,0),"")</f>
        <v/>
      </c>
      <c r="E965" s="344"/>
      <c r="F965" s="256"/>
      <c r="G965" s="256"/>
      <c r="H965" s="307"/>
      <c r="I965" s="183"/>
      <c r="R965" s="8">
        <f t="shared" si="127"/>
        <v>0</v>
      </c>
      <c r="S965" s="8">
        <f>VLOOKUP($D965,{"29 - Psychiatrie (Erwachsene)",1;"30 - Kinder- und Jugendpsychiatrie",1;"297 - stationsäquivalente Behandlung in der Erwachsenenpsychiatrie (29)",1;"307 - stationsäquivalente Behandlung in der Kinder- und Jugendpsychiatrie (30)",1;"31 - Psychosomatik",1;"",0;0,0},2,0)</f>
        <v>0</v>
      </c>
      <c r="T965" s="8">
        <f t="shared" si="133"/>
        <v>0</v>
      </c>
      <c r="U965" s="8">
        <f t="shared" si="135"/>
        <v>0</v>
      </c>
      <c r="V965" s="8">
        <f t="shared" si="128"/>
        <v>0</v>
      </c>
      <c r="W965" s="8">
        <f t="shared" si="129"/>
        <v>0</v>
      </c>
      <c r="X965" s="8">
        <f t="shared" si="130"/>
        <v>0</v>
      </c>
      <c r="Y965" s="8" t="str">
        <f t="shared" si="131"/>
        <v/>
      </c>
      <c r="Z965" s="8" t="str">
        <f>VLOOKUP($D965,{"29 - Psychiatrie (Erwachsene)","BGI";"297 - stationsäquivalente Behandlung in der Erwachsenenpsychiatrie (29)","BGI";"30 - Kinder- und Jugendpsychiatrie","BGII";"307 - stationsäquivalente Behandlung in der Kinder- und Jugendpsychiatrie (30)","BGII";"31 - Psychosomatik","BGI";"","LEER";0,"Leer"},2,0)</f>
        <v>LEER</v>
      </c>
      <c r="AA965" s="8" t="str">
        <f t="shared" si="132"/>
        <v>Stationen</v>
      </c>
    </row>
    <row r="966" spans="2:27" ht="15" customHeight="1" x14ac:dyDescent="0.25">
      <c r="B966" s="76" t="str">
        <f t="shared" si="134"/>
        <v>!!!</v>
      </c>
      <c r="C966" s="310" t="str">
        <f>IF(LEN($E966)&gt;0,VLOOKUP(TEXT($E966,0),'Angaben Stationen'!$E$14:$V$215,17,0),"")</f>
        <v/>
      </c>
      <c r="D966" s="254" t="str">
        <f>IF(LEN($E966)&gt;0,VLOOKUP(TEXT($E966,0),'Angaben Stationen'!$E$14:$V$215,18,0),"")</f>
        <v/>
      </c>
      <c r="E966" s="344"/>
      <c r="F966" s="256"/>
      <c r="G966" s="256"/>
      <c r="H966" s="307"/>
      <c r="I966" s="183"/>
      <c r="R966" s="8">
        <f t="shared" si="127"/>
        <v>0</v>
      </c>
      <c r="S966" s="8">
        <f>VLOOKUP($D966,{"29 - Psychiatrie (Erwachsene)",1;"30 - Kinder- und Jugendpsychiatrie",1;"297 - stationsäquivalente Behandlung in der Erwachsenenpsychiatrie (29)",1;"307 - stationsäquivalente Behandlung in der Kinder- und Jugendpsychiatrie (30)",1;"31 - Psychosomatik",1;"",0;0,0},2,0)</f>
        <v>0</v>
      </c>
      <c r="T966" s="8">
        <f t="shared" si="133"/>
        <v>0</v>
      </c>
      <c r="U966" s="8">
        <f t="shared" si="135"/>
        <v>0</v>
      </c>
      <c r="V966" s="8">
        <f t="shared" si="128"/>
        <v>0</v>
      </c>
      <c r="W966" s="8">
        <f t="shared" si="129"/>
        <v>0</v>
      </c>
      <c r="X966" s="8">
        <f t="shared" si="130"/>
        <v>0</v>
      </c>
      <c r="Y966" s="8" t="str">
        <f t="shared" si="131"/>
        <v/>
      </c>
      <c r="Z966" s="8" t="str">
        <f>VLOOKUP($D966,{"29 - Psychiatrie (Erwachsene)","BGI";"297 - stationsäquivalente Behandlung in der Erwachsenenpsychiatrie (29)","BGI";"30 - Kinder- und Jugendpsychiatrie","BGII";"307 - stationsäquivalente Behandlung in der Kinder- und Jugendpsychiatrie (30)","BGII";"31 - Psychosomatik","BGI";"","LEER";0,"Leer"},2,0)</f>
        <v>LEER</v>
      </c>
      <c r="AA966" s="8" t="str">
        <f t="shared" si="132"/>
        <v>Stationen</v>
      </c>
    </row>
    <row r="967" spans="2:27" ht="15" customHeight="1" x14ac:dyDescent="0.25">
      <c r="B967" s="76" t="str">
        <f t="shared" si="134"/>
        <v>!!!</v>
      </c>
      <c r="C967" s="310" t="str">
        <f>IF(LEN($E967)&gt;0,VLOOKUP(TEXT($E967,0),'Angaben Stationen'!$E$14:$V$215,17,0),"")</f>
        <v/>
      </c>
      <c r="D967" s="254" t="str">
        <f>IF(LEN($E967)&gt;0,VLOOKUP(TEXT($E967,0),'Angaben Stationen'!$E$14:$V$215,18,0),"")</f>
        <v/>
      </c>
      <c r="E967" s="344"/>
      <c r="F967" s="256"/>
      <c r="G967" s="256"/>
      <c r="H967" s="307"/>
      <c r="I967" s="183"/>
      <c r="R967" s="8">
        <f t="shared" si="127"/>
        <v>0</v>
      </c>
      <c r="S967" s="8">
        <f>VLOOKUP($D967,{"29 - Psychiatrie (Erwachsene)",1;"30 - Kinder- und Jugendpsychiatrie",1;"297 - stationsäquivalente Behandlung in der Erwachsenenpsychiatrie (29)",1;"307 - stationsäquivalente Behandlung in der Kinder- und Jugendpsychiatrie (30)",1;"31 - Psychosomatik",1;"",0;0,0},2,0)</f>
        <v>0</v>
      </c>
      <c r="T967" s="8">
        <f t="shared" si="133"/>
        <v>0</v>
      </c>
      <c r="U967" s="8">
        <f t="shared" si="135"/>
        <v>0</v>
      </c>
      <c r="V967" s="8">
        <f t="shared" si="128"/>
        <v>0</v>
      </c>
      <c r="W967" s="8">
        <f t="shared" si="129"/>
        <v>0</v>
      </c>
      <c r="X967" s="8">
        <f t="shared" si="130"/>
        <v>0</v>
      </c>
      <c r="Y967" s="8" t="str">
        <f t="shared" si="131"/>
        <v/>
      </c>
      <c r="Z967" s="8" t="str">
        <f>VLOOKUP($D967,{"29 - Psychiatrie (Erwachsene)","BGI";"297 - stationsäquivalente Behandlung in der Erwachsenenpsychiatrie (29)","BGI";"30 - Kinder- und Jugendpsychiatrie","BGII";"307 - stationsäquivalente Behandlung in der Kinder- und Jugendpsychiatrie (30)","BGII";"31 - Psychosomatik","BGI";"","LEER";0,"Leer"},2,0)</f>
        <v>LEER</v>
      </c>
      <c r="AA967" s="8" t="str">
        <f t="shared" si="132"/>
        <v>Stationen</v>
      </c>
    </row>
    <row r="968" spans="2:27" ht="15" customHeight="1" x14ac:dyDescent="0.25">
      <c r="B968" s="76" t="str">
        <f t="shared" si="134"/>
        <v>!!!</v>
      </c>
      <c r="C968" s="310" t="str">
        <f>IF(LEN($E968)&gt;0,VLOOKUP(TEXT($E968,0),'Angaben Stationen'!$E$14:$V$215,17,0),"")</f>
        <v/>
      </c>
      <c r="D968" s="254" t="str">
        <f>IF(LEN($E968)&gt;0,VLOOKUP(TEXT($E968,0),'Angaben Stationen'!$E$14:$V$215,18,0),"")</f>
        <v/>
      </c>
      <c r="E968" s="344"/>
      <c r="F968" s="256"/>
      <c r="G968" s="256"/>
      <c r="H968" s="307"/>
      <c r="I968" s="183"/>
      <c r="R968" s="8">
        <f t="shared" si="127"/>
        <v>0</v>
      </c>
      <c r="S968" s="8">
        <f>VLOOKUP($D968,{"29 - Psychiatrie (Erwachsene)",1;"30 - Kinder- und Jugendpsychiatrie",1;"297 - stationsäquivalente Behandlung in der Erwachsenenpsychiatrie (29)",1;"307 - stationsäquivalente Behandlung in der Kinder- und Jugendpsychiatrie (30)",1;"31 - Psychosomatik",1;"",0;0,0},2,0)</f>
        <v>0</v>
      </c>
      <c r="T968" s="8">
        <f t="shared" si="133"/>
        <v>0</v>
      </c>
      <c r="U968" s="8">
        <f t="shared" si="135"/>
        <v>0</v>
      </c>
      <c r="V968" s="8">
        <f t="shared" si="128"/>
        <v>0</v>
      </c>
      <c r="W968" s="8">
        <f t="shared" si="129"/>
        <v>0</v>
      </c>
      <c r="X968" s="8">
        <f t="shared" si="130"/>
        <v>0</v>
      </c>
      <c r="Y968" s="8" t="str">
        <f t="shared" si="131"/>
        <v/>
      </c>
      <c r="Z968" s="8" t="str">
        <f>VLOOKUP($D968,{"29 - Psychiatrie (Erwachsene)","BGI";"297 - stationsäquivalente Behandlung in der Erwachsenenpsychiatrie (29)","BGI";"30 - Kinder- und Jugendpsychiatrie","BGII";"307 - stationsäquivalente Behandlung in der Kinder- und Jugendpsychiatrie (30)","BGII";"31 - Psychosomatik","BGI";"","LEER";0,"Leer"},2,0)</f>
        <v>LEER</v>
      </c>
      <c r="AA968" s="8" t="str">
        <f t="shared" si="132"/>
        <v>Stationen</v>
      </c>
    </row>
    <row r="969" spans="2:27" ht="15" customHeight="1" x14ac:dyDescent="0.25">
      <c r="B969" s="76" t="str">
        <f t="shared" si="134"/>
        <v>!!!</v>
      </c>
      <c r="C969" s="310" t="str">
        <f>IF(LEN($E969)&gt;0,VLOOKUP(TEXT($E969,0),'Angaben Stationen'!$E$14:$V$215,17,0),"")</f>
        <v/>
      </c>
      <c r="D969" s="254" t="str">
        <f>IF(LEN($E969)&gt;0,VLOOKUP(TEXT($E969,0),'Angaben Stationen'!$E$14:$V$215,18,0),"")</f>
        <v/>
      </c>
      <c r="E969" s="344"/>
      <c r="F969" s="256"/>
      <c r="G969" s="256"/>
      <c r="H969" s="307"/>
      <c r="I969" s="183"/>
      <c r="R969" s="8">
        <f t="shared" si="127"/>
        <v>0</v>
      </c>
      <c r="S969" s="8">
        <f>VLOOKUP($D969,{"29 - Psychiatrie (Erwachsene)",1;"30 - Kinder- und Jugendpsychiatrie",1;"297 - stationsäquivalente Behandlung in der Erwachsenenpsychiatrie (29)",1;"307 - stationsäquivalente Behandlung in der Kinder- und Jugendpsychiatrie (30)",1;"31 - Psychosomatik",1;"",0;0,0},2,0)</f>
        <v>0</v>
      </c>
      <c r="T969" s="8">
        <f t="shared" si="133"/>
        <v>0</v>
      </c>
      <c r="U969" s="8">
        <f t="shared" si="135"/>
        <v>0</v>
      </c>
      <c r="V969" s="8">
        <f t="shared" si="128"/>
        <v>0</v>
      </c>
      <c r="W969" s="8">
        <f t="shared" si="129"/>
        <v>0</v>
      </c>
      <c r="X969" s="8">
        <f t="shared" si="130"/>
        <v>0</v>
      </c>
      <c r="Y969" s="8" t="str">
        <f t="shared" si="131"/>
        <v/>
      </c>
      <c r="Z969" s="8" t="str">
        <f>VLOOKUP($D969,{"29 - Psychiatrie (Erwachsene)","BGI";"297 - stationsäquivalente Behandlung in der Erwachsenenpsychiatrie (29)","BGI";"30 - Kinder- und Jugendpsychiatrie","BGII";"307 - stationsäquivalente Behandlung in der Kinder- und Jugendpsychiatrie (30)","BGII";"31 - Psychosomatik","BGI";"","LEER";0,"Leer"},2,0)</f>
        <v>LEER</v>
      </c>
      <c r="AA969" s="8" t="str">
        <f t="shared" si="132"/>
        <v>Stationen</v>
      </c>
    </row>
    <row r="970" spans="2:27" ht="15" customHeight="1" x14ac:dyDescent="0.25">
      <c r="B970" s="76" t="str">
        <f t="shared" si="134"/>
        <v>!!!</v>
      </c>
      <c r="C970" s="310" t="str">
        <f>IF(LEN($E970)&gt;0,VLOOKUP(TEXT($E970,0),'Angaben Stationen'!$E$14:$V$215,17,0),"")</f>
        <v/>
      </c>
      <c r="D970" s="254" t="str">
        <f>IF(LEN($E970)&gt;0,VLOOKUP(TEXT($E970,0),'Angaben Stationen'!$E$14:$V$215,18,0),"")</f>
        <v/>
      </c>
      <c r="E970" s="344"/>
      <c r="F970" s="256"/>
      <c r="G970" s="256"/>
      <c r="H970" s="307"/>
      <c r="I970" s="183"/>
      <c r="R970" s="8">
        <f t="shared" si="127"/>
        <v>0</v>
      </c>
      <c r="S970" s="8">
        <f>VLOOKUP($D970,{"29 - Psychiatrie (Erwachsene)",1;"30 - Kinder- und Jugendpsychiatrie",1;"297 - stationsäquivalente Behandlung in der Erwachsenenpsychiatrie (29)",1;"307 - stationsäquivalente Behandlung in der Kinder- und Jugendpsychiatrie (30)",1;"31 - Psychosomatik",1;"",0;0,0},2,0)</f>
        <v>0</v>
      </c>
      <c r="T970" s="8">
        <f t="shared" si="133"/>
        <v>0</v>
      </c>
      <c r="U970" s="8">
        <f t="shared" si="135"/>
        <v>0</v>
      </c>
      <c r="V970" s="8">
        <f t="shared" si="128"/>
        <v>0</v>
      </c>
      <c r="W970" s="8">
        <f t="shared" si="129"/>
        <v>0</v>
      </c>
      <c r="X970" s="8">
        <f t="shared" si="130"/>
        <v>0</v>
      </c>
      <c r="Y970" s="8" t="str">
        <f t="shared" si="131"/>
        <v/>
      </c>
      <c r="Z970" s="8" t="str">
        <f>VLOOKUP($D970,{"29 - Psychiatrie (Erwachsene)","BGI";"297 - stationsäquivalente Behandlung in der Erwachsenenpsychiatrie (29)","BGI";"30 - Kinder- und Jugendpsychiatrie","BGII";"307 - stationsäquivalente Behandlung in der Kinder- und Jugendpsychiatrie (30)","BGII";"31 - Psychosomatik","BGI";"","LEER";0,"Leer"},2,0)</f>
        <v>LEER</v>
      </c>
      <c r="AA970" s="8" t="str">
        <f t="shared" si="132"/>
        <v>Stationen</v>
      </c>
    </row>
    <row r="971" spans="2:27" ht="15" customHeight="1" x14ac:dyDescent="0.25">
      <c r="B971" s="76" t="str">
        <f t="shared" si="134"/>
        <v>!!!</v>
      </c>
      <c r="C971" s="310" t="str">
        <f>IF(LEN($E971)&gt;0,VLOOKUP(TEXT($E971,0),'Angaben Stationen'!$E$14:$V$215,17,0),"")</f>
        <v/>
      </c>
      <c r="D971" s="254" t="str">
        <f>IF(LEN($E971)&gt;0,VLOOKUP(TEXT($E971,0),'Angaben Stationen'!$E$14:$V$215,18,0),"")</f>
        <v/>
      </c>
      <c r="E971" s="344"/>
      <c r="F971" s="256"/>
      <c r="G971" s="256"/>
      <c r="H971" s="307"/>
      <c r="I971" s="183"/>
      <c r="R971" s="8">
        <f t="shared" si="127"/>
        <v>0</v>
      </c>
      <c r="S971" s="8">
        <f>VLOOKUP($D971,{"29 - Psychiatrie (Erwachsene)",1;"30 - Kinder- und Jugendpsychiatrie",1;"297 - stationsäquivalente Behandlung in der Erwachsenenpsychiatrie (29)",1;"307 - stationsäquivalente Behandlung in der Kinder- und Jugendpsychiatrie (30)",1;"31 - Psychosomatik",1;"",0;0,0},2,0)</f>
        <v>0</v>
      </c>
      <c r="T971" s="8">
        <f t="shared" si="133"/>
        <v>0</v>
      </c>
      <c r="U971" s="8">
        <f t="shared" si="135"/>
        <v>0</v>
      </c>
      <c r="V971" s="8">
        <f t="shared" si="128"/>
        <v>0</v>
      </c>
      <c r="W971" s="8">
        <f t="shared" si="129"/>
        <v>0</v>
      </c>
      <c r="X971" s="8">
        <f t="shared" si="130"/>
        <v>0</v>
      </c>
      <c r="Y971" s="8" t="str">
        <f t="shared" si="131"/>
        <v/>
      </c>
      <c r="Z971" s="8" t="str">
        <f>VLOOKUP($D971,{"29 - Psychiatrie (Erwachsene)","BGI";"297 - stationsäquivalente Behandlung in der Erwachsenenpsychiatrie (29)","BGI";"30 - Kinder- und Jugendpsychiatrie","BGII";"307 - stationsäquivalente Behandlung in der Kinder- und Jugendpsychiatrie (30)","BGII";"31 - Psychosomatik","BGI";"","LEER";0,"Leer"},2,0)</f>
        <v>LEER</v>
      </c>
      <c r="AA971" s="8" t="str">
        <f t="shared" si="132"/>
        <v>Stationen</v>
      </c>
    </row>
    <row r="972" spans="2:27" ht="15" customHeight="1" x14ac:dyDescent="0.25">
      <c r="B972" s="76" t="str">
        <f t="shared" si="134"/>
        <v>!!!</v>
      </c>
      <c r="C972" s="310" t="str">
        <f>IF(LEN($E972)&gt;0,VLOOKUP(TEXT($E972,0),'Angaben Stationen'!$E$14:$V$215,17,0),"")</f>
        <v/>
      </c>
      <c r="D972" s="254" t="str">
        <f>IF(LEN($E972)&gt;0,VLOOKUP(TEXT($E972,0),'Angaben Stationen'!$E$14:$V$215,18,0),"")</f>
        <v/>
      </c>
      <c r="E972" s="344"/>
      <c r="F972" s="256"/>
      <c r="G972" s="256"/>
      <c r="H972" s="307"/>
      <c r="I972" s="183"/>
      <c r="R972" s="8">
        <f t="shared" si="127"/>
        <v>0</v>
      </c>
      <c r="S972" s="8">
        <f>VLOOKUP($D972,{"29 - Psychiatrie (Erwachsene)",1;"30 - Kinder- und Jugendpsychiatrie",1;"297 - stationsäquivalente Behandlung in der Erwachsenenpsychiatrie (29)",1;"307 - stationsäquivalente Behandlung in der Kinder- und Jugendpsychiatrie (30)",1;"31 - Psychosomatik",1;"",0;0,0},2,0)</f>
        <v>0</v>
      </c>
      <c r="T972" s="8">
        <f t="shared" si="133"/>
        <v>0</v>
      </c>
      <c r="U972" s="8">
        <f t="shared" si="135"/>
        <v>0</v>
      </c>
      <c r="V972" s="8">
        <f t="shared" si="128"/>
        <v>0</v>
      </c>
      <c r="W972" s="8">
        <f t="shared" si="129"/>
        <v>0</v>
      </c>
      <c r="X972" s="8">
        <f t="shared" si="130"/>
        <v>0</v>
      </c>
      <c r="Y972" s="8" t="str">
        <f t="shared" si="131"/>
        <v/>
      </c>
      <c r="Z972" s="8" t="str">
        <f>VLOOKUP($D972,{"29 - Psychiatrie (Erwachsene)","BGI";"297 - stationsäquivalente Behandlung in der Erwachsenenpsychiatrie (29)","BGI";"30 - Kinder- und Jugendpsychiatrie","BGII";"307 - stationsäquivalente Behandlung in der Kinder- und Jugendpsychiatrie (30)","BGII";"31 - Psychosomatik","BGI";"","LEER";0,"Leer"},2,0)</f>
        <v>LEER</v>
      </c>
      <c r="AA972" s="8" t="str">
        <f t="shared" si="132"/>
        <v>Stationen</v>
      </c>
    </row>
    <row r="973" spans="2:27" ht="15" customHeight="1" x14ac:dyDescent="0.25">
      <c r="B973" s="76" t="str">
        <f t="shared" si="134"/>
        <v>!!!</v>
      </c>
      <c r="C973" s="310" t="str">
        <f>IF(LEN($E973)&gt;0,VLOOKUP(TEXT($E973,0),'Angaben Stationen'!$E$14:$V$215,17,0),"")</f>
        <v/>
      </c>
      <c r="D973" s="254" t="str">
        <f>IF(LEN($E973)&gt;0,VLOOKUP(TEXT($E973,0),'Angaben Stationen'!$E$14:$V$215,18,0),"")</f>
        <v/>
      </c>
      <c r="E973" s="344"/>
      <c r="F973" s="256"/>
      <c r="G973" s="256"/>
      <c r="H973" s="307"/>
      <c r="I973" s="183"/>
      <c r="R973" s="8">
        <f t="shared" si="127"/>
        <v>0</v>
      </c>
      <c r="S973" s="8">
        <f>VLOOKUP($D973,{"29 - Psychiatrie (Erwachsene)",1;"30 - Kinder- und Jugendpsychiatrie",1;"297 - stationsäquivalente Behandlung in der Erwachsenenpsychiatrie (29)",1;"307 - stationsäquivalente Behandlung in der Kinder- und Jugendpsychiatrie (30)",1;"31 - Psychosomatik",1;"",0;0,0},2,0)</f>
        <v>0</v>
      </c>
      <c r="T973" s="8">
        <f t="shared" si="133"/>
        <v>0</v>
      </c>
      <c r="U973" s="8">
        <f t="shared" si="135"/>
        <v>0</v>
      </c>
      <c r="V973" s="8">
        <f t="shared" si="128"/>
        <v>0</v>
      </c>
      <c r="W973" s="8">
        <f t="shared" si="129"/>
        <v>0</v>
      </c>
      <c r="X973" s="8">
        <f t="shared" si="130"/>
        <v>0</v>
      </c>
      <c r="Y973" s="8" t="str">
        <f t="shared" si="131"/>
        <v/>
      </c>
      <c r="Z973" s="8" t="str">
        <f>VLOOKUP($D973,{"29 - Psychiatrie (Erwachsene)","BGI";"297 - stationsäquivalente Behandlung in der Erwachsenenpsychiatrie (29)","BGI";"30 - Kinder- und Jugendpsychiatrie","BGII";"307 - stationsäquivalente Behandlung in der Kinder- und Jugendpsychiatrie (30)","BGII";"31 - Psychosomatik","BGI";"","LEER";0,"Leer"},2,0)</f>
        <v>LEER</v>
      </c>
      <c r="AA973" s="8" t="str">
        <f t="shared" si="132"/>
        <v>Stationen</v>
      </c>
    </row>
    <row r="974" spans="2:27" ht="15" customHeight="1" x14ac:dyDescent="0.25">
      <c r="B974" s="76" t="str">
        <f t="shared" si="134"/>
        <v>!!!</v>
      </c>
      <c r="C974" s="310" t="str">
        <f>IF(LEN($E974)&gt;0,VLOOKUP(TEXT($E974,0),'Angaben Stationen'!$E$14:$V$215,17,0),"")</f>
        <v/>
      </c>
      <c r="D974" s="254" t="str">
        <f>IF(LEN($E974)&gt;0,VLOOKUP(TEXT($E974,0),'Angaben Stationen'!$E$14:$V$215,18,0),"")</f>
        <v/>
      </c>
      <c r="E974" s="344"/>
      <c r="F974" s="256"/>
      <c r="G974" s="256"/>
      <c r="H974" s="307"/>
      <c r="I974" s="183"/>
      <c r="R974" s="8">
        <f t="shared" si="127"/>
        <v>0</v>
      </c>
      <c r="S974" s="8">
        <f>VLOOKUP($D974,{"29 - Psychiatrie (Erwachsene)",1;"30 - Kinder- und Jugendpsychiatrie",1;"297 - stationsäquivalente Behandlung in der Erwachsenenpsychiatrie (29)",1;"307 - stationsäquivalente Behandlung in der Kinder- und Jugendpsychiatrie (30)",1;"31 - Psychosomatik",1;"",0;0,0},2,0)</f>
        <v>0</v>
      </c>
      <c r="T974" s="8">
        <f t="shared" si="133"/>
        <v>0</v>
      </c>
      <c r="U974" s="8">
        <f t="shared" si="135"/>
        <v>0</v>
      </c>
      <c r="V974" s="8">
        <f t="shared" si="128"/>
        <v>0</v>
      </c>
      <c r="W974" s="8">
        <f t="shared" si="129"/>
        <v>0</v>
      </c>
      <c r="X974" s="8">
        <f t="shared" si="130"/>
        <v>0</v>
      </c>
      <c r="Y974" s="8" t="str">
        <f t="shared" si="131"/>
        <v/>
      </c>
      <c r="Z974" s="8" t="str">
        <f>VLOOKUP($D974,{"29 - Psychiatrie (Erwachsene)","BGI";"297 - stationsäquivalente Behandlung in der Erwachsenenpsychiatrie (29)","BGI";"30 - Kinder- und Jugendpsychiatrie","BGII";"307 - stationsäquivalente Behandlung in der Kinder- und Jugendpsychiatrie (30)","BGII";"31 - Psychosomatik","BGI";"","LEER";0,"Leer"},2,0)</f>
        <v>LEER</v>
      </c>
      <c r="AA974" s="8" t="str">
        <f t="shared" si="132"/>
        <v>Stationen</v>
      </c>
    </row>
    <row r="975" spans="2:27" ht="15" customHeight="1" x14ac:dyDescent="0.25">
      <c r="B975" s="76" t="str">
        <f t="shared" si="134"/>
        <v>!!!</v>
      </c>
      <c r="C975" s="310" t="str">
        <f>IF(LEN($E975)&gt;0,VLOOKUP(TEXT($E975,0),'Angaben Stationen'!$E$14:$V$215,17,0),"")</f>
        <v/>
      </c>
      <c r="D975" s="254" t="str">
        <f>IF(LEN($E975)&gt;0,VLOOKUP(TEXT($E975,0),'Angaben Stationen'!$E$14:$V$215,18,0),"")</f>
        <v/>
      </c>
      <c r="E975" s="344"/>
      <c r="F975" s="256"/>
      <c r="G975" s="256"/>
      <c r="H975" s="307"/>
      <c r="I975" s="183"/>
      <c r="R975" s="8">
        <f t="shared" si="127"/>
        <v>0</v>
      </c>
      <c r="S975" s="8">
        <f>VLOOKUP($D975,{"29 - Psychiatrie (Erwachsene)",1;"30 - Kinder- und Jugendpsychiatrie",1;"297 - stationsäquivalente Behandlung in der Erwachsenenpsychiatrie (29)",1;"307 - stationsäquivalente Behandlung in der Kinder- und Jugendpsychiatrie (30)",1;"31 - Psychosomatik",1;"",0;0,0},2,0)</f>
        <v>0</v>
      </c>
      <c r="T975" s="8">
        <f t="shared" si="133"/>
        <v>0</v>
      </c>
      <c r="U975" s="8">
        <f t="shared" si="135"/>
        <v>0</v>
      </c>
      <c r="V975" s="8">
        <f t="shared" si="128"/>
        <v>0</v>
      </c>
      <c r="W975" s="8">
        <f t="shared" si="129"/>
        <v>0</v>
      </c>
      <c r="X975" s="8">
        <f t="shared" si="130"/>
        <v>0</v>
      </c>
      <c r="Y975" s="8" t="str">
        <f t="shared" si="131"/>
        <v/>
      </c>
      <c r="Z975" s="8" t="str">
        <f>VLOOKUP($D975,{"29 - Psychiatrie (Erwachsene)","BGI";"297 - stationsäquivalente Behandlung in der Erwachsenenpsychiatrie (29)","BGI";"30 - Kinder- und Jugendpsychiatrie","BGII";"307 - stationsäquivalente Behandlung in der Kinder- und Jugendpsychiatrie (30)","BGII";"31 - Psychosomatik","BGI";"","LEER";0,"Leer"},2,0)</f>
        <v>LEER</v>
      </c>
      <c r="AA975" s="8" t="str">
        <f t="shared" si="132"/>
        <v>Stationen</v>
      </c>
    </row>
    <row r="976" spans="2:27" ht="15" customHeight="1" x14ac:dyDescent="0.25">
      <c r="B976" s="76" t="str">
        <f t="shared" si="134"/>
        <v>!!!</v>
      </c>
      <c r="C976" s="310" t="str">
        <f>IF(LEN($E976)&gt;0,VLOOKUP(TEXT($E976,0),'Angaben Stationen'!$E$14:$V$215,17,0),"")</f>
        <v/>
      </c>
      <c r="D976" s="254" t="str">
        <f>IF(LEN($E976)&gt;0,VLOOKUP(TEXT($E976,0),'Angaben Stationen'!$E$14:$V$215,18,0),"")</f>
        <v/>
      </c>
      <c r="E976" s="344"/>
      <c r="F976" s="256"/>
      <c r="G976" s="256"/>
      <c r="H976" s="307"/>
      <c r="I976" s="183"/>
      <c r="R976" s="8">
        <f t="shared" si="127"/>
        <v>0</v>
      </c>
      <c r="S976" s="8">
        <f>VLOOKUP($D976,{"29 - Psychiatrie (Erwachsene)",1;"30 - Kinder- und Jugendpsychiatrie",1;"297 - stationsäquivalente Behandlung in der Erwachsenenpsychiatrie (29)",1;"307 - stationsäquivalente Behandlung in der Kinder- und Jugendpsychiatrie (30)",1;"31 - Psychosomatik",1;"",0;0,0},2,0)</f>
        <v>0</v>
      </c>
      <c r="T976" s="8">
        <f t="shared" si="133"/>
        <v>0</v>
      </c>
      <c r="U976" s="8">
        <f t="shared" si="135"/>
        <v>0</v>
      </c>
      <c r="V976" s="8">
        <f t="shared" si="128"/>
        <v>0</v>
      </c>
      <c r="W976" s="8">
        <f t="shared" si="129"/>
        <v>0</v>
      </c>
      <c r="X976" s="8">
        <f t="shared" si="130"/>
        <v>0</v>
      </c>
      <c r="Y976" s="8" t="str">
        <f t="shared" si="131"/>
        <v/>
      </c>
      <c r="Z976" s="8" t="str">
        <f>VLOOKUP($D976,{"29 - Psychiatrie (Erwachsene)","BGI";"297 - stationsäquivalente Behandlung in der Erwachsenenpsychiatrie (29)","BGI";"30 - Kinder- und Jugendpsychiatrie","BGII";"307 - stationsäquivalente Behandlung in der Kinder- und Jugendpsychiatrie (30)","BGII";"31 - Psychosomatik","BGI";"","LEER";0,"Leer"},2,0)</f>
        <v>LEER</v>
      </c>
      <c r="AA976" s="8" t="str">
        <f t="shared" si="132"/>
        <v>Stationen</v>
      </c>
    </row>
    <row r="977" spans="2:27" ht="15" customHeight="1" x14ac:dyDescent="0.25">
      <c r="B977" s="76" t="str">
        <f t="shared" si="134"/>
        <v>!!!</v>
      </c>
      <c r="C977" s="310" t="str">
        <f>IF(LEN($E977)&gt;0,VLOOKUP(TEXT($E977,0),'Angaben Stationen'!$E$14:$V$215,17,0),"")</f>
        <v/>
      </c>
      <c r="D977" s="254" t="str">
        <f>IF(LEN($E977)&gt;0,VLOOKUP(TEXT($E977,0),'Angaben Stationen'!$E$14:$V$215,18,0),"")</f>
        <v/>
      </c>
      <c r="E977" s="344"/>
      <c r="F977" s="256"/>
      <c r="G977" s="256"/>
      <c r="H977" s="307"/>
      <c r="I977" s="183"/>
      <c r="R977" s="8">
        <f t="shared" si="127"/>
        <v>0</v>
      </c>
      <c r="S977" s="8">
        <f>VLOOKUP($D977,{"29 - Psychiatrie (Erwachsene)",1;"30 - Kinder- und Jugendpsychiatrie",1;"297 - stationsäquivalente Behandlung in der Erwachsenenpsychiatrie (29)",1;"307 - stationsäquivalente Behandlung in der Kinder- und Jugendpsychiatrie (30)",1;"31 - Psychosomatik",1;"",0;0,0},2,0)</f>
        <v>0</v>
      </c>
      <c r="T977" s="8">
        <f t="shared" si="133"/>
        <v>0</v>
      </c>
      <c r="U977" s="8">
        <f t="shared" si="135"/>
        <v>0</v>
      </c>
      <c r="V977" s="8">
        <f t="shared" si="128"/>
        <v>0</v>
      </c>
      <c r="W977" s="8">
        <f t="shared" si="129"/>
        <v>0</v>
      </c>
      <c r="X977" s="8">
        <f t="shared" si="130"/>
        <v>0</v>
      </c>
      <c r="Y977" s="8" t="str">
        <f t="shared" si="131"/>
        <v/>
      </c>
      <c r="Z977" s="8" t="str">
        <f>VLOOKUP($D977,{"29 - Psychiatrie (Erwachsene)","BGI";"297 - stationsäquivalente Behandlung in der Erwachsenenpsychiatrie (29)","BGI";"30 - Kinder- und Jugendpsychiatrie","BGII";"307 - stationsäquivalente Behandlung in der Kinder- und Jugendpsychiatrie (30)","BGII";"31 - Psychosomatik","BGI";"","LEER";0,"Leer"},2,0)</f>
        <v>LEER</v>
      </c>
      <c r="AA977" s="8" t="str">
        <f t="shared" si="132"/>
        <v>Stationen</v>
      </c>
    </row>
    <row r="978" spans="2:27" ht="15" customHeight="1" x14ac:dyDescent="0.25">
      <c r="B978" s="76" t="str">
        <f t="shared" si="134"/>
        <v>!!!</v>
      </c>
      <c r="C978" s="310" t="str">
        <f>IF(LEN($E978)&gt;0,VLOOKUP(TEXT($E978,0),'Angaben Stationen'!$E$14:$V$215,17,0),"")</f>
        <v/>
      </c>
      <c r="D978" s="254" t="str">
        <f>IF(LEN($E978)&gt;0,VLOOKUP(TEXT($E978,0),'Angaben Stationen'!$E$14:$V$215,18,0),"")</f>
        <v/>
      </c>
      <c r="E978" s="344"/>
      <c r="F978" s="256"/>
      <c r="G978" s="256"/>
      <c r="H978" s="307"/>
      <c r="I978" s="183"/>
      <c r="R978" s="8">
        <f t="shared" si="127"/>
        <v>0</v>
      </c>
      <c r="S978" s="8">
        <f>VLOOKUP($D978,{"29 - Psychiatrie (Erwachsene)",1;"30 - Kinder- und Jugendpsychiatrie",1;"297 - stationsäquivalente Behandlung in der Erwachsenenpsychiatrie (29)",1;"307 - stationsäquivalente Behandlung in der Kinder- und Jugendpsychiatrie (30)",1;"31 - Psychosomatik",1;"",0;0,0},2,0)</f>
        <v>0</v>
      </c>
      <c r="T978" s="8">
        <f t="shared" si="133"/>
        <v>0</v>
      </c>
      <c r="U978" s="8">
        <f t="shared" si="135"/>
        <v>0</v>
      </c>
      <c r="V978" s="8">
        <f t="shared" si="128"/>
        <v>0</v>
      </c>
      <c r="W978" s="8">
        <f t="shared" si="129"/>
        <v>0</v>
      </c>
      <c r="X978" s="8">
        <f t="shared" si="130"/>
        <v>0</v>
      </c>
      <c r="Y978" s="8" t="str">
        <f t="shared" si="131"/>
        <v/>
      </c>
      <c r="Z978" s="8" t="str">
        <f>VLOOKUP($D978,{"29 - Psychiatrie (Erwachsene)","BGI";"297 - stationsäquivalente Behandlung in der Erwachsenenpsychiatrie (29)","BGI";"30 - Kinder- und Jugendpsychiatrie","BGII";"307 - stationsäquivalente Behandlung in der Kinder- und Jugendpsychiatrie (30)","BGII";"31 - Psychosomatik","BGI";"","LEER";0,"Leer"},2,0)</f>
        <v>LEER</v>
      </c>
      <c r="AA978" s="8" t="str">
        <f t="shared" si="132"/>
        <v>Stationen</v>
      </c>
    </row>
    <row r="979" spans="2:27" ht="15" customHeight="1" x14ac:dyDescent="0.25">
      <c r="B979" s="76" t="str">
        <f t="shared" si="134"/>
        <v>!!!</v>
      </c>
      <c r="C979" s="310" t="str">
        <f>IF(LEN($E979)&gt;0,VLOOKUP(TEXT($E979,0),'Angaben Stationen'!$E$14:$V$215,17,0),"")</f>
        <v/>
      </c>
      <c r="D979" s="254" t="str">
        <f>IF(LEN($E979)&gt;0,VLOOKUP(TEXT($E979,0),'Angaben Stationen'!$E$14:$V$215,18,0),"")</f>
        <v/>
      </c>
      <c r="E979" s="344"/>
      <c r="F979" s="256"/>
      <c r="G979" s="256"/>
      <c r="H979" s="307"/>
      <c r="I979" s="183"/>
      <c r="R979" s="8">
        <f t="shared" si="127"/>
        <v>0</v>
      </c>
      <c r="S979" s="8">
        <f>VLOOKUP($D979,{"29 - Psychiatrie (Erwachsene)",1;"30 - Kinder- und Jugendpsychiatrie",1;"297 - stationsäquivalente Behandlung in der Erwachsenenpsychiatrie (29)",1;"307 - stationsäquivalente Behandlung in der Kinder- und Jugendpsychiatrie (30)",1;"31 - Psychosomatik",1;"",0;0,0},2,0)</f>
        <v>0</v>
      </c>
      <c r="T979" s="8">
        <f t="shared" si="133"/>
        <v>0</v>
      </c>
      <c r="U979" s="8">
        <f t="shared" si="135"/>
        <v>0</v>
      </c>
      <c r="V979" s="8">
        <f t="shared" si="128"/>
        <v>0</v>
      </c>
      <c r="W979" s="8">
        <f t="shared" si="129"/>
        <v>0</v>
      </c>
      <c r="X979" s="8">
        <f t="shared" si="130"/>
        <v>0</v>
      </c>
      <c r="Y979" s="8" t="str">
        <f t="shared" si="131"/>
        <v/>
      </c>
      <c r="Z979" s="8" t="str">
        <f>VLOOKUP($D979,{"29 - Psychiatrie (Erwachsene)","BGI";"297 - stationsäquivalente Behandlung in der Erwachsenenpsychiatrie (29)","BGI";"30 - Kinder- und Jugendpsychiatrie","BGII";"307 - stationsäquivalente Behandlung in der Kinder- und Jugendpsychiatrie (30)","BGII";"31 - Psychosomatik","BGI";"","LEER";0,"Leer"},2,0)</f>
        <v>LEER</v>
      </c>
      <c r="AA979" s="8" t="str">
        <f t="shared" si="132"/>
        <v>Stationen</v>
      </c>
    </row>
    <row r="980" spans="2:27" ht="15" customHeight="1" x14ac:dyDescent="0.25">
      <c r="B980" s="76" t="str">
        <f t="shared" si="134"/>
        <v>!!!</v>
      </c>
      <c r="C980" s="310" t="str">
        <f>IF(LEN($E980)&gt;0,VLOOKUP(TEXT($E980,0),'Angaben Stationen'!$E$14:$V$215,17,0),"")</f>
        <v/>
      </c>
      <c r="D980" s="254" t="str">
        <f>IF(LEN($E980)&gt;0,VLOOKUP(TEXT($E980,0),'Angaben Stationen'!$E$14:$V$215,18,0),"")</f>
        <v/>
      </c>
      <c r="E980" s="344"/>
      <c r="F980" s="256"/>
      <c r="G980" s="256"/>
      <c r="H980" s="307"/>
      <c r="I980" s="183"/>
      <c r="R980" s="8">
        <f t="shared" si="127"/>
        <v>0</v>
      </c>
      <c r="S980" s="8">
        <f>VLOOKUP($D980,{"29 - Psychiatrie (Erwachsene)",1;"30 - Kinder- und Jugendpsychiatrie",1;"297 - stationsäquivalente Behandlung in der Erwachsenenpsychiatrie (29)",1;"307 - stationsäquivalente Behandlung in der Kinder- und Jugendpsychiatrie (30)",1;"31 - Psychosomatik",1;"",0;0,0},2,0)</f>
        <v>0</v>
      </c>
      <c r="T980" s="8">
        <f t="shared" si="133"/>
        <v>0</v>
      </c>
      <c r="U980" s="8">
        <f t="shared" si="135"/>
        <v>0</v>
      </c>
      <c r="V980" s="8">
        <f t="shared" si="128"/>
        <v>0</v>
      </c>
      <c r="W980" s="8">
        <f t="shared" si="129"/>
        <v>0</v>
      </c>
      <c r="X980" s="8">
        <f t="shared" si="130"/>
        <v>0</v>
      </c>
      <c r="Y980" s="8" t="str">
        <f t="shared" si="131"/>
        <v/>
      </c>
      <c r="Z980" s="8" t="str">
        <f>VLOOKUP($D980,{"29 - Psychiatrie (Erwachsene)","BGI";"297 - stationsäquivalente Behandlung in der Erwachsenenpsychiatrie (29)","BGI";"30 - Kinder- und Jugendpsychiatrie","BGII";"307 - stationsäquivalente Behandlung in der Kinder- und Jugendpsychiatrie (30)","BGII";"31 - Psychosomatik","BGI";"","LEER";0,"Leer"},2,0)</f>
        <v>LEER</v>
      </c>
      <c r="AA980" s="8" t="str">
        <f t="shared" si="132"/>
        <v>Stationen</v>
      </c>
    </row>
    <row r="981" spans="2:27" ht="15" customHeight="1" x14ac:dyDescent="0.25">
      <c r="B981" s="76" t="str">
        <f t="shared" si="134"/>
        <v>!!!</v>
      </c>
      <c r="C981" s="310" t="str">
        <f>IF(LEN($E981)&gt;0,VLOOKUP(TEXT($E981,0),'Angaben Stationen'!$E$14:$V$215,17,0),"")</f>
        <v/>
      </c>
      <c r="D981" s="254" t="str">
        <f>IF(LEN($E981)&gt;0,VLOOKUP(TEXT($E981,0),'Angaben Stationen'!$E$14:$V$215,18,0),"")</f>
        <v/>
      </c>
      <c r="E981" s="344"/>
      <c r="F981" s="256"/>
      <c r="G981" s="256"/>
      <c r="H981" s="307"/>
      <c r="I981" s="183"/>
      <c r="R981" s="8">
        <f t="shared" si="127"/>
        <v>0</v>
      </c>
      <c r="S981" s="8">
        <f>VLOOKUP($D981,{"29 - Psychiatrie (Erwachsene)",1;"30 - Kinder- und Jugendpsychiatrie",1;"297 - stationsäquivalente Behandlung in der Erwachsenenpsychiatrie (29)",1;"307 - stationsäquivalente Behandlung in der Kinder- und Jugendpsychiatrie (30)",1;"31 - Psychosomatik",1;"",0;0,0},2,0)</f>
        <v>0</v>
      </c>
      <c r="T981" s="8">
        <f t="shared" si="133"/>
        <v>0</v>
      </c>
      <c r="U981" s="8">
        <f t="shared" si="135"/>
        <v>0</v>
      </c>
      <c r="V981" s="8">
        <f t="shared" si="128"/>
        <v>0</v>
      </c>
      <c r="W981" s="8">
        <f t="shared" si="129"/>
        <v>0</v>
      </c>
      <c r="X981" s="8">
        <f t="shared" si="130"/>
        <v>0</v>
      </c>
      <c r="Y981" s="8" t="str">
        <f t="shared" si="131"/>
        <v/>
      </c>
      <c r="Z981" s="8" t="str">
        <f>VLOOKUP($D981,{"29 - Psychiatrie (Erwachsene)","BGI";"297 - stationsäquivalente Behandlung in der Erwachsenenpsychiatrie (29)","BGI";"30 - Kinder- und Jugendpsychiatrie","BGII";"307 - stationsäquivalente Behandlung in der Kinder- und Jugendpsychiatrie (30)","BGII";"31 - Psychosomatik","BGI";"","LEER";0,"Leer"},2,0)</f>
        <v>LEER</v>
      </c>
      <c r="AA981" s="8" t="str">
        <f t="shared" si="132"/>
        <v>Stationen</v>
      </c>
    </row>
    <row r="982" spans="2:27" ht="15" customHeight="1" x14ac:dyDescent="0.25">
      <c r="B982" s="76" t="str">
        <f t="shared" si="134"/>
        <v>!!!</v>
      </c>
      <c r="C982" s="310" t="str">
        <f>IF(LEN($E982)&gt;0,VLOOKUP(TEXT($E982,0),'Angaben Stationen'!$E$14:$V$215,17,0),"")</f>
        <v/>
      </c>
      <c r="D982" s="254" t="str">
        <f>IF(LEN($E982)&gt;0,VLOOKUP(TEXT($E982,0),'Angaben Stationen'!$E$14:$V$215,18,0),"")</f>
        <v/>
      </c>
      <c r="E982" s="344"/>
      <c r="F982" s="256"/>
      <c r="G982" s="256"/>
      <c r="H982" s="307"/>
      <c r="I982" s="183"/>
      <c r="R982" s="8">
        <f t="shared" si="127"/>
        <v>0</v>
      </c>
      <c r="S982" s="8">
        <f>VLOOKUP($D982,{"29 - Psychiatrie (Erwachsene)",1;"30 - Kinder- und Jugendpsychiatrie",1;"297 - stationsäquivalente Behandlung in der Erwachsenenpsychiatrie (29)",1;"307 - stationsäquivalente Behandlung in der Kinder- und Jugendpsychiatrie (30)",1;"31 - Psychosomatik",1;"",0;0,0},2,0)</f>
        <v>0</v>
      </c>
      <c r="T982" s="8">
        <f t="shared" si="133"/>
        <v>0</v>
      </c>
      <c r="U982" s="8">
        <f t="shared" si="135"/>
        <v>0</v>
      </c>
      <c r="V982" s="8">
        <f t="shared" si="128"/>
        <v>0</v>
      </c>
      <c r="W982" s="8">
        <f t="shared" si="129"/>
        <v>0</v>
      </c>
      <c r="X982" s="8">
        <f t="shared" si="130"/>
        <v>0</v>
      </c>
      <c r="Y982" s="8" t="str">
        <f t="shared" si="131"/>
        <v/>
      </c>
      <c r="Z982" s="8" t="str">
        <f>VLOOKUP($D982,{"29 - Psychiatrie (Erwachsene)","BGI";"297 - stationsäquivalente Behandlung in der Erwachsenenpsychiatrie (29)","BGI";"30 - Kinder- und Jugendpsychiatrie","BGII";"307 - stationsäquivalente Behandlung in der Kinder- und Jugendpsychiatrie (30)","BGII";"31 - Psychosomatik","BGI";"","LEER";0,"Leer"},2,0)</f>
        <v>LEER</v>
      </c>
      <c r="AA982" s="8" t="str">
        <f t="shared" si="132"/>
        <v>Stationen</v>
      </c>
    </row>
    <row r="983" spans="2:27" ht="15" customHeight="1" x14ac:dyDescent="0.25">
      <c r="B983" s="76" t="str">
        <f t="shared" si="134"/>
        <v>!!!</v>
      </c>
      <c r="C983" s="310" t="str">
        <f>IF(LEN($E983)&gt;0,VLOOKUP(TEXT($E983,0),'Angaben Stationen'!$E$14:$V$215,17,0),"")</f>
        <v/>
      </c>
      <c r="D983" s="254" t="str">
        <f>IF(LEN($E983)&gt;0,VLOOKUP(TEXT($E983,0),'Angaben Stationen'!$E$14:$V$215,18,0),"")</f>
        <v/>
      </c>
      <c r="E983" s="344"/>
      <c r="F983" s="256"/>
      <c r="G983" s="256"/>
      <c r="H983" s="307"/>
      <c r="I983" s="183"/>
      <c r="R983" s="8">
        <f t="shared" si="127"/>
        <v>0</v>
      </c>
      <c r="S983" s="8">
        <f>VLOOKUP($D983,{"29 - Psychiatrie (Erwachsene)",1;"30 - Kinder- und Jugendpsychiatrie",1;"297 - stationsäquivalente Behandlung in der Erwachsenenpsychiatrie (29)",1;"307 - stationsäquivalente Behandlung in der Kinder- und Jugendpsychiatrie (30)",1;"31 - Psychosomatik",1;"",0;0,0},2,0)</f>
        <v>0</v>
      </c>
      <c r="T983" s="8">
        <f t="shared" si="133"/>
        <v>0</v>
      </c>
      <c r="U983" s="8">
        <f t="shared" si="135"/>
        <v>0</v>
      </c>
      <c r="V983" s="8">
        <f t="shared" si="128"/>
        <v>0</v>
      </c>
      <c r="W983" s="8">
        <f t="shared" si="129"/>
        <v>0</v>
      </c>
      <c r="X983" s="8">
        <f t="shared" si="130"/>
        <v>0</v>
      </c>
      <c r="Y983" s="8" t="str">
        <f t="shared" si="131"/>
        <v/>
      </c>
      <c r="Z983" s="8" t="str">
        <f>VLOOKUP($D983,{"29 - Psychiatrie (Erwachsene)","BGI";"297 - stationsäquivalente Behandlung in der Erwachsenenpsychiatrie (29)","BGI";"30 - Kinder- und Jugendpsychiatrie","BGII";"307 - stationsäquivalente Behandlung in der Kinder- und Jugendpsychiatrie (30)","BGII";"31 - Psychosomatik","BGI";"","LEER";0,"Leer"},2,0)</f>
        <v>LEER</v>
      </c>
      <c r="AA983" s="8" t="str">
        <f t="shared" si="132"/>
        <v>Stationen</v>
      </c>
    </row>
    <row r="984" spans="2:27" ht="15" customHeight="1" x14ac:dyDescent="0.25">
      <c r="B984" s="76" t="str">
        <f t="shared" si="134"/>
        <v>!!!</v>
      </c>
      <c r="C984" s="310" t="str">
        <f>IF(LEN($E984)&gt;0,VLOOKUP(TEXT($E984,0),'Angaben Stationen'!$E$14:$V$215,17,0),"")</f>
        <v/>
      </c>
      <c r="D984" s="254" t="str">
        <f>IF(LEN($E984)&gt;0,VLOOKUP(TEXT($E984,0),'Angaben Stationen'!$E$14:$V$215,18,0),"")</f>
        <v/>
      </c>
      <c r="E984" s="344"/>
      <c r="F984" s="256"/>
      <c r="G984" s="256"/>
      <c r="H984" s="307"/>
      <c r="I984" s="183"/>
      <c r="R984" s="8">
        <f t="shared" si="127"/>
        <v>0</v>
      </c>
      <c r="S984" s="8">
        <f>VLOOKUP($D984,{"29 - Psychiatrie (Erwachsene)",1;"30 - Kinder- und Jugendpsychiatrie",1;"297 - stationsäquivalente Behandlung in der Erwachsenenpsychiatrie (29)",1;"307 - stationsäquivalente Behandlung in der Kinder- und Jugendpsychiatrie (30)",1;"31 - Psychosomatik",1;"",0;0,0},2,0)</f>
        <v>0</v>
      </c>
      <c r="T984" s="8">
        <f t="shared" si="133"/>
        <v>0</v>
      </c>
      <c r="U984" s="8">
        <f t="shared" si="135"/>
        <v>0</v>
      </c>
      <c r="V984" s="8">
        <f t="shared" si="128"/>
        <v>0</v>
      </c>
      <c r="W984" s="8">
        <f t="shared" si="129"/>
        <v>0</v>
      </c>
      <c r="X984" s="8">
        <f t="shared" si="130"/>
        <v>0</v>
      </c>
      <c r="Y984" s="8" t="str">
        <f t="shared" si="131"/>
        <v/>
      </c>
      <c r="Z984" s="8" t="str">
        <f>VLOOKUP($D984,{"29 - Psychiatrie (Erwachsene)","BGI";"297 - stationsäquivalente Behandlung in der Erwachsenenpsychiatrie (29)","BGI";"30 - Kinder- und Jugendpsychiatrie","BGII";"307 - stationsäquivalente Behandlung in der Kinder- und Jugendpsychiatrie (30)","BGII";"31 - Psychosomatik","BGI";"","LEER";0,"Leer"},2,0)</f>
        <v>LEER</v>
      </c>
      <c r="AA984" s="8" t="str">
        <f t="shared" si="132"/>
        <v>Stationen</v>
      </c>
    </row>
    <row r="985" spans="2:27" ht="15" customHeight="1" x14ac:dyDescent="0.25">
      <c r="B985" s="76" t="str">
        <f t="shared" si="134"/>
        <v>!!!</v>
      </c>
      <c r="C985" s="310" t="str">
        <f>IF(LEN($E985)&gt;0,VLOOKUP(TEXT($E985,0),'Angaben Stationen'!$E$14:$V$215,17,0),"")</f>
        <v/>
      </c>
      <c r="D985" s="254" t="str">
        <f>IF(LEN($E985)&gt;0,VLOOKUP(TEXT($E985,0),'Angaben Stationen'!$E$14:$V$215,18,0),"")</f>
        <v/>
      </c>
      <c r="E985" s="344"/>
      <c r="F985" s="256"/>
      <c r="G985" s="256"/>
      <c r="H985" s="307"/>
      <c r="I985" s="183"/>
      <c r="R985" s="8">
        <f t="shared" si="127"/>
        <v>0</v>
      </c>
      <c r="S985" s="8">
        <f>VLOOKUP($D985,{"29 - Psychiatrie (Erwachsene)",1;"30 - Kinder- und Jugendpsychiatrie",1;"297 - stationsäquivalente Behandlung in der Erwachsenenpsychiatrie (29)",1;"307 - stationsäquivalente Behandlung in der Kinder- und Jugendpsychiatrie (30)",1;"31 - Psychosomatik",1;"",0;0,0},2,0)</f>
        <v>0</v>
      </c>
      <c r="T985" s="8">
        <f t="shared" si="133"/>
        <v>0</v>
      </c>
      <c r="U985" s="8">
        <f t="shared" si="135"/>
        <v>0</v>
      </c>
      <c r="V985" s="8">
        <f t="shared" si="128"/>
        <v>0</v>
      </c>
      <c r="W985" s="8">
        <f t="shared" si="129"/>
        <v>0</v>
      </c>
      <c r="X985" s="8">
        <f t="shared" si="130"/>
        <v>0</v>
      </c>
      <c r="Y985" s="8" t="str">
        <f t="shared" si="131"/>
        <v/>
      </c>
      <c r="Z985" s="8" t="str">
        <f>VLOOKUP($D985,{"29 - Psychiatrie (Erwachsene)","BGI";"297 - stationsäquivalente Behandlung in der Erwachsenenpsychiatrie (29)","BGI";"30 - Kinder- und Jugendpsychiatrie","BGII";"307 - stationsäquivalente Behandlung in der Kinder- und Jugendpsychiatrie (30)","BGII";"31 - Psychosomatik","BGI";"","LEER";0,"Leer"},2,0)</f>
        <v>LEER</v>
      </c>
      <c r="AA985" s="8" t="str">
        <f t="shared" si="132"/>
        <v>Stationen</v>
      </c>
    </row>
    <row r="986" spans="2:27" ht="15" customHeight="1" x14ac:dyDescent="0.25">
      <c r="B986" s="76" t="str">
        <f t="shared" si="134"/>
        <v>!!!</v>
      </c>
      <c r="C986" s="310" t="str">
        <f>IF(LEN($E986)&gt;0,VLOOKUP(TEXT($E986,0),'Angaben Stationen'!$E$14:$V$215,17,0),"")</f>
        <v/>
      </c>
      <c r="D986" s="254" t="str">
        <f>IF(LEN($E986)&gt;0,VLOOKUP(TEXT($E986,0),'Angaben Stationen'!$E$14:$V$215,18,0),"")</f>
        <v/>
      </c>
      <c r="E986" s="344"/>
      <c r="F986" s="256"/>
      <c r="G986" s="256"/>
      <c r="H986" s="307"/>
      <c r="I986" s="183"/>
      <c r="R986" s="8">
        <f t="shared" si="127"/>
        <v>0</v>
      </c>
      <c r="S986" s="8">
        <f>VLOOKUP($D986,{"29 - Psychiatrie (Erwachsene)",1;"30 - Kinder- und Jugendpsychiatrie",1;"297 - stationsäquivalente Behandlung in der Erwachsenenpsychiatrie (29)",1;"307 - stationsäquivalente Behandlung in der Kinder- und Jugendpsychiatrie (30)",1;"31 - Psychosomatik",1;"",0;0,0},2,0)</f>
        <v>0</v>
      </c>
      <c r="T986" s="8">
        <f t="shared" si="133"/>
        <v>0</v>
      </c>
      <c r="U986" s="8">
        <f t="shared" si="135"/>
        <v>0</v>
      </c>
      <c r="V986" s="8">
        <f t="shared" si="128"/>
        <v>0</v>
      </c>
      <c r="W986" s="8">
        <f t="shared" si="129"/>
        <v>0</v>
      </c>
      <c r="X986" s="8">
        <f t="shared" si="130"/>
        <v>0</v>
      </c>
      <c r="Y986" s="8" t="str">
        <f t="shared" si="131"/>
        <v/>
      </c>
      <c r="Z986" s="8" t="str">
        <f>VLOOKUP($D986,{"29 - Psychiatrie (Erwachsene)","BGI";"297 - stationsäquivalente Behandlung in der Erwachsenenpsychiatrie (29)","BGI";"30 - Kinder- und Jugendpsychiatrie","BGII";"307 - stationsäquivalente Behandlung in der Kinder- und Jugendpsychiatrie (30)","BGII";"31 - Psychosomatik","BGI";"","LEER";0,"Leer"},2,0)</f>
        <v>LEER</v>
      </c>
      <c r="AA986" s="8" t="str">
        <f t="shared" si="132"/>
        <v>Stationen</v>
      </c>
    </row>
    <row r="987" spans="2:27" ht="15" customHeight="1" x14ac:dyDescent="0.25">
      <c r="B987" s="76" t="str">
        <f t="shared" si="134"/>
        <v>!!!</v>
      </c>
      <c r="C987" s="310" t="str">
        <f>IF(LEN($E987)&gt;0,VLOOKUP(TEXT($E987,0),'Angaben Stationen'!$E$14:$V$215,17,0),"")</f>
        <v/>
      </c>
      <c r="D987" s="254" t="str">
        <f>IF(LEN($E987)&gt;0,VLOOKUP(TEXT($E987,0),'Angaben Stationen'!$E$14:$V$215,18,0),"")</f>
        <v/>
      </c>
      <c r="E987" s="344"/>
      <c r="F987" s="256"/>
      <c r="G987" s="256"/>
      <c r="H987" s="307"/>
      <c r="I987" s="183"/>
      <c r="R987" s="8">
        <f t="shared" si="127"/>
        <v>0</v>
      </c>
      <c r="S987" s="8">
        <f>VLOOKUP($D987,{"29 - Psychiatrie (Erwachsene)",1;"30 - Kinder- und Jugendpsychiatrie",1;"297 - stationsäquivalente Behandlung in der Erwachsenenpsychiatrie (29)",1;"307 - stationsäquivalente Behandlung in der Kinder- und Jugendpsychiatrie (30)",1;"31 - Psychosomatik",1;"",0;0,0},2,0)</f>
        <v>0</v>
      </c>
      <c r="T987" s="8">
        <f t="shared" si="133"/>
        <v>0</v>
      </c>
      <c r="U987" s="8">
        <f t="shared" si="135"/>
        <v>0</v>
      </c>
      <c r="V987" s="8">
        <f t="shared" si="128"/>
        <v>0</v>
      </c>
      <c r="W987" s="8">
        <f t="shared" si="129"/>
        <v>0</v>
      </c>
      <c r="X987" s="8">
        <f t="shared" si="130"/>
        <v>0</v>
      </c>
      <c r="Y987" s="8" t="str">
        <f t="shared" si="131"/>
        <v/>
      </c>
      <c r="Z987" s="8" t="str">
        <f>VLOOKUP($D987,{"29 - Psychiatrie (Erwachsene)","BGI";"297 - stationsäquivalente Behandlung in der Erwachsenenpsychiatrie (29)","BGI";"30 - Kinder- und Jugendpsychiatrie","BGII";"307 - stationsäquivalente Behandlung in der Kinder- und Jugendpsychiatrie (30)","BGII";"31 - Psychosomatik","BGI";"","LEER";0,"Leer"},2,0)</f>
        <v>LEER</v>
      </c>
      <c r="AA987" s="8" t="str">
        <f t="shared" si="132"/>
        <v>Stationen</v>
      </c>
    </row>
    <row r="988" spans="2:27" ht="15" customHeight="1" x14ac:dyDescent="0.25">
      <c r="B988" s="76" t="str">
        <f t="shared" si="134"/>
        <v>!!!</v>
      </c>
      <c r="C988" s="310" t="str">
        <f>IF(LEN($E988)&gt;0,VLOOKUP(TEXT($E988,0),'Angaben Stationen'!$E$14:$V$215,17,0),"")</f>
        <v/>
      </c>
      <c r="D988" s="254" t="str">
        <f>IF(LEN($E988)&gt;0,VLOOKUP(TEXT($E988,0),'Angaben Stationen'!$E$14:$V$215,18,0),"")</f>
        <v/>
      </c>
      <c r="E988" s="344"/>
      <c r="F988" s="256"/>
      <c r="G988" s="256"/>
      <c r="H988" s="307"/>
      <c r="I988" s="183"/>
      <c r="R988" s="8">
        <f t="shared" si="127"/>
        <v>0</v>
      </c>
      <c r="S988" s="8">
        <f>VLOOKUP($D988,{"29 - Psychiatrie (Erwachsene)",1;"30 - Kinder- und Jugendpsychiatrie",1;"297 - stationsäquivalente Behandlung in der Erwachsenenpsychiatrie (29)",1;"307 - stationsäquivalente Behandlung in der Kinder- und Jugendpsychiatrie (30)",1;"31 - Psychosomatik",1;"",0;0,0},2,0)</f>
        <v>0</v>
      </c>
      <c r="T988" s="8">
        <f t="shared" si="133"/>
        <v>0</v>
      </c>
      <c r="U988" s="8">
        <f t="shared" si="135"/>
        <v>0</v>
      </c>
      <c r="V988" s="8">
        <f t="shared" si="128"/>
        <v>0</v>
      </c>
      <c r="W988" s="8">
        <f t="shared" si="129"/>
        <v>0</v>
      </c>
      <c r="X988" s="8">
        <f t="shared" si="130"/>
        <v>0</v>
      </c>
      <c r="Y988" s="8" t="str">
        <f t="shared" si="131"/>
        <v/>
      </c>
      <c r="Z988" s="8" t="str">
        <f>VLOOKUP($D988,{"29 - Psychiatrie (Erwachsene)","BGI";"297 - stationsäquivalente Behandlung in der Erwachsenenpsychiatrie (29)","BGI";"30 - Kinder- und Jugendpsychiatrie","BGII";"307 - stationsäquivalente Behandlung in der Kinder- und Jugendpsychiatrie (30)","BGII";"31 - Psychosomatik","BGI";"","LEER";0,"Leer"},2,0)</f>
        <v>LEER</v>
      </c>
      <c r="AA988" s="8" t="str">
        <f t="shared" si="132"/>
        <v>Stationen</v>
      </c>
    </row>
    <row r="989" spans="2:27" ht="15" customHeight="1" x14ac:dyDescent="0.25">
      <c r="B989" s="76" t="str">
        <f t="shared" si="134"/>
        <v>!!!</v>
      </c>
      <c r="C989" s="310" t="str">
        <f>IF(LEN($E989)&gt;0,VLOOKUP(TEXT($E989,0),'Angaben Stationen'!$E$14:$V$215,17,0),"")</f>
        <v/>
      </c>
      <c r="D989" s="254" t="str">
        <f>IF(LEN($E989)&gt;0,VLOOKUP(TEXT($E989,0),'Angaben Stationen'!$E$14:$V$215,18,0),"")</f>
        <v/>
      </c>
      <c r="E989" s="344"/>
      <c r="F989" s="256"/>
      <c r="G989" s="256"/>
      <c r="H989" s="307"/>
      <c r="I989" s="183"/>
      <c r="R989" s="8">
        <f t="shared" si="127"/>
        <v>0</v>
      </c>
      <c r="S989" s="8">
        <f>VLOOKUP($D989,{"29 - Psychiatrie (Erwachsene)",1;"30 - Kinder- und Jugendpsychiatrie",1;"297 - stationsäquivalente Behandlung in der Erwachsenenpsychiatrie (29)",1;"307 - stationsäquivalente Behandlung in der Kinder- und Jugendpsychiatrie (30)",1;"31 - Psychosomatik",1;"",0;0,0},2,0)</f>
        <v>0</v>
      </c>
      <c r="T989" s="8">
        <f t="shared" si="133"/>
        <v>0</v>
      </c>
      <c r="U989" s="8">
        <f t="shared" si="135"/>
        <v>0</v>
      </c>
      <c r="V989" s="8">
        <f t="shared" si="128"/>
        <v>0</v>
      </c>
      <c r="W989" s="8">
        <f t="shared" si="129"/>
        <v>0</v>
      </c>
      <c r="X989" s="8">
        <f t="shared" si="130"/>
        <v>0</v>
      </c>
      <c r="Y989" s="8" t="str">
        <f t="shared" si="131"/>
        <v/>
      </c>
      <c r="Z989" s="8" t="str">
        <f>VLOOKUP($D989,{"29 - Psychiatrie (Erwachsene)","BGI";"297 - stationsäquivalente Behandlung in der Erwachsenenpsychiatrie (29)","BGI";"30 - Kinder- und Jugendpsychiatrie","BGII";"307 - stationsäquivalente Behandlung in der Kinder- und Jugendpsychiatrie (30)","BGII";"31 - Psychosomatik","BGI";"","LEER";0,"Leer"},2,0)</f>
        <v>LEER</v>
      </c>
      <c r="AA989" s="8" t="str">
        <f t="shared" si="132"/>
        <v>Stationen</v>
      </c>
    </row>
    <row r="990" spans="2:27" ht="15" customHeight="1" x14ac:dyDescent="0.25">
      <c r="B990" s="76" t="str">
        <f t="shared" si="134"/>
        <v>!!!</v>
      </c>
      <c r="C990" s="310" t="str">
        <f>IF(LEN($E990)&gt;0,VLOOKUP(TEXT($E990,0),'Angaben Stationen'!$E$14:$V$215,17,0),"")</f>
        <v/>
      </c>
      <c r="D990" s="254" t="str">
        <f>IF(LEN($E990)&gt;0,VLOOKUP(TEXT($E990,0),'Angaben Stationen'!$E$14:$V$215,18,0),"")</f>
        <v/>
      </c>
      <c r="E990" s="344"/>
      <c r="F990" s="256"/>
      <c r="G990" s="256"/>
      <c r="H990" s="307"/>
      <c r="I990" s="183"/>
      <c r="R990" s="8">
        <f t="shared" si="127"/>
        <v>0</v>
      </c>
      <c r="S990" s="8">
        <f>VLOOKUP($D990,{"29 - Psychiatrie (Erwachsene)",1;"30 - Kinder- und Jugendpsychiatrie",1;"297 - stationsäquivalente Behandlung in der Erwachsenenpsychiatrie (29)",1;"307 - stationsäquivalente Behandlung in der Kinder- und Jugendpsychiatrie (30)",1;"31 - Psychosomatik",1;"",0;0,0},2,0)</f>
        <v>0</v>
      </c>
      <c r="T990" s="8">
        <f t="shared" si="133"/>
        <v>0</v>
      </c>
      <c r="U990" s="8">
        <f t="shared" si="135"/>
        <v>0</v>
      </c>
      <c r="V990" s="8">
        <f t="shared" si="128"/>
        <v>0</v>
      </c>
      <c r="W990" s="8">
        <f t="shared" si="129"/>
        <v>0</v>
      </c>
      <c r="X990" s="8">
        <f t="shared" si="130"/>
        <v>0</v>
      </c>
      <c r="Y990" s="8" t="str">
        <f t="shared" si="131"/>
        <v/>
      </c>
      <c r="Z990" s="8" t="str">
        <f>VLOOKUP($D990,{"29 - Psychiatrie (Erwachsene)","BGI";"297 - stationsäquivalente Behandlung in der Erwachsenenpsychiatrie (29)","BGI";"30 - Kinder- und Jugendpsychiatrie","BGII";"307 - stationsäquivalente Behandlung in der Kinder- und Jugendpsychiatrie (30)","BGII";"31 - Psychosomatik","BGI";"","LEER";0,"Leer"},2,0)</f>
        <v>LEER</v>
      </c>
      <c r="AA990" s="8" t="str">
        <f t="shared" si="132"/>
        <v>Stationen</v>
      </c>
    </row>
    <row r="991" spans="2:27" ht="15" customHeight="1" x14ac:dyDescent="0.25">
      <c r="B991" s="76" t="str">
        <f t="shared" si="134"/>
        <v>!!!</v>
      </c>
      <c r="C991" s="310" t="str">
        <f>IF(LEN($E991)&gt;0,VLOOKUP(TEXT($E991,0),'Angaben Stationen'!$E$14:$V$215,17,0),"")</f>
        <v/>
      </c>
      <c r="D991" s="254" t="str">
        <f>IF(LEN($E991)&gt;0,VLOOKUP(TEXT($E991,0),'Angaben Stationen'!$E$14:$V$215,18,0),"")</f>
        <v/>
      </c>
      <c r="E991" s="344"/>
      <c r="F991" s="256"/>
      <c r="G991" s="256"/>
      <c r="H991" s="307"/>
      <c r="I991" s="183"/>
      <c r="R991" s="8">
        <f t="shared" si="127"/>
        <v>0</v>
      </c>
      <c r="S991" s="8">
        <f>VLOOKUP($D991,{"29 - Psychiatrie (Erwachsene)",1;"30 - Kinder- und Jugendpsychiatrie",1;"297 - stationsäquivalente Behandlung in der Erwachsenenpsychiatrie (29)",1;"307 - stationsäquivalente Behandlung in der Kinder- und Jugendpsychiatrie (30)",1;"31 - Psychosomatik",1;"",0;0,0},2,0)</f>
        <v>0</v>
      </c>
      <c r="T991" s="8">
        <f t="shared" si="133"/>
        <v>0</v>
      </c>
      <c r="U991" s="8">
        <f t="shared" si="135"/>
        <v>0</v>
      </c>
      <c r="V991" s="8">
        <f t="shared" si="128"/>
        <v>0</v>
      </c>
      <c r="W991" s="8">
        <f t="shared" si="129"/>
        <v>0</v>
      </c>
      <c r="X991" s="8">
        <f t="shared" si="130"/>
        <v>0</v>
      </c>
      <c r="Y991" s="8" t="str">
        <f t="shared" si="131"/>
        <v/>
      </c>
      <c r="Z991" s="8" t="str">
        <f>VLOOKUP($D991,{"29 - Psychiatrie (Erwachsene)","BGI";"297 - stationsäquivalente Behandlung in der Erwachsenenpsychiatrie (29)","BGI";"30 - Kinder- und Jugendpsychiatrie","BGII";"307 - stationsäquivalente Behandlung in der Kinder- und Jugendpsychiatrie (30)","BGII";"31 - Psychosomatik","BGI";"","LEER";0,"Leer"},2,0)</f>
        <v>LEER</v>
      </c>
      <c r="AA991" s="8" t="str">
        <f t="shared" si="132"/>
        <v>Stationen</v>
      </c>
    </row>
    <row r="992" spans="2:27" ht="15" customHeight="1" x14ac:dyDescent="0.25">
      <c r="B992" s="76" t="str">
        <f t="shared" si="134"/>
        <v>!!!</v>
      </c>
      <c r="C992" s="310" t="str">
        <f>IF(LEN($E992)&gt;0,VLOOKUP(TEXT($E992,0),'Angaben Stationen'!$E$14:$V$215,17,0),"")</f>
        <v/>
      </c>
      <c r="D992" s="254" t="str">
        <f>IF(LEN($E992)&gt;0,VLOOKUP(TEXT($E992,0),'Angaben Stationen'!$E$14:$V$215,18,0),"")</f>
        <v/>
      </c>
      <c r="E992" s="344"/>
      <c r="F992" s="256"/>
      <c r="G992" s="256"/>
      <c r="H992" s="307"/>
      <c r="I992" s="183"/>
      <c r="R992" s="8">
        <f t="shared" si="127"/>
        <v>0</v>
      </c>
      <c r="S992" s="8">
        <f>VLOOKUP($D992,{"29 - Psychiatrie (Erwachsene)",1;"30 - Kinder- und Jugendpsychiatrie",1;"297 - stationsäquivalente Behandlung in der Erwachsenenpsychiatrie (29)",1;"307 - stationsäquivalente Behandlung in der Kinder- und Jugendpsychiatrie (30)",1;"31 - Psychosomatik",1;"",0;0,0},2,0)</f>
        <v>0</v>
      </c>
      <c r="T992" s="8">
        <f t="shared" si="133"/>
        <v>0</v>
      </c>
      <c r="U992" s="8">
        <f t="shared" si="135"/>
        <v>0</v>
      </c>
      <c r="V992" s="8">
        <f t="shared" si="128"/>
        <v>0</v>
      </c>
      <c r="W992" s="8">
        <f t="shared" si="129"/>
        <v>0</v>
      </c>
      <c r="X992" s="8">
        <f t="shared" si="130"/>
        <v>0</v>
      </c>
      <c r="Y992" s="8" t="str">
        <f t="shared" si="131"/>
        <v/>
      </c>
      <c r="Z992" s="8" t="str">
        <f>VLOOKUP($D992,{"29 - Psychiatrie (Erwachsene)","BGI";"297 - stationsäquivalente Behandlung in der Erwachsenenpsychiatrie (29)","BGI";"30 - Kinder- und Jugendpsychiatrie","BGII";"307 - stationsäquivalente Behandlung in der Kinder- und Jugendpsychiatrie (30)","BGII";"31 - Psychosomatik","BGI";"","LEER";0,"Leer"},2,0)</f>
        <v>LEER</v>
      </c>
      <c r="AA992" s="8" t="str">
        <f t="shared" si="132"/>
        <v>Stationen</v>
      </c>
    </row>
    <row r="993" spans="2:27" ht="15" customHeight="1" x14ac:dyDescent="0.25">
      <c r="B993" s="76" t="str">
        <f t="shared" si="134"/>
        <v>!!!</v>
      </c>
      <c r="C993" s="310" t="str">
        <f>IF(LEN($E993)&gt;0,VLOOKUP(TEXT($E993,0),'Angaben Stationen'!$E$14:$V$215,17,0),"")</f>
        <v/>
      </c>
      <c r="D993" s="254" t="str">
        <f>IF(LEN($E993)&gt;0,VLOOKUP(TEXT($E993,0),'Angaben Stationen'!$E$14:$V$215,18,0),"")</f>
        <v/>
      </c>
      <c r="E993" s="344"/>
      <c r="F993" s="256"/>
      <c r="G993" s="256"/>
      <c r="H993" s="307"/>
      <c r="I993" s="183"/>
      <c r="R993" s="8">
        <f t="shared" si="127"/>
        <v>0</v>
      </c>
      <c r="S993" s="8">
        <f>VLOOKUP($D993,{"29 - Psychiatrie (Erwachsene)",1;"30 - Kinder- und Jugendpsychiatrie",1;"297 - stationsäquivalente Behandlung in der Erwachsenenpsychiatrie (29)",1;"307 - stationsäquivalente Behandlung in der Kinder- und Jugendpsychiatrie (30)",1;"31 - Psychosomatik",1;"",0;0,0},2,0)</f>
        <v>0</v>
      </c>
      <c r="T993" s="8">
        <f t="shared" si="133"/>
        <v>0</v>
      </c>
      <c r="U993" s="8">
        <f t="shared" si="135"/>
        <v>0</v>
      </c>
      <c r="V993" s="8">
        <f t="shared" si="128"/>
        <v>0</v>
      </c>
      <c r="W993" s="8">
        <f t="shared" si="129"/>
        <v>0</v>
      </c>
      <c r="X993" s="8">
        <f t="shared" si="130"/>
        <v>0</v>
      </c>
      <c r="Y993" s="8" t="str">
        <f t="shared" si="131"/>
        <v/>
      </c>
      <c r="Z993" s="8" t="str">
        <f>VLOOKUP($D993,{"29 - Psychiatrie (Erwachsene)","BGI";"297 - stationsäquivalente Behandlung in der Erwachsenenpsychiatrie (29)","BGI";"30 - Kinder- und Jugendpsychiatrie","BGII";"307 - stationsäquivalente Behandlung in der Kinder- und Jugendpsychiatrie (30)","BGII";"31 - Psychosomatik","BGI";"","LEER";0,"Leer"},2,0)</f>
        <v>LEER</v>
      </c>
      <c r="AA993" s="8" t="str">
        <f t="shared" si="132"/>
        <v>Stationen</v>
      </c>
    </row>
    <row r="994" spans="2:27" ht="15" customHeight="1" x14ac:dyDescent="0.25">
      <c r="B994" s="76" t="str">
        <f t="shared" si="134"/>
        <v>!!!</v>
      </c>
      <c r="C994" s="310" t="str">
        <f>IF(LEN($E994)&gt;0,VLOOKUP(TEXT($E994,0),'Angaben Stationen'!$E$14:$V$215,17,0),"")</f>
        <v/>
      </c>
      <c r="D994" s="254" t="str">
        <f>IF(LEN($E994)&gt;0,VLOOKUP(TEXT($E994,0),'Angaben Stationen'!$E$14:$V$215,18,0),"")</f>
        <v/>
      </c>
      <c r="E994" s="344"/>
      <c r="F994" s="256"/>
      <c r="G994" s="256"/>
      <c r="H994" s="307"/>
      <c r="I994" s="183"/>
      <c r="R994" s="8">
        <f t="shared" ref="R994:R1057" si="136">IF(LEN(B994)&gt;0,0,1)</f>
        <v>0</v>
      </c>
      <c r="S994" s="8">
        <f>VLOOKUP($D994,{"29 - Psychiatrie (Erwachsene)",1;"30 - Kinder- und Jugendpsychiatrie",1;"297 - stationsäquivalente Behandlung in der Erwachsenenpsychiatrie (29)",1;"307 - stationsäquivalente Behandlung in der Kinder- und Jugendpsychiatrie (30)",1;"31 - Psychosomatik",1;"",0;0,0},2,0)</f>
        <v>0</v>
      </c>
      <c r="T994" s="8">
        <f t="shared" si="133"/>
        <v>0</v>
      </c>
      <c r="U994" s="8">
        <f t="shared" si="135"/>
        <v>0</v>
      </c>
      <c r="V994" s="8">
        <f t="shared" ref="V994:V1057" si="137">IF(VALUE($F994)&gt;0,1,0)</f>
        <v>0</v>
      </c>
      <c r="W994" s="8">
        <f t="shared" ref="W994:W1057" si="138">IF(LEN($G994)&gt;0,1,0)</f>
        <v>0</v>
      </c>
      <c r="X994" s="8">
        <f t="shared" ref="X994:X1057" si="139">IF(LEN($H994)&gt;0,1,0)</f>
        <v>0</v>
      </c>
      <c r="Y994" s="8" t="str">
        <f t="shared" ref="Y994:Y1057" si="140">IF($D994&lt;&gt;"","MonatII","")</f>
        <v/>
      </c>
      <c r="Z994" s="8" t="str">
        <f>VLOOKUP($D994,{"29 - Psychiatrie (Erwachsene)","BGI";"297 - stationsäquivalente Behandlung in der Erwachsenenpsychiatrie (29)","BGI";"30 - Kinder- und Jugendpsychiatrie","BGII";"307 - stationsäquivalente Behandlung in der Kinder- und Jugendpsychiatrie (30)","BGII";"31 - Psychosomatik","BGI";"","LEER";0,"Leer"},2,0)</f>
        <v>LEER</v>
      </c>
      <c r="AA994" s="8" t="str">
        <f t="shared" ref="AA994:AA1057" si="141">"Stationen"</f>
        <v>Stationen</v>
      </c>
    </row>
    <row r="995" spans="2:27" ht="15" customHeight="1" x14ac:dyDescent="0.25">
      <c r="B995" s="76" t="str">
        <f t="shared" si="134"/>
        <v>!!!</v>
      </c>
      <c r="C995" s="310" t="str">
        <f>IF(LEN($E995)&gt;0,VLOOKUP(TEXT($E995,0),'Angaben Stationen'!$E$14:$V$215,17,0),"")</f>
        <v/>
      </c>
      <c r="D995" s="254" t="str">
        <f>IF(LEN($E995)&gt;0,VLOOKUP(TEXT($E995,0),'Angaben Stationen'!$E$14:$V$215,18,0),"")</f>
        <v/>
      </c>
      <c r="E995" s="344"/>
      <c r="F995" s="256"/>
      <c r="G995" s="256"/>
      <c r="H995" s="307"/>
      <c r="I995" s="183"/>
      <c r="R995" s="8">
        <f t="shared" si="136"/>
        <v>0</v>
      </c>
      <c r="S995" s="8">
        <f>VLOOKUP($D995,{"29 - Psychiatrie (Erwachsene)",1;"30 - Kinder- und Jugendpsychiatrie",1;"297 - stationsäquivalente Behandlung in der Erwachsenenpsychiatrie (29)",1;"307 - stationsäquivalente Behandlung in der Kinder- und Jugendpsychiatrie (30)",1;"31 - Psychosomatik",1;"",0;0,0},2,0)</f>
        <v>0</v>
      </c>
      <c r="T995" s="8">
        <f t="shared" si="133"/>
        <v>0</v>
      </c>
      <c r="U995" s="8">
        <f t="shared" si="135"/>
        <v>0</v>
      </c>
      <c r="V995" s="8">
        <f t="shared" si="137"/>
        <v>0</v>
      </c>
      <c r="W995" s="8">
        <f t="shared" si="138"/>
        <v>0</v>
      </c>
      <c r="X995" s="8">
        <f t="shared" si="139"/>
        <v>0</v>
      </c>
      <c r="Y995" s="8" t="str">
        <f t="shared" si="140"/>
        <v/>
      </c>
      <c r="Z995" s="8" t="str">
        <f>VLOOKUP($D995,{"29 - Psychiatrie (Erwachsene)","BGI";"297 - stationsäquivalente Behandlung in der Erwachsenenpsychiatrie (29)","BGI";"30 - Kinder- und Jugendpsychiatrie","BGII";"307 - stationsäquivalente Behandlung in der Kinder- und Jugendpsychiatrie (30)","BGII";"31 - Psychosomatik","BGI";"","LEER";0,"Leer"},2,0)</f>
        <v>LEER</v>
      </c>
      <c r="AA995" s="8" t="str">
        <f t="shared" si="141"/>
        <v>Stationen</v>
      </c>
    </row>
    <row r="996" spans="2:27" ht="15" customHeight="1" x14ac:dyDescent="0.25">
      <c r="B996" s="76" t="str">
        <f t="shared" si="134"/>
        <v>!!!</v>
      </c>
      <c r="C996" s="310" t="str">
        <f>IF(LEN($E996)&gt;0,VLOOKUP(TEXT($E996,0),'Angaben Stationen'!$E$14:$V$215,17,0),"")</f>
        <v/>
      </c>
      <c r="D996" s="254" t="str">
        <f>IF(LEN($E996)&gt;0,VLOOKUP(TEXT($E996,0),'Angaben Stationen'!$E$14:$V$215,18,0),"")</f>
        <v/>
      </c>
      <c r="E996" s="344"/>
      <c r="F996" s="256"/>
      <c r="G996" s="256"/>
      <c r="H996" s="307"/>
      <c r="I996" s="183"/>
      <c r="R996" s="8">
        <f t="shared" si="136"/>
        <v>0</v>
      </c>
      <c r="S996" s="8">
        <f>VLOOKUP($D996,{"29 - Psychiatrie (Erwachsene)",1;"30 - Kinder- und Jugendpsychiatrie",1;"297 - stationsäquivalente Behandlung in der Erwachsenenpsychiatrie (29)",1;"307 - stationsäquivalente Behandlung in der Kinder- und Jugendpsychiatrie (30)",1;"31 - Psychosomatik",1;"",0;0,0},2,0)</f>
        <v>0</v>
      </c>
      <c r="T996" s="8">
        <f t="shared" si="133"/>
        <v>0</v>
      </c>
      <c r="U996" s="8">
        <f t="shared" si="135"/>
        <v>0</v>
      </c>
      <c r="V996" s="8">
        <f t="shared" si="137"/>
        <v>0</v>
      </c>
      <c r="W996" s="8">
        <f t="shared" si="138"/>
        <v>0</v>
      </c>
      <c r="X996" s="8">
        <f t="shared" si="139"/>
        <v>0</v>
      </c>
      <c r="Y996" s="8" t="str">
        <f t="shared" si="140"/>
        <v/>
      </c>
      <c r="Z996" s="8" t="str">
        <f>VLOOKUP($D996,{"29 - Psychiatrie (Erwachsene)","BGI";"297 - stationsäquivalente Behandlung in der Erwachsenenpsychiatrie (29)","BGI";"30 - Kinder- und Jugendpsychiatrie","BGII";"307 - stationsäquivalente Behandlung in der Kinder- und Jugendpsychiatrie (30)","BGII";"31 - Psychosomatik","BGI";"","LEER";0,"Leer"},2,0)</f>
        <v>LEER</v>
      </c>
      <c r="AA996" s="8" t="str">
        <f t="shared" si="141"/>
        <v>Stationen</v>
      </c>
    </row>
    <row r="997" spans="2:27" ht="15" customHeight="1" x14ac:dyDescent="0.25">
      <c r="B997" s="76" t="str">
        <f t="shared" si="134"/>
        <v>!!!</v>
      </c>
      <c r="C997" s="310" t="str">
        <f>IF(LEN($E997)&gt;0,VLOOKUP(TEXT($E997,0),'Angaben Stationen'!$E$14:$V$215,17,0),"")</f>
        <v/>
      </c>
      <c r="D997" s="254" t="str">
        <f>IF(LEN($E997)&gt;0,VLOOKUP(TEXT($E997,0),'Angaben Stationen'!$E$14:$V$215,18,0),"")</f>
        <v/>
      </c>
      <c r="E997" s="344"/>
      <c r="F997" s="256"/>
      <c r="G997" s="256"/>
      <c r="H997" s="307"/>
      <c r="I997" s="183"/>
      <c r="R997" s="8">
        <f t="shared" si="136"/>
        <v>0</v>
      </c>
      <c r="S997" s="8">
        <f>VLOOKUP($D997,{"29 - Psychiatrie (Erwachsene)",1;"30 - Kinder- und Jugendpsychiatrie",1;"297 - stationsäquivalente Behandlung in der Erwachsenenpsychiatrie (29)",1;"307 - stationsäquivalente Behandlung in der Kinder- und Jugendpsychiatrie (30)",1;"31 - Psychosomatik",1;"",0;0,0},2,0)</f>
        <v>0</v>
      </c>
      <c r="T997" s="8">
        <f t="shared" si="133"/>
        <v>0</v>
      </c>
      <c r="U997" s="8">
        <f t="shared" si="135"/>
        <v>0</v>
      </c>
      <c r="V997" s="8">
        <f t="shared" si="137"/>
        <v>0</v>
      </c>
      <c r="W997" s="8">
        <f t="shared" si="138"/>
        <v>0</v>
      </c>
      <c r="X997" s="8">
        <f t="shared" si="139"/>
        <v>0</v>
      </c>
      <c r="Y997" s="8" t="str">
        <f t="shared" si="140"/>
        <v/>
      </c>
      <c r="Z997" s="8" t="str">
        <f>VLOOKUP($D997,{"29 - Psychiatrie (Erwachsene)","BGI";"297 - stationsäquivalente Behandlung in der Erwachsenenpsychiatrie (29)","BGI";"30 - Kinder- und Jugendpsychiatrie","BGII";"307 - stationsäquivalente Behandlung in der Kinder- und Jugendpsychiatrie (30)","BGII";"31 - Psychosomatik","BGI";"","LEER";0,"Leer"},2,0)</f>
        <v>LEER</v>
      </c>
      <c r="AA997" s="8" t="str">
        <f t="shared" si="141"/>
        <v>Stationen</v>
      </c>
    </row>
    <row r="998" spans="2:27" ht="15" customHeight="1" x14ac:dyDescent="0.25">
      <c r="B998" s="76" t="str">
        <f t="shared" si="134"/>
        <v>!!!</v>
      </c>
      <c r="C998" s="310" t="str">
        <f>IF(LEN($E998)&gt;0,VLOOKUP(TEXT($E998,0),'Angaben Stationen'!$E$14:$V$215,17,0),"")</f>
        <v/>
      </c>
      <c r="D998" s="254" t="str">
        <f>IF(LEN($E998)&gt;0,VLOOKUP(TEXT($E998,0),'Angaben Stationen'!$E$14:$V$215,18,0),"")</f>
        <v/>
      </c>
      <c r="E998" s="344"/>
      <c r="F998" s="256"/>
      <c r="G998" s="256"/>
      <c r="H998" s="307"/>
      <c r="I998" s="183"/>
      <c r="R998" s="8">
        <f t="shared" si="136"/>
        <v>0</v>
      </c>
      <c r="S998" s="8">
        <f>VLOOKUP($D998,{"29 - Psychiatrie (Erwachsene)",1;"30 - Kinder- und Jugendpsychiatrie",1;"297 - stationsäquivalente Behandlung in der Erwachsenenpsychiatrie (29)",1;"307 - stationsäquivalente Behandlung in der Kinder- und Jugendpsychiatrie (30)",1;"31 - Psychosomatik",1;"",0;0,0},2,0)</f>
        <v>0</v>
      </c>
      <c r="T998" s="8">
        <f t="shared" ref="T998:T1061" si="142">IF(LEN($C998)&gt;0,1,0)</f>
        <v>0</v>
      </c>
      <c r="U998" s="8">
        <f t="shared" si="135"/>
        <v>0</v>
      </c>
      <c r="V998" s="8">
        <f t="shared" si="137"/>
        <v>0</v>
      </c>
      <c r="W998" s="8">
        <f t="shared" si="138"/>
        <v>0</v>
      </c>
      <c r="X998" s="8">
        <f t="shared" si="139"/>
        <v>0</v>
      </c>
      <c r="Y998" s="8" t="str">
        <f t="shared" si="140"/>
        <v/>
      </c>
      <c r="Z998" s="8" t="str">
        <f>VLOOKUP($D998,{"29 - Psychiatrie (Erwachsene)","BGI";"297 - stationsäquivalente Behandlung in der Erwachsenenpsychiatrie (29)","BGI";"30 - Kinder- und Jugendpsychiatrie","BGII";"307 - stationsäquivalente Behandlung in der Kinder- und Jugendpsychiatrie (30)","BGII";"31 - Psychosomatik","BGI";"","LEER";0,"Leer"},2,0)</f>
        <v>LEER</v>
      </c>
      <c r="AA998" s="8" t="str">
        <f t="shared" si="141"/>
        <v>Stationen</v>
      </c>
    </row>
    <row r="999" spans="2:27" ht="15" customHeight="1" x14ac:dyDescent="0.25">
      <c r="B999" s="76" t="str">
        <f t="shared" si="134"/>
        <v>!!!</v>
      </c>
      <c r="C999" s="310" t="str">
        <f>IF(LEN($E999)&gt;0,VLOOKUP(TEXT($E999,0),'Angaben Stationen'!$E$14:$V$215,17,0),"")</f>
        <v/>
      </c>
      <c r="D999" s="254" t="str">
        <f>IF(LEN($E999)&gt;0,VLOOKUP(TEXT($E999,0),'Angaben Stationen'!$E$14:$V$215,18,0),"")</f>
        <v/>
      </c>
      <c r="E999" s="344"/>
      <c r="F999" s="256"/>
      <c r="G999" s="256"/>
      <c r="H999" s="307"/>
      <c r="I999" s="183"/>
      <c r="R999" s="8">
        <f t="shared" si="136"/>
        <v>0</v>
      </c>
      <c r="S999" s="8">
        <f>VLOOKUP($D999,{"29 - Psychiatrie (Erwachsene)",1;"30 - Kinder- und Jugendpsychiatrie",1;"297 - stationsäquivalente Behandlung in der Erwachsenenpsychiatrie (29)",1;"307 - stationsäquivalente Behandlung in der Kinder- und Jugendpsychiatrie (30)",1;"31 - Psychosomatik",1;"",0;0,0},2,0)</f>
        <v>0</v>
      </c>
      <c r="T999" s="8">
        <f t="shared" si="142"/>
        <v>0</v>
      </c>
      <c r="U999" s="8">
        <f t="shared" si="135"/>
        <v>0</v>
      </c>
      <c r="V999" s="8">
        <f t="shared" si="137"/>
        <v>0</v>
      </c>
      <c r="W999" s="8">
        <f t="shared" si="138"/>
        <v>0</v>
      </c>
      <c r="X999" s="8">
        <f t="shared" si="139"/>
        <v>0</v>
      </c>
      <c r="Y999" s="8" t="str">
        <f t="shared" si="140"/>
        <v/>
      </c>
      <c r="Z999" s="8" t="str">
        <f>VLOOKUP($D999,{"29 - Psychiatrie (Erwachsene)","BGI";"297 - stationsäquivalente Behandlung in der Erwachsenenpsychiatrie (29)","BGI";"30 - Kinder- und Jugendpsychiatrie","BGII";"307 - stationsäquivalente Behandlung in der Kinder- und Jugendpsychiatrie (30)","BGII";"31 - Psychosomatik","BGI";"","LEER";0,"Leer"},2,0)</f>
        <v>LEER</v>
      </c>
      <c r="AA999" s="8" t="str">
        <f t="shared" si="141"/>
        <v>Stationen</v>
      </c>
    </row>
    <row r="1000" spans="2:27" ht="15" customHeight="1" x14ac:dyDescent="0.25">
      <c r="B1000" s="76" t="str">
        <f t="shared" si="134"/>
        <v>!!!</v>
      </c>
      <c r="C1000" s="310" t="str">
        <f>IF(LEN($E1000)&gt;0,VLOOKUP(TEXT($E1000,0),'Angaben Stationen'!$E$14:$V$215,17,0),"")</f>
        <v/>
      </c>
      <c r="D1000" s="254" t="str">
        <f>IF(LEN($E1000)&gt;0,VLOOKUP(TEXT($E1000,0),'Angaben Stationen'!$E$14:$V$215,18,0),"")</f>
        <v/>
      </c>
      <c r="E1000" s="344"/>
      <c r="F1000" s="256"/>
      <c r="G1000" s="256"/>
      <c r="H1000" s="307"/>
      <c r="I1000" s="183"/>
      <c r="R1000" s="8">
        <f t="shared" si="136"/>
        <v>0</v>
      </c>
      <c r="S1000" s="8">
        <f>VLOOKUP($D1000,{"29 - Psychiatrie (Erwachsene)",1;"30 - Kinder- und Jugendpsychiatrie",1;"297 - stationsäquivalente Behandlung in der Erwachsenenpsychiatrie (29)",1;"307 - stationsäquivalente Behandlung in der Kinder- und Jugendpsychiatrie (30)",1;"31 - Psychosomatik",1;"",0;0,0},2,0)</f>
        <v>0</v>
      </c>
      <c r="T1000" s="8">
        <f t="shared" si="142"/>
        <v>0</v>
      </c>
      <c r="U1000" s="8">
        <f t="shared" si="135"/>
        <v>0</v>
      </c>
      <c r="V1000" s="8">
        <f t="shared" si="137"/>
        <v>0</v>
      </c>
      <c r="W1000" s="8">
        <f t="shared" si="138"/>
        <v>0</v>
      </c>
      <c r="X1000" s="8">
        <f t="shared" si="139"/>
        <v>0</v>
      </c>
      <c r="Y1000" s="8" t="str">
        <f t="shared" si="140"/>
        <v/>
      </c>
      <c r="Z1000" s="8" t="str">
        <f>VLOOKUP($D1000,{"29 - Psychiatrie (Erwachsene)","BGI";"297 - stationsäquivalente Behandlung in der Erwachsenenpsychiatrie (29)","BGI";"30 - Kinder- und Jugendpsychiatrie","BGII";"307 - stationsäquivalente Behandlung in der Kinder- und Jugendpsychiatrie (30)","BGII";"31 - Psychosomatik","BGI";"","LEER";0,"Leer"},2,0)</f>
        <v>LEER</v>
      </c>
      <c r="AA1000" s="8" t="str">
        <f t="shared" si="141"/>
        <v>Stationen</v>
      </c>
    </row>
    <row r="1001" spans="2:27" ht="15" customHeight="1" x14ac:dyDescent="0.25">
      <c r="B1001" s="76" t="str">
        <f t="shared" si="134"/>
        <v>!!!</v>
      </c>
      <c r="C1001" s="310" t="str">
        <f>IF(LEN($E1001)&gt;0,VLOOKUP(TEXT($E1001,0),'Angaben Stationen'!$E$14:$V$215,17,0),"")</f>
        <v/>
      </c>
      <c r="D1001" s="254" t="str">
        <f>IF(LEN($E1001)&gt;0,VLOOKUP(TEXT($E1001,0),'Angaben Stationen'!$E$14:$V$215,18,0),"")</f>
        <v/>
      </c>
      <c r="E1001" s="344"/>
      <c r="F1001" s="256"/>
      <c r="G1001" s="256"/>
      <c r="H1001" s="307"/>
      <c r="I1001" s="183"/>
      <c r="R1001" s="8">
        <f t="shared" si="136"/>
        <v>0</v>
      </c>
      <c r="S1001" s="8">
        <f>VLOOKUP($D1001,{"29 - Psychiatrie (Erwachsene)",1;"30 - Kinder- und Jugendpsychiatrie",1;"297 - stationsäquivalente Behandlung in der Erwachsenenpsychiatrie (29)",1;"307 - stationsäquivalente Behandlung in der Kinder- und Jugendpsychiatrie (30)",1;"31 - Psychosomatik",1;"",0;0,0},2,0)</f>
        <v>0</v>
      </c>
      <c r="T1001" s="8">
        <f t="shared" si="142"/>
        <v>0</v>
      </c>
      <c r="U1001" s="8">
        <f t="shared" si="135"/>
        <v>0</v>
      </c>
      <c r="V1001" s="8">
        <f t="shared" si="137"/>
        <v>0</v>
      </c>
      <c r="W1001" s="8">
        <f t="shared" si="138"/>
        <v>0</v>
      </c>
      <c r="X1001" s="8">
        <f t="shared" si="139"/>
        <v>0</v>
      </c>
      <c r="Y1001" s="8" t="str">
        <f t="shared" si="140"/>
        <v/>
      </c>
      <c r="Z1001" s="8" t="str">
        <f>VLOOKUP($D1001,{"29 - Psychiatrie (Erwachsene)","BGI";"297 - stationsäquivalente Behandlung in der Erwachsenenpsychiatrie (29)","BGI";"30 - Kinder- und Jugendpsychiatrie","BGII";"307 - stationsäquivalente Behandlung in der Kinder- und Jugendpsychiatrie (30)","BGII";"31 - Psychosomatik","BGI";"","LEER";0,"Leer"},2,0)</f>
        <v>LEER</v>
      </c>
      <c r="AA1001" s="8" t="str">
        <f t="shared" si="141"/>
        <v>Stationen</v>
      </c>
    </row>
    <row r="1002" spans="2:27" ht="15" customHeight="1" x14ac:dyDescent="0.25">
      <c r="B1002" s="76" t="str">
        <f t="shared" si="134"/>
        <v>!!!</v>
      </c>
      <c r="C1002" s="310" t="str">
        <f>IF(LEN($E1002)&gt;0,VLOOKUP(TEXT($E1002,0),'Angaben Stationen'!$E$14:$V$215,17,0),"")</f>
        <v/>
      </c>
      <c r="D1002" s="254" t="str">
        <f>IF(LEN($E1002)&gt;0,VLOOKUP(TEXT($E1002,0),'Angaben Stationen'!$E$14:$V$215,18,0),"")</f>
        <v/>
      </c>
      <c r="E1002" s="344"/>
      <c r="F1002" s="256"/>
      <c r="G1002" s="256"/>
      <c r="H1002" s="307"/>
      <c r="I1002" s="183"/>
      <c r="R1002" s="8">
        <f t="shared" si="136"/>
        <v>0</v>
      </c>
      <c r="S1002" s="8">
        <f>VLOOKUP($D1002,{"29 - Psychiatrie (Erwachsene)",1;"30 - Kinder- und Jugendpsychiatrie",1;"297 - stationsäquivalente Behandlung in der Erwachsenenpsychiatrie (29)",1;"307 - stationsäquivalente Behandlung in der Kinder- und Jugendpsychiatrie (30)",1;"31 - Psychosomatik",1;"",0;0,0},2,0)</f>
        <v>0</v>
      </c>
      <c r="T1002" s="8">
        <f t="shared" si="142"/>
        <v>0</v>
      </c>
      <c r="U1002" s="8">
        <f t="shared" si="135"/>
        <v>0</v>
      </c>
      <c r="V1002" s="8">
        <f t="shared" si="137"/>
        <v>0</v>
      </c>
      <c r="W1002" s="8">
        <f t="shared" si="138"/>
        <v>0</v>
      </c>
      <c r="X1002" s="8">
        <f t="shared" si="139"/>
        <v>0</v>
      </c>
      <c r="Y1002" s="8" t="str">
        <f t="shared" si="140"/>
        <v/>
      </c>
      <c r="Z1002" s="8" t="str">
        <f>VLOOKUP($D1002,{"29 - Psychiatrie (Erwachsene)","BGI";"297 - stationsäquivalente Behandlung in der Erwachsenenpsychiatrie (29)","BGI";"30 - Kinder- und Jugendpsychiatrie","BGII";"307 - stationsäquivalente Behandlung in der Kinder- und Jugendpsychiatrie (30)","BGII";"31 - Psychosomatik","BGI";"","LEER";0,"Leer"},2,0)</f>
        <v>LEER</v>
      </c>
      <c r="AA1002" s="8" t="str">
        <f t="shared" si="141"/>
        <v>Stationen</v>
      </c>
    </row>
    <row r="1003" spans="2:27" ht="15" customHeight="1" x14ac:dyDescent="0.25">
      <c r="B1003" s="76" t="str">
        <f t="shared" si="134"/>
        <v>!!!</v>
      </c>
      <c r="C1003" s="310" t="str">
        <f>IF(LEN($E1003)&gt;0,VLOOKUP(TEXT($E1003,0),'Angaben Stationen'!$E$14:$V$215,17,0),"")</f>
        <v/>
      </c>
      <c r="D1003" s="254" t="str">
        <f>IF(LEN($E1003)&gt;0,VLOOKUP(TEXT($E1003,0),'Angaben Stationen'!$E$14:$V$215,18,0),"")</f>
        <v/>
      </c>
      <c r="E1003" s="344"/>
      <c r="F1003" s="256"/>
      <c r="G1003" s="256"/>
      <c r="H1003" s="307"/>
      <c r="I1003" s="183"/>
      <c r="R1003" s="8">
        <f t="shared" si="136"/>
        <v>0</v>
      </c>
      <c r="S1003" s="8">
        <f>VLOOKUP($D1003,{"29 - Psychiatrie (Erwachsene)",1;"30 - Kinder- und Jugendpsychiatrie",1;"297 - stationsäquivalente Behandlung in der Erwachsenenpsychiatrie (29)",1;"307 - stationsäquivalente Behandlung in der Kinder- und Jugendpsychiatrie (30)",1;"31 - Psychosomatik",1;"",0;0,0},2,0)</f>
        <v>0</v>
      </c>
      <c r="T1003" s="8">
        <f t="shared" si="142"/>
        <v>0</v>
      </c>
      <c r="U1003" s="8">
        <f t="shared" si="135"/>
        <v>0</v>
      </c>
      <c r="V1003" s="8">
        <f t="shared" si="137"/>
        <v>0</v>
      </c>
      <c r="W1003" s="8">
        <f t="shared" si="138"/>
        <v>0</v>
      </c>
      <c r="X1003" s="8">
        <f t="shared" si="139"/>
        <v>0</v>
      </c>
      <c r="Y1003" s="8" t="str">
        <f t="shared" si="140"/>
        <v/>
      </c>
      <c r="Z1003" s="8" t="str">
        <f>VLOOKUP($D1003,{"29 - Psychiatrie (Erwachsene)","BGI";"297 - stationsäquivalente Behandlung in der Erwachsenenpsychiatrie (29)","BGI";"30 - Kinder- und Jugendpsychiatrie","BGII";"307 - stationsäquivalente Behandlung in der Kinder- und Jugendpsychiatrie (30)","BGII";"31 - Psychosomatik","BGI";"","LEER";0,"Leer"},2,0)</f>
        <v>LEER</v>
      </c>
      <c r="AA1003" s="8" t="str">
        <f t="shared" si="141"/>
        <v>Stationen</v>
      </c>
    </row>
    <row r="1004" spans="2:27" ht="15" customHeight="1" x14ac:dyDescent="0.25">
      <c r="B1004" s="76" t="str">
        <f t="shared" si="134"/>
        <v>!!!</v>
      </c>
      <c r="C1004" s="310" t="str">
        <f>IF(LEN($E1004)&gt;0,VLOOKUP(TEXT($E1004,0),'Angaben Stationen'!$E$14:$V$215,17,0),"")</f>
        <v/>
      </c>
      <c r="D1004" s="254" t="str">
        <f>IF(LEN($E1004)&gt;0,VLOOKUP(TEXT($E1004,0),'Angaben Stationen'!$E$14:$V$215,18,0),"")</f>
        <v/>
      </c>
      <c r="E1004" s="344"/>
      <c r="F1004" s="256"/>
      <c r="G1004" s="256"/>
      <c r="H1004" s="307"/>
      <c r="I1004" s="183"/>
      <c r="R1004" s="8">
        <f t="shared" si="136"/>
        <v>0</v>
      </c>
      <c r="S1004" s="8">
        <f>VLOOKUP($D1004,{"29 - Psychiatrie (Erwachsene)",1;"30 - Kinder- und Jugendpsychiatrie",1;"297 - stationsäquivalente Behandlung in der Erwachsenenpsychiatrie (29)",1;"307 - stationsäquivalente Behandlung in der Kinder- und Jugendpsychiatrie (30)",1;"31 - Psychosomatik",1;"",0;0,0},2,0)</f>
        <v>0</v>
      </c>
      <c r="T1004" s="8">
        <f t="shared" si="142"/>
        <v>0</v>
      </c>
      <c r="U1004" s="8">
        <f t="shared" si="135"/>
        <v>0</v>
      </c>
      <c r="V1004" s="8">
        <f t="shared" si="137"/>
        <v>0</v>
      </c>
      <c r="W1004" s="8">
        <f t="shared" si="138"/>
        <v>0</v>
      </c>
      <c r="X1004" s="8">
        <f t="shared" si="139"/>
        <v>0</v>
      </c>
      <c r="Y1004" s="8" t="str">
        <f t="shared" si="140"/>
        <v/>
      </c>
      <c r="Z1004" s="8" t="str">
        <f>VLOOKUP($D1004,{"29 - Psychiatrie (Erwachsene)","BGI";"297 - stationsäquivalente Behandlung in der Erwachsenenpsychiatrie (29)","BGI";"30 - Kinder- und Jugendpsychiatrie","BGII";"307 - stationsäquivalente Behandlung in der Kinder- und Jugendpsychiatrie (30)","BGII";"31 - Psychosomatik","BGI";"","LEER";0,"Leer"},2,0)</f>
        <v>LEER</v>
      </c>
      <c r="AA1004" s="8" t="str">
        <f t="shared" si="141"/>
        <v>Stationen</v>
      </c>
    </row>
    <row r="1005" spans="2:27" ht="15" customHeight="1" x14ac:dyDescent="0.25">
      <c r="B1005" s="76" t="str">
        <f t="shared" si="134"/>
        <v>!!!</v>
      </c>
      <c r="C1005" s="310" t="str">
        <f>IF(LEN($E1005)&gt;0,VLOOKUP(TEXT($E1005,0),'Angaben Stationen'!$E$14:$V$215,17,0),"")</f>
        <v/>
      </c>
      <c r="D1005" s="254" t="str">
        <f>IF(LEN($E1005)&gt;0,VLOOKUP(TEXT($E1005,0),'Angaben Stationen'!$E$14:$V$215,18,0),"")</f>
        <v/>
      </c>
      <c r="E1005" s="344"/>
      <c r="F1005" s="256"/>
      <c r="G1005" s="256"/>
      <c r="H1005" s="307"/>
      <c r="I1005" s="183"/>
      <c r="R1005" s="8">
        <f t="shared" si="136"/>
        <v>0</v>
      </c>
      <c r="S1005" s="8">
        <f>VLOOKUP($D1005,{"29 - Psychiatrie (Erwachsene)",1;"30 - Kinder- und Jugendpsychiatrie",1;"297 - stationsäquivalente Behandlung in der Erwachsenenpsychiatrie (29)",1;"307 - stationsäquivalente Behandlung in der Kinder- und Jugendpsychiatrie (30)",1;"31 - Psychosomatik",1;"",0;0,0},2,0)</f>
        <v>0</v>
      </c>
      <c r="T1005" s="8">
        <f t="shared" si="142"/>
        <v>0</v>
      </c>
      <c r="U1005" s="8">
        <f t="shared" si="135"/>
        <v>0</v>
      </c>
      <c r="V1005" s="8">
        <f t="shared" si="137"/>
        <v>0</v>
      </c>
      <c r="W1005" s="8">
        <f t="shared" si="138"/>
        <v>0</v>
      </c>
      <c r="X1005" s="8">
        <f t="shared" si="139"/>
        <v>0</v>
      </c>
      <c r="Y1005" s="8" t="str">
        <f t="shared" si="140"/>
        <v/>
      </c>
      <c r="Z1005" s="8" t="str">
        <f>VLOOKUP($D1005,{"29 - Psychiatrie (Erwachsene)","BGI";"297 - stationsäquivalente Behandlung in der Erwachsenenpsychiatrie (29)","BGI";"30 - Kinder- und Jugendpsychiatrie","BGII";"307 - stationsäquivalente Behandlung in der Kinder- und Jugendpsychiatrie (30)","BGII";"31 - Psychosomatik","BGI";"","LEER";0,"Leer"},2,0)</f>
        <v>LEER</v>
      </c>
      <c r="AA1005" s="8" t="str">
        <f t="shared" si="141"/>
        <v>Stationen</v>
      </c>
    </row>
    <row r="1006" spans="2:27" ht="15" customHeight="1" x14ac:dyDescent="0.25">
      <c r="B1006" s="76" t="str">
        <f t="shared" si="134"/>
        <v>!!!</v>
      </c>
      <c r="C1006" s="310" t="str">
        <f>IF(LEN($E1006)&gt;0,VLOOKUP(TEXT($E1006,0),'Angaben Stationen'!$E$14:$V$215,17,0),"")</f>
        <v/>
      </c>
      <c r="D1006" s="254" t="str">
        <f>IF(LEN($E1006)&gt;0,VLOOKUP(TEXT($E1006,0),'Angaben Stationen'!$E$14:$V$215,18,0),"")</f>
        <v/>
      </c>
      <c r="E1006" s="344"/>
      <c r="F1006" s="256"/>
      <c r="G1006" s="256"/>
      <c r="H1006" s="307"/>
      <c r="I1006" s="183"/>
      <c r="R1006" s="8">
        <f t="shared" si="136"/>
        <v>0</v>
      </c>
      <c r="S1006" s="8">
        <f>VLOOKUP($D1006,{"29 - Psychiatrie (Erwachsene)",1;"30 - Kinder- und Jugendpsychiatrie",1;"297 - stationsäquivalente Behandlung in der Erwachsenenpsychiatrie (29)",1;"307 - stationsäquivalente Behandlung in der Kinder- und Jugendpsychiatrie (30)",1;"31 - Psychosomatik",1;"",0;0,0},2,0)</f>
        <v>0</v>
      </c>
      <c r="T1006" s="8">
        <f t="shared" si="142"/>
        <v>0</v>
      </c>
      <c r="U1006" s="8">
        <f t="shared" si="135"/>
        <v>0</v>
      </c>
      <c r="V1006" s="8">
        <f t="shared" si="137"/>
        <v>0</v>
      </c>
      <c r="W1006" s="8">
        <f t="shared" si="138"/>
        <v>0</v>
      </c>
      <c r="X1006" s="8">
        <f t="shared" si="139"/>
        <v>0</v>
      </c>
      <c r="Y1006" s="8" t="str">
        <f t="shared" si="140"/>
        <v/>
      </c>
      <c r="Z1006" s="8" t="str">
        <f>VLOOKUP($D1006,{"29 - Psychiatrie (Erwachsene)","BGI";"297 - stationsäquivalente Behandlung in der Erwachsenenpsychiatrie (29)","BGI";"30 - Kinder- und Jugendpsychiatrie","BGII";"307 - stationsäquivalente Behandlung in der Kinder- und Jugendpsychiatrie (30)","BGII";"31 - Psychosomatik","BGI";"","LEER";0,"Leer"},2,0)</f>
        <v>LEER</v>
      </c>
      <c r="AA1006" s="8" t="str">
        <f t="shared" si="141"/>
        <v>Stationen</v>
      </c>
    </row>
    <row r="1007" spans="2:27" ht="15" customHeight="1" x14ac:dyDescent="0.25">
      <c r="B1007" s="76" t="str">
        <f t="shared" si="134"/>
        <v>!!!</v>
      </c>
      <c r="C1007" s="310" t="str">
        <f>IF(LEN($E1007)&gt;0,VLOOKUP(TEXT($E1007,0),'Angaben Stationen'!$E$14:$V$215,17,0),"")</f>
        <v/>
      </c>
      <c r="D1007" s="254" t="str">
        <f>IF(LEN($E1007)&gt;0,VLOOKUP(TEXT($E1007,0),'Angaben Stationen'!$E$14:$V$215,18,0),"")</f>
        <v/>
      </c>
      <c r="E1007" s="344"/>
      <c r="F1007" s="256"/>
      <c r="G1007" s="256"/>
      <c r="H1007" s="307"/>
      <c r="I1007" s="183"/>
      <c r="R1007" s="8">
        <f t="shared" si="136"/>
        <v>0</v>
      </c>
      <c r="S1007" s="8">
        <f>VLOOKUP($D1007,{"29 - Psychiatrie (Erwachsene)",1;"30 - Kinder- und Jugendpsychiatrie",1;"297 - stationsäquivalente Behandlung in der Erwachsenenpsychiatrie (29)",1;"307 - stationsäquivalente Behandlung in der Kinder- und Jugendpsychiatrie (30)",1;"31 - Psychosomatik",1;"",0;0,0},2,0)</f>
        <v>0</v>
      </c>
      <c r="T1007" s="8">
        <f t="shared" si="142"/>
        <v>0</v>
      </c>
      <c r="U1007" s="8">
        <f t="shared" si="135"/>
        <v>0</v>
      </c>
      <c r="V1007" s="8">
        <f t="shared" si="137"/>
        <v>0</v>
      </c>
      <c r="W1007" s="8">
        <f t="shared" si="138"/>
        <v>0</v>
      </c>
      <c r="X1007" s="8">
        <f t="shared" si="139"/>
        <v>0</v>
      </c>
      <c r="Y1007" s="8" t="str">
        <f t="shared" si="140"/>
        <v/>
      </c>
      <c r="Z1007" s="8" t="str">
        <f>VLOOKUP($D1007,{"29 - Psychiatrie (Erwachsene)","BGI";"297 - stationsäquivalente Behandlung in der Erwachsenenpsychiatrie (29)","BGI";"30 - Kinder- und Jugendpsychiatrie","BGII";"307 - stationsäquivalente Behandlung in der Kinder- und Jugendpsychiatrie (30)","BGII";"31 - Psychosomatik","BGI";"","LEER";0,"Leer"},2,0)</f>
        <v>LEER</v>
      </c>
      <c r="AA1007" s="8" t="str">
        <f t="shared" si="141"/>
        <v>Stationen</v>
      </c>
    </row>
    <row r="1008" spans="2:27" ht="15" customHeight="1" x14ac:dyDescent="0.25">
      <c r="B1008" s="76" t="str">
        <f t="shared" si="134"/>
        <v>!!!</v>
      </c>
      <c r="C1008" s="310" t="str">
        <f>IF(LEN($E1008)&gt;0,VLOOKUP(TEXT($E1008,0),'Angaben Stationen'!$E$14:$V$215,17,0),"")</f>
        <v/>
      </c>
      <c r="D1008" s="254" t="str">
        <f>IF(LEN($E1008)&gt;0,VLOOKUP(TEXT($E1008,0),'Angaben Stationen'!$E$14:$V$215,18,0),"")</f>
        <v/>
      </c>
      <c r="E1008" s="344"/>
      <c r="F1008" s="256"/>
      <c r="G1008" s="256"/>
      <c r="H1008" s="307"/>
      <c r="I1008" s="183"/>
      <c r="R1008" s="8">
        <f t="shared" si="136"/>
        <v>0</v>
      </c>
      <c r="S1008" s="8">
        <f>VLOOKUP($D1008,{"29 - Psychiatrie (Erwachsene)",1;"30 - Kinder- und Jugendpsychiatrie",1;"297 - stationsäquivalente Behandlung in der Erwachsenenpsychiatrie (29)",1;"307 - stationsäquivalente Behandlung in der Kinder- und Jugendpsychiatrie (30)",1;"31 - Psychosomatik",1;"",0;0,0},2,0)</f>
        <v>0</v>
      </c>
      <c r="T1008" s="8">
        <f t="shared" si="142"/>
        <v>0</v>
      </c>
      <c r="U1008" s="8">
        <f t="shared" si="135"/>
        <v>0</v>
      </c>
      <c r="V1008" s="8">
        <f t="shared" si="137"/>
        <v>0</v>
      </c>
      <c r="W1008" s="8">
        <f t="shared" si="138"/>
        <v>0</v>
      </c>
      <c r="X1008" s="8">
        <f t="shared" si="139"/>
        <v>0</v>
      </c>
      <c r="Y1008" s="8" t="str">
        <f t="shared" si="140"/>
        <v/>
      </c>
      <c r="Z1008" s="8" t="str">
        <f>VLOOKUP($D1008,{"29 - Psychiatrie (Erwachsene)","BGI";"297 - stationsäquivalente Behandlung in der Erwachsenenpsychiatrie (29)","BGI";"30 - Kinder- und Jugendpsychiatrie","BGII";"307 - stationsäquivalente Behandlung in der Kinder- und Jugendpsychiatrie (30)","BGII";"31 - Psychosomatik","BGI";"","LEER";0,"Leer"},2,0)</f>
        <v>LEER</v>
      </c>
      <c r="AA1008" s="8" t="str">
        <f t="shared" si="141"/>
        <v>Stationen</v>
      </c>
    </row>
    <row r="1009" spans="2:27" ht="15" customHeight="1" x14ac:dyDescent="0.25">
      <c r="B1009" s="76" t="str">
        <f t="shared" si="134"/>
        <v>!!!</v>
      </c>
      <c r="C1009" s="310" t="str">
        <f>IF(LEN($E1009)&gt;0,VLOOKUP(TEXT($E1009,0),'Angaben Stationen'!$E$14:$V$215,17,0),"")</f>
        <v/>
      </c>
      <c r="D1009" s="254" t="str">
        <f>IF(LEN($E1009)&gt;0,VLOOKUP(TEXT($E1009,0),'Angaben Stationen'!$E$14:$V$215,18,0),"")</f>
        <v/>
      </c>
      <c r="E1009" s="344"/>
      <c r="F1009" s="256"/>
      <c r="G1009" s="256"/>
      <c r="H1009" s="307"/>
      <c r="I1009" s="183"/>
      <c r="R1009" s="8">
        <f t="shared" si="136"/>
        <v>0</v>
      </c>
      <c r="S1009" s="8">
        <f>VLOOKUP($D1009,{"29 - Psychiatrie (Erwachsene)",1;"30 - Kinder- und Jugendpsychiatrie",1;"297 - stationsäquivalente Behandlung in der Erwachsenenpsychiatrie (29)",1;"307 - stationsäquivalente Behandlung in der Kinder- und Jugendpsychiatrie (30)",1;"31 - Psychosomatik",1;"",0;0,0},2,0)</f>
        <v>0</v>
      </c>
      <c r="T1009" s="8">
        <f t="shared" si="142"/>
        <v>0</v>
      </c>
      <c r="U1009" s="8">
        <f t="shared" si="135"/>
        <v>0</v>
      </c>
      <c r="V1009" s="8">
        <f t="shared" si="137"/>
        <v>0</v>
      </c>
      <c r="W1009" s="8">
        <f t="shared" si="138"/>
        <v>0</v>
      </c>
      <c r="X1009" s="8">
        <f t="shared" si="139"/>
        <v>0</v>
      </c>
      <c r="Y1009" s="8" t="str">
        <f t="shared" si="140"/>
        <v/>
      </c>
      <c r="Z1009" s="8" t="str">
        <f>VLOOKUP($D1009,{"29 - Psychiatrie (Erwachsene)","BGI";"297 - stationsäquivalente Behandlung in der Erwachsenenpsychiatrie (29)","BGI";"30 - Kinder- und Jugendpsychiatrie","BGII";"307 - stationsäquivalente Behandlung in der Kinder- und Jugendpsychiatrie (30)","BGII";"31 - Psychosomatik","BGI";"","LEER";0,"Leer"},2,0)</f>
        <v>LEER</v>
      </c>
      <c r="AA1009" s="8" t="str">
        <f t="shared" si="141"/>
        <v>Stationen</v>
      </c>
    </row>
    <row r="1010" spans="2:27" ht="15" customHeight="1" x14ac:dyDescent="0.25">
      <c r="B1010" s="76" t="str">
        <f t="shared" si="134"/>
        <v>!!!</v>
      </c>
      <c r="C1010" s="310" t="str">
        <f>IF(LEN($E1010)&gt;0,VLOOKUP(TEXT($E1010,0),'Angaben Stationen'!$E$14:$V$215,17,0),"")</f>
        <v/>
      </c>
      <c r="D1010" s="254" t="str">
        <f>IF(LEN($E1010)&gt;0,VLOOKUP(TEXT($E1010,0),'Angaben Stationen'!$E$14:$V$215,18,0),"")</f>
        <v/>
      </c>
      <c r="E1010" s="344"/>
      <c r="F1010" s="256"/>
      <c r="G1010" s="256"/>
      <c r="H1010" s="307"/>
      <c r="I1010" s="183"/>
      <c r="R1010" s="8">
        <f t="shared" si="136"/>
        <v>0</v>
      </c>
      <c r="S1010" s="8">
        <f>VLOOKUP($D1010,{"29 - Psychiatrie (Erwachsene)",1;"30 - Kinder- und Jugendpsychiatrie",1;"297 - stationsäquivalente Behandlung in der Erwachsenenpsychiatrie (29)",1;"307 - stationsäquivalente Behandlung in der Kinder- und Jugendpsychiatrie (30)",1;"31 - Psychosomatik",1;"",0;0,0},2,0)</f>
        <v>0</v>
      </c>
      <c r="T1010" s="8">
        <f t="shared" si="142"/>
        <v>0</v>
      </c>
      <c r="U1010" s="8">
        <f t="shared" si="135"/>
        <v>0</v>
      </c>
      <c r="V1010" s="8">
        <f t="shared" si="137"/>
        <v>0</v>
      </c>
      <c r="W1010" s="8">
        <f t="shared" si="138"/>
        <v>0</v>
      </c>
      <c r="X1010" s="8">
        <f t="shared" si="139"/>
        <v>0</v>
      </c>
      <c r="Y1010" s="8" t="str">
        <f t="shared" si="140"/>
        <v/>
      </c>
      <c r="Z1010" s="8" t="str">
        <f>VLOOKUP($D1010,{"29 - Psychiatrie (Erwachsene)","BGI";"297 - stationsäquivalente Behandlung in der Erwachsenenpsychiatrie (29)","BGI";"30 - Kinder- und Jugendpsychiatrie","BGII";"307 - stationsäquivalente Behandlung in der Kinder- und Jugendpsychiatrie (30)","BGII";"31 - Psychosomatik","BGI";"","LEER";0,"Leer"},2,0)</f>
        <v>LEER</v>
      </c>
      <c r="AA1010" s="8" t="str">
        <f t="shared" si="141"/>
        <v>Stationen</v>
      </c>
    </row>
    <row r="1011" spans="2:27" ht="15" customHeight="1" x14ac:dyDescent="0.25">
      <c r="B1011" s="76" t="str">
        <f t="shared" si="134"/>
        <v>!!!</v>
      </c>
      <c r="C1011" s="310" t="str">
        <f>IF(LEN($E1011)&gt;0,VLOOKUP(TEXT($E1011,0),'Angaben Stationen'!$E$14:$V$215,17,0),"")</f>
        <v/>
      </c>
      <c r="D1011" s="254" t="str">
        <f>IF(LEN($E1011)&gt;0,VLOOKUP(TEXT($E1011,0),'Angaben Stationen'!$E$14:$V$215,18,0),"")</f>
        <v/>
      </c>
      <c r="E1011" s="344"/>
      <c r="F1011" s="256"/>
      <c r="G1011" s="256"/>
      <c r="H1011" s="307"/>
      <c r="I1011" s="183"/>
      <c r="R1011" s="8">
        <f t="shared" si="136"/>
        <v>0</v>
      </c>
      <c r="S1011" s="8">
        <f>VLOOKUP($D1011,{"29 - Psychiatrie (Erwachsene)",1;"30 - Kinder- und Jugendpsychiatrie",1;"297 - stationsäquivalente Behandlung in der Erwachsenenpsychiatrie (29)",1;"307 - stationsäquivalente Behandlung in der Kinder- und Jugendpsychiatrie (30)",1;"31 - Psychosomatik",1;"",0;0,0},2,0)</f>
        <v>0</v>
      </c>
      <c r="T1011" s="8">
        <f t="shared" si="142"/>
        <v>0</v>
      </c>
      <c r="U1011" s="8">
        <f t="shared" si="135"/>
        <v>0</v>
      </c>
      <c r="V1011" s="8">
        <f t="shared" si="137"/>
        <v>0</v>
      </c>
      <c r="W1011" s="8">
        <f t="shared" si="138"/>
        <v>0</v>
      </c>
      <c r="X1011" s="8">
        <f t="shared" si="139"/>
        <v>0</v>
      </c>
      <c r="Y1011" s="8" t="str">
        <f t="shared" si="140"/>
        <v/>
      </c>
      <c r="Z1011" s="8" t="str">
        <f>VLOOKUP($D1011,{"29 - Psychiatrie (Erwachsene)","BGI";"297 - stationsäquivalente Behandlung in der Erwachsenenpsychiatrie (29)","BGI";"30 - Kinder- und Jugendpsychiatrie","BGII";"307 - stationsäquivalente Behandlung in der Kinder- und Jugendpsychiatrie (30)","BGII";"31 - Psychosomatik","BGI";"","LEER";0,"Leer"},2,0)</f>
        <v>LEER</v>
      </c>
      <c r="AA1011" s="8" t="str">
        <f t="shared" si="141"/>
        <v>Stationen</v>
      </c>
    </row>
    <row r="1012" spans="2:27" ht="15" customHeight="1" x14ac:dyDescent="0.25">
      <c r="B1012" s="76" t="str">
        <f t="shared" si="134"/>
        <v>!!!</v>
      </c>
      <c r="C1012" s="310" t="str">
        <f>IF(LEN($E1012)&gt;0,VLOOKUP(TEXT($E1012,0),'Angaben Stationen'!$E$14:$V$215,17,0),"")</f>
        <v/>
      </c>
      <c r="D1012" s="254" t="str">
        <f>IF(LEN($E1012)&gt;0,VLOOKUP(TEXT($E1012,0),'Angaben Stationen'!$E$14:$V$215,18,0),"")</f>
        <v/>
      </c>
      <c r="E1012" s="344"/>
      <c r="F1012" s="256"/>
      <c r="G1012" s="256"/>
      <c r="H1012" s="307"/>
      <c r="I1012" s="183"/>
      <c r="R1012" s="8">
        <f t="shared" si="136"/>
        <v>0</v>
      </c>
      <c r="S1012" s="8">
        <f>VLOOKUP($D1012,{"29 - Psychiatrie (Erwachsene)",1;"30 - Kinder- und Jugendpsychiatrie",1;"297 - stationsäquivalente Behandlung in der Erwachsenenpsychiatrie (29)",1;"307 - stationsäquivalente Behandlung in der Kinder- und Jugendpsychiatrie (30)",1;"31 - Psychosomatik",1;"",0;0,0},2,0)</f>
        <v>0</v>
      </c>
      <c r="T1012" s="8">
        <f t="shared" si="142"/>
        <v>0</v>
      </c>
      <c r="U1012" s="8">
        <f t="shared" si="135"/>
        <v>0</v>
      </c>
      <c r="V1012" s="8">
        <f t="shared" si="137"/>
        <v>0</v>
      </c>
      <c r="W1012" s="8">
        <f t="shared" si="138"/>
        <v>0</v>
      </c>
      <c r="X1012" s="8">
        <f t="shared" si="139"/>
        <v>0</v>
      </c>
      <c r="Y1012" s="8" t="str">
        <f t="shared" si="140"/>
        <v/>
      </c>
      <c r="Z1012" s="8" t="str">
        <f>VLOOKUP($D1012,{"29 - Psychiatrie (Erwachsene)","BGI";"297 - stationsäquivalente Behandlung in der Erwachsenenpsychiatrie (29)","BGI";"30 - Kinder- und Jugendpsychiatrie","BGII";"307 - stationsäquivalente Behandlung in der Kinder- und Jugendpsychiatrie (30)","BGII";"31 - Psychosomatik","BGI";"","LEER";0,"Leer"},2,0)</f>
        <v>LEER</v>
      </c>
      <c r="AA1012" s="8" t="str">
        <f t="shared" si="141"/>
        <v>Stationen</v>
      </c>
    </row>
    <row r="1013" spans="2:27" ht="15" customHeight="1" x14ac:dyDescent="0.25">
      <c r="B1013" s="76" t="str">
        <f t="shared" si="134"/>
        <v>!!!</v>
      </c>
      <c r="C1013" s="310" t="str">
        <f>IF(LEN($E1013)&gt;0,VLOOKUP(TEXT($E1013,0),'Angaben Stationen'!$E$14:$V$215,17,0),"")</f>
        <v/>
      </c>
      <c r="D1013" s="254" t="str">
        <f>IF(LEN($E1013)&gt;0,VLOOKUP(TEXT($E1013,0),'Angaben Stationen'!$E$14:$V$215,18,0),"")</f>
        <v/>
      </c>
      <c r="E1013" s="344"/>
      <c r="F1013" s="256"/>
      <c r="G1013" s="256"/>
      <c r="H1013" s="307"/>
      <c r="I1013" s="183"/>
      <c r="R1013" s="8">
        <f t="shared" si="136"/>
        <v>0</v>
      </c>
      <c r="S1013" s="8">
        <f>VLOOKUP($D1013,{"29 - Psychiatrie (Erwachsene)",1;"30 - Kinder- und Jugendpsychiatrie",1;"297 - stationsäquivalente Behandlung in der Erwachsenenpsychiatrie (29)",1;"307 - stationsäquivalente Behandlung in der Kinder- und Jugendpsychiatrie (30)",1;"31 - Psychosomatik",1;"",0;0,0},2,0)</f>
        <v>0</v>
      </c>
      <c r="T1013" s="8">
        <f t="shared" si="142"/>
        <v>0</v>
      </c>
      <c r="U1013" s="8">
        <f t="shared" si="135"/>
        <v>0</v>
      </c>
      <c r="V1013" s="8">
        <f t="shared" si="137"/>
        <v>0</v>
      </c>
      <c r="W1013" s="8">
        <f t="shared" si="138"/>
        <v>0</v>
      </c>
      <c r="X1013" s="8">
        <f t="shared" si="139"/>
        <v>0</v>
      </c>
      <c r="Y1013" s="8" t="str">
        <f t="shared" si="140"/>
        <v/>
      </c>
      <c r="Z1013" s="8" t="str">
        <f>VLOOKUP($D1013,{"29 - Psychiatrie (Erwachsene)","BGI";"297 - stationsäquivalente Behandlung in der Erwachsenenpsychiatrie (29)","BGI";"30 - Kinder- und Jugendpsychiatrie","BGII";"307 - stationsäquivalente Behandlung in der Kinder- und Jugendpsychiatrie (30)","BGII";"31 - Psychosomatik","BGI";"","LEER";0,"Leer"},2,0)</f>
        <v>LEER</v>
      </c>
      <c r="AA1013" s="8" t="str">
        <f t="shared" si="141"/>
        <v>Stationen</v>
      </c>
    </row>
    <row r="1014" spans="2:27" ht="15" customHeight="1" x14ac:dyDescent="0.25">
      <c r="B1014" s="76" t="str">
        <f t="shared" si="134"/>
        <v>!!!</v>
      </c>
      <c r="C1014" s="310" t="str">
        <f>IF(LEN($E1014)&gt;0,VLOOKUP(TEXT($E1014,0),'Angaben Stationen'!$E$14:$V$215,17,0),"")</f>
        <v/>
      </c>
      <c r="D1014" s="254" t="str">
        <f>IF(LEN($E1014)&gt;0,VLOOKUP(TEXT($E1014,0),'Angaben Stationen'!$E$14:$V$215,18,0),"")</f>
        <v/>
      </c>
      <c r="E1014" s="344"/>
      <c r="F1014" s="256"/>
      <c r="G1014" s="256"/>
      <c r="H1014" s="307"/>
      <c r="I1014" s="183"/>
      <c r="R1014" s="8">
        <f t="shared" si="136"/>
        <v>0</v>
      </c>
      <c r="S1014" s="8">
        <f>VLOOKUP($D1014,{"29 - Psychiatrie (Erwachsene)",1;"30 - Kinder- und Jugendpsychiatrie",1;"297 - stationsäquivalente Behandlung in der Erwachsenenpsychiatrie (29)",1;"307 - stationsäquivalente Behandlung in der Kinder- und Jugendpsychiatrie (30)",1;"31 - Psychosomatik",1;"",0;0,0},2,0)</f>
        <v>0</v>
      </c>
      <c r="T1014" s="8">
        <f t="shared" si="142"/>
        <v>0</v>
      </c>
      <c r="U1014" s="8">
        <f t="shared" si="135"/>
        <v>0</v>
      </c>
      <c r="V1014" s="8">
        <f t="shared" si="137"/>
        <v>0</v>
      </c>
      <c r="W1014" s="8">
        <f t="shared" si="138"/>
        <v>0</v>
      </c>
      <c r="X1014" s="8">
        <f t="shared" si="139"/>
        <v>0</v>
      </c>
      <c r="Y1014" s="8" t="str">
        <f t="shared" si="140"/>
        <v/>
      </c>
      <c r="Z1014" s="8" t="str">
        <f>VLOOKUP($D1014,{"29 - Psychiatrie (Erwachsene)","BGI";"297 - stationsäquivalente Behandlung in der Erwachsenenpsychiatrie (29)","BGI";"30 - Kinder- und Jugendpsychiatrie","BGII";"307 - stationsäquivalente Behandlung in der Kinder- und Jugendpsychiatrie (30)","BGII";"31 - Psychosomatik","BGI";"","LEER";0,"Leer"},2,0)</f>
        <v>LEER</v>
      </c>
      <c r="AA1014" s="8" t="str">
        <f t="shared" si="141"/>
        <v>Stationen</v>
      </c>
    </row>
    <row r="1015" spans="2:27" ht="15" customHeight="1" x14ac:dyDescent="0.25">
      <c r="B1015" s="76" t="str">
        <f t="shared" si="134"/>
        <v>!!!</v>
      </c>
      <c r="C1015" s="310" t="str">
        <f>IF(LEN($E1015)&gt;0,VLOOKUP(TEXT($E1015,0),'Angaben Stationen'!$E$14:$V$215,17,0),"")</f>
        <v/>
      </c>
      <c r="D1015" s="254" t="str">
        <f>IF(LEN($E1015)&gt;0,VLOOKUP(TEXT($E1015,0),'Angaben Stationen'!$E$14:$V$215,18,0),"")</f>
        <v/>
      </c>
      <c r="E1015" s="344"/>
      <c r="F1015" s="256"/>
      <c r="G1015" s="256"/>
      <c r="H1015" s="307"/>
      <c r="I1015" s="183"/>
      <c r="R1015" s="8">
        <f t="shared" si="136"/>
        <v>0</v>
      </c>
      <c r="S1015" s="8">
        <f>VLOOKUP($D1015,{"29 - Psychiatrie (Erwachsene)",1;"30 - Kinder- und Jugendpsychiatrie",1;"297 - stationsäquivalente Behandlung in der Erwachsenenpsychiatrie (29)",1;"307 - stationsäquivalente Behandlung in der Kinder- und Jugendpsychiatrie (30)",1;"31 - Psychosomatik",1;"",0;0,0},2,0)</f>
        <v>0</v>
      </c>
      <c r="T1015" s="8">
        <f t="shared" si="142"/>
        <v>0</v>
      </c>
      <c r="U1015" s="8">
        <f t="shared" si="135"/>
        <v>0</v>
      </c>
      <c r="V1015" s="8">
        <f t="shared" si="137"/>
        <v>0</v>
      </c>
      <c r="W1015" s="8">
        <f t="shared" si="138"/>
        <v>0</v>
      </c>
      <c r="X1015" s="8">
        <f t="shared" si="139"/>
        <v>0</v>
      </c>
      <c r="Y1015" s="8" t="str">
        <f t="shared" si="140"/>
        <v/>
      </c>
      <c r="Z1015" s="8" t="str">
        <f>VLOOKUP($D1015,{"29 - Psychiatrie (Erwachsene)","BGI";"297 - stationsäquivalente Behandlung in der Erwachsenenpsychiatrie (29)","BGI";"30 - Kinder- und Jugendpsychiatrie","BGII";"307 - stationsäquivalente Behandlung in der Kinder- und Jugendpsychiatrie (30)","BGII";"31 - Psychosomatik","BGI";"","LEER";0,"Leer"},2,0)</f>
        <v>LEER</v>
      </c>
      <c r="AA1015" s="8" t="str">
        <f t="shared" si="141"/>
        <v>Stationen</v>
      </c>
    </row>
    <row r="1016" spans="2:27" ht="15" customHeight="1" x14ac:dyDescent="0.25">
      <c r="B1016" s="76" t="str">
        <f t="shared" si="134"/>
        <v>!!!</v>
      </c>
      <c r="C1016" s="310" t="str">
        <f>IF(LEN($E1016)&gt;0,VLOOKUP(TEXT($E1016,0),'Angaben Stationen'!$E$14:$V$215,17,0),"")</f>
        <v/>
      </c>
      <c r="D1016" s="254" t="str">
        <f>IF(LEN($E1016)&gt;0,VLOOKUP(TEXT($E1016,0),'Angaben Stationen'!$E$14:$V$215,18,0),"")</f>
        <v/>
      </c>
      <c r="E1016" s="344"/>
      <c r="F1016" s="256"/>
      <c r="G1016" s="256"/>
      <c r="H1016" s="307"/>
      <c r="I1016" s="183"/>
      <c r="R1016" s="8">
        <f t="shared" si="136"/>
        <v>0</v>
      </c>
      <c r="S1016" s="8">
        <f>VLOOKUP($D1016,{"29 - Psychiatrie (Erwachsene)",1;"30 - Kinder- und Jugendpsychiatrie",1;"297 - stationsäquivalente Behandlung in der Erwachsenenpsychiatrie (29)",1;"307 - stationsäquivalente Behandlung in der Kinder- und Jugendpsychiatrie (30)",1;"31 - Psychosomatik",1;"",0;0,0},2,0)</f>
        <v>0</v>
      </c>
      <c r="T1016" s="8">
        <f t="shared" si="142"/>
        <v>0</v>
      </c>
      <c r="U1016" s="8">
        <f t="shared" si="135"/>
        <v>0</v>
      </c>
      <c r="V1016" s="8">
        <f t="shared" si="137"/>
        <v>0</v>
      </c>
      <c r="W1016" s="8">
        <f t="shared" si="138"/>
        <v>0</v>
      </c>
      <c r="X1016" s="8">
        <f t="shared" si="139"/>
        <v>0</v>
      </c>
      <c r="Y1016" s="8" t="str">
        <f t="shared" si="140"/>
        <v/>
      </c>
      <c r="Z1016" s="8" t="str">
        <f>VLOOKUP($D1016,{"29 - Psychiatrie (Erwachsene)","BGI";"297 - stationsäquivalente Behandlung in der Erwachsenenpsychiatrie (29)","BGI";"30 - Kinder- und Jugendpsychiatrie","BGII";"307 - stationsäquivalente Behandlung in der Kinder- und Jugendpsychiatrie (30)","BGII";"31 - Psychosomatik","BGI";"","LEER";0,"Leer"},2,0)</f>
        <v>LEER</v>
      </c>
      <c r="AA1016" s="8" t="str">
        <f t="shared" si="141"/>
        <v>Stationen</v>
      </c>
    </row>
    <row r="1017" spans="2:27" ht="15" customHeight="1" x14ac:dyDescent="0.25">
      <c r="B1017" s="76" t="str">
        <f t="shared" si="134"/>
        <v>!!!</v>
      </c>
      <c r="C1017" s="310" t="str">
        <f>IF(LEN($E1017)&gt;0,VLOOKUP(TEXT($E1017,0),'Angaben Stationen'!$E$14:$V$215,17,0),"")</f>
        <v/>
      </c>
      <c r="D1017" s="254" t="str">
        <f>IF(LEN($E1017)&gt;0,VLOOKUP(TEXT($E1017,0),'Angaben Stationen'!$E$14:$V$215,18,0),"")</f>
        <v/>
      </c>
      <c r="E1017" s="344"/>
      <c r="F1017" s="256"/>
      <c r="G1017" s="256"/>
      <c r="H1017" s="307"/>
      <c r="I1017" s="183"/>
      <c r="R1017" s="8">
        <f t="shared" si="136"/>
        <v>0</v>
      </c>
      <c r="S1017" s="8">
        <f>VLOOKUP($D1017,{"29 - Psychiatrie (Erwachsene)",1;"30 - Kinder- und Jugendpsychiatrie",1;"297 - stationsäquivalente Behandlung in der Erwachsenenpsychiatrie (29)",1;"307 - stationsäquivalente Behandlung in der Kinder- und Jugendpsychiatrie (30)",1;"31 - Psychosomatik",1;"",0;0,0},2,0)</f>
        <v>0</v>
      </c>
      <c r="T1017" s="8">
        <f t="shared" si="142"/>
        <v>0</v>
      </c>
      <c r="U1017" s="8">
        <f t="shared" si="135"/>
        <v>0</v>
      </c>
      <c r="V1017" s="8">
        <f t="shared" si="137"/>
        <v>0</v>
      </c>
      <c r="W1017" s="8">
        <f t="shared" si="138"/>
        <v>0</v>
      </c>
      <c r="X1017" s="8">
        <f t="shared" si="139"/>
        <v>0</v>
      </c>
      <c r="Y1017" s="8" t="str">
        <f t="shared" si="140"/>
        <v/>
      </c>
      <c r="Z1017" s="8" t="str">
        <f>VLOOKUP($D1017,{"29 - Psychiatrie (Erwachsene)","BGI";"297 - stationsäquivalente Behandlung in der Erwachsenenpsychiatrie (29)","BGI";"30 - Kinder- und Jugendpsychiatrie","BGII";"307 - stationsäquivalente Behandlung in der Kinder- und Jugendpsychiatrie (30)","BGII";"31 - Psychosomatik","BGI";"","LEER";0,"Leer"},2,0)</f>
        <v>LEER</v>
      </c>
      <c r="AA1017" s="8" t="str">
        <f t="shared" si="141"/>
        <v>Stationen</v>
      </c>
    </row>
    <row r="1018" spans="2:27" ht="15" customHeight="1" x14ac:dyDescent="0.25">
      <c r="B1018" s="76" t="str">
        <f t="shared" si="134"/>
        <v>!!!</v>
      </c>
      <c r="C1018" s="310" t="str">
        <f>IF(LEN($E1018)&gt;0,VLOOKUP(TEXT($E1018,0),'Angaben Stationen'!$E$14:$V$215,17,0),"")</f>
        <v/>
      </c>
      <c r="D1018" s="254" t="str">
        <f>IF(LEN($E1018)&gt;0,VLOOKUP(TEXT($E1018,0),'Angaben Stationen'!$E$14:$V$215,18,0),"")</f>
        <v/>
      </c>
      <c r="E1018" s="344"/>
      <c r="F1018" s="256"/>
      <c r="G1018" s="256"/>
      <c r="H1018" s="307"/>
      <c r="I1018" s="183"/>
      <c r="R1018" s="8">
        <f t="shared" si="136"/>
        <v>0</v>
      </c>
      <c r="S1018" s="8">
        <f>VLOOKUP($D1018,{"29 - Psychiatrie (Erwachsene)",1;"30 - Kinder- und Jugendpsychiatrie",1;"297 - stationsäquivalente Behandlung in der Erwachsenenpsychiatrie (29)",1;"307 - stationsäquivalente Behandlung in der Kinder- und Jugendpsychiatrie (30)",1;"31 - Psychosomatik",1;"",0;0,0},2,0)</f>
        <v>0</v>
      </c>
      <c r="T1018" s="8">
        <f t="shared" si="142"/>
        <v>0</v>
      </c>
      <c r="U1018" s="8">
        <f t="shared" si="135"/>
        <v>0</v>
      </c>
      <c r="V1018" s="8">
        <f t="shared" si="137"/>
        <v>0</v>
      </c>
      <c r="W1018" s="8">
        <f t="shared" si="138"/>
        <v>0</v>
      </c>
      <c r="X1018" s="8">
        <f t="shared" si="139"/>
        <v>0</v>
      </c>
      <c r="Y1018" s="8" t="str">
        <f t="shared" si="140"/>
        <v/>
      </c>
      <c r="Z1018" s="8" t="str">
        <f>VLOOKUP($D1018,{"29 - Psychiatrie (Erwachsene)","BGI";"297 - stationsäquivalente Behandlung in der Erwachsenenpsychiatrie (29)","BGI";"30 - Kinder- und Jugendpsychiatrie","BGII";"307 - stationsäquivalente Behandlung in der Kinder- und Jugendpsychiatrie (30)","BGII";"31 - Psychosomatik","BGI";"","LEER";0,"Leer"},2,0)</f>
        <v>LEER</v>
      </c>
      <c r="AA1018" s="8" t="str">
        <f t="shared" si="141"/>
        <v>Stationen</v>
      </c>
    </row>
    <row r="1019" spans="2:27" ht="15" customHeight="1" x14ac:dyDescent="0.25">
      <c r="B1019" s="76" t="str">
        <f t="shared" si="134"/>
        <v>!!!</v>
      </c>
      <c r="C1019" s="310" t="str">
        <f>IF(LEN($E1019)&gt;0,VLOOKUP(TEXT($E1019,0),'Angaben Stationen'!$E$14:$V$215,17,0),"")</f>
        <v/>
      </c>
      <c r="D1019" s="254" t="str">
        <f>IF(LEN($E1019)&gt;0,VLOOKUP(TEXT($E1019,0),'Angaben Stationen'!$E$14:$V$215,18,0),"")</f>
        <v/>
      </c>
      <c r="E1019" s="344"/>
      <c r="F1019" s="256"/>
      <c r="G1019" s="256"/>
      <c r="H1019" s="307"/>
      <c r="I1019" s="183"/>
      <c r="R1019" s="8">
        <f t="shared" si="136"/>
        <v>0</v>
      </c>
      <c r="S1019" s="8">
        <f>VLOOKUP($D1019,{"29 - Psychiatrie (Erwachsene)",1;"30 - Kinder- und Jugendpsychiatrie",1;"297 - stationsäquivalente Behandlung in der Erwachsenenpsychiatrie (29)",1;"307 - stationsäquivalente Behandlung in der Kinder- und Jugendpsychiatrie (30)",1;"31 - Psychosomatik",1;"",0;0,0},2,0)</f>
        <v>0</v>
      </c>
      <c r="T1019" s="8">
        <f t="shared" si="142"/>
        <v>0</v>
      </c>
      <c r="U1019" s="8">
        <f t="shared" si="135"/>
        <v>0</v>
      </c>
      <c r="V1019" s="8">
        <f t="shared" si="137"/>
        <v>0</v>
      </c>
      <c r="W1019" s="8">
        <f t="shared" si="138"/>
        <v>0</v>
      </c>
      <c r="X1019" s="8">
        <f t="shared" si="139"/>
        <v>0</v>
      </c>
      <c r="Y1019" s="8" t="str">
        <f t="shared" si="140"/>
        <v/>
      </c>
      <c r="Z1019" s="8" t="str">
        <f>VLOOKUP($D1019,{"29 - Psychiatrie (Erwachsene)","BGI";"297 - stationsäquivalente Behandlung in der Erwachsenenpsychiatrie (29)","BGI";"30 - Kinder- und Jugendpsychiatrie","BGII";"307 - stationsäquivalente Behandlung in der Kinder- und Jugendpsychiatrie (30)","BGII";"31 - Psychosomatik","BGI";"","LEER";0,"Leer"},2,0)</f>
        <v>LEER</v>
      </c>
      <c r="AA1019" s="8" t="str">
        <f t="shared" si="141"/>
        <v>Stationen</v>
      </c>
    </row>
    <row r="1020" spans="2:27" ht="15" customHeight="1" x14ac:dyDescent="0.25">
      <c r="B1020" s="76" t="str">
        <f t="shared" si="134"/>
        <v>!!!</v>
      </c>
      <c r="C1020" s="310" t="str">
        <f>IF(LEN($E1020)&gt;0,VLOOKUP(TEXT($E1020,0),'Angaben Stationen'!$E$14:$V$215,17,0),"")</f>
        <v/>
      </c>
      <c r="D1020" s="254" t="str">
        <f>IF(LEN($E1020)&gt;0,VLOOKUP(TEXT($E1020,0),'Angaben Stationen'!$E$14:$V$215,18,0),"")</f>
        <v/>
      </c>
      <c r="E1020" s="344"/>
      <c r="F1020" s="256"/>
      <c r="G1020" s="256"/>
      <c r="H1020" s="307"/>
      <c r="I1020" s="183"/>
      <c r="R1020" s="8">
        <f t="shared" si="136"/>
        <v>0</v>
      </c>
      <c r="S1020" s="8">
        <f>VLOOKUP($D1020,{"29 - Psychiatrie (Erwachsene)",1;"30 - Kinder- und Jugendpsychiatrie",1;"297 - stationsäquivalente Behandlung in der Erwachsenenpsychiatrie (29)",1;"307 - stationsäquivalente Behandlung in der Kinder- und Jugendpsychiatrie (30)",1;"31 - Psychosomatik",1;"",0;0,0},2,0)</f>
        <v>0</v>
      </c>
      <c r="T1020" s="8">
        <f t="shared" si="142"/>
        <v>0</v>
      </c>
      <c r="U1020" s="8">
        <f t="shared" si="135"/>
        <v>0</v>
      </c>
      <c r="V1020" s="8">
        <f t="shared" si="137"/>
        <v>0</v>
      </c>
      <c r="W1020" s="8">
        <f t="shared" si="138"/>
        <v>0</v>
      </c>
      <c r="X1020" s="8">
        <f t="shared" si="139"/>
        <v>0</v>
      </c>
      <c r="Y1020" s="8" t="str">
        <f t="shared" si="140"/>
        <v/>
      </c>
      <c r="Z1020" s="8" t="str">
        <f>VLOOKUP($D1020,{"29 - Psychiatrie (Erwachsene)","BGI";"297 - stationsäquivalente Behandlung in der Erwachsenenpsychiatrie (29)","BGI";"30 - Kinder- und Jugendpsychiatrie","BGII";"307 - stationsäquivalente Behandlung in der Kinder- und Jugendpsychiatrie (30)","BGII";"31 - Psychosomatik","BGI";"","LEER";0,"Leer"},2,0)</f>
        <v>LEER</v>
      </c>
      <c r="AA1020" s="8" t="str">
        <f t="shared" si="141"/>
        <v>Stationen</v>
      </c>
    </row>
    <row r="1021" spans="2:27" ht="15" customHeight="1" x14ac:dyDescent="0.25">
      <c r="B1021" s="76" t="str">
        <f t="shared" ref="B1021:B1084" si="143">IF(SUM(S1021:X1021)&lt;6,"!!!","")</f>
        <v>!!!</v>
      </c>
      <c r="C1021" s="310" t="str">
        <f>IF(LEN($E1021)&gt;0,VLOOKUP(TEXT($E1021,0),'Angaben Stationen'!$E$14:$V$215,17,0),"")</f>
        <v/>
      </c>
      <c r="D1021" s="254" t="str">
        <f>IF(LEN($E1021)&gt;0,VLOOKUP(TEXT($E1021,0),'Angaben Stationen'!$E$14:$V$215,18,0),"")</f>
        <v/>
      </c>
      <c r="E1021" s="344"/>
      <c r="F1021" s="256"/>
      <c r="G1021" s="256"/>
      <c r="H1021" s="307"/>
      <c r="I1021" s="183"/>
      <c r="R1021" s="8">
        <f t="shared" si="136"/>
        <v>0</v>
      </c>
      <c r="S1021" s="8">
        <f>VLOOKUP($D1021,{"29 - Psychiatrie (Erwachsene)",1;"30 - Kinder- und Jugendpsychiatrie",1;"297 - stationsäquivalente Behandlung in der Erwachsenenpsychiatrie (29)",1;"307 - stationsäquivalente Behandlung in der Kinder- und Jugendpsychiatrie (30)",1;"31 - Psychosomatik",1;"",0;0,0},2,0)</f>
        <v>0</v>
      </c>
      <c r="T1021" s="8">
        <f t="shared" si="142"/>
        <v>0</v>
      </c>
      <c r="U1021" s="8">
        <f t="shared" ref="U1021:U1084" si="144">IF($E1021&lt;&gt;0,1,0)</f>
        <v>0</v>
      </c>
      <c r="V1021" s="8">
        <f t="shared" si="137"/>
        <v>0</v>
      </c>
      <c r="W1021" s="8">
        <f t="shared" si="138"/>
        <v>0</v>
      </c>
      <c r="X1021" s="8">
        <f t="shared" si="139"/>
        <v>0</v>
      </c>
      <c r="Y1021" s="8" t="str">
        <f t="shared" si="140"/>
        <v/>
      </c>
      <c r="Z1021" s="8" t="str">
        <f>VLOOKUP($D1021,{"29 - Psychiatrie (Erwachsene)","BGI";"297 - stationsäquivalente Behandlung in der Erwachsenenpsychiatrie (29)","BGI";"30 - Kinder- und Jugendpsychiatrie","BGII";"307 - stationsäquivalente Behandlung in der Kinder- und Jugendpsychiatrie (30)","BGII";"31 - Psychosomatik","BGI";"","LEER";0,"Leer"},2,0)</f>
        <v>LEER</v>
      </c>
      <c r="AA1021" s="8" t="str">
        <f t="shared" si="141"/>
        <v>Stationen</v>
      </c>
    </row>
    <row r="1022" spans="2:27" ht="15" customHeight="1" x14ac:dyDescent="0.25">
      <c r="B1022" s="76" t="str">
        <f t="shared" si="143"/>
        <v>!!!</v>
      </c>
      <c r="C1022" s="310" t="str">
        <f>IF(LEN($E1022)&gt;0,VLOOKUP(TEXT($E1022,0),'Angaben Stationen'!$E$14:$V$215,17,0),"")</f>
        <v/>
      </c>
      <c r="D1022" s="254" t="str">
        <f>IF(LEN($E1022)&gt;0,VLOOKUP(TEXT($E1022,0),'Angaben Stationen'!$E$14:$V$215,18,0),"")</f>
        <v/>
      </c>
      <c r="E1022" s="344"/>
      <c r="F1022" s="256"/>
      <c r="G1022" s="256"/>
      <c r="H1022" s="307"/>
      <c r="I1022" s="183"/>
      <c r="R1022" s="8">
        <f t="shared" si="136"/>
        <v>0</v>
      </c>
      <c r="S1022" s="8">
        <f>VLOOKUP($D1022,{"29 - Psychiatrie (Erwachsene)",1;"30 - Kinder- und Jugendpsychiatrie",1;"297 - stationsäquivalente Behandlung in der Erwachsenenpsychiatrie (29)",1;"307 - stationsäquivalente Behandlung in der Kinder- und Jugendpsychiatrie (30)",1;"31 - Psychosomatik",1;"",0;0,0},2,0)</f>
        <v>0</v>
      </c>
      <c r="T1022" s="8">
        <f t="shared" si="142"/>
        <v>0</v>
      </c>
      <c r="U1022" s="8">
        <f t="shared" si="144"/>
        <v>0</v>
      </c>
      <c r="V1022" s="8">
        <f t="shared" si="137"/>
        <v>0</v>
      </c>
      <c r="W1022" s="8">
        <f t="shared" si="138"/>
        <v>0</v>
      </c>
      <c r="X1022" s="8">
        <f t="shared" si="139"/>
        <v>0</v>
      </c>
      <c r="Y1022" s="8" t="str">
        <f t="shared" si="140"/>
        <v/>
      </c>
      <c r="Z1022" s="8" t="str">
        <f>VLOOKUP($D1022,{"29 - Psychiatrie (Erwachsene)","BGI";"297 - stationsäquivalente Behandlung in der Erwachsenenpsychiatrie (29)","BGI";"30 - Kinder- und Jugendpsychiatrie","BGII";"307 - stationsäquivalente Behandlung in der Kinder- und Jugendpsychiatrie (30)","BGII";"31 - Psychosomatik","BGI";"","LEER";0,"Leer"},2,0)</f>
        <v>LEER</v>
      </c>
      <c r="AA1022" s="8" t="str">
        <f t="shared" si="141"/>
        <v>Stationen</v>
      </c>
    </row>
    <row r="1023" spans="2:27" ht="15" customHeight="1" x14ac:dyDescent="0.25">
      <c r="B1023" s="76" t="str">
        <f t="shared" si="143"/>
        <v>!!!</v>
      </c>
      <c r="C1023" s="310" t="str">
        <f>IF(LEN($E1023)&gt;0,VLOOKUP(TEXT($E1023,0),'Angaben Stationen'!$E$14:$V$215,17,0),"")</f>
        <v/>
      </c>
      <c r="D1023" s="254" t="str">
        <f>IF(LEN($E1023)&gt;0,VLOOKUP(TEXT($E1023,0),'Angaben Stationen'!$E$14:$V$215,18,0),"")</f>
        <v/>
      </c>
      <c r="E1023" s="344"/>
      <c r="F1023" s="256"/>
      <c r="G1023" s="256"/>
      <c r="H1023" s="307"/>
      <c r="I1023" s="183"/>
      <c r="R1023" s="8">
        <f t="shared" si="136"/>
        <v>0</v>
      </c>
      <c r="S1023" s="8">
        <f>VLOOKUP($D1023,{"29 - Psychiatrie (Erwachsene)",1;"30 - Kinder- und Jugendpsychiatrie",1;"297 - stationsäquivalente Behandlung in der Erwachsenenpsychiatrie (29)",1;"307 - stationsäquivalente Behandlung in der Kinder- und Jugendpsychiatrie (30)",1;"31 - Psychosomatik",1;"",0;0,0},2,0)</f>
        <v>0</v>
      </c>
      <c r="T1023" s="8">
        <f t="shared" si="142"/>
        <v>0</v>
      </c>
      <c r="U1023" s="8">
        <f t="shared" si="144"/>
        <v>0</v>
      </c>
      <c r="V1023" s="8">
        <f t="shared" si="137"/>
        <v>0</v>
      </c>
      <c r="W1023" s="8">
        <f t="shared" si="138"/>
        <v>0</v>
      </c>
      <c r="X1023" s="8">
        <f t="shared" si="139"/>
        <v>0</v>
      </c>
      <c r="Y1023" s="8" t="str">
        <f t="shared" si="140"/>
        <v/>
      </c>
      <c r="Z1023" s="8" t="str">
        <f>VLOOKUP($D1023,{"29 - Psychiatrie (Erwachsene)","BGI";"297 - stationsäquivalente Behandlung in der Erwachsenenpsychiatrie (29)","BGI";"30 - Kinder- und Jugendpsychiatrie","BGII";"307 - stationsäquivalente Behandlung in der Kinder- und Jugendpsychiatrie (30)","BGII";"31 - Psychosomatik","BGI";"","LEER";0,"Leer"},2,0)</f>
        <v>LEER</v>
      </c>
      <c r="AA1023" s="8" t="str">
        <f t="shared" si="141"/>
        <v>Stationen</v>
      </c>
    </row>
    <row r="1024" spans="2:27" ht="15" customHeight="1" x14ac:dyDescent="0.25">
      <c r="B1024" s="76" t="str">
        <f t="shared" si="143"/>
        <v>!!!</v>
      </c>
      <c r="C1024" s="310" t="str">
        <f>IF(LEN($E1024)&gt;0,VLOOKUP(TEXT($E1024,0),'Angaben Stationen'!$E$14:$V$215,17,0),"")</f>
        <v/>
      </c>
      <c r="D1024" s="254" t="str">
        <f>IF(LEN($E1024)&gt;0,VLOOKUP(TEXT($E1024,0),'Angaben Stationen'!$E$14:$V$215,18,0),"")</f>
        <v/>
      </c>
      <c r="E1024" s="344"/>
      <c r="F1024" s="256"/>
      <c r="G1024" s="256"/>
      <c r="H1024" s="307"/>
      <c r="I1024" s="183"/>
      <c r="R1024" s="8">
        <f t="shared" si="136"/>
        <v>0</v>
      </c>
      <c r="S1024" s="8">
        <f>VLOOKUP($D1024,{"29 - Psychiatrie (Erwachsene)",1;"30 - Kinder- und Jugendpsychiatrie",1;"297 - stationsäquivalente Behandlung in der Erwachsenenpsychiatrie (29)",1;"307 - stationsäquivalente Behandlung in der Kinder- und Jugendpsychiatrie (30)",1;"31 - Psychosomatik",1;"",0;0,0},2,0)</f>
        <v>0</v>
      </c>
      <c r="T1024" s="8">
        <f t="shared" si="142"/>
        <v>0</v>
      </c>
      <c r="U1024" s="8">
        <f t="shared" si="144"/>
        <v>0</v>
      </c>
      <c r="V1024" s="8">
        <f t="shared" si="137"/>
        <v>0</v>
      </c>
      <c r="W1024" s="8">
        <f t="shared" si="138"/>
        <v>0</v>
      </c>
      <c r="X1024" s="8">
        <f t="shared" si="139"/>
        <v>0</v>
      </c>
      <c r="Y1024" s="8" t="str">
        <f t="shared" si="140"/>
        <v/>
      </c>
      <c r="Z1024" s="8" t="str">
        <f>VLOOKUP($D1024,{"29 - Psychiatrie (Erwachsene)","BGI";"297 - stationsäquivalente Behandlung in der Erwachsenenpsychiatrie (29)","BGI";"30 - Kinder- und Jugendpsychiatrie","BGII";"307 - stationsäquivalente Behandlung in der Kinder- und Jugendpsychiatrie (30)","BGII";"31 - Psychosomatik","BGI";"","LEER";0,"Leer"},2,0)</f>
        <v>LEER</v>
      </c>
      <c r="AA1024" s="8" t="str">
        <f t="shared" si="141"/>
        <v>Stationen</v>
      </c>
    </row>
    <row r="1025" spans="2:27" ht="15" customHeight="1" x14ac:dyDescent="0.25">
      <c r="B1025" s="76" t="str">
        <f t="shared" si="143"/>
        <v>!!!</v>
      </c>
      <c r="C1025" s="310" t="str">
        <f>IF(LEN($E1025)&gt;0,VLOOKUP(TEXT($E1025,0),'Angaben Stationen'!$E$14:$V$215,17,0),"")</f>
        <v/>
      </c>
      <c r="D1025" s="254" t="str">
        <f>IF(LEN($E1025)&gt;0,VLOOKUP(TEXT($E1025,0),'Angaben Stationen'!$E$14:$V$215,18,0),"")</f>
        <v/>
      </c>
      <c r="E1025" s="344"/>
      <c r="F1025" s="256"/>
      <c r="G1025" s="256"/>
      <c r="H1025" s="307"/>
      <c r="I1025" s="183"/>
      <c r="R1025" s="8">
        <f t="shared" si="136"/>
        <v>0</v>
      </c>
      <c r="S1025" s="8">
        <f>VLOOKUP($D1025,{"29 - Psychiatrie (Erwachsene)",1;"30 - Kinder- und Jugendpsychiatrie",1;"297 - stationsäquivalente Behandlung in der Erwachsenenpsychiatrie (29)",1;"307 - stationsäquivalente Behandlung in der Kinder- und Jugendpsychiatrie (30)",1;"31 - Psychosomatik",1;"",0;0,0},2,0)</f>
        <v>0</v>
      </c>
      <c r="T1025" s="8">
        <f t="shared" si="142"/>
        <v>0</v>
      </c>
      <c r="U1025" s="8">
        <f t="shared" si="144"/>
        <v>0</v>
      </c>
      <c r="V1025" s="8">
        <f t="shared" si="137"/>
        <v>0</v>
      </c>
      <c r="W1025" s="8">
        <f t="shared" si="138"/>
        <v>0</v>
      </c>
      <c r="X1025" s="8">
        <f t="shared" si="139"/>
        <v>0</v>
      </c>
      <c r="Y1025" s="8" t="str">
        <f t="shared" si="140"/>
        <v/>
      </c>
      <c r="Z1025" s="8" t="str">
        <f>VLOOKUP($D1025,{"29 - Psychiatrie (Erwachsene)","BGI";"297 - stationsäquivalente Behandlung in der Erwachsenenpsychiatrie (29)","BGI";"30 - Kinder- und Jugendpsychiatrie","BGII";"307 - stationsäquivalente Behandlung in der Kinder- und Jugendpsychiatrie (30)","BGII";"31 - Psychosomatik","BGI";"","LEER";0,"Leer"},2,0)</f>
        <v>LEER</v>
      </c>
      <c r="AA1025" s="8" t="str">
        <f t="shared" si="141"/>
        <v>Stationen</v>
      </c>
    </row>
    <row r="1026" spans="2:27" ht="15" customHeight="1" x14ac:dyDescent="0.25">
      <c r="B1026" s="76" t="str">
        <f t="shared" si="143"/>
        <v>!!!</v>
      </c>
      <c r="C1026" s="310" t="str">
        <f>IF(LEN($E1026)&gt;0,VLOOKUP(TEXT($E1026,0),'Angaben Stationen'!$E$14:$V$215,17,0),"")</f>
        <v/>
      </c>
      <c r="D1026" s="254" t="str">
        <f>IF(LEN($E1026)&gt;0,VLOOKUP(TEXT($E1026,0),'Angaben Stationen'!$E$14:$V$215,18,0),"")</f>
        <v/>
      </c>
      <c r="E1026" s="344"/>
      <c r="F1026" s="256"/>
      <c r="G1026" s="256"/>
      <c r="H1026" s="307"/>
      <c r="I1026" s="183"/>
      <c r="R1026" s="8">
        <f t="shared" si="136"/>
        <v>0</v>
      </c>
      <c r="S1026" s="8">
        <f>VLOOKUP($D1026,{"29 - Psychiatrie (Erwachsene)",1;"30 - Kinder- und Jugendpsychiatrie",1;"297 - stationsäquivalente Behandlung in der Erwachsenenpsychiatrie (29)",1;"307 - stationsäquivalente Behandlung in der Kinder- und Jugendpsychiatrie (30)",1;"31 - Psychosomatik",1;"",0;0,0},2,0)</f>
        <v>0</v>
      </c>
      <c r="T1026" s="8">
        <f t="shared" si="142"/>
        <v>0</v>
      </c>
      <c r="U1026" s="8">
        <f t="shared" si="144"/>
        <v>0</v>
      </c>
      <c r="V1026" s="8">
        <f t="shared" si="137"/>
        <v>0</v>
      </c>
      <c r="W1026" s="8">
        <f t="shared" si="138"/>
        <v>0</v>
      </c>
      <c r="X1026" s="8">
        <f t="shared" si="139"/>
        <v>0</v>
      </c>
      <c r="Y1026" s="8" t="str">
        <f t="shared" si="140"/>
        <v/>
      </c>
      <c r="Z1026" s="8" t="str">
        <f>VLOOKUP($D1026,{"29 - Psychiatrie (Erwachsene)","BGI";"297 - stationsäquivalente Behandlung in der Erwachsenenpsychiatrie (29)","BGI";"30 - Kinder- und Jugendpsychiatrie","BGII";"307 - stationsäquivalente Behandlung in der Kinder- und Jugendpsychiatrie (30)","BGII";"31 - Psychosomatik","BGI";"","LEER";0,"Leer"},2,0)</f>
        <v>LEER</v>
      </c>
      <c r="AA1026" s="8" t="str">
        <f t="shared" si="141"/>
        <v>Stationen</v>
      </c>
    </row>
    <row r="1027" spans="2:27" ht="15" customHeight="1" x14ac:dyDescent="0.25">
      <c r="B1027" s="76" t="str">
        <f t="shared" si="143"/>
        <v>!!!</v>
      </c>
      <c r="C1027" s="310" t="str">
        <f>IF(LEN($E1027)&gt;0,VLOOKUP(TEXT($E1027,0),'Angaben Stationen'!$E$14:$V$215,17,0),"")</f>
        <v/>
      </c>
      <c r="D1027" s="254" t="str">
        <f>IF(LEN($E1027)&gt;0,VLOOKUP(TEXT($E1027,0),'Angaben Stationen'!$E$14:$V$215,18,0),"")</f>
        <v/>
      </c>
      <c r="E1027" s="344"/>
      <c r="F1027" s="256"/>
      <c r="G1027" s="256"/>
      <c r="H1027" s="307"/>
      <c r="I1027" s="183"/>
      <c r="R1027" s="8">
        <f t="shared" si="136"/>
        <v>0</v>
      </c>
      <c r="S1027" s="8">
        <f>VLOOKUP($D1027,{"29 - Psychiatrie (Erwachsene)",1;"30 - Kinder- und Jugendpsychiatrie",1;"297 - stationsäquivalente Behandlung in der Erwachsenenpsychiatrie (29)",1;"307 - stationsäquivalente Behandlung in der Kinder- und Jugendpsychiatrie (30)",1;"31 - Psychosomatik",1;"",0;0,0},2,0)</f>
        <v>0</v>
      </c>
      <c r="T1027" s="8">
        <f t="shared" si="142"/>
        <v>0</v>
      </c>
      <c r="U1027" s="8">
        <f t="shared" si="144"/>
        <v>0</v>
      </c>
      <c r="V1027" s="8">
        <f t="shared" si="137"/>
        <v>0</v>
      </c>
      <c r="W1027" s="8">
        <f t="shared" si="138"/>
        <v>0</v>
      </c>
      <c r="X1027" s="8">
        <f t="shared" si="139"/>
        <v>0</v>
      </c>
      <c r="Y1027" s="8" t="str">
        <f t="shared" si="140"/>
        <v/>
      </c>
      <c r="Z1027" s="8" t="str">
        <f>VLOOKUP($D1027,{"29 - Psychiatrie (Erwachsene)","BGI";"297 - stationsäquivalente Behandlung in der Erwachsenenpsychiatrie (29)","BGI";"30 - Kinder- und Jugendpsychiatrie","BGII";"307 - stationsäquivalente Behandlung in der Kinder- und Jugendpsychiatrie (30)","BGII";"31 - Psychosomatik","BGI";"","LEER";0,"Leer"},2,0)</f>
        <v>LEER</v>
      </c>
      <c r="AA1027" s="8" t="str">
        <f t="shared" si="141"/>
        <v>Stationen</v>
      </c>
    </row>
    <row r="1028" spans="2:27" ht="15" customHeight="1" x14ac:dyDescent="0.25">
      <c r="B1028" s="76" t="str">
        <f t="shared" si="143"/>
        <v>!!!</v>
      </c>
      <c r="C1028" s="310" t="str">
        <f>IF(LEN($E1028)&gt;0,VLOOKUP(TEXT($E1028,0),'Angaben Stationen'!$E$14:$V$215,17,0),"")</f>
        <v/>
      </c>
      <c r="D1028" s="254" t="str">
        <f>IF(LEN($E1028)&gt;0,VLOOKUP(TEXT($E1028,0),'Angaben Stationen'!$E$14:$V$215,18,0),"")</f>
        <v/>
      </c>
      <c r="E1028" s="344"/>
      <c r="F1028" s="256"/>
      <c r="G1028" s="256"/>
      <c r="H1028" s="307"/>
      <c r="I1028" s="183"/>
      <c r="R1028" s="8">
        <f t="shared" si="136"/>
        <v>0</v>
      </c>
      <c r="S1028" s="8">
        <f>VLOOKUP($D1028,{"29 - Psychiatrie (Erwachsene)",1;"30 - Kinder- und Jugendpsychiatrie",1;"297 - stationsäquivalente Behandlung in der Erwachsenenpsychiatrie (29)",1;"307 - stationsäquivalente Behandlung in der Kinder- und Jugendpsychiatrie (30)",1;"31 - Psychosomatik",1;"",0;0,0},2,0)</f>
        <v>0</v>
      </c>
      <c r="T1028" s="8">
        <f t="shared" si="142"/>
        <v>0</v>
      </c>
      <c r="U1028" s="8">
        <f t="shared" si="144"/>
        <v>0</v>
      </c>
      <c r="V1028" s="8">
        <f t="shared" si="137"/>
        <v>0</v>
      </c>
      <c r="W1028" s="8">
        <f t="shared" si="138"/>
        <v>0</v>
      </c>
      <c r="X1028" s="8">
        <f t="shared" si="139"/>
        <v>0</v>
      </c>
      <c r="Y1028" s="8" t="str">
        <f t="shared" si="140"/>
        <v/>
      </c>
      <c r="Z1028" s="8" t="str">
        <f>VLOOKUP($D1028,{"29 - Psychiatrie (Erwachsene)","BGI";"297 - stationsäquivalente Behandlung in der Erwachsenenpsychiatrie (29)","BGI";"30 - Kinder- und Jugendpsychiatrie","BGII";"307 - stationsäquivalente Behandlung in der Kinder- und Jugendpsychiatrie (30)","BGII";"31 - Psychosomatik","BGI";"","LEER";0,"Leer"},2,0)</f>
        <v>LEER</v>
      </c>
      <c r="AA1028" s="8" t="str">
        <f t="shared" si="141"/>
        <v>Stationen</v>
      </c>
    </row>
    <row r="1029" spans="2:27" ht="15" customHeight="1" x14ac:dyDescent="0.25">
      <c r="B1029" s="76" t="str">
        <f t="shared" si="143"/>
        <v>!!!</v>
      </c>
      <c r="C1029" s="310" t="str">
        <f>IF(LEN($E1029)&gt;0,VLOOKUP(TEXT($E1029,0),'Angaben Stationen'!$E$14:$V$215,17,0),"")</f>
        <v/>
      </c>
      <c r="D1029" s="254" t="str">
        <f>IF(LEN($E1029)&gt;0,VLOOKUP(TEXT($E1029,0),'Angaben Stationen'!$E$14:$V$215,18,0),"")</f>
        <v/>
      </c>
      <c r="E1029" s="344"/>
      <c r="F1029" s="256"/>
      <c r="G1029" s="256"/>
      <c r="H1029" s="307"/>
      <c r="I1029" s="183"/>
      <c r="R1029" s="8">
        <f t="shared" si="136"/>
        <v>0</v>
      </c>
      <c r="S1029" s="8">
        <f>VLOOKUP($D1029,{"29 - Psychiatrie (Erwachsene)",1;"30 - Kinder- und Jugendpsychiatrie",1;"297 - stationsäquivalente Behandlung in der Erwachsenenpsychiatrie (29)",1;"307 - stationsäquivalente Behandlung in der Kinder- und Jugendpsychiatrie (30)",1;"31 - Psychosomatik",1;"",0;0,0},2,0)</f>
        <v>0</v>
      </c>
      <c r="T1029" s="8">
        <f t="shared" si="142"/>
        <v>0</v>
      </c>
      <c r="U1029" s="8">
        <f t="shared" si="144"/>
        <v>0</v>
      </c>
      <c r="V1029" s="8">
        <f t="shared" si="137"/>
        <v>0</v>
      </c>
      <c r="W1029" s="8">
        <f t="shared" si="138"/>
        <v>0</v>
      </c>
      <c r="X1029" s="8">
        <f t="shared" si="139"/>
        <v>0</v>
      </c>
      <c r="Y1029" s="8" t="str">
        <f t="shared" si="140"/>
        <v/>
      </c>
      <c r="Z1029" s="8" t="str">
        <f>VLOOKUP($D1029,{"29 - Psychiatrie (Erwachsene)","BGI";"297 - stationsäquivalente Behandlung in der Erwachsenenpsychiatrie (29)","BGI";"30 - Kinder- und Jugendpsychiatrie","BGII";"307 - stationsäquivalente Behandlung in der Kinder- und Jugendpsychiatrie (30)","BGII";"31 - Psychosomatik","BGI";"","LEER";0,"Leer"},2,0)</f>
        <v>LEER</v>
      </c>
      <c r="AA1029" s="8" t="str">
        <f t="shared" si="141"/>
        <v>Stationen</v>
      </c>
    </row>
    <row r="1030" spans="2:27" ht="15" customHeight="1" x14ac:dyDescent="0.25">
      <c r="B1030" s="76" t="str">
        <f t="shared" si="143"/>
        <v>!!!</v>
      </c>
      <c r="C1030" s="310" t="str">
        <f>IF(LEN($E1030)&gt;0,VLOOKUP(TEXT($E1030,0),'Angaben Stationen'!$E$14:$V$215,17,0),"")</f>
        <v/>
      </c>
      <c r="D1030" s="254" t="str">
        <f>IF(LEN($E1030)&gt;0,VLOOKUP(TEXT($E1030,0),'Angaben Stationen'!$E$14:$V$215,18,0),"")</f>
        <v/>
      </c>
      <c r="E1030" s="344"/>
      <c r="F1030" s="256"/>
      <c r="G1030" s="256"/>
      <c r="H1030" s="307"/>
      <c r="I1030" s="183"/>
      <c r="R1030" s="8">
        <f t="shared" si="136"/>
        <v>0</v>
      </c>
      <c r="S1030" s="8">
        <f>VLOOKUP($D1030,{"29 - Psychiatrie (Erwachsene)",1;"30 - Kinder- und Jugendpsychiatrie",1;"297 - stationsäquivalente Behandlung in der Erwachsenenpsychiatrie (29)",1;"307 - stationsäquivalente Behandlung in der Kinder- und Jugendpsychiatrie (30)",1;"31 - Psychosomatik",1;"",0;0,0},2,0)</f>
        <v>0</v>
      </c>
      <c r="T1030" s="8">
        <f t="shared" si="142"/>
        <v>0</v>
      </c>
      <c r="U1030" s="8">
        <f t="shared" si="144"/>
        <v>0</v>
      </c>
      <c r="V1030" s="8">
        <f t="shared" si="137"/>
        <v>0</v>
      </c>
      <c r="W1030" s="8">
        <f t="shared" si="138"/>
        <v>0</v>
      </c>
      <c r="X1030" s="8">
        <f t="shared" si="139"/>
        <v>0</v>
      </c>
      <c r="Y1030" s="8" t="str">
        <f t="shared" si="140"/>
        <v/>
      </c>
      <c r="Z1030" s="8" t="str">
        <f>VLOOKUP($D1030,{"29 - Psychiatrie (Erwachsene)","BGI";"297 - stationsäquivalente Behandlung in der Erwachsenenpsychiatrie (29)","BGI";"30 - Kinder- und Jugendpsychiatrie","BGII";"307 - stationsäquivalente Behandlung in der Kinder- und Jugendpsychiatrie (30)","BGII";"31 - Psychosomatik","BGI";"","LEER";0,"Leer"},2,0)</f>
        <v>LEER</v>
      </c>
      <c r="AA1030" s="8" t="str">
        <f t="shared" si="141"/>
        <v>Stationen</v>
      </c>
    </row>
    <row r="1031" spans="2:27" ht="15" customHeight="1" x14ac:dyDescent="0.25">
      <c r="B1031" s="76" t="str">
        <f t="shared" si="143"/>
        <v>!!!</v>
      </c>
      <c r="C1031" s="310" t="str">
        <f>IF(LEN($E1031)&gt;0,VLOOKUP(TEXT($E1031,0),'Angaben Stationen'!$E$14:$V$215,17,0),"")</f>
        <v/>
      </c>
      <c r="D1031" s="254" t="str">
        <f>IF(LEN($E1031)&gt;0,VLOOKUP(TEXT($E1031,0),'Angaben Stationen'!$E$14:$V$215,18,0),"")</f>
        <v/>
      </c>
      <c r="E1031" s="344"/>
      <c r="F1031" s="256"/>
      <c r="G1031" s="256"/>
      <c r="H1031" s="307"/>
      <c r="I1031" s="183"/>
      <c r="R1031" s="8">
        <f t="shared" si="136"/>
        <v>0</v>
      </c>
      <c r="S1031" s="8">
        <f>VLOOKUP($D1031,{"29 - Psychiatrie (Erwachsene)",1;"30 - Kinder- und Jugendpsychiatrie",1;"297 - stationsäquivalente Behandlung in der Erwachsenenpsychiatrie (29)",1;"307 - stationsäquivalente Behandlung in der Kinder- und Jugendpsychiatrie (30)",1;"31 - Psychosomatik",1;"",0;0,0},2,0)</f>
        <v>0</v>
      </c>
      <c r="T1031" s="8">
        <f t="shared" si="142"/>
        <v>0</v>
      </c>
      <c r="U1031" s="8">
        <f t="shared" si="144"/>
        <v>0</v>
      </c>
      <c r="V1031" s="8">
        <f t="shared" si="137"/>
        <v>0</v>
      </c>
      <c r="W1031" s="8">
        <f t="shared" si="138"/>
        <v>0</v>
      </c>
      <c r="X1031" s="8">
        <f t="shared" si="139"/>
        <v>0</v>
      </c>
      <c r="Y1031" s="8" t="str">
        <f t="shared" si="140"/>
        <v/>
      </c>
      <c r="Z1031" s="8" t="str">
        <f>VLOOKUP($D1031,{"29 - Psychiatrie (Erwachsene)","BGI";"297 - stationsäquivalente Behandlung in der Erwachsenenpsychiatrie (29)","BGI";"30 - Kinder- und Jugendpsychiatrie","BGII";"307 - stationsäquivalente Behandlung in der Kinder- und Jugendpsychiatrie (30)","BGII";"31 - Psychosomatik","BGI";"","LEER";0,"Leer"},2,0)</f>
        <v>LEER</v>
      </c>
      <c r="AA1031" s="8" t="str">
        <f t="shared" si="141"/>
        <v>Stationen</v>
      </c>
    </row>
    <row r="1032" spans="2:27" ht="15" customHeight="1" x14ac:dyDescent="0.25">
      <c r="B1032" s="76" t="str">
        <f t="shared" si="143"/>
        <v>!!!</v>
      </c>
      <c r="C1032" s="310" t="str">
        <f>IF(LEN($E1032)&gt;0,VLOOKUP(TEXT($E1032,0),'Angaben Stationen'!$E$14:$V$215,17,0),"")</f>
        <v/>
      </c>
      <c r="D1032" s="254" t="str">
        <f>IF(LEN($E1032)&gt;0,VLOOKUP(TEXT($E1032,0),'Angaben Stationen'!$E$14:$V$215,18,0),"")</f>
        <v/>
      </c>
      <c r="E1032" s="344"/>
      <c r="F1032" s="256"/>
      <c r="G1032" s="256"/>
      <c r="H1032" s="307"/>
      <c r="I1032" s="183"/>
      <c r="R1032" s="8">
        <f t="shared" si="136"/>
        <v>0</v>
      </c>
      <c r="S1032" s="8">
        <f>VLOOKUP($D1032,{"29 - Psychiatrie (Erwachsene)",1;"30 - Kinder- und Jugendpsychiatrie",1;"297 - stationsäquivalente Behandlung in der Erwachsenenpsychiatrie (29)",1;"307 - stationsäquivalente Behandlung in der Kinder- und Jugendpsychiatrie (30)",1;"31 - Psychosomatik",1;"",0;0,0},2,0)</f>
        <v>0</v>
      </c>
      <c r="T1032" s="8">
        <f t="shared" si="142"/>
        <v>0</v>
      </c>
      <c r="U1032" s="8">
        <f t="shared" si="144"/>
        <v>0</v>
      </c>
      <c r="V1032" s="8">
        <f t="shared" si="137"/>
        <v>0</v>
      </c>
      <c r="W1032" s="8">
        <f t="shared" si="138"/>
        <v>0</v>
      </c>
      <c r="X1032" s="8">
        <f t="shared" si="139"/>
        <v>0</v>
      </c>
      <c r="Y1032" s="8" t="str">
        <f t="shared" si="140"/>
        <v/>
      </c>
      <c r="Z1032" s="8" t="str">
        <f>VLOOKUP($D1032,{"29 - Psychiatrie (Erwachsene)","BGI";"297 - stationsäquivalente Behandlung in der Erwachsenenpsychiatrie (29)","BGI";"30 - Kinder- und Jugendpsychiatrie","BGII";"307 - stationsäquivalente Behandlung in der Kinder- und Jugendpsychiatrie (30)","BGII";"31 - Psychosomatik","BGI";"","LEER";0,"Leer"},2,0)</f>
        <v>LEER</v>
      </c>
      <c r="AA1032" s="8" t="str">
        <f t="shared" si="141"/>
        <v>Stationen</v>
      </c>
    </row>
    <row r="1033" spans="2:27" ht="15" customHeight="1" x14ac:dyDescent="0.25">
      <c r="B1033" s="76" t="str">
        <f t="shared" si="143"/>
        <v>!!!</v>
      </c>
      <c r="C1033" s="310" t="str">
        <f>IF(LEN($E1033)&gt;0,VLOOKUP(TEXT($E1033,0),'Angaben Stationen'!$E$14:$V$215,17,0),"")</f>
        <v/>
      </c>
      <c r="D1033" s="254" t="str">
        <f>IF(LEN($E1033)&gt;0,VLOOKUP(TEXT($E1033,0),'Angaben Stationen'!$E$14:$V$215,18,0),"")</f>
        <v/>
      </c>
      <c r="E1033" s="344"/>
      <c r="F1033" s="256"/>
      <c r="G1033" s="256"/>
      <c r="H1033" s="307"/>
      <c r="I1033" s="183"/>
      <c r="R1033" s="8">
        <f t="shared" si="136"/>
        <v>0</v>
      </c>
      <c r="S1033" s="8">
        <f>VLOOKUP($D1033,{"29 - Psychiatrie (Erwachsene)",1;"30 - Kinder- und Jugendpsychiatrie",1;"297 - stationsäquivalente Behandlung in der Erwachsenenpsychiatrie (29)",1;"307 - stationsäquivalente Behandlung in der Kinder- und Jugendpsychiatrie (30)",1;"31 - Psychosomatik",1;"",0;0,0},2,0)</f>
        <v>0</v>
      </c>
      <c r="T1033" s="8">
        <f t="shared" si="142"/>
        <v>0</v>
      </c>
      <c r="U1033" s="8">
        <f t="shared" si="144"/>
        <v>0</v>
      </c>
      <c r="V1033" s="8">
        <f t="shared" si="137"/>
        <v>0</v>
      </c>
      <c r="W1033" s="8">
        <f t="shared" si="138"/>
        <v>0</v>
      </c>
      <c r="X1033" s="8">
        <f t="shared" si="139"/>
        <v>0</v>
      </c>
      <c r="Y1033" s="8" t="str">
        <f t="shared" si="140"/>
        <v/>
      </c>
      <c r="Z1033" s="8" t="str">
        <f>VLOOKUP($D1033,{"29 - Psychiatrie (Erwachsene)","BGI";"297 - stationsäquivalente Behandlung in der Erwachsenenpsychiatrie (29)","BGI";"30 - Kinder- und Jugendpsychiatrie","BGII";"307 - stationsäquivalente Behandlung in der Kinder- und Jugendpsychiatrie (30)","BGII";"31 - Psychosomatik","BGI";"","LEER";0,"Leer"},2,0)</f>
        <v>LEER</v>
      </c>
      <c r="AA1033" s="8" t="str">
        <f t="shared" si="141"/>
        <v>Stationen</v>
      </c>
    </row>
    <row r="1034" spans="2:27" ht="15" customHeight="1" x14ac:dyDescent="0.25">
      <c r="B1034" s="76" t="str">
        <f t="shared" si="143"/>
        <v>!!!</v>
      </c>
      <c r="C1034" s="310" t="str">
        <f>IF(LEN($E1034)&gt;0,VLOOKUP(TEXT($E1034,0),'Angaben Stationen'!$E$14:$V$215,17,0),"")</f>
        <v/>
      </c>
      <c r="D1034" s="254" t="str">
        <f>IF(LEN($E1034)&gt;0,VLOOKUP(TEXT($E1034,0),'Angaben Stationen'!$E$14:$V$215,18,0),"")</f>
        <v/>
      </c>
      <c r="E1034" s="344"/>
      <c r="F1034" s="256"/>
      <c r="G1034" s="256"/>
      <c r="H1034" s="307"/>
      <c r="I1034" s="183"/>
      <c r="R1034" s="8">
        <f t="shared" si="136"/>
        <v>0</v>
      </c>
      <c r="S1034" s="8">
        <f>VLOOKUP($D1034,{"29 - Psychiatrie (Erwachsene)",1;"30 - Kinder- und Jugendpsychiatrie",1;"297 - stationsäquivalente Behandlung in der Erwachsenenpsychiatrie (29)",1;"307 - stationsäquivalente Behandlung in der Kinder- und Jugendpsychiatrie (30)",1;"31 - Psychosomatik",1;"",0;0,0},2,0)</f>
        <v>0</v>
      </c>
      <c r="T1034" s="8">
        <f t="shared" si="142"/>
        <v>0</v>
      </c>
      <c r="U1034" s="8">
        <f t="shared" si="144"/>
        <v>0</v>
      </c>
      <c r="V1034" s="8">
        <f t="shared" si="137"/>
        <v>0</v>
      </c>
      <c r="W1034" s="8">
        <f t="shared" si="138"/>
        <v>0</v>
      </c>
      <c r="X1034" s="8">
        <f t="shared" si="139"/>
        <v>0</v>
      </c>
      <c r="Y1034" s="8" t="str">
        <f t="shared" si="140"/>
        <v/>
      </c>
      <c r="Z1034" s="8" t="str">
        <f>VLOOKUP($D1034,{"29 - Psychiatrie (Erwachsene)","BGI";"297 - stationsäquivalente Behandlung in der Erwachsenenpsychiatrie (29)","BGI";"30 - Kinder- und Jugendpsychiatrie","BGII";"307 - stationsäquivalente Behandlung in der Kinder- und Jugendpsychiatrie (30)","BGII";"31 - Psychosomatik","BGI";"","LEER";0,"Leer"},2,0)</f>
        <v>LEER</v>
      </c>
      <c r="AA1034" s="8" t="str">
        <f t="shared" si="141"/>
        <v>Stationen</v>
      </c>
    </row>
    <row r="1035" spans="2:27" ht="15" customHeight="1" x14ac:dyDescent="0.25">
      <c r="B1035" s="76" t="str">
        <f t="shared" si="143"/>
        <v>!!!</v>
      </c>
      <c r="C1035" s="310" t="str">
        <f>IF(LEN($E1035)&gt;0,VLOOKUP(TEXT($E1035,0),'Angaben Stationen'!$E$14:$V$215,17,0),"")</f>
        <v/>
      </c>
      <c r="D1035" s="254" t="str">
        <f>IF(LEN($E1035)&gt;0,VLOOKUP(TEXT($E1035,0),'Angaben Stationen'!$E$14:$V$215,18,0),"")</f>
        <v/>
      </c>
      <c r="E1035" s="344"/>
      <c r="F1035" s="256"/>
      <c r="G1035" s="256"/>
      <c r="H1035" s="307"/>
      <c r="I1035" s="183"/>
      <c r="R1035" s="8">
        <f t="shared" si="136"/>
        <v>0</v>
      </c>
      <c r="S1035" s="8">
        <f>VLOOKUP($D1035,{"29 - Psychiatrie (Erwachsene)",1;"30 - Kinder- und Jugendpsychiatrie",1;"297 - stationsäquivalente Behandlung in der Erwachsenenpsychiatrie (29)",1;"307 - stationsäquivalente Behandlung in der Kinder- und Jugendpsychiatrie (30)",1;"31 - Psychosomatik",1;"",0;0,0},2,0)</f>
        <v>0</v>
      </c>
      <c r="T1035" s="8">
        <f t="shared" si="142"/>
        <v>0</v>
      </c>
      <c r="U1035" s="8">
        <f t="shared" si="144"/>
        <v>0</v>
      </c>
      <c r="V1035" s="8">
        <f t="shared" si="137"/>
        <v>0</v>
      </c>
      <c r="W1035" s="8">
        <f t="shared" si="138"/>
        <v>0</v>
      </c>
      <c r="X1035" s="8">
        <f t="shared" si="139"/>
        <v>0</v>
      </c>
      <c r="Y1035" s="8" t="str">
        <f t="shared" si="140"/>
        <v/>
      </c>
      <c r="Z1035" s="8" t="str">
        <f>VLOOKUP($D1035,{"29 - Psychiatrie (Erwachsene)","BGI";"297 - stationsäquivalente Behandlung in der Erwachsenenpsychiatrie (29)","BGI";"30 - Kinder- und Jugendpsychiatrie","BGII";"307 - stationsäquivalente Behandlung in der Kinder- und Jugendpsychiatrie (30)","BGII";"31 - Psychosomatik","BGI";"","LEER";0,"Leer"},2,0)</f>
        <v>LEER</v>
      </c>
      <c r="AA1035" s="8" t="str">
        <f t="shared" si="141"/>
        <v>Stationen</v>
      </c>
    </row>
    <row r="1036" spans="2:27" ht="15" customHeight="1" x14ac:dyDescent="0.25">
      <c r="B1036" s="76" t="str">
        <f t="shared" si="143"/>
        <v>!!!</v>
      </c>
      <c r="C1036" s="310" t="str">
        <f>IF(LEN($E1036)&gt;0,VLOOKUP(TEXT($E1036,0),'Angaben Stationen'!$E$14:$V$215,17,0),"")</f>
        <v/>
      </c>
      <c r="D1036" s="254" t="str">
        <f>IF(LEN($E1036)&gt;0,VLOOKUP(TEXT($E1036,0),'Angaben Stationen'!$E$14:$V$215,18,0),"")</f>
        <v/>
      </c>
      <c r="E1036" s="344"/>
      <c r="F1036" s="256"/>
      <c r="G1036" s="256"/>
      <c r="H1036" s="307"/>
      <c r="I1036" s="183"/>
      <c r="R1036" s="8">
        <f t="shared" si="136"/>
        <v>0</v>
      </c>
      <c r="S1036" s="8">
        <f>VLOOKUP($D1036,{"29 - Psychiatrie (Erwachsene)",1;"30 - Kinder- und Jugendpsychiatrie",1;"297 - stationsäquivalente Behandlung in der Erwachsenenpsychiatrie (29)",1;"307 - stationsäquivalente Behandlung in der Kinder- und Jugendpsychiatrie (30)",1;"31 - Psychosomatik",1;"",0;0,0},2,0)</f>
        <v>0</v>
      </c>
      <c r="T1036" s="8">
        <f t="shared" si="142"/>
        <v>0</v>
      </c>
      <c r="U1036" s="8">
        <f t="shared" si="144"/>
        <v>0</v>
      </c>
      <c r="V1036" s="8">
        <f t="shared" si="137"/>
        <v>0</v>
      </c>
      <c r="W1036" s="8">
        <f t="shared" si="138"/>
        <v>0</v>
      </c>
      <c r="X1036" s="8">
        <f t="shared" si="139"/>
        <v>0</v>
      </c>
      <c r="Y1036" s="8" t="str">
        <f t="shared" si="140"/>
        <v/>
      </c>
      <c r="Z1036" s="8" t="str">
        <f>VLOOKUP($D1036,{"29 - Psychiatrie (Erwachsene)","BGI";"297 - stationsäquivalente Behandlung in der Erwachsenenpsychiatrie (29)","BGI";"30 - Kinder- und Jugendpsychiatrie","BGII";"307 - stationsäquivalente Behandlung in der Kinder- und Jugendpsychiatrie (30)","BGII";"31 - Psychosomatik","BGI";"","LEER";0,"Leer"},2,0)</f>
        <v>LEER</v>
      </c>
      <c r="AA1036" s="8" t="str">
        <f t="shared" si="141"/>
        <v>Stationen</v>
      </c>
    </row>
    <row r="1037" spans="2:27" ht="15" customHeight="1" x14ac:dyDescent="0.25">
      <c r="B1037" s="76" t="str">
        <f t="shared" si="143"/>
        <v>!!!</v>
      </c>
      <c r="C1037" s="310" t="str">
        <f>IF(LEN($E1037)&gt;0,VLOOKUP(TEXT($E1037,0),'Angaben Stationen'!$E$14:$V$215,17,0),"")</f>
        <v/>
      </c>
      <c r="D1037" s="254" t="str">
        <f>IF(LEN($E1037)&gt;0,VLOOKUP(TEXT($E1037,0),'Angaben Stationen'!$E$14:$V$215,18,0),"")</f>
        <v/>
      </c>
      <c r="E1037" s="344"/>
      <c r="F1037" s="256"/>
      <c r="G1037" s="256"/>
      <c r="H1037" s="307"/>
      <c r="I1037" s="183"/>
      <c r="R1037" s="8">
        <f t="shared" si="136"/>
        <v>0</v>
      </c>
      <c r="S1037" s="8">
        <f>VLOOKUP($D1037,{"29 - Psychiatrie (Erwachsene)",1;"30 - Kinder- und Jugendpsychiatrie",1;"297 - stationsäquivalente Behandlung in der Erwachsenenpsychiatrie (29)",1;"307 - stationsäquivalente Behandlung in der Kinder- und Jugendpsychiatrie (30)",1;"31 - Psychosomatik",1;"",0;0,0},2,0)</f>
        <v>0</v>
      </c>
      <c r="T1037" s="8">
        <f t="shared" si="142"/>
        <v>0</v>
      </c>
      <c r="U1037" s="8">
        <f t="shared" si="144"/>
        <v>0</v>
      </c>
      <c r="V1037" s="8">
        <f t="shared" si="137"/>
        <v>0</v>
      </c>
      <c r="W1037" s="8">
        <f t="shared" si="138"/>
        <v>0</v>
      </c>
      <c r="X1037" s="8">
        <f t="shared" si="139"/>
        <v>0</v>
      </c>
      <c r="Y1037" s="8" t="str">
        <f t="shared" si="140"/>
        <v/>
      </c>
      <c r="Z1037" s="8" t="str">
        <f>VLOOKUP($D1037,{"29 - Psychiatrie (Erwachsene)","BGI";"297 - stationsäquivalente Behandlung in der Erwachsenenpsychiatrie (29)","BGI";"30 - Kinder- und Jugendpsychiatrie","BGII";"307 - stationsäquivalente Behandlung in der Kinder- und Jugendpsychiatrie (30)","BGII";"31 - Psychosomatik","BGI";"","LEER";0,"Leer"},2,0)</f>
        <v>LEER</v>
      </c>
      <c r="AA1037" s="8" t="str">
        <f t="shared" si="141"/>
        <v>Stationen</v>
      </c>
    </row>
    <row r="1038" spans="2:27" ht="15" customHeight="1" x14ac:dyDescent="0.25">
      <c r="B1038" s="76" t="str">
        <f t="shared" si="143"/>
        <v>!!!</v>
      </c>
      <c r="C1038" s="310" t="str">
        <f>IF(LEN($E1038)&gt;0,VLOOKUP(TEXT($E1038,0),'Angaben Stationen'!$E$14:$V$215,17,0),"")</f>
        <v/>
      </c>
      <c r="D1038" s="254" t="str">
        <f>IF(LEN($E1038)&gt;0,VLOOKUP(TEXT($E1038,0),'Angaben Stationen'!$E$14:$V$215,18,0),"")</f>
        <v/>
      </c>
      <c r="E1038" s="344"/>
      <c r="F1038" s="256"/>
      <c r="G1038" s="256"/>
      <c r="H1038" s="307"/>
      <c r="I1038" s="183"/>
      <c r="R1038" s="8">
        <f t="shared" si="136"/>
        <v>0</v>
      </c>
      <c r="S1038" s="8">
        <f>VLOOKUP($D1038,{"29 - Psychiatrie (Erwachsene)",1;"30 - Kinder- und Jugendpsychiatrie",1;"297 - stationsäquivalente Behandlung in der Erwachsenenpsychiatrie (29)",1;"307 - stationsäquivalente Behandlung in der Kinder- und Jugendpsychiatrie (30)",1;"31 - Psychosomatik",1;"",0;0,0},2,0)</f>
        <v>0</v>
      </c>
      <c r="T1038" s="8">
        <f t="shared" si="142"/>
        <v>0</v>
      </c>
      <c r="U1038" s="8">
        <f t="shared" si="144"/>
        <v>0</v>
      </c>
      <c r="V1038" s="8">
        <f t="shared" si="137"/>
        <v>0</v>
      </c>
      <c r="W1038" s="8">
        <f t="shared" si="138"/>
        <v>0</v>
      </c>
      <c r="X1038" s="8">
        <f t="shared" si="139"/>
        <v>0</v>
      </c>
      <c r="Y1038" s="8" t="str">
        <f t="shared" si="140"/>
        <v/>
      </c>
      <c r="Z1038" s="8" t="str">
        <f>VLOOKUP($D1038,{"29 - Psychiatrie (Erwachsene)","BGI";"297 - stationsäquivalente Behandlung in der Erwachsenenpsychiatrie (29)","BGI";"30 - Kinder- und Jugendpsychiatrie","BGII";"307 - stationsäquivalente Behandlung in der Kinder- und Jugendpsychiatrie (30)","BGII";"31 - Psychosomatik","BGI";"","LEER";0,"Leer"},2,0)</f>
        <v>LEER</v>
      </c>
      <c r="AA1038" s="8" t="str">
        <f t="shared" si="141"/>
        <v>Stationen</v>
      </c>
    </row>
    <row r="1039" spans="2:27" ht="15" customHeight="1" x14ac:dyDescent="0.25">
      <c r="B1039" s="76" t="str">
        <f t="shared" si="143"/>
        <v>!!!</v>
      </c>
      <c r="C1039" s="310" t="str">
        <f>IF(LEN($E1039)&gt;0,VLOOKUP(TEXT($E1039,0),'Angaben Stationen'!$E$14:$V$215,17,0),"")</f>
        <v/>
      </c>
      <c r="D1039" s="254" t="str">
        <f>IF(LEN($E1039)&gt;0,VLOOKUP(TEXT($E1039,0),'Angaben Stationen'!$E$14:$V$215,18,0),"")</f>
        <v/>
      </c>
      <c r="E1039" s="344"/>
      <c r="F1039" s="256"/>
      <c r="G1039" s="256"/>
      <c r="H1039" s="307"/>
      <c r="I1039" s="183"/>
      <c r="R1039" s="8">
        <f t="shared" si="136"/>
        <v>0</v>
      </c>
      <c r="S1039" s="8">
        <f>VLOOKUP($D1039,{"29 - Psychiatrie (Erwachsene)",1;"30 - Kinder- und Jugendpsychiatrie",1;"297 - stationsäquivalente Behandlung in der Erwachsenenpsychiatrie (29)",1;"307 - stationsäquivalente Behandlung in der Kinder- und Jugendpsychiatrie (30)",1;"31 - Psychosomatik",1;"",0;0,0},2,0)</f>
        <v>0</v>
      </c>
      <c r="T1039" s="8">
        <f t="shared" si="142"/>
        <v>0</v>
      </c>
      <c r="U1039" s="8">
        <f t="shared" si="144"/>
        <v>0</v>
      </c>
      <c r="V1039" s="8">
        <f t="shared" si="137"/>
        <v>0</v>
      </c>
      <c r="W1039" s="8">
        <f t="shared" si="138"/>
        <v>0</v>
      </c>
      <c r="X1039" s="8">
        <f t="shared" si="139"/>
        <v>0</v>
      </c>
      <c r="Y1039" s="8" t="str">
        <f t="shared" si="140"/>
        <v/>
      </c>
      <c r="Z1039" s="8" t="str">
        <f>VLOOKUP($D1039,{"29 - Psychiatrie (Erwachsene)","BGI";"297 - stationsäquivalente Behandlung in der Erwachsenenpsychiatrie (29)","BGI";"30 - Kinder- und Jugendpsychiatrie","BGII";"307 - stationsäquivalente Behandlung in der Kinder- und Jugendpsychiatrie (30)","BGII";"31 - Psychosomatik","BGI";"","LEER";0,"Leer"},2,0)</f>
        <v>LEER</v>
      </c>
      <c r="AA1039" s="8" t="str">
        <f t="shared" si="141"/>
        <v>Stationen</v>
      </c>
    </row>
    <row r="1040" spans="2:27" ht="15" customHeight="1" x14ac:dyDescent="0.25">
      <c r="B1040" s="76" t="str">
        <f t="shared" si="143"/>
        <v>!!!</v>
      </c>
      <c r="C1040" s="310" t="str">
        <f>IF(LEN($E1040)&gt;0,VLOOKUP(TEXT($E1040,0),'Angaben Stationen'!$E$14:$V$215,17,0),"")</f>
        <v/>
      </c>
      <c r="D1040" s="254" t="str">
        <f>IF(LEN($E1040)&gt;0,VLOOKUP(TEXT($E1040,0),'Angaben Stationen'!$E$14:$V$215,18,0),"")</f>
        <v/>
      </c>
      <c r="E1040" s="344"/>
      <c r="F1040" s="256"/>
      <c r="G1040" s="256"/>
      <c r="H1040" s="307"/>
      <c r="I1040" s="183"/>
      <c r="R1040" s="8">
        <f t="shared" si="136"/>
        <v>0</v>
      </c>
      <c r="S1040" s="8">
        <f>VLOOKUP($D1040,{"29 - Psychiatrie (Erwachsene)",1;"30 - Kinder- und Jugendpsychiatrie",1;"297 - stationsäquivalente Behandlung in der Erwachsenenpsychiatrie (29)",1;"307 - stationsäquivalente Behandlung in der Kinder- und Jugendpsychiatrie (30)",1;"31 - Psychosomatik",1;"",0;0,0},2,0)</f>
        <v>0</v>
      </c>
      <c r="T1040" s="8">
        <f t="shared" si="142"/>
        <v>0</v>
      </c>
      <c r="U1040" s="8">
        <f t="shared" si="144"/>
        <v>0</v>
      </c>
      <c r="V1040" s="8">
        <f t="shared" si="137"/>
        <v>0</v>
      </c>
      <c r="W1040" s="8">
        <f t="shared" si="138"/>
        <v>0</v>
      </c>
      <c r="X1040" s="8">
        <f t="shared" si="139"/>
        <v>0</v>
      </c>
      <c r="Y1040" s="8" t="str">
        <f t="shared" si="140"/>
        <v/>
      </c>
      <c r="Z1040" s="8" t="str">
        <f>VLOOKUP($D1040,{"29 - Psychiatrie (Erwachsene)","BGI";"297 - stationsäquivalente Behandlung in der Erwachsenenpsychiatrie (29)","BGI";"30 - Kinder- und Jugendpsychiatrie","BGII";"307 - stationsäquivalente Behandlung in der Kinder- und Jugendpsychiatrie (30)","BGII";"31 - Psychosomatik","BGI";"","LEER";0,"Leer"},2,0)</f>
        <v>LEER</v>
      </c>
      <c r="AA1040" s="8" t="str">
        <f t="shared" si="141"/>
        <v>Stationen</v>
      </c>
    </row>
    <row r="1041" spans="2:27" ht="15" customHeight="1" x14ac:dyDescent="0.25">
      <c r="B1041" s="76" t="str">
        <f t="shared" si="143"/>
        <v>!!!</v>
      </c>
      <c r="C1041" s="310" t="str">
        <f>IF(LEN($E1041)&gt;0,VLOOKUP(TEXT($E1041,0),'Angaben Stationen'!$E$14:$V$215,17,0),"")</f>
        <v/>
      </c>
      <c r="D1041" s="254" t="str">
        <f>IF(LEN($E1041)&gt;0,VLOOKUP(TEXT($E1041,0),'Angaben Stationen'!$E$14:$V$215,18,0),"")</f>
        <v/>
      </c>
      <c r="E1041" s="344"/>
      <c r="F1041" s="256"/>
      <c r="G1041" s="256"/>
      <c r="H1041" s="307"/>
      <c r="I1041" s="183"/>
      <c r="R1041" s="8">
        <f t="shared" si="136"/>
        <v>0</v>
      </c>
      <c r="S1041" s="8">
        <f>VLOOKUP($D1041,{"29 - Psychiatrie (Erwachsene)",1;"30 - Kinder- und Jugendpsychiatrie",1;"297 - stationsäquivalente Behandlung in der Erwachsenenpsychiatrie (29)",1;"307 - stationsäquivalente Behandlung in der Kinder- und Jugendpsychiatrie (30)",1;"31 - Psychosomatik",1;"",0;0,0},2,0)</f>
        <v>0</v>
      </c>
      <c r="T1041" s="8">
        <f t="shared" si="142"/>
        <v>0</v>
      </c>
      <c r="U1041" s="8">
        <f t="shared" si="144"/>
        <v>0</v>
      </c>
      <c r="V1041" s="8">
        <f t="shared" si="137"/>
        <v>0</v>
      </c>
      <c r="W1041" s="8">
        <f t="shared" si="138"/>
        <v>0</v>
      </c>
      <c r="X1041" s="8">
        <f t="shared" si="139"/>
        <v>0</v>
      </c>
      <c r="Y1041" s="8" t="str">
        <f t="shared" si="140"/>
        <v/>
      </c>
      <c r="Z1041" s="8" t="str">
        <f>VLOOKUP($D1041,{"29 - Psychiatrie (Erwachsene)","BGI";"297 - stationsäquivalente Behandlung in der Erwachsenenpsychiatrie (29)","BGI";"30 - Kinder- und Jugendpsychiatrie","BGII";"307 - stationsäquivalente Behandlung in der Kinder- und Jugendpsychiatrie (30)","BGII";"31 - Psychosomatik","BGI";"","LEER";0,"Leer"},2,0)</f>
        <v>LEER</v>
      </c>
      <c r="AA1041" s="8" t="str">
        <f t="shared" si="141"/>
        <v>Stationen</v>
      </c>
    </row>
    <row r="1042" spans="2:27" ht="15" customHeight="1" x14ac:dyDescent="0.25">
      <c r="B1042" s="76" t="str">
        <f t="shared" si="143"/>
        <v>!!!</v>
      </c>
      <c r="C1042" s="310" t="str">
        <f>IF(LEN($E1042)&gt;0,VLOOKUP(TEXT($E1042,0),'Angaben Stationen'!$E$14:$V$215,17,0),"")</f>
        <v/>
      </c>
      <c r="D1042" s="254" t="str">
        <f>IF(LEN($E1042)&gt;0,VLOOKUP(TEXT($E1042,0),'Angaben Stationen'!$E$14:$V$215,18,0),"")</f>
        <v/>
      </c>
      <c r="E1042" s="344"/>
      <c r="F1042" s="256"/>
      <c r="G1042" s="256"/>
      <c r="H1042" s="307"/>
      <c r="I1042" s="183"/>
      <c r="R1042" s="8">
        <f t="shared" si="136"/>
        <v>0</v>
      </c>
      <c r="S1042" s="8">
        <f>VLOOKUP($D1042,{"29 - Psychiatrie (Erwachsene)",1;"30 - Kinder- und Jugendpsychiatrie",1;"297 - stationsäquivalente Behandlung in der Erwachsenenpsychiatrie (29)",1;"307 - stationsäquivalente Behandlung in der Kinder- und Jugendpsychiatrie (30)",1;"31 - Psychosomatik",1;"",0;0,0},2,0)</f>
        <v>0</v>
      </c>
      <c r="T1042" s="8">
        <f t="shared" si="142"/>
        <v>0</v>
      </c>
      <c r="U1042" s="8">
        <f t="shared" si="144"/>
        <v>0</v>
      </c>
      <c r="V1042" s="8">
        <f t="shared" si="137"/>
        <v>0</v>
      </c>
      <c r="W1042" s="8">
        <f t="shared" si="138"/>
        <v>0</v>
      </c>
      <c r="X1042" s="8">
        <f t="shared" si="139"/>
        <v>0</v>
      </c>
      <c r="Y1042" s="8" t="str">
        <f t="shared" si="140"/>
        <v/>
      </c>
      <c r="Z1042" s="8" t="str">
        <f>VLOOKUP($D1042,{"29 - Psychiatrie (Erwachsene)","BGI";"297 - stationsäquivalente Behandlung in der Erwachsenenpsychiatrie (29)","BGI";"30 - Kinder- und Jugendpsychiatrie","BGII";"307 - stationsäquivalente Behandlung in der Kinder- und Jugendpsychiatrie (30)","BGII";"31 - Psychosomatik","BGI";"","LEER";0,"Leer"},2,0)</f>
        <v>LEER</v>
      </c>
      <c r="AA1042" s="8" t="str">
        <f t="shared" si="141"/>
        <v>Stationen</v>
      </c>
    </row>
    <row r="1043" spans="2:27" ht="15" customHeight="1" x14ac:dyDescent="0.25">
      <c r="B1043" s="76" t="str">
        <f t="shared" si="143"/>
        <v>!!!</v>
      </c>
      <c r="C1043" s="310" t="str">
        <f>IF(LEN($E1043)&gt;0,VLOOKUP(TEXT($E1043,0),'Angaben Stationen'!$E$14:$V$215,17,0),"")</f>
        <v/>
      </c>
      <c r="D1043" s="254" t="str">
        <f>IF(LEN($E1043)&gt;0,VLOOKUP(TEXT($E1043,0),'Angaben Stationen'!$E$14:$V$215,18,0),"")</f>
        <v/>
      </c>
      <c r="E1043" s="344"/>
      <c r="F1043" s="256"/>
      <c r="G1043" s="256"/>
      <c r="H1043" s="307"/>
      <c r="I1043" s="183"/>
      <c r="R1043" s="8">
        <f t="shared" si="136"/>
        <v>0</v>
      </c>
      <c r="S1043" s="8">
        <f>VLOOKUP($D1043,{"29 - Psychiatrie (Erwachsene)",1;"30 - Kinder- und Jugendpsychiatrie",1;"297 - stationsäquivalente Behandlung in der Erwachsenenpsychiatrie (29)",1;"307 - stationsäquivalente Behandlung in der Kinder- und Jugendpsychiatrie (30)",1;"31 - Psychosomatik",1;"",0;0,0},2,0)</f>
        <v>0</v>
      </c>
      <c r="T1043" s="8">
        <f t="shared" si="142"/>
        <v>0</v>
      </c>
      <c r="U1043" s="8">
        <f t="shared" si="144"/>
        <v>0</v>
      </c>
      <c r="V1043" s="8">
        <f t="shared" si="137"/>
        <v>0</v>
      </c>
      <c r="W1043" s="8">
        <f t="shared" si="138"/>
        <v>0</v>
      </c>
      <c r="X1043" s="8">
        <f t="shared" si="139"/>
        <v>0</v>
      </c>
      <c r="Y1043" s="8" t="str">
        <f t="shared" si="140"/>
        <v/>
      </c>
      <c r="Z1043" s="8" t="str">
        <f>VLOOKUP($D1043,{"29 - Psychiatrie (Erwachsene)","BGI";"297 - stationsäquivalente Behandlung in der Erwachsenenpsychiatrie (29)","BGI";"30 - Kinder- und Jugendpsychiatrie","BGII";"307 - stationsäquivalente Behandlung in der Kinder- und Jugendpsychiatrie (30)","BGII";"31 - Psychosomatik","BGI";"","LEER";0,"Leer"},2,0)</f>
        <v>LEER</v>
      </c>
      <c r="AA1043" s="8" t="str">
        <f t="shared" si="141"/>
        <v>Stationen</v>
      </c>
    </row>
    <row r="1044" spans="2:27" ht="15" customHeight="1" x14ac:dyDescent="0.25">
      <c r="B1044" s="76" t="str">
        <f t="shared" si="143"/>
        <v>!!!</v>
      </c>
      <c r="C1044" s="310" t="str">
        <f>IF(LEN($E1044)&gt;0,VLOOKUP(TEXT($E1044,0),'Angaben Stationen'!$E$14:$V$215,17,0),"")</f>
        <v/>
      </c>
      <c r="D1044" s="254" t="str">
        <f>IF(LEN($E1044)&gt;0,VLOOKUP(TEXT($E1044,0),'Angaben Stationen'!$E$14:$V$215,18,0),"")</f>
        <v/>
      </c>
      <c r="E1044" s="344"/>
      <c r="F1044" s="256"/>
      <c r="G1044" s="256"/>
      <c r="H1044" s="307"/>
      <c r="I1044" s="183"/>
      <c r="R1044" s="8">
        <f t="shared" si="136"/>
        <v>0</v>
      </c>
      <c r="S1044" s="8">
        <f>VLOOKUP($D1044,{"29 - Psychiatrie (Erwachsene)",1;"30 - Kinder- und Jugendpsychiatrie",1;"297 - stationsäquivalente Behandlung in der Erwachsenenpsychiatrie (29)",1;"307 - stationsäquivalente Behandlung in der Kinder- und Jugendpsychiatrie (30)",1;"31 - Psychosomatik",1;"",0;0,0},2,0)</f>
        <v>0</v>
      </c>
      <c r="T1044" s="8">
        <f t="shared" si="142"/>
        <v>0</v>
      </c>
      <c r="U1044" s="8">
        <f t="shared" si="144"/>
        <v>0</v>
      </c>
      <c r="V1044" s="8">
        <f t="shared" si="137"/>
        <v>0</v>
      </c>
      <c r="W1044" s="8">
        <f t="shared" si="138"/>
        <v>0</v>
      </c>
      <c r="X1044" s="8">
        <f t="shared" si="139"/>
        <v>0</v>
      </c>
      <c r="Y1044" s="8" t="str">
        <f t="shared" si="140"/>
        <v/>
      </c>
      <c r="Z1044" s="8" t="str">
        <f>VLOOKUP($D1044,{"29 - Psychiatrie (Erwachsene)","BGI";"297 - stationsäquivalente Behandlung in der Erwachsenenpsychiatrie (29)","BGI";"30 - Kinder- und Jugendpsychiatrie","BGII";"307 - stationsäquivalente Behandlung in der Kinder- und Jugendpsychiatrie (30)","BGII";"31 - Psychosomatik","BGI";"","LEER";0,"Leer"},2,0)</f>
        <v>LEER</v>
      </c>
      <c r="AA1044" s="8" t="str">
        <f t="shared" si="141"/>
        <v>Stationen</v>
      </c>
    </row>
    <row r="1045" spans="2:27" ht="15" customHeight="1" x14ac:dyDescent="0.25">
      <c r="B1045" s="76" t="str">
        <f t="shared" si="143"/>
        <v>!!!</v>
      </c>
      <c r="C1045" s="310" t="str">
        <f>IF(LEN($E1045)&gt;0,VLOOKUP(TEXT($E1045,0),'Angaben Stationen'!$E$14:$V$215,17,0),"")</f>
        <v/>
      </c>
      <c r="D1045" s="254" t="str">
        <f>IF(LEN($E1045)&gt;0,VLOOKUP(TEXT($E1045,0),'Angaben Stationen'!$E$14:$V$215,18,0),"")</f>
        <v/>
      </c>
      <c r="E1045" s="344"/>
      <c r="F1045" s="256"/>
      <c r="G1045" s="256"/>
      <c r="H1045" s="307"/>
      <c r="I1045" s="183"/>
      <c r="R1045" s="8">
        <f t="shared" si="136"/>
        <v>0</v>
      </c>
      <c r="S1045" s="8">
        <f>VLOOKUP($D1045,{"29 - Psychiatrie (Erwachsene)",1;"30 - Kinder- und Jugendpsychiatrie",1;"297 - stationsäquivalente Behandlung in der Erwachsenenpsychiatrie (29)",1;"307 - stationsäquivalente Behandlung in der Kinder- und Jugendpsychiatrie (30)",1;"31 - Psychosomatik",1;"",0;0,0},2,0)</f>
        <v>0</v>
      </c>
      <c r="T1045" s="8">
        <f t="shared" si="142"/>
        <v>0</v>
      </c>
      <c r="U1045" s="8">
        <f t="shared" si="144"/>
        <v>0</v>
      </c>
      <c r="V1045" s="8">
        <f t="shared" si="137"/>
        <v>0</v>
      </c>
      <c r="W1045" s="8">
        <f t="shared" si="138"/>
        <v>0</v>
      </c>
      <c r="X1045" s="8">
        <f t="shared" si="139"/>
        <v>0</v>
      </c>
      <c r="Y1045" s="8" t="str">
        <f t="shared" si="140"/>
        <v/>
      </c>
      <c r="Z1045" s="8" t="str">
        <f>VLOOKUP($D1045,{"29 - Psychiatrie (Erwachsene)","BGI";"297 - stationsäquivalente Behandlung in der Erwachsenenpsychiatrie (29)","BGI";"30 - Kinder- und Jugendpsychiatrie","BGII";"307 - stationsäquivalente Behandlung in der Kinder- und Jugendpsychiatrie (30)","BGII";"31 - Psychosomatik","BGI";"","LEER";0,"Leer"},2,0)</f>
        <v>LEER</v>
      </c>
      <c r="AA1045" s="8" t="str">
        <f t="shared" si="141"/>
        <v>Stationen</v>
      </c>
    </row>
    <row r="1046" spans="2:27" ht="15" customHeight="1" x14ac:dyDescent="0.25">
      <c r="B1046" s="76" t="str">
        <f t="shared" si="143"/>
        <v>!!!</v>
      </c>
      <c r="C1046" s="310" t="str">
        <f>IF(LEN($E1046)&gt;0,VLOOKUP(TEXT($E1046,0),'Angaben Stationen'!$E$14:$V$215,17,0),"")</f>
        <v/>
      </c>
      <c r="D1046" s="254" t="str">
        <f>IF(LEN($E1046)&gt;0,VLOOKUP(TEXT($E1046,0),'Angaben Stationen'!$E$14:$V$215,18,0),"")</f>
        <v/>
      </c>
      <c r="E1046" s="344"/>
      <c r="F1046" s="256"/>
      <c r="G1046" s="256"/>
      <c r="H1046" s="307"/>
      <c r="I1046" s="183"/>
      <c r="R1046" s="8">
        <f t="shared" si="136"/>
        <v>0</v>
      </c>
      <c r="S1046" s="8">
        <f>VLOOKUP($D1046,{"29 - Psychiatrie (Erwachsene)",1;"30 - Kinder- und Jugendpsychiatrie",1;"297 - stationsäquivalente Behandlung in der Erwachsenenpsychiatrie (29)",1;"307 - stationsäquivalente Behandlung in der Kinder- und Jugendpsychiatrie (30)",1;"31 - Psychosomatik",1;"",0;0,0},2,0)</f>
        <v>0</v>
      </c>
      <c r="T1046" s="8">
        <f t="shared" si="142"/>
        <v>0</v>
      </c>
      <c r="U1046" s="8">
        <f t="shared" si="144"/>
        <v>0</v>
      </c>
      <c r="V1046" s="8">
        <f t="shared" si="137"/>
        <v>0</v>
      </c>
      <c r="W1046" s="8">
        <f t="shared" si="138"/>
        <v>0</v>
      </c>
      <c r="X1046" s="8">
        <f t="shared" si="139"/>
        <v>0</v>
      </c>
      <c r="Y1046" s="8" t="str">
        <f t="shared" si="140"/>
        <v/>
      </c>
      <c r="Z1046" s="8" t="str">
        <f>VLOOKUP($D1046,{"29 - Psychiatrie (Erwachsene)","BGI";"297 - stationsäquivalente Behandlung in der Erwachsenenpsychiatrie (29)","BGI";"30 - Kinder- und Jugendpsychiatrie","BGII";"307 - stationsäquivalente Behandlung in der Kinder- und Jugendpsychiatrie (30)","BGII";"31 - Psychosomatik","BGI";"","LEER";0,"Leer"},2,0)</f>
        <v>LEER</v>
      </c>
      <c r="AA1046" s="8" t="str">
        <f t="shared" si="141"/>
        <v>Stationen</v>
      </c>
    </row>
    <row r="1047" spans="2:27" ht="15" customHeight="1" x14ac:dyDescent="0.25">
      <c r="B1047" s="76" t="str">
        <f t="shared" si="143"/>
        <v>!!!</v>
      </c>
      <c r="C1047" s="310" t="str">
        <f>IF(LEN($E1047)&gt;0,VLOOKUP(TEXT($E1047,0),'Angaben Stationen'!$E$14:$V$215,17,0),"")</f>
        <v/>
      </c>
      <c r="D1047" s="254" t="str">
        <f>IF(LEN($E1047)&gt;0,VLOOKUP(TEXT($E1047,0),'Angaben Stationen'!$E$14:$V$215,18,0),"")</f>
        <v/>
      </c>
      <c r="E1047" s="344"/>
      <c r="F1047" s="256"/>
      <c r="G1047" s="256"/>
      <c r="H1047" s="307"/>
      <c r="I1047" s="183"/>
      <c r="R1047" s="8">
        <f t="shared" si="136"/>
        <v>0</v>
      </c>
      <c r="S1047" s="8">
        <f>VLOOKUP($D1047,{"29 - Psychiatrie (Erwachsene)",1;"30 - Kinder- und Jugendpsychiatrie",1;"297 - stationsäquivalente Behandlung in der Erwachsenenpsychiatrie (29)",1;"307 - stationsäquivalente Behandlung in der Kinder- und Jugendpsychiatrie (30)",1;"31 - Psychosomatik",1;"",0;0,0},2,0)</f>
        <v>0</v>
      </c>
      <c r="T1047" s="8">
        <f t="shared" si="142"/>
        <v>0</v>
      </c>
      <c r="U1047" s="8">
        <f t="shared" si="144"/>
        <v>0</v>
      </c>
      <c r="V1047" s="8">
        <f t="shared" si="137"/>
        <v>0</v>
      </c>
      <c r="W1047" s="8">
        <f t="shared" si="138"/>
        <v>0</v>
      </c>
      <c r="X1047" s="8">
        <f t="shared" si="139"/>
        <v>0</v>
      </c>
      <c r="Y1047" s="8" t="str">
        <f t="shared" si="140"/>
        <v/>
      </c>
      <c r="Z1047" s="8" t="str">
        <f>VLOOKUP($D1047,{"29 - Psychiatrie (Erwachsene)","BGI";"297 - stationsäquivalente Behandlung in der Erwachsenenpsychiatrie (29)","BGI";"30 - Kinder- und Jugendpsychiatrie","BGII";"307 - stationsäquivalente Behandlung in der Kinder- und Jugendpsychiatrie (30)","BGII";"31 - Psychosomatik","BGI";"","LEER";0,"Leer"},2,0)</f>
        <v>LEER</v>
      </c>
      <c r="AA1047" s="8" t="str">
        <f t="shared" si="141"/>
        <v>Stationen</v>
      </c>
    </row>
    <row r="1048" spans="2:27" ht="15" customHeight="1" x14ac:dyDescent="0.25">
      <c r="B1048" s="76" t="str">
        <f t="shared" si="143"/>
        <v>!!!</v>
      </c>
      <c r="C1048" s="310" t="str">
        <f>IF(LEN($E1048)&gt;0,VLOOKUP(TEXT($E1048,0),'Angaben Stationen'!$E$14:$V$215,17,0),"")</f>
        <v/>
      </c>
      <c r="D1048" s="254" t="str">
        <f>IF(LEN($E1048)&gt;0,VLOOKUP(TEXT($E1048,0),'Angaben Stationen'!$E$14:$V$215,18,0),"")</f>
        <v/>
      </c>
      <c r="E1048" s="344"/>
      <c r="F1048" s="256"/>
      <c r="G1048" s="256"/>
      <c r="H1048" s="307"/>
      <c r="I1048" s="183"/>
      <c r="R1048" s="8">
        <f t="shared" si="136"/>
        <v>0</v>
      </c>
      <c r="S1048" s="8">
        <f>VLOOKUP($D1048,{"29 - Psychiatrie (Erwachsene)",1;"30 - Kinder- und Jugendpsychiatrie",1;"297 - stationsäquivalente Behandlung in der Erwachsenenpsychiatrie (29)",1;"307 - stationsäquivalente Behandlung in der Kinder- und Jugendpsychiatrie (30)",1;"31 - Psychosomatik",1;"",0;0,0},2,0)</f>
        <v>0</v>
      </c>
      <c r="T1048" s="8">
        <f t="shared" si="142"/>
        <v>0</v>
      </c>
      <c r="U1048" s="8">
        <f t="shared" si="144"/>
        <v>0</v>
      </c>
      <c r="V1048" s="8">
        <f t="shared" si="137"/>
        <v>0</v>
      </c>
      <c r="W1048" s="8">
        <f t="shared" si="138"/>
        <v>0</v>
      </c>
      <c r="X1048" s="8">
        <f t="shared" si="139"/>
        <v>0</v>
      </c>
      <c r="Y1048" s="8" t="str">
        <f t="shared" si="140"/>
        <v/>
      </c>
      <c r="Z1048" s="8" t="str">
        <f>VLOOKUP($D1048,{"29 - Psychiatrie (Erwachsene)","BGI";"297 - stationsäquivalente Behandlung in der Erwachsenenpsychiatrie (29)","BGI";"30 - Kinder- und Jugendpsychiatrie","BGII";"307 - stationsäquivalente Behandlung in der Kinder- und Jugendpsychiatrie (30)","BGII";"31 - Psychosomatik","BGI";"","LEER";0,"Leer"},2,0)</f>
        <v>LEER</v>
      </c>
      <c r="AA1048" s="8" t="str">
        <f t="shared" si="141"/>
        <v>Stationen</v>
      </c>
    </row>
    <row r="1049" spans="2:27" ht="15" customHeight="1" x14ac:dyDescent="0.25">
      <c r="B1049" s="76" t="str">
        <f t="shared" si="143"/>
        <v>!!!</v>
      </c>
      <c r="C1049" s="310" t="str">
        <f>IF(LEN($E1049)&gt;0,VLOOKUP(TEXT($E1049,0),'Angaben Stationen'!$E$14:$V$215,17,0),"")</f>
        <v/>
      </c>
      <c r="D1049" s="254" t="str">
        <f>IF(LEN($E1049)&gt;0,VLOOKUP(TEXT($E1049,0),'Angaben Stationen'!$E$14:$V$215,18,0),"")</f>
        <v/>
      </c>
      <c r="E1049" s="344"/>
      <c r="F1049" s="256"/>
      <c r="G1049" s="256"/>
      <c r="H1049" s="307"/>
      <c r="I1049" s="183"/>
      <c r="R1049" s="8">
        <f t="shared" si="136"/>
        <v>0</v>
      </c>
      <c r="S1049" s="8">
        <f>VLOOKUP($D1049,{"29 - Psychiatrie (Erwachsene)",1;"30 - Kinder- und Jugendpsychiatrie",1;"297 - stationsäquivalente Behandlung in der Erwachsenenpsychiatrie (29)",1;"307 - stationsäquivalente Behandlung in der Kinder- und Jugendpsychiatrie (30)",1;"31 - Psychosomatik",1;"",0;0,0},2,0)</f>
        <v>0</v>
      </c>
      <c r="T1049" s="8">
        <f t="shared" si="142"/>
        <v>0</v>
      </c>
      <c r="U1049" s="8">
        <f t="shared" si="144"/>
        <v>0</v>
      </c>
      <c r="V1049" s="8">
        <f t="shared" si="137"/>
        <v>0</v>
      </c>
      <c r="W1049" s="8">
        <f t="shared" si="138"/>
        <v>0</v>
      </c>
      <c r="X1049" s="8">
        <f t="shared" si="139"/>
        <v>0</v>
      </c>
      <c r="Y1049" s="8" t="str">
        <f t="shared" si="140"/>
        <v/>
      </c>
      <c r="Z1049" s="8" t="str">
        <f>VLOOKUP($D1049,{"29 - Psychiatrie (Erwachsene)","BGI";"297 - stationsäquivalente Behandlung in der Erwachsenenpsychiatrie (29)","BGI";"30 - Kinder- und Jugendpsychiatrie","BGII";"307 - stationsäquivalente Behandlung in der Kinder- und Jugendpsychiatrie (30)","BGII";"31 - Psychosomatik","BGI";"","LEER";0,"Leer"},2,0)</f>
        <v>LEER</v>
      </c>
      <c r="AA1049" s="8" t="str">
        <f t="shared" si="141"/>
        <v>Stationen</v>
      </c>
    </row>
    <row r="1050" spans="2:27" ht="15" customHeight="1" x14ac:dyDescent="0.25">
      <c r="B1050" s="76" t="str">
        <f t="shared" si="143"/>
        <v>!!!</v>
      </c>
      <c r="C1050" s="310" t="str">
        <f>IF(LEN($E1050)&gt;0,VLOOKUP(TEXT($E1050,0),'Angaben Stationen'!$E$14:$V$215,17,0),"")</f>
        <v/>
      </c>
      <c r="D1050" s="254" t="str">
        <f>IF(LEN($E1050)&gt;0,VLOOKUP(TEXT($E1050,0),'Angaben Stationen'!$E$14:$V$215,18,0),"")</f>
        <v/>
      </c>
      <c r="E1050" s="344"/>
      <c r="F1050" s="256"/>
      <c r="G1050" s="256"/>
      <c r="H1050" s="307"/>
      <c r="I1050" s="183"/>
      <c r="R1050" s="8">
        <f t="shared" si="136"/>
        <v>0</v>
      </c>
      <c r="S1050" s="8">
        <f>VLOOKUP($D1050,{"29 - Psychiatrie (Erwachsene)",1;"30 - Kinder- und Jugendpsychiatrie",1;"297 - stationsäquivalente Behandlung in der Erwachsenenpsychiatrie (29)",1;"307 - stationsäquivalente Behandlung in der Kinder- und Jugendpsychiatrie (30)",1;"31 - Psychosomatik",1;"",0;0,0},2,0)</f>
        <v>0</v>
      </c>
      <c r="T1050" s="8">
        <f t="shared" si="142"/>
        <v>0</v>
      </c>
      <c r="U1050" s="8">
        <f t="shared" si="144"/>
        <v>0</v>
      </c>
      <c r="V1050" s="8">
        <f t="shared" si="137"/>
        <v>0</v>
      </c>
      <c r="W1050" s="8">
        <f t="shared" si="138"/>
        <v>0</v>
      </c>
      <c r="X1050" s="8">
        <f t="shared" si="139"/>
        <v>0</v>
      </c>
      <c r="Y1050" s="8" t="str">
        <f t="shared" si="140"/>
        <v/>
      </c>
      <c r="Z1050" s="8" t="str">
        <f>VLOOKUP($D1050,{"29 - Psychiatrie (Erwachsene)","BGI";"297 - stationsäquivalente Behandlung in der Erwachsenenpsychiatrie (29)","BGI";"30 - Kinder- und Jugendpsychiatrie","BGII";"307 - stationsäquivalente Behandlung in der Kinder- und Jugendpsychiatrie (30)","BGII";"31 - Psychosomatik","BGI";"","LEER";0,"Leer"},2,0)</f>
        <v>LEER</v>
      </c>
      <c r="AA1050" s="8" t="str">
        <f t="shared" si="141"/>
        <v>Stationen</v>
      </c>
    </row>
    <row r="1051" spans="2:27" ht="15" customHeight="1" x14ac:dyDescent="0.25">
      <c r="B1051" s="76" t="str">
        <f t="shared" si="143"/>
        <v>!!!</v>
      </c>
      <c r="C1051" s="310" t="str">
        <f>IF(LEN($E1051)&gt;0,VLOOKUP(TEXT($E1051,0),'Angaben Stationen'!$E$14:$V$215,17,0),"")</f>
        <v/>
      </c>
      <c r="D1051" s="254" t="str">
        <f>IF(LEN($E1051)&gt;0,VLOOKUP(TEXT($E1051,0),'Angaben Stationen'!$E$14:$V$215,18,0),"")</f>
        <v/>
      </c>
      <c r="E1051" s="344"/>
      <c r="F1051" s="256"/>
      <c r="G1051" s="256"/>
      <c r="H1051" s="307"/>
      <c r="I1051" s="183"/>
      <c r="R1051" s="8">
        <f t="shared" si="136"/>
        <v>0</v>
      </c>
      <c r="S1051" s="8">
        <f>VLOOKUP($D1051,{"29 - Psychiatrie (Erwachsene)",1;"30 - Kinder- und Jugendpsychiatrie",1;"297 - stationsäquivalente Behandlung in der Erwachsenenpsychiatrie (29)",1;"307 - stationsäquivalente Behandlung in der Kinder- und Jugendpsychiatrie (30)",1;"31 - Psychosomatik",1;"",0;0,0},2,0)</f>
        <v>0</v>
      </c>
      <c r="T1051" s="8">
        <f t="shared" si="142"/>
        <v>0</v>
      </c>
      <c r="U1051" s="8">
        <f t="shared" si="144"/>
        <v>0</v>
      </c>
      <c r="V1051" s="8">
        <f t="shared" si="137"/>
        <v>0</v>
      </c>
      <c r="W1051" s="8">
        <f t="shared" si="138"/>
        <v>0</v>
      </c>
      <c r="X1051" s="8">
        <f t="shared" si="139"/>
        <v>0</v>
      </c>
      <c r="Y1051" s="8" t="str">
        <f t="shared" si="140"/>
        <v/>
      </c>
      <c r="Z1051" s="8" t="str">
        <f>VLOOKUP($D1051,{"29 - Psychiatrie (Erwachsene)","BGI";"297 - stationsäquivalente Behandlung in der Erwachsenenpsychiatrie (29)","BGI";"30 - Kinder- und Jugendpsychiatrie","BGII";"307 - stationsäquivalente Behandlung in der Kinder- und Jugendpsychiatrie (30)","BGII";"31 - Psychosomatik","BGI";"","LEER";0,"Leer"},2,0)</f>
        <v>LEER</v>
      </c>
      <c r="AA1051" s="8" t="str">
        <f t="shared" si="141"/>
        <v>Stationen</v>
      </c>
    </row>
    <row r="1052" spans="2:27" ht="15" customHeight="1" x14ac:dyDescent="0.25">
      <c r="B1052" s="76" t="str">
        <f t="shared" si="143"/>
        <v>!!!</v>
      </c>
      <c r="C1052" s="310" t="str">
        <f>IF(LEN($E1052)&gt;0,VLOOKUP(TEXT($E1052,0),'Angaben Stationen'!$E$14:$V$215,17,0),"")</f>
        <v/>
      </c>
      <c r="D1052" s="254" t="str">
        <f>IF(LEN($E1052)&gt;0,VLOOKUP(TEXT($E1052,0),'Angaben Stationen'!$E$14:$V$215,18,0),"")</f>
        <v/>
      </c>
      <c r="E1052" s="344"/>
      <c r="F1052" s="256"/>
      <c r="G1052" s="256"/>
      <c r="H1052" s="307"/>
      <c r="I1052" s="183"/>
      <c r="R1052" s="8">
        <f t="shared" si="136"/>
        <v>0</v>
      </c>
      <c r="S1052" s="8">
        <f>VLOOKUP($D1052,{"29 - Psychiatrie (Erwachsene)",1;"30 - Kinder- und Jugendpsychiatrie",1;"297 - stationsäquivalente Behandlung in der Erwachsenenpsychiatrie (29)",1;"307 - stationsäquivalente Behandlung in der Kinder- und Jugendpsychiatrie (30)",1;"31 - Psychosomatik",1;"",0;0,0},2,0)</f>
        <v>0</v>
      </c>
      <c r="T1052" s="8">
        <f t="shared" si="142"/>
        <v>0</v>
      </c>
      <c r="U1052" s="8">
        <f t="shared" si="144"/>
        <v>0</v>
      </c>
      <c r="V1052" s="8">
        <f t="shared" si="137"/>
        <v>0</v>
      </c>
      <c r="W1052" s="8">
        <f t="shared" si="138"/>
        <v>0</v>
      </c>
      <c r="X1052" s="8">
        <f t="shared" si="139"/>
        <v>0</v>
      </c>
      <c r="Y1052" s="8" t="str">
        <f t="shared" si="140"/>
        <v/>
      </c>
      <c r="Z1052" s="8" t="str">
        <f>VLOOKUP($D1052,{"29 - Psychiatrie (Erwachsene)","BGI";"297 - stationsäquivalente Behandlung in der Erwachsenenpsychiatrie (29)","BGI";"30 - Kinder- und Jugendpsychiatrie","BGII";"307 - stationsäquivalente Behandlung in der Kinder- und Jugendpsychiatrie (30)","BGII";"31 - Psychosomatik","BGI";"","LEER";0,"Leer"},2,0)</f>
        <v>LEER</v>
      </c>
      <c r="AA1052" s="8" t="str">
        <f t="shared" si="141"/>
        <v>Stationen</v>
      </c>
    </row>
    <row r="1053" spans="2:27" ht="15" customHeight="1" x14ac:dyDescent="0.25">
      <c r="B1053" s="76" t="str">
        <f t="shared" si="143"/>
        <v>!!!</v>
      </c>
      <c r="C1053" s="310" t="str">
        <f>IF(LEN($E1053)&gt;0,VLOOKUP(TEXT($E1053,0),'Angaben Stationen'!$E$14:$V$215,17,0),"")</f>
        <v/>
      </c>
      <c r="D1053" s="254" t="str">
        <f>IF(LEN($E1053)&gt;0,VLOOKUP(TEXT($E1053,0),'Angaben Stationen'!$E$14:$V$215,18,0),"")</f>
        <v/>
      </c>
      <c r="E1053" s="344"/>
      <c r="F1053" s="256"/>
      <c r="G1053" s="256"/>
      <c r="H1053" s="307"/>
      <c r="I1053" s="183"/>
      <c r="R1053" s="8">
        <f t="shared" si="136"/>
        <v>0</v>
      </c>
      <c r="S1053" s="8">
        <f>VLOOKUP($D1053,{"29 - Psychiatrie (Erwachsene)",1;"30 - Kinder- und Jugendpsychiatrie",1;"297 - stationsäquivalente Behandlung in der Erwachsenenpsychiatrie (29)",1;"307 - stationsäquivalente Behandlung in der Kinder- und Jugendpsychiatrie (30)",1;"31 - Psychosomatik",1;"",0;0,0},2,0)</f>
        <v>0</v>
      </c>
      <c r="T1053" s="8">
        <f t="shared" si="142"/>
        <v>0</v>
      </c>
      <c r="U1053" s="8">
        <f t="shared" si="144"/>
        <v>0</v>
      </c>
      <c r="V1053" s="8">
        <f t="shared" si="137"/>
        <v>0</v>
      </c>
      <c r="W1053" s="8">
        <f t="shared" si="138"/>
        <v>0</v>
      </c>
      <c r="X1053" s="8">
        <f t="shared" si="139"/>
        <v>0</v>
      </c>
      <c r="Y1053" s="8" t="str">
        <f t="shared" si="140"/>
        <v/>
      </c>
      <c r="Z1053" s="8" t="str">
        <f>VLOOKUP($D1053,{"29 - Psychiatrie (Erwachsene)","BGI";"297 - stationsäquivalente Behandlung in der Erwachsenenpsychiatrie (29)","BGI";"30 - Kinder- und Jugendpsychiatrie","BGII";"307 - stationsäquivalente Behandlung in der Kinder- und Jugendpsychiatrie (30)","BGII";"31 - Psychosomatik","BGI";"","LEER";0,"Leer"},2,0)</f>
        <v>LEER</v>
      </c>
      <c r="AA1053" s="8" t="str">
        <f t="shared" si="141"/>
        <v>Stationen</v>
      </c>
    </row>
    <row r="1054" spans="2:27" ht="15" customHeight="1" x14ac:dyDescent="0.25">
      <c r="B1054" s="76" t="str">
        <f t="shared" si="143"/>
        <v>!!!</v>
      </c>
      <c r="C1054" s="310" t="str">
        <f>IF(LEN($E1054)&gt;0,VLOOKUP(TEXT($E1054,0),'Angaben Stationen'!$E$14:$V$215,17,0),"")</f>
        <v/>
      </c>
      <c r="D1054" s="254" t="str">
        <f>IF(LEN($E1054)&gt;0,VLOOKUP(TEXT($E1054,0),'Angaben Stationen'!$E$14:$V$215,18,0),"")</f>
        <v/>
      </c>
      <c r="E1054" s="344"/>
      <c r="F1054" s="256"/>
      <c r="G1054" s="256"/>
      <c r="H1054" s="307"/>
      <c r="I1054" s="183"/>
      <c r="R1054" s="8">
        <f t="shared" si="136"/>
        <v>0</v>
      </c>
      <c r="S1054" s="8">
        <f>VLOOKUP($D1054,{"29 - Psychiatrie (Erwachsene)",1;"30 - Kinder- und Jugendpsychiatrie",1;"297 - stationsäquivalente Behandlung in der Erwachsenenpsychiatrie (29)",1;"307 - stationsäquivalente Behandlung in der Kinder- und Jugendpsychiatrie (30)",1;"31 - Psychosomatik",1;"",0;0,0},2,0)</f>
        <v>0</v>
      </c>
      <c r="T1054" s="8">
        <f t="shared" si="142"/>
        <v>0</v>
      </c>
      <c r="U1054" s="8">
        <f t="shared" si="144"/>
        <v>0</v>
      </c>
      <c r="V1054" s="8">
        <f t="shared" si="137"/>
        <v>0</v>
      </c>
      <c r="W1054" s="8">
        <f t="shared" si="138"/>
        <v>0</v>
      </c>
      <c r="X1054" s="8">
        <f t="shared" si="139"/>
        <v>0</v>
      </c>
      <c r="Y1054" s="8" t="str">
        <f t="shared" si="140"/>
        <v/>
      </c>
      <c r="Z1054" s="8" t="str">
        <f>VLOOKUP($D1054,{"29 - Psychiatrie (Erwachsene)","BGI";"297 - stationsäquivalente Behandlung in der Erwachsenenpsychiatrie (29)","BGI";"30 - Kinder- und Jugendpsychiatrie","BGII";"307 - stationsäquivalente Behandlung in der Kinder- und Jugendpsychiatrie (30)","BGII";"31 - Psychosomatik","BGI";"","LEER";0,"Leer"},2,0)</f>
        <v>LEER</v>
      </c>
      <c r="AA1054" s="8" t="str">
        <f t="shared" si="141"/>
        <v>Stationen</v>
      </c>
    </row>
    <row r="1055" spans="2:27" ht="15" customHeight="1" x14ac:dyDescent="0.25">
      <c r="B1055" s="76" t="str">
        <f t="shared" si="143"/>
        <v>!!!</v>
      </c>
      <c r="C1055" s="310" t="str">
        <f>IF(LEN($E1055)&gt;0,VLOOKUP(TEXT($E1055,0),'Angaben Stationen'!$E$14:$V$215,17,0),"")</f>
        <v/>
      </c>
      <c r="D1055" s="254" t="str">
        <f>IF(LEN($E1055)&gt;0,VLOOKUP(TEXT($E1055,0),'Angaben Stationen'!$E$14:$V$215,18,0),"")</f>
        <v/>
      </c>
      <c r="E1055" s="344"/>
      <c r="F1055" s="256"/>
      <c r="G1055" s="256"/>
      <c r="H1055" s="307"/>
      <c r="I1055" s="183"/>
      <c r="R1055" s="8">
        <f t="shared" si="136"/>
        <v>0</v>
      </c>
      <c r="S1055" s="8">
        <f>VLOOKUP($D1055,{"29 - Psychiatrie (Erwachsene)",1;"30 - Kinder- und Jugendpsychiatrie",1;"297 - stationsäquivalente Behandlung in der Erwachsenenpsychiatrie (29)",1;"307 - stationsäquivalente Behandlung in der Kinder- und Jugendpsychiatrie (30)",1;"31 - Psychosomatik",1;"",0;0,0},2,0)</f>
        <v>0</v>
      </c>
      <c r="T1055" s="8">
        <f t="shared" si="142"/>
        <v>0</v>
      </c>
      <c r="U1055" s="8">
        <f t="shared" si="144"/>
        <v>0</v>
      </c>
      <c r="V1055" s="8">
        <f t="shared" si="137"/>
        <v>0</v>
      </c>
      <c r="W1055" s="8">
        <f t="shared" si="138"/>
        <v>0</v>
      </c>
      <c r="X1055" s="8">
        <f t="shared" si="139"/>
        <v>0</v>
      </c>
      <c r="Y1055" s="8" t="str">
        <f t="shared" si="140"/>
        <v/>
      </c>
      <c r="Z1055" s="8" t="str">
        <f>VLOOKUP($D1055,{"29 - Psychiatrie (Erwachsene)","BGI";"297 - stationsäquivalente Behandlung in der Erwachsenenpsychiatrie (29)","BGI";"30 - Kinder- und Jugendpsychiatrie","BGII";"307 - stationsäquivalente Behandlung in der Kinder- und Jugendpsychiatrie (30)","BGII";"31 - Psychosomatik","BGI";"","LEER";0,"Leer"},2,0)</f>
        <v>LEER</v>
      </c>
      <c r="AA1055" s="8" t="str">
        <f t="shared" si="141"/>
        <v>Stationen</v>
      </c>
    </row>
    <row r="1056" spans="2:27" ht="15" customHeight="1" x14ac:dyDescent="0.25">
      <c r="B1056" s="76" t="str">
        <f t="shared" si="143"/>
        <v>!!!</v>
      </c>
      <c r="C1056" s="310" t="str">
        <f>IF(LEN($E1056)&gt;0,VLOOKUP(TEXT($E1056,0),'Angaben Stationen'!$E$14:$V$215,17,0),"")</f>
        <v/>
      </c>
      <c r="D1056" s="254" t="str">
        <f>IF(LEN($E1056)&gt;0,VLOOKUP(TEXT($E1056,0),'Angaben Stationen'!$E$14:$V$215,18,0),"")</f>
        <v/>
      </c>
      <c r="E1056" s="344"/>
      <c r="F1056" s="256"/>
      <c r="G1056" s="256"/>
      <c r="H1056" s="307"/>
      <c r="I1056" s="183"/>
      <c r="R1056" s="8">
        <f t="shared" si="136"/>
        <v>0</v>
      </c>
      <c r="S1056" s="8">
        <f>VLOOKUP($D1056,{"29 - Psychiatrie (Erwachsene)",1;"30 - Kinder- und Jugendpsychiatrie",1;"297 - stationsäquivalente Behandlung in der Erwachsenenpsychiatrie (29)",1;"307 - stationsäquivalente Behandlung in der Kinder- und Jugendpsychiatrie (30)",1;"31 - Psychosomatik",1;"",0;0,0},2,0)</f>
        <v>0</v>
      </c>
      <c r="T1056" s="8">
        <f t="shared" si="142"/>
        <v>0</v>
      </c>
      <c r="U1056" s="8">
        <f t="shared" si="144"/>
        <v>0</v>
      </c>
      <c r="V1056" s="8">
        <f t="shared" si="137"/>
        <v>0</v>
      </c>
      <c r="W1056" s="8">
        <f t="shared" si="138"/>
        <v>0</v>
      </c>
      <c r="X1056" s="8">
        <f t="shared" si="139"/>
        <v>0</v>
      </c>
      <c r="Y1056" s="8" t="str">
        <f t="shared" si="140"/>
        <v/>
      </c>
      <c r="Z1056" s="8" t="str">
        <f>VLOOKUP($D1056,{"29 - Psychiatrie (Erwachsene)","BGI";"297 - stationsäquivalente Behandlung in der Erwachsenenpsychiatrie (29)","BGI";"30 - Kinder- und Jugendpsychiatrie","BGII";"307 - stationsäquivalente Behandlung in der Kinder- und Jugendpsychiatrie (30)","BGII";"31 - Psychosomatik","BGI";"","LEER";0,"Leer"},2,0)</f>
        <v>LEER</v>
      </c>
      <c r="AA1056" s="8" t="str">
        <f t="shared" si="141"/>
        <v>Stationen</v>
      </c>
    </row>
    <row r="1057" spans="2:27" ht="15" customHeight="1" x14ac:dyDescent="0.25">
      <c r="B1057" s="76" t="str">
        <f t="shared" si="143"/>
        <v>!!!</v>
      </c>
      <c r="C1057" s="310" t="str">
        <f>IF(LEN($E1057)&gt;0,VLOOKUP(TEXT($E1057,0),'Angaben Stationen'!$E$14:$V$215,17,0),"")</f>
        <v/>
      </c>
      <c r="D1057" s="254" t="str">
        <f>IF(LEN($E1057)&gt;0,VLOOKUP(TEXT($E1057,0),'Angaben Stationen'!$E$14:$V$215,18,0),"")</f>
        <v/>
      </c>
      <c r="E1057" s="344"/>
      <c r="F1057" s="256"/>
      <c r="G1057" s="256"/>
      <c r="H1057" s="307"/>
      <c r="I1057" s="183"/>
      <c r="R1057" s="8">
        <f t="shared" si="136"/>
        <v>0</v>
      </c>
      <c r="S1057" s="8">
        <f>VLOOKUP($D1057,{"29 - Psychiatrie (Erwachsene)",1;"30 - Kinder- und Jugendpsychiatrie",1;"297 - stationsäquivalente Behandlung in der Erwachsenenpsychiatrie (29)",1;"307 - stationsäquivalente Behandlung in der Kinder- und Jugendpsychiatrie (30)",1;"31 - Psychosomatik",1;"",0;0,0},2,0)</f>
        <v>0</v>
      </c>
      <c r="T1057" s="8">
        <f t="shared" si="142"/>
        <v>0</v>
      </c>
      <c r="U1057" s="8">
        <f t="shared" si="144"/>
        <v>0</v>
      </c>
      <c r="V1057" s="8">
        <f t="shared" si="137"/>
        <v>0</v>
      </c>
      <c r="W1057" s="8">
        <f t="shared" si="138"/>
        <v>0</v>
      </c>
      <c r="X1057" s="8">
        <f t="shared" si="139"/>
        <v>0</v>
      </c>
      <c r="Y1057" s="8" t="str">
        <f t="shared" si="140"/>
        <v/>
      </c>
      <c r="Z1057" s="8" t="str">
        <f>VLOOKUP($D1057,{"29 - Psychiatrie (Erwachsene)","BGI";"297 - stationsäquivalente Behandlung in der Erwachsenenpsychiatrie (29)","BGI";"30 - Kinder- und Jugendpsychiatrie","BGII";"307 - stationsäquivalente Behandlung in der Kinder- und Jugendpsychiatrie (30)","BGII";"31 - Psychosomatik","BGI";"","LEER";0,"Leer"},2,0)</f>
        <v>LEER</v>
      </c>
      <c r="AA1057" s="8" t="str">
        <f t="shared" si="141"/>
        <v>Stationen</v>
      </c>
    </row>
    <row r="1058" spans="2:27" ht="15" customHeight="1" x14ac:dyDescent="0.25">
      <c r="B1058" s="76" t="str">
        <f t="shared" si="143"/>
        <v>!!!</v>
      </c>
      <c r="C1058" s="310" t="str">
        <f>IF(LEN($E1058)&gt;0,VLOOKUP(TEXT($E1058,0),'Angaben Stationen'!$E$14:$V$215,17,0),"")</f>
        <v/>
      </c>
      <c r="D1058" s="254" t="str">
        <f>IF(LEN($E1058)&gt;0,VLOOKUP(TEXT($E1058,0),'Angaben Stationen'!$E$14:$V$215,18,0),"")</f>
        <v/>
      </c>
      <c r="E1058" s="344"/>
      <c r="F1058" s="256"/>
      <c r="G1058" s="256"/>
      <c r="H1058" s="307"/>
      <c r="I1058" s="183"/>
      <c r="R1058" s="8">
        <f t="shared" ref="R1058:R1121" si="145">IF(LEN(B1058)&gt;0,0,1)</f>
        <v>0</v>
      </c>
      <c r="S1058" s="8">
        <f>VLOOKUP($D1058,{"29 - Psychiatrie (Erwachsene)",1;"30 - Kinder- und Jugendpsychiatrie",1;"297 - stationsäquivalente Behandlung in der Erwachsenenpsychiatrie (29)",1;"307 - stationsäquivalente Behandlung in der Kinder- und Jugendpsychiatrie (30)",1;"31 - Psychosomatik",1;"",0;0,0},2,0)</f>
        <v>0</v>
      </c>
      <c r="T1058" s="8">
        <f t="shared" si="142"/>
        <v>0</v>
      </c>
      <c r="U1058" s="8">
        <f t="shared" si="144"/>
        <v>0</v>
      </c>
      <c r="V1058" s="8">
        <f t="shared" ref="V1058:V1121" si="146">IF(VALUE($F1058)&gt;0,1,0)</f>
        <v>0</v>
      </c>
      <c r="W1058" s="8">
        <f t="shared" ref="W1058:W1121" si="147">IF(LEN($G1058)&gt;0,1,0)</f>
        <v>0</v>
      </c>
      <c r="X1058" s="8">
        <f t="shared" ref="X1058:X1121" si="148">IF(LEN($H1058)&gt;0,1,0)</f>
        <v>0</v>
      </c>
      <c r="Y1058" s="8" t="str">
        <f t="shared" ref="Y1058:Y1121" si="149">IF($D1058&lt;&gt;"","MonatII","")</f>
        <v/>
      </c>
      <c r="Z1058" s="8" t="str">
        <f>VLOOKUP($D1058,{"29 - Psychiatrie (Erwachsene)","BGI";"297 - stationsäquivalente Behandlung in der Erwachsenenpsychiatrie (29)","BGI";"30 - Kinder- und Jugendpsychiatrie","BGII";"307 - stationsäquivalente Behandlung in der Kinder- und Jugendpsychiatrie (30)","BGII";"31 - Psychosomatik","BGI";"","LEER";0,"Leer"},2,0)</f>
        <v>LEER</v>
      </c>
      <c r="AA1058" s="8" t="str">
        <f t="shared" ref="AA1058:AA1121" si="150">"Stationen"</f>
        <v>Stationen</v>
      </c>
    </row>
    <row r="1059" spans="2:27" ht="15" customHeight="1" x14ac:dyDescent="0.25">
      <c r="B1059" s="76" t="str">
        <f t="shared" si="143"/>
        <v>!!!</v>
      </c>
      <c r="C1059" s="310" t="str">
        <f>IF(LEN($E1059)&gt;0,VLOOKUP(TEXT($E1059,0),'Angaben Stationen'!$E$14:$V$215,17,0),"")</f>
        <v/>
      </c>
      <c r="D1059" s="254" t="str">
        <f>IF(LEN($E1059)&gt;0,VLOOKUP(TEXT($E1059,0),'Angaben Stationen'!$E$14:$V$215,18,0),"")</f>
        <v/>
      </c>
      <c r="E1059" s="344"/>
      <c r="F1059" s="256"/>
      <c r="G1059" s="256"/>
      <c r="H1059" s="307"/>
      <c r="I1059" s="183"/>
      <c r="R1059" s="8">
        <f t="shared" si="145"/>
        <v>0</v>
      </c>
      <c r="S1059" s="8">
        <f>VLOOKUP($D1059,{"29 - Psychiatrie (Erwachsene)",1;"30 - Kinder- und Jugendpsychiatrie",1;"297 - stationsäquivalente Behandlung in der Erwachsenenpsychiatrie (29)",1;"307 - stationsäquivalente Behandlung in der Kinder- und Jugendpsychiatrie (30)",1;"31 - Psychosomatik",1;"",0;0,0},2,0)</f>
        <v>0</v>
      </c>
      <c r="T1059" s="8">
        <f t="shared" si="142"/>
        <v>0</v>
      </c>
      <c r="U1059" s="8">
        <f t="shared" si="144"/>
        <v>0</v>
      </c>
      <c r="V1059" s="8">
        <f t="shared" si="146"/>
        <v>0</v>
      </c>
      <c r="W1059" s="8">
        <f t="shared" si="147"/>
        <v>0</v>
      </c>
      <c r="X1059" s="8">
        <f t="shared" si="148"/>
        <v>0</v>
      </c>
      <c r="Y1059" s="8" t="str">
        <f t="shared" si="149"/>
        <v/>
      </c>
      <c r="Z1059" s="8" t="str">
        <f>VLOOKUP($D1059,{"29 - Psychiatrie (Erwachsene)","BGI";"297 - stationsäquivalente Behandlung in der Erwachsenenpsychiatrie (29)","BGI";"30 - Kinder- und Jugendpsychiatrie","BGII";"307 - stationsäquivalente Behandlung in der Kinder- und Jugendpsychiatrie (30)","BGII";"31 - Psychosomatik","BGI";"","LEER";0,"Leer"},2,0)</f>
        <v>LEER</v>
      </c>
      <c r="AA1059" s="8" t="str">
        <f t="shared" si="150"/>
        <v>Stationen</v>
      </c>
    </row>
    <row r="1060" spans="2:27" ht="15" customHeight="1" x14ac:dyDescent="0.25">
      <c r="B1060" s="76" t="str">
        <f t="shared" si="143"/>
        <v>!!!</v>
      </c>
      <c r="C1060" s="310" t="str">
        <f>IF(LEN($E1060)&gt;0,VLOOKUP(TEXT($E1060,0),'Angaben Stationen'!$E$14:$V$215,17,0),"")</f>
        <v/>
      </c>
      <c r="D1060" s="254" t="str">
        <f>IF(LEN($E1060)&gt;0,VLOOKUP(TEXT($E1060,0),'Angaben Stationen'!$E$14:$V$215,18,0),"")</f>
        <v/>
      </c>
      <c r="E1060" s="344"/>
      <c r="F1060" s="256"/>
      <c r="G1060" s="256"/>
      <c r="H1060" s="307"/>
      <c r="I1060" s="183"/>
      <c r="R1060" s="8">
        <f t="shared" si="145"/>
        <v>0</v>
      </c>
      <c r="S1060" s="8">
        <f>VLOOKUP($D1060,{"29 - Psychiatrie (Erwachsene)",1;"30 - Kinder- und Jugendpsychiatrie",1;"297 - stationsäquivalente Behandlung in der Erwachsenenpsychiatrie (29)",1;"307 - stationsäquivalente Behandlung in der Kinder- und Jugendpsychiatrie (30)",1;"31 - Psychosomatik",1;"",0;0,0},2,0)</f>
        <v>0</v>
      </c>
      <c r="T1060" s="8">
        <f t="shared" si="142"/>
        <v>0</v>
      </c>
      <c r="U1060" s="8">
        <f t="shared" si="144"/>
        <v>0</v>
      </c>
      <c r="V1060" s="8">
        <f t="shared" si="146"/>
        <v>0</v>
      </c>
      <c r="W1060" s="8">
        <f t="shared" si="147"/>
        <v>0</v>
      </c>
      <c r="X1060" s="8">
        <f t="shared" si="148"/>
        <v>0</v>
      </c>
      <c r="Y1060" s="8" t="str">
        <f t="shared" si="149"/>
        <v/>
      </c>
      <c r="Z1060" s="8" t="str">
        <f>VLOOKUP($D1060,{"29 - Psychiatrie (Erwachsene)","BGI";"297 - stationsäquivalente Behandlung in der Erwachsenenpsychiatrie (29)","BGI";"30 - Kinder- und Jugendpsychiatrie","BGII";"307 - stationsäquivalente Behandlung in der Kinder- und Jugendpsychiatrie (30)","BGII";"31 - Psychosomatik","BGI";"","LEER";0,"Leer"},2,0)</f>
        <v>LEER</v>
      </c>
      <c r="AA1060" s="8" t="str">
        <f t="shared" si="150"/>
        <v>Stationen</v>
      </c>
    </row>
    <row r="1061" spans="2:27" ht="15" customHeight="1" x14ac:dyDescent="0.25">
      <c r="B1061" s="76" t="str">
        <f t="shared" si="143"/>
        <v>!!!</v>
      </c>
      <c r="C1061" s="310" t="str">
        <f>IF(LEN($E1061)&gt;0,VLOOKUP(TEXT($E1061,0),'Angaben Stationen'!$E$14:$V$215,17,0),"")</f>
        <v/>
      </c>
      <c r="D1061" s="254" t="str">
        <f>IF(LEN($E1061)&gt;0,VLOOKUP(TEXT($E1061,0),'Angaben Stationen'!$E$14:$V$215,18,0),"")</f>
        <v/>
      </c>
      <c r="E1061" s="344"/>
      <c r="F1061" s="256"/>
      <c r="G1061" s="256"/>
      <c r="H1061" s="307"/>
      <c r="I1061" s="183"/>
      <c r="R1061" s="8">
        <f t="shared" si="145"/>
        <v>0</v>
      </c>
      <c r="S1061" s="8">
        <f>VLOOKUP($D1061,{"29 - Psychiatrie (Erwachsene)",1;"30 - Kinder- und Jugendpsychiatrie",1;"297 - stationsäquivalente Behandlung in der Erwachsenenpsychiatrie (29)",1;"307 - stationsäquivalente Behandlung in der Kinder- und Jugendpsychiatrie (30)",1;"31 - Psychosomatik",1;"",0;0,0},2,0)</f>
        <v>0</v>
      </c>
      <c r="T1061" s="8">
        <f t="shared" si="142"/>
        <v>0</v>
      </c>
      <c r="U1061" s="8">
        <f t="shared" si="144"/>
        <v>0</v>
      </c>
      <c r="V1061" s="8">
        <f t="shared" si="146"/>
        <v>0</v>
      </c>
      <c r="W1061" s="8">
        <f t="shared" si="147"/>
        <v>0</v>
      </c>
      <c r="X1061" s="8">
        <f t="shared" si="148"/>
        <v>0</v>
      </c>
      <c r="Y1061" s="8" t="str">
        <f t="shared" si="149"/>
        <v/>
      </c>
      <c r="Z1061" s="8" t="str">
        <f>VLOOKUP($D1061,{"29 - Psychiatrie (Erwachsene)","BGI";"297 - stationsäquivalente Behandlung in der Erwachsenenpsychiatrie (29)","BGI";"30 - Kinder- und Jugendpsychiatrie","BGII";"307 - stationsäquivalente Behandlung in der Kinder- und Jugendpsychiatrie (30)","BGII";"31 - Psychosomatik","BGI";"","LEER";0,"Leer"},2,0)</f>
        <v>LEER</v>
      </c>
      <c r="AA1061" s="8" t="str">
        <f t="shared" si="150"/>
        <v>Stationen</v>
      </c>
    </row>
    <row r="1062" spans="2:27" ht="15" customHeight="1" x14ac:dyDescent="0.25">
      <c r="B1062" s="76" t="str">
        <f t="shared" si="143"/>
        <v>!!!</v>
      </c>
      <c r="C1062" s="310" t="str">
        <f>IF(LEN($E1062)&gt;0,VLOOKUP(TEXT($E1062,0),'Angaben Stationen'!$E$14:$V$215,17,0),"")</f>
        <v/>
      </c>
      <c r="D1062" s="254" t="str">
        <f>IF(LEN($E1062)&gt;0,VLOOKUP(TEXT($E1062,0),'Angaben Stationen'!$E$14:$V$215,18,0),"")</f>
        <v/>
      </c>
      <c r="E1062" s="344"/>
      <c r="F1062" s="256"/>
      <c r="G1062" s="256"/>
      <c r="H1062" s="307"/>
      <c r="I1062" s="183"/>
      <c r="R1062" s="8">
        <f t="shared" si="145"/>
        <v>0</v>
      </c>
      <c r="S1062" s="8">
        <f>VLOOKUP($D1062,{"29 - Psychiatrie (Erwachsene)",1;"30 - Kinder- und Jugendpsychiatrie",1;"297 - stationsäquivalente Behandlung in der Erwachsenenpsychiatrie (29)",1;"307 - stationsäquivalente Behandlung in der Kinder- und Jugendpsychiatrie (30)",1;"31 - Psychosomatik",1;"",0;0,0},2,0)</f>
        <v>0</v>
      </c>
      <c r="T1062" s="8">
        <f t="shared" ref="T1062:T1125" si="151">IF(LEN($C1062)&gt;0,1,0)</f>
        <v>0</v>
      </c>
      <c r="U1062" s="8">
        <f t="shared" si="144"/>
        <v>0</v>
      </c>
      <c r="V1062" s="8">
        <f t="shared" si="146"/>
        <v>0</v>
      </c>
      <c r="W1062" s="8">
        <f t="shared" si="147"/>
        <v>0</v>
      </c>
      <c r="X1062" s="8">
        <f t="shared" si="148"/>
        <v>0</v>
      </c>
      <c r="Y1062" s="8" t="str">
        <f t="shared" si="149"/>
        <v/>
      </c>
      <c r="Z1062" s="8" t="str">
        <f>VLOOKUP($D1062,{"29 - Psychiatrie (Erwachsene)","BGI";"297 - stationsäquivalente Behandlung in der Erwachsenenpsychiatrie (29)","BGI";"30 - Kinder- und Jugendpsychiatrie","BGII";"307 - stationsäquivalente Behandlung in der Kinder- und Jugendpsychiatrie (30)","BGII";"31 - Psychosomatik","BGI";"","LEER";0,"Leer"},2,0)</f>
        <v>LEER</v>
      </c>
      <c r="AA1062" s="8" t="str">
        <f t="shared" si="150"/>
        <v>Stationen</v>
      </c>
    </row>
    <row r="1063" spans="2:27" ht="15" customHeight="1" x14ac:dyDescent="0.25">
      <c r="B1063" s="76" t="str">
        <f t="shared" si="143"/>
        <v>!!!</v>
      </c>
      <c r="C1063" s="310" t="str">
        <f>IF(LEN($E1063)&gt;0,VLOOKUP(TEXT($E1063,0),'Angaben Stationen'!$E$14:$V$215,17,0),"")</f>
        <v/>
      </c>
      <c r="D1063" s="254" t="str">
        <f>IF(LEN($E1063)&gt;0,VLOOKUP(TEXT($E1063,0),'Angaben Stationen'!$E$14:$V$215,18,0),"")</f>
        <v/>
      </c>
      <c r="E1063" s="344"/>
      <c r="F1063" s="256"/>
      <c r="G1063" s="256"/>
      <c r="H1063" s="307"/>
      <c r="I1063" s="183"/>
      <c r="R1063" s="8">
        <f t="shared" si="145"/>
        <v>0</v>
      </c>
      <c r="S1063" s="8">
        <f>VLOOKUP($D1063,{"29 - Psychiatrie (Erwachsene)",1;"30 - Kinder- und Jugendpsychiatrie",1;"297 - stationsäquivalente Behandlung in der Erwachsenenpsychiatrie (29)",1;"307 - stationsäquivalente Behandlung in der Kinder- und Jugendpsychiatrie (30)",1;"31 - Psychosomatik",1;"",0;0,0},2,0)</f>
        <v>0</v>
      </c>
      <c r="T1063" s="8">
        <f t="shared" si="151"/>
        <v>0</v>
      </c>
      <c r="U1063" s="8">
        <f t="shared" si="144"/>
        <v>0</v>
      </c>
      <c r="V1063" s="8">
        <f t="shared" si="146"/>
        <v>0</v>
      </c>
      <c r="W1063" s="8">
        <f t="shared" si="147"/>
        <v>0</v>
      </c>
      <c r="X1063" s="8">
        <f t="shared" si="148"/>
        <v>0</v>
      </c>
      <c r="Y1063" s="8" t="str">
        <f t="shared" si="149"/>
        <v/>
      </c>
      <c r="Z1063" s="8" t="str">
        <f>VLOOKUP($D1063,{"29 - Psychiatrie (Erwachsene)","BGI";"297 - stationsäquivalente Behandlung in der Erwachsenenpsychiatrie (29)","BGI";"30 - Kinder- und Jugendpsychiatrie","BGII";"307 - stationsäquivalente Behandlung in der Kinder- und Jugendpsychiatrie (30)","BGII";"31 - Psychosomatik","BGI";"","LEER";0,"Leer"},2,0)</f>
        <v>LEER</v>
      </c>
      <c r="AA1063" s="8" t="str">
        <f t="shared" si="150"/>
        <v>Stationen</v>
      </c>
    </row>
    <row r="1064" spans="2:27" ht="15" customHeight="1" x14ac:dyDescent="0.25">
      <c r="B1064" s="76" t="str">
        <f t="shared" si="143"/>
        <v>!!!</v>
      </c>
      <c r="C1064" s="310" t="str">
        <f>IF(LEN($E1064)&gt;0,VLOOKUP(TEXT($E1064,0),'Angaben Stationen'!$E$14:$V$215,17,0),"")</f>
        <v/>
      </c>
      <c r="D1064" s="254" t="str">
        <f>IF(LEN($E1064)&gt;0,VLOOKUP(TEXT($E1064,0),'Angaben Stationen'!$E$14:$V$215,18,0),"")</f>
        <v/>
      </c>
      <c r="E1064" s="344"/>
      <c r="F1064" s="256"/>
      <c r="G1064" s="256"/>
      <c r="H1064" s="307"/>
      <c r="I1064" s="183"/>
      <c r="R1064" s="8">
        <f t="shared" si="145"/>
        <v>0</v>
      </c>
      <c r="S1064" s="8">
        <f>VLOOKUP($D1064,{"29 - Psychiatrie (Erwachsene)",1;"30 - Kinder- und Jugendpsychiatrie",1;"297 - stationsäquivalente Behandlung in der Erwachsenenpsychiatrie (29)",1;"307 - stationsäquivalente Behandlung in der Kinder- und Jugendpsychiatrie (30)",1;"31 - Psychosomatik",1;"",0;0,0},2,0)</f>
        <v>0</v>
      </c>
      <c r="T1064" s="8">
        <f t="shared" si="151"/>
        <v>0</v>
      </c>
      <c r="U1064" s="8">
        <f t="shared" si="144"/>
        <v>0</v>
      </c>
      <c r="V1064" s="8">
        <f t="shared" si="146"/>
        <v>0</v>
      </c>
      <c r="W1064" s="8">
        <f t="shared" si="147"/>
        <v>0</v>
      </c>
      <c r="X1064" s="8">
        <f t="shared" si="148"/>
        <v>0</v>
      </c>
      <c r="Y1064" s="8" t="str">
        <f t="shared" si="149"/>
        <v/>
      </c>
      <c r="Z1064" s="8" t="str">
        <f>VLOOKUP($D1064,{"29 - Psychiatrie (Erwachsene)","BGI";"297 - stationsäquivalente Behandlung in der Erwachsenenpsychiatrie (29)","BGI";"30 - Kinder- und Jugendpsychiatrie","BGII";"307 - stationsäquivalente Behandlung in der Kinder- und Jugendpsychiatrie (30)","BGII";"31 - Psychosomatik","BGI";"","LEER";0,"Leer"},2,0)</f>
        <v>LEER</v>
      </c>
      <c r="AA1064" s="8" t="str">
        <f t="shared" si="150"/>
        <v>Stationen</v>
      </c>
    </row>
    <row r="1065" spans="2:27" ht="15" customHeight="1" x14ac:dyDescent="0.25">
      <c r="B1065" s="76" t="str">
        <f t="shared" si="143"/>
        <v>!!!</v>
      </c>
      <c r="C1065" s="310" t="str">
        <f>IF(LEN($E1065)&gt;0,VLOOKUP(TEXT($E1065,0),'Angaben Stationen'!$E$14:$V$215,17,0),"")</f>
        <v/>
      </c>
      <c r="D1065" s="254" t="str">
        <f>IF(LEN($E1065)&gt;0,VLOOKUP(TEXT($E1065,0),'Angaben Stationen'!$E$14:$V$215,18,0),"")</f>
        <v/>
      </c>
      <c r="E1065" s="344"/>
      <c r="F1065" s="256"/>
      <c r="G1065" s="256"/>
      <c r="H1065" s="307"/>
      <c r="I1065" s="183"/>
      <c r="R1065" s="8">
        <f t="shared" si="145"/>
        <v>0</v>
      </c>
      <c r="S1065" s="8">
        <f>VLOOKUP($D1065,{"29 - Psychiatrie (Erwachsene)",1;"30 - Kinder- und Jugendpsychiatrie",1;"297 - stationsäquivalente Behandlung in der Erwachsenenpsychiatrie (29)",1;"307 - stationsäquivalente Behandlung in der Kinder- und Jugendpsychiatrie (30)",1;"31 - Psychosomatik",1;"",0;0,0},2,0)</f>
        <v>0</v>
      </c>
      <c r="T1065" s="8">
        <f t="shared" si="151"/>
        <v>0</v>
      </c>
      <c r="U1065" s="8">
        <f t="shared" si="144"/>
        <v>0</v>
      </c>
      <c r="V1065" s="8">
        <f t="shared" si="146"/>
        <v>0</v>
      </c>
      <c r="W1065" s="8">
        <f t="shared" si="147"/>
        <v>0</v>
      </c>
      <c r="X1065" s="8">
        <f t="shared" si="148"/>
        <v>0</v>
      </c>
      <c r="Y1065" s="8" t="str">
        <f t="shared" si="149"/>
        <v/>
      </c>
      <c r="Z1065" s="8" t="str">
        <f>VLOOKUP($D1065,{"29 - Psychiatrie (Erwachsene)","BGI";"297 - stationsäquivalente Behandlung in der Erwachsenenpsychiatrie (29)","BGI";"30 - Kinder- und Jugendpsychiatrie","BGII";"307 - stationsäquivalente Behandlung in der Kinder- und Jugendpsychiatrie (30)","BGII";"31 - Psychosomatik","BGI";"","LEER";0,"Leer"},2,0)</f>
        <v>LEER</v>
      </c>
      <c r="AA1065" s="8" t="str">
        <f t="shared" si="150"/>
        <v>Stationen</v>
      </c>
    </row>
    <row r="1066" spans="2:27" ht="15" customHeight="1" x14ac:dyDescent="0.25">
      <c r="B1066" s="76" t="str">
        <f t="shared" si="143"/>
        <v>!!!</v>
      </c>
      <c r="C1066" s="310" t="str">
        <f>IF(LEN($E1066)&gt;0,VLOOKUP(TEXT($E1066,0),'Angaben Stationen'!$E$14:$V$215,17,0),"")</f>
        <v/>
      </c>
      <c r="D1066" s="254" t="str">
        <f>IF(LEN($E1066)&gt;0,VLOOKUP(TEXT($E1066,0),'Angaben Stationen'!$E$14:$V$215,18,0),"")</f>
        <v/>
      </c>
      <c r="E1066" s="344"/>
      <c r="F1066" s="256"/>
      <c r="G1066" s="256"/>
      <c r="H1066" s="307"/>
      <c r="I1066" s="183"/>
      <c r="R1066" s="8">
        <f t="shared" si="145"/>
        <v>0</v>
      </c>
      <c r="S1066" s="8">
        <f>VLOOKUP($D1066,{"29 - Psychiatrie (Erwachsene)",1;"30 - Kinder- und Jugendpsychiatrie",1;"297 - stationsäquivalente Behandlung in der Erwachsenenpsychiatrie (29)",1;"307 - stationsäquivalente Behandlung in der Kinder- und Jugendpsychiatrie (30)",1;"31 - Psychosomatik",1;"",0;0,0},2,0)</f>
        <v>0</v>
      </c>
      <c r="T1066" s="8">
        <f t="shared" si="151"/>
        <v>0</v>
      </c>
      <c r="U1066" s="8">
        <f t="shared" si="144"/>
        <v>0</v>
      </c>
      <c r="V1066" s="8">
        <f t="shared" si="146"/>
        <v>0</v>
      </c>
      <c r="W1066" s="8">
        <f t="shared" si="147"/>
        <v>0</v>
      </c>
      <c r="X1066" s="8">
        <f t="shared" si="148"/>
        <v>0</v>
      </c>
      <c r="Y1066" s="8" t="str">
        <f t="shared" si="149"/>
        <v/>
      </c>
      <c r="Z1066" s="8" t="str">
        <f>VLOOKUP($D1066,{"29 - Psychiatrie (Erwachsene)","BGI";"297 - stationsäquivalente Behandlung in der Erwachsenenpsychiatrie (29)","BGI";"30 - Kinder- und Jugendpsychiatrie","BGII";"307 - stationsäquivalente Behandlung in der Kinder- und Jugendpsychiatrie (30)","BGII";"31 - Psychosomatik","BGI";"","LEER";0,"Leer"},2,0)</f>
        <v>LEER</v>
      </c>
      <c r="AA1066" s="8" t="str">
        <f t="shared" si="150"/>
        <v>Stationen</v>
      </c>
    </row>
    <row r="1067" spans="2:27" ht="15" customHeight="1" x14ac:dyDescent="0.25">
      <c r="B1067" s="76" t="str">
        <f t="shared" si="143"/>
        <v>!!!</v>
      </c>
      <c r="C1067" s="310" t="str">
        <f>IF(LEN($E1067)&gt;0,VLOOKUP(TEXT($E1067,0),'Angaben Stationen'!$E$14:$V$215,17,0),"")</f>
        <v/>
      </c>
      <c r="D1067" s="254" t="str">
        <f>IF(LEN($E1067)&gt;0,VLOOKUP(TEXT($E1067,0),'Angaben Stationen'!$E$14:$V$215,18,0),"")</f>
        <v/>
      </c>
      <c r="E1067" s="344"/>
      <c r="F1067" s="256"/>
      <c r="G1067" s="256"/>
      <c r="H1067" s="307"/>
      <c r="I1067" s="183"/>
      <c r="R1067" s="8">
        <f t="shared" si="145"/>
        <v>0</v>
      </c>
      <c r="S1067" s="8">
        <f>VLOOKUP($D1067,{"29 - Psychiatrie (Erwachsene)",1;"30 - Kinder- und Jugendpsychiatrie",1;"297 - stationsäquivalente Behandlung in der Erwachsenenpsychiatrie (29)",1;"307 - stationsäquivalente Behandlung in der Kinder- und Jugendpsychiatrie (30)",1;"31 - Psychosomatik",1;"",0;0,0},2,0)</f>
        <v>0</v>
      </c>
      <c r="T1067" s="8">
        <f t="shared" si="151"/>
        <v>0</v>
      </c>
      <c r="U1067" s="8">
        <f t="shared" si="144"/>
        <v>0</v>
      </c>
      <c r="V1067" s="8">
        <f t="shared" si="146"/>
        <v>0</v>
      </c>
      <c r="W1067" s="8">
        <f t="shared" si="147"/>
        <v>0</v>
      </c>
      <c r="X1067" s="8">
        <f t="shared" si="148"/>
        <v>0</v>
      </c>
      <c r="Y1067" s="8" t="str">
        <f t="shared" si="149"/>
        <v/>
      </c>
      <c r="Z1067" s="8" t="str">
        <f>VLOOKUP($D1067,{"29 - Psychiatrie (Erwachsene)","BGI";"297 - stationsäquivalente Behandlung in der Erwachsenenpsychiatrie (29)","BGI";"30 - Kinder- und Jugendpsychiatrie","BGII";"307 - stationsäquivalente Behandlung in der Kinder- und Jugendpsychiatrie (30)","BGII";"31 - Psychosomatik","BGI";"","LEER";0,"Leer"},2,0)</f>
        <v>LEER</v>
      </c>
      <c r="AA1067" s="8" t="str">
        <f t="shared" si="150"/>
        <v>Stationen</v>
      </c>
    </row>
    <row r="1068" spans="2:27" ht="15" customHeight="1" x14ac:dyDescent="0.25">
      <c r="B1068" s="76" t="str">
        <f t="shared" si="143"/>
        <v>!!!</v>
      </c>
      <c r="C1068" s="310" t="str">
        <f>IF(LEN($E1068)&gt;0,VLOOKUP(TEXT($E1068,0),'Angaben Stationen'!$E$14:$V$215,17,0),"")</f>
        <v/>
      </c>
      <c r="D1068" s="254" t="str">
        <f>IF(LEN($E1068)&gt;0,VLOOKUP(TEXT($E1068,0),'Angaben Stationen'!$E$14:$V$215,18,0),"")</f>
        <v/>
      </c>
      <c r="E1068" s="344"/>
      <c r="F1068" s="256"/>
      <c r="G1068" s="256"/>
      <c r="H1068" s="307"/>
      <c r="I1068" s="183"/>
      <c r="R1068" s="8">
        <f t="shared" si="145"/>
        <v>0</v>
      </c>
      <c r="S1068" s="8">
        <f>VLOOKUP($D1068,{"29 - Psychiatrie (Erwachsene)",1;"30 - Kinder- und Jugendpsychiatrie",1;"297 - stationsäquivalente Behandlung in der Erwachsenenpsychiatrie (29)",1;"307 - stationsäquivalente Behandlung in der Kinder- und Jugendpsychiatrie (30)",1;"31 - Psychosomatik",1;"",0;0,0},2,0)</f>
        <v>0</v>
      </c>
      <c r="T1068" s="8">
        <f t="shared" si="151"/>
        <v>0</v>
      </c>
      <c r="U1068" s="8">
        <f t="shared" si="144"/>
        <v>0</v>
      </c>
      <c r="V1068" s="8">
        <f t="shared" si="146"/>
        <v>0</v>
      </c>
      <c r="W1068" s="8">
        <f t="shared" si="147"/>
        <v>0</v>
      </c>
      <c r="X1068" s="8">
        <f t="shared" si="148"/>
        <v>0</v>
      </c>
      <c r="Y1068" s="8" t="str">
        <f t="shared" si="149"/>
        <v/>
      </c>
      <c r="Z1068" s="8" t="str">
        <f>VLOOKUP($D1068,{"29 - Psychiatrie (Erwachsene)","BGI";"297 - stationsäquivalente Behandlung in der Erwachsenenpsychiatrie (29)","BGI";"30 - Kinder- und Jugendpsychiatrie","BGII";"307 - stationsäquivalente Behandlung in der Kinder- und Jugendpsychiatrie (30)","BGII";"31 - Psychosomatik","BGI";"","LEER";0,"Leer"},2,0)</f>
        <v>LEER</v>
      </c>
      <c r="AA1068" s="8" t="str">
        <f t="shared" si="150"/>
        <v>Stationen</v>
      </c>
    </row>
    <row r="1069" spans="2:27" ht="15" customHeight="1" x14ac:dyDescent="0.25">
      <c r="B1069" s="76" t="str">
        <f t="shared" si="143"/>
        <v>!!!</v>
      </c>
      <c r="C1069" s="310" t="str">
        <f>IF(LEN($E1069)&gt;0,VLOOKUP(TEXT($E1069,0),'Angaben Stationen'!$E$14:$V$215,17,0),"")</f>
        <v/>
      </c>
      <c r="D1069" s="254" t="str">
        <f>IF(LEN($E1069)&gt;0,VLOOKUP(TEXT($E1069,0),'Angaben Stationen'!$E$14:$V$215,18,0),"")</f>
        <v/>
      </c>
      <c r="E1069" s="344"/>
      <c r="F1069" s="256"/>
      <c r="G1069" s="256"/>
      <c r="H1069" s="307"/>
      <c r="I1069" s="183"/>
      <c r="R1069" s="8">
        <f t="shared" si="145"/>
        <v>0</v>
      </c>
      <c r="S1069" s="8">
        <f>VLOOKUP($D1069,{"29 - Psychiatrie (Erwachsene)",1;"30 - Kinder- und Jugendpsychiatrie",1;"297 - stationsäquivalente Behandlung in der Erwachsenenpsychiatrie (29)",1;"307 - stationsäquivalente Behandlung in der Kinder- und Jugendpsychiatrie (30)",1;"31 - Psychosomatik",1;"",0;0,0},2,0)</f>
        <v>0</v>
      </c>
      <c r="T1069" s="8">
        <f t="shared" si="151"/>
        <v>0</v>
      </c>
      <c r="U1069" s="8">
        <f t="shared" si="144"/>
        <v>0</v>
      </c>
      <c r="V1069" s="8">
        <f t="shared" si="146"/>
        <v>0</v>
      </c>
      <c r="W1069" s="8">
        <f t="shared" si="147"/>
        <v>0</v>
      </c>
      <c r="X1069" s="8">
        <f t="shared" si="148"/>
        <v>0</v>
      </c>
      <c r="Y1069" s="8" t="str">
        <f t="shared" si="149"/>
        <v/>
      </c>
      <c r="Z1069" s="8" t="str">
        <f>VLOOKUP($D1069,{"29 - Psychiatrie (Erwachsene)","BGI";"297 - stationsäquivalente Behandlung in der Erwachsenenpsychiatrie (29)","BGI";"30 - Kinder- und Jugendpsychiatrie","BGII";"307 - stationsäquivalente Behandlung in der Kinder- und Jugendpsychiatrie (30)","BGII";"31 - Psychosomatik","BGI";"","LEER";0,"Leer"},2,0)</f>
        <v>LEER</v>
      </c>
      <c r="AA1069" s="8" t="str">
        <f t="shared" si="150"/>
        <v>Stationen</v>
      </c>
    </row>
    <row r="1070" spans="2:27" ht="15" customHeight="1" x14ac:dyDescent="0.25">
      <c r="B1070" s="76" t="str">
        <f t="shared" si="143"/>
        <v>!!!</v>
      </c>
      <c r="C1070" s="310" t="str">
        <f>IF(LEN($E1070)&gt;0,VLOOKUP(TEXT($E1070,0),'Angaben Stationen'!$E$14:$V$215,17,0),"")</f>
        <v/>
      </c>
      <c r="D1070" s="254" t="str">
        <f>IF(LEN($E1070)&gt;0,VLOOKUP(TEXT($E1070,0),'Angaben Stationen'!$E$14:$V$215,18,0),"")</f>
        <v/>
      </c>
      <c r="E1070" s="344"/>
      <c r="F1070" s="256"/>
      <c r="G1070" s="256"/>
      <c r="H1070" s="307"/>
      <c r="I1070" s="183"/>
      <c r="R1070" s="8">
        <f t="shared" si="145"/>
        <v>0</v>
      </c>
      <c r="S1070" s="8">
        <f>VLOOKUP($D1070,{"29 - Psychiatrie (Erwachsene)",1;"30 - Kinder- und Jugendpsychiatrie",1;"297 - stationsäquivalente Behandlung in der Erwachsenenpsychiatrie (29)",1;"307 - stationsäquivalente Behandlung in der Kinder- und Jugendpsychiatrie (30)",1;"31 - Psychosomatik",1;"",0;0,0},2,0)</f>
        <v>0</v>
      </c>
      <c r="T1070" s="8">
        <f t="shared" si="151"/>
        <v>0</v>
      </c>
      <c r="U1070" s="8">
        <f t="shared" si="144"/>
        <v>0</v>
      </c>
      <c r="V1070" s="8">
        <f t="shared" si="146"/>
        <v>0</v>
      </c>
      <c r="W1070" s="8">
        <f t="shared" si="147"/>
        <v>0</v>
      </c>
      <c r="X1070" s="8">
        <f t="shared" si="148"/>
        <v>0</v>
      </c>
      <c r="Y1070" s="8" t="str">
        <f t="shared" si="149"/>
        <v/>
      </c>
      <c r="Z1070" s="8" t="str">
        <f>VLOOKUP($D1070,{"29 - Psychiatrie (Erwachsene)","BGI";"297 - stationsäquivalente Behandlung in der Erwachsenenpsychiatrie (29)","BGI";"30 - Kinder- und Jugendpsychiatrie","BGII";"307 - stationsäquivalente Behandlung in der Kinder- und Jugendpsychiatrie (30)","BGII";"31 - Psychosomatik","BGI";"","LEER";0,"Leer"},2,0)</f>
        <v>LEER</v>
      </c>
      <c r="AA1070" s="8" t="str">
        <f t="shared" si="150"/>
        <v>Stationen</v>
      </c>
    </row>
    <row r="1071" spans="2:27" ht="15" customHeight="1" x14ac:dyDescent="0.25">
      <c r="B1071" s="76" t="str">
        <f t="shared" si="143"/>
        <v>!!!</v>
      </c>
      <c r="C1071" s="310" t="str">
        <f>IF(LEN($E1071)&gt;0,VLOOKUP(TEXT($E1071,0),'Angaben Stationen'!$E$14:$V$215,17,0),"")</f>
        <v/>
      </c>
      <c r="D1071" s="254" t="str">
        <f>IF(LEN($E1071)&gt;0,VLOOKUP(TEXT($E1071,0),'Angaben Stationen'!$E$14:$V$215,18,0),"")</f>
        <v/>
      </c>
      <c r="E1071" s="344"/>
      <c r="F1071" s="256"/>
      <c r="G1071" s="256"/>
      <c r="H1071" s="307"/>
      <c r="I1071" s="183"/>
      <c r="R1071" s="8">
        <f t="shared" si="145"/>
        <v>0</v>
      </c>
      <c r="S1071" s="8">
        <f>VLOOKUP($D1071,{"29 - Psychiatrie (Erwachsene)",1;"30 - Kinder- und Jugendpsychiatrie",1;"297 - stationsäquivalente Behandlung in der Erwachsenenpsychiatrie (29)",1;"307 - stationsäquivalente Behandlung in der Kinder- und Jugendpsychiatrie (30)",1;"31 - Psychosomatik",1;"",0;0,0},2,0)</f>
        <v>0</v>
      </c>
      <c r="T1071" s="8">
        <f t="shared" si="151"/>
        <v>0</v>
      </c>
      <c r="U1071" s="8">
        <f t="shared" si="144"/>
        <v>0</v>
      </c>
      <c r="V1071" s="8">
        <f t="shared" si="146"/>
        <v>0</v>
      </c>
      <c r="W1071" s="8">
        <f t="shared" si="147"/>
        <v>0</v>
      </c>
      <c r="X1071" s="8">
        <f t="shared" si="148"/>
        <v>0</v>
      </c>
      <c r="Y1071" s="8" t="str">
        <f t="shared" si="149"/>
        <v/>
      </c>
      <c r="Z1071" s="8" t="str">
        <f>VLOOKUP($D1071,{"29 - Psychiatrie (Erwachsene)","BGI";"297 - stationsäquivalente Behandlung in der Erwachsenenpsychiatrie (29)","BGI";"30 - Kinder- und Jugendpsychiatrie","BGII";"307 - stationsäquivalente Behandlung in der Kinder- und Jugendpsychiatrie (30)","BGII";"31 - Psychosomatik","BGI";"","LEER";0,"Leer"},2,0)</f>
        <v>LEER</v>
      </c>
      <c r="AA1071" s="8" t="str">
        <f t="shared" si="150"/>
        <v>Stationen</v>
      </c>
    </row>
    <row r="1072" spans="2:27" ht="15" customHeight="1" x14ac:dyDescent="0.25">
      <c r="B1072" s="76" t="str">
        <f t="shared" si="143"/>
        <v>!!!</v>
      </c>
      <c r="C1072" s="310" t="str">
        <f>IF(LEN($E1072)&gt;0,VLOOKUP(TEXT($E1072,0),'Angaben Stationen'!$E$14:$V$215,17,0),"")</f>
        <v/>
      </c>
      <c r="D1072" s="254" t="str">
        <f>IF(LEN($E1072)&gt;0,VLOOKUP(TEXT($E1072,0),'Angaben Stationen'!$E$14:$V$215,18,0),"")</f>
        <v/>
      </c>
      <c r="E1072" s="344"/>
      <c r="F1072" s="256"/>
      <c r="G1072" s="256"/>
      <c r="H1072" s="307"/>
      <c r="I1072" s="183"/>
      <c r="R1072" s="8">
        <f t="shared" si="145"/>
        <v>0</v>
      </c>
      <c r="S1072" s="8">
        <f>VLOOKUP($D1072,{"29 - Psychiatrie (Erwachsene)",1;"30 - Kinder- und Jugendpsychiatrie",1;"297 - stationsäquivalente Behandlung in der Erwachsenenpsychiatrie (29)",1;"307 - stationsäquivalente Behandlung in der Kinder- und Jugendpsychiatrie (30)",1;"31 - Psychosomatik",1;"",0;0,0},2,0)</f>
        <v>0</v>
      </c>
      <c r="T1072" s="8">
        <f t="shared" si="151"/>
        <v>0</v>
      </c>
      <c r="U1072" s="8">
        <f t="shared" si="144"/>
        <v>0</v>
      </c>
      <c r="V1072" s="8">
        <f t="shared" si="146"/>
        <v>0</v>
      </c>
      <c r="W1072" s="8">
        <f t="shared" si="147"/>
        <v>0</v>
      </c>
      <c r="X1072" s="8">
        <f t="shared" si="148"/>
        <v>0</v>
      </c>
      <c r="Y1072" s="8" t="str">
        <f t="shared" si="149"/>
        <v/>
      </c>
      <c r="Z1072" s="8" t="str">
        <f>VLOOKUP($D1072,{"29 - Psychiatrie (Erwachsene)","BGI";"297 - stationsäquivalente Behandlung in der Erwachsenenpsychiatrie (29)","BGI";"30 - Kinder- und Jugendpsychiatrie","BGII";"307 - stationsäquivalente Behandlung in der Kinder- und Jugendpsychiatrie (30)","BGII";"31 - Psychosomatik","BGI";"","LEER";0,"Leer"},2,0)</f>
        <v>LEER</v>
      </c>
      <c r="AA1072" s="8" t="str">
        <f t="shared" si="150"/>
        <v>Stationen</v>
      </c>
    </row>
    <row r="1073" spans="2:27" ht="15" customHeight="1" x14ac:dyDescent="0.25">
      <c r="B1073" s="76" t="str">
        <f t="shared" si="143"/>
        <v>!!!</v>
      </c>
      <c r="C1073" s="310" t="str">
        <f>IF(LEN($E1073)&gt;0,VLOOKUP(TEXT($E1073,0),'Angaben Stationen'!$E$14:$V$215,17,0),"")</f>
        <v/>
      </c>
      <c r="D1073" s="254" t="str">
        <f>IF(LEN($E1073)&gt;0,VLOOKUP(TEXT($E1073,0),'Angaben Stationen'!$E$14:$V$215,18,0),"")</f>
        <v/>
      </c>
      <c r="E1073" s="344"/>
      <c r="F1073" s="256"/>
      <c r="G1073" s="256"/>
      <c r="H1073" s="307"/>
      <c r="I1073" s="183"/>
      <c r="R1073" s="8">
        <f t="shared" si="145"/>
        <v>0</v>
      </c>
      <c r="S1073" s="8">
        <f>VLOOKUP($D1073,{"29 - Psychiatrie (Erwachsene)",1;"30 - Kinder- und Jugendpsychiatrie",1;"297 - stationsäquivalente Behandlung in der Erwachsenenpsychiatrie (29)",1;"307 - stationsäquivalente Behandlung in der Kinder- und Jugendpsychiatrie (30)",1;"31 - Psychosomatik",1;"",0;0,0},2,0)</f>
        <v>0</v>
      </c>
      <c r="T1073" s="8">
        <f t="shared" si="151"/>
        <v>0</v>
      </c>
      <c r="U1073" s="8">
        <f t="shared" si="144"/>
        <v>0</v>
      </c>
      <c r="V1073" s="8">
        <f t="shared" si="146"/>
        <v>0</v>
      </c>
      <c r="W1073" s="8">
        <f t="shared" si="147"/>
        <v>0</v>
      </c>
      <c r="X1073" s="8">
        <f t="shared" si="148"/>
        <v>0</v>
      </c>
      <c r="Y1073" s="8" t="str">
        <f t="shared" si="149"/>
        <v/>
      </c>
      <c r="Z1073" s="8" t="str">
        <f>VLOOKUP($D1073,{"29 - Psychiatrie (Erwachsene)","BGI";"297 - stationsäquivalente Behandlung in der Erwachsenenpsychiatrie (29)","BGI";"30 - Kinder- und Jugendpsychiatrie","BGII";"307 - stationsäquivalente Behandlung in der Kinder- und Jugendpsychiatrie (30)","BGII";"31 - Psychosomatik","BGI";"","LEER";0,"Leer"},2,0)</f>
        <v>LEER</v>
      </c>
      <c r="AA1073" s="8" t="str">
        <f t="shared" si="150"/>
        <v>Stationen</v>
      </c>
    </row>
    <row r="1074" spans="2:27" ht="15" customHeight="1" x14ac:dyDescent="0.25">
      <c r="B1074" s="76" t="str">
        <f t="shared" si="143"/>
        <v>!!!</v>
      </c>
      <c r="C1074" s="310" t="str">
        <f>IF(LEN($E1074)&gt;0,VLOOKUP(TEXT($E1074,0),'Angaben Stationen'!$E$14:$V$215,17,0),"")</f>
        <v/>
      </c>
      <c r="D1074" s="254" t="str">
        <f>IF(LEN($E1074)&gt;0,VLOOKUP(TEXT($E1074,0),'Angaben Stationen'!$E$14:$V$215,18,0),"")</f>
        <v/>
      </c>
      <c r="E1074" s="344"/>
      <c r="F1074" s="256"/>
      <c r="G1074" s="256"/>
      <c r="H1074" s="307"/>
      <c r="I1074" s="183"/>
      <c r="R1074" s="8">
        <f t="shared" si="145"/>
        <v>0</v>
      </c>
      <c r="S1074" s="8">
        <f>VLOOKUP($D1074,{"29 - Psychiatrie (Erwachsene)",1;"30 - Kinder- und Jugendpsychiatrie",1;"297 - stationsäquivalente Behandlung in der Erwachsenenpsychiatrie (29)",1;"307 - stationsäquivalente Behandlung in der Kinder- und Jugendpsychiatrie (30)",1;"31 - Psychosomatik",1;"",0;0,0},2,0)</f>
        <v>0</v>
      </c>
      <c r="T1074" s="8">
        <f t="shared" si="151"/>
        <v>0</v>
      </c>
      <c r="U1074" s="8">
        <f t="shared" si="144"/>
        <v>0</v>
      </c>
      <c r="V1074" s="8">
        <f t="shared" si="146"/>
        <v>0</v>
      </c>
      <c r="W1074" s="8">
        <f t="shared" si="147"/>
        <v>0</v>
      </c>
      <c r="X1074" s="8">
        <f t="shared" si="148"/>
        <v>0</v>
      </c>
      <c r="Y1074" s="8" t="str">
        <f t="shared" si="149"/>
        <v/>
      </c>
      <c r="Z1074" s="8" t="str">
        <f>VLOOKUP($D1074,{"29 - Psychiatrie (Erwachsene)","BGI";"297 - stationsäquivalente Behandlung in der Erwachsenenpsychiatrie (29)","BGI";"30 - Kinder- und Jugendpsychiatrie","BGII";"307 - stationsäquivalente Behandlung in der Kinder- und Jugendpsychiatrie (30)","BGII";"31 - Psychosomatik","BGI";"","LEER";0,"Leer"},2,0)</f>
        <v>LEER</v>
      </c>
      <c r="AA1074" s="8" t="str">
        <f t="shared" si="150"/>
        <v>Stationen</v>
      </c>
    </row>
    <row r="1075" spans="2:27" ht="15" customHeight="1" x14ac:dyDescent="0.25">
      <c r="B1075" s="76" t="str">
        <f t="shared" si="143"/>
        <v>!!!</v>
      </c>
      <c r="C1075" s="310" t="str">
        <f>IF(LEN($E1075)&gt;0,VLOOKUP(TEXT($E1075,0),'Angaben Stationen'!$E$14:$V$215,17,0),"")</f>
        <v/>
      </c>
      <c r="D1075" s="254" t="str">
        <f>IF(LEN($E1075)&gt;0,VLOOKUP(TEXT($E1075,0),'Angaben Stationen'!$E$14:$V$215,18,0),"")</f>
        <v/>
      </c>
      <c r="E1075" s="344"/>
      <c r="F1075" s="256"/>
      <c r="G1075" s="256"/>
      <c r="H1075" s="307"/>
      <c r="I1075" s="183"/>
      <c r="R1075" s="8">
        <f t="shared" si="145"/>
        <v>0</v>
      </c>
      <c r="S1075" s="8">
        <f>VLOOKUP($D1075,{"29 - Psychiatrie (Erwachsene)",1;"30 - Kinder- und Jugendpsychiatrie",1;"297 - stationsäquivalente Behandlung in der Erwachsenenpsychiatrie (29)",1;"307 - stationsäquivalente Behandlung in der Kinder- und Jugendpsychiatrie (30)",1;"31 - Psychosomatik",1;"",0;0,0},2,0)</f>
        <v>0</v>
      </c>
      <c r="T1075" s="8">
        <f t="shared" si="151"/>
        <v>0</v>
      </c>
      <c r="U1075" s="8">
        <f t="shared" si="144"/>
        <v>0</v>
      </c>
      <c r="V1075" s="8">
        <f t="shared" si="146"/>
        <v>0</v>
      </c>
      <c r="W1075" s="8">
        <f t="shared" si="147"/>
        <v>0</v>
      </c>
      <c r="X1075" s="8">
        <f t="shared" si="148"/>
        <v>0</v>
      </c>
      <c r="Y1075" s="8" t="str">
        <f t="shared" si="149"/>
        <v/>
      </c>
      <c r="Z1075" s="8" t="str">
        <f>VLOOKUP($D1075,{"29 - Psychiatrie (Erwachsene)","BGI";"297 - stationsäquivalente Behandlung in der Erwachsenenpsychiatrie (29)","BGI";"30 - Kinder- und Jugendpsychiatrie","BGII";"307 - stationsäquivalente Behandlung in der Kinder- und Jugendpsychiatrie (30)","BGII";"31 - Psychosomatik","BGI";"","LEER";0,"Leer"},2,0)</f>
        <v>LEER</v>
      </c>
      <c r="AA1075" s="8" t="str">
        <f t="shared" si="150"/>
        <v>Stationen</v>
      </c>
    </row>
    <row r="1076" spans="2:27" ht="15" customHeight="1" x14ac:dyDescent="0.25">
      <c r="B1076" s="76" t="str">
        <f t="shared" si="143"/>
        <v>!!!</v>
      </c>
      <c r="C1076" s="310" t="str">
        <f>IF(LEN($E1076)&gt;0,VLOOKUP(TEXT($E1076,0),'Angaben Stationen'!$E$14:$V$215,17,0),"")</f>
        <v/>
      </c>
      <c r="D1076" s="254" t="str">
        <f>IF(LEN($E1076)&gt;0,VLOOKUP(TEXT($E1076,0),'Angaben Stationen'!$E$14:$V$215,18,0),"")</f>
        <v/>
      </c>
      <c r="E1076" s="344"/>
      <c r="F1076" s="256"/>
      <c r="G1076" s="256"/>
      <c r="H1076" s="307"/>
      <c r="I1076" s="183"/>
      <c r="R1076" s="8">
        <f t="shared" si="145"/>
        <v>0</v>
      </c>
      <c r="S1076" s="8">
        <f>VLOOKUP($D1076,{"29 - Psychiatrie (Erwachsene)",1;"30 - Kinder- und Jugendpsychiatrie",1;"297 - stationsäquivalente Behandlung in der Erwachsenenpsychiatrie (29)",1;"307 - stationsäquivalente Behandlung in der Kinder- und Jugendpsychiatrie (30)",1;"31 - Psychosomatik",1;"",0;0,0},2,0)</f>
        <v>0</v>
      </c>
      <c r="T1076" s="8">
        <f t="shared" si="151"/>
        <v>0</v>
      </c>
      <c r="U1076" s="8">
        <f t="shared" si="144"/>
        <v>0</v>
      </c>
      <c r="V1076" s="8">
        <f t="shared" si="146"/>
        <v>0</v>
      </c>
      <c r="W1076" s="8">
        <f t="shared" si="147"/>
        <v>0</v>
      </c>
      <c r="X1076" s="8">
        <f t="shared" si="148"/>
        <v>0</v>
      </c>
      <c r="Y1076" s="8" t="str">
        <f t="shared" si="149"/>
        <v/>
      </c>
      <c r="Z1076" s="8" t="str">
        <f>VLOOKUP($D1076,{"29 - Psychiatrie (Erwachsene)","BGI";"297 - stationsäquivalente Behandlung in der Erwachsenenpsychiatrie (29)","BGI";"30 - Kinder- und Jugendpsychiatrie","BGII";"307 - stationsäquivalente Behandlung in der Kinder- und Jugendpsychiatrie (30)","BGII";"31 - Psychosomatik","BGI";"","LEER";0,"Leer"},2,0)</f>
        <v>LEER</v>
      </c>
      <c r="AA1076" s="8" t="str">
        <f t="shared" si="150"/>
        <v>Stationen</v>
      </c>
    </row>
    <row r="1077" spans="2:27" ht="15" customHeight="1" x14ac:dyDescent="0.25">
      <c r="B1077" s="76" t="str">
        <f t="shared" si="143"/>
        <v>!!!</v>
      </c>
      <c r="C1077" s="310" t="str">
        <f>IF(LEN($E1077)&gt;0,VLOOKUP(TEXT($E1077,0),'Angaben Stationen'!$E$14:$V$215,17,0),"")</f>
        <v/>
      </c>
      <c r="D1077" s="254" t="str">
        <f>IF(LEN($E1077)&gt;0,VLOOKUP(TEXT($E1077,0),'Angaben Stationen'!$E$14:$V$215,18,0),"")</f>
        <v/>
      </c>
      <c r="E1077" s="344"/>
      <c r="F1077" s="256"/>
      <c r="G1077" s="256"/>
      <c r="H1077" s="307"/>
      <c r="I1077" s="183"/>
      <c r="R1077" s="8">
        <f t="shared" si="145"/>
        <v>0</v>
      </c>
      <c r="S1077" s="8">
        <f>VLOOKUP($D1077,{"29 - Psychiatrie (Erwachsene)",1;"30 - Kinder- und Jugendpsychiatrie",1;"297 - stationsäquivalente Behandlung in der Erwachsenenpsychiatrie (29)",1;"307 - stationsäquivalente Behandlung in der Kinder- und Jugendpsychiatrie (30)",1;"31 - Psychosomatik",1;"",0;0,0},2,0)</f>
        <v>0</v>
      </c>
      <c r="T1077" s="8">
        <f t="shared" si="151"/>
        <v>0</v>
      </c>
      <c r="U1077" s="8">
        <f t="shared" si="144"/>
        <v>0</v>
      </c>
      <c r="V1077" s="8">
        <f t="shared" si="146"/>
        <v>0</v>
      </c>
      <c r="W1077" s="8">
        <f t="shared" si="147"/>
        <v>0</v>
      </c>
      <c r="X1077" s="8">
        <f t="shared" si="148"/>
        <v>0</v>
      </c>
      <c r="Y1077" s="8" t="str">
        <f t="shared" si="149"/>
        <v/>
      </c>
      <c r="Z1077" s="8" t="str">
        <f>VLOOKUP($D1077,{"29 - Psychiatrie (Erwachsene)","BGI";"297 - stationsäquivalente Behandlung in der Erwachsenenpsychiatrie (29)","BGI";"30 - Kinder- und Jugendpsychiatrie","BGII";"307 - stationsäquivalente Behandlung in der Kinder- und Jugendpsychiatrie (30)","BGII";"31 - Psychosomatik","BGI";"","LEER";0,"Leer"},2,0)</f>
        <v>LEER</v>
      </c>
      <c r="AA1077" s="8" t="str">
        <f t="shared" si="150"/>
        <v>Stationen</v>
      </c>
    </row>
    <row r="1078" spans="2:27" ht="15" customHeight="1" x14ac:dyDescent="0.25">
      <c r="B1078" s="76" t="str">
        <f t="shared" si="143"/>
        <v>!!!</v>
      </c>
      <c r="C1078" s="310" t="str">
        <f>IF(LEN($E1078)&gt;0,VLOOKUP(TEXT($E1078,0),'Angaben Stationen'!$E$14:$V$215,17,0),"")</f>
        <v/>
      </c>
      <c r="D1078" s="254" t="str">
        <f>IF(LEN($E1078)&gt;0,VLOOKUP(TEXT($E1078,0),'Angaben Stationen'!$E$14:$V$215,18,0),"")</f>
        <v/>
      </c>
      <c r="E1078" s="344"/>
      <c r="F1078" s="256"/>
      <c r="G1078" s="256"/>
      <c r="H1078" s="307"/>
      <c r="I1078" s="183"/>
      <c r="R1078" s="8">
        <f t="shared" si="145"/>
        <v>0</v>
      </c>
      <c r="S1078" s="8">
        <f>VLOOKUP($D1078,{"29 - Psychiatrie (Erwachsene)",1;"30 - Kinder- und Jugendpsychiatrie",1;"297 - stationsäquivalente Behandlung in der Erwachsenenpsychiatrie (29)",1;"307 - stationsäquivalente Behandlung in der Kinder- und Jugendpsychiatrie (30)",1;"31 - Psychosomatik",1;"",0;0,0},2,0)</f>
        <v>0</v>
      </c>
      <c r="T1078" s="8">
        <f t="shared" si="151"/>
        <v>0</v>
      </c>
      <c r="U1078" s="8">
        <f t="shared" si="144"/>
        <v>0</v>
      </c>
      <c r="V1078" s="8">
        <f t="shared" si="146"/>
        <v>0</v>
      </c>
      <c r="W1078" s="8">
        <f t="shared" si="147"/>
        <v>0</v>
      </c>
      <c r="X1078" s="8">
        <f t="shared" si="148"/>
        <v>0</v>
      </c>
      <c r="Y1078" s="8" t="str">
        <f t="shared" si="149"/>
        <v/>
      </c>
      <c r="Z1078" s="8" t="str">
        <f>VLOOKUP($D1078,{"29 - Psychiatrie (Erwachsene)","BGI";"297 - stationsäquivalente Behandlung in der Erwachsenenpsychiatrie (29)","BGI";"30 - Kinder- und Jugendpsychiatrie","BGII";"307 - stationsäquivalente Behandlung in der Kinder- und Jugendpsychiatrie (30)","BGII";"31 - Psychosomatik","BGI";"","LEER";0,"Leer"},2,0)</f>
        <v>LEER</v>
      </c>
      <c r="AA1078" s="8" t="str">
        <f t="shared" si="150"/>
        <v>Stationen</v>
      </c>
    </row>
    <row r="1079" spans="2:27" ht="15" customHeight="1" x14ac:dyDescent="0.25">
      <c r="B1079" s="76" t="str">
        <f t="shared" si="143"/>
        <v>!!!</v>
      </c>
      <c r="C1079" s="310" t="str">
        <f>IF(LEN($E1079)&gt;0,VLOOKUP(TEXT($E1079,0),'Angaben Stationen'!$E$14:$V$215,17,0),"")</f>
        <v/>
      </c>
      <c r="D1079" s="254" t="str">
        <f>IF(LEN($E1079)&gt;0,VLOOKUP(TEXT($E1079,0),'Angaben Stationen'!$E$14:$V$215,18,0),"")</f>
        <v/>
      </c>
      <c r="E1079" s="344"/>
      <c r="F1079" s="256"/>
      <c r="G1079" s="256"/>
      <c r="H1079" s="307"/>
      <c r="I1079" s="183"/>
      <c r="R1079" s="8">
        <f t="shared" si="145"/>
        <v>0</v>
      </c>
      <c r="S1079" s="8">
        <f>VLOOKUP($D1079,{"29 - Psychiatrie (Erwachsene)",1;"30 - Kinder- und Jugendpsychiatrie",1;"297 - stationsäquivalente Behandlung in der Erwachsenenpsychiatrie (29)",1;"307 - stationsäquivalente Behandlung in der Kinder- und Jugendpsychiatrie (30)",1;"31 - Psychosomatik",1;"",0;0,0},2,0)</f>
        <v>0</v>
      </c>
      <c r="T1079" s="8">
        <f t="shared" si="151"/>
        <v>0</v>
      </c>
      <c r="U1079" s="8">
        <f t="shared" si="144"/>
        <v>0</v>
      </c>
      <c r="V1079" s="8">
        <f t="shared" si="146"/>
        <v>0</v>
      </c>
      <c r="W1079" s="8">
        <f t="shared" si="147"/>
        <v>0</v>
      </c>
      <c r="X1079" s="8">
        <f t="shared" si="148"/>
        <v>0</v>
      </c>
      <c r="Y1079" s="8" t="str">
        <f t="shared" si="149"/>
        <v/>
      </c>
      <c r="Z1079" s="8" t="str">
        <f>VLOOKUP($D1079,{"29 - Psychiatrie (Erwachsene)","BGI";"297 - stationsäquivalente Behandlung in der Erwachsenenpsychiatrie (29)","BGI";"30 - Kinder- und Jugendpsychiatrie","BGII";"307 - stationsäquivalente Behandlung in der Kinder- und Jugendpsychiatrie (30)","BGII";"31 - Psychosomatik","BGI";"","LEER";0,"Leer"},2,0)</f>
        <v>LEER</v>
      </c>
      <c r="AA1079" s="8" t="str">
        <f t="shared" si="150"/>
        <v>Stationen</v>
      </c>
    </row>
    <row r="1080" spans="2:27" ht="15" customHeight="1" x14ac:dyDescent="0.25">
      <c r="B1080" s="76" t="str">
        <f t="shared" si="143"/>
        <v>!!!</v>
      </c>
      <c r="C1080" s="310" t="str">
        <f>IF(LEN($E1080)&gt;0,VLOOKUP(TEXT($E1080,0),'Angaben Stationen'!$E$14:$V$215,17,0),"")</f>
        <v/>
      </c>
      <c r="D1080" s="254" t="str">
        <f>IF(LEN($E1080)&gt;0,VLOOKUP(TEXT($E1080,0),'Angaben Stationen'!$E$14:$V$215,18,0),"")</f>
        <v/>
      </c>
      <c r="E1080" s="344"/>
      <c r="F1080" s="256"/>
      <c r="G1080" s="256"/>
      <c r="H1080" s="307"/>
      <c r="I1080" s="183"/>
      <c r="R1080" s="8">
        <f t="shared" si="145"/>
        <v>0</v>
      </c>
      <c r="S1080" s="8">
        <f>VLOOKUP($D1080,{"29 - Psychiatrie (Erwachsene)",1;"30 - Kinder- und Jugendpsychiatrie",1;"297 - stationsäquivalente Behandlung in der Erwachsenenpsychiatrie (29)",1;"307 - stationsäquivalente Behandlung in der Kinder- und Jugendpsychiatrie (30)",1;"31 - Psychosomatik",1;"",0;0,0},2,0)</f>
        <v>0</v>
      </c>
      <c r="T1080" s="8">
        <f t="shared" si="151"/>
        <v>0</v>
      </c>
      <c r="U1080" s="8">
        <f t="shared" si="144"/>
        <v>0</v>
      </c>
      <c r="V1080" s="8">
        <f t="shared" si="146"/>
        <v>0</v>
      </c>
      <c r="W1080" s="8">
        <f t="shared" si="147"/>
        <v>0</v>
      </c>
      <c r="X1080" s="8">
        <f t="shared" si="148"/>
        <v>0</v>
      </c>
      <c r="Y1080" s="8" t="str">
        <f t="shared" si="149"/>
        <v/>
      </c>
      <c r="Z1080" s="8" t="str">
        <f>VLOOKUP($D1080,{"29 - Psychiatrie (Erwachsene)","BGI";"297 - stationsäquivalente Behandlung in der Erwachsenenpsychiatrie (29)","BGI";"30 - Kinder- und Jugendpsychiatrie","BGII";"307 - stationsäquivalente Behandlung in der Kinder- und Jugendpsychiatrie (30)","BGII";"31 - Psychosomatik","BGI";"","LEER";0,"Leer"},2,0)</f>
        <v>LEER</v>
      </c>
      <c r="AA1080" s="8" t="str">
        <f t="shared" si="150"/>
        <v>Stationen</v>
      </c>
    </row>
    <row r="1081" spans="2:27" ht="15" customHeight="1" x14ac:dyDescent="0.25">
      <c r="B1081" s="76" t="str">
        <f t="shared" si="143"/>
        <v>!!!</v>
      </c>
      <c r="C1081" s="310" t="str">
        <f>IF(LEN($E1081)&gt;0,VLOOKUP(TEXT($E1081,0),'Angaben Stationen'!$E$14:$V$215,17,0),"")</f>
        <v/>
      </c>
      <c r="D1081" s="254" t="str">
        <f>IF(LEN($E1081)&gt;0,VLOOKUP(TEXT($E1081,0),'Angaben Stationen'!$E$14:$V$215,18,0),"")</f>
        <v/>
      </c>
      <c r="E1081" s="344"/>
      <c r="F1081" s="256"/>
      <c r="G1081" s="256"/>
      <c r="H1081" s="307"/>
      <c r="I1081" s="183"/>
      <c r="R1081" s="8">
        <f t="shared" si="145"/>
        <v>0</v>
      </c>
      <c r="S1081" s="8">
        <f>VLOOKUP($D1081,{"29 - Psychiatrie (Erwachsene)",1;"30 - Kinder- und Jugendpsychiatrie",1;"297 - stationsäquivalente Behandlung in der Erwachsenenpsychiatrie (29)",1;"307 - stationsäquivalente Behandlung in der Kinder- und Jugendpsychiatrie (30)",1;"31 - Psychosomatik",1;"",0;0,0},2,0)</f>
        <v>0</v>
      </c>
      <c r="T1081" s="8">
        <f t="shared" si="151"/>
        <v>0</v>
      </c>
      <c r="U1081" s="8">
        <f t="shared" si="144"/>
        <v>0</v>
      </c>
      <c r="V1081" s="8">
        <f t="shared" si="146"/>
        <v>0</v>
      </c>
      <c r="W1081" s="8">
        <f t="shared" si="147"/>
        <v>0</v>
      </c>
      <c r="X1081" s="8">
        <f t="shared" si="148"/>
        <v>0</v>
      </c>
      <c r="Y1081" s="8" t="str">
        <f t="shared" si="149"/>
        <v/>
      </c>
      <c r="Z1081" s="8" t="str">
        <f>VLOOKUP($D1081,{"29 - Psychiatrie (Erwachsene)","BGI";"297 - stationsäquivalente Behandlung in der Erwachsenenpsychiatrie (29)","BGI";"30 - Kinder- und Jugendpsychiatrie","BGII";"307 - stationsäquivalente Behandlung in der Kinder- und Jugendpsychiatrie (30)","BGII";"31 - Psychosomatik","BGI";"","LEER";0,"Leer"},2,0)</f>
        <v>LEER</v>
      </c>
      <c r="AA1081" s="8" t="str">
        <f t="shared" si="150"/>
        <v>Stationen</v>
      </c>
    </row>
    <row r="1082" spans="2:27" ht="15" customHeight="1" x14ac:dyDescent="0.25">
      <c r="B1082" s="76" t="str">
        <f t="shared" si="143"/>
        <v>!!!</v>
      </c>
      <c r="C1082" s="310" t="str">
        <f>IF(LEN($E1082)&gt;0,VLOOKUP(TEXT($E1082,0),'Angaben Stationen'!$E$14:$V$215,17,0),"")</f>
        <v/>
      </c>
      <c r="D1082" s="254" t="str">
        <f>IF(LEN($E1082)&gt;0,VLOOKUP(TEXT($E1082,0),'Angaben Stationen'!$E$14:$V$215,18,0),"")</f>
        <v/>
      </c>
      <c r="E1082" s="344"/>
      <c r="F1082" s="256"/>
      <c r="G1082" s="256"/>
      <c r="H1082" s="307"/>
      <c r="I1082" s="183"/>
      <c r="R1082" s="8">
        <f t="shared" si="145"/>
        <v>0</v>
      </c>
      <c r="S1082" s="8">
        <f>VLOOKUP($D1082,{"29 - Psychiatrie (Erwachsene)",1;"30 - Kinder- und Jugendpsychiatrie",1;"297 - stationsäquivalente Behandlung in der Erwachsenenpsychiatrie (29)",1;"307 - stationsäquivalente Behandlung in der Kinder- und Jugendpsychiatrie (30)",1;"31 - Psychosomatik",1;"",0;0,0},2,0)</f>
        <v>0</v>
      </c>
      <c r="T1082" s="8">
        <f t="shared" si="151"/>
        <v>0</v>
      </c>
      <c r="U1082" s="8">
        <f t="shared" si="144"/>
        <v>0</v>
      </c>
      <c r="V1082" s="8">
        <f t="shared" si="146"/>
        <v>0</v>
      </c>
      <c r="W1082" s="8">
        <f t="shared" si="147"/>
        <v>0</v>
      </c>
      <c r="X1082" s="8">
        <f t="shared" si="148"/>
        <v>0</v>
      </c>
      <c r="Y1082" s="8" t="str">
        <f t="shared" si="149"/>
        <v/>
      </c>
      <c r="Z1082" s="8" t="str">
        <f>VLOOKUP($D1082,{"29 - Psychiatrie (Erwachsene)","BGI";"297 - stationsäquivalente Behandlung in der Erwachsenenpsychiatrie (29)","BGI";"30 - Kinder- und Jugendpsychiatrie","BGII";"307 - stationsäquivalente Behandlung in der Kinder- und Jugendpsychiatrie (30)","BGII";"31 - Psychosomatik","BGI";"","LEER";0,"Leer"},2,0)</f>
        <v>LEER</v>
      </c>
      <c r="AA1082" s="8" t="str">
        <f t="shared" si="150"/>
        <v>Stationen</v>
      </c>
    </row>
    <row r="1083" spans="2:27" ht="15" customHeight="1" x14ac:dyDescent="0.25">
      <c r="B1083" s="76" t="str">
        <f t="shared" si="143"/>
        <v>!!!</v>
      </c>
      <c r="C1083" s="310" t="str">
        <f>IF(LEN($E1083)&gt;0,VLOOKUP(TEXT($E1083,0),'Angaben Stationen'!$E$14:$V$215,17,0),"")</f>
        <v/>
      </c>
      <c r="D1083" s="254" t="str">
        <f>IF(LEN($E1083)&gt;0,VLOOKUP(TEXT($E1083,0),'Angaben Stationen'!$E$14:$V$215,18,0),"")</f>
        <v/>
      </c>
      <c r="E1083" s="344"/>
      <c r="F1083" s="256"/>
      <c r="G1083" s="256"/>
      <c r="H1083" s="307"/>
      <c r="I1083" s="183"/>
      <c r="R1083" s="8">
        <f t="shared" si="145"/>
        <v>0</v>
      </c>
      <c r="S1083" s="8">
        <f>VLOOKUP($D1083,{"29 - Psychiatrie (Erwachsene)",1;"30 - Kinder- und Jugendpsychiatrie",1;"297 - stationsäquivalente Behandlung in der Erwachsenenpsychiatrie (29)",1;"307 - stationsäquivalente Behandlung in der Kinder- und Jugendpsychiatrie (30)",1;"31 - Psychosomatik",1;"",0;0,0},2,0)</f>
        <v>0</v>
      </c>
      <c r="T1083" s="8">
        <f t="shared" si="151"/>
        <v>0</v>
      </c>
      <c r="U1083" s="8">
        <f t="shared" si="144"/>
        <v>0</v>
      </c>
      <c r="V1083" s="8">
        <f t="shared" si="146"/>
        <v>0</v>
      </c>
      <c r="W1083" s="8">
        <f t="shared" si="147"/>
        <v>0</v>
      </c>
      <c r="X1083" s="8">
        <f t="shared" si="148"/>
        <v>0</v>
      </c>
      <c r="Y1083" s="8" t="str">
        <f t="shared" si="149"/>
        <v/>
      </c>
      <c r="Z1083" s="8" t="str">
        <f>VLOOKUP($D1083,{"29 - Psychiatrie (Erwachsene)","BGI";"297 - stationsäquivalente Behandlung in der Erwachsenenpsychiatrie (29)","BGI";"30 - Kinder- und Jugendpsychiatrie","BGII";"307 - stationsäquivalente Behandlung in der Kinder- und Jugendpsychiatrie (30)","BGII";"31 - Psychosomatik","BGI";"","LEER";0,"Leer"},2,0)</f>
        <v>LEER</v>
      </c>
      <c r="AA1083" s="8" t="str">
        <f t="shared" si="150"/>
        <v>Stationen</v>
      </c>
    </row>
    <row r="1084" spans="2:27" ht="15" customHeight="1" x14ac:dyDescent="0.25">
      <c r="B1084" s="76" t="str">
        <f t="shared" si="143"/>
        <v>!!!</v>
      </c>
      <c r="C1084" s="310" t="str">
        <f>IF(LEN($E1084)&gt;0,VLOOKUP(TEXT($E1084,0),'Angaben Stationen'!$E$14:$V$215,17,0),"")</f>
        <v/>
      </c>
      <c r="D1084" s="254" t="str">
        <f>IF(LEN($E1084)&gt;0,VLOOKUP(TEXT($E1084,0),'Angaben Stationen'!$E$14:$V$215,18,0),"")</f>
        <v/>
      </c>
      <c r="E1084" s="344"/>
      <c r="F1084" s="256"/>
      <c r="G1084" s="256"/>
      <c r="H1084" s="307"/>
      <c r="I1084" s="183"/>
      <c r="R1084" s="8">
        <f t="shared" si="145"/>
        <v>0</v>
      </c>
      <c r="S1084" s="8">
        <f>VLOOKUP($D1084,{"29 - Psychiatrie (Erwachsene)",1;"30 - Kinder- und Jugendpsychiatrie",1;"297 - stationsäquivalente Behandlung in der Erwachsenenpsychiatrie (29)",1;"307 - stationsäquivalente Behandlung in der Kinder- und Jugendpsychiatrie (30)",1;"31 - Psychosomatik",1;"",0;0,0},2,0)</f>
        <v>0</v>
      </c>
      <c r="T1084" s="8">
        <f t="shared" si="151"/>
        <v>0</v>
      </c>
      <c r="U1084" s="8">
        <f t="shared" si="144"/>
        <v>0</v>
      </c>
      <c r="V1084" s="8">
        <f t="shared" si="146"/>
        <v>0</v>
      </c>
      <c r="W1084" s="8">
        <f t="shared" si="147"/>
        <v>0</v>
      </c>
      <c r="X1084" s="8">
        <f t="shared" si="148"/>
        <v>0</v>
      </c>
      <c r="Y1084" s="8" t="str">
        <f t="shared" si="149"/>
        <v/>
      </c>
      <c r="Z1084" s="8" t="str">
        <f>VLOOKUP($D1084,{"29 - Psychiatrie (Erwachsene)","BGI";"297 - stationsäquivalente Behandlung in der Erwachsenenpsychiatrie (29)","BGI";"30 - Kinder- und Jugendpsychiatrie","BGII";"307 - stationsäquivalente Behandlung in der Kinder- und Jugendpsychiatrie (30)","BGII";"31 - Psychosomatik","BGI";"","LEER";0,"Leer"},2,0)</f>
        <v>LEER</v>
      </c>
      <c r="AA1084" s="8" t="str">
        <f t="shared" si="150"/>
        <v>Stationen</v>
      </c>
    </row>
    <row r="1085" spans="2:27" ht="15" customHeight="1" x14ac:dyDescent="0.25">
      <c r="B1085" s="76" t="str">
        <f t="shared" ref="B1085:B1148" si="152">IF(SUM(S1085:X1085)&lt;6,"!!!","")</f>
        <v>!!!</v>
      </c>
      <c r="C1085" s="310" t="str">
        <f>IF(LEN($E1085)&gt;0,VLOOKUP(TEXT($E1085,0),'Angaben Stationen'!$E$14:$V$215,17,0),"")</f>
        <v/>
      </c>
      <c r="D1085" s="254" t="str">
        <f>IF(LEN($E1085)&gt;0,VLOOKUP(TEXT($E1085,0),'Angaben Stationen'!$E$14:$V$215,18,0),"")</f>
        <v/>
      </c>
      <c r="E1085" s="344"/>
      <c r="F1085" s="256"/>
      <c r="G1085" s="256"/>
      <c r="H1085" s="307"/>
      <c r="I1085" s="183"/>
      <c r="R1085" s="8">
        <f t="shared" si="145"/>
        <v>0</v>
      </c>
      <c r="S1085" s="8">
        <f>VLOOKUP($D1085,{"29 - Psychiatrie (Erwachsene)",1;"30 - Kinder- und Jugendpsychiatrie",1;"297 - stationsäquivalente Behandlung in der Erwachsenenpsychiatrie (29)",1;"307 - stationsäquivalente Behandlung in der Kinder- und Jugendpsychiatrie (30)",1;"31 - Psychosomatik",1;"",0;0,0},2,0)</f>
        <v>0</v>
      </c>
      <c r="T1085" s="8">
        <f t="shared" si="151"/>
        <v>0</v>
      </c>
      <c r="U1085" s="8">
        <f t="shared" ref="U1085:U1148" si="153">IF($E1085&lt;&gt;0,1,0)</f>
        <v>0</v>
      </c>
      <c r="V1085" s="8">
        <f t="shared" si="146"/>
        <v>0</v>
      </c>
      <c r="W1085" s="8">
        <f t="shared" si="147"/>
        <v>0</v>
      </c>
      <c r="X1085" s="8">
        <f t="shared" si="148"/>
        <v>0</v>
      </c>
      <c r="Y1085" s="8" t="str">
        <f t="shared" si="149"/>
        <v/>
      </c>
      <c r="Z1085" s="8" t="str">
        <f>VLOOKUP($D1085,{"29 - Psychiatrie (Erwachsene)","BGI";"297 - stationsäquivalente Behandlung in der Erwachsenenpsychiatrie (29)","BGI";"30 - Kinder- und Jugendpsychiatrie","BGII";"307 - stationsäquivalente Behandlung in der Kinder- und Jugendpsychiatrie (30)","BGII";"31 - Psychosomatik","BGI";"","LEER";0,"Leer"},2,0)</f>
        <v>LEER</v>
      </c>
      <c r="AA1085" s="8" t="str">
        <f t="shared" si="150"/>
        <v>Stationen</v>
      </c>
    </row>
    <row r="1086" spans="2:27" ht="15" customHeight="1" x14ac:dyDescent="0.25">
      <c r="B1086" s="76" t="str">
        <f t="shared" si="152"/>
        <v>!!!</v>
      </c>
      <c r="C1086" s="310" t="str">
        <f>IF(LEN($E1086)&gt;0,VLOOKUP(TEXT($E1086,0),'Angaben Stationen'!$E$14:$V$215,17,0),"")</f>
        <v/>
      </c>
      <c r="D1086" s="254" t="str">
        <f>IF(LEN($E1086)&gt;0,VLOOKUP(TEXT($E1086,0),'Angaben Stationen'!$E$14:$V$215,18,0),"")</f>
        <v/>
      </c>
      <c r="E1086" s="344"/>
      <c r="F1086" s="256"/>
      <c r="G1086" s="256"/>
      <c r="H1086" s="307"/>
      <c r="I1086" s="183"/>
      <c r="R1086" s="8">
        <f t="shared" si="145"/>
        <v>0</v>
      </c>
      <c r="S1086" s="8">
        <f>VLOOKUP($D1086,{"29 - Psychiatrie (Erwachsene)",1;"30 - Kinder- und Jugendpsychiatrie",1;"297 - stationsäquivalente Behandlung in der Erwachsenenpsychiatrie (29)",1;"307 - stationsäquivalente Behandlung in der Kinder- und Jugendpsychiatrie (30)",1;"31 - Psychosomatik",1;"",0;0,0},2,0)</f>
        <v>0</v>
      </c>
      <c r="T1086" s="8">
        <f t="shared" si="151"/>
        <v>0</v>
      </c>
      <c r="U1086" s="8">
        <f t="shared" si="153"/>
        <v>0</v>
      </c>
      <c r="V1086" s="8">
        <f t="shared" si="146"/>
        <v>0</v>
      </c>
      <c r="W1086" s="8">
        <f t="shared" si="147"/>
        <v>0</v>
      </c>
      <c r="X1086" s="8">
        <f t="shared" si="148"/>
        <v>0</v>
      </c>
      <c r="Y1086" s="8" t="str">
        <f t="shared" si="149"/>
        <v/>
      </c>
      <c r="Z1086" s="8" t="str">
        <f>VLOOKUP($D1086,{"29 - Psychiatrie (Erwachsene)","BGI";"297 - stationsäquivalente Behandlung in der Erwachsenenpsychiatrie (29)","BGI";"30 - Kinder- und Jugendpsychiatrie","BGII";"307 - stationsäquivalente Behandlung in der Kinder- und Jugendpsychiatrie (30)","BGII";"31 - Psychosomatik","BGI";"","LEER";0,"Leer"},2,0)</f>
        <v>LEER</v>
      </c>
      <c r="AA1086" s="8" t="str">
        <f t="shared" si="150"/>
        <v>Stationen</v>
      </c>
    </row>
    <row r="1087" spans="2:27" ht="15" customHeight="1" x14ac:dyDescent="0.25">
      <c r="B1087" s="76" t="str">
        <f t="shared" si="152"/>
        <v>!!!</v>
      </c>
      <c r="C1087" s="310" t="str">
        <f>IF(LEN($E1087)&gt;0,VLOOKUP(TEXT($E1087,0),'Angaben Stationen'!$E$14:$V$215,17,0),"")</f>
        <v/>
      </c>
      <c r="D1087" s="254" t="str">
        <f>IF(LEN($E1087)&gt;0,VLOOKUP(TEXT($E1087,0),'Angaben Stationen'!$E$14:$V$215,18,0),"")</f>
        <v/>
      </c>
      <c r="E1087" s="344"/>
      <c r="F1087" s="256"/>
      <c r="G1087" s="256"/>
      <c r="H1087" s="307"/>
      <c r="I1087" s="183"/>
      <c r="R1087" s="8">
        <f t="shared" si="145"/>
        <v>0</v>
      </c>
      <c r="S1087" s="8">
        <f>VLOOKUP($D1087,{"29 - Psychiatrie (Erwachsene)",1;"30 - Kinder- und Jugendpsychiatrie",1;"297 - stationsäquivalente Behandlung in der Erwachsenenpsychiatrie (29)",1;"307 - stationsäquivalente Behandlung in der Kinder- und Jugendpsychiatrie (30)",1;"31 - Psychosomatik",1;"",0;0,0},2,0)</f>
        <v>0</v>
      </c>
      <c r="T1087" s="8">
        <f t="shared" si="151"/>
        <v>0</v>
      </c>
      <c r="U1087" s="8">
        <f t="shared" si="153"/>
        <v>0</v>
      </c>
      <c r="V1087" s="8">
        <f t="shared" si="146"/>
        <v>0</v>
      </c>
      <c r="W1087" s="8">
        <f t="shared" si="147"/>
        <v>0</v>
      </c>
      <c r="X1087" s="8">
        <f t="shared" si="148"/>
        <v>0</v>
      </c>
      <c r="Y1087" s="8" t="str">
        <f t="shared" si="149"/>
        <v/>
      </c>
      <c r="Z1087" s="8" t="str">
        <f>VLOOKUP($D1087,{"29 - Psychiatrie (Erwachsene)","BGI";"297 - stationsäquivalente Behandlung in der Erwachsenenpsychiatrie (29)","BGI";"30 - Kinder- und Jugendpsychiatrie","BGII";"307 - stationsäquivalente Behandlung in der Kinder- und Jugendpsychiatrie (30)","BGII";"31 - Psychosomatik","BGI";"","LEER";0,"Leer"},2,0)</f>
        <v>LEER</v>
      </c>
      <c r="AA1087" s="8" t="str">
        <f t="shared" si="150"/>
        <v>Stationen</v>
      </c>
    </row>
    <row r="1088" spans="2:27" ht="15" customHeight="1" x14ac:dyDescent="0.25">
      <c r="B1088" s="76" t="str">
        <f t="shared" si="152"/>
        <v>!!!</v>
      </c>
      <c r="C1088" s="310" t="str">
        <f>IF(LEN($E1088)&gt;0,VLOOKUP(TEXT($E1088,0),'Angaben Stationen'!$E$14:$V$215,17,0),"")</f>
        <v/>
      </c>
      <c r="D1088" s="254" t="str">
        <f>IF(LEN($E1088)&gt;0,VLOOKUP(TEXT($E1088,0),'Angaben Stationen'!$E$14:$V$215,18,0),"")</f>
        <v/>
      </c>
      <c r="E1088" s="344"/>
      <c r="F1088" s="256"/>
      <c r="G1088" s="256"/>
      <c r="H1088" s="307"/>
      <c r="I1088" s="183"/>
      <c r="R1088" s="8">
        <f t="shared" si="145"/>
        <v>0</v>
      </c>
      <c r="S1088" s="8">
        <f>VLOOKUP($D1088,{"29 - Psychiatrie (Erwachsene)",1;"30 - Kinder- und Jugendpsychiatrie",1;"297 - stationsäquivalente Behandlung in der Erwachsenenpsychiatrie (29)",1;"307 - stationsäquivalente Behandlung in der Kinder- und Jugendpsychiatrie (30)",1;"31 - Psychosomatik",1;"",0;0,0},2,0)</f>
        <v>0</v>
      </c>
      <c r="T1088" s="8">
        <f t="shared" si="151"/>
        <v>0</v>
      </c>
      <c r="U1088" s="8">
        <f t="shared" si="153"/>
        <v>0</v>
      </c>
      <c r="V1088" s="8">
        <f t="shared" si="146"/>
        <v>0</v>
      </c>
      <c r="W1088" s="8">
        <f t="shared" si="147"/>
        <v>0</v>
      </c>
      <c r="X1088" s="8">
        <f t="shared" si="148"/>
        <v>0</v>
      </c>
      <c r="Y1088" s="8" t="str">
        <f t="shared" si="149"/>
        <v/>
      </c>
      <c r="Z1088" s="8" t="str">
        <f>VLOOKUP($D1088,{"29 - Psychiatrie (Erwachsene)","BGI";"297 - stationsäquivalente Behandlung in der Erwachsenenpsychiatrie (29)","BGI";"30 - Kinder- und Jugendpsychiatrie","BGII";"307 - stationsäquivalente Behandlung in der Kinder- und Jugendpsychiatrie (30)","BGII";"31 - Psychosomatik","BGI";"","LEER";0,"Leer"},2,0)</f>
        <v>LEER</v>
      </c>
      <c r="AA1088" s="8" t="str">
        <f t="shared" si="150"/>
        <v>Stationen</v>
      </c>
    </row>
    <row r="1089" spans="2:27" ht="15" customHeight="1" x14ac:dyDescent="0.25">
      <c r="B1089" s="76" t="str">
        <f t="shared" si="152"/>
        <v>!!!</v>
      </c>
      <c r="C1089" s="310" t="str">
        <f>IF(LEN($E1089)&gt;0,VLOOKUP(TEXT($E1089,0),'Angaben Stationen'!$E$14:$V$215,17,0),"")</f>
        <v/>
      </c>
      <c r="D1089" s="254" t="str">
        <f>IF(LEN($E1089)&gt;0,VLOOKUP(TEXT($E1089,0),'Angaben Stationen'!$E$14:$V$215,18,0),"")</f>
        <v/>
      </c>
      <c r="E1089" s="344"/>
      <c r="F1089" s="256"/>
      <c r="G1089" s="256"/>
      <c r="H1089" s="307"/>
      <c r="I1089" s="183"/>
      <c r="R1089" s="8">
        <f t="shared" si="145"/>
        <v>0</v>
      </c>
      <c r="S1089" s="8">
        <f>VLOOKUP($D1089,{"29 - Psychiatrie (Erwachsene)",1;"30 - Kinder- und Jugendpsychiatrie",1;"297 - stationsäquivalente Behandlung in der Erwachsenenpsychiatrie (29)",1;"307 - stationsäquivalente Behandlung in der Kinder- und Jugendpsychiatrie (30)",1;"31 - Psychosomatik",1;"",0;0,0},2,0)</f>
        <v>0</v>
      </c>
      <c r="T1089" s="8">
        <f t="shared" si="151"/>
        <v>0</v>
      </c>
      <c r="U1089" s="8">
        <f t="shared" si="153"/>
        <v>0</v>
      </c>
      <c r="V1089" s="8">
        <f t="shared" si="146"/>
        <v>0</v>
      </c>
      <c r="W1089" s="8">
        <f t="shared" si="147"/>
        <v>0</v>
      </c>
      <c r="X1089" s="8">
        <f t="shared" si="148"/>
        <v>0</v>
      </c>
      <c r="Y1089" s="8" t="str">
        <f t="shared" si="149"/>
        <v/>
      </c>
      <c r="Z1089" s="8" t="str">
        <f>VLOOKUP($D1089,{"29 - Psychiatrie (Erwachsene)","BGI";"297 - stationsäquivalente Behandlung in der Erwachsenenpsychiatrie (29)","BGI";"30 - Kinder- und Jugendpsychiatrie","BGII";"307 - stationsäquivalente Behandlung in der Kinder- und Jugendpsychiatrie (30)","BGII";"31 - Psychosomatik","BGI";"","LEER";0,"Leer"},2,0)</f>
        <v>LEER</v>
      </c>
      <c r="AA1089" s="8" t="str">
        <f t="shared" si="150"/>
        <v>Stationen</v>
      </c>
    </row>
    <row r="1090" spans="2:27" ht="15" customHeight="1" x14ac:dyDescent="0.25">
      <c r="B1090" s="76" t="str">
        <f t="shared" si="152"/>
        <v>!!!</v>
      </c>
      <c r="C1090" s="310" t="str">
        <f>IF(LEN($E1090)&gt;0,VLOOKUP(TEXT($E1090,0),'Angaben Stationen'!$E$14:$V$215,17,0),"")</f>
        <v/>
      </c>
      <c r="D1090" s="254" t="str">
        <f>IF(LEN($E1090)&gt;0,VLOOKUP(TEXT($E1090,0),'Angaben Stationen'!$E$14:$V$215,18,0),"")</f>
        <v/>
      </c>
      <c r="E1090" s="344"/>
      <c r="F1090" s="256"/>
      <c r="G1090" s="256"/>
      <c r="H1090" s="307"/>
      <c r="I1090" s="183"/>
      <c r="R1090" s="8">
        <f t="shared" si="145"/>
        <v>0</v>
      </c>
      <c r="S1090" s="8">
        <f>VLOOKUP($D1090,{"29 - Psychiatrie (Erwachsene)",1;"30 - Kinder- und Jugendpsychiatrie",1;"297 - stationsäquivalente Behandlung in der Erwachsenenpsychiatrie (29)",1;"307 - stationsäquivalente Behandlung in der Kinder- und Jugendpsychiatrie (30)",1;"31 - Psychosomatik",1;"",0;0,0},2,0)</f>
        <v>0</v>
      </c>
      <c r="T1090" s="8">
        <f t="shared" si="151"/>
        <v>0</v>
      </c>
      <c r="U1090" s="8">
        <f t="shared" si="153"/>
        <v>0</v>
      </c>
      <c r="V1090" s="8">
        <f t="shared" si="146"/>
        <v>0</v>
      </c>
      <c r="W1090" s="8">
        <f t="shared" si="147"/>
        <v>0</v>
      </c>
      <c r="X1090" s="8">
        <f t="shared" si="148"/>
        <v>0</v>
      </c>
      <c r="Y1090" s="8" t="str">
        <f t="shared" si="149"/>
        <v/>
      </c>
      <c r="Z1090" s="8" t="str">
        <f>VLOOKUP($D1090,{"29 - Psychiatrie (Erwachsene)","BGI";"297 - stationsäquivalente Behandlung in der Erwachsenenpsychiatrie (29)","BGI";"30 - Kinder- und Jugendpsychiatrie","BGII";"307 - stationsäquivalente Behandlung in der Kinder- und Jugendpsychiatrie (30)","BGII";"31 - Psychosomatik","BGI";"","LEER";0,"Leer"},2,0)</f>
        <v>LEER</v>
      </c>
      <c r="AA1090" s="8" t="str">
        <f t="shared" si="150"/>
        <v>Stationen</v>
      </c>
    </row>
    <row r="1091" spans="2:27" ht="15" customHeight="1" x14ac:dyDescent="0.25">
      <c r="B1091" s="76" t="str">
        <f t="shared" si="152"/>
        <v>!!!</v>
      </c>
      <c r="C1091" s="310" t="str">
        <f>IF(LEN($E1091)&gt;0,VLOOKUP(TEXT($E1091,0),'Angaben Stationen'!$E$14:$V$215,17,0),"")</f>
        <v/>
      </c>
      <c r="D1091" s="254" t="str">
        <f>IF(LEN($E1091)&gt;0,VLOOKUP(TEXT($E1091,0),'Angaben Stationen'!$E$14:$V$215,18,0),"")</f>
        <v/>
      </c>
      <c r="E1091" s="344"/>
      <c r="F1091" s="256"/>
      <c r="G1091" s="256"/>
      <c r="H1091" s="307"/>
      <c r="I1091" s="183"/>
      <c r="R1091" s="8">
        <f t="shared" si="145"/>
        <v>0</v>
      </c>
      <c r="S1091" s="8">
        <f>VLOOKUP($D1091,{"29 - Psychiatrie (Erwachsene)",1;"30 - Kinder- und Jugendpsychiatrie",1;"297 - stationsäquivalente Behandlung in der Erwachsenenpsychiatrie (29)",1;"307 - stationsäquivalente Behandlung in der Kinder- und Jugendpsychiatrie (30)",1;"31 - Psychosomatik",1;"",0;0,0},2,0)</f>
        <v>0</v>
      </c>
      <c r="T1091" s="8">
        <f t="shared" si="151"/>
        <v>0</v>
      </c>
      <c r="U1091" s="8">
        <f t="shared" si="153"/>
        <v>0</v>
      </c>
      <c r="V1091" s="8">
        <f t="shared" si="146"/>
        <v>0</v>
      </c>
      <c r="W1091" s="8">
        <f t="shared" si="147"/>
        <v>0</v>
      </c>
      <c r="X1091" s="8">
        <f t="shared" si="148"/>
        <v>0</v>
      </c>
      <c r="Y1091" s="8" t="str">
        <f t="shared" si="149"/>
        <v/>
      </c>
      <c r="Z1091" s="8" t="str">
        <f>VLOOKUP($D1091,{"29 - Psychiatrie (Erwachsene)","BGI";"297 - stationsäquivalente Behandlung in der Erwachsenenpsychiatrie (29)","BGI";"30 - Kinder- und Jugendpsychiatrie","BGII";"307 - stationsäquivalente Behandlung in der Kinder- und Jugendpsychiatrie (30)","BGII";"31 - Psychosomatik","BGI";"","LEER";0,"Leer"},2,0)</f>
        <v>LEER</v>
      </c>
      <c r="AA1091" s="8" t="str">
        <f t="shared" si="150"/>
        <v>Stationen</v>
      </c>
    </row>
    <row r="1092" spans="2:27" ht="15" customHeight="1" x14ac:dyDescent="0.25">
      <c r="B1092" s="76" t="str">
        <f t="shared" si="152"/>
        <v>!!!</v>
      </c>
      <c r="C1092" s="310" t="str">
        <f>IF(LEN($E1092)&gt;0,VLOOKUP(TEXT($E1092,0),'Angaben Stationen'!$E$14:$V$215,17,0),"")</f>
        <v/>
      </c>
      <c r="D1092" s="254" t="str">
        <f>IF(LEN($E1092)&gt;0,VLOOKUP(TEXT($E1092,0),'Angaben Stationen'!$E$14:$V$215,18,0),"")</f>
        <v/>
      </c>
      <c r="E1092" s="344"/>
      <c r="F1092" s="256"/>
      <c r="G1092" s="256"/>
      <c r="H1092" s="307"/>
      <c r="I1092" s="183"/>
      <c r="R1092" s="8">
        <f t="shared" si="145"/>
        <v>0</v>
      </c>
      <c r="S1092" s="8">
        <f>VLOOKUP($D1092,{"29 - Psychiatrie (Erwachsene)",1;"30 - Kinder- und Jugendpsychiatrie",1;"297 - stationsäquivalente Behandlung in der Erwachsenenpsychiatrie (29)",1;"307 - stationsäquivalente Behandlung in der Kinder- und Jugendpsychiatrie (30)",1;"31 - Psychosomatik",1;"",0;0,0},2,0)</f>
        <v>0</v>
      </c>
      <c r="T1092" s="8">
        <f t="shared" si="151"/>
        <v>0</v>
      </c>
      <c r="U1092" s="8">
        <f t="shared" si="153"/>
        <v>0</v>
      </c>
      <c r="V1092" s="8">
        <f t="shared" si="146"/>
        <v>0</v>
      </c>
      <c r="W1092" s="8">
        <f t="shared" si="147"/>
        <v>0</v>
      </c>
      <c r="X1092" s="8">
        <f t="shared" si="148"/>
        <v>0</v>
      </c>
      <c r="Y1092" s="8" t="str">
        <f t="shared" si="149"/>
        <v/>
      </c>
      <c r="Z1092" s="8" t="str">
        <f>VLOOKUP($D1092,{"29 - Psychiatrie (Erwachsene)","BGI";"297 - stationsäquivalente Behandlung in der Erwachsenenpsychiatrie (29)","BGI";"30 - Kinder- und Jugendpsychiatrie","BGII";"307 - stationsäquivalente Behandlung in der Kinder- und Jugendpsychiatrie (30)","BGII";"31 - Psychosomatik","BGI";"","LEER";0,"Leer"},2,0)</f>
        <v>LEER</v>
      </c>
      <c r="AA1092" s="8" t="str">
        <f t="shared" si="150"/>
        <v>Stationen</v>
      </c>
    </row>
    <row r="1093" spans="2:27" ht="15" customHeight="1" x14ac:dyDescent="0.25">
      <c r="B1093" s="76" t="str">
        <f t="shared" si="152"/>
        <v>!!!</v>
      </c>
      <c r="C1093" s="310" t="str">
        <f>IF(LEN($E1093)&gt;0,VLOOKUP(TEXT($E1093,0),'Angaben Stationen'!$E$14:$V$215,17,0),"")</f>
        <v/>
      </c>
      <c r="D1093" s="254" t="str">
        <f>IF(LEN($E1093)&gt;0,VLOOKUP(TEXT($E1093,0),'Angaben Stationen'!$E$14:$V$215,18,0),"")</f>
        <v/>
      </c>
      <c r="E1093" s="344"/>
      <c r="F1093" s="256"/>
      <c r="G1093" s="256"/>
      <c r="H1093" s="307"/>
      <c r="I1093" s="183"/>
      <c r="R1093" s="8">
        <f t="shared" si="145"/>
        <v>0</v>
      </c>
      <c r="S1093" s="8">
        <f>VLOOKUP($D1093,{"29 - Psychiatrie (Erwachsene)",1;"30 - Kinder- und Jugendpsychiatrie",1;"297 - stationsäquivalente Behandlung in der Erwachsenenpsychiatrie (29)",1;"307 - stationsäquivalente Behandlung in der Kinder- und Jugendpsychiatrie (30)",1;"31 - Psychosomatik",1;"",0;0,0},2,0)</f>
        <v>0</v>
      </c>
      <c r="T1093" s="8">
        <f t="shared" si="151"/>
        <v>0</v>
      </c>
      <c r="U1093" s="8">
        <f t="shared" si="153"/>
        <v>0</v>
      </c>
      <c r="V1093" s="8">
        <f t="shared" si="146"/>
        <v>0</v>
      </c>
      <c r="W1093" s="8">
        <f t="shared" si="147"/>
        <v>0</v>
      </c>
      <c r="X1093" s="8">
        <f t="shared" si="148"/>
        <v>0</v>
      </c>
      <c r="Y1093" s="8" t="str">
        <f t="shared" si="149"/>
        <v/>
      </c>
      <c r="Z1093" s="8" t="str">
        <f>VLOOKUP($D1093,{"29 - Psychiatrie (Erwachsene)","BGI";"297 - stationsäquivalente Behandlung in der Erwachsenenpsychiatrie (29)","BGI";"30 - Kinder- und Jugendpsychiatrie","BGII";"307 - stationsäquivalente Behandlung in der Kinder- und Jugendpsychiatrie (30)","BGII";"31 - Psychosomatik","BGI";"","LEER";0,"Leer"},2,0)</f>
        <v>LEER</v>
      </c>
      <c r="AA1093" s="8" t="str">
        <f t="shared" si="150"/>
        <v>Stationen</v>
      </c>
    </row>
    <row r="1094" spans="2:27" ht="15" customHeight="1" x14ac:dyDescent="0.25">
      <c r="B1094" s="76" t="str">
        <f t="shared" si="152"/>
        <v>!!!</v>
      </c>
      <c r="C1094" s="310" t="str">
        <f>IF(LEN($E1094)&gt;0,VLOOKUP(TEXT($E1094,0),'Angaben Stationen'!$E$14:$V$215,17,0),"")</f>
        <v/>
      </c>
      <c r="D1094" s="254" t="str">
        <f>IF(LEN($E1094)&gt;0,VLOOKUP(TEXT($E1094,0),'Angaben Stationen'!$E$14:$V$215,18,0),"")</f>
        <v/>
      </c>
      <c r="E1094" s="344"/>
      <c r="F1094" s="256"/>
      <c r="G1094" s="256"/>
      <c r="H1094" s="307"/>
      <c r="I1094" s="183"/>
      <c r="R1094" s="8">
        <f t="shared" si="145"/>
        <v>0</v>
      </c>
      <c r="S1094" s="8">
        <f>VLOOKUP($D1094,{"29 - Psychiatrie (Erwachsene)",1;"30 - Kinder- und Jugendpsychiatrie",1;"297 - stationsäquivalente Behandlung in der Erwachsenenpsychiatrie (29)",1;"307 - stationsäquivalente Behandlung in der Kinder- und Jugendpsychiatrie (30)",1;"31 - Psychosomatik",1;"",0;0,0},2,0)</f>
        <v>0</v>
      </c>
      <c r="T1094" s="8">
        <f t="shared" si="151"/>
        <v>0</v>
      </c>
      <c r="U1094" s="8">
        <f t="shared" si="153"/>
        <v>0</v>
      </c>
      <c r="V1094" s="8">
        <f t="shared" si="146"/>
        <v>0</v>
      </c>
      <c r="W1094" s="8">
        <f t="shared" si="147"/>
        <v>0</v>
      </c>
      <c r="X1094" s="8">
        <f t="shared" si="148"/>
        <v>0</v>
      </c>
      <c r="Y1094" s="8" t="str">
        <f t="shared" si="149"/>
        <v/>
      </c>
      <c r="Z1094" s="8" t="str">
        <f>VLOOKUP($D1094,{"29 - Psychiatrie (Erwachsene)","BGI";"297 - stationsäquivalente Behandlung in der Erwachsenenpsychiatrie (29)","BGI";"30 - Kinder- und Jugendpsychiatrie","BGII";"307 - stationsäquivalente Behandlung in der Kinder- und Jugendpsychiatrie (30)","BGII";"31 - Psychosomatik","BGI";"","LEER";0,"Leer"},2,0)</f>
        <v>LEER</v>
      </c>
      <c r="AA1094" s="8" t="str">
        <f t="shared" si="150"/>
        <v>Stationen</v>
      </c>
    </row>
    <row r="1095" spans="2:27" ht="15" customHeight="1" x14ac:dyDescent="0.25">
      <c r="B1095" s="76" t="str">
        <f t="shared" si="152"/>
        <v>!!!</v>
      </c>
      <c r="C1095" s="310" t="str">
        <f>IF(LEN($E1095)&gt;0,VLOOKUP(TEXT($E1095,0),'Angaben Stationen'!$E$14:$V$215,17,0),"")</f>
        <v/>
      </c>
      <c r="D1095" s="254" t="str">
        <f>IF(LEN($E1095)&gt;0,VLOOKUP(TEXT($E1095,0),'Angaben Stationen'!$E$14:$V$215,18,0),"")</f>
        <v/>
      </c>
      <c r="E1095" s="344"/>
      <c r="F1095" s="256"/>
      <c r="G1095" s="256"/>
      <c r="H1095" s="307"/>
      <c r="I1095" s="183"/>
      <c r="R1095" s="8">
        <f t="shared" si="145"/>
        <v>0</v>
      </c>
      <c r="S1095" s="8">
        <f>VLOOKUP($D1095,{"29 - Psychiatrie (Erwachsene)",1;"30 - Kinder- und Jugendpsychiatrie",1;"297 - stationsäquivalente Behandlung in der Erwachsenenpsychiatrie (29)",1;"307 - stationsäquivalente Behandlung in der Kinder- und Jugendpsychiatrie (30)",1;"31 - Psychosomatik",1;"",0;0,0},2,0)</f>
        <v>0</v>
      </c>
      <c r="T1095" s="8">
        <f t="shared" si="151"/>
        <v>0</v>
      </c>
      <c r="U1095" s="8">
        <f t="shared" si="153"/>
        <v>0</v>
      </c>
      <c r="V1095" s="8">
        <f t="shared" si="146"/>
        <v>0</v>
      </c>
      <c r="W1095" s="8">
        <f t="shared" si="147"/>
        <v>0</v>
      </c>
      <c r="X1095" s="8">
        <f t="shared" si="148"/>
        <v>0</v>
      </c>
      <c r="Y1095" s="8" t="str">
        <f t="shared" si="149"/>
        <v/>
      </c>
      <c r="Z1095" s="8" t="str">
        <f>VLOOKUP($D1095,{"29 - Psychiatrie (Erwachsene)","BGI";"297 - stationsäquivalente Behandlung in der Erwachsenenpsychiatrie (29)","BGI";"30 - Kinder- und Jugendpsychiatrie","BGII";"307 - stationsäquivalente Behandlung in der Kinder- und Jugendpsychiatrie (30)","BGII";"31 - Psychosomatik","BGI";"","LEER";0,"Leer"},2,0)</f>
        <v>LEER</v>
      </c>
      <c r="AA1095" s="8" t="str">
        <f t="shared" si="150"/>
        <v>Stationen</v>
      </c>
    </row>
    <row r="1096" spans="2:27" ht="15" customHeight="1" x14ac:dyDescent="0.25">
      <c r="B1096" s="76" t="str">
        <f t="shared" si="152"/>
        <v>!!!</v>
      </c>
      <c r="C1096" s="310" t="str">
        <f>IF(LEN($E1096)&gt;0,VLOOKUP(TEXT($E1096,0),'Angaben Stationen'!$E$14:$V$215,17,0),"")</f>
        <v/>
      </c>
      <c r="D1096" s="254" t="str">
        <f>IF(LEN($E1096)&gt;0,VLOOKUP(TEXT($E1096,0),'Angaben Stationen'!$E$14:$V$215,18,0),"")</f>
        <v/>
      </c>
      <c r="E1096" s="344"/>
      <c r="F1096" s="256"/>
      <c r="G1096" s="256"/>
      <c r="H1096" s="307"/>
      <c r="I1096" s="183"/>
      <c r="R1096" s="8">
        <f t="shared" si="145"/>
        <v>0</v>
      </c>
      <c r="S1096" s="8">
        <f>VLOOKUP($D1096,{"29 - Psychiatrie (Erwachsene)",1;"30 - Kinder- und Jugendpsychiatrie",1;"297 - stationsäquivalente Behandlung in der Erwachsenenpsychiatrie (29)",1;"307 - stationsäquivalente Behandlung in der Kinder- und Jugendpsychiatrie (30)",1;"31 - Psychosomatik",1;"",0;0,0},2,0)</f>
        <v>0</v>
      </c>
      <c r="T1096" s="8">
        <f t="shared" si="151"/>
        <v>0</v>
      </c>
      <c r="U1096" s="8">
        <f t="shared" si="153"/>
        <v>0</v>
      </c>
      <c r="V1096" s="8">
        <f t="shared" si="146"/>
        <v>0</v>
      </c>
      <c r="W1096" s="8">
        <f t="shared" si="147"/>
        <v>0</v>
      </c>
      <c r="X1096" s="8">
        <f t="shared" si="148"/>
        <v>0</v>
      </c>
      <c r="Y1096" s="8" t="str">
        <f t="shared" si="149"/>
        <v/>
      </c>
      <c r="Z1096" s="8" t="str">
        <f>VLOOKUP($D1096,{"29 - Psychiatrie (Erwachsene)","BGI";"297 - stationsäquivalente Behandlung in der Erwachsenenpsychiatrie (29)","BGI";"30 - Kinder- und Jugendpsychiatrie","BGII";"307 - stationsäquivalente Behandlung in der Kinder- und Jugendpsychiatrie (30)","BGII";"31 - Psychosomatik","BGI";"","LEER";0,"Leer"},2,0)</f>
        <v>LEER</v>
      </c>
      <c r="AA1096" s="8" t="str">
        <f t="shared" si="150"/>
        <v>Stationen</v>
      </c>
    </row>
    <row r="1097" spans="2:27" ht="15" customHeight="1" x14ac:dyDescent="0.25">
      <c r="B1097" s="76" t="str">
        <f t="shared" si="152"/>
        <v>!!!</v>
      </c>
      <c r="C1097" s="310" t="str">
        <f>IF(LEN($E1097)&gt;0,VLOOKUP(TEXT($E1097,0),'Angaben Stationen'!$E$14:$V$215,17,0),"")</f>
        <v/>
      </c>
      <c r="D1097" s="254" t="str">
        <f>IF(LEN($E1097)&gt;0,VLOOKUP(TEXT($E1097,0),'Angaben Stationen'!$E$14:$V$215,18,0),"")</f>
        <v/>
      </c>
      <c r="E1097" s="344"/>
      <c r="F1097" s="256"/>
      <c r="G1097" s="256"/>
      <c r="H1097" s="307"/>
      <c r="I1097" s="183"/>
      <c r="R1097" s="8">
        <f t="shared" si="145"/>
        <v>0</v>
      </c>
      <c r="S1097" s="8">
        <f>VLOOKUP($D1097,{"29 - Psychiatrie (Erwachsene)",1;"30 - Kinder- und Jugendpsychiatrie",1;"297 - stationsäquivalente Behandlung in der Erwachsenenpsychiatrie (29)",1;"307 - stationsäquivalente Behandlung in der Kinder- und Jugendpsychiatrie (30)",1;"31 - Psychosomatik",1;"",0;0,0},2,0)</f>
        <v>0</v>
      </c>
      <c r="T1097" s="8">
        <f t="shared" si="151"/>
        <v>0</v>
      </c>
      <c r="U1097" s="8">
        <f t="shared" si="153"/>
        <v>0</v>
      </c>
      <c r="V1097" s="8">
        <f t="shared" si="146"/>
        <v>0</v>
      </c>
      <c r="W1097" s="8">
        <f t="shared" si="147"/>
        <v>0</v>
      </c>
      <c r="X1097" s="8">
        <f t="shared" si="148"/>
        <v>0</v>
      </c>
      <c r="Y1097" s="8" t="str">
        <f t="shared" si="149"/>
        <v/>
      </c>
      <c r="Z1097" s="8" t="str">
        <f>VLOOKUP($D1097,{"29 - Psychiatrie (Erwachsene)","BGI";"297 - stationsäquivalente Behandlung in der Erwachsenenpsychiatrie (29)","BGI";"30 - Kinder- und Jugendpsychiatrie","BGII";"307 - stationsäquivalente Behandlung in der Kinder- und Jugendpsychiatrie (30)","BGII";"31 - Psychosomatik","BGI";"","LEER";0,"Leer"},2,0)</f>
        <v>LEER</v>
      </c>
      <c r="AA1097" s="8" t="str">
        <f t="shared" si="150"/>
        <v>Stationen</v>
      </c>
    </row>
    <row r="1098" spans="2:27" ht="15" customHeight="1" x14ac:dyDescent="0.25">
      <c r="B1098" s="76" t="str">
        <f t="shared" si="152"/>
        <v>!!!</v>
      </c>
      <c r="C1098" s="310" t="str">
        <f>IF(LEN($E1098)&gt;0,VLOOKUP(TEXT($E1098,0),'Angaben Stationen'!$E$14:$V$215,17,0),"")</f>
        <v/>
      </c>
      <c r="D1098" s="254" t="str">
        <f>IF(LEN($E1098)&gt;0,VLOOKUP(TEXT($E1098,0),'Angaben Stationen'!$E$14:$V$215,18,0),"")</f>
        <v/>
      </c>
      <c r="E1098" s="344"/>
      <c r="F1098" s="256"/>
      <c r="G1098" s="256"/>
      <c r="H1098" s="307"/>
      <c r="I1098" s="183"/>
      <c r="R1098" s="8">
        <f t="shared" si="145"/>
        <v>0</v>
      </c>
      <c r="S1098" s="8">
        <f>VLOOKUP($D1098,{"29 - Psychiatrie (Erwachsene)",1;"30 - Kinder- und Jugendpsychiatrie",1;"297 - stationsäquivalente Behandlung in der Erwachsenenpsychiatrie (29)",1;"307 - stationsäquivalente Behandlung in der Kinder- und Jugendpsychiatrie (30)",1;"31 - Psychosomatik",1;"",0;0,0},2,0)</f>
        <v>0</v>
      </c>
      <c r="T1098" s="8">
        <f t="shared" si="151"/>
        <v>0</v>
      </c>
      <c r="U1098" s="8">
        <f t="shared" si="153"/>
        <v>0</v>
      </c>
      <c r="V1098" s="8">
        <f t="shared" si="146"/>
        <v>0</v>
      </c>
      <c r="W1098" s="8">
        <f t="shared" si="147"/>
        <v>0</v>
      </c>
      <c r="X1098" s="8">
        <f t="shared" si="148"/>
        <v>0</v>
      </c>
      <c r="Y1098" s="8" t="str">
        <f t="shared" si="149"/>
        <v/>
      </c>
      <c r="Z1098" s="8" t="str">
        <f>VLOOKUP($D1098,{"29 - Psychiatrie (Erwachsene)","BGI";"297 - stationsäquivalente Behandlung in der Erwachsenenpsychiatrie (29)","BGI";"30 - Kinder- und Jugendpsychiatrie","BGII";"307 - stationsäquivalente Behandlung in der Kinder- und Jugendpsychiatrie (30)","BGII";"31 - Psychosomatik","BGI";"","LEER";0,"Leer"},2,0)</f>
        <v>LEER</v>
      </c>
      <c r="AA1098" s="8" t="str">
        <f t="shared" si="150"/>
        <v>Stationen</v>
      </c>
    </row>
    <row r="1099" spans="2:27" ht="15" customHeight="1" x14ac:dyDescent="0.25">
      <c r="B1099" s="76" t="str">
        <f t="shared" si="152"/>
        <v>!!!</v>
      </c>
      <c r="C1099" s="310" t="str">
        <f>IF(LEN($E1099)&gt;0,VLOOKUP(TEXT($E1099,0),'Angaben Stationen'!$E$14:$V$215,17,0),"")</f>
        <v/>
      </c>
      <c r="D1099" s="254" t="str">
        <f>IF(LEN($E1099)&gt;0,VLOOKUP(TEXT($E1099,0),'Angaben Stationen'!$E$14:$V$215,18,0),"")</f>
        <v/>
      </c>
      <c r="E1099" s="344"/>
      <c r="F1099" s="256"/>
      <c r="G1099" s="256"/>
      <c r="H1099" s="307"/>
      <c r="I1099" s="183"/>
      <c r="R1099" s="8">
        <f t="shared" si="145"/>
        <v>0</v>
      </c>
      <c r="S1099" s="8">
        <f>VLOOKUP($D1099,{"29 - Psychiatrie (Erwachsene)",1;"30 - Kinder- und Jugendpsychiatrie",1;"297 - stationsäquivalente Behandlung in der Erwachsenenpsychiatrie (29)",1;"307 - stationsäquivalente Behandlung in der Kinder- und Jugendpsychiatrie (30)",1;"31 - Psychosomatik",1;"",0;0,0},2,0)</f>
        <v>0</v>
      </c>
      <c r="T1099" s="8">
        <f t="shared" si="151"/>
        <v>0</v>
      </c>
      <c r="U1099" s="8">
        <f t="shared" si="153"/>
        <v>0</v>
      </c>
      <c r="V1099" s="8">
        <f t="shared" si="146"/>
        <v>0</v>
      </c>
      <c r="W1099" s="8">
        <f t="shared" si="147"/>
        <v>0</v>
      </c>
      <c r="X1099" s="8">
        <f t="shared" si="148"/>
        <v>0</v>
      </c>
      <c r="Y1099" s="8" t="str">
        <f t="shared" si="149"/>
        <v/>
      </c>
      <c r="Z1099" s="8" t="str">
        <f>VLOOKUP($D1099,{"29 - Psychiatrie (Erwachsene)","BGI";"297 - stationsäquivalente Behandlung in der Erwachsenenpsychiatrie (29)","BGI";"30 - Kinder- und Jugendpsychiatrie","BGII";"307 - stationsäquivalente Behandlung in der Kinder- und Jugendpsychiatrie (30)","BGII";"31 - Psychosomatik","BGI";"","LEER";0,"Leer"},2,0)</f>
        <v>LEER</v>
      </c>
      <c r="AA1099" s="8" t="str">
        <f t="shared" si="150"/>
        <v>Stationen</v>
      </c>
    </row>
    <row r="1100" spans="2:27" ht="15" customHeight="1" x14ac:dyDescent="0.25">
      <c r="B1100" s="76" t="str">
        <f t="shared" si="152"/>
        <v>!!!</v>
      </c>
      <c r="C1100" s="310" t="str">
        <f>IF(LEN($E1100)&gt;0,VLOOKUP(TEXT($E1100,0),'Angaben Stationen'!$E$14:$V$215,17,0),"")</f>
        <v/>
      </c>
      <c r="D1100" s="254" t="str">
        <f>IF(LEN($E1100)&gt;0,VLOOKUP(TEXT($E1100,0),'Angaben Stationen'!$E$14:$V$215,18,0),"")</f>
        <v/>
      </c>
      <c r="E1100" s="344"/>
      <c r="F1100" s="256"/>
      <c r="G1100" s="256"/>
      <c r="H1100" s="307"/>
      <c r="I1100" s="183"/>
      <c r="R1100" s="8">
        <f t="shared" si="145"/>
        <v>0</v>
      </c>
      <c r="S1100" s="8">
        <f>VLOOKUP($D1100,{"29 - Psychiatrie (Erwachsene)",1;"30 - Kinder- und Jugendpsychiatrie",1;"297 - stationsäquivalente Behandlung in der Erwachsenenpsychiatrie (29)",1;"307 - stationsäquivalente Behandlung in der Kinder- und Jugendpsychiatrie (30)",1;"31 - Psychosomatik",1;"",0;0,0},2,0)</f>
        <v>0</v>
      </c>
      <c r="T1100" s="8">
        <f t="shared" si="151"/>
        <v>0</v>
      </c>
      <c r="U1100" s="8">
        <f t="shared" si="153"/>
        <v>0</v>
      </c>
      <c r="V1100" s="8">
        <f t="shared" si="146"/>
        <v>0</v>
      </c>
      <c r="W1100" s="8">
        <f t="shared" si="147"/>
        <v>0</v>
      </c>
      <c r="X1100" s="8">
        <f t="shared" si="148"/>
        <v>0</v>
      </c>
      <c r="Y1100" s="8" t="str">
        <f t="shared" si="149"/>
        <v/>
      </c>
      <c r="Z1100" s="8" t="str">
        <f>VLOOKUP($D1100,{"29 - Psychiatrie (Erwachsene)","BGI";"297 - stationsäquivalente Behandlung in der Erwachsenenpsychiatrie (29)","BGI";"30 - Kinder- und Jugendpsychiatrie","BGII";"307 - stationsäquivalente Behandlung in der Kinder- und Jugendpsychiatrie (30)","BGII";"31 - Psychosomatik","BGI";"","LEER";0,"Leer"},2,0)</f>
        <v>LEER</v>
      </c>
      <c r="AA1100" s="8" t="str">
        <f t="shared" si="150"/>
        <v>Stationen</v>
      </c>
    </row>
    <row r="1101" spans="2:27" ht="15" customHeight="1" x14ac:dyDescent="0.25">
      <c r="B1101" s="76" t="str">
        <f t="shared" si="152"/>
        <v>!!!</v>
      </c>
      <c r="C1101" s="310" t="str">
        <f>IF(LEN($E1101)&gt;0,VLOOKUP(TEXT($E1101,0),'Angaben Stationen'!$E$14:$V$215,17,0),"")</f>
        <v/>
      </c>
      <c r="D1101" s="254" t="str">
        <f>IF(LEN($E1101)&gt;0,VLOOKUP(TEXT($E1101,0),'Angaben Stationen'!$E$14:$V$215,18,0),"")</f>
        <v/>
      </c>
      <c r="E1101" s="344"/>
      <c r="F1101" s="256"/>
      <c r="G1101" s="256"/>
      <c r="H1101" s="307"/>
      <c r="I1101" s="183"/>
      <c r="R1101" s="8">
        <f t="shared" si="145"/>
        <v>0</v>
      </c>
      <c r="S1101" s="8">
        <f>VLOOKUP($D1101,{"29 - Psychiatrie (Erwachsene)",1;"30 - Kinder- und Jugendpsychiatrie",1;"297 - stationsäquivalente Behandlung in der Erwachsenenpsychiatrie (29)",1;"307 - stationsäquivalente Behandlung in der Kinder- und Jugendpsychiatrie (30)",1;"31 - Psychosomatik",1;"",0;0,0},2,0)</f>
        <v>0</v>
      </c>
      <c r="T1101" s="8">
        <f t="shared" si="151"/>
        <v>0</v>
      </c>
      <c r="U1101" s="8">
        <f t="shared" si="153"/>
        <v>0</v>
      </c>
      <c r="V1101" s="8">
        <f t="shared" si="146"/>
        <v>0</v>
      </c>
      <c r="W1101" s="8">
        <f t="shared" si="147"/>
        <v>0</v>
      </c>
      <c r="X1101" s="8">
        <f t="shared" si="148"/>
        <v>0</v>
      </c>
      <c r="Y1101" s="8" t="str">
        <f t="shared" si="149"/>
        <v/>
      </c>
      <c r="Z1101" s="8" t="str">
        <f>VLOOKUP($D1101,{"29 - Psychiatrie (Erwachsene)","BGI";"297 - stationsäquivalente Behandlung in der Erwachsenenpsychiatrie (29)","BGI";"30 - Kinder- und Jugendpsychiatrie","BGII";"307 - stationsäquivalente Behandlung in der Kinder- und Jugendpsychiatrie (30)","BGII";"31 - Psychosomatik","BGI";"","LEER";0,"Leer"},2,0)</f>
        <v>LEER</v>
      </c>
      <c r="AA1101" s="8" t="str">
        <f t="shared" si="150"/>
        <v>Stationen</v>
      </c>
    </row>
    <row r="1102" spans="2:27" ht="15" customHeight="1" x14ac:dyDescent="0.25">
      <c r="B1102" s="76" t="str">
        <f t="shared" si="152"/>
        <v>!!!</v>
      </c>
      <c r="C1102" s="310" t="str">
        <f>IF(LEN($E1102)&gt;0,VLOOKUP(TEXT($E1102,0),'Angaben Stationen'!$E$14:$V$215,17,0),"")</f>
        <v/>
      </c>
      <c r="D1102" s="254" t="str">
        <f>IF(LEN($E1102)&gt;0,VLOOKUP(TEXT($E1102,0),'Angaben Stationen'!$E$14:$V$215,18,0),"")</f>
        <v/>
      </c>
      <c r="E1102" s="344"/>
      <c r="F1102" s="256"/>
      <c r="G1102" s="256"/>
      <c r="H1102" s="307"/>
      <c r="I1102" s="183"/>
      <c r="R1102" s="8">
        <f t="shared" si="145"/>
        <v>0</v>
      </c>
      <c r="S1102" s="8">
        <f>VLOOKUP($D1102,{"29 - Psychiatrie (Erwachsene)",1;"30 - Kinder- und Jugendpsychiatrie",1;"297 - stationsäquivalente Behandlung in der Erwachsenenpsychiatrie (29)",1;"307 - stationsäquivalente Behandlung in der Kinder- und Jugendpsychiatrie (30)",1;"31 - Psychosomatik",1;"",0;0,0},2,0)</f>
        <v>0</v>
      </c>
      <c r="T1102" s="8">
        <f t="shared" si="151"/>
        <v>0</v>
      </c>
      <c r="U1102" s="8">
        <f t="shared" si="153"/>
        <v>0</v>
      </c>
      <c r="V1102" s="8">
        <f t="shared" si="146"/>
        <v>0</v>
      </c>
      <c r="W1102" s="8">
        <f t="shared" si="147"/>
        <v>0</v>
      </c>
      <c r="X1102" s="8">
        <f t="shared" si="148"/>
        <v>0</v>
      </c>
      <c r="Y1102" s="8" t="str">
        <f t="shared" si="149"/>
        <v/>
      </c>
      <c r="Z1102" s="8" t="str">
        <f>VLOOKUP($D1102,{"29 - Psychiatrie (Erwachsene)","BGI";"297 - stationsäquivalente Behandlung in der Erwachsenenpsychiatrie (29)","BGI";"30 - Kinder- und Jugendpsychiatrie","BGII";"307 - stationsäquivalente Behandlung in der Kinder- und Jugendpsychiatrie (30)","BGII";"31 - Psychosomatik","BGI";"","LEER";0,"Leer"},2,0)</f>
        <v>LEER</v>
      </c>
      <c r="AA1102" s="8" t="str">
        <f t="shared" si="150"/>
        <v>Stationen</v>
      </c>
    </row>
    <row r="1103" spans="2:27" ht="15" customHeight="1" x14ac:dyDescent="0.25">
      <c r="B1103" s="76" t="str">
        <f t="shared" si="152"/>
        <v>!!!</v>
      </c>
      <c r="C1103" s="310" t="str">
        <f>IF(LEN($E1103)&gt;0,VLOOKUP(TEXT($E1103,0),'Angaben Stationen'!$E$14:$V$215,17,0),"")</f>
        <v/>
      </c>
      <c r="D1103" s="254" t="str">
        <f>IF(LEN($E1103)&gt;0,VLOOKUP(TEXT($E1103,0),'Angaben Stationen'!$E$14:$V$215,18,0),"")</f>
        <v/>
      </c>
      <c r="E1103" s="344"/>
      <c r="F1103" s="256"/>
      <c r="G1103" s="256"/>
      <c r="H1103" s="307"/>
      <c r="I1103" s="183"/>
      <c r="R1103" s="8">
        <f t="shared" si="145"/>
        <v>0</v>
      </c>
      <c r="S1103" s="8">
        <f>VLOOKUP($D1103,{"29 - Psychiatrie (Erwachsene)",1;"30 - Kinder- und Jugendpsychiatrie",1;"297 - stationsäquivalente Behandlung in der Erwachsenenpsychiatrie (29)",1;"307 - stationsäquivalente Behandlung in der Kinder- und Jugendpsychiatrie (30)",1;"31 - Psychosomatik",1;"",0;0,0},2,0)</f>
        <v>0</v>
      </c>
      <c r="T1103" s="8">
        <f t="shared" si="151"/>
        <v>0</v>
      </c>
      <c r="U1103" s="8">
        <f t="shared" si="153"/>
        <v>0</v>
      </c>
      <c r="V1103" s="8">
        <f t="shared" si="146"/>
        <v>0</v>
      </c>
      <c r="W1103" s="8">
        <f t="shared" si="147"/>
        <v>0</v>
      </c>
      <c r="X1103" s="8">
        <f t="shared" si="148"/>
        <v>0</v>
      </c>
      <c r="Y1103" s="8" t="str">
        <f t="shared" si="149"/>
        <v/>
      </c>
      <c r="Z1103" s="8" t="str">
        <f>VLOOKUP($D1103,{"29 - Psychiatrie (Erwachsene)","BGI";"297 - stationsäquivalente Behandlung in der Erwachsenenpsychiatrie (29)","BGI";"30 - Kinder- und Jugendpsychiatrie","BGII";"307 - stationsäquivalente Behandlung in der Kinder- und Jugendpsychiatrie (30)","BGII";"31 - Psychosomatik","BGI";"","LEER";0,"Leer"},2,0)</f>
        <v>LEER</v>
      </c>
      <c r="AA1103" s="8" t="str">
        <f t="shared" si="150"/>
        <v>Stationen</v>
      </c>
    </row>
    <row r="1104" spans="2:27" ht="15" customHeight="1" x14ac:dyDescent="0.25">
      <c r="B1104" s="76" t="str">
        <f t="shared" si="152"/>
        <v>!!!</v>
      </c>
      <c r="C1104" s="310" t="str">
        <f>IF(LEN($E1104)&gt;0,VLOOKUP(TEXT($E1104,0),'Angaben Stationen'!$E$14:$V$215,17,0),"")</f>
        <v/>
      </c>
      <c r="D1104" s="254" t="str">
        <f>IF(LEN($E1104)&gt;0,VLOOKUP(TEXT($E1104,0),'Angaben Stationen'!$E$14:$V$215,18,0),"")</f>
        <v/>
      </c>
      <c r="E1104" s="344"/>
      <c r="F1104" s="256"/>
      <c r="G1104" s="256"/>
      <c r="H1104" s="307"/>
      <c r="I1104" s="183"/>
      <c r="R1104" s="8">
        <f t="shared" si="145"/>
        <v>0</v>
      </c>
      <c r="S1104" s="8">
        <f>VLOOKUP($D1104,{"29 - Psychiatrie (Erwachsene)",1;"30 - Kinder- und Jugendpsychiatrie",1;"297 - stationsäquivalente Behandlung in der Erwachsenenpsychiatrie (29)",1;"307 - stationsäquivalente Behandlung in der Kinder- und Jugendpsychiatrie (30)",1;"31 - Psychosomatik",1;"",0;0,0},2,0)</f>
        <v>0</v>
      </c>
      <c r="T1104" s="8">
        <f t="shared" si="151"/>
        <v>0</v>
      </c>
      <c r="U1104" s="8">
        <f t="shared" si="153"/>
        <v>0</v>
      </c>
      <c r="V1104" s="8">
        <f t="shared" si="146"/>
        <v>0</v>
      </c>
      <c r="W1104" s="8">
        <f t="shared" si="147"/>
        <v>0</v>
      </c>
      <c r="X1104" s="8">
        <f t="shared" si="148"/>
        <v>0</v>
      </c>
      <c r="Y1104" s="8" t="str">
        <f t="shared" si="149"/>
        <v/>
      </c>
      <c r="Z1104" s="8" t="str">
        <f>VLOOKUP($D1104,{"29 - Psychiatrie (Erwachsene)","BGI";"297 - stationsäquivalente Behandlung in der Erwachsenenpsychiatrie (29)","BGI";"30 - Kinder- und Jugendpsychiatrie","BGII";"307 - stationsäquivalente Behandlung in der Kinder- und Jugendpsychiatrie (30)","BGII";"31 - Psychosomatik","BGI";"","LEER";0,"Leer"},2,0)</f>
        <v>LEER</v>
      </c>
      <c r="AA1104" s="8" t="str">
        <f t="shared" si="150"/>
        <v>Stationen</v>
      </c>
    </row>
    <row r="1105" spans="2:27" ht="15" customHeight="1" x14ac:dyDescent="0.25">
      <c r="B1105" s="76" t="str">
        <f t="shared" si="152"/>
        <v>!!!</v>
      </c>
      <c r="C1105" s="310" t="str">
        <f>IF(LEN($E1105)&gt;0,VLOOKUP(TEXT($E1105,0),'Angaben Stationen'!$E$14:$V$215,17,0),"")</f>
        <v/>
      </c>
      <c r="D1105" s="254" t="str">
        <f>IF(LEN($E1105)&gt;0,VLOOKUP(TEXT($E1105,0),'Angaben Stationen'!$E$14:$V$215,18,0),"")</f>
        <v/>
      </c>
      <c r="E1105" s="344"/>
      <c r="F1105" s="256"/>
      <c r="G1105" s="256"/>
      <c r="H1105" s="307"/>
      <c r="I1105" s="183"/>
      <c r="R1105" s="8">
        <f t="shared" si="145"/>
        <v>0</v>
      </c>
      <c r="S1105" s="8">
        <f>VLOOKUP($D1105,{"29 - Psychiatrie (Erwachsene)",1;"30 - Kinder- und Jugendpsychiatrie",1;"297 - stationsäquivalente Behandlung in der Erwachsenenpsychiatrie (29)",1;"307 - stationsäquivalente Behandlung in der Kinder- und Jugendpsychiatrie (30)",1;"31 - Psychosomatik",1;"",0;0,0},2,0)</f>
        <v>0</v>
      </c>
      <c r="T1105" s="8">
        <f t="shared" si="151"/>
        <v>0</v>
      </c>
      <c r="U1105" s="8">
        <f t="shared" si="153"/>
        <v>0</v>
      </c>
      <c r="V1105" s="8">
        <f t="shared" si="146"/>
        <v>0</v>
      </c>
      <c r="W1105" s="8">
        <f t="shared" si="147"/>
        <v>0</v>
      </c>
      <c r="X1105" s="8">
        <f t="shared" si="148"/>
        <v>0</v>
      </c>
      <c r="Y1105" s="8" t="str">
        <f t="shared" si="149"/>
        <v/>
      </c>
      <c r="Z1105" s="8" t="str">
        <f>VLOOKUP($D1105,{"29 - Psychiatrie (Erwachsene)","BGI";"297 - stationsäquivalente Behandlung in der Erwachsenenpsychiatrie (29)","BGI";"30 - Kinder- und Jugendpsychiatrie","BGII";"307 - stationsäquivalente Behandlung in der Kinder- und Jugendpsychiatrie (30)","BGII";"31 - Psychosomatik","BGI";"","LEER";0,"Leer"},2,0)</f>
        <v>LEER</v>
      </c>
      <c r="AA1105" s="8" t="str">
        <f t="shared" si="150"/>
        <v>Stationen</v>
      </c>
    </row>
    <row r="1106" spans="2:27" ht="15" customHeight="1" x14ac:dyDescent="0.25">
      <c r="B1106" s="76" t="str">
        <f t="shared" si="152"/>
        <v>!!!</v>
      </c>
      <c r="C1106" s="310" t="str">
        <f>IF(LEN($E1106)&gt;0,VLOOKUP(TEXT($E1106,0),'Angaben Stationen'!$E$14:$V$215,17,0),"")</f>
        <v/>
      </c>
      <c r="D1106" s="254" t="str">
        <f>IF(LEN($E1106)&gt;0,VLOOKUP(TEXT($E1106,0),'Angaben Stationen'!$E$14:$V$215,18,0),"")</f>
        <v/>
      </c>
      <c r="E1106" s="344"/>
      <c r="F1106" s="256"/>
      <c r="G1106" s="256"/>
      <c r="H1106" s="307"/>
      <c r="I1106" s="183"/>
      <c r="R1106" s="8">
        <f t="shared" si="145"/>
        <v>0</v>
      </c>
      <c r="S1106" s="8">
        <f>VLOOKUP($D1106,{"29 - Psychiatrie (Erwachsene)",1;"30 - Kinder- und Jugendpsychiatrie",1;"297 - stationsäquivalente Behandlung in der Erwachsenenpsychiatrie (29)",1;"307 - stationsäquivalente Behandlung in der Kinder- und Jugendpsychiatrie (30)",1;"31 - Psychosomatik",1;"",0;0,0},2,0)</f>
        <v>0</v>
      </c>
      <c r="T1106" s="8">
        <f t="shared" si="151"/>
        <v>0</v>
      </c>
      <c r="U1106" s="8">
        <f t="shared" si="153"/>
        <v>0</v>
      </c>
      <c r="V1106" s="8">
        <f t="shared" si="146"/>
        <v>0</v>
      </c>
      <c r="W1106" s="8">
        <f t="shared" si="147"/>
        <v>0</v>
      </c>
      <c r="X1106" s="8">
        <f t="shared" si="148"/>
        <v>0</v>
      </c>
      <c r="Y1106" s="8" t="str">
        <f t="shared" si="149"/>
        <v/>
      </c>
      <c r="Z1106" s="8" t="str">
        <f>VLOOKUP($D1106,{"29 - Psychiatrie (Erwachsene)","BGI";"297 - stationsäquivalente Behandlung in der Erwachsenenpsychiatrie (29)","BGI";"30 - Kinder- und Jugendpsychiatrie","BGII";"307 - stationsäquivalente Behandlung in der Kinder- und Jugendpsychiatrie (30)","BGII";"31 - Psychosomatik","BGI";"","LEER";0,"Leer"},2,0)</f>
        <v>LEER</v>
      </c>
      <c r="AA1106" s="8" t="str">
        <f t="shared" si="150"/>
        <v>Stationen</v>
      </c>
    </row>
    <row r="1107" spans="2:27" ht="15" customHeight="1" x14ac:dyDescent="0.25">
      <c r="B1107" s="76" t="str">
        <f t="shared" si="152"/>
        <v>!!!</v>
      </c>
      <c r="C1107" s="310" t="str">
        <f>IF(LEN($E1107)&gt;0,VLOOKUP(TEXT($E1107,0),'Angaben Stationen'!$E$14:$V$215,17,0),"")</f>
        <v/>
      </c>
      <c r="D1107" s="254" t="str">
        <f>IF(LEN($E1107)&gt;0,VLOOKUP(TEXT($E1107,0),'Angaben Stationen'!$E$14:$V$215,18,0),"")</f>
        <v/>
      </c>
      <c r="E1107" s="344"/>
      <c r="F1107" s="256"/>
      <c r="G1107" s="256"/>
      <c r="H1107" s="307"/>
      <c r="I1107" s="183"/>
      <c r="R1107" s="8">
        <f t="shared" si="145"/>
        <v>0</v>
      </c>
      <c r="S1107" s="8">
        <f>VLOOKUP($D1107,{"29 - Psychiatrie (Erwachsene)",1;"30 - Kinder- und Jugendpsychiatrie",1;"297 - stationsäquivalente Behandlung in der Erwachsenenpsychiatrie (29)",1;"307 - stationsäquivalente Behandlung in der Kinder- und Jugendpsychiatrie (30)",1;"31 - Psychosomatik",1;"",0;0,0},2,0)</f>
        <v>0</v>
      </c>
      <c r="T1107" s="8">
        <f t="shared" si="151"/>
        <v>0</v>
      </c>
      <c r="U1107" s="8">
        <f t="shared" si="153"/>
        <v>0</v>
      </c>
      <c r="V1107" s="8">
        <f t="shared" si="146"/>
        <v>0</v>
      </c>
      <c r="W1107" s="8">
        <f t="shared" si="147"/>
        <v>0</v>
      </c>
      <c r="X1107" s="8">
        <f t="shared" si="148"/>
        <v>0</v>
      </c>
      <c r="Y1107" s="8" t="str">
        <f t="shared" si="149"/>
        <v/>
      </c>
      <c r="Z1107" s="8" t="str">
        <f>VLOOKUP($D1107,{"29 - Psychiatrie (Erwachsene)","BGI";"297 - stationsäquivalente Behandlung in der Erwachsenenpsychiatrie (29)","BGI";"30 - Kinder- und Jugendpsychiatrie","BGII";"307 - stationsäquivalente Behandlung in der Kinder- und Jugendpsychiatrie (30)","BGII";"31 - Psychosomatik","BGI";"","LEER";0,"Leer"},2,0)</f>
        <v>LEER</v>
      </c>
      <c r="AA1107" s="8" t="str">
        <f t="shared" si="150"/>
        <v>Stationen</v>
      </c>
    </row>
    <row r="1108" spans="2:27" ht="15" customHeight="1" x14ac:dyDescent="0.25">
      <c r="B1108" s="76" t="str">
        <f t="shared" si="152"/>
        <v>!!!</v>
      </c>
      <c r="C1108" s="310" t="str">
        <f>IF(LEN($E1108)&gt;0,VLOOKUP(TEXT($E1108,0),'Angaben Stationen'!$E$14:$V$215,17,0),"")</f>
        <v/>
      </c>
      <c r="D1108" s="254" t="str">
        <f>IF(LEN($E1108)&gt;0,VLOOKUP(TEXT($E1108,0),'Angaben Stationen'!$E$14:$V$215,18,0),"")</f>
        <v/>
      </c>
      <c r="E1108" s="344"/>
      <c r="F1108" s="256"/>
      <c r="G1108" s="256"/>
      <c r="H1108" s="307"/>
      <c r="I1108" s="183"/>
      <c r="R1108" s="8">
        <f t="shared" si="145"/>
        <v>0</v>
      </c>
      <c r="S1108" s="8">
        <f>VLOOKUP($D1108,{"29 - Psychiatrie (Erwachsene)",1;"30 - Kinder- und Jugendpsychiatrie",1;"297 - stationsäquivalente Behandlung in der Erwachsenenpsychiatrie (29)",1;"307 - stationsäquivalente Behandlung in der Kinder- und Jugendpsychiatrie (30)",1;"31 - Psychosomatik",1;"",0;0,0},2,0)</f>
        <v>0</v>
      </c>
      <c r="T1108" s="8">
        <f t="shared" si="151"/>
        <v>0</v>
      </c>
      <c r="U1108" s="8">
        <f t="shared" si="153"/>
        <v>0</v>
      </c>
      <c r="V1108" s="8">
        <f t="shared" si="146"/>
        <v>0</v>
      </c>
      <c r="W1108" s="8">
        <f t="shared" si="147"/>
        <v>0</v>
      </c>
      <c r="X1108" s="8">
        <f t="shared" si="148"/>
        <v>0</v>
      </c>
      <c r="Y1108" s="8" t="str">
        <f t="shared" si="149"/>
        <v/>
      </c>
      <c r="Z1108" s="8" t="str">
        <f>VLOOKUP($D1108,{"29 - Psychiatrie (Erwachsene)","BGI";"297 - stationsäquivalente Behandlung in der Erwachsenenpsychiatrie (29)","BGI";"30 - Kinder- und Jugendpsychiatrie","BGII";"307 - stationsäquivalente Behandlung in der Kinder- und Jugendpsychiatrie (30)","BGII";"31 - Psychosomatik","BGI";"","LEER";0,"Leer"},2,0)</f>
        <v>LEER</v>
      </c>
      <c r="AA1108" s="8" t="str">
        <f t="shared" si="150"/>
        <v>Stationen</v>
      </c>
    </row>
    <row r="1109" spans="2:27" ht="15" customHeight="1" x14ac:dyDescent="0.25">
      <c r="B1109" s="76" t="str">
        <f t="shared" si="152"/>
        <v>!!!</v>
      </c>
      <c r="C1109" s="310" t="str">
        <f>IF(LEN($E1109)&gt;0,VLOOKUP(TEXT($E1109,0),'Angaben Stationen'!$E$14:$V$215,17,0),"")</f>
        <v/>
      </c>
      <c r="D1109" s="254" t="str">
        <f>IF(LEN($E1109)&gt;0,VLOOKUP(TEXT($E1109,0),'Angaben Stationen'!$E$14:$V$215,18,0),"")</f>
        <v/>
      </c>
      <c r="E1109" s="344"/>
      <c r="F1109" s="256"/>
      <c r="G1109" s="256"/>
      <c r="H1109" s="307"/>
      <c r="I1109" s="183"/>
      <c r="R1109" s="8">
        <f t="shared" si="145"/>
        <v>0</v>
      </c>
      <c r="S1109" s="8">
        <f>VLOOKUP($D1109,{"29 - Psychiatrie (Erwachsene)",1;"30 - Kinder- und Jugendpsychiatrie",1;"297 - stationsäquivalente Behandlung in der Erwachsenenpsychiatrie (29)",1;"307 - stationsäquivalente Behandlung in der Kinder- und Jugendpsychiatrie (30)",1;"31 - Psychosomatik",1;"",0;0,0},2,0)</f>
        <v>0</v>
      </c>
      <c r="T1109" s="8">
        <f t="shared" si="151"/>
        <v>0</v>
      </c>
      <c r="U1109" s="8">
        <f t="shared" si="153"/>
        <v>0</v>
      </c>
      <c r="V1109" s="8">
        <f t="shared" si="146"/>
        <v>0</v>
      </c>
      <c r="W1109" s="8">
        <f t="shared" si="147"/>
        <v>0</v>
      </c>
      <c r="X1109" s="8">
        <f t="shared" si="148"/>
        <v>0</v>
      </c>
      <c r="Y1109" s="8" t="str">
        <f t="shared" si="149"/>
        <v/>
      </c>
      <c r="Z1109" s="8" t="str">
        <f>VLOOKUP($D1109,{"29 - Psychiatrie (Erwachsene)","BGI";"297 - stationsäquivalente Behandlung in der Erwachsenenpsychiatrie (29)","BGI";"30 - Kinder- und Jugendpsychiatrie","BGII";"307 - stationsäquivalente Behandlung in der Kinder- und Jugendpsychiatrie (30)","BGII";"31 - Psychosomatik","BGI";"","LEER";0,"Leer"},2,0)</f>
        <v>LEER</v>
      </c>
      <c r="AA1109" s="8" t="str">
        <f t="shared" si="150"/>
        <v>Stationen</v>
      </c>
    </row>
    <row r="1110" spans="2:27" ht="15" customHeight="1" x14ac:dyDescent="0.25">
      <c r="B1110" s="76" t="str">
        <f t="shared" si="152"/>
        <v>!!!</v>
      </c>
      <c r="C1110" s="310" t="str">
        <f>IF(LEN($E1110)&gt;0,VLOOKUP(TEXT($E1110,0),'Angaben Stationen'!$E$14:$V$215,17,0),"")</f>
        <v/>
      </c>
      <c r="D1110" s="254" t="str">
        <f>IF(LEN($E1110)&gt;0,VLOOKUP(TEXT($E1110,0),'Angaben Stationen'!$E$14:$V$215,18,0),"")</f>
        <v/>
      </c>
      <c r="E1110" s="344"/>
      <c r="F1110" s="256"/>
      <c r="G1110" s="256"/>
      <c r="H1110" s="307"/>
      <c r="I1110" s="183"/>
      <c r="R1110" s="8">
        <f t="shared" si="145"/>
        <v>0</v>
      </c>
      <c r="S1110" s="8">
        <f>VLOOKUP($D1110,{"29 - Psychiatrie (Erwachsene)",1;"30 - Kinder- und Jugendpsychiatrie",1;"297 - stationsäquivalente Behandlung in der Erwachsenenpsychiatrie (29)",1;"307 - stationsäquivalente Behandlung in der Kinder- und Jugendpsychiatrie (30)",1;"31 - Psychosomatik",1;"",0;0,0},2,0)</f>
        <v>0</v>
      </c>
      <c r="T1110" s="8">
        <f t="shared" si="151"/>
        <v>0</v>
      </c>
      <c r="U1110" s="8">
        <f t="shared" si="153"/>
        <v>0</v>
      </c>
      <c r="V1110" s="8">
        <f t="shared" si="146"/>
        <v>0</v>
      </c>
      <c r="W1110" s="8">
        <f t="shared" si="147"/>
        <v>0</v>
      </c>
      <c r="X1110" s="8">
        <f t="shared" si="148"/>
        <v>0</v>
      </c>
      <c r="Y1110" s="8" t="str">
        <f t="shared" si="149"/>
        <v/>
      </c>
      <c r="Z1110" s="8" t="str">
        <f>VLOOKUP($D1110,{"29 - Psychiatrie (Erwachsene)","BGI";"297 - stationsäquivalente Behandlung in der Erwachsenenpsychiatrie (29)","BGI";"30 - Kinder- und Jugendpsychiatrie","BGII";"307 - stationsäquivalente Behandlung in der Kinder- und Jugendpsychiatrie (30)","BGII";"31 - Psychosomatik","BGI";"","LEER";0,"Leer"},2,0)</f>
        <v>LEER</v>
      </c>
      <c r="AA1110" s="8" t="str">
        <f t="shared" si="150"/>
        <v>Stationen</v>
      </c>
    </row>
    <row r="1111" spans="2:27" ht="15" customHeight="1" x14ac:dyDescent="0.25">
      <c r="B1111" s="76" t="str">
        <f t="shared" si="152"/>
        <v>!!!</v>
      </c>
      <c r="C1111" s="310" t="str">
        <f>IF(LEN($E1111)&gt;0,VLOOKUP(TEXT($E1111,0),'Angaben Stationen'!$E$14:$V$215,17,0),"")</f>
        <v/>
      </c>
      <c r="D1111" s="254" t="str">
        <f>IF(LEN($E1111)&gt;0,VLOOKUP(TEXT($E1111,0),'Angaben Stationen'!$E$14:$V$215,18,0),"")</f>
        <v/>
      </c>
      <c r="E1111" s="344"/>
      <c r="F1111" s="256"/>
      <c r="G1111" s="256"/>
      <c r="H1111" s="307"/>
      <c r="I1111" s="183"/>
      <c r="R1111" s="8">
        <f t="shared" si="145"/>
        <v>0</v>
      </c>
      <c r="S1111" s="8">
        <f>VLOOKUP($D1111,{"29 - Psychiatrie (Erwachsene)",1;"30 - Kinder- und Jugendpsychiatrie",1;"297 - stationsäquivalente Behandlung in der Erwachsenenpsychiatrie (29)",1;"307 - stationsäquivalente Behandlung in der Kinder- und Jugendpsychiatrie (30)",1;"31 - Psychosomatik",1;"",0;0,0},2,0)</f>
        <v>0</v>
      </c>
      <c r="T1111" s="8">
        <f t="shared" si="151"/>
        <v>0</v>
      </c>
      <c r="U1111" s="8">
        <f t="shared" si="153"/>
        <v>0</v>
      </c>
      <c r="V1111" s="8">
        <f t="shared" si="146"/>
        <v>0</v>
      </c>
      <c r="W1111" s="8">
        <f t="shared" si="147"/>
        <v>0</v>
      </c>
      <c r="X1111" s="8">
        <f t="shared" si="148"/>
        <v>0</v>
      </c>
      <c r="Y1111" s="8" t="str">
        <f t="shared" si="149"/>
        <v/>
      </c>
      <c r="Z1111" s="8" t="str">
        <f>VLOOKUP($D1111,{"29 - Psychiatrie (Erwachsene)","BGI";"297 - stationsäquivalente Behandlung in der Erwachsenenpsychiatrie (29)","BGI";"30 - Kinder- und Jugendpsychiatrie","BGII";"307 - stationsäquivalente Behandlung in der Kinder- und Jugendpsychiatrie (30)","BGII";"31 - Psychosomatik","BGI";"","LEER";0,"Leer"},2,0)</f>
        <v>LEER</v>
      </c>
      <c r="AA1111" s="8" t="str">
        <f t="shared" si="150"/>
        <v>Stationen</v>
      </c>
    </row>
    <row r="1112" spans="2:27" ht="15" customHeight="1" x14ac:dyDescent="0.25">
      <c r="B1112" s="76" t="str">
        <f t="shared" si="152"/>
        <v>!!!</v>
      </c>
      <c r="C1112" s="310" t="str">
        <f>IF(LEN($E1112)&gt;0,VLOOKUP(TEXT($E1112,0),'Angaben Stationen'!$E$14:$V$215,17,0),"")</f>
        <v/>
      </c>
      <c r="D1112" s="254" t="str">
        <f>IF(LEN($E1112)&gt;0,VLOOKUP(TEXT($E1112,0),'Angaben Stationen'!$E$14:$V$215,18,0),"")</f>
        <v/>
      </c>
      <c r="E1112" s="344"/>
      <c r="F1112" s="256"/>
      <c r="G1112" s="256"/>
      <c r="H1112" s="307"/>
      <c r="I1112" s="183"/>
      <c r="R1112" s="8">
        <f t="shared" si="145"/>
        <v>0</v>
      </c>
      <c r="S1112" s="8">
        <f>VLOOKUP($D1112,{"29 - Psychiatrie (Erwachsene)",1;"30 - Kinder- und Jugendpsychiatrie",1;"297 - stationsäquivalente Behandlung in der Erwachsenenpsychiatrie (29)",1;"307 - stationsäquivalente Behandlung in der Kinder- und Jugendpsychiatrie (30)",1;"31 - Psychosomatik",1;"",0;0,0},2,0)</f>
        <v>0</v>
      </c>
      <c r="T1112" s="8">
        <f t="shared" si="151"/>
        <v>0</v>
      </c>
      <c r="U1112" s="8">
        <f t="shared" si="153"/>
        <v>0</v>
      </c>
      <c r="V1112" s="8">
        <f t="shared" si="146"/>
        <v>0</v>
      </c>
      <c r="W1112" s="8">
        <f t="shared" si="147"/>
        <v>0</v>
      </c>
      <c r="X1112" s="8">
        <f t="shared" si="148"/>
        <v>0</v>
      </c>
      <c r="Y1112" s="8" t="str">
        <f t="shared" si="149"/>
        <v/>
      </c>
      <c r="Z1112" s="8" t="str">
        <f>VLOOKUP($D1112,{"29 - Psychiatrie (Erwachsene)","BGI";"297 - stationsäquivalente Behandlung in der Erwachsenenpsychiatrie (29)","BGI";"30 - Kinder- und Jugendpsychiatrie","BGII";"307 - stationsäquivalente Behandlung in der Kinder- und Jugendpsychiatrie (30)","BGII";"31 - Psychosomatik","BGI";"","LEER";0,"Leer"},2,0)</f>
        <v>LEER</v>
      </c>
      <c r="AA1112" s="8" t="str">
        <f t="shared" si="150"/>
        <v>Stationen</v>
      </c>
    </row>
    <row r="1113" spans="2:27" ht="15" customHeight="1" x14ac:dyDescent="0.25">
      <c r="B1113" s="76" t="str">
        <f t="shared" si="152"/>
        <v>!!!</v>
      </c>
      <c r="C1113" s="310" t="str">
        <f>IF(LEN($E1113)&gt;0,VLOOKUP(TEXT($E1113,0),'Angaben Stationen'!$E$14:$V$215,17,0),"")</f>
        <v/>
      </c>
      <c r="D1113" s="254" t="str">
        <f>IF(LEN($E1113)&gt;0,VLOOKUP(TEXT($E1113,0),'Angaben Stationen'!$E$14:$V$215,18,0),"")</f>
        <v/>
      </c>
      <c r="E1113" s="344"/>
      <c r="F1113" s="256"/>
      <c r="G1113" s="256"/>
      <c r="H1113" s="307"/>
      <c r="I1113" s="183"/>
      <c r="R1113" s="8">
        <f t="shared" si="145"/>
        <v>0</v>
      </c>
      <c r="S1113" s="8">
        <f>VLOOKUP($D1113,{"29 - Psychiatrie (Erwachsene)",1;"30 - Kinder- und Jugendpsychiatrie",1;"297 - stationsäquivalente Behandlung in der Erwachsenenpsychiatrie (29)",1;"307 - stationsäquivalente Behandlung in der Kinder- und Jugendpsychiatrie (30)",1;"31 - Psychosomatik",1;"",0;0,0},2,0)</f>
        <v>0</v>
      </c>
      <c r="T1113" s="8">
        <f t="shared" si="151"/>
        <v>0</v>
      </c>
      <c r="U1113" s="8">
        <f t="shared" si="153"/>
        <v>0</v>
      </c>
      <c r="V1113" s="8">
        <f t="shared" si="146"/>
        <v>0</v>
      </c>
      <c r="W1113" s="8">
        <f t="shared" si="147"/>
        <v>0</v>
      </c>
      <c r="X1113" s="8">
        <f t="shared" si="148"/>
        <v>0</v>
      </c>
      <c r="Y1113" s="8" t="str">
        <f t="shared" si="149"/>
        <v/>
      </c>
      <c r="Z1113" s="8" t="str">
        <f>VLOOKUP($D1113,{"29 - Psychiatrie (Erwachsene)","BGI";"297 - stationsäquivalente Behandlung in der Erwachsenenpsychiatrie (29)","BGI";"30 - Kinder- und Jugendpsychiatrie","BGII";"307 - stationsäquivalente Behandlung in der Kinder- und Jugendpsychiatrie (30)","BGII";"31 - Psychosomatik","BGI";"","LEER";0,"Leer"},2,0)</f>
        <v>LEER</v>
      </c>
      <c r="AA1113" s="8" t="str">
        <f t="shared" si="150"/>
        <v>Stationen</v>
      </c>
    </row>
    <row r="1114" spans="2:27" ht="15" customHeight="1" x14ac:dyDescent="0.25">
      <c r="B1114" s="76" t="str">
        <f t="shared" si="152"/>
        <v>!!!</v>
      </c>
      <c r="C1114" s="310" t="str">
        <f>IF(LEN($E1114)&gt;0,VLOOKUP(TEXT($E1114,0),'Angaben Stationen'!$E$14:$V$215,17,0),"")</f>
        <v/>
      </c>
      <c r="D1114" s="254" t="str">
        <f>IF(LEN($E1114)&gt;0,VLOOKUP(TEXT($E1114,0),'Angaben Stationen'!$E$14:$V$215,18,0),"")</f>
        <v/>
      </c>
      <c r="E1114" s="344"/>
      <c r="F1114" s="256"/>
      <c r="G1114" s="256"/>
      <c r="H1114" s="307"/>
      <c r="I1114" s="183"/>
      <c r="R1114" s="8">
        <f t="shared" si="145"/>
        <v>0</v>
      </c>
      <c r="S1114" s="8">
        <f>VLOOKUP($D1114,{"29 - Psychiatrie (Erwachsene)",1;"30 - Kinder- und Jugendpsychiatrie",1;"297 - stationsäquivalente Behandlung in der Erwachsenenpsychiatrie (29)",1;"307 - stationsäquivalente Behandlung in der Kinder- und Jugendpsychiatrie (30)",1;"31 - Psychosomatik",1;"",0;0,0},2,0)</f>
        <v>0</v>
      </c>
      <c r="T1114" s="8">
        <f t="shared" si="151"/>
        <v>0</v>
      </c>
      <c r="U1114" s="8">
        <f t="shared" si="153"/>
        <v>0</v>
      </c>
      <c r="V1114" s="8">
        <f t="shared" si="146"/>
        <v>0</v>
      </c>
      <c r="W1114" s="8">
        <f t="shared" si="147"/>
        <v>0</v>
      </c>
      <c r="X1114" s="8">
        <f t="shared" si="148"/>
        <v>0</v>
      </c>
      <c r="Y1114" s="8" t="str">
        <f t="shared" si="149"/>
        <v/>
      </c>
      <c r="Z1114" s="8" t="str">
        <f>VLOOKUP($D1114,{"29 - Psychiatrie (Erwachsene)","BGI";"297 - stationsäquivalente Behandlung in der Erwachsenenpsychiatrie (29)","BGI";"30 - Kinder- und Jugendpsychiatrie","BGII";"307 - stationsäquivalente Behandlung in der Kinder- und Jugendpsychiatrie (30)","BGII";"31 - Psychosomatik","BGI";"","LEER";0,"Leer"},2,0)</f>
        <v>LEER</v>
      </c>
      <c r="AA1114" s="8" t="str">
        <f t="shared" si="150"/>
        <v>Stationen</v>
      </c>
    </row>
    <row r="1115" spans="2:27" ht="15" customHeight="1" x14ac:dyDescent="0.25">
      <c r="B1115" s="76" t="str">
        <f t="shared" si="152"/>
        <v>!!!</v>
      </c>
      <c r="C1115" s="310" t="str">
        <f>IF(LEN($E1115)&gt;0,VLOOKUP(TEXT($E1115,0),'Angaben Stationen'!$E$14:$V$215,17,0),"")</f>
        <v/>
      </c>
      <c r="D1115" s="254" t="str">
        <f>IF(LEN($E1115)&gt;0,VLOOKUP(TEXT($E1115,0),'Angaben Stationen'!$E$14:$V$215,18,0),"")</f>
        <v/>
      </c>
      <c r="E1115" s="344"/>
      <c r="F1115" s="256"/>
      <c r="G1115" s="256"/>
      <c r="H1115" s="307"/>
      <c r="I1115" s="183"/>
      <c r="R1115" s="8">
        <f t="shared" si="145"/>
        <v>0</v>
      </c>
      <c r="S1115" s="8">
        <f>VLOOKUP($D1115,{"29 - Psychiatrie (Erwachsene)",1;"30 - Kinder- und Jugendpsychiatrie",1;"297 - stationsäquivalente Behandlung in der Erwachsenenpsychiatrie (29)",1;"307 - stationsäquivalente Behandlung in der Kinder- und Jugendpsychiatrie (30)",1;"31 - Psychosomatik",1;"",0;0,0},2,0)</f>
        <v>0</v>
      </c>
      <c r="T1115" s="8">
        <f t="shared" si="151"/>
        <v>0</v>
      </c>
      <c r="U1115" s="8">
        <f t="shared" si="153"/>
        <v>0</v>
      </c>
      <c r="V1115" s="8">
        <f t="shared" si="146"/>
        <v>0</v>
      </c>
      <c r="W1115" s="8">
        <f t="shared" si="147"/>
        <v>0</v>
      </c>
      <c r="X1115" s="8">
        <f t="shared" si="148"/>
        <v>0</v>
      </c>
      <c r="Y1115" s="8" t="str">
        <f t="shared" si="149"/>
        <v/>
      </c>
      <c r="Z1115" s="8" t="str">
        <f>VLOOKUP($D1115,{"29 - Psychiatrie (Erwachsene)","BGI";"297 - stationsäquivalente Behandlung in der Erwachsenenpsychiatrie (29)","BGI";"30 - Kinder- und Jugendpsychiatrie","BGII";"307 - stationsäquivalente Behandlung in der Kinder- und Jugendpsychiatrie (30)","BGII";"31 - Psychosomatik","BGI";"","LEER";0,"Leer"},2,0)</f>
        <v>LEER</v>
      </c>
      <c r="AA1115" s="8" t="str">
        <f t="shared" si="150"/>
        <v>Stationen</v>
      </c>
    </row>
    <row r="1116" spans="2:27" ht="15" customHeight="1" x14ac:dyDescent="0.25">
      <c r="B1116" s="76" t="str">
        <f t="shared" si="152"/>
        <v>!!!</v>
      </c>
      <c r="C1116" s="310" t="str">
        <f>IF(LEN($E1116)&gt;0,VLOOKUP(TEXT($E1116,0),'Angaben Stationen'!$E$14:$V$215,17,0),"")</f>
        <v/>
      </c>
      <c r="D1116" s="254" t="str">
        <f>IF(LEN($E1116)&gt;0,VLOOKUP(TEXT($E1116,0),'Angaben Stationen'!$E$14:$V$215,18,0),"")</f>
        <v/>
      </c>
      <c r="E1116" s="344"/>
      <c r="F1116" s="256"/>
      <c r="G1116" s="256"/>
      <c r="H1116" s="307"/>
      <c r="I1116" s="183"/>
      <c r="R1116" s="8">
        <f t="shared" si="145"/>
        <v>0</v>
      </c>
      <c r="S1116" s="8">
        <f>VLOOKUP($D1116,{"29 - Psychiatrie (Erwachsene)",1;"30 - Kinder- und Jugendpsychiatrie",1;"297 - stationsäquivalente Behandlung in der Erwachsenenpsychiatrie (29)",1;"307 - stationsäquivalente Behandlung in der Kinder- und Jugendpsychiatrie (30)",1;"31 - Psychosomatik",1;"",0;0,0},2,0)</f>
        <v>0</v>
      </c>
      <c r="T1116" s="8">
        <f t="shared" si="151"/>
        <v>0</v>
      </c>
      <c r="U1116" s="8">
        <f t="shared" si="153"/>
        <v>0</v>
      </c>
      <c r="V1116" s="8">
        <f t="shared" si="146"/>
        <v>0</v>
      </c>
      <c r="W1116" s="8">
        <f t="shared" si="147"/>
        <v>0</v>
      </c>
      <c r="X1116" s="8">
        <f t="shared" si="148"/>
        <v>0</v>
      </c>
      <c r="Y1116" s="8" t="str">
        <f t="shared" si="149"/>
        <v/>
      </c>
      <c r="Z1116" s="8" t="str">
        <f>VLOOKUP($D1116,{"29 - Psychiatrie (Erwachsene)","BGI";"297 - stationsäquivalente Behandlung in der Erwachsenenpsychiatrie (29)","BGI";"30 - Kinder- und Jugendpsychiatrie","BGII";"307 - stationsäquivalente Behandlung in der Kinder- und Jugendpsychiatrie (30)","BGII";"31 - Psychosomatik","BGI";"","LEER";0,"Leer"},2,0)</f>
        <v>LEER</v>
      </c>
      <c r="AA1116" s="8" t="str">
        <f t="shared" si="150"/>
        <v>Stationen</v>
      </c>
    </row>
    <row r="1117" spans="2:27" ht="15" customHeight="1" x14ac:dyDescent="0.25">
      <c r="B1117" s="76" t="str">
        <f t="shared" si="152"/>
        <v>!!!</v>
      </c>
      <c r="C1117" s="310" t="str">
        <f>IF(LEN($E1117)&gt;0,VLOOKUP(TEXT($E1117,0),'Angaben Stationen'!$E$14:$V$215,17,0),"")</f>
        <v/>
      </c>
      <c r="D1117" s="254" t="str">
        <f>IF(LEN($E1117)&gt;0,VLOOKUP(TEXT($E1117,0),'Angaben Stationen'!$E$14:$V$215,18,0),"")</f>
        <v/>
      </c>
      <c r="E1117" s="344"/>
      <c r="F1117" s="256"/>
      <c r="G1117" s="256"/>
      <c r="H1117" s="307"/>
      <c r="I1117" s="183"/>
      <c r="R1117" s="8">
        <f t="shared" si="145"/>
        <v>0</v>
      </c>
      <c r="S1117" s="8">
        <f>VLOOKUP($D1117,{"29 - Psychiatrie (Erwachsene)",1;"30 - Kinder- und Jugendpsychiatrie",1;"297 - stationsäquivalente Behandlung in der Erwachsenenpsychiatrie (29)",1;"307 - stationsäquivalente Behandlung in der Kinder- und Jugendpsychiatrie (30)",1;"31 - Psychosomatik",1;"",0;0,0},2,0)</f>
        <v>0</v>
      </c>
      <c r="T1117" s="8">
        <f t="shared" si="151"/>
        <v>0</v>
      </c>
      <c r="U1117" s="8">
        <f t="shared" si="153"/>
        <v>0</v>
      </c>
      <c r="V1117" s="8">
        <f t="shared" si="146"/>
        <v>0</v>
      </c>
      <c r="W1117" s="8">
        <f t="shared" si="147"/>
        <v>0</v>
      </c>
      <c r="X1117" s="8">
        <f t="shared" si="148"/>
        <v>0</v>
      </c>
      <c r="Y1117" s="8" t="str">
        <f t="shared" si="149"/>
        <v/>
      </c>
      <c r="Z1117" s="8" t="str">
        <f>VLOOKUP($D1117,{"29 - Psychiatrie (Erwachsene)","BGI";"297 - stationsäquivalente Behandlung in der Erwachsenenpsychiatrie (29)","BGI";"30 - Kinder- und Jugendpsychiatrie","BGII";"307 - stationsäquivalente Behandlung in der Kinder- und Jugendpsychiatrie (30)","BGII";"31 - Psychosomatik","BGI";"","LEER";0,"Leer"},2,0)</f>
        <v>LEER</v>
      </c>
      <c r="AA1117" s="8" t="str">
        <f t="shared" si="150"/>
        <v>Stationen</v>
      </c>
    </row>
    <row r="1118" spans="2:27" ht="15" customHeight="1" x14ac:dyDescent="0.25">
      <c r="B1118" s="76" t="str">
        <f t="shared" si="152"/>
        <v>!!!</v>
      </c>
      <c r="C1118" s="310" t="str">
        <f>IF(LEN($E1118)&gt;0,VLOOKUP(TEXT($E1118,0),'Angaben Stationen'!$E$14:$V$215,17,0),"")</f>
        <v/>
      </c>
      <c r="D1118" s="254" t="str">
        <f>IF(LEN($E1118)&gt;0,VLOOKUP(TEXT($E1118,0),'Angaben Stationen'!$E$14:$V$215,18,0),"")</f>
        <v/>
      </c>
      <c r="E1118" s="344"/>
      <c r="F1118" s="256"/>
      <c r="G1118" s="256"/>
      <c r="H1118" s="307"/>
      <c r="I1118" s="183"/>
      <c r="R1118" s="8">
        <f t="shared" si="145"/>
        <v>0</v>
      </c>
      <c r="S1118" s="8">
        <f>VLOOKUP($D1118,{"29 - Psychiatrie (Erwachsene)",1;"30 - Kinder- und Jugendpsychiatrie",1;"297 - stationsäquivalente Behandlung in der Erwachsenenpsychiatrie (29)",1;"307 - stationsäquivalente Behandlung in der Kinder- und Jugendpsychiatrie (30)",1;"31 - Psychosomatik",1;"",0;0,0},2,0)</f>
        <v>0</v>
      </c>
      <c r="T1118" s="8">
        <f t="shared" si="151"/>
        <v>0</v>
      </c>
      <c r="U1118" s="8">
        <f t="shared" si="153"/>
        <v>0</v>
      </c>
      <c r="V1118" s="8">
        <f t="shared" si="146"/>
        <v>0</v>
      </c>
      <c r="W1118" s="8">
        <f t="shared" si="147"/>
        <v>0</v>
      </c>
      <c r="X1118" s="8">
        <f t="shared" si="148"/>
        <v>0</v>
      </c>
      <c r="Y1118" s="8" t="str">
        <f t="shared" si="149"/>
        <v/>
      </c>
      <c r="Z1118" s="8" t="str">
        <f>VLOOKUP($D1118,{"29 - Psychiatrie (Erwachsene)","BGI";"297 - stationsäquivalente Behandlung in der Erwachsenenpsychiatrie (29)","BGI";"30 - Kinder- und Jugendpsychiatrie","BGII";"307 - stationsäquivalente Behandlung in der Kinder- und Jugendpsychiatrie (30)","BGII";"31 - Psychosomatik","BGI";"","LEER";0,"Leer"},2,0)</f>
        <v>LEER</v>
      </c>
      <c r="AA1118" s="8" t="str">
        <f t="shared" si="150"/>
        <v>Stationen</v>
      </c>
    </row>
    <row r="1119" spans="2:27" ht="15" customHeight="1" x14ac:dyDescent="0.25">
      <c r="B1119" s="76" t="str">
        <f t="shared" si="152"/>
        <v>!!!</v>
      </c>
      <c r="C1119" s="310" t="str">
        <f>IF(LEN($E1119)&gt;0,VLOOKUP(TEXT($E1119,0),'Angaben Stationen'!$E$14:$V$215,17,0),"")</f>
        <v/>
      </c>
      <c r="D1119" s="254" t="str">
        <f>IF(LEN($E1119)&gt;0,VLOOKUP(TEXT($E1119,0),'Angaben Stationen'!$E$14:$V$215,18,0),"")</f>
        <v/>
      </c>
      <c r="E1119" s="344"/>
      <c r="F1119" s="256"/>
      <c r="G1119" s="256"/>
      <c r="H1119" s="307"/>
      <c r="I1119" s="183"/>
      <c r="R1119" s="8">
        <f t="shared" si="145"/>
        <v>0</v>
      </c>
      <c r="S1119" s="8">
        <f>VLOOKUP($D1119,{"29 - Psychiatrie (Erwachsene)",1;"30 - Kinder- und Jugendpsychiatrie",1;"297 - stationsäquivalente Behandlung in der Erwachsenenpsychiatrie (29)",1;"307 - stationsäquivalente Behandlung in der Kinder- und Jugendpsychiatrie (30)",1;"31 - Psychosomatik",1;"",0;0,0},2,0)</f>
        <v>0</v>
      </c>
      <c r="T1119" s="8">
        <f t="shared" si="151"/>
        <v>0</v>
      </c>
      <c r="U1119" s="8">
        <f t="shared" si="153"/>
        <v>0</v>
      </c>
      <c r="V1119" s="8">
        <f t="shared" si="146"/>
        <v>0</v>
      </c>
      <c r="W1119" s="8">
        <f t="shared" si="147"/>
        <v>0</v>
      </c>
      <c r="X1119" s="8">
        <f t="shared" si="148"/>
        <v>0</v>
      </c>
      <c r="Y1119" s="8" t="str">
        <f t="shared" si="149"/>
        <v/>
      </c>
      <c r="Z1119" s="8" t="str">
        <f>VLOOKUP($D1119,{"29 - Psychiatrie (Erwachsene)","BGI";"297 - stationsäquivalente Behandlung in der Erwachsenenpsychiatrie (29)","BGI";"30 - Kinder- und Jugendpsychiatrie","BGII";"307 - stationsäquivalente Behandlung in der Kinder- und Jugendpsychiatrie (30)","BGII";"31 - Psychosomatik","BGI";"","LEER";0,"Leer"},2,0)</f>
        <v>LEER</v>
      </c>
      <c r="AA1119" s="8" t="str">
        <f t="shared" si="150"/>
        <v>Stationen</v>
      </c>
    </row>
    <row r="1120" spans="2:27" ht="15" customHeight="1" x14ac:dyDescent="0.25">
      <c r="B1120" s="76" t="str">
        <f t="shared" si="152"/>
        <v>!!!</v>
      </c>
      <c r="C1120" s="310" t="str">
        <f>IF(LEN($E1120)&gt;0,VLOOKUP(TEXT($E1120,0),'Angaben Stationen'!$E$14:$V$215,17,0),"")</f>
        <v/>
      </c>
      <c r="D1120" s="254" t="str">
        <f>IF(LEN($E1120)&gt;0,VLOOKUP(TEXT($E1120,0),'Angaben Stationen'!$E$14:$V$215,18,0),"")</f>
        <v/>
      </c>
      <c r="E1120" s="344"/>
      <c r="F1120" s="256"/>
      <c r="G1120" s="256"/>
      <c r="H1120" s="307"/>
      <c r="I1120" s="183"/>
      <c r="R1120" s="8">
        <f t="shared" si="145"/>
        <v>0</v>
      </c>
      <c r="S1120" s="8">
        <f>VLOOKUP($D1120,{"29 - Psychiatrie (Erwachsene)",1;"30 - Kinder- und Jugendpsychiatrie",1;"297 - stationsäquivalente Behandlung in der Erwachsenenpsychiatrie (29)",1;"307 - stationsäquivalente Behandlung in der Kinder- und Jugendpsychiatrie (30)",1;"31 - Psychosomatik",1;"",0;0,0},2,0)</f>
        <v>0</v>
      </c>
      <c r="T1120" s="8">
        <f t="shared" si="151"/>
        <v>0</v>
      </c>
      <c r="U1120" s="8">
        <f t="shared" si="153"/>
        <v>0</v>
      </c>
      <c r="V1120" s="8">
        <f t="shared" si="146"/>
        <v>0</v>
      </c>
      <c r="W1120" s="8">
        <f t="shared" si="147"/>
        <v>0</v>
      </c>
      <c r="X1120" s="8">
        <f t="shared" si="148"/>
        <v>0</v>
      </c>
      <c r="Y1120" s="8" t="str">
        <f t="shared" si="149"/>
        <v/>
      </c>
      <c r="Z1120" s="8" t="str">
        <f>VLOOKUP($D1120,{"29 - Psychiatrie (Erwachsene)","BGI";"297 - stationsäquivalente Behandlung in der Erwachsenenpsychiatrie (29)","BGI";"30 - Kinder- und Jugendpsychiatrie","BGII";"307 - stationsäquivalente Behandlung in der Kinder- und Jugendpsychiatrie (30)","BGII";"31 - Psychosomatik","BGI";"","LEER";0,"Leer"},2,0)</f>
        <v>LEER</v>
      </c>
      <c r="AA1120" s="8" t="str">
        <f t="shared" si="150"/>
        <v>Stationen</v>
      </c>
    </row>
    <row r="1121" spans="2:27" ht="15" customHeight="1" x14ac:dyDescent="0.25">
      <c r="B1121" s="76" t="str">
        <f t="shared" si="152"/>
        <v>!!!</v>
      </c>
      <c r="C1121" s="310" t="str">
        <f>IF(LEN($E1121)&gt;0,VLOOKUP(TEXT($E1121,0),'Angaben Stationen'!$E$14:$V$215,17,0),"")</f>
        <v/>
      </c>
      <c r="D1121" s="254" t="str">
        <f>IF(LEN($E1121)&gt;0,VLOOKUP(TEXT($E1121,0),'Angaben Stationen'!$E$14:$V$215,18,0),"")</f>
        <v/>
      </c>
      <c r="E1121" s="344"/>
      <c r="F1121" s="256"/>
      <c r="G1121" s="256"/>
      <c r="H1121" s="307"/>
      <c r="I1121" s="183"/>
      <c r="R1121" s="8">
        <f t="shared" si="145"/>
        <v>0</v>
      </c>
      <c r="S1121" s="8">
        <f>VLOOKUP($D1121,{"29 - Psychiatrie (Erwachsene)",1;"30 - Kinder- und Jugendpsychiatrie",1;"297 - stationsäquivalente Behandlung in der Erwachsenenpsychiatrie (29)",1;"307 - stationsäquivalente Behandlung in der Kinder- und Jugendpsychiatrie (30)",1;"31 - Psychosomatik",1;"",0;0,0},2,0)</f>
        <v>0</v>
      </c>
      <c r="T1121" s="8">
        <f t="shared" si="151"/>
        <v>0</v>
      </c>
      <c r="U1121" s="8">
        <f t="shared" si="153"/>
        <v>0</v>
      </c>
      <c r="V1121" s="8">
        <f t="shared" si="146"/>
        <v>0</v>
      </c>
      <c r="W1121" s="8">
        <f t="shared" si="147"/>
        <v>0</v>
      </c>
      <c r="X1121" s="8">
        <f t="shared" si="148"/>
        <v>0</v>
      </c>
      <c r="Y1121" s="8" t="str">
        <f t="shared" si="149"/>
        <v/>
      </c>
      <c r="Z1121" s="8" t="str">
        <f>VLOOKUP($D1121,{"29 - Psychiatrie (Erwachsene)","BGI";"297 - stationsäquivalente Behandlung in der Erwachsenenpsychiatrie (29)","BGI";"30 - Kinder- und Jugendpsychiatrie","BGII";"307 - stationsäquivalente Behandlung in der Kinder- und Jugendpsychiatrie (30)","BGII";"31 - Psychosomatik","BGI";"","LEER";0,"Leer"},2,0)</f>
        <v>LEER</v>
      </c>
      <c r="AA1121" s="8" t="str">
        <f t="shared" si="150"/>
        <v>Stationen</v>
      </c>
    </row>
    <row r="1122" spans="2:27" ht="15" customHeight="1" x14ac:dyDescent="0.25">
      <c r="B1122" s="76" t="str">
        <f t="shared" si="152"/>
        <v>!!!</v>
      </c>
      <c r="C1122" s="310" t="str">
        <f>IF(LEN($E1122)&gt;0,VLOOKUP(TEXT($E1122,0),'Angaben Stationen'!$E$14:$V$215,17,0),"")</f>
        <v/>
      </c>
      <c r="D1122" s="254" t="str">
        <f>IF(LEN($E1122)&gt;0,VLOOKUP(TEXT($E1122,0),'Angaben Stationen'!$E$14:$V$215,18,0),"")</f>
        <v/>
      </c>
      <c r="E1122" s="344"/>
      <c r="F1122" s="256"/>
      <c r="G1122" s="256"/>
      <c r="H1122" s="307"/>
      <c r="I1122" s="183"/>
      <c r="R1122" s="8">
        <f t="shared" ref="R1122:R1185" si="154">IF(LEN(B1122)&gt;0,0,1)</f>
        <v>0</v>
      </c>
      <c r="S1122" s="8">
        <f>VLOOKUP($D1122,{"29 - Psychiatrie (Erwachsene)",1;"30 - Kinder- und Jugendpsychiatrie",1;"297 - stationsäquivalente Behandlung in der Erwachsenenpsychiatrie (29)",1;"307 - stationsäquivalente Behandlung in der Kinder- und Jugendpsychiatrie (30)",1;"31 - Psychosomatik",1;"",0;0,0},2,0)</f>
        <v>0</v>
      </c>
      <c r="T1122" s="8">
        <f t="shared" si="151"/>
        <v>0</v>
      </c>
      <c r="U1122" s="8">
        <f t="shared" si="153"/>
        <v>0</v>
      </c>
      <c r="V1122" s="8">
        <f t="shared" ref="V1122:V1185" si="155">IF(VALUE($F1122)&gt;0,1,0)</f>
        <v>0</v>
      </c>
      <c r="W1122" s="8">
        <f t="shared" ref="W1122:W1185" si="156">IF(LEN($G1122)&gt;0,1,0)</f>
        <v>0</v>
      </c>
      <c r="X1122" s="8">
        <f t="shared" ref="X1122:X1185" si="157">IF(LEN($H1122)&gt;0,1,0)</f>
        <v>0</v>
      </c>
      <c r="Y1122" s="8" t="str">
        <f t="shared" ref="Y1122:Y1185" si="158">IF($D1122&lt;&gt;"","MonatII","")</f>
        <v/>
      </c>
      <c r="Z1122" s="8" t="str">
        <f>VLOOKUP($D1122,{"29 - Psychiatrie (Erwachsene)","BGI";"297 - stationsäquivalente Behandlung in der Erwachsenenpsychiatrie (29)","BGI";"30 - Kinder- und Jugendpsychiatrie","BGII";"307 - stationsäquivalente Behandlung in der Kinder- und Jugendpsychiatrie (30)","BGII";"31 - Psychosomatik","BGI";"","LEER";0,"Leer"},2,0)</f>
        <v>LEER</v>
      </c>
      <c r="AA1122" s="8" t="str">
        <f t="shared" ref="AA1122:AA1185" si="159">"Stationen"</f>
        <v>Stationen</v>
      </c>
    </row>
    <row r="1123" spans="2:27" ht="15" customHeight="1" x14ac:dyDescent="0.25">
      <c r="B1123" s="76" t="str">
        <f t="shared" si="152"/>
        <v>!!!</v>
      </c>
      <c r="C1123" s="310" t="str">
        <f>IF(LEN($E1123)&gt;0,VLOOKUP(TEXT($E1123,0),'Angaben Stationen'!$E$14:$V$215,17,0),"")</f>
        <v/>
      </c>
      <c r="D1123" s="254" t="str">
        <f>IF(LEN($E1123)&gt;0,VLOOKUP(TEXT($E1123,0),'Angaben Stationen'!$E$14:$V$215,18,0),"")</f>
        <v/>
      </c>
      <c r="E1123" s="344"/>
      <c r="F1123" s="256"/>
      <c r="G1123" s="256"/>
      <c r="H1123" s="307"/>
      <c r="I1123" s="183"/>
      <c r="R1123" s="8">
        <f t="shared" si="154"/>
        <v>0</v>
      </c>
      <c r="S1123" s="8">
        <f>VLOOKUP($D1123,{"29 - Psychiatrie (Erwachsene)",1;"30 - Kinder- und Jugendpsychiatrie",1;"297 - stationsäquivalente Behandlung in der Erwachsenenpsychiatrie (29)",1;"307 - stationsäquivalente Behandlung in der Kinder- und Jugendpsychiatrie (30)",1;"31 - Psychosomatik",1;"",0;0,0},2,0)</f>
        <v>0</v>
      </c>
      <c r="T1123" s="8">
        <f t="shared" si="151"/>
        <v>0</v>
      </c>
      <c r="U1123" s="8">
        <f t="shared" si="153"/>
        <v>0</v>
      </c>
      <c r="V1123" s="8">
        <f t="shared" si="155"/>
        <v>0</v>
      </c>
      <c r="W1123" s="8">
        <f t="shared" si="156"/>
        <v>0</v>
      </c>
      <c r="X1123" s="8">
        <f t="shared" si="157"/>
        <v>0</v>
      </c>
      <c r="Y1123" s="8" t="str">
        <f t="shared" si="158"/>
        <v/>
      </c>
      <c r="Z1123" s="8" t="str">
        <f>VLOOKUP($D1123,{"29 - Psychiatrie (Erwachsene)","BGI";"297 - stationsäquivalente Behandlung in der Erwachsenenpsychiatrie (29)","BGI";"30 - Kinder- und Jugendpsychiatrie","BGII";"307 - stationsäquivalente Behandlung in der Kinder- und Jugendpsychiatrie (30)","BGII";"31 - Psychosomatik","BGI";"","LEER";0,"Leer"},2,0)</f>
        <v>LEER</v>
      </c>
      <c r="AA1123" s="8" t="str">
        <f t="shared" si="159"/>
        <v>Stationen</v>
      </c>
    </row>
    <row r="1124" spans="2:27" ht="15" customHeight="1" x14ac:dyDescent="0.25">
      <c r="B1124" s="76" t="str">
        <f t="shared" si="152"/>
        <v>!!!</v>
      </c>
      <c r="C1124" s="310" t="str">
        <f>IF(LEN($E1124)&gt;0,VLOOKUP(TEXT($E1124,0),'Angaben Stationen'!$E$14:$V$215,17,0),"")</f>
        <v/>
      </c>
      <c r="D1124" s="254" t="str">
        <f>IF(LEN($E1124)&gt;0,VLOOKUP(TEXT($E1124,0),'Angaben Stationen'!$E$14:$V$215,18,0),"")</f>
        <v/>
      </c>
      <c r="E1124" s="344"/>
      <c r="F1124" s="256"/>
      <c r="G1124" s="256"/>
      <c r="H1124" s="307"/>
      <c r="I1124" s="183"/>
      <c r="R1124" s="8">
        <f t="shared" si="154"/>
        <v>0</v>
      </c>
      <c r="S1124" s="8">
        <f>VLOOKUP($D1124,{"29 - Psychiatrie (Erwachsene)",1;"30 - Kinder- und Jugendpsychiatrie",1;"297 - stationsäquivalente Behandlung in der Erwachsenenpsychiatrie (29)",1;"307 - stationsäquivalente Behandlung in der Kinder- und Jugendpsychiatrie (30)",1;"31 - Psychosomatik",1;"",0;0,0},2,0)</f>
        <v>0</v>
      </c>
      <c r="T1124" s="8">
        <f t="shared" si="151"/>
        <v>0</v>
      </c>
      <c r="U1124" s="8">
        <f t="shared" si="153"/>
        <v>0</v>
      </c>
      <c r="V1124" s="8">
        <f t="shared" si="155"/>
        <v>0</v>
      </c>
      <c r="W1124" s="8">
        <f t="shared" si="156"/>
        <v>0</v>
      </c>
      <c r="X1124" s="8">
        <f t="shared" si="157"/>
        <v>0</v>
      </c>
      <c r="Y1124" s="8" t="str">
        <f t="shared" si="158"/>
        <v/>
      </c>
      <c r="Z1124" s="8" t="str">
        <f>VLOOKUP($D1124,{"29 - Psychiatrie (Erwachsene)","BGI";"297 - stationsäquivalente Behandlung in der Erwachsenenpsychiatrie (29)","BGI";"30 - Kinder- und Jugendpsychiatrie","BGII";"307 - stationsäquivalente Behandlung in der Kinder- und Jugendpsychiatrie (30)","BGII";"31 - Psychosomatik","BGI";"","LEER";0,"Leer"},2,0)</f>
        <v>LEER</v>
      </c>
      <c r="AA1124" s="8" t="str">
        <f t="shared" si="159"/>
        <v>Stationen</v>
      </c>
    </row>
    <row r="1125" spans="2:27" ht="15" customHeight="1" x14ac:dyDescent="0.25">
      <c r="B1125" s="76" t="str">
        <f t="shared" si="152"/>
        <v>!!!</v>
      </c>
      <c r="C1125" s="310" t="str">
        <f>IF(LEN($E1125)&gt;0,VLOOKUP(TEXT($E1125,0),'Angaben Stationen'!$E$14:$V$215,17,0),"")</f>
        <v/>
      </c>
      <c r="D1125" s="254" t="str">
        <f>IF(LEN($E1125)&gt;0,VLOOKUP(TEXT($E1125,0),'Angaben Stationen'!$E$14:$V$215,18,0),"")</f>
        <v/>
      </c>
      <c r="E1125" s="344"/>
      <c r="F1125" s="256"/>
      <c r="G1125" s="256"/>
      <c r="H1125" s="307"/>
      <c r="I1125" s="183"/>
      <c r="R1125" s="8">
        <f t="shared" si="154"/>
        <v>0</v>
      </c>
      <c r="S1125" s="8">
        <f>VLOOKUP($D1125,{"29 - Psychiatrie (Erwachsene)",1;"30 - Kinder- und Jugendpsychiatrie",1;"297 - stationsäquivalente Behandlung in der Erwachsenenpsychiatrie (29)",1;"307 - stationsäquivalente Behandlung in der Kinder- und Jugendpsychiatrie (30)",1;"31 - Psychosomatik",1;"",0;0,0},2,0)</f>
        <v>0</v>
      </c>
      <c r="T1125" s="8">
        <f t="shared" si="151"/>
        <v>0</v>
      </c>
      <c r="U1125" s="8">
        <f t="shared" si="153"/>
        <v>0</v>
      </c>
      <c r="V1125" s="8">
        <f t="shared" si="155"/>
        <v>0</v>
      </c>
      <c r="W1125" s="8">
        <f t="shared" si="156"/>
        <v>0</v>
      </c>
      <c r="X1125" s="8">
        <f t="shared" si="157"/>
        <v>0</v>
      </c>
      <c r="Y1125" s="8" t="str">
        <f t="shared" si="158"/>
        <v/>
      </c>
      <c r="Z1125" s="8" t="str">
        <f>VLOOKUP($D1125,{"29 - Psychiatrie (Erwachsene)","BGI";"297 - stationsäquivalente Behandlung in der Erwachsenenpsychiatrie (29)","BGI";"30 - Kinder- und Jugendpsychiatrie","BGII";"307 - stationsäquivalente Behandlung in der Kinder- und Jugendpsychiatrie (30)","BGII";"31 - Psychosomatik","BGI";"","LEER";0,"Leer"},2,0)</f>
        <v>LEER</v>
      </c>
      <c r="AA1125" s="8" t="str">
        <f t="shared" si="159"/>
        <v>Stationen</v>
      </c>
    </row>
    <row r="1126" spans="2:27" ht="15" customHeight="1" x14ac:dyDescent="0.25">
      <c r="B1126" s="76" t="str">
        <f t="shared" si="152"/>
        <v>!!!</v>
      </c>
      <c r="C1126" s="310" t="str">
        <f>IF(LEN($E1126)&gt;0,VLOOKUP(TEXT($E1126,0),'Angaben Stationen'!$E$14:$V$215,17,0),"")</f>
        <v/>
      </c>
      <c r="D1126" s="254" t="str">
        <f>IF(LEN($E1126)&gt;0,VLOOKUP(TEXT($E1126,0),'Angaben Stationen'!$E$14:$V$215,18,0),"")</f>
        <v/>
      </c>
      <c r="E1126" s="344"/>
      <c r="F1126" s="256"/>
      <c r="G1126" s="256"/>
      <c r="H1126" s="307"/>
      <c r="I1126" s="183"/>
      <c r="R1126" s="8">
        <f t="shared" si="154"/>
        <v>0</v>
      </c>
      <c r="S1126" s="8">
        <f>VLOOKUP($D1126,{"29 - Psychiatrie (Erwachsene)",1;"30 - Kinder- und Jugendpsychiatrie",1;"297 - stationsäquivalente Behandlung in der Erwachsenenpsychiatrie (29)",1;"307 - stationsäquivalente Behandlung in der Kinder- und Jugendpsychiatrie (30)",1;"31 - Psychosomatik",1;"",0;0,0},2,0)</f>
        <v>0</v>
      </c>
      <c r="T1126" s="8">
        <f t="shared" ref="T1126:T1189" si="160">IF(LEN($C1126)&gt;0,1,0)</f>
        <v>0</v>
      </c>
      <c r="U1126" s="8">
        <f t="shared" si="153"/>
        <v>0</v>
      </c>
      <c r="V1126" s="8">
        <f t="shared" si="155"/>
        <v>0</v>
      </c>
      <c r="W1126" s="8">
        <f t="shared" si="156"/>
        <v>0</v>
      </c>
      <c r="X1126" s="8">
        <f t="shared" si="157"/>
        <v>0</v>
      </c>
      <c r="Y1126" s="8" t="str">
        <f t="shared" si="158"/>
        <v/>
      </c>
      <c r="Z1126" s="8" t="str">
        <f>VLOOKUP($D1126,{"29 - Psychiatrie (Erwachsene)","BGI";"297 - stationsäquivalente Behandlung in der Erwachsenenpsychiatrie (29)","BGI";"30 - Kinder- und Jugendpsychiatrie","BGII";"307 - stationsäquivalente Behandlung in der Kinder- und Jugendpsychiatrie (30)","BGII";"31 - Psychosomatik","BGI";"","LEER";0,"Leer"},2,0)</f>
        <v>LEER</v>
      </c>
      <c r="AA1126" s="8" t="str">
        <f t="shared" si="159"/>
        <v>Stationen</v>
      </c>
    </row>
    <row r="1127" spans="2:27" ht="15" customHeight="1" x14ac:dyDescent="0.25">
      <c r="B1127" s="76" t="str">
        <f t="shared" si="152"/>
        <v>!!!</v>
      </c>
      <c r="C1127" s="310" t="str">
        <f>IF(LEN($E1127)&gt;0,VLOOKUP(TEXT($E1127,0),'Angaben Stationen'!$E$14:$V$215,17,0),"")</f>
        <v/>
      </c>
      <c r="D1127" s="254" t="str">
        <f>IF(LEN($E1127)&gt;0,VLOOKUP(TEXT($E1127,0),'Angaben Stationen'!$E$14:$V$215,18,0),"")</f>
        <v/>
      </c>
      <c r="E1127" s="344"/>
      <c r="F1127" s="256"/>
      <c r="G1127" s="256"/>
      <c r="H1127" s="307"/>
      <c r="I1127" s="183"/>
      <c r="R1127" s="8">
        <f t="shared" si="154"/>
        <v>0</v>
      </c>
      <c r="S1127" s="8">
        <f>VLOOKUP($D1127,{"29 - Psychiatrie (Erwachsene)",1;"30 - Kinder- und Jugendpsychiatrie",1;"297 - stationsäquivalente Behandlung in der Erwachsenenpsychiatrie (29)",1;"307 - stationsäquivalente Behandlung in der Kinder- und Jugendpsychiatrie (30)",1;"31 - Psychosomatik",1;"",0;0,0},2,0)</f>
        <v>0</v>
      </c>
      <c r="T1127" s="8">
        <f t="shared" si="160"/>
        <v>0</v>
      </c>
      <c r="U1127" s="8">
        <f t="shared" si="153"/>
        <v>0</v>
      </c>
      <c r="V1127" s="8">
        <f t="shared" si="155"/>
        <v>0</v>
      </c>
      <c r="W1127" s="8">
        <f t="shared" si="156"/>
        <v>0</v>
      </c>
      <c r="X1127" s="8">
        <f t="shared" si="157"/>
        <v>0</v>
      </c>
      <c r="Y1127" s="8" t="str">
        <f t="shared" si="158"/>
        <v/>
      </c>
      <c r="Z1127" s="8" t="str">
        <f>VLOOKUP($D1127,{"29 - Psychiatrie (Erwachsene)","BGI";"297 - stationsäquivalente Behandlung in der Erwachsenenpsychiatrie (29)","BGI";"30 - Kinder- und Jugendpsychiatrie","BGII";"307 - stationsäquivalente Behandlung in der Kinder- und Jugendpsychiatrie (30)","BGII";"31 - Psychosomatik","BGI";"","LEER";0,"Leer"},2,0)</f>
        <v>LEER</v>
      </c>
      <c r="AA1127" s="8" t="str">
        <f t="shared" si="159"/>
        <v>Stationen</v>
      </c>
    </row>
    <row r="1128" spans="2:27" ht="15" customHeight="1" x14ac:dyDescent="0.25">
      <c r="B1128" s="76" t="str">
        <f t="shared" si="152"/>
        <v>!!!</v>
      </c>
      <c r="C1128" s="310" t="str">
        <f>IF(LEN($E1128)&gt;0,VLOOKUP(TEXT($E1128,0),'Angaben Stationen'!$E$14:$V$215,17,0),"")</f>
        <v/>
      </c>
      <c r="D1128" s="254" t="str">
        <f>IF(LEN($E1128)&gt;0,VLOOKUP(TEXT($E1128,0),'Angaben Stationen'!$E$14:$V$215,18,0),"")</f>
        <v/>
      </c>
      <c r="E1128" s="344"/>
      <c r="F1128" s="256"/>
      <c r="G1128" s="256"/>
      <c r="H1128" s="307"/>
      <c r="I1128" s="183"/>
      <c r="R1128" s="8">
        <f t="shared" si="154"/>
        <v>0</v>
      </c>
      <c r="S1128" s="8">
        <f>VLOOKUP($D1128,{"29 - Psychiatrie (Erwachsene)",1;"30 - Kinder- und Jugendpsychiatrie",1;"297 - stationsäquivalente Behandlung in der Erwachsenenpsychiatrie (29)",1;"307 - stationsäquivalente Behandlung in der Kinder- und Jugendpsychiatrie (30)",1;"31 - Psychosomatik",1;"",0;0,0},2,0)</f>
        <v>0</v>
      </c>
      <c r="T1128" s="8">
        <f t="shared" si="160"/>
        <v>0</v>
      </c>
      <c r="U1128" s="8">
        <f t="shared" si="153"/>
        <v>0</v>
      </c>
      <c r="V1128" s="8">
        <f t="shared" si="155"/>
        <v>0</v>
      </c>
      <c r="W1128" s="8">
        <f t="shared" si="156"/>
        <v>0</v>
      </c>
      <c r="X1128" s="8">
        <f t="shared" si="157"/>
        <v>0</v>
      </c>
      <c r="Y1128" s="8" t="str">
        <f t="shared" si="158"/>
        <v/>
      </c>
      <c r="Z1128" s="8" t="str">
        <f>VLOOKUP($D1128,{"29 - Psychiatrie (Erwachsene)","BGI";"297 - stationsäquivalente Behandlung in der Erwachsenenpsychiatrie (29)","BGI";"30 - Kinder- und Jugendpsychiatrie","BGII";"307 - stationsäquivalente Behandlung in der Kinder- und Jugendpsychiatrie (30)","BGII";"31 - Psychosomatik","BGI";"","LEER";0,"Leer"},2,0)</f>
        <v>LEER</v>
      </c>
      <c r="AA1128" s="8" t="str">
        <f t="shared" si="159"/>
        <v>Stationen</v>
      </c>
    </row>
    <row r="1129" spans="2:27" ht="15" customHeight="1" x14ac:dyDescent="0.25">
      <c r="B1129" s="76" t="str">
        <f t="shared" si="152"/>
        <v>!!!</v>
      </c>
      <c r="C1129" s="310" t="str">
        <f>IF(LEN($E1129)&gt;0,VLOOKUP(TEXT($E1129,0),'Angaben Stationen'!$E$14:$V$215,17,0),"")</f>
        <v/>
      </c>
      <c r="D1129" s="254" t="str">
        <f>IF(LEN($E1129)&gt;0,VLOOKUP(TEXT($E1129,0),'Angaben Stationen'!$E$14:$V$215,18,0),"")</f>
        <v/>
      </c>
      <c r="E1129" s="344"/>
      <c r="F1129" s="256"/>
      <c r="G1129" s="256"/>
      <c r="H1129" s="307"/>
      <c r="I1129" s="183"/>
      <c r="R1129" s="8">
        <f t="shared" si="154"/>
        <v>0</v>
      </c>
      <c r="S1129" s="8">
        <f>VLOOKUP($D1129,{"29 - Psychiatrie (Erwachsene)",1;"30 - Kinder- und Jugendpsychiatrie",1;"297 - stationsäquivalente Behandlung in der Erwachsenenpsychiatrie (29)",1;"307 - stationsäquivalente Behandlung in der Kinder- und Jugendpsychiatrie (30)",1;"31 - Psychosomatik",1;"",0;0,0},2,0)</f>
        <v>0</v>
      </c>
      <c r="T1129" s="8">
        <f t="shared" si="160"/>
        <v>0</v>
      </c>
      <c r="U1129" s="8">
        <f t="shared" si="153"/>
        <v>0</v>
      </c>
      <c r="V1129" s="8">
        <f t="shared" si="155"/>
        <v>0</v>
      </c>
      <c r="W1129" s="8">
        <f t="shared" si="156"/>
        <v>0</v>
      </c>
      <c r="X1129" s="8">
        <f t="shared" si="157"/>
        <v>0</v>
      </c>
      <c r="Y1129" s="8" t="str">
        <f t="shared" si="158"/>
        <v/>
      </c>
      <c r="Z1129" s="8" t="str">
        <f>VLOOKUP($D1129,{"29 - Psychiatrie (Erwachsene)","BGI";"297 - stationsäquivalente Behandlung in der Erwachsenenpsychiatrie (29)","BGI";"30 - Kinder- und Jugendpsychiatrie","BGII";"307 - stationsäquivalente Behandlung in der Kinder- und Jugendpsychiatrie (30)","BGII";"31 - Psychosomatik","BGI";"","LEER";0,"Leer"},2,0)</f>
        <v>LEER</v>
      </c>
      <c r="AA1129" s="8" t="str">
        <f t="shared" si="159"/>
        <v>Stationen</v>
      </c>
    </row>
    <row r="1130" spans="2:27" ht="15" customHeight="1" x14ac:dyDescent="0.25">
      <c r="B1130" s="76" t="str">
        <f t="shared" si="152"/>
        <v>!!!</v>
      </c>
      <c r="C1130" s="310" t="str">
        <f>IF(LEN($E1130)&gt;0,VLOOKUP(TEXT($E1130,0),'Angaben Stationen'!$E$14:$V$215,17,0),"")</f>
        <v/>
      </c>
      <c r="D1130" s="254" t="str">
        <f>IF(LEN($E1130)&gt;0,VLOOKUP(TEXT($E1130,0),'Angaben Stationen'!$E$14:$V$215,18,0),"")</f>
        <v/>
      </c>
      <c r="E1130" s="344"/>
      <c r="F1130" s="256"/>
      <c r="G1130" s="256"/>
      <c r="H1130" s="307"/>
      <c r="I1130" s="183"/>
      <c r="R1130" s="8">
        <f t="shared" si="154"/>
        <v>0</v>
      </c>
      <c r="S1130" s="8">
        <f>VLOOKUP($D1130,{"29 - Psychiatrie (Erwachsene)",1;"30 - Kinder- und Jugendpsychiatrie",1;"297 - stationsäquivalente Behandlung in der Erwachsenenpsychiatrie (29)",1;"307 - stationsäquivalente Behandlung in der Kinder- und Jugendpsychiatrie (30)",1;"31 - Psychosomatik",1;"",0;0,0},2,0)</f>
        <v>0</v>
      </c>
      <c r="T1130" s="8">
        <f t="shared" si="160"/>
        <v>0</v>
      </c>
      <c r="U1130" s="8">
        <f t="shared" si="153"/>
        <v>0</v>
      </c>
      <c r="V1130" s="8">
        <f t="shared" si="155"/>
        <v>0</v>
      </c>
      <c r="W1130" s="8">
        <f t="shared" si="156"/>
        <v>0</v>
      </c>
      <c r="X1130" s="8">
        <f t="shared" si="157"/>
        <v>0</v>
      </c>
      <c r="Y1130" s="8" t="str">
        <f t="shared" si="158"/>
        <v/>
      </c>
      <c r="Z1130" s="8" t="str">
        <f>VLOOKUP($D1130,{"29 - Psychiatrie (Erwachsene)","BGI";"297 - stationsäquivalente Behandlung in der Erwachsenenpsychiatrie (29)","BGI";"30 - Kinder- und Jugendpsychiatrie","BGII";"307 - stationsäquivalente Behandlung in der Kinder- und Jugendpsychiatrie (30)","BGII";"31 - Psychosomatik","BGI";"","LEER";0,"Leer"},2,0)</f>
        <v>LEER</v>
      </c>
      <c r="AA1130" s="8" t="str">
        <f t="shared" si="159"/>
        <v>Stationen</v>
      </c>
    </row>
    <row r="1131" spans="2:27" ht="15" customHeight="1" x14ac:dyDescent="0.25">
      <c r="B1131" s="76" t="str">
        <f t="shared" si="152"/>
        <v>!!!</v>
      </c>
      <c r="C1131" s="310" t="str">
        <f>IF(LEN($E1131)&gt;0,VLOOKUP(TEXT($E1131,0),'Angaben Stationen'!$E$14:$V$215,17,0),"")</f>
        <v/>
      </c>
      <c r="D1131" s="254" t="str">
        <f>IF(LEN($E1131)&gt;0,VLOOKUP(TEXT($E1131,0),'Angaben Stationen'!$E$14:$V$215,18,0),"")</f>
        <v/>
      </c>
      <c r="E1131" s="344"/>
      <c r="F1131" s="256"/>
      <c r="G1131" s="256"/>
      <c r="H1131" s="307"/>
      <c r="I1131" s="183"/>
      <c r="R1131" s="8">
        <f t="shared" si="154"/>
        <v>0</v>
      </c>
      <c r="S1131" s="8">
        <f>VLOOKUP($D1131,{"29 - Psychiatrie (Erwachsene)",1;"30 - Kinder- und Jugendpsychiatrie",1;"297 - stationsäquivalente Behandlung in der Erwachsenenpsychiatrie (29)",1;"307 - stationsäquivalente Behandlung in der Kinder- und Jugendpsychiatrie (30)",1;"31 - Psychosomatik",1;"",0;0,0},2,0)</f>
        <v>0</v>
      </c>
      <c r="T1131" s="8">
        <f t="shared" si="160"/>
        <v>0</v>
      </c>
      <c r="U1131" s="8">
        <f t="shared" si="153"/>
        <v>0</v>
      </c>
      <c r="V1131" s="8">
        <f t="shared" si="155"/>
        <v>0</v>
      </c>
      <c r="W1131" s="8">
        <f t="shared" si="156"/>
        <v>0</v>
      </c>
      <c r="X1131" s="8">
        <f t="shared" si="157"/>
        <v>0</v>
      </c>
      <c r="Y1131" s="8" t="str">
        <f t="shared" si="158"/>
        <v/>
      </c>
      <c r="Z1131" s="8" t="str">
        <f>VLOOKUP($D1131,{"29 - Psychiatrie (Erwachsene)","BGI";"297 - stationsäquivalente Behandlung in der Erwachsenenpsychiatrie (29)","BGI";"30 - Kinder- und Jugendpsychiatrie","BGII";"307 - stationsäquivalente Behandlung in der Kinder- und Jugendpsychiatrie (30)","BGII";"31 - Psychosomatik","BGI";"","LEER";0,"Leer"},2,0)</f>
        <v>LEER</v>
      </c>
      <c r="AA1131" s="8" t="str">
        <f t="shared" si="159"/>
        <v>Stationen</v>
      </c>
    </row>
    <row r="1132" spans="2:27" ht="15" customHeight="1" x14ac:dyDescent="0.25">
      <c r="B1132" s="76" t="str">
        <f t="shared" si="152"/>
        <v>!!!</v>
      </c>
      <c r="C1132" s="310" t="str">
        <f>IF(LEN($E1132)&gt;0,VLOOKUP(TEXT($E1132,0),'Angaben Stationen'!$E$14:$V$215,17,0),"")</f>
        <v/>
      </c>
      <c r="D1132" s="254" t="str">
        <f>IF(LEN($E1132)&gt;0,VLOOKUP(TEXT($E1132,0),'Angaben Stationen'!$E$14:$V$215,18,0),"")</f>
        <v/>
      </c>
      <c r="E1132" s="344"/>
      <c r="F1132" s="256"/>
      <c r="G1132" s="256"/>
      <c r="H1132" s="307"/>
      <c r="I1132" s="183"/>
      <c r="R1132" s="8">
        <f t="shared" si="154"/>
        <v>0</v>
      </c>
      <c r="S1132" s="8">
        <f>VLOOKUP($D1132,{"29 - Psychiatrie (Erwachsene)",1;"30 - Kinder- und Jugendpsychiatrie",1;"297 - stationsäquivalente Behandlung in der Erwachsenenpsychiatrie (29)",1;"307 - stationsäquivalente Behandlung in der Kinder- und Jugendpsychiatrie (30)",1;"31 - Psychosomatik",1;"",0;0,0},2,0)</f>
        <v>0</v>
      </c>
      <c r="T1132" s="8">
        <f t="shared" si="160"/>
        <v>0</v>
      </c>
      <c r="U1132" s="8">
        <f t="shared" si="153"/>
        <v>0</v>
      </c>
      <c r="V1132" s="8">
        <f t="shared" si="155"/>
        <v>0</v>
      </c>
      <c r="W1132" s="8">
        <f t="shared" si="156"/>
        <v>0</v>
      </c>
      <c r="X1132" s="8">
        <f t="shared" si="157"/>
        <v>0</v>
      </c>
      <c r="Y1132" s="8" t="str">
        <f t="shared" si="158"/>
        <v/>
      </c>
      <c r="Z1132" s="8" t="str">
        <f>VLOOKUP($D1132,{"29 - Psychiatrie (Erwachsene)","BGI";"297 - stationsäquivalente Behandlung in der Erwachsenenpsychiatrie (29)","BGI";"30 - Kinder- und Jugendpsychiatrie","BGII";"307 - stationsäquivalente Behandlung in der Kinder- und Jugendpsychiatrie (30)","BGII";"31 - Psychosomatik","BGI";"","LEER";0,"Leer"},2,0)</f>
        <v>LEER</v>
      </c>
      <c r="AA1132" s="8" t="str">
        <f t="shared" si="159"/>
        <v>Stationen</v>
      </c>
    </row>
    <row r="1133" spans="2:27" ht="15" customHeight="1" x14ac:dyDescent="0.25">
      <c r="B1133" s="76" t="str">
        <f t="shared" si="152"/>
        <v>!!!</v>
      </c>
      <c r="C1133" s="310" t="str">
        <f>IF(LEN($E1133)&gt;0,VLOOKUP(TEXT($E1133,0),'Angaben Stationen'!$E$14:$V$215,17,0),"")</f>
        <v/>
      </c>
      <c r="D1133" s="254" t="str">
        <f>IF(LEN($E1133)&gt;0,VLOOKUP(TEXT($E1133,0),'Angaben Stationen'!$E$14:$V$215,18,0),"")</f>
        <v/>
      </c>
      <c r="E1133" s="344"/>
      <c r="F1133" s="256"/>
      <c r="G1133" s="256"/>
      <c r="H1133" s="307"/>
      <c r="I1133" s="183"/>
      <c r="R1133" s="8">
        <f t="shared" si="154"/>
        <v>0</v>
      </c>
      <c r="S1133" s="8">
        <f>VLOOKUP($D1133,{"29 - Psychiatrie (Erwachsene)",1;"30 - Kinder- und Jugendpsychiatrie",1;"297 - stationsäquivalente Behandlung in der Erwachsenenpsychiatrie (29)",1;"307 - stationsäquivalente Behandlung in der Kinder- und Jugendpsychiatrie (30)",1;"31 - Psychosomatik",1;"",0;0,0},2,0)</f>
        <v>0</v>
      </c>
      <c r="T1133" s="8">
        <f t="shared" si="160"/>
        <v>0</v>
      </c>
      <c r="U1133" s="8">
        <f t="shared" si="153"/>
        <v>0</v>
      </c>
      <c r="V1133" s="8">
        <f t="shared" si="155"/>
        <v>0</v>
      </c>
      <c r="W1133" s="8">
        <f t="shared" si="156"/>
        <v>0</v>
      </c>
      <c r="X1133" s="8">
        <f t="shared" si="157"/>
        <v>0</v>
      </c>
      <c r="Y1133" s="8" t="str">
        <f t="shared" si="158"/>
        <v/>
      </c>
      <c r="Z1133" s="8" t="str">
        <f>VLOOKUP($D1133,{"29 - Psychiatrie (Erwachsene)","BGI";"297 - stationsäquivalente Behandlung in der Erwachsenenpsychiatrie (29)","BGI";"30 - Kinder- und Jugendpsychiatrie","BGII";"307 - stationsäquivalente Behandlung in der Kinder- und Jugendpsychiatrie (30)","BGII";"31 - Psychosomatik","BGI";"","LEER";0,"Leer"},2,0)</f>
        <v>LEER</v>
      </c>
      <c r="AA1133" s="8" t="str">
        <f t="shared" si="159"/>
        <v>Stationen</v>
      </c>
    </row>
    <row r="1134" spans="2:27" ht="15" customHeight="1" x14ac:dyDescent="0.25">
      <c r="B1134" s="76" t="str">
        <f t="shared" si="152"/>
        <v>!!!</v>
      </c>
      <c r="C1134" s="310" t="str">
        <f>IF(LEN($E1134)&gt;0,VLOOKUP(TEXT($E1134,0),'Angaben Stationen'!$E$14:$V$215,17,0),"")</f>
        <v/>
      </c>
      <c r="D1134" s="254" t="str">
        <f>IF(LEN($E1134)&gt;0,VLOOKUP(TEXT($E1134,0),'Angaben Stationen'!$E$14:$V$215,18,0),"")</f>
        <v/>
      </c>
      <c r="E1134" s="344"/>
      <c r="F1134" s="256"/>
      <c r="G1134" s="256"/>
      <c r="H1134" s="307"/>
      <c r="I1134" s="183"/>
      <c r="R1134" s="8">
        <f t="shared" si="154"/>
        <v>0</v>
      </c>
      <c r="S1134" s="8">
        <f>VLOOKUP($D1134,{"29 - Psychiatrie (Erwachsene)",1;"30 - Kinder- und Jugendpsychiatrie",1;"297 - stationsäquivalente Behandlung in der Erwachsenenpsychiatrie (29)",1;"307 - stationsäquivalente Behandlung in der Kinder- und Jugendpsychiatrie (30)",1;"31 - Psychosomatik",1;"",0;0,0},2,0)</f>
        <v>0</v>
      </c>
      <c r="T1134" s="8">
        <f t="shared" si="160"/>
        <v>0</v>
      </c>
      <c r="U1134" s="8">
        <f t="shared" si="153"/>
        <v>0</v>
      </c>
      <c r="V1134" s="8">
        <f t="shared" si="155"/>
        <v>0</v>
      </c>
      <c r="W1134" s="8">
        <f t="shared" si="156"/>
        <v>0</v>
      </c>
      <c r="X1134" s="8">
        <f t="shared" si="157"/>
        <v>0</v>
      </c>
      <c r="Y1134" s="8" t="str">
        <f t="shared" si="158"/>
        <v/>
      </c>
      <c r="Z1134" s="8" t="str">
        <f>VLOOKUP($D1134,{"29 - Psychiatrie (Erwachsene)","BGI";"297 - stationsäquivalente Behandlung in der Erwachsenenpsychiatrie (29)","BGI";"30 - Kinder- und Jugendpsychiatrie","BGII";"307 - stationsäquivalente Behandlung in der Kinder- und Jugendpsychiatrie (30)","BGII";"31 - Psychosomatik","BGI";"","LEER";0,"Leer"},2,0)</f>
        <v>LEER</v>
      </c>
      <c r="AA1134" s="8" t="str">
        <f t="shared" si="159"/>
        <v>Stationen</v>
      </c>
    </row>
    <row r="1135" spans="2:27" ht="15" customHeight="1" x14ac:dyDescent="0.25">
      <c r="B1135" s="76" t="str">
        <f t="shared" si="152"/>
        <v>!!!</v>
      </c>
      <c r="C1135" s="310" t="str">
        <f>IF(LEN($E1135)&gt;0,VLOOKUP(TEXT($E1135,0),'Angaben Stationen'!$E$14:$V$215,17,0),"")</f>
        <v/>
      </c>
      <c r="D1135" s="254" t="str">
        <f>IF(LEN($E1135)&gt;0,VLOOKUP(TEXT($E1135,0),'Angaben Stationen'!$E$14:$V$215,18,0),"")</f>
        <v/>
      </c>
      <c r="E1135" s="344"/>
      <c r="F1135" s="256"/>
      <c r="G1135" s="256"/>
      <c r="H1135" s="307"/>
      <c r="I1135" s="183"/>
      <c r="R1135" s="8">
        <f t="shared" si="154"/>
        <v>0</v>
      </c>
      <c r="S1135" s="8">
        <f>VLOOKUP($D1135,{"29 - Psychiatrie (Erwachsene)",1;"30 - Kinder- und Jugendpsychiatrie",1;"297 - stationsäquivalente Behandlung in der Erwachsenenpsychiatrie (29)",1;"307 - stationsäquivalente Behandlung in der Kinder- und Jugendpsychiatrie (30)",1;"31 - Psychosomatik",1;"",0;0,0},2,0)</f>
        <v>0</v>
      </c>
      <c r="T1135" s="8">
        <f t="shared" si="160"/>
        <v>0</v>
      </c>
      <c r="U1135" s="8">
        <f t="shared" si="153"/>
        <v>0</v>
      </c>
      <c r="V1135" s="8">
        <f t="shared" si="155"/>
        <v>0</v>
      </c>
      <c r="W1135" s="8">
        <f t="shared" si="156"/>
        <v>0</v>
      </c>
      <c r="X1135" s="8">
        <f t="shared" si="157"/>
        <v>0</v>
      </c>
      <c r="Y1135" s="8" t="str">
        <f t="shared" si="158"/>
        <v/>
      </c>
      <c r="Z1135" s="8" t="str">
        <f>VLOOKUP($D1135,{"29 - Psychiatrie (Erwachsene)","BGI";"297 - stationsäquivalente Behandlung in der Erwachsenenpsychiatrie (29)","BGI";"30 - Kinder- und Jugendpsychiatrie","BGII";"307 - stationsäquivalente Behandlung in der Kinder- und Jugendpsychiatrie (30)","BGII";"31 - Psychosomatik","BGI";"","LEER";0,"Leer"},2,0)</f>
        <v>LEER</v>
      </c>
      <c r="AA1135" s="8" t="str">
        <f t="shared" si="159"/>
        <v>Stationen</v>
      </c>
    </row>
    <row r="1136" spans="2:27" ht="15" customHeight="1" x14ac:dyDescent="0.25">
      <c r="B1136" s="76" t="str">
        <f t="shared" si="152"/>
        <v>!!!</v>
      </c>
      <c r="C1136" s="310" t="str">
        <f>IF(LEN($E1136)&gt;0,VLOOKUP(TEXT($E1136,0),'Angaben Stationen'!$E$14:$V$215,17,0),"")</f>
        <v/>
      </c>
      <c r="D1136" s="254" t="str">
        <f>IF(LEN($E1136)&gt;0,VLOOKUP(TEXT($E1136,0),'Angaben Stationen'!$E$14:$V$215,18,0),"")</f>
        <v/>
      </c>
      <c r="E1136" s="344"/>
      <c r="F1136" s="256"/>
      <c r="G1136" s="256"/>
      <c r="H1136" s="307"/>
      <c r="I1136" s="183"/>
      <c r="R1136" s="8">
        <f t="shared" si="154"/>
        <v>0</v>
      </c>
      <c r="S1136" s="8">
        <f>VLOOKUP($D1136,{"29 - Psychiatrie (Erwachsene)",1;"30 - Kinder- und Jugendpsychiatrie",1;"297 - stationsäquivalente Behandlung in der Erwachsenenpsychiatrie (29)",1;"307 - stationsäquivalente Behandlung in der Kinder- und Jugendpsychiatrie (30)",1;"31 - Psychosomatik",1;"",0;0,0},2,0)</f>
        <v>0</v>
      </c>
      <c r="T1136" s="8">
        <f t="shared" si="160"/>
        <v>0</v>
      </c>
      <c r="U1136" s="8">
        <f t="shared" si="153"/>
        <v>0</v>
      </c>
      <c r="V1136" s="8">
        <f t="shared" si="155"/>
        <v>0</v>
      </c>
      <c r="W1136" s="8">
        <f t="shared" si="156"/>
        <v>0</v>
      </c>
      <c r="X1136" s="8">
        <f t="shared" si="157"/>
        <v>0</v>
      </c>
      <c r="Y1136" s="8" t="str">
        <f t="shared" si="158"/>
        <v/>
      </c>
      <c r="Z1136" s="8" t="str">
        <f>VLOOKUP($D1136,{"29 - Psychiatrie (Erwachsene)","BGI";"297 - stationsäquivalente Behandlung in der Erwachsenenpsychiatrie (29)","BGI";"30 - Kinder- und Jugendpsychiatrie","BGII";"307 - stationsäquivalente Behandlung in der Kinder- und Jugendpsychiatrie (30)","BGII";"31 - Psychosomatik","BGI";"","LEER";0,"Leer"},2,0)</f>
        <v>LEER</v>
      </c>
      <c r="AA1136" s="8" t="str">
        <f t="shared" si="159"/>
        <v>Stationen</v>
      </c>
    </row>
    <row r="1137" spans="2:27" ht="15" customHeight="1" x14ac:dyDescent="0.25">
      <c r="B1137" s="76" t="str">
        <f t="shared" si="152"/>
        <v>!!!</v>
      </c>
      <c r="C1137" s="310" t="str">
        <f>IF(LEN($E1137)&gt;0,VLOOKUP(TEXT($E1137,0),'Angaben Stationen'!$E$14:$V$215,17,0),"")</f>
        <v/>
      </c>
      <c r="D1137" s="254" t="str">
        <f>IF(LEN($E1137)&gt;0,VLOOKUP(TEXT($E1137,0),'Angaben Stationen'!$E$14:$V$215,18,0),"")</f>
        <v/>
      </c>
      <c r="E1137" s="344"/>
      <c r="F1137" s="256"/>
      <c r="G1137" s="256"/>
      <c r="H1137" s="307"/>
      <c r="I1137" s="183"/>
      <c r="R1137" s="8">
        <f t="shared" si="154"/>
        <v>0</v>
      </c>
      <c r="S1137" s="8">
        <f>VLOOKUP($D1137,{"29 - Psychiatrie (Erwachsene)",1;"30 - Kinder- und Jugendpsychiatrie",1;"297 - stationsäquivalente Behandlung in der Erwachsenenpsychiatrie (29)",1;"307 - stationsäquivalente Behandlung in der Kinder- und Jugendpsychiatrie (30)",1;"31 - Psychosomatik",1;"",0;0,0},2,0)</f>
        <v>0</v>
      </c>
      <c r="T1137" s="8">
        <f t="shared" si="160"/>
        <v>0</v>
      </c>
      <c r="U1137" s="8">
        <f t="shared" si="153"/>
        <v>0</v>
      </c>
      <c r="V1137" s="8">
        <f t="shared" si="155"/>
        <v>0</v>
      </c>
      <c r="W1137" s="8">
        <f t="shared" si="156"/>
        <v>0</v>
      </c>
      <c r="X1137" s="8">
        <f t="shared" si="157"/>
        <v>0</v>
      </c>
      <c r="Y1137" s="8" t="str">
        <f t="shared" si="158"/>
        <v/>
      </c>
      <c r="Z1137" s="8" t="str">
        <f>VLOOKUP($D1137,{"29 - Psychiatrie (Erwachsene)","BGI";"297 - stationsäquivalente Behandlung in der Erwachsenenpsychiatrie (29)","BGI";"30 - Kinder- und Jugendpsychiatrie","BGII";"307 - stationsäquivalente Behandlung in der Kinder- und Jugendpsychiatrie (30)","BGII";"31 - Psychosomatik","BGI";"","LEER";0,"Leer"},2,0)</f>
        <v>LEER</v>
      </c>
      <c r="AA1137" s="8" t="str">
        <f t="shared" si="159"/>
        <v>Stationen</v>
      </c>
    </row>
    <row r="1138" spans="2:27" ht="15" customHeight="1" x14ac:dyDescent="0.25">
      <c r="B1138" s="76" t="str">
        <f t="shared" si="152"/>
        <v>!!!</v>
      </c>
      <c r="C1138" s="310" t="str">
        <f>IF(LEN($E1138)&gt;0,VLOOKUP(TEXT($E1138,0),'Angaben Stationen'!$E$14:$V$215,17,0),"")</f>
        <v/>
      </c>
      <c r="D1138" s="254" t="str">
        <f>IF(LEN($E1138)&gt;0,VLOOKUP(TEXT($E1138,0),'Angaben Stationen'!$E$14:$V$215,18,0),"")</f>
        <v/>
      </c>
      <c r="E1138" s="344"/>
      <c r="F1138" s="256"/>
      <c r="G1138" s="256"/>
      <c r="H1138" s="307"/>
      <c r="I1138" s="183"/>
      <c r="R1138" s="8">
        <f t="shared" si="154"/>
        <v>0</v>
      </c>
      <c r="S1138" s="8">
        <f>VLOOKUP($D1138,{"29 - Psychiatrie (Erwachsene)",1;"30 - Kinder- und Jugendpsychiatrie",1;"297 - stationsäquivalente Behandlung in der Erwachsenenpsychiatrie (29)",1;"307 - stationsäquivalente Behandlung in der Kinder- und Jugendpsychiatrie (30)",1;"31 - Psychosomatik",1;"",0;0,0},2,0)</f>
        <v>0</v>
      </c>
      <c r="T1138" s="8">
        <f t="shared" si="160"/>
        <v>0</v>
      </c>
      <c r="U1138" s="8">
        <f t="shared" si="153"/>
        <v>0</v>
      </c>
      <c r="V1138" s="8">
        <f t="shared" si="155"/>
        <v>0</v>
      </c>
      <c r="W1138" s="8">
        <f t="shared" si="156"/>
        <v>0</v>
      </c>
      <c r="X1138" s="8">
        <f t="shared" si="157"/>
        <v>0</v>
      </c>
      <c r="Y1138" s="8" t="str">
        <f t="shared" si="158"/>
        <v/>
      </c>
      <c r="Z1138" s="8" t="str">
        <f>VLOOKUP($D1138,{"29 - Psychiatrie (Erwachsene)","BGI";"297 - stationsäquivalente Behandlung in der Erwachsenenpsychiatrie (29)","BGI";"30 - Kinder- und Jugendpsychiatrie","BGII";"307 - stationsäquivalente Behandlung in der Kinder- und Jugendpsychiatrie (30)","BGII";"31 - Psychosomatik","BGI";"","LEER";0,"Leer"},2,0)</f>
        <v>LEER</v>
      </c>
      <c r="AA1138" s="8" t="str">
        <f t="shared" si="159"/>
        <v>Stationen</v>
      </c>
    </row>
    <row r="1139" spans="2:27" ht="15" customHeight="1" x14ac:dyDescent="0.25">
      <c r="B1139" s="76" t="str">
        <f t="shared" si="152"/>
        <v>!!!</v>
      </c>
      <c r="C1139" s="310" t="str">
        <f>IF(LEN($E1139)&gt;0,VLOOKUP(TEXT($E1139,0),'Angaben Stationen'!$E$14:$V$215,17,0),"")</f>
        <v/>
      </c>
      <c r="D1139" s="254" t="str">
        <f>IF(LEN($E1139)&gt;0,VLOOKUP(TEXT($E1139,0),'Angaben Stationen'!$E$14:$V$215,18,0),"")</f>
        <v/>
      </c>
      <c r="E1139" s="344"/>
      <c r="F1139" s="256"/>
      <c r="G1139" s="256"/>
      <c r="H1139" s="307"/>
      <c r="I1139" s="183"/>
      <c r="R1139" s="8">
        <f t="shared" si="154"/>
        <v>0</v>
      </c>
      <c r="S1139" s="8">
        <f>VLOOKUP($D1139,{"29 - Psychiatrie (Erwachsene)",1;"30 - Kinder- und Jugendpsychiatrie",1;"297 - stationsäquivalente Behandlung in der Erwachsenenpsychiatrie (29)",1;"307 - stationsäquivalente Behandlung in der Kinder- und Jugendpsychiatrie (30)",1;"31 - Psychosomatik",1;"",0;0,0},2,0)</f>
        <v>0</v>
      </c>
      <c r="T1139" s="8">
        <f t="shared" si="160"/>
        <v>0</v>
      </c>
      <c r="U1139" s="8">
        <f t="shared" si="153"/>
        <v>0</v>
      </c>
      <c r="V1139" s="8">
        <f t="shared" si="155"/>
        <v>0</v>
      </c>
      <c r="W1139" s="8">
        <f t="shared" si="156"/>
        <v>0</v>
      </c>
      <c r="X1139" s="8">
        <f t="shared" si="157"/>
        <v>0</v>
      </c>
      <c r="Y1139" s="8" t="str">
        <f t="shared" si="158"/>
        <v/>
      </c>
      <c r="Z1139" s="8" t="str">
        <f>VLOOKUP($D1139,{"29 - Psychiatrie (Erwachsene)","BGI";"297 - stationsäquivalente Behandlung in der Erwachsenenpsychiatrie (29)","BGI";"30 - Kinder- und Jugendpsychiatrie","BGII";"307 - stationsäquivalente Behandlung in der Kinder- und Jugendpsychiatrie (30)","BGII";"31 - Psychosomatik","BGI";"","LEER";0,"Leer"},2,0)</f>
        <v>LEER</v>
      </c>
      <c r="AA1139" s="8" t="str">
        <f t="shared" si="159"/>
        <v>Stationen</v>
      </c>
    </row>
    <row r="1140" spans="2:27" ht="15" customHeight="1" x14ac:dyDescent="0.25">
      <c r="B1140" s="76" t="str">
        <f t="shared" si="152"/>
        <v>!!!</v>
      </c>
      <c r="C1140" s="310" t="str">
        <f>IF(LEN($E1140)&gt;0,VLOOKUP(TEXT($E1140,0),'Angaben Stationen'!$E$14:$V$215,17,0),"")</f>
        <v/>
      </c>
      <c r="D1140" s="254" t="str">
        <f>IF(LEN($E1140)&gt;0,VLOOKUP(TEXT($E1140,0),'Angaben Stationen'!$E$14:$V$215,18,0),"")</f>
        <v/>
      </c>
      <c r="E1140" s="344"/>
      <c r="F1140" s="256"/>
      <c r="G1140" s="256"/>
      <c r="H1140" s="307"/>
      <c r="I1140" s="183"/>
      <c r="R1140" s="8">
        <f t="shared" si="154"/>
        <v>0</v>
      </c>
      <c r="S1140" s="8">
        <f>VLOOKUP($D1140,{"29 - Psychiatrie (Erwachsene)",1;"30 - Kinder- und Jugendpsychiatrie",1;"297 - stationsäquivalente Behandlung in der Erwachsenenpsychiatrie (29)",1;"307 - stationsäquivalente Behandlung in der Kinder- und Jugendpsychiatrie (30)",1;"31 - Psychosomatik",1;"",0;0,0},2,0)</f>
        <v>0</v>
      </c>
      <c r="T1140" s="8">
        <f t="shared" si="160"/>
        <v>0</v>
      </c>
      <c r="U1140" s="8">
        <f t="shared" si="153"/>
        <v>0</v>
      </c>
      <c r="V1140" s="8">
        <f t="shared" si="155"/>
        <v>0</v>
      </c>
      <c r="W1140" s="8">
        <f t="shared" si="156"/>
        <v>0</v>
      </c>
      <c r="X1140" s="8">
        <f t="shared" si="157"/>
        <v>0</v>
      </c>
      <c r="Y1140" s="8" t="str">
        <f t="shared" si="158"/>
        <v/>
      </c>
      <c r="Z1140" s="8" t="str">
        <f>VLOOKUP($D1140,{"29 - Psychiatrie (Erwachsene)","BGI";"297 - stationsäquivalente Behandlung in der Erwachsenenpsychiatrie (29)","BGI";"30 - Kinder- und Jugendpsychiatrie","BGII";"307 - stationsäquivalente Behandlung in der Kinder- und Jugendpsychiatrie (30)","BGII";"31 - Psychosomatik","BGI";"","LEER";0,"Leer"},2,0)</f>
        <v>LEER</v>
      </c>
      <c r="AA1140" s="8" t="str">
        <f t="shared" si="159"/>
        <v>Stationen</v>
      </c>
    </row>
    <row r="1141" spans="2:27" ht="15" customHeight="1" x14ac:dyDescent="0.25">
      <c r="B1141" s="76" t="str">
        <f t="shared" si="152"/>
        <v>!!!</v>
      </c>
      <c r="C1141" s="310" t="str">
        <f>IF(LEN($E1141)&gt;0,VLOOKUP(TEXT($E1141,0),'Angaben Stationen'!$E$14:$V$215,17,0),"")</f>
        <v/>
      </c>
      <c r="D1141" s="254" t="str">
        <f>IF(LEN($E1141)&gt;0,VLOOKUP(TEXT($E1141,0),'Angaben Stationen'!$E$14:$V$215,18,0),"")</f>
        <v/>
      </c>
      <c r="E1141" s="344"/>
      <c r="F1141" s="256"/>
      <c r="G1141" s="256"/>
      <c r="H1141" s="307"/>
      <c r="I1141" s="183"/>
      <c r="R1141" s="8">
        <f t="shared" si="154"/>
        <v>0</v>
      </c>
      <c r="S1141" s="8">
        <f>VLOOKUP($D1141,{"29 - Psychiatrie (Erwachsene)",1;"30 - Kinder- und Jugendpsychiatrie",1;"297 - stationsäquivalente Behandlung in der Erwachsenenpsychiatrie (29)",1;"307 - stationsäquivalente Behandlung in der Kinder- und Jugendpsychiatrie (30)",1;"31 - Psychosomatik",1;"",0;0,0},2,0)</f>
        <v>0</v>
      </c>
      <c r="T1141" s="8">
        <f t="shared" si="160"/>
        <v>0</v>
      </c>
      <c r="U1141" s="8">
        <f t="shared" si="153"/>
        <v>0</v>
      </c>
      <c r="V1141" s="8">
        <f t="shared" si="155"/>
        <v>0</v>
      </c>
      <c r="W1141" s="8">
        <f t="shared" si="156"/>
        <v>0</v>
      </c>
      <c r="X1141" s="8">
        <f t="shared" si="157"/>
        <v>0</v>
      </c>
      <c r="Y1141" s="8" t="str">
        <f t="shared" si="158"/>
        <v/>
      </c>
      <c r="Z1141" s="8" t="str">
        <f>VLOOKUP($D1141,{"29 - Psychiatrie (Erwachsene)","BGI";"297 - stationsäquivalente Behandlung in der Erwachsenenpsychiatrie (29)","BGI";"30 - Kinder- und Jugendpsychiatrie","BGII";"307 - stationsäquivalente Behandlung in der Kinder- und Jugendpsychiatrie (30)","BGII";"31 - Psychosomatik","BGI";"","LEER";0,"Leer"},2,0)</f>
        <v>LEER</v>
      </c>
      <c r="AA1141" s="8" t="str">
        <f t="shared" si="159"/>
        <v>Stationen</v>
      </c>
    </row>
    <row r="1142" spans="2:27" ht="15" customHeight="1" x14ac:dyDescent="0.25">
      <c r="B1142" s="76" t="str">
        <f t="shared" si="152"/>
        <v>!!!</v>
      </c>
      <c r="C1142" s="310" t="str">
        <f>IF(LEN($E1142)&gt;0,VLOOKUP(TEXT($E1142,0),'Angaben Stationen'!$E$14:$V$215,17,0),"")</f>
        <v/>
      </c>
      <c r="D1142" s="254" t="str">
        <f>IF(LEN($E1142)&gt;0,VLOOKUP(TEXT($E1142,0),'Angaben Stationen'!$E$14:$V$215,18,0),"")</f>
        <v/>
      </c>
      <c r="E1142" s="344"/>
      <c r="F1142" s="256"/>
      <c r="G1142" s="256"/>
      <c r="H1142" s="307"/>
      <c r="I1142" s="183"/>
      <c r="R1142" s="8">
        <f t="shared" si="154"/>
        <v>0</v>
      </c>
      <c r="S1142" s="8">
        <f>VLOOKUP($D1142,{"29 - Psychiatrie (Erwachsene)",1;"30 - Kinder- und Jugendpsychiatrie",1;"297 - stationsäquivalente Behandlung in der Erwachsenenpsychiatrie (29)",1;"307 - stationsäquivalente Behandlung in der Kinder- und Jugendpsychiatrie (30)",1;"31 - Psychosomatik",1;"",0;0,0},2,0)</f>
        <v>0</v>
      </c>
      <c r="T1142" s="8">
        <f t="shared" si="160"/>
        <v>0</v>
      </c>
      <c r="U1142" s="8">
        <f t="shared" si="153"/>
        <v>0</v>
      </c>
      <c r="V1142" s="8">
        <f t="shared" si="155"/>
        <v>0</v>
      </c>
      <c r="W1142" s="8">
        <f t="shared" si="156"/>
        <v>0</v>
      </c>
      <c r="X1142" s="8">
        <f t="shared" si="157"/>
        <v>0</v>
      </c>
      <c r="Y1142" s="8" t="str">
        <f t="shared" si="158"/>
        <v/>
      </c>
      <c r="Z1142" s="8" t="str">
        <f>VLOOKUP($D1142,{"29 - Psychiatrie (Erwachsene)","BGI";"297 - stationsäquivalente Behandlung in der Erwachsenenpsychiatrie (29)","BGI";"30 - Kinder- und Jugendpsychiatrie","BGII";"307 - stationsäquivalente Behandlung in der Kinder- und Jugendpsychiatrie (30)","BGII";"31 - Psychosomatik","BGI";"","LEER";0,"Leer"},2,0)</f>
        <v>LEER</v>
      </c>
      <c r="AA1142" s="8" t="str">
        <f t="shared" si="159"/>
        <v>Stationen</v>
      </c>
    </row>
    <row r="1143" spans="2:27" ht="15" customHeight="1" x14ac:dyDescent="0.25">
      <c r="B1143" s="76" t="str">
        <f t="shared" si="152"/>
        <v>!!!</v>
      </c>
      <c r="C1143" s="310" t="str">
        <f>IF(LEN($E1143)&gt;0,VLOOKUP(TEXT($E1143,0),'Angaben Stationen'!$E$14:$V$215,17,0),"")</f>
        <v/>
      </c>
      <c r="D1143" s="254" t="str">
        <f>IF(LEN($E1143)&gt;0,VLOOKUP(TEXT($E1143,0),'Angaben Stationen'!$E$14:$V$215,18,0),"")</f>
        <v/>
      </c>
      <c r="E1143" s="344"/>
      <c r="F1143" s="256"/>
      <c r="G1143" s="256"/>
      <c r="H1143" s="307"/>
      <c r="I1143" s="183"/>
      <c r="R1143" s="8">
        <f t="shared" si="154"/>
        <v>0</v>
      </c>
      <c r="S1143" s="8">
        <f>VLOOKUP($D1143,{"29 - Psychiatrie (Erwachsene)",1;"30 - Kinder- und Jugendpsychiatrie",1;"297 - stationsäquivalente Behandlung in der Erwachsenenpsychiatrie (29)",1;"307 - stationsäquivalente Behandlung in der Kinder- und Jugendpsychiatrie (30)",1;"31 - Psychosomatik",1;"",0;0,0},2,0)</f>
        <v>0</v>
      </c>
      <c r="T1143" s="8">
        <f t="shared" si="160"/>
        <v>0</v>
      </c>
      <c r="U1143" s="8">
        <f t="shared" si="153"/>
        <v>0</v>
      </c>
      <c r="V1143" s="8">
        <f t="shared" si="155"/>
        <v>0</v>
      </c>
      <c r="W1143" s="8">
        <f t="shared" si="156"/>
        <v>0</v>
      </c>
      <c r="X1143" s="8">
        <f t="shared" si="157"/>
        <v>0</v>
      </c>
      <c r="Y1143" s="8" t="str">
        <f t="shared" si="158"/>
        <v/>
      </c>
      <c r="Z1143" s="8" t="str">
        <f>VLOOKUP($D1143,{"29 - Psychiatrie (Erwachsene)","BGI";"297 - stationsäquivalente Behandlung in der Erwachsenenpsychiatrie (29)","BGI";"30 - Kinder- und Jugendpsychiatrie","BGII";"307 - stationsäquivalente Behandlung in der Kinder- und Jugendpsychiatrie (30)","BGII";"31 - Psychosomatik","BGI";"","LEER";0,"Leer"},2,0)</f>
        <v>LEER</v>
      </c>
      <c r="AA1143" s="8" t="str">
        <f t="shared" si="159"/>
        <v>Stationen</v>
      </c>
    </row>
    <row r="1144" spans="2:27" ht="15" customHeight="1" x14ac:dyDescent="0.25">
      <c r="B1144" s="76" t="str">
        <f t="shared" si="152"/>
        <v>!!!</v>
      </c>
      <c r="C1144" s="310" t="str">
        <f>IF(LEN($E1144)&gt;0,VLOOKUP(TEXT($E1144,0),'Angaben Stationen'!$E$14:$V$215,17,0),"")</f>
        <v/>
      </c>
      <c r="D1144" s="254" t="str">
        <f>IF(LEN($E1144)&gt;0,VLOOKUP(TEXT($E1144,0),'Angaben Stationen'!$E$14:$V$215,18,0),"")</f>
        <v/>
      </c>
      <c r="E1144" s="344"/>
      <c r="F1144" s="256"/>
      <c r="G1144" s="256"/>
      <c r="H1144" s="307"/>
      <c r="I1144" s="183"/>
      <c r="R1144" s="8">
        <f t="shared" si="154"/>
        <v>0</v>
      </c>
      <c r="S1144" s="8">
        <f>VLOOKUP($D1144,{"29 - Psychiatrie (Erwachsene)",1;"30 - Kinder- und Jugendpsychiatrie",1;"297 - stationsäquivalente Behandlung in der Erwachsenenpsychiatrie (29)",1;"307 - stationsäquivalente Behandlung in der Kinder- und Jugendpsychiatrie (30)",1;"31 - Psychosomatik",1;"",0;0,0},2,0)</f>
        <v>0</v>
      </c>
      <c r="T1144" s="8">
        <f t="shared" si="160"/>
        <v>0</v>
      </c>
      <c r="U1144" s="8">
        <f t="shared" si="153"/>
        <v>0</v>
      </c>
      <c r="V1144" s="8">
        <f t="shared" si="155"/>
        <v>0</v>
      </c>
      <c r="W1144" s="8">
        <f t="shared" si="156"/>
        <v>0</v>
      </c>
      <c r="X1144" s="8">
        <f t="shared" si="157"/>
        <v>0</v>
      </c>
      <c r="Y1144" s="8" t="str">
        <f t="shared" si="158"/>
        <v/>
      </c>
      <c r="Z1144" s="8" t="str">
        <f>VLOOKUP($D1144,{"29 - Psychiatrie (Erwachsene)","BGI";"297 - stationsäquivalente Behandlung in der Erwachsenenpsychiatrie (29)","BGI";"30 - Kinder- und Jugendpsychiatrie","BGII";"307 - stationsäquivalente Behandlung in der Kinder- und Jugendpsychiatrie (30)","BGII";"31 - Psychosomatik","BGI";"","LEER";0,"Leer"},2,0)</f>
        <v>LEER</v>
      </c>
      <c r="AA1144" s="8" t="str">
        <f t="shared" si="159"/>
        <v>Stationen</v>
      </c>
    </row>
    <row r="1145" spans="2:27" ht="15" customHeight="1" x14ac:dyDescent="0.25">
      <c r="B1145" s="76" t="str">
        <f t="shared" si="152"/>
        <v>!!!</v>
      </c>
      <c r="C1145" s="310" t="str">
        <f>IF(LEN($E1145)&gt;0,VLOOKUP(TEXT($E1145,0),'Angaben Stationen'!$E$14:$V$215,17,0),"")</f>
        <v/>
      </c>
      <c r="D1145" s="254" t="str">
        <f>IF(LEN($E1145)&gt;0,VLOOKUP(TEXT($E1145,0),'Angaben Stationen'!$E$14:$V$215,18,0),"")</f>
        <v/>
      </c>
      <c r="E1145" s="344"/>
      <c r="F1145" s="256"/>
      <c r="G1145" s="256"/>
      <c r="H1145" s="307"/>
      <c r="I1145" s="183"/>
      <c r="R1145" s="8">
        <f t="shared" si="154"/>
        <v>0</v>
      </c>
      <c r="S1145" s="8">
        <f>VLOOKUP($D1145,{"29 - Psychiatrie (Erwachsene)",1;"30 - Kinder- und Jugendpsychiatrie",1;"297 - stationsäquivalente Behandlung in der Erwachsenenpsychiatrie (29)",1;"307 - stationsäquivalente Behandlung in der Kinder- und Jugendpsychiatrie (30)",1;"31 - Psychosomatik",1;"",0;0,0},2,0)</f>
        <v>0</v>
      </c>
      <c r="T1145" s="8">
        <f t="shared" si="160"/>
        <v>0</v>
      </c>
      <c r="U1145" s="8">
        <f t="shared" si="153"/>
        <v>0</v>
      </c>
      <c r="V1145" s="8">
        <f t="shared" si="155"/>
        <v>0</v>
      </c>
      <c r="W1145" s="8">
        <f t="shared" si="156"/>
        <v>0</v>
      </c>
      <c r="X1145" s="8">
        <f t="shared" si="157"/>
        <v>0</v>
      </c>
      <c r="Y1145" s="8" t="str">
        <f t="shared" si="158"/>
        <v/>
      </c>
      <c r="Z1145" s="8" t="str">
        <f>VLOOKUP($D1145,{"29 - Psychiatrie (Erwachsene)","BGI";"297 - stationsäquivalente Behandlung in der Erwachsenenpsychiatrie (29)","BGI";"30 - Kinder- und Jugendpsychiatrie","BGII";"307 - stationsäquivalente Behandlung in der Kinder- und Jugendpsychiatrie (30)","BGII";"31 - Psychosomatik","BGI";"","LEER";0,"Leer"},2,0)</f>
        <v>LEER</v>
      </c>
      <c r="AA1145" s="8" t="str">
        <f t="shared" si="159"/>
        <v>Stationen</v>
      </c>
    </row>
    <row r="1146" spans="2:27" ht="15" customHeight="1" x14ac:dyDescent="0.25">
      <c r="B1146" s="76" t="str">
        <f t="shared" si="152"/>
        <v>!!!</v>
      </c>
      <c r="C1146" s="310" t="str">
        <f>IF(LEN($E1146)&gt;0,VLOOKUP(TEXT($E1146,0),'Angaben Stationen'!$E$14:$V$215,17,0),"")</f>
        <v/>
      </c>
      <c r="D1146" s="254" t="str">
        <f>IF(LEN($E1146)&gt;0,VLOOKUP(TEXT($E1146,0),'Angaben Stationen'!$E$14:$V$215,18,0),"")</f>
        <v/>
      </c>
      <c r="E1146" s="344"/>
      <c r="F1146" s="256"/>
      <c r="G1146" s="256"/>
      <c r="H1146" s="307"/>
      <c r="I1146" s="183"/>
      <c r="R1146" s="8">
        <f t="shared" si="154"/>
        <v>0</v>
      </c>
      <c r="S1146" s="8">
        <f>VLOOKUP($D1146,{"29 - Psychiatrie (Erwachsene)",1;"30 - Kinder- und Jugendpsychiatrie",1;"297 - stationsäquivalente Behandlung in der Erwachsenenpsychiatrie (29)",1;"307 - stationsäquivalente Behandlung in der Kinder- und Jugendpsychiatrie (30)",1;"31 - Psychosomatik",1;"",0;0,0},2,0)</f>
        <v>0</v>
      </c>
      <c r="T1146" s="8">
        <f t="shared" si="160"/>
        <v>0</v>
      </c>
      <c r="U1146" s="8">
        <f t="shared" si="153"/>
        <v>0</v>
      </c>
      <c r="V1146" s="8">
        <f t="shared" si="155"/>
        <v>0</v>
      </c>
      <c r="W1146" s="8">
        <f t="shared" si="156"/>
        <v>0</v>
      </c>
      <c r="X1146" s="8">
        <f t="shared" si="157"/>
        <v>0</v>
      </c>
      <c r="Y1146" s="8" t="str">
        <f t="shared" si="158"/>
        <v/>
      </c>
      <c r="Z1146" s="8" t="str">
        <f>VLOOKUP($D1146,{"29 - Psychiatrie (Erwachsene)","BGI";"297 - stationsäquivalente Behandlung in der Erwachsenenpsychiatrie (29)","BGI";"30 - Kinder- und Jugendpsychiatrie","BGII";"307 - stationsäquivalente Behandlung in der Kinder- und Jugendpsychiatrie (30)","BGII";"31 - Psychosomatik","BGI";"","LEER";0,"Leer"},2,0)</f>
        <v>LEER</v>
      </c>
      <c r="AA1146" s="8" t="str">
        <f t="shared" si="159"/>
        <v>Stationen</v>
      </c>
    </row>
    <row r="1147" spans="2:27" ht="15" customHeight="1" x14ac:dyDescent="0.25">
      <c r="B1147" s="76" t="str">
        <f t="shared" si="152"/>
        <v>!!!</v>
      </c>
      <c r="C1147" s="310" t="str">
        <f>IF(LEN($E1147)&gt;0,VLOOKUP(TEXT($E1147,0),'Angaben Stationen'!$E$14:$V$215,17,0),"")</f>
        <v/>
      </c>
      <c r="D1147" s="254" t="str">
        <f>IF(LEN($E1147)&gt;0,VLOOKUP(TEXT($E1147,0),'Angaben Stationen'!$E$14:$V$215,18,0),"")</f>
        <v/>
      </c>
      <c r="E1147" s="344"/>
      <c r="F1147" s="256"/>
      <c r="G1147" s="256"/>
      <c r="H1147" s="307"/>
      <c r="I1147" s="183"/>
      <c r="R1147" s="8">
        <f t="shared" si="154"/>
        <v>0</v>
      </c>
      <c r="S1147" s="8">
        <f>VLOOKUP($D1147,{"29 - Psychiatrie (Erwachsene)",1;"30 - Kinder- und Jugendpsychiatrie",1;"297 - stationsäquivalente Behandlung in der Erwachsenenpsychiatrie (29)",1;"307 - stationsäquivalente Behandlung in der Kinder- und Jugendpsychiatrie (30)",1;"31 - Psychosomatik",1;"",0;0,0},2,0)</f>
        <v>0</v>
      </c>
      <c r="T1147" s="8">
        <f t="shared" si="160"/>
        <v>0</v>
      </c>
      <c r="U1147" s="8">
        <f t="shared" si="153"/>
        <v>0</v>
      </c>
      <c r="V1147" s="8">
        <f t="shared" si="155"/>
        <v>0</v>
      </c>
      <c r="W1147" s="8">
        <f t="shared" si="156"/>
        <v>0</v>
      </c>
      <c r="X1147" s="8">
        <f t="shared" si="157"/>
        <v>0</v>
      </c>
      <c r="Y1147" s="8" t="str">
        <f t="shared" si="158"/>
        <v/>
      </c>
      <c r="Z1147" s="8" t="str">
        <f>VLOOKUP($D1147,{"29 - Psychiatrie (Erwachsene)","BGI";"297 - stationsäquivalente Behandlung in der Erwachsenenpsychiatrie (29)","BGI";"30 - Kinder- und Jugendpsychiatrie","BGII";"307 - stationsäquivalente Behandlung in der Kinder- und Jugendpsychiatrie (30)","BGII";"31 - Psychosomatik","BGI";"","LEER";0,"Leer"},2,0)</f>
        <v>LEER</v>
      </c>
      <c r="AA1147" s="8" t="str">
        <f t="shared" si="159"/>
        <v>Stationen</v>
      </c>
    </row>
    <row r="1148" spans="2:27" ht="15" customHeight="1" x14ac:dyDescent="0.25">
      <c r="B1148" s="76" t="str">
        <f t="shared" si="152"/>
        <v>!!!</v>
      </c>
      <c r="C1148" s="310" t="str">
        <f>IF(LEN($E1148)&gt;0,VLOOKUP(TEXT($E1148,0),'Angaben Stationen'!$E$14:$V$215,17,0),"")</f>
        <v/>
      </c>
      <c r="D1148" s="254" t="str">
        <f>IF(LEN($E1148)&gt;0,VLOOKUP(TEXT($E1148,0),'Angaben Stationen'!$E$14:$V$215,18,0),"")</f>
        <v/>
      </c>
      <c r="E1148" s="344"/>
      <c r="F1148" s="256"/>
      <c r="G1148" s="256"/>
      <c r="H1148" s="307"/>
      <c r="I1148" s="183"/>
      <c r="R1148" s="8">
        <f t="shared" si="154"/>
        <v>0</v>
      </c>
      <c r="S1148" s="8">
        <f>VLOOKUP($D1148,{"29 - Psychiatrie (Erwachsene)",1;"30 - Kinder- und Jugendpsychiatrie",1;"297 - stationsäquivalente Behandlung in der Erwachsenenpsychiatrie (29)",1;"307 - stationsäquivalente Behandlung in der Kinder- und Jugendpsychiatrie (30)",1;"31 - Psychosomatik",1;"",0;0,0},2,0)</f>
        <v>0</v>
      </c>
      <c r="T1148" s="8">
        <f t="shared" si="160"/>
        <v>0</v>
      </c>
      <c r="U1148" s="8">
        <f t="shared" si="153"/>
        <v>0</v>
      </c>
      <c r="V1148" s="8">
        <f t="shared" si="155"/>
        <v>0</v>
      </c>
      <c r="W1148" s="8">
        <f t="shared" si="156"/>
        <v>0</v>
      </c>
      <c r="X1148" s="8">
        <f t="shared" si="157"/>
        <v>0</v>
      </c>
      <c r="Y1148" s="8" t="str">
        <f t="shared" si="158"/>
        <v/>
      </c>
      <c r="Z1148" s="8" t="str">
        <f>VLOOKUP($D1148,{"29 - Psychiatrie (Erwachsene)","BGI";"297 - stationsäquivalente Behandlung in der Erwachsenenpsychiatrie (29)","BGI";"30 - Kinder- und Jugendpsychiatrie","BGII";"307 - stationsäquivalente Behandlung in der Kinder- und Jugendpsychiatrie (30)","BGII";"31 - Psychosomatik","BGI";"","LEER";0,"Leer"},2,0)</f>
        <v>LEER</v>
      </c>
      <c r="AA1148" s="8" t="str">
        <f t="shared" si="159"/>
        <v>Stationen</v>
      </c>
    </row>
    <row r="1149" spans="2:27" ht="15" customHeight="1" x14ac:dyDescent="0.25">
      <c r="B1149" s="76" t="str">
        <f t="shared" ref="B1149:B1212" si="161">IF(SUM(S1149:X1149)&lt;6,"!!!","")</f>
        <v>!!!</v>
      </c>
      <c r="C1149" s="310" t="str">
        <f>IF(LEN($E1149)&gt;0,VLOOKUP(TEXT($E1149,0),'Angaben Stationen'!$E$14:$V$215,17,0),"")</f>
        <v/>
      </c>
      <c r="D1149" s="254" t="str">
        <f>IF(LEN($E1149)&gt;0,VLOOKUP(TEXT($E1149,0),'Angaben Stationen'!$E$14:$V$215,18,0),"")</f>
        <v/>
      </c>
      <c r="E1149" s="344"/>
      <c r="F1149" s="256"/>
      <c r="G1149" s="256"/>
      <c r="H1149" s="307"/>
      <c r="I1149" s="183"/>
      <c r="R1149" s="8">
        <f t="shared" si="154"/>
        <v>0</v>
      </c>
      <c r="S1149" s="8">
        <f>VLOOKUP($D1149,{"29 - Psychiatrie (Erwachsene)",1;"30 - Kinder- und Jugendpsychiatrie",1;"297 - stationsäquivalente Behandlung in der Erwachsenenpsychiatrie (29)",1;"307 - stationsäquivalente Behandlung in der Kinder- und Jugendpsychiatrie (30)",1;"31 - Psychosomatik",1;"",0;0,0},2,0)</f>
        <v>0</v>
      </c>
      <c r="T1149" s="8">
        <f t="shared" si="160"/>
        <v>0</v>
      </c>
      <c r="U1149" s="8">
        <f t="shared" ref="U1149:U1212" si="162">IF($E1149&lt;&gt;0,1,0)</f>
        <v>0</v>
      </c>
      <c r="V1149" s="8">
        <f t="shared" si="155"/>
        <v>0</v>
      </c>
      <c r="W1149" s="8">
        <f t="shared" si="156"/>
        <v>0</v>
      </c>
      <c r="X1149" s="8">
        <f t="shared" si="157"/>
        <v>0</v>
      </c>
      <c r="Y1149" s="8" t="str">
        <f t="shared" si="158"/>
        <v/>
      </c>
      <c r="Z1149" s="8" t="str">
        <f>VLOOKUP($D1149,{"29 - Psychiatrie (Erwachsene)","BGI";"297 - stationsäquivalente Behandlung in der Erwachsenenpsychiatrie (29)","BGI";"30 - Kinder- und Jugendpsychiatrie","BGII";"307 - stationsäquivalente Behandlung in der Kinder- und Jugendpsychiatrie (30)","BGII";"31 - Psychosomatik","BGI";"","LEER";0,"Leer"},2,0)</f>
        <v>LEER</v>
      </c>
      <c r="AA1149" s="8" t="str">
        <f t="shared" si="159"/>
        <v>Stationen</v>
      </c>
    </row>
    <row r="1150" spans="2:27" ht="15" customHeight="1" x14ac:dyDescent="0.25">
      <c r="B1150" s="76" t="str">
        <f t="shared" si="161"/>
        <v>!!!</v>
      </c>
      <c r="C1150" s="310" t="str">
        <f>IF(LEN($E1150)&gt;0,VLOOKUP(TEXT($E1150,0),'Angaben Stationen'!$E$14:$V$215,17,0),"")</f>
        <v/>
      </c>
      <c r="D1150" s="254" t="str">
        <f>IF(LEN($E1150)&gt;0,VLOOKUP(TEXT($E1150,0),'Angaben Stationen'!$E$14:$V$215,18,0),"")</f>
        <v/>
      </c>
      <c r="E1150" s="344"/>
      <c r="F1150" s="256"/>
      <c r="G1150" s="256"/>
      <c r="H1150" s="307"/>
      <c r="I1150" s="183"/>
      <c r="R1150" s="8">
        <f t="shared" si="154"/>
        <v>0</v>
      </c>
      <c r="S1150" s="8">
        <f>VLOOKUP($D1150,{"29 - Psychiatrie (Erwachsene)",1;"30 - Kinder- und Jugendpsychiatrie",1;"297 - stationsäquivalente Behandlung in der Erwachsenenpsychiatrie (29)",1;"307 - stationsäquivalente Behandlung in der Kinder- und Jugendpsychiatrie (30)",1;"31 - Psychosomatik",1;"",0;0,0},2,0)</f>
        <v>0</v>
      </c>
      <c r="T1150" s="8">
        <f t="shared" si="160"/>
        <v>0</v>
      </c>
      <c r="U1150" s="8">
        <f t="shared" si="162"/>
        <v>0</v>
      </c>
      <c r="V1150" s="8">
        <f t="shared" si="155"/>
        <v>0</v>
      </c>
      <c r="W1150" s="8">
        <f t="shared" si="156"/>
        <v>0</v>
      </c>
      <c r="X1150" s="8">
        <f t="shared" si="157"/>
        <v>0</v>
      </c>
      <c r="Y1150" s="8" t="str">
        <f t="shared" si="158"/>
        <v/>
      </c>
      <c r="Z1150" s="8" t="str">
        <f>VLOOKUP($D1150,{"29 - Psychiatrie (Erwachsene)","BGI";"297 - stationsäquivalente Behandlung in der Erwachsenenpsychiatrie (29)","BGI";"30 - Kinder- und Jugendpsychiatrie","BGII";"307 - stationsäquivalente Behandlung in der Kinder- und Jugendpsychiatrie (30)","BGII";"31 - Psychosomatik","BGI";"","LEER";0,"Leer"},2,0)</f>
        <v>LEER</v>
      </c>
      <c r="AA1150" s="8" t="str">
        <f t="shared" si="159"/>
        <v>Stationen</v>
      </c>
    </row>
    <row r="1151" spans="2:27" ht="15" customHeight="1" x14ac:dyDescent="0.25">
      <c r="B1151" s="76" t="str">
        <f t="shared" si="161"/>
        <v>!!!</v>
      </c>
      <c r="C1151" s="310" t="str">
        <f>IF(LEN($E1151)&gt;0,VLOOKUP(TEXT($E1151,0),'Angaben Stationen'!$E$14:$V$215,17,0),"")</f>
        <v/>
      </c>
      <c r="D1151" s="254" t="str">
        <f>IF(LEN($E1151)&gt;0,VLOOKUP(TEXT($E1151,0),'Angaben Stationen'!$E$14:$V$215,18,0),"")</f>
        <v/>
      </c>
      <c r="E1151" s="344"/>
      <c r="F1151" s="256"/>
      <c r="G1151" s="256"/>
      <c r="H1151" s="307"/>
      <c r="I1151" s="183"/>
      <c r="R1151" s="8">
        <f t="shared" si="154"/>
        <v>0</v>
      </c>
      <c r="S1151" s="8">
        <f>VLOOKUP($D1151,{"29 - Psychiatrie (Erwachsene)",1;"30 - Kinder- und Jugendpsychiatrie",1;"297 - stationsäquivalente Behandlung in der Erwachsenenpsychiatrie (29)",1;"307 - stationsäquivalente Behandlung in der Kinder- und Jugendpsychiatrie (30)",1;"31 - Psychosomatik",1;"",0;0,0},2,0)</f>
        <v>0</v>
      </c>
      <c r="T1151" s="8">
        <f t="shared" si="160"/>
        <v>0</v>
      </c>
      <c r="U1151" s="8">
        <f t="shared" si="162"/>
        <v>0</v>
      </c>
      <c r="V1151" s="8">
        <f t="shared" si="155"/>
        <v>0</v>
      </c>
      <c r="W1151" s="8">
        <f t="shared" si="156"/>
        <v>0</v>
      </c>
      <c r="X1151" s="8">
        <f t="shared" si="157"/>
        <v>0</v>
      </c>
      <c r="Y1151" s="8" t="str">
        <f t="shared" si="158"/>
        <v/>
      </c>
      <c r="Z1151" s="8" t="str">
        <f>VLOOKUP($D1151,{"29 - Psychiatrie (Erwachsene)","BGI";"297 - stationsäquivalente Behandlung in der Erwachsenenpsychiatrie (29)","BGI";"30 - Kinder- und Jugendpsychiatrie","BGII";"307 - stationsäquivalente Behandlung in der Kinder- und Jugendpsychiatrie (30)","BGII";"31 - Psychosomatik","BGI";"","LEER";0,"Leer"},2,0)</f>
        <v>LEER</v>
      </c>
      <c r="AA1151" s="8" t="str">
        <f t="shared" si="159"/>
        <v>Stationen</v>
      </c>
    </row>
    <row r="1152" spans="2:27" ht="15" customHeight="1" x14ac:dyDescent="0.25">
      <c r="B1152" s="76" t="str">
        <f t="shared" si="161"/>
        <v>!!!</v>
      </c>
      <c r="C1152" s="310" t="str">
        <f>IF(LEN($E1152)&gt;0,VLOOKUP(TEXT($E1152,0),'Angaben Stationen'!$E$14:$V$215,17,0),"")</f>
        <v/>
      </c>
      <c r="D1152" s="254" t="str">
        <f>IF(LEN($E1152)&gt;0,VLOOKUP(TEXT($E1152,0),'Angaben Stationen'!$E$14:$V$215,18,0),"")</f>
        <v/>
      </c>
      <c r="E1152" s="344"/>
      <c r="F1152" s="256"/>
      <c r="G1152" s="256"/>
      <c r="H1152" s="307"/>
      <c r="I1152" s="183"/>
      <c r="R1152" s="8">
        <f t="shared" si="154"/>
        <v>0</v>
      </c>
      <c r="S1152" s="8">
        <f>VLOOKUP($D1152,{"29 - Psychiatrie (Erwachsene)",1;"30 - Kinder- und Jugendpsychiatrie",1;"297 - stationsäquivalente Behandlung in der Erwachsenenpsychiatrie (29)",1;"307 - stationsäquivalente Behandlung in der Kinder- und Jugendpsychiatrie (30)",1;"31 - Psychosomatik",1;"",0;0,0},2,0)</f>
        <v>0</v>
      </c>
      <c r="T1152" s="8">
        <f t="shared" si="160"/>
        <v>0</v>
      </c>
      <c r="U1152" s="8">
        <f t="shared" si="162"/>
        <v>0</v>
      </c>
      <c r="V1152" s="8">
        <f t="shared" si="155"/>
        <v>0</v>
      </c>
      <c r="W1152" s="8">
        <f t="shared" si="156"/>
        <v>0</v>
      </c>
      <c r="X1152" s="8">
        <f t="shared" si="157"/>
        <v>0</v>
      </c>
      <c r="Y1152" s="8" t="str">
        <f t="shared" si="158"/>
        <v/>
      </c>
      <c r="Z1152" s="8" t="str">
        <f>VLOOKUP($D1152,{"29 - Psychiatrie (Erwachsene)","BGI";"297 - stationsäquivalente Behandlung in der Erwachsenenpsychiatrie (29)","BGI";"30 - Kinder- und Jugendpsychiatrie","BGII";"307 - stationsäquivalente Behandlung in der Kinder- und Jugendpsychiatrie (30)","BGII";"31 - Psychosomatik","BGI";"","LEER";0,"Leer"},2,0)</f>
        <v>LEER</v>
      </c>
      <c r="AA1152" s="8" t="str">
        <f t="shared" si="159"/>
        <v>Stationen</v>
      </c>
    </row>
    <row r="1153" spans="2:27" ht="15" customHeight="1" x14ac:dyDescent="0.25">
      <c r="B1153" s="76" t="str">
        <f t="shared" si="161"/>
        <v>!!!</v>
      </c>
      <c r="C1153" s="310" t="str">
        <f>IF(LEN($E1153)&gt;0,VLOOKUP(TEXT($E1153,0),'Angaben Stationen'!$E$14:$V$215,17,0),"")</f>
        <v/>
      </c>
      <c r="D1153" s="254" t="str">
        <f>IF(LEN($E1153)&gt;0,VLOOKUP(TEXT($E1153,0),'Angaben Stationen'!$E$14:$V$215,18,0),"")</f>
        <v/>
      </c>
      <c r="E1153" s="344"/>
      <c r="F1153" s="256"/>
      <c r="G1153" s="256"/>
      <c r="H1153" s="307"/>
      <c r="I1153" s="183"/>
      <c r="R1153" s="8">
        <f t="shared" si="154"/>
        <v>0</v>
      </c>
      <c r="S1153" s="8">
        <f>VLOOKUP($D1153,{"29 - Psychiatrie (Erwachsene)",1;"30 - Kinder- und Jugendpsychiatrie",1;"297 - stationsäquivalente Behandlung in der Erwachsenenpsychiatrie (29)",1;"307 - stationsäquivalente Behandlung in der Kinder- und Jugendpsychiatrie (30)",1;"31 - Psychosomatik",1;"",0;0,0},2,0)</f>
        <v>0</v>
      </c>
      <c r="T1153" s="8">
        <f t="shared" si="160"/>
        <v>0</v>
      </c>
      <c r="U1153" s="8">
        <f t="shared" si="162"/>
        <v>0</v>
      </c>
      <c r="V1153" s="8">
        <f t="shared" si="155"/>
        <v>0</v>
      </c>
      <c r="W1153" s="8">
        <f t="shared" si="156"/>
        <v>0</v>
      </c>
      <c r="X1153" s="8">
        <f t="shared" si="157"/>
        <v>0</v>
      </c>
      <c r="Y1153" s="8" t="str">
        <f t="shared" si="158"/>
        <v/>
      </c>
      <c r="Z1153" s="8" t="str">
        <f>VLOOKUP($D1153,{"29 - Psychiatrie (Erwachsene)","BGI";"297 - stationsäquivalente Behandlung in der Erwachsenenpsychiatrie (29)","BGI";"30 - Kinder- und Jugendpsychiatrie","BGII";"307 - stationsäquivalente Behandlung in der Kinder- und Jugendpsychiatrie (30)","BGII";"31 - Psychosomatik","BGI";"","LEER";0,"Leer"},2,0)</f>
        <v>LEER</v>
      </c>
      <c r="AA1153" s="8" t="str">
        <f t="shared" si="159"/>
        <v>Stationen</v>
      </c>
    </row>
    <row r="1154" spans="2:27" ht="15" customHeight="1" x14ac:dyDescent="0.25">
      <c r="B1154" s="76" t="str">
        <f t="shared" si="161"/>
        <v>!!!</v>
      </c>
      <c r="C1154" s="310" t="str">
        <f>IF(LEN($E1154)&gt;0,VLOOKUP(TEXT($E1154,0),'Angaben Stationen'!$E$14:$V$215,17,0),"")</f>
        <v/>
      </c>
      <c r="D1154" s="254" t="str">
        <f>IF(LEN($E1154)&gt;0,VLOOKUP(TEXT($E1154,0),'Angaben Stationen'!$E$14:$V$215,18,0),"")</f>
        <v/>
      </c>
      <c r="E1154" s="344"/>
      <c r="F1154" s="256"/>
      <c r="G1154" s="256"/>
      <c r="H1154" s="307"/>
      <c r="I1154" s="183"/>
      <c r="R1154" s="8">
        <f t="shared" si="154"/>
        <v>0</v>
      </c>
      <c r="S1154" s="8">
        <f>VLOOKUP($D1154,{"29 - Psychiatrie (Erwachsene)",1;"30 - Kinder- und Jugendpsychiatrie",1;"297 - stationsäquivalente Behandlung in der Erwachsenenpsychiatrie (29)",1;"307 - stationsäquivalente Behandlung in der Kinder- und Jugendpsychiatrie (30)",1;"31 - Psychosomatik",1;"",0;0,0},2,0)</f>
        <v>0</v>
      </c>
      <c r="T1154" s="8">
        <f t="shared" si="160"/>
        <v>0</v>
      </c>
      <c r="U1154" s="8">
        <f t="shared" si="162"/>
        <v>0</v>
      </c>
      <c r="V1154" s="8">
        <f t="shared" si="155"/>
        <v>0</v>
      </c>
      <c r="W1154" s="8">
        <f t="shared" si="156"/>
        <v>0</v>
      </c>
      <c r="X1154" s="8">
        <f t="shared" si="157"/>
        <v>0</v>
      </c>
      <c r="Y1154" s="8" t="str">
        <f t="shared" si="158"/>
        <v/>
      </c>
      <c r="Z1154" s="8" t="str">
        <f>VLOOKUP($D1154,{"29 - Psychiatrie (Erwachsene)","BGI";"297 - stationsäquivalente Behandlung in der Erwachsenenpsychiatrie (29)","BGI";"30 - Kinder- und Jugendpsychiatrie","BGII";"307 - stationsäquivalente Behandlung in der Kinder- und Jugendpsychiatrie (30)","BGII";"31 - Psychosomatik","BGI";"","LEER";0,"Leer"},2,0)</f>
        <v>LEER</v>
      </c>
      <c r="AA1154" s="8" t="str">
        <f t="shared" si="159"/>
        <v>Stationen</v>
      </c>
    </row>
    <row r="1155" spans="2:27" ht="15" customHeight="1" x14ac:dyDescent="0.25">
      <c r="B1155" s="76" t="str">
        <f t="shared" si="161"/>
        <v>!!!</v>
      </c>
      <c r="C1155" s="310" t="str">
        <f>IF(LEN($E1155)&gt;0,VLOOKUP(TEXT($E1155,0),'Angaben Stationen'!$E$14:$V$215,17,0),"")</f>
        <v/>
      </c>
      <c r="D1155" s="254" t="str">
        <f>IF(LEN($E1155)&gt;0,VLOOKUP(TEXT($E1155,0),'Angaben Stationen'!$E$14:$V$215,18,0),"")</f>
        <v/>
      </c>
      <c r="E1155" s="344"/>
      <c r="F1155" s="256"/>
      <c r="G1155" s="256"/>
      <c r="H1155" s="307"/>
      <c r="I1155" s="183"/>
      <c r="R1155" s="8">
        <f t="shared" si="154"/>
        <v>0</v>
      </c>
      <c r="S1155" s="8">
        <f>VLOOKUP($D1155,{"29 - Psychiatrie (Erwachsene)",1;"30 - Kinder- und Jugendpsychiatrie",1;"297 - stationsäquivalente Behandlung in der Erwachsenenpsychiatrie (29)",1;"307 - stationsäquivalente Behandlung in der Kinder- und Jugendpsychiatrie (30)",1;"31 - Psychosomatik",1;"",0;0,0},2,0)</f>
        <v>0</v>
      </c>
      <c r="T1155" s="8">
        <f t="shared" si="160"/>
        <v>0</v>
      </c>
      <c r="U1155" s="8">
        <f t="shared" si="162"/>
        <v>0</v>
      </c>
      <c r="V1155" s="8">
        <f t="shared" si="155"/>
        <v>0</v>
      </c>
      <c r="W1155" s="8">
        <f t="shared" si="156"/>
        <v>0</v>
      </c>
      <c r="X1155" s="8">
        <f t="shared" si="157"/>
        <v>0</v>
      </c>
      <c r="Y1155" s="8" t="str">
        <f t="shared" si="158"/>
        <v/>
      </c>
      <c r="Z1155" s="8" t="str">
        <f>VLOOKUP($D1155,{"29 - Psychiatrie (Erwachsene)","BGI";"297 - stationsäquivalente Behandlung in der Erwachsenenpsychiatrie (29)","BGI";"30 - Kinder- und Jugendpsychiatrie","BGII";"307 - stationsäquivalente Behandlung in der Kinder- und Jugendpsychiatrie (30)","BGII";"31 - Psychosomatik","BGI";"","LEER";0,"Leer"},2,0)</f>
        <v>LEER</v>
      </c>
      <c r="AA1155" s="8" t="str">
        <f t="shared" si="159"/>
        <v>Stationen</v>
      </c>
    </row>
    <row r="1156" spans="2:27" ht="15" customHeight="1" x14ac:dyDescent="0.25">
      <c r="B1156" s="76" t="str">
        <f t="shared" si="161"/>
        <v>!!!</v>
      </c>
      <c r="C1156" s="310" t="str">
        <f>IF(LEN($E1156)&gt;0,VLOOKUP(TEXT($E1156,0),'Angaben Stationen'!$E$14:$V$215,17,0),"")</f>
        <v/>
      </c>
      <c r="D1156" s="254" t="str">
        <f>IF(LEN($E1156)&gt;0,VLOOKUP(TEXT($E1156,0),'Angaben Stationen'!$E$14:$V$215,18,0),"")</f>
        <v/>
      </c>
      <c r="E1156" s="344"/>
      <c r="F1156" s="256"/>
      <c r="G1156" s="256"/>
      <c r="H1156" s="307"/>
      <c r="I1156" s="183"/>
      <c r="R1156" s="8">
        <f t="shared" si="154"/>
        <v>0</v>
      </c>
      <c r="S1156" s="8">
        <f>VLOOKUP($D1156,{"29 - Psychiatrie (Erwachsene)",1;"30 - Kinder- und Jugendpsychiatrie",1;"297 - stationsäquivalente Behandlung in der Erwachsenenpsychiatrie (29)",1;"307 - stationsäquivalente Behandlung in der Kinder- und Jugendpsychiatrie (30)",1;"31 - Psychosomatik",1;"",0;0,0},2,0)</f>
        <v>0</v>
      </c>
      <c r="T1156" s="8">
        <f t="shared" si="160"/>
        <v>0</v>
      </c>
      <c r="U1156" s="8">
        <f t="shared" si="162"/>
        <v>0</v>
      </c>
      <c r="V1156" s="8">
        <f t="shared" si="155"/>
        <v>0</v>
      </c>
      <c r="W1156" s="8">
        <f t="shared" si="156"/>
        <v>0</v>
      </c>
      <c r="X1156" s="8">
        <f t="shared" si="157"/>
        <v>0</v>
      </c>
      <c r="Y1156" s="8" t="str">
        <f t="shared" si="158"/>
        <v/>
      </c>
      <c r="Z1156" s="8" t="str">
        <f>VLOOKUP($D1156,{"29 - Psychiatrie (Erwachsene)","BGI";"297 - stationsäquivalente Behandlung in der Erwachsenenpsychiatrie (29)","BGI";"30 - Kinder- und Jugendpsychiatrie","BGII";"307 - stationsäquivalente Behandlung in der Kinder- und Jugendpsychiatrie (30)","BGII";"31 - Psychosomatik","BGI";"","LEER";0,"Leer"},2,0)</f>
        <v>LEER</v>
      </c>
      <c r="AA1156" s="8" t="str">
        <f t="shared" si="159"/>
        <v>Stationen</v>
      </c>
    </row>
    <row r="1157" spans="2:27" ht="15" customHeight="1" x14ac:dyDescent="0.25">
      <c r="B1157" s="76" t="str">
        <f t="shared" si="161"/>
        <v>!!!</v>
      </c>
      <c r="C1157" s="310" t="str">
        <f>IF(LEN($E1157)&gt;0,VLOOKUP(TEXT($E1157,0),'Angaben Stationen'!$E$14:$V$215,17,0),"")</f>
        <v/>
      </c>
      <c r="D1157" s="254" t="str">
        <f>IF(LEN($E1157)&gt;0,VLOOKUP(TEXT($E1157,0),'Angaben Stationen'!$E$14:$V$215,18,0),"")</f>
        <v/>
      </c>
      <c r="E1157" s="344"/>
      <c r="F1157" s="256"/>
      <c r="G1157" s="256"/>
      <c r="H1157" s="307"/>
      <c r="I1157" s="183"/>
      <c r="R1157" s="8">
        <f t="shared" si="154"/>
        <v>0</v>
      </c>
      <c r="S1157" s="8">
        <f>VLOOKUP($D1157,{"29 - Psychiatrie (Erwachsene)",1;"30 - Kinder- und Jugendpsychiatrie",1;"297 - stationsäquivalente Behandlung in der Erwachsenenpsychiatrie (29)",1;"307 - stationsäquivalente Behandlung in der Kinder- und Jugendpsychiatrie (30)",1;"31 - Psychosomatik",1;"",0;0,0},2,0)</f>
        <v>0</v>
      </c>
      <c r="T1157" s="8">
        <f t="shared" si="160"/>
        <v>0</v>
      </c>
      <c r="U1157" s="8">
        <f t="shared" si="162"/>
        <v>0</v>
      </c>
      <c r="V1157" s="8">
        <f t="shared" si="155"/>
        <v>0</v>
      </c>
      <c r="W1157" s="8">
        <f t="shared" si="156"/>
        <v>0</v>
      </c>
      <c r="X1157" s="8">
        <f t="shared" si="157"/>
        <v>0</v>
      </c>
      <c r="Y1157" s="8" t="str">
        <f t="shared" si="158"/>
        <v/>
      </c>
      <c r="Z1157" s="8" t="str">
        <f>VLOOKUP($D1157,{"29 - Psychiatrie (Erwachsene)","BGI";"297 - stationsäquivalente Behandlung in der Erwachsenenpsychiatrie (29)","BGI";"30 - Kinder- und Jugendpsychiatrie","BGII";"307 - stationsäquivalente Behandlung in der Kinder- und Jugendpsychiatrie (30)","BGII";"31 - Psychosomatik","BGI";"","LEER";0,"Leer"},2,0)</f>
        <v>LEER</v>
      </c>
      <c r="AA1157" s="8" t="str">
        <f t="shared" si="159"/>
        <v>Stationen</v>
      </c>
    </row>
    <row r="1158" spans="2:27" ht="15" customHeight="1" x14ac:dyDescent="0.25">
      <c r="B1158" s="76" t="str">
        <f t="shared" si="161"/>
        <v>!!!</v>
      </c>
      <c r="C1158" s="310" t="str">
        <f>IF(LEN($E1158)&gt;0,VLOOKUP(TEXT($E1158,0),'Angaben Stationen'!$E$14:$V$215,17,0),"")</f>
        <v/>
      </c>
      <c r="D1158" s="254" t="str">
        <f>IF(LEN($E1158)&gt;0,VLOOKUP(TEXT($E1158,0),'Angaben Stationen'!$E$14:$V$215,18,0),"")</f>
        <v/>
      </c>
      <c r="E1158" s="344"/>
      <c r="F1158" s="256"/>
      <c r="G1158" s="256"/>
      <c r="H1158" s="307"/>
      <c r="I1158" s="183"/>
      <c r="R1158" s="8">
        <f t="shared" si="154"/>
        <v>0</v>
      </c>
      <c r="S1158" s="8">
        <f>VLOOKUP($D1158,{"29 - Psychiatrie (Erwachsene)",1;"30 - Kinder- und Jugendpsychiatrie",1;"297 - stationsäquivalente Behandlung in der Erwachsenenpsychiatrie (29)",1;"307 - stationsäquivalente Behandlung in der Kinder- und Jugendpsychiatrie (30)",1;"31 - Psychosomatik",1;"",0;0,0},2,0)</f>
        <v>0</v>
      </c>
      <c r="T1158" s="8">
        <f t="shared" si="160"/>
        <v>0</v>
      </c>
      <c r="U1158" s="8">
        <f t="shared" si="162"/>
        <v>0</v>
      </c>
      <c r="V1158" s="8">
        <f t="shared" si="155"/>
        <v>0</v>
      </c>
      <c r="W1158" s="8">
        <f t="shared" si="156"/>
        <v>0</v>
      </c>
      <c r="X1158" s="8">
        <f t="shared" si="157"/>
        <v>0</v>
      </c>
      <c r="Y1158" s="8" t="str">
        <f t="shared" si="158"/>
        <v/>
      </c>
      <c r="Z1158" s="8" t="str">
        <f>VLOOKUP($D1158,{"29 - Psychiatrie (Erwachsene)","BGI";"297 - stationsäquivalente Behandlung in der Erwachsenenpsychiatrie (29)","BGI";"30 - Kinder- und Jugendpsychiatrie","BGII";"307 - stationsäquivalente Behandlung in der Kinder- und Jugendpsychiatrie (30)","BGII";"31 - Psychosomatik","BGI";"","LEER";0,"Leer"},2,0)</f>
        <v>LEER</v>
      </c>
      <c r="AA1158" s="8" t="str">
        <f t="shared" si="159"/>
        <v>Stationen</v>
      </c>
    </row>
    <row r="1159" spans="2:27" ht="15" customHeight="1" x14ac:dyDescent="0.25">
      <c r="B1159" s="76" t="str">
        <f t="shared" si="161"/>
        <v>!!!</v>
      </c>
      <c r="C1159" s="310" t="str">
        <f>IF(LEN($E1159)&gt;0,VLOOKUP(TEXT($E1159,0),'Angaben Stationen'!$E$14:$V$215,17,0),"")</f>
        <v/>
      </c>
      <c r="D1159" s="254" t="str">
        <f>IF(LEN($E1159)&gt;0,VLOOKUP(TEXT($E1159,0),'Angaben Stationen'!$E$14:$V$215,18,0),"")</f>
        <v/>
      </c>
      <c r="E1159" s="344"/>
      <c r="F1159" s="256"/>
      <c r="G1159" s="256"/>
      <c r="H1159" s="307"/>
      <c r="I1159" s="183"/>
      <c r="R1159" s="8">
        <f t="shared" si="154"/>
        <v>0</v>
      </c>
      <c r="S1159" s="8">
        <f>VLOOKUP($D1159,{"29 - Psychiatrie (Erwachsene)",1;"30 - Kinder- und Jugendpsychiatrie",1;"297 - stationsäquivalente Behandlung in der Erwachsenenpsychiatrie (29)",1;"307 - stationsäquivalente Behandlung in der Kinder- und Jugendpsychiatrie (30)",1;"31 - Psychosomatik",1;"",0;0,0},2,0)</f>
        <v>0</v>
      </c>
      <c r="T1159" s="8">
        <f t="shared" si="160"/>
        <v>0</v>
      </c>
      <c r="U1159" s="8">
        <f t="shared" si="162"/>
        <v>0</v>
      </c>
      <c r="V1159" s="8">
        <f t="shared" si="155"/>
        <v>0</v>
      </c>
      <c r="W1159" s="8">
        <f t="shared" si="156"/>
        <v>0</v>
      </c>
      <c r="X1159" s="8">
        <f t="shared" si="157"/>
        <v>0</v>
      </c>
      <c r="Y1159" s="8" t="str">
        <f t="shared" si="158"/>
        <v/>
      </c>
      <c r="Z1159" s="8" t="str">
        <f>VLOOKUP($D1159,{"29 - Psychiatrie (Erwachsene)","BGI";"297 - stationsäquivalente Behandlung in der Erwachsenenpsychiatrie (29)","BGI";"30 - Kinder- und Jugendpsychiatrie","BGII";"307 - stationsäquivalente Behandlung in der Kinder- und Jugendpsychiatrie (30)","BGII";"31 - Psychosomatik","BGI";"","LEER";0,"Leer"},2,0)</f>
        <v>LEER</v>
      </c>
      <c r="AA1159" s="8" t="str">
        <f t="shared" si="159"/>
        <v>Stationen</v>
      </c>
    </row>
    <row r="1160" spans="2:27" ht="15" customHeight="1" x14ac:dyDescent="0.25">
      <c r="B1160" s="76" t="str">
        <f t="shared" si="161"/>
        <v>!!!</v>
      </c>
      <c r="C1160" s="310" t="str">
        <f>IF(LEN($E1160)&gt;0,VLOOKUP(TEXT($E1160,0),'Angaben Stationen'!$E$14:$V$215,17,0),"")</f>
        <v/>
      </c>
      <c r="D1160" s="254" t="str">
        <f>IF(LEN($E1160)&gt;0,VLOOKUP(TEXT($E1160,0),'Angaben Stationen'!$E$14:$V$215,18,0),"")</f>
        <v/>
      </c>
      <c r="E1160" s="344"/>
      <c r="F1160" s="256"/>
      <c r="G1160" s="256"/>
      <c r="H1160" s="307"/>
      <c r="I1160" s="183"/>
      <c r="R1160" s="8">
        <f t="shared" si="154"/>
        <v>0</v>
      </c>
      <c r="S1160" s="8">
        <f>VLOOKUP($D1160,{"29 - Psychiatrie (Erwachsene)",1;"30 - Kinder- und Jugendpsychiatrie",1;"297 - stationsäquivalente Behandlung in der Erwachsenenpsychiatrie (29)",1;"307 - stationsäquivalente Behandlung in der Kinder- und Jugendpsychiatrie (30)",1;"31 - Psychosomatik",1;"",0;0,0},2,0)</f>
        <v>0</v>
      </c>
      <c r="T1160" s="8">
        <f t="shared" si="160"/>
        <v>0</v>
      </c>
      <c r="U1160" s="8">
        <f t="shared" si="162"/>
        <v>0</v>
      </c>
      <c r="V1160" s="8">
        <f t="shared" si="155"/>
        <v>0</v>
      </c>
      <c r="W1160" s="8">
        <f t="shared" si="156"/>
        <v>0</v>
      </c>
      <c r="X1160" s="8">
        <f t="shared" si="157"/>
        <v>0</v>
      </c>
      <c r="Y1160" s="8" t="str">
        <f t="shared" si="158"/>
        <v/>
      </c>
      <c r="Z1160" s="8" t="str">
        <f>VLOOKUP($D1160,{"29 - Psychiatrie (Erwachsene)","BGI";"297 - stationsäquivalente Behandlung in der Erwachsenenpsychiatrie (29)","BGI";"30 - Kinder- und Jugendpsychiatrie","BGII";"307 - stationsäquivalente Behandlung in der Kinder- und Jugendpsychiatrie (30)","BGII";"31 - Psychosomatik","BGI";"","LEER";0,"Leer"},2,0)</f>
        <v>LEER</v>
      </c>
      <c r="AA1160" s="8" t="str">
        <f t="shared" si="159"/>
        <v>Stationen</v>
      </c>
    </row>
    <row r="1161" spans="2:27" ht="15" customHeight="1" x14ac:dyDescent="0.25">
      <c r="B1161" s="76" t="str">
        <f t="shared" si="161"/>
        <v>!!!</v>
      </c>
      <c r="C1161" s="310" t="str">
        <f>IF(LEN($E1161)&gt;0,VLOOKUP(TEXT($E1161,0),'Angaben Stationen'!$E$14:$V$215,17,0),"")</f>
        <v/>
      </c>
      <c r="D1161" s="254" t="str">
        <f>IF(LEN($E1161)&gt;0,VLOOKUP(TEXT($E1161,0),'Angaben Stationen'!$E$14:$V$215,18,0),"")</f>
        <v/>
      </c>
      <c r="E1161" s="344"/>
      <c r="F1161" s="256"/>
      <c r="G1161" s="256"/>
      <c r="H1161" s="307"/>
      <c r="I1161" s="183"/>
      <c r="R1161" s="8">
        <f t="shared" si="154"/>
        <v>0</v>
      </c>
      <c r="S1161" s="8">
        <f>VLOOKUP($D1161,{"29 - Psychiatrie (Erwachsene)",1;"30 - Kinder- und Jugendpsychiatrie",1;"297 - stationsäquivalente Behandlung in der Erwachsenenpsychiatrie (29)",1;"307 - stationsäquivalente Behandlung in der Kinder- und Jugendpsychiatrie (30)",1;"31 - Psychosomatik",1;"",0;0,0},2,0)</f>
        <v>0</v>
      </c>
      <c r="T1161" s="8">
        <f t="shared" si="160"/>
        <v>0</v>
      </c>
      <c r="U1161" s="8">
        <f t="shared" si="162"/>
        <v>0</v>
      </c>
      <c r="V1161" s="8">
        <f t="shared" si="155"/>
        <v>0</v>
      </c>
      <c r="W1161" s="8">
        <f t="shared" si="156"/>
        <v>0</v>
      </c>
      <c r="X1161" s="8">
        <f t="shared" si="157"/>
        <v>0</v>
      </c>
      <c r="Y1161" s="8" t="str">
        <f t="shared" si="158"/>
        <v/>
      </c>
      <c r="Z1161" s="8" t="str">
        <f>VLOOKUP($D1161,{"29 - Psychiatrie (Erwachsene)","BGI";"297 - stationsäquivalente Behandlung in der Erwachsenenpsychiatrie (29)","BGI";"30 - Kinder- und Jugendpsychiatrie","BGII";"307 - stationsäquivalente Behandlung in der Kinder- und Jugendpsychiatrie (30)","BGII";"31 - Psychosomatik","BGI";"","LEER";0,"Leer"},2,0)</f>
        <v>LEER</v>
      </c>
      <c r="AA1161" s="8" t="str">
        <f t="shared" si="159"/>
        <v>Stationen</v>
      </c>
    </row>
    <row r="1162" spans="2:27" ht="15" customHeight="1" x14ac:dyDescent="0.25">
      <c r="B1162" s="76" t="str">
        <f t="shared" si="161"/>
        <v>!!!</v>
      </c>
      <c r="C1162" s="310" t="str">
        <f>IF(LEN($E1162)&gt;0,VLOOKUP(TEXT($E1162,0),'Angaben Stationen'!$E$14:$V$215,17,0),"")</f>
        <v/>
      </c>
      <c r="D1162" s="254" t="str">
        <f>IF(LEN($E1162)&gt;0,VLOOKUP(TEXT($E1162,0),'Angaben Stationen'!$E$14:$V$215,18,0),"")</f>
        <v/>
      </c>
      <c r="E1162" s="344"/>
      <c r="F1162" s="256"/>
      <c r="G1162" s="256"/>
      <c r="H1162" s="307"/>
      <c r="I1162" s="183"/>
      <c r="R1162" s="8">
        <f t="shared" si="154"/>
        <v>0</v>
      </c>
      <c r="S1162" s="8">
        <f>VLOOKUP($D1162,{"29 - Psychiatrie (Erwachsene)",1;"30 - Kinder- und Jugendpsychiatrie",1;"297 - stationsäquivalente Behandlung in der Erwachsenenpsychiatrie (29)",1;"307 - stationsäquivalente Behandlung in der Kinder- und Jugendpsychiatrie (30)",1;"31 - Psychosomatik",1;"",0;0,0},2,0)</f>
        <v>0</v>
      </c>
      <c r="T1162" s="8">
        <f t="shared" si="160"/>
        <v>0</v>
      </c>
      <c r="U1162" s="8">
        <f t="shared" si="162"/>
        <v>0</v>
      </c>
      <c r="V1162" s="8">
        <f t="shared" si="155"/>
        <v>0</v>
      </c>
      <c r="W1162" s="8">
        <f t="shared" si="156"/>
        <v>0</v>
      </c>
      <c r="X1162" s="8">
        <f t="shared" si="157"/>
        <v>0</v>
      </c>
      <c r="Y1162" s="8" t="str">
        <f t="shared" si="158"/>
        <v/>
      </c>
      <c r="Z1162" s="8" t="str">
        <f>VLOOKUP($D1162,{"29 - Psychiatrie (Erwachsene)","BGI";"297 - stationsäquivalente Behandlung in der Erwachsenenpsychiatrie (29)","BGI";"30 - Kinder- und Jugendpsychiatrie","BGII";"307 - stationsäquivalente Behandlung in der Kinder- und Jugendpsychiatrie (30)","BGII";"31 - Psychosomatik","BGI";"","LEER";0,"Leer"},2,0)</f>
        <v>LEER</v>
      </c>
      <c r="AA1162" s="8" t="str">
        <f t="shared" si="159"/>
        <v>Stationen</v>
      </c>
    </row>
    <row r="1163" spans="2:27" ht="15" customHeight="1" x14ac:dyDescent="0.25">
      <c r="B1163" s="76" t="str">
        <f t="shared" si="161"/>
        <v>!!!</v>
      </c>
      <c r="C1163" s="310" t="str">
        <f>IF(LEN($E1163)&gt;0,VLOOKUP(TEXT($E1163,0),'Angaben Stationen'!$E$14:$V$215,17,0),"")</f>
        <v/>
      </c>
      <c r="D1163" s="254" t="str">
        <f>IF(LEN($E1163)&gt;0,VLOOKUP(TEXT($E1163,0),'Angaben Stationen'!$E$14:$V$215,18,0),"")</f>
        <v/>
      </c>
      <c r="E1163" s="344"/>
      <c r="F1163" s="256"/>
      <c r="G1163" s="256"/>
      <c r="H1163" s="307"/>
      <c r="I1163" s="183"/>
      <c r="R1163" s="8">
        <f t="shared" si="154"/>
        <v>0</v>
      </c>
      <c r="S1163" s="8">
        <f>VLOOKUP($D1163,{"29 - Psychiatrie (Erwachsene)",1;"30 - Kinder- und Jugendpsychiatrie",1;"297 - stationsäquivalente Behandlung in der Erwachsenenpsychiatrie (29)",1;"307 - stationsäquivalente Behandlung in der Kinder- und Jugendpsychiatrie (30)",1;"31 - Psychosomatik",1;"",0;0,0},2,0)</f>
        <v>0</v>
      </c>
      <c r="T1163" s="8">
        <f t="shared" si="160"/>
        <v>0</v>
      </c>
      <c r="U1163" s="8">
        <f t="shared" si="162"/>
        <v>0</v>
      </c>
      <c r="V1163" s="8">
        <f t="shared" si="155"/>
        <v>0</v>
      </c>
      <c r="W1163" s="8">
        <f t="shared" si="156"/>
        <v>0</v>
      </c>
      <c r="X1163" s="8">
        <f t="shared" si="157"/>
        <v>0</v>
      </c>
      <c r="Y1163" s="8" t="str">
        <f t="shared" si="158"/>
        <v/>
      </c>
      <c r="Z1163" s="8" t="str">
        <f>VLOOKUP($D1163,{"29 - Psychiatrie (Erwachsene)","BGI";"297 - stationsäquivalente Behandlung in der Erwachsenenpsychiatrie (29)","BGI";"30 - Kinder- und Jugendpsychiatrie","BGII";"307 - stationsäquivalente Behandlung in der Kinder- und Jugendpsychiatrie (30)","BGII";"31 - Psychosomatik","BGI";"","LEER";0,"Leer"},2,0)</f>
        <v>LEER</v>
      </c>
      <c r="AA1163" s="8" t="str">
        <f t="shared" si="159"/>
        <v>Stationen</v>
      </c>
    </row>
    <row r="1164" spans="2:27" ht="15" customHeight="1" x14ac:dyDescent="0.25">
      <c r="B1164" s="76" t="str">
        <f t="shared" si="161"/>
        <v>!!!</v>
      </c>
      <c r="C1164" s="310" t="str">
        <f>IF(LEN($E1164)&gt;0,VLOOKUP(TEXT($E1164,0),'Angaben Stationen'!$E$14:$V$215,17,0),"")</f>
        <v/>
      </c>
      <c r="D1164" s="254" t="str">
        <f>IF(LEN($E1164)&gt;0,VLOOKUP(TEXT($E1164,0),'Angaben Stationen'!$E$14:$V$215,18,0),"")</f>
        <v/>
      </c>
      <c r="E1164" s="344"/>
      <c r="F1164" s="256"/>
      <c r="G1164" s="256"/>
      <c r="H1164" s="307"/>
      <c r="I1164" s="183"/>
      <c r="R1164" s="8">
        <f t="shared" si="154"/>
        <v>0</v>
      </c>
      <c r="S1164" s="8">
        <f>VLOOKUP($D1164,{"29 - Psychiatrie (Erwachsene)",1;"30 - Kinder- und Jugendpsychiatrie",1;"297 - stationsäquivalente Behandlung in der Erwachsenenpsychiatrie (29)",1;"307 - stationsäquivalente Behandlung in der Kinder- und Jugendpsychiatrie (30)",1;"31 - Psychosomatik",1;"",0;0,0},2,0)</f>
        <v>0</v>
      </c>
      <c r="T1164" s="8">
        <f t="shared" si="160"/>
        <v>0</v>
      </c>
      <c r="U1164" s="8">
        <f t="shared" si="162"/>
        <v>0</v>
      </c>
      <c r="V1164" s="8">
        <f t="shared" si="155"/>
        <v>0</v>
      </c>
      <c r="W1164" s="8">
        <f t="shared" si="156"/>
        <v>0</v>
      </c>
      <c r="X1164" s="8">
        <f t="shared" si="157"/>
        <v>0</v>
      </c>
      <c r="Y1164" s="8" t="str">
        <f t="shared" si="158"/>
        <v/>
      </c>
      <c r="Z1164" s="8" t="str">
        <f>VLOOKUP($D1164,{"29 - Psychiatrie (Erwachsene)","BGI";"297 - stationsäquivalente Behandlung in der Erwachsenenpsychiatrie (29)","BGI";"30 - Kinder- und Jugendpsychiatrie","BGII";"307 - stationsäquivalente Behandlung in der Kinder- und Jugendpsychiatrie (30)","BGII";"31 - Psychosomatik","BGI";"","LEER";0,"Leer"},2,0)</f>
        <v>LEER</v>
      </c>
      <c r="AA1164" s="8" t="str">
        <f t="shared" si="159"/>
        <v>Stationen</v>
      </c>
    </row>
    <row r="1165" spans="2:27" ht="15" customHeight="1" x14ac:dyDescent="0.25">
      <c r="B1165" s="76" t="str">
        <f t="shared" si="161"/>
        <v>!!!</v>
      </c>
      <c r="C1165" s="310" t="str">
        <f>IF(LEN($E1165)&gt;0,VLOOKUP(TEXT($E1165,0),'Angaben Stationen'!$E$14:$V$215,17,0),"")</f>
        <v/>
      </c>
      <c r="D1165" s="254" t="str">
        <f>IF(LEN($E1165)&gt;0,VLOOKUP(TEXT($E1165,0),'Angaben Stationen'!$E$14:$V$215,18,0),"")</f>
        <v/>
      </c>
      <c r="E1165" s="344"/>
      <c r="F1165" s="256"/>
      <c r="G1165" s="256"/>
      <c r="H1165" s="307"/>
      <c r="I1165" s="183"/>
      <c r="R1165" s="8">
        <f t="shared" si="154"/>
        <v>0</v>
      </c>
      <c r="S1165" s="8">
        <f>VLOOKUP($D1165,{"29 - Psychiatrie (Erwachsene)",1;"30 - Kinder- und Jugendpsychiatrie",1;"297 - stationsäquivalente Behandlung in der Erwachsenenpsychiatrie (29)",1;"307 - stationsäquivalente Behandlung in der Kinder- und Jugendpsychiatrie (30)",1;"31 - Psychosomatik",1;"",0;0,0},2,0)</f>
        <v>0</v>
      </c>
      <c r="T1165" s="8">
        <f t="shared" si="160"/>
        <v>0</v>
      </c>
      <c r="U1165" s="8">
        <f t="shared" si="162"/>
        <v>0</v>
      </c>
      <c r="V1165" s="8">
        <f t="shared" si="155"/>
        <v>0</v>
      </c>
      <c r="W1165" s="8">
        <f t="shared" si="156"/>
        <v>0</v>
      </c>
      <c r="X1165" s="8">
        <f t="shared" si="157"/>
        <v>0</v>
      </c>
      <c r="Y1165" s="8" t="str">
        <f t="shared" si="158"/>
        <v/>
      </c>
      <c r="Z1165" s="8" t="str">
        <f>VLOOKUP($D1165,{"29 - Psychiatrie (Erwachsene)","BGI";"297 - stationsäquivalente Behandlung in der Erwachsenenpsychiatrie (29)","BGI";"30 - Kinder- und Jugendpsychiatrie","BGII";"307 - stationsäquivalente Behandlung in der Kinder- und Jugendpsychiatrie (30)","BGII";"31 - Psychosomatik","BGI";"","LEER";0,"Leer"},2,0)</f>
        <v>LEER</v>
      </c>
      <c r="AA1165" s="8" t="str">
        <f t="shared" si="159"/>
        <v>Stationen</v>
      </c>
    </row>
    <row r="1166" spans="2:27" ht="15" customHeight="1" x14ac:dyDescent="0.25">
      <c r="B1166" s="76" t="str">
        <f t="shared" si="161"/>
        <v>!!!</v>
      </c>
      <c r="C1166" s="310" t="str">
        <f>IF(LEN($E1166)&gt;0,VLOOKUP(TEXT($E1166,0),'Angaben Stationen'!$E$14:$V$215,17,0),"")</f>
        <v/>
      </c>
      <c r="D1166" s="254" t="str">
        <f>IF(LEN($E1166)&gt;0,VLOOKUP(TEXT($E1166,0),'Angaben Stationen'!$E$14:$V$215,18,0),"")</f>
        <v/>
      </c>
      <c r="E1166" s="344"/>
      <c r="F1166" s="256"/>
      <c r="G1166" s="256"/>
      <c r="H1166" s="307"/>
      <c r="I1166" s="183"/>
      <c r="R1166" s="8">
        <f t="shared" si="154"/>
        <v>0</v>
      </c>
      <c r="S1166" s="8">
        <f>VLOOKUP($D1166,{"29 - Psychiatrie (Erwachsene)",1;"30 - Kinder- und Jugendpsychiatrie",1;"297 - stationsäquivalente Behandlung in der Erwachsenenpsychiatrie (29)",1;"307 - stationsäquivalente Behandlung in der Kinder- und Jugendpsychiatrie (30)",1;"31 - Psychosomatik",1;"",0;0,0},2,0)</f>
        <v>0</v>
      </c>
      <c r="T1166" s="8">
        <f t="shared" si="160"/>
        <v>0</v>
      </c>
      <c r="U1166" s="8">
        <f t="shared" si="162"/>
        <v>0</v>
      </c>
      <c r="V1166" s="8">
        <f t="shared" si="155"/>
        <v>0</v>
      </c>
      <c r="W1166" s="8">
        <f t="shared" si="156"/>
        <v>0</v>
      </c>
      <c r="X1166" s="8">
        <f t="shared" si="157"/>
        <v>0</v>
      </c>
      <c r="Y1166" s="8" t="str">
        <f t="shared" si="158"/>
        <v/>
      </c>
      <c r="Z1166" s="8" t="str">
        <f>VLOOKUP($D1166,{"29 - Psychiatrie (Erwachsene)","BGI";"297 - stationsäquivalente Behandlung in der Erwachsenenpsychiatrie (29)","BGI";"30 - Kinder- und Jugendpsychiatrie","BGII";"307 - stationsäquivalente Behandlung in der Kinder- und Jugendpsychiatrie (30)","BGII";"31 - Psychosomatik","BGI";"","LEER";0,"Leer"},2,0)</f>
        <v>LEER</v>
      </c>
      <c r="AA1166" s="8" t="str">
        <f t="shared" si="159"/>
        <v>Stationen</v>
      </c>
    </row>
    <row r="1167" spans="2:27" ht="15" customHeight="1" x14ac:dyDescent="0.25">
      <c r="B1167" s="76" t="str">
        <f t="shared" si="161"/>
        <v>!!!</v>
      </c>
      <c r="C1167" s="310" t="str">
        <f>IF(LEN($E1167)&gt;0,VLOOKUP(TEXT($E1167,0),'Angaben Stationen'!$E$14:$V$215,17,0),"")</f>
        <v/>
      </c>
      <c r="D1167" s="254" t="str">
        <f>IF(LEN($E1167)&gt;0,VLOOKUP(TEXT($E1167,0),'Angaben Stationen'!$E$14:$V$215,18,0),"")</f>
        <v/>
      </c>
      <c r="E1167" s="344"/>
      <c r="F1167" s="256"/>
      <c r="G1167" s="256"/>
      <c r="H1167" s="307"/>
      <c r="I1167" s="183"/>
      <c r="R1167" s="8">
        <f t="shared" si="154"/>
        <v>0</v>
      </c>
      <c r="S1167" s="8">
        <f>VLOOKUP($D1167,{"29 - Psychiatrie (Erwachsene)",1;"30 - Kinder- und Jugendpsychiatrie",1;"297 - stationsäquivalente Behandlung in der Erwachsenenpsychiatrie (29)",1;"307 - stationsäquivalente Behandlung in der Kinder- und Jugendpsychiatrie (30)",1;"31 - Psychosomatik",1;"",0;0,0},2,0)</f>
        <v>0</v>
      </c>
      <c r="T1167" s="8">
        <f t="shared" si="160"/>
        <v>0</v>
      </c>
      <c r="U1167" s="8">
        <f t="shared" si="162"/>
        <v>0</v>
      </c>
      <c r="V1167" s="8">
        <f t="shared" si="155"/>
        <v>0</v>
      </c>
      <c r="W1167" s="8">
        <f t="shared" si="156"/>
        <v>0</v>
      </c>
      <c r="X1167" s="8">
        <f t="shared" si="157"/>
        <v>0</v>
      </c>
      <c r="Y1167" s="8" t="str">
        <f t="shared" si="158"/>
        <v/>
      </c>
      <c r="Z1167" s="8" t="str">
        <f>VLOOKUP($D1167,{"29 - Psychiatrie (Erwachsene)","BGI";"297 - stationsäquivalente Behandlung in der Erwachsenenpsychiatrie (29)","BGI";"30 - Kinder- und Jugendpsychiatrie","BGII";"307 - stationsäquivalente Behandlung in der Kinder- und Jugendpsychiatrie (30)","BGII";"31 - Psychosomatik","BGI";"","LEER";0,"Leer"},2,0)</f>
        <v>LEER</v>
      </c>
      <c r="AA1167" s="8" t="str">
        <f t="shared" si="159"/>
        <v>Stationen</v>
      </c>
    </row>
    <row r="1168" spans="2:27" ht="15" customHeight="1" x14ac:dyDescent="0.25">
      <c r="B1168" s="76" t="str">
        <f t="shared" si="161"/>
        <v>!!!</v>
      </c>
      <c r="C1168" s="310" t="str">
        <f>IF(LEN($E1168)&gt;0,VLOOKUP(TEXT($E1168,0),'Angaben Stationen'!$E$14:$V$215,17,0),"")</f>
        <v/>
      </c>
      <c r="D1168" s="254" t="str">
        <f>IF(LEN($E1168)&gt;0,VLOOKUP(TEXT($E1168,0),'Angaben Stationen'!$E$14:$V$215,18,0),"")</f>
        <v/>
      </c>
      <c r="E1168" s="344"/>
      <c r="F1168" s="256"/>
      <c r="G1168" s="256"/>
      <c r="H1168" s="307"/>
      <c r="I1168" s="183"/>
      <c r="R1168" s="8">
        <f t="shared" si="154"/>
        <v>0</v>
      </c>
      <c r="S1168" s="8">
        <f>VLOOKUP($D1168,{"29 - Psychiatrie (Erwachsene)",1;"30 - Kinder- und Jugendpsychiatrie",1;"297 - stationsäquivalente Behandlung in der Erwachsenenpsychiatrie (29)",1;"307 - stationsäquivalente Behandlung in der Kinder- und Jugendpsychiatrie (30)",1;"31 - Psychosomatik",1;"",0;0,0},2,0)</f>
        <v>0</v>
      </c>
      <c r="T1168" s="8">
        <f t="shared" si="160"/>
        <v>0</v>
      </c>
      <c r="U1168" s="8">
        <f t="shared" si="162"/>
        <v>0</v>
      </c>
      <c r="V1168" s="8">
        <f t="shared" si="155"/>
        <v>0</v>
      </c>
      <c r="W1168" s="8">
        <f t="shared" si="156"/>
        <v>0</v>
      </c>
      <c r="X1168" s="8">
        <f t="shared" si="157"/>
        <v>0</v>
      </c>
      <c r="Y1168" s="8" t="str">
        <f t="shared" si="158"/>
        <v/>
      </c>
      <c r="Z1168" s="8" t="str">
        <f>VLOOKUP($D1168,{"29 - Psychiatrie (Erwachsene)","BGI";"297 - stationsäquivalente Behandlung in der Erwachsenenpsychiatrie (29)","BGI";"30 - Kinder- und Jugendpsychiatrie","BGII";"307 - stationsäquivalente Behandlung in der Kinder- und Jugendpsychiatrie (30)","BGII";"31 - Psychosomatik","BGI";"","LEER";0,"Leer"},2,0)</f>
        <v>LEER</v>
      </c>
      <c r="AA1168" s="8" t="str">
        <f t="shared" si="159"/>
        <v>Stationen</v>
      </c>
    </row>
    <row r="1169" spans="2:27" ht="15" customHeight="1" x14ac:dyDescent="0.25">
      <c r="B1169" s="76" t="str">
        <f t="shared" si="161"/>
        <v>!!!</v>
      </c>
      <c r="C1169" s="310" t="str">
        <f>IF(LEN($E1169)&gt;0,VLOOKUP(TEXT($E1169,0),'Angaben Stationen'!$E$14:$V$215,17,0),"")</f>
        <v/>
      </c>
      <c r="D1169" s="254" t="str">
        <f>IF(LEN($E1169)&gt;0,VLOOKUP(TEXT($E1169,0),'Angaben Stationen'!$E$14:$V$215,18,0),"")</f>
        <v/>
      </c>
      <c r="E1169" s="344"/>
      <c r="F1169" s="256"/>
      <c r="G1169" s="256"/>
      <c r="H1169" s="307"/>
      <c r="I1169" s="183"/>
      <c r="R1169" s="8">
        <f t="shared" si="154"/>
        <v>0</v>
      </c>
      <c r="S1169" s="8">
        <f>VLOOKUP($D1169,{"29 - Psychiatrie (Erwachsene)",1;"30 - Kinder- und Jugendpsychiatrie",1;"297 - stationsäquivalente Behandlung in der Erwachsenenpsychiatrie (29)",1;"307 - stationsäquivalente Behandlung in der Kinder- und Jugendpsychiatrie (30)",1;"31 - Psychosomatik",1;"",0;0,0},2,0)</f>
        <v>0</v>
      </c>
      <c r="T1169" s="8">
        <f t="shared" si="160"/>
        <v>0</v>
      </c>
      <c r="U1169" s="8">
        <f t="shared" si="162"/>
        <v>0</v>
      </c>
      <c r="V1169" s="8">
        <f t="shared" si="155"/>
        <v>0</v>
      </c>
      <c r="W1169" s="8">
        <f t="shared" si="156"/>
        <v>0</v>
      </c>
      <c r="X1169" s="8">
        <f t="shared" si="157"/>
        <v>0</v>
      </c>
      <c r="Y1169" s="8" t="str">
        <f t="shared" si="158"/>
        <v/>
      </c>
      <c r="Z1169" s="8" t="str">
        <f>VLOOKUP($D1169,{"29 - Psychiatrie (Erwachsene)","BGI";"297 - stationsäquivalente Behandlung in der Erwachsenenpsychiatrie (29)","BGI";"30 - Kinder- und Jugendpsychiatrie","BGII";"307 - stationsäquivalente Behandlung in der Kinder- und Jugendpsychiatrie (30)","BGII";"31 - Psychosomatik","BGI";"","LEER";0,"Leer"},2,0)</f>
        <v>LEER</v>
      </c>
      <c r="AA1169" s="8" t="str">
        <f t="shared" si="159"/>
        <v>Stationen</v>
      </c>
    </row>
    <row r="1170" spans="2:27" ht="15" customHeight="1" x14ac:dyDescent="0.25">
      <c r="B1170" s="76" t="str">
        <f t="shared" si="161"/>
        <v>!!!</v>
      </c>
      <c r="C1170" s="310" t="str">
        <f>IF(LEN($E1170)&gt;0,VLOOKUP(TEXT($E1170,0),'Angaben Stationen'!$E$14:$V$215,17,0),"")</f>
        <v/>
      </c>
      <c r="D1170" s="254" t="str">
        <f>IF(LEN($E1170)&gt;0,VLOOKUP(TEXT($E1170,0),'Angaben Stationen'!$E$14:$V$215,18,0),"")</f>
        <v/>
      </c>
      <c r="E1170" s="344"/>
      <c r="F1170" s="256"/>
      <c r="G1170" s="256"/>
      <c r="H1170" s="307"/>
      <c r="I1170" s="183"/>
      <c r="R1170" s="8">
        <f t="shared" si="154"/>
        <v>0</v>
      </c>
      <c r="S1170" s="8">
        <f>VLOOKUP($D1170,{"29 - Psychiatrie (Erwachsene)",1;"30 - Kinder- und Jugendpsychiatrie",1;"297 - stationsäquivalente Behandlung in der Erwachsenenpsychiatrie (29)",1;"307 - stationsäquivalente Behandlung in der Kinder- und Jugendpsychiatrie (30)",1;"31 - Psychosomatik",1;"",0;0,0},2,0)</f>
        <v>0</v>
      </c>
      <c r="T1170" s="8">
        <f t="shared" si="160"/>
        <v>0</v>
      </c>
      <c r="U1170" s="8">
        <f t="shared" si="162"/>
        <v>0</v>
      </c>
      <c r="V1170" s="8">
        <f t="shared" si="155"/>
        <v>0</v>
      </c>
      <c r="W1170" s="8">
        <f t="shared" si="156"/>
        <v>0</v>
      </c>
      <c r="X1170" s="8">
        <f t="shared" si="157"/>
        <v>0</v>
      </c>
      <c r="Y1170" s="8" t="str">
        <f t="shared" si="158"/>
        <v/>
      </c>
      <c r="Z1170" s="8" t="str">
        <f>VLOOKUP($D1170,{"29 - Psychiatrie (Erwachsene)","BGI";"297 - stationsäquivalente Behandlung in der Erwachsenenpsychiatrie (29)","BGI";"30 - Kinder- und Jugendpsychiatrie","BGII";"307 - stationsäquivalente Behandlung in der Kinder- und Jugendpsychiatrie (30)","BGII";"31 - Psychosomatik","BGI";"","LEER";0,"Leer"},2,0)</f>
        <v>LEER</v>
      </c>
      <c r="AA1170" s="8" t="str">
        <f t="shared" si="159"/>
        <v>Stationen</v>
      </c>
    </row>
    <row r="1171" spans="2:27" ht="15" customHeight="1" x14ac:dyDescent="0.25">
      <c r="B1171" s="76" t="str">
        <f t="shared" si="161"/>
        <v>!!!</v>
      </c>
      <c r="C1171" s="310" t="str">
        <f>IF(LEN($E1171)&gt;0,VLOOKUP(TEXT($E1171,0),'Angaben Stationen'!$E$14:$V$215,17,0),"")</f>
        <v/>
      </c>
      <c r="D1171" s="254" t="str">
        <f>IF(LEN($E1171)&gt;0,VLOOKUP(TEXT($E1171,0),'Angaben Stationen'!$E$14:$V$215,18,0),"")</f>
        <v/>
      </c>
      <c r="E1171" s="344"/>
      <c r="F1171" s="256"/>
      <c r="G1171" s="256"/>
      <c r="H1171" s="307"/>
      <c r="I1171" s="183"/>
      <c r="R1171" s="8">
        <f t="shared" si="154"/>
        <v>0</v>
      </c>
      <c r="S1171" s="8">
        <f>VLOOKUP($D1171,{"29 - Psychiatrie (Erwachsene)",1;"30 - Kinder- und Jugendpsychiatrie",1;"297 - stationsäquivalente Behandlung in der Erwachsenenpsychiatrie (29)",1;"307 - stationsäquivalente Behandlung in der Kinder- und Jugendpsychiatrie (30)",1;"31 - Psychosomatik",1;"",0;0,0},2,0)</f>
        <v>0</v>
      </c>
      <c r="T1171" s="8">
        <f t="shared" si="160"/>
        <v>0</v>
      </c>
      <c r="U1171" s="8">
        <f t="shared" si="162"/>
        <v>0</v>
      </c>
      <c r="V1171" s="8">
        <f t="shared" si="155"/>
        <v>0</v>
      </c>
      <c r="W1171" s="8">
        <f t="shared" si="156"/>
        <v>0</v>
      </c>
      <c r="X1171" s="8">
        <f t="shared" si="157"/>
        <v>0</v>
      </c>
      <c r="Y1171" s="8" t="str">
        <f t="shared" si="158"/>
        <v/>
      </c>
      <c r="Z1171" s="8" t="str">
        <f>VLOOKUP($D1171,{"29 - Psychiatrie (Erwachsene)","BGI";"297 - stationsäquivalente Behandlung in der Erwachsenenpsychiatrie (29)","BGI";"30 - Kinder- und Jugendpsychiatrie","BGII";"307 - stationsäquivalente Behandlung in der Kinder- und Jugendpsychiatrie (30)","BGII";"31 - Psychosomatik","BGI";"","LEER";0,"Leer"},2,0)</f>
        <v>LEER</v>
      </c>
      <c r="AA1171" s="8" t="str">
        <f t="shared" si="159"/>
        <v>Stationen</v>
      </c>
    </row>
    <row r="1172" spans="2:27" ht="15" customHeight="1" x14ac:dyDescent="0.25">
      <c r="B1172" s="76" t="str">
        <f t="shared" si="161"/>
        <v>!!!</v>
      </c>
      <c r="C1172" s="310" t="str">
        <f>IF(LEN($E1172)&gt;0,VLOOKUP(TEXT($E1172,0),'Angaben Stationen'!$E$14:$V$215,17,0),"")</f>
        <v/>
      </c>
      <c r="D1172" s="254" t="str">
        <f>IF(LEN($E1172)&gt;0,VLOOKUP(TEXT($E1172,0),'Angaben Stationen'!$E$14:$V$215,18,0),"")</f>
        <v/>
      </c>
      <c r="E1172" s="344"/>
      <c r="F1172" s="256"/>
      <c r="G1172" s="256"/>
      <c r="H1172" s="307"/>
      <c r="I1172" s="183"/>
      <c r="R1172" s="8">
        <f t="shared" si="154"/>
        <v>0</v>
      </c>
      <c r="S1172" s="8">
        <f>VLOOKUP($D1172,{"29 - Psychiatrie (Erwachsene)",1;"30 - Kinder- und Jugendpsychiatrie",1;"297 - stationsäquivalente Behandlung in der Erwachsenenpsychiatrie (29)",1;"307 - stationsäquivalente Behandlung in der Kinder- und Jugendpsychiatrie (30)",1;"31 - Psychosomatik",1;"",0;0,0},2,0)</f>
        <v>0</v>
      </c>
      <c r="T1172" s="8">
        <f t="shared" si="160"/>
        <v>0</v>
      </c>
      <c r="U1172" s="8">
        <f t="shared" si="162"/>
        <v>0</v>
      </c>
      <c r="V1172" s="8">
        <f t="shared" si="155"/>
        <v>0</v>
      </c>
      <c r="W1172" s="8">
        <f t="shared" si="156"/>
        <v>0</v>
      </c>
      <c r="X1172" s="8">
        <f t="shared" si="157"/>
        <v>0</v>
      </c>
      <c r="Y1172" s="8" t="str">
        <f t="shared" si="158"/>
        <v/>
      </c>
      <c r="Z1172" s="8" t="str">
        <f>VLOOKUP($D1172,{"29 - Psychiatrie (Erwachsene)","BGI";"297 - stationsäquivalente Behandlung in der Erwachsenenpsychiatrie (29)","BGI";"30 - Kinder- und Jugendpsychiatrie","BGII";"307 - stationsäquivalente Behandlung in der Kinder- und Jugendpsychiatrie (30)","BGII";"31 - Psychosomatik","BGI";"","LEER";0,"Leer"},2,0)</f>
        <v>LEER</v>
      </c>
      <c r="AA1172" s="8" t="str">
        <f t="shared" si="159"/>
        <v>Stationen</v>
      </c>
    </row>
    <row r="1173" spans="2:27" ht="15" customHeight="1" x14ac:dyDescent="0.25">
      <c r="B1173" s="76" t="str">
        <f t="shared" si="161"/>
        <v>!!!</v>
      </c>
      <c r="C1173" s="310" t="str">
        <f>IF(LEN($E1173)&gt;0,VLOOKUP(TEXT($E1173,0),'Angaben Stationen'!$E$14:$V$215,17,0),"")</f>
        <v/>
      </c>
      <c r="D1173" s="254" t="str">
        <f>IF(LEN($E1173)&gt;0,VLOOKUP(TEXT($E1173,0),'Angaben Stationen'!$E$14:$V$215,18,0),"")</f>
        <v/>
      </c>
      <c r="E1173" s="344"/>
      <c r="F1173" s="256"/>
      <c r="G1173" s="256"/>
      <c r="H1173" s="307"/>
      <c r="I1173" s="183"/>
      <c r="R1173" s="8">
        <f t="shared" si="154"/>
        <v>0</v>
      </c>
      <c r="S1173" s="8">
        <f>VLOOKUP($D1173,{"29 - Psychiatrie (Erwachsene)",1;"30 - Kinder- und Jugendpsychiatrie",1;"297 - stationsäquivalente Behandlung in der Erwachsenenpsychiatrie (29)",1;"307 - stationsäquivalente Behandlung in der Kinder- und Jugendpsychiatrie (30)",1;"31 - Psychosomatik",1;"",0;0,0},2,0)</f>
        <v>0</v>
      </c>
      <c r="T1173" s="8">
        <f t="shared" si="160"/>
        <v>0</v>
      </c>
      <c r="U1173" s="8">
        <f t="shared" si="162"/>
        <v>0</v>
      </c>
      <c r="V1173" s="8">
        <f t="shared" si="155"/>
        <v>0</v>
      </c>
      <c r="W1173" s="8">
        <f t="shared" si="156"/>
        <v>0</v>
      </c>
      <c r="X1173" s="8">
        <f t="shared" si="157"/>
        <v>0</v>
      </c>
      <c r="Y1173" s="8" t="str">
        <f t="shared" si="158"/>
        <v/>
      </c>
      <c r="Z1173" s="8" t="str">
        <f>VLOOKUP($D1173,{"29 - Psychiatrie (Erwachsene)","BGI";"297 - stationsäquivalente Behandlung in der Erwachsenenpsychiatrie (29)","BGI";"30 - Kinder- und Jugendpsychiatrie","BGII";"307 - stationsäquivalente Behandlung in der Kinder- und Jugendpsychiatrie (30)","BGII";"31 - Psychosomatik","BGI";"","LEER";0,"Leer"},2,0)</f>
        <v>LEER</v>
      </c>
      <c r="AA1173" s="8" t="str">
        <f t="shared" si="159"/>
        <v>Stationen</v>
      </c>
    </row>
    <row r="1174" spans="2:27" ht="15" customHeight="1" x14ac:dyDescent="0.25">
      <c r="B1174" s="76" t="str">
        <f t="shared" si="161"/>
        <v>!!!</v>
      </c>
      <c r="C1174" s="310" t="str">
        <f>IF(LEN($E1174)&gt;0,VLOOKUP(TEXT($E1174,0),'Angaben Stationen'!$E$14:$V$215,17,0),"")</f>
        <v/>
      </c>
      <c r="D1174" s="254" t="str">
        <f>IF(LEN($E1174)&gt;0,VLOOKUP(TEXT($E1174,0),'Angaben Stationen'!$E$14:$V$215,18,0),"")</f>
        <v/>
      </c>
      <c r="E1174" s="344"/>
      <c r="F1174" s="256"/>
      <c r="G1174" s="256"/>
      <c r="H1174" s="307"/>
      <c r="I1174" s="183"/>
      <c r="R1174" s="8">
        <f t="shared" si="154"/>
        <v>0</v>
      </c>
      <c r="S1174" s="8">
        <f>VLOOKUP($D1174,{"29 - Psychiatrie (Erwachsene)",1;"30 - Kinder- und Jugendpsychiatrie",1;"297 - stationsäquivalente Behandlung in der Erwachsenenpsychiatrie (29)",1;"307 - stationsäquivalente Behandlung in der Kinder- und Jugendpsychiatrie (30)",1;"31 - Psychosomatik",1;"",0;0,0},2,0)</f>
        <v>0</v>
      </c>
      <c r="T1174" s="8">
        <f t="shared" si="160"/>
        <v>0</v>
      </c>
      <c r="U1174" s="8">
        <f t="shared" si="162"/>
        <v>0</v>
      </c>
      <c r="V1174" s="8">
        <f t="shared" si="155"/>
        <v>0</v>
      </c>
      <c r="W1174" s="8">
        <f t="shared" si="156"/>
        <v>0</v>
      </c>
      <c r="X1174" s="8">
        <f t="shared" si="157"/>
        <v>0</v>
      </c>
      <c r="Y1174" s="8" t="str">
        <f t="shared" si="158"/>
        <v/>
      </c>
      <c r="Z1174" s="8" t="str">
        <f>VLOOKUP($D1174,{"29 - Psychiatrie (Erwachsene)","BGI";"297 - stationsäquivalente Behandlung in der Erwachsenenpsychiatrie (29)","BGI";"30 - Kinder- und Jugendpsychiatrie","BGII";"307 - stationsäquivalente Behandlung in der Kinder- und Jugendpsychiatrie (30)","BGII";"31 - Psychosomatik","BGI";"","LEER";0,"Leer"},2,0)</f>
        <v>LEER</v>
      </c>
      <c r="AA1174" s="8" t="str">
        <f t="shared" si="159"/>
        <v>Stationen</v>
      </c>
    </row>
    <row r="1175" spans="2:27" ht="15" customHeight="1" x14ac:dyDescent="0.25">
      <c r="B1175" s="76" t="str">
        <f t="shared" si="161"/>
        <v>!!!</v>
      </c>
      <c r="C1175" s="310" t="str">
        <f>IF(LEN($E1175)&gt;0,VLOOKUP(TEXT($E1175,0),'Angaben Stationen'!$E$14:$V$215,17,0),"")</f>
        <v/>
      </c>
      <c r="D1175" s="254" t="str">
        <f>IF(LEN($E1175)&gt;0,VLOOKUP(TEXT($E1175,0),'Angaben Stationen'!$E$14:$V$215,18,0),"")</f>
        <v/>
      </c>
      <c r="E1175" s="344"/>
      <c r="F1175" s="256"/>
      <c r="G1175" s="256"/>
      <c r="H1175" s="307"/>
      <c r="I1175" s="183"/>
      <c r="R1175" s="8">
        <f t="shared" si="154"/>
        <v>0</v>
      </c>
      <c r="S1175" s="8">
        <f>VLOOKUP($D1175,{"29 - Psychiatrie (Erwachsene)",1;"30 - Kinder- und Jugendpsychiatrie",1;"297 - stationsäquivalente Behandlung in der Erwachsenenpsychiatrie (29)",1;"307 - stationsäquivalente Behandlung in der Kinder- und Jugendpsychiatrie (30)",1;"31 - Psychosomatik",1;"",0;0,0},2,0)</f>
        <v>0</v>
      </c>
      <c r="T1175" s="8">
        <f t="shared" si="160"/>
        <v>0</v>
      </c>
      <c r="U1175" s="8">
        <f t="shared" si="162"/>
        <v>0</v>
      </c>
      <c r="V1175" s="8">
        <f t="shared" si="155"/>
        <v>0</v>
      </c>
      <c r="W1175" s="8">
        <f t="shared" si="156"/>
        <v>0</v>
      </c>
      <c r="X1175" s="8">
        <f t="shared" si="157"/>
        <v>0</v>
      </c>
      <c r="Y1175" s="8" t="str">
        <f t="shared" si="158"/>
        <v/>
      </c>
      <c r="Z1175" s="8" t="str">
        <f>VLOOKUP($D1175,{"29 - Psychiatrie (Erwachsene)","BGI";"297 - stationsäquivalente Behandlung in der Erwachsenenpsychiatrie (29)","BGI";"30 - Kinder- und Jugendpsychiatrie","BGII";"307 - stationsäquivalente Behandlung in der Kinder- und Jugendpsychiatrie (30)","BGII";"31 - Psychosomatik","BGI";"","LEER";0,"Leer"},2,0)</f>
        <v>LEER</v>
      </c>
      <c r="AA1175" s="8" t="str">
        <f t="shared" si="159"/>
        <v>Stationen</v>
      </c>
    </row>
    <row r="1176" spans="2:27" ht="15" customHeight="1" x14ac:dyDescent="0.25">
      <c r="B1176" s="76" t="str">
        <f t="shared" si="161"/>
        <v>!!!</v>
      </c>
      <c r="C1176" s="310" t="str">
        <f>IF(LEN($E1176)&gt;0,VLOOKUP(TEXT($E1176,0),'Angaben Stationen'!$E$14:$V$215,17,0),"")</f>
        <v/>
      </c>
      <c r="D1176" s="254" t="str">
        <f>IF(LEN($E1176)&gt;0,VLOOKUP(TEXT($E1176,0),'Angaben Stationen'!$E$14:$V$215,18,0),"")</f>
        <v/>
      </c>
      <c r="E1176" s="344"/>
      <c r="F1176" s="256"/>
      <c r="G1176" s="256"/>
      <c r="H1176" s="307"/>
      <c r="I1176" s="183"/>
      <c r="R1176" s="8">
        <f t="shared" si="154"/>
        <v>0</v>
      </c>
      <c r="S1176" s="8">
        <f>VLOOKUP($D1176,{"29 - Psychiatrie (Erwachsene)",1;"30 - Kinder- und Jugendpsychiatrie",1;"297 - stationsäquivalente Behandlung in der Erwachsenenpsychiatrie (29)",1;"307 - stationsäquivalente Behandlung in der Kinder- und Jugendpsychiatrie (30)",1;"31 - Psychosomatik",1;"",0;0,0},2,0)</f>
        <v>0</v>
      </c>
      <c r="T1176" s="8">
        <f t="shared" si="160"/>
        <v>0</v>
      </c>
      <c r="U1176" s="8">
        <f t="shared" si="162"/>
        <v>0</v>
      </c>
      <c r="V1176" s="8">
        <f t="shared" si="155"/>
        <v>0</v>
      </c>
      <c r="W1176" s="8">
        <f t="shared" si="156"/>
        <v>0</v>
      </c>
      <c r="X1176" s="8">
        <f t="shared" si="157"/>
        <v>0</v>
      </c>
      <c r="Y1176" s="8" t="str">
        <f t="shared" si="158"/>
        <v/>
      </c>
      <c r="Z1176" s="8" t="str">
        <f>VLOOKUP($D1176,{"29 - Psychiatrie (Erwachsene)","BGI";"297 - stationsäquivalente Behandlung in der Erwachsenenpsychiatrie (29)","BGI";"30 - Kinder- und Jugendpsychiatrie","BGII";"307 - stationsäquivalente Behandlung in der Kinder- und Jugendpsychiatrie (30)","BGII";"31 - Psychosomatik","BGI";"","LEER";0,"Leer"},2,0)</f>
        <v>LEER</v>
      </c>
      <c r="AA1176" s="8" t="str">
        <f t="shared" si="159"/>
        <v>Stationen</v>
      </c>
    </row>
    <row r="1177" spans="2:27" ht="15" customHeight="1" x14ac:dyDescent="0.25">
      <c r="B1177" s="76" t="str">
        <f t="shared" si="161"/>
        <v>!!!</v>
      </c>
      <c r="C1177" s="310" t="str">
        <f>IF(LEN($E1177)&gt;0,VLOOKUP(TEXT($E1177,0),'Angaben Stationen'!$E$14:$V$215,17,0),"")</f>
        <v/>
      </c>
      <c r="D1177" s="254" t="str">
        <f>IF(LEN($E1177)&gt;0,VLOOKUP(TEXT($E1177,0),'Angaben Stationen'!$E$14:$V$215,18,0),"")</f>
        <v/>
      </c>
      <c r="E1177" s="344"/>
      <c r="F1177" s="256"/>
      <c r="G1177" s="256"/>
      <c r="H1177" s="307"/>
      <c r="I1177" s="183"/>
      <c r="R1177" s="8">
        <f t="shared" si="154"/>
        <v>0</v>
      </c>
      <c r="S1177" s="8">
        <f>VLOOKUP($D1177,{"29 - Psychiatrie (Erwachsene)",1;"30 - Kinder- und Jugendpsychiatrie",1;"297 - stationsäquivalente Behandlung in der Erwachsenenpsychiatrie (29)",1;"307 - stationsäquivalente Behandlung in der Kinder- und Jugendpsychiatrie (30)",1;"31 - Psychosomatik",1;"",0;0,0},2,0)</f>
        <v>0</v>
      </c>
      <c r="T1177" s="8">
        <f t="shared" si="160"/>
        <v>0</v>
      </c>
      <c r="U1177" s="8">
        <f t="shared" si="162"/>
        <v>0</v>
      </c>
      <c r="V1177" s="8">
        <f t="shared" si="155"/>
        <v>0</v>
      </c>
      <c r="W1177" s="8">
        <f t="shared" si="156"/>
        <v>0</v>
      </c>
      <c r="X1177" s="8">
        <f t="shared" si="157"/>
        <v>0</v>
      </c>
      <c r="Y1177" s="8" t="str">
        <f t="shared" si="158"/>
        <v/>
      </c>
      <c r="Z1177" s="8" t="str">
        <f>VLOOKUP($D1177,{"29 - Psychiatrie (Erwachsene)","BGI";"297 - stationsäquivalente Behandlung in der Erwachsenenpsychiatrie (29)","BGI";"30 - Kinder- und Jugendpsychiatrie","BGII";"307 - stationsäquivalente Behandlung in der Kinder- und Jugendpsychiatrie (30)","BGII";"31 - Psychosomatik","BGI";"","LEER";0,"Leer"},2,0)</f>
        <v>LEER</v>
      </c>
      <c r="AA1177" s="8" t="str">
        <f t="shared" si="159"/>
        <v>Stationen</v>
      </c>
    </row>
    <row r="1178" spans="2:27" ht="15" customHeight="1" x14ac:dyDescent="0.25">
      <c r="B1178" s="76" t="str">
        <f t="shared" si="161"/>
        <v>!!!</v>
      </c>
      <c r="C1178" s="310" t="str">
        <f>IF(LEN($E1178)&gt;0,VLOOKUP(TEXT($E1178,0),'Angaben Stationen'!$E$14:$V$215,17,0),"")</f>
        <v/>
      </c>
      <c r="D1178" s="254" t="str">
        <f>IF(LEN($E1178)&gt;0,VLOOKUP(TEXT($E1178,0),'Angaben Stationen'!$E$14:$V$215,18,0),"")</f>
        <v/>
      </c>
      <c r="E1178" s="344"/>
      <c r="F1178" s="256"/>
      <c r="G1178" s="256"/>
      <c r="H1178" s="307"/>
      <c r="I1178" s="183"/>
      <c r="R1178" s="8">
        <f t="shared" si="154"/>
        <v>0</v>
      </c>
      <c r="S1178" s="8">
        <f>VLOOKUP($D1178,{"29 - Psychiatrie (Erwachsene)",1;"30 - Kinder- und Jugendpsychiatrie",1;"297 - stationsäquivalente Behandlung in der Erwachsenenpsychiatrie (29)",1;"307 - stationsäquivalente Behandlung in der Kinder- und Jugendpsychiatrie (30)",1;"31 - Psychosomatik",1;"",0;0,0},2,0)</f>
        <v>0</v>
      </c>
      <c r="T1178" s="8">
        <f t="shared" si="160"/>
        <v>0</v>
      </c>
      <c r="U1178" s="8">
        <f t="shared" si="162"/>
        <v>0</v>
      </c>
      <c r="V1178" s="8">
        <f t="shared" si="155"/>
        <v>0</v>
      </c>
      <c r="W1178" s="8">
        <f t="shared" si="156"/>
        <v>0</v>
      </c>
      <c r="X1178" s="8">
        <f t="shared" si="157"/>
        <v>0</v>
      </c>
      <c r="Y1178" s="8" t="str">
        <f t="shared" si="158"/>
        <v/>
      </c>
      <c r="Z1178" s="8" t="str">
        <f>VLOOKUP($D1178,{"29 - Psychiatrie (Erwachsene)","BGI";"297 - stationsäquivalente Behandlung in der Erwachsenenpsychiatrie (29)","BGI";"30 - Kinder- und Jugendpsychiatrie","BGII";"307 - stationsäquivalente Behandlung in der Kinder- und Jugendpsychiatrie (30)","BGII";"31 - Psychosomatik","BGI";"","LEER";0,"Leer"},2,0)</f>
        <v>LEER</v>
      </c>
      <c r="AA1178" s="8" t="str">
        <f t="shared" si="159"/>
        <v>Stationen</v>
      </c>
    </row>
    <row r="1179" spans="2:27" ht="15" customHeight="1" x14ac:dyDescent="0.25">
      <c r="B1179" s="76" t="str">
        <f t="shared" si="161"/>
        <v>!!!</v>
      </c>
      <c r="C1179" s="310" t="str">
        <f>IF(LEN($E1179)&gt;0,VLOOKUP(TEXT($E1179,0),'Angaben Stationen'!$E$14:$V$215,17,0),"")</f>
        <v/>
      </c>
      <c r="D1179" s="254" t="str">
        <f>IF(LEN($E1179)&gt;0,VLOOKUP(TEXT($E1179,0),'Angaben Stationen'!$E$14:$V$215,18,0),"")</f>
        <v/>
      </c>
      <c r="E1179" s="344"/>
      <c r="F1179" s="256"/>
      <c r="G1179" s="256"/>
      <c r="H1179" s="307"/>
      <c r="I1179" s="183"/>
      <c r="R1179" s="8">
        <f t="shared" si="154"/>
        <v>0</v>
      </c>
      <c r="S1179" s="8">
        <f>VLOOKUP($D1179,{"29 - Psychiatrie (Erwachsene)",1;"30 - Kinder- und Jugendpsychiatrie",1;"297 - stationsäquivalente Behandlung in der Erwachsenenpsychiatrie (29)",1;"307 - stationsäquivalente Behandlung in der Kinder- und Jugendpsychiatrie (30)",1;"31 - Psychosomatik",1;"",0;0,0},2,0)</f>
        <v>0</v>
      </c>
      <c r="T1179" s="8">
        <f t="shared" si="160"/>
        <v>0</v>
      </c>
      <c r="U1179" s="8">
        <f t="shared" si="162"/>
        <v>0</v>
      </c>
      <c r="V1179" s="8">
        <f t="shared" si="155"/>
        <v>0</v>
      </c>
      <c r="W1179" s="8">
        <f t="shared" si="156"/>
        <v>0</v>
      </c>
      <c r="X1179" s="8">
        <f t="shared" si="157"/>
        <v>0</v>
      </c>
      <c r="Y1179" s="8" t="str">
        <f t="shared" si="158"/>
        <v/>
      </c>
      <c r="Z1179" s="8" t="str">
        <f>VLOOKUP($D1179,{"29 - Psychiatrie (Erwachsene)","BGI";"297 - stationsäquivalente Behandlung in der Erwachsenenpsychiatrie (29)","BGI";"30 - Kinder- und Jugendpsychiatrie","BGII";"307 - stationsäquivalente Behandlung in der Kinder- und Jugendpsychiatrie (30)","BGII";"31 - Psychosomatik","BGI";"","LEER";0,"Leer"},2,0)</f>
        <v>LEER</v>
      </c>
      <c r="AA1179" s="8" t="str">
        <f t="shared" si="159"/>
        <v>Stationen</v>
      </c>
    </row>
    <row r="1180" spans="2:27" ht="15" customHeight="1" x14ac:dyDescent="0.25">
      <c r="B1180" s="76" t="str">
        <f t="shared" si="161"/>
        <v>!!!</v>
      </c>
      <c r="C1180" s="310" t="str">
        <f>IF(LEN($E1180)&gt;0,VLOOKUP(TEXT($E1180,0),'Angaben Stationen'!$E$14:$V$215,17,0),"")</f>
        <v/>
      </c>
      <c r="D1180" s="254" t="str">
        <f>IF(LEN($E1180)&gt;0,VLOOKUP(TEXT($E1180,0),'Angaben Stationen'!$E$14:$V$215,18,0),"")</f>
        <v/>
      </c>
      <c r="E1180" s="344"/>
      <c r="F1180" s="256"/>
      <c r="G1180" s="256"/>
      <c r="H1180" s="307"/>
      <c r="I1180" s="183"/>
      <c r="R1180" s="8">
        <f t="shared" si="154"/>
        <v>0</v>
      </c>
      <c r="S1180" s="8">
        <f>VLOOKUP($D1180,{"29 - Psychiatrie (Erwachsene)",1;"30 - Kinder- und Jugendpsychiatrie",1;"297 - stationsäquivalente Behandlung in der Erwachsenenpsychiatrie (29)",1;"307 - stationsäquivalente Behandlung in der Kinder- und Jugendpsychiatrie (30)",1;"31 - Psychosomatik",1;"",0;0,0},2,0)</f>
        <v>0</v>
      </c>
      <c r="T1180" s="8">
        <f t="shared" si="160"/>
        <v>0</v>
      </c>
      <c r="U1180" s="8">
        <f t="shared" si="162"/>
        <v>0</v>
      </c>
      <c r="V1180" s="8">
        <f t="shared" si="155"/>
        <v>0</v>
      </c>
      <c r="W1180" s="8">
        <f t="shared" si="156"/>
        <v>0</v>
      </c>
      <c r="X1180" s="8">
        <f t="shared" si="157"/>
        <v>0</v>
      </c>
      <c r="Y1180" s="8" t="str">
        <f t="shared" si="158"/>
        <v/>
      </c>
      <c r="Z1180" s="8" t="str">
        <f>VLOOKUP($D1180,{"29 - Psychiatrie (Erwachsene)","BGI";"297 - stationsäquivalente Behandlung in der Erwachsenenpsychiatrie (29)","BGI";"30 - Kinder- und Jugendpsychiatrie","BGII";"307 - stationsäquivalente Behandlung in der Kinder- und Jugendpsychiatrie (30)","BGII";"31 - Psychosomatik","BGI";"","LEER";0,"Leer"},2,0)</f>
        <v>LEER</v>
      </c>
      <c r="AA1180" s="8" t="str">
        <f t="shared" si="159"/>
        <v>Stationen</v>
      </c>
    </row>
    <row r="1181" spans="2:27" ht="15" customHeight="1" x14ac:dyDescent="0.25">
      <c r="B1181" s="76" t="str">
        <f t="shared" si="161"/>
        <v>!!!</v>
      </c>
      <c r="C1181" s="310" t="str">
        <f>IF(LEN($E1181)&gt;0,VLOOKUP(TEXT($E1181,0),'Angaben Stationen'!$E$14:$V$215,17,0),"")</f>
        <v/>
      </c>
      <c r="D1181" s="254" t="str">
        <f>IF(LEN($E1181)&gt;0,VLOOKUP(TEXT($E1181,0),'Angaben Stationen'!$E$14:$V$215,18,0),"")</f>
        <v/>
      </c>
      <c r="E1181" s="344"/>
      <c r="F1181" s="256"/>
      <c r="G1181" s="256"/>
      <c r="H1181" s="307"/>
      <c r="I1181" s="183"/>
      <c r="R1181" s="8">
        <f t="shared" si="154"/>
        <v>0</v>
      </c>
      <c r="S1181" s="8">
        <f>VLOOKUP($D1181,{"29 - Psychiatrie (Erwachsene)",1;"30 - Kinder- und Jugendpsychiatrie",1;"297 - stationsäquivalente Behandlung in der Erwachsenenpsychiatrie (29)",1;"307 - stationsäquivalente Behandlung in der Kinder- und Jugendpsychiatrie (30)",1;"31 - Psychosomatik",1;"",0;0,0},2,0)</f>
        <v>0</v>
      </c>
      <c r="T1181" s="8">
        <f t="shared" si="160"/>
        <v>0</v>
      </c>
      <c r="U1181" s="8">
        <f t="shared" si="162"/>
        <v>0</v>
      </c>
      <c r="V1181" s="8">
        <f t="shared" si="155"/>
        <v>0</v>
      </c>
      <c r="W1181" s="8">
        <f t="shared" si="156"/>
        <v>0</v>
      </c>
      <c r="X1181" s="8">
        <f t="shared" si="157"/>
        <v>0</v>
      </c>
      <c r="Y1181" s="8" t="str">
        <f t="shared" si="158"/>
        <v/>
      </c>
      <c r="Z1181" s="8" t="str">
        <f>VLOOKUP($D1181,{"29 - Psychiatrie (Erwachsene)","BGI";"297 - stationsäquivalente Behandlung in der Erwachsenenpsychiatrie (29)","BGI";"30 - Kinder- und Jugendpsychiatrie","BGII";"307 - stationsäquivalente Behandlung in der Kinder- und Jugendpsychiatrie (30)","BGII";"31 - Psychosomatik","BGI";"","LEER";0,"Leer"},2,0)</f>
        <v>LEER</v>
      </c>
      <c r="AA1181" s="8" t="str">
        <f t="shared" si="159"/>
        <v>Stationen</v>
      </c>
    </row>
    <row r="1182" spans="2:27" ht="15" customHeight="1" x14ac:dyDescent="0.25">
      <c r="B1182" s="76" t="str">
        <f t="shared" si="161"/>
        <v>!!!</v>
      </c>
      <c r="C1182" s="310" t="str">
        <f>IF(LEN($E1182)&gt;0,VLOOKUP(TEXT($E1182,0),'Angaben Stationen'!$E$14:$V$215,17,0),"")</f>
        <v/>
      </c>
      <c r="D1182" s="254" t="str">
        <f>IF(LEN($E1182)&gt;0,VLOOKUP(TEXT($E1182,0),'Angaben Stationen'!$E$14:$V$215,18,0),"")</f>
        <v/>
      </c>
      <c r="E1182" s="344"/>
      <c r="F1182" s="256"/>
      <c r="G1182" s="256"/>
      <c r="H1182" s="307"/>
      <c r="I1182" s="183"/>
      <c r="R1182" s="8">
        <f t="shared" si="154"/>
        <v>0</v>
      </c>
      <c r="S1182" s="8">
        <f>VLOOKUP($D1182,{"29 - Psychiatrie (Erwachsene)",1;"30 - Kinder- und Jugendpsychiatrie",1;"297 - stationsäquivalente Behandlung in der Erwachsenenpsychiatrie (29)",1;"307 - stationsäquivalente Behandlung in der Kinder- und Jugendpsychiatrie (30)",1;"31 - Psychosomatik",1;"",0;0,0},2,0)</f>
        <v>0</v>
      </c>
      <c r="T1182" s="8">
        <f t="shared" si="160"/>
        <v>0</v>
      </c>
      <c r="U1182" s="8">
        <f t="shared" si="162"/>
        <v>0</v>
      </c>
      <c r="V1182" s="8">
        <f t="shared" si="155"/>
        <v>0</v>
      </c>
      <c r="W1182" s="8">
        <f t="shared" si="156"/>
        <v>0</v>
      </c>
      <c r="X1182" s="8">
        <f t="shared" si="157"/>
        <v>0</v>
      </c>
      <c r="Y1182" s="8" t="str">
        <f t="shared" si="158"/>
        <v/>
      </c>
      <c r="Z1182" s="8" t="str">
        <f>VLOOKUP($D1182,{"29 - Psychiatrie (Erwachsene)","BGI";"297 - stationsäquivalente Behandlung in der Erwachsenenpsychiatrie (29)","BGI";"30 - Kinder- und Jugendpsychiatrie","BGII";"307 - stationsäquivalente Behandlung in der Kinder- und Jugendpsychiatrie (30)","BGII";"31 - Psychosomatik","BGI";"","LEER";0,"Leer"},2,0)</f>
        <v>LEER</v>
      </c>
      <c r="AA1182" s="8" t="str">
        <f t="shared" si="159"/>
        <v>Stationen</v>
      </c>
    </row>
    <row r="1183" spans="2:27" ht="15" customHeight="1" x14ac:dyDescent="0.25">
      <c r="B1183" s="76" t="str">
        <f t="shared" si="161"/>
        <v>!!!</v>
      </c>
      <c r="C1183" s="310" t="str">
        <f>IF(LEN($E1183)&gt;0,VLOOKUP(TEXT($E1183,0),'Angaben Stationen'!$E$14:$V$215,17,0),"")</f>
        <v/>
      </c>
      <c r="D1183" s="254" t="str">
        <f>IF(LEN($E1183)&gt;0,VLOOKUP(TEXT($E1183,0),'Angaben Stationen'!$E$14:$V$215,18,0),"")</f>
        <v/>
      </c>
      <c r="E1183" s="344"/>
      <c r="F1183" s="256"/>
      <c r="G1183" s="256"/>
      <c r="H1183" s="307"/>
      <c r="I1183" s="183"/>
      <c r="R1183" s="8">
        <f t="shared" si="154"/>
        <v>0</v>
      </c>
      <c r="S1183" s="8">
        <f>VLOOKUP($D1183,{"29 - Psychiatrie (Erwachsene)",1;"30 - Kinder- und Jugendpsychiatrie",1;"297 - stationsäquivalente Behandlung in der Erwachsenenpsychiatrie (29)",1;"307 - stationsäquivalente Behandlung in der Kinder- und Jugendpsychiatrie (30)",1;"31 - Psychosomatik",1;"",0;0,0},2,0)</f>
        <v>0</v>
      </c>
      <c r="T1183" s="8">
        <f t="shared" si="160"/>
        <v>0</v>
      </c>
      <c r="U1183" s="8">
        <f t="shared" si="162"/>
        <v>0</v>
      </c>
      <c r="V1183" s="8">
        <f t="shared" si="155"/>
        <v>0</v>
      </c>
      <c r="W1183" s="8">
        <f t="shared" si="156"/>
        <v>0</v>
      </c>
      <c r="X1183" s="8">
        <f t="shared" si="157"/>
        <v>0</v>
      </c>
      <c r="Y1183" s="8" t="str">
        <f t="shared" si="158"/>
        <v/>
      </c>
      <c r="Z1183" s="8" t="str">
        <f>VLOOKUP($D1183,{"29 - Psychiatrie (Erwachsene)","BGI";"297 - stationsäquivalente Behandlung in der Erwachsenenpsychiatrie (29)","BGI";"30 - Kinder- und Jugendpsychiatrie","BGII";"307 - stationsäquivalente Behandlung in der Kinder- und Jugendpsychiatrie (30)","BGII";"31 - Psychosomatik","BGI";"","LEER";0,"Leer"},2,0)</f>
        <v>LEER</v>
      </c>
      <c r="AA1183" s="8" t="str">
        <f t="shared" si="159"/>
        <v>Stationen</v>
      </c>
    </row>
    <row r="1184" spans="2:27" ht="15" customHeight="1" x14ac:dyDescent="0.25">
      <c r="B1184" s="76" t="str">
        <f t="shared" si="161"/>
        <v>!!!</v>
      </c>
      <c r="C1184" s="310" t="str">
        <f>IF(LEN($E1184)&gt;0,VLOOKUP(TEXT($E1184,0),'Angaben Stationen'!$E$14:$V$215,17,0),"")</f>
        <v/>
      </c>
      <c r="D1184" s="254" t="str">
        <f>IF(LEN($E1184)&gt;0,VLOOKUP(TEXT($E1184,0),'Angaben Stationen'!$E$14:$V$215,18,0),"")</f>
        <v/>
      </c>
      <c r="E1184" s="344"/>
      <c r="F1184" s="256"/>
      <c r="G1184" s="256"/>
      <c r="H1184" s="307"/>
      <c r="I1184" s="183"/>
      <c r="R1184" s="8">
        <f t="shared" si="154"/>
        <v>0</v>
      </c>
      <c r="S1184" s="8">
        <f>VLOOKUP($D1184,{"29 - Psychiatrie (Erwachsene)",1;"30 - Kinder- und Jugendpsychiatrie",1;"297 - stationsäquivalente Behandlung in der Erwachsenenpsychiatrie (29)",1;"307 - stationsäquivalente Behandlung in der Kinder- und Jugendpsychiatrie (30)",1;"31 - Psychosomatik",1;"",0;0,0},2,0)</f>
        <v>0</v>
      </c>
      <c r="T1184" s="8">
        <f t="shared" si="160"/>
        <v>0</v>
      </c>
      <c r="U1184" s="8">
        <f t="shared" si="162"/>
        <v>0</v>
      </c>
      <c r="V1184" s="8">
        <f t="shared" si="155"/>
        <v>0</v>
      </c>
      <c r="W1184" s="8">
        <f t="shared" si="156"/>
        <v>0</v>
      </c>
      <c r="X1184" s="8">
        <f t="shared" si="157"/>
        <v>0</v>
      </c>
      <c r="Y1184" s="8" t="str">
        <f t="shared" si="158"/>
        <v/>
      </c>
      <c r="Z1184" s="8" t="str">
        <f>VLOOKUP($D1184,{"29 - Psychiatrie (Erwachsene)","BGI";"297 - stationsäquivalente Behandlung in der Erwachsenenpsychiatrie (29)","BGI";"30 - Kinder- und Jugendpsychiatrie","BGII";"307 - stationsäquivalente Behandlung in der Kinder- und Jugendpsychiatrie (30)","BGII";"31 - Psychosomatik","BGI";"","LEER";0,"Leer"},2,0)</f>
        <v>LEER</v>
      </c>
      <c r="AA1184" s="8" t="str">
        <f t="shared" si="159"/>
        <v>Stationen</v>
      </c>
    </row>
    <row r="1185" spans="2:27" ht="15" customHeight="1" x14ac:dyDescent="0.25">
      <c r="B1185" s="76" t="str">
        <f t="shared" si="161"/>
        <v>!!!</v>
      </c>
      <c r="C1185" s="310" t="str">
        <f>IF(LEN($E1185)&gt;0,VLOOKUP(TEXT($E1185,0),'Angaben Stationen'!$E$14:$V$215,17,0),"")</f>
        <v/>
      </c>
      <c r="D1185" s="254" t="str">
        <f>IF(LEN($E1185)&gt;0,VLOOKUP(TEXT($E1185,0),'Angaben Stationen'!$E$14:$V$215,18,0),"")</f>
        <v/>
      </c>
      <c r="E1185" s="344"/>
      <c r="F1185" s="256"/>
      <c r="G1185" s="256"/>
      <c r="H1185" s="307"/>
      <c r="I1185" s="183"/>
      <c r="R1185" s="8">
        <f t="shared" si="154"/>
        <v>0</v>
      </c>
      <c r="S1185" s="8">
        <f>VLOOKUP($D1185,{"29 - Psychiatrie (Erwachsene)",1;"30 - Kinder- und Jugendpsychiatrie",1;"297 - stationsäquivalente Behandlung in der Erwachsenenpsychiatrie (29)",1;"307 - stationsäquivalente Behandlung in der Kinder- und Jugendpsychiatrie (30)",1;"31 - Psychosomatik",1;"",0;0,0},2,0)</f>
        <v>0</v>
      </c>
      <c r="T1185" s="8">
        <f t="shared" si="160"/>
        <v>0</v>
      </c>
      <c r="U1185" s="8">
        <f t="shared" si="162"/>
        <v>0</v>
      </c>
      <c r="V1185" s="8">
        <f t="shared" si="155"/>
        <v>0</v>
      </c>
      <c r="W1185" s="8">
        <f t="shared" si="156"/>
        <v>0</v>
      </c>
      <c r="X1185" s="8">
        <f t="shared" si="157"/>
        <v>0</v>
      </c>
      <c r="Y1185" s="8" t="str">
        <f t="shared" si="158"/>
        <v/>
      </c>
      <c r="Z1185" s="8" t="str">
        <f>VLOOKUP($D1185,{"29 - Psychiatrie (Erwachsene)","BGI";"297 - stationsäquivalente Behandlung in der Erwachsenenpsychiatrie (29)","BGI";"30 - Kinder- und Jugendpsychiatrie","BGII";"307 - stationsäquivalente Behandlung in der Kinder- und Jugendpsychiatrie (30)","BGII";"31 - Psychosomatik","BGI";"","LEER";0,"Leer"},2,0)</f>
        <v>LEER</v>
      </c>
      <c r="AA1185" s="8" t="str">
        <f t="shared" si="159"/>
        <v>Stationen</v>
      </c>
    </row>
    <row r="1186" spans="2:27" ht="15" customHeight="1" x14ac:dyDescent="0.25">
      <c r="B1186" s="76" t="str">
        <f t="shared" si="161"/>
        <v>!!!</v>
      </c>
      <c r="C1186" s="310" t="str">
        <f>IF(LEN($E1186)&gt;0,VLOOKUP(TEXT($E1186,0),'Angaben Stationen'!$E$14:$V$215,17,0),"")</f>
        <v/>
      </c>
      <c r="D1186" s="254" t="str">
        <f>IF(LEN($E1186)&gt;0,VLOOKUP(TEXT($E1186,0),'Angaben Stationen'!$E$14:$V$215,18,0),"")</f>
        <v/>
      </c>
      <c r="E1186" s="344"/>
      <c r="F1186" s="256"/>
      <c r="G1186" s="256"/>
      <c r="H1186" s="307"/>
      <c r="I1186" s="183"/>
      <c r="R1186" s="8">
        <f t="shared" ref="R1186:R1249" si="163">IF(LEN(B1186)&gt;0,0,1)</f>
        <v>0</v>
      </c>
      <c r="S1186" s="8">
        <f>VLOOKUP($D1186,{"29 - Psychiatrie (Erwachsene)",1;"30 - Kinder- und Jugendpsychiatrie",1;"297 - stationsäquivalente Behandlung in der Erwachsenenpsychiatrie (29)",1;"307 - stationsäquivalente Behandlung in der Kinder- und Jugendpsychiatrie (30)",1;"31 - Psychosomatik",1;"",0;0,0},2,0)</f>
        <v>0</v>
      </c>
      <c r="T1186" s="8">
        <f t="shared" si="160"/>
        <v>0</v>
      </c>
      <c r="U1186" s="8">
        <f t="shared" si="162"/>
        <v>0</v>
      </c>
      <c r="V1186" s="8">
        <f t="shared" ref="V1186:V1249" si="164">IF(VALUE($F1186)&gt;0,1,0)</f>
        <v>0</v>
      </c>
      <c r="W1186" s="8">
        <f t="shared" ref="W1186:W1249" si="165">IF(LEN($G1186)&gt;0,1,0)</f>
        <v>0</v>
      </c>
      <c r="X1186" s="8">
        <f t="shared" ref="X1186:X1249" si="166">IF(LEN($H1186)&gt;0,1,0)</f>
        <v>0</v>
      </c>
      <c r="Y1186" s="8" t="str">
        <f t="shared" ref="Y1186:Y1249" si="167">IF($D1186&lt;&gt;"","MonatII","")</f>
        <v/>
      </c>
      <c r="Z1186" s="8" t="str">
        <f>VLOOKUP($D1186,{"29 - Psychiatrie (Erwachsene)","BGI";"297 - stationsäquivalente Behandlung in der Erwachsenenpsychiatrie (29)","BGI";"30 - Kinder- und Jugendpsychiatrie","BGII";"307 - stationsäquivalente Behandlung in der Kinder- und Jugendpsychiatrie (30)","BGII";"31 - Psychosomatik","BGI";"","LEER";0,"Leer"},2,0)</f>
        <v>LEER</v>
      </c>
      <c r="AA1186" s="8" t="str">
        <f t="shared" ref="AA1186:AA1249" si="168">"Stationen"</f>
        <v>Stationen</v>
      </c>
    </row>
    <row r="1187" spans="2:27" ht="15" customHeight="1" x14ac:dyDescent="0.25">
      <c r="B1187" s="76" t="str">
        <f t="shared" si="161"/>
        <v>!!!</v>
      </c>
      <c r="C1187" s="310" t="str">
        <f>IF(LEN($E1187)&gt;0,VLOOKUP(TEXT($E1187,0),'Angaben Stationen'!$E$14:$V$215,17,0),"")</f>
        <v/>
      </c>
      <c r="D1187" s="254" t="str">
        <f>IF(LEN($E1187)&gt;0,VLOOKUP(TEXT($E1187,0),'Angaben Stationen'!$E$14:$V$215,18,0),"")</f>
        <v/>
      </c>
      <c r="E1187" s="344"/>
      <c r="F1187" s="256"/>
      <c r="G1187" s="256"/>
      <c r="H1187" s="307"/>
      <c r="I1187" s="183"/>
      <c r="R1187" s="8">
        <f t="shared" si="163"/>
        <v>0</v>
      </c>
      <c r="S1187" s="8">
        <f>VLOOKUP($D1187,{"29 - Psychiatrie (Erwachsene)",1;"30 - Kinder- und Jugendpsychiatrie",1;"297 - stationsäquivalente Behandlung in der Erwachsenenpsychiatrie (29)",1;"307 - stationsäquivalente Behandlung in der Kinder- und Jugendpsychiatrie (30)",1;"31 - Psychosomatik",1;"",0;0,0},2,0)</f>
        <v>0</v>
      </c>
      <c r="T1187" s="8">
        <f t="shared" si="160"/>
        <v>0</v>
      </c>
      <c r="U1187" s="8">
        <f t="shared" si="162"/>
        <v>0</v>
      </c>
      <c r="V1187" s="8">
        <f t="shared" si="164"/>
        <v>0</v>
      </c>
      <c r="W1187" s="8">
        <f t="shared" si="165"/>
        <v>0</v>
      </c>
      <c r="X1187" s="8">
        <f t="shared" si="166"/>
        <v>0</v>
      </c>
      <c r="Y1187" s="8" t="str">
        <f t="shared" si="167"/>
        <v/>
      </c>
      <c r="Z1187" s="8" t="str">
        <f>VLOOKUP($D1187,{"29 - Psychiatrie (Erwachsene)","BGI";"297 - stationsäquivalente Behandlung in der Erwachsenenpsychiatrie (29)","BGI";"30 - Kinder- und Jugendpsychiatrie","BGII";"307 - stationsäquivalente Behandlung in der Kinder- und Jugendpsychiatrie (30)","BGII";"31 - Psychosomatik","BGI";"","LEER";0,"Leer"},2,0)</f>
        <v>LEER</v>
      </c>
      <c r="AA1187" s="8" t="str">
        <f t="shared" si="168"/>
        <v>Stationen</v>
      </c>
    </row>
    <row r="1188" spans="2:27" ht="15" customHeight="1" x14ac:dyDescent="0.25">
      <c r="B1188" s="76" t="str">
        <f t="shared" si="161"/>
        <v>!!!</v>
      </c>
      <c r="C1188" s="310" t="str">
        <f>IF(LEN($E1188)&gt;0,VLOOKUP(TEXT($E1188,0),'Angaben Stationen'!$E$14:$V$215,17,0),"")</f>
        <v/>
      </c>
      <c r="D1188" s="254" t="str">
        <f>IF(LEN($E1188)&gt;0,VLOOKUP(TEXT($E1188,0),'Angaben Stationen'!$E$14:$V$215,18,0),"")</f>
        <v/>
      </c>
      <c r="E1188" s="344"/>
      <c r="F1188" s="256"/>
      <c r="G1188" s="256"/>
      <c r="H1188" s="307"/>
      <c r="I1188" s="183"/>
      <c r="R1188" s="8">
        <f t="shared" si="163"/>
        <v>0</v>
      </c>
      <c r="S1188" s="8">
        <f>VLOOKUP($D1188,{"29 - Psychiatrie (Erwachsene)",1;"30 - Kinder- und Jugendpsychiatrie",1;"297 - stationsäquivalente Behandlung in der Erwachsenenpsychiatrie (29)",1;"307 - stationsäquivalente Behandlung in der Kinder- und Jugendpsychiatrie (30)",1;"31 - Psychosomatik",1;"",0;0,0},2,0)</f>
        <v>0</v>
      </c>
      <c r="T1188" s="8">
        <f t="shared" si="160"/>
        <v>0</v>
      </c>
      <c r="U1188" s="8">
        <f t="shared" si="162"/>
        <v>0</v>
      </c>
      <c r="V1188" s="8">
        <f t="shared" si="164"/>
        <v>0</v>
      </c>
      <c r="W1188" s="8">
        <f t="shared" si="165"/>
        <v>0</v>
      </c>
      <c r="X1188" s="8">
        <f t="shared" si="166"/>
        <v>0</v>
      </c>
      <c r="Y1188" s="8" t="str">
        <f t="shared" si="167"/>
        <v/>
      </c>
      <c r="Z1188" s="8" t="str">
        <f>VLOOKUP($D1188,{"29 - Psychiatrie (Erwachsene)","BGI";"297 - stationsäquivalente Behandlung in der Erwachsenenpsychiatrie (29)","BGI";"30 - Kinder- und Jugendpsychiatrie","BGII";"307 - stationsäquivalente Behandlung in der Kinder- und Jugendpsychiatrie (30)","BGII";"31 - Psychosomatik","BGI";"","LEER";0,"Leer"},2,0)</f>
        <v>LEER</v>
      </c>
      <c r="AA1188" s="8" t="str">
        <f t="shared" si="168"/>
        <v>Stationen</v>
      </c>
    </row>
    <row r="1189" spans="2:27" ht="15" customHeight="1" x14ac:dyDescent="0.25">
      <c r="B1189" s="76" t="str">
        <f t="shared" si="161"/>
        <v>!!!</v>
      </c>
      <c r="C1189" s="310" t="str">
        <f>IF(LEN($E1189)&gt;0,VLOOKUP(TEXT($E1189,0),'Angaben Stationen'!$E$14:$V$215,17,0),"")</f>
        <v/>
      </c>
      <c r="D1189" s="254" t="str">
        <f>IF(LEN($E1189)&gt;0,VLOOKUP(TEXT($E1189,0),'Angaben Stationen'!$E$14:$V$215,18,0),"")</f>
        <v/>
      </c>
      <c r="E1189" s="344"/>
      <c r="F1189" s="256"/>
      <c r="G1189" s="256"/>
      <c r="H1189" s="307"/>
      <c r="I1189" s="183"/>
      <c r="R1189" s="8">
        <f t="shared" si="163"/>
        <v>0</v>
      </c>
      <c r="S1189" s="8">
        <f>VLOOKUP($D1189,{"29 - Psychiatrie (Erwachsene)",1;"30 - Kinder- und Jugendpsychiatrie",1;"297 - stationsäquivalente Behandlung in der Erwachsenenpsychiatrie (29)",1;"307 - stationsäquivalente Behandlung in der Kinder- und Jugendpsychiatrie (30)",1;"31 - Psychosomatik",1;"",0;0,0},2,0)</f>
        <v>0</v>
      </c>
      <c r="T1189" s="8">
        <f t="shared" si="160"/>
        <v>0</v>
      </c>
      <c r="U1189" s="8">
        <f t="shared" si="162"/>
        <v>0</v>
      </c>
      <c r="V1189" s="8">
        <f t="shared" si="164"/>
        <v>0</v>
      </c>
      <c r="W1189" s="8">
        <f t="shared" si="165"/>
        <v>0</v>
      </c>
      <c r="X1189" s="8">
        <f t="shared" si="166"/>
        <v>0</v>
      </c>
      <c r="Y1189" s="8" t="str">
        <f t="shared" si="167"/>
        <v/>
      </c>
      <c r="Z1189" s="8" t="str">
        <f>VLOOKUP($D1189,{"29 - Psychiatrie (Erwachsene)","BGI";"297 - stationsäquivalente Behandlung in der Erwachsenenpsychiatrie (29)","BGI";"30 - Kinder- und Jugendpsychiatrie","BGII";"307 - stationsäquivalente Behandlung in der Kinder- und Jugendpsychiatrie (30)","BGII";"31 - Psychosomatik","BGI";"","LEER";0,"Leer"},2,0)</f>
        <v>LEER</v>
      </c>
      <c r="AA1189" s="8" t="str">
        <f t="shared" si="168"/>
        <v>Stationen</v>
      </c>
    </row>
    <row r="1190" spans="2:27" ht="15" customHeight="1" x14ac:dyDescent="0.25">
      <c r="B1190" s="76" t="str">
        <f t="shared" si="161"/>
        <v>!!!</v>
      </c>
      <c r="C1190" s="310" t="str">
        <f>IF(LEN($E1190)&gt;0,VLOOKUP(TEXT($E1190,0),'Angaben Stationen'!$E$14:$V$215,17,0),"")</f>
        <v/>
      </c>
      <c r="D1190" s="254" t="str">
        <f>IF(LEN($E1190)&gt;0,VLOOKUP(TEXT($E1190,0),'Angaben Stationen'!$E$14:$V$215,18,0),"")</f>
        <v/>
      </c>
      <c r="E1190" s="344"/>
      <c r="F1190" s="256"/>
      <c r="G1190" s="256"/>
      <c r="H1190" s="307"/>
      <c r="I1190" s="183"/>
      <c r="R1190" s="8">
        <f t="shared" si="163"/>
        <v>0</v>
      </c>
      <c r="S1190" s="8">
        <f>VLOOKUP($D1190,{"29 - Psychiatrie (Erwachsene)",1;"30 - Kinder- und Jugendpsychiatrie",1;"297 - stationsäquivalente Behandlung in der Erwachsenenpsychiatrie (29)",1;"307 - stationsäquivalente Behandlung in der Kinder- und Jugendpsychiatrie (30)",1;"31 - Psychosomatik",1;"",0;0,0},2,0)</f>
        <v>0</v>
      </c>
      <c r="T1190" s="8">
        <f t="shared" ref="T1190:T1253" si="169">IF(LEN($C1190)&gt;0,1,0)</f>
        <v>0</v>
      </c>
      <c r="U1190" s="8">
        <f t="shared" si="162"/>
        <v>0</v>
      </c>
      <c r="V1190" s="8">
        <f t="shared" si="164"/>
        <v>0</v>
      </c>
      <c r="W1190" s="8">
        <f t="shared" si="165"/>
        <v>0</v>
      </c>
      <c r="X1190" s="8">
        <f t="shared" si="166"/>
        <v>0</v>
      </c>
      <c r="Y1190" s="8" t="str">
        <f t="shared" si="167"/>
        <v/>
      </c>
      <c r="Z1190" s="8" t="str">
        <f>VLOOKUP($D1190,{"29 - Psychiatrie (Erwachsene)","BGI";"297 - stationsäquivalente Behandlung in der Erwachsenenpsychiatrie (29)","BGI";"30 - Kinder- und Jugendpsychiatrie","BGII";"307 - stationsäquivalente Behandlung in der Kinder- und Jugendpsychiatrie (30)","BGII";"31 - Psychosomatik","BGI";"","LEER";0,"Leer"},2,0)</f>
        <v>LEER</v>
      </c>
      <c r="AA1190" s="8" t="str">
        <f t="shared" si="168"/>
        <v>Stationen</v>
      </c>
    </row>
    <row r="1191" spans="2:27" ht="15" customHeight="1" x14ac:dyDescent="0.25">
      <c r="B1191" s="76" t="str">
        <f t="shared" si="161"/>
        <v>!!!</v>
      </c>
      <c r="C1191" s="310" t="str">
        <f>IF(LEN($E1191)&gt;0,VLOOKUP(TEXT($E1191,0),'Angaben Stationen'!$E$14:$V$215,17,0),"")</f>
        <v/>
      </c>
      <c r="D1191" s="254" t="str">
        <f>IF(LEN($E1191)&gt;0,VLOOKUP(TEXT($E1191,0),'Angaben Stationen'!$E$14:$V$215,18,0),"")</f>
        <v/>
      </c>
      <c r="E1191" s="344"/>
      <c r="F1191" s="256"/>
      <c r="G1191" s="256"/>
      <c r="H1191" s="307"/>
      <c r="I1191" s="183"/>
      <c r="R1191" s="8">
        <f t="shared" si="163"/>
        <v>0</v>
      </c>
      <c r="S1191" s="8">
        <f>VLOOKUP($D1191,{"29 - Psychiatrie (Erwachsene)",1;"30 - Kinder- und Jugendpsychiatrie",1;"297 - stationsäquivalente Behandlung in der Erwachsenenpsychiatrie (29)",1;"307 - stationsäquivalente Behandlung in der Kinder- und Jugendpsychiatrie (30)",1;"31 - Psychosomatik",1;"",0;0,0},2,0)</f>
        <v>0</v>
      </c>
      <c r="T1191" s="8">
        <f t="shared" si="169"/>
        <v>0</v>
      </c>
      <c r="U1191" s="8">
        <f t="shared" si="162"/>
        <v>0</v>
      </c>
      <c r="V1191" s="8">
        <f t="shared" si="164"/>
        <v>0</v>
      </c>
      <c r="W1191" s="8">
        <f t="shared" si="165"/>
        <v>0</v>
      </c>
      <c r="X1191" s="8">
        <f t="shared" si="166"/>
        <v>0</v>
      </c>
      <c r="Y1191" s="8" t="str">
        <f t="shared" si="167"/>
        <v/>
      </c>
      <c r="Z1191" s="8" t="str">
        <f>VLOOKUP($D1191,{"29 - Psychiatrie (Erwachsene)","BGI";"297 - stationsäquivalente Behandlung in der Erwachsenenpsychiatrie (29)","BGI";"30 - Kinder- und Jugendpsychiatrie","BGII";"307 - stationsäquivalente Behandlung in der Kinder- und Jugendpsychiatrie (30)","BGII";"31 - Psychosomatik","BGI";"","LEER";0,"Leer"},2,0)</f>
        <v>LEER</v>
      </c>
      <c r="AA1191" s="8" t="str">
        <f t="shared" si="168"/>
        <v>Stationen</v>
      </c>
    </row>
    <row r="1192" spans="2:27" ht="15" customHeight="1" x14ac:dyDescent="0.25">
      <c r="B1192" s="76" t="str">
        <f t="shared" si="161"/>
        <v>!!!</v>
      </c>
      <c r="C1192" s="310" t="str">
        <f>IF(LEN($E1192)&gt;0,VLOOKUP(TEXT($E1192,0),'Angaben Stationen'!$E$14:$V$215,17,0),"")</f>
        <v/>
      </c>
      <c r="D1192" s="254" t="str">
        <f>IF(LEN($E1192)&gt;0,VLOOKUP(TEXT($E1192,0),'Angaben Stationen'!$E$14:$V$215,18,0),"")</f>
        <v/>
      </c>
      <c r="E1192" s="344"/>
      <c r="F1192" s="256"/>
      <c r="G1192" s="256"/>
      <c r="H1192" s="307"/>
      <c r="I1192" s="183"/>
      <c r="R1192" s="8">
        <f t="shared" si="163"/>
        <v>0</v>
      </c>
      <c r="S1192" s="8">
        <f>VLOOKUP($D1192,{"29 - Psychiatrie (Erwachsene)",1;"30 - Kinder- und Jugendpsychiatrie",1;"297 - stationsäquivalente Behandlung in der Erwachsenenpsychiatrie (29)",1;"307 - stationsäquivalente Behandlung in der Kinder- und Jugendpsychiatrie (30)",1;"31 - Psychosomatik",1;"",0;0,0},2,0)</f>
        <v>0</v>
      </c>
      <c r="T1192" s="8">
        <f t="shared" si="169"/>
        <v>0</v>
      </c>
      <c r="U1192" s="8">
        <f t="shared" si="162"/>
        <v>0</v>
      </c>
      <c r="V1192" s="8">
        <f t="shared" si="164"/>
        <v>0</v>
      </c>
      <c r="W1192" s="8">
        <f t="shared" si="165"/>
        <v>0</v>
      </c>
      <c r="X1192" s="8">
        <f t="shared" si="166"/>
        <v>0</v>
      </c>
      <c r="Y1192" s="8" t="str">
        <f t="shared" si="167"/>
        <v/>
      </c>
      <c r="Z1192" s="8" t="str">
        <f>VLOOKUP($D1192,{"29 - Psychiatrie (Erwachsene)","BGI";"297 - stationsäquivalente Behandlung in der Erwachsenenpsychiatrie (29)","BGI";"30 - Kinder- und Jugendpsychiatrie","BGII";"307 - stationsäquivalente Behandlung in der Kinder- und Jugendpsychiatrie (30)","BGII";"31 - Psychosomatik","BGI";"","LEER";0,"Leer"},2,0)</f>
        <v>LEER</v>
      </c>
      <c r="AA1192" s="8" t="str">
        <f t="shared" si="168"/>
        <v>Stationen</v>
      </c>
    </row>
    <row r="1193" spans="2:27" ht="15" customHeight="1" x14ac:dyDescent="0.25">
      <c r="B1193" s="76" t="str">
        <f t="shared" si="161"/>
        <v>!!!</v>
      </c>
      <c r="C1193" s="310" t="str">
        <f>IF(LEN($E1193)&gt;0,VLOOKUP(TEXT($E1193,0),'Angaben Stationen'!$E$14:$V$215,17,0),"")</f>
        <v/>
      </c>
      <c r="D1193" s="254" t="str">
        <f>IF(LEN($E1193)&gt;0,VLOOKUP(TEXT($E1193,0),'Angaben Stationen'!$E$14:$V$215,18,0),"")</f>
        <v/>
      </c>
      <c r="E1193" s="344"/>
      <c r="F1193" s="256"/>
      <c r="G1193" s="256"/>
      <c r="H1193" s="307"/>
      <c r="I1193" s="183"/>
      <c r="R1193" s="8">
        <f t="shared" si="163"/>
        <v>0</v>
      </c>
      <c r="S1193" s="8">
        <f>VLOOKUP($D1193,{"29 - Psychiatrie (Erwachsene)",1;"30 - Kinder- und Jugendpsychiatrie",1;"297 - stationsäquivalente Behandlung in der Erwachsenenpsychiatrie (29)",1;"307 - stationsäquivalente Behandlung in der Kinder- und Jugendpsychiatrie (30)",1;"31 - Psychosomatik",1;"",0;0,0},2,0)</f>
        <v>0</v>
      </c>
      <c r="T1193" s="8">
        <f t="shared" si="169"/>
        <v>0</v>
      </c>
      <c r="U1193" s="8">
        <f t="shared" si="162"/>
        <v>0</v>
      </c>
      <c r="V1193" s="8">
        <f t="shared" si="164"/>
        <v>0</v>
      </c>
      <c r="W1193" s="8">
        <f t="shared" si="165"/>
        <v>0</v>
      </c>
      <c r="X1193" s="8">
        <f t="shared" si="166"/>
        <v>0</v>
      </c>
      <c r="Y1193" s="8" t="str">
        <f t="shared" si="167"/>
        <v/>
      </c>
      <c r="Z1193" s="8" t="str">
        <f>VLOOKUP($D1193,{"29 - Psychiatrie (Erwachsene)","BGI";"297 - stationsäquivalente Behandlung in der Erwachsenenpsychiatrie (29)","BGI";"30 - Kinder- und Jugendpsychiatrie","BGII";"307 - stationsäquivalente Behandlung in der Kinder- und Jugendpsychiatrie (30)","BGII";"31 - Psychosomatik","BGI";"","LEER";0,"Leer"},2,0)</f>
        <v>LEER</v>
      </c>
      <c r="AA1193" s="8" t="str">
        <f t="shared" si="168"/>
        <v>Stationen</v>
      </c>
    </row>
    <row r="1194" spans="2:27" ht="15" customHeight="1" x14ac:dyDescent="0.25">
      <c r="B1194" s="76" t="str">
        <f t="shared" si="161"/>
        <v>!!!</v>
      </c>
      <c r="C1194" s="310" t="str">
        <f>IF(LEN($E1194)&gt;0,VLOOKUP(TEXT($E1194,0),'Angaben Stationen'!$E$14:$V$215,17,0),"")</f>
        <v/>
      </c>
      <c r="D1194" s="254" t="str">
        <f>IF(LEN($E1194)&gt;0,VLOOKUP(TEXT($E1194,0),'Angaben Stationen'!$E$14:$V$215,18,0),"")</f>
        <v/>
      </c>
      <c r="E1194" s="344"/>
      <c r="F1194" s="256"/>
      <c r="G1194" s="256"/>
      <c r="H1194" s="307"/>
      <c r="I1194" s="183"/>
      <c r="R1194" s="8">
        <f t="shared" si="163"/>
        <v>0</v>
      </c>
      <c r="S1194" s="8">
        <f>VLOOKUP($D1194,{"29 - Psychiatrie (Erwachsene)",1;"30 - Kinder- und Jugendpsychiatrie",1;"297 - stationsäquivalente Behandlung in der Erwachsenenpsychiatrie (29)",1;"307 - stationsäquivalente Behandlung in der Kinder- und Jugendpsychiatrie (30)",1;"31 - Psychosomatik",1;"",0;0,0},2,0)</f>
        <v>0</v>
      </c>
      <c r="T1194" s="8">
        <f t="shared" si="169"/>
        <v>0</v>
      </c>
      <c r="U1194" s="8">
        <f t="shared" si="162"/>
        <v>0</v>
      </c>
      <c r="V1194" s="8">
        <f t="shared" si="164"/>
        <v>0</v>
      </c>
      <c r="W1194" s="8">
        <f t="shared" si="165"/>
        <v>0</v>
      </c>
      <c r="X1194" s="8">
        <f t="shared" si="166"/>
        <v>0</v>
      </c>
      <c r="Y1194" s="8" t="str">
        <f t="shared" si="167"/>
        <v/>
      </c>
      <c r="Z1194" s="8" t="str">
        <f>VLOOKUP($D1194,{"29 - Psychiatrie (Erwachsene)","BGI";"297 - stationsäquivalente Behandlung in der Erwachsenenpsychiatrie (29)","BGI";"30 - Kinder- und Jugendpsychiatrie","BGII";"307 - stationsäquivalente Behandlung in der Kinder- und Jugendpsychiatrie (30)","BGII";"31 - Psychosomatik","BGI";"","LEER";0,"Leer"},2,0)</f>
        <v>LEER</v>
      </c>
      <c r="AA1194" s="8" t="str">
        <f t="shared" si="168"/>
        <v>Stationen</v>
      </c>
    </row>
    <row r="1195" spans="2:27" ht="15" customHeight="1" x14ac:dyDescent="0.25">
      <c r="B1195" s="76" t="str">
        <f t="shared" si="161"/>
        <v>!!!</v>
      </c>
      <c r="C1195" s="310" t="str">
        <f>IF(LEN($E1195)&gt;0,VLOOKUP(TEXT($E1195,0),'Angaben Stationen'!$E$14:$V$215,17,0),"")</f>
        <v/>
      </c>
      <c r="D1195" s="254" t="str">
        <f>IF(LEN($E1195)&gt;0,VLOOKUP(TEXT($E1195,0),'Angaben Stationen'!$E$14:$V$215,18,0),"")</f>
        <v/>
      </c>
      <c r="E1195" s="344"/>
      <c r="F1195" s="256"/>
      <c r="G1195" s="256"/>
      <c r="H1195" s="307"/>
      <c r="I1195" s="183"/>
      <c r="R1195" s="8">
        <f t="shared" si="163"/>
        <v>0</v>
      </c>
      <c r="S1195" s="8">
        <f>VLOOKUP($D1195,{"29 - Psychiatrie (Erwachsene)",1;"30 - Kinder- und Jugendpsychiatrie",1;"297 - stationsäquivalente Behandlung in der Erwachsenenpsychiatrie (29)",1;"307 - stationsäquivalente Behandlung in der Kinder- und Jugendpsychiatrie (30)",1;"31 - Psychosomatik",1;"",0;0,0},2,0)</f>
        <v>0</v>
      </c>
      <c r="T1195" s="8">
        <f t="shared" si="169"/>
        <v>0</v>
      </c>
      <c r="U1195" s="8">
        <f t="shared" si="162"/>
        <v>0</v>
      </c>
      <c r="V1195" s="8">
        <f t="shared" si="164"/>
        <v>0</v>
      </c>
      <c r="W1195" s="8">
        <f t="shared" si="165"/>
        <v>0</v>
      </c>
      <c r="X1195" s="8">
        <f t="shared" si="166"/>
        <v>0</v>
      </c>
      <c r="Y1195" s="8" t="str">
        <f t="shared" si="167"/>
        <v/>
      </c>
      <c r="Z1195" s="8" t="str">
        <f>VLOOKUP($D1195,{"29 - Psychiatrie (Erwachsene)","BGI";"297 - stationsäquivalente Behandlung in der Erwachsenenpsychiatrie (29)","BGI";"30 - Kinder- und Jugendpsychiatrie","BGII";"307 - stationsäquivalente Behandlung in der Kinder- und Jugendpsychiatrie (30)","BGII";"31 - Psychosomatik","BGI";"","LEER";0,"Leer"},2,0)</f>
        <v>LEER</v>
      </c>
      <c r="AA1195" s="8" t="str">
        <f t="shared" si="168"/>
        <v>Stationen</v>
      </c>
    </row>
    <row r="1196" spans="2:27" ht="15" customHeight="1" x14ac:dyDescent="0.25">
      <c r="B1196" s="76" t="str">
        <f t="shared" si="161"/>
        <v>!!!</v>
      </c>
      <c r="C1196" s="310" t="str">
        <f>IF(LEN($E1196)&gt;0,VLOOKUP(TEXT($E1196,0),'Angaben Stationen'!$E$14:$V$215,17,0),"")</f>
        <v/>
      </c>
      <c r="D1196" s="254" t="str">
        <f>IF(LEN($E1196)&gt;0,VLOOKUP(TEXT($E1196,0),'Angaben Stationen'!$E$14:$V$215,18,0),"")</f>
        <v/>
      </c>
      <c r="E1196" s="344"/>
      <c r="F1196" s="256"/>
      <c r="G1196" s="256"/>
      <c r="H1196" s="307"/>
      <c r="I1196" s="183"/>
      <c r="R1196" s="8">
        <f t="shared" si="163"/>
        <v>0</v>
      </c>
      <c r="S1196" s="8">
        <f>VLOOKUP($D1196,{"29 - Psychiatrie (Erwachsene)",1;"30 - Kinder- und Jugendpsychiatrie",1;"297 - stationsäquivalente Behandlung in der Erwachsenenpsychiatrie (29)",1;"307 - stationsäquivalente Behandlung in der Kinder- und Jugendpsychiatrie (30)",1;"31 - Psychosomatik",1;"",0;0,0},2,0)</f>
        <v>0</v>
      </c>
      <c r="T1196" s="8">
        <f t="shared" si="169"/>
        <v>0</v>
      </c>
      <c r="U1196" s="8">
        <f t="shared" si="162"/>
        <v>0</v>
      </c>
      <c r="V1196" s="8">
        <f t="shared" si="164"/>
        <v>0</v>
      </c>
      <c r="W1196" s="8">
        <f t="shared" si="165"/>
        <v>0</v>
      </c>
      <c r="X1196" s="8">
        <f t="shared" si="166"/>
        <v>0</v>
      </c>
      <c r="Y1196" s="8" t="str">
        <f t="shared" si="167"/>
        <v/>
      </c>
      <c r="Z1196" s="8" t="str">
        <f>VLOOKUP($D1196,{"29 - Psychiatrie (Erwachsene)","BGI";"297 - stationsäquivalente Behandlung in der Erwachsenenpsychiatrie (29)","BGI";"30 - Kinder- und Jugendpsychiatrie","BGII";"307 - stationsäquivalente Behandlung in der Kinder- und Jugendpsychiatrie (30)","BGII";"31 - Psychosomatik","BGI";"","LEER";0,"Leer"},2,0)</f>
        <v>LEER</v>
      </c>
      <c r="AA1196" s="8" t="str">
        <f t="shared" si="168"/>
        <v>Stationen</v>
      </c>
    </row>
    <row r="1197" spans="2:27" ht="15" customHeight="1" x14ac:dyDescent="0.25">
      <c r="B1197" s="76" t="str">
        <f t="shared" si="161"/>
        <v>!!!</v>
      </c>
      <c r="C1197" s="310" t="str">
        <f>IF(LEN($E1197)&gt;0,VLOOKUP(TEXT($E1197,0),'Angaben Stationen'!$E$14:$V$215,17,0),"")</f>
        <v/>
      </c>
      <c r="D1197" s="254" t="str">
        <f>IF(LEN($E1197)&gt;0,VLOOKUP(TEXT($E1197,0),'Angaben Stationen'!$E$14:$V$215,18,0),"")</f>
        <v/>
      </c>
      <c r="E1197" s="344"/>
      <c r="F1197" s="256"/>
      <c r="G1197" s="256"/>
      <c r="H1197" s="307"/>
      <c r="I1197" s="183"/>
      <c r="R1197" s="8">
        <f t="shared" si="163"/>
        <v>0</v>
      </c>
      <c r="S1197" s="8">
        <f>VLOOKUP($D1197,{"29 - Psychiatrie (Erwachsene)",1;"30 - Kinder- und Jugendpsychiatrie",1;"297 - stationsäquivalente Behandlung in der Erwachsenenpsychiatrie (29)",1;"307 - stationsäquivalente Behandlung in der Kinder- und Jugendpsychiatrie (30)",1;"31 - Psychosomatik",1;"",0;0,0},2,0)</f>
        <v>0</v>
      </c>
      <c r="T1197" s="8">
        <f t="shared" si="169"/>
        <v>0</v>
      </c>
      <c r="U1197" s="8">
        <f t="shared" si="162"/>
        <v>0</v>
      </c>
      <c r="V1197" s="8">
        <f t="shared" si="164"/>
        <v>0</v>
      </c>
      <c r="W1197" s="8">
        <f t="shared" si="165"/>
        <v>0</v>
      </c>
      <c r="X1197" s="8">
        <f t="shared" si="166"/>
        <v>0</v>
      </c>
      <c r="Y1197" s="8" t="str">
        <f t="shared" si="167"/>
        <v/>
      </c>
      <c r="Z1197" s="8" t="str">
        <f>VLOOKUP($D1197,{"29 - Psychiatrie (Erwachsene)","BGI";"297 - stationsäquivalente Behandlung in der Erwachsenenpsychiatrie (29)","BGI";"30 - Kinder- und Jugendpsychiatrie","BGII";"307 - stationsäquivalente Behandlung in der Kinder- und Jugendpsychiatrie (30)","BGII";"31 - Psychosomatik","BGI";"","LEER";0,"Leer"},2,0)</f>
        <v>LEER</v>
      </c>
      <c r="AA1197" s="8" t="str">
        <f t="shared" si="168"/>
        <v>Stationen</v>
      </c>
    </row>
    <row r="1198" spans="2:27" ht="15" customHeight="1" x14ac:dyDescent="0.25">
      <c r="B1198" s="76" t="str">
        <f t="shared" si="161"/>
        <v>!!!</v>
      </c>
      <c r="C1198" s="310" t="str">
        <f>IF(LEN($E1198)&gt;0,VLOOKUP(TEXT($E1198,0),'Angaben Stationen'!$E$14:$V$215,17,0),"")</f>
        <v/>
      </c>
      <c r="D1198" s="254" t="str">
        <f>IF(LEN($E1198)&gt;0,VLOOKUP(TEXT($E1198,0),'Angaben Stationen'!$E$14:$V$215,18,0),"")</f>
        <v/>
      </c>
      <c r="E1198" s="344"/>
      <c r="F1198" s="256"/>
      <c r="G1198" s="256"/>
      <c r="H1198" s="307"/>
      <c r="I1198" s="183"/>
      <c r="R1198" s="8">
        <f t="shared" si="163"/>
        <v>0</v>
      </c>
      <c r="S1198" s="8">
        <f>VLOOKUP($D1198,{"29 - Psychiatrie (Erwachsene)",1;"30 - Kinder- und Jugendpsychiatrie",1;"297 - stationsäquivalente Behandlung in der Erwachsenenpsychiatrie (29)",1;"307 - stationsäquivalente Behandlung in der Kinder- und Jugendpsychiatrie (30)",1;"31 - Psychosomatik",1;"",0;0,0},2,0)</f>
        <v>0</v>
      </c>
      <c r="T1198" s="8">
        <f t="shared" si="169"/>
        <v>0</v>
      </c>
      <c r="U1198" s="8">
        <f t="shared" si="162"/>
        <v>0</v>
      </c>
      <c r="V1198" s="8">
        <f t="shared" si="164"/>
        <v>0</v>
      </c>
      <c r="W1198" s="8">
        <f t="shared" si="165"/>
        <v>0</v>
      </c>
      <c r="X1198" s="8">
        <f t="shared" si="166"/>
        <v>0</v>
      </c>
      <c r="Y1198" s="8" t="str">
        <f t="shared" si="167"/>
        <v/>
      </c>
      <c r="Z1198" s="8" t="str">
        <f>VLOOKUP($D1198,{"29 - Psychiatrie (Erwachsene)","BGI";"297 - stationsäquivalente Behandlung in der Erwachsenenpsychiatrie (29)","BGI";"30 - Kinder- und Jugendpsychiatrie","BGII";"307 - stationsäquivalente Behandlung in der Kinder- und Jugendpsychiatrie (30)","BGII";"31 - Psychosomatik","BGI";"","LEER";0,"Leer"},2,0)</f>
        <v>LEER</v>
      </c>
      <c r="AA1198" s="8" t="str">
        <f t="shared" si="168"/>
        <v>Stationen</v>
      </c>
    </row>
    <row r="1199" spans="2:27" ht="15" customHeight="1" x14ac:dyDescent="0.25">
      <c r="B1199" s="76" t="str">
        <f t="shared" si="161"/>
        <v>!!!</v>
      </c>
      <c r="C1199" s="310" t="str">
        <f>IF(LEN($E1199)&gt;0,VLOOKUP(TEXT($E1199,0),'Angaben Stationen'!$E$14:$V$215,17,0),"")</f>
        <v/>
      </c>
      <c r="D1199" s="254" t="str">
        <f>IF(LEN($E1199)&gt;0,VLOOKUP(TEXT($E1199,0),'Angaben Stationen'!$E$14:$V$215,18,0),"")</f>
        <v/>
      </c>
      <c r="E1199" s="344"/>
      <c r="F1199" s="256"/>
      <c r="G1199" s="256"/>
      <c r="H1199" s="307"/>
      <c r="I1199" s="183"/>
      <c r="R1199" s="8">
        <f t="shared" si="163"/>
        <v>0</v>
      </c>
      <c r="S1199" s="8">
        <f>VLOOKUP($D1199,{"29 - Psychiatrie (Erwachsene)",1;"30 - Kinder- und Jugendpsychiatrie",1;"297 - stationsäquivalente Behandlung in der Erwachsenenpsychiatrie (29)",1;"307 - stationsäquivalente Behandlung in der Kinder- und Jugendpsychiatrie (30)",1;"31 - Psychosomatik",1;"",0;0,0},2,0)</f>
        <v>0</v>
      </c>
      <c r="T1199" s="8">
        <f t="shared" si="169"/>
        <v>0</v>
      </c>
      <c r="U1199" s="8">
        <f t="shared" si="162"/>
        <v>0</v>
      </c>
      <c r="V1199" s="8">
        <f t="shared" si="164"/>
        <v>0</v>
      </c>
      <c r="W1199" s="8">
        <f t="shared" si="165"/>
        <v>0</v>
      </c>
      <c r="X1199" s="8">
        <f t="shared" si="166"/>
        <v>0</v>
      </c>
      <c r="Y1199" s="8" t="str">
        <f t="shared" si="167"/>
        <v/>
      </c>
      <c r="Z1199" s="8" t="str">
        <f>VLOOKUP($D1199,{"29 - Psychiatrie (Erwachsene)","BGI";"297 - stationsäquivalente Behandlung in der Erwachsenenpsychiatrie (29)","BGI";"30 - Kinder- und Jugendpsychiatrie","BGII";"307 - stationsäquivalente Behandlung in der Kinder- und Jugendpsychiatrie (30)","BGII";"31 - Psychosomatik","BGI";"","LEER";0,"Leer"},2,0)</f>
        <v>LEER</v>
      </c>
      <c r="AA1199" s="8" t="str">
        <f t="shared" si="168"/>
        <v>Stationen</v>
      </c>
    </row>
    <row r="1200" spans="2:27" ht="15" customHeight="1" x14ac:dyDescent="0.25">
      <c r="B1200" s="76" t="str">
        <f t="shared" si="161"/>
        <v>!!!</v>
      </c>
      <c r="C1200" s="310" t="str">
        <f>IF(LEN($E1200)&gt;0,VLOOKUP(TEXT($E1200,0),'Angaben Stationen'!$E$14:$V$215,17,0),"")</f>
        <v/>
      </c>
      <c r="D1200" s="254" t="str">
        <f>IF(LEN($E1200)&gt;0,VLOOKUP(TEXT($E1200,0),'Angaben Stationen'!$E$14:$V$215,18,0),"")</f>
        <v/>
      </c>
      <c r="E1200" s="344"/>
      <c r="F1200" s="256"/>
      <c r="G1200" s="256"/>
      <c r="H1200" s="307"/>
      <c r="I1200" s="183"/>
      <c r="R1200" s="8">
        <f t="shared" si="163"/>
        <v>0</v>
      </c>
      <c r="S1200" s="8">
        <f>VLOOKUP($D1200,{"29 - Psychiatrie (Erwachsene)",1;"30 - Kinder- und Jugendpsychiatrie",1;"297 - stationsäquivalente Behandlung in der Erwachsenenpsychiatrie (29)",1;"307 - stationsäquivalente Behandlung in der Kinder- und Jugendpsychiatrie (30)",1;"31 - Psychosomatik",1;"",0;0,0},2,0)</f>
        <v>0</v>
      </c>
      <c r="T1200" s="8">
        <f t="shared" si="169"/>
        <v>0</v>
      </c>
      <c r="U1200" s="8">
        <f t="shared" si="162"/>
        <v>0</v>
      </c>
      <c r="V1200" s="8">
        <f t="shared" si="164"/>
        <v>0</v>
      </c>
      <c r="W1200" s="8">
        <f t="shared" si="165"/>
        <v>0</v>
      </c>
      <c r="X1200" s="8">
        <f t="shared" si="166"/>
        <v>0</v>
      </c>
      <c r="Y1200" s="8" t="str">
        <f t="shared" si="167"/>
        <v/>
      </c>
      <c r="Z1200" s="8" t="str">
        <f>VLOOKUP($D1200,{"29 - Psychiatrie (Erwachsene)","BGI";"297 - stationsäquivalente Behandlung in der Erwachsenenpsychiatrie (29)","BGI";"30 - Kinder- und Jugendpsychiatrie","BGII";"307 - stationsäquivalente Behandlung in der Kinder- und Jugendpsychiatrie (30)","BGII";"31 - Psychosomatik","BGI";"","LEER";0,"Leer"},2,0)</f>
        <v>LEER</v>
      </c>
      <c r="AA1200" s="8" t="str">
        <f t="shared" si="168"/>
        <v>Stationen</v>
      </c>
    </row>
    <row r="1201" spans="2:27" ht="15" customHeight="1" x14ac:dyDescent="0.25">
      <c r="B1201" s="76" t="str">
        <f t="shared" si="161"/>
        <v>!!!</v>
      </c>
      <c r="C1201" s="310" t="str">
        <f>IF(LEN($E1201)&gt;0,VLOOKUP(TEXT($E1201,0),'Angaben Stationen'!$E$14:$V$215,17,0),"")</f>
        <v/>
      </c>
      <c r="D1201" s="254" t="str">
        <f>IF(LEN($E1201)&gt;0,VLOOKUP(TEXT($E1201,0),'Angaben Stationen'!$E$14:$V$215,18,0),"")</f>
        <v/>
      </c>
      <c r="E1201" s="344"/>
      <c r="F1201" s="256"/>
      <c r="G1201" s="256"/>
      <c r="H1201" s="307"/>
      <c r="I1201" s="183"/>
      <c r="R1201" s="8">
        <f t="shared" si="163"/>
        <v>0</v>
      </c>
      <c r="S1201" s="8">
        <f>VLOOKUP($D1201,{"29 - Psychiatrie (Erwachsene)",1;"30 - Kinder- und Jugendpsychiatrie",1;"297 - stationsäquivalente Behandlung in der Erwachsenenpsychiatrie (29)",1;"307 - stationsäquivalente Behandlung in der Kinder- und Jugendpsychiatrie (30)",1;"31 - Psychosomatik",1;"",0;0,0},2,0)</f>
        <v>0</v>
      </c>
      <c r="T1201" s="8">
        <f t="shared" si="169"/>
        <v>0</v>
      </c>
      <c r="U1201" s="8">
        <f t="shared" si="162"/>
        <v>0</v>
      </c>
      <c r="V1201" s="8">
        <f t="shared" si="164"/>
        <v>0</v>
      </c>
      <c r="W1201" s="8">
        <f t="shared" si="165"/>
        <v>0</v>
      </c>
      <c r="X1201" s="8">
        <f t="shared" si="166"/>
        <v>0</v>
      </c>
      <c r="Y1201" s="8" t="str">
        <f t="shared" si="167"/>
        <v/>
      </c>
      <c r="Z1201" s="8" t="str">
        <f>VLOOKUP($D1201,{"29 - Psychiatrie (Erwachsene)","BGI";"297 - stationsäquivalente Behandlung in der Erwachsenenpsychiatrie (29)","BGI";"30 - Kinder- und Jugendpsychiatrie","BGII";"307 - stationsäquivalente Behandlung in der Kinder- und Jugendpsychiatrie (30)","BGII";"31 - Psychosomatik","BGI";"","LEER";0,"Leer"},2,0)</f>
        <v>LEER</v>
      </c>
      <c r="AA1201" s="8" t="str">
        <f t="shared" si="168"/>
        <v>Stationen</v>
      </c>
    </row>
    <row r="1202" spans="2:27" ht="15" customHeight="1" x14ac:dyDescent="0.25">
      <c r="B1202" s="76" t="str">
        <f t="shared" si="161"/>
        <v>!!!</v>
      </c>
      <c r="C1202" s="310" t="str">
        <f>IF(LEN($E1202)&gt;0,VLOOKUP(TEXT($E1202,0),'Angaben Stationen'!$E$14:$V$215,17,0),"")</f>
        <v/>
      </c>
      <c r="D1202" s="254" t="str">
        <f>IF(LEN($E1202)&gt;0,VLOOKUP(TEXT($E1202,0),'Angaben Stationen'!$E$14:$V$215,18,0),"")</f>
        <v/>
      </c>
      <c r="E1202" s="344"/>
      <c r="F1202" s="256"/>
      <c r="G1202" s="256"/>
      <c r="H1202" s="307"/>
      <c r="I1202" s="183"/>
      <c r="R1202" s="8">
        <f t="shared" si="163"/>
        <v>0</v>
      </c>
      <c r="S1202" s="8">
        <f>VLOOKUP($D1202,{"29 - Psychiatrie (Erwachsene)",1;"30 - Kinder- und Jugendpsychiatrie",1;"297 - stationsäquivalente Behandlung in der Erwachsenenpsychiatrie (29)",1;"307 - stationsäquivalente Behandlung in der Kinder- und Jugendpsychiatrie (30)",1;"31 - Psychosomatik",1;"",0;0,0},2,0)</f>
        <v>0</v>
      </c>
      <c r="T1202" s="8">
        <f t="shared" si="169"/>
        <v>0</v>
      </c>
      <c r="U1202" s="8">
        <f t="shared" si="162"/>
        <v>0</v>
      </c>
      <c r="V1202" s="8">
        <f t="shared" si="164"/>
        <v>0</v>
      </c>
      <c r="W1202" s="8">
        <f t="shared" si="165"/>
        <v>0</v>
      </c>
      <c r="X1202" s="8">
        <f t="shared" si="166"/>
        <v>0</v>
      </c>
      <c r="Y1202" s="8" t="str">
        <f t="shared" si="167"/>
        <v/>
      </c>
      <c r="Z1202" s="8" t="str">
        <f>VLOOKUP($D1202,{"29 - Psychiatrie (Erwachsene)","BGI";"297 - stationsäquivalente Behandlung in der Erwachsenenpsychiatrie (29)","BGI";"30 - Kinder- und Jugendpsychiatrie","BGII";"307 - stationsäquivalente Behandlung in der Kinder- und Jugendpsychiatrie (30)","BGII";"31 - Psychosomatik","BGI";"","LEER";0,"Leer"},2,0)</f>
        <v>LEER</v>
      </c>
      <c r="AA1202" s="8" t="str">
        <f t="shared" si="168"/>
        <v>Stationen</v>
      </c>
    </row>
    <row r="1203" spans="2:27" ht="15" customHeight="1" x14ac:dyDescent="0.25">
      <c r="B1203" s="76" t="str">
        <f t="shared" si="161"/>
        <v>!!!</v>
      </c>
      <c r="C1203" s="310" t="str">
        <f>IF(LEN($E1203)&gt;0,VLOOKUP(TEXT($E1203,0),'Angaben Stationen'!$E$14:$V$215,17,0),"")</f>
        <v/>
      </c>
      <c r="D1203" s="254" t="str">
        <f>IF(LEN($E1203)&gt;0,VLOOKUP(TEXT($E1203,0),'Angaben Stationen'!$E$14:$V$215,18,0),"")</f>
        <v/>
      </c>
      <c r="E1203" s="344"/>
      <c r="F1203" s="256"/>
      <c r="G1203" s="256"/>
      <c r="H1203" s="307"/>
      <c r="I1203" s="183"/>
      <c r="R1203" s="8">
        <f t="shared" si="163"/>
        <v>0</v>
      </c>
      <c r="S1203" s="8">
        <f>VLOOKUP($D1203,{"29 - Psychiatrie (Erwachsene)",1;"30 - Kinder- und Jugendpsychiatrie",1;"297 - stationsäquivalente Behandlung in der Erwachsenenpsychiatrie (29)",1;"307 - stationsäquivalente Behandlung in der Kinder- und Jugendpsychiatrie (30)",1;"31 - Psychosomatik",1;"",0;0,0},2,0)</f>
        <v>0</v>
      </c>
      <c r="T1203" s="8">
        <f t="shared" si="169"/>
        <v>0</v>
      </c>
      <c r="U1203" s="8">
        <f t="shared" si="162"/>
        <v>0</v>
      </c>
      <c r="V1203" s="8">
        <f t="shared" si="164"/>
        <v>0</v>
      </c>
      <c r="W1203" s="8">
        <f t="shared" si="165"/>
        <v>0</v>
      </c>
      <c r="X1203" s="8">
        <f t="shared" si="166"/>
        <v>0</v>
      </c>
      <c r="Y1203" s="8" t="str">
        <f t="shared" si="167"/>
        <v/>
      </c>
      <c r="Z1203" s="8" t="str">
        <f>VLOOKUP($D1203,{"29 - Psychiatrie (Erwachsene)","BGI";"297 - stationsäquivalente Behandlung in der Erwachsenenpsychiatrie (29)","BGI";"30 - Kinder- und Jugendpsychiatrie","BGII";"307 - stationsäquivalente Behandlung in der Kinder- und Jugendpsychiatrie (30)","BGII";"31 - Psychosomatik","BGI";"","LEER";0,"Leer"},2,0)</f>
        <v>LEER</v>
      </c>
      <c r="AA1203" s="8" t="str">
        <f t="shared" si="168"/>
        <v>Stationen</v>
      </c>
    </row>
    <row r="1204" spans="2:27" ht="15" customHeight="1" x14ac:dyDescent="0.25">
      <c r="B1204" s="76" t="str">
        <f t="shared" si="161"/>
        <v>!!!</v>
      </c>
      <c r="C1204" s="310" t="str">
        <f>IF(LEN($E1204)&gt;0,VLOOKUP(TEXT($E1204,0),'Angaben Stationen'!$E$14:$V$215,17,0),"")</f>
        <v/>
      </c>
      <c r="D1204" s="254" t="str">
        <f>IF(LEN($E1204)&gt;0,VLOOKUP(TEXT($E1204,0),'Angaben Stationen'!$E$14:$V$215,18,0),"")</f>
        <v/>
      </c>
      <c r="E1204" s="344"/>
      <c r="F1204" s="256"/>
      <c r="G1204" s="256"/>
      <c r="H1204" s="307"/>
      <c r="I1204" s="183"/>
      <c r="R1204" s="8">
        <f t="shared" si="163"/>
        <v>0</v>
      </c>
      <c r="S1204" s="8">
        <f>VLOOKUP($D1204,{"29 - Psychiatrie (Erwachsene)",1;"30 - Kinder- und Jugendpsychiatrie",1;"297 - stationsäquivalente Behandlung in der Erwachsenenpsychiatrie (29)",1;"307 - stationsäquivalente Behandlung in der Kinder- und Jugendpsychiatrie (30)",1;"31 - Psychosomatik",1;"",0;0,0},2,0)</f>
        <v>0</v>
      </c>
      <c r="T1204" s="8">
        <f t="shared" si="169"/>
        <v>0</v>
      </c>
      <c r="U1204" s="8">
        <f t="shared" si="162"/>
        <v>0</v>
      </c>
      <c r="V1204" s="8">
        <f t="shared" si="164"/>
        <v>0</v>
      </c>
      <c r="W1204" s="8">
        <f t="shared" si="165"/>
        <v>0</v>
      </c>
      <c r="X1204" s="8">
        <f t="shared" si="166"/>
        <v>0</v>
      </c>
      <c r="Y1204" s="8" t="str">
        <f t="shared" si="167"/>
        <v/>
      </c>
      <c r="Z1204" s="8" t="str">
        <f>VLOOKUP($D1204,{"29 - Psychiatrie (Erwachsene)","BGI";"297 - stationsäquivalente Behandlung in der Erwachsenenpsychiatrie (29)","BGI";"30 - Kinder- und Jugendpsychiatrie","BGII";"307 - stationsäquivalente Behandlung in der Kinder- und Jugendpsychiatrie (30)","BGII";"31 - Psychosomatik","BGI";"","LEER";0,"Leer"},2,0)</f>
        <v>LEER</v>
      </c>
      <c r="AA1204" s="8" t="str">
        <f t="shared" si="168"/>
        <v>Stationen</v>
      </c>
    </row>
    <row r="1205" spans="2:27" ht="15" customHeight="1" x14ac:dyDescent="0.25">
      <c r="B1205" s="76" t="str">
        <f t="shared" si="161"/>
        <v>!!!</v>
      </c>
      <c r="C1205" s="310" t="str">
        <f>IF(LEN($E1205)&gt;0,VLOOKUP(TEXT($E1205,0),'Angaben Stationen'!$E$14:$V$215,17,0),"")</f>
        <v/>
      </c>
      <c r="D1205" s="254" t="str">
        <f>IF(LEN($E1205)&gt;0,VLOOKUP(TEXT($E1205,0),'Angaben Stationen'!$E$14:$V$215,18,0),"")</f>
        <v/>
      </c>
      <c r="E1205" s="344"/>
      <c r="F1205" s="256"/>
      <c r="G1205" s="256"/>
      <c r="H1205" s="307"/>
      <c r="I1205" s="183"/>
      <c r="R1205" s="8">
        <f t="shared" si="163"/>
        <v>0</v>
      </c>
      <c r="S1205" s="8">
        <f>VLOOKUP($D1205,{"29 - Psychiatrie (Erwachsene)",1;"30 - Kinder- und Jugendpsychiatrie",1;"297 - stationsäquivalente Behandlung in der Erwachsenenpsychiatrie (29)",1;"307 - stationsäquivalente Behandlung in der Kinder- und Jugendpsychiatrie (30)",1;"31 - Psychosomatik",1;"",0;0,0},2,0)</f>
        <v>0</v>
      </c>
      <c r="T1205" s="8">
        <f t="shared" si="169"/>
        <v>0</v>
      </c>
      <c r="U1205" s="8">
        <f t="shared" si="162"/>
        <v>0</v>
      </c>
      <c r="V1205" s="8">
        <f t="shared" si="164"/>
        <v>0</v>
      </c>
      <c r="W1205" s="8">
        <f t="shared" si="165"/>
        <v>0</v>
      </c>
      <c r="X1205" s="8">
        <f t="shared" si="166"/>
        <v>0</v>
      </c>
      <c r="Y1205" s="8" t="str">
        <f t="shared" si="167"/>
        <v/>
      </c>
      <c r="Z1205" s="8" t="str">
        <f>VLOOKUP($D1205,{"29 - Psychiatrie (Erwachsene)","BGI";"297 - stationsäquivalente Behandlung in der Erwachsenenpsychiatrie (29)","BGI";"30 - Kinder- und Jugendpsychiatrie","BGII";"307 - stationsäquivalente Behandlung in der Kinder- und Jugendpsychiatrie (30)","BGII";"31 - Psychosomatik","BGI";"","LEER";0,"Leer"},2,0)</f>
        <v>LEER</v>
      </c>
      <c r="AA1205" s="8" t="str">
        <f t="shared" si="168"/>
        <v>Stationen</v>
      </c>
    </row>
    <row r="1206" spans="2:27" ht="15" customHeight="1" x14ac:dyDescent="0.25">
      <c r="B1206" s="76" t="str">
        <f t="shared" si="161"/>
        <v>!!!</v>
      </c>
      <c r="C1206" s="310" t="str">
        <f>IF(LEN($E1206)&gt;0,VLOOKUP(TEXT($E1206,0),'Angaben Stationen'!$E$14:$V$215,17,0),"")</f>
        <v/>
      </c>
      <c r="D1206" s="254" t="str">
        <f>IF(LEN($E1206)&gt;0,VLOOKUP(TEXT($E1206,0),'Angaben Stationen'!$E$14:$V$215,18,0),"")</f>
        <v/>
      </c>
      <c r="E1206" s="344"/>
      <c r="F1206" s="256"/>
      <c r="G1206" s="256"/>
      <c r="H1206" s="307"/>
      <c r="I1206" s="183"/>
      <c r="R1206" s="8">
        <f t="shared" si="163"/>
        <v>0</v>
      </c>
      <c r="S1206" s="8">
        <f>VLOOKUP($D1206,{"29 - Psychiatrie (Erwachsene)",1;"30 - Kinder- und Jugendpsychiatrie",1;"297 - stationsäquivalente Behandlung in der Erwachsenenpsychiatrie (29)",1;"307 - stationsäquivalente Behandlung in der Kinder- und Jugendpsychiatrie (30)",1;"31 - Psychosomatik",1;"",0;0,0},2,0)</f>
        <v>0</v>
      </c>
      <c r="T1206" s="8">
        <f t="shared" si="169"/>
        <v>0</v>
      </c>
      <c r="U1206" s="8">
        <f t="shared" si="162"/>
        <v>0</v>
      </c>
      <c r="V1206" s="8">
        <f t="shared" si="164"/>
        <v>0</v>
      </c>
      <c r="W1206" s="8">
        <f t="shared" si="165"/>
        <v>0</v>
      </c>
      <c r="X1206" s="8">
        <f t="shared" si="166"/>
        <v>0</v>
      </c>
      <c r="Y1206" s="8" t="str">
        <f t="shared" si="167"/>
        <v/>
      </c>
      <c r="Z1206" s="8" t="str">
        <f>VLOOKUP($D1206,{"29 - Psychiatrie (Erwachsene)","BGI";"297 - stationsäquivalente Behandlung in der Erwachsenenpsychiatrie (29)","BGI";"30 - Kinder- und Jugendpsychiatrie","BGII";"307 - stationsäquivalente Behandlung in der Kinder- und Jugendpsychiatrie (30)","BGII";"31 - Psychosomatik","BGI";"","LEER";0,"Leer"},2,0)</f>
        <v>LEER</v>
      </c>
      <c r="AA1206" s="8" t="str">
        <f t="shared" si="168"/>
        <v>Stationen</v>
      </c>
    </row>
    <row r="1207" spans="2:27" ht="15" customHeight="1" x14ac:dyDescent="0.25">
      <c r="B1207" s="76" t="str">
        <f t="shared" si="161"/>
        <v>!!!</v>
      </c>
      <c r="C1207" s="310" t="str">
        <f>IF(LEN($E1207)&gt;0,VLOOKUP(TEXT($E1207,0),'Angaben Stationen'!$E$14:$V$215,17,0),"")</f>
        <v/>
      </c>
      <c r="D1207" s="254" t="str">
        <f>IF(LEN($E1207)&gt;0,VLOOKUP(TEXT($E1207,0),'Angaben Stationen'!$E$14:$V$215,18,0),"")</f>
        <v/>
      </c>
      <c r="E1207" s="344"/>
      <c r="F1207" s="256"/>
      <c r="G1207" s="256"/>
      <c r="H1207" s="307"/>
      <c r="I1207" s="183"/>
      <c r="R1207" s="8">
        <f t="shared" si="163"/>
        <v>0</v>
      </c>
      <c r="S1207" s="8">
        <f>VLOOKUP($D1207,{"29 - Psychiatrie (Erwachsene)",1;"30 - Kinder- und Jugendpsychiatrie",1;"297 - stationsäquivalente Behandlung in der Erwachsenenpsychiatrie (29)",1;"307 - stationsäquivalente Behandlung in der Kinder- und Jugendpsychiatrie (30)",1;"31 - Psychosomatik",1;"",0;0,0},2,0)</f>
        <v>0</v>
      </c>
      <c r="T1207" s="8">
        <f t="shared" si="169"/>
        <v>0</v>
      </c>
      <c r="U1207" s="8">
        <f t="shared" si="162"/>
        <v>0</v>
      </c>
      <c r="V1207" s="8">
        <f t="shared" si="164"/>
        <v>0</v>
      </c>
      <c r="W1207" s="8">
        <f t="shared" si="165"/>
        <v>0</v>
      </c>
      <c r="X1207" s="8">
        <f t="shared" si="166"/>
        <v>0</v>
      </c>
      <c r="Y1207" s="8" t="str">
        <f t="shared" si="167"/>
        <v/>
      </c>
      <c r="Z1207" s="8" t="str">
        <f>VLOOKUP($D1207,{"29 - Psychiatrie (Erwachsene)","BGI";"297 - stationsäquivalente Behandlung in der Erwachsenenpsychiatrie (29)","BGI";"30 - Kinder- und Jugendpsychiatrie","BGII";"307 - stationsäquivalente Behandlung in der Kinder- und Jugendpsychiatrie (30)","BGII";"31 - Psychosomatik","BGI";"","LEER";0,"Leer"},2,0)</f>
        <v>LEER</v>
      </c>
      <c r="AA1207" s="8" t="str">
        <f t="shared" si="168"/>
        <v>Stationen</v>
      </c>
    </row>
    <row r="1208" spans="2:27" ht="15" customHeight="1" x14ac:dyDescent="0.25">
      <c r="B1208" s="76" t="str">
        <f t="shared" si="161"/>
        <v>!!!</v>
      </c>
      <c r="C1208" s="310" t="str">
        <f>IF(LEN($E1208)&gt;0,VLOOKUP(TEXT($E1208,0),'Angaben Stationen'!$E$14:$V$215,17,0),"")</f>
        <v/>
      </c>
      <c r="D1208" s="254" t="str">
        <f>IF(LEN($E1208)&gt;0,VLOOKUP(TEXT($E1208,0),'Angaben Stationen'!$E$14:$V$215,18,0),"")</f>
        <v/>
      </c>
      <c r="E1208" s="344"/>
      <c r="F1208" s="256"/>
      <c r="G1208" s="256"/>
      <c r="H1208" s="307"/>
      <c r="I1208" s="183"/>
      <c r="R1208" s="8">
        <f t="shared" si="163"/>
        <v>0</v>
      </c>
      <c r="S1208" s="8">
        <f>VLOOKUP($D1208,{"29 - Psychiatrie (Erwachsene)",1;"30 - Kinder- und Jugendpsychiatrie",1;"297 - stationsäquivalente Behandlung in der Erwachsenenpsychiatrie (29)",1;"307 - stationsäquivalente Behandlung in der Kinder- und Jugendpsychiatrie (30)",1;"31 - Psychosomatik",1;"",0;0,0},2,0)</f>
        <v>0</v>
      </c>
      <c r="T1208" s="8">
        <f t="shared" si="169"/>
        <v>0</v>
      </c>
      <c r="U1208" s="8">
        <f t="shared" si="162"/>
        <v>0</v>
      </c>
      <c r="V1208" s="8">
        <f t="shared" si="164"/>
        <v>0</v>
      </c>
      <c r="W1208" s="8">
        <f t="shared" si="165"/>
        <v>0</v>
      </c>
      <c r="X1208" s="8">
        <f t="shared" si="166"/>
        <v>0</v>
      </c>
      <c r="Y1208" s="8" t="str">
        <f t="shared" si="167"/>
        <v/>
      </c>
      <c r="Z1208" s="8" t="str">
        <f>VLOOKUP($D1208,{"29 - Psychiatrie (Erwachsene)","BGI";"297 - stationsäquivalente Behandlung in der Erwachsenenpsychiatrie (29)","BGI";"30 - Kinder- und Jugendpsychiatrie","BGII";"307 - stationsäquivalente Behandlung in der Kinder- und Jugendpsychiatrie (30)","BGII";"31 - Psychosomatik","BGI";"","LEER";0,"Leer"},2,0)</f>
        <v>LEER</v>
      </c>
      <c r="AA1208" s="8" t="str">
        <f t="shared" si="168"/>
        <v>Stationen</v>
      </c>
    </row>
    <row r="1209" spans="2:27" ht="15" customHeight="1" x14ac:dyDescent="0.25">
      <c r="B1209" s="76" t="str">
        <f t="shared" si="161"/>
        <v>!!!</v>
      </c>
      <c r="C1209" s="310" t="str">
        <f>IF(LEN($E1209)&gt;0,VLOOKUP(TEXT($E1209,0),'Angaben Stationen'!$E$14:$V$215,17,0),"")</f>
        <v/>
      </c>
      <c r="D1209" s="254" t="str">
        <f>IF(LEN($E1209)&gt;0,VLOOKUP(TEXT($E1209,0),'Angaben Stationen'!$E$14:$V$215,18,0),"")</f>
        <v/>
      </c>
      <c r="E1209" s="344"/>
      <c r="F1209" s="256"/>
      <c r="G1209" s="256"/>
      <c r="H1209" s="307"/>
      <c r="I1209" s="183"/>
      <c r="R1209" s="8">
        <f t="shared" si="163"/>
        <v>0</v>
      </c>
      <c r="S1209" s="8">
        <f>VLOOKUP($D1209,{"29 - Psychiatrie (Erwachsene)",1;"30 - Kinder- und Jugendpsychiatrie",1;"297 - stationsäquivalente Behandlung in der Erwachsenenpsychiatrie (29)",1;"307 - stationsäquivalente Behandlung in der Kinder- und Jugendpsychiatrie (30)",1;"31 - Psychosomatik",1;"",0;0,0},2,0)</f>
        <v>0</v>
      </c>
      <c r="T1209" s="8">
        <f t="shared" si="169"/>
        <v>0</v>
      </c>
      <c r="U1209" s="8">
        <f t="shared" si="162"/>
        <v>0</v>
      </c>
      <c r="V1209" s="8">
        <f t="shared" si="164"/>
        <v>0</v>
      </c>
      <c r="W1209" s="8">
        <f t="shared" si="165"/>
        <v>0</v>
      </c>
      <c r="X1209" s="8">
        <f t="shared" si="166"/>
        <v>0</v>
      </c>
      <c r="Y1209" s="8" t="str">
        <f t="shared" si="167"/>
        <v/>
      </c>
      <c r="Z1209" s="8" t="str">
        <f>VLOOKUP($D1209,{"29 - Psychiatrie (Erwachsene)","BGI";"297 - stationsäquivalente Behandlung in der Erwachsenenpsychiatrie (29)","BGI";"30 - Kinder- und Jugendpsychiatrie","BGII";"307 - stationsäquivalente Behandlung in der Kinder- und Jugendpsychiatrie (30)","BGII";"31 - Psychosomatik","BGI";"","LEER";0,"Leer"},2,0)</f>
        <v>LEER</v>
      </c>
      <c r="AA1209" s="8" t="str">
        <f t="shared" si="168"/>
        <v>Stationen</v>
      </c>
    </row>
    <row r="1210" spans="2:27" ht="15" customHeight="1" x14ac:dyDescent="0.25">
      <c r="B1210" s="76" t="str">
        <f t="shared" si="161"/>
        <v>!!!</v>
      </c>
      <c r="C1210" s="310" t="str">
        <f>IF(LEN($E1210)&gt;0,VLOOKUP(TEXT($E1210,0),'Angaben Stationen'!$E$14:$V$215,17,0),"")</f>
        <v/>
      </c>
      <c r="D1210" s="254" t="str">
        <f>IF(LEN($E1210)&gt;0,VLOOKUP(TEXT($E1210,0),'Angaben Stationen'!$E$14:$V$215,18,0),"")</f>
        <v/>
      </c>
      <c r="E1210" s="344"/>
      <c r="F1210" s="256"/>
      <c r="G1210" s="256"/>
      <c r="H1210" s="307"/>
      <c r="I1210" s="183"/>
      <c r="R1210" s="8">
        <f t="shared" si="163"/>
        <v>0</v>
      </c>
      <c r="S1210" s="8">
        <f>VLOOKUP($D1210,{"29 - Psychiatrie (Erwachsene)",1;"30 - Kinder- und Jugendpsychiatrie",1;"297 - stationsäquivalente Behandlung in der Erwachsenenpsychiatrie (29)",1;"307 - stationsäquivalente Behandlung in der Kinder- und Jugendpsychiatrie (30)",1;"31 - Psychosomatik",1;"",0;0,0},2,0)</f>
        <v>0</v>
      </c>
      <c r="T1210" s="8">
        <f t="shared" si="169"/>
        <v>0</v>
      </c>
      <c r="U1210" s="8">
        <f t="shared" si="162"/>
        <v>0</v>
      </c>
      <c r="V1210" s="8">
        <f t="shared" si="164"/>
        <v>0</v>
      </c>
      <c r="W1210" s="8">
        <f t="shared" si="165"/>
        <v>0</v>
      </c>
      <c r="X1210" s="8">
        <f t="shared" si="166"/>
        <v>0</v>
      </c>
      <c r="Y1210" s="8" t="str">
        <f t="shared" si="167"/>
        <v/>
      </c>
      <c r="Z1210" s="8" t="str">
        <f>VLOOKUP($D1210,{"29 - Psychiatrie (Erwachsene)","BGI";"297 - stationsäquivalente Behandlung in der Erwachsenenpsychiatrie (29)","BGI";"30 - Kinder- und Jugendpsychiatrie","BGII";"307 - stationsäquivalente Behandlung in der Kinder- und Jugendpsychiatrie (30)","BGII";"31 - Psychosomatik","BGI";"","LEER";0,"Leer"},2,0)</f>
        <v>LEER</v>
      </c>
      <c r="AA1210" s="8" t="str">
        <f t="shared" si="168"/>
        <v>Stationen</v>
      </c>
    </row>
    <row r="1211" spans="2:27" ht="15" customHeight="1" x14ac:dyDescent="0.25">
      <c r="B1211" s="76" t="str">
        <f t="shared" si="161"/>
        <v>!!!</v>
      </c>
      <c r="C1211" s="310" t="str">
        <f>IF(LEN($E1211)&gt;0,VLOOKUP(TEXT($E1211,0),'Angaben Stationen'!$E$14:$V$215,17,0),"")</f>
        <v/>
      </c>
      <c r="D1211" s="254" t="str">
        <f>IF(LEN($E1211)&gt;0,VLOOKUP(TEXT($E1211,0),'Angaben Stationen'!$E$14:$V$215,18,0),"")</f>
        <v/>
      </c>
      <c r="E1211" s="344"/>
      <c r="F1211" s="256"/>
      <c r="G1211" s="256"/>
      <c r="H1211" s="307"/>
      <c r="I1211" s="183"/>
      <c r="R1211" s="8">
        <f t="shared" si="163"/>
        <v>0</v>
      </c>
      <c r="S1211" s="8">
        <f>VLOOKUP($D1211,{"29 - Psychiatrie (Erwachsene)",1;"30 - Kinder- und Jugendpsychiatrie",1;"297 - stationsäquivalente Behandlung in der Erwachsenenpsychiatrie (29)",1;"307 - stationsäquivalente Behandlung in der Kinder- und Jugendpsychiatrie (30)",1;"31 - Psychosomatik",1;"",0;0,0},2,0)</f>
        <v>0</v>
      </c>
      <c r="T1211" s="8">
        <f t="shared" si="169"/>
        <v>0</v>
      </c>
      <c r="U1211" s="8">
        <f t="shared" si="162"/>
        <v>0</v>
      </c>
      <c r="V1211" s="8">
        <f t="shared" si="164"/>
        <v>0</v>
      </c>
      <c r="W1211" s="8">
        <f t="shared" si="165"/>
        <v>0</v>
      </c>
      <c r="X1211" s="8">
        <f t="shared" si="166"/>
        <v>0</v>
      </c>
      <c r="Y1211" s="8" t="str">
        <f t="shared" si="167"/>
        <v/>
      </c>
      <c r="Z1211" s="8" t="str">
        <f>VLOOKUP($D1211,{"29 - Psychiatrie (Erwachsene)","BGI";"297 - stationsäquivalente Behandlung in der Erwachsenenpsychiatrie (29)","BGI";"30 - Kinder- und Jugendpsychiatrie","BGII";"307 - stationsäquivalente Behandlung in der Kinder- und Jugendpsychiatrie (30)","BGII";"31 - Psychosomatik","BGI";"","LEER";0,"Leer"},2,0)</f>
        <v>LEER</v>
      </c>
      <c r="AA1211" s="8" t="str">
        <f t="shared" si="168"/>
        <v>Stationen</v>
      </c>
    </row>
    <row r="1212" spans="2:27" ht="15" customHeight="1" x14ac:dyDescent="0.25">
      <c r="B1212" s="76" t="str">
        <f t="shared" si="161"/>
        <v>!!!</v>
      </c>
      <c r="C1212" s="310" t="str">
        <f>IF(LEN($E1212)&gt;0,VLOOKUP(TEXT($E1212,0),'Angaben Stationen'!$E$14:$V$215,17,0),"")</f>
        <v/>
      </c>
      <c r="D1212" s="254" t="str">
        <f>IF(LEN($E1212)&gt;0,VLOOKUP(TEXT($E1212,0),'Angaben Stationen'!$E$14:$V$215,18,0),"")</f>
        <v/>
      </c>
      <c r="E1212" s="344"/>
      <c r="F1212" s="256"/>
      <c r="G1212" s="256"/>
      <c r="H1212" s="307"/>
      <c r="I1212" s="183"/>
      <c r="R1212" s="8">
        <f t="shared" si="163"/>
        <v>0</v>
      </c>
      <c r="S1212" s="8">
        <f>VLOOKUP($D1212,{"29 - Psychiatrie (Erwachsene)",1;"30 - Kinder- und Jugendpsychiatrie",1;"297 - stationsäquivalente Behandlung in der Erwachsenenpsychiatrie (29)",1;"307 - stationsäquivalente Behandlung in der Kinder- und Jugendpsychiatrie (30)",1;"31 - Psychosomatik",1;"",0;0,0},2,0)</f>
        <v>0</v>
      </c>
      <c r="T1212" s="8">
        <f t="shared" si="169"/>
        <v>0</v>
      </c>
      <c r="U1212" s="8">
        <f t="shared" si="162"/>
        <v>0</v>
      </c>
      <c r="V1212" s="8">
        <f t="shared" si="164"/>
        <v>0</v>
      </c>
      <c r="W1212" s="8">
        <f t="shared" si="165"/>
        <v>0</v>
      </c>
      <c r="X1212" s="8">
        <f t="shared" si="166"/>
        <v>0</v>
      </c>
      <c r="Y1212" s="8" t="str">
        <f t="shared" si="167"/>
        <v/>
      </c>
      <c r="Z1212" s="8" t="str">
        <f>VLOOKUP($D1212,{"29 - Psychiatrie (Erwachsene)","BGI";"297 - stationsäquivalente Behandlung in der Erwachsenenpsychiatrie (29)","BGI";"30 - Kinder- und Jugendpsychiatrie","BGII";"307 - stationsäquivalente Behandlung in der Kinder- und Jugendpsychiatrie (30)","BGII";"31 - Psychosomatik","BGI";"","LEER";0,"Leer"},2,0)</f>
        <v>LEER</v>
      </c>
      <c r="AA1212" s="8" t="str">
        <f t="shared" si="168"/>
        <v>Stationen</v>
      </c>
    </row>
    <row r="1213" spans="2:27" ht="15" customHeight="1" x14ac:dyDescent="0.25">
      <c r="B1213" s="76" t="str">
        <f t="shared" ref="B1213:B1276" si="170">IF(SUM(S1213:X1213)&lt;6,"!!!","")</f>
        <v>!!!</v>
      </c>
      <c r="C1213" s="310" t="str">
        <f>IF(LEN($E1213)&gt;0,VLOOKUP(TEXT($E1213,0),'Angaben Stationen'!$E$14:$V$215,17,0),"")</f>
        <v/>
      </c>
      <c r="D1213" s="254" t="str">
        <f>IF(LEN($E1213)&gt;0,VLOOKUP(TEXT($E1213,0),'Angaben Stationen'!$E$14:$V$215,18,0),"")</f>
        <v/>
      </c>
      <c r="E1213" s="344"/>
      <c r="F1213" s="256"/>
      <c r="G1213" s="256"/>
      <c r="H1213" s="307"/>
      <c r="I1213" s="183"/>
      <c r="R1213" s="8">
        <f t="shared" si="163"/>
        <v>0</v>
      </c>
      <c r="S1213" s="8">
        <f>VLOOKUP($D1213,{"29 - Psychiatrie (Erwachsene)",1;"30 - Kinder- und Jugendpsychiatrie",1;"297 - stationsäquivalente Behandlung in der Erwachsenenpsychiatrie (29)",1;"307 - stationsäquivalente Behandlung in der Kinder- und Jugendpsychiatrie (30)",1;"31 - Psychosomatik",1;"",0;0,0},2,0)</f>
        <v>0</v>
      </c>
      <c r="T1213" s="8">
        <f t="shared" si="169"/>
        <v>0</v>
      </c>
      <c r="U1213" s="8">
        <f t="shared" ref="U1213:U1276" si="171">IF($E1213&lt;&gt;0,1,0)</f>
        <v>0</v>
      </c>
      <c r="V1213" s="8">
        <f t="shared" si="164"/>
        <v>0</v>
      </c>
      <c r="W1213" s="8">
        <f t="shared" si="165"/>
        <v>0</v>
      </c>
      <c r="X1213" s="8">
        <f t="shared" si="166"/>
        <v>0</v>
      </c>
      <c r="Y1213" s="8" t="str">
        <f t="shared" si="167"/>
        <v/>
      </c>
      <c r="Z1213" s="8" t="str">
        <f>VLOOKUP($D1213,{"29 - Psychiatrie (Erwachsene)","BGI";"297 - stationsäquivalente Behandlung in der Erwachsenenpsychiatrie (29)","BGI";"30 - Kinder- und Jugendpsychiatrie","BGII";"307 - stationsäquivalente Behandlung in der Kinder- und Jugendpsychiatrie (30)","BGII";"31 - Psychosomatik","BGI";"","LEER";0,"Leer"},2,0)</f>
        <v>LEER</v>
      </c>
      <c r="AA1213" s="8" t="str">
        <f t="shared" si="168"/>
        <v>Stationen</v>
      </c>
    </row>
    <row r="1214" spans="2:27" ht="15" customHeight="1" x14ac:dyDescent="0.25">
      <c r="B1214" s="76" t="str">
        <f t="shared" si="170"/>
        <v>!!!</v>
      </c>
      <c r="C1214" s="310" t="str">
        <f>IF(LEN($E1214)&gt;0,VLOOKUP(TEXT($E1214,0),'Angaben Stationen'!$E$14:$V$215,17,0),"")</f>
        <v/>
      </c>
      <c r="D1214" s="254" t="str">
        <f>IF(LEN($E1214)&gt;0,VLOOKUP(TEXT($E1214,0),'Angaben Stationen'!$E$14:$V$215,18,0),"")</f>
        <v/>
      </c>
      <c r="E1214" s="344"/>
      <c r="F1214" s="256"/>
      <c r="G1214" s="256"/>
      <c r="H1214" s="307"/>
      <c r="I1214" s="183"/>
      <c r="R1214" s="8">
        <f t="shared" si="163"/>
        <v>0</v>
      </c>
      <c r="S1214" s="8">
        <f>VLOOKUP($D1214,{"29 - Psychiatrie (Erwachsene)",1;"30 - Kinder- und Jugendpsychiatrie",1;"297 - stationsäquivalente Behandlung in der Erwachsenenpsychiatrie (29)",1;"307 - stationsäquivalente Behandlung in der Kinder- und Jugendpsychiatrie (30)",1;"31 - Psychosomatik",1;"",0;0,0},2,0)</f>
        <v>0</v>
      </c>
      <c r="T1214" s="8">
        <f t="shared" si="169"/>
        <v>0</v>
      </c>
      <c r="U1214" s="8">
        <f t="shared" si="171"/>
        <v>0</v>
      </c>
      <c r="V1214" s="8">
        <f t="shared" si="164"/>
        <v>0</v>
      </c>
      <c r="W1214" s="8">
        <f t="shared" si="165"/>
        <v>0</v>
      </c>
      <c r="X1214" s="8">
        <f t="shared" si="166"/>
        <v>0</v>
      </c>
      <c r="Y1214" s="8" t="str">
        <f t="shared" si="167"/>
        <v/>
      </c>
      <c r="Z1214" s="8" t="str">
        <f>VLOOKUP($D1214,{"29 - Psychiatrie (Erwachsene)","BGI";"297 - stationsäquivalente Behandlung in der Erwachsenenpsychiatrie (29)","BGI";"30 - Kinder- und Jugendpsychiatrie","BGII";"307 - stationsäquivalente Behandlung in der Kinder- und Jugendpsychiatrie (30)","BGII";"31 - Psychosomatik","BGI";"","LEER";0,"Leer"},2,0)</f>
        <v>LEER</v>
      </c>
      <c r="AA1214" s="8" t="str">
        <f t="shared" si="168"/>
        <v>Stationen</v>
      </c>
    </row>
    <row r="1215" spans="2:27" ht="15" customHeight="1" x14ac:dyDescent="0.25">
      <c r="B1215" s="76" t="str">
        <f t="shared" si="170"/>
        <v>!!!</v>
      </c>
      <c r="C1215" s="310" t="str">
        <f>IF(LEN($E1215)&gt;0,VLOOKUP(TEXT($E1215,0),'Angaben Stationen'!$E$14:$V$215,17,0),"")</f>
        <v/>
      </c>
      <c r="D1215" s="254" t="str">
        <f>IF(LEN($E1215)&gt;0,VLOOKUP(TEXT($E1215,0),'Angaben Stationen'!$E$14:$V$215,18,0),"")</f>
        <v/>
      </c>
      <c r="E1215" s="344"/>
      <c r="F1215" s="256"/>
      <c r="G1215" s="256"/>
      <c r="H1215" s="307"/>
      <c r="I1215" s="183"/>
      <c r="R1215" s="8">
        <f t="shared" si="163"/>
        <v>0</v>
      </c>
      <c r="S1215" s="8">
        <f>VLOOKUP($D1215,{"29 - Psychiatrie (Erwachsene)",1;"30 - Kinder- und Jugendpsychiatrie",1;"297 - stationsäquivalente Behandlung in der Erwachsenenpsychiatrie (29)",1;"307 - stationsäquivalente Behandlung in der Kinder- und Jugendpsychiatrie (30)",1;"31 - Psychosomatik",1;"",0;0,0},2,0)</f>
        <v>0</v>
      </c>
      <c r="T1215" s="8">
        <f t="shared" si="169"/>
        <v>0</v>
      </c>
      <c r="U1215" s="8">
        <f t="shared" si="171"/>
        <v>0</v>
      </c>
      <c r="V1215" s="8">
        <f t="shared" si="164"/>
        <v>0</v>
      </c>
      <c r="W1215" s="8">
        <f t="shared" si="165"/>
        <v>0</v>
      </c>
      <c r="X1215" s="8">
        <f t="shared" si="166"/>
        <v>0</v>
      </c>
      <c r="Y1215" s="8" t="str">
        <f t="shared" si="167"/>
        <v/>
      </c>
      <c r="Z1215" s="8" t="str">
        <f>VLOOKUP($D1215,{"29 - Psychiatrie (Erwachsene)","BGI";"297 - stationsäquivalente Behandlung in der Erwachsenenpsychiatrie (29)","BGI";"30 - Kinder- und Jugendpsychiatrie","BGII";"307 - stationsäquivalente Behandlung in der Kinder- und Jugendpsychiatrie (30)","BGII";"31 - Psychosomatik","BGI";"","LEER";0,"Leer"},2,0)</f>
        <v>LEER</v>
      </c>
      <c r="AA1215" s="8" t="str">
        <f t="shared" si="168"/>
        <v>Stationen</v>
      </c>
    </row>
    <row r="1216" spans="2:27" ht="15" customHeight="1" x14ac:dyDescent="0.25">
      <c r="B1216" s="76" t="str">
        <f t="shared" si="170"/>
        <v>!!!</v>
      </c>
      <c r="C1216" s="310" t="str">
        <f>IF(LEN($E1216)&gt;0,VLOOKUP(TEXT($E1216,0),'Angaben Stationen'!$E$14:$V$215,17,0),"")</f>
        <v/>
      </c>
      <c r="D1216" s="254" t="str">
        <f>IF(LEN($E1216)&gt;0,VLOOKUP(TEXT($E1216,0),'Angaben Stationen'!$E$14:$V$215,18,0),"")</f>
        <v/>
      </c>
      <c r="E1216" s="344"/>
      <c r="F1216" s="256"/>
      <c r="G1216" s="256"/>
      <c r="H1216" s="307"/>
      <c r="I1216" s="183"/>
      <c r="R1216" s="8">
        <f t="shared" si="163"/>
        <v>0</v>
      </c>
      <c r="S1216" s="8">
        <f>VLOOKUP($D1216,{"29 - Psychiatrie (Erwachsene)",1;"30 - Kinder- und Jugendpsychiatrie",1;"297 - stationsäquivalente Behandlung in der Erwachsenenpsychiatrie (29)",1;"307 - stationsäquivalente Behandlung in der Kinder- und Jugendpsychiatrie (30)",1;"31 - Psychosomatik",1;"",0;0,0},2,0)</f>
        <v>0</v>
      </c>
      <c r="T1216" s="8">
        <f t="shared" si="169"/>
        <v>0</v>
      </c>
      <c r="U1216" s="8">
        <f t="shared" si="171"/>
        <v>0</v>
      </c>
      <c r="V1216" s="8">
        <f t="shared" si="164"/>
        <v>0</v>
      </c>
      <c r="W1216" s="8">
        <f t="shared" si="165"/>
        <v>0</v>
      </c>
      <c r="X1216" s="8">
        <f t="shared" si="166"/>
        <v>0</v>
      </c>
      <c r="Y1216" s="8" t="str">
        <f t="shared" si="167"/>
        <v/>
      </c>
      <c r="Z1216" s="8" t="str">
        <f>VLOOKUP($D1216,{"29 - Psychiatrie (Erwachsene)","BGI";"297 - stationsäquivalente Behandlung in der Erwachsenenpsychiatrie (29)","BGI";"30 - Kinder- und Jugendpsychiatrie","BGII";"307 - stationsäquivalente Behandlung in der Kinder- und Jugendpsychiatrie (30)","BGII";"31 - Psychosomatik","BGI";"","LEER";0,"Leer"},2,0)</f>
        <v>LEER</v>
      </c>
      <c r="AA1216" s="8" t="str">
        <f t="shared" si="168"/>
        <v>Stationen</v>
      </c>
    </row>
    <row r="1217" spans="2:27" ht="15" customHeight="1" x14ac:dyDescent="0.25">
      <c r="B1217" s="76" t="str">
        <f t="shared" si="170"/>
        <v>!!!</v>
      </c>
      <c r="C1217" s="310" t="str">
        <f>IF(LEN($E1217)&gt;0,VLOOKUP(TEXT($E1217,0),'Angaben Stationen'!$E$14:$V$215,17,0),"")</f>
        <v/>
      </c>
      <c r="D1217" s="254" t="str">
        <f>IF(LEN($E1217)&gt;0,VLOOKUP(TEXT($E1217,0),'Angaben Stationen'!$E$14:$V$215,18,0),"")</f>
        <v/>
      </c>
      <c r="E1217" s="344"/>
      <c r="F1217" s="256"/>
      <c r="G1217" s="256"/>
      <c r="H1217" s="307"/>
      <c r="I1217" s="183"/>
      <c r="R1217" s="8">
        <f t="shared" si="163"/>
        <v>0</v>
      </c>
      <c r="S1217" s="8">
        <f>VLOOKUP($D1217,{"29 - Psychiatrie (Erwachsene)",1;"30 - Kinder- und Jugendpsychiatrie",1;"297 - stationsäquivalente Behandlung in der Erwachsenenpsychiatrie (29)",1;"307 - stationsäquivalente Behandlung in der Kinder- und Jugendpsychiatrie (30)",1;"31 - Psychosomatik",1;"",0;0,0},2,0)</f>
        <v>0</v>
      </c>
      <c r="T1217" s="8">
        <f t="shared" si="169"/>
        <v>0</v>
      </c>
      <c r="U1217" s="8">
        <f t="shared" si="171"/>
        <v>0</v>
      </c>
      <c r="V1217" s="8">
        <f t="shared" si="164"/>
        <v>0</v>
      </c>
      <c r="W1217" s="8">
        <f t="shared" si="165"/>
        <v>0</v>
      </c>
      <c r="X1217" s="8">
        <f t="shared" si="166"/>
        <v>0</v>
      </c>
      <c r="Y1217" s="8" t="str">
        <f t="shared" si="167"/>
        <v/>
      </c>
      <c r="Z1217" s="8" t="str">
        <f>VLOOKUP($D1217,{"29 - Psychiatrie (Erwachsene)","BGI";"297 - stationsäquivalente Behandlung in der Erwachsenenpsychiatrie (29)","BGI";"30 - Kinder- und Jugendpsychiatrie","BGII";"307 - stationsäquivalente Behandlung in der Kinder- und Jugendpsychiatrie (30)","BGII";"31 - Psychosomatik","BGI";"","LEER";0,"Leer"},2,0)</f>
        <v>LEER</v>
      </c>
      <c r="AA1217" s="8" t="str">
        <f t="shared" si="168"/>
        <v>Stationen</v>
      </c>
    </row>
    <row r="1218" spans="2:27" ht="15" customHeight="1" x14ac:dyDescent="0.25">
      <c r="B1218" s="76" t="str">
        <f t="shared" si="170"/>
        <v>!!!</v>
      </c>
      <c r="C1218" s="310" t="str">
        <f>IF(LEN($E1218)&gt;0,VLOOKUP(TEXT($E1218,0),'Angaben Stationen'!$E$14:$V$215,17,0),"")</f>
        <v/>
      </c>
      <c r="D1218" s="254" t="str">
        <f>IF(LEN($E1218)&gt;0,VLOOKUP(TEXT($E1218,0),'Angaben Stationen'!$E$14:$V$215,18,0),"")</f>
        <v/>
      </c>
      <c r="E1218" s="344"/>
      <c r="F1218" s="256"/>
      <c r="G1218" s="256"/>
      <c r="H1218" s="307"/>
      <c r="I1218" s="183"/>
      <c r="R1218" s="8">
        <f t="shared" si="163"/>
        <v>0</v>
      </c>
      <c r="S1218" s="8">
        <f>VLOOKUP($D1218,{"29 - Psychiatrie (Erwachsene)",1;"30 - Kinder- und Jugendpsychiatrie",1;"297 - stationsäquivalente Behandlung in der Erwachsenenpsychiatrie (29)",1;"307 - stationsäquivalente Behandlung in der Kinder- und Jugendpsychiatrie (30)",1;"31 - Psychosomatik",1;"",0;0,0},2,0)</f>
        <v>0</v>
      </c>
      <c r="T1218" s="8">
        <f t="shared" si="169"/>
        <v>0</v>
      </c>
      <c r="U1218" s="8">
        <f t="shared" si="171"/>
        <v>0</v>
      </c>
      <c r="V1218" s="8">
        <f t="shared" si="164"/>
        <v>0</v>
      </c>
      <c r="W1218" s="8">
        <f t="shared" si="165"/>
        <v>0</v>
      </c>
      <c r="X1218" s="8">
        <f t="shared" si="166"/>
        <v>0</v>
      </c>
      <c r="Y1218" s="8" t="str">
        <f t="shared" si="167"/>
        <v/>
      </c>
      <c r="Z1218" s="8" t="str">
        <f>VLOOKUP($D1218,{"29 - Psychiatrie (Erwachsene)","BGI";"297 - stationsäquivalente Behandlung in der Erwachsenenpsychiatrie (29)","BGI";"30 - Kinder- und Jugendpsychiatrie","BGII";"307 - stationsäquivalente Behandlung in der Kinder- und Jugendpsychiatrie (30)","BGII";"31 - Psychosomatik","BGI";"","LEER";0,"Leer"},2,0)</f>
        <v>LEER</v>
      </c>
      <c r="AA1218" s="8" t="str">
        <f t="shared" si="168"/>
        <v>Stationen</v>
      </c>
    </row>
    <row r="1219" spans="2:27" ht="15" customHeight="1" x14ac:dyDescent="0.25">
      <c r="B1219" s="76" t="str">
        <f t="shared" si="170"/>
        <v>!!!</v>
      </c>
      <c r="C1219" s="310" t="str">
        <f>IF(LEN($E1219)&gt;0,VLOOKUP(TEXT($E1219,0),'Angaben Stationen'!$E$14:$V$215,17,0),"")</f>
        <v/>
      </c>
      <c r="D1219" s="254" t="str">
        <f>IF(LEN($E1219)&gt;0,VLOOKUP(TEXT($E1219,0),'Angaben Stationen'!$E$14:$V$215,18,0),"")</f>
        <v/>
      </c>
      <c r="E1219" s="344"/>
      <c r="F1219" s="256"/>
      <c r="G1219" s="256"/>
      <c r="H1219" s="307"/>
      <c r="I1219" s="183"/>
      <c r="R1219" s="8">
        <f t="shared" si="163"/>
        <v>0</v>
      </c>
      <c r="S1219" s="8">
        <f>VLOOKUP($D1219,{"29 - Psychiatrie (Erwachsene)",1;"30 - Kinder- und Jugendpsychiatrie",1;"297 - stationsäquivalente Behandlung in der Erwachsenenpsychiatrie (29)",1;"307 - stationsäquivalente Behandlung in der Kinder- und Jugendpsychiatrie (30)",1;"31 - Psychosomatik",1;"",0;0,0},2,0)</f>
        <v>0</v>
      </c>
      <c r="T1219" s="8">
        <f t="shared" si="169"/>
        <v>0</v>
      </c>
      <c r="U1219" s="8">
        <f t="shared" si="171"/>
        <v>0</v>
      </c>
      <c r="V1219" s="8">
        <f t="shared" si="164"/>
        <v>0</v>
      </c>
      <c r="W1219" s="8">
        <f t="shared" si="165"/>
        <v>0</v>
      </c>
      <c r="X1219" s="8">
        <f t="shared" si="166"/>
        <v>0</v>
      </c>
      <c r="Y1219" s="8" t="str">
        <f t="shared" si="167"/>
        <v/>
      </c>
      <c r="Z1219" s="8" t="str">
        <f>VLOOKUP($D1219,{"29 - Psychiatrie (Erwachsene)","BGI";"297 - stationsäquivalente Behandlung in der Erwachsenenpsychiatrie (29)","BGI";"30 - Kinder- und Jugendpsychiatrie","BGII";"307 - stationsäquivalente Behandlung in der Kinder- und Jugendpsychiatrie (30)","BGII";"31 - Psychosomatik","BGI";"","LEER";0,"Leer"},2,0)</f>
        <v>LEER</v>
      </c>
      <c r="AA1219" s="8" t="str">
        <f t="shared" si="168"/>
        <v>Stationen</v>
      </c>
    </row>
    <row r="1220" spans="2:27" ht="15" customHeight="1" x14ac:dyDescent="0.25">
      <c r="B1220" s="76" t="str">
        <f t="shared" si="170"/>
        <v>!!!</v>
      </c>
      <c r="C1220" s="310" t="str">
        <f>IF(LEN($E1220)&gt;0,VLOOKUP(TEXT($E1220,0),'Angaben Stationen'!$E$14:$V$215,17,0),"")</f>
        <v/>
      </c>
      <c r="D1220" s="254" t="str">
        <f>IF(LEN($E1220)&gt;0,VLOOKUP(TEXT($E1220,0),'Angaben Stationen'!$E$14:$V$215,18,0),"")</f>
        <v/>
      </c>
      <c r="E1220" s="344"/>
      <c r="F1220" s="256"/>
      <c r="G1220" s="256"/>
      <c r="H1220" s="307"/>
      <c r="I1220" s="183"/>
      <c r="R1220" s="8">
        <f t="shared" si="163"/>
        <v>0</v>
      </c>
      <c r="S1220" s="8">
        <f>VLOOKUP($D1220,{"29 - Psychiatrie (Erwachsene)",1;"30 - Kinder- und Jugendpsychiatrie",1;"297 - stationsäquivalente Behandlung in der Erwachsenenpsychiatrie (29)",1;"307 - stationsäquivalente Behandlung in der Kinder- und Jugendpsychiatrie (30)",1;"31 - Psychosomatik",1;"",0;0,0},2,0)</f>
        <v>0</v>
      </c>
      <c r="T1220" s="8">
        <f t="shared" si="169"/>
        <v>0</v>
      </c>
      <c r="U1220" s="8">
        <f t="shared" si="171"/>
        <v>0</v>
      </c>
      <c r="V1220" s="8">
        <f t="shared" si="164"/>
        <v>0</v>
      </c>
      <c r="W1220" s="8">
        <f t="shared" si="165"/>
        <v>0</v>
      </c>
      <c r="X1220" s="8">
        <f t="shared" si="166"/>
        <v>0</v>
      </c>
      <c r="Y1220" s="8" t="str">
        <f t="shared" si="167"/>
        <v/>
      </c>
      <c r="Z1220" s="8" t="str">
        <f>VLOOKUP($D1220,{"29 - Psychiatrie (Erwachsene)","BGI";"297 - stationsäquivalente Behandlung in der Erwachsenenpsychiatrie (29)","BGI";"30 - Kinder- und Jugendpsychiatrie","BGII";"307 - stationsäquivalente Behandlung in der Kinder- und Jugendpsychiatrie (30)","BGII";"31 - Psychosomatik","BGI";"","LEER";0,"Leer"},2,0)</f>
        <v>LEER</v>
      </c>
      <c r="AA1220" s="8" t="str">
        <f t="shared" si="168"/>
        <v>Stationen</v>
      </c>
    </row>
    <row r="1221" spans="2:27" ht="15" customHeight="1" x14ac:dyDescent="0.25">
      <c r="B1221" s="76" t="str">
        <f t="shared" si="170"/>
        <v>!!!</v>
      </c>
      <c r="C1221" s="310" t="str">
        <f>IF(LEN($E1221)&gt;0,VLOOKUP(TEXT($E1221,0),'Angaben Stationen'!$E$14:$V$215,17,0),"")</f>
        <v/>
      </c>
      <c r="D1221" s="254" t="str">
        <f>IF(LEN($E1221)&gt;0,VLOOKUP(TEXT($E1221,0),'Angaben Stationen'!$E$14:$V$215,18,0),"")</f>
        <v/>
      </c>
      <c r="E1221" s="344"/>
      <c r="F1221" s="256"/>
      <c r="G1221" s="256"/>
      <c r="H1221" s="307"/>
      <c r="I1221" s="183"/>
      <c r="R1221" s="8">
        <f t="shared" si="163"/>
        <v>0</v>
      </c>
      <c r="S1221" s="8">
        <f>VLOOKUP($D1221,{"29 - Psychiatrie (Erwachsene)",1;"30 - Kinder- und Jugendpsychiatrie",1;"297 - stationsäquivalente Behandlung in der Erwachsenenpsychiatrie (29)",1;"307 - stationsäquivalente Behandlung in der Kinder- und Jugendpsychiatrie (30)",1;"31 - Psychosomatik",1;"",0;0,0},2,0)</f>
        <v>0</v>
      </c>
      <c r="T1221" s="8">
        <f t="shared" si="169"/>
        <v>0</v>
      </c>
      <c r="U1221" s="8">
        <f t="shared" si="171"/>
        <v>0</v>
      </c>
      <c r="V1221" s="8">
        <f t="shared" si="164"/>
        <v>0</v>
      </c>
      <c r="W1221" s="8">
        <f t="shared" si="165"/>
        <v>0</v>
      </c>
      <c r="X1221" s="8">
        <f t="shared" si="166"/>
        <v>0</v>
      </c>
      <c r="Y1221" s="8" t="str">
        <f t="shared" si="167"/>
        <v/>
      </c>
      <c r="Z1221" s="8" t="str">
        <f>VLOOKUP($D1221,{"29 - Psychiatrie (Erwachsene)","BGI";"297 - stationsäquivalente Behandlung in der Erwachsenenpsychiatrie (29)","BGI";"30 - Kinder- und Jugendpsychiatrie","BGII";"307 - stationsäquivalente Behandlung in der Kinder- und Jugendpsychiatrie (30)","BGII";"31 - Psychosomatik","BGI";"","LEER";0,"Leer"},2,0)</f>
        <v>LEER</v>
      </c>
      <c r="AA1221" s="8" t="str">
        <f t="shared" si="168"/>
        <v>Stationen</v>
      </c>
    </row>
    <row r="1222" spans="2:27" ht="15" customHeight="1" x14ac:dyDescent="0.25">
      <c r="B1222" s="76" t="str">
        <f t="shared" si="170"/>
        <v>!!!</v>
      </c>
      <c r="C1222" s="310" t="str">
        <f>IF(LEN($E1222)&gt;0,VLOOKUP(TEXT($E1222,0),'Angaben Stationen'!$E$14:$V$215,17,0),"")</f>
        <v/>
      </c>
      <c r="D1222" s="254" t="str">
        <f>IF(LEN($E1222)&gt;0,VLOOKUP(TEXT($E1222,0),'Angaben Stationen'!$E$14:$V$215,18,0),"")</f>
        <v/>
      </c>
      <c r="E1222" s="344"/>
      <c r="F1222" s="256"/>
      <c r="G1222" s="256"/>
      <c r="H1222" s="307"/>
      <c r="I1222" s="183"/>
      <c r="R1222" s="8">
        <f t="shared" si="163"/>
        <v>0</v>
      </c>
      <c r="S1222" s="8">
        <f>VLOOKUP($D1222,{"29 - Psychiatrie (Erwachsene)",1;"30 - Kinder- und Jugendpsychiatrie",1;"297 - stationsäquivalente Behandlung in der Erwachsenenpsychiatrie (29)",1;"307 - stationsäquivalente Behandlung in der Kinder- und Jugendpsychiatrie (30)",1;"31 - Psychosomatik",1;"",0;0,0},2,0)</f>
        <v>0</v>
      </c>
      <c r="T1222" s="8">
        <f t="shared" si="169"/>
        <v>0</v>
      </c>
      <c r="U1222" s="8">
        <f t="shared" si="171"/>
        <v>0</v>
      </c>
      <c r="V1222" s="8">
        <f t="shared" si="164"/>
        <v>0</v>
      </c>
      <c r="W1222" s="8">
        <f t="shared" si="165"/>
        <v>0</v>
      </c>
      <c r="X1222" s="8">
        <f t="shared" si="166"/>
        <v>0</v>
      </c>
      <c r="Y1222" s="8" t="str">
        <f t="shared" si="167"/>
        <v/>
      </c>
      <c r="Z1222" s="8" t="str">
        <f>VLOOKUP($D1222,{"29 - Psychiatrie (Erwachsene)","BGI";"297 - stationsäquivalente Behandlung in der Erwachsenenpsychiatrie (29)","BGI";"30 - Kinder- und Jugendpsychiatrie","BGII";"307 - stationsäquivalente Behandlung in der Kinder- und Jugendpsychiatrie (30)","BGII";"31 - Psychosomatik","BGI";"","LEER";0,"Leer"},2,0)</f>
        <v>LEER</v>
      </c>
      <c r="AA1222" s="8" t="str">
        <f t="shared" si="168"/>
        <v>Stationen</v>
      </c>
    </row>
    <row r="1223" spans="2:27" ht="15" customHeight="1" x14ac:dyDescent="0.25">
      <c r="B1223" s="76" t="str">
        <f t="shared" si="170"/>
        <v>!!!</v>
      </c>
      <c r="C1223" s="310" t="str">
        <f>IF(LEN($E1223)&gt;0,VLOOKUP(TEXT($E1223,0),'Angaben Stationen'!$E$14:$V$215,17,0),"")</f>
        <v/>
      </c>
      <c r="D1223" s="254" t="str">
        <f>IF(LEN($E1223)&gt;0,VLOOKUP(TEXT($E1223,0),'Angaben Stationen'!$E$14:$V$215,18,0),"")</f>
        <v/>
      </c>
      <c r="E1223" s="344"/>
      <c r="F1223" s="256"/>
      <c r="G1223" s="256"/>
      <c r="H1223" s="307"/>
      <c r="I1223" s="183"/>
      <c r="R1223" s="8">
        <f t="shared" si="163"/>
        <v>0</v>
      </c>
      <c r="S1223" s="8">
        <f>VLOOKUP($D1223,{"29 - Psychiatrie (Erwachsene)",1;"30 - Kinder- und Jugendpsychiatrie",1;"297 - stationsäquivalente Behandlung in der Erwachsenenpsychiatrie (29)",1;"307 - stationsäquivalente Behandlung in der Kinder- und Jugendpsychiatrie (30)",1;"31 - Psychosomatik",1;"",0;0,0},2,0)</f>
        <v>0</v>
      </c>
      <c r="T1223" s="8">
        <f t="shared" si="169"/>
        <v>0</v>
      </c>
      <c r="U1223" s="8">
        <f t="shared" si="171"/>
        <v>0</v>
      </c>
      <c r="V1223" s="8">
        <f t="shared" si="164"/>
        <v>0</v>
      </c>
      <c r="W1223" s="8">
        <f t="shared" si="165"/>
        <v>0</v>
      </c>
      <c r="X1223" s="8">
        <f t="shared" si="166"/>
        <v>0</v>
      </c>
      <c r="Y1223" s="8" t="str">
        <f t="shared" si="167"/>
        <v/>
      </c>
      <c r="Z1223" s="8" t="str">
        <f>VLOOKUP($D1223,{"29 - Psychiatrie (Erwachsene)","BGI";"297 - stationsäquivalente Behandlung in der Erwachsenenpsychiatrie (29)","BGI";"30 - Kinder- und Jugendpsychiatrie","BGII";"307 - stationsäquivalente Behandlung in der Kinder- und Jugendpsychiatrie (30)","BGII";"31 - Psychosomatik","BGI";"","LEER";0,"Leer"},2,0)</f>
        <v>LEER</v>
      </c>
      <c r="AA1223" s="8" t="str">
        <f t="shared" si="168"/>
        <v>Stationen</v>
      </c>
    </row>
    <row r="1224" spans="2:27" ht="15" customHeight="1" x14ac:dyDescent="0.25">
      <c r="B1224" s="76" t="str">
        <f t="shared" si="170"/>
        <v>!!!</v>
      </c>
      <c r="C1224" s="310" t="str">
        <f>IF(LEN($E1224)&gt;0,VLOOKUP(TEXT($E1224,0),'Angaben Stationen'!$E$14:$V$215,17,0),"")</f>
        <v/>
      </c>
      <c r="D1224" s="254" t="str">
        <f>IF(LEN($E1224)&gt;0,VLOOKUP(TEXT($E1224,0),'Angaben Stationen'!$E$14:$V$215,18,0),"")</f>
        <v/>
      </c>
      <c r="E1224" s="344"/>
      <c r="F1224" s="256"/>
      <c r="G1224" s="256"/>
      <c r="H1224" s="307"/>
      <c r="I1224" s="183"/>
      <c r="R1224" s="8">
        <f t="shared" si="163"/>
        <v>0</v>
      </c>
      <c r="S1224" s="8">
        <f>VLOOKUP($D1224,{"29 - Psychiatrie (Erwachsene)",1;"30 - Kinder- und Jugendpsychiatrie",1;"297 - stationsäquivalente Behandlung in der Erwachsenenpsychiatrie (29)",1;"307 - stationsäquivalente Behandlung in der Kinder- und Jugendpsychiatrie (30)",1;"31 - Psychosomatik",1;"",0;0,0},2,0)</f>
        <v>0</v>
      </c>
      <c r="T1224" s="8">
        <f t="shared" si="169"/>
        <v>0</v>
      </c>
      <c r="U1224" s="8">
        <f t="shared" si="171"/>
        <v>0</v>
      </c>
      <c r="V1224" s="8">
        <f t="shared" si="164"/>
        <v>0</v>
      </c>
      <c r="W1224" s="8">
        <f t="shared" si="165"/>
        <v>0</v>
      </c>
      <c r="X1224" s="8">
        <f t="shared" si="166"/>
        <v>0</v>
      </c>
      <c r="Y1224" s="8" t="str">
        <f t="shared" si="167"/>
        <v/>
      </c>
      <c r="Z1224" s="8" t="str">
        <f>VLOOKUP($D1224,{"29 - Psychiatrie (Erwachsene)","BGI";"297 - stationsäquivalente Behandlung in der Erwachsenenpsychiatrie (29)","BGI";"30 - Kinder- und Jugendpsychiatrie","BGII";"307 - stationsäquivalente Behandlung in der Kinder- und Jugendpsychiatrie (30)","BGII";"31 - Psychosomatik","BGI";"","LEER";0,"Leer"},2,0)</f>
        <v>LEER</v>
      </c>
      <c r="AA1224" s="8" t="str">
        <f t="shared" si="168"/>
        <v>Stationen</v>
      </c>
    </row>
    <row r="1225" spans="2:27" ht="15" customHeight="1" x14ac:dyDescent="0.25">
      <c r="B1225" s="76" t="str">
        <f t="shared" si="170"/>
        <v>!!!</v>
      </c>
      <c r="C1225" s="310" t="str">
        <f>IF(LEN($E1225)&gt;0,VLOOKUP(TEXT($E1225,0),'Angaben Stationen'!$E$14:$V$215,17,0),"")</f>
        <v/>
      </c>
      <c r="D1225" s="254" t="str">
        <f>IF(LEN($E1225)&gt;0,VLOOKUP(TEXT($E1225,0),'Angaben Stationen'!$E$14:$V$215,18,0),"")</f>
        <v/>
      </c>
      <c r="E1225" s="344"/>
      <c r="F1225" s="256"/>
      <c r="G1225" s="256"/>
      <c r="H1225" s="307"/>
      <c r="I1225" s="183"/>
      <c r="R1225" s="8">
        <f t="shared" si="163"/>
        <v>0</v>
      </c>
      <c r="S1225" s="8">
        <f>VLOOKUP($D1225,{"29 - Psychiatrie (Erwachsene)",1;"30 - Kinder- und Jugendpsychiatrie",1;"297 - stationsäquivalente Behandlung in der Erwachsenenpsychiatrie (29)",1;"307 - stationsäquivalente Behandlung in der Kinder- und Jugendpsychiatrie (30)",1;"31 - Psychosomatik",1;"",0;0,0},2,0)</f>
        <v>0</v>
      </c>
      <c r="T1225" s="8">
        <f t="shared" si="169"/>
        <v>0</v>
      </c>
      <c r="U1225" s="8">
        <f t="shared" si="171"/>
        <v>0</v>
      </c>
      <c r="V1225" s="8">
        <f t="shared" si="164"/>
        <v>0</v>
      </c>
      <c r="W1225" s="8">
        <f t="shared" si="165"/>
        <v>0</v>
      </c>
      <c r="X1225" s="8">
        <f t="shared" si="166"/>
        <v>0</v>
      </c>
      <c r="Y1225" s="8" t="str">
        <f t="shared" si="167"/>
        <v/>
      </c>
      <c r="Z1225" s="8" t="str">
        <f>VLOOKUP($D1225,{"29 - Psychiatrie (Erwachsene)","BGI";"297 - stationsäquivalente Behandlung in der Erwachsenenpsychiatrie (29)","BGI";"30 - Kinder- und Jugendpsychiatrie","BGII";"307 - stationsäquivalente Behandlung in der Kinder- und Jugendpsychiatrie (30)","BGII";"31 - Psychosomatik","BGI";"","LEER";0,"Leer"},2,0)</f>
        <v>LEER</v>
      </c>
      <c r="AA1225" s="8" t="str">
        <f t="shared" si="168"/>
        <v>Stationen</v>
      </c>
    </row>
    <row r="1226" spans="2:27" ht="15" customHeight="1" x14ac:dyDescent="0.25">
      <c r="B1226" s="76" t="str">
        <f t="shared" si="170"/>
        <v>!!!</v>
      </c>
      <c r="C1226" s="310" t="str">
        <f>IF(LEN($E1226)&gt;0,VLOOKUP(TEXT($E1226,0),'Angaben Stationen'!$E$14:$V$215,17,0),"")</f>
        <v/>
      </c>
      <c r="D1226" s="254" t="str">
        <f>IF(LEN($E1226)&gt;0,VLOOKUP(TEXT($E1226,0),'Angaben Stationen'!$E$14:$V$215,18,0),"")</f>
        <v/>
      </c>
      <c r="E1226" s="344"/>
      <c r="F1226" s="256"/>
      <c r="G1226" s="256"/>
      <c r="H1226" s="307"/>
      <c r="I1226" s="183"/>
      <c r="R1226" s="8">
        <f t="shared" si="163"/>
        <v>0</v>
      </c>
      <c r="S1226" s="8">
        <f>VLOOKUP($D1226,{"29 - Psychiatrie (Erwachsene)",1;"30 - Kinder- und Jugendpsychiatrie",1;"297 - stationsäquivalente Behandlung in der Erwachsenenpsychiatrie (29)",1;"307 - stationsäquivalente Behandlung in der Kinder- und Jugendpsychiatrie (30)",1;"31 - Psychosomatik",1;"",0;0,0},2,0)</f>
        <v>0</v>
      </c>
      <c r="T1226" s="8">
        <f t="shared" si="169"/>
        <v>0</v>
      </c>
      <c r="U1226" s="8">
        <f t="shared" si="171"/>
        <v>0</v>
      </c>
      <c r="V1226" s="8">
        <f t="shared" si="164"/>
        <v>0</v>
      </c>
      <c r="W1226" s="8">
        <f t="shared" si="165"/>
        <v>0</v>
      </c>
      <c r="X1226" s="8">
        <f t="shared" si="166"/>
        <v>0</v>
      </c>
      <c r="Y1226" s="8" t="str">
        <f t="shared" si="167"/>
        <v/>
      </c>
      <c r="Z1226" s="8" t="str">
        <f>VLOOKUP($D1226,{"29 - Psychiatrie (Erwachsene)","BGI";"297 - stationsäquivalente Behandlung in der Erwachsenenpsychiatrie (29)","BGI";"30 - Kinder- und Jugendpsychiatrie","BGII";"307 - stationsäquivalente Behandlung in der Kinder- und Jugendpsychiatrie (30)","BGII";"31 - Psychosomatik","BGI";"","LEER";0,"Leer"},2,0)</f>
        <v>LEER</v>
      </c>
      <c r="AA1226" s="8" t="str">
        <f t="shared" si="168"/>
        <v>Stationen</v>
      </c>
    </row>
    <row r="1227" spans="2:27" ht="15" customHeight="1" x14ac:dyDescent="0.25">
      <c r="B1227" s="76" t="str">
        <f t="shared" si="170"/>
        <v>!!!</v>
      </c>
      <c r="C1227" s="310" t="str">
        <f>IF(LEN($E1227)&gt;0,VLOOKUP(TEXT($E1227,0),'Angaben Stationen'!$E$14:$V$215,17,0),"")</f>
        <v/>
      </c>
      <c r="D1227" s="254" t="str">
        <f>IF(LEN($E1227)&gt;0,VLOOKUP(TEXT($E1227,0),'Angaben Stationen'!$E$14:$V$215,18,0),"")</f>
        <v/>
      </c>
      <c r="E1227" s="344"/>
      <c r="F1227" s="256"/>
      <c r="G1227" s="256"/>
      <c r="H1227" s="307"/>
      <c r="I1227" s="183"/>
      <c r="R1227" s="8">
        <f t="shared" si="163"/>
        <v>0</v>
      </c>
      <c r="S1227" s="8">
        <f>VLOOKUP($D1227,{"29 - Psychiatrie (Erwachsene)",1;"30 - Kinder- und Jugendpsychiatrie",1;"297 - stationsäquivalente Behandlung in der Erwachsenenpsychiatrie (29)",1;"307 - stationsäquivalente Behandlung in der Kinder- und Jugendpsychiatrie (30)",1;"31 - Psychosomatik",1;"",0;0,0},2,0)</f>
        <v>0</v>
      </c>
      <c r="T1227" s="8">
        <f t="shared" si="169"/>
        <v>0</v>
      </c>
      <c r="U1227" s="8">
        <f t="shared" si="171"/>
        <v>0</v>
      </c>
      <c r="V1227" s="8">
        <f t="shared" si="164"/>
        <v>0</v>
      </c>
      <c r="W1227" s="8">
        <f t="shared" si="165"/>
        <v>0</v>
      </c>
      <c r="X1227" s="8">
        <f t="shared" si="166"/>
        <v>0</v>
      </c>
      <c r="Y1227" s="8" t="str">
        <f t="shared" si="167"/>
        <v/>
      </c>
      <c r="Z1227" s="8" t="str">
        <f>VLOOKUP($D1227,{"29 - Psychiatrie (Erwachsene)","BGI";"297 - stationsäquivalente Behandlung in der Erwachsenenpsychiatrie (29)","BGI";"30 - Kinder- und Jugendpsychiatrie","BGII";"307 - stationsäquivalente Behandlung in der Kinder- und Jugendpsychiatrie (30)","BGII";"31 - Psychosomatik","BGI";"","LEER";0,"Leer"},2,0)</f>
        <v>LEER</v>
      </c>
      <c r="AA1227" s="8" t="str">
        <f t="shared" si="168"/>
        <v>Stationen</v>
      </c>
    </row>
    <row r="1228" spans="2:27" ht="15" customHeight="1" x14ac:dyDescent="0.25">
      <c r="B1228" s="76" t="str">
        <f t="shared" si="170"/>
        <v>!!!</v>
      </c>
      <c r="C1228" s="310" t="str">
        <f>IF(LEN($E1228)&gt;0,VLOOKUP(TEXT($E1228,0),'Angaben Stationen'!$E$14:$V$215,17,0),"")</f>
        <v/>
      </c>
      <c r="D1228" s="254" t="str">
        <f>IF(LEN($E1228)&gt;0,VLOOKUP(TEXT($E1228,0),'Angaben Stationen'!$E$14:$V$215,18,0),"")</f>
        <v/>
      </c>
      <c r="E1228" s="344"/>
      <c r="F1228" s="256"/>
      <c r="G1228" s="256"/>
      <c r="H1228" s="307"/>
      <c r="I1228" s="183"/>
      <c r="R1228" s="8">
        <f t="shared" si="163"/>
        <v>0</v>
      </c>
      <c r="S1228" s="8">
        <f>VLOOKUP($D1228,{"29 - Psychiatrie (Erwachsene)",1;"30 - Kinder- und Jugendpsychiatrie",1;"297 - stationsäquivalente Behandlung in der Erwachsenenpsychiatrie (29)",1;"307 - stationsäquivalente Behandlung in der Kinder- und Jugendpsychiatrie (30)",1;"31 - Psychosomatik",1;"",0;0,0},2,0)</f>
        <v>0</v>
      </c>
      <c r="T1228" s="8">
        <f t="shared" si="169"/>
        <v>0</v>
      </c>
      <c r="U1228" s="8">
        <f t="shared" si="171"/>
        <v>0</v>
      </c>
      <c r="V1228" s="8">
        <f t="shared" si="164"/>
        <v>0</v>
      </c>
      <c r="W1228" s="8">
        <f t="shared" si="165"/>
        <v>0</v>
      </c>
      <c r="X1228" s="8">
        <f t="shared" si="166"/>
        <v>0</v>
      </c>
      <c r="Y1228" s="8" t="str">
        <f t="shared" si="167"/>
        <v/>
      </c>
      <c r="Z1228" s="8" t="str">
        <f>VLOOKUP($D1228,{"29 - Psychiatrie (Erwachsene)","BGI";"297 - stationsäquivalente Behandlung in der Erwachsenenpsychiatrie (29)","BGI";"30 - Kinder- und Jugendpsychiatrie","BGII";"307 - stationsäquivalente Behandlung in der Kinder- und Jugendpsychiatrie (30)","BGII";"31 - Psychosomatik","BGI";"","LEER";0,"Leer"},2,0)</f>
        <v>LEER</v>
      </c>
      <c r="AA1228" s="8" t="str">
        <f t="shared" si="168"/>
        <v>Stationen</v>
      </c>
    </row>
    <row r="1229" spans="2:27" ht="15" customHeight="1" x14ac:dyDescent="0.25">
      <c r="B1229" s="76" t="str">
        <f t="shared" si="170"/>
        <v>!!!</v>
      </c>
      <c r="C1229" s="310" t="str">
        <f>IF(LEN($E1229)&gt;0,VLOOKUP(TEXT($E1229,0),'Angaben Stationen'!$E$14:$V$215,17,0),"")</f>
        <v/>
      </c>
      <c r="D1229" s="254" t="str">
        <f>IF(LEN($E1229)&gt;0,VLOOKUP(TEXT($E1229,0),'Angaben Stationen'!$E$14:$V$215,18,0),"")</f>
        <v/>
      </c>
      <c r="E1229" s="344"/>
      <c r="F1229" s="256"/>
      <c r="G1229" s="256"/>
      <c r="H1229" s="307"/>
      <c r="I1229" s="183"/>
      <c r="R1229" s="8">
        <f t="shared" si="163"/>
        <v>0</v>
      </c>
      <c r="S1229" s="8">
        <f>VLOOKUP($D1229,{"29 - Psychiatrie (Erwachsene)",1;"30 - Kinder- und Jugendpsychiatrie",1;"297 - stationsäquivalente Behandlung in der Erwachsenenpsychiatrie (29)",1;"307 - stationsäquivalente Behandlung in der Kinder- und Jugendpsychiatrie (30)",1;"31 - Psychosomatik",1;"",0;0,0},2,0)</f>
        <v>0</v>
      </c>
      <c r="T1229" s="8">
        <f t="shared" si="169"/>
        <v>0</v>
      </c>
      <c r="U1229" s="8">
        <f t="shared" si="171"/>
        <v>0</v>
      </c>
      <c r="V1229" s="8">
        <f t="shared" si="164"/>
        <v>0</v>
      </c>
      <c r="W1229" s="8">
        <f t="shared" si="165"/>
        <v>0</v>
      </c>
      <c r="X1229" s="8">
        <f t="shared" si="166"/>
        <v>0</v>
      </c>
      <c r="Y1229" s="8" t="str">
        <f t="shared" si="167"/>
        <v/>
      </c>
      <c r="Z1229" s="8" t="str">
        <f>VLOOKUP($D1229,{"29 - Psychiatrie (Erwachsene)","BGI";"297 - stationsäquivalente Behandlung in der Erwachsenenpsychiatrie (29)","BGI";"30 - Kinder- und Jugendpsychiatrie","BGII";"307 - stationsäquivalente Behandlung in der Kinder- und Jugendpsychiatrie (30)","BGII";"31 - Psychosomatik","BGI";"","LEER";0,"Leer"},2,0)</f>
        <v>LEER</v>
      </c>
      <c r="AA1229" s="8" t="str">
        <f t="shared" si="168"/>
        <v>Stationen</v>
      </c>
    </row>
    <row r="1230" spans="2:27" ht="15" customHeight="1" x14ac:dyDescent="0.25">
      <c r="B1230" s="76" t="str">
        <f t="shared" si="170"/>
        <v>!!!</v>
      </c>
      <c r="C1230" s="310" t="str">
        <f>IF(LEN($E1230)&gt;0,VLOOKUP(TEXT($E1230,0),'Angaben Stationen'!$E$14:$V$215,17,0),"")</f>
        <v/>
      </c>
      <c r="D1230" s="254" t="str">
        <f>IF(LEN($E1230)&gt;0,VLOOKUP(TEXT($E1230,0),'Angaben Stationen'!$E$14:$V$215,18,0),"")</f>
        <v/>
      </c>
      <c r="E1230" s="344"/>
      <c r="F1230" s="256"/>
      <c r="G1230" s="256"/>
      <c r="H1230" s="307"/>
      <c r="I1230" s="183"/>
      <c r="R1230" s="8">
        <f t="shared" si="163"/>
        <v>0</v>
      </c>
      <c r="S1230" s="8">
        <f>VLOOKUP($D1230,{"29 - Psychiatrie (Erwachsene)",1;"30 - Kinder- und Jugendpsychiatrie",1;"297 - stationsäquivalente Behandlung in der Erwachsenenpsychiatrie (29)",1;"307 - stationsäquivalente Behandlung in der Kinder- und Jugendpsychiatrie (30)",1;"31 - Psychosomatik",1;"",0;0,0},2,0)</f>
        <v>0</v>
      </c>
      <c r="T1230" s="8">
        <f t="shared" si="169"/>
        <v>0</v>
      </c>
      <c r="U1230" s="8">
        <f t="shared" si="171"/>
        <v>0</v>
      </c>
      <c r="V1230" s="8">
        <f t="shared" si="164"/>
        <v>0</v>
      </c>
      <c r="W1230" s="8">
        <f t="shared" si="165"/>
        <v>0</v>
      </c>
      <c r="X1230" s="8">
        <f t="shared" si="166"/>
        <v>0</v>
      </c>
      <c r="Y1230" s="8" t="str">
        <f t="shared" si="167"/>
        <v/>
      </c>
      <c r="Z1230" s="8" t="str">
        <f>VLOOKUP($D1230,{"29 - Psychiatrie (Erwachsene)","BGI";"297 - stationsäquivalente Behandlung in der Erwachsenenpsychiatrie (29)","BGI";"30 - Kinder- und Jugendpsychiatrie","BGII";"307 - stationsäquivalente Behandlung in der Kinder- und Jugendpsychiatrie (30)","BGII";"31 - Psychosomatik","BGI";"","LEER";0,"Leer"},2,0)</f>
        <v>LEER</v>
      </c>
      <c r="AA1230" s="8" t="str">
        <f t="shared" si="168"/>
        <v>Stationen</v>
      </c>
    </row>
    <row r="1231" spans="2:27" ht="15" customHeight="1" x14ac:dyDescent="0.25">
      <c r="B1231" s="76" t="str">
        <f t="shared" si="170"/>
        <v>!!!</v>
      </c>
      <c r="C1231" s="310" t="str">
        <f>IF(LEN($E1231)&gt;0,VLOOKUP(TEXT($E1231,0),'Angaben Stationen'!$E$14:$V$215,17,0),"")</f>
        <v/>
      </c>
      <c r="D1231" s="254" t="str">
        <f>IF(LEN($E1231)&gt;0,VLOOKUP(TEXT($E1231,0),'Angaben Stationen'!$E$14:$V$215,18,0),"")</f>
        <v/>
      </c>
      <c r="E1231" s="344"/>
      <c r="F1231" s="256"/>
      <c r="G1231" s="256"/>
      <c r="H1231" s="307"/>
      <c r="I1231" s="183"/>
      <c r="R1231" s="8">
        <f t="shared" si="163"/>
        <v>0</v>
      </c>
      <c r="S1231" s="8">
        <f>VLOOKUP($D1231,{"29 - Psychiatrie (Erwachsene)",1;"30 - Kinder- und Jugendpsychiatrie",1;"297 - stationsäquivalente Behandlung in der Erwachsenenpsychiatrie (29)",1;"307 - stationsäquivalente Behandlung in der Kinder- und Jugendpsychiatrie (30)",1;"31 - Psychosomatik",1;"",0;0,0},2,0)</f>
        <v>0</v>
      </c>
      <c r="T1231" s="8">
        <f t="shared" si="169"/>
        <v>0</v>
      </c>
      <c r="U1231" s="8">
        <f t="shared" si="171"/>
        <v>0</v>
      </c>
      <c r="V1231" s="8">
        <f t="shared" si="164"/>
        <v>0</v>
      </c>
      <c r="W1231" s="8">
        <f t="shared" si="165"/>
        <v>0</v>
      </c>
      <c r="X1231" s="8">
        <f t="shared" si="166"/>
        <v>0</v>
      </c>
      <c r="Y1231" s="8" t="str">
        <f t="shared" si="167"/>
        <v/>
      </c>
      <c r="Z1231" s="8" t="str">
        <f>VLOOKUP($D1231,{"29 - Psychiatrie (Erwachsene)","BGI";"297 - stationsäquivalente Behandlung in der Erwachsenenpsychiatrie (29)","BGI";"30 - Kinder- und Jugendpsychiatrie","BGII";"307 - stationsäquivalente Behandlung in der Kinder- und Jugendpsychiatrie (30)","BGII";"31 - Psychosomatik","BGI";"","LEER";0,"Leer"},2,0)</f>
        <v>LEER</v>
      </c>
      <c r="AA1231" s="8" t="str">
        <f t="shared" si="168"/>
        <v>Stationen</v>
      </c>
    </row>
    <row r="1232" spans="2:27" ht="15" customHeight="1" x14ac:dyDescent="0.25">
      <c r="B1232" s="76" t="str">
        <f t="shared" si="170"/>
        <v>!!!</v>
      </c>
      <c r="C1232" s="310" t="str">
        <f>IF(LEN($E1232)&gt;0,VLOOKUP(TEXT($E1232,0),'Angaben Stationen'!$E$14:$V$215,17,0),"")</f>
        <v/>
      </c>
      <c r="D1232" s="254" t="str">
        <f>IF(LEN($E1232)&gt;0,VLOOKUP(TEXT($E1232,0),'Angaben Stationen'!$E$14:$V$215,18,0),"")</f>
        <v/>
      </c>
      <c r="E1232" s="344"/>
      <c r="F1232" s="256"/>
      <c r="G1232" s="256"/>
      <c r="H1232" s="307"/>
      <c r="I1232" s="183"/>
      <c r="R1232" s="8">
        <f t="shared" si="163"/>
        <v>0</v>
      </c>
      <c r="S1232" s="8">
        <f>VLOOKUP($D1232,{"29 - Psychiatrie (Erwachsene)",1;"30 - Kinder- und Jugendpsychiatrie",1;"297 - stationsäquivalente Behandlung in der Erwachsenenpsychiatrie (29)",1;"307 - stationsäquivalente Behandlung in der Kinder- und Jugendpsychiatrie (30)",1;"31 - Psychosomatik",1;"",0;0,0},2,0)</f>
        <v>0</v>
      </c>
      <c r="T1232" s="8">
        <f t="shared" si="169"/>
        <v>0</v>
      </c>
      <c r="U1232" s="8">
        <f t="shared" si="171"/>
        <v>0</v>
      </c>
      <c r="V1232" s="8">
        <f t="shared" si="164"/>
        <v>0</v>
      </c>
      <c r="W1232" s="8">
        <f t="shared" si="165"/>
        <v>0</v>
      </c>
      <c r="X1232" s="8">
        <f t="shared" si="166"/>
        <v>0</v>
      </c>
      <c r="Y1232" s="8" t="str">
        <f t="shared" si="167"/>
        <v/>
      </c>
      <c r="Z1232" s="8" t="str">
        <f>VLOOKUP($D1232,{"29 - Psychiatrie (Erwachsene)","BGI";"297 - stationsäquivalente Behandlung in der Erwachsenenpsychiatrie (29)","BGI";"30 - Kinder- und Jugendpsychiatrie","BGII";"307 - stationsäquivalente Behandlung in der Kinder- und Jugendpsychiatrie (30)","BGII";"31 - Psychosomatik","BGI";"","LEER";0,"Leer"},2,0)</f>
        <v>LEER</v>
      </c>
      <c r="AA1232" s="8" t="str">
        <f t="shared" si="168"/>
        <v>Stationen</v>
      </c>
    </row>
    <row r="1233" spans="2:27" ht="15" customHeight="1" x14ac:dyDescent="0.25">
      <c r="B1233" s="76" t="str">
        <f t="shared" si="170"/>
        <v>!!!</v>
      </c>
      <c r="C1233" s="310" t="str">
        <f>IF(LEN($E1233)&gt;0,VLOOKUP(TEXT($E1233,0),'Angaben Stationen'!$E$14:$V$215,17,0),"")</f>
        <v/>
      </c>
      <c r="D1233" s="254" t="str">
        <f>IF(LEN($E1233)&gt;0,VLOOKUP(TEXT($E1233,0),'Angaben Stationen'!$E$14:$V$215,18,0),"")</f>
        <v/>
      </c>
      <c r="E1233" s="344"/>
      <c r="F1233" s="256"/>
      <c r="G1233" s="256"/>
      <c r="H1233" s="307"/>
      <c r="I1233" s="183"/>
      <c r="R1233" s="8">
        <f t="shared" si="163"/>
        <v>0</v>
      </c>
      <c r="S1233" s="8">
        <f>VLOOKUP($D1233,{"29 - Psychiatrie (Erwachsene)",1;"30 - Kinder- und Jugendpsychiatrie",1;"297 - stationsäquivalente Behandlung in der Erwachsenenpsychiatrie (29)",1;"307 - stationsäquivalente Behandlung in der Kinder- und Jugendpsychiatrie (30)",1;"31 - Psychosomatik",1;"",0;0,0},2,0)</f>
        <v>0</v>
      </c>
      <c r="T1233" s="8">
        <f t="shared" si="169"/>
        <v>0</v>
      </c>
      <c r="U1233" s="8">
        <f t="shared" si="171"/>
        <v>0</v>
      </c>
      <c r="V1233" s="8">
        <f t="shared" si="164"/>
        <v>0</v>
      </c>
      <c r="W1233" s="8">
        <f t="shared" si="165"/>
        <v>0</v>
      </c>
      <c r="X1233" s="8">
        <f t="shared" si="166"/>
        <v>0</v>
      </c>
      <c r="Y1233" s="8" t="str">
        <f t="shared" si="167"/>
        <v/>
      </c>
      <c r="Z1233" s="8" t="str">
        <f>VLOOKUP($D1233,{"29 - Psychiatrie (Erwachsene)","BGI";"297 - stationsäquivalente Behandlung in der Erwachsenenpsychiatrie (29)","BGI";"30 - Kinder- und Jugendpsychiatrie","BGII";"307 - stationsäquivalente Behandlung in der Kinder- und Jugendpsychiatrie (30)","BGII";"31 - Psychosomatik","BGI";"","LEER";0,"Leer"},2,0)</f>
        <v>LEER</v>
      </c>
      <c r="AA1233" s="8" t="str">
        <f t="shared" si="168"/>
        <v>Stationen</v>
      </c>
    </row>
    <row r="1234" spans="2:27" ht="15" customHeight="1" x14ac:dyDescent="0.25">
      <c r="B1234" s="76" t="str">
        <f t="shared" si="170"/>
        <v>!!!</v>
      </c>
      <c r="C1234" s="310" t="str">
        <f>IF(LEN($E1234)&gt;0,VLOOKUP(TEXT($E1234,0),'Angaben Stationen'!$E$14:$V$215,17,0),"")</f>
        <v/>
      </c>
      <c r="D1234" s="254" t="str">
        <f>IF(LEN($E1234)&gt;0,VLOOKUP(TEXT($E1234,0),'Angaben Stationen'!$E$14:$V$215,18,0),"")</f>
        <v/>
      </c>
      <c r="E1234" s="344"/>
      <c r="F1234" s="256"/>
      <c r="G1234" s="256"/>
      <c r="H1234" s="307"/>
      <c r="I1234" s="183"/>
      <c r="R1234" s="8">
        <f t="shared" si="163"/>
        <v>0</v>
      </c>
      <c r="S1234" s="8">
        <f>VLOOKUP($D1234,{"29 - Psychiatrie (Erwachsene)",1;"30 - Kinder- und Jugendpsychiatrie",1;"297 - stationsäquivalente Behandlung in der Erwachsenenpsychiatrie (29)",1;"307 - stationsäquivalente Behandlung in der Kinder- und Jugendpsychiatrie (30)",1;"31 - Psychosomatik",1;"",0;0,0},2,0)</f>
        <v>0</v>
      </c>
      <c r="T1234" s="8">
        <f t="shared" si="169"/>
        <v>0</v>
      </c>
      <c r="U1234" s="8">
        <f t="shared" si="171"/>
        <v>0</v>
      </c>
      <c r="V1234" s="8">
        <f t="shared" si="164"/>
        <v>0</v>
      </c>
      <c r="W1234" s="8">
        <f t="shared" si="165"/>
        <v>0</v>
      </c>
      <c r="X1234" s="8">
        <f t="shared" si="166"/>
        <v>0</v>
      </c>
      <c r="Y1234" s="8" t="str">
        <f t="shared" si="167"/>
        <v/>
      </c>
      <c r="Z1234" s="8" t="str">
        <f>VLOOKUP($D1234,{"29 - Psychiatrie (Erwachsene)","BGI";"297 - stationsäquivalente Behandlung in der Erwachsenenpsychiatrie (29)","BGI";"30 - Kinder- und Jugendpsychiatrie","BGII";"307 - stationsäquivalente Behandlung in der Kinder- und Jugendpsychiatrie (30)","BGII";"31 - Psychosomatik","BGI";"","LEER";0,"Leer"},2,0)</f>
        <v>LEER</v>
      </c>
      <c r="AA1234" s="8" t="str">
        <f t="shared" si="168"/>
        <v>Stationen</v>
      </c>
    </row>
    <row r="1235" spans="2:27" ht="15" customHeight="1" x14ac:dyDescent="0.25">
      <c r="B1235" s="76" t="str">
        <f t="shared" si="170"/>
        <v>!!!</v>
      </c>
      <c r="C1235" s="310" t="str">
        <f>IF(LEN($E1235)&gt;0,VLOOKUP(TEXT($E1235,0),'Angaben Stationen'!$E$14:$V$215,17,0),"")</f>
        <v/>
      </c>
      <c r="D1235" s="254" t="str">
        <f>IF(LEN($E1235)&gt;0,VLOOKUP(TEXT($E1235,0),'Angaben Stationen'!$E$14:$V$215,18,0),"")</f>
        <v/>
      </c>
      <c r="E1235" s="344"/>
      <c r="F1235" s="256"/>
      <c r="G1235" s="256"/>
      <c r="H1235" s="307"/>
      <c r="I1235" s="183"/>
      <c r="R1235" s="8">
        <f t="shared" si="163"/>
        <v>0</v>
      </c>
      <c r="S1235" s="8">
        <f>VLOOKUP($D1235,{"29 - Psychiatrie (Erwachsene)",1;"30 - Kinder- und Jugendpsychiatrie",1;"297 - stationsäquivalente Behandlung in der Erwachsenenpsychiatrie (29)",1;"307 - stationsäquivalente Behandlung in der Kinder- und Jugendpsychiatrie (30)",1;"31 - Psychosomatik",1;"",0;0,0},2,0)</f>
        <v>0</v>
      </c>
      <c r="T1235" s="8">
        <f t="shared" si="169"/>
        <v>0</v>
      </c>
      <c r="U1235" s="8">
        <f t="shared" si="171"/>
        <v>0</v>
      </c>
      <c r="V1235" s="8">
        <f t="shared" si="164"/>
        <v>0</v>
      </c>
      <c r="W1235" s="8">
        <f t="shared" si="165"/>
        <v>0</v>
      </c>
      <c r="X1235" s="8">
        <f t="shared" si="166"/>
        <v>0</v>
      </c>
      <c r="Y1235" s="8" t="str">
        <f t="shared" si="167"/>
        <v/>
      </c>
      <c r="Z1235" s="8" t="str">
        <f>VLOOKUP($D1235,{"29 - Psychiatrie (Erwachsene)","BGI";"297 - stationsäquivalente Behandlung in der Erwachsenenpsychiatrie (29)","BGI";"30 - Kinder- und Jugendpsychiatrie","BGII";"307 - stationsäquivalente Behandlung in der Kinder- und Jugendpsychiatrie (30)","BGII";"31 - Psychosomatik","BGI";"","LEER";0,"Leer"},2,0)</f>
        <v>LEER</v>
      </c>
      <c r="AA1235" s="8" t="str">
        <f t="shared" si="168"/>
        <v>Stationen</v>
      </c>
    </row>
    <row r="1236" spans="2:27" ht="15" customHeight="1" x14ac:dyDescent="0.25">
      <c r="B1236" s="76" t="str">
        <f t="shared" si="170"/>
        <v>!!!</v>
      </c>
      <c r="C1236" s="310" t="str">
        <f>IF(LEN($E1236)&gt;0,VLOOKUP(TEXT($E1236,0),'Angaben Stationen'!$E$14:$V$215,17,0),"")</f>
        <v/>
      </c>
      <c r="D1236" s="254" t="str">
        <f>IF(LEN($E1236)&gt;0,VLOOKUP(TEXT($E1236,0),'Angaben Stationen'!$E$14:$V$215,18,0),"")</f>
        <v/>
      </c>
      <c r="E1236" s="344"/>
      <c r="F1236" s="256"/>
      <c r="G1236" s="256"/>
      <c r="H1236" s="307"/>
      <c r="I1236" s="183"/>
      <c r="R1236" s="8">
        <f t="shared" si="163"/>
        <v>0</v>
      </c>
      <c r="S1236" s="8">
        <f>VLOOKUP($D1236,{"29 - Psychiatrie (Erwachsene)",1;"30 - Kinder- und Jugendpsychiatrie",1;"297 - stationsäquivalente Behandlung in der Erwachsenenpsychiatrie (29)",1;"307 - stationsäquivalente Behandlung in der Kinder- und Jugendpsychiatrie (30)",1;"31 - Psychosomatik",1;"",0;0,0},2,0)</f>
        <v>0</v>
      </c>
      <c r="T1236" s="8">
        <f t="shared" si="169"/>
        <v>0</v>
      </c>
      <c r="U1236" s="8">
        <f t="shared" si="171"/>
        <v>0</v>
      </c>
      <c r="V1236" s="8">
        <f t="shared" si="164"/>
        <v>0</v>
      </c>
      <c r="W1236" s="8">
        <f t="shared" si="165"/>
        <v>0</v>
      </c>
      <c r="X1236" s="8">
        <f t="shared" si="166"/>
        <v>0</v>
      </c>
      <c r="Y1236" s="8" t="str">
        <f t="shared" si="167"/>
        <v/>
      </c>
      <c r="Z1236" s="8" t="str">
        <f>VLOOKUP($D1236,{"29 - Psychiatrie (Erwachsene)","BGI";"297 - stationsäquivalente Behandlung in der Erwachsenenpsychiatrie (29)","BGI";"30 - Kinder- und Jugendpsychiatrie","BGII";"307 - stationsäquivalente Behandlung in der Kinder- und Jugendpsychiatrie (30)","BGII";"31 - Psychosomatik","BGI";"","LEER";0,"Leer"},2,0)</f>
        <v>LEER</v>
      </c>
      <c r="AA1236" s="8" t="str">
        <f t="shared" si="168"/>
        <v>Stationen</v>
      </c>
    </row>
    <row r="1237" spans="2:27" ht="15" customHeight="1" x14ac:dyDescent="0.25">
      <c r="B1237" s="76" t="str">
        <f t="shared" si="170"/>
        <v>!!!</v>
      </c>
      <c r="C1237" s="310" t="str">
        <f>IF(LEN($E1237)&gt;0,VLOOKUP(TEXT($E1237,0),'Angaben Stationen'!$E$14:$V$215,17,0),"")</f>
        <v/>
      </c>
      <c r="D1237" s="254" t="str">
        <f>IF(LEN($E1237)&gt;0,VLOOKUP(TEXT($E1237,0),'Angaben Stationen'!$E$14:$V$215,18,0),"")</f>
        <v/>
      </c>
      <c r="E1237" s="344"/>
      <c r="F1237" s="256"/>
      <c r="G1237" s="256"/>
      <c r="H1237" s="307"/>
      <c r="I1237" s="183"/>
      <c r="R1237" s="8">
        <f t="shared" si="163"/>
        <v>0</v>
      </c>
      <c r="S1237" s="8">
        <f>VLOOKUP($D1237,{"29 - Psychiatrie (Erwachsene)",1;"30 - Kinder- und Jugendpsychiatrie",1;"297 - stationsäquivalente Behandlung in der Erwachsenenpsychiatrie (29)",1;"307 - stationsäquivalente Behandlung in der Kinder- und Jugendpsychiatrie (30)",1;"31 - Psychosomatik",1;"",0;0,0},2,0)</f>
        <v>0</v>
      </c>
      <c r="T1237" s="8">
        <f t="shared" si="169"/>
        <v>0</v>
      </c>
      <c r="U1237" s="8">
        <f t="shared" si="171"/>
        <v>0</v>
      </c>
      <c r="V1237" s="8">
        <f t="shared" si="164"/>
        <v>0</v>
      </c>
      <c r="W1237" s="8">
        <f t="shared" si="165"/>
        <v>0</v>
      </c>
      <c r="X1237" s="8">
        <f t="shared" si="166"/>
        <v>0</v>
      </c>
      <c r="Y1237" s="8" t="str">
        <f t="shared" si="167"/>
        <v/>
      </c>
      <c r="Z1237" s="8" t="str">
        <f>VLOOKUP($D1237,{"29 - Psychiatrie (Erwachsene)","BGI";"297 - stationsäquivalente Behandlung in der Erwachsenenpsychiatrie (29)","BGI";"30 - Kinder- und Jugendpsychiatrie","BGII";"307 - stationsäquivalente Behandlung in der Kinder- und Jugendpsychiatrie (30)","BGII";"31 - Psychosomatik","BGI";"","LEER";0,"Leer"},2,0)</f>
        <v>LEER</v>
      </c>
      <c r="AA1237" s="8" t="str">
        <f t="shared" si="168"/>
        <v>Stationen</v>
      </c>
    </row>
    <row r="1238" spans="2:27" ht="15" customHeight="1" x14ac:dyDescent="0.25">
      <c r="B1238" s="76" t="str">
        <f t="shared" si="170"/>
        <v>!!!</v>
      </c>
      <c r="C1238" s="310" t="str">
        <f>IF(LEN($E1238)&gt;0,VLOOKUP(TEXT($E1238,0),'Angaben Stationen'!$E$14:$V$215,17,0),"")</f>
        <v/>
      </c>
      <c r="D1238" s="254" t="str">
        <f>IF(LEN($E1238)&gt;0,VLOOKUP(TEXT($E1238,0),'Angaben Stationen'!$E$14:$V$215,18,0),"")</f>
        <v/>
      </c>
      <c r="E1238" s="344"/>
      <c r="F1238" s="256"/>
      <c r="G1238" s="256"/>
      <c r="H1238" s="307"/>
      <c r="I1238" s="183"/>
      <c r="R1238" s="8">
        <f t="shared" si="163"/>
        <v>0</v>
      </c>
      <c r="S1238" s="8">
        <f>VLOOKUP($D1238,{"29 - Psychiatrie (Erwachsene)",1;"30 - Kinder- und Jugendpsychiatrie",1;"297 - stationsäquivalente Behandlung in der Erwachsenenpsychiatrie (29)",1;"307 - stationsäquivalente Behandlung in der Kinder- und Jugendpsychiatrie (30)",1;"31 - Psychosomatik",1;"",0;0,0},2,0)</f>
        <v>0</v>
      </c>
      <c r="T1238" s="8">
        <f t="shared" si="169"/>
        <v>0</v>
      </c>
      <c r="U1238" s="8">
        <f t="shared" si="171"/>
        <v>0</v>
      </c>
      <c r="V1238" s="8">
        <f t="shared" si="164"/>
        <v>0</v>
      </c>
      <c r="W1238" s="8">
        <f t="shared" si="165"/>
        <v>0</v>
      </c>
      <c r="X1238" s="8">
        <f t="shared" si="166"/>
        <v>0</v>
      </c>
      <c r="Y1238" s="8" t="str">
        <f t="shared" si="167"/>
        <v/>
      </c>
      <c r="Z1238" s="8" t="str">
        <f>VLOOKUP($D1238,{"29 - Psychiatrie (Erwachsene)","BGI";"297 - stationsäquivalente Behandlung in der Erwachsenenpsychiatrie (29)","BGI";"30 - Kinder- und Jugendpsychiatrie","BGII";"307 - stationsäquivalente Behandlung in der Kinder- und Jugendpsychiatrie (30)","BGII";"31 - Psychosomatik","BGI";"","LEER";0,"Leer"},2,0)</f>
        <v>LEER</v>
      </c>
      <c r="AA1238" s="8" t="str">
        <f t="shared" si="168"/>
        <v>Stationen</v>
      </c>
    </row>
    <row r="1239" spans="2:27" ht="15" customHeight="1" x14ac:dyDescent="0.25">
      <c r="B1239" s="76" t="str">
        <f t="shared" si="170"/>
        <v>!!!</v>
      </c>
      <c r="C1239" s="310" t="str">
        <f>IF(LEN($E1239)&gt;0,VLOOKUP(TEXT($E1239,0),'Angaben Stationen'!$E$14:$V$215,17,0),"")</f>
        <v/>
      </c>
      <c r="D1239" s="254" t="str">
        <f>IF(LEN($E1239)&gt;0,VLOOKUP(TEXT($E1239,0),'Angaben Stationen'!$E$14:$V$215,18,0),"")</f>
        <v/>
      </c>
      <c r="E1239" s="344"/>
      <c r="F1239" s="256"/>
      <c r="G1239" s="256"/>
      <c r="H1239" s="307"/>
      <c r="I1239" s="183"/>
      <c r="R1239" s="8">
        <f t="shared" si="163"/>
        <v>0</v>
      </c>
      <c r="S1239" s="8">
        <f>VLOOKUP($D1239,{"29 - Psychiatrie (Erwachsene)",1;"30 - Kinder- und Jugendpsychiatrie",1;"297 - stationsäquivalente Behandlung in der Erwachsenenpsychiatrie (29)",1;"307 - stationsäquivalente Behandlung in der Kinder- und Jugendpsychiatrie (30)",1;"31 - Psychosomatik",1;"",0;0,0},2,0)</f>
        <v>0</v>
      </c>
      <c r="T1239" s="8">
        <f t="shared" si="169"/>
        <v>0</v>
      </c>
      <c r="U1239" s="8">
        <f t="shared" si="171"/>
        <v>0</v>
      </c>
      <c r="V1239" s="8">
        <f t="shared" si="164"/>
        <v>0</v>
      </c>
      <c r="W1239" s="8">
        <f t="shared" si="165"/>
        <v>0</v>
      </c>
      <c r="X1239" s="8">
        <f t="shared" si="166"/>
        <v>0</v>
      </c>
      <c r="Y1239" s="8" t="str">
        <f t="shared" si="167"/>
        <v/>
      </c>
      <c r="Z1239" s="8" t="str">
        <f>VLOOKUP($D1239,{"29 - Psychiatrie (Erwachsene)","BGI";"297 - stationsäquivalente Behandlung in der Erwachsenenpsychiatrie (29)","BGI";"30 - Kinder- und Jugendpsychiatrie","BGII";"307 - stationsäquivalente Behandlung in der Kinder- und Jugendpsychiatrie (30)","BGII";"31 - Psychosomatik","BGI";"","LEER";0,"Leer"},2,0)</f>
        <v>LEER</v>
      </c>
      <c r="AA1239" s="8" t="str">
        <f t="shared" si="168"/>
        <v>Stationen</v>
      </c>
    </row>
    <row r="1240" spans="2:27" ht="15" customHeight="1" x14ac:dyDescent="0.25">
      <c r="B1240" s="76" t="str">
        <f t="shared" si="170"/>
        <v>!!!</v>
      </c>
      <c r="C1240" s="310" t="str">
        <f>IF(LEN($E1240)&gt;0,VLOOKUP(TEXT($E1240,0),'Angaben Stationen'!$E$14:$V$215,17,0),"")</f>
        <v/>
      </c>
      <c r="D1240" s="254" t="str">
        <f>IF(LEN($E1240)&gt;0,VLOOKUP(TEXT($E1240,0),'Angaben Stationen'!$E$14:$V$215,18,0),"")</f>
        <v/>
      </c>
      <c r="E1240" s="344"/>
      <c r="F1240" s="256"/>
      <c r="G1240" s="256"/>
      <c r="H1240" s="307"/>
      <c r="I1240" s="183"/>
      <c r="R1240" s="8">
        <f t="shared" si="163"/>
        <v>0</v>
      </c>
      <c r="S1240" s="8">
        <f>VLOOKUP($D1240,{"29 - Psychiatrie (Erwachsene)",1;"30 - Kinder- und Jugendpsychiatrie",1;"297 - stationsäquivalente Behandlung in der Erwachsenenpsychiatrie (29)",1;"307 - stationsäquivalente Behandlung in der Kinder- und Jugendpsychiatrie (30)",1;"31 - Psychosomatik",1;"",0;0,0},2,0)</f>
        <v>0</v>
      </c>
      <c r="T1240" s="8">
        <f t="shared" si="169"/>
        <v>0</v>
      </c>
      <c r="U1240" s="8">
        <f t="shared" si="171"/>
        <v>0</v>
      </c>
      <c r="V1240" s="8">
        <f t="shared" si="164"/>
        <v>0</v>
      </c>
      <c r="W1240" s="8">
        <f t="shared" si="165"/>
        <v>0</v>
      </c>
      <c r="X1240" s="8">
        <f t="shared" si="166"/>
        <v>0</v>
      </c>
      <c r="Y1240" s="8" t="str">
        <f t="shared" si="167"/>
        <v/>
      </c>
      <c r="Z1240" s="8" t="str">
        <f>VLOOKUP($D1240,{"29 - Psychiatrie (Erwachsene)","BGI";"297 - stationsäquivalente Behandlung in der Erwachsenenpsychiatrie (29)","BGI";"30 - Kinder- und Jugendpsychiatrie","BGII";"307 - stationsäquivalente Behandlung in der Kinder- und Jugendpsychiatrie (30)","BGII";"31 - Psychosomatik","BGI";"","LEER";0,"Leer"},2,0)</f>
        <v>LEER</v>
      </c>
      <c r="AA1240" s="8" t="str">
        <f t="shared" si="168"/>
        <v>Stationen</v>
      </c>
    </row>
    <row r="1241" spans="2:27" ht="15" customHeight="1" x14ac:dyDescent="0.25">
      <c r="B1241" s="76" t="str">
        <f t="shared" si="170"/>
        <v>!!!</v>
      </c>
      <c r="C1241" s="310" t="str">
        <f>IF(LEN($E1241)&gt;0,VLOOKUP(TEXT($E1241,0),'Angaben Stationen'!$E$14:$V$215,17,0),"")</f>
        <v/>
      </c>
      <c r="D1241" s="254" t="str">
        <f>IF(LEN($E1241)&gt;0,VLOOKUP(TEXT($E1241,0),'Angaben Stationen'!$E$14:$V$215,18,0),"")</f>
        <v/>
      </c>
      <c r="E1241" s="344"/>
      <c r="F1241" s="256"/>
      <c r="G1241" s="256"/>
      <c r="H1241" s="307"/>
      <c r="I1241" s="183"/>
      <c r="R1241" s="8">
        <f t="shared" si="163"/>
        <v>0</v>
      </c>
      <c r="S1241" s="8">
        <f>VLOOKUP($D1241,{"29 - Psychiatrie (Erwachsene)",1;"30 - Kinder- und Jugendpsychiatrie",1;"297 - stationsäquivalente Behandlung in der Erwachsenenpsychiatrie (29)",1;"307 - stationsäquivalente Behandlung in der Kinder- und Jugendpsychiatrie (30)",1;"31 - Psychosomatik",1;"",0;0,0},2,0)</f>
        <v>0</v>
      </c>
      <c r="T1241" s="8">
        <f t="shared" si="169"/>
        <v>0</v>
      </c>
      <c r="U1241" s="8">
        <f t="shared" si="171"/>
        <v>0</v>
      </c>
      <c r="V1241" s="8">
        <f t="shared" si="164"/>
        <v>0</v>
      </c>
      <c r="W1241" s="8">
        <f t="shared" si="165"/>
        <v>0</v>
      </c>
      <c r="X1241" s="8">
        <f t="shared" si="166"/>
        <v>0</v>
      </c>
      <c r="Y1241" s="8" t="str">
        <f t="shared" si="167"/>
        <v/>
      </c>
      <c r="Z1241" s="8" t="str">
        <f>VLOOKUP($D1241,{"29 - Psychiatrie (Erwachsene)","BGI";"297 - stationsäquivalente Behandlung in der Erwachsenenpsychiatrie (29)","BGI";"30 - Kinder- und Jugendpsychiatrie","BGII";"307 - stationsäquivalente Behandlung in der Kinder- und Jugendpsychiatrie (30)","BGII";"31 - Psychosomatik","BGI";"","LEER";0,"Leer"},2,0)</f>
        <v>LEER</v>
      </c>
      <c r="AA1241" s="8" t="str">
        <f t="shared" si="168"/>
        <v>Stationen</v>
      </c>
    </row>
    <row r="1242" spans="2:27" ht="15" customHeight="1" x14ac:dyDescent="0.25">
      <c r="B1242" s="76" t="str">
        <f t="shared" si="170"/>
        <v>!!!</v>
      </c>
      <c r="C1242" s="310" t="str">
        <f>IF(LEN($E1242)&gt;0,VLOOKUP(TEXT($E1242,0),'Angaben Stationen'!$E$14:$V$215,17,0),"")</f>
        <v/>
      </c>
      <c r="D1242" s="254" t="str">
        <f>IF(LEN($E1242)&gt;0,VLOOKUP(TEXT($E1242,0),'Angaben Stationen'!$E$14:$V$215,18,0),"")</f>
        <v/>
      </c>
      <c r="E1242" s="344"/>
      <c r="F1242" s="256"/>
      <c r="G1242" s="256"/>
      <c r="H1242" s="307"/>
      <c r="I1242" s="183"/>
      <c r="R1242" s="8">
        <f t="shared" si="163"/>
        <v>0</v>
      </c>
      <c r="S1242" s="8">
        <f>VLOOKUP($D1242,{"29 - Psychiatrie (Erwachsene)",1;"30 - Kinder- und Jugendpsychiatrie",1;"297 - stationsäquivalente Behandlung in der Erwachsenenpsychiatrie (29)",1;"307 - stationsäquivalente Behandlung in der Kinder- und Jugendpsychiatrie (30)",1;"31 - Psychosomatik",1;"",0;0,0},2,0)</f>
        <v>0</v>
      </c>
      <c r="T1242" s="8">
        <f t="shared" si="169"/>
        <v>0</v>
      </c>
      <c r="U1242" s="8">
        <f t="shared" si="171"/>
        <v>0</v>
      </c>
      <c r="V1242" s="8">
        <f t="shared" si="164"/>
        <v>0</v>
      </c>
      <c r="W1242" s="8">
        <f t="shared" si="165"/>
        <v>0</v>
      </c>
      <c r="X1242" s="8">
        <f t="shared" si="166"/>
        <v>0</v>
      </c>
      <c r="Y1242" s="8" t="str">
        <f t="shared" si="167"/>
        <v/>
      </c>
      <c r="Z1242" s="8" t="str">
        <f>VLOOKUP($D1242,{"29 - Psychiatrie (Erwachsene)","BGI";"297 - stationsäquivalente Behandlung in der Erwachsenenpsychiatrie (29)","BGI";"30 - Kinder- und Jugendpsychiatrie","BGII";"307 - stationsäquivalente Behandlung in der Kinder- und Jugendpsychiatrie (30)","BGII";"31 - Psychosomatik","BGI";"","LEER";0,"Leer"},2,0)</f>
        <v>LEER</v>
      </c>
      <c r="AA1242" s="8" t="str">
        <f t="shared" si="168"/>
        <v>Stationen</v>
      </c>
    </row>
    <row r="1243" spans="2:27" ht="15" customHeight="1" x14ac:dyDescent="0.25">
      <c r="B1243" s="76" t="str">
        <f t="shared" si="170"/>
        <v>!!!</v>
      </c>
      <c r="C1243" s="310" t="str">
        <f>IF(LEN($E1243)&gt;0,VLOOKUP(TEXT($E1243,0),'Angaben Stationen'!$E$14:$V$215,17,0),"")</f>
        <v/>
      </c>
      <c r="D1243" s="254" t="str">
        <f>IF(LEN($E1243)&gt;0,VLOOKUP(TEXT($E1243,0),'Angaben Stationen'!$E$14:$V$215,18,0),"")</f>
        <v/>
      </c>
      <c r="E1243" s="344"/>
      <c r="F1243" s="256"/>
      <c r="G1243" s="256"/>
      <c r="H1243" s="307"/>
      <c r="I1243" s="183"/>
      <c r="R1243" s="8">
        <f t="shared" si="163"/>
        <v>0</v>
      </c>
      <c r="S1243" s="8">
        <f>VLOOKUP($D1243,{"29 - Psychiatrie (Erwachsene)",1;"30 - Kinder- und Jugendpsychiatrie",1;"297 - stationsäquivalente Behandlung in der Erwachsenenpsychiatrie (29)",1;"307 - stationsäquivalente Behandlung in der Kinder- und Jugendpsychiatrie (30)",1;"31 - Psychosomatik",1;"",0;0,0},2,0)</f>
        <v>0</v>
      </c>
      <c r="T1243" s="8">
        <f t="shared" si="169"/>
        <v>0</v>
      </c>
      <c r="U1243" s="8">
        <f t="shared" si="171"/>
        <v>0</v>
      </c>
      <c r="V1243" s="8">
        <f t="shared" si="164"/>
        <v>0</v>
      </c>
      <c r="W1243" s="8">
        <f t="shared" si="165"/>
        <v>0</v>
      </c>
      <c r="X1243" s="8">
        <f t="shared" si="166"/>
        <v>0</v>
      </c>
      <c r="Y1243" s="8" t="str">
        <f t="shared" si="167"/>
        <v/>
      </c>
      <c r="Z1243" s="8" t="str">
        <f>VLOOKUP($D1243,{"29 - Psychiatrie (Erwachsene)","BGI";"297 - stationsäquivalente Behandlung in der Erwachsenenpsychiatrie (29)","BGI";"30 - Kinder- und Jugendpsychiatrie","BGII";"307 - stationsäquivalente Behandlung in der Kinder- und Jugendpsychiatrie (30)","BGII";"31 - Psychosomatik","BGI";"","LEER";0,"Leer"},2,0)</f>
        <v>LEER</v>
      </c>
      <c r="AA1243" s="8" t="str">
        <f t="shared" si="168"/>
        <v>Stationen</v>
      </c>
    </row>
    <row r="1244" spans="2:27" ht="15" customHeight="1" x14ac:dyDescent="0.25">
      <c r="B1244" s="76" t="str">
        <f t="shared" si="170"/>
        <v>!!!</v>
      </c>
      <c r="C1244" s="310" t="str">
        <f>IF(LEN($E1244)&gt;0,VLOOKUP(TEXT($E1244,0),'Angaben Stationen'!$E$14:$V$215,17,0),"")</f>
        <v/>
      </c>
      <c r="D1244" s="254" t="str">
        <f>IF(LEN($E1244)&gt;0,VLOOKUP(TEXT($E1244,0),'Angaben Stationen'!$E$14:$V$215,18,0),"")</f>
        <v/>
      </c>
      <c r="E1244" s="344"/>
      <c r="F1244" s="256"/>
      <c r="G1244" s="256"/>
      <c r="H1244" s="307"/>
      <c r="I1244" s="183"/>
      <c r="R1244" s="8">
        <f t="shared" si="163"/>
        <v>0</v>
      </c>
      <c r="S1244" s="8">
        <f>VLOOKUP($D1244,{"29 - Psychiatrie (Erwachsene)",1;"30 - Kinder- und Jugendpsychiatrie",1;"297 - stationsäquivalente Behandlung in der Erwachsenenpsychiatrie (29)",1;"307 - stationsäquivalente Behandlung in der Kinder- und Jugendpsychiatrie (30)",1;"31 - Psychosomatik",1;"",0;0,0},2,0)</f>
        <v>0</v>
      </c>
      <c r="T1244" s="8">
        <f t="shared" si="169"/>
        <v>0</v>
      </c>
      <c r="U1244" s="8">
        <f t="shared" si="171"/>
        <v>0</v>
      </c>
      <c r="V1244" s="8">
        <f t="shared" si="164"/>
        <v>0</v>
      </c>
      <c r="W1244" s="8">
        <f t="shared" si="165"/>
        <v>0</v>
      </c>
      <c r="X1244" s="8">
        <f t="shared" si="166"/>
        <v>0</v>
      </c>
      <c r="Y1244" s="8" t="str">
        <f t="shared" si="167"/>
        <v/>
      </c>
      <c r="Z1244" s="8" t="str">
        <f>VLOOKUP($D1244,{"29 - Psychiatrie (Erwachsene)","BGI";"297 - stationsäquivalente Behandlung in der Erwachsenenpsychiatrie (29)","BGI";"30 - Kinder- und Jugendpsychiatrie","BGII";"307 - stationsäquivalente Behandlung in der Kinder- und Jugendpsychiatrie (30)","BGII";"31 - Psychosomatik","BGI";"","LEER";0,"Leer"},2,0)</f>
        <v>LEER</v>
      </c>
      <c r="AA1244" s="8" t="str">
        <f t="shared" si="168"/>
        <v>Stationen</v>
      </c>
    </row>
    <row r="1245" spans="2:27" ht="15" customHeight="1" x14ac:dyDescent="0.25">
      <c r="B1245" s="76" t="str">
        <f t="shared" si="170"/>
        <v>!!!</v>
      </c>
      <c r="C1245" s="310" t="str">
        <f>IF(LEN($E1245)&gt;0,VLOOKUP(TEXT($E1245,0),'Angaben Stationen'!$E$14:$V$215,17,0),"")</f>
        <v/>
      </c>
      <c r="D1245" s="254" t="str">
        <f>IF(LEN($E1245)&gt;0,VLOOKUP(TEXT($E1245,0),'Angaben Stationen'!$E$14:$V$215,18,0),"")</f>
        <v/>
      </c>
      <c r="E1245" s="344"/>
      <c r="F1245" s="256"/>
      <c r="G1245" s="256"/>
      <c r="H1245" s="307"/>
      <c r="I1245" s="183"/>
      <c r="R1245" s="8">
        <f t="shared" si="163"/>
        <v>0</v>
      </c>
      <c r="S1245" s="8">
        <f>VLOOKUP($D1245,{"29 - Psychiatrie (Erwachsene)",1;"30 - Kinder- und Jugendpsychiatrie",1;"297 - stationsäquivalente Behandlung in der Erwachsenenpsychiatrie (29)",1;"307 - stationsäquivalente Behandlung in der Kinder- und Jugendpsychiatrie (30)",1;"31 - Psychosomatik",1;"",0;0,0},2,0)</f>
        <v>0</v>
      </c>
      <c r="T1245" s="8">
        <f t="shared" si="169"/>
        <v>0</v>
      </c>
      <c r="U1245" s="8">
        <f t="shared" si="171"/>
        <v>0</v>
      </c>
      <c r="V1245" s="8">
        <f t="shared" si="164"/>
        <v>0</v>
      </c>
      <c r="W1245" s="8">
        <f t="shared" si="165"/>
        <v>0</v>
      </c>
      <c r="X1245" s="8">
        <f t="shared" si="166"/>
        <v>0</v>
      </c>
      <c r="Y1245" s="8" t="str">
        <f t="shared" si="167"/>
        <v/>
      </c>
      <c r="Z1245" s="8" t="str">
        <f>VLOOKUP($D1245,{"29 - Psychiatrie (Erwachsene)","BGI";"297 - stationsäquivalente Behandlung in der Erwachsenenpsychiatrie (29)","BGI";"30 - Kinder- und Jugendpsychiatrie","BGII";"307 - stationsäquivalente Behandlung in der Kinder- und Jugendpsychiatrie (30)","BGII";"31 - Psychosomatik","BGI";"","LEER";0,"Leer"},2,0)</f>
        <v>LEER</v>
      </c>
      <c r="AA1245" s="8" t="str">
        <f t="shared" si="168"/>
        <v>Stationen</v>
      </c>
    </row>
    <row r="1246" spans="2:27" ht="15" customHeight="1" x14ac:dyDescent="0.25">
      <c r="B1246" s="76" t="str">
        <f t="shared" si="170"/>
        <v>!!!</v>
      </c>
      <c r="C1246" s="310" t="str">
        <f>IF(LEN($E1246)&gt;0,VLOOKUP(TEXT($E1246,0),'Angaben Stationen'!$E$14:$V$215,17,0),"")</f>
        <v/>
      </c>
      <c r="D1246" s="254" t="str">
        <f>IF(LEN($E1246)&gt;0,VLOOKUP(TEXT($E1246,0),'Angaben Stationen'!$E$14:$V$215,18,0),"")</f>
        <v/>
      </c>
      <c r="E1246" s="344"/>
      <c r="F1246" s="256"/>
      <c r="G1246" s="256"/>
      <c r="H1246" s="307"/>
      <c r="I1246" s="183"/>
      <c r="R1246" s="8">
        <f t="shared" si="163"/>
        <v>0</v>
      </c>
      <c r="S1246" s="8">
        <f>VLOOKUP($D1246,{"29 - Psychiatrie (Erwachsene)",1;"30 - Kinder- und Jugendpsychiatrie",1;"297 - stationsäquivalente Behandlung in der Erwachsenenpsychiatrie (29)",1;"307 - stationsäquivalente Behandlung in der Kinder- und Jugendpsychiatrie (30)",1;"31 - Psychosomatik",1;"",0;0,0},2,0)</f>
        <v>0</v>
      </c>
      <c r="T1246" s="8">
        <f t="shared" si="169"/>
        <v>0</v>
      </c>
      <c r="U1246" s="8">
        <f t="shared" si="171"/>
        <v>0</v>
      </c>
      <c r="V1246" s="8">
        <f t="shared" si="164"/>
        <v>0</v>
      </c>
      <c r="W1246" s="8">
        <f t="shared" si="165"/>
        <v>0</v>
      </c>
      <c r="X1246" s="8">
        <f t="shared" si="166"/>
        <v>0</v>
      </c>
      <c r="Y1246" s="8" t="str">
        <f t="shared" si="167"/>
        <v/>
      </c>
      <c r="Z1246" s="8" t="str">
        <f>VLOOKUP($D1246,{"29 - Psychiatrie (Erwachsene)","BGI";"297 - stationsäquivalente Behandlung in der Erwachsenenpsychiatrie (29)","BGI";"30 - Kinder- und Jugendpsychiatrie","BGII";"307 - stationsäquivalente Behandlung in der Kinder- und Jugendpsychiatrie (30)","BGII";"31 - Psychosomatik","BGI";"","LEER";0,"Leer"},2,0)</f>
        <v>LEER</v>
      </c>
      <c r="AA1246" s="8" t="str">
        <f t="shared" si="168"/>
        <v>Stationen</v>
      </c>
    </row>
    <row r="1247" spans="2:27" ht="15" customHeight="1" x14ac:dyDescent="0.25">
      <c r="B1247" s="76" t="str">
        <f t="shared" si="170"/>
        <v>!!!</v>
      </c>
      <c r="C1247" s="310" t="str">
        <f>IF(LEN($E1247)&gt;0,VLOOKUP(TEXT($E1247,0),'Angaben Stationen'!$E$14:$V$215,17,0),"")</f>
        <v/>
      </c>
      <c r="D1247" s="254" t="str">
        <f>IF(LEN($E1247)&gt;0,VLOOKUP(TEXT($E1247,0),'Angaben Stationen'!$E$14:$V$215,18,0),"")</f>
        <v/>
      </c>
      <c r="E1247" s="344"/>
      <c r="F1247" s="256"/>
      <c r="G1247" s="256"/>
      <c r="H1247" s="307"/>
      <c r="I1247" s="183"/>
      <c r="R1247" s="8">
        <f t="shared" si="163"/>
        <v>0</v>
      </c>
      <c r="S1247" s="8">
        <f>VLOOKUP($D1247,{"29 - Psychiatrie (Erwachsene)",1;"30 - Kinder- und Jugendpsychiatrie",1;"297 - stationsäquivalente Behandlung in der Erwachsenenpsychiatrie (29)",1;"307 - stationsäquivalente Behandlung in der Kinder- und Jugendpsychiatrie (30)",1;"31 - Psychosomatik",1;"",0;0,0},2,0)</f>
        <v>0</v>
      </c>
      <c r="T1247" s="8">
        <f t="shared" si="169"/>
        <v>0</v>
      </c>
      <c r="U1247" s="8">
        <f t="shared" si="171"/>
        <v>0</v>
      </c>
      <c r="V1247" s="8">
        <f t="shared" si="164"/>
        <v>0</v>
      </c>
      <c r="W1247" s="8">
        <f t="shared" si="165"/>
        <v>0</v>
      </c>
      <c r="X1247" s="8">
        <f t="shared" si="166"/>
        <v>0</v>
      </c>
      <c r="Y1247" s="8" t="str">
        <f t="shared" si="167"/>
        <v/>
      </c>
      <c r="Z1247" s="8" t="str">
        <f>VLOOKUP($D1247,{"29 - Psychiatrie (Erwachsene)","BGI";"297 - stationsäquivalente Behandlung in der Erwachsenenpsychiatrie (29)","BGI";"30 - Kinder- und Jugendpsychiatrie","BGII";"307 - stationsäquivalente Behandlung in der Kinder- und Jugendpsychiatrie (30)","BGII";"31 - Psychosomatik","BGI";"","LEER";0,"Leer"},2,0)</f>
        <v>LEER</v>
      </c>
      <c r="AA1247" s="8" t="str">
        <f t="shared" si="168"/>
        <v>Stationen</v>
      </c>
    </row>
    <row r="1248" spans="2:27" ht="15" customHeight="1" x14ac:dyDescent="0.25">
      <c r="B1248" s="76" t="str">
        <f t="shared" si="170"/>
        <v>!!!</v>
      </c>
      <c r="C1248" s="310" t="str">
        <f>IF(LEN($E1248)&gt;0,VLOOKUP(TEXT($E1248,0),'Angaben Stationen'!$E$14:$V$215,17,0),"")</f>
        <v/>
      </c>
      <c r="D1248" s="254" t="str">
        <f>IF(LEN($E1248)&gt;0,VLOOKUP(TEXT($E1248,0),'Angaben Stationen'!$E$14:$V$215,18,0),"")</f>
        <v/>
      </c>
      <c r="E1248" s="344"/>
      <c r="F1248" s="256"/>
      <c r="G1248" s="256"/>
      <c r="H1248" s="307"/>
      <c r="I1248" s="183"/>
      <c r="R1248" s="8">
        <f t="shared" si="163"/>
        <v>0</v>
      </c>
      <c r="S1248" s="8">
        <f>VLOOKUP($D1248,{"29 - Psychiatrie (Erwachsene)",1;"30 - Kinder- und Jugendpsychiatrie",1;"297 - stationsäquivalente Behandlung in der Erwachsenenpsychiatrie (29)",1;"307 - stationsäquivalente Behandlung in der Kinder- und Jugendpsychiatrie (30)",1;"31 - Psychosomatik",1;"",0;0,0},2,0)</f>
        <v>0</v>
      </c>
      <c r="T1248" s="8">
        <f t="shared" si="169"/>
        <v>0</v>
      </c>
      <c r="U1248" s="8">
        <f t="shared" si="171"/>
        <v>0</v>
      </c>
      <c r="V1248" s="8">
        <f t="shared" si="164"/>
        <v>0</v>
      </c>
      <c r="W1248" s="8">
        <f t="shared" si="165"/>
        <v>0</v>
      </c>
      <c r="X1248" s="8">
        <f t="shared" si="166"/>
        <v>0</v>
      </c>
      <c r="Y1248" s="8" t="str">
        <f t="shared" si="167"/>
        <v/>
      </c>
      <c r="Z1248" s="8" t="str">
        <f>VLOOKUP($D1248,{"29 - Psychiatrie (Erwachsene)","BGI";"297 - stationsäquivalente Behandlung in der Erwachsenenpsychiatrie (29)","BGI";"30 - Kinder- und Jugendpsychiatrie","BGII";"307 - stationsäquivalente Behandlung in der Kinder- und Jugendpsychiatrie (30)","BGII";"31 - Psychosomatik","BGI";"","LEER";0,"Leer"},2,0)</f>
        <v>LEER</v>
      </c>
      <c r="AA1248" s="8" t="str">
        <f t="shared" si="168"/>
        <v>Stationen</v>
      </c>
    </row>
    <row r="1249" spans="2:27" ht="15" customHeight="1" x14ac:dyDescent="0.25">
      <c r="B1249" s="76" t="str">
        <f t="shared" si="170"/>
        <v>!!!</v>
      </c>
      <c r="C1249" s="310" t="str">
        <f>IF(LEN($E1249)&gt;0,VLOOKUP(TEXT($E1249,0),'Angaben Stationen'!$E$14:$V$215,17,0),"")</f>
        <v/>
      </c>
      <c r="D1249" s="254" t="str">
        <f>IF(LEN($E1249)&gt;0,VLOOKUP(TEXT($E1249,0),'Angaben Stationen'!$E$14:$V$215,18,0),"")</f>
        <v/>
      </c>
      <c r="E1249" s="344"/>
      <c r="F1249" s="256"/>
      <c r="G1249" s="256"/>
      <c r="H1249" s="307"/>
      <c r="I1249" s="183"/>
      <c r="R1249" s="8">
        <f t="shared" si="163"/>
        <v>0</v>
      </c>
      <c r="S1249" s="8">
        <f>VLOOKUP($D1249,{"29 - Psychiatrie (Erwachsene)",1;"30 - Kinder- und Jugendpsychiatrie",1;"297 - stationsäquivalente Behandlung in der Erwachsenenpsychiatrie (29)",1;"307 - stationsäquivalente Behandlung in der Kinder- und Jugendpsychiatrie (30)",1;"31 - Psychosomatik",1;"",0;0,0},2,0)</f>
        <v>0</v>
      </c>
      <c r="T1249" s="8">
        <f t="shared" si="169"/>
        <v>0</v>
      </c>
      <c r="U1249" s="8">
        <f t="shared" si="171"/>
        <v>0</v>
      </c>
      <c r="V1249" s="8">
        <f t="shared" si="164"/>
        <v>0</v>
      </c>
      <c r="W1249" s="8">
        <f t="shared" si="165"/>
        <v>0</v>
      </c>
      <c r="X1249" s="8">
        <f t="shared" si="166"/>
        <v>0</v>
      </c>
      <c r="Y1249" s="8" t="str">
        <f t="shared" si="167"/>
        <v/>
      </c>
      <c r="Z1249" s="8" t="str">
        <f>VLOOKUP($D1249,{"29 - Psychiatrie (Erwachsene)","BGI";"297 - stationsäquivalente Behandlung in der Erwachsenenpsychiatrie (29)","BGI";"30 - Kinder- und Jugendpsychiatrie","BGII";"307 - stationsäquivalente Behandlung in der Kinder- und Jugendpsychiatrie (30)","BGII";"31 - Psychosomatik","BGI";"","LEER";0,"Leer"},2,0)</f>
        <v>LEER</v>
      </c>
      <c r="AA1249" s="8" t="str">
        <f t="shared" si="168"/>
        <v>Stationen</v>
      </c>
    </row>
    <row r="1250" spans="2:27" ht="15" customHeight="1" x14ac:dyDescent="0.25">
      <c r="B1250" s="76" t="str">
        <f t="shared" si="170"/>
        <v>!!!</v>
      </c>
      <c r="C1250" s="310" t="str">
        <f>IF(LEN($E1250)&gt;0,VLOOKUP(TEXT($E1250,0),'Angaben Stationen'!$E$14:$V$215,17,0),"")</f>
        <v/>
      </c>
      <c r="D1250" s="254" t="str">
        <f>IF(LEN($E1250)&gt;0,VLOOKUP(TEXT($E1250,0),'Angaben Stationen'!$E$14:$V$215,18,0),"")</f>
        <v/>
      </c>
      <c r="E1250" s="344"/>
      <c r="F1250" s="256"/>
      <c r="G1250" s="256"/>
      <c r="H1250" s="307"/>
      <c r="I1250" s="183"/>
      <c r="R1250" s="8">
        <f t="shared" ref="R1250:R1313" si="172">IF(LEN(B1250)&gt;0,0,1)</f>
        <v>0</v>
      </c>
      <c r="S1250" s="8">
        <f>VLOOKUP($D1250,{"29 - Psychiatrie (Erwachsene)",1;"30 - Kinder- und Jugendpsychiatrie",1;"297 - stationsäquivalente Behandlung in der Erwachsenenpsychiatrie (29)",1;"307 - stationsäquivalente Behandlung in der Kinder- und Jugendpsychiatrie (30)",1;"31 - Psychosomatik",1;"",0;0,0},2,0)</f>
        <v>0</v>
      </c>
      <c r="T1250" s="8">
        <f t="shared" si="169"/>
        <v>0</v>
      </c>
      <c r="U1250" s="8">
        <f t="shared" si="171"/>
        <v>0</v>
      </c>
      <c r="V1250" s="8">
        <f t="shared" ref="V1250:V1313" si="173">IF(VALUE($F1250)&gt;0,1,0)</f>
        <v>0</v>
      </c>
      <c r="W1250" s="8">
        <f t="shared" ref="W1250:W1313" si="174">IF(LEN($G1250)&gt;0,1,0)</f>
        <v>0</v>
      </c>
      <c r="X1250" s="8">
        <f t="shared" ref="X1250:X1313" si="175">IF(LEN($H1250)&gt;0,1,0)</f>
        <v>0</v>
      </c>
      <c r="Y1250" s="8" t="str">
        <f t="shared" ref="Y1250:Y1313" si="176">IF($D1250&lt;&gt;"","MonatII","")</f>
        <v/>
      </c>
      <c r="Z1250" s="8" t="str">
        <f>VLOOKUP($D1250,{"29 - Psychiatrie (Erwachsene)","BGI";"297 - stationsäquivalente Behandlung in der Erwachsenenpsychiatrie (29)","BGI";"30 - Kinder- und Jugendpsychiatrie","BGII";"307 - stationsäquivalente Behandlung in der Kinder- und Jugendpsychiatrie (30)","BGII";"31 - Psychosomatik","BGI";"","LEER";0,"Leer"},2,0)</f>
        <v>LEER</v>
      </c>
      <c r="AA1250" s="8" t="str">
        <f t="shared" ref="AA1250:AA1313" si="177">"Stationen"</f>
        <v>Stationen</v>
      </c>
    </row>
    <row r="1251" spans="2:27" ht="15" customHeight="1" x14ac:dyDescent="0.25">
      <c r="B1251" s="76" t="str">
        <f t="shared" si="170"/>
        <v>!!!</v>
      </c>
      <c r="C1251" s="310" t="str">
        <f>IF(LEN($E1251)&gt;0,VLOOKUP(TEXT($E1251,0),'Angaben Stationen'!$E$14:$V$215,17,0),"")</f>
        <v/>
      </c>
      <c r="D1251" s="254" t="str">
        <f>IF(LEN($E1251)&gt;0,VLOOKUP(TEXT($E1251,0),'Angaben Stationen'!$E$14:$V$215,18,0),"")</f>
        <v/>
      </c>
      <c r="E1251" s="344"/>
      <c r="F1251" s="256"/>
      <c r="G1251" s="256"/>
      <c r="H1251" s="307"/>
      <c r="I1251" s="183"/>
      <c r="R1251" s="8">
        <f t="shared" si="172"/>
        <v>0</v>
      </c>
      <c r="S1251" s="8">
        <f>VLOOKUP($D1251,{"29 - Psychiatrie (Erwachsene)",1;"30 - Kinder- und Jugendpsychiatrie",1;"297 - stationsäquivalente Behandlung in der Erwachsenenpsychiatrie (29)",1;"307 - stationsäquivalente Behandlung in der Kinder- und Jugendpsychiatrie (30)",1;"31 - Psychosomatik",1;"",0;0,0},2,0)</f>
        <v>0</v>
      </c>
      <c r="T1251" s="8">
        <f t="shared" si="169"/>
        <v>0</v>
      </c>
      <c r="U1251" s="8">
        <f t="shared" si="171"/>
        <v>0</v>
      </c>
      <c r="V1251" s="8">
        <f t="shared" si="173"/>
        <v>0</v>
      </c>
      <c r="W1251" s="8">
        <f t="shared" si="174"/>
        <v>0</v>
      </c>
      <c r="X1251" s="8">
        <f t="shared" si="175"/>
        <v>0</v>
      </c>
      <c r="Y1251" s="8" t="str">
        <f t="shared" si="176"/>
        <v/>
      </c>
      <c r="Z1251" s="8" t="str">
        <f>VLOOKUP($D1251,{"29 - Psychiatrie (Erwachsene)","BGI";"297 - stationsäquivalente Behandlung in der Erwachsenenpsychiatrie (29)","BGI";"30 - Kinder- und Jugendpsychiatrie","BGII";"307 - stationsäquivalente Behandlung in der Kinder- und Jugendpsychiatrie (30)","BGII";"31 - Psychosomatik","BGI";"","LEER";0,"Leer"},2,0)</f>
        <v>LEER</v>
      </c>
      <c r="AA1251" s="8" t="str">
        <f t="shared" si="177"/>
        <v>Stationen</v>
      </c>
    </row>
    <row r="1252" spans="2:27" ht="15" customHeight="1" x14ac:dyDescent="0.25">
      <c r="B1252" s="76" t="str">
        <f t="shared" si="170"/>
        <v>!!!</v>
      </c>
      <c r="C1252" s="310" t="str">
        <f>IF(LEN($E1252)&gt;0,VLOOKUP(TEXT($E1252,0),'Angaben Stationen'!$E$14:$V$215,17,0),"")</f>
        <v/>
      </c>
      <c r="D1252" s="254" t="str">
        <f>IF(LEN($E1252)&gt;0,VLOOKUP(TEXT($E1252,0),'Angaben Stationen'!$E$14:$V$215,18,0),"")</f>
        <v/>
      </c>
      <c r="E1252" s="344"/>
      <c r="F1252" s="256"/>
      <c r="G1252" s="256"/>
      <c r="H1252" s="307"/>
      <c r="I1252" s="183"/>
      <c r="R1252" s="8">
        <f t="shared" si="172"/>
        <v>0</v>
      </c>
      <c r="S1252" s="8">
        <f>VLOOKUP($D1252,{"29 - Psychiatrie (Erwachsene)",1;"30 - Kinder- und Jugendpsychiatrie",1;"297 - stationsäquivalente Behandlung in der Erwachsenenpsychiatrie (29)",1;"307 - stationsäquivalente Behandlung in der Kinder- und Jugendpsychiatrie (30)",1;"31 - Psychosomatik",1;"",0;0,0},2,0)</f>
        <v>0</v>
      </c>
      <c r="T1252" s="8">
        <f t="shared" si="169"/>
        <v>0</v>
      </c>
      <c r="U1252" s="8">
        <f t="shared" si="171"/>
        <v>0</v>
      </c>
      <c r="V1252" s="8">
        <f t="shared" si="173"/>
        <v>0</v>
      </c>
      <c r="W1252" s="8">
        <f t="shared" si="174"/>
        <v>0</v>
      </c>
      <c r="X1252" s="8">
        <f t="shared" si="175"/>
        <v>0</v>
      </c>
      <c r="Y1252" s="8" t="str">
        <f t="shared" si="176"/>
        <v/>
      </c>
      <c r="Z1252" s="8" t="str">
        <f>VLOOKUP($D1252,{"29 - Psychiatrie (Erwachsene)","BGI";"297 - stationsäquivalente Behandlung in der Erwachsenenpsychiatrie (29)","BGI";"30 - Kinder- und Jugendpsychiatrie","BGII";"307 - stationsäquivalente Behandlung in der Kinder- und Jugendpsychiatrie (30)","BGII";"31 - Psychosomatik","BGI";"","LEER";0,"Leer"},2,0)</f>
        <v>LEER</v>
      </c>
      <c r="AA1252" s="8" t="str">
        <f t="shared" si="177"/>
        <v>Stationen</v>
      </c>
    </row>
    <row r="1253" spans="2:27" ht="15" customHeight="1" x14ac:dyDescent="0.25">
      <c r="B1253" s="76" t="str">
        <f t="shared" si="170"/>
        <v>!!!</v>
      </c>
      <c r="C1253" s="310" t="str">
        <f>IF(LEN($E1253)&gt;0,VLOOKUP(TEXT($E1253,0),'Angaben Stationen'!$E$14:$V$215,17,0),"")</f>
        <v/>
      </c>
      <c r="D1253" s="254" t="str">
        <f>IF(LEN($E1253)&gt;0,VLOOKUP(TEXT($E1253,0),'Angaben Stationen'!$E$14:$V$215,18,0),"")</f>
        <v/>
      </c>
      <c r="E1253" s="344"/>
      <c r="F1253" s="256"/>
      <c r="G1253" s="256"/>
      <c r="H1253" s="307"/>
      <c r="I1253" s="183"/>
      <c r="R1253" s="8">
        <f t="shared" si="172"/>
        <v>0</v>
      </c>
      <c r="S1253" s="8">
        <f>VLOOKUP($D1253,{"29 - Psychiatrie (Erwachsene)",1;"30 - Kinder- und Jugendpsychiatrie",1;"297 - stationsäquivalente Behandlung in der Erwachsenenpsychiatrie (29)",1;"307 - stationsäquivalente Behandlung in der Kinder- und Jugendpsychiatrie (30)",1;"31 - Psychosomatik",1;"",0;0,0},2,0)</f>
        <v>0</v>
      </c>
      <c r="T1253" s="8">
        <f t="shared" si="169"/>
        <v>0</v>
      </c>
      <c r="U1253" s="8">
        <f t="shared" si="171"/>
        <v>0</v>
      </c>
      <c r="V1253" s="8">
        <f t="shared" si="173"/>
        <v>0</v>
      </c>
      <c r="W1253" s="8">
        <f t="shared" si="174"/>
        <v>0</v>
      </c>
      <c r="X1253" s="8">
        <f t="shared" si="175"/>
        <v>0</v>
      </c>
      <c r="Y1253" s="8" t="str">
        <f t="shared" si="176"/>
        <v/>
      </c>
      <c r="Z1253" s="8" t="str">
        <f>VLOOKUP($D1253,{"29 - Psychiatrie (Erwachsene)","BGI";"297 - stationsäquivalente Behandlung in der Erwachsenenpsychiatrie (29)","BGI";"30 - Kinder- und Jugendpsychiatrie","BGII";"307 - stationsäquivalente Behandlung in der Kinder- und Jugendpsychiatrie (30)","BGII";"31 - Psychosomatik","BGI";"","LEER";0,"Leer"},2,0)</f>
        <v>LEER</v>
      </c>
      <c r="AA1253" s="8" t="str">
        <f t="shared" si="177"/>
        <v>Stationen</v>
      </c>
    </row>
    <row r="1254" spans="2:27" ht="15" customHeight="1" x14ac:dyDescent="0.25">
      <c r="B1254" s="76" t="str">
        <f t="shared" si="170"/>
        <v>!!!</v>
      </c>
      <c r="C1254" s="310" t="str">
        <f>IF(LEN($E1254)&gt;0,VLOOKUP(TEXT($E1254,0),'Angaben Stationen'!$E$14:$V$215,17,0),"")</f>
        <v/>
      </c>
      <c r="D1254" s="254" t="str">
        <f>IF(LEN($E1254)&gt;0,VLOOKUP(TEXT($E1254,0),'Angaben Stationen'!$E$14:$V$215,18,0),"")</f>
        <v/>
      </c>
      <c r="E1254" s="344"/>
      <c r="F1254" s="256"/>
      <c r="G1254" s="256"/>
      <c r="H1254" s="307"/>
      <c r="I1254" s="183"/>
      <c r="R1254" s="8">
        <f t="shared" si="172"/>
        <v>0</v>
      </c>
      <c r="S1254" s="8">
        <f>VLOOKUP($D1254,{"29 - Psychiatrie (Erwachsene)",1;"30 - Kinder- und Jugendpsychiatrie",1;"297 - stationsäquivalente Behandlung in der Erwachsenenpsychiatrie (29)",1;"307 - stationsäquivalente Behandlung in der Kinder- und Jugendpsychiatrie (30)",1;"31 - Psychosomatik",1;"",0;0,0},2,0)</f>
        <v>0</v>
      </c>
      <c r="T1254" s="8">
        <f t="shared" ref="T1254:T1317" si="178">IF(LEN($C1254)&gt;0,1,0)</f>
        <v>0</v>
      </c>
      <c r="U1254" s="8">
        <f t="shared" si="171"/>
        <v>0</v>
      </c>
      <c r="V1254" s="8">
        <f t="shared" si="173"/>
        <v>0</v>
      </c>
      <c r="W1254" s="8">
        <f t="shared" si="174"/>
        <v>0</v>
      </c>
      <c r="X1254" s="8">
        <f t="shared" si="175"/>
        <v>0</v>
      </c>
      <c r="Y1254" s="8" t="str">
        <f t="shared" si="176"/>
        <v/>
      </c>
      <c r="Z1254" s="8" t="str">
        <f>VLOOKUP($D1254,{"29 - Psychiatrie (Erwachsene)","BGI";"297 - stationsäquivalente Behandlung in der Erwachsenenpsychiatrie (29)","BGI";"30 - Kinder- und Jugendpsychiatrie","BGII";"307 - stationsäquivalente Behandlung in der Kinder- und Jugendpsychiatrie (30)","BGII";"31 - Psychosomatik","BGI";"","LEER";0,"Leer"},2,0)</f>
        <v>LEER</v>
      </c>
      <c r="AA1254" s="8" t="str">
        <f t="shared" si="177"/>
        <v>Stationen</v>
      </c>
    </row>
    <row r="1255" spans="2:27" ht="15" customHeight="1" x14ac:dyDescent="0.25">
      <c r="B1255" s="76" t="str">
        <f t="shared" si="170"/>
        <v>!!!</v>
      </c>
      <c r="C1255" s="310" t="str">
        <f>IF(LEN($E1255)&gt;0,VLOOKUP(TEXT($E1255,0),'Angaben Stationen'!$E$14:$V$215,17,0),"")</f>
        <v/>
      </c>
      <c r="D1255" s="254" t="str">
        <f>IF(LEN($E1255)&gt;0,VLOOKUP(TEXT($E1255,0),'Angaben Stationen'!$E$14:$V$215,18,0),"")</f>
        <v/>
      </c>
      <c r="E1255" s="344"/>
      <c r="F1255" s="256"/>
      <c r="G1255" s="256"/>
      <c r="H1255" s="307"/>
      <c r="I1255" s="183"/>
      <c r="R1255" s="8">
        <f t="shared" si="172"/>
        <v>0</v>
      </c>
      <c r="S1255" s="8">
        <f>VLOOKUP($D1255,{"29 - Psychiatrie (Erwachsene)",1;"30 - Kinder- und Jugendpsychiatrie",1;"297 - stationsäquivalente Behandlung in der Erwachsenenpsychiatrie (29)",1;"307 - stationsäquivalente Behandlung in der Kinder- und Jugendpsychiatrie (30)",1;"31 - Psychosomatik",1;"",0;0,0},2,0)</f>
        <v>0</v>
      </c>
      <c r="T1255" s="8">
        <f t="shared" si="178"/>
        <v>0</v>
      </c>
      <c r="U1255" s="8">
        <f t="shared" si="171"/>
        <v>0</v>
      </c>
      <c r="V1255" s="8">
        <f t="shared" si="173"/>
        <v>0</v>
      </c>
      <c r="W1255" s="8">
        <f t="shared" si="174"/>
        <v>0</v>
      </c>
      <c r="X1255" s="8">
        <f t="shared" si="175"/>
        <v>0</v>
      </c>
      <c r="Y1255" s="8" t="str">
        <f t="shared" si="176"/>
        <v/>
      </c>
      <c r="Z1255" s="8" t="str">
        <f>VLOOKUP($D1255,{"29 - Psychiatrie (Erwachsene)","BGI";"297 - stationsäquivalente Behandlung in der Erwachsenenpsychiatrie (29)","BGI";"30 - Kinder- und Jugendpsychiatrie","BGII";"307 - stationsäquivalente Behandlung in der Kinder- und Jugendpsychiatrie (30)","BGII";"31 - Psychosomatik","BGI";"","LEER";0,"Leer"},2,0)</f>
        <v>LEER</v>
      </c>
      <c r="AA1255" s="8" t="str">
        <f t="shared" si="177"/>
        <v>Stationen</v>
      </c>
    </row>
    <row r="1256" spans="2:27" ht="15" customHeight="1" x14ac:dyDescent="0.25">
      <c r="B1256" s="76" t="str">
        <f t="shared" si="170"/>
        <v>!!!</v>
      </c>
      <c r="C1256" s="310" t="str">
        <f>IF(LEN($E1256)&gt;0,VLOOKUP(TEXT($E1256,0),'Angaben Stationen'!$E$14:$V$215,17,0),"")</f>
        <v/>
      </c>
      <c r="D1256" s="254" t="str">
        <f>IF(LEN($E1256)&gt;0,VLOOKUP(TEXT($E1256,0),'Angaben Stationen'!$E$14:$V$215,18,0),"")</f>
        <v/>
      </c>
      <c r="E1256" s="344"/>
      <c r="F1256" s="256"/>
      <c r="G1256" s="256"/>
      <c r="H1256" s="307"/>
      <c r="I1256" s="183"/>
      <c r="R1256" s="8">
        <f t="shared" si="172"/>
        <v>0</v>
      </c>
      <c r="S1256" s="8">
        <f>VLOOKUP($D1256,{"29 - Psychiatrie (Erwachsene)",1;"30 - Kinder- und Jugendpsychiatrie",1;"297 - stationsäquivalente Behandlung in der Erwachsenenpsychiatrie (29)",1;"307 - stationsäquivalente Behandlung in der Kinder- und Jugendpsychiatrie (30)",1;"31 - Psychosomatik",1;"",0;0,0},2,0)</f>
        <v>0</v>
      </c>
      <c r="T1256" s="8">
        <f t="shared" si="178"/>
        <v>0</v>
      </c>
      <c r="U1256" s="8">
        <f t="shared" si="171"/>
        <v>0</v>
      </c>
      <c r="V1256" s="8">
        <f t="shared" si="173"/>
        <v>0</v>
      </c>
      <c r="W1256" s="8">
        <f t="shared" si="174"/>
        <v>0</v>
      </c>
      <c r="X1256" s="8">
        <f t="shared" si="175"/>
        <v>0</v>
      </c>
      <c r="Y1256" s="8" t="str">
        <f t="shared" si="176"/>
        <v/>
      </c>
      <c r="Z1256" s="8" t="str">
        <f>VLOOKUP($D1256,{"29 - Psychiatrie (Erwachsene)","BGI";"297 - stationsäquivalente Behandlung in der Erwachsenenpsychiatrie (29)","BGI";"30 - Kinder- und Jugendpsychiatrie","BGII";"307 - stationsäquivalente Behandlung in der Kinder- und Jugendpsychiatrie (30)","BGII";"31 - Psychosomatik","BGI";"","LEER";0,"Leer"},2,0)</f>
        <v>LEER</v>
      </c>
      <c r="AA1256" s="8" t="str">
        <f t="shared" si="177"/>
        <v>Stationen</v>
      </c>
    </row>
    <row r="1257" spans="2:27" ht="15" customHeight="1" x14ac:dyDescent="0.25">
      <c r="B1257" s="76" t="str">
        <f t="shared" si="170"/>
        <v>!!!</v>
      </c>
      <c r="C1257" s="310" t="str">
        <f>IF(LEN($E1257)&gt;0,VLOOKUP(TEXT($E1257,0),'Angaben Stationen'!$E$14:$V$215,17,0),"")</f>
        <v/>
      </c>
      <c r="D1257" s="254" t="str">
        <f>IF(LEN($E1257)&gt;0,VLOOKUP(TEXT($E1257,0),'Angaben Stationen'!$E$14:$V$215,18,0),"")</f>
        <v/>
      </c>
      <c r="E1257" s="344"/>
      <c r="F1257" s="256"/>
      <c r="G1257" s="256"/>
      <c r="H1257" s="307"/>
      <c r="I1257" s="183"/>
      <c r="R1257" s="8">
        <f t="shared" si="172"/>
        <v>0</v>
      </c>
      <c r="S1257" s="8">
        <f>VLOOKUP($D1257,{"29 - Psychiatrie (Erwachsene)",1;"30 - Kinder- und Jugendpsychiatrie",1;"297 - stationsäquivalente Behandlung in der Erwachsenenpsychiatrie (29)",1;"307 - stationsäquivalente Behandlung in der Kinder- und Jugendpsychiatrie (30)",1;"31 - Psychosomatik",1;"",0;0,0},2,0)</f>
        <v>0</v>
      </c>
      <c r="T1257" s="8">
        <f t="shared" si="178"/>
        <v>0</v>
      </c>
      <c r="U1257" s="8">
        <f t="shared" si="171"/>
        <v>0</v>
      </c>
      <c r="V1257" s="8">
        <f t="shared" si="173"/>
        <v>0</v>
      </c>
      <c r="W1257" s="8">
        <f t="shared" si="174"/>
        <v>0</v>
      </c>
      <c r="X1257" s="8">
        <f t="shared" si="175"/>
        <v>0</v>
      </c>
      <c r="Y1257" s="8" t="str">
        <f t="shared" si="176"/>
        <v/>
      </c>
      <c r="Z1257" s="8" t="str">
        <f>VLOOKUP($D1257,{"29 - Psychiatrie (Erwachsene)","BGI";"297 - stationsäquivalente Behandlung in der Erwachsenenpsychiatrie (29)","BGI";"30 - Kinder- und Jugendpsychiatrie","BGII";"307 - stationsäquivalente Behandlung in der Kinder- und Jugendpsychiatrie (30)","BGII";"31 - Psychosomatik","BGI";"","LEER";0,"Leer"},2,0)</f>
        <v>LEER</v>
      </c>
      <c r="AA1257" s="8" t="str">
        <f t="shared" si="177"/>
        <v>Stationen</v>
      </c>
    </row>
    <row r="1258" spans="2:27" ht="15" customHeight="1" x14ac:dyDescent="0.25">
      <c r="B1258" s="76" t="str">
        <f t="shared" si="170"/>
        <v>!!!</v>
      </c>
      <c r="C1258" s="310" t="str">
        <f>IF(LEN($E1258)&gt;0,VLOOKUP(TEXT($E1258,0),'Angaben Stationen'!$E$14:$V$215,17,0),"")</f>
        <v/>
      </c>
      <c r="D1258" s="254" t="str">
        <f>IF(LEN($E1258)&gt;0,VLOOKUP(TEXT($E1258,0),'Angaben Stationen'!$E$14:$V$215,18,0),"")</f>
        <v/>
      </c>
      <c r="E1258" s="344"/>
      <c r="F1258" s="256"/>
      <c r="G1258" s="256"/>
      <c r="H1258" s="307"/>
      <c r="I1258" s="183"/>
      <c r="R1258" s="8">
        <f t="shared" si="172"/>
        <v>0</v>
      </c>
      <c r="S1258" s="8">
        <f>VLOOKUP($D1258,{"29 - Psychiatrie (Erwachsene)",1;"30 - Kinder- und Jugendpsychiatrie",1;"297 - stationsäquivalente Behandlung in der Erwachsenenpsychiatrie (29)",1;"307 - stationsäquivalente Behandlung in der Kinder- und Jugendpsychiatrie (30)",1;"31 - Psychosomatik",1;"",0;0,0},2,0)</f>
        <v>0</v>
      </c>
      <c r="T1258" s="8">
        <f t="shared" si="178"/>
        <v>0</v>
      </c>
      <c r="U1258" s="8">
        <f t="shared" si="171"/>
        <v>0</v>
      </c>
      <c r="V1258" s="8">
        <f t="shared" si="173"/>
        <v>0</v>
      </c>
      <c r="W1258" s="8">
        <f t="shared" si="174"/>
        <v>0</v>
      </c>
      <c r="X1258" s="8">
        <f t="shared" si="175"/>
        <v>0</v>
      </c>
      <c r="Y1258" s="8" t="str">
        <f t="shared" si="176"/>
        <v/>
      </c>
      <c r="Z1258" s="8" t="str">
        <f>VLOOKUP($D1258,{"29 - Psychiatrie (Erwachsene)","BGI";"297 - stationsäquivalente Behandlung in der Erwachsenenpsychiatrie (29)","BGI";"30 - Kinder- und Jugendpsychiatrie","BGII";"307 - stationsäquivalente Behandlung in der Kinder- und Jugendpsychiatrie (30)","BGII";"31 - Psychosomatik","BGI";"","LEER";0,"Leer"},2,0)</f>
        <v>LEER</v>
      </c>
      <c r="AA1258" s="8" t="str">
        <f t="shared" si="177"/>
        <v>Stationen</v>
      </c>
    </row>
    <row r="1259" spans="2:27" ht="15" customHeight="1" x14ac:dyDescent="0.25">
      <c r="B1259" s="76" t="str">
        <f t="shared" si="170"/>
        <v>!!!</v>
      </c>
      <c r="C1259" s="310" t="str">
        <f>IF(LEN($E1259)&gt;0,VLOOKUP(TEXT($E1259,0),'Angaben Stationen'!$E$14:$V$215,17,0),"")</f>
        <v/>
      </c>
      <c r="D1259" s="254" t="str">
        <f>IF(LEN($E1259)&gt;0,VLOOKUP(TEXT($E1259,0),'Angaben Stationen'!$E$14:$V$215,18,0),"")</f>
        <v/>
      </c>
      <c r="E1259" s="344"/>
      <c r="F1259" s="256"/>
      <c r="G1259" s="256"/>
      <c r="H1259" s="307"/>
      <c r="I1259" s="183"/>
      <c r="R1259" s="8">
        <f t="shared" si="172"/>
        <v>0</v>
      </c>
      <c r="S1259" s="8">
        <f>VLOOKUP($D1259,{"29 - Psychiatrie (Erwachsene)",1;"30 - Kinder- und Jugendpsychiatrie",1;"297 - stationsäquivalente Behandlung in der Erwachsenenpsychiatrie (29)",1;"307 - stationsäquivalente Behandlung in der Kinder- und Jugendpsychiatrie (30)",1;"31 - Psychosomatik",1;"",0;0,0},2,0)</f>
        <v>0</v>
      </c>
      <c r="T1259" s="8">
        <f t="shared" si="178"/>
        <v>0</v>
      </c>
      <c r="U1259" s="8">
        <f t="shared" si="171"/>
        <v>0</v>
      </c>
      <c r="V1259" s="8">
        <f t="shared" si="173"/>
        <v>0</v>
      </c>
      <c r="W1259" s="8">
        <f t="shared" si="174"/>
        <v>0</v>
      </c>
      <c r="X1259" s="8">
        <f t="shared" si="175"/>
        <v>0</v>
      </c>
      <c r="Y1259" s="8" t="str">
        <f t="shared" si="176"/>
        <v/>
      </c>
      <c r="Z1259" s="8" t="str">
        <f>VLOOKUP($D1259,{"29 - Psychiatrie (Erwachsene)","BGI";"297 - stationsäquivalente Behandlung in der Erwachsenenpsychiatrie (29)","BGI";"30 - Kinder- und Jugendpsychiatrie","BGII";"307 - stationsäquivalente Behandlung in der Kinder- und Jugendpsychiatrie (30)","BGII";"31 - Psychosomatik","BGI";"","LEER";0,"Leer"},2,0)</f>
        <v>LEER</v>
      </c>
      <c r="AA1259" s="8" t="str">
        <f t="shared" si="177"/>
        <v>Stationen</v>
      </c>
    </row>
    <row r="1260" spans="2:27" ht="15" customHeight="1" x14ac:dyDescent="0.25">
      <c r="B1260" s="76" t="str">
        <f t="shared" si="170"/>
        <v>!!!</v>
      </c>
      <c r="C1260" s="310" t="str">
        <f>IF(LEN($E1260)&gt;0,VLOOKUP(TEXT($E1260,0),'Angaben Stationen'!$E$14:$V$215,17,0),"")</f>
        <v/>
      </c>
      <c r="D1260" s="254" t="str">
        <f>IF(LEN($E1260)&gt;0,VLOOKUP(TEXT($E1260,0),'Angaben Stationen'!$E$14:$V$215,18,0),"")</f>
        <v/>
      </c>
      <c r="E1260" s="344"/>
      <c r="F1260" s="256"/>
      <c r="G1260" s="256"/>
      <c r="H1260" s="307"/>
      <c r="I1260" s="183"/>
      <c r="R1260" s="8">
        <f t="shared" si="172"/>
        <v>0</v>
      </c>
      <c r="S1260" s="8">
        <f>VLOOKUP($D1260,{"29 - Psychiatrie (Erwachsene)",1;"30 - Kinder- und Jugendpsychiatrie",1;"297 - stationsäquivalente Behandlung in der Erwachsenenpsychiatrie (29)",1;"307 - stationsäquivalente Behandlung in der Kinder- und Jugendpsychiatrie (30)",1;"31 - Psychosomatik",1;"",0;0,0},2,0)</f>
        <v>0</v>
      </c>
      <c r="T1260" s="8">
        <f t="shared" si="178"/>
        <v>0</v>
      </c>
      <c r="U1260" s="8">
        <f t="shared" si="171"/>
        <v>0</v>
      </c>
      <c r="V1260" s="8">
        <f t="shared" si="173"/>
        <v>0</v>
      </c>
      <c r="W1260" s="8">
        <f t="shared" si="174"/>
        <v>0</v>
      </c>
      <c r="X1260" s="8">
        <f t="shared" si="175"/>
        <v>0</v>
      </c>
      <c r="Y1260" s="8" t="str">
        <f t="shared" si="176"/>
        <v/>
      </c>
      <c r="Z1260" s="8" t="str">
        <f>VLOOKUP($D1260,{"29 - Psychiatrie (Erwachsene)","BGI";"297 - stationsäquivalente Behandlung in der Erwachsenenpsychiatrie (29)","BGI";"30 - Kinder- und Jugendpsychiatrie","BGII";"307 - stationsäquivalente Behandlung in der Kinder- und Jugendpsychiatrie (30)","BGII";"31 - Psychosomatik","BGI";"","LEER";0,"Leer"},2,0)</f>
        <v>LEER</v>
      </c>
      <c r="AA1260" s="8" t="str">
        <f t="shared" si="177"/>
        <v>Stationen</v>
      </c>
    </row>
    <row r="1261" spans="2:27" ht="15" customHeight="1" x14ac:dyDescent="0.25">
      <c r="B1261" s="76" t="str">
        <f t="shared" si="170"/>
        <v>!!!</v>
      </c>
      <c r="C1261" s="310" t="str">
        <f>IF(LEN($E1261)&gt;0,VLOOKUP(TEXT($E1261,0),'Angaben Stationen'!$E$14:$V$215,17,0),"")</f>
        <v/>
      </c>
      <c r="D1261" s="254" t="str">
        <f>IF(LEN($E1261)&gt;0,VLOOKUP(TEXT($E1261,0),'Angaben Stationen'!$E$14:$V$215,18,0),"")</f>
        <v/>
      </c>
      <c r="E1261" s="344"/>
      <c r="F1261" s="256"/>
      <c r="G1261" s="256"/>
      <c r="H1261" s="307"/>
      <c r="I1261" s="183"/>
      <c r="R1261" s="8">
        <f t="shared" si="172"/>
        <v>0</v>
      </c>
      <c r="S1261" s="8">
        <f>VLOOKUP($D1261,{"29 - Psychiatrie (Erwachsene)",1;"30 - Kinder- und Jugendpsychiatrie",1;"297 - stationsäquivalente Behandlung in der Erwachsenenpsychiatrie (29)",1;"307 - stationsäquivalente Behandlung in der Kinder- und Jugendpsychiatrie (30)",1;"31 - Psychosomatik",1;"",0;0,0},2,0)</f>
        <v>0</v>
      </c>
      <c r="T1261" s="8">
        <f t="shared" si="178"/>
        <v>0</v>
      </c>
      <c r="U1261" s="8">
        <f t="shared" si="171"/>
        <v>0</v>
      </c>
      <c r="V1261" s="8">
        <f t="shared" si="173"/>
        <v>0</v>
      </c>
      <c r="W1261" s="8">
        <f t="shared" si="174"/>
        <v>0</v>
      </c>
      <c r="X1261" s="8">
        <f t="shared" si="175"/>
        <v>0</v>
      </c>
      <c r="Y1261" s="8" t="str">
        <f t="shared" si="176"/>
        <v/>
      </c>
      <c r="Z1261" s="8" t="str">
        <f>VLOOKUP($D1261,{"29 - Psychiatrie (Erwachsene)","BGI";"297 - stationsäquivalente Behandlung in der Erwachsenenpsychiatrie (29)","BGI";"30 - Kinder- und Jugendpsychiatrie","BGII";"307 - stationsäquivalente Behandlung in der Kinder- und Jugendpsychiatrie (30)","BGII";"31 - Psychosomatik","BGI";"","LEER";0,"Leer"},2,0)</f>
        <v>LEER</v>
      </c>
      <c r="AA1261" s="8" t="str">
        <f t="shared" si="177"/>
        <v>Stationen</v>
      </c>
    </row>
    <row r="1262" spans="2:27" ht="15" customHeight="1" x14ac:dyDescent="0.25">
      <c r="B1262" s="76" t="str">
        <f t="shared" si="170"/>
        <v>!!!</v>
      </c>
      <c r="C1262" s="310" t="str">
        <f>IF(LEN($E1262)&gt;0,VLOOKUP(TEXT($E1262,0),'Angaben Stationen'!$E$14:$V$215,17,0),"")</f>
        <v/>
      </c>
      <c r="D1262" s="254" t="str">
        <f>IF(LEN($E1262)&gt;0,VLOOKUP(TEXT($E1262,0),'Angaben Stationen'!$E$14:$V$215,18,0),"")</f>
        <v/>
      </c>
      <c r="E1262" s="344"/>
      <c r="F1262" s="256"/>
      <c r="G1262" s="256"/>
      <c r="H1262" s="307"/>
      <c r="I1262" s="183"/>
      <c r="R1262" s="8">
        <f t="shared" si="172"/>
        <v>0</v>
      </c>
      <c r="S1262" s="8">
        <f>VLOOKUP($D1262,{"29 - Psychiatrie (Erwachsene)",1;"30 - Kinder- und Jugendpsychiatrie",1;"297 - stationsäquivalente Behandlung in der Erwachsenenpsychiatrie (29)",1;"307 - stationsäquivalente Behandlung in der Kinder- und Jugendpsychiatrie (30)",1;"31 - Psychosomatik",1;"",0;0,0},2,0)</f>
        <v>0</v>
      </c>
      <c r="T1262" s="8">
        <f t="shared" si="178"/>
        <v>0</v>
      </c>
      <c r="U1262" s="8">
        <f t="shared" si="171"/>
        <v>0</v>
      </c>
      <c r="V1262" s="8">
        <f t="shared" si="173"/>
        <v>0</v>
      </c>
      <c r="W1262" s="8">
        <f t="shared" si="174"/>
        <v>0</v>
      </c>
      <c r="X1262" s="8">
        <f t="shared" si="175"/>
        <v>0</v>
      </c>
      <c r="Y1262" s="8" t="str">
        <f t="shared" si="176"/>
        <v/>
      </c>
      <c r="Z1262" s="8" t="str">
        <f>VLOOKUP($D1262,{"29 - Psychiatrie (Erwachsene)","BGI";"297 - stationsäquivalente Behandlung in der Erwachsenenpsychiatrie (29)","BGI";"30 - Kinder- und Jugendpsychiatrie","BGII";"307 - stationsäquivalente Behandlung in der Kinder- und Jugendpsychiatrie (30)","BGII";"31 - Psychosomatik","BGI";"","LEER";0,"Leer"},2,0)</f>
        <v>LEER</v>
      </c>
      <c r="AA1262" s="8" t="str">
        <f t="shared" si="177"/>
        <v>Stationen</v>
      </c>
    </row>
    <row r="1263" spans="2:27" ht="15" customHeight="1" x14ac:dyDescent="0.25">
      <c r="B1263" s="76" t="str">
        <f t="shared" si="170"/>
        <v>!!!</v>
      </c>
      <c r="C1263" s="310" t="str">
        <f>IF(LEN($E1263)&gt;0,VLOOKUP(TEXT($E1263,0),'Angaben Stationen'!$E$14:$V$215,17,0),"")</f>
        <v/>
      </c>
      <c r="D1263" s="254" t="str">
        <f>IF(LEN($E1263)&gt;0,VLOOKUP(TEXT($E1263,0),'Angaben Stationen'!$E$14:$V$215,18,0),"")</f>
        <v/>
      </c>
      <c r="E1263" s="344"/>
      <c r="F1263" s="256"/>
      <c r="G1263" s="256"/>
      <c r="H1263" s="307"/>
      <c r="I1263" s="183"/>
      <c r="R1263" s="8">
        <f t="shared" si="172"/>
        <v>0</v>
      </c>
      <c r="S1263" s="8">
        <f>VLOOKUP($D1263,{"29 - Psychiatrie (Erwachsene)",1;"30 - Kinder- und Jugendpsychiatrie",1;"297 - stationsäquivalente Behandlung in der Erwachsenenpsychiatrie (29)",1;"307 - stationsäquivalente Behandlung in der Kinder- und Jugendpsychiatrie (30)",1;"31 - Psychosomatik",1;"",0;0,0},2,0)</f>
        <v>0</v>
      </c>
      <c r="T1263" s="8">
        <f t="shared" si="178"/>
        <v>0</v>
      </c>
      <c r="U1263" s="8">
        <f t="shared" si="171"/>
        <v>0</v>
      </c>
      <c r="V1263" s="8">
        <f t="shared" si="173"/>
        <v>0</v>
      </c>
      <c r="W1263" s="8">
        <f t="shared" si="174"/>
        <v>0</v>
      </c>
      <c r="X1263" s="8">
        <f t="shared" si="175"/>
        <v>0</v>
      </c>
      <c r="Y1263" s="8" t="str">
        <f t="shared" si="176"/>
        <v/>
      </c>
      <c r="Z1263" s="8" t="str">
        <f>VLOOKUP($D1263,{"29 - Psychiatrie (Erwachsene)","BGI";"297 - stationsäquivalente Behandlung in der Erwachsenenpsychiatrie (29)","BGI";"30 - Kinder- und Jugendpsychiatrie","BGII";"307 - stationsäquivalente Behandlung in der Kinder- und Jugendpsychiatrie (30)","BGII";"31 - Psychosomatik","BGI";"","LEER";0,"Leer"},2,0)</f>
        <v>LEER</v>
      </c>
      <c r="AA1263" s="8" t="str">
        <f t="shared" si="177"/>
        <v>Stationen</v>
      </c>
    </row>
    <row r="1264" spans="2:27" ht="15" customHeight="1" x14ac:dyDescent="0.25">
      <c r="B1264" s="76" t="str">
        <f t="shared" si="170"/>
        <v>!!!</v>
      </c>
      <c r="C1264" s="310" t="str">
        <f>IF(LEN($E1264)&gt;0,VLOOKUP(TEXT($E1264,0),'Angaben Stationen'!$E$14:$V$215,17,0),"")</f>
        <v/>
      </c>
      <c r="D1264" s="254" t="str">
        <f>IF(LEN($E1264)&gt;0,VLOOKUP(TEXT($E1264,0),'Angaben Stationen'!$E$14:$V$215,18,0),"")</f>
        <v/>
      </c>
      <c r="E1264" s="344"/>
      <c r="F1264" s="256"/>
      <c r="G1264" s="256"/>
      <c r="H1264" s="307"/>
      <c r="I1264" s="183"/>
      <c r="R1264" s="8">
        <f t="shared" si="172"/>
        <v>0</v>
      </c>
      <c r="S1264" s="8">
        <f>VLOOKUP($D1264,{"29 - Psychiatrie (Erwachsene)",1;"30 - Kinder- und Jugendpsychiatrie",1;"297 - stationsäquivalente Behandlung in der Erwachsenenpsychiatrie (29)",1;"307 - stationsäquivalente Behandlung in der Kinder- und Jugendpsychiatrie (30)",1;"31 - Psychosomatik",1;"",0;0,0},2,0)</f>
        <v>0</v>
      </c>
      <c r="T1264" s="8">
        <f t="shared" si="178"/>
        <v>0</v>
      </c>
      <c r="U1264" s="8">
        <f t="shared" si="171"/>
        <v>0</v>
      </c>
      <c r="V1264" s="8">
        <f t="shared" si="173"/>
        <v>0</v>
      </c>
      <c r="W1264" s="8">
        <f t="shared" si="174"/>
        <v>0</v>
      </c>
      <c r="X1264" s="8">
        <f t="shared" si="175"/>
        <v>0</v>
      </c>
      <c r="Y1264" s="8" t="str">
        <f t="shared" si="176"/>
        <v/>
      </c>
      <c r="Z1264" s="8" t="str">
        <f>VLOOKUP($D1264,{"29 - Psychiatrie (Erwachsene)","BGI";"297 - stationsäquivalente Behandlung in der Erwachsenenpsychiatrie (29)","BGI";"30 - Kinder- und Jugendpsychiatrie","BGII";"307 - stationsäquivalente Behandlung in der Kinder- und Jugendpsychiatrie (30)","BGII";"31 - Psychosomatik","BGI";"","LEER";0,"Leer"},2,0)</f>
        <v>LEER</v>
      </c>
      <c r="AA1264" s="8" t="str">
        <f t="shared" si="177"/>
        <v>Stationen</v>
      </c>
    </row>
    <row r="1265" spans="2:27" ht="15" customHeight="1" x14ac:dyDescent="0.25">
      <c r="B1265" s="76" t="str">
        <f t="shared" si="170"/>
        <v>!!!</v>
      </c>
      <c r="C1265" s="310" t="str">
        <f>IF(LEN($E1265)&gt;0,VLOOKUP(TEXT($E1265,0),'Angaben Stationen'!$E$14:$V$215,17,0),"")</f>
        <v/>
      </c>
      <c r="D1265" s="254" t="str">
        <f>IF(LEN($E1265)&gt;0,VLOOKUP(TEXT($E1265,0),'Angaben Stationen'!$E$14:$V$215,18,0),"")</f>
        <v/>
      </c>
      <c r="E1265" s="344"/>
      <c r="F1265" s="256"/>
      <c r="G1265" s="256"/>
      <c r="H1265" s="307"/>
      <c r="I1265" s="183"/>
      <c r="R1265" s="8">
        <f t="shared" si="172"/>
        <v>0</v>
      </c>
      <c r="S1265" s="8">
        <f>VLOOKUP($D1265,{"29 - Psychiatrie (Erwachsene)",1;"30 - Kinder- und Jugendpsychiatrie",1;"297 - stationsäquivalente Behandlung in der Erwachsenenpsychiatrie (29)",1;"307 - stationsäquivalente Behandlung in der Kinder- und Jugendpsychiatrie (30)",1;"31 - Psychosomatik",1;"",0;0,0},2,0)</f>
        <v>0</v>
      </c>
      <c r="T1265" s="8">
        <f t="shared" si="178"/>
        <v>0</v>
      </c>
      <c r="U1265" s="8">
        <f t="shared" si="171"/>
        <v>0</v>
      </c>
      <c r="V1265" s="8">
        <f t="shared" si="173"/>
        <v>0</v>
      </c>
      <c r="W1265" s="8">
        <f t="shared" si="174"/>
        <v>0</v>
      </c>
      <c r="X1265" s="8">
        <f t="shared" si="175"/>
        <v>0</v>
      </c>
      <c r="Y1265" s="8" t="str">
        <f t="shared" si="176"/>
        <v/>
      </c>
      <c r="Z1265" s="8" t="str">
        <f>VLOOKUP($D1265,{"29 - Psychiatrie (Erwachsene)","BGI";"297 - stationsäquivalente Behandlung in der Erwachsenenpsychiatrie (29)","BGI";"30 - Kinder- und Jugendpsychiatrie","BGII";"307 - stationsäquivalente Behandlung in der Kinder- und Jugendpsychiatrie (30)","BGII";"31 - Psychosomatik","BGI";"","LEER";0,"Leer"},2,0)</f>
        <v>LEER</v>
      </c>
      <c r="AA1265" s="8" t="str">
        <f t="shared" si="177"/>
        <v>Stationen</v>
      </c>
    </row>
    <row r="1266" spans="2:27" ht="15" customHeight="1" x14ac:dyDescent="0.25">
      <c r="B1266" s="76" t="str">
        <f t="shared" si="170"/>
        <v>!!!</v>
      </c>
      <c r="C1266" s="310" t="str">
        <f>IF(LEN($E1266)&gt;0,VLOOKUP(TEXT($E1266,0),'Angaben Stationen'!$E$14:$V$215,17,0),"")</f>
        <v/>
      </c>
      <c r="D1266" s="254" t="str">
        <f>IF(LEN($E1266)&gt;0,VLOOKUP(TEXT($E1266,0),'Angaben Stationen'!$E$14:$V$215,18,0),"")</f>
        <v/>
      </c>
      <c r="E1266" s="344"/>
      <c r="F1266" s="256"/>
      <c r="G1266" s="256"/>
      <c r="H1266" s="307"/>
      <c r="I1266" s="183"/>
      <c r="R1266" s="8">
        <f t="shared" si="172"/>
        <v>0</v>
      </c>
      <c r="S1266" s="8">
        <f>VLOOKUP($D1266,{"29 - Psychiatrie (Erwachsene)",1;"30 - Kinder- und Jugendpsychiatrie",1;"297 - stationsäquivalente Behandlung in der Erwachsenenpsychiatrie (29)",1;"307 - stationsäquivalente Behandlung in der Kinder- und Jugendpsychiatrie (30)",1;"31 - Psychosomatik",1;"",0;0,0},2,0)</f>
        <v>0</v>
      </c>
      <c r="T1266" s="8">
        <f t="shared" si="178"/>
        <v>0</v>
      </c>
      <c r="U1266" s="8">
        <f t="shared" si="171"/>
        <v>0</v>
      </c>
      <c r="V1266" s="8">
        <f t="shared" si="173"/>
        <v>0</v>
      </c>
      <c r="W1266" s="8">
        <f t="shared" si="174"/>
        <v>0</v>
      </c>
      <c r="X1266" s="8">
        <f t="shared" si="175"/>
        <v>0</v>
      </c>
      <c r="Y1266" s="8" t="str">
        <f t="shared" si="176"/>
        <v/>
      </c>
      <c r="Z1266" s="8" t="str">
        <f>VLOOKUP($D1266,{"29 - Psychiatrie (Erwachsene)","BGI";"297 - stationsäquivalente Behandlung in der Erwachsenenpsychiatrie (29)","BGI";"30 - Kinder- und Jugendpsychiatrie","BGII";"307 - stationsäquivalente Behandlung in der Kinder- und Jugendpsychiatrie (30)","BGII";"31 - Psychosomatik","BGI";"","LEER";0,"Leer"},2,0)</f>
        <v>LEER</v>
      </c>
      <c r="AA1266" s="8" t="str">
        <f t="shared" si="177"/>
        <v>Stationen</v>
      </c>
    </row>
    <row r="1267" spans="2:27" ht="15" customHeight="1" x14ac:dyDescent="0.25">
      <c r="B1267" s="76" t="str">
        <f t="shared" si="170"/>
        <v>!!!</v>
      </c>
      <c r="C1267" s="310" t="str">
        <f>IF(LEN($E1267)&gt;0,VLOOKUP(TEXT($E1267,0),'Angaben Stationen'!$E$14:$V$215,17,0),"")</f>
        <v/>
      </c>
      <c r="D1267" s="254" t="str">
        <f>IF(LEN($E1267)&gt;0,VLOOKUP(TEXT($E1267,0),'Angaben Stationen'!$E$14:$V$215,18,0),"")</f>
        <v/>
      </c>
      <c r="E1267" s="344"/>
      <c r="F1267" s="256"/>
      <c r="G1267" s="256"/>
      <c r="H1267" s="307"/>
      <c r="I1267" s="183"/>
      <c r="R1267" s="8">
        <f t="shared" si="172"/>
        <v>0</v>
      </c>
      <c r="S1267" s="8">
        <f>VLOOKUP($D1267,{"29 - Psychiatrie (Erwachsene)",1;"30 - Kinder- und Jugendpsychiatrie",1;"297 - stationsäquivalente Behandlung in der Erwachsenenpsychiatrie (29)",1;"307 - stationsäquivalente Behandlung in der Kinder- und Jugendpsychiatrie (30)",1;"31 - Psychosomatik",1;"",0;0,0},2,0)</f>
        <v>0</v>
      </c>
      <c r="T1267" s="8">
        <f t="shared" si="178"/>
        <v>0</v>
      </c>
      <c r="U1267" s="8">
        <f t="shared" si="171"/>
        <v>0</v>
      </c>
      <c r="V1267" s="8">
        <f t="shared" si="173"/>
        <v>0</v>
      </c>
      <c r="W1267" s="8">
        <f t="shared" si="174"/>
        <v>0</v>
      </c>
      <c r="X1267" s="8">
        <f t="shared" si="175"/>
        <v>0</v>
      </c>
      <c r="Y1267" s="8" t="str">
        <f t="shared" si="176"/>
        <v/>
      </c>
      <c r="Z1267" s="8" t="str">
        <f>VLOOKUP($D1267,{"29 - Psychiatrie (Erwachsene)","BGI";"297 - stationsäquivalente Behandlung in der Erwachsenenpsychiatrie (29)","BGI";"30 - Kinder- und Jugendpsychiatrie","BGII";"307 - stationsäquivalente Behandlung in der Kinder- und Jugendpsychiatrie (30)","BGII";"31 - Psychosomatik","BGI";"","LEER";0,"Leer"},2,0)</f>
        <v>LEER</v>
      </c>
      <c r="AA1267" s="8" t="str">
        <f t="shared" si="177"/>
        <v>Stationen</v>
      </c>
    </row>
    <row r="1268" spans="2:27" ht="15" customHeight="1" x14ac:dyDescent="0.25">
      <c r="B1268" s="76" t="str">
        <f t="shared" si="170"/>
        <v>!!!</v>
      </c>
      <c r="C1268" s="310" t="str">
        <f>IF(LEN($E1268)&gt;0,VLOOKUP(TEXT($E1268,0),'Angaben Stationen'!$E$14:$V$215,17,0),"")</f>
        <v/>
      </c>
      <c r="D1268" s="254" t="str">
        <f>IF(LEN($E1268)&gt;0,VLOOKUP(TEXT($E1268,0),'Angaben Stationen'!$E$14:$V$215,18,0),"")</f>
        <v/>
      </c>
      <c r="E1268" s="344"/>
      <c r="F1268" s="256"/>
      <c r="G1268" s="256"/>
      <c r="H1268" s="307"/>
      <c r="I1268" s="183"/>
      <c r="R1268" s="8">
        <f t="shared" si="172"/>
        <v>0</v>
      </c>
      <c r="S1268" s="8">
        <f>VLOOKUP($D1268,{"29 - Psychiatrie (Erwachsene)",1;"30 - Kinder- und Jugendpsychiatrie",1;"297 - stationsäquivalente Behandlung in der Erwachsenenpsychiatrie (29)",1;"307 - stationsäquivalente Behandlung in der Kinder- und Jugendpsychiatrie (30)",1;"31 - Psychosomatik",1;"",0;0,0},2,0)</f>
        <v>0</v>
      </c>
      <c r="T1268" s="8">
        <f t="shared" si="178"/>
        <v>0</v>
      </c>
      <c r="U1268" s="8">
        <f t="shared" si="171"/>
        <v>0</v>
      </c>
      <c r="V1268" s="8">
        <f t="shared" si="173"/>
        <v>0</v>
      </c>
      <c r="W1268" s="8">
        <f t="shared" si="174"/>
        <v>0</v>
      </c>
      <c r="X1268" s="8">
        <f t="shared" si="175"/>
        <v>0</v>
      </c>
      <c r="Y1268" s="8" t="str">
        <f t="shared" si="176"/>
        <v/>
      </c>
      <c r="Z1268" s="8" t="str">
        <f>VLOOKUP($D1268,{"29 - Psychiatrie (Erwachsene)","BGI";"297 - stationsäquivalente Behandlung in der Erwachsenenpsychiatrie (29)","BGI";"30 - Kinder- und Jugendpsychiatrie","BGII";"307 - stationsäquivalente Behandlung in der Kinder- und Jugendpsychiatrie (30)","BGII";"31 - Psychosomatik","BGI";"","LEER";0,"Leer"},2,0)</f>
        <v>LEER</v>
      </c>
      <c r="AA1268" s="8" t="str">
        <f t="shared" si="177"/>
        <v>Stationen</v>
      </c>
    </row>
    <row r="1269" spans="2:27" ht="15" customHeight="1" x14ac:dyDescent="0.25">
      <c r="B1269" s="76" t="str">
        <f t="shared" si="170"/>
        <v>!!!</v>
      </c>
      <c r="C1269" s="310" t="str">
        <f>IF(LEN($E1269)&gt;0,VLOOKUP(TEXT($E1269,0),'Angaben Stationen'!$E$14:$V$215,17,0),"")</f>
        <v/>
      </c>
      <c r="D1269" s="254" t="str">
        <f>IF(LEN($E1269)&gt;0,VLOOKUP(TEXT($E1269,0),'Angaben Stationen'!$E$14:$V$215,18,0),"")</f>
        <v/>
      </c>
      <c r="E1269" s="344"/>
      <c r="F1269" s="256"/>
      <c r="G1269" s="256"/>
      <c r="H1269" s="307"/>
      <c r="I1269" s="183"/>
      <c r="R1269" s="8">
        <f t="shared" si="172"/>
        <v>0</v>
      </c>
      <c r="S1269" s="8">
        <f>VLOOKUP($D1269,{"29 - Psychiatrie (Erwachsene)",1;"30 - Kinder- und Jugendpsychiatrie",1;"297 - stationsäquivalente Behandlung in der Erwachsenenpsychiatrie (29)",1;"307 - stationsäquivalente Behandlung in der Kinder- und Jugendpsychiatrie (30)",1;"31 - Psychosomatik",1;"",0;0,0},2,0)</f>
        <v>0</v>
      </c>
      <c r="T1269" s="8">
        <f t="shared" si="178"/>
        <v>0</v>
      </c>
      <c r="U1269" s="8">
        <f t="shared" si="171"/>
        <v>0</v>
      </c>
      <c r="V1269" s="8">
        <f t="shared" si="173"/>
        <v>0</v>
      </c>
      <c r="W1269" s="8">
        <f t="shared" si="174"/>
        <v>0</v>
      </c>
      <c r="X1269" s="8">
        <f t="shared" si="175"/>
        <v>0</v>
      </c>
      <c r="Y1269" s="8" t="str">
        <f t="shared" si="176"/>
        <v/>
      </c>
      <c r="Z1269" s="8" t="str">
        <f>VLOOKUP($D1269,{"29 - Psychiatrie (Erwachsene)","BGI";"297 - stationsäquivalente Behandlung in der Erwachsenenpsychiatrie (29)","BGI";"30 - Kinder- und Jugendpsychiatrie","BGII";"307 - stationsäquivalente Behandlung in der Kinder- und Jugendpsychiatrie (30)","BGII";"31 - Psychosomatik","BGI";"","LEER";0,"Leer"},2,0)</f>
        <v>LEER</v>
      </c>
      <c r="AA1269" s="8" t="str">
        <f t="shared" si="177"/>
        <v>Stationen</v>
      </c>
    </row>
    <row r="1270" spans="2:27" ht="15" customHeight="1" x14ac:dyDescent="0.25">
      <c r="B1270" s="76" t="str">
        <f t="shared" si="170"/>
        <v>!!!</v>
      </c>
      <c r="C1270" s="310" t="str">
        <f>IF(LEN($E1270)&gt;0,VLOOKUP(TEXT($E1270,0),'Angaben Stationen'!$E$14:$V$215,17,0),"")</f>
        <v/>
      </c>
      <c r="D1270" s="254" t="str">
        <f>IF(LEN($E1270)&gt;0,VLOOKUP(TEXT($E1270,0),'Angaben Stationen'!$E$14:$V$215,18,0),"")</f>
        <v/>
      </c>
      <c r="E1270" s="344"/>
      <c r="F1270" s="256"/>
      <c r="G1270" s="256"/>
      <c r="H1270" s="307"/>
      <c r="I1270" s="183"/>
      <c r="R1270" s="8">
        <f t="shared" si="172"/>
        <v>0</v>
      </c>
      <c r="S1270" s="8">
        <f>VLOOKUP($D1270,{"29 - Psychiatrie (Erwachsene)",1;"30 - Kinder- und Jugendpsychiatrie",1;"297 - stationsäquivalente Behandlung in der Erwachsenenpsychiatrie (29)",1;"307 - stationsäquivalente Behandlung in der Kinder- und Jugendpsychiatrie (30)",1;"31 - Psychosomatik",1;"",0;0,0},2,0)</f>
        <v>0</v>
      </c>
      <c r="T1270" s="8">
        <f t="shared" si="178"/>
        <v>0</v>
      </c>
      <c r="U1270" s="8">
        <f t="shared" si="171"/>
        <v>0</v>
      </c>
      <c r="V1270" s="8">
        <f t="shared" si="173"/>
        <v>0</v>
      </c>
      <c r="W1270" s="8">
        <f t="shared" si="174"/>
        <v>0</v>
      </c>
      <c r="X1270" s="8">
        <f t="shared" si="175"/>
        <v>0</v>
      </c>
      <c r="Y1270" s="8" t="str">
        <f t="shared" si="176"/>
        <v/>
      </c>
      <c r="Z1270" s="8" t="str">
        <f>VLOOKUP($D1270,{"29 - Psychiatrie (Erwachsene)","BGI";"297 - stationsäquivalente Behandlung in der Erwachsenenpsychiatrie (29)","BGI";"30 - Kinder- und Jugendpsychiatrie","BGII";"307 - stationsäquivalente Behandlung in der Kinder- und Jugendpsychiatrie (30)","BGII";"31 - Psychosomatik","BGI";"","LEER";0,"Leer"},2,0)</f>
        <v>LEER</v>
      </c>
      <c r="AA1270" s="8" t="str">
        <f t="shared" si="177"/>
        <v>Stationen</v>
      </c>
    </row>
    <row r="1271" spans="2:27" ht="15" customHeight="1" x14ac:dyDescent="0.25">
      <c r="B1271" s="76" t="str">
        <f t="shared" si="170"/>
        <v>!!!</v>
      </c>
      <c r="C1271" s="310" t="str">
        <f>IF(LEN($E1271)&gt;0,VLOOKUP(TEXT($E1271,0),'Angaben Stationen'!$E$14:$V$215,17,0),"")</f>
        <v/>
      </c>
      <c r="D1271" s="254" t="str">
        <f>IF(LEN($E1271)&gt;0,VLOOKUP(TEXT($E1271,0),'Angaben Stationen'!$E$14:$V$215,18,0),"")</f>
        <v/>
      </c>
      <c r="E1271" s="344"/>
      <c r="F1271" s="256"/>
      <c r="G1271" s="256"/>
      <c r="H1271" s="307"/>
      <c r="I1271" s="183"/>
      <c r="R1271" s="8">
        <f t="shared" si="172"/>
        <v>0</v>
      </c>
      <c r="S1271" s="8">
        <f>VLOOKUP($D1271,{"29 - Psychiatrie (Erwachsene)",1;"30 - Kinder- und Jugendpsychiatrie",1;"297 - stationsäquivalente Behandlung in der Erwachsenenpsychiatrie (29)",1;"307 - stationsäquivalente Behandlung in der Kinder- und Jugendpsychiatrie (30)",1;"31 - Psychosomatik",1;"",0;0,0},2,0)</f>
        <v>0</v>
      </c>
      <c r="T1271" s="8">
        <f t="shared" si="178"/>
        <v>0</v>
      </c>
      <c r="U1271" s="8">
        <f t="shared" si="171"/>
        <v>0</v>
      </c>
      <c r="V1271" s="8">
        <f t="shared" si="173"/>
        <v>0</v>
      </c>
      <c r="W1271" s="8">
        <f t="shared" si="174"/>
        <v>0</v>
      </c>
      <c r="X1271" s="8">
        <f t="shared" si="175"/>
        <v>0</v>
      </c>
      <c r="Y1271" s="8" t="str">
        <f t="shared" si="176"/>
        <v/>
      </c>
      <c r="Z1271" s="8" t="str">
        <f>VLOOKUP($D1271,{"29 - Psychiatrie (Erwachsene)","BGI";"297 - stationsäquivalente Behandlung in der Erwachsenenpsychiatrie (29)","BGI";"30 - Kinder- und Jugendpsychiatrie","BGII";"307 - stationsäquivalente Behandlung in der Kinder- und Jugendpsychiatrie (30)","BGII";"31 - Psychosomatik","BGI";"","LEER";0,"Leer"},2,0)</f>
        <v>LEER</v>
      </c>
      <c r="AA1271" s="8" t="str">
        <f t="shared" si="177"/>
        <v>Stationen</v>
      </c>
    </row>
    <row r="1272" spans="2:27" ht="15" customHeight="1" x14ac:dyDescent="0.25">
      <c r="B1272" s="76" t="str">
        <f t="shared" si="170"/>
        <v>!!!</v>
      </c>
      <c r="C1272" s="310" t="str">
        <f>IF(LEN($E1272)&gt;0,VLOOKUP(TEXT($E1272,0),'Angaben Stationen'!$E$14:$V$215,17,0),"")</f>
        <v/>
      </c>
      <c r="D1272" s="254" t="str">
        <f>IF(LEN($E1272)&gt;0,VLOOKUP(TEXT($E1272,0),'Angaben Stationen'!$E$14:$V$215,18,0),"")</f>
        <v/>
      </c>
      <c r="E1272" s="344"/>
      <c r="F1272" s="256"/>
      <c r="G1272" s="256"/>
      <c r="H1272" s="307"/>
      <c r="I1272" s="183"/>
      <c r="R1272" s="8">
        <f t="shared" si="172"/>
        <v>0</v>
      </c>
      <c r="S1272" s="8">
        <f>VLOOKUP($D1272,{"29 - Psychiatrie (Erwachsene)",1;"30 - Kinder- und Jugendpsychiatrie",1;"297 - stationsäquivalente Behandlung in der Erwachsenenpsychiatrie (29)",1;"307 - stationsäquivalente Behandlung in der Kinder- und Jugendpsychiatrie (30)",1;"31 - Psychosomatik",1;"",0;0,0},2,0)</f>
        <v>0</v>
      </c>
      <c r="T1272" s="8">
        <f t="shared" si="178"/>
        <v>0</v>
      </c>
      <c r="U1272" s="8">
        <f t="shared" si="171"/>
        <v>0</v>
      </c>
      <c r="V1272" s="8">
        <f t="shared" si="173"/>
        <v>0</v>
      </c>
      <c r="W1272" s="8">
        <f t="shared" si="174"/>
        <v>0</v>
      </c>
      <c r="X1272" s="8">
        <f t="shared" si="175"/>
        <v>0</v>
      </c>
      <c r="Y1272" s="8" t="str">
        <f t="shared" si="176"/>
        <v/>
      </c>
      <c r="Z1272" s="8" t="str">
        <f>VLOOKUP($D1272,{"29 - Psychiatrie (Erwachsene)","BGI";"297 - stationsäquivalente Behandlung in der Erwachsenenpsychiatrie (29)","BGI";"30 - Kinder- und Jugendpsychiatrie","BGII";"307 - stationsäquivalente Behandlung in der Kinder- und Jugendpsychiatrie (30)","BGII";"31 - Psychosomatik","BGI";"","LEER";0,"Leer"},2,0)</f>
        <v>LEER</v>
      </c>
      <c r="AA1272" s="8" t="str">
        <f t="shared" si="177"/>
        <v>Stationen</v>
      </c>
    </row>
    <row r="1273" spans="2:27" ht="15" customHeight="1" x14ac:dyDescent="0.25">
      <c r="B1273" s="76" t="str">
        <f t="shared" si="170"/>
        <v>!!!</v>
      </c>
      <c r="C1273" s="310" t="str">
        <f>IF(LEN($E1273)&gt;0,VLOOKUP(TEXT($E1273,0),'Angaben Stationen'!$E$14:$V$215,17,0),"")</f>
        <v/>
      </c>
      <c r="D1273" s="254" t="str">
        <f>IF(LEN($E1273)&gt;0,VLOOKUP(TEXT($E1273,0),'Angaben Stationen'!$E$14:$V$215,18,0),"")</f>
        <v/>
      </c>
      <c r="E1273" s="344"/>
      <c r="F1273" s="256"/>
      <c r="G1273" s="256"/>
      <c r="H1273" s="307"/>
      <c r="I1273" s="183"/>
      <c r="R1273" s="8">
        <f t="shared" si="172"/>
        <v>0</v>
      </c>
      <c r="S1273" s="8">
        <f>VLOOKUP($D1273,{"29 - Psychiatrie (Erwachsene)",1;"30 - Kinder- und Jugendpsychiatrie",1;"297 - stationsäquivalente Behandlung in der Erwachsenenpsychiatrie (29)",1;"307 - stationsäquivalente Behandlung in der Kinder- und Jugendpsychiatrie (30)",1;"31 - Psychosomatik",1;"",0;0,0},2,0)</f>
        <v>0</v>
      </c>
      <c r="T1273" s="8">
        <f t="shared" si="178"/>
        <v>0</v>
      </c>
      <c r="U1273" s="8">
        <f t="shared" si="171"/>
        <v>0</v>
      </c>
      <c r="V1273" s="8">
        <f t="shared" si="173"/>
        <v>0</v>
      </c>
      <c r="W1273" s="8">
        <f t="shared" si="174"/>
        <v>0</v>
      </c>
      <c r="X1273" s="8">
        <f t="shared" si="175"/>
        <v>0</v>
      </c>
      <c r="Y1273" s="8" t="str">
        <f t="shared" si="176"/>
        <v/>
      </c>
      <c r="Z1273" s="8" t="str">
        <f>VLOOKUP($D1273,{"29 - Psychiatrie (Erwachsene)","BGI";"297 - stationsäquivalente Behandlung in der Erwachsenenpsychiatrie (29)","BGI";"30 - Kinder- und Jugendpsychiatrie","BGII";"307 - stationsäquivalente Behandlung in der Kinder- und Jugendpsychiatrie (30)","BGII";"31 - Psychosomatik","BGI";"","LEER";0,"Leer"},2,0)</f>
        <v>LEER</v>
      </c>
      <c r="AA1273" s="8" t="str">
        <f t="shared" si="177"/>
        <v>Stationen</v>
      </c>
    </row>
    <row r="1274" spans="2:27" ht="15" customHeight="1" x14ac:dyDescent="0.25">
      <c r="B1274" s="76" t="str">
        <f t="shared" si="170"/>
        <v>!!!</v>
      </c>
      <c r="C1274" s="310" t="str">
        <f>IF(LEN($E1274)&gt;0,VLOOKUP(TEXT($E1274,0),'Angaben Stationen'!$E$14:$V$215,17,0),"")</f>
        <v/>
      </c>
      <c r="D1274" s="254" t="str">
        <f>IF(LEN($E1274)&gt;0,VLOOKUP(TEXT($E1274,0),'Angaben Stationen'!$E$14:$V$215,18,0),"")</f>
        <v/>
      </c>
      <c r="E1274" s="344"/>
      <c r="F1274" s="256"/>
      <c r="G1274" s="256"/>
      <c r="H1274" s="307"/>
      <c r="I1274" s="183"/>
      <c r="R1274" s="8">
        <f t="shared" si="172"/>
        <v>0</v>
      </c>
      <c r="S1274" s="8">
        <f>VLOOKUP($D1274,{"29 - Psychiatrie (Erwachsene)",1;"30 - Kinder- und Jugendpsychiatrie",1;"297 - stationsäquivalente Behandlung in der Erwachsenenpsychiatrie (29)",1;"307 - stationsäquivalente Behandlung in der Kinder- und Jugendpsychiatrie (30)",1;"31 - Psychosomatik",1;"",0;0,0},2,0)</f>
        <v>0</v>
      </c>
      <c r="T1274" s="8">
        <f t="shared" si="178"/>
        <v>0</v>
      </c>
      <c r="U1274" s="8">
        <f t="shared" si="171"/>
        <v>0</v>
      </c>
      <c r="V1274" s="8">
        <f t="shared" si="173"/>
        <v>0</v>
      </c>
      <c r="W1274" s="8">
        <f t="shared" si="174"/>
        <v>0</v>
      </c>
      <c r="X1274" s="8">
        <f t="shared" si="175"/>
        <v>0</v>
      </c>
      <c r="Y1274" s="8" t="str">
        <f t="shared" si="176"/>
        <v/>
      </c>
      <c r="Z1274" s="8" t="str">
        <f>VLOOKUP($D1274,{"29 - Psychiatrie (Erwachsene)","BGI";"297 - stationsäquivalente Behandlung in der Erwachsenenpsychiatrie (29)","BGI";"30 - Kinder- und Jugendpsychiatrie","BGII";"307 - stationsäquivalente Behandlung in der Kinder- und Jugendpsychiatrie (30)","BGII";"31 - Psychosomatik","BGI";"","LEER";0,"Leer"},2,0)</f>
        <v>LEER</v>
      </c>
      <c r="AA1274" s="8" t="str">
        <f t="shared" si="177"/>
        <v>Stationen</v>
      </c>
    </row>
    <row r="1275" spans="2:27" ht="15" customHeight="1" x14ac:dyDescent="0.25">
      <c r="B1275" s="76" t="str">
        <f t="shared" si="170"/>
        <v>!!!</v>
      </c>
      <c r="C1275" s="310" t="str">
        <f>IF(LEN($E1275)&gt;0,VLOOKUP(TEXT($E1275,0),'Angaben Stationen'!$E$14:$V$215,17,0),"")</f>
        <v/>
      </c>
      <c r="D1275" s="254" t="str">
        <f>IF(LEN($E1275)&gt;0,VLOOKUP(TEXT($E1275,0),'Angaben Stationen'!$E$14:$V$215,18,0),"")</f>
        <v/>
      </c>
      <c r="E1275" s="344"/>
      <c r="F1275" s="256"/>
      <c r="G1275" s="256"/>
      <c r="H1275" s="307"/>
      <c r="I1275" s="183"/>
      <c r="R1275" s="8">
        <f t="shared" si="172"/>
        <v>0</v>
      </c>
      <c r="S1275" s="8">
        <f>VLOOKUP($D1275,{"29 - Psychiatrie (Erwachsene)",1;"30 - Kinder- und Jugendpsychiatrie",1;"297 - stationsäquivalente Behandlung in der Erwachsenenpsychiatrie (29)",1;"307 - stationsäquivalente Behandlung in der Kinder- und Jugendpsychiatrie (30)",1;"31 - Psychosomatik",1;"",0;0,0},2,0)</f>
        <v>0</v>
      </c>
      <c r="T1275" s="8">
        <f t="shared" si="178"/>
        <v>0</v>
      </c>
      <c r="U1275" s="8">
        <f t="shared" si="171"/>
        <v>0</v>
      </c>
      <c r="V1275" s="8">
        <f t="shared" si="173"/>
        <v>0</v>
      </c>
      <c r="W1275" s="8">
        <f t="shared" si="174"/>
        <v>0</v>
      </c>
      <c r="X1275" s="8">
        <f t="shared" si="175"/>
        <v>0</v>
      </c>
      <c r="Y1275" s="8" t="str">
        <f t="shared" si="176"/>
        <v/>
      </c>
      <c r="Z1275" s="8" t="str">
        <f>VLOOKUP($D1275,{"29 - Psychiatrie (Erwachsene)","BGI";"297 - stationsäquivalente Behandlung in der Erwachsenenpsychiatrie (29)","BGI";"30 - Kinder- und Jugendpsychiatrie","BGII";"307 - stationsäquivalente Behandlung in der Kinder- und Jugendpsychiatrie (30)","BGII";"31 - Psychosomatik","BGI";"","LEER";0,"Leer"},2,0)</f>
        <v>LEER</v>
      </c>
      <c r="AA1275" s="8" t="str">
        <f t="shared" si="177"/>
        <v>Stationen</v>
      </c>
    </row>
    <row r="1276" spans="2:27" ht="15" customHeight="1" x14ac:dyDescent="0.25">
      <c r="B1276" s="76" t="str">
        <f t="shared" si="170"/>
        <v>!!!</v>
      </c>
      <c r="C1276" s="310" t="str">
        <f>IF(LEN($E1276)&gt;0,VLOOKUP(TEXT($E1276,0),'Angaben Stationen'!$E$14:$V$215,17,0),"")</f>
        <v/>
      </c>
      <c r="D1276" s="254" t="str">
        <f>IF(LEN($E1276)&gt;0,VLOOKUP(TEXT($E1276,0),'Angaben Stationen'!$E$14:$V$215,18,0),"")</f>
        <v/>
      </c>
      <c r="E1276" s="344"/>
      <c r="F1276" s="256"/>
      <c r="G1276" s="256"/>
      <c r="H1276" s="307"/>
      <c r="I1276" s="183"/>
      <c r="R1276" s="8">
        <f t="shared" si="172"/>
        <v>0</v>
      </c>
      <c r="S1276" s="8">
        <f>VLOOKUP($D1276,{"29 - Psychiatrie (Erwachsene)",1;"30 - Kinder- und Jugendpsychiatrie",1;"297 - stationsäquivalente Behandlung in der Erwachsenenpsychiatrie (29)",1;"307 - stationsäquivalente Behandlung in der Kinder- und Jugendpsychiatrie (30)",1;"31 - Psychosomatik",1;"",0;0,0},2,0)</f>
        <v>0</v>
      </c>
      <c r="T1276" s="8">
        <f t="shared" si="178"/>
        <v>0</v>
      </c>
      <c r="U1276" s="8">
        <f t="shared" si="171"/>
        <v>0</v>
      </c>
      <c r="V1276" s="8">
        <f t="shared" si="173"/>
        <v>0</v>
      </c>
      <c r="W1276" s="8">
        <f t="shared" si="174"/>
        <v>0</v>
      </c>
      <c r="X1276" s="8">
        <f t="shared" si="175"/>
        <v>0</v>
      </c>
      <c r="Y1276" s="8" t="str">
        <f t="shared" si="176"/>
        <v/>
      </c>
      <c r="Z1276" s="8" t="str">
        <f>VLOOKUP($D1276,{"29 - Psychiatrie (Erwachsene)","BGI";"297 - stationsäquivalente Behandlung in der Erwachsenenpsychiatrie (29)","BGI";"30 - Kinder- und Jugendpsychiatrie","BGII";"307 - stationsäquivalente Behandlung in der Kinder- und Jugendpsychiatrie (30)","BGII";"31 - Psychosomatik","BGI";"","LEER";0,"Leer"},2,0)</f>
        <v>LEER</v>
      </c>
      <c r="AA1276" s="8" t="str">
        <f t="shared" si="177"/>
        <v>Stationen</v>
      </c>
    </row>
    <row r="1277" spans="2:27" ht="15" customHeight="1" x14ac:dyDescent="0.25">
      <c r="B1277" s="76" t="str">
        <f t="shared" ref="B1277:B1340" si="179">IF(SUM(S1277:X1277)&lt;6,"!!!","")</f>
        <v>!!!</v>
      </c>
      <c r="C1277" s="310" t="str">
        <f>IF(LEN($E1277)&gt;0,VLOOKUP(TEXT($E1277,0),'Angaben Stationen'!$E$14:$V$215,17,0),"")</f>
        <v/>
      </c>
      <c r="D1277" s="254" t="str">
        <f>IF(LEN($E1277)&gt;0,VLOOKUP(TEXT($E1277,0),'Angaben Stationen'!$E$14:$V$215,18,0),"")</f>
        <v/>
      </c>
      <c r="E1277" s="344"/>
      <c r="F1277" s="256"/>
      <c r="G1277" s="256"/>
      <c r="H1277" s="307"/>
      <c r="I1277" s="183"/>
      <c r="R1277" s="8">
        <f t="shared" si="172"/>
        <v>0</v>
      </c>
      <c r="S1277" s="8">
        <f>VLOOKUP($D1277,{"29 - Psychiatrie (Erwachsene)",1;"30 - Kinder- und Jugendpsychiatrie",1;"297 - stationsäquivalente Behandlung in der Erwachsenenpsychiatrie (29)",1;"307 - stationsäquivalente Behandlung in der Kinder- und Jugendpsychiatrie (30)",1;"31 - Psychosomatik",1;"",0;0,0},2,0)</f>
        <v>0</v>
      </c>
      <c r="T1277" s="8">
        <f t="shared" si="178"/>
        <v>0</v>
      </c>
      <c r="U1277" s="8">
        <f t="shared" ref="U1277:U1340" si="180">IF($E1277&lt;&gt;0,1,0)</f>
        <v>0</v>
      </c>
      <c r="V1277" s="8">
        <f t="shared" si="173"/>
        <v>0</v>
      </c>
      <c r="W1277" s="8">
        <f t="shared" si="174"/>
        <v>0</v>
      </c>
      <c r="X1277" s="8">
        <f t="shared" si="175"/>
        <v>0</v>
      </c>
      <c r="Y1277" s="8" t="str">
        <f t="shared" si="176"/>
        <v/>
      </c>
      <c r="Z1277" s="8" t="str">
        <f>VLOOKUP($D1277,{"29 - Psychiatrie (Erwachsene)","BGI";"297 - stationsäquivalente Behandlung in der Erwachsenenpsychiatrie (29)","BGI";"30 - Kinder- und Jugendpsychiatrie","BGII";"307 - stationsäquivalente Behandlung in der Kinder- und Jugendpsychiatrie (30)","BGII";"31 - Psychosomatik","BGI";"","LEER";0,"Leer"},2,0)</f>
        <v>LEER</v>
      </c>
      <c r="AA1277" s="8" t="str">
        <f t="shared" si="177"/>
        <v>Stationen</v>
      </c>
    </row>
    <row r="1278" spans="2:27" ht="15" customHeight="1" x14ac:dyDescent="0.25">
      <c r="B1278" s="76" t="str">
        <f t="shared" si="179"/>
        <v>!!!</v>
      </c>
      <c r="C1278" s="310" t="str">
        <f>IF(LEN($E1278)&gt;0,VLOOKUP(TEXT($E1278,0),'Angaben Stationen'!$E$14:$V$215,17,0),"")</f>
        <v/>
      </c>
      <c r="D1278" s="254" t="str">
        <f>IF(LEN($E1278)&gt;0,VLOOKUP(TEXT($E1278,0),'Angaben Stationen'!$E$14:$V$215,18,0),"")</f>
        <v/>
      </c>
      <c r="E1278" s="344"/>
      <c r="F1278" s="256"/>
      <c r="G1278" s="256"/>
      <c r="H1278" s="307"/>
      <c r="I1278" s="183"/>
      <c r="R1278" s="8">
        <f t="shared" si="172"/>
        <v>0</v>
      </c>
      <c r="S1278" s="8">
        <f>VLOOKUP($D1278,{"29 - Psychiatrie (Erwachsene)",1;"30 - Kinder- und Jugendpsychiatrie",1;"297 - stationsäquivalente Behandlung in der Erwachsenenpsychiatrie (29)",1;"307 - stationsäquivalente Behandlung in der Kinder- und Jugendpsychiatrie (30)",1;"31 - Psychosomatik",1;"",0;0,0},2,0)</f>
        <v>0</v>
      </c>
      <c r="T1278" s="8">
        <f t="shared" si="178"/>
        <v>0</v>
      </c>
      <c r="U1278" s="8">
        <f t="shared" si="180"/>
        <v>0</v>
      </c>
      <c r="V1278" s="8">
        <f t="shared" si="173"/>
        <v>0</v>
      </c>
      <c r="W1278" s="8">
        <f t="shared" si="174"/>
        <v>0</v>
      </c>
      <c r="X1278" s="8">
        <f t="shared" si="175"/>
        <v>0</v>
      </c>
      <c r="Y1278" s="8" t="str">
        <f t="shared" si="176"/>
        <v/>
      </c>
      <c r="Z1278" s="8" t="str">
        <f>VLOOKUP($D1278,{"29 - Psychiatrie (Erwachsene)","BGI";"297 - stationsäquivalente Behandlung in der Erwachsenenpsychiatrie (29)","BGI";"30 - Kinder- und Jugendpsychiatrie","BGII";"307 - stationsäquivalente Behandlung in der Kinder- und Jugendpsychiatrie (30)","BGII";"31 - Psychosomatik","BGI";"","LEER";0,"Leer"},2,0)</f>
        <v>LEER</v>
      </c>
      <c r="AA1278" s="8" t="str">
        <f t="shared" si="177"/>
        <v>Stationen</v>
      </c>
    </row>
    <row r="1279" spans="2:27" ht="15" customHeight="1" x14ac:dyDescent="0.25">
      <c r="B1279" s="76" t="str">
        <f t="shared" si="179"/>
        <v>!!!</v>
      </c>
      <c r="C1279" s="310" t="str">
        <f>IF(LEN($E1279)&gt;0,VLOOKUP(TEXT($E1279,0),'Angaben Stationen'!$E$14:$V$215,17,0),"")</f>
        <v/>
      </c>
      <c r="D1279" s="254" t="str">
        <f>IF(LEN($E1279)&gt;0,VLOOKUP(TEXT($E1279,0),'Angaben Stationen'!$E$14:$V$215,18,0),"")</f>
        <v/>
      </c>
      <c r="E1279" s="344"/>
      <c r="F1279" s="256"/>
      <c r="G1279" s="256"/>
      <c r="H1279" s="307"/>
      <c r="I1279" s="183"/>
      <c r="R1279" s="8">
        <f t="shared" si="172"/>
        <v>0</v>
      </c>
      <c r="S1279" s="8">
        <f>VLOOKUP($D1279,{"29 - Psychiatrie (Erwachsene)",1;"30 - Kinder- und Jugendpsychiatrie",1;"297 - stationsäquivalente Behandlung in der Erwachsenenpsychiatrie (29)",1;"307 - stationsäquivalente Behandlung in der Kinder- und Jugendpsychiatrie (30)",1;"31 - Psychosomatik",1;"",0;0,0},2,0)</f>
        <v>0</v>
      </c>
      <c r="T1279" s="8">
        <f t="shared" si="178"/>
        <v>0</v>
      </c>
      <c r="U1279" s="8">
        <f t="shared" si="180"/>
        <v>0</v>
      </c>
      <c r="V1279" s="8">
        <f t="shared" si="173"/>
        <v>0</v>
      </c>
      <c r="W1279" s="8">
        <f t="shared" si="174"/>
        <v>0</v>
      </c>
      <c r="X1279" s="8">
        <f t="shared" si="175"/>
        <v>0</v>
      </c>
      <c r="Y1279" s="8" t="str">
        <f t="shared" si="176"/>
        <v/>
      </c>
      <c r="Z1279" s="8" t="str">
        <f>VLOOKUP($D1279,{"29 - Psychiatrie (Erwachsene)","BGI";"297 - stationsäquivalente Behandlung in der Erwachsenenpsychiatrie (29)","BGI";"30 - Kinder- und Jugendpsychiatrie","BGII";"307 - stationsäquivalente Behandlung in der Kinder- und Jugendpsychiatrie (30)","BGII";"31 - Psychosomatik","BGI";"","LEER";0,"Leer"},2,0)</f>
        <v>LEER</v>
      </c>
      <c r="AA1279" s="8" t="str">
        <f t="shared" si="177"/>
        <v>Stationen</v>
      </c>
    </row>
    <row r="1280" spans="2:27" ht="15" customHeight="1" x14ac:dyDescent="0.25">
      <c r="B1280" s="76" t="str">
        <f t="shared" si="179"/>
        <v>!!!</v>
      </c>
      <c r="C1280" s="310" t="str">
        <f>IF(LEN($E1280)&gt;0,VLOOKUP(TEXT($E1280,0),'Angaben Stationen'!$E$14:$V$215,17,0),"")</f>
        <v/>
      </c>
      <c r="D1280" s="254" t="str">
        <f>IF(LEN($E1280)&gt;0,VLOOKUP(TEXT($E1280,0),'Angaben Stationen'!$E$14:$V$215,18,0),"")</f>
        <v/>
      </c>
      <c r="E1280" s="344"/>
      <c r="F1280" s="256"/>
      <c r="G1280" s="256"/>
      <c r="H1280" s="307"/>
      <c r="I1280" s="183"/>
      <c r="R1280" s="8">
        <f t="shared" si="172"/>
        <v>0</v>
      </c>
      <c r="S1280" s="8">
        <f>VLOOKUP($D1280,{"29 - Psychiatrie (Erwachsene)",1;"30 - Kinder- und Jugendpsychiatrie",1;"297 - stationsäquivalente Behandlung in der Erwachsenenpsychiatrie (29)",1;"307 - stationsäquivalente Behandlung in der Kinder- und Jugendpsychiatrie (30)",1;"31 - Psychosomatik",1;"",0;0,0},2,0)</f>
        <v>0</v>
      </c>
      <c r="T1280" s="8">
        <f t="shared" si="178"/>
        <v>0</v>
      </c>
      <c r="U1280" s="8">
        <f t="shared" si="180"/>
        <v>0</v>
      </c>
      <c r="V1280" s="8">
        <f t="shared" si="173"/>
        <v>0</v>
      </c>
      <c r="W1280" s="8">
        <f t="shared" si="174"/>
        <v>0</v>
      </c>
      <c r="X1280" s="8">
        <f t="shared" si="175"/>
        <v>0</v>
      </c>
      <c r="Y1280" s="8" t="str">
        <f t="shared" si="176"/>
        <v/>
      </c>
      <c r="Z1280" s="8" t="str">
        <f>VLOOKUP($D1280,{"29 - Psychiatrie (Erwachsene)","BGI";"297 - stationsäquivalente Behandlung in der Erwachsenenpsychiatrie (29)","BGI";"30 - Kinder- und Jugendpsychiatrie","BGII";"307 - stationsäquivalente Behandlung in der Kinder- und Jugendpsychiatrie (30)","BGII";"31 - Psychosomatik","BGI";"","LEER";0,"Leer"},2,0)</f>
        <v>LEER</v>
      </c>
      <c r="AA1280" s="8" t="str">
        <f t="shared" si="177"/>
        <v>Stationen</v>
      </c>
    </row>
    <row r="1281" spans="2:27" ht="15" customHeight="1" x14ac:dyDescent="0.25">
      <c r="B1281" s="76" t="str">
        <f t="shared" si="179"/>
        <v>!!!</v>
      </c>
      <c r="C1281" s="310" t="str">
        <f>IF(LEN($E1281)&gt;0,VLOOKUP(TEXT($E1281,0),'Angaben Stationen'!$E$14:$V$215,17,0),"")</f>
        <v/>
      </c>
      <c r="D1281" s="254" t="str">
        <f>IF(LEN($E1281)&gt;0,VLOOKUP(TEXT($E1281,0),'Angaben Stationen'!$E$14:$V$215,18,0),"")</f>
        <v/>
      </c>
      <c r="E1281" s="344"/>
      <c r="F1281" s="256"/>
      <c r="G1281" s="256"/>
      <c r="H1281" s="307"/>
      <c r="I1281" s="183"/>
      <c r="R1281" s="8">
        <f t="shared" si="172"/>
        <v>0</v>
      </c>
      <c r="S1281" s="8">
        <f>VLOOKUP($D1281,{"29 - Psychiatrie (Erwachsene)",1;"30 - Kinder- und Jugendpsychiatrie",1;"297 - stationsäquivalente Behandlung in der Erwachsenenpsychiatrie (29)",1;"307 - stationsäquivalente Behandlung in der Kinder- und Jugendpsychiatrie (30)",1;"31 - Psychosomatik",1;"",0;0,0},2,0)</f>
        <v>0</v>
      </c>
      <c r="T1281" s="8">
        <f t="shared" si="178"/>
        <v>0</v>
      </c>
      <c r="U1281" s="8">
        <f t="shared" si="180"/>
        <v>0</v>
      </c>
      <c r="V1281" s="8">
        <f t="shared" si="173"/>
        <v>0</v>
      </c>
      <c r="W1281" s="8">
        <f t="shared" si="174"/>
        <v>0</v>
      </c>
      <c r="X1281" s="8">
        <f t="shared" si="175"/>
        <v>0</v>
      </c>
      <c r="Y1281" s="8" t="str">
        <f t="shared" si="176"/>
        <v/>
      </c>
      <c r="Z1281" s="8" t="str">
        <f>VLOOKUP($D1281,{"29 - Psychiatrie (Erwachsene)","BGI";"297 - stationsäquivalente Behandlung in der Erwachsenenpsychiatrie (29)","BGI";"30 - Kinder- und Jugendpsychiatrie","BGII";"307 - stationsäquivalente Behandlung in der Kinder- und Jugendpsychiatrie (30)","BGII";"31 - Psychosomatik","BGI";"","LEER";0,"Leer"},2,0)</f>
        <v>LEER</v>
      </c>
      <c r="AA1281" s="8" t="str">
        <f t="shared" si="177"/>
        <v>Stationen</v>
      </c>
    </row>
    <row r="1282" spans="2:27" ht="15" customHeight="1" x14ac:dyDescent="0.25">
      <c r="B1282" s="76" t="str">
        <f t="shared" si="179"/>
        <v>!!!</v>
      </c>
      <c r="C1282" s="310" t="str">
        <f>IF(LEN($E1282)&gt;0,VLOOKUP(TEXT($E1282,0),'Angaben Stationen'!$E$14:$V$215,17,0),"")</f>
        <v/>
      </c>
      <c r="D1282" s="254" t="str">
        <f>IF(LEN($E1282)&gt;0,VLOOKUP(TEXT($E1282,0),'Angaben Stationen'!$E$14:$V$215,18,0),"")</f>
        <v/>
      </c>
      <c r="E1282" s="344"/>
      <c r="F1282" s="256"/>
      <c r="G1282" s="256"/>
      <c r="H1282" s="307"/>
      <c r="I1282" s="183"/>
      <c r="R1282" s="8">
        <f t="shared" si="172"/>
        <v>0</v>
      </c>
      <c r="S1282" s="8">
        <f>VLOOKUP($D1282,{"29 - Psychiatrie (Erwachsene)",1;"30 - Kinder- und Jugendpsychiatrie",1;"297 - stationsäquivalente Behandlung in der Erwachsenenpsychiatrie (29)",1;"307 - stationsäquivalente Behandlung in der Kinder- und Jugendpsychiatrie (30)",1;"31 - Psychosomatik",1;"",0;0,0},2,0)</f>
        <v>0</v>
      </c>
      <c r="T1282" s="8">
        <f t="shared" si="178"/>
        <v>0</v>
      </c>
      <c r="U1282" s="8">
        <f t="shared" si="180"/>
        <v>0</v>
      </c>
      <c r="V1282" s="8">
        <f t="shared" si="173"/>
        <v>0</v>
      </c>
      <c r="W1282" s="8">
        <f t="shared" si="174"/>
        <v>0</v>
      </c>
      <c r="X1282" s="8">
        <f t="shared" si="175"/>
        <v>0</v>
      </c>
      <c r="Y1282" s="8" t="str">
        <f t="shared" si="176"/>
        <v/>
      </c>
      <c r="Z1282" s="8" t="str">
        <f>VLOOKUP($D1282,{"29 - Psychiatrie (Erwachsene)","BGI";"297 - stationsäquivalente Behandlung in der Erwachsenenpsychiatrie (29)","BGI";"30 - Kinder- und Jugendpsychiatrie","BGII";"307 - stationsäquivalente Behandlung in der Kinder- und Jugendpsychiatrie (30)","BGII";"31 - Psychosomatik","BGI";"","LEER";0,"Leer"},2,0)</f>
        <v>LEER</v>
      </c>
      <c r="AA1282" s="8" t="str">
        <f t="shared" si="177"/>
        <v>Stationen</v>
      </c>
    </row>
    <row r="1283" spans="2:27" ht="15" customHeight="1" x14ac:dyDescent="0.25">
      <c r="B1283" s="76" t="str">
        <f t="shared" si="179"/>
        <v>!!!</v>
      </c>
      <c r="C1283" s="310" t="str">
        <f>IF(LEN($E1283)&gt;0,VLOOKUP(TEXT($E1283,0),'Angaben Stationen'!$E$14:$V$215,17,0),"")</f>
        <v/>
      </c>
      <c r="D1283" s="254" t="str">
        <f>IF(LEN($E1283)&gt;0,VLOOKUP(TEXT($E1283,0),'Angaben Stationen'!$E$14:$V$215,18,0),"")</f>
        <v/>
      </c>
      <c r="E1283" s="344"/>
      <c r="F1283" s="256"/>
      <c r="G1283" s="256"/>
      <c r="H1283" s="307"/>
      <c r="I1283" s="183"/>
      <c r="R1283" s="8">
        <f t="shared" si="172"/>
        <v>0</v>
      </c>
      <c r="S1283" s="8">
        <f>VLOOKUP($D1283,{"29 - Psychiatrie (Erwachsene)",1;"30 - Kinder- und Jugendpsychiatrie",1;"297 - stationsäquivalente Behandlung in der Erwachsenenpsychiatrie (29)",1;"307 - stationsäquivalente Behandlung in der Kinder- und Jugendpsychiatrie (30)",1;"31 - Psychosomatik",1;"",0;0,0},2,0)</f>
        <v>0</v>
      </c>
      <c r="T1283" s="8">
        <f t="shared" si="178"/>
        <v>0</v>
      </c>
      <c r="U1283" s="8">
        <f t="shared" si="180"/>
        <v>0</v>
      </c>
      <c r="V1283" s="8">
        <f t="shared" si="173"/>
        <v>0</v>
      </c>
      <c r="W1283" s="8">
        <f t="shared" si="174"/>
        <v>0</v>
      </c>
      <c r="X1283" s="8">
        <f t="shared" si="175"/>
        <v>0</v>
      </c>
      <c r="Y1283" s="8" t="str">
        <f t="shared" si="176"/>
        <v/>
      </c>
      <c r="Z1283" s="8" t="str">
        <f>VLOOKUP($D1283,{"29 - Psychiatrie (Erwachsene)","BGI";"297 - stationsäquivalente Behandlung in der Erwachsenenpsychiatrie (29)","BGI";"30 - Kinder- und Jugendpsychiatrie","BGII";"307 - stationsäquivalente Behandlung in der Kinder- und Jugendpsychiatrie (30)","BGII";"31 - Psychosomatik","BGI";"","LEER";0,"Leer"},2,0)</f>
        <v>LEER</v>
      </c>
      <c r="AA1283" s="8" t="str">
        <f t="shared" si="177"/>
        <v>Stationen</v>
      </c>
    </row>
    <row r="1284" spans="2:27" ht="15" customHeight="1" x14ac:dyDescent="0.25">
      <c r="B1284" s="76" t="str">
        <f t="shared" si="179"/>
        <v>!!!</v>
      </c>
      <c r="C1284" s="310" t="str">
        <f>IF(LEN($E1284)&gt;0,VLOOKUP(TEXT($E1284,0),'Angaben Stationen'!$E$14:$V$215,17,0),"")</f>
        <v/>
      </c>
      <c r="D1284" s="254" t="str">
        <f>IF(LEN($E1284)&gt;0,VLOOKUP(TEXT($E1284,0),'Angaben Stationen'!$E$14:$V$215,18,0),"")</f>
        <v/>
      </c>
      <c r="E1284" s="344"/>
      <c r="F1284" s="256"/>
      <c r="G1284" s="256"/>
      <c r="H1284" s="307"/>
      <c r="I1284" s="183"/>
      <c r="R1284" s="8">
        <f t="shared" si="172"/>
        <v>0</v>
      </c>
      <c r="S1284" s="8">
        <f>VLOOKUP($D1284,{"29 - Psychiatrie (Erwachsene)",1;"30 - Kinder- und Jugendpsychiatrie",1;"297 - stationsäquivalente Behandlung in der Erwachsenenpsychiatrie (29)",1;"307 - stationsäquivalente Behandlung in der Kinder- und Jugendpsychiatrie (30)",1;"31 - Psychosomatik",1;"",0;0,0},2,0)</f>
        <v>0</v>
      </c>
      <c r="T1284" s="8">
        <f t="shared" si="178"/>
        <v>0</v>
      </c>
      <c r="U1284" s="8">
        <f t="shared" si="180"/>
        <v>0</v>
      </c>
      <c r="V1284" s="8">
        <f t="shared" si="173"/>
        <v>0</v>
      </c>
      <c r="W1284" s="8">
        <f t="shared" si="174"/>
        <v>0</v>
      </c>
      <c r="X1284" s="8">
        <f t="shared" si="175"/>
        <v>0</v>
      </c>
      <c r="Y1284" s="8" t="str">
        <f t="shared" si="176"/>
        <v/>
      </c>
      <c r="Z1284" s="8" t="str">
        <f>VLOOKUP($D1284,{"29 - Psychiatrie (Erwachsene)","BGI";"297 - stationsäquivalente Behandlung in der Erwachsenenpsychiatrie (29)","BGI";"30 - Kinder- und Jugendpsychiatrie","BGII";"307 - stationsäquivalente Behandlung in der Kinder- und Jugendpsychiatrie (30)","BGII";"31 - Psychosomatik","BGI";"","LEER";0,"Leer"},2,0)</f>
        <v>LEER</v>
      </c>
      <c r="AA1284" s="8" t="str">
        <f t="shared" si="177"/>
        <v>Stationen</v>
      </c>
    </row>
    <row r="1285" spans="2:27" ht="15" customHeight="1" x14ac:dyDescent="0.25">
      <c r="B1285" s="76" t="str">
        <f t="shared" si="179"/>
        <v>!!!</v>
      </c>
      <c r="C1285" s="310" t="str">
        <f>IF(LEN($E1285)&gt;0,VLOOKUP(TEXT($E1285,0),'Angaben Stationen'!$E$14:$V$215,17,0),"")</f>
        <v/>
      </c>
      <c r="D1285" s="254" t="str">
        <f>IF(LEN($E1285)&gt;0,VLOOKUP(TEXT($E1285,0),'Angaben Stationen'!$E$14:$V$215,18,0),"")</f>
        <v/>
      </c>
      <c r="E1285" s="344"/>
      <c r="F1285" s="256"/>
      <c r="G1285" s="256"/>
      <c r="H1285" s="307"/>
      <c r="I1285" s="183"/>
      <c r="R1285" s="8">
        <f t="shared" si="172"/>
        <v>0</v>
      </c>
      <c r="S1285" s="8">
        <f>VLOOKUP($D1285,{"29 - Psychiatrie (Erwachsene)",1;"30 - Kinder- und Jugendpsychiatrie",1;"297 - stationsäquivalente Behandlung in der Erwachsenenpsychiatrie (29)",1;"307 - stationsäquivalente Behandlung in der Kinder- und Jugendpsychiatrie (30)",1;"31 - Psychosomatik",1;"",0;0,0},2,0)</f>
        <v>0</v>
      </c>
      <c r="T1285" s="8">
        <f t="shared" si="178"/>
        <v>0</v>
      </c>
      <c r="U1285" s="8">
        <f t="shared" si="180"/>
        <v>0</v>
      </c>
      <c r="V1285" s="8">
        <f t="shared" si="173"/>
        <v>0</v>
      </c>
      <c r="W1285" s="8">
        <f t="shared" si="174"/>
        <v>0</v>
      </c>
      <c r="X1285" s="8">
        <f t="shared" si="175"/>
        <v>0</v>
      </c>
      <c r="Y1285" s="8" t="str">
        <f t="shared" si="176"/>
        <v/>
      </c>
      <c r="Z1285" s="8" t="str">
        <f>VLOOKUP($D1285,{"29 - Psychiatrie (Erwachsene)","BGI";"297 - stationsäquivalente Behandlung in der Erwachsenenpsychiatrie (29)","BGI";"30 - Kinder- und Jugendpsychiatrie","BGII";"307 - stationsäquivalente Behandlung in der Kinder- und Jugendpsychiatrie (30)","BGII";"31 - Psychosomatik","BGI";"","LEER";0,"Leer"},2,0)</f>
        <v>LEER</v>
      </c>
      <c r="AA1285" s="8" t="str">
        <f t="shared" si="177"/>
        <v>Stationen</v>
      </c>
    </row>
    <row r="1286" spans="2:27" ht="15" customHeight="1" x14ac:dyDescent="0.25">
      <c r="B1286" s="76" t="str">
        <f t="shared" si="179"/>
        <v>!!!</v>
      </c>
      <c r="C1286" s="310" t="str">
        <f>IF(LEN($E1286)&gt;0,VLOOKUP(TEXT($E1286,0),'Angaben Stationen'!$E$14:$V$215,17,0),"")</f>
        <v/>
      </c>
      <c r="D1286" s="254" t="str">
        <f>IF(LEN($E1286)&gt;0,VLOOKUP(TEXT($E1286,0),'Angaben Stationen'!$E$14:$V$215,18,0),"")</f>
        <v/>
      </c>
      <c r="E1286" s="344"/>
      <c r="F1286" s="256"/>
      <c r="G1286" s="256"/>
      <c r="H1286" s="307"/>
      <c r="I1286" s="183"/>
      <c r="R1286" s="8">
        <f t="shared" si="172"/>
        <v>0</v>
      </c>
      <c r="S1286" s="8">
        <f>VLOOKUP($D1286,{"29 - Psychiatrie (Erwachsene)",1;"30 - Kinder- und Jugendpsychiatrie",1;"297 - stationsäquivalente Behandlung in der Erwachsenenpsychiatrie (29)",1;"307 - stationsäquivalente Behandlung in der Kinder- und Jugendpsychiatrie (30)",1;"31 - Psychosomatik",1;"",0;0,0},2,0)</f>
        <v>0</v>
      </c>
      <c r="T1286" s="8">
        <f t="shared" si="178"/>
        <v>0</v>
      </c>
      <c r="U1286" s="8">
        <f t="shared" si="180"/>
        <v>0</v>
      </c>
      <c r="V1286" s="8">
        <f t="shared" si="173"/>
        <v>0</v>
      </c>
      <c r="W1286" s="8">
        <f t="shared" si="174"/>
        <v>0</v>
      </c>
      <c r="X1286" s="8">
        <f t="shared" si="175"/>
        <v>0</v>
      </c>
      <c r="Y1286" s="8" t="str">
        <f t="shared" si="176"/>
        <v/>
      </c>
      <c r="Z1286" s="8" t="str">
        <f>VLOOKUP($D1286,{"29 - Psychiatrie (Erwachsene)","BGI";"297 - stationsäquivalente Behandlung in der Erwachsenenpsychiatrie (29)","BGI";"30 - Kinder- und Jugendpsychiatrie","BGII";"307 - stationsäquivalente Behandlung in der Kinder- und Jugendpsychiatrie (30)","BGII";"31 - Psychosomatik","BGI";"","LEER";0,"Leer"},2,0)</f>
        <v>LEER</v>
      </c>
      <c r="AA1286" s="8" t="str">
        <f t="shared" si="177"/>
        <v>Stationen</v>
      </c>
    </row>
    <row r="1287" spans="2:27" ht="15" customHeight="1" x14ac:dyDescent="0.25">
      <c r="B1287" s="76" t="str">
        <f t="shared" si="179"/>
        <v>!!!</v>
      </c>
      <c r="C1287" s="310" t="str">
        <f>IF(LEN($E1287)&gt;0,VLOOKUP(TEXT($E1287,0),'Angaben Stationen'!$E$14:$V$215,17,0),"")</f>
        <v/>
      </c>
      <c r="D1287" s="254" t="str">
        <f>IF(LEN($E1287)&gt;0,VLOOKUP(TEXT($E1287,0),'Angaben Stationen'!$E$14:$V$215,18,0),"")</f>
        <v/>
      </c>
      <c r="E1287" s="344"/>
      <c r="F1287" s="256"/>
      <c r="G1287" s="256"/>
      <c r="H1287" s="307"/>
      <c r="I1287" s="183"/>
      <c r="R1287" s="8">
        <f t="shared" si="172"/>
        <v>0</v>
      </c>
      <c r="S1287" s="8">
        <f>VLOOKUP($D1287,{"29 - Psychiatrie (Erwachsene)",1;"30 - Kinder- und Jugendpsychiatrie",1;"297 - stationsäquivalente Behandlung in der Erwachsenenpsychiatrie (29)",1;"307 - stationsäquivalente Behandlung in der Kinder- und Jugendpsychiatrie (30)",1;"31 - Psychosomatik",1;"",0;0,0},2,0)</f>
        <v>0</v>
      </c>
      <c r="T1287" s="8">
        <f t="shared" si="178"/>
        <v>0</v>
      </c>
      <c r="U1287" s="8">
        <f t="shared" si="180"/>
        <v>0</v>
      </c>
      <c r="V1287" s="8">
        <f t="shared" si="173"/>
        <v>0</v>
      </c>
      <c r="W1287" s="8">
        <f t="shared" si="174"/>
        <v>0</v>
      </c>
      <c r="X1287" s="8">
        <f t="shared" si="175"/>
        <v>0</v>
      </c>
      <c r="Y1287" s="8" t="str">
        <f t="shared" si="176"/>
        <v/>
      </c>
      <c r="Z1287" s="8" t="str">
        <f>VLOOKUP($D1287,{"29 - Psychiatrie (Erwachsene)","BGI";"297 - stationsäquivalente Behandlung in der Erwachsenenpsychiatrie (29)","BGI";"30 - Kinder- und Jugendpsychiatrie","BGII";"307 - stationsäquivalente Behandlung in der Kinder- und Jugendpsychiatrie (30)","BGII";"31 - Psychosomatik","BGI";"","LEER";0,"Leer"},2,0)</f>
        <v>LEER</v>
      </c>
      <c r="AA1287" s="8" t="str">
        <f t="shared" si="177"/>
        <v>Stationen</v>
      </c>
    </row>
    <row r="1288" spans="2:27" ht="15" customHeight="1" x14ac:dyDescent="0.25">
      <c r="B1288" s="76" t="str">
        <f t="shared" si="179"/>
        <v>!!!</v>
      </c>
      <c r="C1288" s="310" t="str">
        <f>IF(LEN($E1288)&gt;0,VLOOKUP(TEXT($E1288,0),'Angaben Stationen'!$E$14:$V$215,17,0),"")</f>
        <v/>
      </c>
      <c r="D1288" s="254" t="str">
        <f>IF(LEN($E1288)&gt;0,VLOOKUP(TEXT($E1288,0),'Angaben Stationen'!$E$14:$V$215,18,0),"")</f>
        <v/>
      </c>
      <c r="E1288" s="344"/>
      <c r="F1288" s="256"/>
      <c r="G1288" s="256"/>
      <c r="H1288" s="307"/>
      <c r="I1288" s="183"/>
      <c r="R1288" s="8">
        <f t="shared" si="172"/>
        <v>0</v>
      </c>
      <c r="S1288" s="8">
        <f>VLOOKUP($D1288,{"29 - Psychiatrie (Erwachsene)",1;"30 - Kinder- und Jugendpsychiatrie",1;"297 - stationsäquivalente Behandlung in der Erwachsenenpsychiatrie (29)",1;"307 - stationsäquivalente Behandlung in der Kinder- und Jugendpsychiatrie (30)",1;"31 - Psychosomatik",1;"",0;0,0},2,0)</f>
        <v>0</v>
      </c>
      <c r="T1288" s="8">
        <f t="shared" si="178"/>
        <v>0</v>
      </c>
      <c r="U1288" s="8">
        <f t="shared" si="180"/>
        <v>0</v>
      </c>
      <c r="V1288" s="8">
        <f t="shared" si="173"/>
        <v>0</v>
      </c>
      <c r="W1288" s="8">
        <f t="shared" si="174"/>
        <v>0</v>
      </c>
      <c r="X1288" s="8">
        <f t="shared" si="175"/>
        <v>0</v>
      </c>
      <c r="Y1288" s="8" t="str">
        <f t="shared" si="176"/>
        <v/>
      </c>
      <c r="Z1288" s="8" t="str">
        <f>VLOOKUP($D1288,{"29 - Psychiatrie (Erwachsene)","BGI";"297 - stationsäquivalente Behandlung in der Erwachsenenpsychiatrie (29)","BGI";"30 - Kinder- und Jugendpsychiatrie","BGII";"307 - stationsäquivalente Behandlung in der Kinder- und Jugendpsychiatrie (30)","BGII";"31 - Psychosomatik","BGI";"","LEER";0,"Leer"},2,0)</f>
        <v>LEER</v>
      </c>
      <c r="AA1288" s="8" t="str">
        <f t="shared" si="177"/>
        <v>Stationen</v>
      </c>
    </row>
    <row r="1289" spans="2:27" ht="15" customHeight="1" x14ac:dyDescent="0.25">
      <c r="B1289" s="76" t="str">
        <f t="shared" si="179"/>
        <v>!!!</v>
      </c>
      <c r="C1289" s="310" t="str">
        <f>IF(LEN($E1289)&gt;0,VLOOKUP(TEXT($E1289,0),'Angaben Stationen'!$E$14:$V$215,17,0),"")</f>
        <v/>
      </c>
      <c r="D1289" s="254" t="str">
        <f>IF(LEN($E1289)&gt;0,VLOOKUP(TEXT($E1289,0),'Angaben Stationen'!$E$14:$V$215,18,0),"")</f>
        <v/>
      </c>
      <c r="E1289" s="344"/>
      <c r="F1289" s="256"/>
      <c r="G1289" s="256"/>
      <c r="H1289" s="307"/>
      <c r="I1289" s="183"/>
      <c r="R1289" s="8">
        <f t="shared" si="172"/>
        <v>0</v>
      </c>
      <c r="S1289" s="8">
        <f>VLOOKUP($D1289,{"29 - Psychiatrie (Erwachsene)",1;"30 - Kinder- und Jugendpsychiatrie",1;"297 - stationsäquivalente Behandlung in der Erwachsenenpsychiatrie (29)",1;"307 - stationsäquivalente Behandlung in der Kinder- und Jugendpsychiatrie (30)",1;"31 - Psychosomatik",1;"",0;0,0},2,0)</f>
        <v>0</v>
      </c>
      <c r="T1289" s="8">
        <f t="shared" si="178"/>
        <v>0</v>
      </c>
      <c r="U1289" s="8">
        <f t="shared" si="180"/>
        <v>0</v>
      </c>
      <c r="V1289" s="8">
        <f t="shared" si="173"/>
        <v>0</v>
      </c>
      <c r="W1289" s="8">
        <f t="shared" si="174"/>
        <v>0</v>
      </c>
      <c r="X1289" s="8">
        <f t="shared" si="175"/>
        <v>0</v>
      </c>
      <c r="Y1289" s="8" t="str">
        <f t="shared" si="176"/>
        <v/>
      </c>
      <c r="Z1289" s="8" t="str">
        <f>VLOOKUP($D1289,{"29 - Psychiatrie (Erwachsene)","BGI";"297 - stationsäquivalente Behandlung in der Erwachsenenpsychiatrie (29)","BGI";"30 - Kinder- und Jugendpsychiatrie","BGII";"307 - stationsäquivalente Behandlung in der Kinder- und Jugendpsychiatrie (30)","BGII";"31 - Psychosomatik","BGI";"","LEER";0,"Leer"},2,0)</f>
        <v>LEER</v>
      </c>
      <c r="AA1289" s="8" t="str">
        <f t="shared" si="177"/>
        <v>Stationen</v>
      </c>
    </row>
    <row r="1290" spans="2:27" ht="15" customHeight="1" x14ac:dyDescent="0.25">
      <c r="B1290" s="76" t="str">
        <f t="shared" si="179"/>
        <v>!!!</v>
      </c>
      <c r="C1290" s="310" t="str">
        <f>IF(LEN($E1290)&gt;0,VLOOKUP(TEXT($E1290,0),'Angaben Stationen'!$E$14:$V$215,17,0),"")</f>
        <v/>
      </c>
      <c r="D1290" s="254" t="str">
        <f>IF(LEN($E1290)&gt;0,VLOOKUP(TEXT($E1290,0),'Angaben Stationen'!$E$14:$V$215,18,0),"")</f>
        <v/>
      </c>
      <c r="E1290" s="344"/>
      <c r="F1290" s="256"/>
      <c r="G1290" s="256"/>
      <c r="H1290" s="307"/>
      <c r="I1290" s="183"/>
      <c r="R1290" s="8">
        <f t="shared" si="172"/>
        <v>0</v>
      </c>
      <c r="S1290" s="8">
        <f>VLOOKUP($D1290,{"29 - Psychiatrie (Erwachsene)",1;"30 - Kinder- und Jugendpsychiatrie",1;"297 - stationsäquivalente Behandlung in der Erwachsenenpsychiatrie (29)",1;"307 - stationsäquivalente Behandlung in der Kinder- und Jugendpsychiatrie (30)",1;"31 - Psychosomatik",1;"",0;0,0},2,0)</f>
        <v>0</v>
      </c>
      <c r="T1290" s="8">
        <f t="shared" si="178"/>
        <v>0</v>
      </c>
      <c r="U1290" s="8">
        <f t="shared" si="180"/>
        <v>0</v>
      </c>
      <c r="V1290" s="8">
        <f t="shared" si="173"/>
        <v>0</v>
      </c>
      <c r="W1290" s="8">
        <f t="shared" si="174"/>
        <v>0</v>
      </c>
      <c r="X1290" s="8">
        <f t="shared" si="175"/>
        <v>0</v>
      </c>
      <c r="Y1290" s="8" t="str">
        <f t="shared" si="176"/>
        <v/>
      </c>
      <c r="Z1290" s="8" t="str">
        <f>VLOOKUP($D1290,{"29 - Psychiatrie (Erwachsene)","BGI";"297 - stationsäquivalente Behandlung in der Erwachsenenpsychiatrie (29)","BGI";"30 - Kinder- und Jugendpsychiatrie","BGII";"307 - stationsäquivalente Behandlung in der Kinder- und Jugendpsychiatrie (30)","BGII";"31 - Psychosomatik","BGI";"","LEER";0,"Leer"},2,0)</f>
        <v>LEER</v>
      </c>
      <c r="AA1290" s="8" t="str">
        <f t="shared" si="177"/>
        <v>Stationen</v>
      </c>
    </row>
    <row r="1291" spans="2:27" ht="15" customHeight="1" x14ac:dyDescent="0.25">
      <c r="B1291" s="76" t="str">
        <f t="shared" si="179"/>
        <v>!!!</v>
      </c>
      <c r="C1291" s="310" t="str">
        <f>IF(LEN($E1291)&gt;0,VLOOKUP(TEXT($E1291,0),'Angaben Stationen'!$E$14:$V$215,17,0),"")</f>
        <v/>
      </c>
      <c r="D1291" s="254" t="str">
        <f>IF(LEN($E1291)&gt;0,VLOOKUP(TEXT($E1291,0),'Angaben Stationen'!$E$14:$V$215,18,0),"")</f>
        <v/>
      </c>
      <c r="E1291" s="344"/>
      <c r="F1291" s="256"/>
      <c r="G1291" s="256"/>
      <c r="H1291" s="307"/>
      <c r="I1291" s="183"/>
      <c r="R1291" s="8">
        <f t="shared" si="172"/>
        <v>0</v>
      </c>
      <c r="S1291" s="8">
        <f>VLOOKUP($D1291,{"29 - Psychiatrie (Erwachsene)",1;"30 - Kinder- und Jugendpsychiatrie",1;"297 - stationsäquivalente Behandlung in der Erwachsenenpsychiatrie (29)",1;"307 - stationsäquivalente Behandlung in der Kinder- und Jugendpsychiatrie (30)",1;"31 - Psychosomatik",1;"",0;0,0},2,0)</f>
        <v>0</v>
      </c>
      <c r="T1291" s="8">
        <f t="shared" si="178"/>
        <v>0</v>
      </c>
      <c r="U1291" s="8">
        <f t="shared" si="180"/>
        <v>0</v>
      </c>
      <c r="V1291" s="8">
        <f t="shared" si="173"/>
        <v>0</v>
      </c>
      <c r="W1291" s="8">
        <f t="shared" si="174"/>
        <v>0</v>
      </c>
      <c r="X1291" s="8">
        <f t="shared" si="175"/>
        <v>0</v>
      </c>
      <c r="Y1291" s="8" t="str">
        <f t="shared" si="176"/>
        <v/>
      </c>
      <c r="Z1291" s="8" t="str">
        <f>VLOOKUP($D1291,{"29 - Psychiatrie (Erwachsene)","BGI";"297 - stationsäquivalente Behandlung in der Erwachsenenpsychiatrie (29)","BGI";"30 - Kinder- und Jugendpsychiatrie","BGII";"307 - stationsäquivalente Behandlung in der Kinder- und Jugendpsychiatrie (30)","BGII";"31 - Psychosomatik","BGI";"","LEER";0,"Leer"},2,0)</f>
        <v>LEER</v>
      </c>
      <c r="AA1291" s="8" t="str">
        <f t="shared" si="177"/>
        <v>Stationen</v>
      </c>
    </row>
    <row r="1292" spans="2:27" ht="15" customHeight="1" x14ac:dyDescent="0.25">
      <c r="B1292" s="76" t="str">
        <f t="shared" si="179"/>
        <v>!!!</v>
      </c>
      <c r="C1292" s="310" t="str">
        <f>IF(LEN($E1292)&gt;0,VLOOKUP(TEXT($E1292,0),'Angaben Stationen'!$E$14:$V$215,17,0),"")</f>
        <v/>
      </c>
      <c r="D1292" s="254" t="str">
        <f>IF(LEN($E1292)&gt;0,VLOOKUP(TEXT($E1292,0),'Angaben Stationen'!$E$14:$V$215,18,0),"")</f>
        <v/>
      </c>
      <c r="E1292" s="344"/>
      <c r="F1292" s="256"/>
      <c r="G1292" s="256"/>
      <c r="H1292" s="307"/>
      <c r="I1292" s="183"/>
      <c r="R1292" s="8">
        <f t="shared" si="172"/>
        <v>0</v>
      </c>
      <c r="S1292" s="8">
        <f>VLOOKUP($D1292,{"29 - Psychiatrie (Erwachsene)",1;"30 - Kinder- und Jugendpsychiatrie",1;"297 - stationsäquivalente Behandlung in der Erwachsenenpsychiatrie (29)",1;"307 - stationsäquivalente Behandlung in der Kinder- und Jugendpsychiatrie (30)",1;"31 - Psychosomatik",1;"",0;0,0},2,0)</f>
        <v>0</v>
      </c>
      <c r="T1292" s="8">
        <f t="shared" si="178"/>
        <v>0</v>
      </c>
      <c r="U1292" s="8">
        <f t="shared" si="180"/>
        <v>0</v>
      </c>
      <c r="V1292" s="8">
        <f t="shared" si="173"/>
        <v>0</v>
      </c>
      <c r="W1292" s="8">
        <f t="shared" si="174"/>
        <v>0</v>
      </c>
      <c r="X1292" s="8">
        <f t="shared" si="175"/>
        <v>0</v>
      </c>
      <c r="Y1292" s="8" t="str">
        <f t="shared" si="176"/>
        <v/>
      </c>
      <c r="Z1292" s="8" t="str">
        <f>VLOOKUP($D1292,{"29 - Psychiatrie (Erwachsene)","BGI";"297 - stationsäquivalente Behandlung in der Erwachsenenpsychiatrie (29)","BGI";"30 - Kinder- und Jugendpsychiatrie","BGII";"307 - stationsäquivalente Behandlung in der Kinder- und Jugendpsychiatrie (30)","BGII";"31 - Psychosomatik","BGI";"","LEER";0,"Leer"},2,0)</f>
        <v>LEER</v>
      </c>
      <c r="AA1292" s="8" t="str">
        <f t="shared" si="177"/>
        <v>Stationen</v>
      </c>
    </row>
    <row r="1293" spans="2:27" ht="15" customHeight="1" x14ac:dyDescent="0.25">
      <c r="B1293" s="76" t="str">
        <f t="shared" si="179"/>
        <v>!!!</v>
      </c>
      <c r="C1293" s="310" t="str">
        <f>IF(LEN($E1293)&gt;0,VLOOKUP(TEXT($E1293,0),'Angaben Stationen'!$E$14:$V$215,17,0),"")</f>
        <v/>
      </c>
      <c r="D1293" s="254" t="str">
        <f>IF(LEN($E1293)&gt;0,VLOOKUP(TEXT($E1293,0),'Angaben Stationen'!$E$14:$V$215,18,0),"")</f>
        <v/>
      </c>
      <c r="E1293" s="344"/>
      <c r="F1293" s="256"/>
      <c r="G1293" s="256"/>
      <c r="H1293" s="307"/>
      <c r="I1293" s="183"/>
      <c r="R1293" s="8">
        <f t="shared" si="172"/>
        <v>0</v>
      </c>
      <c r="S1293" s="8">
        <f>VLOOKUP($D1293,{"29 - Psychiatrie (Erwachsene)",1;"30 - Kinder- und Jugendpsychiatrie",1;"297 - stationsäquivalente Behandlung in der Erwachsenenpsychiatrie (29)",1;"307 - stationsäquivalente Behandlung in der Kinder- und Jugendpsychiatrie (30)",1;"31 - Psychosomatik",1;"",0;0,0},2,0)</f>
        <v>0</v>
      </c>
      <c r="T1293" s="8">
        <f t="shared" si="178"/>
        <v>0</v>
      </c>
      <c r="U1293" s="8">
        <f t="shared" si="180"/>
        <v>0</v>
      </c>
      <c r="V1293" s="8">
        <f t="shared" si="173"/>
        <v>0</v>
      </c>
      <c r="W1293" s="8">
        <f t="shared" si="174"/>
        <v>0</v>
      </c>
      <c r="X1293" s="8">
        <f t="shared" si="175"/>
        <v>0</v>
      </c>
      <c r="Y1293" s="8" t="str">
        <f t="shared" si="176"/>
        <v/>
      </c>
      <c r="Z1293" s="8" t="str">
        <f>VLOOKUP($D1293,{"29 - Psychiatrie (Erwachsene)","BGI";"297 - stationsäquivalente Behandlung in der Erwachsenenpsychiatrie (29)","BGI";"30 - Kinder- und Jugendpsychiatrie","BGII";"307 - stationsäquivalente Behandlung in der Kinder- und Jugendpsychiatrie (30)","BGII";"31 - Psychosomatik","BGI";"","LEER";0,"Leer"},2,0)</f>
        <v>LEER</v>
      </c>
      <c r="AA1293" s="8" t="str">
        <f t="shared" si="177"/>
        <v>Stationen</v>
      </c>
    </row>
    <row r="1294" spans="2:27" ht="15" customHeight="1" x14ac:dyDescent="0.25">
      <c r="B1294" s="76" t="str">
        <f t="shared" si="179"/>
        <v>!!!</v>
      </c>
      <c r="C1294" s="310" t="str">
        <f>IF(LEN($E1294)&gt;0,VLOOKUP(TEXT($E1294,0),'Angaben Stationen'!$E$14:$V$215,17,0),"")</f>
        <v/>
      </c>
      <c r="D1294" s="254" t="str">
        <f>IF(LEN($E1294)&gt;0,VLOOKUP(TEXT($E1294,0),'Angaben Stationen'!$E$14:$V$215,18,0),"")</f>
        <v/>
      </c>
      <c r="E1294" s="344"/>
      <c r="F1294" s="256"/>
      <c r="G1294" s="256"/>
      <c r="H1294" s="307"/>
      <c r="I1294" s="183"/>
      <c r="R1294" s="8">
        <f t="shared" si="172"/>
        <v>0</v>
      </c>
      <c r="S1294" s="8">
        <f>VLOOKUP($D1294,{"29 - Psychiatrie (Erwachsene)",1;"30 - Kinder- und Jugendpsychiatrie",1;"297 - stationsäquivalente Behandlung in der Erwachsenenpsychiatrie (29)",1;"307 - stationsäquivalente Behandlung in der Kinder- und Jugendpsychiatrie (30)",1;"31 - Psychosomatik",1;"",0;0,0},2,0)</f>
        <v>0</v>
      </c>
      <c r="T1294" s="8">
        <f t="shared" si="178"/>
        <v>0</v>
      </c>
      <c r="U1294" s="8">
        <f t="shared" si="180"/>
        <v>0</v>
      </c>
      <c r="V1294" s="8">
        <f t="shared" si="173"/>
        <v>0</v>
      </c>
      <c r="W1294" s="8">
        <f t="shared" si="174"/>
        <v>0</v>
      </c>
      <c r="X1294" s="8">
        <f t="shared" si="175"/>
        <v>0</v>
      </c>
      <c r="Y1294" s="8" t="str">
        <f t="shared" si="176"/>
        <v/>
      </c>
      <c r="Z1294" s="8" t="str">
        <f>VLOOKUP($D1294,{"29 - Psychiatrie (Erwachsene)","BGI";"297 - stationsäquivalente Behandlung in der Erwachsenenpsychiatrie (29)","BGI";"30 - Kinder- und Jugendpsychiatrie","BGII";"307 - stationsäquivalente Behandlung in der Kinder- und Jugendpsychiatrie (30)","BGII";"31 - Psychosomatik","BGI";"","LEER";0,"Leer"},2,0)</f>
        <v>LEER</v>
      </c>
      <c r="AA1294" s="8" t="str">
        <f t="shared" si="177"/>
        <v>Stationen</v>
      </c>
    </row>
    <row r="1295" spans="2:27" ht="15" customHeight="1" x14ac:dyDescent="0.25">
      <c r="B1295" s="76" t="str">
        <f t="shared" si="179"/>
        <v>!!!</v>
      </c>
      <c r="C1295" s="310" t="str">
        <f>IF(LEN($E1295)&gt;0,VLOOKUP(TEXT($E1295,0),'Angaben Stationen'!$E$14:$V$215,17,0),"")</f>
        <v/>
      </c>
      <c r="D1295" s="254" t="str">
        <f>IF(LEN($E1295)&gt;0,VLOOKUP(TEXT($E1295,0),'Angaben Stationen'!$E$14:$V$215,18,0),"")</f>
        <v/>
      </c>
      <c r="E1295" s="344"/>
      <c r="F1295" s="256"/>
      <c r="G1295" s="256"/>
      <c r="H1295" s="307"/>
      <c r="I1295" s="183"/>
      <c r="R1295" s="8">
        <f t="shared" si="172"/>
        <v>0</v>
      </c>
      <c r="S1295" s="8">
        <f>VLOOKUP($D1295,{"29 - Psychiatrie (Erwachsene)",1;"30 - Kinder- und Jugendpsychiatrie",1;"297 - stationsäquivalente Behandlung in der Erwachsenenpsychiatrie (29)",1;"307 - stationsäquivalente Behandlung in der Kinder- und Jugendpsychiatrie (30)",1;"31 - Psychosomatik",1;"",0;0,0},2,0)</f>
        <v>0</v>
      </c>
      <c r="T1295" s="8">
        <f t="shared" si="178"/>
        <v>0</v>
      </c>
      <c r="U1295" s="8">
        <f t="shared" si="180"/>
        <v>0</v>
      </c>
      <c r="V1295" s="8">
        <f t="shared" si="173"/>
        <v>0</v>
      </c>
      <c r="W1295" s="8">
        <f t="shared" si="174"/>
        <v>0</v>
      </c>
      <c r="X1295" s="8">
        <f t="shared" si="175"/>
        <v>0</v>
      </c>
      <c r="Y1295" s="8" t="str">
        <f t="shared" si="176"/>
        <v/>
      </c>
      <c r="Z1295" s="8" t="str">
        <f>VLOOKUP($D1295,{"29 - Psychiatrie (Erwachsene)","BGI";"297 - stationsäquivalente Behandlung in der Erwachsenenpsychiatrie (29)","BGI";"30 - Kinder- und Jugendpsychiatrie","BGII";"307 - stationsäquivalente Behandlung in der Kinder- und Jugendpsychiatrie (30)","BGII";"31 - Psychosomatik","BGI";"","LEER";0,"Leer"},2,0)</f>
        <v>LEER</v>
      </c>
      <c r="AA1295" s="8" t="str">
        <f t="shared" si="177"/>
        <v>Stationen</v>
      </c>
    </row>
    <row r="1296" spans="2:27" ht="15" customHeight="1" x14ac:dyDescent="0.25">
      <c r="B1296" s="76" t="str">
        <f t="shared" si="179"/>
        <v>!!!</v>
      </c>
      <c r="C1296" s="310" t="str">
        <f>IF(LEN($E1296)&gt;0,VLOOKUP(TEXT($E1296,0),'Angaben Stationen'!$E$14:$V$215,17,0),"")</f>
        <v/>
      </c>
      <c r="D1296" s="254" t="str">
        <f>IF(LEN($E1296)&gt;0,VLOOKUP(TEXT($E1296,0),'Angaben Stationen'!$E$14:$V$215,18,0),"")</f>
        <v/>
      </c>
      <c r="E1296" s="344"/>
      <c r="F1296" s="256"/>
      <c r="G1296" s="256"/>
      <c r="H1296" s="307"/>
      <c r="I1296" s="183"/>
      <c r="R1296" s="8">
        <f t="shared" si="172"/>
        <v>0</v>
      </c>
      <c r="S1296" s="8">
        <f>VLOOKUP($D1296,{"29 - Psychiatrie (Erwachsene)",1;"30 - Kinder- und Jugendpsychiatrie",1;"297 - stationsäquivalente Behandlung in der Erwachsenenpsychiatrie (29)",1;"307 - stationsäquivalente Behandlung in der Kinder- und Jugendpsychiatrie (30)",1;"31 - Psychosomatik",1;"",0;0,0},2,0)</f>
        <v>0</v>
      </c>
      <c r="T1296" s="8">
        <f t="shared" si="178"/>
        <v>0</v>
      </c>
      <c r="U1296" s="8">
        <f t="shared" si="180"/>
        <v>0</v>
      </c>
      <c r="V1296" s="8">
        <f t="shared" si="173"/>
        <v>0</v>
      </c>
      <c r="W1296" s="8">
        <f t="shared" si="174"/>
        <v>0</v>
      </c>
      <c r="X1296" s="8">
        <f t="shared" si="175"/>
        <v>0</v>
      </c>
      <c r="Y1296" s="8" t="str">
        <f t="shared" si="176"/>
        <v/>
      </c>
      <c r="Z1296" s="8" t="str">
        <f>VLOOKUP($D1296,{"29 - Psychiatrie (Erwachsene)","BGI";"297 - stationsäquivalente Behandlung in der Erwachsenenpsychiatrie (29)","BGI";"30 - Kinder- und Jugendpsychiatrie","BGII";"307 - stationsäquivalente Behandlung in der Kinder- und Jugendpsychiatrie (30)","BGII";"31 - Psychosomatik","BGI";"","LEER";0,"Leer"},2,0)</f>
        <v>LEER</v>
      </c>
      <c r="AA1296" s="8" t="str">
        <f t="shared" si="177"/>
        <v>Stationen</v>
      </c>
    </row>
    <row r="1297" spans="2:27" ht="15" customHeight="1" x14ac:dyDescent="0.25">
      <c r="B1297" s="76" t="str">
        <f t="shared" si="179"/>
        <v>!!!</v>
      </c>
      <c r="C1297" s="310" t="str">
        <f>IF(LEN($E1297)&gt;0,VLOOKUP(TEXT($E1297,0),'Angaben Stationen'!$E$14:$V$215,17,0),"")</f>
        <v/>
      </c>
      <c r="D1297" s="254" t="str">
        <f>IF(LEN($E1297)&gt;0,VLOOKUP(TEXT($E1297,0),'Angaben Stationen'!$E$14:$V$215,18,0),"")</f>
        <v/>
      </c>
      <c r="E1297" s="344"/>
      <c r="F1297" s="256"/>
      <c r="G1297" s="256"/>
      <c r="H1297" s="307"/>
      <c r="I1297" s="183"/>
      <c r="R1297" s="8">
        <f t="shared" si="172"/>
        <v>0</v>
      </c>
      <c r="S1297" s="8">
        <f>VLOOKUP($D1297,{"29 - Psychiatrie (Erwachsene)",1;"30 - Kinder- und Jugendpsychiatrie",1;"297 - stationsäquivalente Behandlung in der Erwachsenenpsychiatrie (29)",1;"307 - stationsäquivalente Behandlung in der Kinder- und Jugendpsychiatrie (30)",1;"31 - Psychosomatik",1;"",0;0,0},2,0)</f>
        <v>0</v>
      </c>
      <c r="T1297" s="8">
        <f t="shared" si="178"/>
        <v>0</v>
      </c>
      <c r="U1297" s="8">
        <f t="shared" si="180"/>
        <v>0</v>
      </c>
      <c r="V1297" s="8">
        <f t="shared" si="173"/>
        <v>0</v>
      </c>
      <c r="W1297" s="8">
        <f t="shared" si="174"/>
        <v>0</v>
      </c>
      <c r="X1297" s="8">
        <f t="shared" si="175"/>
        <v>0</v>
      </c>
      <c r="Y1297" s="8" t="str">
        <f t="shared" si="176"/>
        <v/>
      </c>
      <c r="Z1297" s="8" t="str">
        <f>VLOOKUP($D1297,{"29 - Psychiatrie (Erwachsene)","BGI";"297 - stationsäquivalente Behandlung in der Erwachsenenpsychiatrie (29)","BGI";"30 - Kinder- und Jugendpsychiatrie","BGII";"307 - stationsäquivalente Behandlung in der Kinder- und Jugendpsychiatrie (30)","BGII";"31 - Psychosomatik","BGI";"","LEER";0,"Leer"},2,0)</f>
        <v>LEER</v>
      </c>
      <c r="AA1297" s="8" t="str">
        <f t="shared" si="177"/>
        <v>Stationen</v>
      </c>
    </row>
    <row r="1298" spans="2:27" ht="15" customHeight="1" x14ac:dyDescent="0.25">
      <c r="B1298" s="76" t="str">
        <f t="shared" si="179"/>
        <v>!!!</v>
      </c>
      <c r="C1298" s="310" t="str">
        <f>IF(LEN($E1298)&gt;0,VLOOKUP(TEXT($E1298,0),'Angaben Stationen'!$E$14:$V$215,17,0),"")</f>
        <v/>
      </c>
      <c r="D1298" s="254" t="str">
        <f>IF(LEN($E1298)&gt;0,VLOOKUP(TEXT($E1298,0),'Angaben Stationen'!$E$14:$V$215,18,0),"")</f>
        <v/>
      </c>
      <c r="E1298" s="344"/>
      <c r="F1298" s="256"/>
      <c r="G1298" s="256"/>
      <c r="H1298" s="307"/>
      <c r="I1298" s="183"/>
      <c r="R1298" s="8">
        <f t="shared" si="172"/>
        <v>0</v>
      </c>
      <c r="S1298" s="8">
        <f>VLOOKUP($D1298,{"29 - Psychiatrie (Erwachsene)",1;"30 - Kinder- und Jugendpsychiatrie",1;"297 - stationsäquivalente Behandlung in der Erwachsenenpsychiatrie (29)",1;"307 - stationsäquivalente Behandlung in der Kinder- und Jugendpsychiatrie (30)",1;"31 - Psychosomatik",1;"",0;0,0},2,0)</f>
        <v>0</v>
      </c>
      <c r="T1298" s="8">
        <f t="shared" si="178"/>
        <v>0</v>
      </c>
      <c r="U1298" s="8">
        <f t="shared" si="180"/>
        <v>0</v>
      </c>
      <c r="V1298" s="8">
        <f t="shared" si="173"/>
        <v>0</v>
      </c>
      <c r="W1298" s="8">
        <f t="shared" si="174"/>
        <v>0</v>
      </c>
      <c r="X1298" s="8">
        <f t="shared" si="175"/>
        <v>0</v>
      </c>
      <c r="Y1298" s="8" t="str">
        <f t="shared" si="176"/>
        <v/>
      </c>
      <c r="Z1298" s="8" t="str">
        <f>VLOOKUP($D1298,{"29 - Psychiatrie (Erwachsene)","BGI";"297 - stationsäquivalente Behandlung in der Erwachsenenpsychiatrie (29)","BGI";"30 - Kinder- und Jugendpsychiatrie","BGII";"307 - stationsäquivalente Behandlung in der Kinder- und Jugendpsychiatrie (30)","BGII";"31 - Psychosomatik","BGI";"","LEER";0,"Leer"},2,0)</f>
        <v>LEER</v>
      </c>
      <c r="AA1298" s="8" t="str">
        <f t="shared" si="177"/>
        <v>Stationen</v>
      </c>
    </row>
    <row r="1299" spans="2:27" ht="15" customHeight="1" x14ac:dyDescent="0.25">
      <c r="B1299" s="76" t="str">
        <f t="shared" si="179"/>
        <v>!!!</v>
      </c>
      <c r="C1299" s="310" t="str">
        <f>IF(LEN($E1299)&gt;0,VLOOKUP(TEXT($E1299,0),'Angaben Stationen'!$E$14:$V$215,17,0),"")</f>
        <v/>
      </c>
      <c r="D1299" s="254" t="str">
        <f>IF(LEN($E1299)&gt;0,VLOOKUP(TEXT($E1299,0),'Angaben Stationen'!$E$14:$V$215,18,0),"")</f>
        <v/>
      </c>
      <c r="E1299" s="344"/>
      <c r="F1299" s="256"/>
      <c r="G1299" s="256"/>
      <c r="H1299" s="307"/>
      <c r="I1299" s="183"/>
      <c r="R1299" s="8">
        <f t="shared" si="172"/>
        <v>0</v>
      </c>
      <c r="S1299" s="8">
        <f>VLOOKUP($D1299,{"29 - Psychiatrie (Erwachsene)",1;"30 - Kinder- und Jugendpsychiatrie",1;"297 - stationsäquivalente Behandlung in der Erwachsenenpsychiatrie (29)",1;"307 - stationsäquivalente Behandlung in der Kinder- und Jugendpsychiatrie (30)",1;"31 - Psychosomatik",1;"",0;0,0},2,0)</f>
        <v>0</v>
      </c>
      <c r="T1299" s="8">
        <f t="shared" si="178"/>
        <v>0</v>
      </c>
      <c r="U1299" s="8">
        <f t="shared" si="180"/>
        <v>0</v>
      </c>
      <c r="V1299" s="8">
        <f t="shared" si="173"/>
        <v>0</v>
      </c>
      <c r="W1299" s="8">
        <f t="shared" si="174"/>
        <v>0</v>
      </c>
      <c r="X1299" s="8">
        <f t="shared" si="175"/>
        <v>0</v>
      </c>
      <c r="Y1299" s="8" t="str">
        <f t="shared" si="176"/>
        <v/>
      </c>
      <c r="Z1299" s="8" t="str">
        <f>VLOOKUP($D1299,{"29 - Psychiatrie (Erwachsene)","BGI";"297 - stationsäquivalente Behandlung in der Erwachsenenpsychiatrie (29)","BGI";"30 - Kinder- und Jugendpsychiatrie","BGII";"307 - stationsäquivalente Behandlung in der Kinder- und Jugendpsychiatrie (30)","BGII";"31 - Psychosomatik","BGI";"","LEER";0,"Leer"},2,0)</f>
        <v>LEER</v>
      </c>
      <c r="AA1299" s="8" t="str">
        <f t="shared" si="177"/>
        <v>Stationen</v>
      </c>
    </row>
    <row r="1300" spans="2:27" ht="15" customHeight="1" x14ac:dyDescent="0.25">
      <c r="B1300" s="76" t="str">
        <f t="shared" si="179"/>
        <v>!!!</v>
      </c>
      <c r="C1300" s="310" t="str">
        <f>IF(LEN($E1300)&gt;0,VLOOKUP(TEXT($E1300,0),'Angaben Stationen'!$E$14:$V$215,17,0),"")</f>
        <v/>
      </c>
      <c r="D1300" s="254" t="str">
        <f>IF(LEN($E1300)&gt;0,VLOOKUP(TEXT($E1300,0),'Angaben Stationen'!$E$14:$V$215,18,0),"")</f>
        <v/>
      </c>
      <c r="E1300" s="344"/>
      <c r="F1300" s="256"/>
      <c r="G1300" s="256"/>
      <c r="H1300" s="307"/>
      <c r="I1300" s="183"/>
      <c r="R1300" s="8">
        <f t="shared" si="172"/>
        <v>0</v>
      </c>
      <c r="S1300" s="8">
        <f>VLOOKUP($D1300,{"29 - Psychiatrie (Erwachsene)",1;"30 - Kinder- und Jugendpsychiatrie",1;"297 - stationsäquivalente Behandlung in der Erwachsenenpsychiatrie (29)",1;"307 - stationsäquivalente Behandlung in der Kinder- und Jugendpsychiatrie (30)",1;"31 - Psychosomatik",1;"",0;0,0},2,0)</f>
        <v>0</v>
      </c>
      <c r="T1300" s="8">
        <f t="shared" si="178"/>
        <v>0</v>
      </c>
      <c r="U1300" s="8">
        <f t="shared" si="180"/>
        <v>0</v>
      </c>
      <c r="V1300" s="8">
        <f t="shared" si="173"/>
        <v>0</v>
      </c>
      <c r="W1300" s="8">
        <f t="shared" si="174"/>
        <v>0</v>
      </c>
      <c r="X1300" s="8">
        <f t="shared" si="175"/>
        <v>0</v>
      </c>
      <c r="Y1300" s="8" t="str">
        <f t="shared" si="176"/>
        <v/>
      </c>
      <c r="Z1300" s="8" t="str">
        <f>VLOOKUP($D1300,{"29 - Psychiatrie (Erwachsene)","BGI";"297 - stationsäquivalente Behandlung in der Erwachsenenpsychiatrie (29)","BGI";"30 - Kinder- und Jugendpsychiatrie","BGII";"307 - stationsäquivalente Behandlung in der Kinder- und Jugendpsychiatrie (30)","BGII";"31 - Psychosomatik","BGI";"","LEER";0,"Leer"},2,0)</f>
        <v>LEER</v>
      </c>
      <c r="AA1300" s="8" t="str">
        <f t="shared" si="177"/>
        <v>Stationen</v>
      </c>
    </row>
    <row r="1301" spans="2:27" ht="15" customHeight="1" x14ac:dyDescent="0.25">
      <c r="B1301" s="76" t="str">
        <f t="shared" si="179"/>
        <v>!!!</v>
      </c>
      <c r="C1301" s="310" t="str">
        <f>IF(LEN($E1301)&gt;0,VLOOKUP(TEXT($E1301,0),'Angaben Stationen'!$E$14:$V$215,17,0),"")</f>
        <v/>
      </c>
      <c r="D1301" s="254" t="str">
        <f>IF(LEN($E1301)&gt;0,VLOOKUP(TEXT($E1301,0),'Angaben Stationen'!$E$14:$V$215,18,0),"")</f>
        <v/>
      </c>
      <c r="E1301" s="344"/>
      <c r="F1301" s="256"/>
      <c r="G1301" s="256"/>
      <c r="H1301" s="307"/>
      <c r="I1301" s="183"/>
      <c r="R1301" s="8">
        <f t="shared" si="172"/>
        <v>0</v>
      </c>
      <c r="S1301" s="8">
        <f>VLOOKUP($D1301,{"29 - Psychiatrie (Erwachsene)",1;"30 - Kinder- und Jugendpsychiatrie",1;"297 - stationsäquivalente Behandlung in der Erwachsenenpsychiatrie (29)",1;"307 - stationsäquivalente Behandlung in der Kinder- und Jugendpsychiatrie (30)",1;"31 - Psychosomatik",1;"",0;0,0},2,0)</f>
        <v>0</v>
      </c>
      <c r="T1301" s="8">
        <f t="shared" si="178"/>
        <v>0</v>
      </c>
      <c r="U1301" s="8">
        <f t="shared" si="180"/>
        <v>0</v>
      </c>
      <c r="V1301" s="8">
        <f t="shared" si="173"/>
        <v>0</v>
      </c>
      <c r="W1301" s="8">
        <f t="shared" si="174"/>
        <v>0</v>
      </c>
      <c r="X1301" s="8">
        <f t="shared" si="175"/>
        <v>0</v>
      </c>
      <c r="Y1301" s="8" t="str">
        <f t="shared" si="176"/>
        <v/>
      </c>
      <c r="Z1301" s="8" t="str">
        <f>VLOOKUP($D1301,{"29 - Psychiatrie (Erwachsene)","BGI";"297 - stationsäquivalente Behandlung in der Erwachsenenpsychiatrie (29)","BGI";"30 - Kinder- und Jugendpsychiatrie","BGII";"307 - stationsäquivalente Behandlung in der Kinder- und Jugendpsychiatrie (30)","BGII";"31 - Psychosomatik","BGI";"","LEER";0,"Leer"},2,0)</f>
        <v>LEER</v>
      </c>
      <c r="AA1301" s="8" t="str">
        <f t="shared" si="177"/>
        <v>Stationen</v>
      </c>
    </row>
    <row r="1302" spans="2:27" ht="15" customHeight="1" x14ac:dyDescent="0.25">
      <c r="B1302" s="76" t="str">
        <f t="shared" si="179"/>
        <v>!!!</v>
      </c>
      <c r="C1302" s="310" t="str">
        <f>IF(LEN($E1302)&gt;0,VLOOKUP(TEXT($E1302,0),'Angaben Stationen'!$E$14:$V$215,17,0),"")</f>
        <v/>
      </c>
      <c r="D1302" s="254" t="str">
        <f>IF(LEN($E1302)&gt;0,VLOOKUP(TEXT($E1302,0),'Angaben Stationen'!$E$14:$V$215,18,0),"")</f>
        <v/>
      </c>
      <c r="E1302" s="344"/>
      <c r="F1302" s="256"/>
      <c r="G1302" s="256"/>
      <c r="H1302" s="307"/>
      <c r="I1302" s="183"/>
      <c r="R1302" s="8">
        <f t="shared" si="172"/>
        <v>0</v>
      </c>
      <c r="S1302" s="8">
        <f>VLOOKUP($D1302,{"29 - Psychiatrie (Erwachsene)",1;"30 - Kinder- und Jugendpsychiatrie",1;"297 - stationsäquivalente Behandlung in der Erwachsenenpsychiatrie (29)",1;"307 - stationsäquivalente Behandlung in der Kinder- und Jugendpsychiatrie (30)",1;"31 - Psychosomatik",1;"",0;0,0},2,0)</f>
        <v>0</v>
      </c>
      <c r="T1302" s="8">
        <f t="shared" si="178"/>
        <v>0</v>
      </c>
      <c r="U1302" s="8">
        <f t="shared" si="180"/>
        <v>0</v>
      </c>
      <c r="V1302" s="8">
        <f t="shared" si="173"/>
        <v>0</v>
      </c>
      <c r="W1302" s="8">
        <f t="shared" si="174"/>
        <v>0</v>
      </c>
      <c r="X1302" s="8">
        <f t="shared" si="175"/>
        <v>0</v>
      </c>
      <c r="Y1302" s="8" t="str">
        <f t="shared" si="176"/>
        <v/>
      </c>
      <c r="Z1302" s="8" t="str">
        <f>VLOOKUP($D1302,{"29 - Psychiatrie (Erwachsene)","BGI";"297 - stationsäquivalente Behandlung in der Erwachsenenpsychiatrie (29)","BGI";"30 - Kinder- und Jugendpsychiatrie","BGII";"307 - stationsäquivalente Behandlung in der Kinder- und Jugendpsychiatrie (30)","BGII";"31 - Psychosomatik","BGI";"","LEER";0,"Leer"},2,0)</f>
        <v>LEER</v>
      </c>
      <c r="AA1302" s="8" t="str">
        <f t="shared" si="177"/>
        <v>Stationen</v>
      </c>
    </row>
    <row r="1303" spans="2:27" ht="15" customHeight="1" x14ac:dyDescent="0.25">
      <c r="B1303" s="76" t="str">
        <f t="shared" si="179"/>
        <v>!!!</v>
      </c>
      <c r="C1303" s="310" t="str">
        <f>IF(LEN($E1303)&gt;0,VLOOKUP(TEXT($E1303,0),'Angaben Stationen'!$E$14:$V$215,17,0),"")</f>
        <v/>
      </c>
      <c r="D1303" s="254" t="str">
        <f>IF(LEN($E1303)&gt;0,VLOOKUP(TEXT($E1303,0),'Angaben Stationen'!$E$14:$V$215,18,0),"")</f>
        <v/>
      </c>
      <c r="E1303" s="344"/>
      <c r="F1303" s="256"/>
      <c r="G1303" s="256"/>
      <c r="H1303" s="307"/>
      <c r="I1303" s="183"/>
      <c r="R1303" s="8">
        <f t="shared" si="172"/>
        <v>0</v>
      </c>
      <c r="S1303" s="8">
        <f>VLOOKUP($D1303,{"29 - Psychiatrie (Erwachsene)",1;"30 - Kinder- und Jugendpsychiatrie",1;"297 - stationsäquivalente Behandlung in der Erwachsenenpsychiatrie (29)",1;"307 - stationsäquivalente Behandlung in der Kinder- und Jugendpsychiatrie (30)",1;"31 - Psychosomatik",1;"",0;0,0},2,0)</f>
        <v>0</v>
      </c>
      <c r="T1303" s="8">
        <f t="shared" si="178"/>
        <v>0</v>
      </c>
      <c r="U1303" s="8">
        <f t="shared" si="180"/>
        <v>0</v>
      </c>
      <c r="V1303" s="8">
        <f t="shared" si="173"/>
        <v>0</v>
      </c>
      <c r="W1303" s="8">
        <f t="shared" si="174"/>
        <v>0</v>
      </c>
      <c r="X1303" s="8">
        <f t="shared" si="175"/>
        <v>0</v>
      </c>
      <c r="Y1303" s="8" t="str">
        <f t="shared" si="176"/>
        <v/>
      </c>
      <c r="Z1303" s="8" t="str">
        <f>VLOOKUP($D1303,{"29 - Psychiatrie (Erwachsene)","BGI";"297 - stationsäquivalente Behandlung in der Erwachsenenpsychiatrie (29)","BGI";"30 - Kinder- und Jugendpsychiatrie","BGII";"307 - stationsäquivalente Behandlung in der Kinder- und Jugendpsychiatrie (30)","BGII";"31 - Psychosomatik","BGI";"","LEER";0,"Leer"},2,0)</f>
        <v>LEER</v>
      </c>
      <c r="AA1303" s="8" t="str">
        <f t="shared" si="177"/>
        <v>Stationen</v>
      </c>
    </row>
    <row r="1304" spans="2:27" ht="15" customHeight="1" x14ac:dyDescent="0.25">
      <c r="B1304" s="76" t="str">
        <f t="shared" si="179"/>
        <v>!!!</v>
      </c>
      <c r="C1304" s="310" t="str">
        <f>IF(LEN($E1304)&gt;0,VLOOKUP(TEXT($E1304,0),'Angaben Stationen'!$E$14:$V$215,17,0),"")</f>
        <v/>
      </c>
      <c r="D1304" s="254" t="str">
        <f>IF(LEN($E1304)&gt;0,VLOOKUP(TEXT($E1304,0),'Angaben Stationen'!$E$14:$V$215,18,0),"")</f>
        <v/>
      </c>
      <c r="E1304" s="344"/>
      <c r="F1304" s="256"/>
      <c r="G1304" s="256"/>
      <c r="H1304" s="307"/>
      <c r="I1304" s="183"/>
      <c r="R1304" s="8">
        <f t="shared" si="172"/>
        <v>0</v>
      </c>
      <c r="S1304" s="8">
        <f>VLOOKUP($D1304,{"29 - Psychiatrie (Erwachsene)",1;"30 - Kinder- und Jugendpsychiatrie",1;"297 - stationsäquivalente Behandlung in der Erwachsenenpsychiatrie (29)",1;"307 - stationsäquivalente Behandlung in der Kinder- und Jugendpsychiatrie (30)",1;"31 - Psychosomatik",1;"",0;0,0},2,0)</f>
        <v>0</v>
      </c>
      <c r="T1304" s="8">
        <f t="shared" si="178"/>
        <v>0</v>
      </c>
      <c r="U1304" s="8">
        <f t="shared" si="180"/>
        <v>0</v>
      </c>
      <c r="V1304" s="8">
        <f t="shared" si="173"/>
        <v>0</v>
      </c>
      <c r="W1304" s="8">
        <f t="shared" si="174"/>
        <v>0</v>
      </c>
      <c r="X1304" s="8">
        <f t="shared" si="175"/>
        <v>0</v>
      </c>
      <c r="Y1304" s="8" t="str">
        <f t="shared" si="176"/>
        <v/>
      </c>
      <c r="Z1304" s="8" t="str">
        <f>VLOOKUP($D1304,{"29 - Psychiatrie (Erwachsene)","BGI";"297 - stationsäquivalente Behandlung in der Erwachsenenpsychiatrie (29)","BGI";"30 - Kinder- und Jugendpsychiatrie","BGII";"307 - stationsäquivalente Behandlung in der Kinder- und Jugendpsychiatrie (30)","BGII";"31 - Psychosomatik","BGI";"","LEER";0,"Leer"},2,0)</f>
        <v>LEER</v>
      </c>
      <c r="AA1304" s="8" t="str">
        <f t="shared" si="177"/>
        <v>Stationen</v>
      </c>
    </row>
    <row r="1305" spans="2:27" ht="15" customHeight="1" x14ac:dyDescent="0.25">
      <c r="B1305" s="76" t="str">
        <f t="shared" si="179"/>
        <v>!!!</v>
      </c>
      <c r="C1305" s="310" t="str">
        <f>IF(LEN($E1305)&gt;0,VLOOKUP(TEXT($E1305,0),'Angaben Stationen'!$E$14:$V$215,17,0),"")</f>
        <v/>
      </c>
      <c r="D1305" s="254" t="str">
        <f>IF(LEN($E1305)&gt;0,VLOOKUP(TEXT($E1305,0),'Angaben Stationen'!$E$14:$V$215,18,0),"")</f>
        <v/>
      </c>
      <c r="E1305" s="344"/>
      <c r="F1305" s="256"/>
      <c r="G1305" s="256"/>
      <c r="H1305" s="307"/>
      <c r="I1305" s="183"/>
      <c r="R1305" s="8">
        <f t="shared" si="172"/>
        <v>0</v>
      </c>
      <c r="S1305" s="8">
        <f>VLOOKUP($D1305,{"29 - Psychiatrie (Erwachsene)",1;"30 - Kinder- und Jugendpsychiatrie",1;"297 - stationsäquivalente Behandlung in der Erwachsenenpsychiatrie (29)",1;"307 - stationsäquivalente Behandlung in der Kinder- und Jugendpsychiatrie (30)",1;"31 - Psychosomatik",1;"",0;0,0},2,0)</f>
        <v>0</v>
      </c>
      <c r="T1305" s="8">
        <f t="shared" si="178"/>
        <v>0</v>
      </c>
      <c r="U1305" s="8">
        <f t="shared" si="180"/>
        <v>0</v>
      </c>
      <c r="V1305" s="8">
        <f t="shared" si="173"/>
        <v>0</v>
      </c>
      <c r="W1305" s="8">
        <f t="shared" si="174"/>
        <v>0</v>
      </c>
      <c r="X1305" s="8">
        <f t="shared" si="175"/>
        <v>0</v>
      </c>
      <c r="Y1305" s="8" t="str">
        <f t="shared" si="176"/>
        <v/>
      </c>
      <c r="Z1305" s="8" t="str">
        <f>VLOOKUP($D1305,{"29 - Psychiatrie (Erwachsene)","BGI";"297 - stationsäquivalente Behandlung in der Erwachsenenpsychiatrie (29)","BGI";"30 - Kinder- und Jugendpsychiatrie","BGII";"307 - stationsäquivalente Behandlung in der Kinder- und Jugendpsychiatrie (30)","BGII";"31 - Psychosomatik","BGI";"","LEER";0,"Leer"},2,0)</f>
        <v>LEER</v>
      </c>
      <c r="AA1305" s="8" t="str">
        <f t="shared" si="177"/>
        <v>Stationen</v>
      </c>
    </row>
    <row r="1306" spans="2:27" ht="15" customHeight="1" x14ac:dyDescent="0.25">
      <c r="B1306" s="76" t="str">
        <f t="shared" si="179"/>
        <v>!!!</v>
      </c>
      <c r="C1306" s="310" t="str">
        <f>IF(LEN($E1306)&gt;0,VLOOKUP(TEXT($E1306,0),'Angaben Stationen'!$E$14:$V$215,17,0),"")</f>
        <v/>
      </c>
      <c r="D1306" s="254" t="str">
        <f>IF(LEN($E1306)&gt;0,VLOOKUP(TEXT($E1306,0),'Angaben Stationen'!$E$14:$V$215,18,0),"")</f>
        <v/>
      </c>
      <c r="E1306" s="344"/>
      <c r="F1306" s="256"/>
      <c r="G1306" s="256"/>
      <c r="H1306" s="307"/>
      <c r="I1306" s="183"/>
      <c r="R1306" s="8">
        <f t="shared" si="172"/>
        <v>0</v>
      </c>
      <c r="S1306" s="8">
        <f>VLOOKUP($D1306,{"29 - Psychiatrie (Erwachsene)",1;"30 - Kinder- und Jugendpsychiatrie",1;"297 - stationsäquivalente Behandlung in der Erwachsenenpsychiatrie (29)",1;"307 - stationsäquivalente Behandlung in der Kinder- und Jugendpsychiatrie (30)",1;"31 - Psychosomatik",1;"",0;0,0},2,0)</f>
        <v>0</v>
      </c>
      <c r="T1306" s="8">
        <f t="shared" si="178"/>
        <v>0</v>
      </c>
      <c r="U1306" s="8">
        <f t="shared" si="180"/>
        <v>0</v>
      </c>
      <c r="V1306" s="8">
        <f t="shared" si="173"/>
        <v>0</v>
      </c>
      <c r="W1306" s="8">
        <f t="shared" si="174"/>
        <v>0</v>
      </c>
      <c r="X1306" s="8">
        <f t="shared" si="175"/>
        <v>0</v>
      </c>
      <c r="Y1306" s="8" t="str">
        <f t="shared" si="176"/>
        <v/>
      </c>
      <c r="Z1306" s="8" t="str">
        <f>VLOOKUP($D1306,{"29 - Psychiatrie (Erwachsene)","BGI";"297 - stationsäquivalente Behandlung in der Erwachsenenpsychiatrie (29)","BGI";"30 - Kinder- und Jugendpsychiatrie","BGII";"307 - stationsäquivalente Behandlung in der Kinder- und Jugendpsychiatrie (30)","BGII";"31 - Psychosomatik","BGI";"","LEER";0,"Leer"},2,0)</f>
        <v>LEER</v>
      </c>
      <c r="AA1306" s="8" t="str">
        <f t="shared" si="177"/>
        <v>Stationen</v>
      </c>
    </row>
    <row r="1307" spans="2:27" ht="15" customHeight="1" x14ac:dyDescent="0.25">
      <c r="B1307" s="76" t="str">
        <f t="shared" si="179"/>
        <v>!!!</v>
      </c>
      <c r="C1307" s="310" t="str">
        <f>IF(LEN($E1307)&gt;0,VLOOKUP(TEXT($E1307,0),'Angaben Stationen'!$E$14:$V$215,17,0),"")</f>
        <v/>
      </c>
      <c r="D1307" s="254" t="str">
        <f>IF(LEN($E1307)&gt;0,VLOOKUP(TEXT($E1307,0),'Angaben Stationen'!$E$14:$V$215,18,0),"")</f>
        <v/>
      </c>
      <c r="E1307" s="344"/>
      <c r="F1307" s="256"/>
      <c r="G1307" s="256"/>
      <c r="H1307" s="307"/>
      <c r="I1307" s="183"/>
      <c r="R1307" s="8">
        <f t="shared" si="172"/>
        <v>0</v>
      </c>
      <c r="S1307" s="8">
        <f>VLOOKUP($D1307,{"29 - Psychiatrie (Erwachsene)",1;"30 - Kinder- und Jugendpsychiatrie",1;"297 - stationsäquivalente Behandlung in der Erwachsenenpsychiatrie (29)",1;"307 - stationsäquivalente Behandlung in der Kinder- und Jugendpsychiatrie (30)",1;"31 - Psychosomatik",1;"",0;0,0},2,0)</f>
        <v>0</v>
      </c>
      <c r="T1307" s="8">
        <f t="shared" si="178"/>
        <v>0</v>
      </c>
      <c r="U1307" s="8">
        <f t="shared" si="180"/>
        <v>0</v>
      </c>
      <c r="V1307" s="8">
        <f t="shared" si="173"/>
        <v>0</v>
      </c>
      <c r="W1307" s="8">
        <f t="shared" si="174"/>
        <v>0</v>
      </c>
      <c r="X1307" s="8">
        <f t="shared" si="175"/>
        <v>0</v>
      </c>
      <c r="Y1307" s="8" t="str">
        <f t="shared" si="176"/>
        <v/>
      </c>
      <c r="Z1307" s="8" t="str">
        <f>VLOOKUP($D1307,{"29 - Psychiatrie (Erwachsene)","BGI";"297 - stationsäquivalente Behandlung in der Erwachsenenpsychiatrie (29)","BGI";"30 - Kinder- und Jugendpsychiatrie","BGII";"307 - stationsäquivalente Behandlung in der Kinder- und Jugendpsychiatrie (30)","BGII";"31 - Psychosomatik","BGI";"","LEER";0,"Leer"},2,0)</f>
        <v>LEER</v>
      </c>
      <c r="AA1307" s="8" t="str">
        <f t="shared" si="177"/>
        <v>Stationen</v>
      </c>
    </row>
    <row r="1308" spans="2:27" ht="15" customHeight="1" x14ac:dyDescent="0.25">
      <c r="B1308" s="76" t="str">
        <f t="shared" si="179"/>
        <v>!!!</v>
      </c>
      <c r="C1308" s="310" t="str">
        <f>IF(LEN($E1308)&gt;0,VLOOKUP(TEXT($E1308,0),'Angaben Stationen'!$E$14:$V$215,17,0),"")</f>
        <v/>
      </c>
      <c r="D1308" s="254" t="str">
        <f>IF(LEN($E1308)&gt;0,VLOOKUP(TEXT($E1308,0),'Angaben Stationen'!$E$14:$V$215,18,0),"")</f>
        <v/>
      </c>
      <c r="E1308" s="344"/>
      <c r="F1308" s="256"/>
      <c r="G1308" s="256"/>
      <c r="H1308" s="307"/>
      <c r="I1308" s="183"/>
      <c r="R1308" s="8">
        <f t="shared" si="172"/>
        <v>0</v>
      </c>
      <c r="S1308" s="8">
        <f>VLOOKUP($D1308,{"29 - Psychiatrie (Erwachsene)",1;"30 - Kinder- und Jugendpsychiatrie",1;"297 - stationsäquivalente Behandlung in der Erwachsenenpsychiatrie (29)",1;"307 - stationsäquivalente Behandlung in der Kinder- und Jugendpsychiatrie (30)",1;"31 - Psychosomatik",1;"",0;0,0},2,0)</f>
        <v>0</v>
      </c>
      <c r="T1308" s="8">
        <f t="shared" si="178"/>
        <v>0</v>
      </c>
      <c r="U1308" s="8">
        <f t="shared" si="180"/>
        <v>0</v>
      </c>
      <c r="V1308" s="8">
        <f t="shared" si="173"/>
        <v>0</v>
      </c>
      <c r="W1308" s="8">
        <f t="shared" si="174"/>
        <v>0</v>
      </c>
      <c r="X1308" s="8">
        <f t="shared" si="175"/>
        <v>0</v>
      </c>
      <c r="Y1308" s="8" t="str">
        <f t="shared" si="176"/>
        <v/>
      </c>
      <c r="Z1308" s="8" t="str">
        <f>VLOOKUP($D1308,{"29 - Psychiatrie (Erwachsene)","BGI";"297 - stationsäquivalente Behandlung in der Erwachsenenpsychiatrie (29)","BGI";"30 - Kinder- und Jugendpsychiatrie","BGII";"307 - stationsäquivalente Behandlung in der Kinder- und Jugendpsychiatrie (30)","BGII";"31 - Psychosomatik","BGI";"","LEER";0,"Leer"},2,0)</f>
        <v>LEER</v>
      </c>
      <c r="AA1308" s="8" t="str">
        <f t="shared" si="177"/>
        <v>Stationen</v>
      </c>
    </row>
    <row r="1309" spans="2:27" ht="15" customHeight="1" x14ac:dyDescent="0.25">
      <c r="B1309" s="76" t="str">
        <f t="shared" si="179"/>
        <v>!!!</v>
      </c>
      <c r="C1309" s="310" t="str">
        <f>IF(LEN($E1309)&gt;0,VLOOKUP(TEXT($E1309,0),'Angaben Stationen'!$E$14:$V$215,17,0),"")</f>
        <v/>
      </c>
      <c r="D1309" s="254" t="str">
        <f>IF(LEN($E1309)&gt;0,VLOOKUP(TEXT($E1309,0),'Angaben Stationen'!$E$14:$V$215,18,0),"")</f>
        <v/>
      </c>
      <c r="E1309" s="344"/>
      <c r="F1309" s="256"/>
      <c r="G1309" s="256"/>
      <c r="H1309" s="307"/>
      <c r="I1309" s="183"/>
      <c r="R1309" s="8">
        <f t="shared" si="172"/>
        <v>0</v>
      </c>
      <c r="S1309" s="8">
        <f>VLOOKUP($D1309,{"29 - Psychiatrie (Erwachsene)",1;"30 - Kinder- und Jugendpsychiatrie",1;"297 - stationsäquivalente Behandlung in der Erwachsenenpsychiatrie (29)",1;"307 - stationsäquivalente Behandlung in der Kinder- und Jugendpsychiatrie (30)",1;"31 - Psychosomatik",1;"",0;0,0},2,0)</f>
        <v>0</v>
      </c>
      <c r="T1309" s="8">
        <f t="shared" si="178"/>
        <v>0</v>
      </c>
      <c r="U1309" s="8">
        <f t="shared" si="180"/>
        <v>0</v>
      </c>
      <c r="V1309" s="8">
        <f t="shared" si="173"/>
        <v>0</v>
      </c>
      <c r="W1309" s="8">
        <f t="shared" si="174"/>
        <v>0</v>
      </c>
      <c r="X1309" s="8">
        <f t="shared" si="175"/>
        <v>0</v>
      </c>
      <c r="Y1309" s="8" t="str">
        <f t="shared" si="176"/>
        <v/>
      </c>
      <c r="Z1309" s="8" t="str">
        <f>VLOOKUP($D1309,{"29 - Psychiatrie (Erwachsene)","BGI";"297 - stationsäquivalente Behandlung in der Erwachsenenpsychiatrie (29)","BGI";"30 - Kinder- und Jugendpsychiatrie","BGII";"307 - stationsäquivalente Behandlung in der Kinder- und Jugendpsychiatrie (30)","BGII";"31 - Psychosomatik","BGI";"","LEER";0,"Leer"},2,0)</f>
        <v>LEER</v>
      </c>
      <c r="AA1309" s="8" t="str">
        <f t="shared" si="177"/>
        <v>Stationen</v>
      </c>
    </row>
    <row r="1310" spans="2:27" ht="15" customHeight="1" x14ac:dyDescent="0.25">
      <c r="B1310" s="76" t="str">
        <f t="shared" si="179"/>
        <v>!!!</v>
      </c>
      <c r="C1310" s="310" t="str">
        <f>IF(LEN($E1310)&gt;0,VLOOKUP(TEXT($E1310,0),'Angaben Stationen'!$E$14:$V$215,17,0),"")</f>
        <v/>
      </c>
      <c r="D1310" s="254" t="str">
        <f>IF(LEN($E1310)&gt;0,VLOOKUP(TEXT($E1310,0),'Angaben Stationen'!$E$14:$V$215,18,0),"")</f>
        <v/>
      </c>
      <c r="E1310" s="344"/>
      <c r="F1310" s="256"/>
      <c r="G1310" s="256"/>
      <c r="H1310" s="307"/>
      <c r="I1310" s="183"/>
      <c r="R1310" s="8">
        <f t="shared" si="172"/>
        <v>0</v>
      </c>
      <c r="S1310" s="8">
        <f>VLOOKUP($D1310,{"29 - Psychiatrie (Erwachsene)",1;"30 - Kinder- und Jugendpsychiatrie",1;"297 - stationsäquivalente Behandlung in der Erwachsenenpsychiatrie (29)",1;"307 - stationsäquivalente Behandlung in der Kinder- und Jugendpsychiatrie (30)",1;"31 - Psychosomatik",1;"",0;0,0},2,0)</f>
        <v>0</v>
      </c>
      <c r="T1310" s="8">
        <f t="shared" si="178"/>
        <v>0</v>
      </c>
      <c r="U1310" s="8">
        <f t="shared" si="180"/>
        <v>0</v>
      </c>
      <c r="V1310" s="8">
        <f t="shared" si="173"/>
        <v>0</v>
      </c>
      <c r="W1310" s="8">
        <f t="shared" si="174"/>
        <v>0</v>
      </c>
      <c r="X1310" s="8">
        <f t="shared" si="175"/>
        <v>0</v>
      </c>
      <c r="Y1310" s="8" t="str">
        <f t="shared" si="176"/>
        <v/>
      </c>
      <c r="Z1310" s="8" t="str">
        <f>VLOOKUP($D1310,{"29 - Psychiatrie (Erwachsene)","BGI";"297 - stationsäquivalente Behandlung in der Erwachsenenpsychiatrie (29)","BGI";"30 - Kinder- und Jugendpsychiatrie","BGII";"307 - stationsäquivalente Behandlung in der Kinder- und Jugendpsychiatrie (30)","BGII";"31 - Psychosomatik","BGI";"","LEER";0,"Leer"},2,0)</f>
        <v>LEER</v>
      </c>
      <c r="AA1310" s="8" t="str">
        <f t="shared" si="177"/>
        <v>Stationen</v>
      </c>
    </row>
    <row r="1311" spans="2:27" ht="15" customHeight="1" x14ac:dyDescent="0.25">
      <c r="B1311" s="76" t="str">
        <f t="shared" si="179"/>
        <v>!!!</v>
      </c>
      <c r="C1311" s="310" t="str">
        <f>IF(LEN($E1311)&gt;0,VLOOKUP(TEXT($E1311,0),'Angaben Stationen'!$E$14:$V$215,17,0),"")</f>
        <v/>
      </c>
      <c r="D1311" s="254" t="str">
        <f>IF(LEN($E1311)&gt;0,VLOOKUP(TEXT($E1311,0),'Angaben Stationen'!$E$14:$V$215,18,0),"")</f>
        <v/>
      </c>
      <c r="E1311" s="344"/>
      <c r="F1311" s="256"/>
      <c r="G1311" s="256"/>
      <c r="H1311" s="307"/>
      <c r="I1311" s="183"/>
      <c r="R1311" s="8">
        <f t="shared" si="172"/>
        <v>0</v>
      </c>
      <c r="S1311" s="8">
        <f>VLOOKUP($D1311,{"29 - Psychiatrie (Erwachsene)",1;"30 - Kinder- und Jugendpsychiatrie",1;"297 - stationsäquivalente Behandlung in der Erwachsenenpsychiatrie (29)",1;"307 - stationsäquivalente Behandlung in der Kinder- und Jugendpsychiatrie (30)",1;"31 - Psychosomatik",1;"",0;0,0},2,0)</f>
        <v>0</v>
      </c>
      <c r="T1311" s="8">
        <f t="shared" si="178"/>
        <v>0</v>
      </c>
      <c r="U1311" s="8">
        <f t="shared" si="180"/>
        <v>0</v>
      </c>
      <c r="V1311" s="8">
        <f t="shared" si="173"/>
        <v>0</v>
      </c>
      <c r="W1311" s="8">
        <f t="shared" si="174"/>
        <v>0</v>
      </c>
      <c r="X1311" s="8">
        <f t="shared" si="175"/>
        <v>0</v>
      </c>
      <c r="Y1311" s="8" t="str">
        <f t="shared" si="176"/>
        <v/>
      </c>
      <c r="Z1311" s="8" t="str">
        <f>VLOOKUP($D1311,{"29 - Psychiatrie (Erwachsene)","BGI";"297 - stationsäquivalente Behandlung in der Erwachsenenpsychiatrie (29)","BGI";"30 - Kinder- und Jugendpsychiatrie","BGII";"307 - stationsäquivalente Behandlung in der Kinder- und Jugendpsychiatrie (30)","BGII";"31 - Psychosomatik","BGI";"","LEER";0,"Leer"},2,0)</f>
        <v>LEER</v>
      </c>
      <c r="AA1311" s="8" t="str">
        <f t="shared" si="177"/>
        <v>Stationen</v>
      </c>
    </row>
    <row r="1312" spans="2:27" ht="15" customHeight="1" x14ac:dyDescent="0.25">
      <c r="B1312" s="76" t="str">
        <f t="shared" si="179"/>
        <v>!!!</v>
      </c>
      <c r="C1312" s="310" t="str">
        <f>IF(LEN($E1312)&gt;0,VLOOKUP(TEXT($E1312,0),'Angaben Stationen'!$E$14:$V$215,17,0),"")</f>
        <v/>
      </c>
      <c r="D1312" s="254" t="str">
        <f>IF(LEN($E1312)&gt;0,VLOOKUP(TEXT($E1312,0),'Angaben Stationen'!$E$14:$V$215,18,0),"")</f>
        <v/>
      </c>
      <c r="E1312" s="344"/>
      <c r="F1312" s="256"/>
      <c r="G1312" s="256"/>
      <c r="H1312" s="307"/>
      <c r="I1312" s="183"/>
      <c r="R1312" s="8">
        <f t="shared" si="172"/>
        <v>0</v>
      </c>
      <c r="S1312" s="8">
        <f>VLOOKUP($D1312,{"29 - Psychiatrie (Erwachsene)",1;"30 - Kinder- und Jugendpsychiatrie",1;"297 - stationsäquivalente Behandlung in der Erwachsenenpsychiatrie (29)",1;"307 - stationsäquivalente Behandlung in der Kinder- und Jugendpsychiatrie (30)",1;"31 - Psychosomatik",1;"",0;0,0},2,0)</f>
        <v>0</v>
      </c>
      <c r="T1312" s="8">
        <f t="shared" si="178"/>
        <v>0</v>
      </c>
      <c r="U1312" s="8">
        <f t="shared" si="180"/>
        <v>0</v>
      </c>
      <c r="V1312" s="8">
        <f t="shared" si="173"/>
        <v>0</v>
      </c>
      <c r="W1312" s="8">
        <f t="shared" si="174"/>
        <v>0</v>
      </c>
      <c r="X1312" s="8">
        <f t="shared" si="175"/>
        <v>0</v>
      </c>
      <c r="Y1312" s="8" t="str">
        <f t="shared" si="176"/>
        <v/>
      </c>
      <c r="Z1312" s="8" t="str">
        <f>VLOOKUP($D1312,{"29 - Psychiatrie (Erwachsene)","BGI";"297 - stationsäquivalente Behandlung in der Erwachsenenpsychiatrie (29)","BGI";"30 - Kinder- und Jugendpsychiatrie","BGII";"307 - stationsäquivalente Behandlung in der Kinder- und Jugendpsychiatrie (30)","BGII";"31 - Psychosomatik","BGI";"","LEER";0,"Leer"},2,0)</f>
        <v>LEER</v>
      </c>
      <c r="AA1312" s="8" t="str">
        <f t="shared" si="177"/>
        <v>Stationen</v>
      </c>
    </row>
    <row r="1313" spans="2:27" ht="15" customHeight="1" x14ac:dyDescent="0.25">
      <c r="B1313" s="76" t="str">
        <f t="shared" si="179"/>
        <v>!!!</v>
      </c>
      <c r="C1313" s="310" t="str">
        <f>IF(LEN($E1313)&gt;0,VLOOKUP(TEXT($E1313,0),'Angaben Stationen'!$E$14:$V$215,17,0),"")</f>
        <v/>
      </c>
      <c r="D1313" s="254" t="str">
        <f>IF(LEN($E1313)&gt;0,VLOOKUP(TEXT($E1313,0),'Angaben Stationen'!$E$14:$V$215,18,0),"")</f>
        <v/>
      </c>
      <c r="E1313" s="344"/>
      <c r="F1313" s="256"/>
      <c r="G1313" s="256"/>
      <c r="H1313" s="307"/>
      <c r="I1313" s="183"/>
      <c r="R1313" s="8">
        <f t="shared" si="172"/>
        <v>0</v>
      </c>
      <c r="S1313" s="8">
        <f>VLOOKUP($D1313,{"29 - Psychiatrie (Erwachsene)",1;"30 - Kinder- und Jugendpsychiatrie",1;"297 - stationsäquivalente Behandlung in der Erwachsenenpsychiatrie (29)",1;"307 - stationsäquivalente Behandlung in der Kinder- und Jugendpsychiatrie (30)",1;"31 - Psychosomatik",1;"",0;0,0},2,0)</f>
        <v>0</v>
      </c>
      <c r="T1313" s="8">
        <f t="shared" si="178"/>
        <v>0</v>
      </c>
      <c r="U1313" s="8">
        <f t="shared" si="180"/>
        <v>0</v>
      </c>
      <c r="V1313" s="8">
        <f t="shared" si="173"/>
        <v>0</v>
      </c>
      <c r="W1313" s="8">
        <f t="shared" si="174"/>
        <v>0</v>
      </c>
      <c r="X1313" s="8">
        <f t="shared" si="175"/>
        <v>0</v>
      </c>
      <c r="Y1313" s="8" t="str">
        <f t="shared" si="176"/>
        <v/>
      </c>
      <c r="Z1313" s="8" t="str">
        <f>VLOOKUP($D1313,{"29 - Psychiatrie (Erwachsene)","BGI";"297 - stationsäquivalente Behandlung in der Erwachsenenpsychiatrie (29)","BGI";"30 - Kinder- und Jugendpsychiatrie","BGII";"307 - stationsäquivalente Behandlung in der Kinder- und Jugendpsychiatrie (30)","BGII";"31 - Psychosomatik","BGI";"","LEER";0,"Leer"},2,0)</f>
        <v>LEER</v>
      </c>
      <c r="AA1313" s="8" t="str">
        <f t="shared" si="177"/>
        <v>Stationen</v>
      </c>
    </row>
    <row r="1314" spans="2:27" ht="15" customHeight="1" x14ac:dyDescent="0.25">
      <c r="B1314" s="76" t="str">
        <f t="shared" si="179"/>
        <v>!!!</v>
      </c>
      <c r="C1314" s="310" t="str">
        <f>IF(LEN($E1314)&gt;0,VLOOKUP(TEXT($E1314,0),'Angaben Stationen'!$E$14:$V$215,17,0),"")</f>
        <v/>
      </c>
      <c r="D1314" s="254" t="str">
        <f>IF(LEN($E1314)&gt;0,VLOOKUP(TEXT($E1314,0),'Angaben Stationen'!$E$14:$V$215,18,0),"")</f>
        <v/>
      </c>
      <c r="E1314" s="344"/>
      <c r="F1314" s="256"/>
      <c r="G1314" s="256"/>
      <c r="H1314" s="307"/>
      <c r="I1314" s="183"/>
      <c r="R1314" s="8">
        <f t="shared" ref="R1314:R1377" si="181">IF(LEN(B1314)&gt;0,0,1)</f>
        <v>0</v>
      </c>
      <c r="S1314" s="8">
        <f>VLOOKUP($D1314,{"29 - Psychiatrie (Erwachsene)",1;"30 - Kinder- und Jugendpsychiatrie",1;"297 - stationsäquivalente Behandlung in der Erwachsenenpsychiatrie (29)",1;"307 - stationsäquivalente Behandlung in der Kinder- und Jugendpsychiatrie (30)",1;"31 - Psychosomatik",1;"",0;0,0},2,0)</f>
        <v>0</v>
      </c>
      <c r="T1314" s="8">
        <f t="shared" si="178"/>
        <v>0</v>
      </c>
      <c r="U1314" s="8">
        <f t="shared" si="180"/>
        <v>0</v>
      </c>
      <c r="V1314" s="8">
        <f t="shared" ref="V1314:V1377" si="182">IF(VALUE($F1314)&gt;0,1,0)</f>
        <v>0</v>
      </c>
      <c r="W1314" s="8">
        <f t="shared" ref="W1314:W1377" si="183">IF(LEN($G1314)&gt;0,1,0)</f>
        <v>0</v>
      </c>
      <c r="X1314" s="8">
        <f t="shared" ref="X1314:X1377" si="184">IF(LEN($H1314)&gt;0,1,0)</f>
        <v>0</v>
      </c>
      <c r="Y1314" s="8" t="str">
        <f t="shared" ref="Y1314:Y1377" si="185">IF($D1314&lt;&gt;"","MonatII","")</f>
        <v/>
      </c>
      <c r="Z1314" s="8" t="str">
        <f>VLOOKUP($D1314,{"29 - Psychiatrie (Erwachsene)","BGI";"297 - stationsäquivalente Behandlung in der Erwachsenenpsychiatrie (29)","BGI";"30 - Kinder- und Jugendpsychiatrie","BGII";"307 - stationsäquivalente Behandlung in der Kinder- und Jugendpsychiatrie (30)","BGII";"31 - Psychosomatik","BGI";"","LEER";0,"Leer"},2,0)</f>
        <v>LEER</v>
      </c>
      <c r="AA1314" s="8" t="str">
        <f t="shared" ref="AA1314:AA1377" si="186">"Stationen"</f>
        <v>Stationen</v>
      </c>
    </row>
    <row r="1315" spans="2:27" ht="15" customHeight="1" x14ac:dyDescent="0.25">
      <c r="B1315" s="76" t="str">
        <f t="shared" si="179"/>
        <v>!!!</v>
      </c>
      <c r="C1315" s="310" t="str">
        <f>IF(LEN($E1315)&gt;0,VLOOKUP(TEXT($E1315,0),'Angaben Stationen'!$E$14:$V$215,17,0),"")</f>
        <v/>
      </c>
      <c r="D1315" s="254" t="str">
        <f>IF(LEN($E1315)&gt;0,VLOOKUP(TEXT($E1315,0),'Angaben Stationen'!$E$14:$V$215,18,0),"")</f>
        <v/>
      </c>
      <c r="E1315" s="344"/>
      <c r="F1315" s="256"/>
      <c r="G1315" s="256"/>
      <c r="H1315" s="307"/>
      <c r="I1315" s="183"/>
      <c r="R1315" s="8">
        <f t="shared" si="181"/>
        <v>0</v>
      </c>
      <c r="S1315" s="8">
        <f>VLOOKUP($D1315,{"29 - Psychiatrie (Erwachsene)",1;"30 - Kinder- und Jugendpsychiatrie",1;"297 - stationsäquivalente Behandlung in der Erwachsenenpsychiatrie (29)",1;"307 - stationsäquivalente Behandlung in der Kinder- und Jugendpsychiatrie (30)",1;"31 - Psychosomatik",1;"",0;0,0},2,0)</f>
        <v>0</v>
      </c>
      <c r="T1315" s="8">
        <f t="shared" si="178"/>
        <v>0</v>
      </c>
      <c r="U1315" s="8">
        <f t="shared" si="180"/>
        <v>0</v>
      </c>
      <c r="V1315" s="8">
        <f t="shared" si="182"/>
        <v>0</v>
      </c>
      <c r="W1315" s="8">
        <f t="shared" si="183"/>
        <v>0</v>
      </c>
      <c r="X1315" s="8">
        <f t="shared" si="184"/>
        <v>0</v>
      </c>
      <c r="Y1315" s="8" t="str">
        <f t="shared" si="185"/>
        <v/>
      </c>
      <c r="Z1315" s="8" t="str">
        <f>VLOOKUP($D1315,{"29 - Psychiatrie (Erwachsene)","BGI";"297 - stationsäquivalente Behandlung in der Erwachsenenpsychiatrie (29)","BGI";"30 - Kinder- und Jugendpsychiatrie","BGII";"307 - stationsäquivalente Behandlung in der Kinder- und Jugendpsychiatrie (30)","BGII";"31 - Psychosomatik","BGI";"","LEER";0,"Leer"},2,0)</f>
        <v>LEER</v>
      </c>
      <c r="AA1315" s="8" t="str">
        <f t="shared" si="186"/>
        <v>Stationen</v>
      </c>
    </row>
    <row r="1316" spans="2:27" ht="15" customHeight="1" x14ac:dyDescent="0.25">
      <c r="B1316" s="76" t="str">
        <f t="shared" si="179"/>
        <v>!!!</v>
      </c>
      <c r="C1316" s="310" t="str">
        <f>IF(LEN($E1316)&gt;0,VLOOKUP(TEXT($E1316,0),'Angaben Stationen'!$E$14:$V$215,17,0),"")</f>
        <v/>
      </c>
      <c r="D1316" s="254" t="str">
        <f>IF(LEN($E1316)&gt;0,VLOOKUP(TEXT($E1316,0),'Angaben Stationen'!$E$14:$V$215,18,0),"")</f>
        <v/>
      </c>
      <c r="E1316" s="344"/>
      <c r="F1316" s="256"/>
      <c r="G1316" s="256"/>
      <c r="H1316" s="307"/>
      <c r="I1316" s="183"/>
      <c r="R1316" s="8">
        <f t="shared" si="181"/>
        <v>0</v>
      </c>
      <c r="S1316" s="8">
        <f>VLOOKUP($D1316,{"29 - Psychiatrie (Erwachsene)",1;"30 - Kinder- und Jugendpsychiatrie",1;"297 - stationsäquivalente Behandlung in der Erwachsenenpsychiatrie (29)",1;"307 - stationsäquivalente Behandlung in der Kinder- und Jugendpsychiatrie (30)",1;"31 - Psychosomatik",1;"",0;0,0},2,0)</f>
        <v>0</v>
      </c>
      <c r="T1316" s="8">
        <f t="shared" si="178"/>
        <v>0</v>
      </c>
      <c r="U1316" s="8">
        <f t="shared" si="180"/>
        <v>0</v>
      </c>
      <c r="V1316" s="8">
        <f t="shared" si="182"/>
        <v>0</v>
      </c>
      <c r="W1316" s="8">
        <f t="shared" si="183"/>
        <v>0</v>
      </c>
      <c r="X1316" s="8">
        <f t="shared" si="184"/>
        <v>0</v>
      </c>
      <c r="Y1316" s="8" t="str">
        <f t="shared" si="185"/>
        <v/>
      </c>
      <c r="Z1316" s="8" t="str">
        <f>VLOOKUP($D1316,{"29 - Psychiatrie (Erwachsene)","BGI";"297 - stationsäquivalente Behandlung in der Erwachsenenpsychiatrie (29)","BGI";"30 - Kinder- und Jugendpsychiatrie","BGII";"307 - stationsäquivalente Behandlung in der Kinder- und Jugendpsychiatrie (30)","BGII";"31 - Psychosomatik","BGI";"","LEER";0,"Leer"},2,0)</f>
        <v>LEER</v>
      </c>
      <c r="AA1316" s="8" t="str">
        <f t="shared" si="186"/>
        <v>Stationen</v>
      </c>
    </row>
    <row r="1317" spans="2:27" ht="15" customHeight="1" x14ac:dyDescent="0.25">
      <c r="B1317" s="76" t="str">
        <f t="shared" si="179"/>
        <v>!!!</v>
      </c>
      <c r="C1317" s="310" t="str">
        <f>IF(LEN($E1317)&gt;0,VLOOKUP(TEXT($E1317,0),'Angaben Stationen'!$E$14:$V$215,17,0),"")</f>
        <v/>
      </c>
      <c r="D1317" s="254" t="str">
        <f>IF(LEN($E1317)&gt;0,VLOOKUP(TEXT($E1317,0),'Angaben Stationen'!$E$14:$V$215,18,0),"")</f>
        <v/>
      </c>
      <c r="E1317" s="344"/>
      <c r="F1317" s="256"/>
      <c r="G1317" s="256"/>
      <c r="H1317" s="307"/>
      <c r="I1317" s="183"/>
      <c r="R1317" s="8">
        <f t="shared" si="181"/>
        <v>0</v>
      </c>
      <c r="S1317" s="8">
        <f>VLOOKUP($D1317,{"29 - Psychiatrie (Erwachsene)",1;"30 - Kinder- und Jugendpsychiatrie",1;"297 - stationsäquivalente Behandlung in der Erwachsenenpsychiatrie (29)",1;"307 - stationsäquivalente Behandlung in der Kinder- und Jugendpsychiatrie (30)",1;"31 - Psychosomatik",1;"",0;0,0},2,0)</f>
        <v>0</v>
      </c>
      <c r="T1317" s="8">
        <f t="shared" si="178"/>
        <v>0</v>
      </c>
      <c r="U1317" s="8">
        <f t="shared" si="180"/>
        <v>0</v>
      </c>
      <c r="V1317" s="8">
        <f t="shared" si="182"/>
        <v>0</v>
      </c>
      <c r="W1317" s="8">
        <f t="shared" si="183"/>
        <v>0</v>
      </c>
      <c r="X1317" s="8">
        <f t="shared" si="184"/>
        <v>0</v>
      </c>
      <c r="Y1317" s="8" t="str">
        <f t="shared" si="185"/>
        <v/>
      </c>
      <c r="Z1317" s="8" t="str">
        <f>VLOOKUP($D1317,{"29 - Psychiatrie (Erwachsene)","BGI";"297 - stationsäquivalente Behandlung in der Erwachsenenpsychiatrie (29)","BGI";"30 - Kinder- und Jugendpsychiatrie","BGII";"307 - stationsäquivalente Behandlung in der Kinder- und Jugendpsychiatrie (30)","BGII";"31 - Psychosomatik","BGI";"","LEER";0,"Leer"},2,0)</f>
        <v>LEER</v>
      </c>
      <c r="AA1317" s="8" t="str">
        <f t="shared" si="186"/>
        <v>Stationen</v>
      </c>
    </row>
    <row r="1318" spans="2:27" ht="15" customHeight="1" x14ac:dyDescent="0.25">
      <c r="B1318" s="76" t="str">
        <f t="shared" si="179"/>
        <v>!!!</v>
      </c>
      <c r="C1318" s="310" t="str">
        <f>IF(LEN($E1318)&gt;0,VLOOKUP(TEXT($E1318,0),'Angaben Stationen'!$E$14:$V$215,17,0),"")</f>
        <v/>
      </c>
      <c r="D1318" s="254" t="str">
        <f>IF(LEN($E1318)&gt;0,VLOOKUP(TEXT($E1318,0),'Angaben Stationen'!$E$14:$V$215,18,0),"")</f>
        <v/>
      </c>
      <c r="E1318" s="344"/>
      <c r="F1318" s="256"/>
      <c r="G1318" s="256"/>
      <c r="H1318" s="307"/>
      <c r="I1318" s="183"/>
      <c r="R1318" s="8">
        <f t="shared" si="181"/>
        <v>0</v>
      </c>
      <c r="S1318" s="8">
        <f>VLOOKUP($D1318,{"29 - Psychiatrie (Erwachsene)",1;"30 - Kinder- und Jugendpsychiatrie",1;"297 - stationsäquivalente Behandlung in der Erwachsenenpsychiatrie (29)",1;"307 - stationsäquivalente Behandlung in der Kinder- und Jugendpsychiatrie (30)",1;"31 - Psychosomatik",1;"",0;0,0},2,0)</f>
        <v>0</v>
      </c>
      <c r="T1318" s="8">
        <f t="shared" ref="T1318:T1381" si="187">IF(LEN($C1318)&gt;0,1,0)</f>
        <v>0</v>
      </c>
      <c r="U1318" s="8">
        <f t="shared" si="180"/>
        <v>0</v>
      </c>
      <c r="V1318" s="8">
        <f t="shared" si="182"/>
        <v>0</v>
      </c>
      <c r="W1318" s="8">
        <f t="shared" si="183"/>
        <v>0</v>
      </c>
      <c r="X1318" s="8">
        <f t="shared" si="184"/>
        <v>0</v>
      </c>
      <c r="Y1318" s="8" t="str">
        <f t="shared" si="185"/>
        <v/>
      </c>
      <c r="Z1318" s="8" t="str">
        <f>VLOOKUP($D1318,{"29 - Psychiatrie (Erwachsene)","BGI";"297 - stationsäquivalente Behandlung in der Erwachsenenpsychiatrie (29)","BGI";"30 - Kinder- und Jugendpsychiatrie","BGII";"307 - stationsäquivalente Behandlung in der Kinder- und Jugendpsychiatrie (30)","BGII";"31 - Psychosomatik","BGI";"","LEER";0,"Leer"},2,0)</f>
        <v>LEER</v>
      </c>
      <c r="AA1318" s="8" t="str">
        <f t="shared" si="186"/>
        <v>Stationen</v>
      </c>
    </row>
    <row r="1319" spans="2:27" ht="15" customHeight="1" x14ac:dyDescent="0.25">
      <c r="B1319" s="76" t="str">
        <f t="shared" si="179"/>
        <v>!!!</v>
      </c>
      <c r="C1319" s="310" t="str">
        <f>IF(LEN($E1319)&gt;0,VLOOKUP(TEXT($E1319,0),'Angaben Stationen'!$E$14:$V$215,17,0),"")</f>
        <v/>
      </c>
      <c r="D1319" s="254" t="str">
        <f>IF(LEN($E1319)&gt;0,VLOOKUP(TEXT($E1319,0),'Angaben Stationen'!$E$14:$V$215,18,0),"")</f>
        <v/>
      </c>
      <c r="E1319" s="344"/>
      <c r="F1319" s="256"/>
      <c r="G1319" s="256"/>
      <c r="H1319" s="307"/>
      <c r="I1319" s="183"/>
      <c r="R1319" s="8">
        <f t="shared" si="181"/>
        <v>0</v>
      </c>
      <c r="S1319" s="8">
        <f>VLOOKUP($D1319,{"29 - Psychiatrie (Erwachsene)",1;"30 - Kinder- und Jugendpsychiatrie",1;"297 - stationsäquivalente Behandlung in der Erwachsenenpsychiatrie (29)",1;"307 - stationsäquivalente Behandlung in der Kinder- und Jugendpsychiatrie (30)",1;"31 - Psychosomatik",1;"",0;0,0},2,0)</f>
        <v>0</v>
      </c>
      <c r="T1319" s="8">
        <f t="shared" si="187"/>
        <v>0</v>
      </c>
      <c r="U1319" s="8">
        <f t="shared" si="180"/>
        <v>0</v>
      </c>
      <c r="V1319" s="8">
        <f t="shared" si="182"/>
        <v>0</v>
      </c>
      <c r="W1319" s="8">
        <f t="shared" si="183"/>
        <v>0</v>
      </c>
      <c r="X1319" s="8">
        <f t="shared" si="184"/>
        <v>0</v>
      </c>
      <c r="Y1319" s="8" t="str">
        <f t="shared" si="185"/>
        <v/>
      </c>
      <c r="Z1319" s="8" t="str">
        <f>VLOOKUP($D1319,{"29 - Psychiatrie (Erwachsene)","BGI";"297 - stationsäquivalente Behandlung in der Erwachsenenpsychiatrie (29)","BGI";"30 - Kinder- und Jugendpsychiatrie","BGII";"307 - stationsäquivalente Behandlung in der Kinder- und Jugendpsychiatrie (30)","BGII";"31 - Psychosomatik","BGI";"","LEER";0,"Leer"},2,0)</f>
        <v>LEER</v>
      </c>
      <c r="AA1319" s="8" t="str">
        <f t="shared" si="186"/>
        <v>Stationen</v>
      </c>
    </row>
    <row r="1320" spans="2:27" ht="15" customHeight="1" x14ac:dyDescent="0.25">
      <c r="B1320" s="76" t="str">
        <f t="shared" si="179"/>
        <v>!!!</v>
      </c>
      <c r="C1320" s="310" t="str">
        <f>IF(LEN($E1320)&gt;0,VLOOKUP(TEXT($E1320,0),'Angaben Stationen'!$E$14:$V$215,17,0),"")</f>
        <v/>
      </c>
      <c r="D1320" s="254" t="str">
        <f>IF(LEN($E1320)&gt;0,VLOOKUP(TEXT($E1320,0),'Angaben Stationen'!$E$14:$V$215,18,0),"")</f>
        <v/>
      </c>
      <c r="E1320" s="344"/>
      <c r="F1320" s="256"/>
      <c r="G1320" s="256"/>
      <c r="H1320" s="307"/>
      <c r="I1320" s="183"/>
      <c r="R1320" s="8">
        <f t="shared" si="181"/>
        <v>0</v>
      </c>
      <c r="S1320" s="8">
        <f>VLOOKUP($D1320,{"29 - Psychiatrie (Erwachsene)",1;"30 - Kinder- und Jugendpsychiatrie",1;"297 - stationsäquivalente Behandlung in der Erwachsenenpsychiatrie (29)",1;"307 - stationsäquivalente Behandlung in der Kinder- und Jugendpsychiatrie (30)",1;"31 - Psychosomatik",1;"",0;0,0},2,0)</f>
        <v>0</v>
      </c>
      <c r="T1320" s="8">
        <f t="shared" si="187"/>
        <v>0</v>
      </c>
      <c r="U1320" s="8">
        <f t="shared" si="180"/>
        <v>0</v>
      </c>
      <c r="V1320" s="8">
        <f t="shared" si="182"/>
        <v>0</v>
      </c>
      <c r="W1320" s="8">
        <f t="shared" si="183"/>
        <v>0</v>
      </c>
      <c r="X1320" s="8">
        <f t="shared" si="184"/>
        <v>0</v>
      </c>
      <c r="Y1320" s="8" t="str">
        <f t="shared" si="185"/>
        <v/>
      </c>
      <c r="Z1320" s="8" t="str">
        <f>VLOOKUP($D1320,{"29 - Psychiatrie (Erwachsene)","BGI";"297 - stationsäquivalente Behandlung in der Erwachsenenpsychiatrie (29)","BGI";"30 - Kinder- und Jugendpsychiatrie","BGII";"307 - stationsäquivalente Behandlung in der Kinder- und Jugendpsychiatrie (30)","BGII";"31 - Psychosomatik","BGI";"","LEER";0,"Leer"},2,0)</f>
        <v>LEER</v>
      </c>
      <c r="AA1320" s="8" t="str">
        <f t="shared" si="186"/>
        <v>Stationen</v>
      </c>
    </row>
    <row r="1321" spans="2:27" ht="15" customHeight="1" x14ac:dyDescent="0.25">
      <c r="B1321" s="76" t="str">
        <f t="shared" si="179"/>
        <v>!!!</v>
      </c>
      <c r="C1321" s="310" t="str">
        <f>IF(LEN($E1321)&gt;0,VLOOKUP(TEXT($E1321,0),'Angaben Stationen'!$E$14:$V$215,17,0),"")</f>
        <v/>
      </c>
      <c r="D1321" s="254" t="str">
        <f>IF(LEN($E1321)&gt;0,VLOOKUP(TEXT($E1321,0),'Angaben Stationen'!$E$14:$V$215,18,0),"")</f>
        <v/>
      </c>
      <c r="E1321" s="344"/>
      <c r="F1321" s="256"/>
      <c r="G1321" s="256"/>
      <c r="H1321" s="307"/>
      <c r="I1321" s="183"/>
      <c r="R1321" s="8">
        <f t="shared" si="181"/>
        <v>0</v>
      </c>
      <c r="S1321" s="8">
        <f>VLOOKUP($D1321,{"29 - Psychiatrie (Erwachsene)",1;"30 - Kinder- und Jugendpsychiatrie",1;"297 - stationsäquivalente Behandlung in der Erwachsenenpsychiatrie (29)",1;"307 - stationsäquivalente Behandlung in der Kinder- und Jugendpsychiatrie (30)",1;"31 - Psychosomatik",1;"",0;0,0},2,0)</f>
        <v>0</v>
      </c>
      <c r="T1321" s="8">
        <f t="shared" si="187"/>
        <v>0</v>
      </c>
      <c r="U1321" s="8">
        <f t="shared" si="180"/>
        <v>0</v>
      </c>
      <c r="V1321" s="8">
        <f t="shared" si="182"/>
        <v>0</v>
      </c>
      <c r="W1321" s="8">
        <f t="shared" si="183"/>
        <v>0</v>
      </c>
      <c r="X1321" s="8">
        <f t="shared" si="184"/>
        <v>0</v>
      </c>
      <c r="Y1321" s="8" t="str">
        <f t="shared" si="185"/>
        <v/>
      </c>
      <c r="Z1321" s="8" t="str">
        <f>VLOOKUP($D1321,{"29 - Psychiatrie (Erwachsene)","BGI";"297 - stationsäquivalente Behandlung in der Erwachsenenpsychiatrie (29)","BGI";"30 - Kinder- und Jugendpsychiatrie","BGII";"307 - stationsäquivalente Behandlung in der Kinder- und Jugendpsychiatrie (30)","BGII";"31 - Psychosomatik","BGI";"","LEER";0,"Leer"},2,0)</f>
        <v>LEER</v>
      </c>
      <c r="AA1321" s="8" t="str">
        <f t="shared" si="186"/>
        <v>Stationen</v>
      </c>
    </row>
    <row r="1322" spans="2:27" ht="15" customHeight="1" x14ac:dyDescent="0.25">
      <c r="B1322" s="76" t="str">
        <f t="shared" si="179"/>
        <v>!!!</v>
      </c>
      <c r="C1322" s="310" t="str">
        <f>IF(LEN($E1322)&gt;0,VLOOKUP(TEXT($E1322,0),'Angaben Stationen'!$E$14:$V$215,17,0),"")</f>
        <v/>
      </c>
      <c r="D1322" s="254" t="str">
        <f>IF(LEN($E1322)&gt;0,VLOOKUP(TEXT($E1322,0),'Angaben Stationen'!$E$14:$V$215,18,0),"")</f>
        <v/>
      </c>
      <c r="E1322" s="344"/>
      <c r="F1322" s="256"/>
      <c r="G1322" s="256"/>
      <c r="H1322" s="307"/>
      <c r="I1322" s="183"/>
      <c r="R1322" s="8">
        <f t="shared" si="181"/>
        <v>0</v>
      </c>
      <c r="S1322" s="8">
        <f>VLOOKUP($D1322,{"29 - Psychiatrie (Erwachsene)",1;"30 - Kinder- und Jugendpsychiatrie",1;"297 - stationsäquivalente Behandlung in der Erwachsenenpsychiatrie (29)",1;"307 - stationsäquivalente Behandlung in der Kinder- und Jugendpsychiatrie (30)",1;"31 - Psychosomatik",1;"",0;0,0},2,0)</f>
        <v>0</v>
      </c>
      <c r="T1322" s="8">
        <f t="shared" si="187"/>
        <v>0</v>
      </c>
      <c r="U1322" s="8">
        <f t="shared" si="180"/>
        <v>0</v>
      </c>
      <c r="V1322" s="8">
        <f t="shared" si="182"/>
        <v>0</v>
      </c>
      <c r="W1322" s="8">
        <f t="shared" si="183"/>
        <v>0</v>
      </c>
      <c r="X1322" s="8">
        <f t="shared" si="184"/>
        <v>0</v>
      </c>
      <c r="Y1322" s="8" t="str">
        <f t="shared" si="185"/>
        <v/>
      </c>
      <c r="Z1322" s="8" t="str">
        <f>VLOOKUP($D1322,{"29 - Psychiatrie (Erwachsene)","BGI";"297 - stationsäquivalente Behandlung in der Erwachsenenpsychiatrie (29)","BGI";"30 - Kinder- und Jugendpsychiatrie","BGII";"307 - stationsäquivalente Behandlung in der Kinder- und Jugendpsychiatrie (30)","BGII";"31 - Psychosomatik","BGI";"","LEER";0,"Leer"},2,0)</f>
        <v>LEER</v>
      </c>
      <c r="AA1322" s="8" t="str">
        <f t="shared" si="186"/>
        <v>Stationen</v>
      </c>
    </row>
    <row r="1323" spans="2:27" ht="15" customHeight="1" x14ac:dyDescent="0.25">
      <c r="B1323" s="76" t="str">
        <f t="shared" si="179"/>
        <v>!!!</v>
      </c>
      <c r="C1323" s="310" t="str">
        <f>IF(LEN($E1323)&gt;0,VLOOKUP(TEXT($E1323,0),'Angaben Stationen'!$E$14:$V$215,17,0),"")</f>
        <v/>
      </c>
      <c r="D1323" s="254" t="str">
        <f>IF(LEN($E1323)&gt;0,VLOOKUP(TEXT($E1323,0),'Angaben Stationen'!$E$14:$V$215,18,0),"")</f>
        <v/>
      </c>
      <c r="E1323" s="344"/>
      <c r="F1323" s="256"/>
      <c r="G1323" s="256"/>
      <c r="H1323" s="307"/>
      <c r="I1323" s="183"/>
      <c r="R1323" s="8">
        <f t="shared" si="181"/>
        <v>0</v>
      </c>
      <c r="S1323" s="8">
        <f>VLOOKUP($D1323,{"29 - Psychiatrie (Erwachsene)",1;"30 - Kinder- und Jugendpsychiatrie",1;"297 - stationsäquivalente Behandlung in der Erwachsenenpsychiatrie (29)",1;"307 - stationsäquivalente Behandlung in der Kinder- und Jugendpsychiatrie (30)",1;"31 - Psychosomatik",1;"",0;0,0},2,0)</f>
        <v>0</v>
      </c>
      <c r="T1323" s="8">
        <f t="shared" si="187"/>
        <v>0</v>
      </c>
      <c r="U1323" s="8">
        <f t="shared" si="180"/>
        <v>0</v>
      </c>
      <c r="V1323" s="8">
        <f t="shared" si="182"/>
        <v>0</v>
      </c>
      <c r="W1323" s="8">
        <f t="shared" si="183"/>
        <v>0</v>
      </c>
      <c r="X1323" s="8">
        <f t="shared" si="184"/>
        <v>0</v>
      </c>
      <c r="Y1323" s="8" t="str">
        <f t="shared" si="185"/>
        <v/>
      </c>
      <c r="Z1323" s="8" t="str">
        <f>VLOOKUP($D1323,{"29 - Psychiatrie (Erwachsene)","BGI";"297 - stationsäquivalente Behandlung in der Erwachsenenpsychiatrie (29)","BGI";"30 - Kinder- und Jugendpsychiatrie","BGII";"307 - stationsäquivalente Behandlung in der Kinder- und Jugendpsychiatrie (30)","BGII";"31 - Psychosomatik","BGI";"","LEER";0,"Leer"},2,0)</f>
        <v>LEER</v>
      </c>
      <c r="AA1323" s="8" t="str">
        <f t="shared" si="186"/>
        <v>Stationen</v>
      </c>
    </row>
    <row r="1324" spans="2:27" ht="15" customHeight="1" x14ac:dyDescent="0.25">
      <c r="B1324" s="76" t="str">
        <f t="shared" si="179"/>
        <v>!!!</v>
      </c>
      <c r="C1324" s="310" t="str">
        <f>IF(LEN($E1324)&gt;0,VLOOKUP(TEXT($E1324,0),'Angaben Stationen'!$E$14:$V$215,17,0),"")</f>
        <v/>
      </c>
      <c r="D1324" s="254" t="str">
        <f>IF(LEN($E1324)&gt;0,VLOOKUP(TEXT($E1324,0),'Angaben Stationen'!$E$14:$V$215,18,0),"")</f>
        <v/>
      </c>
      <c r="E1324" s="344"/>
      <c r="F1324" s="256"/>
      <c r="G1324" s="256"/>
      <c r="H1324" s="307"/>
      <c r="I1324" s="183"/>
      <c r="R1324" s="8">
        <f t="shared" si="181"/>
        <v>0</v>
      </c>
      <c r="S1324" s="8">
        <f>VLOOKUP($D1324,{"29 - Psychiatrie (Erwachsene)",1;"30 - Kinder- und Jugendpsychiatrie",1;"297 - stationsäquivalente Behandlung in der Erwachsenenpsychiatrie (29)",1;"307 - stationsäquivalente Behandlung in der Kinder- und Jugendpsychiatrie (30)",1;"31 - Psychosomatik",1;"",0;0,0},2,0)</f>
        <v>0</v>
      </c>
      <c r="T1324" s="8">
        <f t="shared" si="187"/>
        <v>0</v>
      </c>
      <c r="U1324" s="8">
        <f t="shared" si="180"/>
        <v>0</v>
      </c>
      <c r="V1324" s="8">
        <f t="shared" si="182"/>
        <v>0</v>
      </c>
      <c r="W1324" s="8">
        <f t="shared" si="183"/>
        <v>0</v>
      </c>
      <c r="X1324" s="8">
        <f t="shared" si="184"/>
        <v>0</v>
      </c>
      <c r="Y1324" s="8" t="str">
        <f t="shared" si="185"/>
        <v/>
      </c>
      <c r="Z1324" s="8" t="str">
        <f>VLOOKUP($D1324,{"29 - Psychiatrie (Erwachsene)","BGI";"297 - stationsäquivalente Behandlung in der Erwachsenenpsychiatrie (29)","BGI";"30 - Kinder- und Jugendpsychiatrie","BGII";"307 - stationsäquivalente Behandlung in der Kinder- und Jugendpsychiatrie (30)","BGII";"31 - Psychosomatik","BGI";"","LEER";0,"Leer"},2,0)</f>
        <v>LEER</v>
      </c>
      <c r="AA1324" s="8" t="str">
        <f t="shared" si="186"/>
        <v>Stationen</v>
      </c>
    </row>
    <row r="1325" spans="2:27" ht="15" customHeight="1" x14ac:dyDescent="0.25">
      <c r="B1325" s="76" t="str">
        <f t="shared" si="179"/>
        <v>!!!</v>
      </c>
      <c r="C1325" s="310" t="str">
        <f>IF(LEN($E1325)&gt;0,VLOOKUP(TEXT($E1325,0),'Angaben Stationen'!$E$14:$V$215,17,0),"")</f>
        <v/>
      </c>
      <c r="D1325" s="254" t="str">
        <f>IF(LEN($E1325)&gt;0,VLOOKUP(TEXT($E1325,0),'Angaben Stationen'!$E$14:$V$215,18,0),"")</f>
        <v/>
      </c>
      <c r="E1325" s="344"/>
      <c r="F1325" s="256"/>
      <c r="G1325" s="256"/>
      <c r="H1325" s="307"/>
      <c r="I1325" s="183"/>
      <c r="R1325" s="8">
        <f t="shared" si="181"/>
        <v>0</v>
      </c>
      <c r="S1325" s="8">
        <f>VLOOKUP($D1325,{"29 - Psychiatrie (Erwachsene)",1;"30 - Kinder- und Jugendpsychiatrie",1;"297 - stationsäquivalente Behandlung in der Erwachsenenpsychiatrie (29)",1;"307 - stationsäquivalente Behandlung in der Kinder- und Jugendpsychiatrie (30)",1;"31 - Psychosomatik",1;"",0;0,0},2,0)</f>
        <v>0</v>
      </c>
      <c r="T1325" s="8">
        <f t="shared" si="187"/>
        <v>0</v>
      </c>
      <c r="U1325" s="8">
        <f t="shared" si="180"/>
        <v>0</v>
      </c>
      <c r="V1325" s="8">
        <f t="shared" si="182"/>
        <v>0</v>
      </c>
      <c r="W1325" s="8">
        <f t="shared" si="183"/>
        <v>0</v>
      </c>
      <c r="X1325" s="8">
        <f t="shared" si="184"/>
        <v>0</v>
      </c>
      <c r="Y1325" s="8" t="str">
        <f t="shared" si="185"/>
        <v/>
      </c>
      <c r="Z1325" s="8" t="str">
        <f>VLOOKUP($D1325,{"29 - Psychiatrie (Erwachsene)","BGI";"297 - stationsäquivalente Behandlung in der Erwachsenenpsychiatrie (29)","BGI";"30 - Kinder- und Jugendpsychiatrie","BGII";"307 - stationsäquivalente Behandlung in der Kinder- und Jugendpsychiatrie (30)","BGII";"31 - Psychosomatik","BGI";"","LEER";0,"Leer"},2,0)</f>
        <v>LEER</v>
      </c>
      <c r="AA1325" s="8" t="str">
        <f t="shared" si="186"/>
        <v>Stationen</v>
      </c>
    </row>
    <row r="1326" spans="2:27" ht="15" customHeight="1" x14ac:dyDescent="0.25">
      <c r="B1326" s="76" t="str">
        <f t="shared" si="179"/>
        <v>!!!</v>
      </c>
      <c r="C1326" s="310" t="str">
        <f>IF(LEN($E1326)&gt;0,VLOOKUP(TEXT($E1326,0),'Angaben Stationen'!$E$14:$V$215,17,0),"")</f>
        <v/>
      </c>
      <c r="D1326" s="254" t="str">
        <f>IF(LEN($E1326)&gt;0,VLOOKUP(TEXT($E1326,0),'Angaben Stationen'!$E$14:$V$215,18,0),"")</f>
        <v/>
      </c>
      <c r="E1326" s="344"/>
      <c r="F1326" s="256"/>
      <c r="G1326" s="256"/>
      <c r="H1326" s="307"/>
      <c r="I1326" s="183"/>
      <c r="R1326" s="8">
        <f t="shared" si="181"/>
        <v>0</v>
      </c>
      <c r="S1326" s="8">
        <f>VLOOKUP($D1326,{"29 - Psychiatrie (Erwachsene)",1;"30 - Kinder- und Jugendpsychiatrie",1;"297 - stationsäquivalente Behandlung in der Erwachsenenpsychiatrie (29)",1;"307 - stationsäquivalente Behandlung in der Kinder- und Jugendpsychiatrie (30)",1;"31 - Psychosomatik",1;"",0;0,0},2,0)</f>
        <v>0</v>
      </c>
      <c r="T1326" s="8">
        <f t="shared" si="187"/>
        <v>0</v>
      </c>
      <c r="U1326" s="8">
        <f t="shared" si="180"/>
        <v>0</v>
      </c>
      <c r="V1326" s="8">
        <f t="shared" si="182"/>
        <v>0</v>
      </c>
      <c r="W1326" s="8">
        <f t="shared" si="183"/>
        <v>0</v>
      </c>
      <c r="X1326" s="8">
        <f t="shared" si="184"/>
        <v>0</v>
      </c>
      <c r="Y1326" s="8" t="str">
        <f t="shared" si="185"/>
        <v/>
      </c>
      <c r="Z1326" s="8" t="str">
        <f>VLOOKUP($D1326,{"29 - Psychiatrie (Erwachsene)","BGI";"297 - stationsäquivalente Behandlung in der Erwachsenenpsychiatrie (29)","BGI";"30 - Kinder- und Jugendpsychiatrie","BGII";"307 - stationsäquivalente Behandlung in der Kinder- und Jugendpsychiatrie (30)","BGII";"31 - Psychosomatik","BGI";"","LEER";0,"Leer"},2,0)</f>
        <v>LEER</v>
      </c>
      <c r="AA1326" s="8" t="str">
        <f t="shared" si="186"/>
        <v>Stationen</v>
      </c>
    </row>
    <row r="1327" spans="2:27" ht="15" customHeight="1" x14ac:dyDescent="0.25">
      <c r="B1327" s="76" t="str">
        <f t="shared" si="179"/>
        <v>!!!</v>
      </c>
      <c r="C1327" s="310" t="str">
        <f>IF(LEN($E1327)&gt;0,VLOOKUP(TEXT($E1327,0),'Angaben Stationen'!$E$14:$V$215,17,0),"")</f>
        <v/>
      </c>
      <c r="D1327" s="254" t="str">
        <f>IF(LEN($E1327)&gt;0,VLOOKUP(TEXT($E1327,0),'Angaben Stationen'!$E$14:$V$215,18,0),"")</f>
        <v/>
      </c>
      <c r="E1327" s="344"/>
      <c r="F1327" s="256"/>
      <c r="G1327" s="256"/>
      <c r="H1327" s="307"/>
      <c r="I1327" s="183"/>
      <c r="R1327" s="8">
        <f t="shared" si="181"/>
        <v>0</v>
      </c>
      <c r="S1327" s="8">
        <f>VLOOKUP($D1327,{"29 - Psychiatrie (Erwachsene)",1;"30 - Kinder- und Jugendpsychiatrie",1;"297 - stationsäquivalente Behandlung in der Erwachsenenpsychiatrie (29)",1;"307 - stationsäquivalente Behandlung in der Kinder- und Jugendpsychiatrie (30)",1;"31 - Psychosomatik",1;"",0;0,0},2,0)</f>
        <v>0</v>
      </c>
      <c r="T1327" s="8">
        <f t="shared" si="187"/>
        <v>0</v>
      </c>
      <c r="U1327" s="8">
        <f t="shared" si="180"/>
        <v>0</v>
      </c>
      <c r="V1327" s="8">
        <f t="shared" si="182"/>
        <v>0</v>
      </c>
      <c r="W1327" s="8">
        <f t="shared" si="183"/>
        <v>0</v>
      </c>
      <c r="X1327" s="8">
        <f t="shared" si="184"/>
        <v>0</v>
      </c>
      <c r="Y1327" s="8" t="str">
        <f t="shared" si="185"/>
        <v/>
      </c>
      <c r="Z1327" s="8" t="str">
        <f>VLOOKUP($D1327,{"29 - Psychiatrie (Erwachsene)","BGI";"297 - stationsäquivalente Behandlung in der Erwachsenenpsychiatrie (29)","BGI";"30 - Kinder- und Jugendpsychiatrie","BGII";"307 - stationsäquivalente Behandlung in der Kinder- und Jugendpsychiatrie (30)","BGII";"31 - Psychosomatik","BGI";"","LEER";0,"Leer"},2,0)</f>
        <v>LEER</v>
      </c>
      <c r="AA1327" s="8" t="str">
        <f t="shared" si="186"/>
        <v>Stationen</v>
      </c>
    </row>
    <row r="1328" spans="2:27" ht="15" customHeight="1" x14ac:dyDescent="0.25">
      <c r="B1328" s="76" t="str">
        <f t="shared" si="179"/>
        <v>!!!</v>
      </c>
      <c r="C1328" s="310" t="str">
        <f>IF(LEN($E1328)&gt;0,VLOOKUP(TEXT($E1328,0),'Angaben Stationen'!$E$14:$V$215,17,0),"")</f>
        <v/>
      </c>
      <c r="D1328" s="254" t="str">
        <f>IF(LEN($E1328)&gt;0,VLOOKUP(TEXT($E1328,0),'Angaben Stationen'!$E$14:$V$215,18,0),"")</f>
        <v/>
      </c>
      <c r="E1328" s="344"/>
      <c r="F1328" s="256"/>
      <c r="G1328" s="256"/>
      <c r="H1328" s="307"/>
      <c r="I1328" s="183"/>
      <c r="R1328" s="8">
        <f t="shared" si="181"/>
        <v>0</v>
      </c>
      <c r="S1328" s="8">
        <f>VLOOKUP($D1328,{"29 - Psychiatrie (Erwachsene)",1;"30 - Kinder- und Jugendpsychiatrie",1;"297 - stationsäquivalente Behandlung in der Erwachsenenpsychiatrie (29)",1;"307 - stationsäquivalente Behandlung in der Kinder- und Jugendpsychiatrie (30)",1;"31 - Psychosomatik",1;"",0;0,0},2,0)</f>
        <v>0</v>
      </c>
      <c r="T1328" s="8">
        <f t="shared" si="187"/>
        <v>0</v>
      </c>
      <c r="U1328" s="8">
        <f t="shared" si="180"/>
        <v>0</v>
      </c>
      <c r="V1328" s="8">
        <f t="shared" si="182"/>
        <v>0</v>
      </c>
      <c r="W1328" s="8">
        <f t="shared" si="183"/>
        <v>0</v>
      </c>
      <c r="X1328" s="8">
        <f t="shared" si="184"/>
        <v>0</v>
      </c>
      <c r="Y1328" s="8" t="str">
        <f t="shared" si="185"/>
        <v/>
      </c>
      <c r="Z1328" s="8" t="str">
        <f>VLOOKUP($D1328,{"29 - Psychiatrie (Erwachsene)","BGI";"297 - stationsäquivalente Behandlung in der Erwachsenenpsychiatrie (29)","BGI";"30 - Kinder- und Jugendpsychiatrie","BGII";"307 - stationsäquivalente Behandlung in der Kinder- und Jugendpsychiatrie (30)","BGII";"31 - Psychosomatik","BGI";"","LEER";0,"Leer"},2,0)</f>
        <v>LEER</v>
      </c>
      <c r="AA1328" s="8" t="str">
        <f t="shared" si="186"/>
        <v>Stationen</v>
      </c>
    </row>
    <row r="1329" spans="2:27" ht="15" customHeight="1" x14ac:dyDescent="0.25">
      <c r="B1329" s="76" t="str">
        <f t="shared" si="179"/>
        <v>!!!</v>
      </c>
      <c r="C1329" s="310" t="str">
        <f>IF(LEN($E1329)&gt;0,VLOOKUP(TEXT($E1329,0),'Angaben Stationen'!$E$14:$V$215,17,0),"")</f>
        <v/>
      </c>
      <c r="D1329" s="254" t="str">
        <f>IF(LEN($E1329)&gt;0,VLOOKUP(TEXT($E1329,0),'Angaben Stationen'!$E$14:$V$215,18,0),"")</f>
        <v/>
      </c>
      <c r="E1329" s="344"/>
      <c r="F1329" s="256"/>
      <c r="G1329" s="256"/>
      <c r="H1329" s="307"/>
      <c r="I1329" s="183"/>
      <c r="R1329" s="8">
        <f t="shared" si="181"/>
        <v>0</v>
      </c>
      <c r="S1329" s="8">
        <f>VLOOKUP($D1329,{"29 - Psychiatrie (Erwachsene)",1;"30 - Kinder- und Jugendpsychiatrie",1;"297 - stationsäquivalente Behandlung in der Erwachsenenpsychiatrie (29)",1;"307 - stationsäquivalente Behandlung in der Kinder- und Jugendpsychiatrie (30)",1;"31 - Psychosomatik",1;"",0;0,0},2,0)</f>
        <v>0</v>
      </c>
      <c r="T1329" s="8">
        <f t="shared" si="187"/>
        <v>0</v>
      </c>
      <c r="U1329" s="8">
        <f t="shared" si="180"/>
        <v>0</v>
      </c>
      <c r="V1329" s="8">
        <f t="shared" si="182"/>
        <v>0</v>
      </c>
      <c r="W1329" s="8">
        <f t="shared" si="183"/>
        <v>0</v>
      </c>
      <c r="X1329" s="8">
        <f t="shared" si="184"/>
        <v>0</v>
      </c>
      <c r="Y1329" s="8" t="str">
        <f t="shared" si="185"/>
        <v/>
      </c>
      <c r="Z1329" s="8" t="str">
        <f>VLOOKUP($D1329,{"29 - Psychiatrie (Erwachsene)","BGI";"297 - stationsäquivalente Behandlung in der Erwachsenenpsychiatrie (29)","BGI";"30 - Kinder- und Jugendpsychiatrie","BGII";"307 - stationsäquivalente Behandlung in der Kinder- und Jugendpsychiatrie (30)","BGII";"31 - Psychosomatik","BGI";"","LEER";0,"Leer"},2,0)</f>
        <v>LEER</v>
      </c>
      <c r="AA1329" s="8" t="str">
        <f t="shared" si="186"/>
        <v>Stationen</v>
      </c>
    </row>
    <row r="1330" spans="2:27" ht="15" customHeight="1" x14ac:dyDescent="0.25">
      <c r="B1330" s="76" t="str">
        <f t="shared" si="179"/>
        <v>!!!</v>
      </c>
      <c r="C1330" s="310" t="str">
        <f>IF(LEN($E1330)&gt;0,VLOOKUP(TEXT($E1330,0),'Angaben Stationen'!$E$14:$V$215,17,0),"")</f>
        <v/>
      </c>
      <c r="D1330" s="254" t="str">
        <f>IF(LEN($E1330)&gt;0,VLOOKUP(TEXT($E1330,0),'Angaben Stationen'!$E$14:$V$215,18,0),"")</f>
        <v/>
      </c>
      <c r="E1330" s="344"/>
      <c r="F1330" s="256"/>
      <c r="G1330" s="256"/>
      <c r="H1330" s="307"/>
      <c r="I1330" s="183"/>
      <c r="R1330" s="8">
        <f t="shared" si="181"/>
        <v>0</v>
      </c>
      <c r="S1330" s="8">
        <f>VLOOKUP($D1330,{"29 - Psychiatrie (Erwachsene)",1;"30 - Kinder- und Jugendpsychiatrie",1;"297 - stationsäquivalente Behandlung in der Erwachsenenpsychiatrie (29)",1;"307 - stationsäquivalente Behandlung in der Kinder- und Jugendpsychiatrie (30)",1;"31 - Psychosomatik",1;"",0;0,0},2,0)</f>
        <v>0</v>
      </c>
      <c r="T1330" s="8">
        <f t="shared" si="187"/>
        <v>0</v>
      </c>
      <c r="U1330" s="8">
        <f t="shared" si="180"/>
        <v>0</v>
      </c>
      <c r="V1330" s="8">
        <f t="shared" si="182"/>
        <v>0</v>
      </c>
      <c r="W1330" s="8">
        <f t="shared" si="183"/>
        <v>0</v>
      </c>
      <c r="X1330" s="8">
        <f t="shared" si="184"/>
        <v>0</v>
      </c>
      <c r="Y1330" s="8" t="str">
        <f t="shared" si="185"/>
        <v/>
      </c>
      <c r="Z1330" s="8" t="str">
        <f>VLOOKUP($D1330,{"29 - Psychiatrie (Erwachsene)","BGI";"297 - stationsäquivalente Behandlung in der Erwachsenenpsychiatrie (29)","BGI";"30 - Kinder- und Jugendpsychiatrie","BGII";"307 - stationsäquivalente Behandlung in der Kinder- und Jugendpsychiatrie (30)","BGII";"31 - Psychosomatik","BGI";"","LEER";0,"Leer"},2,0)</f>
        <v>LEER</v>
      </c>
      <c r="AA1330" s="8" t="str">
        <f t="shared" si="186"/>
        <v>Stationen</v>
      </c>
    </row>
    <row r="1331" spans="2:27" ht="15" customHeight="1" x14ac:dyDescent="0.25">
      <c r="B1331" s="76" t="str">
        <f t="shared" si="179"/>
        <v>!!!</v>
      </c>
      <c r="C1331" s="310" t="str">
        <f>IF(LEN($E1331)&gt;0,VLOOKUP(TEXT($E1331,0),'Angaben Stationen'!$E$14:$V$215,17,0),"")</f>
        <v/>
      </c>
      <c r="D1331" s="254" t="str">
        <f>IF(LEN($E1331)&gt;0,VLOOKUP(TEXT($E1331,0),'Angaben Stationen'!$E$14:$V$215,18,0),"")</f>
        <v/>
      </c>
      <c r="E1331" s="344"/>
      <c r="F1331" s="256"/>
      <c r="G1331" s="256"/>
      <c r="H1331" s="307"/>
      <c r="I1331" s="183"/>
      <c r="R1331" s="8">
        <f t="shared" si="181"/>
        <v>0</v>
      </c>
      <c r="S1331" s="8">
        <f>VLOOKUP($D1331,{"29 - Psychiatrie (Erwachsene)",1;"30 - Kinder- und Jugendpsychiatrie",1;"297 - stationsäquivalente Behandlung in der Erwachsenenpsychiatrie (29)",1;"307 - stationsäquivalente Behandlung in der Kinder- und Jugendpsychiatrie (30)",1;"31 - Psychosomatik",1;"",0;0,0},2,0)</f>
        <v>0</v>
      </c>
      <c r="T1331" s="8">
        <f t="shared" si="187"/>
        <v>0</v>
      </c>
      <c r="U1331" s="8">
        <f t="shared" si="180"/>
        <v>0</v>
      </c>
      <c r="V1331" s="8">
        <f t="shared" si="182"/>
        <v>0</v>
      </c>
      <c r="W1331" s="8">
        <f t="shared" si="183"/>
        <v>0</v>
      </c>
      <c r="X1331" s="8">
        <f t="shared" si="184"/>
        <v>0</v>
      </c>
      <c r="Y1331" s="8" t="str">
        <f t="shared" si="185"/>
        <v/>
      </c>
      <c r="Z1331" s="8" t="str">
        <f>VLOOKUP($D1331,{"29 - Psychiatrie (Erwachsene)","BGI";"297 - stationsäquivalente Behandlung in der Erwachsenenpsychiatrie (29)","BGI";"30 - Kinder- und Jugendpsychiatrie","BGII";"307 - stationsäquivalente Behandlung in der Kinder- und Jugendpsychiatrie (30)","BGII";"31 - Psychosomatik","BGI";"","LEER";0,"Leer"},2,0)</f>
        <v>LEER</v>
      </c>
      <c r="AA1331" s="8" t="str">
        <f t="shared" si="186"/>
        <v>Stationen</v>
      </c>
    </row>
    <row r="1332" spans="2:27" ht="15" customHeight="1" x14ac:dyDescent="0.25">
      <c r="B1332" s="76" t="str">
        <f t="shared" si="179"/>
        <v>!!!</v>
      </c>
      <c r="C1332" s="310" t="str">
        <f>IF(LEN($E1332)&gt;0,VLOOKUP(TEXT($E1332,0),'Angaben Stationen'!$E$14:$V$215,17,0),"")</f>
        <v/>
      </c>
      <c r="D1332" s="254" t="str">
        <f>IF(LEN($E1332)&gt;0,VLOOKUP(TEXT($E1332,0),'Angaben Stationen'!$E$14:$V$215,18,0),"")</f>
        <v/>
      </c>
      <c r="E1332" s="344"/>
      <c r="F1332" s="256"/>
      <c r="G1332" s="256"/>
      <c r="H1332" s="307"/>
      <c r="I1332" s="183"/>
      <c r="R1332" s="8">
        <f t="shared" si="181"/>
        <v>0</v>
      </c>
      <c r="S1332" s="8">
        <f>VLOOKUP($D1332,{"29 - Psychiatrie (Erwachsene)",1;"30 - Kinder- und Jugendpsychiatrie",1;"297 - stationsäquivalente Behandlung in der Erwachsenenpsychiatrie (29)",1;"307 - stationsäquivalente Behandlung in der Kinder- und Jugendpsychiatrie (30)",1;"31 - Psychosomatik",1;"",0;0,0},2,0)</f>
        <v>0</v>
      </c>
      <c r="T1332" s="8">
        <f t="shared" si="187"/>
        <v>0</v>
      </c>
      <c r="U1332" s="8">
        <f t="shared" si="180"/>
        <v>0</v>
      </c>
      <c r="V1332" s="8">
        <f t="shared" si="182"/>
        <v>0</v>
      </c>
      <c r="W1332" s="8">
        <f t="shared" si="183"/>
        <v>0</v>
      </c>
      <c r="X1332" s="8">
        <f t="shared" si="184"/>
        <v>0</v>
      </c>
      <c r="Y1332" s="8" t="str">
        <f t="shared" si="185"/>
        <v/>
      </c>
      <c r="Z1332" s="8" t="str">
        <f>VLOOKUP($D1332,{"29 - Psychiatrie (Erwachsene)","BGI";"297 - stationsäquivalente Behandlung in der Erwachsenenpsychiatrie (29)","BGI";"30 - Kinder- und Jugendpsychiatrie","BGII";"307 - stationsäquivalente Behandlung in der Kinder- und Jugendpsychiatrie (30)","BGII";"31 - Psychosomatik","BGI";"","LEER";0,"Leer"},2,0)</f>
        <v>LEER</v>
      </c>
      <c r="AA1332" s="8" t="str">
        <f t="shared" si="186"/>
        <v>Stationen</v>
      </c>
    </row>
    <row r="1333" spans="2:27" ht="15" customHeight="1" x14ac:dyDescent="0.25">
      <c r="B1333" s="76" t="str">
        <f t="shared" si="179"/>
        <v>!!!</v>
      </c>
      <c r="C1333" s="310" t="str">
        <f>IF(LEN($E1333)&gt;0,VLOOKUP(TEXT($E1333,0),'Angaben Stationen'!$E$14:$V$215,17,0),"")</f>
        <v/>
      </c>
      <c r="D1333" s="254" t="str">
        <f>IF(LEN($E1333)&gt;0,VLOOKUP(TEXT($E1333,0),'Angaben Stationen'!$E$14:$V$215,18,0),"")</f>
        <v/>
      </c>
      <c r="E1333" s="344"/>
      <c r="F1333" s="256"/>
      <c r="G1333" s="256"/>
      <c r="H1333" s="307"/>
      <c r="I1333" s="183"/>
      <c r="R1333" s="8">
        <f t="shared" si="181"/>
        <v>0</v>
      </c>
      <c r="S1333" s="8">
        <f>VLOOKUP($D1333,{"29 - Psychiatrie (Erwachsene)",1;"30 - Kinder- und Jugendpsychiatrie",1;"297 - stationsäquivalente Behandlung in der Erwachsenenpsychiatrie (29)",1;"307 - stationsäquivalente Behandlung in der Kinder- und Jugendpsychiatrie (30)",1;"31 - Psychosomatik",1;"",0;0,0},2,0)</f>
        <v>0</v>
      </c>
      <c r="T1333" s="8">
        <f t="shared" si="187"/>
        <v>0</v>
      </c>
      <c r="U1333" s="8">
        <f t="shared" si="180"/>
        <v>0</v>
      </c>
      <c r="V1333" s="8">
        <f t="shared" si="182"/>
        <v>0</v>
      </c>
      <c r="W1333" s="8">
        <f t="shared" si="183"/>
        <v>0</v>
      </c>
      <c r="X1333" s="8">
        <f t="shared" si="184"/>
        <v>0</v>
      </c>
      <c r="Y1333" s="8" t="str">
        <f t="shared" si="185"/>
        <v/>
      </c>
      <c r="Z1333" s="8" t="str">
        <f>VLOOKUP($D1333,{"29 - Psychiatrie (Erwachsene)","BGI";"297 - stationsäquivalente Behandlung in der Erwachsenenpsychiatrie (29)","BGI";"30 - Kinder- und Jugendpsychiatrie","BGII";"307 - stationsäquivalente Behandlung in der Kinder- und Jugendpsychiatrie (30)","BGII";"31 - Psychosomatik","BGI";"","LEER";0,"Leer"},2,0)</f>
        <v>LEER</v>
      </c>
      <c r="AA1333" s="8" t="str">
        <f t="shared" si="186"/>
        <v>Stationen</v>
      </c>
    </row>
    <row r="1334" spans="2:27" ht="15" customHeight="1" x14ac:dyDescent="0.25">
      <c r="B1334" s="76" t="str">
        <f t="shared" si="179"/>
        <v>!!!</v>
      </c>
      <c r="C1334" s="310" t="str">
        <f>IF(LEN($E1334)&gt;0,VLOOKUP(TEXT($E1334,0),'Angaben Stationen'!$E$14:$V$215,17,0),"")</f>
        <v/>
      </c>
      <c r="D1334" s="254" t="str">
        <f>IF(LEN($E1334)&gt;0,VLOOKUP(TEXT($E1334,0),'Angaben Stationen'!$E$14:$V$215,18,0),"")</f>
        <v/>
      </c>
      <c r="E1334" s="344"/>
      <c r="F1334" s="256"/>
      <c r="G1334" s="256"/>
      <c r="H1334" s="307"/>
      <c r="I1334" s="183"/>
      <c r="R1334" s="8">
        <f t="shared" si="181"/>
        <v>0</v>
      </c>
      <c r="S1334" s="8">
        <f>VLOOKUP($D1334,{"29 - Psychiatrie (Erwachsene)",1;"30 - Kinder- und Jugendpsychiatrie",1;"297 - stationsäquivalente Behandlung in der Erwachsenenpsychiatrie (29)",1;"307 - stationsäquivalente Behandlung in der Kinder- und Jugendpsychiatrie (30)",1;"31 - Psychosomatik",1;"",0;0,0},2,0)</f>
        <v>0</v>
      </c>
      <c r="T1334" s="8">
        <f t="shared" si="187"/>
        <v>0</v>
      </c>
      <c r="U1334" s="8">
        <f t="shared" si="180"/>
        <v>0</v>
      </c>
      <c r="V1334" s="8">
        <f t="shared" si="182"/>
        <v>0</v>
      </c>
      <c r="W1334" s="8">
        <f t="shared" si="183"/>
        <v>0</v>
      </c>
      <c r="X1334" s="8">
        <f t="shared" si="184"/>
        <v>0</v>
      </c>
      <c r="Y1334" s="8" t="str">
        <f t="shared" si="185"/>
        <v/>
      </c>
      <c r="Z1334" s="8" t="str">
        <f>VLOOKUP($D1334,{"29 - Psychiatrie (Erwachsene)","BGI";"297 - stationsäquivalente Behandlung in der Erwachsenenpsychiatrie (29)","BGI";"30 - Kinder- und Jugendpsychiatrie","BGII";"307 - stationsäquivalente Behandlung in der Kinder- und Jugendpsychiatrie (30)","BGII";"31 - Psychosomatik","BGI";"","LEER";0,"Leer"},2,0)</f>
        <v>LEER</v>
      </c>
      <c r="AA1334" s="8" t="str">
        <f t="shared" si="186"/>
        <v>Stationen</v>
      </c>
    </row>
    <row r="1335" spans="2:27" ht="15" customHeight="1" x14ac:dyDescent="0.25">
      <c r="B1335" s="76" t="str">
        <f t="shared" si="179"/>
        <v>!!!</v>
      </c>
      <c r="C1335" s="310" t="str">
        <f>IF(LEN($E1335)&gt;0,VLOOKUP(TEXT($E1335,0),'Angaben Stationen'!$E$14:$V$215,17,0),"")</f>
        <v/>
      </c>
      <c r="D1335" s="254" t="str">
        <f>IF(LEN($E1335)&gt;0,VLOOKUP(TEXT($E1335,0),'Angaben Stationen'!$E$14:$V$215,18,0),"")</f>
        <v/>
      </c>
      <c r="E1335" s="344"/>
      <c r="F1335" s="256"/>
      <c r="G1335" s="256"/>
      <c r="H1335" s="307"/>
      <c r="I1335" s="183"/>
      <c r="R1335" s="8">
        <f t="shared" si="181"/>
        <v>0</v>
      </c>
      <c r="S1335" s="8">
        <f>VLOOKUP($D1335,{"29 - Psychiatrie (Erwachsene)",1;"30 - Kinder- und Jugendpsychiatrie",1;"297 - stationsäquivalente Behandlung in der Erwachsenenpsychiatrie (29)",1;"307 - stationsäquivalente Behandlung in der Kinder- und Jugendpsychiatrie (30)",1;"31 - Psychosomatik",1;"",0;0,0},2,0)</f>
        <v>0</v>
      </c>
      <c r="T1335" s="8">
        <f t="shared" si="187"/>
        <v>0</v>
      </c>
      <c r="U1335" s="8">
        <f t="shared" si="180"/>
        <v>0</v>
      </c>
      <c r="V1335" s="8">
        <f t="shared" si="182"/>
        <v>0</v>
      </c>
      <c r="W1335" s="8">
        <f t="shared" si="183"/>
        <v>0</v>
      </c>
      <c r="X1335" s="8">
        <f t="shared" si="184"/>
        <v>0</v>
      </c>
      <c r="Y1335" s="8" t="str">
        <f t="shared" si="185"/>
        <v/>
      </c>
      <c r="Z1335" s="8" t="str">
        <f>VLOOKUP($D1335,{"29 - Psychiatrie (Erwachsene)","BGI";"297 - stationsäquivalente Behandlung in der Erwachsenenpsychiatrie (29)","BGI";"30 - Kinder- und Jugendpsychiatrie","BGII";"307 - stationsäquivalente Behandlung in der Kinder- und Jugendpsychiatrie (30)","BGII";"31 - Psychosomatik","BGI";"","LEER";0,"Leer"},2,0)</f>
        <v>LEER</v>
      </c>
      <c r="AA1335" s="8" t="str">
        <f t="shared" si="186"/>
        <v>Stationen</v>
      </c>
    </row>
    <row r="1336" spans="2:27" ht="15" customHeight="1" x14ac:dyDescent="0.25">
      <c r="B1336" s="76" t="str">
        <f t="shared" si="179"/>
        <v>!!!</v>
      </c>
      <c r="C1336" s="310" t="str">
        <f>IF(LEN($E1336)&gt;0,VLOOKUP(TEXT($E1336,0),'Angaben Stationen'!$E$14:$V$215,17,0),"")</f>
        <v/>
      </c>
      <c r="D1336" s="254" t="str">
        <f>IF(LEN($E1336)&gt;0,VLOOKUP(TEXT($E1336,0),'Angaben Stationen'!$E$14:$V$215,18,0),"")</f>
        <v/>
      </c>
      <c r="E1336" s="344"/>
      <c r="F1336" s="256"/>
      <c r="G1336" s="256"/>
      <c r="H1336" s="307"/>
      <c r="I1336" s="183"/>
      <c r="R1336" s="8">
        <f t="shared" si="181"/>
        <v>0</v>
      </c>
      <c r="S1336" s="8">
        <f>VLOOKUP($D1336,{"29 - Psychiatrie (Erwachsene)",1;"30 - Kinder- und Jugendpsychiatrie",1;"297 - stationsäquivalente Behandlung in der Erwachsenenpsychiatrie (29)",1;"307 - stationsäquivalente Behandlung in der Kinder- und Jugendpsychiatrie (30)",1;"31 - Psychosomatik",1;"",0;0,0},2,0)</f>
        <v>0</v>
      </c>
      <c r="T1336" s="8">
        <f t="shared" si="187"/>
        <v>0</v>
      </c>
      <c r="U1336" s="8">
        <f t="shared" si="180"/>
        <v>0</v>
      </c>
      <c r="V1336" s="8">
        <f t="shared" si="182"/>
        <v>0</v>
      </c>
      <c r="W1336" s="8">
        <f t="shared" si="183"/>
        <v>0</v>
      </c>
      <c r="X1336" s="8">
        <f t="shared" si="184"/>
        <v>0</v>
      </c>
      <c r="Y1336" s="8" t="str">
        <f t="shared" si="185"/>
        <v/>
      </c>
      <c r="Z1336" s="8" t="str">
        <f>VLOOKUP($D1336,{"29 - Psychiatrie (Erwachsene)","BGI";"297 - stationsäquivalente Behandlung in der Erwachsenenpsychiatrie (29)","BGI";"30 - Kinder- und Jugendpsychiatrie","BGII";"307 - stationsäquivalente Behandlung in der Kinder- und Jugendpsychiatrie (30)","BGII";"31 - Psychosomatik","BGI";"","LEER";0,"Leer"},2,0)</f>
        <v>LEER</v>
      </c>
      <c r="AA1336" s="8" t="str">
        <f t="shared" si="186"/>
        <v>Stationen</v>
      </c>
    </row>
    <row r="1337" spans="2:27" ht="15" customHeight="1" x14ac:dyDescent="0.25">
      <c r="B1337" s="76" t="str">
        <f t="shared" si="179"/>
        <v>!!!</v>
      </c>
      <c r="C1337" s="310" t="str">
        <f>IF(LEN($E1337)&gt;0,VLOOKUP(TEXT($E1337,0),'Angaben Stationen'!$E$14:$V$215,17,0),"")</f>
        <v/>
      </c>
      <c r="D1337" s="254" t="str">
        <f>IF(LEN($E1337)&gt;0,VLOOKUP(TEXT($E1337,0),'Angaben Stationen'!$E$14:$V$215,18,0),"")</f>
        <v/>
      </c>
      <c r="E1337" s="344"/>
      <c r="F1337" s="256"/>
      <c r="G1337" s="256"/>
      <c r="H1337" s="307"/>
      <c r="I1337" s="183"/>
      <c r="R1337" s="8">
        <f t="shared" si="181"/>
        <v>0</v>
      </c>
      <c r="S1337" s="8">
        <f>VLOOKUP($D1337,{"29 - Psychiatrie (Erwachsene)",1;"30 - Kinder- und Jugendpsychiatrie",1;"297 - stationsäquivalente Behandlung in der Erwachsenenpsychiatrie (29)",1;"307 - stationsäquivalente Behandlung in der Kinder- und Jugendpsychiatrie (30)",1;"31 - Psychosomatik",1;"",0;0,0},2,0)</f>
        <v>0</v>
      </c>
      <c r="T1337" s="8">
        <f t="shared" si="187"/>
        <v>0</v>
      </c>
      <c r="U1337" s="8">
        <f t="shared" si="180"/>
        <v>0</v>
      </c>
      <c r="V1337" s="8">
        <f t="shared" si="182"/>
        <v>0</v>
      </c>
      <c r="W1337" s="8">
        <f t="shared" si="183"/>
        <v>0</v>
      </c>
      <c r="X1337" s="8">
        <f t="shared" si="184"/>
        <v>0</v>
      </c>
      <c r="Y1337" s="8" t="str">
        <f t="shared" si="185"/>
        <v/>
      </c>
      <c r="Z1337" s="8" t="str">
        <f>VLOOKUP($D1337,{"29 - Psychiatrie (Erwachsene)","BGI";"297 - stationsäquivalente Behandlung in der Erwachsenenpsychiatrie (29)","BGI";"30 - Kinder- und Jugendpsychiatrie","BGII";"307 - stationsäquivalente Behandlung in der Kinder- und Jugendpsychiatrie (30)","BGII";"31 - Psychosomatik","BGI";"","LEER";0,"Leer"},2,0)</f>
        <v>LEER</v>
      </c>
      <c r="AA1337" s="8" t="str">
        <f t="shared" si="186"/>
        <v>Stationen</v>
      </c>
    </row>
    <row r="1338" spans="2:27" ht="15" customHeight="1" x14ac:dyDescent="0.25">
      <c r="B1338" s="76" t="str">
        <f t="shared" si="179"/>
        <v>!!!</v>
      </c>
      <c r="C1338" s="310" t="str">
        <f>IF(LEN($E1338)&gt;0,VLOOKUP(TEXT($E1338,0),'Angaben Stationen'!$E$14:$V$215,17,0),"")</f>
        <v/>
      </c>
      <c r="D1338" s="254" t="str">
        <f>IF(LEN($E1338)&gt;0,VLOOKUP(TEXT($E1338,0),'Angaben Stationen'!$E$14:$V$215,18,0),"")</f>
        <v/>
      </c>
      <c r="E1338" s="344"/>
      <c r="F1338" s="256"/>
      <c r="G1338" s="256"/>
      <c r="H1338" s="307"/>
      <c r="I1338" s="183"/>
      <c r="R1338" s="8">
        <f t="shared" si="181"/>
        <v>0</v>
      </c>
      <c r="S1338" s="8">
        <f>VLOOKUP($D1338,{"29 - Psychiatrie (Erwachsene)",1;"30 - Kinder- und Jugendpsychiatrie",1;"297 - stationsäquivalente Behandlung in der Erwachsenenpsychiatrie (29)",1;"307 - stationsäquivalente Behandlung in der Kinder- und Jugendpsychiatrie (30)",1;"31 - Psychosomatik",1;"",0;0,0},2,0)</f>
        <v>0</v>
      </c>
      <c r="T1338" s="8">
        <f t="shared" si="187"/>
        <v>0</v>
      </c>
      <c r="U1338" s="8">
        <f t="shared" si="180"/>
        <v>0</v>
      </c>
      <c r="V1338" s="8">
        <f t="shared" si="182"/>
        <v>0</v>
      </c>
      <c r="W1338" s="8">
        <f t="shared" si="183"/>
        <v>0</v>
      </c>
      <c r="X1338" s="8">
        <f t="shared" si="184"/>
        <v>0</v>
      </c>
      <c r="Y1338" s="8" t="str">
        <f t="shared" si="185"/>
        <v/>
      </c>
      <c r="Z1338" s="8" t="str">
        <f>VLOOKUP($D1338,{"29 - Psychiatrie (Erwachsene)","BGI";"297 - stationsäquivalente Behandlung in der Erwachsenenpsychiatrie (29)","BGI";"30 - Kinder- und Jugendpsychiatrie","BGII";"307 - stationsäquivalente Behandlung in der Kinder- und Jugendpsychiatrie (30)","BGII";"31 - Psychosomatik","BGI";"","LEER";0,"Leer"},2,0)</f>
        <v>LEER</v>
      </c>
      <c r="AA1338" s="8" t="str">
        <f t="shared" si="186"/>
        <v>Stationen</v>
      </c>
    </row>
    <row r="1339" spans="2:27" ht="15" customHeight="1" x14ac:dyDescent="0.25">
      <c r="B1339" s="76" t="str">
        <f t="shared" si="179"/>
        <v>!!!</v>
      </c>
      <c r="C1339" s="310" t="str">
        <f>IF(LEN($E1339)&gt;0,VLOOKUP(TEXT($E1339,0),'Angaben Stationen'!$E$14:$V$215,17,0),"")</f>
        <v/>
      </c>
      <c r="D1339" s="254" t="str">
        <f>IF(LEN($E1339)&gt;0,VLOOKUP(TEXT($E1339,0),'Angaben Stationen'!$E$14:$V$215,18,0),"")</f>
        <v/>
      </c>
      <c r="E1339" s="344"/>
      <c r="F1339" s="256"/>
      <c r="G1339" s="256"/>
      <c r="H1339" s="307"/>
      <c r="I1339" s="183"/>
      <c r="R1339" s="8">
        <f t="shared" si="181"/>
        <v>0</v>
      </c>
      <c r="S1339" s="8">
        <f>VLOOKUP($D1339,{"29 - Psychiatrie (Erwachsene)",1;"30 - Kinder- und Jugendpsychiatrie",1;"297 - stationsäquivalente Behandlung in der Erwachsenenpsychiatrie (29)",1;"307 - stationsäquivalente Behandlung in der Kinder- und Jugendpsychiatrie (30)",1;"31 - Psychosomatik",1;"",0;0,0},2,0)</f>
        <v>0</v>
      </c>
      <c r="T1339" s="8">
        <f t="shared" si="187"/>
        <v>0</v>
      </c>
      <c r="U1339" s="8">
        <f t="shared" si="180"/>
        <v>0</v>
      </c>
      <c r="V1339" s="8">
        <f t="shared" si="182"/>
        <v>0</v>
      </c>
      <c r="W1339" s="8">
        <f t="shared" si="183"/>
        <v>0</v>
      </c>
      <c r="X1339" s="8">
        <f t="shared" si="184"/>
        <v>0</v>
      </c>
      <c r="Y1339" s="8" t="str">
        <f t="shared" si="185"/>
        <v/>
      </c>
      <c r="Z1339" s="8" t="str">
        <f>VLOOKUP($D1339,{"29 - Psychiatrie (Erwachsene)","BGI";"297 - stationsäquivalente Behandlung in der Erwachsenenpsychiatrie (29)","BGI";"30 - Kinder- und Jugendpsychiatrie","BGII";"307 - stationsäquivalente Behandlung in der Kinder- und Jugendpsychiatrie (30)","BGII";"31 - Psychosomatik","BGI";"","LEER";0,"Leer"},2,0)</f>
        <v>LEER</v>
      </c>
      <c r="AA1339" s="8" t="str">
        <f t="shared" si="186"/>
        <v>Stationen</v>
      </c>
    </row>
    <row r="1340" spans="2:27" ht="15" customHeight="1" x14ac:dyDescent="0.25">
      <c r="B1340" s="76" t="str">
        <f t="shared" si="179"/>
        <v>!!!</v>
      </c>
      <c r="C1340" s="310" t="str">
        <f>IF(LEN($E1340)&gt;0,VLOOKUP(TEXT($E1340,0),'Angaben Stationen'!$E$14:$V$215,17,0),"")</f>
        <v/>
      </c>
      <c r="D1340" s="254" t="str">
        <f>IF(LEN($E1340)&gt;0,VLOOKUP(TEXT($E1340,0),'Angaben Stationen'!$E$14:$V$215,18,0),"")</f>
        <v/>
      </c>
      <c r="E1340" s="344"/>
      <c r="F1340" s="256"/>
      <c r="G1340" s="256"/>
      <c r="H1340" s="307"/>
      <c r="I1340" s="183"/>
      <c r="R1340" s="8">
        <f t="shared" si="181"/>
        <v>0</v>
      </c>
      <c r="S1340" s="8">
        <f>VLOOKUP($D1340,{"29 - Psychiatrie (Erwachsene)",1;"30 - Kinder- und Jugendpsychiatrie",1;"297 - stationsäquivalente Behandlung in der Erwachsenenpsychiatrie (29)",1;"307 - stationsäquivalente Behandlung in der Kinder- und Jugendpsychiatrie (30)",1;"31 - Psychosomatik",1;"",0;0,0},2,0)</f>
        <v>0</v>
      </c>
      <c r="T1340" s="8">
        <f t="shared" si="187"/>
        <v>0</v>
      </c>
      <c r="U1340" s="8">
        <f t="shared" si="180"/>
        <v>0</v>
      </c>
      <c r="V1340" s="8">
        <f t="shared" si="182"/>
        <v>0</v>
      </c>
      <c r="W1340" s="8">
        <f t="shared" si="183"/>
        <v>0</v>
      </c>
      <c r="X1340" s="8">
        <f t="shared" si="184"/>
        <v>0</v>
      </c>
      <c r="Y1340" s="8" t="str">
        <f t="shared" si="185"/>
        <v/>
      </c>
      <c r="Z1340" s="8" t="str">
        <f>VLOOKUP($D1340,{"29 - Psychiatrie (Erwachsene)","BGI";"297 - stationsäquivalente Behandlung in der Erwachsenenpsychiatrie (29)","BGI";"30 - Kinder- und Jugendpsychiatrie","BGII";"307 - stationsäquivalente Behandlung in der Kinder- und Jugendpsychiatrie (30)","BGII";"31 - Psychosomatik","BGI";"","LEER";0,"Leer"},2,0)</f>
        <v>LEER</v>
      </c>
      <c r="AA1340" s="8" t="str">
        <f t="shared" si="186"/>
        <v>Stationen</v>
      </c>
    </row>
    <row r="1341" spans="2:27" ht="15" customHeight="1" x14ac:dyDescent="0.25">
      <c r="B1341" s="76" t="str">
        <f t="shared" ref="B1341:B1404" si="188">IF(SUM(S1341:X1341)&lt;6,"!!!","")</f>
        <v>!!!</v>
      </c>
      <c r="C1341" s="310" t="str">
        <f>IF(LEN($E1341)&gt;0,VLOOKUP(TEXT($E1341,0),'Angaben Stationen'!$E$14:$V$215,17,0),"")</f>
        <v/>
      </c>
      <c r="D1341" s="254" t="str">
        <f>IF(LEN($E1341)&gt;0,VLOOKUP(TEXT($E1341,0),'Angaben Stationen'!$E$14:$V$215,18,0),"")</f>
        <v/>
      </c>
      <c r="E1341" s="344"/>
      <c r="F1341" s="256"/>
      <c r="G1341" s="256"/>
      <c r="H1341" s="307"/>
      <c r="I1341" s="183"/>
      <c r="R1341" s="8">
        <f t="shared" si="181"/>
        <v>0</v>
      </c>
      <c r="S1341" s="8">
        <f>VLOOKUP($D1341,{"29 - Psychiatrie (Erwachsene)",1;"30 - Kinder- und Jugendpsychiatrie",1;"297 - stationsäquivalente Behandlung in der Erwachsenenpsychiatrie (29)",1;"307 - stationsäquivalente Behandlung in der Kinder- und Jugendpsychiatrie (30)",1;"31 - Psychosomatik",1;"",0;0,0},2,0)</f>
        <v>0</v>
      </c>
      <c r="T1341" s="8">
        <f t="shared" si="187"/>
        <v>0</v>
      </c>
      <c r="U1341" s="8">
        <f t="shared" ref="U1341:U1404" si="189">IF($E1341&lt;&gt;0,1,0)</f>
        <v>0</v>
      </c>
      <c r="V1341" s="8">
        <f t="shared" si="182"/>
        <v>0</v>
      </c>
      <c r="W1341" s="8">
        <f t="shared" si="183"/>
        <v>0</v>
      </c>
      <c r="X1341" s="8">
        <f t="shared" si="184"/>
        <v>0</v>
      </c>
      <c r="Y1341" s="8" t="str">
        <f t="shared" si="185"/>
        <v/>
      </c>
      <c r="Z1341" s="8" t="str">
        <f>VLOOKUP($D1341,{"29 - Psychiatrie (Erwachsene)","BGI";"297 - stationsäquivalente Behandlung in der Erwachsenenpsychiatrie (29)","BGI";"30 - Kinder- und Jugendpsychiatrie","BGII";"307 - stationsäquivalente Behandlung in der Kinder- und Jugendpsychiatrie (30)","BGII";"31 - Psychosomatik","BGI";"","LEER";0,"Leer"},2,0)</f>
        <v>LEER</v>
      </c>
      <c r="AA1341" s="8" t="str">
        <f t="shared" si="186"/>
        <v>Stationen</v>
      </c>
    </row>
    <row r="1342" spans="2:27" ht="15" customHeight="1" x14ac:dyDescent="0.25">
      <c r="B1342" s="76" t="str">
        <f t="shared" si="188"/>
        <v>!!!</v>
      </c>
      <c r="C1342" s="310" t="str">
        <f>IF(LEN($E1342)&gt;0,VLOOKUP(TEXT($E1342,0),'Angaben Stationen'!$E$14:$V$215,17,0),"")</f>
        <v/>
      </c>
      <c r="D1342" s="254" t="str">
        <f>IF(LEN($E1342)&gt;0,VLOOKUP(TEXT($E1342,0),'Angaben Stationen'!$E$14:$V$215,18,0),"")</f>
        <v/>
      </c>
      <c r="E1342" s="344"/>
      <c r="F1342" s="256"/>
      <c r="G1342" s="256"/>
      <c r="H1342" s="307"/>
      <c r="I1342" s="183"/>
      <c r="R1342" s="8">
        <f t="shared" si="181"/>
        <v>0</v>
      </c>
      <c r="S1342" s="8">
        <f>VLOOKUP($D1342,{"29 - Psychiatrie (Erwachsene)",1;"30 - Kinder- und Jugendpsychiatrie",1;"297 - stationsäquivalente Behandlung in der Erwachsenenpsychiatrie (29)",1;"307 - stationsäquivalente Behandlung in der Kinder- und Jugendpsychiatrie (30)",1;"31 - Psychosomatik",1;"",0;0,0},2,0)</f>
        <v>0</v>
      </c>
      <c r="T1342" s="8">
        <f t="shared" si="187"/>
        <v>0</v>
      </c>
      <c r="U1342" s="8">
        <f t="shared" si="189"/>
        <v>0</v>
      </c>
      <c r="V1342" s="8">
        <f t="shared" si="182"/>
        <v>0</v>
      </c>
      <c r="W1342" s="8">
        <f t="shared" si="183"/>
        <v>0</v>
      </c>
      <c r="X1342" s="8">
        <f t="shared" si="184"/>
        <v>0</v>
      </c>
      <c r="Y1342" s="8" t="str">
        <f t="shared" si="185"/>
        <v/>
      </c>
      <c r="Z1342" s="8" t="str">
        <f>VLOOKUP($D1342,{"29 - Psychiatrie (Erwachsene)","BGI";"297 - stationsäquivalente Behandlung in der Erwachsenenpsychiatrie (29)","BGI";"30 - Kinder- und Jugendpsychiatrie","BGII";"307 - stationsäquivalente Behandlung in der Kinder- und Jugendpsychiatrie (30)","BGII";"31 - Psychosomatik","BGI";"","LEER";0,"Leer"},2,0)</f>
        <v>LEER</v>
      </c>
      <c r="AA1342" s="8" t="str">
        <f t="shared" si="186"/>
        <v>Stationen</v>
      </c>
    </row>
    <row r="1343" spans="2:27" ht="15" customHeight="1" x14ac:dyDescent="0.25">
      <c r="B1343" s="76" t="str">
        <f t="shared" si="188"/>
        <v>!!!</v>
      </c>
      <c r="C1343" s="310" t="str">
        <f>IF(LEN($E1343)&gt;0,VLOOKUP(TEXT($E1343,0),'Angaben Stationen'!$E$14:$V$215,17,0),"")</f>
        <v/>
      </c>
      <c r="D1343" s="254" t="str">
        <f>IF(LEN($E1343)&gt;0,VLOOKUP(TEXT($E1343,0),'Angaben Stationen'!$E$14:$V$215,18,0),"")</f>
        <v/>
      </c>
      <c r="E1343" s="344"/>
      <c r="F1343" s="256"/>
      <c r="G1343" s="256"/>
      <c r="H1343" s="307"/>
      <c r="I1343" s="183"/>
      <c r="R1343" s="8">
        <f t="shared" si="181"/>
        <v>0</v>
      </c>
      <c r="S1343" s="8">
        <f>VLOOKUP($D1343,{"29 - Psychiatrie (Erwachsene)",1;"30 - Kinder- und Jugendpsychiatrie",1;"297 - stationsäquivalente Behandlung in der Erwachsenenpsychiatrie (29)",1;"307 - stationsäquivalente Behandlung in der Kinder- und Jugendpsychiatrie (30)",1;"31 - Psychosomatik",1;"",0;0,0},2,0)</f>
        <v>0</v>
      </c>
      <c r="T1343" s="8">
        <f t="shared" si="187"/>
        <v>0</v>
      </c>
      <c r="U1343" s="8">
        <f t="shared" si="189"/>
        <v>0</v>
      </c>
      <c r="V1343" s="8">
        <f t="shared" si="182"/>
        <v>0</v>
      </c>
      <c r="W1343" s="8">
        <f t="shared" si="183"/>
        <v>0</v>
      </c>
      <c r="X1343" s="8">
        <f t="shared" si="184"/>
        <v>0</v>
      </c>
      <c r="Y1343" s="8" t="str">
        <f t="shared" si="185"/>
        <v/>
      </c>
      <c r="Z1343" s="8" t="str">
        <f>VLOOKUP($D1343,{"29 - Psychiatrie (Erwachsene)","BGI";"297 - stationsäquivalente Behandlung in der Erwachsenenpsychiatrie (29)","BGI";"30 - Kinder- und Jugendpsychiatrie","BGII";"307 - stationsäquivalente Behandlung in der Kinder- und Jugendpsychiatrie (30)","BGII";"31 - Psychosomatik","BGI";"","LEER";0,"Leer"},2,0)</f>
        <v>LEER</v>
      </c>
      <c r="AA1343" s="8" t="str">
        <f t="shared" si="186"/>
        <v>Stationen</v>
      </c>
    </row>
    <row r="1344" spans="2:27" ht="15" customHeight="1" x14ac:dyDescent="0.25">
      <c r="B1344" s="76" t="str">
        <f t="shared" si="188"/>
        <v>!!!</v>
      </c>
      <c r="C1344" s="310" t="str">
        <f>IF(LEN($E1344)&gt;0,VLOOKUP(TEXT($E1344,0),'Angaben Stationen'!$E$14:$V$215,17,0),"")</f>
        <v/>
      </c>
      <c r="D1344" s="254" t="str">
        <f>IF(LEN($E1344)&gt;0,VLOOKUP(TEXT($E1344,0),'Angaben Stationen'!$E$14:$V$215,18,0),"")</f>
        <v/>
      </c>
      <c r="E1344" s="344"/>
      <c r="F1344" s="256"/>
      <c r="G1344" s="256"/>
      <c r="H1344" s="307"/>
      <c r="I1344" s="183"/>
      <c r="R1344" s="8">
        <f t="shared" si="181"/>
        <v>0</v>
      </c>
      <c r="S1344" s="8">
        <f>VLOOKUP($D1344,{"29 - Psychiatrie (Erwachsene)",1;"30 - Kinder- und Jugendpsychiatrie",1;"297 - stationsäquivalente Behandlung in der Erwachsenenpsychiatrie (29)",1;"307 - stationsäquivalente Behandlung in der Kinder- und Jugendpsychiatrie (30)",1;"31 - Psychosomatik",1;"",0;0,0},2,0)</f>
        <v>0</v>
      </c>
      <c r="T1344" s="8">
        <f t="shared" si="187"/>
        <v>0</v>
      </c>
      <c r="U1344" s="8">
        <f t="shared" si="189"/>
        <v>0</v>
      </c>
      <c r="V1344" s="8">
        <f t="shared" si="182"/>
        <v>0</v>
      </c>
      <c r="W1344" s="8">
        <f t="shared" si="183"/>
        <v>0</v>
      </c>
      <c r="X1344" s="8">
        <f t="shared" si="184"/>
        <v>0</v>
      </c>
      <c r="Y1344" s="8" t="str">
        <f t="shared" si="185"/>
        <v/>
      </c>
      <c r="Z1344" s="8" t="str">
        <f>VLOOKUP($D1344,{"29 - Psychiatrie (Erwachsene)","BGI";"297 - stationsäquivalente Behandlung in der Erwachsenenpsychiatrie (29)","BGI";"30 - Kinder- und Jugendpsychiatrie","BGII";"307 - stationsäquivalente Behandlung in der Kinder- und Jugendpsychiatrie (30)","BGII";"31 - Psychosomatik","BGI";"","LEER";0,"Leer"},2,0)</f>
        <v>LEER</v>
      </c>
      <c r="AA1344" s="8" t="str">
        <f t="shared" si="186"/>
        <v>Stationen</v>
      </c>
    </row>
    <row r="1345" spans="2:27" ht="15" customHeight="1" x14ac:dyDescent="0.25">
      <c r="B1345" s="76" t="str">
        <f t="shared" si="188"/>
        <v>!!!</v>
      </c>
      <c r="C1345" s="310" t="str">
        <f>IF(LEN($E1345)&gt;0,VLOOKUP(TEXT($E1345,0),'Angaben Stationen'!$E$14:$V$215,17,0),"")</f>
        <v/>
      </c>
      <c r="D1345" s="254" t="str">
        <f>IF(LEN($E1345)&gt;0,VLOOKUP(TEXT($E1345,0),'Angaben Stationen'!$E$14:$V$215,18,0),"")</f>
        <v/>
      </c>
      <c r="E1345" s="344"/>
      <c r="F1345" s="256"/>
      <c r="G1345" s="256"/>
      <c r="H1345" s="307"/>
      <c r="I1345" s="183"/>
      <c r="R1345" s="8">
        <f t="shared" si="181"/>
        <v>0</v>
      </c>
      <c r="S1345" s="8">
        <f>VLOOKUP($D1345,{"29 - Psychiatrie (Erwachsene)",1;"30 - Kinder- und Jugendpsychiatrie",1;"297 - stationsäquivalente Behandlung in der Erwachsenenpsychiatrie (29)",1;"307 - stationsäquivalente Behandlung in der Kinder- und Jugendpsychiatrie (30)",1;"31 - Psychosomatik",1;"",0;0,0},2,0)</f>
        <v>0</v>
      </c>
      <c r="T1345" s="8">
        <f t="shared" si="187"/>
        <v>0</v>
      </c>
      <c r="U1345" s="8">
        <f t="shared" si="189"/>
        <v>0</v>
      </c>
      <c r="V1345" s="8">
        <f t="shared" si="182"/>
        <v>0</v>
      </c>
      <c r="W1345" s="8">
        <f t="shared" si="183"/>
        <v>0</v>
      </c>
      <c r="X1345" s="8">
        <f t="shared" si="184"/>
        <v>0</v>
      </c>
      <c r="Y1345" s="8" t="str">
        <f t="shared" si="185"/>
        <v/>
      </c>
      <c r="Z1345" s="8" t="str">
        <f>VLOOKUP($D1345,{"29 - Psychiatrie (Erwachsene)","BGI";"297 - stationsäquivalente Behandlung in der Erwachsenenpsychiatrie (29)","BGI";"30 - Kinder- und Jugendpsychiatrie","BGII";"307 - stationsäquivalente Behandlung in der Kinder- und Jugendpsychiatrie (30)","BGII";"31 - Psychosomatik","BGI";"","LEER";0,"Leer"},2,0)</f>
        <v>LEER</v>
      </c>
      <c r="AA1345" s="8" t="str">
        <f t="shared" si="186"/>
        <v>Stationen</v>
      </c>
    </row>
    <row r="1346" spans="2:27" ht="15" customHeight="1" x14ac:dyDescent="0.25">
      <c r="B1346" s="76" t="str">
        <f t="shared" si="188"/>
        <v>!!!</v>
      </c>
      <c r="C1346" s="310" t="str">
        <f>IF(LEN($E1346)&gt;0,VLOOKUP(TEXT($E1346,0),'Angaben Stationen'!$E$14:$V$215,17,0),"")</f>
        <v/>
      </c>
      <c r="D1346" s="254" t="str">
        <f>IF(LEN($E1346)&gt;0,VLOOKUP(TEXT($E1346,0),'Angaben Stationen'!$E$14:$V$215,18,0),"")</f>
        <v/>
      </c>
      <c r="E1346" s="344"/>
      <c r="F1346" s="256"/>
      <c r="G1346" s="256"/>
      <c r="H1346" s="307"/>
      <c r="I1346" s="183"/>
      <c r="R1346" s="8">
        <f t="shared" si="181"/>
        <v>0</v>
      </c>
      <c r="S1346" s="8">
        <f>VLOOKUP($D1346,{"29 - Psychiatrie (Erwachsene)",1;"30 - Kinder- und Jugendpsychiatrie",1;"297 - stationsäquivalente Behandlung in der Erwachsenenpsychiatrie (29)",1;"307 - stationsäquivalente Behandlung in der Kinder- und Jugendpsychiatrie (30)",1;"31 - Psychosomatik",1;"",0;0,0},2,0)</f>
        <v>0</v>
      </c>
      <c r="T1346" s="8">
        <f t="shared" si="187"/>
        <v>0</v>
      </c>
      <c r="U1346" s="8">
        <f t="shared" si="189"/>
        <v>0</v>
      </c>
      <c r="V1346" s="8">
        <f t="shared" si="182"/>
        <v>0</v>
      </c>
      <c r="W1346" s="8">
        <f t="shared" si="183"/>
        <v>0</v>
      </c>
      <c r="X1346" s="8">
        <f t="shared" si="184"/>
        <v>0</v>
      </c>
      <c r="Y1346" s="8" t="str">
        <f t="shared" si="185"/>
        <v/>
      </c>
      <c r="Z1346" s="8" t="str">
        <f>VLOOKUP($D1346,{"29 - Psychiatrie (Erwachsene)","BGI";"297 - stationsäquivalente Behandlung in der Erwachsenenpsychiatrie (29)","BGI";"30 - Kinder- und Jugendpsychiatrie","BGII";"307 - stationsäquivalente Behandlung in der Kinder- und Jugendpsychiatrie (30)","BGII";"31 - Psychosomatik","BGI";"","LEER";0,"Leer"},2,0)</f>
        <v>LEER</v>
      </c>
      <c r="AA1346" s="8" t="str">
        <f t="shared" si="186"/>
        <v>Stationen</v>
      </c>
    </row>
    <row r="1347" spans="2:27" ht="15" customHeight="1" x14ac:dyDescent="0.25">
      <c r="B1347" s="76" t="str">
        <f t="shared" si="188"/>
        <v>!!!</v>
      </c>
      <c r="C1347" s="310" t="str">
        <f>IF(LEN($E1347)&gt;0,VLOOKUP(TEXT($E1347,0),'Angaben Stationen'!$E$14:$V$215,17,0),"")</f>
        <v/>
      </c>
      <c r="D1347" s="254" t="str">
        <f>IF(LEN($E1347)&gt;0,VLOOKUP(TEXT($E1347,0),'Angaben Stationen'!$E$14:$V$215,18,0),"")</f>
        <v/>
      </c>
      <c r="E1347" s="344"/>
      <c r="F1347" s="256"/>
      <c r="G1347" s="256"/>
      <c r="H1347" s="307"/>
      <c r="I1347" s="183"/>
      <c r="R1347" s="8">
        <f t="shared" si="181"/>
        <v>0</v>
      </c>
      <c r="S1347" s="8">
        <f>VLOOKUP($D1347,{"29 - Psychiatrie (Erwachsene)",1;"30 - Kinder- und Jugendpsychiatrie",1;"297 - stationsäquivalente Behandlung in der Erwachsenenpsychiatrie (29)",1;"307 - stationsäquivalente Behandlung in der Kinder- und Jugendpsychiatrie (30)",1;"31 - Psychosomatik",1;"",0;0,0},2,0)</f>
        <v>0</v>
      </c>
      <c r="T1347" s="8">
        <f t="shared" si="187"/>
        <v>0</v>
      </c>
      <c r="U1347" s="8">
        <f t="shared" si="189"/>
        <v>0</v>
      </c>
      <c r="V1347" s="8">
        <f t="shared" si="182"/>
        <v>0</v>
      </c>
      <c r="W1347" s="8">
        <f t="shared" si="183"/>
        <v>0</v>
      </c>
      <c r="X1347" s="8">
        <f t="shared" si="184"/>
        <v>0</v>
      </c>
      <c r="Y1347" s="8" t="str">
        <f t="shared" si="185"/>
        <v/>
      </c>
      <c r="Z1347" s="8" t="str">
        <f>VLOOKUP($D1347,{"29 - Psychiatrie (Erwachsene)","BGI";"297 - stationsäquivalente Behandlung in der Erwachsenenpsychiatrie (29)","BGI";"30 - Kinder- und Jugendpsychiatrie","BGII";"307 - stationsäquivalente Behandlung in der Kinder- und Jugendpsychiatrie (30)","BGII";"31 - Psychosomatik","BGI";"","LEER";0,"Leer"},2,0)</f>
        <v>LEER</v>
      </c>
      <c r="AA1347" s="8" t="str">
        <f t="shared" si="186"/>
        <v>Stationen</v>
      </c>
    </row>
    <row r="1348" spans="2:27" ht="15" customHeight="1" x14ac:dyDescent="0.25">
      <c r="B1348" s="76" t="str">
        <f t="shared" si="188"/>
        <v>!!!</v>
      </c>
      <c r="C1348" s="310" t="str">
        <f>IF(LEN($E1348)&gt;0,VLOOKUP(TEXT($E1348,0),'Angaben Stationen'!$E$14:$V$215,17,0),"")</f>
        <v/>
      </c>
      <c r="D1348" s="254" t="str">
        <f>IF(LEN($E1348)&gt;0,VLOOKUP(TEXT($E1348,0),'Angaben Stationen'!$E$14:$V$215,18,0),"")</f>
        <v/>
      </c>
      <c r="E1348" s="344"/>
      <c r="F1348" s="256"/>
      <c r="G1348" s="256"/>
      <c r="H1348" s="307"/>
      <c r="I1348" s="183"/>
      <c r="R1348" s="8">
        <f t="shared" si="181"/>
        <v>0</v>
      </c>
      <c r="S1348" s="8">
        <f>VLOOKUP($D1348,{"29 - Psychiatrie (Erwachsene)",1;"30 - Kinder- und Jugendpsychiatrie",1;"297 - stationsäquivalente Behandlung in der Erwachsenenpsychiatrie (29)",1;"307 - stationsäquivalente Behandlung in der Kinder- und Jugendpsychiatrie (30)",1;"31 - Psychosomatik",1;"",0;0,0},2,0)</f>
        <v>0</v>
      </c>
      <c r="T1348" s="8">
        <f t="shared" si="187"/>
        <v>0</v>
      </c>
      <c r="U1348" s="8">
        <f t="shared" si="189"/>
        <v>0</v>
      </c>
      <c r="V1348" s="8">
        <f t="shared" si="182"/>
        <v>0</v>
      </c>
      <c r="W1348" s="8">
        <f t="shared" si="183"/>
        <v>0</v>
      </c>
      <c r="X1348" s="8">
        <f t="shared" si="184"/>
        <v>0</v>
      </c>
      <c r="Y1348" s="8" t="str">
        <f t="shared" si="185"/>
        <v/>
      </c>
      <c r="Z1348" s="8" t="str">
        <f>VLOOKUP($D1348,{"29 - Psychiatrie (Erwachsene)","BGI";"297 - stationsäquivalente Behandlung in der Erwachsenenpsychiatrie (29)","BGI";"30 - Kinder- und Jugendpsychiatrie","BGII";"307 - stationsäquivalente Behandlung in der Kinder- und Jugendpsychiatrie (30)","BGII";"31 - Psychosomatik","BGI";"","LEER";0,"Leer"},2,0)</f>
        <v>LEER</v>
      </c>
      <c r="AA1348" s="8" t="str">
        <f t="shared" si="186"/>
        <v>Stationen</v>
      </c>
    </row>
    <row r="1349" spans="2:27" ht="15" customHeight="1" x14ac:dyDescent="0.25">
      <c r="B1349" s="76" t="str">
        <f t="shared" si="188"/>
        <v>!!!</v>
      </c>
      <c r="C1349" s="310" t="str">
        <f>IF(LEN($E1349)&gt;0,VLOOKUP(TEXT($E1349,0),'Angaben Stationen'!$E$14:$V$215,17,0),"")</f>
        <v/>
      </c>
      <c r="D1349" s="254" t="str">
        <f>IF(LEN($E1349)&gt;0,VLOOKUP(TEXT($E1349,0),'Angaben Stationen'!$E$14:$V$215,18,0),"")</f>
        <v/>
      </c>
      <c r="E1349" s="344"/>
      <c r="F1349" s="256"/>
      <c r="G1349" s="256"/>
      <c r="H1349" s="307"/>
      <c r="I1349" s="183"/>
      <c r="R1349" s="8">
        <f t="shared" si="181"/>
        <v>0</v>
      </c>
      <c r="S1349" s="8">
        <f>VLOOKUP($D1349,{"29 - Psychiatrie (Erwachsene)",1;"30 - Kinder- und Jugendpsychiatrie",1;"297 - stationsäquivalente Behandlung in der Erwachsenenpsychiatrie (29)",1;"307 - stationsäquivalente Behandlung in der Kinder- und Jugendpsychiatrie (30)",1;"31 - Psychosomatik",1;"",0;0,0},2,0)</f>
        <v>0</v>
      </c>
      <c r="T1349" s="8">
        <f t="shared" si="187"/>
        <v>0</v>
      </c>
      <c r="U1349" s="8">
        <f t="shared" si="189"/>
        <v>0</v>
      </c>
      <c r="V1349" s="8">
        <f t="shared" si="182"/>
        <v>0</v>
      </c>
      <c r="W1349" s="8">
        <f t="shared" si="183"/>
        <v>0</v>
      </c>
      <c r="X1349" s="8">
        <f t="shared" si="184"/>
        <v>0</v>
      </c>
      <c r="Y1349" s="8" t="str">
        <f t="shared" si="185"/>
        <v/>
      </c>
      <c r="Z1349" s="8" t="str">
        <f>VLOOKUP($D1349,{"29 - Psychiatrie (Erwachsene)","BGI";"297 - stationsäquivalente Behandlung in der Erwachsenenpsychiatrie (29)","BGI";"30 - Kinder- und Jugendpsychiatrie","BGII";"307 - stationsäquivalente Behandlung in der Kinder- und Jugendpsychiatrie (30)","BGII";"31 - Psychosomatik","BGI";"","LEER";0,"Leer"},2,0)</f>
        <v>LEER</v>
      </c>
      <c r="AA1349" s="8" t="str">
        <f t="shared" si="186"/>
        <v>Stationen</v>
      </c>
    </row>
    <row r="1350" spans="2:27" ht="15" customHeight="1" x14ac:dyDescent="0.25">
      <c r="B1350" s="76" t="str">
        <f t="shared" si="188"/>
        <v>!!!</v>
      </c>
      <c r="C1350" s="310" t="str">
        <f>IF(LEN($E1350)&gt;0,VLOOKUP(TEXT($E1350,0),'Angaben Stationen'!$E$14:$V$215,17,0),"")</f>
        <v/>
      </c>
      <c r="D1350" s="254" t="str">
        <f>IF(LEN($E1350)&gt;0,VLOOKUP(TEXT($E1350,0),'Angaben Stationen'!$E$14:$V$215,18,0),"")</f>
        <v/>
      </c>
      <c r="E1350" s="344"/>
      <c r="F1350" s="256"/>
      <c r="G1350" s="256"/>
      <c r="H1350" s="307"/>
      <c r="I1350" s="183"/>
      <c r="R1350" s="8">
        <f t="shared" si="181"/>
        <v>0</v>
      </c>
      <c r="S1350" s="8">
        <f>VLOOKUP($D1350,{"29 - Psychiatrie (Erwachsene)",1;"30 - Kinder- und Jugendpsychiatrie",1;"297 - stationsäquivalente Behandlung in der Erwachsenenpsychiatrie (29)",1;"307 - stationsäquivalente Behandlung in der Kinder- und Jugendpsychiatrie (30)",1;"31 - Psychosomatik",1;"",0;0,0},2,0)</f>
        <v>0</v>
      </c>
      <c r="T1350" s="8">
        <f t="shared" si="187"/>
        <v>0</v>
      </c>
      <c r="U1350" s="8">
        <f t="shared" si="189"/>
        <v>0</v>
      </c>
      <c r="V1350" s="8">
        <f t="shared" si="182"/>
        <v>0</v>
      </c>
      <c r="W1350" s="8">
        <f t="shared" si="183"/>
        <v>0</v>
      </c>
      <c r="X1350" s="8">
        <f t="shared" si="184"/>
        <v>0</v>
      </c>
      <c r="Y1350" s="8" t="str">
        <f t="shared" si="185"/>
        <v/>
      </c>
      <c r="Z1350" s="8" t="str">
        <f>VLOOKUP($D1350,{"29 - Psychiatrie (Erwachsene)","BGI";"297 - stationsäquivalente Behandlung in der Erwachsenenpsychiatrie (29)","BGI";"30 - Kinder- und Jugendpsychiatrie","BGII";"307 - stationsäquivalente Behandlung in der Kinder- und Jugendpsychiatrie (30)","BGII";"31 - Psychosomatik","BGI";"","LEER";0,"Leer"},2,0)</f>
        <v>LEER</v>
      </c>
      <c r="AA1350" s="8" t="str">
        <f t="shared" si="186"/>
        <v>Stationen</v>
      </c>
    </row>
    <row r="1351" spans="2:27" ht="15" customHeight="1" x14ac:dyDescent="0.25">
      <c r="B1351" s="76" t="str">
        <f t="shared" si="188"/>
        <v>!!!</v>
      </c>
      <c r="C1351" s="310" t="str">
        <f>IF(LEN($E1351)&gt;0,VLOOKUP(TEXT($E1351,0),'Angaben Stationen'!$E$14:$V$215,17,0),"")</f>
        <v/>
      </c>
      <c r="D1351" s="254" t="str">
        <f>IF(LEN($E1351)&gt;0,VLOOKUP(TEXT($E1351,0),'Angaben Stationen'!$E$14:$V$215,18,0),"")</f>
        <v/>
      </c>
      <c r="E1351" s="344"/>
      <c r="F1351" s="256"/>
      <c r="G1351" s="256"/>
      <c r="H1351" s="307"/>
      <c r="I1351" s="183"/>
      <c r="R1351" s="8">
        <f t="shared" si="181"/>
        <v>0</v>
      </c>
      <c r="S1351" s="8">
        <f>VLOOKUP($D1351,{"29 - Psychiatrie (Erwachsene)",1;"30 - Kinder- und Jugendpsychiatrie",1;"297 - stationsäquivalente Behandlung in der Erwachsenenpsychiatrie (29)",1;"307 - stationsäquivalente Behandlung in der Kinder- und Jugendpsychiatrie (30)",1;"31 - Psychosomatik",1;"",0;0,0},2,0)</f>
        <v>0</v>
      </c>
      <c r="T1351" s="8">
        <f t="shared" si="187"/>
        <v>0</v>
      </c>
      <c r="U1351" s="8">
        <f t="shared" si="189"/>
        <v>0</v>
      </c>
      <c r="V1351" s="8">
        <f t="shared" si="182"/>
        <v>0</v>
      </c>
      <c r="W1351" s="8">
        <f t="shared" si="183"/>
        <v>0</v>
      </c>
      <c r="X1351" s="8">
        <f t="shared" si="184"/>
        <v>0</v>
      </c>
      <c r="Y1351" s="8" t="str">
        <f t="shared" si="185"/>
        <v/>
      </c>
      <c r="Z1351" s="8" t="str">
        <f>VLOOKUP($D1351,{"29 - Psychiatrie (Erwachsene)","BGI";"297 - stationsäquivalente Behandlung in der Erwachsenenpsychiatrie (29)","BGI";"30 - Kinder- und Jugendpsychiatrie","BGII";"307 - stationsäquivalente Behandlung in der Kinder- und Jugendpsychiatrie (30)","BGII";"31 - Psychosomatik","BGI";"","LEER";0,"Leer"},2,0)</f>
        <v>LEER</v>
      </c>
      <c r="AA1351" s="8" t="str">
        <f t="shared" si="186"/>
        <v>Stationen</v>
      </c>
    </row>
    <row r="1352" spans="2:27" ht="15" customHeight="1" x14ac:dyDescent="0.25">
      <c r="B1352" s="76" t="str">
        <f t="shared" si="188"/>
        <v>!!!</v>
      </c>
      <c r="C1352" s="310" t="str">
        <f>IF(LEN($E1352)&gt;0,VLOOKUP(TEXT($E1352,0),'Angaben Stationen'!$E$14:$V$215,17,0),"")</f>
        <v/>
      </c>
      <c r="D1352" s="254" t="str">
        <f>IF(LEN($E1352)&gt;0,VLOOKUP(TEXT($E1352,0),'Angaben Stationen'!$E$14:$V$215,18,0),"")</f>
        <v/>
      </c>
      <c r="E1352" s="344"/>
      <c r="F1352" s="256"/>
      <c r="G1352" s="256"/>
      <c r="H1352" s="307"/>
      <c r="I1352" s="183"/>
      <c r="R1352" s="8">
        <f t="shared" si="181"/>
        <v>0</v>
      </c>
      <c r="S1352" s="8">
        <f>VLOOKUP($D1352,{"29 - Psychiatrie (Erwachsene)",1;"30 - Kinder- und Jugendpsychiatrie",1;"297 - stationsäquivalente Behandlung in der Erwachsenenpsychiatrie (29)",1;"307 - stationsäquivalente Behandlung in der Kinder- und Jugendpsychiatrie (30)",1;"31 - Psychosomatik",1;"",0;0,0},2,0)</f>
        <v>0</v>
      </c>
      <c r="T1352" s="8">
        <f t="shared" si="187"/>
        <v>0</v>
      </c>
      <c r="U1352" s="8">
        <f t="shared" si="189"/>
        <v>0</v>
      </c>
      <c r="V1352" s="8">
        <f t="shared" si="182"/>
        <v>0</v>
      </c>
      <c r="W1352" s="8">
        <f t="shared" si="183"/>
        <v>0</v>
      </c>
      <c r="X1352" s="8">
        <f t="shared" si="184"/>
        <v>0</v>
      </c>
      <c r="Y1352" s="8" t="str">
        <f t="shared" si="185"/>
        <v/>
      </c>
      <c r="Z1352" s="8" t="str">
        <f>VLOOKUP($D1352,{"29 - Psychiatrie (Erwachsene)","BGI";"297 - stationsäquivalente Behandlung in der Erwachsenenpsychiatrie (29)","BGI";"30 - Kinder- und Jugendpsychiatrie","BGII";"307 - stationsäquivalente Behandlung in der Kinder- und Jugendpsychiatrie (30)","BGII";"31 - Psychosomatik","BGI";"","LEER";0,"Leer"},2,0)</f>
        <v>LEER</v>
      </c>
      <c r="AA1352" s="8" t="str">
        <f t="shared" si="186"/>
        <v>Stationen</v>
      </c>
    </row>
    <row r="1353" spans="2:27" ht="15" customHeight="1" x14ac:dyDescent="0.25">
      <c r="B1353" s="76" t="str">
        <f t="shared" si="188"/>
        <v>!!!</v>
      </c>
      <c r="C1353" s="310" t="str">
        <f>IF(LEN($E1353)&gt;0,VLOOKUP(TEXT($E1353,0),'Angaben Stationen'!$E$14:$V$215,17,0),"")</f>
        <v/>
      </c>
      <c r="D1353" s="254" t="str">
        <f>IF(LEN($E1353)&gt;0,VLOOKUP(TEXT($E1353,0),'Angaben Stationen'!$E$14:$V$215,18,0),"")</f>
        <v/>
      </c>
      <c r="E1353" s="344"/>
      <c r="F1353" s="256"/>
      <c r="G1353" s="256"/>
      <c r="H1353" s="307"/>
      <c r="I1353" s="183"/>
      <c r="R1353" s="8">
        <f t="shared" si="181"/>
        <v>0</v>
      </c>
      <c r="S1353" s="8">
        <f>VLOOKUP($D1353,{"29 - Psychiatrie (Erwachsene)",1;"30 - Kinder- und Jugendpsychiatrie",1;"297 - stationsäquivalente Behandlung in der Erwachsenenpsychiatrie (29)",1;"307 - stationsäquivalente Behandlung in der Kinder- und Jugendpsychiatrie (30)",1;"31 - Psychosomatik",1;"",0;0,0},2,0)</f>
        <v>0</v>
      </c>
      <c r="T1353" s="8">
        <f t="shared" si="187"/>
        <v>0</v>
      </c>
      <c r="U1353" s="8">
        <f t="shared" si="189"/>
        <v>0</v>
      </c>
      <c r="V1353" s="8">
        <f t="shared" si="182"/>
        <v>0</v>
      </c>
      <c r="W1353" s="8">
        <f t="shared" si="183"/>
        <v>0</v>
      </c>
      <c r="X1353" s="8">
        <f t="shared" si="184"/>
        <v>0</v>
      </c>
      <c r="Y1353" s="8" t="str">
        <f t="shared" si="185"/>
        <v/>
      </c>
      <c r="Z1353" s="8" t="str">
        <f>VLOOKUP($D1353,{"29 - Psychiatrie (Erwachsene)","BGI";"297 - stationsäquivalente Behandlung in der Erwachsenenpsychiatrie (29)","BGI";"30 - Kinder- und Jugendpsychiatrie","BGII";"307 - stationsäquivalente Behandlung in der Kinder- und Jugendpsychiatrie (30)","BGII";"31 - Psychosomatik","BGI";"","LEER";0,"Leer"},2,0)</f>
        <v>LEER</v>
      </c>
      <c r="AA1353" s="8" t="str">
        <f t="shared" si="186"/>
        <v>Stationen</v>
      </c>
    </row>
    <row r="1354" spans="2:27" ht="15" customHeight="1" x14ac:dyDescent="0.25">
      <c r="B1354" s="76" t="str">
        <f t="shared" si="188"/>
        <v>!!!</v>
      </c>
      <c r="C1354" s="310" t="str">
        <f>IF(LEN($E1354)&gt;0,VLOOKUP(TEXT($E1354,0),'Angaben Stationen'!$E$14:$V$215,17,0),"")</f>
        <v/>
      </c>
      <c r="D1354" s="254" t="str">
        <f>IF(LEN($E1354)&gt;0,VLOOKUP(TEXT($E1354,0),'Angaben Stationen'!$E$14:$V$215,18,0),"")</f>
        <v/>
      </c>
      <c r="E1354" s="344"/>
      <c r="F1354" s="256"/>
      <c r="G1354" s="256"/>
      <c r="H1354" s="307"/>
      <c r="I1354" s="183"/>
      <c r="R1354" s="8">
        <f t="shared" si="181"/>
        <v>0</v>
      </c>
      <c r="S1354" s="8">
        <f>VLOOKUP($D1354,{"29 - Psychiatrie (Erwachsene)",1;"30 - Kinder- und Jugendpsychiatrie",1;"297 - stationsäquivalente Behandlung in der Erwachsenenpsychiatrie (29)",1;"307 - stationsäquivalente Behandlung in der Kinder- und Jugendpsychiatrie (30)",1;"31 - Psychosomatik",1;"",0;0,0},2,0)</f>
        <v>0</v>
      </c>
      <c r="T1354" s="8">
        <f t="shared" si="187"/>
        <v>0</v>
      </c>
      <c r="U1354" s="8">
        <f t="shared" si="189"/>
        <v>0</v>
      </c>
      <c r="V1354" s="8">
        <f t="shared" si="182"/>
        <v>0</v>
      </c>
      <c r="W1354" s="8">
        <f t="shared" si="183"/>
        <v>0</v>
      </c>
      <c r="X1354" s="8">
        <f t="shared" si="184"/>
        <v>0</v>
      </c>
      <c r="Y1354" s="8" t="str">
        <f t="shared" si="185"/>
        <v/>
      </c>
      <c r="Z1354" s="8" t="str">
        <f>VLOOKUP($D1354,{"29 - Psychiatrie (Erwachsene)","BGI";"297 - stationsäquivalente Behandlung in der Erwachsenenpsychiatrie (29)","BGI";"30 - Kinder- und Jugendpsychiatrie","BGII";"307 - stationsäquivalente Behandlung in der Kinder- und Jugendpsychiatrie (30)","BGII";"31 - Psychosomatik","BGI";"","LEER";0,"Leer"},2,0)</f>
        <v>LEER</v>
      </c>
      <c r="AA1354" s="8" t="str">
        <f t="shared" si="186"/>
        <v>Stationen</v>
      </c>
    </row>
    <row r="1355" spans="2:27" ht="15" customHeight="1" x14ac:dyDescent="0.25">
      <c r="B1355" s="76" t="str">
        <f t="shared" si="188"/>
        <v>!!!</v>
      </c>
      <c r="C1355" s="310" t="str">
        <f>IF(LEN($E1355)&gt;0,VLOOKUP(TEXT($E1355,0),'Angaben Stationen'!$E$14:$V$215,17,0),"")</f>
        <v/>
      </c>
      <c r="D1355" s="254" t="str">
        <f>IF(LEN($E1355)&gt;0,VLOOKUP(TEXT($E1355,0),'Angaben Stationen'!$E$14:$V$215,18,0),"")</f>
        <v/>
      </c>
      <c r="E1355" s="344"/>
      <c r="F1355" s="256"/>
      <c r="G1355" s="256"/>
      <c r="H1355" s="307"/>
      <c r="I1355" s="183"/>
      <c r="R1355" s="8">
        <f t="shared" si="181"/>
        <v>0</v>
      </c>
      <c r="S1355" s="8">
        <f>VLOOKUP($D1355,{"29 - Psychiatrie (Erwachsene)",1;"30 - Kinder- und Jugendpsychiatrie",1;"297 - stationsäquivalente Behandlung in der Erwachsenenpsychiatrie (29)",1;"307 - stationsäquivalente Behandlung in der Kinder- und Jugendpsychiatrie (30)",1;"31 - Psychosomatik",1;"",0;0,0},2,0)</f>
        <v>0</v>
      </c>
      <c r="T1355" s="8">
        <f t="shared" si="187"/>
        <v>0</v>
      </c>
      <c r="U1355" s="8">
        <f t="shared" si="189"/>
        <v>0</v>
      </c>
      <c r="V1355" s="8">
        <f t="shared" si="182"/>
        <v>0</v>
      </c>
      <c r="W1355" s="8">
        <f t="shared" si="183"/>
        <v>0</v>
      </c>
      <c r="X1355" s="8">
        <f t="shared" si="184"/>
        <v>0</v>
      </c>
      <c r="Y1355" s="8" t="str">
        <f t="shared" si="185"/>
        <v/>
      </c>
      <c r="Z1355" s="8" t="str">
        <f>VLOOKUP($D1355,{"29 - Psychiatrie (Erwachsene)","BGI";"297 - stationsäquivalente Behandlung in der Erwachsenenpsychiatrie (29)","BGI";"30 - Kinder- und Jugendpsychiatrie","BGII";"307 - stationsäquivalente Behandlung in der Kinder- und Jugendpsychiatrie (30)","BGII";"31 - Psychosomatik","BGI";"","LEER";0,"Leer"},2,0)</f>
        <v>LEER</v>
      </c>
      <c r="AA1355" s="8" t="str">
        <f t="shared" si="186"/>
        <v>Stationen</v>
      </c>
    </row>
    <row r="1356" spans="2:27" ht="15" customHeight="1" x14ac:dyDescent="0.25">
      <c r="B1356" s="76" t="str">
        <f t="shared" si="188"/>
        <v>!!!</v>
      </c>
      <c r="C1356" s="310" t="str">
        <f>IF(LEN($E1356)&gt;0,VLOOKUP(TEXT($E1356,0),'Angaben Stationen'!$E$14:$V$215,17,0),"")</f>
        <v/>
      </c>
      <c r="D1356" s="254" t="str">
        <f>IF(LEN($E1356)&gt;0,VLOOKUP(TEXT($E1356,0),'Angaben Stationen'!$E$14:$V$215,18,0),"")</f>
        <v/>
      </c>
      <c r="E1356" s="344"/>
      <c r="F1356" s="256"/>
      <c r="G1356" s="256"/>
      <c r="H1356" s="307"/>
      <c r="I1356" s="183"/>
      <c r="R1356" s="8">
        <f t="shared" si="181"/>
        <v>0</v>
      </c>
      <c r="S1356" s="8">
        <f>VLOOKUP($D1356,{"29 - Psychiatrie (Erwachsene)",1;"30 - Kinder- und Jugendpsychiatrie",1;"297 - stationsäquivalente Behandlung in der Erwachsenenpsychiatrie (29)",1;"307 - stationsäquivalente Behandlung in der Kinder- und Jugendpsychiatrie (30)",1;"31 - Psychosomatik",1;"",0;0,0},2,0)</f>
        <v>0</v>
      </c>
      <c r="T1356" s="8">
        <f t="shared" si="187"/>
        <v>0</v>
      </c>
      <c r="U1356" s="8">
        <f t="shared" si="189"/>
        <v>0</v>
      </c>
      <c r="V1356" s="8">
        <f t="shared" si="182"/>
        <v>0</v>
      </c>
      <c r="W1356" s="8">
        <f t="shared" si="183"/>
        <v>0</v>
      </c>
      <c r="X1356" s="8">
        <f t="shared" si="184"/>
        <v>0</v>
      </c>
      <c r="Y1356" s="8" t="str">
        <f t="shared" si="185"/>
        <v/>
      </c>
      <c r="Z1356" s="8" t="str">
        <f>VLOOKUP($D1356,{"29 - Psychiatrie (Erwachsene)","BGI";"297 - stationsäquivalente Behandlung in der Erwachsenenpsychiatrie (29)","BGI";"30 - Kinder- und Jugendpsychiatrie","BGII";"307 - stationsäquivalente Behandlung in der Kinder- und Jugendpsychiatrie (30)","BGII";"31 - Psychosomatik","BGI";"","LEER";0,"Leer"},2,0)</f>
        <v>LEER</v>
      </c>
      <c r="AA1356" s="8" t="str">
        <f t="shared" si="186"/>
        <v>Stationen</v>
      </c>
    </row>
    <row r="1357" spans="2:27" ht="15" customHeight="1" x14ac:dyDescent="0.25">
      <c r="B1357" s="76" t="str">
        <f t="shared" si="188"/>
        <v>!!!</v>
      </c>
      <c r="C1357" s="310" t="str">
        <f>IF(LEN($E1357)&gt;0,VLOOKUP(TEXT($E1357,0),'Angaben Stationen'!$E$14:$V$215,17,0),"")</f>
        <v/>
      </c>
      <c r="D1357" s="254" t="str">
        <f>IF(LEN($E1357)&gt;0,VLOOKUP(TEXT($E1357,0),'Angaben Stationen'!$E$14:$V$215,18,0),"")</f>
        <v/>
      </c>
      <c r="E1357" s="344"/>
      <c r="F1357" s="256"/>
      <c r="G1357" s="256"/>
      <c r="H1357" s="307"/>
      <c r="I1357" s="183"/>
      <c r="R1357" s="8">
        <f t="shared" si="181"/>
        <v>0</v>
      </c>
      <c r="S1357" s="8">
        <f>VLOOKUP($D1357,{"29 - Psychiatrie (Erwachsene)",1;"30 - Kinder- und Jugendpsychiatrie",1;"297 - stationsäquivalente Behandlung in der Erwachsenenpsychiatrie (29)",1;"307 - stationsäquivalente Behandlung in der Kinder- und Jugendpsychiatrie (30)",1;"31 - Psychosomatik",1;"",0;0,0},2,0)</f>
        <v>0</v>
      </c>
      <c r="T1357" s="8">
        <f t="shared" si="187"/>
        <v>0</v>
      </c>
      <c r="U1357" s="8">
        <f t="shared" si="189"/>
        <v>0</v>
      </c>
      <c r="V1357" s="8">
        <f t="shared" si="182"/>
        <v>0</v>
      </c>
      <c r="W1357" s="8">
        <f t="shared" si="183"/>
        <v>0</v>
      </c>
      <c r="X1357" s="8">
        <f t="shared" si="184"/>
        <v>0</v>
      </c>
      <c r="Y1357" s="8" t="str">
        <f t="shared" si="185"/>
        <v/>
      </c>
      <c r="Z1357" s="8" t="str">
        <f>VLOOKUP($D1357,{"29 - Psychiatrie (Erwachsene)","BGI";"297 - stationsäquivalente Behandlung in der Erwachsenenpsychiatrie (29)","BGI";"30 - Kinder- und Jugendpsychiatrie","BGII";"307 - stationsäquivalente Behandlung in der Kinder- und Jugendpsychiatrie (30)","BGII";"31 - Psychosomatik","BGI";"","LEER";0,"Leer"},2,0)</f>
        <v>LEER</v>
      </c>
      <c r="AA1357" s="8" t="str">
        <f t="shared" si="186"/>
        <v>Stationen</v>
      </c>
    </row>
    <row r="1358" spans="2:27" ht="15" customHeight="1" x14ac:dyDescent="0.25">
      <c r="B1358" s="76" t="str">
        <f t="shared" si="188"/>
        <v>!!!</v>
      </c>
      <c r="C1358" s="310" t="str">
        <f>IF(LEN($E1358)&gt;0,VLOOKUP(TEXT($E1358,0),'Angaben Stationen'!$E$14:$V$215,17,0),"")</f>
        <v/>
      </c>
      <c r="D1358" s="254" t="str">
        <f>IF(LEN($E1358)&gt;0,VLOOKUP(TEXT($E1358,0),'Angaben Stationen'!$E$14:$V$215,18,0),"")</f>
        <v/>
      </c>
      <c r="E1358" s="344"/>
      <c r="F1358" s="256"/>
      <c r="G1358" s="256"/>
      <c r="H1358" s="307"/>
      <c r="I1358" s="183"/>
      <c r="R1358" s="8">
        <f t="shared" si="181"/>
        <v>0</v>
      </c>
      <c r="S1358" s="8">
        <f>VLOOKUP($D1358,{"29 - Psychiatrie (Erwachsene)",1;"30 - Kinder- und Jugendpsychiatrie",1;"297 - stationsäquivalente Behandlung in der Erwachsenenpsychiatrie (29)",1;"307 - stationsäquivalente Behandlung in der Kinder- und Jugendpsychiatrie (30)",1;"31 - Psychosomatik",1;"",0;0,0},2,0)</f>
        <v>0</v>
      </c>
      <c r="T1358" s="8">
        <f t="shared" si="187"/>
        <v>0</v>
      </c>
      <c r="U1358" s="8">
        <f t="shared" si="189"/>
        <v>0</v>
      </c>
      <c r="V1358" s="8">
        <f t="shared" si="182"/>
        <v>0</v>
      </c>
      <c r="W1358" s="8">
        <f t="shared" si="183"/>
        <v>0</v>
      </c>
      <c r="X1358" s="8">
        <f t="shared" si="184"/>
        <v>0</v>
      </c>
      <c r="Y1358" s="8" t="str">
        <f t="shared" si="185"/>
        <v/>
      </c>
      <c r="Z1358" s="8" t="str">
        <f>VLOOKUP($D1358,{"29 - Psychiatrie (Erwachsene)","BGI";"297 - stationsäquivalente Behandlung in der Erwachsenenpsychiatrie (29)","BGI";"30 - Kinder- und Jugendpsychiatrie","BGII";"307 - stationsäquivalente Behandlung in der Kinder- und Jugendpsychiatrie (30)","BGII";"31 - Psychosomatik","BGI";"","LEER";0,"Leer"},2,0)</f>
        <v>LEER</v>
      </c>
      <c r="AA1358" s="8" t="str">
        <f t="shared" si="186"/>
        <v>Stationen</v>
      </c>
    </row>
    <row r="1359" spans="2:27" ht="15" customHeight="1" x14ac:dyDescent="0.25">
      <c r="B1359" s="76" t="str">
        <f t="shared" si="188"/>
        <v>!!!</v>
      </c>
      <c r="C1359" s="310" t="str">
        <f>IF(LEN($E1359)&gt;0,VLOOKUP(TEXT($E1359,0),'Angaben Stationen'!$E$14:$V$215,17,0),"")</f>
        <v/>
      </c>
      <c r="D1359" s="254" t="str">
        <f>IF(LEN($E1359)&gt;0,VLOOKUP(TEXT($E1359,0),'Angaben Stationen'!$E$14:$V$215,18,0),"")</f>
        <v/>
      </c>
      <c r="E1359" s="344"/>
      <c r="F1359" s="256"/>
      <c r="G1359" s="256"/>
      <c r="H1359" s="307"/>
      <c r="I1359" s="183"/>
      <c r="R1359" s="8">
        <f t="shared" si="181"/>
        <v>0</v>
      </c>
      <c r="S1359" s="8">
        <f>VLOOKUP($D1359,{"29 - Psychiatrie (Erwachsene)",1;"30 - Kinder- und Jugendpsychiatrie",1;"297 - stationsäquivalente Behandlung in der Erwachsenenpsychiatrie (29)",1;"307 - stationsäquivalente Behandlung in der Kinder- und Jugendpsychiatrie (30)",1;"31 - Psychosomatik",1;"",0;0,0},2,0)</f>
        <v>0</v>
      </c>
      <c r="T1359" s="8">
        <f t="shared" si="187"/>
        <v>0</v>
      </c>
      <c r="U1359" s="8">
        <f t="shared" si="189"/>
        <v>0</v>
      </c>
      <c r="V1359" s="8">
        <f t="shared" si="182"/>
        <v>0</v>
      </c>
      <c r="W1359" s="8">
        <f t="shared" si="183"/>
        <v>0</v>
      </c>
      <c r="X1359" s="8">
        <f t="shared" si="184"/>
        <v>0</v>
      </c>
      <c r="Y1359" s="8" t="str">
        <f t="shared" si="185"/>
        <v/>
      </c>
      <c r="Z1359" s="8" t="str">
        <f>VLOOKUP($D1359,{"29 - Psychiatrie (Erwachsene)","BGI";"297 - stationsäquivalente Behandlung in der Erwachsenenpsychiatrie (29)","BGI";"30 - Kinder- und Jugendpsychiatrie","BGII";"307 - stationsäquivalente Behandlung in der Kinder- und Jugendpsychiatrie (30)","BGII";"31 - Psychosomatik","BGI";"","LEER";0,"Leer"},2,0)</f>
        <v>LEER</v>
      </c>
      <c r="AA1359" s="8" t="str">
        <f t="shared" si="186"/>
        <v>Stationen</v>
      </c>
    </row>
    <row r="1360" spans="2:27" ht="15" customHeight="1" x14ac:dyDescent="0.25">
      <c r="B1360" s="76" t="str">
        <f t="shared" si="188"/>
        <v>!!!</v>
      </c>
      <c r="C1360" s="310" t="str">
        <f>IF(LEN($E1360)&gt;0,VLOOKUP(TEXT($E1360,0),'Angaben Stationen'!$E$14:$V$215,17,0),"")</f>
        <v/>
      </c>
      <c r="D1360" s="254" t="str">
        <f>IF(LEN($E1360)&gt;0,VLOOKUP(TEXT($E1360,0),'Angaben Stationen'!$E$14:$V$215,18,0),"")</f>
        <v/>
      </c>
      <c r="E1360" s="344"/>
      <c r="F1360" s="256"/>
      <c r="G1360" s="256"/>
      <c r="H1360" s="307"/>
      <c r="I1360" s="183"/>
      <c r="R1360" s="8">
        <f t="shared" si="181"/>
        <v>0</v>
      </c>
      <c r="S1360" s="8">
        <f>VLOOKUP($D1360,{"29 - Psychiatrie (Erwachsene)",1;"30 - Kinder- und Jugendpsychiatrie",1;"297 - stationsäquivalente Behandlung in der Erwachsenenpsychiatrie (29)",1;"307 - stationsäquivalente Behandlung in der Kinder- und Jugendpsychiatrie (30)",1;"31 - Psychosomatik",1;"",0;0,0},2,0)</f>
        <v>0</v>
      </c>
      <c r="T1360" s="8">
        <f t="shared" si="187"/>
        <v>0</v>
      </c>
      <c r="U1360" s="8">
        <f t="shared" si="189"/>
        <v>0</v>
      </c>
      <c r="V1360" s="8">
        <f t="shared" si="182"/>
        <v>0</v>
      </c>
      <c r="W1360" s="8">
        <f t="shared" si="183"/>
        <v>0</v>
      </c>
      <c r="X1360" s="8">
        <f t="shared" si="184"/>
        <v>0</v>
      </c>
      <c r="Y1360" s="8" t="str">
        <f t="shared" si="185"/>
        <v/>
      </c>
      <c r="Z1360" s="8" t="str">
        <f>VLOOKUP($D1360,{"29 - Psychiatrie (Erwachsene)","BGI";"297 - stationsäquivalente Behandlung in der Erwachsenenpsychiatrie (29)","BGI";"30 - Kinder- und Jugendpsychiatrie","BGII";"307 - stationsäquivalente Behandlung in der Kinder- und Jugendpsychiatrie (30)","BGII";"31 - Psychosomatik","BGI";"","LEER";0,"Leer"},2,0)</f>
        <v>LEER</v>
      </c>
      <c r="AA1360" s="8" t="str">
        <f t="shared" si="186"/>
        <v>Stationen</v>
      </c>
    </row>
    <row r="1361" spans="2:27" ht="15" customHeight="1" x14ac:dyDescent="0.25">
      <c r="B1361" s="76" t="str">
        <f t="shared" si="188"/>
        <v>!!!</v>
      </c>
      <c r="C1361" s="310" t="str">
        <f>IF(LEN($E1361)&gt;0,VLOOKUP(TEXT($E1361,0),'Angaben Stationen'!$E$14:$V$215,17,0),"")</f>
        <v/>
      </c>
      <c r="D1361" s="254" t="str">
        <f>IF(LEN($E1361)&gt;0,VLOOKUP(TEXT($E1361,0),'Angaben Stationen'!$E$14:$V$215,18,0),"")</f>
        <v/>
      </c>
      <c r="E1361" s="344"/>
      <c r="F1361" s="256"/>
      <c r="G1361" s="256"/>
      <c r="H1361" s="307"/>
      <c r="I1361" s="183"/>
      <c r="R1361" s="8">
        <f t="shared" si="181"/>
        <v>0</v>
      </c>
      <c r="S1361" s="8">
        <f>VLOOKUP($D1361,{"29 - Psychiatrie (Erwachsene)",1;"30 - Kinder- und Jugendpsychiatrie",1;"297 - stationsäquivalente Behandlung in der Erwachsenenpsychiatrie (29)",1;"307 - stationsäquivalente Behandlung in der Kinder- und Jugendpsychiatrie (30)",1;"31 - Psychosomatik",1;"",0;0,0},2,0)</f>
        <v>0</v>
      </c>
      <c r="T1361" s="8">
        <f t="shared" si="187"/>
        <v>0</v>
      </c>
      <c r="U1361" s="8">
        <f t="shared" si="189"/>
        <v>0</v>
      </c>
      <c r="V1361" s="8">
        <f t="shared" si="182"/>
        <v>0</v>
      </c>
      <c r="W1361" s="8">
        <f t="shared" si="183"/>
        <v>0</v>
      </c>
      <c r="X1361" s="8">
        <f t="shared" si="184"/>
        <v>0</v>
      </c>
      <c r="Y1361" s="8" t="str">
        <f t="shared" si="185"/>
        <v/>
      </c>
      <c r="Z1361" s="8" t="str">
        <f>VLOOKUP($D1361,{"29 - Psychiatrie (Erwachsene)","BGI";"297 - stationsäquivalente Behandlung in der Erwachsenenpsychiatrie (29)","BGI";"30 - Kinder- und Jugendpsychiatrie","BGII";"307 - stationsäquivalente Behandlung in der Kinder- und Jugendpsychiatrie (30)","BGII";"31 - Psychosomatik","BGI";"","LEER";0,"Leer"},2,0)</f>
        <v>LEER</v>
      </c>
      <c r="AA1361" s="8" t="str">
        <f t="shared" si="186"/>
        <v>Stationen</v>
      </c>
    </row>
    <row r="1362" spans="2:27" ht="15" customHeight="1" x14ac:dyDescent="0.25">
      <c r="B1362" s="76" t="str">
        <f t="shared" si="188"/>
        <v>!!!</v>
      </c>
      <c r="C1362" s="310" t="str">
        <f>IF(LEN($E1362)&gt;0,VLOOKUP(TEXT($E1362,0),'Angaben Stationen'!$E$14:$V$215,17,0),"")</f>
        <v/>
      </c>
      <c r="D1362" s="254" t="str">
        <f>IF(LEN($E1362)&gt;0,VLOOKUP(TEXT($E1362,0),'Angaben Stationen'!$E$14:$V$215,18,0),"")</f>
        <v/>
      </c>
      <c r="E1362" s="344"/>
      <c r="F1362" s="256"/>
      <c r="G1362" s="256"/>
      <c r="H1362" s="307"/>
      <c r="I1362" s="183"/>
      <c r="R1362" s="8">
        <f t="shared" si="181"/>
        <v>0</v>
      </c>
      <c r="S1362" s="8">
        <f>VLOOKUP($D1362,{"29 - Psychiatrie (Erwachsene)",1;"30 - Kinder- und Jugendpsychiatrie",1;"297 - stationsäquivalente Behandlung in der Erwachsenenpsychiatrie (29)",1;"307 - stationsäquivalente Behandlung in der Kinder- und Jugendpsychiatrie (30)",1;"31 - Psychosomatik",1;"",0;0,0},2,0)</f>
        <v>0</v>
      </c>
      <c r="T1362" s="8">
        <f t="shared" si="187"/>
        <v>0</v>
      </c>
      <c r="U1362" s="8">
        <f t="shared" si="189"/>
        <v>0</v>
      </c>
      <c r="V1362" s="8">
        <f t="shared" si="182"/>
        <v>0</v>
      </c>
      <c r="W1362" s="8">
        <f t="shared" si="183"/>
        <v>0</v>
      </c>
      <c r="X1362" s="8">
        <f t="shared" si="184"/>
        <v>0</v>
      </c>
      <c r="Y1362" s="8" t="str">
        <f t="shared" si="185"/>
        <v/>
      </c>
      <c r="Z1362" s="8" t="str">
        <f>VLOOKUP($D1362,{"29 - Psychiatrie (Erwachsene)","BGI";"297 - stationsäquivalente Behandlung in der Erwachsenenpsychiatrie (29)","BGI";"30 - Kinder- und Jugendpsychiatrie","BGII";"307 - stationsäquivalente Behandlung in der Kinder- und Jugendpsychiatrie (30)","BGII";"31 - Psychosomatik","BGI";"","LEER";0,"Leer"},2,0)</f>
        <v>LEER</v>
      </c>
      <c r="AA1362" s="8" t="str">
        <f t="shared" si="186"/>
        <v>Stationen</v>
      </c>
    </row>
    <row r="1363" spans="2:27" ht="15" customHeight="1" x14ac:dyDescent="0.25">
      <c r="B1363" s="76" t="str">
        <f t="shared" si="188"/>
        <v>!!!</v>
      </c>
      <c r="C1363" s="310" t="str">
        <f>IF(LEN($E1363)&gt;0,VLOOKUP(TEXT($E1363,0),'Angaben Stationen'!$E$14:$V$215,17,0),"")</f>
        <v/>
      </c>
      <c r="D1363" s="254" t="str">
        <f>IF(LEN($E1363)&gt;0,VLOOKUP(TEXT($E1363,0),'Angaben Stationen'!$E$14:$V$215,18,0),"")</f>
        <v/>
      </c>
      <c r="E1363" s="344"/>
      <c r="F1363" s="256"/>
      <c r="G1363" s="256"/>
      <c r="H1363" s="307"/>
      <c r="I1363" s="183"/>
      <c r="R1363" s="8">
        <f t="shared" si="181"/>
        <v>0</v>
      </c>
      <c r="S1363" s="8">
        <f>VLOOKUP($D1363,{"29 - Psychiatrie (Erwachsene)",1;"30 - Kinder- und Jugendpsychiatrie",1;"297 - stationsäquivalente Behandlung in der Erwachsenenpsychiatrie (29)",1;"307 - stationsäquivalente Behandlung in der Kinder- und Jugendpsychiatrie (30)",1;"31 - Psychosomatik",1;"",0;0,0},2,0)</f>
        <v>0</v>
      </c>
      <c r="T1363" s="8">
        <f t="shared" si="187"/>
        <v>0</v>
      </c>
      <c r="U1363" s="8">
        <f t="shared" si="189"/>
        <v>0</v>
      </c>
      <c r="V1363" s="8">
        <f t="shared" si="182"/>
        <v>0</v>
      </c>
      <c r="W1363" s="8">
        <f t="shared" si="183"/>
        <v>0</v>
      </c>
      <c r="X1363" s="8">
        <f t="shared" si="184"/>
        <v>0</v>
      </c>
      <c r="Y1363" s="8" t="str">
        <f t="shared" si="185"/>
        <v/>
      </c>
      <c r="Z1363" s="8" t="str">
        <f>VLOOKUP($D1363,{"29 - Psychiatrie (Erwachsene)","BGI";"297 - stationsäquivalente Behandlung in der Erwachsenenpsychiatrie (29)","BGI";"30 - Kinder- und Jugendpsychiatrie","BGII";"307 - stationsäquivalente Behandlung in der Kinder- und Jugendpsychiatrie (30)","BGII";"31 - Psychosomatik","BGI";"","LEER";0,"Leer"},2,0)</f>
        <v>LEER</v>
      </c>
      <c r="AA1363" s="8" t="str">
        <f t="shared" si="186"/>
        <v>Stationen</v>
      </c>
    </row>
    <row r="1364" spans="2:27" ht="15" customHeight="1" x14ac:dyDescent="0.25">
      <c r="B1364" s="76" t="str">
        <f t="shared" si="188"/>
        <v>!!!</v>
      </c>
      <c r="C1364" s="310" t="str">
        <f>IF(LEN($E1364)&gt;0,VLOOKUP(TEXT($E1364,0),'Angaben Stationen'!$E$14:$V$215,17,0),"")</f>
        <v/>
      </c>
      <c r="D1364" s="254" t="str">
        <f>IF(LEN($E1364)&gt;0,VLOOKUP(TEXT($E1364,0),'Angaben Stationen'!$E$14:$V$215,18,0),"")</f>
        <v/>
      </c>
      <c r="E1364" s="344"/>
      <c r="F1364" s="256"/>
      <c r="G1364" s="256"/>
      <c r="H1364" s="307"/>
      <c r="I1364" s="183"/>
      <c r="R1364" s="8">
        <f t="shared" si="181"/>
        <v>0</v>
      </c>
      <c r="S1364" s="8">
        <f>VLOOKUP($D1364,{"29 - Psychiatrie (Erwachsene)",1;"30 - Kinder- und Jugendpsychiatrie",1;"297 - stationsäquivalente Behandlung in der Erwachsenenpsychiatrie (29)",1;"307 - stationsäquivalente Behandlung in der Kinder- und Jugendpsychiatrie (30)",1;"31 - Psychosomatik",1;"",0;0,0},2,0)</f>
        <v>0</v>
      </c>
      <c r="T1364" s="8">
        <f t="shared" si="187"/>
        <v>0</v>
      </c>
      <c r="U1364" s="8">
        <f t="shared" si="189"/>
        <v>0</v>
      </c>
      <c r="V1364" s="8">
        <f t="shared" si="182"/>
        <v>0</v>
      </c>
      <c r="W1364" s="8">
        <f t="shared" si="183"/>
        <v>0</v>
      </c>
      <c r="X1364" s="8">
        <f t="shared" si="184"/>
        <v>0</v>
      </c>
      <c r="Y1364" s="8" t="str">
        <f t="shared" si="185"/>
        <v/>
      </c>
      <c r="Z1364" s="8" t="str">
        <f>VLOOKUP($D1364,{"29 - Psychiatrie (Erwachsene)","BGI";"297 - stationsäquivalente Behandlung in der Erwachsenenpsychiatrie (29)","BGI";"30 - Kinder- und Jugendpsychiatrie","BGII";"307 - stationsäquivalente Behandlung in der Kinder- und Jugendpsychiatrie (30)","BGII";"31 - Psychosomatik","BGI";"","LEER";0,"Leer"},2,0)</f>
        <v>LEER</v>
      </c>
      <c r="AA1364" s="8" t="str">
        <f t="shared" si="186"/>
        <v>Stationen</v>
      </c>
    </row>
    <row r="1365" spans="2:27" ht="15" customHeight="1" x14ac:dyDescent="0.25">
      <c r="B1365" s="76" t="str">
        <f t="shared" si="188"/>
        <v>!!!</v>
      </c>
      <c r="C1365" s="310" t="str">
        <f>IF(LEN($E1365)&gt;0,VLOOKUP(TEXT($E1365,0),'Angaben Stationen'!$E$14:$V$215,17,0),"")</f>
        <v/>
      </c>
      <c r="D1365" s="254" t="str">
        <f>IF(LEN($E1365)&gt;0,VLOOKUP(TEXT($E1365,0),'Angaben Stationen'!$E$14:$V$215,18,0),"")</f>
        <v/>
      </c>
      <c r="E1365" s="344"/>
      <c r="F1365" s="256"/>
      <c r="G1365" s="256"/>
      <c r="H1365" s="307"/>
      <c r="I1365" s="183"/>
      <c r="R1365" s="8">
        <f t="shared" si="181"/>
        <v>0</v>
      </c>
      <c r="S1365" s="8">
        <f>VLOOKUP($D1365,{"29 - Psychiatrie (Erwachsene)",1;"30 - Kinder- und Jugendpsychiatrie",1;"297 - stationsäquivalente Behandlung in der Erwachsenenpsychiatrie (29)",1;"307 - stationsäquivalente Behandlung in der Kinder- und Jugendpsychiatrie (30)",1;"31 - Psychosomatik",1;"",0;0,0},2,0)</f>
        <v>0</v>
      </c>
      <c r="T1365" s="8">
        <f t="shared" si="187"/>
        <v>0</v>
      </c>
      <c r="U1365" s="8">
        <f t="shared" si="189"/>
        <v>0</v>
      </c>
      <c r="V1365" s="8">
        <f t="shared" si="182"/>
        <v>0</v>
      </c>
      <c r="W1365" s="8">
        <f t="shared" si="183"/>
        <v>0</v>
      </c>
      <c r="X1365" s="8">
        <f t="shared" si="184"/>
        <v>0</v>
      </c>
      <c r="Y1365" s="8" t="str">
        <f t="shared" si="185"/>
        <v/>
      </c>
      <c r="Z1365" s="8" t="str">
        <f>VLOOKUP($D1365,{"29 - Psychiatrie (Erwachsene)","BGI";"297 - stationsäquivalente Behandlung in der Erwachsenenpsychiatrie (29)","BGI";"30 - Kinder- und Jugendpsychiatrie","BGII";"307 - stationsäquivalente Behandlung in der Kinder- und Jugendpsychiatrie (30)","BGII";"31 - Psychosomatik","BGI";"","LEER";0,"Leer"},2,0)</f>
        <v>LEER</v>
      </c>
      <c r="AA1365" s="8" t="str">
        <f t="shared" si="186"/>
        <v>Stationen</v>
      </c>
    </row>
    <row r="1366" spans="2:27" ht="15" customHeight="1" x14ac:dyDescent="0.25">
      <c r="B1366" s="76" t="str">
        <f t="shared" si="188"/>
        <v>!!!</v>
      </c>
      <c r="C1366" s="310" t="str">
        <f>IF(LEN($E1366)&gt;0,VLOOKUP(TEXT($E1366,0),'Angaben Stationen'!$E$14:$V$215,17,0),"")</f>
        <v/>
      </c>
      <c r="D1366" s="254" t="str">
        <f>IF(LEN($E1366)&gt;0,VLOOKUP(TEXT($E1366,0),'Angaben Stationen'!$E$14:$V$215,18,0),"")</f>
        <v/>
      </c>
      <c r="E1366" s="344"/>
      <c r="F1366" s="256"/>
      <c r="G1366" s="256"/>
      <c r="H1366" s="307"/>
      <c r="I1366" s="183"/>
      <c r="R1366" s="8">
        <f t="shared" si="181"/>
        <v>0</v>
      </c>
      <c r="S1366" s="8">
        <f>VLOOKUP($D1366,{"29 - Psychiatrie (Erwachsene)",1;"30 - Kinder- und Jugendpsychiatrie",1;"297 - stationsäquivalente Behandlung in der Erwachsenenpsychiatrie (29)",1;"307 - stationsäquivalente Behandlung in der Kinder- und Jugendpsychiatrie (30)",1;"31 - Psychosomatik",1;"",0;0,0},2,0)</f>
        <v>0</v>
      </c>
      <c r="T1366" s="8">
        <f t="shared" si="187"/>
        <v>0</v>
      </c>
      <c r="U1366" s="8">
        <f t="shared" si="189"/>
        <v>0</v>
      </c>
      <c r="V1366" s="8">
        <f t="shared" si="182"/>
        <v>0</v>
      </c>
      <c r="W1366" s="8">
        <f t="shared" si="183"/>
        <v>0</v>
      </c>
      <c r="X1366" s="8">
        <f t="shared" si="184"/>
        <v>0</v>
      </c>
      <c r="Y1366" s="8" t="str">
        <f t="shared" si="185"/>
        <v/>
      </c>
      <c r="Z1366" s="8" t="str">
        <f>VLOOKUP($D1366,{"29 - Psychiatrie (Erwachsene)","BGI";"297 - stationsäquivalente Behandlung in der Erwachsenenpsychiatrie (29)","BGI";"30 - Kinder- und Jugendpsychiatrie","BGII";"307 - stationsäquivalente Behandlung in der Kinder- und Jugendpsychiatrie (30)","BGII";"31 - Psychosomatik","BGI";"","LEER";0,"Leer"},2,0)</f>
        <v>LEER</v>
      </c>
      <c r="AA1366" s="8" t="str">
        <f t="shared" si="186"/>
        <v>Stationen</v>
      </c>
    </row>
    <row r="1367" spans="2:27" ht="15" customHeight="1" x14ac:dyDescent="0.25">
      <c r="B1367" s="76" t="str">
        <f t="shared" si="188"/>
        <v>!!!</v>
      </c>
      <c r="C1367" s="310" t="str">
        <f>IF(LEN($E1367)&gt;0,VLOOKUP(TEXT($E1367,0),'Angaben Stationen'!$E$14:$V$215,17,0),"")</f>
        <v/>
      </c>
      <c r="D1367" s="254" t="str">
        <f>IF(LEN($E1367)&gt;0,VLOOKUP(TEXT($E1367,0),'Angaben Stationen'!$E$14:$V$215,18,0),"")</f>
        <v/>
      </c>
      <c r="E1367" s="344"/>
      <c r="F1367" s="256"/>
      <c r="G1367" s="256"/>
      <c r="H1367" s="307"/>
      <c r="I1367" s="183"/>
      <c r="R1367" s="8">
        <f t="shared" si="181"/>
        <v>0</v>
      </c>
      <c r="S1367" s="8">
        <f>VLOOKUP($D1367,{"29 - Psychiatrie (Erwachsene)",1;"30 - Kinder- und Jugendpsychiatrie",1;"297 - stationsäquivalente Behandlung in der Erwachsenenpsychiatrie (29)",1;"307 - stationsäquivalente Behandlung in der Kinder- und Jugendpsychiatrie (30)",1;"31 - Psychosomatik",1;"",0;0,0},2,0)</f>
        <v>0</v>
      </c>
      <c r="T1367" s="8">
        <f t="shared" si="187"/>
        <v>0</v>
      </c>
      <c r="U1367" s="8">
        <f t="shared" si="189"/>
        <v>0</v>
      </c>
      <c r="V1367" s="8">
        <f t="shared" si="182"/>
        <v>0</v>
      </c>
      <c r="W1367" s="8">
        <f t="shared" si="183"/>
        <v>0</v>
      </c>
      <c r="X1367" s="8">
        <f t="shared" si="184"/>
        <v>0</v>
      </c>
      <c r="Y1367" s="8" t="str">
        <f t="shared" si="185"/>
        <v/>
      </c>
      <c r="Z1367" s="8" t="str">
        <f>VLOOKUP($D1367,{"29 - Psychiatrie (Erwachsene)","BGI";"297 - stationsäquivalente Behandlung in der Erwachsenenpsychiatrie (29)","BGI";"30 - Kinder- und Jugendpsychiatrie","BGII";"307 - stationsäquivalente Behandlung in der Kinder- und Jugendpsychiatrie (30)","BGII";"31 - Psychosomatik","BGI";"","LEER";0,"Leer"},2,0)</f>
        <v>LEER</v>
      </c>
      <c r="AA1367" s="8" t="str">
        <f t="shared" si="186"/>
        <v>Stationen</v>
      </c>
    </row>
    <row r="1368" spans="2:27" ht="15" customHeight="1" x14ac:dyDescent="0.25">
      <c r="B1368" s="76" t="str">
        <f t="shared" si="188"/>
        <v>!!!</v>
      </c>
      <c r="C1368" s="310" t="str">
        <f>IF(LEN($E1368)&gt;0,VLOOKUP(TEXT($E1368,0),'Angaben Stationen'!$E$14:$V$215,17,0),"")</f>
        <v/>
      </c>
      <c r="D1368" s="254" t="str">
        <f>IF(LEN($E1368)&gt;0,VLOOKUP(TEXT($E1368,0),'Angaben Stationen'!$E$14:$V$215,18,0),"")</f>
        <v/>
      </c>
      <c r="E1368" s="344"/>
      <c r="F1368" s="256"/>
      <c r="G1368" s="256"/>
      <c r="H1368" s="307"/>
      <c r="I1368" s="183"/>
      <c r="R1368" s="8">
        <f t="shared" si="181"/>
        <v>0</v>
      </c>
      <c r="S1368" s="8">
        <f>VLOOKUP($D1368,{"29 - Psychiatrie (Erwachsene)",1;"30 - Kinder- und Jugendpsychiatrie",1;"297 - stationsäquivalente Behandlung in der Erwachsenenpsychiatrie (29)",1;"307 - stationsäquivalente Behandlung in der Kinder- und Jugendpsychiatrie (30)",1;"31 - Psychosomatik",1;"",0;0,0},2,0)</f>
        <v>0</v>
      </c>
      <c r="T1368" s="8">
        <f t="shared" si="187"/>
        <v>0</v>
      </c>
      <c r="U1368" s="8">
        <f t="shared" si="189"/>
        <v>0</v>
      </c>
      <c r="V1368" s="8">
        <f t="shared" si="182"/>
        <v>0</v>
      </c>
      <c r="W1368" s="8">
        <f t="shared" si="183"/>
        <v>0</v>
      </c>
      <c r="X1368" s="8">
        <f t="shared" si="184"/>
        <v>0</v>
      </c>
      <c r="Y1368" s="8" t="str">
        <f t="shared" si="185"/>
        <v/>
      </c>
      <c r="Z1368" s="8" t="str">
        <f>VLOOKUP($D1368,{"29 - Psychiatrie (Erwachsene)","BGI";"297 - stationsäquivalente Behandlung in der Erwachsenenpsychiatrie (29)","BGI";"30 - Kinder- und Jugendpsychiatrie","BGII";"307 - stationsäquivalente Behandlung in der Kinder- und Jugendpsychiatrie (30)","BGII";"31 - Psychosomatik","BGI";"","LEER";0,"Leer"},2,0)</f>
        <v>LEER</v>
      </c>
      <c r="AA1368" s="8" t="str">
        <f t="shared" si="186"/>
        <v>Stationen</v>
      </c>
    </row>
    <row r="1369" spans="2:27" ht="15" customHeight="1" x14ac:dyDescent="0.25">
      <c r="B1369" s="76" t="str">
        <f t="shared" si="188"/>
        <v>!!!</v>
      </c>
      <c r="C1369" s="310" t="str">
        <f>IF(LEN($E1369)&gt;0,VLOOKUP(TEXT($E1369,0),'Angaben Stationen'!$E$14:$V$215,17,0),"")</f>
        <v/>
      </c>
      <c r="D1369" s="254" t="str">
        <f>IF(LEN($E1369)&gt;0,VLOOKUP(TEXT($E1369,0),'Angaben Stationen'!$E$14:$V$215,18,0),"")</f>
        <v/>
      </c>
      <c r="E1369" s="344"/>
      <c r="F1369" s="256"/>
      <c r="G1369" s="256"/>
      <c r="H1369" s="307"/>
      <c r="I1369" s="183"/>
      <c r="R1369" s="8">
        <f t="shared" si="181"/>
        <v>0</v>
      </c>
      <c r="S1369" s="8">
        <f>VLOOKUP($D1369,{"29 - Psychiatrie (Erwachsene)",1;"30 - Kinder- und Jugendpsychiatrie",1;"297 - stationsäquivalente Behandlung in der Erwachsenenpsychiatrie (29)",1;"307 - stationsäquivalente Behandlung in der Kinder- und Jugendpsychiatrie (30)",1;"31 - Psychosomatik",1;"",0;0,0},2,0)</f>
        <v>0</v>
      </c>
      <c r="T1369" s="8">
        <f t="shared" si="187"/>
        <v>0</v>
      </c>
      <c r="U1369" s="8">
        <f t="shared" si="189"/>
        <v>0</v>
      </c>
      <c r="V1369" s="8">
        <f t="shared" si="182"/>
        <v>0</v>
      </c>
      <c r="W1369" s="8">
        <f t="shared" si="183"/>
        <v>0</v>
      </c>
      <c r="X1369" s="8">
        <f t="shared" si="184"/>
        <v>0</v>
      </c>
      <c r="Y1369" s="8" t="str">
        <f t="shared" si="185"/>
        <v/>
      </c>
      <c r="Z1369" s="8" t="str">
        <f>VLOOKUP($D1369,{"29 - Psychiatrie (Erwachsene)","BGI";"297 - stationsäquivalente Behandlung in der Erwachsenenpsychiatrie (29)","BGI";"30 - Kinder- und Jugendpsychiatrie","BGII";"307 - stationsäquivalente Behandlung in der Kinder- und Jugendpsychiatrie (30)","BGII";"31 - Psychosomatik","BGI";"","LEER";0,"Leer"},2,0)</f>
        <v>LEER</v>
      </c>
      <c r="AA1369" s="8" t="str">
        <f t="shared" si="186"/>
        <v>Stationen</v>
      </c>
    </row>
    <row r="1370" spans="2:27" ht="15" customHeight="1" x14ac:dyDescent="0.25">
      <c r="B1370" s="76" t="str">
        <f t="shared" si="188"/>
        <v>!!!</v>
      </c>
      <c r="C1370" s="310" t="str">
        <f>IF(LEN($E1370)&gt;0,VLOOKUP(TEXT($E1370,0),'Angaben Stationen'!$E$14:$V$215,17,0),"")</f>
        <v/>
      </c>
      <c r="D1370" s="254" t="str">
        <f>IF(LEN($E1370)&gt;0,VLOOKUP(TEXT($E1370,0),'Angaben Stationen'!$E$14:$V$215,18,0),"")</f>
        <v/>
      </c>
      <c r="E1370" s="344"/>
      <c r="F1370" s="256"/>
      <c r="G1370" s="256"/>
      <c r="H1370" s="307"/>
      <c r="I1370" s="183"/>
      <c r="R1370" s="8">
        <f t="shared" si="181"/>
        <v>0</v>
      </c>
      <c r="S1370" s="8">
        <f>VLOOKUP($D1370,{"29 - Psychiatrie (Erwachsene)",1;"30 - Kinder- und Jugendpsychiatrie",1;"297 - stationsäquivalente Behandlung in der Erwachsenenpsychiatrie (29)",1;"307 - stationsäquivalente Behandlung in der Kinder- und Jugendpsychiatrie (30)",1;"31 - Psychosomatik",1;"",0;0,0},2,0)</f>
        <v>0</v>
      </c>
      <c r="T1370" s="8">
        <f t="shared" si="187"/>
        <v>0</v>
      </c>
      <c r="U1370" s="8">
        <f t="shared" si="189"/>
        <v>0</v>
      </c>
      <c r="V1370" s="8">
        <f t="shared" si="182"/>
        <v>0</v>
      </c>
      <c r="W1370" s="8">
        <f t="shared" si="183"/>
        <v>0</v>
      </c>
      <c r="X1370" s="8">
        <f t="shared" si="184"/>
        <v>0</v>
      </c>
      <c r="Y1370" s="8" t="str">
        <f t="shared" si="185"/>
        <v/>
      </c>
      <c r="Z1370" s="8" t="str">
        <f>VLOOKUP($D1370,{"29 - Psychiatrie (Erwachsene)","BGI";"297 - stationsäquivalente Behandlung in der Erwachsenenpsychiatrie (29)","BGI";"30 - Kinder- und Jugendpsychiatrie","BGII";"307 - stationsäquivalente Behandlung in der Kinder- und Jugendpsychiatrie (30)","BGII";"31 - Psychosomatik","BGI";"","LEER";0,"Leer"},2,0)</f>
        <v>LEER</v>
      </c>
      <c r="AA1370" s="8" t="str">
        <f t="shared" si="186"/>
        <v>Stationen</v>
      </c>
    </row>
    <row r="1371" spans="2:27" ht="15" customHeight="1" x14ac:dyDescent="0.25">
      <c r="B1371" s="76" t="str">
        <f t="shared" si="188"/>
        <v>!!!</v>
      </c>
      <c r="C1371" s="310" t="str">
        <f>IF(LEN($E1371)&gt;0,VLOOKUP(TEXT($E1371,0),'Angaben Stationen'!$E$14:$V$215,17,0),"")</f>
        <v/>
      </c>
      <c r="D1371" s="254" t="str">
        <f>IF(LEN($E1371)&gt;0,VLOOKUP(TEXT($E1371,0),'Angaben Stationen'!$E$14:$V$215,18,0),"")</f>
        <v/>
      </c>
      <c r="E1371" s="344"/>
      <c r="F1371" s="256"/>
      <c r="G1371" s="256"/>
      <c r="H1371" s="307"/>
      <c r="I1371" s="183"/>
      <c r="R1371" s="8">
        <f t="shared" si="181"/>
        <v>0</v>
      </c>
      <c r="S1371" s="8">
        <f>VLOOKUP($D1371,{"29 - Psychiatrie (Erwachsene)",1;"30 - Kinder- und Jugendpsychiatrie",1;"297 - stationsäquivalente Behandlung in der Erwachsenenpsychiatrie (29)",1;"307 - stationsäquivalente Behandlung in der Kinder- und Jugendpsychiatrie (30)",1;"31 - Psychosomatik",1;"",0;0,0},2,0)</f>
        <v>0</v>
      </c>
      <c r="T1371" s="8">
        <f t="shared" si="187"/>
        <v>0</v>
      </c>
      <c r="U1371" s="8">
        <f t="shared" si="189"/>
        <v>0</v>
      </c>
      <c r="V1371" s="8">
        <f t="shared" si="182"/>
        <v>0</v>
      </c>
      <c r="W1371" s="8">
        <f t="shared" si="183"/>
        <v>0</v>
      </c>
      <c r="X1371" s="8">
        <f t="shared" si="184"/>
        <v>0</v>
      </c>
      <c r="Y1371" s="8" t="str">
        <f t="shared" si="185"/>
        <v/>
      </c>
      <c r="Z1371" s="8" t="str">
        <f>VLOOKUP($D1371,{"29 - Psychiatrie (Erwachsene)","BGI";"297 - stationsäquivalente Behandlung in der Erwachsenenpsychiatrie (29)","BGI";"30 - Kinder- und Jugendpsychiatrie","BGII";"307 - stationsäquivalente Behandlung in der Kinder- und Jugendpsychiatrie (30)","BGII";"31 - Psychosomatik","BGI";"","LEER";0,"Leer"},2,0)</f>
        <v>LEER</v>
      </c>
      <c r="AA1371" s="8" t="str">
        <f t="shared" si="186"/>
        <v>Stationen</v>
      </c>
    </row>
    <row r="1372" spans="2:27" ht="15" customHeight="1" x14ac:dyDescent="0.25">
      <c r="B1372" s="76" t="str">
        <f t="shared" si="188"/>
        <v>!!!</v>
      </c>
      <c r="C1372" s="310" t="str">
        <f>IF(LEN($E1372)&gt;0,VLOOKUP(TEXT($E1372,0),'Angaben Stationen'!$E$14:$V$215,17,0),"")</f>
        <v/>
      </c>
      <c r="D1372" s="254" t="str">
        <f>IF(LEN($E1372)&gt;0,VLOOKUP(TEXT($E1372,0),'Angaben Stationen'!$E$14:$V$215,18,0),"")</f>
        <v/>
      </c>
      <c r="E1372" s="344"/>
      <c r="F1372" s="256"/>
      <c r="G1372" s="256"/>
      <c r="H1372" s="307"/>
      <c r="I1372" s="183"/>
      <c r="R1372" s="8">
        <f t="shared" si="181"/>
        <v>0</v>
      </c>
      <c r="S1372" s="8">
        <f>VLOOKUP($D1372,{"29 - Psychiatrie (Erwachsene)",1;"30 - Kinder- und Jugendpsychiatrie",1;"297 - stationsäquivalente Behandlung in der Erwachsenenpsychiatrie (29)",1;"307 - stationsäquivalente Behandlung in der Kinder- und Jugendpsychiatrie (30)",1;"31 - Psychosomatik",1;"",0;0,0},2,0)</f>
        <v>0</v>
      </c>
      <c r="T1372" s="8">
        <f t="shared" si="187"/>
        <v>0</v>
      </c>
      <c r="U1372" s="8">
        <f t="shared" si="189"/>
        <v>0</v>
      </c>
      <c r="V1372" s="8">
        <f t="shared" si="182"/>
        <v>0</v>
      </c>
      <c r="W1372" s="8">
        <f t="shared" si="183"/>
        <v>0</v>
      </c>
      <c r="X1372" s="8">
        <f t="shared" si="184"/>
        <v>0</v>
      </c>
      <c r="Y1372" s="8" t="str">
        <f t="shared" si="185"/>
        <v/>
      </c>
      <c r="Z1372" s="8" t="str">
        <f>VLOOKUP($D1372,{"29 - Psychiatrie (Erwachsene)","BGI";"297 - stationsäquivalente Behandlung in der Erwachsenenpsychiatrie (29)","BGI";"30 - Kinder- und Jugendpsychiatrie","BGII";"307 - stationsäquivalente Behandlung in der Kinder- und Jugendpsychiatrie (30)","BGII";"31 - Psychosomatik","BGI";"","LEER";0,"Leer"},2,0)</f>
        <v>LEER</v>
      </c>
      <c r="AA1372" s="8" t="str">
        <f t="shared" si="186"/>
        <v>Stationen</v>
      </c>
    </row>
    <row r="1373" spans="2:27" ht="15" customHeight="1" x14ac:dyDescent="0.25">
      <c r="B1373" s="76" t="str">
        <f t="shared" si="188"/>
        <v>!!!</v>
      </c>
      <c r="C1373" s="310" t="str">
        <f>IF(LEN($E1373)&gt;0,VLOOKUP(TEXT($E1373,0),'Angaben Stationen'!$E$14:$V$215,17,0),"")</f>
        <v/>
      </c>
      <c r="D1373" s="254" t="str">
        <f>IF(LEN($E1373)&gt;0,VLOOKUP(TEXT($E1373,0),'Angaben Stationen'!$E$14:$V$215,18,0),"")</f>
        <v/>
      </c>
      <c r="E1373" s="344"/>
      <c r="F1373" s="256"/>
      <c r="G1373" s="256"/>
      <c r="H1373" s="307"/>
      <c r="I1373" s="183"/>
      <c r="R1373" s="8">
        <f t="shared" si="181"/>
        <v>0</v>
      </c>
      <c r="S1373" s="8">
        <f>VLOOKUP($D1373,{"29 - Psychiatrie (Erwachsene)",1;"30 - Kinder- und Jugendpsychiatrie",1;"297 - stationsäquivalente Behandlung in der Erwachsenenpsychiatrie (29)",1;"307 - stationsäquivalente Behandlung in der Kinder- und Jugendpsychiatrie (30)",1;"31 - Psychosomatik",1;"",0;0,0},2,0)</f>
        <v>0</v>
      </c>
      <c r="T1373" s="8">
        <f t="shared" si="187"/>
        <v>0</v>
      </c>
      <c r="U1373" s="8">
        <f t="shared" si="189"/>
        <v>0</v>
      </c>
      <c r="V1373" s="8">
        <f t="shared" si="182"/>
        <v>0</v>
      </c>
      <c r="W1373" s="8">
        <f t="shared" si="183"/>
        <v>0</v>
      </c>
      <c r="X1373" s="8">
        <f t="shared" si="184"/>
        <v>0</v>
      </c>
      <c r="Y1373" s="8" t="str">
        <f t="shared" si="185"/>
        <v/>
      </c>
      <c r="Z1373" s="8" t="str">
        <f>VLOOKUP($D1373,{"29 - Psychiatrie (Erwachsene)","BGI";"297 - stationsäquivalente Behandlung in der Erwachsenenpsychiatrie (29)","BGI";"30 - Kinder- und Jugendpsychiatrie","BGII";"307 - stationsäquivalente Behandlung in der Kinder- und Jugendpsychiatrie (30)","BGII";"31 - Psychosomatik","BGI";"","LEER";0,"Leer"},2,0)</f>
        <v>LEER</v>
      </c>
      <c r="AA1373" s="8" t="str">
        <f t="shared" si="186"/>
        <v>Stationen</v>
      </c>
    </row>
    <row r="1374" spans="2:27" ht="15" customHeight="1" x14ac:dyDescent="0.25">
      <c r="B1374" s="76" t="str">
        <f t="shared" si="188"/>
        <v>!!!</v>
      </c>
      <c r="C1374" s="310" t="str">
        <f>IF(LEN($E1374)&gt;0,VLOOKUP(TEXT($E1374,0),'Angaben Stationen'!$E$14:$V$215,17,0),"")</f>
        <v/>
      </c>
      <c r="D1374" s="254" t="str">
        <f>IF(LEN($E1374)&gt;0,VLOOKUP(TEXT($E1374,0),'Angaben Stationen'!$E$14:$V$215,18,0),"")</f>
        <v/>
      </c>
      <c r="E1374" s="344"/>
      <c r="F1374" s="256"/>
      <c r="G1374" s="256"/>
      <c r="H1374" s="307"/>
      <c r="I1374" s="183"/>
      <c r="R1374" s="8">
        <f t="shared" si="181"/>
        <v>0</v>
      </c>
      <c r="S1374" s="8">
        <f>VLOOKUP($D1374,{"29 - Psychiatrie (Erwachsene)",1;"30 - Kinder- und Jugendpsychiatrie",1;"297 - stationsäquivalente Behandlung in der Erwachsenenpsychiatrie (29)",1;"307 - stationsäquivalente Behandlung in der Kinder- und Jugendpsychiatrie (30)",1;"31 - Psychosomatik",1;"",0;0,0},2,0)</f>
        <v>0</v>
      </c>
      <c r="T1374" s="8">
        <f t="shared" si="187"/>
        <v>0</v>
      </c>
      <c r="U1374" s="8">
        <f t="shared" si="189"/>
        <v>0</v>
      </c>
      <c r="V1374" s="8">
        <f t="shared" si="182"/>
        <v>0</v>
      </c>
      <c r="W1374" s="8">
        <f t="shared" si="183"/>
        <v>0</v>
      </c>
      <c r="X1374" s="8">
        <f t="shared" si="184"/>
        <v>0</v>
      </c>
      <c r="Y1374" s="8" t="str">
        <f t="shared" si="185"/>
        <v/>
      </c>
      <c r="Z1374" s="8" t="str">
        <f>VLOOKUP($D1374,{"29 - Psychiatrie (Erwachsene)","BGI";"297 - stationsäquivalente Behandlung in der Erwachsenenpsychiatrie (29)","BGI";"30 - Kinder- und Jugendpsychiatrie","BGII";"307 - stationsäquivalente Behandlung in der Kinder- und Jugendpsychiatrie (30)","BGII";"31 - Psychosomatik","BGI";"","LEER";0,"Leer"},2,0)</f>
        <v>LEER</v>
      </c>
      <c r="AA1374" s="8" t="str">
        <f t="shared" si="186"/>
        <v>Stationen</v>
      </c>
    </row>
    <row r="1375" spans="2:27" ht="15" customHeight="1" x14ac:dyDescent="0.25">
      <c r="B1375" s="76" t="str">
        <f t="shared" si="188"/>
        <v>!!!</v>
      </c>
      <c r="C1375" s="310" t="str">
        <f>IF(LEN($E1375)&gt;0,VLOOKUP(TEXT($E1375,0),'Angaben Stationen'!$E$14:$V$215,17,0),"")</f>
        <v/>
      </c>
      <c r="D1375" s="254" t="str">
        <f>IF(LEN($E1375)&gt;0,VLOOKUP(TEXT($E1375,0),'Angaben Stationen'!$E$14:$V$215,18,0),"")</f>
        <v/>
      </c>
      <c r="E1375" s="344"/>
      <c r="F1375" s="256"/>
      <c r="G1375" s="256"/>
      <c r="H1375" s="307"/>
      <c r="I1375" s="183"/>
      <c r="R1375" s="8">
        <f t="shared" si="181"/>
        <v>0</v>
      </c>
      <c r="S1375" s="8">
        <f>VLOOKUP($D1375,{"29 - Psychiatrie (Erwachsene)",1;"30 - Kinder- und Jugendpsychiatrie",1;"297 - stationsäquivalente Behandlung in der Erwachsenenpsychiatrie (29)",1;"307 - stationsäquivalente Behandlung in der Kinder- und Jugendpsychiatrie (30)",1;"31 - Psychosomatik",1;"",0;0,0},2,0)</f>
        <v>0</v>
      </c>
      <c r="T1375" s="8">
        <f t="shared" si="187"/>
        <v>0</v>
      </c>
      <c r="U1375" s="8">
        <f t="shared" si="189"/>
        <v>0</v>
      </c>
      <c r="V1375" s="8">
        <f t="shared" si="182"/>
        <v>0</v>
      </c>
      <c r="W1375" s="8">
        <f t="shared" si="183"/>
        <v>0</v>
      </c>
      <c r="X1375" s="8">
        <f t="shared" si="184"/>
        <v>0</v>
      </c>
      <c r="Y1375" s="8" t="str">
        <f t="shared" si="185"/>
        <v/>
      </c>
      <c r="Z1375" s="8" t="str">
        <f>VLOOKUP($D1375,{"29 - Psychiatrie (Erwachsene)","BGI";"297 - stationsäquivalente Behandlung in der Erwachsenenpsychiatrie (29)","BGI";"30 - Kinder- und Jugendpsychiatrie","BGII";"307 - stationsäquivalente Behandlung in der Kinder- und Jugendpsychiatrie (30)","BGII";"31 - Psychosomatik","BGI";"","LEER";0,"Leer"},2,0)</f>
        <v>LEER</v>
      </c>
      <c r="AA1375" s="8" t="str">
        <f t="shared" si="186"/>
        <v>Stationen</v>
      </c>
    </row>
    <row r="1376" spans="2:27" ht="15" customHeight="1" x14ac:dyDescent="0.25">
      <c r="B1376" s="76" t="str">
        <f t="shared" si="188"/>
        <v>!!!</v>
      </c>
      <c r="C1376" s="310" t="str">
        <f>IF(LEN($E1376)&gt;0,VLOOKUP(TEXT($E1376,0),'Angaben Stationen'!$E$14:$V$215,17,0),"")</f>
        <v/>
      </c>
      <c r="D1376" s="254" t="str">
        <f>IF(LEN($E1376)&gt;0,VLOOKUP(TEXT($E1376,0),'Angaben Stationen'!$E$14:$V$215,18,0),"")</f>
        <v/>
      </c>
      <c r="E1376" s="344"/>
      <c r="F1376" s="256"/>
      <c r="G1376" s="256"/>
      <c r="H1376" s="307"/>
      <c r="I1376" s="183"/>
      <c r="R1376" s="8">
        <f t="shared" si="181"/>
        <v>0</v>
      </c>
      <c r="S1376" s="8">
        <f>VLOOKUP($D1376,{"29 - Psychiatrie (Erwachsene)",1;"30 - Kinder- und Jugendpsychiatrie",1;"297 - stationsäquivalente Behandlung in der Erwachsenenpsychiatrie (29)",1;"307 - stationsäquivalente Behandlung in der Kinder- und Jugendpsychiatrie (30)",1;"31 - Psychosomatik",1;"",0;0,0},2,0)</f>
        <v>0</v>
      </c>
      <c r="T1376" s="8">
        <f t="shared" si="187"/>
        <v>0</v>
      </c>
      <c r="U1376" s="8">
        <f t="shared" si="189"/>
        <v>0</v>
      </c>
      <c r="V1376" s="8">
        <f t="shared" si="182"/>
        <v>0</v>
      </c>
      <c r="W1376" s="8">
        <f t="shared" si="183"/>
        <v>0</v>
      </c>
      <c r="X1376" s="8">
        <f t="shared" si="184"/>
        <v>0</v>
      </c>
      <c r="Y1376" s="8" t="str">
        <f t="shared" si="185"/>
        <v/>
      </c>
      <c r="Z1376" s="8" t="str">
        <f>VLOOKUP($D1376,{"29 - Psychiatrie (Erwachsene)","BGI";"297 - stationsäquivalente Behandlung in der Erwachsenenpsychiatrie (29)","BGI";"30 - Kinder- und Jugendpsychiatrie","BGII";"307 - stationsäquivalente Behandlung in der Kinder- und Jugendpsychiatrie (30)","BGII";"31 - Psychosomatik","BGI";"","LEER";0,"Leer"},2,0)</f>
        <v>LEER</v>
      </c>
      <c r="AA1376" s="8" t="str">
        <f t="shared" si="186"/>
        <v>Stationen</v>
      </c>
    </row>
    <row r="1377" spans="2:27" ht="15" customHeight="1" x14ac:dyDescent="0.25">
      <c r="B1377" s="76" t="str">
        <f t="shared" si="188"/>
        <v>!!!</v>
      </c>
      <c r="C1377" s="310" t="str">
        <f>IF(LEN($E1377)&gt;0,VLOOKUP(TEXT($E1377,0),'Angaben Stationen'!$E$14:$V$215,17,0),"")</f>
        <v/>
      </c>
      <c r="D1377" s="254" t="str">
        <f>IF(LEN($E1377)&gt;0,VLOOKUP(TEXT($E1377,0),'Angaben Stationen'!$E$14:$V$215,18,0),"")</f>
        <v/>
      </c>
      <c r="E1377" s="344"/>
      <c r="F1377" s="256"/>
      <c r="G1377" s="256"/>
      <c r="H1377" s="307"/>
      <c r="I1377" s="183"/>
      <c r="R1377" s="8">
        <f t="shared" si="181"/>
        <v>0</v>
      </c>
      <c r="S1377" s="8">
        <f>VLOOKUP($D1377,{"29 - Psychiatrie (Erwachsene)",1;"30 - Kinder- und Jugendpsychiatrie",1;"297 - stationsäquivalente Behandlung in der Erwachsenenpsychiatrie (29)",1;"307 - stationsäquivalente Behandlung in der Kinder- und Jugendpsychiatrie (30)",1;"31 - Psychosomatik",1;"",0;0,0},2,0)</f>
        <v>0</v>
      </c>
      <c r="T1377" s="8">
        <f t="shared" si="187"/>
        <v>0</v>
      </c>
      <c r="U1377" s="8">
        <f t="shared" si="189"/>
        <v>0</v>
      </c>
      <c r="V1377" s="8">
        <f t="shared" si="182"/>
        <v>0</v>
      </c>
      <c r="W1377" s="8">
        <f t="shared" si="183"/>
        <v>0</v>
      </c>
      <c r="X1377" s="8">
        <f t="shared" si="184"/>
        <v>0</v>
      </c>
      <c r="Y1377" s="8" t="str">
        <f t="shared" si="185"/>
        <v/>
      </c>
      <c r="Z1377" s="8" t="str">
        <f>VLOOKUP($D1377,{"29 - Psychiatrie (Erwachsene)","BGI";"297 - stationsäquivalente Behandlung in der Erwachsenenpsychiatrie (29)","BGI";"30 - Kinder- und Jugendpsychiatrie","BGII";"307 - stationsäquivalente Behandlung in der Kinder- und Jugendpsychiatrie (30)","BGII";"31 - Psychosomatik","BGI";"","LEER";0,"Leer"},2,0)</f>
        <v>LEER</v>
      </c>
      <c r="AA1377" s="8" t="str">
        <f t="shared" si="186"/>
        <v>Stationen</v>
      </c>
    </row>
    <row r="1378" spans="2:27" ht="15" customHeight="1" x14ac:dyDescent="0.25">
      <c r="B1378" s="76" t="str">
        <f t="shared" si="188"/>
        <v>!!!</v>
      </c>
      <c r="C1378" s="310" t="str">
        <f>IF(LEN($E1378)&gt;0,VLOOKUP(TEXT($E1378,0),'Angaben Stationen'!$E$14:$V$215,17,0),"")</f>
        <v/>
      </c>
      <c r="D1378" s="254" t="str">
        <f>IF(LEN($E1378)&gt;0,VLOOKUP(TEXT($E1378,0),'Angaben Stationen'!$E$14:$V$215,18,0),"")</f>
        <v/>
      </c>
      <c r="E1378" s="344"/>
      <c r="F1378" s="256"/>
      <c r="G1378" s="256"/>
      <c r="H1378" s="307"/>
      <c r="I1378" s="183"/>
      <c r="R1378" s="8">
        <f t="shared" ref="R1378:R1441" si="190">IF(LEN(B1378)&gt;0,0,1)</f>
        <v>0</v>
      </c>
      <c r="S1378" s="8">
        <f>VLOOKUP($D1378,{"29 - Psychiatrie (Erwachsene)",1;"30 - Kinder- und Jugendpsychiatrie",1;"297 - stationsäquivalente Behandlung in der Erwachsenenpsychiatrie (29)",1;"307 - stationsäquivalente Behandlung in der Kinder- und Jugendpsychiatrie (30)",1;"31 - Psychosomatik",1;"",0;0,0},2,0)</f>
        <v>0</v>
      </c>
      <c r="T1378" s="8">
        <f t="shared" si="187"/>
        <v>0</v>
      </c>
      <c r="U1378" s="8">
        <f t="shared" si="189"/>
        <v>0</v>
      </c>
      <c r="V1378" s="8">
        <f t="shared" ref="V1378:V1441" si="191">IF(VALUE($F1378)&gt;0,1,0)</f>
        <v>0</v>
      </c>
      <c r="W1378" s="8">
        <f t="shared" ref="W1378:W1441" si="192">IF(LEN($G1378)&gt;0,1,0)</f>
        <v>0</v>
      </c>
      <c r="X1378" s="8">
        <f t="shared" ref="X1378:X1441" si="193">IF(LEN($H1378)&gt;0,1,0)</f>
        <v>0</v>
      </c>
      <c r="Y1378" s="8" t="str">
        <f t="shared" ref="Y1378:Y1441" si="194">IF($D1378&lt;&gt;"","MonatII","")</f>
        <v/>
      </c>
      <c r="Z1378" s="8" t="str">
        <f>VLOOKUP($D1378,{"29 - Psychiatrie (Erwachsene)","BGI";"297 - stationsäquivalente Behandlung in der Erwachsenenpsychiatrie (29)","BGI";"30 - Kinder- und Jugendpsychiatrie","BGII";"307 - stationsäquivalente Behandlung in der Kinder- und Jugendpsychiatrie (30)","BGII";"31 - Psychosomatik","BGI";"","LEER";0,"Leer"},2,0)</f>
        <v>LEER</v>
      </c>
      <c r="AA1378" s="8" t="str">
        <f t="shared" ref="AA1378:AA1441" si="195">"Stationen"</f>
        <v>Stationen</v>
      </c>
    </row>
    <row r="1379" spans="2:27" ht="15" customHeight="1" x14ac:dyDescent="0.25">
      <c r="B1379" s="76" t="str">
        <f t="shared" si="188"/>
        <v>!!!</v>
      </c>
      <c r="C1379" s="310" t="str">
        <f>IF(LEN($E1379)&gt;0,VLOOKUP(TEXT($E1379,0),'Angaben Stationen'!$E$14:$V$215,17,0),"")</f>
        <v/>
      </c>
      <c r="D1379" s="254" t="str">
        <f>IF(LEN($E1379)&gt;0,VLOOKUP(TEXT($E1379,0),'Angaben Stationen'!$E$14:$V$215,18,0),"")</f>
        <v/>
      </c>
      <c r="E1379" s="344"/>
      <c r="F1379" s="256"/>
      <c r="G1379" s="256"/>
      <c r="H1379" s="307"/>
      <c r="I1379" s="183"/>
      <c r="R1379" s="8">
        <f t="shared" si="190"/>
        <v>0</v>
      </c>
      <c r="S1379" s="8">
        <f>VLOOKUP($D1379,{"29 - Psychiatrie (Erwachsene)",1;"30 - Kinder- und Jugendpsychiatrie",1;"297 - stationsäquivalente Behandlung in der Erwachsenenpsychiatrie (29)",1;"307 - stationsäquivalente Behandlung in der Kinder- und Jugendpsychiatrie (30)",1;"31 - Psychosomatik",1;"",0;0,0},2,0)</f>
        <v>0</v>
      </c>
      <c r="T1379" s="8">
        <f t="shared" si="187"/>
        <v>0</v>
      </c>
      <c r="U1379" s="8">
        <f t="shared" si="189"/>
        <v>0</v>
      </c>
      <c r="V1379" s="8">
        <f t="shared" si="191"/>
        <v>0</v>
      </c>
      <c r="W1379" s="8">
        <f t="shared" si="192"/>
        <v>0</v>
      </c>
      <c r="X1379" s="8">
        <f t="shared" si="193"/>
        <v>0</v>
      </c>
      <c r="Y1379" s="8" t="str">
        <f t="shared" si="194"/>
        <v/>
      </c>
      <c r="Z1379" s="8" t="str">
        <f>VLOOKUP($D1379,{"29 - Psychiatrie (Erwachsene)","BGI";"297 - stationsäquivalente Behandlung in der Erwachsenenpsychiatrie (29)","BGI";"30 - Kinder- und Jugendpsychiatrie","BGII";"307 - stationsäquivalente Behandlung in der Kinder- und Jugendpsychiatrie (30)","BGII";"31 - Psychosomatik","BGI";"","LEER";0,"Leer"},2,0)</f>
        <v>LEER</v>
      </c>
      <c r="AA1379" s="8" t="str">
        <f t="shared" si="195"/>
        <v>Stationen</v>
      </c>
    </row>
    <row r="1380" spans="2:27" ht="15" customHeight="1" x14ac:dyDescent="0.25">
      <c r="B1380" s="76" t="str">
        <f t="shared" si="188"/>
        <v>!!!</v>
      </c>
      <c r="C1380" s="310" t="str">
        <f>IF(LEN($E1380)&gt;0,VLOOKUP(TEXT($E1380,0),'Angaben Stationen'!$E$14:$V$215,17,0),"")</f>
        <v/>
      </c>
      <c r="D1380" s="254" t="str">
        <f>IF(LEN($E1380)&gt;0,VLOOKUP(TEXT($E1380,0),'Angaben Stationen'!$E$14:$V$215,18,0),"")</f>
        <v/>
      </c>
      <c r="E1380" s="344"/>
      <c r="F1380" s="256"/>
      <c r="G1380" s="256"/>
      <c r="H1380" s="307"/>
      <c r="I1380" s="183"/>
      <c r="R1380" s="8">
        <f t="shared" si="190"/>
        <v>0</v>
      </c>
      <c r="S1380" s="8">
        <f>VLOOKUP($D1380,{"29 - Psychiatrie (Erwachsene)",1;"30 - Kinder- und Jugendpsychiatrie",1;"297 - stationsäquivalente Behandlung in der Erwachsenenpsychiatrie (29)",1;"307 - stationsäquivalente Behandlung in der Kinder- und Jugendpsychiatrie (30)",1;"31 - Psychosomatik",1;"",0;0,0},2,0)</f>
        <v>0</v>
      </c>
      <c r="T1380" s="8">
        <f t="shared" si="187"/>
        <v>0</v>
      </c>
      <c r="U1380" s="8">
        <f t="shared" si="189"/>
        <v>0</v>
      </c>
      <c r="V1380" s="8">
        <f t="shared" si="191"/>
        <v>0</v>
      </c>
      <c r="W1380" s="8">
        <f t="shared" si="192"/>
        <v>0</v>
      </c>
      <c r="X1380" s="8">
        <f t="shared" si="193"/>
        <v>0</v>
      </c>
      <c r="Y1380" s="8" t="str">
        <f t="shared" si="194"/>
        <v/>
      </c>
      <c r="Z1380" s="8" t="str">
        <f>VLOOKUP($D1380,{"29 - Psychiatrie (Erwachsene)","BGI";"297 - stationsäquivalente Behandlung in der Erwachsenenpsychiatrie (29)","BGI";"30 - Kinder- und Jugendpsychiatrie","BGII";"307 - stationsäquivalente Behandlung in der Kinder- und Jugendpsychiatrie (30)","BGII";"31 - Psychosomatik","BGI";"","LEER";0,"Leer"},2,0)</f>
        <v>LEER</v>
      </c>
      <c r="AA1380" s="8" t="str">
        <f t="shared" si="195"/>
        <v>Stationen</v>
      </c>
    </row>
    <row r="1381" spans="2:27" ht="15" customHeight="1" x14ac:dyDescent="0.25">
      <c r="B1381" s="76" t="str">
        <f t="shared" si="188"/>
        <v>!!!</v>
      </c>
      <c r="C1381" s="310" t="str">
        <f>IF(LEN($E1381)&gt;0,VLOOKUP(TEXT($E1381,0),'Angaben Stationen'!$E$14:$V$215,17,0),"")</f>
        <v/>
      </c>
      <c r="D1381" s="254" t="str">
        <f>IF(LEN($E1381)&gt;0,VLOOKUP(TEXT($E1381,0),'Angaben Stationen'!$E$14:$V$215,18,0),"")</f>
        <v/>
      </c>
      <c r="E1381" s="344"/>
      <c r="F1381" s="256"/>
      <c r="G1381" s="256"/>
      <c r="H1381" s="307"/>
      <c r="I1381" s="183"/>
      <c r="R1381" s="8">
        <f t="shared" si="190"/>
        <v>0</v>
      </c>
      <c r="S1381" s="8">
        <f>VLOOKUP($D1381,{"29 - Psychiatrie (Erwachsene)",1;"30 - Kinder- und Jugendpsychiatrie",1;"297 - stationsäquivalente Behandlung in der Erwachsenenpsychiatrie (29)",1;"307 - stationsäquivalente Behandlung in der Kinder- und Jugendpsychiatrie (30)",1;"31 - Psychosomatik",1;"",0;0,0},2,0)</f>
        <v>0</v>
      </c>
      <c r="T1381" s="8">
        <f t="shared" si="187"/>
        <v>0</v>
      </c>
      <c r="U1381" s="8">
        <f t="shared" si="189"/>
        <v>0</v>
      </c>
      <c r="V1381" s="8">
        <f t="shared" si="191"/>
        <v>0</v>
      </c>
      <c r="W1381" s="8">
        <f t="shared" si="192"/>
        <v>0</v>
      </c>
      <c r="X1381" s="8">
        <f t="shared" si="193"/>
        <v>0</v>
      </c>
      <c r="Y1381" s="8" t="str">
        <f t="shared" si="194"/>
        <v/>
      </c>
      <c r="Z1381" s="8" t="str">
        <f>VLOOKUP($D1381,{"29 - Psychiatrie (Erwachsene)","BGI";"297 - stationsäquivalente Behandlung in der Erwachsenenpsychiatrie (29)","BGI";"30 - Kinder- und Jugendpsychiatrie","BGII";"307 - stationsäquivalente Behandlung in der Kinder- und Jugendpsychiatrie (30)","BGII";"31 - Psychosomatik","BGI";"","LEER";0,"Leer"},2,0)</f>
        <v>LEER</v>
      </c>
      <c r="AA1381" s="8" t="str">
        <f t="shared" si="195"/>
        <v>Stationen</v>
      </c>
    </row>
    <row r="1382" spans="2:27" ht="15" customHeight="1" x14ac:dyDescent="0.25">
      <c r="B1382" s="76" t="str">
        <f t="shared" si="188"/>
        <v>!!!</v>
      </c>
      <c r="C1382" s="310" t="str">
        <f>IF(LEN($E1382)&gt;0,VLOOKUP(TEXT($E1382,0),'Angaben Stationen'!$E$14:$V$215,17,0),"")</f>
        <v/>
      </c>
      <c r="D1382" s="254" t="str">
        <f>IF(LEN($E1382)&gt;0,VLOOKUP(TEXT($E1382,0),'Angaben Stationen'!$E$14:$V$215,18,0),"")</f>
        <v/>
      </c>
      <c r="E1382" s="344"/>
      <c r="F1382" s="256"/>
      <c r="G1382" s="256"/>
      <c r="H1382" s="307"/>
      <c r="I1382" s="183"/>
      <c r="R1382" s="8">
        <f t="shared" si="190"/>
        <v>0</v>
      </c>
      <c r="S1382" s="8">
        <f>VLOOKUP($D1382,{"29 - Psychiatrie (Erwachsene)",1;"30 - Kinder- und Jugendpsychiatrie",1;"297 - stationsäquivalente Behandlung in der Erwachsenenpsychiatrie (29)",1;"307 - stationsäquivalente Behandlung in der Kinder- und Jugendpsychiatrie (30)",1;"31 - Psychosomatik",1;"",0;0,0},2,0)</f>
        <v>0</v>
      </c>
      <c r="T1382" s="8">
        <f t="shared" ref="T1382:T1445" si="196">IF(LEN($C1382)&gt;0,1,0)</f>
        <v>0</v>
      </c>
      <c r="U1382" s="8">
        <f t="shared" si="189"/>
        <v>0</v>
      </c>
      <c r="V1382" s="8">
        <f t="shared" si="191"/>
        <v>0</v>
      </c>
      <c r="W1382" s="8">
        <f t="shared" si="192"/>
        <v>0</v>
      </c>
      <c r="X1382" s="8">
        <f t="shared" si="193"/>
        <v>0</v>
      </c>
      <c r="Y1382" s="8" t="str">
        <f t="shared" si="194"/>
        <v/>
      </c>
      <c r="Z1382" s="8" t="str">
        <f>VLOOKUP($D1382,{"29 - Psychiatrie (Erwachsene)","BGI";"297 - stationsäquivalente Behandlung in der Erwachsenenpsychiatrie (29)","BGI";"30 - Kinder- und Jugendpsychiatrie","BGII";"307 - stationsäquivalente Behandlung in der Kinder- und Jugendpsychiatrie (30)","BGII";"31 - Psychosomatik","BGI";"","LEER";0,"Leer"},2,0)</f>
        <v>LEER</v>
      </c>
      <c r="AA1382" s="8" t="str">
        <f t="shared" si="195"/>
        <v>Stationen</v>
      </c>
    </row>
    <row r="1383" spans="2:27" ht="15" customHeight="1" x14ac:dyDescent="0.25">
      <c r="B1383" s="76" t="str">
        <f t="shared" si="188"/>
        <v>!!!</v>
      </c>
      <c r="C1383" s="310" t="str">
        <f>IF(LEN($E1383)&gt;0,VLOOKUP(TEXT($E1383,0),'Angaben Stationen'!$E$14:$V$215,17,0),"")</f>
        <v/>
      </c>
      <c r="D1383" s="254" t="str">
        <f>IF(LEN($E1383)&gt;0,VLOOKUP(TEXT($E1383,0),'Angaben Stationen'!$E$14:$V$215,18,0),"")</f>
        <v/>
      </c>
      <c r="E1383" s="344"/>
      <c r="F1383" s="256"/>
      <c r="G1383" s="256"/>
      <c r="H1383" s="307"/>
      <c r="I1383" s="183"/>
      <c r="R1383" s="8">
        <f t="shared" si="190"/>
        <v>0</v>
      </c>
      <c r="S1383" s="8">
        <f>VLOOKUP($D1383,{"29 - Psychiatrie (Erwachsene)",1;"30 - Kinder- und Jugendpsychiatrie",1;"297 - stationsäquivalente Behandlung in der Erwachsenenpsychiatrie (29)",1;"307 - stationsäquivalente Behandlung in der Kinder- und Jugendpsychiatrie (30)",1;"31 - Psychosomatik",1;"",0;0,0},2,0)</f>
        <v>0</v>
      </c>
      <c r="T1383" s="8">
        <f t="shared" si="196"/>
        <v>0</v>
      </c>
      <c r="U1383" s="8">
        <f t="shared" si="189"/>
        <v>0</v>
      </c>
      <c r="V1383" s="8">
        <f t="shared" si="191"/>
        <v>0</v>
      </c>
      <c r="W1383" s="8">
        <f t="shared" si="192"/>
        <v>0</v>
      </c>
      <c r="X1383" s="8">
        <f t="shared" si="193"/>
        <v>0</v>
      </c>
      <c r="Y1383" s="8" t="str">
        <f t="shared" si="194"/>
        <v/>
      </c>
      <c r="Z1383" s="8" t="str">
        <f>VLOOKUP($D1383,{"29 - Psychiatrie (Erwachsene)","BGI";"297 - stationsäquivalente Behandlung in der Erwachsenenpsychiatrie (29)","BGI";"30 - Kinder- und Jugendpsychiatrie","BGII";"307 - stationsäquivalente Behandlung in der Kinder- und Jugendpsychiatrie (30)","BGII";"31 - Psychosomatik","BGI";"","LEER";0,"Leer"},2,0)</f>
        <v>LEER</v>
      </c>
      <c r="AA1383" s="8" t="str">
        <f t="shared" si="195"/>
        <v>Stationen</v>
      </c>
    </row>
    <row r="1384" spans="2:27" ht="15" customHeight="1" x14ac:dyDescent="0.25">
      <c r="B1384" s="76" t="str">
        <f t="shared" si="188"/>
        <v>!!!</v>
      </c>
      <c r="C1384" s="310" t="str">
        <f>IF(LEN($E1384)&gt;0,VLOOKUP(TEXT($E1384,0),'Angaben Stationen'!$E$14:$V$215,17,0),"")</f>
        <v/>
      </c>
      <c r="D1384" s="254" t="str">
        <f>IF(LEN($E1384)&gt;0,VLOOKUP(TEXT($E1384,0),'Angaben Stationen'!$E$14:$V$215,18,0),"")</f>
        <v/>
      </c>
      <c r="E1384" s="344"/>
      <c r="F1384" s="256"/>
      <c r="G1384" s="256"/>
      <c r="H1384" s="307"/>
      <c r="I1384" s="183"/>
      <c r="R1384" s="8">
        <f t="shared" si="190"/>
        <v>0</v>
      </c>
      <c r="S1384" s="8">
        <f>VLOOKUP($D1384,{"29 - Psychiatrie (Erwachsene)",1;"30 - Kinder- und Jugendpsychiatrie",1;"297 - stationsäquivalente Behandlung in der Erwachsenenpsychiatrie (29)",1;"307 - stationsäquivalente Behandlung in der Kinder- und Jugendpsychiatrie (30)",1;"31 - Psychosomatik",1;"",0;0,0},2,0)</f>
        <v>0</v>
      </c>
      <c r="T1384" s="8">
        <f t="shared" si="196"/>
        <v>0</v>
      </c>
      <c r="U1384" s="8">
        <f t="shared" si="189"/>
        <v>0</v>
      </c>
      <c r="V1384" s="8">
        <f t="shared" si="191"/>
        <v>0</v>
      </c>
      <c r="W1384" s="8">
        <f t="shared" si="192"/>
        <v>0</v>
      </c>
      <c r="X1384" s="8">
        <f t="shared" si="193"/>
        <v>0</v>
      </c>
      <c r="Y1384" s="8" t="str">
        <f t="shared" si="194"/>
        <v/>
      </c>
      <c r="Z1384" s="8" t="str">
        <f>VLOOKUP($D1384,{"29 - Psychiatrie (Erwachsene)","BGI";"297 - stationsäquivalente Behandlung in der Erwachsenenpsychiatrie (29)","BGI";"30 - Kinder- und Jugendpsychiatrie","BGII";"307 - stationsäquivalente Behandlung in der Kinder- und Jugendpsychiatrie (30)","BGII";"31 - Psychosomatik","BGI";"","LEER";0,"Leer"},2,0)</f>
        <v>LEER</v>
      </c>
      <c r="AA1384" s="8" t="str">
        <f t="shared" si="195"/>
        <v>Stationen</v>
      </c>
    </row>
    <row r="1385" spans="2:27" ht="15" customHeight="1" x14ac:dyDescent="0.25">
      <c r="B1385" s="76" t="str">
        <f t="shared" si="188"/>
        <v>!!!</v>
      </c>
      <c r="C1385" s="310" t="str">
        <f>IF(LEN($E1385)&gt;0,VLOOKUP(TEXT($E1385,0),'Angaben Stationen'!$E$14:$V$215,17,0),"")</f>
        <v/>
      </c>
      <c r="D1385" s="254" t="str">
        <f>IF(LEN($E1385)&gt;0,VLOOKUP(TEXT($E1385,0),'Angaben Stationen'!$E$14:$V$215,18,0),"")</f>
        <v/>
      </c>
      <c r="E1385" s="344"/>
      <c r="F1385" s="256"/>
      <c r="G1385" s="256"/>
      <c r="H1385" s="307"/>
      <c r="I1385" s="183"/>
      <c r="R1385" s="8">
        <f t="shared" si="190"/>
        <v>0</v>
      </c>
      <c r="S1385" s="8">
        <f>VLOOKUP($D1385,{"29 - Psychiatrie (Erwachsene)",1;"30 - Kinder- und Jugendpsychiatrie",1;"297 - stationsäquivalente Behandlung in der Erwachsenenpsychiatrie (29)",1;"307 - stationsäquivalente Behandlung in der Kinder- und Jugendpsychiatrie (30)",1;"31 - Psychosomatik",1;"",0;0,0},2,0)</f>
        <v>0</v>
      </c>
      <c r="T1385" s="8">
        <f t="shared" si="196"/>
        <v>0</v>
      </c>
      <c r="U1385" s="8">
        <f t="shared" si="189"/>
        <v>0</v>
      </c>
      <c r="V1385" s="8">
        <f t="shared" si="191"/>
        <v>0</v>
      </c>
      <c r="W1385" s="8">
        <f t="shared" si="192"/>
        <v>0</v>
      </c>
      <c r="X1385" s="8">
        <f t="shared" si="193"/>
        <v>0</v>
      </c>
      <c r="Y1385" s="8" t="str">
        <f t="shared" si="194"/>
        <v/>
      </c>
      <c r="Z1385" s="8" t="str">
        <f>VLOOKUP($D1385,{"29 - Psychiatrie (Erwachsene)","BGI";"297 - stationsäquivalente Behandlung in der Erwachsenenpsychiatrie (29)","BGI";"30 - Kinder- und Jugendpsychiatrie","BGII";"307 - stationsäquivalente Behandlung in der Kinder- und Jugendpsychiatrie (30)","BGII";"31 - Psychosomatik","BGI";"","LEER";0,"Leer"},2,0)</f>
        <v>LEER</v>
      </c>
      <c r="AA1385" s="8" t="str">
        <f t="shared" si="195"/>
        <v>Stationen</v>
      </c>
    </row>
    <row r="1386" spans="2:27" ht="15" customHeight="1" x14ac:dyDescent="0.25">
      <c r="B1386" s="76" t="str">
        <f t="shared" si="188"/>
        <v>!!!</v>
      </c>
      <c r="C1386" s="310" t="str">
        <f>IF(LEN($E1386)&gt;0,VLOOKUP(TEXT($E1386,0),'Angaben Stationen'!$E$14:$V$215,17,0),"")</f>
        <v/>
      </c>
      <c r="D1386" s="254" t="str">
        <f>IF(LEN($E1386)&gt;0,VLOOKUP(TEXT($E1386,0),'Angaben Stationen'!$E$14:$V$215,18,0),"")</f>
        <v/>
      </c>
      <c r="E1386" s="344"/>
      <c r="F1386" s="256"/>
      <c r="G1386" s="256"/>
      <c r="H1386" s="307"/>
      <c r="I1386" s="183"/>
      <c r="R1386" s="8">
        <f t="shared" si="190"/>
        <v>0</v>
      </c>
      <c r="S1386" s="8">
        <f>VLOOKUP($D1386,{"29 - Psychiatrie (Erwachsene)",1;"30 - Kinder- und Jugendpsychiatrie",1;"297 - stationsäquivalente Behandlung in der Erwachsenenpsychiatrie (29)",1;"307 - stationsäquivalente Behandlung in der Kinder- und Jugendpsychiatrie (30)",1;"31 - Psychosomatik",1;"",0;0,0},2,0)</f>
        <v>0</v>
      </c>
      <c r="T1386" s="8">
        <f t="shared" si="196"/>
        <v>0</v>
      </c>
      <c r="U1386" s="8">
        <f t="shared" si="189"/>
        <v>0</v>
      </c>
      <c r="V1386" s="8">
        <f t="shared" si="191"/>
        <v>0</v>
      </c>
      <c r="W1386" s="8">
        <f t="shared" si="192"/>
        <v>0</v>
      </c>
      <c r="X1386" s="8">
        <f t="shared" si="193"/>
        <v>0</v>
      </c>
      <c r="Y1386" s="8" t="str">
        <f t="shared" si="194"/>
        <v/>
      </c>
      <c r="Z1386" s="8" t="str">
        <f>VLOOKUP($D1386,{"29 - Psychiatrie (Erwachsene)","BGI";"297 - stationsäquivalente Behandlung in der Erwachsenenpsychiatrie (29)","BGI";"30 - Kinder- und Jugendpsychiatrie","BGII";"307 - stationsäquivalente Behandlung in der Kinder- und Jugendpsychiatrie (30)","BGII";"31 - Psychosomatik","BGI";"","LEER";0,"Leer"},2,0)</f>
        <v>LEER</v>
      </c>
      <c r="AA1386" s="8" t="str">
        <f t="shared" si="195"/>
        <v>Stationen</v>
      </c>
    </row>
    <row r="1387" spans="2:27" ht="15" customHeight="1" x14ac:dyDescent="0.25">
      <c r="B1387" s="76" t="str">
        <f t="shared" si="188"/>
        <v>!!!</v>
      </c>
      <c r="C1387" s="310" t="str">
        <f>IF(LEN($E1387)&gt;0,VLOOKUP(TEXT($E1387,0),'Angaben Stationen'!$E$14:$V$215,17,0),"")</f>
        <v/>
      </c>
      <c r="D1387" s="254" t="str">
        <f>IF(LEN($E1387)&gt;0,VLOOKUP(TEXT($E1387,0),'Angaben Stationen'!$E$14:$V$215,18,0),"")</f>
        <v/>
      </c>
      <c r="E1387" s="344"/>
      <c r="F1387" s="256"/>
      <c r="G1387" s="256"/>
      <c r="H1387" s="307"/>
      <c r="I1387" s="183"/>
      <c r="R1387" s="8">
        <f t="shared" si="190"/>
        <v>0</v>
      </c>
      <c r="S1387" s="8">
        <f>VLOOKUP($D1387,{"29 - Psychiatrie (Erwachsene)",1;"30 - Kinder- und Jugendpsychiatrie",1;"297 - stationsäquivalente Behandlung in der Erwachsenenpsychiatrie (29)",1;"307 - stationsäquivalente Behandlung in der Kinder- und Jugendpsychiatrie (30)",1;"31 - Psychosomatik",1;"",0;0,0},2,0)</f>
        <v>0</v>
      </c>
      <c r="T1387" s="8">
        <f t="shared" si="196"/>
        <v>0</v>
      </c>
      <c r="U1387" s="8">
        <f t="shared" si="189"/>
        <v>0</v>
      </c>
      <c r="V1387" s="8">
        <f t="shared" si="191"/>
        <v>0</v>
      </c>
      <c r="W1387" s="8">
        <f t="shared" si="192"/>
        <v>0</v>
      </c>
      <c r="X1387" s="8">
        <f t="shared" si="193"/>
        <v>0</v>
      </c>
      <c r="Y1387" s="8" t="str">
        <f t="shared" si="194"/>
        <v/>
      </c>
      <c r="Z1387" s="8" t="str">
        <f>VLOOKUP($D1387,{"29 - Psychiatrie (Erwachsene)","BGI";"297 - stationsäquivalente Behandlung in der Erwachsenenpsychiatrie (29)","BGI";"30 - Kinder- und Jugendpsychiatrie","BGII";"307 - stationsäquivalente Behandlung in der Kinder- und Jugendpsychiatrie (30)","BGII";"31 - Psychosomatik","BGI";"","LEER";0,"Leer"},2,0)</f>
        <v>LEER</v>
      </c>
      <c r="AA1387" s="8" t="str">
        <f t="shared" si="195"/>
        <v>Stationen</v>
      </c>
    </row>
    <row r="1388" spans="2:27" ht="15" customHeight="1" x14ac:dyDescent="0.25">
      <c r="B1388" s="76" t="str">
        <f t="shared" si="188"/>
        <v>!!!</v>
      </c>
      <c r="C1388" s="310" t="str">
        <f>IF(LEN($E1388)&gt;0,VLOOKUP(TEXT($E1388,0),'Angaben Stationen'!$E$14:$V$215,17,0),"")</f>
        <v/>
      </c>
      <c r="D1388" s="254" t="str">
        <f>IF(LEN($E1388)&gt;0,VLOOKUP(TEXT($E1388,0),'Angaben Stationen'!$E$14:$V$215,18,0),"")</f>
        <v/>
      </c>
      <c r="E1388" s="344"/>
      <c r="F1388" s="256"/>
      <c r="G1388" s="256"/>
      <c r="H1388" s="307"/>
      <c r="I1388" s="183"/>
      <c r="R1388" s="8">
        <f t="shared" si="190"/>
        <v>0</v>
      </c>
      <c r="S1388" s="8">
        <f>VLOOKUP($D1388,{"29 - Psychiatrie (Erwachsene)",1;"30 - Kinder- und Jugendpsychiatrie",1;"297 - stationsäquivalente Behandlung in der Erwachsenenpsychiatrie (29)",1;"307 - stationsäquivalente Behandlung in der Kinder- und Jugendpsychiatrie (30)",1;"31 - Psychosomatik",1;"",0;0,0},2,0)</f>
        <v>0</v>
      </c>
      <c r="T1388" s="8">
        <f t="shared" si="196"/>
        <v>0</v>
      </c>
      <c r="U1388" s="8">
        <f t="shared" si="189"/>
        <v>0</v>
      </c>
      <c r="V1388" s="8">
        <f t="shared" si="191"/>
        <v>0</v>
      </c>
      <c r="W1388" s="8">
        <f t="shared" si="192"/>
        <v>0</v>
      </c>
      <c r="X1388" s="8">
        <f t="shared" si="193"/>
        <v>0</v>
      </c>
      <c r="Y1388" s="8" t="str">
        <f t="shared" si="194"/>
        <v/>
      </c>
      <c r="Z1388" s="8" t="str">
        <f>VLOOKUP($D1388,{"29 - Psychiatrie (Erwachsene)","BGI";"297 - stationsäquivalente Behandlung in der Erwachsenenpsychiatrie (29)","BGI";"30 - Kinder- und Jugendpsychiatrie","BGII";"307 - stationsäquivalente Behandlung in der Kinder- und Jugendpsychiatrie (30)","BGII";"31 - Psychosomatik","BGI";"","LEER";0,"Leer"},2,0)</f>
        <v>LEER</v>
      </c>
      <c r="AA1388" s="8" t="str">
        <f t="shared" si="195"/>
        <v>Stationen</v>
      </c>
    </row>
    <row r="1389" spans="2:27" ht="15" customHeight="1" x14ac:dyDescent="0.25">
      <c r="B1389" s="76" t="str">
        <f t="shared" si="188"/>
        <v>!!!</v>
      </c>
      <c r="C1389" s="310" t="str">
        <f>IF(LEN($E1389)&gt;0,VLOOKUP(TEXT($E1389,0),'Angaben Stationen'!$E$14:$V$215,17,0),"")</f>
        <v/>
      </c>
      <c r="D1389" s="254" t="str">
        <f>IF(LEN($E1389)&gt;0,VLOOKUP(TEXT($E1389,0),'Angaben Stationen'!$E$14:$V$215,18,0),"")</f>
        <v/>
      </c>
      <c r="E1389" s="344"/>
      <c r="F1389" s="256"/>
      <c r="G1389" s="256"/>
      <c r="H1389" s="307"/>
      <c r="I1389" s="183"/>
      <c r="R1389" s="8">
        <f t="shared" si="190"/>
        <v>0</v>
      </c>
      <c r="S1389" s="8">
        <f>VLOOKUP($D1389,{"29 - Psychiatrie (Erwachsene)",1;"30 - Kinder- und Jugendpsychiatrie",1;"297 - stationsäquivalente Behandlung in der Erwachsenenpsychiatrie (29)",1;"307 - stationsäquivalente Behandlung in der Kinder- und Jugendpsychiatrie (30)",1;"31 - Psychosomatik",1;"",0;0,0},2,0)</f>
        <v>0</v>
      </c>
      <c r="T1389" s="8">
        <f t="shared" si="196"/>
        <v>0</v>
      </c>
      <c r="U1389" s="8">
        <f t="shared" si="189"/>
        <v>0</v>
      </c>
      <c r="V1389" s="8">
        <f t="shared" si="191"/>
        <v>0</v>
      </c>
      <c r="W1389" s="8">
        <f t="shared" si="192"/>
        <v>0</v>
      </c>
      <c r="X1389" s="8">
        <f t="shared" si="193"/>
        <v>0</v>
      </c>
      <c r="Y1389" s="8" t="str">
        <f t="shared" si="194"/>
        <v/>
      </c>
      <c r="Z1389" s="8" t="str">
        <f>VLOOKUP($D1389,{"29 - Psychiatrie (Erwachsene)","BGI";"297 - stationsäquivalente Behandlung in der Erwachsenenpsychiatrie (29)","BGI";"30 - Kinder- und Jugendpsychiatrie","BGII";"307 - stationsäquivalente Behandlung in der Kinder- und Jugendpsychiatrie (30)","BGII";"31 - Psychosomatik","BGI";"","LEER";0,"Leer"},2,0)</f>
        <v>LEER</v>
      </c>
      <c r="AA1389" s="8" t="str">
        <f t="shared" si="195"/>
        <v>Stationen</v>
      </c>
    </row>
    <row r="1390" spans="2:27" ht="15" customHeight="1" x14ac:dyDescent="0.25">
      <c r="B1390" s="76" t="str">
        <f t="shared" si="188"/>
        <v>!!!</v>
      </c>
      <c r="C1390" s="310" t="str">
        <f>IF(LEN($E1390)&gt;0,VLOOKUP(TEXT($E1390,0),'Angaben Stationen'!$E$14:$V$215,17,0),"")</f>
        <v/>
      </c>
      <c r="D1390" s="254" t="str">
        <f>IF(LEN($E1390)&gt;0,VLOOKUP(TEXT($E1390,0),'Angaben Stationen'!$E$14:$V$215,18,0),"")</f>
        <v/>
      </c>
      <c r="E1390" s="344"/>
      <c r="F1390" s="256"/>
      <c r="G1390" s="256"/>
      <c r="H1390" s="307"/>
      <c r="I1390" s="183"/>
      <c r="R1390" s="8">
        <f t="shared" si="190"/>
        <v>0</v>
      </c>
      <c r="S1390" s="8">
        <f>VLOOKUP($D1390,{"29 - Psychiatrie (Erwachsene)",1;"30 - Kinder- und Jugendpsychiatrie",1;"297 - stationsäquivalente Behandlung in der Erwachsenenpsychiatrie (29)",1;"307 - stationsäquivalente Behandlung in der Kinder- und Jugendpsychiatrie (30)",1;"31 - Psychosomatik",1;"",0;0,0},2,0)</f>
        <v>0</v>
      </c>
      <c r="T1390" s="8">
        <f t="shared" si="196"/>
        <v>0</v>
      </c>
      <c r="U1390" s="8">
        <f t="shared" si="189"/>
        <v>0</v>
      </c>
      <c r="V1390" s="8">
        <f t="shared" si="191"/>
        <v>0</v>
      </c>
      <c r="W1390" s="8">
        <f t="shared" si="192"/>
        <v>0</v>
      </c>
      <c r="X1390" s="8">
        <f t="shared" si="193"/>
        <v>0</v>
      </c>
      <c r="Y1390" s="8" t="str">
        <f t="shared" si="194"/>
        <v/>
      </c>
      <c r="Z1390" s="8" t="str">
        <f>VLOOKUP($D1390,{"29 - Psychiatrie (Erwachsene)","BGI";"297 - stationsäquivalente Behandlung in der Erwachsenenpsychiatrie (29)","BGI";"30 - Kinder- und Jugendpsychiatrie","BGII";"307 - stationsäquivalente Behandlung in der Kinder- und Jugendpsychiatrie (30)","BGII";"31 - Psychosomatik","BGI";"","LEER";0,"Leer"},2,0)</f>
        <v>LEER</v>
      </c>
      <c r="AA1390" s="8" t="str">
        <f t="shared" si="195"/>
        <v>Stationen</v>
      </c>
    </row>
    <row r="1391" spans="2:27" ht="15" customHeight="1" x14ac:dyDescent="0.25">
      <c r="B1391" s="76" t="str">
        <f t="shared" si="188"/>
        <v>!!!</v>
      </c>
      <c r="C1391" s="310" t="str">
        <f>IF(LEN($E1391)&gt;0,VLOOKUP(TEXT($E1391,0),'Angaben Stationen'!$E$14:$V$215,17,0),"")</f>
        <v/>
      </c>
      <c r="D1391" s="254" t="str">
        <f>IF(LEN($E1391)&gt;0,VLOOKUP(TEXT($E1391,0),'Angaben Stationen'!$E$14:$V$215,18,0),"")</f>
        <v/>
      </c>
      <c r="E1391" s="344"/>
      <c r="F1391" s="256"/>
      <c r="G1391" s="256"/>
      <c r="H1391" s="307"/>
      <c r="I1391" s="183"/>
      <c r="R1391" s="8">
        <f t="shared" si="190"/>
        <v>0</v>
      </c>
      <c r="S1391" s="8">
        <f>VLOOKUP($D1391,{"29 - Psychiatrie (Erwachsene)",1;"30 - Kinder- und Jugendpsychiatrie",1;"297 - stationsäquivalente Behandlung in der Erwachsenenpsychiatrie (29)",1;"307 - stationsäquivalente Behandlung in der Kinder- und Jugendpsychiatrie (30)",1;"31 - Psychosomatik",1;"",0;0,0},2,0)</f>
        <v>0</v>
      </c>
      <c r="T1391" s="8">
        <f t="shared" si="196"/>
        <v>0</v>
      </c>
      <c r="U1391" s="8">
        <f t="shared" si="189"/>
        <v>0</v>
      </c>
      <c r="V1391" s="8">
        <f t="shared" si="191"/>
        <v>0</v>
      </c>
      <c r="W1391" s="8">
        <f t="shared" si="192"/>
        <v>0</v>
      </c>
      <c r="X1391" s="8">
        <f t="shared" si="193"/>
        <v>0</v>
      </c>
      <c r="Y1391" s="8" t="str">
        <f t="shared" si="194"/>
        <v/>
      </c>
      <c r="Z1391" s="8" t="str">
        <f>VLOOKUP($D1391,{"29 - Psychiatrie (Erwachsene)","BGI";"297 - stationsäquivalente Behandlung in der Erwachsenenpsychiatrie (29)","BGI";"30 - Kinder- und Jugendpsychiatrie","BGII";"307 - stationsäquivalente Behandlung in der Kinder- und Jugendpsychiatrie (30)","BGII";"31 - Psychosomatik","BGI";"","LEER";0,"Leer"},2,0)</f>
        <v>LEER</v>
      </c>
      <c r="AA1391" s="8" t="str">
        <f t="shared" si="195"/>
        <v>Stationen</v>
      </c>
    </row>
    <row r="1392" spans="2:27" ht="15" customHeight="1" x14ac:dyDescent="0.25">
      <c r="B1392" s="76" t="str">
        <f t="shared" si="188"/>
        <v>!!!</v>
      </c>
      <c r="C1392" s="310" t="str">
        <f>IF(LEN($E1392)&gt;0,VLOOKUP(TEXT($E1392,0),'Angaben Stationen'!$E$14:$V$215,17,0),"")</f>
        <v/>
      </c>
      <c r="D1392" s="254" t="str">
        <f>IF(LEN($E1392)&gt;0,VLOOKUP(TEXT($E1392,0),'Angaben Stationen'!$E$14:$V$215,18,0),"")</f>
        <v/>
      </c>
      <c r="E1392" s="344"/>
      <c r="F1392" s="256"/>
      <c r="G1392" s="256"/>
      <c r="H1392" s="307"/>
      <c r="I1392" s="183"/>
      <c r="R1392" s="8">
        <f t="shared" si="190"/>
        <v>0</v>
      </c>
      <c r="S1392" s="8">
        <f>VLOOKUP($D1392,{"29 - Psychiatrie (Erwachsene)",1;"30 - Kinder- und Jugendpsychiatrie",1;"297 - stationsäquivalente Behandlung in der Erwachsenenpsychiatrie (29)",1;"307 - stationsäquivalente Behandlung in der Kinder- und Jugendpsychiatrie (30)",1;"31 - Psychosomatik",1;"",0;0,0},2,0)</f>
        <v>0</v>
      </c>
      <c r="T1392" s="8">
        <f t="shared" si="196"/>
        <v>0</v>
      </c>
      <c r="U1392" s="8">
        <f t="shared" si="189"/>
        <v>0</v>
      </c>
      <c r="V1392" s="8">
        <f t="shared" si="191"/>
        <v>0</v>
      </c>
      <c r="W1392" s="8">
        <f t="shared" si="192"/>
        <v>0</v>
      </c>
      <c r="X1392" s="8">
        <f t="shared" si="193"/>
        <v>0</v>
      </c>
      <c r="Y1392" s="8" t="str">
        <f t="shared" si="194"/>
        <v/>
      </c>
      <c r="Z1392" s="8" t="str">
        <f>VLOOKUP($D1392,{"29 - Psychiatrie (Erwachsene)","BGI";"297 - stationsäquivalente Behandlung in der Erwachsenenpsychiatrie (29)","BGI";"30 - Kinder- und Jugendpsychiatrie","BGII";"307 - stationsäquivalente Behandlung in der Kinder- und Jugendpsychiatrie (30)","BGII";"31 - Psychosomatik","BGI";"","LEER";0,"Leer"},2,0)</f>
        <v>LEER</v>
      </c>
      <c r="AA1392" s="8" t="str">
        <f t="shared" si="195"/>
        <v>Stationen</v>
      </c>
    </row>
    <row r="1393" spans="2:27" ht="15" customHeight="1" x14ac:dyDescent="0.25">
      <c r="B1393" s="76" t="str">
        <f t="shared" si="188"/>
        <v>!!!</v>
      </c>
      <c r="C1393" s="310" t="str">
        <f>IF(LEN($E1393)&gt;0,VLOOKUP(TEXT($E1393,0),'Angaben Stationen'!$E$14:$V$215,17,0),"")</f>
        <v/>
      </c>
      <c r="D1393" s="254" t="str">
        <f>IF(LEN($E1393)&gt;0,VLOOKUP(TEXT($E1393,0),'Angaben Stationen'!$E$14:$V$215,18,0),"")</f>
        <v/>
      </c>
      <c r="E1393" s="344"/>
      <c r="F1393" s="256"/>
      <c r="G1393" s="256"/>
      <c r="H1393" s="307"/>
      <c r="I1393" s="183"/>
      <c r="R1393" s="8">
        <f t="shared" si="190"/>
        <v>0</v>
      </c>
      <c r="S1393" s="8">
        <f>VLOOKUP($D1393,{"29 - Psychiatrie (Erwachsene)",1;"30 - Kinder- und Jugendpsychiatrie",1;"297 - stationsäquivalente Behandlung in der Erwachsenenpsychiatrie (29)",1;"307 - stationsäquivalente Behandlung in der Kinder- und Jugendpsychiatrie (30)",1;"31 - Psychosomatik",1;"",0;0,0},2,0)</f>
        <v>0</v>
      </c>
      <c r="T1393" s="8">
        <f t="shared" si="196"/>
        <v>0</v>
      </c>
      <c r="U1393" s="8">
        <f t="shared" si="189"/>
        <v>0</v>
      </c>
      <c r="V1393" s="8">
        <f t="shared" si="191"/>
        <v>0</v>
      </c>
      <c r="W1393" s="8">
        <f t="shared" si="192"/>
        <v>0</v>
      </c>
      <c r="X1393" s="8">
        <f t="shared" si="193"/>
        <v>0</v>
      </c>
      <c r="Y1393" s="8" t="str">
        <f t="shared" si="194"/>
        <v/>
      </c>
      <c r="Z1393" s="8" t="str">
        <f>VLOOKUP($D1393,{"29 - Psychiatrie (Erwachsene)","BGI";"297 - stationsäquivalente Behandlung in der Erwachsenenpsychiatrie (29)","BGI";"30 - Kinder- und Jugendpsychiatrie","BGII";"307 - stationsäquivalente Behandlung in der Kinder- und Jugendpsychiatrie (30)","BGII";"31 - Psychosomatik","BGI";"","LEER";0,"Leer"},2,0)</f>
        <v>LEER</v>
      </c>
      <c r="AA1393" s="8" t="str">
        <f t="shared" si="195"/>
        <v>Stationen</v>
      </c>
    </row>
    <row r="1394" spans="2:27" ht="15" customHeight="1" x14ac:dyDescent="0.25">
      <c r="B1394" s="76" t="str">
        <f t="shared" si="188"/>
        <v>!!!</v>
      </c>
      <c r="C1394" s="310" t="str">
        <f>IF(LEN($E1394)&gt;0,VLOOKUP(TEXT($E1394,0),'Angaben Stationen'!$E$14:$V$215,17,0),"")</f>
        <v/>
      </c>
      <c r="D1394" s="254" t="str">
        <f>IF(LEN($E1394)&gt;0,VLOOKUP(TEXT($E1394,0),'Angaben Stationen'!$E$14:$V$215,18,0),"")</f>
        <v/>
      </c>
      <c r="E1394" s="344"/>
      <c r="F1394" s="256"/>
      <c r="G1394" s="256"/>
      <c r="H1394" s="307"/>
      <c r="I1394" s="183"/>
      <c r="R1394" s="8">
        <f t="shared" si="190"/>
        <v>0</v>
      </c>
      <c r="S1394" s="8">
        <f>VLOOKUP($D1394,{"29 - Psychiatrie (Erwachsene)",1;"30 - Kinder- und Jugendpsychiatrie",1;"297 - stationsäquivalente Behandlung in der Erwachsenenpsychiatrie (29)",1;"307 - stationsäquivalente Behandlung in der Kinder- und Jugendpsychiatrie (30)",1;"31 - Psychosomatik",1;"",0;0,0},2,0)</f>
        <v>0</v>
      </c>
      <c r="T1394" s="8">
        <f t="shared" si="196"/>
        <v>0</v>
      </c>
      <c r="U1394" s="8">
        <f t="shared" si="189"/>
        <v>0</v>
      </c>
      <c r="V1394" s="8">
        <f t="shared" si="191"/>
        <v>0</v>
      </c>
      <c r="W1394" s="8">
        <f t="shared" si="192"/>
        <v>0</v>
      </c>
      <c r="X1394" s="8">
        <f t="shared" si="193"/>
        <v>0</v>
      </c>
      <c r="Y1394" s="8" t="str">
        <f t="shared" si="194"/>
        <v/>
      </c>
      <c r="Z1394" s="8" t="str">
        <f>VLOOKUP($D1394,{"29 - Psychiatrie (Erwachsene)","BGI";"297 - stationsäquivalente Behandlung in der Erwachsenenpsychiatrie (29)","BGI";"30 - Kinder- und Jugendpsychiatrie","BGII";"307 - stationsäquivalente Behandlung in der Kinder- und Jugendpsychiatrie (30)","BGII";"31 - Psychosomatik","BGI";"","LEER";0,"Leer"},2,0)</f>
        <v>LEER</v>
      </c>
      <c r="AA1394" s="8" t="str">
        <f t="shared" si="195"/>
        <v>Stationen</v>
      </c>
    </row>
    <row r="1395" spans="2:27" ht="15" customHeight="1" x14ac:dyDescent="0.25">
      <c r="B1395" s="76" t="str">
        <f t="shared" si="188"/>
        <v>!!!</v>
      </c>
      <c r="C1395" s="310" t="str">
        <f>IF(LEN($E1395)&gt;0,VLOOKUP(TEXT($E1395,0),'Angaben Stationen'!$E$14:$V$215,17,0),"")</f>
        <v/>
      </c>
      <c r="D1395" s="254" t="str">
        <f>IF(LEN($E1395)&gt;0,VLOOKUP(TEXT($E1395,0),'Angaben Stationen'!$E$14:$V$215,18,0),"")</f>
        <v/>
      </c>
      <c r="E1395" s="344"/>
      <c r="F1395" s="256"/>
      <c r="G1395" s="256"/>
      <c r="H1395" s="307"/>
      <c r="I1395" s="183"/>
      <c r="R1395" s="8">
        <f t="shared" si="190"/>
        <v>0</v>
      </c>
      <c r="S1395" s="8">
        <f>VLOOKUP($D1395,{"29 - Psychiatrie (Erwachsene)",1;"30 - Kinder- und Jugendpsychiatrie",1;"297 - stationsäquivalente Behandlung in der Erwachsenenpsychiatrie (29)",1;"307 - stationsäquivalente Behandlung in der Kinder- und Jugendpsychiatrie (30)",1;"31 - Psychosomatik",1;"",0;0,0},2,0)</f>
        <v>0</v>
      </c>
      <c r="T1395" s="8">
        <f t="shared" si="196"/>
        <v>0</v>
      </c>
      <c r="U1395" s="8">
        <f t="shared" si="189"/>
        <v>0</v>
      </c>
      <c r="V1395" s="8">
        <f t="shared" si="191"/>
        <v>0</v>
      </c>
      <c r="W1395" s="8">
        <f t="shared" si="192"/>
        <v>0</v>
      </c>
      <c r="X1395" s="8">
        <f t="shared" si="193"/>
        <v>0</v>
      </c>
      <c r="Y1395" s="8" t="str">
        <f t="shared" si="194"/>
        <v/>
      </c>
      <c r="Z1395" s="8" t="str">
        <f>VLOOKUP($D1395,{"29 - Psychiatrie (Erwachsene)","BGI";"297 - stationsäquivalente Behandlung in der Erwachsenenpsychiatrie (29)","BGI";"30 - Kinder- und Jugendpsychiatrie","BGII";"307 - stationsäquivalente Behandlung in der Kinder- und Jugendpsychiatrie (30)","BGII";"31 - Psychosomatik","BGI";"","LEER";0,"Leer"},2,0)</f>
        <v>LEER</v>
      </c>
      <c r="AA1395" s="8" t="str">
        <f t="shared" si="195"/>
        <v>Stationen</v>
      </c>
    </row>
    <row r="1396" spans="2:27" ht="15" customHeight="1" x14ac:dyDescent="0.25">
      <c r="B1396" s="76" t="str">
        <f t="shared" si="188"/>
        <v>!!!</v>
      </c>
      <c r="C1396" s="310" t="str">
        <f>IF(LEN($E1396)&gt;0,VLOOKUP(TEXT($E1396,0),'Angaben Stationen'!$E$14:$V$215,17,0),"")</f>
        <v/>
      </c>
      <c r="D1396" s="254" t="str">
        <f>IF(LEN($E1396)&gt;0,VLOOKUP(TEXT($E1396,0),'Angaben Stationen'!$E$14:$V$215,18,0),"")</f>
        <v/>
      </c>
      <c r="E1396" s="344"/>
      <c r="F1396" s="256"/>
      <c r="G1396" s="256"/>
      <c r="H1396" s="307"/>
      <c r="I1396" s="183"/>
      <c r="R1396" s="8">
        <f t="shared" si="190"/>
        <v>0</v>
      </c>
      <c r="S1396" s="8">
        <f>VLOOKUP($D1396,{"29 - Psychiatrie (Erwachsene)",1;"30 - Kinder- und Jugendpsychiatrie",1;"297 - stationsäquivalente Behandlung in der Erwachsenenpsychiatrie (29)",1;"307 - stationsäquivalente Behandlung in der Kinder- und Jugendpsychiatrie (30)",1;"31 - Psychosomatik",1;"",0;0,0},2,0)</f>
        <v>0</v>
      </c>
      <c r="T1396" s="8">
        <f t="shared" si="196"/>
        <v>0</v>
      </c>
      <c r="U1396" s="8">
        <f t="shared" si="189"/>
        <v>0</v>
      </c>
      <c r="V1396" s="8">
        <f t="shared" si="191"/>
        <v>0</v>
      </c>
      <c r="W1396" s="8">
        <f t="shared" si="192"/>
        <v>0</v>
      </c>
      <c r="X1396" s="8">
        <f t="shared" si="193"/>
        <v>0</v>
      </c>
      <c r="Y1396" s="8" t="str">
        <f t="shared" si="194"/>
        <v/>
      </c>
      <c r="Z1396" s="8" t="str">
        <f>VLOOKUP($D1396,{"29 - Psychiatrie (Erwachsene)","BGI";"297 - stationsäquivalente Behandlung in der Erwachsenenpsychiatrie (29)","BGI";"30 - Kinder- und Jugendpsychiatrie","BGII";"307 - stationsäquivalente Behandlung in der Kinder- und Jugendpsychiatrie (30)","BGII";"31 - Psychosomatik","BGI";"","LEER";0,"Leer"},2,0)</f>
        <v>LEER</v>
      </c>
      <c r="AA1396" s="8" t="str">
        <f t="shared" si="195"/>
        <v>Stationen</v>
      </c>
    </row>
    <row r="1397" spans="2:27" ht="15" customHeight="1" x14ac:dyDescent="0.25">
      <c r="B1397" s="76" t="str">
        <f t="shared" si="188"/>
        <v>!!!</v>
      </c>
      <c r="C1397" s="310" t="str">
        <f>IF(LEN($E1397)&gt;0,VLOOKUP(TEXT($E1397,0),'Angaben Stationen'!$E$14:$V$215,17,0),"")</f>
        <v/>
      </c>
      <c r="D1397" s="254" t="str">
        <f>IF(LEN($E1397)&gt;0,VLOOKUP(TEXT($E1397,0),'Angaben Stationen'!$E$14:$V$215,18,0),"")</f>
        <v/>
      </c>
      <c r="E1397" s="344"/>
      <c r="F1397" s="256"/>
      <c r="G1397" s="256"/>
      <c r="H1397" s="307"/>
      <c r="I1397" s="183"/>
      <c r="R1397" s="8">
        <f t="shared" si="190"/>
        <v>0</v>
      </c>
      <c r="S1397" s="8">
        <f>VLOOKUP($D1397,{"29 - Psychiatrie (Erwachsene)",1;"30 - Kinder- und Jugendpsychiatrie",1;"297 - stationsäquivalente Behandlung in der Erwachsenenpsychiatrie (29)",1;"307 - stationsäquivalente Behandlung in der Kinder- und Jugendpsychiatrie (30)",1;"31 - Psychosomatik",1;"",0;0,0},2,0)</f>
        <v>0</v>
      </c>
      <c r="T1397" s="8">
        <f t="shared" si="196"/>
        <v>0</v>
      </c>
      <c r="U1397" s="8">
        <f t="shared" si="189"/>
        <v>0</v>
      </c>
      <c r="V1397" s="8">
        <f t="shared" si="191"/>
        <v>0</v>
      </c>
      <c r="W1397" s="8">
        <f t="shared" si="192"/>
        <v>0</v>
      </c>
      <c r="X1397" s="8">
        <f t="shared" si="193"/>
        <v>0</v>
      </c>
      <c r="Y1397" s="8" t="str">
        <f t="shared" si="194"/>
        <v/>
      </c>
      <c r="Z1397" s="8" t="str">
        <f>VLOOKUP($D1397,{"29 - Psychiatrie (Erwachsene)","BGI";"297 - stationsäquivalente Behandlung in der Erwachsenenpsychiatrie (29)","BGI";"30 - Kinder- und Jugendpsychiatrie","BGII";"307 - stationsäquivalente Behandlung in der Kinder- und Jugendpsychiatrie (30)","BGII";"31 - Psychosomatik","BGI";"","LEER";0,"Leer"},2,0)</f>
        <v>LEER</v>
      </c>
      <c r="AA1397" s="8" t="str">
        <f t="shared" si="195"/>
        <v>Stationen</v>
      </c>
    </row>
    <row r="1398" spans="2:27" ht="15" customHeight="1" x14ac:dyDescent="0.25">
      <c r="B1398" s="76" t="str">
        <f t="shared" si="188"/>
        <v>!!!</v>
      </c>
      <c r="C1398" s="310" t="str">
        <f>IF(LEN($E1398)&gt;0,VLOOKUP(TEXT($E1398,0),'Angaben Stationen'!$E$14:$V$215,17,0),"")</f>
        <v/>
      </c>
      <c r="D1398" s="254" t="str">
        <f>IF(LEN($E1398)&gt;0,VLOOKUP(TEXT($E1398,0),'Angaben Stationen'!$E$14:$V$215,18,0),"")</f>
        <v/>
      </c>
      <c r="E1398" s="344"/>
      <c r="F1398" s="256"/>
      <c r="G1398" s="256"/>
      <c r="H1398" s="307"/>
      <c r="I1398" s="183"/>
      <c r="R1398" s="8">
        <f t="shared" si="190"/>
        <v>0</v>
      </c>
      <c r="S1398" s="8">
        <f>VLOOKUP($D1398,{"29 - Psychiatrie (Erwachsene)",1;"30 - Kinder- und Jugendpsychiatrie",1;"297 - stationsäquivalente Behandlung in der Erwachsenenpsychiatrie (29)",1;"307 - stationsäquivalente Behandlung in der Kinder- und Jugendpsychiatrie (30)",1;"31 - Psychosomatik",1;"",0;0,0},2,0)</f>
        <v>0</v>
      </c>
      <c r="T1398" s="8">
        <f t="shared" si="196"/>
        <v>0</v>
      </c>
      <c r="U1398" s="8">
        <f t="shared" si="189"/>
        <v>0</v>
      </c>
      <c r="V1398" s="8">
        <f t="shared" si="191"/>
        <v>0</v>
      </c>
      <c r="W1398" s="8">
        <f t="shared" si="192"/>
        <v>0</v>
      </c>
      <c r="X1398" s="8">
        <f t="shared" si="193"/>
        <v>0</v>
      </c>
      <c r="Y1398" s="8" t="str">
        <f t="shared" si="194"/>
        <v/>
      </c>
      <c r="Z1398" s="8" t="str">
        <f>VLOOKUP($D1398,{"29 - Psychiatrie (Erwachsene)","BGI";"297 - stationsäquivalente Behandlung in der Erwachsenenpsychiatrie (29)","BGI";"30 - Kinder- und Jugendpsychiatrie","BGII";"307 - stationsäquivalente Behandlung in der Kinder- und Jugendpsychiatrie (30)","BGII";"31 - Psychosomatik","BGI";"","LEER";0,"Leer"},2,0)</f>
        <v>LEER</v>
      </c>
      <c r="AA1398" s="8" t="str">
        <f t="shared" si="195"/>
        <v>Stationen</v>
      </c>
    </row>
    <row r="1399" spans="2:27" ht="15" customHeight="1" x14ac:dyDescent="0.25">
      <c r="B1399" s="76" t="str">
        <f t="shared" si="188"/>
        <v>!!!</v>
      </c>
      <c r="C1399" s="310" t="str">
        <f>IF(LEN($E1399)&gt;0,VLOOKUP(TEXT($E1399,0),'Angaben Stationen'!$E$14:$V$215,17,0),"")</f>
        <v/>
      </c>
      <c r="D1399" s="254" t="str">
        <f>IF(LEN($E1399)&gt;0,VLOOKUP(TEXT($E1399,0),'Angaben Stationen'!$E$14:$V$215,18,0),"")</f>
        <v/>
      </c>
      <c r="E1399" s="344"/>
      <c r="F1399" s="256"/>
      <c r="G1399" s="256"/>
      <c r="H1399" s="307"/>
      <c r="I1399" s="183"/>
      <c r="R1399" s="8">
        <f t="shared" si="190"/>
        <v>0</v>
      </c>
      <c r="S1399" s="8">
        <f>VLOOKUP($D1399,{"29 - Psychiatrie (Erwachsene)",1;"30 - Kinder- und Jugendpsychiatrie",1;"297 - stationsäquivalente Behandlung in der Erwachsenenpsychiatrie (29)",1;"307 - stationsäquivalente Behandlung in der Kinder- und Jugendpsychiatrie (30)",1;"31 - Psychosomatik",1;"",0;0,0},2,0)</f>
        <v>0</v>
      </c>
      <c r="T1399" s="8">
        <f t="shared" si="196"/>
        <v>0</v>
      </c>
      <c r="U1399" s="8">
        <f t="shared" si="189"/>
        <v>0</v>
      </c>
      <c r="V1399" s="8">
        <f t="shared" si="191"/>
        <v>0</v>
      </c>
      <c r="W1399" s="8">
        <f t="shared" si="192"/>
        <v>0</v>
      </c>
      <c r="X1399" s="8">
        <f t="shared" si="193"/>
        <v>0</v>
      </c>
      <c r="Y1399" s="8" t="str">
        <f t="shared" si="194"/>
        <v/>
      </c>
      <c r="Z1399" s="8" t="str">
        <f>VLOOKUP($D1399,{"29 - Psychiatrie (Erwachsene)","BGI";"297 - stationsäquivalente Behandlung in der Erwachsenenpsychiatrie (29)","BGI";"30 - Kinder- und Jugendpsychiatrie","BGII";"307 - stationsäquivalente Behandlung in der Kinder- und Jugendpsychiatrie (30)","BGII";"31 - Psychosomatik","BGI";"","LEER";0,"Leer"},2,0)</f>
        <v>LEER</v>
      </c>
      <c r="AA1399" s="8" t="str">
        <f t="shared" si="195"/>
        <v>Stationen</v>
      </c>
    </row>
    <row r="1400" spans="2:27" ht="15" customHeight="1" x14ac:dyDescent="0.25">
      <c r="B1400" s="76" t="str">
        <f t="shared" si="188"/>
        <v>!!!</v>
      </c>
      <c r="C1400" s="310" t="str">
        <f>IF(LEN($E1400)&gt;0,VLOOKUP(TEXT($E1400,0),'Angaben Stationen'!$E$14:$V$215,17,0),"")</f>
        <v/>
      </c>
      <c r="D1400" s="254" t="str">
        <f>IF(LEN($E1400)&gt;0,VLOOKUP(TEXT($E1400,0),'Angaben Stationen'!$E$14:$V$215,18,0),"")</f>
        <v/>
      </c>
      <c r="E1400" s="344"/>
      <c r="F1400" s="256"/>
      <c r="G1400" s="256"/>
      <c r="H1400" s="307"/>
      <c r="I1400" s="183"/>
      <c r="R1400" s="8">
        <f t="shared" si="190"/>
        <v>0</v>
      </c>
      <c r="S1400" s="8">
        <f>VLOOKUP($D1400,{"29 - Psychiatrie (Erwachsene)",1;"30 - Kinder- und Jugendpsychiatrie",1;"297 - stationsäquivalente Behandlung in der Erwachsenenpsychiatrie (29)",1;"307 - stationsäquivalente Behandlung in der Kinder- und Jugendpsychiatrie (30)",1;"31 - Psychosomatik",1;"",0;0,0},2,0)</f>
        <v>0</v>
      </c>
      <c r="T1400" s="8">
        <f t="shared" si="196"/>
        <v>0</v>
      </c>
      <c r="U1400" s="8">
        <f t="shared" si="189"/>
        <v>0</v>
      </c>
      <c r="V1400" s="8">
        <f t="shared" si="191"/>
        <v>0</v>
      </c>
      <c r="W1400" s="8">
        <f t="shared" si="192"/>
        <v>0</v>
      </c>
      <c r="X1400" s="8">
        <f t="shared" si="193"/>
        <v>0</v>
      </c>
      <c r="Y1400" s="8" t="str">
        <f t="shared" si="194"/>
        <v/>
      </c>
      <c r="Z1400" s="8" t="str">
        <f>VLOOKUP($D1400,{"29 - Psychiatrie (Erwachsene)","BGI";"297 - stationsäquivalente Behandlung in der Erwachsenenpsychiatrie (29)","BGI";"30 - Kinder- und Jugendpsychiatrie","BGII";"307 - stationsäquivalente Behandlung in der Kinder- und Jugendpsychiatrie (30)","BGII";"31 - Psychosomatik","BGI";"","LEER";0,"Leer"},2,0)</f>
        <v>LEER</v>
      </c>
      <c r="AA1400" s="8" t="str">
        <f t="shared" si="195"/>
        <v>Stationen</v>
      </c>
    </row>
    <row r="1401" spans="2:27" ht="15" customHeight="1" x14ac:dyDescent="0.25">
      <c r="B1401" s="76" t="str">
        <f t="shared" si="188"/>
        <v>!!!</v>
      </c>
      <c r="C1401" s="310" t="str">
        <f>IF(LEN($E1401)&gt;0,VLOOKUP(TEXT($E1401,0),'Angaben Stationen'!$E$14:$V$215,17,0),"")</f>
        <v/>
      </c>
      <c r="D1401" s="254" t="str">
        <f>IF(LEN($E1401)&gt;0,VLOOKUP(TEXT($E1401,0),'Angaben Stationen'!$E$14:$V$215,18,0),"")</f>
        <v/>
      </c>
      <c r="E1401" s="344"/>
      <c r="F1401" s="256"/>
      <c r="G1401" s="256"/>
      <c r="H1401" s="307"/>
      <c r="I1401" s="183"/>
      <c r="R1401" s="8">
        <f t="shared" si="190"/>
        <v>0</v>
      </c>
      <c r="S1401" s="8">
        <f>VLOOKUP($D1401,{"29 - Psychiatrie (Erwachsene)",1;"30 - Kinder- und Jugendpsychiatrie",1;"297 - stationsäquivalente Behandlung in der Erwachsenenpsychiatrie (29)",1;"307 - stationsäquivalente Behandlung in der Kinder- und Jugendpsychiatrie (30)",1;"31 - Psychosomatik",1;"",0;0,0},2,0)</f>
        <v>0</v>
      </c>
      <c r="T1401" s="8">
        <f t="shared" si="196"/>
        <v>0</v>
      </c>
      <c r="U1401" s="8">
        <f t="shared" si="189"/>
        <v>0</v>
      </c>
      <c r="V1401" s="8">
        <f t="shared" si="191"/>
        <v>0</v>
      </c>
      <c r="W1401" s="8">
        <f t="shared" si="192"/>
        <v>0</v>
      </c>
      <c r="X1401" s="8">
        <f t="shared" si="193"/>
        <v>0</v>
      </c>
      <c r="Y1401" s="8" t="str">
        <f t="shared" si="194"/>
        <v/>
      </c>
      <c r="Z1401" s="8" t="str">
        <f>VLOOKUP($D1401,{"29 - Psychiatrie (Erwachsene)","BGI";"297 - stationsäquivalente Behandlung in der Erwachsenenpsychiatrie (29)","BGI";"30 - Kinder- und Jugendpsychiatrie","BGII";"307 - stationsäquivalente Behandlung in der Kinder- und Jugendpsychiatrie (30)","BGII";"31 - Psychosomatik","BGI";"","LEER";0,"Leer"},2,0)</f>
        <v>LEER</v>
      </c>
      <c r="AA1401" s="8" t="str">
        <f t="shared" si="195"/>
        <v>Stationen</v>
      </c>
    </row>
    <row r="1402" spans="2:27" ht="15" customHeight="1" x14ac:dyDescent="0.25">
      <c r="B1402" s="76" t="str">
        <f t="shared" si="188"/>
        <v>!!!</v>
      </c>
      <c r="C1402" s="310" t="str">
        <f>IF(LEN($E1402)&gt;0,VLOOKUP(TEXT($E1402,0),'Angaben Stationen'!$E$14:$V$215,17,0),"")</f>
        <v/>
      </c>
      <c r="D1402" s="254" t="str">
        <f>IF(LEN($E1402)&gt;0,VLOOKUP(TEXT($E1402,0),'Angaben Stationen'!$E$14:$V$215,18,0),"")</f>
        <v/>
      </c>
      <c r="E1402" s="344"/>
      <c r="F1402" s="256"/>
      <c r="G1402" s="256"/>
      <c r="H1402" s="307"/>
      <c r="I1402" s="183"/>
      <c r="R1402" s="8">
        <f t="shared" si="190"/>
        <v>0</v>
      </c>
      <c r="S1402" s="8">
        <f>VLOOKUP($D1402,{"29 - Psychiatrie (Erwachsene)",1;"30 - Kinder- und Jugendpsychiatrie",1;"297 - stationsäquivalente Behandlung in der Erwachsenenpsychiatrie (29)",1;"307 - stationsäquivalente Behandlung in der Kinder- und Jugendpsychiatrie (30)",1;"31 - Psychosomatik",1;"",0;0,0},2,0)</f>
        <v>0</v>
      </c>
      <c r="T1402" s="8">
        <f t="shared" si="196"/>
        <v>0</v>
      </c>
      <c r="U1402" s="8">
        <f t="shared" si="189"/>
        <v>0</v>
      </c>
      <c r="V1402" s="8">
        <f t="shared" si="191"/>
        <v>0</v>
      </c>
      <c r="W1402" s="8">
        <f t="shared" si="192"/>
        <v>0</v>
      </c>
      <c r="X1402" s="8">
        <f t="shared" si="193"/>
        <v>0</v>
      </c>
      <c r="Y1402" s="8" t="str">
        <f t="shared" si="194"/>
        <v/>
      </c>
      <c r="Z1402" s="8" t="str">
        <f>VLOOKUP($D1402,{"29 - Psychiatrie (Erwachsene)","BGI";"297 - stationsäquivalente Behandlung in der Erwachsenenpsychiatrie (29)","BGI";"30 - Kinder- und Jugendpsychiatrie","BGII";"307 - stationsäquivalente Behandlung in der Kinder- und Jugendpsychiatrie (30)","BGII";"31 - Psychosomatik","BGI";"","LEER";0,"Leer"},2,0)</f>
        <v>LEER</v>
      </c>
      <c r="AA1402" s="8" t="str">
        <f t="shared" si="195"/>
        <v>Stationen</v>
      </c>
    </row>
    <row r="1403" spans="2:27" ht="15" customHeight="1" x14ac:dyDescent="0.25">
      <c r="B1403" s="76" t="str">
        <f t="shared" si="188"/>
        <v>!!!</v>
      </c>
      <c r="C1403" s="310" t="str">
        <f>IF(LEN($E1403)&gt;0,VLOOKUP(TEXT($E1403,0),'Angaben Stationen'!$E$14:$V$215,17,0),"")</f>
        <v/>
      </c>
      <c r="D1403" s="254" t="str">
        <f>IF(LEN($E1403)&gt;0,VLOOKUP(TEXT($E1403,0),'Angaben Stationen'!$E$14:$V$215,18,0),"")</f>
        <v/>
      </c>
      <c r="E1403" s="344"/>
      <c r="F1403" s="256"/>
      <c r="G1403" s="256"/>
      <c r="H1403" s="307"/>
      <c r="I1403" s="183"/>
      <c r="R1403" s="8">
        <f t="shared" si="190"/>
        <v>0</v>
      </c>
      <c r="S1403" s="8">
        <f>VLOOKUP($D1403,{"29 - Psychiatrie (Erwachsene)",1;"30 - Kinder- und Jugendpsychiatrie",1;"297 - stationsäquivalente Behandlung in der Erwachsenenpsychiatrie (29)",1;"307 - stationsäquivalente Behandlung in der Kinder- und Jugendpsychiatrie (30)",1;"31 - Psychosomatik",1;"",0;0,0},2,0)</f>
        <v>0</v>
      </c>
      <c r="T1403" s="8">
        <f t="shared" si="196"/>
        <v>0</v>
      </c>
      <c r="U1403" s="8">
        <f t="shared" si="189"/>
        <v>0</v>
      </c>
      <c r="V1403" s="8">
        <f t="shared" si="191"/>
        <v>0</v>
      </c>
      <c r="W1403" s="8">
        <f t="shared" si="192"/>
        <v>0</v>
      </c>
      <c r="X1403" s="8">
        <f t="shared" si="193"/>
        <v>0</v>
      </c>
      <c r="Y1403" s="8" t="str">
        <f t="shared" si="194"/>
        <v/>
      </c>
      <c r="Z1403" s="8" t="str">
        <f>VLOOKUP($D1403,{"29 - Psychiatrie (Erwachsene)","BGI";"297 - stationsäquivalente Behandlung in der Erwachsenenpsychiatrie (29)","BGI";"30 - Kinder- und Jugendpsychiatrie","BGII";"307 - stationsäquivalente Behandlung in der Kinder- und Jugendpsychiatrie (30)","BGII";"31 - Psychosomatik","BGI";"","LEER";0,"Leer"},2,0)</f>
        <v>LEER</v>
      </c>
      <c r="AA1403" s="8" t="str">
        <f t="shared" si="195"/>
        <v>Stationen</v>
      </c>
    </row>
    <row r="1404" spans="2:27" ht="15" customHeight="1" x14ac:dyDescent="0.25">
      <c r="B1404" s="76" t="str">
        <f t="shared" si="188"/>
        <v>!!!</v>
      </c>
      <c r="C1404" s="310" t="str">
        <f>IF(LEN($E1404)&gt;0,VLOOKUP(TEXT($E1404,0),'Angaben Stationen'!$E$14:$V$215,17,0),"")</f>
        <v/>
      </c>
      <c r="D1404" s="254" t="str">
        <f>IF(LEN($E1404)&gt;0,VLOOKUP(TEXT($E1404,0),'Angaben Stationen'!$E$14:$V$215,18,0),"")</f>
        <v/>
      </c>
      <c r="E1404" s="344"/>
      <c r="F1404" s="256"/>
      <c r="G1404" s="256"/>
      <c r="H1404" s="307"/>
      <c r="I1404" s="183"/>
      <c r="R1404" s="8">
        <f t="shared" si="190"/>
        <v>0</v>
      </c>
      <c r="S1404" s="8">
        <f>VLOOKUP($D1404,{"29 - Psychiatrie (Erwachsene)",1;"30 - Kinder- und Jugendpsychiatrie",1;"297 - stationsäquivalente Behandlung in der Erwachsenenpsychiatrie (29)",1;"307 - stationsäquivalente Behandlung in der Kinder- und Jugendpsychiatrie (30)",1;"31 - Psychosomatik",1;"",0;0,0},2,0)</f>
        <v>0</v>
      </c>
      <c r="T1404" s="8">
        <f t="shared" si="196"/>
        <v>0</v>
      </c>
      <c r="U1404" s="8">
        <f t="shared" si="189"/>
        <v>0</v>
      </c>
      <c r="V1404" s="8">
        <f t="shared" si="191"/>
        <v>0</v>
      </c>
      <c r="W1404" s="8">
        <f t="shared" si="192"/>
        <v>0</v>
      </c>
      <c r="X1404" s="8">
        <f t="shared" si="193"/>
        <v>0</v>
      </c>
      <c r="Y1404" s="8" t="str">
        <f t="shared" si="194"/>
        <v/>
      </c>
      <c r="Z1404" s="8" t="str">
        <f>VLOOKUP($D1404,{"29 - Psychiatrie (Erwachsene)","BGI";"297 - stationsäquivalente Behandlung in der Erwachsenenpsychiatrie (29)","BGI";"30 - Kinder- und Jugendpsychiatrie","BGII";"307 - stationsäquivalente Behandlung in der Kinder- und Jugendpsychiatrie (30)","BGII";"31 - Psychosomatik","BGI";"","LEER";0,"Leer"},2,0)</f>
        <v>LEER</v>
      </c>
      <c r="AA1404" s="8" t="str">
        <f t="shared" si="195"/>
        <v>Stationen</v>
      </c>
    </row>
    <row r="1405" spans="2:27" ht="15" customHeight="1" x14ac:dyDescent="0.25">
      <c r="B1405" s="76" t="str">
        <f t="shared" ref="B1405:B1468" si="197">IF(SUM(S1405:X1405)&lt;6,"!!!","")</f>
        <v>!!!</v>
      </c>
      <c r="C1405" s="310" t="str">
        <f>IF(LEN($E1405)&gt;0,VLOOKUP(TEXT($E1405,0),'Angaben Stationen'!$E$14:$V$215,17,0),"")</f>
        <v/>
      </c>
      <c r="D1405" s="254" t="str">
        <f>IF(LEN($E1405)&gt;0,VLOOKUP(TEXT($E1405,0),'Angaben Stationen'!$E$14:$V$215,18,0),"")</f>
        <v/>
      </c>
      <c r="E1405" s="344"/>
      <c r="F1405" s="256"/>
      <c r="G1405" s="256"/>
      <c r="H1405" s="307"/>
      <c r="I1405" s="183"/>
      <c r="R1405" s="8">
        <f t="shared" si="190"/>
        <v>0</v>
      </c>
      <c r="S1405" s="8">
        <f>VLOOKUP($D1405,{"29 - Psychiatrie (Erwachsene)",1;"30 - Kinder- und Jugendpsychiatrie",1;"297 - stationsäquivalente Behandlung in der Erwachsenenpsychiatrie (29)",1;"307 - stationsäquivalente Behandlung in der Kinder- und Jugendpsychiatrie (30)",1;"31 - Psychosomatik",1;"",0;0,0},2,0)</f>
        <v>0</v>
      </c>
      <c r="T1405" s="8">
        <f t="shared" si="196"/>
        <v>0</v>
      </c>
      <c r="U1405" s="8">
        <f t="shared" ref="U1405:U1468" si="198">IF($E1405&lt;&gt;0,1,0)</f>
        <v>0</v>
      </c>
      <c r="V1405" s="8">
        <f t="shared" si="191"/>
        <v>0</v>
      </c>
      <c r="W1405" s="8">
        <f t="shared" si="192"/>
        <v>0</v>
      </c>
      <c r="X1405" s="8">
        <f t="shared" si="193"/>
        <v>0</v>
      </c>
      <c r="Y1405" s="8" t="str">
        <f t="shared" si="194"/>
        <v/>
      </c>
      <c r="Z1405" s="8" t="str">
        <f>VLOOKUP($D1405,{"29 - Psychiatrie (Erwachsene)","BGI";"297 - stationsäquivalente Behandlung in der Erwachsenenpsychiatrie (29)","BGI";"30 - Kinder- und Jugendpsychiatrie","BGII";"307 - stationsäquivalente Behandlung in der Kinder- und Jugendpsychiatrie (30)","BGII";"31 - Psychosomatik","BGI";"","LEER";0,"Leer"},2,0)</f>
        <v>LEER</v>
      </c>
      <c r="AA1405" s="8" t="str">
        <f t="shared" si="195"/>
        <v>Stationen</v>
      </c>
    </row>
    <row r="1406" spans="2:27" ht="15" customHeight="1" x14ac:dyDescent="0.25">
      <c r="B1406" s="76" t="str">
        <f t="shared" si="197"/>
        <v>!!!</v>
      </c>
      <c r="C1406" s="310" t="str">
        <f>IF(LEN($E1406)&gt;0,VLOOKUP(TEXT($E1406,0),'Angaben Stationen'!$E$14:$V$215,17,0),"")</f>
        <v/>
      </c>
      <c r="D1406" s="254" t="str">
        <f>IF(LEN($E1406)&gt;0,VLOOKUP(TEXT($E1406,0),'Angaben Stationen'!$E$14:$V$215,18,0),"")</f>
        <v/>
      </c>
      <c r="E1406" s="344"/>
      <c r="F1406" s="256"/>
      <c r="G1406" s="256"/>
      <c r="H1406" s="307"/>
      <c r="I1406" s="183"/>
      <c r="R1406" s="8">
        <f t="shared" si="190"/>
        <v>0</v>
      </c>
      <c r="S1406" s="8">
        <f>VLOOKUP($D1406,{"29 - Psychiatrie (Erwachsene)",1;"30 - Kinder- und Jugendpsychiatrie",1;"297 - stationsäquivalente Behandlung in der Erwachsenenpsychiatrie (29)",1;"307 - stationsäquivalente Behandlung in der Kinder- und Jugendpsychiatrie (30)",1;"31 - Psychosomatik",1;"",0;0,0},2,0)</f>
        <v>0</v>
      </c>
      <c r="T1406" s="8">
        <f t="shared" si="196"/>
        <v>0</v>
      </c>
      <c r="U1406" s="8">
        <f t="shared" si="198"/>
        <v>0</v>
      </c>
      <c r="V1406" s="8">
        <f t="shared" si="191"/>
        <v>0</v>
      </c>
      <c r="W1406" s="8">
        <f t="shared" si="192"/>
        <v>0</v>
      </c>
      <c r="X1406" s="8">
        <f t="shared" si="193"/>
        <v>0</v>
      </c>
      <c r="Y1406" s="8" t="str">
        <f t="shared" si="194"/>
        <v/>
      </c>
      <c r="Z1406" s="8" t="str">
        <f>VLOOKUP($D1406,{"29 - Psychiatrie (Erwachsene)","BGI";"297 - stationsäquivalente Behandlung in der Erwachsenenpsychiatrie (29)","BGI";"30 - Kinder- und Jugendpsychiatrie","BGII";"307 - stationsäquivalente Behandlung in der Kinder- und Jugendpsychiatrie (30)","BGII";"31 - Psychosomatik","BGI";"","LEER";0,"Leer"},2,0)</f>
        <v>LEER</v>
      </c>
      <c r="AA1406" s="8" t="str">
        <f t="shared" si="195"/>
        <v>Stationen</v>
      </c>
    </row>
    <row r="1407" spans="2:27" ht="15" customHeight="1" x14ac:dyDescent="0.25">
      <c r="B1407" s="76" t="str">
        <f t="shared" si="197"/>
        <v>!!!</v>
      </c>
      <c r="C1407" s="310" t="str">
        <f>IF(LEN($E1407)&gt;0,VLOOKUP(TEXT($E1407,0),'Angaben Stationen'!$E$14:$V$215,17,0),"")</f>
        <v/>
      </c>
      <c r="D1407" s="254" t="str">
        <f>IF(LEN($E1407)&gt;0,VLOOKUP(TEXT($E1407,0),'Angaben Stationen'!$E$14:$V$215,18,0),"")</f>
        <v/>
      </c>
      <c r="E1407" s="344"/>
      <c r="F1407" s="256"/>
      <c r="G1407" s="256"/>
      <c r="H1407" s="307"/>
      <c r="I1407" s="183"/>
      <c r="R1407" s="8">
        <f t="shared" si="190"/>
        <v>0</v>
      </c>
      <c r="S1407" s="8">
        <f>VLOOKUP($D1407,{"29 - Psychiatrie (Erwachsene)",1;"30 - Kinder- und Jugendpsychiatrie",1;"297 - stationsäquivalente Behandlung in der Erwachsenenpsychiatrie (29)",1;"307 - stationsäquivalente Behandlung in der Kinder- und Jugendpsychiatrie (30)",1;"31 - Psychosomatik",1;"",0;0,0},2,0)</f>
        <v>0</v>
      </c>
      <c r="T1407" s="8">
        <f t="shared" si="196"/>
        <v>0</v>
      </c>
      <c r="U1407" s="8">
        <f t="shared" si="198"/>
        <v>0</v>
      </c>
      <c r="V1407" s="8">
        <f t="shared" si="191"/>
        <v>0</v>
      </c>
      <c r="W1407" s="8">
        <f t="shared" si="192"/>
        <v>0</v>
      </c>
      <c r="X1407" s="8">
        <f t="shared" si="193"/>
        <v>0</v>
      </c>
      <c r="Y1407" s="8" t="str">
        <f t="shared" si="194"/>
        <v/>
      </c>
      <c r="Z1407" s="8" t="str">
        <f>VLOOKUP($D1407,{"29 - Psychiatrie (Erwachsene)","BGI";"297 - stationsäquivalente Behandlung in der Erwachsenenpsychiatrie (29)","BGI";"30 - Kinder- und Jugendpsychiatrie","BGII";"307 - stationsäquivalente Behandlung in der Kinder- und Jugendpsychiatrie (30)","BGII";"31 - Psychosomatik","BGI";"","LEER";0,"Leer"},2,0)</f>
        <v>LEER</v>
      </c>
      <c r="AA1407" s="8" t="str">
        <f t="shared" si="195"/>
        <v>Stationen</v>
      </c>
    </row>
    <row r="1408" spans="2:27" ht="15" customHeight="1" x14ac:dyDescent="0.25">
      <c r="B1408" s="76" t="str">
        <f t="shared" si="197"/>
        <v>!!!</v>
      </c>
      <c r="C1408" s="310" t="str">
        <f>IF(LEN($E1408)&gt;0,VLOOKUP(TEXT($E1408,0),'Angaben Stationen'!$E$14:$V$215,17,0),"")</f>
        <v/>
      </c>
      <c r="D1408" s="254" t="str">
        <f>IF(LEN($E1408)&gt;0,VLOOKUP(TEXT($E1408,0),'Angaben Stationen'!$E$14:$V$215,18,0),"")</f>
        <v/>
      </c>
      <c r="E1408" s="344"/>
      <c r="F1408" s="256"/>
      <c r="G1408" s="256"/>
      <c r="H1408" s="307"/>
      <c r="I1408" s="183"/>
      <c r="R1408" s="8">
        <f t="shared" si="190"/>
        <v>0</v>
      </c>
      <c r="S1408" s="8">
        <f>VLOOKUP($D1408,{"29 - Psychiatrie (Erwachsene)",1;"30 - Kinder- und Jugendpsychiatrie",1;"297 - stationsäquivalente Behandlung in der Erwachsenenpsychiatrie (29)",1;"307 - stationsäquivalente Behandlung in der Kinder- und Jugendpsychiatrie (30)",1;"31 - Psychosomatik",1;"",0;0,0},2,0)</f>
        <v>0</v>
      </c>
      <c r="T1408" s="8">
        <f t="shared" si="196"/>
        <v>0</v>
      </c>
      <c r="U1408" s="8">
        <f t="shared" si="198"/>
        <v>0</v>
      </c>
      <c r="V1408" s="8">
        <f t="shared" si="191"/>
        <v>0</v>
      </c>
      <c r="W1408" s="8">
        <f t="shared" si="192"/>
        <v>0</v>
      </c>
      <c r="X1408" s="8">
        <f t="shared" si="193"/>
        <v>0</v>
      </c>
      <c r="Y1408" s="8" t="str">
        <f t="shared" si="194"/>
        <v/>
      </c>
      <c r="Z1408" s="8" t="str">
        <f>VLOOKUP($D1408,{"29 - Psychiatrie (Erwachsene)","BGI";"297 - stationsäquivalente Behandlung in der Erwachsenenpsychiatrie (29)","BGI";"30 - Kinder- und Jugendpsychiatrie","BGII";"307 - stationsäquivalente Behandlung in der Kinder- und Jugendpsychiatrie (30)","BGII";"31 - Psychosomatik","BGI";"","LEER";0,"Leer"},2,0)</f>
        <v>LEER</v>
      </c>
      <c r="AA1408" s="8" t="str">
        <f t="shared" si="195"/>
        <v>Stationen</v>
      </c>
    </row>
    <row r="1409" spans="2:27" ht="15" customHeight="1" x14ac:dyDescent="0.25">
      <c r="B1409" s="76" t="str">
        <f t="shared" si="197"/>
        <v>!!!</v>
      </c>
      <c r="C1409" s="310" t="str">
        <f>IF(LEN($E1409)&gt;0,VLOOKUP(TEXT($E1409,0),'Angaben Stationen'!$E$14:$V$215,17,0),"")</f>
        <v/>
      </c>
      <c r="D1409" s="254" t="str">
        <f>IF(LEN($E1409)&gt;0,VLOOKUP(TEXT($E1409,0),'Angaben Stationen'!$E$14:$V$215,18,0),"")</f>
        <v/>
      </c>
      <c r="E1409" s="344"/>
      <c r="F1409" s="256"/>
      <c r="G1409" s="256"/>
      <c r="H1409" s="307"/>
      <c r="I1409" s="183"/>
      <c r="R1409" s="8">
        <f t="shared" si="190"/>
        <v>0</v>
      </c>
      <c r="S1409" s="8">
        <f>VLOOKUP($D1409,{"29 - Psychiatrie (Erwachsene)",1;"30 - Kinder- und Jugendpsychiatrie",1;"297 - stationsäquivalente Behandlung in der Erwachsenenpsychiatrie (29)",1;"307 - stationsäquivalente Behandlung in der Kinder- und Jugendpsychiatrie (30)",1;"31 - Psychosomatik",1;"",0;0,0},2,0)</f>
        <v>0</v>
      </c>
      <c r="T1409" s="8">
        <f t="shared" si="196"/>
        <v>0</v>
      </c>
      <c r="U1409" s="8">
        <f t="shared" si="198"/>
        <v>0</v>
      </c>
      <c r="V1409" s="8">
        <f t="shared" si="191"/>
        <v>0</v>
      </c>
      <c r="W1409" s="8">
        <f t="shared" si="192"/>
        <v>0</v>
      </c>
      <c r="X1409" s="8">
        <f t="shared" si="193"/>
        <v>0</v>
      </c>
      <c r="Y1409" s="8" t="str">
        <f t="shared" si="194"/>
        <v/>
      </c>
      <c r="Z1409" s="8" t="str">
        <f>VLOOKUP($D1409,{"29 - Psychiatrie (Erwachsene)","BGI";"297 - stationsäquivalente Behandlung in der Erwachsenenpsychiatrie (29)","BGI";"30 - Kinder- und Jugendpsychiatrie","BGII";"307 - stationsäquivalente Behandlung in der Kinder- und Jugendpsychiatrie (30)","BGII";"31 - Psychosomatik","BGI";"","LEER";0,"Leer"},2,0)</f>
        <v>LEER</v>
      </c>
      <c r="AA1409" s="8" t="str">
        <f t="shared" si="195"/>
        <v>Stationen</v>
      </c>
    </row>
    <row r="1410" spans="2:27" ht="15" customHeight="1" x14ac:dyDescent="0.25">
      <c r="B1410" s="76" t="str">
        <f t="shared" si="197"/>
        <v>!!!</v>
      </c>
      <c r="C1410" s="310" t="str">
        <f>IF(LEN($E1410)&gt;0,VLOOKUP(TEXT($E1410,0),'Angaben Stationen'!$E$14:$V$215,17,0),"")</f>
        <v/>
      </c>
      <c r="D1410" s="254" t="str">
        <f>IF(LEN($E1410)&gt;0,VLOOKUP(TEXT($E1410,0),'Angaben Stationen'!$E$14:$V$215,18,0),"")</f>
        <v/>
      </c>
      <c r="E1410" s="344"/>
      <c r="F1410" s="256"/>
      <c r="G1410" s="256"/>
      <c r="H1410" s="307"/>
      <c r="I1410" s="183"/>
      <c r="R1410" s="8">
        <f t="shared" si="190"/>
        <v>0</v>
      </c>
      <c r="S1410" s="8">
        <f>VLOOKUP($D1410,{"29 - Psychiatrie (Erwachsene)",1;"30 - Kinder- und Jugendpsychiatrie",1;"297 - stationsäquivalente Behandlung in der Erwachsenenpsychiatrie (29)",1;"307 - stationsäquivalente Behandlung in der Kinder- und Jugendpsychiatrie (30)",1;"31 - Psychosomatik",1;"",0;0,0},2,0)</f>
        <v>0</v>
      </c>
      <c r="T1410" s="8">
        <f t="shared" si="196"/>
        <v>0</v>
      </c>
      <c r="U1410" s="8">
        <f t="shared" si="198"/>
        <v>0</v>
      </c>
      <c r="V1410" s="8">
        <f t="shared" si="191"/>
        <v>0</v>
      </c>
      <c r="W1410" s="8">
        <f t="shared" si="192"/>
        <v>0</v>
      </c>
      <c r="X1410" s="8">
        <f t="shared" si="193"/>
        <v>0</v>
      </c>
      <c r="Y1410" s="8" t="str">
        <f t="shared" si="194"/>
        <v/>
      </c>
      <c r="Z1410" s="8" t="str">
        <f>VLOOKUP($D1410,{"29 - Psychiatrie (Erwachsene)","BGI";"297 - stationsäquivalente Behandlung in der Erwachsenenpsychiatrie (29)","BGI";"30 - Kinder- und Jugendpsychiatrie","BGII";"307 - stationsäquivalente Behandlung in der Kinder- und Jugendpsychiatrie (30)","BGII";"31 - Psychosomatik","BGI";"","LEER";0,"Leer"},2,0)</f>
        <v>LEER</v>
      </c>
      <c r="AA1410" s="8" t="str">
        <f t="shared" si="195"/>
        <v>Stationen</v>
      </c>
    </row>
    <row r="1411" spans="2:27" ht="15" customHeight="1" x14ac:dyDescent="0.25">
      <c r="B1411" s="76" t="str">
        <f t="shared" si="197"/>
        <v>!!!</v>
      </c>
      <c r="C1411" s="310" t="str">
        <f>IF(LEN($E1411)&gt;0,VLOOKUP(TEXT($E1411,0),'Angaben Stationen'!$E$14:$V$215,17,0),"")</f>
        <v/>
      </c>
      <c r="D1411" s="254" t="str">
        <f>IF(LEN($E1411)&gt;0,VLOOKUP(TEXT($E1411,0),'Angaben Stationen'!$E$14:$V$215,18,0),"")</f>
        <v/>
      </c>
      <c r="E1411" s="344"/>
      <c r="F1411" s="256"/>
      <c r="G1411" s="256"/>
      <c r="H1411" s="307"/>
      <c r="I1411" s="183"/>
      <c r="R1411" s="8">
        <f t="shared" si="190"/>
        <v>0</v>
      </c>
      <c r="S1411" s="8">
        <f>VLOOKUP($D1411,{"29 - Psychiatrie (Erwachsene)",1;"30 - Kinder- und Jugendpsychiatrie",1;"297 - stationsäquivalente Behandlung in der Erwachsenenpsychiatrie (29)",1;"307 - stationsäquivalente Behandlung in der Kinder- und Jugendpsychiatrie (30)",1;"31 - Psychosomatik",1;"",0;0,0},2,0)</f>
        <v>0</v>
      </c>
      <c r="T1411" s="8">
        <f t="shared" si="196"/>
        <v>0</v>
      </c>
      <c r="U1411" s="8">
        <f t="shared" si="198"/>
        <v>0</v>
      </c>
      <c r="V1411" s="8">
        <f t="shared" si="191"/>
        <v>0</v>
      </c>
      <c r="W1411" s="8">
        <f t="shared" si="192"/>
        <v>0</v>
      </c>
      <c r="X1411" s="8">
        <f t="shared" si="193"/>
        <v>0</v>
      </c>
      <c r="Y1411" s="8" t="str">
        <f t="shared" si="194"/>
        <v/>
      </c>
      <c r="Z1411" s="8" t="str">
        <f>VLOOKUP($D1411,{"29 - Psychiatrie (Erwachsene)","BGI";"297 - stationsäquivalente Behandlung in der Erwachsenenpsychiatrie (29)","BGI";"30 - Kinder- und Jugendpsychiatrie","BGII";"307 - stationsäquivalente Behandlung in der Kinder- und Jugendpsychiatrie (30)","BGII";"31 - Psychosomatik","BGI";"","LEER";0,"Leer"},2,0)</f>
        <v>LEER</v>
      </c>
      <c r="AA1411" s="8" t="str">
        <f t="shared" si="195"/>
        <v>Stationen</v>
      </c>
    </row>
    <row r="1412" spans="2:27" ht="15" customHeight="1" x14ac:dyDescent="0.25">
      <c r="B1412" s="76" t="str">
        <f t="shared" si="197"/>
        <v>!!!</v>
      </c>
      <c r="C1412" s="310" t="str">
        <f>IF(LEN($E1412)&gt;0,VLOOKUP(TEXT($E1412,0),'Angaben Stationen'!$E$14:$V$215,17,0),"")</f>
        <v/>
      </c>
      <c r="D1412" s="254" t="str">
        <f>IF(LEN($E1412)&gt;0,VLOOKUP(TEXT($E1412,0),'Angaben Stationen'!$E$14:$V$215,18,0),"")</f>
        <v/>
      </c>
      <c r="E1412" s="344"/>
      <c r="F1412" s="256"/>
      <c r="G1412" s="256"/>
      <c r="H1412" s="307"/>
      <c r="I1412" s="183"/>
      <c r="R1412" s="8">
        <f t="shared" si="190"/>
        <v>0</v>
      </c>
      <c r="S1412" s="8">
        <f>VLOOKUP($D1412,{"29 - Psychiatrie (Erwachsene)",1;"30 - Kinder- und Jugendpsychiatrie",1;"297 - stationsäquivalente Behandlung in der Erwachsenenpsychiatrie (29)",1;"307 - stationsäquivalente Behandlung in der Kinder- und Jugendpsychiatrie (30)",1;"31 - Psychosomatik",1;"",0;0,0},2,0)</f>
        <v>0</v>
      </c>
      <c r="T1412" s="8">
        <f t="shared" si="196"/>
        <v>0</v>
      </c>
      <c r="U1412" s="8">
        <f t="shared" si="198"/>
        <v>0</v>
      </c>
      <c r="V1412" s="8">
        <f t="shared" si="191"/>
        <v>0</v>
      </c>
      <c r="W1412" s="8">
        <f t="shared" si="192"/>
        <v>0</v>
      </c>
      <c r="X1412" s="8">
        <f t="shared" si="193"/>
        <v>0</v>
      </c>
      <c r="Y1412" s="8" t="str">
        <f t="shared" si="194"/>
        <v/>
      </c>
      <c r="Z1412" s="8" t="str">
        <f>VLOOKUP($D1412,{"29 - Psychiatrie (Erwachsene)","BGI";"297 - stationsäquivalente Behandlung in der Erwachsenenpsychiatrie (29)","BGI";"30 - Kinder- und Jugendpsychiatrie","BGII";"307 - stationsäquivalente Behandlung in der Kinder- und Jugendpsychiatrie (30)","BGII";"31 - Psychosomatik","BGI";"","LEER";0,"Leer"},2,0)</f>
        <v>LEER</v>
      </c>
      <c r="AA1412" s="8" t="str">
        <f t="shared" si="195"/>
        <v>Stationen</v>
      </c>
    </row>
    <row r="1413" spans="2:27" ht="15" customHeight="1" x14ac:dyDescent="0.25">
      <c r="B1413" s="76" t="str">
        <f t="shared" si="197"/>
        <v>!!!</v>
      </c>
      <c r="C1413" s="310" t="str">
        <f>IF(LEN($E1413)&gt;0,VLOOKUP(TEXT($E1413,0),'Angaben Stationen'!$E$14:$V$215,17,0),"")</f>
        <v/>
      </c>
      <c r="D1413" s="254" t="str">
        <f>IF(LEN($E1413)&gt;0,VLOOKUP(TEXT($E1413,0),'Angaben Stationen'!$E$14:$V$215,18,0),"")</f>
        <v/>
      </c>
      <c r="E1413" s="344"/>
      <c r="F1413" s="256"/>
      <c r="G1413" s="256"/>
      <c r="H1413" s="307"/>
      <c r="I1413" s="183"/>
      <c r="R1413" s="8">
        <f t="shared" si="190"/>
        <v>0</v>
      </c>
      <c r="S1413" s="8">
        <f>VLOOKUP($D1413,{"29 - Psychiatrie (Erwachsene)",1;"30 - Kinder- und Jugendpsychiatrie",1;"297 - stationsäquivalente Behandlung in der Erwachsenenpsychiatrie (29)",1;"307 - stationsäquivalente Behandlung in der Kinder- und Jugendpsychiatrie (30)",1;"31 - Psychosomatik",1;"",0;0,0},2,0)</f>
        <v>0</v>
      </c>
      <c r="T1413" s="8">
        <f t="shared" si="196"/>
        <v>0</v>
      </c>
      <c r="U1413" s="8">
        <f t="shared" si="198"/>
        <v>0</v>
      </c>
      <c r="V1413" s="8">
        <f t="shared" si="191"/>
        <v>0</v>
      </c>
      <c r="W1413" s="8">
        <f t="shared" si="192"/>
        <v>0</v>
      </c>
      <c r="X1413" s="8">
        <f t="shared" si="193"/>
        <v>0</v>
      </c>
      <c r="Y1413" s="8" t="str">
        <f t="shared" si="194"/>
        <v/>
      </c>
      <c r="Z1413" s="8" t="str">
        <f>VLOOKUP($D1413,{"29 - Psychiatrie (Erwachsene)","BGI";"297 - stationsäquivalente Behandlung in der Erwachsenenpsychiatrie (29)","BGI";"30 - Kinder- und Jugendpsychiatrie","BGII";"307 - stationsäquivalente Behandlung in der Kinder- und Jugendpsychiatrie (30)","BGII";"31 - Psychosomatik","BGI";"","LEER";0,"Leer"},2,0)</f>
        <v>LEER</v>
      </c>
      <c r="AA1413" s="8" t="str">
        <f t="shared" si="195"/>
        <v>Stationen</v>
      </c>
    </row>
    <row r="1414" spans="2:27" ht="15" customHeight="1" x14ac:dyDescent="0.25">
      <c r="B1414" s="76" t="str">
        <f t="shared" si="197"/>
        <v>!!!</v>
      </c>
      <c r="C1414" s="310" t="str">
        <f>IF(LEN($E1414)&gt;0,VLOOKUP(TEXT($E1414,0),'Angaben Stationen'!$E$14:$V$215,17,0),"")</f>
        <v/>
      </c>
      <c r="D1414" s="254" t="str">
        <f>IF(LEN($E1414)&gt;0,VLOOKUP(TEXT($E1414,0),'Angaben Stationen'!$E$14:$V$215,18,0),"")</f>
        <v/>
      </c>
      <c r="E1414" s="344"/>
      <c r="F1414" s="256"/>
      <c r="G1414" s="256"/>
      <c r="H1414" s="307"/>
      <c r="I1414" s="183"/>
      <c r="R1414" s="8">
        <f t="shared" si="190"/>
        <v>0</v>
      </c>
      <c r="S1414" s="8">
        <f>VLOOKUP($D1414,{"29 - Psychiatrie (Erwachsene)",1;"30 - Kinder- und Jugendpsychiatrie",1;"297 - stationsäquivalente Behandlung in der Erwachsenenpsychiatrie (29)",1;"307 - stationsäquivalente Behandlung in der Kinder- und Jugendpsychiatrie (30)",1;"31 - Psychosomatik",1;"",0;0,0},2,0)</f>
        <v>0</v>
      </c>
      <c r="T1414" s="8">
        <f t="shared" si="196"/>
        <v>0</v>
      </c>
      <c r="U1414" s="8">
        <f t="shared" si="198"/>
        <v>0</v>
      </c>
      <c r="V1414" s="8">
        <f t="shared" si="191"/>
        <v>0</v>
      </c>
      <c r="W1414" s="8">
        <f t="shared" si="192"/>
        <v>0</v>
      </c>
      <c r="X1414" s="8">
        <f t="shared" si="193"/>
        <v>0</v>
      </c>
      <c r="Y1414" s="8" t="str">
        <f t="shared" si="194"/>
        <v/>
      </c>
      <c r="Z1414" s="8" t="str">
        <f>VLOOKUP($D1414,{"29 - Psychiatrie (Erwachsene)","BGI";"297 - stationsäquivalente Behandlung in der Erwachsenenpsychiatrie (29)","BGI";"30 - Kinder- und Jugendpsychiatrie","BGII";"307 - stationsäquivalente Behandlung in der Kinder- und Jugendpsychiatrie (30)","BGII";"31 - Psychosomatik","BGI";"","LEER";0,"Leer"},2,0)</f>
        <v>LEER</v>
      </c>
      <c r="AA1414" s="8" t="str">
        <f t="shared" si="195"/>
        <v>Stationen</v>
      </c>
    </row>
    <row r="1415" spans="2:27" ht="15" customHeight="1" x14ac:dyDescent="0.25">
      <c r="B1415" s="76" t="str">
        <f t="shared" si="197"/>
        <v>!!!</v>
      </c>
      <c r="C1415" s="310" t="str">
        <f>IF(LEN($E1415)&gt;0,VLOOKUP(TEXT($E1415,0),'Angaben Stationen'!$E$14:$V$215,17,0),"")</f>
        <v/>
      </c>
      <c r="D1415" s="254" t="str">
        <f>IF(LEN($E1415)&gt;0,VLOOKUP(TEXT($E1415,0),'Angaben Stationen'!$E$14:$V$215,18,0),"")</f>
        <v/>
      </c>
      <c r="E1415" s="344"/>
      <c r="F1415" s="256"/>
      <c r="G1415" s="256"/>
      <c r="H1415" s="307"/>
      <c r="I1415" s="183"/>
      <c r="R1415" s="8">
        <f t="shared" si="190"/>
        <v>0</v>
      </c>
      <c r="S1415" s="8">
        <f>VLOOKUP($D1415,{"29 - Psychiatrie (Erwachsene)",1;"30 - Kinder- und Jugendpsychiatrie",1;"297 - stationsäquivalente Behandlung in der Erwachsenenpsychiatrie (29)",1;"307 - stationsäquivalente Behandlung in der Kinder- und Jugendpsychiatrie (30)",1;"31 - Psychosomatik",1;"",0;0,0},2,0)</f>
        <v>0</v>
      </c>
      <c r="T1415" s="8">
        <f t="shared" si="196"/>
        <v>0</v>
      </c>
      <c r="U1415" s="8">
        <f t="shared" si="198"/>
        <v>0</v>
      </c>
      <c r="V1415" s="8">
        <f t="shared" si="191"/>
        <v>0</v>
      </c>
      <c r="W1415" s="8">
        <f t="shared" si="192"/>
        <v>0</v>
      </c>
      <c r="X1415" s="8">
        <f t="shared" si="193"/>
        <v>0</v>
      </c>
      <c r="Y1415" s="8" t="str">
        <f t="shared" si="194"/>
        <v/>
      </c>
      <c r="Z1415" s="8" t="str">
        <f>VLOOKUP($D1415,{"29 - Psychiatrie (Erwachsene)","BGI";"297 - stationsäquivalente Behandlung in der Erwachsenenpsychiatrie (29)","BGI";"30 - Kinder- und Jugendpsychiatrie","BGII";"307 - stationsäquivalente Behandlung in der Kinder- und Jugendpsychiatrie (30)","BGII";"31 - Psychosomatik","BGI";"","LEER";0,"Leer"},2,0)</f>
        <v>LEER</v>
      </c>
      <c r="AA1415" s="8" t="str">
        <f t="shared" si="195"/>
        <v>Stationen</v>
      </c>
    </row>
    <row r="1416" spans="2:27" ht="15" customHeight="1" x14ac:dyDescent="0.25">
      <c r="B1416" s="76" t="str">
        <f t="shared" si="197"/>
        <v>!!!</v>
      </c>
      <c r="C1416" s="310" t="str">
        <f>IF(LEN($E1416)&gt;0,VLOOKUP(TEXT($E1416,0),'Angaben Stationen'!$E$14:$V$215,17,0),"")</f>
        <v/>
      </c>
      <c r="D1416" s="254" t="str">
        <f>IF(LEN($E1416)&gt;0,VLOOKUP(TEXT($E1416,0),'Angaben Stationen'!$E$14:$V$215,18,0),"")</f>
        <v/>
      </c>
      <c r="E1416" s="344"/>
      <c r="F1416" s="256"/>
      <c r="G1416" s="256"/>
      <c r="H1416" s="307"/>
      <c r="I1416" s="183"/>
      <c r="R1416" s="8">
        <f t="shared" si="190"/>
        <v>0</v>
      </c>
      <c r="S1416" s="8">
        <f>VLOOKUP($D1416,{"29 - Psychiatrie (Erwachsene)",1;"30 - Kinder- und Jugendpsychiatrie",1;"297 - stationsäquivalente Behandlung in der Erwachsenenpsychiatrie (29)",1;"307 - stationsäquivalente Behandlung in der Kinder- und Jugendpsychiatrie (30)",1;"31 - Psychosomatik",1;"",0;0,0},2,0)</f>
        <v>0</v>
      </c>
      <c r="T1416" s="8">
        <f t="shared" si="196"/>
        <v>0</v>
      </c>
      <c r="U1416" s="8">
        <f t="shared" si="198"/>
        <v>0</v>
      </c>
      <c r="V1416" s="8">
        <f t="shared" si="191"/>
        <v>0</v>
      </c>
      <c r="W1416" s="8">
        <f t="shared" si="192"/>
        <v>0</v>
      </c>
      <c r="X1416" s="8">
        <f t="shared" si="193"/>
        <v>0</v>
      </c>
      <c r="Y1416" s="8" t="str">
        <f t="shared" si="194"/>
        <v/>
      </c>
      <c r="Z1416" s="8" t="str">
        <f>VLOOKUP($D1416,{"29 - Psychiatrie (Erwachsene)","BGI";"297 - stationsäquivalente Behandlung in der Erwachsenenpsychiatrie (29)","BGI";"30 - Kinder- und Jugendpsychiatrie","BGII";"307 - stationsäquivalente Behandlung in der Kinder- und Jugendpsychiatrie (30)","BGII";"31 - Psychosomatik","BGI";"","LEER";0,"Leer"},2,0)</f>
        <v>LEER</v>
      </c>
      <c r="AA1416" s="8" t="str">
        <f t="shared" si="195"/>
        <v>Stationen</v>
      </c>
    </row>
    <row r="1417" spans="2:27" ht="15" customHeight="1" x14ac:dyDescent="0.25">
      <c r="B1417" s="76" t="str">
        <f t="shared" si="197"/>
        <v>!!!</v>
      </c>
      <c r="C1417" s="310" t="str">
        <f>IF(LEN($E1417)&gt;0,VLOOKUP(TEXT($E1417,0),'Angaben Stationen'!$E$14:$V$215,17,0),"")</f>
        <v/>
      </c>
      <c r="D1417" s="254" t="str">
        <f>IF(LEN($E1417)&gt;0,VLOOKUP(TEXT($E1417,0),'Angaben Stationen'!$E$14:$V$215,18,0),"")</f>
        <v/>
      </c>
      <c r="E1417" s="344"/>
      <c r="F1417" s="256"/>
      <c r="G1417" s="256"/>
      <c r="H1417" s="307"/>
      <c r="I1417" s="183"/>
      <c r="R1417" s="8">
        <f t="shared" si="190"/>
        <v>0</v>
      </c>
      <c r="S1417" s="8">
        <f>VLOOKUP($D1417,{"29 - Psychiatrie (Erwachsene)",1;"30 - Kinder- und Jugendpsychiatrie",1;"297 - stationsäquivalente Behandlung in der Erwachsenenpsychiatrie (29)",1;"307 - stationsäquivalente Behandlung in der Kinder- und Jugendpsychiatrie (30)",1;"31 - Psychosomatik",1;"",0;0,0},2,0)</f>
        <v>0</v>
      </c>
      <c r="T1417" s="8">
        <f t="shared" si="196"/>
        <v>0</v>
      </c>
      <c r="U1417" s="8">
        <f t="shared" si="198"/>
        <v>0</v>
      </c>
      <c r="V1417" s="8">
        <f t="shared" si="191"/>
        <v>0</v>
      </c>
      <c r="W1417" s="8">
        <f t="shared" si="192"/>
        <v>0</v>
      </c>
      <c r="X1417" s="8">
        <f t="shared" si="193"/>
        <v>0</v>
      </c>
      <c r="Y1417" s="8" t="str">
        <f t="shared" si="194"/>
        <v/>
      </c>
      <c r="Z1417" s="8" t="str">
        <f>VLOOKUP($D1417,{"29 - Psychiatrie (Erwachsene)","BGI";"297 - stationsäquivalente Behandlung in der Erwachsenenpsychiatrie (29)","BGI";"30 - Kinder- und Jugendpsychiatrie","BGII";"307 - stationsäquivalente Behandlung in der Kinder- und Jugendpsychiatrie (30)","BGII";"31 - Psychosomatik","BGI";"","LEER";0,"Leer"},2,0)</f>
        <v>LEER</v>
      </c>
      <c r="AA1417" s="8" t="str">
        <f t="shared" si="195"/>
        <v>Stationen</v>
      </c>
    </row>
    <row r="1418" spans="2:27" ht="15" customHeight="1" x14ac:dyDescent="0.25">
      <c r="B1418" s="76" t="str">
        <f t="shared" si="197"/>
        <v>!!!</v>
      </c>
      <c r="C1418" s="310" t="str">
        <f>IF(LEN($E1418)&gt;0,VLOOKUP(TEXT($E1418,0),'Angaben Stationen'!$E$14:$V$215,17,0),"")</f>
        <v/>
      </c>
      <c r="D1418" s="254" t="str">
        <f>IF(LEN($E1418)&gt;0,VLOOKUP(TEXT($E1418,0),'Angaben Stationen'!$E$14:$V$215,18,0),"")</f>
        <v/>
      </c>
      <c r="E1418" s="344"/>
      <c r="F1418" s="256"/>
      <c r="G1418" s="256"/>
      <c r="H1418" s="307"/>
      <c r="I1418" s="183"/>
      <c r="R1418" s="8">
        <f t="shared" si="190"/>
        <v>0</v>
      </c>
      <c r="S1418" s="8">
        <f>VLOOKUP($D1418,{"29 - Psychiatrie (Erwachsene)",1;"30 - Kinder- und Jugendpsychiatrie",1;"297 - stationsäquivalente Behandlung in der Erwachsenenpsychiatrie (29)",1;"307 - stationsäquivalente Behandlung in der Kinder- und Jugendpsychiatrie (30)",1;"31 - Psychosomatik",1;"",0;0,0},2,0)</f>
        <v>0</v>
      </c>
      <c r="T1418" s="8">
        <f t="shared" si="196"/>
        <v>0</v>
      </c>
      <c r="U1418" s="8">
        <f t="shared" si="198"/>
        <v>0</v>
      </c>
      <c r="V1418" s="8">
        <f t="shared" si="191"/>
        <v>0</v>
      </c>
      <c r="W1418" s="8">
        <f t="shared" si="192"/>
        <v>0</v>
      </c>
      <c r="X1418" s="8">
        <f t="shared" si="193"/>
        <v>0</v>
      </c>
      <c r="Y1418" s="8" t="str">
        <f t="shared" si="194"/>
        <v/>
      </c>
      <c r="Z1418" s="8" t="str">
        <f>VLOOKUP($D1418,{"29 - Psychiatrie (Erwachsene)","BGI";"297 - stationsäquivalente Behandlung in der Erwachsenenpsychiatrie (29)","BGI";"30 - Kinder- und Jugendpsychiatrie","BGII";"307 - stationsäquivalente Behandlung in der Kinder- und Jugendpsychiatrie (30)","BGII";"31 - Psychosomatik","BGI";"","LEER";0,"Leer"},2,0)</f>
        <v>LEER</v>
      </c>
      <c r="AA1418" s="8" t="str">
        <f t="shared" si="195"/>
        <v>Stationen</v>
      </c>
    </row>
    <row r="1419" spans="2:27" ht="15" customHeight="1" x14ac:dyDescent="0.25">
      <c r="B1419" s="76" t="str">
        <f t="shared" si="197"/>
        <v>!!!</v>
      </c>
      <c r="C1419" s="310" t="str">
        <f>IF(LEN($E1419)&gt;0,VLOOKUP(TEXT($E1419,0),'Angaben Stationen'!$E$14:$V$215,17,0),"")</f>
        <v/>
      </c>
      <c r="D1419" s="254" t="str">
        <f>IF(LEN($E1419)&gt;0,VLOOKUP(TEXT($E1419,0),'Angaben Stationen'!$E$14:$V$215,18,0),"")</f>
        <v/>
      </c>
      <c r="E1419" s="344"/>
      <c r="F1419" s="256"/>
      <c r="G1419" s="256"/>
      <c r="H1419" s="307"/>
      <c r="I1419" s="183"/>
      <c r="R1419" s="8">
        <f t="shared" si="190"/>
        <v>0</v>
      </c>
      <c r="S1419" s="8">
        <f>VLOOKUP($D1419,{"29 - Psychiatrie (Erwachsene)",1;"30 - Kinder- und Jugendpsychiatrie",1;"297 - stationsäquivalente Behandlung in der Erwachsenenpsychiatrie (29)",1;"307 - stationsäquivalente Behandlung in der Kinder- und Jugendpsychiatrie (30)",1;"31 - Psychosomatik",1;"",0;0,0},2,0)</f>
        <v>0</v>
      </c>
      <c r="T1419" s="8">
        <f t="shared" si="196"/>
        <v>0</v>
      </c>
      <c r="U1419" s="8">
        <f t="shared" si="198"/>
        <v>0</v>
      </c>
      <c r="V1419" s="8">
        <f t="shared" si="191"/>
        <v>0</v>
      </c>
      <c r="W1419" s="8">
        <f t="shared" si="192"/>
        <v>0</v>
      </c>
      <c r="X1419" s="8">
        <f t="shared" si="193"/>
        <v>0</v>
      </c>
      <c r="Y1419" s="8" t="str">
        <f t="shared" si="194"/>
        <v/>
      </c>
      <c r="Z1419" s="8" t="str">
        <f>VLOOKUP($D1419,{"29 - Psychiatrie (Erwachsene)","BGI";"297 - stationsäquivalente Behandlung in der Erwachsenenpsychiatrie (29)","BGI";"30 - Kinder- und Jugendpsychiatrie","BGII";"307 - stationsäquivalente Behandlung in der Kinder- und Jugendpsychiatrie (30)","BGII";"31 - Psychosomatik","BGI";"","LEER";0,"Leer"},2,0)</f>
        <v>LEER</v>
      </c>
      <c r="AA1419" s="8" t="str">
        <f t="shared" si="195"/>
        <v>Stationen</v>
      </c>
    </row>
    <row r="1420" spans="2:27" ht="15" customHeight="1" x14ac:dyDescent="0.25">
      <c r="B1420" s="76" t="str">
        <f t="shared" si="197"/>
        <v>!!!</v>
      </c>
      <c r="C1420" s="310" t="str">
        <f>IF(LEN($E1420)&gt;0,VLOOKUP(TEXT($E1420,0),'Angaben Stationen'!$E$14:$V$215,17,0),"")</f>
        <v/>
      </c>
      <c r="D1420" s="254" t="str">
        <f>IF(LEN($E1420)&gt;0,VLOOKUP(TEXT($E1420,0),'Angaben Stationen'!$E$14:$V$215,18,0),"")</f>
        <v/>
      </c>
      <c r="E1420" s="344"/>
      <c r="F1420" s="256"/>
      <c r="G1420" s="256"/>
      <c r="H1420" s="307"/>
      <c r="I1420" s="183"/>
      <c r="R1420" s="8">
        <f t="shared" si="190"/>
        <v>0</v>
      </c>
      <c r="S1420" s="8">
        <f>VLOOKUP($D1420,{"29 - Psychiatrie (Erwachsene)",1;"30 - Kinder- und Jugendpsychiatrie",1;"297 - stationsäquivalente Behandlung in der Erwachsenenpsychiatrie (29)",1;"307 - stationsäquivalente Behandlung in der Kinder- und Jugendpsychiatrie (30)",1;"31 - Psychosomatik",1;"",0;0,0},2,0)</f>
        <v>0</v>
      </c>
      <c r="T1420" s="8">
        <f t="shared" si="196"/>
        <v>0</v>
      </c>
      <c r="U1420" s="8">
        <f t="shared" si="198"/>
        <v>0</v>
      </c>
      <c r="V1420" s="8">
        <f t="shared" si="191"/>
        <v>0</v>
      </c>
      <c r="W1420" s="8">
        <f t="shared" si="192"/>
        <v>0</v>
      </c>
      <c r="X1420" s="8">
        <f t="shared" si="193"/>
        <v>0</v>
      </c>
      <c r="Y1420" s="8" t="str">
        <f t="shared" si="194"/>
        <v/>
      </c>
      <c r="Z1420" s="8" t="str">
        <f>VLOOKUP($D1420,{"29 - Psychiatrie (Erwachsene)","BGI";"297 - stationsäquivalente Behandlung in der Erwachsenenpsychiatrie (29)","BGI";"30 - Kinder- und Jugendpsychiatrie","BGII";"307 - stationsäquivalente Behandlung in der Kinder- und Jugendpsychiatrie (30)","BGII";"31 - Psychosomatik","BGI";"","LEER";0,"Leer"},2,0)</f>
        <v>LEER</v>
      </c>
      <c r="AA1420" s="8" t="str">
        <f t="shared" si="195"/>
        <v>Stationen</v>
      </c>
    </row>
    <row r="1421" spans="2:27" ht="15" customHeight="1" x14ac:dyDescent="0.25">
      <c r="B1421" s="76" t="str">
        <f t="shared" si="197"/>
        <v>!!!</v>
      </c>
      <c r="C1421" s="310" t="str">
        <f>IF(LEN($E1421)&gt;0,VLOOKUP(TEXT($E1421,0),'Angaben Stationen'!$E$14:$V$215,17,0),"")</f>
        <v/>
      </c>
      <c r="D1421" s="254" t="str">
        <f>IF(LEN($E1421)&gt;0,VLOOKUP(TEXT($E1421,0),'Angaben Stationen'!$E$14:$V$215,18,0),"")</f>
        <v/>
      </c>
      <c r="E1421" s="344"/>
      <c r="F1421" s="256"/>
      <c r="G1421" s="256"/>
      <c r="H1421" s="307"/>
      <c r="I1421" s="183"/>
      <c r="R1421" s="8">
        <f t="shared" si="190"/>
        <v>0</v>
      </c>
      <c r="S1421" s="8">
        <f>VLOOKUP($D1421,{"29 - Psychiatrie (Erwachsene)",1;"30 - Kinder- und Jugendpsychiatrie",1;"297 - stationsäquivalente Behandlung in der Erwachsenenpsychiatrie (29)",1;"307 - stationsäquivalente Behandlung in der Kinder- und Jugendpsychiatrie (30)",1;"31 - Psychosomatik",1;"",0;0,0},2,0)</f>
        <v>0</v>
      </c>
      <c r="T1421" s="8">
        <f t="shared" si="196"/>
        <v>0</v>
      </c>
      <c r="U1421" s="8">
        <f t="shared" si="198"/>
        <v>0</v>
      </c>
      <c r="V1421" s="8">
        <f t="shared" si="191"/>
        <v>0</v>
      </c>
      <c r="W1421" s="8">
        <f t="shared" si="192"/>
        <v>0</v>
      </c>
      <c r="X1421" s="8">
        <f t="shared" si="193"/>
        <v>0</v>
      </c>
      <c r="Y1421" s="8" t="str">
        <f t="shared" si="194"/>
        <v/>
      </c>
      <c r="Z1421" s="8" t="str">
        <f>VLOOKUP($D1421,{"29 - Psychiatrie (Erwachsene)","BGI";"297 - stationsäquivalente Behandlung in der Erwachsenenpsychiatrie (29)","BGI";"30 - Kinder- und Jugendpsychiatrie","BGII";"307 - stationsäquivalente Behandlung in der Kinder- und Jugendpsychiatrie (30)","BGII";"31 - Psychosomatik","BGI";"","LEER";0,"Leer"},2,0)</f>
        <v>LEER</v>
      </c>
      <c r="AA1421" s="8" t="str">
        <f t="shared" si="195"/>
        <v>Stationen</v>
      </c>
    </row>
    <row r="1422" spans="2:27" ht="15" customHeight="1" x14ac:dyDescent="0.25">
      <c r="B1422" s="76" t="str">
        <f t="shared" si="197"/>
        <v>!!!</v>
      </c>
      <c r="C1422" s="310" t="str">
        <f>IF(LEN($E1422)&gt;0,VLOOKUP(TEXT($E1422,0),'Angaben Stationen'!$E$14:$V$215,17,0),"")</f>
        <v/>
      </c>
      <c r="D1422" s="254" t="str">
        <f>IF(LEN($E1422)&gt;0,VLOOKUP(TEXT($E1422,0),'Angaben Stationen'!$E$14:$V$215,18,0),"")</f>
        <v/>
      </c>
      <c r="E1422" s="344"/>
      <c r="F1422" s="256"/>
      <c r="G1422" s="256"/>
      <c r="H1422" s="307"/>
      <c r="I1422" s="183"/>
      <c r="R1422" s="8">
        <f t="shared" si="190"/>
        <v>0</v>
      </c>
      <c r="S1422" s="8">
        <f>VLOOKUP($D1422,{"29 - Psychiatrie (Erwachsene)",1;"30 - Kinder- und Jugendpsychiatrie",1;"297 - stationsäquivalente Behandlung in der Erwachsenenpsychiatrie (29)",1;"307 - stationsäquivalente Behandlung in der Kinder- und Jugendpsychiatrie (30)",1;"31 - Psychosomatik",1;"",0;0,0},2,0)</f>
        <v>0</v>
      </c>
      <c r="T1422" s="8">
        <f t="shared" si="196"/>
        <v>0</v>
      </c>
      <c r="U1422" s="8">
        <f t="shared" si="198"/>
        <v>0</v>
      </c>
      <c r="V1422" s="8">
        <f t="shared" si="191"/>
        <v>0</v>
      </c>
      <c r="W1422" s="8">
        <f t="shared" si="192"/>
        <v>0</v>
      </c>
      <c r="X1422" s="8">
        <f t="shared" si="193"/>
        <v>0</v>
      </c>
      <c r="Y1422" s="8" t="str">
        <f t="shared" si="194"/>
        <v/>
      </c>
      <c r="Z1422" s="8" t="str">
        <f>VLOOKUP($D1422,{"29 - Psychiatrie (Erwachsene)","BGI";"297 - stationsäquivalente Behandlung in der Erwachsenenpsychiatrie (29)","BGI";"30 - Kinder- und Jugendpsychiatrie","BGII";"307 - stationsäquivalente Behandlung in der Kinder- und Jugendpsychiatrie (30)","BGII";"31 - Psychosomatik","BGI";"","LEER";0,"Leer"},2,0)</f>
        <v>LEER</v>
      </c>
      <c r="AA1422" s="8" t="str">
        <f t="shared" si="195"/>
        <v>Stationen</v>
      </c>
    </row>
    <row r="1423" spans="2:27" ht="15" customHeight="1" x14ac:dyDescent="0.25">
      <c r="B1423" s="76" t="str">
        <f t="shared" si="197"/>
        <v>!!!</v>
      </c>
      <c r="C1423" s="310" t="str">
        <f>IF(LEN($E1423)&gt;0,VLOOKUP(TEXT($E1423,0),'Angaben Stationen'!$E$14:$V$215,17,0),"")</f>
        <v/>
      </c>
      <c r="D1423" s="254" t="str">
        <f>IF(LEN($E1423)&gt;0,VLOOKUP(TEXT($E1423,0),'Angaben Stationen'!$E$14:$V$215,18,0),"")</f>
        <v/>
      </c>
      <c r="E1423" s="344"/>
      <c r="F1423" s="256"/>
      <c r="G1423" s="256"/>
      <c r="H1423" s="307"/>
      <c r="I1423" s="183"/>
      <c r="R1423" s="8">
        <f t="shared" si="190"/>
        <v>0</v>
      </c>
      <c r="S1423" s="8">
        <f>VLOOKUP($D1423,{"29 - Psychiatrie (Erwachsene)",1;"30 - Kinder- und Jugendpsychiatrie",1;"297 - stationsäquivalente Behandlung in der Erwachsenenpsychiatrie (29)",1;"307 - stationsäquivalente Behandlung in der Kinder- und Jugendpsychiatrie (30)",1;"31 - Psychosomatik",1;"",0;0,0},2,0)</f>
        <v>0</v>
      </c>
      <c r="T1423" s="8">
        <f t="shared" si="196"/>
        <v>0</v>
      </c>
      <c r="U1423" s="8">
        <f t="shared" si="198"/>
        <v>0</v>
      </c>
      <c r="V1423" s="8">
        <f t="shared" si="191"/>
        <v>0</v>
      </c>
      <c r="W1423" s="8">
        <f t="shared" si="192"/>
        <v>0</v>
      </c>
      <c r="X1423" s="8">
        <f t="shared" si="193"/>
        <v>0</v>
      </c>
      <c r="Y1423" s="8" t="str">
        <f t="shared" si="194"/>
        <v/>
      </c>
      <c r="Z1423" s="8" t="str">
        <f>VLOOKUP($D1423,{"29 - Psychiatrie (Erwachsene)","BGI";"297 - stationsäquivalente Behandlung in der Erwachsenenpsychiatrie (29)","BGI";"30 - Kinder- und Jugendpsychiatrie","BGII";"307 - stationsäquivalente Behandlung in der Kinder- und Jugendpsychiatrie (30)","BGII";"31 - Psychosomatik","BGI";"","LEER";0,"Leer"},2,0)</f>
        <v>LEER</v>
      </c>
      <c r="AA1423" s="8" t="str">
        <f t="shared" si="195"/>
        <v>Stationen</v>
      </c>
    </row>
    <row r="1424" spans="2:27" ht="15" customHeight="1" x14ac:dyDescent="0.25">
      <c r="B1424" s="76" t="str">
        <f t="shared" si="197"/>
        <v>!!!</v>
      </c>
      <c r="C1424" s="310" t="str">
        <f>IF(LEN($E1424)&gt;0,VLOOKUP(TEXT($E1424,0),'Angaben Stationen'!$E$14:$V$215,17,0),"")</f>
        <v/>
      </c>
      <c r="D1424" s="254" t="str">
        <f>IF(LEN($E1424)&gt;0,VLOOKUP(TEXT($E1424,0),'Angaben Stationen'!$E$14:$V$215,18,0),"")</f>
        <v/>
      </c>
      <c r="E1424" s="344"/>
      <c r="F1424" s="256"/>
      <c r="G1424" s="256"/>
      <c r="H1424" s="307"/>
      <c r="I1424" s="183"/>
      <c r="R1424" s="8">
        <f t="shared" si="190"/>
        <v>0</v>
      </c>
      <c r="S1424" s="8">
        <f>VLOOKUP($D1424,{"29 - Psychiatrie (Erwachsene)",1;"30 - Kinder- und Jugendpsychiatrie",1;"297 - stationsäquivalente Behandlung in der Erwachsenenpsychiatrie (29)",1;"307 - stationsäquivalente Behandlung in der Kinder- und Jugendpsychiatrie (30)",1;"31 - Psychosomatik",1;"",0;0,0},2,0)</f>
        <v>0</v>
      </c>
      <c r="T1424" s="8">
        <f t="shared" si="196"/>
        <v>0</v>
      </c>
      <c r="U1424" s="8">
        <f t="shared" si="198"/>
        <v>0</v>
      </c>
      <c r="V1424" s="8">
        <f t="shared" si="191"/>
        <v>0</v>
      </c>
      <c r="W1424" s="8">
        <f t="shared" si="192"/>
        <v>0</v>
      </c>
      <c r="X1424" s="8">
        <f t="shared" si="193"/>
        <v>0</v>
      </c>
      <c r="Y1424" s="8" t="str">
        <f t="shared" si="194"/>
        <v/>
      </c>
      <c r="Z1424" s="8" t="str">
        <f>VLOOKUP($D1424,{"29 - Psychiatrie (Erwachsene)","BGI";"297 - stationsäquivalente Behandlung in der Erwachsenenpsychiatrie (29)","BGI";"30 - Kinder- und Jugendpsychiatrie","BGII";"307 - stationsäquivalente Behandlung in der Kinder- und Jugendpsychiatrie (30)","BGII";"31 - Psychosomatik","BGI";"","LEER";0,"Leer"},2,0)</f>
        <v>LEER</v>
      </c>
      <c r="AA1424" s="8" t="str">
        <f t="shared" si="195"/>
        <v>Stationen</v>
      </c>
    </row>
    <row r="1425" spans="2:27" ht="15" customHeight="1" x14ac:dyDescent="0.25">
      <c r="B1425" s="76" t="str">
        <f t="shared" si="197"/>
        <v>!!!</v>
      </c>
      <c r="C1425" s="310" t="str">
        <f>IF(LEN($E1425)&gt;0,VLOOKUP(TEXT($E1425,0),'Angaben Stationen'!$E$14:$V$215,17,0),"")</f>
        <v/>
      </c>
      <c r="D1425" s="254" t="str">
        <f>IF(LEN($E1425)&gt;0,VLOOKUP(TEXT($E1425,0),'Angaben Stationen'!$E$14:$V$215,18,0),"")</f>
        <v/>
      </c>
      <c r="E1425" s="344"/>
      <c r="F1425" s="256"/>
      <c r="G1425" s="256"/>
      <c r="H1425" s="307"/>
      <c r="I1425" s="183"/>
      <c r="R1425" s="8">
        <f t="shared" si="190"/>
        <v>0</v>
      </c>
      <c r="S1425" s="8">
        <f>VLOOKUP($D1425,{"29 - Psychiatrie (Erwachsene)",1;"30 - Kinder- und Jugendpsychiatrie",1;"297 - stationsäquivalente Behandlung in der Erwachsenenpsychiatrie (29)",1;"307 - stationsäquivalente Behandlung in der Kinder- und Jugendpsychiatrie (30)",1;"31 - Psychosomatik",1;"",0;0,0},2,0)</f>
        <v>0</v>
      </c>
      <c r="T1425" s="8">
        <f t="shared" si="196"/>
        <v>0</v>
      </c>
      <c r="U1425" s="8">
        <f t="shared" si="198"/>
        <v>0</v>
      </c>
      <c r="V1425" s="8">
        <f t="shared" si="191"/>
        <v>0</v>
      </c>
      <c r="W1425" s="8">
        <f t="shared" si="192"/>
        <v>0</v>
      </c>
      <c r="X1425" s="8">
        <f t="shared" si="193"/>
        <v>0</v>
      </c>
      <c r="Y1425" s="8" t="str">
        <f t="shared" si="194"/>
        <v/>
      </c>
      <c r="Z1425" s="8" t="str">
        <f>VLOOKUP($D1425,{"29 - Psychiatrie (Erwachsene)","BGI";"297 - stationsäquivalente Behandlung in der Erwachsenenpsychiatrie (29)","BGI";"30 - Kinder- und Jugendpsychiatrie","BGII";"307 - stationsäquivalente Behandlung in der Kinder- und Jugendpsychiatrie (30)","BGII";"31 - Psychosomatik","BGI";"","LEER";0,"Leer"},2,0)</f>
        <v>LEER</v>
      </c>
      <c r="AA1425" s="8" t="str">
        <f t="shared" si="195"/>
        <v>Stationen</v>
      </c>
    </row>
    <row r="1426" spans="2:27" ht="15" customHeight="1" x14ac:dyDescent="0.25">
      <c r="B1426" s="76" t="str">
        <f t="shared" si="197"/>
        <v>!!!</v>
      </c>
      <c r="C1426" s="310" t="str">
        <f>IF(LEN($E1426)&gt;0,VLOOKUP(TEXT($E1426,0),'Angaben Stationen'!$E$14:$V$215,17,0),"")</f>
        <v/>
      </c>
      <c r="D1426" s="254" t="str">
        <f>IF(LEN($E1426)&gt;0,VLOOKUP(TEXT($E1426,0),'Angaben Stationen'!$E$14:$V$215,18,0),"")</f>
        <v/>
      </c>
      <c r="E1426" s="344"/>
      <c r="F1426" s="256"/>
      <c r="G1426" s="256"/>
      <c r="H1426" s="307"/>
      <c r="I1426" s="183"/>
      <c r="R1426" s="8">
        <f t="shared" si="190"/>
        <v>0</v>
      </c>
      <c r="S1426" s="8">
        <f>VLOOKUP($D1426,{"29 - Psychiatrie (Erwachsene)",1;"30 - Kinder- und Jugendpsychiatrie",1;"297 - stationsäquivalente Behandlung in der Erwachsenenpsychiatrie (29)",1;"307 - stationsäquivalente Behandlung in der Kinder- und Jugendpsychiatrie (30)",1;"31 - Psychosomatik",1;"",0;0,0},2,0)</f>
        <v>0</v>
      </c>
      <c r="T1426" s="8">
        <f t="shared" si="196"/>
        <v>0</v>
      </c>
      <c r="U1426" s="8">
        <f t="shared" si="198"/>
        <v>0</v>
      </c>
      <c r="V1426" s="8">
        <f t="shared" si="191"/>
        <v>0</v>
      </c>
      <c r="W1426" s="8">
        <f t="shared" si="192"/>
        <v>0</v>
      </c>
      <c r="X1426" s="8">
        <f t="shared" si="193"/>
        <v>0</v>
      </c>
      <c r="Y1426" s="8" t="str">
        <f t="shared" si="194"/>
        <v/>
      </c>
      <c r="Z1426" s="8" t="str">
        <f>VLOOKUP($D1426,{"29 - Psychiatrie (Erwachsene)","BGI";"297 - stationsäquivalente Behandlung in der Erwachsenenpsychiatrie (29)","BGI";"30 - Kinder- und Jugendpsychiatrie","BGII";"307 - stationsäquivalente Behandlung in der Kinder- und Jugendpsychiatrie (30)","BGII";"31 - Psychosomatik","BGI";"","LEER";0,"Leer"},2,0)</f>
        <v>LEER</v>
      </c>
      <c r="AA1426" s="8" t="str">
        <f t="shared" si="195"/>
        <v>Stationen</v>
      </c>
    </row>
    <row r="1427" spans="2:27" ht="15" customHeight="1" x14ac:dyDescent="0.25">
      <c r="B1427" s="76" t="str">
        <f t="shared" si="197"/>
        <v>!!!</v>
      </c>
      <c r="C1427" s="310" t="str">
        <f>IF(LEN($E1427)&gt;0,VLOOKUP(TEXT($E1427,0),'Angaben Stationen'!$E$14:$V$215,17,0),"")</f>
        <v/>
      </c>
      <c r="D1427" s="254" t="str">
        <f>IF(LEN($E1427)&gt;0,VLOOKUP(TEXT($E1427,0),'Angaben Stationen'!$E$14:$V$215,18,0),"")</f>
        <v/>
      </c>
      <c r="E1427" s="344"/>
      <c r="F1427" s="256"/>
      <c r="G1427" s="256"/>
      <c r="H1427" s="307"/>
      <c r="I1427" s="183"/>
      <c r="R1427" s="8">
        <f t="shared" si="190"/>
        <v>0</v>
      </c>
      <c r="S1427" s="8">
        <f>VLOOKUP($D1427,{"29 - Psychiatrie (Erwachsene)",1;"30 - Kinder- und Jugendpsychiatrie",1;"297 - stationsäquivalente Behandlung in der Erwachsenenpsychiatrie (29)",1;"307 - stationsäquivalente Behandlung in der Kinder- und Jugendpsychiatrie (30)",1;"31 - Psychosomatik",1;"",0;0,0},2,0)</f>
        <v>0</v>
      </c>
      <c r="T1427" s="8">
        <f t="shared" si="196"/>
        <v>0</v>
      </c>
      <c r="U1427" s="8">
        <f t="shared" si="198"/>
        <v>0</v>
      </c>
      <c r="V1427" s="8">
        <f t="shared" si="191"/>
        <v>0</v>
      </c>
      <c r="W1427" s="8">
        <f t="shared" si="192"/>
        <v>0</v>
      </c>
      <c r="X1427" s="8">
        <f t="shared" si="193"/>
        <v>0</v>
      </c>
      <c r="Y1427" s="8" t="str">
        <f t="shared" si="194"/>
        <v/>
      </c>
      <c r="Z1427" s="8" t="str">
        <f>VLOOKUP($D1427,{"29 - Psychiatrie (Erwachsene)","BGI";"297 - stationsäquivalente Behandlung in der Erwachsenenpsychiatrie (29)","BGI";"30 - Kinder- und Jugendpsychiatrie","BGII";"307 - stationsäquivalente Behandlung in der Kinder- und Jugendpsychiatrie (30)","BGII";"31 - Psychosomatik","BGI";"","LEER";0,"Leer"},2,0)</f>
        <v>LEER</v>
      </c>
      <c r="AA1427" s="8" t="str">
        <f t="shared" si="195"/>
        <v>Stationen</v>
      </c>
    </row>
    <row r="1428" spans="2:27" ht="15" customHeight="1" x14ac:dyDescent="0.25">
      <c r="B1428" s="76" t="str">
        <f t="shared" si="197"/>
        <v>!!!</v>
      </c>
      <c r="C1428" s="310" t="str">
        <f>IF(LEN($E1428)&gt;0,VLOOKUP(TEXT($E1428,0),'Angaben Stationen'!$E$14:$V$215,17,0),"")</f>
        <v/>
      </c>
      <c r="D1428" s="254" t="str">
        <f>IF(LEN($E1428)&gt;0,VLOOKUP(TEXT($E1428,0),'Angaben Stationen'!$E$14:$V$215,18,0),"")</f>
        <v/>
      </c>
      <c r="E1428" s="344"/>
      <c r="F1428" s="256"/>
      <c r="G1428" s="256"/>
      <c r="H1428" s="307"/>
      <c r="I1428" s="183"/>
      <c r="R1428" s="8">
        <f t="shared" si="190"/>
        <v>0</v>
      </c>
      <c r="S1428" s="8">
        <f>VLOOKUP($D1428,{"29 - Psychiatrie (Erwachsene)",1;"30 - Kinder- und Jugendpsychiatrie",1;"297 - stationsäquivalente Behandlung in der Erwachsenenpsychiatrie (29)",1;"307 - stationsäquivalente Behandlung in der Kinder- und Jugendpsychiatrie (30)",1;"31 - Psychosomatik",1;"",0;0,0},2,0)</f>
        <v>0</v>
      </c>
      <c r="T1428" s="8">
        <f t="shared" si="196"/>
        <v>0</v>
      </c>
      <c r="U1428" s="8">
        <f t="shared" si="198"/>
        <v>0</v>
      </c>
      <c r="V1428" s="8">
        <f t="shared" si="191"/>
        <v>0</v>
      </c>
      <c r="W1428" s="8">
        <f t="shared" si="192"/>
        <v>0</v>
      </c>
      <c r="X1428" s="8">
        <f t="shared" si="193"/>
        <v>0</v>
      </c>
      <c r="Y1428" s="8" t="str">
        <f t="shared" si="194"/>
        <v/>
      </c>
      <c r="Z1428" s="8" t="str">
        <f>VLOOKUP($D1428,{"29 - Psychiatrie (Erwachsene)","BGI";"297 - stationsäquivalente Behandlung in der Erwachsenenpsychiatrie (29)","BGI";"30 - Kinder- und Jugendpsychiatrie","BGII";"307 - stationsäquivalente Behandlung in der Kinder- und Jugendpsychiatrie (30)","BGII";"31 - Psychosomatik","BGI";"","LEER";0,"Leer"},2,0)</f>
        <v>LEER</v>
      </c>
      <c r="AA1428" s="8" t="str">
        <f t="shared" si="195"/>
        <v>Stationen</v>
      </c>
    </row>
    <row r="1429" spans="2:27" ht="15" customHeight="1" x14ac:dyDescent="0.25">
      <c r="B1429" s="76" t="str">
        <f t="shared" si="197"/>
        <v>!!!</v>
      </c>
      <c r="C1429" s="310" t="str">
        <f>IF(LEN($E1429)&gt;0,VLOOKUP(TEXT($E1429,0),'Angaben Stationen'!$E$14:$V$215,17,0),"")</f>
        <v/>
      </c>
      <c r="D1429" s="254" t="str">
        <f>IF(LEN($E1429)&gt;0,VLOOKUP(TEXT($E1429,0),'Angaben Stationen'!$E$14:$V$215,18,0),"")</f>
        <v/>
      </c>
      <c r="E1429" s="344"/>
      <c r="F1429" s="256"/>
      <c r="G1429" s="256"/>
      <c r="H1429" s="307"/>
      <c r="I1429" s="183"/>
      <c r="R1429" s="8">
        <f t="shared" si="190"/>
        <v>0</v>
      </c>
      <c r="S1429" s="8">
        <f>VLOOKUP($D1429,{"29 - Psychiatrie (Erwachsene)",1;"30 - Kinder- und Jugendpsychiatrie",1;"297 - stationsäquivalente Behandlung in der Erwachsenenpsychiatrie (29)",1;"307 - stationsäquivalente Behandlung in der Kinder- und Jugendpsychiatrie (30)",1;"31 - Psychosomatik",1;"",0;0,0},2,0)</f>
        <v>0</v>
      </c>
      <c r="T1429" s="8">
        <f t="shared" si="196"/>
        <v>0</v>
      </c>
      <c r="U1429" s="8">
        <f t="shared" si="198"/>
        <v>0</v>
      </c>
      <c r="V1429" s="8">
        <f t="shared" si="191"/>
        <v>0</v>
      </c>
      <c r="W1429" s="8">
        <f t="shared" si="192"/>
        <v>0</v>
      </c>
      <c r="X1429" s="8">
        <f t="shared" si="193"/>
        <v>0</v>
      </c>
      <c r="Y1429" s="8" t="str">
        <f t="shared" si="194"/>
        <v/>
      </c>
      <c r="Z1429" s="8" t="str">
        <f>VLOOKUP($D1429,{"29 - Psychiatrie (Erwachsene)","BGI";"297 - stationsäquivalente Behandlung in der Erwachsenenpsychiatrie (29)","BGI";"30 - Kinder- und Jugendpsychiatrie","BGII";"307 - stationsäquivalente Behandlung in der Kinder- und Jugendpsychiatrie (30)","BGII";"31 - Psychosomatik","BGI";"","LEER";0,"Leer"},2,0)</f>
        <v>LEER</v>
      </c>
      <c r="AA1429" s="8" t="str">
        <f t="shared" si="195"/>
        <v>Stationen</v>
      </c>
    </row>
    <row r="1430" spans="2:27" ht="15" customHeight="1" x14ac:dyDescent="0.25">
      <c r="B1430" s="76" t="str">
        <f t="shared" si="197"/>
        <v>!!!</v>
      </c>
      <c r="C1430" s="310" t="str">
        <f>IF(LEN($E1430)&gt;0,VLOOKUP(TEXT($E1430,0),'Angaben Stationen'!$E$14:$V$215,17,0),"")</f>
        <v/>
      </c>
      <c r="D1430" s="254" t="str">
        <f>IF(LEN($E1430)&gt;0,VLOOKUP(TEXT($E1430,0),'Angaben Stationen'!$E$14:$V$215,18,0),"")</f>
        <v/>
      </c>
      <c r="E1430" s="344"/>
      <c r="F1430" s="256"/>
      <c r="G1430" s="256"/>
      <c r="H1430" s="307"/>
      <c r="I1430" s="183"/>
      <c r="R1430" s="8">
        <f t="shared" si="190"/>
        <v>0</v>
      </c>
      <c r="S1430" s="8">
        <f>VLOOKUP($D1430,{"29 - Psychiatrie (Erwachsene)",1;"30 - Kinder- und Jugendpsychiatrie",1;"297 - stationsäquivalente Behandlung in der Erwachsenenpsychiatrie (29)",1;"307 - stationsäquivalente Behandlung in der Kinder- und Jugendpsychiatrie (30)",1;"31 - Psychosomatik",1;"",0;0,0},2,0)</f>
        <v>0</v>
      </c>
      <c r="T1430" s="8">
        <f t="shared" si="196"/>
        <v>0</v>
      </c>
      <c r="U1430" s="8">
        <f t="shared" si="198"/>
        <v>0</v>
      </c>
      <c r="V1430" s="8">
        <f t="shared" si="191"/>
        <v>0</v>
      </c>
      <c r="W1430" s="8">
        <f t="shared" si="192"/>
        <v>0</v>
      </c>
      <c r="X1430" s="8">
        <f t="shared" si="193"/>
        <v>0</v>
      </c>
      <c r="Y1430" s="8" t="str">
        <f t="shared" si="194"/>
        <v/>
      </c>
      <c r="Z1430" s="8" t="str">
        <f>VLOOKUP($D1430,{"29 - Psychiatrie (Erwachsene)","BGI";"297 - stationsäquivalente Behandlung in der Erwachsenenpsychiatrie (29)","BGI";"30 - Kinder- und Jugendpsychiatrie","BGII";"307 - stationsäquivalente Behandlung in der Kinder- und Jugendpsychiatrie (30)","BGII";"31 - Psychosomatik","BGI";"","LEER";0,"Leer"},2,0)</f>
        <v>LEER</v>
      </c>
      <c r="AA1430" s="8" t="str">
        <f t="shared" si="195"/>
        <v>Stationen</v>
      </c>
    </row>
    <row r="1431" spans="2:27" ht="15" customHeight="1" x14ac:dyDescent="0.25">
      <c r="B1431" s="76" t="str">
        <f t="shared" si="197"/>
        <v>!!!</v>
      </c>
      <c r="C1431" s="310" t="str">
        <f>IF(LEN($E1431)&gt;0,VLOOKUP(TEXT($E1431,0),'Angaben Stationen'!$E$14:$V$215,17,0),"")</f>
        <v/>
      </c>
      <c r="D1431" s="254" t="str">
        <f>IF(LEN($E1431)&gt;0,VLOOKUP(TEXT($E1431,0),'Angaben Stationen'!$E$14:$V$215,18,0),"")</f>
        <v/>
      </c>
      <c r="E1431" s="344"/>
      <c r="F1431" s="256"/>
      <c r="G1431" s="256"/>
      <c r="H1431" s="307"/>
      <c r="I1431" s="183"/>
      <c r="R1431" s="8">
        <f t="shared" si="190"/>
        <v>0</v>
      </c>
      <c r="S1431" s="8">
        <f>VLOOKUP($D1431,{"29 - Psychiatrie (Erwachsene)",1;"30 - Kinder- und Jugendpsychiatrie",1;"297 - stationsäquivalente Behandlung in der Erwachsenenpsychiatrie (29)",1;"307 - stationsäquivalente Behandlung in der Kinder- und Jugendpsychiatrie (30)",1;"31 - Psychosomatik",1;"",0;0,0},2,0)</f>
        <v>0</v>
      </c>
      <c r="T1431" s="8">
        <f t="shared" si="196"/>
        <v>0</v>
      </c>
      <c r="U1431" s="8">
        <f t="shared" si="198"/>
        <v>0</v>
      </c>
      <c r="V1431" s="8">
        <f t="shared" si="191"/>
        <v>0</v>
      </c>
      <c r="W1431" s="8">
        <f t="shared" si="192"/>
        <v>0</v>
      </c>
      <c r="X1431" s="8">
        <f t="shared" si="193"/>
        <v>0</v>
      </c>
      <c r="Y1431" s="8" t="str">
        <f t="shared" si="194"/>
        <v/>
      </c>
      <c r="Z1431" s="8" t="str">
        <f>VLOOKUP($D1431,{"29 - Psychiatrie (Erwachsene)","BGI";"297 - stationsäquivalente Behandlung in der Erwachsenenpsychiatrie (29)","BGI";"30 - Kinder- und Jugendpsychiatrie","BGII";"307 - stationsäquivalente Behandlung in der Kinder- und Jugendpsychiatrie (30)","BGII";"31 - Psychosomatik","BGI";"","LEER";0,"Leer"},2,0)</f>
        <v>LEER</v>
      </c>
      <c r="AA1431" s="8" t="str">
        <f t="shared" si="195"/>
        <v>Stationen</v>
      </c>
    </row>
    <row r="1432" spans="2:27" ht="15" customHeight="1" x14ac:dyDescent="0.25">
      <c r="B1432" s="76" t="str">
        <f t="shared" si="197"/>
        <v>!!!</v>
      </c>
      <c r="C1432" s="310" t="str">
        <f>IF(LEN($E1432)&gt;0,VLOOKUP(TEXT($E1432,0),'Angaben Stationen'!$E$14:$V$215,17,0),"")</f>
        <v/>
      </c>
      <c r="D1432" s="254" t="str">
        <f>IF(LEN($E1432)&gt;0,VLOOKUP(TEXT($E1432,0),'Angaben Stationen'!$E$14:$V$215,18,0),"")</f>
        <v/>
      </c>
      <c r="E1432" s="344"/>
      <c r="F1432" s="256"/>
      <c r="G1432" s="256"/>
      <c r="H1432" s="307"/>
      <c r="I1432" s="183"/>
      <c r="R1432" s="8">
        <f t="shared" si="190"/>
        <v>0</v>
      </c>
      <c r="S1432" s="8">
        <f>VLOOKUP($D1432,{"29 - Psychiatrie (Erwachsene)",1;"30 - Kinder- und Jugendpsychiatrie",1;"297 - stationsäquivalente Behandlung in der Erwachsenenpsychiatrie (29)",1;"307 - stationsäquivalente Behandlung in der Kinder- und Jugendpsychiatrie (30)",1;"31 - Psychosomatik",1;"",0;0,0},2,0)</f>
        <v>0</v>
      </c>
      <c r="T1432" s="8">
        <f t="shared" si="196"/>
        <v>0</v>
      </c>
      <c r="U1432" s="8">
        <f t="shared" si="198"/>
        <v>0</v>
      </c>
      <c r="V1432" s="8">
        <f t="shared" si="191"/>
        <v>0</v>
      </c>
      <c r="W1432" s="8">
        <f t="shared" si="192"/>
        <v>0</v>
      </c>
      <c r="X1432" s="8">
        <f t="shared" si="193"/>
        <v>0</v>
      </c>
      <c r="Y1432" s="8" t="str">
        <f t="shared" si="194"/>
        <v/>
      </c>
      <c r="Z1432" s="8" t="str">
        <f>VLOOKUP($D1432,{"29 - Psychiatrie (Erwachsene)","BGI";"297 - stationsäquivalente Behandlung in der Erwachsenenpsychiatrie (29)","BGI";"30 - Kinder- und Jugendpsychiatrie","BGII";"307 - stationsäquivalente Behandlung in der Kinder- und Jugendpsychiatrie (30)","BGII";"31 - Psychosomatik","BGI";"","LEER";0,"Leer"},2,0)</f>
        <v>LEER</v>
      </c>
      <c r="AA1432" s="8" t="str">
        <f t="shared" si="195"/>
        <v>Stationen</v>
      </c>
    </row>
    <row r="1433" spans="2:27" ht="15" customHeight="1" x14ac:dyDescent="0.25">
      <c r="B1433" s="76" t="str">
        <f t="shared" si="197"/>
        <v>!!!</v>
      </c>
      <c r="C1433" s="310" t="str">
        <f>IF(LEN($E1433)&gt;0,VLOOKUP(TEXT($E1433,0),'Angaben Stationen'!$E$14:$V$215,17,0),"")</f>
        <v/>
      </c>
      <c r="D1433" s="254" t="str">
        <f>IF(LEN($E1433)&gt;0,VLOOKUP(TEXT($E1433,0),'Angaben Stationen'!$E$14:$V$215,18,0),"")</f>
        <v/>
      </c>
      <c r="E1433" s="344"/>
      <c r="F1433" s="256"/>
      <c r="G1433" s="256"/>
      <c r="H1433" s="307"/>
      <c r="I1433" s="183"/>
      <c r="R1433" s="8">
        <f t="shared" si="190"/>
        <v>0</v>
      </c>
      <c r="S1433" s="8">
        <f>VLOOKUP($D1433,{"29 - Psychiatrie (Erwachsene)",1;"30 - Kinder- und Jugendpsychiatrie",1;"297 - stationsäquivalente Behandlung in der Erwachsenenpsychiatrie (29)",1;"307 - stationsäquivalente Behandlung in der Kinder- und Jugendpsychiatrie (30)",1;"31 - Psychosomatik",1;"",0;0,0},2,0)</f>
        <v>0</v>
      </c>
      <c r="T1433" s="8">
        <f t="shared" si="196"/>
        <v>0</v>
      </c>
      <c r="U1433" s="8">
        <f t="shared" si="198"/>
        <v>0</v>
      </c>
      <c r="V1433" s="8">
        <f t="shared" si="191"/>
        <v>0</v>
      </c>
      <c r="W1433" s="8">
        <f t="shared" si="192"/>
        <v>0</v>
      </c>
      <c r="X1433" s="8">
        <f t="shared" si="193"/>
        <v>0</v>
      </c>
      <c r="Y1433" s="8" t="str">
        <f t="shared" si="194"/>
        <v/>
      </c>
      <c r="Z1433" s="8" t="str">
        <f>VLOOKUP($D1433,{"29 - Psychiatrie (Erwachsene)","BGI";"297 - stationsäquivalente Behandlung in der Erwachsenenpsychiatrie (29)","BGI";"30 - Kinder- und Jugendpsychiatrie","BGII";"307 - stationsäquivalente Behandlung in der Kinder- und Jugendpsychiatrie (30)","BGII";"31 - Psychosomatik","BGI";"","LEER";0,"Leer"},2,0)</f>
        <v>LEER</v>
      </c>
      <c r="AA1433" s="8" t="str">
        <f t="shared" si="195"/>
        <v>Stationen</v>
      </c>
    </row>
    <row r="1434" spans="2:27" ht="15" customHeight="1" x14ac:dyDescent="0.25">
      <c r="B1434" s="76" t="str">
        <f t="shared" si="197"/>
        <v>!!!</v>
      </c>
      <c r="C1434" s="310" t="str">
        <f>IF(LEN($E1434)&gt;0,VLOOKUP(TEXT($E1434,0),'Angaben Stationen'!$E$14:$V$215,17,0),"")</f>
        <v/>
      </c>
      <c r="D1434" s="254" t="str">
        <f>IF(LEN($E1434)&gt;0,VLOOKUP(TEXT($E1434,0),'Angaben Stationen'!$E$14:$V$215,18,0),"")</f>
        <v/>
      </c>
      <c r="E1434" s="344"/>
      <c r="F1434" s="256"/>
      <c r="G1434" s="256"/>
      <c r="H1434" s="307"/>
      <c r="I1434" s="183"/>
      <c r="R1434" s="8">
        <f t="shared" si="190"/>
        <v>0</v>
      </c>
      <c r="S1434" s="8">
        <f>VLOOKUP($D1434,{"29 - Psychiatrie (Erwachsene)",1;"30 - Kinder- und Jugendpsychiatrie",1;"297 - stationsäquivalente Behandlung in der Erwachsenenpsychiatrie (29)",1;"307 - stationsäquivalente Behandlung in der Kinder- und Jugendpsychiatrie (30)",1;"31 - Psychosomatik",1;"",0;0,0},2,0)</f>
        <v>0</v>
      </c>
      <c r="T1434" s="8">
        <f t="shared" si="196"/>
        <v>0</v>
      </c>
      <c r="U1434" s="8">
        <f t="shared" si="198"/>
        <v>0</v>
      </c>
      <c r="V1434" s="8">
        <f t="shared" si="191"/>
        <v>0</v>
      </c>
      <c r="W1434" s="8">
        <f t="shared" si="192"/>
        <v>0</v>
      </c>
      <c r="X1434" s="8">
        <f t="shared" si="193"/>
        <v>0</v>
      </c>
      <c r="Y1434" s="8" t="str">
        <f t="shared" si="194"/>
        <v/>
      </c>
      <c r="Z1434" s="8" t="str">
        <f>VLOOKUP($D1434,{"29 - Psychiatrie (Erwachsene)","BGI";"297 - stationsäquivalente Behandlung in der Erwachsenenpsychiatrie (29)","BGI";"30 - Kinder- und Jugendpsychiatrie","BGII";"307 - stationsäquivalente Behandlung in der Kinder- und Jugendpsychiatrie (30)","BGII";"31 - Psychosomatik","BGI";"","LEER";0,"Leer"},2,0)</f>
        <v>LEER</v>
      </c>
      <c r="AA1434" s="8" t="str">
        <f t="shared" si="195"/>
        <v>Stationen</v>
      </c>
    </row>
    <row r="1435" spans="2:27" ht="15" customHeight="1" x14ac:dyDescent="0.25">
      <c r="B1435" s="76" t="str">
        <f t="shared" si="197"/>
        <v>!!!</v>
      </c>
      <c r="C1435" s="310" t="str">
        <f>IF(LEN($E1435)&gt;0,VLOOKUP(TEXT($E1435,0),'Angaben Stationen'!$E$14:$V$215,17,0),"")</f>
        <v/>
      </c>
      <c r="D1435" s="254" t="str">
        <f>IF(LEN($E1435)&gt;0,VLOOKUP(TEXT($E1435,0),'Angaben Stationen'!$E$14:$V$215,18,0),"")</f>
        <v/>
      </c>
      <c r="E1435" s="344"/>
      <c r="F1435" s="256"/>
      <c r="G1435" s="256"/>
      <c r="H1435" s="307"/>
      <c r="I1435" s="183"/>
      <c r="R1435" s="8">
        <f t="shared" si="190"/>
        <v>0</v>
      </c>
      <c r="S1435" s="8">
        <f>VLOOKUP($D1435,{"29 - Psychiatrie (Erwachsene)",1;"30 - Kinder- und Jugendpsychiatrie",1;"297 - stationsäquivalente Behandlung in der Erwachsenenpsychiatrie (29)",1;"307 - stationsäquivalente Behandlung in der Kinder- und Jugendpsychiatrie (30)",1;"31 - Psychosomatik",1;"",0;0,0},2,0)</f>
        <v>0</v>
      </c>
      <c r="T1435" s="8">
        <f t="shared" si="196"/>
        <v>0</v>
      </c>
      <c r="U1435" s="8">
        <f t="shared" si="198"/>
        <v>0</v>
      </c>
      <c r="V1435" s="8">
        <f t="shared" si="191"/>
        <v>0</v>
      </c>
      <c r="W1435" s="8">
        <f t="shared" si="192"/>
        <v>0</v>
      </c>
      <c r="X1435" s="8">
        <f t="shared" si="193"/>
        <v>0</v>
      </c>
      <c r="Y1435" s="8" t="str">
        <f t="shared" si="194"/>
        <v/>
      </c>
      <c r="Z1435" s="8" t="str">
        <f>VLOOKUP($D1435,{"29 - Psychiatrie (Erwachsene)","BGI";"297 - stationsäquivalente Behandlung in der Erwachsenenpsychiatrie (29)","BGI";"30 - Kinder- und Jugendpsychiatrie","BGII";"307 - stationsäquivalente Behandlung in der Kinder- und Jugendpsychiatrie (30)","BGII";"31 - Psychosomatik","BGI";"","LEER";0,"Leer"},2,0)</f>
        <v>LEER</v>
      </c>
      <c r="AA1435" s="8" t="str">
        <f t="shared" si="195"/>
        <v>Stationen</v>
      </c>
    </row>
    <row r="1436" spans="2:27" ht="15" customHeight="1" x14ac:dyDescent="0.25">
      <c r="B1436" s="76" t="str">
        <f t="shared" si="197"/>
        <v>!!!</v>
      </c>
      <c r="C1436" s="310" t="str">
        <f>IF(LEN($E1436)&gt;0,VLOOKUP(TEXT($E1436,0),'Angaben Stationen'!$E$14:$V$215,17,0),"")</f>
        <v/>
      </c>
      <c r="D1436" s="254" t="str">
        <f>IF(LEN($E1436)&gt;0,VLOOKUP(TEXT($E1436,0),'Angaben Stationen'!$E$14:$V$215,18,0),"")</f>
        <v/>
      </c>
      <c r="E1436" s="344"/>
      <c r="F1436" s="256"/>
      <c r="G1436" s="256"/>
      <c r="H1436" s="307"/>
      <c r="I1436" s="183"/>
      <c r="R1436" s="8">
        <f t="shared" si="190"/>
        <v>0</v>
      </c>
      <c r="S1436" s="8">
        <f>VLOOKUP($D1436,{"29 - Psychiatrie (Erwachsene)",1;"30 - Kinder- und Jugendpsychiatrie",1;"297 - stationsäquivalente Behandlung in der Erwachsenenpsychiatrie (29)",1;"307 - stationsäquivalente Behandlung in der Kinder- und Jugendpsychiatrie (30)",1;"31 - Psychosomatik",1;"",0;0,0},2,0)</f>
        <v>0</v>
      </c>
      <c r="T1436" s="8">
        <f t="shared" si="196"/>
        <v>0</v>
      </c>
      <c r="U1436" s="8">
        <f t="shared" si="198"/>
        <v>0</v>
      </c>
      <c r="V1436" s="8">
        <f t="shared" si="191"/>
        <v>0</v>
      </c>
      <c r="W1436" s="8">
        <f t="shared" si="192"/>
        <v>0</v>
      </c>
      <c r="X1436" s="8">
        <f t="shared" si="193"/>
        <v>0</v>
      </c>
      <c r="Y1436" s="8" t="str">
        <f t="shared" si="194"/>
        <v/>
      </c>
      <c r="Z1436" s="8" t="str">
        <f>VLOOKUP($D1436,{"29 - Psychiatrie (Erwachsene)","BGI";"297 - stationsäquivalente Behandlung in der Erwachsenenpsychiatrie (29)","BGI";"30 - Kinder- und Jugendpsychiatrie","BGII";"307 - stationsäquivalente Behandlung in der Kinder- und Jugendpsychiatrie (30)","BGII";"31 - Psychosomatik","BGI";"","LEER";0,"Leer"},2,0)</f>
        <v>LEER</v>
      </c>
      <c r="AA1436" s="8" t="str">
        <f t="shared" si="195"/>
        <v>Stationen</v>
      </c>
    </row>
    <row r="1437" spans="2:27" ht="15" customHeight="1" x14ac:dyDescent="0.25">
      <c r="B1437" s="76" t="str">
        <f t="shared" si="197"/>
        <v>!!!</v>
      </c>
      <c r="C1437" s="310" t="str">
        <f>IF(LEN($E1437)&gt;0,VLOOKUP(TEXT($E1437,0),'Angaben Stationen'!$E$14:$V$215,17,0),"")</f>
        <v/>
      </c>
      <c r="D1437" s="254" t="str">
        <f>IF(LEN($E1437)&gt;0,VLOOKUP(TEXT($E1437,0),'Angaben Stationen'!$E$14:$V$215,18,0),"")</f>
        <v/>
      </c>
      <c r="E1437" s="344"/>
      <c r="F1437" s="256"/>
      <c r="G1437" s="256"/>
      <c r="H1437" s="307"/>
      <c r="I1437" s="183"/>
      <c r="R1437" s="8">
        <f t="shared" si="190"/>
        <v>0</v>
      </c>
      <c r="S1437" s="8">
        <f>VLOOKUP($D1437,{"29 - Psychiatrie (Erwachsene)",1;"30 - Kinder- und Jugendpsychiatrie",1;"297 - stationsäquivalente Behandlung in der Erwachsenenpsychiatrie (29)",1;"307 - stationsäquivalente Behandlung in der Kinder- und Jugendpsychiatrie (30)",1;"31 - Psychosomatik",1;"",0;0,0},2,0)</f>
        <v>0</v>
      </c>
      <c r="T1437" s="8">
        <f t="shared" si="196"/>
        <v>0</v>
      </c>
      <c r="U1437" s="8">
        <f t="shared" si="198"/>
        <v>0</v>
      </c>
      <c r="V1437" s="8">
        <f t="shared" si="191"/>
        <v>0</v>
      </c>
      <c r="W1437" s="8">
        <f t="shared" si="192"/>
        <v>0</v>
      </c>
      <c r="X1437" s="8">
        <f t="shared" si="193"/>
        <v>0</v>
      </c>
      <c r="Y1437" s="8" t="str">
        <f t="shared" si="194"/>
        <v/>
      </c>
      <c r="Z1437" s="8" t="str">
        <f>VLOOKUP($D1437,{"29 - Psychiatrie (Erwachsene)","BGI";"297 - stationsäquivalente Behandlung in der Erwachsenenpsychiatrie (29)","BGI";"30 - Kinder- und Jugendpsychiatrie","BGII";"307 - stationsäquivalente Behandlung in der Kinder- und Jugendpsychiatrie (30)","BGII";"31 - Psychosomatik","BGI";"","LEER";0,"Leer"},2,0)</f>
        <v>LEER</v>
      </c>
      <c r="AA1437" s="8" t="str">
        <f t="shared" si="195"/>
        <v>Stationen</v>
      </c>
    </row>
    <row r="1438" spans="2:27" ht="15" customHeight="1" x14ac:dyDescent="0.25">
      <c r="B1438" s="76" t="str">
        <f t="shared" si="197"/>
        <v>!!!</v>
      </c>
      <c r="C1438" s="310" t="str">
        <f>IF(LEN($E1438)&gt;0,VLOOKUP(TEXT($E1438,0),'Angaben Stationen'!$E$14:$V$215,17,0),"")</f>
        <v/>
      </c>
      <c r="D1438" s="254" t="str">
        <f>IF(LEN($E1438)&gt;0,VLOOKUP(TEXT($E1438,0),'Angaben Stationen'!$E$14:$V$215,18,0),"")</f>
        <v/>
      </c>
      <c r="E1438" s="344"/>
      <c r="F1438" s="256"/>
      <c r="G1438" s="256"/>
      <c r="H1438" s="307"/>
      <c r="I1438" s="183"/>
      <c r="R1438" s="8">
        <f t="shared" si="190"/>
        <v>0</v>
      </c>
      <c r="S1438" s="8">
        <f>VLOOKUP($D1438,{"29 - Psychiatrie (Erwachsene)",1;"30 - Kinder- und Jugendpsychiatrie",1;"297 - stationsäquivalente Behandlung in der Erwachsenenpsychiatrie (29)",1;"307 - stationsäquivalente Behandlung in der Kinder- und Jugendpsychiatrie (30)",1;"31 - Psychosomatik",1;"",0;0,0},2,0)</f>
        <v>0</v>
      </c>
      <c r="T1438" s="8">
        <f t="shared" si="196"/>
        <v>0</v>
      </c>
      <c r="U1438" s="8">
        <f t="shared" si="198"/>
        <v>0</v>
      </c>
      <c r="V1438" s="8">
        <f t="shared" si="191"/>
        <v>0</v>
      </c>
      <c r="W1438" s="8">
        <f t="shared" si="192"/>
        <v>0</v>
      </c>
      <c r="X1438" s="8">
        <f t="shared" si="193"/>
        <v>0</v>
      </c>
      <c r="Y1438" s="8" t="str">
        <f t="shared" si="194"/>
        <v/>
      </c>
      <c r="Z1438" s="8" t="str">
        <f>VLOOKUP($D1438,{"29 - Psychiatrie (Erwachsene)","BGI";"297 - stationsäquivalente Behandlung in der Erwachsenenpsychiatrie (29)","BGI";"30 - Kinder- und Jugendpsychiatrie","BGII";"307 - stationsäquivalente Behandlung in der Kinder- und Jugendpsychiatrie (30)","BGII";"31 - Psychosomatik","BGI";"","LEER";0,"Leer"},2,0)</f>
        <v>LEER</v>
      </c>
      <c r="AA1438" s="8" t="str">
        <f t="shared" si="195"/>
        <v>Stationen</v>
      </c>
    </row>
    <row r="1439" spans="2:27" ht="15" customHeight="1" x14ac:dyDescent="0.25">
      <c r="B1439" s="76" t="str">
        <f t="shared" si="197"/>
        <v>!!!</v>
      </c>
      <c r="C1439" s="310" t="str">
        <f>IF(LEN($E1439)&gt;0,VLOOKUP(TEXT($E1439,0),'Angaben Stationen'!$E$14:$V$215,17,0),"")</f>
        <v/>
      </c>
      <c r="D1439" s="254" t="str">
        <f>IF(LEN($E1439)&gt;0,VLOOKUP(TEXT($E1439,0),'Angaben Stationen'!$E$14:$V$215,18,0),"")</f>
        <v/>
      </c>
      <c r="E1439" s="344"/>
      <c r="F1439" s="256"/>
      <c r="G1439" s="256"/>
      <c r="H1439" s="307"/>
      <c r="I1439" s="183"/>
      <c r="R1439" s="8">
        <f t="shared" si="190"/>
        <v>0</v>
      </c>
      <c r="S1439" s="8">
        <f>VLOOKUP($D1439,{"29 - Psychiatrie (Erwachsene)",1;"30 - Kinder- und Jugendpsychiatrie",1;"297 - stationsäquivalente Behandlung in der Erwachsenenpsychiatrie (29)",1;"307 - stationsäquivalente Behandlung in der Kinder- und Jugendpsychiatrie (30)",1;"31 - Psychosomatik",1;"",0;0,0},2,0)</f>
        <v>0</v>
      </c>
      <c r="T1439" s="8">
        <f t="shared" si="196"/>
        <v>0</v>
      </c>
      <c r="U1439" s="8">
        <f t="shared" si="198"/>
        <v>0</v>
      </c>
      <c r="V1439" s="8">
        <f t="shared" si="191"/>
        <v>0</v>
      </c>
      <c r="W1439" s="8">
        <f t="shared" si="192"/>
        <v>0</v>
      </c>
      <c r="X1439" s="8">
        <f t="shared" si="193"/>
        <v>0</v>
      </c>
      <c r="Y1439" s="8" t="str">
        <f t="shared" si="194"/>
        <v/>
      </c>
      <c r="Z1439" s="8" t="str">
        <f>VLOOKUP($D1439,{"29 - Psychiatrie (Erwachsene)","BGI";"297 - stationsäquivalente Behandlung in der Erwachsenenpsychiatrie (29)","BGI";"30 - Kinder- und Jugendpsychiatrie","BGII";"307 - stationsäquivalente Behandlung in der Kinder- und Jugendpsychiatrie (30)","BGII";"31 - Psychosomatik","BGI";"","LEER";0,"Leer"},2,0)</f>
        <v>LEER</v>
      </c>
      <c r="AA1439" s="8" t="str">
        <f t="shared" si="195"/>
        <v>Stationen</v>
      </c>
    </row>
    <row r="1440" spans="2:27" ht="15" customHeight="1" x14ac:dyDescent="0.25">
      <c r="B1440" s="76" t="str">
        <f t="shared" si="197"/>
        <v>!!!</v>
      </c>
      <c r="C1440" s="310" t="str">
        <f>IF(LEN($E1440)&gt;0,VLOOKUP(TEXT($E1440,0),'Angaben Stationen'!$E$14:$V$215,17,0),"")</f>
        <v/>
      </c>
      <c r="D1440" s="254" t="str">
        <f>IF(LEN($E1440)&gt;0,VLOOKUP(TEXT($E1440,0),'Angaben Stationen'!$E$14:$V$215,18,0),"")</f>
        <v/>
      </c>
      <c r="E1440" s="344"/>
      <c r="F1440" s="256"/>
      <c r="G1440" s="256"/>
      <c r="H1440" s="307"/>
      <c r="I1440" s="183"/>
      <c r="R1440" s="8">
        <f t="shared" si="190"/>
        <v>0</v>
      </c>
      <c r="S1440" s="8">
        <f>VLOOKUP($D1440,{"29 - Psychiatrie (Erwachsene)",1;"30 - Kinder- und Jugendpsychiatrie",1;"297 - stationsäquivalente Behandlung in der Erwachsenenpsychiatrie (29)",1;"307 - stationsäquivalente Behandlung in der Kinder- und Jugendpsychiatrie (30)",1;"31 - Psychosomatik",1;"",0;0,0},2,0)</f>
        <v>0</v>
      </c>
      <c r="T1440" s="8">
        <f t="shared" si="196"/>
        <v>0</v>
      </c>
      <c r="U1440" s="8">
        <f t="shared" si="198"/>
        <v>0</v>
      </c>
      <c r="V1440" s="8">
        <f t="shared" si="191"/>
        <v>0</v>
      </c>
      <c r="W1440" s="8">
        <f t="shared" si="192"/>
        <v>0</v>
      </c>
      <c r="X1440" s="8">
        <f t="shared" si="193"/>
        <v>0</v>
      </c>
      <c r="Y1440" s="8" t="str">
        <f t="shared" si="194"/>
        <v/>
      </c>
      <c r="Z1440" s="8" t="str">
        <f>VLOOKUP($D1440,{"29 - Psychiatrie (Erwachsene)","BGI";"297 - stationsäquivalente Behandlung in der Erwachsenenpsychiatrie (29)","BGI";"30 - Kinder- und Jugendpsychiatrie","BGII";"307 - stationsäquivalente Behandlung in der Kinder- und Jugendpsychiatrie (30)","BGII";"31 - Psychosomatik","BGI";"","LEER";0,"Leer"},2,0)</f>
        <v>LEER</v>
      </c>
      <c r="AA1440" s="8" t="str">
        <f t="shared" si="195"/>
        <v>Stationen</v>
      </c>
    </row>
    <row r="1441" spans="2:27" ht="15" customHeight="1" x14ac:dyDescent="0.25">
      <c r="B1441" s="76" t="str">
        <f t="shared" si="197"/>
        <v>!!!</v>
      </c>
      <c r="C1441" s="310" t="str">
        <f>IF(LEN($E1441)&gt;0,VLOOKUP(TEXT($E1441,0),'Angaben Stationen'!$E$14:$V$215,17,0),"")</f>
        <v/>
      </c>
      <c r="D1441" s="254" t="str">
        <f>IF(LEN($E1441)&gt;0,VLOOKUP(TEXT($E1441,0),'Angaben Stationen'!$E$14:$V$215,18,0),"")</f>
        <v/>
      </c>
      <c r="E1441" s="344"/>
      <c r="F1441" s="256"/>
      <c r="G1441" s="256"/>
      <c r="H1441" s="307"/>
      <c r="I1441" s="183"/>
      <c r="R1441" s="8">
        <f t="shared" si="190"/>
        <v>0</v>
      </c>
      <c r="S1441" s="8">
        <f>VLOOKUP($D1441,{"29 - Psychiatrie (Erwachsene)",1;"30 - Kinder- und Jugendpsychiatrie",1;"297 - stationsäquivalente Behandlung in der Erwachsenenpsychiatrie (29)",1;"307 - stationsäquivalente Behandlung in der Kinder- und Jugendpsychiatrie (30)",1;"31 - Psychosomatik",1;"",0;0,0},2,0)</f>
        <v>0</v>
      </c>
      <c r="T1441" s="8">
        <f t="shared" si="196"/>
        <v>0</v>
      </c>
      <c r="U1441" s="8">
        <f t="shared" si="198"/>
        <v>0</v>
      </c>
      <c r="V1441" s="8">
        <f t="shared" si="191"/>
        <v>0</v>
      </c>
      <c r="W1441" s="8">
        <f t="shared" si="192"/>
        <v>0</v>
      </c>
      <c r="X1441" s="8">
        <f t="shared" si="193"/>
        <v>0</v>
      </c>
      <c r="Y1441" s="8" t="str">
        <f t="shared" si="194"/>
        <v/>
      </c>
      <c r="Z1441" s="8" t="str">
        <f>VLOOKUP($D1441,{"29 - Psychiatrie (Erwachsene)","BGI";"297 - stationsäquivalente Behandlung in der Erwachsenenpsychiatrie (29)","BGI";"30 - Kinder- und Jugendpsychiatrie","BGII";"307 - stationsäquivalente Behandlung in der Kinder- und Jugendpsychiatrie (30)","BGII";"31 - Psychosomatik","BGI";"","LEER";0,"Leer"},2,0)</f>
        <v>LEER</v>
      </c>
      <c r="AA1441" s="8" t="str">
        <f t="shared" si="195"/>
        <v>Stationen</v>
      </c>
    </row>
    <row r="1442" spans="2:27" ht="15" customHeight="1" x14ac:dyDescent="0.25">
      <c r="B1442" s="76" t="str">
        <f t="shared" si="197"/>
        <v>!!!</v>
      </c>
      <c r="C1442" s="310" t="str">
        <f>IF(LEN($E1442)&gt;0,VLOOKUP(TEXT($E1442,0),'Angaben Stationen'!$E$14:$V$215,17,0),"")</f>
        <v/>
      </c>
      <c r="D1442" s="254" t="str">
        <f>IF(LEN($E1442)&gt;0,VLOOKUP(TEXT($E1442,0),'Angaben Stationen'!$E$14:$V$215,18,0),"")</f>
        <v/>
      </c>
      <c r="E1442" s="344"/>
      <c r="F1442" s="256"/>
      <c r="G1442" s="256"/>
      <c r="H1442" s="307"/>
      <c r="I1442" s="183"/>
      <c r="R1442" s="8">
        <f t="shared" ref="R1442:R1505" si="199">IF(LEN(B1442)&gt;0,0,1)</f>
        <v>0</v>
      </c>
      <c r="S1442" s="8">
        <f>VLOOKUP($D1442,{"29 - Psychiatrie (Erwachsene)",1;"30 - Kinder- und Jugendpsychiatrie",1;"297 - stationsäquivalente Behandlung in der Erwachsenenpsychiatrie (29)",1;"307 - stationsäquivalente Behandlung in der Kinder- und Jugendpsychiatrie (30)",1;"31 - Psychosomatik",1;"",0;0,0},2,0)</f>
        <v>0</v>
      </c>
      <c r="T1442" s="8">
        <f t="shared" si="196"/>
        <v>0</v>
      </c>
      <c r="U1442" s="8">
        <f t="shared" si="198"/>
        <v>0</v>
      </c>
      <c r="V1442" s="8">
        <f t="shared" ref="V1442:V1505" si="200">IF(VALUE($F1442)&gt;0,1,0)</f>
        <v>0</v>
      </c>
      <c r="W1442" s="8">
        <f t="shared" ref="W1442:W1505" si="201">IF(LEN($G1442)&gt;0,1,0)</f>
        <v>0</v>
      </c>
      <c r="X1442" s="8">
        <f t="shared" ref="X1442:X1505" si="202">IF(LEN($H1442)&gt;0,1,0)</f>
        <v>0</v>
      </c>
      <c r="Y1442" s="8" t="str">
        <f t="shared" ref="Y1442:Y1505" si="203">IF($D1442&lt;&gt;"","MonatII","")</f>
        <v/>
      </c>
      <c r="Z1442" s="8" t="str">
        <f>VLOOKUP($D1442,{"29 - Psychiatrie (Erwachsene)","BGI";"297 - stationsäquivalente Behandlung in der Erwachsenenpsychiatrie (29)","BGI";"30 - Kinder- und Jugendpsychiatrie","BGII";"307 - stationsäquivalente Behandlung in der Kinder- und Jugendpsychiatrie (30)","BGII";"31 - Psychosomatik","BGI";"","LEER";0,"Leer"},2,0)</f>
        <v>LEER</v>
      </c>
      <c r="AA1442" s="8" t="str">
        <f t="shared" ref="AA1442:AA1505" si="204">"Stationen"</f>
        <v>Stationen</v>
      </c>
    </row>
    <row r="1443" spans="2:27" ht="15" customHeight="1" x14ac:dyDescent="0.25">
      <c r="B1443" s="76" t="str">
        <f t="shared" si="197"/>
        <v>!!!</v>
      </c>
      <c r="C1443" s="310" t="str">
        <f>IF(LEN($E1443)&gt;0,VLOOKUP(TEXT($E1443,0),'Angaben Stationen'!$E$14:$V$215,17,0),"")</f>
        <v/>
      </c>
      <c r="D1443" s="254" t="str">
        <f>IF(LEN($E1443)&gt;0,VLOOKUP(TEXT($E1443,0),'Angaben Stationen'!$E$14:$V$215,18,0),"")</f>
        <v/>
      </c>
      <c r="E1443" s="344"/>
      <c r="F1443" s="256"/>
      <c r="G1443" s="256"/>
      <c r="H1443" s="307"/>
      <c r="I1443" s="183"/>
      <c r="R1443" s="8">
        <f t="shared" si="199"/>
        <v>0</v>
      </c>
      <c r="S1443" s="8">
        <f>VLOOKUP($D1443,{"29 - Psychiatrie (Erwachsene)",1;"30 - Kinder- und Jugendpsychiatrie",1;"297 - stationsäquivalente Behandlung in der Erwachsenenpsychiatrie (29)",1;"307 - stationsäquivalente Behandlung in der Kinder- und Jugendpsychiatrie (30)",1;"31 - Psychosomatik",1;"",0;0,0},2,0)</f>
        <v>0</v>
      </c>
      <c r="T1443" s="8">
        <f t="shared" si="196"/>
        <v>0</v>
      </c>
      <c r="U1443" s="8">
        <f t="shared" si="198"/>
        <v>0</v>
      </c>
      <c r="V1443" s="8">
        <f t="shared" si="200"/>
        <v>0</v>
      </c>
      <c r="W1443" s="8">
        <f t="shared" si="201"/>
        <v>0</v>
      </c>
      <c r="X1443" s="8">
        <f t="shared" si="202"/>
        <v>0</v>
      </c>
      <c r="Y1443" s="8" t="str">
        <f t="shared" si="203"/>
        <v/>
      </c>
      <c r="Z1443" s="8" t="str">
        <f>VLOOKUP($D1443,{"29 - Psychiatrie (Erwachsene)","BGI";"297 - stationsäquivalente Behandlung in der Erwachsenenpsychiatrie (29)","BGI";"30 - Kinder- und Jugendpsychiatrie","BGII";"307 - stationsäquivalente Behandlung in der Kinder- und Jugendpsychiatrie (30)","BGII";"31 - Psychosomatik","BGI";"","LEER";0,"Leer"},2,0)</f>
        <v>LEER</v>
      </c>
      <c r="AA1443" s="8" t="str">
        <f t="shared" si="204"/>
        <v>Stationen</v>
      </c>
    </row>
    <row r="1444" spans="2:27" ht="15" customHeight="1" x14ac:dyDescent="0.25">
      <c r="B1444" s="76" t="str">
        <f t="shared" si="197"/>
        <v>!!!</v>
      </c>
      <c r="C1444" s="310" t="str">
        <f>IF(LEN($E1444)&gt;0,VLOOKUP(TEXT($E1444,0),'Angaben Stationen'!$E$14:$V$215,17,0),"")</f>
        <v/>
      </c>
      <c r="D1444" s="254" t="str">
        <f>IF(LEN($E1444)&gt;0,VLOOKUP(TEXT($E1444,0),'Angaben Stationen'!$E$14:$V$215,18,0),"")</f>
        <v/>
      </c>
      <c r="E1444" s="344"/>
      <c r="F1444" s="256"/>
      <c r="G1444" s="256"/>
      <c r="H1444" s="307"/>
      <c r="I1444" s="183"/>
      <c r="R1444" s="8">
        <f t="shared" si="199"/>
        <v>0</v>
      </c>
      <c r="S1444" s="8">
        <f>VLOOKUP($D1444,{"29 - Psychiatrie (Erwachsene)",1;"30 - Kinder- und Jugendpsychiatrie",1;"297 - stationsäquivalente Behandlung in der Erwachsenenpsychiatrie (29)",1;"307 - stationsäquivalente Behandlung in der Kinder- und Jugendpsychiatrie (30)",1;"31 - Psychosomatik",1;"",0;0,0},2,0)</f>
        <v>0</v>
      </c>
      <c r="T1444" s="8">
        <f t="shared" si="196"/>
        <v>0</v>
      </c>
      <c r="U1444" s="8">
        <f t="shared" si="198"/>
        <v>0</v>
      </c>
      <c r="V1444" s="8">
        <f t="shared" si="200"/>
        <v>0</v>
      </c>
      <c r="W1444" s="8">
        <f t="shared" si="201"/>
        <v>0</v>
      </c>
      <c r="X1444" s="8">
        <f t="shared" si="202"/>
        <v>0</v>
      </c>
      <c r="Y1444" s="8" t="str">
        <f t="shared" si="203"/>
        <v/>
      </c>
      <c r="Z1444" s="8" t="str">
        <f>VLOOKUP($D1444,{"29 - Psychiatrie (Erwachsene)","BGI";"297 - stationsäquivalente Behandlung in der Erwachsenenpsychiatrie (29)","BGI";"30 - Kinder- und Jugendpsychiatrie","BGII";"307 - stationsäquivalente Behandlung in der Kinder- und Jugendpsychiatrie (30)","BGII";"31 - Psychosomatik","BGI";"","LEER";0,"Leer"},2,0)</f>
        <v>LEER</v>
      </c>
      <c r="AA1444" s="8" t="str">
        <f t="shared" si="204"/>
        <v>Stationen</v>
      </c>
    </row>
    <row r="1445" spans="2:27" ht="15" customHeight="1" x14ac:dyDescent="0.25">
      <c r="B1445" s="76" t="str">
        <f t="shared" si="197"/>
        <v>!!!</v>
      </c>
      <c r="C1445" s="310" t="str">
        <f>IF(LEN($E1445)&gt;0,VLOOKUP(TEXT($E1445,0),'Angaben Stationen'!$E$14:$V$215,17,0),"")</f>
        <v/>
      </c>
      <c r="D1445" s="254" t="str">
        <f>IF(LEN($E1445)&gt;0,VLOOKUP(TEXT($E1445,0),'Angaben Stationen'!$E$14:$V$215,18,0),"")</f>
        <v/>
      </c>
      <c r="E1445" s="344"/>
      <c r="F1445" s="256"/>
      <c r="G1445" s="256"/>
      <c r="H1445" s="307"/>
      <c r="I1445" s="183"/>
      <c r="R1445" s="8">
        <f t="shared" si="199"/>
        <v>0</v>
      </c>
      <c r="S1445" s="8">
        <f>VLOOKUP($D1445,{"29 - Psychiatrie (Erwachsene)",1;"30 - Kinder- und Jugendpsychiatrie",1;"297 - stationsäquivalente Behandlung in der Erwachsenenpsychiatrie (29)",1;"307 - stationsäquivalente Behandlung in der Kinder- und Jugendpsychiatrie (30)",1;"31 - Psychosomatik",1;"",0;0,0},2,0)</f>
        <v>0</v>
      </c>
      <c r="T1445" s="8">
        <f t="shared" si="196"/>
        <v>0</v>
      </c>
      <c r="U1445" s="8">
        <f t="shared" si="198"/>
        <v>0</v>
      </c>
      <c r="V1445" s="8">
        <f t="shared" si="200"/>
        <v>0</v>
      </c>
      <c r="W1445" s="8">
        <f t="shared" si="201"/>
        <v>0</v>
      </c>
      <c r="X1445" s="8">
        <f t="shared" si="202"/>
        <v>0</v>
      </c>
      <c r="Y1445" s="8" t="str">
        <f t="shared" si="203"/>
        <v/>
      </c>
      <c r="Z1445" s="8" t="str">
        <f>VLOOKUP($D1445,{"29 - Psychiatrie (Erwachsene)","BGI";"297 - stationsäquivalente Behandlung in der Erwachsenenpsychiatrie (29)","BGI";"30 - Kinder- und Jugendpsychiatrie","BGII";"307 - stationsäquivalente Behandlung in der Kinder- und Jugendpsychiatrie (30)","BGII";"31 - Psychosomatik","BGI";"","LEER";0,"Leer"},2,0)</f>
        <v>LEER</v>
      </c>
      <c r="AA1445" s="8" t="str">
        <f t="shared" si="204"/>
        <v>Stationen</v>
      </c>
    </row>
    <row r="1446" spans="2:27" ht="15" customHeight="1" x14ac:dyDescent="0.25">
      <c r="B1446" s="76" t="str">
        <f t="shared" si="197"/>
        <v>!!!</v>
      </c>
      <c r="C1446" s="310" t="str">
        <f>IF(LEN($E1446)&gt;0,VLOOKUP(TEXT($E1446,0),'Angaben Stationen'!$E$14:$V$215,17,0),"")</f>
        <v/>
      </c>
      <c r="D1446" s="254" t="str">
        <f>IF(LEN($E1446)&gt;0,VLOOKUP(TEXT($E1446,0),'Angaben Stationen'!$E$14:$V$215,18,0),"")</f>
        <v/>
      </c>
      <c r="E1446" s="344"/>
      <c r="F1446" s="256"/>
      <c r="G1446" s="256"/>
      <c r="H1446" s="307"/>
      <c r="I1446" s="183"/>
      <c r="R1446" s="8">
        <f t="shared" si="199"/>
        <v>0</v>
      </c>
      <c r="S1446" s="8">
        <f>VLOOKUP($D1446,{"29 - Psychiatrie (Erwachsene)",1;"30 - Kinder- und Jugendpsychiatrie",1;"297 - stationsäquivalente Behandlung in der Erwachsenenpsychiatrie (29)",1;"307 - stationsäquivalente Behandlung in der Kinder- und Jugendpsychiatrie (30)",1;"31 - Psychosomatik",1;"",0;0,0},2,0)</f>
        <v>0</v>
      </c>
      <c r="T1446" s="8">
        <f t="shared" ref="T1446:T1509" si="205">IF(LEN($C1446)&gt;0,1,0)</f>
        <v>0</v>
      </c>
      <c r="U1446" s="8">
        <f t="shared" si="198"/>
        <v>0</v>
      </c>
      <c r="V1446" s="8">
        <f t="shared" si="200"/>
        <v>0</v>
      </c>
      <c r="W1446" s="8">
        <f t="shared" si="201"/>
        <v>0</v>
      </c>
      <c r="X1446" s="8">
        <f t="shared" si="202"/>
        <v>0</v>
      </c>
      <c r="Y1446" s="8" t="str">
        <f t="shared" si="203"/>
        <v/>
      </c>
      <c r="Z1446" s="8" t="str">
        <f>VLOOKUP($D1446,{"29 - Psychiatrie (Erwachsene)","BGI";"297 - stationsäquivalente Behandlung in der Erwachsenenpsychiatrie (29)","BGI";"30 - Kinder- und Jugendpsychiatrie","BGII";"307 - stationsäquivalente Behandlung in der Kinder- und Jugendpsychiatrie (30)","BGII";"31 - Psychosomatik","BGI";"","LEER";0,"Leer"},2,0)</f>
        <v>LEER</v>
      </c>
      <c r="AA1446" s="8" t="str">
        <f t="shared" si="204"/>
        <v>Stationen</v>
      </c>
    </row>
    <row r="1447" spans="2:27" ht="15" customHeight="1" x14ac:dyDescent="0.25">
      <c r="B1447" s="76" t="str">
        <f t="shared" si="197"/>
        <v>!!!</v>
      </c>
      <c r="C1447" s="310" t="str">
        <f>IF(LEN($E1447)&gt;0,VLOOKUP(TEXT($E1447,0),'Angaben Stationen'!$E$14:$V$215,17,0),"")</f>
        <v/>
      </c>
      <c r="D1447" s="254" t="str">
        <f>IF(LEN($E1447)&gt;0,VLOOKUP(TEXT($E1447,0),'Angaben Stationen'!$E$14:$V$215,18,0),"")</f>
        <v/>
      </c>
      <c r="E1447" s="344"/>
      <c r="F1447" s="256"/>
      <c r="G1447" s="256"/>
      <c r="H1447" s="307"/>
      <c r="I1447" s="183"/>
      <c r="R1447" s="8">
        <f t="shared" si="199"/>
        <v>0</v>
      </c>
      <c r="S1447" s="8">
        <f>VLOOKUP($D1447,{"29 - Psychiatrie (Erwachsene)",1;"30 - Kinder- und Jugendpsychiatrie",1;"297 - stationsäquivalente Behandlung in der Erwachsenenpsychiatrie (29)",1;"307 - stationsäquivalente Behandlung in der Kinder- und Jugendpsychiatrie (30)",1;"31 - Psychosomatik",1;"",0;0,0},2,0)</f>
        <v>0</v>
      </c>
      <c r="T1447" s="8">
        <f t="shared" si="205"/>
        <v>0</v>
      </c>
      <c r="U1447" s="8">
        <f t="shared" si="198"/>
        <v>0</v>
      </c>
      <c r="V1447" s="8">
        <f t="shared" si="200"/>
        <v>0</v>
      </c>
      <c r="W1447" s="8">
        <f t="shared" si="201"/>
        <v>0</v>
      </c>
      <c r="X1447" s="8">
        <f t="shared" si="202"/>
        <v>0</v>
      </c>
      <c r="Y1447" s="8" t="str">
        <f t="shared" si="203"/>
        <v/>
      </c>
      <c r="Z1447" s="8" t="str">
        <f>VLOOKUP($D1447,{"29 - Psychiatrie (Erwachsene)","BGI";"297 - stationsäquivalente Behandlung in der Erwachsenenpsychiatrie (29)","BGI";"30 - Kinder- und Jugendpsychiatrie","BGII";"307 - stationsäquivalente Behandlung in der Kinder- und Jugendpsychiatrie (30)","BGII";"31 - Psychosomatik","BGI";"","LEER";0,"Leer"},2,0)</f>
        <v>LEER</v>
      </c>
      <c r="AA1447" s="8" t="str">
        <f t="shared" si="204"/>
        <v>Stationen</v>
      </c>
    </row>
    <row r="1448" spans="2:27" ht="15" customHeight="1" x14ac:dyDescent="0.25">
      <c r="B1448" s="76" t="str">
        <f t="shared" si="197"/>
        <v>!!!</v>
      </c>
      <c r="C1448" s="310" t="str">
        <f>IF(LEN($E1448)&gt;0,VLOOKUP(TEXT($E1448,0),'Angaben Stationen'!$E$14:$V$215,17,0),"")</f>
        <v/>
      </c>
      <c r="D1448" s="254" t="str">
        <f>IF(LEN($E1448)&gt;0,VLOOKUP(TEXT($E1448,0),'Angaben Stationen'!$E$14:$V$215,18,0),"")</f>
        <v/>
      </c>
      <c r="E1448" s="344"/>
      <c r="F1448" s="256"/>
      <c r="G1448" s="256"/>
      <c r="H1448" s="307"/>
      <c r="I1448" s="183"/>
      <c r="R1448" s="8">
        <f t="shared" si="199"/>
        <v>0</v>
      </c>
      <c r="S1448" s="8">
        <f>VLOOKUP($D1448,{"29 - Psychiatrie (Erwachsene)",1;"30 - Kinder- und Jugendpsychiatrie",1;"297 - stationsäquivalente Behandlung in der Erwachsenenpsychiatrie (29)",1;"307 - stationsäquivalente Behandlung in der Kinder- und Jugendpsychiatrie (30)",1;"31 - Psychosomatik",1;"",0;0,0},2,0)</f>
        <v>0</v>
      </c>
      <c r="T1448" s="8">
        <f t="shared" si="205"/>
        <v>0</v>
      </c>
      <c r="U1448" s="8">
        <f t="shared" si="198"/>
        <v>0</v>
      </c>
      <c r="V1448" s="8">
        <f t="shared" si="200"/>
        <v>0</v>
      </c>
      <c r="W1448" s="8">
        <f t="shared" si="201"/>
        <v>0</v>
      </c>
      <c r="X1448" s="8">
        <f t="shared" si="202"/>
        <v>0</v>
      </c>
      <c r="Y1448" s="8" t="str">
        <f t="shared" si="203"/>
        <v/>
      </c>
      <c r="Z1448" s="8" t="str">
        <f>VLOOKUP($D1448,{"29 - Psychiatrie (Erwachsene)","BGI";"297 - stationsäquivalente Behandlung in der Erwachsenenpsychiatrie (29)","BGI";"30 - Kinder- und Jugendpsychiatrie","BGII";"307 - stationsäquivalente Behandlung in der Kinder- und Jugendpsychiatrie (30)","BGII";"31 - Psychosomatik","BGI";"","LEER";0,"Leer"},2,0)</f>
        <v>LEER</v>
      </c>
      <c r="AA1448" s="8" t="str">
        <f t="shared" si="204"/>
        <v>Stationen</v>
      </c>
    </row>
    <row r="1449" spans="2:27" ht="15" customHeight="1" x14ac:dyDescent="0.25">
      <c r="B1449" s="76" t="str">
        <f t="shared" si="197"/>
        <v>!!!</v>
      </c>
      <c r="C1449" s="310" t="str">
        <f>IF(LEN($E1449)&gt;0,VLOOKUP(TEXT($E1449,0),'Angaben Stationen'!$E$14:$V$215,17,0),"")</f>
        <v/>
      </c>
      <c r="D1449" s="254" t="str">
        <f>IF(LEN($E1449)&gt;0,VLOOKUP(TEXT($E1449,0),'Angaben Stationen'!$E$14:$V$215,18,0),"")</f>
        <v/>
      </c>
      <c r="E1449" s="344"/>
      <c r="F1449" s="256"/>
      <c r="G1449" s="256"/>
      <c r="H1449" s="307"/>
      <c r="I1449" s="183"/>
      <c r="R1449" s="8">
        <f t="shared" si="199"/>
        <v>0</v>
      </c>
      <c r="S1449" s="8">
        <f>VLOOKUP($D1449,{"29 - Psychiatrie (Erwachsene)",1;"30 - Kinder- und Jugendpsychiatrie",1;"297 - stationsäquivalente Behandlung in der Erwachsenenpsychiatrie (29)",1;"307 - stationsäquivalente Behandlung in der Kinder- und Jugendpsychiatrie (30)",1;"31 - Psychosomatik",1;"",0;0,0},2,0)</f>
        <v>0</v>
      </c>
      <c r="T1449" s="8">
        <f t="shared" si="205"/>
        <v>0</v>
      </c>
      <c r="U1449" s="8">
        <f t="shared" si="198"/>
        <v>0</v>
      </c>
      <c r="V1449" s="8">
        <f t="shared" si="200"/>
        <v>0</v>
      </c>
      <c r="W1449" s="8">
        <f t="shared" si="201"/>
        <v>0</v>
      </c>
      <c r="X1449" s="8">
        <f t="shared" si="202"/>
        <v>0</v>
      </c>
      <c r="Y1449" s="8" t="str">
        <f t="shared" si="203"/>
        <v/>
      </c>
      <c r="Z1449" s="8" t="str">
        <f>VLOOKUP($D1449,{"29 - Psychiatrie (Erwachsene)","BGI";"297 - stationsäquivalente Behandlung in der Erwachsenenpsychiatrie (29)","BGI";"30 - Kinder- und Jugendpsychiatrie","BGII";"307 - stationsäquivalente Behandlung in der Kinder- und Jugendpsychiatrie (30)","BGII";"31 - Psychosomatik","BGI";"","LEER";0,"Leer"},2,0)</f>
        <v>LEER</v>
      </c>
      <c r="AA1449" s="8" t="str">
        <f t="shared" si="204"/>
        <v>Stationen</v>
      </c>
    </row>
    <row r="1450" spans="2:27" ht="15" customHeight="1" x14ac:dyDescent="0.25">
      <c r="B1450" s="76" t="str">
        <f t="shared" si="197"/>
        <v>!!!</v>
      </c>
      <c r="C1450" s="310" t="str">
        <f>IF(LEN($E1450)&gt;0,VLOOKUP(TEXT($E1450,0),'Angaben Stationen'!$E$14:$V$215,17,0),"")</f>
        <v/>
      </c>
      <c r="D1450" s="254" t="str">
        <f>IF(LEN($E1450)&gt;0,VLOOKUP(TEXT($E1450,0),'Angaben Stationen'!$E$14:$V$215,18,0),"")</f>
        <v/>
      </c>
      <c r="E1450" s="344"/>
      <c r="F1450" s="256"/>
      <c r="G1450" s="256"/>
      <c r="H1450" s="307"/>
      <c r="I1450" s="183"/>
      <c r="R1450" s="8">
        <f t="shared" si="199"/>
        <v>0</v>
      </c>
      <c r="S1450" s="8">
        <f>VLOOKUP($D1450,{"29 - Psychiatrie (Erwachsene)",1;"30 - Kinder- und Jugendpsychiatrie",1;"297 - stationsäquivalente Behandlung in der Erwachsenenpsychiatrie (29)",1;"307 - stationsäquivalente Behandlung in der Kinder- und Jugendpsychiatrie (30)",1;"31 - Psychosomatik",1;"",0;0,0},2,0)</f>
        <v>0</v>
      </c>
      <c r="T1450" s="8">
        <f t="shared" si="205"/>
        <v>0</v>
      </c>
      <c r="U1450" s="8">
        <f t="shared" si="198"/>
        <v>0</v>
      </c>
      <c r="V1450" s="8">
        <f t="shared" si="200"/>
        <v>0</v>
      </c>
      <c r="W1450" s="8">
        <f t="shared" si="201"/>
        <v>0</v>
      </c>
      <c r="X1450" s="8">
        <f t="shared" si="202"/>
        <v>0</v>
      </c>
      <c r="Y1450" s="8" t="str">
        <f t="shared" si="203"/>
        <v/>
      </c>
      <c r="Z1450" s="8" t="str">
        <f>VLOOKUP($D1450,{"29 - Psychiatrie (Erwachsene)","BGI";"297 - stationsäquivalente Behandlung in der Erwachsenenpsychiatrie (29)","BGI";"30 - Kinder- und Jugendpsychiatrie","BGII";"307 - stationsäquivalente Behandlung in der Kinder- und Jugendpsychiatrie (30)","BGII";"31 - Psychosomatik","BGI";"","LEER";0,"Leer"},2,0)</f>
        <v>LEER</v>
      </c>
      <c r="AA1450" s="8" t="str">
        <f t="shared" si="204"/>
        <v>Stationen</v>
      </c>
    </row>
    <row r="1451" spans="2:27" ht="15" customHeight="1" x14ac:dyDescent="0.25">
      <c r="B1451" s="76" t="str">
        <f t="shared" si="197"/>
        <v>!!!</v>
      </c>
      <c r="C1451" s="310" t="str">
        <f>IF(LEN($E1451)&gt;0,VLOOKUP(TEXT($E1451,0),'Angaben Stationen'!$E$14:$V$215,17,0),"")</f>
        <v/>
      </c>
      <c r="D1451" s="254" t="str">
        <f>IF(LEN($E1451)&gt;0,VLOOKUP(TEXT($E1451,0),'Angaben Stationen'!$E$14:$V$215,18,0),"")</f>
        <v/>
      </c>
      <c r="E1451" s="344"/>
      <c r="F1451" s="256"/>
      <c r="G1451" s="256"/>
      <c r="H1451" s="307"/>
      <c r="I1451" s="183"/>
      <c r="R1451" s="8">
        <f t="shared" si="199"/>
        <v>0</v>
      </c>
      <c r="S1451" s="8">
        <f>VLOOKUP($D1451,{"29 - Psychiatrie (Erwachsene)",1;"30 - Kinder- und Jugendpsychiatrie",1;"297 - stationsäquivalente Behandlung in der Erwachsenenpsychiatrie (29)",1;"307 - stationsäquivalente Behandlung in der Kinder- und Jugendpsychiatrie (30)",1;"31 - Psychosomatik",1;"",0;0,0},2,0)</f>
        <v>0</v>
      </c>
      <c r="T1451" s="8">
        <f t="shared" si="205"/>
        <v>0</v>
      </c>
      <c r="U1451" s="8">
        <f t="shared" si="198"/>
        <v>0</v>
      </c>
      <c r="V1451" s="8">
        <f t="shared" si="200"/>
        <v>0</v>
      </c>
      <c r="W1451" s="8">
        <f t="shared" si="201"/>
        <v>0</v>
      </c>
      <c r="X1451" s="8">
        <f t="shared" si="202"/>
        <v>0</v>
      </c>
      <c r="Y1451" s="8" t="str">
        <f t="shared" si="203"/>
        <v/>
      </c>
      <c r="Z1451" s="8" t="str">
        <f>VLOOKUP($D1451,{"29 - Psychiatrie (Erwachsene)","BGI";"297 - stationsäquivalente Behandlung in der Erwachsenenpsychiatrie (29)","BGI";"30 - Kinder- und Jugendpsychiatrie","BGII";"307 - stationsäquivalente Behandlung in der Kinder- und Jugendpsychiatrie (30)","BGII";"31 - Psychosomatik","BGI";"","LEER";0,"Leer"},2,0)</f>
        <v>LEER</v>
      </c>
      <c r="AA1451" s="8" t="str">
        <f t="shared" si="204"/>
        <v>Stationen</v>
      </c>
    </row>
    <row r="1452" spans="2:27" ht="15" customHeight="1" x14ac:dyDescent="0.25">
      <c r="B1452" s="76" t="str">
        <f t="shared" si="197"/>
        <v>!!!</v>
      </c>
      <c r="C1452" s="310" t="str">
        <f>IF(LEN($E1452)&gt;0,VLOOKUP(TEXT($E1452,0),'Angaben Stationen'!$E$14:$V$215,17,0),"")</f>
        <v/>
      </c>
      <c r="D1452" s="254" t="str">
        <f>IF(LEN($E1452)&gt;0,VLOOKUP(TEXT($E1452,0),'Angaben Stationen'!$E$14:$V$215,18,0),"")</f>
        <v/>
      </c>
      <c r="E1452" s="344"/>
      <c r="F1452" s="256"/>
      <c r="G1452" s="256"/>
      <c r="H1452" s="307"/>
      <c r="I1452" s="183"/>
      <c r="R1452" s="8">
        <f t="shared" si="199"/>
        <v>0</v>
      </c>
      <c r="S1452" s="8">
        <f>VLOOKUP($D1452,{"29 - Psychiatrie (Erwachsene)",1;"30 - Kinder- und Jugendpsychiatrie",1;"297 - stationsäquivalente Behandlung in der Erwachsenenpsychiatrie (29)",1;"307 - stationsäquivalente Behandlung in der Kinder- und Jugendpsychiatrie (30)",1;"31 - Psychosomatik",1;"",0;0,0},2,0)</f>
        <v>0</v>
      </c>
      <c r="T1452" s="8">
        <f t="shared" si="205"/>
        <v>0</v>
      </c>
      <c r="U1452" s="8">
        <f t="shared" si="198"/>
        <v>0</v>
      </c>
      <c r="V1452" s="8">
        <f t="shared" si="200"/>
        <v>0</v>
      </c>
      <c r="W1452" s="8">
        <f t="shared" si="201"/>
        <v>0</v>
      </c>
      <c r="X1452" s="8">
        <f t="shared" si="202"/>
        <v>0</v>
      </c>
      <c r="Y1452" s="8" t="str">
        <f t="shared" si="203"/>
        <v/>
      </c>
      <c r="Z1452" s="8" t="str">
        <f>VLOOKUP($D1452,{"29 - Psychiatrie (Erwachsene)","BGI";"297 - stationsäquivalente Behandlung in der Erwachsenenpsychiatrie (29)","BGI";"30 - Kinder- und Jugendpsychiatrie","BGII";"307 - stationsäquivalente Behandlung in der Kinder- und Jugendpsychiatrie (30)","BGII";"31 - Psychosomatik","BGI";"","LEER";0,"Leer"},2,0)</f>
        <v>LEER</v>
      </c>
      <c r="AA1452" s="8" t="str">
        <f t="shared" si="204"/>
        <v>Stationen</v>
      </c>
    </row>
    <row r="1453" spans="2:27" ht="15" customHeight="1" x14ac:dyDescent="0.25">
      <c r="B1453" s="76" t="str">
        <f t="shared" si="197"/>
        <v>!!!</v>
      </c>
      <c r="C1453" s="310" t="str">
        <f>IF(LEN($E1453)&gt;0,VLOOKUP(TEXT($E1453,0),'Angaben Stationen'!$E$14:$V$215,17,0),"")</f>
        <v/>
      </c>
      <c r="D1453" s="254" t="str">
        <f>IF(LEN($E1453)&gt;0,VLOOKUP(TEXT($E1453,0),'Angaben Stationen'!$E$14:$V$215,18,0),"")</f>
        <v/>
      </c>
      <c r="E1453" s="344"/>
      <c r="F1453" s="256"/>
      <c r="G1453" s="256"/>
      <c r="H1453" s="307"/>
      <c r="I1453" s="183"/>
      <c r="R1453" s="8">
        <f t="shared" si="199"/>
        <v>0</v>
      </c>
      <c r="S1453" s="8">
        <f>VLOOKUP($D1453,{"29 - Psychiatrie (Erwachsene)",1;"30 - Kinder- und Jugendpsychiatrie",1;"297 - stationsäquivalente Behandlung in der Erwachsenenpsychiatrie (29)",1;"307 - stationsäquivalente Behandlung in der Kinder- und Jugendpsychiatrie (30)",1;"31 - Psychosomatik",1;"",0;0,0},2,0)</f>
        <v>0</v>
      </c>
      <c r="T1453" s="8">
        <f t="shared" si="205"/>
        <v>0</v>
      </c>
      <c r="U1453" s="8">
        <f t="shared" si="198"/>
        <v>0</v>
      </c>
      <c r="V1453" s="8">
        <f t="shared" si="200"/>
        <v>0</v>
      </c>
      <c r="W1453" s="8">
        <f t="shared" si="201"/>
        <v>0</v>
      </c>
      <c r="X1453" s="8">
        <f t="shared" si="202"/>
        <v>0</v>
      </c>
      <c r="Y1453" s="8" t="str">
        <f t="shared" si="203"/>
        <v/>
      </c>
      <c r="Z1453" s="8" t="str">
        <f>VLOOKUP($D1453,{"29 - Psychiatrie (Erwachsene)","BGI";"297 - stationsäquivalente Behandlung in der Erwachsenenpsychiatrie (29)","BGI";"30 - Kinder- und Jugendpsychiatrie","BGII";"307 - stationsäquivalente Behandlung in der Kinder- und Jugendpsychiatrie (30)","BGII";"31 - Psychosomatik","BGI";"","LEER";0,"Leer"},2,0)</f>
        <v>LEER</v>
      </c>
      <c r="AA1453" s="8" t="str">
        <f t="shared" si="204"/>
        <v>Stationen</v>
      </c>
    </row>
    <row r="1454" spans="2:27" ht="15" customHeight="1" x14ac:dyDescent="0.25">
      <c r="B1454" s="76" t="str">
        <f t="shared" si="197"/>
        <v>!!!</v>
      </c>
      <c r="C1454" s="310" t="str">
        <f>IF(LEN($E1454)&gt;0,VLOOKUP(TEXT($E1454,0),'Angaben Stationen'!$E$14:$V$215,17,0),"")</f>
        <v/>
      </c>
      <c r="D1454" s="254" t="str">
        <f>IF(LEN($E1454)&gt;0,VLOOKUP(TEXT($E1454,0),'Angaben Stationen'!$E$14:$V$215,18,0),"")</f>
        <v/>
      </c>
      <c r="E1454" s="344"/>
      <c r="F1454" s="256"/>
      <c r="G1454" s="256"/>
      <c r="H1454" s="307"/>
      <c r="I1454" s="183"/>
      <c r="R1454" s="8">
        <f t="shared" si="199"/>
        <v>0</v>
      </c>
      <c r="S1454" s="8">
        <f>VLOOKUP($D1454,{"29 - Psychiatrie (Erwachsene)",1;"30 - Kinder- und Jugendpsychiatrie",1;"297 - stationsäquivalente Behandlung in der Erwachsenenpsychiatrie (29)",1;"307 - stationsäquivalente Behandlung in der Kinder- und Jugendpsychiatrie (30)",1;"31 - Psychosomatik",1;"",0;0,0},2,0)</f>
        <v>0</v>
      </c>
      <c r="T1454" s="8">
        <f t="shared" si="205"/>
        <v>0</v>
      </c>
      <c r="U1454" s="8">
        <f t="shared" si="198"/>
        <v>0</v>
      </c>
      <c r="V1454" s="8">
        <f t="shared" si="200"/>
        <v>0</v>
      </c>
      <c r="W1454" s="8">
        <f t="shared" si="201"/>
        <v>0</v>
      </c>
      <c r="X1454" s="8">
        <f t="shared" si="202"/>
        <v>0</v>
      </c>
      <c r="Y1454" s="8" t="str">
        <f t="shared" si="203"/>
        <v/>
      </c>
      <c r="Z1454" s="8" t="str">
        <f>VLOOKUP($D1454,{"29 - Psychiatrie (Erwachsene)","BGI";"297 - stationsäquivalente Behandlung in der Erwachsenenpsychiatrie (29)","BGI";"30 - Kinder- und Jugendpsychiatrie","BGII";"307 - stationsäquivalente Behandlung in der Kinder- und Jugendpsychiatrie (30)","BGII";"31 - Psychosomatik","BGI";"","LEER";0,"Leer"},2,0)</f>
        <v>LEER</v>
      </c>
      <c r="AA1454" s="8" t="str">
        <f t="shared" si="204"/>
        <v>Stationen</v>
      </c>
    </row>
    <row r="1455" spans="2:27" ht="15" customHeight="1" x14ac:dyDescent="0.25">
      <c r="B1455" s="76" t="str">
        <f t="shared" si="197"/>
        <v>!!!</v>
      </c>
      <c r="C1455" s="310" t="str">
        <f>IF(LEN($E1455)&gt;0,VLOOKUP(TEXT($E1455,0),'Angaben Stationen'!$E$14:$V$215,17,0),"")</f>
        <v/>
      </c>
      <c r="D1455" s="254" t="str">
        <f>IF(LEN($E1455)&gt;0,VLOOKUP(TEXT($E1455,0),'Angaben Stationen'!$E$14:$V$215,18,0),"")</f>
        <v/>
      </c>
      <c r="E1455" s="344"/>
      <c r="F1455" s="256"/>
      <c r="G1455" s="256"/>
      <c r="H1455" s="307"/>
      <c r="I1455" s="183"/>
      <c r="R1455" s="8">
        <f t="shared" si="199"/>
        <v>0</v>
      </c>
      <c r="S1455" s="8">
        <f>VLOOKUP($D1455,{"29 - Psychiatrie (Erwachsene)",1;"30 - Kinder- und Jugendpsychiatrie",1;"297 - stationsäquivalente Behandlung in der Erwachsenenpsychiatrie (29)",1;"307 - stationsäquivalente Behandlung in der Kinder- und Jugendpsychiatrie (30)",1;"31 - Psychosomatik",1;"",0;0,0},2,0)</f>
        <v>0</v>
      </c>
      <c r="T1455" s="8">
        <f t="shared" si="205"/>
        <v>0</v>
      </c>
      <c r="U1455" s="8">
        <f t="shared" si="198"/>
        <v>0</v>
      </c>
      <c r="V1455" s="8">
        <f t="shared" si="200"/>
        <v>0</v>
      </c>
      <c r="W1455" s="8">
        <f t="shared" si="201"/>
        <v>0</v>
      </c>
      <c r="X1455" s="8">
        <f t="shared" si="202"/>
        <v>0</v>
      </c>
      <c r="Y1455" s="8" t="str">
        <f t="shared" si="203"/>
        <v/>
      </c>
      <c r="Z1455" s="8" t="str">
        <f>VLOOKUP($D1455,{"29 - Psychiatrie (Erwachsene)","BGI";"297 - stationsäquivalente Behandlung in der Erwachsenenpsychiatrie (29)","BGI";"30 - Kinder- und Jugendpsychiatrie","BGII";"307 - stationsäquivalente Behandlung in der Kinder- und Jugendpsychiatrie (30)","BGII";"31 - Psychosomatik","BGI";"","LEER";0,"Leer"},2,0)</f>
        <v>LEER</v>
      </c>
      <c r="AA1455" s="8" t="str">
        <f t="shared" si="204"/>
        <v>Stationen</v>
      </c>
    </row>
    <row r="1456" spans="2:27" ht="15" customHeight="1" x14ac:dyDescent="0.25">
      <c r="B1456" s="76" t="str">
        <f t="shared" si="197"/>
        <v>!!!</v>
      </c>
      <c r="C1456" s="310" t="str">
        <f>IF(LEN($E1456)&gt;0,VLOOKUP(TEXT($E1456,0),'Angaben Stationen'!$E$14:$V$215,17,0),"")</f>
        <v/>
      </c>
      <c r="D1456" s="254" t="str">
        <f>IF(LEN($E1456)&gt;0,VLOOKUP(TEXT($E1456,0),'Angaben Stationen'!$E$14:$V$215,18,0),"")</f>
        <v/>
      </c>
      <c r="E1456" s="344"/>
      <c r="F1456" s="256"/>
      <c r="G1456" s="256"/>
      <c r="H1456" s="307"/>
      <c r="I1456" s="183"/>
      <c r="R1456" s="8">
        <f t="shared" si="199"/>
        <v>0</v>
      </c>
      <c r="S1456" s="8">
        <f>VLOOKUP($D1456,{"29 - Psychiatrie (Erwachsene)",1;"30 - Kinder- und Jugendpsychiatrie",1;"297 - stationsäquivalente Behandlung in der Erwachsenenpsychiatrie (29)",1;"307 - stationsäquivalente Behandlung in der Kinder- und Jugendpsychiatrie (30)",1;"31 - Psychosomatik",1;"",0;0,0},2,0)</f>
        <v>0</v>
      </c>
      <c r="T1456" s="8">
        <f t="shared" si="205"/>
        <v>0</v>
      </c>
      <c r="U1456" s="8">
        <f t="shared" si="198"/>
        <v>0</v>
      </c>
      <c r="V1456" s="8">
        <f t="shared" si="200"/>
        <v>0</v>
      </c>
      <c r="W1456" s="8">
        <f t="shared" si="201"/>
        <v>0</v>
      </c>
      <c r="X1456" s="8">
        <f t="shared" si="202"/>
        <v>0</v>
      </c>
      <c r="Y1456" s="8" t="str">
        <f t="shared" si="203"/>
        <v/>
      </c>
      <c r="Z1456" s="8" t="str">
        <f>VLOOKUP($D1456,{"29 - Psychiatrie (Erwachsene)","BGI";"297 - stationsäquivalente Behandlung in der Erwachsenenpsychiatrie (29)","BGI";"30 - Kinder- und Jugendpsychiatrie","BGII";"307 - stationsäquivalente Behandlung in der Kinder- und Jugendpsychiatrie (30)","BGII";"31 - Psychosomatik","BGI";"","LEER";0,"Leer"},2,0)</f>
        <v>LEER</v>
      </c>
      <c r="AA1456" s="8" t="str">
        <f t="shared" si="204"/>
        <v>Stationen</v>
      </c>
    </row>
    <row r="1457" spans="2:27" ht="15" customHeight="1" x14ac:dyDescent="0.25">
      <c r="B1457" s="76" t="str">
        <f t="shared" si="197"/>
        <v>!!!</v>
      </c>
      <c r="C1457" s="310" t="str">
        <f>IF(LEN($E1457)&gt;0,VLOOKUP(TEXT($E1457,0),'Angaben Stationen'!$E$14:$V$215,17,0),"")</f>
        <v/>
      </c>
      <c r="D1457" s="254" t="str">
        <f>IF(LEN($E1457)&gt;0,VLOOKUP(TEXT($E1457,0),'Angaben Stationen'!$E$14:$V$215,18,0),"")</f>
        <v/>
      </c>
      <c r="E1457" s="344"/>
      <c r="F1457" s="256"/>
      <c r="G1457" s="256"/>
      <c r="H1457" s="307"/>
      <c r="I1457" s="183"/>
      <c r="R1457" s="8">
        <f t="shared" si="199"/>
        <v>0</v>
      </c>
      <c r="S1457" s="8">
        <f>VLOOKUP($D1457,{"29 - Psychiatrie (Erwachsene)",1;"30 - Kinder- und Jugendpsychiatrie",1;"297 - stationsäquivalente Behandlung in der Erwachsenenpsychiatrie (29)",1;"307 - stationsäquivalente Behandlung in der Kinder- und Jugendpsychiatrie (30)",1;"31 - Psychosomatik",1;"",0;0,0},2,0)</f>
        <v>0</v>
      </c>
      <c r="T1457" s="8">
        <f t="shared" si="205"/>
        <v>0</v>
      </c>
      <c r="U1457" s="8">
        <f t="shared" si="198"/>
        <v>0</v>
      </c>
      <c r="V1457" s="8">
        <f t="shared" si="200"/>
        <v>0</v>
      </c>
      <c r="W1457" s="8">
        <f t="shared" si="201"/>
        <v>0</v>
      </c>
      <c r="X1457" s="8">
        <f t="shared" si="202"/>
        <v>0</v>
      </c>
      <c r="Y1457" s="8" t="str">
        <f t="shared" si="203"/>
        <v/>
      </c>
      <c r="Z1457" s="8" t="str">
        <f>VLOOKUP($D1457,{"29 - Psychiatrie (Erwachsene)","BGI";"297 - stationsäquivalente Behandlung in der Erwachsenenpsychiatrie (29)","BGI";"30 - Kinder- und Jugendpsychiatrie","BGII";"307 - stationsäquivalente Behandlung in der Kinder- und Jugendpsychiatrie (30)","BGII";"31 - Psychosomatik","BGI";"","LEER";0,"Leer"},2,0)</f>
        <v>LEER</v>
      </c>
      <c r="AA1457" s="8" t="str">
        <f t="shared" si="204"/>
        <v>Stationen</v>
      </c>
    </row>
    <row r="1458" spans="2:27" ht="15" customHeight="1" x14ac:dyDescent="0.25">
      <c r="B1458" s="76" t="str">
        <f t="shared" si="197"/>
        <v>!!!</v>
      </c>
      <c r="C1458" s="310" t="str">
        <f>IF(LEN($E1458)&gt;0,VLOOKUP(TEXT($E1458,0),'Angaben Stationen'!$E$14:$V$215,17,0),"")</f>
        <v/>
      </c>
      <c r="D1458" s="254" t="str">
        <f>IF(LEN($E1458)&gt;0,VLOOKUP(TEXT($E1458,0),'Angaben Stationen'!$E$14:$V$215,18,0),"")</f>
        <v/>
      </c>
      <c r="E1458" s="344"/>
      <c r="F1458" s="256"/>
      <c r="G1458" s="256"/>
      <c r="H1458" s="307"/>
      <c r="I1458" s="183"/>
      <c r="R1458" s="8">
        <f t="shared" si="199"/>
        <v>0</v>
      </c>
      <c r="S1458" s="8">
        <f>VLOOKUP($D1458,{"29 - Psychiatrie (Erwachsene)",1;"30 - Kinder- und Jugendpsychiatrie",1;"297 - stationsäquivalente Behandlung in der Erwachsenenpsychiatrie (29)",1;"307 - stationsäquivalente Behandlung in der Kinder- und Jugendpsychiatrie (30)",1;"31 - Psychosomatik",1;"",0;0,0},2,0)</f>
        <v>0</v>
      </c>
      <c r="T1458" s="8">
        <f t="shared" si="205"/>
        <v>0</v>
      </c>
      <c r="U1458" s="8">
        <f t="shared" si="198"/>
        <v>0</v>
      </c>
      <c r="V1458" s="8">
        <f t="shared" si="200"/>
        <v>0</v>
      </c>
      <c r="W1458" s="8">
        <f t="shared" si="201"/>
        <v>0</v>
      </c>
      <c r="X1458" s="8">
        <f t="shared" si="202"/>
        <v>0</v>
      </c>
      <c r="Y1458" s="8" t="str">
        <f t="shared" si="203"/>
        <v/>
      </c>
      <c r="Z1458" s="8" t="str">
        <f>VLOOKUP($D1458,{"29 - Psychiatrie (Erwachsene)","BGI";"297 - stationsäquivalente Behandlung in der Erwachsenenpsychiatrie (29)","BGI";"30 - Kinder- und Jugendpsychiatrie","BGII";"307 - stationsäquivalente Behandlung in der Kinder- und Jugendpsychiatrie (30)","BGII";"31 - Psychosomatik","BGI";"","LEER";0,"Leer"},2,0)</f>
        <v>LEER</v>
      </c>
      <c r="AA1458" s="8" t="str">
        <f t="shared" si="204"/>
        <v>Stationen</v>
      </c>
    </row>
    <row r="1459" spans="2:27" ht="15" customHeight="1" x14ac:dyDescent="0.25">
      <c r="B1459" s="76" t="str">
        <f t="shared" si="197"/>
        <v>!!!</v>
      </c>
      <c r="C1459" s="310" t="str">
        <f>IF(LEN($E1459)&gt;0,VLOOKUP(TEXT($E1459,0),'Angaben Stationen'!$E$14:$V$215,17,0),"")</f>
        <v/>
      </c>
      <c r="D1459" s="254" t="str">
        <f>IF(LEN($E1459)&gt;0,VLOOKUP(TEXT($E1459,0),'Angaben Stationen'!$E$14:$V$215,18,0),"")</f>
        <v/>
      </c>
      <c r="E1459" s="344"/>
      <c r="F1459" s="256"/>
      <c r="G1459" s="256"/>
      <c r="H1459" s="307"/>
      <c r="I1459" s="183"/>
      <c r="R1459" s="8">
        <f t="shared" si="199"/>
        <v>0</v>
      </c>
      <c r="S1459" s="8">
        <f>VLOOKUP($D1459,{"29 - Psychiatrie (Erwachsene)",1;"30 - Kinder- und Jugendpsychiatrie",1;"297 - stationsäquivalente Behandlung in der Erwachsenenpsychiatrie (29)",1;"307 - stationsäquivalente Behandlung in der Kinder- und Jugendpsychiatrie (30)",1;"31 - Psychosomatik",1;"",0;0,0},2,0)</f>
        <v>0</v>
      </c>
      <c r="T1459" s="8">
        <f t="shared" si="205"/>
        <v>0</v>
      </c>
      <c r="U1459" s="8">
        <f t="shared" si="198"/>
        <v>0</v>
      </c>
      <c r="V1459" s="8">
        <f t="shared" si="200"/>
        <v>0</v>
      </c>
      <c r="W1459" s="8">
        <f t="shared" si="201"/>
        <v>0</v>
      </c>
      <c r="X1459" s="8">
        <f t="shared" si="202"/>
        <v>0</v>
      </c>
      <c r="Y1459" s="8" t="str">
        <f t="shared" si="203"/>
        <v/>
      </c>
      <c r="Z1459" s="8" t="str">
        <f>VLOOKUP($D1459,{"29 - Psychiatrie (Erwachsene)","BGI";"297 - stationsäquivalente Behandlung in der Erwachsenenpsychiatrie (29)","BGI";"30 - Kinder- und Jugendpsychiatrie","BGII";"307 - stationsäquivalente Behandlung in der Kinder- und Jugendpsychiatrie (30)","BGII";"31 - Psychosomatik","BGI";"","LEER";0,"Leer"},2,0)</f>
        <v>LEER</v>
      </c>
      <c r="AA1459" s="8" t="str">
        <f t="shared" si="204"/>
        <v>Stationen</v>
      </c>
    </row>
    <row r="1460" spans="2:27" ht="15" customHeight="1" x14ac:dyDescent="0.25">
      <c r="B1460" s="76" t="str">
        <f t="shared" si="197"/>
        <v>!!!</v>
      </c>
      <c r="C1460" s="310" t="str">
        <f>IF(LEN($E1460)&gt;0,VLOOKUP(TEXT($E1460,0),'Angaben Stationen'!$E$14:$V$215,17,0),"")</f>
        <v/>
      </c>
      <c r="D1460" s="254" t="str">
        <f>IF(LEN($E1460)&gt;0,VLOOKUP(TEXT($E1460,0),'Angaben Stationen'!$E$14:$V$215,18,0),"")</f>
        <v/>
      </c>
      <c r="E1460" s="344"/>
      <c r="F1460" s="256"/>
      <c r="G1460" s="256"/>
      <c r="H1460" s="307"/>
      <c r="I1460" s="183"/>
      <c r="R1460" s="8">
        <f t="shared" si="199"/>
        <v>0</v>
      </c>
      <c r="S1460" s="8">
        <f>VLOOKUP($D1460,{"29 - Psychiatrie (Erwachsene)",1;"30 - Kinder- und Jugendpsychiatrie",1;"297 - stationsäquivalente Behandlung in der Erwachsenenpsychiatrie (29)",1;"307 - stationsäquivalente Behandlung in der Kinder- und Jugendpsychiatrie (30)",1;"31 - Psychosomatik",1;"",0;0,0},2,0)</f>
        <v>0</v>
      </c>
      <c r="T1460" s="8">
        <f t="shared" si="205"/>
        <v>0</v>
      </c>
      <c r="U1460" s="8">
        <f t="shared" si="198"/>
        <v>0</v>
      </c>
      <c r="V1460" s="8">
        <f t="shared" si="200"/>
        <v>0</v>
      </c>
      <c r="W1460" s="8">
        <f t="shared" si="201"/>
        <v>0</v>
      </c>
      <c r="X1460" s="8">
        <f t="shared" si="202"/>
        <v>0</v>
      </c>
      <c r="Y1460" s="8" t="str">
        <f t="shared" si="203"/>
        <v/>
      </c>
      <c r="Z1460" s="8" t="str">
        <f>VLOOKUP($D1460,{"29 - Psychiatrie (Erwachsene)","BGI";"297 - stationsäquivalente Behandlung in der Erwachsenenpsychiatrie (29)","BGI";"30 - Kinder- und Jugendpsychiatrie","BGII";"307 - stationsäquivalente Behandlung in der Kinder- und Jugendpsychiatrie (30)","BGII";"31 - Psychosomatik","BGI";"","LEER";0,"Leer"},2,0)</f>
        <v>LEER</v>
      </c>
      <c r="AA1460" s="8" t="str">
        <f t="shared" si="204"/>
        <v>Stationen</v>
      </c>
    </row>
    <row r="1461" spans="2:27" ht="15" customHeight="1" x14ac:dyDescent="0.25">
      <c r="B1461" s="76" t="str">
        <f t="shared" si="197"/>
        <v>!!!</v>
      </c>
      <c r="C1461" s="310" t="str">
        <f>IF(LEN($E1461)&gt;0,VLOOKUP(TEXT($E1461,0),'Angaben Stationen'!$E$14:$V$215,17,0),"")</f>
        <v/>
      </c>
      <c r="D1461" s="254" t="str">
        <f>IF(LEN($E1461)&gt;0,VLOOKUP(TEXT($E1461,0),'Angaben Stationen'!$E$14:$V$215,18,0),"")</f>
        <v/>
      </c>
      <c r="E1461" s="344"/>
      <c r="F1461" s="256"/>
      <c r="G1461" s="256"/>
      <c r="H1461" s="307"/>
      <c r="I1461" s="183"/>
      <c r="R1461" s="8">
        <f t="shared" si="199"/>
        <v>0</v>
      </c>
      <c r="S1461" s="8">
        <f>VLOOKUP($D1461,{"29 - Psychiatrie (Erwachsene)",1;"30 - Kinder- und Jugendpsychiatrie",1;"297 - stationsäquivalente Behandlung in der Erwachsenenpsychiatrie (29)",1;"307 - stationsäquivalente Behandlung in der Kinder- und Jugendpsychiatrie (30)",1;"31 - Psychosomatik",1;"",0;0,0},2,0)</f>
        <v>0</v>
      </c>
      <c r="T1461" s="8">
        <f t="shared" si="205"/>
        <v>0</v>
      </c>
      <c r="U1461" s="8">
        <f t="shared" si="198"/>
        <v>0</v>
      </c>
      <c r="V1461" s="8">
        <f t="shared" si="200"/>
        <v>0</v>
      </c>
      <c r="W1461" s="8">
        <f t="shared" si="201"/>
        <v>0</v>
      </c>
      <c r="X1461" s="8">
        <f t="shared" si="202"/>
        <v>0</v>
      </c>
      <c r="Y1461" s="8" t="str">
        <f t="shared" si="203"/>
        <v/>
      </c>
      <c r="Z1461" s="8" t="str">
        <f>VLOOKUP($D1461,{"29 - Psychiatrie (Erwachsene)","BGI";"297 - stationsäquivalente Behandlung in der Erwachsenenpsychiatrie (29)","BGI";"30 - Kinder- und Jugendpsychiatrie","BGII";"307 - stationsäquivalente Behandlung in der Kinder- und Jugendpsychiatrie (30)","BGII";"31 - Psychosomatik","BGI";"","LEER";0,"Leer"},2,0)</f>
        <v>LEER</v>
      </c>
      <c r="AA1461" s="8" t="str">
        <f t="shared" si="204"/>
        <v>Stationen</v>
      </c>
    </row>
    <row r="1462" spans="2:27" ht="15" customHeight="1" x14ac:dyDescent="0.25">
      <c r="B1462" s="76" t="str">
        <f t="shared" si="197"/>
        <v>!!!</v>
      </c>
      <c r="C1462" s="310" t="str">
        <f>IF(LEN($E1462)&gt;0,VLOOKUP(TEXT($E1462,0),'Angaben Stationen'!$E$14:$V$215,17,0),"")</f>
        <v/>
      </c>
      <c r="D1462" s="254" t="str">
        <f>IF(LEN($E1462)&gt;0,VLOOKUP(TEXT($E1462,0),'Angaben Stationen'!$E$14:$V$215,18,0),"")</f>
        <v/>
      </c>
      <c r="E1462" s="344"/>
      <c r="F1462" s="256"/>
      <c r="G1462" s="256"/>
      <c r="H1462" s="307"/>
      <c r="I1462" s="183"/>
      <c r="R1462" s="8">
        <f t="shared" si="199"/>
        <v>0</v>
      </c>
      <c r="S1462" s="8">
        <f>VLOOKUP($D1462,{"29 - Psychiatrie (Erwachsene)",1;"30 - Kinder- und Jugendpsychiatrie",1;"297 - stationsäquivalente Behandlung in der Erwachsenenpsychiatrie (29)",1;"307 - stationsäquivalente Behandlung in der Kinder- und Jugendpsychiatrie (30)",1;"31 - Psychosomatik",1;"",0;0,0},2,0)</f>
        <v>0</v>
      </c>
      <c r="T1462" s="8">
        <f t="shared" si="205"/>
        <v>0</v>
      </c>
      <c r="U1462" s="8">
        <f t="shared" si="198"/>
        <v>0</v>
      </c>
      <c r="V1462" s="8">
        <f t="shared" si="200"/>
        <v>0</v>
      </c>
      <c r="W1462" s="8">
        <f t="shared" si="201"/>
        <v>0</v>
      </c>
      <c r="X1462" s="8">
        <f t="shared" si="202"/>
        <v>0</v>
      </c>
      <c r="Y1462" s="8" t="str">
        <f t="shared" si="203"/>
        <v/>
      </c>
      <c r="Z1462" s="8" t="str">
        <f>VLOOKUP($D1462,{"29 - Psychiatrie (Erwachsene)","BGI";"297 - stationsäquivalente Behandlung in der Erwachsenenpsychiatrie (29)","BGI";"30 - Kinder- und Jugendpsychiatrie","BGII";"307 - stationsäquivalente Behandlung in der Kinder- und Jugendpsychiatrie (30)","BGII";"31 - Psychosomatik","BGI";"","LEER";0,"Leer"},2,0)</f>
        <v>LEER</v>
      </c>
      <c r="AA1462" s="8" t="str">
        <f t="shared" si="204"/>
        <v>Stationen</v>
      </c>
    </row>
    <row r="1463" spans="2:27" ht="15" customHeight="1" x14ac:dyDescent="0.25">
      <c r="B1463" s="76" t="str">
        <f t="shared" si="197"/>
        <v>!!!</v>
      </c>
      <c r="C1463" s="310" t="str">
        <f>IF(LEN($E1463)&gt;0,VLOOKUP(TEXT($E1463,0),'Angaben Stationen'!$E$14:$V$215,17,0),"")</f>
        <v/>
      </c>
      <c r="D1463" s="254" t="str">
        <f>IF(LEN($E1463)&gt;0,VLOOKUP(TEXT($E1463,0),'Angaben Stationen'!$E$14:$V$215,18,0),"")</f>
        <v/>
      </c>
      <c r="E1463" s="344"/>
      <c r="F1463" s="256"/>
      <c r="G1463" s="256"/>
      <c r="H1463" s="307"/>
      <c r="I1463" s="183"/>
      <c r="R1463" s="8">
        <f t="shared" si="199"/>
        <v>0</v>
      </c>
      <c r="S1463" s="8">
        <f>VLOOKUP($D1463,{"29 - Psychiatrie (Erwachsene)",1;"30 - Kinder- und Jugendpsychiatrie",1;"297 - stationsäquivalente Behandlung in der Erwachsenenpsychiatrie (29)",1;"307 - stationsäquivalente Behandlung in der Kinder- und Jugendpsychiatrie (30)",1;"31 - Psychosomatik",1;"",0;0,0},2,0)</f>
        <v>0</v>
      </c>
      <c r="T1463" s="8">
        <f t="shared" si="205"/>
        <v>0</v>
      </c>
      <c r="U1463" s="8">
        <f t="shared" si="198"/>
        <v>0</v>
      </c>
      <c r="V1463" s="8">
        <f t="shared" si="200"/>
        <v>0</v>
      </c>
      <c r="W1463" s="8">
        <f t="shared" si="201"/>
        <v>0</v>
      </c>
      <c r="X1463" s="8">
        <f t="shared" si="202"/>
        <v>0</v>
      </c>
      <c r="Y1463" s="8" t="str">
        <f t="shared" si="203"/>
        <v/>
      </c>
      <c r="Z1463" s="8" t="str">
        <f>VLOOKUP($D1463,{"29 - Psychiatrie (Erwachsene)","BGI";"297 - stationsäquivalente Behandlung in der Erwachsenenpsychiatrie (29)","BGI";"30 - Kinder- und Jugendpsychiatrie","BGII";"307 - stationsäquivalente Behandlung in der Kinder- und Jugendpsychiatrie (30)","BGII";"31 - Psychosomatik","BGI";"","LEER";0,"Leer"},2,0)</f>
        <v>LEER</v>
      </c>
      <c r="AA1463" s="8" t="str">
        <f t="shared" si="204"/>
        <v>Stationen</v>
      </c>
    </row>
    <row r="1464" spans="2:27" ht="15" customHeight="1" x14ac:dyDescent="0.25">
      <c r="B1464" s="76" t="str">
        <f t="shared" si="197"/>
        <v>!!!</v>
      </c>
      <c r="C1464" s="310" t="str">
        <f>IF(LEN($E1464)&gt;0,VLOOKUP(TEXT($E1464,0),'Angaben Stationen'!$E$14:$V$215,17,0),"")</f>
        <v/>
      </c>
      <c r="D1464" s="254" t="str">
        <f>IF(LEN($E1464)&gt;0,VLOOKUP(TEXT($E1464,0),'Angaben Stationen'!$E$14:$V$215,18,0),"")</f>
        <v/>
      </c>
      <c r="E1464" s="344"/>
      <c r="F1464" s="256"/>
      <c r="G1464" s="256"/>
      <c r="H1464" s="307"/>
      <c r="I1464" s="183"/>
      <c r="R1464" s="8">
        <f t="shared" si="199"/>
        <v>0</v>
      </c>
      <c r="S1464" s="8">
        <f>VLOOKUP($D1464,{"29 - Psychiatrie (Erwachsene)",1;"30 - Kinder- und Jugendpsychiatrie",1;"297 - stationsäquivalente Behandlung in der Erwachsenenpsychiatrie (29)",1;"307 - stationsäquivalente Behandlung in der Kinder- und Jugendpsychiatrie (30)",1;"31 - Psychosomatik",1;"",0;0,0},2,0)</f>
        <v>0</v>
      </c>
      <c r="T1464" s="8">
        <f t="shared" si="205"/>
        <v>0</v>
      </c>
      <c r="U1464" s="8">
        <f t="shared" si="198"/>
        <v>0</v>
      </c>
      <c r="V1464" s="8">
        <f t="shared" si="200"/>
        <v>0</v>
      </c>
      <c r="W1464" s="8">
        <f t="shared" si="201"/>
        <v>0</v>
      </c>
      <c r="X1464" s="8">
        <f t="shared" si="202"/>
        <v>0</v>
      </c>
      <c r="Y1464" s="8" t="str">
        <f t="shared" si="203"/>
        <v/>
      </c>
      <c r="Z1464" s="8" t="str">
        <f>VLOOKUP($D1464,{"29 - Psychiatrie (Erwachsene)","BGI";"297 - stationsäquivalente Behandlung in der Erwachsenenpsychiatrie (29)","BGI";"30 - Kinder- und Jugendpsychiatrie","BGII";"307 - stationsäquivalente Behandlung in der Kinder- und Jugendpsychiatrie (30)","BGII";"31 - Psychosomatik","BGI";"","LEER";0,"Leer"},2,0)</f>
        <v>LEER</v>
      </c>
      <c r="AA1464" s="8" t="str">
        <f t="shared" si="204"/>
        <v>Stationen</v>
      </c>
    </row>
    <row r="1465" spans="2:27" ht="15" customHeight="1" x14ac:dyDescent="0.25">
      <c r="B1465" s="76" t="str">
        <f t="shared" si="197"/>
        <v>!!!</v>
      </c>
      <c r="C1465" s="310" t="str">
        <f>IF(LEN($E1465)&gt;0,VLOOKUP(TEXT($E1465,0),'Angaben Stationen'!$E$14:$V$215,17,0),"")</f>
        <v/>
      </c>
      <c r="D1465" s="254" t="str">
        <f>IF(LEN($E1465)&gt;0,VLOOKUP(TEXT($E1465,0),'Angaben Stationen'!$E$14:$V$215,18,0),"")</f>
        <v/>
      </c>
      <c r="E1465" s="344"/>
      <c r="F1465" s="256"/>
      <c r="G1465" s="256"/>
      <c r="H1465" s="307"/>
      <c r="I1465" s="183"/>
      <c r="R1465" s="8">
        <f t="shared" si="199"/>
        <v>0</v>
      </c>
      <c r="S1465" s="8">
        <f>VLOOKUP($D1465,{"29 - Psychiatrie (Erwachsene)",1;"30 - Kinder- und Jugendpsychiatrie",1;"297 - stationsäquivalente Behandlung in der Erwachsenenpsychiatrie (29)",1;"307 - stationsäquivalente Behandlung in der Kinder- und Jugendpsychiatrie (30)",1;"31 - Psychosomatik",1;"",0;0,0},2,0)</f>
        <v>0</v>
      </c>
      <c r="T1465" s="8">
        <f t="shared" si="205"/>
        <v>0</v>
      </c>
      <c r="U1465" s="8">
        <f t="shared" si="198"/>
        <v>0</v>
      </c>
      <c r="V1465" s="8">
        <f t="shared" si="200"/>
        <v>0</v>
      </c>
      <c r="W1465" s="8">
        <f t="shared" si="201"/>
        <v>0</v>
      </c>
      <c r="X1465" s="8">
        <f t="shared" si="202"/>
        <v>0</v>
      </c>
      <c r="Y1465" s="8" t="str">
        <f t="shared" si="203"/>
        <v/>
      </c>
      <c r="Z1465" s="8" t="str">
        <f>VLOOKUP($D1465,{"29 - Psychiatrie (Erwachsene)","BGI";"297 - stationsäquivalente Behandlung in der Erwachsenenpsychiatrie (29)","BGI";"30 - Kinder- und Jugendpsychiatrie","BGII";"307 - stationsäquivalente Behandlung in der Kinder- und Jugendpsychiatrie (30)","BGII";"31 - Psychosomatik","BGI";"","LEER";0,"Leer"},2,0)</f>
        <v>LEER</v>
      </c>
      <c r="AA1465" s="8" t="str">
        <f t="shared" si="204"/>
        <v>Stationen</v>
      </c>
    </row>
    <row r="1466" spans="2:27" ht="15" customHeight="1" x14ac:dyDescent="0.25">
      <c r="B1466" s="76" t="str">
        <f t="shared" si="197"/>
        <v>!!!</v>
      </c>
      <c r="C1466" s="310" t="str">
        <f>IF(LEN($E1466)&gt;0,VLOOKUP(TEXT($E1466,0),'Angaben Stationen'!$E$14:$V$215,17,0),"")</f>
        <v/>
      </c>
      <c r="D1466" s="254" t="str">
        <f>IF(LEN($E1466)&gt;0,VLOOKUP(TEXT($E1466,0),'Angaben Stationen'!$E$14:$V$215,18,0),"")</f>
        <v/>
      </c>
      <c r="E1466" s="344"/>
      <c r="F1466" s="256"/>
      <c r="G1466" s="256"/>
      <c r="H1466" s="307"/>
      <c r="I1466" s="183"/>
      <c r="R1466" s="8">
        <f t="shared" si="199"/>
        <v>0</v>
      </c>
      <c r="S1466" s="8">
        <f>VLOOKUP($D1466,{"29 - Psychiatrie (Erwachsene)",1;"30 - Kinder- und Jugendpsychiatrie",1;"297 - stationsäquivalente Behandlung in der Erwachsenenpsychiatrie (29)",1;"307 - stationsäquivalente Behandlung in der Kinder- und Jugendpsychiatrie (30)",1;"31 - Psychosomatik",1;"",0;0,0},2,0)</f>
        <v>0</v>
      </c>
      <c r="T1466" s="8">
        <f t="shared" si="205"/>
        <v>0</v>
      </c>
      <c r="U1466" s="8">
        <f t="shared" si="198"/>
        <v>0</v>
      </c>
      <c r="V1466" s="8">
        <f t="shared" si="200"/>
        <v>0</v>
      </c>
      <c r="W1466" s="8">
        <f t="shared" si="201"/>
        <v>0</v>
      </c>
      <c r="X1466" s="8">
        <f t="shared" si="202"/>
        <v>0</v>
      </c>
      <c r="Y1466" s="8" t="str">
        <f t="shared" si="203"/>
        <v/>
      </c>
      <c r="Z1466" s="8" t="str">
        <f>VLOOKUP($D1466,{"29 - Psychiatrie (Erwachsene)","BGI";"297 - stationsäquivalente Behandlung in der Erwachsenenpsychiatrie (29)","BGI";"30 - Kinder- und Jugendpsychiatrie","BGII";"307 - stationsäquivalente Behandlung in der Kinder- und Jugendpsychiatrie (30)","BGII";"31 - Psychosomatik","BGI";"","LEER";0,"Leer"},2,0)</f>
        <v>LEER</v>
      </c>
      <c r="AA1466" s="8" t="str">
        <f t="shared" si="204"/>
        <v>Stationen</v>
      </c>
    </row>
    <row r="1467" spans="2:27" ht="15" customHeight="1" x14ac:dyDescent="0.25">
      <c r="B1467" s="76" t="str">
        <f t="shared" si="197"/>
        <v>!!!</v>
      </c>
      <c r="C1467" s="310" t="str">
        <f>IF(LEN($E1467)&gt;0,VLOOKUP(TEXT($E1467,0),'Angaben Stationen'!$E$14:$V$215,17,0),"")</f>
        <v/>
      </c>
      <c r="D1467" s="254" t="str">
        <f>IF(LEN($E1467)&gt;0,VLOOKUP(TEXT($E1467,0),'Angaben Stationen'!$E$14:$V$215,18,0),"")</f>
        <v/>
      </c>
      <c r="E1467" s="344"/>
      <c r="F1467" s="256"/>
      <c r="G1467" s="256"/>
      <c r="H1467" s="307"/>
      <c r="I1467" s="183"/>
      <c r="R1467" s="8">
        <f t="shared" si="199"/>
        <v>0</v>
      </c>
      <c r="S1467" s="8">
        <f>VLOOKUP($D1467,{"29 - Psychiatrie (Erwachsene)",1;"30 - Kinder- und Jugendpsychiatrie",1;"297 - stationsäquivalente Behandlung in der Erwachsenenpsychiatrie (29)",1;"307 - stationsäquivalente Behandlung in der Kinder- und Jugendpsychiatrie (30)",1;"31 - Psychosomatik",1;"",0;0,0},2,0)</f>
        <v>0</v>
      </c>
      <c r="T1467" s="8">
        <f t="shared" si="205"/>
        <v>0</v>
      </c>
      <c r="U1467" s="8">
        <f t="shared" si="198"/>
        <v>0</v>
      </c>
      <c r="V1467" s="8">
        <f t="shared" si="200"/>
        <v>0</v>
      </c>
      <c r="W1467" s="8">
        <f t="shared" si="201"/>
        <v>0</v>
      </c>
      <c r="X1467" s="8">
        <f t="shared" si="202"/>
        <v>0</v>
      </c>
      <c r="Y1467" s="8" t="str">
        <f t="shared" si="203"/>
        <v/>
      </c>
      <c r="Z1467" s="8" t="str">
        <f>VLOOKUP($D1467,{"29 - Psychiatrie (Erwachsene)","BGI";"297 - stationsäquivalente Behandlung in der Erwachsenenpsychiatrie (29)","BGI";"30 - Kinder- und Jugendpsychiatrie","BGII";"307 - stationsäquivalente Behandlung in der Kinder- und Jugendpsychiatrie (30)","BGII";"31 - Psychosomatik","BGI";"","LEER";0,"Leer"},2,0)</f>
        <v>LEER</v>
      </c>
      <c r="AA1467" s="8" t="str">
        <f t="shared" si="204"/>
        <v>Stationen</v>
      </c>
    </row>
    <row r="1468" spans="2:27" ht="15" customHeight="1" x14ac:dyDescent="0.25">
      <c r="B1468" s="76" t="str">
        <f t="shared" si="197"/>
        <v>!!!</v>
      </c>
      <c r="C1468" s="310" t="str">
        <f>IF(LEN($E1468)&gt;0,VLOOKUP(TEXT($E1468,0),'Angaben Stationen'!$E$14:$V$215,17,0),"")</f>
        <v/>
      </c>
      <c r="D1468" s="254" t="str">
        <f>IF(LEN($E1468)&gt;0,VLOOKUP(TEXT($E1468,0),'Angaben Stationen'!$E$14:$V$215,18,0),"")</f>
        <v/>
      </c>
      <c r="E1468" s="344"/>
      <c r="F1468" s="256"/>
      <c r="G1468" s="256"/>
      <c r="H1468" s="307"/>
      <c r="I1468" s="183"/>
      <c r="R1468" s="8">
        <f t="shared" si="199"/>
        <v>0</v>
      </c>
      <c r="S1468" s="8">
        <f>VLOOKUP($D1468,{"29 - Psychiatrie (Erwachsene)",1;"30 - Kinder- und Jugendpsychiatrie",1;"297 - stationsäquivalente Behandlung in der Erwachsenenpsychiatrie (29)",1;"307 - stationsäquivalente Behandlung in der Kinder- und Jugendpsychiatrie (30)",1;"31 - Psychosomatik",1;"",0;0,0},2,0)</f>
        <v>0</v>
      </c>
      <c r="T1468" s="8">
        <f t="shared" si="205"/>
        <v>0</v>
      </c>
      <c r="U1468" s="8">
        <f t="shared" si="198"/>
        <v>0</v>
      </c>
      <c r="V1468" s="8">
        <f t="shared" si="200"/>
        <v>0</v>
      </c>
      <c r="W1468" s="8">
        <f t="shared" si="201"/>
        <v>0</v>
      </c>
      <c r="X1468" s="8">
        <f t="shared" si="202"/>
        <v>0</v>
      </c>
      <c r="Y1468" s="8" t="str">
        <f t="shared" si="203"/>
        <v/>
      </c>
      <c r="Z1468" s="8" t="str">
        <f>VLOOKUP($D1468,{"29 - Psychiatrie (Erwachsene)","BGI";"297 - stationsäquivalente Behandlung in der Erwachsenenpsychiatrie (29)","BGI";"30 - Kinder- und Jugendpsychiatrie","BGII";"307 - stationsäquivalente Behandlung in der Kinder- und Jugendpsychiatrie (30)","BGII";"31 - Psychosomatik","BGI";"","LEER";0,"Leer"},2,0)</f>
        <v>LEER</v>
      </c>
      <c r="AA1468" s="8" t="str">
        <f t="shared" si="204"/>
        <v>Stationen</v>
      </c>
    </row>
    <row r="1469" spans="2:27" ht="15" customHeight="1" x14ac:dyDescent="0.25">
      <c r="B1469" s="76" t="str">
        <f t="shared" ref="B1469:B1532" si="206">IF(SUM(S1469:X1469)&lt;6,"!!!","")</f>
        <v>!!!</v>
      </c>
      <c r="C1469" s="310" t="str">
        <f>IF(LEN($E1469)&gt;0,VLOOKUP(TEXT($E1469,0),'Angaben Stationen'!$E$14:$V$215,17,0),"")</f>
        <v/>
      </c>
      <c r="D1469" s="254" t="str">
        <f>IF(LEN($E1469)&gt;0,VLOOKUP(TEXT($E1469,0),'Angaben Stationen'!$E$14:$V$215,18,0),"")</f>
        <v/>
      </c>
      <c r="E1469" s="344"/>
      <c r="F1469" s="256"/>
      <c r="G1469" s="256"/>
      <c r="H1469" s="307"/>
      <c r="I1469" s="183"/>
      <c r="R1469" s="8">
        <f t="shared" si="199"/>
        <v>0</v>
      </c>
      <c r="S1469" s="8">
        <f>VLOOKUP($D1469,{"29 - Psychiatrie (Erwachsene)",1;"30 - Kinder- und Jugendpsychiatrie",1;"297 - stationsäquivalente Behandlung in der Erwachsenenpsychiatrie (29)",1;"307 - stationsäquivalente Behandlung in der Kinder- und Jugendpsychiatrie (30)",1;"31 - Psychosomatik",1;"",0;0,0},2,0)</f>
        <v>0</v>
      </c>
      <c r="T1469" s="8">
        <f t="shared" si="205"/>
        <v>0</v>
      </c>
      <c r="U1469" s="8">
        <f t="shared" ref="U1469:U1532" si="207">IF($E1469&lt;&gt;0,1,0)</f>
        <v>0</v>
      </c>
      <c r="V1469" s="8">
        <f t="shared" si="200"/>
        <v>0</v>
      </c>
      <c r="W1469" s="8">
        <f t="shared" si="201"/>
        <v>0</v>
      </c>
      <c r="X1469" s="8">
        <f t="shared" si="202"/>
        <v>0</v>
      </c>
      <c r="Y1469" s="8" t="str">
        <f t="shared" si="203"/>
        <v/>
      </c>
      <c r="Z1469" s="8" t="str">
        <f>VLOOKUP($D1469,{"29 - Psychiatrie (Erwachsene)","BGI";"297 - stationsäquivalente Behandlung in der Erwachsenenpsychiatrie (29)","BGI";"30 - Kinder- und Jugendpsychiatrie","BGII";"307 - stationsäquivalente Behandlung in der Kinder- und Jugendpsychiatrie (30)","BGII";"31 - Psychosomatik","BGI";"","LEER";0,"Leer"},2,0)</f>
        <v>LEER</v>
      </c>
      <c r="AA1469" s="8" t="str">
        <f t="shared" si="204"/>
        <v>Stationen</v>
      </c>
    </row>
    <row r="1470" spans="2:27" ht="15" customHeight="1" x14ac:dyDescent="0.25">
      <c r="B1470" s="76" t="str">
        <f t="shared" si="206"/>
        <v>!!!</v>
      </c>
      <c r="C1470" s="310" t="str">
        <f>IF(LEN($E1470)&gt;0,VLOOKUP(TEXT($E1470,0),'Angaben Stationen'!$E$14:$V$215,17,0),"")</f>
        <v/>
      </c>
      <c r="D1470" s="254" t="str">
        <f>IF(LEN($E1470)&gt;0,VLOOKUP(TEXT($E1470,0),'Angaben Stationen'!$E$14:$V$215,18,0),"")</f>
        <v/>
      </c>
      <c r="E1470" s="344"/>
      <c r="F1470" s="256"/>
      <c r="G1470" s="256"/>
      <c r="H1470" s="307"/>
      <c r="I1470" s="183"/>
      <c r="R1470" s="8">
        <f t="shared" si="199"/>
        <v>0</v>
      </c>
      <c r="S1470" s="8">
        <f>VLOOKUP($D1470,{"29 - Psychiatrie (Erwachsene)",1;"30 - Kinder- und Jugendpsychiatrie",1;"297 - stationsäquivalente Behandlung in der Erwachsenenpsychiatrie (29)",1;"307 - stationsäquivalente Behandlung in der Kinder- und Jugendpsychiatrie (30)",1;"31 - Psychosomatik",1;"",0;0,0},2,0)</f>
        <v>0</v>
      </c>
      <c r="T1470" s="8">
        <f t="shared" si="205"/>
        <v>0</v>
      </c>
      <c r="U1470" s="8">
        <f t="shared" si="207"/>
        <v>0</v>
      </c>
      <c r="V1470" s="8">
        <f t="shared" si="200"/>
        <v>0</v>
      </c>
      <c r="W1470" s="8">
        <f t="shared" si="201"/>
        <v>0</v>
      </c>
      <c r="X1470" s="8">
        <f t="shared" si="202"/>
        <v>0</v>
      </c>
      <c r="Y1470" s="8" t="str">
        <f t="shared" si="203"/>
        <v/>
      </c>
      <c r="Z1470" s="8" t="str">
        <f>VLOOKUP($D1470,{"29 - Psychiatrie (Erwachsene)","BGI";"297 - stationsäquivalente Behandlung in der Erwachsenenpsychiatrie (29)","BGI";"30 - Kinder- und Jugendpsychiatrie","BGII";"307 - stationsäquivalente Behandlung in der Kinder- und Jugendpsychiatrie (30)","BGII";"31 - Psychosomatik","BGI";"","LEER";0,"Leer"},2,0)</f>
        <v>LEER</v>
      </c>
      <c r="AA1470" s="8" t="str">
        <f t="shared" si="204"/>
        <v>Stationen</v>
      </c>
    </row>
    <row r="1471" spans="2:27" ht="15" customHeight="1" x14ac:dyDescent="0.25">
      <c r="B1471" s="76" t="str">
        <f t="shared" si="206"/>
        <v>!!!</v>
      </c>
      <c r="C1471" s="310" t="str">
        <f>IF(LEN($E1471)&gt;0,VLOOKUP(TEXT($E1471,0),'Angaben Stationen'!$E$14:$V$215,17,0),"")</f>
        <v/>
      </c>
      <c r="D1471" s="254" t="str">
        <f>IF(LEN($E1471)&gt;0,VLOOKUP(TEXT($E1471,0),'Angaben Stationen'!$E$14:$V$215,18,0),"")</f>
        <v/>
      </c>
      <c r="E1471" s="344"/>
      <c r="F1471" s="256"/>
      <c r="G1471" s="256"/>
      <c r="H1471" s="307"/>
      <c r="I1471" s="183"/>
      <c r="R1471" s="8">
        <f t="shared" si="199"/>
        <v>0</v>
      </c>
      <c r="S1471" s="8">
        <f>VLOOKUP($D1471,{"29 - Psychiatrie (Erwachsene)",1;"30 - Kinder- und Jugendpsychiatrie",1;"297 - stationsäquivalente Behandlung in der Erwachsenenpsychiatrie (29)",1;"307 - stationsäquivalente Behandlung in der Kinder- und Jugendpsychiatrie (30)",1;"31 - Psychosomatik",1;"",0;0,0},2,0)</f>
        <v>0</v>
      </c>
      <c r="T1471" s="8">
        <f t="shared" si="205"/>
        <v>0</v>
      </c>
      <c r="U1471" s="8">
        <f t="shared" si="207"/>
        <v>0</v>
      </c>
      <c r="V1471" s="8">
        <f t="shared" si="200"/>
        <v>0</v>
      </c>
      <c r="W1471" s="8">
        <f t="shared" si="201"/>
        <v>0</v>
      </c>
      <c r="X1471" s="8">
        <f t="shared" si="202"/>
        <v>0</v>
      </c>
      <c r="Y1471" s="8" t="str">
        <f t="shared" si="203"/>
        <v/>
      </c>
      <c r="Z1471" s="8" t="str">
        <f>VLOOKUP($D1471,{"29 - Psychiatrie (Erwachsene)","BGI";"297 - stationsäquivalente Behandlung in der Erwachsenenpsychiatrie (29)","BGI";"30 - Kinder- und Jugendpsychiatrie","BGII";"307 - stationsäquivalente Behandlung in der Kinder- und Jugendpsychiatrie (30)","BGII";"31 - Psychosomatik","BGI";"","LEER";0,"Leer"},2,0)</f>
        <v>LEER</v>
      </c>
      <c r="AA1471" s="8" t="str">
        <f t="shared" si="204"/>
        <v>Stationen</v>
      </c>
    </row>
    <row r="1472" spans="2:27" ht="15" customHeight="1" x14ac:dyDescent="0.25">
      <c r="B1472" s="76" t="str">
        <f t="shared" si="206"/>
        <v>!!!</v>
      </c>
      <c r="C1472" s="310" t="str">
        <f>IF(LEN($E1472)&gt;0,VLOOKUP(TEXT($E1472,0),'Angaben Stationen'!$E$14:$V$215,17,0),"")</f>
        <v/>
      </c>
      <c r="D1472" s="254" t="str">
        <f>IF(LEN($E1472)&gt;0,VLOOKUP(TEXT($E1472,0),'Angaben Stationen'!$E$14:$V$215,18,0),"")</f>
        <v/>
      </c>
      <c r="E1472" s="344"/>
      <c r="F1472" s="256"/>
      <c r="G1472" s="256"/>
      <c r="H1472" s="307"/>
      <c r="I1472" s="183"/>
      <c r="R1472" s="8">
        <f t="shared" si="199"/>
        <v>0</v>
      </c>
      <c r="S1472" s="8">
        <f>VLOOKUP($D1472,{"29 - Psychiatrie (Erwachsene)",1;"30 - Kinder- und Jugendpsychiatrie",1;"297 - stationsäquivalente Behandlung in der Erwachsenenpsychiatrie (29)",1;"307 - stationsäquivalente Behandlung in der Kinder- und Jugendpsychiatrie (30)",1;"31 - Psychosomatik",1;"",0;0,0},2,0)</f>
        <v>0</v>
      </c>
      <c r="T1472" s="8">
        <f t="shared" si="205"/>
        <v>0</v>
      </c>
      <c r="U1472" s="8">
        <f t="shared" si="207"/>
        <v>0</v>
      </c>
      <c r="V1472" s="8">
        <f t="shared" si="200"/>
        <v>0</v>
      </c>
      <c r="W1472" s="8">
        <f t="shared" si="201"/>
        <v>0</v>
      </c>
      <c r="X1472" s="8">
        <f t="shared" si="202"/>
        <v>0</v>
      </c>
      <c r="Y1472" s="8" t="str">
        <f t="shared" si="203"/>
        <v/>
      </c>
      <c r="Z1472" s="8" t="str">
        <f>VLOOKUP($D1472,{"29 - Psychiatrie (Erwachsene)","BGI";"297 - stationsäquivalente Behandlung in der Erwachsenenpsychiatrie (29)","BGI";"30 - Kinder- und Jugendpsychiatrie","BGII";"307 - stationsäquivalente Behandlung in der Kinder- und Jugendpsychiatrie (30)","BGII";"31 - Psychosomatik","BGI";"","LEER";0,"Leer"},2,0)</f>
        <v>LEER</v>
      </c>
      <c r="AA1472" s="8" t="str">
        <f t="shared" si="204"/>
        <v>Stationen</v>
      </c>
    </row>
    <row r="1473" spans="2:27" ht="15" customHeight="1" x14ac:dyDescent="0.25">
      <c r="B1473" s="76" t="str">
        <f t="shared" si="206"/>
        <v>!!!</v>
      </c>
      <c r="C1473" s="310" t="str">
        <f>IF(LEN($E1473)&gt;0,VLOOKUP(TEXT($E1473,0),'Angaben Stationen'!$E$14:$V$215,17,0),"")</f>
        <v/>
      </c>
      <c r="D1473" s="254" t="str">
        <f>IF(LEN($E1473)&gt;0,VLOOKUP(TEXT($E1473,0),'Angaben Stationen'!$E$14:$V$215,18,0),"")</f>
        <v/>
      </c>
      <c r="E1473" s="344"/>
      <c r="F1473" s="256"/>
      <c r="G1473" s="256"/>
      <c r="H1473" s="307"/>
      <c r="I1473" s="183"/>
      <c r="R1473" s="8">
        <f t="shared" si="199"/>
        <v>0</v>
      </c>
      <c r="S1473" s="8">
        <f>VLOOKUP($D1473,{"29 - Psychiatrie (Erwachsene)",1;"30 - Kinder- und Jugendpsychiatrie",1;"297 - stationsäquivalente Behandlung in der Erwachsenenpsychiatrie (29)",1;"307 - stationsäquivalente Behandlung in der Kinder- und Jugendpsychiatrie (30)",1;"31 - Psychosomatik",1;"",0;0,0},2,0)</f>
        <v>0</v>
      </c>
      <c r="T1473" s="8">
        <f t="shared" si="205"/>
        <v>0</v>
      </c>
      <c r="U1473" s="8">
        <f t="shared" si="207"/>
        <v>0</v>
      </c>
      <c r="V1473" s="8">
        <f t="shared" si="200"/>
        <v>0</v>
      </c>
      <c r="W1473" s="8">
        <f t="shared" si="201"/>
        <v>0</v>
      </c>
      <c r="X1473" s="8">
        <f t="shared" si="202"/>
        <v>0</v>
      </c>
      <c r="Y1473" s="8" t="str">
        <f t="shared" si="203"/>
        <v/>
      </c>
      <c r="Z1473" s="8" t="str">
        <f>VLOOKUP($D1473,{"29 - Psychiatrie (Erwachsene)","BGI";"297 - stationsäquivalente Behandlung in der Erwachsenenpsychiatrie (29)","BGI";"30 - Kinder- und Jugendpsychiatrie","BGII";"307 - stationsäquivalente Behandlung in der Kinder- und Jugendpsychiatrie (30)","BGII";"31 - Psychosomatik","BGI";"","LEER";0,"Leer"},2,0)</f>
        <v>LEER</v>
      </c>
      <c r="AA1473" s="8" t="str">
        <f t="shared" si="204"/>
        <v>Stationen</v>
      </c>
    </row>
    <row r="1474" spans="2:27" ht="15" customHeight="1" x14ac:dyDescent="0.25">
      <c r="B1474" s="76" t="str">
        <f t="shared" si="206"/>
        <v>!!!</v>
      </c>
      <c r="C1474" s="310" t="str">
        <f>IF(LEN($E1474)&gt;0,VLOOKUP(TEXT($E1474,0),'Angaben Stationen'!$E$14:$V$215,17,0),"")</f>
        <v/>
      </c>
      <c r="D1474" s="254" t="str">
        <f>IF(LEN($E1474)&gt;0,VLOOKUP(TEXT($E1474,0),'Angaben Stationen'!$E$14:$V$215,18,0),"")</f>
        <v/>
      </c>
      <c r="E1474" s="344"/>
      <c r="F1474" s="256"/>
      <c r="G1474" s="256"/>
      <c r="H1474" s="307"/>
      <c r="I1474" s="183"/>
      <c r="R1474" s="8">
        <f t="shared" si="199"/>
        <v>0</v>
      </c>
      <c r="S1474" s="8">
        <f>VLOOKUP($D1474,{"29 - Psychiatrie (Erwachsene)",1;"30 - Kinder- und Jugendpsychiatrie",1;"297 - stationsäquivalente Behandlung in der Erwachsenenpsychiatrie (29)",1;"307 - stationsäquivalente Behandlung in der Kinder- und Jugendpsychiatrie (30)",1;"31 - Psychosomatik",1;"",0;0,0},2,0)</f>
        <v>0</v>
      </c>
      <c r="T1474" s="8">
        <f t="shared" si="205"/>
        <v>0</v>
      </c>
      <c r="U1474" s="8">
        <f t="shared" si="207"/>
        <v>0</v>
      </c>
      <c r="V1474" s="8">
        <f t="shared" si="200"/>
        <v>0</v>
      </c>
      <c r="W1474" s="8">
        <f t="shared" si="201"/>
        <v>0</v>
      </c>
      <c r="X1474" s="8">
        <f t="shared" si="202"/>
        <v>0</v>
      </c>
      <c r="Y1474" s="8" t="str">
        <f t="shared" si="203"/>
        <v/>
      </c>
      <c r="Z1474" s="8" t="str">
        <f>VLOOKUP($D1474,{"29 - Psychiatrie (Erwachsene)","BGI";"297 - stationsäquivalente Behandlung in der Erwachsenenpsychiatrie (29)","BGI";"30 - Kinder- und Jugendpsychiatrie","BGII";"307 - stationsäquivalente Behandlung in der Kinder- und Jugendpsychiatrie (30)","BGII";"31 - Psychosomatik","BGI";"","LEER";0,"Leer"},2,0)</f>
        <v>LEER</v>
      </c>
      <c r="AA1474" s="8" t="str">
        <f t="shared" si="204"/>
        <v>Stationen</v>
      </c>
    </row>
    <row r="1475" spans="2:27" ht="15" customHeight="1" x14ac:dyDescent="0.25">
      <c r="B1475" s="76" t="str">
        <f t="shared" si="206"/>
        <v>!!!</v>
      </c>
      <c r="C1475" s="310" t="str">
        <f>IF(LEN($E1475)&gt;0,VLOOKUP(TEXT($E1475,0),'Angaben Stationen'!$E$14:$V$215,17,0),"")</f>
        <v/>
      </c>
      <c r="D1475" s="254" t="str">
        <f>IF(LEN($E1475)&gt;0,VLOOKUP(TEXT($E1475,0),'Angaben Stationen'!$E$14:$V$215,18,0),"")</f>
        <v/>
      </c>
      <c r="E1475" s="344"/>
      <c r="F1475" s="256"/>
      <c r="G1475" s="256"/>
      <c r="H1475" s="307"/>
      <c r="I1475" s="183"/>
      <c r="R1475" s="8">
        <f t="shared" si="199"/>
        <v>0</v>
      </c>
      <c r="S1475" s="8">
        <f>VLOOKUP($D1475,{"29 - Psychiatrie (Erwachsene)",1;"30 - Kinder- und Jugendpsychiatrie",1;"297 - stationsäquivalente Behandlung in der Erwachsenenpsychiatrie (29)",1;"307 - stationsäquivalente Behandlung in der Kinder- und Jugendpsychiatrie (30)",1;"31 - Psychosomatik",1;"",0;0,0},2,0)</f>
        <v>0</v>
      </c>
      <c r="T1475" s="8">
        <f t="shared" si="205"/>
        <v>0</v>
      </c>
      <c r="U1475" s="8">
        <f t="shared" si="207"/>
        <v>0</v>
      </c>
      <c r="V1475" s="8">
        <f t="shared" si="200"/>
        <v>0</v>
      </c>
      <c r="W1475" s="8">
        <f t="shared" si="201"/>
        <v>0</v>
      </c>
      <c r="X1475" s="8">
        <f t="shared" si="202"/>
        <v>0</v>
      </c>
      <c r="Y1475" s="8" t="str">
        <f t="shared" si="203"/>
        <v/>
      </c>
      <c r="Z1475" s="8" t="str">
        <f>VLOOKUP($D1475,{"29 - Psychiatrie (Erwachsene)","BGI";"297 - stationsäquivalente Behandlung in der Erwachsenenpsychiatrie (29)","BGI";"30 - Kinder- und Jugendpsychiatrie","BGII";"307 - stationsäquivalente Behandlung in der Kinder- und Jugendpsychiatrie (30)","BGII";"31 - Psychosomatik","BGI";"","LEER";0,"Leer"},2,0)</f>
        <v>LEER</v>
      </c>
      <c r="AA1475" s="8" t="str">
        <f t="shared" si="204"/>
        <v>Stationen</v>
      </c>
    </row>
    <row r="1476" spans="2:27" ht="15" customHeight="1" x14ac:dyDescent="0.25">
      <c r="B1476" s="76" t="str">
        <f t="shared" si="206"/>
        <v>!!!</v>
      </c>
      <c r="C1476" s="310" t="str">
        <f>IF(LEN($E1476)&gt;0,VLOOKUP(TEXT($E1476,0),'Angaben Stationen'!$E$14:$V$215,17,0),"")</f>
        <v/>
      </c>
      <c r="D1476" s="254" t="str">
        <f>IF(LEN($E1476)&gt;0,VLOOKUP(TEXT($E1476,0),'Angaben Stationen'!$E$14:$V$215,18,0),"")</f>
        <v/>
      </c>
      <c r="E1476" s="344"/>
      <c r="F1476" s="256"/>
      <c r="G1476" s="256"/>
      <c r="H1476" s="307"/>
      <c r="I1476" s="183"/>
      <c r="R1476" s="8">
        <f t="shared" si="199"/>
        <v>0</v>
      </c>
      <c r="S1476" s="8">
        <f>VLOOKUP($D1476,{"29 - Psychiatrie (Erwachsene)",1;"30 - Kinder- und Jugendpsychiatrie",1;"297 - stationsäquivalente Behandlung in der Erwachsenenpsychiatrie (29)",1;"307 - stationsäquivalente Behandlung in der Kinder- und Jugendpsychiatrie (30)",1;"31 - Psychosomatik",1;"",0;0,0},2,0)</f>
        <v>0</v>
      </c>
      <c r="T1476" s="8">
        <f t="shared" si="205"/>
        <v>0</v>
      </c>
      <c r="U1476" s="8">
        <f t="shared" si="207"/>
        <v>0</v>
      </c>
      <c r="V1476" s="8">
        <f t="shared" si="200"/>
        <v>0</v>
      </c>
      <c r="W1476" s="8">
        <f t="shared" si="201"/>
        <v>0</v>
      </c>
      <c r="X1476" s="8">
        <f t="shared" si="202"/>
        <v>0</v>
      </c>
      <c r="Y1476" s="8" t="str">
        <f t="shared" si="203"/>
        <v/>
      </c>
      <c r="Z1476" s="8" t="str">
        <f>VLOOKUP($D1476,{"29 - Psychiatrie (Erwachsene)","BGI";"297 - stationsäquivalente Behandlung in der Erwachsenenpsychiatrie (29)","BGI";"30 - Kinder- und Jugendpsychiatrie","BGII";"307 - stationsäquivalente Behandlung in der Kinder- und Jugendpsychiatrie (30)","BGII";"31 - Psychosomatik","BGI";"","LEER";0,"Leer"},2,0)</f>
        <v>LEER</v>
      </c>
      <c r="AA1476" s="8" t="str">
        <f t="shared" si="204"/>
        <v>Stationen</v>
      </c>
    </row>
    <row r="1477" spans="2:27" ht="15" customHeight="1" x14ac:dyDescent="0.25">
      <c r="B1477" s="76" t="str">
        <f t="shared" si="206"/>
        <v>!!!</v>
      </c>
      <c r="C1477" s="310" t="str">
        <f>IF(LEN($E1477)&gt;0,VLOOKUP(TEXT($E1477,0),'Angaben Stationen'!$E$14:$V$215,17,0),"")</f>
        <v/>
      </c>
      <c r="D1477" s="254" t="str">
        <f>IF(LEN($E1477)&gt;0,VLOOKUP(TEXT($E1477,0),'Angaben Stationen'!$E$14:$V$215,18,0),"")</f>
        <v/>
      </c>
      <c r="E1477" s="344"/>
      <c r="F1477" s="256"/>
      <c r="G1477" s="256"/>
      <c r="H1477" s="307"/>
      <c r="I1477" s="183"/>
      <c r="R1477" s="8">
        <f t="shared" si="199"/>
        <v>0</v>
      </c>
      <c r="S1477" s="8">
        <f>VLOOKUP($D1477,{"29 - Psychiatrie (Erwachsene)",1;"30 - Kinder- und Jugendpsychiatrie",1;"297 - stationsäquivalente Behandlung in der Erwachsenenpsychiatrie (29)",1;"307 - stationsäquivalente Behandlung in der Kinder- und Jugendpsychiatrie (30)",1;"31 - Psychosomatik",1;"",0;0,0},2,0)</f>
        <v>0</v>
      </c>
      <c r="T1477" s="8">
        <f t="shared" si="205"/>
        <v>0</v>
      </c>
      <c r="U1477" s="8">
        <f t="shared" si="207"/>
        <v>0</v>
      </c>
      <c r="V1477" s="8">
        <f t="shared" si="200"/>
        <v>0</v>
      </c>
      <c r="W1477" s="8">
        <f t="shared" si="201"/>
        <v>0</v>
      </c>
      <c r="X1477" s="8">
        <f t="shared" si="202"/>
        <v>0</v>
      </c>
      <c r="Y1477" s="8" t="str">
        <f t="shared" si="203"/>
        <v/>
      </c>
      <c r="Z1477" s="8" t="str">
        <f>VLOOKUP($D1477,{"29 - Psychiatrie (Erwachsene)","BGI";"297 - stationsäquivalente Behandlung in der Erwachsenenpsychiatrie (29)","BGI";"30 - Kinder- und Jugendpsychiatrie","BGII";"307 - stationsäquivalente Behandlung in der Kinder- und Jugendpsychiatrie (30)","BGII";"31 - Psychosomatik","BGI";"","LEER";0,"Leer"},2,0)</f>
        <v>LEER</v>
      </c>
      <c r="AA1477" s="8" t="str">
        <f t="shared" si="204"/>
        <v>Stationen</v>
      </c>
    </row>
    <row r="1478" spans="2:27" ht="15" customHeight="1" x14ac:dyDescent="0.25">
      <c r="B1478" s="76" t="str">
        <f t="shared" si="206"/>
        <v>!!!</v>
      </c>
      <c r="C1478" s="310" t="str">
        <f>IF(LEN($E1478)&gt;0,VLOOKUP(TEXT($E1478,0),'Angaben Stationen'!$E$14:$V$215,17,0),"")</f>
        <v/>
      </c>
      <c r="D1478" s="254" t="str">
        <f>IF(LEN($E1478)&gt;0,VLOOKUP(TEXT($E1478,0),'Angaben Stationen'!$E$14:$V$215,18,0),"")</f>
        <v/>
      </c>
      <c r="E1478" s="344"/>
      <c r="F1478" s="256"/>
      <c r="G1478" s="256"/>
      <c r="H1478" s="307"/>
      <c r="I1478" s="183"/>
      <c r="R1478" s="8">
        <f t="shared" si="199"/>
        <v>0</v>
      </c>
      <c r="S1478" s="8">
        <f>VLOOKUP($D1478,{"29 - Psychiatrie (Erwachsene)",1;"30 - Kinder- und Jugendpsychiatrie",1;"297 - stationsäquivalente Behandlung in der Erwachsenenpsychiatrie (29)",1;"307 - stationsäquivalente Behandlung in der Kinder- und Jugendpsychiatrie (30)",1;"31 - Psychosomatik",1;"",0;0,0},2,0)</f>
        <v>0</v>
      </c>
      <c r="T1478" s="8">
        <f t="shared" si="205"/>
        <v>0</v>
      </c>
      <c r="U1478" s="8">
        <f t="shared" si="207"/>
        <v>0</v>
      </c>
      <c r="V1478" s="8">
        <f t="shared" si="200"/>
        <v>0</v>
      </c>
      <c r="W1478" s="8">
        <f t="shared" si="201"/>
        <v>0</v>
      </c>
      <c r="X1478" s="8">
        <f t="shared" si="202"/>
        <v>0</v>
      </c>
      <c r="Y1478" s="8" t="str">
        <f t="shared" si="203"/>
        <v/>
      </c>
      <c r="Z1478" s="8" t="str">
        <f>VLOOKUP($D1478,{"29 - Psychiatrie (Erwachsene)","BGI";"297 - stationsäquivalente Behandlung in der Erwachsenenpsychiatrie (29)","BGI";"30 - Kinder- und Jugendpsychiatrie","BGII";"307 - stationsäquivalente Behandlung in der Kinder- und Jugendpsychiatrie (30)","BGII";"31 - Psychosomatik","BGI";"","LEER";0,"Leer"},2,0)</f>
        <v>LEER</v>
      </c>
      <c r="AA1478" s="8" t="str">
        <f t="shared" si="204"/>
        <v>Stationen</v>
      </c>
    </row>
    <row r="1479" spans="2:27" ht="15" customHeight="1" x14ac:dyDescent="0.25">
      <c r="B1479" s="76" t="str">
        <f t="shared" si="206"/>
        <v>!!!</v>
      </c>
      <c r="C1479" s="310" t="str">
        <f>IF(LEN($E1479)&gt;0,VLOOKUP(TEXT($E1479,0),'Angaben Stationen'!$E$14:$V$215,17,0),"")</f>
        <v/>
      </c>
      <c r="D1479" s="254" t="str">
        <f>IF(LEN($E1479)&gt;0,VLOOKUP(TEXT($E1479,0),'Angaben Stationen'!$E$14:$V$215,18,0),"")</f>
        <v/>
      </c>
      <c r="E1479" s="344"/>
      <c r="F1479" s="256"/>
      <c r="G1479" s="256"/>
      <c r="H1479" s="307"/>
      <c r="I1479" s="183"/>
      <c r="R1479" s="8">
        <f t="shared" si="199"/>
        <v>0</v>
      </c>
      <c r="S1479" s="8">
        <f>VLOOKUP($D1479,{"29 - Psychiatrie (Erwachsene)",1;"30 - Kinder- und Jugendpsychiatrie",1;"297 - stationsäquivalente Behandlung in der Erwachsenenpsychiatrie (29)",1;"307 - stationsäquivalente Behandlung in der Kinder- und Jugendpsychiatrie (30)",1;"31 - Psychosomatik",1;"",0;0,0},2,0)</f>
        <v>0</v>
      </c>
      <c r="T1479" s="8">
        <f t="shared" si="205"/>
        <v>0</v>
      </c>
      <c r="U1479" s="8">
        <f t="shared" si="207"/>
        <v>0</v>
      </c>
      <c r="V1479" s="8">
        <f t="shared" si="200"/>
        <v>0</v>
      </c>
      <c r="W1479" s="8">
        <f t="shared" si="201"/>
        <v>0</v>
      </c>
      <c r="X1479" s="8">
        <f t="shared" si="202"/>
        <v>0</v>
      </c>
      <c r="Y1479" s="8" t="str">
        <f t="shared" si="203"/>
        <v/>
      </c>
      <c r="Z1479" s="8" t="str">
        <f>VLOOKUP($D1479,{"29 - Psychiatrie (Erwachsene)","BGI";"297 - stationsäquivalente Behandlung in der Erwachsenenpsychiatrie (29)","BGI";"30 - Kinder- und Jugendpsychiatrie","BGII";"307 - stationsäquivalente Behandlung in der Kinder- und Jugendpsychiatrie (30)","BGII";"31 - Psychosomatik","BGI";"","LEER";0,"Leer"},2,0)</f>
        <v>LEER</v>
      </c>
      <c r="AA1479" s="8" t="str">
        <f t="shared" si="204"/>
        <v>Stationen</v>
      </c>
    </row>
    <row r="1480" spans="2:27" ht="15" customHeight="1" x14ac:dyDescent="0.25">
      <c r="B1480" s="76" t="str">
        <f t="shared" si="206"/>
        <v>!!!</v>
      </c>
      <c r="C1480" s="310" t="str">
        <f>IF(LEN($E1480)&gt;0,VLOOKUP(TEXT($E1480,0),'Angaben Stationen'!$E$14:$V$215,17,0),"")</f>
        <v/>
      </c>
      <c r="D1480" s="254" t="str">
        <f>IF(LEN($E1480)&gt;0,VLOOKUP(TEXT($E1480,0),'Angaben Stationen'!$E$14:$V$215,18,0),"")</f>
        <v/>
      </c>
      <c r="E1480" s="344"/>
      <c r="F1480" s="256"/>
      <c r="G1480" s="256"/>
      <c r="H1480" s="307"/>
      <c r="I1480" s="183"/>
      <c r="R1480" s="8">
        <f t="shared" si="199"/>
        <v>0</v>
      </c>
      <c r="S1480" s="8">
        <f>VLOOKUP($D1480,{"29 - Psychiatrie (Erwachsene)",1;"30 - Kinder- und Jugendpsychiatrie",1;"297 - stationsäquivalente Behandlung in der Erwachsenenpsychiatrie (29)",1;"307 - stationsäquivalente Behandlung in der Kinder- und Jugendpsychiatrie (30)",1;"31 - Psychosomatik",1;"",0;0,0},2,0)</f>
        <v>0</v>
      </c>
      <c r="T1480" s="8">
        <f t="shared" si="205"/>
        <v>0</v>
      </c>
      <c r="U1480" s="8">
        <f t="shared" si="207"/>
        <v>0</v>
      </c>
      <c r="V1480" s="8">
        <f t="shared" si="200"/>
        <v>0</v>
      </c>
      <c r="W1480" s="8">
        <f t="shared" si="201"/>
        <v>0</v>
      </c>
      <c r="X1480" s="8">
        <f t="shared" si="202"/>
        <v>0</v>
      </c>
      <c r="Y1480" s="8" t="str">
        <f t="shared" si="203"/>
        <v/>
      </c>
      <c r="Z1480" s="8" t="str">
        <f>VLOOKUP($D1480,{"29 - Psychiatrie (Erwachsene)","BGI";"297 - stationsäquivalente Behandlung in der Erwachsenenpsychiatrie (29)","BGI";"30 - Kinder- und Jugendpsychiatrie","BGII";"307 - stationsäquivalente Behandlung in der Kinder- und Jugendpsychiatrie (30)","BGII";"31 - Psychosomatik","BGI";"","LEER";0,"Leer"},2,0)</f>
        <v>LEER</v>
      </c>
      <c r="AA1480" s="8" t="str">
        <f t="shared" si="204"/>
        <v>Stationen</v>
      </c>
    </row>
    <row r="1481" spans="2:27" ht="15" customHeight="1" x14ac:dyDescent="0.25">
      <c r="B1481" s="76" t="str">
        <f t="shared" si="206"/>
        <v>!!!</v>
      </c>
      <c r="C1481" s="310" t="str">
        <f>IF(LEN($E1481)&gt;0,VLOOKUP(TEXT($E1481,0),'Angaben Stationen'!$E$14:$V$215,17,0),"")</f>
        <v/>
      </c>
      <c r="D1481" s="254" t="str">
        <f>IF(LEN($E1481)&gt;0,VLOOKUP(TEXT($E1481,0),'Angaben Stationen'!$E$14:$V$215,18,0),"")</f>
        <v/>
      </c>
      <c r="E1481" s="344"/>
      <c r="F1481" s="256"/>
      <c r="G1481" s="256"/>
      <c r="H1481" s="307"/>
      <c r="I1481" s="183"/>
      <c r="R1481" s="8">
        <f t="shared" si="199"/>
        <v>0</v>
      </c>
      <c r="S1481" s="8">
        <f>VLOOKUP($D1481,{"29 - Psychiatrie (Erwachsene)",1;"30 - Kinder- und Jugendpsychiatrie",1;"297 - stationsäquivalente Behandlung in der Erwachsenenpsychiatrie (29)",1;"307 - stationsäquivalente Behandlung in der Kinder- und Jugendpsychiatrie (30)",1;"31 - Psychosomatik",1;"",0;0,0},2,0)</f>
        <v>0</v>
      </c>
      <c r="T1481" s="8">
        <f t="shared" si="205"/>
        <v>0</v>
      </c>
      <c r="U1481" s="8">
        <f t="shared" si="207"/>
        <v>0</v>
      </c>
      <c r="V1481" s="8">
        <f t="shared" si="200"/>
        <v>0</v>
      </c>
      <c r="W1481" s="8">
        <f t="shared" si="201"/>
        <v>0</v>
      </c>
      <c r="X1481" s="8">
        <f t="shared" si="202"/>
        <v>0</v>
      </c>
      <c r="Y1481" s="8" t="str">
        <f t="shared" si="203"/>
        <v/>
      </c>
      <c r="Z1481" s="8" t="str">
        <f>VLOOKUP($D1481,{"29 - Psychiatrie (Erwachsene)","BGI";"297 - stationsäquivalente Behandlung in der Erwachsenenpsychiatrie (29)","BGI";"30 - Kinder- und Jugendpsychiatrie","BGII";"307 - stationsäquivalente Behandlung in der Kinder- und Jugendpsychiatrie (30)","BGII";"31 - Psychosomatik","BGI";"","LEER";0,"Leer"},2,0)</f>
        <v>LEER</v>
      </c>
      <c r="AA1481" s="8" t="str">
        <f t="shared" si="204"/>
        <v>Stationen</v>
      </c>
    </row>
    <row r="1482" spans="2:27" ht="15" customHeight="1" x14ac:dyDescent="0.25">
      <c r="B1482" s="76" t="str">
        <f t="shared" si="206"/>
        <v>!!!</v>
      </c>
      <c r="C1482" s="310" t="str">
        <f>IF(LEN($E1482)&gt;0,VLOOKUP(TEXT($E1482,0),'Angaben Stationen'!$E$14:$V$215,17,0),"")</f>
        <v/>
      </c>
      <c r="D1482" s="254" t="str">
        <f>IF(LEN($E1482)&gt;0,VLOOKUP(TEXT($E1482,0),'Angaben Stationen'!$E$14:$V$215,18,0),"")</f>
        <v/>
      </c>
      <c r="E1482" s="344"/>
      <c r="F1482" s="256"/>
      <c r="G1482" s="256"/>
      <c r="H1482" s="307"/>
      <c r="I1482" s="183"/>
      <c r="R1482" s="8">
        <f t="shared" si="199"/>
        <v>0</v>
      </c>
      <c r="S1482" s="8">
        <f>VLOOKUP($D1482,{"29 - Psychiatrie (Erwachsene)",1;"30 - Kinder- und Jugendpsychiatrie",1;"297 - stationsäquivalente Behandlung in der Erwachsenenpsychiatrie (29)",1;"307 - stationsäquivalente Behandlung in der Kinder- und Jugendpsychiatrie (30)",1;"31 - Psychosomatik",1;"",0;0,0},2,0)</f>
        <v>0</v>
      </c>
      <c r="T1482" s="8">
        <f t="shared" si="205"/>
        <v>0</v>
      </c>
      <c r="U1482" s="8">
        <f t="shared" si="207"/>
        <v>0</v>
      </c>
      <c r="V1482" s="8">
        <f t="shared" si="200"/>
        <v>0</v>
      </c>
      <c r="W1482" s="8">
        <f t="shared" si="201"/>
        <v>0</v>
      </c>
      <c r="X1482" s="8">
        <f t="shared" si="202"/>
        <v>0</v>
      </c>
      <c r="Y1482" s="8" t="str">
        <f t="shared" si="203"/>
        <v/>
      </c>
      <c r="Z1482" s="8" t="str">
        <f>VLOOKUP($D1482,{"29 - Psychiatrie (Erwachsene)","BGI";"297 - stationsäquivalente Behandlung in der Erwachsenenpsychiatrie (29)","BGI";"30 - Kinder- und Jugendpsychiatrie","BGII";"307 - stationsäquivalente Behandlung in der Kinder- und Jugendpsychiatrie (30)","BGII";"31 - Psychosomatik","BGI";"","LEER";0,"Leer"},2,0)</f>
        <v>LEER</v>
      </c>
      <c r="AA1482" s="8" t="str">
        <f t="shared" si="204"/>
        <v>Stationen</v>
      </c>
    </row>
    <row r="1483" spans="2:27" ht="15" customHeight="1" x14ac:dyDescent="0.25">
      <c r="B1483" s="76" t="str">
        <f t="shared" si="206"/>
        <v>!!!</v>
      </c>
      <c r="C1483" s="310" t="str">
        <f>IF(LEN($E1483)&gt;0,VLOOKUP(TEXT($E1483,0),'Angaben Stationen'!$E$14:$V$215,17,0),"")</f>
        <v/>
      </c>
      <c r="D1483" s="254" t="str">
        <f>IF(LEN($E1483)&gt;0,VLOOKUP(TEXT($E1483,0),'Angaben Stationen'!$E$14:$V$215,18,0),"")</f>
        <v/>
      </c>
      <c r="E1483" s="344"/>
      <c r="F1483" s="256"/>
      <c r="G1483" s="256"/>
      <c r="H1483" s="307"/>
      <c r="I1483" s="183"/>
      <c r="R1483" s="8">
        <f t="shared" si="199"/>
        <v>0</v>
      </c>
      <c r="S1483" s="8">
        <f>VLOOKUP($D1483,{"29 - Psychiatrie (Erwachsene)",1;"30 - Kinder- und Jugendpsychiatrie",1;"297 - stationsäquivalente Behandlung in der Erwachsenenpsychiatrie (29)",1;"307 - stationsäquivalente Behandlung in der Kinder- und Jugendpsychiatrie (30)",1;"31 - Psychosomatik",1;"",0;0,0},2,0)</f>
        <v>0</v>
      </c>
      <c r="T1483" s="8">
        <f t="shared" si="205"/>
        <v>0</v>
      </c>
      <c r="U1483" s="8">
        <f t="shared" si="207"/>
        <v>0</v>
      </c>
      <c r="V1483" s="8">
        <f t="shared" si="200"/>
        <v>0</v>
      </c>
      <c r="W1483" s="8">
        <f t="shared" si="201"/>
        <v>0</v>
      </c>
      <c r="X1483" s="8">
        <f t="shared" si="202"/>
        <v>0</v>
      </c>
      <c r="Y1483" s="8" t="str">
        <f t="shared" si="203"/>
        <v/>
      </c>
      <c r="Z1483" s="8" t="str">
        <f>VLOOKUP($D1483,{"29 - Psychiatrie (Erwachsene)","BGI";"297 - stationsäquivalente Behandlung in der Erwachsenenpsychiatrie (29)","BGI";"30 - Kinder- und Jugendpsychiatrie","BGII";"307 - stationsäquivalente Behandlung in der Kinder- und Jugendpsychiatrie (30)","BGII";"31 - Psychosomatik","BGI";"","LEER";0,"Leer"},2,0)</f>
        <v>LEER</v>
      </c>
      <c r="AA1483" s="8" t="str">
        <f t="shared" si="204"/>
        <v>Stationen</v>
      </c>
    </row>
    <row r="1484" spans="2:27" ht="15" customHeight="1" x14ac:dyDescent="0.25">
      <c r="B1484" s="76" t="str">
        <f t="shared" si="206"/>
        <v>!!!</v>
      </c>
      <c r="C1484" s="310" t="str">
        <f>IF(LEN($E1484)&gt;0,VLOOKUP(TEXT($E1484,0),'Angaben Stationen'!$E$14:$V$215,17,0),"")</f>
        <v/>
      </c>
      <c r="D1484" s="254" t="str">
        <f>IF(LEN($E1484)&gt;0,VLOOKUP(TEXT($E1484,0),'Angaben Stationen'!$E$14:$V$215,18,0),"")</f>
        <v/>
      </c>
      <c r="E1484" s="344"/>
      <c r="F1484" s="256"/>
      <c r="G1484" s="256"/>
      <c r="H1484" s="307"/>
      <c r="I1484" s="183"/>
      <c r="R1484" s="8">
        <f t="shared" si="199"/>
        <v>0</v>
      </c>
      <c r="S1484" s="8">
        <f>VLOOKUP($D1484,{"29 - Psychiatrie (Erwachsene)",1;"30 - Kinder- und Jugendpsychiatrie",1;"297 - stationsäquivalente Behandlung in der Erwachsenenpsychiatrie (29)",1;"307 - stationsäquivalente Behandlung in der Kinder- und Jugendpsychiatrie (30)",1;"31 - Psychosomatik",1;"",0;0,0},2,0)</f>
        <v>0</v>
      </c>
      <c r="T1484" s="8">
        <f t="shared" si="205"/>
        <v>0</v>
      </c>
      <c r="U1484" s="8">
        <f t="shared" si="207"/>
        <v>0</v>
      </c>
      <c r="V1484" s="8">
        <f t="shared" si="200"/>
        <v>0</v>
      </c>
      <c r="W1484" s="8">
        <f t="shared" si="201"/>
        <v>0</v>
      </c>
      <c r="X1484" s="8">
        <f t="shared" si="202"/>
        <v>0</v>
      </c>
      <c r="Y1484" s="8" t="str">
        <f t="shared" si="203"/>
        <v/>
      </c>
      <c r="Z1484" s="8" t="str">
        <f>VLOOKUP($D1484,{"29 - Psychiatrie (Erwachsene)","BGI";"297 - stationsäquivalente Behandlung in der Erwachsenenpsychiatrie (29)","BGI";"30 - Kinder- und Jugendpsychiatrie","BGII";"307 - stationsäquivalente Behandlung in der Kinder- und Jugendpsychiatrie (30)","BGII";"31 - Psychosomatik","BGI";"","LEER";0,"Leer"},2,0)</f>
        <v>LEER</v>
      </c>
      <c r="AA1484" s="8" t="str">
        <f t="shared" si="204"/>
        <v>Stationen</v>
      </c>
    </row>
    <row r="1485" spans="2:27" ht="15" customHeight="1" x14ac:dyDescent="0.25">
      <c r="B1485" s="76" t="str">
        <f t="shared" si="206"/>
        <v>!!!</v>
      </c>
      <c r="C1485" s="310" t="str">
        <f>IF(LEN($E1485)&gt;0,VLOOKUP(TEXT($E1485,0),'Angaben Stationen'!$E$14:$V$215,17,0),"")</f>
        <v/>
      </c>
      <c r="D1485" s="254" t="str">
        <f>IF(LEN($E1485)&gt;0,VLOOKUP(TEXT($E1485,0),'Angaben Stationen'!$E$14:$V$215,18,0),"")</f>
        <v/>
      </c>
      <c r="E1485" s="344"/>
      <c r="F1485" s="256"/>
      <c r="G1485" s="256"/>
      <c r="H1485" s="307"/>
      <c r="I1485" s="183"/>
      <c r="R1485" s="8">
        <f t="shared" si="199"/>
        <v>0</v>
      </c>
      <c r="S1485" s="8">
        <f>VLOOKUP($D1485,{"29 - Psychiatrie (Erwachsene)",1;"30 - Kinder- und Jugendpsychiatrie",1;"297 - stationsäquivalente Behandlung in der Erwachsenenpsychiatrie (29)",1;"307 - stationsäquivalente Behandlung in der Kinder- und Jugendpsychiatrie (30)",1;"31 - Psychosomatik",1;"",0;0,0},2,0)</f>
        <v>0</v>
      </c>
      <c r="T1485" s="8">
        <f t="shared" si="205"/>
        <v>0</v>
      </c>
      <c r="U1485" s="8">
        <f t="shared" si="207"/>
        <v>0</v>
      </c>
      <c r="V1485" s="8">
        <f t="shared" si="200"/>
        <v>0</v>
      </c>
      <c r="W1485" s="8">
        <f t="shared" si="201"/>
        <v>0</v>
      </c>
      <c r="X1485" s="8">
        <f t="shared" si="202"/>
        <v>0</v>
      </c>
      <c r="Y1485" s="8" t="str">
        <f t="shared" si="203"/>
        <v/>
      </c>
      <c r="Z1485" s="8" t="str">
        <f>VLOOKUP($D1485,{"29 - Psychiatrie (Erwachsene)","BGI";"297 - stationsäquivalente Behandlung in der Erwachsenenpsychiatrie (29)","BGI";"30 - Kinder- und Jugendpsychiatrie","BGII";"307 - stationsäquivalente Behandlung in der Kinder- und Jugendpsychiatrie (30)","BGII";"31 - Psychosomatik","BGI";"","LEER";0,"Leer"},2,0)</f>
        <v>LEER</v>
      </c>
      <c r="AA1485" s="8" t="str">
        <f t="shared" si="204"/>
        <v>Stationen</v>
      </c>
    </row>
    <row r="1486" spans="2:27" ht="15" customHeight="1" x14ac:dyDescent="0.25">
      <c r="B1486" s="76" t="str">
        <f t="shared" si="206"/>
        <v>!!!</v>
      </c>
      <c r="C1486" s="310" t="str">
        <f>IF(LEN($E1486)&gt;0,VLOOKUP(TEXT($E1486,0),'Angaben Stationen'!$E$14:$V$215,17,0),"")</f>
        <v/>
      </c>
      <c r="D1486" s="254" t="str">
        <f>IF(LEN($E1486)&gt;0,VLOOKUP(TEXT($E1486,0),'Angaben Stationen'!$E$14:$V$215,18,0),"")</f>
        <v/>
      </c>
      <c r="E1486" s="344"/>
      <c r="F1486" s="256"/>
      <c r="G1486" s="256"/>
      <c r="H1486" s="307"/>
      <c r="I1486" s="183"/>
      <c r="R1486" s="8">
        <f t="shared" si="199"/>
        <v>0</v>
      </c>
      <c r="S1486" s="8">
        <f>VLOOKUP($D1486,{"29 - Psychiatrie (Erwachsene)",1;"30 - Kinder- und Jugendpsychiatrie",1;"297 - stationsäquivalente Behandlung in der Erwachsenenpsychiatrie (29)",1;"307 - stationsäquivalente Behandlung in der Kinder- und Jugendpsychiatrie (30)",1;"31 - Psychosomatik",1;"",0;0,0},2,0)</f>
        <v>0</v>
      </c>
      <c r="T1486" s="8">
        <f t="shared" si="205"/>
        <v>0</v>
      </c>
      <c r="U1486" s="8">
        <f t="shared" si="207"/>
        <v>0</v>
      </c>
      <c r="V1486" s="8">
        <f t="shared" si="200"/>
        <v>0</v>
      </c>
      <c r="W1486" s="8">
        <f t="shared" si="201"/>
        <v>0</v>
      </c>
      <c r="X1486" s="8">
        <f t="shared" si="202"/>
        <v>0</v>
      </c>
      <c r="Y1486" s="8" t="str">
        <f t="shared" si="203"/>
        <v/>
      </c>
      <c r="Z1486" s="8" t="str">
        <f>VLOOKUP($D1486,{"29 - Psychiatrie (Erwachsene)","BGI";"297 - stationsäquivalente Behandlung in der Erwachsenenpsychiatrie (29)","BGI";"30 - Kinder- und Jugendpsychiatrie","BGII";"307 - stationsäquivalente Behandlung in der Kinder- und Jugendpsychiatrie (30)","BGII";"31 - Psychosomatik","BGI";"","LEER";0,"Leer"},2,0)</f>
        <v>LEER</v>
      </c>
      <c r="AA1486" s="8" t="str">
        <f t="shared" si="204"/>
        <v>Stationen</v>
      </c>
    </row>
    <row r="1487" spans="2:27" ht="15" customHeight="1" x14ac:dyDescent="0.25">
      <c r="B1487" s="76" t="str">
        <f t="shared" si="206"/>
        <v>!!!</v>
      </c>
      <c r="C1487" s="310" t="str">
        <f>IF(LEN($E1487)&gt;0,VLOOKUP(TEXT($E1487,0),'Angaben Stationen'!$E$14:$V$215,17,0),"")</f>
        <v/>
      </c>
      <c r="D1487" s="254" t="str">
        <f>IF(LEN($E1487)&gt;0,VLOOKUP(TEXT($E1487,0),'Angaben Stationen'!$E$14:$V$215,18,0),"")</f>
        <v/>
      </c>
      <c r="E1487" s="344"/>
      <c r="F1487" s="256"/>
      <c r="G1487" s="256"/>
      <c r="H1487" s="307"/>
      <c r="I1487" s="183"/>
      <c r="R1487" s="8">
        <f t="shared" si="199"/>
        <v>0</v>
      </c>
      <c r="S1487" s="8">
        <f>VLOOKUP($D1487,{"29 - Psychiatrie (Erwachsene)",1;"30 - Kinder- und Jugendpsychiatrie",1;"297 - stationsäquivalente Behandlung in der Erwachsenenpsychiatrie (29)",1;"307 - stationsäquivalente Behandlung in der Kinder- und Jugendpsychiatrie (30)",1;"31 - Psychosomatik",1;"",0;0,0},2,0)</f>
        <v>0</v>
      </c>
      <c r="T1487" s="8">
        <f t="shared" si="205"/>
        <v>0</v>
      </c>
      <c r="U1487" s="8">
        <f t="shared" si="207"/>
        <v>0</v>
      </c>
      <c r="V1487" s="8">
        <f t="shared" si="200"/>
        <v>0</v>
      </c>
      <c r="W1487" s="8">
        <f t="shared" si="201"/>
        <v>0</v>
      </c>
      <c r="X1487" s="8">
        <f t="shared" si="202"/>
        <v>0</v>
      </c>
      <c r="Y1487" s="8" t="str">
        <f t="shared" si="203"/>
        <v/>
      </c>
      <c r="Z1487" s="8" t="str">
        <f>VLOOKUP($D1487,{"29 - Psychiatrie (Erwachsene)","BGI";"297 - stationsäquivalente Behandlung in der Erwachsenenpsychiatrie (29)","BGI";"30 - Kinder- und Jugendpsychiatrie","BGII";"307 - stationsäquivalente Behandlung in der Kinder- und Jugendpsychiatrie (30)","BGII";"31 - Psychosomatik","BGI";"","LEER";0,"Leer"},2,0)</f>
        <v>LEER</v>
      </c>
      <c r="AA1487" s="8" t="str">
        <f t="shared" si="204"/>
        <v>Stationen</v>
      </c>
    </row>
    <row r="1488" spans="2:27" ht="15" customHeight="1" x14ac:dyDescent="0.25">
      <c r="B1488" s="76" t="str">
        <f t="shared" si="206"/>
        <v>!!!</v>
      </c>
      <c r="C1488" s="310" t="str">
        <f>IF(LEN($E1488)&gt;0,VLOOKUP(TEXT($E1488,0),'Angaben Stationen'!$E$14:$V$215,17,0),"")</f>
        <v/>
      </c>
      <c r="D1488" s="254" t="str">
        <f>IF(LEN($E1488)&gt;0,VLOOKUP(TEXT($E1488,0),'Angaben Stationen'!$E$14:$V$215,18,0),"")</f>
        <v/>
      </c>
      <c r="E1488" s="344"/>
      <c r="F1488" s="256"/>
      <c r="G1488" s="256"/>
      <c r="H1488" s="307"/>
      <c r="I1488" s="183"/>
      <c r="R1488" s="8">
        <f t="shared" si="199"/>
        <v>0</v>
      </c>
      <c r="S1488" s="8">
        <f>VLOOKUP($D1488,{"29 - Psychiatrie (Erwachsene)",1;"30 - Kinder- und Jugendpsychiatrie",1;"297 - stationsäquivalente Behandlung in der Erwachsenenpsychiatrie (29)",1;"307 - stationsäquivalente Behandlung in der Kinder- und Jugendpsychiatrie (30)",1;"31 - Psychosomatik",1;"",0;0,0},2,0)</f>
        <v>0</v>
      </c>
      <c r="T1488" s="8">
        <f t="shared" si="205"/>
        <v>0</v>
      </c>
      <c r="U1488" s="8">
        <f t="shared" si="207"/>
        <v>0</v>
      </c>
      <c r="V1488" s="8">
        <f t="shared" si="200"/>
        <v>0</v>
      </c>
      <c r="W1488" s="8">
        <f t="shared" si="201"/>
        <v>0</v>
      </c>
      <c r="X1488" s="8">
        <f t="shared" si="202"/>
        <v>0</v>
      </c>
      <c r="Y1488" s="8" t="str">
        <f t="shared" si="203"/>
        <v/>
      </c>
      <c r="Z1488" s="8" t="str">
        <f>VLOOKUP($D1488,{"29 - Psychiatrie (Erwachsene)","BGI";"297 - stationsäquivalente Behandlung in der Erwachsenenpsychiatrie (29)","BGI";"30 - Kinder- und Jugendpsychiatrie","BGII";"307 - stationsäquivalente Behandlung in der Kinder- und Jugendpsychiatrie (30)","BGII";"31 - Psychosomatik","BGI";"","LEER";0,"Leer"},2,0)</f>
        <v>LEER</v>
      </c>
      <c r="AA1488" s="8" t="str">
        <f t="shared" si="204"/>
        <v>Stationen</v>
      </c>
    </row>
    <row r="1489" spans="2:27" ht="15" customHeight="1" x14ac:dyDescent="0.25">
      <c r="B1489" s="76" t="str">
        <f t="shared" si="206"/>
        <v>!!!</v>
      </c>
      <c r="C1489" s="310" t="str">
        <f>IF(LEN($E1489)&gt;0,VLOOKUP(TEXT($E1489,0),'Angaben Stationen'!$E$14:$V$215,17,0),"")</f>
        <v/>
      </c>
      <c r="D1489" s="254" t="str">
        <f>IF(LEN($E1489)&gt;0,VLOOKUP(TEXT($E1489,0),'Angaben Stationen'!$E$14:$V$215,18,0),"")</f>
        <v/>
      </c>
      <c r="E1489" s="344"/>
      <c r="F1489" s="256"/>
      <c r="G1489" s="256"/>
      <c r="H1489" s="307"/>
      <c r="I1489" s="183"/>
      <c r="R1489" s="8">
        <f t="shared" si="199"/>
        <v>0</v>
      </c>
      <c r="S1489" s="8">
        <f>VLOOKUP($D1489,{"29 - Psychiatrie (Erwachsene)",1;"30 - Kinder- und Jugendpsychiatrie",1;"297 - stationsäquivalente Behandlung in der Erwachsenenpsychiatrie (29)",1;"307 - stationsäquivalente Behandlung in der Kinder- und Jugendpsychiatrie (30)",1;"31 - Psychosomatik",1;"",0;0,0},2,0)</f>
        <v>0</v>
      </c>
      <c r="T1489" s="8">
        <f t="shared" si="205"/>
        <v>0</v>
      </c>
      <c r="U1489" s="8">
        <f t="shared" si="207"/>
        <v>0</v>
      </c>
      <c r="V1489" s="8">
        <f t="shared" si="200"/>
        <v>0</v>
      </c>
      <c r="W1489" s="8">
        <f t="shared" si="201"/>
        <v>0</v>
      </c>
      <c r="X1489" s="8">
        <f t="shared" si="202"/>
        <v>0</v>
      </c>
      <c r="Y1489" s="8" t="str">
        <f t="shared" si="203"/>
        <v/>
      </c>
      <c r="Z1489" s="8" t="str">
        <f>VLOOKUP($D1489,{"29 - Psychiatrie (Erwachsene)","BGI";"297 - stationsäquivalente Behandlung in der Erwachsenenpsychiatrie (29)","BGI";"30 - Kinder- und Jugendpsychiatrie","BGII";"307 - stationsäquivalente Behandlung in der Kinder- und Jugendpsychiatrie (30)","BGII";"31 - Psychosomatik","BGI";"","LEER";0,"Leer"},2,0)</f>
        <v>LEER</v>
      </c>
      <c r="AA1489" s="8" t="str">
        <f t="shared" si="204"/>
        <v>Stationen</v>
      </c>
    </row>
    <row r="1490" spans="2:27" ht="15" customHeight="1" x14ac:dyDescent="0.25">
      <c r="B1490" s="76" t="str">
        <f t="shared" si="206"/>
        <v>!!!</v>
      </c>
      <c r="C1490" s="310" t="str">
        <f>IF(LEN($E1490)&gt;0,VLOOKUP(TEXT($E1490,0),'Angaben Stationen'!$E$14:$V$215,17,0),"")</f>
        <v/>
      </c>
      <c r="D1490" s="254" t="str">
        <f>IF(LEN($E1490)&gt;0,VLOOKUP(TEXT($E1490,0),'Angaben Stationen'!$E$14:$V$215,18,0),"")</f>
        <v/>
      </c>
      <c r="E1490" s="344"/>
      <c r="F1490" s="256"/>
      <c r="G1490" s="256"/>
      <c r="H1490" s="307"/>
      <c r="I1490" s="183"/>
      <c r="R1490" s="8">
        <f t="shared" si="199"/>
        <v>0</v>
      </c>
      <c r="S1490" s="8">
        <f>VLOOKUP($D1490,{"29 - Psychiatrie (Erwachsene)",1;"30 - Kinder- und Jugendpsychiatrie",1;"297 - stationsäquivalente Behandlung in der Erwachsenenpsychiatrie (29)",1;"307 - stationsäquivalente Behandlung in der Kinder- und Jugendpsychiatrie (30)",1;"31 - Psychosomatik",1;"",0;0,0},2,0)</f>
        <v>0</v>
      </c>
      <c r="T1490" s="8">
        <f t="shared" si="205"/>
        <v>0</v>
      </c>
      <c r="U1490" s="8">
        <f t="shared" si="207"/>
        <v>0</v>
      </c>
      <c r="V1490" s="8">
        <f t="shared" si="200"/>
        <v>0</v>
      </c>
      <c r="W1490" s="8">
        <f t="shared" si="201"/>
        <v>0</v>
      </c>
      <c r="X1490" s="8">
        <f t="shared" si="202"/>
        <v>0</v>
      </c>
      <c r="Y1490" s="8" t="str">
        <f t="shared" si="203"/>
        <v/>
      </c>
      <c r="Z1490" s="8" t="str">
        <f>VLOOKUP($D1490,{"29 - Psychiatrie (Erwachsene)","BGI";"297 - stationsäquivalente Behandlung in der Erwachsenenpsychiatrie (29)","BGI";"30 - Kinder- und Jugendpsychiatrie","BGII";"307 - stationsäquivalente Behandlung in der Kinder- und Jugendpsychiatrie (30)","BGII";"31 - Psychosomatik","BGI";"","LEER";0,"Leer"},2,0)</f>
        <v>LEER</v>
      </c>
      <c r="AA1490" s="8" t="str">
        <f t="shared" si="204"/>
        <v>Stationen</v>
      </c>
    </row>
    <row r="1491" spans="2:27" ht="15" customHeight="1" x14ac:dyDescent="0.25">
      <c r="B1491" s="76" t="str">
        <f t="shared" si="206"/>
        <v>!!!</v>
      </c>
      <c r="C1491" s="310" t="str">
        <f>IF(LEN($E1491)&gt;0,VLOOKUP(TEXT($E1491,0),'Angaben Stationen'!$E$14:$V$215,17,0),"")</f>
        <v/>
      </c>
      <c r="D1491" s="254" t="str">
        <f>IF(LEN($E1491)&gt;0,VLOOKUP(TEXT($E1491,0),'Angaben Stationen'!$E$14:$V$215,18,0),"")</f>
        <v/>
      </c>
      <c r="E1491" s="344"/>
      <c r="F1491" s="256"/>
      <c r="G1491" s="256"/>
      <c r="H1491" s="307"/>
      <c r="I1491" s="183"/>
      <c r="R1491" s="8">
        <f t="shared" si="199"/>
        <v>0</v>
      </c>
      <c r="S1491" s="8">
        <f>VLOOKUP($D1491,{"29 - Psychiatrie (Erwachsene)",1;"30 - Kinder- und Jugendpsychiatrie",1;"297 - stationsäquivalente Behandlung in der Erwachsenenpsychiatrie (29)",1;"307 - stationsäquivalente Behandlung in der Kinder- und Jugendpsychiatrie (30)",1;"31 - Psychosomatik",1;"",0;0,0},2,0)</f>
        <v>0</v>
      </c>
      <c r="T1491" s="8">
        <f t="shared" si="205"/>
        <v>0</v>
      </c>
      <c r="U1491" s="8">
        <f t="shared" si="207"/>
        <v>0</v>
      </c>
      <c r="V1491" s="8">
        <f t="shared" si="200"/>
        <v>0</v>
      </c>
      <c r="W1491" s="8">
        <f t="shared" si="201"/>
        <v>0</v>
      </c>
      <c r="X1491" s="8">
        <f t="shared" si="202"/>
        <v>0</v>
      </c>
      <c r="Y1491" s="8" t="str">
        <f t="shared" si="203"/>
        <v/>
      </c>
      <c r="Z1491" s="8" t="str">
        <f>VLOOKUP($D1491,{"29 - Psychiatrie (Erwachsene)","BGI";"297 - stationsäquivalente Behandlung in der Erwachsenenpsychiatrie (29)","BGI";"30 - Kinder- und Jugendpsychiatrie","BGII";"307 - stationsäquivalente Behandlung in der Kinder- und Jugendpsychiatrie (30)","BGII";"31 - Psychosomatik","BGI";"","LEER";0,"Leer"},2,0)</f>
        <v>LEER</v>
      </c>
      <c r="AA1491" s="8" t="str">
        <f t="shared" si="204"/>
        <v>Stationen</v>
      </c>
    </row>
    <row r="1492" spans="2:27" ht="15" customHeight="1" x14ac:dyDescent="0.25">
      <c r="B1492" s="76" t="str">
        <f t="shared" si="206"/>
        <v>!!!</v>
      </c>
      <c r="C1492" s="310" t="str">
        <f>IF(LEN($E1492)&gt;0,VLOOKUP(TEXT($E1492,0),'Angaben Stationen'!$E$14:$V$215,17,0),"")</f>
        <v/>
      </c>
      <c r="D1492" s="254" t="str">
        <f>IF(LEN($E1492)&gt;0,VLOOKUP(TEXT($E1492,0),'Angaben Stationen'!$E$14:$V$215,18,0),"")</f>
        <v/>
      </c>
      <c r="E1492" s="344"/>
      <c r="F1492" s="256"/>
      <c r="G1492" s="256"/>
      <c r="H1492" s="307"/>
      <c r="I1492" s="183"/>
      <c r="R1492" s="8">
        <f t="shared" si="199"/>
        <v>0</v>
      </c>
      <c r="S1492" s="8">
        <f>VLOOKUP($D1492,{"29 - Psychiatrie (Erwachsene)",1;"30 - Kinder- und Jugendpsychiatrie",1;"297 - stationsäquivalente Behandlung in der Erwachsenenpsychiatrie (29)",1;"307 - stationsäquivalente Behandlung in der Kinder- und Jugendpsychiatrie (30)",1;"31 - Psychosomatik",1;"",0;0,0},2,0)</f>
        <v>0</v>
      </c>
      <c r="T1492" s="8">
        <f t="shared" si="205"/>
        <v>0</v>
      </c>
      <c r="U1492" s="8">
        <f t="shared" si="207"/>
        <v>0</v>
      </c>
      <c r="V1492" s="8">
        <f t="shared" si="200"/>
        <v>0</v>
      </c>
      <c r="W1492" s="8">
        <f t="shared" si="201"/>
        <v>0</v>
      </c>
      <c r="X1492" s="8">
        <f t="shared" si="202"/>
        <v>0</v>
      </c>
      <c r="Y1492" s="8" t="str">
        <f t="shared" si="203"/>
        <v/>
      </c>
      <c r="Z1492" s="8" t="str">
        <f>VLOOKUP($D1492,{"29 - Psychiatrie (Erwachsene)","BGI";"297 - stationsäquivalente Behandlung in der Erwachsenenpsychiatrie (29)","BGI";"30 - Kinder- und Jugendpsychiatrie","BGII";"307 - stationsäquivalente Behandlung in der Kinder- und Jugendpsychiatrie (30)","BGII";"31 - Psychosomatik","BGI";"","LEER";0,"Leer"},2,0)</f>
        <v>LEER</v>
      </c>
      <c r="AA1492" s="8" t="str">
        <f t="shared" si="204"/>
        <v>Stationen</v>
      </c>
    </row>
    <row r="1493" spans="2:27" ht="15" customHeight="1" x14ac:dyDescent="0.25">
      <c r="B1493" s="76" t="str">
        <f t="shared" si="206"/>
        <v>!!!</v>
      </c>
      <c r="C1493" s="310" t="str">
        <f>IF(LEN($E1493)&gt;0,VLOOKUP(TEXT($E1493,0),'Angaben Stationen'!$E$14:$V$215,17,0),"")</f>
        <v/>
      </c>
      <c r="D1493" s="254" t="str">
        <f>IF(LEN($E1493)&gt;0,VLOOKUP(TEXT($E1493,0),'Angaben Stationen'!$E$14:$V$215,18,0),"")</f>
        <v/>
      </c>
      <c r="E1493" s="344"/>
      <c r="F1493" s="256"/>
      <c r="G1493" s="256"/>
      <c r="H1493" s="307"/>
      <c r="I1493" s="183"/>
      <c r="R1493" s="8">
        <f t="shared" si="199"/>
        <v>0</v>
      </c>
      <c r="S1493" s="8">
        <f>VLOOKUP($D1493,{"29 - Psychiatrie (Erwachsene)",1;"30 - Kinder- und Jugendpsychiatrie",1;"297 - stationsäquivalente Behandlung in der Erwachsenenpsychiatrie (29)",1;"307 - stationsäquivalente Behandlung in der Kinder- und Jugendpsychiatrie (30)",1;"31 - Psychosomatik",1;"",0;0,0},2,0)</f>
        <v>0</v>
      </c>
      <c r="T1493" s="8">
        <f t="shared" si="205"/>
        <v>0</v>
      </c>
      <c r="U1493" s="8">
        <f t="shared" si="207"/>
        <v>0</v>
      </c>
      <c r="V1493" s="8">
        <f t="shared" si="200"/>
        <v>0</v>
      </c>
      <c r="W1493" s="8">
        <f t="shared" si="201"/>
        <v>0</v>
      </c>
      <c r="X1493" s="8">
        <f t="shared" si="202"/>
        <v>0</v>
      </c>
      <c r="Y1493" s="8" t="str">
        <f t="shared" si="203"/>
        <v/>
      </c>
      <c r="Z1493" s="8" t="str">
        <f>VLOOKUP($D1493,{"29 - Psychiatrie (Erwachsene)","BGI";"297 - stationsäquivalente Behandlung in der Erwachsenenpsychiatrie (29)","BGI";"30 - Kinder- und Jugendpsychiatrie","BGII";"307 - stationsäquivalente Behandlung in der Kinder- und Jugendpsychiatrie (30)","BGII";"31 - Psychosomatik","BGI";"","LEER";0,"Leer"},2,0)</f>
        <v>LEER</v>
      </c>
      <c r="AA1493" s="8" t="str">
        <f t="shared" si="204"/>
        <v>Stationen</v>
      </c>
    </row>
    <row r="1494" spans="2:27" ht="15" customHeight="1" x14ac:dyDescent="0.25">
      <c r="B1494" s="76" t="str">
        <f t="shared" si="206"/>
        <v>!!!</v>
      </c>
      <c r="C1494" s="310" t="str">
        <f>IF(LEN($E1494)&gt;0,VLOOKUP(TEXT($E1494,0),'Angaben Stationen'!$E$14:$V$215,17,0),"")</f>
        <v/>
      </c>
      <c r="D1494" s="254" t="str">
        <f>IF(LEN($E1494)&gt;0,VLOOKUP(TEXT($E1494,0),'Angaben Stationen'!$E$14:$V$215,18,0),"")</f>
        <v/>
      </c>
      <c r="E1494" s="344"/>
      <c r="F1494" s="256"/>
      <c r="G1494" s="256"/>
      <c r="H1494" s="307"/>
      <c r="I1494" s="183"/>
      <c r="R1494" s="8">
        <f t="shared" si="199"/>
        <v>0</v>
      </c>
      <c r="S1494" s="8">
        <f>VLOOKUP($D1494,{"29 - Psychiatrie (Erwachsene)",1;"30 - Kinder- und Jugendpsychiatrie",1;"297 - stationsäquivalente Behandlung in der Erwachsenenpsychiatrie (29)",1;"307 - stationsäquivalente Behandlung in der Kinder- und Jugendpsychiatrie (30)",1;"31 - Psychosomatik",1;"",0;0,0},2,0)</f>
        <v>0</v>
      </c>
      <c r="T1494" s="8">
        <f t="shared" si="205"/>
        <v>0</v>
      </c>
      <c r="U1494" s="8">
        <f t="shared" si="207"/>
        <v>0</v>
      </c>
      <c r="V1494" s="8">
        <f t="shared" si="200"/>
        <v>0</v>
      </c>
      <c r="W1494" s="8">
        <f t="shared" si="201"/>
        <v>0</v>
      </c>
      <c r="X1494" s="8">
        <f t="shared" si="202"/>
        <v>0</v>
      </c>
      <c r="Y1494" s="8" t="str">
        <f t="shared" si="203"/>
        <v/>
      </c>
      <c r="Z1494" s="8" t="str">
        <f>VLOOKUP($D1494,{"29 - Psychiatrie (Erwachsene)","BGI";"297 - stationsäquivalente Behandlung in der Erwachsenenpsychiatrie (29)","BGI";"30 - Kinder- und Jugendpsychiatrie","BGII";"307 - stationsäquivalente Behandlung in der Kinder- und Jugendpsychiatrie (30)","BGII";"31 - Psychosomatik","BGI";"","LEER";0,"Leer"},2,0)</f>
        <v>LEER</v>
      </c>
      <c r="AA1494" s="8" t="str">
        <f t="shared" si="204"/>
        <v>Stationen</v>
      </c>
    </row>
    <row r="1495" spans="2:27" ht="15" customHeight="1" x14ac:dyDescent="0.25">
      <c r="B1495" s="76" t="str">
        <f t="shared" si="206"/>
        <v>!!!</v>
      </c>
      <c r="C1495" s="310" t="str">
        <f>IF(LEN($E1495)&gt;0,VLOOKUP(TEXT($E1495,0),'Angaben Stationen'!$E$14:$V$215,17,0),"")</f>
        <v/>
      </c>
      <c r="D1495" s="254" t="str">
        <f>IF(LEN($E1495)&gt;0,VLOOKUP(TEXT($E1495,0),'Angaben Stationen'!$E$14:$V$215,18,0),"")</f>
        <v/>
      </c>
      <c r="E1495" s="344"/>
      <c r="F1495" s="256"/>
      <c r="G1495" s="256"/>
      <c r="H1495" s="307"/>
      <c r="I1495" s="183"/>
      <c r="R1495" s="8">
        <f t="shared" si="199"/>
        <v>0</v>
      </c>
      <c r="S1495" s="8">
        <f>VLOOKUP($D1495,{"29 - Psychiatrie (Erwachsene)",1;"30 - Kinder- und Jugendpsychiatrie",1;"297 - stationsäquivalente Behandlung in der Erwachsenenpsychiatrie (29)",1;"307 - stationsäquivalente Behandlung in der Kinder- und Jugendpsychiatrie (30)",1;"31 - Psychosomatik",1;"",0;0,0},2,0)</f>
        <v>0</v>
      </c>
      <c r="T1495" s="8">
        <f t="shared" si="205"/>
        <v>0</v>
      </c>
      <c r="U1495" s="8">
        <f t="shared" si="207"/>
        <v>0</v>
      </c>
      <c r="V1495" s="8">
        <f t="shared" si="200"/>
        <v>0</v>
      </c>
      <c r="W1495" s="8">
        <f t="shared" si="201"/>
        <v>0</v>
      </c>
      <c r="X1495" s="8">
        <f t="shared" si="202"/>
        <v>0</v>
      </c>
      <c r="Y1495" s="8" t="str">
        <f t="shared" si="203"/>
        <v/>
      </c>
      <c r="Z1495" s="8" t="str">
        <f>VLOOKUP($D1495,{"29 - Psychiatrie (Erwachsene)","BGI";"297 - stationsäquivalente Behandlung in der Erwachsenenpsychiatrie (29)","BGI";"30 - Kinder- und Jugendpsychiatrie","BGII";"307 - stationsäquivalente Behandlung in der Kinder- und Jugendpsychiatrie (30)","BGII";"31 - Psychosomatik","BGI";"","LEER";0,"Leer"},2,0)</f>
        <v>LEER</v>
      </c>
      <c r="AA1495" s="8" t="str">
        <f t="shared" si="204"/>
        <v>Stationen</v>
      </c>
    </row>
    <row r="1496" spans="2:27" ht="15" customHeight="1" x14ac:dyDescent="0.25">
      <c r="B1496" s="76" t="str">
        <f t="shared" si="206"/>
        <v>!!!</v>
      </c>
      <c r="C1496" s="310" t="str">
        <f>IF(LEN($E1496)&gt;0,VLOOKUP(TEXT($E1496,0),'Angaben Stationen'!$E$14:$V$215,17,0),"")</f>
        <v/>
      </c>
      <c r="D1496" s="254" t="str">
        <f>IF(LEN($E1496)&gt;0,VLOOKUP(TEXT($E1496,0),'Angaben Stationen'!$E$14:$V$215,18,0),"")</f>
        <v/>
      </c>
      <c r="E1496" s="344"/>
      <c r="F1496" s="256"/>
      <c r="G1496" s="256"/>
      <c r="H1496" s="307"/>
      <c r="I1496" s="183"/>
      <c r="R1496" s="8">
        <f t="shared" si="199"/>
        <v>0</v>
      </c>
      <c r="S1496" s="8">
        <f>VLOOKUP($D1496,{"29 - Psychiatrie (Erwachsene)",1;"30 - Kinder- und Jugendpsychiatrie",1;"297 - stationsäquivalente Behandlung in der Erwachsenenpsychiatrie (29)",1;"307 - stationsäquivalente Behandlung in der Kinder- und Jugendpsychiatrie (30)",1;"31 - Psychosomatik",1;"",0;0,0},2,0)</f>
        <v>0</v>
      </c>
      <c r="T1496" s="8">
        <f t="shared" si="205"/>
        <v>0</v>
      </c>
      <c r="U1496" s="8">
        <f t="shared" si="207"/>
        <v>0</v>
      </c>
      <c r="V1496" s="8">
        <f t="shared" si="200"/>
        <v>0</v>
      </c>
      <c r="W1496" s="8">
        <f t="shared" si="201"/>
        <v>0</v>
      </c>
      <c r="X1496" s="8">
        <f t="shared" si="202"/>
        <v>0</v>
      </c>
      <c r="Y1496" s="8" t="str">
        <f t="shared" si="203"/>
        <v/>
      </c>
      <c r="Z1496" s="8" t="str">
        <f>VLOOKUP($D1496,{"29 - Psychiatrie (Erwachsene)","BGI";"297 - stationsäquivalente Behandlung in der Erwachsenenpsychiatrie (29)","BGI";"30 - Kinder- und Jugendpsychiatrie","BGII";"307 - stationsäquivalente Behandlung in der Kinder- und Jugendpsychiatrie (30)","BGII";"31 - Psychosomatik","BGI";"","LEER";0,"Leer"},2,0)</f>
        <v>LEER</v>
      </c>
      <c r="AA1496" s="8" t="str">
        <f t="shared" si="204"/>
        <v>Stationen</v>
      </c>
    </row>
    <row r="1497" spans="2:27" ht="15" customHeight="1" x14ac:dyDescent="0.25">
      <c r="B1497" s="76" t="str">
        <f t="shared" si="206"/>
        <v>!!!</v>
      </c>
      <c r="C1497" s="310" t="str">
        <f>IF(LEN($E1497)&gt;0,VLOOKUP(TEXT($E1497,0),'Angaben Stationen'!$E$14:$V$215,17,0),"")</f>
        <v/>
      </c>
      <c r="D1497" s="254" t="str">
        <f>IF(LEN($E1497)&gt;0,VLOOKUP(TEXT($E1497,0),'Angaben Stationen'!$E$14:$V$215,18,0),"")</f>
        <v/>
      </c>
      <c r="E1497" s="344"/>
      <c r="F1497" s="256"/>
      <c r="G1497" s="256"/>
      <c r="H1497" s="307"/>
      <c r="I1497" s="183"/>
      <c r="R1497" s="8">
        <f t="shared" si="199"/>
        <v>0</v>
      </c>
      <c r="S1497" s="8">
        <f>VLOOKUP($D1497,{"29 - Psychiatrie (Erwachsene)",1;"30 - Kinder- und Jugendpsychiatrie",1;"297 - stationsäquivalente Behandlung in der Erwachsenenpsychiatrie (29)",1;"307 - stationsäquivalente Behandlung in der Kinder- und Jugendpsychiatrie (30)",1;"31 - Psychosomatik",1;"",0;0,0},2,0)</f>
        <v>0</v>
      </c>
      <c r="T1497" s="8">
        <f t="shared" si="205"/>
        <v>0</v>
      </c>
      <c r="U1497" s="8">
        <f t="shared" si="207"/>
        <v>0</v>
      </c>
      <c r="V1497" s="8">
        <f t="shared" si="200"/>
        <v>0</v>
      </c>
      <c r="W1497" s="8">
        <f t="shared" si="201"/>
        <v>0</v>
      </c>
      <c r="X1497" s="8">
        <f t="shared" si="202"/>
        <v>0</v>
      </c>
      <c r="Y1497" s="8" t="str">
        <f t="shared" si="203"/>
        <v/>
      </c>
      <c r="Z1497" s="8" t="str">
        <f>VLOOKUP($D1497,{"29 - Psychiatrie (Erwachsene)","BGI";"297 - stationsäquivalente Behandlung in der Erwachsenenpsychiatrie (29)","BGI";"30 - Kinder- und Jugendpsychiatrie","BGII";"307 - stationsäquivalente Behandlung in der Kinder- und Jugendpsychiatrie (30)","BGII";"31 - Psychosomatik","BGI";"","LEER";0,"Leer"},2,0)</f>
        <v>LEER</v>
      </c>
      <c r="AA1497" s="8" t="str">
        <f t="shared" si="204"/>
        <v>Stationen</v>
      </c>
    </row>
    <row r="1498" spans="2:27" ht="15" customHeight="1" x14ac:dyDescent="0.25">
      <c r="B1498" s="76" t="str">
        <f t="shared" si="206"/>
        <v>!!!</v>
      </c>
      <c r="C1498" s="310" t="str">
        <f>IF(LEN($E1498)&gt;0,VLOOKUP(TEXT($E1498,0),'Angaben Stationen'!$E$14:$V$215,17,0),"")</f>
        <v/>
      </c>
      <c r="D1498" s="254" t="str">
        <f>IF(LEN($E1498)&gt;0,VLOOKUP(TEXT($E1498,0),'Angaben Stationen'!$E$14:$V$215,18,0),"")</f>
        <v/>
      </c>
      <c r="E1498" s="344"/>
      <c r="F1498" s="256"/>
      <c r="G1498" s="256"/>
      <c r="H1498" s="307"/>
      <c r="I1498" s="183"/>
      <c r="R1498" s="8">
        <f t="shared" si="199"/>
        <v>0</v>
      </c>
      <c r="S1498" s="8">
        <f>VLOOKUP($D1498,{"29 - Psychiatrie (Erwachsene)",1;"30 - Kinder- und Jugendpsychiatrie",1;"297 - stationsäquivalente Behandlung in der Erwachsenenpsychiatrie (29)",1;"307 - stationsäquivalente Behandlung in der Kinder- und Jugendpsychiatrie (30)",1;"31 - Psychosomatik",1;"",0;0,0},2,0)</f>
        <v>0</v>
      </c>
      <c r="T1498" s="8">
        <f t="shared" si="205"/>
        <v>0</v>
      </c>
      <c r="U1498" s="8">
        <f t="shared" si="207"/>
        <v>0</v>
      </c>
      <c r="V1498" s="8">
        <f t="shared" si="200"/>
        <v>0</v>
      </c>
      <c r="W1498" s="8">
        <f t="shared" si="201"/>
        <v>0</v>
      </c>
      <c r="X1498" s="8">
        <f t="shared" si="202"/>
        <v>0</v>
      </c>
      <c r="Y1498" s="8" t="str">
        <f t="shared" si="203"/>
        <v/>
      </c>
      <c r="Z1498" s="8" t="str">
        <f>VLOOKUP($D1498,{"29 - Psychiatrie (Erwachsene)","BGI";"297 - stationsäquivalente Behandlung in der Erwachsenenpsychiatrie (29)","BGI";"30 - Kinder- und Jugendpsychiatrie","BGII";"307 - stationsäquivalente Behandlung in der Kinder- und Jugendpsychiatrie (30)","BGII";"31 - Psychosomatik","BGI";"","LEER";0,"Leer"},2,0)</f>
        <v>LEER</v>
      </c>
      <c r="AA1498" s="8" t="str">
        <f t="shared" si="204"/>
        <v>Stationen</v>
      </c>
    </row>
    <row r="1499" spans="2:27" ht="15" customHeight="1" x14ac:dyDescent="0.25">
      <c r="B1499" s="76" t="str">
        <f t="shared" si="206"/>
        <v>!!!</v>
      </c>
      <c r="C1499" s="310" t="str">
        <f>IF(LEN($E1499)&gt;0,VLOOKUP(TEXT($E1499,0),'Angaben Stationen'!$E$14:$V$215,17,0),"")</f>
        <v/>
      </c>
      <c r="D1499" s="254" t="str">
        <f>IF(LEN($E1499)&gt;0,VLOOKUP(TEXT($E1499,0),'Angaben Stationen'!$E$14:$V$215,18,0),"")</f>
        <v/>
      </c>
      <c r="E1499" s="344"/>
      <c r="F1499" s="256"/>
      <c r="G1499" s="256"/>
      <c r="H1499" s="307"/>
      <c r="I1499" s="183"/>
      <c r="R1499" s="8">
        <f t="shared" si="199"/>
        <v>0</v>
      </c>
      <c r="S1499" s="8">
        <f>VLOOKUP($D1499,{"29 - Psychiatrie (Erwachsene)",1;"30 - Kinder- und Jugendpsychiatrie",1;"297 - stationsäquivalente Behandlung in der Erwachsenenpsychiatrie (29)",1;"307 - stationsäquivalente Behandlung in der Kinder- und Jugendpsychiatrie (30)",1;"31 - Psychosomatik",1;"",0;0,0},2,0)</f>
        <v>0</v>
      </c>
      <c r="T1499" s="8">
        <f t="shared" si="205"/>
        <v>0</v>
      </c>
      <c r="U1499" s="8">
        <f t="shared" si="207"/>
        <v>0</v>
      </c>
      <c r="V1499" s="8">
        <f t="shared" si="200"/>
        <v>0</v>
      </c>
      <c r="W1499" s="8">
        <f t="shared" si="201"/>
        <v>0</v>
      </c>
      <c r="X1499" s="8">
        <f t="shared" si="202"/>
        <v>0</v>
      </c>
      <c r="Y1499" s="8" t="str">
        <f t="shared" si="203"/>
        <v/>
      </c>
      <c r="Z1499" s="8" t="str">
        <f>VLOOKUP($D1499,{"29 - Psychiatrie (Erwachsene)","BGI";"297 - stationsäquivalente Behandlung in der Erwachsenenpsychiatrie (29)","BGI";"30 - Kinder- und Jugendpsychiatrie","BGII";"307 - stationsäquivalente Behandlung in der Kinder- und Jugendpsychiatrie (30)","BGII";"31 - Psychosomatik","BGI";"","LEER";0,"Leer"},2,0)</f>
        <v>LEER</v>
      </c>
      <c r="AA1499" s="8" t="str">
        <f t="shared" si="204"/>
        <v>Stationen</v>
      </c>
    </row>
    <row r="1500" spans="2:27" ht="15" customHeight="1" x14ac:dyDescent="0.25">
      <c r="B1500" s="76" t="str">
        <f t="shared" si="206"/>
        <v>!!!</v>
      </c>
      <c r="C1500" s="310" t="str">
        <f>IF(LEN($E1500)&gt;0,VLOOKUP(TEXT($E1500,0),'Angaben Stationen'!$E$14:$V$215,17,0),"")</f>
        <v/>
      </c>
      <c r="D1500" s="254" t="str">
        <f>IF(LEN($E1500)&gt;0,VLOOKUP(TEXT($E1500,0),'Angaben Stationen'!$E$14:$V$215,18,0),"")</f>
        <v/>
      </c>
      <c r="E1500" s="344"/>
      <c r="F1500" s="256"/>
      <c r="G1500" s="256"/>
      <c r="H1500" s="307"/>
      <c r="I1500" s="183"/>
      <c r="R1500" s="8">
        <f t="shared" si="199"/>
        <v>0</v>
      </c>
      <c r="S1500" s="8">
        <f>VLOOKUP($D1500,{"29 - Psychiatrie (Erwachsene)",1;"30 - Kinder- und Jugendpsychiatrie",1;"297 - stationsäquivalente Behandlung in der Erwachsenenpsychiatrie (29)",1;"307 - stationsäquivalente Behandlung in der Kinder- und Jugendpsychiatrie (30)",1;"31 - Psychosomatik",1;"",0;0,0},2,0)</f>
        <v>0</v>
      </c>
      <c r="T1500" s="8">
        <f t="shared" si="205"/>
        <v>0</v>
      </c>
      <c r="U1500" s="8">
        <f t="shared" si="207"/>
        <v>0</v>
      </c>
      <c r="V1500" s="8">
        <f t="shared" si="200"/>
        <v>0</v>
      </c>
      <c r="W1500" s="8">
        <f t="shared" si="201"/>
        <v>0</v>
      </c>
      <c r="X1500" s="8">
        <f t="shared" si="202"/>
        <v>0</v>
      </c>
      <c r="Y1500" s="8" t="str">
        <f t="shared" si="203"/>
        <v/>
      </c>
      <c r="Z1500" s="8" t="str">
        <f>VLOOKUP($D1500,{"29 - Psychiatrie (Erwachsene)","BGI";"297 - stationsäquivalente Behandlung in der Erwachsenenpsychiatrie (29)","BGI";"30 - Kinder- und Jugendpsychiatrie","BGII";"307 - stationsäquivalente Behandlung in der Kinder- und Jugendpsychiatrie (30)","BGII";"31 - Psychosomatik","BGI";"","LEER";0,"Leer"},2,0)</f>
        <v>LEER</v>
      </c>
      <c r="AA1500" s="8" t="str">
        <f t="shared" si="204"/>
        <v>Stationen</v>
      </c>
    </row>
    <row r="1501" spans="2:27" ht="15" customHeight="1" x14ac:dyDescent="0.25">
      <c r="B1501" s="76" t="str">
        <f t="shared" si="206"/>
        <v>!!!</v>
      </c>
      <c r="C1501" s="310" t="str">
        <f>IF(LEN($E1501)&gt;0,VLOOKUP(TEXT($E1501,0),'Angaben Stationen'!$E$14:$V$215,17,0),"")</f>
        <v/>
      </c>
      <c r="D1501" s="254" t="str">
        <f>IF(LEN($E1501)&gt;0,VLOOKUP(TEXT($E1501,0),'Angaben Stationen'!$E$14:$V$215,18,0),"")</f>
        <v/>
      </c>
      <c r="E1501" s="344"/>
      <c r="F1501" s="256"/>
      <c r="G1501" s="256"/>
      <c r="H1501" s="307"/>
      <c r="I1501" s="183"/>
      <c r="R1501" s="8">
        <f t="shared" si="199"/>
        <v>0</v>
      </c>
      <c r="S1501" s="8">
        <f>VLOOKUP($D1501,{"29 - Psychiatrie (Erwachsene)",1;"30 - Kinder- und Jugendpsychiatrie",1;"297 - stationsäquivalente Behandlung in der Erwachsenenpsychiatrie (29)",1;"307 - stationsäquivalente Behandlung in der Kinder- und Jugendpsychiatrie (30)",1;"31 - Psychosomatik",1;"",0;0,0},2,0)</f>
        <v>0</v>
      </c>
      <c r="T1501" s="8">
        <f t="shared" si="205"/>
        <v>0</v>
      </c>
      <c r="U1501" s="8">
        <f t="shared" si="207"/>
        <v>0</v>
      </c>
      <c r="V1501" s="8">
        <f t="shared" si="200"/>
        <v>0</v>
      </c>
      <c r="W1501" s="8">
        <f t="shared" si="201"/>
        <v>0</v>
      </c>
      <c r="X1501" s="8">
        <f t="shared" si="202"/>
        <v>0</v>
      </c>
      <c r="Y1501" s="8" t="str">
        <f t="shared" si="203"/>
        <v/>
      </c>
      <c r="Z1501" s="8" t="str">
        <f>VLOOKUP($D1501,{"29 - Psychiatrie (Erwachsene)","BGI";"297 - stationsäquivalente Behandlung in der Erwachsenenpsychiatrie (29)","BGI";"30 - Kinder- und Jugendpsychiatrie","BGII";"307 - stationsäquivalente Behandlung in der Kinder- und Jugendpsychiatrie (30)","BGII";"31 - Psychosomatik","BGI";"","LEER";0,"Leer"},2,0)</f>
        <v>LEER</v>
      </c>
      <c r="AA1501" s="8" t="str">
        <f t="shared" si="204"/>
        <v>Stationen</v>
      </c>
    </row>
    <row r="1502" spans="2:27" ht="15" customHeight="1" x14ac:dyDescent="0.25">
      <c r="B1502" s="76" t="str">
        <f t="shared" si="206"/>
        <v>!!!</v>
      </c>
      <c r="C1502" s="310" t="str">
        <f>IF(LEN($E1502)&gt;0,VLOOKUP(TEXT($E1502,0),'Angaben Stationen'!$E$14:$V$215,17,0),"")</f>
        <v/>
      </c>
      <c r="D1502" s="254" t="str">
        <f>IF(LEN($E1502)&gt;0,VLOOKUP(TEXT($E1502,0),'Angaben Stationen'!$E$14:$V$215,18,0),"")</f>
        <v/>
      </c>
      <c r="E1502" s="344"/>
      <c r="F1502" s="256"/>
      <c r="G1502" s="256"/>
      <c r="H1502" s="307"/>
      <c r="I1502" s="183"/>
      <c r="R1502" s="8">
        <f t="shared" si="199"/>
        <v>0</v>
      </c>
      <c r="S1502" s="8">
        <f>VLOOKUP($D1502,{"29 - Psychiatrie (Erwachsene)",1;"30 - Kinder- und Jugendpsychiatrie",1;"297 - stationsäquivalente Behandlung in der Erwachsenenpsychiatrie (29)",1;"307 - stationsäquivalente Behandlung in der Kinder- und Jugendpsychiatrie (30)",1;"31 - Psychosomatik",1;"",0;0,0},2,0)</f>
        <v>0</v>
      </c>
      <c r="T1502" s="8">
        <f t="shared" si="205"/>
        <v>0</v>
      </c>
      <c r="U1502" s="8">
        <f t="shared" si="207"/>
        <v>0</v>
      </c>
      <c r="V1502" s="8">
        <f t="shared" si="200"/>
        <v>0</v>
      </c>
      <c r="W1502" s="8">
        <f t="shared" si="201"/>
        <v>0</v>
      </c>
      <c r="X1502" s="8">
        <f t="shared" si="202"/>
        <v>0</v>
      </c>
      <c r="Y1502" s="8" t="str">
        <f t="shared" si="203"/>
        <v/>
      </c>
      <c r="Z1502" s="8" t="str">
        <f>VLOOKUP($D1502,{"29 - Psychiatrie (Erwachsene)","BGI";"297 - stationsäquivalente Behandlung in der Erwachsenenpsychiatrie (29)","BGI";"30 - Kinder- und Jugendpsychiatrie","BGII";"307 - stationsäquivalente Behandlung in der Kinder- und Jugendpsychiatrie (30)","BGII";"31 - Psychosomatik","BGI";"","LEER";0,"Leer"},2,0)</f>
        <v>LEER</v>
      </c>
      <c r="AA1502" s="8" t="str">
        <f t="shared" si="204"/>
        <v>Stationen</v>
      </c>
    </row>
    <row r="1503" spans="2:27" ht="15" customHeight="1" x14ac:dyDescent="0.25">
      <c r="B1503" s="76" t="str">
        <f t="shared" si="206"/>
        <v>!!!</v>
      </c>
      <c r="C1503" s="310" t="str">
        <f>IF(LEN($E1503)&gt;0,VLOOKUP(TEXT($E1503,0),'Angaben Stationen'!$E$14:$V$215,17,0),"")</f>
        <v/>
      </c>
      <c r="D1503" s="254" t="str">
        <f>IF(LEN($E1503)&gt;0,VLOOKUP(TEXT($E1503,0),'Angaben Stationen'!$E$14:$V$215,18,0),"")</f>
        <v/>
      </c>
      <c r="E1503" s="344"/>
      <c r="F1503" s="256"/>
      <c r="G1503" s="256"/>
      <c r="H1503" s="307"/>
      <c r="I1503" s="183"/>
      <c r="R1503" s="8">
        <f t="shared" si="199"/>
        <v>0</v>
      </c>
      <c r="S1503" s="8">
        <f>VLOOKUP($D1503,{"29 - Psychiatrie (Erwachsene)",1;"30 - Kinder- und Jugendpsychiatrie",1;"297 - stationsäquivalente Behandlung in der Erwachsenenpsychiatrie (29)",1;"307 - stationsäquivalente Behandlung in der Kinder- und Jugendpsychiatrie (30)",1;"31 - Psychosomatik",1;"",0;0,0},2,0)</f>
        <v>0</v>
      </c>
      <c r="T1503" s="8">
        <f t="shared" si="205"/>
        <v>0</v>
      </c>
      <c r="U1503" s="8">
        <f t="shared" si="207"/>
        <v>0</v>
      </c>
      <c r="V1503" s="8">
        <f t="shared" si="200"/>
        <v>0</v>
      </c>
      <c r="W1503" s="8">
        <f t="shared" si="201"/>
        <v>0</v>
      </c>
      <c r="X1503" s="8">
        <f t="shared" si="202"/>
        <v>0</v>
      </c>
      <c r="Y1503" s="8" t="str">
        <f t="shared" si="203"/>
        <v/>
      </c>
      <c r="Z1503" s="8" t="str">
        <f>VLOOKUP($D1503,{"29 - Psychiatrie (Erwachsene)","BGI";"297 - stationsäquivalente Behandlung in der Erwachsenenpsychiatrie (29)","BGI";"30 - Kinder- und Jugendpsychiatrie","BGII";"307 - stationsäquivalente Behandlung in der Kinder- und Jugendpsychiatrie (30)","BGII";"31 - Psychosomatik","BGI";"","LEER";0,"Leer"},2,0)</f>
        <v>LEER</v>
      </c>
      <c r="AA1503" s="8" t="str">
        <f t="shared" si="204"/>
        <v>Stationen</v>
      </c>
    </row>
    <row r="1504" spans="2:27" ht="15" customHeight="1" x14ac:dyDescent="0.25">
      <c r="B1504" s="76" t="str">
        <f t="shared" si="206"/>
        <v>!!!</v>
      </c>
      <c r="C1504" s="310" t="str">
        <f>IF(LEN($E1504)&gt;0,VLOOKUP(TEXT($E1504,0),'Angaben Stationen'!$E$14:$V$215,17,0),"")</f>
        <v/>
      </c>
      <c r="D1504" s="254" t="str">
        <f>IF(LEN($E1504)&gt;0,VLOOKUP(TEXT($E1504,0),'Angaben Stationen'!$E$14:$V$215,18,0),"")</f>
        <v/>
      </c>
      <c r="E1504" s="344"/>
      <c r="F1504" s="256"/>
      <c r="G1504" s="256"/>
      <c r="H1504" s="307"/>
      <c r="I1504" s="183"/>
      <c r="R1504" s="8">
        <f t="shared" si="199"/>
        <v>0</v>
      </c>
      <c r="S1504" s="8">
        <f>VLOOKUP($D1504,{"29 - Psychiatrie (Erwachsene)",1;"30 - Kinder- und Jugendpsychiatrie",1;"297 - stationsäquivalente Behandlung in der Erwachsenenpsychiatrie (29)",1;"307 - stationsäquivalente Behandlung in der Kinder- und Jugendpsychiatrie (30)",1;"31 - Psychosomatik",1;"",0;0,0},2,0)</f>
        <v>0</v>
      </c>
      <c r="T1504" s="8">
        <f t="shared" si="205"/>
        <v>0</v>
      </c>
      <c r="U1504" s="8">
        <f t="shared" si="207"/>
        <v>0</v>
      </c>
      <c r="V1504" s="8">
        <f t="shared" si="200"/>
        <v>0</v>
      </c>
      <c r="W1504" s="8">
        <f t="shared" si="201"/>
        <v>0</v>
      </c>
      <c r="X1504" s="8">
        <f t="shared" si="202"/>
        <v>0</v>
      </c>
      <c r="Y1504" s="8" t="str">
        <f t="shared" si="203"/>
        <v/>
      </c>
      <c r="Z1504" s="8" t="str">
        <f>VLOOKUP($D1504,{"29 - Psychiatrie (Erwachsene)","BGI";"297 - stationsäquivalente Behandlung in der Erwachsenenpsychiatrie (29)","BGI";"30 - Kinder- und Jugendpsychiatrie","BGII";"307 - stationsäquivalente Behandlung in der Kinder- und Jugendpsychiatrie (30)","BGII";"31 - Psychosomatik","BGI";"","LEER";0,"Leer"},2,0)</f>
        <v>LEER</v>
      </c>
      <c r="AA1504" s="8" t="str">
        <f t="shared" si="204"/>
        <v>Stationen</v>
      </c>
    </row>
    <row r="1505" spans="2:27" ht="15" customHeight="1" x14ac:dyDescent="0.25">
      <c r="B1505" s="76" t="str">
        <f t="shared" si="206"/>
        <v>!!!</v>
      </c>
      <c r="C1505" s="310" t="str">
        <f>IF(LEN($E1505)&gt;0,VLOOKUP(TEXT($E1505,0),'Angaben Stationen'!$E$14:$V$215,17,0),"")</f>
        <v/>
      </c>
      <c r="D1505" s="254" t="str">
        <f>IF(LEN($E1505)&gt;0,VLOOKUP(TEXT($E1505,0),'Angaben Stationen'!$E$14:$V$215,18,0),"")</f>
        <v/>
      </c>
      <c r="E1505" s="344"/>
      <c r="F1505" s="256"/>
      <c r="G1505" s="256"/>
      <c r="H1505" s="307"/>
      <c r="I1505" s="183"/>
      <c r="R1505" s="8">
        <f t="shared" si="199"/>
        <v>0</v>
      </c>
      <c r="S1505" s="8">
        <f>VLOOKUP($D1505,{"29 - Psychiatrie (Erwachsene)",1;"30 - Kinder- und Jugendpsychiatrie",1;"297 - stationsäquivalente Behandlung in der Erwachsenenpsychiatrie (29)",1;"307 - stationsäquivalente Behandlung in der Kinder- und Jugendpsychiatrie (30)",1;"31 - Psychosomatik",1;"",0;0,0},2,0)</f>
        <v>0</v>
      </c>
      <c r="T1505" s="8">
        <f t="shared" si="205"/>
        <v>0</v>
      </c>
      <c r="U1505" s="8">
        <f t="shared" si="207"/>
        <v>0</v>
      </c>
      <c r="V1505" s="8">
        <f t="shared" si="200"/>
        <v>0</v>
      </c>
      <c r="W1505" s="8">
        <f t="shared" si="201"/>
        <v>0</v>
      </c>
      <c r="X1505" s="8">
        <f t="shared" si="202"/>
        <v>0</v>
      </c>
      <c r="Y1505" s="8" t="str">
        <f t="shared" si="203"/>
        <v/>
      </c>
      <c r="Z1505" s="8" t="str">
        <f>VLOOKUP($D1505,{"29 - Psychiatrie (Erwachsene)","BGI";"297 - stationsäquivalente Behandlung in der Erwachsenenpsychiatrie (29)","BGI";"30 - Kinder- und Jugendpsychiatrie","BGII";"307 - stationsäquivalente Behandlung in der Kinder- und Jugendpsychiatrie (30)","BGII";"31 - Psychosomatik","BGI";"","LEER";0,"Leer"},2,0)</f>
        <v>LEER</v>
      </c>
      <c r="AA1505" s="8" t="str">
        <f t="shared" si="204"/>
        <v>Stationen</v>
      </c>
    </row>
    <row r="1506" spans="2:27" ht="15" customHeight="1" x14ac:dyDescent="0.25">
      <c r="B1506" s="76" t="str">
        <f t="shared" si="206"/>
        <v>!!!</v>
      </c>
      <c r="C1506" s="310" t="str">
        <f>IF(LEN($E1506)&gt;0,VLOOKUP(TEXT($E1506,0),'Angaben Stationen'!$E$14:$V$215,17,0),"")</f>
        <v/>
      </c>
      <c r="D1506" s="254" t="str">
        <f>IF(LEN($E1506)&gt;0,VLOOKUP(TEXT($E1506,0),'Angaben Stationen'!$E$14:$V$215,18,0),"")</f>
        <v/>
      </c>
      <c r="E1506" s="344"/>
      <c r="F1506" s="256"/>
      <c r="G1506" s="256"/>
      <c r="H1506" s="307"/>
      <c r="I1506" s="183"/>
      <c r="R1506" s="8">
        <f t="shared" ref="R1506:R1569" si="208">IF(LEN(B1506)&gt;0,0,1)</f>
        <v>0</v>
      </c>
      <c r="S1506" s="8">
        <f>VLOOKUP($D1506,{"29 - Psychiatrie (Erwachsene)",1;"30 - Kinder- und Jugendpsychiatrie",1;"297 - stationsäquivalente Behandlung in der Erwachsenenpsychiatrie (29)",1;"307 - stationsäquivalente Behandlung in der Kinder- und Jugendpsychiatrie (30)",1;"31 - Psychosomatik",1;"",0;0,0},2,0)</f>
        <v>0</v>
      </c>
      <c r="T1506" s="8">
        <f t="shared" si="205"/>
        <v>0</v>
      </c>
      <c r="U1506" s="8">
        <f t="shared" si="207"/>
        <v>0</v>
      </c>
      <c r="V1506" s="8">
        <f t="shared" ref="V1506:V1569" si="209">IF(VALUE($F1506)&gt;0,1,0)</f>
        <v>0</v>
      </c>
      <c r="W1506" s="8">
        <f t="shared" ref="W1506:W1569" si="210">IF(LEN($G1506)&gt;0,1,0)</f>
        <v>0</v>
      </c>
      <c r="X1506" s="8">
        <f t="shared" ref="X1506:X1569" si="211">IF(LEN($H1506)&gt;0,1,0)</f>
        <v>0</v>
      </c>
      <c r="Y1506" s="8" t="str">
        <f t="shared" ref="Y1506:Y1569" si="212">IF($D1506&lt;&gt;"","MonatII","")</f>
        <v/>
      </c>
      <c r="Z1506" s="8" t="str">
        <f>VLOOKUP($D1506,{"29 - Psychiatrie (Erwachsene)","BGI";"297 - stationsäquivalente Behandlung in der Erwachsenenpsychiatrie (29)","BGI";"30 - Kinder- und Jugendpsychiatrie","BGII";"307 - stationsäquivalente Behandlung in der Kinder- und Jugendpsychiatrie (30)","BGII";"31 - Psychosomatik","BGI";"","LEER";0,"Leer"},2,0)</f>
        <v>LEER</v>
      </c>
      <c r="AA1506" s="8" t="str">
        <f t="shared" ref="AA1506:AA1569" si="213">"Stationen"</f>
        <v>Stationen</v>
      </c>
    </row>
    <row r="1507" spans="2:27" ht="15" customHeight="1" x14ac:dyDescent="0.25">
      <c r="B1507" s="76" t="str">
        <f t="shared" si="206"/>
        <v>!!!</v>
      </c>
      <c r="C1507" s="310" t="str">
        <f>IF(LEN($E1507)&gt;0,VLOOKUP(TEXT($E1507,0),'Angaben Stationen'!$E$14:$V$215,17,0),"")</f>
        <v/>
      </c>
      <c r="D1507" s="254" t="str">
        <f>IF(LEN($E1507)&gt;0,VLOOKUP(TEXT($E1507,0),'Angaben Stationen'!$E$14:$V$215,18,0),"")</f>
        <v/>
      </c>
      <c r="E1507" s="344"/>
      <c r="F1507" s="256"/>
      <c r="G1507" s="256"/>
      <c r="H1507" s="307"/>
      <c r="I1507" s="183"/>
      <c r="R1507" s="8">
        <f t="shared" si="208"/>
        <v>0</v>
      </c>
      <c r="S1507" s="8">
        <f>VLOOKUP($D1507,{"29 - Psychiatrie (Erwachsene)",1;"30 - Kinder- und Jugendpsychiatrie",1;"297 - stationsäquivalente Behandlung in der Erwachsenenpsychiatrie (29)",1;"307 - stationsäquivalente Behandlung in der Kinder- und Jugendpsychiatrie (30)",1;"31 - Psychosomatik",1;"",0;0,0},2,0)</f>
        <v>0</v>
      </c>
      <c r="T1507" s="8">
        <f t="shared" si="205"/>
        <v>0</v>
      </c>
      <c r="U1507" s="8">
        <f t="shared" si="207"/>
        <v>0</v>
      </c>
      <c r="V1507" s="8">
        <f t="shared" si="209"/>
        <v>0</v>
      </c>
      <c r="W1507" s="8">
        <f t="shared" si="210"/>
        <v>0</v>
      </c>
      <c r="X1507" s="8">
        <f t="shared" si="211"/>
        <v>0</v>
      </c>
      <c r="Y1507" s="8" t="str">
        <f t="shared" si="212"/>
        <v/>
      </c>
      <c r="Z1507" s="8" t="str">
        <f>VLOOKUP($D1507,{"29 - Psychiatrie (Erwachsene)","BGI";"297 - stationsäquivalente Behandlung in der Erwachsenenpsychiatrie (29)","BGI";"30 - Kinder- und Jugendpsychiatrie","BGII";"307 - stationsäquivalente Behandlung in der Kinder- und Jugendpsychiatrie (30)","BGII";"31 - Psychosomatik","BGI";"","LEER";0,"Leer"},2,0)</f>
        <v>LEER</v>
      </c>
      <c r="AA1507" s="8" t="str">
        <f t="shared" si="213"/>
        <v>Stationen</v>
      </c>
    </row>
    <row r="1508" spans="2:27" ht="15" customHeight="1" x14ac:dyDescent="0.25">
      <c r="B1508" s="76" t="str">
        <f t="shared" si="206"/>
        <v>!!!</v>
      </c>
      <c r="C1508" s="310" t="str">
        <f>IF(LEN($E1508)&gt;0,VLOOKUP(TEXT($E1508,0),'Angaben Stationen'!$E$14:$V$215,17,0),"")</f>
        <v/>
      </c>
      <c r="D1508" s="254" t="str">
        <f>IF(LEN($E1508)&gt;0,VLOOKUP(TEXT($E1508,0),'Angaben Stationen'!$E$14:$V$215,18,0),"")</f>
        <v/>
      </c>
      <c r="E1508" s="344"/>
      <c r="F1508" s="256"/>
      <c r="G1508" s="256"/>
      <c r="H1508" s="307"/>
      <c r="I1508" s="183"/>
      <c r="R1508" s="8">
        <f t="shared" si="208"/>
        <v>0</v>
      </c>
      <c r="S1508" s="8">
        <f>VLOOKUP($D1508,{"29 - Psychiatrie (Erwachsene)",1;"30 - Kinder- und Jugendpsychiatrie",1;"297 - stationsäquivalente Behandlung in der Erwachsenenpsychiatrie (29)",1;"307 - stationsäquivalente Behandlung in der Kinder- und Jugendpsychiatrie (30)",1;"31 - Psychosomatik",1;"",0;0,0},2,0)</f>
        <v>0</v>
      </c>
      <c r="T1508" s="8">
        <f t="shared" si="205"/>
        <v>0</v>
      </c>
      <c r="U1508" s="8">
        <f t="shared" si="207"/>
        <v>0</v>
      </c>
      <c r="V1508" s="8">
        <f t="shared" si="209"/>
        <v>0</v>
      </c>
      <c r="W1508" s="8">
        <f t="shared" si="210"/>
        <v>0</v>
      </c>
      <c r="X1508" s="8">
        <f t="shared" si="211"/>
        <v>0</v>
      </c>
      <c r="Y1508" s="8" t="str">
        <f t="shared" si="212"/>
        <v/>
      </c>
      <c r="Z1508" s="8" t="str">
        <f>VLOOKUP($D1508,{"29 - Psychiatrie (Erwachsene)","BGI";"297 - stationsäquivalente Behandlung in der Erwachsenenpsychiatrie (29)","BGI";"30 - Kinder- und Jugendpsychiatrie","BGII";"307 - stationsäquivalente Behandlung in der Kinder- und Jugendpsychiatrie (30)","BGII";"31 - Psychosomatik","BGI";"","LEER";0,"Leer"},2,0)</f>
        <v>LEER</v>
      </c>
      <c r="AA1508" s="8" t="str">
        <f t="shared" si="213"/>
        <v>Stationen</v>
      </c>
    </row>
    <row r="1509" spans="2:27" ht="15" customHeight="1" x14ac:dyDescent="0.25">
      <c r="B1509" s="76" t="str">
        <f t="shared" si="206"/>
        <v>!!!</v>
      </c>
      <c r="C1509" s="310" t="str">
        <f>IF(LEN($E1509)&gt;0,VLOOKUP(TEXT($E1509,0),'Angaben Stationen'!$E$14:$V$215,17,0),"")</f>
        <v/>
      </c>
      <c r="D1509" s="254" t="str">
        <f>IF(LEN($E1509)&gt;0,VLOOKUP(TEXT($E1509,0),'Angaben Stationen'!$E$14:$V$215,18,0),"")</f>
        <v/>
      </c>
      <c r="E1509" s="344"/>
      <c r="F1509" s="256"/>
      <c r="G1509" s="256"/>
      <c r="H1509" s="307"/>
      <c r="I1509" s="183"/>
      <c r="R1509" s="8">
        <f t="shared" si="208"/>
        <v>0</v>
      </c>
      <c r="S1509" s="8">
        <f>VLOOKUP($D1509,{"29 - Psychiatrie (Erwachsene)",1;"30 - Kinder- und Jugendpsychiatrie",1;"297 - stationsäquivalente Behandlung in der Erwachsenenpsychiatrie (29)",1;"307 - stationsäquivalente Behandlung in der Kinder- und Jugendpsychiatrie (30)",1;"31 - Psychosomatik",1;"",0;0,0},2,0)</f>
        <v>0</v>
      </c>
      <c r="T1509" s="8">
        <f t="shared" si="205"/>
        <v>0</v>
      </c>
      <c r="U1509" s="8">
        <f t="shared" si="207"/>
        <v>0</v>
      </c>
      <c r="V1509" s="8">
        <f t="shared" si="209"/>
        <v>0</v>
      </c>
      <c r="W1509" s="8">
        <f t="shared" si="210"/>
        <v>0</v>
      </c>
      <c r="X1509" s="8">
        <f t="shared" si="211"/>
        <v>0</v>
      </c>
      <c r="Y1509" s="8" t="str">
        <f t="shared" si="212"/>
        <v/>
      </c>
      <c r="Z1509" s="8" t="str">
        <f>VLOOKUP($D1509,{"29 - Psychiatrie (Erwachsene)","BGI";"297 - stationsäquivalente Behandlung in der Erwachsenenpsychiatrie (29)","BGI";"30 - Kinder- und Jugendpsychiatrie","BGII";"307 - stationsäquivalente Behandlung in der Kinder- und Jugendpsychiatrie (30)","BGII";"31 - Psychosomatik","BGI";"","LEER";0,"Leer"},2,0)</f>
        <v>LEER</v>
      </c>
      <c r="AA1509" s="8" t="str">
        <f t="shared" si="213"/>
        <v>Stationen</v>
      </c>
    </row>
    <row r="1510" spans="2:27" ht="15" customHeight="1" x14ac:dyDescent="0.25">
      <c r="B1510" s="76" t="str">
        <f t="shared" si="206"/>
        <v>!!!</v>
      </c>
      <c r="C1510" s="310" t="str">
        <f>IF(LEN($E1510)&gt;0,VLOOKUP(TEXT($E1510,0),'Angaben Stationen'!$E$14:$V$215,17,0),"")</f>
        <v/>
      </c>
      <c r="D1510" s="254" t="str">
        <f>IF(LEN($E1510)&gt;0,VLOOKUP(TEXT($E1510,0),'Angaben Stationen'!$E$14:$V$215,18,0),"")</f>
        <v/>
      </c>
      <c r="E1510" s="344"/>
      <c r="F1510" s="256"/>
      <c r="G1510" s="256"/>
      <c r="H1510" s="307"/>
      <c r="I1510" s="183"/>
      <c r="R1510" s="8">
        <f t="shared" si="208"/>
        <v>0</v>
      </c>
      <c r="S1510" s="8">
        <f>VLOOKUP($D1510,{"29 - Psychiatrie (Erwachsene)",1;"30 - Kinder- und Jugendpsychiatrie",1;"297 - stationsäquivalente Behandlung in der Erwachsenenpsychiatrie (29)",1;"307 - stationsäquivalente Behandlung in der Kinder- und Jugendpsychiatrie (30)",1;"31 - Psychosomatik",1;"",0;0,0},2,0)</f>
        <v>0</v>
      </c>
      <c r="T1510" s="8">
        <f t="shared" ref="T1510:T1573" si="214">IF(LEN($C1510)&gt;0,1,0)</f>
        <v>0</v>
      </c>
      <c r="U1510" s="8">
        <f t="shared" si="207"/>
        <v>0</v>
      </c>
      <c r="V1510" s="8">
        <f t="shared" si="209"/>
        <v>0</v>
      </c>
      <c r="W1510" s="8">
        <f t="shared" si="210"/>
        <v>0</v>
      </c>
      <c r="X1510" s="8">
        <f t="shared" si="211"/>
        <v>0</v>
      </c>
      <c r="Y1510" s="8" t="str">
        <f t="shared" si="212"/>
        <v/>
      </c>
      <c r="Z1510" s="8" t="str">
        <f>VLOOKUP($D1510,{"29 - Psychiatrie (Erwachsene)","BGI";"297 - stationsäquivalente Behandlung in der Erwachsenenpsychiatrie (29)","BGI";"30 - Kinder- und Jugendpsychiatrie","BGII";"307 - stationsäquivalente Behandlung in der Kinder- und Jugendpsychiatrie (30)","BGII";"31 - Psychosomatik","BGI";"","LEER";0,"Leer"},2,0)</f>
        <v>LEER</v>
      </c>
      <c r="AA1510" s="8" t="str">
        <f t="shared" si="213"/>
        <v>Stationen</v>
      </c>
    </row>
    <row r="1511" spans="2:27" ht="15" customHeight="1" x14ac:dyDescent="0.25">
      <c r="B1511" s="76" t="str">
        <f t="shared" si="206"/>
        <v>!!!</v>
      </c>
      <c r="C1511" s="310" t="str">
        <f>IF(LEN($E1511)&gt;0,VLOOKUP(TEXT($E1511,0),'Angaben Stationen'!$E$14:$V$215,17,0),"")</f>
        <v/>
      </c>
      <c r="D1511" s="254" t="str">
        <f>IF(LEN($E1511)&gt;0,VLOOKUP(TEXT($E1511,0),'Angaben Stationen'!$E$14:$V$215,18,0),"")</f>
        <v/>
      </c>
      <c r="E1511" s="344"/>
      <c r="F1511" s="256"/>
      <c r="G1511" s="256"/>
      <c r="H1511" s="307"/>
      <c r="I1511" s="183"/>
      <c r="R1511" s="8">
        <f t="shared" si="208"/>
        <v>0</v>
      </c>
      <c r="S1511" s="8">
        <f>VLOOKUP($D1511,{"29 - Psychiatrie (Erwachsene)",1;"30 - Kinder- und Jugendpsychiatrie",1;"297 - stationsäquivalente Behandlung in der Erwachsenenpsychiatrie (29)",1;"307 - stationsäquivalente Behandlung in der Kinder- und Jugendpsychiatrie (30)",1;"31 - Psychosomatik",1;"",0;0,0},2,0)</f>
        <v>0</v>
      </c>
      <c r="T1511" s="8">
        <f t="shared" si="214"/>
        <v>0</v>
      </c>
      <c r="U1511" s="8">
        <f t="shared" si="207"/>
        <v>0</v>
      </c>
      <c r="V1511" s="8">
        <f t="shared" si="209"/>
        <v>0</v>
      </c>
      <c r="W1511" s="8">
        <f t="shared" si="210"/>
        <v>0</v>
      </c>
      <c r="X1511" s="8">
        <f t="shared" si="211"/>
        <v>0</v>
      </c>
      <c r="Y1511" s="8" t="str">
        <f t="shared" si="212"/>
        <v/>
      </c>
      <c r="Z1511" s="8" t="str">
        <f>VLOOKUP($D1511,{"29 - Psychiatrie (Erwachsene)","BGI";"297 - stationsäquivalente Behandlung in der Erwachsenenpsychiatrie (29)","BGI";"30 - Kinder- und Jugendpsychiatrie","BGII";"307 - stationsäquivalente Behandlung in der Kinder- und Jugendpsychiatrie (30)","BGII";"31 - Psychosomatik","BGI";"","LEER";0,"Leer"},2,0)</f>
        <v>LEER</v>
      </c>
      <c r="AA1511" s="8" t="str">
        <f t="shared" si="213"/>
        <v>Stationen</v>
      </c>
    </row>
    <row r="1512" spans="2:27" ht="15" customHeight="1" x14ac:dyDescent="0.25">
      <c r="B1512" s="76" t="str">
        <f t="shared" si="206"/>
        <v>!!!</v>
      </c>
      <c r="C1512" s="310" t="str">
        <f>IF(LEN($E1512)&gt;0,VLOOKUP(TEXT($E1512,0),'Angaben Stationen'!$E$14:$V$215,17,0),"")</f>
        <v/>
      </c>
      <c r="D1512" s="254" t="str">
        <f>IF(LEN($E1512)&gt;0,VLOOKUP(TEXT($E1512,0),'Angaben Stationen'!$E$14:$V$215,18,0),"")</f>
        <v/>
      </c>
      <c r="E1512" s="344"/>
      <c r="F1512" s="256"/>
      <c r="G1512" s="256"/>
      <c r="H1512" s="307"/>
      <c r="I1512" s="183"/>
      <c r="R1512" s="8">
        <f t="shared" si="208"/>
        <v>0</v>
      </c>
      <c r="S1512" s="8">
        <f>VLOOKUP($D1512,{"29 - Psychiatrie (Erwachsene)",1;"30 - Kinder- und Jugendpsychiatrie",1;"297 - stationsäquivalente Behandlung in der Erwachsenenpsychiatrie (29)",1;"307 - stationsäquivalente Behandlung in der Kinder- und Jugendpsychiatrie (30)",1;"31 - Psychosomatik",1;"",0;0,0},2,0)</f>
        <v>0</v>
      </c>
      <c r="T1512" s="8">
        <f t="shared" si="214"/>
        <v>0</v>
      </c>
      <c r="U1512" s="8">
        <f t="shared" si="207"/>
        <v>0</v>
      </c>
      <c r="V1512" s="8">
        <f t="shared" si="209"/>
        <v>0</v>
      </c>
      <c r="W1512" s="8">
        <f t="shared" si="210"/>
        <v>0</v>
      </c>
      <c r="X1512" s="8">
        <f t="shared" si="211"/>
        <v>0</v>
      </c>
      <c r="Y1512" s="8" t="str">
        <f t="shared" si="212"/>
        <v/>
      </c>
      <c r="Z1512" s="8" t="str">
        <f>VLOOKUP($D1512,{"29 - Psychiatrie (Erwachsene)","BGI";"297 - stationsäquivalente Behandlung in der Erwachsenenpsychiatrie (29)","BGI";"30 - Kinder- und Jugendpsychiatrie","BGII";"307 - stationsäquivalente Behandlung in der Kinder- und Jugendpsychiatrie (30)","BGII";"31 - Psychosomatik","BGI";"","LEER";0,"Leer"},2,0)</f>
        <v>LEER</v>
      </c>
      <c r="AA1512" s="8" t="str">
        <f t="shared" si="213"/>
        <v>Stationen</v>
      </c>
    </row>
    <row r="1513" spans="2:27" ht="15" customHeight="1" x14ac:dyDescent="0.25">
      <c r="B1513" s="76" t="str">
        <f t="shared" si="206"/>
        <v>!!!</v>
      </c>
      <c r="C1513" s="310" t="str">
        <f>IF(LEN($E1513)&gt;0,VLOOKUP(TEXT($E1513,0),'Angaben Stationen'!$E$14:$V$215,17,0),"")</f>
        <v/>
      </c>
      <c r="D1513" s="254" t="str">
        <f>IF(LEN($E1513)&gt;0,VLOOKUP(TEXT($E1513,0),'Angaben Stationen'!$E$14:$V$215,18,0),"")</f>
        <v/>
      </c>
      <c r="E1513" s="344"/>
      <c r="F1513" s="256"/>
      <c r="G1513" s="256"/>
      <c r="H1513" s="307"/>
      <c r="I1513" s="183"/>
      <c r="R1513" s="8">
        <f t="shared" si="208"/>
        <v>0</v>
      </c>
      <c r="S1513" s="8">
        <f>VLOOKUP($D1513,{"29 - Psychiatrie (Erwachsene)",1;"30 - Kinder- und Jugendpsychiatrie",1;"297 - stationsäquivalente Behandlung in der Erwachsenenpsychiatrie (29)",1;"307 - stationsäquivalente Behandlung in der Kinder- und Jugendpsychiatrie (30)",1;"31 - Psychosomatik",1;"",0;0,0},2,0)</f>
        <v>0</v>
      </c>
      <c r="T1513" s="8">
        <f t="shared" si="214"/>
        <v>0</v>
      </c>
      <c r="U1513" s="8">
        <f t="shared" si="207"/>
        <v>0</v>
      </c>
      <c r="V1513" s="8">
        <f t="shared" si="209"/>
        <v>0</v>
      </c>
      <c r="W1513" s="8">
        <f t="shared" si="210"/>
        <v>0</v>
      </c>
      <c r="X1513" s="8">
        <f t="shared" si="211"/>
        <v>0</v>
      </c>
      <c r="Y1513" s="8" t="str">
        <f t="shared" si="212"/>
        <v/>
      </c>
      <c r="Z1513" s="8" t="str">
        <f>VLOOKUP($D1513,{"29 - Psychiatrie (Erwachsene)","BGI";"297 - stationsäquivalente Behandlung in der Erwachsenenpsychiatrie (29)","BGI";"30 - Kinder- und Jugendpsychiatrie","BGII";"307 - stationsäquivalente Behandlung in der Kinder- und Jugendpsychiatrie (30)","BGII";"31 - Psychosomatik","BGI";"","LEER";0,"Leer"},2,0)</f>
        <v>LEER</v>
      </c>
      <c r="AA1513" s="8" t="str">
        <f t="shared" si="213"/>
        <v>Stationen</v>
      </c>
    </row>
    <row r="1514" spans="2:27" ht="15" customHeight="1" x14ac:dyDescent="0.25">
      <c r="B1514" s="76" t="str">
        <f t="shared" si="206"/>
        <v>!!!</v>
      </c>
      <c r="C1514" s="310" t="str">
        <f>IF(LEN($E1514)&gt;0,VLOOKUP(TEXT($E1514,0),'Angaben Stationen'!$E$14:$V$215,17,0),"")</f>
        <v/>
      </c>
      <c r="D1514" s="254" t="str">
        <f>IF(LEN($E1514)&gt;0,VLOOKUP(TEXT($E1514,0),'Angaben Stationen'!$E$14:$V$215,18,0),"")</f>
        <v/>
      </c>
      <c r="E1514" s="344"/>
      <c r="F1514" s="256"/>
      <c r="G1514" s="256"/>
      <c r="H1514" s="307"/>
      <c r="I1514" s="183"/>
      <c r="R1514" s="8">
        <f t="shared" si="208"/>
        <v>0</v>
      </c>
      <c r="S1514" s="8">
        <f>VLOOKUP($D1514,{"29 - Psychiatrie (Erwachsene)",1;"30 - Kinder- und Jugendpsychiatrie",1;"297 - stationsäquivalente Behandlung in der Erwachsenenpsychiatrie (29)",1;"307 - stationsäquivalente Behandlung in der Kinder- und Jugendpsychiatrie (30)",1;"31 - Psychosomatik",1;"",0;0,0},2,0)</f>
        <v>0</v>
      </c>
      <c r="T1514" s="8">
        <f t="shared" si="214"/>
        <v>0</v>
      </c>
      <c r="U1514" s="8">
        <f t="shared" si="207"/>
        <v>0</v>
      </c>
      <c r="V1514" s="8">
        <f t="shared" si="209"/>
        <v>0</v>
      </c>
      <c r="W1514" s="8">
        <f t="shared" si="210"/>
        <v>0</v>
      </c>
      <c r="X1514" s="8">
        <f t="shared" si="211"/>
        <v>0</v>
      </c>
      <c r="Y1514" s="8" t="str">
        <f t="shared" si="212"/>
        <v/>
      </c>
      <c r="Z1514" s="8" t="str">
        <f>VLOOKUP($D1514,{"29 - Psychiatrie (Erwachsene)","BGI";"297 - stationsäquivalente Behandlung in der Erwachsenenpsychiatrie (29)","BGI";"30 - Kinder- und Jugendpsychiatrie","BGII";"307 - stationsäquivalente Behandlung in der Kinder- und Jugendpsychiatrie (30)","BGII";"31 - Psychosomatik","BGI";"","LEER";0,"Leer"},2,0)</f>
        <v>LEER</v>
      </c>
      <c r="AA1514" s="8" t="str">
        <f t="shared" si="213"/>
        <v>Stationen</v>
      </c>
    </row>
    <row r="1515" spans="2:27" ht="15" customHeight="1" x14ac:dyDescent="0.25">
      <c r="B1515" s="76" t="str">
        <f t="shared" si="206"/>
        <v>!!!</v>
      </c>
      <c r="C1515" s="310" t="str">
        <f>IF(LEN($E1515)&gt;0,VLOOKUP(TEXT($E1515,0),'Angaben Stationen'!$E$14:$V$215,17,0),"")</f>
        <v/>
      </c>
      <c r="D1515" s="254" t="str">
        <f>IF(LEN($E1515)&gt;0,VLOOKUP(TEXT($E1515,0),'Angaben Stationen'!$E$14:$V$215,18,0),"")</f>
        <v/>
      </c>
      <c r="E1515" s="344"/>
      <c r="F1515" s="256"/>
      <c r="G1515" s="256"/>
      <c r="H1515" s="307"/>
      <c r="I1515" s="183"/>
      <c r="R1515" s="8">
        <f t="shared" si="208"/>
        <v>0</v>
      </c>
      <c r="S1515" s="8">
        <f>VLOOKUP($D1515,{"29 - Psychiatrie (Erwachsene)",1;"30 - Kinder- und Jugendpsychiatrie",1;"297 - stationsäquivalente Behandlung in der Erwachsenenpsychiatrie (29)",1;"307 - stationsäquivalente Behandlung in der Kinder- und Jugendpsychiatrie (30)",1;"31 - Psychosomatik",1;"",0;0,0},2,0)</f>
        <v>0</v>
      </c>
      <c r="T1515" s="8">
        <f t="shared" si="214"/>
        <v>0</v>
      </c>
      <c r="U1515" s="8">
        <f t="shared" si="207"/>
        <v>0</v>
      </c>
      <c r="V1515" s="8">
        <f t="shared" si="209"/>
        <v>0</v>
      </c>
      <c r="W1515" s="8">
        <f t="shared" si="210"/>
        <v>0</v>
      </c>
      <c r="X1515" s="8">
        <f t="shared" si="211"/>
        <v>0</v>
      </c>
      <c r="Y1515" s="8" t="str">
        <f t="shared" si="212"/>
        <v/>
      </c>
      <c r="Z1515" s="8" t="str">
        <f>VLOOKUP($D1515,{"29 - Psychiatrie (Erwachsene)","BGI";"297 - stationsäquivalente Behandlung in der Erwachsenenpsychiatrie (29)","BGI";"30 - Kinder- und Jugendpsychiatrie","BGII";"307 - stationsäquivalente Behandlung in der Kinder- und Jugendpsychiatrie (30)","BGII";"31 - Psychosomatik","BGI";"","LEER";0,"Leer"},2,0)</f>
        <v>LEER</v>
      </c>
      <c r="AA1515" s="8" t="str">
        <f t="shared" si="213"/>
        <v>Stationen</v>
      </c>
    </row>
    <row r="1516" spans="2:27" ht="15" customHeight="1" x14ac:dyDescent="0.25">
      <c r="B1516" s="76" t="str">
        <f t="shared" si="206"/>
        <v>!!!</v>
      </c>
      <c r="C1516" s="310" t="str">
        <f>IF(LEN($E1516)&gt;0,VLOOKUP(TEXT($E1516,0),'Angaben Stationen'!$E$14:$V$215,17,0),"")</f>
        <v/>
      </c>
      <c r="D1516" s="254" t="str">
        <f>IF(LEN($E1516)&gt;0,VLOOKUP(TEXT($E1516,0),'Angaben Stationen'!$E$14:$V$215,18,0),"")</f>
        <v/>
      </c>
      <c r="E1516" s="344"/>
      <c r="F1516" s="256"/>
      <c r="G1516" s="256"/>
      <c r="H1516" s="307"/>
      <c r="I1516" s="183"/>
      <c r="R1516" s="8">
        <f t="shared" si="208"/>
        <v>0</v>
      </c>
      <c r="S1516" s="8">
        <f>VLOOKUP($D1516,{"29 - Psychiatrie (Erwachsene)",1;"30 - Kinder- und Jugendpsychiatrie",1;"297 - stationsäquivalente Behandlung in der Erwachsenenpsychiatrie (29)",1;"307 - stationsäquivalente Behandlung in der Kinder- und Jugendpsychiatrie (30)",1;"31 - Psychosomatik",1;"",0;0,0},2,0)</f>
        <v>0</v>
      </c>
      <c r="T1516" s="8">
        <f t="shared" si="214"/>
        <v>0</v>
      </c>
      <c r="U1516" s="8">
        <f t="shared" si="207"/>
        <v>0</v>
      </c>
      <c r="V1516" s="8">
        <f t="shared" si="209"/>
        <v>0</v>
      </c>
      <c r="W1516" s="8">
        <f t="shared" si="210"/>
        <v>0</v>
      </c>
      <c r="X1516" s="8">
        <f t="shared" si="211"/>
        <v>0</v>
      </c>
      <c r="Y1516" s="8" t="str">
        <f t="shared" si="212"/>
        <v/>
      </c>
      <c r="Z1516" s="8" t="str">
        <f>VLOOKUP($D1516,{"29 - Psychiatrie (Erwachsene)","BGI";"297 - stationsäquivalente Behandlung in der Erwachsenenpsychiatrie (29)","BGI";"30 - Kinder- und Jugendpsychiatrie","BGII";"307 - stationsäquivalente Behandlung in der Kinder- und Jugendpsychiatrie (30)","BGII";"31 - Psychosomatik","BGI";"","LEER";0,"Leer"},2,0)</f>
        <v>LEER</v>
      </c>
      <c r="AA1516" s="8" t="str">
        <f t="shared" si="213"/>
        <v>Stationen</v>
      </c>
    </row>
    <row r="1517" spans="2:27" ht="15" customHeight="1" x14ac:dyDescent="0.25">
      <c r="B1517" s="76" t="str">
        <f t="shared" si="206"/>
        <v>!!!</v>
      </c>
      <c r="C1517" s="310" t="str">
        <f>IF(LEN($E1517)&gt;0,VLOOKUP(TEXT($E1517,0),'Angaben Stationen'!$E$14:$V$215,17,0),"")</f>
        <v/>
      </c>
      <c r="D1517" s="254" t="str">
        <f>IF(LEN($E1517)&gt;0,VLOOKUP(TEXT($E1517,0),'Angaben Stationen'!$E$14:$V$215,18,0),"")</f>
        <v/>
      </c>
      <c r="E1517" s="344"/>
      <c r="F1517" s="256"/>
      <c r="G1517" s="256"/>
      <c r="H1517" s="307"/>
      <c r="I1517" s="183"/>
      <c r="R1517" s="8">
        <f t="shared" si="208"/>
        <v>0</v>
      </c>
      <c r="S1517" s="8">
        <f>VLOOKUP($D1517,{"29 - Psychiatrie (Erwachsene)",1;"30 - Kinder- und Jugendpsychiatrie",1;"297 - stationsäquivalente Behandlung in der Erwachsenenpsychiatrie (29)",1;"307 - stationsäquivalente Behandlung in der Kinder- und Jugendpsychiatrie (30)",1;"31 - Psychosomatik",1;"",0;0,0},2,0)</f>
        <v>0</v>
      </c>
      <c r="T1517" s="8">
        <f t="shared" si="214"/>
        <v>0</v>
      </c>
      <c r="U1517" s="8">
        <f t="shared" si="207"/>
        <v>0</v>
      </c>
      <c r="V1517" s="8">
        <f t="shared" si="209"/>
        <v>0</v>
      </c>
      <c r="W1517" s="8">
        <f t="shared" si="210"/>
        <v>0</v>
      </c>
      <c r="X1517" s="8">
        <f t="shared" si="211"/>
        <v>0</v>
      </c>
      <c r="Y1517" s="8" t="str">
        <f t="shared" si="212"/>
        <v/>
      </c>
      <c r="Z1517" s="8" t="str">
        <f>VLOOKUP($D1517,{"29 - Psychiatrie (Erwachsene)","BGI";"297 - stationsäquivalente Behandlung in der Erwachsenenpsychiatrie (29)","BGI";"30 - Kinder- und Jugendpsychiatrie","BGII";"307 - stationsäquivalente Behandlung in der Kinder- und Jugendpsychiatrie (30)","BGII";"31 - Psychosomatik","BGI";"","LEER";0,"Leer"},2,0)</f>
        <v>LEER</v>
      </c>
      <c r="AA1517" s="8" t="str">
        <f t="shared" si="213"/>
        <v>Stationen</v>
      </c>
    </row>
    <row r="1518" spans="2:27" ht="15" customHeight="1" x14ac:dyDescent="0.25">
      <c r="B1518" s="76" t="str">
        <f t="shared" si="206"/>
        <v>!!!</v>
      </c>
      <c r="C1518" s="310" t="str">
        <f>IF(LEN($E1518)&gt;0,VLOOKUP(TEXT($E1518,0),'Angaben Stationen'!$E$14:$V$215,17,0),"")</f>
        <v/>
      </c>
      <c r="D1518" s="254" t="str">
        <f>IF(LEN($E1518)&gt;0,VLOOKUP(TEXT($E1518,0),'Angaben Stationen'!$E$14:$V$215,18,0),"")</f>
        <v/>
      </c>
      <c r="E1518" s="344"/>
      <c r="F1518" s="256"/>
      <c r="G1518" s="256"/>
      <c r="H1518" s="307"/>
      <c r="I1518" s="183"/>
      <c r="R1518" s="8">
        <f t="shared" si="208"/>
        <v>0</v>
      </c>
      <c r="S1518" s="8">
        <f>VLOOKUP($D1518,{"29 - Psychiatrie (Erwachsene)",1;"30 - Kinder- und Jugendpsychiatrie",1;"297 - stationsäquivalente Behandlung in der Erwachsenenpsychiatrie (29)",1;"307 - stationsäquivalente Behandlung in der Kinder- und Jugendpsychiatrie (30)",1;"31 - Psychosomatik",1;"",0;0,0},2,0)</f>
        <v>0</v>
      </c>
      <c r="T1518" s="8">
        <f t="shared" si="214"/>
        <v>0</v>
      </c>
      <c r="U1518" s="8">
        <f t="shared" si="207"/>
        <v>0</v>
      </c>
      <c r="V1518" s="8">
        <f t="shared" si="209"/>
        <v>0</v>
      </c>
      <c r="W1518" s="8">
        <f t="shared" si="210"/>
        <v>0</v>
      </c>
      <c r="X1518" s="8">
        <f t="shared" si="211"/>
        <v>0</v>
      </c>
      <c r="Y1518" s="8" t="str">
        <f t="shared" si="212"/>
        <v/>
      </c>
      <c r="Z1518" s="8" t="str">
        <f>VLOOKUP($D1518,{"29 - Psychiatrie (Erwachsene)","BGI";"297 - stationsäquivalente Behandlung in der Erwachsenenpsychiatrie (29)","BGI";"30 - Kinder- und Jugendpsychiatrie","BGII";"307 - stationsäquivalente Behandlung in der Kinder- und Jugendpsychiatrie (30)","BGII";"31 - Psychosomatik","BGI";"","LEER";0,"Leer"},2,0)</f>
        <v>LEER</v>
      </c>
      <c r="AA1518" s="8" t="str">
        <f t="shared" si="213"/>
        <v>Stationen</v>
      </c>
    </row>
    <row r="1519" spans="2:27" ht="15" customHeight="1" x14ac:dyDescent="0.25">
      <c r="B1519" s="76" t="str">
        <f t="shared" si="206"/>
        <v>!!!</v>
      </c>
      <c r="C1519" s="310" t="str">
        <f>IF(LEN($E1519)&gt;0,VLOOKUP(TEXT($E1519,0),'Angaben Stationen'!$E$14:$V$215,17,0),"")</f>
        <v/>
      </c>
      <c r="D1519" s="254" t="str">
        <f>IF(LEN($E1519)&gt;0,VLOOKUP(TEXT($E1519,0),'Angaben Stationen'!$E$14:$V$215,18,0),"")</f>
        <v/>
      </c>
      <c r="E1519" s="344"/>
      <c r="F1519" s="256"/>
      <c r="G1519" s="256"/>
      <c r="H1519" s="307"/>
      <c r="I1519" s="183"/>
      <c r="R1519" s="8">
        <f t="shared" si="208"/>
        <v>0</v>
      </c>
      <c r="S1519" s="8">
        <f>VLOOKUP($D1519,{"29 - Psychiatrie (Erwachsene)",1;"30 - Kinder- und Jugendpsychiatrie",1;"297 - stationsäquivalente Behandlung in der Erwachsenenpsychiatrie (29)",1;"307 - stationsäquivalente Behandlung in der Kinder- und Jugendpsychiatrie (30)",1;"31 - Psychosomatik",1;"",0;0,0},2,0)</f>
        <v>0</v>
      </c>
      <c r="T1519" s="8">
        <f t="shared" si="214"/>
        <v>0</v>
      </c>
      <c r="U1519" s="8">
        <f t="shared" si="207"/>
        <v>0</v>
      </c>
      <c r="V1519" s="8">
        <f t="shared" si="209"/>
        <v>0</v>
      </c>
      <c r="W1519" s="8">
        <f t="shared" si="210"/>
        <v>0</v>
      </c>
      <c r="X1519" s="8">
        <f t="shared" si="211"/>
        <v>0</v>
      </c>
      <c r="Y1519" s="8" t="str">
        <f t="shared" si="212"/>
        <v/>
      </c>
      <c r="Z1519" s="8" t="str">
        <f>VLOOKUP($D1519,{"29 - Psychiatrie (Erwachsene)","BGI";"297 - stationsäquivalente Behandlung in der Erwachsenenpsychiatrie (29)","BGI";"30 - Kinder- und Jugendpsychiatrie","BGII";"307 - stationsäquivalente Behandlung in der Kinder- und Jugendpsychiatrie (30)","BGII";"31 - Psychosomatik","BGI";"","LEER";0,"Leer"},2,0)</f>
        <v>LEER</v>
      </c>
      <c r="AA1519" s="8" t="str">
        <f t="shared" si="213"/>
        <v>Stationen</v>
      </c>
    </row>
    <row r="1520" spans="2:27" ht="15" customHeight="1" x14ac:dyDescent="0.25">
      <c r="B1520" s="76" t="str">
        <f t="shared" si="206"/>
        <v>!!!</v>
      </c>
      <c r="C1520" s="310" t="str">
        <f>IF(LEN($E1520)&gt;0,VLOOKUP(TEXT($E1520,0),'Angaben Stationen'!$E$14:$V$215,17,0),"")</f>
        <v/>
      </c>
      <c r="D1520" s="254" t="str">
        <f>IF(LEN($E1520)&gt;0,VLOOKUP(TEXT($E1520,0),'Angaben Stationen'!$E$14:$V$215,18,0),"")</f>
        <v/>
      </c>
      <c r="E1520" s="344"/>
      <c r="F1520" s="256"/>
      <c r="G1520" s="256"/>
      <c r="H1520" s="307"/>
      <c r="I1520" s="183"/>
      <c r="R1520" s="8">
        <f t="shared" si="208"/>
        <v>0</v>
      </c>
      <c r="S1520" s="8">
        <f>VLOOKUP($D1520,{"29 - Psychiatrie (Erwachsene)",1;"30 - Kinder- und Jugendpsychiatrie",1;"297 - stationsäquivalente Behandlung in der Erwachsenenpsychiatrie (29)",1;"307 - stationsäquivalente Behandlung in der Kinder- und Jugendpsychiatrie (30)",1;"31 - Psychosomatik",1;"",0;0,0},2,0)</f>
        <v>0</v>
      </c>
      <c r="T1520" s="8">
        <f t="shared" si="214"/>
        <v>0</v>
      </c>
      <c r="U1520" s="8">
        <f t="shared" si="207"/>
        <v>0</v>
      </c>
      <c r="V1520" s="8">
        <f t="shared" si="209"/>
        <v>0</v>
      </c>
      <c r="W1520" s="8">
        <f t="shared" si="210"/>
        <v>0</v>
      </c>
      <c r="X1520" s="8">
        <f t="shared" si="211"/>
        <v>0</v>
      </c>
      <c r="Y1520" s="8" t="str">
        <f t="shared" si="212"/>
        <v/>
      </c>
      <c r="Z1520" s="8" t="str">
        <f>VLOOKUP($D1520,{"29 - Psychiatrie (Erwachsene)","BGI";"297 - stationsäquivalente Behandlung in der Erwachsenenpsychiatrie (29)","BGI";"30 - Kinder- und Jugendpsychiatrie","BGII";"307 - stationsäquivalente Behandlung in der Kinder- und Jugendpsychiatrie (30)","BGII";"31 - Psychosomatik","BGI";"","LEER";0,"Leer"},2,0)</f>
        <v>LEER</v>
      </c>
      <c r="AA1520" s="8" t="str">
        <f t="shared" si="213"/>
        <v>Stationen</v>
      </c>
    </row>
    <row r="1521" spans="2:27" ht="15" customHeight="1" x14ac:dyDescent="0.25">
      <c r="B1521" s="76" t="str">
        <f t="shared" si="206"/>
        <v>!!!</v>
      </c>
      <c r="C1521" s="310" t="str">
        <f>IF(LEN($E1521)&gt;0,VLOOKUP(TEXT($E1521,0),'Angaben Stationen'!$E$14:$V$215,17,0),"")</f>
        <v/>
      </c>
      <c r="D1521" s="254" t="str">
        <f>IF(LEN($E1521)&gt;0,VLOOKUP(TEXT($E1521,0),'Angaben Stationen'!$E$14:$V$215,18,0),"")</f>
        <v/>
      </c>
      <c r="E1521" s="344"/>
      <c r="F1521" s="256"/>
      <c r="G1521" s="256"/>
      <c r="H1521" s="307"/>
      <c r="I1521" s="183"/>
      <c r="R1521" s="8">
        <f t="shared" si="208"/>
        <v>0</v>
      </c>
      <c r="S1521" s="8">
        <f>VLOOKUP($D1521,{"29 - Psychiatrie (Erwachsene)",1;"30 - Kinder- und Jugendpsychiatrie",1;"297 - stationsäquivalente Behandlung in der Erwachsenenpsychiatrie (29)",1;"307 - stationsäquivalente Behandlung in der Kinder- und Jugendpsychiatrie (30)",1;"31 - Psychosomatik",1;"",0;0,0},2,0)</f>
        <v>0</v>
      </c>
      <c r="T1521" s="8">
        <f t="shared" si="214"/>
        <v>0</v>
      </c>
      <c r="U1521" s="8">
        <f t="shared" si="207"/>
        <v>0</v>
      </c>
      <c r="V1521" s="8">
        <f t="shared" si="209"/>
        <v>0</v>
      </c>
      <c r="W1521" s="8">
        <f t="shared" si="210"/>
        <v>0</v>
      </c>
      <c r="X1521" s="8">
        <f t="shared" si="211"/>
        <v>0</v>
      </c>
      <c r="Y1521" s="8" t="str">
        <f t="shared" si="212"/>
        <v/>
      </c>
      <c r="Z1521" s="8" t="str">
        <f>VLOOKUP($D1521,{"29 - Psychiatrie (Erwachsene)","BGI";"297 - stationsäquivalente Behandlung in der Erwachsenenpsychiatrie (29)","BGI";"30 - Kinder- und Jugendpsychiatrie","BGII";"307 - stationsäquivalente Behandlung in der Kinder- und Jugendpsychiatrie (30)","BGII";"31 - Psychosomatik","BGI";"","LEER";0,"Leer"},2,0)</f>
        <v>LEER</v>
      </c>
      <c r="AA1521" s="8" t="str">
        <f t="shared" si="213"/>
        <v>Stationen</v>
      </c>
    </row>
    <row r="1522" spans="2:27" ht="15" customHeight="1" x14ac:dyDescent="0.25">
      <c r="B1522" s="76" t="str">
        <f t="shared" si="206"/>
        <v>!!!</v>
      </c>
      <c r="C1522" s="310" t="str">
        <f>IF(LEN($E1522)&gt;0,VLOOKUP(TEXT($E1522,0),'Angaben Stationen'!$E$14:$V$215,17,0),"")</f>
        <v/>
      </c>
      <c r="D1522" s="254" t="str">
        <f>IF(LEN($E1522)&gt;0,VLOOKUP(TEXT($E1522,0),'Angaben Stationen'!$E$14:$V$215,18,0),"")</f>
        <v/>
      </c>
      <c r="E1522" s="344"/>
      <c r="F1522" s="256"/>
      <c r="G1522" s="256"/>
      <c r="H1522" s="307"/>
      <c r="I1522" s="183"/>
      <c r="R1522" s="8">
        <f t="shared" si="208"/>
        <v>0</v>
      </c>
      <c r="S1522" s="8">
        <f>VLOOKUP($D1522,{"29 - Psychiatrie (Erwachsene)",1;"30 - Kinder- und Jugendpsychiatrie",1;"297 - stationsäquivalente Behandlung in der Erwachsenenpsychiatrie (29)",1;"307 - stationsäquivalente Behandlung in der Kinder- und Jugendpsychiatrie (30)",1;"31 - Psychosomatik",1;"",0;0,0},2,0)</f>
        <v>0</v>
      </c>
      <c r="T1522" s="8">
        <f t="shared" si="214"/>
        <v>0</v>
      </c>
      <c r="U1522" s="8">
        <f t="shared" si="207"/>
        <v>0</v>
      </c>
      <c r="V1522" s="8">
        <f t="shared" si="209"/>
        <v>0</v>
      </c>
      <c r="W1522" s="8">
        <f t="shared" si="210"/>
        <v>0</v>
      </c>
      <c r="X1522" s="8">
        <f t="shared" si="211"/>
        <v>0</v>
      </c>
      <c r="Y1522" s="8" t="str">
        <f t="shared" si="212"/>
        <v/>
      </c>
      <c r="Z1522" s="8" t="str">
        <f>VLOOKUP($D1522,{"29 - Psychiatrie (Erwachsene)","BGI";"297 - stationsäquivalente Behandlung in der Erwachsenenpsychiatrie (29)","BGI";"30 - Kinder- und Jugendpsychiatrie","BGII";"307 - stationsäquivalente Behandlung in der Kinder- und Jugendpsychiatrie (30)","BGII";"31 - Psychosomatik","BGI";"","LEER";0,"Leer"},2,0)</f>
        <v>LEER</v>
      </c>
      <c r="AA1522" s="8" t="str">
        <f t="shared" si="213"/>
        <v>Stationen</v>
      </c>
    </row>
    <row r="1523" spans="2:27" ht="15" customHeight="1" x14ac:dyDescent="0.25">
      <c r="B1523" s="76" t="str">
        <f t="shared" si="206"/>
        <v>!!!</v>
      </c>
      <c r="C1523" s="310" t="str">
        <f>IF(LEN($E1523)&gt;0,VLOOKUP(TEXT($E1523,0),'Angaben Stationen'!$E$14:$V$215,17,0),"")</f>
        <v/>
      </c>
      <c r="D1523" s="254" t="str">
        <f>IF(LEN($E1523)&gt;0,VLOOKUP(TEXT($E1523,0),'Angaben Stationen'!$E$14:$V$215,18,0),"")</f>
        <v/>
      </c>
      <c r="E1523" s="344"/>
      <c r="F1523" s="256"/>
      <c r="G1523" s="256"/>
      <c r="H1523" s="307"/>
      <c r="I1523" s="183"/>
      <c r="R1523" s="8">
        <f t="shared" si="208"/>
        <v>0</v>
      </c>
      <c r="S1523" s="8">
        <f>VLOOKUP($D1523,{"29 - Psychiatrie (Erwachsene)",1;"30 - Kinder- und Jugendpsychiatrie",1;"297 - stationsäquivalente Behandlung in der Erwachsenenpsychiatrie (29)",1;"307 - stationsäquivalente Behandlung in der Kinder- und Jugendpsychiatrie (30)",1;"31 - Psychosomatik",1;"",0;0,0},2,0)</f>
        <v>0</v>
      </c>
      <c r="T1523" s="8">
        <f t="shared" si="214"/>
        <v>0</v>
      </c>
      <c r="U1523" s="8">
        <f t="shared" si="207"/>
        <v>0</v>
      </c>
      <c r="V1523" s="8">
        <f t="shared" si="209"/>
        <v>0</v>
      </c>
      <c r="W1523" s="8">
        <f t="shared" si="210"/>
        <v>0</v>
      </c>
      <c r="X1523" s="8">
        <f t="shared" si="211"/>
        <v>0</v>
      </c>
      <c r="Y1523" s="8" t="str">
        <f t="shared" si="212"/>
        <v/>
      </c>
      <c r="Z1523" s="8" t="str">
        <f>VLOOKUP($D1523,{"29 - Psychiatrie (Erwachsene)","BGI";"297 - stationsäquivalente Behandlung in der Erwachsenenpsychiatrie (29)","BGI";"30 - Kinder- und Jugendpsychiatrie","BGII";"307 - stationsäquivalente Behandlung in der Kinder- und Jugendpsychiatrie (30)","BGII";"31 - Psychosomatik","BGI";"","LEER";0,"Leer"},2,0)</f>
        <v>LEER</v>
      </c>
      <c r="AA1523" s="8" t="str">
        <f t="shared" si="213"/>
        <v>Stationen</v>
      </c>
    </row>
    <row r="1524" spans="2:27" ht="15" customHeight="1" x14ac:dyDescent="0.25">
      <c r="B1524" s="76" t="str">
        <f t="shared" si="206"/>
        <v>!!!</v>
      </c>
      <c r="C1524" s="310" t="str">
        <f>IF(LEN($E1524)&gt;0,VLOOKUP(TEXT($E1524,0),'Angaben Stationen'!$E$14:$V$215,17,0),"")</f>
        <v/>
      </c>
      <c r="D1524" s="254" t="str">
        <f>IF(LEN($E1524)&gt;0,VLOOKUP(TEXT($E1524,0),'Angaben Stationen'!$E$14:$V$215,18,0),"")</f>
        <v/>
      </c>
      <c r="E1524" s="344"/>
      <c r="F1524" s="256"/>
      <c r="G1524" s="256"/>
      <c r="H1524" s="307"/>
      <c r="I1524" s="183"/>
      <c r="R1524" s="8">
        <f t="shared" si="208"/>
        <v>0</v>
      </c>
      <c r="S1524" s="8">
        <f>VLOOKUP($D1524,{"29 - Psychiatrie (Erwachsene)",1;"30 - Kinder- und Jugendpsychiatrie",1;"297 - stationsäquivalente Behandlung in der Erwachsenenpsychiatrie (29)",1;"307 - stationsäquivalente Behandlung in der Kinder- und Jugendpsychiatrie (30)",1;"31 - Psychosomatik",1;"",0;0,0},2,0)</f>
        <v>0</v>
      </c>
      <c r="T1524" s="8">
        <f t="shared" si="214"/>
        <v>0</v>
      </c>
      <c r="U1524" s="8">
        <f t="shared" si="207"/>
        <v>0</v>
      </c>
      <c r="V1524" s="8">
        <f t="shared" si="209"/>
        <v>0</v>
      </c>
      <c r="W1524" s="8">
        <f t="shared" si="210"/>
        <v>0</v>
      </c>
      <c r="X1524" s="8">
        <f t="shared" si="211"/>
        <v>0</v>
      </c>
      <c r="Y1524" s="8" t="str">
        <f t="shared" si="212"/>
        <v/>
      </c>
      <c r="Z1524" s="8" t="str">
        <f>VLOOKUP($D1524,{"29 - Psychiatrie (Erwachsene)","BGI";"297 - stationsäquivalente Behandlung in der Erwachsenenpsychiatrie (29)","BGI";"30 - Kinder- und Jugendpsychiatrie","BGII";"307 - stationsäquivalente Behandlung in der Kinder- und Jugendpsychiatrie (30)","BGII";"31 - Psychosomatik","BGI";"","LEER";0,"Leer"},2,0)</f>
        <v>LEER</v>
      </c>
      <c r="AA1524" s="8" t="str">
        <f t="shared" si="213"/>
        <v>Stationen</v>
      </c>
    </row>
    <row r="1525" spans="2:27" ht="15" customHeight="1" x14ac:dyDescent="0.25">
      <c r="B1525" s="76" t="str">
        <f t="shared" si="206"/>
        <v>!!!</v>
      </c>
      <c r="C1525" s="310" t="str">
        <f>IF(LEN($E1525)&gt;0,VLOOKUP(TEXT($E1525,0),'Angaben Stationen'!$E$14:$V$215,17,0),"")</f>
        <v/>
      </c>
      <c r="D1525" s="254" t="str">
        <f>IF(LEN($E1525)&gt;0,VLOOKUP(TEXT($E1525,0),'Angaben Stationen'!$E$14:$V$215,18,0),"")</f>
        <v/>
      </c>
      <c r="E1525" s="344"/>
      <c r="F1525" s="256"/>
      <c r="G1525" s="256"/>
      <c r="H1525" s="307"/>
      <c r="I1525" s="183"/>
      <c r="R1525" s="8">
        <f t="shared" si="208"/>
        <v>0</v>
      </c>
      <c r="S1525" s="8">
        <f>VLOOKUP($D1525,{"29 - Psychiatrie (Erwachsene)",1;"30 - Kinder- und Jugendpsychiatrie",1;"297 - stationsäquivalente Behandlung in der Erwachsenenpsychiatrie (29)",1;"307 - stationsäquivalente Behandlung in der Kinder- und Jugendpsychiatrie (30)",1;"31 - Psychosomatik",1;"",0;0,0},2,0)</f>
        <v>0</v>
      </c>
      <c r="T1525" s="8">
        <f t="shared" si="214"/>
        <v>0</v>
      </c>
      <c r="U1525" s="8">
        <f t="shared" si="207"/>
        <v>0</v>
      </c>
      <c r="V1525" s="8">
        <f t="shared" si="209"/>
        <v>0</v>
      </c>
      <c r="W1525" s="8">
        <f t="shared" si="210"/>
        <v>0</v>
      </c>
      <c r="X1525" s="8">
        <f t="shared" si="211"/>
        <v>0</v>
      </c>
      <c r="Y1525" s="8" t="str">
        <f t="shared" si="212"/>
        <v/>
      </c>
      <c r="Z1525" s="8" t="str">
        <f>VLOOKUP($D1525,{"29 - Psychiatrie (Erwachsene)","BGI";"297 - stationsäquivalente Behandlung in der Erwachsenenpsychiatrie (29)","BGI";"30 - Kinder- und Jugendpsychiatrie","BGII";"307 - stationsäquivalente Behandlung in der Kinder- und Jugendpsychiatrie (30)","BGII";"31 - Psychosomatik","BGI";"","LEER";0,"Leer"},2,0)</f>
        <v>LEER</v>
      </c>
      <c r="AA1525" s="8" t="str">
        <f t="shared" si="213"/>
        <v>Stationen</v>
      </c>
    </row>
    <row r="1526" spans="2:27" ht="15" customHeight="1" x14ac:dyDescent="0.25">
      <c r="B1526" s="76" t="str">
        <f t="shared" si="206"/>
        <v>!!!</v>
      </c>
      <c r="C1526" s="310" t="str">
        <f>IF(LEN($E1526)&gt;0,VLOOKUP(TEXT($E1526,0),'Angaben Stationen'!$E$14:$V$215,17,0),"")</f>
        <v/>
      </c>
      <c r="D1526" s="254" t="str">
        <f>IF(LEN($E1526)&gt;0,VLOOKUP(TEXT($E1526,0),'Angaben Stationen'!$E$14:$V$215,18,0),"")</f>
        <v/>
      </c>
      <c r="E1526" s="344"/>
      <c r="F1526" s="256"/>
      <c r="G1526" s="256"/>
      <c r="H1526" s="307"/>
      <c r="I1526" s="183"/>
      <c r="R1526" s="8">
        <f t="shared" si="208"/>
        <v>0</v>
      </c>
      <c r="S1526" s="8">
        <f>VLOOKUP($D1526,{"29 - Psychiatrie (Erwachsene)",1;"30 - Kinder- und Jugendpsychiatrie",1;"297 - stationsäquivalente Behandlung in der Erwachsenenpsychiatrie (29)",1;"307 - stationsäquivalente Behandlung in der Kinder- und Jugendpsychiatrie (30)",1;"31 - Psychosomatik",1;"",0;0,0},2,0)</f>
        <v>0</v>
      </c>
      <c r="T1526" s="8">
        <f t="shared" si="214"/>
        <v>0</v>
      </c>
      <c r="U1526" s="8">
        <f t="shared" si="207"/>
        <v>0</v>
      </c>
      <c r="V1526" s="8">
        <f t="shared" si="209"/>
        <v>0</v>
      </c>
      <c r="W1526" s="8">
        <f t="shared" si="210"/>
        <v>0</v>
      </c>
      <c r="X1526" s="8">
        <f t="shared" si="211"/>
        <v>0</v>
      </c>
      <c r="Y1526" s="8" t="str">
        <f t="shared" si="212"/>
        <v/>
      </c>
      <c r="Z1526" s="8" t="str">
        <f>VLOOKUP($D1526,{"29 - Psychiatrie (Erwachsene)","BGI";"297 - stationsäquivalente Behandlung in der Erwachsenenpsychiatrie (29)","BGI";"30 - Kinder- und Jugendpsychiatrie","BGII";"307 - stationsäquivalente Behandlung in der Kinder- und Jugendpsychiatrie (30)","BGII";"31 - Psychosomatik","BGI";"","LEER";0,"Leer"},2,0)</f>
        <v>LEER</v>
      </c>
      <c r="AA1526" s="8" t="str">
        <f t="shared" si="213"/>
        <v>Stationen</v>
      </c>
    </row>
    <row r="1527" spans="2:27" ht="15" customHeight="1" x14ac:dyDescent="0.25">
      <c r="B1527" s="76" t="str">
        <f t="shared" si="206"/>
        <v>!!!</v>
      </c>
      <c r="C1527" s="310" t="str">
        <f>IF(LEN($E1527)&gt;0,VLOOKUP(TEXT($E1527,0),'Angaben Stationen'!$E$14:$V$215,17,0),"")</f>
        <v/>
      </c>
      <c r="D1527" s="254" t="str">
        <f>IF(LEN($E1527)&gt;0,VLOOKUP(TEXT($E1527,0),'Angaben Stationen'!$E$14:$V$215,18,0),"")</f>
        <v/>
      </c>
      <c r="E1527" s="344"/>
      <c r="F1527" s="256"/>
      <c r="G1527" s="256"/>
      <c r="H1527" s="307"/>
      <c r="I1527" s="183"/>
      <c r="R1527" s="8">
        <f t="shared" si="208"/>
        <v>0</v>
      </c>
      <c r="S1527" s="8">
        <f>VLOOKUP($D1527,{"29 - Psychiatrie (Erwachsene)",1;"30 - Kinder- und Jugendpsychiatrie",1;"297 - stationsäquivalente Behandlung in der Erwachsenenpsychiatrie (29)",1;"307 - stationsäquivalente Behandlung in der Kinder- und Jugendpsychiatrie (30)",1;"31 - Psychosomatik",1;"",0;0,0},2,0)</f>
        <v>0</v>
      </c>
      <c r="T1527" s="8">
        <f t="shared" si="214"/>
        <v>0</v>
      </c>
      <c r="U1527" s="8">
        <f t="shared" si="207"/>
        <v>0</v>
      </c>
      <c r="V1527" s="8">
        <f t="shared" si="209"/>
        <v>0</v>
      </c>
      <c r="W1527" s="8">
        <f t="shared" si="210"/>
        <v>0</v>
      </c>
      <c r="X1527" s="8">
        <f t="shared" si="211"/>
        <v>0</v>
      </c>
      <c r="Y1527" s="8" t="str">
        <f t="shared" si="212"/>
        <v/>
      </c>
      <c r="Z1527" s="8" t="str">
        <f>VLOOKUP($D1527,{"29 - Psychiatrie (Erwachsene)","BGI";"297 - stationsäquivalente Behandlung in der Erwachsenenpsychiatrie (29)","BGI";"30 - Kinder- und Jugendpsychiatrie","BGII";"307 - stationsäquivalente Behandlung in der Kinder- und Jugendpsychiatrie (30)","BGII";"31 - Psychosomatik","BGI";"","LEER";0,"Leer"},2,0)</f>
        <v>LEER</v>
      </c>
      <c r="AA1527" s="8" t="str">
        <f t="shared" si="213"/>
        <v>Stationen</v>
      </c>
    </row>
    <row r="1528" spans="2:27" ht="15" customHeight="1" x14ac:dyDescent="0.25">
      <c r="B1528" s="76" t="str">
        <f t="shared" si="206"/>
        <v>!!!</v>
      </c>
      <c r="C1528" s="310" t="str">
        <f>IF(LEN($E1528)&gt;0,VLOOKUP(TEXT($E1528,0),'Angaben Stationen'!$E$14:$V$215,17,0),"")</f>
        <v/>
      </c>
      <c r="D1528" s="254" t="str">
        <f>IF(LEN($E1528)&gt;0,VLOOKUP(TEXT($E1528,0),'Angaben Stationen'!$E$14:$V$215,18,0),"")</f>
        <v/>
      </c>
      <c r="E1528" s="344"/>
      <c r="F1528" s="256"/>
      <c r="G1528" s="256"/>
      <c r="H1528" s="307"/>
      <c r="I1528" s="183"/>
      <c r="R1528" s="8">
        <f t="shared" si="208"/>
        <v>0</v>
      </c>
      <c r="S1528" s="8">
        <f>VLOOKUP($D1528,{"29 - Psychiatrie (Erwachsene)",1;"30 - Kinder- und Jugendpsychiatrie",1;"297 - stationsäquivalente Behandlung in der Erwachsenenpsychiatrie (29)",1;"307 - stationsäquivalente Behandlung in der Kinder- und Jugendpsychiatrie (30)",1;"31 - Psychosomatik",1;"",0;0,0},2,0)</f>
        <v>0</v>
      </c>
      <c r="T1528" s="8">
        <f t="shared" si="214"/>
        <v>0</v>
      </c>
      <c r="U1528" s="8">
        <f t="shared" si="207"/>
        <v>0</v>
      </c>
      <c r="V1528" s="8">
        <f t="shared" si="209"/>
        <v>0</v>
      </c>
      <c r="W1528" s="8">
        <f t="shared" si="210"/>
        <v>0</v>
      </c>
      <c r="X1528" s="8">
        <f t="shared" si="211"/>
        <v>0</v>
      </c>
      <c r="Y1528" s="8" t="str">
        <f t="shared" si="212"/>
        <v/>
      </c>
      <c r="Z1528" s="8" t="str">
        <f>VLOOKUP($D1528,{"29 - Psychiatrie (Erwachsene)","BGI";"297 - stationsäquivalente Behandlung in der Erwachsenenpsychiatrie (29)","BGI";"30 - Kinder- und Jugendpsychiatrie","BGII";"307 - stationsäquivalente Behandlung in der Kinder- und Jugendpsychiatrie (30)","BGII";"31 - Psychosomatik","BGI";"","LEER";0,"Leer"},2,0)</f>
        <v>LEER</v>
      </c>
      <c r="AA1528" s="8" t="str">
        <f t="shared" si="213"/>
        <v>Stationen</v>
      </c>
    </row>
    <row r="1529" spans="2:27" ht="15" customHeight="1" x14ac:dyDescent="0.25">
      <c r="B1529" s="76" t="str">
        <f t="shared" si="206"/>
        <v>!!!</v>
      </c>
      <c r="C1529" s="310" t="str">
        <f>IF(LEN($E1529)&gt;0,VLOOKUP(TEXT($E1529,0),'Angaben Stationen'!$E$14:$V$215,17,0),"")</f>
        <v/>
      </c>
      <c r="D1529" s="254" t="str">
        <f>IF(LEN($E1529)&gt;0,VLOOKUP(TEXT($E1529,0),'Angaben Stationen'!$E$14:$V$215,18,0),"")</f>
        <v/>
      </c>
      <c r="E1529" s="344"/>
      <c r="F1529" s="256"/>
      <c r="G1529" s="256"/>
      <c r="H1529" s="307"/>
      <c r="I1529" s="183"/>
      <c r="R1529" s="8">
        <f t="shared" si="208"/>
        <v>0</v>
      </c>
      <c r="S1529" s="8">
        <f>VLOOKUP($D1529,{"29 - Psychiatrie (Erwachsene)",1;"30 - Kinder- und Jugendpsychiatrie",1;"297 - stationsäquivalente Behandlung in der Erwachsenenpsychiatrie (29)",1;"307 - stationsäquivalente Behandlung in der Kinder- und Jugendpsychiatrie (30)",1;"31 - Psychosomatik",1;"",0;0,0},2,0)</f>
        <v>0</v>
      </c>
      <c r="T1529" s="8">
        <f t="shared" si="214"/>
        <v>0</v>
      </c>
      <c r="U1529" s="8">
        <f t="shared" si="207"/>
        <v>0</v>
      </c>
      <c r="V1529" s="8">
        <f t="shared" si="209"/>
        <v>0</v>
      </c>
      <c r="W1529" s="8">
        <f t="shared" si="210"/>
        <v>0</v>
      </c>
      <c r="X1529" s="8">
        <f t="shared" si="211"/>
        <v>0</v>
      </c>
      <c r="Y1529" s="8" t="str">
        <f t="shared" si="212"/>
        <v/>
      </c>
      <c r="Z1529" s="8" t="str">
        <f>VLOOKUP($D1529,{"29 - Psychiatrie (Erwachsene)","BGI";"297 - stationsäquivalente Behandlung in der Erwachsenenpsychiatrie (29)","BGI";"30 - Kinder- und Jugendpsychiatrie","BGII";"307 - stationsäquivalente Behandlung in der Kinder- und Jugendpsychiatrie (30)","BGII";"31 - Psychosomatik","BGI";"","LEER";0,"Leer"},2,0)</f>
        <v>LEER</v>
      </c>
      <c r="AA1529" s="8" t="str">
        <f t="shared" si="213"/>
        <v>Stationen</v>
      </c>
    </row>
    <row r="1530" spans="2:27" ht="15" customHeight="1" x14ac:dyDescent="0.25">
      <c r="B1530" s="76" t="str">
        <f t="shared" si="206"/>
        <v>!!!</v>
      </c>
      <c r="C1530" s="310" t="str">
        <f>IF(LEN($E1530)&gt;0,VLOOKUP(TEXT($E1530,0),'Angaben Stationen'!$E$14:$V$215,17,0),"")</f>
        <v/>
      </c>
      <c r="D1530" s="254" t="str">
        <f>IF(LEN($E1530)&gt;0,VLOOKUP(TEXT($E1530,0),'Angaben Stationen'!$E$14:$V$215,18,0),"")</f>
        <v/>
      </c>
      <c r="E1530" s="344"/>
      <c r="F1530" s="256"/>
      <c r="G1530" s="256"/>
      <c r="H1530" s="307"/>
      <c r="I1530" s="183"/>
      <c r="R1530" s="8">
        <f t="shared" si="208"/>
        <v>0</v>
      </c>
      <c r="S1530" s="8">
        <f>VLOOKUP($D1530,{"29 - Psychiatrie (Erwachsene)",1;"30 - Kinder- und Jugendpsychiatrie",1;"297 - stationsäquivalente Behandlung in der Erwachsenenpsychiatrie (29)",1;"307 - stationsäquivalente Behandlung in der Kinder- und Jugendpsychiatrie (30)",1;"31 - Psychosomatik",1;"",0;0,0},2,0)</f>
        <v>0</v>
      </c>
      <c r="T1530" s="8">
        <f t="shared" si="214"/>
        <v>0</v>
      </c>
      <c r="U1530" s="8">
        <f t="shared" si="207"/>
        <v>0</v>
      </c>
      <c r="V1530" s="8">
        <f t="shared" si="209"/>
        <v>0</v>
      </c>
      <c r="W1530" s="8">
        <f t="shared" si="210"/>
        <v>0</v>
      </c>
      <c r="X1530" s="8">
        <f t="shared" si="211"/>
        <v>0</v>
      </c>
      <c r="Y1530" s="8" t="str">
        <f t="shared" si="212"/>
        <v/>
      </c>
      <c r="Z1530" s="8" t="str">
        <f>VLOOKUP($D1530,{"29 - Psychiatrie (Erwachsene)","BGI";"297 - stationsäquivalente Behandlung in der Erwachsenenpsychiatrie (29)","BGI";"30 - Kinder- und Jugendpsychiatrie","BGII";"307 - stationsäquivalente Behandlung in der Kinder- und Jugendpsychiatrie (30)","BGII";"31 - Psychosomatik","BGI";"","LEER";0,"Leer"},2,0)</f>
        <v>LEER</v>
      </c>
      <c r="AA1530" s="8" t="str">
        <f t="shared" si="213"/>
        <v>Stationen</v>
      </c>
    </row>
    <row r="1531" spans="2:27" ht="15" customHeight="1" x14ac:dyDescent="0.25">
      <c r="B1531" s="76" t="str">
        <f t="shared" si="206"/>
        <v>!!!</v>
      </c>
      <c r="C1531" s="310" t="str">
        <f>IF(LEN($E1531)&gt;0,VLOOKUP(TEXT($E1531,0),'Angaben Stationen'!$E$14:$V$215,17,0),"")</f>
        <v/>
      </c>
      <c r="D1531" s="254" t="str">
        <f>IF(LEN($E1531)&gt;0,VLOOKUP(TEXT($E1531,0),'Angaben Stationen'!$E$14:$V$215,18,0),"")</f>
        <v/>
      </c>
      <c r="E1531" s="344"/>
      <c r="F1531" s="256"/>
      <c r="G1531" s="256"/>
      <c r="H1531" s="307"/>
      <c r="I1531" s="183"/>
      <c r="R1531" s="8">
        <f t="shared" si="208"/>
        <v>0</v>
      </c>
      <c r="S1531" s="8">
        <f>VLOOKUP($D1531,{"29 - Psychiatrie (Erwachsene)",1;"30 - Kinder- und Jugendpsychiatrie",1;"297 - stationsäquivalente Behandlung in der Erwachsenenpsychiatrie (29)",1;"307 - stationsäquivalente Behandlung in der Kinder- und Jugendpsychiatrie (30)",1;"31 - Psychosomatik",1;"",0;0,0},2,0)</f>
        <v>0</v>
      </c>
      <c r="T1531" s="8">
        <f t="shared" si="214"/>
        <v>0</v>
      </c>
      <c r="U1531" s="8">
        <f t="shared" si="207"/>
        <v>0</v>
      </c>
      <c r="V1531" s="8">
        <f t="shared" si="209"/>
        <v>0</v>
      </c>
      <c r="W1531" s="8">
        <f t="shared" si="210"/>
        <v>0</v>
      </c>
      <c r="X1531" s="8">
        <f t="shared" si="211"/>
        <v>0</v>
      </c>
      <c r="Y1531" s="8" t="str">
        <f t="shared" si="212"/>
        <v/>
      </c>
      <c r="Z1531" s="8" t="str">
        <f>VLOOKUP($D1531,{"29 - Psychiatrie (Erwachsene)","BGI";"297 - stationsäquivalente Behandlung in der Erwachsenenpsychiatrie (29)","BGI";"30 - Kinder- und Jugendpsychiatrie","BGII";"307 - stationsäquivalente Behandlung in der Kinder- und Jugendpsychiatrie (30)","BGII";"31 - Psychosomatik","BGI";"","LEER";0,"Leer"},2,0)</f>
        <v>LEER</v>
      </c>
      <c r="AA1531" s="8" t="str">
        <f t="shared" si="213"/>
        <v>Stationen</v>
      </c>
    </row>
    <row r="1532" spans="2:27" ht="15" customHeight="1" x14ac:dyDescent="0.25">
      <c r="B1532" s="76" t="str">
        <f t="shared" si="206"/>
        <v>!!!</v>
      </c>
      <c r="C1532" s="310" t="str">
        <f>IF(LEN($E1532)&gt;0,VLOOKUP(TEXT($E1532,0),'Angaben Stationen'!$E$14:$V$215,17,0),"")</f>
        <v/>
      </c>
      <c r="D1532" s="254" t="str">
        <f>IF(LEN($E1532)&gt;0,VLOOKUP(TEXT($E1532,0),'Angaben Stationen'!$E$14:$V$215,18,0),"")</f>
        <v/>
      </c>
      <c r="E1532" s="344"/>
      <c r="F1532" s="256"/>
      <c r="G1532" s="256"/>
      <c r="H1532" s="307"/>
      <c r="I1532" s="183"/>
      <c r="R1532" s="8">
        <f t="shared" si="208"/>
        <v>0</v>
      </c>
      <c r="S1532" s="8">
        <f>VLOOKUP($D1532,{"29 - Psychiatrie (Erwachsene)",1;"30 - Kinder- und Jugendpsychiatrie",1;"297 - stationsäquivalente Behandlung in der Erwachsenenpsychiatrie (29)",1;"307 - stationsäquivalente Behandlung in der Kinder- und Jugendpsychiatrie (30)",1;"31 - Psychosomatik",1;"",0;0,0},2,0)</f>
        <v>0</v>
      </c>
      <c r="T1532" s="8">
        <f t="shared" si="214"/>
        <v>0</v>
      </c>
      <c r="U1532" s="8">
        <f t="shared" si="207"/>
        <v>0</v>
      </c>
      <c r="V1532" s="8">
        <f t="shared" si="209"/>
        <v>0</v>
      </c>
      <c r="W1532" s="8">
        <f t="shared" si="210"/>
        <v>0</v>
      </c>
      <c r="X1532" s="8">
        <f t="shared" si="211"/>
        <v>0</v>
      </c>
      <c r="Y1532" s="8" t="str">
        <f t="shared" si="212"/>
        <v/>
      </c>
      <c r="Z1532" s="8" t="str">
        <f>VLOOKUP($D1532,{"29 - Psychiatrie (Erwachsene)","BGI";"297 - stationsäquivalente Behandlung in der Erwachsenenpsychiatrie (29)","BGI";"30 - Kinder- und Jugendpsychiatrie","BGII";"307 - stationsäquivalente Behandlung in der Kinder- und Jugendpsychiatrie (30)","BGII";"31 - Psychosomatik","BGI";"","LEER";0,"Leer"},2,0)</f>
        <v>LEER</v>
      </c>
      <c r="AA1532" s="8" t="str">
        <f t="shared" si="213"/>
        <v>Stationen</v>
      </c>
    </row>
    <row r="1533" spans="2:27" ht="15" customHeight="1" x14ac:dyDescent="0.25">
      <c r="B1533" s="76" t="str">
        <f t="shared" ref="B1533:B1596" si="215">IF(SUM(S1533:X1533)&lt;6,"!!!","")</f>
        <v>!!!</v>
      </c>
      <c r="C1533" s="310" t="str">
        <f>IF(LEN($E1533)&gt;0,VLOOKUP(TEXT($E1533,0),'Angaben Stationen'!$E$14:$V$215,17,0),"")</f>
        <v/>
      </c>
      <c r="D1533" s="254" t="str">
        <f>IF(LEN($E1533)&gt;0,VLOOKUP(TEXT($E1533,0),'Angaben Stationen'!$E$14:$V$215,18,0),"")</f>
        <v/>
      </c>
      <c r="E1533" s="344"/>
      <c r="F1533" s="256"/>
      <c r="G1533" s="256"/>
      <c r="H1533" s="307"/>
      <c r="I1533" s="183"/>
      <c r="R1533" s="8">
        <f t="shared" si="208"/>
        <v>0</v>
      </c>
      <c r="S1533" s="8">
        <f>VLOOKUP($D1533,{"29 - Psychiatrie (Erwachsene)",1;"30 - Kinder- und Jugendpsychiatrie",1;"297 - stationsäquivalente Behandlung in der Erwachsenenpsychiatrie (29)",1;"307 - stationsäquivalente Behandlung in der Kinder- und Jugendpsychiatrie (30)",1;"31 - Psychosomatik",1;"",0;0,0},2,0)</f>
        <v>0</v>
      </c>
      <c r="T1533" s="8">
        <f t="shared" si="214"/>
        <v>0</v>
      </c>
      <c r="U1533" s="8">
        <f t="shared" ref="U1533:U1596" si="216">IF($E1533&lt;&gt;0,1,0)</f>
        <v>0</v>
      </c>
      <c r="V1533" s="8">
        <f t="shared" si="209"/>
        <v>0</v>
      </c>
      <c r="W1533" s="8">
        <f t="shared" si="210"/>
        <v>0</v>
      </c>
      <c r="X1533" s="8">
        <f t="shared" si="211"/>
        <v>0</v>
      </c>
      <c r="Y1533" s="8" t="str">
        <f t="shared" si="212"/>
        <v/>
      </c>
      <c r="Z1533" s="8" t="str">
        <f>VLOOKUP($D1533,{"29 - Psychiatrie (Erwachsene)","BGI";"297 - stationsäquivalente Behandlung in der Erwachsenenpsychiatrie (29)","BGI";"30 - Kinder- und Jugendpsychiatrie","BGII";"307 - stationsäquivalente Behandlung in der Kinder- und Jugendpsychiatrie (30)","BGII";"31 - Psychosomatik","BGI";"","LEER";0,"Leer"},2,0)</f>
        <v>LEER</v>
      </c>
      <c r="AA1533" s="8" t="str">
        <f t="shared" si="213"/>
        <v>Stationen</v>
      </c>
    </row>
    <row r="1534" spans="2:27" ht="15" customHeight="1" x14ac:dyDescent="0.25">
      <c r="B1534" s="76" t="str">
        <f t="shared" si="215"/>
        <v>!!!</v>
      </c>
      <c r="C1534" s="310" t="str">
        <f>IF(LEN($E1534)&gt;0,VLOOKUP(TEXT($E1534,0),'Angaben Stationen'!$E$14:$V$215,17,0),"")</f>
        <v/>
      </c>
      <c r="D1534" s="254" t="str">
        <f>IF(LEN($E1534)&gt;0,VLOOKUP(TEXT($E1534,0),'Angaben Stationen'!$E$14:$V$215,18,0),"")</f>
        <v/>
      </c>
      <c r="E1534" s="344"/>
      <c r="F1534" s="256"/>
      <c r="G1534" s="256"/>
      <c r="H1534" s="307"/>
      <c r="I1534" s="183"/>
      <c r="R1534" s="8">
        <f t="shared" si="208"/>
        <v>0</v>
      </c>
      <c r="S1534" s="8">
        <f>VLOOKUP($D1534,{"29 - Psychiatrie (Erwachsene)",1;"30 - Kinder- und Jugendpsychiatrie",1;"297 - stationsäquivalente Behandlung in der Erwachsenenpsychiatrie (29)",1;"307 - stationsäquivalente Behandlung in der Kinder- und Jugendpsychiatrie (30)",1;"31 - Psychosomatik",1;"",0;0,0},2,0)</f>
        <v>0</v>
      </c>
      <c r="T1534" s="8">
        <f t="shared" si="214"/>
        <v>0</v>
      </c>
      <c r="U1534" s="8">
        <f t="shared" si="216"/>
        <v>0</v>
      </c>
      <c r="V1534" s="8">
        <f t="shared" si="209"/>
        <v>0</v>
      </c>
      <c r="W1534" s="8">
        <f t="shared" si="210"/>
        <v>0</v>
      </c>
      <c r="X1534" s="8">
        <f t="shared" si="211"/>
        <v>0</v>
      </c>
      <c r="Y1534" s="8" t="str">
        <f t="shared" si="212"/>
        <v/>
      </c>
      <c r="Z1534" s="8" t="str">
        <f>VLOOKUP($D1534,{"29 - Psychiatrie (Erwachsene)","BGI";"297 - stationsäquivalente Behandlung in der Erwachsenenpsychiatrie (29)","BGI";"30 - Kinder- und Jugendpsychiatrie","BGII";"307 - stationsäquivalente Behandlung in der Kinder- und Jugendpsychiatrie (30)","BGII";"31 - Psychosomatik","BGI";"","LEER";0,"Leer"},2,0)</f>
        <v>LEER</v>
      </c>
      <c r="AA1534" s="8" t="str">
        <f t="shared" si="213"/>
        <v>Stationen</v>
      </c>
    </row>
    <row r="1535" spans="2:27" ht="15" customHeight="1" x14ac:dyDescent="0.25">
      <c r="B1535" s="76" t="str">
        <f t="shared" si="215"/>
        <v>!!!</v>
      </c>
      <c r="C1535" s="310" t="str">
        <f>IF(LEN($E1535)&gt;0,VLOOKUP(TEXT($E1535,0),'Angaben Stationen'!$E$14:$V$215,17,0),"")</f>
        <v/>
      </c>
      <c r="D1535" s="254" t="str">
        <f>IF(LEN($E1535)&gt;0,VLOOKUP(TEXT($E1535,0),'Angaben Stationen'!$E$14:$V$215,18,0),"")</f>
        <v/>
      </c>
      <c r="E1535" s="344"/>
      <c r="F1535" s="256"/>
      <c r="G1535" s="256"/>
      <c r="H1535" s="307"/>
      <c r="I1535" s="183"/>
      <c r="R1535" s="8">
        <f t="shared" si="208"/>
        <v>0</v>
      </c>
      <c r="S1535" s="8">
        <f>VLOOKUP($D1535,{"29 - Psychiatrie (Erwachsene)",1;"30 - Kinder- und Jugendpsychiatrie",1;"297 - stationsäquivalente Behandlung in der Erwachsenenpsychiatrie (29)",1;"307 - stationsäquivalente Behandlung in der Kinder- und Jugendpsychiatrie (30)",1;"31 - Psychosomatik",1;"",0;0,0},2,0)</f>
        <v>0</v>
      </c>
      <c r="T1535" s="8">
        <f t="shared" si="214"/>
        <v>0</v>
      </c>
      <c r="U1535" s="8">
        <f t="shared" si="216"/>
        <v>0</v>
      </c>
      <c r="V1535" s="8">
        <f t="shared" si="209"/>
        <v>0</v>
      </c>
      <c r="W1535" s="8">
        <f t="shared" si="210"/>
        <v>0</v>
      </c>
      <c r="X1535" s="8">
        <f t="shared" si="211"/>
        <v>0</v>
      </c>
      <c r="Y1535" s="8" t="str">
        <f t="shared" si="212"/>
        <v/>
      </c>
      <c r="Z1535" s="8" t="str">
        <f>VLOOKUP($D1535,{"29 - Psychiatrie (Erwachsene)","BGI";"297 - stationsäquivalente Behandlung in der Erwachsenenpsychiatrie (29)","BGI";"30 - Kinder- und Jugendpsychiatrie","BGII";"307 - stationsäquivalente Behandlung in der Kinder- und Jugendpsychiatrie (30)","BGII";"31 - Psychosomatik","BGI";"","LEER";0,"Leer"},2,0)</f>
        <v>LEER</v>
      </c>
      <c r="AA1535" s="8" t="str">
        <f t="shared" si="213"/>
        <v>Stationen</v>
      </c>
    </row>
    <row r="1536" spans="2:27" ht="15" customHeight="1" x14ac:dyDescent="0.25">
      <c r="B1536" s="76" t="str">
        <f t="shared" si="215"/>
        <v>!!!</v>
      </c>
      <c r="C1536" s="310" t="str">
        <f>IF(LEN($E1536)&gt;0,VLOOKUP(TEXT($E1536,0),'Angaben Stationen'!$E$14:$V$215,17,0),"")</f>
        <v/>
      </c>
      <c r="D1536" s="254" t="str">
        <f>IF(LEN($E1536)&gt;0,VLOOKUP(TEXT($E1536,0),'Angaben Stationen'!$E$14:$V$215,18,0),"")</f>
        <v/>
      </c>
      <c r="E1536" s="344"/>
      <c r="F1536" s="256"/>
      <c r="G1536" s="256"/>
      <c r="H1536" s="307"/>
      <c r="I1536" s="183"/>
      <c r="R1536" s="8">
        <f t="shared" si="208"/>
        <v>0</v>
      </c>
      <c r="S1536" s="8">
        <f>VLOOKUP($D1536,{"29 - Psychiatrie (Erwachsene)",1;"30 - Kinder- und Jugendpsychiatrie",1;"297 - stationsäquivalente Behandlung in der Erwachsenenpsychiatrie (29)",1;"307 - stationsäquivalente Behandlung in der Kinder- und Jugendpsychiatrie (30)",1;"31 - Psychosomatik",1;"",0;0,0},2,0)</f>
        <v>0</v>
      </c>
      <c r="T1536" s="8">
        <f t="shared" si="214"/>
        <v>0</v>
      </c>
      <c r="U1536" s="8">
        <f t="shared" si="216"/>
        <v>0</v>
      </c>
      <c r="V1536" s="8">
        <f t="shared" si="209"/>
        <v>0</v>
      </c>
      <c r="W1536" s="8">
        <f t="shared" si="210"/>
        <v>0</v>
      </c>
      <c r="X1536" s="8">
        <f t="shared" si="211"/>
        <v>0</v>
      </c>
      <c r="Y1536" s="8" t="str">
        <f t="shared" si="212"/>
        <v/>
      </c>
      <c r="Z1536" s="8" t="str">
        <f>VLOOKUP($D1536,{"29 - Psychiatrie (Erwachsene)","BGI";"297 - stationsäquivalente Behandlung in der Erwachsenenpsychiatrie (29)","BGI";"30 - Kinder- und Jugendpsychiatrie","BGII";"307 - stationsäquivalente Behandlung in der Kinder- und Jugendpsychiatrie (30)","BGII";"31 - Psychosomatik","BGI";"","LEER";0,"Leer"},2,0)</f>
        <v>LEER</v>
      </c>
      <c r="AA1536" s="8" t="str">
        <f t="shared" si="213"/>
        <v>Stationen</v>
      </c>
    </row>
    <row r="1537" spans="2:27" ht="15" customHeight="1" x14ac:dyDescent="0.25">
      <c r="B1537" s="76" t="str">
        <f t="shared" si="215"/>
        <v>!!!</v>
      </c>
      <c r="C1537" s="310" t="str">
        <f>IF(LEN($E1537)&gt;0,VLOOKUP(TEXT($E1537,0),'Angaben Stationen'!$E$14:$V$215,17,0),"")</f>
        <v/>
      </c>
      <c r="D1537" s="254" t="str">
        <f>IF(LEN($E1537)&gt;0,VLOOKUP(TEXT($E1537,0),'Angaben Stationen'!$E$14:$V$215,18,0),"")</f>
        <v/>
      </c>
      <c r="E1537" s="344"/>
      <c r="F1537" s="256"/>
      <c r="G1537" s="256"/>
      <c r="H1537" s="307"/>
      <c r="I1537" s="183"/>
      <c r="R1537" s="8">
        <f t="shared" si="208"/>
        <v>0</v>
      </c>
      <c r="S1537" s="8">
        <f>VLOOKUP($D1537,{"29 - Psychiatrie (Erwachsene)",1;"30 - Kinder- und Jugendpsychiatrie",1;"297 - stationsäquivalente Behandlung in der Erwachsenenpsychiatrie (29)",1;"307 - stationsäquivalente Behandlung in der Kinder- und Jugendpsychiatrie (30)",1;"31 - Psychosomatik",1;"",0;0,0},2,0)</f>
        <v>0</v>
      </c>
      <c r="T1537" s="8">
        <f t="shared" si="214"/>
        <v>0</v>
      </c>
      <c r="U1537" s="8">
        <f t="shared" si="216"/>
        <v>0</v>
      </c>
      <c r="V1537" s="8">
        <f t="shared" si="209"/>
        <v>0</v>
      </c>
      <c r="W1537" s="8">
        <f t="shared" si="210"/>
        <v>0</v>
      </c>
      <c r="X1537" s="8">
        <f t="shared" si="211"/>
        <v>0</v>
      </c>
      <c r="Y1537" s="8" t="str">
        <f t="shared" si="212"/>
        <v/>
      </c>
      <c r="Z1537" s="8" t="str">
        <f>VLOOKUP($D1537,{"29 - Psychiatrie (Erwachsene)","BGI";"297 - stationsäquivalente Behandlung in der Erwachsenenpsychiatrie (29)","BGI";"30 - Kinder- und Jugendpsychiatrie","BGII";"307 - stationsäquivalente Behandlung in der Kinder- und Jugendpsychiatrie (30)","BGII";"31 - Psychosomatik","BGI";"","LEER";0,"Leer"},2,0)</f>
        <v>LEER</v>
      </c>
      <c r="AA1537" s="8" t="str">
        <f t="shared" si="213"/>
        <v>Stationen</v>
      </c>
    </row>
    <row r="1538" spans="2:27" ht="15" customHeight="1" x14ac:dyDescent="0.25">
      <c r="B1538" s="76" t="str">
        <f t="shared" si="215"/>
        <v>!!!</v>
      </c>
      <c r="C1538" s="310" t="str">
        <f>IF(LEN($E1538)&gt;0,VLOOKUP(TEXT($E1538,0),'Angaben Stationen'!$E$14:$V$215,17,0),"")</f>
        <v/>
      </c>
      <c r="D1538" s="254" t="str">
        <f>IF(LEN($E1538)&gt;0,VLOOKUP(TEXT($E1538,0),'Angaben Stationen'!$E$14:$V$215,18,0),"")</f>
        <v/>
      </c>
      <c r="E1538" s="344"/>
      <c r="F1538" s="256"/>
      <c r="G1538" s="256"/>
      <c r="H1538" s="307"/>
      <c r="I1538" s="183"/>
      <c r="R1538" s="8">
        <f t="shared" si="208"/>
        <v>0</v>
      </c>
      <c r="S1538" s="8">
        <f>VLOOKUP($D1538,{"29 - Psychiatrie (Erwachsene)",1;"30 - Kinder- und Jugendpsychiatrie",1;"297 - stationsäquivalente Behandlung in der Erwachsenenpsychiatrie (29)",1;"307 - stationsäquivalente Behandlung in der Kinder- und Jugendpsychiatrie (30)",1;"31 - Psychosomatik",1;"",0;0,0},2,0)</f>
        <v>0</v>
      </c>
      <c r="T1538" s="8">
        <f t="shared" si="214"/>
        <v>0</v>
      </c>
      <c r="U1538" s="8">
        <f t="shared" si="216"/>
        <v>0</v>
      </c>
      <c r="V1538" s="8">
        <f t="shared" si="209"/>
        <v>0</v>
      </c>
      <c r="W1538" s="8">
        <f t="shared" si="210"/>
        <v>0</v>
      </c>
      <c r="X1538" s="8">
        <f t="shared" si="211"/>
        <v>0</v>
      </c>
      <c r="Y1538" s="8" t="str">
        <f t="shared" si="212"/>
        <v/>
      </c>
      <c r="Z1538" s="8" t="str">
        <f>VLOOKUP($D1538,{"29 - Psychiatrie (Erwachsene)","BGI";"297 - stationsäquivalente Behandlung in der Erwachsenenpsychiatrie (29)","BGI";"30 - Kinder- und Jugendpsychiatrie","BGII";"307 - stationsäquivalente Behandlung in der Kinder- und Jugendpsychiatrie (30)","BGII";"31 - Psychosomatik","BGI";"","LEER";0,"Leer"},2,0)</f>
        <v>LEER</v>
      </c>
      <c r="AA1538" s="8" t="str">
        <f t="shared" si="213"/>
        <v>Stationen</v>
      </c>
    </row>
    <row r="1539" spans="2:27" ht="15" customHeight="1" x14ac:dyDescent="0.25">
      <c r="B1539" s="76" t="str">
        <f t="shared" si="215"/>
        <v>!!!</v>
      </c>
      <c r="C1539" s="310" t="str">
        <f>IF(LEN($E1539)&gt;0,VLOOKUP(TEXT($E1539,0),'Angaben Stationen'!$E$14:$V$215,17,0),"")</f>
        <v/>
      </c>
      <c r="D1539" s="254" t="str">
        <f>IF(LEN($E1539)&gt;0,VLOOKUP(TEXT($E1539,0),'Angaben Stationen'!$E$14:$V$215,18,0),"")</f>
        <v/>
      </c>
      <c r="E1539" s="344"/>
      <c r="F1539" s="256"/>
      <c r="G1539" s="256"/>
      <c r="H1539" s="307"/>
      <c r="I1539" s="183"/>
      <c r="R1539" s="8">
        <f t="shared" si="208"/>
        <v>0</v>
      </c>
      <c r="S1539" s="8">
        <f>VLOOKUP($D1539,{"29 - Psychiatrie (Erwachsene)",1;"30 - Kinder- und Jugendpsychiatrie",1;"297 - stationsäquivalente Behandlung in der Erwachsenenpsychiatrie (29)",1;"307 - stationsäquivalente Behandlung in der Kinder- und Jugendpsychiatrie (30)",1;"31 - Psychosomatik",1;"",0;0,0},2,0)</f>
        <v>0</v>
      </c>
      <c r="T1539" s="8">
        <f t="shared" si="214"/>
        <v>0</v>
      </c>
      <c r="U1539" s="8">
        <f t="shared" si="216"/>
        <v>0</v>
      </c>
      <c r="V1539" s="8">
        <f t="shared" si="209"/>
        <v>0</v>
      </c>
      <c r="W1539" s="8">
        <f t="shared" si="210"/>
        <v>0</v>
      </c>
      <c r="X1539" s="8">
        <f t="shared" si="211"/>
        <v>0</v>
      </c>
      <c r="Y1539" s="8" t="str">
        <f t="shared" si="212"/>
        <v/>
      </c>
      <c r="Z1539" s="8" t="str">
        <f>VLOOKUP($D1539,{"29 - Psychiatrie (Erwachsene)","BGI";"297 - stationsäquivalente Behandlung in der Erwachsenenpsychiatrie (29)","BGI";"30 - Kinder- und Jugendpsychiatrie","BGII";"307 - stationsäquivalente Behandlung in der Kinder- und Jugendpsychiatrie (30)","BGII";"31 - Psychosomatik","BGI";"","LEER";0,"Leer"},2,0)</f>
        <v>LEER</v>
      </c>
      <c r="AA1539" s="8" t="str">
        <f t="shared" si="213"/>
        <v>Stationen</v>
      </c>
    </row>
    <row r="1540" spans="2:27" ht="15" customHeight="1" x14ac:dyDescent="0.25">
      <c r="B1540" s="76" t="str">
        <f t="shared" si="215"/>
        <v>!!!</v>
      </c>
      <c r="C1540" s="310" t="str">
        <f>IF(LEN($E1540)&gt;0,VLOOKUP(TEXT($E1540,0),'Angaben Stationen'!$E$14:$V$215,17,0),"")</f>
        <v/>
      </c>
      <c r="D1540" s="254" t="str">
        <f>IF(LEN($E1540)&gt;0,VLOOKUP(TEXT($E1540,0),'Angaben Stationen'!$E$14:$V$215,18,0),"")</f>
        <v/>
      </c>
      <c r="E1540" s="344"/>
      <c r="F1540" s="256"/>
      <c r="G1540" s="256"/>
      <c r="H1540" s="307"/>
      <c r="I1540" s="183"/>
      <c r="R1540" s="8">
        <f t="shared" si="208"/>
        <v>0</v>
      </c>
      <c r="S1540" s="8">
        <f>VLOOKUP($D1540,{"29 - Psychiatrie (Erwachsene)",1;"30 - Kinder- und Jugendpsychiatrie",1;"297 - stationsäquivalente Behandlung in der Erwachsenenpsychiatrie (29)",1;"307 - stationsäquivalente Behandlung in der Kinder- und Jugendpsychiatrie (30)",1;"31 - Psychosomatik",1;"",0;0,0},2,0)</f>
        <v>0</v>
      </c>
      <c r="T1540" s="8">
        <f t="shared" si="214"/>
        <v>0</v>
      </c>
      <c r="U1540" s="8">
        <f t="shared" si="216"/>
        <v>0</v>
      </c>
      <c r="V1540" s="8">
        <f t="shared" si="209"/>
        <v>0</v>
      </c>
      <c r="W1540" s="8">
        <f t="shared" si="210"/>
        <v>0</v>
      </c>
      <c r="X1540" s="8">
        <f t="shared" si="211"/>
        <v>0</v>
      </c>
      <c r="Y1540" s="8" t="str">
        <f t="shared" si="212"/>
        <v/>
      </c>
      <c r="Z1540" s="8" t="str">
        <f>VLOOKUP($D1540,{"29 - Psychiatrie (Erwachsene)","BGI";"297 - stationsäquivalente Behandlung in der Erwachsenenpsychiatrie (29)","BGI";"30 - Kinder- und Jugendpsychiatrie","BGII";"307 - stationsäquivalente Behandlung in der Kinder- und Jugendpsychiatrie (30)","BGII";"31 - Psychosomatik","BGI";"","LEER";0,"Leer"},2,0)</f>
        <v>LEER</v>
      </c>
      <c r="AA1540" s="8" t="str">
        <f t="shared" si="213"/>
        <v>Stationen</v>
      </c>
    </row>
    <row r="1541" spans="2:27" ht="15" customHeight="1" x14ac:dyDescent="0.25">
      <c r="B1541" s="76" t="str">
        <f t="shared" si="215"/>
        <v>!!!</v>
      </c>
      <c r="C1541" s="310" t="str">
        <f>IF(LEN($E1541)&gt;0,VLOOKUP(TEXT($E1541,0),'Angaben Stationen'!$E$14:$V$215,17,0),"")</f>
        <v/>
      </c>
      <c r="D1541" s="254" t="str">
        <f>IF(LEN($E1541)&gt;0,VLOOKUP(TEXT($E1541,0),'Angaben Stationen'!$E$14:$V$215,18,0),"")</f>
        <v/>
      </c>
      <c r="E1541" s="344"/>
      <c r="F1541" s="256"/>
      <c r="G1541" s="256"/>
      <c r="H1541" s="307"/>
      <c r="I1541" s="183"/>
      <c r="R1541" s="8">
        <f t="shared" si="208"/>
        <v>0</v>
      </c>
      <c r="S1541" s="8">
        <f>VLOOKUP($D1541,{"29 - Psychiatrie (Erwachsene)",1;"30 - Kinder- und Jugendpsychiatrie",1;"297 - stationsäquivalente Behandlung in der Erwachsenenpsychiatrie (29)",1;"307 - stationsäquivalente Behandlung in der Kinder- und Jugendpsychiatrie (30)",1;"31 - Psychosomatik",1;"",0;0,0},2,0)</f>
        <v>0</v>
      </c>
      <c r="T1541" s="8">
        <f t="shared" si="214"/>
        <v>0</v>
      </c>
      <c r="U1541" s="8">
        <f t="shared" si="216"/>
        <v>0</v>
      </c>
      <c r="V1541" s="8">
        <f t="shared" si="209"/>
        <v>0</v>
      </c>
      <c r="W1541" s="8">
        <f t="shared" si="210"/>
        <v>0</v>
      </c>
      <c r="X1541" s="8">
        <f t="shared" si="211"/>
        <v>0</v>
      </c>
      <c r="Y1541" s="8" t="str">
        <f t="shared" si="212"/>
        <v/>
      </c>
      <c r="Z1541" s="8" t="str">
        <f>VLOOKUP($D1541,{"29 - Psychiatrie (Erwachsene)","BGI";"297 - stationsäquivalente Behandlung in der Erwachsenenpsychiatrie (29)","BGI";"30 - Kinder- und Jugendpsychiatrie","BGII";"307 - stationsäquivalente Behandlung in der Kinder- und Jugendpsychiatrie (30)","BGII";"31 - Psychosomatik","BGI";"","LEER";0,"Leer"},2,0)</f>
        <v>LEER</v>
      </c>
      <c r="AA1541" s="8" t="str">
        <f t="shared" si="213"/>
        <v>Stationen</v>
      </c>
    </row>
    <row r="1542" spans="2:27" ht="15" customHeight="1" x14ac:dyDescent="0.25">
      <c r="B1542" s="76" t="str">
        <f t="shared" si="215"/>
        <v>!!!</v>
      </c>
      <c r="C1542" s="310" t="str">
        <f>IF(LEN($E1542)&gt;0,VLOOKUP(TEXT($E1542,0),'Angaben Stationen'!$E$14:$V$215,17,0),"")</f>
        <v/>
      </c>
      <c r="D1542" s="254" t="str">
        <f>IF(LEN($E1542)&gt;0,VLOOKUP(TEXT($E1542,0),'Angaben Stationen'!$E$14:$V$215,18,0),"")</f>
        <v/>
      </c>
      <c r="E1542" s="344"/>
      <c r="F1542" s="256"/>
      <c r="G1542" s="256"/>
      <c r="H1542" s="307"/>
      <c r="I1542" s="183"/>
      <c r="R1542" s="8">
        <f t="shared" si="208"/>
        <v>0</v>
      </c>
      <c r="S1542" s="8">
        <f>VLOOKUP($D1542,{"29 - Psychiatrie (Erwachsene)",1;"30 - Kinder- und Jugendpsychiatrie",1;"297 - stationsäquivalente Behandlung in der Erwachsenenpsychiatrie (29)",1;"307 - stationsäquivalente Behandlung in der Kinder- und Jugendpsychiatrie (30)",1;"31 - Psychosomatik",1;"",0;0,0},2,0)</f>
        <v>0</v>
      </c>
      <c r="T1542" s="8">
        <f t="shared" si="214"/>
        <v>0</v>
      </c>
      <c r="U1542" s="8">
        <f t="shared" si="216"/>
        <v>0</v>
      </c>
      <c r="V1542" s="8">
        <f t="shared" si="209"/>
        <v>0</v>
      </c>
      <c r="W1542" s="8">
        <f t="shared" si="210"/>
        <v>0</v>
      </c>
      <c r="X1542" s="8">
        <f t="shared" si="211"/>
        <v>0</v>
      </c>
      <c r="Y1542" s="8" t="str">
        <f t="shared" si="212"/>
        <v/>
      </c>
      <c r="Z1542" s="8" t="str">
        <f>VLOOKUP($D1542,{"29 - Psychiatrie (Erwachsene)","BGI";"297 - stationsäquivalente Behandlung in der Erwachsenenpsychiatrie (29)","BGI";"30 - Kinder- und Jugendpsychiatrie","BGII";"307 - stationsäquivalente Behandlung in der Kinder- und Jugendpsychiatrie (30)","BGII";"31 - Psychosomatik","BGI";"","LEER";0,"Leer"},2,0)</f>
        <v>LEER</v>
      </c>
      <c r="AA1542" s="8" t="str">
        <f t="shared" si="213"/>
        <v>Stationen</v>
      </c>
    </row>
    <row r="1543" spans="2:27" ht="15" customHeight="1" x14ac:dyDescent="0.25">
      <c r="B1543" s="76" t="str">
        <f t="shared" si="215"/>
        <v>!!!</v>
      </c>
      <c r="C1543" s="310" t="str">
        <f>IF(LEN($E1543)&gt;0,VLOOKUP(TEXT($E1543,0),'Angaben Stationen'!$E$14:$V$215,17,0),"")</f>
        <v/>
      </c>
      <c r="D1543" s="254" t="str">
        <f>IF(LEN($E1543)&gt;0,VLOOKUP(TEXT($E1543,0),'Angaben Stationen'!$E$14:$V$215,18,0),"")</f>
        <v/>
      </c>
      <c r="E1543" s="344"/>
      <c r="F1543" s="256"/>
      <c r="G1543" s="256"/>
      <c r="H1543" s="307"/>
      <c r="I1543" s="183"/>
      <c r="R1543" s="8">
        <f t="shared" si="208"/>
        <v>0</v>
      </c>
      <c r="S1543" s="8">
        <f>VLOOKUP($D1543,{"29 - Psychiatrie (Erwachsene)",1;"30 - Kinder- und Jugendpsychiatrie",1;"297 - stationsäquivalente Behandlung in der Erwachsenenpsychiatrie (29)",1;"307 - stationsäquivalente Behandlung in der Kinder- und Jugendpsychiatrie (30)",1;"31 - Psychosomatik",1;"",0;0,0},2,0)</f>
        <v>0</v>
      </c>
      <c r="T1543" s="8">
        <f t="shared" si="214"/>
        <v>0</v>
      </c>
      <c r="U1543" s="8">
        <f t="shared" si="216"/>
        <v>0</v>
      </c>
      <c r="V1543" s="8">
        <f t="shared" si="209"/>
        <v>0</v>
      </c>
      <c r="W1543" s="8">
        <f t="shared" si="210"/>
        <v>0</v>
      </c>
      <c r="X1543" s="8">
        <f t="shared" si="211"/>
        <v>0</v>
      </c>
      <c r="Y1543" s="8" t="str">
        <f t="shared" si="212"/>
        <v/>
      </c>
      <c r="Z1543" s="8" t="str">
        <f>VLOOKUP($D1543,{"29 - Psychiatrie (Erwachsene)","BGI";"297 - stationsäquivalente Behandlung in der Erwachsenenpsychiatrie (29)","BGI";"30 - Kinder- und Jugendpsychiatrie","BGII";"307 - stationsäquivalente Behandlung in der Kinder- und Jugendpsychiatrie (30)","BGII";"31 - Psychosomatik","BGI";"","LEER";0,"Leer"},2,0)</f>
        <v>LEER</v>
      </c>
      <c r="AA1543" s="8" t="str">
        <f t="shared" si="213"/>
        <v>Stationen</v>
      </c>
    </row>
    <row r="1544" spans="2:27" ht="15" customHeight="1" x14ac:dyDescent="0.25">
      <c r="B1544" s="76" t="str">
        <f t="shared" si="215"/>
        <v>!!!</v>
      </c>
      <c r="C1544" s="310" t="str">
        <f>IF(LEN($E1544)&gt;0,VLOOKUP(TEXT($E1544,0),'Angaben Stationen'!$E$14:$V$215,17,0),"")</f>
        <v/>
      </c>
      <c r="D1544" s="254" t="str">
        <f>IF(LEN($E1544)&gt;0,VLOOKUP(TEXT($E1544,0),'Angaben Stationen'!$E$14:$V$215,18,0),"")</f>
        <v/>
      </c>
      <c r="E1544" s="344"/>
      <c r="F1544" s="256"/>
      <c r="G1544" s="256"/>
      <c r="H1544" s="307"/>
      <c r="I1544" s="183"/>
      <c r="R1544" s="8">
        <f t="shared" si="208"/>
        <v>0</v>
      </c>
      <c r="S1544" s="8">
        <f>VLOOKUP($D1544,{"29 - Psychiatrie (Erwachsene)",1;"30 - Kinder- und Jugendpsychiatrie",1;"297 - stationsäquivalente Behandlung in der Erwachsenenpsychiatrie (29)",1;"307 - stationsäquivalente Behandlung in der Kinder- und Jugendpsychiatrie (30)",1;"31 - Psychosomatik",1;"",0;0,0},2,0)</f>
        <v>0</v>
      </c>
      <c r="T1544" s="8">
        <f t="shared" si="214"/>
        <v>0</v>
      </c>
      <c r="U1544" s="8">
        <f t="shared" si="216"/>
        <v>0</v>
      </c>
      <c r="V1544" s="8">
        <f t="shared" si="209"/>
        <v>0</v>
      </c>
      <c r="W1544" s="8">
        <f t="shared" si="210"/>
        <v>0</v>
      </c>
      <c r="X1544" s="8">
        <f t="shared" si="211"/>
        <v>0</v>
      </c>
      <c r="Y1544" s="8" t="str">
        <f t="shared" si="212"/>
        <v/>
      </c>
      <c r="Z1544" s="8" t="str">
        <f>VLOOKUP($D1544,{"29 - Psychiatrie (Erwachsene)","BGI";"297 - stationsäquivalente Behandlung in der Erwachsenenpsychiatrie (29)","BGI";"30 - Kinder- und Jugendpsychiatrie","BGII";"307 - stationsäquivalente Behandlung in der Kinder- und Jugendpsychiatrie (30)","BGII";"31 - Psychosomatik","BGI";"","LEER";0,"Leer"},2,0)</f>
        <v>LEER</v>
      </c>
      <c r="AA1544" s="8" t="str">
        <f t="shared" si="213"/>
        <v>Stationen</v>
      </c>
    </row>
    <row r="1545" spans="2:27" ht="15" customHeight="1" x14ac:dyDescent="0.25">
      <c r="B1545" s="76" t="str">
        <f t="shared" si="215"/>
        <v>!!!</v>
      </c>
      <c r="C1545" s="310" t="str">
        <f>IF(LEN($E1545)&gt;0,VLOOKUP(TEXT($E1545,0),'Angaben Stationen'!$E$14:$V$215,17,0),"")</f>
        <v/>
      </c>
      <c r="D1545" s="254" t="str">
        <f>IF(LEN($E1545)&gt;0,VLOOKUP(TEXT($E1545,0),'Angaben Stationen'!$E$14:$V$215,18,0),"")</f>
        <v/>
      </c>
      <c r="E1545" s="344"/>
      <c r="F1545" s="256"/>
      <c r="G1545" s="256"/>
      <c r="H1545" s="307"/>
      <c r="I1545" s="183"/>
      <c r="R1545" s="8">
        <f t="shared" si="208"/>
        <v>0</v>
      </c>
      <c r="S1545" s="8">
        <f>VLOOKUP($D1545,{"29 - Psychiatrie (Erwachsene)",1;"30 - Kinder- und Jugendpsychiatrie",1;"297 - stationsäquivalente Behandlung in der Erwachsenenpsychiatrie (29)",1;"307 - stationsäquivalente Behandlung in der Kinder- und Jugendpsychiatrie (30)",1;"31 - Psychosomatik",1;"",0;0,0},2,0)</f>
        <v>0</v>
      </c>
      <c r="T1545" s="8">
        <f t="shared" si="214"/>
        <v>0</v>
      </c>
      <c r="U1545" s="8">
        <f t="shared" si="216"/>
        <v>0</v>
      </c>
      <c r="V1545" s="8">
        <f t="shared" si="209"/>
        <v>0</v>
      </c>
      <c r="W1545" s="8">
        <f t="shared" si="210"/>
        <v>0</v>
      </c>
      <c r="X1545" s="8">
        <f t="shared" si="211"/>
        <v>0</v>
      </c>
      <c r="Y1545" s="8" t="str">
        <f t="shared" si="212"/>
        <v/>
      </c>
      <c r="Z1545" s="8" t="str">
        <f>VLOOKUP($D1545,{"29 - Psychiatrie (Erwachsene)","BGI";"297 - stationsäquivalente Behandlung in der Erwachsenenpsychiatrie (29)","BGI";"30 - Kinder- und Jugendpsychiatrie","BGII";"307 - stationsäquivalente Behandlung in der Kinder- und Jugendpsychiatrie (30)","BGII";"31 - Psychosomatik","BGI";"","LEER";0,"Leer"},2,0)</f>
        <v>LEER</v>
      </c>
      <c r="AA1545" s="8" t="str">
        <f t="shared" si="213"/>
        <v>Stationen</v>
      </c>
    </row>
    <row r="1546" spans="2:27" ht="15" customHeight="1" x14ac:dyDescent="0.25">
      <c r="B1546" s="76" t="str">
        <f t="shared" si="215"/>
        <v>!!!</v>
      </c>
      <c r="C1546" s="310" t="str">
        <f>IF(LEN($E1546)&gt;0,VLOOKUP(TEXT($E1546,0),'Angaben Stationen'!$E$14:$V$215,17,0),"")</f>
        <v/>
      </c>
      <c r="D1546" s="254" t="str">
        <f>IF(LEN($E1546)&gt;0,VLOOKUP(TEXT($E1546,0),'Angaben Stationen'!$E$14:$V$215,18,0),"")</f>
        <v/>
      </c>
      <c r="E1546" s="344"/>
      <c r="F1546" s="256"/>
      <c r="G1546" s="256"/>
      <c r="H1546" s="307"/>
      <c r="I1546" s="183"/>
      <c r="R1546" s="8">
        <f t="shared" si="208"/>
        <v>0</v>
      </c>
      <c r="S1546" s="8">
        <f>VLOOKUP($D1546,{"29 - Psychiatrie (Erwachsene)",1;"30 - Kinder- und Jugendpsychiatrie",1;"297 - stationsäquivalente Behandlung in der Erwachsenenpsychiatrie (29)",1;"307 - stationsäquivalente Behandlung in der Kinder- und Jugendpsychiatrie (30)",1;"31 - Psychosomatik",1;"",0;0,0},2,0)</f>
        <v>0</v>
      </c>
      <c r="T1546" s="8">
        <f t="shared" si="214"/>
        <v>0</v>
      </c>
      <c r="U1546" s="8">
        <f t="shared" si="216"/>
        <v>0</v>
      </c>
      <c r="V1546" s="8">
        <f t="shared" si="209"/>
        <v>0</v>
      </c>
      <c r="W1546" s="8">
        <f t="shared" si="210"/>
        <v>0</v>
      </c>
      <c r="X1546" s="8">
        <f t="shared" si="211"/>
        <v>0</v>
      </c>
      <c r="Y1546" s="8" t="str">
        <f t="shared" si="212"/>
        <v/>
      </c>
      <c r="Z1546" s="8" t="str">
        <f>VLOOKUP($D1546,{"29 - Psychiatrie (Erwachsene)","BGI";"297 - stationsäquivalente Behandlung in der Erwachsenenpsychiatrie (29)","BGI";"30 - Kinder- und Jugendpsychiatrie","BGII";"307 - stationsäquivalente Behandlung in der Kinder- und Jugendpsychiatrie (30)","BGII";"31 - Psychosomatik","BGI";"","LEER";0,"Leer"},2,0)</f>
        <v>LEER</v>
      </c>
      <c r="AA1546" s="8" t="str">
        <f t="shared" si="213"/>
        <v>Stationen</v>
      </c>
    </row>
    <row r="1547" spans="2:27" ht="15" customHeight="1" x14ac:dyDescent="0.25">
      <c r="B1547" s="76" t="str">
        <f t="shared" si="215"/>
        <v>!!!</v>
      </c>
      <c r="C1547" s="310" t="str">
        <f>IF(LEN($E1547)&gt;0,VLOOKUP(TEXT($E1547,0),'Angaben Stationen'!$E$14:$V$215,17,0),"")</f>
        <v/>
      </c>
      <c r="D1547" s="254" t="str">
        <f>IF(LEN($E1547)&gt;0,VLOOKUP(TEXT($E1547,0),'Angaben Stationen'!$E$14:$V$215,18,0),"")</f>
        <v/>
      </c>
      <c r="E1547" s="344"/>
      <c r="F1547" s="256"/>
      <c r="G1547" s="256"/>
      <c r="H1547" s="307"/>
      <c r="I1547" s="183"/>
      <c r="R1547" s="8">
        <f t="shared" si="208"/>
        <v>0</v>
      </c>
      <c r="S1547" s="8">
        <f>VLOOKUP($D1547,{"29 - Psychiatrie (Erwachsene)",1;"30 - Kinder- und Jugendpsychiatrie",1;"297 - stationsäquivalente Behandlung in der Erwachsenenpsychiatrie (29)",1;"307 - stationsäquivalente Behandlung in der Kinder- und Jugendpsychiatrie (30)",1;"31 - Psychosomatik",1;"",0;0,0},2,0)</f>
        <v>0</v>
      </c>
      <c r="T1547" s="8">
        <f t="shared" si="214"/>
        <v>0</v>
      </c>
      <c r="U1547" s="8">
        <f t="shared" si="216"/>
        <v>0</v>
      </c>
      <c r="V1547" s="8">
        <f t="shared" si="209"/>
        <v>0</v>
      </c>
      <c r="W1547" s="8">
        <f t="shared" si="210"/>
        <v>0</v>
      </c>
      <c r="X1547" s="8">
        <f t="shared" si="211"/>
        <v>0</v>
      </c>
      <c r="Y1547" s="8" t="str">
        <f t="shared" si="212"/>
        <v/>
      </c>
      <c r="Z1547" s="8" t="str">
        <f>VLOOKUP($D1547,{"29 - Psychiatrie (Erwachsene)","BGI";"297 - stationsäquivalente Behandlung in der Erwachsenenpsychiatrie (29)","BGI";"30 - Kinder- und Jugendpsychiatrie","BGII";"307 - stationsäquivalente Behandlung in der Kinder- und Jugendpsychiatrie (30)","BGII";"31 - Psychosomatik","BGI";"","LEER";0,"Leer"},2,0)</f>
        <v>LEER</v>
      </c>
      <c r="AA1547" s="8" t="str">
        <f t="shared" si="213"/>
        <v>Stationen</v>
      </c>
    </row>
    <row r="1548" spans="2:27" ht="15" customHeight="1" x14ac:dyDescent="0.25">
      <c r="B1548" s="76" t="str">
        <f t="shared" si="215"/>
        <v>!!!</v>
      </c>
      <c r="C1548" s="310" t="str">
        <f>IF(LEN($E1548)&gt;0,VLOOKUP(TEXT($E1548,0),'Angaben Stationen'!$E$14:$V$215,17,0),"")</f>
        <v/>
      </c>
      <c r="D1548" s="254" t="str">
        <f>IF(LEN($E1548)&gt;0,VLOOKUP(TEXT($E1548,0),'Angaben Stationen'!$E$14:$V$215,18,0),"")</f>
        <v/>
      </c>
      <c r="E1548" s="344"/>
      <c r="F1548" s="256"/>
      <c r="G1548" s="256"/>
      <c r="H1548" s="307"/>
      <c r="I1548" s="183"/>
      <c r="R1548" s="8">
        <f t="shared" si="208"/>
        <v>0</v>
      </c>
      <c r="S1548" s="8">
        <f>VLOOKUP($D1548,{"29 - Psychiatrie (Erwachsene)",1;"30 - Kinder- und Jugendpsychiatrie",1;"297 - stationsäquivalente Behandlung in der Erwachsenenpsychiatrie (29)",1;"307 - stationsäquivalente Behandlung in der Kinder- und Jugendpsychiatrie (30)",1;"31 - Psychosomatik",1;"",0;0,0},2,0)</f>
        <v>0</v>
      </c>
      <c r="T1548" s="8">
        <f t="shared" si="214"/>
        <v>0</v>
      </c>
      <c r="U1548" s="8">
        <f t="shared" si="216"/>
        <v>0</v>
      </c>
      <c r="V1548" s="8">
        <f t="shared" si="209"/>
        <v>0</v>
      </c>
      <c r="W1548" s="8">
        <f t="shared" si="210"/>
        <v>0</v>
      </c>
      <c r="X1548" s="8">
        <f t="shared" si="211"/>
        <v>0</v>
      </c>
      <c r="Y1548" s="8" t="str">
        <f t="shared" si="212"/>
        <v/>
      </c>
      <c r="Z1548" s="8" t="str">
        <f>VLOOKUP($D1548,{"29 - Psychiatrie (Erwachsene)","BGI";"297 - stationsäquivalente Behandlung in der Erwachsenenpsychiatrie (29)","BGI";"30 - Kinder- und Jugendpsychiatrie","BGII";"307 - stationsäquivalente Behandlung in der Kinder- und Jugendpsychiatrie (30)","BGII";"31 - Psychosomatik","BGI";"","LEER";0,"Leer"},2,0)</f>
        <v>LEER</v>
      </c>
      <c r="AA1548" s="8" t="str">
        <f t="shared" si="213"/>
        <v>Stationen</v>
      </c>
    </row>
    <row r="1549" spans="2:27" ht="15" customHeight="1" x14ac:dyDescent="0.25">
      <c r="B1549" s="76" t="str">
        <f t="shared" si="215"/>
        <v>!!!</v>
      </c>
      <c r="C1549" s="310" t="str">
        <f>IF(LEN($E1549)&gt;0,VLOOKUP(TEXT($E1549,0),'Angaben Stationen'!$E$14:$V$215,17,0),"")</f>
        <v/>
      </c>
      <c r="D1549" s="254" t="str">
        <f>IF(LEN($E1549)&gt;0,VLOOKUP(TEXT($E1549,0),'Angaben Stationen'!$E$14:$V$215,18,0),"")</f>
        <v/>
      </c>
      <c r="E1549" s="344"/>
      <c r="F1549" s="256"/>
      <c r="G1549" s="256"/>
      <c r="H1549" s="307"/>
      <c r="I1549" s="183"/>
      <c r="R1549" s="8">
        <f t="shared" si="208"/>
        <v>0</v>
      </c>
      <c r="S1549" s="8">
        <f>VLOOKUP($D1549,{"29 - Psychiatrie (Erwachsene)",1;"30 - Kinder- und Jugendpsychiatrie",1;"297 - stationsäquivalente Behandlung in der Erwachsenenpsychiatrie (29)",1;"307 - stationsäquivalente Behandlung in der Kinder- und Jugendpsychiatrie (30)",1;"31 - Psychosomatik",1;"",0;0,0},2,0)</f>
        <v>0</v>
      </c>
      <c r="T1549" s="8">
        <f t="shared" si="214"/>
        <v>0</v>
      </c>
      <c r="U1549" s="8">
        <f t="shared" si="216"/>
        <v>0</v>
      </c>
      <c r="V1549" s="8">
        <f t="shared" si="209"/>
        <v>0</v>
      </c>
      <c r="W1549" s="8">
        <f t="shared" si="210"/>
        <v>0</v>
      </c>
      <c r="X1549" s="8">
        <f t="shared" si="211"/>
        <v>0</v>
      </c>
      <c r="Y1549" s="8" t="str">
        <f t="shared" si="212"/>
        <v/>
      </c>
      <c r="Z1549" s="8" t="str">
        <f>VLOOKUP($D1549,{"29 - Psychiatrie (Erwachsene)","BGI";"297 - stationsäquivalente Behandlung in der Erwachsenenpsychiatrie (29)","BGI";"30 - Kinder- und Jugendpsychiatrie","BGII";"307 - stationsäquivalente Behandlung in der Kinder- und Jugendpsychiatrie (30)","BGII";"31 - Psychosomatik","BGI";"","LEER";0,"Leer"},2,0)</f>
        <v>LEER</v>
      </c>
      <c r="AA1549" s="8" t="str">
        <f t="shared" si="213"/>
        <v>Stationen</v>
      </c>
    </row>
    <row r="1550" spans="2:27" ht="15" customHeight="1" x14ac:dyDescent="0.25">
      <c r="B1550" s="76" t="str">
        <f t="shared" si="215"/>
        <v>!!!</v>
      </c>
      <c r="C1550" s="310" t="str">
        <f>IF(LEN($E1550)&gt;0,VLOOKUP(TEXT($E1550,0),'Angaben Stationen'!$E$14:$V$215,17,0),"")</f>
        <v/>
      </c>
      <c r="D1550" s="254" t="str">
        <f>IF(LEN($E1550)&gt;0,VLOOKUP(TEXT($E1550,0),'Angaben Stationen'!$E$14:$V$215,18,0),"")</f>
        <v/>
      </c>
      <c r="E1550" s="344"/>
      <c r="F1550" s="256"/>
      <c r="G1550" s="256"/>
      <c r="H1550" s="307"/>
      <c r="I1550" s="183"/>
      <c r="R1550" s="8">
        <f t="shared" si="208"/>
        <v>0</v>
      </c>
      <c r="S1550" s="8">
        <f>VLOOKUP($D1550,{"29 - Psychiatrie (Erwachsene)",1;"30 - Kinder- und Jugendpsychiatrie",1;"297 - stationsäquivalente Behandlung in der Erwachsenenpsychiatrie (29)",1;"307 - stationsäquivalente Behandlung in der Kinder- und Jugendpsychiatrie (30)",1;"31 - Psychosomatik",1;"",0;0,0},2,0)</f>
        <v>0</v>
      </c>
      <c r="T1550" s="8">
        <f t="shared" si="214"/>
        <v>0</v>
      </c>
      <c r="U1550" s="8">
        <f t="shared" si="216"/>
        <v>0</v>
      </c>
      <c r="V1550" s="8">
        <f t="shared" si="209"/>
        <v>0</v>
      </c>
      <c r="W1550" s="8">
        <f t="shared" si="210"/>
        <v>0</v>
      </c>
      <c r="X1550" s="8">
        <f t="shared" si="211"/>
        <v>0</v>
      </c>
      <c r="Y1550" s="8" t="str">
        <f t="shared" si="212"/>
        <v/>
      </c>
      <c r="Z1550" s="8" t="str">
        <f>VLOOKUP($D1550,{"29 - Psychiatrie (Erwachsene)","BGI";"297 - stationsäquivalente Behandlung in der Erwachsenenpsychiatrie (29)","BGI";"30 - Kinder- und Jugendpsychiatrie","BGII";"307 - stationsäquivalente Behandlung in der Kinder- und Jugendpsychiatrie (30)","BGII";"31 - Psychosomatik","BGI";"","LEER";0,"Leer"},2,0)</f>
        <v>LEER</v>
      </c>
      <c r="AA1550" s="8" t="str">
        <f t="shared" si="213"/>
        <v>Stationen</v>
      </c>
    </row>
    <row r="1551" spans="2:27" ht="15" customHeight="1" x14ac:dyDescent="0.25">
      <c r="B1551" s="76" t="str">
        <f t="shared" si="215"/>
        <v>!!!</v>
      </c>
      <c r="C1551" s="310" t="str">
        <f>IF(LEN($E1551)&gt;0,VLOOKUP(TEXT($E1551,0),'Angaben Stationen'!$E$14:$V$215,17,0),"")</f>
        <v/>
      </c>
      <c r="D1551" s="254" t="str">
        <f>IF(LEN($E1551)&gt;0,VLOOKUP(TEXT($E1551,0),'Angaben Stationen'!$E$14:$V$215,18,0),"")</f>
        <v/>
      </c>
      <c r="E1551" s="344"/>
      <c r="F1551" s="256"/>
      <c r="G1551" s="256"/>
      <c r="H1551" s="307"/>
      <c r="I1551" s="183"/>
      <c r="R1551" s="8">
        <f t="shared" si="208"/>
        <v>0</v>
      </c>
      <c r="S1551" s="8">
        <f>VLOOKUP($D1551,{"29 - Psychiatrie (Erwachsene)",1;"30 - Kinder- und Jugendpsychiatrie",1;"297 - stationsäquivalente Behandlung in der Erwachsenenpsychiatrie (29)",1;"307 - stationsäquivalente Behandlung in der Kinder- und Jugendpsychiatrie (30)",1;"31 - Psychosomatik",1;"",0;0,0},2,0)</f>
        <v>0</v>
      </c>
      <c r="T1551" s="8">
        <f t="shared" si="214"/>
        <v>0</v>
      </c>
      <c r="U1551" s="8">
        <f t="shared" si="216"/>
        <v>0</v>
      </c>
      <c r="V1551" s="8">
        <f t="shared" si="209"/>
        <v>0</v>
      </c>
      <c r="W1551" s="8">
        <f t="shared" si="210"/>
        <v>0</v>
      </c>
      <c r="X1551" s="8">
        <f t="shared" si="211"/>
        <v>0</v>
      </c>
      <c r="Y1551" s="8" t="str">
        <f t="shared" si="212"/>
        <v/>
      </c>
      <c r="Z1551" s="8" t="str">
        <f>VLOOKUP($D1551,{"29 - Psychiatrie (Erwachsene)","BGI";"297 - stationsäquivalente Behandlung in der Erwachsenenpsychiatrie (29)","BGI";"30 - Kinder- und Jugendpsychiatrie","BGII";"307 - stationsäquivalente Behandlung in der Kinder- und Jugendpsychiatrie (30)","BGII";"31 - Psychosomatik","BGI";"","LEER";0,"Leer"},2,0)</f>
        <v>LEER</v>
      </c>
      <c r="AA1551" s="8" t="str">
        <f t="shared" si="213"/>
        <v>Stationen</v>
      </c>
    </row>
    <row r="1552" spans="2:27" ht="15" customHeight="1" x14ac:dyDescent="0.25">
      <c r="B1552" s="76" t="str">
        <f t="shared" si="215"/>
        <v>!!!</v>
      </c>
      <c r="C1552" s="310" t="str">
        <f>IF(LEN($E1552)&gt;0,VLOOKUP(TEXT($E1552,0),'Angaben Stationen'!$E$14:$V$215,17,0),"")</f>
        <v/>
      </c>
      <c r="D1552" s="254" t="str">
        <f>IF(LEN($E1552)&gt;0,VLOOKUP(TEXT($E1552,0),'Angaben Stationen'!$E$14:$V$215,18,0),"")</f>
        <v/>
      </c>
      <c r="E1552" s="344"/>
      <c r="F1552" s="256"/>
      <c r="G1552" s="256"/>
      <c r="H1552" s="307"/>
      <c r="I1552" s="183"/>
      <c r="R1552" s="8">
        <f t="shared" si="208"/>
        <v>0</v>
      </c>
      <c r="S1552" s="8">
        <f>VLOOKUP($D1552,{"29 - Psychiatrie (Erwachsene)",1;"30 - Kinder- und Jugendpsychiatrie",1;"297 - stationsäquivalente Behandlung in der Erwachsenenpsychiatrie (29)",1;"307 - stationsäquivalente Behandlung in der Kinder- und Jugendpsychiatrie (30)",1;"31 - Psychosomatik",1;"",0;0,0},2,0)</f>
        <v>0</v>
      </c>
      <c r="T1552" s="8">
        <f t="shared" si="214"/>
        <v>0</v>
      </c>
      <c r="U1552" s="8">
        <f t="shared" si="216"/>
        <v>0</v>
      </c>
      <c r="V1552" s="8">
        <f t="shared" si="209"/>
        <v>0</v>
      </c>
      <c r="W1552" s="8">
        <f t="shared" si="210"/>
        <v>0</v>
      </c>
      <c r="X1552" s="8">
        <f t="shared" si="211"/>
        <v>0</v>
      </c>
      <c r="Y1552" s="8" t="str">
        <f t="shared" si="212"/>
        <v/>
      </c>
      <c r="Z1552" s="8" t="str">
        <f>VLOOKUP($D1552,{"29 - Psychiatrie (Erwachsene)","BGI";"297 - stationsäquivalente Behandlung in der Erwachsenenpsychiatrie (29)","BGI";"30 - Kinder- und Jugendpsychiatrie","BGII";"307 - stationsäquivalente Behandlung in der Kinder- und Jugendpsychiatrie (30)","BGII";"31 - Psychosomatik","BGI";"","LEER";0,"Leer"},2,0)</f>
        <v>LEER</v>
      </c>
      <c r="AA1552" s="8" t="str">
        <f t="shared" si="213"/>
        <v>Stationen</v>
      </c>
    </row>
    <row r="1553" spans="2:27" ht="15" customHeight="1" x14ac:dyDescent="0.25">
      <c r="B1553" s="76" t="str">
        <f t="shared" si="215"/>
        <v>!!!</v>
      </c>
      <c r="C1553" s="310" t="str">
        <f>IF(LEN($E1553)&gt;0,VLOOKUP(TEXT($E1553,0),'Angaben Stationen'!$E$14:$V$215,17,0),"")</f>
        <v/>
      </c>
      <c r="D1553" s="254" t="str">
        <f>IF(LEN($E1553)&gt;0,VLOOKUP(TEXT($E1553,0),'Angaben Stationen'!$E$14:$V$215,18,0),"")</f>
        <v/>
      </c>
      <c r="E1553" s="344"/>
      <c r="F1553" s="256"/>
      <c r="G1553" s="256"/>
      <c r="H1553" s="307"/>
      <c r="I1553" s="183"/>
      <c r="R1553" s="8">
        <f t="shared" si="208"/>
        <v>0</v>
      </c>
      <c r="S1553" s="8">
        <f>VLOOKUP($D1553,{"29 - Psychiatrie (Erwachsene)",1;"30 - Kinder- und Jugendpsychiatrie",1;"297 - stationsäquivalente Behandlung in der Erwachsenenpsychiatrie (29)",1;"307 - stationsäquivalente Behandlung in der Kinder- und Jugendpsychiatrie (30)",1;"31 - Psychosomatik",1;"",0;0,0},2,0)</f>
        <v>0</v>
      </c>
      <c r="T1553" s="8">
        <f t="shared" si="214"/>
        <v>0</v>
      </c>
      <c r="U1553" s="8">
        <f t="shared" si="216"/>
        <v>0</v>
      </c>
      <c r="V1553" s="8">
        <f t="shared" si="209"/>
        <v>0</v>
      </c>
      <c r="W1553" s="8">
        <f t="shared" si="210"/>
        <v>0</v>
      </c>
      <c r="X1553" s="8">
        <f t="shared" si="211"/>
        <v>0</v>
      </c>
      <c r="Y1553" s="8" t="str">
        <f t="shared" si="212"/>
        <v/>
      </c>
      <c r="Z1553" s="8" t="str">
        <f>VLOOKUP($D1553,{"29 - Psychiatrie (Erwachsene)","BGI";"297 - stationsäquivalente Behandlung in der Erwachsenenpsychiatrie (29)","BGI";"30 - Kinder- und Jugendpsychiatrie","BGII";"307 - stationsäquivalente Behandlung in der Kinder- und Jugendpsychiatrie (30)","BGII";"31 - Psychosomatik","BGI";"","LEER";0,"Leer"},2,0)</f>
        <v>LEER</v>
      </c>
      <c r="AA1553" s="8" t="str">
        <f t="shared" si="213"/>
        <v>Stationen</v>
      </c>
    </row>
    <row r="1554" spans="2:27" ht="15" customHeight="1" x14ac:dyDescent="0.25">
      <c r="B1554" s="76" t="str">
        <f t="shared" si="215"/>
        <v>!!!</v>
      </c>
      <c r="C1554" s="310" t="str">
        <f>IF(LEN($E1554)&gt;0,VLOOKUP(TEXT($E1554,0),'Angaben Stationen'!$E$14:$V$215,17,0),"")</f>
        <v/>
      </c>
      <c r="D1554" s="254" t="str">
        <f>IF(LEN($E1554)&gt;0,VLOOKUP(TEXT($E1554,0),'Angaben Stationen'!$E$14:$V$215,18,0),"")</f>
        <v/>
      </c>
      <c r="E1554" s="344"/>
      <c r="F1554" s="256"/>
      <c r="G1554" s="256"/>
      <c r="H1554" s="307"/>
      <c r="I1554" s="183"/>
      <c r="R1554" s="8">
        <f t="shared" si="208"/>
        <v>0</v>
      </c>
      <c r="S1554" s="8">
        <f>VLOOKUP($D1554,{"29 - Psychiatrie (Erwachsene)",1;"30 - Kinder- und Jugendpsychiatrie",1;"297 - stationsäquivalente Behandlung in der Erwachsenenpsychiatrie (29)",1;"307 - stationsäquivalente Behandlung in der Kinder- und Jugendpsychiatrie (30)",1;"31 - Psychosomatik",1;"",0;0,0},2,0)</f>
        <v>0</v>
      </c>
      <c r="T1554" s="8">
        <f t="shared" si="214"/>
        <v>0</v>
      </c>
      <c r="U1554" s="8">
        <f t="shared" si="216"/>
        <v>0</v>
      </c>
      <c r="V1554" s="8">
        <f t="shared" si="209"/>
        <v>0</v>
      </c>
      <c r="W1554" s="8">
        <f t="shared" si="210"/>
        <v>0</v>
      </c>
      <c r="X1554" s="8">
        <f t="shared" si="211"/>
        <v>0</v>
      </c>
      <c r="Y1554" s="8" t="str">
        <f t="shared" si="212"/>
        <v/>
      </c>
      <c r="Z1554" s="8" t="str">
        <f>VLOOKUP($D1554,{"29 - Psychiatrie (Erwachsene)","BGI";"297 - stationsäquivalente Behandlung in der Erwachsenenpsychiatrie (29)","BGI";"30 - Kinder- und Jugendpsychiatrie","BGII";"307 - stationsäquivalente Behandlung in der Kinder- und Jugendpsychiatrie (30)","BGII";"31 - Psychosomatik","BGI";"","LEER";0,"Leer"},2,0)</f>
        <v>LEER</v>
      </c>
      <c r="AA1554" s="8" t="str">
        <f t="shared" si="213"/>
        <v>Stationen</v>
      </c>
    </row>
    <row r="1555" spans="2:27" ht="15" customHeight="1" x14ac:dyDescent="0.25">
      <c r="B1555" s="76" t="str">
        <f t="shared" si="215"/>
        <v>!!!</v>
      </c>
      <c r="C1555" s="310" t="str">
        <f>IF(LEN($E1555)&gt;0,VLOOKUP(TEXT($E1555,0),'Angaben Stationen'!$E$14:$V$215,17,0),"")</f>
        <v/>
      </c>
      <c r="D1555" s="254" t="str">
        <f>IF(LEN($E1555)&gt;0,VLOOKUP(TEXT($E1555,0),'Angaben Stationen'!$E$14:$V$215,18,0),"")</f>
        <v/>
      </c>
      <c r="E1555" s="344"/>
      <c r="F1555" s="256"/>
      <c r="G1555" s="256"/>
      <c r="H1555" s="307"/>
      <c r="I1555" s="183"/>
      <c r="R1555" s="8">
        <f t="shared" si="208"/>
        <v>0</v>
      </c>
      <c r="S1555" s="8">
        <f>VLOOKUP($D1555,{"29 - Psychiatrie (Erwachsene)",1;"30 - Kinder- und Jugendpsychiatrie",1;"297 - stationsäquivalente Behandlung in der Erwachsenenpsychiatrie (29)",1;"307 - stationsäquivalente Behandlung in der Kinder- und Jugendpsychiatrie (30)",1;"31 - Psychosomatik",1;"",0;0,0},2,0)</f>
        <v>0</v>
      </c>
      <c r="T1555" s="8">
        <f t="shared" si="214"/>
        <v>0</v>
      </c>
      <c r="U1555" s="8">
        <f t="shared" si="216"/>
        <v>0</v>
      </c>
      <c r="V1555" s="8">
        <f t="shared" si="209"/>
        <v>0</v>
      </c>
      <c r="W1555" s="8">
        <f t="shared" si="210"/>
        <v>0</v>
      </c>
      <c r="X1555" s="8">
        <f t="shared" si="211"/>
        <v>0</v>
      </c>
      <c r="Y1555" s="8" t="str">
        <f t="shared" si="212"/>
        <v/>
      </c>
      <c r="Z1555" s="8" t="str">
        <f>VLOOKUP($D1555,{"29 - Psychiatrie (Erwachsene)","BGI";"297 - stationsäquivalente Behandlung in der Erwachsenenpsychiatrie (29)","BGI";"30 - Kinder- und Jugendpsychiatrie","BGII";"307 - stationsäquivalente Behandlung in der Kinder- und Jugendpsychiatrie (30)","BGII";"31 - Psychosomatik","BGI";"","LEER";0,"Leer"},2,0)</f>
        <v>LEER</v>
      </c>
      <c r="AA1555" s="8" t="str">
        <f t="shared" si="213"/>
        <v>Stationen</v>
      </c>
    </row>
    <row r="1556" spans="2:27" ht="15" customHeight="1" x14ac:dyDescent="0.25">
      <c r="B1556" s="76" t="str">
        <f t="shared" si="215"/>
        <v>!!!</v>
      </c>
      <c r="C1556" s="310" t="str">
        <f>IF(LEN($E1556)&gt;0,VLOOKUP(TEXT($E1556,0),'Angaben Stationen'!$E$14:$V$215,17,0),"")</f>
        <v/>
      </c>
      <c r="D1556" s="254" t="str">
        <f>IF(LEN($E1556)&gt;0,VLOOKUP(TEXT($E1556,0),'Angaben Stationen'!$E$14:$V$215,18,0),"")</f>
        <v/>
      </c>
      <c r="E1556" s="344"/>
      <c r="F1556" s="256"/>
      <c r="G1556" s="256"/>
      <c r="H1556" s="307"/>
      <c r="I1556" s="183"/>
      <c r="R1556" s="8">
        <f t="shared" si="208"/>
        <v>0</v>
      </c>
      <c r="S1556" s="8">
        <f>VLOOKUP($D1556,{"29 - Psychiatrie (Erwachsene)",1;"30 - Kinder- und Jugendpsychiatrie",1;"297 - stationsäquivalente Behandlung in der Erwachsenenpsychiatrie (29)",1;"307 - stationsäquivalente Behandlung in der Kinder- und Jugendpsychiatrie (30)",1;"31 - Psychosomatik",1;"",0;0,0},2,0)</f>
        <v>0</v>
      </c>
      <c r="T1556" s="8">
        <f t="shared" si="214"/>
        <v>0</v>
      </c>
      <c r="U1556" s="8">
        <f t="shared" si="216"/>
        <v>0</v>
      </c>
      <c r="V1556" s="8">
        <f t="shared" si="209"/>
        <v>0</v>
      </c>
      <c r="W1556" s="8">
        <f t="shared" si="210"/>
        <v>0</v>
      </c>
      <c r="X1556" s="8">
        <f t="shared" si="211"/>
        <v>0</v>
      </c>
      <c r="Y1556" s="8" t="str">
        <f t="shared" si="212"/>
        <v/>
      </c>
      <c r="Z1556" s="8" t="str">
        <f>VLOOKUP($D1556,{"29 - Psychiatrie (Erwachsene)","BGI";"297 - stationsäquivalente Behandlung in der Erwachsenenpsychiatrie (29)","BGI";"30 - Kinder- und Jugendpsychiatrie","BGII";"307 - stationsäquivalente Behandlung in der Kinder- und Jugendpsychiatrie (30)","BGII";"31 - Psychosomatik","BGI";"","LEER";0,"Leer"},2,0)</f>
        <v>LEER</v>
      </c>
      <c r="AA1556" s="8" t="str">
        <f t="shared" si="213"/>
        <v>Stationen</v>
      </c>
    </row>
    <row r="1557" spans="2:27" ht="15" customHeight="1" x14ac:dyDescent="0.25">
      <c r="B1557" s="76" t="str">
        <f t="shared" si="215"/>
        <v>!!!</v>
      </c>
      <c r="C1557" s="310" t="str">
        <f>IF(LEN($E1557)&gt;0,VLOOKUP(TEXT($E1557,0),'Angaben Stationen'!$E$14:$V$215,17,0),"")</f>
        <v/>
      </c>
      <c r="D1557" s="254" t="str">
        <f>IF(LEN($E1557)&gt;0,VLOOKUP(TEXT($E1557,0),'Angaben Stationen'!$E$14:$V$215,18,0),"")</f>
        <v/>
      </c>
      <c r="E1557" s="344"/>
      <c r="F1557" s="256"/>
      <c r="G1557" s="256"/>
      <c r="H1557" s="307"/>
      <c r="I1557" s="183"/>
      <c r="R1557" s="8">
        <f t="shared" si="208"/>
        <v>0</v>
      </c>
      <c r="S1557" s="8">
        <f>VLOOKUP($D1557,{"29 - Psychiatrie (Erwachsene)",1;"30 - Kinder- und Jugendpsychiatrie",1;"297 - stationsäquivalente Behandlung in der Erwachsenenpsychiatrie (29)",1;"307 - stationsäquivalente Behandlung in der Kinder- und Jugendpsychiatrie (30)",1;"31 - Psychosomatik",1;"",0;0,0},2,0)</f>
        <v>0</v>
      </c>
      <c r="T1557" s="8">
        <f t="shared" si="214"/>
        <v>0</v>
      </c>
      <c r="U1557" s="8">
        <f t="shared" si="216"/>
        <v>0</v>
      </c>
      <c r="V1557" s="8">
        <f t="shared" si="209"/>
        <v>0</v>
      </c>
      <c r="W1557" s="8">
        <f t="shared" si="210"/>
        <v>0</v>
      </c>
      <c r="X1557" s="8">
        <f t="shared" si="211"/>
        <v>0</v>
      </c>
      <c r="Y1557" s="8" t="str">
        <f t="shared" si="212"/>
        <v/>
      </c>
      <c r="Z1557" s="8" t="str">
        <f>VLOOKUP($D1557,{"29 - Psychiatrie (Erwachsene)","BGI";"297 - stationsäquivalente Behandlung in der Erwachsenenpsychiatrie (29)","BGI";"30 - Kinder- und Jugendpsychiatrie","BGII";"307 - stationsäquivalente Behandlung in der Kinder- und Jugendpsychiatrie (30)","BGII";"31 - Psychosomatik","BGI";"","LEER";0,"Leer"},2,0)</f>
        <v>LEER</v>
      </c>
      <c r="AA1557" s="8" t="str">
        <f t="shared" si="213"/>
        <v>Stationen</v>
      </c>
    </row>
    <row r="1558" spans="2:27" ht="15" customHeight="1" x14ac:dyDescent="0.25">
      <c r="B1558" s="76" t="str">
        <f t="shared" si="215"/>
        <v>!!!</v>
      </c>
      <c r="C1558" s="310" t="str">
        <f>IF(LEN($E1558)&gt;0,VLOOKUP(TEXT($E1558,0),'Angaben Stationen'!$E$14:$V$215,17,0),"")</f>
        <v/>
      </c>
      <c r="D1558" s="254" t="str">
        <f>IF(LEN($E1558)&gt;0,VLOOKUP(TEXT($E1558,0),'Angaben Stationen'!$E$14:$V$215,18,0),"")</f>
        <v/>
      </c>
      <c r="E1558" s="344"/>
      <c r="F1558" s="256"/>
      <c r="G1558" s="256"/>
      <c r="H1558" s="307"/>
      <c r="I1558" s="183"/>
      <c r="R1558" s="8">
        <f t="shared" si="208"/>
        <v>0</v>
      </c>
      <c r="S1558" s="8">
        <f>VLOOKUP($D1558,{"29 - Psychiatrie (Erwachsene)",1;"30 - Kinder- und Jugendpsychiatrie",1;"297 - stationsäquivalente Behandlung in der Erwachsenenpsychiatrie (29)",1;"307 - stationsäquivalente Behandlung in der Kinder- und Jugendpsychiatrie (30)",1;"31 - Psychosomatik",1;"",0;0,0},2,0)</f>
        <v>0</v>
      </c>
      <c r="T1558" s="8">
        <f t="shared" si="214"/>
        <v>0</v>
      </c>
      <c r="U1558" s="8">
        <f t="shared" si="216"/>
        <v>0</v>
      </c>
      <c r="V1558" s="8">
        <f t="shared" si="209"/>
        <v>0</v>
      </c>
      <c r="W1558" s="8">
        <f t="shared" si="210"/>
        <v>0</v>
      </c>
      <c r="X1558" s="8">
        <f t="shared" si="211"/>
        <v>0</v>
      </c>
      <c r="Y1558" s="8" t="str">
        <f t="shared" si="212"/>
        <v/>
      </c>
      <c r="Z1558" s="8" t="str">
        <f>VLOOKUP($D1558,{"29 - Psychiatrie (Erwachsene)","BGI";"297 - stationsäquivalente Behandlung in der Erwachsenenpsychiatrie (29)","BGI";"30 - Kinder- und Jugendpsychiatrie","BGII";"307 - stationsäquivalente Behandlung in der Kinder- und Jugendpsychiatrie (30)","BGII";"31 - Psychosomatik","BGI";"","LEER";0,"Leer"},2,0)</f>
        <v>LEER</v>
      </c>
      <c r="AA1558" s="8" t="str">
        <f t="shared" si="213"/>
        <v>Stationen</v>
      </c>
    </row>
    <row r="1559" spans="2:27" ht="15" customHeight="1" x14ac:dyDescent="0.25">
      <c r="B1559" s="76" t="str">
        <f t="shared" si="215"/>
        <v>!!!</v>
      </c>
      <c r="C1559" s="310" t="str">
        <f>IF(LEN($E1559)&gt;0,VLOOKUP(TEXT($E1559,0),'Angaben Stationen'!$E$14:$V$215,17,0),"")</f>
        <v/>
      </c>
      <c r="D1559" s="254" t="str">
        <f>IF(LEN($E1559)&gt;0,VLOOKUP(TEXT($E1559,0),'Angaben Stationen'!$E$14:$V$215,18,0),"")</f>
        <v/>
      </c>
      <c r="E1559" s="344"/>
      <c r="F1559" s="256"/>
      <c r="G1559" s="256"/>
      <c r="H1559" s="307"/>
      <c r="I1559" s="183"/>
      <c r="R1559" s="8">
        <f t="shared" si="208"/>
        <v>0</v>
      </c>
      <c r="S1559" s="8">
        <f>VLOOKUP($D1559,{"29 - Psychiatrie (Erwachsene)",1;"30 - Kinder- und Jugendpsychiatrie",1;"297 - stationsäquivalente Behandlung in der Erwachsenenpsychiatrie (29)",1;"307 - stationsäquivalente Behandlung in der Kinder- und Jugendpsychiatrie (30)",1;"31 - Psychosomatik",1;"",0;0,0},2,0)</f>
        <v>0</v>
      </c>
      <c r="T1559" s="8">
        <f t="shared" si="214"/>
        <v>0</v>
      </c>
      <c r="U1559" s="8">
        <f t="shared" si="216"/>
        <v>0</v>
      </c>
      <c r="V1559" s="8">
        <f t="shared" si="209"/>
        <v>0</v>
      </c>
      <c r="W1559" s="8">
        <f t="shared" si="210"/>
        <v>0</v>
      </c>
      <c r="X1559" s="8">
        <f t="shared" si="211"/>
        <v>0</v>
      </c>
      <c r="Y1559" s="8" t="str">
        <f t="shared" si="212"/>
        <v/>
      </c>
      <c r="Z1559" s="8" t="str">
        <f>VLOOKUP($D1559,{"29 - Psychiatrie (Erwachsene)","BGI";"297 - stationsäquivalente Behandlung in der Erwachsenenpsychiatrie (29)","BGI";"30 - Kinder- und Jugendpsychiatrie","BGII";"307 - stationsäquivalente Behandlung in der Kinder- und Jugendpsychiatrie (30)","BGII";"31 - Psychosomatik","BGI";"","LEER";0,"Leer"},2,0)</f>
        <v>LEER</v>
      </c>
      <c r="AA1559" s="8" t="str">
        <f t="shared" si="213"/>
        <v>Stationen</v>
      </c>
    </row>
    <row r="1560" spans="2:27" ht="15" customHeight="1" x14ac:dyDescent="0.25">
      <c r="B1560" s="76" t="str">
        <f t="shared" si="215"/>
        <v>!!!</v>
      </c>
      <c r="C1560" s="310" t="str">
        <f>IF(LEN($E1560)&gt;0,VLOOKUP(TEXT($E1560,0),'Angaben Stationen'!$E$14:$V$215,17,0),"")</f>
        <v/>
      </c>
      <c r="D1560" s="254" t="str">
        <f>IF(LEN($E1560)&gt;0,VLOOKUP(TEXT($E1560,0),'Angaben Stationen'!$E$14:$V$215,18,0),"")</f>
        <v/>
      </c>
      <c r="E1560" s="344"/>
      <c r="F1560" s="256"/>
      <c r="G1560" s="256"/>
      <c r="H1560" s="307"/>
      <c r="I1560" s="183"/>
      <c r="R1560" s="8">
        <f t="shared" si="208"/>
        <v>0</v>
      </c>
      <c r="S1560" s="8">
        <f>VLOOKUP($D1560,{"29 - Psychiatrie (Erwachsene)",1;"30 - Kinder- und Jugendpsychiatrie",1;"297 - stationsäquivalente Behandlung in der Erwachsenenpsychiatrie (29)",1;"307 - stationsäquivalente Behandlung in der Kinder- und Jugendpsychiatrie (30)",1;"31 - Psychosomatik",1;"",0;0,0},2,0)</f>
        <v>0</v>
      </c>
      <c r="T1560" s="8">
        <f t="shared" si="214"/>
        <v>0</v>
      </c>
      <c r="U1560" s="8">
        <f t="shared" si="216"/>
        <v>0</v>
      </c>
      <c r="V1560" s="8">
        <f t="shared" si="209"/>
        <v>0</v>
      </c>
      <c r="W1560" s="8">
        <f t="shared" si="210"/>
        <v>0</v>
      </c>
      <c r="X1560" s="8">
        <f t="shared" si="211"/>
        <v>0</v>
      </c>
      <c r="Y1560" s="8" t="str">
        <f t="shared" si="212"/>
        <v/>
      </c>
      <c r="Z1560" s="8" t="str">
        <f>VLOOKUP($D1560,{"29 - Psychiatrie (Erwachsene)","BGI";"297 - stationsäquivalente Behandlung in der Erwachsenenpsychiatrie (29)","BGI";"30 - Kinder- und Jugendpsychiatrie","BGII";"307 - stationsäquivalente Behandlung in der Kinder- und Jugendpsychiatrie (30)","BGII";"31 - Psychosomatik","BGI";"","LEER";0,"Leer"},2,0)</f>
        <v>LEER</v>
      </c>
      <c r="AA1560" s="8" t="str">
        <f t="shared" si="213"/>
        <v>Stationen</v>
      </c>
    </row>
    <row r="1561" spans="2:27" ht="15" customHeight="1" x14ac:dyDescent="0.25">
      <c r="B1561" s="76" t="str">
        <f t="shared" si="215"/>
        <v>!!!</v>
      </c>
      <c r="C1561" s="310" t="str">
        <f>IF(LEN($E1561)&gt;0,VLOOKUP(TEXT($E1561,0),'Angaben Stationen'!$E$14:$V$215,17,0),"")</f>
        <v/>
      </c>
      <c r="D1561" s="254" t="str">
        <f>IF(LEN($E1561)&gt;0,VLOOKUP(TEXT($E1561,0),'Angaben Stationen'!$E$14:$V$215,18,0),"")</f>
        <v/>
      </c>
      <c r="E1561" s="344"/>
      <c r="F1561" s="256"/>
      <c r="G1561" s="256"/>
      <c r="H1561" s="307"/>
      <c r="I1561" s="183"/>
      <c r="R1561" s="8">
        <f t="shared" si="208"/>
        <v>0</v>
      </c>
      <c r="S1561" s="8">
        <f>VLOOKUP($D1561,{"29 - Psychiatrie (Erwachsene)",1;"30 - Kinder- und Jugendpsychiatrie",1;"297 - stationsäquivalente Behandlung in der Erwachsenenpsychiatrie (29)",1;"307 - stationsäquivalente Behandlung in der Kinder- und Jugendpsychiatrie (30)",1;"31 - Psychosomatik",1;"",0;0,0},2,0)</f>
        <v>0</v>
      </c>
      <c r="T1561" s="8">
        <f t="shared" si="214"/>
        <v>0</v>
      </c>
      <c r="U1561" s="8">
        <f t="shared" si="216"/>
        <v>0</v>
      </c>
      <c r="V1561" s="8">
        <f t="shared" si="209"/>
        <v>0</v>
      </c>
      <c r="W1561" s="8">
        <f t="shared" si="210"/>
        <v>0</v>
      </c>
      <c r="X1561" s="8">
        <f t="shared" si="211"/>
        <v>0</v>
      </c>
      <c r="Y1561" s="8" t="str">
        <f t="shared" si="212"/>
        <v/>
      </c>
      <c r="Z1561" s="8" t="str">
        <f>VLOOKUP($D1561,{"29 - Psychiatrie (Erwachsene)","BGI";"297 - stationsäquivalente Behandlung in der Erwachsenenpsychiatrie (29)","BGI";"30 - Kinder- und Jugendpsychiatrie","BGII";"307 - stationsäquivalente Behandlung in der Kinder- und Jugendpsychiatrie (30)","BGII";"31 - Psychosomatik","BGI";"","LEER";0,"Leer"},2,0)</f>
        <v>LEER</v>
      </c>
      <c r="AA1561" s="8" t="str">
        <f t="shared" si="213"/>
        <v>Stationen</v>
      </c>
    </row>
    <row r="1562" spans="2:27" ht="15" customHeight="1" x14ac:dyDescent="0.25">
      <c r="B1562" s="76" t="str">
        <f t="shared" si="215"/>
        <v>!!!</v>
      </c>
      <c r="C1562" s="310" t="str">
        <f>IF(LEN($E1562)&gt;0,VLOOKUP(TEXT($E1562,0),'Angaben Stationen'!$E$14:$V$215,17,0),"")</f>
        <v/>
      </c>
      <c r="D1562" s="254" t="str">
        <f>IF(LEN($E1562)&gt;0,VLOOKUP(TEXT($E1562,0),'Angaben Stationen'!$E$14:$V$215,18,0),"")</f>
        <v/>
      </c>
      <c r="E1562" s="344"/>
      <c r="F1562" s="256"/>
      <c r="G1562" s="256"/>
      <c r="H1562" s="307"/>
      <c r="I1562" s="183"/>
      <c r="R1562" s="8">
        <f t="shared" si="208"/>
        <v>0</v>
      </c>
      <c r="S1562" s="8">
        <f>VLOOKUP($D1562,{"29 - Psychiatrie (Erwachsene)",1;"30 - Kinder- und Jugendpsychiatrie",1;"297 - stationsäquivalente Behandlung in der Erwachsenenpsychiatrie (29)",1;"307 - stationsäquivalente Behandlung in der Kinder- und Jugendpsychiatrie (30)",1;"31 - Psychosomatik",1;"",0;0,0},2,0)</f>
        <v>0</v>
      </c>
      <c r="T1562" s="8">
        <f t="shared" si="214"/>
        <v>0</v>
      </c>
      <c r="U1562" s="8">
        <f t="shared" si="216"/>
        <v>0</v>
      </c>
      <c r="V1562" s="8">
        <f t="shared" si="209"/>
        <v>0</v>
      </c>
      <c r="W1562" s="8">
        <f t="shared" si="210"/>
        <v>0</v>
      </c>
      <c r="X1562" s="8">
        <f t="shared" si="211"/>
        <v>0</v>
      </c>
      <c r="Y1562" s="8" t="str">
        <f t="shared" si="212"/>
        <v/>
      </c>
      <c r="Z1562" s="8" t="str">
        <f>VLOOKUP($D1562,{"29 - Psychiatrie (Erwachsene)","BGI";"297 - stationsäquivalente Behandlung in der Erwachsenenpsychiatrie (29)","BGI";"30 - Kinder- und Jugendpsychiatrie","BGII";"307 - stationsäquivalente Behandlung in der Kinder- und Jugendpsychiatrie (30)","BGII";"31 - Psychosomatik","BGI";"","LEER";0,"Leer"},2,0)</f>
        <v>LEER</v>
      </c>
      <c r="AA1562" s="8" t="str">
        <f t="shared" si="213"/>
        <v>Stationen</v>
      </c>
    </row>
    <row r="1563" spans="2:27" ht="15" customHeight="1" x14ac:dyDescent="0.25">
      <c r="B1563" s="76" t="str">
        <f t="shared" si="215"/>
        <v>!!!</v>
      </c>
      <c r="C1563" s="310" t="str">
        <f>IF(LEN($E1563)&gt;0,VLOOKUP(TEXT($E1563,0),'Angaben Stationen'!$E$14:$V$215,17,0),"")</f>
        <v/>
      </c>
      <c r="D1563" s="254" t="str">
        <f>IF(LEN($E1563)&gt;0,VLOOKUP(TEXT($E1563,0),'Angaben Stationen'!$E$14:$V$215,18,0),"")</f>
        <v/>
      </c>
      <c r="E1563" s="344"/>
      <c r="F1563" s="256"/>
      <c r="G1563" s="256"/>
      <c r="H1563" s="307"/>
      <c r="I1563" s="183"/>
      <c r="R1563" s="8">
        <f t="shared" si="208"/>
        <v>0</v>
      </c>
      <c r="S1563" s="8">
        <f>VLOOKUP($D1563,{"29 - Psychiatrie (Erwachsene)",1;"30 - Kinder- und Jugendpsychiatrie",1;"297 - stationsäquivalente Behandlung in der Erwachsenenpsychiatrie (29)",1;"307 - stationsäquivalente Behandlung in der Kinder- und Jugendpsychiatrie (30)",1;"31 - Psychosomatik",1;"",0;0,0},2,0)</f>
        <v>0</v>
      </c>
      <c r="T1563" s="8">
        <f t="shared" si="214"/>
        <v>0</v>
      </c>
      <c r="U1563" s="8">
        <f t="shared" si="216"/>
        <v>0</v>
      </c>
      <c r="V1563" s="8">
        <f t="shared" si="209"/>
        <v>0</v>
      </c>
      <c r="W1563" s="8">
        <f t="shared" si="210"/>
        <v>0</v>
      </c>
      <c r="X1563" s="8">
        <f t="shared" si="211"/>
        <v>0</v>
      </c>
      <c r="Y1563" s="8" t="str">
        <f t="shared" si="212"/>
        <v/>
      </c>
      <c r="Z1563" s="8" t="str">
        <f>VLOOKUP($D1563,{"29 - Psychiatrie (Erwachsene)","BGI";"297 - stationsäquivalente Behandlung in der Erwachsenenpsychiatrie (29)","BGI";"30 - Kinder- und Jugendpsychiatrie","BGII";"307 - stationsäquivalente Behandlung in der Kinder- und Jugendpsychiatrie (30)","BGII";"31 - Psychosomatik","BGI";"","LEER";0,"Leer"},2,0)</f>
        <v>LEER</v>
      </c>
      <c r="AA1563" s="8" t="str">
        <f t="shared" si="213"/>
        <v>Stationen</v>
      </c>
    </row>
    <row r="1564" spans="2:27" ht="15" customHeight="1" x14ac:dyDescent="0.25">
      <c r="B1564" s="76" t="str">
        <f t="shared" si="215"/>
        <v>!!!</v>
      </c>
      <c r="C1564" s="310" t="str">
        <f>IF(LEN($E1564)&gt;0,VLOOKUP(TEXT($E1564,0),'Angaben Stationen'!$E$14:$V$215,17,0),"")</f>
        <v/>
      </c>
      <c r="D1564" s="254" t="str">
        <f>IF(LEN($E1564)&gt;0,VLOOKUP(TEXT($E1564,0),'Angaben Stationen'!$E$14:$V$215,18,0),"")</f>
        <v/>
      </c>
      <c r="E1564" s="344"/>
      <c r="F1564" s="256"/>
      <c r="G1564" s="256"/>
      <c r="H1564" s="307"/>
      <c r="I1564" s="183"/>
      <c r="R1564" s="8">
        <f t="shared" si="208"/>
        <v>0</v>
      </c>
      <c r="S1564" s="8">
        <f>VLOOKUP($D1564,{"29 - Psychiatrie (Erwachsene)",1;"30 - Kinder- und Jugendpsychiatrie",1;"297 - stationsäquivalente Behandlung in der Erwachsenenpsychiatrie (29)",1;"307 - stationsäquivalente Behandlung in der Kinder- und Jugendpsychiatrie (30)",1;"31 - Psychosomatik",1;"",0;0,0},2,0)</f>
        <v>0</v>
      </c>
      <c r="T1564" s="8">
        <f t="shared" si="214"/>
        <v>0</v>
      </c>
      <c r="U1564" s="8">
        <f t="shared" si="216"/>
        <v>0</v>
      </c>
      <c r="V1564" s="8">
        <f t="shared" si="209"/>
        <v>0</v>
      </c>
      <c r="W1564" s="8">
        <f t="shared" si="210"/>
        <v>0</v>
      </c>
      <c r="X1564" s="8">
        <f t="shared" si="211"/>
        <v>0</v>
      </c>
      <c r="Y1564" s="8" t="str">
        <f t="shared" si="212"/>
        <v/>
      </c>
      <c r="Z1564" s="8" t="str">
        <f>VLOOKUP($D1564,{"29 - Psychiatrie (Erwachsene)","BGI";"297 - stationsäquivalente Behandlung in der Erwachsenenpsychiatrie (29)","BGI";"30 - Kinder- und Jugendpsychiatrie","BGII";"307 - stationsäquivalente Behandlung in der Kinder- und Jugendpsychiatrie (30)","BGII";"31 - Psychosomatik","BGI";"","LEER";0,"Leer"},2,0)</f>
        <v>LEER</v>
      </c>
      <c r="AA1564" s="8" t="str">
        <f t="shared" si="213"/>
        <v>Stationen</v>
      </c>
    </row>
    <row r="1565" spans="2:27" ht="15" customHeight="1" x14ac:dyDescent="0.25">
      <c r="B1565" s="76" t="str">
        <f t="shared" si="215"/>
        <v>!!!</v>
      </c>
      <c r="C1565" s="310" t="str">
        <f>IF(LEN($E1565)&gt;0,VLOOKUP(TEXT($E1565,0),'Angaben Stationen'!$E$14:$V$215,17,0),"")</f>
        <v/>
      </c>
      <c r="D1565" s="254" t="str">
        <f>IF(LEN($E1565)&gt;0,VLOOKUP(TEXT($E1565,0),'Angaben Stationen'!$E$14:$V$215,18,0),"")</f>
        <v/>
      </c>
      <c r="E1565" s="344"/>
      <c r="F1565" s="256"/>
      <c r="G1565" s="256"/>
      <c r="H1565" s="307"/>
      <c r="I1565" s="183"/>
      <c r="R1565" s="8">
        <f t="shared" si="208"/>
        <v>0</v>
      </c>
      <c r="S1565" s="8">
        <f>VLOOKUP($D1565,{"29 - Psychiatrie (Erwachsene)",1;"30 - Kinder- und Jugendpsychiatrie",1;"297 - stationsäquivalente Behandlung in der Erwachsenenpsychiatrie (29)",1;"307 - stationsäquivalente Behandlung in der Kinder- und Jugendpsychiatrie (30)",1;"31 - Psychosomatik",1;"",0;0,0},2,0)</f>
        <v>0</v>
      </c>
      <c r="T1565" s="8">
        <f t="shared" si="214"/>
        <v>0</v>
      </c>
      <c r="U1565" s="8">
        <f t="shared" si="216"/>
        <v>0</v>
      </c>
      <c r="V1565" s="8">
        <f t="shared" si="209"/>
        <v>0</v>
      </c>
      <c r="W1565" s="8">
        <f t="shared" si="210"/>
        <v>0</v>
      </c>
      <c r="X1565" s="8">
        <f t="shared" si="211"/>
        <v>0</v>
      </c>
      <c r="Y1565" s="8" t="str">
        <f t="shared" si="212"/>
        <v/>
      </c>
      <c r="Z1565" s="8" t="str">
        <f>VLOOKUP($D1565,{"29 - Psychiatrie (Erwachsene)","BGI";"297 - stationsäquivalente Behandlung in der Erwachsenenpsychiatrie (29)","BGI";"30 - Kinder- und Jugendpsychiatrie","BGII";"307 - stationsäquivalente Behandlung in der Kinder- und Jugendpsychiatrie (30)","BGII";"31 - Psychosomatik","BGI";"","LEER";0,"Leer"},2,0)</f>
        <v>LEER</v>
      </c>
      <c r="AA1565" s="8" t="str">
        <f t="shared" si="213"/>
        <v>Stationen</v>
      </c>
    </row>
    <row r="1566" spans="2:27" ht="15" customHeight="1" x14ac:dyDescent="0.25">
      <c r="B1566" s="76" t="str">
        <f t="shared" si="215"/>
        <v>!!!</v>
      </c>
      <c r="C1566" s="310" t="str">
        <f>IF(LEN($E1566)&gt;0,VLOOKUP(TEXT($E1566,0),'Angaben Stationen'!$E$14:$V$215,17,0),"")</f>
        <v/>
      </c>
      <c r="D1566" s="254" t="str">
        <f>IF(LEN($E1566)&gt;0,VLOOKUP(TEXT($E1566,0),'Angaben Stationen'!$E$14:$V$215,18,0),"")</f>
        <v/>
      </c>
      <c r="E1566" s="344"/>
      <c r="F1566" s="256"/>
      <c r="G1566" s="256"/>
      <c r="H1566" s="307"/>
      <c r="I1566" s="183"/>
      <c r="R1566" s="8">
        <f t="shared" si="208"/>
        <v>0</v>
      </c>
      <c r="S1566" s="8">
        <f>VLOOKUP($D1566,{"29 - Psychiatrie (Erwachsene)",1;"30 - Kinder- und Jugendpsychiatrie",1;"297 - stationsäquivalente Behandlung in der Erwachsenenpsychiatrie (29)",1;"307 - stationsäquivalente Behandlung in der Kinder- und Jugendpsychiatrie (30)",1;"31 - Psychosomatik",1;"",0;0,0},2,0)</f>
        <v>0</v>
      </c>
      <c r="T1566" s="8">
        <f t="shared" si="214"/>
        <v>0</v>
      </c>
      <c r="U1566" s="8">
        <f t="shared" si="216"/>
        <v>0</v>
      </c>
      <c r="V1566" s="8">
        <f t="shared" si="209"/>
        <v>0</v>
      </c>
      <c r="W1566" s="8">
        <f t="shared" si="210"/>
        <v>0</v>
      </c>
      <c r="X1566" s="8">
        <f t="shared" si="211"/>
        <v>0</v>
      </c>
      <c r="Y1566" s="8" t="str">
        <f t="shared" si="212"/>
        <v/>
      </c>
      <c r="Z1566" s="8" t="str">
        <f>VLOOKUP($D1566,{"29 - Psychiatrie (Erwachsene)","BGI";"297 - stationsäquivalente Behandlung in der Erwachsenenpsychiatrie (29)","BGI";"30 - Kinder- und Jugendpsychiatrie","BGII";"307 - stationsäquivalente Behandlung in der Kinder- und Jugendpsychiatrie (30)","BGII";"31 - Psychosomatik","BGI";"","LEER";0,"Leer"},2,0)</f>
        <v>LEER</v>
      </c>
      <c r="AA1566" s="8" t="str">
        <f t="shared" si="213"/>
        <v>Stationen</v>
      </c>
    </row>
    <row r="1567" spans="2:27" ht="15" customHeight="1" x14ac:dyDescent="0.25">
      <c r="B1567" s="76" t="str">
        <f t="shared" si="215"/>
        <v>!!!</v>
      </c>
      <c r="C1567" s="310" t="str">
        <f>IF(LEN($E1567)&gt;0,VLOOKUP(TEXT($E1567,0),'Angaben Stationen'!$E$14:$V$215,17,0),"")</f>
        <v/>
      </c>
      <c r="D1567" s="254" t="str">
        <f>IF(LEN($E1567)&gt;0,VLOOKUP(TEXT($E1567,0),'Angaben Stationen'!$E$14:$V$215,18,0),"")</f>
        <v/>
      </c>
      <c r="E1567" s="344"/>
      <c r="F1567" s="256"/>
      <c r="G1567" s="256"/>
      <c r="H1567" s="307"/>
      <c r="I1567" s="183"/>
      <c r="R1567" s="8">
        <f t="shared" si="208"/>
        <v>0</v>
      </c>
      <c r="S1567" s="8">
        <f>VLOOKUP($D1567,{"29 - Psychiatrie (Erwachsene)",1;"30 - Kinder- und Jugendpsychiatrie",1;"297 - stationsäquivalente Behandlung in der Erwachsenenpsychiatrie (29)",1;"307 - stationsäquivalente Behandlung in der Kinder- und Jugendpsychiatrie (30)",1;"31 - Psychosomatik",1;"",0;0,0},2,0)</f>
        <v>0</v>
      </c>
      <c r="T1567" s="8">
        <f t="shared" si="214"/>
        <v>0</v>
      </c>
      <c r="U1567" s="8">
        <f t="shared" si="216"/>
        <v>0</v>
      </c>
      <c r="V1567" s="8">
        <f t="shared" si="209"/>
        <v>0</v>
      </c>
      <c r="W1567" s="8">
        <f t="shared" si="210"/>
        <v>0</v>
      </c>
      <c r="X1567" s="8">
        <f t="shared" si="211"/>
        <v>0</v>
      </c>
      <c r="Y1567" s="8" t="str">
        <f t="shared" si="212"/>
        <v/>
      </c>
      <c r="Z1567" s="8" t="str">
        <f>VLOOKUP($D1567,{"29 - Psychiatrie (Erwachsene)","BGI";"297 - stationsäquivalente Behandlung in der Erwachsenenpsychiatrie (29)","BGI";"30 - Kinder- und Jugendpsychiatrie","BGII";"307 - stationsäquivalente Behandlung in der Kinder- und Jugendpsychiatrie (30)","BGII";"31 - Psychosomatik","BGI";"","LEER";0,"Leer"},2,0)</f>
        <v>LEER</v>
      </c>
      <c r="AA1567" s="8" t="str">
        <f t="shared" si="213"/>
        <v>Stationen</v>
      </c>
    </row>
    <row r="1568" spans="2:27" ht="15" customHeight="1" x14ac:dyDescent="0.25">
      <c r="B1568" s="76" t="str">
        <f t="shared" si="215"/>
        <v>!!!</v>
      </c>
      <c r="C1568" s="310" t="str">
        <f>IF(LEN($E1568)&gt;0,VLOOKUP(TEXT($E1568,0),'Angaben Stationen'!$E$14:$V$215,17,0),"")</f>
        <v/>
      </c>
      <c r="D1568" s="254" t="str">
        <f>IF(LEN($E1568)&gt;0,VLOOKUP(TEXT($E1568,0),'Angaben Stationen'!$E$14:$V$215,18,0),"")</f>
        <v/>
      </c>
      <c r="E1568" s="344"/>
      <c r="F1568" s="256"/>
      <c r="G1568" s="256"/>
      <c r="H1568" s="307"/>
      <c r="I1568" s="183"/>
      <c r="R1568" s="8">
        <f t="shared" si="208"/>
        <v>0</v>
      </c>
      <c r="S1568" s="8">
        <f>VLOOKUP($D1568,{"29 - Psychiatrie (Erwachsene)",1;"30 - Kinder- und Jugendpsychiatrie",1;"297 - stationsäquivalente Behandlung in der Erwachsenenpsychiatrie (29)",1;"307 - stationsäquivalente Behandlung in der Kinder- und Jugendpsychiatrie (30)",1;"31 - Psychosomatik",1;"",0;0,0},2,0)</f>
        <v>0</v>
      </c>
      <c r="T1568" s="8">
        <f t="shared" si="214"/>
        <v>0</v>
      </c>
      <c r="U1568" s="8">
        <f t="shared" si="216"/>
        <v>0</v>
      </c>
      <c r="V1568" s="8">
        <f t="shared" si="209"/>
        <v>0</v>
      </c>
      <c r="W1568" s="8">
        <f t="shared" si="210"/>
        <v>0</v>
      </c>
      <c r="X1568" s="8">
        <f t="shared" si="211"/>
        <v>0</v>
      </c>
      <c r="Y1568" s="8" t="str">
        <f t="shared" si="212"/>
        <v/>
      </c>
      <c r="Z1568" s="8" t="str">
        <f>VLOOKUP($D1568,{"29 - Psychiatrie (Erwachsene)","BGI";"297 - stationsäquivalente Behandlung in der Erwachsenenpsychiatrie (29)","BGI";"30 - Kinder- und Jugendpsychiatrie","BGII";"307 - stationsäquivalente Behandlung in der Kinder- und Jugendpsychiatrie (30)","BGII";"31 - Psychosomatik","BGI";"","LEER";0,"Leer"},2,0)</f>
        <v>LEER</v>
      </c>
      <c r="AA1568" s="8" t="str">
        <f t="shared" si="213"/>
        <v>Stationen</v>
      </c>
    </row>
    <row r="1569" spans="2:27" ht="15" customHeight="1" x14ac:dyDescent="0.25">
      <c r="B1569" s="76" t="str">
        <f t="shared" si="215"/>
        <v>!!!</v>
      </c>
      <c r="C1569" s="310" t="str">
        <f>IF(LEN($E1569)&gt;0,VLOOKUP(TEXT($E1569,0),'Angaben Stationen'!$E$14:$V$215,17,0),"")</f>
        <v/>
      </c>
      <c r="D1569" s="254" t="str">
        <f>IF(LEN($E1569)&gt;0,VLOOKUP(TEXT($E1569,0),'Angaben Stationen'!$E$14:$V$215,18,0),"")</f>
        <v/>
      </c>
      <c r="E1569" s="344"/>
      <c r="F1569" s="256"/>
      <c r="G1569" s="256"/>
      <c r="H1569" s="307"/>
      <c r="I1569" s="183"/>
      <c r="R1569" s="8">
        <f t="shared" si="208"/>
        <v>0</v>
      </c>
      <c r="S1569" s="8">
        <f>VLOOKUP($D1569,{"29 - Psychiatrie (Erwachsene)",1;"30 - Kinder- und Jugendpsychiatrie",1;"297 - stationsäquivalente Behandlung in der Erwachsenenpsychiatrie (29)",1;"307 - stationsäquivalente Behandlung in der Kinder- und Jugendpsychiatrie (30)",1;"31 - Psychosomatik",1;"",0;0,0},2,0)</f>
        <v>0</v>
      </c>
      <c r="T1569" s="8">
        <f t="shared" si="214"/>
        <v>0</v>
      </c>
      <c r="U1569" s="8">
        <f t="shared" si="216"/>
        <v>0</v>
      </c>
      <c r="V1569" s="8">
        <f t="shared" si="209"/>
        <v>0</v>
      </c>
      <c r="W1569" s="8">
        <f t="shared" si="210"/>
        <v>0</v>
      </c>
      <c r="X1569" s="8">
        <f t="shared" si="211"/>
        <v>0</v>
      </c>
      <c r="Y1569" s="8" t="str">
        <f t="shared" si="212"/>
        <v/>
      </c>
      <c r="Z1569" s="8" t="str">
        <f>VLOOKUP($D1569,{"29 - Psychiatrie (Erwachsene)","BGI";"297 - stationsäquivalente Behandlung in der Erwachsenenpsychiatrie (29)","BGI";"30 - Kinder- und Jugendpsychiatrie","BGII";"307 - stationsäquivalente Behandlung in der Kinder- und Jugendpsychiatrie (30)","BGII";"31 - Psychosomatik","BGI";"","LEER";0,"Leer"},2,0)</f>
        <v>LEER</v>
      </c>
      <c r="AA1569" s="8" t="str">
        <f t="shared" si="213"/>
        <v>Stationen</v>
      </c>
    </row>
    <row r="1570" spans="2:27" ht="15" customHeight="1" x14ac:dyDescent="0.25">
      <c r="B1570" s="76" t="str">
        <f t="shared" si="215"/>
        <v>!!!</v>
      </c>
      <c r="C1570" s="310" t="str">
        <f>IF(LEN($E1570)&gt;0,VLOOKUP(TEXT($E1570,0),'Angaben Stationen'!$E$14:$V$215,17,0),"")</f>
        <v/>
      </c>
      <c r="D1570" s="254" t="str">
        <f>IF(LEN($E1570)&gt;0,VLOOKUP(TEXT($E1570,0),'Angaben Stationen'!$E$14:$V$215,18,0),"")</f>
        <v/>
      </c>
      <c r="E1570" s="344"/>
      <c r="F1570" s="256"/>
      <c r="G1570" s="256"/>
      <c r="H1570" s="307"/>
      <c r="I1570" s="183"/>
      <c r="R1570" s="8">
        <f t="shared" ref="R1570:R1633" si="217">IF(LEN(B1570)&gt;0,0,1)</f>
        <v>0</v>
      </c>
      <c r="S1570" s="8">
        <f>VLOOKUP($D1570,{"29 - Psychiatrie (Erwachsene)",1;"30 - Kinder- und Jugendpsychiatrie",1;"297 - stationsäquivalente Behandlung in der Erwachsenenpsychiatrie (29)",1;"307 - stationsäquivalente Behandlung in der Kinder- und Jugendpsychiatrie (30)",1;"31 - Psychosomatik",1;"",0;0,0},2,0)</f>
        <v>0</v>
      </c>
      <c r="T1570" s="8">
        <f t="shared" si="214"/>
        <v>0</v>
      </c>
      <c r="U1570" s="8">
        <f t="shared" si="216"/>
        <v>0</v>
      </c>
      <c r="V1570" s="8">
        <f t="shared" ref="V1570:V1633" si="218">IF(VALUE($F1570)&gt;0,1,0)</f>
        <v>0</v>
      </c>
      <c r="W1570" s="8">
        <f t="shared" ref="W1570:W1633" si="219">IF(LEN($G1570)&gt;0,1,0)</f>
        <v>0</v>
      </c>
      <c r="X1570" s="8">
        <f t="shared" ref="X1570:X1633" si="220">IF(LEN($H1570)&gt;0,1,0)</f>
        <v>0</v>
      </c>
      <c r="Y1570" s="8" t="str">
        <f t="shared" ref="Y1570:Y1633" si="221">IF($D1570&lt;&gt;"","MonatII","")</f>
        <v/>
      </c>
      <c r="Z1570" s="8" t="str">
        <f>VLOOKUP($D1570,{"29 - Psychiatrie (Erwachsene)","BGI";"297 - stationsäquivalente Behandlung in der Erwachsenenpsychiatrie (29)","BGI";"30 - Kinder- und Jugendpsychiatrie","BGII";"307 - stationsäquivalente Behandlung in der Kinder- und Jugendpsychiatrie (30)","BGII";"31 - Psychosomatik","BGI";"","LEER";0,"Leer"},2,0)</f>
        <v>LEER</v>
      </c>
      <c r="AA1570" s="8" t="str">
        <f t="shared" ref="AA1570:AA1633" si="222">"Stationen"</f>
        <v>Stationen</v>
      </c>
    </row>
    <row r="1571" spans="2:27" ht="15" customHeight="1" x14ac:dyDescent="0.25">
      <c r="B1571" s="76" t="str">
        <f t="shared" si="215"/>
        <v>!!!</v>
      </c>
      <c r="C1571" s="310" t="str">
        <f>IF(LEN($E1571)&gt;0,VLOOKUP(TEXT($E1571,0),'Angaben Stationen'!$E$14:$V$215,17,0),"")</f>
        <v/>
      </c>
      <c r="D1571" s="254" t="str">
        <f>IF(LEN($E1571)&gt;0,VLOOKUP(TEXT($E1571,0),'Angaben Stationen'!$E$14:$V$215,18,0),"")</f>
        <v/>
      </c>
      <c r="E1571" s="344"/>
      <c r="F1571" s="256"/>
      <c r="G1571" s="256"/>
      <c r="H1571" s="307"/>
      <c r="I1571" s="183"/>
      <c r="R1571" s="8">
        <f t="shared" si="217"/>
        <v>0</v>
      </c>
      <c r="S1571" s="8">
        <f>VLOOKUP($D1571,{"29 - Psychiatrie (Erwachsene)",1;"30 - Kinder- und Jugendpsychiatrie",1;"297 - stationsäquivalente Behandlung in der Erwachsenenpsychiatrie (29)",1;"307 - stationsäquivalente Behandlung in der Kinder- und Jugendpsychiatrie (30)",1;"31 - Psychosomatik",1;"",0;0,0},2,0)</f>
        <v>0</v>
      </c>
      <c r="T1571" s="8">
        <f t="shared" si="214"/>
        <v>0</v>
      </c>
      <c r="U1571" s="8">
        <f t="shared" si="216"/>
        <v>0</v>
      </c>
      <c r="V1571" s="8">
        <f t="shared" si="218"/>
        <v>0</v>
      </c>
      <c r="W1571" s="8">
        <f t="shared" si="219"/>
        <v>0</v>
      </c>
      <c r="X1571" s="8">
        <f t="shared" si="220"/>
        <v>0</v>
      </c>
      <c r="Y1571" s="8" t="str">
        <f t="shared" si="221"/>
        <v/>
      </c>
      <c r="Z1571" s="8" t="str">
        <f>VLOOKUP($D1571,{"29 - Psychiatrie (Erwachsene)","BGI";"297 - stationsäquivalente Behandlung in der Erwachsenenpsychiatrie (29)","BGI";"30 - Kinder- und Jugendpsychiatrie","BGII";"307 - stationsäquivalente Behandlung in der Kinder- und Jugendpsychiatrie (30)","BGII";"31 - Psychosomatik","BGI";"","LEER";0,"Leer"},2,0)</f>
        <v>LEER</v>
      </c>
      <c r="AA1571" s="8" t="str">
        <f t="shared" si="222"/>
        <v>Stationen</v>
      </c>
    </row>
    <row r="1572" spans="2:27" ht="15" customHeight="1" x14ac:dyDescent="0.25">
      <c r="B1572" s="76" t="str">
        <f t="shared" si="215"/>
        <v>!!!</v>
      </c>
      <c r="C1572" s="310" t="str">
        <f>IF(LEN($E1572)&gt;0,VLOOKUP(TEXT($E1572,0),'Angaben Stationen'!$E$14:$V$215,17,0),"")</f>
        <v/>
      </c>
      <c r="D1572" s="254" t="str">
        <f>IF(LEN($E1572)&gt;0,VLOOKUP(TEXT($E1572,0),'Angaben Stationen'!$E$14:$V$215,18,0),"")</f>
        <v/>
      </c>
      <c r="E1572" s="344"/>
      <c r="F1572" s="256"/>
      <c r="G1572" s="256"/>
      <c r="H1572" s="307"/>
      <c r="I1572" s="183"/>
      <c r="R1572" s="8">
        <f t="shared" si="217"/>
        <v>0</v>
      </c>
      <c r="S1572" s="8">
        <f>VLOOKUP($D1572,{"29 - Psychiatrie (Erwachsene)",1;"30 - Kinder- und Jugendpsychiatrie",1;"297 - stationsäquivalente Behandlung in der Erwachsenenpsychiatrie (29)",1;"307 - stationsäquivalente Behandlung in der Kinder- und Jugendpsychiatrie (30)",1;"31 - Psychosomatik",1;"",0;0,0},2,0)</f>
        <v>0</v>
      </c>
      <c r="T1572" s="8">
        <f t="shared" si="214"/>
        <v>0</v>
      </c>
      <c r="U1572" s="8">
        <f t="shared" si="216"/>
        <v>0</v>
      </c>
      <c r="V1572" s="8">
        <f t="shared" si="218"/>
        <v>0</v>
      </c>
      <c r="W1572" s="8">
        <f t="shared" si="219"/>
        <v>0</v>
      </c>
      <c r="X1572" s="8">
        <f t="shared" si="220"/>
        <v>0</v>
      </c>
      <c r="Y1572" s="8" t="str">
        <f t="shared" si="221"/>
        <v/>
      </c>
      <c r="Z1572" s="8" t="str">
        <f>VLOOKUP($D1572,{"29 - Psychiatrie (Erwachsene)","BGI";"297 - stationsäquivalente Behandlung in der Erwachsenenpsychiatrie (29)","BGI";"30 - Kinder- und Jugendpsychiatrie","BGII";"307 - stationsäquivalente Behandlung in der Kinder- und Jugendpsychiatrie (30)","BGII";"31 - Psychosomatik","BGI";"","LEER";0,"Leer"},2,0)</f>
        <v>LEER</v>
      </c>
      <c r="AA1572" s="8" t="str">
        <f t="shared" si="222"/>
        <v>Stationen</v>
      </c>
    </row>
    <row r="1573" spans="2:27" ht="15" customHeight="1" x14ac:dyDescent="0.25">
      <c r="B1573" s="76" t="str">
        <f t="shared" si="215"/>
        <v>!!!</v>
      </c>
      <c r="C1573" s="310" t="str">
        <f>IF(LEN($E1573)&gt;0,VLOOKUP(TEXT($E1573,0),'Angaben Stationen'!$E$14:$V$215,17,0),"")</f>
        <v/>
      </c>
      <c r="D1573" s="254" t="str">
        <f>IF(LEN($E1573)&gt;0,VLOOKUP(TEXT($E1573,0),'Angaben Stationen'!$E$14:$V$215,18,0),"")</f>
        <v/>
      </c>
      <c r="E1573" s="344"/>
      <c r="F1573" s="256"/>
      <c r="G1573" s="256"/>
      <c r="H1573" s="307"/>
      <c r="I1573" s="183"/>
      <c r="R1573" s="8">
        <f t="shared" si="217"/>
        <v>0</v>
      </c>
      <c r="S1573" s="8">
        <f>VLOOKUP($D1573,{"29 - Psychiatrie (Erwachsene)",1;"30 - Kinder- und Jugendpsychiatrie",1;"297 - stationsäquivalente Behandlung in der Erwachsenenpsychiatrie (29)",1;"307 - stationsäquivalente Behandlung in der Kinder- und Jugendpsychiatrie (30)",1;"31 - Psychosomatik",1;"",0;0,0},2,0)</f>
        <v>0</v>
      </c>
      <c r="T1573" s="8">
        <f t="shared" si="214"/>
        <v>0</v>
      </c>
      <c r="U1573" s="8">
        <f t="shared" si="216"/>
        <v>0</v>
      </c>
      <c r="V1573" s="8">
        <f t="shared" si="218"/>
        <v>0</v>
      </c>
      <c r="W1573" s="8">
        <f t="shared" si="219"/>
        <v>0</v>
      </c>
      <c r="X1573" s="8">
        <f t="shared" si="220"/>
        <v>0</v>
      </c>
      <c r="Y1573" s="8" t="str">
        <f t="shared" si="221"/>
        <v/>
      </c>
      <c r="Z1573" s="8" t="str">
        <f>VLOOKUP($D1573,{"29 - Psychiatrie (Erwachsene)","BGI";"297 - stationsäquivalente Behandlung in der Erwachsenenpsychiatrie (29)","BGI";"30 - Kinder- und Jugendpsychiatrie","BGII";"307 - stationsäquivalente Behandlung in der Kinder- und Jugendpsychiatrie (30)","BGII";"31 - Psychosomatik","BGI";"","LEER";0,"Leer"},2,0)</f>
        <v>LEER</v>
      </c>
      <c r="AA1573" s="8" t="str">
        <f t="shared" si="222"/>
        <v>Stationen</v>
      </c>
    </row>
    <row r="1574" spans="2:27" ht="15" customHeight="1" x14ac:dyDescent="0.25">
      <c r="B1574" s="76" t="str">
        <f t="shared" si="215"/>
        <v>!!!</v>
      </c>
      <c r="C1574" s="310" t="str">
        <f>IF(LEN($E1574)&gt;0,VLOOKUP(TEXT($E1574,0),'Angaben Stationen'!$E$14:$V$215,17,0),"")</f>
        <v/>
      </c>
      <c r="D1574" s="254" t="str">
        <f>IF(LEN($E1574)&gt;0,VLOOKUP(TEXT($E1574,0),'Angaben Stationen'!$E$14:$V$215,18,0),"")</f>
        <v/>
      </c>
      <c r="E1574" s="344"/>
      <c r="F1574" s="256"/>
      <c r="G1574" s="256"/>
      <c r="H1574" s="307"/>
      <c r="I1574" s="183"/>
      <c r="R1574" s="8">
        <f t="shared" si="217"/>
        <v>0</v>
      </c>
      <c r="S1574" s="8">
        <f>VLOOKUP($D1574,{"29 - Psychiatrie (Erwachsene)",1;"30 - Kinder- und Jugendpsychiatrie",1;"297 - stationsäquivalente Behandlung in der Erwachsenenpsychiatrie (29)",1;"307 - stationsäquivalente Behandlung in der Kinder- und Jugendpsychiatrie (30)",1;"31 - Psychosomatik",1;"",0;0,0},2,0)</f>
        <v>0</v>
      </c>
      <c r="T1574" s="8">
        <f t="shared" ref="T1574:T1637" si="223">IF(LEN($C1574)&gt;0,1,0)</f>
        <v>0</v>
      </c>
      <c r="U1574" s="8">
        <f t="shared" si="216"/>
        <v>0</v>
      </c>
      <c r="V1574" s="8">
        <f t="shared" si="218"/>
        <v>0</v>
      </c>
      <c r="W1574" s="8">
        <f t="shared" si="219"/>
        <v>0</v>
      </c>
      <c r="X1574" s="8">
        <f t="shared" si="220"/>
        <v>0</v>
      </c>
      <c r="Y1574" s="8" t="str">
        <f t="shared" si="221"/>
        <v/>
      </c>
      <c r="Z1574" s="8" t="str">
        <f>VLOOKUP($D1574,{"29 - Psychiatrie (Erwachsene)","BGI";"297 - stationsäquivalente Behandlung in der Erwachsenenpsychiatrie (29)","BGI";"30 - Kinder- und Jugendpsychiatrie","BGII";"307 - stationsäquivalente Behandlung in der Kinder- und Jugendpsychiatrie (30)","BGII";"31 - Psychosomatik","BGI";"","LEER";0,"Leer"},2,0)</f>
        <v>LEER</v>
      </c>
      <c r="AA1574" s="8" t="str">
        <f t="shared" si="222"/>
        <v>Stationen</v>
      </c>
    </row>
    <row r="1575" spans="2:27" ht="15" customHeight="1" x14ac:dyDescent="0.25">
      <c r="B1575" s="76" t="str">
        <f t="shared" si="215"/>
        <v>!!!</v>
      </c>
      <c r="C1575" s="310" t="str">
        <f>IF(LEN($E1575)&gt;0,VLOOKUP(TEXT($E1575,0),'Angaben Stationen'!$E$14:$V$215,17,0),"")</f>
        <v/>
      </c>
      <c r="D1575" s="254" t="str">
        <f>IF(LEN($E1575)&gt;0,VLOOKUP(TEXT($E1575,0),'Angaben Stationen'!$E$14:$V$215,18,0),"")</f>
        <v/>
      </c>
      <c r="E1575" s="344"/>
      <c r="F1575" s="256"/>
      <c r="G1575" s="256"/>
      <c r="H1575" s="307"/>
      <c r="I1575" s="183"/>
      <c r="R1575" s="8">
        <f t="shared" si="217"/>
        <v>0</v>
      </c>
      <c r="S1575" s="8">
        <f>VLOOKUP($D1575,{"29 - Psychiatrie (Erwachsene)",1;"30 - Kinder- und Jugendpsychiatrie",1;"297 - stationsäquivalente Behandlung in der Erwachsenenpsychiatrie (29)",1;"307 - stationsäquivalente Behandlung in der Kinder- und Jugendpsychiatrie (30)",1;"31 - Psychosomatik",1;"",0;0,0},2,0)</f>
        <v>0</v>
      </c>
      <c r="T1575" s="8">
        <f t="shared" si="223"/>
        <v>0</v>
      </c>
      <c r="U1575" s="8">
        <f t="shared" si="216"/>
        <v>0</v>
      </c>
      <c r="V1575" s="8">
        <f t="shared" si="218"/>
        <v>0</v>
      </c>
      <c r="W1575" s="8">
        <f t="shared" si="219"/>
        <v>0</v>
      </c>
      <c r="X1575" s="8">
        <f t="shared" si="220"/>
        <v>0</v>
      </c>
      <c r="Y1575" s="8" t="str">
        <f t="shared" si="221"/>
        <v/>
      </c>
      <c r="Z1575" s="8" t="str">
        <f>VLOOKUP($D1575,{"29 - Psychiatrie (Erwachsene)","BGI";"297 - stationsäquivalente Behandlung in der Erwachsenenpsychiatrie (29)","BGI";"30 - Kinder- und Jugendpsychiatrie","BGII";"307 - stationsäquivalente Behandlung in der Kinder- und Jugendpsychiatrie (30)","BGII";"31 - Psychosomatik","BGI";"","LEER";0,"Leer"},2,0)</f>
        <v>LEER</v>
      </c>
      <c r="AA1575" s="8" t="str">
        <f t="shared" si="222"/>
        <v>Stationen</v>
      </c>
    </row>
    <row r="1576" spans="2:27" ht="15" customHeight="1" x14ac:dyDescent="0.25">
      <c r="B1576" s="76" t="str">
        <f t="shared" si="215"/>
        <v>!!!</v>
      </c>
      <c r="C1576" s="310" t="str">
        <f>IF(LEN($E1576)&gt;0,VLOOKUP(TEXT($E1576,0),'Angaben Stationen'!$E$14:$V$215,17,0),"")</f>
        <v/>
      </c>
      <c r="D1576" s="254" t="str">
        <f>IF(LEN($E1576)&gt;0,VLOOKUP(TEXT($E1576,0),'Angaben Stationen'!$E$14:$V$215,18,0),"")</f>
        <v/>
      </c>
      <c r="E1576" s="344"/>
      <c r="F1576" s="256"/>
      <c r="G1576" s="256"/>
      <c r="H1576" s="307"/>
      <c r="I1576" s="183"/>
      <c r="R1576" s="8">
        <f t="shared" si="217"/>
        <v>0</v>
      </c>
      <c r="S1576" s="8">
        <f>VLOOKUP($D1576,{"29 - Psychiatrie (Erwachsene)",1;"30 - Kinder- und Jugendpsychiatrie",1;"297 - stationsäquivalente Behandlung in der Erwachsenenpsychiatrie (29)",1;"307 - stationsäquivalente Behandlung in der Kinder- und Jugendpsychiatrie (30)",1;"31 - Psychosomatik",1;"",0;0,0},2,0)</f>
        <v>0</v>
      </c>
      <c r="T1576" s="8">
        <f t="shared" si="223"/>
        <v>0</v>
      </c>
      <c r="U1576" s="8">
        <f t="shared" si="216"/>
        <v>0</v>
      </c>
      <c r="V1576" s="8">
        <f t="shared" si="218"/>
        <v>0</v>
      </c>
      <c r="W1576" s="8">
        <f t="shared" si="219"/>
        <v>0</v>
      </c>
      <c r="X1576" s="8">
        <f t="shared" si="220"/>
        <v>0</v>
      </c>
      <c r="Y1576" s="8" t="str">
        <f t="shared" si="221"/>
        <v/>
      </c>
      <c r="Z1576" s="8" t="str">
        <f>VLOOKUP($D1576,{"29 - Psychiatrie (Erwachsene)","BGI";"297 - stationsäquivalente Behandlung in der Erwachsenenpsychiatrie (29)","BGI";"30 - Kinder- und Jugendpsychiatrie","BGII";"307 - stationsäquivalente Behandlung in der Kinder- und Jugendpsychiatrie (30)","BGII";"31 - Psychosomatik","BGI";"","LEER";0,"Leer"},2,0)</f>
        <v>LEER</v>
      </c>
      <c r="AA1576" s="8" t="str">
        <f t="shared" si="222"/>
        <v>Stationen</v>
      </c>
    </row>
    <row r="1577" spans="2:27" ht="15" customHeight="1" x14ac:dyDescent="0.25">
      <c r="B1577" s="76" t="str">
        <f t="shared" si="215"/>
        <v>!!!</v>
      </c>
      <c r="C1577" s="310" t="str">
        <f>IF(LEN($E1577)&gt;0,VLOOKUP(TEXT($E1577,0),'Angaben Stationen'!$E$14:$V$215,17,0),"")</f>
        <v/>
      </c>
      <c r="D1577" s="254" t="str">
        <f>IF(LEN($E1577)&gt;0,VLOOKUP(TEXT($E1577,0),'Angaben Stationen'!$E$14:$V$215,18,0),"")</f>
        <v/>
      </c>
      <c r="E1577" s="344"/>
      <c r="F1577" s="256"/>
      <c r="G1577" s="256"/>
      <c r="H1577" s="307"/>
      <c r="I1577" s="183"/>
      <c r="R1577" s="8">
        <f t="shared" si="217"/>
        <v>0</v>
      </c>
      <c r="S1577" s="8">
        <f>VLOOKUP($D1577,{"29 - Psychiatrie (Erwachsene)",1;"30 - Kinder- und Jugendpsychiatrie",1;"297 - stationsäquivalente Behandlung in der Erwachsenenpsychiatrie (29)",1;"307 - stationsäquivalente Behandlung in der Kinder- und Jugendpsychiatrie (30)",1;"31 - Psychosomatik",1;"",0;0,0},2,0)</f>
        <v>0</v>
      </c>
      <c r="T1577" s="8">
        <f t="shared" si="223"/>
        <v>0</v>
      </c>
      <c r="U1577" s="8">
        <f t="shared" si="216"/>
        <v>0</v>
      </c>
      <c r="V1577" s="8">
        <f t="shared" si="218"/>
        <v>0</v>
      </c>
      <c r="W1577" s="8">
        <f t="shared" si="219"/>
        <v>0</v>
      </c>
      <c r="X1577" s="8">
        <f t="shared" si="220"/>
        <v>0</v>
      </c>
      <c r="Y1577" s="8" t="str">
        <f t="shared" si="221"/>
        <v/>
      </c>
      <c r="Z1577" s="8" t="str">
        <f>VLOOKUP($D1577,{"29 - Psychiatrie (Erwachsene)","BGI";"297 - stationsäquivalente Behandlung in der Erwachsenenpsychiatrie (29)","BGI";"30 - Kinder- und Jugendpsychiatrie","BGII";"307 - stationsäquivalente Behandlung in der Kinder- und Jugendpsychiatrie (30)","BGII";"31 - Psychosomatik","BGI";"","LEER";0,"Leer"},2,0)</f>
        <v>LEER</v>
      </c>
      <c r="AA1577" s="8" t="str">
        <f t="shared" si="222"/>
        <v>Stationen</v>
      </c>
    </row>
    <row r="1578" spans="2:27" ht="15" customHeight="1" x14ac:dyDescent="0.25">
      <c r="B1578" s="76" t="str">
        <f t="shared" si="215"/>
        <v>!!!</v>
      </c>
      <c r="C1578" s="310" t="str">
        <f>IF(LEN($E1578)&gt;0,VLOOKUP(TEXT($E1578,0),'Angaben Stationen'!$E$14:$V$215,17,0),"")</f>
        <v/>
      </c>
      <c r="D1578" s="254" t="str">
        <f>IF(LEN($E1578)&gt;0,VLOOKUP(TEXT($E1578,0),'Angaben Stationen'!$E$14:$V$215,18,0),"")</f>
        <v/>
      </c>
      <c r="E1578" s="344"/>
      <c r="F1578" s="256"/>
      <c r="G1578" s="256"/>
      <c r="H1578" s="307"/>
      <c r="I1578" s="183"/>
      <c r="R1578" s="8">
        <f t="shared" si="217"/>
        <v>0</v>
      </c>
      <c r="S1578" s="8">
        <f>VLOOKUP($D1578,{"29 - Psychiatrie (Erwachsene)",1;"30 - Kinder- und Jugendpsychiatrie",1;"297 - stationsäquivalente Behandlung in der Erwachsenenpsychiatrie (29)",1;"307 - stationsäquivalente Behandlung in der Kinder- und Jugendpsychiatrie (30)",1;"31 - Psychosomatik",1;"",0;0,0},2,0)</f>
        <v>0</v>
      </c>
      <c r="T1578" s="8">
        <f t="shared" si="223"/>
        <v>0</v>
      </c>
      <c r="U1578" s="8">
        <f t="shared" si="216"/>
        <v>0</v>
      </c>
      <c r="V1578" s="8">
        <f t="shared" si="218"/>
        <v>0</v>
      </c>
      <c r="W1578" s="8">
        <f t="shared" si="219"/>
        <v>0</v>
      </c>
      <c r="X1578" s="8">
        <f t="shared" si="220"/>
        <v>0</v>
      </c>
      <c r="Y1578" s="8" t="str">
        <f t="shared" si="221"/>
        <v/>
      </c>
      <c r="Z1578" s="8" t="str">
        <f>VLOOKUP($D1578,{"29 - Psychiatrie (Erwachsene)","BGI";"297 - stationsäquivalente Behandlung in der Erwachsenenpsychiatrie (29)","BGI";"30 - Kinder- und Jugendpsychiatrie","BGII";"307 - stationsäquivalente Behandlung in der Kinder- und Jugendpsychiatrie (30)","BGII";"31 - Psychosomatik","BGI";"","LEER";0,"Leer"},2,0)</f>
        <v>LEER</v>
      </c>
      <c r="AA1578" s="8" t="str">
        <f t="shared" si="222"/>
        <v>Stationen</v>
      </c>
    </row>
    <row r="1579" spans="2:27" ht="15" customHeight="1" x14ac:dyDescent="0.25">
      <c r="B1579" s="76" t="str">
        <f t="shared" si="215"/>
        <v>!!!</v>
      </c>
      <c r="C1579" s="310" t="str">
        <f>IF(LEN($E1579)&gt;0,VLOOKUP(TEXT($E1579,0),'Angaben Stationen'!$E$14:$V$215,17,0),"")</f>
        <v/>
      </c>
      <c r="D1579" s="254" t="str">
        <f>IF(LEN($E1579)&gt;0,VLOOKUP(TEXT($E1579,0),'Angaben Stationen'!$E$14:$V$215,18,0),"")</f>
        <v/>
      </c>
      <c r="E1579" s="344"/>
      <c r="F1579" s="256"/>
      <c r="G1579" s="256"/>
      <c r="H1579" s="307"/>
      <c r="I1579" s="183"/>
      <c r="R1579" s="8">
        <f t="shared" si="217"/>
        <v>0</v>
      </c>
      <c r="S1579" s="8">
        <f>VLOOKUP($D1579,{"29 - Psychiatrie (Erwachsene)",1;"30 - Kinder- und Jugendpsychiatrie",1;"297 - stationsäquivalente Behandlung in der Erwachsenenpsychiatrie (29)",1;"307 - stationsäquivalente Behandlung in der Kinder- und Jugendpsychiatrie (30)",1;"31 - Psychosomatik",1;"",0;0,0},2,0)</f>
        <v>0</v>
      </c>
      <c r="T1579" s="8">
        <f t="shared" si="223"/>
        <v>0</v>
      </c>
      <c r="U1579" s="8">
        <f t="shared" si="216"/>
        <v>0</v>
      </c>
      <c r="V1579" s="8">
        <f t="shared" si="218"/>
        <v>0</v>
      </c>
      <c r="W1579" s="8">
        <f t="shared" si="219"/>
        <v>0</v>
      </c>
      <c r="X1579" s="8">
        <f t="shared" si="220"/>
        <v>0</v>
      </c>
      <c r="Y1579" s="8" t="str">
        <f t="shared" si="221"/>
        <v/>
      </c>
      <c r="Z1579" s="8" t="str">
        <f>VLOOKUP($D1579,{"29 - Psychiatrie (Erwachsene)","BGI";"297 - stationsäquivalente Behandlung in der Erwachsenenpsychiatrie (29)","BGI";"30 - Kinder- und Jugendpsychiatrie","BGII";"307 - stationsäquivalente Behandlung in der Kinder- und Jugendpsychiatrie (30)","BGII";"31 - Psychosomatik","BGI";"","LEER";0,"Leer"},2,0)</f>
        <v>LEER</v>
      </c>
      <c r="AA1579" s="8" t="str">
        <f t="shared" si="222"/>
        <v>Stationen</v>
      </c>
    </row>
    <row r="1580" spans="2:27" ht="15" customHeight="1" x14ac:dyDescent="0.25">
      <c r="B1580" s="76" t="str">
        <f t="shared" si="215"/>
        <v>!!!</v>
      </c>
      <c r="C1580" s="310" t="str">
        <f>IF(LEN($E1580)&gt;0,VLOOKUP(TEXT($E1580,0),'Angaben Stationen'!$E$14:$V$215,17,0),"")</f>
        <v/>
      </c>
      <c r="D1580" s="254" t="str">
        <f>IF(LEN($E1580)&gt;0,VLOOKUP(TEXT($E1580,0),'Angaben Stationen'!$E$14:$V$215,18,0),"")</f>
        <v/>
      </c>
      <c r="E1580" s="344"/>
      <c r="F1580" s="256"/>
      <c r="G1580" s="256"/>
      <c r="H1580" s="307"/>
      <c r="I1580" s="183"/>
      <c r="R1580" s="8">
        <f t="shared" si="217"/>
        <v>0</v>
      </c>
      <c r="S1580" s="8">
        <f>VLOOKUP($D1580,{"29 - Psychiatrie (Erwachsene)",1;"30 - Kinder- und Jugendpsychiatrie",1;"297 - stationsäquivalente Behandlung in der Erwachsenenpsychiatrie (29)",1;"307 - stationsäquivalente Behandlung in der Kinder- und Jugendpsychiatrie (30)",1;"31 - Psychosomatik",1;"",0;0,0},2,0)</f>
        <v>0</v>
      </c>
      <c r="T1580" s="8">
        <f t="shared" si="223"/>
        <v>0</v>
      </c>
      <c r="U1580" s="8">
        <f t="shared" si="216"/>
        <v>0</v>
      </c>
      <c r="V1580" s="8">
        <f t="shared" si="218"/>
        <v>0</v>
      </c>
      <c r="W1580" s="8">
        <f t="shared" si="219"/>
        <v>0</v>
      </c>
      <c r="X1580" s="8">
        <f t="shared" si="220"/>
        <v>0</v>
      </c>
      <c r="Y1580" s="8" t="str">
        <f t="shared" si="221"/>
        <v/>
      </c>
      <c r="Z1580" s="8" t="str">
        <f>VLOOKUP($D1580,{"29 - Psychiatrie (Erwachsene)","BGI";"297 - stationsäquivalente Behandlung in der Erwachsenenpsychiatrie (29)","BGI";"30 - Kinder- und Jugendpsychiatrie","BGII";"307 - stationsäquivalente Behandlung in der Kinder- und Jugendpsychiatrie (30)","BGII";"31 - Psychosomatik","BGI";"","LEER";0,"Leer"},2,0)</f>
        <v>LEER</v>
      </c>
      <c r="AA1580" s="8" t="str">
        <f t="shared" si="222"/>
        <v>Stationen</v>
      </c>
    </row>
    <row r="1581" spans="2:27" ht="15" customHeight="1" x14ac:dyDescent="0.25">
      <c r="B1581" s="76" t="str">
        <f t="shared" si="215"/>
        <v>!!!</v>
      </c>
      <c r="C1581" s="310" t="str">
        <f>IF(LEN($E1581)&gt;0,VLOOKUP(TEXT($E1581,0),'Angaben Stationen'!$E$14:$V$215,17,0),"")</f>
        <v/>
      </c>
      <c r="D1581" s="254" t="str">
        <f>IF(LEN($E1581)&gt;0,VLOOKUP(TEXT($E1581,0),'Angaben Stationen'!$E$14:$V$215,18,0),"")</f>
        <v/>
      </c>
      <c r="E1581" s="344"/>
      <c r="F1581" s="256"/>
      <c r="G1581" s="256"/>
      <c r="H1581" s="307"/>
      <c r="I1581" s="183"/>
      <c r="R1581" s="8">
        <f t="shared" si="217"/>
        <v>0</v>
      </c>
      <c r="S1581" s="8">
        <f>VLOOKUP($D1581,{"29 - Psychiatrie (Erwachsene)",1;"30 - Kinder- und Jugendpsychiatrie",1;"297 - stationsäquivalente Behandlung in der Erwachsenenpsychiatrie (29)",1;"307 - stationsäquivalente Behandlung in der Kinder- und Jugendpsychiatrie (30)",1;"31 - Psychosomatik",1;"",0;0,0},2,0)</f>
        <v>0</v>
      </c>
      <c r="T1581" s="8">
        <f t="shared" si="223"/>
        <v>0</v>
      </c>
      <c r="U1581" s="8">
        <f t="shared" si="216"/>
        <v>0</v>
      </c>
      <c r="V1581" s="8">
        <f t="shared" si="218"/>
        <v>0</v>
      </c>
      <c r="W1581" s="8">
        <f t="shared" si="219"/>
        <v>0</v>
      </c>
      <c r="X1581" s="8">
        <f t="shared" si="220"/>
        <v>0</v>
      </c>
      <c r="Y1581" s="8" t="str">
        <f t="shared" si="221"/>
        <v/>
      </c>
      <c r="Z1581" s="8" t="str">
        <f>VLOOKUP($D1581,{"29 - Psychiatrie (Erwachsene)","BGI";"297 - stationsäquivalente Behandlung in der Erwachsenenpsychiatrie (29)","BGI";"30 - Kinder- und Jugendpsychiatrie","BGII";"307 - stationsäquivalente Behandlung in der Kinder- und Jugendpsychiatrie (30)","BGII";"31 - Psychosomatik","BGI";"","LEER";0,"Leer"},2,0)</f>
        <v>LEER</v>
      </c>
      <c r="AA1581" s="8" t="str">
        <f t="shared" si="222"/>
        <v>Stationen</v>
      </c>
    </row>
    <row r="1582" spans="2:27" ht="15" customHeight="1" x14ac:dyDescent="0.25">
      <c r="B1582" s="76" t="str">
        <f t="shared" si="215"/>
        <v>!!!</v>
      </c>
      <c r="C1582" s="310" t="str">
        <f>IF(LEN($E1582)&gt;0,VLOOKUP(TEXT($E1582,0),'Angaben Stationen'!$E$14:$V$215,17,0),"")</f>
        <v/>
      </c>
      <c r="D1582" s="254" t="str">
        <f>IF(LEN($E1582)&gt;0,VLOOKUP(TEXT($E1582,0),'Angaben Stationen'!$E$14:$V$215,18,0),"")</f>
        <v/>
      </c>
      <c r="E1582" s="344"/>
      <c r="F1582" s="256"/>
      <c r="G1582" s="256"/>
      <c r="H1582" s="307"/>
      <c r="I1582" s="183"/>
      <c r="R1582" s="8">
        <f t="shared" si="217"/>
        <v>0</v>
      </c>
      <c r="S1582" s="8">
        <f>VLOOKUP($D1582,{"29 - Psychiatrie (Erwachsene)",1;"30 - Kinder- und Jugendpsychiatrie",1;"297 - stationsäquivalente Behandlung in der Erwachsenenpsychiatrie (29)",1;"307 - stationsäquivalente Behandlung in der Kinder- und Jugendpsychiatrie (30)",1;"31 - Psychosomatik",1;"",0;0,0},2,0)</f>
        <v>0</v>
      </c>
      <c r="T1582" s="8">
        <f t="shared" si="223"/>
        <v>0</v>
      </c>
      <c r="U1582" s="8">
        <f t="shared" si="216"/>
        <v>0</v>
      </c>
      <c r="V1582" s="8">
        <f t="shared" si="218"/>
        <v>0</v>
      </c>
      <c r="W1582" s="8">
        <f t="shared" si="219"/>
        <v>0</v>
      </c>
      <c r="X1582" s="8">
        <f t="shared" si="220"/>
        <v>0</v>
      </c>
      <c r="Y1582" s="8" t="str">
        <f t="shared" si="221"/>
        <v/>
      </c>
      <c r="Z1582" s="8" t="str">
        <f>VLOOKUP($D1582,{"29 - Psychiatrie (Erwachsene)","BGI";"297 - stationsäquivalente Behandlung in der Erwachsenenpsychiatrie (29)","BGI";"30 - Kinder- und Jugendpsychiatrie","BGII";"307 - stationsäquivalente Behandlung in der Kinder- und Jugendpsychiatrie (30)","BGII";"31 - Psychosomatik","BGI";"","LEER";0,"Leer"},2,0)</f>
        <v>LEER</v>
      </c>
      <c r="AA1582" s="8" t="str">
        <f t="shared" si="222"/>
        <v>Stationen</v>
      </c>
    </row>
    <row r="1583" spans="2:27" ht="15" customHeight="1" x14ac:dyDescent="0.25">
      <c r="B1583" s="76" t="str">
        <f t="shared" si="215"/>
        <v>!!!</v>
      </c>
      <c r="C1583" s="310" t="str">
        <f>IF(LEN($E1583)&gt;0,VLOOKUP(TEXT($E1583,0),'Angaben Stationen'!$E$14:$V$215,17,0),"")</f>
        <v/>
      </c>
      <c r="D1583" s="254" t="str">
        <f>IF(LEN($E1583)&gt;0,VLOOKUP(TEXT($E1583,0),'Angaben Stationen'!$E$14:$V$215,18,0),"")</f>
        <v/>
      </c>
      <c r="E1583" s="344"/>
      <c r="F1583" s="256"/>
      <c r="G1583" s="256"/>
      <c r="H1583" s="307"/>
      <c r="I1583" s="183"/>
      <c r="R1583" s="8">
        <f t="shared" si="217"/>
        <v>0</v>
      </c>
      <c r="S1583" s="8">
        <f>VLOOKUP($D1583,{"29 - Psychiatrie (Erwachsene)",1;"30 - Kinder- und Jugendpsychiatrie",1;"297 - stationsäquivalente Behandlung in der Erwachsenenpsychiatrie (29)",1;"307 - stationsäquivalente Behandlung in der Kinder- und Jugendpsychiatrie (30)",1;"31 - Psychosomatik",1;"",0;0,0},2,0)</f>
        <v>0</v>
      </c>
      <c r="T1583" s="8">
        <f t="shared" si="223"/>
        <v>0</v>
      </c>
      <c r="U1583" s="8">
        <f t="shared" si="216"/>
        <v>0</v>
      </c>
      <c r="V1583" s="8">
        <f t="shared" si="218"/>
        <v>0</v>
      </c>
      <c r="W1583" s="8">
        <f t="shared" si="219"/>
        <v>0</v>
      </c>
      <c r="X1583" s="8">
        <f t="shared" si="220"/>
        <v>0</v>
      </c>
      <c r="Y1583" s="8" t="str">
        <f t="shared" si="221"/>
        <v/>
      </c>
      <c r="Z1583" s="8" t="str">
        <f>VLOOKUP($D1583,{"29 - Psychiatrie (Erwachsene)","BGI";"297 - stationsäquivalente Behandlung in der Erwachsenenpsychiatrie (29)","BGI";"30 - Kinder- und Jugendpsychiatrie","BGII";"307 - stationsäquivalente Behandlung in der Kinder- und Jugendpsychiatrie (30)","BGII";"31 - Psychosomatik","BGI";"","LEER";0,"Leer"},2,0)</f>
        <v>LEER</v>
      </c>
      <c r="AA1583" s="8" t="str">
        <f t="shared" si="222"/>
        <v>Stationen</v>
      </c>
    </row>
    <row r="1584" spans="2:27" ht="15" customHeight="1" x14ac:dyDescent="0.25">
      <c r="B1584" s="76" t="str">
        <f t="shared" si="215"/>
        <v>!!!</v>
      </c>
      <c r="C1584" s="310" t="str">
        <f>IF(LEN($E1584)&gt;0,VLOOKUP(TEXT($E1584,0),'Angaben Stationen'!$E$14:$V$215,17,0),"")</f>
        <v/>
      </c>
      <c r="D1584" s="254" t="str">
        <f>IF(LEN($E1584)&gt;0,VLOOKUP(TEXT($E1584,0),'Angaben Stationen'!$E$14:$V$215,18,0),"")</f>
        <v/>
      </c>
      <c r="E1584" s="344"/>
      <c r="F1584" s="256"/>
      <c r="G1584" s="256"/>
      <c r="H1584" s="307"/>
      <c r="I1584" s="183"/>
      <c r="R1584" s="8">
        <f t="shared" si="217"/>
        <v>0</v>
      </c>
      <c r="S1584" s="8">
        <f>VLOOKUP($D1584,{"29 - Psychiatrie (Erwachsene)",1;"30 - Kinder- und Jugendpsychiatrie",1;"297 - stationsäquivalente Behandlung in der Erwachsenenpsychiatrie (29)",1;"307 - stationsäquivalente Behandlung in der Kinder- und Jugendpsychiatrie (30)",1;"31 - Psychosomatik",1;"",0;0,0},2,0)</f>
        <v>0</v>
      </c>
      <c r="T1584" s="8">
        <f t="shared" si="223"/>
        <v>0</v>
      </c>
      <c r="U1584" s="8">
        <f t="shared" si="216"/>
        <v>0</v>
      </c>
      <c r="V1584" s="8">
        <f t="shared" si="218"/>
        <v>0</v>
      </c>
      <c r="W1584" s="8">
        <f t="shared" si="219"/>
        <v>0</v>
      </c>
      <c r="X1584" s="8">
        <f t="shared" si="220"/>
        <v>0</v>
      </c>
      <c r="Y1584" s="8" t="str">
        <f t="shared" si="221"/>
        <v/>
      </c>
      <c r="Z1584" s="8" t="str">
        <f>VLOOKUP($D1584,{"29 - Psychiatrie (Erwachsene)","BGI";"297 - stationsäquivalente Behandlung in der Erwachsenenpsychiatrie (29)","BGI";"30 - Kinder- und Jugendpsychiatrie","BGII";"307 - stationsäquivalente Behandlung in der Kinder- und Jugendpsychiatrie (30)","BGII";"31 - Psychosomatik","BGI";"","LEER";0,"Leer"},2,0)</f>
        <v>LEER</v>
      </c>
      <c r="AA1584" s="8" t="str">
        <f t="shared" si="222"/>
        <v>Stationen</v>
      </c>
    </row>
    <row r="1585" spans="2:27" ht="15" customHeight="1" x14ac:dyDescent="0.25">
      <c r="B1585" s="76" t="str">
        <f t="shared" si="215"/>
        <v>!!!</v>
      </c>
      <c r="C1585" s="310" t="str">
        <f>IF(LEN($E1585)&gt;0,VLOOKUP(TEXT($E1585,0),'Angaben Stationen'!$E$14:$V$215,17,0),"")</f>
        <v/>
      </c>
      <c r="D1585" s="254" t="str">
        <f>IF(LEN($E1585)&gt;0,VLOOKUP(TEXT($E1585,0),'Angaben Stationen'!$E$14:$V$215,18,0),"")</f>
        <v/>
      </c>
      <c r="E1585" s="344"/>
      <c r="F1585" s="256"/>
      <c r="G1585" s="256"/>
      <c r="H1585" s="307"/>
      <c r="I1585" s="183"/>
      <c r="R1585" s="8">
        <f t="shared" si="217"/>
        <v>0</v>
      </c>
      <c r="S1585" s="8">
        <f>VLOOKUP($D1585,{"29 - Psychiatrie (Erwachsene)",1;"30 - Kinder- und Jugendpsychiatrie",1;"297 - stationsäquivalente Behandlung in der Erwachsenenpsychiatrie (29)",1;"307 - stationsäquivalente Behandlung in der Kinder- und Jugendpsychiatrie (30)",1;"31 - Psychosomatik",1;"",0;0,0},2,0)</f>
        <v>0</v>
      </c>
      <c r="T1585" s="8">
        <f t="shared" si="223"/>
        <v>0</v>
      </c>
      <c r="U1585" s="8">
        <f t="shared" si="216"/>
        <v>0</v>
      </c>
      <c r="V1585" s="8">
        <f t="shared" si="218"/>
        <v>0</v>
      </c>
      <c r="W1585" s="8">
        <f t="shared" si="219"/>
        <v>0</v>
      </c>
      <c r="X1585" s="8">
        <f t="shared" si="220"/>
        <v>0</v>
      </c>
      <c r="Y1585" s="8" t="str">
        <f t="shared" si="221"/>
        <v/>
      </c>
      <c r="Z1585" s="8" t="str">
        <f>VLOOKUP($D1585,{"29 - Psychiatrie (Erwachsene)","BGI";"297 - stationsäquivalente Behandlung in der Erwachsenenpsychiatrie (29)","BGI";"30 - Kinder- und Jugendpsychiatrie","BGII";"307 - stationsäquivalente Behandlung in der Kinder- und Jugendpsychiatrie (30)","BGII";"31 - Psychosomatik","BGI";"","LEER";0,"Leer"},2,0)</f>
        <v>LEER</v>
      </c>
      <c r="AA1585" s="8" t="str">
        <f t="shared" si="222"/>
        <v>Stationen</v>
      </c>
    </row>
    <row r="1586" spans="2:27" ht="15" customHeight="1" x14ac:dyDescent="0.25">
      <c r="B1586" s="76" t="str">
        <f t="shared" si="215"/>
        <v>!!!</v>
      </c>
      <c r="C1586" s="310" t="str">
        <f>IF(LEN($E1586)&gt;0,VLOOKUP(TEXT($E1586,0),'Angaben Stationen'!$E$14:$V$215,17,0),"")</f>
        <v/>
      </c>
      <c r="D1586" s="254" t="str">
        <f>IF(LEN($E1586)&gt;0,VLOOKUP(TEXT($E1586,0),'Angaben Stationen'!$E$14:$V$215,18,0),"")</f>
        <v/>
      </c>
      <c r="E1586" s="344"/>
      <c r="F1586" s="256"/>
      <c r="G1586" s="256"/>
      <c r="H1586" s="307"/>
      <c r="I1586" s="183"/>
      <c r="R1586" s="8">
        <f t="shared" si="217"/>
        <v>0</v>
      </c>
      <c r="S1586" s="8">
        <f>VLOOKUP($D1586,{"29 - Psychiatrie (Erwachsene)",1;"30 - Kinder- und Jugendpsychiatrie",1;"297 - stationsäquivalente Behandlung in der Erwachsenenpsychiatrie (29)",1;"307 - stationsäquivalente Behandlung in der Kinder- und Jugendpsychiatrie (30)",1;"31 - Psychosomatik",1;"",0;0,0},2,0)</f>
        <v>0</v>
      </c>
      <c r="T1586" s="8">
        <f t="shared" si="223"/>
        <v>0</v>
      </c>
      <c r="U1586" s="8">
        <f t="shared" si="216"/>
        <v>0</v>
      </c>
      <c r="V1586" s="8">
        <f t="shared" si="218"/>
        <v>0</v>
      </c>
      <c r="W1586" s="8">
        <f t="shared" si="219"/>
        <v>0</v>
      </c>
      <c r="X1586" s="8">
        <f t="shared" si="220"/>
        <v>0</v>
      </c>
      <c r="Y1586" s="8" t="str">
        <f t="shared" si="221"/>
        <v/>
      </c>
      <c r="Z1586" s="8" t="str">
        <f>VLOOKUP($D1586,{"29 - Psychiatrie (Erwachsene)","BGI";"297 - stationsäquivalente Behandlung in der Erwachsenenpsychiatrie (29)","BGI";"30 - Kinder- und Jugendpsychiatrie","BGII";"307 - stationsäquivalente Behandlung in der Kinder- und Jugendpsychiatrie (30)","BGII";"31 - Psychosomatik","BGI";"","LEER";0,"Leer"},2,0)</f>
        <v>LEER</v>
      </c>
      <c r="AA1586" s="8" t="str">
        <f t="shared" si="222"/>
        <v>Stationen</v>
      </c>
    </row>
    <row r="1587" spans="2:27" ht="15" customHeight="1" x14ac:dyDescent="0.25">
      <c r="B1587" s="76" t="str">
        <f t="shared" si="215"/>
        <v>!!!</v>
      </c>
      <c r="C1587" s="310" t="str">
        <f>IF(LEN($E1587)&gt;0,VLOOKUP(TEXT($E1587,0),'Angaben Stationen'!$E$14:$V$215,17,0),"")</f>
        <v/>
      </c>
      <c r="D1587" s="254" t="str">
        <f>IF(LEN($E1587)&gt;0,VLOOKUP(TEXT($E1587,0),'Angaben Stationen'!$E$14:$V$215,18,0),"")</f>
        <v/>
      </c>
      <c r="E1587" s="344"/>
      <c r="F1587" s="256"/>
      <c r="G1587" s="256"/>
      <c r="H1587" s="307"/>
      <c r="I1587" s="183"/>
      <c r="R1587" s="8">
        <f t="shared" si="217"/>
        <v>0</v>
      </c>
      <c r="S1587" s="8">
        <f>VLOOKUP($D1587,{"29 - Psychiatrie (Erwachsene)",1;"30 - Kinder- und Jugendpsychiatrie",1;"297 - stationsäquivalente Behandlung in der Erwachsenenpsychiatrie (29)",1;"307 - stationsäquivalente Behandlung in der Kinder- und Jugendpsychiatrie (30)",1;"31 - Psychosomatik",1;"",0;0,0},2,0)</f>
        <v>0</v>
      </c>
      <c r="T1587" s="8">
        <f t="shared" si="223"/>
        <v>0</v>
      </c>
      <c r="U1587" s="8">
        <f t="shared" si="216"/>
        <v>0</v>
      </c>
      <c r="V1587" s="8">
        <f t="shared" si="218"/>
        <v>0</v>
      </c>
      <c r="W1587" s="8">
        <f t="shared" si="219"/>
        <v>0</v>
      </c>
      <c r="X1587" s="8">
        <f t="shared" si="220"/>
        <v>0</v>
      </c>
      <c r="Y1587" s="8" t="str">
        <f t="shared" si="221"/>
        <v/>
      </c>
      <c r="Z1587" s="8" t="str">
        <f>VLOOKUP($D1587,{"29 - Psychiatrie (Erwachsene)","BGI";"297 - stationsäquivalente Behandlung in der Erwachsenenpsychiatrie (29)","BGI";"30 - Kinder- und Jugendpsychiatrie","BGII";"307 - stationsäquivalente Behandlung in der Kinder- und Jugendpsychiatrie (30)","BGII";"31 - Psychosomatik","BGI";"","LEER";0,"Leer"},2,0)</f>
        <v>LEER</v>
      </c>
      <c r="AA1587" s="8" t="str">
        <f t="shared" si="222"/>
        <v>Stationen</v>
      </c>
    </row>
    <row r="1588" spans="2:27" ht="15" customHeight="1" x14ac:dyDescent="0.25">
      <c r="B1588" s="76" t="str">
        <f t="shared" si="215"/>
        <v>!!!</v>
      </c>
      <c r="C1588" s="310" t="str">
        <f>IF(LEN($E1588)&gt;0,VLOOKUP(TEXT($E1588,0),'Angaben Stationen'!$E$14:$V$215,17,0),"")</f>
        <v/>
      </c>
      <c r="D1588" s="254" t="str">
        <f>IF(LEN($E1588)&gt;0,VLOOKUP(TEXT($E1588,0),'Angaben Stationen'!$E$14:$V$215,18,0),"")</f>
        <v/>
      </c>
      <c r="E1588" s="344"/>
      <c r="F1588" s="256"/>
      <c r="G1588" s="256"/>
      <c r="H1588" s="307"/>
      <c r="I1588" s="183"/>
      <c r="R1588" s="8">
        <f t="shared" si="217"/>
        <v>0</v>
      </c>
      <c r="S1588" s="8">
        <f>VLOOKUP($D1588,{"29 - Psychiatrie (Erwachsene)",1;"30 - Kinder- und Jugendpsychiatrie",1;"297 - stationsäquivalente Behandlung in der Erwachsenenpsychiatrie (29)",1;"307 - stationsäquivalente Behandlung in der Kinder- und Jugendpsychiatrie (30)",1;"31 - Psychosomatik",1;"",0;0,0},2,0)</f>
        <v>0</v>
      </c>
      <c r="T1588" s="8">
        <f t="shared" si="223"/>
        <v>0</v>
      </c>
      <c r="U1588" s="8">
        <f t="shared" si="216"/>
        <v>0</v>
      </c>
      <c r="V1588" s="8">
        <f t="shared" si="218"/>
        <v>0</v>
      </c>
      <c r="W1588" s="8">
        <f t="shared" si="219"/>
        <v>0</v>
      </c>
      <c r="X1588" s="8">
        <f t="shared" si="220"/>
        <v>0</v>
      </c>
      <c r="Y1588" s="8" t="str">
        <f t="shared" si="221"/>
        <v/>
      </c>
      <c r="Z1588" s="8" t="str">
        <f>VLOOKUP($D1588,{"29 - Psychiatrie (Erwachsene)","BGI";"297 - stationsäquivalente Behandlung in der Erwachsenenpsychiatrie (29)","BGI";"30 - Kinder- und Jugendpsychiatrie","BGII";"307 - stationsäquivalente Behandlung in der Kinder- und Jugendpsychiatrie (30)","BGII";"31 - Psychosomatik","BGI";"","LEER";0,"Leer"},2,0)</f>
        <v>LEER</v>
      </c>
      <c r="AA1588" s="8" t="str">
        <f t="shared" si="222"/>
        <v>Stationen</v>
      </c>
    </row>
    <row r="1589" spans="2:27" ht="15" customHeight="1" x14ac:dyDescent="0.25">
      <c r="B1589" s="76" t="str">
        <f t="shared" si="215"/>
        <v>!!!</v>
      </c>
      <c r="C1589" s="310" t="str">
        <f>IF(LEN($E1589)&gt;0,VLOOKUP(TEXT($E1589,0),'Angaben Stationen'!$E$14:$V$215,17,0),"")</f>
        <v/>
      </c>
      <c r="D1589" s="254" t="str">
        <f>IF(LEN($E1589)&gt;0,VLOOKUP(TEXT($E1589,0),'Angaben Stationen'!$E$14:$V$215,18,0),"")</f>
        <v/>
      </c>
      <c r="E1589" s="344"/>
      <c r="F1589" s="256"/>
      <c r="G1589" s="256"/>
      <c r="H1589" s="307"/>
      <c r="I1589" s="183"/>
      <c r="R1589" s="8">
        <f t="shared" si="217"/>
        <v>0</v>
      </c>
      <c r="S1589" s="8">
        <f>VLOOKUP($D1589,{"29 - Psychiatrie (Erwachsene)",1;"30 - Kinder- und Jugendpsychiatrie",1;"297 - stationsäquivalente Behandlung in der Erwachsenenpsychiatrie (29)",1;"307 - stationsäquivalente Behandlung in der Kinder- und Jugendpsychiatrie (30)",1;"31 - Psychosomatik",1;"",0;0,0},2,0)</f>
        <v>0</v>
      </c>
      <c r="T1589" s="8">
        <f t="shared" si="223"/>
        <v>0</v>
      </c>
      <c r="U1589" s="8">
        <f t="shared" si="216"/>
        <v>0</v>
      </c>
      <c r="V1589" s="8">
        <f t="shared" si="218"/>
        <v>0</v>
      </c>
      <c r="W1589" s="8">
        <f t="shared" si="219"/>
        <v>0</v>
      </c>
      <c r="X1589" s="8">
        <f t="shared" si="220"/>
        <v>0</v>
      </c>
      <c r="Y1589" s="8" t="str">
        <f t="shared" si="221"/>
        <v/>
      </c>
      <c r="Z1589" s="8" t="str">
        <f>VLOOKUP($D1589,{"29 - Psychiatrie (Erwachsene)","BGI";"297 - stationsäquivalente Behandlung in der Erwachsenenpsychiatrie (29)","BGI";"30 - Kinder- und Jugendpsychiatrie","BGII";"307 - stationsäquivalente Behandlung in der Kinder- und Jugendpsychiatrie (30)","BGII";"31 - Psychosomatik","BGI";"","LEER";0,"Leer"},2,0)</f>
        <v>LEER</v>
      </c>
      <c r="AA1589" s="8" t="str">
        <f t="shared" si="222"/>
        <v>Stationen</v>
      </c>
    </row>
    <row r="1590" spans="2:27" ht="15" customHeight="1" x14ac:dyDescent="0.25">
      <c r="B1590" s="76" t="str">
        <f t="shared" si="215"/>
        <v>!!!</v>
      </c>
      <c r="C1590" s="310" t="str">
        <f>IF(LEN($E1590)&gt;0,VLOOKUP(TEXT($E1590,0),'Angaben Stationen'!$E$14:$V$215,17,0),"")</f>
        <v/>
      </c>
      <c r="D1590" s="254" t="str">
        <f>IF(LEN($E1590)&gt;0,VLOOKUP(TEXT($E1590,0),'Angaben Stationen'!$E$14:$V$215,18,0),"")</f>
        <v/>
      </c>
      <c r="E1590" s="344"/>
      <c r="F1590" s="256"/>
      <c r="G1590" s="256"/>
      <c r="H1590" s="307"/>
      <c r="I1590" s="183"/>
      <c r="R1590" s="8">
        <f t="shared" si="217"/>
        <v>0</v>
      </c>
      <c r="S1590" s="8">
        <f>VLOOKUP($D1590,{"29 - Psychiatrie (Erwachsene)",1;"30 - Kinder- und Jugendpsychiatrie",1;"297 - stationsäquivalente Behandlung in der Erwachsenenpsychiatrie (29)",1;"307 - stationsäquivalente Behandlung in der Kinder- und Jugendpsychiatrie (30)",1;"31 - Psychosomatik",1;"",0;0,0},2,0)</f>
        <v>0</v>
      </c>
      <c r="T1590" s="8">
        <f t="shared" si="223"/>
        <v>0</v>
      </c>
      <c r="U1590" s="8">
        <f t="shared" si="216"/>
        <v>0</v>
      </c>
      <c r="V1590" s="8">
        <f t="shared" si="218"/>
        <v>0</v>
      </c>
      <c r="W1590" s="8">
        <f t="shared" si="219"/>
        <v>0</v>
      </c>
      <c r="X1590" s="8">
        <f t="shared" si="220"/>
        <v>0</v>
      </c>
      <c r="Y1590" s="8" t="str">
        <f t="shared" si="221"/>
        <v/>
      </c>
      <c r="Z1590" s="8" t="str">
        <f>VLOOKUP($D1590,{"29 - Psychiatrie (Erwachsene)","BGI";"297 - stationsäquivalente Behandlung in der Erwachsenenpsychiatrie (29)","BGI";"30 - Kinder- und Jugendpsychiatrie","BGII";"307 - stationsäquivalente Behandlung in der Kinder- und Jugendpsychiatrie (30)","BGII";"31 - Psychosomatik","BGI";"","LEER";0,"Leer"},2,0)</f>
        <v>LEER</v>
      </c>
      <c r="AA1590" s="8" t="str">
        <f t="shared" si="222"/>
        <v>Stationen</v>
      </c>
    </row>
    <row r="1591" spans="2:27" ht="15" customHeight="1" x14ac:dyDescent="0.25">
      <c r="B1591" s="76" t="str">
        <f t="shared" si="215"/>
        <v>!!!</v>
      </c>
      <c r="C1591" s="310" t="str">
        <f>IF(LEN($E1591)&gt;0,VLOOKUP(TEXT($E1591,0),'Angaben Stationen'!$E$14:$V$215,17,0),"")</f>
        <v/>
      </c>
      <c r="D1591" s="254" t="str">
        <f>IF(LEN($E1591)&gt;0,VLOOKUP(TEXT($E1591,0),'Angaben Stationen'!$E$14:$V$215,18,0),"")</f>
        <v/>
      </c>
      <c r="E1591" s="344"/>
      <c r="F1591" s="256"/>
      <c r="G1591" s="256"/>
      <c r="H1591" s="307"/>
      <c r="I1591" s="183"/>
      <c r="R1591" s="8">
        <f t="shared" si="217"/>
        <v>0</v>
      </c>
      <c r="S1591" s="8">
        <f>VLOOKUP($D1591,{"29 - Psychiatrie (Erwachsene)",1;"30 - Kinder- und Jugendpsychiatrie",1;"297 - stationsäquivalente Behandlung in der Erwachsenenpsychiatrie (29)",1;"307 - stationsäquivalente Behandlung in der Kinder- und Jugendpsychiatrie (30)",1;"31 - Psychosomatik",1;"",0;0,0},2,0)</f>
        <v>0</v>
      </c>
      <c r="T1591" s="8">
        <f t="shared" si="223"/>
        <v>0</v>
      </c>
      <c r="U1591" s="8">
        <f t="shared" si="216"/>
        <v>0</v>
      </c>
      <c r="V1591" s="8">
        <f t="shared" si="218"/>
        <v>0</v>
      </c>
      <c r="W1591" s="8">
        <f t="shared" si="219"/>
        <v>0</v>
      </c>
      <c r="X1591" s="8">
        <f t="shared" si="220"/>
        <v>0</v>
      </c>
      <c r="Y1591" s="8" t="str">
        <f t="shared" si="221"/>
        <v/>
      </c>
      <c r="Z1591" s="8" t="str">
        <f>VLOOKUP($D1591,{"29 - Psychiatrie (Erwachsene)","BGI";"297 - stationsäquivalente Behandlung in der Erwachsenenpsychiatrie (29)","BGI";"30 - Kinder- und Jugendpsychiatrie","BGII";"307 - stationsäquivalente Behandlung in der Kinder- und Jugendpsychiatrie (30)","BGII";"31 - Psychosomatik","BGI";"","LEER";0,"Leer"},2,0)</f>
        <v>LEER</v>
      </c>
      <c r="AA1591" s="8" t="str">
        <f t="shared" si="222"/>
        <v>Stationen</v>
      </c>
    </row>
    <row r="1592" spans="2:27" ht="15" customHeight="1" x14ac:dyDescent="0.25">
      <c r="B1592" s="76" t="str">
        <f t="shared" si="215"/>
        <v>!!!</v>
      </c>
      <c r="C1592" s="310" t="str">
        <f>IF(LEN($E1592)&gt;0,VLOOKUP(TEXT($E1592,0),'Angaben Stationen'!$E$14:$V$215,17,0),"")</f>
        <v/>
      </c>
      <c r="D1592" s="254" t="str">
        <f>IF(LEN($E1592)&gt;0,VLOOKUP(TEXT($E1592,0),'Angaben Stationen'!$E$14:$V$215,18,0),"")</f>
        <v/>
      </c>
      <c r="E1592" s="344"/>
      <c r="F1592" s="256"/>
      <c r="G1592" s="256"/>
      <c r="H1592" s="307"/>
      <c r="I1592" s="183"/>
      <c r="R1592" s="8">
        <f t="shared" si="217"/>
        <v>0</v>
      </c>
      <c r="S1592" s="8">
        <f>VLOOKUP($D1592,{"29 - Psychiatrie (Erwachsene)",1;"30 - Kinder- und Jugendpsychiatrie",1;"297 - stationsäquivalente Behandlung in der Erwachsenenpsychiatrie (29)",1;"307 - stationsäquivalente Behandlung in der Kinder- und Jugendpsychiatrie (30)",1;"31 - Psychosomatik",1;"",0;0,0},2,0)</f>
        <v>0</v>
      </c>
      <c r="T1592" s="8">
        <f t="shared" si="223"/>
        <v>0</v>
      </c>
      <c r="U1592" s="8">
        <f t="shared" si="216"/>
        <v>0</v>
      </c>
      <c r="V1592" s="8">
        <f t="shared" si="218"/>
        <v>0</v>
      </c>
      <c r="W1592" s="8">
        <f t="shared" si="219"/>
        <v>0</v>
      </c>
      <c r="X1592" s="8">
        <f t="shared" si="220"/>
        <v>0</v>
      </c>
      <c r="Y1592" s="8" t="str">
        <f t="shared" si="221"/>
        <v/>
      </c>
      <c r="Z1592" s="8" t="str">
        <f>VLOOKUP($D1592,{"29 - Psychiatrie (Erwachsene)","BGI";"297 - stationsäquivalente Behandlung in der Erwachsenenpsychiatrie (29)","BGI";"30 - Kinder- und Jugendpsychiatrie","BGII";"307 - stationsäquivalente Behandlung in der Kinder- und Jugendpsychiatrie (30)","BGII";"31 - Psychosomatik","BGI";"","LEER";0,"Leer"},2,0)</f>
        <v>LEER</v>
      </c>
      <c r="AA1592" s="8" t="str">
        <f t="shared" si="222"/>
        <v>Stationen</v>
      </c>
    </row>
    <row r="1593" spans="2:27" ht="15" customHeight="1" x14ac:dyDescent="0.25">
      <c r="B1593" s="76" t="str">
        <f t="shared" si="215"/>
        <v>!!!</v>
      </c>
      <c r="C1593" s="310" t="str">
        <f>IF(LEN($E1593)&gt;0,VLOOKUP(TEXT($E1593,0),'Angaben Stationen'!$E$14:$V$215,17,0),"")</f>
        <v/>
      </c>
      <c r="D1593" s="254" t="str">
        <f>IF(LEN($E1593)&gt;0,VLOOKUP(TEXT($E1593,0),'Angaben Stationen'!$E$14:$V$215,18,0),"")</f>
        <v/>
      </c>
      <c r="E1593" s="344"/>
      <c r="F1593" s="256"/>
      <c r="G1593" s="256"/>
      <c r="H1593" s="307"/>
      <c r="I1593" s="183"/>
      <c r="R1593" s="8">
        <f t="shared" si="217"/>
        <v>0</v>
      </c>
      <c r="S1593" s="8">
        <f>VLOOKUP($D1593,{"29 - Psychiatrie (Erwachsene)",1;"30 - Kinder- und Jugendpsychiatrie",1;"297 - stationsäquivalente Behandlung in der Erwachsenenpsychiatrie (29)",1;"307 - stationsäquivalente Behandlung in der Kinder- und Jugendpsychiatrie (30)",1;"31 - Psychosomatik",1;"",0;0,0},2,0)</f>
        <v>0</v>
      </c>
      <c r="T1593" s="8">
        <f t="shared" si="223"/>
        <v>0</v>
      </c>
      <c r="U1593" s="8">
        <f t="shared" si="216"/>
        <v>0</v>
      </c>
      <c r="V1593" s="8">
        <f t="shared" si="218"/>
        <v>0</v>
      </c>
      <c r="W1593" s="8">
        <f t="shared" si="219"/>
        <v>0</v>
      </c>
      <c r="X1593" s="8">
        <f t="shared" si="220"/>
        <v>0</v>
      </c>
      <c r="Y1593" s="8" t="str">
        <f t="shared" si="221"/>
        <v/>
      </c>
      <c r="Z1593" s="8" t="str">
        <f>VLOOKUP($D1593,{"29 - Psychiatrie (Erwachsene)","BGI";"297 - stationsäquivalente Behandlung in der Erwachsenenpsychiatrie (29)","BGI";"30 - Kinder- und Jugendpsychiatrie","BGII";"307 - stationsäquivalente Behandlung in der Kinder- und Jugendpsychiatrie (30)","BGII";"31 - Psychosomatik","BGI";"","LEER";0,"Leer"},2,0)</f>
        <v>LEER</v>
      </c>
      <c r="AA1593" s="8" t="str">
        <f t="shared" si="222"/>
        <v>Stationen</v>
      </c>
    </row>
    <row r="1594" spans="2:27" ht="15" customHeight="1" x14ac:dyDescent="0.25">
      <c r="B1594" s="76" t="str">
        <f t="shared" si="215"/>
        <v>!!!</v>
      </c>
      <c r="C1594" s="310" t="str">
        <f>IF(LEN($E1594)&gt;0,VLOOKUP(TEXT($E1594,0),'Angaben Stationen'!$E$14:$V$215,17,0),"")</f>
        <v/>
      </c>
      <c r="D1594" s="254" t="str">
        <f>IF(LEN($E1594)&gt;0,VLOOKUP(TEXT($E1594,0),'Angaben Stationen'!$E$14:$V$215,18,0),"")</f>
        <v/>
      </c>
      <c r="E1594" s="344"/>
      <c r="F1594" s="256"/>
      <c r="G1594" s="256"/>
      <c r="H1594" s="307"/>
      <c r="I1594" s="183"/>
      <c r="R1594" s="8">
        <f t="shared" si="217"/>
        <v>0</v>
      </c>
      <c r="S1594" s="8">
        <f>VLOOKUP($D1594,{"29 - Psychiatrie (Erwachsene)",1;"30 - Kinder- und Jugendpsychiatrie",1;"297 - stationsäquivalente Behandlung in der Erwachsenenpsychiatrie (29)",1;"307 - stationsäquivalente Behandlung in der Kinder- und Jugendpsychiatrie (30)",1;"31 - Psychosomatik",1;"",0;0,0},2,0)</f>
        <v>0</v>
      </c>
      <c r="T1594" s="8">
        <f t="shared" si="223"/>
        <v>0</v>
      </c>
      <c r="U1594" s="8">
        <f t="shared" si="216"/>
        <v>0</v>
      </c>
      <c r="V1594" s="8">
        <f t="shared" si="218"/>
        <v>0</v>
      </c>
      <c r="W1594" s="8">
        <f t="shared" si="219"/>
        <v>0</v>
      </c>
      <c r="X1594" s="8">
        <f t="shared" si="220"/>
        <v>0</v>
      </c>
      <c r="Y1594" s="8" t="str">
        <f t="shared" si="221"/>
        <v/>
      </c>
      <c r="Z1594" s="8" t="str">
        <f>VLOOKUP($D1594,{"29 - Psychiatrie (Erwachsene)","BGI";"297 - stationsäquivalente Behandlung in der Erwachsenenpsychiatrie (29)","BGI";"30 - Kinder- und Jugendpsychiatrie","BGII";"307 - stationsäquivalente Behandlung in der Kinder- und Jugendpsychiatrie (30)","BGII";"31 - Psychosomatik","BGI";"","LEER";0,"Leer"},2,0)</f>
        <v>LEER</v>
      </c>
      <c r="AA1594" s="8" t="str">
        <f t="shared" si="222"/>
        <v>Stationen</v>
      </c>
    </row>
    <row r="1595" spans="2:27" ht="15" customHeight="1" x14ac:dyDescent="0.25">
      <c r="B1595" s="76" t="str">
        <f t="shared" si="215"/>
        <v>!!!</v>
      </c>
      <c r="C1595" s="310" t="str">
        <f>IF(LEN($E1595)&gt;0,VLOOKUP(TEXT($E1595,0),'Angaben Stationen'!$E$14:$V$215,17,0),"")</f>
        <v/>
      </c>
      <c r="D1595" s="254" t="str">
        <f>IF(LEN($E1595)&gt;0,VLOOKUP(TEXT($E1595,0),'Angaben Stationen'!$E$14:$V$215,18,0),"")</f>
        <v/>
      </c>
      <c r="E1595" s="344"/>
      <c r="F1595" s="256"/>
      <c r="G1595" s="256"/>
      <c r="H1595" s="307"/>
      <c r="I1595" s="183"/>
      <c r="R1595" s="8">
        <f t="shared" si="217"/>
        <v>0</v>
      </c>
      <c r="S1595" s="8">
        <f>VLOOKUP($D1595,{"29 - Psychiatrie (Erwachsene)",1;"30 - Kinder- und Jugendpsychiatrie",1;"297 - stationsäquivalente Behandlung in der Erwachsenenpsychiatrie (29)",1;"307 - stationsäquivalente Behandlung in der Kinder- und Jugendpsychiatrie (30)",1;"31 - Psychosomatik",1;"",0;0,0},2,0)</f>
        <v>0</v>
      </c>
      <c r="T1595" s="8">
        <f t="shared" si="223"/>
        <v>0</v>
      </c>
      <c r="U1595" s="8">
        <f t="shared" si="216"/>
        <v>0</v>
      </c>
      <c r="V1595" s="8">
        <f t="shared" si="218"/>
        <v>0</v>
      </c>
      <c r="W1595" s="8">
        <f t="shared" si="219"/>
        <v>0</v>
      </c>
      <c r="X1595" s="8">
        <f t="shared" si="220"/>
        <v>0</v>
      </c>
      <c r="Y1595" s="8" t="str">
        <f t="shared" si="221"/>
        <v/>
      </c>
      <c r="Z1595" s="8" t="str">
        <f>VLOOKUP($D1595,{"29 - Psychiatrie (Erwachsene)","BGI";"297 - stationsäquivalente Behandlung in der Erwachsenenpsychiatrie (29)","BGI";"30 - Kinder- und Jugendpsychiatrie","BGII";"307 - stationsäquivalente Behandlung in der Kinder- und Jugendpsychiatrie (30)","BGII";"31 - Psychosomatik","BGI";"","LEER";0,"Leer"},2,0)</f>
        <v>LEER</v>
      </c>
      <c r="AA1595" s="8" t="str">
        <f t="shared" si="222"/>
        <v>Stationen</v>
      </c>
    </row>
    <row r="1596" spans="2:27" ht="15" customHeight="1" x14ac:dyDescent="0.25">
      <c r="B1596" s="76" t="str">
        <f t="shared" si="215"/>
        <v>!!!</v>
      </c>
      <c r="C1596" s="310" t="str">
        <f>IF(LEN($E1596)&gt;0,VLOOKUP(TEXT($E1596,0),'Angaben Stationen'!$E$14:$V$215,17,0),"")</f>
        <v/>
      </c>
      <c r="D1596" s="254" t="str">
        <f>IF(LEN($E1596)&gt;0,VLOOKUP(TEXT($E1596,0),'Angaben Stationen'!$E$14:$V$215,18,0),"")</f>
        <v/>
      </c>
      <c r="E1596" s="344"/>
      <c r="F1596" s="256"/>
      <c r="G1596" s="256"/>
      <c r="H1596" s="307"/>
      <c r="I1596" s="183"/>
      <c r="R1596" s="8">
        <f t="shared" si="217"/>
        <v>0</v>
      </c>
      <c r="S1596" s="8">
        <f>VLOOKUP($D1596,{"29 - Psychiatrie (Erwachsene)",1;"30 - Kinder- und Jugendpsychiatrie",1;"297 - stationsäquivalente Behandlung in der Erwachsenenpsychiatrie (29)",1;"307 - stationsäquivalente Behandlung in der Kinder- und Jugendpsychiatrie (30)",1;"31 - Psychosomatik",1;"",0;0,0},2,0)</f>
        <v>0</v>
      </c>
      <c r="T1596" s="8">
        <f t="shared" si="223"/>
        <v>0</v>
      </c>
      <c r="U1596" s="8">
        <f t="shared" si="216"/>
        <v>0</v>
      </c>
      <c r="V1596" s="8">
        <f t="shared" si="218"/>
        <v>0</v>
      </c>
      <c r="W1596" s="8">
        <f t="shared" si="219"/>
        <v>0</v>
      </c>
      <c r="X1596" s="8">
        <f t="shared" si="220"/>
        <v>0</v>
      </c>
      <c r="Y1596" s="8" t="str">
        <f t="shared" si="221"/>
        <v/>
      </c>
      <c r="Z1596" s="8" t="str">
        <f>VLOOKUP($D1596,{"29 - Psychiatrie (Erwachsene)","BGI";"297 - stationsäquivalente Behandlung in der Erwachsenenpsychiatrie (29)","BGI";"30 - Kinder- und Jugendpsychiatrie","BGII";"307 - stationsäquivalente Behandlung in der Kinder- und Jugendpsychiatrie (30)","BGII";"31 - Psychosomatik","BGI";"","LEER";0,"Leer"},2,0)</f>
        <v>LEER</v>
      </c>
      <c r="AA1596" s="8" t="str">
        <f t="shared" si="222"/>
        <v>Stationen</v>
      </c>
    </row>
    <row r="1597" spans="2:27" ht="15" customHeight="1" x14ac:dyDescent="0.25">
      <c r="B1597" s="76" t="str">
        <f t="shared" ref="B1597:B1660" si="224">IF(SUM(S1597:X1597)&lt;6,"!!!","")</f>
        <v>!!!</v>
      </c>
      <c r="C1597" s="310" t="str">
        <f>IF(LEN($E1597)&gt;0,VLOOKUP(TEXT($E1597,0),'Angaben Stationen'!$E$14:$V$215,17,0),"")</f>
        <v/>
      </c>
      <c r="D1597" s="254" t="str">
        <f>IF(LEN($E1597)&gt;0,VLOOKUP(TEXT($E1597,0),'Angaben Stationen'!$E$14:$V$215,18,0),"")</f>
        <v/>
      </c>
      <c r="E1597" s="344"/>
      <c r="F1597" s="256"/>
      <c r="G1597" s="256"/>
      <c r="H1597" s="307"/>
      <c r="I1597" s="183"/>
      <c r="R1597" s="8">
        <f t="shared" si="217"/>
        <v>0</v>
      </c>
      <c r="S1597" s="8">
        <f>VLOOKUP($D1597,{"29 - Psychiatrie (Erwachsene)",1;"30 - Kinder- und Jugendpsychiatrie",1;"297 - stationsäquivalente Behandlung in der Erwachsenenpsychiatrie (29)",1;"307 - stationsäquivalente Behandlung in der Kinder- und Jugendpsychiatrie (30)",1;"31 - Psychosomatik",1;"",0;0,0},2,0)</f>
        <v>0</v>
      </c>
      <c r="T1597" s="8">
        <f t="shared" si="223"/>
        <v>0</v>
      </c>
      <c r="U1597" s="8">
        <f t="shared" ref="U1597:U1660" si="225">IF($E1597&lt;&gt;0,1,0)</f>
        <v>0</v>
      </c>
      <c r="V1597" s="8">
        <f t="shared" si="218"/>
        <v>0</v>
      </c>
      <c r="W1597" s="8">
        <f t="shared" si="219"/>
        <v>0</v>
      </c>
      <c r="X1597" s="8">
        <f t="shared" si="220"/>
        <v>0</v>
      </c>
      <c r="Y1597" s="8" t="str">
        <f t="shared" si="221"/>
        <v/>
      </c>
      <c r="Z1597" s="8" t="str">
        <f>VLOOKUP($D1597,{"29 - Psychiatrie (Erwachsene)","BGI";"297 - stationsäquivalente Behandlung in der Erwachsenenpsychiatrie (29)","BGI";"30 - Kinder- und Jugendpsychiatrie","BGII";"307 - stationsäquivalente Behandlung in der Kinder- und Jugendpsychiatrie (30)","BGII";"31 - Psychosomatik","BGI";"","LEER";0,"Leer"},2,0)</f>
        <v>LEER</v>
      </c>
      <c r="AA1597" s="8" t="str">
        <f t="shared" si="222"/>
        <v>Stationen</v>
      </c>
    </row>
    <row r="1598" spans="2:27" ht="15" customHeight="1" x14ac:dyDescent="0.25">
      <c r="B1598" s="76" t="str">
        <f t="shared" si="224"/>
        <v>!!!</v>
      </c>
      <c r="C1598" s="310" t="str">
        <f>IF(LEN($E1598)&gt;0,VLOOKUP(TEXT($E1598,0),'Angaben Stationen'!$E$14:$V$215,17,0),"")</f>
        <v/>
      </c>
      <c r="D1598" s="254" t="str">
        <f>IF(LEN($E1598)&gt;0,VLOOKUP(TEXT($E1598,0),'Angaben Stationen'!$E$14:$V$215,18,0),"")</f>
        <v/>
      </c>
      <c r="E1598" s="344"/>
      <c r="F1598" s="256"/>
      <c r="G1598" s="256"/>
      <c r="H1598" s="307"/>
      <c r="I1598" s="183"/>
      <c r="R1598" s="8">
        <f t="shared" si="217"/>
        <v>0</v>
      </c>
      <c r="S1598" s="8">
        <f>VLOOKUP($D1598,{"29 - Psychiatrie (Erwachsene)",1;"30 - Kinder- und Jugendpsychiatrie",1;"297 - stationsäquivalente Behandlung in der Erwachsenenpsychiatrie (29)",1;"307 - stationsäquivalente Behandlung in der Kinder- und Jugendpsychiatrie (30)",1;"31 - Psychosomatik",1;"",0;0,0},2,0)</f>
        <v>0</v>
      </c>
      <c r="T1598" s="8">
        <f t="shared" si="223"/>
        <v>0</v>
      </c>
      <c r="U1598" s="8">
        <f t="shared" si="225"/>
        <v>0</v>
      </c>
      <c r="V1598" s="8">
        <f t="shared" si="218"/>
        <v>0</v>
      </c>
      <c r="W1598" s="8">
        <f t="shared" si="219"/>
        <v>0</v>
      </c>
      <c r="X1598" s="8">
        <f t="shared" si="220"/>
        <v>0</v>
      </c>
      <c r="Y1598" s="8" t="str">
        <f t="shared" si="221"/>
        <v/>
      </c>
      <c r="Z1598" s="8" t="str">
        <f>VLOOKUP($D1598,{"29 - Psychiatrie (Erwachsene)","BGI";"297 - stationsäquivalente Behandlung in der Erwachsenenpsychiatrie (29)","BGI";"30 - Kinder- und Jugendpsychiatrie","BGII";"307 - stationsäquivalente Behandlung in der Kinder- und Jugendpsychiatrie (30)","BGII";"31 - Psychosomatik","BGI";"","LEER";0,"Leer"},2,0)</f>
        <v>LEER</v>
      </c>
      <c r="AA1598" s="8" t="str">
        <f t="shared" si="222"/>
        <v>Stationen</v>
      </c>
    </row>
    <row r="1599" spans="2:27" ht="15" customHeight="1" x14ac:dyDescent="0.25">
      <c r="B1599" s="76" t="str">
        <f t="shared" si="224"/>
        <v>!!!</v>
      </c>
      <c r="C1599" s="310" t="str">
        <f>IF(LEN($E1599)&gt;0,VLOOKUP(TEXT($E1599,0),'Angaben Stationen'!$E$14:$V$215,17,0),"")</f>
        <v/>
      </c>
      <c r="D1599" s="254" t="str">
        <f>IF(LEN($E1599)&gt;0,VLOOKUP(TEXT($E1599,0),'Angaben Stationen'!$E$14:$V$215,18,0),"")</f>
        <v/>
      </c>
      <c r="E1599" s="344"/>
      <c r="F1599" s="256"/>
      <c r="G1599" s="256"/>
      <c r="H1599" s="307"/>
      <c r="I1599" s="183"/>
      <c r="R1599" s="8">
        <f t="shared" si="217"/>
        <v>0</v>
      </c>
      <c r="S1599" s="8">
        <f>VLOOKUP($D1599,{"29 - Psychiatrie (Erwachsene)",1;"30 - Kinder- und Jugendpsychiatrie",1;"297 - stationsäquivalente Behandlung in der Erwachsenenpsychiatrie (29)",1;"307 - stationsäquivalente Behandlung in der Kinder- und Jugendpsychiatrie (30)",1;"31 - Psychosomatik",1;"",0;0,0},2,0)</f>
        <v>0</v>
      </c>
      <c r="T1599" s="8">
        <f t="shared" si="223"/>
        <v>0</v>
      </c>
      <c r="U1599" s="8">
        <f t="shared" si="225"/>
        <v>0</v>
      </c>
      <c r="V1599" s="8">
        <f t="shared" si="218"/>
        <v>0</v>
      </c>
      <c r="W1599" s="8">
        <f t="shared" si="219"/>
        <v>0</v>
      </c>
      <c r="X1599" s="8">
        <f t="shared" si="220"/>
        <v>0</v>
      </c>
      <c r="Y1599" s="8" t="str">
        <f t="shared" si="221"/>
        <v/>
      </c>
      <c r="Z1599" s="8" t="str">
        <f>VLOOKUP($D1599,{"29 - Psychiatrie (Erwachsene)","BGI";"297 - stationsäquivalente Behandlung in der Erwachsenenpsychiatrie (29)","BGI";"30 - Kinder- und Jugendpsychiatrie","BGII";"307 - stationsäquivalente Behandlung in der Kinder- und Jugendpsychiatrie (30)","BGII";"31 - Psychosomatik","BGI";"","LEER";0,"Leer"},2,0)</f>
        <v>LEER</v>
      </c>
      <c r="AA1599" s="8" t="str">
        <f t="shared" si="222"/>
        <v>Stationen</v>
      </c>
    </row>
    <row r="1600" spans="2:27" ht="15" customHeight="1" x14ac:dyDescent="0.25">
      <c r="B1600" s="76" t="str">
        <f t="shared" si="224"/>
        <v>!!!</v>
      </c>
      <c r="C1600" s="310" t="str">
        <f>IF(LEN($E1600)&gt;0,VLOOKUP(TEXT($E1600,0),'Angaben Stationen'!$E$14:$V$215,17,0),"")</f>
        <v/>
      </c>
      <c r="D1600" s="254" t="str">
        <f>IF(LEN($E1600)&gt;0,VLOOKUP(TEXT($E1600,0),'Angaben Stationen'!$E$14:$V$215,18,0),"")</f>
        <v/>
      </c>
      <c r="E1600" s="344"/>
      <c r="F1600" s="256"/>
      <c r="G1600" s="256"/>
      <c r="H1600" s="307"/>
      <c r="I1600" s="183"/>
      <c r="R1600" s="8">
        <f t="shared" si="217"/>
        <v>0</v>
      </c>
      <c r="S1600" s="8">
        <f>VLOOKUP($D1600,{"29 - Psychiatrie (Erwachsene)",1;"30 - Kinder- und Jugendpsychiatrie",1;"297 - stationsäquivalente Behandlung in der Erwachsenenpsychiatrie (29)",1;"307 - stationsäquivalente Behandlung in der Kinder- und Jugendpsychiatrie (30)",1;"31 - Psychosomatik",1;"",0;0,0},2,0)</f>
        <v>0</v>
      </c>
      <c r="T1600" s="8">
        <f t="shared" si="223"/>
        <v>0</v>
      </c>
      <c r="U1600" s="8">
        <f t="shared" si="225"/>
        <v>0</v>
      </c>
      <c r="V1600" s="8">
        <f t="shared" si="218"/>
        <v>0</v>
      </c>
      <c r="W1600" s="8">
        <f t="shared" si="219"/>
        <v>0</v>
      </c>
      <c r="X1600" s="8">
        <f t="shared" si="220"/>
        <v>0</v>
      </c>
      <c r="Y1600" s="8" t="str">
        <f t="shared" si="221"/>
        <v/>
      </c>
      <c r="Z1600" s="8" t="str">
        <f>VLOOKUP($D1600,{"29 - Psychiatrie (Erwachsene)","BGI";"297 - stationsäquivalente Behandlung in der Erwachsenenpsychiatrie (29)","BGI";"30 - Kinder- und Jugendpsychiatrie","BGII";"307 - stationsäquivalente Behandlung in der Kinder- und Jugendpsychiatrie (30)","BGII";"31 - Psychosomatik","BGI";"","LEER";0,"Leer"},2,0)</f>
        <v>LEER</v>
      </c>
      <c r="AA1600" s="8" t="str">
        <f t="shared" si="222"/>
        <v>Stationen</v>
      </c>
    </row>
    <row r="1601" spans="2:27" ht="15" customHeight="1" x14ac:dyDescent="0.25">
      <c r="B1601" s="76" t="str">
        <f t="shared" si="224"/>
        <v>!!!</v>
      </c>
      <c r="C1601" s="310" t="str">
        <f>IF(LEN($E1601)&gt;0,VLOOKUP(TEXT($E1601,0),'Angaben Stationen'!$E$14:$V$215,17,0),"")</f>
        <v/>
      </c>
      <c r="D1601" s="254" t="str">
        <f>IF(LEN($E1601)&gt;0,VLOOKUP(TEXT($E1601,0),'Angaben Stationen'!$E$14:$V$215,18,0),"")</f>
        <v/>
      </c>
      <c r="E1601" s="344"/>
      <c r="F1601" s="256"/>
      <c r="G1601" s="256"/>
      <c r="H1601" s="307"/>
      <c r="I1601" s="183"/>
      <c r="R1601" s="8">
        <f t="shared" si="217"/>
        <v>0</v>
      </c>
      <c r="S1601" s="8">
        <f>VLOOKUP($D1601,{"29 - Psychiatrie (Erwachsene)",1;"30 - Kinder- und Jugendpsychiatrie",1;"297 - stationsäquivalente Behandlung in der Erwachsenenpsychiatrie (29)",1;"307 - stationsäquivalente Behandlung in der Kinder- und Jugendpsychiatrie (30)",1;"31 - Psychosomatik",1;"",0;0,0},2,0)</f>
        <v>0</v>
      </c>
      <c r="T1601" s="8">
        <f t="shared" si="223"/>
        <v>0</v>
      </c>
      <c r="U1601" s="8">
        <f t="shared" si="225"/>
        <v>0</v>
      </c>
      <c r="V1601" s="8">
        <f t="shared" si="218"/>
        <v>0</v>
      </c>
      <c r="W1601" s="8">
        <f t="shared" si="219"/>
        <v>0</v>
      </c>
      <c r="X1601" s="8">
        <f t="shared" si="220"/>
        <v>0</v>
      </c>
      <c r="Y1601" s="8" t="str">
        <f t="shared" si="221"/>
        <v/>
      </c>
      <c r="Z1601" s="8" t="str">
        <f>VLOOKUP($D1601,{"29 - Psychiatrie (Erwachsene)","BGI";"297 - stationsäquivalente Behandlung in der Erwachsenenpsychiatrie (29)","BGI";"30 - Kinder- und Jugendpsychiatrie","BGII";"307 - stationsäquivalente Behandlung in der Kinder- und Jugendpsychiatrie (30)","BGII";"31 - Psychosomatik","BGI";"","LEER";0,"Leer"},2,0)</f>
        <v>LEER</v>
      </c>
      <c r="AA1601" s="8" t="str">
        <f t="shared" si="222"/>
        <v>Stationen</v>
      </c>
    </row>
    <row r="1602" spans="2:27" ht="15" customHeight="1" x14ac:dyDescent="0.25">
      <c r="B1602" s="76" t="str">
        <f t="shared" si="224"/>
        <v>!!!</v>
      </c>
      <c r="C1602" s="310" t="str">
        <f>IF(LEN($E1602)&gt;0,VLOOKUP(TEXT($E1602,0),'Angaben Stationen'!$E$14:$V$215,17,0),"")</f>
        <v/>
      </c>
      <c r="D1602" s="254" t="str">
        <f>IF(LEN($E1602)&gt;0,VLOOKUP(TEXT($E1602,0),'Angaben Stationen'!$E$14:$V$215,18,0),"")</f>
        <v/>
      </c>
      <c r="E1602" s="344"/>
      <c r="F1602" s="256"/>
      <c r="G1602" s="256"/>
      <c r="H1602" s="307"/>
      <c r="I1602" s="183"/>
      <c r="R1602" s="8">
        <f t="shared" si="217"/>
        <v>0</v>
      </c>
      <c r="S1602" s="8">
        <f>VLOOKUP($D1602,{"29 - Psychiatrie (Erwachsene)",1;"30 - Kinder- und Jugendpsychiatrie",1;"297 - stationsäquivalente Behandlung in der Erwachsenenpsychiatrie (29)",1;"307 - stationsäquivalente Behandlung in der Kinder- und Jugendpsychiatrie (30)",1;"31 - Psychosomatik",1;"",0;0,0},2,0)</f>
        <v>0</v>
      </c>
      <c r="T1602" s="8">
        <f t="shared" si="223"/>
        <v>0</v>
      </c>
      <c r="U1602" s="8">
        <f t="shared" si="225"/>
        <v>0</v>
      </c>
      <c r="V1602" s="8">
        <f t="shared" si="218"/>
        <v>0</v>
      </c>
      <c r="W1602" s="8">
        <f t="shared" si="219"/>
        <v>0</v>
      </c>
      <c r="X1602" s="8">
        <f t="shared" si="220"/>
        <v>0</v>
      </c>
      <c r="Y1602" s="8" t="str">
        <f t="shared" si="221"/>
        <v/>
      </c>
      <c r="Z1602" s="8" t="str">
        <f>VLOOKUP($D1602,{"29 - Psychiatrie (Erwachsene)","BGI";"297 - stationsäquivalente Behandlung in der Erwachsenenpsychiatrie (29)","BGI";"30 - Kinder- und Jugendpsychiatrie","BGII";"307 - stationsäquivalente Behandlung in der Kinder- und Jugendpsychiatrie (30)","BGII";"31 - Psychosomatik","BGI";"","LEER";0,"Leer"},2,0)</f>
        <v>LEER</v>
      </c>
      <c r="AA1602" s="8" t="str">
        <f t="shared" si="222"/>
        <v>Stationen</v>
      </c>
    </row>
    <row r="1603" spans="2:27" ht="15" customHeight="1" x14ac:dyDescent="0.25">
      <c r="B1603" s="76" t="str">
        <f t="shared" si="224"/>
        <v>!!!</v>
      </c>
      <c r="C1603" s="310" t="str">
        <f>IF(LEN($E1603)&gt;0,VLOOKUP(TEXT($E1603,0),'Angaben Stationen'!$E$14:$V$215,17,0),"")</f>
        <v/>
      </c>
      <c r="D1603" s="254" t="str">
        <f>IF(LEN($E1603)&gt;0,VLOOKUP(TEXT($E1603,0),'Angaben Stationen'!$E$14:$V$215,18,0),"")</f>
        <v/>
      </c>
      <c r="E1603" s="344"/>
      <c r="F1603" s="256"/>
      <c r="G1603" s="256"/>
      <c r="H1603" s="307"/>
      <c r="I1603" s="183"/>
      <c r="R1603" s="8">
        <f t="shared" si="217"/>
        <v>0</v>
      </c>
      <c r="S1603" s="8">
        <f>VLOOKUP($D1603,{"29 - Psychiatrie (Erwachsene)",1;"30 - Kinder- und Jugendpsychiatrie",1;"297 - stationsäquivalente Behandlung in der Erwachsenenpsychiatrie (29)",1;"307 - stationsäquivalente Behandlung in der Kinder- und Jugendpsychiatrie (30)",1;"31 - Psychosomatik",1;"",0;0,0},2,0)</f>
        <v>0</v>
      </c>
      <c r="T1603" s="8">
        <f t="shared" si="223"/>
        <v>0</v>
      </c>
      <c r="U1603" s="8">
        <f t="shared" si="225"/>
        <v>0</v>
      </c>
      <c r="V1603" s="8">
        <f t="shared" si="218"/>
        <v>0</v>
      </c>
      <c r="W1603" s="8">
        <f t="shared" si="219"/>
        <v>0</v>
      </c>
      <c r="X1603" s="8">
        <f t="shared" si="220"/>
        <v>0</v>
      </c>
      <c r="Y1603" s="8" t="str">
        <f t="shared" si="221"/>
        <v/>
      </c>
      <c r="Z1603" s="8" t="str">
        <f>VLOOKUP($D1603,{"29 - Psychiatrie (Erwachsene)","BGI";"297 - stationsäquivalente Behandlung in der Erwachsenenpsychiatrie (29)","BGI";"30 - Kinder- und Jugendpsychiatrie","BGII";"307 - stationsäquivalente Behandlung in der Kinder- und Jugendpsychiatrie (30)","BGII";"31 - Psychosomatik","BGI";"","LEER";0,"Leer"},2,0)</f>
        <v>LEER</v>
      </c>
      <c r="AA1603" s="8" t="str">
        <f t="shared" si="222"/>
        <v>Stationen</v>
      </c>
    </row>
    <row r="1604" spans="2:27" ht="15" customHeight="1" x14ac:dyDescent="0.25">
      <c r="B1604" s="76" t="str">
        <f t="shared" si="224"/>
        <v>!!!</v>
      </c>
      <c r="C1604" s="310" t="str">
        <f>IF(LEN($E1604)&gt;0,VLOOKUP(TEXT($E1604,0),'Angaben Stationen'!$E$14:$V$215,17,0),"")</f>
        <v/>
      </c>
      <c r="D1604" s="254" t="str">
        <f>IF(LEN($E1604)&gt;0,VLOOKUP(TEXT($E1604,0),'Angaben Stationen'!$E$14:$V$215,18,0),"")</f>
        <v/>
      </c>
      <c r="E1604" s="344"/>
      <c r="F1604" s="256"/>
      <c r="G1604" s="256"/>
      <c r="H1604" s="307"/>
      <c r="I1604" s="183"/>
      <c r="R1604" s="8">
        <f t="shared" si="217"/>
        <v>0</v>
      </c>
      <c r="S1604" s="8">
        <f>VLOOKUP($D1604,{"29 - Psychiatrie (Erwachsene)",1;"30 - Kinder- und Jugendpsychiatrie",1;"297 - stationsäquivalente Behandlung in der Erwachsenenpsychiatrie (29)",1;"307 - stationsäquivalente Behandlung in der Kinder- und Jugendpsychiatrie (30)",1;"31 - Psychosomatik",1;"",0;0,0},2,0)</f>
        <v>0</v>
      </c>
      <c r="T1604" s="8">
        <f t="shared" si="223"/>
        <v>0</v>
      </c>
      <c r="U1604" s="8">
        <f t="shared" si="225"/>
        <v>0</v>
      </c>
      <c r="V1604" s="8">
        <f t="shared" si="218"/>
        <v>0</v>
      </c>
      <c r="W1604" s="8">
        <f t="shared" si="219"/>
        <v>0</v>
      </c>
      <c r="X1604" s="8">
        <f t="shared" si="220"/>
        <v>0</v>
      </c>
      <c r="Y1604" s="8" t="str">
        <f t="shared" si="221"/>
        <v/>
      </c>
      <c r="Z1604" s="8" t="str">
        <f>VLOOKUP($D1604,{"29 - Psychiatrie (Erwachsene)","BGI";"297 - stationsäquivalente Behandlung in der Erwachsenenpsychiatrie (29)","BGI";"30 - Kinder- und Jugendpsychiatrie","BGII";"307 - stationsäquivalente Behandlung in der Kinder- und Jugendpsychiatrie (30)","BGII";"31 - Psychosomatik","BGI";"","LEER";0,"Leer"},2,0)</f>
        <v>LEER</v>
      </c>
      <c r="AA1604" s="8" t="str">
        <f t="shared" si="222"/>
        <v>Stationen</v>
      </c>
    </row>
    <row r="1605" spans="2:27" ht="15" customHeight="1" x14ac:dyDescent="0.25">
      <c r="B1605" s="76" t="str">
        <f t="shared" si="224"/>
        <v>!!!</v>
      </c>
      <c r="C1605" s="310" t="str">
        <f>IF(LEN($E1605)&gt;0,VLOOKUP(TEXT($E1605,0),'Angaben Stationen'!$E$14:$V$215,17,0),"")</f>
        <v/>
      </c>
      <c r="D1605" s="254" t="str">
        <f>IF(LEN($E1605)&gt;0,VLOOKUP(TEXT($E1605,0),'Angaben Stationen'!$E$14:$V$215,18,0),"")</f>
        <v/>
      </c>
      <c r="E1605" s="344"/>
      <c r="F1605" s="256"/>
      <c r="G1605" s="256"/>
      <c r="H1605" s="307"/>
      <c r="I1605" s="183"/>
      <c r="R1605" s="8">
        <f t="shared" si="217"/>
        <v>0</v>
      </c>
      <c r="S1605" s="8">
        <f>VLOOKUP($D1605,{"29 - Psychiatrie (Erwachsene)",1;"30 - Kinder- und Jugendpsychiatrie",1;"297 - stationsäquivalente Behandlung in der Erwachsenenpsychiatrie (29)",1;"307 - stationsäquivalente Behandlung in der Kinder- und Jugendpsychiatrie (30)",1;"31 - Psychosomatik",1;"",0;0,0},2,0)</f>
        <v>0</v>
      </c>
      <c r="T1605" s="8">
        <f t="shared" si="223"/>
        <v>0</v>
      </c>
      <c r="U1605" s="8">
        <f t="shared" si="225"/>
        <v>0</v>
      </c>
      <c r="V1605" s="8">
        <f t="shared" si="218"/>
        <v>0</v>
      </c>
      <c r="W1605" s="8">
        <f t="shared" si="219"/>
        <v>0</v>
      </c>
      <c r="X1605" s="8">
        <f t="shared" si="220"/>
        <v>0</v>
      </c>
      <c r="Y1605" s="8" t="str">
        <f t="shared" si="221"/>
        <v/>
      </c>
      <c r="Z1605" s="8" t="str">
        <f>VLOOKUP($D1605,{"29 - Psychiatrie (Erwachsene)","BGI";"297 - stationsäquivalente Behandlung in der Erwachsenenpsychiatrie (29)","BGI";"30 - Kinder- und Jugendpsychiatrie","BGII";"307 - stationsäquivalente Behandlung in der Kinder- und Jugendpsychiatrie (30)","BGII";"31 - Psychosomatik","BGI";"","LEER";0,"Leer"},2,0)</f>
        <v>LEER</v>
      </c>
      <c r="AA1605" s="8" t="str">
        <f t="shared" si="222"/>
        <v>Stationen</v>
      </c>
    </row>
    <row r="1606" spans="2:27" ht="15" customHeight="1" x14ac:dyDescent="0.25">
      <c r="B1606" s="76" t="str">
        <f t="shared" si="224"/>
        <v>!!!</v>
      </c>
      <c r="C1606" s="310" t="str">
        <f>IF(LEN($E1606)&gt;0,VLOOKUP(TEXT($E1606,0),'Angaben Stationen'!$E$14:$V$215,17,0),"")</f>
        <v/>
      </c>
      <c r="D1606" s="254" t="str">
        <f>IF(LEN($E1606)&gt;0,VLOOKUP(TEXT($E1606,0),'Angaben Stationen'!$E$14:$V$215,18,0),"")</f>
        <v/>
      </c>
      <c r="E1606" s="344"/>
      <c r="F1606" s="256"/>
      <c r="G1606" s="256"/>
      <c r="H1606" s="307"/>
      <c r="I1606" s="183"/>
      <c r="R1606" s="8">
        <f t="shared" si="217"/>
        <v>0</v>
      </c>
      <c r="S1606" s="8">
        <f>VLOOKUP($D1606,{"29 - Psychiatrie (Erwachsene)",1;"30 - Kinder- und Jugendpsychiatrie",1;"297 - stationsäquivalente Behandlung in der Erwachsenenpsychiatrie (29)",1;"307 - stationsäquivalente Behandlung in der Kinder- und Jugendpsychiatrie (30)",1;"31 - Psychosomatik",1;"",0;0,0},2,0)</f>
        <v>0</v>
      </c>
      <c r="T1606" s="8">
        <f t="shared" si="223"/>
        <v>0</v>
      </c>
      <c r="U1606" s="8">
        <f t="shared" si="225"/>
        <v>0</v>
      </c>
      <c r="V1606" s="8">
        <f t="shared" si="218"/>
        <v>0</v>
      </c>
      <c r="W1606" s="8">
        <f t="shared" si="219"/>
        <v>0</v>
      </c>
      <c r="X1606" s="8">
        <f t="shared" si="220"/>
        <v>0</v>
      </c>
      <c r="Y1606" s="8" t="str">
        <f t="shared" si="221"/>
        <v/>
      </c>
      <c r="Z1606" s="8" t="str">
        <f>VLOOKUP($D1606,{"29 - Psychiatrie (Erwachsene)","BGI";"297 - stationsäquivalente Behandlung in der Erwachsenenpsychiatrie (29)","BGI";"30 - Kinder- und Jugendpsychiatrie","BGII";"307 - stationsäquivalente Behandlung in der Kinder- und Jugendpsychiatrie (30)","BGII";"31 - Psychosomatik","BGI";"","LEER";0,"Leer"},2,0)</f>
        <v>LEER</v>
      </c>
      <c r="AA1606" s="8" t="str">
        <f t="shared" si="222"/>
        <v>Stationen</v>
      </c>
    </row>
    <row r="1607" spans="2:27" ht="15" customHeight="1" x14ac:dyDescent="0.25">
      <c r="B1607" s="76" t="str">
        <f t="shared" si="224"/>
        <v>!!!</v>
      </c>
      <c r="C1607" s="310" t="str">
        <f>IF(LEN($E1607)&gt;0,VLOOKUP(TEXT($E1607,0),'Angaben Stationen'!$E$14:$V$215,17,0),"")</f>
        <v/>
      </c>
      <c r="D1607" s="254" t="str">
        <f>IF(LEN($E1607)&gt;0,VLOOKUP(TEXT($E1607,0),'Angaben Stationen'!$E$14:$V$215,18,0),"")</f>
        <v/>
      </c>
      <c r="E1607" s="344"/>
      <c r="F1607" s="256"/>
      <c r="G1607" s="256"/>
      <c r="H1607" s="307"/>
      <c r="I1607" s="183"/>
      <c r="R1607" s="8">
        <f t="shared" si="217"/>
        <v>0</v>
      </c>
      <c r="S1607" s="8">
        <f>VLOOKUP($D1607,{"29 - Psychiatrie (Erwachsene)",1;"30 - Kinder- und Jugendpsychiatrie",1;"297 - stationsäquivalente Behandlung in der Erwachsenenpsychiatrie (29)",1;"307 - stationsäquivalente Behandlung in der Kinder- und Jugendpsychiatrie (30)",1;"31 - Psychosomatik",1;"",0;0,0},2,0)</f>
        <v>0</v>
      </c>
      <c r="T1607" s="8">
        <f t="shared" si="223"/>
        <v>0</v>
      </c>
      <c r="U1607" s="8">
        <f t="shared" si="225"/>
        <v>0</v>
      </c>
      <c r="V1607" s="8">
        <f t="shared" si="218"/>
        <v>0</v>
      </c>
      <c r="W1607" s="8">
        <f t="shared" si="219"/>
        <v>0</v>
      </c>
      <c r="X1607" s="8">
        <f t="shared" si="220"/>
        <v>0</v>
      </c>
      <c r="Y1607" s="8" t="str">
        <f t="shared" si="221"/>
        <v/>
      </c>
      <c r="Z1607" s="8" t="str">
        <f>VLOOKUP($D1607,{"29 - Psychiatrie (Erwachsene)","BGI";"297 - stationsäquivalente Behandlung in der Erwachsenenpsychiatrie (29)","BGI";"30 - Kinder- und Jugendpsychiatrie","BGII";"307 - stationsäquivalente Behandlung in der Kinder- und Jugendpsychiatrie (30)","BGII";"31 - Psychosomatik","BGI";"","LEER";0,"Leer"},2,0)</f>
        <v>LEER</v>
      </c>
      <c r="AA1607" s="8" t="str">
        <f t="shared" si="222"/>
        <v>Stationen</v>
      </c>
    </row>
    <row r="1608" spans="2:27" ht="15" customHeight="1" x14ac:dyDescent="0.25">
      <c r="B1608" s="76" t="str">
        <f t="shared" si="224"/>
        <v>!!!</v>
      </c>
      <c r="C1608" s="310" t="str">
        <f>IF(LEN($E1608)&gt;0,VLOOKUP(TEXT($E1608,0),'Angaben Stationen'!$E$14:$V$215,17,0),"")</f>
        <v/>
      </c>
      <c r="D1608" s="254" t="str">
        <f>IF(LEN($E1608)&gt;0,VLOOKUP(TEXT($E1608,0),'Angaben Stationen'!$E$14:$V$215,18,0),"")</f>
        <v/>
      </c>
      <c r="E1608" s="344"/>
      <c r="F1608" s="256"/>
      <c r="G1608" s="256"/>
      <c r="H1608" s="307"/>
      <c r="I1608" s="183"/>
      <c r="R1608" s="8">
        <f t="shared" si="217"/>
        <v>0</v>
      </c>
      <c r="S1608" s="8">
        <f>VLOOKUP($D1608,{"29 - Psychiatrie (Erwachsene)",1;"30 - Kinder- und Jugendpsychiatrie",1;"297 - stationsäquivalente Behandlung in der Erwachsenenpsychiatrie (29)",1;"307 - stationsäquivalente Behandlung in der Kinder- und Jugendpsychiatrie (30)",1;"31 - Psychosomatik",1;"",0;0,0},2,0)</f>
        <v>0</v>
      </c>
      <c r="T1608" s="8">
        <f t="shared" si="223"/>
        <v>0</v>
      </c>
      <c r="U1608" s="8">
        <f t="shared" si="225"/>
        <v>0</v>
      </c>
      <c r="V1608" s="8">
        <f t="shared" si="218"/>
        <v>0</v>
      </c>
      <c r="W1608" s="8">
        <f t="shared" si="219"/>
        <v>0</v>
      </c>
      <c r="X1608" s="8">
        <f t="shared" si="220"/>
        <v>0</v>
      </c>
      <c r="Y1608" s="8" t="str">
        <f t="shared" si="221"/>
        <v/>
      </c>
      <c r="Z1608" s="8" t="str">
        <f>VLOOKUP($D1608,{"29 - Psychiatrie (Erwachsene)","BGI";"297 - stationsäquivalente Behandlung in der Erwachsenenpsychiatrie (29)","BGI";"30 - Kinder- und Jugendpsychiatrie","BGII";"307 - stationsäquivalente Behandlung in der Kinder- und Jugendpsychiatrie (30)","BGII";"31 - Psychosomatik","BGI";"","LEER";0,"Leer"},2,0)</f>
        <v>LEER</v>
      </c>
      <c r="AA1608" s="8" t="str">
        <f t="shared" si="222"/>
        <v>Stationen</v>
      </c>
    </row>
    <row r="1609" spans="2:27" ht="15" customHeight="1" x14ac:dyDescent="0.25">
      <c r="B1609" s="76" t="str">
        <f t="shared" si="224"/>
        <v>!!!</v>
      </c>
      <c r="C1609" s="310" t="str">
        <f>IF(LEN($E1609)&gt;0,VLOOKUP(TEXT($E1609,0),'Angaben Stationen'!$E$14:$V$215,17,0),"")</f>
        <v/>
      </c>
      <c r="D1609" s="254" t="str">
        <f>IF(LEN($E1609)&gt;0,VLOOKUP(TEXT($E1609,0),'Angaben Stationen'!$E$14:$V$215,18,0),"")</f>
        <v/>
      </c>
      <c r="E1609" s="344"/>
      <c r="F1609" s="256"/>
      <c r="G1609" s="256"/>
      <c r="H1609" s="307"/>
      <c r="I1609" s="183"/>
      <c r="R1609" s="8">
        <f t="shared" si="217"/>
        <v>0</v>
      </c>
      <c r="S1609" s="8">
        <f>VLOOKUP($D1609,{"29 - Psychiatrie (Erwachsene)",1;"30 - Kinder- und Jugendpsychiatrie",1;"297 - stationsäquivalente Behandlung in der Erwachsenenpsychiatrie (29)",1;"307 - stationsäquivalente Behandlung in der Kinder- und Jugendpsychiatrie (30)",1;"31 - Psychosomatik",1;"",0;0,0},2,0)</f>
        <v>0</v>
      </c>
      <c r="T1609" s="8">
        <f t="shared" si="223"/>
        <v>0</v>
      </c>
      <c r="U1609" s="8">
        <f t="shared" si="225"/>
        <v>0</v>
      </c>
      <c r="V1609" s="8">
        <f t="shared" si="218"/>
        <v>0</v>
      </c>
      <c r="W1609" s="8">
        <f t="shared" si="219"/>
        <v>0</v>
      </c>
      <c r="X1609" s="8">
        <f t="shared" si="220"/>
        <v>0</v>
      </c>
      <c r="Y1609" s="8" t="str">
        <f t="shared" si="221"/>
        <v/>
      </c>
      <c r="Z1609" s="8" t="str">
        <f>VLOOKUP($D1609,{"29 - Psychiatrie (Erwachsene)","BGI";"297 - stationsäquivalente Behandlung in der Erwachsenenpsychiatrie (29)","BGI";"30 - Kinder- und Jugendpsychiatrie","BGII";"307 - stationsäquivalente Behandlung in der Kinder- und Jugendpsychiatrie (30)","BGII";"31 - Psychosomatik","BGI";"","LEER";0,"Leer"},2,0)</f>
        <v>LEER</v>
      </c>
      <c r="AA1609" s="8" t="str">
        <f t="shared" si="222"/>
        <v>Stationen</v>
      </c>
    </row>
    <row r="1610" spans="2:27" ht="15" customHeight="1" x14ac:dyDescent="0.25">
      <c r="B1610" s="76" t="str">
        <f t="shared" si="224"/>
        <v>!!!</v>
      </c>
      <c r="C1610" s="310" t="str">
        <f>IF(LEN($E1610)&gt;0,VLOOKUP(TEXT($E1610,0),'Angaben Stationen'!$E$14:$V$215,17,0),"")</f>
        <v/>
      </c>
      <c r="D1610" s="254" t="str">
        <f>IF(LEN($E1610)&gt;0,VLOOKUP(TEXT($E1610,0),'Angaben Stationen'!$E$14:$V$215,18,0),"")</f>
        <v/>
      </c>
      <c r="E1610" s="344"/>
      <c r="F1610" s="256"/>
      <c r="G1610" s="256"/>
      <c r="H1610" s="307"/>
      <c r="I1610" s="183"/>
      <c r="R1610" s="8">
        <f t="shared" si="217"/>
        <v>0</v>
      </c>
      <c r="S1610" s="8">
        <f>VLOOKUP($D1610,{"29 - Psychiatrie (Erwachsene)",1;"30 - Kinder- und Jugendpsychiatrie",1;"297 - stationsäquivalente Behandlung in der Erwachsenenpsychiatrie (29)",1;"307 - stationsäquivalente Behandlung in der Kinder- und Jugendpsychiatrie (30)",1;"31 - Psychosomatik",1;"",0;0,0},2,0)</f>
        <v>0</v>
      </c>
      <c r="T1610" s="8">
        <f t="shared" si="223"/>
        <v>0</v>
      </c>
      <c r="U1610" s="8">
        <f t="shared" si="225"/>
        <v>0</v>
      </c>
      <c r="V1610" s="8">
        <f t="shared" si="218"/>
        <v>0</v>
      </c>
      <c r="W1610" s="8">
        <f t="shared" si="219"/>
        <v>0</v>
      </c>
      <c r="X1610" s="8">
        <f t="shared" si="220"/>
        <v>0</v>
      </c>
      <c r="Y1610" s="8" t="str">
        <f t="shared" si="221"/>
        <v/>
      </c>
      <c r="Z1610" s="8" t="str">
        <f>VLOOKUP($D1610,{"29 - Psychiatrie (Erwachsene)","BGI";"297 - stationsäquivalente Behandlung in der Erwachsenenpsychiatrie (29)","BGI";"30 - Kinder- und Jugendpsychiatrie","BGII";"307 - stationsäquivalente Behandlung in der Kinder- und Jugendpsychiatrie (30)","BGII";"31 - Psychosomatik","BGI";"","LEER";0,"Leer"},2,0)</f>
        <v>LEER</v>
      </c>
      <c r="AA1610" s="8" t="str">
        <f t="shared" si="222"/>
        <v>Stationen</v>
      </c>
    </row>
    <row r="1611" spans="2:27" ht="15" customHeight="1" x14ac:dyDescent="0.25">
      <c r="B1611" s="76" t="str">
        <f t="shared" si="224"/>
        <v>!!!</v>
      </c>
      <c r="C1611" s="310" t="str">
        <f>IF(LEN($E1611)&gt;0,VLOOKUP(TEXT($E1611,0),'Angaben Stationen'!$E$14:$V$215,17,0),"")</f>
        <v/>
      </c>
      <c r="D1611" s="254" t="str">
        <f>IF(LEN($E1611)&gt;0,VLOOKUP(TEXT($E1611,0),'Angaben Stationen'!$E$14:$V$215,18,0),"")</f>
        <v/>
      </c>
      <c r="E1611" s="344"/>
      <c r="F1611" s="256"/>
      <c r="G1611" s="256"/>
      <c r="H1611" s="307"/>
      <c r="I1611" s="183"/>
      <c r="R1611" s="8">
        <f t="shared" si="217"/>
        <v>0</v>
      </c>
      <c r="S1611" s="8">
        <f>VLOOKUP($D1611,{"29 - Psychiatrie (Erwachsene)",1;"30 - Kinder- und Jugendpsychiatrie",1;"297 - stationsäquivalente Behandlung in der Erwachsenenpsychiatrie (29)",1;"307 - stationsäquivalente Behandlung in der Kinder- und Jugendpsychiatrie (30)",1;"31 - Psychosomatik",1;"",0;0,0},2,0)</f>
        <v>0</v>
      </c>
      <c r="T1611" s="8">
        <f t="shared" si="223"/>
        <v>0</v>
      </c>
      <c r="U1611" s="8">
        <f t="shared" si="225"/>
        <v>0</v>
      </c>
      <c r="V1611" s="8">
        <f t="shared" si="218"/>
        <v>0</v>
      </c>
      <c r="W1611" s="8">
        <f t="shared" si="219"/>
        <v>0</v>
      </c>
      <c r="X1611" s="8">
        <f t="shared" si="220"/>
        <v>0</v>
      </c>
      <c r="Y1611" s="8" t="str">
        <f t="shared" si="221"/>
        <v/>
      </c>
      <c r="Z1611" s="8" t="str">
        <f>VLOOKUP($D1611,{"29 - Psychiatrie (Erwachsene)","BGI";"297 - stationsäquivalente Behandlung in der Erwachsenenpsychiatrie (29)","BGI";"30 - Kinder- und Jugendpsychiatrie","BGII";"307 - stationsäquivalente Behandlung in der Kinder- und Jugendpsychiatrie (30)","BGII";"31 - Psychosomatik","BGI";"","LEER";0,"Leer"},2,0)</f>
        <v>LEER</v>
      </c>
      <c r="AA1611" s="8" t="str">
        <f t="shared" si="222"/>
        <v>Stationen</v>
      </c>
    </row>
    <row r="1612" spans="2:27" ht="15" customHeight="1" x14ac:dyDescent="0.25">
      <c r="B1612" s="76" t="str">
        <f t="shared" si="224"/>
        <v>!!!</v>
      </c>
      <c r="C1612" s="310" t="str">
        <f>IF(LEN($E1612)&gt;0,VLOOKUP(TEXT($E1612,0),'Angaben Stationen'!$E$14:$V$215,17,0),"")</f>
        <v/>
      </c>
      <c r="D1612" s="254" t="str">
        <f>IF(LEN($E1612)&gt;0,VLOOKUP(TEXT($E1612,0),'Angaben Stationen'!$E$14:$V$215,18,0),"")</f>
        <v/>
      </c>
      <c r="E1612" s="344"/>
      <c r="F1612" s="256"/>
      <c r="G1612" s="256"/>
      <c r="H1612" s="307"/>
      <c r="I1612" s="183"/>
      <c r="R1612" s="8">
        <f t="shared" si="217"/>
        <v>0</v>
      </c>
      <c r="S1612" s="8">
        <f>VLOOKUP($D1612,{"29 - Psychiatrie (Erwachsene)",1;"30 - Kinder- und Jugendpsychiatrie",1;"297 - stationsäquivalente Behandlung in der Erwachsenenpsychiatrie (29)",1;"307 - stationsäquivalente Behandlung in der Kinder- und Jugendpsychiatrie (30)",1;"31 - Psychosomatik",1;"",0;0,0},2,0)</f>
        <v>0</v>
      </c>
      <c r="T1612" s="8">
        <f t="shared" si="223"/>
        <v>0</v>
      </c>
      <c r="U1612" s="8">
        <f t="shared" si="225"/>
        <v>0</v>
      </c>
      <c r="V1612" s="8">
        <f t="shared" si="218"/>
        <v>0</v>
      </c>
      <c r="W1612" s="8">
        <f t="shared" si="219"/>
        <v>0</v>
      </c>
      <c r="X1612" s="8">
        <f t="shared" si="220"/>
        <v>0</v>
      </c>
      <c r="Y1612" s="8" t="str">
        <f t="shared" si="221"/>
        <v/>
      </c>
      <c r="Z1612" s="8" t="str">
        <f>VLOOKUP($D1612,{"29 - Psychiatrie (Erwachsene)","BGI";"297 - stationsäquivalente Behandlung in der Erwachsenenpsychiatrie (29)","BGI";"30 - Kinder- und Jugendpsychiatrie","BGII";"307 - stationsäquivalente Behandlung in der Kinder- und Jugendpsychiatrie (30)","BGII";"31 - Psychosomatik","BGI";"","LEER";0,"Leer"},2,0)</f>
        <v>LEER</v>
      </c>
      <c r="AA1612" s="8" t="str">
        <f t="shared" si="222"/>
        <v>Stationen</v>
      </c>
    </row>
    <row r="1613" spans="2:27" ht="15" customHeight="1" x14ac:dyDescent="0.25">
      <c r="B1613" s="76" t="str">
        <f t="shared" si="224"/>
        <v>!!!</v>
      </c>
      <c r="C1613" s="310" t="str">
        <f>IF(LEN($E1613)&gt;0,VLOOKUP(TEXT($E1613,0),'Angaben Stationen'!$E$14:$V$215,17,0),"")</f>
        <v/>
      </c>
      <c r="D1613" s="254" t="str">
        <f>IF(LEN($E1613)&gt;0,VLOOKUP(TEXT($E1613,0),'Angaben Stationen'!$E$14:$V$215,18,0),"")</f>
        <v/>
      </c>
      <c r="E1613" s="344"/>
      <c r="F1613" s="256"/>
      <c r="G1613" s="256"/>
      <c r="H1613" s="307"/>
      <c r="I1613" s="183"/>
      <c r="R1613" s="8">
        <f t="shared" si="217"/>
        <v>0</v>
      </c>
      <c r="S1613" s="8">
        <f>VLOOKUP($D1613,{"29 - Psychiatrie (Erwachsene)",1;"30 - Kinder- und Jugendpsychiatrie",1;"297 - stationsäquivalente Behandlung in der Erwachsenenpsychiatrie (29)",1;"307 - stationsäquivalente Behandlung in der Kinder- und Jugendpsychiatrie (30)",1;"31 - Psychosomatik",1;"",0;0,0},2,0)</f>
        <v>0</v>
      </c>
      <c r="T1613" s="8">
        <f t="shared" si="223"/>
        <v>0</v>
      </c>
      <c r="U1613" s="8">
        <f t="shared" si="225"/>
        <v>0</v>
      </c>
      <c r="V1613" s="8">
        <f t="shared" si="218"/>
        <v>0</v>
      </c>
      <c r="W1613" s="8">
        <f t="shared" si="219"/>
        <v>0</v>
      </c>
      <c r="X1613" s="8">
        <f t="shared" si="220"/>
        <v>0</v>
      </c>
      <c r="Y1613" s="8" t="str">
        <f t="shared" si="221"/>
        <v/>
      </c>
      <c r="Z1613" s="8" t="str">
        <f>VLOOKUP($D1613,{"29 - Psychiatrie (Erwachsene)","BGI";"297 - stationsäquivalente Behandlung in der Erwachsenenpsychiatrie (29)","BGI";"30 - Kinder- und Jugendpsychiatrie","BGII";"307 - stationsäquivalente Behandlung in der Kinder- und Jugendpsychiatrie (30)","BGII";"31 - Psychosomatik","BGI";"","LEER";0,"Leer"},2,0)</f>
        <v>LEER</v>
      </c>
      <c r="AA1613" s="8" t="str">
        <f t="shared" si="222"/>
        <v>Stationen</v>
      </c>
    </row>
    <row r="1614" spans="2:27" ht="15" customHeight="1" x14ac:dyDescent="0.25">
      <c r="B1614" s="76" t="str">
        <f t="shared" si="224"/>
        <v>!!!</v>
      </c>
      <c r="C1614" s="310" t="str">
        <f>IF(LEN($E1614)&gt;0,VLOOKUP(TEXT($E1614,0),'Angaben Stationen'!$E$14:$V$215,17,0),"")</f>
        <v/>
      </c>
      <c r="D1614" s="254" t="str">
        <f>IF(LEN($E1614)&gt;0,VLOOKUP(TEXT($E1614,0),'Angaben Stationen'!$E$14:$V$215,18,0),"")</f>
        <v/>
      </c>
      <c r="E1614" s="344"/>
      <c r="F1614" s="256"/>
      <c r="G1614" s="256"/>
      <c r="H1614" s="307"/>
      <c r="I1614" s="183"/>
      <c r="R1614" s="8">
        <f t="shared" si="217"/>
        <v>0</v>
      </c>
      <c r="S1614" s="8">
        <f>VLOOKUP($D1614,{"29 - Psychiatrie (Erwachsene)",1;"30 - Kinder- und Jugendpsychiatrie",1;"297 - stationsäquivalente Behandlung in der Erwachsenenpsychiatrie (29)",1;"307 - stationsäquivalente Behandlung in der Kinder- und Jugendpsychiatrie (30)",1;"31 - Psychosomatik",1;"",0;0,0},2,0)</f>
        <v>0</v>
      </c>
      <c r="T1614" s="8">
        <f t="shared" si="223"/>
        <v>0</v>
      </c>
      <c r="U1614" s="8">
        <f t="shared" si="225"/>
        <v>0</v>
      </c>
      <c r="V1614" s="8">
        <f t="shared" si="218"/>
        <v>0</v>
      </c>
      <c r="W1614" s="8">
        <f t="shared" si="219"/>
        <v>0</v>
      </c>
      <c r="X1614" s="8">
        <f t="shared" si="220"/>
        <v>0</v>
      </c>
      <c r="Y1614" s="8" t="str">
        <f t="shared" si="221"/>
        <v/>
      </c>
      <c r="Z1614" s="8" t="str">
        <f>VLOOKUP($D1614,{"29 - Psychiatrie (Erwachsene)","BGI";"297 - stationsäquivalente Behandlung in der Erwachsenenpsychiatrie (29)","BGI";"30 - Kinder- und Jugendpsychiatrie","BGII";"307 - stationsäquivalente Behandlung in der Kinder- und Jugendpsychiatrie (30)","BGII";"31 - Psychosomatik","BGI";"","LEER";0,"Leer"},2,0)</f>
        <v>LEER</v>
      </c>
      <c r="AA1614" s="8" t="str">
        <f t="shared" si="222"/>
        <v>Stationen</v>
      </c>
    </row>
    <row r="1615" spans="2:27" ht="15" customHeight="1" x14ac:dyDescent="0.25">
      <c r="B1615" s="76" t="str">
        <f t="shared" si="224"/>
        <v>!!!</v>
      </c>
      <c r="C1615" s="310" t="str">
        <f>IF(LEN($E1615)&gt;0,VLOOKUP(TEXT($E1615,0),'Angaben Stationen'!$E$14:$V$215,17,0),"")</f>
        <v/>
      </c>
      <c r="D1615" s="254" t="str">
        <f>IF(LEN($E1615)&gt;0,VLOOKUP(TEXT($E1615,0),'Angaben Stationen'!$E$14:$V$215,18,0),"")</f>
        <v/>
      </c>
      <c r="E1615" s="344"/>
      <c r="F1615" s="256"/>
      <c r="G1615" s="256"/>
      <c r="H1615" s="307"/>
      <c r="I1615" s="183"/>
      <c r="R1615" s="8">
        <f t="shared" si="217"/>
        <v>0</v>
      </c>
      <c r="S1615" s="8">
        <f>VLOOKUP($D1615,{"29 - Psychiatrie (Erwachsene)",1;"30 - Kinder- und Jugendpsychiatrie",1;"297 - stationsäquivalente Behandlung in der Erwachsenenpsychiatrie (29)",1;"307 - stationsäquivalente Behandlung in der Kinder- und Jugendpsychiatrie (30)",1;"31 - Psychosomatik",1;"",0;0,0},2,0)</f>
        <v>0</v>
      </c>
      <c r="T1615" s="8">
        <f t="shared" si="223"/>
        <v>0</v>
      </c>
      <c r="U1615" s="8">
        <f t="shared" si="225"/>
        <v>0</v>
      </c>
      <c r="V1615" s="8">
        <f t="shared" si="218"/>
        <v>0</v>
      </c>
      <c r="W1615" s="8">
        <f t="shared" si="219"/>
        <v>0</v>
      </c>
      <c r="X1615" s="8">
        <f t="shared" si="220"/>
        <v>0</v>
      </c>
      <c r="Y1615" s="8" t="str">
        <f t="shared" si="221"/>
        <v/>
      </c>
      <c r="Z1615" s="8" t="str">
        <f>VLOOKUP($D1615,{"29 - Psychiatrie (Erwachsene)","BGI";"297 - stationsäquivalente Behandlung in der Erwachsenenpsychiatrie (29)","BGI";"30 - Kinder- und Jugendpsychiatrie","BGII";"307 - stationsäquivalente Behandlung in der Kinder- und Jugendpsychiatrie (30)","BGII";"31 - Psychosomatik","BGI";"","LEER";0,"Leer"},2,0)</f>
        <v>LEER</v>
      </c>
      <c r="AA1615" s="8" t="str">
        <f t="shared" si="222"/>
        <v>Stationen</v>
      </c>
    </row>
    <row r="1616" spans="2:27" ht="15" customHeight="1" x14ac:dyDescent="0.25">
      <c r="B1616" s="76" t="str">
        <f t="shared" si="224"/>
        <v>!!!</v>
      </c>
      <c r="C1616" s="310" t="str">
        <f>IF(LEN($E1616)&gt;0,VLOOKUP(TEXT($E1616,0),'Angaben Stationen'!$E$14:$V$215,17,0),"")</f>
        <v/>
      </c>
      <c r="D1616" s="254" t="str">
        <f>IF(LEN($E1616)&gt;0,VLOOKUP(TEXT($E1616,0),'Angaben Stationen'!$E$14:$V$215,18,0),"")</f>
        <v/>
      </c>
      <c r="E1616" s="344"/>
      <c r="F1616" s="256"/>
      <c r="G1616" s="256"/>
      <c r="H1616" s="307"/>
      <c r="I1616" s="183"/>
      <c r="R1616" s="8">
        <f t="shared" si="217"/>
        <v>0</v>
      </c>
      <c r="S1616" s="8">
        <f>VLOOKUP($D1616,{"29 - Psychiatrie (Erwachsene)",1;"30 - Kinder- und Jugendpsychiatrie",1;"297 - stationsäquivalente Behandlung in der Erwachsenenpsychiatrie (29)",1;"307 - stationsäquivalente Behandlung in der Kinder- und Jugendpsychiatrie (30)",1;"31 - Psychosomatik",1;"",0;0,0},2,0)</f>
        <v>0</v>
      </c>
      <c r="T1616" s="8">
        <f t="shared" si="223"/>
        <v>0</v>
      </c>
      <c r="U1616" s="8">
        <f t="shared" si="225"/>
        <v>0</v>
      </c>
      <c r="V1616" s="8">
        <f t="shared" si="218"/>
        <v>0</v>
      </c>
      <c r="W1616" s="8">
        <f t="shared" si="219"/>
        <v>0</v>
      </c>
      <c r="X1616" s="8">
        <f t="shared" si="220"/>
        <v>0</v>
      </c>
      <c r="Y1616" s="8" t="str">
        <f t="shared" si="221"/>
        <v/>
      </c>
      <c r="Z1616" s="8" t="str">
        <f>VLOOKUP($D1616,{"29 - Psychiatrie (Erwachsene)","BGI";"297 - stationsäquivalente Behandlung in der Erwachsenenpsychiatrie (29)","BGI";"30 - Kinder- und Jugendpsychiatrie","BGII";"307 - stationsäquivalente Behandlung in der Kinder- und Jugendpsychiatrie (30)","BGII";"31 - Psychosomatik","BGI";"","LEER";0,"Leer"},2,0)</f>
        <v>LEER</v>
      </c>
      <c r="AA1616" s="8" t="str">
        <f t="shared" si="222"/>
        <v>Stationen</v>
      </c>
    </row>
    <row r="1617" spans="2:27" ht="15" customHeight="1" x14ac:dyDescent="0.25">
      <c r="B1617" s="76" t="str">
        <f t="shared" si="224"/>
        <v>!!!</v>
      </c>
      <c r="C1617" s="310" t="str">
        <f>IF(LEN($E1617)&gt;0,VLOOKUP(TEXT($E1617,0),'Angaben Stationen'!$E$14:$V$215,17,0),"")</f>
        <v/>
      </c>
      <c r="D1617" s="254" t="str">
        <f>IF(LEN($E1617)&gt;0,VLOOKUP(TEXT($E1617,0),'Angaben Stationen'!$E$14:$V$215,18,0),"")</f>
        <v/>
      </c>
      <c r="E1617" s="344"/>
      <c r="F1617" s="256"/>
      <c r="G1617" s="256"/>
      <c r="H1617" s="307"/>
      <c r="I1617" s="183"/>
      <c r="R1617" s="8">
        <f t="shared" si="217"/>
        <v>0</v>
      </c>
      <c r="S1617" s="8">
        <f>VLOOKUP($D1617,{"29 - Psychiatrie (Erwachsene)",1;"30 - Kinder- und Jugendpsychiatrie",1;"297 - stationsäquivalente Behandlung in der Erwachsenenpsychiatrie (29)",1;"307 - stationsäquivalente Behandlung in der Kinder- und Jugendpsychiatrie (30)",1;"31 - Psychosomatik",1;"",0;0,0},2,0)</f>
        <v>0</v>
      </c>
      <c r="T1617" s="8">
        <f t="shared" si="223"/>
        <v>0</v>
      </c>
      <c r="U1617" s="8">
        <f t="shared" si="225"/>
        <v>0</v>
      </c>
      <c r="V1617" s="8">
        <f t="shared" si="218"/>
        <v>0</v>
      </c>
      <c r="W1617" s="8">
        <f t="shared" si="219"/>
        <v>0</v>
      </c>
      <c r="X1617" s="8">
        <f t="shared" si="220"/>
        <v>0</v>
      </c>
      <c r="Y1617" s="8" t="str">
        <f t="shared" si="221"/>
        <v/>
      </c>
      <c r="Z1617" s="8" t="str">
        <f>VLOOKUP($D1617,{"29 - Psychiatrie (Erwachsene)","BGI";"297 - stationsäquivalente Behandlung in der Erwachsenenpsychiatrie (29)","BGI";"30 - Kinder- und Jugendpsychiatrie","BGII";"307 - stationsäquivalente Behandlung in der Kinder- und Jugendpsychiatrie (30)","BGII";"31 - Psychosomatik","BGI";"","LEER";0,"Leer"},2,0)</f>
        <v>LEER</v>
      </c>
      <c r="AA1617" s="8" t="str">
        <f t="shared" si="222"/>
        <v>Stationen</v>
      </c>
    </row>
    <row r="1618" spans="2:27" ht="15" customHeight="1" x14ac:dyDescent="0.25">
      <c r="B1618" s="76" t="str">
        <f t="shared" si="224"/>
        <v>!!!</v>
      </c>
      <c r="C1618" s="310" t="str">
        <f>IF(LEN($E1618)&gt;0,VLOOKUP(TEXT($E1618,0),'Angaben Stationen'!$E$14:$V$215,17,0),"")</f>
        <v/>
      </c>
      <c r="D1618" s="254" t="str">
        <f>IF(LEN($E1618)&gt;0,VLOOKUP(TEXT($E1618,0),'Angaben Stationen'!$E$14:$V$215,18,0),"")</f>
        <v/>
      </c>
      <c r="E1618" s="344"/>
      <c r="F1618" s="256"/>
      <c r="G1618" s="256"/>
      <c r="H1618" s="307"/>
      <c r="I1618" s="183"/>
      <c r="R1618" s="8">
        <f t="shared" si="217"/>
        <v>0</v>
      </c>
      <c r="S1618" s="8">
        <f>VLOOKUP($D1618,{"29 - Psychiatrie (Erwachsene)",1;"30 - Kinder- und Jugendpsychiatrie",1;"297 - stationsäquivalente Behandlung in der Erwachsenenpsychiatrie (29)",1;"307 - stationsäquivalente Behandlung in der Kinder- und Jugendpsychiatrie (30)",1;"31 - Psychosomatik",1;"",0;0,0},2,0)</f>
        <v>0</v>
      </c>
      <c r="T1618" s="8">
        <f t="shared" si="223"/>
        <v>0</v>
      </c>
      <c r="U1618" s="8">
        <f t="shared" si="225"/>
        <v>0</v>
      </c>
      <c r="V1618" s="8">
        <f t="shared" si="218"/>
        <v>0</v>
      </c>
      <c r="W1618" s="8">
        <f t="shared" si="219"/>
        <v>0</v>
      </c>
      <c r="X1618" s="8">
        <f t="shared" si="220"/>
        <v>0</v>
      </c>
      <c r="Y1618" s="8" t="str">
        <f t="shared" si="221"/>
        <v/>
      </c>
      <c r="Z1618" s="8" t="str">
        <f>VLOOKUP($D1618,{"29 - Psychiatrie (Erwachsene)","BGI";"297 - stationsäquivalente Behandlung in der Erwachsenenpsychiatrie (29)","BGI";"30 - Kinder- und Jugendpsychiatrie","BGII";"307 - stationsäquivalente Behandlung in der Kinder- und Jugendpsychiatrie (30)","BGII";"31 - Psychosomatik","BGI";"","LEER";0,"Leer"},2,0)</f>
        <v>LEER</v>
      </c>
      <c r="AA1618" s="8" t="str">
        <f t="shared" si="222"/>
        <v>Stationen</v>
      </c>
    </row>
    <row r="1619" spans="2:27" ht="15" customHeight="1" x14ac:dyDescent="0.25">
      <c r="B1619" s="76" t="str">
        <f t="shared" si="224"/>
        <v>!!!</v>
      </c>
      <c r="C1619" s="310" t="str">
        <f>IF(LEN($E1619)&gt;0,VLOOKUP(TEXT($E1619,0),'Angaben Stationen'!$E$14:$V$215,17,0),"")</f>
        <v/>
      </c>
      <c r="D1619" s="254" t="str">
        <f>IF(LEN($E1619)&gt;0,VLOOKUP(TEXT($E1619,0),'Angaben Stationen'!$E$14:$V$215,18,0),"")</f>
        <v/>
      </c>
      <c r="E1619" s="344"/>
      <c r="F1619" s="256"/>
      <c r="G1619" s="256"/>
      <c r="H1619" s="307"/>
      <c r="I1619" s="183"/>
      <c r="R1619" s="8">
        <f t="shared" si="217"/>
        <v>0</v>
      </c>
      <c r="S1619" s="8">
        <f>VLOOKUP($D1619,{"29 - Psychiatrie (Erwachsene)",1;"30 - Kinder- und Jugendpsychiatrie",1;"297 - stationsäquivalente Behandlung in der Erwachsenenpsychiatrie (29)",1;"307 - stationsäquivalente Behandlung in der Kinder- und Jugendpsychiatrie (30)",1;"31 - Psychosomatik",1;"",0;0,0},2,0)</f>
        <v>0</v>
      </c>
      <c r="T1619" s="8">
        <f t="shared" si="223"/>
        <v>0</v>
      </c>
      <c r="U1619" s="8">
        <f t="shared" si="225"/>
        <v>0</v>
      </c>
      <c r="V1619" s="8">
        <f t="shared" si="218"/>
        <v>0</v>
      </c>
      <c r="W1619" s="8">
        <f t="shared" si="219"/>
        <v>0</v>
      </c>
      <c r="X1619" s="8">
        <f t="shared" si="220"/>
        <v>0</v>
      </c>
      <c r="Y1619" s="8" t="str">
        <f t="shared" si="221"/>
        <v/>
      </c>
      <c r="Z1619" s="8" t="str">
        <f>VLOOKUP($D1619,{"29 - Psychiatrie (Erwachsene)","BGI";"297 - stationsäquivalente Behandlung in der Erwachsenenpsychiatrie (29)","BGI";"30 - Kinder- und Jugendpsychiatrie","BGII";"307 - stationsäquivalente Behandlung in der Kinder- und Jugendpsychiatrie (30)","BGII";"31 - Psychosomatik","BGI";"","LEER";0,"Leer"},2,0)</f>
        <v>LEER</v>
      </c>
      <c r="AA1619" s="8" t="str">
        <f t="shared" si="222"/>
        <v>Stationen</v>
      </c>
    </row>
    <row r="1620" spans="2:27" ht="15" customHeight="1" x14ac:dyDescent="0.25">
      <c r="B1620" s="76" t="str">
        <f t="shared" si="224"/>
        <v>!!!</v>
      </c>
      <c r="C1620" s="310" t="str">
        <f>IF(LEN($E1620)&gt;0,VLOOKUP(TEXT($E1620,0),'Angaben Stationen'!$E$14:$V$215,17,0),"")</f>
        <v/>
      </c>
      <c r="D1620" s="254" t="str">
        <f>IF(LEN($E1620)&gt;0,VLOOKUP(TEXT($E1620,0),'Angaben Stationen'!$E$14:$V$215,18,0),"")</f>
        <v/>
      </c>
      <c r="E1620" s="344"/>
      <c r="F1620" s="256"/>
      <c r="G1620" s="256"/>
      <c r="H1620" s="307"/>
      <c r="I1620" s="183"/>
      <c r="R1620" s="8">
        <f t="shared" si="217"/>
        <v>0</v>
      </c>
      <c r="S1620" s="8">
        <f>VLOOKUP($D1620,{"29 - Psychiatrie (Erwachsene)",1;"30 - Kinder- und Jugendpsychiatrie",1;"297 - stationsäquivalente Behandlung in der Erwachsenenpsychiatrie (29)",1;"307 - stationsäquivalente Behandlung in der Kinder- und Jugendpsychiatrie (30)",1;"31 - Psychosomatik",1;"",0;0,0},2,0)</f>
        <v>0</v>
      </c>
      <c r="T1620" s="8">
        <f t="shared" si="223"/>
        <v>0</v>
      </c>
      <c r="U1620" s="8">
        <f t="shared" si="225"/>
        <v>0</v>
      </c>
      <c r="V1620" s="8">
        <f t="shared" si="218"/>
        <v>0</v>
      </c>
      <c r="W1620" s="8">
        <f t="shared" si="219"/>
        <v>0</v>
      </c>
      <c r="X1620" s="8">
        <f t="shared" si="220"/>
        <v>0</v>
      </c>
      <c r="Y1620" s="8" t="str">
        <f t="shared" si="221"/>
        <v/>
      </c>
      <c r="Z1620" s="8" t="str">
        <f>VLOOKUP($D1620,{"29 - Psychiatrie (Erwachsene)","BGI";"297 - stationsäquivalente Behandlung in der Erwachsenenpsychiatrie (29)","BGI";"30 - Kinder- und Jugendpsychiatrie","BGII";"307 - stationsäquivalente Behandlung in der Kinder- und Jugendpsychiatrie (30)","BGII";"31 - Psychosomatik","BGI";"","LEER";0,"Leer"},2,0)</f>
        <v>LEER</v>
      </c>
      <c r="AA1620" s="8" t="str">
        <f t="shared" si="222"/>
        <v>Stationen</v>
      </c>
    </row>
    <row r="1621" spans="2:27" ht="15" customHeight="1" x14ac:dyDescent="0.25">
      <c r="B1621" s="76" t="str">
        <f t="shared" si="224"/>
        <v>!!!</v>
      </c>
      <c r="C1621" s="310" t="str">
        <f>IF(LEN($E1621)&gt;0,VLOOKUP(TEXT($E1621,0),'Angaben Stationen'!$E$14:$V$215,17,0),"")</f>
        <v/>
      </c>
      <c r="D1621" s="254" t="str">
        <f>IF(LEN($E1621)&gt;0,VLOOKUP(TEXT($E1621,0),'Angaben Stationen'!$E$14:$V$215,18,0),"")</f>
        <v/>
      </c>
      <c r="E1621" s="344"/>
      <c r="F1621" s="256"/>
      <c r="G1621" s="256"/>
      <c r="H1621" s="307"/>
      <c r="I1621" s="183"/>
      <c r="R1621" s="8">
        <f t="shared" si="217"/>
        <v>0</v>
      </c>
      <c r="S1621" s="8">
        <f>VLOOKUP($D1621,{"29 - Psychiatrie (Erwachsene)",1;"30 - Kinder- und Jugendpsychiatrie",1;"297 - stationsäquivalente Behandlung in der Erwachsenenpsychiatrie (29)",1;"307 - stationsäquivalente Behandlung in der Kinder- und Jugendpsychiatrie (30)",1;"31 - Psychosomatik",1;"",0;0,0},2,0)</f>
        <v>0</v>
      </c>
      <c r="T1621" s="8">
        <f t="shared" si="223"/>
        <v>0</v>
      </c>
      <c r="U1621" s="8">
        <f t="shared" si="225"/>
        <v>0</v>
      </c>
      <c r="V1621" s="8">
        <f t="shared" si="218"/>
        <v>0</v>
      </c>
      <c r="W1621" s="8">
        <f t="shared" si="219"/>
        <v>0</v>
      </c>
      <c r="X1621" s="8">
        <f t="shared" si="220"/>
        <v>0</v>
      </c>
      <c r="Y1621" s="8" t="str">
        <f t="shared" si="221"/>
        <v/>
      </c>
      <c r="Z1621" s="8" t="str">
        <f>VLOOKUP($D1621,{"29 - Psychiatrie (Erwachsene)","BGI";"297 - stationsäquivalente Behandlung in der Erwachsenenpsychiatrie (29)","BGI";"30 - Kinder- und Jugendpsychiatrie","BGII";"307 - stationsäquivalente Behandlung in der Kinder- und Jugendpsychiatrie (30)","BGII";"31 - Psychosomatik","BGI";"","LEER";0,"Leer"},2,0)</f>
        <v>LEER</v>
      </c>
      <c r="AA1621" s="8" t="str">
        <f t="shared" si="222"/>
        <v>Stationen</v>
      </c>
    </row>
    <row r="1622" spans="2:27" ht="15" customHeight="1" x14ac:dyDescent="0.25">
      <c r="B1622" s="76" t="str">
        <f t="shared" si="224"/>
        <v>!!!</v>
      </c>
      <c r="C1622" s="310" t="str">
        <f>IF(LEN($E1622)&gt;0,VLOOKUP(TEXT($E1622,0),'Angaben Stationen'!$E$14:$V$215,17,0),"")</f>
        <v/>
      </c>
      <c r="D1622" s="254" t="str">
        <f>IF(LEN($E1622)&gt;0,VLOOKUP(TEXT($E1622,0),'Angaben Stationen'!$E$14:$V$215,18,0),"")</f>
        <v/>
      </c>
      <c r="E1622" s="344"/>
      <c r="F1622" s="256"/>
      <c r="G1622" s="256"/>
      <c r="H1622" s="307"/>
      <c r="I1622" s="183"/>
      <c r="R1622" s="8">
        <f t="shared" si="217"/>
        <v>0</v>
      </c>
      <c r="S1622" s="8">
        <f>VLOOKUP($D1622,{"29 - Psychiatrie (Erwachsene)",1;"30 - Kinder- und Jugendpsychiatrie",1;"297 - stationsäquivalente Behandlung in der Erwachsenenpsychiatrie (29)",1;"307 - stationsäquivalente Behandlung in der Kinder- und Jugendpsychiatrie (30)",1;"31 - Psychosomatik",1;"",0;0,0},2,0)</f>
        <v>0</v>
      </c>
      <c r="T1622" s="8">
        <f t="shared" si="223"/>
        <v>0</v>
      </c>
      <c r="U1622" s="8">
        <f t="shared" si="225"/>
        <v>0</v>
      </c>
      <c r="V1622" s="8">
        <f t="shared" si="218"/>
        <v>0</v>
      </c>
      <c r="W1622" s="8">
        <f t="shared" si="219"/>
        <v>0</v>
      </c>
      <c r="X1622" s="8">
        <f t="shared" si="220"/>
        <v>0</v>
      </c>
      <c r="Y1622" s="8" t="str">
        <f t="shared" si="221"/>
        <v/>
      </c>
      <c r="Z1622" s="8" t="str">
        <f>VLOOKUP($D1622,{"29 - Psychiatrie (Erwachsene)","BGI";"297 - stationsäquivalente Behandlung in der Erwachsenenpsychiatrie (29)","BGI";"30 - Kinder- und Jugendpsychiatrie","BGII";"307 - stationsäquivalente Behandlung in der Kinder- und Jugendpsychiatrie (30)","BGII";"31 - Psychosomatik","BGI";"","LEER";0,"Leer"},2,0)</f>
        <v>LEER</v>
      </c>
      <c r="AA1622" s="8" t="str">
        <f t="shared" si="222"/>
        <v>Stationen</v>
      </c>
    </row>
    <row r="1623" spans="2:27" ht="15" customHeight="1" x14ac:dyDescent="0.25">
      <c r="B1623" s="76" t="str">
        <f t="shared" si="224"/>
        <v>!!!</v>
      </c>
      <c r="C1623" s="310" t="str">
        <f>IF(LEN($E1623)&gt;0,VLOOKUP(TEXT($E1623,0),'Angaben Stationen'!$E$14:$V$215,17,0),"")</f>
        <v/>
      </c>
      <c r="D1623" s="254" t="str">
        <f>IF(LEN($E1623)&gt;0,VLOOKUP(TEXT($E1623,0),'Angaben Stationen'!$E$14:$V$215,18,0),"")</f>
        <v/>
      </c>
      <c r="E1623" s="344"/>
      <c r="F1623" s="256"/>
      <c r="G1623" s="256"/>
      <c r="H1623" s="307"/>
      <c r="I1623" s="183"/>
      <c r="R1623" s="8">
        <f t="shared" si="217"/>
        <v>0</v>
      </c>
      <c r="S1623" s="8">
        <f>VLOOKUP($D1623,{"29 - Psychiatrie (Erwachsene)",1;"30 - Kinder- und Jugendpsychiatrie",1;"297 - stationsäquivalente Behandlung in der Erwachsenenpsychiatrie (29)",1;"307 - stationsäquivalente Behandlung in der Kinder- und Jugendpsychiatrie (30)",1;"31 - Psychosomatik",1;"",0;0,0},2,0)</f>
        <v>0</v>
      </c>
      <c r="T1623" s="8">
        <f t="shared" si="223"/>
        <v>0</v>
      </c>
      <c r="U1623" s="8">
        <f t="shared" si="225"/>
        <v>0</v>
      </c>
      <c r="V1623" s="8">
        <f t="shared" si="218"/>
        <v>0</v>
      </c>
      <c r="W1623" s="8">
        <f t="shared" si="219"/>
        <v>0</v>
      </c>
      <c r="X1623" s="8">
        <f t="shared" si="220"/>
        <v>0</v>
      </c>
      <c r="Y1623" s="8" t="str">
        <f t="shared" si="221"/>
        <v/>
      </c>
      <c r="Z1623" s="8" t="str">
        <f>VLOOKUP($D1623,{"29 - Psychiatrie (Erwachsene)","BGI";"297 - stationsäquivalente Behandlung in der Erwachsenenpsychiatrie (29)","BGI";"30 - Kinder- und Jugendpsychiatrie","BGII";"307 - stationsäquivalente Behandlung in der Kinder- und Jugendpsychiatrie (30)","BGII";"31 - Psychosomatik","BGI";"","LEER";0,"Leer"},2,0)</f>
        <v>LEER</v>
      </c>
      <c r="AA1623" s="8" t="str">
        <f t="shared" si="222"/>
        <v>Stationen</v>
      </c>
    </row>
    <row r="1624" spans="2:27" ht="15" customHeight="1" x14ac:dyDescent="0.25">
      <c r="B1624" s="76" t="str">
        <f t="shared" si="224"/>
        <v>!!!</v>
      </c>
      <c r="C1624" s="310" t="str">
        <f>IF(LEN($E1624)&gt;0,VLOOKUP(TEXT($E1624,0),'Angaben Stationen'!$E$14:$V$215,17,0),"")</f>
        <v/>
      </c>
      <c r="D1624" s="254" t="str">
        <f>IF(LEN($E1624)&gt;0,VLOOKUP(TEXT($E1624,0),'Angaben Stationen'!$E$14:$V$215,18,0),"")</f>
        <v/>
      </c>
      <c r="E1624" s="344"/>
      <c r="F1624" s="256"/>
      <c r="G1624" s="256"/>
      <c r="H1624" s="307"/>
      <c r="I1624" s="183"/>
      <c r="R1624" s="8">
        <f t="shared" si="217"/>
        <v>0</v>
      </c>
      <c r="S1624" s="8">
        <f>VLOOKUP($D1624,{"29 - Psychiatrie (Erwachsene)",1;"30 - Kinder- und Jugendpsychiatrie",1;"297 - stationsäquivalente Behandlung in der Erwachsenenpsychiatrie (29)",1;"307 - stationsäquivalente Behandlung in der Kinder- und Jugendpsychiatrie (30)",1;"31 - Psychosomatik",1;"",0;0,0},2,0)</f>
        <v>0</v>
      </c>
      <c r="T1624" s="8">
        <f t="shared" si="223"/>
        <v>0</v>
      </c>
      <c r="U1624" s="8">
        <f t="shared" si="225"/>
        <v>0</v>
      </c>
      <c r="V1624" s="8">
        <f t="shared" si="218"/>
        <v>0</v>
      </c>
      <c r="W1624" s="8">
        <f t="shared" si="219"/>
        <v>0</v>
      </c>
      <c r="X1624" s="8">
        <f t="shared" si="220"/>
        <v>0</v>
      </c>
      <c r="Y1624" s="8" t="str">
        <f t="shared" si="221"/>
        <v/>
      </c>
      <c r="Z1624" s="8" t="str">
        <f>VLOOKUP($D1624,{"29 - Psychiatrie (Erwachsene)","BGI";"297 - stationsäquivalente Behandlung in der Erwachsenenpsychiatrie (29)","BGI";"30 - Kinder- und Jugendpsychiatrie","BGII";"307 - stationsäquivalente Behandlung in der Kinder- und Jugendpsychiatrie (30)","BGII";"31 - Psychosomatik","BGI";"","LEER";0,"Leer"},2,0)</f>
        <v>LEER</v>
      </c>
      <c r="AA1624" s="8" t="str">
        <f t="shared" si="222"/>
        <v>Stationen</v>
      </c>
    </row>
    <row r="1625" spans="2:27" ht="15" customHeight="1" x14ac:dyDescent="0.25">
      <c r="B1625" s="76" t="str">
        <f t="shared" si="224"/>
        <v>!!!</v>
      </c>
      <c r="C1625" s="310" t="str">
        <f>IF(LEN($E1625)&gt;0,VLOOKUP(TEXT($E1625,0),'Angaben Stationen'!$E$14:$V$215,17,0),"")</f>
        <v/>
      </c>
      <c r="D1625" s="254" t="str">
        <f>IF(LEN($E1625)&gt;0,VLOOKUP(TEXT($E1625,0),'Angaben Stationen'!$E$14:$V$215,18,0),"")</f>
        <v/>
      </c>
      <c r="E1625" s="344"/>
      <c r="F1625" s="256"/>
      <c r="G1625" s="256"/>
      <c r="H1625" s="307"/>
      <c r="I1625" s="183"/>
      <c r="R1625" s="8">
        <f t="shared" si="217"/>
        <v>0</v>
      </c>
      <c r="S1625" s="8">
        <f>VLOOKUP($D1625,{"29 - Psychiatrie (Erwachsene)",1;"30 - Kinder- und Jugendpsychiatrie",1;"297 - stationsäquivalente Behandlung in der Erwachsenenpsychiatrie (29)",1;"307 - stationsäquivalente Behandlung in der Kinder- und Jugendpsychiatrie (30)",1;"31 - Psychosomatik",1;"",0;0,0},2,0)</f>
        <v>0</v>
      </c>
      <c r="T1625" s="8">
        <f t="shared" si="223"/>
        <v>0</v>
      </c>
      <c r="U1625" s="8">
        <f t="shared" si="225"/>
        <v>0</v>
      </c>
      <c r="V1625" s="8">
        <f t="shared" si="218"/>
        <v>0</v>
      </c>
      <c r="W1625" s="8">
        <f t="shared" si="219"/>
        <v>0</v>
      </c>
      <c r="X1625" s="8">
        <f t="shared" si="220"/>
        <v>0</v>
      </c>
      <c r="Y1625" s="8" t="str">
        <f t="shared" si="221"/>
        <v/>
      </c>
      <c r="Z1625" s="8" t="str">
        <f>VLOOKUP($D1625,{"29 - Psychiatrie (Erwachsene)","BGI";"297 - stationsäquivalente Behandlung in der Erwachsenenpsychiatrie (29)","BGI";"30 - Kinder- und Jugendpsychiatrie","BGII";"307 - stationsäquivalente Behandlung in der Kinder- und Jugendpsychiatrie (30)","BGII";"31 - Psychosomatik","BGI";"","LEER";0,"Leer"},2,0)</f>
        <v>LEER</v>
      </c>
      <c r="AA1625" s="8" t="str">
        <f t="shared" si="222"/>
        <v>Stationen</v>
      </c>
    </row>
    <row r="1626" spans="2:27" ht="15" customHeight="1" x14ac:dyDescent="0.25">
      <c r="B1626" s="76" t="str">
        <f t="shared" si="224"/>
        <v>!!!</v>
      </c>
      <c r="C1626" s="310" t="str">
        <f>IF(LEN($E1626)&gt;0,VLOOKUP(TEXT($E1626,0),'Angaben Stationen'!$E$14:$V$215,17,0),"")</f>
        <v/>
      </c>
      <c r="D1626" s="254" t="str">
        <f>IF(LEN($E1626)&gt;0,VLOOKUP(TEXT($E1626,0),'Angaben Stationen'!$E$14:$V$215,18,0),"")</f>
        <v/>
      </c>
      <c r="E1626" s="344"/>
      <c r="F1626" s="256"/>
      <c r="G1626" s="256"/>
      <c r="H1626" s="307"/>
      <c r="I1626" s="183"/>
      <c r="R1626" s="8">
        <f t="shared" si="217"/>
        <v>0</v>
      </c>
      <c r="S1626" s="8">
        <f>VLOOKUP($D1626,{"29 - Psychiatrie (Erwachsene)",1;"30 - Kinder- und Jugendpsychiatrie",1;"297 - stationsäquivalente Behandlung in der Erwachsenenpsychiatrie (29)",1;"307 - stationsäquivalente Behandlung in der Kinder- und Jugendpsychiatrie (30)",1;"31 - Psychosomatik",1;"",0;0,0},2,0)</f>
        <v>0</v>
      </c>
      <c r="T1626" s="8">
        <f t="shared" si="223"/>
        <v>0</v>
      </c>
      <c r="U1626" s="8">
        <f t="shared" si="225"/>
        <v>0</v>
      </c>
      <c r="V1626" s="8">
        <f t="shared" si="218"/>
        <v>0</v>
      </c>
      <c r="W1626" s="8">
        <f t="shared" si="219"/>
        <v>0</v>
      </c>
      <c r="X1626" s="8">
        <f t="shared" si="220"/>
        <v>0</v>
      </c>
      <c r="Y1626" s="8" t="str">
        <f t="shared" si="221"/>
        <v/>
      </c>
      <c r="Z1626" s="8" t="str">
        <f>VLOOKUP($D1626,{"29 - Psychiatrie (Erwachsene)","BGI";"297 - stationsäquivalente Behandlung in der Erwachsenenpsychiatrie (29)","BGI";"30 - Kinder- und Jugendpsychiatrie","BGII";"307 - stationsäquivalente Behandlung in der Kinder- und Jugendpsychiatrie (30)","BGII";"31 - Psychosomatik","BGI";"","LEER";0,"Leer"},2,0)</f>
        <v>LEER</v>
      </c>
      <c r="AA1626" s="8" t="str">
        <f t="shared" si="222"/>
        <v>Stationen</v>
      </c>
    </row>
    <row r="1627" spans="2:27" ht="15" customHeight="1" x14ac:dyDescent="0.25">
      <c r="B1627" s="76" t="str">
        <f t="shared" si="224"/>
        <v>!!!</v>
      </c>
      <c r="C1627" s="310" t="str">
        <f>IF(LEN($E1627)&gt;0,VLOOKUP(TEXT($E1627,0),'Angaben Stationen'!$E$14:$V$215,17,0),"")</f>
        <v/>
      </c>
      <c r="D1627" s="254" t="str">
        <f>IF(LEN($E1627)&gt;0,VLOOKUP(TEXT($E1627,0),'Angaben Stationen'!$E$14:$V$215,18,0),"")</f>
        <v/>
      </c>
      <c r="E1627" s="344"/>
      <c r="F1627" s="256"/>
      <c r="G1627" s="256"/>
      <c r="H1627" s="307"/>
      <c r="I1627" s="183"/>
      <c r="R1627" s="8">
        <f t="shared" si="217"/>
        <v>0</v>
      </c>
      <c r="S1627" s="8">
        <f>VLOOKUP($D1627,{"29 - Psychiatrie (Erwachsene)",1;"30 - Kinder- und Jugendpsychiatrie",1;"297 - stationsäquivalente Behandlung in der Erwachsenenpsychiatrie (29)",1;"307 - stationsäquivalente Behandlung in der Kinder- und Jugendpsychiatrie (30)",1;"31 - Psychosomatik",1;"",0;0,0},2,0)</f>
        <v>0</v>
      </c>
      <c r="T1627" s="8">
        <f t="shared" si="223"/>
        <v>0</v>
      </c>
      <c r="U1627" s="8">
        <f t="shared" si="225"/>
        <v>0</v>
      </c>
      <c r="V1627" s="8">
        <f t="shared" si="218"/>
        <v>0</v>
      </c>
      <c r="W1627" s="8">
        <f t="shared" si="219"/>
        <v>0</v>
      </c>
      <c r="X1627" s="8">
        <f t="shared" si="220"/>
        <v>0</v>
      </c>
      <c r="Y1627" s="8" t="str">
        <f t="shared" si="221"/>
        <v/>
      </c>
      <c r="Z1627" s="8" t="str">
        <f>VLOOKUP($D1627,{"29 - Psychiatrie (Erwachsene)","BGI";"297 - stationsäquivalente Behandlung in der Erwachsenenpsychiatrie (29)","BGI";"30 - Kinder- und Jugendpsychiatrie","BGII";"307 - stationsäquivalente Behandlung in der Kinder- und Jugendpsychiatrie (30)","BGII";"31 - Psychosomatik","BGI";"","LEER";0,"Leer"},2,0)</f>
        <v>LEER</v>
      </c>
      <c r="AA1627" s="8" t="str">
        <f t="shared" si="222"/>
        <v>Stationen</v>
      </c>
    </row>
    <row r="1628" spans="2:27" ht="15" customHeight="1" x14ac:dyDescent="0.25">
      <c r="B1628" s="76" t="str">
        <f t="shared" si="224"/>
        <v>!!!</v>
      </c>
      <c r="C1628" s="310" t="str">
        <f>IF(LEN($E1628)&gt;0,VLOOKUP(TEXT($E1628,0),'Angaben Stationen'!$E$14:$V$215,17,0),"")</f>
        <v/>
      </c>
      <c r="D1628" s="254" t="str">
        <f>IF(LEN($E1628)&gt;0,VLOOKUP(TEXT($E1628,0),'Angaben Stationen'!$E$14:$V$215,18,0),"")</f>
        <v/>
      </c>
      <c r="E1628" s="344"/>
      <c r="F1628" s="256"/>
      <c r="G1628" s="256"/>
      <c r="H1628" s="307"/>
      <c r="I1628" s="183"/>
      <c r="R1628" s="8">
        <f t="shared" si="217"/>
        <v>0</v>
      </c>
      <c r="S1628" s="8">
        <f>VLOOKUP($D1628,{"29 - Psychiatrie (Erwachsene)",1;"30 - Kinder- und Jugendpsychiatrie",1;"297 - stationsäquivalente Behandlung in der Erwachsenenpsychiatrie (29)",1;"307 - stationsäquivalente Behandlung in der Kinder- und Jugendpsychiatrie (30)",1;"31 - Psychosomatik",1;"",0;0,0},2,0)</f>
        <v>0</v>
      </c>
      <c r="T1628" s="8">
        <f t="shared" si="223"/>
        <v>0</v>
      </c>
      <c r="U1628" s="8">
        <f t="shared" si="225"/>
        <v>0</v>
      </c>
      <c r="V1628" s="8">
        <f t="shared" si="218"/>
        <v>0</v>
      </c>
      <c r="W1628" s="8">
        <f t="shared" si="219"/>
        <v>0</v>
      </c>
      <c r="X1628" s="8">
        <f t="shared" si="220"/>
        <v>0</v>
      </c>
      <c r="Y1628" s="8" t="str">
        <f t="shared" si="221"/>
        <v/>
      </c>
      <c r="Z1628" s="8" t="str">
        <f>VLOOKUP($D1628,{"29 - Psychiatrie (Erwachsene)","BGI";"297 - stationsäquivalente Behandlung in der Erwachsenenpsychiatrie (29)","BGI";"30 - Kinder- und Jugendpsychiatrie","BGII";"307 - stationsäquivalente Behandlung in der Kinder- und Jugendpsychiatrie (30)","BGII";"31 - Psychosomatik","BGI";"","LEER";0,"Leer"},2,0)</f>
        <v>LEER</v>
      </c>
      <c r="AA1628" s="8" t="str">
        <f t="shared" si="222"/>
        <v>Stationen</v>
      </c>
    </row>
    <row r="1629" spans="2:27" ht="15" customHeight="1" x14ac:dyDescent="0.25">
      <c r="B1629" s="76" t="str">
        <f t="shared" si="224"/>
        <v>!!!</v>
      </c>
      <c r="C1629" s="310" t="str">
        <f>IF(LEN($E1629)&gt;0,VLOOKUP(TEXT($E1629,0),'Angaben Stationen'!$E$14:$V$215,17,0),"")</f>
        <v/>
      </c>
      <c r="D1629" s="254" t="str">
        <f>IF(LEN($E1629)&gt;0,VLOOKUP(TEXT($E1629,0),'Angaben Stationen'!$E$14:$V$215,18,0),"")</f>
        <v/>
      </c>
      <c r="E1629" s="344"/>
      <c r="F1629" s="256"/>
      <c r="G1629" s="256"/>
      <c r="H1629" s="307"/>
      <c r="I1629" s="183"/>
      <c r="R1629" s="8">
        <f t="shared" si="217"/>
        <v>0</v>
      </c>
      <c r="S1629" s="8">
        <f>VLOOKUP($D1629,{"29 - Psychiatrie (Erwachsene)",1;"30 - Kinder- und Jugendpsychiatrie",1;"297 - stationsäquivalente Behandlung in der Erwachsenenpsychiatrie (29)",1;"307 - stationsäquivalente Behandlung in der Kinder- und Jugendpsychiatrie (30)",1;"31 - Psychosomatik",1;"",0;0,0},2,0)</f>
        <v>0</v>
      </c>
      <c r="T1629" s="8">
        <f t="shared" si="223"/>
        <v>0</v>
      </c>
      <c r="U1629" s="8">
        <f t="shared" si="225"/>
        <v>0</v>
      </c>
      <c r="V1629" s="8">
        <f t="shared" si="218"/>
        <v>0</v>
      </c>
      <c r="W1629" s="8">
        <f t="shared" si="219"/>
        <v>0</v>
      </c>
      <c r="X1629" s="8">
        <f t="shared" si="220"/>
        <v>0</v>
      </c>
      <c r="Y1629" s="8" t="str">
        <f t="shared" si="221"/>
        <v/>
      </c>
      <c r="Z1629" s="8" t="str">
        <f>VLOOKUP($D1629,{"29 - Psychiatrie (Erwachsene)","BGI";"297 - stationsäquivalente Behandlung in der Erwachsenenpsychiatrie (29)","BGI";"30 - Kinder- und Jugendpsychiatrie","BGII";"307 - stationsäquivalente Behandlung in der Kinder- und Jugendpsychiatrie (30)","BGII";"31 - Psychosomatik","BGI";"","LEER";0,"Leer"},2,0)</f>
        <v>LEER</v>
      </c>
      <c r="AA1629" s="8" t="str">
        <f t="shared" si="222"/>
        <v>Stationen</v>
      </c>
    </row>
    <row r="1630" spans="2:27" ht="15" customHeight="1" x14ac:dyDescent="0.25">
      <c r="B1630" s="76" t="str">
        <f t="shared" si="224"/>
        <v>!!!</v>
      </c>
      <c r="C1630" s="310" t="str">
        <f>IF(LEN($E1630)&gt;0,VLOOKUP(TEXT($E1630,0),'Angaben Stationen'!$E$14:$V$215,17,0),"")</f>
        <v/>
      </c>
      <c r="D1630" s="254" t="str">
        <f>IF(LEN($E1630)&gt;0,VLOOKUP(TEXT($E1630,0),'Angaben Stationen'!$E$14:$V$215,18,0),"")</f>
        <v/>
      </c>
      <c r="E1630" s="344"/>
      <c r="F1630" s="256"/>
      <c r="G1630" s="256"/>
      <c r="H1630" s="307"/>
      <c r="I1630" s="183"/>
      <c r="R1630" s="8">
        <f t="shared" si="217"/>
        <v>0</v>
      </c>
      <c r="S1630" s="8">
        <f>VLOOKUP($D1630,{"29 - Psychiatrie (Erwachsene)",1;"30 - Kinder- und Jugendpsychiatrie",1;"297 - stationsäquivalente Behandlung in der Erwachsenenpsychiatrie (29)",1;"307 - stationsäquivalente Behandlung in der Kinder- und Jugendpsychiatrie (30)",1;"31 - Psychosomatik",1;"",0;0,0},2,0)</f>
        <v>0</v>
      </c>
      <c r="T1630" s="8">
        <f t="shared" si="223"/>
        <v>0</v>
      </c>
      <c r="U1630" s="8">
        <f t="shared" si="225"/>
        <v>0</v>
      </c>
      <c r="V1630" s="8">
        <f t="shared" si="218"/>
        <v>0</v>
      </c>
      <c r="W1630" s="8">
        <f t="shared" si="219"/>
        <v>0</v>
      </c>
      <c r="X1630" s="8">
        <f t="shared" si="220"/>
        <v>0</v>
      </c>
      <c r="Y1630" s="8" t="str">
        <f t="shared" si="221"/>
        <v/>
      </c>
      <c r="Z1630" s="8" t="str">
        <f>VLOOKUP($D1630,{"29 - Psychiatrie (Erwachsene)","BGI";"297 - stationsäquivalente Behandlung in der Erwachsenenpsychiatrie (29)","BGI";"30 - Kinder- und Jugendpsychiatrie","BGII";"307 - stationsäquivalente Behandlung in der Kinder- und Jugendpsychiatrie (30)","BGII";"31 - Psychosomatik","BGI";"","LEER";0,"Leer"},2,0)</f>
        <v>LEER</v>
      </c>
      <c r="AA1630" s="8" t="str">
        <f t="shared" si="222"/>
        <v>Stationen</v>
      </c>
    </row>
    <row r="1631" spans="2:27" ht="15" customHeight="1" x14ac:dyDescent="0.25">
      <c r="B1631" s="76" t="str">
        <f t="shared" si="224"/>
        <v>!!!</v>
      </c>
      <c r="C1631" s="310" t="str">
        <f>IF(LEN($E1631)&gt;0,VLOOKUP(TEXT($E1631,0),'Angaben Stationen'!$E$14:$V$215,17,0),"")</f>
        <v/>
      </c>
      <c r="D1631" s="254" t="str">
        <f>IF(LEN($E1631)&gt;0,VLOOKUP(TEXT($E1631,0),'Angaben Stationen'!$E$14:$V$215,18,0),"")</f>
        <v/>
      </c>
      <c r="E1631" s="344"/>
      <c r="F1631" s="256"/>
      <c r="G1631" s="256"/>
      <c r="H1631" s="307"/>
      <c r="I1631" s="183"/>
      <c r="R1631" s="8">
        <f t="shared" si="217"/>
        <v>0</v>
      </c>
      <c r="S1631" s="8">
        <f>VLOOKUP($D1631,{"29 - Psychiatrie (Erwachsene)",1;"30 - Kinder- und Jugendpsychiatrie",1;"297 - stationsäquivalente Behandlung in der Erwachsenenpsychiatrie (29)",1;"307 - stationsäquivalente Behandlung in der Kinder- und Jugendpsychiatrie (30)",1;"31 - Psychosomatik",1;"",0;0,0},2,0)</f>
        <v>0</v>
      </c>
      <c r="T1631" s="8">
        <f t="shared" si="223"/>
        <v>0</v>
      </c>
      <c r="U1631" s="8">
        <f t="shared" si="225"/>
        <v>0</v>
      </c>
      <c r="V1631" s="8">
        <f t="shared" si="218"/>
        <v>0</v>
      </c>
      <c r="W1631" s="8">
        <f t="shared" si="219"/>
        <v>0</v>
      </c>
      <c r="X1631" s="8">
        <f t="shared" si="220"/>
        <v>0</v>
      </c>
      <c r="Y1631" s="8" t="str">
        <f t="shared" si="221"/>
        <v/>
      </c>
      <c r="Z1631" s="8" t="str">
        <f>VLOOKUP($D1631,{"29 - Psychiatrie (Erwachsene)","BGI";"297 - stationsäquivalente Behandlung in der Erwachsenenpsychiatrie (29)","BGI";"30 - Kinder- und Jugendpsychiatrie","BGII";"307 - stationsäquivalente Behandlung in der Kinder- und Jugendpsychiatrie (30)","BGII";"31 - Psychosomatik","BGI";"","LEER";0,"Leer"},2,0)</f>
        <v>LEER</v>
      </c>
      <c r="AA1631" s="8" t="str">
        <f t="shared" si="222"/>
        <v>Stationen</v>
      </c>
    </row>
    <row r="1632" spans="2:27" ht="15" customHeight="1" x14ac:dyDescent="0.25">
      <c r="B1632" s="76" t="str">
        <f t="shared" si="224"/>
        <v>!!!</v>
      </c>
      <c r="C1632" s="310" t="str">
        <f>IF(LEN($E1632)&gt;0,VLOOKUP(TEXT($E1632,0),'Angaben Stationen'!$E$14:$V$215,17,0),"")</f>
        <v/>
      </c>
      <c r="D1632" s="254" t="str">
        <f>IF(LEN($E1632)&gt;0,VLOOKUP(TEXT($E1632,0),'Angaben Stationen'!$E$14:$V$215,18,0),"")</f>
        <v/>
      </c>
      <c r="E1632" s="344"/>
      <c r="F1632" s="256"/>
      <c r="G1632" s="256"/>
      <c r="H1632" s="307"/>
      <c r="I1632" s="183"/>
      <c r="R1632" s="8">
        <f t="shared" si="217"/>
        <v>0</v>
      </c>
      <c r="S1632" s="8">
        <f>VLOOKUP($D1632,{"29 - Psychiatrie (Erwachsene)",1;"30 - Kinder- und Jugendpsychiatrie",1;"297 - stationsäquivalente Behandlung in der Erwachsenenpsychiatrie (29)",1;"307 - stationsäquivalente Behandlung in der Kinder- und Jugendpsychiatrie (30)",1;"31 - Psychosomatik",1;"",0;0,0},2,0)</f>
        <v>0</v>
      </c>
      <c r="T1632" s="8">
        <f t="shared" si="223"/>
        <v>0</v>
      </c>
      <c r="U1632" s="8">
        <f t="shared" si="225"/>
        <v>0</v>
      </c>
      <c r="V1632" s="8">
        <f t="shared" si="218"/>
        <v>0</v>
      </c>
      <c r="W1632" s="8">
        <f t="shared" si="219"/>
        <v>0</v>
      </c>
      <c r="X1632" s="8">
        <f t="shared" si="220"/>
        <v>0</v>
      </c>
      <c r="Y1632" s="8" t="str">
        <f t="shared" si="221"/>
        <v/>
      </c>
      <c r="Z1632" s="8" t="str">
        <f>VLOOKUP($D1632,{"29 - Psychiatrie (Erwachsene)","BGI";"297 - stationsäquivalente Behandlung in der Erwachsenenpsychiatrie (29)","BGI";"30 - Kinder- und Jugendpsychiatrie","BGII";"307 - stationsäquivalente Behandlung in der Kinder- und Jugendpsychiatrie (30)","BGII";"31 - Psychosomatik","BGI";"","LEER";0,"Leer"},2,0)</f>
        <v>LEER</v>
      </c>
      <c r="AA1632" s="8" t="str">
        <f t="shared" si="222"/>
        <v>Stationen</v>
      </c>
    </row>
    <row r="1633" spans="2:27" ht="15" customHeight="1" x14ac:dyDescent="0.25">
      <c r="B1633" s="76" t="str">
        <f t="shared" si="224"/>
        <v>!!!</v>
      </c>
      <c r="C1633" s="310" t="str">
        <f>IF(LEN($E1633)&gt;0,VLOOKUP(TEXT($E1633,0),'Angaben Stationen'!$E$14:$V$215,17,0),"")</f>
        <v/>
      </c>
      <c r="D1633" s="254" t="str">
        <f>IF(LEN($E1633)&gt;0,VLOOKUP(TEXT($E1633,0),'Angaben Stationen'!$E$14:$V$215,18,0),"")</f>
        <v/>
      </c>
      <c r="E1633" s="344"/>
      <c r="F1633" s="256"/>
      <c r="G1633" s="256"/>
      <c r="H1633" s="307"/>
      <c r="I1633" s="183"/>
      <c r="R1633" s="8">
        <f t="shared" si="217"/>
        <v>0</v>
      </c>
      <c r="S1633" s="8">
        <f>VLOOKUP($D1633,{"29 - Psychiatrie (Erwachsene)",1;"30 - Kinder- und Jugendpsychiatrie",1;"297 - stationsäquivalente Behandlung in der Erwachsenenpsychiatrie (29)",1;"307 - stationsäquivalente Behandlung in der Kinder- und Jugendpsychiatrie (30)",1;"31 - Psychosomatik",1;"",0;0,0},2,0)</f>
        <v>0</v>
      </c>
      <c r="T1633" s="8">
        <f t="shared" si="223"/>
        <v>0</v>
      </c>
      <c r="U1633" s="8">
        <f t="shared" si="225"/>
        <v>0</v>
      </c>
      <c r="V1633" s="8">
        <f t="shared" si="218"/>
        <v>0</v>
      </c>
      <c r="W1633" s="8">
        <f t="shared" si="219"/>
        <v>0</v>
      </c>
      <c r="X1633" s="8">
        <f t="shared" si="220"/>
        <v>0</v>
      </c>
      <c r="Y1633" s="8" t="str">
        <f t="shared" si="221"/>
        <v/>
      </c>
      <c r="Z1633" s="8" t="str">
        <f>VLOOKUP($D1633,{"29 - Psychiatrie (Erwachsene)","BGI";"297 - stationsäquivalente Behandlung in der Erwachsenenpsychiatrie (29)","BGI";"30 - Kinder- und Jugendpsychiatrie","BGII";"307 - stationsäquivalente Behandlung in der Kinder- und Jugendpsychiatrie (30)","BGII";"31 - Psychosomatik","BGI";"","LEER";0,"Leer"},2,0)</f>
        <v>LEER</v>
      </c>
      <c r="AA1633" s="8" t="str">
        <f t="shared" si="222"/>
        <v>Stationen</v>
      </c>
    </row>
    <row r="1634" spans="2:27" ht="15" customHeight="1" x14ac:dyDescent="0.25">
      <c r="B1634" s="76" t="str">
        <f t="shared" si="224"/>
        <v>!!!</v>
      </c>
      <c r="C1634" s="310" t="str">
        <f>IF(LEN($E1634)&gt;0,VLOOKUP(TEXT($E1634,0),'Angaben Stationen'!$E$14:$V$215,17,0),"")</f>
        <v/>
      </c>
      <c r="D1634" s="254" t="str">
        <f>IF(LEN($E1634)&gt;0,VLOOKUP(TEXT($E1634,0),'Angaben Stationen'!$E$14:$V$215,18,0),"")</f>
        <v/>
      </c>
      <c r="E1634" s="344"/>
      <c r="F1634" s="256"/>
      <c r="G1634" s="256"/>
      <c r="H1634" s="307"/>
      <c r="I1634" s="183"/>
      <c r="R1634" s="8">
        <f t="shared" ref="R1634:R1697" si="226">IF(LEN(B1634)&gt;0,0,1)</f>
        <v>0</v>
      </c>
      <c r="S1634" s="8">
        <f>VLOOKUP($D1634,{"29 - Psychiatrie (Erwachsene)",1;"30 - Kinder- und Jugendpsychiatrie",1;"297 - stationsäquivalente Behandlung in der Erwachsenenpsychiatrie (29)",1;"307 - stationsäquivalente Behandlung in der Kinder- und Jugendpsychiatrie (30)",1;"31 - Psychosomatik",1;"",0;0,0},2,0)</f>
        <v>0</v>
      </c>
      <c r="T1634" s="8">
        <f t="shared" si="223"/>
        <v>0</v>
      </c>
      <c r="U1634" s="8">
        <f t="shared" si="225"/>
        <v>0</v>
      </c>
      <c r="V1634" s="8">
        <f t="shared" ref="V1634:V1697" si="227">IF(VALUE($F1634)&gt;0,1,0)</f>
        <v>0</v>
      </c>
      <c r="W1634" s="8">
        <f t="shared" ref="W1634:W1697" si="228">IF(LEN($G1634)&gt;0,1,0)</f>
        <v>0</v>
      </c>
      <c r="X1634" s="8">
        <f t="shared" ref="X1634:X1697" si="229">IF(LEN($H1634)&gt;0,1,0)</f>
        <v>0</v>
      </c>
      <c r="Y1634" s="8" t="str">
        <f t="shared" ref="Y1634:Y1697" si="230">IF($D1634&lt;&gt;"","MonatII","")</f>
        <v/>
      </c>
      <c r="Z1634" s="8" t="str">
        <f>VLOOKUP($D1634,{"29 - Psychiatrie (Erwachsene)","BGI";"297 - stationsäquivalente Behandlung in der Erwachsenenpsychiatrie (29)","BGI";"30 - Kinder- und Jugendpsychiatrie","BGII";"307 - stationsäquivalente Behandlung in der Kinder- und Jugendpsychiatrie (30)","BGII";"31 - Psychosomatik","BGI";"","LEER";0,"Leer"},2,0)</f>
        <v>LEER</v>
      </c>
      <c r="AA1634" s="8" t="str">
        <f t="shared" ref="AA1634:AA1697" si="231">"Stationen"</f>
        <v>Stationen</v>
      </c>
    </row>
    <row r="1635" spans="2:27" ht="15" customHeight="1" x14ac:dyDescent="0.25">
      <c r="B1635" s="76" t="str">
        <f t="shared" si="224"/>
        <v>!!!</v>
      </c>
      <c r="C1635" s="310" t="str">
        <f>IF(LEN($E1635)&gt;0,VLOOKUP(TEXT($E1635,0),'Angaben Stationen'!$E$14:$V$215,17,0),"")</f>
        <v/>
      </c>
      <c r="D1635" s="254" t="str">
        <f>IF(LEN($E1635)&gt;0,VLOOKUP(TEXT($E1635,0),'Angaben Stationen'!$E$14:$V$215,18,0),"")</f>
        <v/>
      </c>
      <c r="E1635" s="344"/>
      <c r="F1635" s="256"/>
      <c r="G1635" s="256"/>
      <c r="H1635" s="307"/>
      <c r="I1635" s="183"/>
      <c r="R1635" s="8">
        <f t="shared" si="226"/>
        <v>0</v>
      </c>
      <c r="S1635" s="8">
        <f>VLOOKUP($D1635,{"29 - Psychiatrie (Erwachsene)",1;"30 - Kinder- und Jugendpsychiatrie",1;"297 - stationsäquivalente Behandlung in der Erwachsenenpsychiatrie (29)",1;"307 - stationsäquivalente Behandlung in der Kinder- und Jugendpsychiatrie (30)",1;"31 - Psychosomatik",1;"",0;0,0},2,0)</f>
        <v>0</v>
      </c>
      <c r="T1635" s="8">
        <f t="shared" si="223"/>
        <v>0</v>
      </c>
      <c r="U1635" s="8">
        <f t="shared" si="225"/>
        <v>0</v>
      </c>
      <c r="V1635" s="8">
        <f t="shared" si="227"/>
        <v>0</v>
      </c>
      <c r="W1635" s="8">
        <f t="shared" si="228"/>
        <v>0</v>
      </c>
      <c r="X1635" s="8">
        <f t="shared" si="229"/>
        <v>0</v>
      </c>
      <c r="Y1635" s="8" t="str">
        <f t="shared" si="230"/>
        <v/>
      </c>
      <c r="Z1635" s="8" t="str">
        <f>VLOOKUP($D1635,{"29 - Psychiatrie (Erwachsene)","BGI";"297 - stationsäquivalente Behandlung in der Erwachsenenpsychiatrie (29)","BGI";"30 - Kinder- und Jugendpsychiatrie","BGII";"307 - stationsäquivalente Behandlung in der Kinder- und Jugendpsychiatrie (30)","BGII";"31 - Psychosomatik","BGI";"","LEER";0,"Leer"},2,0)</f>
        <v>LEER</v>
      </c>
      <c r="AA1635" s="8" t="str">
        <f t="shared" si="231"/>
        <v>Stationen</v>
      </c>
    </row>
    <row r="1636" spans="2:27" ht="15" customHeight="1" x14ac:dyDescent="0.25">
      <c r="B1636" s="76" t="str">
        <f t="shared" si="224"/>
        <v>!!!</v>
      </c>
      <c r="C1636" s="310" t="str">
        <f>IF(LEN($E1636)&gt;0,VLOOKUP(TEXT($E1636,0),'Angaben Stationen'!$E$14:$V$215,17,0),"")</f>
        <v/>
      </c>
      <c r="D1636" s="254" t="str">
        <f>IF(LEN($E1636)&gt;0,VLOOKUP(TEXT($E1636,0),'Angaben Stationen'!$E$14:$V$215,18,0),"")</f>
        <v/>
      </c>
      <c r="E1636" s="344"/>
      <c r="F1636" s="256"/>
      <c r="G1636" s="256"/>
      <c r="H1636" s="307"/>
      <c r="I1636" s="183"/>
      <c r="R1636" s="8">
        <f t="shared" si="226"/>
        <v>0</v>
      </c>
      <c r="S1636" s="8">
        <f>VLOOKUP($D1636,{"29 - Psychiatrie (Erwachsene)",1;"30 - Kinder- und Jugendpsychiatrie",1;"297 - stationsäquivalente Behandlung in der Erwachsenenpsychiatrie (29)",1;"307 - stationsäquivalente Behandlung in der Kinder- und Jugendpsychiatrie (30)",1;"31 - Psychosomatik",1;"",0;0,0},2,0)</f>
        <v>0</v>
      </c>
      <c r="T1636" s="8">
        <f t="shared" si="223"/>
        <v>0</v>
      </c>
      <c r="U1636" s="8">
        <f t="shared" si="225"/>
        <v>0</v>
      </c>
      <c r="V1636" s="8">
        <f t="shared" si="227"/>
        <v>0</v>
      </c>
      <c r="W1636" s="8">
        <f t="shared" si="228"/>
        <v>0</v>
      </c>
      <c r="X1636" s="8">
        <f t="shared" si="229"/>
        <v>0</v>
      </c>
      <c r="Y1636" s="8" t="str">
        <f t="shared" si="230"/>
        <v/>
      </c>
      <c r="Z1636" s="8" t="str">
        <f>VLOOKUP($D1636,{"29 - Psychiatrie (Erwachsene)","BGI";"297 - stationsäquivalente Behandlung in der Erwachsenenpsychiatrie (29)","BGI";"30 - Kinder- und Jugendpsychiatrie","BGII";"307 - stationsäquivalente Behandlung in der Kinder- und Jugendpsychiatrie (30)","BGII";"31 - Psychosomatik","BGI";"","LEER";0,"Leer"},2,0)</f>
        <v>LEER</v>
      </c>
      <c r="AA1636" s="8" t="str">
        <f t="shared" si="231"/>
        <v>Stationen</v>
      </c>
    </row>
    <row r="1637" spans="2:27" ht="15" customHeight="1" x14ac:dyDescent="0.25">
      <c r="B1637" s="76" t="str">
        <f t="shared" si="224"/>
        <v>!!!</v>
      </c>
      <c r="C1637" s="310" t="str">
        <f>IF(LEN($E1637)&gt;0,VLOOKUP(TEXT($E1637,0),'Angaben Stationen'!$E$14:$V$215,17,0),"")</f>
        <v/>
      </c>
      <c r="D1637" s="254" t="str">
        <f>IF(LEN($E1637)&gt;0,VLOOKUP(TEXT($E1637,0),'Angaben Stationen'!$E$14:$V$215,18,0),"")</f>
        <v/>
      </c>
      <c r="E1637" s="344"/>
      <c r="F1637" s="256"/>
      <c r="G1637" s="256"/>
      <c r="H1637" s="307"/>
      <c r="I1637" s="183"/>
      <c r="R1637" s="8">
        <f t="shared" si="226"/>
        <v>0</v>
      </c>
      <c r="S1637" s="8">
        <f>VLOOKUP($D1637,{"29 - Psychiatrie (Erwachsene)",1;"30 - Kinder- und Jugendpsychiatrie",1;"297 - stationsäquivalente Behandlung in der Erwachsenenpsychiatrie (29)",1;"307 - stationsäquivalente Behandlung in der Kinder- und Jugendpsychiatrie (30)",1;"31 - Psychosomatik",1;"",0;0,0},2,0)</f>
        <v>0</v>
      </c>
      <c r="T1637" s="8">
        <f t="shared" si="223"/>
        <v>0</v>
      </c>
      <c r="U1637" s="8">
        <f t="shared" si="225"/>
        <v>0</v>
      </c>
      <c r="V1637" s="8">
        <f t="shared" si="227"/>
        <v>0</v>
      </c>
      <c r="W1637" s="8">
        <f t="shared" si="228"/>
        <v>0</v>
      </c>
      <c r="X1637" s="8">
        <f t="shared" si="229"/>
        <v>0</v>
      </c>
      <c r="Y1637" s="8" t="str">
        <f t="shared" si="230"/>
        <v/>
      </c>
      <c r="Z1637" s="8" t="str">
        <f>VLOOKUP($D1637,{"29 - Psychiatrie (Erwachsene)","BGI";"297 - stationsäquivalente Behandlung in der Erwachsenenpsychiatrie (29)","BGI";"30 - Kinder- und Jugendpsychiatrie","BGII";"307 - stationsäquivalente Behandlung in der Kinder- und Jugendpsychiatrie (30)","BGII";"31 - Psychosomatik","BGI";"","LEER";0,"Leer"},2,0)</f>
        <v>LEER</v>
      </c>
      <c r="AA1637" s="8" t="str">
        <f t="shared" si="231"/>
        <v>Stationen</v>
      </c>
    </row>
    <row r="1638" spans="2:27" ht="15" customHeight="1" x14ac:dyDescent="0.25">
      <c r="B1638" s="76" t="str">
        <f t="shared" si="224"/>
        <v>!!!</v>
      </c>
      <c r="C1638" s="310" t="str">
        <f>IF(LEN($E1638)&gt;0,VLOOKUP(TEXT($E1638,0),'Angaben Stationen'!$E$14:$V$215,17,0),"")</f>
        <v/>
      </c>
      <c r="D1638" s="254" t="str">
        <f>IF(LEN($E1638)&gt;0,VLOOKUP(TEXT($E1638,0),'Angaben Stationen'!$E$14:$V$215,18,0),"")</f>
        <v/>
      </c>
      <c r="E1638" s="344"/>
      <c r="F1638" s="256"/>
      <c r="G1638" s="256"/>
      <c r="H1638" s="307"/>
      <c r="I1638" s="183"/>
      <c r="R1638" s="8">
        <f t="shared" si="226"/>
        <v>0</v>
      </c>
      <c r="S1638" s="8">
        <f>VLOOKUP($D1638,{"29 - Psychiatrie (Erwachsene)",1;"30 - Kinder- und Jugendpsychiatrie",1;"297 - stationsäquivalente Behandlung in der Erwachsenenpsychiatrie (29)",1;"307 - stationsäquivalente Behandlung in der Kinder- und Jugendpsychiatrie (30)",1;"31 - Psychosomatik",1;"",0;0,0},2,0)</f>
        <v>0</v>
      </c>
      <c r="T1638" s="8">
        <f t="shared" ref="T1638:T1701" si="232">IF(LEN($C1638)&gt;0,1,0)</f>
        <v>0</v>
      </c>
      <c r="U1638" s="8">
        <f t="shared" si="225"/>
        <v>0</v>
      </c>
      <c r="V1638" s="8">
        <f t="shared" si="227"/>
        <v>0</v>
      </c>
      <c r="W1638" s="8">
        <f t="shared" si="228"/>
        <v>0</v>
      </c>
      <c r="X1638" s="8">
        <f t="shared" si="229"/>
        <v>0</v>
      </c>
      <c r="Y1638" s="8" t="str">
        <f t="shared" si="230"/>
        <v/>
      </c>
      <c r="Z1638" s="8" t="str">
        <f>VLOOKUP($D1638,{"29 - Psychiatrie (Erwachsene)","BGI";"297 - stationsäquivalente Behandlung in der Erwachsenenpsychiatrie (29)","BGI";"30 - Kinder- und Jugendpsychiatrie","BGII";"307 - stationsäquivalente Behandlung in der Kinder- und Jugendpsychiatrie (30)","BGII";"31 - Psychosomatik","BGI";"","LEER";0,"Leer"},2,0)</f>
        <v>LEER</v>
      </c>
      <c r="AA1638" s="8" t="str">
        <f t="shared" si="231"/>
        <v>Stationen</v>
      </c>
    </row>
    <row r="1639" spans="2:27" ht="15" customHeight="1" x14ac:dyDescent="0.25">
      <c r="B1639" s="76" t="str">
        <f t="shared" si="224"/>
        <v>!!!</v>
      </c>
      <c r="C1639" s="310" t="str">
        <f>IF(LEN($E1639)&gt;0,VLOOKUP(TEXT($E1639,0),'Angaben Stationen'!$E$14:$V$215,17,0),"")</f>
        <v/>
      </c>
      <c r="D1639" s="254" t="str">
        <f>IF(LEN($E1639)&gt;0,VLOOKUP(TEXT($E1639,0),'Angaben Stationen'!$E$14:$V$215,18,0),"")</f>
        <v/>
      </c>
      <c r="E1639" s="344"/>
      <c r="F1639" s="256"/>
      <c r="G1639" s="256"/>
      <c r="H1639" s="307"/>
      <c r="I1639" s="183"/>
      <c r="R1639" s="8">
        <f t="shared" si="226"/>
        <v>0</v>
      </c>
      <c r="S1639" s="8">
        <f>VLOOKUP($D1639,{"29 - Psychiatrie (Erwachsene)",1;"30 - Kinder- und Jugendpsychiatrie",1;"297 - stationsäquivalente Behandlung in der Erwachsenenpsychiatrie (29)",1;"307 - stationsäquivalente Behandlung in der Kinder- und Jugendpsychiatrie (30)",1;"31 - Psychosomatik",1;"",0;0,0},2,0)</f>
        <v>0</v>
      </c>
      <c r="T1639" s="8">
        <f t="shared" si="232"/>
        <v>0</v>
      </c>
      <c r="U1639" s="8">
        <f t="shared" si="225"/>
        <v>0</v>
      </c>
      <c r="V1639" s="8">
        <f t="shared" si="227"/>
        <v>0</v>
      </c>
      <c r="W1639" s="8">
        <f t="shared" si="228"/>
        <v>0</v>
      </c>
      <c r="X1639" s="8">
        <f t="shared" si="229"/>
        <v>0</v>
      </c>
      <c r="Y1639" s="8" t="str">
        <f t="shared" si="230"/>
        <v/>
      </c>
      <c r="Z1639" s="8" t="str">
        <f>VLOOKUP($D1639,{"29 - Psychiatrie (Erwachsene)","BGI";"297 - stationsäquivalente Behandlung in der Erwachsenenpsychiatrie (29)","BGI";"30 - Kinder- und Jugendpsychiatrie","BGII";"307 - stationsäquivalente Behandlung in der Kinder- und Jugendpsychiatrie (30)","BGII";"31 - Psychosomatik","BGI";"","LEER";0,"Leer"},2,0)</f>
        <v>LEER</v>
      </c>
      <c r="AA1639" s="8" t="str">
        <f t="shared" si="231"/>
        <v>Stationen</v>
      </c>
    </row>
    <row r="1640" spans="2:27" ht="15" customHeight="1" x14ac:dyDescent="0.25">
      <c r="B1640" s="76" t="str">
        <f t="shared" si="224"/>
        <v>!!!</v>
      </c>
      <c r="C1640" s="310" t="str">
        <f>IF(LEN($E1640)&gt;0,VLOOKUP(TEXT($E1640,0),'Angaben Stationen'!$E$14:$V$215,17,0),"")</f>
        <v/>
      </c>
      <c r="D1640" s="254" t="str">
        <f>IF(LEN($E1640)&gt;0,VLOOKUP(TEXT($E1640,0),'Angaben Stationen'!$E$14:$V$215,18,0),"")</f>
        <v/>
      </c>
      <c r="E1640" s="344"/>
      <c r="F1640" s="256"/>
      <c r="G1640" s="256"/>
      <c r="H1640" s="307"/>
      <c r="I1640" s="183"/>
      <c r="R1640" s="8">
        <f t="shared" si="226"/>
        <v>0</v>
      </c>
      <c r="S1640" s="8">
        <f>VLOOKUP($D1640,{"29 - Psychiatrie (Erwachsene)",1;"30 - Kinder- und Jugendpsychiatrie",1;"297 - stationsäquivalente Behandlung in der Erwachsenenpsychiatrie (29)",1;"307 - stationsäquivalente Behandlung in der Kinder- und Jugendpsychiatrie (30)",1;"31 - Psychosomatik",1;"",0;0,0},2,0)</f>
        <v>0</v>
      </c>
      <c r="T1640" s="8">
        <f t="shared" si="232"/>
        <v>0</v>
      </c>
      <c r="U1640" s="8">
        <f t="shared" si="225"/>
        <v>0</v>
      </c>
      <c r="V1640" s="8">
        <f t="shared" si="227"/>
        <v>0</v>
      </c>
      <c r="W1640" s="8">
        <f t="shared" si="228"/>
        <v>0</v>
      </c>
      <c r="X1640" s="8">
        <f t="shared" si="229"/>
        <v>0</v>
      </c>
      <c r="Y1640" s="8" t="str">
        <f t="shared" si="230"/>
        <v/>
      </c>
      <c r="Z1640" s="8" t="str">
        <f>VLOOKUP($D1640,{"29 - Psychiatrie (Erwachsene)","BGI";"297 - stationsäquivalente Behandlung in der Erwachsenenpsychiatrie (29)","BGI";"30 - Kinder- und Jugendpsychiatrie","BGII";"307 - stationsäquivalente Behandlung in der Kinder- und Jugendpsychiatrie (30)","BGII";"31 - Psychosomatik","BGI";"","LEER";0,"Leer"},2,0)</f>
        <v>LEER</v>
      </c>
      <c r="AA1640" s="8" t="str">
        <f t="shared" si="231"/>
        <v>Stationen</v>
      </c>
    </row>
    <row r="1641" spans="2:27" ht="15" customHeight="1" x14ac:dyDescent="0.25">
      <c r="B1641" s="76" t="str">
        <f t="shared" si="224"/>
        <v>!!!</v>
      </c>
      <c r="C1641" s="310" t="str">
        <f>IF(LEN($E1641)&gt;0,VLOOKUP(TEXT($E1641,0),'Angaben Stationen'!$E$14:$V$215,17,0),"")</f>
        <v/>
      </c>
      <c r="D1641" s="254" t="str">
        <f>IF(LEN($E1641)&gt;0,VLOOKUP(TEXT($E1641,0),'Angaben Stationen'!$E$14:$V$215,18,0),"")</f>
        <v/>
      </c>
      <c r="E1641" s="344"/>
      <c r="F1641" s="256"/>
      <c r="G1641" s="256"/>
      <c r="H1641" s="307"/>
      <c r="I1641" s="183"/>
      <c r="R1641" s="8">
        <f t="shared" si="226"/>
        <v>0</v>
      </c>
      <c r="S1641" s="8">
        <f>VLOOKUP($D1641,{"29 - Psychiatrie (Erwachsene)",1;"30 - Kinder- und Jugendpsychiatrie",1;"297 - stationsäquivalente Behandlung in der Erwachsenenpsychiatrie (29)",1;"307 - stationsäquivalente Behandlung in der Kinder- und Jugendpsychiatrie (30)",1;"31 - Psychosomatik",1;"",0;0,0},2,0)</f>
        <v>0</v>
      </c>
      <c r="T1641" s="8">
        <f t="shared" si="232"/>
        <v>0</v>
      </c>
      <c r="U1641" s="8">
        <f t="shared" si="225"/>
        <v>0</v>
      </c>
      <c r="V1641" s="8">
        <f t="shared" si="227"/>
        <v>0</v>
      </c>
      <c r="W1641" s="8">
        <f t="shared" si="228"/>
        <v>0</v>
      </c>
      <c r="X1641" s="8">
        <f t="shared" si="229"/>
        <v>0</v>
      </c>
      <c r="Y1641" s="8" t="str">
        <f t="shared" si="230"/>
        <v/>
      </c>
      <c r="Z1641" s="8" t="str">
        <f>VLOOKUP($D1641,{"29 - Psychiatrie (Erwachsene)","BGI";"297 - stationsäquivalente Behandlung in der Erwachsenenpsychiatrie (29)","BGI";"30 - Kinder- und Jugendpsychiatrie","BGII";"307 - stationsäquivalente Behandlung in der Kinder- und Jugendpsychiatrie (30)","BGII";"31 - Psychosomatik","BGI";"","LEER";0,"Leer"},2,0)</f>
        <v>LEER</v>
      </c>
      <c r="AA1641" s="8" t="str">
        <f t="shared" si="231"/>
        <v>Stationen</v>
      </c>
    </row>
    <row r="1642" spans="2:27" ht="15" customHeight="1" x14ac:dyDescent="0.25">
      <c r="B1642" s="76" t="str">
        <f t="shared" si="224"/>
        <v>!!!</v>
      </c>
      <c r="C1642" s="310" t="str">
        <f>IF(LEN($E1642)&gt;0,VLOOKUP(TEXT($E1642,0),'Angaben Stationen'!$E$14:$V$215,17,0),"")</f>
        <v/>
      </c>
      <c r="D1642" s="254" t="str">
        <f>IF(LEN($E1642)&gt;0,VLOOKUP(TEXT($E1642,0),'Angaben Stationen'!$E$14:$V$215,18,0),"")</f>
        <v/>
      </c>
      <c r="E1642" s="344"/>
      <c r="F1642" s="256"/>
      <c r="G1642" s="256"/>
      <c r="H1642" s="307"/>
      <c r="I1642" s="183"/>
      <c r="R1642" s="8">
        <f t="shared" si="226"/>
        <v>0</v>
      </c>
      <c r="S1642" s="8">
        <f>VLOOKUP($D1642,{"29 - Psychiatrie (Erwachsene)",1;"30 - Kinder- und Jugendpsychiatrie",1;"297 - stationsäquivalente Behandlung in der Erwachsenenpsychiatrie (29)",1;"307 - stationsäquivalente Behandlung in der Kinder- und Jugendpsychiatrie (30)",1;"31 - Psychosomatik",1;"",0;0,0},2,0)</f>
        <v>0</v>
      </c>
      <c r="T1642" s="8">
        <f t="shared" si="232"/>
        <v>0</v>
      </c>
      <c r="U1642" s="8">
        <f t="shared" si="225"/>
        <v>0</v>
      </c>
      <c r="V1642" s="8">
        <f t="shared" si="227"/>
        <v>0</v>
      </c>
      <c r="W1642" s="8">
        <f t="shared" si="228"/>
        <v>0</v>
      </c>
      <c r="X1642" s="8">
        <f t="shared" si="229"/>
        <v>0</v>
      </c>
      <c r="Y1642" s="8" t="str">
        <f t="shared" si="230"/>
        <v/>
      </c>
      <c r="Z1642" s="8" t="str">
        <f>VLOOKUP($D1642,{"29 - Psychiatrie (Erwachsene)","BGI";"297 - stationsäquivalente Behandlung in der Erwachsenenpsychiatrie (29)","BGI";"30 - Kinder- und Jugendpsychiatrie","BGII";"307 - stationsäquivalente Behandlung in der Kinder- und Jugendpsychiatrie (30)","BGII";"31 - Psychosomatik","BGI";"","LEER";0,"Leer"},2,0)</f>
        <v>LEER</v>
      </c>
      <c r="AA1642" s="8" t="str">
        <f t="shared" si="231"/>
        <v>Stationen</v>
      </c>
    </row>
    <row r="1643" spans="2:27" ht="15" customHeight="1" x14ac:dyDescent="0.25">
      <c r="B1643" s="76" t="str">
        <f t="shared" si="224"/>
        <v>!!!</v>
      </c>
      <c r="C1643" s="310" t="str">
        <f>IF(LEN($E1643)&gt;0,VLOOKUP(TEXT($E1643,0),'Angaben Stationen'!$E$14:$V$215,17,0),"")</f>
        <v/>
      </c>
      <c r="D1643" s="254" t="str">
        <f>IF(LEN($E1643)&gt;0,VLOOKUP(TEXT($E1643,0),'Angaben Stationen'!$E$14:$V$215,18,0),"")</f>
        <v/>
      </c>
      <c r="E1643" s="344"/>
      <c r="F1643" s="256"/>
      <c r="G1643" s="256"/>
      <c r="H1643" s="307"/>
      <c r="I1643" s="183"/>
      <c r="R1643" s="8">
        <f t="shared" si="226"/>
        <v>0</v>
      </c>
      <c r="S1643" s="8">
        <f>VLOOKUP($D1643,{"29 - Psychiatrie (Erwachsene)",1;"30 - Kinder- und Jugendpsychiatrie",1;"297 - stationsäquivalente Behandlung in der Erwachsenenpsychiatrie (29)",1;"307 - stationsäquivalente Behandlung in der Kinder- und Jugendpsychiatrie (30)",1;"31 - Psychosomatik",1;"",0;0,0},2,0)</f>
        <v>0</v>
      </c>
      <c r="T1643" s="8">
        <f t="shared" si="232"/>
        <v>0</v>
      </c>
      <c r="U1643" s="8">
        <f t="shared" si="225"/>
        <v>0</v>
      </c>
      <c r="V1643" s="8">
        <f t="shared" si="227"/>
        <v>0</v>
      </c>
      <c r="W1643" s="8">
        <f t="shared" si="228"/>
        <v>0</v>
      </c>
      <c r="X1643" s="8">
        <f t="shared" si="229"/>
        <v>0</v>
      </c>
      <c r="Y1643" s="8" t="str">
        <f t="shared" si="230"/>
        <v/>
      </c>
      <c r="Z1643" s="8" t="str">
        <f>VLOOKUP($D1643,{"29 - Psychiatrie (Erwachsene)","BGI";"297 - stationsäquivalente Behandlung in der Erwachsenenpsychiatrie (29)","BGI";"30 - Kinder- und Jugendpsychiatrie","BGII";"307 - stationsäquivalente Behandlung in der Kinder- und Jugendpsychiatrie (30)","BGII";"31 - Psychosomatik","BGI";"","LEER";0,"Leer"},2,0)</f>
        <v>LEER</v>
      </c>
      <c r="AA1643" s="8" t="str">
        <f t="shared" si="231"/>
        <v>Stationen</v>
      </c>
    </row>
    <row r="1644" spans="2:27" ht="15" customHeight="1" x14ac:dyDescent="0.25">
      <c r="B1644" s="76" t="str">
        <f t="shared" si="224"/>
        <v>!!!</v>
      </c>
      <c r="C1644" s="310" t="str">
        <f>IF(LEN($E1644)&gt;0,VLOOKUP(TEXT($E1644,0),'Angaben Stationen'!$E$14:$V$215,17,0),"")</f>
        <v/>
      </c>
      <c r="D1644" s="254" t="str">
        <f>IF(LEN($E1644)&gt;0,VLOOKUP(TEXT($E1644,0),'Angaben Stationen'!$E$14:$V$215,18,0),"")</f>
        <v/>
      </c>
      <c r="E1644" s="344"/>
      <c r="F1644" s="256"/>
      <c r="G1644" s="256"/>
      <c r="H1644" s="307"/>
      <c r="I1644" s="183"/>
      <c r="R1644" s="8">
        <f t="shared" si="226"/>
        <v>0</v>
      </c>
      <c r="S1644" s="8">
        <f>VLOOKUP($D1644,{"29 - Psychiatrie (Erwachsene)",1;"30 - Kinder- und Jugendpsychiatrie",1;"297 - stationsäquivalente Behandlung in der Erwachsenenpsychiatrie (29)",1;"307 - stationsäquivalente Behandlung in der Kinder- und Jugendpsychiatrie (30)",1;"31 - Psychosomatik",1;"",0;0,0},2,0)</f>
        <v>0</v>
      </c>
      <c r="T1644" s="8">
        <f t="shared" si="232"/>
        <v>0</v>
      </c>
      <c r="U1644" s="8">
        <f t="shared" si="225"/>
        <v>0</v>
      </c>
      <c r="V1644" s="8">
        <f t="shared" si="227"/>
        <v>0</v>
      </c>
      <c r="W1644" s="8">
        <f t="shared" si="228"/>
        <v>0</v>
      </c>
      <c r="X1644" s="8">
        <f t="shared" si="229"/>
        <v>0</v>
      </c>
      <c r="Y1644" s="8" t="str">
        <f t="shared" si="230"/>
        <v/>
      </c>
      <c r="Z1644" s="8" t="str">
        <f>VLOOKUP($D1644,{"29 - Psychiatrie (Erwachsene)","BGI";"297 - stationsäquivalente Behandlung in der Erwachsenenpsychiatrie (29)","BGI";"30 - Kinder- und Jugendpsychiatrie","BGII";"307 - stationsäquivalente Behandlung in der Kinder- und Jugendpsychiatrie (30)","BGII";"31 - Psychosomatik","BGI";"","LEER";0,"Leer"},2,0)</f>
        <v>LEER</v>
      </c>
      <c r="AA1644" s="8" t="str">
        <f t="shared" si="231"/>
        <v>Stationen</v>
      </c>
    </row>
    <row r="1645" spans="2:27" ht="15" customHeight="1" x14ac:dyDescent="0.25">
      <c r="B1645" s="76" t="str">
        <f t="shared" si="224"/>
        <v>!!!</v>
      </c>
      <c r="C1645" s="310" t="str">
        <f>IF(LEN($E1645)&gt;0,VLOOKUP(TEXT($E1645,0),'Angaben Stationen'!$E$14:$V$215,17,0),"")</f>
        <v/>
      </c>
      <c r="D1645" s="254" t="str">
        <f>IF(LEN($E1645)&gt;0,VLOOKUP(TEXT($E1645,0),'Angaben Stationen'!$E$14:$V$215,18,0),"")</f>
        <v/>
      </c>
      <c r="E1645" s="344"/>
      <c r="F1645" s="256"/>
      <c r="G1645" s="256"/>
      <c r="H1645" s="307"/>
      <c r="I1645" s="183"/>
      <c r="R1645" s="8">
        <f t="shared" si="226"/>
        <v>0</v>
      </c>
      <c r="S1645" s="8">
        <f>VLOOKUP($D1645,{"29 - Psychiatrie (Erwachsene)",1;"30 - Kinder- und Jugendpsychiatrie",1;"297 - stationsäquivalente Behandlung in der Erwachsenenpsychiatrie (29)",1;"307 - stationsäquivalente Behandlung in der Kinder- und Jugendpsychiatrie (30)",1;"31 - Psychosomatik",1;"",0;0,0},2,0)</f>
        <v>0</v>
      </c>
      <c r="T1645" s="8">
        <f t="shared" si="232"/>
        <v>0</v>
      </c>
      <c r="U1645" s="8">
        <f t="shared" si="225"/>
        <v>0</v>
      </c>
      <c r="V1645" s="8">
        <f t="shared" si="227"/>
        <v>0</v>
      </c>
      <c r="W1645" s="8">
        <f t="shared" si="228"/>
        <v>0</v>
      </c>
      <c r="X1645" s="8">
        <f t="shared" si="229"/>
        <v>0</v>
      </c>
      <c r="Y1645" s="8" t="str">
        <f t="shared" si="230"/>
        <v/>
      </c>
      <c r="Z1645" s="8" t="str">
        <f>VLOOKUP($D1645,{"29 - Psychiatrie (Erwachsene)","BGI";"297 - stationsäquivalente Behandlung in der Erwachsenenpsychiatrie (29)","BGI";"30 - Kinder- und Jugendpsychiatrie","BGII";"307 - stationsäquivalente Behandlung in der Kinder- und Jugendpsychiatrie (30)","BGII";"31 - Psychosomatik","BGI";"","LEER";0,"Leer"},2,0)</f>
        <v>LEER</v>
      </c>
      <c r="AA1645" s="8" t="str">
        <f t="shared" si="231"/>
        <v>Stationen</v>
      </c>
    </row>
    <row r="1646" spans="2:27" ht="15" customHeight="1" x14ac:dyDescent="0.25">
      <c r="B1646" s="76" t="str">
        <f t="shared" si="224"/>
        <v>!!!</v>
      </c>
      <c r="C1646" s="310" t="str">
        <f>IF(LEN($E1646)&gt;0,VLOOKUP(TEXT($E1646,0),'Angaben Stationen'!$E$14:$V$215,17,0),"")</f>
        <v/>
      </c>
      <c r="D1646" s="254" t="str">
        <f>IF(LEN($E1646)&gt;0,VLOOKUP(TEXT($E1646,0),'Angaben Stationen'!$E$14:$V$215,18,0),"")</f>
        <v/>
      </c>
      <c r="E1646" s="344"/>
      <c r="F1646" s="256"/>
      <c r="G1646" s="256"/>
      <c r="H1646" s="307"/>
      <c r="I1646" s="183"/>
      <c r="R1646" s="8">
        <f t="shared" si="226"/>
        <v>0</v>
      </c>
      <c r="S1646" s="8">
        <f>VLOOKUP($D1646,{"29 - Psychiatrie (Erwachsene)",1;"30 - Kinder- und Jugendpsychiatrie",1;"297 - stationsäquivalente Behandlung in der Erwachsenenpsychiatrie (29)",1;"307 - stationsäquivalente Behandlung in der Kinder- und Jugendpsychiatrie (30)",1;"31 - Psychosomatik",1;"",0;0,0},2,0)</f>
        <v>0</v>
      </c>
      <c r="T1646" s="8">
        <f t="shared" si="232"/>
        <v>0</v>
      </c>
      <c r="U1646" s="8">
        <f t="shared" si="225"/>
        <v>0</v>
      </c>
      <c r="V1646" s="8">
        <f t="shared" si="227"/>
        <v>0</v>
      </c>
      <c r="W1646" s="8">
        <f t="shared" si="228"/>
        <v>0</v>
      </c>
      <c r="X1646" s="8">
        <f t="shared" si="229"/>
        <v>0</v>
      </c>
      <c r="Y1646" s="8" t="str">
        <f t="shared" si="230"/>
        <v/>
      </c>
      <c r="Z1646" s="8" t="str">
        <f>VLOOKUP($D1646,{"29 - Psychiatrie (Erwachsene)","BGI";"297 - stationsäquivalente Behandlung in der Erwachsenenpsychiatrie (29)","BGI";"30 - Kinder- und Jugendpsychiatrie","BGII";"307 - stationsäquivalente Behandlung in der Kinder- und Jugendpsychiatrie (30)","BGII";"31 - Psychosomatik","BGI";"","LEER";0,"Leer"},2,0)</f>
        <v>LEER</v>
      </c>
      <c r="AA1646" s="8" t="str">
        <f t="shared" si="231"/>
        <v>Stationen</v>
      </c>
    </row>
    <row r="1647" spans="2:27" ht="15" customHeight="1" x14ac:dyDescent="0.25">
      <c r="B1647" s="76" t="str">
        <f t="shared" si="224"/>
        <v>!!!</v>
      </c>
      <c r="C1647" s="310" t="str">
        <f>IF(LEN($E1647)&gt;0,VLOOKUP(TEXT($E1647,0),'Angaben Stationen'!$E$14:$V$215,17,0),"")</f>
        <v/>
      </c>
      <c r="D1647" s="254" t="str">
        <f>IF(LEN($E1647)&gt;0,VLOOKUP(TEXT($E1647,0),'Angaben Stationen'!$E$14:$V$215,18,0),"")</f>
        <v/>
      </c>
      <c r="E1647" s="344"/>
      <c r="F1647" s="256"/>
      <c r="G1647" s="256"/>
      <c r="H1647" s="307"/>
      <c r="I1647" s="183"/>
      <c r="R1647" s="8">
        <f t="shared" si="226"/>
        <v>0</v>
      </c>
      <c r="S1647" s="8">
        <f>VLOOKUP($D1647,{"29 - Psychiatrie (Erwachsene)",1;"30 - Kinder- und Jugendpsychiatrie",1;"297 - stationsäquivalente Behandlung in der Erwachsenenpsychiatrie (29)",1;"307 - stationsäquivalente Behandlung in der Kinder- und Jugendpsychiatrie (30)",1;"31 - Psychosomatik",1;"",0;0,0},2,0)</f>
        <v>0</v>
      </c>
      <c r="T1647" s="8">
        <f t="shared" si="232"/>
        <v>0</v>
      </c>
      <c r="U1647" s="8">
        <f t="shared" si="225"/>
        <v>0</v>
      </c>
      <c r="V1647" s="8">
        <f t="shared" si="227"/>
        <v>0</v>
      </c>
      <c r="W1647" s="8">
        <f t="shared" si="228"/>
        <v>0</v>
      </c>
      <c r="X1647" s="8">
        <f t="shared" si="229"/>
        <v>0</v>
      </c>
      <c r="Y1647" s="8" t="str">
        <f t="shared" si="230"/>
        <v/>
      </c>
      <c r="Z1647" s="8" t="str">
        <f>VLOOKUP($D1647,{"29 - Psychiatrie (Erwachsene)","BGI";"297 - stationsäquivalente Behandlung in der Erwachsenenpsychiatrie (29)","BGI";"30 - Kinder- und Jugendpsychiatrie","BGII";"307 - stationsäquivalente Behandlung in der Kinder- und Jugendpsychiatrie (30)","BGII";"31 - Psychosomatik","BGI";"","LEER";0,"Leer"},2,0)</f>
        <v>LEER</v>
      </c>
      <c r="AA1647" s="8" t="str">
        <f t="shared" si="231"/>
        <v>Stationen</v>
      </c>
    </row>
    <row r="1648" spans="2:27" ht="15" customHeight="1" x14ac:dyDescent="0.25">
      <c r="B1648" s="76" t="str">
        <f t="shared" si="224"/>
        <v>!!!</v>
      </c>
      <c r="C1648" s="310" t="str">
        <f>IF(LEN($E1648)&gt;0,VLOOKUP(TEXT($E1648,0),'Angaben Stationen'!$E$14:$V$215,17,0),"")</f>
        <v/>
      </c>
      <c r="D1648" s="254" t="str">
        <f>IF(LEN($E1648)&gt;0,VLOOKUP(TEXT($E1648,0),'Angaben Stationen'!$E$14:$V$215,18,0),"")</f>
        <v/>
      </c>
      <c r="E1648" s="344"/>
      <c r="F1648" s="256"/>
      <c r="G1648" s="256"/>
      <c r="H1648" s="307"/>
      <c r="I1648" s="183"/>
      <c r="R1648" s="8">
        <f t="shared" si="226"/>
        <v>0</v>
      </c>
      <c r="S1648" s="8">
        <f>VLOOKUP($D1648,{"29 - Psychiatrie (Erwachsene)",1;"30 - Kinder- und Jugendpsychiatrie",1;"297 - stationsäquivalente Behandlung in der Erwachsenenpsychiatrie (29)",1;"307 - stationsäquivalente Behandlung in der Kinder- und Jugendpsychiatrie (30)",1;"31 - Psychosomatik",1;"",0;0,0},2,0)</f>
        <v>0</v>
      </c>
      <c r="T1648" s="8">
        <f t="shared" si="232"/>
        <v>0</v>
      </c>
      <c r="U1648" s="8">
        <f t="shared" si="225"/>
        <v>0</v>
      </c>
      <c r="V1648" s="8">
        <f t="shared" si="227"/>
        <v>0</v>
      </c>
      <c r="W1648" s="8">
        <f t="shared" si="228"/>
        <v>0</v>
      </c>
      <c r="X1648" s="8">
        <f t="shared" si="229"/>
        <v>0</v>
      </c>
      <c r="Y1648" s="8" t="str">
        <f t="shared" si="230"/>
        <v/>
      </c>
      <c r="Z1648" s="8" t="str">
        <f>VLOOKUP($D1648,{"29 - Psychiatrie (Erwachsene)","BGI";"297 - stationsäquivalente Behandlung in der Erwachsenenpsychiatrie (29)","BGI";"30 - Kinder- und Jugendpsychiatrie","BGII";"307 - stationsäquivalente Behandlung in der Kinder- und Jugendpsychiatrie (30)","BGII";"31 - Psychosomatik","BGI";"","LEER";0,"Leer"},2,0)</f>
        <v>LEER</v>
      </c>
      <c r="AA1648" s="8" t="str">
        <f t="shared" si="231"/>
        <v>Stationen</v>
      </c>
    </row>
    <row r="1649" spans="2:27" ht="15" customHeight="1" x14ac:dyDescent="0.25">
      <c r="B1649" s="76" t="str">
        <f t="shared" si="224"/>
        <v>!!!</v>
      </c>
      <c r="C1649" s="310" t="str">
        <f>IF(LEN($E1649)&gt;0,VLOOKUP(TEXT($E1649,0),'Angaben Stationen'!$E$14:$V$215,17,0),"")</f>
        <v/>
      </c>
      <c r="D1649" s="254" t="str">
        <f>IF(LEN($E1649)&gt;0,VLOOKUP(TEXT($E1649,0),'Angaben Stationen'!$E$14:$V$215,18,0),"")</f>
        <v/>
      </c>
      <c r="E1649" s="344"/>
      <c r="F1649" s="256"/>
      <c r="G1649" s="256"/>
      <c r="H1649" s="307"/>
      <c r="I1649" s="183"/>
      <c r="R1649" s="8">
        <f t="shared" si="226"/>
        <v>0</v>
      </c>
      <c r="S1649" s="8">
        <f>VLOOKUP($D1649,{"29 - Psychiatrie (Erwachsene)",1;"30 - Kinder- und Jugendpsychiatrie",1;"297 - stationsäquivalente Behandlung in der Erwachsenenpsychiatrie (29)",1;"307 - stationsäquivalente Behandlung in der Kinder- und Jugendpsychiatrie (30)",1;"31 - Psychosomatik",1;"",0;0,0},2,0)</f>
        <v>0</v>
      </c>
      <c r="T1649" s="8">
        <f t="shared" si="232"/>
        <v>0</v>
      </c>
      <c r="U1649" s="8">
        <f t="shared" si="225"/>
        <v>0</v>
      </c>
      <c r="V1649" s="8">
        <f t="shared" si="227"/>
        <v>0</v>
      </c>
      <c r="W1649" s="8">
        <f t="shared" si="228"/>
        <v>0</v>
      </c>
      <c r="X1649" s="8">
        <f t="shared" si="229"/>
        <v>0</v>
      </c>
      <c r="Y1649" s="8" t="str">
        <f t="shared" si="230"/>
        <v/>
      </c>
      <c r="Z1649" s="8" t="str">
        <f>VLOOKUP($D1649,{"29 - Psychiatrie (Erwachsene)","BGI";"297 - stationsäquivalente Behandlung in der Erwachsenenpsychiatrie (29)","BGI";"30 - Kinder- und Jugendpsychiatrie","BGII";"307 - stationsäquivalente Behandlung in der Kinder- und Jugendpsychiatrie (30)","BGII";"31 - Psychosomatik","BGI";"","LEER";0,"Leer"},2,0)</f>
        <v>LEER</v>
      </c>
      <c r="AA1649" s="8" t="str">
        <f t="shared" si="231"/>
        <v>Stationen</v>
      </c>
    </row>
    <row r="1650" spans="2:27" ht="15" customHeight="1" x14ac:dyDescent="0.25">
      <c r="B1650" s="76" t="str">
        <f t="shared" si="224"/>
        <v>!!!</v>
      </c>
      <c r="C1650" s="310" t="str">
        <f>IF(LEN($E1650)&gt;0,VLOOKUP(TEXT($E1650,0),'Angaben Stationen'!$E$14:$V$215,17,0),"")</f>
        <v/>
      </c>
      <c r="D1650" s="254" t="str">
        <f>IF(LEN($E1650)&gt;0,VLOOKUP(TEXT($E1650,0),'Angaben Stationen'!$E$14:$V$215,18,0),"")</f>
        <v/>
      </c>
      <c r="E1650" s="344"/>
      <c r="F1650" s="256"/>
      <c r="G1650" s="256"/>
      <c r="H1650" s="307"/>
      <c r="I1650" s="183"/>
      <c r="R1650" s="8">
        <f t="shared" si="226"/>
        <v>0</v>
      </c>
      <c r="S1650" s="8">
        <f>VLOOKUP($D1650,{"29 - Psychiatrie (Erwachsene)",1;"30 - Kinder- und Jugendpsychiatrie",1;"297 - stationsäquivalente Behandlung in der Erwachsenenpsychiatrie (29)",1;"307 - stationsäquivalente Behandlung in der Kinder- und Jugendpsychiatrie (30)",1;"31 - Psychosomatik",1;"",0;0,0},2,0)</f>
        <v>0</v>
      </c>
      <c r="T1650" s="8">
        <f t="shared" si="232"/>
        <v>0</v>
      </c>
      <c r="U1650" s="8">
        <f t="shared" si="225"/>
        <v>0</v>
      </c>
      <c r="V1650" s="8">
        <f t="shared" si="227"/>
        <v>0</v>
      </c>
      <c r="W1650" s="8">
        <f t="shared" si="228"/>
        <v>0</v>
      </c>
      <c r="X1650" s="8">
        <f t="shared" si="229"/>
        <v>0</v>
      </c>
      <c r="Y1650" s="8" t="str">
        <f t="shared" si="230"/>
        <v/>
      </c>
      <c r="Z1650" s="8" t="str">
        <f>VLOOKUP($D1650,{"29 - Psychiatrie (Erwachsene)","BGI";"297 - stationsäquivalente Behandlung in der Erwachsenenpsychiatrie (29)","BGI";"30 - Kinder- und Jugendpsychiatrie","BGII";"307 - stationsäquivalente Behandlung in der Kinder- und Jugendpsychiatrie (30)","BGII";"31 - Psychosomatik","BGI";"","LEER";0,"Leer"},2,0)</f>
        <v>LEER</v>
      </c>
      <c r="AA1650" s="8" t="str">
        <f t="shared" si="231"/>
        <v>Stationen</v>
      </c>
    </row>
    <row r="1651" spans="2:27" ht="15" customHeight="1" x14ac:dyDescent="0.25">
      <c r="B1651" s="76" t="str">
        <f t="shared" si="224"/>
        <v>!!!</v>
      </c>
      <c r="C1651" s="310" t="str">
        <f>IF(LEN($E1651)&gt;0,VLOOKUP(TEXT($E1651,0),'Angaben Stationen'!$E$14:$V$215,17,0),"")</f>
        <v/>
      </c>
      <c r="D1651" s="254" t="str">
        <f>IF(LEN($E1651)&gt;0,VLOOKUP(TEXT($E1651,0),'Angaben Stationen'!$E$14:$V$215,18,0),"")</f>
        <v/>
      </c>
      <c r="E1651" s="344"/>
      <c r="F1651" s="256"/>
      <c r="G1651" s="256"/>
      <c r="H1651" s="307"/>
      <c r="I1651" s="183"/>
      <c r="R1651" s="8">
        <f t="shared" si="226"/>
        <v>0</v>
      </c>
      <c r="S1651" s="8">
        <f>VLOOKUP($D1651,{"29 - Psychiatrie (Erwachsene)",1;"30 - Kinder- und Jugendpsychiatrie",1;"297 - stationsäquivalente Behandlung in der Erwachsenenpsychiatrie (29)",1;"307 - stationsäquivalente Behandlung in der Kinder- und Jugendpsychiatrie (30)",1;"31 - Psychosomatik",1;"",0;0,0},2,0)</f>
        <v>0</v>
      </c>
      <c r="T1651" s="8">
        <f t="shared" si="232"/>
        <v>0</v>
      </c>
      <c r="U1651" s="8">
        <f t="shared" si="225"/>
        <v>0</v>
      </c>
      <c r="V1651" s="8">
        <f t="shared" si="227"/>
        <v>0</v>
      </c>
      <c r="W1651" s="8">
        <f t="shared" si="228"/>
        <v>0</v>
      </c>
      <c r="X1651" s="8">
        <f t="shared" si="229"/>
        <v>0</v>
      </c>
      <c r="Y1651" s="8" t="str">
        <f t="shared" si="230"/>
        <v/>
      </c>
      <c r="Z1651" s="8" t="str">
        <f>VLOOKUP($D1651,{"29 - Psychiatrie (Erwachsene)","BGI";"297 - stationsäquivalente Behandlung in der Erwachsenenpsychiatrie (29)","BGI";"30 - Kinder- und Jugendpsychiatrie","BGII";"307 - stationsäquivalente Behandlung in der Kinder- und Jugendpsychiatrie (30)","BGII";"31 - Psychosomatik","BGI";"","LEER";0,"Leer"},2,0)</f>
        <v>LEER</v>
      </c>
      <c r="AA1651" s="8" t="str">
        <f t="shared" si="231"/>
        <v>Stationen</v>
      </c>
    </row>
    <row r="1652" spans="2:27" ht="15" customHeight="1" x14ac:dyDescent="0.25">
      <c r="B1652" s="76" t="str">
        <f t="shared" si="224"/>
        <v>!!!</v>
      </c>
      <c r="C1652" s="310" t="str">
        <f>IF(LEN($E1652)&gt;0,VLOOKUP(TEXT($E1652,0),'Angaben Stationen'!$E$14:$V$215,17,0),"")</f>
        <v/>
      </c>
      <c r="D1652" s="254" t="str">
        <f>IF(LEN($E1652)&gt;0,VLOOKUP(TEXT($E1652,0),'Angaben Stationen'!$E$14:$V$215,18,0),"")</f>
        <v/>
      </c>
      <c r="E1652" s="344"/>
      <c r="F1652" s="256"/>
      <c r="G1652" s="256"/>
      <c r="H1652" s="307"/>
      <c r="I1652" s="183"/>
      <c r="R1652" s="8">
        <f t="shared" si="226"/>
        <v>0</v>
      </c>
      <c r="S1652" s="8">
        <f>VLOOKUP($D1652,{"29 - Psychiatrie (Erwachsene)",1;"30 - Kinder- und Jugendpsychiatrie",1;"297 - stationsäquivalente Behandlung in der Erwachsenenpsychiatrie (29)",1;"307 - stationsäquivalente Behandlung in der Kinder- und Jugendpsychiatrie (30)",1;"31 - Psychosomatik",1;"",0;0,0},2,0)</f>
        <v>0</v>
      </c>
      <c r="T1652" s="8">
        <f t="shared" si="232"/>
        <v>0</v>
      </c>
      <c r="U1652" s="8">
        <f t="shared" si="225"/>
        <v>0</v>
      </c>
      <c r="V1652" s="8">
        <f t="shared" si="227"/>
        <v>0</v>
      </c>
      <c r="W1652" s="8">
        <f t="shared" si="228"/>
        <v>0</v>
      </c>
      <c r="X1652" s="8">
        <f t="shared" si="229"/>
        <v>0</v>
      </c>
      <c r="Y1652" s="8" t="str">
        <f t="shared" si="230"/>
        <v/>
      </c>
      <c r="Z1652" s="8" t="str">
        <f>VLOOKUP($D1652,{"29 - Psychiatrie (Erwachsene)","BGI";"297 - stationsäquivalente Behandlung in der Erwachsenenpsychiatrie (29)","BGI";"30 - Kinder- und Jugendpsychiatrie","BGII";"307 - stationsäquivalente Behandlung in der Kinder- und Jugendpsychiatrie (30)","BGII";"31 - Psychosomatik","BGI";"","LEER";0,"Leer"},2,0)</f>
        <v>LEER</v>
      </c>
      <c r="AA1652" s="8" t="str">
        <f t="shared" si="231"/>
        <v>Stationen</v>
      </c>
    </row>
    <row r="1653" spans="2:27" ht="15" customHeight="1" x14ac:dyDescent="0.25">
      <c r="B1653" s="76" t="str">
        <f t="shared" si="224"/>
        <v>!!!</v>
      </c>
      <c r="C1653" s="310" t="str">
        <f>IF(LEN($E1653)&gt;0,VLOOKUP(TEXT($E1653,0),'Angaben Stationen'!$E$14:$V$215,17,0),"")</f>
        <v/>
      </c>
      <c r="D1653" s="254" t="str">
        <f>IF(LEN($E1653)&gt;0,VLOOKUP(TEXT($E1653,0),'Angaben Stationen'!$E$14:$V$215,18,0),"")</f>
        <v/>
      </c>
      <c r="E1653" s="344"/>
      <c r="F1653" s="256"/>
      <c r="G1653" s="256"/>
      <c r="H1653" s="307"/>
      <c r="I1653" s="183"/>
      <c r="R1653" s="8">
        <f t="shared" si="226"/>
        <v>0</v>
      </c>
      <c r="S1653" s="8">
        <f>VLOOKUP($D1653,{"29 - Psychiatrie (Erwachsene)",1;"30 - Kinder- und Jugendpsychiatrie",1;"297 - stationsäquivalente Behandlung in der Erwachsenenpsychiatrie (29)",1;"307 - stationsäquivalente Behandlung in der Kinder- und Jugendpsychiatrie (30)",1;"31 - Psychosomatik",1;"",0;0,0},2,0)</f>
        <v>0</v>
      </c>
      <c r="T1653" s="8">
        <f t="shared" si="232"/>
        <v>0</v>
      </c>
      <c r="U1653" s="8">
        <f t="shared" si="225"/>
        <v>0</v>
      </c>
      <c r="V1653" s="8">
        <f t="shared" si="227"/>
        <v>0</v>
      </c>
      <c r="W1653" s="8">
        <f t="shared" si="228"/>
        <v>0</v>
      </c>
      <c r="X1653" s="8">
        <f t="shared" si="229"/>
        <v>0</v>
      </c>
      <c r="Y1653" s="8" t="str">
        <f t="shared" si="230"/>
        <v/>
      </c>
      <c r="Z1653" s="8" t="str">
        <f>VLOOKUP($D1653,{"29 - Psychiatrie (Erwachsene)","BGI";"297 - stationsäquivalente Behandlung in der Erwachsenenpsychiatrie (29)","BGI";"30 - Kinder- und Jugendpsychiatrie","BGII";"307 - stationsäquivalente Behandlung in der Kinder- und Jugendpsychiatrie (30)","BGII";"31 - Psychosomatik","BGI";"","LEER";0,"Leer"},2,0)</f>
        <v>LEER</v>
      </c>
      <c r="AA1653" s="8" t="str">
        <f t="shared" si="231"/>
        <v>Stationen</v>
      </c>
    </row>
    <row r="1654" spans="2:27" ht="15" customHeight="1" x14ac:dyDescent="0.25">
      <c r="B1654" s="76" t="str">
        <f t="shared" si="224"/>
        <v>!!!</v>
      </c>
      <c r="C1654" s="310" t="str">
        <f>IF(LEN($E1654)&gt;0,VLOOKUP(TEXT($E1654,0),'Angaben Stationen'!$E$14:$V$215,17,0),"")</f>
        <v/>
      </c>
      <c r="D1654" s="254" t="str">
        <f>IF(LEN($E1654)&gt;0,VLOOKUP(TEXT($E1654,0),'Angaben Stationen'!$E$14:$V$215,18,0),"")</f>
        <v/>
      </c>
      <c r="E1654" s="344"/>
      <c r="F1654" s="256"/>
      <c r="G1654" s="256"/>
      <c r="H1654" s="307"/>
      <c r="I1654" s="183"/>
      <c r="R1654" s="8">
        <f t="shared" si="226"/>
        <v>0</v>
      </c>
      <c r="S1654" s="8">
        <f>VLOOKUP($D1654,{"29 - Psychiatrie (Erwachsene)",1;"30 - Kinder- und Jugendpsychiatrie",1;"297 - stationsäquivalente Behandlung in der Erwachsenenpsychiatrie (29)",1;"307 - stationsäquivalente Behandlung in der Kinder- und Jugendpsychiatrie (30)",1;"31 - Psychosomatik",1;"",0;0,0},2,0)</f>
        <v>0</v>
      </c>
      <c r="T1654" s="8">
        <f t="shared" si="232"/>
        <v>0</v>
      </c>
      <c r="U1654" s="8">
        <f t="shared" si="225"/>
        <v>0</v>
      </c>
      <c r="V1654" s="8">
        <f t="shared" si="227"/>
        <v>0</v>
      </c>
      <c r="W1654" s="8">
        <f t="shared" si="228"/>
        <v>0</v>
      </c>
      <c r="X1654" s="8">
        <f t="shared" si="229"/>
        <v>0</v>
      </c>
      <c r="Y1654" s="8" t="str">
        <f t="shared" si="230"/>
        <v/>
      </c>
      <c r="Z1654" s="8" t="str">
        <f>VLOOKUP($D1654,{"29 - Psychiatrie (Erwachsene)","BGI";"297 - stationsäquivalente Behandlung in der Erwachsenenpsychiatrie (29)","BGI";"30 - Kinder- und Jugendpsychiatrie","BGII";"307 - stationsäquivalente Behandlung in der Kinder- und Jugendpsychiatrie (30)","BGII";"31 - Psychosomatik","BGI";"","LEER";0,"Leer"},2,0)</f>
        <v>LEER</v>
      </c>
      <c r="AA1654" s="8" t="str">
        <f t="shared" si="231"/>
        <v>Stationen</v>
      </c>
    </row>
    <row r="1655" spans="2:27" ht="15" customHeight="1" x14ac:dyDescent="0.25">
      <c r="B1655" s="76" t="str">
        <f t="shared" si="224"/>
        <v>!!!</v>
      </c>
      <c r="C1655" s="310" t="str">
        <f>IF(LEN($E1655)&gt;0,VLOOKUP(TEXT($E1655,0),'Angaben Stationen'!$E$14:$V$215,17,0),"")</f>
        <v/>
      </c>
      <c r="D1655" s="254" t="str">
        <f>IF(LEN($E1655)&gt;0,VLOOKUP(TEXT($E1655,0),'Angaben Stationen'!$E$14:$V$215,18,0),"")</f>
        <v/>
      </c>
      <c r="E1655" s="344"/>
      <c r="F1655" s="256"/>
      <c r="G1655" s="256"/>
      <c r="H1655" s="307"/>
      <c r="I1655" s="183"/>
      <c r="R1655" s="8">
        <f t="shared" si="226"/>
        <v>0</v>
      </c>
      <c r="S1655" s="8">
        <f>VLOOKUP($D1655,{"29 - Psychiatrie (Erwachsene)",1;"30 - Kinder- und Jugendpsychiatrie",1;"297 - stationsäquivalente Behandlung in der Erwachsenenpsychiatrie (29)",1;"307 - stationsäquivalente Behandlung in der Kinder- und Jugendpsychiatrie (30)",1;"31 - Psychosomatik",1;"",0;0,0},2,0)</f>
        <v>0</v>
      </c>
      <c r="T1655" s="8">
        <f t="shared" si="232"/>
        <v>0</v>
      </c>
      <c r="U1655" s="8">
        <f t="shared" si="225"/>
        <v>0</v>
      </c>
      <c r="V1655" s="8">
        <f t="shared" si="227"/>
        <v>0</v>
      </c>
      <c r="W1655" s="8">
        <f t="shared" si="228"/>
        <v>0</v>
      </c>
      <c r="X1655" s="8">
        <f t="shared" si="229"/>
        <v>0</v>
      </c>
      <c r="Y1655" s="8" t="str">
        <f t="shared" si="230"/>
        <v/>
      </c>
      <c r="Z1655" s="8" t="str">
        <f>VLOOKUP($D1655,{"29 - Psychiatrie (Erwachsene)","BGI";"297 - stationsäquivalente Behandlung in der Erwachsenenpsychiatrie (29)","BGI";"30 - Kinder- und Jugendpsychiatrie","BGII";"307 - stationsäquivalente Behandlung in der Kinder- und Jugendpsychiatrie (30)","BGII";"31 - Psychosomatik","BGI";"","LEER";0,"Leer"},2,0)</f>
        <v>LEER</v>
      </c>
      <c r="AA1655" s="8" t="str">
        <f t="shared" si="231"/>
        <v>Stationen</v>
      </c>
    </row>
    <row r="1656" spans="2:27" ht="15" customHeight="1" x14ac:dyDescent="0.25">
      <c r="B1656" s="76" t="str">
        <f t="shared" si="224"/>
        <v>!!!</v>
      </c>
      <c r="C1656" s="310" t="str">
        <f>IF(LEN($E1656)&gt;0,VLOOKUP(TEXT($E1656,0),'Angaben Stationen'!$E$14:$V$215,17,0),"")</f>
        <v/>
      </c>
      <c r="D1656" s="254" t="str">
        <f>IF(LEN($E1656)&gt;0,VLOOKUP(TEXT($E1656,0),'Angaben Stationen'!$E$14:$V$215,18,0),"")</f>
        <v/>
      </c>
      <c r="E1656" s="344"/>
      <c r="F1656" s="256"/>
      <c r="G1656" s="256"/>
      <c r="H1656" s="307"/>
      <c r="I1656" s="183"/>
      <c r="R1656" s="8">
        <f t="shared" si="226"/>
        <v>0</v>
      </c>
      <c r="S1656" s="8">
        <f>VLOOKUP($D1656,{"29 - Psychiatrie (Erwachsene)",1;"30 - Kinder- und Jugendpsychiatrie",1;"297 - stationsäquivalente Behandlung in der Erwachsenenpsychiatrie (29)",1;"307 - stationsäquivalente Behandlung in der Kinder- und Jugendpsychiatrie (30)",1;"31 - Psychosomatik",1;"",0;0,0},2,0)</f>
        <v>0</v>
      </c>
      <c r="T1656" s="8">
        <f t="shared" si="232"/>
        <v>0</v>
      </c>
      <c r="U1656" s="8">
        <f t="shared" si="225"/>
        <v>0</v>
      </c>
      <c r="V1656" s="8">
        <f t="shared" si="227"/>
        <v>0</v>
      </c>
      <c r="W1656" s="8">
        <f t="shared" si="228"/>
        <v>0</v>
      </c>
      <c r="X1656" s="8">
        <f t="shared" si="229"/>
        <v>0</v>
      </c>
      <c r="Y1656" s="8" t="str">
        <f t="shared" si="230"/>
        <v/>
      </c>
      <c r="Z1656" s="8" t="str">
        <f>VLOOKUP($D1656,{"29 - Psychiatrie (Erwachsene)","BGI";"297 - stationsäquivalente Behandlung in der Erwachsenenpsychiatrie (29)","BGI";"30 - Kinder- und Jugendpsychiatrie","BGII";"307 - stationsäquivalente Behandlung in der Kinder- und Jugendpsychiatrie (30)","BGII";"31 - Psychosomatik","BGI";"","LEER";0,"Leer"},2,0)</f>
        <v>LEER</v>
      </c>
      <c r="AA1656" s="8" t="str">
        <f t="shared" si="231"/>
        <v>Stationen</v>
      </c>
    </row>
    <row r="1657" spans="2:27" ht="15" customHeight="1" x14ac:dyDescent="0.25">
      <c r="B1657" s="76" t="str">
        <f t="shared" si="224"/>
        <v>!!!</v>
      </c>
      <c r="C1657" s="310" t="str">
        <f>IF(LEN($E1657)&gt;0,VLOOKUP(TEXT($E1657,0),'Angaben Stationen'!$E$14:$V$215,17,0),"")</f>
        <v/>
      </c>
      <c r="D1657" s="254" t="str">
        <f>IF(LEN($E1657)&gt;0,VLOOKUP(TEXT($E1657,0),'Angaben Stationen'!$E$14:$V$215,18,0),"")</f>
        <v/>
      </c>
      <c r="E1657" s="344"/>
      <c r="F1657" s="256"/>
      <c r="G1657" s="256"/>
      <c r="H1657" s="307"/>
      <c r="I1657" s="183"/>
      <c r="R1657" s="8">
        <f t="shared" si="226"/>
        <v>0</v>
      </c>
      <c r="S1657" s="8">
        <f>VLOOKUP($D1657,{"29 - Psychiatrie (Erwachsene)",1;"30 - Kinder- und Jugendpsychiatrie",1;"297 - stationsäquivalente Behandlung in der Erwachsenenpsychiatrie (29)",1;"307 - stationsäquivalente Behandlung in der Kinder- und Jugendpsychiatrie (30)",1;"31 - Psychosomatik",1;"",0;0,0},2,0)</f>
        <v>0</v>
      </c>
      <c r="T1657" s="8">
        <f t="shared" si="232"/>
        <v>0</v>
      </c>
      <c r="U1657" s="8">
        <f t="shared" si="225"/>
        <v>0</v>
      </c>
      <c r="V1657" s="8">
        <f t="shared" si="227"/>
        <v>0</v>
      </c>
      <c r="W1657" s="8">
        <f t="shared" si="228"/>
        <v>0</v>
      </c>
      <c r="X1657" s="8">
        <f t="shared" si="229"/>
        <v>0</v>
      </c>
      <c r="Y1657" s="8" t="str">
        <f t="shared" si="230"/>
        <v/>
      </c>
      <c r="Z1657" s="8" t="str">
        <f>VLOOKUP($D1657,{"29 - Psychiatrie (Erwachsene)","BGI";"297 - stationsäquivalente Behandlung in der Erwachsenenpsychiatrie (29)","BGI";"30 - Kinder- und Jugendpsychiatrie","BGII";"307 - stationsäquivalente Behandlung in der Kinder- und Jugendpsychiatrie (30)","BGII";"31 - Psychosomatik","BGI";"","LEER";0,"Leer"},2,0)</f>
        <v>LEER</v>
      </c>
      <c r="AA1657" s="8" t="str">
        <f t="shared" si="231"/>
        <v>Stationen</v>
      </c>
    </row>
    <row r="1658" spans="2:27" ht="15" customHeight="1" x14ac:dyDescent="0.25">
      <c r="B1658" s="76" t="str">
        <f t="shared" si="224"/>
        <v>!!!</v>
      </c>
      <c r="C1658" s="310" t="str">
        <f>IF(LEN($E1658)&gt;0,VLOOKUP(TEXT($E1658,0),'Angaben Stationen'!$E$14:$V$215,17,0),"")</f>
        <v/>
      </c>
      <c r="D1658" s="254" t="str">
        <f>IF(LEN($E1658)&gt;0,VLOOKUP(TEXT($E1658,0),'Angaben Stationen'!$E$14:$V$215,18,0),"")</f>
        <v/>
      </c>
      <c r="E1658" s="344"/>
      <c r="F1658" s="256"/>
      <c r="G1658" s="256"/>
      <c r="H1658" s="307"/>
      <c r="I1658" s="183"/>
      <c r="R1658" s="8">
        <f t="shared" si="226"/>
        <v>0</v>
      </c>
      <c r="S1658" s="8">
        <f>VLOOKUP($D1658,{"29 - Psychiatrie (Erwachsene)",1;"30 - Kinder- und Jugendpsychiatrie",1;"297 - stationsäquivalente Behandlung in der Erwachsenenpsychiatrie (29)",1;"307 - stationsäquivalente Behandlung in der Kinder- und Jugendpsychiatrie (30)",1;"31 - Psychosomatik",1;"",0;0,0},2,0)</f>
        <v>0</v>
      </c>
      <c r="T1658" s="8">
        <f t="shared" si="232"/>
        <v>0</v>
      </c>
      <c r="U1658" s="8">
        <f t="shared" si="225"/>
        <v>0</v>
      </c>
      <c r="V1658" s="8">
        <f t="shared" si="227"/>
        <v>0</v>
      </c>
      <c r="W1658" s="8">
        <f t="shared" si="228"/>
        <v>0</v>
      </c>
      <c r="X1658" s="8">
        <f t="shared" si="229"/>
        <v>0</v>
      </c>
      <c r="Y1658" s="8" t="str">
        <f t="shared" si="230"/>
        <v/>
      </c>
      <c r="Z1658" s="8" t="str">
        <f>VLOOKUP($D1658,{"29 - Psychiatrie (Erwachsene)","BGI";"297 - stationsäquivalente Behandlung in der Erwachsenenpsychiatrie (29)","BGI";"30 - Kinder- und Jugendpsychiatrie","BGII";"307 - stationsäquivalente Behandlung in der Kinder- und Jugendpsychiatrie (30)","BGII";"31 - Psychosomatik","BGI";"","LEER";0,"Leer"},2,0)</f>
        <v>LEER</v>
      </c>
      <c r="AA1658" s="8" t="str">
        <f t="shared" si="231"/>
        <v>Stationen</v>
      </c>
    </row>
    <row r="1659" spans="2:27" ht="15" customHeight="1" x14ac:dyDescent="0.25">
      <c r="B1659" s="76" t="str">
        <f t="shared" si="224"/>
        <v>!!!</v>
      </c>
      <c r="C1659" s="310" t="str">
        <f>IF(LEN($E1659)&gt;0,VLOOKUP(TEXT($E1659,0),'Angaben Stationen'!$E$14:$V$215,17,0),"")</f>
        <v/>
      </c>
      <c r="D1659" s="254" t="str">
        <f>IF(LEN($E1659)&gt;0,VLOOKUP(TEXT($E1659,0),'Angaben Stationen'!$E$14:$V$215,18,0),"")</f>
        <v/>
      </c>
      <c r="E1659" s="344"/>
      <c r="F1659" s="256"/>
      <c r="G1659" s="256"/>
      <c r="H1659" s="307"/>
      <c r="I1659" s="183"/>
      <c r="R1659" s="8">
        <f t="shared" si="226"/>
        <v>0</v>
      </c>
      <c r="S1659" s="8">
        <f>VLOOKUP($D1659,{"29 - Psychiatrie (Erwachsene)",1;"30 - Kinder- und Jugendpsychiatrie",1;"297 - stationsäquivalente Behandlung in der Erwachsenenpsychiatrie (29)",1;"307 - stationsäquivalente Behandlung in der Kinder- und Jugendpsychiatrie (30)",1;"31 - Psychosomatik",1;"",0;0,0},2,0)</f>
        <v>0</v>
      </c>
      <c r="T1659" s="8">
        <f t="shared" si="232"/>
        <v>0</v>
      </c>
      <c r="U1659" s="8">
        <f t="shared" si="225"/>
        <v>0</v>
      </c>
      <c r="V1659" s="8">
        <f t="shared" si="227"/>
        <v>0</v>
      </c>
      <c r="W1659" s="8">
        <f t="shared" si="228"/>
        <v>0</v>
      </c>
      <c r="X1659" s="8">
        <f t="shared" si="229"/>
        <v>0</v>
      </c>
      <c r="Y1659" s="8" t="str">
        <f t="shared" si="230"/>
        <v/>
      </c>
      <c r="Z1659" s="8" t="str">
        <f>VLOOKUP($D1659,{"29 - Psychiatrie (Erwachsene)","BGI";"297 - stationsäquivalente Behandlung in der Erwachsenenpsychiatrie (29)","BGI";"30 - Kinder- und Jugendpsychiatrie","BGII";"307 - stationsäquivalente Behandlung in der Kinder- und Jugendpsychiatrie (30)","BGII";"31 - Psychosomatik","BGI";"","LEER";0,"Leer"},2,0)</f>
        <v>LEER</v>
      </c>
      <c r="AA1659" s="8" t="str">
        <f t="shared" si="231"/>
        <v>Stationen</v>
      </c>
    </row>
    <row r="1660" spans="2:27" ht="15" customHeight="1" x14ac:dyDescent="0.25">
      <c r="B1660" s="76" t="str">
        <f t="shared" si="224"/>
        <v>!!!</v>
      </c>
      <c r="C1660" s="310" t="str">
        <f>IF(LEN($E1660)&gt;0,VLOOKUP(TEXT($E1660,0),'Angaben Stationen'!$E$14:$V$215,17,0),"")</f>
        <v/>
      </c>
      <c r="D1660" s="254" t="str">
        <f>IF(LEN($E1660)&gt;0,VLOOKUP(TEXT($E1660,0),'Angaben Stationen'!$E$14:$V$215,18,0),"")</f>
        <v/>
      </c>
      <c r="E1660" s="344"/>
      <c r="F1660" s="256"/>
      <c r="G1660" s="256"/>
      <c r="H1660" s="307"/>
      <c r="I1660" s="183"/>
      <c r="R1660" s="8">
        <f t="shared" si="226"/>
        <v>0</v>
      </c>
      <c r="S1660" s="8">
        <f>VLOOKUP($D1660,{"29 - Psychiatrie (Erwachsene)",1;"30 - Kinder- und Jugendpsychiatrie",1;"297 - stationsäquivalente Behandlung in der Erwachsenenpsychiatrie (29)",1;"307 - stationsäquivalente Behandlung in der Kinder- und Jugendpsychiatrie (30)",1;"31 - Psychosomatik",1;"",0;0,0},2,0)</f>
        <v>0</v>
      </c>
      <c r="T1660" s="8">
        <f t="shared" si="232"/>
        <v>0</v>
      </c>
      <c r="U1660" s="8">
        <f t="shared" si="225"/>
        <v>0</v>
      </c>
      <c r="V1660" s="8">
        <f t="shared" si="227"/>
        <v>0</v>
      </c>
      <c r="W1660" s="8">
        <f t="shared" si="228"/>
        <v>0</v>
      </c>
      <c r="X1660" s="8">
        <f t="shared" si="229"/>
        <v>0</v>
      </c>
      <c r="Y1660" s="8" t="str">
        <f t="shared" si="230"/>
        <v/>
      </c>
      <c r="Z1660" s="8" t="str">
        <f>VLOOKUP($D1660,{"29 - Psychiatrie (Erwachsene)","BGI";"297 - stationsäquivalente Behandlung in der Erwachsenenpsychiatrie (29)","BGI";"30 - Kinder- und Jugendpsychiatrie","BGII";"307 - stationsäquivalente Behandlung in der Kinder- und Jugendpsychiatrie (30)","BGII";"31 - Psychosomatik","BGI";"","LEER";0,"Leer"},2,0)</f>
        <v>LEER</v>
      </c>
      <c r="AA1660" s="8" t="str">
        <f t="shared" si="231"/>
        <v>Stationen</v>
      </c>
    </row>
    <row r="1661" spans="2:27" ht="15" customHeight="1" x14ac:dyDescent="0.25">
      <c r="B1661" s="76" t="str">
        <f t="shared" ref="B1661:B1724" si="233">IF(SUM(S1661:X1661)&lt;6,"!!!","")</f>
        <v>!!!</v>
      </c>
      <c r="C1661" s="310" t="str">
        <f>IF(LEN($E1661)&gt;0,VLOOKUP(TEXT($E1661,0),'Angaben Stationen'!$E$14:$V$215,17,0),"")</f>
        <v/>
      </c>
      <c r="D1661" s="254" t="str">
        <f>IF(LEN($E1661)&gt;0,VLOOKUP(TEXT($E1661,0),'Angaben Stationen'!$E$14:$V$215,18,0),"")</f>
        <v/>
      </c>
      <c r="E1661" s="344"/>
      <c r="F1661" s="256"/>
      <c r="G1661" s="256"/>
      <c r="H1661" s="307"/>
      <c r="I1661" s="183"/>
      <c r="R1661" s="8">
        <f t="shared" si="226"/>
        <v>0</v>
      </c>
      <c r="S1661" s="8">
        <f>VLOOKUP($D1661,{"29 - Psychiatrie (Erwachsene)",1;"30 - Kinder- und Jugendpsychiatrie",1;"297 - stationsäquivalente Behandlung in der Erwachsenenpsychiatrie (29)",1;"307 - stationsäquivalente Behandlung in der Kinder- und Jugendpsychiatrie (30)",1;"31 - Psychosomatik",1;"",0;0,0},2,0)</f>
        <v>0</v>
      </c>
      <c r="T1661" s="8">
        <f t="shared" si="232"/>
        <v>0</v>
      </c>
      <c r="U1661" s="8">
        <f t="shared" ref="U1661:U1724" si="234">IF($E1661&lt;&gt;0,1,0)</f>
        <v>0</v>
      </c>
      <c r="V1661" s="8">
        <f t="shared" si="227"/>
        <v>0</v>
      </c>
      <c r="W1661" s="8">
        <f t="shared" si="228"/>
        <v>0</v>
      </c>
      <c r="X1661" s="8">
        <f t="shared" si="229"/>
        <v>0</v>
      </c>
      <c r="Y1661" s="8" t="str">
        <f t="shared" si="230"/>
        <v/>
      </c>
      <c r="Z1661" s="8" t="str">
        <f>VLOOKUP($D1661,{"29 - Psychiatrie (Erwachsene)","BGI";"297 - stationsäquivalente Behandlung in der Erwachsenenpsychiatrie (29)","BGI";"30 - Kinder- und Jugendpsychiatrie","BGII";"307 - stationsäquivalente Behandlung in der Kinder- und Jugendpsychiatrie (30)","BGII";"31 - Psychosomatik","BGI";"","LEER";0,"Leer"},2,0)</f>
        <v>LEER</v>
      </c>
      <c r="AA1661" s="8" t="str">
        <f t="shared" si="231"/>
        <v>Stationen</v>
      </c>
    </row>
    <row r="1662" spans="2:27" ht="15" customHeight="1" x14ac:dyDescent="0.25">
      <c r="B1662" s="76" t="str">
        <f t="shared" si="233"/>
        <v>!!!</v>
      </c>
      <c r="C1662" s="310" t="str">
        <f>IF(LEN($E1662)&gt;0,VLOOKUP(TEXT($E1662,0),'Angaben Stationen'!$E$14:$V$215,17,0),"")</f>
        <v/>
      </c>
      <c r="D1662" s="254" t="str">
        <f>IF(LEN($E1662)&gt;0,VLOOKUP(TEXT($E1662,0),'Angaben Stationen'!$E$14:$V$215,18,0),"")</f>
        <v/>
      </c>
      <c r="E1662" s="344"/>
      <c r="F1662" s="256"/>
      <c r="G1662" s="256"/>
      <c r="H1662" s="307"/>
      <c r="I1662" s="183"/>
      <c r="R1662" s="8">
        <f t="shared" si="226"/>
        <v>0</v>
      </c>
      <c r="S1662" s="8">
        <f>VLOOKUP($D1662,{"29 - Psychiatrie (Erwachsene)",1;"30 - Kinder- und Jugendpsychiatrie",1;"297 - stationsäquivalente Behandlung in der Erwachsenenpsychiatrie (29)",1;"307 - stationsäquivalente Behandlung in der Kinder- und Jugendpsychiatrie (30)",1;"31 - Psychosomatik",1;"",0;0,0},2,0)</f>
        <v>0</v>
      </c>
      <c r="T1662" s="8">
        <f t="shared" si="232"/>
        <v>0</v>
      </c>
      <c r="U1662" s="8">
        <f t="shared" si="234"/>
        <v>0</v>
      </c>
      <c r="V1662" s="8">
        <f t="shared" si="227"/>
        <v>0</v>
      </c>
      <c r="W1662" s="8">
        <f t="shared" si="228"/>
        <v>0</v>
      </c>
      <c r="X1662" s="8">
        <f t="shared" si="229"/>
        <v>0</v>
      </c>
      <c r="Y1662" s="8" t="str">
        <f t="shared" si="230"/>
        <v/>
      </c>
      <c r="Z1662" s="8" t="str">
        <f>VLOOKUP($D1662,{"29 - Psychiatrie (Erwachsene)","BGI";"297 - stationsäquivalente Behandlung in der Erwachsenenpsychiatrie (29)","BGI";"30 - Kinder- und Jugendpsychiatrie","BGII";"307 - stationsäquivalente Behandlung in der Kinder- und Jugendpsychiatrie (30)","BGII";"31 - Psychosomatik","BGI";"","LEER";0,"Leer"},2,0)</f>
        <v>LEER</v>
      </c>
      <c r="AA1662" s="8" t="str">
        <f t="shared" si="231"/>
        <v>Stationen</v>
      </c>
    </row>
    <row r="1663" spans="2:27" ht="15" customHeight="1" x14ac:dyDescent="0.25">
      <c r="B1663" s="76" t="str">
        <f t="shared" si="233"/>
        <v>!!!</v>
      </c>
      <c r="C1663" s="310" t="str">
        <f>IF(LEN($E1663)&gt;0,VLOOKUP(TEXT($E1663,0),'Angaben Stationen'!$E$14:$V$215,17,0),"")</f>
        <v/>
      </c>
      <c r="D1663" s="254" t="str">
        <f>IF(LEN($E1663)&gt;0,VLOOKUP(TEXT($E1663,0),'Angaben Stationen'!$E$14:$V$215,18,0),"")</f>
        <v/>
      </c>
      <c r="E1663" s="344"/>
      <c r="F1663" s="256"/>
      <c r="G1663" s="256"/>
      <c r="H1663" s="307"/>
      <c r="I1663" s="183"/>
      <c r="R1663" s="8">
        <f t="shared" si="226"/>
        <v>0</v>
      </c>
      <c r="S1663" s="8">
        <f>VLOOKUP($D1663,{"29 - Psychiatrie (Erwachsene)",1;"30 - Kinder- und Jugendpsychiatrie",1;"297 - stationsäquivalente Behandlung in der Erwachsenenpsychiatrie (29)",1;"307 - stationsäquivalente Behandlung in der Kinder- und Jugendpsychiatrie (30)",1;"31 - Psychosomatik",1;"",0;0,0},2,0)</f>
        <v>0</v>
      </c>
      <c r="T1663" s="8">
        <f t="shared" si="232"/>
        <v>0</v>
      </c>
      <c r="U1663" s="8">
        <f t="shared" si="234"/>
        <v>0</v>
      </c>
      <c r="V1663" s="8">
        <f t="shared" si="227"/>
        <v>0</v>
      </c>
      <c r="W1663" s="8">
        <f t="shared" si="228"/>
        <v>0</v>
      </c>
      <c r="X1663" s="8">
        <f t="shared" si="229"/>
        <v>0</v>
      </c>
      <c r="Y1663" s="8" t="str">
        <f t="shared" si="230"/>
        <v/>
      </c>
      <c r="Z1663" s="8" t="str">
        <f>VLOOKUP($D1663,{"29 - Psychiatrie (Erwachsene)","BGI";"297 - stationsäquivalente Behandlung in der Erwachsenenpsychiatrie (29)","BGI";"30 - Kinder- und Jugendpsychiatrie","BGII";"307 - stationsäquivalente Behandlung in der Kinder- und Jugendpsychiatrie (30)","BGII";"31 - Psychosomatik","BGI";"","LEER";0,"Leer"},2,0)</f>
        <v>LEER</v>
      </c>
      <c r="AA1663" s="8" t="str">
        <f t="shared" si="231"/>
        <v>Stationen</v>
      </c>
    </row>
    <row r="1664" spans="2:27" ht="15" customHeight="1" x14ac:dyDescent="0.25">
      <c r="B1664" s="76" t="str">
        <f t="shared" si="233"/>
        <v>!!!</v>
      </c>
      <c r="C1664" s="310" t="str">
        <f>IF(LEN($E1664)&gt;0,VLOOKUP(TEXT($E1664,0),'Angaben Stationen'!$E$14:$V$215,17,0),"")</f>
        <v/>
      </c>
      <c r="D1664" s="254" t="str">
        <f>IF(LEN($E1664)&gt;0,VLOOKUP(TEXT($E1664,0),'Angaben Stationen'!$E$14:$V$215,18,0),"")</f>
        <v/>
      </c>
      <c r="E1664" s="344"/>
      <c r="F1664" s="256"/>
      <c r="G1664" s="256"/>
      <c r="H1664" s="307"/>
      <c r="I1664" s="183"/>
      <c r="R1664" s="8">
        <f t="shared" si="226"/>
        <v>0</v>
      </c>
      <c r="S1664" s="8">
        <f>VLOOKUP($D1664,{"29 - Psychiatrie (Erwachsene)",1;"30 - Kinder- und Jugendpsychiatrie",1;"297 - stationsäquivalente Behandlung in der Erwachsenenpsychiatrie (29)",1;"307 - stationsäquivalente Behandlung in der Kinder- und Jugendpsychiatrie (30)",1;"31 - Psychosomatik",1;"",0;0,0},2,0)</f>
        <v>0</v>
      </c>
      <c r="T1664" s="8">
        <f t="shared" si="232"/>
        <v>0</v>
      </c>
      <c r="U1664" s="8">
        <f t="shared" si="234"/>
        <v>0</v>
      </c>
      <c r="V1664" s="8">
        <f t="shared" si="227"/>
        <v>0</v>
      </c>
      <c r="W1664" s="8">
        <f t="shared" si="228"/>
        <v>0</v>
      </c>
      <c r="X1664" s="8">
        <f t="shared" si="229"/>
        <v>0</v>
      </c>
      <c r="Y1664" s="8" t="str">
        <f t="shared" si="230"/>
        <v/>
      </c>
      <c r="Z1664" s="8" t="str">
        <f>VLOOKUP($D1664,{"29 - Psychiatrie (Erwachsene)","BGI";"297 - stationsäquivalente Behandlung in der Erwachsenenpsychiatrie (29)","BGI";"30 - Kinder- und Jugendpsychiatrie","BGII";"307 - stationsäquivalente Behandlung in der Kinder- und Jugendpsychiatrie (30)","BGII";"31 - Psychosomatik","BGI";"","LEER";0,"Leer"},2,0)</f>
        <v>LEER</v>
      </c>
      <c r="AA1664" s="8" t="str">
        <f t="shared" si="231"/>
        <v>Stationen</v>
      </c>
    </row>
    <row r="1665" spans="2:27" ht="15" customHeight="1" x14ac:dyDescent="0.25">
      <c r="B1665" s="76" t="str">
        <f t="shared" si="233"/>
        <v>!!!</v>
      </c>
      <c r="C1665" s="310" t="str">
        <f>IF(LEN($E1665)&gt;0,VLOOKUP(TEXT($E1665,0),'Angaben Stationen'!$E$14:$V$215,17,0),"")</f>
        <v/>
      </c>
      <c r="D1665" s="254" t="str">
        <f>IF(LEN($E1665)&gt;0,VLOOKUP(TEXT($E1665,0),'Angaben Stationen'!$E$14:$V$215,18,0),"")</f>
        <v/>
      </c>
      <c r="E1665" s="344"/>
      <c r="F1665" s="256"/>
      <c r="G1665" s="256"/>
      <c r="H1665" s="307"/>
      <c r="I1665" s="183"/>
      <c r="R1665" s="8">
        <f t="shared" si="226"/>
        <v>0</v>
      </c>
      <c r="S1665" s="8">
        <f>VLOOKUP($D1665,{"29 - Psychiatrie (Erwachsene)",1;"30 - Kinder- und Jugendpsychiatrie",1;"297 - stationsäquivalente Behandlung in der Erwachsenenpsychiatrie (29)",1;"307 - stationsäquivalente Behandlung in der Kinder- und Jugendpsychiatrie (30)",1;"31 - Psychosomatik",1;"",0;0,0},2,0)</f>
        <v>0</v>
      </c>
      <c r="T1665" s="8">
        <f t="shared" si="232"/>
        <v>0</v>
      </c>
      <c r="U1665" s="8">
        <f t="shared" si="234"/>
        <v>0</v>
      </c>
      <c r="V1665" s="8">
        <f t="shared" si="227"/>
        <v>0</v>
      </c>
      <c r="W1665" s="8">
        <f t="shared" si="228"/>
        <v>0</v>
      </c>
      <c r="X1665" s="8">
        <f t="shared" si="229"/>
        <v>0</v>
      </c>
      <c r="Y1665" s="8" t="str">
        <f t="shared" si="230"/>
        <v/>
      </c>
      <c r="Z1665" s="8" t="str">
        <f>VLOOKUP($D1665,{"29 - Psychiatrie (Erwachsene)","BGI";"297 - stationsäquivalente Behandlung in der Erwachsenenpsychiatrie (29)","BGI";"30 - Kinder- und Jugendpsychiatrie","BGII";"307 - stationsäquivalente Behandlung in der Kinder- und Jugendpsychiatrie (30)","BGII";"31 - Psychosomatik","BGI";"","LEER";0,"Leer"},2,0)</f>
        <v>LEER</v>
      </c>
      <c r="AA1665" s="8" t="str">
        <f t="shared" si="231"/>
        <v>Stationen</v>
      </c>
    </row>
    <row r="1666" spans="2:27" ht="15" customHeight="1" x14ac:dyDescent="0.25">
      <c r="B1666" s="76" t="str">
        <f t="shared" si="233"/>
        <v>!!!</v>
      </c>
      <c r="C1666" s="310" t="str">
        <f>IF(LEN($E1666)&gt;0,VLOOKUP(TEXT($E1666,0),'Angaben Stationen'!$E$14:$V$215,17,0),"")</f>
        <v/>
      </c>
      <c r="D1666" s="254" t="str">
        <f>IF(LEN($E1666)&gt;0,VLOOKUP(TEXT($E1666,0),'Angaben Stationen'!$E$14:$V$215,18,0),"")</f>
        <v/>
      </c>
      <c r="E1666" s="344"/>
      <c r="F1666" s="256"/>
      <c r="G1666" s="256"/>
      <c r="H1666" s="307"/>
      <c r="I1666" s="183"/>
      <c r="R1666" s="8">
        <f t="shared" si="226"/>
        <v>0</v>
      </c>
      <c r="S1666" s="8">
        <f>VLOOKUP($D1666,{"29 - Psychiatrie (Erwachsene)",1;"30 - Kinder- und Jugendpsychiatrie",1;"297 - stationsäquivalente Behandlung in der Erwachsenenpsychiatrie (29)",1;"307 - stationsäquivalente Behandlung in der Kinder- und Jugendpsychiatrie (30)",1;"31 - Psychosomatik",1;"",0;0,0},2,0)</f>
        <v>0</v>
      </c>
      <c r="T1666" s="8">
        <f t="shared" si="232"/>
        <v>0</v>
      </c>
      <c r="U1666" s="8">
        <f t="shared" si="234"/>
        <v>0</v>
      </c>
      <c r="V1666" s="8">
        <f t="shared" si="227"/>
        <v>0</v>
      </c>
      <c r="W1666" s="8">
        <f t="shared" si="228"/>
        <v>0</v>
      </c>
      <c r="X1666" s="8">
        <f t="shared" si="229"/>
        <v>0</v>
      </c>
      <c r="Y1666" s="8" t="str">
        <f t="shared" si="230"/>
        <v/>
      </c>
      <c r="Z1666" s="8" t="str">
        <f>VLOOKUP($D1666,{"29 - Psychiatrie (Erwachsene)","BGI";"297 - stationsäquivalente Behandlung in der Erwachsenenpsychiatrie (29)","BGI";"30 - Kinder- und Jugendpsychiatrie","BGII";"307 - stationsäquivalente Behandlung in der Kinder- und Jugendpsychiatrie (30)","BGII";"31 - Psychosomatik","BGI";"","LEER";0,"Leer"},2,0)</f>
        <v>LEER</v>
      </c>
      <c r="AA1666" s="8" t="str">
        <f t="shared" si="231"/>
        <v>Stationen</v>
      </c>
    </row>
    <row r="1667" spans="2:27" ht="15" customHeight="1" x14ac:dyDescent="0.25">
      <c r="B1667" s="76" t="str">
        <f t="shared" si="233"/>
        <v>!!!</v>
      </c>
      <c r="C1667" s="310" t="str">
        <f>IF(LEN($E1667)&gt;0,VLOOKUP(TEXT($E1667,0),'Angaben Stationen'!$E$14:$V$215,17,0),"")</f>
        <v/>
      </c>
      <c r="D1667" s="254" t="str">
        <f>IF(LEN($E1667)&gt;0,VLOOKUP(TEXT($E1667,0),'Angaben Stationen'!$E$14:$V$215,18,0),"")</f>
        <v/>
      </c>
      <c r="E1667" s="344"/>
      <c r="F1667" s="256"/>
      <c r="G1667" s="256"/>
      <c r="H1667" s="307"/>
      <c r="I1667" s="183"/>
      <c r="R1667" s="8">
        <f t="shared" si="226"/>
        <v>0</v>
      </c>
      <c r="S1667" s="8">
        <f>VLOOKUP($D1667,{"29 - Psychiatrie (Erwachsene)",1;"30 - Kinder- und Jugendpsychiatrie",1;"297 - stationsäquivalente Behandlung in der Erwachsenenpsychiatrie (29)",1;"307 - stationsäquivalente Behandlung in der Kinder- und Jugendpsychiatrie (30)",1;"31 - Psychosomatik",1;"",0;0,0},2,0)</f>
        <v>0</v>
      </c>
      <c r="T1667" s="8">
        <f t="shared" si="232"/>
        <v>0</v>
      </c>
      <c r="U1667" s="8">
        <f t="shared" si="234"/>
        <v>0</v>
      </c>
      <c r="V1667" s="8">
        <f t="shared" si="227"/>
        <v>0</v>
      </c>
      <c r="W1667" s="8">
        <f t="shared" si="228"/>
        <v>0</v>
      </c>
      <c r="X1667" s="8">
        <f t="shared" si="229"/>
        <v>0</v>
      </c>
      <c r="Y1667" s="8" t="str">
        <f t="shared" si="230"/>
        <v/>
      </c>
      <c r="Z1667" s="8" t="str">
        <f>VLOOKUP($D1667,{"29 - Psychiatrie (Erwachsene)","BGI";"297 - stationsäquivalente Behandlung in der Erwachsenenpsychiatrie (29)","BGI";"30 - Kinder- und Jugendpsychiatrie","BGII";"307 - stationsäquivalente Behandlung in der Kinder- und Jugendpsychiatrie (30)","BGII";"31 - Psychosomatik","BGI";"","LEER";0,"Leer"},2,0)</f>
        <v>LEER</v>
      </c>
      <c r="AA1667" s="8" t="str">
        <f t="shared" si="231"/>
        <v>Stationen</v>
      </c>
    </row>
    <row r="1668" spans="2:27" ht="15" customHeight="1" x14ac:dyDescent="0.25">
      <c r="B1668" s="76" t="str">
        <f t="shared" si="233"/>
        <v>!!!</v>
      </c>
      <c r="C1668" s="310" t="str">
        <f>IF(LEN($E1668)&gt;0,VLOOKUP(TEXT($E1668,0),'Angaben Stationen'!$E$14:$V$215,17,0),"")</f>
        <v/>
      </c>
      <c r="D1668" s="254" t="str">
        <f>IF(LEN($E1668)&gt;0,VLOOKUP(TEXT($E1668,0),'Angaben Stationen'!$E$14:$V$215,18,0),"")</f>
        <v/>
      </c>
      <c r="E1668" s="344"/>
      <c r="F1668" s="256"/>
      <c r="G1668" s="256"/>
      <c r="H1668" s="307"/>
      <c r="I1668" s="183"/>
      <c r="R1668" s="8">
        <f t="shared" si="226"/>
        <v>0</v>
      </c>
      <c r="S1668" s="8">
        <f>VLOOKUP($D1668,{"29 - Psychiatrie (Erwachsene)",1;"30 - Kinder- und Jugendpsychiatrie",1;"297 - stationsäquivalente Behandlung in der Erwachsenenpsychiatrie (29)",1;"307 - stationsäquivalente Behandlung in der Kinder- und Jugendpsychiatrie (30)",1;"31 - Psychosomatik",1;"",0;0,0},2,0)</f>
        <v>0</v>
      </c>
      <c r="T1668" s="8">
        <f t="shared" si="232"/>
        <v>0</v>
      </c>
      <c r="U1668" s="8">
        <f t="shared" si="234"/>
        <v>0</v>
      </c>
      <c r="V1668" s="8">
        <f t="shared" si="227"/>
        <v>0</v>
      </c>
      <c r="W1668" s="8">
        <f t="shared" si="228"/>
        <v>0</v>
      </c>
      <c r="X1668" s="8">
        <f t="shared" si="229"/>
        <v>0</v>
      </c>
      <c r="Y1668" s="8" t="str">
        <f t="shared" si="230"/>
        <v/>
      </c>
      <c r="Z1668" s="8" t="str">
        <f>VLOOKUP($D1668,{"29 - Psychiatrie (Erwachsene)","BGI";"297 - stationsäquivalente Behandlung in der Erwachsenenpsychiatrie (29)","BGI";"30 - Kinder- und Jugendpsychiatrie","BGII";"307 - stationsäquivalente Behandlung in der Kinder- und Jugendpsychiatrie (30)","BGII";"31 - Psychosomatik","BGI";"","LEER";0,"Leer"},2,0)</f>
        <v>LEER</v>
      </c>
      <c r="AA1668" s="8" t="str">
        <f t="shared" si="231"/>
        <v>Stationen</v>
      </c>
    </row>
    <row r="1669" spans="2:27" ht="15" customHeight="1" x14ac:dyDescent="0.25">
      <c r="B1669" s="76" t="str">
        <f t="shared" si="233"/>
        <v>!!!</v>
      </c>
      <c r="C1669" s="310" t="str">
        <f>IF(LEN($E1669)&gt;0,VLOOKUP(TEXT($E1669,0),'Angaben Stationen'!$E$14:$V$215,17,0),"")</f>
        <v/>
      </c>
      <c r="D1669" s="254" t="str">
        <f>IF(LEN($E1669)&gt;0,VLOOKUP(TEXT($E1669,0),'Angaben Stationen'!$E$14:$V$215,18,0),"")</f>
        <v/>
      </c>
      <c r="E1669" s="344"/>
      <c r="F1669" s="256"/>
      <c r="G1669" s="256"/>
      <c r="H1669" s="307"/>
      <c r="I1669" s="183"/>
      <c r="R1669" s="8">
        <f t="shared" si="226"/>
        <v>0</v>
      </c>
      <c r="S1669" s="8">
        <f>VLOOKUP($D1669,{"29 - Psychiatrie (Erwachsene)",1;"30 - Kinder- und Jugendpsychiatrie",1;"297 - stationsäquivalente Behandlung in der Erwachsenenpsychiatrie (29)",1;"307 - stationsäquivalente Behandlung in der Kinder- und Jugendpsychiatrie (30)",1;"31 - Psychosomatik",1;"",0;0,0},2,0)</f>
        <v>0</v>
      </c>
      <c r="T1669" s="8">
        <f t="shared" si="232"/>
        <v>0</v>
      </c>
      <c r="U1669" s="8">
        <f t="shared" si="234"/>
        <v>0</v>
      </c>
      <c r="V1669" s="8">
        <f t="shared" si="227"/>
        <v>0</v>
      </c>
      <c r="W1669" s="8">
        <f t="shared" si="228"/>
        <v>0</v>
      </c>
      <c r="X1669" s="8">
        <f t="shared" si="229"/>
        <v>0</v>
      </c>
      <c r="Y1669" s="8" t="str">
        <f t="shared" si="230"/>
        <v/>
      </c>
      <c r="Z1669" s="8" t="str">
        <f>VLOOKUP($D1669,{"29 - Psychiatrie (Erwachsene)","BGI";"297 - stationsäquivalente Behandlung in der Erwachsenenpsychiatrie (29)","BGI";"30 - Kinder- und Jugendpsychiatrie","BGII";"307 - stationsäquivalente Behandlung in der Kinder- und Jugendpsychiatrie (30)","BGII";"31 - Psychosomatik","BGI";"","LEER";0,"Leer"},2,0)</f>
        <v>LEER</v>
      </c>
      <c r="AA1669" s="8" t="str">
        <f t="shared" si="231"/>
        <v>Stationen</v>
      </c>
    </row>
    <row r="1670" spans="2:27" ht="15" customHeight="1" x14ac:dyDescent="0.25">
      <c r="B1670" s="76" t="str">
        <f t="shared" si="233"/>
        <v>!!!</v>
      </c>
      <c r="C1670" s="310" t="str">
        <f>IF(LEN($E1670)&gt;0,VLOOKUP(TEXT($E1670,0),'Angaben Stationen'!$E$14:$V$215,17,0),"")</f>
        <v/>
      </c>
      <c r="D1670" s="254" t="str">
        <f>IF(LEN($E1670)&gt;0,VLOOKUP(TEXT($E1670,0),'Angaben Stationen'!$E$14:$V$215,18,0),"")</f>
        <v/>
      </c>
      <c r="E1670" s="344"/>
      <c r="F1670" s="256"/>
      <c r="G1670" s="256"/>
      <c r="H1670" s="307"/>
      <c r="I1670" s="183"/>
      <c r="R1670" s="8">
        <f t="shared" si="226"/>
        <v>0</v>
      </c>
      <c r="S1670" s="8">
        <f>VLOOKUP($D1670,{"29 - Psychiatrie (Erwachsene)",1;"30 - Kinder- und Jugendpsychiatrie",1;"297 - stationsäquivalente Behandlung in der Erwachsenenpsychiatrie (29)",1;"307 - stationsäquivalente Behandlung in der Kinder- und Jugendpsychiatrie (30)",1;"31 - Psychosomatik",1;"",0;0,0},2,0)</f>
        <v>0</v>
      </c>
      <c r="T1670" s="8">
        <f t="shared" si="232"/>
        <v>0</v>
      </c>
      <c r="U1670" s="8">
        <f t="shared" si="234"/>
        <v>0</v>
      </c>
      <c r="V1670" s="8">
        <f t="shared" si="227"/>
        <v>0</v>
      </c>
      <c r="W1670" s="8">
        <f t="shared" si="228"/>
        <v>0</v>
      </c>
      <c r="X1670" s="8">
        <f t="shared" si="229"/>
        <v>0</v>
      </c>
      <c r="Y1670" s="8" t="str">
        <f t="shared" si="230"/>
        <v/>
      </c>
      <c r="Z1670" s="8" t="str">
        <f>VLOOKUP($D1670,{"29 - Psychiatrie (Erwachsene)","BGI";"297 - stationsäquivalente Behandlung in der Erwachsenenpsychiatrie (29)","BGI";"30 - Kinder- und Jugendpsychiatrie","BGII";"307 - stationsäquivalente Behandlung in der Kinder- und Jugendpsychiatrie (30)","BGII";"31 - Psychosomatik","BGI";"","LEER";0,"Leer"},2,0)</f>
        <v>LEER</v>
      </c>
      <c r="AA1670" s="8" t="str">
        <f t="shared" si="231"/>
        <v>Stationen</v>
      </c>
    </row>
    <row r="1671" spans="2:27" ht="15" customHeight="1" x14ac:dyDescent="0.25">
      <c r="B1671" s="76" t="str">
        <f t="shared" si="233"/>
        <v>!!!</v>
      </c>
      <c r="C1671" s="310" t="str">
        <f>IF(LEN($E1671)&gt;0,VLOOKUP(TEXT($E1671,0),'Angaben Stationen'!$E$14:$V$215,17,0),"")</f>
        <v/>
      </c>
      <c r="D1671" s="254" t="str">
        <f>IF(LEN($E1671)&gt;0,VLOOKUP(TEXT($E1671,0),'Angaben Stationen'!$E$14:$V$215,18,0),"")</f>
        <v/>
      </c>
      <c r="E1671" s="344"/>
      <c r="F1671" s="256"/>
      <c r="G1671" s="256"/>
      <c r="H1671" s="307"/>
      <c r="I1671" s="183"/>
      <c r="R1671" s="8">
        <f t="shared" si="226"/>
        <v>0</v>
      </c>
      <c r="S1671" s="8">
        <f>VLOOKUP($D1671,{"29 - Psychiatrie (Erwachsene)",1;"30 - Kinder- und Jugendpsychiatrie",1;"297 - stationsäquivalente Behandlung in der Erwachsenenpsychiatrie (29)",1;"307 - stationsäquivalente Behandlung in der Kinder- und Jugendpsychiatrie (30)",1;"31 - Psychosomatik",1;"",0;0,0},2,0)</f>
        <v>0</v>
      </c>
      <c r="T1671" s="8">
        <f t="shared" si="232"/>
        <v>0</v>
      </c>
      <c r="U1671" s="8">
        <f t="shared" si="234"/>
        <v>0</v>
      </c>
      <c r="V1671" s="8">
        <f t="shared" si="227"/>
        <v>0</v>
      </c>
      <c r="W1671" s="8">
        <f t="shared" si="228"/>
        <v>0</v>
      </c>
      <c r="X1671" s="8">
        <f t="shared" si="229"/>
        <v>0</v>
      </c>
      <c r="Y1671" s="8" t="str">
        <f t="shared" si="230"/>
        <v/>
      </c>
      <c r="Z1671" s="8" t="str">
        <f>VLOOKUP($D1671,{"29 - Psychiatrie (Erwachsene)","BGI";"297 - stationsäquivalente Behandlung in der Erwachsenenpsychiatrie (29)","BGI";"30 - Kinder- und Jugendpsychiatrie","BGII";"307 - stationsäquivalente Behandlung in der Kinder- und Jugendpsychiatrie (30)","BGII";"31 - Psychosomatik","BGI";"","LEER";0,"Leer"},2,0)</f>
        <v>LEER</v>
      </c>
      <c r="AA1671" s="8" t="str">
        <f t="shared" si="231"/>
        <v>Stationen</v>
      </c>
    </row>
    <row r="1672" spans="2:27" ht="15" customHeight="1" x14ac:dyDescent="0.25">
      <c r="B1672" s="76" t="str">
        <f t="shared" si="233"/>
        <v>!!!</v>
      </c>
      <c r="C1672" s="310" t="str">
        <f>IF(LEN($E1672)&gt;0,VLOOKUP(TEXT($E1672,0),'Angaben Stationen'!$E$14:$V$215,17,0),"")</f>
        <v/>
      </c>
      <c r="D1672" s="254" t="str">
        <f>IF(LEN($E1672)&gt;0,VLOOKUP(TEXT($E1672,0),'Angaben Stationen'!$E$14:$V$215,18,0),"")</f>
        <v/>
      </c>
      <c r="E1672" s="344"/>
      <c r="F1672" s="256"/>
      <c r="G1672" s="256"/>
      <c r="H1672" s="307"/>
      <c r="I1672" s="183"/>
      <c r="R1672" s="8">
        <f t="shared" si="226"/>
        <v>0</v>
      </c>
      <c r="S1672" s="8">
        <f>VLOOKUP($D1672,{"29 - Psychiatrie (Erwachsene)",1;"30 - Kinder- und Jugendpsychiatrie",1;"297 - stationsäquivalente Behandlung in der Erwachsenenpsychiatrie (29)",1;"307 - stationsäquivalente Behandlung in der Kinder- und Jugendpsychiatrie (30)",1;"31 - Psychosomatik",1;"",0;0,0},2,0)</f>
        <v>0</v>
      </c>
      <c r="T1672" s="8">
        <f t="shared" si="232"/>
        <v>0</v>
      </c>
      <c r="U1672" s="8">
        <f t="shared" si="234"/>
        <v>0</v>
      </c>
      <c r="V1672" s="8">
        <f t="shared" si="227"/>
        <v>0</v>
      </c>
      <c r="W1672" s="8">
        <f t="shared" si="228"/>
        <v>0</v>
      </c>
      <c r="X1672" s="8">
        <f t="shared" si="229"/>
        <v>0</v>
      </c>
      <c r="Y1672" s="8" t="str">
        <f t="shared" si="230"/>
        <v/>
      </c>
      <c r="Z1672" s="8" t="str">
        <f>VLOOKUP($D1672,{"29 - Psychiatrie (Erwachsene)","BGI";"297 - stationsäquivalente Behandlung in der Erwachsenenpsychiatrie (29)","BGI";"30 - Kinder- und Jugendpsychiatrie","BGII";"307 - stationsäquivalente Behandlung in der Kinder- und Jugendpsychiatrie (30)","BGII";"31 - Psychosomatik","BGI";"","LEER";0,"Leer"},2,0)</f>
        <v>LEER</v>
      </c>
      <c r="AA1672" s="8" t="str">
        <f t="shared" si="231"/>
        <v>Stationen</v>
      </c>
    </row>
    <row r="1673" spans="2:27" ht="15" customHeight="1" x14ac:dyDescent="0.25">
      <c r="B1673" s="76" t="str">
        <f t="shared" si="233"/>
        <v>!!!</v>
      </c>
      <c r="C1673" s="310" t="str">
        <f>IF(LEN($E1673)&gt;0,VLOOKUP(TEXT($E1673,0),'Angaben Stationen'!$E$14:$V$215,17,0),"")</f>
        <v/>
      </c>
      <c r="D1673" s="254" t="str">
        <f>IF(LEN($E1673)&gt;0,VLOOKUP(TEXT($E1673,0),'Angaben Stationen'!$E$14:$V$215,18,0),"")</f>
        <v/>
      </c>
      <c r="E1673" s="344"/>
      <c r="F1673" s="256"/>
      <c r="G1673" s="256"/>
      <c r="H1673" s="307"/>
      <c r="I1673" s="183"/>
      <c r="R1673" s="8">
        <f t="shared" si="226"/>
        <v>0</v>
      </c>
      <c r="S1673" s="8">
        <f>VLOOKUP($D1673,{"29 - Psychiatrie (Erwachsene)",1;"30 - Kinder- und Jugendpsychiatrie",1;"297 - stationsäquivalente Behandlung in der Erwachsenenpsychiatrie (29)",1;"307 - stationsäquivalente Behandlung in der Kinder- und Jugendpsychiatrie (30)",1;"31 - Psychosomatik",1;"",0;0,0},2,0)</f>
        <v>0</v>
      </c>
      <c r="T1673" s="8">
        <f t="shared" si="232"/>
        <v>0</v>
      </c>
      <c r="U1673" s="8">
        <f t="shared" si="234"/>
        <v>0</v>
      </c>
      <c r="V1673" s="8">
        <f t="shared" si="227"/>
        <v>0</v>
      </c>
      <c r="W1673" s="8">
        <f t="shared" si="228"/>
        <v>0</v>
      </c>
      <c r="X1673" s="8">
        <f t="shared" si="229"/>
        <v>0</v>
      </c>
      <c r="Y1673" s="8" t="str">
        <f t="shared" si="230"/>
        <v/>
      </c>
      <c r="Z1673" s="8" t="str">
        <f>VLOOKUP($D1673,{"29 - Psychiatrie (Erwachsene)","BGI";"297 - stationsäquivalente Behandlung in der Erwachsenenpsychiatrie (29)","BGI";"30 - Kinder- und Jugendpsychiatrie","BGII";"307 - stationsäquivalente Behandlung in der Kinder- und Jugendpsychiatrie (30)","BGII";"31 - Psychosomatik","BGI";"","LEER";0,"Leer"},2,0)</f>
        <v>LEER</v>
      </c>
      <c r="AA1673" s="8" t="str">
        <f t="shared" si="231"/>
        <v>Stationen</v>
      </c>
    </row>
    <row r="1674" spans="2:27" ht="15" customHeight="1" x14ac:dyDescent="0.25">
      <c r="B1674" s="76" t="str">
        <f t="shared" si="233"/>
        <v>!!!</v>
      </c>
      <c r="C1674" s="310" t="str">
        <f>IF(LEN($E1674)&gt;0,VLOOKUP(TEXT($E1674,0),'Angaben Stationen'!$E$14:$V$215,17,0),"")</f>
        <v/>
      </c>
      <c r="D1674" s="254" t="str">
        <f>IF(LEN($E1674)&gt;0,VLOOKUP(TEXT($E1674,0),'Angaben Stationen'!$E$14:$V$215,18,0),"")</f>
        <v/>
      </c>
      <c r="E1674" s="344"/>
      <c r="F1674" s="256"/>
      <c r="G1674" s="256"/>
      <c r="H1674" s="307"/>
      <c r="I1674" s="183"/>
      <c r="R1674" s="8">
        <f t="shared" si="226"/>
        <v>0</v>
      </c>
      <c r="S1674" s="8">
        <f>VLOOKUP($D1674,{"29 - Psychiatrie (Erwachsene)",1;"30 - Kinder- und Jugendpsychiatrie",1;"297 - stationsäquivalente Behandlung in der Erwachsenenpsychiatrie (29)",1;"307 - stationsäquivalente Behandlung in der Kinder- und Jugendpsychiatrie (30)",1;"31 - Psychosomatik",1;"",0;0,0},2,0)</f>
        <v>0</v>
      </c>
      <c r="T1674" s="8">
        <f t="shared" si="232"/>
        <v>0</v>
      </c>
      <c r="U1674" s="8">
        <f t="shared" si="234"/>
        <v>0</v>
      </c>
      <c r="V1674" s="8">
        <f t="shared" si="227"/>
        <v>0</v>
      </c>
      <c r="W1674" s="8">
        <f t="shared" si="228"/>
        <v>0</v>
      </c>
      <c r="X1674" s="8">
        <f t="shared" si="229"/>
        <v>0</v>
      </c>
      <c r="Y1674" s="8" t="str">
        <f t="shared" si="230"/>
        <v/>
      </c>
      <c r="Z1674" s="8" t="str">
        <f>VLOOKUP($D1674,{"29 - Psychiatrie (Erwachsene)","BGI";"297 - stationsäquivalente Behandlung in der Erwachsenenpsychiatrie (29)","BGI";"30 - Kinder- und Jugendpsychiatrie","BGII";"307 - stationsäquivalente Behandlung in der Kinder- und Jugendpsychiatrie (30)","BGII";"31 - Psychosomatik","BGI";"","LEER";0,"Leer"},2,0)</f>
        <v>LEER</v>
      </c>
      <c r="AA1674" s="8" t="str">
        <f t="shared" si="231"/>
        <v>Stationen</v>
      </c>
    </row>
    <row r="1675" spans="2:27" ht="15" customHeight="1" x14ac:dyDescent="0.25">
      <c r="B1675" s="76" t="str">
        <f t="shared" si="233"/>
        <v>!!!</v>
      </c>
      <c r="C1675" s="310" t="str">
        <f>IF(LEN($E1675)&gt;0,VLOOKUP(TEXT($E1675,0),'Angaben Stationen'!$E$14:$V$215,17,0),"")</f>
        <v/>
      </c>
      <c r="D1675" s="254" t="str">
        <f>IF(LEN($E1675)&gt;0,VLOOKUP(TEXT($E1675,0),'Angaben Stationen'!$E$14:$V$215,18,0),"")</f>
        <v/>
      </c>
      <c r="E1675" s="344"/>
      <c r="F1675" s="256"/>
      <c r="G1675" s="256"/>
      <c r="H1675" s="307"/>
      <c r="I1675" s="183"/>
      <c r="R1675" s="8">
        <f t="shared" si="226"/>
        <v>0</v>
      </c>
      <c r="S1675" s="8">
        <f>VLOOKUP($D1675,{"29 - Psychiatrie (Erwachsene)",1;"30 - Kinder- und Jugendpsychiatrie",1;"297 - stationsäquivalente Behandlung in der Erwachsenenpsychiatrie (29)",1;"307 - stationsäquivalente Behandlung in der Kinder- und Jugendpsychiatrie (30)",1;"31 - Psychosomatik",1;"",0;0,0},2,0)</f>
        <v>0</v>
      </c>
      <c r="T1675" s="8">
        <f t="shared" si="232"/>
        <v>0</v>
      </c>
      <c r="U1675" s="8">
        <f t="shared" si="234"/>
        <v>0</v>
      </c>
      <c r="V1675" s="8">
        <f t="shared" si="227"/>
        <v>0</v>
      </c>
      <c r="W1675" s="8">
        <f t="shared" si="228"/>
        <v>0</v>
      </c>
      <c r="X1675" s="8">
        <f t="shared" si="229"/>
        <v>0</v>
      </c>
      <c r="Y1675" s="8" t="str">
        <f t="shared" si="230"/>
        <v/>
      </c>
      <c r="Z1675" s="8" t="str">
        <f>VLOOKUP($D1675,{"29 - Psychiatrie (Erwachsene)","BGI";"297 - stationsäquivalente Behandlung in der Erwachsenenpsychiatrie (29)","BGI";"30 - Kinder- und Jugendpsychiatrie","BGII";"307 - stationsäquivalente Behandlung in der Kinder- und Jugendpsychiatrie (30)","BGII";"31 - Psychosomatik","BGI";"","LEER";0,"Leer"},2,0)</f>
        <v>LEER</v>
      </c>
      <c r="AA1675" s="8" t="str">
        <f t="shared" si="231"/>
        <v>Stationen</v>
      </c>
    </row>
    <row r="1676" spans="2:27" ht="15" customHeight="1" x14ac:dyDescent="0.25">
      <c r="B1676" s="76" t="str">
        <f t="shared" si="233"/>
        <v>!!!</v>
      </c>
      <c r="C1676" s="310" t="str">
        <f>IF(LEN($E1676)&gt;0,VLOOKUP(TEXT($E1676,0),'Angaben Stationen'!$E$14:$V$215,17,0),"")</f>
        <v/>
      </c>
      <c r="D1676" s="254" t="str">
        <f>IF(LEN($E1676)&gt;0,VLOOKUP(TEXT($E1676,0),'Angaben Stationen'!$E$14:$V$215,18,0),"")</f>
        <v/>
      </c>
      <c r="E1676" s="344"/>
      <c r="F1676" s="256"/>
      <c r="G1676" s="256"/>
      <c r="H1676" s="307"/>
      <c r="I1676" s="183"/>
      <c r="R1676" s="8">
        <f t="shared" si="226"/>
        <v>0</v>
      </c>
      <c r="S1676" s="8">
        <f>VLOOKUP($D1676,{"29 - Psychiatrie (Erwachsene)",1;"30 - Kinder- und Jugendpsychiatrie",1;"297 - stationsäquivalente Behandlung in der Erwachsenenpsychiatrie (29)",1;"307 - stationsäquivalente Behandlung in der Kinder- und Jugendpsychiatrie (30)",1;"31 - Psychosomatik",1;"",0;0,0},2,0)</f>
        <v>0</v>
      </c>
      <c r="T1676" s="8">
        <f t="shared" si="232"/>
        <v>0</v>
      </c>
      <c r="U1676" s="8">
        <f t="shared" si="234"/>
        <v>0</v>
      </c>
      <c r="V1676" s="8">
        <f t="shared" si="227"/>
        <v>0</v>
      </c>
      <c r="W1676" s="8">
        <f t="shared" si="228"/>
        <v>0</v>
      </c>
      <c r="X1676" s="8">
        <f t="shared" si="229"/>
        <v>0</v>
      </c>
      <c r="Y1676" s="8" t="str">
        <f t="shared" si="230"/>
        <v/>
      </c>
      <c r="Z1676" s="8" t="str">
        <f>VLOOKUP($D1676,{"29 - Psychiatrie (Erwachsene)","BGI";"297 - stationsäquivalente Behandlung in der Erwachsenenpsychiatrie (29)","BGI";"30 - Kinder- und Jugendpsychiatrie","BGII";"307 - stationsäquivalente Behandlung in der Kinder- und Jugendpsychiatrie (30)","BGII";"31 - Psychosomatik","BGI";"","LEER";0,"Leer"},2,0)</f>
        <v>LEER</v>
      </c>
      <c r="AA1676" s="8" t="str">
        <f t="shared" si="231"/>
        <v>Stationen</v>
      </c>
    </row>
    <row r="1677" spans="2:27" ht="15" customHeight="1" x14ac:dyDescent="0.25">
      <c r="B1677" s="76" t="str">
        <f t="shared" si="233"/>
        <v>!!!</v>
      </c>
      <c r="C1677" s="310" t="str">
        <f>IF(LEN($E1677)&gt;0,VLOOKUP(TEXT($E1677,0),'Angaben Stationen'!$E$14:$V$215,17,0),"")</f>
        <v/>
      </c>
      <c r="D1677" s="254" t="str">
        <f>IF(LEN($E1677)&gt;0,VLOOKUP(TEXT($E1677,0),'Angaben Stationen'!$E$14:$V$215,18,0),"")</f>
        <v/>
      </c>
      <c r="E1677" s="344"/>
      <c r="F1677" s="256"/>
      <c r="G1677" s="256"/>
      <c r="H1677" s="307"/>
      <c r="I1677" s="183"/>
      <c r="R1677" s="8">
        <f t="shared" si="226"/>
        <v>0</v>
      </c>
      <c r="S1677" s="8">
        <f>VLOOKUP($D1677,{"29 - Psychiatrie (Erwachsene)",1;"30 - Kinder- und Jugendpsychiatrie",1;"297 - stationsäquivalente Behandlung in der Erwachsenenpsychiatrie (29)",1;"307 - stationsäquivalente Behandlung in der Kinder- und Jugendpsychiatrie (30)",1;"31 - Psychosomatik",1;"",0;0,0},2,0)</f>
        <v>0</v>
      </c>
      <c r="T1677" s="8">
        <f t="shared" si="232"/>
        <v>0</v>
      </c>
      <c r="U1677" s="8">
        <f t="shared" si="234"/>
        <v>0</v>
      </c>
      <c r="V1677" s="8">
        <f t="shared" si="227"/>
        <v>0</v>
      </c>
      <c r="W1677" s="8">
        <f t="shared" si="228"/>
        <v>0</v>
      </c>
      <c r="X1677" s="8">
        <f t="shared" si="229"/>
        <v>0</v>
      </c>
      <c r="Y1677" s="8" t="str">
        <f t="shared" si="230"/>
        <v/>
      </c>
      <c r="Z1677" s="8" t="str">
        <f>VLOOKUP($D1677,{"29 - Psychiatrie (Erwachsene)","BGI";"297 - stationsäquivalente Behandlung in der Erwachsenenpsychiatrie (29)","BGI";"30 - Kinder- und Jugendpsychiatrie","BGII";"307 - stationsäquivalente Behandlung in der Kinder- und Jugendpsychiatrie (30)","BGII";"31 - Psychosomatik","BGI";"","LEER";0,"Leer"},2,0)</f>
        <v>LEER</v>
      </c>
      <c r="AA1677" s="8" t="str">
        <f t="shared" si="231"/>
        <v>Stationen</v>
      </c>
    </row>
    <row r="1678" spans="2:27" ht="15" customHeight="1" x14ac:dyDescent="0.25">
      <c r="B1678" s="76" t="str">
        <f t="shared" si="233"/>
        <v>!!!</v>
      </c>
      <c r="C1678" s="310" t="str">
        <f>IF(LEN($E1678)&gt;0,VLOOKUP(TEXT($E1678,0),'Angaben Stationen'!$E$14:$V$215,17,0),"")</f>
        <v/>
      </c>
      <c r="D1678" s="254" t="str">
        <f>IF(LEN($E1678)&gt;0,VLOOKUP(TEXT($E1678,0),'Angaben Stationen'!$E$14:$V$215,18,0),"")</f>
        <v/>
      </c>
      <c r="E1678" s="344"/>
      <c r="F1678" s="256"/>
      <c r="G1678" s="256"/>
      <c r="H1678" s="307"/>
      <c r="I1678" s="183"/>
      <c r="R1678" s="8">
        <f t="shared" si="226"/>
        <v>0</v>
      </c>
      <c r="S1678" s="8">
        <f>VLOOKUP($D1678,{"29 - Psychiatrie (Erwachsene)",1;"30 - Kinder- und Jugendpsychiatrie",1;"297 - stationsäquivalente Behandlung in der Erwachsenenpsychiatrie (29)",1;"307 - stationsäquivalente Behandlung in der Kinder- und Jugendpsychiatrie (30)",1;"31 - Psychosomatik",1;"",0;0,0},2,0)</f>
        <v>0</v>
      </c>
      <c r="T1678" s="8">
        <f t="shared" si="232"/>
        <v>0</v>
      </c>
      <c r="U1678" s="8">
        <f t="shared" si="234"/>
        <v>0</v>
      </c>
      <c r="V1678" s="8">
        <f t="shared" si="227"/>
        <v>0</v>
      </c>
      <c r="W1678" s="8">
        <f t="shared" si="228"/>
        <v>0</v>
      </c>
      <c r="X1678" s="8">
        <f t="shared" si="229"/>
        <v>0</v>
      </c>
      <c r="Y1678" s="8" t="str">
        <f t="shared" si="230"/>
        <v/>
      </c>
      <c r="Z1678" s="8" t="str">
        <f>VLOOKUP($D1678,{"29 - Psychiatrie (Erwachsene)","BGI";"297 - stationsäquivalente Behandlung in der Erwachsenenpsychiatrie (29)","BGI";"30 - Kinder- und Jugendpsychiatrie","BGII";"307 - stationsäquivalente Behandlung in der Kinder- und Jugendpsychiatrie (30)","BGII";"31 - Psychosomatik","BGI";"","LEER";0,"Leer"},2,0)</f>
        <v>LEER</v>
      </c>
      <c r="AA1678" s="8" t="str">
        <f t="shared" si="231"/>
        <v>Stationen</v>
      </c>
    </row>
    <row r="1679" spans="2:27" ht="15" customHeight="1" x14ac:dyDescent="0.25">
      <c r="B1679" s="76" t="str">
        <f t="shared" si="233"/>
        <v>!!!</v>
      </c>
      <c r="C1679" s="310" t="str">
        <f>IF(LEN($E1679)&gt;0,VLOOKUP(TEXT($E1679,0),'Angaben Stationen'!$E$14:$V$215,17,0),"")</f>
        <v/>
      </c>
      <c r="D1679" s="254" t="str">
        <f>IF(LEN($E1679)&gt;0,VLOOKUP(TEXT($E1679,0),'Angaben Stationen'!$E$14:$V$215,18,0),"")</f>
        <v/>
      </c>
      <c r="E1679" s="344"/>
      <c r="F1679" s="256"/>
      <c r="G1679" s="256"/>
      <c r="H1679" s="307"/>
      <c r="I1679" s="183"/>
      <c r="R1679" s="8">
        <f t="shared" si="226"/>
        <v>0</v>
      </c>
      <c r="S1679" s="8">
        <f>VLOOKUP($D1679,{"29 - Psychiatrie (Erwachsene)",1;"30 - Kinder- und Jugendpsychiatrie",1;"297 - stationsäquivalente Behandlung in der Erwachsenenpsychiatrie (29)",1;"307 - stationsäquivalente Behandlung in der Kinder- und Jugendpsychiatrie (30)",1;"31 - Psychosomatik",1;"",0;0,0},2,0)</f>
        <v>0</v>
      </c>
      <c r="T1679" s="8">
        <f t="shared" si="232"/>
        <v>0</v>
      </c>
      <c r="U1679" s="8">
        <f t="shared" si="234"/>
        <v>0</v>
      </c>
      <c r="V1679" s="8">
        <f t="shared" si="227"/>
        <v>0</v>
      </c>
      <c r="W1679" s="8">
        <f t="shared" si="228"/>
        <v>0</v>
      </c>
      <c r="X1679" s="8">
        <f t="shared" si="229"/>
        <v>0</v>
      </c>
      <c r="Y1679" s="8" t="str">
        <f t="shared" si="230"/>
        <v/>
      </c>
      <c r="Z1679" s="8" t="str">
        <f>VLOOKUP($D1679,{"29 - Psychiatrie (Erwachsene)","BGI";"297 - stationsäquivalente Behandlung in der Erwachsenenpsychiatrie (29)","BGI";"30 - Kinder- und Jugendpsychiatrie","BGII";"307 - stationsäquivalente Behandlung in der Kinder- und Jugendpsychiatrie (30)","BGII";"31 - Psychosomatik","BGI";"","LEER";0,"Leer"},2,0)</f>
        <v>LEER</v>
      </c>
      <c r="AA1679" s="8" t="str">
        <f t="shared" si="231"/>
        <v>Stationen</v>
      </c>
    </row>
    <row r="1680" spans="2:27" ht="15" customHeight="1" x14ac:dyDescent="0.25">
      <c r="B1680" s="76" t="str">
        <f t="shared" si="233"/>
        <v>!!!</v>
      </c>
      <c r="C1680" s="310" t="str">
        <f>IF(LEN($E1680)&gt;0,VLOOKUP(TEXT($E1680,0),'Angaben Stationen'!$E$14:$V$215,17,0),"")</f>
        <v/>
      </c>
      <c r="D1680" s="254" t="str">
        <f>IF(LEN($E1680)&gt;0,VLOOKUP(TEXT($E1680,0),'Angaben Stationen'!$E$14:$V$215,18,0),"")</f>
        <v/>
      </c>
      <c r="E1680" s="344"/>
      <c r="F1680" s="256"/>
      <c r="G1680" s="256"/>
      <c r="H1680" s="307"/>
      <c r="I1680" s="183"/>
      <c r="R1680" s="8">
        <f t="shared" si="226"/>
        <v>0</v>
      </c>
      <c r="S1680" s="8">
        <f>VLOOKUP($D1680,{"29 - Psychiatrie (Erwachsene)",1;"30 - Kinder- und Jugendpsychiatrie",1;"297 - stationsäquivalente Behandlung in der Erwachsenenpsychiatrie (29)",1;"307 - stationsäquivalente Behandlung in der Kinder- und Jugendpsychiatrie (30)",1;"31 - Psychosomatik",1;"",0;0,0},2,0)</f>
        <v>0</v>
      </c>
      <c r="T1680" s="8">
        <f t="shared" si="232"/>
        <v>0</v>
      </c>
      <c r="U1680" s="8">
        <f t="shared" si="234"/>
        <v>0</v>
      </c>
      <c r="V1680" s="8">
        <f t="shared" si="227"/>
        <v>0</v>
      </c>
      <c r="W1680" s="8">
        <f t="shared" si="228"/>
        <v>0</v>
      </c>
      <c r="X1680" s="8">
        <f t="shared" si="229"/>
        <v>0</v>
      </c>
      <c r="Y1680" s="8" t="str">
        <f t="shared" si="230"/>
        <v/>
      </c>
      <c r="Z1680" s="8" t="str">
        <f>VLOOKUP($D1680,{"29 - Psychiatrie (Erwachsene)","BGI";"297 - stationsäquivalente Behandlung in der Erwachsenenpsychiatrie (29)","BGI";"30 - Kinder- und Jugendpsychiatrie","BGII";"307 - stationsäquivalente Behandlung in der Kinder- und Jugendpsychiatrie (30)","BGII";"31 - Psychosomatik","BGI";"","LEER";0,"Leer"},2,0)</f>
        <v>LEER</v>
      </c>
      <c r="AA1680" s="8" t="str">
        <f t="shared" si="231"/>
        <v>Stationen</v>
      </c>
    </row>
    <row r="1681" spans="2:27" ht="15" customHeight="1" x14ac:dyDescent="0.25">
      <c r="B1681" s="76" t="str">
        <f t="shared" si="233"/>
        <v>!!!</v>
      </c>
      <c r="C1681" s="310" t="str">
        <f>IF(LEN($E1681)&gt;0,VLOOKUP(TEXT($E1681,0),'Angaben Stationen'!$E$14:$V$215,17,0),"")</f>
        <v/>
      </c>
      <c r="D1681" s="254" t="str">
        <f>IF(LEN($E1681)&gt;0,VLOOKUP(TEXT($E1681,0),'Angaben Stationen'!$E$14:$V$215,18,0),"")</f>
        <v/>
      </c>
      <c r="E1681" s="344"/>
      <c r="F1681" s="256"/>
      <c r="G1681" s="256"/>
      <c r="H1681" s="307"/>
      <c r="I1681" s="183"/>
      <c r="R1681" s="8">
        <f t="shared" si="226"/>
        <v>0</v>
      </c>
      <c r="S1681" s="8">
        <f>VLOOKUP($D1681,{"29 - Psychiatrie (Erwachsene)",1;"30 - Kinder- und Jugendpsychiatrie",1;"297 - stationsäquivalente Behandlung in der Erwachsenenpsychiatrie (29)",1;"307 - stationsäquivalente Behandlung in der Kinder- und Jugendpsychiatrie (30)",1;"31 - Psychosomatik",1;"",0;0,0},2,0)</f>
        <v>0</v>
      </c>
      <c r="T1681" s="8">
        <f t="shared" si="232"/>
        <v>0</v>
      </c>
      <c r="U1681" s="8">
        <f t="shared" si="234"/>
        <v>0</v>
      </c>
      <c r="V1681" s="8">
        <f t="shared" si="227"/>
        <v>0</v>
      </c>
      <c r="W1681" s="8">
        <f t="shared" si="228"/>
        <v>0</v>
      </c>
      <c r="X1681" s="8">
        <f t="shared" si="229"/>
        <v>0</v>
      </c>
      <c r="Y1681" s="8" t="str">
        <f t="shared" si="230"/>
        <v/>
      </c>
      <c r="Z1681" s="8" t="str">
        <f>VLOOKUP($D1681,{"29 - Psychiatrie (Erwachsene)","BGI";"297 - stationsäquivalente Behandlung in der Erwachsenenpsychiatrie (29)","BGI";"30 - Kinder- und Jugendpsychiatrie","BGII";"307 - stationsäquivalente Behandlung in der Kinder- und Jugendpsychiatrie (30)","BGII";"31 - Psychosomatik","BGI";"","LEER";0,"Leer"},2,0)</f>
        <v>LEER</v>
      </c>
      <c r="AA1681" s="8" t="str">
        <f t="shared" si="231"/>
        <v>Stationen</v>
      </c>
    </row>
    <row r="1682" spans="2:27" ht="15" customHeight="1" x14ac:dyDescent="0.25">
      <c r="B1682" s="76" t="str">
        <f t="shared" si="233"/>
        <v>!!!</v>
      </c>
      <c r="C1682" s="310" t="str">
        <f>IF(LEN($E1682)&gt;0,VLOOKUP(TEXT($E1682,0),'Angaben Stationen'!$E$14:$V$215,17,0),"")</f>
        <v/>
      </c>
      <c r="D1682" s="254" t="str">
        <f>IF(LEN($E1682)&gt;0,VLOOKUP(TEXT($E1682,0),'Angaben Stationen'!$E$14:$V$215,18,0),"")</f>
        <v/>
      </c>
      <c r="E1682" s="344"/>
      <c r="F1682" s="256"/>
      <c r="G1682" s="256"/>
      <c r="H1682" s="307"/>
      <c r="I1682" s="183"/>
      <c r="R1682" s="8">
        <f t="shared" si="226"/>
        <v>0</v>
      </c>
      <c r="S1682" s="8">
        <f>VLOOKUP($D1682,{"29 - Psychiatrie (Erwachsene)",1;"30 - Kinder- und Jugendpsychiatrie",1;"297 - stationsäquivalente Behandlung in der Erwachsenenpsychiatrie (29)",1;"307 - stationsäquivalente Behandlung in der Kinder- und Jugendpsychiatrie (30)",1;"31 - Psychosomatik",1;"",0;0,0},2,0)</f>
        <v>0</v>
      </c>
      <c r="T1682" s="8">
        <f t="shared" si="232"/>
        <v>0</v>
      </c>
      <c r="U1682" s="8">
        <f t="shared" si="234"/>
        <v>0</v>
      </c>
      <c r="V1682" s="8">
        <f t="shared" si="227"/>
        <v>0</v>
      </c>
      <c r="W1682" s="8">
        <f t="shared" si="228"/>
        <v>0</v>
      </c>
      <c r="X1682" s="8">
        <f t="shared" si="229"/>
        <v>0</v>
      </c>
      <c r="Y1682" s="8" t="str">
        <f t="shared" si="230"/>
        <v/>
      </c>
      <c r="Z1682" s="8" t="str">
        <f>VLOOKUP($D1682,{"29 - Psychiatrie (Erwachsene)","BGI";"297 - stationsäquivalente Behandlung in der Erwachsenenpsychiatrie (29)","BGI";"30 - Kinder- und Jugendpsychiatrie","BGII";"307 - stationsäquivalente Behandlung in der Kinder- und Jugendpsychiatrie (30)","BGII";"31 - Psychosomatik","BGI";"","LEER";0,"Leer"},2,0)</f>
        <v>LEER</v>
      </c>
      <c r="AA1682" s="8" t="str">
        <f t="shared" si="231"/>
        <v>Stationen</v>
      </c>
    </row>
    <row r="1683" spans="2:27" ht="15" customHeight="1" x14ac:dyDescent="0.25">
      <c r="B1683" s="76" t="str">
        <f t="shared" si="233"/>
        <v>!!!</v>
      </c>
      <c r="C1683" s="310" t="str">
        <f>IF(LEN($E1683)&gt;0,VLOOKUP(TEXT($E1683,0),'Angaben Stationen'!$E$14:$V$215,17,0),"")</f>
        <v/>
      </c>
      <c r="D1683" s="254" t="str">
        <f>IF(LEN($E1683)&gt;0,VLOOKUP(TEXT($E1683,0),'Angaben Stationen'!$E$14:$V$215,18,0),"")</f>
        <v/>
      </c>
      <c r="E1683" s="344"/>
      <c r="F1683" s="256"/>
      <c r="G1683" s="256"/>
      <c r="H1683" s="307"/>
      <c r="I1683" s="183"/>
      <c r="R1683" s="8">
        <f t="shared" si="226"/>
        <v>0</v>
      </c>
      <c r="S1683" s="8">
        <f>VLOOKUP($D1683,{"29 - Psychiatrie (Erwachsene)",1;"30 - Kinder- und Jugendpsychiatrie",1;"297 - stationsäquivalente Behandlung in der Erwachsenenpsychiatrie (29)",1;"307 - stationsäquivalente Behandlung in der Kinder- und Jugendpsychiatrie (30)",1;"31 - Psychosomatik",1;"",0;0,0},2,0)</f>
        <v>0</v>
      </c>
      <c r="T1683" s="8">
        <f t="shared" si="232"/>
        <v>0</v>
      </c>
      <c r="U1683" s="8">
        <f t="shared" si="234"/>
        <v>0</v>
      </c>
      <c r="V1683" s="8">
        <f t="shared" si="227"/>
        <v>0</v>
      </c>
      <c r="W1683" s="8">
        <f t="shared" si="228"/>
        <v>0</v>
      </c>
      <c r="X1683" s="8">
        <f t="shared" si="229"/>
        <v>0</v>
      </c>
      <c r="Y1683" s="8" t="str">
        <f t="shared" si="230"/>
        <v/>
      </c>
      <c r="Z1683" s="8" t="str">
        <f>VLOOKUP($D1683,{"29 - Psychiatrie (Erwachsene)","BGI";"297 - stationsäquivalente Behandlung in der Erwachsenenpsychiatrie (29)","BGI";"30 - Kinder- und Jugendpsychiatrie","BGII";"307 - stationsäquivalente Behandlung in der Kinder- und Jugendpsychiatrie (30)","BGII";"31 - Psychosomatik","BGI";"","LEER";0,"Leer"},2,0)</f>
        <v>LEER</v>
      </c>
      <c r="AA1683" s="8" t="str">
        <f t="shared" si="231"/>
        <v>Stationen</v>
      </c>
    </row>
    <row r="1684" spans="2:27" ht="15" customHeight="1" x14ac:dyDescent="0.25">
      <c r="B1684" s="76" t="str">
        <f t="shared" si="233"/>
        <v>!!!</v>
      </c>
      <c r="C1684" s="310" t="str">
        <f>IF(LEN($E1684)&gt;0,VLOOKUP(TEXT($E1684,0),'Angaben Stationen'!$E$14:$V$215,17,0),"")</f>
        <v/>
      </c>
      <c r="D1684" s="254" t="str">
        <f>IF(LEN($E1684)&gt;0,VLOOKUP(TEXT($E1684,0),'Angaben Stationen'!$E$14:$V$215,18,0),"")</f>
        <v/>
      </c>
      <c r="E1684" s="344"/>
      <c r="F1684" s="256"/>
      <c r="G1684" s="256"/>
      <c r="H1684" s="307"/>
      <c r="I1684" s="183"/>
      <c r="R1684" s="8">
        <f t="shared" si="226"/>
        <v>0</v>
      </c>
      <c r="S1684" s="8">
        <f>VLOOKUP($D1684,{"29 - Psychiatrie (Erwachsene)",1;"30 - Kinder- und Jugendpsychiatrie",1;"297 - stationsäquivalente Behandlung in der Erwachsenenpsychiatrie (29)",1;"307 - stationsäquivalente Behandlung in der Kinder- und Jugendpsychiatrie (30)",1;"31 - Psychosomatik",1;"",0;0,0},2,0)</f>
        <v>0</v>
      </c>
      <c r="T1684" s="8">
        <f t="shared" si="232"/>
        <v>0</v>
      </c>
      <c r="U1684" s="8">
        <f t="shared" si="234"/>
        <v>0</v>
      </c>
      <c r="V1684" s="8">
        <f t="shared" si="227"/>
        <v>0</v>
      </c>
      <c r="W1684" s="8">
        <f t="shared" si="228"/>
        <v>0</v>
      </c>
      <c r="X1684" s="8">
        <f t="shared" si="229"/>
        <v>0</v>
      </c>
      <c r="Y1684" s="8" t="str">
        <f t="shared" si="230"/>
        <v/>
      </c>
      <c r="Z1684" s="8" t="str">
        <f>VLOOKUP($D1684,{"29 - Psychiatrie (Erwachsene)","BGI";"297 - stationsäquivalente Behandlung in der Erwachsenenpsychiatrie (29)","BGI";"30 - Kinder- und Jugendpsychiatrie","BGII";"307 - stationsäquivalente Behandlung in der Kinder- und Jugendpsychiatrie (30)","BGII";"31 - Psychosomatik","BGI";"","LEER";0,"Leer"},2,0)</f>
        <v>LEER</v>
      </c>
      <c r="AA1684" s="8" t="str">
        <f t="shared" si="231"/>
        <v>Stationen</v>
      </c>
    </row>
    <row r="1685" spans="2:27" ht="15" customHeight="1" x14ac:dyDescent="0.25">
      <c r="B1685" s="76" t="str">
        <f t="shared" si="233"/>
        <v>!!!</v>
      </c>
      <c r="C1685" s="310" t="str">
        <f>IF(LEN($E1685)&gt;0,VLOOKUP(TEXT($E1685,0),'Angaben Stationen'!$E$14:$V$215,17,0),"")</f>
        <v/>
      </c>
      <c r="D1685" s="254" t="str">
        <f>IF(LEN($E1685)&gt;0,VLOOKUP(TEXT($E1685,0),'Angaben Stationen'!$E$14:$V$215,18,0),"")</f>
        <v/>
      </c>
      <c r="E1685" s="344"/>
      <c r="F1685" s="256"/>
      <c r="G1685" s="256"/>
      <c r="H1685" s="307"/>
      <c r="I1685" s="183"/>
      <c r="R1685" s="8">
        <f t="shared" si="226"/>
        <v>0</v>
      </c>
      <c r="S1685" s="8">
        <f>VLOOKUP($D1685,{"29 - Psychiatrie (Erwachsene)",1;"30 - Kinder- und Jugendpsychiatrie",1;"297 - stationsäquivalente Behandlung in der Erwachsenenpsychiatrie (29)",1;"307 - stationsäquivalente Behandlung in der Kinder- und Jugendpsychiatrie (30)",1;"31 - Psychosomatik",1;"",0;0,0},2,0)</f>
        <v>0</v>
      </c>
      <c r="T1685" s="8">
        <f t="shared" si="232"/>
        <v>0</v>
      </c>
      <c r="U1685" s="8">
        <f t="shared" si="234"/>
        <v>0</v>
      </c>
      <c r="V1685" s="8">
        <f t="shared" si="227"/>
        <v>0</v>
      </c>
      <c r="W1685" s="8">
        <f t="shared" si="228"/>
        <v>0</v>
      </c>
      <c r="X1685" s="8">
        <f t="shared" si="229"/>
        <v>0</v>
      </c>
      <c r="Y1685" s="8" t="str">
        <f t="shared" si="230"/>
        <v/>
      </c>
      <c r="Z1685" s="8" t="str">
        <f>VLOOKUP($D1685,{"29 - Psychiatrie (Erwachsene)","BGI";"297 - stationsäquivalente Behandlung in der Erwachsenenpsychiatrie (29)","BGI";"30 - Kinder- und Jugendpsychiatrie","BGII";"307 - stationsäquivalente Behandlung in der Kinder- und Jugendpsychiatrie (30)","BGII";"31 - Psychosomatik","BGI";"","LEER";0,"Leer"},2,0)</f>
        <v>LEER</v>
      </c>
      <c r="AA1685" s="8" t="str">
        <f t="shared" si="231"/>
        <v>Stationen</v>
      </c>
    </row>
    <row r="1686" spans="2:27" ht="15" customHeight="1" x14ac:dyDescent="0.25">
      <c r="B1686" s="76" t="str">
        <f t="shared" si="233"/>
        <v>!!!</v>
      </c>
      <c r="C1686" s="310" t="str">
        <f>IF(LEN($E1686)&gt;0,VLOOKUP(TEXT($E1686,0),'Angaben Stationen'!$E$14:$V$215,17,0),"")</f>
        <v/>
      </c>
      <c r="D1686" s="254" t="str">
        <f>IF(LEN($E1686)&gt;0,VLOOKUP(TEXT($E1686,0),'Angaben Stationen'!$E$14:$V$215,18,0),"")</f>
        <v/>
      </c>
      <c r="E1686" s="344"/>
      <c r="F1686" s="256"/>
      <c r="G1686" s="256"/>
      <c r="H1686" s="307"/>
      <c r="I1686" s="183"/>
      <c r="R1686" s="8">
        <f t="shared" si="226"/>
        <v>0</v>
      </c>
      <c r="S1686" s="8">
        <f>VLOOKUP($D1686,{"29 - Psychiatrie (Erwachsene)",1;"30 - Kinder- und Jugendpsychiatrie",1;"297 - stationsäquivalente Behandlung in der Erwachsenenpsychiatrie (29)",1;"307 - stationsäquivalente Behandlung in der Kinder- und Jugendpsychiatrie (30)",1;"31 - Psychosomatik",1;"",0;0,0},2,0)</f>
        <v>0</v>
      </c>
      <c r="T1686" s="8">
        <f t="shared" si="232"/>
        <v>0</v>
      </c>
      <c r="U1686" s="8">
        <f t="shared" si="234"/>
        <v>0</v>
      </c>
      <c r="V1686" s="8">
        <f t="shared" si="227"/>
        <v>0</v>
      </c>
      <c r="W1686" s="8">
        <f t="shared" si="228"/>
        <v>0</v>
      </c>
      <c r="X1686" s="8">
        <f t="shared" si="229"/>
        <v>0</v>
      </c>
      <c r="Y1686" s="8" t="str">
        <f t="shared" si="230"/>
        <v/>
      </c>
      <c r="Z1686" s="8" t="str">
        <f>VLOOKUP($D1686,{"29 - Psychiatrie (Erwachsene)","BGI";"297 - stationsäquivalente Behandlung in der Erwachsenenpsychiatrie (29)","BGI";"30 - Kinder- und Jugendpsychiatrie","BGII";"307 - stationsäquivalente Behandlung in der Kinder- und Jugendpsychiatrie (30)","BGII";"31 - Psychosomatik","BGI";"","LEER";0,"Leer"},2,0)</f>
        <v>LEER</v>
      </c>
      <c r="AA1686" s="8" t="str">
        <f t="shared" si="231"/>
        <v>Stationen</v>
      </c>
    </row>
    <row r="1687" spans="2:27" ht="15" customHeight="1" x14ac:dyDescent="0.25">
      <c r="B1687" s="76" t="str">
        <f t="shared" si="233"/>
        <v>!!!</v>
      </c>
      <c r="C1687" s="310" t="str">
        <f>IF(LEN($E1687)&gt;0,VLOOKUP(TEXT($E1687,0),'Angaben Stationen'!$E$14:$V$215,17,0),"")</f>
        <v/>
      </c>
      <c r="D1687" s="254" t="str">
        <f>IF(LEN($E1687)&gt;0,VLOOKUP(TEXT($E1687,0),'Angaben Stationen'!$E$14:$V$215,18,0),"")</f>
        <v/>
      </c>
      <c r="E1687" s="344"/>
      <c r="F1687" s="256"/>
      <c r="G1687" s="256"/>
      <c r="H1687" s="307"/>
      <c r="I1687" s="183"/>
      <c r="R1687" s="8">
        <f t="shared" si="226"/>
        <v>0</v>
      </c>
      <c r="S1687" s="8">
        <f>VLOOKUP($D1687,{"29 - Psychiatrie (Erwachsene)",1;"30 - Kinder- und Jugendpsychiatrie",1;"297 - stationsäquivalente Behandlung in der Erwachsenenpsychiatrie (29)",1;"307 - stationsäquivalente Behandlung in der Kinder- und Jugendpsychiatrie (30)",1;"31 - Psychosomatik",1;"",0;0,0},2,0)</f>
        <v>0</v>
      </c>
      <c r="T1687" s="8">
        <f t="shared" si="232"/>
        <v>0</v>
      </c>
      <c r="U1687" s="8">
        <f t="shared" si="234"/>
        <v>0</v>
      </c>
      <c r="V1687" s="8">
        <f t="shared" si="227"/>
        <v>0</v>
      </c>
      <c r="W1687" s="8">
        <f t="shared" si="228"/>
        <v>0</v>
      </c>
      <c r="X1687" s="8">
        <f t="shared" si="229"/>
        <v>0</v>
      </c>
      <c r="Y1687" s="8" t="str">
        <f t="shared" si="230"/>
        <v/>
      </c>
      <c r="Z1687" s="8" t="str">
        <f>VLOOKUP($D1687,{"29 - Psychiatrie (Erwachsene)","BGI";"297 - stationsäquivalente Behandlung in der Erwachsenenpsychiatrie (29)","BGI";"30 - Kinder- und Jugendpsychiatrie","BGII";"307 - stationsäquivalente Behandlung in der Kinder- und Jugendpsychiatrie (30)","BGII";"31 - Psychosomatik","BGI";"","LEER";0,"Leer"},2,0)</f>
        <v>LEER</v>
      </c>
      <c r="AA1687" s="8" t="str">
        <f t="shared" si="231"/>
        <v>Stationen</v>
      </c>
    </row>
    <row r="1688" spans="2:27" ht="15" customHeight="1" x14ac:dyDescent="0.25">
      <c r="B1688" s="76" t="str">
        <f t="shared" si="233"/>
        <v>!!!</v>
      </c>
      <c r="C1688" s="310" t="str">
        <f>IF(LEN($E1688)&gt;0,VLOOKUP(TEXT($E1688,0),'Angaben Stationen'!$E$14:$V$215,17,0),"")</f>
        <v/>
      </c>
      <c r="D1688" s="254" t="str">
        <f>IF(LEN($E1688)&gt;0,VLOOKUP(TEXT($E1688,0),'Angaben Stationen'!$E$14:$V$215,18,0),"")</f>
        <v/>
      </c>
      <c r="E1688" s="344"/>
      <c r="F1688" s="256"/>
      <c r="G1688" s="256"/>
      <c r="H1688" s="307"/>
      <c r="I1688" s="183"/>
      <c r="R1688" s="8">
        <f t="shared" si="226"/>
        <v>0</v>
      </c>
      <c r="S1688" s="8">
        <f>VLOOKUP($D1688,{"29 - Psychiatrie (Erwachsene)",1;"30 - Kinder- und Jugendpsychiatrie",1;"297 - stationsäquivalente Behandlung in der Erwachsenenpsychiatrie (29)",1;"307 - stationsäquivalente Behandlung in der Kinder- und Jugendpsychiatrie (30)",1;"31 - Psychosomatik",1;"",0;0,0},2,0)</f>
        <v>0</v>
      </c>
      <c r="T1688" s="8">
        <f t="shared" si="232"/>
        <v>0</v>
      </c>
      <c r="U1688" s="8">
        <f t="shared" si="234"/>
        <v>0</v>
      </c>
      <c r="V1688" s="8">
        <f t="shared" si="227"/>
        <v>0</v>
      </c>
      <c r="W1688" s="8">
        <f t="shared" si="228"/>
        <v>0</v>
      </c>
      <c r="X1688" s="8">
        <f t="shared" si="229"/>
        <v>0</v>
      </c>
      <c r="Y1688" s="8" t="str">
        <f t="shared" si="230"/>
        <v/>
      </c>
      <c r="Z1688" s="8" t="str">
        <f>VLOOKUP($D1688,{"29 - Psychiatrie (Erwachsene)","BGI";"297 - stationsäquivalente Behandlung in der Erwachsenenpsychiatrie (29)","BGI";"30 - Kinder- und Jugendpsychiatrie","BGII";"307 - stationsäquivalente Behandlung in der Kinder- und Jugendpsychiatrie (30)","BGII";"31 - Psychosomatik","BGI";"","LEER";0,"Leer"},2,0)</f>
        <v>LEER</v>
      </c>
      <c r="AA1688" s="8" t="str">
        <f t="shared" si="231"/>
        <v>Stationen</v>
      </c>
    </row>
    <row r="1689" spans="2:27" ht="15" customHeight="1" x14ac:dyDescent="0.25">
      <c r="B1689" s="76" t="str">
        <f t="shared" si="233"/>
        <v>!!!</v>
      </c>
      <c r="C1689" s="310" t="str">
        <f>IF(LEN($E1689)&gt;0,VLOOKUP(TEXT($E1689,0),'Angaben Stationen'!$E$14:$V$215,17,0),"")</f>
        <v/>
      </c>
      <c r="D1689" s="254" t="str">
        <f>IF(LEN($E1689)&gt;0,VLOOKUP(TEXT($E1689,0),'Angaben Stationen'!$E$14:$V$215,18,0),"")</f>
        <v/>
      </c>
      <c r="E1689" s="344"/>
      <c r="F1689" s="256"/>
      <c r="G1689" s="256"/>
      <c r="H1689" s="307"/>
      <c r="I1689" s="183"/>
      <c r="R1689" s="8">
        <f t="shared" si="226"/>
        <v>0</v>
      </c>
      <c r="S1689" s="8">
        <f>VLOOKUP($D1689,{"29 - Psychiatrie (Erwachsene)",1;"30 - Kinder- und Jugendpsychiatrie",1;"297 - stationsäquivalente Behandlung in der Erwachsenenpsychiatrie (29)",1;"307 - stationsäquivalente Behandlung in der Kinder- und Jugendpsychiatrie (30)",1;"31 - Psychosomatik",1;"",0;0,0},2,0)</f>
        <v>0</v>
      </c>
      <c r="T1689" s="8">
        <f t="shared" si="232"/>
        <v>0</v>
      </c>
      <c r="U1689" s="8">
        <f t="shared" si="234"/>
        <v>0</v>
      </c>
      <c r="V1689" s="8">
        <f t="shared" si="227"/>
        <v>0</v>
      </c>
      <c r="W1689" s="8">
        <f t="shared" si="228"/>
        <v>0</v>
      </c>
      <c r="X1689" s="8">
        <f t="shared" si="229"/>
        <v>0</v>
      </c>
      <c r="Y1689" s="8" t="str">
        <f t="shared" si="230"/>
        <v/>
      </c>
      <c r="Z1689" s="8" t="str">
        <f>VLOOKUP($D1689,{"29 - Psychiatrie (Erwachsene)","BGI";"297 - stationsäquivalente Behandlung in der Erwachsenenpsychiatrie (29)","BGI";"30 - Kinder- und Jugendpsychiatrie","BGII";"307 - stationsäquivalente Behandlung in der Kinder- und Jugendpsychiatrie (30)","BGII";"31 - Psychosomatik","BGI";"","LEER";0,"Leer"},2,0)</f>
        <v>LEER</v>
      </c>
      <c r="AA1689" s="8" t="str">
        <f t="shared" si="231"/>
        <v>Stationen</v>
      </c>
    </row>
    <row r="1690" spans="2:27" ht="15" customHeight="1" x14ac:dyDescent="0.25">
      <c r="B1690" s="76" t="str">
        <f t="shared" si="233"/>
        <v>!!!</v>
      </c>
      <c r="C1690" s="310" t="str">
        <f>IF(LEN($E1690)&gt;0,VLOOKUP(TEXT($E1690,0),'Angaben Stationen'!$E$14:$V$215,17,0),"")</f>
        <v/>
      </c>
      <c r="D1690" s="254" t="str">
        <f>IF(LEN($E1690)&gt;0,VLOOKUP(TEXT($E1690,0),'Angaben Stationen'!$E$14:$V$215,18,0),"")</f>
        <v/>
      </c>
      <c r="E1690" s="344"/>
      <c r="F1690" s="256"/>
      <c r="G1690" s="256"/>
      <c r="H1690" s="307"/>
      <c r="I1690" s="183"/>
      <c r="R1690" s="8">
        <f t="shared" si="226"/>
        <v>0</v>
      </c>
      <c r="S1690" s="8">
        <f>VLOOKUP($D1690,{"29 - Psychiatrie (Erwachsene)",1;"30 - Kinder- und Jugendpsychiatrie",1;"297 - stationsäquivalente Behandlung in der Erwachsenenpsychiatrie (29)",1;"307 - stationsäquivalente Behandlung in der Kinder- und Jugendpsychiatrie (30)",1;"31 - Psychosomatik",1;"",0;0,0},2,0)</f>
        <v>0</v>
      </c>
      <c r="T1690" s="8">
        <f t="shared" si="232"/>
        <v>0</v>
      </c>
      <c r="U1690" s="8">
        <f t="shared" si="234"/>
        <v>0</v>
      </c>
      <c r="V1690" s="8">
        <f t="shared" si="227"/>
        <v>0</v>
      </c>
      <c r="W1690" s="8">
        <f t="shared" si="228"/>
        <v>0</v>
      </c>
      <c r="X1690" s="8">
        <f t="shared" si="229"/>
        <v>0</v>
      </c>
      <c r="Y1690" s="8" t="str">
        <f t="shared" si="230"/>
        <v/>
      </c>
      <c r="Z1690" s="8" t="str">
        <f>VLOOKUP($D1690,{"29 - Psychiatrie (Erwachsene)","BGI";"297 - stationsäquivalente Behandlung in der Erwachsenenpsychiatrie (29)","BGI";"30 - Kinder- und Jugendpsychiatrie","BGII";"307 - stationsäquivalente Behandlung in der Kinder- und Jugendpsychiatrie (30)","BGII";"31 - Psychosomatik","BGI";"","LEER";0,"Leer"},2,0)</f>
        <v>LEER</v>
      </c>
      <c r="AA1690" s="8" t="str">
        <f t="shared" si="231"/>
        <v>Stationen</v>
      </c>
    </row>
    <row r="1691" spans="2:27" ht="15" customHeight="1" x14ac:dyDescent="0.25">
      <c r="B1691" s="76" t="str">
        <f t="shared" si="233"/>
        <v>!!!</v>
      </c>
      <c r="C1691" s="310" t="str">
        <f>IF(LEN($E1691)&gt;0,VLOOKUP(TEXT($E1691,0),'Angaben Stationen'!$E$14:$V$215,17,0),"")</f>
        <v/>
      </c>
      <c r="D1691" s="254" t="str">
        <f>IF(LEN($E1691)&gt;0,VLOOKUP(TEXT($E1691,0),'Angaben Stationen'!$E$14:$V$215,18,0),"")</f>
        <v/>
      </c>
      <c r="E1691" s="344"/>
      <c r="F1691" s="256"/>
      <c r="G1691" s="256"/>
      <c r="H1691" s="307"/>
      <c r="I1691" s="183"/>
      <c r="R1691" s="8">
        <f t="shared" si="226"/>
        <v>0</v>
      </c>
      <c r="S1691" s="8">
        <f>VLOOKUP($D1691,{"29 - Psychiatrie (Erwachsene)",1;"30 - Kinder- und Jugendpsychiatrie",1;"297 - stationsäquivalente Behandlung in der Erwachsenenpsychiatrie (29)",1;"307 - stationsäquivalente Behandlung in der Kinder- und Jugendpsychiatrie (30)",1;"31 - Psychosomatik",1;"",0;0,0},2,0)</f>
        <v>0</v>
      </c>
      <c r="T1691" s="8">
        <f t="shared" si="232"/>
        <v>0</v>
      </c>
      <c r="U1691" s="8">
        <f t="shared" si="234"/>
        <v>0</v>
      </c>
      <c r="V1691" s="8">
        <f t="shared" si="227"/>
        <v>0</v>
      </c>
      <c r="W1691" s="8">
        <f t="shared" si="228"/>
        <v>0</v>
      </c>
      <c r="X1691" s="8">
        <f t="shared" si="229"/>
        <v>0</v>
      </c>
      <c r="Y1691" s="8" t="str">
        <f t="shared" si="230"/>
        <v/>
      </c>
      <c r="Z1691" s="8" t="str">
        <f>VLOOKUP($D1691,{"29 - Psychiatrie (Erwachsene)","BGI";"297 - stationsäquivalente Behandlung in der Erwachsenenpsychiatrie (29)","BGI";"30 - Kinder- und Jugendpsychiatrie","BGII";"307 - stationsäquivalente Behandlung in der Kinder- und Jugendpsychiatrie (30)","BGII";"31 - Psychosomatik","BGI";"","LEER";0,"Leer"},2,0)</f>
        <v>LEER</v>
      </c>
      <c r="AA1691" s="8" t="str">
        <f t="shared" si="231"/>
        <v>Stationen</v>
      </c>
    </row>
    <row r="1692" spans="2:27" ht="15" customHeight="1" x14ac:dyDescent="0.25">
      <c r="B1692" s="76" t="str">
        <f t="shared" si="233"/>
        <v>!!!</v>
      </c>
      <c r="C1692" s="310" t="str">
        <f>IF(LEN($E1692)&gt;0,VLOOKUP(TEXT($E1692,0),'Angaben Stationen'!$E$14:$V$215,17,0),"")</f>
        <v/>
      </c>
      <c r="D1692" s="254" t="str">
        <f>IF(LEN($E1692)&gt;0,VLOOKUP(TEXT($E1692,0),'Angaben Stationen'!$E$14:$V$215,18,0),"")</f>
        <v/>
      </c>
      <c r="E1692" s="344"/>
      <c r="F1692" s="256"/>
      <c r="G1692" s="256"/>
      <c r="H1692" s="307"/>
      <c r="I1692" s="183"/>
      <c r="R1692" s="8">
        <f t="shared" si="226"/>
        <v>0</v>
      </c>
      <c r="S1692" s="8">
        <f>VLOOKUP($D1692,{"29 - Psychiatrie (Erwachsene)",1;"30 - Kinder- und Jugendpsychiatrie",1;"297 - stationsäquivalente Behandlung in der Erwachsenenpsychiatrie (29)",1;"307 - stationsäquivalente Behandlung in der Kinder- und Jugendpsychiatrie (30)",1;"31 - Psychosomatik",1;"",0;0,0},2,0)</f>
        <v>0</v>
      </c>
      <c r="T1692" s="8">
        <f t="shared" si="232"/>
        <v>0</v>
      </c>
      <c r="U1692" s="8">
        <f t="shared" si="234"/>
        <v>0</v>
      </c>
      <c r="V1692" s="8">
        <f t="shared" si="227"/>
        <v>0</v>
      </c>
      <c r="W1692" s="8">
        <f t="shared" si="228"/>
        <v>0</v>
      </c>
      <c r="X1692" s="8">
        <f t="shared" si="229"/>
        <v>0</v>
      </c>
      <c r="Y1692" s="8" t="str">
        <f t="shared" si="230"/>
        <v/>
      </c>
      <c r="Z1692" s="8" t="str">
        <f>VLOOKUP($D1692,{"29 - Psychiatrie (Erwachsene)","BGI";"297 - stationsäquivalente Behandlung in der Erwachsenenpsychiatrie (29)","BGI";"30 - Kinder- und Jugendpsychiatrie","BGII";"307 - stationsäquivalente Behandlung in der Kinder- und Jugendpsychiatrie (30)","BGII";"31 - Psychosomatik","BGI";"","LEER";0,"Leer"},2,0)</f>
        <v>LEER</v>
      </c>
      <c r="AA1692" s="8" t="str">
        <f t="shared" si="231"/>
        <v>Stationen</v>
      </c>
    </row>
    <row r="1693" spans="2:27" ht="15" customHeight="1" x14ac:dyDescent="0.25">
      <c r="B1693" s="76" t="str">
        <f t="shared" si="233"/>
        <v>!!!</v>
      </c>
      <c r="C1693" s="310" t="str">
        <f>IF(LEN($E1693)&gt;0,VLOOKUP(TEXT($E1693,0),'Angaben Stationen'!$E$14:$V$215,17,0),"")</f>
        <v/>
      </c>
      <c r="D1693" s="254" t="str">
        <f>IF(LEN($E1693)&gt;0,VLOOKUP(TEXT($E1693,0),'Angaben Stationen'!$E$14:$V$215,18,0),"")</f>
        <v/>
      </c>
      <c r="E1693" s="344"/>
      <c r="F1693" s="256"/>
      <c r="G1693" s="256"/>
      <c r="H1693" s="307"/>
      <c r="I1693" s="183"/>
      <c r="R1693" s="8">
        <f t="shared" si="226"/>
        <v>0</v>
      </c>
      <c r="S1693" s="8">
        <f>VLOOKUP($D1693,{"29 - Psychiatrie (Erwachsene)",1;"30 - Kinder- und Jugendpsychiatrie",1;"297 - stationsäquivalente Behandlung in der Erwachsenenpsychiatrie (29)",1;"307 - stationsäquivalente Behandlung in der Kinder- und Jugendpsychiatrie (30)",1;"31 - Psychosomatik",1;"",0;0,0},2,0)</f>
        <v>0</v>
      </c>
      <c r="T1693" s="8">
        <f t="shared" si="232"/>
        <v>0</v>
      </c>
      <c r="U1693" s="8">
        <f t="shared" si="234"/>
        <v>0</v>
      </c>
      <c r="V1693" s="8">
        <f t="shared" si="227"/>
        <v>0</v>
      </c>
      <c r="W1693" s="8">
        <f t="shared" si="228"/>
        <v>0</v>
      </c>
      <c r="X1693" s="8">
        <f t="shared" si="229"/>
        <v>0</v>
      </c>
      <c r="Y1693" s="8" t="str">
        <f t="shared" si="230"/>
        <v/>
      </c>
      <c r="Z1693" s="8" t="str">
        <f>VLOOKUP($D1693,{"29 - Psychiatrie (Erwachsene)","BGI";"297 - stationsäquivalente Behandlung in der Erwachsenenpsychiatrie (29)","BGI";"30 - Kinder- und Jugendpsychiatrie","BGII";"307 - stationsäquivalente Behandlung in der Kinder- und Jugendpsychiatrie (30)","BGII";"31 - Psychosomatik","BGI";"","LEER";0,"Leer"},2,0)</f>
        <v>LEER</v>
      </c>
      <c r="AA1693" s="8" t="str">
        <f t="shared" si="231"/>
        <v>Stationen</v>
      </c>
    </row>
    <row r="1694" spans="2:27" ht="15" customHeight="1" x14ac:dyDescent="0.25">
      <c r="B1694" s="76" t="str">
        <f t="shared" si="233"/>
        <v>!!!</v>
      </c>
      <c r="C1694" s="310" t="str">
        <f>IF(LEN($E1694)&gt;0,VLOOKUP(TEXT($E1694,0),'Angaben Stationen'!$E$14:$V$215,17,0),"")</f>
        <v/>
      </c>
      <c r="D1694" s="254" t="str">
        <f>IF(LEN($E1694)&gt;0,VLOOKUP(TEXT($E1694,0),'Angaben Stationen'!$E$14:$V$215,18,0),"")</f>
        <v/>
      </c>
      <c r="E1694" s="344"/>
      <c r="F1694" s="256"/>
      <c r="G1694" s="256"/>
      <c r="H1694" s="307"/>
      <c r="I1694" s="183"/>
      <c r="R1694" s="8">
        <f t="shared" si="226"/>
        <v>0</v>
      </c>
      <c r="S1694" s="8">
        <f>VLOOKUP($D1694,{"29 - Psychiatrie (Erwachsene)",1;"30 - Kinder- und Jugendpsychiatrie",1;"297 - stationsäquivalente Behandlung in der Erwachsenenpsychiatrie (29)",1;"307 - stationsäquivalente Behandlung in der Kinder- und Jugendpsychiatrie (30)",1;"31 - Psychosomatik",1;"",0;0,0},2,0)</f>
        <v>0</v>
      </c>
      <c r="T1694" s="8">
        <f t="shared" si="232"/>
        <v>0</v>
      </c>
      <c r="U1694" s="8">
        <f t="shared" si="234"/>
        <v>0</v>
      </c>
      <c r="V1694" s="8">
        <f t="shared" si="227"/>
        <v>0</v>
      </c>
      <c r="W1694" s="8">
        <f t="shared" si="228"/>
        <v>0</v>
      </c>
      <c r="X1694" s="8">
        <f t="shared" si="229"/>
        <v>0</v>
      </c>
      <c r="Y1694" s="8" t="str">
        <f t="shared" si="230"/>
        <v/>
      </c>
      <c r="Z1694" s="8" t="str">
        <f>VLOOKUP($D1694,{"29 - Psychiatrie (Erwachsene)","BGI";"297 - stationsäquivalente Behandlung in der Erwachsenenpsychiatrie (29)","BGI";"30 - Kinder- und Jugendpsychiatrie","BGII";"307 - stationsäquivalente Behandlung in der Kinder- und Jugendpsychiatrie (30)","BGII";"31 - Psychosomatik","BGI";"","LEER";0,"Leer"},2,0)</f>
        <v>LEER</v>
      </c>
      <c r="AA1694" s="8" t="str">
        <f t="shared" si="231"/>
        <v>Stationen</v>
      </c>
    </row>
    <row r="1695" spans="2:27" ht="15" customHeight="1" x14ac:dyDescent="0.25">
      <c r="B1695" s="76" t="str">
        <f t="shared" si="233"/>
        <v>!!!</v>
      </c>
      <c r="C1695" s="310" t="str">
        <f>IF(LEN($E1695)&gt;0,VLOOKUP(TEXT($E1695,0),'Angaben Stationen'!$E$14:$V$215,17,0),"")</f>
        <v/>
      </c>
      <c r="D1695" s="254" t="str">
        <f>IF(LEN($E1695)&gt;0,VLOOKUP(TEXT($E1695,0),'Angaben Stationen'!$E$14:$V$215,18,0),"")</f>
        <v/>
      </c>
      <c r="E1695" s="344"/>
      <c r="F1695" s="256"/>
      <c r="G1695" s="256"/>
      <c r="H1695" s="307"/>
      <c r="I1695" s="183"/>
      <c r="R1695" s="8">
        <f t="shared" si="226"/>
        <v>0</v>
      </c>
      <c r="S1695" s="8">
        <f>VLOOKUP($D1695,{"29 - Psychiatrie (Erwachsene)",1;"30 - Kinder- und Jugendpsychiatrie",1;"297 - stationsäquivalente Behandlung in der Erwachsenenpsychiatrie (29)",1;"307 - stationsäquivalente Behandlung in der Kinder- und Jugendpsychiatrie (30)",1;"31 - Psychosomatik",1;"",0;0,0},2,0)</f>
        <v>0</v>
      </c>
      <c r="T1695" s="8">
        <f t="shared" si="232"/>
        <v>0</v>
      </c>
      <c r="U1695" s="8">
        <f t="shared" si="234"/>
        <v>0</v>
      </c>
      <c r="V1695" s="8">
        <f t="shared" si="227"/>
        <v>0</v>
      </c>
      <c r="W1695" s="8">
        <f t="shared" si="228"/>
        <v>0</v>
      </c>
      <c r="X1695" s="8">
        <f t="shared" si="229"/>
        <v>0</v>
      </c>
      <c r="Y1695" s="8" t="str">
        <f t="shared" si="230"/>
        <v/>
      </c>
      <c r="Z1695" s="8" t="str">
        <f>VLOOKUP($D1695,{"29 - Psychiatrie (Erwachsene)","BGI";"297 - stationsäquivalente Behandlung in der Erwachsenenpsychiatrie (29)","BGI";"30 - Kinder- und Jugendpsychiatrie","BGII";"307 - stationsäquivalente Behandlung in der Kinder- und Jugendpsychiatrie (30)","BGII";"31 - Psychosomatik","BGI";"","LEER";0,"Leer"},2,0)</f>
        <v>LEER</v>
      </c>
      <c r="AA1695" s="8" t="str">
        <f t="shared" si="231"/>
        <v>Stationen</v>
      </c>
    </row>
    <row r="1696" spans="2:27" ht="15" customHeight="1" x14ac:dyDescent="0.25">
      <c r="B1696" s="76" t="str">
        <f t="shared" si="233"/>
        <v>!!!</v>
      </c>
      <c r="C1696" s="310" t="str">
        <f>IF(LEN($E1696)&gt;0,VLOOKUP(TEXT($E1696,0),'Angaben Stationen'!$E$14:$V$215,17,0),"")</f>
        <v/>
      </c>
      <c r="D1696" s="254" t="str">
        <f>IF(LEN($E1696)&gt;0,VLOOKUP(TEXT($E1696,0),'Angaben Stationen'!$E$14:$V$215,18,0),"")</f>
        <v/>
      </c>
      <c r="E1696" s="344"/>
      <c r="F1696" s="256"/>
      <c r="G1696" s="256"/>
      <c r="H1696" s="307"/>
      <c r="I1696" s="183"/>
      <c r="R1696" s="8">
        <f t="shared" si="226"/>
        <v>0</v>
      </c>
      <c r="S1696" s="8">
        <f>VLOOKUP($D1696,{"29 - Psychiatrie (Erwachsene)",1;"30 - Kinder- und Jugendpsychiatrie",1;"297 - stationsäquivalente Behandlung in der Erwachsenenpsychiatrie (29)",1;"307 - stationsäquivalente Behandlung in der Kinder- und Jugendpsychiatrie (30)",1;"31 - Psychosomatik",1;"",0;0,0},2,0)</f>
        <v>0</v>
      </c>
      <c r="T1696" s="8">
        <f t="shared" si="232"/>
        <v>0</v>
      </c>
      <c r="U1696" s="8">
        <f t="shared" si="234"/>
        <v>0</v>
      </c>
      <c r="V1696" s="8">
        <f t="shared" si="227"/>
        <v>0</v>
      </c>
      <c r="W1696" s="8">
        <f t="shared" si="228"/>
        <v>0</v>
      </c>
      <c r="X1696" s="8">
        <f t="shared" si="229"/>
        <v>0</v>
      </c>
      <c r="Y1696" s="8" t="str">
        <f t="shared" si="230"/>
        <v/>
      </c>
      <c r="Z1696" s="8" t="str">
        <f>VLOOKUP($D1696,{"29 - Psychiatrie (Erwachsene)","BGI";"297 - stationsäquivalente Behandlung in der Erwachsenenpsychiatrie (29)","BGI";"30 - Kinder- und Jugendpsychiatrie","BGII";"307 - stationsäquivalente Behandlung in der Kinder- und Jugendpsychiatrie (30)","BGII";"31 - Psychosomatik","BGI";"","LEER";0,"Leer"},2,0)</f>
        <v>LEER</v>
      </c>
      <c r="AA1696" s="8" t="str">
        <f t="shared" si="231"/>
        <v>Stationen</v>
      </c>
    </row>
    <row r="1697" spans="2:27" ht="15" customHeight="1" x14ac:dyDescent="0.25">
      <c r="B1697" s="76" t="str">
        <f t="shared" si="233"/>
        <v>!!!</v>
      </c>
      <c r="C1697" s="310" t="str">
        <f>IF(LEN($E1697)&gt;0,VLOOKUP(TEXT($E1697,0),'Angaben Stationen'!$E$14:$V$215,17,0),"")</f>
        <v/>
      </c>
      <c r="D1697" s="254" t="str">
        <f>IF(LEN($E1697)&gt;0,VLOOKUP(TEXT($E1697,0),'Angaben Stationen'!$E$14:$V$215,18,0),"")</f>
        <v/>
      </c>
      <c r="E1697" s="344"/>
      <c r="F1697" s="256"/>
      <c r="G1697" s="256"/>
      <c r="H1697" s="307"/>
      <c r="I1697" s="183"/>
      <c r="R1697" s="8">
        <f t="shared" si="226"/>
        <v>0</v>
      </c>
      <c r="S1697" s="8">
        <f>VLOOKUP($D1697,{"29 - Psychiatrie (Erwachsene)",1;"30 - Kinder- und Jugendpsychiatrie",1;"297 - stationsäquivalente Behandlung in der Erwachsenenpsychiatrie (29)",1;"307 - stationsäquivalente Behandlung in der Kinder- und Jugendpsychiatrie (30)",1;"31 - Psychosomatik",1;"",0;0,0},2,0)</f>
        <v>0</v>
      </c>
      <c r="T1697" s="8">
        <f t="shared" si="232"/>
        <v>0</v>
      </c>
      <c r="U1697" s="8">
        <f t="shared" si="234"/>
        <v>0</v>
      </c>
      <c r="V1697" s="8">
        <f t="shared" si="227"/>
        <v>0</v>
      </c>
      <c r="W1697" s="8">
        <f t="shared" si="228"/>
        <v>0</v>
      </c>
      <c r="X1697" s="8">
        <f t="shared" si="229"/>
        <v>0</v>
      </c>
      <c r="Y1697" s="8" t="str">
        <f t="shared" si="230"/>
        <v/>
      </c>
      <c r="Z1697" s="8" t="str">
        <f>VLOOKUP($D1697,{"29 - Psychiatrie (Erwachsene)","BGI";"297 - stationsäquivalente Behandlung in der Erwachsenenpsychiatrie (29)","BGI";"30 - Kinder- und Jugendpsychiatrie","BGII";"307 - stationsäquivalente Behandlung in der Kinder- und Jugendpsychiatrie (30)","BGII";"31 - Psychosomatik","BGI";"","LEER";0,"Leer"},2,0)</f>
        <v>LEER</v>
      </c>
      <c r="AA1697" s="8" t="str">
        <f t="shared" si="231"/>
        <v>Stationen</v>
      </c>
    </row>
    <row r="1698" spans="2:27" ht="15" customHeight="1" x14ac:dyDescent="0.25">
      <c r="B1698" s="76" t="str">
        <f t="shared" si="233"/>
        <v>!!!</v>
      </c>
      <c r="C1698" s="310" t="str">
        <f>IF(LEN($E1698)&gt;0,VLOOKUP(TEXT($E1698,0),'Angaben Stationen'!$E$14:$V$215,17,0),"")</f>
        <v/>
      </c>
      <c r="D1698" s="254" t="str">
        <f>IF(LEN($E1698)&gt;0,VLOOKUP(TEXT($E1698,0),'Angaben Stationen'!$E$14:$V$215,18,0),"")</f>
        <v/>
      </c>
      <c r="E1698" s="344"/>
      <c r="F1698" s="256"/>
      <c r="G1698" s="256"/>
      <c r="H1698" s="307"/>
      <c r="I1698" s="183"/>
      <c r="R1698" s="8">
        <f t="shared" ref="R1698:R1761" si="235">IF(LEN(B1698)&gt;0,0,1)</f>
        <v>0</v>
      </c>
      <c r="S1698" s="8">
        <f>VLOOKUP($D1698,{"29 - Psychiatrie (Erwachsene)",1;"30 - Kinder- und Jugendpsychiatrie",1;"297 - stationsäquivalente Behandlung in der Erwachsenenpsychiatrie (29)",1;"307 - stationsäquivalente Behandlung in der Kinder- und Jugendpsychiatrie (30)",1;"31 - Psychosomatik",1;"",0;0,0},2,0)</f>
        <v>0</v>
      </c>
      <c r="T1698" s="8">
        <f t="shared" si="232"/>
        <v>0</v>
      </c>
      <c r="U1698" s="8">
        <f t="shared" si="234"/>
        <v>0</v>
      </c>
      <c r="V1698" s="8">
        <f t="shared" ref="V1698:V1761" si="236">IF(VALUE($F1698)&gt;0,1,0)</f>
        <v>0</v>
      </c>
      <c r="W1698" s="8">
        <f t="shared" ref="W1698:W1761" si="237">IF(LEN($G1698)&gt;0,1,0)</f>
        <v>0</v>
      </c>
      <c r="X1698" s="8">
        <f t="shared" ref="X1698:X1761" si="238">IF(LEN($H1698)&gt;0,1,0)</f>
        <v>0</v>
      </c>
      <c r="Y1698" s="8" t="str">
        <f t="shared" ref="Y1698:Y1761" si="239">IF($D1698&lt;&gt;"","MonatII","")</f>
        <v/>
      </c>
      <c r="Z1698" s="8" t="str">
        <f>VLOOKUP($D1698,{"29 - Psychiatrie (Erwachsene)","BGI";"297 - stationsäquivalente Behandlung in der Erwachsenenpsychiatrie (29)","BGI";"30 - Kinder- und Jugendpsychiatrie","BGII";"307 - stationsäquivalente Behandlung in der Kinder- und Jugendpsychiatrie (30)","BGII";"31 - Psychosomatik","BGI";"","LEER";0,"Leer"},2,0)</f>
        <v>LEER</v>
      </c>
      <c r="AA1698" s="8" t="str">
        <f t="shared" ref="AA1698:AA1761" si="240">"Stationen"</f>
        <v>Stationen</v>
      </c>
    </row>
    <row r="1699" spans="2:27" ht="15" customHeight="1" x14ac:dyDescent="0.25">
      <c r="B1699" s="76" t="str">
        <f t="shared" si="233"/>
        <v>!!!</v>
      </c>
      <c r="C1699" s="310" t="str">
        <f>IF(LEN($E1699)&gt;0,VLOOKUP(TEXT($E1699,0),'Angaben Stationen'!$E$14:$V$215,17,0),"")</f>
        <v/>
      </c>
      <c r="D1699" s="254" t="str">
        <f>IF(LEN($E1699)&gt;0,VLOOKUP(TEXT($E1699,0),'Angaben Stationen'!$E$14:$V$215,18,0),"")</f>
        <v/>
      </c>
      <c r="E1699" s="344"/>
      <c r="F1699" s="256"/>
      <c r="G1699" s="256"/>
      <c r="H1699" s="307"/>
      <c r="I1699" s="183"/>
      <c r="R1699" s="8">
        <f t="shared" si="235"/>
        <v>0</v>
      </c>
      <c r="S1699" s="8">
        <f>VLOOKUP($D1699,{"29 - Psychiatrie (Erwachsene)",1;"30 - Kinder- und Jugendpsychiatrie",1;"297 - stationsäquivalente Behandlung in der Erwachsenenpsychiatrie (29)",1;"307 - stationsäquivalente Behandlung in der Kinder- und Jugendpsychiatrie (30)",1;"31 - Psychosomatik",1;"",0;0,0},2,0)</f>
        <v>0</v>
      </c>
      <c r="T1699" s="8">
        <f t="shared" si="232"/>
        <v>0</v>
      </c>
      <c r="U1699" s="8">
        <f t="shared" si="234"/>
        <v>0</v>
      </c>
      <c r="V1699" s="8">
        <f t="shared" si="236"/>
        <v>0</v>
      </c>
      <c r="W1699" s="8">
        <f t="shared" si="237"/>
        <v>0</v>
      </c>
      <c r="X1699" s="8">
        <f t="shared" si="238"/>
        <v>0</v>
      </c>
      <c r="Y1699" s="8" t="str">
        <f t="shared" si="239"/>
        <v/>
      </c>
      <c r="Z1699" s="8" t="str">
        <f>VLOOKUP($D1699,{"29 - Psychiatrie (Erwachsene)","BGI";"297 - stationsäquivalente Behandlung in der Erwachsenenpsychiatrie (29)","BGI";"30 - Kinder- und Jugendpsychiatrie","BGII";"307 - stationsäquivalente Behandlung in der Kinder- und Jugendpsychiatrie (30)","BGII";"31 - Psychosomatik","BGI";"","LEER";0,"Leer"},2,0)</f>
        <v>LEER</v>
      </c>
      <c r="AA1699" s="8" t="str">
        <f t="shared" si="240"/>
        <v>Stationen</v>
      </c>
    </row>
    <row r="1700" spans="2:27" ht="15" customHeight="1" x14ac:dyDescent="0.25">
      <c r="B1700" s="76" t="str">
        <f t="shared" si="233"/>
        <v>!!!</v>
      </c>
      <c r="C1700" s="310" t="str">
        <f>IF(LEN($E1700)&gt;0,VLOOKUP(TEXT($E1700,0),'Angaben Stationen'!$E$14:$V$215,17,0),"")</f>
        <v/>
      </c>
      <c r="D1700" s="254" t="str">
        <f>IF(LEN($E1700)&gt;0,VLOOKUP(TEXT($E1700,0),'Angaben Stationen'!$E$14:$V$215,18,0),"")</f>
        <v/>
      </c>
      <c r="E1700" s="344"/>
      <c r="F1700" s="256"/>
      <c r="G1700" s="256"/>
      <c r="H1700" s="307"/>
      <c r="I1700" s="183"/>
      <c r="R1700" s="8">
        <f t="shared" si="235"/>
        <v>0</v>
      </c>
      <c r="S1700" s="8">
        <f>VLOOKUP($D1700,{"29 - Psychiatrie (Erwachsene)",1;"30 - Kinder- und Jugendpsychiatrie",1;"297 - stationsäquivalente Behandlung in der Erwachsenenpsychiatrie (29)",1;"307 - stationsäquivalente Behandlung in der Kinder- und Jugendpsychiatrie (30)",1;"31 - Psychosomatik",1;"",0;0,0},2,0)</f>
        <v>0</v>
      </c>
      <c r="T1700" s="8">
        <f t="shared" si="232"/>
        <v>0</v>
      </c>
      <c r="U1700" s="8">
        <f t="shared" si="234"/>
        <v>0</v>
      </c>
      <c r="V1700" s="8">
        <f t="shared" si="236"/>
        <v>0</v>
      </c>
      <c r="W1700" s="8">
        <f t="shared" si="237"/>
        <v>0</v>
      </c>
      <c r="X1700" s="8">
        <f t="shared" si="238"/>
        <v>0</v>
      </c>
      <c r="Y1700" s="8" t="str">
        <f t="shared" si="239"/>
        <v/>
      </c>
      <c r="Z1700" s="8" t="str">
        <f>VLOOKUP($D1700,{"29 - Psychiatrie (Erwachsene)","BGI";"297 - stationsäquivalente Behandlung in der Erwachsenenpsychiatrie (29)","BGI";"30 - Kinder- und Jugendpsychiatrie","BGII";"307 - stationsäquivalente Behandlung in der Kinder- und Jugendpsychiatrie (30)","BGII";"31 - Psychosomatik","BGI";"","LEER";0,"Leer"},2,0)</f>
        <v>LEER</v>
      </c>
      <c r="AA1700" s="8" t="str">
        <f t="shared" si="240"/>
        <v>Stationen</v>
      </c>
    </row>
    <row r="1701" spans="2:27" ht="15" customHeight="1" x14ac:dyDescent="0.25">
      <c r="B1701" s="76" t="str">
        <f t="shared" si="233"/>
        <v>!!!</v>
      </c>
      <c r="C1701" s="310" t="str">
        <f>IF(LEN($E1701)&gt;0,VLOOKUP(TEXT($E1701,0),'Angaben Stationen'!$E$14:$V$215,17,0),"")</f>
        <v/>
      </c>
      <c r="D1701" s="254" t="str">
        <f>IF(LEN($E1701)&gt;0,VLOOKUP(TEXT($E1701,0),'Angaben Stationen'!$E$14:$V$215,18,0),"")</f>
        <v/>
      </c>
      <c r="E1701" s="344"/>
      <c r="F1701" s="256"/>
      <c r="G1701" s="256"/>
      <c r="H1701" s="307"/>
      <c r="I1701" s="183"/>
      <c r="R1701" s="8">
        <f t="shared" si="235"/>
        <v>0</v>
      </c>
      <c r="S1701" s="8">
        <f>VLOOKUP($D1701,{"29 - Psychiatrie (Erwachsene)",1;"30 - Kinder- und Jugendpsychiatrie",1;"297 - stationsäquivalente Behandlung in der Erwachsenenpsychiatrie (29)",1;"307 - stationsäquivalente Behandlung in der Kinder- und Jugendpsychiatrie (30)",1;"31 - Psychosomatik",1;"",0;0,0},2,0)</f>
        <v>0</v>
      </c>
      <c r="T1701" s="8">
        <f t="shared" si="232"/>
        <v>0</v>
      </c>
      <c r="U1701" s="8">
        <f t="shared" si="234"/>
        <v>0</v>
      </c>
      <c r="V1701" s="8">
        <f t="shared" si="236"/>
        <v>0</v>
      </c>
      <c r="W1701" s="8">
        <f t="shared" si="237"/>
        <v>0</v>
      </c>
      <c r="X1701" s="8">
        <f t="shared" si="238"/>
        <v>0</v>
      </c>
      <c r="Y1701" s="8" t="str">
        <f t="shared" si="239"/>
        <v/>
      </c>
      <c r="Z1701" s="8" t="str">
        <f>VLOOKUP($D1701,{"29 - Psychiatrie (Erwachsene)","BGI";"297 - stationsäquivalente Behandlung in der Erwachsenenpsychiatrie (29)","BGI";"30 - Kinder- und Jugendpsychiatrie","BGII";"307 - stationsäquivalente Behandlung in der Kinder- und Jugendpsychiatrie (30)","BGII";"31 - Psychosomatik","BGI";"","LEER";0,"Leer"},2,0)</f>
        <v>LEER</v>
      </c>
      <c r="AA1701" s="8" t="str">
        <f t="shared" si="240"/>
        <v>Stationen</v>
      </c>
    </row>
    <row r="1702" spans="2:27" ht="15" customHeight="1" x14ac:dyDescent="0.25">
      <c r="B1702" s="76" t="str">
        <f t="shared" si="233"/>
        <v>!!!</v>
      </c>
      <c r="C1702" s="310" t="str">
        <f>IF(LEN($E1702)&gt;0,VLOOKUP(TEXT($E1702,0),'Angaben Stationen'!$E$14:$V$215,17,0),"")</f>
        <v/>
      </c>
      <c r="D1702" s="254" t="str">
        <f>IF(LEN($E1702)&gt;0,VLOOKUP(TEXT($E1702,0),'Angaben Stationen'!$E$14:$V$215,18,0),"")</f>
        <v/>
      </c>
      <c r="E1702" s="344"/>
      <c r="F1702" s="256"/>
      <c r="G1702" s="256"/>
      <c r="H1702" s="307"/>
      <c r="I1702" s="183"/>
      <c r="R1702" s="8">
        <f t="shared" si="235"/>
        <v>0</v>
      </c>
      <c r="S1702" s="8">
        <f>VLOOKUP($D1702,{"29 - Psychiatrie (Erwachsene)",1;"30 - Kinder- und Jugendpsychiatrie",1;"297 - stationsäquivalente Behandlung in der Erwachsenenpsychiatrie (29)",1;"307 - stationsäquivalente Behandlung in der Kinder- und Jugendpsychiatrie (30)",1;"31 - Psychosomatik",1;"",0;0,0},2,0)</f>
        <v>0</v>
      </c>
      <c r="T1702" s="8">
        <f t="shared" ref="T1702:T1765" si="241">IF(LEN($C1702)&gt;0,1,0)</f>
        <v>0</v>
      </c>
      <c r="U1702" s="8">
        <f t="shared" si="234"/>
        <v>0</v>
      </c>
      <c r="V1702" s="8">
        <f t="shared" si="236"/>
        <v>0</v>
      </c>
      <c r="W1702" s="8">
        <f t="shared" si="237"/>
        <v>0</v>
      </c>
      <c r="X1702" s="8">
        <f t="shared" si="238"/>
        <v>0</v>
      </c>
      <c r="Y1702" s="8" t="str">
        <f t="shared" si="239"/>
        <v/>
      </c>
      <c r="Z1702" s="8" t="str">
        <f>VLOOKUP($D1702,{"29 - Psychiatrie (Erwachsene)","BGI";"297 - stationsäquivalente Behandlung in der Erwachsenenpsychiatrie (29)","BGI";"30 - Kinder- und Jugendpsychiatrie","BGII";"307 - stationsäquivalente Behandlung in der Kinder- und Jugendpsychiatrie (30)","BGII";"31 - Psychosomatik","BGI";"","LEER";0,"Leer"},2,0)</f>
        <v>LEER</v>
      </c>
      <c r="AA1702" s="8" t="str">
        <f t="shared" si="240"/>
        <v>Stationen</v>
      </c>
    </row>
    <row r="1703" spans="2:27" ht="15" customHeight="1" x14ac:dyDescent="0.25">
      <c r="B1703" s="76" t="str">
        <f t="shared" si="233"/>
        <v>!!!</v>
      </c>
      <c r="C1703" s="310" t="str">
        <f>IF(LEN($E1703)&gt;0,VLOOKUP(TEXT($E1703,0),'Angaben Stationen'!$E$14:$V$215,17,0),"")</f>
        <v/>
      </c>
      <c r="D1703" s="254" t="str">
        <f>IF(LEN($E1703)&gt;0,VLOOKUP(TEXT($E1703,0),'Angaben Stationen'!$E$14:$V$215,18,0),"")</f>
        <v/>
      </c>
      <c r="E1703" s="344"/>
      <c r="F1703" s="256"/>
      <c r="G1703" s="256"/>
      <c r="H1703" s="307"/>
      <c r="I1703" s="183"/>
      <c r="R1703" s="8">
        <f t="shared" si="235"/>
        <v>0</v>
      </c>
      <c r="S1703" s="8">
        <f>VLOOKUP($D1703,{"29 - Psychiatrie (Erwachsene)",1;"30 - Kinder- und Jugendpsychiatrie",1;"297 - stationsäquivalente Behandlung in der Erwachsenenpsychiatrie (29)",1;"307 - stationsäquivalente Behandlung in der Kinder- und Jugendpsychiatrie (30)",1;"31 - Psychosomatik",1;"",0;0,0},2,0)</f>
        <v>0</v>
      </c>
      <c r="T1703" s="8">
        <f t="shared" si="241"/>
        <v>0</v>
      </c>
      <c r="U1703" s="8">
        <f t="shared" si="234"/>
        <v>0</v>
      </c>
      <c r="V1703" s="8">
        <f t="shared" si="236"/>
        <v>0</v>
      </c>
      <c r="W1703" s="8">
        <f t="shared" si="237"/>
        <v>0</v>
      </c>
      <c r="X1703" s="8">
        <f t="shared" si="238"/>
        <v>0</v>
      </c>
      <c r="Y1703" s="8" t="str">
        <f t="shared" si="239"/>
        <v/>
      </c>
      <c r="Z1703" s="8" t="str">
        <f>VLOOKUP($D1703,{"29 - Psychiatrie (Erwachsene)","BGI";"297 - stationsäquivalente Behandlung in der Erwachsenenpsychiatrie (29)","BGI";"30 - Kinder- und Jugendpsychiatrie","BGII";"307 - stationsäquivalente Behandlung in der Kinder- und Jugendpsychiatrie (30)","BGII";"31 - Psychosomatik","BGI";"","LEER";0,"Leer"},2,0)</f>
        <v>LEER</v>
      </c>
      <c r="AA1703" s="8" t="str">
        <f t="shared" si="240"/>
        <v>Stationen</v>
      </c>
    </row>
    <row r="1704" spans="2:27" ht="15" customHeight="1" x14ac:dyDescent="0.25">
      <c r="B1704" s="76" t="str">
        <f t="shared" si="233"/>
        <v>!!!</v>
      </c>
      <c r="C1704" s="310" t="str">
        <f>IF(LEN($E1704)&gt;0,VLOOKUP(TEXT($E1704,0),'Angaben Stationen'!$E$14:$V$215,17,0),"")</f>
        <v/>
      </c>
      <c r="D1704" s="254" t="str">
        <f>IF(LEN($E1704)&gt;0,VLOOKUP(TEXT($E1704,0),'Angaben Stationen'!$E$14:$V$215,18,0),"")</f>
        <v/>
      </c>
      <c r="E1704" s="344"/>
      <c r="F1704" s="256"/>
      <c r="G1704" s="256"/>
      <c r="H1704" s="307"/>
      <c r="I1704" s="183"/>
      <c r="R1704" s="8">
        <f t="shared" si="235"/>
        <v>0</v>
      </c>
      <c r="S1704" s="8">
        <f>VLOOKUP($D1704,{"29 - Psychiatrie (Erwachsene)",1;"30 - Kinder- und Jugendpsychiatrie",1;"297 - stationsäquivalente Behandlung in der Erwachsenenpsychiatrie (29)",1;"307 - stationsäquivalente Behandlung in der Kinder- und Jugendpsychiatrie (30)",1;"31 - Psychosomatik",1;"",0;0,0},2,0)</f>
        <v>0</v>
      </c>
      <c r="T1704" s="8">
        <f t="shared" si="241"/>
        <v>0</v>
      </c>
      <c r="U1704" s="8">
        <f t="shared" si="234"/>
        <v>0</v>
      </c>
      <c r="V1704" s="8">
        <f t="shared" si="236"/>
        <v>0</v>
      </c>
      <c r="W1704" s="8">
        <f t="shared" si="237"/>
        <v>0</v>
      </c>
      <c r="X1704" s="8">
        <f t="shared" si="238"/>
        <v>0</v>
      </c>
      <c r="Y1704" s="8" t="str">
        <f t="shared" si="239"/>
        <v/>
      </c>
      <c r="Z1704" s="8" t="str">
        <f>VLOOKUP($D1704,{"29 - Psychiatrie (Erwachsene)","BGI";"297 - stationsäquivalente Behandlung in der Erwachsenenpsychiatrie (29)","BGI";"30 - Kinder- und Jugendpsychiatrie","BGII";"307 - stationsäquivalente Behandlung in der Kinder- und Jugendpsychiatrie (30)","BGII";"31 - Psychosomatik","BGI";"","LEER";0,"Leer"},2,0)</f>
        <v>LEER</v>
      </c>
      <c r="AA1704" s="8" t="str">
        <f t="shared" si="240"/>
        <v>Stationen</v>
      </c>
    </row>
    <row r="1705" spans="2:27" ht="15" customHeight="1" x14ac:dyDescent="0.25">
      <c r="B1705" s="76" t="str">
        <f t="shared" si="233"/>
        <v>!!!</v>
      </c>
      <c r="C1705" s="310" t="str">
        <f>IF(LEN($E1705)&gt;0,VLOOKUP(TEXT($E1705,0),'Angaben Stationen'!$E$14:$V$215,17,0),"")</f>
        <v/>
      </c>
      <c r="D1705" s="254" t="str">
        <f>IF(LEN($E1705)&gt;0,VLOOKUP(TEXT($E1705,0),'Angaben Stationen'!$E$14:$V$215,18,0),"")</f>
        <v/>
      </c>
      <c r="E1705" s="344"/>
      <c r="F1705" s="256"/>
      <c r="G1705" s="256"/>
      <c r="H1705" s="307"/>
      <c r="I1705" s="183"/>
      <c r="R1705" s="8">
        <f t="shared" si="235"/>
        <v>0</v>
      </c>
      <c r="S1705" s="8">
        <f>VLOOKUP($D1705,{"29 - Psychiatrie (Erwachsene)",1;"30 - Kinder- und Jugendpsychiatrie",1;"297 - stationsäquivalente Behandlung in der Erwachsenenpsychiatrie (29)",1;"307 - stationsäquivalente Behandlung in der Kinder- und Jugendpsychiatrie (30)",1;"31 - Psychosomatik",1;"",0;0,0},2,0)</f>
        <v>0</v>
      </c>
      <c r="T1705" s="8">
        <f t="shared" si="241"/>
        <v>0</v>
      </c>
      <c r="U1705" s="8">
        <f t="shared" si="234"/>
        <v>0</v>
      </c>
      <c r="V1705" s="8">
        <f t="shared" si="236"/>
        <v>0</v>
      </c>
      <c r="W1705" s="8">
        <f t="shared" si="237"/>
        <v>0</v>
      </c>
      <c r="X1705" s="8">
        <f t="shared" si="238"/>
        <v>0</v>
      </c>
      <c r="Y1705" s="8" t="str">
        <f t="shared" si="239"/>
        <v/>
      </c>
      <c r="Z1705" s="8" t="str">
        <f>VLOOKUP($D1705,{"29 - Psychiatrie (Erwachsene)","BGI";"297 - stationsäquivalente Behandlung in der Erwachsenenpsychiatrie (29)","BGI";"30 - Kinder- und Jugendpsychiatrie","BGII";"307 - stationsäquivalente Behandlung in der Kinder- und Jugendpsychiatrie (30)","BGII";"31 - Psychosomatik","BGI";"","LEER";0,"Leer"},2,0)</f>
        <v>LEER</v>
      </c>
      <c r="AA1705" s="8" t="str">
        <f t="shared" si="240"/>
        <v>Stationen</v>
      </c>
    </row>
    <row r="1706" spans="2:27" ht="15" customHeight="1" x14ac:dyDescent="0.25">
      <c r="B1706" s="76" t="str">
        <f t="shared" si="233"/>
        <v>!!!</v>
      </c>
      <c r="C1706" s="310" t="str">
        <f>IF(LEN($E1706)&gt;0,VLOOKUP(TEXT($E1706,0),'Angaben Stationen'!$E$14:$V$215,17,0),"")</f>
        <v/>
      </c>
      <c r="D1706" s="254" t="str">
        <f>IF(LEN($E1706)&gt;0,VLOOKUP(TEXT($E1706,0),'Angaben Stationen'!$E$14:$V$215,18,0),"")</f>
        <v/>
      </c>
      <c r="E1706" s="344"/>
      <c r="F1706" s="256"/>
      <c r="G1706" s="256"/>
      <c r="H1706" s="307"/>
      <c r="I1706" s="183"/>
      <c r="R1706" s="8">
        <f t="shared" si="235"/>
        <v>0</v>
      </c>
      <c r="S1706" s="8">
        <f>VLOOKUP($D1706,{"29 - Psychiatrie (Erwachsene)",1;"30 - Kinder- und Jugendpsychiatrie",1;"297 - stationsäquivalente Behandlung in der Erwachsenenpsychiatrie (29)",1;"307 - stationsäquivalente Behandlung in der Kinder- und Jugendpsychiatrie (30)",1;"31 - Psychosomatik",1;"",0;0,0},2,0)</f>
        <v>0</v>
      </c>
      <c r="T1706" s="8">
        <f t="shared" si="241"/>
        <v>0</v>
      </c>
      <c r="U1706" s="8">
        <f t="shared" si="234"/>
        <v>0</v>
      </c>
      <c r="V1706" s="8">
        <f t="shared" si="236"/>
        <v>0</v>
      </c>
      <c r="W1706" s="8">
        <f t="shared" si="237"/>
        <v>0</v>
      </c>
      <c r="X1706" s="8">
        <f t="shared" si="238"/>
        <v>0</v>
      </c>
      <c r="Y1706" s="8" t="str">
        <f t="shared" si="239"/>
        <v/>
      </c>
      <c r="Z1706" s="8" t="str">
        <f>VLOOKUP($D1706,{"29 - Psychiatrie (Erwachsene)","BGI";"297 - stationsäquivalente Behandlung in der Erwachsenenpsychiatrie (29)","BGI";"30 - Kinder- und Jugendpsychiatrie","BGII";"307 - stationsäquivalente Behandlung in der Kinder- und Jugendpsychiatrie (30)","BGII";"31 - Psychosomatik","BGI";"","LEER";0,"Leer"},2,0)</f>
        <v>LEER</v>
      </c>
      <c r="AA1706" s="8" t="str">
        <f t="shared" si="240"/>
        <v>Stationen</v>
      </c>
    </row>
    <row r="1707" spans="2:27" ht="15" customHeight="1" x14ac:dyDescent="0.25">
      <c r="B1707" s="76" t="str">
        <f t="shared" si="233"/>
        <v>!!!</v>
      </c>
      <c r="C1707" s="310" t="str">
        <f>IF(LEN($E1707)&gt;0,VLOOKUP(TEXT($E1707,0),'Angaben Stationen'!$E$14:$V$215,17,0),"")</f>
        <v/>
      </c>
      <c r="D1707" s="254" t="str">
        <f>IF(LEN($E1707)&gt;0,VLOOKUP(TEXT($E1707,0),'Angaben Stationen'!$E$14:$V$215,18,0),"")</f>
        <v/>
      </c>
      <c r="E1707" s="344"/>
      <c r="F1707" s="256"/>
      <c r="G1707" s="256"/>
      <c r="H1707" s="307"/>
      <c r="I1707" s="183"/>
      <c r="R1707" s="8">
        <f t="shared" si="235"/>
        <v>0</v>
      </c>
      <c r="S1707" s="8">
        <f>VLOOKUP($D1707,{"29 - Psychiatrie (Erwachsene)",1;"30 - Kinder- und Jugendpsychiatrie",1;"297 - stationsäquivalente Behandlung in der Erwachsenenpsychiatrie (29)",1;"307 - stationsäquivalente Behandlung in der Kinder- und Jugendpsychiatrie (30)",1;"31 - Psychosomatik",1;"",0;0,0},2,0)</f>
        <v>0</v>
      </c>
      <c r="T1707" s="8">
        <f t="shared" si="241"/>
        <v>0</v>
      </c>
      <c r="U1707" s="8">
        <f t="shared" si="234"/>
        <v>0</v>
      </c>
      <c r="V1707" s="8">
        <f t="shared" si="236"/>
        <v>0</v>
      </c>
      <c r="W1707" s="8">
        <f t="shared" si="237"/>
        <v>0</v>
      </c>
      <c r="X1707" s="8">
        <f t="shared" si="238"/>
        <v>0</v>
      </c>
      <c r="Y1707" s="8" t="str">
        <f t="shared" si="239"/>
        <v/>
      </c>
      <c r="Z1707" s="8" t="str">
        <f>VLOOKUP($D1707,{"29 - Psychiatrie (Erwachsene)","BGI";"297 - stationsäquivalente Behandlung in der Erwachsenenpsychiatrie (29)","BGI";"30 - Kinder- und Jugendpsychiatrie","BGII";"307 - stationsäquivalente Behandlung in der Kinder- und Jugendpsychiatrie (30)","BGII";"31 - Psychosomatik","BGI";"","LEER";0,"Leer"},2,0)</f>
        <v>LEER</v>
      </c>
      <c r="AA1707" s="8" t="str">
        <f t="shared" si="240"/>
        <v>Stationen</v>
      </c>
    </row>
    <row r="1708" spans="2:27" ht="15" customHeight="1" x14ac:dyDescent="0.25">
      <c r="B1708" s="76" t="str">
        <f t="shared" si="233"/>
        <v>!!!</v>
      </c>
      <c r="C1708" s="310" t="str">
        <f>IF(LEN($E1708)&gt;0,VLOOKUP(TEXT($E1708,0),'Angaben Stationen'!$E$14:$V$215,17,0),"")</f>
        <v/>
      </c>
      <c r="D1708" s="254" t="str">
        <f>IF(LEN($E1708)&gt;0,VLOOKUP(TEXT($E1708,0),'Angaben Stationen'!$E$14:$V$215,18,0),"")</f>
        <v/>
      </c>
      <c r="E1708" s="344"/>
      <c r="F1708" s="256"/>
      <c r="G1708" s="256"/>
      <c r="H1708" s="307"/>
      <c r="I1708" s="183"/>
      <c r="R1708" s="8">
        <f t="shared" si="235"/>
        <v>0</v>
      </c>
      <c r="S1708" s="8">
        <f>VLOOKUP($D1708,{"29 - Psychiatrie (Erwachsene)",1;"30 - Kinder- und Jugendpsychiatrie",1;"297 - stationsäquivalente Behandlung in der Erwachsenenpsychiatrie (29)",1;"307 - stationsäquivalente Behandlung in der Kinder- und Jugendpsychiatrie (30)",1;"31 - Psychosomatik",1;"",0;0,0},2,0)</f>
        <v>0</v>
      </c>
      <c r="T1708" s="8">
        <f t="shared" si="241"/>
        <v>0</v>
      </c>
      <c r="U1708" s="8">
        <f t="shared" si="234"/>
        <v>0</v>
      </c>
      <c r="V1708" s="8">
        <f t="shared" si="236"/>
        <v>0</v>
      </c>
      <c r="W1708" s="8">
        <f t="shared" si="237"/>
        <v>0</v>
      </c>
      <c r="X1708" s="8">
        <f t="shared" si="238"/>
        <v>0</v>
      </c>
      <c r="Y1708" s="8" t="str">
        <f t="shared" si="239"/>
        <v/>
      </c>
      <c r="Z1708" s="8" t="str">
        <f>VLOOKUP($D1708,{"29 - Psychiatrie (Erwachsene)","BGI";"297 - stationsäquivalente Behandlung in der Erwachsenenpsychiatrie (29)","BGI";"30 - Kinder- und Jugendpsychiatrie","BGII";"307 - stationsäquivalente Behandlung in der Kinder- und Jugendpsychiatrie (30)","BGII";"31 - Psychosomatik","BGI";"","LEER";0,"Leer"},2,0)</f>
        <v>LEER</v>
      </c>
      <c r="AA1708" s="8" t="str">
        <f t="shared" si="240"/>
        <v>Stationen</v>
      </c>
    </row>
    <row r="1709" spans="2:27" ht="15" customHeight="1" x14ac:dyDescent="0.25">
      <c r="B1709" s="76" t="str">
        <f t="shared" si="233"/>
        <v>!!!</v>
      </c>
      <c r="C1709" s="310" t="str">
        <f>IF(LEN($E1709)&gt;0,VLOOKUP(TEXT($E1709,0),'Angaben Stationen'!$E$14:$V$215,17,0),"")</f>
        <v/>
      </c>
      <c r="D1709" s="254" t="str">
        <f>IF(LEN($E1709)&gt;0,VLOOKUP(TEXT($E1709,0),'Angaben Stationen'!$E$14:$V$215,18,0),"")</f>
        <v/>
      </c>
      <c r="E1709" s="344"/>
      <c r="F1709" s="256"/>
      <c r="G1709" s="256"/>
      <c r="H1709" s="307"/>
      <c r="I1709" s="183"/>
      <c r="R1709" s="8">
        <f t="shared" si="235"/>
        <v>0</v>
      </c>
      <c r="S1709" s="8">
        <f>VLOOKUP($D1709,{"29 - Psychiatrie (Erwachsene)",1;"30 - Kinder- und Jugendpsychiatrie",1;"297 - stationsäquivalente Behandlung in der Erwachsenenpsychiatrie (29)",1;"307 - stationsäquivalente Behandlung in der Kinder- und Jugendpsychiatrie (30)",1;"31 - Psychosomatik",1;"",0;0,0},2,0)</f>
        <v>0</v>
      </c>
      <c r="T1709" s="8">
        <f t="shared" si="241"/>
        <v>0</v>
      </c>
      <c r="U1709" s="8">
        <f t="shared" si="234"/>
        <v>0</v>
      </c>
      <c r="V1709" s="8">
        <f t="shared" si="236"/>
        <v>0</v>
      </c>
      <c r="W1709" s="8">
        <f t="shared" si="237"/>
        <v>0</v>
      </c>
      <c r="X1709" s="8">
        <f t="shared" si="238"/>
        <v>0</v>
      </c>
      <c r="Y1709" s="8" t="str">
        <f t="shared" si="239"/>
        <v/>
      </c>
      <c r="Z1709" s="8" t="str">
        <f>VLOOKUP($D1709,{"29 - Psychiatrie (Erwachsene)","BGI";"297 - stationsäquivalente Behandlung in der Erwachsenenpsychiatrie (29)","BGI";"30 - Kinder- und Jugendpsychiatrie","BGII";"307 - stationsäquivalente Behandlung in der Kinder- und Jugendpsychiatrie (30)","BGII";"31 - Psychosomatik","BGI";"","LEER";0,"Leer"},2,0)</f>
        <v>LEER</v>
      </c>
      <c r="AA1709" s="8" t="str">
        <f t="shared" si="240"/>
        <v>Stationen</v>
      </c>
    </row>
    <row r="1710" spans="2:27" ht="15" customHeight="1" x14ac:dyDescent="0.25">
      <c r="B1710" s="76" t="str">
        <f t="shared" si="233"/>
        <v>!!!</v>
      </c>
      <c r="C1710" s="310" t="str">
        <f>IF(LEN($E1710)&gt;0,VLOOKUP(TEXT($E1710,0),'Angaben Stationen'!$E$14:$V$215,17,0),"")</f>
        <v/>
      </c>
      <c r="D1710" s="254" t="str">
        <f>IF(LEN($E1710)&gt;0,VLOOKUP(TEXT($E1710,0),'Angaben Stationen'!$E$14:$V$215,18,0),"")</f>
        <v/>
      </c>
      <c r="E1710" s="344"/>
      <c r="F1710" s="256"/>
      <c r="G1710" s="256"/>
      <c r="H1710" s="307"/>
      <c r="I1710" s="183"/>
      <c r="R1710" s="8">
        <f t="shared" si="235"/>
        <v>0</v>
      </c>
      <c r="S1710" s="8">
        <f>VLOOKUP($D1710,{"29 - Psychiatrie (Erwachsene)",1;"30 - Kinder- und Jugendpsychiatrie",1;"297 - stationsäquivalente Behandlung in der Erwachsenenpsychiatrie (29)",1;"307 - stationsäquivalente Behandlung in der Kinder- und Jugendpsychiatrie (30)",1;"31 - Psychosomatik",1;"",0;0,0},2,0)</f>
        <v>0</v>
      </c>
      <c r="T1710" s="8">
        <f t="shared" si="241"/>
        <v>0</v>
      </c>
      <c r="U1710" s="8">
        <f t="shared" si="234"/>
        <v>0</v>
      </c>
      <c r="V1710" s="8">
        <f t="shared" si="236"/>
        <v>0</v>
      </c>
      <c r="W1710" s="8">
        <f t="shared" si="237"/>
        <v>0</v>
      </c>
      <c r="X1710" s="8">
        <f t="shared" si="238"/>
        <v>0</v>
      </c>
      <c r="Y1710" s="8" t="str">
        <f t="shared" si="239"/>
        <v/>
      </c>
      <c r="Z1710" s="8" t="str">
        <f>VLOOKUP($D1710,{"29 - Psychiatrie (Erwachsene)","BGI";"297 - stationsäquivalente Behandlung in der Erwachsenenpsychiatrie (29)","BGI";"30 - Kinder- und Jugendpsychiatrie","BGII";"307 - stationsäquivalente Behandlung in der Kinder- und Jugendpsychiatrie (30)","BGII";"31 - Psychosomatik","BGI";"","LEER";0,"Leer"},2,0)</f>
        <v>LEER</v>
      </c>
      <c r="AA1710" s="8" t="str">
        <f t="shared" si="240"/>
        <v>Stationen</v>
      </c>
    </row>
    <row r="1711" spans="2:27" ht="15" customHeight="1" x14ac:dyDescent="0.25">
      <c r="B1711" s="76" t="str">
        <f t="shared" si="233"/>
        <v>!!!</v>
      </c>
      <c r="C1711" s="310" t="str">
        <f>IF(LEN($E1711)&gt;0,VLOOKUP(TEXT($E1711,0),'Angaben Stationen'!$E$14:$V$215,17,0),"")</f>
        <v/>
      </c>
      <c r="D1711" s="254" t="str">
        <f>IF(LEN($E1711)&gt;0,VLOOKUP(TEXT($E1711,0),'Angaben Stationen'!$E$14:$V$215,18,0),"")</f>
        <v/>
      </c>
      <c r="E1711" s="344"/>
      <c r="F1711" s="256"/>
      <c r="G1711" s="256"/>
      <c r="H1711" s="307"/>
      <c r="I1711" s="183"/>
      <c r="R1711" s="8">
        <f t="shared" si="235"/>
        <v>0</v>
      </c>
      <c r="S1711" s="8">
        <f>VLOOKUP($D1711,{"29 - Psychiatrie (Erwachsene)",1;"30 - Kinder- und Jugendpsychiatrie",1;"297 - stationsäquivalente Behandlung in der Erwachsenenpsychiatrie (29)",1;"307 - stationsäquivalente Behandlung in der Kinder- und Jugendpsychiatrie (30)",1;"31 - Psychosomatik",1;"",0;0,0},2,0)</f>
        <v>0</v>
      </c>
      <c r="T1711" s="8">
        <f t="shared" si="241"/>
        <v>0</v>
      </c>
      <c r="U1711" s="8">
        <f t="shared" si="234"/>
        <v>0</v>
      </c>
      <c r="V1711" s="8">
        <f t="shared" si="236"/>
        <v>0</v>
      </c>
      <c r="W1711" s="8">
        <f t="shared" si="237"/>
        <v>0</v>
      </c>
      <c r="X1711" s="8">
        <f t="shared" si="238"/>
        <v>0</v>
      </c>
      <c r="Y1711" s="8" t="str">
        <f t="shared" si="239"/>
        <v/>
      </c>
      <c r="Z1711" s="8" t="str">
        <f>VLOOKUP($D1711,{"29 - Psychiatrie (Erwachsene)","BGI";"297 - stationsäquivalente Behandlung in der Erwachsenenpsychiatrie (29)","BGI";"30 - Kinder- und Jugendpsychiatrie","BGII";"307 - stationsäquivalente Behandlung in der Kinder- und Jugendpsychiatrie (30)","BGII";"31 - Psychosomatik","BGI";"","LEER";0,"Leer"},2,0)</f>
        <v>LEER</v>
      </c>
      <c r="AA1711" s="8" t="str">
        <f t="shared" si="240"/>
        <v>Stationen</v>
      </c>
    </row>
    <row r="1712" spans="2:27" ht="15" customHeight="1" x14ac:dyDescent="0.25">
      <c r="B1712" s="76" t="str">
        <f t="shared" si="233"/>
        <v>!!!</v>
      </c>
      <c r="C1712" s="310" t="str">
        <f>IF(LEN($E1712)&gt;0,VLOOKUP(TEXT($E1712,0),'Angaben Stationen'!$E$14:$V$215,17,0),"")</f>
        <v/>
      </c>
      <c r="D1712" s="254" t="str">
        <f>IF(LEN($E1712)&gt;0,VLOOKUP(TEXT($E1712,0),'Angaben Stationen'!$E$14:$V$215,18,0),"")</f>
        <v/>
      </c>
      <c r="E1712" s="344"/>
      <c r="F1712" s="256"/>
      <c r="G1712" s="256"/>
      <c r="H1712" s="307"/>
      <c r="I1712" s="183"/>
      <c r="R1712" s="8">
        <f t="shared" si="235"/>
        <v>0</v>
      </c>
      <c r="S1712" s="8">
        <f>VLOOKUP($D1712,{"29 - Psychiatrie (Erwachsene)",1;"30 - Kinder- und Jugendpsychiatrie",1;"297 - stationsäquivalente Behandlung in der Erwachsenenpsychiatrie (29)",1;"307 - stationsäquivalente Behandlung in der Kinder- und Jugendpsychiatrie (30)",1;"31 - Psychosomatik",1;"",0;0,0},2,0)</f>
        <v>0</v>
      </c>
      <c r="T1712" s="8">
        <f t="shared" si="241"/>
        <v>0</v>
      </c>
      <c r="U1712" s="8">
        <f t="shared" si="234"/>
        <v>0</v>
      </c>
      <c r="V1712" s="8">
        <f t="shared" si="236"/>
        <v>0</v>
      </c>
      <c r="W1712" s="8">
        <f t="shared" si="237"/>
        <v>0</v>
      </c>
      <c r="X1712" s="8">
        <f t="shared" si="238"/>
        <v>0</v>
      </c>
      <c r="Y1712" s="8" t="str">
        <f t="shared" si="239"/>
        <v/>
      </c>
      <c r="Z1712" s="8" t="str">
        <f>VLOOKUP($D1712,{"29 - Psychiatrie (Erwachsene)","BGI";"297 - stationsäquivalente Behandlung in der Erwachsenenpsychiatrie (29)","BGI";"30 - Kinder- und Jugendpsychiatrie","BGII";"307 - stationsäquivalente Behandlung in der Kinder- und Jugendpsychiatrie (30)","BGII";"31 - Psychosomatik","BGI";"","LEER";0,"Leer"},2,0)</f>
        <v>LEER</v>
      </c>
      <c r="AA1712" s="8" t="str">
        <f t="shared" si="240"/>
        <v>Stationen</v>
      </c>
    </row>
    <row r="1713" spans="2:27" ht="15" customHeight="1" x14ac:dyDescent="0.25">
      <c r="B1713" s="76" t="str">
        <f t="shared" si="233"/>
        <v>!!!</v>
      </c>
      <c r="C1713" s="310" t="str">
        <f>IF(LEN($E1713)&gt;0,VLOOKUP(TEXT($E1713,0),'Angaben Stationen'!$E$14:$V$215,17,0),"")</f>
        <v/>
      </c>
      <c r="D1713" s="254" t="str">
        <f>IF(LEN($E1713)&gt;0,VLOOKUP(TEXT($E1713,0),'Angaben Stationen'!$E$14:$V$215,18,0),"")</f>
        <v/>
      </c>
      <c r="E1713" s="344"/>
      <c r="F1713" s="256"/>
      <c r="G1713" s="256"/>
      <c r="H1713" s="307"/>
      <c r="I1713" s="183"/>
      <c r="R1713" s="8">
        <f t="shared" si="235"/>
        <v>0</v>
      </c>
      <c r="S1713" s="8">
        <f>VLOOKUP($D1713,{"29 - Psychiatrie (Erwachsene)",1;"30 - Kinder- und Jugendpsychiatrie",1;"297 - stationsäquivalente Behandlung in der Erwachsenenpsychiatrie (29)",1;"307 - stationsäquivalente Behandlung in der Kinder- und Jugendpsychiatrie (30)",1;"31 - Psychosomatik",1;"",0;0,0},2,0)</f>
        <v>0</v>
      </c>
      <c r="T1713" s="8">
        <f t="shared" si="241"/>
        <v>0</v>
      </c>
      <c r="U1713" s="8">
        <f t="shared" si="234"/>
        <v>0</v>
      </c>
      <c r="V1713" s="8">
        <f t="shared" si="236"/>
        <v>0</v>
      </c>
      <c r="W1713" s="8">
        <f t="shared" si="237"/>
        <v>0</v>
      </c>
      <c r="X1713" s="8">
        <f t="shared" si="238"/>
        <v>0</v>
      </c>
      <c r="Y1713" s="8" t="str">
        <f t="shared" si="239"/>
        <v/>
      </c>
      <c r="Z1713" s="8" t="str">
        <f>VLOOKUP($D1713,{"29 - Psychiatrie (Erwachsene)","BGI";"297 - stationsäquivalente Behandlung in der Erwachsenenpsychiatrie (29)","BGI";"30 - Kinder- und Jugendpsychiatrie","BGII";"307 - stationsäquivalente Behandlung in der Kinder- und Jugendpsychiatrie (30)","BGII";"31 - Psychosomatik","BGI";"","LEER";0,"Leer"},2,0)</f>
        <v>LEER</v>
      </c>
      <c r="AA1713" s="8" t="str">
        <f t="shared" si="240"/>
        <v>Stationen</v>
      </c>
    </row>
    <row r="1714" spans="2:27" ht="15" customHeight="1" x14ac:dyDescent="0.25">
      <c r="B1714" s="76" t="str">
        <f t="shared" si="233"/>
        <v>!!!</v>
      </c>
      <c r="C1714" s="310" t="str">
        <f>IF(LEN($E1714)&gt;0,VLOOKUP(TEXT($E1714,0),'Angaben Stationen'!$E$14:$V$215,17,0),"")</f>
        <v/>
      </c>
      <c r="D1714" s="254" t="str">
        <f>IF(LEN($E1714)&gt;0,VLOOKUP(TEXT($E1714,0),'Angaben Stationen'!$E$14:$V$215,18,0),"")</f>
        <v/>
      </c>
      <c r="E1714" s="344"/>
      <c r="F1714" s="256"/>
      <c r="G1714" s="256"/>
      <c r="H1714" s="307"/>
      <c r="I1714" s="183"/>
      <c r="R1714" s="8">
        <f t="shared" si="235"/>
        <v>0</v>
      </c>
      <c r="S1714" s="8">
        <f>VLOOKUP($D1714,{"29 - Psychiatrie (Erwachsene)",1;"30 - Kinder- und Jugendpsychiatrie",1;"297 - stationsäquivalente Behandlung in der Erwachsenenpsychiatrie (29)",1;"307 - stationsäquivalente Behandlung in der Kinder- und Jugendpsychiatrie (30)",1;"31 - Psychosomatik",1;"",0;0,0},2,0)</f>
        <v>0</v>
      </c>
      <c r="T1714" s="8">
        <f t="shared" si="241"/>
        <v>0</v>
      </c>
      <c r="U1714" s="8">
        <f t="shared" si="234"/>
        <v>0</v>
      </c>
      <c r="V1714" s="8">
        <f t="shared" si="236"/>
        <v>0</v>
      </c>
      <c r="W1714" s="8">
        <f t="shared" si="237"/>
        <v>0</v>
      </c>
      <c r="X1714" s="8">
        <f t="shared" si="238"/>
        <v>0</v>
      </c>
      <c r="Y1714" s="8" t="str">
        <f t="shared" si="239"/>
        <v/>
      </c>
      <c r="Z1714" s="8" t="str">
        <f>VLOOKUP($D1714,{"29 - Psychiatrie (Erwachsene)","BGI";"297 - stationsäquivalente Behandlung in der Erwachsenenpsychiatrie (29)","BGI";"30 - Kinder- und Jugendpsychiatrie","BGII";"307 - stationsäquivalente Behandlung in der Kinder- und Jugendpsychiatrie (30)","BGII";"31 - Psychosomatik","BGI";"","LEER";0,"Leer"},2,0)</f>
        <v>LEER</v>
      </c>
      <c r="AA1714" s="8" t="str">
        <f t="shared" si="240"/>
        <v>Stationen</v>
      </c>
    </row>
    <row r="1715" spans="2:27" ht="15" customHeight="1" x14ac:dyDescent="0.25">
      <c r="B1715" s="76" t="str">
        <f t="shared" si="233"/>
        <v>!!!</v>
      </c>
      <c r="C1715" s="310" t="str">
        <f>IF(LEN($E1715)&gt;0,VLOOKUP(TEXT($E1715,0),'Angaben Stationen'!$E$14:$V$215,17,0),"")</f>
        <v/>
      </c>
      <c r="D1715" s="254" t="str">
        <f>IF(LEN($E1715)&gt;0,VLOOKUP(TEXT($E1715,0),'Angaben Stationen'!$E$14:$V$215,18,0),"")</f>
        <v/>
      </c>
      <c r="E1715" s="344"/>
      <c r="F1715" s="256"/>
      <c r="G1715" s="256"/>
      <c r="H1715" s="307"/>
      <c r="I1715" s="183"/>
      <c r="R1715" s="8">
        <f t="shared" si="235"/>
        <v>0</v>
      </c>
      <c r="S1715" s="8">
        <f>VLOOKUP($D1715,{"29 - Psychiatrie (Erwachsene)",1;"30 - Kinder- und Jugendpsychiatrie",1;"297 - stationsäquivalente Behandlung in der Erwachsenenpsychiatrie (29)",1;"307 - stationsäquivalente Behandlung in der Kinder- und Jugendpsychiatrie (30)",1;"31 - Psychosomatik",1;"",0;0,0},2,0)</f>
        <v>0</v>
      </c>
      <c r="T1715" s="8">
        <f t="shared" si="241"/>
        <v>0</v>
      </c>
      <c r="U1715" s="8">
        <f t="shared" si="234"/>
        <v>0</v>
      </c>
      <c r="V1715" s="8">
        <f t="shared" si="236"/>
        <v>0</v>
      </c>
      <c r="W1715" s="8">
        <f t="shared" si="237"/>
        <v>0</v>
      </c>
      <c r="X1715" s="8">
        <f t="shared" si="238"/>
        <v>0</v>
      </c>
      <c r="Y1715" s="8" t="str">
        <f t="shared" si="239"/>
        <v/>
      </c>
      <c r="Z1715" s="8" t="str">
        <f>VLOOKUP($D1715,{"29 - Psychiatrie (Erwachsene)","BGI";"297 - stationsäquivalente Behandlung in der Erwachsenenpsychiatrie (29)","BGI";"30 - Kinder- und Jugendpsychiatrie","BGII";"307 - stationsäquivalente Behandlung in der Kinder- und Jugendpsychiatrie (30)","BGII";"31 - Psychosomatik","BGI";"","LEER";0,"Leer"},2,0)</f>
        <v>LEER</v>
      </c>
      <c r="AA1715" s="8" t="str">
        <f t="shared" si="240"/>
        <v>Stationen</v>
      </c>
    </row>
    <row r="1716" spans="2:27" ht="15" customHeight="1" x14ac:dyDescent="0.25">
      <c r="B1716" s="76" t="str">
        <f t="shared" si="233"/>
        <v>!!!</v>
      </c>
      <c r="C1716" s="310" t="str">
        <f>IF(LEN($E1716)&gt;0,VLOOKUP(TEXT($E1716,0),'Angaben Stationen'!$E$14:$V$215,17,0),"")</f>
        <v/>
      </c>
      <c r="D1716" s="254" t="str">
        <f>IF(LEN($E1716)&gt;0,VLOOKUP(TEXT($E1716,0),'Angaben Stationen'!$E$14:$V$215,18,0),"")</f>
        <v/>
      </c>
      <c r="E1716" s="344"/>
      <c r="F1716" s="256"/>
      <c r="G1716" s="256"/>
      <c r="H1716" s="307"/>
      <c r="I1716" s="183"/>
      <c r="R1716" s="8">
        <f t="shared" si="235"/>
        <v>0</v>
      </c>
      <c r="S1716" s="8">
        <f>VLOOKUP($D1716,{"29 - Psychiatrie (Erwachsene)",1;"30 - Kinder- und Jugendpsychiatrie",1;"297 - stationsäquivalente Behandlung in der Erwachsenenpsychiatrie (29)",1;"307 - stationsäquivalente Behandlung in der Kinder- und Jugendpsychiatrie (30)",1;"31 - Psychosomatik",1;"",0;0,0},2,0)</f>
        <v>0</v>
      </c>
      <c r="T1716" s="8">
        <f t="shared" si="241"/>
        <v>0</v>
      </c>
      <c r="U1716" s="8">
        <f t="shared" si="234"/>
        <v>0</v>
      </c>
      <c r="V1716" s="8">
        <f t="shared" si="236"/>
        <v>0</v>
      </c>
      <c r="W1716" s="8">
        <f t="shared" si="237"/>
        <v>0</v>
      </c>
      <c r="X1716" s="8">
        <f t="shared" si="238"/>
        <v>0</v>
      </c>
      <c r="Y1716" s="8" t="str">
        <f t="shared" si="239"/>
        <v/>
      </c>
      <c r="Z1716" s="8" t="str">
        <f>VLOOKUP($D1716,{"29 - Psychiatrie (Erwachsene)","BGI";"297 - stationsäquivalente Behandlung in der Erwachsenenpsychiatrie (29)","BGI";"30 - Kinder- und Jugendpsychiatrie","BGII";"307 - stationsäquivalente Behandlung in der Kinder- und Jugendpsychiatrie (30)","BGII";"31 - Psychosomatik","BGI";"","LEER";0,"Leer"},2,0)</f>
        <v>LEER</v>
      </c>
      <c r="AA1716" s="8" t="str">
        <f t="shared" si="240"/>
        <v>Stationen</v>
      </c>
    </row>
    <row r="1717" spans="2:27" ht="15" customHeight="1" x14ac:dyDescent="0.25">
      <c r="B1717" s="76" t="str">
        <f t="shared" si="233"/>
        <v>!!!</v>
      </c>
      <c r="C1717" s="310" t="str">
        <f>IF(LEN($E1717)&gt;0,VLOOKUP(TEXT($E1717,0),'Angaben Stationen'!$E$14:$V$215,17,0),"")</f>
        <v/>
      </c>
      <c r="D1717" s="254" t="str">
        <f>IF(LEN($E1717)&gt;0,VLOOKUP(TEXT($E1717,0),'Angaben Stationen'!$E$14:$V$215,18,0),"")</f>
        <v/>
      </c>
      <c r="E1717" s="344"/>
      <c r="F1717" s="256"/>
      <c r="G1717" s="256"/>
      <c r="H1717" s="307"/>
      <c r="I1717" s="183"/>
      <c r="R1717" s="8">
        <f t="shared" si="235"/>
        <v>0</v>
      </c>
      <c r="S1717" s="8">
        <f>VLOOKUP($D1717,{"29 - Psychiatrie (Erwachsene)",1;"30 - Kinder- und Jugendpsychiatrie",1;"297 - stationsäquivalente Behandlung in der Erwachsenenpsychiatrie (29)",1;"307 - stationsäquivalente Behandlung in der Kinder- und Jugendpsychiatrie (30)",1;"31 - Psychosomatik",1;"",0;0,0},2,0)</f>
        <v>0</v>
      </c>
      <c r="T1717" s="8">
        <f t="shared" si="241"/>
        <v>0</v>
      </c>
      <c r="U1717" s="8">
        <f t="shared" si="234"/>
        <v>0</v>
      </c>
      <c r="V1717" s="8">
        <f t="shared" si="236"/>
        <v>0</v>
      </c>
      <c r="W1717" s="8">
        <f t="shared" si="237"/>
        <v>0</v>
      </c>
      <c r="X1717" s="8">
        <f t="shared" si="238"/>
        <v>0</v>
      </c>
      <c r="Y1717" s="8" t="str">
        <f t="shared" si="239"/>
        <v/>
      </c>
      <c r="Z1717" s="8" t="str">
        <f>VLOOKUP($D1717,{"29 - Psychiatrie (Erwachsene)","BGI";"297 - stationsäquivalente Behandlung in der Erwachsenenpsychiatrie (29)","BGI";"30 - Kinder- und Jugendpsychiatrie","BGII";"307 - stationsäquivalente Behandlung in der Kinder- und Jugendpsychiatrie (30)","BGII";"31 - Psychosomatik","BGI";"","LEER";0,"Leer"},2,0)</f>
        <v>LEER</v>
      </c>
      <c r="AA1717" s="8" t="str">
        <f t="shared" si="240"/>
        <v>Stationen</v>
      </c>
    </row>
    <row r="1718" spans="2:27" ht="15" customHeight="1" x14ac:dyDescent="0.25">
      <c r="B1718" s="76" t="str">
        <f t="shared" si="233"/>
        <v>!!!</v>
      </c>
      <c r="C1718" s="310" t="str">
        <f>IF(LEN($E1718)&gt;0,VLOOKUP(TEXT($E1718,0),'Angaben Stationen'!$E$14:$V$215,17,0),"")</f>
        <v/>
      </c>
      <c r="D1718" s="254" t="str">
        <f>IF(LEN($E1718)&gt;0,VLOOKUP(TEXT($E1718,0),'Angaben Stationen'!$E$14:$V$215,18,0),"")</f>
        <v/>
      </c>
      <c r="E1718" s="344"/>
      <c r="F1718" s="256"/>
      <c r="G1718" s="256"/>
      <c r="H1718" s="307"/>
      <c r="I1718" s="183"/>
      <c r="R1718" s="8">
        <f t="shared" si="235"/>
        <v>0</v>
      </c>
      <c r="S1718" s="8">
        <f>VLOOKUP($D1718,{"29 - Psychiatrie (Erwachsene)",1;"30 - Kinder- und Jugendpsychiatrie",1;"297 - stationsäquivalente Behandlung in der Erwachsenenpsychiatrie (29)",1;"307 - stationsäquivalente Behandlung in der Kinder- und Jugendpsychiatrie (30)",1;"31 - Psychosomatik",1;"",0;0,0},2,0)</f>
        <v>0</v>
      </c>
      <c r="T1718" s="8">
        <f t="shared" si="241"/>
        <v>0</v>
      </c>
      <c r="U1718" s="8">
        <f t="shared" si="234"/>
        <v>0</v>
      </c>
      <c r="V1718" s="8">
        <f t="shared" si="236"/>
        <v>0</v>
      </c>
      <c r="W1718" s="8">
        <f t="shared" si="237"/>
        <v>0</v>
      </c>
      <c r="X1718" s="8">
        <f t="shared" si="238"/>
        <v>0</v>
      </c>
      <c r="Y1718" s="8" t="str">
        <f t="shared" si="239"/>
        <v/>
      </c>
      <c r="Z1718" s="8" t="str">
        <f>VLOOKUP($D1718,{"29 - Psychiatrie (Erwachsene)","BGI";"297 - stationsäquivalente Behandlung in der Erwachsenenpsychiatrie (29)","BGI";"30 - Kinder- und Jugendpsychiatrie","BGII";"307 - stationsäquivalente Behandlung in der Kinder- und Jugendpsychiatrie (30)","BGII";"31 - Psychosomatik","BGI";"","LEER";0,"Leer"},2,0)</f>
        <v>LEER</v>
      </c>
      <c r="AA1718" s="8" t="str">
        <f t="shared" si="240"/>
        <v>Stationen</v>
      </c>
    </row>
    <row r="1719" spans="2:27" ht="15" customHeight="1" x14ac:dyDescent="0.25">
      <c r="B1719" s="76" t="str">
        <f t="shared" si="233"/>
        <v>!!!</v>
      </c>
      <c r="C1719" s="310" t="str">
        <f>IF(LEN($E1719)&gt;0,VLOOKUP(TEXT($E1719,0),'Angaben Stationen'!$E$14:$V$215,17,0),"")</f>
        <v/>
      </c>
      <c r="D1719" s="254" t="str">
        <f>IF(LEN($E1719)&gt;0,VLOOKUP(TEXT($E1719,0),'Angaben Stationen'!$E$14:$V$215,18,0),"")</f>
        <v/>
      </c>
      <c r="E1719" s="344"/>
      <c r="F1719" s="256"/>
      <c r="G1719" s="256"/>
      <c r="H1719" s="307"/>
      <c r="I1719" s="183"/>
      <c r="R1719" s="8">
        <f t="shared" si="235"/>
        <v>0</v>
      </c>
      <c r="S1719" s="8">
        <f>VLOOKUP($D1719,{"29 - Psychiatrie (Erwachsene)",1;"30 - Kinder- und Jugendpsychiatrie",1;"297 - stationsäquivalente Behandlung in der Erwachsenenpsychiatrie (29)",1;"307 - stationsäquivalente Behandlung in der Kinder- und Jugendpsychiatrie (30)",1;"31 - Psychosomatik",1;"",0;0,0},2,0)</f>
        <v>0</v>
      </c>
      <c r="T1719" s="8">
        <f t="shared" si="241"/>
        <v>0</v>
      </c>
      <c r="U1719" s="8">
        <f t="shared" si="234"/>
        <v>0</v>
      </c>
      <c r="V1719" s="8">
        <f t="shared" si="236"/>
        <v>0</v>
      </c>
      <c r="W1719" s="8">
        <f t="shared" si="237"/>
        <v>0</v>
      </c>
      <c r="X1719" s="8">
        <f t="shared" si="238"/>
        <v>0</v>
      </c>
      <c r="Y1719" s="8" t="str">
        <f t="shared" si="239"/>
        <v/>
      </c>
      <c r="Z1719" s="8" t="str">
        <f>VLOOKUP($D1719,{"29 - Psychiatrie (Erwachsene)","BGI";"297 - stationsäquivalente Behandlung in der Erwachsenenpsychiatrie (29)","BGI";"30 - Kinder- und Jugendpsychiatrie","BGII";"307 - stationsäquivalente Behandlung in der Kinder- und Jugendpsychiatrie (30)","BGII";"31 - Psychosomatik","BGI";"","LEER";0,"Leer"},2,0)</f>
        <v>LEER</v>
      </c>
      <c r="AA1719" s="8" t="str">
        <f t="shared" si="240"/>
        <v>Stationen</v>
      </c>
    </row>
    <row r="1720" spans="2:27" ht="15" customHeight="1" x14ac:dyDescent="0.25">
      <c r="B1720" s="76" t="str">
        <f t="shared" si="233"/>
        <v>!!!</v>
      </c>
      <c r="C1720" s="310" t="str">
        <f>IF(LEN($E1720)&gt;0,VLOOKUP(TEXT($E1720,0),'Angaben Stationen'!$E$14:$V$215,17,0),"")</f>
        <v/>
      </c>
      <c r="D1720" s="254" t="str">
        <f>IF(LEN($E1720)&gt;0,VLOOKUP(TEXT($E1720,0),'Angaben Stationen'!$E$14:$V$215,18,0),"")</f>
        <v/>
      </c>
      <c r="E1720" s="344"/>
      <c r="F1720" s="256"/>
      <c r="G1720" s="256"/>
      <c r="H1720" s="307"/>
      <c r="I1720" s="183"/>
      <c r="R1720" s="8">
        <f t="shared" si="235"/>
        <v>0</v>
      </c>
      <c r="S1720" s="8">
        <f>VLOOKUP($D1720,{"29 - Psychiatrie (Erwachsene)",1;"30 - Kinder- und Jugendpsychiatrie",1;"297 - stationsäquivalente Behandlung in der Erwachsenenpsychiatrie (29)",1;"307 - stationsäquivalente Behandlung in der Kinder- und Jugendpsychiatrie (30)",1;"31 - Psychosomatik",1;"",0;0,0},2,0)</f>
        <v>0</v>
      </c>
      <c r="T1720" s="8">
        <f t="shared" si="241"/>
        <v>0</v>
      </c>
      <c r="U1720" s="8">
        <f t="shared" si="234"/>
        <v>0</v>
      </c>
      <c r="V1720" s="8">
        <f t="shared" si="236"/>
        <v>0</v>
      </c>
      <c r="W1720" s="8">
        <f t="shared" si="237"/>
        <v>0</v>
      </c>
      <c r="X1720" s="8">
        <f t="shared" si="238"/>
        <v>0</v>
      </c>
      <c r="Y1720" s="8" t="str">
        <f t="shared" si="239"/>
        <v/>
      </c>
      <c r="Z1720" s="8" t="str">
        <f>VLOOKUP($D1720,{"29 - Psychiatrie (Erwachsene)","BGI";"297 - stationsäquivalente Behandlung in der Erwachsenenpsychiatrie (29)","BGI";"30 - Kinder- und Jugendpsychiatrie","BGII";"307 - stationsäquivalente Behandlung in der Kinder- und Jugendpsychiatrie (30)","BGII";"31 - Psychosomatik","BGI";"","LEER";0,"Leer"},2,0)</f>
        <v>LEER</v>
      </c>
      <c r="AA1720" s="8" t="str">
        <f t="shared" si="240"/>
        <v>Stationen</v>
      </c>
    </row>
    <row r="1721" spans="2:27" ht="15" customHeight="1" x14ac:dyDescent="0.25">
      <c r="B1721" s="76" t="str">
        <f t="shared" si="233"/>
        <v>!!!</v>
      </c>
      <c r="C1721" s="310" t="str">
        <f>IF(LEN($E1721)&gt;0,VLOOKUP(TEXT($E1721,0),'Angaben Stationen'!$E$14:$V$215,17,0),"")</f>
        <v/>
      </c>
      <c r="D1721" s="254" t="str">
        <f>IF(LEN($E1721)&gt;0,VLOOKUP(TEXT($E1721,0),'Angaben Stationen'!$E$14:$V$215,18,0),"")</f>
        <v/>
      </c>
      <c r="E1721" s="344"/>
      <c r="F1721" s="256"/>
      <c r="G1721" s="256"/>
      <c r="H1721" s="307"/>
      <c r="I1721" s="183"/>
      <c r="R1721" s="8">
        <f t="shared" si="235"/>
        <v>0</v>
      </c>
      <c r="S1721" s="8">
        <f>VLOOKUP($D1721,{"29 - Psychiatrie (Erwachsene)",1;"30 - Kinder- und Jugendpsychiatrie",1;"297 - stationsäquivalente Behandlung in der Erwachsenenpsychiatrie (29)",1;"307 - stationsäquivalente Behandlung in der Kinder- und Jugendpsychiatrie (30)",1;"31 - Psychosomatik",1;"",0;0,0},2,0)</f>
        <v>0</v>
      </c>
      <c r="T1721" s="8">
        <f t="shared" si="241"/>
        <v>0</v>
      </c>
      <c r="U1721" s="8">
        <f t="shared" si="234"/>
        <v>0</v>
      </c>
      <c r="V1721" s="8">
        <f t="shared" si="236"/>
        <v>0</v>
      </c>
      <c r="W1721" s="8">
        <f t="shared" si="237"/>
        <v>0</v>
      </c>
      <c r="X1721" s="8">
        <f t="shared" si="238"/>
        <v>0</v>
      </c>
      <c r="Y1721" s="8" t="str">
        <f t="shared" si="239"/>
        <v/>
      </c>
      <c r="Z1721" s="8" t="str">
        <f>VLOOKUP($D1721,{"29 - Psychiatrie (Erwachsene)","BGI";"297 - stationsäquivalente Behandlung in der Erwachsenenpsychiatrie (29)","BGI";"30 - Kinder- und Jugendpsychiatrie","BGII";"307 - stationsäquivalente Behandlung in der Kinder- und Jugendpsychiatrie (30)","BGII";"31 - Psychosomatik","BGI";"","LEER";0,"Leer"},2,0)</f>
        <v>LEER</v>
      </c>
      <c r="AA1721" s="8" t="str">
        <f t="shared" si="240"/>
        <v>Stationen</v>
      </c>
    </row>
    <row r="1722" spans="2:27" ht="15" customHeight="1" x14ac:dyDescent="0.25">
      <c r="B1722" s="76" t="str">
        <f t="shared" si="233"/>
        <v>!!!</v>
      </c>
      <c r="C1722" s="310" t="str">
        <f>IF(LEN($E1722)&gt;0,VLOOKUP(TEXT($E1722,0),'Angaben Stationen'!$E$14:$V$215,17,0),"")</f>
        <v/>
      </c>
      <c r="D1722" s="254" t="str">
        <f>IF(LEN($E1722)&gt;0,VLOOKUP(TEXT($E1722,0),'Angaben Stationen'!$E$14:$V$215,18,0),"")</f>
        <v/>
      </c>
      <c r="E1722" s="344"/>
      <c r="F1722" s="256"/>
      <c r="G1722" s="256"/>
      <c r="H1722" s="307"/>
      <c r="I1722" s="183"/>
      <c r="R1722" s="8">
        <f t="shared" si="235"/>
        <v>0</v>
      </c>
      <c r="S1722" s="8">
        <f>VLOOKUP($D1722,{"29 - Psychiatrie (Erwachsene)",1;"30 - Kinder- und Jugendpsychiatrie",1;"297 - stationsäquivalente Behandlung in der Erwachsenenpsychiatrie (29)",1;"307 - stationsäquivalente Behandlung in der Kinder- und Jugendpsychiatrie (30)",1;"31 - Psychosomatik",1;"",0;0,0},2,0)</f>
        <v>0</v>
      </c>
      <c r="T1722" s="8">
        <f t="shared" si="241"/>
        <v>0</v>
      </c>
      <c r="U1722" s="8">
        <f t="shared" si="234"/>
        <v>0</v>
      </c>
      <c r="V1722" s="8">
        <f t="shared" si="236"/>
        <v>0</v>
      </c>
      <c r="W1722" s="8">
        <f t="shared" si="237"/>
        <v>0</v>
      </c>
      <c r="X1722" s="8">
        <f t="shared" si="238"/>
        <v>0</v>
      </c>
      <c r="Y1722" s="8" t="str">
        <f t="shared" si="239"/>
        <v/>
      </c>
      <c r="Z1722" s="8" t="str">
        <f>VLOOKUP($D1722,{"29 - Psychiatrie (Erwachsene)","BGI";"297 - stationsäquivalente Behandlung in der Erwachsenenpsychiatrie (29)","BGI";"30 - Kinder- und Jugendpsychiatrie","BGII";"307 - stationsäquivalente Behandlung in der Kinder- und Jugendpsychiatrie (30)","BGII";"31 - Psychosomatik","BGI";"","LEER";0,"Leer"},2,0)</f>
        <v>LEER</v>
      </c>
      <c r="AA1722" s="8" t="str">
        <f t="shared" si="240"/>
        <v>Stationen</v>
      </c>
    </row>
    <row r="1723" spans="2:27" ht="15" customHeight="1" x14ac:dyDescent="0.25">
      <c r="B1723" s="76" t="str">
        <f t="shared" si="233"/>
        <v>!!!</v>
      </c>
      <c r="C1723" s="310" t="str">
        <f>IF(LEN($E1723)&gt;0,VLOOKUP(TEXT($E1723,0),'Angaben Stationen'!$E$14:$V$215,17,0),"")</f>
        <v/>
      </c>
      <c r="D1723" s="254" t="str">
        <f>IF(LEN($E1723)&gt;0,VLOOKUP(TEXT($E1723,0),'Angaben Stationen'!$E$14:$V$215,18,0),"")</f>
        <v/>
      </c>
      <c r="E1723" s="344"/>
      <c r="F1723" s="256"/>
      <c r="G1723" s="256"/>
      <c r="H1723" s="307"/>
      <c r="I1723" s="183"/>
      <c r="R1723" s="8">
        <f t="shared" si="235"/>
        <v>0</v>
      </c>
      <c r="S1723" s="8">
        <f>VLOOKUP($D1723,{"29 - Psychiatrie (Erwachsene)",1;"30 - Kinder- und Jugendpsychiatrie",1;"297 - stationsäquivalente Behandlung in der Erwachsenenpsychiatrie (29)",1;"307 - stationsäquivalente Behandlung in der Kinder- und Jugendpsychiatrie (30)",1;"31 - Psychosomatik",1;"",0;0,0},2,0)</f>
        <v>0</v>
      </c>
      <c r="T1723" s="8">
        <f t="shared" si="241"/>
        <v>0</v>
      </c>
      <c r="U1723" s="8">
        <f t="shared" si="234"/>
        <v>0</v>
      </c>
      <c r="V1723" s="8">
        <f t="shared" si="236"/>
        <v>0</v>
      </c>
      <c r="W1723" s="8">
        <f t="shared" si="237"/>
        <v>0</v>
      </c>
      <c r="X1723" s="8">
        <f t="shared" si="238"/>
        <v>0</v>
      </c>
      <c r="Y1723" s="8" t="str">
        <f t="shared" si="239"/>
        <v/>
      </c>
      <c r="Z1723" s="8" t="str">
        <f>VLOOKUP($D1723,{"29 - Psychiatrie (Erwachsene)","BGI";"297 - stationsäquivalente Behandlung in der Erwachsenenpsychiatrie (29)","BGI";"30 - Kinder- und Jugendpsychiatrie","BGII";"307 - stationsäquivalente Behandlung in der Kinder- und Jugendpsychiatrie (30)","BGII";"31 - Psychosomatik","BGI";"","LEER";0,"Leer"},2,0)</f>
        <v>LEER</v>
      </c>
      <c r="AA1723" s="8" t="str">
        <f t="shared" si="240"/>
        <v>Stationen</v>
      </c>
    </row>
    <row r="1724" spans="2:27" ht="15" customHeight="1" x14ac:dyDescent="0.25">
      <c r="B1724" s="76" t="str">
        <f t="shared" si="233"/>
        <v>!!!</v>
      </c>
      <c r="C1724" s="310" t="str">
        <f>IF(LEN($E1724)&gt;0,VLOOKUP(TEXT($E1724,0),'Angaben Stationen'!$E$14:$V$215,17,0),"")</f>
        <v/>
      </c>
      <c r="D1724" s="254" t="str">
        <f>IF(LEN($E1724)&gt;0,VLOOKUP(TEXT($E1724,0),'Angaben Stationen'!$E$14:$V$215,18,0),"")</f>
        <v/>
      </c>
      <c r="E1724" s="344"/>
      <c r="F1724" s="256"/>
      <c r="G1724" s="256"/>
      <c r="H1724" s="307"/>
      <c r="I1724" s="183"/>
      <c r="R1724" s="8">
        <f t="shared" si="235"/>
        <v>0</v>
      </c>
      <c r="S1724" s="8">
        <f>VLOOKUP($D1724,{"29 - Psychiatrie (Erwachsene)",1;"30 - Kinder- und Jugendpsychiatrie",1;"297 - stationsäquivalente Behandlung in der Erwachsenenpsychiatrie (29)",1;"307 - stationsäquivalente Behandlung in der Kinder- und Jugendpsychiatrie (30)",1;"31 - Psychosomatik",1;"",0;0,0},2,0)</f>
        <v>0</v>
      </c>
      <c r="T1724" s="8">
        <f t="shared" si="241"/>
        <v>0</v>
      </c>
      <c r="U1724" s="8">
        <f t="shared" si="234"/>
        <v>0</v>
      </c>
      <c r="V1724" s="8">
        <f t="shared" si="236"/>
        <v>0</v>
      </c>
      <c r="W1724" s="8">
        <f t="shared" si="237"/>
        <v>0</v>
      </c>
      <c r="X1724" s="8">
        <f t="shared" si="238"/>
        <v>0</v>
      </c>
      <c r="Y1724" s="8" t="str">
        <f t="shared" si="239"/>
        <v/>
      </c>
      <c r="Z1724" s="8" t="str">
        <f>VLOOKUP($D1724,{"29 - Psychiatrie (Erwachsene)","BGI";"297 - stationsäquivalente Behandlung in der Erwachsenenpsychiatrie (29)","BGI";"30 - Kinder- und Jugendpsychiatrie","BGII";"307 - stationsäquivalente Behandlung in der Kinder- und Jugendpsychiatrie (30)","BGII";"31 - Psychosomatik","BGI";"","LEER";0,"Leer"},2,0)</f>
        <v>LEER</v>
      </c>
      <c r="AA1724" s="8" t="str">
        <f t="shared" si="240"/>
        <v>Stationen</v>
      </c>
    </row>
    <row r="1725" spans="2:27" ht="15" customHeight="1" x14ac:dyDescent="0.25">
      <c r="B1725" s="76" t="str">
        <f t="shared" ref="B1725:B1788" si="242">IF(SUM(S1725:X1725)&lt;6,"!!!","")</f>
        <v>!!!</v>
      </c>
      <c r="C1725" s="310" t="str">
        <f>IF(LEN($E1725)&gt;0,VLOOKUP(TEXT($E1725,0),'Angaben Stationen'!$E$14:$V$215,17,0),"")</f>
        <v/>
      </c>
      <c r="D1725" s="254" t="str">
        <f>IF(LEN($E1725)&gt;0,VLOOKUP(TEXT($E1725,0),'Angaben Stationen'!$E$14:$V$215,18,0),"")</f>
        <v/>
      </c>
      <c r="E1725" s="344"/>
      <c r="F1725" s="256"/>
      <c r="G1725" s="256"/>
      <c r="H1725" s="307"/>
      <c r="I1725" s="183"/>
      <c r="R1725" s="8">
        <f t="shared" si="235"/>
        <v>0</v>
      </c>
      <c r="S1725" s="8">
        <f>VLOOKUP($D1725,{"29 - Psychiatrie (Erwachsene)",1;"30 - Kinder- und Jugendpsychiatrie",1;"297 - stationsäquivalente Behandlung in der Erwachsenenpsychiatrie (29)",1;"307 - stationsäquivalente Behandlung in der Kinder- und Jugendpsychiatrie (30)",1;"31 - Psychosomatik",1;"",0;0,0},2,0)</f>
        <v>0</v>
      </c>
      <c r="T1725" s="8">
        <f t="shared" si="241"/>
        <v>0</v>
      </c>
      <c r="U1725" s="8">
        <f t="shared" ref="U1725:U1788" si="243">IF($E1725&lt;&gt;0,1,0)</f>
        <v>0</v>
      </c>
      <c r="V1725" s="8">
        <f t="shared" si="236"/>
        <v>0</v>
      </c>
      <c r="W1725" s="8">
        <f t="shared" si="237"/>
        <v>0</v>
      </c>
      <c r="X1725" s="8">
        <f t="shared" si="238"/>
        <v>0</v>
      </c>
      <c r="Y1725" s="8" t="str">
        <f t="shared" si="239"/>
        <v/>
      </c>
      <c r="Z1725" s="8" t="str">
        <f>VLOOKUP($D1725,{"29 - Psychiatrie (Erwachsene)","BGI";"297 - stationsäquivalente Behandlung in der Erwachsenenpsychiatrie (29)","BGI";"30 - Kinder- und Jugendpsychiatrie","BGII";"307 - stationsäquivalente Behandlung in der Kinder- und Jugendpsychiatrie (30)","BGII";"31 - Psychosomatik","BGI";"","LEER";0,"Leer"},2,0)</f>
        <v>LEER</v>
      </c>
      <c r="AA1725" s="8" t="str">
        <f t="shared" si="240"/>
        <v>Stationen</v>
      </c>
    </row>
    <row r="1726" spans="2:27" ht="15" customHeight="1" x14ac:dyDescent="0.25">
      <c r="B1726" s="76" t="str">
        <f t="shared" si="242"/>
        <v>!!!</v>
      </c>
      <c r="C1726" s="310" t="str">
        <f>IF(LEN($E1726)&gt;0,VLOOKUP(TEXT($E1726,0),'Angaben Stationen'!$E$14:$V$215,17,0),"")</f>
        <v/>
      </c>
      <c r="D1726" s="254" t="str">
        <f>IF(LEN($E1726)&gt;0,VLOOKUP(TEXT($E1726,0),'Angaben Stationen'!$E$14:$V$215,18,0),"")</f>
        <v/>
      </c>
      <c r="E1726" s="344"/>
      <c r="F1726" s="256"/>
      <c r="G1726" s="256"/>
      <c r="H1726" s="307"/>
      <c r="I1726" s="183"/>
      <c r="R1726" s="8">
        <f t="shared" si="235"/>
        <v>0</v>
      </c>
      <c r="S1726" s="8">
        <f>VLOOKUP($D1726,{"29 - Psychiatrie (Erwachsene)",1;"30 - Kinder- und Jugendpsychiatrie",1;"297 - stationsäquivalente Behandlung in der Erwachsenenpsychiatrie (29)",1;"307 - stationsäquivalente Behandlung in der Kinder- und Jugendpsychiatrie (30)",1;"31 - Psychosomatik",1;"",0;0,0},2,0)</f>
        <v>0</v>
      </c>
      <c r="T1726" s="8">
        <f t="shared" si="241"/>
        <v>0</v>
      </c>
      <c r="U1726" s="8">
        <f t="shared" si="243"/>
        <v>0</v>
      </c>
      <c r="V1726" s="8">
        <f t="shared" si="236"/>
        <v>0</v>
      </c>
      <c r="W1726" s="8">
        <f t="shared" si="237"/>
        <v>0</v>
      </c>
      <c r="X1726" s="8">
        <f t="shared" si="238"/>
        <v>0</v>
      </c>
      <c r="Y1726" s="8" t="str">
        <f t="shared" si="239"/>
        <v/>
      </c>
      <c r="Z1726" s="8" t="str">
        <f>VLOOKUP($D1726,{"29 - Psychiatrie (Erwachsene)","BGI";"297 - stationsäquivalente Behandlung in der Erwachsenenpsychiatrie (29)","BGI";"30 - Kinder- und Jugendpsychiatrie","BGII";"307 - stationsäquivalente Behandlung in der Kinder- und Jugendpsychiatrie (30)","BGII";"31 - Psychosomatik","BGI";"","LEER";0,"Leer"},2,0)</f>
        <v>LEER</v>
      </c>
      <c r="AA1726" s="8" t="str">
        <f t="shared" si="240"/>
        <v>Stationen</v>
      </c>
    </row>
    <row r="1727" spans="2:27" ht="15" customHeight="1" x14ac:dyDescent="0.25">
      <c r="B1727" s="76" t="str">
        <f t="shared" si="242"/>
        <v>!!!</v>
      </c>
      <c r="C1727" s="310" t="str">
        <f>IF(LEN($E1727)&gt;0,VLOOKUP(TEXT($E1727,0),'Angaben Stationen'!$E$14:$V$215,17,0),"")</f>
        <v/>
      </c>
      <c r="D1727" s="254" t="str">
        <f>IF(LEN($E1727)&gt;0,VLOOKUP(TEXT($E1727,0),'Angaben Stationen'!$E$14:$V$215,18,0),"")</f>
        <v/>
      </c>
      <c r="E1727" s="344"/>
      <c r="F1727" s="256"/>
      <c r="G1727" s="256"/>
      <c r="H1727" s="307"/>
      <c r="I1727" s="183"/>
      <c r="R1727" s="8">
        <f t="shared" si="235"/>
        <v>0</v>
      </c>
      <c r="S1727" s="8">
        <f>VLOOKUP($D1727,{"29 - Psychiatrie (Erwachsene)",1;"30 - Kinder- und Jugendpsychiatrie",1;"297 - stationsäquivalente Behandlung in der Erwachsenenpsychiatrie (29)",1;"307 - stationsäquivalente Behandlung in der Kinder- und Jugendpsychiatrie (30)",1;"31 - Psychosomatik",1;"",0;0,0},2,0)</f>
        <v>0</v>
      </c>
      <c r="T1727" s="8">
        <f t="shared" si="241"/>
        <v>0</v>
      </c>
      <c r="U1727" s="8">
        <f t="shared" si="243"/>
        <v>0</v>
      </c>
      <c r="V1727" s="8">
        <f t="shared" si="236"/>
        <v>0</v>
      </c>
      <c r="W1727" s="8">
        <f t="shared" si="237"/>
        <v>0</v>
      </c>
      <c r="X1727" s="8">
        <f t="shared" si="238"/>
        <v>0</v>
      </c>
      <c r="Y1727" s="8" t="str">
        <f t="shared" si="239"/>
        <v/>
      </c>
      <c r="Z1727" s="8" t="str">
        <f>VLOOKUP($D1727,{"29 - Psychiatrie (Erwachsene)","BGI";"297 - stationsäquivalente Behandlung in der Erwachsenenpsychiatrie (29)","BGI";"30 - Kinder- und Jugendpsychiatrie","BGII";"307 - stationsäquivalente Behandlung in der Kinder- und Jugendpsychiatrie (30)","BGII";"31 - Psychosomatik","BGI";"","LEER";0,"Leer"},2,0)</f>
        <v>LEER</v>
      </c>
      <c r="AA1727" s="8" t="str">
        <f t="shared" si="240"/>
        <v>Stationen</v>
      </c>
    </row>
    <row r="1728" spans="2:27" ht="15" customHeight="1" x14ac:dyDescent="0.25">
      <c r="B1728" s="76" t="str">
        <f t="shared" si="242"/>
        <v>!!!</v>
      </c>
      <c r="C1728" s="310" t="str">
        <f>IF(LEN($E1728)&gt;0,VLOOKUP(TEXT($E1728,0),'Angaben Stationen'!$E$14:$V$215,17,0),"")</f>
        <v/>
      </c>
      <c r="D1728" s="254" t="str">
        <f>IF(LEN($E1728)&gt;0,VLOOKUP(TEXT($E1728,0),'Angaben Stationen'!$E$14:$V$215,18,0),"")</f>
        <v/>
      </c>
      <c r="E1728" s="344"/>
      <c r="F1728" s="256"/>
      <c r="G1728" s="256"/>
      <c r="H1728" s="307"/>
      <c r="I1728" s="183"/>
      <c r="R1728" s="8">
        <f t="shared" si="235"/>
        <v>0</v>
      </c>
      <c r="S1728" s="8">
        <f>VLOOKUP($D1728,{"29 - Psychiatrie (Erwachsene)",1;"30 - Kinder- und Jugendpsychiatrie",1;"297 - stationsäquivalente Behandlung in der Erwachsenenpsychiatrie (29)",1;"307 - stationsäquivalente Behandlung in der Kinder- und Jugendpsychiatrie (30)",1;"31 - Psychosomatik",1;"",0;0,0},2,0)</f>
        <v>0</v>
      </c>
      <c r="T1728" s="8">
        <f t="shared" si="241"/>
        <v>0</v>
      </c>
      <c r="U1728" s="8">
        <f t="shared" si="243"/>
        <v>0</v>
      </c>
      <c r="V1728" s="8">
        <f t="shared" si="236"/>
        <v>0</v>
      </c>
      <c r="W1728" s="8">
        <f t="shared" si="237"/>
        <v>0</v>
      </c>
      <c r="X1728" s="8">
        <f t="shared" si="238"/>
        <v>0</v>
      </c>
      <c r="Y1728" s="8" t="str">
        <f t="shared" si="239"/>
        <v/>
      </c>
      <c r="Z1728" s="8" t="str">
        <f>VLOOKUP($D1728,{"29 - Psychiatrie (Erwachsene)","BGI";"297 - stationsäquivalente Behandlung in der Erwachsenenpsychiatrie (29)","BGI";"30 - Kinder- und Jugendpsychiatrie","BGII";"307 - stationsäquivalente Behandlung in der Kinder- und Jugendpsychiatrie (30)","BGII";"31 - Psychosomatik","BGI";"","LEER";0,"Leer"},2,0)</f>
        <v>LEER</v>
      </c>
      <c r="AA1728" s="8" t="str">
        <f t="shared" si="240"/>
        <v>Stationen</v>
      </c>
    </row>
    <row r="1729" spans="2:27" ht="15" customHeight="1" x14ac:dyDescent="0.25">
      <c r="B1729" s="76" t="str">
        <f t="shared" si="242"/>
        <v>!!!</v>
      </c>
      <c r="C1729" s="310" t="str">
        <f>IF(LEN($E1729)&gt;0,VLOOKUP(TEXT($E1729,0),'Angaben Stationen'!$E$14:$V$215,17,0),"")</f>
        <v/>
      </c>
      <c r="D1729" s="254" t="str">
        <f>IF(LEN($E1729)&gt;0,VLOOKUP(TEXT($E1729,0),'Angaben Stationen'!$E$14:$V$215,18,0),"")</f>
        <v/>
      </c>
      <c r="E1729" s="344"/>
      <c r="F1729" s="256"/>
      <c r="G1729" s="256"/>
      <c r="H1729" s="307"/>
      <c r="I1729" s="183"/>
      <c r="R1729" s="8">
        <f t="shared" si="235"/>
        <v>0</v>
      </c>
      <c r="S1729" s="8">
        <f>VLOOKUP($D1729,{"29 - Psychiatrie (Erwachsene)",1;"30 - Kinder- und Jugendpsychiatrie",1;"297 - stationsäquivalente Behandlung in der Erwachsenenpsychiatrie (29)",1;"307 - stationsäquivalente Behandlung in der Kinder- und Jugendpsychiatrie (30)",1;"31 - Psychosomatik",1;"",0;0,0},2,0)</f>
        <v>0</v>
      </c>
      <c r="T1729" s="8">
        <f t="shared" si="241"/>
        <v>0</v>
      </c>
      <c r="U1729" s="8">
        <f t="shared" si="243"/>
        <v>0</v>
      </c>
      <c r="V1729" s="8">
        <f t="shared" si="236"/>
        <v>0</v>
      </c>
      <c r="W1729" s="8">
        <f t="shared" si="237"/>
        <v>0</v>
      </c>
      <c r="X1729" s="8">
        <f t="shared" si="238"/>
        <v>0</v>
      </c>
      <c r="Y1729" s="8" t="str">
        <f t="shared" si="239"/>
        <v/>
      </c>
      <c r="Z1729" s="8" t="str">
        <f>VLOOKUP($D1729,{"29 - Psychiatrie (Erwachsene)","BGI";"297 - stationsäquivalente Behandlung in der Erwachsenenpsychiatrie (29)","BGI";"30 - Kinder- und Jugendpsychiatrie","BGII";"307 - stationsäquivalente Behandlung in der Kinder- und Jugendpsychiatrie (30)","BGII";"31 - Psychosomatik","BGI";"","LEER";0,"Leer"},2,0)</f>
        <v>LEER</v>
      </c>
      <c r="AA1729" s="8" t="str">
        <f t="shared" si="240"/>
        <v>Stationen</v>
      </c>
    </row>
    <row r="1730" spans="2:27" ht="15" customHeight="1" x14ac:dyDescent="0.25">
      <c r="B1730" s="76" t="str">
        <f t="shared" si="242"/>
        <v>!!!</v>
      </c>
      <c r="C1730" s="310" t="str">
        <f>IF(LEN($E1730)&gt;0,VLOOKUP(TEXT($E1730,0),'Angaben Stationen'!$E$14:$V$215,17,0),"")</f>
        <v/>
      </c>
      <c r="D1730" s="254" t="str">
        <f>IF(LEN($E1730)&gt;0,VLOOKUP(TEXT($E1730,0),'Angaben Stationen'!$E$14:$V$215,18,0),"")</f>
        <v/>
      </c>
      <c r="E1730" s="344"/>
      <c r="F1730" s="256"/>
      <c r="G1730" s="256"/>
      <c r="H1730" s="307"/>
      <c r="I1730" s="183"/>
      <c r="R1730" s="8">
        <f t="shared" si="235"/>
        <v>0</v>
      </c>
      <c r="S1730" s="8">
        <f>VLOOKUP($D1730,{"29 - Psychiatrie (Erwachsene)",1;"30 - Kinder- und Jugendpsychiatrie",1;"297 - stationsäquivalente Behandlung in der Erwachsenenpsychiatrie (29)",1;"307 - stationsäquivalente Behandlung in der Kinder- und Jugendpsychiatrie (30)",1;"31 - Psychosomatik",1;"",0;0,0},2,0)</f>
        <v>0</v>
      </c>
      <c r="T1730" s="8">
        <f t="shared" si="241"/>
        <v>0</v>
      </c>
      <c r="U1730" s="8">
        <f t="shared" si="243"/>
        <v>0</v>
      </c>
      <c r="V1730" s="8">
        <f t="shared" si="236"/>
        <v>0</v>
      </c>
      <c r="W1730" s="8">
        <f t="shared" si="237"/>
        <v>0</v>
      </c>
      <c r="X1730" s="8">
        <f t="shared" si="238"/>
        <v>0</v>
      </c>
      <c r="Y1730" s="8" t="str">
        <f t="shared" si="239"/>
        <v/>
      </c>
      <c r="Z1730" s="8" t="str">
        <f>VLOOKUP($D1730,{"29 - Psychiatrie (Erwachsene)","BGI";"297 - stationsäquivalente Behandlung in der Erwachsenenpsychiatrie (29)","BGI";"30 - Kinder- und Jugendpsychiatrie","BGII";"307 - stationsäquivalente Behandlung in der Kinder- und Jugendpsychiatrie (30)","BGII";"31 - Psychosomatik","BGI";"","LEER";0,"Leer"},2,0)</f>
        <v>LEER</v>
      </c>
      <c r="AA1730" s="8" t="str">
        <f t="shared" si="240"/>
        <v>Stationen</v>
      </c>
    </row>
    <row r="1731" spans="2:27" ht="15" customHeight="1" x14ac:dyDescent="0.25">
      <c r="B1731" s="76" t="str">
        <f t="shared" si="242"/>
        <v>!!!</v>
      </c>
      <c r="C1731" s="310" t="str">
        <f>IF(LEN($E1731)&gt;0,VLOOKUP(TEXT($E1731,0),'Angaben Stationen'!$E$14:$V$215,17,0),"")</f>
        <v/>
      </c>
      <c r="D1731" s="254" t="str">
        <f>IF(LEN($E1731)&gt;0,VLOOKUP(TEXT($E1731,0),'Angaben Stationen'!$E$14:$V$215,18,0),"")</f>
        <v/>
      </c>
      <c r="E1731" s="344"/>
      <c r="F1731" s="256"/>
      <c r="G1731" s="256"/>
      <c r="H1731" s="307"/>
      <c r="I1731" s="183"/>
      <c r="R1731" s="8">
        <f t="shared" si="235"/>
        <v>0</v>
      </c>
      <c r="S1731" s="8">
        <f>VLOOKUP($D1731,{"29 - Psychiatrie (Erwachsene)",1;"30 - Kinder- und Jugendpsychiatrie",1;"297 - stationsäquivalente Behandlung in der Erwachsenenpsychiatrie (29)",1;"307 - stationsäquivalente Behandlung in der Kinder- und Jugendpsychiatrie (30)",1;"31 - Psychosomatik",1;"",0;0,0},2,0)</f>
        <v>0</v>
      </c>
      <c r="T1731" s="8">
        <f t="shared" si="241"/>
        <v>0</v>
      </c>
      <c r="U1731" s="8">
        <f t="shared" si="243"/>
        <v>0</v>
      </c>
      <c r="V1731" s="8">
        <f t="shared" si="236"/>
        <v>0</v>
      </c>
      <c r="W1731" s="8">
        <f t="shared" si="237"/>
        <v>0</v>
      </c>
      <c r="X1731" s="8">
        <f t="shared" si="238"/>
        <v>0</v>
      </c>
      <c r="Y1731" s="8" t="str">
        <f t="shared" si="239"/>
        <v/>
      </c>
      <c r="Z1731" s="8" t="str">
        <f>VLOOKUP($D1731,{"29 - Psychiatrie (Erwachsene)","BGI";"297 - stationsäquivalente Behandlung in der Erwachsenenpsychiatrie (29)","BGI";"30 - Kinder- und Jugendpsychiatrie","BGII";"307 - stationsäquivalente Behandlung in der Kinder- und Jugendpsychiatrie (30)","BGII";"31 - Psychosomatik","BGI";"","LEER";0,"Leer"},2,0)</f>
        <v>LEER</v>
      </c>
      <c r="AA1731" s="8" t="str">
        <f t="shared" si="240"/>
        <v>Stationen</v>
      </c>
    </row>
    <row r="1732" spans="2:27" ht="15" customHeight="1" x14ac:dyDescent="0.25">
      <c r="B1732" s="76" t="str">
        <f t="shared" si="242"/>
        <v>!!!</v>
      </c>
      <c r="C1732" s="310" t="str">
        <f>IF(LEN($E1732)&gt;0,VLOOKUP(TEXT($E1732,0),'Angaben Stationen'!$E$14:$V$215,17,0),"")</f>
        <v/>
      </c>
      <c r="D1732" s="254" t="str">
        <f>IF(LEN($E1732)&gt;0,VLOOKUP(TEXT($E1732,0),'Angaben Stationen'!$E$14:$V$215,18,0),"")</f>
        <v/>
      </c>
      <c r="E1732" s="344"/>
      <c r="F1732" s="256"/>
      <c r="G1732" s="256"/>
      <c r="H1732" s="307"/>
      <c r="I1732" s="183"/>
      <c r="R1732" s="8">
        <f t="shared" si="235"/>
        <v>0</v>
      </c>
      <c r="S1732" s="8">
        <f>VLOOKUP($D1732,{"29 - Psychiatrie (Erwachsene)",1;"30 - Kinder- und Jugendpsychiatrie",1;"297 - stationsäquivalente Behandlung in der Erwachsenenpsychiatrie (29)",1;"307 - stationsäquivalente Behandlung in der Kinder- und Jugendpsychiatrie (30)",1;"31 - Psychosomatik",1;"",0;0,0},2,0)</f>
        <v>0</v>
      </c>
      <c r="T1732" s="8">
        <f t="shared" si="241"/>
        <v>0</v>
      </c>
      <c r="U1732" s="8">
        <f t="shared" si="243"/>
        <v>0</v>
      </c>
      <c r="V1732" s="8">
        <f t="shared" si="236"/>
        <v>0</v>
      </c>
      <c r="W1732" s="8">
        <f t="shared" si="237"/>
        <v>0</v>
      </c>
      <c r="X1732" s="8">
        <f t="shared" si="238"/>
        <v>0</v>
      </c>
      <c r="Y1732" s="8" t="str">
        <f t="shared" si="239"/>
        <v/>
      </c>
      <c r="Z1732" s="8" t="str">
        <f>VLOOKUP($D1732,{"29 - Psychiatrie (Erwachsene)","BGI";"297 - stationsäquivalente Behandlung in der Erwachsenenpsychiatrie (29)","BGI";"30 - Kinder- und Jugendpsychiatrie","BGII";"307 - stationsäquivalente Behandlung in der Kinder- und Jugendpsychiatrie (30)","BGII";"31 - Psychosomatik","BGI";"","LEER";0,"Leer"},2,0)</f>
        <v>LEER</v>
      </c>
      <c r="AA1732" s="8" t="str">
        <f t="shared" si="240"/>
        <v>Stationen</v>
      </c>
    </row>
    <row r="1733" spans="2:27" ht="15" customHeight="1" x14ac:dyDescent="0.25">
      <c r="B1733" s="76" t="str">
        <f t="shared" si="242"/>
        <v>!!!</v>
      </c>
      <c r="C1733" s="310" t="str">
        <f>IF(LEN($E1733)&gt;0,VLOOKUP(TEXT($E1733,0),'Angaben Stationen'!$E$14:$V$215,17,0),"")</f>
        <v/>
      </c>
      <c r="D1733" s="254" t="str">
        <f>IF(LEN($E1733)&gt;0,VLOOKUP(TEXT($E1733,0),'Angaben Stationen'!$E$14:$V$215,18,0),"")</f>
        <v/>
      </c>
      <c r="E1733" s="344"/>
      <c r="F1733" s="256"/>
      <c r="G1733" s="256"/>
      <c r="H1733" s="307"/>
      <c r="I1733" s="183"/>
      <c r="R1733" s="8">
        <f t="shared" si="235"/>
        <v>0</v>
      </c>
      <c r="S1733" s="8">
        <f>VLOOKUP($D1733,{"29 - Psychiatrie (Erwachsene)",1;"30 - Kinder- und Jugendpsychiatrie",1;"297 - stationsäquivalente Behandlung in der Erwachsenenpsychiatrie (29)",1;"307 - stationsäquivalente Behandlung in der Kinder- und Jugendpsychiatrie (30)",1;"31 - Psychosomatik",1;"",0;0,0},2,0)</f>
        <v>0</v>
      </c>
      <c r="T1733" s="8">
        <f t="shared" si="241"/>
        <v>0</v>
      </c>
      <c r="U1733" s="8">
        <f t="shared" si="243"/>
        <v>0</v>
      </c>
      <c r="V1733" s="8">
        <f t="shared" si="236"/>
        <v>0</v>
      </c>
      <c r="W1733" s="8">
        <f t="shared" si="237"/>
        <v>0</v>
      </c>
      <c r="X1733" s="8">
        <f t="shared" si="238"/>
        <v>0</v>
      </c>
      <c r="Y1733" s="8" t="str">
        <f t="shared" si="239"/>
        <v/>
      </c>
      <c r="Z1733" s="8" t="str">
        <f>VLOOKUP($D1733,{"29 - Psychiatrie (Erwachsene)","BGI";"297 - stationsäquivalente Behandlung in der Erwachsenenpsychiatrie (29)","BGI";"30 - Kinder- und Jugendpsychiatrie","BGII";"307 - stationsäquivalente Behandlung in der Kinder- und Jugendpsychiatrie (30)","BGII";"31 - Psychosomatik","BGI";"","LEER";0,"Leer"},2,0)</f>
        <v>LEER</v>
      </c>
      <c r="AA1733" s="8" t="str">
        <f t="shared" si="240"/>
        <v>Stationen</v>
      </c>
    </row>
    <row r="1734" spans="2:27" ht="15" customHeight="1" x14ac:dyDescent="0.25">
      <c r="B1734" s="76" t="str">
        <f t="shared" si="242"/>
        <v>!!!</v>
      </c>
      <c r="C1734" s="310" t="str">
        <f>IF(LEN($E1734)&gt;0,VLOOKUP(TEXT($E1734,0),'Angaben Stationen'!$E$14:$V$215,17,0),"")</f>
        <v/>
      </c>
      <c r="D1734" s="254" t="str">
        <f>IF(LEN($E1734)&gt;0,VLOOKUP(TEXT($E1734,0),'Angaben Stationen'!$E$14:$V$215,18,0),"")</f>
        <v/>
      </c>
      <c r="E1734" s="344"/>
      <c r="F1734" s="256"/>
      <c r="G1734" s="256"/>
      <c r="H1734" s="307"/>
      <c r="I1734" s="183"/>
      <c r="R1734" s="8">
        <f t="shared" si="235"/>
        <v>0</v>
      </c>
      <c r="S1734" s="8">
        <f>VLOOKUP($D1734,{"29 - Psychiatrie (Erwachsene)",1;"30 - Kinder- und Jugendpsychiatrie",1;"297 - stationsäquivalente Behandlung in der Erwachsenenpsychiatrie (29)",1;"307 - stationsäquivalente Behandlung in der Kinder- und Jugendpsychiatrie (30)",1;"31 - Psychosomatik",1;"",0;0,0},2,0)</f>
        <v>0</v>
      </c>
      <c r="T1734" s="8">
        <f t="shared" si="241"/>
        <v>0</v>
      </c>
      <c r="U1734" s="8">
        <f t="shared" si="243"/>
        <v>0</v>
      </c>
      <c r="V1734" s="8">
        <f t="shared" si="236"/>
        <v>0</v>
      </c>
      <c r="W1734" s="8">
        <f t="shared" si="237"/>
        <v>0</v>
      </c>
      <c r="X1734" s="8">
        <f t="shared" si="238"/>
        <v>0</v>
      </c>
      <c r="Y1734" s="8" t="str">
        <f t="shared" si="239"/>
        <v/>
      </c>
      <c r="Z1734" s="8" t="str">
        <f>VLOOKUP($D1734,{"29 - Psychiatrie (Erwachsene)","BGI";"297 - stationsäquivalente Behandlung in der Erwachsenenpsychiatrie (29)","BGI";"30 - Kinder- und Jugendpsychiatrie","BGII";"307 - stationsäquivalente Behandlung in der Kinder- und Jugendpsychiatrie (30)","BGII";"31 - Psychosomatik","BGI";"","LEER";0,"Leer"},2,0)</f>
        <v>LEER</v>
      </c>
      <c r="AA1734" s="8" t="str">
        <f t="shared" si="240"/>
        <v>Stationen</v>
      </c>
    </row>
    <row r="1735" spans="2:27" ht="15" customHeight="1" x14ac:dyDescent="0.25">
      <c r="B1735" s="76" t="str">
        <f t="shared" si="242"/>
        <v>!!!</v>
      </c>
      <c r="C1735" s="310" t="str">
        <f>IF(LEN($E1735)&gt;0,VLOOKUP(TEXT($E1735,0),'Angaben Stationen'!$E$14:$V$215,17,0),"")</f>
        <v/>
      </c>
      <c r="D1735" s="254" t="str">
        <f>IF(LEN($E1735)&gt;0,VLOOKUP(TEXT($E1735,0),'Angaben Stationen'!$E$14:$V$215,18,0),"")</f>
        <v/>
      </c>
      <c r="E1735" s="344"/>
      <c r="F1735" s="256"/>
      <c r="G1735" s="256"/>
      <c r="H1735" s="307"/>
      <c r="I1735" s="183"/>
      <c r="R1735" s="8">
        <f t="shared" si="235"/>
        <v>0</v>
      </c>
      <c r="S1735" s="8">
        <f>VLOOKUP($D1735,{"29 - Psychiatrie (Erwachsene)",1;"30 - Kinder- und Jugendpsychiatrie",1;"297 - stationsäquivalente Behandlung in der Erwachsenenpsychiatrie (29)",1;"307 - stationsäquivalente Behandlung in der Kinder- und Jugendpsychiatrie (30)",1;"31 - Psychosomatik",1;"",0;0,0},2,0)</f>
        <v>0</v>
      </c>
      <c r="T1735" s="8">
        <f t="shared" si="241"/>
        <v>0</v>
      </c>
      <c r="U1735" s="8">
        <f t="shared" si="243"/>
        <v>0</v>
      </c>
      <c r="V1735" s="8">
        <f t="shared" si="236"/>
        <v>0</v>
      </c>
      <c r="W1735" s="8">
        <f t="shared" si="237"/>
        <v>0</v>
      </c>
      <c r="X1735" s="8">
        <f t="shared" si="238"/>
        <v>0</v>
      </c>
      <c r="Y1735" s="8" t="str">
        <f t="shared" si="239"/>
        <v/>
      </c>
      <c r="Z1735" s="8" t="str">
        <f>VLOOKUP($D1735,{"29 - Psychiatrie (Erwachsene)","BGI";"297 - stationsäquivalente Behandlung in der Erwachsenenpsychiatrie (29)","BGI";"30 - Kinder- und Jugendpsychiatrie","BGII";"307 - stationsäquivalente Behandlung in der Kinder- und Jugendpsychiatrie (30)","BGII";"31 - Psychosomatik","BGI";"","LEER";0,"Leer"},2,0)</f>
        <v>LEER</v>
      </c>
      <c r="AA1735" s="8" t="str">
        <f t="shared" si="240"/>
        <v>Stationen</v>
      </c>
    </row>
    <row r="1736" spans="2:27" ht="15" customHeight="1" x14ac:dyDescent="0.25">
      <c r="B1736" s="76" t="str">
        <f t="shared" si="242"/>
        <v>!!!</v>
      </c>
      <c r="C1736" s="310" t="str">
        <f>IF(LEN($E1736)&gt;0,VLOOKUP(TEXT($E1736,0),'Angaben Stationen'!$E$14:$V$215,17,0),"")</f>
        <v/>
      </c>
      <c r="D1736" s="254" t="str">
        <f>IF(LEN($E1736)&gt;0,VLOOKUP(TEXT($E1736,0),'Angaben Stationen'!$E$14:$V$215,18,0),"")</f>
        <v/>
      </c>
      <c r="E1736" s="344"/>
      <c r="F1736" s="256"/>
      <c r="G1736" s="256"/>
      <c r="H1736" s="307"/>
      <c r="I1736" s="183"/>
      <c r="R1736" s="8">
        <f t="shared" si="235"/>
        <v>0</v>
      </c>
      <c r="S1736" s="8">
        <f>VLOOKUP($D1736,{"29 - Psychiatrie (Erwachsene)",1;"30 - Kinder- und Jugendpsychiatrie",1;"297 - stationsäquivalente Behandlung in der Erwachsenenpsychiatrie (29)",1;"307 - stationsäquivalente Behandlung in der Kinder- und Jugendpsychiatrie (30)",1;"31 - Psychosomatik",1;"",0;0,0},2,0)</f>
        <v>0</v>
      </c>
      <c r="T1736" s="8">
        <f t="shared" si="241"/>
        <v>0</v>
      </c>
      <c r="U1736" s="8">
        <f t="shared" si="243"/>
        <v>0</v>
      </c>
      <c r="V1736" s="8">
        <f t="shared" si="236"/>
        <v>0</v>
      </c>
      <c r="W1736" s="8">
        <f t="shared" si="237"/>
        <v>0</v>
      </c>
      <c r="X1736" s="8">
        <f t="shared" si="238"/>
        <v>0</v>
      </c>
      <c r="Y1736" s="8" t="str">
        <f t="shared" si="239"/>
        <v/>
      </c>
      <c r="Z1736" s="8" t="str">
        <f>VLOOKUP($D1736,{"29 - Psychiatrie (Erwachsene)","BGI";"297 - stationsäquivalente Behandlung in der Erwachsenenpsychiatrie (29)","BGI";"30 - Kinder- und Jugendpsychiatrie","BGII";"307 - stationsäquivalente Behandlung in der Kinder- und Jugendpsychiatrie (30)","BGII";"31 - Psychosomatik","BGI";"","LEER";0,"Leer"},2,0)</f>
        <v>LEER</v>
      </c>
      <c r="AA1736" s="8" t="str">
        <f t="shared" si="240"/>
        <v>Stationen</v>
      </c>
    </row>
    <row r="1737" spans="2:27" ht="15" customHeight="1" x14ac:dyDescent="0.25">
      <c r="B1737" s="76" t="str">
        <f t="shared" si="242"/>
        <v>!!!</v>
      </c>
      <c r="C1737" s="310" t="str">
        <f>IF(LEN($E1737)&gt;0,VLOOKUP(TEXT($E1737,0),'Angaben Stationen'!$E$14:$V$215,17,0),"")</f>
        <v/>
      </c>
      <c r="D1737" s="254" t="str">
        <f>IF(LEN($E1737)&gt;0,VLOOKUP(TEXT($E1737,0),'Angaben Stationen'!$E$14:$V$215,18,0),"")</f>
        <v/>
      </c>
      <c r="E1737" s="344"/>
      <c r="F1737" s="256"/>
      <c r="G1737" s="256"/>
      <c r="H1737" s="307"/>
      <c r="I1737" s="183"/>
      <c r="R1737" s="8">
        <f t="shared" si="235"/>
        <v>0</v>
      </c>
      <c r="S1737" s="8">
        <f>VLOOKUP($D1737,{"29 - Psychiatrie (Erwachsene)",1;"30 - Kinder- und Jugendpsychiatrie",1;"297 - stationsäquivalente Behandlung in der Erwachsenenpsychiatrie (29)",1;"307 - stationsäquivalente Behandlung in der Kinder- und Jugendpsychiatrie (30)",1;"31 - Psychosomatik",1;"",0;0,0},2,0)</f>
        <v>0</v>
      </c>
      <c r="T1737" s="8">
        <f t="shared" si="241"/>
        <v>0</v>
      </c>
      <c r="U1737" s="8">
        <f t="shared" si="243"/>
        <v>0</v>
      </c>
      <c r="V1737" s="8">
        <f t="shared" si="236"/>
        <v>0</v>
      </c>
      <c r="W1737" s="8">
        <f t="shared" si="237"/>
        <v>0</v>
      </c>
      <c r="X1737" s="8">
        <f t="shared" si="238"/>
        <v>0</v>
      </c>
      <c r="Y1737" s="8" t="str">
        <f t="shared" si="239"/>
        <v/>
      </c>
      <c r="Z1737" s="8" t="str">
        <f>VLOOKUP($D1737,{"29 - Psychiatrie (Erwachsene)","BGI";"297 - stationsäquivalente Behandlung in der Erwachsenenpsychiatrie (29)","BGI";"30 - Kinder- und Jugendpsychiatrie","BGII";"307 - stationsäquivalente Behandlung in der Kinder- und Jugendpsychiatrie (30)","BGII";"31 - Psychosomatik","BGI";"","LEER";0,"Leer"},2,0)</f>
        <v>LEER</v>
      </c>
      <c r="AA1737" s="8" t="str">
        <f t="shared" si="240"/>
        <v>Stationen</v>
      </c>
    </row>
    <row r="1738" spans="2:27" ht="15" customHeight="1" x14ac:dyDescent="0.25">
      <c r="B1738" s="76" t="str">
        <f t="shared" si="242"/>
        <v>!!!</v>
      </c>
      <c r="C1738" s="310" t="str">
        <f>IF(LEN($E1738)&gt;0,VLOOKUP(TEXT($E1738,0),'Angaben Stationen'!$E$14:$V$215,17,0),"")</f>
        <v/>
      </c>
      <c r="D1738" s="254" t="str">
        <f>IF(LEN($E1738)&gt;0,VLOOKUP(TEXT($E1738,0),'Angaben Stationen'!$E$14:$V$215,18,0),"")</f>
        <v/>
      </c>
      <c r="E1738" s="344"/>
      <c r="F1738" s="256"/>
      <c r="G1738" s="256"/>
      <c r="H1738" s="307"/>
      <c r="I1738" s="183"/>
      <c r="R1738" s="8">
        <f t="shared" si="235"/>
        <v>0</v>
      </c>
      <c r="S1738" s="8">
        <f>VLOOKUP($D1738,{"29 - Psychiatrie (Erwachsene)",1;"30 - Kinder- und Jugendpsychiatrie",1;"297 - stationsäquivalente Behandlung in der Erwachsenenpsychiatrie (29)",1;"307 - stationsäquivalente Behandlung in der Kinder- und Jugendpsychiatrie (30)",1;"31 - Psychosomatik",1;"",0;0,0},2,0)</f>
        <v>0</v>
      </c>
      <c r="T1738" s="8">
        <f t="shared" si="241"/>
        <v>0</v>
      </c>
      <c r="U1738" s="8">
        <f t="shared" si="243"/>
        <v>0</v>
      </c>
      <c r="V1738" s="8">
        <f t="shared" si="236"/>
        <v>0</v>
      </c>
      <c r="W1738" s="8">
        <f t="shared" si="237"/>
        <v>0</v>
      </c>
      <c r="X1738" s="8">
        <f t="shared" si="238"/>
        <v>0</v>
      </c>
      <c r="Y1738" s="8" t="str">
        <f t="shared" si="239"/>
        <v/>
      </c>
      <c r="Z1738" s="8" t="str">
        <f>VLOOKUP($D1738,{"29 - Psychiatrie (Erwachsene)","BGI";"297 - stationsäquivalente Behandlung in der Erwachsenenpsychiatrie (29)","BGI";"30 - Kinder- und Jugendpsychiatrie","BGII";"307 - stationsäquivalente Behandlung in der Kinder- und Jugendpsychiatrie (30)","BGII";"31 - Psychosomatik","BGI";"","LEER";0,"Leer"},2,0)</f>
        <v>LEER</v>
      </c>
      <c r="AA1738" s="8" t="str">
        <f t="shared" si="240"/>
        <v>Stationen</v>
      </c>
    </row>
    <row r="1739" spans="2:27" ht="15" customHeight="1" x14ac:dyDescent="0.25">
      <c r="B1739" s="76" t="str">
        <f t="shared" si="242"/>
        <v>!!!</v>
      </c>
      <c r="C1739" s="310" t="str">
        <f>IF(LEN($E1739)&gt;0,VLOOKUP(TEXT($E1739,0),'Angaben Stationen'!$E$14:$V$215,17,0),"")</f>
        <v/>
      </c>
      <c r="D1739" s="254" t="str">
        <f>IF(LEN($E1739)&gt;0,VLOOKUP(TEXT($E1739,0),'Angaben Stationen'!$E$14:$V$215,18,0),"")</f>
        <v/>
      </c>
      <c r="E1739" s="344"/>
      <c r="F1739" s="256"/>
      <c r="G1739" s="256"/>
      <c r="H1739" s="307"/>
      <c r="I1739" s="183"/>
      <c r="R1739" s="8">
        <f t="shared" si="235"/>
        <v>0</v>
      </c>
      <c r="S1739" s="8">
        <f>VLOOKUP($D1739,{"29 - Psychiatrie (Erwachsene)",1;"30 - Kinder- und Jugendpsychiatrie",1;"297 - stationsäquivalente Behandlung in der Erwachsenenpsychiatrie (29)",1;"307 - stationsäquivalente Behandlung in der Kinder- und Jugendpsychiatrie (30)",1;"31 - Psychosomatik",1;"",0;0,0},2,0)</f>
        <v>0</v>
      </c>
      <c r="T1739" s="8">
        <f t="shared" si="241"/>
        <v>0</v>
      </c>
      <c r="U1739" s="8">
        <f t="shared" si="243"/>
        <v>0</v>
      </c>
      <c r="V1739" s="8">
        <f t="shared" si="236"/>
        <v>0</v>
      </c>
      <c r="W1739" s="8">
        <f t="shared" si="237"/>
        <v>0</v>
      </c>
      <c r="X1739" s="8">
        <f t="shared" si="238"/>
        <v>0</v>
      </c>
      <c r="Y1739" s="8" t="str">
        <f t="shared" si="239"/>
        <v/>
      </c>
      <c r="Z1739" s="8" t="str">
        <f>VLOOKUP($D1739,{"29 - Psychiatrie (Erwachsene)","BGI";"297 - stationsäquivalente Behandlung in der Erwachsenenpsychiatrie (29)","BGI";"30 - Kinder- und Jugendpsychiatrie","BGII";"307 - stationsäquivalente Behandlung in der Kinder- und Jugendpsychiatrie (30)","BGII";"31 - Psychosomatik","BGI";"","LEER";0,"Leer"},2,0)</f>
        <v>LEER</v>
      </c>
      <c r="AA1739" s="8" t="str">
        <f t="shared" si="240"/>
        <v>Stationen</v>
      </c>
    </row>
    <row r="1740" spans="2:27" ht="15" customHeight="1" x14ac:dyDescent="0.25">
      <c r="B1740" s="76" t="str">
        <f t="shared" si="242"/>
        <v>!!!</v>
      </c>
      <c r="C1740" s="310" t="str">
        <f>IF(LEN($E1740)&gt;0,VLOOKUP(TEXT($E1740,0),'Angaben Stationen'!$E$14:$V$215,17,0),"")</f>
        <v/>
      </c>
      <c r="D1740" s="254" t="str">
        <f>IF(LEN($E1740)&gt;0,VLOOKUP(TEXT($E1740,0),'Angaben Stationen'!$E$14:$V$215,18,0),"")</f>
        <v/>
      </c>
      <c r="E1740" s="344"/>
      <c r="F1740" s="256"/>
      <c r="G1740" s="256"/>
      <c r="H1740" s="307"/>
      <c r="I1740" s="183"/>
      <c r="R1740" s="8">
        <f t="shared" si="235"/>
        <v>0</v>
      </c>
      <c r="S1740" s="8">
        <f>VLOOKUP($D1740,{"29 - Psychiatrie (Erwachsene)",1;"30 - Kinder- und Jugendpsychiatrie",1;"297 - stationsäquivalente Behandlung in der Erwachsenenpsychiatrie (29)",1;"307 - stationsäquivalente Behandlung in der Kinder- und Jugendpsychiatrie (30)",1;"31 - Psychosomatik",1;"",0;0,0},2,0)</f>
        <v>0</v>
      </c>
      <c r="T1740" s="8">
        <f t="shared" si="241"/>
        <v>0</v>
      </c>
      <c r="U1740" s="8">
        <f t="shared" si="243"/>
        <v>0</v>
      </c>
      <c r="V1740" s="8">
        <f t="shared" si="236"/>
        <v>0</v>
      </c>
      <c r="W1740" s="8">
        <f t="shared" si="237"/>
        <v>0</v>
      </c>
      <c r="X1740" s="8">
        <f t="shared" si="238"/>
        <v>0</v>
      </c>
      <c r="Y1740" s="8" t="str">
        <f t="shared" si="239"/>
        <v/>
      </c>
      <c r="Z1740" s="8" t="str">
        <f>VLOOKUP($D1740,{"29 - Psychiatrie (Erwachsene)","BGI";"297 - stationsäquivalente Behandlung in der Erwachsenenpsychiatrie (29)","BGI";"30 - Kinder- und Jugendpsychiatrie","BGII";"307 - stationsäquivalente Behandlung in der Kinder- und Jugendpsychiatrie (30)","BGII";"31 - Psychosomatik","BGI";"","LEER";0,"Leer"},2,0)</f>
        <v>LEER</v>
      </c>
      <c r="AA1740" s="8" t="str">
        <f t="shared" si="240"/>
        <v>Stationen</v>
      </c>
    </row>
    <row r="1741" spans="2:27" ht="15" customHeight="1" x14ac:dyDescent="0.25">
      <c r="B1741" s="76" t="str">
        <f t="shared" si="242"/>
        <v>!!!</v>
      </c>
      <c r="C1741" s="310" t="str">
        <f>IF(LEN($E1741)&gt;0,VLOOKUP(TEXT($E1741,0),'Angaben Stationen'!$E$14:$V$215,17,0),"")</f>
        <v/>
      </c>
      <c r="D1741" s="254" t="str">
        <f>IF(LEN($E1741)&gt;0,VLOOKUP(TEXT($E1741,0),'Angaben Stationen'!$E$14:$V$215,18,0),"")</f>
        <v/>
      </c>
      <c r="E1741" s="344"/>
      <c r="F1741" s="256"/>
      <c r="G1741" s="256"/>
      <c r="H1741" s="307"/>
      <c r="I1741" s="183"/>
      <c r="R1741" s="8">
        <f t="shared" si="235"/>
        <v>0</v>
      </c>
      <c r="S1741" s="8">
        <f>VLOOKUP($D1741,{"29 - Psychiatrie (Erwachsene)",1;"30 - Kinder- und Jugendpsychiatrie",1;"297 - stationsäquivalente Behandlung in der Erwachsenenpsychiatrie (29)",1;"307 - stationsäquivalente Behandlung in der Kinder- und Jugendpsychiatrie (30)",1;"31 - Psychosomatik",1;"",0;0,0},2,0)</f>
        <v>0</v>
      </c>
      <c r="T1741" s="8">
        <f t="shared" si="241"/>
        <v>0</v>
      </c>
      <c r="U1741" s="8">
        <f t="shared" si="243"/>
        <v>0</v>
      </c>
      <c r="V1741" s="8">
        <f t="shared" si="236"/>
        <v>0</v>
      </c>
      <c r="W1741" s="8">
        <f t="shared" si="237"/>
        <v>0</v>
      </c>
      <c r="X1741" s="8">
        <f t="shared" si="238"/>
        <v>0</v>
      </c>
      <c r="Y1741" s="8" t="str">
        <f t="shared" si="239"/>
        <v/>
      </c>
      <c r="Z1741" s="8" t="str">
        <f>VLOOKUP($D1741,{"29 - Psychiatrie (Erwachsene)","BGI";"297 - stationsäquivalente Behandlung in der Erwachsenenpsychiatrie (29)","BGI";"30 - Kinder- und Jugendpsychiatrie","BGII";"307 - stationsäquivalente Behandlung in der Kinder- und Jugendpsychiatrie (30)","BGII";"31 - Psychosomatik","BGI";"","LEER";0,"Leer"},2,0)</f>
        <v>LEER</v>
      </c>
      <c r="AA1741" s="8" t="str">
        <f t="shared" si="240"/>
        <v>Stationen</v>
      </c>
    </row>
    <row r="1742" spans="2:27" ht="15" customHeight="1" x14ac:dyDescent="0.25">
      <c r="B1742" s="76" t="str">
        <f t="shared" si="242"/>
        <v>!!!</v>
      </c>
      <c r="C1742" s="310" t="str">
        <f>IF(LEN($E1742)&gt;0,VLOOKUP(TEXT($E1742,0),'Angaben Stationen'!$E$14:$V$215,17,0),"")</f>
        <v/>
      </c>
      <c r="D1742" s="254" t="str">
        <f>IF(LEN($E1742)&gt;0,VLOOKUP(TEXT($E1742,0),'Angaben Stationen'!$E$14:$V$215,18,0),"")</f>
        <v/>
      </c>
      <c r="E1742" s="344"/>
      <c r="F1742" s="256"/>
      <c r="G1742" s="256"/>
      <c r="H1742" s="307"/>
      <c r="I1742" s="183"/>
      <c r="R1742" s="8">
        <f t="shared" si="235"/>
        <v>0</v>
      </c>
      <c r="S1742" s="8">
        <f>VLOOKUP($D1742,{"29 - Psychiatrie (Erwachsene)",1;"30 - Kinder- und Jugendpsychiatrie",1;"297 - stationsäquivalente Behandlung in der Erwachsenenpsychiatrie (29)",1;"307 - stationsäquivalente Behandlung in der Kinder- und Jugendpsychiatrie (30)",1;"31 - Psychosomatik",1;"",0;0,0},2,0)</f>
        <v>0</v>
      </c>
      <c r="T1742" s="8">
        <f t="shared" si="241"/>
        <v>0</v>
      </c>
      <c r="U1742" s="8">
        <f t="shared" si="243"/>
        <v>0</v>
      </c>
      <c r="V1742" s="8">
        <f t="shared" si="236"/>
        <v>0</v>
      </c>
      <c r="W1742" s="8">
        <f t="shared" si="237"/>
        <v>0</v>
      </c>
      <c r="X1742" s="8">
        <f t="shared" si="238"/>
        <v>0</v>
      </c>
      <c r="Y1742" s="8" t="str">
        <f t="shared" si="239"/>
        <v/>
      </c>
      <c r="Z1742" s="8" t="str">
        <f>VLOOKUP($D1742,{"29 - Psychiatrie (Erwachsene)","BGI";"297 - stationsäquivalente Behandlung in der Erwachsenenpsychiatrie (29)","BGI";"30 - Kinder- und Jugendpsychiatrie","BGII";"307 - stationsäquivalente Behandlung in der Kinder- und Jugendpsychiatrie (30)","BGII";"31 - Psychosomatik","BGI";"","LEER";0,"Leer"},2,0)</f>
        <v>LEER</v>
      </c>
      <c r="AA1742" s="8" t="str">
        <f t="shared" si="240"/>
        <v>Stationen</v>
      </c>
    </row>
    <row r="1743" spans="2:27" ht="15" customHeight="1" x14ac:dyDescent="0.25">
      <c r="B1743" s="76" t="str">
        <f t="shared" si="242"/>
        <v>!!!</v>
      </c>
      <c r="C1743" s="310" t="str">
        <f>IF(LEN($E1743)&gt;0,VLOOKUP(TEXT($E1743,0),'Angaben Stationen'!$E$14:$V$215,17,0),"")</f>
        <v/>
      </c>
      <c r="D1743" s="254" t="str">
        <f>IF(LEN($E1743)&gt;0,VLOOKUP(TEXT($E1743,0),'Angaben Stationen'!$E$14:$V$215,18,0),"")</f>
        <v/>
      </c>
      <c r="E1743" s="344"/>
      <c r="F1743" s="256"/>
      <c r="G1743" s="256"/>
      <c r="H1743" s="307"/>
      <c r="I1743" s="183"/>
      <c r="R1743" s="8">
        <f t="shared" si="235"/>
        <v>0</v>
      </c>
      <c r="S1743" s="8">
        <f>VLOOKUP($D1743,{"29 - Psychiatrie (Erwachsene)",1;"30 - Kinder- und Jugendpsychiatrie",1;"297 - stationsäquivalente Behandlung in der Erwachsenenpsychiatrie (29)",1;"307 - stationsäquivalente Behandlung in der Kinder- und Jugendpsychiatrie (30)",1;"31 - Psychosomatik",1;"",0;0,0},2,0)</f>
        <v>0</v>
      </c>
      <c r="T1743" s="8">
        <f t="shared" si="241"/>
        <v>0</v>
      </c>
      <c r="U1743" s="8">
        <f t="shared" si="243"/>
        <v>0</v>
      </c>
      <c r="V1743" s="8">
        <f t="shared" si="236"/>
        <v>0</v>
      </c>
      <c r="W1743" s="8">
        <f t="shared" si="237"/>
        <v>0</v>
      </c>
      <c r="X1743" s="8">
        <f t="shared" si="238"/>
        <v>0</v>
      </c>
      <c r="Y1743" s="8" t="str">
        <f t="shared" si="239"/>
        <v/>
      </c>
      <c r="Z1743" s="8" t="str">
        <f>VLOOKUP($D1743,{"29 - Psychiatrie (Erwachsene)","BGI";"297 - stationsäquivalente Behandlung in der Erwachsenenpsychiatrie (29)","BGI";"30 - Kinder- und Jugendpsychiatrie","BGII";"307 - stationsäquivalente Behandlung in der Kinder- und Jugendpsychiatrie (30)","BGII";"31 - Psychosomatik","BGI";"","LEER";0,"Leer"},2,0)</f>
        <v>LEER</v>
      </c>
      <c r="AA1743" s="8" t="str">
        <f t="shared" si="240"/>
        <v>Stationen</v>
      </c>
    </row>
    <row r="1744" spans="2:27" ht="15" customHeight="1" x14ac:dyDescent="0.25">
      <c r="B1744" s="76" t="str">
        <f t="shared" si="242"/>
        <v>!!!</v>
      </c>
      <c r="C1744" s="310" t="str">
        <f>IF(LEN($E1744)&gt;0,VLOOKUP(TEXT($E1744,0),'Angaben Stationen'!$E$14:$V$215,17,0),"")</f>
        <v/>
      </c>
      <c r="D1744" s="254" t="str">
        <f>IF(LEN($E1744)&gt;0,VLOOKUP(TEXT($E1744,0),'Angaben Stationen'!$E$14:$V$215,18,0),"")</f>
        <v/>
      </c>
      <c r="E1744" s="344"/>
      <c r="F1744" s="256"/>
      <c r="G1744" s="256"/>
      <c r="H1744" s="307"/>
      <c r="I1744" s="183"/>
      <c r="R1744" s="8">
        <f t="shared" si="235"/>
        <v>0</v>
      </c>
      <c r="S1744" s="8">
        <f>VLOOKUP($D1744,{"29 - Psychiatrie (Erwachsene)",1;"30 - Kinder- und Jugendpsychiatrie",1;"297 - stationsäquivalente Behandlung in der Erwachsenenpsychiatrie (29)",1;"307 - stationsäquivalente Behandlung in der Kinder- und Jugendpsychiatrie (30)",1;"31 - Psychosomatik",1;"",0;0,0},2,0)</f>
        <v>0</v>
      </c>
      <c r="T1744" s="8">
        <f t="shared" si="241"/>
        <v>0</v>
      </c>
      <c r="U1744" s="8">
        <f t="shared" si="243"/>
        <v>0</v>
      </c>
      <c r="V1744" s="8">
        <f t="shared" si="236"/>
        <v>0</v>
      </c>
      <c r="W1744" s="8">
        <f t="shared" si="237"/>
        <v>0</v>
      </c>
      <c r="X1744" s="8">
        <f t="shared" si="238"/>
        <v>0</v>
      </c>
      <c r="Y1744" s="8" t="str">
        <f t="shared" si="239"/>
        <v/>
      </c>
      <c r="Z1744" s="8" t="str">
        <f>VLOOKUP($D1744,{"29 - Psychiatrie (Erwachsene)","BGI";"297 - stationsäquivalente Behandlung in der Erwachsenenpsychiatrie (29)","BGI";"30 - Kinder- und Jugendpsychiatrie","BGII";"307 - stationsäquivalente Behandlung in der Kinder- und Jugendpsychiatrie (30)","BGII";"31 - Psychosomatik","BGI";"","LEER";0,"Leer"},2,0)</f>
        <v>LEER</v>
      </c>
      <c r="AA1744" s="8" t="str">
        <f t="shared" si="240"/>
        <v>Stationen</v>
      </c>
    </row>
    <row r="1745" spans="2:27" ht="15" customHeight="1" x14ac:dyDescent="0.25">
      <c r="B1745" s="76" t="str">
        <f t="shared" si="242"/>
        <v>!!!</v>
      </c>
      <c r="C1745" s="310" t="str">
        <f>IF(LEN($E1745)&gt;0,VLOOKUP(TEXT($E1745,0),'Angaben Stationen'!$E$14:$V$215,17,0),"")</f>
        <v/>
      </c>
      <c r="D1745" s="254" t="str">
        <f>IF(LEN($E1745)&gt;0,VLOOKUP(TEXT($E1745,0),'Angaben Stationen'!$E$14:$V$215,18,0),"")</f>
        <v/>
      </c>
      <c r="E1745" s="344"/>
      <c r="F1745" s="256"/>
      <c r="G1745" s="256"/>
      <c r="H1745" s="307"/>
      <c r="I1745" s="183"/>
      <c r="R1745" s="8">
        <f t="shared" si="235"/>
        <v>0</v>
      </c>
      <c r="S1745" s="8">
        <f>VLOOKUP($D1745,{"29 - Psychiatrie (Erwachsene)",1;"30 - Kinder- und Jugendpsychiatrie",1;"297 - stationsäquivalente Behandlung in der Erwachsenenpsychiatrie (29)",1;"307 - stationsäquivalente Behandlung in der Kinder- und Jugendpsychiatrie (30)",1;"31 - Psychosomatik",1;"",0;0,0},2,0)</f>
        <v>0</v>
      </c>
      <c r="T1745" s="8">
        <f t="shared" si="241"/>
        <v>0</v>
      </c>
      <c r="U1745" s="8">
        <f t="shared" si="243"/>
        <v>0</v>
      </c>
      <c r="V1745" s="8">
        <f t="shared" si="236"/>
        <v>0</v>
      </c>
      <c r="W1745" s="8">
        <f t="shared" si="237"/>
        <v>0</v>
      </c>
      <c r="X1745" s="8">
        <f t="shared" si="238"/>
        <v>0</v>
      </c>
      <c r="Y1745" s="8" t="str">
        <f t="shared" si="239"/>
        <v/>
      </c>
      <c r="Z1745" s="8" t="str">
        <f>VLOOKUP($D1745,{"29 - Psychiatrie (Erwachsene)","BGI";"297 - stationsäquivalente Behandlung in der Erwachsenenpsychiatrie (29)","BGI";"30 - Kinder- und Jugendpsychiatrie","BGII";"307 - stationsäquivalente Behandlung in der Kinder- und Jugendpsychiatrie (30)","BGII";"31 - Psychosomatik","BGI";"","LEER";0,"Leer"},2,0)</f>
        <v>LEER</v>
      </c>
      <c r="AA1745" s="8" t="str">
        <f t="shared" si="240"/>
        <v>Stationen</v>
      </c>
    </row>
    <row r="1746" spans="2:27" ht="15" customHeight="1" x14ac:dyDescent="0.25">
      <c r="B1746" s="76" t="str">
        <f t="shared" si="242"/>
        <v>!!!</v>
      </c>
      <c r="C1746" s="310" t="str">
        <f>IF(LEN($E1746)&gt;0,VLOOKUP(TEXT($E1746,0),'Angaben Stationen'!$E$14:$V$215,17,0),"")</f>
        <v/>
      </c>
      <c r="D1746" s="254" t="str">
        <f>IF(LEN($E1746)&gt;0,VLOOKUP(TEXT($E1746,0),'Angaben Stationen'!$E$14:$V$215,18,0),"")</f>
        <v/>
      </c>
      <c r="E1746" s="344"/>
      <c r="F1746" s="256"/>
      <c r="G1746" s="256"/>
      <c r="H1746" s="307"/>
      <c r="I1746" s="183"/>
      <c r="R1746" s="8">
        <f t="shared" si="235"/>
        <v>0</v>
      </c>
      <c r="S1746" s="8">
        <f>VLOOKUP($D1746,{"29 - Psychiatrie (Erwachsene)",1;"30 - Kinder- und Jugendpsychiatrie",1;"297 - stationsäquivalente Behandlung in der Erwachsenenpsychiatrie (29)",1;"307 - stationsäquivalente Behandlung in der Kinder- und Jugendpsychiatrie (30)",1;"31 - Psychosomatik",1;"",0;0,0},2,0)</f>
        <v>0</v>
      </c>
      <c r="T1746" s="8">
        <f t="shared" si="241"/>
        <v>0</v>
      </c>
      <c r="U1746" s="8">
        <f t="shared" si="243"/>
        <v>0</v>
      </c>
      <c r="V1746" s="8">
        <f t="shared" si="236"/>
        <v>0</v>
      </c>
      <c r="W1746" s="8">
        <f t="shared" si="237"/>
        <v>0</v>
      </c>
      <c r="X1746" s="8">
        <f t="shared" si="238"/>
        <v>0</v>
      </c>
      <c r="Y1746" s="8" t="str">
        <f t="shared" si="239"/>
        <v/>
      </c>
      <c r="Z1746" s="8" t="str">
        <f>VLOOKUP($D1746,{"29 - Psychiatrie (Erwachsene)","BGI";"297 - stationsäquivalente Behandlung in der Erwachsenenpsychiatrie (29)","BGI";"30 - Kinder- und Jugendpsychiatrie","BGII";"307 - stationsäquivalente Behandlung in der Kinder- und Jugendpsychiatrie (30)","BGII";"31 - Psychosomatik","BGI";"","LEER";0,"Leer"},2,0)</f>
        <v>LEER</v>
      </c>
      <c r="AA1746" s="8" t="str">
        <f t="shared" si="240"/>
        <v>Stationen</v>
      </c>
    </row>
    <row r="1747" spans="2:27" ht="15" customHeight="1" x14ac:dyDescent="0.25">
      <c r="B1747" s="76" t="str">
        <f t="shared" si="242"/>
        <v>!!!</v>
      </c>
      <c r="C1747" s="310" t="str">
        <f>IF(LEN($E1747)&gt;0,VLOOKUP(TEXT($E1747,0),'Angaben Stationen'!$E$14:$V$215,17,0),"")</f>
        <v/>
      </c>
      <c r="D1747" s="254" t="str">
        <f>IF(LEN($E1747)&gt;0,VLOOKUP(TEXT($E1747,0),'Angaben Stationen'!$E$14:$V$215,18,0),"")</f>
        <v/>
      </c>
      <c r="E1747" s="344"/>
      <c r="F1747" s="256"/>
      <c r="G1747" s="256"/>
      <c r="H1747" s="307"/>
      <c r="I1747" s="183"/>
      <c r="R1747" s="8">
        <f t="shared" si="235"/>
        <v>0</v>
      </c>
      <c r="S1747" s="8">
        <f>VLOOKUP($D1747,{"29 - Psychiatrie (Erwachsene)",1;"30 - Kinder- und Jugendpsychiatrie",1;"297 - stationsäquivalente Behandlung in der Erwachsenenpsychiatrie (29)",1;"307 - stationsäquivalente Behandlung in der Kinder- und Jugendpsychiatrie (30)",1;"31 - Psychosomatik",1;"",0;0,0},2,0)</f>
        <v>0</v>
      </c>
      <c r="T1747" s="8">
        <f t="shared" si="241"/>
        <v>0</v>
      </c>
      <c r="U1747" s="8">
        <f t="shared" si="243"/>
        <v>0</v>
      </c>
      <c r="V1747" s="8">
        <f t="shared" si="236"/>
        <v>0</v>
      </c>
      <c r="W1747" s="8">
        <f t="shared" si="237"/>
        <v>0</v>
      </c>
      <c r="X1747" s="8">
        <f t="shared" si="238"/>
        <v>0</v>
      </c>
      <c r="Y1747" s="8" t="str">
        <f t="shared" si="239"/>
        <v/>
      </c>
      <c r="Z1747" s="8" t="str">
        <f>VLOOKUP($D1747,{"29 - Psychiatrie (Erwachsene)","BGI";"297 - stationsäquivalente Behandlung in der Erwachsenenpsychiatrie (29)","BGI";"30 - Kinder- und Jugendpsychiatrie","BGII";"307 - stationsäquivalente Behandlung in der Kinder- und Jugendpsychiatrie (30)","BGII";"31 - Psychosomatik","BGI";"","LEER";0,"Leer"},2,0)</f>
        <v>LEER</v>
      </c>
      <c r="AA1747" s="8" t="str">
        <f t="shared" si="240"/>
        <v>Stationen</v>
      </c>
    </row>
    <row r="1748" spans="2:27" ht="15" customHeight="1" x14ac:dyDescent="0.25">
      <c r="B1748" s="76" t="str">
        <f t="shared" si="242"/>
        <v>!!!</v>
      </c>
      <c r="C1748" s="310" t="str">
        <f>IF(LEN($E1748)&gt;0,VLOOKUP(TEXT($E1748,0),'Angaben Stationen'!$E$14:$V$215,17,0),"")</f>
        <v/>
      </c>
      <c r="D1748" s="254" t="str">
        <f>IF(LEN($E1748)&gt;0,VLOOKUP(TEXT($E1748,0),'Angaben Stationen'!$E$14:$V$215,18,0),"")</f>
        <v/>
      </c>
      <c r="E1748" s="344"/>
      <c r="F1748" s="256"/>
      <c r="G1748" s="256"/>
      <c r="H1748" s="307"/>
      <c r="I1748" s="183"/>
      <c r="R1748" s="8">
        <f t="shared" si="235"/>
        <v>0</v>
      </c>
      <c r="S1748" s="8">
        <f>VLOOKUP($D1748,{"29 - Psychiatrie (Erwachsene)",1;"30 - Kinder- und Jugendpsychiatrie",1;"297 - stationsäquivalente Behandlung in der Erwachsenenpsychiatrie (29)",1;"307 - stationsäquivalente Behandlung in der Kinder- und Jugendpsychiatrie (30)",1;"31 - Psychosomatik",1;"",0;0,0},2,0)</f>
        <v>0</v>
      </c>
      <c r="T1748" s="8">
        <f t="shared" si="241"/>
        <v>0</v>
      </c>
      <c r="U1748" s="8">
        <f t="shared" si="243"/>
        <v>0</v>
      </c>
      <c r="V1748" s="8">
        <f t="shared" si="236"/>
        <v>0</v>
      </c>
      <c r="W1748" s="8">
        <f t="shared" si="237"/>
        <v>0</v>
      </c>
      <c r="X1748" s="8">
        <f t="shared" si="238"/>
        <v>0</v>
      </c>
      <c r="Y1748" s="8" t="str">
        <f t="shared" si="239"/>
        <v/>
      </c>
      <c r="Z1748" s="8" t="str">
        <f>VLOOKUP($D1748,{"29 - Psychiatrie (Erwachsene)","BGI";"297 - stationsäquivalente Behandlung in der Erwachsenenpsychiatrie (29)","BGI";"30 - Kinder- und Jugendpsychiatrie","BGII";"307 - stationsäquivalente Behandlung in der Kinder- und Jugendpsychiatrie (30)","BGII";"31 - Psychosomatik","BGI";"","LEER";0,"Leer"},2,0)</f>
        <v>LEER</v>
      </c>
      <c r="AA1748" s="8" t="str">
        <f t="shared" si="240"/>
        <v>Stationen</v>
      </c>
    </row>
    <row r="1749" spans="2:27" ht="15" customHeight="1" x14ac:dyDescent="0.25">
      <c r="B1749" s="76" t="str">
        <f t="shared" si="242"/>
        <v>!!!</v>
      </c>
      <c r="C1749" s="310" t="str">
        <f>IF(LEN($E1749)&gt;0,VLOOKUP(TEXT($E1749,0),'Angaben Stationen'!$E$14:$V$215,17,0),"")</f>
        <v/>
      </c>
      <c r="D1749" s="254" t="str">
        <f>IF(LEN($E1749)&gt;0,VLOOKUP(TEXT($E1749,0),'Angaben Stationen'!$E$14:$V$215,18,0),"")</f>
        <v/>
      </c>
      <c r="E1749" s="344"/>
      <c r="F1749" s="256"/>
      <c r="G1749" s="256"/>
      <c r="H1749" s="307"/>
      <c r="I1749" s="183"/>
      <c r="R1749" s="8">
        <f t="shared" si="235"/>
        <v>0</v>
      </c>
      <c r="S1749" s="8">
        <f>VLOOKUP($D1749,{"29 - Psychiatrie (Erwachsene)",1;"30 - Kinder- und Jugendpsychiatrie",1;"297 - stationsäquivalente Behandlung in der Erwachsenenpsychiatrie (29)",1;"307 - stationsäquivalente Behandlung in der Kinder- und Jugendpsychiatrie (30)",1;"31 - Psychosomatik",1;"",0;0,0},2,0)</f>
        <v>0</v>
      </c>
      <c r="T1749" s="8">
        <f t="shared" si="241"/>
        <v>0</v>
      </c>
      <c r="U1749" s="8">
        <f t="shared" si="243"/>
        <v>0</v>
      </c>
      <c r="V1749" s="8">
        <f t="shared" si="236"/>
        <v>0</v>
      </c>
      <c r="W1749" s="8">
        <f t="shared" si="237"/>
        <v>0</v>
      </c>
      <c r="X1749" s="8">
        <f t="shared" si="238"/>
        <v>0</v>
      </c>
      <c r="Y1749" s="8" t="str">
        <f t="shared" si="239"/>
        <v/>
      </c>
      <c r="Z1749" s="8" t="str">
        <f>VLOOKUP($D1749,{"29 - Psychiatrie (Erwachsene)","BGI";"297 - stationsäquivalente Behandlung in der Erwachsenenpsychiatrie (29)","BGI";"30 - Kinder- und Jugendpsychiatrie","BGII";"307 - stationsäquivalente Behandlung in der Kinder- und Jugendpsychiatrie (30)","BGII";"31 - Psychosomatik","BGI";"","LEER";0,"Leer"},2,0)</f>
        <v>LEER</v>
      </c>
      <c r="AA1749" s="8" t="str">
        <f t="shared" si="240"/>
        <v>Stationen</v>
      </c>
    </row>
    <row r="1750" spans="2:27" ht="15" customHeight="1" x14ac:dyDescent="0.25">
      <c r="B1750" s="76" t="str">
        <f t="shared" si="242"/>
        <v>!!!</v>
      </c>
      <c r="C1750" s="310" t="str">
        <f>IF(LEN($E1750)&gt;0,VLOOKUP(TEXT($E1750,0),'Angaben Stationen'!$E$14:$V$215,17,0),"")</f>
        <v/>
      </c>
      <c r="D1750" s="254" t="str">
        <f>IF(LEN($E1750)&gt;0,VLOOKUP(TEXT($E1750,0),'Angaben Stationen'!$E$14:$V$215,18,0),"")</f>
        <v/>
      </c>
      <c r="E1750" s="344"/>
      <c r="F1750" s="256"/>
      <c r="G1750" s="256"/>
      <c r="H1750" s="307"/>
      <c r="I1750" s="183"/>
      <c r="R1750" s="8">
        <f t="shared" si="235"/>
        <v>0</v>
      </c>
      <c r="S1750" s="8">
        <f>VLOOKUP($D1750,{"29 - Psychiatrie (Erwachsene)",1;"30 - Kinder- und Jugendpsychiatrie",1;"297 - stationsäquivalente Behandlung in der Erwachsenenpsychiatrie (29)",1;"307 - stationsäquivalente Behandlung in der Kinder- und Jugendpsychiatrie (30)",1;"31 - Psychosomatik",1;"",0;0,0},2,0)</f>
        <v>0</v>
      </c>
      <c r="T1750" s="8">
        <f t="shared" si="241"/>
        <v>0</v>
      </c>
      <c r="U1750" s="8">
        <f t="shared" si="243"/>
        <v>0</v>
      </c>
      <c r="V1750" s="8">
        <f t="shared" si="236"/>
        <v>0</v>
      </c>
      <c r="W1750" s="8">
        <f t="shared" si="237"/>
        <v>0</v>
      </c>
      <c r="X1750" s="8">
        <f t="shared" si="238"/>
        <v>0</v>
      </c>
      <c r="Y1750" s="8" t="str">
        <f t="shared" si="239"/>
        <v/>
      </c>
      <c r="Z1750" s="8" t="str">
        <f>VLOOKUP($D1750,{"29 - Psychiatrie (Erwachsene)","BGI";"297 - stationsäquivalente Behandlung in der Erwachsenenpsychiatrie (29)","BGI";"30 - Kinder- und Jugendpsychiatrie","BGII";"307 - stationsäquivalente Behandlung in der Kinder- und Jugendpsychiatrie (30)","BGII";"31 - Psychosomatik","BGI";"","LEER";0,"Leer"},2,0)</f>
        <v>LEER</v>
      </c>
      <c r="AA1750" s="8" t="str">
        <f t="shared" si="240"/>
        <v>Stationen</v>
      </c>
    </row>
    <row r="1751" spans="2:27" ht="15" customHeight="1" x14ac:dyDescent="0.25">
      <c r="B1751" s="76" t="str">
        <f t="shared" si="242"/>
        <v>!!!</v>
      </c>
      <c r="C1751" s="310" t="str">
        <f>IF(LEN($E1751)&gt;0,VLOOKUP(TEXT($E1751,0),'Angaben Stationen'!$E$14:$V$215,17,0),"")</f>
        <v/>
      </c>
      <c r="D1751" s="254" t="str">
        <f>IF(LEN($E1751)&gt;0,VLOOKUP(TEXT($E1751,0),'Angaben Stationen'!$E$14:$V$215,18,0),"")</f>
        <v/>
      </c>
      <c r="E1751" s="344"/>
      <c r="F1751" s="256"/>
      <c r="G1751" s="256"/>
      <c r="H1751" s="307"/>
      <c r="I1751" s="183"/>
      <c r="R1751" s="8">
        <f t="shared" si="235"/>
        <v>0</v>
      </c>
      <c r="S1751" s="8">
        <f>VLOOKUP($D1751,{"29 - Psychiatrie (Erwachsene)",1;"30 - Kinder- und Jugendpsychiatrie",1;"297 - stationsäquivalente Behandlung in der Erwachsenenpsychiatrie (29)",1;"307 - stationsäquivalente Behandlung in der Kinder- und Jugendpsychiatrie (30)",1;"31 - Psychosomatik",1;"",0;0,0},2,0)</f>
        <v>0</v>
      </c>
      <c r="T1751" s="8">
        <f t="shared" si="241"/>
        <v>0</v>
      </c>
      <c r="U1751" s="8">
        <f t="shared" si="243"/>
        <v>0</v>
      </c>
      <c r="V1751" s="8">
        <f t="shared" si="236"/>
        <v>0</v>
      </c>
      <c r="W1751" s="8">
        <f t="shared" si="237"/>
        <v>0</v>
      </c>
      <c r="X1751" s="8">
        <f t="shared" si="238"/>
        <v>0</v>
      </c>
      <c r="Y1751" s="8" t="str">
        <f t="shared" si="239"/>
        <v/>
      </c>
      <c r="Z1751" s="8" t="str">
        <f>VLOOKUP($D1751,{"29 - Psychiatrie (Erwachsene)","BGI";"297 - stationsäquivalente Behandlung in der Erwachsenenpsychiatrie (29)","BGI";"30 - Kinder- und Jugendpsychiatrie","BGII";"307 - stationsäquivalente Behandlung in der Kinder- und Jugendpsychiatrie (30)","BGII";"31 - Psychosomatik","BGI";"","LEER";0,"Leer"},2,0)</f>
        <v>LEER</v>
      </c>
      <c r="AA1751" s="8" t="str">
        <f t="shared" si="240"/>
        <v>Stationen</v>
      </c>
    </row>
    <row r="1752" spans="2:27" ht="15" customHeight="1" x14ac:dyDescent="0.25">
      <c r="B1752" s="76" t="str">
        <f t="shared" si="242"/>
        <v>!!!</v>
      </c>
      <c r="C1752" s="310" t="str">
        <f>IF(LEN($E1752)&gt;0,VLOOKUP(TEXT($E1752,0),'Angaben Stationen'!$E$14:$V$215,17,0),"")</f>
        <v/>
      </c>
      <c r="D1752" s="254" t="str">
        <f>IF(LEN($E1752)&gt;0,VLOOKUP(TEXT($E1752,0),'Angaben Stationen'!$E$14:$V$215,18,0),"")</f>
        <v/>
      </c>
      <c r="E1752" s="344"/>
      <c r="F1752" s="256"/>
      <c r="G1752" s="256"/>
      <c r="H1752" s="307"/>
      <c r="I1752" s="183"/>
      <c r="R1752" s="8">
        <f t="shared" si="235"/>
        <v>0</v>
      </c>
      <c r="S1752" s="8">
        <f>VLOOKUP($D1752,{"29 - Psychiatrie (Erwachsene)",1;"30 - Kinder- und Jugendpsychiatrie",1;"297 - stationsäquivalente Behandlung in der Erwachsenenpsychiatrie (29)",1;"307 - stationsäquivalente Behandlung in der Kinder- und Jugendpsychiatrie (30)",1;"31 - Psychosomatik",1;"",0;0,0},2,0)</f>
        <v>0</v>
      </c>
      <c r="T1752" s="8">
        <f t="shared" si="241"/>
        <v>0</v>
      </c>
      <c r="U1752" s="8">
        <f t="shared" si="243"/>
        <v>0</v>
      </c>
      <c r="V1752" s="8">
        <f t="shared" si="236"/>
        <v>0</v>
      </c>
      <c r="W1752" s="8">
        <f t="shared" si="237"/>
        <v>0</v>
      </c>
      <c r="X1752" s="8">
        <f t="shared" si="238"/>
        <v>0</v>
      </c>
      <c r="Y1752" s="8" t="str">
        <f t="shared" si="239"/>
        <v/>
      </c>
      <c r="Z1752" s="8" t="str">
        <f>VLOOKUP($D1752,{"29 - Psychiatrie (Erwachsene)","BGI";"297 - stationsäquivalente Behandlung in der Erwachsenenpsychiatrie (29)","BGI";"30 - Kinder- und Jugendpsychiatrie","BGII";"307 - stationsäquivalente Behandlung in der Kinder- und Jugendpsychiatrie (30)","BGII";"31 - Psychosomatik","BGI";"","LEER";0,"Leer"},2,0)</f>
        <v>LEER</v>
      </c>
      <c r="AA1752" s="8" t="str">
        <f t="shared" si="240"/>
        <v>Stationen</v>
      </c>
    </row>
    <row r="1753" spans="2:27" ht="15" customHeight="1" x14ac:dyDescent="0.25">
      <c r="B1753" s="76" t="str">
        <f t="shared" si="242"/>
        <v>!!!</v>
      </c>
      <c r="C1753" s="310" t="str">
        <f>IF(LEN($E1753)&gt;0,VLOOKUP(TEXT($E1753,0),'Angaben Stationen'!$E$14:$V$215,17,0),"")</f>
        <v/>
      </c>
      <c r="D1753" s="254" t="str">
        <f>IF(LEN($E1753)&gt;0,VLOOKUP(TEXT($E1753,0),'Angaben Stationen'!$E$14:$V$215,18,0),"")</f>
        <v/>
      </c>
      <c r="E1753" s="344"/>
      <c r="F1753" s="256"/>
      <c r="G1753" s="256"/>
      <c r="H1753" s="307"/>
      <c r="I1753" s="183"/>
      <c r="R1753" s="8">
        <f t="shared" si="235"/>
        <v>0</v>
      </c>
      <c r="S1753" s="8">
        <f>VLOOKUP($D1753,{"29 - Psychiatrie (Erwachsene)",1;"30 - Kinder- und Jugendpsychiatrie",1;"297 - stationsäquivalente Behandlung in der Erwachsenenpsychiatrie (29)",1;"307 - stationsäquivalente Behandlung in der Kinder- und Jugendpsychiatrie (30)",1;"31 - Psychosomatik",1;"",0;0,0},2,0)</f>
        <v>0</v>
      </c>
      <c r="T1753" s="8">
        <f t="shared" si="241"/>
        <v>0</v>
      </c>
      <c r="U1753" s="8">
        <f t="shared" si="243"/>
        <v>0</v>
      </c>
      <c r="V1753" s="8">
        <f t="shared" si="236"/>
        <v>0</v>
      </c>
      <c r="W1753" s="8">
        <f t="shared" si="237"/>
        <v>0</v>
      </c>
      <c r="X1753" s="8">
        <f t="shared" si="238"/>
        <v>0</v>
      </c>
      <c r="Y1753" s="8" t="str">
        <f t="shared" si="239"/>
        <v/>
      </c>
      <c r="Z1753" s="8" t="str">
        <f>VLOOKUP($D1753,{"29 - Psychiatrie (Erwachsene)","BGI";"297 - stationsäquivalente Behandlung in der Erwachsenenpsychiatrie (29)","BGI";"30 - Kinder- und Jugendpsychiatrie","BGII";"307 - stationsäquivalente Behandlung in der Kinder- und Jugendpsychiatrie (30)","BGII";"31 - Psychosomatik","BGI";"","LEER";0,"Leer"},2,0)</f>
        <v>LEER</v>
      </c>
      <c r="AA1753" s="8" t="str">
        <f t="shared" si="240"/>
        <v>Stationen</v>
      </c>
    </row>
    <row r="1754" spans="2:27" ht="15" customHeight="1" x14ac:dyDescent="0.25">
      <c r="B1754" s="76" t="str">
        <f t="shared" si="242"/>
        <v>!!!</v>
      </c>
      <c r="C1754" s="310" t="str">
        <f>IF(LEN($E1754)&gt;0,VLOOKUP(TEXT($E1754,0),'Angaben Stationen'!$E$14:$V$215,17,0),"")</f>
        <v/>
      </c>
      <c r="D1754" s="254" t="str">
        <f>IF(LEN($E1754)&gt;0,VLOOKUP(TEXT($E1754,0),'Angaben Stationen'!$E$14:$V$215,18,0),"")</f>
        <v/>
      </c>
      <c r="E1754" s="344"/>
      <c r="F1754" s="256"/>
      <c r="G1754" s="256"/>
      <c r="H1754" s="307"/>
      <c r="I1754" s="183"/>
      <c r="R1754" s="8">
        <f t="shared" si="235"/>
        <v>0</v>
      </c>
      <c r="S1754" s="8">
        <f>VLOOKUP($D1754,{"29 - Psychiatrie (Erwachsene)",1;"30 - Kinder- und Jugendpsychiatrie",1;"297 - stationsäquivalente Behandlung in der Erwachsenenpsychiatrie (29)",1;"307 - stationsäquivalente Behandlung in der Kinder- und Jugendpsychiatrie (30)",1;"31 - Psychosomatik",1;"",0;0,0},2,0)</f>
        <v>0</v>
      </c>
      <c r="T1754" s="8">
        <f t="shared" si="241"/>
        <v>0</v>
      </c>
      <c r="U1754" s="8">
        <f t="shared" si="243"/>
        <v>0</v>
      </c>
      <c r="V1754" s="8">
        <f t="shared" si="236"/>
        <v>0</v>
      </c>
      <c r="W1754" s="8">
        <f t="shared" si="237"/>
        <v>0</v>
      </c>
      <c r="X1754" s="8">
        <f t="shared" si="238"/>
        <v>0</v>
      </c>
      <c r="Y1754" s="8" t="str">
        <f t="shared" si="239"/>
        <v/>
      </c>
      <c r="Z1754" s="8" t="str">
        <f>VLOOKUP($D1754,{"29 - Psychiatrie (Erwachsene)","BGI";"297 - stationsäquivalente Behandlung in der Erwachsenenpsychiatrie (29)","BGI";"30 - Kinder- und Jugendpsychiatrie","BGII";"307 - stationsäquivalente Behandlung in der Kinder- und Jugendpsychiatrie (30)","BGII";"31 - Psychosomatik","BGI";"","LEER";0,"Leer"},2,0)</f>
        <v>LEER</v>
      </c>
      <c r="AA1754" s="8" t="str">
        <f t="shared" si="240"/>
        <v>Stationen</v>
      </c>
    </row>
    <row r="1755" spans="2:27" ht="15" customHeight="1" x14ac:dyDescent="0.25">
      <c r="B1755" s="76" t="str">
        <f t="shared" si="242"/>
        <v>!!!</v>
      </c>
      <c r="C1755" s="310" t="str">
        <f>IF(LEN($E1755)&gt;0,VLOOKUP(TEXT($E1755,0),'Angaben Stationen'!$E$14:$V$215,17,0),"")</f>
        <v/>
      </c>
      <c r="D1755" s="254" t="str">
        <f>IF(LEN($E1755)&gt;0,VLOOKUP(TEXT($E1755,0),'Angaben Stationen'!$E$14:$V$215,18,0),"")</f>
        <v/>
      </c>
      <c r="E1755" s="344"/>
      <c r="F1755" s="256"/>
      <c r="G1755" s="256"/>
      <c r="H1755" s="307"/>
      <c r="I1755" s="183"/>
      <c r="R1755" s="8">
        <f t="shared" si="235"/>
        <v>0</v>
      </c>
      <c r="S1755" s="8">
        <f>VLOOKUP($D1755,{"29 - Psychiatrie (Erwachsene)",1;"30 - Kinder- und Jugendpsychiatrie",1;"297 - stationsäquivalente Behandlung in der Erwachsenenpsychiatrie (29)",1;"307 - stationsäquivalente Behandlung in der Kinder- und Jugendpsychiatrie (30)",1;"31 - Psychosomatik",1;"",0;0,0},2,0)</f>
        <v>0</v>
      </c>
      <c r="T1755" s="8">
        <f t="shared" si="241"/>
        <v>0</v>
      </c>
      <c r="U1755" s="8">
        <f t="shared" si="243"/>
        <v>0</v>
      </c>
      <c r="V1755" s="8">
        <f t="shared" si="236"/>
        <v>0</v>
      </c>
      <c r="W1755" s="8">
        <f t="shared" si="237"/>
        <v>0</v>
      </c>
      <c r="X1755" s="8">
        <f t="shared" si="238"/>
        <v>0</v>
      </c>
      <c r="Y1755" s="8" t="str">
        <f t="shared" si="239"/>
        <v/>
      </c>
      <c r="Z1755" s="8" t="str">
        <f>VLOOKUP($D1755,{"29 - Psychiatrie (Erwachsene)","BGI";"297 - stationsäquivalente Behandlung in der Erwachsenenpsychiatrie (29)","BGI";"30 - Kinder- und Jugendpsychiatrie","BGII";"307 - stationsäquivalente Behandlung in der Kinder- und Jugendpsychiatrie (30)","BGII";"31 - Psychosomatik","BGI";"","LEER";0,"Leer"},2,0)</f>
        <v>LEER</v>
      </c>
      <c r="AA1755" s="8" t="str">
        <f t="shared" si="240"/>
        <v>Stationen</v>
      </c>
    </row>
    <row r="1756" spans="2:27" ht="15" customHeight="1" x14ac:dyDescent="0.25">
      <c r="B1756" s="76" t="str">
        <f t="shared" si="242"/>
        <v>!!!</v>
      </c>
      <c r="C1756" s="310" t="str">
        <f>IF(LEN($E1756)&gt;0,VLOOKUP(TEXT($E1756,0),'Angaben Stationen'!$E$14:$V$215,17,0),"")</f>
        <v/>
      </c>
      <c r="D1756" s="254" t="str">
        <f>IF(LEN($E1756)&gt;0,VLOOKUP(TEXT($E1756,0),'Angaben Stationen'!$E$14:$V$215,18,0),"")</f>
        <v/>
      </c>
      <c r="E1756" s="344"/>
      <c r="F1756" s="256"/>
      <c r="G1756" s="256"/>
      <c r="H1756" s="307"/>
      <c r="I1756" s="183"/>
      <c r="R1756" s="8">
        <f t="shared" si="235"/>
        <v>0</v>
      </c>
      <c r="S1756" s="8">
        <f>VLOOKUP($D1756,{"29 - Psychiatrie (Erwachsene)",1;"30 - Kinder- und Jugendpsychiatrie",1;"297 - stationsäquivalente Behandlung in der Erwachsenenpsychiatrie (29)",1;"307 - stationsäquivalente Behandlung in der Kinder- und Jugendpsychiatrie (30)",1;"31 - Psychosomatik",1;"",0;0,0},2,0)</f>
        <v>0</v>
      </c>
      <c r="T1756" s="8">
        <f t="shared" si="241"/>
        <v>0</v>
      </c>
      <c r="U1756" s="8">
        <f t="shared" si="243"/>
        <v>0</v>
      </c>
      <c r="V1756" s="8">
        <f t="shared" si="236"/>
        <v>0</v>
      </c>
      <c r="W1756" s="8">
        <f t="shared" si="237"/>
        <v>0</v>
      </c>
      <c r="X1756" s="8">
        <f t="shared" si="238"/>
        <v>0</v>
      </c>
      <c r="Y1756" s="8" t="str">
        <f t="shared" si="239"/>
        <v/>
      </c>
      <c r="Z1756" s="8" t="str">
        <f>VLOOKUP($D1756,{"29 - Psychiatrie (Erwachsene)","BGI";"297 - stationsäquivalente Behandlung in der Erwachsenenpsychiatrie (29)","BGI";"30 - Kinder- und Jugendpsychiatrie","BGII";"307 - stationsäquivalente Behandlung in der Kinder- und Jugendpsychiatrie (30)","BGII";"31 - Psychosomatik","BGI";"","LEER";0,"Leer"},2,0)</f>
        <v>LEER</v>
      </c>
      <c r="AA1756" s="8" t="str">
        <f t="shared" si="240"/>
        <v>Stationen</v>
      </c>
    </row>
    <row r="1757" spans="2:27" ht="15" customHeight="1" x14ac:dyDescent="0.25">
      <c r="B1757" s="76" t="str">
        <f t="shared" si="242"/>
        <v>!!!</v>
      </c>
      <c r="C1757" s="310" t="str">
        <f>IF(LEN($E1757)&gt;0,VLOOKUP(TEXT($E1757,0),'Angaben Stationen'!$E$14:$V$215,17,0),"")</f>
        <v/>
      </c>
      <c r="D1757" s="254" t="str">
        <f>IF(LEN($E1757)&gt;0,VLOOKUP(TEXT($E1757,0),'Angaben Stationen'!$E$14:$V$215,18,0),"")</f>
        <v/>
      </c>
      <c r="E1757" s="344"/>
      <c r="F1757" s="256"/>
      <c r="G1757" s="256"/>
      <c r="H1757" s="307"/>
      <c r="I1757" s="183"/>
      <c r="R1757" s="8">
        <f t="shared" si="235"/>
        <v>0</v>
      </c>
      <c r="S1757" s="8">
        <f>VLOOKUP($D1757,{"29 - Psychiatrie (Erwachsene)",1;"30 - Kinder- und Jugendpsychiatrie",1;"297 - stationsäquivalente Behandlung in der Erwachsenenpsychiatrie (29)",1;"307 - stationsäquivalente Behandlung in der Kinder- und Jugendpsychiatrie (30)",1;"31 - Psychosomatik",1;"",0;0,0},2,0)</f>
        <v>0</v>
      </c>
      <c r="T1757" s="8">
        <f t="shared" si="241"/>
        <v>0</v>
      </c>
      <c r="U1757" s="8">
        <f t="shared" si="243"/>
        <v>0</v>
      </c>
      <c r="V1757" s="8">
        <f t="shared" si="236"/>
        <v>0</v>
      </c>
      <c r="W1757" s="8">
        <f t="shared" si="237"/>
        <v>0</v>
      </c>
      <c r="X1757" s="8">
        <f t="shared" si="238"/>
        <v>0</v>
      </c>
      <c r="Y1757" s="8" t="str">
        <f t="shared" si="239"/>
        <v/>
      </c>
      <c r="Z1757" s="8" t="str">
        <f>VLOOKUP($D1757,{"29 - Psychiatrie (Erwachsene)","BGI";"297 - stationsäquivalente Behandlung in der Erwachsenenpsychiatrie (29)","BGI";"30 - Kinder- und Jugendpsychiatrie","BGII";"307 - stationsäquivalente Behandlung in der Kinder- und Jugendpsychiatrie (30)","BGII";"31 - Psychosomatik","BGI";"","LEER";0,"Leer"},2,0)</f>
        <v>LEER</v>
      </c>
      <c r="AA1757" s="8" t="str">
        <f t="shared" si="240"/>
        <v>Stationen</v>
      </c>
    </row>
    <row r="1758" spans="2:27" ht="15" customHeight="1" x14ac:dyDescent="0.25">
      <c r="B1758" s="76" t="str">
        <f t="shared" si="242"/>
        <v>!!!</v>
      </c>
      <c r="C1758" s="310" t="str">
        <f>IF(LEN($E1758)&gt;0,VLOOKUP(TEXT($E1758,0),'Angaben Stationen'!$E$14:$V$215,17,0),"")</f>
        <v/>
      </c>
      <c r="D1758" s="254" t="str">
        <f>IF(LEN($E1758)&gt;0,VLOOKUP(TEXT($E1758,0),'Angaben Stationen'!$E$14:$V$215,18,0),"")</f>
        <v/>
      </c>
      <c r="E1758" s="344"/>
      <c r="F1758" s="256"/>
      <c r="G1758" s="256"/>
      <c r="H1758" s="307"/>
      <c r="I1758" s="183"/>
      <c r="R1758" s="8">
        <f t="shared" si="235"/>
        <v>0</v>
      </c>
      <c r="S1758" s="8">
        <f>VLOOKUP($D1758,{"29 - Psychiatrie (Erwachsene)",1;"30 - Kinder- und Jugendpsychiatrie",1;"297 - stationsäquivalente Behandlung in der Erwachsenenpsychiatrie (29)",1;"307 - stationsäquivalente Behandlung in der Kinder- und Jugendpsychiatrie (30)",1;"31 - Psychosomatik",1;"",0;0,0},2,0)</f>
        <v>0</v>
      </c>
      <c r="T1758" s="8">
        <f t="shared" si="241"/>
        <v>0</v>
      </c>
      <c r="U1758" s="8">
        <f t="shared" si="243"/>
        <v>0</v>
      </c>
      <c r="V1758" s="8">
        <f t="shared" si="236"/>
        <v>0</v>
      </c>
      <c r="W1758" s="8">
        <f t="shared" si="237"/>
        <v>0</v>
      </c>
      <c r="X1758" s="8">
        <f t="shared" si="238"/>
        <v>0</v>
      </c>
      <c r="Y1758" s="8" t="str">
        <f t="shared" si="239"/>
        <v/>
      </c>
      <c r="Z1758" s="8" t="str">
        <f>VLOOKUP($D1758,{"29 - Psychiatrie (Erwachsene)","BGI";"297 - stationsäquivalente Behandlung in der Erwachsenenpsychiatrie (29)","BGI";"30 - Kinder- und Jugendpsychiatrie","BGII";"307 - stationsäquivalente Behandlung in der Kinder- und Jugendpsychiatrie (30)","BGII";"31 - Psychosomatik","BGI";"","LEER";0,"Leer"},2,0)</f>
        <v>LEER</v>
      </c>
      <c r="AA1758" s="8" t="str">
        <f t="shared" si="240"/>
        <v>Stationen</v>
      </c>
    </row>
    <row r="1759" spans="2:27" ht="15" customHeight="1" x14ac:dyDescent="0.25">
      <c r="B1759" s="76" t="str">
        <f t="shared" si="242"/>
        <v>!!!</v>
      </c>
      <c r="C1759" s="310" t="str">
        <f>IF(LEN($E1759)&gt;0,VLOOKUP(TEXT($E1759,0),'Angaben Stationen'!$E$14:$V$215,17,0),"")</f>
        <v/>
      </c>
      <c r="D1759" s="254" t="str">
        <f>IF(LEN($E1759)&gt;0,VLOOKUP(TEXT($E1759,0),'Angaben Stationen'!$E$14:$V$215,18,0),"")</f>
        <v/>
      </c>
      <c r="E1759" s="344"/>
      <c r="F1759" s="256"/>
      <c r="G1759" s="256"/>
      <c r="H1759" s="307"/>
      <c r="I1759" s="183"/>
      <c r="R1759" s="8">
        <f t="shared" si="235"/>
        <v>0</v>
      </c>
      <c r="S1759" s="8">
        <f>VLOOKUP($D1759,{"29 - Psychiatrie (Erwachsene)",1;"30 - Kinder- und Jugendpsychiatrie",1;"297 - stationsäquivalente Behandlung in der Erwachsenenpsychiatrie (29)",1;"307 - stationsäquivalente Behandlung in der Kinder- und Jugendpsychiatrie (30)",1;"31 - Psychosomatik",1;"",0;0,0},2,0)</f>
        <v>0</v>
      </c>
      <c r="T1759" s="8">
        <f t="shared" si="241"/>
        <v>0</v>
      </c>
      <c r="U1759" s="8">
        <f t="shared" si="243"/>
        <v>0</v>
      </c>
      <c r="V1759" s="8">
        <f t="shared" si="236"/>
        <v>0</v>
      </c>
      <c r="W1759" s="8">
        <f t="shared" si="237"/>
        <v>0</v>
      </c>
      <c r="X1759" s="8">
        <f t="shared" si="238"/>
        <v>0</v>
      </c>
      <c r="Y1759" s="8" t="str">
        <f t="shared" si="239"/>
        <v/>
      </c>
      <c r="Z1759" s="8" t="str">
        <f>VLOOKUP($D1759,{"29 - Psychiatrie (Erwachsene)","BGI";"297 - stationsäquivalente Behandlung in der Erwachsenenpsychiatrie (29)","BGI";"30 - Kinder- und Jugendpsychiatrie","BGII";"307 - stationsäquivalente Behandlung in der Kinder- und Jugendpsychiatrie (30)","BGII";"31 - Psychosomatik","BGI";"","LEER";0,"Leer"},2,0)</f>
        <v>LEER</v>
      </c>
      <c r="AA1759" s="8" t="str">
        <f t="shared" si="240"/>
        <v>Stationen</v>
      </c>
    </row>
    <row r="1760" spans="2:27" ht="15" customHeight="1" x14ac:dyDescent="0.25">
      <c r="B1760" s="76" t="str">
        <f t="shared" si="242"/>
        <v>!!!</v>
      </c>
      <c r="C1760" s="310" t="str">
        <f>IF(LEN($E1760)&gt;0,VLOOKUP(TEXT($E1760,0),'Angaben Stationen'!$E$14:$V$215,17,0),"")</f>
        <v/>
      </c>
      <c r="D1760" s="254" t="str">
        <f>IF(LEN($E1760)&gt;0,VLOOKUP(TEXT($E1760,0),'Angaben Stationen'!$E$14:$V$215,18,0),"")</f>
        <v/>
      </c>
      <c r="E1760" s="344"/>
      <c r="F1760" s="256"/>
      <c r="G1760" s="256"/>
      <c r="H1760" s="307"/>
      <c r="I1760" s="183"/>
      <c r="R1760" s="8">
        <f t="shared" si="235"/>
        <v>0</v>
      </c>
      <c r="S1760" s="8">
        <f>VLOOKUP($D1760,{"29 - Psychiatrie (Erwachsene)",1;"30 - Kinder- und Jugendpsychiatrie",1;"297 - stationsäquivalente Behandlung in der Erwachsenenpsychiatrie (29)",1;"307 - stationsäquivalente Behandlung in der Kinder- und Jugendpsychiatrie (30)",1;"31 - Psychosomatik",1;"",0;0,0},2,0)</f>
        <v>0</v>
      </c>
      <c r="T1760" s="8">
        <f t="shared" si="241"/>
        <v>0</v>
      </c>
      <c r="U1760" s="8">
        <f t="shared" si="243"/>
        <v>0</v>
      </c>
      <c r="V1760" s="8">
        <f t="shared" si="236"/>
        <v>0</v>
      </c>
      <c r="W1760" s="8">
        <f t="shared" si="237"/>
        <v>0</v>
      </c>
      <c r="X1760" s="8">
        <f t="shared" si="238"/>
        <v>0</v>
      </c>
      <c r="Y1760" s="8" t="str">
        <f t="shared" si="239"/>
        <v/>
      </c>
      <c r="Z1760" s="8" t="str">
        <f>VLOOKUP($D1760,{"29 - Psychiatrie (Erwachsene)","BGI";"297 - stationsäquivalente Behandlung in der Erwachsenenpsychiatrie (29)","BGI";"30 - Kinder- und Jugendpsychiatrie","BGII";"307 - stationsäquivalente Behandlung in der Kinder- und Jugendpsychiatrie (30)","BGII";"31 - Psychosomatik","BGI";"","LEER";0,"Leer"},2,0)</f>
        <v>LEER</v>
      </c>
      <c r="AA1760" s="8" t="str">
        <f t="shared" si="240"/>
        <v>Stationen</v>
      </c>
    </row>
    <row r="1761" spans="2:27" ht="15" customHeight="1" x14ac:dyDescent="0.25">
      <c r="B1761" s="76" t="str">
        <f t="shared" si="242"/>
        <v>!!!</v>
      </c>
      <c r="C1761" s="310" t="str">
        <f>IF(LEN($E1761)&gt;0,VLOOKUP(TEXT($E1761,0),'Angaben Stationen'!$E$14:$V$215,17,0),"")</f>
        <v/>
      </c>
      <c r="D1761" s="254" t="str">
        <f>IF(LEN($E1761)&gt;0,VLOOKUP(TEXT($E1761,0),'Angaben Stationen'!$E$14:$V$215,18,0),"")</f>
        <v/>
      </c>
      <c r="E1761" s="344"/>
      <c r="F1761" s="256"/>
      <c r="G1761" s="256"/>
      <c r="H1761" s="307"/>
      <c r="I1761" s="183"/>
      <c r="R1761" s="8">
        <f t="shared" si="235"/>
        <v>0</v>
      </c>
      <c r="S1761" s="8">
        <f>VLOOKUP($D1761,{"29 - Psychiatrie (Erwachsene)",1;"30 - Kinder- und Jugendpsychiatrie",1;"297 - stationsäquivalente Behandlung in der Erwachsenenpsychiatrie (29)",1;"307 - stationsäquivalente Behandlung in der Kinder- und Jugendpsychiatrie (30)",1;"31 - Psychosomatik",1;"",0;0,0},2,0)</f>
        <v>0</v>
      </c>
      <c r="T1761" s="8">
        <f t="shared" si="241"/>
        <v>0</v>
      </c>
      <c r="U1761" s="8">
        <f t="shared" si="243"/>
        <v>0</v>
      </c>
      <c r="V1761" s="8">
        <f t="shared" si="236"/>
        <v>0</v>
      </c>
      <c r="W1761" s="8">
        <f t="shared" si="237"/>
        <v>0</v>
      </c>
      <c r="X1761" s="8">
        <f t="shared" si="238"/>
        <v>0</v>
      </c>
      <c r="Y1761" s="8" t="str">
        <f t="shared" si="239"/>
        <v/>
      </c>
      <c r="Z1761" s="8" t="str">
        <f>VLOOKUP($D1761,{"29 - Psychiatrie (Erwachsene)","BGI";"297 - stationsäquivalente Behandlung in der Erwachsenenpsychiatrie (29)","BGI";"30 - Kinder- und Jugendpsychiatrie","BGII";"307 - stationsäquivalente Behandlung in der Kinder- und Jugendpsychiatrie (30)","BGII";"31 - Psychosomatik","BGI";"","LEER";0,"Leer"},2,0)</f>
        <v>LEER</v>
      </c>
      <c r="AA1761" s="8" t="str">
        <f t="shared" si="240"/>
        <v>Stationen</v>
      </c>
    </row>
    <row r="1762" spans="2:27" ht="15" customHeight="1" x14ac:dyDescent="0.25">
      <c r="B1762" s="76" t="str">
        <f t="shared" si="242"/>
        <v>!!!</v>
      </c>
      <c r="C1762" s="310" t="str">
        <f>IF(LEN($E1762)&gt;0,VLOOKUP(TEXT($E1762,0),'Angaben Stationen'!$E$14:$V$215,17,0),"")</f>
        <v/>
      </c>
      <c r="D1762" s="254" t="str">
        <f>IF(LEN($E1762)&gt;0,VLOOKUP(TEXT($E1762,0),'Angaben Stationen'!$E$14:$V$215,18,0),"")</f>
        <v/>
      </c>
      <c r="E1762" s="344"/>
      <c r="F1762" s="256"/>
      <c r="G1762" s="256"/>
      <c r="H1762" s="307"/>
      <c r="I1762" s="183"/>
      <c r="R1762" s="8">
        <f t="shared" ref="R1762:R1825" si="244">IF(LEN(B1762)&gt;0,0,1)</f>
        <v>0</v>
      </c>
      <c r="S1762" s="8">
        <f>VLOOKUP($D1762,{"29 - Psychiatrie (Erwachsene)",1;"30 - Kinder- und Jugendpsychiatrie",1;"297 - stationsäquivalente Behandlung in der Erwachsenenpsychiatrie (29)",1;"307 - stationsäquivalente Behandlung in der Kinder- und Jugendpsychiatrie (30)",1;"31 - Psychosomatik",1;"",0;0,0},2,0)</f>
        <v>0</v>
      </c>
      <c r="T1762" s="8">
        <f t="shared" si="241"/>
        <v>0</v>
      </c>
      <c r="U1762" s="8">
        <f t="shared" si="243"/>
        <v>0</v>
      </c>
      <c r="V1762" s="8">
        <f t="shared" ref="V1762:V1825" si="245">IF(VALUE($F1762)&gt;0,1,0)</f>
        <v>0</v>
      </c>
      <c r="W1762" s="8">
        <f t="shared" ref="W1762:W1825" si="246">IF(LEN($G1762)&gt;0,1,0)</f>
        <v>0</v>
      </c>
      <c r="X1762" s="8">
        <f t="shared" ref="X1762:X1825" si="247">IF(LEN($H1762)&gt;0,1,0)</f>
        <v>0</v>
      </c>
      <c r="Y1762" s="8" t="str">
        <f t="shared" ref="Y1762:Y1825" si="248">IF($D1762&lt;&gt;"","MonatII","")</f>
        <v/>
      </c>
      <c r="Z1762" s="8" t="str">
        <f>VLOOKUP($D1762,{"29 - Psychiatrie (Erwachsene)","BGI";"297 - stationsäquivalente Behandlung in der Erwachsenenpsychiatrie (29)","BGI";"30 - Kinder- und Jugendpsychiatrie","BGII";"307 - stationsäquivalente Behandlung in der Kinder- und Jugendpsychiatrie (30)","BGII";"31 - Psychosomatik","BGI";"","LEER";0,"Leer"},2,0)</f>
        <v>LEER</v>
      </c>
      <c r="AA1762" s="8" t="str">
        <f t="shared" ref="AA1762:AA1825" si="249">"Stationen"</f>
        <v>Stationen</v>
      </c>
    </row>
    <row r="1763" spans="2:27" ht="15" customHeight="1" x14ac:dyDescent="0.25">
      <c r="B1763" s="76" t="str">
        <f t="shared" si="242"/>
        <v>!!!</v>
      </c>
      <c r="C1763" s="310" t="str">
        <f>IF(LEN($E1763)&gt;0,VLOOKUP(TEXT($E1763,0),'Angaben Stationen'!$E$14:$V$215,17,0),"")</f>
        <v/>
      </c>
      <c r="D1763" s="254" t="str">
        <f>IF(LEN($E1763)&gt;0,VLOOKUP(TEXT($E1763,0),'Angaben Stationen'!$E$14:$V$215,18,0),"")</f>
        <v/>
      </c>
      <c r="E1763" s="344"/>
      <c r="F1763" s="256"/>
      <c r="G1763" s="256"/>
      <c r="H1763" s="307"/>
      <c r="I1763" s="183"/>
      <c r="R1763" s="8">
        <f t="shared" si="244"/>
        <v>0</v>
      </c>
      <c r="S1763" s="8">
        <f>VLOOKUP($D1763,{"29 - Psychiatrie (Erwachsene)",1;"30 - Kinder- und Jugendpsychiatrie",1;"297 - stationsäquivalente Behandlung in der Erwachsenenpsychiatrie (29)",1;"307 - stationsäquivalente Behandlung in der Kinder- und Jugendpsychiatrie (30)",1;"31 - Psychosomatik",1;"",0;0,0},2,0)</f>
        <v>0</v>
      </c>
      <c r="T1763" s="8">
        <f t="shared" si="241"/>
        <v>0</v>
      </c>
      <c r="U1763" s="8">
        <f t="shared" si="243"/>
        <v>0</v>
      </c>
      <c r="V1763" s="8">
        <f t="shared" si="245"/>
        <v>0</v>
      </c>
      <c r="W1763" s="8">
        <f t="shared" si="246"/>
        <v>0</v>
      </c>
      <c r="X1763" s="8">
        <f t="shared" si="247"/>
        <v>0</v>
      </c>
      <c r="Y1763" s="8" t="str">
        <f t="shared" si="248"/>
        <v/>
      </c>
      <c r="Z1763" s="8" t="str">
        <f>VLOOKUP($D1763,{"29 - Psychiatrie (Erwachsene)","BGI";"297 - stationsäquivalente Behandlung in der Erwachsenenpsychiatrie (29)","BGI";"30 - Kinder- und Jugendpsychiatrie","BGII";"307 - stationsäquivalente Behandlung in der Kinder- und Jugendpsychiatrie (30)","BGII";"31 - Psychosomatik","BGI";"","LEER";0,"Leer"},2,0)</f>
        <v>LEER</v>
      </c>
      <c r="AA1763" s="8" t="str">
        <f t="shared" si="249"/>
        <v>Stationen</v>
      </c>
    </row>
    <row r="1764" spans="2:27" ht="15" customHeight="1" x14ac:dyDescent="0.25">
      <c r="B1764" s="76" t="str">
        <f t="shared" si="242"/>
        <v>!!!</v>
      </c>
      <c r="C1764" s="310" t="str">
        <f>IF(LEN($E1764)&gt;0,VLOOKUP(TEXT($E1764,0),'Angaben Stationen'!$E$14:$V$215,17,0),"")</f>
        <v/>
      </c>
      <c r="D1764" s="254" t="str">
        <f>IF(LEN($E1764)&gt;0,VLOOKUP(TEXT($E1764,0),'Angaben Stationen'!$E$14:$V$215,18,0),"")</f>
        <v/>
      </c>
      <c r="E1764" s="344"/>
      <c r="F1764" s="256"/>
      <c r="G1764" s="256"/>
      <c r="H1764" s="307"/>
      <c r="I1764" s="183"/>
      <c r="R1764" s="8">
        <f t="shared" si="244"/>
        <v>0</v>
      </c>
      <c r="S1764" s="8">
        <f>VLOOKUP($D1764,{"29 - Psychiatrie (Erwachsene)",1;"30 - Kinder- und Jugendpsychiatrie",1;"297 - stationsäquivalente Behandlung in der Erwachsenenpsychiatrie (29)",1;"307 - stationsäquivalente Behandlung in der Kinder- und Jugendpsychiatrie (30)",1;"31 - Psychosomatik",1;"",0;0,0},2,0)</f>
        <v>0</v>
      </c>
      <c r="T1764" s="8">
        <f t="shared" si="241"/>
        <v>0</v>
      </c>
      <c r="U1764" s="8">
        <f t="shared" si="243"/>
        <v>0</v>
      </c>
      <c r="V1764" s="8">
        <f t="shared" si="245"/>
        <v>0</v>
      </c>
      <c r="W1764" s="8">
        <f t="shared" si="246"/>
        <v>0</v>
      </c>
      <c r="X1764" s="8">
        <f t="shared" si="247"/>
        <v>0</v>
      </c>
      <c r="Y1764" s="8" t="str">
        <f t="shared" si="248"/>
        <v/>
      </c>
      <c r="Z1764" s="8" t="str">
        <f>VLOOKUP($D1764,{"29 - Psychiatrie (Erwachsene)","BGI";"297 - stationsäquivalente Behandlung in der Erwachsenenpsychiatrie (29)","BGI";"30 - Kinder- und Jugendpsychiatrie","BGII";"307 - stationsäquivalente Behandlung in der Kinder- und Jugendpsychiatrie (30)","BGII";"31 - Psychosomatik","BGI";"","LEER";0,"Leer"},2,0)</f>
        <v>LEER</v>
      </c>
      <c r="AA1764" s="8" t="str">
        <f t="shared" si="249"/>
        <v>Stationen</v>
      </c>
    </row>
    <row r="1765" spans="2:27" ht="15" customHeight="1" x14ac:dyDescent="0.25">
      <c r="B1765" s="76" t="str">
        <f t="shared" si="242"/>
        <v>!!!</v>
      </c>
      <c r="C1765" s="310" t="str">
        <f>IF(LEN($E1765)&gt;0,VLOOKUP(TEXT($E1765,0),'Angaben Stationen'!$E$14:$V$215,17,0),"")</f>
        <v/>
      </c>
      <c r="D1765" s="254" t="str">
        <f>IF(LEN($E1765)&gt;0,VLOOKUP(TEXT($E1765,0),'Angaben Stationen'!$E$14:$V$215,18,0),"")</f>
        <v/>
      </c>
      <c r="E1765" s="344"/>
      <c r="F1765" s="256"/>
      <c r="G1765" s="256"/>
      <c r="H1765" s="307"/>
      <c r="I1765" s="183"/>
      <c r="R1765" s="8">
        <f t="shared" si="244"/>
        <v>0</v>
      </c>
      <c r="S1765" s="8">
        <f>VLOOKUP($D1765,{"29 - Psychiatrie (Erwachsene)",1;"30 - Kinder- und Jugendpsychiatrie",1;"297 - stationsäquivalente Behandlung in der Erwachsenenpsychiatrie (29)",1;"307 - stationsäquivalente Behandlung in der Kinder- und Jugendpsychiatrie (30)",1;"31 - Psychosomatik",1;"",0;0,0},2,0)</f>
        <v>0</v>
      </c>
      <c r="T1765" s="8">
        <f t="shared" si="241"/>
        <v>0</v>
      </c>
      <c r="U1765" s="8">
        <f t="shared" si="243"/>
        <v>0</v>
      </c>
      <c r="V1765" s="8">
        <f t="shared" si="245"/>
        <v>0</v>
      </c>
      <c r="W1765" s="8">
        <f t="shared" si="246"/>
        <v>0</v>
      </c>
      <c r="X1765" s="8">
        <f t="shared" si="247"/>
        <v>0</v>
      </c>
      <c r="Y1765" s="8" t="str">
        <f t="shared" si="248"/>
        <v/>
      </c>
      <c r="Z1765" s="8" t="str">
        <f>VLOOKUP($D1765,{"29 - Psychiatrie (Erwachsene)","BGI";"297 - stationsäquivalente Behandlung in der Erwachsenenpsychiatrie (29)","BGI";"30 - Kinder- und Jugendpsychiatrie","BGII";"307 - stationsäquivalente Behandlung in der Kinder- und Jugendpsychiatrie (30)","BGII";"31 - Psychosomatik","BGI";"","LEER";0,"Leer"},2,0)</f>
        <v>LEER</v>
      </c>
      <c r="AA1765" s="8" t="str">
        <f t="shared" si="249"/>
        <v>Stationen</v>
      </c>
    </row>
    <row r="1766" spans="2:27" ht="15" customHeight="1" x14ac:dyDescent="0.25">
      <c r="B1766" s="76" t="str">
        <f t="shared" si="242"/>
        <v>!!!</v>
      </c>
      <c r="C1766" s="310" t="str">
        <f>IF(LEN($E1766)&gt;0,VLOOKUP(TEXT($E1766,0),'Angaben Stationen'!$E$14:$V$215,17,0),"")</f>
        <v/>
      </c>
      <c r="D1766" s="254" t="str">
        <f>IF(LEN($E1766)&gt;0,VLOOKUP(TEXT($E1766,0),'Angaben Stationen'!$E$14:$V$215,18,0),"")</f>
        <v/>
      </c>
      <c r="E1766" s="344"/>
      <c r="F1766" s="256"/>
      <c r="G1766" s="256"/>
      <c r="H1766" s="307"/>
      <c r="I1766" s="183"/>
      <c r="R1766" s="8">
        <f t="shared" si="244"/>
        <v>0</v>
      </c>
      <c r="S1766" s="8">
        <f>VLOOKUP($D1766,{"29 - Psychiatrie (Erwachsene)",1;"30 - Kinder- und Jugendpsychiatrie",1;"297 - stationsäquivalente Behandlung in der Erwachsenenpsychiatrie (29)",1;"307 - stationsäquivalente Behandlung in der Kinder- und Jugendpsychiatrie (30)",1;"31 - Psychosomatik",1;"",0;0,0},2,0)</f>
        <v>0</v>
      </c>
      <c r="T1766" s="8">
        <f t="shared" ref="T1766:T1829" si="250">IF(LEN($C1766)&gt;0,1,0)</f>
        <v>0</v>
      </c>
      <c r="U1766" s="8">
        <f t="shared" si="243"/>
        <v>0</v>
      </c>
      <c r="V1766" s="8">
        <f t="shared" si="245"/>
        <v>0</v>
      </c>
      <c r="W1766" s="8">
        <f t="shared" si="246"/>
        <v>0</v>
      </c>
      <c r="X1766" s="8">
        <f t="shared" si="247"/>
        <v>0</v>
      </c>
      <c r="Y1766" s="8" t="str">
        <f t="shared" si="248"/>
        <v/>
      </c>
      <c r="Z1766" s="8" t="str">
        <f>VLOOKUP($D1766,{"29 - Psychiatrie (Erwachsene)","BGI";"297 - stationsäquivalente Behandlung in der Erwachsenenpsychiatrie (29)","BGI";"30 - Kinder- und Jugendpsychiatrie","BGII";"307 - stationsäquivalente Behandlung in der Kinder- und Jugendpsychiatrie (30)","BGII";"31 - Psychosomatik","BGI";"","LEER";0,"Leer"},2,0)</f>
        <v>LEER</v>
      </c>
      <c r="AA1766" s="8" t="str">
        <f t="shared" si="249"/>
        <v>Stationen</v>
      </c>
    </row>
    <row r="1767" spans="2:27" ht="15" customHeight="1" x14ac:dyDescent="0.25">
      <c r="B1767" s="76" t="str">
        <f t="shared" si="242"/>
        <v>!!!</v>
      </c>
      <c r="C1767" s="310" t="str">
        <f>IF(LEN($E1767)&gt;0,VLOOKUP(TEXT($E1767,0),'Angaben Stationen'!$E$14:$V$215,17,0),"")</f>
        <v/>
      </c>
      <c r="D1767" s="254" t="str">
        <f>IF(LEN($E1767)&gt;0,VLOOKUP(TEXT($E1767,0),'Angaben Stationen'!$E$14:$V$215,18,0),"")</f>
        <v/>
      </c>
      <c r="E1767" s="344"/>
      <c r="F1767" s="256"/>
      <c r="G1767" s="256"/>
      <c r="H1767" s="307"/>
      <c r="I1767" s="183"/>
      <c r="R1767" s="8">
        <f t="shared" si="244"/>
        <v>0</v>
      </c>
      <c r="S1767" s="8">
        <f>VLOOKUP($D1767,{"29 - Psychiatrie (Erwachsene)",1;"30 - Kinder- und Jugendpsychiatrie",1;"297 - stationsäquivalente Behandlung in der Erwachsenenpsychiatrie (29)",1;"307 - stationsäquivalente Behandlung in der Kinder- und Jugendpsychiatrie (30)",1;"31 - Psychosomatik",1;"",0;0,0},2,0)</f>
        <v>0</v>
      </c>
      <c r="T1767" s="8">
        <f t="shared" si="250"/>
        <v>0</v>
      </c>
      <c r="U1767" s="8">
        <f t="shared" si="243"/>
        <v>0</v>
      </c>
      <c r="V1767" s="8">
        <f t="shared" si="245"/>
        <v>0</v>
      </c>
      <c r="W1767" s="8">
        <f t="shared" si="246"/>
        <v>0</v>
      </c>
      <c r="X1767" s="8">
        <f t="shared" si="247"/>
        <v>0</v>
      </c>
      <c r="Y1767" s="8" t="str">
        <f t="shared" si="248"/>
        <v/>
      </c>
      <c r="Z1767" s="8" t="str">
        <f>VLOOKUP($D1767,{"29 - Psychiatrie (Erwachsene)","BGI";"297 - stationsäquivalente Behandlung in der Erwachsenenpsychiatrie (29)","BGI";"30 - Kinder- und Jugendpsychiatrie","BGII";"307 - stationsäquivalente Behandlung in der Kinder- und Jugendpsychiatrie (30)","BGII";"31 - Psychosomatik","BGI";"","LEER";0,"Leer"},2,0)</f>
        <v>LEER</v>
      </c>
      <c r="AA1767" s="8" t="str">
        <f t="shared" si="249"/>
        <v>Stationen</v>
      </c>
    </row>
    <row r="1768" spans="2:27" ht="15" customHeight="1" x14ac:dyDescent="0.25">
      <c r="B1768" s="76" t="str">
        <f t="shared" si="242"/>
        <v>!!!</v>
      </c>
      <c r="C1768" s="310" t="str">
        <f>IF(LEN($E1768)&gt;0,VLOOKUP(TEXT($E1768,0),'Angaben Stationen'!$E$14:$V$215,17,0),"")</f>
        <v/>
      </c>
      <c r="D1768" s="254" t="str">
        <f>IF(LEN($E1768)&gt;0,VLOOKUP(TEXT($E1768,0),'Angaben Stationen'!$E$14:$V$215,18,0),"")</f>
        <v/>
      </c>
      <c r="E1768" s="344"/>
      <c r="F1768" s="256"/>
      <c r="G1768" s="256"/>
      <c r="H1768" s="307"/>
      <c r="I1768" s="183"/>
      <c r="R1768" s="8">
        <f t="shared" si="244"/>
        <v>0</v>
      </c>
      <c r="S1768" s="8">
        <f>VLOOKUP($D1768,{"29 - Psychiatrie (Erwachsene)",1;"30 - Kinder- und Jugendpsychiatrie",1;"297 - stationsäquivalente Behandlung in der Erwachsenenpsychiatrie (29)",1;"307 - stationsäquivalente Behandlung in der Kinder- und Jugendpsychiatrie (30)",1;"31 - Psychosomatik",1;"",0;0,0},2,0)</f>
        <v>0</v>
      </c>
      <c r="T1768" s="8">
        <f t="shared" si="250"/>
        <v>0</v>
      </c>
      <c r="U1768" s="8">
        <f t="shared" si="243"/>
        <v>0</v>
      </c>
      <c r="V1768" s="8">
        <f t="shared" si="245"/>
        <v>0</v>
      </c>
      <c r="W1768" s="8">
        <f t="shared" si="246"/>
        <v>0</v>
      </c>
      <c r="X1768" s="8">
        <f t="shared" si="247"/>
        <v>0</v>
      </c>
      <c r="Y1768" s="8" t="str">
        <f t="shared" si="248"/>
        <v/>
      </c>
      <c r="Z1768" s="8" t="str">
        <f>VLOOKUP($D1768,{"29 - Psychiatrie (Erwachsene)","BGI";"297 - stationsäquivalente Behandlung in der Erwachsenenpsychiatrie (29)","BGI";"30 - Kinder- und Jugendpsychiatrie","BGII";"307 - stationsäquivalente Behandlung in der Kinder- und Jugendpsychiatrie (30)","BGII";"31 - Psychosomatik","BGI";"","LEER";0,"Leer"},2,0)</f>
        <v>LEER</v>
      </c>
      <c r="AA1768" s="8" t="str">
        <f t="shared" si="249"/>
        <v>Stationen</v>
      </c>
    </row>
    <row r="1769" spans="2:27" ht="15" customHeight="1" x14ac:dyDescent="0.25">
      <c r="B1769" s="76" t="str">
        <f t="shared" si="242"/>
        <v>!!!</v>
      </c>
      <c r="C1769" s="310" t="str">
        <f>IF(LEN($E1769)&gt;0,VLOOKUP(TEXT($E1769,0),'Angaben Stationen'!$E$14:$V$215,17,0),"")</f>
        <v/>
      </c>
      <c r="D1769" s="254" t="str">
        <f>IF(LEN($E1769)&gt;0,VLOOKUP(TEXT($E1769,0),'Angaben Stationen'!$E$14:$V$215,18,0),"")</f>
        <v/>
      </c>
      <c r="E1769" s="344"/>
      <c r="F1769" s="256"/>
      <c r="G1769" s="256"/>
      <c r="H1769" s="307"/>
      <c r="I1769" s="183"/>
      <c r="R1769" s="8">
        <f t="shared" si="244"/>
        <v>0</v>
      </c>
      <c r="S1769" s="8">
        <f>VLOOKUP($D1769,{"29 - Psychiatrie (Erwachsene)",1;"30 - Kinder- und Jugendpsychiatrie",1;"297 - stationsäquivalente Behandlung in der Erwachsenenpsychiatrie (29)",1;"307 - stationsäquivalente Behandlung in der Kinder- und Jugendpsychiatrie (30)",1;"31 - Psychosomatik",1;"",0;0,0},2,0)</f>
        <v>0</v>
      </c>
      <c r="T1769" s="8">
        <f t="shared" si="250"/>
        <v>0</v>
      </c>
      <c r="U1769" s="8">
        <f t="shared" si="243"/>
        <v>0</v>
      </c>
      <c r="V1769" s="8">
        <f t="shared" si="245"/>
        <v>0</v>
      </c>
      <c r="W1769" s="8">
        <f t="shared" si="246"/>
        <v>0</v>
      </c>
      <c r="X1769" s="8">
        <f t="shared" si="247"/>
        <v>0</v>
      </c>
      <c r="Y1769" s="8" t="str">
        <f t="shared" si="248"/>
        <v/>
      </c>
      <c r="Z1769" s="8" t="str">
        <f>VLOOKUP($D1769,{"29 - Psychiatrie (Erwachsene)","BGI";"297 - stationsäquivalente Behandlung in der Erwachsenenpsychiatrie (29)","BGI";"30 - Kinder- und Jugendpsychiatrie","BGII";"307 - stationsäquivalente Behandlung in der Kinder- und Jugendpsychiatrie (30)","BGII";"31 - Psychosomatik","BGI";"","LEER";0,"Leer"},2,0)</f>
        <v>LEER</v>
      </c>
      <c r="AA1769" s="8" t="str">
        <f t="shared" si="249"/>
        <v>Stationen</v>
      </c>
    </row>
    <row r="1770" spans="2:27" ht="15" customHeight="1" x14ac:dyDescent="0.25">
      <c r="B1770" s="76" t="str">
        <f t="shared" si="242"/>
        <v>!!!</v>
      </c>
      <c r="C1770" s="310" t="str">
        <f>IF(LEN($E1770)&gt;0,VLOOKUP(TEXT($E1770,0),'Angaben Stationen'!$E$14:$V$215,17,0),"")</f>
        <v/>
      </c>
      <c r="D1770" s="254" t="str">
        <f>IF(LEN($E1770)&gt;0,VLOOKUP(TEXT($E1770,0),'Angaben Stationen'!$E$14:$V$215,18,0),"")</f>
        <v/>
      </c>
      <c r="E1770" s="344"/>
      <c r="F1770" s="256"/>
      <c r="G1770" s="256"/>
      <c r="H1770" s="307"/>
      <c r="I1770" s="183"/>
      <c r="R1770" s="8">
        <f t="shared" si="244"/>
        <v>0</v>
      </c>
      <c r="S1770" s="8">
        <f>VLOOKUP($D1770,{"29 - Psychiatrie (Erwachsene)",1;"30 - Kinder- und Jugendpsychiatrie",1;"297 - stationsäquivalente Behandlung in der Erwachsenenpsychiatrie (29)",1;"307 - stationsäquivalente Behandlung in der Kinder- und Jugendpsychiatrie (30)",1;"31 - Psychosomatik",1;"",0;0,0},2,0)</f>
        <v>0</v>
      </c>
      <c r="T1770" s="8">
        <f t="shared" si="250"/>
        <v>0</v>
      </c>
      <c r="U1770" s="8">
        <f t="shared" si="243"/>
        <v>0</v>
      </c>
      <c r="V1770" s="8">
        <f t="shared" si="245"/>
        <v>0</v>
      </c>
      <c r="W1770" s="8">
        <f t="shared" si="246"/>
        <v>0</v>
      </c>
      <c r="X1770" s="8">
        <f t="shared" si="247"/>
        <v>0</v>
      </c>
      <c r="Y1770" s="8" t="str">
        <f t="shared" si="248"/>
        <v/>
      </c>
      <c r="Z1770" s="8" t="str">
        <f>VLOOKUP($D1770,{"29 - Psychiatrie (Erwachsene)","BGI";"297 - stationsäquivalente Behandlung in der Erwachsenenpsychiatrie (29)","BGI";"30 - Kinder- und Jugendpsychiatrie","BGII";"307 - stationsäquivalente Behandlung in der Kinder- und Jugendpsychiatrie (30)","BGII";"31 - Psychosomatik","BGI";"","LEER";0,"Leer"},2,0)</f>
        <v>LEER</v>
      </c>
      <c r="AA1770" s="8" t="str">
        <f t="shared" si="249"/>
        <v>Stationen</v>
      </c>
    </row>
    <row r="1771" spans="2:27" ht="15" customHeight="1" x14ac:dyDescent="0.25">
      <c r="B1771" s="76" t="str">
        <f t="shared" si="242"/>
        <v>!!!</v>
      </c>
      <c r="C1771" s="310" t="str">
        <f>IF(LEN($E1771)&gt;0,VLOOKUP(TEXT($E1771,0),'Angaben Stationen'!$E$14:$V$215,17,0),"")</f>
        <v/>
      </c>
      <c r="D1771" s="254" t="str">
        <f>IF(LEN($E1771)&gt;0,VLOOKUP(TEXT($E1771,0),'Angaben Stationen'!$E$14:$V$215,18,0),"")</f>
        <v/>
      </c>
      <c r="E1771" s="344"/>
      <c r="F1771" s="256"/>
      <c r="G1771" s="256"/>
      <c r="H1771" s="307"/>
      <c r="I1771" s="183"/>
      <c r="R1771" s="8">
        <f t="shared" si="244"/>
        <v>0</v>
      </c>
      <c r="S1771" s="8">
        <f>VLOOKUP($D1771,{"29 - Psychiatrie (Erwachsene)",1;"30 - Kinder- und Jugendpsychiatrie",1;"297 - stationsäquivalente Behandlung in der Erwachsenenpsychiatrie (29)",1;"307 - stationsäquivalente Behandlung in der Kinder- und Jugendpsychiatrie (30)",1;"31 - Psychosomatik",1;"",0;0,0},2,0)</f>
        <v>0</v>
      </c>
      <c r="T1771" s="8">
        <f t="shared" si="250"/>
        <v>0</v>
      </c>
      <c r="U1771" s="8">
        <f t="shared" si="243"/>
        <v>0</v>
      </c>
      <c r="V1771" s="8">
        <f t="shared" si="245"/>
        <v>0</v>
      </c>
      <c r="W1771" s="8">
        <f t="shared" si="246"/>
        <v>0</v>
      </c>
      <c r="X1771" s="8">
        <f t="shared" si="247"/>
        <v>0</v>
      </c>
      <c r="Y1771" s="8" t="str">
        <f t="shared" si="248"/>
        <v/>
      </c>
      <c r="Z1771" s="8" t="str">
        <f>VLOOKUP($D1771,{"29 - Psychiatrie (Erwachsene)","BGI";"297 - stationsäquivalente Behandlung in der Erwachsenenpsychiatrie (29)","BGI";"30 - Kinder- und Jugendpsychiatrie","BGII";"307 - stationsäquivalente Behandlung in der Kinder- und Jugendpsychiatrie (30)","BGII";"31 - Psychosomatik","BGI";"","LEER";0,"Leer"},2,0)</f>
        <v>LEER</v>
      </c>
      <c r="AA1771" s="8" t="str">
        <f t="shared" si="249"/>
        <v>Stationen</v>
      </c>
    </row>
    <row r="1772" spans="2:27" ht="15" customHeight="1" x14ac:dyDescent="0.25">
      <c r="B1772" s="76" t="str">
        <f t="shared" si="242"/>
        <v>!!!</v>
      </c>
      <c r="C1772" s="310" t="str">
        <f>IF(LEN($E1772)&gt;0,VLOOKUP(TEXT($E1772,0),'Angaben Stationen'!$E$14:$V$215,17,0),"")</f>
        <v/>
      </c>
      <c r="D1772" s="254" t="str">
        <f>IF(LEN($E1772)&gt;0,VLOOKUP(TEXT($E1772,0),'Angaben Stationen'!$E$14:$V$215,18,0),"")</f>
        <v/>
      </c>
      <c r="E1772" s="344"/>
      <c r="F1772" s="256"/>
      <c r="G1772" s="256"/>
      <c r="H1772" s="307"/>
      <c r="I1772" s="183"/>
      <c r="R1772" s="8">
        <f t="shared" si="244"/>
        <v>0</v>
      </c>
      <c r="S1772" s="8">
        <f>VLOOKUP($D1772,{"29 - Psychiatrie (Erwachsene)",1;"30 - Kinder- und Jugendpsychiatrie",1;"297 - stationsäquivalente Behandlung in der Erwachsenenpsychiatrie (29)",1;"307 - stationsäquivalente Behandlung in der Kinder- und Jugendpsychiatrie (30)",1;"31 - Psychosomatik",1;"",0;0,0},2,0)</f>
        <v>0</v>
      </c>
      <c r="T1772" s="8">
        <f t="shared" si="250"/>
        <v>0</v>
      </c>
      <c r="U1772" s="8">
        <f t="shared" si="243"/>
        <v>0</v>
      </c>
      <c r="V1772" s="8">
        <f t="shared" si="245"/>
        <v>0</v>
      </c>
      <c r="W1772" s="8">
        <f t="shared" si="246"/>
        <v>0</v>
      </c>
      <c r="X1772" s="8">
        <f t="shared" si="247"/>
        <v>0</v>
      </c>
      <c r="Y1772" s="8" t="str">
        <f t="shared" si="248"/>
        <v/>
      </c>
      <c r="Z1772" s="8" t="str">
        <f>VLOOKUP($D1772,{"29 - Psychiatrie (Erwachsene)","BGI";"297 - stationsäquivalente Behandlung in der Erwachsenenpsychiatrie (29)","BGI";"30 - Kinder- und Jugendpsychiatrie","BGII";"307 - stationsäquivalente Behandlung in der Kinder- und Jugendpsychiatrie (30)","BGII";"31 - Psychosomatik","BGI";"","LEER";0,"Leer"},2,0)</f>
        <v>LEER</v>
      </c>
      <c r="AA1772" s="8" t="str">
        <f t="shared" si="249"/>
        <v>Stationen</v>
      </c>
    </row>
    <row r="1773" spans="2:27" ht="15" customHeight="1" x14ac:dyDescent="0.25">
      <c r="B1773" s="76" t="str">
        <f t="shared" si="242"/>
        <v>!!!</v>
      </c>
      <c r="C1773" s="310" t="str">
        <f>IF(LEN($E1773)&gt;0,VLOOKUP(TEXT($E1773,0),'Angaben Stationen'!$E$14:$V$215,17,0),"")</f>
        <v/>
      </c>
      <c r="D1773" s="254" t="str">
        <f>IF(LEN($E1773)&gt;0,VLOOKUP(TEXT($E1773,0),'Angaben Stationen'!$E$14:$V$215,18,0),"")</f>
        <v/>
      </c>
      <c r="E1773" s="344"/>
      <c r="F1773" s="256"/>
      <c r="G1773" s="256"/>
      <c r="H1773" s="307"/>
      <c r="I1773" s="183"/>
      <c r="R1773" s="8">
        <f t="shared" si="244"/>
        <v>0</v>
      </c>
      <c r="S1773" s="8">
        <f>VLOOKUP($D1773,{"29 - Psychiatrie (Erwachsene)",1;"30 - Kinder- und Jugendpsychiatrie",1;"297 - stationsäquivalente Behandlung in der Erwachsenenpsychiatrie (29)",1;"307 - stationsäquivalente Behandlung in der Kinder- und Jugendpsychiatrie (30)",1;"31 - Psychosomatik",1;"",0;0,0},2,0)</f>
        <v>0</v>
      </c>
      <c r="T1773" s="8">
        <f t="shared" si="250"/>
        <v>0</v>
      </c>
      <c r="U1773" s="8">
        <f t="shared" si="243"/>
        <v>0</v>
      </c>
      <c r="V1773" s="8">
        <f t="shared" si="245"/>
        <v>0</v>
      </c>
      <c r="W1773" s="8">
        <f t="shared" si="246"/>
        <v>0</v>
      </c>
      <c r="X1773" s="8">
        <f t="shared" si="247"/>
        <v>0</v>
      </c>
      <c r="Y1773" s="8" t="str">
        <f t="shared" si="248"/>
        <v/>
      </c>
      <c r="Z1773" s="8" t="str">
        <f>VLOOKUP($D1773,{"29 - Psychiatrie (Erwachsene)","BGI";"297 - stationsäquivalente Behandlung in der Erwachsenenpsychiatrie (29)","BGI";"30 - Kinder- und Jugendpsychiatrie","BGII";"307 - stationsäquivalente Behandlung in der Kinder- und Jugendpsychiatrie (30)","BGII";"31 - Psychosomatik","BGI";"","LEER";0,"Leer"},2,0)</f>
        <v>LEER</v>
      </c>
      <c r="AA1773" s="8" t="str">
        <f t="shared" si="249"/>
        <v>Stationen</v>
      </c>
    </row>
    <row r="1774" spans="2:27" ht="15" customHeight="1" x14ac:dyDescent="0.25">
      <c r="B1774" s="76" t="str">
        <f t="shared" si="242"/>
        <v>!!!</v>
      </c>
      <c r="C1774" s="310" t="str">
        <f>IF(LEN($E1774)&gt;0,VLOOKUP(TEXT($E1774,0),'Angaben Stationen'!$E$14:$V$215,17,0),"")</f>
        <v/>
      </c>
      <c r="D1774" s="254" t="str">
        <f>IF(LEN($E1774)&gt;0,VLOOKUP(TEXT($E1774,0),'Angaben Stationen'!$E$14:$V$215,18,0),"")</f>
        <v/>
      </c>
      <c r="E1774" s="344"/>
      <c r="F1774" s="256"/>
      <c r="G1774" s="256"/>
      <c r="H1774" s="307"/>
      <c r="I1774" s="183"/>
      <c r="R1774" s="8">
        <f t="shared" si="244"/>
        <v>0</v>
      </c>
      <c r="S1774" s="8">
        <f>VLOOKUP($D1774,{"29 - Psychiatrie (Erwachsene)",1;"30 - Kinder- und Jugendpsychiatrie",1;"297 - stationsäquivalente Behandlung in der Erwachsenenpsychiatrie (29)",1;"307 - stationsäquivalente Behandlung in der Kinder- und Jugendpsychiatrie (30)",1;"31 - Psychosomatik",1;"",0;0,0},2,0)</f>
        <v>0</v>
      </c>
      <c r="T1774" s="8">
        <f t="shared" si="250"/>
        <v>0</v>
      </c>
      <c r="U1774" s="8">
        <f t="shared" si="243"/>
        <v>0</v>
      </c>
      <c r="V1774" s="8">
        <f t="shared" si="245"/>
        <v>0</v>
      </c>
      <c r="W1774" s="8">
        <f t="shared" si="246"/>
        <v>0</v>
      </c>
      <c r="X1774" s="8">
        <f t="shared" si="247"/>
        <v>0</v>
      </c>
      <c r="Y1774" s="8" t="str">
        <f t="shared" si="248"/>
        <v/>
      </c>
      <c r="Z1774" s="8" t="str">
        <f>VLOOKUP($D1774,{"29 - Psychiatrie (Erwachsene)","BGI";"297 - stationsäquivalente Behandlung in der Erwachsenenpsychiatrie (29)","BGI";"30 - Kinder- und Jugendpsychiatrie","BGII";"307 - stationsäquivalente Behandlung in der Kinder- und Jugendpsychiatrie (30)","BGII";"31 - Psychosomatik","BGI";"","LEER";0,"Leer"},2,0)</f>
        <v>LEER</v>
      </c>
      <c r="AA1774" s="8" t="str">
        <f t="shared" si="249"/>
        <v>Stationen</v>
      </c>
    </row>
    <row r="1775" spans="2:27" ht="15" customHeight="1" x14ac:dyDescent="0.25">
      <c r="B1775" s="76" t="str">
        <f t="shared" si="242"/>
        <v>!!!</v>
      </c>
      <c r="C1775" s="310" t="str">
        <f>IF(LEN($E1775)&gt;0,VLOOKUP(TEXT($E1775,0),'Angaben Stationen'!$E$14:$V$215,17,0),"")</f>
        <v/>
      </c>
      <c r="D1775" s="254" t="str">
        <f>IF(LEN($E1775)&gt;0,VLOOKUP(TEXT($E1775,0),'Angaben Stationen'!$E$14:$V$215,18,0),"")</f>
        <v/>
      </c>
      <c r="E1775" s="344"/>
      <c r="F1775" s="256"/>
      <c r="G1775" s="256"/>
      <c r="H1775" s="307"/>
      <c r="I1775" s="183"/>
      <c r="R1775" s="8">
        <f t="shared" si="244"/>
        <v>0</v>
      </c>
      <c r="S1775" s="8">
        <f>VLOOKUP($D1775,{"29 - Psychiatrie (Erwachsene)",1;"30 - Kinder- und Jugendpsychiatrie",1;"297 - stationsäquivalente Behandlung in der Erwachsenenpsychiatrie (29)",1;"307 - stationsäquivalente Behandlung in der Kinder- und Jugendpsychiatrie (30)",1;"31 - Psychosomatik",1;"",0;0,0},2,0)</f>
        <v>0</v>
      </c>
      <c r="T1775" s="8">
        <f t="shared" si="250"/>
        <v>0</v>
      </c>
      <c r="U1775" s="8">
        <f t="shared" si="243"/>
        <v>0</v>
      </c>
      <c r="V1775" s="8">
        <f t="shared" si="245"/>
        <v>0</v>
      </c>
      <c r="W1775" s="8">
        <f t="shared" si="246"/>
        <v>0</v>
      </c>
      <c r="X1775" s="8">
        <f t="shared" si="247"/>
        <v>0</v>
      </c>
      <c r="Y1775" s="8" t="str">
        <f t="shared" si="248"/>
        <v/>
      </c>
      <c r="Z1775" s="8" t="str">
        <f>VLOOKUP($D1775,{"29 - Psychiatrie (Erwachsene)","BGI";"297 - stationsäquivalente Behandlung in der Erwachsenenpsychiatrie (29)","BGI";"30 - Kinder- und Jugendpsychiatrie","BGII";"307 - stationsäquivalente Behandlung in der Kinder- und Jugendpsychiatrie (30)","BGII";"31 - Psychosomatik","BGI";"","LEER";0,"Leer"},2,0)</f>
        <v>LEER</v>
      </c>
      <c r="AA1775" s="8" t="str">
        <f t="shared" si="249"/>
        <v>Stationen</v>
      </c>
    </row>
    <row r="1776" spans="2:27" ht="15" customHeight="1" x14ac:dyDescent="0.25">
      <c r="B1776" s="76" t="str">
        <f t="shared" si="242"/>
        <v>!!!</v>
      </c>
      <c r="C1776" s="310" t="str">
        <f>IF(LEN($E1776)&gt;0,VLOOKUP(TEXT($E1776,0),'Angaben Stationen'!$E$14:$V$215,17,0),"")</f>
        <v/>
      </c>
      <c r="D1776" s="254" t="str">
        <f>IF(LEN($E1776)&gt;0,VLOOKUP(TEXT($E1776,0),'Angaben Stationen'!$E$14:$V$215,18,0),"")</f>
        <v/>
      </c>
      <c r="E1776" s="344"/>
      <c r="F1776" s="256"/>
      <c r="G1776" s="256"/>
      <c r="H1776" s="307"/>
      <c r="I1776" s="183"/>
      <c r="R1776" s="8">
        <f t="shared" si="244"/>
        <v>0</v>
      </c>
      <c r="S1776" s="8">
        <f>VLOOKUP($D1776,{"29 - Psychiatrie (Erwachsene)",1;"30 - Kinder- und Jugendpsychiatrie",1;"297 - stationsäquivalente Behandlung in der Erwachsenenpsychiatrie (29)",1;"307 - stationsäquivalente Behandlung in der Kinder- und Jugendpsychiatrie (30)",1;"31 - Psychosomatik",1;"",0;0,0},2,0)</f>
        <v>0</v>
      </c>
      <c r="T1776" s="8">
        <f t="shared" si="250"/>
        <v>0</v>
      </c>
      <c r="U1776" s="8">
        <f t="shared" si="243"/>
        <v>0</v>
      </c>
      <c r="V1776" s="8">
        <f t="shared" si="245"/>
        <v>0</v>
      </c>
      <c r="W1776" s="8">
        <f t="shared" si="246"/>
        <v>0</v>
      </c>
      <c r="X1776" s="8">
        <f t="shared" si="247"/>
        <v>0</v>
      </c>
      <c r="Y1776" s="8" t="str">
        <f t="shared" si="248"/>
        <v/>
      </c>
      <c r="Z1776" s="8" t="str">
        <f>VLOOKUP($D1776,{"29 - Psychiatrie (Erwachsene)","BGI";"297 - stationsäquivalente Behandlung in der Erwachsenenpsychiatrie (29)","BGI";"30 - Kinder- und Jugendpsychiatrie","BGII";"307 - stationsäquivalente Behandlung in der Kinder- und Jugendpsychiatrie (30)","BGII";"31 - Psychosomatik","BGI";"","LEER";0,"Leer"},2,0)</f>
        <v>LEER</v>
      </c>
      <c r="AA1776" s="8" t="str">
        <f t="shared" si="249"/>
        <v>Stationen</v>
      </c>
    </row>
    <row r="1777" spans="2:27" ht="15" customHeight="1" x14ac:dyDescent="0.25">
      <c r="B1777" s="76" t="str">
        <f t="shared" si="242"/>
        <v>!!!</v>
      </c>
      <c r="C1777" s="310" t="str">
        <f>IF(LEN($E1777)&gt;0,VLOOKUP(TEXT($E1777,0),'Angaben Stationen'!$E$14:$V$215,17,0),"")</f>
        <v/>
      </c>
      <c r="D1777" s="254" t="str">
        <f>IF(LEN($E1777)&gt;0,VLOOKUP(TEXT($E1777,0),'Angaben Stationen'!$E$14:$V$215,18,0),"")</f>
        <v/>
      </c>
      <c r="E1777" s="344"/>
      <c r="F1777" s="256"/>
      <c r="G1777" s="256"/>
      <c r="H1777" s="307"/>
      <c r="I1777" s="183"/>
      <c r="R1777" s="8">
        <f t="shared" si="244"/>
        <v>0</v>
      </c>
      <c r="S1777" s="8">
        <f>VLOOKUP($D1777,{"29 - Psychiatrie (Erwachsene)",1;"30 - Kinder- und Jugendpsychiatrie",1;"297 - stationsäquivalente Behandlung in der Erwachsenenpsychiatrie (29)",1;"307 - stationsäquivalente Behandlung in der Kinder- und Jugendpsychiatrie (30)",1;"31 - Psychosomatik",1;"",0;0,0},2,0)</f>
        <v>0</v>
      </c>
      <c r="T1777" s="8">
        <f t="shared" si="250"/>
        <v>0</v>
      </c>
      <c r="U1777" s="8">
        <f t="shared" si="243"/>
        <v>0</v>
      </c>
      <c r="V1777" s="8">
        <f t="shared" si="245"/>
        <v>0</v>
      </c>
      <c r="W1777" s="8">
        <f t="shared" si="246"/>
        <v>0</v>
      </c>
      <c r="X1777" s="8">
        <f t="shared" si="247"/>
        <v>0</v>
      </c>
      <c r="Y1777" s="8" t="str">
        <f t="shared" si="248"/>
        <v/>
      </c>
      <c r="Z1777" s="8" t="str">
        <f>VLOOKUP($D1777,{"29 - Psychiatrie (Erwachsene)","BGI";"297 - stationsäquivalente Behandlung in der Erwachsenenpsychiatrie (29)","BGI";"30 - Kinder- und Jugendpsychiatrie","BGII";"307 - stationsäquivalente Behandlung in der Kinder- und Jugendpsychiatrie (30)","BGII";"31 - Psychosomatik","BGI";"","LEER";0,"Leer"},2,0)</f>
        <v>LEER</v>
      </c>
      <c r="AA1777" s="8" t="str">
        <f t="shared" si="249"/>
        <v>Stationen</v>
      </c>
    </row>
    <row r="1778" spans="2:27" ht="15" customHeight="1" x14ac:dyDescent="0.25">
      <c r="B1778" s="76" t="str">
        <f t="shared" si="242"/>
        <v>!!!</v>
      </c>
      <c r="C1778" s="310" t="str">
        <f>IF(LEN($E1778)&gt;0,VLOOKUP(TEXT($E1778,0),'Angaben Stationen'!$E$14:$V$215,17,0),"")</f>
        <v/>
      </c>
      <c r="D1778" s="254" t="str">
        <f>IF(LEN($E1778)&gt;0,VLOOKUP(TEXT($E1778,0),'Angaben Stationen'!$E$14:$V$215,18,0),"")</f>
        <v/>
      </c>
      <c r="E1778" s="344"/>
      <c r="F1778" s="256"/>
      <c r="G1778" s="256"/>
      <c r="H1778" s="307"/>
      <c r="I1778" s="183"/>
      <c r="R1778" s="8">
        <f t="shared" si="244"/>
        <v>0</v>
      </c>
      <c r="S1778" s="8">
        <f>VLOOKUP($D1778,{"29 - Psychiatrie (Erwachsene)",1;"30 - Kinder- und Jugendpsychiatrie",1;"297 - stationsäquivalente Behandlung in der Erwachsenenpsychiatrie (29)",1;"307 - stationsäquivalente Behandlung in der Kinder- und Jugendpsychiatrie (30)",1;"31 - Psychosomatik",1;"",0;0,0},2,0)</f>
        <v>0</v>
      </c>
      <c r="T1778" s="8">
        <f t="shared" si="250"/>
        <v>0</v>
      </c>
      <c r="U1778" s="8">
        <f t="shared" si="243"/>
        <v>0</v>
      </c>
      <c r="V1778" s="8">
        <f t="shared" si="245"/>
        <v>0</v>
      </c>
      <c r="W1778" s="8">
        <f t="shared" si="246"/>
        <v>0</v>
      </c>
      <c r="X1778" s="8">
        <f t="shared" si="247"/>
        <v>0</v>
      </c>
      <c r="Y1778" s="8" t="str">
        <f t="shared" si="248"/>
        <v/>
      </c>
      <c r="Z1778" s="8" t="str">
        <f>VLOOKUP($D1778,{"29 - Psychiatrie (Erwachsene)","BGI";"297 - stationsäquivalente Behandlung in der Erwachsenenpsychiatrie (29)","BGI";"30 - Kinder- und Jugendpsychiatrie","BGII";"307 - stationsäquivalente Behandlung in der Kinder- und Jugendpsychiatrie (30)","BGII";"31 - Psychosomatik","BGI";"","LEER";0,"Leer"},2,0)</f>
        <v>LEER</v>
      </c>
      <c r="AA1778" s="8" t="str">
        <f t="shared" si="249"/>
        <v>Stationen</v>
      </c>
    </row>
    <row r="1779" spans="2:27" ht="15" customHeight="1" x14ac:dyDescent="0.25">
      <c r="B1779" s="76" t="str">
        <f t="shared" si="242"/>
        <v>!!!</v>
      </c>
      <c r="C1779" s="310" t="str">
        <f>IF(LEN($E1779)&gt;0,VLOOKUP(TEXT($E1779,0),'Angaben Stationen'!$E$14:$V$215,17,0),"")</f>
        <v/>
      </c>
      <c r="D1779" s="254" t="str">
        <f>IF(LEN($E1779)&gt;0,VLOOKUP(TEXT($E1779,0),'Angaben Stationen'!$E$14:$V$215,18,0),"")</f>
        <v/>
      </c>
      <c r="E1779" s="344"/>
      <c r="F1779" s="256"/>
      <c r="G1779" s="256"/>
      <c r="H1779" s="307"/>
      <c r="I1779" s="183"/>
      <c r="R1779" s="8">
        <f t="shared" si="244"/>
        <v>0</v>
      </c>
      <c r="S1779" s="8">
        <f>VLOOKUP($D1779,{"29 - Psychiatrie (Erwachsene)",1;"30 - Kinder- und Jugendpsychiatrie",1;"297 - stationsäquivalente Behandlung in der Erwachsenenpsychiatrie (29)",1;"307 - stationsäquivalente Behandlung in der Kinder- und Jugendpsychiatrie (30)",1;"31 - Psychosomatik",1;"",0;0,0},2,0)</f>
        <v>0</v>
      </c>
      <c r="T1779" s="8">
        <f t="shared" si="250"/>
        <v>0</v>
      </c>
      <c r="U1779" s="8">
        <f t="shared" si="243"/>
        <v>0</v>
      </c>
      <c r="V1779" s="8">
        <f t="shared" si="245"/>
        <v>0</v>
      </c>
      <c r="W1779" s="8">
        <f t="shared" si="246"/>
        <v>0</v>
      </c>
      <c r="X1779" s="8">
        <f t="shared" si="247"/>
        <v>0</v>
      </c>
      <c r="Y1779" s="8" t="str">
        <f t="shared" si="248"/>
        <v/>
      </c>
      <c r="Z1779" s="8" t="str">
        <f>VLOOKUP($D1779,{"29 - Psychiatrie (Erwachsene)","BGI";"297 - stationsäquivalente Behandlung in der Erwachsenenpsychiatrie (29)","BGI";"30 - Kinder- und Jugendpsychiatrie","BGII";"307 - stationsäquivalente Behandlung in der Kinder- und Jugendpsychiatrie (30)","BGII";"31 - Psychosomatik","BGI";"","LEER";0,"Leer"},2,0)</f>
        <v>LEER</v>
      </c>
      <c r="AA1779" s="8" t="str">
        <f t="shared" si="249"/>
        <v>Stationen</v>
      </c>
    </row>
    <row r="1780" spans="2:27" ht="15" customHeight="1" x14ac:dyDescent="0.25">
      <c r="B1780" s="76" t="str">
        <f t="shared" si="242"/>
        <v>!!!</v>
      </c>
      <c r="C1780" s="310" t="str">
        <f>IF(LEN($E1780)&gt;0,VLOOKUP(TEXT($E1780,0),'Angaben Stationen'!$E$14:$V$215,17,0),"")</f>
        <v/>
      </c>
      <c r="D1780" s="254" t="str">
        <f>IF(LEN($E1780)&gt;0,VLOOKUP(TEXT($E1780,0),'Angaben Stationen'!$E$14:$V$215,18,0),"")</f>
        <v/>
      </c>
      <c r="E1780" s="344"/>
      <c r="F1780" s="256"/>
      <c r="G1780" s="256"/>
      <c r="H1780" s="307"/>
      <c r="I1780" s="183"/>
      <c r="R1780" s="8">
        <f t="shared" si="244"/>
        <v>0</v>
      </c>
      <c r="S1780" s="8">
        <f>VLOOKUP($D1780,{"29 - Psychiatrie (Erwachsene)",1;"30 - Kinder- und Jugendpsychiatrie",1;"297 - stationsäquivalente Behandlung in der Erwachsenenpsychiatrie (29)",1;"307 - stationsäquivalente Behandlung in der Kinder- und Jugendpsychiatrie (30)",1;"31 - Psychosomatik",1;"",0;0,0},2,0)</f>
        <v>0</v>
      </c>
      <c r="T1780" s="8">
        <f t="shared" si="250"/>
        <v>0</v>
      </c>
      <c r="U1780" s="8">
        <f t="shared" si="243"/>
        <v>0</v>
      </c>
      <c r="V1780" s="8">
        <f t="shared" si="245"/>
        <v>0</v>
      </c>
      <c r="W1780" s="8">
        <f t="shared" si="246"/>
        <v>0</v>
      </c>
      <c r="X1780" s="8">
        <f t="shared" si="247"/>
        <v>0</v>
      </c>
      <c r="Y1780" s="8" t="str">
        <f t="shared" si="248"/>
        <v/>
      </c>
      <c r="Z1780" s="8" t="str">
        <f>VLOOKUP($D1780,{"29 - Psychiatrie (Erwachsene)","BGI";"297 - stationsäquivalente Behandlung in der Erwachsenenpsychiatrie (29)","BGI";"30 - Kinder- und Jugendpsychiatrie","BGII";"307 - stationsäquivalente Behandlung in der Kinder- und Jugendpsychiatrie (30)","BGII";"31 - Psychosomatik","BGI";"","LEER";0,"Leer"},2,0)</f>
        <v>LEER</v>
      </c>
      <c r="AA1780" s="8" t="str">
        <f t="shared" si="249"/>
        <v>Stationen</v>
      </c>
    </row>
    <row r="1781" spans="2:27" ht="15" customHeight="1" x14ac:dyDescent="0.25">
      <c r="B1781" s="76" t="str">
        <f t="shared" si="242"/>
        <v>!!!</v>
      </c>
      <c r="C1781" s="310" t="str">
        <f>IF(LEN($E1781)&gt;0,VLOOKUP(TEXT($E1781,0),'Angaben Stationen'!$E$14:$V$215,17,0),"")</f>
        <v/>
      </c>
      <c r="D1781" s="254" t="str">
        <f>IF(LEN($E1781)&gt;0,VLOOKUP(TEXT($E1781,0),'Angaben Stationen'!$E$14:$V$215,18,0),"")</f>
        <v/>
      </c>
      <c r="E1781" s="344"/>
      <c r="F1781" s="256"/>
      <c r="G1781" s="256"/>
      <c r="H1781" s="307"/>
      <c r="I1781" s="183"/>
      <c r="R1781" s="8">
        <f t="shared" si="244"/>
        <v>0</v>
      </c>
      <c r="S1781" s="8">
        <f>VLOOKUP($D1781,{"29 - Psychiatrie (Erwachsene)",1;"30 - Kinder- und Jugendpsychiatrie",1;"297 - stationsäquivalente Behandlung in der Erwachsenenpsychiatrie (29)",1;"307 - stationsäquivalente Behandlung in der Kinder- und Jugendpsychiatrie (30)",1;"31 - Psychosomatik",1;"",0;0,0},2,0)</f>
        <v>0</v>
      </c>
      <c r="T1781" s="8">
        <f t="shared" si="250"/>
        <v>0</v>
      </c>
      <c r="U1781" s="8">
        <f t="shared" si="243"/>
        <v>0</v>
      </c>
      <c r="V1781" s="8">
        <f t="shared" si="245"/>
        <v>0</v>
      </c>
      <c r="W1781" s="8">
        <f t="shared" si="246"/>
        <v>0</v>
      </c>
      <c r="X1781" s="8">
        <f t="shared" si="247"/>
        <v>0</v>
      </c>
      <c r="Y1781" s="8" t="str">
        <f t="shared" si="248"/>
        <v/>
      </c>
      <c r="Z1781" s="8" t="str">
        <f>VLOOKUP($D1781,{"29 - Psychiatrie (Erwachsene)","BGI";"297 - stationsäquivalente Behandlung in der Erwachsenenpsychiatrie (29)","BGI";"30 - Kinder- und Jugendpsychiatrie","BGII";"307 - stationsäquivalente Behandlung in der Kinder- und Jugendpsychiatrie (30)","BGII";"31 - Psychosomatik","BGI";"","LEER";0,"Leer"},2,0)</f>
        <v>LEER</v>
      </c>
      <c r="AA1781" s="8" t="str">
        <f t="shared" si="249"/>
        <v>Stationen</v>
      </c>
    </row>
    <row r="1782" spans="2:27" ht="15" customHeight="1" x14ac:dyDescent="0.25">
      <c r="B1782" s="76" t="str">
        <f t="shared" si="242"/>
        <v>!!!</v>
      </c>
      <c r="C1782" s="310" t="str">
        <f>IF(LEN($E1782)&gt;0,VLOOKUP(TEXT($E1782,0),'Angaben Stationen'!$E$14:$V$215,17,0),"")</f>
        <v/>
      </c>
      <c r="D1782" s="254" t="str">
        <f>IF(LEN($E1782)&gt;0,VLOOKUP(TEXT($E1782,0),'Angaben Stationen'!$E$14:$V$215,18,0),"")</f>
        <v/>
      </c>
      <c r="E1782" s="344"/>
      <c r="F1782" s="256"/>
      <c r="G1782" s="256"/>
      <c r="H1782" s="307"/>
      <c r="I1782" s="183"/>
      <c r="R1782" s="8">
        <f t="shared" si="244"/>
        <v>0</v>
      </c>
      <c r="S1782" s="8">
        <f>VLOOKUP($D1782,{"29 - Psychiatrie (Erwachsene)",1;"30 - Kinder- und Jugendpsychiatrie",1;"297 - stationsäquivalente Behandlung in der Erwachsenenpsychiatrie (29)",1;"307 - stationsäquivalente Behandlung in der Kinder- und Jugendpsychiatrie (30)",1;"31 - Psychosomatik",1;"",0;0,0},2,0)</f>
        <v>0</v>
      </c>
      <c r="T1782" s="8">
        <f t="shared" si="250"/>
        <v>0</v>
      </c>
      <c r="U1782" s="8">
        <f t="shared" si="243"/>
        <v>0</v>
      </c>
      <c r="V1782" s="8">
        <f t="shared" si="245"/>
        <v>0</v>
      </c>
      <c r="W1782" s="8">
        <f t="shared" si="246"/>
        <v>0</v>
      </c>
      <c r="X1782" s="8">
        <f t="shared" si="247"/>
        <v>0</v>
      </c>
      <c r="Y1782" s="8" t="str">
        <f t="shared" si="248"/>
        <v/>
      </c>
      <c r="Z1782" s="8" t="str">
        <f>VLOOKUP($D1782,{"29 - Psychiatrie (Erwachsene)","BGI";"297 - stationsäquivalente Behandlung in der Erwachsenenpsychiatrie (29)","BGI";"30 - Kinder- und Jugendpsychiatrie","BGII";"307 - stationsäquivalente Behandlung in der Kinder- und Jugendpsychiatrie (30)","BGII";"31 - Psychosomatik","BGI";"","LEER";0,"Leer"},2,0)</f>
        <v>LEER</v>
      </c>
      <c r="AA1782" s="8" t="str">
        <f t="shared" si="249"/>
        <v>Stationen</v>
      </c>
    </row>
    <row r="1783" spans="2:27" ht="15" customHeight="1" x14ac:dyDescent="0.25">
      <c r="B1783" s="76" t="str">
        <f t="shared" si="242"/>
        <v>!!!</v>
      </c>
      <c r="C1783" s="310" t="str">
        <f>IF(LEN($E1783)&gt;0,VLOOKUP(TEXT($E1783,0),'Angaben Stationen'!$E$14:$V$215,17,0),"")</f>
        <v/>
      </c>
      <c r="D1783" s="254" t="str">
        <f>IF(LEN($E1783)&gt;0,VLOOKUP(TEXT($E1783,0),'Angaben Stationen'!$E$14:$V$215,18,0),"")</f>
        <v/>
      </c>
      <c r="E1783" s="344"/>
      <c r="F1783" s="256"/>
      <c r="G1783" s="256"/>
      <c r="H1783" s="307"/>
      <c r="I1783" s="183"/>
      <c r="R1783" s="8">
        <f t="shared" si="244"/>
        <v>0</v>
      </c>
      <c r="S1783" s="8">
        <f>VLOOKUP($D1783,{"29 - Psychiatrie (Erwachsene)",1;"30 - Kinder- und Jugendpsychiatrie",1;"297 - stationsäquivalente Behandlung in der Erwachsenenpsychiatrie (29)",1;"307 - stationsäquivalente Behandlung in der Kinder- und Jugendpsychiatrie (30)",1;"31 - Psychosomatik",1;"",0;0,0},2,0)</f>
        <v>0</v>
      </c>
      <c r="T1783" s="8">
        <f t="shared" si="250"/>
        <v>0</v>
      </c>
      <c r="U1783" s="8">
        <f t="shared" si="243"/>
        <v>0</v>
      </c>
      <c r="V1783" s="8">
        <f t="shared" si="245"/>
        <v>0</v>
      </c>
      <c r="W1783" s="8">
        <f t="shared" si="246"/>
        <v>0</v>
      </c>
      <c r="X1783" s="8">
        <f t="shared" si="247"/>
        <v>0</v>
      </c>
      <c r="Y1783" s="8" t="str">
        <f t="shared" si="248"/>
        <v/>
      </c>
      <c r="Z1783" s="8" t="str">
        <f>VLOOKUP($D1783,{"29 - Psychiatrie (Erwachsene)","BGI";"297 - stationsäquivalente Behandlung in der Erwachsenenpsychiatrie (29)","BGI";"30 - Kinder- und Jugendpsychiatrie","BGII";"307 - stationsäquivalente Behandlung in der Kinder- und Jugendpsychiatrie (30)","BGII";"31 - Psychosomatik","BGI";"","LEER";0,"Leer"},2,0)</f>
        <v>LEER</v>
      </c>
      <c r="AA1783" s="8" t="str">
        <f t="shared" si="249"/>
        <v>Stationen</v>
      </c>
    </row>
    <row r="1784" spans="2:27" ht="15" customHeight="1" x14ac:dyDescent="0.25">
      <c r="B1784" s="76" t="str">
        <f t="shared" si="242"/>
        <v>!!!</v>
      </c>
      <c r="C1784" s="310" t="str">
        <f>IF(LEN($E1784)&gt;0,VLOOKUP(TEXT($E1784,0),'Angaben Stationen'!$E$14:$V$215,17,0),"")</f>
        <v/>
      </c>
      <c r="D1784" s="254" t="str">
        <f>IF(LEN($E1784)&gt;0,VLOOKUP(TEXT($E1784,0),'Angaben Stationen'!$E$14:$V$215,18,0),"")</f>
        <v/>
      </c>
      <c r="E1784" s="344"/>
      <c r="F1784" s="256"/>
      <c r="G1784" s="256"/>
      <c r="H1784" s="307"/>
      <c r="I1784" s="183"/>
      <c r="R1784" s="8">
        <f t="shared" si="244"/>
        <v>0</v>
      </c>
      <c r="S1784" s="8">
        <f>VLOOKUP($D1784,{"29 - Psychiatrie (Erwachsene)",1;"30 - Kinder- und Jugendpsychiatrie",1;"297 - stationsäquivalente Behandlung in der Erwachsenenpsychiatrie (29)",1;"307 - stationsäquivalente Behandlung in der Kinder- und Jugendpsychiatrie (30)",1;"31 - Psychosomatik",1;"",0;0,0},2,0)</f>
        <v>0</v>
      </c>
      <c r="T1784" s="8">
        <f t="shared" si="250"/>
        <v>0</v>
      </c>
      <c r="U1784" s="8">
        <f t="shared" si="243"/>
        <v>0</v>
      </c>
      <c r="V1784" s="8">
        <f t="shared" si="245"/>
        <v>0</v>
      </c>
      <c r="W1784" s="8">
        <f t="shared" si="246"/>
        <v>0</v>
      </c>
      <c r="X1784" s="8">
        <f t="shared" si="247"/>
        <v>0</v>
      </c>
      <c r="Y1784" s="8" t="str">
        <f t="shared" si="248"/>
        <v/>
      </c>
      <c r="Z1784" s="8" t="str">
        <f>VLOOKUP($D1784,{"29 - Psychiatrie (Erwachsene)","BGI";"297 - stationsäquivalente Behandlung in der Erwachsenenpsychiatrie (29)","BGI";"30 - Kinder- und Jugendpsychiatrie","BGII";"307 - stationsäquivalente Behandlung in der Kinder- und Jugendpsychiatrie (30)","BGII";"31 - Psychosomatik","BGI";"","LEER";0,"Leer"},2,0)</f>
        <v>LEER</v>
      </c>
      <c r="AA1784" s="8" t="str">
        <f t="shared" si="249"/>
        <v>Stationen</v>
      </c>
    </row>
    <row r="1785" spans="2:27" ht="15" customHeight="1" x14ac:dyDescent="0.25">
      <c r="B1785" s="76" t="str">
        <f t="shared" si="242"/>
        <v>!!!</v>
      </c>
      <c r="C1785" s="310" t="str">
        <f>IF(LEN($E1785)&gt;0,VLOOKUP(TEXT($E1785,0),'Angaben Stationen'!$E$14:$V$215,17,0),"")</f>
        <v/>
      </c>
      <c r="D1785" s="254" t="str">
        <f>IF(LEN($E1785)&gt;0,VLOOKUP(TEXT($E1785,0),'Angaben Stationen'!$E$14:$V$215,18,0),"")</f>
        <v/>
      </c>
      <c r="E1785" s="344"/>
      <c r="F1785" s="256"/>
      <c r="G1785" s="256"/>
      <c r="H1785" s="307"/>
      <c r="I1785" s="183"/>
      <c r="R1785" s="8">
        <f t="shared" si="244"/>
        <v>0</v>
      </c>
      <c r="S1785" s="8">
        <f>VLOOKUP($D1785,{"29 - Psychiatrie (Erwachsene)",1;"30 - Kinder- und Jugendpsychiatrie",1;"297 - stationsäquivalente Behandlung in der Erwachsenenpsychiatrie (29)",1;"307 - stationsäquivalente Behandlung in der Kinder- und Jugendpsychiatrie (30)",1;"31 - Psychosomatik",1;"",0;0,0},2,0)</f>
        <v>0</v>
      </c>
      <c r="T1785" s="8">
        <f t="shared" si="250"/>
        <v>0</v>
      </c>
      <c r="U1785" s="8">
        <f t="shared" si="243"/>
        <v>0</v>
      </c>
      <c r="V1785" s="8">
        <f t="shared" si="245"/>
        <v>0</v>
      </c>
      <c r="W1785" s="8">
        <f t="shared" si="246"/>
        <v>0</v>
      </c>
      <c r="X1785" s="8">
        <f t="shared" si="247"/>
        <v>0</v>
      </c>
      <c r="Y1785" s="8" t="str">
        <f t="shared" si="248"/>
        <v/>
      </c>
      <c r="Z1785" s="8" t="str">
        <f>VLOOKUP($D1785,{"29 - Psychiatrie (Erwachsene)","BGI";"297 - stationsäquivalente Behandlung in der Erwachsenenpsychiatrie (29)","BGI";"30 - Kinder- und Jugendpsychiatrie","BGII";"307 - stationsäquivalente Behandlung in der Kinder- und Jugendpsychiatrie (30)","BGII";"31 - Psychosomatik","BGI";"","LEER";0,"Leer"},2,0)</f>
        <v>LEER</v>
      </c>
      <c r="AA1785" s="8" t="str">
        <f t="shared" si="249"/>
        <v>Stationen</v>
      </c>
    </row>
    <row r="1786" spans="2:27" ht="15" customHeight="1" x14ac:dyDescent="0.25">
      <c r="B1786" s="76" t="str">
        <f t="shared" si="242"/>
        <v>!!!</v>
      </c>
      <c r="C1786" s="310" t="str">
        <f>IF(LEN($E1786)&gt;0,VLOOKUP(TEXT($E1786,0),'Angaben Stationen'!$E$14:$V$215,17,0),"")</f>
        <v/>
      </c>
      <c r="D1786" s="254" t="str">
        <f>IF(LEN($E1786)&gt;0,VLOOKUP(TEXT($E1786,0),'Angaben Stationen'!$E$14:$V$215,18,0),"")</f>
        <v/>
      </c>
      <c r="E1786" s="344"/>
      <c r="F1786" s="256"/>
      <c r="G1786" s="256"/>
      <c r="H1786" s="307"/>
      <c r="I1786" s="183"/>
      <c r="R1786" s="8">
        <f t="shared" si="244"/>
        <v>0</v>
      </c>
      <c r="S1786" s="8">
        <f>VLOOKUP($D1786,{"29 - Psychiatrie (Erwachsene)",1;"30 - Kinder- und Jugendpsychiatrie",1;"297 - stationsäquivalente Behandlung in der Erwachsenenpsychiatrie (29)",1;"307 - stationsäquivalente Behandlung in der Kinder- und Jugendpsychiatrie (30)",1;"31 - Psychosomatik",1;"",0;0,0},2,0)</f>
        <v>0</v>
      </c>
      <c r="T1786" s="8">
        <f t="shared" si="250"/>
        <v>0</v>
      </c>
      <c r="U1786" s="8">
        <f t="shared" si="243"/>
        <v>0</v>
      </c>
      <c r="V1786" s="8">
        <f t="shared" si="245"/>
        <v>0</v>
      </c>
      <c r="W1786" s="8">
        <f t="shared" si="246"/>
        <v>0</v>
      </c>
      <c r="X1786" s="8">
        <f t="shared" si="247"/>
        <v>0</v>
      </c>
      <c r="Y1786" s="8" t="str">
        <f t="shared" si="248"/>
        <v/>
      </c>
      <c r="Z1786" s="8" t="str">
        <f>VLOOKUP($D1786,{"29 - Psychiatrie (Erwachsene)","BGI";"297 - stationsäquivalente Behandlung in der Erwachsenenpsychiatrie (29)","BGI";"30 - Kinder- und Jugendpsychiatrie","BGII";"307 - stationsäquivalente Behandlung in der Kinder- und Jugendpsychiatrie (30)","BGII";"31 - Psychosomatik","BGI";"","LEER";0,"Leer"},2,0)</f>
        <v>LEER</v>
      </c>
      <c r="AA1786" s="8" t="str">
        <f t="shared" si="249"/>
        <v>Stationen</v>
      </c>
    </row>
    <row r="1787" spans="2:27" ht="15" customHeight="1" x14ac:dyDescent="0.25">
      <c r="B1787" s="76" t="str">
        <f t="shared" si="242"/>
        <v>!!!</v>
      </c>
      <c r="C1787" s="310" t="str">
        <f>IF(LEN($E1787)&gt;0,VLOOKUP(TEXT($E1787,0),'Angaben Stationen'!$E$14:$V$215,17,0),"")</f>
        <v/>
      </c>
      <c r="D1787" s="254" t="str">
        <f>IF(LEN($E1787)&gt;0,VLOOKUP(TEXT($E1787,0),'Angaben Stationen'!$E$14:$V$215,18,0),"")</f>
        <v/>
      </c>
      <c r="E1787" s="344"/>
      <c r="F1787" s="256"/>
      <c r="G1787" s="256"/>
      <c r="H1787" s="307"/>
      <c r="I1787" s="183"/>
      <c r="R1787" s="8">
        <f t="shared" si="244"/>
        <v>0</v>
      </c>
      <c r="S1787" s="8">
        <f>VLOOKUP($D1787,{"29 - Psychiatrie (Erwachsene)",1;"30 - Kinder- und Jugendpsychiatrie",1;"297 - stationsäquivalente Behandlung in der Erwachsenenpsychiatrie (29)",1;"307 - stationsäquivalente Behandlung in der Kinder- und Jugendpsychiatrie (30)",1;"31 - Psychosomatik",1;"",0;0,0},2,0)</f>
        <v>0</v>
      </c>
      <c r="T1787" s="8">
        <f t="shared" si="250"/>
        <v>0</v>
      </c>
      <c r="U1787" s="8">
        <f t="shared" si="243"/>
        <v>0</v>
      </c>
      <c r="V1787" s="8">
        <f t="shared" si="245"/>
        <v>0</v>
      </c>
      <c r="W1787" s="8">
        <f t="shared" si="246"/>
        <v>0</v>
      </c>
      <c r="X1787" s="8">
        <f t="shared" si="247"/>
        <v>0</v>
      </c>
      <c r="Y1787" s="8" t="str">
        <f t="shared" si="248"/>
        <v/>
      </c>
      <c r="Z1787" s="8" t="str">
        <f>VLOOKUP($D1787,{"29 - Psychiatrie (Erwachsene)","BGI";"297 - stationsäquivalente Behandlung in der Erwachsenenpsychiatrie (29)","BGI";"30 - Kinder- und Jugendpsychiatrie","BGII";"307 - stationsäquivalente Behandlung in der Kinder- und Jugendpsychiatrie (30)","BGII";"31 - Psychosomatik","BGI";"","LEER";0,"Leer"},2,0)</f>
        <v>LEER</v>
      </c>
      <c r="AA1787" s="8" t="str">
        <f t="shared" si="249"/>
        <v>Stationen</v>
      </c>
    </row>
    <row r="1788" spans="2:27" ht="15" customHeight="1" x14ac:dyDescent="0.25">
      <c r="B1788" s="76" t="str">
        <f t="shared" si="242"/>
        <v>!!!</v>
      </c>
      <c r="C1788" s="310" t="str">
        <f>IF(LEN($E1788)&gt;0,VLOOKUP(TEXT($E1788,0),'Angaben Stationen'!$E$14:$V$215,17,0),"")</f>
        <v/>
      </c>
      <c r="D1788" s="254" t="str">
        <f>IF(LEN($E1788)&gt;0,VLOOKUP(TEXT($E1788,0),'Angaben Stationen'!$E$14:$V$215,18,0),"")</f>
        <v/>
      </c>
      <c r="E1788" s="344"/>
      <c r="F1788" s="256"/>
      <c r="G1788" s="256"/>
      <c r="H1788" s="307"/>
      <c r="I1788" s="183"/>
      <c r="R1788" s="8">
        <f t="shared" si="244"/>
        <v>0</v>
      </c>
      <c r="S1788" s="8">
        <f>VLOOKUP($D1788,{"29 - Psychiatrie (Erwachsene)",1;"30 - Kinder- und Jugendpsychiatrie",1;"297 - stationsäquivalente Behandlung in der Erwachsenenpsychiatrie (29)",1;"307 - stationsäquivalente Behandlung in der Kinder- und Jugendpsychiatrie (30)",1;"31 - Psychosomatik",1;"",0;0,0},2,0)</f>
        <v>0</v>
      </c>
      <c r="T1788" s="8">
        <f t="shared" si="250"/>
        <v>0</v>
      </c>
      <c r="U1788" s="8">
        <f t="shared" si="243"/>
        <v>0</v>
      </c>
      <c r="V1788" s="8">
        <f t="shared" si="245"/>
        <v>0</v>
      </c>
      <c r="W1788" s="8">
        <f t="shared" si="246"/>
        <v>0</v>
      </c>
      <c r="X1788" s="8">
        <f t="shared" si="247"/>
        <v>0</v>
      </c>
      <c r="Y1788" s="8" t="str">
        <f t="shared" si="248"/>
        <v/>
      </c>
      <c r="Z1788" s="8" t="str">
        <f>VLOOKUP($D1788,{"29 - Psychiatrie (Erwachsene)","BGI";"297 - stationsäquivalente Behandlung in der Erwachsenenpsychiatrie (29)","BGI";"30 - Kinder- und Jugendpsychiatrie","BGII";"307 - stationsäquivalente Behandlung in der Kinder- und Jugendpsychiatrie (30)","BGII";"31 - Psychosomatik","BGI";"","LEER";0,"Leer"},2,0)</f>
        <v>LEER</v>
      </c>
      <c r="AA1788" s="8" t="str">
        <f t="shared" si="249"/>
        <v>Stationen</v>
      </c>
    </row>
    <row r="1789" spans="2:27" ht="15" customHeight="1" x14ac:dyDescent="0.25">
      <c r="B1789" s="76" t="str">
        <f t="shared" ref="B1789:B1852" si="251">IF(SUM(S1789:X1789)&lt;6,"!!!","")</f>
        <v>!!!</v>
      </c>
      <c r="C1789" s="310" t="str">
        <f>IF(LEN($E1789)&gt;0,VLOOKUP(TEXT($E1789,0),'Angaben Stationen'!$E$14:$V$215,17,0),"")</f>
        <v/>
      </c>
      <c r="D1789" s="254" t="str">
        <f>IF(LEN($E1789)&gt;0,VLOOKUP(TEXT($E1789,0),'Angaben Stationen'!$E$14:$V$215,18,0),"")</f>
        <v/>
      </c>
      <c r="E1789" s="344"/>
      <c r="F1789" s="256"/>
      <c r="G1789" s="256"/>
      <c r="H1789" s="307"/>
      <c r="I1789" s="183"/>
      <c r="R1789" s="8">
        <f t="shared" si="244"/>
        <v>0</v>
      </c>
      <c r="S1789" s="8">
        <f>VLOOKUP($D1789,{"29 - Psychiatrie (Erwachsene)",1;"30 - Kinder- und Jugendpsychiatrie",1;"297 - stationsäquivalente Behandlung in der Erwachsenenpsychiatrie (29)",1;"307 - stationsäquivalente Behandlung in der Kinder- und Jugendpsychiatrie (30)",1;"31 - Psychosomatik",1;"",0;0,0},2,0)</f>
        <v>0</v>
      </c>
      <c r="T1789" s="8">
        <f t="shared" si="250"/>
        <v>0</v>
      </c>
      <c r="U1789" s="8">
        <f t="shared" ref="U1789:U1852" si="252">IF($E1789&lt;&gt;0,1,0)</f>
        <v>0</v>
      </c>
      <c r="V1789" s="8">
        <f t="shared" si="245"/>
        <v>0</v>
      </c>
      <c r="W1789" s="8">
        <f t="shared" si="246"/>
        <v>0</v>
      </c>
      <c r="X1789" s="8">
        <f t="shared" si="247"/>
        <v>0</v>
      </c>
      <c r="Y1789" s="8" t="str">
        <f t="shared" si="248"/>
        <v/>
      </c>
      <c r="Z1789" s="8" t="str">
        <f>VLOOKUP($D1789,{"29 - Psychiatrie (Erwachsene)","BGI";"297 - stationsäquivalente Behandlung in der Erwachsenenpsychiatrie (29)","BGI";"30 - Kinder- und Jugendpsychiatrie","BGII";"307 - stationsäquivalente Behandlung in der Kinder- und Jugendpsychiatrie (30)","BGII";"31 - Psychosomatik","BGI";"","LEER";0,"Leer"},2,0)</f>
        <v>LEER</v>
      </c>
      <c r="AA1789" s="8" t="str">
        <f t="shared" si="249"/>
        <v>Stationen</v>
      </c>
    </row>
    <row r="1790" spans="2:27" ht="15" customHeight="1" x14ac:dyDescent="0.25">
      <c r="B1790" s="76" t="str">
        <f t="shared" si="251"/>
        <v>!!!</v>
      </c>
      <c r="C1790" s="310" t="str">
        <f>IF(LEN($E1790)&gt;0,VLOOKUP(TEXT($E1790,0),'Angaben Stationen'!$E$14:$V$215,17,0),"")</f>
        <v/>
      </c>
      <c r="D1790" s="254" t="str">
        <f>IF(LEN($E1790)&gt;0,VLOOKUP(TEXT($E1790,0),'Angaben Stationen'!$E$14:$V$215,18,0),"")</f>
        <v/>
      </c>
      <c r="E1790" s="344"/>
      <c r="F1790" s="256"/>
      <c r="G1790" s="256"/>
      <c r="H1790" s="307"/>
      <c r="I1790" s="183"/>
      <c r="R1790" s="8">
        <f t="shared" si="244"/>
        <v>0</v>
      </c>
      <c r="S1790" s="8">
        <f>VLOOKUP($D1790,{"29 - Psychiatrie (Erwachsene)",1;"30 - Kinder- und Jugendpsychiatrie",1;"297 - stationsäquivalente Behandlung in der Erwachsenenpsychiatrie (29)",1;"307 - stationsäquivalente Behandlung in der Kinder- und Jugendpsychiatrie (30)",1;"31 - Psychosomatik",1;"",0;0,0},2,0)</f>
        <v>0</v>
      </c>
      <c r="T1790" s="8">
        <f t="shared" si="250"/>
        <v>0</v>
      </c>
      <c r="U1790" s="8">
        <f t="shared" si="252"/>
        <v>0</v>
      </c>
      <c r="V1790" s="8">
        <f t="shared" si="245"/>
        <v>0</v>
      </c>
      <c r="W1790" s="8">
        <f t="shared" si="246"/>
        <v>0</v>
      </c>
      <c r="X1790" s="8">
        <f t="shared" si="247"/>
        <v>0</v>
      </c>
      <c r="Y1790" s="8" t="str">
        <f t="shared" si="248"/>
        <v/>
      </c>
      <c r="Z1790" s="8" t="str">
        <f>VLOOKUP($D1790,{"29 - Psychiatrie (Erwachsene)","BGI";"297 - stationsäquivalente Behandlung in der Erwachsenenpsychiatrie (29)","BGI";"30 - Kinder- und Jugendpsychiatrie","BGII";"307 - stationsäquivalente Behandlung in der Kinder- und Jugendpsychiatrie (30)","BGII";"31 - Psychosomatik","BGI";"","LEER";0,"Leer"},2,0)</f>
        <v>LEER</v>
      </c>
      <c r="AA1790" s="8" t="str">
        <f t="shared" si="249"/>
        <v>Stationen</v>
      </c>
    </row>
    <row r="1791" spans="2:27" ht="15" customHeight="1" x14ac:dyDescent="0.25">
      <c r="B1791" s="76" t="str">
        <f t="shared" si="251"/>
        <v>!!!</v>
      </c>
      <c r="C1791" s="310" t="str">
        <f>IF(LEN($E1791)&gt;0,VLOOKUP(TEXT($E1791,0),'Angaben Stationen'!$E$14:$V$215,17,0),"")</f>
        <v/>
      </c>
      <c r="D1791" s="254" t="str">
        <f>IF(LEN($E1791)&gt;0,VLOOKUP(TEXT($E1791,0),'Angaben Stationen'!$E$14:$V$215,18,0),"")</f>
        <v/>
      </c>
      <c r="E1791" s="344"/>
      <c r="F1791" s="256"/>
      <c r="G1791" s="256"/>
      <c r="H1791" s="307"/>
      <c r="I1791" s="183"/>
      <c r="R1791" s="8">
        <f t="shared" si="244"/>
        <v>0</v>
      </c>
      <c r="S1791" s="8">
        <f>VLOOKUP($D1791,{"29 - Psychiatrie (Erwachsene)",1;"30 - Kinder- und Jugendpsychiatrie",1;"297 - stationsäquivalente Behandlung in der Erwachsenenpsychiatrie (29)",1;"307 - stationsäquivalente Behandlung in der Kinder- und Jugendpsychiatrie (30)",1;"31 - Psychosomatik",1;"",0;0,0},2,0)</f>
        <v>0</v>
      </c>
      <c r="T1791" s="8">
        <f t="shared" si="250"/>
        <v>0</v>
      </c>
      <c r="U1791" s="8">
        <f t="shared" si="252"/>
        <v>0</v>
      </c>
      <c r="V1791" s="8">
        <f t="shared" si="245"/>
        <v>0</v>
      </c>
      <c r="W1791" s="8">
        <f t="shared" si="246"/>
        <v>0</v>
      </c>
      <c r="X1791" s="8">
        <f t="shared" si="247"/>
        <v>0</v>
      </c>
      <c r="Y1791" s="8" t="str">
        <f t="shared" si="248"/>
        <v/>
      </c>
      <c r="Z1791" s="8" t="str">
        <f>VLOOKUP($D1791,{"29 - Psychiatrie (Erwachsene)","BGI";"297 - stationsäquivalente Behandlung in der Erwachsenenpsychiatrie (29)","BGI";"30 - Kinder- und Jugendpsychiatrie","BGII";"307 - stationsäquivalente Behandlung in der Kinder- und Jugendpsychiatrie (30)","BGII";"31 - Psychosomatik","BGI";"","LEER";0,"Leer"},2,0)</f>
        <v>LEER</v>
      </c>
      <c r="AA1791" s="8" t="str">
        <f t="shared" si="249"/>
        <v>Stationen</v>
      </c>
    </row>
    <row r="1792" spans="2:27" ht="15" customHeight="1" x14ac:dyDescent="0.25">
      <c r="B1792" s="76" t="str">
        <f t="shared" si="251"/>
        <v>!!!</v>
      </c>
      <c r="C1792" s="310" t="str">
        <f>IF(LEN($E1792)&gt;0,VLOOKUP(TEXT($E1792,0),'Angaben Stationen'!$E$14:$V$215,17,0),"")</f>
        <v/>
      </c>
      <c r="D1792" s="254" t="str">
        <f>IF(LEN($E1792)&gt;0,VLOOKUP(TEXT($E1792,0),'Angaben Stationen'!$E$14:$V$215,18,0),"")</f>
        <v/>
      </c>
      <c r="E1792" s="344"/>
      <c r="F1792" s="256"/>
      <c r="G1792" s="256"/>
      <c r="H1792" s="307"/>
      <c r="I1792" s="183"/>
      <c r="R1792" s="8">
        <f t="shared" si="244"/>
        <v>0</v>
      </c>
      <c r="S1792" s="8">
        <f>VLOOKUP($D1792,{"29 - Psychiatrie (Erwachsene)",1;"30 - Kinder- und Jugendpsychiatrie",1;"297 - stationsäquivalente Behandlung in der Erwachsenenpsychiatrie (29)",1;"307 - stationsäquivalente Behandlung in der Kinder- und Jugendpsychiatrie (30)",1;"31 - Psychosomatik",1;"",0;0,0},2,0)</f>
        <v>0</v>
      </c>
      <c r="T1792" s="8">
        <f t="shared" si="250"/>
        <v>0</v>
      </c>
      <c r="U1792" s="8">
        <f t="shared" si="252"/>
        <v>0</v>
      </c>
      <c r="V1792" s="8">
        <f t="shared" si="245"/>
        <v>0</v>
      </c>
      <c r="W1792" s="8">
        <f t="shared" si="246"/>
        <v>0</v>
      </c>
      <c r="X1792" s="8">
        <f t="shared" si="247"/>
        <v>0</v>
      </c>
      <c r="Y1792" s="8" t="str">
        <f t="shared" si="248"/>
        <v/>
      </c>
      <c r="Z1792" s="8" t="str">
        <f>VLOOKUP($D1792,{"29 - Psychiatrie (Erwachsene)","BGI";"297 - stationsäquivalente Behandlung in der Erwachsenenpsychiatrie (29)","BGI";"30 - Kinder- und Jugendpsychiatrie","BGII";"307 - stationsäquivalente Behandlung in der Kinder- und Jugendpsychiatrie (30)","BGII";"31 - Psychosomatik","BGI";"","LEER";0,"Leer"},2,0)</f>
        <v>LEER</v>
      </c>
      <c r="AA1792" s="8" t="str">
        <f t="shared" si="249"/>
        <v>Stationen</v>
      </c>
    </row>
    <row r="1793" spans="2:27" ht="15" customHeight="1" x14ac:dyDescent="0.25">
      <c r="B1793" s="76" t="str">
        <f t="shared" si="251"/>
        <v>!!!</v>
      </c>
      <c r="C1793" s="310" t="str">
        <f>IF(LEN($E1793)&gt;0,VLOOKUP(TEXT($E1793,0),'Angaben Stationen'!$E$14:$V$215,17,0),"")</f>
        <v/>
      </c>
      <c r="D1793" s="254" t="str">
        <f>IF(LEN($E1793)&gt;0,VLOOKUP(TEXT($E1793,0),'Angaben Stationen'!$E$14:$V$215,18,0),"")</f>
        <v/>
      </c>
      <c r="E1793" s="344"/>
      <c r="F1793" s="256"/>
      <c r="G1793" s="256"/>
      <c r="H1793" s="307"/>
      <c r="I1793" s="183"/>
      <c r="R1793" s="8">
        <f t="shared" si="244"/>
        <v>0</v>
      </c>
      <c r="S1793" s="8">
        <f>VLOOKUP($D1793,{"29 - Psychiatrie (Erwachsene)",1;"30 - Kinder- und Jugendpsychiatrie",1;"297 - stationsäquivalente Behandlung in der Erwachsenenpsychiatrie (29)",1;"307 - stationsäquivalente Behandlung in der Kinder- und Jugendpsychiatrie (30)",1;"31 - Psychosomatik",1;"",0;0,0},2,0)</f>
        <v>0</v>
      </c>
      <c r="T1793" s="8">
        <f t="shared" si="250"/>
        <v>0</v>
      </c>
      <c r="U1793" s="8">
        <f t="shared" si="252"/>
        <v>0</v>
      </c>
      <c r="V1793" s="8">
        <f t="shared" si="245"/>
        <v>0</v>
      </c>
      <c r="W1793" s="8">
        <f t="shared" si="246"/>
        <v>0</v>
      </c>
      <c r="X1793" s="8">
        <f t="shared" si="247"/>
        <v>0</v>
      </c>
      <c r="Y1793" s="8" t="str">
        <f t="shared" si="248"/>
        <v/>
      </c>
      <c r="Z1793" s="8" t="str">
        <f>VLOOKUP($D1793,{"29 - Psychiatrie (Erwachsene)","BGI";"297 - stationsäquivalente Behandlung in der Erwachsenenpsychiatrie (29)","BGI";"30 - Kinder- und Jugendpsychiatrie","BGII";"307 - stationsäquivalente Behandlung in der Kinder- und Jugendpsychiatrie (30)","BGII";"31 - Psychosomatik","BGI";"","LEER";0,"Leer"},2,0)</f>
        <v>LEER</v>
      </c>
      <c r="AA1793" s="8" t="str">
        <f t="shared" si="249"/>
        <v>Stationen</v>
      </c>
    </row>
    <row r="1794" spans="2:27" ht="15" customHeight="1" x14ac:dyDescent="0.25">
      <c r="B1794" s="76" t="str">
        <f t="shared" si="251"/>
        <v>!!!</v>
      </c>
      <c r="C1794" s="310" t="str">
        <f>IF(LEN($E1794)&gt;0,VLOOKUP(TEXT($E1794,0),'Angaben Stationen'!$E$14:$V$215,17,0),"")</f>
        <v/>
      </c>
      <c r="D1794" s="254" t="str">
        <f>IF(LEN($E1794)&gt;0,VLOOKUP(TEXT($E1794,0),'Angaben Stationen'!$E$14:$V$215,18,0),"")</f>
        <v/>
      </c>
      <c r="E1794" s="344"/>
      <c r="F1794" s="256"/>
      <c r="G1794" s="256"/>
      <c r="H1794" s="307"/>
      <c r="I1794" s="183"/>
      <c r="R1794" s="8">
        <f t="shared" si="244"/>
        <v>0</v>
      </c>
      <c r="S1794" s="8">
        <f>VLOOKUP($D1794,{"29 - Psychiatrie (Erwachsene)",1;"30 - Kinder- und Jugendpsychiatrie",1;"297 - stationsäquivalente Behandlung in der Erwachsenenpsychiatrie (29)",1;"307 - stationsäquivalente Behandlung in der Kinder- und Jugendpsychiatrie (30)",1;"31 - Psychosomatik",1;"",0;0,0},2,0)</f>
        <v>0</v>
      </c>
      <c r="T1794" s="8">
        <f t="shared" si="250"/>
        <v>0</v>
      </c>
      <c r="U1794" s="8">
        <f t="shared" si="252"/>
        <v>0</v>
      </c>
      <c r="V1794" s="8">
        <f t="shared" si="245"/>
        <v>0</v>
      </c>
      <c r="W1794" s="8">
        <f t="shared" si="246"/>
        <v>0</v>
      </c>
      <c r="X1794" s="8">
        <f t="shared" si="247"/>
        <v>0</v>
      </c>
      <c r="Y1794" s="8" t="str">
        <f t="shared" si="248"/>
        <v/>
      </c>
      <c r="Z1794" s="8" t="str">
        <f>VLOOKUP($D1794,{"29 - Psychiatrie (Erwachsene)","BGI";"297 - stationsäquivalente Behandlung in der Erwachsenenpsychiatrie (29)","BGI";"30 - Kinder- und Jugendpsychiatrie","BGII";"307 - stationsäquivalente Behandlung in der Kinder- und Jugendpsychiatrie (30)","BGII";"31 - Psychosomatik","BGI";"","LEER";0,"Leer"},2,0)</f>
        <v>LEER</v>
      </c>
      <c r="AA1794" s="8" t="str">
        <f t="shared" si="249"/>
        <v>Stationen</v>
      </c>
    </row>
    <row r="1795" spans="2:27" ht="15" customHeight="1" x14ac:dyDescent="0.25">
      <c r="B1795" s="76" t="str">
        <f t="shared" si="251"/>
        <v>!!!</v>
      </c>
      <c r="C1795" s="310" t="str">
        <f>IF(LEN($E1795)&gt;0,VLOOKUP(TEXT($E1795,0),'Angaben Stationen'!$E$14:$V$215,17,0),"")</f>
        <v/>
      </c>
      <c r="D1795" s="254" t="str">
        <f>IF(LEN($E1795)&gt;0,VLOOKUP(TEXT($E1795,0),'Angaben Stationen'!$E$14:$V$215,18,0),"")</f>
        <v/>
      </c>
      <c r="E1795" s="344"/>
      <c r="F1795" s="256"/>
      <c r="G1795" s="256"/>
      <c r="H1795" s="307"/>
      <c r="I1795" s="183"/>
      <c r="R1795" s="8">
        <f t="shared" si="244"/>
        <v>0</v>
      </c>
      <c r="S1795" s="8">
        <f>VLOOKUP($D1795,{"29 - Psychiatrie (Erwachsene)",1;"30 - Kinder- und Jugendpsychiatrie",1;"297 - stationsäquivalente Behandlung in der Erwachsenenpsychiatrie (29)",1;"307 - stationsäquivalente Behandlung in der Kinder- und Jugendpsychiatrie (30)",1;"31 - Psychosomatik",1;"",0;0,0},2,0)</f>
        <v>0</v>
      </c>
      <c r="T1795" s="8">
        <f t="shared" si="250"/>
        <v>0</v>
      </c>
      <c r="U1795" s="8">
        <f t="shared" si="252"/>
        <v>0</v>
      </c>
      <c r="V1795" s="8">
        <f t="shared" si="245"/>
        <v>0</v>
      </c>
      <c r="W1795" s="8">
        <f t="shared" si="246"/>
        <v>0</v>
      </c>
      <c r="X1795" s="8">
        <f t="shared" si="247"/>
        <v>0</v>
      </c>
      <c r="Y1795" s="8" t="str">
        <f t="shared" si="248"/>
        <v/>
      </c>
      <c r="Z1795" s="8" t="str">
        <f>VLOOKUP($D1795,{"29 - Psychiatrie (Erwachsene)","BGI";"297 - stationsäquivalente Behandlung in der Erwachsenenpsychiatrie (29)","BGI";"30 - Kinder- und Jugendpsychiatrie","BGII";"307 - stationsäquivalente Behandlung in der Kinder- und Jugendpsychiatrie (30)","BGII";"31 - Psychosomatik","BGI";"","LEER";0,"Leer"},2,0)</f>
        <v>LEER</v>
      </c>
      <c r="AA1795" s="8" t="str">
        <f t="shared" si="249"/>
        <v>Stationen</v>
      </c>
    </row>
    <row r="1796" spans="2:27" ht="15" customHeight="1" x14ac:dyDescent="0.25">
      <c r="B1796" s="76" t="str">
        <f t="shared" si="251"/>
        <v>!!!</v>
      </c>
      <c r="C1796" s="310" t="str">
        <f>IF(LEN($E1796)&gt;0,VLOOKUP(TEXT($E1796,0),'Angaben Stationen'!$E$14:$V$215,17,0),"")</f>
        <v/>
      </c>
      <c r="D1796" s="254" t="str">
        <f>IF(LEN($E1796)&gt;0,VLOOKUP(TEXT($E1796,0),'Angaben Stationen'!$E$14:$V$215,18,0),"")</f>
        <v/>
      </c>
      <c r="E1796" s="344"/>
      <c r="F1796" s="256"/>
      <c r="G1796" s="256"/>
      <c r="H1796" s="307"/>
      <c r="I1796" s="183"/>
      <c r="R1796" s="8">
        <f t="shared" si="244"/>
        <v>0</v>
      </c>
      <c r="S1796" s="8">
        <f>VLOOKUP($D1796,{"29 - Psychiatrie (Erwachsene)",1;"30 - Kinder- und Jugendpsychiatrie",1;"297 - stationsäquivalente Behandlung in der Erwachsenenpsychiatrie (29)",1;"307 - stationsäquivalente Behandlung in der Kinder- und Jugendpsychiatrie (30)",1;"31 - Psychosomatik",1;"",0;0,0},2,0)</f>
        <v>0</v>
      </c>
      <c r="T1796" s="8">
        <f t="shared" si="250"/>
        <v>0</v>
      </c>
      <c r="U1796" s="8">
        <f t="shared" si="252"/>
        <v>0</v>
      </c>
      <c r="V1796" s="8">
        <f t="shared" si="245"/>
        <v>0</v>
      </c>
      <c r="W1796" s="8">
        <f t="shared" si="246"/>
        <v>0</v>
      </c>
      <c r="X1796" s="8">
        <f t="shared" si="247"/>
        <v>0</v>
      </c>
      <c r="Y1796" s="8" t="str">
        <f t="shared" si="248"/>
        <v/>
      </c>
      <c r="Z1796" s="8" t="str">
        <f>VLOOKUP($D1796,{"29 - Psychiatrie (Erwachsene)","BGI";"297 - stationsäquivalente Behandlung in der Erwachsenenpsychiatrie (29)","BGI";"30 - Kinder- und Jugendpsychiatrie","BGII";"307 - stationsäquivalente Behandlung in der Kinder- und Jugendpsychiatrie (30)","BGII";"31 - Psychosomatik","BGI";"","LEER";0,"Leer"},2,0)</f>
        <v>LEER</v>
      </c>
      <c r="AA1796" s="8" t="str">
        <f t="shared" si="249"/>
        <v>Stationen</v>
      </c>
    </row>
    <row r="1797" spans="2:27" ht="15" customHeight="1" x14ac:dyDescent="0.25">
      <c r="B1797" s="76" t="str">
        <f t="shared" si="251"/>
        <v>!!!</v>
      </c>
      <c r="C1797" s="310" t="str">
        <f>IF(LEN($E1797)&gt;0,VLOOKUP(TEXT($E1797,0),'Angaben Stationen'!$E$14:$V$215,17,0),"")</f>
        <v/>
      </c>
      <c r="D1797" s="254" t="str">
        <f>IF(LEN($E1797)&gt;0,VLOOKUP(TEXT($E1797,0),'Angaben Stationen'!$E$14:$V$215,18,0),"")</f>
        <v/>
      </c>
      <c r="E1797" s="344"/>
      <c r="F1797" s="256"/>
      <c r="G1797" s="256"/>
      <c r="H1797" s="307"/>
      <c r="I1797" s="183"/>
      <c r="R1797" s="8">
        <f t="shared" si="244"/>
        <v>0</v>
      </c>
      <c r="S1797" s="8">
        <f>VLOOKUP($D1797,{"29 - Psychiatrie (Erwachsene)",1;"30 - Kinder- und Jugendpsychiatrie",1;"297 - stationsäquivalente Behandlung in der Erwachsenenpsychiatrie (29)",1;"307 - stationsäquivalente Behandlung in der Kinder- und Jugendpsychiatrie (30)",1;"31 - Psychosomatik",1;"",0;0,0},2,0)</f>
        <v>0</v>
      </c>
      <c r="T1797" s="8">
        <f t="shared" si="250"/>
        <v>0</v>
      </c>
      <c r="U1797" s="8">
        <f t="shared" si="252"/>
        <v>0</v>
      </c>
      <c r="V1797" s="8">
        <f t="shared" si="245"/>
        <v>0</v>
      </c>
      <c r="W1797" s="8">
        <f t="shared" si="246"/>
        <v>0</v>
      </c>
      <c r="X1797" s="8">
        <f t="shared" si="247"/>
        <v>0</v>
      </c>
      <c r="Y1797" s="8" t="str">
        <f t="shared" si="248"/>
        <v/>
      </c>
      <c r="Z1797" s="8" t="str">
        <f>VLOOKUP($D1797,{"29 - Psychiatrie (Erwachsene)","BGI";"297 - stationsäquivalente Behandlung in der Erwachsenenpsychiatrie (29)","BGI";"30 - Kinder- und Jugendpsychiatrie","BGII";"307 - stationsäquivalente Behandlung in der Kinder- und Jugendpsychiatrie (30)","BGII";"31 - Psychosomatik","BGI";"","LEER";0,"Leer"},2,0)</f>
        <v>LEER</v>
      </c>
      <c r="AA1797" s="8" t="str">
        <f t="shared" si="249"/>
        <v>Stationen</v>
      </c>
    </row>
    <row r="1798" spans="2:27" ht="15" customHeight="1" x14ac:dyDescent="0.25">
      <c r="B1798" s="76" t="str">
        <f t="shared" si="251"/>
        <v>!!!</v>
      </c>
      <c r="C1798" s="310" t="str">
        <f>IF(LEN($E1798)&gt;0,VLOOKUP(TEXT($E1798,0),'Angaben Stationen'!$E$14:$V$215,17,0),"")</f>
        <v/>
      </c>
      <c r="D1798" s="254" t="str">
        <f>IF(LEN($E1798)&gt;0,VLOOKUP(TEXT($E1798,0),'Angaben Stationen'!$E$14:$V$215,18,0),"")</f>
        <v/>
      </c>
      <c r="E1798" s="344"/>
      <c r="F1798" s="256"/>
      <c r="G1798" s="256"/>
      <c r="H1798" s="307"/>
      <c r="I1798" s="183"/>
      <c r="R1798" s="8">
        <f t="shared" si="244"/>
        <v>0</v>
      </c>
      <c r="S1798" s="8">
        <f>VLOOKUP($D1798,{"29 - Psychiatrie (Erwachsene)",1;"30 - Kinder- und Jugendpsychiatrie",1;"297 - stationsäquivalente Behandlung in der Erwachsenenpsychiatrie (29)",1;"307 - stationsäquivalente Behandlung in der Kinder- und Jugendpsychiatrie (30)",1;"31 - Psychosomatik",1;"",0;0,0},2,0)</f>
        <v>0</v>
      </c>
      <c r="T1798" s="8">
        <f t="shared" si="250"/>
        <v>0</v>
      </c>
      <c r="U1798" s="8">
        <f t="shared" si="252"/>
        <v>0</v>
      </c>
      <c r="V1798" s="8">
        <f t="shared" si="245"/>
        <v>0</v>
      </c>
      <c r="W1798" s="8">
        <f t="shared" si="246"/>
        <v>0</v>
      </c>
      <c r="X1798" s="8">
        <f t="shared" si="247"/>
        <v>0</v>
      </c>
      <c r="Y1798" s="8" t="str">
        <f t="shared" si="248"/>
        <v/>
      </c>
      <c r="Z1798" s="8" t="str">
        <f>VLOOKUP($D1798,{"29 - Psychiatrie (Erwachsene)","BGI";"297 - stationsäquivalente Behandlung in der Erwachsenenpsychiatrie (29)","BGI";"30 - Kinder- und Jugendpsychiatrie","BGII";"307 - stationsäquivalente Behandlung in der Kinder- und Jugendpsychiatrie (30)","BGII";"31 - Psychosomatik","BGI";"","LEER";0,"Leer"},2,0)</f>
        <v>LEER</v>
      </c>
      <c r="AA1798" s="8" t="str">
        <f t="shared" si="249"/>
        <v>Stationen</v>
      </c>
    </row>
    <row r="1799" spans="2:27" ht="15" customHeight="1" x14ac:dyDescent="0.25">
      <c r="B1799" s="76" t="str">
        <f t="shared" si="251"/>
        <v>!!!</v>
      </c>
      <c r="C1799" s="310" t="str">
        <f>IF(LEN($E1799)&gt;0,VLOOKUP(TEXT($E1799,0),'Angaben Stationen'!$E$14:$V$215,17,0),"")</f>
        <v/>
      </c>
      <c r="D1799" s="254" t="str">
        <f>IF(LEN($E1799)&gt;0,VLOOKUP(TEXT($E1799,0),'Angaben Stationen'!$E$14:$V$215,18,0),"")</f>
        <v/>
      </c>
      <c r="E1799" s="344"/>
      <c r="F1799" s="256"/>
      <c r="G1799" s="256"/>
      <c r="H1799" s="307"/>
      <c r="I1799" s="183"/>
      <c r="R1799" s="8">
        <f t="shared" si="244"/>
        <v>0</v>
      </c>
      <c r="S1799" s="8">
        <f>VLOOKUP($D1799,{"29 - Psychiatrie (Erwachsene)",1;"30 - Kinder- und Jugendpsychiatrie",1;"297 - stationsäquivalente Behandlung in der Erwachsenenpsychiatrie (29)",1;"307 - stationsäquivalente Behandlung in der Kinder- und Jugendpsychiatrie (30)",1;"31 - Psychosomatik",1;"",0;0,0},2,0)</f>
        <v>0</v>
      </c>
      <c r="T1799" s="8">
        <f t="shared" si="250"/>
        <v>0</v>
      </c>
      <c r="U1799" s="8">
        <f t="shared" si="252"/>
        <v>0</v>
      </c>
      <c r="V1799" s="8">
        <f t="shared" si="245"/>
        <v>0</v>
      </c>
      <c r="W1799" s="8">
        <f t="shared" si="246"/>
        <v>0</v>
      </c>
      <c r="X1799" s="8">
        <f t="shared" si="247"/>
        <v>0</v>
      </c>
      <c r="Y1799" s="8" t="str">
        <f t="shared" si="248"/>
        <v/>
      </c>
      <c r="Z1799" s="8" t="str">
        <f>VLOOKUP($D1799,{"29 - Psychiatrie (Erwachsene)","BGI";"297 - stationsäquivalente Behandlung in der Erwachsenenpsychiatrie (29)","BGI";"30 - Kinder- und Jugendpsychiatrie","BGII";"307 - stationsäquivalente Behandlung in der Kinder- und Jugendpsychiatrie (30)","BGII";"31 - Psychosomatik","BGI";"","LEER";0,"Leer"},2,0)</f>
        <v>LEER</v>
      </c>
      <c r="AA1799" s="8" t="str">
        <f t="shared" si="249"/>
        <v>Stationen</v>
      </c>
    </row>
    <row r="1800" spans="2:27" ht="15" customHeight="1" x14ac:dyDescent="0.25">
      <c r="B1800" s="76" t="str">
        <f t="shared" si="251"/>
        <v>!!!</v>
      </c>
      <c r="C1800" s="310" t="str">
        <f>IF(LEN($E1800)&gt;0,VLOOKUP(TEXT($E1800,0),'Angaben Stationen'!$E$14:$V$215,17,0),"")</f>
        <v/>
      </c>
      <c r="D1800" s="254" t="str">
        <f>IF(LEN($E1800)&gt;0,VLOOKUP(TEXT($E1800,0),'Angaben Stationen'!$E$14:$V$215,18,0),"")</f>
        <v/>
      </c>
      <c r="E1800" s="344"/>
      <c r="F1800" s="256"/>
      <c r="G1800" s="256"/>
      <c r="H1800" s="307"/>
      <c r="I1800" s="183"/>
      <c r="R1800" s="8">
        <f t="shared" si="244"/>
        <v>0</v>
      </c>
      <c r="S1800" s="8">
        <f>VLOOKUP($D1800,{"29 - Psychiatrie (Erwachsene)",1;"30 - Kinder- und Jugendpsychiatrie",1;"297 - stationsäquivalente Behandlung in der Erwachsenenpsychiatrie (29)",1;"307 - stationsäquivalente Behandlung in der Kinder- und Jugendpsychiatrie (30)",1;"31 - Psychosomatik",1;"",0;0,0},2,0)</f>
        <v>0</v>
      </c>
      <c r="T1800" s="8">
        <f t="shared" si="250"/>
        <v>0</v>
      </c>
      <c r="U1800" s="8">
        <f t="shared" si="252"/>
        <v>0</v>
      </c>
      <c r="V1800" s="8">
        <f t="shared" si="245"/>
        <v>0</v>
      </c>
      <c r="W1800" s="8">
        <f t="shared" si="246"/>
        <v>0</v>
      </c>
      <c r="X1800" s="8">
        <f t="shared" si="247"/>
        <v>0</v>
      </c>
      <c r="Y1800" s="8" t="str">
        <f t="shared" si="248"/>
        <v/>
      </c>
      <c r="Z1800" s="8" t="str">
        <f>VLOOKUP($D1800,{"29 - Psychiatrie (Erwachsene)","BGI";"297 - stationsäquivalente Behandlung in der Erwachsenenpsychiatrie (29)","BGI";"30 - Kinder- und Jugendpsychiatrie","BGII";"307 - stationsäquivalente Behandlung in der Kinder- und Jugendpsychiatrie (30)","BGII";"31 - Psychosomatik","BGI";"","LEER";0,"Leer"},2,0)</f>
        <v>LEER</v>
      </c>
      <c r="AA1800" s="8" t="str">
        <f t="shared" si="249"/>
        <v>Stationen</v>
      </c>
    </row>
    <row r="1801" spans="2:27" ht="15" customHeight="1" x14ac:dyDescent="0.25">
      <c r="B1801" s="76" t="str">
        <f t="shared" si="251"/>
        <v>!!!</v>
      </c>
      <c r="C1801" s="310" t="str">
        <f>IF(LEN($E1801)&gt;0,VLOOKUP(TEXT($E1801,0),'Angaben Stationen'!$E$14:$V$215,17,0),"")</f>
        <v/>
      </c>
      <c r="D1801" s="254" t="str">
        <f>IF(LEN($E1801)&gt;0,VLOOKUP(TEXT($E1801,0),'Angaben Stationen'!$E$14:$V$215,18,0),"")</f>
        <v/>
      </c>
      <c r="E1801" s="344"/>
      <c r="F1801" s="256"/>
      <c r="G1801" s="256"/>
      <c r="H1801" s="307"/>
      <c r="I1801" s="183"/>
      <c r="R1801" s="8">
        <f t="shared" si="244"/>
        <v>0</v>
      </c>
      <c r="S1801" s="8">
        <f>VLOOKUP($D1801,{"29 - Psychiatrie (Erwachsene)",1;"30 - Kinder- und Jugendpsychiatrie",1;"297 - stationsäquivalente Behandlung in der Erwachsenenpsychiatrie (29)",1;"307 - stationsäquivalente Behandlung in der Kinder- und Jugendpsychiatrie (30)",1;"31 - Psychosomatik",1;"",0;0,0},2,0)</f>
        <v>0</v>
      </c>
      <c r="T1801" s="8">
        <f t="shared" si="250"/>
        <v>0</v>
      </c>
      <c r="U1801" s="8">
        <f t="shared" si="252"/>
        <v>0</v>
      </c>
      <c r="V1801" s="8">
        <f t="shared" si="245"/>
        <v>0</v>
      </c>
      <c r="W1801" s="8">
        <f t="shared" si="246"/>
        <v>0</v>
      </c>
      <c r="X1801" s="8">
        <f t="shared" si="247"/>
        <v>0</v>
      </c>
      <c r="Y1801" s="8" t="str">
        <f t="shared" si="248"/>
        <v/>
      </c>
      <c r="Z1801" s="8" t="str">
        <f>VLOOKUP($D1801,{"29 - Psychiatrie (Erwachsene)","BGI";"297 - stationsäquivalente Behandlung in der Erwachsenenpsychiatrie (29)","BGI";"30 - Kinder- und Jugendpsychiatrie","BGII";"307 - stationsäquivalente Behandlung in der Kinder- und Jugendpsychiatrie (30)","BGII";"31 - Psychosomatik","BGI";"","LEER";0,"Leer"},2,0)</f>
        <v>LEER</v>
      </c>
      <c r="AA1801" s="8" t="str">
        <f t="shared" si="249"/>
        <v>Stationen</v>
      </c>
    </row>
    <row r="1802" spans="2:27" ht="15" customHeight="1" x14ac:dyDescent="0.25">
      <c r="B1802" s="76" t="str">
        <f t="shared" si="251"/>
        <v>!!!</v>
      </c>
      <c r="C1802" s="310" t="str">
        <f>IF(LEN($E1802)&gt;0,VLOOKUP(TEXT($E1802,0),'Angaben Stationen'!$E$14:$V$215,17,0),"")</f>
        <v/>
      </c>
      <c r="D1802" s="254" t="str">
        <f>IF(LEN($E1802)&gt;0,VLOOKUP(TEXT($E1802,0),'Angaben Stationen'!$E$14:$V$215,18,0),"")</f>
        <v/>
      </c>
      <c r="E1802" s="344"/>
      <c r="F1802" s="256"/>
      <c r="G1802" s="256"/>
      <c r="H1802" s="307"/>
      <c r="I1802" s="183"/>
      <c r="R1802" s="8">
        <f t="shared" si="244"/>
        <v>0</v>
      </c>
      <c r="S1802" s="8">
        <f>VLOOKUP($D1802,{"29 - Psychiatrie (Erwachsene)",1;"30 - Kinder- und Jugendpsychiatrie",1;"297 - stationsäquivalente Behandlung in der Erwachsenenpsychiatrie (29)",1;"307 - stationsäquivalente Behandlung in der Kinder- und Jugendpsychiatrie (30)",1;"31 - Psychosomatik",1;"",0;0,0},2,0)</f>
        <v>0</v>
      </c>
      <c r="T1802" s="8">
        <f t="shared" si="250"/>
        <v>0</v>
      </c>
      <c r="U1802" s="8">
        <f t="shared" si="252"/>
        <v>0</v>
      </c>
      <c r="V1802" s="8">
        <f t="shared" si="245"/>
        <v>0</v>
      </c>
      <c r="W1802" s="8">
        <f t="shared" si="246"/>
        <v>0</v>
      </c>
      <c r="X1802" s="8">
        <f t="shared" si="247"/>
        <v>0</v>
      </c>
      <c r="Y1802" s="8" t="str">
        <f t="shared" si="248"/>
        <v/>
      </c>
      <c r="Z1802" s="8" t="str">
        <f>VLOOKUP($D1802,{"29 - Psychiatrie (Erwachsene)","BGI";"297 - stationsäquivalente Behandlung in der Erwachsenenpsychiatrie (29)","BGI";"30 - Kinder- und Jugendpsychiatrie","BGII";"307 - stationsäquivalente Behandlung in der Kinder- und Jugendpsychiatrie (30)","BGII";"31 - Psychosomatik","BGI";"","LEER";0,"Leer"},2,0)</f>
        <v>LEER</v>
      </c>
      <c r="AA1802" s="8" t="str">
        <f t="shared" si="249"/>
        <v>Stationen</v>
      </c>
    </row>
    <row r="1803" spans="2:27" ht="15" customHeight="1" x14ac:dyDescent="0.25">
      <c r="B1803" s="76" t="str">
        <f t="shared" si="251"/>
        <v>!!!</v>
      </c>
      <c r="C1803" s="310" t="str">
        <f>IF(LEN($E1803)&gt;0,VLOOKUP(TEXT($E1803,0),'Angaben Stationen'!$E$14:$V$215,17,0),"")</f>
        <v/>
      </c>
      <c r="D1803" s="254" t="str">
        <f>IF(LEN($E1803)&gt;0,VLOOKUP(TEXT($E1803,0),'Angaben Stationen'!$E$14:$V$215,18,0),"")</f>
        <v/>
      </c>
      <c r="E1803" s="344"/>
      <c r="F1803" s="256"/>
      <c r="G1803" s="256"/>
      <c r="H1803" s="307"/>
      <c r="I1803" s="183"/>
      <c r="R1803" s="8">
        <f t="shared" si="244"/>
        <v>0</v>
      </c>
      <c r="S1803" s="8">
        <f>VLOOKUP($D1803,{"29 - Psychiatrie (Erwachsene)",1;"30 - Kinder- und Jugendpsychiatrie",1;"297 - stationsäquivalente Behandlung in der Erwachsenenpsychiatrie (29)",1;"307 - stationsäquivalente Behandlung in der Kinder- und Jugendpsychiatrie (30)",1;"31 - Psychosomatik",1;"",0;0,0},2,0)</f>
        <v>0</v>
      </c>
      <c r="T1803" s="8">
        <f t="shared" si="250"/>
        <v>0</v>
      </c>
      <c r="U1803" s="8">
        <f t="shared" si="252"/>
        <v>0</v>
      </c>
      <c r="V1803" s="8">
        <f t="shared" si="245"/>
        <v>0</v>
      </c>
      <c r="W1803" s="8">
        <f t="shared" si="246"/>
        <v>0</v>
      </c>
      <c r="X1803" s="8">
        <f t="shared" si="247"/>
        <v>0</v>
      </c>
      <c r="Y1803" s="8" t="str">
        <f t="shared" si="248"/>
        <v/>
      </c>
      <c r="Z1803" s="8" t="str">
        <f>VLOOKUP($D1803,{"29 - Psychiatrie (Erwachsene)","BGI";"297 - stationsäquivalente Behandlung in der Erwachsenenpsychiatrie (29)","BGI";"30 - Kinder- und Jugendpsychiatrie","BGII";"307 - stationsäquivalente Behandlung in der Kinder- und Jugendpsychiatrie (30)","BGII";"31 - Psychosomatik","BGI";"","LEER";0,"Leer"},2,0)</f>
        <v>LEER</v>
      </c>
      <c r="AA1803" s="8" t="str">
        <f t="shared" si="249"/>
        <v>Stationen</v>
      </c>
    </row>
    <row r="1804" spans="2:27" ht="15" customHeight="1" x14ac:dyDescent="0.25">
      <c r="B1804" s="76" t="str">
        <f t="shared" si="251"/>
        <v>!!!</v>
      </c>
      <c r="C1804" s="310" t="str">
        <f>IF(LEN($E1804)&gt;0,VLOOKUP(TEXT($E1804,0),'Angaben Stationen'!$E$14:$V$215,17,0),"")</f>
        <v/>
      </c>
      <c r="D1804" s="254" t="str">
        <f>IF(LEN($E1804)&gt;0,VLOOKUP(TEXT($E1804,0),'Angaben Stationen'!$E$14:$V$215,18,0),"")</f>
        <v/>
      </c>
      <c r="E1804" s="344"/>
      <c r="F1804" s="256"/>
      <c r="G1804" s="256"/>
      <c r="H1804" s="307"/>
      <c r="I1804" s="183"/>
      <c r="R1804" s="8">
        <f t="shared" si="244"/>
        <v>0</v>
      </c>
      <c r="S1804" s="8">
        <f>VLOOKUP($D1804,{"29 - Psychiatrie (Erwachsene)",1;"30 - Kinder- und Jugendpsychiatrie",1;"297 - stationsäquivalente Behandlung in der Erwachsenenpsychiatrie (29)",1;"307 - stationsäquivalente Behandlung in der Kinder- und Jugendpsychiatrie (30)",1;"31 - Psychosomatik",1;"",0;0,0},2,0)</f>
        <v>0</v>
      </c>
      <c r="T1804" s="8">
        <f t="shared" si="250"/>
        <v>0</v>
      </c>
      <c r="U1804" s="8">
        <f t="shared" si="252"/>
        <v>0</v>
      </c>
      <c r="V1804" s="8">
        <f t="shared" si="245"/>
        <v>0</v>
      </c>
      <c r="W1804" s="8">
        <f t="shared" si="246"/>
        <v>0</v>
      </c>
      <c r="X1804" s="8">
        <f t="shared" si="247"/>
        <v>0</v>
      </c>
      <c r="Y1804" s="8" t="str">
        <f t="shared" si="248"/>
        <v/>
      </c>
      <c r="Z1804" s="8" t="str">
        <f>VLOOKUP($D1804,{"29 - Psychiatrie (Erwachsene)","BGI";"297 - stationsäquivalente Behandlung in der Erwachsenenpsychiatrie (29)","BGI";"30 - Kinder- und Jugendpsychiatrie","BGII";"307 - stationsäquivalente Behandlung in der Kinder- und Jugendpsychiatrie (30)","BGII";"31 - Psychosomatik","BGI";"","LEER";0,"Leer"},2,0)</f>
        <v>LEER</v>
      </c>
      <c r="AA1804" s="8" t="str">
        <f t="shared" si="249"/>
        <v>Stationen</v>
      </c>
    </row>
    <row r="1805" spans="2:27" ht="15" customHeight="1" x14ac:dyDescent="0.25">
      <c r="B1805" s="76" t="str">
        <f t="shared" si="251"/>
        <v>!!!</v>
      </c>
      <c r="C1805" s="310" t="str">
        <f>IF(LEN($E1805)&gt;0,VLOOKUP(TEXT($E1805,0),'Angaben Stationen'!$E$14:$V$215,17,0),"")</f>
        <v/>
      </c>
      <c r="D1805" s="254" t="str">
        <f>IF(LEN($E1805)&gt;0,VLOOKUP(TEXT($E1805,0),'Angaben Stationen'!$E$14:$V$215,18,0),"")</f>
        <v/>
      </c>
      <c r="E1805" s="344"/>
      <c r="F1805" s="256"/>
      <c r="G1805" s="256"/>
      <c r="H1805" s="307"/>
      <c r="I1805" s="183"/>
      <c r="R1805" s="8">
        <f t="shared" si="244"/>
        <v>0</v>
      </c>
      <c r="S1805" s="8">
        <f>VLOOKUP($D1805,{"29 - Psychiatrie (Erwachsene)",1;"30 - Kinder- und Jugendpsychiatrie",1;"297 - stationsäquivalente Behandlung in der Erwachsenenpsychiatrie (29)",1;"307 - stationsäquivalente Behandlung in der Kinder- und Jugendpsychiatrie (30)",1;"31 - Psychosomatik",1;"",0;0,0},2,0)</f>
        <v>0</v>
      </c>
      <c r="T1805" s="8">
        <f t="shared" si="250"/>
        <v>0</v>
      </c>
      <c r="U1805" s="8">
        <f t="shared" si="252"/>
        <v>0</v>
      </c>
      <c r="V1805" s="8">
        <f t="shared" si="245"/>
        <v>0</v>
      </c>
      <c r="W1805" s="8">
        <f t="shared" si="246"/>
        <v>0</v>
      </c>
      <c r="X1805" s="8">
        <f t="shared" si="247"/>
        <v>0</v>
      </c>
      <c r="Y1805" s="8" t="str">
        <f t="shared" si="248"/>
        <v/>
      </c>
      <c r="Z1805" s="8" t="str">
        <f>VLOOKUP($D1805,{"29 - Psychiatrie (Erwachsene)","BGI";"297 - stationsäquivalente Behandlung in der Erwachsenenpsychiatrie (29)","BGI";"30 - Kinder- und Jugendpsychiatrie","BGII";"307 - stationsäquivalente Behandlung in der Kinder- und Jugendpsychiatrie (30)","BGII";"31 - Psychosomatik","BGI";"","LEER";0,"Leer"},2,0)</f>
        <v>LEER</v>
      </c>
      <c r="AA1805" s="8" t="str">
        <f t="shared" si="249"/>
        <v>Stationen</v>
      </c>
    </row>
    <row r="1806" spans="2:27" ht="15" customHeight="1" x14ac:dyDescent="0.25">
      <c r="B1806" s="76" t="str">
        <f t="shared" si="251"/>
        <v>!!!</v>
      </c>
      <c r="C1806" s="310" t="str">
        <f>IF(LEN($E1806)&gt;0,VLOOKUP(TEXT($E1806,0),'Angaben Stationen'!$E$14:$V$215,17,0),"")</f>
        <v/>
      </c>
      <c r="D1806" s="254" t="str">
        <f>IF(LEN($E1806)&gt;0,VLOOKUP(TEXT($E1806,0),'Angaben Stationen'!$E$14:$V$215,18,0),"")</f>
        <v/>
      </c>
      <c r="E1806" s="344"/>
      <c r="F1806" s="256"/>
      <c r="G1806" s="256"/>
      <c r="H1806" s="307"/>
      <c r="I1806" s="183"/>
      <c r="R1806" s="8">
        <f t="shared" si="244"/>
        <v>0</v>
      </c>
      <c r="S1806" s="8">
        <f>VLOOKUP($D1806,{"29 - Psychiatrie (Erwachsene)",1;"30 - Kinder- und Jugendpsychiatrie",1;"297 - stationsäquivalente Behandlung in der Erwachsenenpsychiatrie (29)",1;"307 - stationsäquivalente Behandlung in der Kinder- und Jugendpsychiatrie (30)",1;"31 - Psychosomatik",1;"",0;0,0},2,0)</f>
        <v>0</v>
      </c>
      <c r="T1806" s="8">
        <f t="shared" si="250"/>
        <v>0</v>
      </c>
      <c r="U1806" s="8">
        <f t="shared" si="252"/>
        <v>0</v>
      </c>
      <c r="V1806" s="8">
        <f t="shared" si="245"/>
        <v>0</v>
      </c>
      <c r="W1806" s="8">
        <f t="shared" si="246"/>
        <v>0</v>
      </c>
      <c r="X1806" s="8">
        <f t="shared" si="247"/>
        <v>0</v>
      </c>
      <c r="Y1806" s="8" t="str">
        <f t="shared" si="248"/>
        <v/>
      </c>
      <c r="Z1806" s="8" t="str">
        <f>VLOOKUP($D1806,{"29 - Psychiatrie (Erwachsene)","BGI";"297 - stationsäquivalente Behandlung in der Erwachsenenpsychiatrie (29)","BGI";"30 - Kinder- und Jugendpsychiatrie","BGII";"307 - stationsäquivalente Behandlung in der Kinder- und Jugendpsychiatrie (30)","BGII";"31 - Psychosomatik","BGI";"","LEER";0,"Leer"},2,0)</f>
        <v>LEER</v>
      </c>
      <c r="AA1806" s="8" t="str">
        <f t="shared" si="249"/>
        <v>Stationen</v>
      </c>
    </row>
    <row r="1807" spans="2:27" ht="15" customHeight="1" x14ac:dyDescent="0.25">
      <c r="B1807" s="76" t="str">
        <f t="shared" si="251"/>
        <v>!!!</v>
      </c>
      <c r="C1807" s="310" t="str">
        <f>IF(LEN($E1807)&gt;0,VLOOKUP(TEXT($E1807,0),'Angaben Stationen'!$E$14:$V$215,17,0),"")</f>
        <v/>
      </c>
      <c r="D1807" s="254" t="str">
        <f>IF(LEN($E1807)&gt;0,VLOOKUP(TEXT($E1807,0),'Angaben Stationen'!$E$14:$V$215,18,0),"")</f>
        <v/>
      </c>
      <c r="E1807" s="344"/>
      <c r="F1807" s="256"/>
      <c r="G1807" s="256"/>
      <c r="H1807" s="307"/>
      <c r="I1807" s="183"/>
      <c r="R1807" s="8">
        <f t="shared" si="244"/>
        <v>0</v>
      </c>
      <c r="S1807" s="8">
        <f>VLOOKUP($D1807,{"29 - Psychiatrie (Erwachsene)",1;"30 - Kinder- und Jugendpsychiatrie",1;"297 - stationsäquivalente Behandlung in der Erwachsenenpsychiatrie (29)",1;"307 - stationsäquivalente Behandlung in der Kinder- und Jugendpsychiatrie (30)",1;"31 - Psychosomatik",1;"",0;0,0},2,0)</f>
        <v>0</v>
      </c>
      <c r="T1807" s="8">
        <f t="shared" si="250"/>
        <v>0</v>
      </c>
      <c r="U1807" s="8">
        <f t="shared" si="252"/>
        <v>0</v>
      </c>
      <c r="V1807" s="8">
        <f t="shared" si="245"/>
        <v>0</v>
      </c>
      <c r="W1807" s="8">
        <f t="shared" si="246"/>
        <v>0</v>
      </c>
      <c r="X1807" s="8">
        <f t="shared" si="247"/>
        <v>0</v>
      </c>
      <c r="Y1807" s="8" t="str">
        <f t="shared" si="248"/>
        <v/>
      </c>
      <c r="Z1807" s="8" t="str">
        <f>VLOOKUP($D1807,{"29 - Psychiatrie (Erwachsene)","BGI";"297 - stationsäquivalente Behandlung in der Erwachsenenpsychiatrie (29)","BGI";"30 - Kinder- und Jugendpsychiatrie","BGII";"307 - stationsäquivalente Behandlung in der Kinder- und Jugendpsychiatrie (30)","BGII";"31 - Psychosomatik","BGI";"","LEER";0,"Leer"},2,0)</f>
        <v>LEER</v>
      </c>
      <c r="AA1807" s="8" t="str">
        <f t="shared" si="249"/>
        <v>Stationen</v>
      </c>
    </row>
    <row r="1808" spans="2:27" ht="15" customHeight="1" x14ac:dyDescent="0.25">
      <c r="B1808" s="76" t="str">
        <f t="shared" si="251"/>
        <v>!!!</v>
      </c>
      <c r="C1808" s="310" t="str">
        <f>IF(LEN($E1808)&gt;0,VLOOKUP(TEXT($E1808,0),'Angaben Stationen'!$E$14:$V$215,17,0),"")</f>
        <v/>
      </c>
      <c r="D1808" s="254" t="str">
        <f>IF(LEN($E1808)&gt;0,VLOOKUP(TEXT($E1808,0),'Angaben Stationen'!$E$14:$V$215,18,0),"")</f>
        <v/>
      </c>
      <c r="E1808" s="344"/>
      <c r="F1808" s="256"/>
      <c r="G1808" s="256"/>
      <c r="H1808" s="307"/>
      <c r="I1808" s="183"/>
      <c r="R1808" s="8">
        <f t="shared" si="244"/>
        <v>0</v>
      </c>
      <c r="S1808" s="8">
        <f>VLOOKUP($D1808,{"29 - Psychiatrie (Erwachsene)",1;"30 - Kinder- und Jugendpsychiatrie",1;"297 - stationsäquivalente Behandlung in der Erwachsenenpsychiatrie (29)",1;"307 - stationsäquivalente Behandlung in der Kinder- und Jugendpsychiatrie (30)",1;"31 - Psychosomatik",1;"",0;0,0},2,0)</f>
        <v>0</v>
      </c>
      <c r="T1808" s="8">
        <f t="shared" si="250"/>
        <v>0</v>
      </c>
      <c r="U1808" s="8">
        <f t="shared" si="252"/>
        <v>0</v>
      </c>
      <c r="V1808" s="8">
        <f t="shared" si="245"/>
        <v>0</v>
      </c>
      <c r="W1808" s="8">
        <f t="shared" si="246"/>
        <v>0</v>
      </c>
      <c r="X1808" s="8">
        <f t="shared" si="247"/>
        <v>0</v>
      </c>
      <c r="Y1808" s="8" t="str">
        <f t="shared" si="248"/>
        <v/>
      </c>
      <c r="Z1808" s="8" t="str">
        <f>VLOOKUP($D1808,{"29 - Psychiatrie (Erwachsene)","BGI";"297 - stationsäquivalente Behandlung in der Erwachsenenpsychiatrie (29)","BGI";"30 - Kinder- und Jugendpsychiatrie","BGII";"307 - stationsäquivalente Behandlung in der Kinder- und Jugendpsychiatrie (30)","BGII";"31 - Psychosomatik","BGI";"","LEER";0,"Leer"},2,0)</f>
        <v>LEER</v>
      </c>
      <c r="AA1808" s="8" t="str">
        <f t="shared" si="249"/>
        <v>Stationen</v>
      </c>
    </row>
    <row r="1809" spans="2:27" ht="15" customHeight="1" x14ac:dyDescent="0.25">
      <c r="B1809" s="76" t="str">
        <f t="shared" si="251"/>
        <v>!!!</v>
      </c>
      <c r="C1809" s="310" t="str">
        <f>IF(LEN($E1809)&gt;0,VLOOKUP(TEXT($E1809,0),'Angaben Stationen'!$E$14:$V$215,17,0),"")</f>
        <v/>
      </c>
      <c r="D1809" s="254" t="str">
        <f>IF(LEN($E1809)&gt;0,VLOOKUP(TEXT($E1809,0),'Angaben Stationen'!$E$14:$V$215,18,0),"")</f>
        <v/>
      </c>
      <c r="E1809" s="344"/>
      <c r="F1809" s="256"/>
      <c r="G1809" s="256"/>
      <c r="H1809" s="307"/>
      <c r="I1809" s="183"/>
      <c r="R1809" s="8">
        <f t="shared" si="244"/>
        <v>0</v>
      </c>
      <c r="S1809" s="8">
        <f>VLOOKUP($D1809,{"29 - Psychiatrie (Erwachsene)",1;"30 - Kinder- und Jugendpsychiatrie",1;"297 - stationsäquivalente Behandlung in der Erwachsenenpsychiatrie (29)",1;"307 - stationsäquivalente Behandlung in der Kinder- und Jugendpsychiatrie (30)",1;"31 - Psychosomatik",1;"",0;0,0},2,0)</f>
        <v>0</v>
      </c>
      <c r="T1809" s="8">
        <f t="shared" si="250"/>
        <v>0</v>
      </c>
      <c r="U1809" s="8">
        <f t="shared" si="252"/>
        <v>0</v>
      </c>
      <c r="V1809" s="8">
        <f t="shared" si="245"/>
        <v>0</v>
      </c>
      <c r="W1809" s="8">
        <f t="shared" si="246"/>
        <v>0</v>
      </c>
      <c r="X1809" s="8">
        <f t="shared" si="247"/>
        <v>0</v>
      </c>
      <c r="Y1809" s="8" t="str">
        <f t="shared" si="248"/>
        <v/>
      </c>
      <c r="Z1809" s="8" t="str">
        <f>VLOOKUP($D1809,{"29 - Psychiatrie (Erwachsene)","BGI";"297 - stationsäquivalente Behandlung in der Erwachsenenpsychiatrie (29)","BGI";"30 - Kinder- und Jugendpsychiatrie","BGII";"307 - stationsäquivalente Behandlung in der Kinder- und Jugendpsychiatrie (30)","BGII";"31 - Psychosomatik","BGI";"","LEER";0,"Leer"},2,0)</f>
        <v>LEER</v>
      </c>
      <c r="AA1809" s="8" t="str">
        <f t="shared" si="249"/>
        <v>Stationen</v>
      </c>
    </row>
    <row r="1810" spans="2:27" ht="15" customHeight="1" x14ac:dyDescent="0.25">
      <c r="B1810" s="76" t="str">
        <f t="shared" si="251"/>
        <v>!!!</v>
      </c>
      <c r="C1810" s="310" t="str">
        <f>IF(LEN($E1810)&gt;0,VLOOKUP(TEXT($E1810,0),'Angaben Stationen'!$E$14:$V$215,17,0),"")</f>
        <v/>
      </c>
      <c r="D1810" s="254" t="str">
        <f>IF(LEN($E1810)&gt;0,VLOOKUP(TEXT($E1810,0),'Angaben Stationen'!$E$14:$V$215,18,0),"")</f>
        <v/>
      </c>
      <c r="E1810" s="344"/>
      <c r="F1810" s="256"/>
      <c r="G1810" s="256"/>
      <c r="H1810" s="307"/>
      <c r="I1810" s="183"/>
      <c r="R1810" s="8">
        <f t="shared" si="244"/>
        <v>0</v>
      </c>
      <c r="S1810" s="8">
        <f>VLOOKUP($D1810,{"29 - Psychiatrie (Erwachsene)",1;"30 - Kinder- und Jugendpsychiatrie",1;"297 - stationsäquivalente Behandlung in der Erwachsenenpsychiatrie (29)",1;"307 - stationsäquivalente Behandlung in der Kinder- und Jugendpsychiatrie (30)",1;"31 - Psychosomatik",1;"",0;0,0},2,0)</f>
        <v>0</v>
      </c>
      <c r="T1810" s="8">
        <f t="shared" si="250"/>
        <v>0</v>
      </c>
      <c r="U1810" s="8">
        <f t="shared" si="252"/>
        <v>0</v>
      </c>
      <c r="V1810" s="8">
        <f t="shared" si="245"/>
        <v>0</v>
      </c>
      <c r="W1810" s="8">
        <f t="shared" si="246"/>
        <v>0</v>
      </c>
      <c r="X1810" s="8">
        <f t="shared" si="247"/>
        <v>0</v>
      </c>
      <c r="Y1810" s="8" t="str">
        <f t="shared" si="248"/>
        <v/>
      </c>
      <c r="Z1810" s="8" t="str">
        <f>VLOOKUP($D1810,{"29 - Psychiatrie (Erwachsene)","BGI";"297 - stationsäquivalente Behandlung in der Erwachsenenpsychiatrie (29)","BGI";"30 - Kinder- und Jugendpsychiatrie","BGII";"307 - stationsäquivalente Behandlung in der Kinder- und Jugendpsychiatrie (30)","BGII";"31 - Psychosomatik","BGI";"","LEER";0,"Leer"},2,0)</f>
        <v>LEER</v>
      </c>
      <c r="AA1810" s="8" t="str">
        <f t="shared" si="249"/>
        <v>Stationen</v>
      </c>
    </row>
    <row r="1811" spans="2:27" ht="15" customHeight="1" x14ac:dyDescent="0.25">
      <c r="B1811" s="76" t="str">
        <f t="shared" si="251"/>
        <v>!!!</v>
      </c>
      <c r="C1811" s="310" t="str">
        <f>IF(LEN($E1811)&gt;0,VLOOKUP(TEXT($E1811,0),'Angaben Stationen'!$E$14:$V$215,17,0),"")</f>
        <v/>
      </c>
      <c r="D1811" s="254" t="str">
        <f>IF(LEN($E1811)&gt;0,VLOOKUP(TEXT($E1811,0),'Angaben Stationen'!$E$14:$V$215,18,0),"")</f>
        <v/>
      </c>
      <c r="E1811" s="344"/>
      <c r="F1811" s="256"/>
      <c r="G1811" s="256"/>
      <c r="H1811" s="307"/>
      <c r="I1811" s="183"/>
      <c r="R1811" s="8">
        <f t="shared" si="244"/>
        <v>0</v>
      </c>
      <c r="S1811" s="8">
        <f>VLOOKUP($D1811,{"29 - Psychiatrie (Erwachsene)",1;"30 - Kinder- und Jugendpsychiatrie",1;"297 - stationsäquivalente Behandlung in der Erwachsenenpsychiatrie (29)",1;"307 - stationsäquivalente Behandlung in der Kinder- und Jugendpsychiatrie (30)",1;"31 - Psychosomatik",1;"",0;0,0},2,0)</f>
        <v>0</v>
      </c>
      <c r="T1811" s="8">
        <f t="shared" si="250"/>
        <v>0</v>
      </c>
      <c r="U1811" s="8">
        <f t="shared" si="252"/>
        <v>0</v>
      </c>
      <c r="V1811" s="8">
        <f t="shared" si="245"/>
        <v>0</v>
      </c>
      <c r="W1811" s="8">
        <f t="shared" si="246"/>
        <v>0</v>
      </c>
      <c r="X1811" s="8">
        <f t="shared" si="247"/>
        <v>0</v>
      </c>
      <c r="Y1811" s="8" t="str">
        <f t="shared" si="248"/>
        <v/>
      </c>
      <c r="Z1811" s="8" t="str">
        <f>VLOOKUP($D1811,{"29 - Psychiatrie (Erwachsene)","BGI";"297 - stationsäquivalente Behandlung in der Erwachsenenpsychiatrie (29)","BGI";"30 - Kinder- und Jugendpsychiatrie","BGII";"307 - stationsäquivalente Behandlung in der Kinder- und Jugendpsychiatrie (30)","BGII";"31 - Psychosomatik","BGI";"","LEER";0,"Leer"},2,0)</f>
        <v>LEER</v>
      </c>
      <c r="AA1811" s="8" t="str">
        <f t="shared" si="249"/>
        <v>Stationen</v>
      </c>
    </row>
    <row r="1812" spans="2:27" ht="15" customHeight="1" x14ac:dyDescent="0.25">
      <c r="B1812" s="76" t="str">
        <f t="shared" si="251"/>
        <v>!!!</v>
      </c>
      <c r="C1812" s="310" t="str">
        <f>IF(LEN($E1812)&gt;0,VLOOKUP(TEXT($E1812,0),'Angaben Stationen'!$E$14:$V$215,17,0),"")</f>
        <v/>
      </c>
      <c r="D1812" s="254" t="str">
        <f>IF(LEN($E1812)&gt;0,VLOOKUP(TEXT($E1812,0),'Angaben Stationen'!$E$14:$V$215,18,0),"")</f>
        <v/>
      </c>
      <c r="E1812" s="344"/>
      <c r="F1812" s="256"/>
      <c r="G1812" s="256"/>
      <c r="H1812" s="307"/>
      <c r="I1812" s="183"/>
      <c r="R1812" s="8">
        <f t="shared" si="244"/>
        <v>0</v>
      </c>
      <c r="S1812" s="8">
        <f>VLOOKUP($D1812,{"29 - Psychiatrie (Erwachsene)",1;"30 - Kinder- und Jugendpsychiatrie",1;"297 - stationsäquivalente Behandlung in der Erwachsenenpsychiatrie (29)",1;"307 - stationsäquivalente Behandlung in der Kinder- und Jugendpsychiatrie (30)",1;"31 - Psychosomatik",1;"",0;0,0},2,0)</f>
        <v>0</v>
      </c>
      <c r="T1812" s="8">
        <f t="shared" si="250"/>
        <v>0</v>
      </c>
      <c r="U1812" s="8">
        <f t="shared" si="252"/>
        <v>0</v>
      </c>
      <c r="V1812" s="8">
        <f t="shared" si="245"/>
        <v>0</v>
      </c>
      <c r="W1812" s="8">
        <f t="shared" si="246"/>
        <v>0</v>
      </c>
      <c r="X1812" s="8">
        <f t="shared" si="247"/>
        <v>0</v>
      </c>
      <c r="Y1812" s="8" t="str">
        <f t="shared" si="248"/>
        <v/>
      </c>
      <c r="Z1812" s="8" t="str">
        <f>VLOOKUP($D1812,{"29 - Psychiatrie (Erwachsene)","BGI";"297 - stationsäquivalente Behandlung in der Erwachsenenpsychiatrie (29)","BGI";"30 - Kinder- und Jugendpsychiatrie","BGII";"307 - stationsäquivalente Behandlung in der Kinder- und Jugendpsychiatrie (30)","BGII";"31 - Psychosomatik","BGI";"","LEER";0,"Leer"},2,0)</f>
        <v>LEER</v>
      </c>
      <c r="AA1812" s="8" t="str">
        <f t="shared" si="249"/>
        <v>Stationen</v>
      </c>
    </row>
    <row r="1813" spans="2:27" ht="15" customHeight="1" x14ac:dyDescent="0.25">
      <c r="B1813" s="76" t="str">
        <f t="shared" si="251"/>
        <v>!!!</v>
      </c>
      <c r="C1813" s="310" t="str">
        <f>IF(LEN($E1813)&gt;0,VLOOKUP(TEXT($E1813,0),'Angaben Stationen'!$E$14:$V$215,17,0),"")</f>
        <v/>
      </c>
      <c r="D1813" s="254" t="str">
        <f>IF(LEN($E1813)&gt;0,VLOOKUP(TEXT($E1813,0),'Angaben Stationen'!$E$14:$V$215,18,0),"")</f>
        <v/>
      </c>
      <c r="E1813" s="344"/>
      <c r="F1813" s="256"/>
      <c r="G1813" s="256"/>
      <c r="H1813" s="307"/>
      <c r="I1813" s="183"/>
      <c r="R1813" s="8">
        <f t="shared" si="244"/>
        <v>0</v>
      </c>
      <c r="S1813" s="8">
        <f>VLOOKUP($D1813,{"29 - Psychiatrie (Erwachsene)",1;"30 - Kinder- und Jugendpsychiatrie",1;"297 - stationsäquivalente Behandlung in der Erwachsenenpsychiatrie (29)",1;"307 - stationsäquivalente Behandlung in der Kinder- und Jugendpsychiatrie (30)",1;"31 - Psychosomatik",1;"",0;0,0},2,0)</f>
        <v>0</v>
      </c>
      <c r="T1813" s="8">
        <f t="shared" si="250"/>
        <v>0</v>
      </c>
      <c r="U1813" s="8">
        <f t="shared" si="252"/>
        <v>0</v>
      </c>
      <c r="V1813" s="8">
        <f t="shared" si="245"/>
        <v>0</v>
      </c>
      <c r="W1813" s="8">
        <f t="shared" si="246"/>
        <v>0</v>
      </c>
      <c r="X1813" s="8">
        <f t="shared" si="247"/>
        <v>0</v>
      </c>
      <c r="Y1813" s="8" t="str">
        <f t="shared" si="248"/>
        <v/>
      </c>
      <c r="Z1813" s="8" t="str">
        <f>VLOOKUP($D1813,{"29 - Psychiatrie (Erwachsene)","BGI";"297 - stationsäquivalente Behandlung in der Erwachsenenpsychiatrie (29)","BGI";"30 - Kinder- und Jugendpsychiatrie","BGII";"307 - stationsäquivalente Behandlung in der Kinder- und Jugendpsychiatrie (30)","BGII";"31 - Psychosomatik","BGI";"","LEER";0,"Leer"},2,0)</f>
        <v>LEER</v>
      </c>
      <c r="AA1813" s="8" t="str">
        <f t="shared" si="249"/>
        <v>Stationen</v>
      </c>
    </row>
    <row r="1814" spans="2:27" ht="15" customHeight="1" x14ac:dyDescent="0.25">
      <c r="B1814" s="76" t="str">
        <f t="shared" si="251"/>
        <v>!!!</v>
      </c>
      <c r="C1814" s="310" t="str">
        <f>IF(LEN($E1814)&gt;0,VLOOKUP(TEXT($E1814,0),'Angaben Stationen'!$E$14:$V$215,17,0),"")</f>
        <v/>
      </c>
      <c r="D1814" s="254" t="str">
        <f>IF(LEN($E1814)&gt;0,VLOOKUP(TEXT($E1814,0),'Angaben Stationen'!$E$14:$V$215,18,0),"")</f>
        <v/>
      </c>
      <c r="E1814" s="344"/>
      <c r="F1814" s="256"/>
      <c r="G1814" s="256"/>
      <c r="H1814" s="307"/>
      <c r="I1814" s="183"/>
      <c r="R1814" s="8">
        <f t="shared" si="244"/>
        <v>0</v>
      </c>
      <c r="S1814" s="8">
        <f>VLOOKUP($D1814,{"29 - Psychiatrie (Erwachsene)",1;"30 - Kinder- und Jugendpsychiatrie",1;"297 - stationsäquivalente Behandlung in der Erwachsenenpsychiatrie (29)",1;"307 - stationsäquivalente Behandlung in der Kinder- und Jugendpsychiatrie (30)",1;"31 - Psychosomatik",1;"",0;0,0},2,0)</f>
        <v>0</v>
      </c>
      <c r="T1814" s="8">
        <f t="shared" si="250"/>
        <v>0</v>
      </c>
      <c r="U1814" s="8">
        <f t="shared" si="252"/>
        <v>0</v>
      </c>
      <c r="V1814" s="8">
        <f t="shared" si="245"/>
        <v>0</v>
      </c>
      <c r="W1814" s="8">
        <f t="shared" si="246"/>
        <v>0</v>
      </c>
      <c r="X1814" s="8">
        <f t="shared" si="247"/>
        <v>0</v>
      </c>
      <c r="Y1814" s="8" t="str">
        <f t="shared" si="248"/>
        <v/>
      </c>
      <c r="Z1814" s="8" t="str">
        <f>VLOOKUP($D1814,{"29 - Psychiatrie (Erwachsene)","BGI";"297 - stationsäquivalente Behandlung in der Erwachsenenpsychiatrie (29)","BGI";"30 - Kinder- und Jugendpsychiatrie","BGII";"307 - stationsäquivalente Behandlung in der Kinder- und Jugendpsychiatrie (30)","BGII";"31 - Psychosomatik","BGI";"","LEER";0,"Leer"},2,0)</f>
        <v>LEER</v>
      </c>
      <c r="AA1814" s="8" t="str">
        <f t="shared" si="249"/>
        <v>Stationen</v>
      </c>
    </row>
    <row r="1815" spans="2:27" ht="15" customHeight="1" x14ac:dyDescent="0.25">
      <c r="B1815" s="76" t="str">
        <f t="shared" si="251"/>
        <v>!!!</v>
      </c>
      <c r="C1815" s="310" t="str">
        <f>IF(LEN($E1815)&gt;0,VLOOKUP(TEXT($E1815,0),'Angaben Stationen'!$E$14:$V$215,17,0),"")</f>
        <v/>
      </c>
      <c r="D1815" s="254" t="str">
        <f>IF(LEN($E1815)&gt;0,VLOOKUP(TEXT($E1815,0),'Angaben Stationen'!$E$14:$V$215,18,0),"")</f>
        <v/>
      </c>
      <c r="E1815" s="344"/>
      <c r="F1815" s="256"/>
      <c r="G1815" s="256"/>
      <c r="H1815" s="307"/>
      <c r="I1815" s="183"/>
      <c r="R1815" s="8">
        <f t="shared" si="244"/>
        <v>0</v>
      </c>
      <c r="S1815" s="8">
        <f>VLOOKUP($D1815,{"29 - Psychiatrie (Erwachsene)",1;"30 - Kinder- und Jugendpsychiatrie",1;"297 - stationsäquivalente Behandlung in der Erwachsenenpsychiatrie (29)",1;"307 - stationsäquivalente Behandlung in der Kinder- und Jugendpsychiatrie (30)",1;"31 - Psychosomatik",1;"",0;0,0},2,0)</f>
        <v>0</v>
      </c>
      <c r="T1815" s="8">
        <f t="shared" si="250"/>
        <v>0</v>
      </c>
      <c r="U1815" s="8">
        <f t="shared" si="252"/>
        <v>0</v>
      </c>
      <c r="V1815" s="8">
        <f t="shared" si="245"/>
        <v>0</v>
      </c>
      <c r="W1815" s="8">
        <f t="shared" si="246"/>
        <v>0</v>
      </c>
      <c r="X1815" s="8">
        <f t="shared" si="247"/>
        <v>0</v>
      </c>
      <c r="Y1815" s="8" t="str">
        <f t="shared" si="248"/>
        <v/>
      </c>
      <c r="Z1815" s="8" t="str">
        <f>VLOOKUP($D1815,{"29 - Psychiatrie (Erwachsene)","BGI";"297 - stationsäquivalente Behandlung in der Erwachsenenpsychiatrie (29)","BGI";"30 - Kinder- und Jugendpsychiatrie","BGII";"307 - stationsäquivalente Behandlung in der Kinder- und Jugendpsychiatrie (30)","BGII";"31 - Psychosomatik","BGI";"","LEER";0,"Leer"},2,0)</f>
        <v>LEER</v>
      </c>
      <c r="AA1815" s="8" t="str">
        <f t="shared" si="249"/>
        <v>Stationen</v>
      </c>
    </row>
    <row r="1816" spans="2:27" ht="15" customHeight="1" x14ac:dyDescent="0.25">
      <c r="B1816" s="76" t="str">
        <f t="shared" si="251"/>
        <v>!!!</v>
      </c>
      <c r="C1816" s="310" t="str">
        <f>IF(LEN($E1816)&gt;0,VLOOKUP(TEXT($E1816,0),'Angaben Stationen'!$E$14:$V$215,17,0),"")</f>
        <v/>
      </c>
      <c r="D1816" s="254" t="str">
        <f>IF(LEN($E1816)&gt;0,VLOOKUP(TEXT($E1816,0),'Angaben Stationen'!$E$14:$V$215,18,0),"")</f>
        <v/>
      </c>
      <c r="E1816" s="344"/>
      <c r="F1816" s="256"/>
      <c r="G1816" s="256"/>
      <c r="H1816" s="307"/>
      <c r="I1816" s="183"/>
      <c r="R1816" s="8">
        <f t="shared" si="244"/>
        <v>0</v>
      </c>
      <c r="S1816" s="8">
        <f>VLOOKUP($D1816,{"29 - Psychiatrie (Erwachsene)",1;"30 - Kinder- und Jugendpsychiatrie",1;"297 - stationsäquivalente Behandlung in der Erwachsenenpsychiatrie (29)",1;"307 - stationsäquivalente Behandlung in der Kinder- und Jugendpsychiatrie (30)",1;"31 - Psychosomatik",1;"",0;0,0},2,0)</f>
        <v>0</v>
      </c>
      <c r="T1816" s="8">
        <f t="shared" si="250"/>
        <v>0</v>
      </c>
      <c r="U1816" s="8">
        <f t="shared" si="252"/>
        <v>0</v>
      </c>
      <c r="V1816" s="8">
        <f t="shared" si="245"/>
        <v>0</v>
      </c>
      <c r="W1816" s="8">
        <f t="shared" si="246"/>
        <v>0</v>
      </c>
      <c r="X1816" s="8">
        <f t="shared" si="247"/>
        <v>0</v>
      </c>
      <c r="Y1816" s="8" t="str">
        <f t="shared" si="248"/>
        <v/>
      </c>
      <c r="Z1816" s="8" t="str">
        <f>VLOOKUP($D1816,{"29 - Psychiatrie (Erwachsene)","BGI";"297 - stationsäquivalente Behandlung in der Erwachsenenpsychiatrie (29)","BGI";"30 - Kinder- und Jugendpsychiatrie","BGII";"307 - stationsäquivalente Behandlung in der Kinder- und Jugendpsychiatrie (30)","BGII";"31 - Psychosomatik","BGI";"","LEER";0,"Leer"},2,0)</f>
        <v>LEER</v>
      </c>
      <c r="AA1816" s="8" t="str">
        <f t="shared" si="249"/>
        <v>Stationen</v>
      </c>
    </row>
    <row r="1817" spans="2:27" ht="15" customHeight="1" x14ac:dyDescent="0.25">
      <c r="B1817" s="76" t="str">
        <f t="shared" si="251"/>
        <v>!!!</v>
      </c>
      <c r="C1817" s="310" t="str">
        <f>IF(LEN($E1817)&gt;0,VLOOKUP(TEXT($E1817,0),'Angaben Stationen'!$E$14:$V$215,17,0),"")</f>
        <v/>
      </c>
      <c r="D1817" s="254" t="str">
        <f>IF(LEN($E1817)&gt;0,VLOOKUP(TEXT($E1817,0),'Angaben Stationen'!$E$14:$V$215,18,0),"")</f>
        <v/>
      </c>
      <c r="E1817" s="344"/>
      <c r="F1817" s="256"/>
      <c r="G1817" s="256"/>
      <c r="H1817" s="307"/>
      <c r="I1817" s="183"/>
      <c r="R1817" s="8">
        <f t="shared" si="244"/>
        <v>0</v>
      </c>
      <c r="S1817" s="8">
        <f>VLOOKUP($D1817,{"29 - Psychiatrie (Erwachsene)",1;"30 - Kinder- und Jugendpsychiatrie",1;"297 - stationsäquivalente Behandlung in der Erwachsenenpsychiatrie (29)",1;"307 - stationsäquivalente Behandlung in der Kinder- und Jugendpsychiatrie (30)",1;"31 - Psychosomatik",1;"",0;0,0},2,0)</f>
        <v>0</v>
      </c>
      <c r="T1817" s="8">
        <f t="shared" si="250"/>
        <v>0</v>
      </c>
      <c r="U1817" s="8">
        <f t="shared" si="252"/>
        <v>0</v>
      </c>
      <c r="V1817" s="8">
        <f t="shared" si="245"/>
        <v>0</v>
      </c>
      <c r="W1817" s="8">
        <f t="shared" si="246"/>
        <v>0</v>
      </c>
      <c r="X1817" s="8">
        <f t="shared" si="247"/>
        <v>0</v>
      </c>
      <c r="Y1817" s="8" t="str">
        <f t="shared" si="248"/>
        <v/>
      </c>
      <c r="Z1817" s="8" t="str">
        <f>VLOOKUP($D1817,{"29 - Psychiatrie (Erwachsene)","BGI";"297 - stationsäquivalente Behandlung in der Erwachsenenpsychiatrie (29)","BGI";"30 - Kinder- und Jugendpsychiatrie","BGII";"307 - stationsäquivalente Behandlung in der Kinder- und Jugendpsychiatrie (30)","BGII";"31 - Psychosomatik","BGI";"","LEER";0,"Leer"},2,0)</f>
        <v>LEER</v>
      </c>
      <c r="AA1817" s="8" t="str">
        <f t="shared" si="249"/>
        <v>Stationen</v>
      </c>
    </row>
    <row r="1818" spans="2:27" ht="15" customHeight="1" x14ac:dyDescent="0.25">
      <c r="B1818" s="76" t="str">
        <f t="shared" si="251"/>
        <v>!!!</v>
      </c>
      <c r="C1818" s="310" t="str">
        <f>IF(LEN($E1818)&gt;0,VLOOKUP(TEXT($E1818,0),'Angaben Stationen'!$E$14:$V$215,17,0),"")</f>
        <v/>
      </c>
      <c r="D1818" s="254" t="str">
        <f>IF(LEN($E1818)&gt;0,VLOOKUP(TEXT($E1818,0),'Angaben Stationen'!$E$14:$V$215,18,0),"")</f>
        <v/>
      </c>
      <c r="E1818" s="344"/>
      <c r="F1818" s="256"/>
      <c r="G1818" s="256"/>
      <c r="H1818" s="307"/>
      <c r="I1818" s="183"/>
      <c r="R1818" s="8">
        <f t="shared" si="244"/>
        <v>0</v>
      </c>
      <c r="S1818" s="8">
        <f>VLOOKUP($D1818,{"29 - Psychiatrie (Erwachsene)",1;"30 - Kinder- und Jugendpsychiatrie",1;"297 - stationsäquivalente Behandlung in der Erwachsenenpsychiatrie (29)",1;"307 - stationsäquivalente Behandlung in der Kinder- und Jugendpsychiatrie (30)",1;"31 - Psychosomatik",1;"",0;0,0},2,0)</f>
        <v>0</v>
      </c>
      <c r="T1818" s="8">
        <f t="shared" si="250"/>
        <v>0</v>
      </c>
      <c r="U1818" s="8">
        <f t="shared" si="252"/>
        <v>0</v>
      </c>
      <c r="V1818" s="8">
        <f t="shared" si="245"/>
        <v>0</v>
      </c>
      <c r="W1818" s="8">
        <f t="shared" si="246"/>
        <v>0</v>
      </c>
      <c r="X1818" s="8">
        <f t="shared" si="247"/>
        <v>0</v>
      </c>
      <c r="Y1818" s="8" t="str">
        <f t="shared" si="248"/>
        <v/>
      </c>
      <c r="Z1818" s="8" t="str">
        <f>VLOOKUP($D1818,{"29 - Psychiatrie (Erwachsene)","BGI";"297 - stationsäquivalente Behandlung in der Erwachsenenpsychiatrie (29)","BGI";"30 - Kinder- und Jugendpsychiatrie","BGII";"307 - stationsäquivalente Behandlung in der Kinder- und Jugendpsychiatrie (30)","BGII";"31 - Psychosomatik","BGI";"","LEER";0,"Leer"},2,0)</f>
        <v>LEER</v>
      </c>
      <c r="AA1818" s="8" t="str">
        <f t="shared" si="249"/>
        <v>Stationen</v>
      </c>
    </row>
    <row r="1819" spans="2:27" ht="15" customHeight="1" x14ac:dyDescent="0.25">
      <c r="B1819" s="76" t="str">
        <f t="shared" si="251"/>
        <v>!!!</v>
      </c>
      <c r="C1819" s="310" t="str">
        <f>IF(LEN($E1819)&gt;0,VLOOKUP(TEXT($E1819,0),'Angaben Stationen'!$E$14:$V$215,17,0),"")</f>
        <v/>
      </c>
      <c r="D1819" s="254" t="str">
        <f>IF(LEN($E1819)&gt;0,VLOOKUP(TEXT($E1819,0),'Angaben Stationen'!$E$14:$V$215,18,0),"")</f>
        <v/>
      </c>
      <c r="E1819" s="344"/>
      <c r="F1819" s="256"/>
      <c r="G1819" s="256"/>
      <c r="H1819" s="307"/>
      <c r="I1819" s="183"/>
      <c r="R1819" s="8">
        <f t="shared" si="244"/>
        <v>0</v>
      </c>
      <c r="S1819" s="8">
        <f>VLOOKUP($D1819,{"29 - Psychiatrie (Erwachsene)",1;"30 - Kinder- und Jugendpsychiatrie",1;"297 - stationsäquivalente Behandlung in der Erwachsenenpsychiatrie (29)",1;"307 - stationsäquivalente Behandlung in der Kinder- und Jugendpsychiatrie (30)",1;"31 - Psychosomatik",1;"",0;0,0},2,0)</f>
        <v>0</v>
      </c>
      <c r="T1819" s="8">
        <f t="shared" si="250"/>
        <v>0</v>
      </c>
      <c r="U1819" s="8">
        <f t="shared" si="252"/>
        <v>0</v>
      </c>
      <c r="V1819" s="8">
        <f t="shared" si="245"/>
        <v>0</v>
      </c>
      <c r="W1819" s="8">
        <f t="shared" si="246"/>
        <v>0</v>
      </c>
      <c r="X1819" s="8">
        <f t="shared" si="247"/>
        <v>0</v>
      </c>
      <c r="Y1819" s="8" t="str">
        <f t="shared" si="248"/>
        <v/>
      </c>
      <c r="Z1819" s="8" t="str">
        <f>VLOOKUP($D1819,{"29 - Psychiatrie (Erwachsene)","BGI";"297 - stationsäquivalente Behandlung in der Erwachsenenpsychiatrie (29)","BGI";"30 - Kinder- und Jugendpsychiatrie","BGII";"307 - stationsäquivalente Behandlung in der Kinder- und Jugendpsychiatrie (30)","BGII";"31 - Psychosomatik","BGI";"","LEER";0,"Leer"},2,0)</f>
        <v>LEER</v>
      </c>
      <c r="AA1819" s="8" t="str">
        <f t="shared" si="249"/>
        <v>Stationen</v>
      </c>
    </row>
    <row r="1820" spans="2:27" ht="15" customHeight="1" x14ac:dyDescent="0.25">
      <c r="B1820" s="76" t="str">
        <f t="shared" si="251"/>
        <v>!!!</v>
      </c>
      <c r="C1820" s="310" t="str">
        <f>IF(LEN($E1820)&gt;0,VLOOKUP(TEXT($E1820,0),'Angaben Stationen'!$E$14:$V$215,17,0),"")</f>
        <v/>
      </c>
      <c r="D1820" s="254" t="str">
        <f>IF(LEN($E1820)&gt;0,VLOOKUP(TEXT($E1820,0),'Angaben Stationen'!$E$14:$V$215,18,0),"")</f>
        <v/>
      </c>
      <c r="E1820" s="344"/>
      <c r="F1820" s="256"/>
      <c r="G1820" s="256"/>
      <c r="H1820" s="307"/>
      <c r="I1820" s="183"/>
      <c r="R1820" s="8">
        <f t="shared" si="244"/>
        <v>0</v>
      </c>
      <c r="S1820" s="8">
        <f>VLOOKUP($D1820,{"29 - Psychiatrie (Erwachsene)",1;"30 - Kinder- und Jugendpsychiatrie",1;"297 - stationsäquivalente Behandlung in der Erwachsenenpsychiatrie (29)",1;"307 - stationsäquivalente Behandlung in der Kinder- und Jugendpsychiatrie (30)",1;"31 - Psychosomatik",1;"",0;0,0},2,0)</f>
        <v>0</v>
      </c>
      <c r="T1820" s="8">
        <f t="shared" si="250"/>
        <v>0</v>
      </c>
      <c r="U1820" s="8">
        <f t="shared" si="252"/>
        <v>0</v>
      </c>
      <c r="V1820" s="8">
        <f t="shared" si="245"/>
        <v>0</v>
      </c>
      <c r="W1820" s="8">
        <f t="shared" si="246"/>
        <v>0</v>
      </c>
      <c r="X1820" s="8">
        <f t="shared" si="247"/>
        <v>0</v>
      </c>
      <c r="Y1820" s="8" t="str">
        <f t="shared" si="248"/>
        <v/>
      </c>
      <c r="Z1820" s="8" t="str">
        <f>VLOOKUP($D1820,{"29 - Psychiatrie (Erwachsene)","BGI";"297 - stationsäquivalente Behandlung in der Erwachsenenpsychiatrie (29)","BGI";"30 - Kinder- und Jugendpsychiatrie","BGII";"307 - stationsäquivalente Behandlung in der Kinder- und Jugendpsychiatrie (30)","BGII";"31 - Psychosomatik","BGI";"","LEER";0,"Leer"},2,0)</f>
        <v>LEER</v>
      </c>
      <c r="AA1820" s="8" t="str">
        <f t="shared" si="249"/>
        <v>Stationen</v>
      </c>
    </row>
    <row r="1821" spans="2:27" ht="15" customHeight="1" x14ac:dyDescent="0.25">
      <c r="B1821" s="76" t="str">
        <f t="shared" si="251"/>
        <v>!!!</v>
      </c>
      <c r="C1821" s="310" t="str">
        <f>IF(LEN($E1821)&gt;0,VLOOKUP(TEXT($E1821,0),'Angaben Stationen'!$E$14:$V$215,17,0),"")</f>
        <v/>
      </c>
      <c r="D1821" s="254" t="str">
        <f>IF(LEN($E1821)&gt;0,VLOOKUP(TEXT($E1821,0),'Angaben Stationen'!$E$14:$V$215,18,0),"")</f>
        <v/>
      </c>
      <c r="E1821" s="344"/>
      <c r="F1821" s="256"/>
      <c r="G1821" s="256"/>
      <c r="H1821" s="307"/>
      <c r="I1821" s="183"/>
      <c r="R1821" s="8">
        <f t="shared" si="244"/>
        <v>0</v>
      </c>
      <c r="S1821" s="8">
        <f>VLOOKUP($D1821,{"29 - Psychiatrie (Erwachsene)",1;"30 - Kinder- und Jugendpsychiatrie",1;"297 - stationsäquivalente Behandlung in der Erwachsenenpsychiatrie (29)",1;"307 - stationsäquivalente Behandlung in der Kinder- und Jugendpsychiatrie (30)",1;"31 - Psychosomatik",1;"",0;0,0},2,0)</f>
        <v>0</v>
      </c>
      <c r="T1821" s="8">
        <f t="shared" si="250"/>
        <v>0</v>
      </c>
      <c r="U1821" s="8">
        <f t="shared" si="252"/>
        <v>0</v>
      </c>
      <c r="V1821" s="8">
        <f t="shared" si="245"/>
        <v>0</v>
      </c>
      <c r="W1821" s="8">
        <f t="shared" si="246"/>
        <v>0</v>
      </c>
      <c r="X1821" s="8">
        <f t="shared" si="247"/>
        <v>0</v>
      </c>
      <c r="Y1821" s="8" t="str">
        <f t="shared" si="248"/>
        <v/>
      </c>
      <c r="Z1821" s="8" t="str">
        <f>VLOOKUP($D1821,{"29 - Psychiatrie (Erwachsene)","BGI";"297 - stationsäquivalente Behandlung in der Erwachsenenpsychiatrie (29)","BGI";"30 - Kinder- und Jugendpsychiatrie","BGII";"307 - stationsäquivalente Behandlung in der Kinder- und Jugendpsychiatrie (30)","BGII";"31 - Psychosomatik","BGI";"","LEER";0,"Leer"},2,0)</f>
        <v>LEER</v>
      </c>
      <c r="AA1821" s="8" t="str">
        <f t="shared" si="249"/>
        <v>Stationen</v>
      </c>
    </row>
    <row r="1822" spans="2:27" ht="15" customHeight="1" x14ac:dyDescent="0.25">
      <c r="B1822" s="76" t="str">
        <f t="shared" si="251"/>
        <v>!!!</v>
      </c>
      <c r="C1822" s="310" t="str">
        <f>IF(LEN($E1822)&gt;0,VLOOKUP(TEXT($E1822,0),'Angaben Stationen'!$E$14:$V$215,17,0),"")</f>
        <v/>
      </c>
      <c r="D1822" s="254" t="str">
        <f>IF(LEN($E1822)&gt;0,VLOOKUP(TEXT($E1822,0),'Angaben Stationen'!$E$14:$V$215,18,0),"")</f>
        <v/>
      </c>
      <c r="E1822" s="344"/>
      <c r="F1822" s="256"/>
      <c r="G1822" s="256"/>
      <c r="H1822" s="307"/>
      <c r="I1822" s="183"/>
      <c r="R1822" s="8">
        <f t="shared" si="244"/>
        <v>0</v>
      </c>
      <c r="S1822" s="8">
        <f>VLOOKUP($D1822,{"29 - Psychiatrie (Erwachsene)",1;"30 - Kinder- und Jugendpsychiatrie",1;"297 - stationsäquivalente Behandlung in der Erwachsenenpsychiatrie (29)",1;"307 - stationsäquivalente Behandlung in der Kinder- und Jugendpsychiatrie (30)",1;"31 - Psychosomatik",1;"",0;0,0},2,0)</f>
        <v>0</v>
      </c>
      <c r="T1822" s="8">
        <f t="shared" si="250"/>
        <v>0</v>
      </c>
      <c r="U1822" s="8">
        <f t="shared" si="252"/>
        <v>0</v>
      </c>
      <c r="V1822" s="8">
        <f t="shared" si="245"/>
        <v>0</v>
      </c>
      <c r="W1822" s="8">
        <f t="shared" si="246"/>
        <v>0</v>
      </c>
      <c r="X1822" s="8">
        <f t="shared" si="247"/>
        <v>0</v>
      </c>
      <c r="Y1822" s="8" t="str">
        <f t="shared" si="248"/>
        <v/>
      </c>
      <c r="Z1822" s="8" t="str">
        <f>VLOOKUP($D1822,{"29 - Psychiatrie (Erwachsene)","BGI";"297 - stationsäquivalente Behandlung in der Erwachsenenpsychiatrie (29)","BGI";"30 - Kinder- und Jugendpsychiatrie","BGII";"307 - stationsäquivalente Behandlung in der Kinder- und Jugendpsychiatrie (30)","BGII";"31 - Psychosomatik","BGI";"","LEER";0,"Leer"},2,0)</f>
        <v>LEER</v>
      </c>
      <c r="AA1822" s="8" t="str">
        <f t="shared" si="249"/>
        <v>Stationen</v>
      </c>
    </row>
    <row r="1823" spans="2:27" ht="15" customHeight="1" x14ac:dyDescent="0.25">
      <c r="B1823" s="76" t="str">
        <f t="shared" si="251"/>
        <v>!!!</v>
      </c>
      <c r="C1823" s="310" t="str">
        <f>IF(LEN($E1823)&gt;0,VLOOKUP(TEXT($E1823,0),'Angaben Stationen'!$E$14:$V$215,17,0),"")</f>
        <v/>
      </c>
      <c r="D1823" s="254" t="str">
        <f>IF(LEN($E1823)&gt;0,VLOOKUP(TEXT($E1823,0),'Angaben Stationen'!$E$14:$V$215,18,0),"")</f>
        <v/>
      </c>
      <c r="E1823" s="344"/>
      <c r="F1823" s="256"/>
      <c r="G1823" s="256"/>
      <c r="H1823" s="307"/>
      <c r="I1823" s="183"/>
      <c r="R1823" s="8">
        <f t="shared" si="244"/>
        <v>0</v>
      </c>
      <c r="S1823" s="8">
        <f>VLOOKUP($D1823,{"29 - Psychiatrie (Erwachsene)",1;"30 - Kinder- und Jugendpsychiatrie",1;"297 - stationsäquivalente Behandlung in der Erwachsenenpsychiatrie (29)",1;"307 - stationsäquivalente Behandlung in der Kinder- und Jugendpsychiatrie (30)",1;"31 - Psychosomatik",1;"",0;0,0},2,0)</f>
        <v>0</v>
      </c>
      <c r="T1823" s="8">
        <f t="shared" si="250"/>
        <v>0</v>
      </c>
      <c r="U1823" s="8">
        <f t="shared" si="252"/>
        <v>0</v>
      </c>
      <c r="V1823" s="8">
        <f t="shared" si="245"/>
        <v>0</v>
      </c>
      <c r="W1823" s="8">
        <f t="shared" si="246"/>
        <v>0</v>
      </c>
      <c r="X1823" s="8">
        <f t="shared" si="247"/>
        <v>0</v>
      </c>
      <c r="Y1823" s="8" t="str">
        <f t="shared" si="248"/>
        <v/>
      </c>
      <c r="Z1823" s="8" t="str">
        <f>VLOOKUP($D1823,{"29 - Psychiatrie (Erwachsene)","BGI";"297 - stationsäquivalente Behandlung in der Erwachsenenpsychiatrie (29)","BGI";"30 - Kinder- und Jugendpsychiatrie","BGII";"307 - stationsäquivalente Behandlung in der Kinder- und Jugendpsychiatrie (30)","BGII";"31 - Psychosomatik","BGI";"","LEER";0,"Leer"},2,0)</f>
        <v>LEER</v>
      </c>
      <c r="AA1823" s="8" t="str">
        <f t="shared" si="249"/>
        <v>Stationen</v>
      </c>
    </row>
    <row r="1824" spans="2:27" ht="15" customHeight="1" x14ac:dyDescent="0.25">
      <c r="B1824" s="76" t="str">
        <f t="shared" si="251"/>
        <v>!!!</v>
      </c>
      <c r="C1824" s="310" t="str">
        <f>IF(LEN($E1824)&gt;0,VLOOKUP(TEXT($E1824,0),'Angaben Stationen'!$E$14:$V$215,17,0),"")</f>
        <v/>
      </c>
      <c r="D1824" s="254" t="str">
        <f>IF(LEN($E1824)&gt;0,VLOOKUP(TEXT($E1824,0),'Angaben Stationen'!$E$14:$V$215,18,0),"")</f>
        <v/>
      </c>
      <c r="E1824" s="344"/>
      <c r="F1824" s="256"/>
      <c r="G1824" s="256"/>
      <c r="H1824" s="307"/>
      <c r="I1824" s="183"/>
      <c r="R1824" s="8">
        <f t="shared" si="244"/>
        <v>0</v>
      </c>
      <c r="S1824" s="8">
        <f>VLOOKUP($D1824,{"29 - Psychiatrie (Erwachsene)",1;"30 - Kinder- und Jugendpsychiatrie",1;"297 - stationsäquivalente Behandlung in der Erwachsenenpsychiatrie (29)",1;"307 - stationsäquivalente Behandlung in der Kinder- und Jugendpsychiatrie (30)",1;"31 - Psychosomatik",1;"",0;0,0},2,0)</f>
        <v>0</v>
      </c>
      <c r="T1824" s="8">
        <f t="shared" si="250"/>
        <v>0</v>
      </c>
      <c r="U1824" s="8">
        <f t="shared" si="252"/>
        <v>0</v>
      </c>
      <c r="V1824" s="8">
        <f t="shared" si="245"/>
        <v>0</v>
      </c>
      <c r="W1824" s="8">
        <f t="shared" si="246"/>
        <v>0</v>
      </c>
      <c r="X1824" s="8">
        <f t="shared" si="247"/>
        <v>0</v>
      </c>
      <c r="Y1824" s="8" t="str">
        <f t="shared" si="248"/>
        <v/>
      </c>
      <c r="Z1824" s="8" t="str">
        <f>VLOOKUP($D1824,{"29 - Psychiatrie (Erwachsene)","BGI";"297 - stationsäquivalente Behandlung in der Erwachsenenpsychiatrie (29)","BGI";"30 - Kinder- und Jugendpsychiatrie","BGII";"307 - stationsäquivalente Behandlung in der Kinder- und Jugendpsychiatrie (30)","BGII";"31 - Psychosomatik","BGI";"","LEER";0,"Leer"},2,0)</f>
        <v>LEER</v>
      </c>
      <c r="AA1824" s="8" t="str">
        <f t="shared" si="249"/>
        <v>Stationen</v>
      </c>
    </row>
    <row r="1825" spans="2:27" ht="15" customHeight="1" x14ac:dyDescent="0.25">
      <c r="B1825" s="76" t="str">
        <f t="shared" si="251"/>
        <v>!!!</v>
      </c>
      <c r="C1825" s="310" t="str">
        <f>IF(LEN($E1825)&gt;0,VLOOKUP(TEXT($E1825,0),'Angaben Stationen'!$E$14:$V$215,17,0),"")</f>
        <v/>
      </c>
      <c r="D1825" s="254" t="str">
        <f>IF(LEN($E1825)&gt;0,VLOOKUP(TEXT($E1825,0),'Angaben Stationen'!$E$14:$V$215,18,0),"")</f>
        <v/>
      </c>
      <c r="E1825" s="344"/>
      <c r="F1825" s="256"/>
      <c r="G1825" s="256"/>
      <c r="H1825" s="307"/>
      <c r="I1825" s="183"/>
      <c r="R1825" s="8">
        <f t="shared" si="244"/>
        <v>0</v>
      </c>
      <c r="S1825" s="8">
        <f>VLOOKUP($D1825,{"29 - Psychiatrie (Erwachsene)",1;"30 - Kinder- und Jugendpsychiatrie",1;"297 - stationsäquivalente Behandlung in der Erwachsenenpsychiatrie (29)",1;"307 - stationsäquivalente Behandlung in der Kinder- und Jugendpsychiatrie (30)",1;"31 - Psychosomatik",1;"",0;0,0},2,0)</f>
        <v>0</v>
      </c>
      <c r="T1825" s="8">
        <f t="shared" si="250"/>
        <v>0</v>
      </c>
      <c r="U1825" s="8">
        <f t="shared" si="252"/>
        <v>0</v>
      </c>
      <c r="V1825" s="8">
        <f t="shared" si="245"/>
        <v>0</v>
      </c>
      <c r="W1825" s="8">
        <f t="shared" si="246"/>
        <v>0</v>
      </c>
      <c r="X1825" s="8">
        <f t="shared" si="247"/>
        <v>0</v>
      </c>
      <c r="Y1825" s="8" t="str">
        <f t="shared" si="248"/>
        <v/>
      </c>
      <c r="Z1825" s="8" t="str">
        <f>VLOOKUP($D1825,{"29 - Psychiatrie (Erwachsene)","BGI";"297 - stationsäquivalente Behandlung in der Erwachsenenpsychiatrie (29)","BGI";"30 - Kinder- und Jugendpsychiatrie","BGII";"307 - stationsäquivalente Behandlung in der Kinder- und Jugendpsychiatrie (30)","BGII";"31 - Psychosomatik","BGI";"","LEER";0,"Leer"},2,0)</f>
        <v>LEER</v>
      </c>
      <c r="AA1825" s="8" t="str">
        <f t="shared" si="249"/>
        <v>Stationen</v>
      </c>
    </row>
    <row r="1826" spans="2:27" ht="15" customHeight="1" x14ac:dyDescent="0.25">
      <c r="B1826" s="76" t="str">
        <f t="shared" si="251"/>
        <v>!!!</v>
      </c>
      <c r="C1826" s="310" t="str">
        <f>IF(LEN($E1826)&gt;0,VLOOKUP(TEXT($E1826,0),'Angaben Stationen'!$E$14:$V$215,17,0),"")</f>
        <v/>
      </c>
      <c r="D1826" s="254" t="str">
        <f>IF(LEN($E1826)&gt;0,VLOOKUP(TEXT($E1826,0),'Angaben Stationen'!$E$14:$V$215,18,0),"")</f>
        <v/>
      </c>
      <c r="E1826" s="344"/>
      <c r="F1826" s="256"/>
      <c r="G1826" s="256"/>
      <c r="H1826" s="307"/>
      <c r="I1826" s="183"/>
      <c r="R1826" s="8">
        <f t="shared" ref="R1826:R1889" si="253">IF(LEN(B1826)&gt;0,0,1)</f>
        <v>0</v>
      </c>
      <c r="S1826" s="8">
        <f>VLOOKUP($D1826,{"29 - Psychiatrie (Erwachsene)",1;"30 - Kinder- und Jugendpsychiatrie",1;"297 - stationsäquivalente Behandlung in der Erwachsenenpsychiatrie (29)",1;"307 - stationsäquivalente Behandlung in der Kinder- und Jugendpsychiatrie (30)",1;"31 - Psychosomatik",1;"",0;0,0},2,0)</f>
        <v>0</v>
      </c>
      <c r="T1826" s="8">
        <f t="shared" si="250"/>
        <v>0</v>
      </c>
      <c r="U1826" s="8">
        <f t="shared" si="252"/>
        <v>0</v>
      </c>
      <c r="V1826" s="8">
        <f t="shared" ref="V1826:V1889" si="254">IF(VALUE($F1826)&gt;0,1,0)</f>
        <v>0</v>
      </c>
      <c r="W1826" s="8">
        <f t="shared" ref="W1826:W1889" si="255">IF(LEN($G1826)&gt;0,1,0)</f>
        <v>0</v>
      </c>
      <c r="X1826" s="8">
        <f t="shared" ref="X1826:X1889" si="256">IF(LEN($H1826)&gt;0,1,0)</f>
        <v>0</v>
      </c>
      <c r="Y1826" s="8" t="str">
        <f t="shared" ref="Y1826:Y1889" si="257">IF($D1826&lt;&gt;"","MonatII","")</f>
        <v/>
      </c>
      <c r="Z1826" s="8" t="str">
        <f>VLOOKUP($D1826,{"29 - Psychiatrie (Erwachsene)","BGI";"297 - stationsäquivalente Behandlung in der Erwachsenenpsychiatrie (29)","BGI";"30 - Kinder- und Jugendpsychiatrie","BGII";"307 - stationsäquivalente Behandlung in der Kinder- und Jugendpsychiatrie (30)","BGII";"31 - Psychosomatik","BGI";"","LEER";0,"Leer"},2,0)</f>
        <v>LEER</v>
      </c>
      <c r="AA1826" s="8" t="str">
        <f t="shared" ref="AA1826:AA1889" si="258">"Stationen"</f>
        <v>Stationen</v>
      </c>
    </row>
    <row r="1827" spans="2:27" ht="15" customHeight="1" x14ac:dyDescent="0.25">
      <c r="B1827" s="76" t="str">
        <f t="shared" si="251"/>
        <v>!!!</v>
      </c>
      <c r="C1827" s="310" t="str">
        <f>IF(LEN($E1827)&gt;0,VLOOKUP(TEXT($E1827,0),'Angaben Stationen'!$E$14:$V$215,17,0),"")</f>
        <v/>
      </c>
      <c r="D1827" s="254" t="str">
        <f>IF(LEN($E1827)&gt;0,VLOOKUP(TEXT($E1827,0),'Angaben Stationen'!$E$14:$V$215,18,0),"")</f>
        <v/>
      </c>
      <c r="E1827" s="344"/>
      <c r="F1827" s="256"/>
      <c r="G1827" s="256"/>
      <c r="H1827" s="307"/>
      <c r="I1827" s="183"/>
      <c r="R1827" s="8">
        <f t="shared" si="253"/>
        <v>0</v>
      </c>
      <c r="S1827" s="8">
        <f>VLOOKUP($D1827,{"29 - Psychiatrie (Erwachsene)",1;"30 - Kinder- und Jugendpsychiatrie",1;"297 - stationsäquivalente Behandlung in der Erwachsenenpsychiatrie (29)",1;"307 - stationsäquivalente Behandlung in der Kinder- und Jugendpsychiatrie (30)",1;"31 - Psychosomatik",1;"",0;0,0},2,0)</f>
        <v>0</v>
      </c>
      <c r="T1827" s="8">
        <f t="shared" si="250"/>
        <v>0</v>
      </c>
      <c r="U1827" s="8">
        <f t="shared" si="252"/>
        <v>0</v>
      </c>
      <c r="V1827" s="8">
        <f t="shared" si="254"/>
        <v>0</v>
      </c>
      <c r="W1827" s="8">
        <f t="shared" si="255"/>
        <v>0</v>
      </c>
      <c r="X1827" s="8">
        <f t="shared" si="256"/>
        <v>0</v>
      </c>
      <c r="Y1827" s="8" t="str">
        <f t="shared" si="257"/>
        <v/>
      </c>
      <c r="Z1827" s="8" t="str">
        <f>VLOOKUP($D1827,{"29 - Psychiatrie (Erwachsene)","BGI";"297 - stationsäquivalente Behandlung in der Erwachsenenpsychiatrie (29)","BGI";"30 - Kinder- und Jugendpsychiatrie","BGII";"307 - stationsäquivalente Behandlung in der Kinder- und Jugendpsychiatrie (30)","BGII";"31 - Psychosomatik","BGI";"","LEER";0,"Leer"},2,0)</f>
        <v>LEER</v>
      </c>
      <c r="AA1827" s="8" t="str">
        <f t="shared" si="258"/>
        <v>Stationen</v>
      </c>
    </row>
    <row r="1828" spans="2:27" ht="15" customHeight="1" x14ac:dyDescent="0.25">
      <c r="B1828" s="76" t="str">
        <f t="shared" si="251"/>
        <v>!!!</v>
      </c>
      <c r="C1828" s="310" t="str">
        <f>IF(LEN($E1828)&gt;0,VLOOKUP(TEXT($E1828,0),'Angaben Stationen'!$E$14:$V$215,17,0),"")</f>
        <v/>
      </c>
      <c r="D1828" s="254" t="str">
        <f>IF(LEN($E1828)&gt;0,VLOOKUP(TEXT($E1828,0),'Angaben Stationen'!$E$14:$V$215,18,0),"")</f>
        <v/>
      </c>
      <c r="E1828" s="344"/>
      <c r="F1828" s="256"/>
      <c r="G1828" s="256"/>
      <c r="H1828" s="307"/>
      <c r="I1828" s="183"/>
      <c r="R1828" s="8">
        <f t="shared" si="253"/>
        <v>0</v>
      </c>
      <c r="S1828" s="8">
        <f>VLOOKUP($D1828,{"29 - Psychiatrie (Erwachsene)",1;"30 - Kinder- und Jugendpsychiatrie",1;"297 - stationsäquivalente Behandlung in der Erwachsenenpsychiatrie (29)",1;"307 - stationsäquivalente Behandlung in der Kinder- und Jugendpsychiatrie (30)",1;"31 - Psychosomatik",1;"",0;0,0},2,0)</f>
        <v>0</v>
      </c>
      <c r="T1828" s="8">
        <f t="shared" si="250"/>
        <v>0</v>
      </c>
      <c r="U1828" s="8">
        <f t="shared" si="252"/>
        <v>0</v>
      </c>
      <c r="V1828" s="8">
        <f t="shared" si="254"/>
        <v>0</v>
      </c>
      <c r="W1828" s="8">
        <f t="shared" si="255"/>
        <v>0</v>
      </c>
      <c r="X1828" s="8">
        <f t="shared" si="256"/>
        <v>0</v>
      </c>
      <c r="Y1828" s="8" t="str">
        <f t="shared" si="257"/>
        <v/>
      </c>
      <c r="Z1828" s="8" t="str">
        <f>VLOOKUP($D1828,{"29 - Psychiatrie (Erwachsene)","BGI";"297 - stationsäquivalente Behandlung in der Erwachsenenpsychiatrie (29)","BGI";"30 - Kinder- und Jugendpsychiatrie","BGII";"307 - stationsäquivalente Behandlung in der Kinder- und Jugendpsychiatrie (30)","BGII";"31 - Psychosomatik","BGI";"","LEER";0,"Leer"},2,0)</f>
        <v>LEER</v>
      </c>
      <c r="AA1828" s="8" t="str">
        <f t="shared" si="258"/>
        <v>Stationen</v>
      </c>
    </row>
    <row r="1829" spans="2:27" ht="15" customHeight="1" x14ac:dyDescent="0.25">
      <c r="B1829" s="76" t="str">
        <f t="shared" si="251"/>
        <v>!!!</v>
      </c>
      <c r="C1829" s="310" t="str">
        <f>IF(LEN($E1829)&gt;0,VLOOKUP(TEXT($E1829,0),'Angaben Stationen'!$E$14:$V$215,17,0),"")</f>
        <v/>
      </c>
      <c r="D1829" s="254" t="str">
        <f>IF(LEN($E1829)&gt;0,VLOOKUP(TEXT($E1829,0),'Angaben Stationen'!$E$14:$V$215,18,0),"")</f>
        <v/>
      </c>
      <c r="E1829" s="344"/>
      <c r="F1829" s="256"/>
      <c r="G1829" s="256"/>
      <c r="H1829" s="307"/>
      <c r="I1829" s="183"/>
      <c r="R1829" s="8">
        <f t="shared" si="253"/>
        <v>0</v>
      </c>
      <c r="S1829" s="8">
        <f>VLOOKUP($D1829,{"29 - Psychiatrie (Erwachsene)",1;"30 - Kinder- und Jugendpsychiatrie",1;"297 - stationsäquivalente Behandlung in der Erwachsenenpsychiatrie (29)",1;"307 - stationsäquivalente Behandlung in der Kinder- und Jugendpsychiatrie (30)",1;"31 - Psychosomatik",1;"",0;0,0},2,0)</f>
        <v>0</v>
      </c>
      <c r="T1829" s="8">
        <f t="shared" si="250"/>
        <v>0</v>
      </c>
      <c r="U1829" s="8">
        <f t="shared" si="252"/>
        <v>0</v>
      </c>
      <c r="V1829" s="8">
        <f t="shared" si="254"/>
        <v>0</v>
      </c>
      <c r="W1829" s="8">
        <f t="shared" si="255"/>
        <v>0</v>
      </c>
      <c r="X1829" s="8">
        <f t="shared" si="256"/>
        <v>0</v>
      </c>
      <c r="Y1829" s="8" t="str">
        <f t="shared" si="257"/>
        <v/>
      </c>
      <c r="Z1829" s="8" t="str">
        <f>VLOOKUP($D1829,{"29 - Psychiatrie (Erwachsene)","BGI";"297 - stationsäquivalente Behandlung in der Erwachsenenpsychiatrie (29)","BGI";"30 - Kinder- und Jugendpsychiatrie","BGII";"307 - stationsäquivalente Behandlung in der Kinder- und Jugendpsychiatrie (30)","BGII";"31 - Psychosomatik","BGI";"","LEER";0,"Leer"},2,0)</f>
        <v>LEER</v>
      </c>
      <c r="AA1829" s="8" t="str">
        <f t="shared" si="258"/>
        <v>Stationen</v>
      </c>
    </row>
    <row r="1830" spans="2:27" ht="15" customHeight="1" x14ac:dyDescent="0.25">
      <c r="B1830" s="76" t="str">
        <f t="shared" si="251"/>
        <v>!!!</v>
      </c>
      <c r="C1830" s="310" t="str">
        <f>IF(LEN($E1830)&gt;0,VLOOKUP(TEXT($E1830,0),'Angaben Stationen'!$E$14:$V$215,17,0),"")</f>
        <v/>
      </c>
      <c r="D1830" s="254" t="str">
        <f>IF(LEN($E1830)&gt;0,VLOOKUP(TEXT($E1830,0),'Angaben Stationen'!$E$14:$V$215,18,0),"")</f>
        <v/>
      </c>
      <c r="E1830" s="344"/>
      <c r="F1830" s="256"/>
      <c r="G1830" s="256"/>
      <c r="H1830" s="307"/>
      <c r="I1830" s="183"/>
      <c r="R1830" s="8">
        <f t="shared" si="253"/>
        <v>0</v>
      </c>
      <c r="S1830" s="8">
        <f>VLOOKUP($D1830,{"29 - Psychiatrie (Erwachsene)",1;"30 - Kinder- und Jugendpsychiatrie",1;"297 - stationsäquivalente Behandlung in der Erwachsenenpsychiatrie (29)",1;"307 - stationsäquivalente Behandlung in der Kinder- und Jugendpsychiatrie (30)",1;"31 - Psychosomatik",1;"",0;0,0},2,0)</f>
        <v>0</v>
      </c>
      <c r="T1830" s="8">
        <f t="shared" ref="T1830:T1893" si="259">IF(LEN($C1830)&gt;0,1,0)</f>
        <v>0</v>
      </c>
      <c r="U1830" s="8">
        <f t="shared" si="252"/>
        <v>0</v>
      </c>
      <c r="V1830" s="8">
        <f t="shared" si="254"/>
        <v>0</v>
      </c>
      <c r="W1830" s="8">
        <f t="shared" si="255"/>
        <v>0</v>
      </c>
      <c r="X1830" s="8">
        <f t="shared" si="256"/>
        <v>0</v>
      </c>
      <c r="Y1830" s="8" t="str">
        <f t="shared" si="257"/>
        <v/>
      </c>
      <c r="Z1830" s="8" t="str">
        <f>VLOOKUP($D1830,{"29 - Psychiatrie (Erwachsene)","BGI";"297 - stationsäquivalente Behandlung in der Erwachsenenpsychiatrie (29)","BGI";"30 - Kinder- und Jugendpsychiatrie","BGII";"307 - stationsäquivalente Behandlung in der Kinder- und Jugendpsychiatrie (30)","BGII";"31 - Psychosomatik","BGI";"","LEER";0,"Leer"},2,0)</f>
        <v>LEER</v>
      </c>
      <c r="AA1830" s="8" t="str">
        <f t="shared" si="258"/>
        <v>Stationen</v>
      </c>
    </row>
    <row r="1831" spans="2:27" ht="15" customHeight="1" x14ac:dyDescent="0.25">
      <c r="B1831" s="76" t="str">
        <f t="shared" si="251"/>
        <v>!!!</v>
      </c>
      <c r="C1831" s="310" t="str">
        <f>IF(LEN($E1831)&gt;0,VLOOKUP(TEXT($E1831,0),'Angaben Stationen'!$E$14:$V$215,17,0),"")</f>
        <v/>
      </c>
      <c r="D1831" s="254" t="str">
        <f>IF(LEN($E1831)&gt;0,VLOOKUP(TEXT($E1831,0),'Angaben Stationen'!$E$14:$V$215,18,0),"")</f>
        <v/>
      </c>
      <c r="E1831" s="344"/>
      <c r="F1831" s="256"/>
      <c r="G1831" s="256"/>
      <c r="H1831" s="307"/>
      <c r="I1831" s="183"/>
      <c r="R1831" s="8">
        <f t="shared" si="253"/>
        <v>0</v>
      </c>
      <c r="S1831" s="8">
        <f>VLOOKUP($D1831,{"29 - Psychiatrie (Erwachsene)",1;"30 - Kinder- und Jugendpsychiatrie",1;"297 - stationsäquivalente Behandlung in der Erwachsenenpsychiatrie (29)",1;"307 - stationsäquivalente Behandlung in der Kinder- und Jugendpsychiatrie (30)",1;"31 - Psychosomatik",1;"",0;0,0},2,0)</f>
        <v>0</v>
      </c>
      <c r="T1831" s="8">
        <f t="shared" si="259"/>
        <v>0</v>
      </c>
      <c r="U1831" s="8">
        <f t="shared" si="252"/>
        <v>0</v>
      </c>
      <c r="V1831" s="8">
        <f t="shared" si="254"/>
        <v>0</v>
      </c>
      <c r="W1831" s="8">
        <f t="shared" si="255"/>
        <v>0</v>
      </c>
      <c r="X1831" s="8">
        <f t="shared" si="256"/>
        <v>0</v>
      </c>
      <c r="Y1831" s="8" t="str">
        <f t="shared" si="257"/>
        <v/>
      </c>
      <c r="Z1831" s="8" t="str">
        <f>VLOOKUP($D1831,{"29 - Psychiatrie (Erwachsene)","BGI";"297 - stationsäquivalente Behandlung in der Erwachsenenpsychiatrie (29)","BGI";"30 - Kinder- und Jugendpsychiatrie","BGII";"307 - stationsäquivalente Behandlung in der Kinder- und Jugendpsychiatrie (30)","BGII";"31 - Psychosomatik","BGI";"","LEER";0,"Leer"},2,0)</f>
        <v>LEER</v>
      </c>
      <c r="AA1831" s="8" t="str">
        <f t="shared" si="258"/>
        <v>Stationen</v>
      </c>
    </row>
    <row r="1832" spans="2:27" ht="15" customHeight="1" x14ac:dyDescent="0.25">
      <c r="B1832" s="76" t="str">
        <f t="shared" si="251"/>
        <v>!!!</v>
      </c>
      <c r="C1832" s="310" t="str">
        <f>IF(LEN($E1832)&gt;0,VLOOKUP(TEXT($E1832,0),'Angaben Stationen'!$E$14:$V$215,17,0),"")</f>
        <v/>
      </c>
      <c r="D1832" s="254" t="str">
        <f>IF(LEN($E1832)&gt;0,VLOOKUP(TEXT($E1832,0),'Angaben Stationen'!$E$14:$V$215,18,0),"")</f>
        <v/>
      </c>
      <c r="E1832" s="344"/>
      <c r="F1832" s="256"/>
      <c r="G1832" s="256"/>
      <c r="H1832" s="307"/>
      <c r="I1832" s="183"/>
      <c r="R1832" s="8">
        <f t="shared" si="253"/>
        <v>0</v>
      </c>
      <c r="S1832" s="8">
        <f>VLOOKUP($D1832,{"29 - Psychiatrie (Erwachsene)",1;"30 - Kinder- und Jugendpsychiatrie",1;"297 - stationsäquivalente Behandlung in der Erwachsenenpsychiatrie (29)",1;"307 - stationsäquivalente Behandlung in der Kinder- und Jugendpsychiatrie (30)",1;"31 - Psychosomatik",1;"",0;0,0},2,0)</f>
        <v>0</v>
      </c>
      <c r="T1832" s="8">
        <f t="shared" si="259"/>
        <v>0</v>
      </c>
      <c r="U1832" s="8">
        <f t="shared" si="252"/>
        <v>0</v>
      </c>
      <c r="V1832" s="8">
        <f t="shared" si="254"/>
        <v>0</v>
      </c>
      <c r="W1832" s="8">
        <f t="shared" si="255"/>
        <v>0</v>
      </c>
      <c r="X1832" s="8">
        <f t="shared" si="256"/>
        <v>0</v>
      </c>
      <c r="Y1832" s="8" t="str">
        <f t="shared" si="257"/>
        <v/>
      </c>
      <c r="Z1832" s="8" t="str">
        <f>VLOOKUP($D1832,{"29 - Psychiatrie (Erwachsene)","BGI";"297 - stationsäquivalente Behandlung in der Erwachsenenpsychiatrie (29)","BGI";"30 - Kinder- und Jugendpsychiatrie","BGII";"307 - stationsäquivalente Behandlung in der Kinder- und Jugendpsychiatrie (30)","BGII";"31 - Psychosomatik","BGI";"","LEER";0,"Leer"},2,0)</f>
        <v>LEER</v>
      </c>
      <c r="AA1832" s="8" t="str">
        <f t="shared" si="258"/>
        <v>Stationen</v>
      </c>
    </row>
    <row r="1833" spans="2:27" ht="15" customHeight="1" x14ac:dyDescent="0.25">
      <c r="B1833" s="76" t="str">
        <f t="shared" si="251"/>
        <v>!!!</v>
      </c>
      <c r="C1833" s="310" t="str">
        <f>IF(LEN($E1833)&gt;0,VLOOKUP(TEXT($E1833,0),'Angaben Stationen'!$E$14:$V$215,17,0),"")</f>
        <v/>
      </c>
      <c r="D1833" s="254" t="str">
        <f>IF(LEN($E1833)&gt;0,VLOOKUP(TEXT($E1833,0),'Angaben Stationen'!$E$14:$V$215,18,0),"")</f>
        <v/>
      </c>
      <c r="E1833" s="344"/>
      <c r="F1833" s="256"/>
      <c r="G1833" s="256"/>
      <c r="H1833" s="307"/>
      <c r="I1833" s="183"/>
      <c r="R1833" s="8">
        <f t="shared" si="253"/>
        <v>0</v>
      </c>
      <c r="S1833" s="8">
        <f>VLOOKUP($D1833,{"29 - Psychiatrie (Erwachsene)",1;"30 - Kinder- und Jugendpsychiatrie",1;"297 - stationsäquivalente Behandlung in der Erwachsenenpsychiatrie (29)",1;"307 - stationsäquivalente Behandlung in der Kinder- und Jugendpsychiatrie (30)",1;"31 - Psychosomatik",1;"",0;0,0},2,0)</f>
        <v>0</v>
      </c>
      <c r="T1833" s="8">
        <f t="shared" si="259"/>
        <v>0</v>
      </c>
      <c r="U1833" s="8">
        <f t="shared" si="252"/>
        <v>0</v>
      </c>
      <c r="V1833" s="8">
        <f t="shared" si="254"/>
        <v>0</v>
      </c>
      <c r="W1833" s="8">
        <f t="shared" si="255"/>
        <v>0</v>
      </c>
      <c r="X1833" s="8">
        <f t="shared" si="256"/>
        <v>0</v>
      </c>
      <c r="Y1833" s="8" t="str">
        <f t="shared" si="257"/>
        <v/>
      </c>
      <c r="Z1833" s="8" t="str">
        <f>VLOOKUP($D1833,{"29 - Psychiatrie (Erwachsene)","BGI";"297 - stationsäquivalente Behandlung in der Erwachsenenpsychiatrie (29)","BGI";"30 - Kinder- und Jugendpsychiatrie","BGII";"307 - stationsäquivalente Behandlung in der Kinder- und Jugendpsychiatrie (30)","BGII";"31 - Psychosomatik","BGI";"","LEER";0,"Leer"},2,0)</f>
        <v>LEER</v>
      </c>
      <c r="AA1833" s="8" t="str">
        <f t="shared" si="258"/>
        <v>Stationen</v>
      </c>
    </row>
    <row r="1834" spans="2:27" ht="15" customHeight="1" x14ac:dyDescent="0.25">
      <c r="B1834" s="76" t="str">
        <f t="shared" si="251"/>
        <v>!!!</v>
      </c>
      <c r="C1834" s="310" t="str">
        <f>IF(LEN($E1834)&gt;0,VLOOKUP(TEXT($E1834,0),'Angaben Stationen'!$E$14:$V$215,17,0),"")</f>
        <v/>
      </c>
      <c r="D1834" s="254" t="str">
        <f>IF(LEN($E1834)&gt;0,VLOOKUP(TEXT($E1834,0),'Angaben Stationen'!$E$14:$V$215,18,0),"")</f>
        <v/>
      </c>
      <c r="E1834" s="344"/>
      <c r="F1834" s="256"/>
      <c r="G1834" s="256"/>
      <c r="H1834" s="307"/>
      <c r="I1834" s="183"/>
      <c r="R1834" s="8">
        <f t="shared" si="253"/>
        <v>0</v>
      </c>
      <c r="S1834" s="8">
        <f>VLOOKUP($D1834,{"29 - Psychiatrie (Erwachsene)",1;"30 - Kinder- und Jugendpsychiatrie",1;"297 - stationsäquivalente Behandlung in der Erwachsenenpsychiatrie (29)",1;"307 - stationsäquivalente Behandlung in der Kinder- und Jugendpsychiatrie (30)",1;"31 - Psychosomatik",1;"",0;0,0},2,0)</f>
        <v>0</v>
      </c>
      <c r="T1834" s="8">
        <f t="shared" si="259"/>
        <v>0</v>
      </c>
      <c r="U1834" s="8">
        <f t="shared" si="252"/>
        <v>0</v>
      </c>
      <c r="V1834" s="8">
        <f t="shared" si="254"/>
        <v>0</v>
      </c>
      <c r="W1834" s="8">
        <f t="shared" si="255"/>
        <v>0</v>
      </c>
      <c r="X1834" s="8">
        <f t="shared" si="256"/>
        <v>0</v>
      </c>
      <c r="Y1834" s="8" t="str">
        <f t="shared" si="257"/>
        <v/>
      </c>
      <c r="Z1834" s="8" t="str">
        <f>VLOOKUP($D1834,{"29 - Psychiatrie (Erwachsene)","BGI";"297 - stationsäquivalente Behandlung in der Erwachsenenpsychiatrie (29)","BGI";"30 - Kinder- und Jugendpsychiatrie","BGII";"307 - stationsäquivalente Behandlung in der Kinder- und Jugendpsychiatrie (30)","BGII";"31 - Psychosomatik","BGI";"","LEER";0,"Leer"},2,0)</f>
        <v>LEER</v>
      </c>
      <c r="AA1834" s="8" t="str">
        <f t="shared" si="258"/>
        <v>Stationen</v>
      </c>
    </row>
    <row r="1835" spans="2:27" ht="15" customHeight="1" x14ac:dyDescent="0.25">
      <c r="B1835" s="76" t="str">
        <f t="shared" si="251"/>
        <v>!!!</v>
      </c>
      <c r="C1835" s="310" t="str">
        <f>IF(LEN($E1835)&gt;0,VLOOKUP(TEXT($E1835,0),'Angaben Stationen'!$E$14:$V$215,17,0),"")</f>
        <v/>
      </c>
      <c r="D1835" s="254" t="str">
        <f>IF(LEN($E1835)&gt;0,VLOOKUP(TEXT($E1835,0),'Angaben Stationen'!$E$14:$V$215,18,0),"")</f>
        <v/>
      </c>
      <c r="E1835" s="344"/>
      <c r="F1835" s="256"/>
      <c r="G1835" s="256"/>
      <c r="H1835" s="307"/>
      <c r="I1835" s="183"/>
      <c r="R1835" s="8">
        <f t="shared" si="253"/>
        <v>0</v>
      </c>
      <c r="S1835" s="8">
        <f>VLOOKUP($D1835,{"29 - Psychiatrie (Erwachsene)",1;"30 - Kinder- und Jugendpsychiatrie",1;"297 - stationsäquivalente Behandlung in der Erwachsenenpsychiatrie (29)",1;"307 - stationsäquivalente Behandlung in der Kinder- und Jugendpsychiatrie (30)",1;"31 - Psychosomatik",1;"",0;0,0},2,0)</f>
        <v>0</v>
      </c>
      <c r="T1835" s="8">
        <f t="shared" si="259"/>
        <v>0</v>
      </c>
      <c r="U1835" s="8">
        <f t="shared" si="252"/>
        <v>0</v>
      </c>
      <c r="V1835" s="8">
        <f t="shared" si="254"/>
        <v>0</v>
      </c>
      <c r="W1835" s="8">
        <f t="shared" si="255"/>
        <v>0</v>
      </c>
      <c r="X1835" s="8">
        <f t="shared" si="256"/>
        <v>0</v>
      </c>
      <c r="Y1835" s="8" t="str">
        <f t="shared" si="257"/>
        <v/>
      </c>
      <c r="Z1835" s="8" t="str">
        <f>VLOOKUP($D1835,{"29 - Psychiatrie (Erwachsene)","BGI";"297 - stationsäquivalente Behandlung in der Erwachsenenpsychiatrie (29)","BGI";"30 - Kinder- und Jugendpsychiatrie","BGII";"307 - stationsäquivalente Behandlung in der Kinder- und Jugendpsychiatrie (30)","BGII";"31 - Psychosomatik","BGI";"","LEER";0,"Leer"},2,0)</f>
        <v>LEER</v>
      </c>
      <c r="AA1835" s="8" t="str">
        <f t="shared" si="258"/>
        <v>Stationen</v>
      </c>
    </row>
    <row r="1836" spans="2:27" ht="15" customHeight="1" x14ac:dyDescent="0.25">
      <c r="B1836" s="76" t="str">
        <f t="shared" si="251"/>
        <v>!!!</v>
      </c>
      <c r="C1836" s="310" t="str">
        <f>IF(LEN($E1836)&gt;0,VLOOKUP(TEXT($E1836,0),'Angaben Stationen'!$E$14:$V$215,17,0),"")</f>
        <v/>
      </c>
      <c r="D1836" s="254" t="str">
        <f>IF(LEN($E1836)&gt;0,VLOOKUP(TEXT($E1836,0),'Angaben Stationen'!$E$14:$V$215,18,0),"")</f>
        <v/>
      </c>
      <c r="E1836" s="344"/>
      <c r="F1836" s="256"/>
      <c r="G1836" s="256"/>
      <c r="H1836" s="307"/>
      <c r="I1836" s="183"/>
      <c r="R1836" s="8">
        <f t="shared" si="253"/>
        <v>0</v>
      </c>
      <c r="S1836" s="8">
        <f>VLOOKUP($D1836,{"29 - Psychiatrie (Erwachsene)",1;"30 - Kinder- und Jugendpsychiatrie",1;"297 - stationsäquivalente Behandlung in der Erwachsenenpsychiatrie (29)",1;"307 - stationsäquivalente Behandlung in der Kinder- und Jugendpsychiatrie (30)",1;"31 - Psychosomatik",1;"",0;0,0},2,0)</f>
        <v>0</v>
      </c>
      <c r="T1836" s="8">
        <f t="shared" si="259"/>
        <v>0</v>
      </c>
      <c r="U1836" s="8">
        <f t="shared" si="252"/>
        <v>0</v>
      </c>
      <c r="V1836" s="8">
        <f t="shared" si="254"/>
        <v>0</v>
      </c>
      <c r="W1836" s="8">
        <f t="shared" si="255"/>
        <v>0</v>
      </c>
      <c r="X1836" s="8">
        <f t="shared" si="256"/>
        <v>0</v>
      </c>
      <c r="Y1836" s="8" t="str">
        <f t="shared" si="257"/>
        <v/>
      </c>
      <c r="Z1836" s="8" t="str">
        <f>VLOOKUP($D1836,{"29 - Psychiatrie (Erwachsene)","BGI";"297 - stationsäquivalente Behandlung in der Erwachsenenpsychiatrie (29)","BGI";"30 - Kinder- und Jugendpsychiatrie","BGII";"307 - stationsäquivalente Behandlung in der Kinder- und Jugendpsychiatrie (30)","BGII";"31 - Psychosomatik","BGI";"","LEER";0,"Leer"},2,0)</f>
        <v>LEER</v>
      </c>
      <c r="AA1836" s="8" t="str">
        <f t="shared" si="258"/>
        <v>Stationen</v>
      </c>
    </row>
    <row r="1837" spans="2:27" ht="15" customHeight="1" x14ac:dyDescent="0.25">
      <c r="B1837" s="76" t="str">
        <f t="shared" si="251"/>
        <v>!!!</v>
      </c>
      <c r="C1837" s="310" t="str">
        <f>IF(LEN($E1837)&gt;0,VLOOKUP(TEXT($E1837,0),'Angaben Stationen'!$E$14:$V$215,17,0),"")</f>
        <v/>
      </c>
      <c r="D1837" s="254" t="str">
        <f>IF(LEN($E1837)&gt;0,VLOOKUP(TEXT($E1837,0),'Angaben Stationen'!$E$14:$V$215,18,0),"")</f>
        <v/>
      </c>
      <c r="E1837" s="344"/>
      <c r="F1837" s="256"/>
      <c r="G1837" s="256"/>
      <c r="H1837" s="307"/>
      <c r="I1837" s="183"/>
      <c r="R1837" s="8">
        <f t="shared" si="253"/>
        <v>0</v>
      </c>
      <c r="S1837" s="8">
        <f>VLOOKUP($D1837,{"29 - Psychiatrie (Erwachsene)",1;"30 - Kinder- und Jugendpsychiatrie",1;"297 - stationsäquivalente Behandlung in der Erwachsenenpsychiatrie (29)",1;"307 - stationsäquivalente Behandlung in der Kinder- und Jugendpsychiatrie (30)",1;"31 - Psychosomatik",1;"",0;0,0},2,0)</f>
        <v>0</v>
      </c>
      <c r="T1837" s="8">
        <f t="shared" si="259"/>
        <v>0</v>
      </c>
      <c r="U1837" s="8">
        <f t="shared" si="252"/>
        <v>0</v>
      </c>
      <c r="V1837" s="8">
        <f t="shared" si="254"/>
        <v>0</v>
      </c>
      <c r="W1837" s="8">
        <f t="shared" si="255"/>
        <v>0</v>
      </c>
      <c r="X1837" s="8">
        <f t="shared" si="256"/>
        <v>0</v>
      </c>
      <c r="Y1837" s="8" t="str">
        <f t="shared" si="257"/>
        <v/>
      </c>
      <c r="Z1837" s="8" t="str">
        <f>VLOOKUP($D1837,{"29 - Psychiatrie (Erwachsene)","BGI";"297 - stationsäquivalente Behandlung in der Erwachsenenpsychiatrie (29)","BGI";"30 - Kinder- und Jugendpsychiatrie","BGII";"307 - stationsäquivalente Behandlung in der Kinder- und Jugendpsychiatrie (30)","BGII";"31 - Psychosomatik","BGI";"","LEER";0,"Leer"},2,0)</f>
        <v>LEER</v>
      </c>
      <c r="AA1837" s="8" t="str">
        <f t="shared" si="258"/>
        <v>Stationen</v>
      </c>
    </row>
    <row r="1838" spans="2:27" ht="15" customHeight="1" x14ac:dyDescent="0.25">
      <c r="B1838" s="76" t="str">
        <f t="shared" si="251"/>
        <v>!!!</v>
      </c>
      <c r="C1838" s="310" t="str">
        <f>IF(LEN($E1838)&gt;0,VLOOKUP(TEXT($E1838,0),'Angaben Stationen'!$E$14:$V$215,17,0),"")</f>
        <v/>
      </c>
      <c r="D1838" s="254" t="str">
        <f>IF(LEN($E1838)&gt;0,VLOOKUP(TEXT($E1838,0),'Angaben Stationen'!$E$14:$V$215,18,0),"")</f>
        <v/>
      </c>
      <c r="E1838" s="344"/>
      <c r="F1838" s="256"/>
      <c r="G1838" s="256"/>
      <c r="H1838" s="307"/>
      <c r="I1838" s="183"/>
      <c r="R1838" s="8">
        <f t="shared" si="253"/>
        <v>0</v>
      </c>
      <c r="S1838" s="8">
        <f>VLOOKUP($D1838,{"29 - Psychiatrie (Erwachsene)",1;"30 - Kinder- und Jugendpsychiatrie",1;"297 - stationsäquivalente Behandlung in der Erwachsenenpsychiatrie (29)",1;"307 - stationsäquivalente Behandlung in der Kinder- und Jugendpsychiatrie (30)",1;"31 - Psychosomatik",1;"",0;0,0},2,0)</f>
        <v>0</v>
      </c>
      <c r="T1838" s="8">
        <f t="shared" si="259"/>
        <v>0</v>
      </c>
      <c r="U1838" s="8">
        <f t="shared" si="252"/>
        <v>0</v>
      </c>
      <c r="V1838" s="8">
        <f t="shared" si="254"/>
        <v>0</v>
      </c>
      <c r="W1838" s="8">
        <f t="shared" si="255"/>
        <v>0</v>
      </c>
      <c r="X1838" s="8">
        <f t="shared" si="256"/>
        <v>0</v>
      </c>
      <c r="Y1838" s="8" t="str">
        <f t="shared" si="257"/>
        <v/>
      </c>
      <c r="Z1838" s="8" t="str">
        <f>VLOOKUP($D1838,{"29 - Psychiatrie (Erwachsene)","BGI";"297 - stationsäquivalente Behandlung in der Erwachsenenpsychiatrie (29)","BGI";"30 - Kinder- und Jugendpsychiatrie","BGII";"307 - stationsäquivalente Behandlung in der Kinder- und Jugendpsychiatrie (30)","BGII";"31 - Psychosomatik","BGI";"","LEER";0,"Leer"},2,0)</f>
        <v>LEER</v>
      </c>
      <c r="AA1838" s="8" t="str">
        <f t="shared" si="258"/>
        <v>Stationen</v>
      </c>
    </row>
    <row r="1839" spans="2:27" ht="15" customHeight="1" x14ac:dyDescent="0.25">
      <c r="B1839" s="76" t="str">
        <f t="shared" si="251"/>
        <v>!!!</v>
      </c>
      <c r="C1839" s="310" t="str">
        <f>IF(LEN($E1839)&gt;0,VLOOKUP(TEXT($E1839,0),'Angaben Stationen'!$E$14:$V$215,17,0),"")</f>
        <v/>
      </c>
      <c r="D1839" s="254" t="str">
        <f>IF(LEN($E1839)&gt;0,VLOOKUP(TEXT($E1839,0),'Angaben Stationen'!$E$14:$V$215,18,0),"")</f>
        <v/>
      </c>
      <c r="E1839" s="344"/>
      <c r="F1839" s="256"/>
      <c r="G1839" s="256"/>
      <c r="H1839" s="307"/>
      <c r="I1839" s="183"/>
      <c r="R1839" s="8">
        <f t="shared" si="253"/>
        <v>0</v>
      </c>
      <c r="S1839" s="8">
        <f>VLOOKUP($D1839,{"29 - Psychiatrie (Erwachsene)",1;"30 - Kinder- und Jugendpsychiatrie",1;"297 - stationsäquivalente Behandlung in der Erwachsenenpsychiatrie (29)",1;"307 - stationsäquivalente Behandlung in der Kinder- und Jugendpsychiatrie (30)",1;"31 - Psychosomatik",1;"",0;0,0},2,0)</f>
        <v>0</v>
      </c>
      <c r="T1839" s="8">
        <f t="shared" si="259"/>
        <v>0</v>
      </c>
      <c r="U1839" s="8">
        <f t="shared" si="252"/>
        <v>0</v>
      </c>
      <c r="V1839" s="8">
        <f t="shared" si="254"/>
        <v>0</v>
      </c>
      <c r="W1839" s="8">
        <f t="shared" si="255"/>
        <v>0</v>
      </c>
      <c r="X1839" s="8">
        <f t="shared" si="256"/>
        <v>0</v>
      </c>
      <c r="Y1839" s="8" t="str">
        <f t="shared" si="257"/>
        <v/>
      </c>
      <c r="Z1839" s="8" t="str">
        <f>VLOOKUP($D1839,{"29 - Psychiatrie (Erwachsene)","BGI";"297 - stationsäquivalente Behandlung in der Erwachsenenpsychiatrie (29)","BGI";"30 - Kinder- und Jugendpsychiatrie","BGII";"307 - stationsäquivalente Behandlung in der Kinder- und Jugendpsychiatrie (30)","BGII";"31 - Psychosomatik","BGI";"","LEER";0,"Leer"},2,0)</f>
        <v>LEER</v>
      </c>
      <c r="AA1839" s="8" t="str">
        <f t="shared" si="258"/>
        <v>Stationen</v>
      </c>
    </row>
    <row r="1840" spans="2:27" ht="15" customHeight="1" x14ac:dyDescent="0.25">
      <c r="B1840" s="76" t="str">
        <f t="shared" si="251"/>
        <v>!!!</v>
      </c>
      <c r="C1840" s="310" t="str">
        <f>IF(LEN($E1840)&gt;0,VLOOKUP(TEXT($E1840,0),'Angaben Stationen'!$E$14:$V$215,17,0),"")</f>
        <v/>
      </c>
      <c r="D1840" s="254" t="str">
        <f>IF(LEN($E1840)&gt;0,VLOOKUP(TEXT($E1840,0),'Angaben Stationen'!$E$14:$V$215,18,0),"")</f>
        <v/>
      </c>
      <c r="E1840" s="344"/>
      <c r="F1840" s="256"/>
      <c r="G1840" s="256"/>
      <c r="H1840" s="307"/>
      <c r="I1840" s="183"/>
      <c r="R1840" s="8">
        <f t="shared" si="253"/>
        <v>0</v>
      </c>
      <c r="S1840" s="8">
        <f>VLOOKUP($D1840,{"29 - Psychiatrie (Erwachsene)",1;"30 - Kinder- und Jugendpsychiatrie",1;"297 - stationsäquivalente Behandlung in der Erwachsenenpsychiatrie (29)",1;"307 - stationsäquivalente Behandlung in der Kinder- und Jugendpsychiatrie (30)",1;"31 - Psychosomatik",1;"",0;0,0},2,0)</f>
        <v>0</v>
      </c>
      <c r="T1840" s="8">
        <f t="shared" si="259"/>
        <v>0</v>
      </c>
      <c r="U1840" s="8">
        <f t="shared" si="252"/>
        <v>0</v>
      </c>
      <c r="V1840" s="8">
        <f t="shared" si="254"/>
        <v>0</v>
      </c>
      <c r="W1840" s="8">
        <f t="shared" si="255"/>
        <v>0</v>
      </c>
      <c r="X1840" s="8">
        <f t="shared" si="256"/>
        <v>0</v>
      </c>
      <c r="Y1840" s="8" t="str">
        <f t="shared" si="257"/>
        <v/>
      </c>
      <c r="Z1840" s="8" t="str">
        <f>VLOOKUP($D1840,{"29 - Psychiatrie (Erwachsene)","BGI";"297 - stationsäquivalente Behandlung in der Erwachsenenpsychiatrie (29)","BGI";"30 - Kinder- und Jugendpsychiatrie","BGII";"307 - stationsäquivalente Behandlung in der Kinder- und Jugendpsychiatrie (30)","BGII";"31 - Psychosomatik","BGI";"","LEER";0,"Leer"},2,0)</f>
        <v>LEER</v>
      </c>
      <c r="AA1840" s="8" t="str">
        <f t="shared" si="258"/>
        <v>Stationen</v>
      </c>
    </row>
    <row r="1841" spans="2:27" ht="15" customHeight="1" x14ac:dyDescent="0.25">
      <c r="B1841" s="76" t="str">
        <f t="shared" si="251"/>
        <v>!!!</v>
      </c>
      <c r="C1841" s="310" t="str">
        <f>IF(LEN($E1841)&gt;0,VLOOKUP(TEXT($E1841,0),'Angaben Stationen'!$E$14:$V$215,17,0),"")</f>
        <v/>
      </c>
      <c r="D1841" s="254" t="str">
        <f>IF(LEN($E1841)&gt;0,VLOOKUP(TEXT($E1841,0),'Angaben Stationen'!$E$14:$V$215,18,0),"")</f>
        <v/>
      </c>
      <c r="E1841" s="344"/>
      <c r="F1841" s="256"/>
      <c r="G1841" s="256"/>
      <c r="H1841" s="307"/>
      <c r="I1841" s="183"/>
      <c r="R1841" s="8">
        <f t="shared" si="253"/>
        <v>0</v>
      </c>
      <c r="S1841" s="8">
        <f>VLOOKUP($D1841,{"29 - Psychiatrie (Erwachsene)",1;"30 - Kinder- und Jugendpsychiatrie",1;"297 - stationsäquivalente Behandlung in der Erwachsenenpsychiatrie (29)",1;"307 - stationsäquivalente Behandlung in der Kinder- und Jugendpsychiatrie (30)",1;"31 - Psychosomatik",1;"",0;0,0},2,0)</f>
        <v>0</v>
      </c>
      <c r="T1841" s="8">
        <f t="shared" si="259"/>
        <v>0</v>
      </c>
      <c r="U1841" s="8">
        <f t="shared" si="252"/>
        <v>0</v>
      </c>
      <c r="V1841" s="8">
        <f t="shared" si="254"/>
        <v>0</v>
      </c>
      <c r="W1841" s="8">
        <f t="shared" si="255"/>
        <v>0</v>
      </c>
      <c r="X1841" s="8">
        <f t="shared" si="256"/>
        <v>0</v>
      </c>
      <c r="Y1841" s="8" t="str">
        <f t="shared" si="257"/>
        <v/>
      </c>
      <c r="Z1841" s="8" t="str">
        <f>VLOOKUP($D1841,{"29 - Psychiatrie (Erwachsene)","BGI";"297 - stationsäquivalente Behandlung in der Erwachsenenpsychiatrie (29)","BGI";"30 - Kinder- und Jugendpsychiatrie","BGII";"307 - stationsäquivalente Behandlung in der Kinder- und Jugendpsychiatrie (30)","BGII";"31 - Psychosomatik","BGI";"","LEER";0,"Leer"},2,0)</f>
        <v>LEER</v>
      </c>
      <c r="AA1841" s="8" t="str">
        <f t="shared" si="258"/>
        <v>Stationen</v>
      </c>
    </row>
    <row r="1842" spans="2:27" ht="15" customHeight="1" x14ac:dyDescent="0.25">
      <c r="B1842" s="76" t="str">
        <f t="shared" si="251"/>
        <v>!!!</v>
      </c>
      <c r="C1842" s="310" t="str">
        <f>IF(LEN($E1842)&gt;0,VLOOKUP(TEXT($E1842,0),'Angaben Stationen'!$E$14:$V$215,17,0),"")</f>
        <v/>
      </c>
      <c r="D1842" s="254" t="str">
        <f>IF(LEN($E1842)&gt;0,VLOOKUP(TEXT($E1842,0),'Angaben Stationen'!$E$14:$V$215,18,0),"")</f>
        <v/>
      </c>
      <c r="E1842" s="344"/>
      <c r="F1842" s="256"/>
      <c r="G1842" s="256"/>
      <c r="H1842" s="307"/>
      <c r="I1842" s="183"/>
      <c r="R1842" s="8">
        <f t="shared" si="253"/>
        <v>0</v>
      </c>
      <c r="S1842" s="8">
        <f>VLOOKUP($D1842,{"29 - Psychiatrie (Erwachsene)",1;"30 - Kinder- und Jugendpsychiatrie",1;"297 - stationsäquivalente Behandlung in der Erwachsenenpsychiatrie (29)",1;"307 - stationsäquivalente Behandlung in der Kinder- und Jugendpsychiatrie (30)",1;"31 - Psychosomatik",1;"",0;0,0},2,0)</f>
        <v>0</v>
      </c>
      <c r="T1842" s="8">
        <f t="shared" si="259"/>
        <v>0</v>
      </c>
      <c r="U1842" s="8">
        <f t="shared" si="252"/>
        <v>0</v>
      </c>
      <c r="V1842" s="8">
        <f t="shared" si="254"/>
        <v>0</v>
      </c>
      <c r="W1842" s="8">
        <f t="shared" si="255"/>
        <v>0</v>
      </c>
      <c r="X1842" s="8">
        <f t="shared" si="256"/>
        <v>0</v>
      </c>
      <c r="Y1842" s="8" t="str">
        <f t="shared" si="257"/>
        <v/>
      </c>
      <c r="Z1842" s="8" t="str">
        <f>VLOOKUP($D1842,{"29 - Psychiatrie (Erwachsene)","BGI";"297 - stationsäquivalente Behandlung in der Erwachsenenpsychiatrie (29)","BGI";"30 - Kinder- und Jugendpsychiatrie","BGII";"307 - stationsäquivalente Behandlung in der Kinder- und Jugendpsychiatrie (30)","BGII";"31 - Psychosomatik","BGI";"","LEER";0,"Leer"},2,0)</f>
        <v>LEER</v>
      </c>
      <c r="AA1842" s="8" t="str">
        <f t="shared" si="258"/>
        <v>Stationen</v>
      </c>
    </row>
    <row r="1843" spans="2:27" ht="15" customHeight="1" x14ac:dyDescent="0.25">
      <c r="B1843" s="76" t="str">
        <f t="shared" si="251"/>
        <v>!!!</v>
      </c>
      <c r="C1843" s="310" t="str">
        <f>IF(LEN($E1843)&gt;0,VLOOKUP(TEXT($E1843,0),'Angaben Stationen'!$E$14:$V$215,17,0),"")</f>
        <v/>
      </c>
      <c r="D1843" s="254" t="str">
        <f>IF(LEN($E1843)&gt;0,VLOOKUP(TEXT($E1843,0),'Angaben Stationen'!$E$14:$V$215,18,0),"")</f>
        <v/>
      </c>
      <c r="E1843" s="344"/>
      <c r="F1843" s="256"/>
      <c r="G1843" s="256"/>
      <c r="H1843" s="307"/>
      <c r="I1843" s="183"/>
      <c r="R1843" s="8">
        <f t="shared" si="253"/>
        <v>0</v>
      </c>
      <c r="S1843" s="8">
        <f>VLOOKUP($D1843,{"29 - Psychiatrie (Erwachsene)",1;"30 - Kinder- und Jugendpsychiatrie",1;"297 - stationsäquivalente Behandlung in der Erwachsenenpsychiatrie (29)",1;"307 - stationsäquivalente Behandlung in der Kinder- und Jugendpsychiatrie (30)",1;"31 - Psychosomatik",1;"",0;0,0},2,0)</f>
        <v>0</v>
      </c>
      <c r="T1843" s="8">
        <f t="shared" si="259"/>
        <v>0</v>
      </c>
      <c r="U1843" s="8">
        <f t="shared" si="252"/>
        <v>0</v>
      </c>
      <c r="V1843" s="8">
        <f t="shared" si="254"/>
        <v>0</v>
      </c>
      <c r="W1843" s="8">
        <f t="shared" si="255"/>
        <v>0</v>
      </c>
      <c r="X1843" s="8">
        <f t="shared" si="256"/>
        <v>0</v>
      </c>
      <c r="Y1843" s="8" t="str">
        <f t="shared" si="257"/>
        <v/>
      </c>
      <c r="Z1843" s="8" t="str">
        <f>VLOOKUP($D1843,{"29 - Psychiatrie (Erwachsene)","BGI";"297 - stationsäquivalente Behandlung in der Erwachsenenpsychiatrie (29)","BGI";"30 - Kinder- und Jugendpsychiatrie","BGII";"307 - stationsäquivalente Behandlung in der Kinder- und Jugendpsychiatrie (30)","BGII";"31 - Psychosomatik","BGI";"","LEER";0,"Leer"},2,0)</f>
        <v>LEER</v>
      </c>
      <c r="AA1843" s="8" t="str">
        <f t="shared" si="258"/>
        <v>Stationen</v>
      </c>
    </row>
    <row r="1844" spans="2:27" ht="15" customHeight="1" x14ac:dyDescent="0.25">
      <c r="B1844" s="76" t="str">
        <f t="shared" si="251"/>
        <v>!!!</v>
      </c>
      <c r="C1844" s="310" t="str">
        <f>IF(LEN($E1844)&gt;0,VLOOKUP(TEXT($E1844,0),'Angaben Stationen'!$E$14:$V$215,17,0),"")</f>
        <v/>
      </c>
      <c r="D1844" s="254" t="str">
        <f>IF(LEN($E1844)&gt;0,VLOOKUP(TEXT($E1844,0),'Angaben Stationen'!$E$14:$V$215,18,0),"")</f>
        <v/>
      </c>
      <c r="E1844" s="344"/>
      <c r="F1844" s="256"/>
      <c r="G1844" s="256"/>
      <c r="H1844" s="307"/>
      <c r="I1844" s="183"/>
      <c r="R1844" s="8">
        <f t="shared" si="253"/>
        <v>0</v>
      </c>
      <c r="S1844" s="8">
        <f>VLOOKUP($D1844,{"29 - Psychiatrie (Erwachsene)",1;"30 - Kinder- und Jugendpsychiatrie",1;"297 - stationsäquivalente Behandlung in der Erwachsenenpsychiatrie (29)",1;"307 - stationsäquivalente Behandlung in der Kinder- und Jugendpsychiatrie (30)",1;"31 - Psychosomatik",1;"",0;0,0},2,0)</f>
        <v>0</v>
      </c>
      <c r="T1844" s="8">
        <f t="shared" si="259"/>
        <v>0</v>
      </c>
      <c r="U1844" s="8">
        <f t="shared" si="252"/>
        <v>0</v>
      </c>
      <c r="V1844" s="8">
        <f t="shared" si="254"/>
        <v>0</v>
      </c>
      <c r="W1844" s="8">
        <f t="shared" si="255"/>
        <v>0</v>
      </c>
      <c r="X1844" s="8">
        <f t="shared" si="256"/>
        <v>0</v>
      </c>
      <c r="Y1844" s="8" t="str">
        <f t="shared" si="257"/>
        <v/>
      </c>
      <c r="Z1844" s="8" t="str">
        <f>VLOOKUP($D1844,{"29 - Psychiatrie (Erwachsene)","BGI";"297 - stationsäquivalente Behandlung in der Erwachsenenpsychiatrie (29)","BGI";"30 - Kinder- und Jugendpsychiatrie","BGII";"307 - stationsäquivalente Behandlung in der Kinder- und Jugendpsychiatrie (30)","BGII";"31 - Psychosomatik","BGI";"","LEER";0,"Leer"},2,0)</f>
        <v>LEER</v>
      </c>
      <c r="AA1844" s="8" t="str">
        <f t="shared" si="258"/>
        <v>Stationen</v>
      </c>
    </row>
    <row r="1845" spans="2:27" ht="15" customHeight="1" x14ac:dyDescent="0.25">
      <c r="B1845" s="76" t="str">
        <f t="shared" si="251"/>
        <v>!!!</v>
      </c>
      <c r="C1845" s="310" t="str">
        <f>IF(LEN($E1845)&gt;0,VLOOKUP(TEXT($E1845,0),'Angaben Stationen'!$E$14:$V$215,17,0),"")</f>
        <v/>
      </c>
      <c r="D1845" s="254" t="str">
        <f>IF(LEN($E1845)&gt;0,VLOOKUP(TEXT($E1845,0),'Angaben Stationen'!$E$14:$V$215,18,0),"")</f>
        <v/>
      </c>
      <c r="E1845" s="344"/>
      <c r="F1845" s="256"/>
      <c r="G1845" s="256"/>
      <c r="H1845" s="307"/>
      <c r="I1845" s="183"/>
      <c r="R1845" s="8">
        <f t="shared" si="253"/>
        <v>0</v>
      </c>
      <c r="S1845" s="8">
        <f>VLOOKUP($D1845,{"29 - Psychiatrie (Erwachsene)",1;"30 - Kinder- und Jugendpsychiatrie",1;"297 - stationsäquivalente Behandlung in der Erwachsenenpsychiatrie (29)",1;"307 - stationsäquivalente Behandlung in der Kinder- und Jugendpsychiatrie (30)",1;"31 - Psychosomatik",1;"",0;0,0},2,0)</f>
        <v>0</v>
      </c>
      <c r="T1845" s="8">
        <f t="shared" si="259"/>
        <v>0</v>
      </c>
      <c r="U1845" s="8">
        <f t="shared" si="252"/>
        <v>0</v>
      </c>
      <c r="V1845" s="8">
        <f t="shared" si="254"/>
        <v>0</v>
      </c>
      <c r="W1845" s="8">
        <f t="shared" si="255"/>
        <v>0</v>
      </c>
      <c r="X1845" s="8">
        <f t="shared" si="256"/>
        <v>0</v>
      </c>
      <c r="Y1845" s="8" t="str">
        <f t="shared" si="257"/>
        <v/>
      </c>
      <c r="Z1845" s="8" t="str">
        <f>VLOOKUP($D1845,{"29 - Psychiatrie (Erwachsene)","BGI";"297 - stationsäquivalente Behandlung in der Erwachsenenpsychiatrie (29)","BGI";"30 - Kinder- und Jugendpsychiatrie","BGII";"307 - stationsäquivalente Behandlung in der Kinder- und Jugendpsychiatrie (30)","BGII";"31 - Psychosomatik","BGI";"","LEER";0,"Leer"},2,0)</f>
        <v>LEER</v>
      </c>
      <c r="AA1845" s="8" t="str">
        <f t="shared" si="258"/>
        <v>Stationen</v>
      </c>
    </row>
    <row r="1846" spans="2:27" ht="15" customHeight="1" x14ac:dyDescent="0.25">
      <c r="B1846" s="76" t="str">
        <f t="shared" si="251"/>
        <v>!!!</v>
      </c>
      <c r="C1846" s="310" t="str">
        <f>IF(LEN($E1846)&gt;0,VLOOKUP(TEXT($E1846,0),'Angaben Stationen'!$E$14:$V$215,17,0),"")</f>
        <v/>
      </c>
      <c r="D1846" s="254" t="str">
        <f>IF(LEN($E1846)&gt;0,VLOOKUP(TEXT($E1846,0),'Angaben Stationen'!$E$14:$V$215,18,0),"")</f>
        <v/>
      </c>
      <c r="E1846" s="344"/>
      <c r="F1846" s="256"/>
      <c r="G1846" s="256"/>
      <c r="H1846" s="307"/>
      <c r="I1846" s="183"/>
      <c r="R1846" s="8">
        <f t="shared" si="253"/>
        <v>0</v>
      </c>
      <c r="S1846" s="8">
        <f>VLOOKUP($D1846,{"29 - Psychiatrie (Erwachsene)",1;"30 - Kinder- und Jugendpsychiatrie",1;"297 - stationsäquivalente Behandlung in der Erwachsenenpsychiatrie (29)",1;"307 - stationsäquivalente Behandlung in der Kinder- und Jugendpsychiatrie (30)",1;"31 - Psychosomatik",1;"",0;0,0},2,0)</f>
        <v>0</v>
      </c>
      <c r="T1846" s="8">
        <f t="shared" si="259"/>
        <v>0</v>
      </c>
      <c r="U1846" s="8">
        <f t="shared" si="252"/>
        <v>0</v>
      </c>
      <c r="V1846" s="8">
        <f t="shared" si="254"/>
        <v>0</v>
      </c>
      <c r="W1846" s="8">
        <f t="shared" si="255"/>
        <v>0</v>
      </c>
      <c r="X1846" s="8">
        <f t="shared" si="256"/>
        <v>0</v>
      </c>
      <c r="Y1846" s="8" t="str">
        <f t="shared" si="257"/>
        <v/>
      </c>
      <c r="Z1846" s="8" t="str">
        <f>VLOOKUP($D1846,{"29 - Psychiatrie (Erwachsene)","BGI";"297 - stationsäquivalente Behandlung in der Erwachsenenpsychiatrie (29)","BGI";"30 - Kinder- und Jugendpsychiatrie","BGII";"307 - stationsäquivalente Behandlung in der Kinder- und Jugendpsychiatrie (30)","BGII";"31 - Psychosomatik","BGI";"","LEER";0,"Leer"},2,0)</f>
        <v>LEER</v>
      </c>
      <c r="AA1846" s="8" t="str">
        <f t="shared" si="258"/>
        <v>Stationen</v>
      </c>
    </row>
    <row r="1847" spans="2:27" ht="15" customHeight="1" x14ac:dyDescent="0.25">
      <c r="B1847" s="76" t="str">
        <f t="shared" si="251"/>
        <v>!!!</v>
      </c>
      <c r="C1847" s="310" t="str">
        <f>IF(LEN($E1847)&gt;0,VLOOKUP(TEXT($E1847,0),'Angaben Stationen'!$E$14:$V$215,17,0),"")</f>
        <v/>
      </c>
      <c r="D1847" s="254" t="str">
        <f>IF(LEN($E1847)&gt;0,VLOOKUP(TEXT($E1847,0),'Angaben Stationen'!$E$14:$V$215,18,0),"")</f>
        <v/>
      </c>
      <c r="E1847" s="344"/>
      <c r="F1847" s="256"/>
      <c r="G1847" s="256"/>
      <c r="H1847" s="307"/>
      <c r="I1847" s="183"/>
      <c r="R1847" s="8">
        <f t="shared" si="253"/>
        <v>0</v>
      </c>
      <c r="S1847" s="8">
        <f>VLOOKUP($D1847,{"29 - Psychiatrie (Erwachsene)",1;"30 - Kinder- und Jugendpsychiatrie",1;"297 - stationsäquivalente Behandlung in der Erwachsenenpsychiatrie (29)",1;"307 - stationsäquivalente Behandlung in der Kinder- und Jugendpsychiatrie (30)",1;"31 - Psychosomatik",1;"",0;0,0},2,0)</f>
        <v>0</v>
      </c>
      <c r="T1847" s="8">
        <f t="shared" si="259"/>
        <v>0</v>
      </c>
      <c r="U1847" s="8">
        <f t="shared" si="252"/>
        <v>0</v>
      </c>
      <c r="V1847" s="8">
        <f t="shared" si="254"/>
        <v>0</v>
      </c>
      <c r="W1847" s="8">
        <f t="shared" si="255"/>
        <v>0</v>
      </c>
      <c r="X1847" s="8">
        <f t="shared" si="256"/>
        <v>0</v>
      </c>
      <c r="Y1847" s="8" t="str">
        <f t="shared" si="257"/>
        <v/>
      </c>
      <c r="Z1847" s="8" t="str">
        <f>VLOOKUP($D1847,{"29 - Psychiatrie (Erwachsene)","BGI";"297 - stationsäquivalente Behandlung in der Erwachsenenpsychiatrie (29)","BGI";"30 - Kinder- und Jugendpsychiatrie","BGII";"307 - stationsäquivalente Behandlung in der Kinder- und Jugendpsychiatrie (30)","BGII";"31 - Psychosomatik","BGI";"","LEER";0,"Leer"},2,0)</f>
        <v>LEER</v>
      </c>
      <c r="AA1847" s="8" t="str">
        <f t="shared" si="258"/>
        <v>Stationen</v>
      </c>
    </row>
    <row r="1848" spans="2:27" ht="15" customHeight="1" x14ac:dyDescent="0.25">
      <c r="B1848" s="76" t="str">
        <f t="shared" si="251"/>
        <v>!!!</v>
      </c>
      <c r="C1848" s="310" t="str">
        <f>IF(LEN($E1848)&gt;0,VLOOKUP(TEXT($E1848,0),'Angaben Stationen'!$E$14:$V$215,17,0),"")</f>
        <v/>
      </c>
      <c r="D1848" s="254" t="str">
        <f>IF(LEN($E1848)&gt;0,VLOOKUP(TEXT($E1848,0),'Angaben Stationen'!$E$14:$V$215,18,0),"")</f>
        <v/>
      </c>
      <c r="E1848" s="344"/>
      <c r="F1848" s="256"/>
      <c r="G1848" s="256"/>
      <c r="H1848" s="307"/>
      <c r="I1848" s="183"/>
      <c r="R1848" s="8">
        <f t="shared" si="253"/>
        <v>0</v>
      </c>
      <c r="S1848" s="8">
        <f>VLOOKUP($D1848,{"29 - Psychiatrie (Erwachsene)",1;"30 - Kinder- und Jugendpsychiatrie",1;"297 - stationsäquivalente Behandlung in der Erwachsenenpsychiatrie (29)",1;"307 - stationsäquivalente Behandlung in der Kinder- und Jugendpsychiatrie (30)",1;"31 - Psychosomatik",1;"",0;0,0},2,0)</f>
        <v>0</v>
      </c>
      <c r="T1848" s="8">
        <f t="shared" si="259"/>
        <v>0</v>
      </c>
      <c r="U1848" s="8">
        <f t="shared" si="252"/>
        <v>0</v>
      </c>
      <c r="V1848" s="8">
        <f t="shared" si="254"/>
        <v>0</v>
      </c>
      <c r="W1848" s="8">
        <f t="shared" si="255"/>
        <v>0</v>
      </c>
      <c r="X1848" s="8">
        <f t="shared" si="256"/>
        <v>0</v>
      </c>
      <c r="Y1848" s="8" t="str">
        <f t="shared" si="257"/>
        <v/>
      </c>
      <c r="Z1848" s="8" t="str">
        <f>VLOOKUP($D1848,{"29 - Psychiatrie (Erwachsene)","BGI";"297 - stationsäquivalente Behandlung in der Erwachsenenpsychiatrie (29)","BGI";"30 - Kinder- und Jugendpsychiatrie","BGII";"307 - stationsäquivalente Behandlung in der Kinder- und Jugendpsychiatrie (30)","BGII";"31 - Psychosomatik","BGI";"","LEER";0,"Leer"},2,0)</f>
        <v>LEER</v>
      </c>
      <c r="AA1848" s="8" t="str">
        <f t="shared" si="258"/>
        <v>Stationen</v>
      </c>
    </row>
    <row r="1849" spans="2:27" ht="15" customHeight="1" x14ac:dyDescent="0.25">
      <c r="B1849" s="76" t="str">
        <f t="shared" si="251"/>
        <v>!!!</v>
      </c>
      <c r="C1849" s="310" t="str">
        <f>IF(LEN($E1849)&gt;0,VLOOKUP(TEXT($E1849,0),'Angaben Stationen'!$E$14:$V$215,17,0),"")</f>
        <v/>
      </c>
      <c r="D1849" s="254" t="str">
        <f>IF(LEN($E1849)&gt;0,VLOOKUP(TEXT($E1849,0),'Angaben Stationen'!$E$14:$V$215,18,0),"")</f>
        <v/>
      </c>
      <c r="E1849" s="344"/>
      <c r="F1849" s="256"/>
      <c r="G1849" s="256"/>
      <c r="H1849" s="307"/>
      <c r="I1849" s="183"/>
      <c r="R1849" s="8">
        <f t="shared" si="253"/>
        <v>0</v>
      </c>
      <c r="S1849" s="8">
        <f>VLOOKUP($D1849,{"29 - Psychiatrie (Erwachsene)",1;"30 - Kinder- und Jugendpsychiatrie",1;"297 - stationsäquivalente Behandlung in der Erwachsenenpsychiatrie (29)",1;"307 - stationsäquivalente Behandlung in der Kinder- und Jugendpsychiatrie (30)",1;"31 - Psychosomatik",1;"",0;0,0},2,0)</f>
        <v>0</v>
      </c>
      <c r="T1849" s="8">
        <f t="shared" si="259"/>
        <v>0</v>
      </c>
      <c r="U1849" s="8">
        <f t="shared" si="252"/>
        <v>0</v>
      </c>
      <c r="V1849" s="8">
        <f t="shared" si="254"/>
        <v>0</v>
      </c>
      <c r="W1849" s="8">
        <f t="shared" si="255"/>
        <v>0</v>
      </c>
      <c r="X1849" s="8">
        <f t="shared" si="256"/>
        <v>0</v>
      </c>
      <c r="Y1849" s="8" t="str">
        <f t="shared" si="257"/>
        <v/>
      </c>
      <c r="Z1849" s="8" t="str">
        <f>VLOOKUP($D1849,{"29 - Psychiatrie (Erwachsene)","BGI";"297 - stationsäquivalente Behandlung in der Erwachsenenpsychiatrie (29)","BGI";"30 - Kinder- und Jugendpsychiatrie","BGII";"307 - stationsäquivalente Behandlung in der Kinder- und Jugendpsychiatrie (30)","BGII";"31 - Psychosomatik","BGI";"","LEER";0,"Leer"},2,0)</f>
        <v>LEER</v>
      </c>
      <c r="AA1849" s="8" t="str">
        <f t="shared" si="258"/>
        <v>Stationen</v>
      </c>
    </row>
    <row r="1850" spans="2:27" ht="15" customHeight="1" x14ac:dyDescent="0.25">
      <c r="B1850" s="76" t="str">
        <f t="shared" si="251"/>
        <v>!!!</v>
      </c>
      <c r="C1850" s="310" t="str">
        <f>IF(LEN($E1850)&gt;0,VLOOKUP(TEXT($E1850,0),'Angaben Stationen'!$E$14:$V$215,17,0),"")</f>
        <v/>
      </c>
      <c r="D1850" s="254" t="str">
        <f>IF(LEN($E1850)&gt;0,VLOOKUP(TEXT($E1850,0),'Angaben Stationen'!$E$14:$V$215,18,0),"")</f>
        <v/>
      </c>
      <c r="E1850" s="344"/>
      <c r="F1850" s="256"/>
      <c r="G1850" s="256"/>
      <c r="H1850" s="307"/>
      <c r="I1850" s="183"/>
      <c r="R1850" s="8">
        <f t="shared" si="253"/>
        <v>0</v>
      </c>
      <c r="S1850" s="8">
        <f>VLOOKUP($D1850,{"29 - Psychiatrie (Erwachsene)",1;"30 - Kinder- und Jugendpsychiatrie",1;"297 - stationsäquivalente Behandlung in der Erwachsenenpsychiatrie (29)",1;"307 - stationsäquivalente Behandlung in der Kinder- und Jugendpsychiatrie (30)",1;"31 - Psychosomatik",1;"",0;0,0},2,0)</f>
        <v>0</v>
      </c>
      <c r="T1850" s="8">
        <f t="shared" si="259"/>
        <v>0</v>
      </c>
      <c r="U1850" s="8">
        <f t="shared" si="252"/>
        <v>0</v>
      </c>
      <c r="V1850" s="8">
        <f t="shared" si="254"/>
        <v>0</v>
      </c>
      <c r="W1850" s="8">
        <f t="shared" si="255"/>
        <v>0</v>
      </c>
      <c r="X1850" s="8">
        <f t="shared" si="256"/>
        <v>0</v>
      </c>
      <c r="Y1850" s="8" t="str">
        <f t="shared" si="257"/>
        <v/>
      </c>
      <c r="Z1850" s="8" t="str">
        <f>VLOOKUP($D1850,{"29 - Psychiatrie (Erwachsene)","BGI";"297 - stationsäquivalente Behandlung in der Erwachsenenpsychiatrie (29)","BGI";"30 - Kinder- und Jugendpsychiatrie","BGII";"307 - stationsäquivalente Behandlung in der Kinder- und Jugendpsychiatrie (30)","BGII";"31 - Psychosomatik","BGI";"","LEER";0,"Leer"},2,0)</f>
        <v>LEER</v>
      </c>
      <c r="AA1850" s="8" t="str">
        <f t="shared" si="258"/>
        <v>Stationen</v>
      </c>
    </row>
    <row r="1851" spans="2:27" ht="15" customHeight="1" x14ac:dyDescent="0.25">
      <c r="B1851" s="76" t="str">
        <f t="shared" si="251"/>
        <v>!!!</v>
      </c>
      <c r="C1851" s="310" t="str">
        <f>IF(LEN($E1851)&gt;0,VLOOKUP(TEXT($E1851,0),'Angaben Stationen'!$E$14:$V$215,17,0),"")</f>
        <v/>
      </c>
      <c r="D1851" s="254" t="str">
        <f>IF(LEN($E1851)&gt;0,VLOOKUP(TEXT($E1851,0),'Angaben Stationen'!$E$14:$V$215,18,0),"")</f>
        <v/>
      </c>
      <c r="E1851" s="344"/>
      <c r="F1851" s="256"/>
      <c r="G1851" s="256"/>
      <c r="H1851" s="307"/>
      <c r="I1851" s="183"/>
      <c r="R1851" s="8">
        <f t="shared" si="253"/>
        <v>0</v>
      </c>
      <c r="S1851" s="8">
        <f>VLOOKUP($D1851,{"29 - Psychiatrie (Erwachsene)",1;"30 - Kinder- und Jugendpsychiatrie",1;"297 - stationsäquivalente Behandlung in der Erwachsenenpsychiatrie (29)",1;"307 - stationsäquivalente Behandlung in der Kinder- und Jugendpsychiatrie (30)",1;"31 - Psychosomatik",1;"",0;0,0},2,0)</f>
        <v>0</v>
      </c>
      <c r="T1851" s="8">
        <f t="shared" si="259"/>
        <v>0</v>
      </c>
      <c r="U1851" s="8">
        <f t="shared" si="252"/>
        <v>0</v>
      </c>
      <c r="V1851" s="8">
        <f t="shared" si="254"/>
        <v>0</v>
      </c>
      <c r="W1851" s="8">
        <f t="shared" si="255"/>
        <v>0</v>
      </c>
      <c r="X1851" s="8">
        <f t="shared" si="256"/>
        <v>0</v>
      </c>
      <c r="Y1851" s="8" t="str">
        <f t="shared" si="257"/>
        <v/>
      </c>
      <c r="Z1851" s="8" t="str">
        <f>VLOOKUP($D1851,{"29 - Psychiatrie (Erwachsene)","BGI";"297 - stationsäquivalente Behandlung in der Erwachsenenpsychiatrie (29)","BGI";"30 - Kinder- und Jugendpsychiatrie","BGII";"307 - stationsäquivalente Behandlung in der Kinder- und Jugendpsychiatrie (30)","BGII";"31 - Psychosomatik","BGI";"","LEER";0,"Leer"},2,0)</f>
        <v>LEER</v>
      </c>
      <c r="AA1851" s="8" t="str">
        <f t="shared" si="258"/>
        <v>Stationen</v>
      </c>
    </row>
    <row r="1852" spans="2:27" ht="15" customHeight="1" x14ac:dyDescent="0.25">
      <c r="B1852" s="76" t="str">
        <f t="shared" si="251"/>
        <v>!!!</v>
      </c>
      <c r="C1852" s="310" t="str">
        <f>IF(LEN($E1852)&gt;0,VLOOKUP(TEXT($E1852,0),'Angaben Stationen'!$E$14:$V$215,17,0),"")</f>
        <v/>
      </c>
      <c r="D1852" s="254" t="str">
        <f>IF(LEN($E1852)&gt;0,VLOOKUP(TEXT($E1852,0),'Angaben Stationen'!$E$14:$V$215,18,0),"")</f>
        <v/>
      </c>
      <c r="E1852" s="344"/>
      <c r="F1852" s="256"/>
      <c r="G1852" s="256"/>
      <c r="H1852" s="307"/>
      <c r="I1852" s="183"/>
      <c r="R1852" s="8">
        <f t="shared" si="253"/>
        <v>0</v>
      </c>
      <c r="S1852" s="8">
        <f>VLOOKUP($D1852,{"29 - Psychiatrie (Erwachsene)",1;"30 - Kinder- und Jugendpsychiatrie",1;"297 - stationsäquivalente Behandlung in der Erwachsenenpsychiatrie (29)",1;"307 - stationsäquivalente Behandlung in der Kinder- und Jugendpsychiatrie (30)",1;"31 - Psychosomatik",1;"",0;0,0},2,0)</f>
        <v>0</v>
      </c>
      <c r="T1852" s="8">
        <f t="shared" si="259"/>
        <v>0</v>
      </c>
      <c r="U1852" s="8">
        <f t="shared" si="252"/>
        <v>0</v>
      </c>
      <c r="V1852" s="8">
        <f t="shared" si="254"/>
        <v>0</v>
      </c>
      <c r="W1852" s="8">
        <f t="shared" si="255"/>
        <v>0</v>
      </c>
      <c r="X1852" s="8">
        <f t="shared" si="256"/>
        <v>0</v>
      </c>
      <c r="Y1852" s="8" t="str">
        <f t="shared" si="257"/>
        <v/>
      </c>
      <c r="Z1852" s="8" t="str">
        <f>VLOOKUP($D1852,{"29 - Psychiatrie (Erwachsene)","BGI";"297 - stationsäquivalente Behandlung in der Erwachsenenpsychiatrie (29)","BGI";"30 - Kinder- und Jugendpsychiatrie","BGII";"307 - stationsäquivalente Behandlung in der Kinder- und Jugendpsychiatrie (30)","BGII";"31 - Psychosomatik","BGI";"","LEER";0,"Leer"},2,0)</f>
        <v>LEER</v>
      </c>
      <c r="AA1852" s="8" t="str">
        <f t="shared" si="258"/>
        <v>Stationen</v>
      </c>
    </row>
    <row r="1853" spans="2:27" ht="15" customHeight="1" x14ac:dyDescent="0.25">
      <c r="B1853" s="76" t="str">
        <f t="shared" ref="B1853:B1916" si="260">IF(SUM(S1853:X1853)&lt;6,"!!!","")</f>
        <v>!!!</v>
      </c>
      <c r="C1853" s="310" t="str">
        <f>IF(LEN($E1853)&gt;0,VLOOKUP(TEXT($E1853,0),'Angaben Stationen'!$E$14:$V$215,17,0),"")</f>
        <v/>
      </c>
      <c r="D1853" s="254" t="str">
        <f>IF(LEN($E1853)&gt;0,VLOOKUP(TEXT($E1853,0),'Angaben Stationen'!$E$14:$V$215,18,0),"")</f>
        <v/>
      </c>
      <c r="E1853" s="344"/>
      <c r="F1853" s="256"/>
      <c r="G1853" s="256"/>
      <c r="H1853" s="307"/>
      <c r="I1853" s="183"/>
      <c r="R1853" s="8">
        <f t="shared" si="253"/>
        <v>0</v>
      </c>
      <c r="S1853" s="8">
        <f>VLOOKUP($D1853,{"29 - Psychiatrie (Erwachsene)",1;"30 - Kinder- und Jugendpsychiatrie",1;"297 - stationsäquivalente Behandlung in der Erwachsenenpsychiatrie (29)",1;"307 - stationsäquivalente Behandlung in der Kinder- und Jugendpsychiatrie (30)",1;"31 - Psychosomatik",1;"",0;0,0},2,0)</f>
        <v>0</v>
      </c>
      <c r="T1853" s="8">
        <f t="shared" si="259"/>
        <v>0</v>
      </c>
      <c r="U1853" s="8">
        <f t="shared" ref="U1853:U1916" si="261">IF($E1853&lt;&gt;0,1,0)</f>
        <v>0</v>
      </c>
      <c r="V1853" s="8">
        <f t="shared" si="254"/>
        <v>0</v>
      </c>
      <c r="W1853" s="8">
        <f t="shared" si="255"/>
        <v>0</v>
      </c>
      <c r="X1853" s="8">
        <f t="shared" si="256"/>
        <v>0</v>
      </c>
      <c r="Y1853" s="8" t="str">
        <f t="shared" si="257"/>
        <v/>
      </c>
      <c r="Z1853" s="8" t="str">
        <f>VLOOKUP($D1853,{"29 - Psychiatrie (Erwachsene)","BGI";"297 - stationsäquivalente Behandlung in der Erwachsenenpsychiatrie (29)","BGI";"30 - Kinder- und Jugendpsychiatrie","BGII";"307 - stationsäquivalente Behandlung in der Kinder- und Jugendpsychiatrie (30)","BGII";"31 - Psychosomatik","BGI";"","LEER";0,"Leer"},2,0)</f>
        <v>LEER</v>
      </c>
      <c r="AA1853" s="8" t="str">
        <f t="shared" si="258"/>
        <v>Stationen</v>
      </c>
    </row>
    <row r="1854" spans="2:27" ht="15" customHeight="1" x14ac:dyDescent="0.25">
      <c r="B1854" s="76" t="str">
        <f t="shared" si="260"/>
        <v>!!!</v>
      </c>
      <c r="C1854" s="310" t="str">
        <f>IF(LEN($E1854)&gt;0,VLOOKUP(TEXT($E1854,0),'Angaben Stationen'!$E$14:$V$215,17,0),"")</f>
        <v/>
      </c>
      <c r="D1854" s="254" t="str">
        <f>IF(LEN($E1854)&gt;0,VLOOKUP(TEXT($E1854,0),'Angaben Stationen'!$E$14:$V$215,18,0),"")</f>
        <v/>
      </c>
      <c r="E1854" s="344"/>
      <c r="F1854" s="256"/>
      <c r="G1854" s="256"/>
      <c r="H1854" s="307"/>
      <c r="I1854" s="183"/>
      <c r="R1854" s="8">
        <f t="shared" si="253"/>
        <v>0</v>
      </c>
      <c r="S1854" s="8">
        <f>VLOOKUP($D1854,{"29 - Psychiatrie (Erwachsene)",1;"30 - Kinder- und Jugendpsychiatrie",1;"297 - stationsäquivalente Behandlung in der Erwachsenenpsychiatrie (29)",1;"307 - stationsäquivalente Behandlung in der Kinder- und Jugendpsychiatrie (30)",1;"31 - Psychosomatik",1;"",0;0,0},2,0)</f>
        <v>0</v>
      </c>
      <c r="T1854" s="8">
        <f t="shared" si="259"/>
        <v>0</v>
      </c>
      <c r="U1854" s="8">
        <f t="shared" si="261"/>
        <v>0</v>
      </c>
      <c r="V1854" s="8">
        <f t="shared" si="254"/>
        <v>0</v>
      </c>
      <c r="W1854" s="8">
        <f t="shared" si="255"/>
        <v>0</v>
      </c>
      <c r="X1854" s="8">
        <f t="shared" si="256"/>
        <v>0</v>
      </c>
      <c r="Y1854" s="8" t="str">
        <f t="shared" si="257"/>
        <v/>
      </c>
      <c r="Z1854" s="8" t="str">
        <f>VLOOKUP($D1854,{"29 - Psychiatrie (Erwachsene)","BGI";"297 - stationsäquivalente Behandlung in der Erwachsenenpsychiatrie (29)","BGI";"30 - Kinder- und Jugendpsychiatrie","BGII";"307 - stationsäquivalente Behandlung in der Kinder- und Jugendpsychiatrie (30)","BGII";"31 - Psychosomatik","BGI";"","LEER";0,"Leer"},2,0)</f>
        <v>LEER</v>
      </c>
      <c r="AA1854" s="8" t="str">
        <f t="shared" si="258"/>
        <v>Stationen</v>
      </c>
    </row>
    <row r="1855" spans="2:27" ht="15" customHeight="1" x14ac:dyDescent="0.25">
      <c r="B1855" s="76" t="str">
        <f t="shared" si="260"/>
        <v>!!!</v>
      </c>
      <c r="C1855" s="310" t="str">
        <f>IF(LEN($E1855)&gt;0,VLOOKUP(TEXT($E1855,0),'Angaben Stationen'!$E$14:$V$215,17,0),"")</f>
        <v/>
      </c>
      <c r="D1855" s="254" t="str">
        <f>IF(LEN($E1855)&gt;0,VLOOKUP(TEXT($E1855,0),'Angaben Stationen'!$E$14:$V$215,18,0),"")</f>
        <v/>
      </c>
      <c r="E1855" s="344"/>
      <c r="F1855" s="256"/>
      <c r="G1855" s="256"/>
      <c r="H1855" s="307"/>
      <c r="I1855" s="183"/>
      <c r="R1855" s="8">
        <f t="shared" si="253"/>
        <v>0</v>
      </c>
      <c r="S1855" s="8">
        <f>VLOOKUP($D1855,{"29 - Psychiatrie (Erwachsene)",1;"30 - Kinder- und Jugendpsychiatrie",1;"297 - stationsäquivalente Behandlung in der Erwachsenenpsychiatrie (29)",1;"307 - stationsäquivalente Behandlung in der Kinder- und Jugendpsychiatrie (30)",1;"31 - Psychosomatik",1;"",0;0,0},2,0)</f>
        <v>0</v>
      </c>
      <c r="T1855" s="8">
        <f t="shared" si="259"/>
        <v>0</v>
      </c>
      <c r="U1855" s="8">
        <f t="shared" si="261"/>
        <v>0</v>
      </c>
      <c r="V1855" s="8">
        <f t="shared" si="254"/>
        <v>0</v>
      </c>
      <c r="W1855" s="8">
        <f t="shared" si="255"/>
        <v>0</v>
      </c>
      <c r="X1855" s="8">
        <f t="shared" si="256"/>
        <v>0</v>
      </c>
      <c r="Y1855" s="8" t="str">
        <f t="shared" si="257"/>
        <v/>
      </c>
      <c r="Z1855" s="8" t="str">
        <f>VLOOKUP($D1855,{"29 - Psychiatrie (Erwachsene)","BGI";"297 - stationsäquivalente Behandlung in der Erwachsenenpsychiatrie (29)","BGI";"30 - Kinder- und Jugendpsychiatrie","BGII";"307 - stationsäquivalente Behandlung in der Kinder- und Jugendpsychiatrie (30)","BGII";"31 - Psychosomatik","BGI";"","LEER";0,"Leer"},2,0)</f>
        <v>LEER</v>
      </c>
      <c r="AA1855" s="8" t="str">
        <f t="shared" si="258"/>
        <v>Stationen</v>
      </c>
    </row>
    <row r="1856" spans="2:27" ht="15" customHeight="1" x14ac:dyDescent="0.25">
      <c r="B1856" s="76" t="str">
        <f t="shared" si="260"/>
        <v>!!!</v>
      </c>
      <c r="C1856" s="310" t="str">
        <f>IF(LEN($E1856)&gt;0,VLOOKUP(TEXT($E1856,0),'Angaben Stationen'!$E$14:$V$215,17,0),"")</f>
        <v/>
      </c>
      <c r="D1856" s="254" t="str">
        <f>IF(LEN($E1856)&gt;0,VLOOKUP(TEXT($E1856,0),'Angaben Stationen'!$E$14:$V$215,18,0),"")</f>
        <v/>
      </c>
      <c r="E1856" s="344"/>
      <c r="F1856" s="256"/>
      <c r="G1856" s="256"/>
      <c r="H1856" s="307"/>
      <c r="I1856" s="183"/>
      <c r="R1856" s="8">
        <f t="shared" si="253"/>
        <v>0</v>
      </c>
      <c r="S1856" s="8">
        <f>VLOOKUP($D1856,{"29 - Psychiatrie (Erwachsene)",1;"30 - Kinder- und Jugendpsychiatrie",1;"297 - stationsäquivalente Behandlung in der Erwachsenenpsychiatrie (29)",1;"307 - stationsäquivalente Behandlung in der Kinder- und Jugendpsychiatrie (30)",1;"31 - Psychosomatik",1;"",0;0,0},2,0)</f>
        <v>0</v>
      </c>
      <c r="T1856" s="8">
        <f t="shared" si="259"/>
        <v>0</v>
      </c>
      <c r="U1856" s="8">
        <f t="shared" si="261"/>
        <v>0</v>
      </c>
      <c r="V1856" s="8">
        <f t="shared" si="254"/>
        <v>0</v>
      </c>
      <c r="W1856" s="8">
        <f t="shared" si="255"/>
        <v>0</v>
      </c>
      <c r="X1856" s="8">
        <f t="shared" si="256"/>
        <v>0</v>
      </c>
      <c r="Y1856" s="8" t="str">
        <f t="shared" si="257"/>
        <v/>
      </c>
      <c r="Z1856" s="8" t="str">
        <f>VLOOKUP($D1856,{"29 - Psychiatrie (Erwachsene)","BGI";"297 - stationsäquivalente Behandlung in der Erwachsenenpsychiatrie (29)","BGI";"30 - Kinder- und Jugendpsychiatrie","BGII";"307 - stationsäquivalente Behandlung in der Kinder- und Jugendpsychiatrie (30)","BGII";"31 - Psychosomatik","BGI";"","LEER";0,"Leer"},2,0)</f>
        <v>LEER</v>
      </c>
      <c r="AA1856" s="8" t="str">
        <f t="shared" si="258"/>
        <v>Stationen</v>
      </c>
    </row>
    <row r="1857" spans="2:27" ht="15" customHeight="1" x14ac:dyDescent="0.25">
      <c r="B1857" s="76" t="str">
        <f t="shared" si="260"/>
        <v>!!!</v>
      </c>
      <c r="C1857" s="310" t="str">
        <f>IF(LEN($E1857)&gt;0,VLOOKUP(TEXT($E1857,0),'Angaben Stationen'!$E$14:$V$215,17,0),"")</f>
        <v/>
      </c>
      <c r="D1857" s="254" t="str">
        <f>IF(LEN($E1857)&gt;0,VLOOKUP(TEXT($E1857,0),'Angaben Stationen'!$E$14:$V$215,18,0),"")</f>
        <v/>
      </c>
      <c r="E1857" s="344"/>
      <c r="F1857" s="256"/>
      <c r="G1857" s="256"/>
      <c r="H1857" s="307"/>
      <c r="I1857" s="183"/>
      <c r="R1857" s="8">
        <f t="shared" si="253"/>
        <v>0</v>
      </c>
      <c r="S1857" s="8">
        <f>VLOOKUP($D1857,{"29 - Psychiatrie (Erwachsene)",1;"30 - Kinder- und Jugendpsychiatrie",1;"297 - stationsäquivalente Behandlung in der Erwachsenenpsychiatrie (29)",1;"307 - stationsäquivalente Behandlung in der Kinder- und Jugendpsychiatrie (30)",1;"31 - Psychosomatik",1;"",0;0,0},2,0)</f>
        <v>0</v>
      </c>
      <c r="T1857" s="8">
        <f t="shared" si="259"/>
        <v>0</v>
      </c>
      <c r="U1857" s="8">
        <f t="shared" si="261"/>
        <v>0</v>
      </c>
      <c r="V1857" s="8">
        <f t="shared" si="254"/>
        <v>0</v>
      </c>
      <c r="W1857" s="8">
        <f t="shared" si="255"/>
        <v>0</v>
      </c>
      <c r="X1857" s="8">
        <f t="shared" si="256"/>
        <v>0</v>
      </c>
      <c r="Y1857" s="8" t="str">
        <f t="shared" si="257"/>
        <v/>
      </c>
      <c r="Z1857" s="8" t="str">
        <f>VLOOKUP($D1857,{"29 - Psychiatrie (Erwachsene)","BGI";"297 - stationsäquivalente Behandlung in der Erwachsenenpsychiatrie (29)","BGI";"30 - Kinder- und Jugendpsychiatrie","BGII";"307 - stationsäquivalente Behandlung in der Kinder- und Jugendpsychiatrie (30)","BGII";"31 - Psychosomatik","BGI";"","LEER";0,"Leer"},2,0)</f>
        <v>LEER</v>
      </c>
      <c r="AA1857" s="8" t="str">
        <f t="shared" si="258"/>
        <v>Stationen</v>
      </c>
    </row>
    <row r="1858" spans="2:27" ht="15" customHeight="1" x14ac:dyDescent="0.25">
      <c r="B1858" s="76" t="str">
        <f t="shared" si="260"/>
        <v>!!!</v>
      </c>
      <c r="C1858" s="310" t="str">
        <f>IF(LEN($E1858)&gt;0,VLOOKUP(TEXT($E1858,0),'Angaben Stationen'!$E$14:$V$215,17,0),"")</f>
        <v/>
      </c>
      <c r="D1858" s="254" t="str">
        <f>IF(LEN($E1858)&gt;0,VLOOKUP(TEXT($E1858,0),'Angaben Stationen'!$E$14:$V$215,18,0),"")</f>
        <v/>
      </c>
      <c r="E1858" s="344"/>
      <c r="F1858" s="256"/>
      <c r="G1858" s="256"/>
      <c r="H1858" s="307"/>
      <c r="I1858" s="183"/>
      <c r="R1858" s="8">
        <f t="shared" si="253"/>
        <v>0</v>
      </c>
      <c r="S1858" s="8">
        <f>VLOOKUP($D1858,{"29 - Psychiatrie (Erwachsene)",1;"30 - Kinder- und Jugendpsychiatrie",1;"297 - stationsäquivalente Behandlung in der Erwachsenenpsychiatrie (29)",1;"307 - stationsäquivalente Behandlung in der Kinder- und Jugendpsychiatrie (30)",1;"31 - Psychosomatik",1;"",0;0,0},2,0)</f>
        <v>0</v>
      </c>
      <c r="T1858" s="8">
        <f t="shared" si="259"/>
        <v>0</v>
      </c>
      <c r="U1858" s="8">
        <f t="shared" si="261"/>
        <v>0</v>
      </c>
      <c r="V1858" s="8">
        <f t="shared" si="254"/>
        <v>0</v>
      </c>
      <c r="W1858" s="8">
        <f t="shared" si="255"/>
        <v>0</v>
      </c>
      <c r="X1858" s="8">
        <f t="shared" si="256"/>
        <v>0</v>
      </c>
      <c r="Y1858" s="8" t="str">
        <f t="shared" si="257"/>
        <v/>
      </c>
      <c r="Z1858" s="8" t="str">
        <f>VLOOKUP($D1858,{"29 - Psychiatrie (Erwachsene)","BGI";"297 - stationsäquivalente Behandlung in der Erwachsenenpsychiatrie (29)","BGI";"30 - Kinder- und Jugendpsychiatrie","BGII";"307 - stationsäquivalente Behandlung in der Kinder- und Jugendpsychiatrie (30)","BGII";"31 - Psychosomatik","BGI";"","LEER";0,"Leer"},2,0)</f>
        <v>LEER</v>
      </c>
      <c r="AA1858" s="8" t="str">
        <f t="shared" si="258"/>
        <v>Stationen</v>
      </c>
    </row>
    <row r="1859" spans="2:27" ht="15" customHeight="1" x14ac:dyDescent="0.25">
      <c r="B1859" s="76" t="str">
        <f t="shared" si="260"/>
        <v>!!!</v>
      </c>
      <c r="C1859" s="310" t="str">
        <f>IF(LEN($E1859)&gt;0,VLOOKUP(TEXT($E1859,0),'Angaben Stationen'!$E$14:$V$215,17,0),"")</f>
        <v/>
      </c>
      <c r="D1859" s="254" t="str">
        <f>IF(LEN($E1859)&gt;0,VLOOKUP(TEXT($E1859,0),'Angaben Stationen'!$E$14:$V$215,18,0),"")</f>
        <v/>
      </c>
      <c r="E1859" s="344"/>
      <c r="F1859" s="256"/>
      <c r="G1859" s="256"/>
      <c r="H1859" s="307"/>
      <c r="I1859" s="183"/>
      <c r="R1859" s="8">
        <f t="shared" si="253"/>
        <v>0</v>
      </c>
      <c r="S1859" s="8">
        <f>VLOOKUP($D1859,{"29 - Psychiatrie (Erwachsene)",1;"30 - Kinder- und Jugendpsychiatrie",1;"297 - stationsäquivalente Behandlung in der Erwachsenenpsychiatrie (29)",1;"307 - stationsäquivalente Behandlung in der Kinder- und Jugendpsychiatrie (30)",1;"31 - Psychosomatik",1;"",0;0,0},2,0)</f>
        <v>0</v>
      </c>
      <c r="T1859" s="8">
        <f t="shared" si="259"/>
        <v>0</v>
      </c>
      <c r="U1859" s="8">
        <f t="shared" si="261"/>
        <v>0</v>
      </c>
      <c r="V1859" s="8">
        <f t="shared" si="254"/>
        <v>0</v>
      </c>
      <c r="W1859" s="8">
        <f t="shared" si="255"/>
        <v>0</v>
      </c>
      <c r="X1859" s="8">
        <f t="shared" si="256"/>
        <v>0</v>
      </c>
      <c r="Y1859" s="8" t="str">
        <f t="shared" si="257"/>
        <v/>
      </c>
      <c r="Z1859" s="8" t="str">
        <f>VLOOKUP($D1859,{"29 - Psychiatrie (Erwachsene)","BGI";"297 - stationsäquivalente Behandlung in der Erwachsenenpsychiatrie (29)","BGI";"30 - Kinder- und Jugendpsychiatrie","BGII";"307 - stationsäquivalente Behandlung in der Kinder- und Jugendpsychiatrie (30)","BGII";"31 - Psychosomatik","BGI";"","LEER";0,"Leer"},2,0)</f>
        <v>LEER</v>
      </c>
      <c r="AA1859" s="8" t="str">
        <f t="shared" si="258"/>
        <v>Stationen</v>
      </c>
    </row>
    <row r="1860" spans="2:27" ht="15" customHeight="1" x14ac:dyDescent="0.25">
      <c r="B1860" s="76" t="str">
        <f t="shared" si="260"/>
        <v>!!!</v>
      </c>
      <c r="C1860" s="310" t="str">
        <f>IF(LEN($E1860)&gt;0,VLOOKUP(TEXT($E1860,0),'Angaben Stationen'!$E$14:$V$215,17,0),"")</f>
        <v/>
      </c>
      <c r="D1860" s="254" t="str">
        <f>IF(LEN($E1860)&gt;0,VLOOKUP(TEXT($E1860,0),'Angaben Stationen'!$E$14:$V$215,18,0),"")</f>
        <v/>
      </c>
      <c r="E1860" s="344"/>
      <c r="F1860" s="256"/>
      <c r="G1860" s="256"/>
      <c r="H1860" s="307"/>
      <c r="I1860" s="183"/>
      <c r="R1860" s="8">
        <f t="shared" si="253"/>
        <v>0</v>
      </c>
      <c r="S1860" s="8">
        <f>VLOOKUP($D1860,{"29 - Psychiatrie (Erwachsene)",1;"30 - Kinder- und Jugendpsychiatrie",1;"297 - stationsäquivalente Behandlung in der Erwachsenenpsychiatrie (29)",1;"307 - stationsäquivalente Behandlung in der Kinder- und Jugendpsychiatrie (30)",1;"31 - Psychosomatik",1;"",0;0,0},2,0)</f>
        <v>0</v>
      </c>
      <c r="T1860" s="8">
        <f t="shared" si="259"/>
        <v>0</v>
      </c>
      <c r="U1860" s="8">
        <f t="shared" si="261"/>
        <v>0</v>
      </c>
      <c r="V1860" s="8">
        <f t="shared" si="254"/>
        <v>0</v>
      </c>
      <c r="W1860" s="8">
        <f t="shared" si="255"/>
        <v>0</v>
      </c>
      <c r="X1860" s="8">
        <f t="shared" si="256"/>
        <v>0</v>
      </c>
      <c r="Y1860" s="8" t="str">
        <f t="shared" si="257"/>
        <v/>
      </c>
      <c r="Z1860" s="8" t="str">
        <f>VLOOKUP($D1860,{"29 - Psychiatrie (Erwachsene)","BGI";"297 - stationsäquivalente Behandlung in der Erwachsenenpsychiatrie (29)","BGI";"30 - Kinder- und Jugendpsychiatrie","BGII";"307 - stationsäquivalente Behandlung in der Kinder- und Jugendpsychiatrie (30)","BGII";"31 - Psychosomatik","BGI";"","LEER";0,"Leer"},2,0)</f>
        <v>LEER</v>
      </c>
      <c r="AA1860" s="8" t="str">
        <f t="shared" si="258"/>
        <v>Stationen</v>
      </c>
    </row>
    <row r="1861" spans="2:27" ht="15" customHeight="1" x14ac:dyDescent="0.25">
      <c r="B1861" s="76" t="str">
        <f t="shared" si="260"/>
        <v>!!!</v>
      </c>
      <c r="C1861" s="310" t="str">
        <f>IF(LEN($E1861)&gt;0,VLOOKUP(TEXT($E1861,0),'Angaben Stationen'!$E$14:$V$215,17,0),"")</f>
        <v/>
      </c>
      <c r="D1861" s="254" t="str">
        <f>IF(LEN($E1861)&gt;0,VLOOKUP(TEXT($E1861,0),'Angaben Stationen'!$E$14:$V$215,18,0),"")</f>
        <v/>
      </c>
      <c r="E1861" s="344"/>
      <c r="F1861" s="256"/>
      <c r="G1861" s="256"/>
      <c r="H1861" s="307"/>
      <c r="I1861" s="183"/>
      <c r="R1861" s="8">
        <f t="shared" si="253"/>
        <v>0</v>
      </c>
      <c r="S1861" s="8">
        <f>VLOOKUP($D1861,{"29 - Psychiatrie (Erwachsene)",1;"30 - Kinder- und Jugendpsychiatrie",1;"297 - stationsäquivalente Behandlung in der Erwachsenenpsychiatrie (29)",1;"307 - stationsäquivalente Behandlung in der Kinder- und Jugendpsychiatrie (30)",1;"31 - Psychosomatik",1;"",0;0,0},2,0)</f>
        <v>0</v>
      </c>
      <c r="T1861" s="8">
        <f t="shared" si="259"/>
        <v>0</v>
      </c>
      <c r="U1861" s="8">
        <f t="shared" si="261"/>
        <v>0</v>
      </c>
      <c r="V1861" s="8">
        <f t="shared" si="254"/>
        <v>0</v>
      </c>
      <c r="W1861" s="8">
        <f t="shared" si="255"/>
        <v>0</v>
      </c>
      <c r="X1861" s="8">
        <f t="shared" si="256"/>
        <v>0</v>
      </c>
      <c r="Y1861" s="8" t="str">
        <f t="shared" si="257"/>
        <v/>
      </c>
      <c r="Z1861" s="8" t="str">
        <f>VLOOKUP($D1861,{"29 - Psychiatrie (Erwachsene)","BGI";"297 - stationsäquivalente Behandlung in der Erwachsenenpsychiatrie (29)","BGI";"30 - Kinder- und Jugendpsychiatrie","BGII";"307 - stationsäquivalente Behandlung in der Kinder- und Jugendpsychiatrie (30)","BGII";"31 - Psychosomatik","BGI";"","LEER";0,"Leer"},2,0)</f>
        <v>LEER</v>
      </c>
      <c r="AA1861" s="8" t="str">
        <f t="shared" si="258"/>
        <v>Stationen</v>
      </c>
    </row>
    <row r="1862" spans="2:27" ht="15" customHeight="1" x14ac:dyDescent="0.25">
      <c r="B1862" s="76" t="str">
        <f t="shared" si="260"/>
        <v>!!!</v>
      </c>
      <c r="C1862" s="310" t="str">
        <f>IF(LEN($E1862)&gt;0,VLOOKUP(TEXT($E1862,0),'Angaben Stationen'!$E$14:$V$215,17,0),"")</f>
        <v/>
      </c>
      <c r="D1862" s="254" t="str">
        <f>IF(LEN($E1862)&gt;0,VLOOKUP(TEXT($E1862,0),'Angaben Stationen'!$E$14:$V$215,18,0),"")</f>
        <v/>
      </c>
      <c r="E1862" s="344"/>
      <c r="F1862" s="256"/>
      <c r="G1862" s="256"/>
      <c r="H1862" s="307"/>
      <c r="I1862" s="183"/>
      <c r="R1862" s="8">
        <f t="shared" si="253"/>
        <v>0</v>
      </c>
      <c r="S1862" s="8">
        <f>VLOOKUP($D1862,{"29 - Psychiatrie (Erwachsene)",1;"30 - Kinder- und Jugendpsychiatrie",1;"297 - stationsäquivalente Behandlung in der Erwachsenenpsychiatrie (29)",1;"307 - stationsäquivalente Behandlung in der Kinder- und Jugendpsychiatrie (30)",1;"31 - Psychosomatik",1;"",0;0,0},2,0)</f>
        <v>0</v>
      </c>
      <c r="T1862" s="8">
        <f t="shared" si="259"/>
        <v>0</v>
      </c>
      <c r="U1862" s="8">
        <f t="shared" si="261"/>
        <v>0</v>
      </c>
      <c r="V1862" s="8">
        <f t="shared" si="254"/>
        <v>0</v>
      </c>
      <c r="W1862" s="8">
        <f t="shared" si="255"/>
        <v>0</v>
      </c>
      <c r="X1862" s="8">
        <f t="shared" si="256"/>
        <v>0</v>
      </c>
      <c r="Y1862" s="8" t="str">
        <f t="shared" si="257"/>
        <v/>
      </c>
      <c r="Z1862" s="8" t="str">
        <f>VLOOKUP($D1862,{"29 - Psychiatrie (Erwachsene)","BGI";"297 - stationsäquivalente Behandlung in der Erwachsenenpsychiatrie (29)","BGI";"30 - Kinder- und Jugendpsychiatrie","BGII";"307 - stationsäquivalente Behandlung in der Kinder- und Jugendpsychiatrie (30)","BGII";"31 - Psychosomatik","BGI";"","LEER";0,"Leer"},2,0)</f>
        <v>LEER</v>
      </c>
      <c r="AA1862" s="8" t="str">
        <f t="shared" si="258"/>
        <v>Stationen</v>
      </c>
    </row>
    <row r="1863" spans="2:27" ht="15" customHeight="1" x14ac:dyDescent="0.25">
      <c r="B1863" s="76" t="str">
        <f t="shared" si="260"/>
        <v>!!!</v>
      </c>
      <c r="C1863" s="310" t="str">
        <f>IF(LEN($E1863)&gt;0,VLOOKUP(TEXT($E1863,0),'Angaben Stationen'!$E$14:$V$215,17,0),"")</f>
        <v/>
      </c>
      <c r="D1863" s="254" t="str">
        <f>IF(LEN($E1863)&gt;0,VLOOKUP(TEXT($E1863,0),'Angaben Stationen'!$E$14:$V$215,18,0),"")</f>
        <v/>
      </c>
      <c r="E1863" s="344"/>
      <c r="F1863" s="256"/>
      <c r="G1863" s="256"/>
      <c r="H1863" s="307"/>
      <c r="I1863" s="183"/>
      <c r="R1863" s="8">
        <f t="shared" si="253"/>
        <v>0</v>
      </c>
      <c r="S1863" s="8">
        <f>VLOOKUP($D1863,{"29 - Psychiatrie (Erwachsene)",1;"30 - Kinder- und Jugendpsychiatrie",1;"297 - stationsäquivalente Behandlung in der Erwachsenenpsychiatrie (29)",1;"307 - stationsäquivalente Behandlung in der Kinder- und Jugendpsychiatrie (30)",1;"31 - Psychosomatik",1;"",0;0,0},2,0)</f>
        <v>0</v>
      </c>
      <c r="T1863" s="8">
        <f t="shared" si="259"/>
        <v>0</v>
      </c>
      <c r="U1863" s="8">
        <f t="shared" si="261"/>
        <v>0</v>
      </c>
      <c r="V1863" s="8">
        <f t="shared" si="254"/>
        <v>0</v>
      </c>
      <c r="W1863" s="8">
        <f t="shared" si="255"/>
        <v>0</v>
      </c>
      <c r="X1863" s="8">
        <f t="shared" si="256"/>
        <v>0</v>
      </c>
      <c r="Y1863" s="8" t="str">
        <f t="shared" si="257"/>
        <v/>
      </c>
      <c r="Z1863" s="8" t="str">
        <f>VLOOKUP($D1863,{"29 - Psychiatrie (Erwachsene)","BGI";"297 - stationsäquivalente Behandlung in der Erwachsenenpsychiatrie (29)","BGI";"30 - Kinder- und Jugendpsychiatrie","BGII";"307 - stationsäquivalente Behandlung in der Kinder- und Jugendpsychiatrie (30)","BGII";"31 - Psychosomatik","BGI";"","LEER";0,"Leer"},2,0)</f>
        <v>LEER</v>
      </c>
      <c r="AA1863" s="8" t="str">
        <f t="shared" si="258"/>
        <v>Stationen</v>
      </c>
    </row>
    <row r="1864" spans="2:27" ht="15" customHeight="1" x14ac:dyDescent="0.25">
      <c r="B1864" s="76" t="str">
        <f t="shared" si="260"/>
        <v>!!!</v>
      </c>
      <c r="C1864" s="310" t="str">
        <f>IF(LEN($E1864)&gt;0,VLOOKUP(TEXT($E1864,0),'Angaben Stationen'!$E$14:$V$215,17,0),"")</f>
        <v/>
      </c>
      <c r="D1864" s="254" t="str">
        <f>IF(LEN($E1864)&gt;0,VLOOKUP(TEXT($E1864,0),'Angaben Stationen'!$E$14:$V$215,18,0),"")</f>
        <v/>
      </c>
      <c r="E1864" s="344"/>
      <c r="F1864" s="256"/>
      <c r="G1864" s="256"/>
      <c r="H1864" s="307"/>
      <c r="I1864" s="183"/>
      <c r="R1864" s="8">
        <f t="shared" si="253"/>
        <v>0</v>
      </c>
      <c r="S1864" s="8">
        <f>VLOOKUP($D1864,{"29 - Psychiatrie (Erwachsene)",1;"30 - Kinder- und Jugendpsychiatrie",1;"297 - stationsäquivalente Behandlung in der Erwachsenenpsychiatrie (29)",1;"307 - stationsäquivalente Behandlung in der Kinder- und Jugendpsychiatrie (30)",1;"31 - Psychosomatik",1;"",0;0,0},2,0)</f>
        <v>0</v>
      </c>
      <c r="T1864" s="8">
        <f t="shared" si="259"/>
        <v>0</v>
      </c>
      <c r="U1864" s="8">
        <f t="shared" si="261"/>
        <v>0</v>
      </c>
      <c r="V1864" s="8">
        <f t="shared" si="254"/>
        <v>0</v>
      </c>
      <c r="W1864" s="8">
        <f t="shared" si="255"/>
        <v>0</v>
      </c>
      <c r="X1864" s="8">
        <f t="shared" si="256"/>
        <v>0</v>
      </c>
      <c r="Y1864" s="8" t="str">
        <f t="shared" si="257"/>
        <v/>
      </c>
      <c r="Z1864" s="8" t="str">
        <f>VLOOKUP($D1864,{"29 - Psychiatrie (Erwachsene)","BGI";"297 - stationsäquivalente Behandlung in der Erwachsenenpsychiatrie (29)","BGI";"30 - Kinder- und Jugendpsychiatrie","BGII";"307 - stationsäquivalente Behandlung in der Kinder- und Jugendpsychiatrie (30)","BGII";"31 - Psychosomatik","BGI";"","LEER";0,"Leer"},2,0)</f>
        <v>LEER</v>
      </c>
      <c r="AA1864" s="8" t="str">
        <f t="shared" si="258"/>
        <v>Stationen</v>
      </c>
    </row>
    <row r="1865" spans="2:27" ht="15" customHeight="1" x14ac:dyDescent="0.25">
      <c r="B1865" s="76" t="str">
        <f t="shared" si="260"/>
        <v>!!!</v>
      </c>
      <c r="C1865" s="310" t="str">
        <f>IF(LEN($E1865)&gt;0,VLOOKUP(TEXT($E1865,0),'Angaben Stationen'!$E$14:$V$215,17,0),"")</f>
        <v/>
      </c>
      <c r="D1865" s="254" t="str">
        <f>IF(LEN($E1865)&gt;0,VLOOKUP(TEXT($E1865,0),'Angaben Stationen'!$E$14:$V$215,18,0),"")</f>
        <v/>
      </c>
      <c r="E1865" s="344"/>
      <c r="F1865" s="256"/>
      <c r="G1865" s="256"/>
      <c r="H1865" s="307"/>
      <c r="I1865" s="183"/>
      <c r="R1865" s="8">
        <f t="shared" si="253"/>
        <v>0</v>
      </c>
      <c r="S1865" s="8">
        <f>VLOOKUP($D1865,{"29 - Psychiatrie (Erwachsene)",1;"30 - Kinder- und Jugendpsychiatrie",1;"297 - stationsäquivalente Behandlung in der Erwachsenenpsychiatrie (29)",1;"307 - stationsäquivalente Behandlung in der Kinder- und Jugendpsychiatrie (30)",1;"31 - Psychosomatik",1;"",0;0,0},2,0)</f>
        <v>0</v>
      </c>
      <c r="T1865" s="8">
        <f t="shared" si="259"/>
        <v>0</v>
      </c>
      <c r="U1865" s="8">
        <f t="shared" si="261"/>
        <v>0</v>
      </c>
      <c r="V1865" s="8">
        <f t="shared" si="254"/>
        <v>0</v>
      </c>
      <c r="W1865" s="8">
        <f t="shared" si="255"/>
        <v>0</v>
      </c>
      <c r="X1865" s="8">
        <f t="shared" si="256"/>
        <v>0</v>
      </c>
      <c r="Y1865" s="8" t="str">
        <f t="shared" si="257"/>
        <v/>
      </c>
      <c r="Z1865" s="8" t="str">
        <f>VLOOKUP($D1865,{"29 - Psychiatrie (Erwachsene)","BGI";"297 - stationsäquivalente Behandlung in der Erwachsenenpsychiatrie (29)","BGI";"30 - Kinder- und Jugendpsychiatrie","BGII";"307 - stationsäquivalente Behandlung in der Kinder- und Jugendpsychiatrie (30)","BGII";"31 - Psychosomatik","BGI";"","LEER";0,"Leer"},2,0)</f>
        <v>LEER</v>
      </c>
      <c r="AA1865" s="8" t="str">
        <f t="shared" si="258"/>
        <v>Stationen</v>
      </c>
    </row>
    <row r="1866" spans="2:27" ht="15" customHeight="1" x14ac:dyDescent="0.25">
      <c r="B1866" s="76" t="str">
        <f t="shared" si="260"/>
        <v>!!!</v>
      </c>
      <c r="C1866" s="310" t="str">
        <f>IF(LEN($E1866)&gt;0,VLOOKUP(TEXT($E1866,0),'Angaben Stationen'!$E$14:$V$215,17,0),"")</f>
        <v/>
      </c>
      <c r="D1866" s="254" t="str">
        <f>IF(LEN($E1866)&gt;0,VLOOKUP(TEXT($E1866,0),'Angaben Stationen'!$E$14:$V$215,18,0),"")</f>
        <v/>
      </c>
      <c r="E1866" s="344"/>
      <c r="F1866" s="256"/>
      <c r="G1866" s="256"/>
      <c r="H1866" s="307"/>
      <c r="I1866" s="183"/>
      <c r="R1866" s="8">
        <f t="shared" si="253"/>
        <v>0</v>
      </c>
      <c r="S1866" s="8">
        <f>VLOOKUP($D1866,{"29 - Psychiatrie (Erwachsene)",1;"30 - Kinder- und Jugendpsychiatrie",1;"297 - stationsäquivalente Behandlung in der Erwachsenenpsychiatrie (29)",1;"307 - stationsäquivalente Behandlung in der Kinder- und Jugendpsychiatrie (30)",1;"31 - Psychosomatik",1;"",0;0,0},2,0)</f>
        <v>0</v>
      </c>
      <c r="T1866" s="8">
        <f t="shared" si="259"/>
        <v>0</v>
      </c>
      <c r="U1866" s="8">
        <f t="shared" si="261"/>
        <v>0</v>
      </c>
      <c r="V1866" s="8">
        <f t="shared" si="254"/>
        <v>0</v>
      </c>
      <c r="W1866" s="8">
        <f t="shared" si="255"/>
        <v>0</v>
      </c>
      <c r="X1866" s="8">
        <f t="shared" si="256"/>
        <v>0</v>
      </c>
      <c r="Y1866" s="8" t="str">
        <f t="shared" si="257"/>
        <v/>
      </c>
      <c r="Z1866" s="8" t="str">
        <f>VLOOKUP($D1866,{"29 - Psychiatrie (Erwachsene)","BGI";"297 - stationsäquivalente Behandlung in der Erwachsenenpsychiatrie (29)","BGI";"30 - Kinder- und Jugendpsychiatrie","BGII";"307 - stationsäquivalente Behandlung in der Kinder- und Jugendpsychiatrie (30)","BGII";"31 - Psychosomatik","BGI";"","LEER";0,"Leer"},2,0)</f>
        <v>LEER</v>
      </c>
      <c r="AA1866" s="8" t="str">
        <f t="shared" si="258"/>
        <v>Stationen</v>
      </c>
    </row>
    <row r="1867" spans="2:27" ht="15" customHeight="1" x14ac:dyDescent="0.25">
      <c r="B1867" s="76" t="str">
        <f t="shared" si="260"/>
        <v>!!!</v>
      </c>
      <c r="C1867" s="310" t="str">
        <f>IF(LEN($E1867)&gt;0,VLOOKUP(TEXT($E1867,0),'Angaben Stationen'!$E$14:$V$215,17,0),"")</f>
        <v/>
      </c>
      <c r="D1867" s="254" t="str">
        <f>IF(LEN($E1867)&gt;0,VLOOKUP(TEXT($E1867,0),'Angaben Stationen'!$E$14:$V$215,18,0),"")</f>
        <v/>
      </c>
      <c r="E1867" s="344"/>
      <c r="F1867" s="256"/>
      <c r="G1867" s="256"/>
      <c r="H1867" s="307"/>
      <c r="I1867" s="183"/>
      <c r="R1867" s="8">
        <f t="shared" si="253"/>
        <v>0</v>
      </c>
      <c r="S1867" s="8">
        <f>VLOOKUP($D1867,{"29 - Psychiatrie (Erwachsene)",1;"30 - Kinder- und Jugendpsychiatrie",1;"297 - stationsäquivalente Behandlung in der Erwachsenenpsychiatrie (29)",1;"307 - stationsäquivalente Behandlung in der Kinder- und Jugendpsychiatrie (30)",1;"31 - Psychosomatik",1;"",0;0,0},2,0)</f>
        <v>0</v>
      </c>
      <c r="T1867" s="8">
        <f t="shared" si="259"/>
        <v>0</v>
      </c>
      <c r="U1867" s="8">
        <f t="shared" si="261"/>
        <v>0</v>
      </c>
      <c r="V1867" s="8">
        <f t="shared" si="254"/>
        <v>0</v>
      </c>
      <c r="W1867" s="8">
        <f t="shared" si="255"/>
        <v>0</v>
      </c>
      <c r="X1867" s="8">
        <f t="shared" si="256"/>
        <v>0</v>
      </c>
      <c r="Y1867" s="8" t="str">
        <f t="shared" si="257"/>
        <v/>
      </c>
      <c r="Z1867" s="8" t="str">
        <f>VLOOKUP($D1867,{"29 - Psychiatrie (Erwachsene)","BGI";"297 - stationsäquivalente Behandlung in der Erwachsenenpsychiatrie (29)","BGI";"30 - Kinder- und Jugendpsychiatrie","BGII";"307 - stationsäquivalente Behandlung in der Kinder- und Jugendpsychiatrie (30)","BGII";"31 - Psychosomatik","BGI";"","LEER";0,"Leer"},2,0)</f>
        <v>LEER</v>
      </c>
      <c r="AA1867" s="8" t="str">
        <f t="shared" si="258"/>
        <v>Stationen</v>
      </c>
    </row>
    <row r="1868" spans="2:27" ht="15" customHeight="1" x14ac:dyDescent="0.25">
      <c r="B1868" s="76" t="str">
        <f t="shared" si="260"/>
        <v>!!!</v>
      </c>
      <c r="C1868" s="310" t="str">
        <f>IF(LEN($E1868)&gt;0,VLOOKUP(TEXT($E1868,0),'Angaben Stationen'!$E$14:$V$215,17,0),"")</f>
        <v/>
      </c>
      <c r="D1868" s="254" t="str">
        <f>IF(LEN($E1868)&gt;0,VLOOKUP(TEXT($E1868,0),'Angaben Stationen'!$E$14:$V$215,18,0),"")</f>
        <v/>
      </c>
      <c r="E1868" s="344"/>
      <c r="F1868" s="256"/>
      <c r="G1868" s="256"/>
      <c r="H1868" s="307"/>
      <c r="I1868" s="183"/>
      <c r="R1868" s="8">
        <f t="shared" si="253"/>
        <v>0</v>
      </c>
      <c r="S1868" s="8">
        <f>VLOOKUP($D1868,{"29 - Psychiatrie (Erwachsene)",1;"30 - Kinder- und Jugendpsychiatrie",1;"297 - stationsäquivalente Behandlung in der Erwachsenenpsychiatrie (29)",1;"307 - stationsäquivalente Behandlung in der Kinder- und Jugendpsychiatrie (30)",1;"31 - Psychosomatik",1;"",0;0,0},2,0)</f>
        <v>0</v>
      </c>
      <c r="T1868" s="8">
        <f t="shared" si="259"/>
        <v>0</v>
      </c>
      <c r="U1868" s="8">
        <f t="shared" si="261"/>
        <v>0</v>
      </c>
      <c r="V1868" s="8">
        <f t="shared" si="254"/>
        <v>0</v>
      </c>
      <c r="W1868" s="8">
        <f t="shared" si="255"/>
        <v>0</v>
      </c>
      <c r="X1868" s="8">
        <f t="shared" si="256"/>
        <v>0</v>
      </c>
      <c r="Y1868" s="8" t="str">
        <f t="shared" si="257"/>
        <v/>
      </c>
      <c r="Z1868" s="8" t="str">
        <f>VLOOKUP($D1868,{"29 - Psychiatrie (Erwachsene)","BGI";"297 - stationsäquivalente Behandlung in der Erwachsenenpsychiatrie (29)","BGI";"30 - Kinder- und Jugendpsychiatrie","BGII";"307 - stationsäquivalente Behandlung in der Kinder- und Jugendpsychiatrie (30)","BGII";"31 - Psychosomatik","BGI";"","LEER";0,"Leer"},2,0)</f>
        <v>LEER</v>
      </c>
      <c r="AA1868" s="8" t="str">
        <f t="shared" si="258"/>
        <v>Stationen</v>
      </c>
    </row>
    <row r="1869" spans="2:27" ht="15" customHeight="1" x14ac:dyDescent="0.25">
      <c r="B1869" s="76" t="str">
        <f t="shared" si="260"/>
        <v>!!!</v>
      </c>
      <c r="C1869" s="310" t="str">
        <f>IF(LEN($E1869)&gt;0,VLOOKUP(TEXT($E1869,0),'Angaben Stationen'!$E$14:$V$215,17,0),"")</f>
        <v/>
      </c>
      <c r="D1869" s="254" t="str">
        <f>IF(LEN($E1869)&gt;0,VLOOKUP(TEXT($E1869,0),'Angaben Stationen'!$E$14:$V$215,18,0),"")</f>
        <v/>
      </c>
      <c r="E1869" s="344"/>
      <c r="F1869" s="256"/>
      <c r="G1869" s="256"/>
      <c r="H1869" s="307"/>
      <c r="I1869" s="183"/>
      <c r="R1869" s="8">
        <f t="shared" si="253"/>
        <v>0</v>
      </c>
      <c r="S1869" s="8">
        <f>VLOOKUP($D1869,{"29 - Psychiatrie (Erwachsene)",1;"30 - Kinder- und Jugendpsychiatrie",1;"297 - stationsäquivalente Behandlung in der Erwachsenenpsychiatrie (29)",1;"307 - stationsäquivalente Behandlung in der Kinder- und Jugendpsychiatrie (30)",1;"31 - Psychosomatik",1;"",0;0,0},2,0)</f>
        <v>0</v>
      </c>
      <c r="T1869" s="8">
        <f t="shared" si="259"/>
        <v>0</v>
      </c>
      <c r="U1869" s="8">
        <f t="shared" si="261"/>
        <v>0</v>
      </c>
      <c r="V1869" s="8">
        <f t="shared" si="254"/>
        <v>0</v>
      </c>
      <c r="W1869" s="8">
        <f t="shared" si="255"/>
        <v>0</v>
      </c>
      <c r="X1869" s="8">
        <f t="shared" si="256"/>
        <v>0</v>
      </c>
      <c r="Y1869" s="8" t="str">
        <f t="shared" si="257"/>
        <v/>
      </c>
      <c r="Z1869" s="8" t="str">
        <f>VLOOKUP($D1869,{"29 - Psychiatrie (Erwachsene)","BGI";"297 - stationsäquivalente Behandlung in der Erwachsenenpsychiatrie (29)","BGI";"30 - Kinder- und Jugendpsychiatrie","BGII";"307 - stationsäquivalente Behandlung in der Kinder- und Jugendpsychiatrie (30)","BGII";"31 - Psychosomatik","BGI";"","LEER";0,"Leer"},2,0)</f>
        <v>LEER</v>
      </c>
      <c r="AA1869" s="8" t="str">
        <f t="shared" si="258"/>
        <v>Stationen</v>
      </c>
    </row>
    <row r="1870" spans="2:27" ht="15" customHeight="1" x14ac:dyDescent="0.25">
      <c r="B1870" s="76" t="str">
        <f t="shared" si="260"/>
        <v>!!!</v>
      </c>
      <c r="C1870" s="310" t="str">
        <f>IF(LEN($E1870)&gt;0,VLOOKUP(TEXT($E1870,0),'Angaben Stationen'!$E$14:$V$215,17,0),"")</f>
        <v/>
      </c>
      <c r="D1870" s="254" t="str">
        <f>IF(LEN($E1870)&gt;0,VLOOKUP(TEXT($E1870,0),'Angaben Stationen'!$E$14:$V$215,18,0),"")</f>
        <v/>
      </c>
      <c r="E1870" s="344"/>
      <c r="F1870" s="256"/>
      <c r="G1870" s="256"/>
      <c r="H1870" s="307"/>
      <c r="I1870" s="183"/>
      <c r="R1870" s="8">
        <f t="shared" si="253"/>
        <v>0</v>
      </c>
      <c r="S1870" s="8">
        <f>VLOOKUP($D1870,{"29 - Psychiatrie (Erwachsene)",1;"30 - Kinder- und Jugendpsychiatrie",1;"297 - stationsäquivalente Behandlung in der Erwachsenenpsychiatrie (29)",1;"307 - stationsäquivalente Behandlung in der Kinder- und Jugendpsychiatrie (30)",1;"31 - Psychosomatik",1;"",0;0,0},2,0)</f>
        <v>0</v>
      </c>
      <c r="T1870" s="8">
        <f t="shared" si="259"/>
        <v>0</v>
      </c>
      <c r="U1870" s="8">
        <f t="shared" si="261"/>
        <v>0</v>
      </c>
      <c r="V1870" s="8">
        <f t="shared" si="254"/>
        <v>0</v>
      </c>
      <c r="W1870" s="8">
        <f t="shared" si="255"/>
        <v>0</v>
      </c>
      <c r="X1870" s="8">
        <f t="shared" si="256"/>
        <v>0</v>
      </c>
      <c r="Y1870" s="8" t="str">
        <f t="shared" si="257"/>
        <v/>
      </c>
      <c r="Z1870" s="8" t="str">
        <f>VLOOKUP($D1870,{"29 - Psychiatrie (Erwachsene)","BGI";"297 - stationsäquivalente Behandlung in der Erwachsenenpsychiatrie (29)","BGI";"30 - Kinder- und Jugendpsychiatrie","BGII";"307 - stationsäquivalente Behandlung in der Kinder- und Jugendpsychiatrie (30)","BGII";"31 - Psychosomatik","BGI";"","LEER";0,"Leer"},2,0)</f>
        <v>LEER</v>
      </c>
      <c r="AA1870" s="8" t="str">
        <f t="shared" si="258"/>
        <v>Stationen</v>
      </c>
    </row>
    <row r="1871" spans="2:27" ht="15" customHeight="1" x14ac:dyDescent="0.25">
      <c r="B1871" s="76" t="str">
        <f t="shared" si="260"/>
        <v>!!!</v>
      </c>
      <c r="C1871" s="310" t="str">
        <f>IF(LEN($E1871)&gt;0,VLOOKUP(TEXT($E1871,0),'Angaben Stationen'!$E$14:$V$215,17,0),"")</f>
        <v/>
      </c>
      <c r="D1871" s="254" t="str">
        <f>IF(LEN($E1871)&gt;0,VLOOKUP(TEXT($E1871,0),'Angaben Stationen'!$E$14:$V$215,18,0),"")</f>
        <v/>
      </c>
      <c r="E1871" s="344"/>
      <c r="F1871" s="256"/>
      <c r="G1871" s="256"/>
      <c r="H1871" s="307"/>
      <c r="I1871" s="183"/>
      <c r="R1871" s="8">
        <f t="shared" si="253"/>
        <v>0</v>
      </c>
      <c r="S1871" s="8">
        <f>VLOOKUP($D1871,{"29 - Psychiatrie (Erwachsene)",1;"30 - Kinder- und Jugendpsychiatrie",1;"297 - stationsäquivalente Behandlung in der Erwachsenenpsychiatrie (29)",1;"307 - stationsäquivalente Behandlung in der Kinder- und Jugendpsychiatrie (30)",1;"31 - Psychosomatik",1;"",0;0,0},2,0)</f>
        <v>0</v>
      </c>
      <c r="T1871" s="8">
        <f t="shared" si="259"/>
        <v>0</v>
      </c>
      <c r="U1871" s="8">
        <f t="shared" si="261"/>
        <v>0</v>
      </c>
      <c r="V1871" s="8">
        <f t="shared" si="254"/>
        <v>0</v>
      </c>
      <c r="W1871" s="8">
        <f t="shared" si="255"/>
        <v>0</v>
      </c>
      <c r="X1871" s="8">
        <f t="shared" si="256"/>
        <v>0</v>
      </c>
      <c r="Y1871" s="8" t="str">
        <f t="shared" si="257"/>
        <v/>
      </c>
      <c r="Z1871" s="8" t="str">
        <f>VLOOKUP($D1871,{"29 - Psychiatrie (Erwachsene)","BGI";"297 - stationsäquivalente Behandlung in der Erwachsenenpsychiatrie (29)","BGI";"30 - Kinder- und Jugendpsychiatrie","BGII";"307 - stationsäquivalente Behandlung in der Kinder- und Jugendpsychiatrie (30)","BGII";"31 - Psychosomatik","BGI";"","LEER";0,"Leer"},2,0)</f>
        <v>LEER</v>
      </c>
      <c r="AA1871" s="8" t="str">
        <f t="shared" si="258"/>
        <v>Stationen</v>
      </c>
    </row>
    <row r="1872" spans="2:27" ht="15" customHeight="1" x14ac:dyDescent="0.25">
      <c r="B1872" s="76" t="str">
        <f t="shared" si="260"/>
        <v>!!!</v>
      </c>
      <c r="C1872" s="310" t="str">
        <f>IF(LEN($E1872)&gt;0,VLOOKUP(TEXT($E1872,0),'Angaben Stationen'!$E$14:$V$215,17,0),"")</f>
        <v/>
      </c>
      <c r="D1872" s="254" t="str">
        <f>IF(LEN($E1872)&gt;0,VLOOKUP(TEXT($E1872,0),'Angaben Stationen'!$E$14:$V$215,18,0),"")</f>
        <v/>
      </c>
      <c r="E1872" s="344"/>
      <c r="F1872" s="256"/>
      <c r="G1872" s="256"/>
      <c r="H1872" s="307"/>
      <c r="I1872" s="183"/>
      <c r="R1872" s="8">
        <f t="shared" si="253"/>
        <v>0</v>
      </c>
      <c r="S1872" s="8">
        <f>VLOOKUP($D1872,{"29 - Psychiatrie (Erwachsene)",1;"30 - Kinder- und Jugendpsychiatrie",1;"297 - stationsäquivalente Behandlung in der Erwachsenenpsychiatrie (29)",1;"307 - stationsäquivalente Behandlung in der Kinder- und Jugendpsychiatrie (30)",1;"31 - Psychosomatik",1;"",0;0,0},2,0)</f>
        <v>0</v>
      </c>
      <c r="T1872" s="8">
        <f t="shared" si="259"/>
        <v>0</v>
      </c>
      <c r="U1872" s="8">
        <f t="shared" si="261"/>
        <v>0</v>
      </c>
      <c r="V1872" s="8">
        <f t="shared" si="254"/>
        <v>0</v>
      </c>
      <c r="W1872" s="8">
        <f t="shared" si="255"/>
        <v>0</v>
      </c>
      <c r="X1872" s="8">
        <f t="shared" si="256"/>
        <v>0</v>
      </c>
      <c r="Y1872" s="8" t="str">
        <f t="shared" si="257"/>
        <v/>
      </c>
      <c r="Z1872" s="8" t="str">
        <f>VLOOKUP($D1872,{"29 - Psychiatrie (Erwachsene)","BGI";"297 - stationsäquivalente Behandlung in der Erwachsenenpsychiatrie (29)","BGI";"30 - Kinder- und Jugendpsychiatrie","BGII";"307 - stationsäquivalente Behandlung in der Kinder- und Jugendpsychiatrie (30)","BGII";"31 - Psychosomatik","BGI";"","LEER";0,"Leer"},2,0)</f>
        <v>LEER</v>
      </c>
      <c r="AA1872" s="8" t="str">
        <f t="shared" si="258"/>
        <v>Stationen</v>
      </c>
    </row>
    <row r="1873" spans="2:27" ht="15" customHeight="1" x14ac:dyDescent="0.25">
      <c r="B1873" s="76" t="str">
        <f t="shared" si="260"/>
        <v>!!!</v>
      </c>
      <c r="C1873" s="310" t="str">
        <f>IF(LEN($E1873)&gt;0,VLOOKUP(TEXT($E1873,0),'Angaben Stationen'!$E$14:$V$215,17,0),"")</f>
        <v/>
      </c>
      <c r="D1873" s="254" t="str">
        <f>IF(LEN($E1873)&gt;0,VLOOKUP(TEXT($E1873,0),'Angaben Stationen'!$E$14:$V$215,18,0),"")</f>
        <v/>
      </c>
      <c r="E1873" s="344"/>
      <c r="F1873" s="256"/>
      <c r="G1873" s="256"/>
      <c r="H1873" s="307"/>
      <c r="I1873" s="183"/>
      <c r="R1873" s="8">
        <f t="shared" si="253"/>
        <v>0</v>
      </c>
      <c r="S1873" s="8">
        <f>VLOOKUP($D1873,{"29 - Psychiatrie (Erwachsene)",1;"30 - Kinder- und Jugendpsychiatrie",1;"297 - stationsäquivalente Behandlung in der Erwachsenenpsychiatrie (29)",1;"307 - stationsäquivalente Behandlung in der Kinder- und Jugendpsychiatrie (30)",1;"31 - Psychosomatik",1;"",0;0,0},2,0)</f>
        <v>0</v>
      </c>
      <c r="T1873" s="8">
        <f t="shared" si="259"/>
        <v>0</v>
      </c>
      <c r="U1873" s="8">
        <f t="shared" si="261"/>
        <v>0</v>
      </c>
      <c r="V1873" s="8">
        <f t="shared" si="254"/>
        <v>0</v>
      </c>
      <c r="W1873" s="8">
        <f t="shared" si="255"/>
        <v>0</v>
      </c>
      <c r="X1873" s="8">
        <f t="shared" si="256"/>
        <v>0</v>
      </c>
      <c r="Y1873" s="8" t="str">
        <f t="shared" si="257"/>
        <v/>
      </c>
      <c r="Z1873" s="8" t="str">
        <f>VLOOKUP($D1873,{"29 - Psychiatrie (Erwachsene)","BGI";"297 - stationsäquivalente Behandlung in der Erwachsenenpsychiatrie (29)","BGI";"30 - Kinder- und Jugendpsychiatrie","BGII";"307 - stationsäquivalente Behandlung in der Kinder- und Jugendpsychiatrie (30)","BGII";"31 - Psychosomatik","BGI";"","LEER";0,"Leer"},2,0)</f>
        <v>LEER</v>
      </c>
      <c r="AA1873" s="8" t="str">
        <f t="shared" si="258"/>
        <v>Stationen</v>
      </c>
    </row>
    <row r="1874" spans="2:27" ht="15" customHeight="1" x14ac:dyDescent="0.25">
      <c r="B1874" s="76" t="str">
        <f t="shared" si="260"/>
        <v>!!!</v>
      </c>
      <c r="C1874" s="310" t="str">
        <f>IF(LEN($E1874)&gt;0,VLOOKUP(TEXT($E1874,0),'Angaben Stationen'!$E$14:$V$215,17,0),"")</f>
        <v/>
      </c>
      <c r="D1874" s="254" t="str">
        <f>IF(LEN($E1874)&gt;0,VLOOKUP(TEXT($E1874,0),'Angaben Stationen'!$E$14:$V$215,18,0),"")</f>
        <v/>
      </c>
      <c r="E1874" s="344"/>
      <c r="F1874" s="256"/>
      <c r="G1874" s="256"/>
      <c r="H1874" s="307"/>
      <c r="I1874" s="183"/>
      <c r="R1874" s="8">
        <f t="shared" si="253"/>
        <v>0</v>
      </c>
      <c r="S1874" s="8">
        <f>VLOOKUP($D1874,{"29 - Psychiatrie (Erwachsene)",1;"30 - Kinder- und Jugendpsychiatrie",1;"297 - stationsäquivalente Behandlung in der Erwachsenenpsychiatrie (29)",1;"307 - stationsäquivalente Behandlung in der Kinder- und Jugendpsychiatrie (30)",1;"31 - Psychosomatik",1;"",0;0,0},2,0)</f>
        <v>0</v>
      </c>
      <c r="T1874" s="8">
        <f t="shared" si="259"/>
        <v>0</v>
      </c>
      <c r="U1874" s="8">
        <f t="shared" si="261"/>
        <v>0</v>
      </c>
      <c r="V1874" s="8">
        <f t="shared" si="254"/>
        <v>0</v>
      </c>
      <c r="W1874" s="8">
        <f t="shared" si="255"/>
        <v>0</v>
      </c>
      <c r="X1874" s="8">
        <f t="shared" si="256"/>
        <v>0</v>
      </c>
      <c r="Y1874" s="8" t="str">
        <f t="shared" si="257"/>
        <v/>
      </c>
      <c r="Z1874" s="8" t="str">
        <f>VLOOKUP($D1874,{"29 - Psychiatrie (Erwachsene)","BGI";"297 - stationsäquivalente Behandlung in der Erwachsenenpsychiatrie (29)","BGI";"30 - Kinder- und Jugendpsychiatrie","BGII";"307 - stationsäquivalente Behandlung in der Kinder- und Jugendpsychiatrie (30)","BGII";"31 - Psychosomatik","BGI";"","LEER";0,"Leer"},2,0)</f>
        <v>LEER</v>
      </c>
      <c r="AA1874" s="8" t="str">
        <f t="shared" si="258"/>
        <v>Stationen</v>
      </c>
    </row>
    <row r="1875" spans="2:27" ht="15" customHeight="1" x14ac:dyDescent="0.25">
      <c r="B1875" s="76" t="str">
        <f t="shared" si="260"/>
        <v>!!!</v>
      </c>
      <c r="C1875" s="310" t="str">
        <f>IF(LEN($E1875)&gt;0,VLOOKUP(TEXT($E1875,0),'Angaben Stationen'!$E$14:$V$215,17,0),"")</f>
        <v/>
      </c>
      <c r="D1875" s="254" t="str">
        <f>IF(LEN($E1875)&gt;0,VLOOKUP(TEXT($E1875,0),'Angaben Stationen'!$E$14:$V$215,18,0),"")</f>
        <v/>
      </c>
      <c r="E1875" s="344"/>
      <c r="F1875" s="256"/>
      <c r="G1875" s="256"/>
      <c r="H1875" s="307"/>
      <c r="I1875" s="183"/>
      <c r="R1875" s="8">
        <f t="shared" si="253"/>
        <v>0</v>
      </c>
      <c r="S1875" s="8">
        <f>VLOOKUP($D1875,{"29 - Psychiatrie (Erwachsene)",1;"30 - Kinder- und Jugendpsychiatrie",1;"297 - stationsäquivalente Behandlung in der Erwachsenenpsychiatrie (29)",1;"307 - stationsäquivalente Behandlung in der Kinder- und Jugendpsychiatrie (30)",1;"31 - Psychosomatik",1;"",0;0,0},2,0)</f>
        <v>0</v>
      </c>
      <c r="T1875" s="8">
        <f t="shared" si="259"/>
        <v>0</v>
      </c>
      <c r="U1875" s="8">
        <f t="shared" si="261"/>
        <v>0</v>
      </c>
      <c r="V1875" s="8">
        <f t="shared" si="254"/>
        <v>0</v>
      </c>
      <c r="W1875" s="8">
        <f t="shared" si="255"/>
        <v>0</v>
      </c>
      <c r="X1875" s="8">
        <f t="shared" si="256"/>
        <v>0</v>
      </c>
      <c r="Y1875" s="8" t="str">
        <f t="shared" si="257"/>
        <v/>
      </c>
      <c r="Z1875" s="8" t="str">
        <f>VLOOKUP($D1875,{"29 - Psychiatrie (Erwachsene)","BGI";"297 - stationsäquivalente Behandlung in der Erwachsenenpsychiatrie (29)","BGI";"30 - Kinder- und Jugendpsychiatrie","BGII";"307 - stationsäquivalente Behandlung in der Kinder- und Jugendpsychiatrie (30)","BGII";"31 - Psychosomatik","BGI";"","LEER";0,"Leer"},2,0)</f>
        <v>LEER</v>
      </c>
      <c r="AA1875" s="8" t="str">
        <f t="shared" si="258"/>
        <v>Stationen</v>
      </c>
    </row>
    <row r="1876" spans="2:27" ht="15" customHeight="1" x14ac:dyDescent="0.25">
      <c r="B1876" s="76" t="str">
        <f t="shared" si="260"/>
        <v>!!!</v>
      </c>
      <c r="C1876" s="310" t="str">
        <f>IF(LEN($E1876)&gt;0,VLOOKUP(TEXT($E1876,0),'Angaben Stationen'!$E$14:$V$215,17,0),"")</f>
        <v/>
      </c>
      <c r="D1876" s="254" t="str">
        <f>IF(LEN($E1876)&gt;0,VLOOKUP(TEXT($E1876,0),'Angaben Stationen'!$E$14:$V$215,18,0),"")</f>
        <v/>
      </c>
      <c r="E1876" s="344"/>
      <c r="F1876" s="256"/>
      <c r="G1876" s="256"/>
      <c r="H1876" s="307"/>
      <c r="I1876" s="183"/>
      <c r="R1876" s="8">
        <f t="shared" si="253"/>
        <v>0</v>
      </c>
      <c r="S1876" s="8">
        <f>VLOOKUP($D1876,{"29 - Psychiatrie (Erwachsene)",1;"30 - Kinder- und Jugendpsychiatrie",1;"297 - stationsäquivalente Behandlung in der Erwachsenenpsychiatrie (29)",1;"307 - stationsäquivalente Behandlung in der Kinder- und Jugendpsychiatrie (30)",1;"31 - Psychosomatik",1;"",0;0,0},2,0)</f>
        <v>0</v>
      </c>
      <c r="T1876" s="8">
        <f t="shared" si="259"/>
        <v>0</v>
      </c>
      <c r="U1876" s="8">
        <f t="shared" si="261"/>
        <v>0</v>
      </c>
      <c r="V1876" s="8">
        <f t="shared" si="254"/>
        <v>0</v>
      </c>
      <c r="W1876" s="8">
        <f t="shared" si="255"/>
        <v>0</v>
      </c>
      <c r="X1876" s="8">
        <f t="shared" si="256"/>
        <v>0</v>
      </c>
      <c r="Y1876" s="8" t="str">
        <f t="shared" si="257"/>
        <v/>
      </c>
      <c r="Z1876" s="8" t="str">
        <f>VLOOKUP($D1876,{"29 - Psychiatrie (Erwachsene)","BGI";"297 - stationsäquivalente Behandlung in der Erwachsenenpsychiatrie (29)","BGI";"30 - Kinder- und Jugendpsychiatrie","BGII";"307 - stationsäquivalente Behandlung in der Kinder- und Jugendpsychiatrie (30)","BGII";"31 - Psychosomatik","BGI";"","LEER";0,"Leer"},2,0)</f>
        <v>LEER</v>
      </c>
      <c r="AA1876" s="8" t="str">
        <f t="shared" si="258"/>
        <v>Stationen</v>
      </c>
    </row>
    <row r="1877" spans="2:27" ht="15" customHeight="1" x14ac:dyDescent="0.25">
      <c r="B1877" s="76" t="str">
        <f t="shared" si="260"/>
        <v>!!!</v>
      </c>
      <c r="C1877" s="310" t="str">
        <f>IF(LEN($E1877)&gt;0,VLOOKUP(TEXT($E1877,0),'Angaben Stationen'!$E$14:$V$215,17,0),"")</f>
        <v/>
      </c>
      <c r="D1877" s="254" t="str">
        <f>IF(LEN($E1877)&gt;0,VLOOKUP(TEXT($E1877,0),'Angaben Stationen'!$E$14:$V$215,18,0),"")</f>
        <v/>
      </c>
      <c r="E1877" s="344"/>
      <c r="F1877" s="256"/>
      <c r="G1877" s="256"/>
      <c r="H1877" s="307"/>
      <c r="I1877" s="183"/>
      <c r="R1877" s="8">
        <f t="shared" si="253"/>
        <v>0</v>
      </c>
      <c r="S1877" s="8">
        <f>VLOOKUP($D1877,{"29 - Psychiatrie (Erwachsene)",1;"30 - Kinder- und Jugendpsychiatrie",1;"297 - stationsäquivalente Behandlung in der Erwachsenenpsychiatrie (29)",1;"307 - stationsäquivalente Behandlung in der Kinder- und Jugendpsychiatrie (30)",1;"31 - Psychosomatik",1;"",0;0,0},2,0)</f>
        <v>0</v>
      </c>
      <c r="T1877" s="8">
        <f t="shared" si="259"/>
        <v>0</v>
      </c>
      <c r="U1877" s="8">
        <f t="shared" si="261"/>
        <v>0</v>
      </c>
      <c r="V1877" s="8">
        <f t="shared" si="254"/>
        <v>0</v>
      </c>
      <c r="W1877" s="8">
        <f t="shared" si="255"/>
        <v>0</v>
      </c>
      <c r="X1877" s="8">
        <f t="shared" si="256"/>
        <v>0</v>
      </c>
      <c r="Y1877" s="8" t="str">
        <f t="shared" si="257"/>
        <v/>
      </c>
      <c r="Z1877" s="8" t="str">
        <f>VLOOKUP($D1877,{"29 - Psychiatrie (Erwachsene)","BGI";"297 - stationsäquivalente Behandlung in der Erwachsenenpsychiatrie (29)","BGI";"30 - Kinder- und Jugendpsychiatrie","BGII";"307 - stationsäquivalente Behandlung in der Kinder- und Jugendpsychiatrie (30)","BGII";"31 - Psychosomatik","BGI";"","LEER";0,"Leer"},2,0)</f>
        <v>LEER</v>
      </c>
      <c r="AA1877" s="8" t="str">
        <f t="shared" si="258"/>
        <v>Stationen</v>
      </c>
    </row>
    <row r="1878" spans="2:27" ht="15" customHeight="1" x14ac:dyDescent="0.25">
      <c r="B1878" s="76" t="str">
        <f t="shared" si="260"/>
        <v>!!!</v>
      </c>
      <c r="C1878" s="310" t="str">
        <f>IF(LEN($E1878)&gt;0,VLOOKUP(TEXT($E1878,0),'Angaben Stationen'!$E$14:$V$215,17,0),"")</f>
        <v/>
      </c>
      <c r="D1878" s="254" t="str">
        <f>IF(LEN($E1878)&gt;0,VLOOKUP(TEXT($E1878,0),'Angaben Stationen'!$E$14:$V$215,18,0),"")</f>
        <v/>
      </c>
      <c r="E1878" s="344"/>
      <c r="F1878" s="256"/>
      <c r="G1878" s="256"/>
      <c r="H1878" s="307"/>
      <c r="I1878" s="183"/>
      <c r="R1878" s="8">
        <f t="shared" si="253"/>
        <v>0</v>
      </c>
      <c r="S1878" s="8">
        <f>VLOOKUP($D1878,{"29 - Psychiatrie (Erwachsene)",1;"30 - Kinder- und Jugendpsychiatrie",1;"297 - stationsäquivalente Behandlung in der Erwachsenenpsychiatrie (29)",1;"307 - stationsäquivalente Behandlung in der Kinder- und Jugendpsychiatrie (30)",1;"31 - Psychosomatik",1;"",0;0,0},2,0)</f>
        <v>0</v>
      </c>
      <c r="T1878" s="8">
        <f t="shared" si="259"/>
        <v>0</v>
      </c>
      <c r="U1878" s="8">
        <f t="shared" si="261"/>
        <v>0</v>
      </c>
      <c r="V1878" s="8">
        <f t="shared" si="254"/>
        <v>0</v>
      </c>
      <c r="W1878" s="8">
        <f t="shared" si="255"/>
        <v>0</v>
      </c>
      <c r="X1878" s="8">
        <f t="shared" si="256"/>
        <v>0</v>
      </c>
      <c r="Y1878" s="8" t="str">
        <f t="shared" si="257"/>
        <v/>
      </c>
      <c r="Z1878" s="8" t="str">
        <f>VLOOKUP($D1878,{"29 - Psychiatrie (Erwachsene)","BGI";"297 - stationsäquivalente Behandlung in der Erwachsenenpsychiatrie (29)","BGI";"30 - Kinder- und Jugendpsychiatrie","BGII";"307 - stationsäquivalente Behandlung in der Kinder- und Jugendpsychiatrie (30)","BGII";"31 - Psychosomatik","BGI";"","LEER";0,"Leer"},2,0)</f>
        <v>LEER</v>
      </c>
      <c r="AA1878" s="8" t="str">
        <f t="shared" si="258"/>
        <v>Stationen</v>
      </c>
    </row>
    <row r="1879" spans="2:27" ht="15" customHeight="1" x14ac:dyDescent="0.25">
      <c r="B1879" s="76" t="str">
        <f t="shared" si="260"/>
        <v>!!!</v>
      </c>
      <c r="C1879" s="310" t="str">
        <f>IF(LEN($E1879)&gt;0,VLOOKUP(TEXT($E1879,0),'Angaben Stationen'!$E$14:$V$215,17,0),"")</f>
        <v/>
      </c>
      <c r="D1879" s="254" t="str">
        <f>IF(LEN($E1879)&gt;0,VLOOKUP(TEXT($E1879,0),'Angaben Stationen'!$E$14:$V$215,18,0),"")</f>
        <v/>
      </c>
      <c r="E1879" s="344"/>
      <c r="F1879" s="256"/>
      <c r="G1879" s="256"/>
      <c r="H1879" s="307"/>
      <c r="I1879" s="183"/>
      <c r="R1879" s="8">
        <f t="shared" si="253"/>
        <v>0</v>
      </c>
      <c r="S1879" s="8">
        <f>VLOOKUP($D1879,{"29 - Psychiatrie (Erwachsene)",1;"30 - Kinder- und Jugendpsychiatrie",1;"297 - stationsäquivalente Behandlung in der Erwachsenenpsychiatrie (29)",1;"307 - stationsäquivalente Behandlung in der Kinder- und Jugendpsychiatrie (30)",1;"31 - Psychosomatik",1;"",0;0,0},2,0)</f>
        <v>0</v>
      </c>
      <c r="T1879" s="8">
        <f t="shared" si="259"/>
        <v>0</v>
      </c>
      <c r="U1879" s="8">
        <f t="shared" si="261"/>
        <v>0</v>
      </c>
      <c r="V1879" s="8">
        <f t="shared" si="254"/>
        <v>0</v>
      </c>
      <c r="W1879" s="8">
        <f t="shared" si="255"/>
        <v>0</v>
      </c>
      <c r="X1879" s="8">
        <f t="shared" si="256"/>
        <v>0</v>
      </c>
      <c r="Y1879" s="8" t="str">
        <f t="shared" si="257"/>
        <v/>
      </c>
      <c r="Z1879" s="8" t="str">
        <f>VLOOKUP($D1879,{"29 - Psychiatrie (Erwachsene)","BGI";"297 - stationsäquivalente Behandlung in der Erwachsenenpsychiatrie (29)","BGI";"30 - Kinder- und Jugendpsychiatrie","BGII";"307 - stationsäquivalente Behandlung in der Kinder- und Jugendpsychiatrie (30)","BGII";"31 - Psychosomatik","BGI";"","LEER";0,"Leer"},2,0)</f>
        <v>LEER</v>
      </c>
      <c r="AA1879" s="8" t="str">
        <f t="shared" si="258"/>
        <v>Stationen</v>
      </c>
    </row>
    <row r="1880" spans="2:27" ht="15" customHeight="1" x14ac:dyDescent="0.25">
      <c r="B1880" s="76" t="str">
        <f t="shared" si="260"/>
        <v>!!!</v>
      </c>
      <c r="C1880" s="310" t="str">
        <f>IF(LEN($E1880)&gt;0,VLOOKUP(TEXT($E1880,0),'Angaben Stationen'!$E$14:$V$215,17,0),"")</f>
        <v/>
      </c>
      <c r="D1880" s="254" t="str">
        <f>IF(LEN($E1880)&gt;0,VLOOKUP(TEXT($E1880,0),'Angaben Stationen'!$E$14:$V$215,18,0),"")</f>
        <v/>
      </c>
      <c r="E1880" s="344"/>
      <c r="F1880" s="256"/>
      <c r="G1880" s="256"/>
      <c r="H1880" s="307"/>
      <c r="I1880" s="183"/>
      <c r="R1880" s="8">
        <f t="shared" si="253"/>
        <v>0</v>
      </c>
      <c r="S1880" s="8">
        <f>VLOOKUP($D1880,{"29 - Psychiatrie (Erwachsene)",1;"30 - Kinder- und Jugendpsychiatrie",1;"297 - stationsäquivalente Behandlung in der Erwachsenenpsychiatrie (29)",1;"307 - stationsäquivalente Behandlung in der Kinder- und Jugendpsychiatrie (30)",1;"31 - Psychosomatik",1;"",0;0,0},2,0)</f>
        <v>0</v>
      </c>
      <c r="T1880" s="8">
        <f t="shared" si="259"/>
        <v>0</v>
      </c>
      <c r="U1880" s="8">
        <f t="shared" si="261"/>
        <v>0</v>
      </c>
      <c r="V1880" s="8">
        <f t="shared" si="254"/>
        <v>0</v>
      </c>
      <c r="W1880" s="8">
        <f t="shared" si="255"/>
        <v>0</v>
      </c>
      <c r="X1880" s="8">
        <f t="shared" si="256"/>
        <v>0</v>
      </c>
      <c r="Y1880" s="8" t="str">
        <f t="shared" si="257"/>
        <v/>
      </c>
      <c r="Z1880" s="8" t="str">
        <f>VLOOKUP($D1880,{"29 - Psychiatrie (Erwachsene)","BGI";"297 - stationsäquivalente Behandlung in der Erwachsenenpsychiatrie (29)","BGI";"30 - Kinder- und Jugendpsychiatrie","BGII";"307 - stationsäquivalente Behandlung in der Kinder- und Jugendpsychiatrie (30)","BGII";"31 - Psychosomatik","BGI";"","LEER";0,"Leer"},2,0)</f>
        <v>LEER</v>
      </c>
      <c r="AA1880" s="8" t="str">
        <f t="shared" si="258"/>
        <v>Stationen</v>
      </c>
    </row>
    <row r="1881" spans="2:27" ht="15" customHeight="1" x14ac:dyDescent="0.25">
      <c r="B1881" s="76" t="str">
        <f t="shared" si="260"/>
        <v>!!!</v>
      </c>
      <c r="C1881" s="310" t="str">
        <f>IF(LEN($E1881)&gt;0,VLOOKUP(TEXT($E1881,0),'Angaben Stationen'!$E$14:$V$215,17,0),"")</f>
        <v/>
      </c>
      <c r="D1881" s="254" t="str">
        <f>IF(LEN($E1881)&gt;0,VLOOKUP(TEXT($E1881,0),'Angaben Stationen'!$E$14:$V$215,18,0),"")</f>
        <v/>
      </c>
      <c r="E1881" s="344"/>
      <c r="F1881" s="256"/>
      <c r="G1881" s="256"/>
      <c r="H1881" s="307"/>
      <c r="I1881" s="183"/>
      <c r="R1881" s="8">
        <f t="shared" si="253"/>
        <v>0</v>
      </c>
      <c r="S1881" s="8">
        <f>VLOOKUP($D1881,{"29 - Psychiatrie (Erwachsene)",1;"30 - Kinder- und Jugendpsychiatrie",1;"297 - stationsäquivalente Behandlung in der Erwachsenenpsychiatrie (29)",1;"307 - stationsäquivalente Behandlung in der Kinder- und Jugendpsychiatrie (30)",1;"31 - Psychosomatik",1;"",0;0,0},2,0)</f>
        <v>0</v>
      </c>
      <c r="T1881" s="8">
        <f t="shared" si="259"/>
        <v>0</v>
      </c>
      <c r="U1881" s="8">
        <f t="shared" si="261"/>
        <v>0</v>
      </c>
      <c r="V1881" s="8">
        <f t="shared" si="254"/>
        <v>0</v>
      </c>
      <c r="W1881" s="8">
        <f t="shared" si="255"/>
        <v>0</v>
      </c>
      <c r="X1881" s="8">
        <f t="shared" si="256"/>
        <v>0</v>
      </c>
      <c r="Y1881" s="8" t="str">
        <f t="shared" si="257"/>
        <v/>
      </c>
      <c r="Z1881" s="8" t="str">
        <f>VLOOKUP($D1881,{"29 - Psychiatrie (Erwachsene)","BGI";"297 - stationsäquivalente Behandlung in der Erwachsenenpsychiatrie (29)","BGI";"30 - Kinder- und Jugendpsychiatrie","BGII";"307 - stationsäquivalente Behandlung in der Kinder- und Jugendpsychiatrie (30)","BGII";"31 - Psychosomatik","BGI";"","LEER";0,"Leer"},2,0)</f>
        <v>LEER</v>
      </c>
      <c r="AA1881" s="8" t="str">
        <f t="shared" si="258"/>
        <v>Stationen</v>
      </c>
    </row>
    <row r="1882" spans="2:27" ht="15" customHeight="1" x14ac:dyDescent="0.25">
      <c r="B1882" s="76" t="str">
        <f t="shared" si="260"/>
        <v>!!!</v>
      </c>
      <c r="C1882" s="310" t="str">
        <f>IF(LEN($E1882)&gt;0,VLOOKUP(TEXT($E1882,0),'Angaben Stationen'!$E$14:$V$215,17,0),"")</f>
        <v/>
      </c>
      <c r="D1882" s="254" t="str">
        <f>IF(LEN($E1882)&gt;0,VLOOKUP(TEXT($E1882,0),'Angaben Stationen'!$E$14:$V$215,18,0),"")</f>
        <v/>
      </c>
      <c r="E1882" s="344"/>
      <c r="F1882" s="256"/>
      <c r="G1882" s="256"/>
      <c r="H1882" s="307"/>
      <c r="I1882" s="183"/>
      <c r="R1882" s="8">
        <f t="shared" si="253"/>
        <v>0</v>
      </c>
      <c r="S1882" s="8">
        <f>VLOOKUP($D1882,{"29 - Psychiatrie (Erwachsene)",1;"30 - Kinder- und Jugendpsychiatrie",1;"297 - stationsäquivalente Behandlung in der Erwachsenenpsychiatrie (29)",1;"307 - stationsäquivalente Behandlung in der Kinder- und Jugendpsychiatrie (30)",1;"31 - Psychosomatik",1;"",0;0,0},2,0)</f>
        <v>0</v>
      </c>
      <c r="T1882" s="8">
        <f t="shared" si="259"/>
        <v>0</v>
      </c>
      <c r="U1882" s="8">
        <f t="shared" si="261"/>
        <v>0</v>
      </c>
      <c r="V1882" s="8">
        <f t="shared" si="254"/>
        <v>0</v>
      </c>
      <c r="W1882" s="8">
        <f t="shared" si="255"/>
        <v>0</v>
      </c>
      <c r="X1882" s="8">
        <f t="shared" si="256"/>
        <v>0</v>
      </c>
      <c r="Y1882" s="8" t="str">
        <f t="shared" si="257"/>
        <v/>
      </c>
      <c r="Z1882" s="8" t="str">
        <f>VLOOKUP($D1882,{"29 - Psychiatrie (Erwachsene)","BGI";"297 - stationsäquivalente Behandlung in der Erwachsenenpsychiatrie (29)","BGI";"30 - Kinder- und Jugendpsychiatrie","BGII";"307 - stationsäquivalente Behandlung in der Kinder- und Jugendpsychiatrie (30)","BGII";"31 - Psychosomatik","BGI";"","LEER";0,"Leer"},2,0)</f>
        <v>LEER</v>
      </c>
      <c r="AA1882" s="8" t="str">
        <f t="shared" si="258"/>
        <v>Stationen</v>
      </c>
    </row>
    <row r="1883" spans="2:27" ht="15" customHeight="1" x14ac:dyDescent="0.25">
      <c r="B1883" s="76" t="str">
        <f t="shared" si="260"/>
        <v>!!!</v>
      </c>
      <c r="C1883" s="310" t="str">
        <f>IF(LEN($E1883)&gt;0,VLOOKUP(TEXT($E1883,0),'Angaben Stationen'!$E$14:$V$215,17,0),"")</f>
        <v/>
      </c>
      <c r="D1883" s="254" t="str">
        <f>IF(LEN($E1883)&gt;0,VLOOKUP(TEXT($E1883,0),'Angaben Stationen'!$E$14:$V$215,18,0),"")</f>
        <v/>
      </c>
      <c r="E1883" s="344"/>
      <c r="F1883" s="256"/>
      <c r="G1883" s="256"/>
      <c r="H1883" s="307"/>
      <c r="I1883" s="183"/>
      <c r="R1883" s="8">
        <f t="shared" si="253"/>
        <v>0</v>
      </c>
      <c r="S1883" s="8">
        <f>VLOOKUP($D1883,{"29 - Psychiatrie (Erwachsene)",1;"30 - Kinder- und Jugendpsychiatrie",1;"297 - stationsäquivalente Behandlung in der Erwachsenenpsychiatrie (29)",1;"307 - stationsäquivalente Behandlung in der Kinder- und Jugendpsychiatrie (30)",1;"31 - Psychosomatik",1;"",0;0,0},2,0)</f>
        <v>0</v>
      </c>
      <c r="T1883" s="8">
        <f t="shared" si="259"/>
        <v>0</v>
      </c>
      <c r="U1883" s="8">
        <f t="shared" si="261"/>
        <v>0</v>
      </c>
      <c r="V1883" s="8">
        <f t="shared" si="254"/>
        <v>0</v>
      </c>
      <c r="W1883" s="8">
        <f t="shared" si="255"/>
        <v>0</v>
      </c>
      <c r="X1883" s="8">
        <f t="shared" si="256"/>
        <v>0</v>
      </c>
      <c r="Y1883" s="8" t="str">
        <f t="shared" si="257"/>
        <v/>
      </c>
      <c r="Z1883" s="8" t="str">
        <f>VLOOKUP($D1883,{"29 - Psychiatrie (Erwachsene)","BGI";"297 - stationsäquivalente Behandlung in der Erwachsenenpsychiatrie (29)","BGI";"30 - Kinder- und Jugendpsychiatrie","BGII";"307 - stationsäquivalente Behandlung in der Kinder- und Jugendpsychiatrie (30)","BGII";"31 - Psychosomatik","BGI";"","LEER";0,"Leer"},2,0)</f>
        <v>LEER</v>
      </c>
      <c r="AA1883" s="8" t="str">
        <f t="shared" si="258"/>
        <v>Stationen</v>
      </c>
    </row>
    <row r="1884" spans="2:27" ht="15" customHeight="1" x14ac:dyDescent="0.25">
      <c r="B1884" s="76" t="str">
        <f t="shared" si="260"/>
        <v>!!!</v>
      </c>
      <c r="C1884" s="310" t="str">
        <f>IF(LEN($E1884)&gt;0,VLOOKUP(TEXT($E1884,0),'Angaben Stationen'!$E$14:$V$215,17,0),"")</f>
        <v/>
      </c>
      <c r="D1884" s="254" t="str">
        <f>IF(LEN($E1884)&gt;0,VLOOKUP(TEXT($E1884,0),'Angaben Stationen'!$E$14:$V$215,18,0),"")</f>
        <v/>
      </c>
      <c r="E1884" s="344"/>
      <c r="F1884" s="256"/>
      <c r="G1884" s="256"/>
      <c r="H1884" s="307"/>
      <c r="I1884" s="183"/>
      <c r="R1884" s="8">
        <f t="shared" si="253"/>
        <v>0</v>
      </c>
      <c r="S1884" s="8">
        <f>VLOOKUP($D1884,{"29 - Psychiatrie (Erwachsene)",1;"30 - Kinder- und Jugendpsychiatrie",1;"297 - stationsäquivalente Behandlung in der Erwachsenenpsychiatrie (29)",1;"307 - stationsäquivalente Behandlung in der Kinder- und Jugendpsychiatrie (30)",1;"31 - Psychosomatik",1;"",0;0,0},2,0)</f>
        <v>0</v>
      </c>
      <c r="T1884" s="8">
        <f t="shared" si="259"/>
        <v>0</v>
      </c>
      <c r="U1884" s="8">
        <f t="shared" si="261"/>
        <v>0</v>
      </c>
      <c r="V1884" s="8">
        <f t="shared" si="254"/>
        <v>0</v>
      </c>
      <c r="W1884" s="8">
        <f t="shared" si="255"/>
        <v>0</v>
      </c>
      <c r="X1884" s="8">
        <f t="shared" si="256"/>
        <v>0</v>
      </c>
      <c r="Y1884" s="8" t="str">
        <f t="shared" si="257"/>
        <v/>
      </c>
      <c r="Z1884" s="8" t="str">
        <f>VLOOKUP($D1884,{"29 - Psychiatrie (Erwachsene)","BGI";"297 - stationsäquivalente Behandlung in der Erwachsenenpsychiatrie (29)","BGI";"30 - Kinder- und Jugendpsychiatrie","BGII";"307 - stationsäquivalente Behandlung in der Kinder- und Jugendpsychiatrie (30)","BGII";"31 - Psychosomatik","BGI";"","LEER";0,"Leer"},2,0)</f>
        <v>LEER</v>
      </c>
      <c r="AA1884" s="8" t="str">
        <f t="shared" si="258"/>
        <v>Stationen</v>
      </c>
    </row>
    <row r="1885" spans="2:27" ht="15" customHeight="1" x14ac:dyDescent="0.25">
      <c r="B1885" s="76" t="str">
        <f t="shared" si="260"/>
        <v>!!!</v>
      </c>
      <c r="C1885" s="310" t="str">
        <f>IF(LEN($E1885)&gt;0,VLOOKUP(TEXT($E1885,0),'Angaben Stationen'!$E$14:$V$215,17,0),"")</f>
        <v/>
      </c>
      <c r="D1885" s="254" t="str">
        <f>IF(LEN($E1885)&gt;0,VLOOKUP(TEXT($E1885,0),'Angaben Stationen'!$E$14:$V$215,18,0),"")</f>
        <v/>
      </c>
      <c r="E1885" s="344"/>
      <c r="F1885" s="256"/>
      <c r="G1885" s="256"/>
      <c r="H1885" s="307"/>
      <c r="I1885" s="183"/>
      <c r="R1885" s="8">
        <f t="shared" si="253"/>
        <v>0</v>
      </c>
      <c r="S1885" s="8">
        <f>VLOOKUP($D1885,{"29 - Psychiatrie (Erwachsene)",1;"30 - Kinder- und Jugendpsychiatrie",1;"297 - stationsäquivalente Behandlung in der Erwachsenenpsychiatrie (29)",1;"307 - stationsäquivalente Behandlung in der Kinder- und Jugendpsychiatrie (30)",1;"31 - Psychosomatik",1;"",0;0,0},2,0)</f>
        <v>0</v>
      </c>
      <c r="T1885" s="8">
        <f t="shared" si="259"/>
        <v>0</v>
      </c>
      <c r="U1885" s="8">
        <f t="shared" si="261"/>
        <v>0</v>
      </c>
      <c r="V1885" s="8">
        <f t="shared" si="254"/>
        <v>0</v>
      </c>
      <c r="W1885" s="8">
        <f t="shared" si="255"/>
        <v>0</v>
      </c>
      <c r="X1885" s="8">
        <f t="shared" si="256"/>
        <v>0</v>
      </c>
      <c r="Y1885" s="8" t="str">
        <f t="shared" si="257"/>
        <v/>
      </c>
      <c r="Z1885" s="8" t="str">
        <f>VLOOKUP($D1885,{"29 - Psychiatrie (Erwachsene)","BGI";"297 - stationsäquivalente Behandlung in der Erwachsenenpsychiatrie (29)","BGI";"30 - Kinder- und Jugendpsychiatrie","BGII";"307 - stationsäquivalente Behandlung in der Kinder- und Jugendpsychiatrie (30)","BGII";"31 - Psychosomatik","BGI";"","LEER";0,"Leer"},2,0)</f>
        <v>LEER</v>
      </c>
      <c r="AA1885" s="8" t="str">
        <f t="shared" si="258"/>
        <v>Stationen</v>
      </c>
    </row>
    <row r="1886" spans="2:27" ht="15" customHeight="1" x14ac:dyDescent="0.25">
      <c r="B1886" s="76" t="str">
        <f t="shared" si="260"/>
        <v>!!!</v>
      </c>
      <c r="C1886" s="310" t="str">
        <f>IF(LEN($E1886)&gt;0,VLOOKUP(TEXT($E1886,0),'Angaben Stationen'!$E$14:$V$215,17,0),"")</f>
        <v/>
      </c>
      <c r="D1886" s="254" t="str">
        <f>IF(LEN($E1886)&gt;0,VLOOKUP(TEXT($E1886,0),'Angaben Stationen'!$E$14:$V$215,18,0),"")</f>
        <v/>
      </c>
      <c r="E1886" s="344"/>
      <c r="F1886" s="256"/>
      <c r="G1886" s="256"/>
      <c r="H1886" s="307"/>
      <c r="I1886" s="183"/>
      <c r="R1886" s="8">
        <f t="shared" si="253"/>
        <v>0</v>
      </c>
      <c r="S1886" s="8">
        <f>VLOOKUP($D1886,{"29 - Psychiatrie (Erwachsene)",1;"30 - Kinder- und Jugendpsychiatrie",1;"297 - stationsäquivalente Behandlung in der Erwachsenenpsychiatrie (29)",1;"307 - stationsäquivalente Behandlung in der Kinder- und Jugendpsychiatrie (30)",1;"31 - Psychosomatik",1;"",0;0,0},2,0)</f>
        <v>0</v>
      </c>
      <c r="T1886" s="8">
        <f t="shared" si="259"/>
        <v>0</v>
      </c>
      <c r="U1886" s="8">
        <f t="shared" si="261"/>
        <v>0</v>
      </c>
      <c r="V1886" s="8">
        <f t="shared" si="254"/>
        <v>0</v>
      </c>
      <c r="W1886" s="8">
        <f t="shared" si="255"/>
        <v>0</v>
      </c>
      <c r="X1886" s="8">
        <f t="shared" si="256"/>
        <v>0</v>
      </c>
      <c r="Y1886" s="8" t="str">
        <f t="shared" si="257"/>
        <v/>
      </c>
      <c r="Z1886" s="8" t="str">
        <f>VLOOKUP($D1886,{"29 - Psychiatrie (Erwachsene)","BGI";"297 - stationsäquivalente Behandlung in der Erwachsenenpsychiatrie (29)","BGI";"30 - Kinder- und Jugendpsychiatrie","BGII";"307 - stationsäquivalente Behandlung in der Kinder- und Jugendpsychiatrie (30)","BGII";"31 - Psychosomatik","BGI";"","LEER";0,"Leer"},2,0)</f>
        <v>LEER</v>
      </c>
      <c r="AA1886" s="8" t="str">
        <f t="shared" si="258"/>
        <v>Stationen</v>
      </c>
    </row>
    <row r="1887" spans="2:27" ht="15" customHeight="1" x14ac:dyDescent="0.25">
      <c r="B1887" s="76" t="str">
        <f t="shared" si="260"/>
        <v>!!!</v>
      </c>
      <c r="C1887" s="310" t="str">
        <f>IF(LEN($E1887)&gt;0,VLOOKUP(TEXT($E1887,0),'Angaben Stationen'!$E$14:$V$215,17,0),"")</f>
        <v/>
      </c>
      <c r="D1887" s="254" t="str">
        <f>IF(LEN($E1887)&gt;0,VLOOKUP(TEXT($E1887,0),'Angaben Stationen'!$E$14:$V$215,18,0),"")</f>
        <v/>
      </c>
      <c r="E1887" s="344"/>
      <c r="F1887" s="256"/>
      <c r="G1887" s="256"/>
      <c r="H1887" s="307"/>
      <c r="I1887" s="183"/>
      <c r="R1887" s="8">
        <f t="shared" si="253"/>
        <v>0</v>
      </c>
      <c r="S1887" s="8">
        <f>VLOOKUP($D1887,{"29 - Psychiatrie (Erwachsene)",1;"30 - Kinder- und Jugendpsychiatrie",1;"297 - stationsäquivalente Behandlung in der Erwachsenenpsychiatrie (29)",1;"307 - stationsäquivalente Behandlung in der Kinder- und Jugendpsychiatrie (30)",1;"31 - Psychosomatik",1;"",0;0,0},2,0)</f>
        <v>0</v>
      </c>
      <c r="T1887" s="8">
        <f t="shared" si="259"/>
        <v>0</v>
      </c>
      <c r="U1887" s="8">
        <f t="shared" si="261"/>
        <v>0</v>
      </c>
      <c r="V1887" s="8">
        <f t="shared" si="254"/>
        <v>0</v>
      </c>
      <c r="W1887" s="8">
        <f t="shared" si="255"/>
        <v>0</v>
      </c>
      <c r="X1887" s="8">
        <f t="shared" si="256"/>
        <v>0</v>
      </c>
      <c r="Y1887" s="8" t="str">
        <f t="shared" si="257"/>
        <v/>
      </c>
      <c r="Z1887" s="8" t="str">
        <f>VLOOKUP($D1887,{"29 - Psychiatrie (Erwachsene)","BGI";"297 - stationsäquivalente Behandlung in der Erwachsenenpsychiatrie (29)","BGI";"30 - Kinder- und Jugendpsychiatrie","BGII";"307 - stationsäquivalente Behandlung in der Kinder- und Jugendpsychiatrie (30)","BGII";"31 - Psychosomatik","BGI";"","LEER";0,"Leer"},2,0)</f>
        <v>LEER</v>
      </c>
      <c r="AA1887" s="8" t="str">
        <f t="shared" si="258"/>
        <v>Stationen</v>
      </c>
    </row>
    <row r="1888" spans="2:27" ht="15" customHeight="1" x14ac:dyDescent="0.25">
      <c r="B1888" s="76" t="str">
        <f t="shared" si="260"/>
        <v>!!!</v>
      </c>
      <c r="C1888" s="310" t="str">
        <f>IF(LEN($E1888)&gt;0,VLOOKUP(TEXT($E1888,0),'Angaben Stationen'!$E$14:$V$215,17,0),"")</f>
        <v/>
      </c>
      <c r="D1888" s="254" t="str">
        <f>IF(LEN($E1888)&gt;0,VLOOKUP(TEXT($E1888,0),'Angaben Stationen'!$E$14:$V$215,18,0),"")</f>
        <v/>
      </c>
      <c r="E1888" s="344"/>
      <c r="F1888" s="256"/>
      <c r="G1888" s="256"/>
      <c r="H1888" s="307"/>
      <c r="I1888" s="183"/>
      <c r="R1888" s="8">
        <f t="shared" si="253"/>
        <v>0</v>
      </c>
      <c r="S1888" s="8">
        <f>VLOOKUP($D1888,{"29 - Psychiatrie (Erwachsene)",1;"30 - Kinder- und Jugendpsychiatrie",1;"297 - stationsäquivalente Behandlung in der Erwachsenenpsychiatrie (29)",1;"307 - stationsäquivalente Behandlung in der Kinder- und Jugendpsychiatrie (30)",1;"31 - Psychosomatik",1;"",0;0,0},2,0)</f>
        <v>0</v>
      </c>
      <c r="T1888" s="8">
        <f t="shared" si="259"/>
        <v>0</v>
      </c>
      <c r="U1888" s="8">
        <f t="shared" si="261"/>
        <v>0</v>
      </c>
      <c r="V1888" s="8">
        <f t="shared" si="254"/>
        <v>0</v>
      </c>
      <c r="W1888" s="8">
        <f t="shared" si="255"/>
        <v>0</v>
      </c>
      <c r="X1888" s="8">
        <f t="shared" si="256"/>
        <v>0</v>
      </c>
      <c r="Y1888" s="8" t="str">
        <f t="shared" si="257"/>
        <v/>
      </c>
      <c r="Z1888" s="8" t="str">
        <f>VLOOKUP($D1888,{"29 - Psychiatrie (Erwachsene)","BGI";"297 - stationsäquivalente Behandlung in der Erwachsenenpsychiatrie (29)","BGI";"30 - Kinder- und Jugendpsychiatrie","BGII";"307 - stationsäquivalente Behandlung in der Kinder- und Jugendpsychiatrie (30)","BGII";"31 - Psychosomatik","BGI";"","LEER";0,"Leer"},2,0)</f>
        <v>LEER</v>
      </c>
      <c r="AA1888" s="8" t="str">
        <f t="shared" si="258"/>
        <v>Stationen</v>
      </c>
    </row>
    <row r="1889" spans="2:27" ht="15" customHeight="1" x14ac:dyDescent="0.25">
      <c r="B1889" s="76" t="str">
        <f t="shared" si="260"/>
        <v>!!!</v>
      </c>
      <c r="C1889" s="310" t="str">
        <f>IF(LEN($E1889)&gt;0,VLOOKUP(TEXT($E1889,0),'Angaben Stationen'!$E$14:$V$215,17,0),"")</f>
        <v/>
      </c>
      <c r="D1889" s="254" t="str">
        <f>IF(LEN($E1889)&gt;0,VLOOKUP(TEXT($E1889,0),'Angaben Stationen'!$E$14:$V$215,18,0),"")</f>
        <v/>
      </c>
      <c r="E1889" s="344"/>
      <c r="F1889" s="256"/>
      <c r="G1889" s="256"/>
      <c r="H1889" s="307"/>
      <c r="I1889" s="183"/>
      <c r="R1889" s="8">
        <f t="shared" si="253"/>
        <v>0</v>
      </c>
      <c r="S1889" s="8">
        <f>VLOOKUP($D1889,{"29 - Psychiatrie (Erwachsene)",1;"30 - Kinder- und Jugendpsychiatrie",1;"297 - stationsäquivalente Behandlung in der Erwachsenenpsychiatrie (29)",1;"307 - stationsäquivalente Behandlung in der Kinder- und Jugendpsychiatrie (30)",1;"31 - Psychosomatik",1;"",0;0,0},2,0)</f>
        <v>0</v>
      </c>
      <c r="T1889" s="8">
        <f t="shared" si="259"/>
        <v>0</v>
      </c>
      <c r="U1889" s="8">
        <f t="shared" si="261"/>
        <v>0</v>
      </c>
      <c r="V1889" s="8">
        <f t="shared" si="254"/>
        <v>0</v>
      </c>
      <c r="W1889" s="8">
        <f t="shared" si="255"/>
        <v>0</v>
      </c>
      <c r="X1889" s="8">
        <f t="shared" si="256"/>
        <v>0</v>
      </c>
      <c r="Y1889" s="8" t="str">
        <f t="shared" si="257"/>
        <v/>
      </c>
      <c r="Z1889" s="8" t="str">
        <f>VLOOKUP($D1889,{"29 - Psychiatrie (Erwachsene)","BGI";"297 - stationsäquivalente Behandlung in der Erwachsenenpsychiatrie (29)","BGI";"30 - Kinder- und Jugendpsychiatrie","BGII";"307 - stationsäquivalente Behandlung in der Kinder- und Jugendpsychiatrie (30)","BGII";"31 - Psychosomatik","BGI";"","LEER";0,"Leer"},2,0)</f>
        <v>LEER</v>
      </c>
      <c r="AA1889" s="8" t="str">
        <f t="shared" si="258"/>
        <v>Stationen</v>
      </c>
    </row>
    <row r="1890" spans="2:27" ht="15" customHeight="1" x14ac:dyDescent="0.25">
      <c r="B1890" s="76" t="str">
        <f t="shared" si="260"/>
        <v>!!!</v>
      </c>
      <c r="C1890" s="310" t="str">
        <f>IF(LEN($E1890)&gt;0,VLOOKUP(TEXT($E1890,0),'Angaben Stationen'!$E$14:$V$215,17,0),"")</f>
        <v/>
      </c>
      <c r="D1890" s="254" t="str">
        <f>IF(LEN($E1890)&gt;0,VLOOKUP(TEXT($E1890,0),'Angaben Stationen'!$E$14:$V$215,18,0),"")</f>
        <v/>
      </c>
      <c r="E1890" s="344"/>
      <c r="F1890" s="256"/>
      <c r="G1890" s="256"/>
      <c r="H1890" s="307"/>
      <c r="I1890" s="183"/>
      <c r="R1890" s="8">
        <f t="shared" ref="R1890:R1953" si="262">IF(LEN(B1890)&gt;0,0,1)</f>
        <v>0</v>
      </c>
      <c r="S1890" s="8">
        <f>VLOOKUP($D1890,{"29 - Psychiatrie (Erwachsene)",1;"30 - Kinder- und Jugendpsychiatrie",1;"297 - stationsäquivalente Behandlung in der Erwachsenenpsychiatrie (29)",1;"307 - stationsäquivalente Behandlung in der Kinder- und Jugendpsychiatrie (30)",1;"31 - Psychosomatik",1;"",0;0,0},2,0)</f>
        <v>0</v>
      </c>
      <c r="T1890" s="8">
        <f t="shared" si="259"/>
        <v>0</v>
      </c>
      <c r="U1890" s="8">
        <f t="shared" si="261"/>
        <v>0</v>
      </c>
      <c r="V1890" s="8">
        <f t="shared" ref="V1890:V1953" si="263">IF(VALUE($F1890)&gt;0,1,0)</f>
        <v>0</v>
      </c>
      <c r="W1890" s="8">
        <f t="shared" ref="W1890:W1953" si="264">IF(LEN($G1890)&gt;0,1,0)</f>
        <v>0</v>
      </c>
      <c r="X1890" s="8">
        <f t="shared" ref="X1890:X1953" si="265">IF(LEN($H1890)&gt;0,1,0)</f>
        <v>0</v>
      </c>
      <c r="Y1890" s="8" t="str">
        <f t="shared" ref="Y1890:Y1953" si="266">IF($D1890&lt;&gt;"","MonatII","")</f>
        <v/>
      </c>
      <c r="Z1890" s="8" t="str">
        <f>VLOOKUP($D1890,{"29 - Psychiatrie (Erwachsene)","BGI";"297 - stationsäquivalente Behandlung in der Erwachsenenpsychiatrie (29)","BGI";"30 - Kinder- und Jugendpsychiatrie","BGII";"307 - stationsäquivalente Behandlung in der Kinder- und Jugendpsychiatrie (30)","BGII";"31 - Psychosomatik","BGI";"","LEER";0,"Leer"},2,0)</f>
        <v>LEER</v>
      </c>
      <c r="AA1890" s="8" t="str">
        <f t="shared" ref="AA1890:AA1953" si="267">"Stationen"</f>
        <v>Stationen</v>
      </c>
    </row>
    <row r="1891" spans="2:27" ht="15" customHeight="1" x14ac:dyDescent="0.25">
      <c r="B1891" s="76" t="str">
        <f t="shared" si="260"/>
        <v>!!!</v>
      </c>
      <c r="C1891" s="310" t="str">
        <f>IF(LEN($E1891)&gt;0,VLOOKUP(TEXT($E1891,0),'Angaben Stationen'!$E$14:$V$215,17,0),"")</f>
        <v/>
      </c>
      <c r="D1891" s="254" t="str">
        <f>IF(LEN($E1891)&gt;0,VLOOKUP(TEXT($E1891,0),'Angaben Stationen'!$E$14:$V$215,18,0),"")</f>
        <v/>
      </c>
      <c r="E1891" s="344"/>
      <c r="F1891" s="256"/>
      <c r="G1891" s="256"/>
      <c r="H1891" s="307"/>
      <c r="I1891" s="183"/>
      <c r="R1891" s="8">
        <f t="shared" si="262"/>
        <v>0</v>
      </c>
      <c r="S1891" s="8">
        <f>VLOOKUP($D1891,{"29 - Psychiatrie (Erwachsene)",1;"30 - Kinder- und Jugendpsychiatrie",1;"297 - stationsäquivalente Behandlung in der Erwachsenenpsychiatrie (29)",1;"307 - stationsäquivalente Behandlung in der Kinder- und Jugendpsychiatrie (30)",1;"31 - Psychosomatik",1;"",0;0,0},2,0)</f>
        <v>0</v>
      </c>
      <c r="T1891" s="8">
        <f t="shared" si="259"/>
        <v>0</v>
      </c>
      <c r="U1891" s="8">
        <f t="shared" si="261"/>
        <v>0</v>
      </c>
      <c r="V1891" s="8">
        <f t="shared" si="263"/>
        <v>0</v>
      </c>
      <c r="W1891" s="8">
        <f t="shared" si="264"/>
        <v>0</v>
      </c>
      <c r="X1891" s="8">
        <f t="shared" si="265"/>
        <v>0</v>
      </c>
      <c r="Y1891" s="8" t="str">
        <f t="shared" si="266"/>
        <v/>
      </c>
      <c r="Z1891" s="8" t="str">
        <f>VLOOKUP($D1891,{"29 - Psychiatrie (Erwachsene)","BGI";"297 - stationsäquivalente Behandlung in der Erwachsenenpsychiatrie (29)","BGI";"30 - Kinder- und Jugendpsychiatrie","BGII";"307 - stationsäquivalente Behandlung in der Kinder- und Jugendpsychiatrie (30)","BGII";"31 - Psychosomatik","BGI";"","LEER";0,"Leer"},2,0)</f>
        <v>LEER</v>
      </c>
      <c r="AA1891" s="8" t="str">
        <f t="shared" si="267"/>
        <v>Stationen</v>
      </c>
    </row>
    <row r="1892" spans="2:27" ht="15" customHeight="1" x14ac:dyDescent="0.25">
      <c r="B1892" s="76" t="str">
        <f t="shared" si="260"/>
        <v>!!!</v>
      </c>
      <c r="C1892" s="310" t="str">
        <f>IF(LEN($E1892)&gt;0,VLOOKUP(TEXT($E1892,0),'Angaben Stationen'!$E$14:$V$215,17,0),"")</f>
        <v/>
      </c>
      <c r="D1892" s="254" t="str">
        <f>IF(LEN($E1892)&gt;0,VLOOKUP(TEXT($E1892,0),'Angaben Stationen'!$E$14:$V$215,18,0),"")</f>
        <v/>
      </c>
      <c r="E1892" s="344"/>
      <c r="F1892" s="256"/>
      <c r="G1892" s="256"/>
      <c r="H1892" s="307"/>
      <c r="I1892" s="183"/>
      <c r="R1892" s="8">
        <f t="shared" si="262"/>
        <v>0</v>
      </c>
      <c r="S1892" s="8">
        <f>VLOOKUP($D1892,{"29 - Psychiatrie (Erwachsene)",1;"30 - Kinder- und Jugendpsychiatrie",1;"297 - stationsäquivalente Behandlung in der Erwachsenenpsychiatrie (29)",1;"307 - stationsäquivalente Behandlung in der Kinder- und Jugendpsychiatrie (30)",1;"31 - Psychosomatik",1;"",0;0,0},2,0)</f>
        <v>0</v>
      </c>
      <c r="T1892" s="8">
        <f t="shared" si="259"/>
        <v>0</v>
      </c>
      <c r="U1892" s="8">
        <f t="shared" si="261"/>
        <v>0</v>
      </c>
      <c r="V1892" s="8">
        <f t="shared" si="263"/>
        <v>0</v>
      </c>
      <c r="W1892" s="8">
        <f t="shared" si="264"/>
        <v>0</v>
      </c>
      <c r="X1892" s="8">
        <f t="shared" si="265"/>
        <v>0</v>
      </c>
      <c r="Y1892" s="8" t="str">
        <f t="shared" si="266"/>
        <v/>
      </c>
      <c r="Z1892" s="8" t="str">
        <f>VLOOKUP($D1892,{"29 - Psychiatrie (Erwachsene)","BGI";"297 - stationsäquivalente Behandlung in der Erwachsenenpsychiatrie (29)","BGI";"30 - Kinder- und Jugendpsychiatrie","BGII";"307 - stationsäquivalente Behandlung in der Kinder- und Jugendpsychiatrie (30)","BGII";"31 - Psychosomatik","BGI";"","LEER";0,"Leer"},2,0)</f>
        <v>LEER</v>
      </c>
      <c r="AA1892" s="8" t="str">
        <f t="shared" si="267"/>
        <v>Stationen</v>
      </c>
    </row>
    <row r="1893" spans="2:27" ht="15" customHeight="1" x14ac:dyDescent="0.25">
      <c r="B1893" s="76" t="str">
        <f t="shared" si="260"/>
        <v>!!!</v>
      </c>
      <c r="C1893" s="310" t="str">
        <f>IF(LEN($E1893)&gt;0,VLOOKUP(TEXT($E1893,0),'Angaben Stationen'!$E$14:$V$215,17,0),"")</f>
        <v/>
      </c>
      <c r="D1893" s="254" t="str">
        <f>IF(LEN($E1893)&gt;0,VLOOKUP(TEXT($E1893,0),'Angaben Stationen'!$E$14:$V$215,18,0),"")</f>
        <v/>
      </c>
      <c r="E1893" s="344"/>
      <c r="F1893" s="256"/>
      <c r="G1893" s="256"/>
      <c r="H1893" s="307"/>
      <c r="I1893" s="183"/>
      <c r="R1893" s="8">
        <f t="shared" si="262"/>
        <v>0</v>
      </c>
      <c r="S1893" s="8">
        <f>VLOOKUP($D1893,{"29 - Psychiatrie (Erwachsene)",1;"30 - Kinder- und Jugendpsychiatrie",1;"297 - stationsäquivalente Behandlung in der Erwachsenenpsychiatrie (29)",1;"307 - stationsäquivalente Behandlung in der Kinder- und Jugendpsychiatrie (30)",1;"31 - Psychosomatik",1;"",0;0,0},2,0)</f>
        <v>0</v>
      </c>
      <c r="T1893" s="8">
        <f t="shared" si="259"/>
        <v>0</v>
      </c>
      <c r="U1893" s="8">
        <f t="shared" si="261"/>
        <v>0</v>
      </c>
      <c r="V1893" s="8">
        <f t="shared" si="263"/>
        <v>0</v>
      </c>
      <c r="W1893" s="8">
        <f t="shared" si="264"/>
        <v>0</v>
      </c>
      <c r="X1893" s="8">
        <f t="shared" si="265"/>
        <v>0</v>
      </c>
      <c r="Y1893" s="8" t="str">
        <f t="shared" si="266"/>
        <v/>
      </c>
      <c r="Z1893" s="8" t="str">
        <f>VLOOKUP($D1893,{"29 - Psychiatrie (Erwachsene)","BGI";"297 - stationsäquivalente Behandlung in der Erwachsenenpsychiatrie (29)","BGI";"30 - Kinder- und Jugendpsychiatrie","BGII";"307 - stationsäquivalente Behandlung in der Kinder- und Jugendpsychiatrie (30)","BGII";"31 - Psychosomatik","BGI";"","LEER";0,"Leer"},2,0)</f>
        <v>LEER</v>
      </c>
      <c r="AA1893" s="8" t="str">
        <f t="shared" si="267"/>
        <v>Stationen</v>
      </c>
    </row>
    <row r="1894" spans="2:27" ht="15" customHeight="1" x14ac:dyDescent="0.25">
      <c r="B1894" s="76" t="str">
        <f t="shared" si="260"/>
        <v>!!!</v>
      </c>
      <c r="C1894" s="310" t="str">
        <f>IF(LEN($E1894)&gt;0,VLOOKUP(TEXT($E1894,0),'Angaben Stationen'!$E$14:$V$215,17,0),"")</f>
        <v/>
      </c>
      <c r="D1894" s="254" t="str">
        <f>IF(LEN($E1894)&gt;0,VLOOKUP(TEXT($E1894,0),'Angaben Stationen'!$E$14:$V$215,18,0),"")</f>
        <v/>
      </c>
      <c r="E1894" s="344"/>
      <c r="F1894" s="256"/>
      <c r="G1894" s="256"/>
      <c r="H1894" s="307"/>
      <c r="I1894" s="183"/>
      <c r="R1894" s="8">
        <f t="shared" si="262"/>
        <v>0</v>
      </c>
      <c r="S1894" s="8">
        <f>VLOOKUP($D1894,{"29 - Psychiatrie (Erwachsene)",1;"30 - Kinder- und Jugendpsychiatrie",1;"297 - stationsäquivalente Behandlung in der Erwachsenenpsychiatrie (29)",1;"307 - stationsäquivalente Behandlung in der Kinder- und Jugendpsychiatrie (30)",1;"31 - Psychosomatik",1;"",0;0,0},2,0)</f>
        <v>0</v>
      </c>
      <c r="T1894" s="8">
        <f t="shared" ref="T1894:T1957" si="268">IF(LEN($C1894)&gt;0,1,0)</f>
        <v>0</v>
      </c>
      <c r="U1894" s="8">
        <f t="shared" si="261"/>
        <v>0</v>
      </c>
      <c r="V1894" s="8">
        <f t="shared" si="263"/>
        <v>0</v>
      </c>
      <c r="W1894" s="8">
        <f t="shared" si="264"/>
        <v>0</v>
      </c>
      <c r="X1894" s="8">
        <f t="shared" si="265"/>
        <v>0</v>
      </c>
      <c r="Y1894" s="8" t="str">
        <f t="shared" si="266"/>
        <v/>
      </c>
      <c r="Z1894" s="8" t="str">
        <f>VLOOKUP($D1894,{"29 - Psychiatrie (Erwachsene)","BGI";"297 - stationsäquivalente Behandlung in der Erwachsenenpsychiatrie (29)","BGI";"30 - Kinder- und Jugendpsychiatrie","BGII";"307 - stationsäquivalente Behandlung in der Kinder- und Jugendpsychiatrie (30)","BGII";"31 - Psychosomatik","BGI";"","LEER";0,"Leer"},2,0)</f>
        <v>LEER</v>
      </c>
      <c r="AA1894" s="8" t="str">
        <f t="shared" si="267"/>
        <v>Stationen</v>
      </c>
    </row>
    <row r="1895" spans="2:27" ht="15" customHeight="1" x14ac:dyDescent="0.25">
      <c r="B1895" s="76" t="str">
        <f t="shared" si="260"/>
        <v>!!!</v>
      </c>
      <c r="C1895" s="310" t="str">
        <f>IF(LEN($E1895)&gt;0,VLOOKUP(TEXT($E1895,0),'Angaben Stationen'!$E$14:$V$215,17,0),"")</f>
        <v/>
      </c>
      <c r="D1895" s="254" t="str">
        <f>IF(LEN($E1895)&gt;0,VLOOKUP(TEXT($E1895,0),'Angaben Stationen'!$E$14:$V$215,18,0),"")</f>
        <v/>
      </c>
      <c r="E1895" s="344"/>
      <c r="F1895" s="256"/>
      <c r="G1895" s="256"/>
      <c r="H1895" s="307"/>
      <c r="I1895" s="183"/>
      <c r="R1895" s="8">
        <f t="shared" si="262"/>
        <v>0</v>
      </c>
      <c r="S1895" s="8">
        <f>VLOOKUP($D1895,{"29 - Psychiatrie (Erwachsene)",1;"30 - Kinder- und Jugendpsychiatrie",1;"297 - stationsäquivalente Behandlung in der Erwachsenenpsychiatrie (29)",1;"307 - stationsäquivalente Behandlung in der Kinder- und Jugendpsychiatrie (30)",1;"31 - Psychosomatik",1;"",0;0,0},2,0)</f>
        <v>0</v>
      </c>
      <c r="T1895" s="8">
        <f t="shared" si="268"/>
        <v>0</v>
      </c>
      <c r="U1895" s="8">
        <f t="shared" si="261"/>
        <v>0</v>
      </c>
      <c r="V1895" s="8">
        <f t="shared" si="263"/>
        <v>0</v>
      </c>
      <c r="W1895" s="8">
        <f t="shared" si="264"/>
        <v>0</v>
      </c>
      <c r="X1895" s="8">
        <f t="shared" si="265"/>
        <v>0</v>
      </c>
      <c r="Y1895" s="8" t="str">
        <f t="shared" si="266"/>
        <v/>
      </c>
      <c r="Z1895" s="8" t="str">
        <f>VLOOKUP($D1895,{"29 - Psychiatrie (Erwachsene)","BGI";"297 - stationsäquivalente Behandlung in der Erwachsenenpsychiatrie (29)","BGI";"30 - Kinder- und Jugendpsychiatrie","BGII";"307 - stationsäquivalente Behandlung in der Kinder- und Jugendpsychiatrie (30)","BGII";"31 - Psychosomatik","BGI";"","LEER";0,"Leer"},2,0)</f>
        <v>LEER</v>
      </c>
      <c r="AA1895" s="8" t="str">
        <f t="shared" si="267"/>
        <v>Stationen</v>
      </c>
    </row>
    <row r="1896" spans="2:27" ht="15" customHeight="1" x14ac:dyDescent="0.25">
      <c r="B1896" s="76" t="str">
        <f t="shared" si="260"/>
        <v>!!!</v>
      </c>
      <c r="C1896" s="310" t="str">
        <f>IF(LEN($E1896)&gt;0,VLOOKUP(TEXT($E1896,0),'Angaben Stationen'!$E$14:$V$215,17,0),"")</f>
        <v/>
      </c>
      <c r="D1896" s="254" t="str">
        <f>IF(LEN($E1896)&gt;0,VLOOKUP(TEXT($E1896,0),'Angaben Stationen'!$E$14:$V$215,18,0),"")</f>
        <v/>
      </c>
      <c r="E1896" s="344"/>
      <c r="F1896" s="256"/>
      <c r="G1896" s="256"/>
      <c r="H1896" s="307"/>
      <c r="I1896" s="183"/>
      <c r="R1896" s="8">
        <f t="shared" si="262"/>
        <v>0</v>
      </c>
      <c r="S1896" s="8">
        <f>VLOOKUP($D1896,{"29 - Psychiatrie (Erwachsene)",1;"30 - Kinder- und Jugendpsychiatrie",1;"297 - stationsäquivalente Behandlung in der Erwachsenenpsychiatrie (29)",1;"307 - stationsäquivalente Behandlung in der Kinder- und Jugendpsychiatrie (30)",1;"31 - Psychosomatik",1;"",0;0,0},2,0)</f>
        <v>0</v>
      </c>
      <c r="T1896" s="8">
        <f t="shared" si="268"/>
        <v>0</v>
      </c>
      <c r="U1896" s="8">
        <f t="shared" si="261"/>
        <v>0</v>
      </c>
      <c r="V1896" s="8">
        <f t="shared" si="263"/>
        <v>0</v>
      </c>
      <c r="W1896" s="8">
        <f t="shared" si="264"/>
        <v>0</v>
      </c>
      <c r="X1896" s="8">
        <f t="shared" si="265"/>
        <v>0</v>
      </c>
      <c r="Y1896" s="8" t="str">
        <f t="shared" si="266"/>
        <v/>
      </c>
      <c r="Z1896" s="8" t="str">
        <f>VLOOKUP($D1896,{"29 - Psychiatrie (Erwachsene)","BGI";"297 - stationsäquivalente Behandlung in der Erwachsenenpsychiatrie (29)","BGI";"30 - Kinder- und Jugendpsychiatrie","BGII";"307 - stationsäquivalente Behandlung in der Kinder- und Jugendpsychiatrie (30)","BGII";"31 - Psychosomatik","BGI";"","LEER";0,"Leer"},2,0)</f>
        <v>LEER</v>
      </c>
      <c r="AA1896" s="8" t="str">
        <f t="shared" si="267"/>
        <v>Stationen</v>
      </c>
    </row>
    <row r="1897" spans="2:27" ht="15" customHeight="1" x14ac:dyDescent="0.25">
      <c r="B1897" s="76" t="str">
        <f t="shared" si="260"/>
        <v>!!!</v>
      </c>
      <c r="C1897" s="310" t="str">
        <f>IF(LEN($E1897)&gt;0,VLOOKUP(TEXT($E1897,0),'Angaben Stationen'!$E$14:$V$215,17,0),"")</f>
        <v/>
      </c>
      <c r="D1897" s="254" t="str">
        <f>IF(LEN($E1897)&gt;0,VLOOKUP(TEXT($E1897,0),'Angaben Stationen'!$E$14:$V$215,18,0),"")</f>
        <v/>
      </c>
      <c r="E1897" s="344"/>
      <c r="F1897" s="256"/>
      <c r="G1897" s="256"/>
      <c r="H1897" s="307"/>
      <c r="I1897" s="183"/>
      <c r="R1897" s="8">
        <f t="shared" si="262"/>
        <v>0</v>
      </c>
      <c r="S1897" s="8">
        <f>VLOOKUP($D1897,{"29 - Psychiatrie (Erwachsene)",1;"30 - Kinder- und Jugendpsychiatrie",1;"297 - stationsäquivalente Behandlung in der Erwachsenenpsychiatrie (29)",1;"307 - stationsäquivalente Behandlung in der Kinder- und Jugendpsychiatrie (30)",1;"31 - Psychosomatik",1;"",0;0,0},2,0)</f>
        <v>0</v>
      </c>
      <c r="T1897" s="8">
        <f t="shared" si="268"/>
        <v>0</v>
      </c>
      <c r="U1897" s="8">
        <f t="shared" si="261"/>
        <v>0</v>
      </c>
      <c r="V1897" s="8">
        <f t="shared" si="263"/>
        <v>0</v>
      </c>
      <c r="W1897" s="8">
        <f t="shared" si="264"/>
        <v>0</v>
      </c>
      <c r="X1897" s="8">
        <f t="shared" si="265"/>
        <v>0</v>
      </c>
      <c r="Y1897" s="8" t="str">
        <f t="shared" si="266"/>
        <v/>
      </c>
      <c r="Z1897" s="8" t="str">
        <f>VLOOKUP($D1897,{"29 - Psychiatrie (Erwachsene)","BGI";"297 - stationsäquivalente Behandlung in der Erwachsenenpsychiatrie (29)","BGI";"30 - Kinder- und Jugendpsychiatrie","BGII";"307 - stationsäquivalente Behandlung in der Kinder- und Jugendpsychiatrie (30)","BGII";"31 - Psychosomatik","BGI";"","LEER";0,"Leer"},2,0)</f>
        <v>LEER</v>
      </c>
      <c r="AA1897" s="8" t="str">
        <f t="shared" si="267"/>
        <v>Stationen</v>
      </c>
    </row>
    <row r="1898" spans="2:27" ht="15" customHeight="1" x14ac:dyDescent="0.25">
      <c r="B1898" s="76" t="str">
        <f t="shared" si="260"/>
        <v>!!!</v>
      </c>
      <c r="C1898" s="310" t="str">
        <f>IF(LEN($E1898)&gt;0,VLOOKUP(TEXT($E1898,0),'Angaben Stationen'!$E$14:$V$215,17,0),"")</f>
        <v/>
      </c>
      <c r="D1898" s="254" t="str">
        <f>IF(LEN($E1898)&gt;0,VLOOKUP(TEXT($E1898,0),'Angaben Stationen'!$E$14:$V$215,18,0),"")</f>
        <v/>
      </c>
      <c r="E1898" s="344"/>
      <c r="F1898" s="256"/>
      <c r="G1898" s="256"/>
      <c r="H1898" s="307"/>
      <c r="I1898" s="183"/>
      <c r="R1898" s="8">
        <f t="shared" si="262"/>
        <v>0</v>
      </c>
      <c r="S1898" s="8">
        <f>VLOOKUP($D1898,{"29 - Psychiatrie (Erwachsene)",1;"30 - Kinder- und Jugendpsychiatrie",1;"297 - stationsäquivalente Behandlung in der Erwachsenenpsychiatrie (29)",1;"307 - stationsäquivalente Behandlung in der Kinder- und Jugendpsychiatrie (30)",1;"31 - Psychosomatik",1;"",0;0,0},2,0)</f>
        <v>0</v>
      </c>
      <c r="T1898" s="8">
        <f t="shared" si="268"/>
        <v>0</v>
      </c>
      <c r="U1898" s="8">
        <f t="shared" si="261"/>
        <v>0</v>
      </c>
      <c r="V1898" s="8">
        <f t="shared" si="263"/>
        <v>0</v>
      </c>
      <c r="W1898" s="8">
        <f t="shared" si="264"/>
        <v>0</v>
      </c>
      <c r="X1898" s="8">
        <f t="shared" si="265"/>
        <v>0</v>
      </c>
      <c r="Y1898" s="8" t="str">
        <f t="shared" si="266"/>
        <v/>
      </c>
      <c r="Z1898" s="8" t="str">
        <f>VLOOKUP($D1898,{"29 - Psychiatrie (Erwachsene)","BGI";"297 - stationsäquivalente Behandlung in der Erwachsenenpsychiatrie (29)","BGI";"30 - Kinder- und Jugendpsychiatrie","BGII";"307 - stationsäquivalente Behandlung in der Kinder- und Jugendpsychiatrie (30)","BGII";"31 - Psychosomatik","BGI";"","LEER";0,"Leer"},2,0)</f>
        <v>LEER</v>
      </c>
      <c r="AA1898" s="8" t="str">
        <f t="shared" si="267"/>
        <v>Stationen</v>
      </c>
    </row>
    <row r="1899" spans="2:27" ht="15" customHeight="1" x14ac:dyDescent="0.25">
      <c r="B1899" s="76" t="str">
        <f t="shared" si="260"/>
        <v>!!!</v>
      </c>
      <c r="C1899" s="310" t="str">
        <f>IF(LEN($E1899)&gt;0,VLOOKUP(TEXT($E1899,0),'Angaben Stationen'!$E$14:$V$215,17,0),"")</f>
        <v/>
      </c>
      <c r="D1899" s="254" t="str">
        <f>IF(LEN($E1899)&gt;0,VLOOKUP(TEXT($E1899,0),'Angaben Stationen'!$E$14:$V$215,18,0),"")</f>
        <v/>
      </c>
      <c r="E1899" s="344"/>
      <c r="F1899" s="256"/>
      <c r="G1899" s="256"/>
      <c r="H1899" s="307"/>
      <c r="I1899" s="183"/>
      <c r="R1899" s="8">
        <f t="shared" si="262"/>
        <v>0</v>
      </c>
      <c r="S1899" s="8">
        <f>VLOOKUP($D1899,{"29 - Psychiatrie (Erwachsene)",1;"30 - Kinder- und Jugendpsychiatrie",1;"297 - stationsäquivalente Behandlung in der Erwachsenenpsychiatrie (29)",1;"307 - stationsäquivalente Behandlung in der Kinder- und Jugendpsychiatrie (30)",1;"31 - Psychosomatik",1;"",0;0,0},2,0)</f>
        <v>0</v>
      </c>
      <c r="T1899" s="8">
        <f t="shared" si="268"/>
        <v>0</v>
      </c>
      <c r="U1899" s="8">
        <f t="shared" si="261"/>
        <v>0</v>
      </c>
      <c r="V1899" s="8">
        <f t="shared" si="263"/>
        <v>0</v>
      </c>
      <c r="W1899" s="8">
        <f t="shared" si="264"/>
        <v>0</v>
      </c>
      <c r="X1899" s="8">
        <f t="shared" si="265"/>
        <v>0</v>
      </c>
      <c r="Y1899" s="8" t="str">
        <f t="shared" si="266"/>
        <v/>
      </c>
      <c r="Z1899" s="8" t="str">
        <f>VLOOKUP($D1899,{"29 - Psychiatrie (Erwachsene)","BGI";"297 - stationsäquivalente Behandlung in der Erwachsenenpsychiatrie (29)","BGI";"30 - Kinder- und Jugendpsychiatrie","BGII";"307 - stationsäquivalente Behandlung in der Kinder- und Jugendpsychiatrie (30)","BGII";"31 - Psychosomatik","BGI";"","LEER";0,"Leer"},2,0)</f>
        <v>LEER</v>
      </c>
      <c r="AA1899" s="8" t="str">
        <f t="shared" si="267"/>
        <v>Stationen</v>
      </c>
    </row>
    <row r="1900" spans="2:27" ht="15" customHeight="1" x14ac:dyDescent="0.25">
      <c r="B1900" s="76" t="str">
        <f t="shared" si="260"/>
        <v>!!!</v>
      </c>
      <c r="C1900" s="310" t="str">
        <f>IF(LEN($E1900)&gt;0,VLOOKUP(TEXT($E1900,0),'Angaben Stationen'!$E$14:$V$215,17,0),"")</f>
        <v/>
      </c>
      <c r="D1900" s="254" t="str">
        <f>IF(LEN($E1900)&gt;0,VLOOKUP(TEXT($E1900,0),'Angaben Stationen'!$E$14:$V$215,18,0),"")</f>
        <v/>
      </c>
      <c r="E1900" s="344"/>
      <c r="F1900" s="256"/>
      <c r="G1900" s="256"/>
      <c r="H1900" s="307"/>
      <c r="I1900" s="183"/>
      <c r="R1900" s="8">
        <f t="shared" si="262"/>
        <v>0</v>
      </c>
      <c r="S1900" s="8">
        <f>VLOOKUP($D1900,{"29 - Psychiatrie (Erwachsene)",1;"30 - Kinder- und Jugendpsychiatrie",1;"297 - stationsäquivalente Behandlung in der Erwachsenenpsychiatrie (29)",1;"307 - stationsäquivalente Behandlung in der Kinder- und Jugendpsychiatrie (30)",1;"31 - Psychosomatik",1;"",0;0,0},2,0)</f>
        <v>0</v>
      </c>
      <c r="T1900" s="8">
        <f t="shared" si="268"/>
        <v>0</v>
      </c>
      <c r="U1900" s="8">
        <f t="shared" si="261"/>
        <v>0</v>
      </c>
      <c r="V1900" s="8">
        <f t="shared" si="263"/>
        <v>0</v>
      </c>
      <c r="W1900" s="8">
        <f t="shared" si="264"/>
        <v>0</v>
      </c>
      <c r="X1900" s="8">
        <f t="shared" si="265"/>
        <v>0</v>
      </c>
      <c r="Y1900" s="8" t="str">
        <f t="shared" si="266"/>
        <v/>
      </c>
      <c r="Z1900" s="8" t="str">
        <f>VLOOKUP($D1900,{"29 - Psychiatrie (Erwachsene)","BGI";"297 - stationsäquivalente Behandlung in der Erwachsenenpsychiatrie (29)","BGI";"30 - Kinder- und Jugendpsychiatrie","BGII";"307 - stationsäquivalente Behandlung in der Kinder- und Jugendpsychiatrie (30)","BGII";"31 - Psychosomatik","BGI";"","LEER";0,"Leer"},2,0)</f>
        <v>LEER</v>
      </c>
      <c r="AA1900" s="8" t="str">
        <f t="shared" si="267"/>
        <v>Stationen</v>
      </c>
    </row>
    <row r="1901" spans="2:27" ht="15" customHeight="1" x14ac:dyDescent="0.25">
      <c r="B1901" s="76" t="str">
        <f t="shared" si="260"/>
        <v>!!!</v>
      </c>
      <c r="C1901" s="310" t="str">
        <f>IF(LEN($E1901)&gt;0,VLOOKUP(TEXT($E1901,0),'Angaben Stationen'!$E$14:$V$215,17,0),"")</f>
        <v/>
      </c>
      <c r="D1901" s="254" t="str">
        <f>IF(LEN($E1901)&gt;0,VLOOKUP(TEXT($E1901,0),'Angaben Stationen'!$E$14:$V$215,18,0),"")</f>
        <v/>
      </c>
      <c r="E1901" s="344"/>
      <c r="F1901" s="256"/>
      <c r="G1901" s="256"/>
      <c r="H1901" s="307"/>
      <c r="I1901" s="183"/>
      <c r="R1901" s="8">
        <f t="shared" si="262"/>
        <v>0</v>
      </c>
      <c r="S1901" s="8">
        <f>VLOOKUP($D1901,{"29 - Psychiatrie (Erwachsene)",1;"30 - Kinder- und Jugendpsychiatrie",1;"297 - stationsäquivalente Behandlung in der Erwachsenenpsychiatrie (29)",1;"307 - stationsäquivalente Behandlung in der Kinder- und Jugendpsychiatrie (30)",1;"31 - Psychosomatik",1;"",0;0,0},2,0)</f>
        <v>0</v>
      </c>
      <c r="T1901" s="8">
        <f t="shared" si="268"/>
        <v>0</v>
      </c>
      <c r="U1901" s="8">
        <f t="shared" si="261"/>
        <v>0</v>
      </c>
      <c r="V1901" s="8">
        <f t="shared" si="263"/>
        <v>0</v>
      </c>
      <c r="W1901" s="8">
        <f t="shared" si="264"/>
        <v>0</v>
      </c>
      <c r="X1901" s="8">
        <f t="shared" si="265"/>
        <v>0</v>
      </c>
      <c r="Y1901" s="8" t="str">
        <f t="shared" si="266"/>
        <v/>
      </c>
      <c r="Z1901" s="8" t="str">
        <f>VLOOKUP($D1901,{"29 - Psychiatrie (Erwachsene)","BGI";"297 - stationsäquivalente Behandlung in der Erwachsenenpsychiatrie (29)","BGI";"30 - Kinder- und Jugendpsychiatrie","BGII";"307 - stationsäquivalente Behandlung in der Kinder- und Jugendpsychiatrie (30)","BGII";"31 - Psychosomatik","BGI";"","LEER";0,"Leer"},2,0)</f>
        <v>LEER</v>
      </c>
      <c r="AA1901" s="8" t="str">
        <f t="shared" si="267"/>
        <v>Stationen</v>
      </c>
    </row>
    <row r="1902" spans="2:27" ht="15" customHeight="1" x14ac:dyDescent="0.25">
      <c r="B1902" s="76" t="str">
        <f t="shared" si="260"/>
        <v>!!!</v>
      </c>
      <c r="C1902" s="310" t="str">
        <f>IF(LEN($E1902)&gt;0,VLOOKUP(TEXT($E1902,0),'Angaben Stationen'!$E$14:$V$215,17,0),"")</f>
        <v/>
      </c>
      <c r="D1902" s="254" t="str">
        <f>IF(LEN($E1902)&gt;0,VLOOKUP(TEXT($E1902,0),'Angaben Stationen'!$E$14:$V$215,18,0),"")</f>
        <v/>
      </c>
      <c r="E1902" s="344"/>
      <c r="F1902" s="256"/>
      <c r="G1902" s="256"/>
      <c r="H1902" s="307"/>
      <c r="I1902" s="183"/>
      <c r="R1902" s="8">
        <f t="shared" si="262"/>
        <v>0</v>
      </c>
      <c r="S1902" s="8">
        <f>VLOOKUP($D1902,{"29 - Psychiatrie (Erwachsene)",1;"30 - Kinder- und Jugendpsychiatrie",1;"297 - stationsäquivalente Behandlung in der Erwachsenenpsychiatrie (29)",1;"307 - stationsäquivalente Behandlung in der Kinder- und Jugendpsychiatrie (30)",1;"31 - Psychosomatik",1;"",0;0,0},2,0)</f>
        <v>0</v>
      </c>
      <c r="T1902" s="8">
        <f t="shared" si="268"/>
        <v>0</v>
      </c>
      <c r="U1902" s="8">
        <f t="shared" si="261"/>
        <v>0</v>
      </c>
      <c r="V1902" s="8">
        <f t="shared" si="263"/>
        <v>0</v>
      </c>
      <c r="W1902" s="8">
        <f t="shared" si="264"/>
        <v>0</v>
      </c>
      <c r="X1902" s="8">
        <f t="shared" si="265"/>
        <v>0</v>
      </c>
      <c r="Y1902" s="8" t="str">
        <f t="shared" si="266"/>
        <v/>
      </c>
      <c r="Z1902" s="8" t="str">
        <f>VLOOKUP($D1902,{"29 - Psychiatrie (Erwachsene)","BGI";"297 - stationsäquivalente Behandlung in der Erwachsenenpsychiatrie (29)","BGI";"30 - Kinder- und Jugendpsychiatrie","BGII";"307 - stationsäquivalente Behandlung in der Kinder- und Jugendpsychiatrie (30)","BGII";"31 - Psychosomatik","BGI";"","LEER";0,"Leer"},2,0)</f>
        <v>LEER</v>
      </c>
      <c r="AA1902" s="8" t="str">
        <f t="shared" si="267"/>
        <v>Stationen</v>
      </c>
    </row>
    <row r="1903" spans="2:27" ht="15" customHeight="1" x14ac:dyDescent="0.25">
      <c r="B1903" s="76" t="str">
        <f t="shared" si="260"/>
        <v>!!!</v>
      </c>
      <c r="C1903" s="310" t="str">
        <f>IF(LEN($E1903)&gt;0,VLOOKUP(TEXT($E1903,0),'Angaben Stationen'!$E$14:$V$215,17,0),"")</f>
        <v/>
      </c>
      <c r="D1903" s="254" t="str">
        <f>IF(LEN($E1903)&gt;0,VLOOKUP(TEXT($E1903,0),'Angaben Stationen'!$E$14:$V$215,18,0),"")</f>
        <v/>
      </c>
      <c r="E1903" s="344"/>
      <c r="F1903" s="256"/>
      <c r="G1903" s="256"/>
      <c r="H1903" s="307"/>
      <c r="I1903" s="183"/>
      <c r="R1903" s="8">
        <f t="shared" si="262"/>
        <v>0</v>
      </c>
      <c r="S1903" s="8">
        <f>VLOOKUP($D1903,{"29 - Psychiatrie (Erwachsene)",1;"30 - Kinder- und Jugendpsychiatrie",1;"297 - stationsäquivalente Behandlung in der Erwachsenenpsychiatrie (29)",1;"307 - stationsäquivalente Behandlung in der Kinder- und Jugendpsychiatrie (30)",1;"31 - Psychosomatik",1;"",0;0,0},2,0)</f>
        <v>0</v>
      </c>
      <c r="T1903" s="8">
        <f t="shared" si="268"/>
        <v>0</v>
      </c>
      <c r="U1903" s="8">
        <f t="shared" si="261"/>
        <v>0</v>
      </c>
      <c r="V1903" s="8">
        <f t="shared" si="263"/>
        <v>0</v>
      </c>
      <c r="W1903" s="8">
        <f t="shared" si="264"/>
        <v>0</v>
      </c>
      <c r="X1903" s="8">
        <f t="shared" si="265"/>
        <v>0</v>
      </c>
      <c r="Y1903" s="8" t="str">
        <f t="shared" si="266"/>
        <v/>
      </c>
      <c r="Z1903" s="8" t="str">
        <f>VLOOKUP($D1903,{"29 - Psychiatrie (Erwachsene)","BGI";"297 - stationsäquivalente Behandlung in der Erwachsenenpsychiatrie (29)","BGI";"30 - Kinder- und Jugendpsychiatrie","BGII";"307 - stationsäquivalente Behandlung in der Kinder- und Jugendpsychiatrie (30)","BGII";"31 - Psychosomatik","BGI";"","LEER";0,"Leer"},2,0)</f>
        <v>LEER</v>
      </c>
      <c r="AA1903" s="8" t="str">
        <f t="shared" si="267"/>
        <v>Stationen</v>
      </c>
    </row>
    <row r="1904" spans="2:27" ht="15" customHeight="1" x14ac:dyDescent="0.25">
      <c r="B1904" s="76" t="str">
        <f t="shared" si="260"/>
        <v>!!!</v>
      </c>
      <c r="C1904" s="310" t="str">
        <f>IF(LEN($E1904)&gt;0,VLOOKUP(TEXT($E1904,0),'Angaben Stationen'!$E$14:$V$215,17,0),"")</f>
        <v/>
      </c>
      <c r="D1904" s="254" t="str">
        <f>IF(LEN($E1904)&gt;0,VLOOKUP(TEXT($E1904,0),'Angaben Stationen'!$E$14:$V$215,18,0),"")</f>
        <v/>
      </c>
      <c r="E1904" s="344"/>
      <c r="F1904" s="256"/>
      <c r="G1904" s="256"/>
      <c r="H1904" s="307"/>
      <c r="I1904" s="183"/>
      <c r="R1904" s="8">
        <f t="shared" si="262"/>
        <v>0</v>
      </c>
      <c r="S1904" s="8">
        <f>VLOOKUP($D1904,{"29 - Psychiatrie (Erwachsene)",1;"30 - Kinder- und Jugendpsychiatrie",1;"297 - stationsäquivalente Behandlung in der Erwachsenenpsychiatrie (29)",1;"307 - stationsäquivalente Behandlung in der Kinder- und Jugendpsychiatrie (30)",1;"31 - Psychosomatik",1;"",0;0,0},2,0)</f>
        <v>0</v>
      </c>
      <c r="T1904" s="8">
        <f t="shared" si="268"/>
        <v>0</v>
      </c>
      <c r="U1904" s="8">
        <f t="shared" si="261"/>
        <v>0</v>
      </c>
      <c r="V1904" s="8">
        <f t="shared" si="263"/>
        <v>0</v>
      </c>
      <c r="W1904" s="8">
        <f t="shared" si="264"/>
        <v>0</v>
      </c>
      <c r="X1904" s="8">
        <f t="shared" si="265"/>
        <v>0</v>
      </c>
      <c r="Y1904" s="8" t="str">
        <f t="shared" si="266"/>
        <v/>
      </c>
      <c r="Z1904" s="8" t="str">
        <f>VLOOKUP($D1904,{"29 - Psychiatrie (Erwachsene)","BGI";"297 - stationsäquivalente Behandlung in der Erwachsenenpsychiatrie (29)","BGI";"30 - Kinder- und Jugendpsychiatrie","BGII";"307 - stationsäquivalente Behandlung in der Kinder- und Jugendpsychiatrie (30)","BGII";"31 - Psychosomatik","BGI";"","LEER";0,"Leer"},2,0)</f>
        <v>LEER</v>
      </c>
      <c r="AA1904" s="8" t="str">
        <f t="shared" si="267"/>
        <v>Stationen</v>
      </c>
    </row>
    <row r="1905" spans="2:27" ht="15" customHeight="1" x14ac:dyDescent="0.25">
      <c r="B1905" s="76" t="str">
        <f t="shared" si="260"/>
        <v>!!!</v>
      </c>
      <c r="C1905" s="310" t="str">
        <f>IF(LEN($E1905)&gt;0,VLOOKUP(TEXT($E1905,0),'Angaben Stationen'!$E$14:$V$215,17,0),"")</f>
        <v/>
      </c>
      <c r="D1905" s="254" t="str">
        <f>IF(LEN($E1905)&gt;0,VLOOKUP(TEXT($E1905,0),'Angaben Stationen'!$E$14:$V$215,18,0),"")</f>
        <v/>
      </c>
      <c r="E1905" s="344"/>
      <c r="F1905" s="256"/>
      <c r="G1905" s="256"/>
      <c r="H1905" s="307"/>
      <c r="I1905" s="183"/>
      <c r="R1905" s="8">
        <f t="shared" si="262"/>
        <v>0</v>
      </c>
      <c r="S1905" s="8">
        <f>VLOOKUP($D1905,{"29 - Psychiatrie (Erwachsene)",1;"30 - Kinder- und Jugendpsychiatrie",1;"297 - stationsäquivalente Behandlung in der Erwachsenenpsychiatrie (29)",1;"307 - stationsäquivalente Behandlung in der Kinder- und Jugendpsychiatrie (30)",1;"31 - Psychosomatik",1;"",0;0,0},2,0)</f>
        <v>0</v>
      </c>
      <c r="T1905" s="8">
        <f t="shared" si="268"/>
        <v>0</v>
      </c>
      <c r="U1905" s="8">
        <f t="shared" si="261"/>
        <v>0</v>
      </c>
      <c r="V1905" s="8">
        <f t="shared" si="263"/>
        <v>0</v>
      </c>
      <c r="W1905" s="8">
        <f t="shared" si="264"/>
        <v>0</v>
      </c>
      <c r="X1905" s="8">
        <f t="shared" si="265"/>
        <v>0</v>
      </c>
      <c r="Y1905" s="8" t="str">
        <f t="shared" si="266"/>
        <v/>
      </c>
      <c r="Z1905" s="8" t="str">
        <f>VLOOKUP($D1905,{"29 - Psychiatrie (Erwachsene)","BGI";"297 - stationsäquivalente Behandlung in der Erwachsenenpsychiatrie (29)","BGI";"30 - Kinder- und Jugendpsychiatrie","BGII";"307 - stationsäquivalente Behandlung in der Kinder- und Jugendpsychiatrie (30)","BGII";"31 - Psychosomatik","BGI";"","LEER";0,"Leer"},2,0)</f>
        <v>LEER</v>
      </c>
      <c r="AA1905" s="8" t="str">
        <f t="shared" si="267"/>
        <v>Stationen</v>
      </c>
    </row>
    <row r="1906" spans="2:27" ht="15" customHeight="1" x14ac:dyDescent="0.25">
      <c r="B1906" s="76" t="str">
        <f t="shared" si="260"/>
        <v>!!!</v>
      </c>
      <c r="C1906" s="310" t="str">
        <f>IF(LEN($E1906)&gt;0,VLOOKUP(TEXT($E1906,0),'Angaben Stationen'!$E$14:$V$215,17,0),"")</f>
        <v/>
      </c>
      <c r="D1906" s="254" t="str">
        <f>IF(LEN($E1906)&gt;0,VLOOKUP(TEXT($E1906,0),'Angaben Stationen'!$E$14:$V$215,18,0),"")</f>
        <v/>
      </c>
      <c r="E1906" s="344"/>
      <c r="F1906" s="256"/>
      <c r="G1906" s="256"/>
      <c r="H1906" s="307"/>
      <c r="I1906" s="183"/>
      <c r="R1906" s="8">
        <f t="shared" si="262"/>
        <v>0</v>
      </c>
      <c r="S1906" s="8">
        <f>VLOOKUP($D1906,{"29 - Psychiatrie (Erwachsene)",1;"30 - Kinder- und Jugendpsychiatrie",1;"297 - stationsäquivalente Behandlung in der Erwachsenenpsychiatrie (29)",1;"307 - stationsäquivalente Behandlung in der Kinder- und Jugendpsychiatrie (30)",1;"31 - Psychosomatik",1;"",0;0,0},2,0)</f>
        <v>0</v>
      </c>
      <c r="T1906" s="8">
        <f t="shared" si="268"/>
        <v>0</v>
      </c>
      <c r="U1906" s="8">
        <f t="shared" si="261"/>
        <v>0</v>
      </c>
      <c r="V1906" s="8">
        <f t="shared" si="263"/>
        <v>0</v>
      </c>
      <c r="W1906" s="8">
        <f t="shared" si="264"/>
        <v>0</v>
      </c>
      <c r="X1906" s="8">
        <f t="shared" si="265"/>
        <v>0</v>
      </c>
      <c r="Y1906" s="8" t="str">
        <f t="shared" si="266"/>
        <v/>
      </c>
      <c r="Z1906" s="8" t="str">
        <f>VLOOKUP($D1906,{"29 - Psychiatrie (Erwachsene)","BGI";"297 - stationsäquivalente Behandlung in der Erwachsenenpsychiatrie (29)","BGI";"30 - Kinder- und Jugendpsychiatrie","BGII";"307 - stationsäquivalente Behandlung in der Kinder- und Jugendpsychiatrie (30)","BGII";"31 - Psychosomatik","BGI";"","LEER";0,"Leer"},2,0)</f>
        <v>LEER</v>
      </c>
      <c r="AA1906" s="8" t="str">
        <f t="shared" si="267"/>
        <v>Stationen</v>
      </c>
    </row>
    <row r="1907" spans="2:27" ht="15" customHeight="1" x14ac:dyDescent="0.25">
      <c r="B1907" s="76" t="str">
        <f t="shared" si="260"/>
        <v>!!!</v>
      </c>
      <c r="C1907" s="310" t="str">
        <f>IF(LEN($E1907)&gt;0,VLOOKUP(TEXT($E1907,0),'Angaben Stationen'!$E$14:$V$215,17,0),"")</f>
        <v/>
      </c>
      <c r="D1907" s="254" t="str">
        <f>IF(LEN($E1907)&gt;0,VLOOKUP(TEXT($E1907,0),'Angaben Stationen'!$E$14:$V$215,18,0),"")</f>
        <v/>
      </c>
      <c r="E1907" s="344"/>
      <c r="F1907" s="256"/>
      <c r="G1907" s="256"/>
      <c r="H1907" s="307"/>
      <c r="I1907" s="183"/>
      <c r="R1907" s="8">
        <f t="shared" si="262"/>
        <v>0</v>
      </c>
      <c r="S1907" s="8">
        <f>VLOOKUP($D1907,{"29 - Psychiatrie (Erwachsene)",1;"30 - Kinder- und Jugendpsychiatrie",1;"297 - stationsäquivalente Behandlung in der Erwachsenenpsychiatrie (29)",1;"307 - stationsäquivalente Behandlung in der Kinder- und Jugendpsychiatrie (30)",1;"31 - Psychosomatik",1;"",0;0,0},2,0)</f>
        <v>0</v>
      </c>
      <c r="T1907" s="8">
        <f t="shared" si="268"/>
        <v>0</v>
      </c>
      <c r="U1907" s="8">
        <f t="shared" si="261"/>
        <v>0</v>
      </c>
      <c r="V1907" s="8">
        <f t="shared" si="263"/>
        <v>0</v>
      </c>
      <c r="W1907" s="8">
        <f t="shared" si="264"/>
        <v>0</v>
      </c>
      <c r="X1907" s="8">
        <f t="shared" si="265"/>
        <v>0</v>
      </c>
      <c r="Y1907" s="8" t="str">
        <f t="shared" si="266"/>
        <v/>
      </c>
      <c r="Z1907" s="8" t="str">
        <f>VLOOKUP($D1907,{"29 - Psychiatrie (Erwachsene)","BGI";"297 - stationsäquivalente Behandlung in der Erwachsenenpsychiatrie (29)","BGI";"30 - Kinder- und Jugendpsychiatrie","BGII";"307 - stationsäquivalente Behandlung in der Kinder- und Jugendpsychiatrie (30)","BGII";"31 - Psychosomatik","BGI";"","LEER";0,"Leer"},2,0)</f>
        <v>LEER</v>
      </c>
      <c r="AA1907" s="8" t="str">
        <f t="shared" si="267"/>
        <v>Stationen</v>
      </c>
    </row>
    <row r="1908" spans="2:27" ht="15" customHeight="1" x14ac:dyDescent="0.25">
      <c r="B1908" s="76" t="str">
        <f t="shared" si="260"/>
        <v>!!!</v>
      </c>
      <c r="C1908" s="310" t="str">
        <f>IF(LEN($E1908)&gt;0,VLOOKUP(TEXT($E1908,0),'Angaben Stationen'!$E$14:$V$215,17,0),"")</f>
        <v/>
      </c>
      <c r="D1908" s="254" t="str">
        <f>IF(LEN($E1908)&gt;0,VLOOKUP(TEXT($E1908,0),'Angaben Stationen'!$E$14:$V$215,18,0),"")</f>
        <v/>
      </c>
      <c r="E1908" s="344"/>
      <c r="F1908" s="256"/>
      <c r="G1908" s="256"/>
      <c r="H1908" s="307"/>
      <c r="I1908" s="183"/>
      <c r="R1908" s="8">
        <f t="shared" si="262"/>
        <v>0</v>
      </c>
      <c r="S1908" s="8">
        <f>VLOOKUP($D1908,{"29 - Psychiatrie (Erwachsene)",1;"30 - Kinder- und Jugendpsychiatrie",1;"297 - stationsäquivalente Behandlung in der Erwachsenenpsychiatrie (29)",1;"307 - stationsäquivalente Behandlung in der Kinder- und Jugendpsychiatrie (30)",1;"31 - Psychosomatik",1;"",0;0,0},2,0)</f>
        <v>0</v>
      </c>
      <c r="T1908" s="8">
        <f t="shared" si="268"/>
        <v>0</v>
      </c>
      <c r="U1908" s="8">
        <f t="shared" si="261"/>
        <v>0</v>
      </c>
      <c r="V1908" s="8">
        <f t="shared" si="263"/>
        <v>0</v>
      </c>
      <c r="W1908" s="8">
        <f t="shared" si="264"/>
        <v>0</v>
      </c>
      <c r="X1908" s="8">
        <f t="shared" si="265"/>
        <v>0</v>
      </c>
      <c r="Y1908" s="8" t="str">
        <f t="shared" si="266"/>
        <v/>
      </c>
      <c r="Z1908" s="8" t="str">
        <f>VLOOKUP($D1908,{"29 - Psychiatrie (Erwachsene)","BGI";"297 - stationsäquivalente Behandlung in der Erwachsenenpsychiatrie (29)","BGI";"30 - Kinder- und Jugendpsychiatrie","BGII";"307 - stationsäquivalente Behandlung in der Kinder- und Jugendpsychiatrie (30)","BGII";"31 - Psychosomatik","BGI";"","LEER";0,"Leer"},2,0)</f>
        <v>LEER</v>
      </c>
      <c r="AA1908" s="8" t="str">
        <f t="shared" si="267"/>
        <v>Stationen</v>
      </c>
    </row>
    <row r="1909" spans="2:27" ht="15" customHeight="1" x14ac:dyDescent="0.25">
      <c r="B1909" s="76" t="str">
        <f t="shared" si="260"/>
        <v>!!!</v>
      </c>
      <c r="C1909" s="310" t="str">
        <f>IF(LEN($E1909)&gt;0,VLOOKUP(TEXT($E1909,0),'Angaben Stationen'!$E$14:$V$215,17,0),"")</f>
        <v/>
      </c>
      <c r="D1909" s="254" t="str">
        <f>IF(LEN($E1909)&gt;0,VLOOKUP(TEXT($E1909,0),'Angaben Stationen'!$E$14:$V$215,18,0),"")</f>
        <v/>
      </c>
      <c r="E1909" s="344"/>
      <c r="F1909" s="256"/>
      <c r="G1909" s="256"/>
      <c r="H1909" s="307"/>
      <c r="I1909" s="183"/>
      <c r="R1909" s="8">
        <f t="shared" si="262"/>
        <v>0</v>
      </c>
      <c r="S1909" s="8">
        <f>VLOOKUP($D1909,{"29 - Psychiatrie (Erwachsene)",1;"30 - Kinder- und Jugendpsychiatrie",1;"297 - stationsäquivalente Behandlung in der Erwachsenenpsychiatrie (29)",1;"307 - stationsäquivalente Behandlung in der Kinder- und Jugendpsychiatrie (30)",1;"31 - Psychosomatik",1;"",0;0,0},2,0)</f>
        <v>0</v>
      </c>
      <c r="T1909" s="8">
        <f t="shared" si="268"/>
        <v>0</v>
      </c>
      <c r="U1909" s="8">
        <f t="shared" si="261"/>
        <v>0</v>
      </c>
      <c r="V1909" s="8">
        <f t="shared" si="263"/>
        <v>0</v>
      </c>
      <c r="W1909" s="8">
        <f t="shared" si="264"/>
        <v>0</v>
      </c>
      <c r="X1909" s="8">
        <f t="shared" si="265"/>
        <v>0</v>
      </c>
      <c r="Y1909" s="8" t="str">
        <f t="shared" si="266"/>
        <v/>
      </c>
      <c r="Z1909" s="8" t="str">
        <f>VLOOKUP($D1909,{"29 - Psychiatrie (Erwachsene)","BGI";"297 - stationsäquivalente Behandlung in der Erwachsenenpsychiatrie (29)","BGI";"30 - Kinder- und Jugendpsychiatrie","BGII";"307 - stationsäquivalente Behandlung in der Kinder- und Jugendpsychiatrie (30)","BGII";"31 - Psychosomatik","BGI";"","LEER";0,"Leer"},2,0)</f>
        <v>LEER</v>
      </c>
      <c r="AA1909" s="8" t="str">
        <f t="shared" si="267"/>
        <v>Stationen</v>
      </c>
    </row>
    <row r="1910" spans="2:27" ht="15" customHeight="1" x14ac:dyDescent="0.25">
      <c r="B1910" s="76" t="str">
        <f t="shared" si="260"/>
        <v>!!!</v>
      </c>
      <c r="C1910" s="310" t="str">
        <f>IF(LEN($E1910)&gt;0,VLOOKUP(TEXT($E1910,0),'Angaben Stationen'!$E$14:$V$215,17,0),"")</f>
        <v/>
      </c>
      <c r="D1910" s="254" t="str">
        <f>IF(LEN($E1910)&gt;0,VLOOKUP(TEXT($E1910,0),'Angaben Stationen'!$E$14:$V$215,18,0),"")</f>
        <v/>
      </c>
      <c r="E1910" s="344"/>
      <c r="F1910" s="256"/>
      <c r="G1910" s="256"/>
      <c r="H1910" s="307"/>
      <c r="I1910" s="183"/>
      <c r="R1910" s="8">
        <f t="shared" si="262"/>
        <v>0</v>
      </c>
      <c r="S1910" s="8">
        <f>VLOOKUP($D1910,{"29 - Psychiatrie (Erwachsene)",1;"30 - Kinder- und Jugendpsychiatrie",1;"297 - stationsäquivalente Behandlung in der Erwachsenenpsychiatrie (29)",1;"307 - stationsäquivalente Behandlung in der Kinder- und Jugendpsychiatrie (30)",1;"31 - Psychosomatik",1;"",0;0,0},2,0)</f>
        <v>0</v>
      </c>
      <c r="T1910" s="8">
        <f t="shared" si="268"/>
        <v>0</v>
      </c>
      <c r="U1910" s="8">
        <f t="shared" si="261"/>
        <v>0</v>
      </c>
      <c r="V1910" s="8">
        <f t="shared" si="263"/>
        <v>0</v>
      </c>
      <c r="W1910" s="8">
        <f t="shared" si="264"/>
        <v>0</v>
      </c>
      <c r="X1910" s="8">
        <f t="shared" si="265"/>
        <v>0</v>
      </c>
      <c r="Y1910" s="8" t="str">
        <f t="shared" si="266"/>
        <v/>
      </c>
      <c r="Z1910" s="8" t="str">
        <f>VLOOKUP($D1910,{"29 - Psychiatrie (Erwachsene)","BGI";"297 - stationsäquivalente Behandlung in der Erwachsenenpsychiatrie (29)","BGI";"30 - Kinder- und Jugendpsychiatrie","BGII";"307 - stationsäquivalente Behandlung in der Kinder- und Jugendpsychiatrie (30)","BGII";"31 - Psychosomatik","BGI";"","LEER";0,"Leer"},2,0)</f>
        <v>LEER</v>
      </c>
      <c r="AA1910" s="8" t="str">
        <f t="shared" si="267"/>
        <v>Stationen</v>
      </c>
    </row>
    <row r="1911" spans="2:27" ht="15" customHeight="1" x14ac:dyDescent="0.25">
      <c r="B1911" s="76" t="str">
        <f t="shared" si="260"/>
        <v>!!!</v>
      </c>
      <c r="C1911" s="310" t="str">
        <f>IF(LEN($E1911)&gt;0,VLOOKUP(TEXT($E1911,0),'Angaben Stationen'!$E$14:$V$215,17,0),"")</f>
        <v/>
      </c>
      <c r="D1911" s="254" t="str">
        <f>IF(LEN($E1911)&gt;0,VLOOKUP(TEXT($E1911,0),'Angaben Stationen'!$E$14:$V$215,18,0),"")</f>
        <v/>
      </c>
      <c r="E1911" s="344"/>
      <c r="F1911" s="256"/>
      <c r="G1911" s="256"/>
      <c r="H1911" s="307"/>
      <c r="I1911" s="183"/>
      <c r="R1911" s="8">
        <f t="shared" si="262"/>
        <v>0</v>
      </c>
      <c r="S1911" s="8">
        <f>VLOOKUP($D1911,{"29 - Psychiatrie (Erwachsene)",1;"30 - Kinder- und Jugendpsychiatrie",1;"297 - stationsäquivalente Behandlung in der Erwachsenenpsychiatrie (29)",1;"307 - stationsäquivalente Behandlung in der Kinder- und Jugendpsychiatrie (30)",1;"31 - Psychosomatik",1;"",0;0,0},2,0)</f>
        <v>0</v>
      </c>
      <c r="T1911" s="8">
        <f t="shared" si="268"/>
        <v>0</v>
      </c>
      <c r="U1911" s="8">
        <f t="shared" si="261"/>
        <v>0</v>
      </c>
      <c r="V1911" s="8">
        <f t="shared" si="263"/>
        <v>0</v>
      </c>
      <c r="W1911" s="8">
        <f t="shared" si="264"/>
        <v>0</v>
      </c>
      <c r="X1911" s="8">
        <f t="shared" si="265"/>
        <v>0</v>
      </c>
      <c r="Y1911" s="8" t="str">
        <f t="shared" si="266"/>
        <v/>
      </c>
      <c r="Z1911" s="8" t="str">
        <f>VLOOKUP($D1911,{"29 - Psychiatrie (Erwachsene)","BGI";"297 - stationsäquivalente Behandlung in der Erwachsenenpsychiatrie (29)","BGI";"30 - Kinder- und Jugendpsychiatrie","BGII";"307 - stationsäquivalente Behandlung in der Kinder- und Jugendpsychiatrie (30)","BGII";"31 - Psychosomatik","BGI";"","LEER";0,"Leer"},2,0)</f>
        <v>LEER</v>
      </c>
      <c r="AA1911" s="8" t="str">
        <f t="shared" si="267"/>
        <v>Stationen</v>
      </c>
    </row>
    <row r="1912" spans="2:27" ht="15" customHeight="1" x14ac:dyDescent="0.25">
      <c r="B1912" s="76" t="str">
        <f t="shared" si="260"/>
        <v>!!!</v>
      </c>
      <c r="C1912" s="310" t="str">
        <f>IF(LEN($E1912)&gt;0,VLOOKUP(TEXT($E1912,0),'Angaben Stationen'!$E$14:$V$215,17,0),"")</f>
        <v/>
      </c>
      <c r="D1912" s="254" t="str">
        <f>IF(LEN($E1912)&gt;0,VLOOKUP(TEXT($E1912,0),'Angaben Stationen'!$E$14:$V$215,18,0),"")</f>
        <v/>
      </c>
      <c r="E1912" s="344"/>
      <c r="F1912" s="256"/>
      <c r="G1912" s="256"/>
      <c r="H1912" s="307"/>
      <c r="I1912" s="183"/>
      <c r="R1912" s="8">
        <f t="shared" si="262"/>
        <v>0</v>
      </c>
      <c r="S1912" s="8">
        <f>VLOOKUP($D1912,{"29 - Psychiatrie (Erwachsene)",1;"30 - Kinder- und Jugendpsychiatrie",1;"297 - stationsäquivalente Behandlung in der Erwachsenenpsychiatrie (29)",1;"307 - stationsäquivalente Behandlung in der Kinder- und Jugendpsychiatrie (30)",1;"31 - Psychosomatik",1;"",0;0,0},2,0)</f>
        <v>0</v>
      </c>
      <c r="T1912" s="8">
        <f t="shared" si="268"/>
        <v>0</v>
      </c>
      <c r="U1912" s="8">
        <f t="shared" si="261"/>
        <v>0</v>
      </c>
      <c r="V1912" s="8">
        <f t="shared" si="263"/>
        <v>0</v>
      </c>
      <c r="W1912" s="8">
        <f t="shared" si="264"/>
        <v>0</v>
      </c>
      <c r="X1912" s="8">
        <f t="shared" si="265"/>
        <v>0</v>
      </c>
      <c r="Y1912" s="8" t="str">
        <f t="shared" si="266"/>
        <v/>
      </c>
      <c r="Z1912" s="8" t="str">
        <f>VLOOKUP($D1912,{"29 - Psychiatrie (Erwachsene)","BGI";"297 - stationsäquivalente Behandlung in der Erwachsenenpsychiatrie (29)","BGI";"30 - Kinder- und Jugendpsychiatrie","BGII";"307 - stationsäquivalente Behandlung in der Kinder- und Jugendpsychiatrie (30)","BGII";"31 - Psychosomatik","BGI";"","LEER";0,"Leer"},2,0)</f>
        <v>LEER</v>
      </c>
      <c r="AA1912" s="8" t="str">
        <f t="shared" si="267"/>
        <v>Stationen</v>
      </c>
    </row>
    <row r="1913" spans="2:27" ht="15" customHeight="1" x14ac:dyDescent="0.25">
      <c r="B1913" s="76" t="str">
        <f t="shared" si="260"/>
        <v>!!!</v>
      </c>
      <c r="C1913" s="310" t="str">
        <f>IF(LEN($E1913)&gt;0,VLOOKUP(TEXT($E1913,0),'Angaben Stationen'!$E$14:$V$215,17,0),"")</f>
        <v/>
      </c>
      <c r="D1913" s="254" t="str">
        <f>IF(LEN($E1913)&gt;0,VLOOKUP(TEXT($E1913,0),'Angaben Stationen'!$E$14:$V$215,18,0),"")</f>
        <v/>
      </c>
      <c r="E1913" s="344"/>
      <c r="F1913" s="256"/>
      <c r="G1913" s="256"/>
      <c r="H1913" s="307"/>
      <c r="I1913" s="183"/>
      <c r="R1913" s="8">
        <f t="shared" si="262"/>
        <v>0</v>
      </c>
      <c r="S1913" s="8">
        <f>VLOOKUP($D1913,{"29 - Psychiatrie (Erwachsene)",1;"30 - Kinder- und Jugendpsychiatrie",1;"297 - stationsäquivalente Behandlung in der Erwachsenenpsychiatrie (29)",1;"307 - stationsäquivalente Behandlung in der Kinder- und Jugendpsychiatrie (30)",1;"31 - Psychosomatik",1;"",0;0,0},2,0)</f>
        <v>0</v>
      </c>
      <c r="T1913" s="8">
        <f t="shared" si="268"/>
        <v>0</v>
      </c>
      <c r="U1913" s="8">
        <f t="shared" si="261"/>
        <v>0</v>
      </c>
      <c r="V1913" s="8">
        <f t="shared" si="263"/>
        <v>0</v>
      </c>
      <c r="W1913" s="8">
        <f t="shared" si="264"/>
        <v>0</v>
      </c>
      <c r="X1913" s="8">
        <f t="shared" si="265"/>
        <v>0</v>
      </c>
      <c r="Y1913" s="8" t="str">
        <f t="shared" si="266"/>
        <v/>
      </c>
      <c r="Z1913" s="8" t="str">
        <f>VLOOKUP($D1913,{"29 - Psychiatrie (Erwachsene)","BGI";"297 - stationsäquivalente Behandlung in der Erwachsenenpsychiatrie (29)","BGI";"30 - Kinder- und Jugendpsychiatrie","BGII";"307 - stationsäquivalente Behandlung in der Kinder- und Jugendpsychiatrie (30)","BGII";"31 - Psychosomatik","BGI";"","LEER";0,"Leer"},2,0)</f>
        <v>LEER</v>
      </c>
      <c r="AA1913" s="8" t="str">
        <f t="shared" si="267"/>
        <v>Stationen</v>
      </c>
    </row>
    <row r="1914" spans="2:27" ht="15" customHeight="1" x14ac:dyDescent="0.25">
      <c r="B1914" s="76" t="str">
        <f t="shared" si="260"/>
        <v>!!!</v>
      </c>
      <c r="C1914" s="310" t="str">
        <f>IF(LEN($E1914)&gt;0,VLOOKUP(TEXT($E1914,0),'Angaben Stationen'!$E$14:$V$215,17,0),"")</f>
        <v/>
      </c>
      <c r="D1914" s="254" t="str">
        <f>IF(LEN($E1914)&gt;0,VLOOKUP(TEXT($E1914,0),'Angaben Stationen'!$E$14:$V$215,18,0),"")</f>
        <v/>
      </c>
      <c r="E1914" s="344"/>
      <c r="F1914" s="256"/>
      <c r="G1914" s="256"/>
      <c r="H1914" s="307"/>
      <c r="I1914" s="183"/>
      <c r="R1914" s="8">
        <f t="shared" si="262"/>
        <v>0</v>
      </c>
      <c r="S1914" s="8">
        <f>VLOOKUP($D1914,{"29 - Psychiatrie (Erwachsene)",1;"30 - Kinder- und Jugendpsychiatrie",1;"297 - stationsäquivalente Behandlung in der Erwachsenenpsychiatrie (29)",1;"307 - stationsäquivalente Behandlung in der Kinder- und Jugendpsychiatrie (30)",1;"31 - Psychosomatik",1;"",0;0,0},2,0)</f>
        <v>0</v>
      </c>
      <c r="T1914" s="8">
        <f t="shared" si="268"/>
        <v>0</v>
      </c>
      <c r="U1914" s="8">
        <f t="shared" si="261"/>
        <v>0</v>
      </c>
      <c r="V1914" s="8">
        <f t="shared" si="263"/>
        <v>0</v>
      </c>
      <c r="W1914" s="8">
        <f t="shared" si="264"/>
        <v>0</v>
      </c>
      <c r="X1914" s="8">
        <f t="shared" si="265"/>
        <v>0</v>
      </c>
      <c r="Y1914" s="8" t="str">
        <f t="shared" si="266"/>
        <v/>
      </c>
      <c r="Z1914" s="8" t="str">
        <f>VLOOKUP($D1914,{"29 - Psychiatrie (Erwachsene)","BGI";"297 - stationsäquivalente Behandlung in der Erwachsenenpsychiatrie (29)","BGI";"30 - Kinder- und Jugendpsychiatrie","BGII";"307 - stationsäquivalente Behandlung in der Kinder- und Jugendpsychiatrie (30)","BGII";"31 - Psychosomatik","BGI";"","LEER";0,"Leer"},2,0)</f>
        <v>LEER</v>
      </c>
      <c r="AA1914" s="8" t="str">
        <f t="shared" si="267"/>
        <v>Stationen</v>
      </c>
    </row>
    <row r="1915" spans="2:27" ht="15" customHeight="1" x14ac:dyDescent="0.25">
      <c r="B1915" s="76" t="str">
        <f t="shared" si="260"/>
        <v>!!!</v>
      </c>
      <c r="C1915" s="310" t="str">
        <f>IF(LEN($E1915)&gt;0,VLOOKUP(TEXT($E1915,0),'Angaben Stationen'!$E$14:$V$215,17,0),"")</f>
        <v/>
      </c>
      <c r="D1915" s="254" t="str">
        <f>IF(LEN($E1915)&gt;0,VLOOKUP(TEXT($E1915,0),'Angaben Stationen'!$E$14:$V$215,18,0),"")</f>
        <v/>
      </c>
      <c r="E1915" s="344"/>
      <c r="F1915" s="256"/>
      <c r="G1915" s="256"/>
      <c r="H1915" s="307"/>
      <c r="I1915" s="183"/>
      <c r="R1915" s="8">
        <f t="shared" si="262"/>
        <v>0</v>
      </c>
      <c r="S1915" s="8">
        <f>VLOOKUP($D1915,{"29 - Psychiatrie (Erwachsene)",1;"30 - Kinder- und Jugendpsychiatrie",1;"297 - stationsäquivalente Behandlung in der Erwachsenenpsychiatrie (29)",1;"307 - stationsäquivalente Behandlung in der Kinder- und Jugendpsychiatrie (30)",1;"31 - Psychosomatik",1;"",0;0,0},2,0)</f>
        <v>0</v>
      </c>
      <c r="T1915" s="8">
        <f t="shared" si="268"/>
        <v>0</v>
      </c>
      <c r="U1915" s="8">
        <f t="shared" si="261"/>
        <v>0</v>
      </c>
      <c r="V1915" s="8">
        <f t="shared" si="263"/>
        <v>0</v>
      </c>
      <c r="W1915" s="8">
        <f t="shared" si="264"/>
        <v>0</v>
      </c>
      <c r="X1915" s="8">
        <f t="shared" si="265"/>
        <v>0</v>
      </c>
      <c r="Y1915" s="8" t="str">
        <f t="shared" si="266"/>
        <v/>
      </c>
      <c r="Z1915" s="8" t="str">
        <f>VLOOKUP($D1915,{"29 - Psychiatrie (Erwachsene)","BGI";"297 - stationsäquivalente Behandlung in der Erwachsenenpsychiatrie (29)","BGI";"30 - Kinder- und Jugendpsychiatrie","BGII";"307 - stationsäquivalente Behandlung in der Kinder- und Jugendpsychiatrie (30)","BGII";"31 - Psychosomatik","BGI";"","LEER";0,"Leer"},2,0)</f>
        <v>LEER</v>
      </c>
      <c r="AA1915" s="8" t="str">
        <f t="shared" si="267"/>
        <v>Stationen</v>
      </c>
    </row>
    <row r="1916" spans="2:27" ht="15" customHeight="1" x14ac:dyDescent="0.25">
      <c r="B1916" s="76" t="str">
        <f t="shared" si="260"/>
        <v>!!!</v>
      </c>
      <c r="C1916" s="310" t="str">
        <f>IF(LEN($E1916)&gt;0,VLOOKUP(TEXT($E1916,0),'Angaben Stationen'!$E$14:$V$215,17,0),"")</f>
        <v/>
      </c>
      <c r="D1916" s="254" t="str">
        <f>IF(LEN($E1916)&gt;0,VLOOKUP(TEXT($E1916,0),'Angaben Stationen'!$E$14:$V$215,18,0),"")</f>
        <v/>
      </c>
      <c r="E1916" s="344"/>
      <c r="F1916" s="256"/>
      <c r="G1916" s="256"/>
      <c r="H1916" s="307"/>
      <c r="I1916" s="183"/>
      <c r="R1916" s="8">
        <f t="shared" si="262"/>
        <v>0</v>
      </c>
      <c r="S1916" s="8">
        <f>VLOOKUP($D1916,{"29 - Psychiatrie (Erwachsene)",1;"30 - Kinder- und Jugendpsychiatrie",1;"297 - stationsäquivalente Behandlung in der Erwachsenenpsychiatrie (29)",1;"307 - stationsäquivalente Behandlung in der Kinder- und Jugendpsychiatrie (30)",1;"31 - Psychosomatik",1;"",0;0,0},2,0)</f>
        <v>0</v>
      </c>
      <c r="T1916" s="8">
        <f t="shared" si="268"/>
        <v>0</v>
      </c>
      <c r="U1916" s="8">
        <f t="shared" si="261"/>
        <v>0</v>
      </c>
      <c r="V1916" s="8">
        <f t="shared" si="263"/>
        <v>0</v>
      </c>
      <c r="W1916" s="8">
        <f t="shared" si="264"/>
        <v>0</v>
      </c>
      <c r="X1916" s="8">
        <f t="shared" si="265"/>
        <v>0</v>
      </c>
      <c r="Y1916" s="8" t="str">
        <f t="shared" si="266"/>
        <v/>
      </c>
      <c r="Z1916" s="8" t="str">
        <f>VLOOKUP($D1916,{"29 - Psychiatrie (Erwachsene)","BGI";"297 - stationsäquivalente Behandlung in der Erwachsenenpsychiatrie (29)","BGI";"30 - Kinder- und Jugendpsychiatrie","BGII";"307 - stationsäquivalente Behandlung in der Kinder- und Jugendpsychiatrie (30)","BGII";"31 - Psychosomatik","BGI";"","LEER";0,"Leer"},2,0)</f>
        <v>LEER</v>
      </c>
      <c r="AA1916" s="8" t="str">
        <f t="shared" si="267"/>
        <v>Stationen</v>
      </c>
    </row>
    <row r="1917" spans="2:27" ht="15" customHeight="1" x14ac:dyDescent="0.25">
      <c r="B1917" s="76" t="str">
        <f t="shared" ref="B1917:B1980" si="269">IF(SUM(S1917:X1917)&lt;6,"!!!","")</f>
        <v>!!!</v>
      </c>
      <c r="C1917" s="310" t="str">
        <f>IF(LEN($E1917)&gt;0,VLOOKUP(TEXT($E1917,0),'Angaben Stationen'!$E$14:$V$215,17,0),"")</f>
        <v/>
      </c>
      <c r="D1917" s="254" t="str">
        <f>IF(LEN($E1917)&gt;0,VLOOKUP(TEXT($E1917,0),'Angaben Stationen'!$E$14:$V$215,18,0),"")</f>
        <v/>
      </c>
      <c r="E1917" s="344"/>
      <c r="F1917" s="256"/>
      <c r="G1917" s="256"/>
      <c r="H1917" s="307"/>
      <c r="I1917" s="183"/>
      <c r="R1917" s="8">
        <f t="shared" si="262"/>
        <v>0</v>
      </c>
      <c r="S1917" s="8">
        <f>VLOOKUP($D1917,{"29 - Psychiatrie (Erwachsene)",1;"30 - Kinder- und Jugendpsychiatrie",1;"297 - stationsäquivalente Behandlung in der Erwachsenenpsychiatrie (29)",1;"307 - stationsäquivalente Behandlung in der Kinder- und Jugendpsychiatrie (30)",1;"31 - Psychosomatik",1;"",0;0,0},2,0)</f>
        <v>0</v>
      </c>
      <c r="T1917" s="8">
        <f t="shared" si="268"/>
        <v>0</v>
      </c>
      <c r="U1917" s="8">
        <f t="shared" ref="U1917:U1980" si="270">IF($E1917&lt;&gt;0,1,0)</f>
        <v>0</v>
      </c>
      <c r="V1917" s="8">
        <f t="shared" si="263"/>
        <v>0</v>
      </c>
      <c r="W1917" s="8">
        <f t="shared" si="264"/>
        <v>0</v>
      </c>
      <c r="X1917" s="8">
        <f t="shared" si="265"/>
        <v>0</v>
      </c>
      <c r="Y1917" s="8" t="str">
        <f t="shared" si="266"/>
        <v/>
      </c>
      <c r="Z1917" s="8" t="str">
        <f>VLOOKUP($D1917,{"29 - Psychiatrie (Erwachsene)","BGI";"297 - stationsäquivalente Behandlung in der Erwachsenenpsychiatrie (29)","BGI";"30 - Kinder- und Jugendpsychiatrie","BGII";"307 - stationsäquivalente Behandlung in der Kinder- und Jugendpsychiatrie (30)","BGII";"31 - Psychosomatik","BGI";"","LEER";0,"Leer"},2,0)</f>
        <v>LEER</v>
      </c>
      <c r="AA1917" s="8" t="str">
        <f t="shared" si="267"/>
        <v>Stationen</v>
      </c>
    </row>
    <row r="1918" spans="2:27" ht="15" customHeight="1" x14ac:dyDescent="0.25">
      <c r="B1918" s="76" t="str">
        <f t="shared" si="269"/>
        <v>!!!</v>
      </c>
      <c r="C1918" s="310" t="str">
        <f>IF(LEN($E1918)&gt;0,VLOOKUP(TEXT($E1918,0),'Angaben Stationen'!$E$14:$V$215,17,0),"")</f>
        <v/>
      </c>
      <c r="D1918" s="254" t="str">
        <f>IF(LEN($E1918)&gt;0,VLOOKUP(TEXT($E1918,0),'Angaben Stationen'!$E$14:$V$215,18,0),"")</f>
        <v/>
      </c>
      <c r="E1918" s="344"/>
      <c r="F1918" s="256"/>
      <c r="G1918" s="256"/>
      <c r="H1918" s="307"/>
      <c r="I1918" s="183"/>
      <c r="R1918" s="8">
        <f t="shared" si="262"/>
        <v>0</v>
      </c>
      <c r="S1918" s="8">
        <f>VLOOKUP($D1918,{"29 - Psychiatrie (Erwachsene)",1;"30 - Kinder- und Jugendpsychiatrie",1;"297 - stationsäquivalente Behandlung in der Erwachsenenpsychiatrie (29)",1;"307 - stationsäquivalente Behandlung in der Kinder- und Jugendpsychiatrie (30)",1;"31 - Psychosomatik",1;"",0;0,0},2,0)</f>
        <v>0</v>
      </c>
      <c r="T1918" s="8">
        <f t="shared" si="268"/>
        <v>0</v>
      </c>
      <c r="U1918" s="8">
        <f t="shared" si="270"/>
        <v>0</v>
      </c>
      <c r="V1918" s="8">
        <f t="shared" si="263"/>
        <v>0</v>
      </c>
      <c r="W1918" s="8">
        <f t="shared" si="264"/>
        <v>0</v>
      </c>
      <c r="X1918" s="8">
        <f t="shared" si="265"/>
        <v>0</v>
      </c>
      <c r="Y1918" s="8" t="str">
        <f t="shared" si="266"/>
        <v/>
      </c>
      <c r="Z1918" s="8" t="str">
        <f>VLOOKUP($D1918,{"29 - Psychiatrie (Erwachsene)","BGI";"297 - stationsäquivalente Behandlung in der Erwachsenenpsychiatrie (29)","BGI";"30 - Kinder- und Jugendpsychiatrie","BGII";"307 - stationsäquivalente Behandlung in der Kinder- und Jugendpsychiatrie (30)","BGII";"31 - Psychosomatik","BGI";"","LEER";0,"Leer"},2,0)</f>
        <v>LEER</v>
      </c>
      <c r="AA1918" s="8" t="str">
        <f t="shared" si="267"/>
        <v>Stationen</v>
      </c>
    </row>
    <row r="1919" spans="2:27" ht="15" customHeight="1" x14ac:dyDescent="0.25">
      <c r="B1919" s="76" t="str">
        <f t="shared" si="269"/>
        <v>!!!</v>
      </c>
      <c r="C1919" s="310" t="str">
        <f>IF(LEN($E1919)&gt;0,VLOOKUP(TEXT($E1919,0),'Angaben Stationen'!$E$14:$V$215,17,0),"")</f>
        <v/>
      </c>
      <c r="D1919" s="254" t="str">
        <f>IF(LEN($E1919)&gt;0,VLOOKUP(TEXT($E1919,0),'Angaben Stationen'!$E$14:$V$215,18,0),"")</f>
        <v/>
      </c>
      <c r="E1919" s="344"/>
      <c r="F1919" s="256"/>
      <c r="G1919" s="256"/>
      <c r="H1919" s="307"/>
      <c r="I1919" s="183"/>
      <c r="R1919" s="8">
        <f t="shared" si="262"/>
        <v>0</v>
      </c>
      <c r="S1919" s="8">
        <f>VLOOKUP($D1919,{"29 - Psychiatrie (Erwachsene)",1;"30 - Kinder- und Jugendpsychiatrie",1;"297 - stationsäquivalente Behandlung in der Erwachsenenpsychiatrie (29)",1;"307 - stationsäquivalente Behandlung in der Kinder- und Jugendpsychiatrie (30)",1;"31 - Psychosomatik",1;"",0;0,0},2,0)</f>
        <v>0</v>
      </c>
      <c r="T1919" s="8">
        <f t="shared" si="268"/>
        <v>0</v>
      </c>
      <c r="U1919" s="8">
        <f t="shared" si="270"/>
        <v>0</v>
      </c>
      <c r="V1919" s="8">
        <f t="shared" si="263"/>
        <v>0</v>
      </c>
      <c r="W1919" s="8">
        <f t="shared" si="264"/>
        <v>0</v>
      </c>
      <c r="X1919" s="8">
        <f t="shared" si="265"/>
        <v>0</v>
      </c>
      <c r="Y1919" s="8" t="str">
        <f t="shared" si="266"/>
        <v/>
      </c>
      <c r="Z1919" s="8" t="str">
        <f>VLOOKUP($D1919,{"29 - Psychiatrie (Erwachsene)","BGI";"297 - stationsäquivalente Behandlung in der Erwachsenenpsychiatrie (29)","BGI";"30 - Kinder- und Jugendpsychiatrie","BGII";"307 - stationsäquivalente Behandlung in der Kinder- und Jugendpsychiatrie (30)","BGII";"31 - Psychosomatik","BGI";"","LEER";0,"Leer"},2,0)</f>
        <v>LEER</v>
      </c>
      <c r="AA1919" s="8" t="str">
        <f t="shared" si="267"/>
        <v>Stationen</v>
      </c>
    </row>
    <row r="1920" spans="2:27" ht="15" customHeight="1" x14ac:dyDescent="0.25">
      <c r="B1920" s="76" t="str">
        <f t="shared" si="269"/>
        <v>!!!</v>
      </c>
      <c r="C1920" s="310" t="str">
        <f>IF(LEN($E1920)&gt;0,VLOOKUP(TEXT($E1920,0),'Angaben Stationen'!$E$14:$V$215,17,0),"")</f>
        <v/>
      </c>
      <c r="D1920" s="254" t="str">
        <f>IF(LEN($E1920)&gt;0,VLOOKUP(TEXT($E1920,0),'Angaben Stationen'!$E$14:$V$215,18,0),"")</f>
        <v/>
      </c>
      <c r="E1920" s="344"/>
      <c r="F1920" s="256"/>
      <c r="G1920" s="256"/>
      <c r="H1920" s="307"/>
      <c r="I1920" s="183"/>
      <c r="R1920" s="8">
        <f t="shared" si="262"/>
        <v>0</v>
      </c>
      <c r="S1920" s="8">
        <f>VLOOKUP($D1920,{"29 - Psychiatrie (Erwachsene)",1;"30 - Kinder- und Jugendpsychiatrie",1;"297 - stationsäquivalente Behandlung in der Erwachsenenpsychiatrie (29)",1;"307 - stationsäquivalente Behandlung in der Kinder- und Jugendpsychiatrie (30)",1;"31 - Psychosomatik",1;"",0;0,0},2,0)</f>
        <v>0</v>
      </c>
      <c r="T1920" s="8">
        <f t="shared" si="268"/>
        <v>0</v>
      </c>
      <c r="U1920" s="8">
        <f t="shared" si="270"/>
        <v>0</v>
      </c>
      <c r="V1920" s="8">
        <f t="shared" si="263"/>
        <v>0</v>
      </c>
      <c r="W1920" s="8">
        <f t="shared" si="264"/>
        <v>0</v>
      </c>
      <c r="X1920" s="8">
        <f t="shared" si="265"/>
        <v>0</v>
      </c>
      <c r="Y1920" s="8" t="str">
        <f t="shared" si="266"/>
        <v/>
      </c>
      <c r="Z1920" s="8" t="str">
        <f>VLOOKUP($D1920,{"29 - Psychiatrie (Erwachsene)","BGI";"297 - stationsäquivalente Behandlung in der Erwachsenenpsychiatrie (29)","BGI";"30 - Kinder- und Jugendpsychiatrie","BGII";"307 - stationsäquivalente Behandlung in der Kinder- und Jugendpsychiatrie (30)","BGII";"31 - Psychosomatik","BGI";"","LEER";0,"Leer"},2,0)</f>
        <v>LEER</v>
      </c>
      <c r="AA1920" s="8" t="str">
        <f t="shared" si="267"/>
        <v>Stationen</v>
      </c>
    </row>
    <row r="1921" spans="2:27" ht="15" customHeight="1" x14ac:dyDescent="0.25">
      <c r="B1921" s="76" t="str">
        <f t="shared" si="269"/>
        <v>!!!</v>
      </c>
      <c r="C1921" s="310" t="str">
        <f>IF(LEN($E1921)&gt;0,VLOOKUP(TEXT($E1921,0),'Angaben Stationen'!$E$14:$V$215,17,0),"")</f>
        <v/>
      </c>
      <c r="D1921" s="254" t="str">
        <f>IF(LEN($E1921)&gt;0,VLOOKUP(TEXT($E1921,0),'Angaben Stationen'!$E$14:$V$215,18,0),"")</f>
        <v/>
      </c>
      <c r="E1921" s="344"/>
      <c r="F1921" s="256"/>
      <c r="G1921" s="256"/>
      <c r="H1921" s="307"/>
      <c r="I1921" s="183"/>
      <c r="R1921" s="8">
        <f t="shared" si="262"/>
        <v>0</v>
      </c>
      <c r="S1921" s="8">
        <f>VLOOKUP($D1921,{"29 - Psychiatrie (Erwachsene)",1;"30 - Kinder- und Jugendpsychiatrie",1;"297 - stationsäquivalente Behandlung in der Erwachsenenpsychiatrie (29)",1;"307 - stationsäquivalente Behandlung in der Kinder- und Jugendpsychiatrie (30)",1;"31 - Psychosomatik",1;"",0;0,0},2,0)</f>
        <v>0</v>
      </c>
      <c r="T1921" s="8">
        <f t="shared" si="268"/>
        <v>0</v>
      </c>
      <c r="U1921" s="8">
        <f t="shared" si="270"/>
        <v>0</v>
      </c>
      <c r="V1921" s="8">
        <f t="shared" si="263"/>
        <v>0</v>
      </c>
      <c r="W1921" s="8">
        <f t="shared" si="264"/>
        <v>0</v>
      </c>
      <c r="X1921" s="8">
        <f t="shared" si="265"/>
        <v>0</v>
      </c>
      <c r="Y1921" s="8" t="str">
        <f t="shared" si="266"/>
        <v/>
      </c>
      <c r="Z1921" s="8" t="str">
        <f>VLOOKUP($D1921,{"29 - Psychiatrie (Erwachsene)","BGI";"297 - stationsäquivalente Behandlung in der Erwachsenenpsychiatrie (29)","BGI";"30 - Kinder- und Jugendpsychiatrie","BGII";"307 - stationsäquivalente Behandlung in der Kinder- und Jugendpsychiatrie (30)","BGII";"31 - Psychosomatik","BGI";"","LEER";0,"Leer"},2,0)</f>
        <v>LEER</v>
      </c>
      <c r="AA1921" s="8" t="str">
        <f t="shared" si="267"/>
        <v>Stationen</v>
      </c>
    </row>
    <row r="1922" spans="2:27" ht="15" customHeight="1" x14ac:dyDescent="0.25">
      <c r="B1922" s="76" t="str">
        <f t="shared" si="269"/>
        <v>!!!</v>
      </c>
      <c r="C1922" s="310" t="str">
        <f>IF(LEN($E1922)&gt;0,VLOOKUP(TEXT($E1922,0),'Angaben Stationen'!$E$14:$V$215,17,0),"")</f>
        <v/>
      </c>
      <c r="D1922" s="254" t="str">
        <f>IF(LEN($E1922)&gt;0,VLOOKUP(TEXT($E1922,0),'Angaben Stationen'!$E$14:$V$215,18,0),"")</f>
        <v/>
      </c>
      <c r="E1922" s="344"/>
      <c r="F1922" s="256"/>
      <c r="G1922" s="256"/>
      <c r="H1922" s="307"/>
      <c r="I1922" s="183"/>
      <c r="R1922" s="8">
        <f t="shared" si="262"/>
        <v>0</v>
      </c>
      <c r="S1922" s="8">
        <f>VLOOKUP($D1922,{"29 - Psychiatrie (Erwachsene)",1;"30 - Kinder- und Jugendpsychiatrie",1;"297 - stationsäquivalente Behandlung in der Erwachsenenpsychiatrie (29)",1;"307 - stationsäquivalente Behandlung in der Kinder- und Jugendpsychiatrie (30)",1;"31 - Psychosomatik",1;"",0;0,0},2,0)</f>
        <v>0</v>
      </c>
      <c r="T1922" s="8">
        <f t="shared" si="268"/>
        <v>0</v>
      </c>
      <c r="U1922" s="8">
        <f t="shared" si="270"/>
        <v>0</v>
      </c>
      <c r="V1922" s="8">
        <f t="shared" si="263"/>
        <v>0</v>
      </c>
      <c r="W1922" s="8">
        <f t="shared" si="264"/>
        <v>0</v>
      </c>
      <c r="X1922" s="8">
        <f t="shared" si="265"/>
        <v>0</v>
      </c>
      <c r="Y1922" s="8" t="str">
        <f t="shared" si="266"/>
        <v/>
      </c>
      <c r="Z1922" s="8" t="str">
        <f>VLOOKUP($D1922,{"29 - Psychiatrie (Erwachsene)","BGI";"297 - stationsäquivalente Behandlung in der Erwachsenenpsychiatrie (29)","BGI";"30 - Kinder- und Jugendpsychiatrie","BGII";"307 - stationsäquivalente Behandlung in der Kinder- und Jugendpsychiatrie (30)","BGII";"31 - Psychosomatik","BGI";"","LEER";0,"Leer"},2,0)</f>
        <v>LEER</v>
      </c>
      <c r="AA1922" s="8" t="str">
        <f t="shared" si="267"/>
        <v>Stationen</v>
      </c>
    </row>
    <row r="1923" spans="2:27" ht="15" customHeight="1" x14ac:dyDescent="0.25">
      <c r="B1923" s="76" t="str">
        <f t="shared" si="269"/>
        <v>!!!</v>
      </c>
      <c r="C1923" s="310" t="str">
        <f>IF(LEN($E1923)&gt;0,VLOOKUP(TEXT($E1923,0),'Angaben Stationen'!$E$14:$V$215,17,0),"")</f>
        <v/>
      </c>
      <c r="D1923" s="254" t="str">
        <f>IF(LEN($E1923)&gt;0,VLOOKUP(TEXT($E1923,0),'Angaben Stationen'!$E$14:$V$215,18,0),"")</f>
        <v/>
      </c>
      <c r="E1923" s="344"/>
      <c r="F1923" s="256"/>
      <c r="G1923" s="256"/>
      <c r="H1923" s="307"/>
      <c r="I1923" s="183"/>
      <c r="R1923" s="8">
        <f t="shared" si="262"/>
        <v>0</v>
      </c>
      <c r="S1923" s="8">
        <f>VLOOKUP($D1923,{"29 - Psychiatrie (Erwachsene)",1;"30 - Kinder- und Jugendpsychiatrie",1;"297 - stationsäquivalente Behandlung in der Erwachsenenpsychiatrie (29)",1;"307 - stationsäquivalente Behandlung in der Kinder- und Jugendpsychiatrie (30)",1;"31 - Psychosomatik",1;"",0;0,0},2,0)</f>
        <v>0</v>
      </c>
      <c r="T1923" s="8">
        <f t="shared" si="268"/>
        <v>0</v>
      </c>
      <c r="U1923" s="8">
        <f t="shared" si="270"/>
        <v>0</v>
      </c>
      <c r="V1923" s="8">
        <f t="shared" si="263"/>
        <v>0</v>
      </c>
      <c r="W1923" s="8">
        <f t="shared" si="264"/>
        <v>0</v>
      </c>
      <c r="X1923" s="8">
        <f t="shared" si="265"/>
        <v>0</v>
      </c>
      <c r="Y1923" s="8" t="str">
        <f t="shared" si="266"/>
        <v/>
      </c>
      <c r="Z1923" s="8" t="str">
        <f>VLOOKUP($D1923,{"29 - Psychiatrie (Erwachsene)","BGI";"297 - stationsäquivalente Behandlung in der Erwachsenenpsychiatrie (29)","BGI";"30 - Kinder- und Jugendpsychiatrie","BGII";"307 - stationsäquivalente Behandlung in der Kinder- und Jugendpsychiatrie (30)","BGII";"31 - Psychosomatik","BGI";"","LEER";0,"Leer"},2,0)</f>
        <v>LEER</v>
      </c>
      <c r="AA1923" s="8" t="str">
        <f t="shared" si="267"/>
        <v>Stationen</v>
      </c>
    </row>
    <row r="1924" spans="2:27" ht="15" customHeight="1" x14ac:dyDescent="0.25">
      <c r="B1924" s="76" t="str">
        <f t="shared" si="269"/>
        <v>!!!</v>
      </c>
      <c r="C1924" s="310" t="str">
        <f>IF(LEN($E1924)&gt;0,VLOOKUP(TEXT($E1924,0),'Angaben Stationen'!$E$14:$V$215,17,0),"")</f>
        <v/>
      </c>
      <c r="D1924" s="254" t="str">
        <f>IF(LEN($E1924)&gt;0,VLOOKUP(TEXT($E1924,0),'Angaben Stationen'!$E$14:$V$215,18,0),"")</f>
        <v/>
      </c>
      <c r="E1924" s="344"/>
      <c r="F1924" s="256"/>
      <c r="G1924" s="256"/>
      <c r="H1924" s="307"/>
      <c r="I1924" s="183"/>
      <c r="R1924" s="8">
        <f t="shared" si="262"/>
        <v>0</v>
      </c>
      <c r="S1924" s="8">
        <f>VLOOKUP($D1924,{"29 - Psychiatrie (Erwachsene)",1;"30 - Kinder- und Jugendpsychiatrie",1;"297 - stationsäquivalente Behandlung in der Erwachsenenpsychiatrie (29)",1;"307 - stationsäquivalente Behandlung in der Kinder- und Jugendpsychiatrie (30)",1;"31 - Psychosomatik",1;"",0;0,0},2,0)</f>
        <v>0</v>
      </c>
      <c r="T1924" s="8">
        <f t="shared" si="268"/>
        <v>0</v>
      </c>
      <c r="U1924" s="8">
        <f t="shared" si="270"/>
        <v>0</v>
      </c>
      <c r="V1924" s="8">
        <f t="shared" si="263"/>
        <v>0</v>
      </c>
      <c r="W1924" s="8">
        <f t="shared" si="264"/>
        <v>0</v>
      </c>
      <c r="X1924" s="8">
        <f t="shared" si="265"/>
        <v>0</v>
      </c>
      <c r="Y1924" s="8" t="str">
        <f t="shared" si="266"/>
        <v/>
      </c>
      <c r="Z1924" s="8" t="str">
        <f>VLOOKUP($D1924,{"29 - Psychiatrie (Erwachsene)","BGI";"297 - stationsäquivalente Behandlung in der Erwachsenenpsychiatrie (29)","BGI";"30 - Kinder- und Jugendpsychiatrie","BGII";"307 - stationsäquivalente Behandlung in der Kinder- und Jugendpsychiatrie (30)","BGII";"31 - Psychosomatik","BGI";"","LEER";0,"Leer"},2,0)</f>
        <v>LEER</v>
      </c>
      <c r="AA1924" s="8" t="str">
        <f t="shared" si="267"/>
        <v>Stationen</v>
      </c>
    </row>
    <row r="1925" spans="2:27" ht="15" customHeight="1" x14ac:dyDescent="0.25">
      <c r="B1925" s="76" t="str">
        <f t="shared" si="269"/>
        <v>!!!</v>
      </c>
      <c r="C1925" s="310" t="str">
        <f>IF(LEN($E1925)&gt;0,VLOOKUP(TEXT($E1925,0),'Angaben Stationen'!$E$14:$V$215,17,0),"")</f>
        <v/>
      </c>
      <c r="D1925" s="254" t="str">
        <f>IF(LEN($E1925)&gt;0,VLOOKUP(TEXT($E1925,0),'Angaben Stationen'!$E$14:$V$215,18,0),"")</f>
        <v/>
      </c>
      <c r="E1925" s="344"/>
      <c r="F1925" s="256"/>
      <c r="G1925" s="256"/>
      <c r="H1925" s="307"/>
      <c r="I1925" s="183"/>
      <c r="R1925" s="8">
        <f t="shared" si="262"/>
        <v>0</v>
      </c>
      <c r="S1925" s="8">
        <f>VLOOKUP($D1925,{"29 - Psychiatrie (Erwachsene)",1;"30 - Kinder- und Jugendpsychiatrie",1;"297 - stationsäquivalente Behandlung in der Erwachsenenpsychiatrie (29)",1;"307 - stationsäquivalente Behandlung in der Kinder- und Jugendpsychiatrie (30)",1;"31 - Psychosomatik",1;"",0;0,0},2,0)</f>
        <v>0</v>
      </c>
      <c r="T1925" s="8">
        <f t="shared" si="268"/>
        <v>0</v>
      </c>
      <c r="U1925" s="8">
        <f t="shared" si="270"/>
        <v>0</v>
      </c>
      <c r="V1925" s="8">
        <f t="shared" si="263"/>
        <v>0</v>
      </c>
      <c r="W1925" s="8">
        <f t="shared" si="264"/>
        <v>0</v>
      </c>
      <c r="X1925" s="8">
        <f t="shared" si="265"/>
        <v>0</v>
      </c>
      <c r="Y1925" s="8" t="str">
        <f t="shared" si="266"/>
        <v/>
      </c>
      <c r="Z1925" s="8" t="str">
        <f>VLOOKUP($D1925,{"29 - Psychiatrie (Erwachsene)","BGI";"297 - stationsäquivalente Behandlung in der Erwachsenenpsychiatrie (29)","BGI";"30 - Kinder- und Jugendpsychiatrie","BGII";"307 - stationsäquivalente Behandlung in der Kinder- und Jugendpsychiatrie (30)","BGII";"31 - Psychosomatik","BGI";"","LEER";0,"Leer"},2,0)</f>
        <v>LEER</v>
      </c>
      <c r="AA1925" s="8" t="str">
        <f t="shared" si="267"/>
        <v>Stationen</v>
      </c>
    </row>
    <row r="1926" spans="2:27" ht="15" customHeight="1" x14ac:dyDescent="0.25">
      <c r="B1926" s="76" t="str">
        <f t="shared" si="269"/>
        <v>!!!</v>
      </c>
      <c r="C1926" s="310" t="str">
        <f>IF(LEN($E1926)&gt;0,VLOOKUP(TEXT($E1926,0),'Angaben Stationen'!$E$14:$V$215,17,0),"")</f>
        <v/>
      </c>
      <c r="D1926" s="254" t="str">
        <f>IF(LEN($E1926)&gt;0,VLOOKUP(TEXT($E1926,0),'Angaben Stationen'!$E$14:$V$215,18,0),"")</f>
        <v/>
      </c>
      <c r="E1926" s="344"/>
      <c r="F1926" s="256"/>
      <c r="G1926" s="256"/>
      <c r="H1926" s="307"/>
      <c r="I1926" s="183"/>
      <c r="R1926" s="8">
        <f t="shared" si="262"/>
        <v>0</v>
      </c>
      <c r="S1926" s="8">
        <f>VLOOKUP($D1926,{"29 - Psychiatrie (Erwachsene)",1;"30 - Kinder- und Jugendpsychiatrie",1;"297 - stationsäquivalente Behandlung in der Erwachsenenpsychiatrie (29)",1;"307 - stationsäquivalente Behandlung in der Kinder- und Jugendpsychiatrie (30)",1;"31 - Psychosomatik",1;"",0;0,0},2,0)</f>
        <v>0</v>
      </c>
      <c r="T1926" s="8">
        <f t="shared" si="268"/>
        <v>0</v>
      </c>
      <c r="U1926" s="8">
        <f t="shared" si="270"/>
        <v>0</v>
      </c>
      <c r="V1926" s="8">
        <f t="shared" si="263"/>
        <v>0</v>
      </c>
      <c r="W1926" s="8">
        <f t="shared" si="264"/>
        <v>0</v>
      </c>
      <c r="X1926" s="8">
        <f t="shared" si="265"/>
        <v>0</v>
      </c>
      <c r="Y1926" s="8" t="str">
        <f t="shared" si="266"/>
        <v/>
      </c>
      <c r="Z1926" s="8" t="str">
        <f>VLOOKUP($D1926,{"29 - Psychiatrie (Erwachsene)","BGI";"297 - stationsäquivalente Behandlung in der Erwachsenenpsychiatrie (29)","BGI";"30 - Kinder- und Jugendpsychiatrie","BGII";"307 - stationsäquivalente Behandlung in der Kinder- und Jugendpsychiatrie (30)","BGII";"31 - Psychosomatik","BGI";"","LEER";0,"Leer"},2,0)</f>
        <v>LEER</v>
      </c>
      <c r="AA1926" s="8" t="str">
        <f t="shared" si="267"/>
        <v>Stationen</v>
      </c>
    </row>
    <row r="1927" spans="2:27" ht="15" customHeight="1" x14ac:dyDescent="0.25">
      <c r="B1927" s="76" t="str">
        <f t="shared" si="269"/>
        <v>!!!</v>
      </c>
      <c r="C1927" s="310" t="str">
        <f>IF(LEN($E1927)&gt;0,VLOOKUP(TEXT($E1927,0),'Angaben Stationen'!$E$14:$V$215,17,0),"")</f>
        <v/>
      </c>
      <c r="D1927" s="254" t="str">
        <f>IF(LEN($E1927)&gt;0,VLOOKUP(TEXT($E1927,0),'Angaben Stationen'!$E$14:$V$215,18,0),"")</f>
        <v/>
      </c>
      <c r="E1927" s="344"/>
      <c r="F1927" s="256"/>
      <c r="G1927" s="256"/>
      <c r="H1927" s="307"/>
      <c r="I1927" s="183"/>
      <c r="R1927" s="8">
        <f t="shared" si="262"/>
        <v>0</v>
      </c>
      <c r="S1927" s="8">
        <f>VLOOKUP($D1927,{"29 - Psychiatrie (Erwachsene)",1;"30 - Kinder- und Jugendpsychiatrie",1;"297 - stationsäquivalente Behandlung in der Erwachsenenpsychiatrie (29)",1;"307 - stationsäquivalente Behandlung in der Kinder- und Jugendpsychiatrie (30)",1;"31 - Psychosomatik",1;"",0;0,0},2,0)</f>
        <v>0</v>
      </c>
      <c r="T1927" s="8">
        <f t="shared" si="268"/>
        <v>0</v>
      </c>
      <c r="U1927" s="8">
        <f t="shared" si="270"/>
        <v>0</v>
      </c>
      <c r="V1927" s="8">
        <f t="shared" si="263"/>
        <v>0</v>
      </c>
      <c r="W1927" s="8">
        <f t="shared" si="264"/>
        <v>0</v>
      </c>
      <c r="X1927" s="8">
        <f t="shared" si="265"/>
        <v>0</v>
      </c>
      <c r="Y1927" s="8" t="str">
        <f t="shared" si="266"/>
        <v/>
      </c>
      <c r="Z1927" s="8" t="str">
        <f>VLOOKUP($D1927,{"29 - Psychiatrie (Erwachsene)","BGI";"297 - stationsäquivalente Behandlung in der Erwachsenenpsychiatrie (29)","BGI";"30 - Kinder- und Jugendpsychiatrie","BGII";"307 - stationsäquivalente Behandlung in der Kinder- und Jugendpsychiatrie (30)","BGII";"31 - Psychosomatik","BGI";"","LEER";0,"Leer"},2,0)</f>
        <v>LEER</v>
      </c>
      <c r="AA1927" s="8" t="str">
        <f t="shared" si="267"/>
        <v>Stationen</v>
      </c>
    </row>
    <row r="1928" spans="2:27" ht="15" customHeight="1" x14ac:dyDescent="0.25">
      <c r="B1928" s="76" t="str">
        <f t="shared" si="269"/>
        <v>!!!</v>
      </c>
      <c r="C1928" s="310" t="str">
        <f>IF(LEN($E1928)&gt;0,VLOOKUP(TEXT($E1928,0),'Angaben Stationen'!$E$14:$V$215,17,0),"")</f>
        <v/>
      </c>
      <c r="D1928" s="254" t="str">
        <f>IF(LEN($E1928)&gt;0,VLOOKUP(TEXT($E1928,0),'Angaben Stationen'!$E$14:$V$215,18,0),"")</f>
        <v/>
      </c>
      <c r="E1928" s="344"/>
      <c r="F1928" s="256"/>
      <c r="G1928" s="256"/>
      <c r="H1928" s="307"/>
      <c r="I1928" s="183"/>
      <c r="R1928" s="8">
        <f t="shared" si="262"/>
        <v>0</v>
      </c>
      <c r="S1928" s="8">
        <f>VLOOKUP($D1928,{"29 - Psychiatrie (Erwachsene)",1;"30 - Kinder- und Jugendpsychiatrie",1;"297 - stationsäquivalente Behandlung in der Erwachsenenpsychiatrie (29)",1;"307 - stationsäquivalente Behandlung in der Kinder- und Jugendpsychiatrie (30)",1;"31 - Psychosomatik",1;"",0;0,0},2,0)</f>
        <v>0</v>
      </c>
      <c r="T1928" s="8">
        <f t="shared" si="268"/>
        <v>0</v>
      </c>
      <c r="U1928" s="8">
        <f t="shared" si="270"/>
        <v>0</v>
      </c>
      <c r="V1928" s="8">
        <f t="shared" si="263"/>
        <v>0</v>
      </c>
      <c r="W1928" s="8">
        <f t="shared" si="264"/>
        <v>0</v>
      </c>
      <c r="X1928" s="8">
        <f t="shared" si="265"/>
        <v>0</v>
      </c>
      <c r="Y1928" s="8" t="str">
        <f t="shared" si="266"/>
        <v/>
      </c>
      <c r="Z1928" s="8" t="str">
        <f>VLOOKUP($D1928,{"29 - Psychiatrie (Erwachsene)","BGI";"297 - stationsäquivalente Behandlung in der Erwachsenenpsychiatrie (29)","BGI";"30 - Kinder- und Jugendpsychiatrie","BGII";"307 - stationsäquivalente Behandlung in der Kinder- und Jugendpsychiatrie (30)","BGII";"31 - Psychosomatik","BGI";"","LEER";0,"Leer"},2,0)</f>
        <v>LEER</v>
      </c>
      <c r="AA1928" s="8" t="str">
        <f t="shared" si="267"/>
        <v>Stationen</v>
      </c>
    </row>
    <row r="1929" spans="2:27" ht="15" customHeight="1" x14ac:dyDescent="0.25">
      <c r="B1929" s="76" t="str">
        <f t="shared" si="269"/>
        <v>!!!</v>
      </c>
      <c r="C1929" s="310" t="str">
        <f>IF(LEN($E1929)&gt;0,VLOOKUP(TEXT($E1929,0),'Angaben Stationen'!$E$14:$V$215,17,0),"")</f>
        <v/>
      </c>
      <c r="D1929" s="254" t="str">
        <f>IF(LEN($E1929)&gt;0,VLOOKUP(TEXT($E1929,0),'Angaben Stationen'!$E$14:$V$215,18,0),"")</f>
        <v/>
      </c>
      <c r="E1929" s="344"/>
      <c r="F1929" s="256"/>
      <c r="G1929" s="256"/>
      <c r="H1929" s="307"/>
      <c r="I1929" s="183"/>
      <c r="R1929" s="8">
        <f t="shared" si="262"/>
        <v>0</v>
      </c>
      <c r="S1929" s="8">
        <f>VLOOKUP($D1929,{"29 - Psychiatrie (Erwachsene)",1;"30 - Kinder- und Jugendpsychiatrie",1;"297 - stationsäquivalente Behandlung in der Erwachsenenpsychiatrie (29)",1;"307 - stationsäquivalente Behandlung in der Kinder- und Jugendpsychiatrie (30)",1;"31 - Psychosomatik",1;"",0;0,0},2,0)</f>
        <v>0</v>
      </c>
      <c r="T1929" s="8">
        <f t="shared" si="268"/>
        <v>0</v>
      </c>
      <c r="U1929" s="8">
        <f t="shared" si="270"/>
        <v>0</v>
      </c>
      <c r="V1929" s="8">
        <f t="shared" si="263"/>
        <v>0</v>
      </c>
      <c r="W1929" s="8">
        <f t="shared" si="264"/>
        <v>0</v>
      </c>
      <c r="X1929" s="8">
        <f t="shared" si="265"/>
        <v>0</v>
      </c>
      <c r="Y1929" s="8" t="str">
        <f t="shared" si="266"/>
        <v/>
      </c>
      <c r="Z1929" s="8" t="str">
        <f>VLOOKUP($D1929,{"29 - Psychiatrie (Erwachsene)","BGI";"297 - stationsäquivalente Behandlung in der Erwachsenenpsychiatrie (29)","BGI";"30 - Kinder- und Jugendpsychiatrie","BGII";"307 - stationsäquivalente Behandlung in der Kinder- und Jugendpsychiatrie (30)","BGII";"31 - Psychosomatik","BGI";"","LEER";0,"Leer"},2,0)</f>
        <v>LEER</v>
      </c>
      <c r="AA1929" s="8" t="str">
        <f t="shared" si="267"/>
        <v>Stationen</v>
      </c>
    </row>
    <row r="1930" spans="2:27" ht="15" customHeight="1" x14ac:dyDescent="0.25">
      <c r="B1930" s="76" t="str">
        <f t="shared" si="269"/>
        <v>!!!</v>
      </c>
      <c r="C1930" s="310" t="str">
        <f>IF(LEN($E1930)&gt;0,VLOOKUP(TEXT($E1930,0),'Angaben Stationen'!$E$14:$V$215,17,0),"")</f>
        <v/>
      </c>
      <c r="D1930" s="254" t="str">
        <f>IF(LEN($E1930)&gt;0,VLOOKUP(TEXT($E1930,0),'Angaben Stationen'!$E$14:$V$215,18,0),"")</f>
        <v/>
      </c>
      <c r="E1930" s="344"/>
      <c r="F1930" s="256"/>
      <c r="G1930" s="256"/>
      <c r="H1930" s="307"/>
      <c r="I1930" s="183"/>
      <c r="R1930" s="8">
        <f t="shared" si="262"/>
        <v>0</v>
      </c>
      <c r="S1930" s="8">
        <f>VLOOKUP($D1930,{"29 - Psychiatrie (Erwachsene)",1;"30 - Kinder- und Jugendpsychiatrie",1;"297 - stationsäquivalente Behandlung in der Erwachsenenpsychiatrie (29)",1;"307 - stationsäquivalente Behandlung in der Kinder- und Jugendpsychiatrie (30)",1;"31 - Psychosomatik",1;"",0;0,0},2,0)</f>
        <v>0</v>
      </c>
      <c r="T1930" s="8">
        <f t="shared" si="268"/>
        <v>0</v>
      </c>
      <c r="U1930" s="8">
        <f t="shared" si="270"/>
        <v>0</v>
      </c>
      <c r="V1930" s="8">
        <f t="shared" si="263"/>
        <v>0</v>
      </c>
      <c r="W1930" s="8">
        <f t="shared" si="264"/>
        <v>0</v>
      </c>
      <c r="X1930" s="8">
        <f t="shared" si="265"/>
        <v>0</v>
      </c>
      <c r="Y1930" s="8" t="str">
        <f t="shared" si="266"/>
        <v/>
      </c>
      <c r="Z1930" s="8" t="str">
        <f>VLOOKUP($D1930,{"29 - Psychiatrie (Erwachsene)","BGI";"297 - stationsäquivalente Behandlung in der Erwachsenenpsychiatrie (29)","BGI";"30 - Kinder- und Jugendpsychiatrie","BGII";"307 - stationsäquivalente Behandlung in der Kinder- und Jugendpsychiatrie (30)","BGII";"31 - Psychosomatik","BGI";"","LEER";0,"Leer"},2,0)</f>
        <v>LEER</v>
      </c>
      <c r="AA1930" s="8" t="str">
        <f t="shared" si="267"/>
        <v>Stationen</v>
      </c>
    </row>
    <row r="1931" spans="2:27" ht="15" customHeight="1" x14ac:dyDescent="0.25">
      <c r="B1931" s="76" t="str">
        <f t="shared" si="269"/>
        <v>!!!</v>
      </c>
      <c r="C1931" s="310" t="str">
        <f>IF(LEN($E1931)&gt;0,VLOOKUP(TEXT($E1931,0),'Angaben Stationen'!$E$14:$V$215,17,0),"")</f>
        <v/>
      </c>
      <c r="D1931" s="254" t="str">
        <f>IF(LEN($E1931)&gt;0,VLOOKUP(TEXT($E1931,0),'Angaben Stationen'!$E$14:$V$215,18,0),"")</f>
        <v/>
      </c>
      <c r="E1931" s="344"/>
      <c r="F1931" s="256"/>
      <c r="G1931" s="256"/>
      <c r="H1931" s="307"/>
      <c r="I1931" s="183"/>
      <c r="R1931" s="8">
        <f t="shared" si="262"/>
        <v>0</v>
      </c>
      <c r="S1931" s="8">
        <f>VLOOKUP($D1931,{"29 - Psychiatrie (Erwachsene)",1;"30 - Kinder- und Jugendpsychiatrie",1;"297 - stationsäquivalente Behandlung in der Erwachsenenpsychiatrie (29)",1;"307 - stationsäquivalente Behandlung in der Kinder- und Jugendpsychiatrie (30)",1;"31 - Psychosomatik",1;"",0;0,0},2,0)</f>
        <v>0</v>
      </c>
      <c r="T1931" s="8">
        <f t="shared" si="268"/>
        <v>0</v>
      </c>
      <c r="U1931" s="8">
        <f t="shared" si="270"/>
        <v>0</v>
      </c>
      <c r="V1931" s="8">
        <f t="shared" si="263"/>
        <v>0</v>
      </c>
      <c r="W1931" s="8">
        <f t="shared" si="264"/>
        <v>0</v>
      </c>
      <c r="X1931" s="8">
        <f t="shared" si="265"/>
        <v>0</v>
      </c>
      <c r="Y1931" s="8" t="str">
        <f t="shared" si="266"/>
        <v/>
      </c>
      <c r="Z1931" s="8" t="str">
        <f>VLOOKUP($D1931,{"29 - Psychiatrie (Erwachsene)","BGI";"297 - stationsäquivalente Behandlung in der Erwachsenenpsychiatrie (29)","BGI";"30 - Kinder- und Jugendpsychiatrie","BGII";"307 - stationsäquivalente Behandlung in der Kinder- und Jugendpsychiatrie (30)","BGII";"31 - Psychosomatik","BGI";"","LEER";0,"Leer"},2,0)</f>
        <v>LEER</v>
      </c>
      <c r="AA1931" s="8" t="str">
        <f t="shared" si="267"/>
        <v>Stationen</v>
      </c>
    </row>
    <row r="1932" spans="2:27" ht="15" customHeight="1" x14ac:dyDescent="0.25">
      <c r="B1932" s="76" t="str">
        <f t="shared" si="269"/>
        <v>!!!</v>
      </c>
      <c r="C1932" s="310" t="str">
        <f>IF(LEN($E1932)&gt;0,VLOOKUP(TEXT($E1932,0),'Angaben Stationen'!$E$14:$V$215,17,0),"")</f>
        <v/>
      </c>
      <c r="D1932" s="254" t="str">
        <f>IF(LEN($E1932)&gt;0,VLOOKUP(TEXT($E1932,0),'Angaben Stationen'!$E$14:$V$215,18,0),"")</f>
        <v/>
      </c>
      <c r="E1932" s="344"/>
      <c r="F1932" s="256"/>
      <c r="G1932" s="256"/>
      <c r="H1932" s="307"/>
      <c r="I1932" s="183"/>
      <c r="R1932" s="8">
        <f t="shared" si="262"/>
        <v>0</v>
      </c>
      <c r="S1932" s="8">
        <f>VLOOKUP($D1932,{"29 - Psychiatrie (Erwachsene)",1;"30 - Kinder- und Jugendpsychiatrie",1;"297 - stationsäquivalente Behandlung in der Erwachsenenpsychiatrie (29)",1;"307 - stationsäquivalente Behandlung in der Kinder- und Jugendpsychiatrie (30)",1;"31 - Psychosomatik",1;"",0;0,0},2,0)</f>
        <v>0</v>
      </c>
      <c r="T1932" s="8">
        <f t="shared" si="268"/>
        <v>0</v>
      </c>
      <c r="U1932" s="8">
        <f t="shared" si="270"/>
        <v>0</v>
      </c>
      <c r="V1932" s="8">
        <f t="shared" si="263"/>
        <v>0</v>
      </c>
      <c r="W1932" s="8">
        <f t="shared" si="264"/>
        <v>0</v>
      </c>
      <c r="X1932" s="8">
        <f t="shared" si="265"/>
        <v>0</v>
      </c>
      <c r="Y1932" s="8" t="str">
        <f t="shared" si="266"/>
        <v/>
      </c>
      <c r="Z1932" s="8" t="str">
        <f>VLOOKUP($D1932,{"29 - Psychiatrie (Erwachsene)","BGI";"297 - stationsäquivalente Behandlung in der Erwachsenenpsychiatrie (29)","BGI";"30 - Kinder- und Jugendpsychiatrie","BGII";"307 - stationsäquivalente Behandlung in der Kinder- und Jugendpsychiatrie (30)","BGII";"31 - Psychosomatik","BGI";"","LEER";0,"Leer"},2,0)</f>
        <v>LEER</v>
      </c>
      <c r="AA1932" s="8" t="str">
        <f t="shared" si="267"/>
        <v>Stationen</v>
      </c>
    </row>
    <row r="1933" spans="2:27" ht="15" customHeight="1" x14ac:dyDescent="0.25">
      <c r="B1933" s="76" t="str">
        <f t="shared" si="269"/>
        <v>!!!</v>
      </c>
      <c r="C1933" s="310" t="str">
        <f>IF(LEN($E1933)&gt;0,VLOOKUP(TEXT($E1933,0),'Angaben Stationen'!$E$14:$V$215,17,0),"")</f>
        <v/>
      </c>
      <c r="D1933" s="254" t="str">
        <f>IF(LEN($E1933)&gt;0,VLOOKUP(TEXT($E1933,0),'Angaben Stationen'!$E$14:$V$215,18,0),"")</f>
        <v/>
      </c>
      <c r="E1933" s="344"/>
      <c r="F1933" s="256"/>
      <c r="G1933" s="256"/>
      <c r="H1933" s="307"/>
      <c r="I1933" s="183"/>
      <c r="R1933" s="8">
        <f t="shared" si="262"/>
        <v>0</v>
      </c>
      <c r="S1933" s="8">
        <f>VLOOKUP($D1933,{"29 - Psychiatrie (Erwachsene)",1;"30 - Kinder- und Jugendpsychiatrie",1;"297 - stationsäquivalente Behandlung in der Erwachsenenpsychiatrie (29)",1;"307 - stationsäquivalente Behandlung in der Kinder- und Jugendpsychiatrie (30)",1;"31 - Psychosomatik",1;"",0;0,0},2,0)</f>
        <v>0</v>
      </c>
      <c r="T1933" s="8">
        <f t="shared" si="268"/>
        <v>0</v>
      </c>
      <c r="U1933" s="8">
        <f t="shared" si="270"/>
        <v>0</v>
      </c>
      <c r="V1933" s="8">
        <f t="shared" si="263"/>
        <v>0</v>
      </c>
      <c r="W1933" s="8">
        <f t="shared" si="264"/>
        <v>0</v>
      </c>
      <c r="X1933" s="8">
        <f t="shared" si="265"/>
        <v>0</v>
      </c>
      <c r="Y1933" s="8" t="str">
        <f t="shared" si="266"/>
        <v/>
      </c>
      <c r="Z1933" s="8" t="str">
        <f>VLOOKUP($D1933,{"29 - Psychiatrie (Erwachsene)","BGI";"297 - stationsäquivalente Behandlung in der Erwachsenenpsychiatrie (29)","BGI";"30 - Kinder- und Jugendpsychiatrie","BGII";"307 - stationsäquivalente Behandlung in der Kinder- und Jugendpsychiatrie (30)","BGII";"31 - Psychosomatik","BGI";"","LEER";0,"Leer"},2,0)</f>
        <v>LEER</v>
      </c>
      <c r="AA1933" s="8" t="str">
        <f t="shared" si="267"/>
        <v>Stationen</v>
      </c>
    </row>
    <row r="1934" spans="2:27" ht="15" customHeight="1" x14ac:dyDescent="0.25">
      <c r="B1934" s="76" t="str">
        <f t="shared" si="269"/>
        <v>!!!</v>
      </c>
      <c r="C1934" s="310" t="str">
        <f>IF(LEN($E1934)&gt;0,VLOOKUP(TEXT($E1934,0),'Angaben Stationen'!$E$14:$V$215,17,0),"")</f>
        <v/>
      </c>
      <c r="D1934" s="254" t="str">
        <f>IF(LEN($E1934)&gt;0,VLOOKUP(TEXT($E1934,0),'Angaben Stationen'!$E$14:$V$215,18,0),"")</f>
        <v/>
      </c>
      <c r="E1934" s="344"/>
      <c r="F1934" s="256"/>
      <c r="G1934" s="256"/>
      <c r="H1934" s="307"/>
      <c r="I1934" s="183"/>
      <c r="R1934" s="8">
        <f t="shared" si="262"/>
        <v>0</v>
      </c>
      <c r="S1934" s="8">
        <f>VLOOKUP($D1934,{"29 - Psychiatrie (Erwachsene)",1;"30 - Kinder- und Jugendpsychiatrie",1;"297 - stationsäquivalente Behandlung in der Erwachsenenpsychiatrie (29)",1;"307 - stationsäquivalente Behandlung in der Kinder- und Jugendpsychiatrie (30)",1;"31 - Psychosomatik",1;"",0;0,0},2,0)</f>
        <v>0</v>
      </c>
      <c r="T1934" s="8">
        <f t="shared" si="268"/>
        <v>0</v>
      </c>
      <c r="U1934" s="8">
        <f t="shared" si="270"/>
        <v>0</v>
      </c>
      <c r="V1934" s="8">
        <f t="shared" si="263"/>
        <v>0</v>
      </c>
      <c r="W1934" s="8">
        <f t="shared" si="264"/>
        <v>0</v>
      </c>
      <c r="X1934" s="8">
        <f t="shared" si="265"/>
        <v>0</v>
      </c>
      <c r="Y1934" s="8" t="str">
        <f t="shared" si="266"/>
        <v/>
      </c>
      <c r="Z1934" s="8" t="str">
        <f>VLOOKUP($D1934,{"29 - Psychiatrie (Erwachsene)","BGI";"297 - stationsäquivalente Behandlung in der Erwachsenenpsychiatrie (29)","BGI";"30 - Kinder- und Jugendpsychiatrie","BGII";"307 - stationsäquivalente Behandlung in der Kinder- und Jugendpsychiatrie (30)","BGII";"31 - Psychosomatik","BGI";"","LEER";0,"Leer"},2,0)</f>
        <v>LEER</v>
      </c>
      <c r="AA1934" s="8" t="str">
        <f t="shared" si="267"/>
        <v>Stationen</v>
      </c>
    </row>
    <row r="1935" spans="2:27" ht="15" customHeight="1" x14ac:dyDescent="0.25">
      <c r="B1935" s="76" t="str">
        <f t="shared" si="269"/>
        <v>!!!</v>
      </c>
      <c r="C1935" s="310" t="str">
        <f>IF(LEN($E1935)&gt;0,VLOOKUP(TEXT($E1935,0),'Angaben Stationen'!$E$14:$V$215,17,0),"")</f>
        <v/>
      </c>
      <c r="D1935" s="254" t="str">
        <f>IF(LEN($E1935)&gt;0,VLOOKUP(TEXT($E1935,0),'Angaben Stationen'!$E$14:$V$215,18,0),"")</f>
        <v/>
      </c>
      <c r="E1935" s="344"/>
      <c r="F1935" s="256"/>
      <c r="G1935" s="256"/>
      <c r="H1935" s="307"/>
      <c r="I1935" s="183"/>
      <c r="R1935" s="8">
        <f t="shared" si="262"/>
        <v>0</v>
      </c>
      <c r="S1935" s="8">
        <f>VLOOKUP($D1935,{"29 - Psychiatrie (Erwachsene)",1;"30 - Kinder- und Jugendpsychiatrie",1;"297 - stationsäquivalente Behandlung in der Erwachsenenpsychiatrie (29)",1;"307 - stationsäquivalente Behandlung in der Kinder- und Jugendpsychiatrie (30)",1;"31 - Psychosomatik",1;"",0;0,0},2,0)</f>
        <v>0</v>
      </c>
      <c r="T1935" s="8">
        <f t="shared" si="268"/>
        <v>0</v>
      </c>
      <c r="U1935" s="8">
        <f t="shared" si="270"/>
        <v>0</v>
      </c>
      <c r="V1935" s="8">
        <f t="shared" si="263"/>
        <v>0</v>
      </c>
      <c r="W1935" s="8">
        <f t="shared" si="264"/>
        <v>0</v>
      </c>
      <c r="X1935" s="8">
        <f t="shared" si="265"/>
        <v>0</v>
      </c>
      <c r="Y1935" s="8" t="str">
        <f t="shared" si="266"/>
        <v/>
      </c>
      <c r="Z1935" s="8" t="str">
        <f>VLOOKUP($D1935,{"29 - Psychiatrie (Erwachsene)","BGI";"297 - stationsäquivalente Behandlung in der Erwachsenenpsychiatrie (29)","BGI";"30 - Kinder- und Jugendpsychiatrie","BGII";"307 - stationsäquivalente Behandlung in der Kinder- und Jugendpsychiatrie (30)","BGII";"31 - Psychosomatik","BGI";"","LEER";0,"Leer"},2,0)</f>
        <v>LEER</v>
      </c>
      <c r="AA1935" s="8" t="str">
        <f t="shared" si="267"/>
        <v>Stationen</v>
      </c>
    </row>
    <row r="1936" spans="2:27" ht="15" customHeight="1" x14ac:dyDescent="0.25">
      <c r="B1936" s="76" t="str">
        <f t="shared" si="269"/>
        <v>!!!</v>
      </c>
      <c r="C1936" s="310" t="str">
        <f>IF(LEN($E1936)&gt;0,VLOOKUP(TEXT($E1936,0),'Angaben Stationen'!$E$14:$V$215,17,0),"")</f>
        <v/>
      </c>
      <c r="D1936" s="254" t="str">
        <f>IF(LEN($E1936)&gt;0,VLOOKUP(TEXT($E1936,0),'Angaben Stationen'!$E$14:$V$215,18,0),"")</f>
        <v/>
      </c>
      <c r="E1936" s="344"/>
      <c r="F1936" s="256"/>
      <c r="G1936" s="256"/>
      <c r="H1936" s="307"/>
      <c r="I1936" s="183"/>
      <c r="R1936" s="8">
        <f t="shared" si="262"/>
        <v>0</v>
      </c>
      <c r="S1936" s="8">
        <f>VLOOKUP($D1936,{"29 - Psychiatrie (Erwachsene)",1;"30 - Kinder- und Jugendpsychiatrie",1;"297 - stationsäquivalente Behandlung in der Erwachsenenpsychiatrie (29)",1;"307 - stationsäquivalente Behandlung in der Kinder- und Jugendpsychiatrie (30)",1;"31 - Psychosomatik",1;"",0;0,0},2,0)</f>
        <v>0</v>
      </c>
      <c r="T1936" s="8">
        <f t="shared" si="268"/>
        <v>0</v>
      </c>
      <c r="U1936" s="8">
        <f t="shared" si="270"/>
        <v>0</v>
      </c>
      <c r="V1936" s="8">
        <f t="shared" si="263"/>
        <v>0</v>
      </c>
      <c r="W1936" s="8">
        <f t="shared" si="264"/>
        <v>0</v>
      </c>
      <c r="X1936" s="8">
        <f t="shared" si="265"/>
        <v>0</v>
      </c>
      <c r="Y1936" s="8" t="str">
        <f t="shared" si="266"/>
        <v/>
      </c>
      <c r="Z1936" s="8" t="str">
        <f>VLOOKUP($D1936,{"29 - Psychiatrie (Erwachsene)","BGI";"297 - stationsäquivalente Behandlung in der Erwachsenenpsychiatrie (29)","BGI";"30 - Kinder- und Jugendpsychiatrie","BGII";"307 - stationsäquivalente Behandlung in der Kinder- und Jugendpsychiatrie (30)","BGII";"31 - Psychosomatik","BGI";"","LEER";0,"Leer"},2,0)</f>
        <v>LEER</v>
      </c>
      <c r="AA1936" s="8" t="str">
        <f t="shared" si="267"/>
        <v>Stationen</v>
      </c>
    </row>
    <row r="1937" spans="2:27" ht="15" customHeight="1" x14ac:dyDescent="0.25">
      <c r="B1937" s="76" t="str">
        <f t="shared" si="269"/>
        <v>!!!</v>
      </c>
      <c r="C1937" s="310" t="str">
        <f>IF(LEN($E1937)&gt;0,VLOOKUP(TEXT($E1937,0),'Angaben Stationen'!$E$14:$V$215,17,0),"")</f>
        <v/>
      </c>
      <c r="D1937" s="254" t="str">
        <f>IF(LEN($E1937)&gt;0,VLOOKUP(TEXT($E1937,0),'Angaben Stationen'!$E$14:$V$215,18,0),"")</f>
        <v/>
      </c>
      <c r="E1937" s="344"/>
      <c r="F1937" s="256"/>
      <c r="G1937" s="256"/>
      <c r="H1937" s="307"/>
      <c r="I1937" s="183"/>
      <c r="R1937" s="8">
        <f t="shared" si="262"/>
        <v>0</v>
      </c>
      <c r="S1937" s="8">
        <f>VLOOKUP($D1937,{"29 - Psychiatrie (Erwachsene)",1;"30 - Kinder- und Jugendpsychiatrie",1;"297 - stationsäquivalente Behandlung in der Erwachsenenpsychiatrie (29)",1;"307 - stationsäquivalente Behandlung in der Kinder- und Jugendpsychiatrie (30)",1;"31 - Psychosomatik",1;"",0;0,0},2,0)</f>
        <v>0</v>
      </c>
      <c r="T1937" s="8">
        <f t="shared" si="268"/>
        <v>0</v>
      </c>
      <c r="U1937" s="8">
        <f t="shared" si="270"/>
        <v>0</v>
      </c>
      <c r="V1937" s="8">
        <f t="shared" si="263"/>
        <v>0</v>
      </c>
      <c r="W1937" s="8">
        <f t="shared" si="264"/>
        <v>0</v>
      </c>
      <c r="X1937" s="8">
        <f t="shared" si="265"/>
        <v>0</v>
      </c>
      <c r="Y1937" s="8" t="str">
        <f t="shared" si="266"/>
        <v/>
      </c>
      <c r="Z1937" s="8" t="str">
        <f>VLOOKUP($D1937,{"29 - Psychiatrie (Erwachsene)","BGI";"297 - stationsäquivalente Behandlung in der Erwachsenenpsychiatrie (29)","BGI";"30 - Kinder- und Jugendpsychiatrie","BGII";"307 - stationsäquivalente Behandlung in der Kinder- und Jugendpsychiatrie (30)","BGII";"31 - Psychosomatik","BGI";"","LEER";0,"Leer"},2,0)</f>
        <v>LEER</v>
      </c>
      <c r="AA1937" s="8" t="str">
        <f t="shared" si="267"/>
        <v>Stationen</v>
      </c>
    </row>
    <row r="1938" spans="2:27" ht="15" customHeight="1" x14ac:dyDescent="0.25">
      <c r="B1938" s="76" t="str">
        <f t="shared" si="269"/>
        <v>!!!</v>
      </c>
      <c r="C1938" s="310" t="str">
        <f>IF(LEN($E1938)&gt;0,VLOOKUP(TEXT($E1938,0),'Angaben Stationen'!$E$14:$V$215,17,0),"")</f>
        <v/>
      </c>
      <c r="D1938" s="254" t="str">
        <f>IF(LEN($E1938)&gt;0,VLOOKUP(TEXT($E1938,0),'Angaben Stationen'!$E$14:$V$215,18,0),"")</f>
        <v/>
      </c>
      <c r="E1938" s="344"/>
      <c r="F1938" s="256"/>
      <c r="G1938" s="256"/>
      <c r="H1938" s="307"/>
      <c r="I1938" s="183"/>
      <c r="R1938" s="8">
        <f t="shared" si="262"/>
        <v>0</v>
      </c>
      <c r="S1938" s="8">
        <f>VLOOKUP($D1938,{"29 - Psychiatrie (Erwachsene)",1;"30 - Kinder- und Jugendpsychiatrie",1;"297 - stationsäquivalente Behandlung in der Erwachsenenpsychiatrie (29)",1;"307 - stationsäquivalente Behandlung in der Kinder- und Jugendpsychiatrie (30)",1;"31 - Psychosomatik",1;"",0;0,0},2,0)</f>
        <v>0</v>
      </c>
      <c r="T1938" s="8">
        <f t="shared" si="268"/>
        <v>0</v>
      </c>
      <c r="U1938" s="8">
        <f t="shared" si="270"/>
        <v>0</v>
      </c>
      <c r="V1938" s="8">
        <f t="shared" si="263"/>
        <v>0</v>
      </c>
      <c r="W1938" s="8">
        <f t="shared" si="264"/>
        <v>0</v>
      </c>
      <c r="X1938" s="8">
        <f t="shared" si="265"/>
        <v>0</v>
      </c>
      <c r="Y1938" s="8" t="str">
        <f t="shared" si="266"/>
        <v/>
      </c>
      <c r="Z1938" s="8" t="str">
        <f>VLOOKUP($D1938,{"29 - Psychiatrie (Erwachsene)","BGI";"297 - stationsäquivalente Behandlung in der Erwachsenenpsychiatrie (29)","BGI";"30 - Kinder- und Jugendpsychiatrie","BGII";"307 - stationsäquivalente Behandlung in der Kinder- und Jugendpsychiatrie (30)","BGII";"31 - Psychosomatik","BGI";"","LEER";0,"Leer"},2,0)</f>
        <v>LEER</v>
      </c>
      <c r="AA1938" s="8" t="str">
        <f t="shared" si="267"/>
        <v>Stationen</v>
      </c>
    </row>
    <row r="1939" spans="2:27" ht="15" customHeight="1" x14ac:dyDescent="0.25">
      <c r="B1939" s="76" t="str">
        <f t="shared" si="269"/>
        <v>!!!</v>
      </c>
      <c r="C1939" s="310" t="str">
        <f>IF(LEN($E1939)&gt;0,VLOOKUP(TEXT($E1939,0),'Angaben Stationen'!$E$14:$V$215,17,0),"")</f>
        <v/>
      </c>
      <c r="D1939" s="254" t="str">
        <f>IF(LEN($E1939)&gt;0,VLOOKUP(TEXT($E1939,0),'Angaben Stationen'!$E$14:$V$215,18,0),"")</f>
        <v/>
      </c>
      <c r="E1939" s="344"/>
      <c r="F1939" s="256"/>
      <c r="G1939" s="256"/>
      <c r="H1939" s="307"/>
      <c r="I1939" s="183"/>
      <c r="R1939" s="8">
        <f t="shared" si="262"/>
        <v>0</v>
      </c>
      <c r="S1939" s="8">
        <f>VLOOKUP($D1939,{"29 - Psychiatrie (Erwachsene)",1;"30 - Kinder- und Jugendpsychiatrie",1;"297 - stationsäquivalente Behandlung in der Erwachsenenpsychiatrie (29)",1;"307 - stationsäquivalente Behandlung in der Kinder- und Jugendpsychiatrie (30)",1;"31 - Psychosomatik",1;"",0;0,0},2,0)</f>
        <v>0</v>
      </c>
      <c r="T1939" s="8">
        <f t="shared" si="268"/>
        <v>0</v>
      </c>
      <c r="U1939" s="8">
        <f t="shared" si="270"/>
        <v>0</v>
      </c>
      <c r="V1939" s="8">
        <f t="shared" si="263"/>
        <v>0</v>
      </c>
      <c r="W1939" s="8">
        <f t="shared" si="264"/>
        <v>0</v>
      </c>
      <c r="X1939" s="8">
        <f t="shared" si="265"/>
        <v>0</v>
      </c>
      <c r="Y1939" s="8" t="str">
        <f t="shared" si="266"/>
        <v/>
      </c>
      <c r="Z1939" s="8" t="str">
        <f>VLOOKUP($D1939,{"29 - Psychiatrie (Erwachsene)","BGI";"297 - stationsäquivalente Behandlung in der Erwachsenenpsychiatrie (29)","BGI";"30 - Kinder- und Jugendpsychiatrie","BGII";"307 - stationsäquivalente Behandlung in der Kinder- und Jugendpsychiatrie (30)","BGII";"31 - Psychosomatik","BGI";"","LEER";0,"Leer"},2,0)</f>
        <v>LEER</v>
      </c>
      <c r="AA1939" s="8" t="str">
        <f t="shared" si="267"/>
        <v>Stationen</v>
      </c>
    </row>
    <row r="1940" spans="2:27" ht="15" customHeight="1" x14ac:dyDescent="0.25">
      <c r="B1940" s="76" t="str">
        <f t="shared" si="269"/>
        <v>!!!</v>
      </c>
      <c r="C1940" s="310" t="str">
        <f>IF(LEN($E1940)&gt;0,VLOOKUP(TEXT($E1940,0),'Angaben Stationen'!$E$14:$V$215,17,0),"")</f>
        <v/>
      </c>
      <c r="D1940" s="254" t="str">
        <f>IF(LEN($E1940)&gt;0,VLOOKUP(TEXT($E1940,0),'Angaben Stationen'!$E$14:$V$215,18,0),"")</f>
        <v/>
      </c>
      <c r="E1940" s="344"/>
      <c r="F1940" s="256"/>
      <c r="G1940" s="256"/>
      <c r="H1940" s="307"/>
      <c r="I1940" s="183"/>
      <c r="R1940" s="8">
        <f t="shared" si="262"/>
        <v>0</v>
      </c>
      <c r="S1940" s="8">
        <f>VLOOKUP($D1940,{"29 - Psychiatrie (Erwachsene)",1;"30 - Kinder- und Jugendpsychiatrie",1;"297 - stationsäquivalente Behandlung in der Erwachsenenpsychiatrie (29)",1;"307 - stationsäquivalente Behandlung in der Kinder- und Jugendpsychiatrie (30)",1;"31 - Psychosomatik",1;"",0;0,0},2,0)</f>
        <v>0</v>
      </c>
      <c r="T1940" s="8">
        <f t="shared" si="268"/>
        <v>0</v>
      </c>
      <c r="U1940" s="8">
        <f t="shared" si="270"/>
        <v>0</v>
      </c>
      <c r="V1940" s="8">
        <f t="shared" si="263"/>
        <v>0</v>
      </c>
      <c r="W1940" s="8">
        <f t="shared" si="264"/>
        <v>0</v>
      </c>
      <c r="X1940" s="8">
        <f t="shared" si="265"/>
        <v>0</v>
      </c>
      <c r="Y1940" s="8" t="str">
        <f t="shared" si="266"/>
        <v/>
      </c>
      <c r="Z1940" s="8" t="str">
        <f>VLOOKUP($D1940,{"29 - Psychiatrie (Erwachsene)","BGI";"297 - stationsäquivalente Behandlung in der Erwachsenenpsychiatrie (29)","BGI";"30 - Kinder- und Jugendpsychiatrie","BGII";"307 - stationsäquivalente Behandlung in der Kinder- und Jugendpsychiatrie (30)","BGII";"31 - Psychosomatik","BGI";"","LEER";0,"Leer"},2,0)</f>
        <v>LEER</v>
      </c>
      <c r="AA1940" s="8" t="str">
        <f t="shared" si="267"/>
        <v>Stationen</v>
      </c>
    </row>
    <row r="1941" spans="2:27" ht="15" customHeight="1" x14ac:dyDescent="0.25">
      <c r="B1941" s="76" t="str">
        <f t="shared" si="269"/>
        <v>!!!</v>
      </c>
      <c r="C1941" s="310" t="str">
        <f>IF(LEN($E1941)&gt;0,VLOOKUP(TEXT($E1941,0),'Angaben Stationen'!$E$14:$V$215,17,0),"")</f>
        <v/>
      </c>
      <c r="D1941" s="254" t="str">
        <f>IF(LEN($E1941)&gt;0,VLOOKUP(TEXT($E1941,0),'Angaben Stationen'!$E$14:$V$215,18,0),"")</f>
        <v/>
      </c>
      <c r="E1941" s="344"/>
      <c r="F1941" s="256"/>
      <c r="G1941" s="256"/>
      <c r="H1941" s="307"/>
      <c r="I1941" s="183"/>
      <c r="R1941" s="8">
        <f t="shared" si="262"/>
        <v>0</v>
      </c>
      <c r="S1941" s="8">
        <f>VLOOKUP($D1941,{"29 - Psychiatrie (Erwachsene)",1;"30 - Kinder- und Jugendpsychiatrie",1;"297 - stationsäquivalente Behandlung in der Erwachsenenpsychiatrie (29)",1;"307 - stationsäquivalente Behandlung in der Kinder- und Jugendpsychiatrie (30)",1;"31 - Psychosomatik",1;"",0;0,0},2,0)</f>
        <v>0</v>
      </c>
      <c r="T1941" s="8">
        <f t="shared" si="268"/>
        <v>0</v>
      </c>
      <c r="U1941" s="8">
        <f t="shared" si="270"/>
        <v>0</v>
      </c>
      <c r="V1941" s="8">
        <f t="shared" si="263"/>
        <v>0</v>
      </c>
      <c r="W1941" s="8">
        <f t="shared" si="264"/>
        <v>0</v>
      </c>
      <c r="X1941" s="8">
        <f t="shared" si="265"/>
        <v>0</v>
      </c>
      <c r="Y1941" s="8" t="str">
        <f t="shared" si="266"/>
        <v/>
      </c>
      <c r="Z1941" s="8" t="str">
        <f>VLOOKUP($D1941,{"29 - Psychiatrie (Erwachsene)","BGI";"297 - stationsäquivalente Behandlung in der Erwachsenenpsychiatrie (29)","BGI";"30 - Kinder- und Jugendpsychiatrie","BGII";"307 - stationsäquivalente Behandlung in der Kinder- und Jugendpsychiatrie (30)","BGII";"31 - Psychosomatik","BGI";"","LEER";0,"Leer"},2,0)</f>
        <v>LEER</v>
      </c>
      <c r="AA1941" s="8" t="str">
        <f t="shared" si="267"/>
        <v>Stationen</v>
      </c>
    </row>
    <row r="1942" spans="2:27" ht="15" customHeight="1" x14ac:dyDescent="0.25">
      <c r="B1942" s="76" t="str">
        <f t="shared" si="269"/>
        <v>!!!</v>
      </c>
      <c r="C1942" s="310" t="str">
        <f>IF(LEN($E1942)&gt;0,VLOOKUP(TEXT($E1942,0),'Angaben Stationen'!$E$14:$V$215,17,0),"")</f>
        <v/>
      </c>
      <c r="D1942" s="254" t="str">
        <f>IF(LEN($E1942)&gt;0,VLOOKUP(TEXT($E1942,0),'Angaben Stationen'!$E$14:$V$215,18,0),"")</f>
        <v/>
      </c>
      <c r="E1942" s="344"/>
      <c r="F1942" s="256"/>
      <c r="G1942" s="256"/>
      <c r="H1942" s="307"/>
      <c r="I1942" s="183"/>
      <c r="R1942" s="8">
        <f t="shared" si="262"/>
        <v>0</v>
      </c>
      <c r="S1942" s="8">
        <f>VLOOKUP($D1942,{"29 - Psychiatrie (Erwachsene)",1;"30 - Kinder- und Jugendpsychiatrie",1;"297 - stationsäquivalente Behandlung in der Erwachsenenpsychiatrie (29)",1;"307 - stationsäquivalente Behandlung in der Kinder- und Jugendpsychiatrie (30)",1;"31 - Psychosomatik",1;"",0;0,0},2,0)</f>
        <v>0</v>
      </c>
      <c r="T1942" s="8">
        <f t="shared" si="268"/>
        <v>0</v>
      </c>
      <c r="U1942" s="8">
        <f t="shared" si="270"/>
        <v>0</v>
      </c>
      <c r="V1942" s="8">
        <f t="shared" si="263"/>
        <v>0</v>
      </c>
      <c r="W1942" s="8">
        <f t="shared" si="264"/>
        <v>0</v>
      </c>
      <c r="X1942" s="8">
        <f t="shared" si="265"/>
        <v>0</v>
      </c>
      <c r="Y1942" s="8" t="str">
        <f t="shared" si="266"/>
        <v/>
      </c>
      <c r="Z1942" s="8" t="str">
        <f>VLOOKUP($D1942,{"29 - Psychiatrie (Erwachsene)","BGI";"297 - stationsäquivalente Behandlung in der Erwachsenenpsychiatrie (29)","BGI";"30 - Kinder- und Jugendpsychiatrie","BGII";"307 - stationsäquivalente Behandlung in der Kinder- und Jugendpsychiatrie (30)","BGII";"31 - Psychosomatik","BGI";"","LEER";0,"Leer"},2,0)</f>
        <v>LEER</v>
      </c>
      <c r="AA1942" s="8" t="str">
        <f t="shared" si="267"/>
        <v>Stationen</v>
      </c>
    </row>
    <row r="1943" spans="2:27" ht="15" customHeight="1" x14ac:dyDescent="0.25">
      <c r="B1943" s="76" t="str">
        <f t="shared" si="269"/>
        <v>!!!</v>
      </c>
      <c r="C1943" s="310" t="str">
        <f>IF(LEN($E1943)&gt;0,VLOOKUP(TEXT($E1943,0),'Angaben Stationen'!$E$14:$V$215,17,0),"")</f>
        <v/>
      </c>
      <c r="D1943" s="254" t="str">
        <f>IF(LEN($E1943)&gt;0,VLOOKUP(TEXT($E1943,0),'Angaben Stationen'!$E$14:$V$215,18,0),"")</f>
        <v/>
      </c>
      <c r="E1943" s="344"/>
      <c r="F1943" s="256"/>
      <c r="G1943" s="256"/>
      <c r="H1943" s="307"/>
      <c r="I1943" s="183"/>
      <c r="R1943" s="8">
        <f t="shared" si="262"/>
        <v>0</v>
      </c>
      <c r="S1943" s="8">
        <f>VLOOKUP($D1943,{"29 - Psychiatrie (Erwachsene)",1;"30 - Kinder- und Jugendpsychiatrie",1;"297 - stationsäquivalente Behandlung in der Erwachsenenpsychiatrie (29)",1;"307 - stationsäquivalente Behandlung in der Kinder- und Jugendpsychiatrie (30)",1;"31 - Psychosomatik",1;"",0;0,0},2,0)</f>
        <v>0</v>
      </c>
      <c r="T1943" s="8">
        <f t="shared" si="268"/>
        <v>0</v>
      </c>
      <c r="U1943" s="8">
        <f t="shared" si="270"/>
        <v>0</v>
      </c>
      <c r="V1943" s="8">
        <f t="shared" si="263"/>
        <v>0</v>
      </c>
      <c r="W1943" s="8">
        <f t="shared" si="264"/>
        <v>0</v>
      </c>
      <c r="X1943" s="8">
        <f t="shared" si="265"/>
        <v>0</v>
      </c>
      <c r="Y1943" s="8" t="str">
        <f t="shared" si="266"/>
        <v/>
      </c>
      <c r="Z1943" s="8" t="str">
        <f>VLOOKUP($D1943,{"29 - Psychiatrie (Erwachsene)","BGI";"297 - stationsäquivalente Behandlung in der Erwachsenenpsychiatrie (29)","BGI";"30 - Kinder- und Jugendpsychiatrie","BGII";"307 - stationsäquivalente Behandlung in der Kinder- und Jugendpsychiatrie (30)","BGII";"31 - Psychosomatik","BGI";"","LEER";0,"Leer"},2,0)</f>
        <v>LEER</v>
      </c>
      <c r="AA1943" s="8" t="str">
        <f t="shared" si="267"/>
        <v>Stationen</v>
      </c>
    </row>
    <row r="1944" spans="2:27" ht="15" customHeight="1" x14ac:dyDescent="0.25">
      <c r="B1944" s="76" t="str">
        <f t="shared" si="269"/>
        <v>!!!</v>
      </c>
      <c r="C1944" s="310" t="str">
        <f>IF(LEN($E1944)&gt;0,VLOOKUP(TEXT($E1944,0),'Angaben Stationen'!$E$14:$V$215,17,0),"")</f>
        <v/>
      </c>
      <c r="D1944" s="254" t="str">
        <f>IF(LEN($E1944)&gt;0,VLOOKUP(TEXT($E1944,0),'Angaben Stationen'!$E$14:$V$215,18,0),"")</f>
        <v/>
      </c>
      <c r="E1944" s="344"/>
      <c r="F1944" s="256"/>
      <c r="G1944" s="256"/>
      <c r="H1944" s="307"/>
      <c r="I1944" s="183"/>
      <c r="R1944" s="8">
        <f t="shared" si="262"/>
        <v>0</v>
      </c>
      <c r="S1944" s="8">
        <f>VLOOKUP($D1944,{"29 - Psychiatrie (Erwachsene)",1;"30 - Kinder- und Jugendpsychiatrie",1;"297 - stationsäquivalente Behandlung in der Erwachsenenpsychiatrie (29)",1;"307 - stationsäquivalente Behandlung in der Kinder- und Jugendpsychiatrie (30)",1;"31 - Psychosomatik",1;"",0;0,0},2,0)</f>
        <v>0</v>
      </c>
      <c r="T1944" s="8">
        <f t="shared" si="268"/>
        <v>0</v>
      </c>
      <c r="U1944" s="8">
        <f t="shared" si="270"/>
        <v>0</v>
      </c>
      <c r="V1944" s="8">
        <f t="shared" si="263"/>
        <v>0</v>
      </c>
      <c r="W1944" s="8">
        <f t="shared" si="264"/>
        <v>0</v>
      </c>
      <c r="X1944" s="8">
        <f t="shared" si="265"/>
        <v>0</v>
      </c>
      <c r="Y1944" s="8" t="str">
        <f t="shared" si="266"/>
        <v/>
      </c>
      <c r="Z1944" s="8" t="str">
        <f>VLOOKUP($D1944,{"29 - Psychiatrie (Erwachsene)","BGI";"297 - stationsäquivalente Behandlung in der Erwachsenenpsychiatrie (29)","BGI";"30 - Kinder- und Jugendpsychiatrie","BGII";"307 - stationsäquivalente Behandlung in der Kinder- und Jugendpsychiatrie (30)","BGII";"31 - Psychosomatik","BGI";"","LEER";0,"Leer"},2,0)</f>
        <v>LEER</v>
      </c>
      <c r="AA1944" s="8" t="str">
        <f t="shared" si="267"/>
        <v>Stationen</v>
      </c>
    </row>
    <row r="1945" spans="2:27" ht="15" customHeight="1" x14ac:dyDescent="0.25">
      <c r="B1945" s="76" t="str">
        <f t="shared" si="269"/>
        <v>!!!</v>
      </c>
      <c r="C1945" s="310" t="str">
        <f>IF(LEN($E1945)&gt;0,VLOOKUP(TEXT($E1945,0),'Angaben Stationen'!$E$14:$V$215,17,0),"")</f>
        <v/>
      </c>
      <c r="D1945" s="254" t="str">
        <f>IF(LEN($E1945)&gt;0,VLOOKUP(TEXT($E1945,0),'Angaben Stationen'!$E$14:$V$215,18,0),"")</f>
        <v/>
      </c>
      <c r="E1945" s="344"/>
      <c r="F1945" s="256"/>
      <c r="G1945" s="256"/>
      <c r="H1945" s="307"/>
      <c r="I1945" s="183"/>
      <c r="R1945" s="8">
        <f t="shared" si="262"/>
        <v>0</v>
      </c>
      <c r="S1945" s="8">
        <f>VLOOKUP($D1945,{"29 - Psychiatrie (Erwachsene)",1;"30 - Kinder- und Jugendpsychiatrie",1;"297 - stationsäquivalente Behandlung in der Erwachsenenpsychiatrie (29)",1;"307 - stationsäquivalente Behandlung in der Kinder- und Jugendpsychiatrie (30)",1;"31 - Psychosomatik",1;"",0;0,0},2,0)</f>
        <v>0</v>
      </c>
      <c r="T1945" s="8">
        <f t="shared" si="268"/>
        <v>0</v>
      </c>
      <c r="U1945" s="8">
        <f t="shared" si="270"/>
        <v>0</v>
      </c>
      <c r="V1945" s="8">
        <f t="shared" si="263"/>
        <v>0</v>
      </c>
      <c r="W1945" s="8">
        <f t="shared" si="264"/>
        <v>0</v>
      </c>
      <c r="X1945" s="8">
        <f t="shared" si="265"/>
        <v>0</v>
      </c>
      <c r="Y1945" s="8" t="str">
        <f t="shared" si="266"/>
        <v/>
      </c>
      <c r="Z1945" s="8" t="str">
        <f>VLOOKUP($D1945,{"29 - Psychiatrie (Erwachsene)","BGI";"297 - stationsäquivalente Behandlung in der Erwachsenenpsychiatrie (29)","BGI";"30 - Kinder- und Jugendpsychiatrie","BGII";"307 - stationsäquivalente Behandlung in der Kinder- und Jugendpsychiatrie (30)","BGII";"31 - Psychosomatik","BGI";"","LEER";0,"Leer"},2,0)</f>
        <v>LEER</v>
      </c>
      <c r="AA1945" s="8" t="str">
        <f t="shared" si="267"/>
        <v>Stationen</v>
      </c>
    </row>
    <row r="1946" spans="2:27" ht="15" customHeight="1" x14ac:dyDescent="0.25">
      <c r="B1946" s="76" t="str">
        <f t="shared" si="269"/>
        <v>!!!</v>
      </c>
      <c r="C1946" s="310" t="str">
        <f>IF(LEN($E1946)&gt;0,VLOOKUP(TEXT($E1946,0),'Angaben Stationen'!$E$14:$V$215,17,0),"")</f>
        <v/>
      </c>
      <c r="D1946" s="254" t="str">
        <f>IF(LEN($E1946)&gt;0,VLOOKUP(TEXT($E1946,0),'Angaben Stationen'!$E$14:$V$215,18,0),"")</f>
        <v/>
      </c>
      <c r="E1946" s="344"/>
      <c r="F1946" s="256"/>
      <c r="G1946" s="256"/>
      <c r="H1946" s="307"/>
      <c r="I1946" s="183"/>
      <c r="R1946" s="8">
        <f t="shared" si="262"/>
        <v>0</v>
      </c>
      <c r="S1946" s="8">
        <f>VLOOKUP($D1946,{"29 - Psychiatrie (Erwachsene)",1;"30 - Kinder- und Jugendpsychiatrie",1;"297 - stationsäquivalente Behandlung in der Erwachsenenpsychiatrie (29)",1;"307 - stationsäquivalente Behandlung in der Kinder- und Jugendpsychiatrie (30)",1;"31 - Psychosomatik",1;"",0;0,0},2,0)</f>
        <v>0</v>
      </c>
      <c r="T1946" s="8">
        <f t="shared" si="268"/>
        <v>0</v>
      </c>
      <c r="U1946" s="8">
        <f t="shared" si="270"/>
        <v>0</v>
      </c>
      <c r="V1946" s="8">
        <f t="shared" si="263"/>
        <v>0</v>
      </c>
      <c r="W1946" s="8">
        <f t="shared" si="264"/>
        <v>0</v>
      </c>
      <c r="X1946" s="8">
        <f t="shared" si="265"/>
        <v>0</v>
      </c>
      <c r="Y1946" s="8" t="str">
        <f t="shared" si="266"/>
        <v/>
      </c>
      <c r="Z1946" s="8" t="str">
        <f>VLOOKUP($D1946,{"29 - Psychiatrie (Erwachsene)","BGI";"297 - stationsäquivalente Behandlung in der Erwachsenenpsychiatrie (29)","BGI";"30 - Kinder- und Jugendpsychiatrie","BGII";"307 - stationsäquivalente Behandlung in der Kinder- und Jugendpsychiatrie (30)","BGII";"31 - Psychosomatik","BGI";"","LEER";0,"Leer"},2,0)</f>
        <v>LEER</v>
      </c>
      <c r="AA1946" s="8" t="str">
        <f t="shared" si="267"/>
        <v>Stationen</v>
      </c>
    </row>
    <row r="1947" spans="2:27" ht="15" customHeight="1" x14ac:dyDescent="0.25">
      <c r="B1947" s="76" t="str">
        <f t="shared" si="269"/>
        <v>!!!</v>
      </c>
      <c r="C1947" s="310" t="str">
        <f>IF(LEN($E1947)&gt;0,VLOOKUP(TEXT($E1947,0),'Angaben Stationen'!$E$14:$V$215,17,0),"")</f>
        <v/>
      </c>
      <c r="D1947" s="254" t="str">
        <f>IF(LEN($E1947)&gt;0,VLOOKUP(TEXT($E1947,0),'Angaben Stationen'!$E$14:$V$215,18,0),"")</f>
        <v/>
      </c>
      <c r="E1947" s="344"/>
      <c r="F1947" s="256"/>
      <c r="G1947" s="256"/>
      <c r="H1947" s="307"/>
      <c r="I1947" s="183"/>
      <c r="R1947" s="8">
        <f t="shared" si="262"/>
        <v>0</v>
      </c>
      <c r="S1947" s="8">
        <f>VLOOKUP($D1947,{"29 - Psychiatrie (Erwachsene)",1;"30 - Kinder- und Jugendpsychiatrie",1;"297 - stationsäquivalente Behandlung in der Erwachsenenpsychiatrie (29)",1;"307 - stationsäquivalente Behandlung in der Kinder- und Jugendpsychiatrie (30)",1;"31 - Psychosomatik",1;"",0;0,0},2,0)</f>
        <v>0</v>
      </c>
      <c r="T1947" s="8">
        <f t="shared" si="268"/>
        <v>0</v>
      </c>
      <c r="U1947" s="8">
        <f t="shared" si="270"/>
        <v>0</v>
      </c>
      <c r="V1947" s="8">
        <f t="shared" si="263"/>
        <v>0</v>
      </c>
      <c r="W1947" s="8">
        <f t="shared" si="264"/>
        <v>0</v>
      </c>
      <c r="X1947" s="8">
        <f t="shared" si="265"/>
        <v>0</v>
      </c>
      <c r="Y1947" s="8" t="str">
        <f t="shared" si="266"/>
        <v/>
      </c>
      <c r="Z1947" s="8" t="str">
        <f>VLOOKUP($D1947,{"29 - Psychiatrie (Erwachsene)","BGI";"297 - stationsäquivalente Behandlung in der Erwachsenenpsychiatrie (29)","BGI";"30 - Kinder- und Jugendpsychiatrie","BGII";"307 - stationsäquivalente Behandlung in der Kinder- und Jugendpsychiatrie (30)","BGII";"31 - Psychosomatik","BGI";"","LEER";0,"Leer"},2,0)</f>
        <v>LEER</v>
      </c>
      <c r="AA1947" s="8" t="str">
        <f t="shared" si="267"/>
        <v>Stationen</v>
      </c>
    </row>
    <row r="1948" spans="2:27" ht="15" customHeight="1" x14ac:dyDescent="0.25">
      <c r="B1948" s="76" t="str">
        <f t="shared" si="269"/>
        <v>!!!</v>
      </c>
      <c r="C1948" s="310" t="str">
        <f>IF(LEN($E1948)&gt;0,VLOOKUP(TEXT($E1948,0),'Angaben Stationen'!$E$14:$V$215,17,0),"")</f>
        <v/>
      </c>
      <c r="D1948" s="254" t="str">
        <f>IF(LEN($E1948)&gt;0,VLOOKUP(TEXT($E1948,0),'Angaben Stationen'!$E$14:$V$215,18,0),"")</f>
        <v/>
      </c>
      <c r="E1948" s="344"/>
      <c r="F1948" s="256"/>
      <c r="G1948" s="256"/>
      <c r="H1948" s="307"/>
      <c r="I1948" s="183"/>
      <c r="R1948" s="8">
        <f t="shared" si="262"/>
        <v>0</v>
      </c>
      <c r="S1948" s="8">
        <f>VLOOKUP($D1948,{"29 - Psychiatrie (Erwachsene)",1;"30 - Kinder- und Jugendpsychiatrie",1;"297 - stationsäquivalente Behandlung in der Erwachsenenpsychiatrie (29)",1;"307 - stationsäquivalente Behandlung in der Kinder- und Jugendpsychiatrie (30)",1;"31 - Psychosomatik",1;"",0;0,0},2,0)</f>
        <v>0</v>
      </c>
      <c r="T1948" s="8">
        <f t="shared" si="268"/>
        <v>0</v>
      </c>
      <c r="U1948" s="8">
        <f t="shared" si="270"/>
        <v>0</v>
      </c>
      <c r="V1948" s="8">
        <f t="shared" si="263"/>
        <v>0</v>
      </c>
      <c r="W1948" s="8">
        <f t="shared" si="264"/>
        <v>0</v>
      </c>
      <c r="X1948" s="8">
        <f t="shared" si="265"/>
        <v>0</v>
      </c>
      <c r="Y1948" s="8" t="str">
        <f t="shared" si="266"/>
        <v/>
      </c>
      <c r="Z1948" s="8" t="str">
        <f>VLOOKUP($D1948,{"29 - Psychiatrie (Erwachsene)","BGI";"297 - stationsäquivalente Behandlung in der Erwachsenenpsychiatrie (29)","BGI";"30 - Kinder- und Jugendpsychiatrie","BGII";"307 - stationsäquivalente Behandlung in der Kinder- und Jugendpsychiatrie (30)","BGII";"31 - Psychosomatik","BGI";"","LEER";0,"Leer"},2,0)</f>
        <v>LEER</v>
      </c>
      <c r="AA1948" s="8" t="str">
        <f t="shared" si="267"/>
        <v>Stationen</v>
      </c>
    </row>
    <row r="1949" spans="2:27" ht="15" customHeight="1" x14ac:dyDescent="0.25">
      <c r="B1949" s="76" t="str">
        <f t="shared" si="269"/>
        <v>!!!</v>
      </c>
      <c r="C1949" s="310" t="str">
        <f>IF(LEN($E1949)&gt;0,VLOOKUP(TEXT($E1949,0),'Angaben Stationen'!$E$14:$V$215,17,0),"")</f>
        <v/>
      </c>
      <c r="D1949" s="254" t="str">
        <f>IF(LEN($E1949)&gt;0,VLOOKUP(TEXT($E1949,0),'Angaben Stationen'!$E$14:$V$215,18,0),"")</f>
        <v/>
      </c>
      <c r="E1949" s="344"/>
      <c r="F1949" s="256"/>
      <c r="G1949" s="256"/>
      <c r="H1949" s="307"/>
      <c r="I1949" s="183"/>
      <c r="R1949" s="8">
        <f t="shared" si="262"/>
        <v>0</v>
      </c>
      <c r="S1949" s="8">
        <f>VLOOKUP($D1949,{"29 - Psychiatrie (Erwachsene)",1;"30 - Kinder- und Jugendpsychiatrie",1;"297 - stationsäquivalente Behandlung in der Erwachsenenpsychiatrie (29)",1;"307 - stationsäquivalente Behandlung in der Kinder- und Jugendpsychiatrie (30)",1;"31 - Psychosomatik",1;"",0;0,0},2,0)</f>
        <v>0</v>
      </c>
      <c r="T1949" s="8">
        <f t="shared" si="268"/>
        <v>0</v>
      </c>
      <c r="U1949" s="8">
        <f t="shared" si="270"/>
        <v>0</v>
      </c>
      <c r="V1949" s="8">
        <f t="shared" si="263"/>
        <v>0</v>
      </c>
      <c r="W1949" s="8">
        <f t="shared" si="264"/>
        <v>0</v>
      </c>
      <c r="X1949" s="8">
        <f t="shared" si="265"/>
        <v>0</v>
      </c>
      <c r="Y1949" s="8" t="str">
        <f t="shared" si="266"/>
        <v/>
      </c>
      <c r="Z1949" s="8" t="str">
        <f>VLOOKUP($D1949,{"29 - Psychiatrie (Erwachsene)","BGI";"297 - stationsäquivalente Behandlung in der Erwachsenenpsychiatrie (29)","BGI";"30 - Kinder- und Jugendpsychiatrie","BGII";"307 - stationsäquivalente Behandlung in der Kinder- und Jugendpsychiatrie (30)","BGII";"31 - Psychosomatik","BGI";"","LEER";0,"Leer"},2,0)</f>
        <v>LEER</v>
      </c>
      <c r="AA1949" s="8" t="str">
        <f t="shared" si="267"/>
        <v>Stationen</v>
      </c>
    </row>
    <row r="1950" spans="2:27" ht="15" customHeight="1" x14ac:dyDescent="0.25">
      <c r="B1950" s="76" t="str">
        <f t="shared" si="269"/>
        <v>!!!</v>
      </c>
      <c r="C1950" s="310" t="str">
        <f>IF(LEN($E1950)&gt;0,VLOOKUP(TEXT($E1950,0),'Angaben Stationen'!$E$14:$V$215,17,0),"")</f>
        <v/>
      </c>
      <c r="D1950" s="254" t="str">
        <f>IF(LEN($E1950)&gt;0,VLOOKUP(TEXT($E1950,0),'Angaben Stationen'!$E$14:$V$215,18,0),"")</f>
        <v/>
      </c>
      <c r="E1950" s="344"/>
      <c r="F1950" s="256"/>
      <c r="G1950" s="256"/>
      <c r="H1950" s="307"/>
      <c r="I1950" s="183"/>
      <c r="R1950" s="8">
        <f t="shared" si="262"/>
        <v>0</v>
      </c>
      <c r="S1950" s="8">
        <f>VLOOKUP($D1950,{"29 - Psychiatrie (Erwachsene)",1;"30 - Kinder- und Jugendpsychiatrie",1;"297 - stationsäquivalente Behandlung in der Erwachsenenpsychiatrie (29)",1;"307 - stationsäquivalente Behandlung in der Kinder- und Jugendpsychiatrie (30)",1;"31 - Psychosomatik",1;"",0;0,0},2,0)</f>
        <v>0</v>
      </c>
      <c r="T1950" s="8">
        <f t="shared" si="268"/>
        <v>0</v>
      </c>
      <c r="U1950" s="8">
        <f t="shared" si="270"/>
        <v>0</v>
      </c>
      <c r="V1950" s="8">
        <f t="shared" si="263"/>
        <v>0</v>
      </c>
      <c r="W1950" s="8">
        <f t="shared" si="264"/>
        <v>0</v>
      </c>
      <c r="X1950" s="8">
        <f t="shared" si="265"/>
        <v>0</v>
      </c>
      <c r="Y1950" s="8" t="str">
        <f t="shared" si="266"/>
        <v/>
      </c>
      <c r="Z1950" s="8" t="str">
        <f>VLOOKUP($D1950,{"29 - Psychiatrie (Erwachsene)","BGI";"297 - stationsäquivalente Behandlung in der Erwachsenenpsychiatrie (29)","BGI";"30 - Kinder- und Jugendpsychiatrie","BGII";"307 - stationsäquivalente Behandlung in der Kinder- und Jugendpsychiatrie (30)","BGII";"31 - Psychosomatik","BGI";"","LEER";0,"Leer"},2,0)</f>
        <v>LEER</v>
      </c>
      <c r="AA1950" s="8" t="str">
        <f t="shared" si="267"/>
        <v>Stationen</v>
      </c>
    </row>
    <row r="1951" spans="2:27" ht="15" customHeight="1" x14ac:dyDescent="0.25">
      <c r="B1951" s="76" t="str">
        <f t="shared" si="269"/>
        <v>!!!</v>
      </c>
      <c r="C1951" s="310" t="str">
        <f>IF(LEN($E1951)&gt;0,VLOOKUP(TEXT($E1951,0),'Angaben Stationen'!$E$14:$V$215,17,0),"")</f>
        <v/>
      </c>
      <c r="D1951" s="254" t="str">
        <f>IF(LEN($E1951)&gt;0,VLOOKUP(TEXT($E1951,0),'Angaben Stationen'!$E$14:$V$215,18,0),"")</f>
        <v/>
      </c>
      <c r="E1951" s="344"/>
      <c r="F1951" s="256"/>
      <c r="G1951" s="256"/>
      <c r="H1951" s="307"/>
      <c r="I1951" s="183"/>
      <c r="R1951" s="8">
        <f t="shared" si="262"/>
        <v>0</v>
      </c>
      <c r="S1951" s="8">
        <f>VLOOKUP($D1951,{"29 - Psychiatrie (Erwachsene)",1;"30 - Kinder- und Jugendpsychiatrie",1;"297 - stationsäquivalente Behandlung in der Erwachsenenpsychiatrie (29)",1;"307 - stationsäquivalente Behandlung in der Kinder- und Jugendpsychiatrie (30)",1;"31 - Psychosomatik",1;"",0;0,0},2,0)</f>
        <v>0</v>
      </c>
      <c r="T1951" s="8">
        <f t="shared" si="268"/>
        <v>0</v>
      </c>
      <c r="U1951" s="8">
        <f t="shared" si="270"/>
        <v>0</v>
      </c>
      <c r="V1951" s="8">
        <f t="shared" si="263"/>
        <v>0</v>
      </c>
      <c r="W1951" s="8">
        <f t="shared" si="264"/>
        <v>0</v>
      </c>
      <c r="X1951" s="8">
        <f t="shared" si="265"/>
        <v>0</v>
      </c>
      <c r="Y1951" s="8" t="str">
        <f t="shared" si="266"/>
        <v/>
      </c>
      <c r="Z1951" s="8" t="str">
        <f>VLOOKUP($D1951,{"29 - Psychiatrie (Erwachsene)","BGI";"297 - stationsäquivalente Behandlung in der Erwachsenenpsychiatrie (29)","BGI";"30 - Kinder- und Jugendpsychiatrie","BGII";"307 - stationsäquivalente Behandlung in der Kinder- und Jugendpsychiatrie (30)","BGII";"31 - Psychosomatik","BGI";"","LEER";0,"Leer"},2,0)</f>
        <v>LEER</v>
      </c>
      <c r="AA1951" s="8" t="str">
        <f t="shared" si="267"/>
        <v>Stationen</v>
      </c>
    </row>
    <row r="1952" spans="2:27" ht="15" customHeight="1" x14ac:dyDescent="0.25">
      <c r="B1952" s="76" t="str">
        <f t="shared" si="269"/>
        <v>!!!</v>
      </c>
      <c r="C1952" s="310" t="str">
        <f>IF(LEN($E1952)&gt;0,VLOOKUP(TEXT($E1952,0),'Angaben Stationen'!$E$14:$V$215,17,0),"")</f>
        <v/>
      </c>
      <c r="D1952" s="254" t="str">
        <f>IF(LEN($E1952)&gt;0,VLOOKUP(TEXT($E1952,0),'Angaben Stationen'!$E$14:$V$215,18,0),"")</f>
        <v/>
      </c>
      <c r="E1952" s="344"/>
      <c r="F1952" s="256"/>
      <c r="G1952" s="256"/>
      <c r="H1952" s="307"/>
      <c r="I1952" s="183"/>
      <c r="R1952" s="8">
        <f t="shared" si="262"/>
        <v>0</v>
      </c>
      <c r="S1952" s="8">
        <f>VLOOKUP($D1952,{"29 - Psychiatrie (Erwachsene)",1;"30 - Kinder- und Jugendpsychiatrie",1;"297 - stationsäquivalente Behandlung in der Erwachsenenpsychiatrie (29)",1;"307 - stationsäquivalente Behandlung in der Kinder- und Jugendpsychiatrie (30)",1;"31 - Psychosomatik",1;"",0;0,0},2,0)</f>
        <v>0</v>
      </c>
      <c r="T1952" s="8">
        <f t="shared" si="268"/>
        <v>0</v>
      </c>
      <c r="U1952" s="8">
        <f t="shared" si="270"/>
        <v>0</v>
      </c>
      <c r="V1952" s="8">
        <f t="shared" si="263"/>
        <v>0</v>
      </c>
      <c r="W1952" s="8">
        <f t="shared" si="264"/>
        <v>0</v>
      </c>
      <c r="X1952" s="8">
        <f t="shared" si="265"/>
        <v>0</v>
      </c>
      <c r="Y1952" s="8" t="str">
        <f t="shared" si="266"/>
        <v/>
      </c>
      <c r="Z1952" s="8" t="str">
        <f>VLOOKUP($D1952,{"29 - Psychiatrie (Erwachsene)","BGI";"297 - stationsäquivalente Behandlung in der Erwachsenenpsychiatrie (29)","BGI";"30 - Kinder- und Jugendpsychiatrie","BGII";"307 - stationsäquivalente Behandlung in der Kinder- und Jugendpsychiatrie (30)","BGII";"31 - Psychosomatik","BGI";"","LEER";0,"Leer"},2,0)</f>
        <v>LEER</v>
      </c>
      <c r="AA1952" s="8" t="str">
        <f t="shared" si="267"/>
        <v>Stationen</v>
      </c>
    </row>
    <row r="1953" spans="2:27" ht="15" customHeight="1" x14ac:dyDescent="0.25">
      <c r="B1953" s="76" t="str">
        <f t="shared" si="269"/>
        <v>!!!</v>
      </c>
      <c r="C1953" s="310" t="str">
        <f>IF(LEN($E1953)&gt;0,VLOOKUP(TEXT($E1953,0),'Angaben Stationen'!$E$14:$V$215,17,0),"")</f>
        <v/>
      </c>
      <c r="D1953" s="254" t="str">
        <f>IF(LEN($E1953)&gt;0,VLOOKUP(TEXT($E1953,0),'Angaben Stationen'!$E$14:$V$215,18,0),"")</f>
        <v/>
      </c>
      <c r="E1953" s="344"/>
      <c r="F1953" s="256"/>
      <c r="G1953" s="256"/>
      <c r="H1953" s="307"/>
      <c r="I1953" s="183"/>
      <c r="R1953" s="8">
        <f t="shared" si="262"/>
        <v>0</v>
      </c>
      <c r="S1953" s="8">
        <f>VLOOKUP($D1953,{"29 - Psychiatrie (Erwachsene)",1;"30 - Kinder- und Jugendpsychiatrie",1;"297 - stationsäquivalente Behandlung in der Erwachsenenpsychiatrie (29)",1;"307 - stationsäquivalente Behandlung in der Kinder- und Jugendpsychiatrie (30)",1;"31 - Psychosomatik",1;"",0;0,0},2,0)</f>
        <v>0</v>
      </c>
      <c r="T1953" s="8">
        <f t="shared" si="268"/>
        <v>0</v>
      </c>
      <c r="U1953" s="8">
        <f t="shared" si="270"/>
        <v>0</v>
      </c>
      <c r="V1953" s="8">
        <f t="shared" si="263"/>
        <v>0</v>
      </c>
      <c r="W1953" s="8">
        <f t="shared" si="264"/>
        <v>0</v>
      </c>
      <c r="X1953" s="8">
        <f t="shared" si="265"/>
        <v>0</v>
      </c>
      <c r="Y1953" s="8" t="str">
        <f t="shared" si="266"/>
        <v/>
      </c>
      <c r="Z1953" s="8" t="str">
        <f>VLOOKUP($D1953,{"29 - Psychiatrie (Erwachsene)","BGI";"297 - stationsäquivalente Behandlung in der Erwachsenenpsychiatrie (29)","BGI";"30 - Kinder- und Jugendpsychiatrie","BGII";"307 - stationsäquivalente Behandlung in der Kinder- und Jugendpsychiatrie (30)","BGII";"31 - Psychosomatik","BGI";"","LEER";0,"Leer"},2,0)</f>
        <v>LEER</v>
      </c>
      <c r="AA1953" s="8" t="str">
        <f t="shared" si="267"/>
        <v>Stationen</v>
      </c>
    </row>
    <row r="1954" spans="2:27" ht="15" customHeight="1" x14ac:dyDescent="0.25">
      <c r="B1954" s="76" t="str">
        <f t="shared" si="269"/>
        <v>!!!</v>
      </c>
      <c r="C1954" s="310" t="str">
        <f>IF(LEN($E1954)&gt;0,VLOOKUP(TEXT($E1954,0),'Angaben Stationen'!$E$14:$V$215,17,0),"")</f>
        <v/>
      </c>
      <c r="D1954" s="254" t="str">
        <f>IF(LEN($E1954)&gt;0,VLOOKUP(TEXT($E1954,0),'Angaben Stationen'!$E$14:$V$215,18,0),"")</f>
        <v/>
      </c>
      <c r="E1954" s="344"/>
      <c r="F1954" s="256"/>
      <c r="G1954" s="256"/>
      <c r="H1954" s="307"/>
      <c r="I1954" s="183"/>
      <c r="R1954" s="8">
        <f t="shared" ref="R1954:R2017" si="271">IF(LEN(B1954)&gt;0,0,1)</f>
        <v>0</v>
      </c>
      <c r="S1954" s="8">
        <f>VLOOKUP($D1954,{"29 - Psychiatrie (Erwachsene)",1;"30 - Kinder- und Jugendpsychiatrie",1;"297 - stationsäquivalente Behandlung in der Erwachsenenpsychiatrie (29)",1;"307 - stationsäquivalente Behandlung in der Kinder- und Jugendpsychiatrie (30)",1;"31 - Psychosomatik",1;"",0;0,0},2,0)</f>
        <v>0</v>
      </c>
      <c r="T1954" s="8">
        <f t="shared" si="268"/>
        <v>0</v>
      </c>
      <c r="U1954" s="8">
        <f t="shared" si="270"/>
        <v>0</v>
      </c>
      <c r="V1954" s="8">
        <f t="shared" ref="V1954:V2017" si="272">IF(VALUE($F1954)&gt;0,1,0)</f>
        <v>0</v>
      </c>
      <c r="W1954" s="8">
        <f t="shared" ref="W1954:W2017" si="273">IF(LEN($G1954)&gt;0,1,0)</f>
        <v>0</v>
      </c>
      <c r="X1954" s="8">
        <f t="shared" ref="X1954:X2017" si="274">IF(LEN($H1954)&gt;0,1,0)</f>
        <v>0</v>
      </c>
      <c r="Y1954" s="8" t="str">
        <f t="shared" ref="Y1954:Y2017" si="275">IF($D1954&lt;&gt;"","MonatII","")</f>
        <v/>
      </c>
      <c r="Z1954" s="8" t="str">
        <f>VLOOKUP($D1954,{"29 - Psychiatrie (Erwachsene)","BGI";"297 - stationsäquivalente Behandlung in der Erwachsenenpsychiatrie (29)","BGI";"30 - Kinder- und Jugendpsychiatrie","BGII";"307 - stationsäquivalente Behandlung in der Kinder- und Jugendpsychiatrie (30)","BGII";"31 - Psychosomatik","BGI";"","LEER";0,"Leer"},2,0)</f>
        <v>LEER</v>
      </c>
      <c r="AA1954" s="8" t="str">
        <f t="shared" ref="AA1954:AA2017" si="276">"Stationen"</f>
        <v>Stationen</v>
      </c>
    </row>
    <row r="1955" spans="2:27" ht="15" customHeight="1" x14ac:dyDescent="0.25">
      <c r="B1955" s="76" t="str">
        <f t="shared" si="269"/>
        <v>!!!</v>
      </c>
      <c r="C1955" s="310" t="str">
        <f>IF(LEN($E1955)&gt;0,VLOOKUP(TEXT($E1955,0),'Angaben Stationen'!$E$14:$V$215,17,0),"")</f>
        <v/>
      </c>
      <c r="D1955" s="254" t="str">
        <f>IF(LEN($E1955)&gt;0,VLOOKUP(TEXT($E1955,0),'Angaben Stationen'!$E$14:$V$215,18,0),"")</f>
        <v/>
      </c>
      <c r="E1955" s="344"/>
      <c r="F1955" s="256"/>
      <c r="G1955" s="256"/>
      <c r="H1955" s="307"/>
      <c r="I1955" s="183"/>
      <c r="R1955" s="8">
        <f t="shared" si="271"/>
        <v>0</v>
      </c>
      <c r="S1955" s="8">
        <f>VLOOKUP($D1955,{"29 - Psychiatrie (Erwachsene)",1;"30 - Kinder- und Jugendpsychiatrie",1;"297 - stationsäquivalente Behandlung in der Erwachsenenpsychiatrie (29)",1;"307 - stationsäquivalente Behandlung in der Kinder- und Jugendpsychiatrie (30)",1;"31 - Psychosomatik",1;"",0;0,0},2,0)</f>
        <v>0</v>
      </c>
      <c r="T1955" s="8">
        <f t="shared" si="268"/>
        <v>0</v>
      </c>
      <c r="U1955" s="8">
        <f t="shared" si="270"/>
        <v>0</v>
      </c>
      <c r="V1955" s="8">
        <f t="shared" si="272"/>
        <v>0</v>
      </c>
      <c r="W1955" s="8">
        <f t="shared" si="273"/>
        <v>0</v>
      </c>
      <c r="X1955" s="8">
        <f t="shared" si="274"/>
        <v>0</v>
      </c>
      <c r="Y1955" s="8" t="str">
        <f t="shared" si="275"/>
        <v/>
      </c>
      <c r="Z1955" s="8" t="str">
        <f>VLOOKUP($D1955,{"29 - Psychiatrie (Erwachsene)","BGI";"297 - stationsäquivalente Behandlung in der Erwachsenenpsychiatrie (29)","BGI";"30 - Kinder- und Jugendpsychiatrie","BGII";"307 - stationsäquivalente Behandlung in der Kinder- und Jugendpsychiatrie (30)","BGII";"31 - Psychosomatik","BGI";"","LEER";0,"Leer"},2,0)</f>
        <v>LEER</v>
      </c>
      <c r="AA1955" s="8" t="str">
        <f t="shared" si="276"/>
        <v>Stationen</v>
      </c>
    </row>
    <row r="1956" spans="2:27" ht="15" customHeight="1" x14ac:dyDescent="0.25">
      <c r="B1956" s="76" t="str">
        <f t="shared" si="269"/>
        <v>!!!</v>
      </c>
      <c r="C1956" s="310" t="str">
        <f>IF(LEN($E1956)&gt;0,VLOOKUP(TEXT($E1956,0),'Angaben Stationen'!$E$14:$V$215,17,0),"")</f>
        <v/>
      </c>
      <c r="D1956" s="254" t="str">
        <f>IF(LEN($E1956)&gt;0,VLOOKUP(TEXT($E1956,0),'Angaben Stationen'!$E$14:$V$215,18,0),"")</f>
        <v/>
      </c>
      <c r="E1956" s="344"/>
      <c r="F1956" s="256"/>
      <c r="G1956" s="256"/>
      <c r="H1956" s="307"/>
      <c r="I1956" s="183"/>
      <c r="R1956" s="8">
        <f t="shared" si="271"/>
        <v>0</v>
      </c>
      <c r="S1956" s="8">
        <f>VLOOKUP($D1956,{"29 - Psychiatrie (Erwachsene)",1;"30 - Kinder- und Jugendpsychiatrie",1;"297 - stationsäquivalente Behandlung in der Erwachsenenpsychiatrie (29)",1;"307 - stationsäquivalente Behandlung in der Kinder- und Jugendpsychiatrie (30)",1;"31 - Psychosomatik",1;"",0;0,0},2,0)</f>
        <v>0</v>
      </c>
      <c r="T1956" s="8">
        <f t="shared" si="268"/>
        <v>0</v>
      </c>
      <c r="U1956" s="8">
        <f t="shared" si="270"/>
        <v>0</v>
      </c>
      <c r="V1956" s="8">
        <f t="shared" si="272"/>
        <v>0</v>
      </c>
      <c r="W1956" s="8">
        <f t="shared" si="273"/>
        <v>0</v>
      </c>
      <c r="X1956" s="8">
        <f t="shared" si="274"/>
        <v>0</v>
      </c>
      <c r="Y1956" s="8" t="str">
        <f t="shared" si="275"/>
        <v/>
      </c>
      <c r="Z1956" s="8" t="str">
        <f>VLOOKUP($D1956,{"29 - Psychiatrie (Erwachsene)","BGI";"297 - stationsäquivalente Behandlung in der Erwachsenenpsychiatrie (29)","BGI";"30 - Kinder- und Jugendpsychiatrie","BGII";"307 - stationsäquivalente Behandlung in der Kinder- und Jugendpsychiatrie (30)","BGII";"31 - Psychosomatik","BGI";"","LEER";0,"Leer"},2,0)</f>
        <v>LEER</v>
      </c>
      <c r="AA1956" s="8" t="str">
        <f t="shared" si="276"/>
        <v>Stationen</v>
      </c>
    </row>
    <row r="1957" spans="2:27" ht="15" customHeight="1" x14ac:dyDescent="0.25">
      <c r="B1957" s="76" t="str">
        <f t="shared" si="269"/>
        <v>!!!</v>
      </c>
      <c r="C1957" s="310" t="str">
        <f>IF(LEN($E1957)&gt;0,VLOOKUP(TEXT($E1957,0),'Angaben Stationen'!$E$14:$V$215,17,0),"")</f>
        <v/>
      </c>
      <c r="D1957" s="254" t="str">
        <f>IF(LEN($E1957)&gt;0,VLOOKUP(TEXT($E1957,0),'Angaben Stationen'!$E$14:$V$215,18,0),"")</f>
        <v/>
      </c>
      <c r="E1957" s="344"/>
      <c r="F1957" s="256"/>
      <c r="G1957" s="256"/>
      <c r="H1957" s="307"/>
      <c r="I1957" s="183"/>
      <c r="R1957" s="8">
        <f t="shared" si="271"/>
        <v>0</v>
      </c>
      <c r="S1957" s="8">
        <f>VLOOKUP($D1957,{"29 - Psychiatrie (Erwachsene)",1;"30 - Kinder- und Jugendpsychiatrie",1;"297 - stationsäquivalente Behandlung in der Erwachsenenpsychiatrie (29)",1;"307 - stationsäquivalente Behandlung in der Kinder- und Jugendpsychiatrie (30)",1;"31 - Psychosomatik",1;"",0;0,0},2,0)</f>
        <v>0</v>
      </c>
      <c r="T1957" s="8">
        <f t="shared" si="268"/>
        <v>0</v>
      </c>
      <c r="U1957" s="8">
        <f t="shared" si="270"/>
        <v>0</v>
      </c>
      <c r="V1957" s="8">
        <f t="shared" si="272"/>
        <v>0</v>
      </c>
      <c r="W1957" s="8">
        <f t="shared" si="273"/>
        <v>0</v>
      </c>
      <c r="X1957" s="8">
        <f t="shared" si="274"/>
        <v>0</v>
      </c>
      <c r="Y1957" s="8" t="str">
        <f t="shared" si="275"/>
        <v/>
      </c>
      <c r="Z1957" s="8" t="str">
        <f>VLOOKUP($D1957,{"29 - Psychiatrie (Erwachsene)","BGI";"297 - stationsäquivalente Behandlung in der Erwachsenenpsychiatrie (29)","BGI";"30 - Kinder- und Jugendpsychiatrie","BGII";"307 - stationsäquivalente Behandlung in der Kinder- und Jugendpsychiatrie (30)","BGII";"31 - Psychosomatik","BGI";"","LEER";0,"Leer"},2,0)</f>
        <v>LEER</v>
      </c>
      <c r="AA1957" s="8" t="str">
        <f t="shared" si="276"/>
        <v>Stationen</v>
      </c>
    </row>
    <row r="1958" spans="2:27" ht="15" customHeight="1" x14ac:dyDescent="0.25">
      <c r="B1958" s="76" t="str">
        <f t="shared" si="269"/>
        <v>!!!</v>
      </c>
      <c r="C1958" s="310" t="str">
        <f>IF(LEN($E1958)&gt;0,VLOOKUP(TEXT($E1958,0),'Angaben Stationen'!$E$14:$V$215,17,0),"")</f>
        <v/>
      </c>
      <c r="D1958" s="254" t="str">
        <f>IF(LEN($E1958)&gt;0,VLOOKUP(TEXT($E1958,0),'Angaben Stationen'!$E$14:$V$215,18,0),"")</f>
        <v/>
      </c>
      <c r="E1958" s="344"/>
      <c r="F1958" s="256"/>
      <c r="G1958" s="256"/>
      <c r="H1958" s="307"/>
      <c r="I1958" s="183"/>
      <c r="R1958" s="8">
        <f t="shared" si="271"/>
        <v>0</v>
      </c>
      <c r="S1958" s="8">
        <f>VLOOKUP($D1958,{"29 - Psychiatrie (Erwachsene)",1;"30 - Kinder- und Jugendpsychiatrie",1;"297 - stationsäquivalente Behandlung in der Erwachsenenpsychiatrie (29)",1;"307 - stationsäquivalente Behandlung in der Kinder- und Jugendpsychiatrie (30)",1;"31 - Psychosomatik",1;"",0;0,0},2,0)</f>
        <v>0</v>
      </c>
      <c r="T1958" s="8">
        <f t="shared" ref="T1958:T2021" si="277">IF(LEN($C1958)&gt;0,1,0)</f>
        <v>0</v>
      </c>
      <c r="U1958" s="8">
        <f t="shared" si="270"/>
        <v>0</v>
      </c>
      <c r="V1958" s="8">
        <f t="shared" si="272"/>
        <v>0</v>
      </c>
      <c r="W1958" s="8">
        <f t="shared" si="273"/>
        <v>0</v>
      </c>
      <c r="X1958" s="8">
        <f t="shared" si="274"/>
        <v>0</v>
      </c>
      <c r="Y1958" s="8" t="str">
        <f t="shared" si="275"/>
        <v/>
      </c>
      <c r="Z1958" s="8" t="str">
        <f>VLOOKUP($D1958,{"29 - Psychiatrie (Erwachsene)","BGI";"297 - stationsäquivalente Behandlung in der Erwachsenenpsychiatrie (29)","BGI";"30 - Kinder- und Jugendpsychiatrie","BGII";"307 - stationsäquivalente Behandlung in der Kinder- und Jugendpsychiatrie (30)","BGII";"31 - Psychosomatik","BGI";"","LEER";0,"Leer"},2,0)</f>
        <v>LEER</v>
      </c>
      <c r="AA1958" s="8" t="str">
        <f t="shared" si="276"/>
        <v>Stationen</v>
      </c>
    </row>
    <row r="1959" spans="2:27" ht="15" customHeight="1" x14ac:dyDescent="0.25">
      <c r="B1959" s="76" t="str">
        <f t="shared" si="269"/>
        <v>!!!</v>
      </c>
      <c r="C1959" s="310" t="str">
        <f>IF(LEN($E1959)&gt;0,VLOOKUP(TEXT($E1959,0),'Angaben Stationen'!$E$14:$V$215,17,0),"")</f>
        <v/>
      </c>
      <c r="D1959" s="254" t="str">
        <f>IF(LEN($E1959)&gt;0,VLOOKUP(TEXT($E1959,0),'Angaben Stationen'!$E$14:$V$215,18,0),"")</f>
        <v/>
      </c>
      <c r="E1959" s="344"/>
      <c r="F1959" s="256"/>
      <c r="G1959" s="256"/>
      <c r="H1959" s="307"/>
      <c r="I1959" s="183"/>
      <c r="R1959" s="8">
        <f t="shared" si="271"/>
        <v>0</v>
      </c>
      <c r="S1959" s="8">
        <f>VLOOKUP($D1959,{"29 - Psychiatrie (Erwachsene)",1;"30 - Kinder- und Jugendpsychiatrie",1;"297 - stationsäquivalente Behandlung in der Erwachsenenpsychiatrie (29)",1;"307 - stationsäquivalente Behandlung in der Kinder- und Jugendpsychiatrie (30)",1;"31 - Psychosomatik",1;"",0;0,0},2,0)</f>
        <v>0</v>
      </c>
      <c r="T1959" s="8">
        <f t="shared" si="277"/>
        <v>0</v>
      </c>
      <c r="U1959" s="8">
        <f t="shared" si="270"/>
        <v>0</v>
      </c>
      <c r="V1959" s="8">
        <f t="shared" si="272"/>
        <v>0</v>
      </c>
      <c r="W1959" s="8">
        <f t="shared" si="273"/>
        <v>0</v>
      </c>
      <c r="X1959" s="8">
        <f t="shared" si="274"/>
        <v>0</v>
      </c>
      <c r="Y1959" s="8" t="str">
        <f t="shared" si="275"/>
        <v/>
      </c>
      <c r="Z1959" s="8" t="str">
        <f>VLOOKUP($D1959,{"29 - Psychiatrie (Erwachsene)","BGI";"297 - stationsäquivalente Behandlung in der Erwachsenenpsychiatrie (29)","BGI";"30 - Kinder- und Jugendpsychiatrie","BGII";"307 - stationsäquivalente Behandlung in der Kinder- und Jugendpsychiatrie (30)","BGII";"31 - Psychosomatik","BGI";"","LEER";0,"Leer"},2,0)</f>
        <v>LEER</v>
      </c>
      <c r="AA1959" s="8" t="str">
        <f t="shared" si="276"/>
        <v>Stationen</v>
      </c>
    </row>
    <row r="1960" spans="2:27" ht="15" customHeight="1" x14ac:dyDescent="0.25">
      <c r="B1960" s="76" t="str">
        <f t="shared" si="269"/>
        <v>!!!</v>
      </c>
      <c r="C1960" s="310" t="str">
        <f>IF(LEN($E1960)&gt;0,VLOOKUP(TEXT($E1960,0),'Angaben Stationen'!$E$14:$V$215,17,0),"")</f>
        <v/>
      </c>
      <c r="D1960" s="254" t="str">
        <f>IF(LEN($E1960)&gt;0,VLOOKUP(TEXT($E1960,0),'Angaben Stationen'!$E$14:$V$215,18,0),"")</f>
        <v/>
      </c>
      <c r="E1960" s="344"/>
      <c r="F1960" s="256"/>
      <c r="G1960" s="256"/>
      <c r="H1960" s="307"/>
      <c r="I1960" s="183"/>
      <c r="R1960" s="8">
        <f t="shared" si="271"/>
        <v>0</v>
      </c>
      <c r="S1960" s="8">
        <f>VLOOKUP($D1960,{"29 - Psychiatrie (Erwachsene)",1;"30 - Kinder- und Jugendpsychiatrie",1;"297 - stationsäquivalente Behandlung in der Erwachsenenpsychiatrie (29)",1;"307 - stationsäquivalente Behandlung in der Kinder- und Jugendpsychiatrie (30)",1;"31 - Psychosomatik",1;"",0;0,0},2,0)</f>
        <v>0</v>
      </c>
      <c r="T1960" s="8">
        <f t="shared" si="277"/>
        <v>0</v>
      </c>
      <c r="U1960" s="8">
        <f t="shared" si="270"/>
        <v>0</v>
      </c>
      <c r="V1960" s="8">
        <f t="shared" si="272"/>
        <v>0</v>
      </c>
      <c r="W1960" s="8">
        <f t="shared" si="273"/>
        <v>0</v>
      </c>
      <c r="X1960" s="8">
        <f t="shared" si="274"/>
        <v>0</v>
      </c>
      <c r="Y1960" s="8" t="str">
        <f t="shared" si="275"/>
        <v/>
      </c>
      <c r="Z1960" s="8" t="str">
        <f>VLOOKUP($D1960,{"29 - Psychiatrie (Erwachsene)","BGI";"297 - stationsäquivalente Behandlung in der Erwachsenenpsychiatrie (29)","BGI";"30 - Kinder- und Jugendpsychiatrie","BGII";"307 - stationsäquivalente Behandlung in der Kinder- und Jugendpsychiatrie (30)","BGII";"31 - Psychosomatik","BGI";"","LEER";0,"Leer"},2,0)</f>
        <v>LEER</v>
      </c>
      <c r="AA1960" s="8" t="str">
        <f t="shared" si="276"/>
        <v>Stationen</v>
      </c>
    </row>
    <row r="1961" spans="2:27" ht="15" customHeight="1" x14ac:dyDescent="0.25">
      <c r="B1961" s="76" t="str">
        <f t="shared" si="269"/>
        <v>!!!</v>
      </c>
      <c r="C1961" s="310" t="str">
        <f>IF(LEN($E1961)&gt;0,VLOOKUP(TEXT($E1961,0),'Angaben Stationen'!$E$14:$V$215,17,0),"")</f>
        <v/>
      </c>
      <c r="D1961" s="254" t="str">
        <f>IF(LEN($E1961)&gt;0,VLOOKUP(TEXT($E1961,0),'Angaben Stationen'!$E$14:$V$215,18,0),"")</f>
        <v/>
      </c>
      <c r="E1961" s="344"/>
      <c r="F1961" s="256"/>
      <c r="G1961" s="256"/>
      <c r="H1961" s="307"/>
      <c r="I1961" s="183"/>
      <c r="R1961" s="8">
        <f t="shared" si="271"/>
        <v>0</v>
      </c>
      <c r="S1961" s="8">
        <f>VLOOKUP($D1961,{"29 - Psychiatrie (Erwachsene)",1;"30 - Kinder- und Jugendpsychiatrie",1;"297 - stationsäquivalente Behandlung in der Erwachsenenpsychiatrie (29)",1;"307 - stationsäquivalente Behandlung in der Kinder- und Jugendpsychiatrie (30)",1;"31 - Psychosomatik",1;"",0;0,0},2,0)</f>
        <v>0</v>
      </c>
      <c r="T1961" s="8">
        <f t="shared" si="277"/>
        <v>0</v>
      </c>
      <c r="U1961" s="8">
        <f t="shared" si="270"/>
        <v>0</v>
      </c>
      <c r="V1961" s="8">
        <f t="shared" si="272"/>
        <v>0</v>
      </c>
      <c r="W1961" s="8">
        <f t="shared" si="273"/>
        <v>0</v>
      </c>
      <c r="X1961" s="8">
        <f t="shared" si="274"/>
        <v>0</v>
      </c>
      <c r="Y1961" s="8" t="str">
        <f t="shared" si="275"/>
        <v/>
      </c>
      <c r="Z1961" s="8" t="str">
        <f>VLOOKUP($D1961,{"29 - Psychiatrie (Erwachsene)","BGI";"297 - stationsäquivalente Behandlung in der Erwachsenenpsychiatrie (29)","BGI";"30 - Kinder- und Jugendpsychiatrie","BGII";"307 - stationsäquivalente Behandlung in der Kinder- und Jugendpsychiatrie (30)","BGII";"31 - Psychosomatik","BGI";"","LEER";0,"Leer"},2,0)</f>
        <v>LEER</v>
      </c>
      <c r="AA1961" s="8" t="str">
        <f t="shared" si="276"/>
        <v>Stationen</v>
      </c>
    </row>
    <row r="1962" spans="2:27" ht="15" customHeight="1" x14ac:dyDescent="0.25">
      <c r="B1962" s="76" t="str">
        <f t="shared" si="269"/>
        <v>!!!</v>
      </c>
      <c r="C1962" s="310" t="str">
        <f>IF(LEN($E1962)&gt;0,VLOOKUP(TEXT($E1962,0),'Angaben Stationen'!$E$14:$V$215,17,0),"")</f>
        <v/>
      </c>
      <c r="D1962" s="254" t="str">
        <f>IF(LEN($E1962)&gt;0,VLOOKUP(TEXT($E1962,0),'Angaben Stationen'!$E$14:$V$215,18,0),"")</f>
        <v/>
      </c>
      <c r="E1962" s="344"/>
      <c r="F1962" s="256"/>
      <c r="G1962" s="256"/>
      <c r="H1962" s="307"/>
      <c r="I1962" s="183"/>
      <c r="R1962" s="8">
        <f t="shared" si="271"/>
        <v>0</v>
      </c>
      <c r="S1962" s="8">
        <f>VLOOKUP($D1962,{"29 - Psychiatrie (Erwachsene)",1;"30 - Kinder- und Jugendpsychiatrie",1;"297 - stationsäquivalente Behandlung in der Erwachsenenpsychiatrie (29)",1;"307 - stationsäquivalente Behandlung in der Kinder- und Jugendpsychiatrie (30)",1;"31 - Psychosomatik",1;"",0;0,0},2,0)</f>
        <v>0</v>
      </c>
      <c r="T1962" s="8">
        <f t="shared" si="277"/>
        <v>0</v>
      </c>
      <c r="U1962" s="8">
        <f t="shared" si="270"/>
        <v>0</v>
      </c>
      <c r="V1962" s="8">
        <f t="shared" si="272"/>
        <v>0</v>
      </c>
      <c r="W1962" s="8">
        <f t="shared" si="273"/>
        <v>0</v>
      </c>
      <c r="X1962" s="8">
        <f t="shared" si="274"/>
        <v>0</v>
      </c>
      <c r="Y1962" s="8" t="str">
        <f t="shared" si="275"/>
        <v/>
      </c>
      <c r="Z1962" s="8" t="str">
        <f>VLOOKUP($D1962,{"29 - Psychiatrie (Erwachsene)","BGI";"297 - stationsäquivalente Behandlung in der Erwachsenenpsychiatrie (29)","BGI";"30 - Kinder- und Jugendpsychiatrie","BGII";"307 - stationsäquivalente Behandlung in der Kinder- und Jugendpsychiatrie (30)","BGII";"31 - Psychosomatik","BGI";"","LEER";0,"Leer"},2,0)</f>
        <v>LEER</v>
      </c>
      <c r="AA1962" s="8" t="str">
        <f t="shared" si="276"/>
        <v>Stationen</v>
      </c>
    </row>
    <row r="1963" spans="2:27" ht="15" customHeight="1" x14ac:dyDescent="0.25">
      <c r="B1963" s="76" t="str">
        <f t="shared" si="269"/>
        <v>!!!</v>
      </c>
      <c r="C1963" s="310" t="str">
        <f>IF(LEN($E1963)&gt;0,VLOOKUP(TEXT($E1963,0),'Angaben Stationen'!$E$14:$V$215,17,0),"")</f>
        <v/>
      </c>
      <c r="D1963" s="254" t="str">
        <f>IF(LEN($E1963)&gt;0,VLOOKUP(TEXT($E1963,0),'Angaben Stationen'!$E$14:$V$215,18,0),"")</f>
        <v/>
      </c>
      <c r="E1963" s="344"/>
      <c r="F1963" s="256"/>
      <c r="G1963" s="256"/>
      <c r="H1963" s="307"/>
      <c r="I1963" s="183"/>
      <c r="R1963" s="8">
        <f t="shared" si="271"/>
        <v>0</v>
      </c>
      <c r="S1963" s="8">
        <f>VLOOKUP($D1963,{"29 - Psychiatrie (Erwachsene)",1;"30 - Kinder- und Jugendpsychiatrie",1;"297 - stationsäquivalente Behandlung in der Erwachsenenpsychiatrie (29)",1;"307 - stationsäquivalente Behandlung in der Kinder- und Jugendpsychiatrie (30)",1;"31 - Psychosomatik",1;"",0;0,0},2,0)</f>
        <v>0</v>
      </c>
      <c r="T1963" s="8">
        <f t="shared" si="277"/>
        <v>0</v>
      </c>
      <c r="U1963" s="8">
        <f t="shared" si="270"/>
        <v>0</v>
      </c>
      <c r="V1963" s="8">
        <f t="shared" si="272"/>
        <v>0</v>
      </c>
      <c r="W1963" s="8">
        <f t="shared" si="273"/>
        <v>0</v>
      </c>
      <c r="X1963" s="8">
        <f t="shared" si="274"/>
        <v>0</v>
      </c>
      <c r="Y1963" s="8" t="str">
        <f t="shared" si="275"/>
        <v/>
      </c>
      <c r="Z1963" s="8" t="str">
        <f>VLOOKUP($D1963,{"29 - Psychiatrie (Erwachsene)","BGI";"297 - stationsäquivalente Behandlung in der Erwachsenenpsychiatrie (29)","BGI";"30 - Kinder- und Jugendpsychiatrie","BGII";"307 - stationsäquivalente Behandlung in der Kinder- und Jugendpsychiatrie (30)","BGII";"31 - Psychosomatik","BGI";"","LEER";0,"Leer"},2,0)</f>
        <v>LEER</v>
      </c>
      <c r="AA1963" s="8" t="str">
        <f t="shared" si="276"/>
        <v>Stationen</v>
      </c>
    </row>
    <row r="1964" spans="2:27" ht="15" customHeight="1" x14ac:dyDescent="0.25">
      <c r="B1964" s="76" t="str">
        <f t="shared" si="269"/>
        <v>!!!</v>
      </c>
      <c r="C1964" s="310" t="str">
        <f>IF(LEN($E1964)&gt;0,VLOOKUP(TEXT($E1964,0),'Angaben Stationen'!$E$14:$V$215,17,0),"")</f>
        <v/>
      </c>
      <c r="D1964" s="254" t="str">
        <f>IF(LEN($E1964)&gt;0,VLOOKUP(TEXT($E1964,0),'Angaben Stationen'!$E$14:$V$215,18,0),"")</f>
        <v/>
      </c>
      <c r="E1964" s="344"/>
      <c r="F1964" s="256"/>
      <c r="G1964" s="256"/>
      <c r="H1964" s="307"/>
      <c r="I1964" s="183"/>
      <c r="R1964" s="8">
        <f t="shared" si="271"/>
        <v>0</v>
      </c>
      <c r="S1964" s="8">
        <f>VLOOKUP($D1964,{"29 - Psychiatrie (Erwachsene)",1;"30 - Kinder- und Jugendpsychiatrie",1;"297 - stationsäquivalente Behandlung in der Erwachsenenpsychiatrie (29)",1;"307 - stationsäquivalente Behandlung in der Kinder- und Jugendpsychiatrie (30)",1;"31 - Psychosomatik",1;"",0;0,0},2,0)</f>
        <v>0</v>
      </c>
      <c r="T1964" s="8">
        <f t="shared" si="277"/>
        <v>0</v>
      </c>
      <c r="U1964" s="8">
        <f t="shared" si="270"/>
        <v>0</v>
      </c>
      <c r="V1964" s="8">
        <f t="shared" si="272"/>
        <v>0</v>
      </c>
      <c r="W1964" s="8">
        <f t="shared" si="273"/>
        <v>0</v>
      </c>
      <c r="X1964" s="8">
        <f t="shared" si="274"/>
        <v>0</v>
      </c>
      <c r="Y1964" s="8" t="str">
        <f t="shared" si="275"/>
        <v/>
      </c>
      <c r="Z1964" s="8" t="str">
        <f>VLOOKUP($D1964,{"29 - Psychiatrie (Erwachsene)","BGI";"297 - stationsäquivalente Behandlung in der Erwachsenenpsychiatrie (29)","BGI";"30 - Kinder- und Jugendpsychiatrie","BGII";"307 - stationsäquivalente Behandlung in der Kinder- und Jugendpsychiatrie (30)","BGII";"31 - Psychosomatik","BGI";"","LEER";0,"Leer"},2,0)</f>
        <v>LEER</v>
      </c>
      <c r="AA1964" s="8" t="str">
        <f t="shared" si="276"/>
        <v>Stationen</v>
      </c>
    </row>
    <row r="1965" spans="2:27" ht="15" customHeight="1" x14ac:dyDescent="0.25">
      <c r="B1965" s="76" t="str">
        <f t="shared" si="269"/>
        <v>!!!</v>
      </c>
      <c r="C1965" s="310" t="str">
        <f>IF(LEN($E1965)&gt;0,VLOOKUP(TEXT($E1965,0),'Angaben Stationen'!$E$14:$V$215,17,0),"")</f>
        <v/>
      </c>
      <c r="D1965" s="254" t="str">
        <f>IF(LEN($E1965)&gt;0,VLOOKUP(TEXT($E1965,0),'Angaben Stationen'!$E$14:$V$215,18,0),"")</f>
        <v/>
      </c>
      <c r="E1965" s="344"/>
      <c r="F1965" s="256"/>
      <c r="G1965" s="256"/>
      <c r="H1965" s="307"/>
      <c r="I1965" s="183"/>
      <c r="R1965" s="8">
        <f t="shared" si="271"/>
        <v>0</v>
      </c>
      <c r="S1965" s="8">
        <f>VLOOKUP($D1965,{"29 - Psychiatrie (Erwachsene)",1;"30 - Kinder- und Jugendpsychiatrie",1;"297 - stationsäquivalente Behandlung in der Erwachsenenpsychiatrie (29)",1;"307 - stationsäquivalente Behandlung in der Kinder- und Jugendpsychiatrie (30)",1;"31 - Psychosomatik",1;"",0;0,0},2,0)</f>
        <v>0</v>
      </c>
      <c r="T1965" s="8">
        <f t="shared" si="277"/>
        <v>0</v>
      </c>
      <c r="U1965" s="8">
        <f t="shared" si="270"/>
        <v>0</v>
      </c>
      <c r="V1965" s="8">
        <f t="shared" si="272"/>
        <v>0</v>
      </c>
      <c r="W1965" s="8">
        <f t="shared" si="273"/>
        <v>0</v>
      </c>
      <c r="X1965" s="8">
        <f t="shared" si="274"/>
        <v>0</v>
      </c>
      <c r="Y1965" s="8" t="str">
        <f t="shared" si="275"/>
        <v/>
      </c>
      <c r="Z1965" s="8" t="str">
        <f>VLOOKUP($D1965,{"29 - Psychiatrie (Erwachsene)","BGI";"297 - stationsäquivalente Behandlung in der Erwachsenenpsychiatrie (29)","BGI";"30 - Kinder- und Jugendpsychiatrie","BGII";"307 - stationsäquivalente Behandlung in der Kinder- und Jugendpsychiatrie (30)","BGII";"31 - Psychosomatik","BGI";"","LEER";0,"Leer"},2,0)</f>
        <v>LEER</v>
      </c>
      <c r="AA1965" s="8" t="str">
        <f t="shared" si="276"/>
        <v>Stationen</v>
      </c>
    </row>
    <row r="1966" spans="2:27" ht="15" customHeight="1" x14ac:dyDescent="0.25">
      <c r="B1966" s="76" t="str">
        <f t="shared" si="269"/>
        <v>!!!</v>
      </c>
      <c r="C1966" s="310" t="str">
        <f>IF(LEN($E1966)&gt;0,VLOOKUP(TEXT($E1966,0),'Angaben Stationen'!$E$14:$V$215,17,0),"")</f>
        <v/>
      </c>
      <c r="D1966" s="254" t="str">
        <f>IF(LEN($E1966)&gt;0,VLOOKUP(TEXT($E1966,0),'Angaben Stationen'!$E$14:$V$215,18,0),"")</f>
        <v/>
      </c>
      <c r="E1966" s="344"/>
      <c r="F1966" s="256"/>
      <c r="G1966" s="256"/>
      <c r="H1966" s="307"/>
      <c r="I1966" s="183"/>
      <c r="R1966" s="8">
        <f t="shared" si="271"/>
        <v>0</v>
      </c>
      <c r="S1966" s="8">
        <f>VLOOKUP($D1966,{"29 - Psychiatrie (Erwachsene)",1;"30 - Kinder- und Jugendpsychiatrie",1;"297 - stationsäquivalente Behandlung in der Erwachsenenpsychiatrie (29)",1;"307 - stationsäquivalente Behandlung in der Kinder- und Jugendpsychiatrie (30)",1;"31 - Psychosomatik",1;"",0;0,0},2,0)</f>
        <v>0</v>
      </c>
      <c r="T1966" s="8">
        <f t="shared" si="277"/>
        <v>0</v>
      </c>
      <c r="U1966" s="8">
        <f t="shared" si="270"/>
        <v>0</v>
      </c>
      <c r="V1966" s="8">
        <f t="shared" si="272"/>
        <v>0</v>
      </c>
      <c r="W1966" s="8">
        <f t="shared" si="273"/>
        <v>0</v>
      </c>
      <c r="X1966" s="8">
        <f t="shared" si="274"/>
        <v>0</v>
      </c>
      <c r="Y1966" s="8" t="str">
        <f t="shared" si="275"/>
        <v/>
      </c>
      <c r="Z1966" s="8" t="str">
        <f>VLOOKUP($D1966,{"29 - Psychiatrie (Erwachsene)","BGI";"297 - stationsäquivalente Behandlung in der Erwachsenenpsychiatrie (29)","BGI";"30 - Kinder- und Jugendpsychiatrie","BGII";"307 - stationsäquivalente Behandlung in der Kinder- und Jugendpsychiatrie (30)","BGII";"31 - Psychosomatik","BGI";"","LEER";0,"Leer"},2,0)</f>
        <v>LEER</v>
      </c>
      <c r="AA1966" s="8" t="str">
        <f t="shared" si="276"/>
        <v>Stationen</v>
      </c>
    </row>
    <row r="1967" spans="2:27" ht="15" customHeight="1" x14ac:dyDescent="0.25">
      <c r="B1967" s="76" t="str">
        <f t="shared" si="269"/>
        <v>!!!</v>
      </c>
      <c r="C1967" s="310" t="str">
        <f>IF(LEN($E1967)&gt;0,VLOOKUP(TEXT($E1967,0),'Angaben Stationen'!$E$14:$V$215,17,0),"")</f>
        <v/>
      </c>
      <c r="D1967" s="254" t="str">
        <f>IF(LEN($E1967)&gt;0,VLOOKUP(TEXT($E1967,0),'Angaben Stationen'!$E$14:$V$215,18,0),"")</f>
        <v/>
      </c>
      <c r="E1967" s="344"/>
      <c r="F1967" s="256"/>
      <c r="G1967" s="256"/>
      <c r="H1967" s="307"/>
      <c r="I1967" s="183"/>
      <c r="R1967" s="8">
        <f t="shared" si="271"/>
        <v>0</v>
      </c>
      <c r="S1967" s="8">
        <f>VLOOKUP($D1967,{"29 - Psychiatrie (Erwachsene)",1;"30 - Kinder- und Jugendpsychiatrie",1;"297 - stationsäquivalente Behandlung in der Erwachsenenpsychiatrie (29)",1;"307 - stationsäquivalente Behandlung in der Kinder- und Jugendpsychiatrie (30)",1;"31 - Psychosomatik",1;"",0;0,0},2,0)</f>
        <v>0</v>
      </c>
      <c r="T1967" s="8">
        <f t="shared" si="277"/>
        <v>0</v>
      </c>
      <c r="U1967" s="8">
        <f t="shared" si="270"/>
        <v>0</v>
      </c>
      <c r="V1967" s="8">
        <f t="shared" si="272"/>
        <v>0</v>
      </c>
      <c r="W1967" s="8">
        <f t="shared" si="273"/>
        <v>0</v>
      </c>
      <c r="X1967" s="8">
        <f t="shared" si="274"/>
        <v>0</v>
      </c>
      <c r="Y1967" s="8" t="str">
        <f t="shared" si="275"/>
        <v/>
      </c>
      <c r="Z1967" s="8" t="str">
        <f>VLOOKUP($D1967,{"29 - Psychiatrie (Erwachsene)","BGI";"297 - stationsäquivalente Behandlung in der Erwachsenenpsychiatrie (29)","BGI";"30 - Kinder- und Jugendpsychiatrie","BGII";"307 - stationsäquivalente Behandlung in der Kinder- und Jugendpsychiatrie (30)","BGII";"31 - Psychosomatik","BGI";"","LEER";0,"Leer"},2,0)</f>
        <v>LEER</v>
      </c>
      <c r="AA1967" s="8" t="str">
        <f t="shared" si="276"/>
        <v>Stationen</v>
      </c>
    </row>
    <row r="1968" spans="2:27" ht="15" customHeight="1" x14ac:dyDescent="0.25">
      <c r="B1968" s="76" t="str">
        <f t="shared" si="269"/>
        <v>!!!</v>
      </c>
      <c r="C1968" s="310" t="str">
        <f>IF(LEN($E1968)&gt;0,VLOOKUP(TEXT($E1968,0),'Angaben Stationen'!$E$14:$V$215,17,0),"")</f>
        <v/>
      </c>
      <c r="D1968" s="254" t="str">
        <f>IF(LEN($E1968)&gt;0,VLOOKUP(TEXT($E1968,0),'Angaben Stationen'!$E$14:$V$215,18,0),"")</f>
        <v/>
      </c>
      <c r="E1968" s="344"/>
      <c r="F1968" s="256"/>
      <c r="G1968" s="256"/>
      <c r="H1968" s="307"/>
      <c r="I1968" s="183"/>
      <c r="R1968" s="8">
        <f t="shared" si="271"/>
        <v>0</v>
      </c>
      <c r="S1968" s="8">
        <f>VLOOKUP($D1968,{"29 - Psychiatrie (Erwachsene)",1;"30 - Kinder- und Jugendpsychiatrie",1;"297 - stationsäquivalente Behandlung in der Erwachsenenpsychiatrie (29)",1;"307 - stationsäquivalente Behandlung in der Kinder- und Jugendpsychiatrie (30)",1;"31 - Psychosomatik",1;"",0;0,0},2,0)</f>
        <v>0</v>
      </c>
      <c r="T1968" s="8">
        <f t="shared" si="277"/>
        <v>0</v>
      </c>
      <c r="U1968" s="8">
        <f t="shared" si="270"/>
        <v>0</v>
      </c>
      <c r="V1968" s="8">
        <f t="shared" si="272"/>
        <v>0</v>
      </c>
      <c r="W1968" s="8">
        <f t="shared" si="273"/>
        <v>0</v>
      </c>
      <c r="X1968" s="8">
        <f t="shared" si="274"/>
        <v>0</v>
      </c>
      <c r="Y1968" s="8" t="str">
        <f t="shared" si="275"/>
        <v/>
      </c>
      <c r="Z1968" s="8" t="str">
        <f>VLOOKUP($D1968,{"29 - Psychiatrie (Erwachsene)","BGI";"297 - stationsäquivalente Behandlung in der Erwachsenenpsychiatrie (29)","BGI";"30 - Kinder- und Jugendpsychiatrie","BGII";"307 - stationsäquivalente Behandlung in der Kinder- und Jugendpsychiatrie (30)","BGII";"31 - Psychosomatik","BGI";"","LEER";0,"Leer"},2,0)</f>
        <v>LEER</v>
      </c>
      <c r="AA1968" s="8" t="str">
        <f t="shared" si="276"/>
        <v>Stationen</v>
      </c>
    </row>
    <row r="1969" spans="2:27" ht="15" customHeight="1" x14ac:dyDescent="0.25">
      <c r="B1969" s="76" t="str">
        <f t="shared" si="269"/>
        <v>!!!</v>
      </c>
      <c r="C1969" s="310" t="str">
        <f>IF(LEN($E1969)&gt;0,VLOOKUP(TEXT($E1969,0),'Angaben Stationen'!$E$14:$V$215,17,0),"")</f>
        <v/>
      </c>
      <c r="D1969" s="254" t="str">
        <f>IF(LEN($E1969)&gt;0,VLOOKUP(TEXT($E1969,0),'Angaben Stationen'!$E$14:$V$215,18,0),"")</f>
        <v/>
      </c>
      <c r="E1969" s="344"/>
      <c r="F1969" s="256"/>
      <c r="G1969" s="256"/>
      <c r="H1969" s="307"/>
      <c r="I1969" s="183"/>
      <c r="R1969" s="8">
        <f t="shared" si="271"/>
        <v>0</v>
      </c>
      <c r="S1969" s="8">
        <f>VLOOKUP($D1969,{"29 - Psychiatrie (Erwachsene)",1;"30 - Kinder- und Jugendpsychiatrie",1;"297 - stationsäquivalente Behandlung in der Erwachsenenpsychiatrie (29)",1;"307 - stationsäquivalente Behandlung in der Kinder- und Jugendpsychiatrie (30)",1;"31 - Psychosomatik",1;"",0;0,0},2,0)</f>
        <v>0</v>
      </c>
      <c r="T1969" s="8">
        <f t="shared" si="277"/>
        <v>0</v>
      </c>
      <c r="U1969" s="8">
        <f t="shared" si="270"/>
        <v>0</v>
      </c>
      <c r="V1969" s="8">
        <f t="shared" si="272"/>
        <v>0</v>
      </c>
      <c r="W1969" s="8">
        <f t="shared" si="273"/>
        <v>0</v>
      </c>
      <c r="X1969" s="8">
        <f t="shared" si="274"/>
        <v>0</v>
      </c>
      <c r="Y1969" s="8" t="str">
        <f t="shared" si="275"/>
        <v/>
      </c>
      <c r="Z1969" s="8" t="str">
        <f>VLOOKUP($D1969,{"29 - Psychiatrie (Erwachsene)","BGI";"297 - stationsäquivalente Behandlung in der Erwachsenenpsychiatrie (29)","BGI";"30 - Kinder- und Jugendpsychiatrie","BGII";"307 - stationsäquivalente Behandlung in der Kinder- und Jugendpsychiatrie (30)","BGII";"31 - Psychosomatik","BGI";"","LEER";0,"Leer"},2,0)</f>
        <v>LEER</v>
      </c>
      <c r="AA1969" s="8" t="str">
        <f t="shared" si="276"/>
        <v>Stationen</v>
      </c>
    </row>
    <row r="1970" spans="2:27" ht="15" customHeight="1" x14ac:dyDescent="0.25">
      <c r="B1970" s="76" t="str">
        <f t="shared" si="269"/>
        <v>!!!</v>
      </c>
      <c r="C1970" s="310" t="str">
        <f>IF(LEN($E1970)&gt;0,VLOOKUP(TEXT($E1970,0),'Angaben Stationen'!$E$14:$V$215,17,0),"")</f>
        <v/>
      </c>
      <c r="D1970" s="254" t="str">
        <f>IF(LEN($E1970)&gt;0,VLOOKUP(TEXT($E1970,0),'Angaben Stationen'!$E$14:$V$215,18,0),"")</f>
        <v/>
      </c>
      <c r="E1970" s="344"/>
      <c r="F1970" s="256"/>
      <c r="G1970" s="256"/>
      <c r="H1970" s="307"/>
      <c r="I1970" s="183"/>
      <c r="R1970" s="8">
        <f t="shared" si="271"/>
        <v>0</v>
      </c>
      <c r="S1970" s="8">
        <f>VLOOKUP($D1970,{"29 - Psychiatrie (Erwachsene)",1;"30 - Kinder- und Jugendpsychiatrie",1;"297 - stationsäquivalente Behandlung in der Erwachsenenpsychiatrie (29)",1;"307 - stationsäquivalente Behandlung in der Kinder- und Jugendpsychiatrie (30)",1;"31 - Psychosomatik",1;"",0;0,0},2,0)</f>
        <v>0</v>
      </c>
      <c r="T1970" s="8">
        <f t="shared" si="277"/>
        <v>0</v>
      </c>
      <c r="U1970" s="8">
        <f t="shared" si="270"/>
        <v>0</v>
      </c>
      <c r="V1970" s="8">
        <f t="shared" si="272"/>
        <v>0</v>
      </c>
      <c r="W1970" s="8">
        <f t="shared" si="273"/>
        <v>0</v>
      </c>
      <c r="X1970" s="8">
        <f t="shared" si="274"/>
        <v>0</v>
      </c>
      <c r="Y1970" s="8" t="str">
        <f t="shared" si="275"/>
        <v/>
      </c>
      <c r="Z1970" s="8" t="str">
        <f>VLOOKUP($D1970,{"29 - Psychiatrie (Erwachsene)","BGI";"297 - stationsäquivalente Behandlung in der Erwachsenenpsychiatrie (29)","BGI";"30 - Kinder- und Jugendpsychiatrie","BGII";"307 - stationsäquivalente Behandlung in der Kinder- und Jugendpsychiatrie (30)","BGII";"31 - Psychosomatik","BGI";"","LEER";0,"Leer"},2,0)</f>
        <v>LEER</v>
      </c>
      <c r="AA1970" s="8" t="str">
        <f t="shared" si="276"/>
        <v>Stationen</v>
      </c>
    </row>
    <row r="1971" spans="2:27" ht="15" customHeight="1" x14ac:dyDescent="0.25">
      <c r="B1971" s="76" t="str">
        <f t="shared" si="269"/>
        <v>!!!</v>
      </c>
      <c r="C1971" s="310" t="str">
        <f>IF(LEN($E1971)&gt;0,VLOOKUP(TEXT($E1971,0),'Angaben Stationen'!$E$14:$V$215,17,0),"")</f>
        <v/>
      </c>
      <c r="D1971" s="254" t="str">
        <f>IF(LEN($E1971)&gt;0,VLOOKUP(TEXT($E1971,0),'Angaben Stationen'!$E$14:$V$215,18,0),"")</f>
        <v/>
      </c>
      <c r="E1971" s="344"/>
      <c r="F1971" s="256"/>
      <c r="G1971" s="256"/>
      <c r="H1971" s="307"/>
      <c r="I1971" s="183"/>
      <c r="R1971" s="8">
        <f t="shared" si="271"/>
        <v>0</v>
      </c>
      <c r="S1971" s="8">
        <f>VLOOKUP($D1971,{"29 - Psychiatrie (Erwachsene)",1;"30 - Kinder- und Jugendpsychiatrie",1;"297 - stationsäquivalente Behandlung in der Erwachsenenpsychiatrie (29)",1;"307 - stationsäquivalente Behandlung in der Kinder- und Jugendpsychiatrie (30)",1;"31 - Psychosomatik",1;"",0;0,0},2,0)</f>
        <v>0</v>
      </c>
      <c r="T1971" s="8">
        <f t="shared" si="277"/>
        <v>0</v>
      </c>
      <c r="U1971" s="8">
        <f t="shared" si="270"/>
        <v>0</v>
      </c>
      <c r="V1971" s="8">
        <f t="shared" si="272"/>
        <v>0</v>
      </c>
      <c r="W1971" s="8">
        <f t="shared" si="273"/>
        <v>0</v>
      </c>
      <c r="X1971" s="8">
        <f t="shared" si="274"/>
        <v>0</v>
      </c>
      <c r="Y1971" s="8" t="str">
        <f t="shared" si="275"/>
        <v/>
      </c>
      <c r="Z1971" s="8" t="str">
        <f>VLOOKUP($D1971,{"29 - Psychiatrie (Erwachsene)","BGI";"297 - stationsäquivalente Behandlung in der Erwachsenenpsychiatrie (29)","BGI";"30 - Kinder- und Jugendpsychiatrie","BGII";"307 - stationsäquivalente Behandlung in der Kinder- und Jugendpsychiatrie (30)","BGII";"31 - Psychosomatik","BGI";"","LEER";0,"Leer"},2,0)</f>
        <v>LEER</v>
      </c>
      <c r="AA1971" s="8" t="str">
        <f t="shared" si="276"/>
        <v>Stationen</v>
      </c>
    </row>
    <row r="1972" spans="2:27" ht="15" customHeight="1" x14ac:dyDescent="0.25">
      <c r="B1972" s="76" t="str">
        <f t="shared" si="269"/>
        <v>!!!</v>
      </c>
      <c r="C1972" s="310" t="str">
        <f>IF(LEN($E1972)&gt;0,VLOOKUP(TEXT($E1972,0),'Angaben Stationen'!$E$14:$V$215,17,0),"")</f>
        <v/>
      </c>
      <c r="D1972" s="254" t="str">
        <f>IF(LEN($E1972)&gt;0,VLOOKUP(TEXT($E1972,0),'Angaben Stationen'!$E$14:$V$215,18,0),"")</f>
        <v/>
      </c>
      <c r="E1972" s="344"/>
      <c r="F1972" s="256"/>
      <c r="G1972" s="256"/>
      <c r="H1972" s="307"/>
      <c r="I1972" s="183"/>
      <c r="R1972" s="8">
        <f t="shared" si="271"/>
        <v>0</v>
      </c>
      <c r="S1972" s="8">
        <f>VLOOKUP($D1972,{"29 - Psychiatrie (Erwachsene)",1;"30 - Kinder- und Jugendpsychiatrie",1;"297 - stationsäquivalente Behandlung in der Erwachsenenpsychiatrie (29)",1;"307 - stationsäquivalente Behandlung in der Kinder- und Jugendpsychiatrie (30)",1;"31 - Psychosomatik",1;"",0;0,0},2,0)</f>
        <v>0</v>
      </c>
      <c r="T1972" s="8">
        <f t="shared" si="277"/>
        <v>0</v>
      </c>
      <c r="U1972" s="8">
        <f t="shared" si="270"/>
        <v>0</v>
      </c>
      <c r="V1972" s="8">
        <f t="shared" si="272"/>
        <v>0</v>
      </c>
      <c r="W1972" s="8">
        <f t="shared" si="273"/>
        <v>0</v>
      </c>
      <c r="X1972" s="8">
        <f t="shared" si="274"/>
        <v>0</v>
      </c>
      <c r="Y1972" s="8" t="str">
        <f t="shared" si="275"/>
        <v/>
      </c>
      <c r="Z1972" s="8" t="str">
        <f>VLOOKUP($D1972,{"29 - Psychiatrie (Erwachsene)","BGI";"297 - stationsäquivalente Behandlung in der Erwachsenenpsychiatrie (29)","BGI";"30 - Kinder- und Jugendpsychiatrie","BGII";"307 - stationsäquivalente Behandlung in der Kinder- und Jugendpsychiatrie (30)","BGII";"31 - Psychosomatik","BGI";"","LEER";0,"Leer"},2,0)</f>
        <v>LEER</v>
      </c>
      <c r="AA1972" s="8" t="str">
        <f t="shared" si="276"/>
        <v>Stationen</v>
      </c>
    </row>
    <row r="1973" spans="2:27" ht="15" customHeight="1" x14ac:dyDescent="0.25">
      <c r="B1973" s="76" t="str">
        <f t="shared" si="269"/>
        <v>!!!</v>
      </c>
      <c r="C1973" s="310" t="str">
        <f>IF(LEN($E1973)&gt;0,VLOOKUP(TEXT($E1973,0),'Angaben Stationen'!$E$14:$V$215,17,0),"")</f>
        <v/>
      </c>
      <c r="D1973" s="254" t="str">
        <f>IF(LEN($E1973)&gt;0,VLOOKUP(TEXT($E1973,0),'Angaben Stationen'!$E$14:$V$215,18,0),"")</f>
        <v/>
      </c>
      <c r="E1973" s="344"/>
      <c r="F1973" s="256"/>
      <c r="G1973" s="256"/>
      <c r="H1973" s="307"/>
      <c r="I1973" s="183"/>
      <c r="R1973" s="8">
        <f t="shared" si="271"/>
        <v>0</v>
      </c>
      <c r="S1973" s="8">
        <f>VLOOKUP($D1973,{"29 - Psychiatrie (Erwachsene)",1;"30 - Kinder- und Jugendpsychiatrie",1;"297 - stationsäquivalente Behandlung in der Erwachsenenpsychiatrie (29)",1;"307 - stationsäquivalente Behandlung in der Kinder- und Jugendpsychiatrie (30)",1;"31 - Psychosomatik",1;"",0;0,0},2,0)</f>
        <v>0</v>
      </c>
      <c r="T1973" s="8">
        <f t="shared" si="277"/>
        <v>0</v>
      </c>
      <c r="U1973" s="8">
        <f t="shared" si="270"/>
        <v>0</v>
      </c>
      <c r="V1973" s="8">
        <f t="shared" si="272"/>
        <v>0</v>
      </c>
      <c r="W1973" s="8">
        <f t="shared" si="273"/>
        <v>0</v>
      </c>
      <c r="X1973" s="8">
        <f t="shared" si="274"/>
        <v>0</v>
      </c>
      <c r="Y1973" s="8" t="str">
        <f t="shared" si="275"/>
        <v/>
      </c>
      <c r="Z1973" s="8" t="str">
        <f>VLOOKUP($D1973,{"29 - Psychiatrie (Erwachsene)","BGI";"297 - stationsäquivalente Behandlung in der Erwachsenenpsychiatrie (29)","BGI";"30 - Kinder- und Jugendpsychiatrie","BGII";"307 - stationsäquivalente Behandlung in der Kinder- und Jugendpsychiatrie (30)","BGII";"31 - Psychosomatik","BGI";"","LEER";0,"Leer"},2,0)</f>
        <v>LEER</v>
      </c>
      <c r="AA1973" s="8" t="str">
        <f t="shared" si="276"/>
        <v>Stationen</v>
      </c>
    </row>
    <row r="1974" spans="2:27" ht="15" customHeight="1" x14ac:dyDescent="0.25">
      <c r="B1974" s="76" t="str">
        <f t="shared" si="269"/>
        <v>!!!</v>
      </c>
      <c r="C1974" s="310" t="str">
        <f>IF(LEN($E1974)&gt;0,VLOOKUP(TEXT($E1974,0),'Angaben Stationen'!$E$14:$V$215,17,0),"")</f>
        <v/>
      </c>
      <c r="D1974" s="254" t="str">
        <f>IF(LEN($E1974)&gt;0,VLOOKUP(TEXT($E1974,0),'Angaben Stationen'!$E$14:$V$215,18,0),"")</f>
        <v/>
      </c>
      <c r="E1974" s="344"/>
      <c r="F1974" s="256"/>
      <c r="G1974" s="256"/>
      <c r="H1974" s="307"/>
      <c r="I1974" s="183"/>
      <c r="R1974" s="8">
        <f t="shared" si="271"/>
        <v>0</v>
      </c>
      <c r="S1974" s="8">
        <f>VLOOKUP($D1974,{"29 - Psychiatrie (Erwachsene)",1;"30 - Kinder- und Jugendpsychiatrie",1;"297 - stationsäquivalente Behandlung in der Erwachsenenpsychiatrie (29)",1;"307 - stationsäquivalente Behandlung in der Kinder- und Jugendpsychiatrie (30)",1;"31 - Psychosomatik",1;"",0;0,0},2,0)</f>
        <v>0</v>
      </c>
      <c r="T1974" s="8">
        <f t="shared" si="277"/>
        <v>0</v>
      </c>
      <c r="U1974" s="8">
        <f t="shared" si="270"/>
        <v>0</v>
      </c>
      <c r="V1974" s="8">
        <f t="shared" si="272"/>
        <v>0</v>
      </c>
      <c r="W1974" s="8">
        <f t="shared" si="273"/>
        <v>0</v>
      </c>
      <c r="X1974" s="8">
        <f t="shared" si="274"/>
        <v>0</v>
      </c>
      <c r="Y1974" s="8" t="str">
        <f t="shared" si="275"/>
        <v/>
      </c>
      <c r="Z1974" s="8" t="str">
        <f>VLOOKUP($D1974,{"29 - Psychiatrie (Erwachsene)","BGI";"297 - stationsäquivalente Behandlung in der Erwachsenenpsychiatrie (29)","BGI";"30 - Kinder- und Jugendpsychiatrie","BGII";"307 - stationsäquivalente Behandlung in der Kinder- und Jugendpsychiatrie (30)","BGII";"31 - Psychosomatik","BGI";"","LEER";0,"Leer"},2,0)</f>
        <v>LEER</v>
      </c>
      <c r="AA1974" s="8" t="str">
        <f t="shared" si="276"/>
        <v>Stationen</v>
      </c>
    </row>
    <row r="1975" spans="2:27" ht="15" customHeight="1" x14ac:dyDescent="0.25">
      <c r="B1975" s="76" t="str">
        <f t="shared" si="269"/>
        <v>!!!</v>
      </c>
      <c r="C1975" s="310" t="str">
        <f>IF(LEN($E1975)&gt;0,VLOOKUP(TEXT($E1975,0),'Angaben Stationen'!$E$14:$V$215,17,0),"")</f>
        <v/>
      </c>
      <c r="D1975" s="254" t="str">
        <f>IF(LEN($E1975)&gt;0,VLOOKUP(TEXT($E1975,0),'Angaben Stationen'!$E$14:$V$215,18,0),"")</f>
        <v/>
      </c>
      <c r="E1975" s="344"/>
      <c r="F1975" s="256"/>
      <c r="G1975" s="256"/>
      <c r="H1975" s="307"/>
      <c r="I1975" s="183"/>
      <c r="R1975" s="8">
        <f t="shared" si="271"/>
        <v>0</v>
      </c>
      <c r="S1975" s="8">
        <f>VLOOKUP($D1975,{"29 - Psychiatrie (Erwachsene)",1;"30 - Kinder- und Jugendpsychiatrie",1;"297 - stationsäquivalente Behandlung in der Erwachsenenpsychiatrie (29)",1;"307 - stationsäquivalente Behandlung in der Kinder- und Jugendpsychiatrie (30)",1;"31 - Psychosomatik",1;"",0;0,0},2,0)</f>
        <v>0</v>
      </c>
      <c r="T1975" s="8">
        <f t="shared" si="277"/>
        <v>0</v>
      </c>
      <c r="U1975" s="8">
        <f t="shared" si="270"/>
        <v>0</v>
      </c>
      <c r="V1975" s="8">
        <f t="shared" si="272"/>
        <v>0</v>
      </c>
      <c r="W1975" s="8">
        <f t="shared" si="273"/>
        <v>0</v>
      </c>
      <c r="X1975" s="8">
        <f t="shared" si="274"/>
        <v>0</v>
      </c>
      <c r="Y1975" s="8" t="str">
        <f t="shared" si="275"/>
        <v/>
      </c>
      <c r="Z1975" s="8" t="str">
        <f>VLOOKUP($D1975,{"29 - Psychiatrie (Erwachsene)","BGI";"297 - stationsäquivalente Behandlung in der Erwachsenenpsychiatrie (29)","BGI";"30 - Kinder- und Jugendpsychiatrie","BGII";"307 - stationsäquivalente Behandlung in der Kinder- und Jugendpsychiatrie (30)","BGII";"31 - Psychosomatik","BGI";"","LEER";0,"Leer"},2,0)</f>
        <v>LEER</v>
      </c>
      <c r="AA1975" s="8" t="str">
        <f t="shared" si="276"/>
        <v>Stationen</v>
      </c>
    </row>
    <row r="1976" spans="2:27" ht="15" customHeight="1" x14ac:dyDescent="0.25">
      <c r="B1976" s="76" t="str">
        <f t="shared" si="269"/>
        <v>!!!</v>
      </c>
      <c r="C1976" s="310" t="str">
        <f>IF(LEN($E1976)&gt;0,VLOOKUP(TEXT($E1976,0),'Angaben Stationen'!$E$14:$V$215,17,0),"")</f>
        <v/>
      </c>
      <c r="D1976" s="254" t="str">
        <f>IF(LEN($E1976)&gt;0,VLOOKUP(TEXT($E1976,0),'Angaben Stationen'!$E$14:$V$215,18,0),"")</f>
        <v/>
      </c>
      <c r="E1976" s="344"/>
      <c r="F1976" s="256"/>
      <c r="G1976" s="256"/>
      <c r="H1976" s="307"/>
      <c r="I1976" s="183"/>
      <c r="R1976" s="8">
        <f t="shared" si="271"/>
        <v>0</v>
      </c>
      <c r="S1976" s="8">
        <f>VLOOKUP($D1976,{"29 - Psychiatrie (Erwachsene)",1;"30 - Kinder- und Jugendpsychiatrie",1;"297 - stationsäquivalente Behandlung in der Erwachsenenpsychiatrie (29)",1;"307 - stationsäquivalente Behandlung in der Kinder- und Jugendpsychiatrie (30)",1;"31 - Psychosomatik",1;"",0;0,0},2,0)</f>
        <v>0</v>
      </c>
      <c r="T1976" s="8">
        <f t="shared" si="277"/>
        <v>0</v>
      </c>
      <c r="U1976" s="8">
        <f t="shared" si="270"/>
        <v>0</v>
      </c>
      <c r="V1976" s="8">
        <f t="shared" si="272"/>
        <v>0</v>
      </c>
      <c r="W1976" s="8">
        <f t="shared" si="273"/>
        <v>0</v>
      </c>
      <c r="X1976" s="8">
        <f t="shared" si="274"/>
        <v>0</v>
      </c>
      <c r="Y1976" s="8" t="str">
        <f t="shared" si="275"/>
        <v/>
      </c>
      <c r="Z1976" s="8" t="str">
        <f>VLOOKUP($D1976,{"29 - Psychiatrie (Erwachsene)","BGI";"297 - stationsäquivalente Behandlung in der Erwachsenenpsychiatrie (29)","BGI";"30 - Kinder- und Jugendpsychiatrie","BGII";"307 - stationsäquivalente Behandlung in der Kinder- und Jugendpsychiatrie (30)","BGII";"31 - Psychosomatik","BGI";"","LEER";0,"Leer"},2,0)</f>
        <v>LEER</v>
      </c>
      <c r="AA1976" s="8" t="str">
        <f t="shared" si="276"/>
        <v>Stationen</v>
      </c>
    </row>
    <row r="1977" spans="2:27" ht="15" customHeight="1" x14ac:dyDescent="0.25">
      <c r="B1977" s="76" t="str">
        <f t="shared" si="269"/>
        <v>!!!</v>
      </c>
      <c r="C1977" s="310" t="str">
        <f>IF(LEN($E1977)&gt;0,VLOOKUP(TEXT($E1977,0),'Angaben Stationen'!$E$14:$V$215,17,0),"")</f>
        <v/>
      </c>
      <c r="D1977" s="254" t="str">
        <f>IF(LEN($E1977)&gt;0,VLOOKUP(TEXT($E1977,0),'Angaben Stationen'!$E$14:$V$215,18,0),"")</f>
        <v/>
      </c>
      <c r="E1977" s="344"/>
      <c r="F1977" s="256"/>
      <c r="G1977" s="256"/>
      <c r="H1977" s="307"/>
      <c r="I1977" s="183"/>
      <c r="R1977" s="8">
        <f t="shared" si="271"/>
        <v>0</v>
      </c>
      <c r="S1977" s="8">
        <f>VLOOKUP($D1977,{"29 - Psychiatrie (Erwachsene)",1;"30 - Kinder- und Jugendpsychiatrie",1;"297 - stationsäquivalente Behandlung in der Erwachsenenpsychiatrie (29)",1;"307 - stationsäquivalente Behandlung in der Kinder- und Jugendpsychiatrie (30)",1;"31 - Psychosomatik",1;"",0;0,0},2,0)</f>
        <v>0</v>
      </c>
      <c r="T1977" s="8">
        <f t="shared" si="277"/>
        <v>0</v>
      </c>
      <c r="U1977" s="8">
        <f t="shared" si="270"/>
        <v>0</v>
      </c>
      <c r="V1977" s="8">
        <f t="shared" si="272"/>
        <v>0</v>
      </c>
      <c r="W1977" s="8">
        <f t="shared" si="273"/>
        <v>0</v>
      </c>
      <c r="X1977" s="8">
        <f t="shared" si="274"/>
        <v>0</v>
      </c>
      <c r="Y1977" s="8" t="str">
        <f t="shared" si="275"/>
        <v/>
      </c>
      <c r="Z1977" s="8" t="str">
        <f>VLOOKUP($D1977,{"29 - Psychiatrie (Erwachsene)","BGI";"297 - stationsäquivalente Behandlung in der Erwachsenenpsychiatrie (29)","BGI";"30 - Kinder- und Jugendpsychiatrie","BGII";"307 - stationsäquivalente Behandlung in der Kinder- und Jugendpsychiatrie (30)","BGII";"31 - Psychosomatik","BGI";"","LEER";0,"Leer"},2,0)</f>
        <v>LEER</v>
      </c>
      <c r="AA1977" s="8" t="str">
        <f t="shared" si="276"/>
        <v>Stationen</v>
      </c>
    </row>
    <row r="1978" spans="2:27" ht="15" customHeight="1" x14ac:dyDescent="0.25">
      <c r="B1978" s="76" t="str">
        <f t="shared" si="269"/>
        <v>!!!</v>
      </c>
      <c r="C1978" s="310" t="str">
        <f>IF(LEN($E1978)&gt;0,VLOOKUP(TEXT($E1978,0),'Angaben Stationen'!$E$14:$V$215,17,0),"")</f>
        <v/>
      </c>
      <c r="D1978" s="254" t="str">
        <f>IF(LEN($E1978)&gt;0,VLOOKUP(TEXT($E1978,0),'Angaben Stationen'!$E$14:$V$215,18,0),"")</f>
        <v/>
      </c>
      <c r="E1978" s="344"/>
      <c r="F1978" s="256"/>
      <c r="G1978" s="256"/>
      <c r="H1978" s="307"/>
      <c r="I1978" s="183"/>
      <c r="R1978" s="8">
        <f t="shared" si="271"/>
        <v>0</v>
      </c>
      <c r="S1978" s="8">
        <f>VLOOKUP($D1978,{"29 - Psychiatrie (Erwachsene)",1;"30 - Kinder- und Jugendpsychiatrie",1;"297 - stationsäquivalente Behandlung in der Erwachsenenpsychiatrie (29)",1;"307 - stationsäquivalente Behandlung in der Kinder- und Jugendpsychiatrie (30)",1;"31 - Psychosomatik",1;"",0;0,0},2,0)</f>
        <v>0</v>
      </c>
      <c r="T1978" s="8">
        <f t="shared" si="277"/>
        <v>0</v>
      </c>
      <c r="U1978" s="8">
        <f t="shared" si="270"/>
        <v>0</v>
      </c>
      <c r="V1978" s="8">
        <f t="shared" si="272"/>
        <v>0</v>
      </c>
      <c r="W1978" s="8">
        <f t="shared" si="273"/>
        <v>0</v>
      </c>
      <c r="X1978" s="8">
        <f t="shared" si="274"/>
        <v>0</v>
      </c>
      <c r="Y1978" s="8" t="str">
        <f t="shared" si="275"/>
        <v/>
      </c>
      <c r="Z1978" s="8" t="str">
        <f>VLOOKUP($D1978,{"29 - Psychiatrie (Erwachsene)","BGI";"297 - stationsäquivalente Behandlung in der Erwachsenenpsychiatrie (29)","BGI";"30 - Kinder- und Jugendpsychiatrie","BGII";"307 - stationsäquivalente Behandlung in der Kinder- und Jugendpsychiatrie (30)","BGII";"31 - Psychosomatik","BGI";"","LEER";0,"Leer"},2,0)</f>
        <v>LEER</v>
      </c>
      <c r="AA1978" s="8" t="str">
        <f t="shared" si="276"/>
        <v>Stationen</v>
      </c>
    </row>
    <row r="1979" spans="2:27" ht="15" customHeight="1" x14ac:dyDescent="0.25">
      <c r="B1979" s="76" t="str">
        <f t="shared" si="269"/>
        <v>!!!</v>
      </c>
      <c r="C1979" s="310" t="str">
        <f>IF(LEN($E1979)&gt;0,VLOOKUP(TEXT($E1979,0),'Angaben Stationen'!$E$14:$V$215,17,0),"")</f>
        <v/>
      </c>
      <c r="D1979" s="254" t="str">
        <f>IF(LEN($E1979)&gt;0,VLOOKUP(TEXT($E1979,0),'Angaben Stationen'!$E$14:$V$215,18,0),"")</f>
        <v/>
      </c>
      <c r="E1979" s="344"/>
      <c r="F1979" s="256"/>
      <c r="G1979" s="256"/>
      <c r="H1979" s="307"/>
      <c r="I1979" s="183"/>
      <c r="R1979" s="8">
        <f t="shared" si="271"/>
        <v>0</v>
      </c>
      <c r="S1979" s="8">
        <f>VLOOKUP($D1979,{"29 - Psychiatrie (Erwachsene)",1;"30 - Kinder- und Jugendpsychiatrie",1;"297 - stationsäquivalente Behandlung in der Erwachsenenpsychiatrie (29)",1;"307 - stationsäquivalente Behandlung in der Kinder- und Jugendpsychiatrie (30)",1;"31 - Psychosomatik",1;"",0;0,0},2,0)</f>
        <v>0</v>
      </c>
      <c r="T1979" s="8">
        <f t="shared" si="277"/>
        <v>0</v>
      </c>
      <c r="U1979" s="8">
        <f t="shared" si="270"/>
        <v>0</v>
      </c>
      <c r="V1979" s="8">
        <f t="shared" si="272"/>
        <v>0</v>
      </c>
      <c r="W1979" s="8">
        <f t="shared" si="273"/>
        <v>0</v>
      </c>
      <c r="X1979" s="8">
        <f t="shared" si="274"/>
        <v>0</v>
      </c>
      <c r="Y1979" s="8" t="str">
        <f t="shared" si="275"/>
        <v/>
      </c>
      <c r="Z1979" s="8" t="str">
        <f>VLOOKUP($D1979,{"29 - Psychiatrie (Erwachsene)","BGI";"297 - stationsäquivalente Behandlung in der Erwachsenenpsychiatrie (29)","BGI";"30 - Kinder- und Jugendpsychiatrie","BGII";"307 - stationsäquivalente Behandlung in der Kinder- und Jugendpsychiatrie (30)","BGII";"31 - Psychosomatik","BGI";"","LEER";0,"Leer"},2,0)</f>
        <v>LEER</v>
      </c>
      <c r="AA1979" s="8" t="str">
        <f t="shared" si="276"/>
        <v>Stationen</v>
      </c>
    </row>
    <row r="1980" spans="2:27" ht="15" customHeight="1" x14ac:dyDescent="0.25">
      <c r="B1980" s="76" t="str">
        <f t="shared" si="269"/>
        <v>!!!</v>
      </c>
      <c r="C1980" s="310" t="str">
        <f>IF(LEN($E1980)&gt;0,VLOOKUP(TEXT($E1980,0),'Angaben Stationen'!$E$14:$V$215,17,0),"")</f>
        <v/>
      </c>
      <c r="D1980" s="254" t="str">
        <f>IF(LEN($E1980)&gt;0,VLOOKUP(TEXT($E1980,0),'Angaben Stationen'!$E$14:$V$215,18,0),"")</f>
        <v/>
      </c>
      <c r="E1980" s="344"/>
      <c r="F1980" s="256"/>
      <c r="G1980" s="256"/>
      <c r="H1980" s="307"/>
      <c r="I1980" s="183"/>
      <c r="R1980" s="8">
        <f t="shared" si="271"/>
        <v>0</v>
      </c>
      <c r="S1980" s="8">
        <f>VLOOKUP($D1980,{"29 - Psychiatrie (Erwachsene)",1;"30 - Kinder- und Jugendpsychiatrie",1;"297 - stationsäquivalente Behandlung in der Erwachsenenpsychiatrie (29)",1;"307 - stationsäquivalente Behandlung in der Kinder- und Jugendpsychiatrie (30)",1;"31 - Psychosomatik",1;"",0;0,0},2,0)</f>
        <v>0</v>
      </c>
      <c r="T1980" s="8">
        <f t="shared" si="277"/>
        <v>0</v>
      </c>
      <c r="U1980" s="8">
        <f t="shared" si="270"/>
        <v>0</v>
      </c>
      <c r="V1980" s="8">
        <f t="shared" si="272"/>
        <v>0</v>
      </c>
      <c r="W1980" s="8">
        <f t="shared" si="273"/>
        <v>0</v>
      </c>
      <c r="X1980" s="8">
        <f t="shared" si="274"/>
        <v>0</v>
      </c>
      <c r="Y1980" s="8" t="str">
        <f t="shared" si="275"/>
        <v/>
      </c>
      <c r="Z1980" s="8" t="str">
        <f>VLOOKUP($D1980,{"29 - Psychiatrie (Erwachsene)","BGI";"297 - stationsäquivalente Behandlung in der Erwachsenenpsychiatrie (29)","BGI";"30 - Kinder- und Jugendpsychiatrie","BGII";"307 - stationsäquivalente Behandlung in der Kinder- und Jugendpsychiatrie (30)","BGII";"31 - Psychosomatik","BGI";"","LEER";0,"Leer"},2,0)</f>
        <v>LEER</v>
      </c>
      <c r="AA1980" s="8" t="str">
        <f t="shared" si="276"/>
        <v>Stationen</v>
      </c>
    </row>
    <row r="1981" spans="2:27" ht="15" customHeight="1" x14ac:dyDescent="0.25">
      <c r="B1981" s="76" t="str">
        <f t="shared" ref="B1981:B2044" si="278">IF(SUM(S1981:X1981)&lt;6,"!!!","")</f>
        <v>!!!</v>
      </c>
      <c r="C1981" s="310" t="str">
        <f>IF(LEN($E1981)&gt;0,VLOOKUP(TEXT($E1981,0),'Angaben Stationen'!$E$14:$V$215,17,0),"")</f>
        <v/>
      </c>
      <c r="D1981" s="254" t="str">
        <f>IF(LEN($E1981)&gt;0,VLOOKUP(TEXT($E1981,0),'Angaben Stationen'!$E$14:$V$215,18,0),"")</f>
        <v/>
      </c>
      <c r="E1981" s="344"/>
      <c r="F1981" s="256"/>
      <c r="G1981" s="256"/>
      <c r="H1981" s="307"/>
      <c r="I1981" s="183"/>
      <c r="R1981" s="8">
        <f t="shared" si="271"/>
        <v>0</v>
      </c>
      <c r="S1981" s="8">
        <f>VLOOKUP($D1981,{"29 - Psychiatrie (Erwachsene)",1;"30 - Kinder- und Jugendpsychiatrie",1;"297 - stationsäquivalente Behandlung in der Erwachsenenpsychiatrie (29)",1;"307 - stationsäquivalente Behandlung in der Kinder- und Jugendpsychiatrie (30)",1;"31 - Psychosomatik",1;"",0;0,0},2,0)</f>
        <v>0</v>
      </c>
      <c r="T1981" s="8">
        <f t="shared" si="277"/>
        <v>0</v>
      </c>
      <c r="U1981" s="8">
        <f t="shared" ref="U1981:U2044" si="279">IF($E1981&lt;&gt;0,1,0)</f>
        <v>0</v>
      </c>
      <c r="V1981" s="8">
        <f t="shared" si="272"/>
        <v>0</v>
      </c>
      <c r="W1981" s="8">
        <f t="shared" si="273"/>
        <v>0</v>
      </c>
      <c r="X1981" s="8">
        <f t="shared" si="274"/>
        <v>0</v>
      </c>
      <c r="Y1981" s="8" t="str">
        <f t="shared" si="275"/>
        <v/>
      </c>
      <c r="Z1981" s="8" t="str">
        <f>VLOOKUP($D1981,{"29 - Psychiatrie (Erwachsene)","BGI";"297 - stationsäquivalente Behandlung in der Erwachsenenpsychiatrie (29)","BGI";"30 - Kinder- und Jugendpsychiatrie","BGII";"307 - stationsäquivalente Behandlung in der Kinder- und Jugendpsychiatrie (30)","BGII";"31 - Psychosomatik","BGI";"","LEER";0,"Leer"},2,0)</f>
        <v>LEER</v>
      </c>
      <c r="AA1981" s="8" t="str">
        <f t="shared" si="276"/>
        <v>Stationen</v>
      </c>
    </row>
    <row r="1982" spans="2:27" ht="15" customHeight="1" x14ac:dyDescent="0.25">
      <c r="B1982" s="76" t="str">
        <f t="shared" si="278"/>
        <v>!!!</v>
      </c>
      <c r="C1982" s="310" t="str">
        <f>IF(LEN($E1982)&gt;0,VLOOKUP(TEXT($E1982,0),'Angaben Stationen'!$E$14:$V$215,17,0),"")</f>
        <v/>
      </c>
      <c r="D1982" s="254" t="str">
        <f>IF(LEN($E1982)&gt;0,VLOOKUP(TEXT($E1982,0),'Angaben Stationen'!$E$14:$V$215,18,0),"")</f>
        <v/>
      </c>
      <c r="E1982" s="344"/>
      <c r="F1982" s="256"/>
      <c r="G1982" s="256"/>
      <c r="H1982" s="307"/>
      <c r="I1982" s="183"/>
      <c r="R1982" s="8">
        <f t="shared" si="271"/>
        <v>0</v>
      </c>
      <c r="S1982" s="8">
        <f>VLOOKUP($D1982,{"29 - Psychiatrie (Erwachsene)",1;"30 - Kinder- und Jugendpsychiatrie",1;"297 - stationsäquivalente Behandlung in der Erwachsenenpsychiatrie (29)",1;"307 - stationsäquivalente Behandlung in der Kinder- und Jugendpsychiatrie (30)",1;"31 - Psychosomatik",1;"",0;0,0},2,0)</f>
        <v>0</v>
      </c>
      <c r="T1982" s="8">
        <f t="shared" si="277"/>
        <v>0</v>
      </c>
      <c r="U1982" s="8">
        <f t="shared" si="279"/>
        <v>0</v>
      </c>
      <c r="V1982" s="8">
        <f t="shared" si="272"/>
        <v>0</v>
      </c>
      <c r="W1982" s="8">
        <f t="shared" si="273"/>
        <v>0</v>
      </c>
      <c r="X1982" s="8">
        <f t="shared" si="274"/>
        <v>0</v>
      </c>
      <c r="Y1982" s="8" t="str">
        <f t="shared" si="275"/>
        <v/>
      </c>
      <c r="Z1982" s="8" t="str">
        <f>VLOOKUP($D1982,{"29 - Psychiatrie (Erwachsene)","BGI";"297 - stationsäquivalente Behandlung in der Erwachsenenpsychiatrie (29)","BGI";"30 - Kinder- und Jugendpsychiatrie","BGII";"307 - stationsäquivalente Behandlung in der Kinder- und Jugendpsychiatrie (30)","BGII";"31 - Psychosomatik","BGI";"","LEER";0,"Leer"},2,0)</f>
        <v>LEER</v>
      </c>
      <c r="AA1982" s="8" t="str">
        <f t="shared" si="276"/>
        <v>Stationen</v>
      </c>
    </row>
    <row r="1983" spans="2:27" ht="15" customHeight="1" x14ac:dyDescent="0.25">
      <c r="B1983" s="76" t="str">
        <f t="shared" si="278"/>
        <v>!!!</v>
      </c>
      <c r="C1983" s="310" t="str">
        <f>IF(LEN($E1983)&gt;0,VLOOKUP(TEXT($E1983,0),'Angaben Stationen'!$E$14:$V$215,17,0),"")</f>
        <v/>
      </c>
      <c r="D1983" s="254" t="str">
        <f>IF(LEN($E1983)&gt;0,VLOOKUP(TEXT($E1983,0),'Angaben Stationen'!$E$14:$V$215,18,0),"")</f>
        <v/>
      </c>
      <c r="E1983" s="344"/>
      <c r="F1983" s="256"/>
      <c r="G1983" s="256"/>
      <c r="H1983" s="307"/>
      <c r="I1983" s="183"/>
      <c r="R1983" s="8">
        <f t="shared" si="271"/>
        <v>0</v>
      </c>
      <c r="S1983" s="8">
        <f>VLOOKUP($D1983,{"29 - Psychiatrie (Erwachsene)",1;"30 - Kinder- und Jugendpsychiatrie",1;"297 - stationsäquivalente Behandlung in der Erwachsenenpsychiatrie (29)",1;"307 - stationsäquivalente Behandlung in der Kinder- und Jugendpsychiatrie (30)",1;"31 - Psychosomatik",1;"",0;0,0},2,0)</f>
        <v>0</v>
      </c>
      <c r="T1983" s="8">
        <f t="shared" si="277"/>
        <v>0</v>
      </c>
      <c r="U1983" s="8">
        <f t="shared" si="279"/>
        <v>0</v>
      </c>
      <c r="V1983" s="8">
        <f t="shared" si="272"/>
        <v>0</v>
      </c>
      <c r="W1983" s="8">
        <f t="shared" si="273"/>
        <v>0</v>
      </c>
      <c r="X1983" s="8">
        <f t="shared" si="274"/>
        <v>0</v>
      </c>
      <c r="Y1983" s="8" t="str">
        <f t="shared" si="275"/>
        <v/>
      </c>
      <c r="Z1983" s="8" t="str">
        <f>VLOOKUP($D1983,{"29 - Psychiatrie (Erwachsene)","BGI";"297 - stationsäquivalente Behandlung in der Erwachsenenpsychiatrie (29)","BGI";"30 - Kinder- und Jugendpsychiatrie","BGII";"307 - stationsäquivalente Behandlung in der Kinder- und Jugendpsychiatrie (30)","BGII";"31 - Psychosomatik","BGI";"","LEER";0,"Leer"},2,0)</f>
        <v>LEER</v>
      </c>
      <c r="AA1983" s="8" t="str">
        <f t="shared" si="276"/>
        <v>Stationen</v>
      </c>
    </row>
    <row r="1984" spans="2:27" ht="15" customHeight="1" x14ac:dyDescent="0.25">
      <c r="B1984" s="76" t="str">
        <f t="shared" si="278"/>
        <v>!!!</v>
      </c>
      <c r="C1984" s="310" t="str">
        <f>IF(LEN($E1984)&gt;0,VLOOKUP(TEXT($E1984,0),'Angaben Stationen'!$E$14:$V$215,17,0),"")</f>
        <v/>
      </c>
      <c r="D1984" s="254" t="str">
        <f>IF(LEN($E1984)&gt;0,VLOOKUP(TEXT($E1984,0),'Angaben Stationen'!$E$14:$V$215,18,0),"")</f>
        <v/>
      </c>
      <c r="E1984" s="344"/>
      <c r="F1984" s="256"/>
      <c r="G1984" s="256"/>
      <c r="H1984" s="307"/>
      <c r="I1984" s="183"/>
      <c r="R1984" s="8">
        <f t="shared" si="271"/>
        <v>0</v>
      </c>
      <c r="S1984" s="8">
        <f>VLOOKUP($D1984,{"29 - Psychiatrie (Erwachsene)",1;"30 - Kinder- und Jugendpsychiatrie",1;"297 - stationsäquivalente Behandlung in der Erwachsenenpsychiatrie (29)",1;"307 - stationsäquivalente Behandlung in der Kinder- und Jugendpsychiatrie (30)",1;"31 - Psychosomatik",1;"",0;0,0},2,0)</f>
        <v>0</v>
      </c>
      <c r="T1984" s="8">
        <f t="shared" si="277"/>
        <v>0</v>
      </c>
      <c r="U1984" s="8">
        <f t="shared" si="279"/>
        <v>0</v>
      </c>
      <c r="V1984" s="8">
        <f t="shared" si="272"/>
        <v>0</v>
      </c>
      <c r="W1984" s="8">
        <f t="shared" si="273"/>
        <v>0</v>
      </c>
      <c r="X1984" s="8">
        <f t="shared" si="274"/>
        <v>0</v>
      </c>
      <c r="Y1984" s="8" t="str">
        <f t="shared" si="275"/>
        <v/>
      </c>
      <c r="Z1984" s="8" t="str">
        <f>VLOOKUP($D1984,{"29 - Psychiatrie (Erwachsene)","BGI";"297 - stationsäquivalente Behandlung in der Erwachsenenpsychiatrie (29)","BGI";"30 - Kinder- und Jugendpsychiatrie","BGII";"307 - stationsäquivalente Behandlung in der Kinder- und Jugendpsychiatrie (30)","BGII";"31 - Psychosomatik","BGI";"","LEER";0,"Leer"},2,0)</f>
        <v>LEER</v>
      </c>
      <c r="AA1984" s="8" t="str">
        <f t="shared" si="276"/>
        <v>Stationen</v>
      </c>
    </row>
    <row r="1985" spans="2:27" ht="15" customHeight="1" x14ac:dyDescent="0.25">
      <c r="B1985" s="76" t="str">
        <f t="shared" si="278"/>
        <v>!!!</v>
      </c>
      <c r="C1985" s="310" t="str">
        <f>IF(LEN($E1985)&gt;0,VLOOKUP(TEXT($E1985,0),'Angaben Stationen'!$E$14:$V$215,17,0),"")</f>
        <v/>
      </c>
      <c r="D1985" s="254" t="str">
        <f>IF(LEN($E1985)&gt;0,VLOOKUP(TEXT($E1985,0),'Angaben Stationen'!$E$14:$V$215,18,0),"")</f>
        <v/>
      </c>
      <c r="E1985" s="344"/>
      <c r="F1985" s="256"/>
      <c r="G1985" s="256"/>
      <c r="H1985" s="307"/>
      <c r="I1985" s="183"/>
      <c r="R1985" s="8">
        <f t="shared" si="271"/>
        <v>0</v>
      </c>
      <c r="S1985" s="8">
        <f>VLOOKUP($D1985,{"29 - Psychiatrie (Erwachsene)",1;"30 - Kinder- und Jugendpsychiatrie",1;"297 - stationsäquivalente Behandlung in der Erwachsenenpsychiatrie (29)",1;"307 - stationsäquivalente Behandlung in der Kinder- und Jugendpsychiatrie (30)",1;"31 - Psychosomatik",1;"",0;0,0},2,0)</f>
        <v>0</v>
      </c>
      <c r="T1985" s="8">
        <f t="shared" si="277"/>
        <v>0</v>
      </c>
      <c r="U1985" s="8">
        <f t="shared" si="279"/>
        <v>0</v>
      </c>
      <c r="V1985" s="8">
        <f t="shared" si="272"/>
        <v>0</v>
      </c>
      <c r="W1985" s="8">
        <f t="shared" si="273"/>
        <v>0</v>
      </c>
      <c r="X1985" s="8">
        <f t="shared" si="274"/>
        <v>0</v>
      </c>
      <c r="Y1985" s="8" t="str">
        <f t="shared" si="275"/>
        <v/>
      </c>
      <c r="Z1985" s="8" t="str">
        <f>VLOOKUP($D1985,{"29 - Psychiatrie (Erwachsene)","BGI";"297 - stationsäquivalente Behandlung in der Erwachsenenpsychiatrie (29)","BGI";"30 - Kinder- und Jugendpsychiatrie","BGII";"307 - stationsäquivalente Behandlung in der Kinder- und Jugendpsychiatrie (30)","BGII";"31 - Psychosomatik","BGI";"","LEER";0,"Leer"},2,0)</f>
        <v>LEER</v>
      </c>
      <c r="AA1985" s="8" t="str">
        <f t="shared" si="276"/>
        <v>Stationen</v>
      </c>
    </row>
    <row r="1986" spans="2:27" ht="15" customHeight="1" x14ac:dyDescent="0.25">
      <c r="B1986" s="76" t="str">
        <f t="shared" si="278"/>
        <v>!!!</v>
      </c>
      <c r="C1986" s="310" t="str">
        <f>IF(LEN($E1986)&gt;0,VLOOKUP(TEXT($E1986,0),'Angaben Stationen'!$E$14:$V$215,17,0),"")</f>
        <v/>
      </c>
      <c r="D1986" s="254" t="str">
        <f>IF(LEN($E1986)&gt;0,VLOOKUP(TEXT($E1986,0),'Angaben Stationen'!$E$14:$V$215,18,0),"")</f>
        <v/>
      </c>
      <c r="E1986" s="344"/>
      <c r="F1986" s="256"/>
      <c r="G1986" s="256"/>
      <c r="H1986" s="307"/>
      <c r="I1986" s="183"/>
      <c r="R1986" s="8">
        <f t="shared" si="271"/>
        <v>0</v>
      </c>
      <c r="S1986" s="8">
        <f>VLOOKUP($D1986,{"29 - Psychiatrie (Erwachsene)",1;"30 - Kinder- und Jugendpsychiatrie",1;"297 - stationsäquivalente Behandlung in der Erwachsenenpsychiatrie (29)",1;"307 - stationsäquivalente Behandlung in der Kinder- und Jugendpsychiatrie (30)",1;"31 - Psychosomatik",1;"",0;0,0},2,0)</f>
        <v>0</v>
      </c>
      <c r="T1986" s="8">
        <f t="shared" si="277"/>
        <v>0</v>
      </c>
      <c r="U1986" s="8">
        <f t="shared" si="279"/>
        <v>0</v>
      </c>
      <c r="V1986" s="8">
        <f t="shared" si="272"/>
        <v>0</v>
      </c>
      <c r="W1986" s="8">
        <f t="shared" si="273"/>
        <v>0</v>
      </c>
      <c r="X1986" s="8">
        <f t="shared" si="274"/>
        <v>0</v>
      </c>
      <c r="Y1986" s="8" t="str">
        <f t="shared" si="275"/>
        <v/>
      </c>
      <c r="Z1986" s="8" t="str">
        <f>VLOOKUP($D1986,{"29 - Psychiatrie (Erwachsene)","BGI";"297 - stationsäquivalente Behandlung in der Erwachsenenpsychiatrie (29)","BGI";"30 - Kinder- und Jugendpsychiatrie","BGII";"307 - stationsäquivalente Behandlung in der Kinder- und Jugendpsychiatrie (30)","BGII";"31 - Psychosomatik","BGI";"","LEER";0,"Leer"},2,0)</f>
        <v>LEER</v>
      </c>
      <c r="AA1986" s="8" t="str">
        <f t="shared" si="276"/>
        <v>Stationen</v>
      </c>
    </row>
    <row r="1987" spans="2:27" ht="15" customHeight="1" x14ac:dyDescent="0.25">
      <c r="B1987" s="76" t="str">
        <f t="shared" si="278"/>
        <v>!!!</v>
      </c>
      <c r="C1987" s="310" t="str">
        <f>IF(LEN($E1987)&gt;0,VLOOKUP(TEXT($E1987,0),'Angaben Stationen'!$E$14:$V$215,17,0),"")</f>
        <v/>
      </c>
      <c r="D1987" s="254" t="str">
        <f>IF(LEN($E1987)&gt;0,VLOOKUP(TEXT($E1987,0),'Angaben Stationen'!$E$14:$V$215,18,0),"")</f>
        <v/>
      </c>
      <c r="E1987" s="344"/>
      <c r="F1987" s="256"/>
      <c r="G1987" s="256"/>
      <c r="H1987" s="307"/>
      <c r="I1987" s="183"/>
      <c r="R1987" s="8">
        <f t="shared" si="271"/>
        <v>0</v>
      </c>
      <c r="S1987" s="8">
        <f>VLOOKUP($D1987,{"29 - Psychiatrie (Erwachsene)",1;"30 - Kinder- und Jugendpsychiatrie",1;"297 - stationsäquivalente Behandlung in der Erwachsenenpsychiatrie (29)",1;"307 - stationsäquivalente Behandlung in der Kinder- und Jugendpsychiatrie (30)",1;"31 - Psychosomatik",1;"",0;0,0},2,0)</f>
        <v>0</v>
      </c>
      <c r="T1987" s="8">
        <f t="shared" si="277"/>
        <v>0</v>
      </c>
      <c r="U1987" s="8">
        <f t="shared" si="279"/>
        <v>0</v>
      </c>
      <c r="V1987" s="8">
        <f t="shared" si="272"/>
        <v>0</v>
      </c>
      <c r="W1987" s="8">
        <f t="shared" si="273"/>
        <v>0</v>
      </c>
      <c r="X1987" s="8">
        <f t="shared" si="274"/>
        <v>0</v>
      </c>
      <c r="Y1987" s="8" t="str">
        <f t="shared" si="275"/>
        <v/>
      </c>
      <c r="Z1987" s="8" t="str">
        <f>VLOOKUP($D1987,{"29 - Psychiatrie (Erwachsene)","BGI";"297 - stationsäquivalente Behandlung in der Erwachsenenpsychiatrie (29)","BGI";"30 - Kinder- und Jugendpsychiatrie","BGII";"307 - stationsäquivalente Behandlung in der Kinder- und Jugendpsychiatrie (30)","BGII";"31 - Psychosomatik","BGI";"","LEER";0,"Leer"},2,0)</f>
        <v>LEER</v>
      </c>
      <c r="AA1987" s="8" t="str">
        <f t="shared" si="276"/>
        <v>Stationen</v>
      </c>
    </row>
    <row r="1988" spans="2:27" ht="15" customHeight="1" x14ac:dyDescent="0.25">
      <c r="B1988" s="76" t="str">
        <f t="shared" si="278"/>
        <v>!!!</v>
      </c>
      <c r="C1988" s="310" t="str">
        <f>IF(LEN($E1988)&gt;0,VLOOKUP(TEXT($E1988,0),'Angaben Stationen'!$E$14:$V$215,17,0),"")</f>
        <v/>
      </c>
      <c r="D1988" s="254" t="str">
        <f>IF(LEN($E1988)&gt;0,VLOOKUP(TEXT($E1988,0),'Angaben Stationen'!$E$14:$V$215,18,0),"")</f>
        <v/>
      </c>
      <c r="E1988" s="344"/>
      <c r="F1988" s="256"/>
      <c r="G1988" s="256"/>
      <c r="H1988" s="307"/>
      <c r="I1988" s="183"/>
      <c r="R1988" s="8">
        <f t="shared" si="271"/>
        <v>0</v>
      </c>
      <c r="S1988" s="8">
        <f>VLOOKUP($D1988,{"29 - Psychiatrie (Erwachsene)",1;"30 - Kinder- und Jugendpsychiatrie",1;"297 - stationsäquivalente Behandlung in der Erwachsenenpsychiatrie (29)",1;"307 - stationsäquivalente Behandlung in der Kinder- und Jugendpsychiatrie (30)",1;"31 - Psychosomatik",1;"",0;0,0},2,0)</f>
        <v>0</v>
      </c>
      <c r="T1988" s="8">
        <f t="shared" si="277"/>
        <v>0</v>
      </c>
      <c r="U1988" s="8">
        <f t="shared" si="279"/>
        <v>0</v>
      </c>
      <c r="V1988" s="8">
        <f t="shared" si="272"/>
        <v>0</v>
      </c>
      <c r="W1988" s="8">
        <f t="shared" si="273"/>
        <v>0</v>
      </c>
      <c r="X1988" s="8">
        <f t="shared" si="274"/>
        <v>0</v>
      </c>
      <c r="Y1988" s="8" t="str">
        <f t="shared" si="275"/>
        <v/>
      </c>
      <c r="Z1988" s="8" t="str">
        <f>VLOOKUP($D1988,{"29 - Psychiatrie (Erwachsene)","BGI";"297 - stationsäquivalente Behandlung in der Erwachsenenpsychiatrie (29)","BGI";"30 - Kinder- und Jugendpsychiatrie","BGII";"307 - stationsäquivalente Behandlung in der Kinder- und Jugendpsychiatrie (30)","BGII";"31 - Psychosomatik","BGI";"","LEER";0,"Leer"},2,0)</f>
        <v>LEER</v>
      </c>
      <c r="AA1988" s="8" t="str">
        <f t="shared" si="276"/>
        <v>Stationen</v>
      </c>
    </row>
    <row r="1989" spans="2:27" ht="15" customHeight="1" x14ac:dyDescent="0.25">
      <c r="B1989" s="76" t="str">
        <f t="shared" si="278"/>
        <v>!!!</v>
      </c>
      <c r="C1989" s="310" t="str">
        <f>IF(LEN($E1989)&gt;0,VLOOKUP(TEXT($E1989,0),'Angaben Stationen'!$E$14:$V$215,17,0),"")</f>
        <v/>
      </c>
      <c r="D1989" s="254" t="str">
        <f>IF(LEN($E1989)&gt;0,VLOOKUP(TEXT($E1989,0),'Angaben Stationen'!$E$14:$V$215,18,0),"")</f>
        <v/>
      </c>
      <c r="E1989" s="344"/>
      <c r="F1989" s="256"/>
      <c r="G1989" s="256"/>
      <c r="H1989" s="307"/>
      <c r="I1989" s="183"/>
      <c r="R1989" s="8">
        <f t="shared" si="271"/>
        <v>0</v>
      </c>
      <c r="S1989" s="8">
        <f>VLOOKUP($D1989,{"29 - Psychiatrie (Erwachsene)",1;"30 - Kinder- und Jugendpsychiatrie",1;"297 - stationsäquivalente Behandlung in der Erwachsenenpsychiatrie (29)",1;"307 - stationsäquivalente Behandlung in der Kinder- und Jugendpsychiatrie (30)",1;"31 - Psychosomatik",1;"",0;0,0},2,0)</f>
        <v>0</v>
      </c>
      <c r="T1989" s="8">
        <f t="shared" si="277"/>
        <v>0</v>
      </c>
      <c r="U1989" s="8">
        <f t="shared" si="279"/>
        <v>0</v>
      </c>
      <c r="V1989" s="8">
        <f t="shared" si="272"/>
        <v>0</v>
      </c>
      <c r="W1989" s="8">
        <f t="shared" si="273"/>
        <v>0</v>
      </c>
      <c r="X1989" s="8">
        <f t="shared" si="274"/>
        <v>0</v>
      </c>
      <c r="Y1989" s="8" t="str">
        <f t="shared" si="275"/>
        <v/>
      </c>
      <c r="Z1989" s="8" t="str">
        <f>VLOOKUP($D1989,{"29 - Psychiatrie (Erwachsene)","BGI";"297 - stationsäquivalente Behandlung in der Erwachsenenpsychiatrie (29)","BGI";"30 - Kinder- und Jugendpsychiatrie","BGII";"307 - stationsäquivalente Behandlung in der Kinder- und Jugendpsychiatrie (30)","BGII";"31 - Psychosomatik","BGI";"","LEER";0,"Leer"},2,0)</f>
        <v>LEER</v>
      </c>
      <c r="AA1989" s="8" t="str">
        <f t="shared" si="276"/>
        <v>Stationen</v>
      </c>
    </row>
    <row r="1990" spans="2:27" ht="15" customHeight="1" x14ac:dyDescent="0.25">
      <c r="B1990" s="76" t="str">
        <f t="shared" si="278"/>
        <v>!!!</v>
      </c>
      <c r="C1990" s="310" t="str">
        <f>IF(LEN($E1990)&gt;0,VLOOKUP(TEXT($E1990,0),'Angaben Stationen'!$E$14:$V$215,17,0),"")</f>
        <v/>
      </c>
      <c r="D1990" s="254" t="str">
        <f>IF(LEN($E1990)&gt;0,VLOOKUP(TEXT($E1990,0),'Angaben Stationen'!$E$14:$V$215,18,0),"")</f>
        <v/>
      </c>
      <c r="E1990" s="344"/>
      <c r="F1990" s="256"/>
      <c r="G1990" s="256"/>
      <c r="H1990" s="307"/>
      <c r="I1990" s="183"/>
      <c r="R1990" s="8">
        <f t="shared" si="271"/>
        <v>0</v>
      </c>
      <c r="S1990" s="8">
        <f>VLOOKUP($D1990,{"29 - Psychiatrie (Erwachsene)",1;"30 - Kinder- und Jugendpsychiatrie",1;"297 - stationsäquivalente Behandlung in der Erwachsenenpsychiatrie (29)",1;"307 - stationsäquivalente Behandlung in der Kinder- und Jugendpsychiatrie (30)",1;"31 - Psychosomatik",1;"",0;0,0},2,0)</f>
        <v>0</v>
      </c>
      <c r="T1990" s="8">
        <f t="shared" si="277"/>
        <v>0</v>
      </c>
      <c r="U1990" s="8">
        <f t="shared" si="279"/>
        <v>0</v>
      </c>
      <c r="V1990" s="8">
        <f t="shared" si="272"/>
        <v>0</v>
      </c>
      <c r="W1990" s="8">
        <f t="shared" si="273"/>
        <v>0</v>
      </c>
      <c r="X1990" s="8">
        <f t="shared" si="274"/>
        <v>0</v>
      </c>
      <c r="Y1990" s="8" t="str">
        <f t="shared" si="275"/>
        <v/>
      </c>
      <c r="Z1990" s="8" t="str">
        <f>VLOOKUP($D1990,{"29 - Psychiatrie (Erwachsene)","BGI";"297 - stationsäquivalente Behandlung in der Erwachsenenpsychiatrie (29)","BGI";"30 - Kinder- und Jugendpsychiatrie","BGII";"307 - stationsäquivalente Behandlung in der Kinder- und Jugendpsychiatrie (30)","BGII";"31 - Psychosomatik","BGI";"","LEER";0,"Leer"},2,0)</f>
        <v>LEER</v>
      </c>
      <c r="AA1990" s="8" t="str">
        <f t="shared" si="276"/>
        <v>Stationen</v>
      </c>
    </row>
    <row r="1991" spans="2:27" ht="15" customHeight="1" x14ac:dyDescent="0.25">
      <c r="B1991" s="76" t="str">
        <f t="shared" si="278"/>
        <v>!!!</v>
      </c>
      <c r="C1991" s="310" t="str">
        <f>IF(LEN($E1991)&gt;0,VLOOKUP(TEXT($E1991,0),'Angaben Stationen'!$E$14:$V$215,17,0),"")</f>
        <v/>
      </c>
      <c r="D1991" s="254" t="str">
        <f>IF(LEN($E1991)&gt;0,VLOOKUP(TEXT($E1991,0),'Angaben Stationen'!$E$14:$V$215,18,0),"")</f>
        <v/>
      </c>
      <c r="E1991" s="344"/>
      <c r="F1991" s="256"/>
      <c r="G1991" s="256"/>
      <c r="H1991" s="307"/>
      <c r="I1991" s="183"/>
      <c r="R1991" s="8">
        <f t="shared" si="271"/>
        <v>0</v>
      </c>
      <c r="S1991" s="8">
        <f>VLOOKUP($D1991,{"29 - Psychiatrie (Erwachsene)",1;"30 - Kinder- und Jugendpsychiatrie",1;"297 - stationsäquivalente Behandlung in der Erwachsenenpsychiatrie (29)",1;"307 - stationsäquivalente Behandlung in der Kinder- und Jugendpsychiatrie (30)",1;"31 - Psychosomatik",1;"",0;0,0},2,0)</f>
        <v>0</v>
      </c>
      <c r="T1991" s="8">
        <f t="shared" si="277"/>
        <v>0</v>
      </c>
      <c r="U1991" s="8">
        <f t="shared" si="279"/>
        <v>0</v>
      </c>
      <c r="V1991" s="8">
        <f t="shared" si="272"/>
        <v>0</v>
      </c>
      <c r="W1991" s="8">
        <f t="shared" si="273"/>
        <v>0</v>
      </c>
      <c r="X1991" s="8">
        <f t="shared" si="274"/>
        <v>0</v>
      </c>
      <c r="Y1991" s="8" t="str">
        <f t="shared" si="275"/>
        <v/>
      </c>
      <c r="Z1991" s="8" t="str">
        <f>VLOOKUP($D1991,{"29 - Psychiatrie (Erwachsene)","BGI";"297 - stationsäquivalente Behandlung in der Erwachsenenpsychiatrie (29)","BGI";"30 - Kinder- und Jugendpsychiatrie","BGII";"307 - stationsäquivalente Behandlung in der Kinder- und Jugendpsychiatrie (30)","BGII";"31 - Psychosomatik","BGI";"","LEER";0,"Leer"},2,0)</f>
        <v>LEER</v>
      </c>
      <c r="AA1991" s="8" t="str">
        <f t="shared" si="276"/>
        <v>Stationen</v>
      </c>
    </row>
    <row r="1992" spans="2:27" ht="15" customHeight="1" x14ac:dyDescent="0.25">
      <c r="B1992" s="76" t="str">
        <f t="shared" si="278"/>
        <v>!!!</v>
      </c>
      <c r="C1992" s="310" t="str">
        <f>IF(LEN($E1992)&gt;0,VLOOKUP(TEXT($E1992,0),'Angaben Stationen'!$E$14:$V$215,17,0),"")</f>
        <v/>
      </c>
      <c r="D1992" s="254" t="str">
        <f>IF(LEN($E1992)&gt;0,VLOOKUP(TEXT($E1992,0),'Angaben Stationen'!$E$14:$V$215,18,0),"")</f>
        <v/>
      </c>
      <c r="E1992" s="344"/>
      <c r="F1992" s="256"/>
      <c r="G1992" s="256"/>
      <c r="H1992" s="307"/>
      <c r="I1992" s="183"/>
      <c r="R1992" s="8">
        <f t="shared" si="271"/>
        <v>0</v>
      </c>
      <c r="S1992" s="8">
        <f>VLOOKUP($D1992,{"29 - Psychiatrie (Erwachsene)",1;"30 - Kinder- und Jugendpsychiatrie",1;"297 - stationsäquivalente Behandlung in der Erwachsenenpsychiatrie (29)",1;"307 - stationsäquivalente Behandlung in der Kinder- und Jugendpsychiatrie (30)",1;"31 - Psychosomatik",1;"",0;0,0},2,0)</f>
        <v>0</v>
      </c>
      <c r="T1992" s="8">
        <f t="shared" si="277"/>
        <v>0</v>
      </c>
      <c r="U1992" s="8">
        <f t="shared" si="279"/>
        <v>0</v>
      </c>
      <c r="V1992" s="8">
        <f t="shared" si="272"/>
        <v>0</v>
      </c>
      <c r="W1992" s="8">
        <f t="shared" si="273"/>
        <v>0</v>
      </c>
      <c r="X1992" s="8">
        <f t="shared" si="274"/>
        <v>0</v>
      </c>
      <c r="Y1992" s="8" t="str">
        <f t="shared" si="275"/>
        <v/>
      </c>
      <c r="Z1992" s="8" t="str">
        <f>VLOOKUP($D1992,{"29 - Psychiatrie (Erwachsene)","BGI";"297 - stationsäquivalente Behandlung in der Erwachsenenpsychiatrie (29)","BGI";"30 - Kinder- und Jugendpsychiatrie","BGII";"307 - stationsäquivalente Behandlung in der Kinder- und Jugendpsychiatrie (30)","BGII";"31 - Psychosomatik","BGI";"","LEER";0,"Leer"},2,0)</f>
        <v>LEER</v>
      </c>
      <c r="AA1992" s="8" t="str">
        <f t="shared" si="276"/>
        <v>Stationen</v>
      </c>
    </row>
    <row r="1993" spans="2:27" ht="15" customHeight="1" x14ac:dyDescent="0.25">
      <c r="B1993" s="76" t="str">
        <f t="shared" si="278"/>
        <v>!!!</v>
      </c>
      <c r="C1993" s="310" t="str">
        <f>IF(LEN($E1993)&gt;0,VLOOKUP(TEXT($E1993,0),'Angaben Stationen'!$E$14:$V$215,17,0),"")</f>
        <v/>
      </c>
      <c r="D1993" s="254" t="str">
        <f>IF(LEN($E1993)&gt;0,VLOOKUP(TEXT($E1993,0),'Angaben Stationen'!$E$14:$V$215,18,0),"")</f>
        <v/>
      </c>
      <c r="E1993" s="344"/>
      <c r="F1993" s="256"/>
      <c r="G1993" s="256"/>
      <c r="H1993" s="307"/>
      <c r="I1993" s="183"/>
      <c r="R1993" s="8">
        <f t="shared" si="271"/>
        <v>0</v>
      </c>
      <c r="S1993" s="8">
        <f>VLOOKUP($D1993,{"29 - Psychiatrie (Erwachsene)",1;"30 - Kinder- und Jugendpsychiatrie",1;"297 - stationsäquivalente Behandlung in der Erwachsenenpsychiatrie (29)",1;"307 - stationsäquivalente Behandlung in der Kinder- und Jugendpsychiatrie (30)",1;"31 - Psychosomatik",1;"",0;0,0},2,0)</f>
        <v>0</v>
      </c>
      <c r="T1993" s="8">
        <f t="shared" si="277"/>
        <v>0</v>
      </c>
      <c r="U1993" s="8">
        <f t="shared" si="279"/>
        <v>0</v>
      </c>
      <c r="V1993" s="8">
        <f t="shared" si="272"/>
        <v>0</v>
      </c>
      <c r="W1993" s="8">
        <f t="shared" si="273"/>
        <v>0</v>
      </c>
      <c r="X1993" s="8">
        <f t="shared" si="274"/>
        <v>0</v>
      </c>
      <c r="Y1993" s="8" t="str">
        <f t="shared" si="275"/>
        <v/>
      </c>
      <c r="Z1993" s="8" t="str">
        <f>VLOOKUP($D1993,{"29 - Psychiatrie (Erwachsene)","BGI";"297 - stationsäquivalente Behandlung in der Erwachsenenpsychiatrie (29)","BGI";"30 - Kinder- und Jugendpsychiatrie","BGII";"307 - stationsäquivalente Behandlung in der Kinder- und Jugendpsychiatrie (30)","BGII";"31 - Psychosomatik","BGI";"","LEER";0,"Leer"},2,0)</f>
        <v>LEER</v>
      </c>
      <c r="AA1993" s="8" t="str">
        <f t="shared" si="276"/>
        <v>Stationen</v>
      </c>
    </row>
    <row r="1994" spans="2:27" ht="15" customHeight="1" x14ac:dyDescent="0.25">
      <c r="B1994" s="76" t="str">
        <f t="shared" si="278"/>
        <v>!!!</v>
      </c>
      <c r="C1994" s="310" t="str">
        <f>IF(LEN($E1994)&gt;0,VLOOKUP(TEXT($E1994,0),'Angaben Stationen'!$E$14:$V$215,17,0),"")</f>
        <v/>
      </c>
      <c r="D1994" s="254" t="str">
        <f>IF(LEN($E1994)&gt;0,VLOOKUP(TEXT($E1994,0),'Angaben Stationen'!$E$14:$V$215,18,0),"")</f>
        <v/>
      </c>
      <c r="E1994" s="344"/>
      <c r="F1994" s="256"/>
      <c r="G1994" s="256"/>
      <c r="H1994" s="307"/>
      <c r="I1994" s="183"/>
      <c r="R1994" s="8">
        <f t="shared" si="271"/>
        <v>0</v>
      </c>
      <c r="S1994" s="8">
        <f>VLOOKUP($D1994,{"29 - Psychiatrie (Erwachsene)",1;"30 - Kinder- und Jugendpsychiatrie",1;"297 - stationsäquivalente Behandlung in der Erwachsenenpsychiatrie (29)",1;"307 - stationsäquivalente Behandlung in der Kinder- und Jugendpsychiatrie (30)",1;"31 - Psychosomatik",1;"",0;0,0},2,0)</f>
        <v>0</v>
      </c>
      <c r="T1994" s="8">
        <f t="shared" si="277"/>
        <v>0</v>
      </c>
      <c r="U1994" s="8">
        <f t="shared" si="279"/>
        <v>0</v>
      </c>
      <c r="V1994" s="8">
        <f t="shared" si="272"/>
        <v>0</v>
      </c>
      <c r="W1994" s="8">
        <f t="shared" si="273"/>
        <v>0</v>
      </c>
      <c r="X1994" s="8">
        <f t="shared" si="274"/>
        <v>0</v>
      </c>
      <c r="Y1994" s="8" t="str">
        <f t="shared" si="275"/>
        <v/>
      </c>
      <c r="Z1994" s="8" t="str">
        <f>VLOOKUP($D1994,{"29 - Psychiatrie (Erwachsene)","BGI";"297 - stationsäquivalente Behandlung in der Erwachsenenpsychiatrie (29)","BGI";"30 - Kinder- und Jugendpsychiatrie","BGII";"307 - stationsäquivalente Behandlung in der Kinder- und Jugendpsychiatrie (30)","BGII";"31 - Psychosomatik","BGI";"","LEER";0,"Leer"},2,0)</f>
        <v>LEER</v>
      </c>
      <c r="AA1994" s="8" t="str">
        <f t="shared" si="276"/>
        <v>Stationen</v>
      </c>
    </row>
    <row r="1995" spans="2:27" ht="15" customHeight="1" x14ac:dyDescent="0.25">
      <c r="B1995" s="76" t="str">
        <f t="shared" si="278"/>
        <v>!!!</v>
      </c>
      <c r="C1995" s="310" t="str">
        <f>IF(LEN($E1995)&gt;0,VLOOKUP(TEXT($E1995,0),'Angaben Stationen'!$E$14:$V$215,17,0),"")</f>
        <v/>
      </c>
      <c r="D1995" s="254" t="str">
        <f>IF(LEN($E1995)&gt;0,VLOOKUP(TEXT($E1995,0),'Angaben Stationen'!$E$14:$V$215,18,0),"")</f>
        <v/>
      </c>
      <c r="E1995" s="344"/>
      <c r="F1995" s="256"/>
      <c r="G1995" s="256"/>
      <c r="H1995" s="307"/>
      <c r="I1995" s="183"/>
      <c r="R1995" s="8">
        <f t="shared" si="271"/>
        <v>0</v>
      </c>
      <c r="S1995" s="8">
        <f>VLOOKUP($D1995,{"29 - Psychiatrie (Erwachsene)",1;"30 - Kinder- und Jugendpsychiatrie",1;"297 - stationsäquivalente Behandlung in der Erwachsenenpsychiatrie (29)",1;"307 - stationsäquivalente Behandlung in der Kinder- und Jugendpsychiatrie (30)",1;"31 - Psychosomatik",1;"",0;0,0},2,0)</f>
        <v>0</v>
      </c>
      <c r="T1995" s="8">
        <f t="shared" si="277"/>
        <v>0</v>
      </c>
      <c r="U1995" s="8">
        <f t="shared" si="279"/>
        <v>0</v>
      </c>
      <c r="V1995" s="8">
        <f t="shared" si="272"/>
        <v>0</v>
      </c>
      <c r="W1995" s="8">
        <f t="shared" si="273"/>
        <v>0</v>
      </c>
      <c r="X1995" s="8">
        <f t="shared" si="274"/>
        <v>0</v>
      </c>
      <c r="Y1995" s="8" t="str">
        <f t="shared" si="275"/>
        <v/>
      </c>
      <c r="Z1995" s="8" t="str">
        <f>VLOOKUP($D1995,{"29 - Psychiatrie (Erwachsene)","BGI";"297 - stationsäquivalente Behandlung in der Erwachsenenpsychiatrie (29)","BGI";"30 - Kinder- und Jugendpsychiatrie","BGII";"307 - stationsäquivalente Behandlung in der Kinder- und Jugendpsychiatrie (30)","BGII";"31 - Psychosomatik","BGI";"","LEER";0,"Leer"},2,0)</f>
        <v>LEER</v>
      </c>
      <c r="AA1995" s="8" t="str">
        <f t="shared" si="276"/>
        <v>Stationen</v>
      </c>
    </row>
    <row r="1996" spans="2:27" ht="15" customHeight="1" x14ac:dyDescent="0.25">
      <c r="B1996" s="76" t="str">
        <f t="shared" si="278"/>
        <v>!!!</v>
      </c>
      <c r="C1996" s="310" t="str">
        <f>IF(LEN($E1996)&gt;0,VLOOKUP(TEXT($E1996,0),'Angaben Stationen'!$E$14:$V$215,17,0),"")</f>
        <v/>
      </c>
      <c r="D1996" s="254" t="str">
        <f>IF(LEN($E1996)&gt;0,VLOOKUP(TEXT($E1996,0),'Angaben Stationen'!$E$14:$V$215,18,0),"")</f>
        <v/>
      </c>
      <c r="E1996" s="344"/>
      <c r="F1996" s="256"/>
      <c r="G1996" s="256"/>
      <c r="H1996" s="307"/>
      <c r="I1996" s="183"/>
      <c r="R1996" s="8">
        <f t="shared" si="271"/>
        <v>0</v>
      </c>
      <c r="S1996" s="8">
        <f>VLOOKUP($D1996,{"29 - Psychiatrie (Erwachsene)",1;"30 - Kinder- und Jugendpsychiatrie",1;"297 - stationsäquivalente Behandlung in der Erwachsenenpsychiatrie (29)",1;"307 - stationsäquivalente Behandlung in der Kinder- und Jugendpsychiatrie (30)",1;"31 - Psychosomatik",1;"",0;0,0},2,0)</f>
        <v>0</v>
      </c>
      <c r="T1996" s="8">
        <f t="shared" si="277"/>
        <v>0</v>
      </c>
      <c r="U1996" s="8">
        <f t="shared" si="279"/>
        <v>0</v>
      </c>
      <c r="V1996" s="8">
        <f t="shared" si="272"/>
        <v>0</v>
      </c>
      <c r="W1996" s="8">
        <f t="shared" si="273"/>
        <v>0</v>
      </c>
      <c r="X1996" s="8">
        <f t="shared" si="274"/>
        <v>0</v>
      </c>
      <c r="Y1996" s="8" t="str">
        <f t="shared" si="275"/>
        <v/>
      </c>
      <c r="Z1996" s="8" t="str">
        <f>VLOOKUP($D1996,{"29 - Psychiatrie (Erwachsene)","BGI";"297 - stationsäquivalente Behandlung in der Erwachsenenpsychiatrie (29)","BGI";"30 - Kinder- und Jugendpsychiatrie","BGII";"307 - stationsäquivalente Behandlung in der Kinder- und Jugendpsychiatrie (30)","BGII";"31 - Psychosomatik","BGI";"","LEER";0,"Leer"},2,0)</f>
        <v>LEER</v>
      </c>
      <c r="AA1996" s="8" t="str">
        <f t="shared" si="276"/>
        <v>Stationen</v>
      </c>
    </row>
    <row r="1997" spans="2:27" ht="15" customHeight="1" x14ac:dyDescent="0.25">
      <c r="B1997" s="76" t="str">
        <f t="shared" si="278"/>
        <v>!!!</v>
      </c>
      <c r="C1997" s="310" t="str">
        <f>IF(LEN($E1997)&gt;0,VLOOKUP(TEXT($E1997,0),'Angaben Stationen'!$E$14:$V$215,17,0),"")</f>
        <v/>
      </c>
      <c r="D1997" s="254" t="str">
        <f>IF(LEN($E1997)&gt;0,VLOOKUP(TEXT($E1997,0),'Angaben Stationen'!$E$14:$V$215,18,0),"")</f>
        <v/>
      </c>
      <c r="E1997" s="344"/>
      <c r="F1997" s="256"/>
      <c r="G1997" s="256"/>
      <c r="H1997" s="307"/>
      <c r="I1997" s="183"/>
      <c r="R1997" s="8">
        <f t="shared" si="271"/>
        <v>0</v>
      </c>
      <c r="S1997" s="8">
        <f>VLOOKUP($D1997,{"29 - Psychiatrie (Erwachsene)",1;"30 - Kinder- und Jugendpsychiatrie",1;"297 - stationsäquivalente Behandlung in der Erwachsenenpsychiatrie (29)",1;"307 - stationsäquivalente Behandlung in der Kinder- und Jugendpsychiatrie (30)",1;"31 - Psychosomatik",1;"",0;0,0},2,0)</f>
        <v>0</v>
      </c>
      <c r="T1997" s="8">
        <f t="shared" si="277"/>
        <v>0</v>
      </c>
      <c r="U1997" s="8">
        <f t="shared" si="279"/>
        <v>0</v>
      </c>
      <c r="V1997" s="8">
        <f t="shared" si="272"/>
        <v>0</v>
      </c>
      <c r="W1997" s="8">
        <f t="shared" si="273"/>
        <v>0</v>
      </c>
      <c r="X1997" s="8">
        <f t="shared" si="274"/>
        <v>0</v>
      </c>
      <c r="Y1997" s="8" t="str">
        <f t="shared" si="275"/>
        <v/>
      </c>
      <c r="Z1997" s="8" t="str">
        <f>VLOOKUP($D1997,{"29 - Psychiatrie (Erwachsene)","BGI";"297 - stationsäquivalente Behandlung in der Erwachsenenpsychiatrie (29)","BGI";"30 - Kinder- und Jugendpsychiatrie","BGII";"307 - stationsäquivalente Behandlung in der Kinder- und Jugendpsychiatrie (30)","BGII";"31 - Psychosomatik","BGI";"","LEER";0,"Leer"},2,0)</f>
        <v>LEER</v>
      </c>
      <c r="AA1997" s="8" t="str">
        <f t="shared" si="276"/>
        <v>Stationen</v>
      </c>
    </row>
    <row r="1998" spans="2:27" ht="15" customHeight="1" x14ac:dyDescent="0.25">
      <c r="B1998" s="76" t="str">
        <f t="shared" si="278"/>
        <v>!!!</v>
      </c>
      <c r="C1998" s="310" t="str">
        <f>IF(LEN($E1998)&gt;0,VLOOKUP(TEXT($E1998,0),'Angaben Stationen'!$E$14:$V$215,17,0),"")</f>
        <v/>
      </c>
      <c r="D1998" s="254" t="str">
        <f>IF(LEN($E1998)&gt;0,VLOOKUP(TEXT($E1998,0),'Angaben Stationen'!$E$14:$V$215,18,0),"")</f>
        <v/>
      </c>
      <c r="E1998" s="344"/>
      <c r="F1998" s="256"/>
      <c r="G1998" s="256"/>
      <c r="H1998" s="307"/>
      <c r="I1998" s="183"/>
      <c r="R1998" s="8">
        <f t="shared" si="271"/>
        <v>0</v>
      </c>
      <c r="S1998" s="8">
        <f>VLOOKUP($D1998,{"29 - Psychiatrie (Erwachsene)",1;"30 - Kinder- und Jugendpsychiatrie",1;"297 - stationsäquivalente Behandlung in der Erwachsenenpsychiatrie (29)",1;"307 - stationsäquivalente Behandlung in der Kinder- und Jugendpsychiatrie (30)",1;"31 - Psychosomatik",1;"",0;0,0},2,0)</f>
        <v>0</v>
      </c>
      <c r="T1998" s="8">
        <f t="shared" si="277"/>
        <v>0</v>
      </c>
      <c r="U1998" s="8">
        <f t="shared" si="279"/>
        <v>0</v>
      </c>
      <c r="V1998" s="8">
        <f t="shared" si="272"/>
        <v>0</v>
      </c>
      <c r="W1998" s="8">
        <f t="shared" si="273"/>
        <v>0</v>
      </c>
      <c r="X1998" s="8">
        <f t="shared" si="274"/>
        <v>0</v>
      </c>
      <c r="Y1998" s="8" t="str">
        <f t="shared" si="275"/>
        <v/>
      </c>
      <c r="Z1998" s="8" t="str">
        <f>VLOOKUP($D1998,{"29 - Psychiatrie (Erwachsene)","BGI";"297 - stationsäquivalente Behandlung in der Erwachsenenpsychiatrie (29)","BGI";"30 - Kinder- und Jugendpsychiatrie","BGII";"307 - stationsäquivalente Behandlung in der Kinder- und Jugendpsychiatrie (30)","BGII";"31 - Psychosomatik","BGI";"","LEER";0,"Leer"},2,0)</f>
        <v>LEER</v>
      </c>
      <c r="AA1998" s="8" t="str">
        <f t="shared" si="276"/>
        <v>Stationen</v>
      </c>
    </row>
    <row r="1999" spans="2:27" ht="15" customHeight="1" x14ac:dyDescent="0.25">
      <c r="B1999" s="76" t="str">
        <f t="shared" si="278"/>
        <v>!!!</v>
      </c>
      <c r="C1999" s="310" t="str">
        <f>IF(LEN($E1999)&gt;0,VLOOKUP(TEXT($E1999,0),'Angaben Stationen'!$E$14:$V$215,17,0),"")</f>
        <v/>
      </c>
      <c r="D1999" s="254" t="str">
        <f>IF(LEN($E1999)&gt;0,VLOOKUP(TEXT($E1999,0),'Angaben Stationen'!$E$14:$V$215,18,0),"")</f>
        <v/>
      </c>
      <c r="E1999" s="344"/>
      <c r="F1999" s="256"/>
      <c r="G1999" s="256"/>
      <c r="H1999" s="307"/>
      <c r="I1999" s="183"/>
      <c r="R1999" s="8">
        <f t="shared" si="271"/>
        <v>0</v>
      </c>
      <c r="S1999" s="8">
        <f>VLOOKUP($D1999,{"29 - Psychiatrie (Erwachsene)",1;"30 - Kinder- und Jugendpsychiatrie",1;"297 - stationsäquivalente Behandlung in der Erwachsenenpsychiatrie (29)",1;"307 - stationsäquivalente Behandlung in der Kinder- und Jugendpsychiatrie (30)",1;"31 - Psychosomatik",1;"",0;0,0},2,0)</f>
        <v>0</v>
      </c>
      <c r="T1999" s="8">
        <f t="shared" si="277"/>
        <v>0</v>
      </c>
      <c r="U1999" s="8">
        <f t="shared" si="279"/>
        <v>0</v>
      </c>
      <c r="V1999" s="8">
        <f t="shared" si="272"/>
        <v>0</v>
      </c>
      <c r="W1999" s="8">
        <f t="shared" si="273"/>
        <v>0</v>
      </c>
      <c r="X1999" s="8">
        <f t="shared" si="274"/>
        <v>0</v>
      </c>
      <c r="Y1999" s="8" t="str">
        <f t="shared" si="275"/>
        <v/>
      </c>
      <c r="Z1999" s="8" t="str">
        <f>VLOOKUP($D1999,{"29 - Psychiatrie (Erwachsene)","BGI";"297 - stationsäquivalente Behandlung in der Erwachsenenpsychiatrie (29)","BGI";"30 - Kinder- und Jugendpsychiatrie","BGII";"307 - stationsäquivalente Behandlung in der Kinder- und Jugendpsychiatrie (30)","BGII";"31 - Psychosomatik","BGI";"","LEER";0,"Leer"},2,0)</f>
        <v>LEER</v>
      </c>
      <c r="AA1999" s="8" t="str">
        <f t="shared" si="276"/>
        <v>Stationen</v>
      </c>
    </row>
    <row r="2000" spans="2:27" ht="15" customHeight="1" x14ac:dyDescent="0.25">
      <c r="B2000" s="76" t="str">
        <f t="shared" si="278"/>
        <v>!!!</v>
      </c>
      <c r="C2000" s="310" t="str">
        <f>IF(LEN($E2000)&gt;0,VLOOKUP(TEXT($E2000,0),'Angaben Stationen'!$E$14:$V$215,17,0),"")</f>
        <v/>
      </c>
      <c r="D2000" s="254" t="str">
        <f>IF(LEN($E2000)&gt;0,VLOOKUP(TEXT($E2000,0),'Angaben Stationen'!$E$14:$V$215,18,0),"")</f>
        <v/>
      </c>
      <c r="E2000" s="344"/>
      <c r="F2000" s="256"/>
      <c r="G2000" s="256"/>
      <c r="H2000" s="307"/>
      <c r="I2000" s="183"/>
      <c r="R2000" s="8">
        <f t="shared" si="271"/>
        <v>0</v>
      </c>
      <c r="S2000" s="8">
        <f>VLOOKUP($D2000,{"29 - Psychiatrie (Erwachsene)",1;"30 - Kinder- und Jugendpsychiatrie",1;"297 - stationsäquivalente Behandlung in der Erwachsenenpsychiatrie (29)",1;"307 - stationsäquivalente Behandlung in der Kinder- und Jugendpsychiatrie (30)",1;"31 - Psychosomatik",1;"",0;0,0},2,0)</f>
        <v>0</v>
      </c>
      <c r="T2000" s="8">
        <f t="shared" si="277"/>
        <v>0</v>
      </c>
      <c r="U2000" s="8">
        <f t="shared" si="279"/>
        <v>0</v>
      </c>
      <c r="V2000" s="8">
        <f t="shared" si="272"/>
        <v>0</v>
      </c>
      <c r="W2000" s="8">
        <f t="shared" si="273"/>
        <v>0</v>
      </c>
      <c r="X2000" s="8">
        <f t="shared" si="274"/>
        <v>0</v>
      </c>
      <c r="Y2000" s="8" t="str">
        <f t="shared" si="275"/>
        <v/>
      </c>
      <c r="Z2000" s="8" t="str">
        <f>VLOOKUP($D2000,{"29 - Psychiatrie (Erwachsene)","BGI";"297 - stationsäquivalente Behandlung in der Erwachsenenpsychiatrie (29)","BGI";"30 - Kinder- und Jugendpsychiatrie","BGII";"307 - stationsäquivalente Behandlung in der Kinder- und Jugendpsychiatrie (30)","BGII";"31 - Psychosomatik","BGI";"","LEER";0,"Leer"},2,0)</f>
        <v>LEER</v>
      </c>
      <c r="AA2000" s="8" t="str">
        <f t="shared" si="276"/>
        <v>Stationen</v>
      </c>
    </row>
    <row r="2001" spans="2:27" ht="15" customHeight="1" x14ac:dyDescent="0.25">
      <c r="B2001" s="76" t="str">
        <f t="shared" si="278"/>
        <v>!!!</v>
      </c>
      <c r="C2001" s="310" t="str">
        <f>IF(LEN($E2001)&gt;0,VLOOKUP(TEXT($E2001,0),'Angaben Stationen'!$E$14:$V$215,17,0),"")</f>
        <v/>
      </c>
      <c r="D2001" s="254" t="str">
        <f>IF(LEN($E2001)&gt;0,VLOOKUP(TEXT($E2001,0),'Angaben Stationen'!$E$14:$V$215,18,0),"")</f>
        <v/>
      </c>
      <c r="E2001" s="344"/>
      <c r="F2001" s="256"/>
      <c r="G2001" s="256"/>
      <c r="H2001" s="307"/>
      <c r="I2001" s="183"/>
      <c r="R2001" s="8">
        <f t="shared" si="271"/>
        <v>0</v>
      </c>
      <c r="S2001" s="8">
        <f>VLOOKUP($D2001,{"29 - Psychiatrie (Erwachsene)",1;"30 - Kinder- und Jugendpsychiatrie",1;"297 - stationsäquivalente Behandlung in der Erwachsenenpsychiatrie (29)",1;"307 - stationsäquivalente Behandlung in der Kinder- und Jugendpsychiatrie (30)",1;"31 - Psychosomatik",1;"",0;0,0},2,0)</f>
        <v>0</v>
      </c>
      <c r="T2001" s="8">
        <f t="shared" si="277"/>
        <v>0</v>
      </c>
      <c r="U2001" s="8">
        <f t="shared" si="279"/>
        <v>0</v>
      </c>
      <c r="V2001" s="8">
        <f t="shared" si="272"/>
        <v>0</v>
      </c>
      <c r="W2001" s="8">
        <f t="shared" si="273"/>
        <v>0</v>
      </c>
      <c r="X2001" s="8">
        <f t="shared" si="274"/>
        <v>0</v>
      </c>
      <c r="Y2001" s="8" t="str">
        <f t="shared" si="275"/>
        <v/>
      </c>
      <c r="Z2001" s="8" t="str">
        <f>VLOOKUP($D2001,{"29 - Psychiatrie (Erwachsene)","BGI";"297 - stationsäquivalente Behandlung in der Erwachsenenpsychiatrie (29)","BGI";"30 - Kinder- und Jugendpsychiatrie","BGII";"307 - stationsäquivalente Behandlung in der Kinder- und Jugendpsychiatrie (30)","BGII";"31 - Psychosomatik","BGI";"","LEER";0,"Leer"},2,0)</f>
        <v>LEER</v>
      </c>
      <c r="AA2001" s="8" t="str">
        <f t="shared" si="276"/>
        <v>Stationen</v>
      </c>
    </row>
    <row r="2002" spans="2:27" ht="15" customHeight="1" x14ac:dyDescent="0.25">
      <c r="B2002" s="76" t="str">
        <f t="shared" si="278"/>
        <v>!!!</v>
      </c>
      <c r="C2002" s="310" t="str">
        <f>IF(LEN($E2002)&gt;0,VLOOKUP(TEXT($E2002,0),'Angaben Stationen'!$E$14:$V$215,17,0),"")</f>
        <v/>
      </c>
      <c r="D2002" s="254" t="str">
        <f>IF(LEN($E2002)&gt;0,VLOOKUP(TEXT($E2002,0),'Angaben Stationen'!$E$14:$V$215,18,0),"")</f>
        <v/>
      </c>
      <c r="E2002" s="344"/>
      <c r="F2002" s="256"/>
      <c r="G2002" s="256"/>
      <c r="H2002" s="307"/>
      <c r="I2002" s="183"/>
      <c r="R2002" s="8">
        <f t="shared" si="271"/>
        <v>0</v>
      </c>
      <c r="S2002" s="8">
        <f>VLOOKUP($D2002,{"29 - Psychiatrie (Erwachsene)",1;"30 - Kinder- und Jugendpsychiatrie",1;"297 - stationsäquivalente Behandlung in der Erwachsenenpsychiatrie (29)",1;"307 - stationsäquivalente Behandlung in der Kinder- und Jugendpsychiatrie (30)",1;"31 - Psychosomatik",1;"",0;0,0},2,0)</f>
        <v>0</v>
      </c>
      <c r="T2002" s="8">
        <f t="shared" si="277"/>
        <v>0</v>
      </c>
      <c r="U2002" s="8">
        <f t="shared" si="279"/>
        <v>0</v>
      </c>
      <c r="V2002" s="8">
        <f t="shared" si="272"/>
        <v>0</v>
      </c>
      <c r="W2002" s="8">
        <f t="shared" si="273"/>
        <v>0</v>
      </c>
      <c r="X2002" s="8">
        <f t="shared" si="274"/>
        <v>0</v>
      </c>
      <c r="Y2002" s="8" t="str">
        <f t="shared" si="275"/>
        <v/>
      </c>
      <c r="Z2002" s="8" t="str">
        <f>VLOOKUP($D2002,{"29 - Psychiatrie (Erwachsene)","BGI";"297 - stationsäquivalente Behandlung in der Erwachsenenpsychiatrie (29)","BGI";"30 - Kinder- und Jugendpsychiatrie","BGII";"307 - stationsäquivalente Behandlung in der Kinder- und Jugendpsychiatrie (30)","BGII";"31 - Psychosomatik","BGI";"","LEER";0,"Leer"},2,0)</f>
        <v>LEER</v>
      </c>
      <c r="AA2002" s="8" t="str">
        <f t="shared" si="276"/>
        <v>Stationen</v>
      </c>
    </row>
    <row r="2003" spans="2:27" ht="15" customHeight="1" x14ac:dyDescent="0.25">
      <c r="B2003" s="76" t="str">
        <f t="shared" si="278"/>
        <v>!!!</v>
      </c>
      <c r="C2003" s="310" t="str">
        <f>IF(LEN($E2003)&gt;0,VLOOKUP(TEXT($E2003,0),'Angaben Stationen'!$E$14:$V$215,17,0),"")</f>
        <v/>
      </c>
      <c r="D2003" s="254" t="str">
        <f>IF(LEN($E2003)&gt;0,VLOOKUP(TEXT($E2003,0),'Angaben Stationen'!$E$14:$V$215,18,0),"")</f>
        <v/>
      </c>
      <c r="E2003" s="344"/>
      <c r="F2003" s="256"/>
      <c r="G2003" s="256"/>
      <c r="H2003" s="307"/>
      <c r="I2003" s="183"/>
      <c r="R2003" s="8">
        <f t="shared" si="271"/>
        <v>0</v>
      </c>
      <c r="S2003" s="8">
        <f>VLOOKUP($D2003,{"29 - Psychiatrie (Erwachsene)",1;"30 - Kinder- und Jugendpsychiatrie",1;"297 - stationsäquivalente Behandlung in der Erwachsenenpsychiatrie (29)",1;"307 - stationsäquivalente Behandlung in der Kinder- und Jugendpsychiatrie (30)",1;"31 - Psychosomatik",1;"",0;0,0},2,0)</f>
        <v>0</v>
      </c>
      <c r="T2003" s="8">
        <f t="shared" si="277"/>
        <v>0</v>
      </c>
      <c r="U2003" s="8">
        <f t="shared" si="279"/>
        <v>0</v>
      </c>
      <c r="V2003" s="8">
        <f t="shared" si="272"/>
        <v>0</v>
      </c>
      <c r="W2003" s="8">
        <f t="shared" si="273"/>
        <v>0</v>
      </c>
      <c r="X2003" s="8">
        <f t="shared" si="274"/>
        <v>0</v>
      </c>
      <c r="Y2003" s="8" t="str">
        <f t="shared" si="275"/>
        <v/>
      </c>
      <c r="Z2003" s="8" t="str">
        <f>VLOOKUP($D2003,{"29 - Psychiatrie (Erwachsene)","BGI";"297 - stationsäquivalente Behandlung in der Erwachsenenpsychiatrie (29)","BGI";"30 - Kinder- und Jugendpsychiatrie","BGII";"307 - stationsäquivalente Behandlung in der Kinder- und Jugendpsychiatrie (30)","BGII";"31 - Psychosomatik","BGI";"","LEER";0,"Leer"},2,0)</f>
        <v>LEER</v>
      </c>
      <c r="AA2003" s="8" t="str">
        <f t="shared" si="276"/>
        <v>Stationen</v>
      </c>
    </row>
    <row r="2004" spans="2:27" ht="15" customHeight="1" x14ac:dyDescent="0.25">
      <c r="B2004" s="76" t="str">
        <f t="shared" si="278"/>
        <v>!!!</v>
      </c>
      <c r="C2004" s="310" t="str">
        <f>IF(LEN($E2004)&gt;0,VLOOKUP(TEXT($E2004,0),'Angaben Stationen'!$E$14:$V$215,17,0),"")</f>
        <v/>
      </c>
      <c r="D2004" s="254" t="str">
        <f>IF(LEN($E2004)&gt;0,VLOOKUP(TEXT($E2004,0),'Angaben Stationen'!$E$14:$V$215,18,0),"")</f>
        <v/>
      </c>
      <c r="E2004" s="344"/>
      <c r="F2004" s="256"/>
      <c r="G2004" s="256"/>
      <c r="H2004" s="307"/>
      <c r="I2004" s="183"/>
      <c r="R2004" s="8">
        <f t="shared" si="271"/>
        <v>0</v>
      </c>
      <c r="S2004" s="8">
        <f>VLOOKUP($D2004,{"29 - Psychiatrie (Erwachsene)",1;"30 - Kinder- und Jugendpsychiatrie",1;"297 - stationsäquivalente Behandlung in der Erwachsenenpsychiatrie (29)",1;"307 - stationsäquivalente Behandlung in der Kinder- und Jugendpsychiatrie (30)",1;"31 - Psychosomatik",1;"",0;0,0},2,0)</f>
        <v>0</v>
      </c>
      <c r="T2004" s="8">
        <f t="shared" si="277"/>
        <v>0</v>
      </c>
      <c r="U2004" s="8">
        <f t="shared" si="279"/>
        <v>0</v>
      </c>
      <c r="V2004" s="8">
        <f t="shared" si="272"/>
        <v>0</v>
      </c>
      <c r="W2004" s="8">
        <f t="shared" si="273"/>
        <v>0</v>
      </c>
      <c r="X2004" s="8">
        <f t="shared" si="274"/>
        <v>0</v>
      </c>
      <c r="Y2004" s="8" t="str">
        <f t="shared" si="275"/>
        <v/>
      </c>
      <c r="Z2004" s="8" t="str">
        <f>VLOOKUP($D2004,{"29 - Psychiatrie (Erwachsene)","BGI";"297 - stationsäquivalente Behandlung in der Erwachsenenpsychiatrie (29)","BGI";"30 - Kinder- und Jugendpsychiatrie","BGII";"307 - stationsäquivalente Behandlung in der Kinder- und Jugendpsychiatrie (30)","BGII";"31 - Psychosomatik","BGI";"","LEER";0,"Leer"},2,0)</f>
        <v>LEER</v>
      </c>
      <c r="AA2004" s="8" t="str">
        <f t="shared" si="276"/>
        <v>Stationen</v>
      </c>
    </row>
    <row r="2005" spans="2:27" ht="15" customHeight="1" x14ac:dyDescent="0.25">
      <c r="B2005" s="76" t="str">
        <f t="shared" si="278"/>
        <v>!!!</v>
      </c>
      <c r="C2005" s="310" t="str">
        <f>IF(LEN($E2005)&gt;0,VLOOKUP(TEXT($E2005,0),'Angaben Stationen'!$E$14:$V$215,17,0),"")</f>
        <v/>
      </c>
      <c r="D2005" s="254" t="str">
        <f>IF(LEN($E2005)&gt;0,VLOOKUP(TEXT($E2005,0),'Angaben Stationen'!$E$14:$V$215,18,0),"")</f>
        <v/>
      </c>
      <c r="E2005" s="344"/>
      <c r="F2005" s="256"/>
      <c r="G2005" s="256"/>
      <c r="H2005" s="307"/>
      <c r="I2005" s="183"/>
      <c r="R2005" s="8">
        <f t="shared" si="271"/>
        <v>0</v>
      </c>
      <c r="S2005" s="8">
        <f>VLOOKUP($D2005,{"29 - Psychiatrie (Erwachsene)",1;"30 - Kinder- und Jugendpsychiatrie",1;"297 - stationsäquivalente Behandlung in der Erwachsenenpsychiatrie (29)",1;"307 - stationsäquivalente Behandlung in der Kinder- und Jugendpsychiatrie (30)",1;"31 - Psychosomatik",1;"",0;0,0},2,0)</f>
        <v>0</v>
      </c>
      <c r="T2005" s="8">
        <f t="shared" si="277"/>
        <v>0</v>
      </c>
      <c r="U2005" s="8">
        <f t="shared" si="279"/>
        <v>0</v>
      </c>
      <c r="V2005" s="8">
        <f t="shared" si="272"/>
        <v>0</v>
      </c>
      <c r="W2005" s="8">
        <f t="shared" si="273"/>
        <v>0</v>
      </c>
      <c r="X2005" s="8">
        <f t="shared" si="274"/>
        <v>0</v>
      </c>
      <c r="Y2005" s="8" t="str">
        <f t="shared" si="275"/>
        <v/>
      </c>
      <c r="Z2005" s="8" t="str">
        <f>VLOOKUP($D2005,{"29 - Psychiatrie (Erwachsene)","BGI";"297 - stationsäquivalente Behandlung in der Erwachsenenpsychiatrie (29)","BGI";"30 - Kinder- und Jugendpsychiatrie","BGII";"307 - stationsäquivalente Behandlung in der Kinder- und Jugendpsychiatrie (30)","BGII";"31 - Psychosomatik","BGI";"","LEER";0,"Leer"},2,0)</f>
        <v>LEER</v>
      </c>
      <c r="AA2005" s="8" t="str">
        <f t="shared" si="276"/>
        <v>Stationen</v>
      </c>
    </row>
    <row r="2006" spans="2:27" ht="15" customHeight="1" x14ac:dyDescent="0.25">
      <c r="B2006" s="76" t="str">
        <f t="shared" si="278"/>
        <v>!!!</v>
      </c>
      <c r="C2006" s="310" t="str">
        <f>IF(LEN($E2006)&gt;0,VLOOKUP(TEXT($E2006,0),'Angaben Stationen'!$E$14:$V$215,17,0),"")</f>
        <v/>
      </c>
      <c r="D2006" s="254" t="str">
        <f>IF(LEN($E2006)&gt;0,VLOOKUP(TEXT($E2006,0),'Angaben Stationen'!$E$14:$V$215,18,0),"")</f>
        <v/>
      </c>
      <c r="E2006" s="344"/>
      <c r="F2006" s="256"/>
      <c r="G2006" s="256"/>
      <c r="H2006" s="307"/>
      <c r="I2006" s="183"/>
      <c r="R2006" s="8">
        <f t="shared" si="271"/>
        <v>0</v>
      </c>
      <c r="S2006" s="8">
        <f>VLOOKUP($D2006,{"29 - Psychiatrie (Erwachsene)",1;"30 - Kinder- und Jugendpsychiatrie",1;"297 - stationsäquivalente Behandlung in der Erwachsenenpsychiatrie (29)",1;"307 - stationsäquivalente Behandlung in der Kinder- und Jugendpsychiatrie (30)",1;"31 - Psychosomatik",1;"",0;0,0},2,0)</f>
        <v>0</v>
      </c>
      <c r="T2006" s="8">
        <f t="shared" si="277"/>
        <v>0</v>
      </c>
      <c r="U2006" s="8">
        <f t="shared" si="279"/>
        <v>0</v>
      </c>
      <c r="V2006" s="8">
        <f t="shared" si="272"/>
        <v>0</v>
      </c>
      <c r="W2006" s="8">
        <f t="shared" si="273"/>
        <v>0</v>
      </c>
      <c r="X2006" s="8">
        <f t="shared" si="274"/>
        <v>0</v>
      </c>
      <c r="Y2006" s="8" t="str">
        <f t="shared" si="275"/>
        <v/>
      </c>
      <c r="Z2006" s="8" t="str">
        <f>VLOOKUP($D2006,{"29 - Psychiatrie (Erwachsene)","BGI";"297 - stationsäquivalente Behandlung in der Erwachsenenpsychiatrie (29)","BGI";"30 - Kinder- und Jugendpsychiatrie","BGII";"307 - stationsäquivalente Behandlung in der Kinder- und Jugendpsychiatrie (30)","BGII";"31 - Psychosomatik","BGI";"","LEER";0,"Leer"},2,0)</f>
        <v>LEER</v>
      </c>
      <c r="AA2006" s="8" t="str">
        <f t="shared" si="276"/>
        <v>Stationen</v>
      </c>
    </row>
    <row r="2007" spans="2:27" ht="15" customHeight="1" x14ac:dyDescent="0.25">
      <c r="B2007" s="76" t="str">
        <f t="shared" si="278"/>
        <v>!!!</v>
      </c>
      <c r="C2007" s="310" t="str">
        <f>IF(LEN($E2007)&gt;0,VLOOKUP(TEXT($E2007,0),'Angaben Stationen'!$E$14:$V$215,17,0),"")</f>
        <v/>
      </c>
      <c r="D2007" s="254" t="str">
        <f>IF(LEN($E2007)&gt;0,VLOOKUP(TEXT($E2007,0),'Angaben Stationen'!$E$14:$V$215,18,0),"")</f>
        <v/>
      </c>
      <c r="E2007" s="344"/>
      <c r="F2007" s="256"/>
      <c r="G2007" s="256"/>
      <c r="H2007" s="307"/>
      <c r="I2007" s="183"/>
      <c r="R2007" s="8">
        <f t="shared" si="271"/>
        <v>0</v>
      </c>
      <c r="S2007" s="8">
        <f>VLOOKUP($D2007,{"29 - Psychiatrie (Erwachsene)",1;"30 - Kinder- und Jugendpsychiatrie",1;"297 - stationsäquivalente Behandlung in der Erwachsenenpsychiatrie (29)",1;"307 - stationsäquivalente Behandlung in der Kinder- und Jugendpsychiatrie (30)",1;"31 - Psychosomatik",1;"",0;0,0},2,0)</f>
        <v>0</v>
      </c>
      <c r="T2007" s="8">
        <f t="shared" si="277"/>
        <v>0</v>
      </c>
      <c r="U2007" s="8">
        <f t="shared" si="279"/>
        <v>0</v>
      </c>
      <c r="V2007" s="8">
        <f t="shared" si="272"/>
        <v>0</v>
      </c>
      <c r="W2007" s="8">
        <f t="shared" si="273"/>
        <v>0</v>
      </c>
      <c r="X2007" s="8">
        <f t="shared" si="274"/>
        <v>0</v>
      </c>
      <c r="Y2007" s="8" t="str">
        <f t="shared" si="275"/>
        <v/>
      </c>
      <c r="Z2007" s="8" t="str">
        <f>VLOOKUP($D2007,{"29 - Psychiatrie (Erwachsene)","BGI";"297 - stationsäquivalente Behandlung in der Erwachsenenpsychiatrie (29)","BGI";"30 - Kinder- und Jugendpsychiatrie","BGII";"307 - stationsäquivalente Behandlung in der Kinder- und Jugendpsychiatrie (30)","BGII";"31 - Psychosomatik","BGI";"","LEER";0,"Leer"},2,0)</f>
        <v>LEER</v>
      </c>
      <c r="AA2007" s="8" t="str">
        <f t="shared" si="276"/>
        <v>Stationen</v>
      </c>
    </row>
    <row r="2008" spans="2:27" ht="15" customHeight="1" x14ac:dyDescent="0.25">
      <c r="B2008" s="76" t="str">
        <f t="shared" si="278"/>
        <v>!!!</v>
      </c>
      <c r="C2008" s="310" t="str">
        <f>IF(LEN($E2008)&gt;0,VLOOKUP(TEXT($E2008,0),'Angaben Stationen'!$E$14:$V$215,17,0),"")</f>
        <v/>
      </c>
      <c r="D2008" s="254" t="str">
        <f>IF(LEN($E2008)&gt;0,VLOOKUP(TEXT($E2008,0),'Angaben Stationen'!$E$14:$V$215,18,0),"")</f>
        <v/>
      </c>
      <c r="E2008" s="344"/>
      <c r="F2008" s="256"/>
      <c r="G2008" s="256"/>
      <c r="H2008" s="307"/>
      <c r="I2008" s="183"/>
      <c r="R2008" s="8">
        <f t="shared" si="271"/>
        <v>0</v>
      </c>
      <c r="S2008" s="8">
        <f>VLOOKUP($D2008,{"29 - Psychiatrie (Erwachsene)",1;"30 - Kinder- und Jugendpsychiatrie",1;"297 - stationsäquivalente Behandlung in der Erwachsenenpsychiatrie (29)",1;"307 - stationsäquivalente Behandlung in der Kinder- und Jugendpsychiatrie (30)",1;"31 - Psychosomatik",1;"",0;0,0},2,0)</f>
        <v>0</v>
      </c>
      <c r="T2008" s="8">
        <f t="shared" si="277"/>
        <v>0</v>
      </c>
      <c r="U2008" s="8">
        <f t="shared" si="279"/>
        <v>0</v>
      </c>
      <c r="V2008" s="8">
        <f t="shared" si="272"/>
        <v>0</v>
      </c>
      <c r="W2008" s="8">
        <f t="shared" si="273"/>
        <v>0</v>
      </c>
      <c r="X2008" s="8">
        <f t="shared" si="274"/>
        <v>0</v>
      </c>
      <c r="Y2008" s="8" t="str">
        <f t="shared" si="275"/>
        <v/>
      </c>
      <c r="Z2008" s="8" t="str">
        <f>VLOOKUP($D2008,{"29 - Psychiatrie (Erwachsene)","BGI";"297 - stationsäquivalente Behandlung in der Erwachsenenpsychiatrie (29)","BGI";"30 - Kinder- und Jugendpsychiatrie","BGII";"307 - stationsäquivalente Behandlung in der Kinder- und Jugendpsychiatrie (30)","BGII";"31 - Psychosomatik","BGI";"","LEER";0,"Leer"},2,0)</f>
        <v>LEER</v>
      </c>
      <c r="AA2008" s="8" t="str">
        <f t="shared" si="276"/>
        <v>Stationen</v>
      </c>
    </row>
    <row r="2009" spans="2:27" ht="15" customHeight="1" x14ac:dyDescent="0.25">
      <c r="B2009" s="76" t="str">
        <f t="shared" si="278"/>
        <v>!!!</v>
      </c>
      <c r="C2009" s="310" t="str">
        <f>IF(LEN($E2009)&gt;0,VLOOKUP(TEXT($E2009,0),'Angaben Stationen'!$E$14:$V$215,17,0),"")</f>
        <v/>
      </c>
      <c r="D2009" s="254" t="str">
        <f>IF(LEN($E2009)&gt;0,VLOOKUP(TEXT($E2009,0),'Angaben Stationen'!$E$14:$V$215,18,0),"")</f>
        <v/>
      </c>
      <c r="E2009" s="344"/>
      <c r="F2009" s="256"/>
      <c r="G2009" s="256"/>
      <c r="H2009" s="307"/>
      <c r="I2009" s="183"/>
      <c r="R2009" s="8">
        <f t="shared" si="271"/>
        <v>0</v>
      </c>
      <c r="S2009" s="8">
        <f>VLOOKUP($D2009,{"29 - Psychiatrie (Erwachsene)",1;"30 - Kinder- und Jugendpsychiatrie",1;"297 - stationsäquivalente Behandlung in der Erwachsenenpsychiatrie (29)",1;"307 - stationsäquivalente Behandlung in der Kinder- und Jugendpsychiatrie (30)",1;"31 - Psychosomatik",1;"",0;0,0},2,0)</f>
        <v>0</v>
      </c>
      <c r="T2009" s="8">
        <f t="shared" si="277"/>
        <v>0</v>
      </c>
      <c r="U2009" s="8">
        <f t="shared" si="279"/>
        <v>0</v>
      </c>
      <c r="V2009" s="8">
        <f t="shared" si="272"/>
        <v>0</v>
      </c>
      <c r="W2009" s="8">
        <f t="shared" si="273"/>
        <v>0</v>
      </c>
      <c r="X2009" s="8">
        <f t="shared" si="274"/>
        <v>0</v>
      </c>
      <c r="Y2009" s="8" t="str">
        <f t="shared" si="275"/>
        <v/>
      </c>
      <c r="Z2009" s="8" t="str">
        <f>VLOOKUP($D2009,{"29 - Psychiatrie (Erwachsene)","BGI";"297 - stationsäquivalente Behandlung in der Erwachsenenpsychiatrie (29)","BGI";"30 - Kinder- und Jugendpsychiatrie","BGII";"307 - stationsäquivalente Behandlung in der Kinder- und Jugendpsychiatrie (30)","BGII";"31 - Psychosomatik","BGI";"","LEER";0,"Leer"},2,0)</f>
        <v>LEER</v>
      </c>
      <c r="AA2009" s="8" t="str">
        <f t="shared" si="276"/>
        <v>Stationen</v>
      </c>
    </row>
    <row r="2010" spans="2:27" ht="15" customHeight="1" x14ac:dyDescent="0.25">
      <c r="B2010" s="76" t="str">
        <f t="shared" si="278"/>
        <v>!!!</v>
      </c>
      <c r="C2010" s="310" t="str">
        <f>IF(LEN($E2010)&gt;0,VLOOKUP(TEXT($E2010,0),'Angaben Stationen'!$E$14:$V$215,17,0),"")</f>
        <v/>
      </c>
      <c r="D2010" s="254" t="str">
        <f>IF(LEN($E2010)&gt;0,VLOOKUP(TEXT($E2010,0),'Angaben Stationen'!$E$14:$V$215,18,0),"")</f>
        <v/>
      </c>
      <c r="E2010" s="344"/>
      <c r="F2010" s="256"/>
      <c r="G2010" s="256"/>
      <c r="H2010" s="307"/>
      <c r="I2010" s="183"/>
      <c r="R2010" s="8">
        <f t="shared" si="271"/>
        <v>0</v>
      </c>
      <c r="S2010" s="8">
        <f>VLOOKUP($D2010,{"29 - Psychiatrie (Erwachsene)",1;"30 - Kinder- und Jugendpsychiatrie",1;"297 - stationsäquivalente Behandlung in der Erwachsenenpsychiatrie (29)",1;"307 - stationsäquivalente Behandlung in der Kinder- und Jugendpsychiatrie (30)",1;"31 - Psychosomatik",1;"",0;0,0},2,0)</f>
        <v>0</v>
      </c>
      <c r="T2010" s="8">
        <f t="shared" si="277"/>
        <v>0</v>
      </c>
      <c r="U2010" s="8">
        <f t="shared" si="279"/>
        <v>0</v>
      </c>
      <c r="V2010" s="8">
        <f t="shared" si="272"/>
        <v>0</v>
      </c>
      <c r="W2010" s="8">
        <f t="shared" si="273"/>
        <v>0</v>
      </c>
      <c r="X2010" s="8">
        <f t="shared" si="274"/>
        <v>0</v>
      </c>
      <c r="Y2010" s="8" t="str">
        <f t="shared" si="275"/>
        <v/>
      </c>
      <c r="Z2010" s="8" t="str">
        <f>VLOOKUP($D2010,{"29 - Psychiatrie (Erwachsene)","BGI";"297 - stationsäquivalente Behandlung in der Erwachsenenpsychiatrie (29)","BGI";"30 - Kinder- und Jugendpsychiatrie","BGII";"307 - stationsäquivalente Behandlung in der Kinder- und Jugendpsychiatrie (30)","BGII";"31 - Psychosomatik","BGI";"","LEER";0,"Leer"},2,0)</f>
        <v>LEER</v>
      </c>
      <c r="AA2010" s="8" t="str">
        <f t="shared" si="276"/>
        <v>Stationen</v>
      </c>
    </row>
    <row r="2011" spans="2:27" ht="15" customHeight="1" x14ac:dyDescent="0.25">
      <c r="B2011" s="76" t="str">
        <f t="shared" si="278"/>
        <v>!!!</v>
      </c>
      <c r="C2011" s="310" t="str">
        <f>IF(LEN($E2011)&gt;0,VLOOKUP(TEXT($E2011,0),'Angaben Stationen'!$E$14:$V$215,17,0),"")</f>
        <v/>
      </c>
      <c r="D2011" s="254" t="str">
        <f>IF(LEN($E2011)&gt;0,VLOOKUP(TEXT($E2011,0),'Angaben Stationen'!$E$14:$V$215,18,0),"")</f>
        <v/>
      </c>
      <c r="E2011" s="344"/>
      <c r="F2011" s="256"/>
      <c r="G2011" s="256"/>
      <c r="H2011" s="307"/>
      <c r="I2011" s="183"/>
      <c r="R2011" s="8">
        <f t="shared" si="271"/>
        <v>0</v>
      </c>
      <c r="S2011" s="8">
        <f>VLOOKUP($D2011,{"29 - Psychiatrie (Erwachsene)",1;"30 - Kinder- und Jugendpsychiatrie",1;"297 - stationsäquivalente Behandlung in der Erwachsenenpsychiatrie (29)",1;"307 - stationsäquivalente Behandlung in der Kinder- und Jugendpsychiatrie (30)",1;"31 - Psychosomatik",1;"",0;0,0},2,0)</f>
        <v>0</v>
      </c>
      <c r="T2011" s="8">
        <f t="shared" si="277"/>
        <v>0</v>
      </c>
      <c r="U2011" s="8">
        <f t="shared" si="279"/>
        <v>0</v>
      </c>
      <c r="V2011" s="8">
        <f t="shared" si="272"/>
        <v>0</v>
      </c>
      <c r="W2011" s="8">
        <f t="shared" si="273"/>
        <v>0</v>
      </c>
      <c r="X2011" s="8">
        <f t="shared" si="274"/>
        <v>0</v>
      </c>
      <c r="Y2011" s="8" t="str">
        <f t="shared" si="275"/>
        <v/>
      </c>
      <c r="Z2011" s="8" t="str">
        <f>VLOOKUP($D2011,{"29 - Psychiatrie (Erwachsene)","BGI";"297 - stationsäquivalente Behandlung in der Erwachsenenpsychiatrie (29)","BGI";"30 - Kinder- und Jugendpsychiatrie","BGII";"307 - stationsäquivalente Behandlung in der Kinder- und Jugendpsychiatrie (30)","BGII";"31 - Psychosomatik","BGI";"","LEER";0,"Leer"},2,0)</f>
        <v>LEER</v>
      </c>
      <c r="AA2011" s="8" t="str">
        <f t="shared" si="276"/>
        <v>Stationen</v>
      </c>
    </row>
    <row r="2012" spans="2:27" ht="15" customHeight="1" x14ac:dyDescent="0.25">
      <c r="B2012" s="76" t="str">
        <f t="shared" si="278"/>
        <v>!!!</v>
      </c>
      <c r="C2012" s="310" t="str">
        <f>IF(LEN($E2012)&gt;0,VLOOKUP(TEXT($E2012,0),'Angaben Stationen'!$E$14:$V$215,17,0),"")</f>
        <v/>
      </c>
      <c r="D2012" s="254" t="str">
        <f>IF(LEN($E2012)&gt;0,VLOOKUP(TEXT($E2012,0),'Angaben Stationen'!$E$14:$V$215,18,0),"")</f>
        <v/>
      </c>
      <c r="E2012" s="344"/>
      <c r="F2012" s="256"/>
      <c r="G2012" s="256"/>
      <c r="H2012" s="307"/>
      <c r="I2012" s="183"/>
      <c r="R2012" s="8">
        <f t="shared" si="271"/>
        <v>0</v>
      </c>
      <c r="S2012" s="8">
        <f>VLOOKUP($D2012,{"29 - Psychiatrie (Erwachsene)",1;"30 - Kinder- und Jugendpsychiatrie",1;"297 - stationsäquivalente Behandlung in der Erwachsenenpsychiatrie (29)",1;"307 - stationsäquivalente Behandlung in der Kinder- und Jugendpsychiatrie (30)",1;"31 - Psychosomatik",1;"",0;0,0},2,0)</f>
        <v>0</v>
      </c>
      <c r="T2012" s="8">
        <f t="shared" si="277"/>
        <v>0</v>
      </c>
      <c r="U2012" s="8">
        <f t="shared" si="279"/>
        <v>0</v>
      </c>
      <c r="V2012" s="8">
        <f t="shared" si="272"/>
        <v>0</v>
      </c>
      <c r="W2012" s="8">
        <f t="shared" si="273"/>
        <v>0</v>
      </c>
      <c r="X2012" s="8">
        <f t="shared" si="274"/>
        <v>0</v>
      </c>
      <c r="Y2012" s="8" t="str">
        <f t="shared" si="275"/>
        <v/>
      </c>
      <c r="Z2012" s="8" t="str">
        <f>VLOOKUP($D2012,{"29 - Psychiatrie (Erwachsene)","BGI";"297 - stationsäquivalente Behandlung in der Erwachsenenpsychiatrie (29)","BGI";"30 - Kinder- und Jugendpsychiatrie","BGII";"307 - stationsäquivalente Behandlung in der Kinder- und Jugendpsychiatrie (30)","BGII";"31 - Psychosomatik","BGI";"","LEER";0,"Leer"},2,0)</f>
        <v>LEER</v>
      </c>
      <c r="AA2012" s="8" t="str">
        <f t="shared" si="276"/>
        <v>Stationen</v>
      </c>
    </row>
    <row r="2013" spans="2:27" ht="15" customHeight="1" x14ac:dyDescent="0.25">
      <c r="B2013" s="76" t="str">
        <f t="shared" si="278"/>
        <v>!!!</v>
      </c>
      <c r="C2013" s="310" t="str">
        <f>IF(LEN($E2013)&gt;0,VLOOKUP(TEXT($E2013,0),'Angaben Stationen'!$E$14:$V$215,17,0),"")</f>
        <v/>
      </c>
      <c r="D2013" s="254" t="str">
        <f>IF(LEN($E2013)&gt;0,VLOOKUP(TEXT($E2013,0),'Angaben Stationen'!$E$14:$V$215,18,0),"")</f>
        <v/>
      </c>
      <c r="E2013" s="344"/>
      <c r="F2013" s="256"/>
      <c r="G2013" s="256"/>
      <c r="H2013" s="307"/>
      <c r="I2013" s="183"/>
      <c r="R2013" s="8">
        <f t="shared" si="271"/>
        <v>0</v>
      </c>
      <c r="S2013" s="8">
        <f>VLOOKUP($D2013,{"29 - Psychiatrie (Erwachsene)",1;"30 - Kinder- und Jugendpsychiatrie",1;"297 - stationsäquivalente Behandlung in der Erwachsenenpsychiatrie (29)",1;"307 - stationsäquivalente Behandlung in der Kinder- und Jugendpsychiatrie (30)",1;"31 - Psychosomatik",1;"",0;0,0},2,0)</f>
        <v>0</v>
      </c>
      <c r="T2013" s="8">
        <f t="shared" si="277"/>
        <v>0</v>
      </c>
      <c r="U2013" s="8">
        <f t="shared" si="279"/>
        <v>0</v>
      </c>
      <c r="V2013" s="8">
        <f t="shared" si="272"/>
        <v>0</v>
      </c>
      <c r="W2013" s="8">
        <f t="shared" si="273"/>
        <v>0</v>
      </c>
      <c r="X2013" s="8">
        <f t="shared" si="274"/>
        <v>0</v>
      </c>
      <c r="Y2013" s="8" t="str">
        <f t="shared" si="275"/>
        <v/>
      </c>
      <c r="Z2013" s="8" t="str">
        <f>VLOOKUP($D2013,{"29 - Psychiatrie (Erwachsene)","BGI";"297 - stationsäquivalente Behandlung in der Erwachsenenpsychiatrie (29)","BGI";"30 - Kinder- und Jugendpsychiatrie","BGII";"307 - stationsäquivalente Behandlung in der Kinder- und Jugendpsychiatrie (30)","BGII";"31 - Psychosomatik","BGI";"","LEER";0,"Leer"},2,0)</f>
        <v>LEER</v>
      </c>
      <c r="AA2013" s="8" t="str">
        <f t="shared" si="276"/>
        <v>Stationen</v>
      </c>
    </row>
    <row r="2014" spans="2:27" ht="15" customHeight="1" x14ac:dyDescent="0.25">
      <c r="B2014" s="76" t="str">
        <f t="shared" si="278"/>
        <v>!!!</v>
      </c>
      <c r="C2014" s="310" t="str">
        <f>IF(LEN($E2014)&gt;0,VLOOKUP(TEXT($E2014,0),'Angaben Stationen'!$E$14:$V$215,17,0),"")</f>
        <v/>
      </c>
      <c r="D2014" s="254" t="str">
        <f>IF(LEN($E2014)&gt;0,VLOOKUP(TEXT($E2014,0),'Angaben Stationen'!$E$14:$V$215,18,0),"")</f>
        <v/>
      </c>
      <c r="E2014" s="344"/>
      <c r="F2014" s="256"/>
      <c r="G2014" s="256"/>
      <c r="H2014" s="307"/>
      <c r="I2014" s="183"/>
      <c r="R2014" s="8">
        <f t="shared" si="271"/>
        <v>0</v>
      </c>
      <c r="S2014" s="8">
        <f>VLOOKUP($D2014,{"29 - Psychiatrie (Erwachsene)",1;"30 - Kinder- und Jugendpsychiatrie",1;"297 - stationsäquivalente Behandlung in der Erwachsenenpsychiatrie (29)",1;"307 - stationsäquivalente Behandlung in der Kinder- und Jugendpsychiatrie (30)",1;"31 - Psychosomatik",1;"",0;0,0},2,0)</f>
        <v>0</v>
      </c>
      <c r="T2014" s="8">
        <f t="shared" si="277"/>
        <v>0</v>
      </c>
      <c r="U2014" s="8">
        <f t="shared" si="279"/>
        <v>0</v>
      </c>
      <c r="V2014" s="8">
        <f t="shared" si="272"/>
        <v>0</v>
      </c>
      <c r="W2014" s="8">
        <f t="shared" si="273"/>
        <v>0</v>
      </c>
      <c r="X2014" s="8">
        <f t="shared" si="274"/>
        <v>0</v>
      </c>
      <c r="Y2014" s="8" t="str">
        <f t="shared" si="275"/>
        <v/>
      </c>
      <c r="Z2014" s="8" t="str">
        <f>VLOOKUP($D2014,{"29 - Psychiatrie (Erwachsene)","BGI";"297 - stationsäquivalente Behandlung in der Erwachsenenpsychiatrie (29)","BGI";"30 - Kinder- und Jugendpsychiatrie","BGII";"307 - stationsäquivalente Behandlung in der Kinder- und Jugendpsychiatrie (30)","BGII";"31 - Psychosomatik","BGI";"","LEER";0,"Leer"},2,0)</f>
        <v>LEER</v>
      </c>
      <c r="AA2014" s="8" t="str">
        <f t="shared" si="276"/>
        <v>Stationen</v>
      </c>
    </row>
    <row r="2015" spans="2:27" ht="15" customHeight="1" x14ac:dyDescent="0.25">
      <c r="B2015" s="76" t="str">
        <f t="shared" si="278"/>
        <v>!!!</v>
      </c>
      <c r="C2015" s="310" t="str">
        <f>IF(LEN($E2015)&gt;0,VLOOKUP(TEXT($E2015,0),'Angaben Stationen'!$E$14:$V$215,17,0),"")</f>
        <v/>
      </c>
      <c r="D2015" s="254" t="str">
        <f>IF(LEN($E2015)&gt;0,VLOOKUP(TEXT($E2015,0),'Angaben Stationen'!$E$14:$V$215,18,0),"")</f>
        <v/>
      </c>
      <c r="E2015" s="344"/>
      <c r="F2015" s="256"/>
      <c r="G2015" s="256"/>
      <c r="H2015" s="307"/>
      <c r="I2015" s="183"/>
      <c r="R2015" s="8">
        <f t="shared" si="271"/>
        <v>0</v>
      </c>
      <c r="S2015" s="8">
        <f>VLOOKUP($D2015,{"29 - Psychiatrie (Erwachsene)",1;"30 - Kinder- und Jugendpsychiatrie",1;"297 - stationsäquivalente Behandlung in der Erwachsenenpsychiatrie (29)",1;"307 - stationsäquivalente Behandlung in der Kinder- und Jugendpsychiatrie (30)",1;"31 - Psychosomatik",1;"",0;0,0},2,0)</f>
        <v>0</v>
      </c>
      <c r="T2015" s="8">
        <f t="shared" si="277"/>
        <v>0</v>
      </c>
      <c r="U2015" s="8">
        <f t="shared" si="279"/>
        <v>0</v>
      </c>
      <c r="V2015" s="8">
        <f t="shared" si="272"/>
        <v>0</v>
      </c>
      <c r="W2015" s="8">
        <f t="shared" si="273"/>
        <v>0</v>
      </c>
      <c r="X2015" s="8">
        <f t="shared" si="274"/>
        <v>0</v>
      </c>
      <c r="Y2015" s="8" t="str">
        <f t="shared" si="275"/>
        <v/>
      </c>
      <c r="Z2015" s="8" t="str">
        <f>VLOOKUP($D2015,{"29 - Psychiatrie (Erwachsene)","BGI";"297 - stationsäquivalente Behandlung in der Erwachsenenpsychiatrie (29)","BGI";"30 - Kinder- und Jugendpsychiatrie","BGII";"307 - stationsäquivalente Behandlung in der Kinder- und Jugendpsychiatrie (30)","BGII";"31 - Psychosomatik","BGI";"","LEER";0,"Leer"},2,0)</f>
        <v>LEER</v>
      </c>
      <c r="AA2015" s="8" t="str">
        <f t="shared" si="276"/>
        <v>Stationen</v>
      </c>
    </row>
    <row r="2016" spans="2:27" ht="15" customHeight="1" x14ac:dyDescent="0.25">
      <c r="B2016" s="76" t="str">
        <f t="shared" si="278"/>
        <v>!!!</v>
      </c>
      <c r="C2016" s="310" t="str">
        <f>IF(LEN($E2016)&gt;0,VLOOKUP(TEXT($E2016,0),'Angaben Stationen'!$E$14:$V$215,17,0),"")</f>
        <v/>
      </c>
      <c r="D2016" s="254" t="str">
        <f>IF(LEN($E2016)&gt;0,VLOOKUP(TEXT($E2016,0),'Angaben Stationen'!$E$14:$V$215,18,0),"")</f>
        <v/>
      </c>
      <c r="E2016" s="344"/>
      <c r="F2016" s="256"/>
      <c r="G2016" s="256"/>
      <c r="H2016" s="307"/>
      <c r="I2016" s="183"/>
      <c r="R2016" s="8">
        <f t="shared" si="271"/>
        <v>0</v>
      </c>
      <c r="S2016" s="8">
        <f>VLOOKUP($D2016,{"29 - Psychiatrie (Erwachsene)",1;"30 - Kinder- und Jugendpsychiatrie",1;"297 - stationsäquivalente Behandlung in der Erwachsenenpsychiatrie (29)",1;"307 - stationsäquivalente Behandlung in der Kinder- und Jugendpsychiatrie (30)",1;"31 - Psychosomatik",1;"",0;0,0},2,0)</f>
        <v>0</v>
      </c>
      <c r="T2016" s="8">
        <f t="shared" si="277"/>
        <v>0</v>
      </c>
      <c r="U2016" s="8">
        <f t="shared" si="279"/>
        <v>0</v>
      </c>
      <c r="V2016" s="8">
        <f t="shared" si="272"/>
        <v>0</v>
      </c>
      <c r="W2016" s="8">
        <f t="shared" si="273"/>
        <v>0</v>
      </c>
      <c r="X2016" s="8">
        <f t="shared" si="274"/>
        <v>0</v>
      </c>
      <c r="Y2016" s="8" t="str">
        <f t="shared" si="275"/>
        <v/>
      </c>
      <c r="Z2016" s="8" t="str">
        <f>VLOOKUP($D2016,{"29 - Psychiatrie (Erwachsene)","BGI";"297 - stationsäquivalente Behandlung in der Erwachsenenpsychiatrie (29)","BGI";"30 - Kinder- und Jugendpsychiatrie","BGII";"307 - stationsäquivalente Behandlung in der Kinder- und Jugendpsychiatrie (30)","BGII";"31 - Psychosomatik","BGI";"","LEER";0,"Leer"},2,0)</f>
        <v>LEER</v>
      </c>
      <c r="AA2016" s="8" t="str">
        <f t="shared" si="276"/>
        <v>Stationen</v>
      </c>
    </row>
    <row r="2017" spans="2:27" ht="15" customHeight="1" x14ac:dyDescent="0.25">
      <c r="B2017" s="76" t="str">
        <f t="shared" si="278"/>
        <v>!!!</v>
      </c>
      <c r="C2017" s="310" t="str">
        <f>IF(LEN($E2017)&gt;0,VLOOKUP(TEXT($E2017,0),'Angaben Stationen'!$E$14:$V$215,17,0),"")</f>
        <v/>
      </c>
      <c r="D2017" s="254" t="str">
        <f>IF(LEN($E2017)&gt;0,VLOOKUP(TEXT($E2017,0),'Angaben Stationen'!$E$14:$V$215,18,0),"")</f>
        <v/>
      </c>
      <c r="E2017" s="344"/>
      <c r="F2017" s="256"/>
      <c r="G2017" s="256"/>
      <c r="H2017" s="307"/>
      <c r="I2017" s="183"/>
      <c r="R2017" s="8">
        <f t="shared" si="271"/>
        <v>0</v>
      </c>
      <c r="S2017" s="8">
        <f>VLOOKUP($D2017,{"29 - Psychiatrie (Erwachsene)",1;"30 - Kinder- und Jugendpsychiatrie",1;"297 - stationsäquivalente Behandlung in der Erwachsenenpsychiatrie (29)",1;"307 - stationsäquivalente Behandlung in der Kinder- und Jugendpsychiatrie (30)",1;"31 - Psychosomatik",1;"",0;0,0},2,0)</f>
        <v>0</v>
      </c>
      <c r="T2017" s="8">
        <f t="shared" si="277"/>
        <v>0</v>
      </c>
      <c r="U2017" s="8">
        <f t="shared" si="279"/>
        <v>0</v>
      </c>
      <c r="V2017" s="8">
        <f t="shared" si="272"/>
        <v>0</v>
      </c>
      <c r="W2017" s="8">
        <f t="shared" si="273"/>
        <v>0</v>
      </c>
      <c r="X2017" s="8">
        <f t="shared" si="274"/>
        <v>0</v>
      </c>
      <c r="Y2017" s="8" t="str">
        <f t="shared" si="275"/>
        <v/>
      </c>
      <c r="Z2017" s="8" t="str">
        <f>VLOOKUP($D2017,{"29 - Psychiatrie (Erwachsene)","BGI";"297 - stationsäquivalente Behandlung in der Erwachsenenpsychiatrie (29)","BGI";"30 - Kinder- und Jugendpsychiatrie","BGII";"307 - stationsäquivalente Behandlung in der Kinder- und Jugendpsychiatrie (30)","BGII";"31 - Psychosomatik","BGI";"","LEER";0,"Leer"},2,0)</f>
        <v>LEER</v>
      </c>
      <c r="AA2017" s="8" t="str">
        <f t="shared" si="276"/>
        <v>Stationen</v>
      </c>
    </row>
    <row r="2018" spans="2:27" ht="15" customHeight="1" x14ac:dyDescent="0.25">
      <c r="B2018" s="76" t="str">
        <f t="shared" si="278"/>
        <v>!!!</v>
      </c>
      <c r="C2018" s="310" t="str">
        <f>IF(LEN($E2018)&gt;0,VLOOKUP(TEXT($E2018,0),'Angaben Stationen'!$E$14:$V$215,17,0),"")</f>
        <v/>
      </c>
      <c r="D2018" s="254" t="str">
        <f>IF(LEN($E2018)&gt;0,VLOOKUP(TEXT($E2018,0),'Angaben Stationen'!$E$14:$V$215,18,0),"")</f>
        <v/>
      </c>
      <c r="E2018" s="344"/>
      <c r="F2018" s="256"/>
      <c r="G2018" s="256"/>
      <c r="H2018" s="307"/>
      <c r="I2018" s="183"/>
      <c r="R2018" s="8">
        <f t="shared" ref="R2018:R2081" si="280">IF(LEN(B2018)&gt;0,0,1)</f>
        <v>0</v>
      </c>
      <c r="S2018" s="8">
        <f>VLOOKUP($D2018,{"29 - Psychiatrie (Erwachsene)",1;"30 - Kinder- und Jugendpsychiatrie",1;"297 - stationsäquivalente Behandlung in der Erwachsenenpsychiatrie (29)",1;"307 - stationsäquivalente Behandlung in der Kinder- und Jugendpsychiatrie (30)",1;"31 - Psychosomatik",1;"",0;0,0},2,0)</f>
        <v>0</v>
      </c>
      <c r="T2018" s="8">
        <f t="shared" si="277"/>
        <v>0</v>
      </c>
      <c r="U2018" s="8">
        <f t="shared" si="279"/>
        <v>0</v>
      </c>
      <c r="V2018" s="8">
        <f t="shared" ref="V2018:V2081" si="281">IF(VALUE($F2018)&gt;0,1,0)</f>
        <v>0</v>
      </c>
      <c r="W2018" s="8">
        <f t="shared" ref="W2018:W2081" si="282">IF(LEN($G2018)&gt;0,1,0)</f>
        <v>0</v>
      </c>
      <c r="X2018" s="8">
        <f t="shared" ref="X2018:X2081" si="283">IF(LEN($H2018)&gt;0,1,0)</f>
        <v>0</v>
      </c>
      <c r="Y2018" s="8" t="str">
        <f t="shared" ref="Y2018:Y2081" si="284">IF($D2018&lt;&gt;"","MonatII","")</f>
        <v/>
      </c>
      <c r="Z2018" s="8" t="str">
        <f>VLOOKUP($D2018,{"29 - Psychiatrie (Erwachsene)","BGI";"297 - stationsäquivalente Behandlung in der Erwachsenenpsychiatrie (29)","BGI";"30 - Kinder- und Jugendpsychiatrie","BGII";"307 - stationsäquivalente Behandlung in der Kinder- und Jugendpsychiatrie (30)","BGII";"31 - Psychosomatik","BGI";"","LEER";0,"Leer"},2,0)</f>
        <v>LEER</v>
      </c>
      <c r="AA2018" s="8" t="str">
        <f t="shared" ref="AA2018:AA2081" si="285">"Stationen"</f>
        <v>Stationen</v>
      </c>
    </row>
    <row r="2019" spans="2:27" ht="15" customHeight="1" x14ac:dyDescent="0.25">
      <c r="B2019" s="76" t="str">
        <f t="shared" si="278"/>
        <v>!!!</v>
      </c>
      <c r="C2019" s="310" t="str">
        <f>IF(LEN($E2019)&gt;0,VLOOKUP(TEXT($E2019,0),'Angaben Stationen'!$E$14:$V$215,17,0),"")</f>
        <v/>
      </c>
      <c r="D2019" s="254" t="str">
        <f>IF(LEN($E2019)&gt;0,VLOOKUP(TEXT($E2019,0),'Angaben Stationen'!$E$14:$V$215,18,0),"")</f>
        <v/>
      </c>
      <c r="E2019" s="344"/>
      <c r="F2019" s="256"/>
      <c r="G2019" s="256"/>
      <c r="H2019" s="307"/>
      <c r="I2019" s="183"/>
      <c r="R2019" s="8">
        <f t="shared" si="280"/>
        <v>0</v>
      </c>
      <c r="S2019" s="8">
        <f>VLOOKUP($D2019,{"29 - Psychiatrie (Erwachsene)",1;"30 - Kinder- und Jugendpsychiatrie",1;"297 - stationsäquivalente Behandlung in der Erwachsenenpsychiatrie (29)",1;"307 - stationsäquivalente Behandlung in der Kinder- und Jugendpsychiatrie (30)",1;"31 - Psychosomatik",1;"",0;0,0},2,0)</f>
        <v>0</v>
      </c>
      <c r="T2019" s="8">
        <f t="shared" si="277"/>
        <v>0</v>
      </c>
      <c r="U2019" s="8">
        <f t="shared" si="279"/>
        <v>0</v>
      </c>
      <c r="V2019" s="8">
        <f t="shared" si="281"/>
        <v>0</v>
      </c>
      <c r="W2019" s="8">
        <f t="shared" si="282"/>
        <v>0</v>
      </c>
      <c r="X2019" s="8">
        <f t="shared" si="283"/>
        <v>0</v>
      </c>
      <c r="Y2019" s="8" t="str">
        <f t="shared" si="284"/>
        <v/>
      </c>
      <c r="Z2019" s="8" t="str">
        <f>VLOOKUP($D2019,{"29 - Psychiatrie (Erwachsene)","BGI";"297 - stationsäquivalente Behandlung in der Erwachsenenpsychiatrie (29)","BGI";"30 - Kinder- und Jugendpsychiatrie","BGII";"307 - stationsäquivalente Behandlung in der Kinder- und Jugendpsychiatrie (30)","BGII";"31 - Psychosomatik","BGI";"","LEER";0,"Leer"},2,0)</f>
        <v>LEER</v>
      </c>
      <c r="AA2019" s="8" t="str">
        <f t="shared" si="285"/>
        <v>Stationen</v>
      </c>
    </row>
    <row r="2020" spans="2:27" ht="15" customHeight="1" x14ac:dyDescent="0.25">
      <c r="B2020" s="76" t="str">
        <f t="shared" si="278"/>
        <v>!!!</v>
      </c>
      <c r="C2020" s="310" t="str">
        <f>IF(LEN($E2020)&gt;0,VLOOKUP(TEXT($E2020,0),'Angaben Stationen'!$E$14:$V$215,17,0),"")</f>
        <v/>
      </c>
      <c r="D2020" s="254" t="str">
        <f>IF(LEN($E2020)&gt;0,VLOOKUP(TEXT($E2020,0),'Angaben Stationen'!$E$14:$V$215,18,0),"")</f>
        <v/>
      </c>
      <c r="E2020" s="344"/>
      <c r="F2020" s="256"/>
      <c r="G2020" s="256"/>
      <c r="H2020" s="307"/>
      <c r="I2020" s="183"/>
      <c r="R2020" s="8">
        <f t="shared" si="280"/>
        <v>0</v>
      </c>
      <c r="S2020" s="8">
        <f>VLOOKUP($D2020,{"29 - Psychiatrie (Erwachsene)",1;"30 - Kinder- und Jugendpsychiatrie",1;"297 - stationsäquivalente Behandlung in der Erwachsenenpsychiatrie (29)",1;"307 - stationsäquivalente Behandlung in der Kinder- und Jugendpsychiatrie (30)",1;"31 - Psychosomatik",1;"",0;0,0},2,0)</f>
        <v>0</v>
      </c>
      <c r="T2020" s="8">
        <f t="shared" si="277"/>
        <v>0</v>
      </c>
      <c r="U2020" s="8">
        <f t="shared" si="279"/>
        <v>0</v>
      </c>
      <c r="V2020" s="8">
        <f t="shared" si="281"/>
        <v>0</v>
      </c>
      <c r="W2020" s="8">
        <f t="shared" si="282"/>
        <v>0</v>
      </c>
      <c r="X2020" s="8">
        <f t="shared" si="283"/>
        <v>0</v>
      </c>
      <c r="Y2020" s="8" t="str">
        <f t="shared" si="284"/>
        <v/>
      </c>
      <c r="Z2020" s="8" t="str">
        <f>VLOOKUP($D2020,{"29 - Psychiatrie (Erwachsene)","BGI";"297 - stationsäquivalente Behandlung in der Erwachsenenpsychiatrie (29)","BGI";"30 - Kinder- und Jugendpsychiatrie","BGII";"307 - stationsäquivalente Behandlung in der Kinder- und Jugendpsychiatrie (30)","BGII";"31 - Psychosomatik","BGI";"","LEER";0,"Leer"},2,0)</f>
        <v>LEER</v>
      </c>
      <c r="AA2020" s="8" t="str">
        <f t="shared" si="285"/>
        <v>Stationen</v>
      </c>
    </row>
    <row r="2021" spans="2:27" ht="15" customHeight="1" x14ac:dyDescent="0.25">
      <c r="B2021" s="76" t="str">
        <f t="shared" si="278"/>
        <v>!!!</v>
      </c>
      <c r="C2021" s="310" t="str">
        <f>IF(LEN($E2021)&gt;0,VLOOKUP(TEXT($E2021,0),'Angaben Stationen'!$E$14:$V$215,17,0),"")</f>
        <v/>
      </c>
      <c r="D2021" s="254" t="str">
        <f>IF(LEN($E2021)&gt;0,VLOOKUP(TEXT($E2021,0),'Angaben Stationen'!$E$14:$V$215,18,0),"")</f>
        <v/>
      </c>
      <c r="E2021" s="344"/>
      <c r="F2021" s="256"/>
      <c r="G2021" s="256"/>
      <c r="H2021" s="307"/>
      <c r="I2021" s="183"/>
      <c r="R2021" s="8">
        <f t="shared" si="280"/>
        <v>0</v>
      </c>
      <c r="S2021" s="8">
        <f>VLOOKUP($D2021,{"29 - Psychiatrie (Erwachsene)",1;"30 - Kinder- und Jugendpsychiatrie",1;"297 - stationsäquivalente Behandlung in der Erwachsenenpsychiatrie (29)",1;"307 - stationsäquivalente Behandlung in der Kinder- und Jugendpsychiatrie (30)",1;"31 - Psychosomatik",1;"",0;0,0},2,0)</f>
        <v>0</v>
      </c>
      <c r="T2021" s="8">
        <f t="shared" si="277"/>
        <v>0</v>
      </c>
      <c r="U2021" s="8">
        <f t="shared" si="279"/>
        <v>0</v>
      </c>
      <c r="V2021" s="8">
        <f t="shared" si="281"/>
        <v>0</v>
      </c>
      <c r="W2021" s="8">
        <f t="shared" si="282"/>
        <v>0</v>
      </c>
      <c r="X2021" s="8">
        <f t="shared" si="283"/>
        <v>0</v>
      </c>
      <c r="Y2021" s="8" t="str">
        <f t="shared" si="284"/>
        <v/>
      </c>
      <c r="Z2021" s="8" t="str">
        <f>VLOOKUP($D2021,{"29 - Psychiatrie (Erwachsene)","BGI";"297 - stationsäquivalente Behandlung in der Erwachsenenpsychiatrie (29)","BGI";"30 - Kinder- und Jugendpsychiatrie","BGII";"307 - stationsäquivalente Behandlung in der Kinder- und Jugendpsychiatrie (30)","BGII";"31 - Psychosomatik","BGI";"","LEER";0,"Leer"},2,0)</f>
        <v>LEER</v>
      </c>
      <c r="AA2021" s="8" t="str">
        <f t="shared" si="285"/>
        <v>Stationen</v>
      </c>
    </row>
    <row r="2022" spans="2:27" ht="15" customHeight="1" x14ac:dyDescent="0.25">
      <c r="B2022" s="76" t="str">
        <f t="shared" si="278"/>
        <v>!!!</v>
      </c>
      <c r="C2022" s="310" t="str">
        <f>IF(LEN($E2022)&gt;0,VLOOKUP(TEXT($E2022,0),'Angaben Stationen'!$E$14:$V$215,17,0),"")</f>
        <v/>
      </c>
      <c r="D2022" s="254" t="str">
        <f>IF(LEN($E2022)&gt;0,VLOOKUP(TEXT($E2022,0),'Angaben Stationen'!$E$14:$V$215,18,0),"")</f>
        <v/>
      </c>
      <c r="E2022" s="344"/>
      <c r="F2022" s="256"/>
      <c r="G2022" s="256"/>
      <c r="H2022" s="307"/>
      <c r="I2022" s="183"/>
      <c r="R2022" s="8">
        <f t="shared" si="280"/>
        <v>0</v>
      </c>
      <c r="S2022" s="8">
        <f>VLOOKUP($D2022,{"29 - Psychiatrie (Erwachsene)",1;"30 - Kinder- und Jugendpsychiatrie",1;"297 - stationsäquivalente Behandlung in der Erwachsenenpsychiatrie (29)",1;"307 - stationsäquivalente Behandlung in der Kinder- und Jugendpsychiatrie (30)",1;"31 - Psychosomatik",1;"",0;0,0},2,0)</f>
        <v>0</v>
      </c>
      <c r="T2022" s="8">
        <f t="shared" ref="T2022:T2085" si="286">IF(LEN($C2022)&gt;0,1,0)</f>
        <v>0</v>
      </c>
      <c r="U2022" s="8">
        <f t="shared" si="279"/>
        <v>0</v>
      </c>
      <c r="V2022" s="8">
        <f t="shared" si="281"/>
        <v>0</v>
      </c>
      <c r="W2022" s="8">
        <f t="shared" si="282"/>
        <v>0</v>
      </c>
      <c r="X2022" s="8">
        <f t="shared" si="283"/>
        <v>0</v>
      </c>
      <c r="Y2022" s="8" t="str">
        <f t="shared" si="284"/>
        <v/>
      </c>
      <c r="Z2022" s="8" t="str">
        <f>VLOOKUP($D2022,{"29 - Psychiatrie (Erwachsene)","BGI";"297 - stationsäquivalente Behandlung in der Erwachsenenpsychiatrie (29)","BGI";"30 - Kinder- und Jugendpsychiatrie","BGII";"307 - stationsäquivalente Behandlung in der Kinder- und Jugendpsychiatrie (30)","BGII";"31 - Psychosomatik","BGI";"","LEER";0,"Leer"},2,0)</f>
        <v>LEER</v>
      </c>
      <c r="AA2022" s="8" t="str">
        <f t="shared" si="285"/>
        <v>Stationen</v>
      </c>
    </row>
    <row r="2023" spans="2:27" ht="15" customHeight="1" x14ac:dyDescent="0.25">
      <c r="B2023" s="76" t="str">
        <f t="shared" si="278"/>
        <v>!!!</v>
      </c>
      <c r="C2023" s="310" t="str">
        <f>IF(LEN($E2023)&gt;0,VLOOKUP(TEXT($E2023,0),'Angaben Stationen'!$E$14:$V$215,17,0),"")</f>
        <v/>
      </c>
      <c r="D2023" s="254" t="str">
        <f>IF(LEN($E2023)&gt;0,VLOOKUP(TEXT($E2023,0),'Angaben Stationen'!$E$14:$V$215,18,0),"")</f>
        <v/>
      </c>
      <c r="E2023" s="344"/>
      <c r="F2023" s="256"/>
      <c r="G2023" s="256"/>
      <c r="H2023" s="307"/>
      <c r="I2023" s="183"/>
      <c r="R2023" s="8">
        <f t="shared" si="280"/>
        <v>0</v>
      </c>
      <c r="S2023" s="8">
        <f>VLOOKUP($D2023,{"29 - Psychiatrie (Erwachsene)",1;"30 - Kinder- und Jugendpsychiatrie",1;"297 - stationsäquivalente Behandlung in der Erwachsenenpsychiatrie (29)",1;"307 - stationsäquivalente Behandlung in der Kinder- und Jugendpsychiatrie (30)",1;"31 - Psychosomatik",1;"",0;0,0},2,0)</f>
        <v>0</v>
      </c>
      <c r="T2023" s="8">
        <f t="shared" si="286"/>
        <v>0</v>
      </c>
      <c r="U2023" s="8">
        <f t="shared" si="279"/>
        <v>0</v>
      </c>
      <c r="V2023" s="8">
        <f t="shared" si="281"/>
        <v>0</v>
      </c>
      <c r="W2023" s="8">
        <f t="shared" si="282"/>
        <v>0</v>
      </c>
      <c r="X2023" s="8">
        <f t="shared" si="283"/>
        <v>0</v>
      </c>
      <c r="Y2023" s="8" t="str">
        <f t="shared" si="284"/>
        <v/>
      </c>
      <c r="Z2023" s="8" t="str">
        <f>VLOOKUP($D2023,{"29 - Psychiatrie (Erwachsene)","BGI";"297 - stationsäquivalente Behandlung in der Erwachsenenpsychiatrie (29)","BGI";"30 - Kinder- und Jugendpsychiatrie","BGII";"307 - stationsäquivalente Behandlung in der Kinder- und Jugendpsychiatrie (30)","BGII";"31 - Psychosomatik","BGI";"","LEER";0,"Leer"},2,0)</f>
        <v>LEER</v>
      </c>
      <c r="AA2023" s="8" t="str">
        <f t="shared" si="285"/>
        <v>Stationen</v>
      </c>
    </row>
    <row r="2024" spans="2:27" ht="15" customHeight="1" x14ac:dyDescent="0.25">
      <c r="B2024" s="76" t="str">
        <f t="shared" si="278"/>
        <v>!!!</v>
      </c>
      <c r="C2024" s="310" t="str">
        <f>IF(LEN($E2024)&gt;0,VLOOKUP(TEXT($E2024,0),'Angaben Stationen'!$E$14:$V$215,17,0),"")</f>
        <v/>
      </c>
      <c r="D2024" s="254" t="str">
        <f>IF(LEN($E2024)&gt;0,VLOOKUP(TEXT($E2024,0),'Angaben Stationen'!$E$14:$V$215,18,0),"")</f>
        <v/>
      </c>
      <c r="E2024" s="344"/>
      <c r="F2024" s="256"/>
      <c r="G2024" s="256"/>
      <c r="H2024" s="307"/>
      <c r="I2024" s="183"/>
      <c r="R2024" s="8">
        <f t="shared" si="280"/>
        <v>0</v>
      </c>
      <c r="S2024" s="8">
        <f>VLOOKUP($D2024,{"29 - Psychiatrie (Erwachsene)",1;"30 - Kinder- und Jugendpsychiatrie",1;"297 - stationsäquivalente Behandlung in der Erwachsenenpsychiatrie (29)",1;"307 - stationsäquivalente Behandlung in der Kinder- und Jugendpsychiatrie (30)",1;"31 - Psychosomatik",1;"",0;0,0},2,0)</f>
        <v>0</v>
      </c>
      <c r="T2024" s="8">
        <f t="shared" si="286"/>
        <v>0</v>
      </c>
      <c r="U2024" s="8">
        <f t="shared" si="279"/>
        <v>0</v>
      </c>
      <c r="V2024" s="8">
        <f t="shared" si="281"/>
        <v>0</v>
      </c>
      <c r="W2024" s="8">
        <f t="shared" si="282"/>
        <v>0</v>
      </c>
      <c r="X2024" s="8">
        <f t="shared" si="283"/>
        <v>0</v>
      </c>
      <c r="Y2024" s="8" t="str">
        <f t="shared" si="284"/>
        <v/>
      </c>
      <c r="Z2024" s="8" t="str">
        <f>VLOOKUP($D2024,{"29 - Psychiatrie (Erwachsene)","BGI";"297 - stationsäquivalente Behandlung in der Erwachsenenpsychiatrie (29)","BGI";"30 - Kinder- und Jugendpsychiatrie","BGII";"307 - stationsäquivalente Behandlung in der Kinder- und Jugendpsychiatrie (30)","BGII";"31 - Psychosomatik","BGI";"","LEER";0,"Leer"},2,0)</f>
        <v>LEER</v>
      </c>
      <c r="AA2024" s="8" t="str">
        <f t="shared" si="285"/>
        <v>Stationen</v>
      </c>
    </row>
    <row r="2025" spans="2:27" ht="15" customHeight="1" x14ac:dyDescent="0.25">
      <c r="B2025" s="76" t="str">
        <f t="shared" si="278"/>
        <v>!!!</v>
      </c>
      <c r="C2025" s="310" t="str">
        <f>IF(LEN($E2025)&gt;0,VLOOKUP(TEXT($E2025,0),'Angaben Stationen'!$E$14:$V$215,17,0),"")</f>
        <v/>
      </c>
      <c r="D2025" s="254" t="str">
        <f>IF(LEN($E2025)&gt;0,VLOOKUP(TEXT($E2025,0),'Angaben Stationen'!$E$14:$V$215,18,0),"")</f>
        <v/>
      </c>
      <c r="E2025" s="344"/>
      <c r="F2025" s="256"/>
      <c r="G2025" s="256"/>
      <c r="H2025" s="307"/>
      <c r="I2025" s="183"/>
      <c r="R2025" s="8">
        <f t="shared" si="280"/>
        <v>0</v>
      </c>
      <c r="S2025" s="8">
        <f>VLOOKUP($D2025,{"29 - Psychiatrie (Erwachsene)",1;"30 - Kinder- und Jugendpsychiatrie",1;"297 - stationsäquivalente Behandlung in der Erwachsenenpsychiatrie (29)",1;"307 - stationsäquivalente Behandlung in der Kinder- und Jugendpsychiatrie (30)",1;"31 - Psychosomatik",1;"",0;0,0},2,0)</f>
        <v>0</v>
      </c>
      <c r="T2025" s="8">
        <f t="shared" si="286"/>
        <v>0</v>
      </c>
      <c r="U2025" s="8">
        <f t="shared" si="279"/>
        <v>0</v>
      </c>
      <c r="V2025" s="8">
        <f t="shared" si="281"/>
        <v>0</v>
      </c>
      <c r="W2025" s="8">
        <f t="shared" si="282"/>
        <v>0</v>
      </c>
      <c r="X2025" s="8">
        <f t="shared" si="283"/>
        <v>0</v>
      </c>
      <c r="Y2025" s="8" t="str">
        <f t="shared" si="284"/>
        <v/>
      </c>
      <c r="Z2025" s="8" t="str">
        <f>VLOOKUP($D2025,{"29 - Psychiatrie (Erwachsene)","BGI";"297 - stationsäquivalente Behandlung in der Erwachsenenpsychiatrie (29)","BGI";"30 - Kinder- und Jugendpsychiatrie","BGII";"307 - stationsäquivalente Behandlung in der Kinder- und Jugendpsychiatrie (30)","BGII";"31 - Psychosomatik","BGI";"","LEER";0,"Leer"},2,0)</f>
        <v>LEER</v>
      </c>
      <c r="AA2025" s="8" t="str">
        <f t="shared" si="285"/>
        <v>Stationen</v>
      </c>
    </row>
    <row r="2026" spans="2:27" ht="15" customHeight="1" x14ac:dyDescent="0.25">
      <c r="B2026" s="76" t="str">
        <f t="shared" si="278"/>
        <v>!!!</v>
      </c>
      <c r="C2026" s="310" t="str">
        <f>IF(LEN($E2026)&gt;0,VLOOKUP(TEXT($E2026,0),'Angaben Stationen'!$E$14:$V$215,17,0),"")</f>
        <v/>
      </c>
      <c r="D2026" s="254" t="str">
        <f>IF(LEN($E2026)&gt;0,VLOOKUP(TEXT($E2026,0),'Angaben Stationen'!$E$14:$V$215,18,0),"")</f>
        <v/>
      </c>
      <c r="E2026" s="344"/>
      <c r="F2026" s="256"/>
      <c r="G2026" s="256"/>
      <c r="H2026" s="307"/>
      <c r="I2026" s="183"/>
      <c r="R2026" s="8">
        <f t="shared" si="280"/>
        <v>0</v>
      </c>
      <c r="S2026" s="8">
        <f>VLOOKUP($D2026,{"29 - Psychiatrie (Erwachsene)",1;"30 - Kinder- und Jugendpsychiatrie",1;"297 - stationsäquivalente Behandlung in der Erwachsenenpsychiatrie (29)",1;"307 - stationsäquivalente Behandlung in der Kinder- und Jugendpsychiatrie (30)",1;"31 - Psychosomatik",1;"",0;0,0},2,0)</f>
        <v>0</v>
      </c>
      <c r="T2026" s="8">
        <f t="shared" si="286"/>
        <v>0</v>
      </c>
      <c r="U2026" s="8">
        <f t="shared" si="279"/>
        <v>0</v>
      </c>
      <c r="V2026" s="8">
        <f t="shared" si="281"/>
        <v>0</v>
      </c>
      <c r="W2026" s="8">
        <f t="shared" si="282"/>
        <v>0</v>
      </c>
      <c r="X2026" s="8">
        <f t="shared" si="283"/>
        <v>0</v>
      </c>
      <c r="Y2026" s="8" t="str">
        <f t="shared" si="284"/>
        <v/>
      </c>
      <c r="Z2026" s="8" t="str">
        <f>VLOOKUP($D2026,{"29 - Psychiatrie (Erwachsene)","BGI";"297 - stationsäquivalente Behandlung in der Erwachsenenpsychiatrie (29)","BGI";"30 - Kinder- und Jugendpsychiatrie","BGII";"307 - stationsäquivalente Behandlung in der Kinder- und Jugendpsychiatrie (30)","BGII";"31 - Psychosomatik","BGI";"","LEER";0,"Leer"},2,0)</f>
        <v>LEER</v>
      </c>
      <c r="AA2026" s="8" t="str">
        <f t="shared" si="285"/>
        <v>Stationen</v>
      </c>
    </row>
    <row r="2027" spans="2:27" ht="15" customHeight="1" x14ac:dyDescent="0.25">
      <c r="B2027" s="76" t="str">
        <f t="shared" si="278"/>
        <v>!!!</v>
      </c>
      <c r="C2027" s="310" t="str">
        <f>IF(LEN($E2027)&gt;0,VLOOKUP(TEXT($E2027,0),'Angaben Stationen'!$E$14:$V$215,17,0),"")</f>
        <v/>
      </c>
      <c r="D2027" s="254" t="str">
        <f>IF(LEN($E2027)&gt;0,VLOOKUP(TEXT($E2027,0),'Angaben Stationen'!$E$14:$V$215,18,0),"")</f>
        <v/>
      </c>
      <c r="E2027" s="344"/>
      <c r="F2027" s="256"/>
      <c r="G2027" s="256"/>
      <c r="H2027" s="307"/>
      <c r="I2027" s="183"/>
      <c r="R2027" s="8">
        <f t="shared" si="280"/>
        <v>0</v>
      </c>
      <c r="S2027" s="8">
        <f>VLOOKUP($D2027,{"29 - Psychiatrie (Erwachsene)",1;"30 - Kinder- und Jugendpsychiatrie",1;"297 - stationsäquivalente Behandlung in der Erwachsenenpsychiatrie (29)",1;"307 - stationsäquivalente Behandlung in der Kinder- und Jugendpsychiatrie (30)",1;"31 - Psychosomatik",1;"",0;0,0},2,0)</f>
        <v>0</v>
      </c>
      <c r="T2027" s="8">
        <f t="shared" si="286"/>
        <v>0</v>
      </c>
      <c r="U2027" s="8">
        <f t="shared" si="279"/>
        <v>0</v>
      </c>
      <c r="V2027" s="8">
        <f t="shared" si="281"/>
        <v>0</v>
      </c>
      <c r="W2027" s="8">
        <f t="shared" si="282"/>
        <v>0</v>
      </c>
      <c r="X2027" s="8">
        <f t="shared" si="283"/>
        <v>0</v>
      </c>
      <c r="Y2027" s="8" t="str">
        <f t="shared" si="284"/>
        <v/>
      </c>
      <c r="Z2027" s="8" t="str">
        <f>VLOOKUP($D2027,{"29 - Psychiatrie (Erwachsene)","BGI";"297 - stationsäquivalente Behandlung in der Erwachsenenpsychiatrie (29)","BGI";"30 - Kinder- und Jugendpsychiatrie","BGII";"307 - stationsäquivalente Behandlung in der Kinder- und Jugendpsychiatrie (30)","BGII";"31 - Psychosomatik","BGI";"","LEER";0,"Leer"},2,0)</f>
        <v>LEER</v>
      </c>
      <c r="AA2027" s="8" t="str">
        <f t="shared" si="285"/>
        <v>Stationen</v>
      </c>
    </row>
    <row r="2028" spans="2:27" ht="15" customHeight="1" x14ac:dyDescent="0.25">
      <c r="B2028" s="76" t="str">
        <f t="shared" si="278"/>
        <v>!!!</v>
      </c>
      <c r="C2028" s="310" t="str">
        <f>IF(LEN($E2028)&gt;0,VLOOKUP(TEXT($E2028,0),'Angaben Stationen'!$E$14:$V$215,17,0),"")</f>
        <v/>
      </c>
      <c r="D2028" s="254" t="str">
        <f>IF(LEN($E2028)&gt;0,VLOOKUP(TEXT($E2028,0),'Angaben Stationen'!$E$14:$V$215,18,0),"")</f>
        <v/>
      </c>
      <c r="E2028" s="344"/>
      <c r="F2028" s="256"/>
      <c r="G2028" s="256"/>
      <c r="H2028" s="307"/>
      <c r="I2028" s="183"/>
      <c r="R2028" s="8">
        <f t="shared" si="280"/>
        <v>0</v>
      </c>
      <c r="S2028" s="8">
        <f>VLOOKUP($D2028,{"29 - Psychiatrie (Erwachsene)",1;"30 - Kinder- und Jugendpsychiatrie",1;"297 - stationsäquivalente Behandlung in der Erwachsenenpsychiatrie (29)",1;"307 - stationsäquivalente Behandlung in der Kinder- und Jugendpsychiatrie (30)",1;"31 - Psychosomatik",1;"",0;0,0},2,0)</f>
        <v>0</v>
      </c>
      <c r="T2028" s="8">
        <f t="shared" si="286"/>
        <v>0</v>
      </c>
      <c r="U2028" s="8">
        <f t="shared" si="279"/>
        <v>0</v>
      </c>
      <c r="V2028" s="8">
        <f t="shared" si="281"/>
        <v>0</v>
      </c>
      <c r="W2028" s="8">
        <f t="shared" si="282"/>
        <v>0</v>
      </c>
      <c r="X2028" s="8">
        <f t="shared" si="283"/>
        <v>0</v>
      </c>
      <c r="Y2028" s="8" t="str">
        <f t="shared" si="284"/>
        <v/>
      </c>
      <c r="Z2028" s="8" t="str">
        <f>VLOOKUP($D2028,{"29 - Psychiatrie (Erwachsene)","BGI";"297 - stationsäquivalente Behandlung in der Erwachsenenpsychiatrie (29)","BGI";"30 - Kinder- und Jugendpsychiatrie","BGII";"307 - stationsäquivalente Behandlung in der Kinder- und Jugendpsychiatrie (30)","BGII";"31 - Psychosomatik","BGI";"","LEER";0,"Leer"},2,0)</f>
        <v>LEER</v>
      </c>
      <c r="AA2028" s="8" t="str">
        <f t="shared" si="285"/>
        <v>Stationen</v>
      </c>
    </row>
    <row r="2029" spans="2:27" ht="15" customHeight="1" x14ac:dyDescent="0.25">
      <c r="B2029" s="76" t="str">
        <f t="shared" si="278"/>
        <v>!!!</v>
      </c>
      <c r="C2029" s="310" t="str">
        <f>IF(LEN($E2029)&gt;0,VLOOKUP(TEXT($E2029,0),'Angaben Stationen'!$E$14:$V$215,17,0),"")</f>
        <v/>
      </c>
      <c r="D2029" s="254" t="str">
        <f>IF(LEN($E2029)&gt;0,VLOOKUP(TEXT($E2029,0),'Angaben Stationen'!$E$14:$V$215,18,0),"")</f>
        <v/>
      </c>
      <c r="E2029" s="344"/>
      <c r="F2029" s="256"/>
      <c r="G2029" s="256"/>
      <c r="H2029" s="307"/>
      <c r="I2029" s="183"/>
      <c r="R2029" s="8">
        <f t="shared" si="280"/>
        <v>0</v>
      </c>
      <c r="S2029" s="8">
        <f>VLOOKUP($D2029,{"29 - Psychiatrie (Erwachsene)",1;"30 - Kinder- und Jugendpsychiatrie",1;"297 - stationsäquivalente Behandlung in der Erwachsenenpsychiatrie (29)",1;"307 - stationsäquivalente Behandlung in der Kinder- und Jugendpsychiatrie (30)",1;"31 - Psychosomatik",1;"",0;0,0},2,0)</f>
        <v>0</v>
      </c>
      <c r="T2029" s="8">
        <f t="shared" si="286"/>
        <v>0</v>
      </c>
      <c r="U2029" s="8">
        <f t="shared" si="279"/>
        <v>0</v>
      </c>
      <c r="V2029" s="8">
        <f t="shared" si="281"/>
        <v>0</v>
      </c>
      <c r="W2029" s="8">
        <f t="shared" si="282"/>
        <v>0</v>
      </c>
      <c r="X2029" s="8">
        <f t="shared" si="283"/>
        <v>0</v>
      </c>
      <c r="Y2029" s="8" t="str">
        <f t="shared" si="284"/>
        <v/>
      </c>
      <c r="Z2029" s="8" t="str">
        <f>VLOOKUP($D2029,{"29 - Psychiatrie (Erwachsene)","BGI";"297 - stationsäquivalente Behandlung in der Erwachsenenpsychiatrie (29)","BGI";"30 - Kinder- und Jugendpsychiatrie","BGII";"307 - stationsäquivalente Behandlung in der Kinder- und Jugendpsychiatrie (30)","BGII";"31 - Psychosomatik","BGI";"","LEER";0,"Leer"},2,0)</f>
        <v>LEER</v>
      </c>
      <c r="AA2029" s="8" t="str">
        <f t="shared" si="285"/>
        <v>Stationen</v>
      </c>
    </row>
    <row r="2030" spans="2:27" ht="15" customHeight="1" x14ac:dyDescent="0.25">
      <c r="B2030" s="76" t="str">
        <f t="shared" si="278"/>
        <v>!!!</v>
      </c>
      <c r="C2030" s="310" t="str">
        <f>IF(LEN($E2030)&gt;0,VLOOKUP(TEXT($E2030,0),'Angaben Stationen'!$E$14:$V$215,17,0),"")</f>
        <v/>
      </c>
      <c r="D2030" s="254" t="str">
        <f>IF(LEN($E2030)&gt;0,VLOOKUP(TEXT($E2030,0),'Angaben Stationen'!$E$14:$V$215,18,0),"")</f>
        <v/>
      </c>
      <c r="E2030" s="344"/>
      <c r="F2030" s="256"/>
      <c r="G2030" s="256"/>
      <c r="H2030" s="307"/>
      <c r="I2030" s="183"/>
      <c r="R2030" s="8">
        <f t="shared" si="280"/>
        <v>0</v>
      </c>
      <c r="S2030" s="8">
        <f>VLOOKUP($D2030,{"29 - Psychiatrie (Erwachsene)",1;"30 - Kinder- und Jugendpsychiatrie",1;"297 - stationsäquivalente Behandlung in der Erwachsenenpsychiatrie (29)",1;"307 - stationsäquivalente Behandlung in der Kinder- und Jugendpsychiatrie (30)",1;"31 - Psychosomatik",1;"",0;0,0},2,0)</f>
        <v>0</v>
      </c>
      <c r="T2030" s="8">
        <f t="shared" si="286"/>
        <v>0</v>
      </c>
      <c r="U2030" s="8">
        <f t="shared" si="279"/>
        <v>0</v>
      </c>
      <c r="V2030" s="8">
        <f t="shared" si="281"/>
        <v>0</v>
      </c>
      <c r="W2030" s="8">
        <f t="shared" si="282"/>
        <v>0</v>
      </c>
      <c r="X2030" s="8">
        <f t="shared" si="283"/>
        <v>0</v>
      </c>
      <c r="Y2030" s="8" t="str">
        <f t="shared" si="284"/>
        <v/>
      </c>
      <c r="Z2030" s="8" t="str">
        <f>VLOOKUP($D2030,{"29 - Psychiatrie (Erwachsene)","BGI";"297 - stationsäquivalente Behandlung in der Erwachsenenpsychiatrie (29)","BGI";"30 - Kinder- und Jugendpsychiatrie","BGII";"307 - stationsäquivalente Behandlung in der Kinder- und Jugendpsychiatrie (30)","BGII";"31 - Psychosomatik","BGI";"","LEER";0,"Leer"},2,0)</f>
        <v>LEER</v>
      </c>
      <c r="AA2030" s="8" t="str">
        <f t="shared" si="285"/>
        <v>Stationen</v>
      </c>
    </row>
    <row r="2031" spans="2:27" ht="15" customHeight="1" x14ac:dyDescent="0.25">
      <c r="B2031" s="76" t="str">
        <f t="shared" si="278"/>
        <v>!!!</v>
      </c>
      <c r="C2031" s="310" t="str">
        <f>IF(LEN($E2031)&gt;0,VLOOKUP(TEXT($E2031,0),'Angaben Stationen'!$E$14:$V$215,17,0),"")</f>
        <v/>
      </c>
      <c r="D2031" s="254" t="str">
        <f>IF(LEN($E2031)&gt;0,VLOOKUP(TEXT($E2031,0),'Angaben Stationen'!$E$14:$V$215,18,0),"")</f>
        <v/>
      </c>
      <c r="E2031" s="344"/>
      <c r="F2031" s="256"/>
      <c r="G2031" s="256"/>
      <c r="H2031" s="307"/>
      <c r="I2031" s="183"/>
      <c r="R2031" s="8">
        <f t="shared" si="280"/>
        <v>0</v>
      </c>
      <c r="S2031" s="8">
        <f>VLOOKUP($D2031,{"29 - Psychiatrie (Erwachsene)",1;"30 - Kinder- und Jugendpsychiatrie",1;"297 - stationsäquivalente Behandlung in der Erwachsenenpsychiatrie (29)",1;"307 - stationsäquivalente Behandlung in der Kinder- und Jugendpsychiatrie (30)",1;"31 - Psychosomatik",1;"",0;0,0},2,0)</f>
        <v>0</v>
      </c>
      <c r="T2031" s="8">
        <f t="shared" si="286"/>
        <v>0</v>
      </c>
      <c r="U2031" s="8">
        <f t="shared" si="279"/>
        <v>0</v>
      </c>
      <c r="V2031" s="8">
        <f t="shared" si="281"/>
        <v>0</v>
      </c>
      <c r="W2031" s="8">
        <f t="shared" si="282"/>
        <v>0</v>
      </c>
      <c r="X2031" s="8">
        <f t="shared" si="283"/>
        <v>0</v>
      </c>
      <c r="Y2031" s="8" t="str">
        <f t="shared" si="284"/>
        <v/>
      </c>
      <c r="Z2031" s="8" t="str">
        <f>VLOOKUP($D2031,{"29 - Psychiatrie (Erwachsene)","BGI";"297 - stationsäquivalente Behandlung in der Erwachsenenpsychiatrie (29)","BGI";"30 - Kinder- und Jugendpsychiatrie","BGII";"307 - stationsäquivalente Behandlung in der Kinder- und Jugendpsychiatrie (30)","BGII";"31 - Psychosomatik","BGI";"","LEER";0,"Leer"},2,0)</f>
        <v>LEER</v>
      </c>
      <c r="AA2031" s="8" t="str">
        <f t="shared" si="285"/>
        <v>Stationen</v>
      </c>
    </row>
    <row r="2032" spans="2:27" ht="15" customHeight="1" x14ac:dyDescent="0.25">
      <c r="B2032" s="76" t="str">
        <f t="shared" si="278"/>
        <v>!!!</v>
      </c>
      <c r="C2032" s="310" t="str">
        <f>IF(LEN($E2032)&gt;0,VLOOKUP(TEXT($E2032,0),'Angaben Stationen'!$E$14:$V$215,17,0),"")</f>
        <v/>
      </c>
      <c r="D2032" s="254" t="str">
        <f>IF(LEN($E2032)&gt;0,VLOOKUP(TEXT($E2032,0),'Angaben Stationen'!$E$14:$V$215,18,0),"")</f>
        <v/>
      </c>
      <c r="E2032" s="344"/>
      <c r="F2032" s="256"/>
      <c r="G2032" s="256"/>
      <c r="H2032" s="307"/>
      <c r="I2032" s="183"/>
      <c r="R2032" s="8">
        <f t="shared" si="280"/>
        <v>0</v>
      </c>
      <c r="S2032" s="8">
        <f>VLOOKUP($D2032,{"29 - Psychiatrie (Erwachsene)",1;"30 - Kinder- und Jugendpsychiatrie",1;"297 - stationsäquivalente Behandlung in der Erwachsenenpsychiatrie (29)",1;"307 - stationsäquivalente Behandlung in der Kinder- und Jugendpsychiatrie (30)",1;"31 - Psychosomatik",1;"",0;0,0},2,0)</f>
        <v>0</v>
      </c>
      <c r="T2032" s="8">
        <f t="shared" si="286"/>
        <v>0</v>
      </c>
      <c r="U2032" s="8">
        <f t="shared" si="279"/>
        <v>0</v>
      </c>
      <c r="V2032" s="8">
        <f t="shared" si="281"/>
        <v>0</v>
      </c>
      <c r="W2032" s="8">
        <f t="shared" si="282"/>
        <v>0</v>
      </c>
      <c r="X2032" s="8">
        <f t="shared" si="283"/>
        <v>0</v>
      </c>
      <c r="Y2032" s="8" t="str">
        <f t="shared" si="284"/>
        <v/>
      </c>
      <c r="Z2032" s="8" t="str">
        <f>VLOOKUP($D2032,{"29 - Psychiatrie (Erwachsene)","BGI";"297 - stationsäquivalente Behandlung in der Erwachsenenpsychiatrie (29)","BGI";"30 - Kinder- und Jugendpsychiatrie","BGII";"307 - stationsäquivalente Behandlung in der Kinder- und Jugendpsychiatrie (30)","BGII";"31 - Psychosomatik","BGI";"","LEER";0,"Leer"},2,0)</f>
        <v>LEER</v>
      </c>
      <c r="AA2032" s="8" t="str">
        <f t="shared" si="285"/>
        <v>Stationen</v>
      </c>
    </row>
    <row r="2033" spans="2:27" ht="15" customHeight="1" x14ac:dyDescent="0.25">
      <c r="B2033" s="76" t="str">
        <f t="shared" si="278"/>
        <v>!!!</v>
      </c>
      <c r="C2033" s="310" t="str">
        <f>IF(LEN($E2033)&gt;0,VLOOKUP(TEXT($E2033,0),'Angaben Stationen'!$E$14:$V$215,17,0),"")</f>
        <v/>
      </c>
      <c r="D2033" s="254" t="str">
        <f>IF(LEN($E2033)&gt;0,VLOOKUP(TEXT($E2033,0),'Angaben Stationen'!$E$14:$V$215,18,0),"")</f>
        <v/>
      </c>
      <c r="E2033" s="344"/>
      <c r="F2033" s="256"/>
      <c r="G2033" s="256"/>
      <c r="H2033" s="307"/>
      <c r="I2033" s="183"/>
      <c r="R2033" s="8">
        <f t="shared" si="280"/>
        <v>0</v>
      </c>
      <c r="S2033" s="8">
        <f>VLOOKUP($D2033,{"29 - Psychiatrie (Erwachsene)",1;"30 - Kinder- und Jugendpsychiatrie",1;"297 - stationsäquivalente Behandlung in der Erwachsenenpsychiatrie (29)",1;"307 - stationsäquivalente Behandlung in der Kinder- und Jugendpsychiatrie (30)",1;"31 - Psychosomatik",1;"",0;0,0},2,0)</f>
        <v>0</v>
      </c>
      <c r="T2033" s="8">
        <f t="shared" si="286"/>
        <v>0</v>
      </c>
      <c r="U2033" s="8">
        <f t="shared" si="279"/>
        <v>0</v>
      </c>
      <c r="V2033" s="8">
        <f t="shared" si="281"/>
        <v>0</v>
      </c>
      <c r="W2033" s="8">
        <f t="shared" si="282"/>
        <v>0</v>
      </c>
      <c r="X2033" s="8">
        <f t="shared" si="283"/>
        <v>0</v>
      </c>
      <c r="Y2033" s="8" t="str">
        <f t="shared" si="284"/>
        <v/>
      </c>
      <c r="Z2033" s="8" t="str">
        <f>VLOOKUP($D2033,{"29 - Psychiatrie (Erwachsene)","BGI";"297 - stationsäquivalente Behandlung in der Erwachsenenpsychiatrie (29)","BGI";"30 - Kinder- und Jugendpsychiatrie","BGII";"307 - stationsäquivalente Behandlung in der Kinder- und Jugendpsychiatrie (30)","BGII";"31 - Psychosomatik","BGI";"","LEER";0,"Leer"},2,0)</f>
        <v>LEER</v>
      </c>
      <c r="AA2033" s="8" t="str">
        <f t="shared" si="285"/>
        <v>Stationen</v>
      </c>
    </row>
    <row r="2034" spans="2:27" ht="15" customHeight="1" x14ac:dyDescent="0.25">
      <c r="B2034" s="76" t="str">
        <f t="shared" si="278"/>
        <v>!!!</v>
      </c>
      <c r="C2034" s="310" t="str">
        <f>IF(LEN($E2034)&gt;0,VLOOKUP(TEXT($E2034,0),'Angaben Stationen'!$E$14:$V$215,17,0),"")</f>
        <v/>
      </c>
      <c r="D2034" s="254" t="str">
        <f>IF(LEN($E2034)&gt;0,VLOOKUP(TEXT($E2034,0),'Angaben Stationen'!$E$14:$V$215,18,0),"")</f>
        <v/>
      </c>
      <c r="E2034" s="344"/>
      <c r="F2034" s="256"/>
      <c r="G2034" s="256"/>
      <c r="H2034" s="307"/>
      <c r="I2034" s="183"/>
      <c r="R2034" s="8">
        <f t="shared" si="280"/>
        <v>0</v>
      </c>
      <c r="S2034" s="8">
        <f>VLOOKUP($D2034,{"29 - Psychiatrie (Erwachsene)",1;"30 - Kinder- und Jugendpsychiatrie",1;"297 - stationsäquivalente Behandlung in der Erwachsenenpsychiatrie (29)",1;"307 - stationsäquivalente Behandlung in der Kinder- und Jugendpsychiatrie (30)",1;"31 - Psychosomatik",1;"",0;0,0},2,0)</f>
        <v>0</v>
      </c>
      <c r="T2034" s="8">
        <f t="shared" si="286"/>
        <v>0</v>
      </c>
      <c r="U2034" s="8">
        <f t="shared" si="279"/>
        <v>0</v>
      </c>
      <c r="V2034" s="8">
        <f t="shared" si="281"/>
        <v>0</v>
      </c>
      <c r="W2034" s="8">
        <f t="shared" si="282"/>
        <v>0</v>
      </c>
      <c r="X2034" s="8">
        <f t="shared" si="283"/>
        <v>0</v>
      </c>
      <c r="Y2034" s="8" t="str">
        <f t="shared" si="284"/>
        <v/>
      </c>
      <c r="Z2034" s="8" t="str">
        <f>VLOOKUP($D2034,{"29 - Psychiatrie (Erwachsene)","BGI";"297 - stationsäquivalente Behandlung in der Erwachsenenpsychiatrie (29)","BGI";"30 - Kinder- und Jugendpsychiatrie","BGII";"307 - stationsäquivalente Behandlung in der Kinder- und Jugendpsychiatrie (30)","BGII";"31 - Psychosomatik","BGI";"","LEER";0,"Leer"},2,0)</f>
        <v>LEER</v>
      </c>
      <c r="AA2034" s="8" t="str">
        <f t="shared" si="285"/>
        <v>Stationen</v>
      </c>
    </row>
    <row r="2035" spans="2:27" ht="15" customHeight="1" x14ac:dyDescent="0.25">
      <c r="B2035" s="76" t="str">
        <f t="shared" si="278"/>
        <v>!!!</v>
      </c>
      <c r="C2035" s="310" t="str">
        <f>IF(LEN($E2035)&gt;0,VLOOKUP(TEXT($E2035,0),'Angaben Stationen'!$E$14:$V$215,17,0),"")</f>
        <v/>
      </c>
      <c r="D2035" s="254" t="str">
        <f>IF(LEN($E2035)&gt;0,VLOOKUP(TEXT($E2035,0),'Angaben Stationen'!$E$14:$V$215,18,0),"")</f>
        <v/>
      </c>
      <c r="E2035" s="344"/>
      <c r="F2035" s="256"/>
      <c r="G2035" s="256"/>
      <c r="H2035" s="307"/>
      <c r="I2035" s="183"/>
      <c r="R2035" s="8">
        <f t="shared" si="280"/>
        <v>0</v>
      </c>
      <c r="S2035" s="8">
        <f>VLOOKUP($D2035,{"29 - Psychiatrie (Erwachsene)",1;"30 - Kinder- und Jugendpsychiatrie",1;"297 - stationsäquivalente Behandlung in der Erwachsenenpsychiatrie (29)",1;"307 - stationsäquivalente Behandlung in der Kinder- und Jugendpsychiatrie (30)",1;"31 - Psychosomatik",1;"",0;0,0},2,0)</f>
        <v>0</v>
      </c>
      <c r="T2035" s="8">
        <f t="shared" si="286"/>
        <v>0</v>
      </c>
      <c r="U2035" s="8">
        <f t="shared" si="279"/>
        <v>0</v>
      </c>
      <c r="V2035" s="8">
        <f t="shared" si="281"/>
        <v>0</v>
      </c>
      <c r="W2035" s="8">
        <f t="shared" si="282"/>
        <v>0</v>
      </c>
      <c r="X2035" s="8">
        <f t="shared" si="283"/>
        <v>0</v>
      </c>
      <c r="Y2035" s="8" t="str">
        <f t="shared" si="284"/>
        <v/>
      </c>
      <c r="Z2035" s="8" t="str">
        <f>VLOOKUP($D2035,{"29 - Psychiatrie (Erwachsene)","BGI";"297 - stationsäquivalente Behandlung in der Erwachsenenpsychiatrie (29)","BGI";"30 - Kinder- und Jugendpsychiatrie","BGII";"307 - stationsäquivalente Behandlung in der Kinder- und Jugendpsychiatrie (30)","BGII";"31 - Psychosomatik","BGI";"","LEER";0,"Leer"},2,0)</f>
        <v>LEER</v>
      </c>
      <c r="AA2035" s="8" t="str">
        <f t="shared" si="285"/>
        <v>Stationen</v>
      </c>
    </row>
    <row r="2036" spans="2:27" ht="15" customHeight="1" x14ac:dyDescent="0.25">
      <c r="B2036" s="76" t="str">
        <f t="shared" si="278"/>
        <v>!!!</v>
      </c>
      <c r="C2036" s="310" t="str">
        <f>IF(LEN($E2036)&gt;0,VLOOKUP(TEXT($E2036,0),'Angaben Stationen'!$E$14:$V$215,17,0),"")</f>
        <v/>
      </c>
      <c r="D2036" s="254" t="str">
        <f>IF(LEN($E2036)&gt;0,VLOOKUP(TEXT($E2036,0),'Angaben Stationen'!$E$14:$V$215,18,0),"")</f>
        <v/>
      </c>
      <c r="E2036" s="344"/>
      <c r="F2036" s="256"/>
      <c r="G2036" s="256"/>
      <c r="H2036" s="307"/>
      <c r="I2036" s="183"/>
      <c r="R2036" s="8">
        <f t="shared" si="280"/>
        <v>0</v>
      </c>
      <c r="S2036" s="8">
        <f>VLOOKUP($D2036,{"29 - Psychiatrie (Erwachsene)",1;"30 - Kinder- und Jugendpsychiatrie",1;"297 - stationsäquivalente Behandlung in der Erwachsenenpsychiatrie (29)",1;"307 - stationsäquivalente Behandlung in der Kinder- und Jugendpsychiatrie (30)",1;"31 - Psychosomatik",1;"",0;0,0},2,0)</f>
        <v>0</v>
      </c>
      <c r="T2036" s="8">
        <f t="shared" si="286"/>
        <v>0</v>
      </c>
      <c r="U2036" s="8">
        <f t="shared" si="279"/>
        <v>0</v>
      </c>
      <c r="V2036" s="8">
        <f t="shared" si="281"/>
        <v>0</v>
      </c>
      <c r="W2036" s="8">
        <f t="shared" si="282"/>
        <v>0</v>
      </c>
      <c r="X2036" s="8">
        <f t="shared" si="283"/>
        <v>0</v>
      </c>
      <c r="Y2036" s="8" t="str">
        <f t="shared" si="284"/>
        <v/>
      </c>
      <c r="Z2036" s="8" t="str">
        <f>VLOOKUP($D2036,{"29 - Psychiatrie (Erwachsene)","BGI";"297 - stationsäquivalente Behandlung in der Erwachsenenpsychiatrie (29)","BGI";"30 - Kinder- und Jugendpsychiatrie","BGII";"307 - stationsäquivalente Behandlung in der Kinder- und Jugendpsychiatrie (30)","BGII";"31 - Psychosomatik","BGI";"","LEER";0,"Leer"},2,0)</f>
        <v>LEER</v>
      </c>
      <c r="AA2036" s="8" t="str">
        <f t="shared" si="285"/>
        <v>Stationen</v>
      </c>
    </row>
    <row r="2037" spans="2:27" ht="15" customHeight="1" x14ac:dyDescent="0.25">
      <c r="B2037" s="76" t="str">
        <f t="shared" si="278"/>
        <v>!!!</v>
      </c>
      <c r="C2037" s="310" t="str">
        <f>IF(LEN($E2037)&gt;0,VLOOKUP(TEXT($E2037,0),'Angaben Stationen'!$E$14:$V$215,17,0),"")</f>
        <v/>
      </c>
      <c r="D2037" s="254" t="str">
        <f>IF(LEN($E2037)&gt;0,VLOOKUP(TEXT($E2037,0),'Angaben Stationen'!$E$14:$V$215,18,0),"")</f>
        <v/>
      </c>
      <c r="E2037" s="344"/>
      <c r="F2037" s="256"/>
      <c r="G2037" s="256"/>
      <c r="H2037" s="307"/>
      <c r="I2037" s="183"/>
      <c r="R2037" s="8">
        <f t="shared" si="280"/>
        <v>0</v>
      </c>
      <c r="S2037" s="8">
        <f>VLOOKUP($D2037,{"29 - Psychiatrie (Erwachsene)",1;"30 - Kinder- und Jugendpsychiatrie",1;"297 - stationsäquivalente Behandlung in der Erwachsenenpsychiatrie (29)",1;"307 - stationsäquivalente Behandlung in der Kinder- und Jugendpsychiatrie (30)",1;"31 - Psychosomatik",1;"",0;0,0},2,0)</f>
        <v>0</v>
      </c>
      <c r="T2037" s="8">
        <f t="shared" si="286"/>
        <v>0</v>
      </c>
      <c r="U2037" s="8">
        <f t="shared" si="279"/>
        <v>0</v>
      </c>
      <c r="V2037" s="8">
        <f t="shared" si="281"/>
        <v>0</v>
      </c>
      <c r="W2037" s="8">
        <f t="shared" si="282"/>
        <v>0</v>
      </c>
      <c r="X2037" s="8">
        <f t="shared" si="283"/>
        <v>0</v>
      </c>
      <c r="Y2037" s="8" t="str">
        <f t="shared" si="284"/>
        <v/>
      </c>
      <c r="Z2037" s="8" t="str">
        <f>VLOOKUP($D2037,{"29 - Psychiatrie (Erwachsene)","BGI";"297 - stationsäquivalente Behandlung in der Erwachsenenpsychiatrie (29)","BGI";"30 - Kinder- und Jugendpsychiatrie","BGII";"307 - stationsäquivalente Behandlung in der Kinder- und Jugendpsychiatrie (30)","BGII";"31 - Psychosomatik","BGI";"","LEER";0,"Leer"},2,0)</f>
        <v>LEER</v>
      </c>
      <c r="AA2037" s="8" t="str">
        <f t="shared" si="285"/>
        <v>Stationen</v>
      </c>
    </row>
    <row r="2038" spans="2:27" ht="15" customHeight="1" x14ac:dyDescent="0.25">
      <c r="B2038" s="76" t="str">
        <f t="shared" si="278"/>
        <v>!!!</v>
      </c>
      <c r="C2038" s="310" t="str">
        <f>IF(LEN($E2038)&gt;0,VLOOKUP(TEXT($E2038,0),'Angaben Stationen'!$E$14:$V$215,17,0),"")</f>
        <v/>
      </c>
      <c r="D2038" s="254" t="str">
        <f>IF(LEN($E2038)&gt;0,VLOOKUP(TEXT($E2038,0),'Angaben Stationen'!$E$14:$V$215,18,0),"")</f>
        <v/>
      </c>
      <c r="E2038" s="344"/>
      <c r="F2038" s="256"/>
      <c r="G2038" s="256"/>
      <c r="H2038" s="307"/>
      <c r="I2038" s="183"/>
      <c r="R2038" s="8">
        <f t="shared" si="280"/>
        <v>0</v>
      </c>
      <c r="S2038" s="8">
        <f>VLOOKUP($D2038,{"29 - Psychiatrie (Erwachsene)",1;"30 - Kinder- und Jugendpsychiatrie",1;"297 - stationsäquivalente Behandlung in der Erwachsenenpsychiatrie (29)",1;"307 - stationsäquivalente Behandlung in der Kinder- und Jugendpsychiatrie (30)",1;"31 - Psychosomatik",1;"",0;0,0},2,0)</f>
        <v>0</v>
      </c>
      <c r="T2038" s="8">
        <f t="shared" si="286"/>
        <v>0</v>
      </c>
      <c r="U2038" s="8">
        <f t="shared" si="279"/>
        <v>0</v>
      </c>
      <c r="V2038" s="8">
        <f t="shared" si="281"/>
        <v>0</v>
      </c>
      <c r="W2038" s="8">
        <f t="shared" si="282"/>
        <v>0</v>
      </c>
      <c r="X2038" s="8">
        <f t="shared" si="283"/>
        <v>0</v>
      </c>
      <c r="Y2038" s="8" t="str">
        <f t="shared" si="284"/>
        <v/>
      </c>
      <c r="Z2038" s="8" t="str">
        <f>VLOOKUP($D2038,{"29 - Psychiatrie (Erwachsene)","BGI";"297 - stationsäquivalente Behandlung in der Erwachsenenpsychiatrie (29)","BGI";"30 - Kinder- und Jugendpsychiatrie","BGII";"307 - stationsäquivalente Behandlung in der Kinder- und Jugendpsychiatrie (30)","BGII";"31 - Psychosomatik","BGI";"","LEER";0,"Leer"},2,0)</f>
        <v>LEER</v>
      </c>
      <c r="AA2038" s="8" t="str">
        <f t="shared" si="285"/>
        <v>Stationen</v>
      </c>
    </row>
    <row r="2039" spans="2:27" ht="15" customHeight="1" x14ac:dyDescent="0.25">
      <c r="B2039" s="76" t="str">
        <f t="shared" si="278"/>
        <v>!!!</v>
      </c>
      <c r="C2039" s="310" t="str">
        <f>IF(LEN($E2039)&gt;0,VLOOKUP(TEXT($E2039,0),'Angaben Stationen'!$E$14:$V$215,17,0),"")</f>
        <v/>
      </c>
      <c r="D2039" s="254" t="str">
        <f>IF(LEN($E2039)&gt;0,VLOOKUP(TEXT($E2039,0),'Angaben Stationen'!$E$14:$V$215,18,0),"")</f>
        <v/>
      </c>
      <c r="E2039" s="344"/>
      <c r="F2039" s="256"/>
      <c r="G2039" s="256"/>
      <c r="H2039" s="307"/>
      <c r="I2039" s="183"/>
      <c r="R2039" s="8">
        <f t="shared" si="280"/>
        <v>0</v>
      </c>
      <c r="S2039" s="8">
        <f>VLOOKUP($D2039,{"29 - Psychiatrie (Erwachsene)",1;"30 - Kinder- und Jugendpsychiatrie",1;"297 - stationsäquivalente Behandlung in der Erwachsenenpsychiatrie (29)",1;"307 - stationsäquivalente Behandlung in der Kinder- und Jugendpsychiatrie (30)",1;"31 - Psychosomatik",1;"",0;0,0},2,0)</f>
        <v>0</v>
      </c>
      <c r="T2039" s="8">
        <f t="shared" si="286"/>
        <v>0</v>
      </c>
      <c r="U2039" s="8">
        <f t="shared" si="279"/>
        <v>0</v>
      </c>
      <c r="V2039" s="8">
        <f t="shared" si="281"/>
        <v>0</v>
      </c>
      <c r="W2039" s="8">
        <f t="shared" si="282"/>
        <v>0</v>
      </c>
      <c r="X2039" s="8">
        <f t="shared" si="283"/>
        <v>0</v>
      </c>
      <c r="Y2039" s="8" t="str">
        <f t="shared" si="284"/>
        <v/>
      </c>
      <c r="Z2039" s="8" t="str">
        <f>VLOOKUP($D2039,{"29 - Psychiatrie (Erwachsene)","BGI";"297 - stationsäquivalente Behandlung in der Erwachsenenpsychiatrie (29)","BGI";"30 - Kinder- und Jugendpsychiatrie","BGII";"307 - stationsäquivalente Behandlung in der Kinder- und Jugendpsychiatrie (30)","BGII";"31 - Psychosomatik","BGI";"","LEER";0,"Leer"},2,0)</f>
        <v>LEER</v>
      </c>
      <c r="AA2039" s="8" t="str">
        <f t="shared" si="285"/>
        <v>Stationen</v>
      </c>
    </row>
    <row r="2040" spans="2:27" ht="15" customHeight="1" x14ac:dyDescent="0.25">
      <c r="B2040" s="76" t="str">
        <f t="shared" si="278"/>
        <v>!!!</v>
      </c>
      <c r="C2040" s="310" t="str">
        <f>IF(LEN($E2040)&gt;0,VLOOKUP(TEXT($E2040,0),'Angaben Stationen'!$E$14:$V$215,17,0),"")</f>
        <v/>
      </c>
      <c r="D2040" s="254" t="str">
        <f>IF(LEN($E2040)&gt;0,VLOOKUP(TEXT($E2040,0),'Angaben Stationen'!$E$14:$V$215,18,0),"")</f>
        <v/>
      </c>
      <c r="E2040" s="344"/>
      <c r="F2040" s="256"/>
      <c r="G2040" s="256"/>
      <c r="H2040" s="307"/>
      <c r="I2040" s="183"/>
      <c r="R2040" s="8">
        <f t="shared" si="280"/>
        <v>0</v>
      </c>
      <c r="S2040" s="8">
        <f>VLOOKUP($D2040,{"29 - Psychiatrie (Erwachsene)",1;"30 - Kinder- und Jugendpsychiatrie",1;"297 - stationsäquivalente Behandlung in der Erwachsenenpsychiatrie (29)",1;"307 - stationsäquivalente Behandlung in der Kinder- und Jugendpsychiatrie (30)",1;"31 - Psychosomatik",1;"",0;0,0},2,0)</f>
        <v>0</v>
      </c>
      <c r="T2040" s="8">
        <f t="shared" si="286"/>
        <v>0</v>
      </c>
      <c r="U2040" s="8">
        <f t="shared" si="279"/>
        <v>0</v>
      </c>
      <c r="V2040" s="8">
        <f t="shared" si="281"/>
        <v>0</v>
      </c>
      <c r="W2040" s="8">
        <f t="shared" si="282"/>
        <v>0</v>
      </c>
      <c r="X2040" s="8">
        <f t="shared" si="283"/>
        <v>0</v>
      </c>
      <c r="Y2040" s="8" t="str">
        <f t="shared" si="284"/>
        <v/>
      </c>
      <c r="Z2040" s="8" t="str">
        <f>VLOOKUP($D2040,{"29 - Psychiatrie (Erwachsene)","BGI";"297 - stationsäquivalente Behandlung in der Erwachsenenpsychiatrie (29)","BGI";"30 - Kinder- und Jugendpsychiatrie","BGII";"307 - stationsäquivalente Behandlung in der Kinder- und Jugendpsychiatrie (30)","BGII";"31 - Psychosomatik","BGI";"","LEER";0,"Leer"},2,0)</f>
        <v>LEER</v>
      </c>
      <c r="AA2040" s="8" t="str">
        <f t="shared" si="285"/>
        <v>Stationen</v>
      </c>
    </row>
    <row r="2041" spans="2:27" ht="15" customHeight="1" x14ac:dyDescent="0.25">
      <c r="B2041" s="76" t="str">
        <f t="shared" si="278"/>
        <v>!!!</v>
      </c>
      <c r="C2041" s="310" t="str">
        <f>IF(LEN($E2041)&gt;0,VLOOKUP(TEXT($E2041,0),'Angaben Stationen'!$E$14:$V$215,17,0),"")</f>
        <v/>
      </c>
      <c r="D2041" s="254" t="str">
        <f>IF(LEN($E2041)&gt;0,VLOOKUP(TEXT($E2041,0),'Angaben Stationen'!$E$14:$V$215,18,0),"")</f>
        <v/>
      </c>
      <c r="E2041" s="344"/>
      <c r="F2041" s="256"/>
      <c r="G2041" s="256"/>
      <c r="H2041" s="307"/>
      <c r="I2041" s="183"/>
      <c r="R2041" s="8">
        <f t="shared" si="280"/>
        <v>0</v>
      </c>
      <c r="S2041" s="8">
        <f>VLOOKUP($D2041,{"29 - Psychiatrie (Erwachsene)",1;"30 - Kinder- und Jugendpsychiatrie",1;"297 - stationsäquivalente Behandlung in der Erwachsenenpsychiatrie (29)",1;"307 - stationsäquivalente Behandlung in der Kinder- und Jugendpsychiatrie (30)",1;"31 - Psychosomatik",1;"",0;0,0},2,0)</f>
        <v>0</v>
      </c>
      <c r="T2041" s="8">
        <f t="shared" si="286"/>
        <v>0</v>
      </c>
      <c r="U2041" s="8">
        <f t="shared" si="279"/>
        <v>0</v>
      </c>
      <c r="V2041" s="8">
        <f t="shared" si="281"/>
        <v>0</v>
      </c>
      <c r="W2041" s="8">
        <f t="shared" si="282"/>
        <v>0</v>
      </c>
      <c r="X2041" s="8">
        <f t="shared" si="283"/>
        <v>0</v>
      </c>
      <c r="Y2041" s="8" t="str">
        <f t="shared" si="284"/>
        <v/>
      </c>
      <c r="Z2041" s="8" t="str">
        <f>VLOOKUP($D2041,{"29 - Psychiatrie (Erwachsene)","BGI";"297 - stationsäquivalente Behandlung in der Erwachsenenpsychiatrie (29)","BGI";"30 - Kinder- und Jugendpsychiatrie","BGII";"307 - stationsäquivalente Behandlung in der Kinder- und Jugendpsychiatrie (30)","BGII";"31 - Psychosomatik","BGI";"","LEER";0,"Leer"},2,0)</f>
        <v>LEER</v>
      </c>
      <c r="AA2041" s="8" t="str">
        <f t="shared" si="285"/>
        <v>Stationen</v>
      </c>
    </row>
    <row r="2042" spans="2:27" ht="15" customHeight="1" x14ac:dyDescent="0.25">
      <c r="B2042" s="76" t="str">
        <f t="shared" si="278"/>
        <v>!!!</v>
      </c>
      <c r="C2042" s="310" t="str">
        <f>IF(LEN($E2042)&gt;0,VLOOKUP(TEXT($E2042,0),'Angaben Stationen'!$E$14:$V$215,17,0),"")</f>
        <v/>
      </c>
      <c r="D2042" s="254" t="str">
        <f>IF(LEN($E2042)&gt;0,VLOOKUP(TEXT($E2042,0),'Angaben Stationen'!$E$14:$V$215,18,0),"")</f>
        <v/>
      </c>
      <c r="E2042" s="344"/>
      <c r="F2042" s="256"/>
      <c r="G2042" s="256"/>
      <c r="H2042" s="307"/>
      <c r="I2042" s="183"/>
      <c r="R2042" s="8">
        <f t="shared" si="280"/>
        <v>0</v>
      </c>
      <c r="S2042" s="8">
        <f>VLOOKUP($D2042,{"29 - Psychiatrie (Erwachsene)",1;"30 - Kinder- und Jugendpsychiatrie",1;"297 - stationsäquivalente Behandlung in der Erwachsenenpsychiatrie (29)",1;"307 - stationsäquivalente Behandlung in der Kinder- und Jugendpsychiatrie (30)",1;"31 - Psychosomatik",1;"",0;0,0},2,0)</f>
        <v>0</v>
      </c>
      <c r="T2042" s="8">
        <f t="shared" si="286"/>
        <v>0</v>
      </c>
      <c r="U2042" s="8">
        <f t="shared" si="279"/>
        <v>0</v>
      </c>
      <c r="V2042" s="8">
        <f t="shared" si="281"/>
        <v>0</v>
      </c>
      <c r="W2042" s="8">
        <f t="shared" si="282"/>
        <v>0</v>
      </c>
      <c r="X2042" s="8">
        <f t="shared" si="283"/>
        <v>0</v>
      </c>
      <c r="Y2042" s="8" t="str">
        <f t="shared" si="284"/>
        <v/>
      </c>
      <c r="Z2042" s="8" t="str">
        <f>VLOOKUP($D2042,{"29 - Psychiatrie (Erwachsene)","BGI";"297 - stationsäquivalente Behandlung in der Erwachsenenpsychiatrie (29)","BGI";"30 - Kinder- und Jugendpsychiatrie","BGII";"307 - stationsäquivalente Behandlung in der Kinder- und Jugendpsychiatrie (30)","BGII";"31 - Psychosomatik","BGI";"","LEER";0,"Leer"},2,0)</f>
        <v>LEER</v>
      </c>
      <c r="AA2042" s="8" t="str">
        <f t="shared" si="285"/>
        <v>Stationen</v>
      </c>
    </row>
    <row r="2043" spans="2:27" ht="15" customHeight="1" x14ac:dyDescent="0.25">
      <c r="B2043" s="76" t="str">
        <f t="shared" si="278"/>
        <v>!!!</v>
      </c>
      <c r="C2043" s="310" t="str">
        <f>IF(LEN($E2043)&gt;0,VLOOKUP(TEXT($E2043,0),'Angaben Stationen'!$E$14:$V$215,17,0),"")</f>
        <v/>
      </c>
      <c r="D2043" s="254" t="str">
        <f>IF(LEN($E2043)&gt;0,VLOOKUP(TEXT($E2043,0),'Angaben Stationen'!$E$14:$V$215,18,0),"")</f>
        <v/>
      </c>
      <c r="E2043" s="344"/>
      <c r="F2043" s="256"/>
      <c r="G2043" s="256"/>
      <c r="H2043" s="307"/>
      <c r="I2043" s="183"/>
      <c r="R2043" s="8">
        <f t="shared" si="280"/>
        <v>0</v>
      </c>
      <c r="S2043" s="8">
        <f>VLOOKUP($D2043,{"29 - Psychiatrie (Erwachsene)",1;"30 - Kinder- und Jugendpsychiatrie",1;"297 - stationsäquivalente Behandlung in der Erwachsenenpsychiatrie (29)",1;"307 - stationsäquivalente Behandlung in der Kinder- und Jugendpsychiatrie (30)",1;"31 - Psychosomatik",1;"",0;0,0},2,0)</f>
        <v>0</v>
      </c>
      <c r="T2043" s="8">
        <f t="shared" si="286"/>
        <v>0</v>
      </c>
      <c r="U2043" s="8">
        <f t="shared" si="279"/>
        <v>0</v>
      </c>
      <c r="V2043" s="8">
        <f t="shared" si="281"/>
        <v>0</v>
      </c>
      <c r="W2043" s="8">
        <f t="shared" si="282"/>
        <v>0</v>
      </c>
      <c r="X2043" s="8">
        <f t="shared" si="283"/>
        <v>0</v>
      </c>
      <c r="Y2043" s="8" t="str">
        <f t="shared" si="284"/>
        <v/>
      </c>
      <c r="Z2043" s="8" t="str">
        <f>VLOOKUP($D2043,{"29 - Psychiatrie (Erwachsene)","BGI";"297 - stationsäquivalente Behandlung in der Erwachsenenpsychiatrie (29)","BGI";"30 - Kinder- und Jugendpsychiatrie","BGII";"307 - stationsäquivalente Behandlung in der Kinder- und Jugendpsychiatrie (30)","BGII";"31 - Psychosomatik","BGI";"","LEER";0,"Leer"},2,0)</f>
        <v>LEER</v>
      </c>
      <c r="AA2043" s="8" t="str">
        <f t="shared" si="285"/>
        <v>Stationen</v>
      </c>
    </row>
    <row r="2044" spans="2:27" ht="15" customHeight="1" x14ac:dyDescent="0.25">
      <c r="B2044" s="76" t="str">
        <f t="shared" si="278"/>
        <v>!!!</v>
      </c>
      <c r="C2044" s="310" t="str">
        <f>IF(LEN($E2044)&gt;0,VLOOKUP(TEXT($E2044,0),'Angaben Stationen'!$E$14:$V$215,17,0),"")</f>
        <v/>
      </c>
      <c r="D2044" s="254" t="str">
        <f>IF(LEN($E2044)&gt;0,VLOOKUP(TEXT($E2044,0),'Angaben Stationen'!$E$14:$V$215,18,0),"")</f>
        <v/>
      </c>
      <c r="E2044" s="344"/>
      <c r="F2044" s="256"/>
      <c r="G2044" s="256"/>
      <c r="H2044" s="307"/>
      <c r="I2044" s="183"/>
      <c r="R2044" s="8">
        <f t="shared" si="280"/>
        <v>0</v>
      </c>
      <c r="S2044" s="8">
        <f>VLOOKUP($D2044,{"29 - Psychiatrie (Erwachsene)",1;"30 - Kinder- und Jugendpsychiatrie",1;"297 - stationsäquivalente Behandlung in der Erwachsenenpsychiatrie (29)",1;"307 - stationsäquivalente Behandlung in der Kinder- und Jugendpsychiatrie (30)",1;"31 - Psychosomatik",1;"",0;0,0},2,0)</f>
        <v>0</v>
      </c>
      <c r="T2044" s="8">
        <f t="shared" si="286"/>
        <v>0</v>
      </c>
      <c r="U2044" s="8">
        <f t="shared" si="279"/>
        <v>0</v>
      </c>
      <c r="V2044" s="8">
        <f t="shared" si="281"/>
        <v>0</v>
      </c>
      <c r="W2044" s="8">
        <f t="shared" si="282"/>
        <v>0</v>
      </c>
      <c r="X2044" s="8">
        <f t="shared" si="283"/>
        <v>0</v>
      </c>
      <c r="Y2044" s="8" t="str">
        <f t="shared" si="284"/>
        <v/>
      </c>
      <c r="Z2044" s="8" t="str">
        <f>VLOOKUP($D2044,{"29 - Psychiatrie (Erwachsene)","BGI";"297 - stationsäquivalente Behandlung in der Erwachsenenpsychiatrie (29)","BGI";"30 - Kinder- und Jugendpsychiatrie","BGII";"307 - stationsäquivalente Behandlung in der Kinder- und Jugendpsychiatrie (30)","BGII";"31 - Psychosomatik","BGI";"","LEER";0,"Leer"},2,0)</f>
        <v>LEER</v>
      </c>
      <c r="AA2044" s="8" t="str">
        <f t="shared" si="285"/>
        <v>Stationen</v>
      </c>
    </row>
    <row r="2045" spans="2:27" ht="15" customHeight="1" x14ac:dyDescent="0.25">
      <c r="B2045" s="76" t="str">
        <f t="shared" ref="B2045:B2108" si="287">IF(SUM(S2045:X2045)&lt;6,"!!!","")</f>
        <v>!!!</v>
      </c>
      <c r="C2045" s="310" t="str">
        <f>IF(LEN($E2045)&gt;0,VLOOKUP(TEXT($E2045,0),'Angaben Stationen'!$E$14:$V$215,17,0),"")</f>
        <v/>
      </c>
      <c r="D2045" s="254" t="str">
        <f>IF(LEN($E2045)&gt;0,VLOOKUP(TEXT($E2045,0),'Angaben Stationen'!$E$14:$V$215,18,0),"")</f>
        <v/>
      </c>
      <c r="E2045" s="344"/>
      <c r="F2045" s="256"/>
      <c r="G2045" s="256"/>
      <c r="H2045" s="307"/>
      <c r="I2045" s="183"/>
      <c r="R2045" s="8">
        <f t="shared" si="280"/>
        <v>0</v>
      </c>
      <c r="S2045" s="8">
        <f>VLOOKUP($D2045,{"29 - Psychiatrie (Erwachsene)",1;"30 - Kinder- und Jugendpsychiatrie",1;"297 - stationsäquivalente Behandlung in der Erwachsenenpsychiatrie (29)",1;"307 - stationsäquivalente Behandlung in der Kinder- und Jugendpsychiatrie (30)",1;"31 - Psychosomatik",1;"",0;0,0},2,0)</f>
        <v>0</v>
      </c>
      <c r="T2045" s="8">
        <f t="shared" si="286"/>
        <v>0</v>
      </c>
      <c r="U2045" s="8">
        <f t="shared" ref="U2045:U2108" si="288">IF($E2045&lt;&gt;0,1,0)</f>
        <v>0</v>
      </c>
      <c r="V2045" s="8">
        <f t="shared" si="281"/>
        <v>0</v>
      </c>
      <c r="W2045" s="8">
        <f t="shared" si="282"/>
        <v>0</v>
      </c>
      <c r="X2045" s="8">
        <f t="shared" si="283"/>
        <v>0</v>
      </c>
      <c r="Y2045" s="8" t="str">
        <f t="shared" si="284"/>
        <v/>
      </c>
      <c r="Z2045" s="8" t="str">
        <f>VLOOKUP($D2045,{"29 - Psychiatrie (Erwachsene)","BGI";"297 - stationsäquivalente Behandlung in der Erwachsenenpsychiatrie (29)","BGI";"30 - Kinder- und Jugendpsychiatrie","BGII";"307 - stationsäquivalente Behandlung in der Kinder- und Jugendpsychiatrie (30)","BGII";"31 - Psychosomatik","BGI";"","LEER";0,"Leer"},2,0)</f>
        <v>LEER</v>
      </c>
      <c r="AA2045" s="8" t="str">
        <f t="shared" si="285"/>
        <v>Stationen</v>
      </c>
    </row>
    <row r="2046" spans="2:27" ht="15" customHeight="1" x14ac:dyDescent="0.25">
      <c r="B2046" s="76" t="str">
        <f t="shared" si="287"/>
        <v>!!!</v>
      </c>
      <c r="C2046" s="310" t="str">
        <f>IF(LEN($E2046)&gt;0,VLOOKUP(TEXT($E2046,0),'Angaben Stationen'!$E$14:$V$215,17,0),"")</f>
        <v/>
      </c>
      <c r="D2046" s="254" t="str">
        <f>IF(LEN($E2046)&gt;0,VLOOKUP(TEXT($E2046,0),'Angaben Stationen'!$E$14:$V$215,18,0),"")</f>
        <v/>
      </c>
      <c r="E2046" s="344"/>
      <c r="F2046" s="256"/>
      <c r="G2046" s="256"/>
      <c r="H2046" s="307"/>
      <c r="I2046" s="183"/>
      <c r="R2046" s="8">
        <f t="shared" si="280"/>
        <v>0</v>
      </c>
      <c r="S2046" s="8">
        <f>VLOOKUP($D2046,{"29 - Psychiatrie (Erwachsene)",1;"30 - Kinder- und Jugendpsychiatrie",1;"297 - stationsäquivalente Behandlung in der Erwachsenenpsychiatrie (29)",1;"307 - stationsäquivalente Behandlung in der Kinder- und Jugendpsychiatrie (30)",1;"31 - Psychosomatik",1;"",0;0,0},2,0)</f>
        <v>0</v>
      </c>
      <c r="T2046" s="8">
        <f t="shared" si="286"/>
        <v>0</v>
      </c>
      <c r="U2046" s="8">
        <f t="shared" si="288"/>
        <v>0</v>
      </c>
      <c r="V2046" s="8">
        <f t="shared" si="281"/>
        <v>0</v>
      </c>
      <c r="W2046" s="8">
        <f t="shared" si="282"/>
        <v>0</v>
      </c>
      <c r="X2046" s="8">
        <f t="shared" si="283"/>
        <v>0</v>
      </c>
      <c r="Y2046" s="8" t="str">
        <f t="shared" si="284"/>
        <v/>
      </c>
      <c r="Z2046" s="8" t="str">
        <f>VLOOKUP($D2046,{"29 - Psychiatrie (Erwachsene)","BGI";"297 - stationsäquivalente Behandlung in der Erwachsenenpsychiatrie (29)","BGI";"30 - Kinder- und Jugendpsychiatrie","BGII";"307 - stationsäquivalente Behandlung in der Kinder- und Jugendpsychiatrie (30)","BGII";"31 - Psychosomatik","BGI";"","LEER";0,"Leer"},2,0)</f>
        <v>LEER</v>
      </c>
      <c r="AA2046" s="8" t="str">
        <f t="shared" si="285"/>
        <v>Stationen</v>
      </c>
    </row>
    <row r="2047" spans="2:27" ht="15" customHeight="1" x14ac:dyDescent="0.25">
      <c r="B2047" s="76" t="str">
        <f t="shared" si="287"/>
        <v>!!!</v>
      </c>
      <c r="C2047" s="310" t="str">
        <f>IF(LEN($E2047)&gt;0,VLOOKUP(TEXT($E2047,0),'Angaben Stationen'!$E$14:$V$215,17,0),"")</f>
        <v/>
      </c>
      <c r="D2047" s="254" t="str">
        <f>IF(LEN($E2047)&gt;0,VLOOKUP(TEXT($E2047,0),'Angaben Stationen'!$E$14:$V$215,18,0),"")</f>
        <v/>
      </c>
      <c r="E2047" s="344"/>
      <c r="F2047" s="256"/>
      <c r="G2047" s="256"/>
      <c r="H2047" s="307"/>
      <c r="I2047" s="183"/>
      <c r="R2047" s="8">
        <f t="shared" si="280"/>
        <v>0</v>
      </c>
      <c r="S2047" s="8">
        <f>VLOOKUP($D2047,{"29 - Psychiatrie (Erwachsene)",1;"30 - Kinder- und Jugendpsychiatrie",1;"297 - stationsäquivalente Behandlung in der Erwachsenenpsychiatrie (29)",1;"307 - stationsäquivalente Behandlung in der Kinder- und Jugendpsychiatrie (30)",1;"31 - Psychosomatik",1;"",0;0,0},2,0)</f>
        <v>0</v>
      </c>
      <c r="T2047" s="8">
        <f t="shared" si="286"/>
        <v>0</v>
      </c>
      <c r="U2047" s="8">
        <f t="shared" si="288"/>
        <v>0</v>
      </c>
      <c r="V2047" s="8">
        <f t="shared" si="281"/>
        <v>0</v>
      </c>
      <c r="W2047" s="8">
        <f t="shared" si="282"/>
        <v>0</v>
      </c>
      <c r="X2047" s="8">
        <f t="shared" si="283"/>
        <v>0</v>
      </c>
      <c r="Y2047" s="8" t="str">
        <f t="shared" si="284"/>
        <v/>
      </c>
      <c r="Z2047" s="8" t="str">
        <f>VLOOKUP($D2047,{"29 - Psychiatrie (Erwachsene)","BGI";"297 - stationsäquivalente Behandlung in der Erwachsenenpsychiatrie (29)","BGI";"30 - Kinder- und Jugendpsychiatrie","BGII";"307 - stationsäquivalente Behandlung in der Kinder- und Jugendpsychiatrie (30)","BGII";"31 - Psychosomatik","BGI";"","LEER";0,"Leer"},2,0)</f>
        <v>LEER</v>
      </c>
      <c r="AA2047" s="8" t="str">
        <f t="shared" si="285"/>
        <v>Stationen</v>
      </c>
    </row>
    <row r="2048" spans="2:27" ht="15" customHeight="1" x14ac:dyDescent="0.25">
      <c r="B2048" s="76" t="str">
        <f t="shared" si="287"/>
        <v>!!!</v>
      </c>
      <c r="C2048" s="310" t="str">
        <f>IF(LEN($E2048)&gt;0,VLOOKUP(TEXT($E2048,0),'Angaben Stationen'!$E$14:$V$215,17,0),"")</f>
        <v/>
      </c>
      <c r="D2048" s="254" t="str">
        <f>IF(LEN($E2048)&gt;0,VLOOKUP(TEXT($E2048,0),'Angaben Stationen'!$E$14:$V$215,18,0),"")</f>
        <v/>
      </c>
      <c r="E2048" s="344"/>
      <c r="F2048" s="256"/>
      <c r="G2048" s="256"/>
      <c r="H2048" s="307"/>
      <c r="I2048" s="183"/>
      <c r="R2048" s="8">
        <f t="shared" si="280"/>
        <v>0</v>
      </c>
      <c r="S2048" s="8">
        <f>VLOOKUP($D2048,{"29 - Psychiatrie (Erwachsene)",1;"30 - Kinder- und Jugendpsychiatrie",1;"297 - stationsäquivalente Behandlung in der Erwachsenenpsychiatrie (29)",1;"307 - stationsäquivalente Behandlung in der Kinder- und Jugendpsychiatrie (30)",1;"31 - Psychosomatik",1;"",0;0,0},2,0)</f>
        <v>0</v>
      </c>
      <c r="T2048" s="8">
        <f t="shared" si="286"/>
        <v>0</v>
      </c>
      <c r="U2048" s="8">
        <f t="shared" si="288"/>
        <v>0</v>
      </c>
      <c r="V2048" s="8">
        <f t="shared" si="281"/>
        <v>0</v>
      </c>
      <c r="W2048" s="8">
        <f t="shared" si="282"/>
        <v>0</v>
      </c>
      <c r="X2048" s="8">
        <f t="shared" si="283"/>
        <v>0</v>
      </c>
      <c r="Y2048" s="8" t="str">
        <f t="shared" si="284"/>
        <v/>
      </c>
      <c r="Z2048" s="8" t="str">
        <f>VLOOKUP($D2048,{"29 - Psychiatrie (Erwachsene)","BGI";"297 - stationsäquivalente Behandlung in der Erwachsenenpsychiatrie (29)","BGI";"30 - Kinder- und Jugendpsychiatrie","BGII";"307 - stationsäquivalente Behandlung in der Kinder- und Jugendpsychiatrie (30)","BGII";"31 - Psychosomatik","BGI";"","LEER";0,"Leer"},2,0)</f>
        <v>LEER</v>
      </c>
      <c r="AA2048" s="8" t="str">
        <f t="shared" si="285"/>
        <v>Stationen</v>
      </c>
    </row>
    <row r="2049" spans="2:27" ht="15" customHeight="1" x14ac:dyDescent="0.25">
      <c r="B2049" s="76" t="str">
        <f t="shared" si="287"/>
        <v>!!!</v>
      </c>
      <c r="C2049" s="310" t="str">
        <f>IF(LEN($E2049)&gt;0,VLOOKUP(TEXT($E2049,0),'Angaben Stationen'!$E$14:$V$215,17,0),"")</f>
        <v/>
      </c>
      <c r="D2049" s="254" t="str">
        <f>IF(LEN($E2049)&gt;0,VLOOKUP(TEXT($E2049,0),'Angaben Stationen'!$E$14:$V$215,18,0),"")</f>
        <v/>
      </c>
      <c r="E2049" s="344"/>
      <c r="F2049" s="256"/>
      <c r="G2049" s="256"/>
      <c r="H2049" s="307"/>
      <c r="I2049" s="183"/>
      <c r="R2049" s="8">
        <f t="shared" si="280"/>
        <v>0</v>
      </c>
      <c r="S2049" s="8">
        <f>VLOOKUP($D2049,{"29 - Psychiatrie (Erwachsene)",1;"30 - Kinder- und Jugendpsychiatrie",1;"297 - stationsäquivalente Behandlung in der Erwachsenenpsychiatrie (29)",1;"307 - stationsäquivalente Behandlung in der Kinder- und Jugendpsychiatrie (30)",1;"31 - Psychosomatik",1;"",0;0,0},2,0)</f>
        <v>0</v>
      </c>
      <c r="T2049" s="8">
        <f t="shared" si="286"/>
        <v>0</v>
      </c>
      <c r="U2049" s="8">
        <f t="shared" si="288"/>
        <v>0</v>
      </c>
      <c r="V2049" s="8">
        <f t="shared" si="281"/>
        <v>0</v>
      </c>
      <c r="W2049" s="8">
        <f t="shared" si="282"/>
        <v>0</v>
      </c>
      <c r="X2049" s="8">
        <f t="shared" si="283"/>
        <v>0</v>
      </c>
      <c r="Y2049" s="8" t="str">
        <f t="shared" si="284"/>
        <v/>
      </c>
      <c r="Z2049" s="8" t="str">
        <f>VLOOKUP($D2049,{"29 - Psychiatrie (Erwachsene)","BGI";"297 - stationsäquivalente Behandlung in der Erwachsenenpsychiatrie (29)","BGI";"30 - Kinder- und Jugendpsychiatrie","BGII";"307 - stationsäquivalente Behandlung in der Kinder- und Jugendpsychiatrie (30)","BGII";"31 - Psychosomatik","BGI";"","LEER";0,"Leer"},2,0)</f>
        <v>LEER</v>
      </c>
      <c r="AA2049" s="8" t="str">
        <f t="shared" si="285"/>
        <v>Stationen</v>
      </c>
    </row>
    <row r="2050" spans="2:27" ht="15" customHeight="1" x14ac:dyDescent="0.25">
      <c r="B2050" s="76" t="str">
        <f t="shared" si="287"/>
        <v>!!!</v>
      </c>
      <c r="C2050" s="310" t="str">
        <f>IF(LEN($E2050)&gt;0,VLOOKUP(TEXT($E2050,0),'Angaben Stationen'!$E$14:$V$215,17,0),"")</f>
        <v/>
      </c>
      <c r="D2050" s="254" t="str">
        <f>IF(LEN($E2050)&gt;0,VLOOKUP(TEXT($E2050,0),'Angaben Stationen'!$E$14:$V$215,18,0),"")</f>
        <v/>
      </c>
      <c r="E2050" s="344"/>
      <c r="F2050" s="256"/>
      <c r="G2050" s="256"/>
      <c r="H2050" s="307"/>
      <c r="I2050" s="183"/>
      <c r="R2050" s="8">
        <f t="shared" si="280"/>
        <v>0</v>
      </c>
      <c r="S2050" s="8">
        <f>VLOOKUP($D2050,{"29 - Psychiatrie (Erwachsene)",1;"30 - Kinder- und Jugendpsychiatrie",1;"297 - stationsäquivalente Behandlung in der Erwachsenenpsychiatrie (29)",1;"307 - stationsäquivalente Behandlung in der Kinder- und Jugendpsychiatrie (30)",1;"31 - Psychosomatik",1;"",0;0,0},2,0)</f>
        <v>0</v>
      </c>
      <c r="T2050" s="8">
        <f t="shared" si="286"/>
        <v>0</v>
      </c>
      <c r="U2050" s="8">
        <f t="shared" si="288"/>
        <v>0</v>
      </c>
      <c r="V2050" s="8">
        <f t="shared" si="281"/>
        <v>0</v>
      </c>
      <c r="W2050" s="8">
        <f t="shared" si="282"/>
        <v>0</v>
      </c>
      <c r="X2050" s="8">
        <f t="shared" si="283"/>
        <v>0</v>
      </c>
      <c r="Y2050" s="8" t="str">
        <f t="shared" si="284"/>
        <v/>
      </c>
      <c r="Z2050" s="8" t="str">
        <f>VLOOKUP($D2050,{"29 - Psychiatrie (Erwachsene)","BGI";"297 - stationsäquivalente Behandlung in der Erwachsenenpsychiatrie (29)","BGI";"30 - Kinder- und Jugendpsychiatrie","BGII";"307 - stationsäquivalente Behandlung in der Kinder- und Jugendpsychiatrie (30)","BGII";"31 - Psychosomatik","BGI";"","LEER";0,"Leer"},2,0)</f>
        <v>LEER</v>
      </c>
      <c r="AA2050" s="8" t="str">
        <f t="shared" si="285"/>
        <v>Stationen</v>
      </c>
    </row>
    <row r="2051" spans="2:27" ht="15" customHeight="1" x14ac:dyDescent="0.25">
      <c r="B2051" s="76" t="str">
        <f t="shared" si="287"/>
        <v>!!!</v>
      </c>
      <c r="C2051" s="310" t="str">
        <f>IF(LEN($E2051)&gt;0,VLOOKUP(TEXT($E2051,0),'Angaben Stationen'!$E$14:$V$215,17,0),"")</f>
        <v/>
      </c>
      <c r="D2051" s="254" t="str">
        <f>IF(LEN($E2051)&gt;0,VLOOKUP(TEXT($E2051,0),'Angaben Stationen'!$E$14:$V$215,18,0),"")</f>
        <v/>
      </c>
      <c r="E2051" s="344"/>
      <c r="F2051" s="256"/>
      <c r="G2051" s="256"/>
      <c r="H2051" s="307"/>
      <c r="I2051" s="183"/>
      <c r="R2051" s="8">
        <f t="shared" si="280"/>
        <v>0</v>
      </c>
      <c r="S2051" s="8">
        <f>VLOOKUP($D2051,{"29 - Psychiatrie (Erwachsene)",1;"30 - Kinder- und Jugendpsychiatrie",1;"297 - stationsäquivalente Behandlung in der Erwachsenenpsychiatrie (29)",1;"307 - stationsäquivalente Behandlung in der Kinder- und Jugendpsychiatrie (30)",1;"31 - Psychosomatik",1;"",0;0,0},2,0)</f>
        <v>0</v>
      </c>
      <c r="T2051" s="8">
        <f t="shared" si="286"/>
        <v>0</v>
      </c>
      <c r="U2051" s="8">
        <f t="shared" si="288"/>
        <v>0</v>
      </c>
      <c r="V2051" s="8">
        <f t="shared" si="281"/>
        <v>0</v>
      </c>
      <c r="W2051" s="8">
        <f t="shared" si="282"/>
        <v>0</v>
      </c>
      <c r="X2051" s="8">
        <f t="shared" si="283"/>
        <v>0</v>
      </c>
      <c r="Y2051" s="8" t="str">
        <f t="shared" si="284"/>
        <v/>
      </c>
      <c r="Z2051" s="8" t="str">
        <f>VLOOKUP($D2051,{"29 - Psychiatrie (Erwachsene)","BGI";"297 - stationsäquivalente Behandlung in der Erwachsenenpsychiatrie (29)","BGI";"30 - Kinder- und Jugendpsychiatrie","BGII";"307 - stationsäquivalente Behandlung in der Kinder- und Jugendpsychiatrie (30)","BGII";"31 - Psychosomatik","BGI";"","LEER";0,"Leer"},2,0)</f>
        <v>LEER</v>
      </c>
      <c r="AA2051" s="8" t="str">
        <f t="shared" si="285"/>
        <v>Stationen</v>
      </c>
    </row>
    <row r="2052" spans="2:27" ht="15" customHeight="1" x14ac:dyDescent="0.25">
      <c r="B2052" s="76" t="str">
        <f t="shared" si="287"/>
        <v>!!!</v>
      </c>
      <c r="C2052" s="310" t="str">
        <f>IF(LEN($E2052)&gt;0,VLOOKUP(TEXT($E2052,0),'Angaben Stationen'!$E$14:$V$215,17,0),"")</f>
        <v/>
      </c>
      <c r="D2052" s="254" t="str">
        <f>IF(LEN($E2052)&gt;0,VLOOKUP(TEXT($E2052,0),'Angaben Stationen'!$E$14:$V$215,18,0),"")</f>
        <v/>
      </c>
      <c r="E2052" s="344"/>
      <c r="F2052" s="256"/>
      <c r="G2052" s="256"/>
      <c r="H2052" s="307"/>
      <c r="I2052" s="183"/>
      <c r="R2052" s="8">
        <f t="shared" si="280"/>
        <v>0</v>
      </c>
      <c r="S2052" s="8">
        <f>VLOOKUP($D2052,{"29 - Psychiatrie (Erwachsene)",1;"30 - Kinder- und Jugendpsychiatrie",1;"297 - stationsäquivalente Behandlung in der Erwachsenenpsychiatrie (29)",1;"307 - stationsäquivalente Behandlung in der Kinder- und Jugendpsychiatrie (30)",1;"31 - Psychosomatik",1;"",0;0,0},2,0)</f>
        <v>0</v>
      </c>
      <c r="T2052" s="8">
        <f t="shared" si="286"/>
        <v>0</v>
      </c>
      <c r="U2052" s="8">
        <f t="shared" si="288"/>
        <v>0</v>
      </c>
      <c r="V2052" s="8">
        <f t="shared" si="281"/>
        <v>0</v>
      </c>
      <c r="W2052" s="8">
        <f t="shared" si="282"/>
        <v>0</v>
      </c>
      <c r="X2052" s="8">
        <f t="shared" si="283"/>
        <v>0</v>
      </c>
      <c r="Y2052" s="8" t="str">
        <f t="shared" si="284"/>
        <v/>
      </c>
      <c r="Z2052" s="8" t="str">
        <f>VLOOKUP($D2052,{"29 - Psychiatrie (Erwachsene)","BGI";"297 - stationsäquivalente Behandlung in der Erwachsenenpsychiatrie (29)","BGI";"30 - Kinder- und Jugendpsychiatrie","BGII";"307 - stationsäquivalente Behandlung in der Kinder- und Jugendpsychiatrie (30)","BGII";"31 - Psychosomatik","BGI";"","LEER";0,"Leer"},2,0)</f>
        <v>LEER</v>
      </c>
      <c r="AA2052" s="8" t="str">
        <f t="shared" si="285"/>
        <v>Stationen</v>
      </c>
    </row>
    <row r="2053" spans="2:27" ht="15" customHeight="1" x14ac:dyDescent="0.25">
      <c r="B2053" s="76" t="str">
        <f t="shared" si="287"/>
        <v>!!!</v>
      </c>
      <c r="C2053" s="310" t="str">
        <f>IF(LEN($E2053)&gt;0,VLOOKUP(TEXT($E2053,0),'Angaben Stationen'!$E$14:$V$215,17,0),"")</f>
        <v/>
      </c>
      <c r="D2053" s="254" t="str">
        <f>IF(LEN($E2053)&gt;0,VLOOKUP(TEXT($E2053,0),'Angaben Stationen'!$E$14:$V$215,18,0),"")</f>
        <v/>
      </c>
      <c r="E2053" s="344"/>
      <c r="F2053" s="256"/>
      <c r="G2053" s="256"/>
      <c r="H2053" s="307"/>
      <c r="I2053" s="183"/>
      <c r="R2053" s="8">
        <f t="shared" si="280"/>
        <v>0</v>
      </c>
      <c r="S2053" s="8">
        <f>VLOOKUP($D2053,{"29 - Psychiatrie (Erwachsene)",1;"30 - Kinder- und Jugendpsychiatrie",1;"297 - stationsäquivalente Behandlung in der Erwachsenenpsychiatrie (29)",1;"307 - stationsäquivalente Behandlung in der Kinder- und Jugendpsychiatrie (30)",1;"31 - Psychosomatik",1;"",0;0,0},2,0)</f>
        <v>0</v>
      </c>
      <c r="T2053" s="8">
        <f t="shared" si="286"/>
        <v>0</v>
      </c>
      <c r="U2053" s="8">
        <f t="shared" si="288"/>
        <v>0</v>
      </c>
      <c r="V2053" s="8">
        <f t="shared" si="281"/>
        <v>0</v>
      </c>
      <c r="W2053" s="8">
        <f t="shared" si="282"/>
        <v>0</v>
      </c>
      <c r="X2053" s="8">
        <f t="shared" si="283"/>
        <v>0</v>
      </c>
      <c r="Y2053" s="8" t="str">
        <f t="shared" si="284"/>
        <v/>
      </c>
      <c r="Z2053" s="8" t="str">
        <f>VLOOKUP($D2053,{"29 - Psychiatrie (Erwachsene)","BGI";"297 - stationsäquivalente Behandlung in der Erwachsenenpsychiatrie (29)","BGI";"30 - Kinder- und Jugendpsychiatrie","BGII";"307 - stationsäquivalente Behandlung in der Kinder- und Jugendpsychiatrie (30)","BGII";"31 - Psychosomatik","BGI";"","LEER";0,"Leer"},2,0)</f>
        <v>LEER</v>
      </c>
      <c r="AA2053" s="8" t="str">
        <f t="shared" si="285"/>
        <v>Stationen</v>
      </c>
    </row>
    <row r="2054" spans="2:27" ht="15" customHeight="1" x14ac:dyDescent="0.25">
      <c r="B2054" s="76" t="str">
        <f t="shared" si="287"/>
        <v>!!!</v>
      </c>
      <c r="C2054" s="310" t="str">
        <f>IF(LEN($E2054)&gt;0,VLOOKUP(TEXT($E2054,0),'Angaben Stationen'!$E$14:$V$215,17,0),"")</f>
        <v/>
      </c>
      <c r="D2054" s="254" t="str">
        <f>IF(LEN($E2054)&gt;0,VLOOKUP(TEXT($E2054,0),'Angaben Stationen'!$E$14:$V$215,18,0),"")</f>
        <v/>
      </c>
      <c r="E2054" s="344"/>
      <c r="F2054" s="256"/>
      <c r="G2054" s="256"/>
      <c r="H2054" s="307"/>
      <c r="I2054" s="183"/>
      <c r="R2054" s="8">
        <f t="shared" si="280"/>
        <v>0</v>
      </c>
      <c r="S2054" s="8">
        <f>VLOOKUP($D2054,{"29 - Psychiatrie (Erwachsene)",1;"30 - Kinder- und Jugendpsychiatrie",1;"297 - stationsäquivalente Behandlung in der Erwachsenenpsychiatrie (29)",1;"307 - stationsäquivalente Behandlung in der Kinder- und Jugendpsychiatrie (30)",1;"31 - Psychosomatik",1;"",0;0,0},2,0)</f>
        <v>0</v>
      </c>
      <c r="T2054" s="8">
        <f t="shared" si="286"/>
        <v>0</v>
      </c>
      <c r="U2054" s="8">
        <f t="shared" si="288"/>
        <v>0</v>
      </c>
      <c r="V2054" s="8">
        <f t="shared" si="281"/>
        <v>0</v>
      </c>
      <c r="W2054" s="8">
        <f t="shared" si="282"/>
        <v>0</v>
      </c>
      <c r="X2054" s="8">
        <f t="shared" si="283"/>
        <v>0</v>
      </c>
      <c r="Y2054" s="8" t="str">
        <f t="shared" si="284"/>
        <v/>
      </c>
      <c r="Z2054" s="8" t="str">
        <f>VLOOKUP($D2054,{"29 - Psychiatrie (Erwachsene)","BGI";"297 - stationsäquivalente Behandlung in der Erwachsenenpsychiatrie (29)","BGI";"30 - Kinder- und Jugendpsychiatrie","BGII";"307 - stationsäquivalente Behandlung in der Kinder- und Jugendpsychiatrie (30)","BGII";"31 - Psychosomatik","BGI";"","LEER";0,"Leer"},2,0)</f>
        <v>LEER</v>
      </c>
      <c r="AA2054" s="8" t="str">
        <f t="shared" si="285"/>
        <v>Stationen</v>
      </c>
    </row>
    <row r="2055" spans="2:27" ht="15" customHeight="1" x14ac:dyDescent="0.25">
      <c r="B2055" s="76" t="str">
        <f t="shared" si="287"/>
        <v>!!!</v>
      </c>
      <c r="C2055" s="310" t="str">
        <f>IF(LEN($E2055)&gt;0,VLOOKUP(TEXT($E2055,0),'Angaben Stationen'!$E$14:$V$215,17,0),"")</f>
        <v/>
      </c>
      <c r="D2055" s="254" t="str">
        <f>IF(LEN($E2055)&gt;0,VLOOKUP(TEXT($E2055,0),'Angaben Stationen'!$E$14:$V$215,18,0),"")</f>
        <v/>
      </c>
      <c r="E2055" s="344"/>
      <c r="F2055" s="256"/>
      <c r="G2055" s="256"/>
      <c r="H2055" s="307"/>
      <c r="I2055" s="183"/>
      <c r="R2055" s="8">
        <f t="shared" si="280"/>
        <v>0</v>
      </c>
      <c r="S2055" s="8">
        <f>VLOOKUP($D2055,{"29 - Psychiatrie (Erwachsene)",1;"30 - Kinder- und Jugendpsychiatrie",1;"297 - stationsäquivalente Behandlung in der Erwachsenenpsychiatrie (29)",1;"307 - stationsäquivalente Behandlung in der Kinder- und Jugendpsychiatrie (30)",1;"31 - Psychosomatik",1;"",0;0,0},2,0)</f>
        <v>0</v>
      </c>
      <c r="T2055" s="8">
        <f t="shared" si="286"/>
        <v>0</v>
      </c>
      <c r="U2055" s="8">
        <f t="shared" si="288"/>
        <v>0</v>
      </c>
      <c r="V2055" s="8">
        <f t="shared" si="281"/>
        <v>0</v>
      </c>
      <c r="W2055" s="8">
        <f t="shared" si="282"/>
        <v>0</v>
      </c>
      <c r="X2055" s="8">
        <f t="shared" si="283"/>
        <v>0</v>
      </c>
      <c r="Y2055" s="8" t="str">
        <f t="shared" si="284"/>
        <v/>
      </c>
      <c r="Z2055" s="8" t="str">
        <f>VLOOKUP($D2055,{"29 - Psychiatrie (Erwachsene)","BGI";"297 - stationsäquivalente Behandlung in der Erwachsenenpsychiatrie (29)","BGI";"30 - Kinder- und Jugendpsychiatrie","BGII";"307 - stationsäquivalente Behandlung in der Kinder- und Jugendpsychiatrie (30)","BGII";"31 - Psychosomatik","BGI";"","LEER";0,"Leer"},2,0)</f>
        <v>LEER</v>
      </c>
      <c r="AA2055" s="8" t="str">
        <f t="shared" si="285"/>
        <v>Stationen</v>
      </c>
    </row>
    <row r="2056" spans="2:27" ht="15" customHeight="1" x14ac:dyDescent="0.25">
      <c r="B2056" s="76" t="str">
        <f t="shared" si="287"/>
        <v>!!!</v>
      </c>
      <c r="C2056" s="310" t="str">
        <f>IF(LEN($E2056)&gt;0,VLOOKUP(TEXT($E2056,0),'Angaben Stationen'!$E$14:$V$215,17,0),"")</f>
        <v/>
      </c>
      <c r="D2056" s="254" t="str">
        <f>IF(LEN($E2056)&gt;0,VLOOKUP(TEXT($E2056,0),'Angaben Stationen'!$E$14:$V$215,18,0),"")</f>
        <v/>
      </c>
      <c r="E2056" s="344"/>
      <c r="F2056" s="256"/>
      <c r="G2056" s="256"/>
      <c r="H2056" s="307"/>
      <c r="I2056" s="183"/>
      <c r="R2056" s="8">
        <f t="shared" si="280"/>
        <v>0</v>
      </c>
      <c r="S2056" s="8">
        <f>VLOOKUP($D2056,{"29 - Psychiatrie (Erwachsene)",1;"30 - Kinder- und Jugendpsychiatrie",1;"297 - stationsäquivalente Behandlung in der Erwachsenenpsychiatrie (29)",1;"307 - stationsäquivalente Behandlung in der Kinder- und Jugendpsychiatrie (30)",1;"31 - Psychosomatik",1;"",0;0,0},2,0)</f>
        <v>0</v>
      </c>
      <c r="T2056" s="8">
        <f t="shared" si="286"/>
        <v>0</v>
      </c>
      <c r="U2056" s="8">
        <f t="shared" si="288"/>
        <v>0</v>
      </c>
      <c r="V2056" s="8">
        <f t="shared" si="281"/>
        <v>0</v>
      </c>
      <c r="W2056" s="8">
        <f t="shared" si="282"/>
        <v>0</v>
      </c>
      <c r="X2056" s="8">
        <f t="shared" si="283"/>
        <v>0</v>
      </c>
      <c r="Y2056" s="8" t="str">
        <f t="shared" si="284"/>
        <v/>
      </c>
      <c r="Z2056" s="8" t="str">
        <f>VLOOKUP($D2056,{"29 - Psychiatrie (Erwachsene)","BGI";"297 - stationsäquivalente Behandlung in der Erwachsenenpsychiatrie (29)","BGI";"30 - Kinder- und Jugendpsychiatrie","BGII";"307 - stationsäquivalente Behandlung in der Kinder- und Jugendpsychiatrie (30)","BGII";"31 - Psychosomatik","BGI";"","LEER";0,"Leer"},2,0)</f>
        <v>LEER</v>
      </c>
      <c r="AA2056" s="8" t="str">
        <f t="shared" si="285"/>
        <v>Stationen</v>
      </c>
    </row>
    <row r="2057" spans="2:27" ht="15" customHeight="1" x14ac:dyDescent="0.25">
      <c r="B2057" s="76" t="str">
        <f t="shared" si="287"/>
        <v>!!!</v>
      </c>
      <c r="C2057" s="310" t="str">
        <f>IF(LEN($E2057)&gt;0,VLOOKUP(TEXT($E2057,0),'Angaben Stationen'!$E$14:$V$215,17,0),"")</f>
        <v/>
      </c>
      <c r="D2057" s="254" t="str">
        <f>IF(LEN($E2057)&gt;0,VLOOKUP(TEXT($E2057,0),'Angaben Stationen'!$E$14:$V$215,18,0),"")</f>
        <v/>
      </c>
      <c r="E2057" s="344"/>
      <c r="F2057" s="256"/>
      <c r="G2057" s="256"/>
      <c r="H2057" s="307"/>
      <c r="I2057" s="183"/>
      <c r="R2057" s="8">
        <f t="shared" si="280"/>
        <v>0</v>
      </c>
      <c r="S2057" s="8">
        <f>VLOOKUP($D2057,{"29 - Psychiatrie (Erwachsene)",1;"30 - Kinder- und Jugendpsychiatrie",1;"297 - stationsäquivalente Behandlung in der Erwachsenenpsychiatrie (29)",1;"307 - stationsäquivalente Behandlung in der Kinder- und Jugendpsychiatrie (30)",1;"31 - Psychosomatik",1;"",0;0,0},2,0)</f>
        <v>0</v>
      </c>
      <c r="T2057" s="8">
        <f t="shared" si="286"/>
        <v>0</v>
      </c>
      <c r="U2057" s="8">
        <f t="shared" si="288"/>
        <v>0</v>
      </c>
      <c r="V2057" s="8">
        <f t="shared" si="281"/>
        <v>0</v>
      </c>
      <c r="W2057" s="8">
        <f t="shared" si="282"/>
        <v>0</v>
      </c>
      <c r="X2057" s="8">
        <f t="shared" si="283"/>
        <v>0</v>
      </c>
      <c r="Y2057" s="8" t="str">
        <f t="shared" si="284"/>
        <v/>
      </c>
      <c r="Z2057" s="8" t="str">
        <f>VLOOKUP($D2057,{"29 - Psychiatrie (Erwachsene)","BGI";"297 - stationsäquivalente Behandlung in der Erwachsenenpsychiatrie (29)","BGI";"30 - Kinder- und Jugendpsychiatrie","BGII";"307 - stationsäquivalente Behandlung in der Kinder- und Jugendpsychiatrie (30)","BGII";"31 - Psychosomatik","BGI";"","LEER";0,"Leer"},2,0)</f>
        <v>LEER</v>
      </c>
      <c r="AA2057" s="8" t="str">
        <f t="shared" si="285"/>
        <v>Stationen</v>
      </c>
    </row>
    <row r="2058" spans="2:27" ht="15" customHeight="1" x14ac:dyDescent="0.25">
      <c r="B2058" s="76" t="str">
        <f t="shared" si="287"/>
        <v>!!!</v>
      </c>
      <c r="C2058" s="310" t="str">
        <f>IF(LEN($E2058)&gt;0,VLOOKUP(TEXT($E2058,0),'Angaben Stationen'!$E$14:$V$215,17,0),"")</f>
        <v/>
      </c>
      <c r="D2058" s="254" t="str">
        <f>IF(LEN($E2058)&gt;0,VLOOKUP(TEXT($E2058,0),'Angaben Stationen'!$E$14:$V$215,18,0),"")</f>
        <v/>
      </c>
      <c r="E2058" s="344"/>
      <c r="F2058" s="256"/>
      <c r="G2058" s="256"/>
      <c r="H2058" s="307"/>
      <c r="I2058" s="183"/>
      <c r="R2058" s="8">
        <f t="shared" si="280"/>
        <v>0</v>
      </c>
      <c r="S2058" s="8">
        <f>VLOOKUP($D2058,{"29 - Psychiatrie (Erwachsene)",1;"30 - Kinder- und Jugendpsychiatrie",1;"297 - stationsäquivalente Behandlung in der Erwachsenenpsychiatrie (29)",1;"307 - stationsäquivalente Behandlung in der Kinder- und Jugendpsychiatrie (30)",1;"31 - Psychosomatik",1;"",0;0,0},2,0)</f>
        <v>0</v>
      </c>
      <c r="T2058" s="8">
        <f t="shared" si="286"/>
        <v>0</v>
      </c>
      <c r="U2058" s="8">
        <f t="shared" si="288"/>
        <v>0</v>
      </c>
      <c r="V2058" s="8">
        <f t="shared" si="281"/>
        <v>0</v>
      </c>
      <c r="W2058" s="8">
        <f t="shared" si="282"/>
        <v>0</v>
      </c>
      <c r="X2058" s="8">
        <f t="shared" si="283"/>
        <v>0</v>
      </c>
      <c r="Y2058" s="8" t="str">
        <f t="shared" si="284"/>
        <v/>
      </c>
      <c r="Z2058" s="8" t="str">
        <f>VLOOKUP($D2058,{"29 - Psychiatrie (Erwachsene)","BGI";"297 - stationsäquivalente Behandlung in der Erwachsenenpsychiatrie (29)","BGI";"30 - Kinder- und Jugendpsychiatrie","BGII";"307 - stationsäquivalente Behandlung in der Kinder- und Jugendpsychiatrie (30)","BGII";"31 - Psychosomatik","BGI";"","LEER";0,"Leer"},2,0)</f>
        <v>LEER</v>
      </c>
      <c r="AA2058" s="8" t="str">
        <f t="shared" si="285"/>
        <v>Stationen</v>
      </c>
    </row>
    <row r="2059" spans="2:27" ht="15" customHeight="1" x14ac:dyDescent="0.25">
      <c r="B2059" s="76" t="str">
        <f t="shared" si="287"/>
        <v>!!!</v>
      </c>
      <c r="C2059" s="310" t="str">
        <f>IF(LEN($E2059)&gt;0,VLOOKUP(TEXT($E2059,0),'Angaben Stationen'!$E$14:$V$215,17,0),"")</f>
        <v/>
      </c>
      <c r="D2059" s="254" t="str">
        <f>IF(LEN($E2059)&gt;0,VLOOKUP(TEXT($E2059,0),'Angaben Stationen'!$E$14:$V$215,18,0),"")</f>
        <v/>
      </c>
      <c r="E2059" s="344"/>
      <c r="F2059" s="256"/>
      <c r="G2059" s="256"/>
      <c r="H2059" s="307"/>
      <c r="I2059" s="183"/>
      <c r="R2059" s="8">
        <f t="shared" si="280"/>
        <v>0</v>
      </c>
      <c r="S2059" s="8">
        <f>VLOOKUP($D2059,{"29 - Psychiatrie (Erwachsene)",1;"30 - Kinder- und Jugendpsychiatrie",1;"297 - stationsäquivalente Behandlung in der Erwachsenenpsychiatrie (29)",1;"307 - stationsäquivalente Behandlung in der Kinder- und Jugendpsychiatrie (30)",1;"31 - Psychosomatik",1;"",0;0,0},2,0)</f>
        <v>0</v>
      </c>
      <c r="T2059" s="8">
        <f t="shared" si="286"/>
        <v>0</v>
      </c>
      <c r="U2059" s="8">
        <f t="shared" si="288"/>
        <v>0</v>
      </c>
      <c r="V2059" s="8">
        <f t="shared" si="281"/>
        <v>0</v>
      </c>
      <c r="W2059" s="8">
        <f t="shared" si="282"/>
        <v>0</v>
      </c>
      <c r="X2059" s="8">
        <f t="shared" si="283"/>
        <v>0</v>
      </c>
      <c r="Y2059" s="8" t="str">
        <f t="shared" si="284"/>
        <v/>
      </c>
      <c r="Z2059" s="8" t="str">
        <f>VLOOKUP($D2059,{"29 - Psychiatrie (Erwachsene)","BGI";"297 - stationsäquivalente Behandlung in der Erwachsenenpsychiatrie (29)","BGI";"30 - Kinder- und Jugendpsychiatrie","BGII";"307 - stationsäquivalente Behandlung in der Kinder- und Jugendpsychiatrie (30)","BGII";"31 - Psychosomatik","BGI";"","LEER";0,"Leer"},2,0)</f>
        <v>LEER</v>
      </c>
      <c r="AA2059" s="8" t="str">
        <f t="shared" si="285"/>
        <v>Stationen</v>
      </c>
    </row>
    <row r="2060" spans="2:27" ht="15" customHeight="1" x14ac:dyDescent="0.25">
      <c r="B2060" s="76" t="str">
        <f t="shared" si="287"/>
        <v>!!!</v>
      </c>
      <c r="C2060" s="310" t="str">
        <f>IF(LEN($E2060)&gt;0,VLOOKUP(TEXT($E2060,0),'Angaben Stationen'!$E$14:$V$215,17,0),"")</f>
        <v/>
      </c>
      <c r="D2060" s="254" t="str">
        <f>IF(LEN($E2060)&gt;0,VLOOKUP(TEXT($E2060,0),'Angaben Stationen'!$E$14:$V$215,18,0),"")</f>
        <v/>
      </c>
      <c r="E2060" s="344"/>
      <c r="F2060" s="256"/>
      <c r="G2060" s="256"/>
      <c r="H2060" s="307"/>
      <c r="I2060" s="183"/>
      <c r="R2060" s="8">
        <f t="shared" si="280"/>
        <v>0</v>
      </c>
      <c r="S2060" s="8">
        <f>VLOOKUP($D2060,{"29 - Psychiatrie (Erwachsene)",1;"30 - Kinder- und Jugendpsychiatrie",1;"297 - stationsäquivalente Behandlung in der Erwachsenenpsychiatrie (29)",1;"307 - stationsäquivalente Behandlung in der Kinder- und Jugendpsychiatrie (30)",1;"31 - Psychosomatik",1;"",0;0,0},2,0)</f>
        <v>0</v>
      </c>
      <c r="T2060" s="8">
        <f t="shared" si="286"/>
        <v>0</v>
      </c>
      <c r="U2060" s="8">
        <f t="shared" si="288"/>
        <v>0</v>
      </c>
      <c r="V2060" s="8">
        <f t="shared" si="281"/>
        <v>0</v>
      </c>
      <c r="W2060" s="8">
        <f t="shared" si="282"/>
        <v>0</v>
      </c>
      <c r="X2060" s="8">
        <f t="shared" si="283"/>
        <v>0</v>
      </c>
      <c r="Y2060" s="8" t="str">
        <f t="shared" si="284"/>
        <v/>
      </c>
      <c r="Z2060" s="8" t="str">
        <f>VLOOKUP($D2060,{"29 - Psychiatrie (Erwachsene)","BGI";"297 - stationsäquivalente Behandlung in der Erwachsenenpsychiatrie (29)","BGI";"30 - Kinder- und Jugendpsychiatrie","BGII";"307 - stationsäquivalente Behandlung in der Kinder- und Jugendpsychiatrie (30)","BGII";"31 - Psychosomatik","BGI";"","LEER";0,"Leer"},2,0)</f>
        <v>LEER</v>
      </c>
      <c r="AA2060" s="8" t="str">
        <f t="shared" si="285"/>
        <v>Stationen</v>
      </c>
    </row>
    <row r="2061" spans="2:27" ht="15" customHeight="1" x14ac:dyDescent="0.25">
      <c r="B2061" s="76" t="str">
        <f t="shared" si="287"/>
        <v>!!!</v>
      </c>
      <c r="C2061" s="310" t="str">
        <f>IF(LEN($E2061)&gt;0,VLOOKUP(TEXT($E2061,0),'Angaben Stationen'!$E$14:$V$215,17,0),"")</f>
        <v/>
      </c>
      <c r="D2061" s="254" t="str">
        <f>IF(LEN($E2061)&gt;0,VLOOKUP(TEXT($E2061,0),'Angaben Stationen'!$E$14:$V$215,18,0),"")</f>
        <v/>
      </c>
      <c r="E2061" s="344"/>
      <c r="F2061" s="256"/>
      <c r="G2061" s="256"/>
      <c r="H2061" s="307"/>
      <c r="I2061" s="183"/>
      <c r="R2061" s="8">
        <f t="shared" si="280"/>
        <v>0</v>
      </c>
      <c r="S2061" s="8">
        <f>VLOOKUP($D2061,{"29 - Psychiatrie (Erwachsene)",1;"30 - Kinder- und Jugendpsychiatrie",1;"297 - stationsäquivalente Behandlung in der Erwachsenenpsychiatrie (29)",1;"307 - stationsäquivalente Behandlung in der Kinder- und Jugendpsychiatrie (30)",1;"31 - Psychosomatik",1;"",0;0,0},2,0)</f>
        <v>0</v>
      </c>
      <c r="T2061" s="8">
        <f t="shared" si="286"/>
        <v>0</v>
      </c>
      <c r="U2061" s="8">
        <f t="shared" si="288"/>
        <v>0</v>
      </c>
      <c r="V2061" s="8">
        <f t="shared" si="281"/>
        <v>0</v>
      </c>
      <c r="W2061" s="8">
        <f t="shared" si="282"/>
        <v>0</v>
      </c>
      <c r="X2061" s="8">
        <f t="shared" si="283"/>
        <v>0</v>
      </c>
      <c r="Y2061" s="8" t="str">
        <f t="shared" si="284"/>
        <v/>
      </c>
      <c r="Z2061" s="8" t="str">
        <f>VLOOKUP($D2061,{"29 - Psychiatrie (Erwachsene)","BGI";"297 - stationsäquivalente Behandlung in der Erwachsenenpsychiatrie (29)","BGI";"30 - Kinder- und Jugendpsychiatrie","BGII";"307 - stationsäquivalente Behandlung in der Kinder- und Jugendpsychiatrie (30)","BGII";"31 - Psychosomatik","BGI";"","LEER";0,"Leer"},2,0)</f>
        <v>LEER</v>
      </c>
      <c r="AA2061" s="8" t="str">
        <f t="shared" si="285"/>
        <v>Stationen</v>
      </c>
    </row>
    <row r="2062" spans="2:27" ht="15" customHeight="1" x14ac:dyDescent="0.25">
      <c r="B2062" s="76" t="str">
        <f t="shared" si="287"/>
        <v>!!!</v>
      </c>
      <c r="C2062" s="310" t="str">
        <f>IF(LEN($E2062)&gt;0,VLOOKUP(TEXT($E2062,0),'Angaben Stationen'!$E$14:$V$215,17,0),"")</f>
        <v/>
      </c>
      <c r="D2062" s="254" t="str">
        <f>IF(LEN($E2062)&gt;0,VLOOKUP(TEXT($E2062,0),'Angaben Stationen'!$E$14:$V$215,18,0),"")</f>
        <v/>
      </c>
      <c r="E2062" s="344"/>
      <c r="F2062" s="256"/>
      <c r="G2062" s="256"/>
      <c r="H2062" s="307"/>
      <c r="I2062" s="183"/>
      <c r="R2062" s="8">
        <f t="shared" si="280"/>
        <v>0</v>
      </c>
      <c r="S2062" s="8">
        <f>VLOOKUP($D2062,{"29 - Psychiatrie (Erwachsene)",1;"30 - Kinder- und Jugendpsychiatrie",1;"297 - stationsäquivalente Behandlung in der Erwachsenenpsychiatrie (29)",1;"307 - stationsäquivalente Behandlung in der Kinder- und Jugendpsychiatrie (30)",1;"31 - Psychosomatik",1;"",0;0,0},2,0)</f>
        <v>0</v>
      </c>
      <c r="T2062" s="8">
        <f t="shared" si="286"/>
        <v>0</v>
      </c>
      <c r="U2062" s="8">
        <f t="shared" si="288"/>
        <v>0</v>
      </c>
      <c r="V2062" s="8">
        <f t="shared" si="281"/>
        <v>0</v>
      </c>
      <c r="W2062" s="8">
        <f t="shared" si="282"/>
        <v>0</v>
      </c>
      <c r="X2062" s="8">
        <f t="shared" si="283"/>
        <v>0</v>
      </c>
      <c r="Y2062" s="8" t="str">
        <f t="shared" si="284"/>
        <v/>
      </c>
      <c r="Z2062" s="8" t="str">
        <f>VLOOKUP($D2062,{"29 - Psychiatrie (Erwachsene)","BGI";"297 - stationsäquivalente Behandlung in der Erwachsenenpsychiatrie (29)","BGI";"30 - Kinder- und Jugendpsychiatrie","BGII";"307 - stationsäquivalente Behandlung in der Kinder- und Jugendpsychiatrie (30)","BGII";"31 - Psychosomatik","BGI";"","LEER";0,"Leer"},2,0)</f>
        <v>LEER</v>
      </c>
      <c r="AA2062" s="8" t="str">
        <f t="shared" si="285"/>
        <v>Stationen</v>
      </c>
    </row>
    <row r="2063" spans="2:27" ht="15" customHeight="1" x14ac:dyDescent="0.25">
      <c r="B2063" s="76" t="str">
        <f t="shared" si="287"/>
        <v>!!!</v>
      </c>
      <c r="C2063" s="310" t="str">
        <f>IF(LEN($E2063)&gt;0,VLOOKUP(TEXT($E2063,0),'Angaben Stationen'!$E$14:$V$215,17,0),"")</f>
        <v/>
      </c>
      <c r="D2063" s="254" t="str">
        <f>IF(LEN($E2063)&gt;0,VLOOKUP(TEXT($E2063,0),'Angaben Stationen'!$E$14:$V$215,18,0),"")</f>
        <v/>
      </c>
      <c r="E2063" s="344"/>
      <c r="F2063" s="256"/>
      <c r="G2063" s="256"/>
      <c r="H2063" s="307"/>
      <c r="I2063" s="183"/>
      <c r="R2063" s="8">
        <f t="shared" si="280"/>
        <v>0</v>
      </c>
      <c r="S2063" s="8">
        <f>VLOOKUP($D2063,{"29 - Psychiatrie (Erwachsene)",1;"30 - Kinder- und Jugendpsychiatrie",1;"297 - stationsäquivalente Behandlung in der Erwachsenenpsychiatrie (29)",1;"307 - stationsäquivalente Behandlung in der Kinder- und Jugendpsychiatrie (30)",1;"31 - Psychosomatik",1;"",0;0,0},2,0)</f>
        <v>0</v>
      </c>
      <c r="T2063" s="8">
        <f t="shared" si="286"/>
        <v>0</v>
      </c>
      <c r="U2063" s="8">
        <f t="shared" si="288"/>
        <v>0</v>
      </c>
      <c r="V2063" s="8">
        <f t="shared" si="281"/>
        <v>0</v>
      </c>
      <c r="W2063" s="8">
        <f t="shared" si="282"/>
        <v>0</v>
      </c>
      <c r="X2063" s="8">
        <f t="shared" si="283"/>
        <v>0</v>
      </c>
      <c r="Y2063" s="8" t="str">
        <f t="shared" si="284"/>
        <v/>
      </c>
      <c r="Z2063" s="8" t="str">
        <f>VLOOKUP($D2063,{"29 - Psychiatrie (Erwachsene)","BGI";"297 - stationsäquivalente Behandlung in der Erwachsenenpsychiatrie (29)","BGI";"30 - Kinder- und Jugendpsychiatrie","BGII";"307 - stationsäquivalente Behandlung in der Kinder- und Jugendpsychiatrie (30)","BGII";"31 - Psychosomatik","BGI";"","LEER";0,"Leer"},2,0)</f>
        <v>LEER</v>
      </c>
      <c r="AA2063" s="8" t="str">
        <f t="shared" si="285"/>
        <v>Stationen</v>
      </c>
    </row>
    <row r="2064" spans="2:27" ht="15" customHeight="1" x14ac:dyDescent="0.25">
      <c r="B2064" s="76" t="str">
        <f t="shared" si="287"/>
        <v>!!!</v>
      </c>
      <c r="C2064" s="310" t="str">
        <f>IF(LEN($E2064)&gt;0,VLOOKUP(TEXT($E2064,0),'Angaben Stationen'!$E$14:$V$215,17,0),"")</f>
        <v/>
      </c>
      <c r="D2064" s="254" t="str">
        <f>IF(LEN($E2064)&gt;0,VLOOKUP(TEXT($E2064,0),'Angaben Stationen'!$E$14:$V$215,18,0),"")</f>
        <v/>
      </c>
      <c r="E2064" s="344"/>
      <c r="F2064" s="256"/>
      <c r="G2064" s="256"/>
      <c r="H2064" s="307"/>
      <c r="I2064" s="183"/>
      <c r="R2064" s="8">
        <f t="shared" si="280"/>
        <v>0</v>
      </c>
      <c r="S2064" s="8">
        <f>VLOOKUP($D2064,{"29 - Psychiatrie (Erwachsene)",1;"30 - Kinder- und Jugendpsychiatrie",1;"297 - stationsäquivalente Behandlung in der Erwachsenenpsychiatrie (29)",1;"307 - stationsäquivalente Behandlung in der Kinder- und Jugendpsychiatrie (30)",1;"31 - Psychosomatik",1;"",0;0,0},2,0)</f>
        <v>0</v>
      </c>
      <c r="T2064" s="8">
        <f t="shared" si="286"/>
        <v>0</v>
      </c>
      <c r="U2064" s="8">
        <f t="shared" si="288"/>
        <v>0</v>
      </c>
      <c r="V2064" s="8">
        <f t="shared" si="281"/>
        <v>0</v>
      </c>
      <c r="W2064" s="8">
        <f t="shared" si="282"/>
        <v>0</v>
      </c>
      <c r="X2064" s="8">
        <f t="shared" si="283"/>
        <v>0</v>
      </c>
      <c r="Y2064" s="8" t="str">
        <f t="shared" si="284"/>
        <v/>
      </c>
      <c r="Z2064" s="8" t="str">
        <f>VLOOKUP($D2064,{"29 - Psychiatrie (Erwachsene)","BGI";"297 - stationsäquivalente Behandlung in der Erwachsenenpsychiatrie (29)","BGI";"30 - Kinder- und Jugendpsychiatrie","BGII";"307 - stationsäquivalente Behandlung in der Kinder- und Jugendpsychiatrie (30)","BGII";"31 - Psychosomatik","BGI";"","LEER";0,"Leer"},2,0)</f>
        <v>LEER</v>
      </c>
      <c r="AA2064" s="8" t="str">
        <f t="shared" si="285"/>
        <v>Stationen</v>
      </c>
    </row>
    <row r="2065" spans="2:27" ht="15" customHeight="1" x14ac:dyDescent="0.25">
      <c r="B2065" s="76" t="str">
        <f t="shared" si="287"/>
        <v>!!!</v>
      </c>
      <c r="C2065" s="310" t="str">
        <f>IF(LEN($E2065)&gt;0,VLOOKUP(TEXT($E2065,0),'Angaben Stationen'!$E$14:$V$215,17,0),"")</f>
        <v/>
      </c>
      <c r="D2065" s="254" t="str">
        <f>IF(LEN($E2065)&gt;0,VLOOKUP(TEXT($E2065,0),'Angaben Stationen'!$E$14:$V$215,18,0),"")</f>
        <v/>
      </c>
      <c r="E2065" s="344"/>
      <c r="F2065" s="256"/>
      <c r="G2065" s="256"/>
      <c r="H2065" s="307"/>
      <c r="I2065" s="183"/>
      <c r="R2065" s="8">
        <f t="shared" si="280"/>
        <v>0</v>
      </c>
      <c r="S2065" s="8">
        <f>VLOOKUP($D2065,{"29 - Psychiatrie (Erwachsene)",1;"30 - Kinder- und Jugendpsychiatrie",1;"297 - stationsäquivalente Behandlung in der Erwachsenenpsychiatrie (29)",1;"307 - stationsäquivalente Behandlung in der Kinder- und Jugendpsychiatrie (30)",1;"31 - Psychosomatik",1;"",0;0,0},2,0)</f>
        <v>0</v>
      </c>
      <c r="T2065" s="8">
        <f t="shared" si="286"/>
        <v>0</v>
      </c>
      <c r="U2065" s="8">
        <f t="shared" si="288"/>
        <v>0</v>
      </c>
      <c r="V2065" s="8">
        <f t="shared" si="281"/>
        <v>0</v>
      </c>
      <c r="W2065" s="8">
        <f t="shared" si="282"/>
        <v>0</v>
      </c>
      <c r="X2065" s="8">
        <f t="shared" si="283"/>
        <v>0</v>
      </c>
      <c r="Y2065" s="8" t="str">
        <f t="shared" si="284"/>
        <v/>
      </c>
      <c r="Z2065" s="8" t="str">
        <f>VLOOKUP($D2065,{"29 - Psychiatrie (Erwachsene)","BGI";"297 - stationsäquivalente Behandlung in der Erwachsenenpsychiatrie (29)","BGI";"30 - Kinder- und Jugendpsychiatrie","BGII";"307 - stationsäquivalente Behandlung in der Kinder- und Jugendpsychiatrie (30)","BGII";"31 - Psychosomatik","BGI";"","LEER";0,"Leer"},2,0)</f>
        <v>LEER</v>
      </c>
      <c r="AA2065" s="8" t="str">
        <f t="shared" si="285"/>
        <v>Stationen</v>
      </c>
    </row>
    <row r="2066" spans="2:27" ht="15" customHeight="1" x14ac:dyDescent="0.25">
      <c r="B2066" s="76" t="str">
        <f t="shared" si="287"/>
        <v>!!!</v>
      </c>
      <c r="C2066" s="310" t="str">
        <f>IF(LEN($E2066)&gt;0,VLOOKUP(TEXT($E2066,0),'Angaben Stationen'!$E$14:$V$215,17,0),"")</f>
        <v/>
      </c>
      <c r="D2066" s="254" t="str">
        <f>IF(LEN($E2066)&gt;0,VLOOKUP(TEXT($E2066,0),'Angaben Stationen'!$E$14:$V$215,18,0),"")</f>
        <v/>
      </c>
      <c r="E2066" s="344"/>
      <c r="F2066" s="256"/>
      <c r="G2066" s="256"/>
      <c r="H2066" s="307"/>
      <c r="I2066" s="183"/>
      <c r="R2066" s="8">
        <f t="shared" si="280"/>
        <v>0</v>
      </c>
      <c r="S2066" s="8">
        <f>VLOOKUP($D2066,{"29 - Psychiatrie (Erwachsene)",1;"30 - Kinder- und Jugendpsychiatrie",1;"297 - stationsäquivalente Behandlung in der Erwachsenenpsychiatrie (29)",1;"307 - stationsäquivalente Behandlung in der Kinder- und Jugendpsychiatrie (30)",1;"31 - Psychosomatik",1;"",0;0,0},2,0)</f>
        <v>0</v>
      </c>
      <c r="T2066" s="8">
        <f t="shared" si="286"/>
        <v>0</v>
      </c>
      <c r="U2066" s="8">
        <f t="shared" si="288"/>
        <v>0</v>
      </c>
      <c r="V2066" s="8">
        <f t="shared" si="281"/>
        <v>0</v>
      </c>
      <c r="W2066" s="8">
        <f t="shared" si="282"/>
        <v>0</v>
      </c>
      <c r="X2066" s="8">
        <f t="shared" si="283"/>
        <v>0</v>
      </c>
      <c r="Y2066" s="8" t="str">
        <f t="shared" si="284"/>
        <v/>
      </c>
      <c r="Z2066" s="8" t="str">
        <f>VLOOKUP($D2066,{"29 - Psychiatrie (Erwachsene)","BGI";"297 - stationsäquivalente Behandlung in der Erwachsenenpsychiatrie (29)","BGI";"30 - Kinder- und Jugendpsychiatrie","BGII";"307 - stationsäquivalente Behandlung in der Kinder- und Jugendpsychiatrie (30)","BGII";"31 - Psychosomatik","BGI";"","LEER";0,"Leer"},2,0)</f>
        <v>LEER</v>
      </c>
      <c r="AA2066" s="8" t="str">
        <f t="shared" si="285"/>
        <v>Stationen</v>
      </c>
    </row>
    <row r="2067" spans="2:27" ht="15" customHeight="1" x14ac:dyDescent="0.25">
      <c r="B2067" s="76" t="str">
        <f t="shared" si="287"/>
        <v>!!!</v>
      </c>
      <c r="C2067" s="310" t="str">
        <f>IF(LEN($E2067)&gt;0,VLOOKUP(TEXT($E2067,0),'Angaben Stationen'!$E$14:$V$215,17,0),"")</f>
        <v/>
      </c>
      <c r="D2067" s="254" t="str">
        <f>IF(LEN($E2067)&gt;0,VLOOKUP(TEXT($E2067,0),'Angaben Stationen'!$E$14:$V$215,18,0),"")</f>
        <v/>
      </c>
      <c r="E2067" s="344"/>
      <c r="F2067" s="256"/>
      <c r="G2067" s="256"/>
      <c r="H2067" s="307"/>
      <c r="I2067" s="183"/>
      <c r="R2067" s="8">
        <f t="shared" si="280"/>
        <v>0</v>
      </c>
      <c r="S2067" s="8">
        <f>VLOOKUP($D2067,{"29 - Psychiatrie (Erwachsene)",1;"30 - Kinder- und Jugendpsychiatrie",1;"297 - stationsäquivalente Behandlung in der Erwachsenenpsychiatrie (29)",1;"307 - stationsäquivalente Behandlung in der Kinder- und Jugendpsychiatrie (30)",1;"31 - Psychosomatik",1;"",0;0,0},2,0)</f>
        <v>0</v>
      </c>
      <c r="T2067" s="8">
        <f t="shared" si="286"/>
        <v>0</v>
      </c>
      <c r="U2067" s="8">
        <f t="shared" si="288"/>
        <v>0</v>
      </c>
      <c r="V2067" s="8">
        <f t="shared" si="281"/>
        <v>0</v>
      </c>
      <c r="W2067" s="8">
        <f t="shared" si="282"/>
        <v>0</v>
      </c>
      <c r="X2067" s="8">
        <f t="shared" si="283"/>
        <v>0</v>
      </c>
      <c r="Y2067" s="8" t="str">
        <f t="shared" si="284"/>
        <v/>
      </c>
      <c r="Z2067" s="8" t="str">
        <f>VLOOKUP($D2067,{"29 - Psychiatrie (Erwachsene)","BGI";"297 - stationsäquivalente Behandlung in der Erwachsenenpsychiatrie (29)","BGI";"30 - Kinder- und Jugendpsychiatrie","BGII";"307 - stationsäquivalente Behandlung in der Kinder- und Jugendpsychiatrie (30)","BGII";"31 - Psychosomatik","BGI";"","LEER";0,"Leer"},2,0)</f>
        <v>LEER</v>
      </c>
      <c r="AA2067" s="8" t="str">
        <f t="shared" si="285"/>
        <v>Stationen</v>
      </c>
    </row>
    <row r="2068" spans="2:27" ht="15" customHeight="1" x14ac:dyDescent="0.25">
      <c r="B2068" s="76" t="str">
        <f t="shared" si="287"/>
        <v>!!!</v>
      </c>
      <c r="C2068" s="310" t="str">
        <f>IF(LEN($E2068)&gt;0,VLOOKUP(TEXT($E2068,0),'Angaben Stationen'!$E$14:$V$215,17,0),"")</f>
        <v/>
      </c>
      <c r="D2068" s="254" t="str">
        <f>IF(LEN($E2068)&gt;0,VLOOKUP(TEXT($E2068,0),'Angaben Stationen'!$E$14:$V$215,18,0),"")</f>
        <v/>
      </c>
      <c r="E2068" s="344"/>
      <c r="F2068" s="256"/>
      <c r="G2068" s="256"/>
      <c r="H2068" s="307"/>
      <c r="I2068" s="183"/>
      <c r="R2068" s="8">
        <f t="shared" si="280"/>
        <v>0</v>
      </c>
      <c r="S2068" s="8">
        <f>VLOOKUP($D2068,{"29 - Psychiatrie (Erwachsene)",1;"30 - Kinder- und Jugendpsychiatrie",1;"297 - stationsäquivalente Behandlung in der Erwachsenenpsychiatrie (29)",1;"307 - stationsäquivalente Behandlung in der Kinder- und Jugendpsychiatrie (30)",1;"31 - Psychosomatik",1;"",0;0,0},2,0)</f>
        <v>0</v>
      </c>
      <c r="T2068" s="8">
        <f t="shared" si="286"/>
        <v>0</v>
      </c>
      <c r="U2068" s="8">
        <f t="shared" si="288"/>
        <v>0</v>
      </c>
      <c r="V2068" s="8">
        <f t="shared" si="281"/>
        <v>0</v>
      </c>
      <c r="W2068" s="8">
        <f t="shared" si="282"/>
        <v>0</v>
      </c>
      <c r="X2068" s="8">
        <f t="shared" si="283"/>
        <v>0</v>
      </c>
      <c r="Y2068" s="8" t="str">
        <f t="shared" si="284"/>
        <v/>
      </c>
      <c r="Z2068" s="8" t="str">
        <f>VLOOKUP($D2068,{"29 - Psychiatrie (Erwachsene)","BGI";"297 - stationsäquivalente Behandlung in der Erwachsenenpsychiatrie (29)","BGI";"30 - Kinder- und Jugendpsychiatrie","BGII";"307 - stationsäquivalente Behandlung in der Kinder- und Jugendpsychiatrie (30)","BGII";"31 - Psychosomatik","BGI";"","LEER";0,"Leer"},2,0)</f>
        <v>LEER</v>
      </c>
      <c r="AA2068" s="8" t="str">
        <f t="shared" si="285"/>
        <v>Stationen</v>
      </c>
    </row>
    <row r="2069" spans="2:27" ht="15" customHeight="1" x14ac:dyDescent="0.25">
      <c r="B2069" s="76" t="str">
        <f t="shared" si="287"/>
        <v>!!!</v>
      </c>
      <c r="C2069" s="310" t="str">
        <f>IF(LEN($E2069)&gt;0,VLOOKUP(TEXT($E2069,0),'Angaben Stationen'!$E$14:$V$215,17,0),"")</f>
        <v/>
      </c>
      <c r="D2069" s="254" t="str">
        <f>IF(LEN($E2069)&gt;0,VLOOKUP(TEXT($E2069,0),'Angaben Stationen'!$E$14:$V$215,18,0),"")</f>
        <v/>
      </c>
      <c r="E2069" s="344"/>
      <c r="F2069" s="256"/>
      <c r="G2069" s="256"/>
      <c r="H2069" s="307"/>
      <c r="I2069" s="183"/>
      <c r="R2069" s="8">
        <f t="shared" si="280"/>
        <v>0</v>
      </c>
      <c r="S2069" s="8">
        <f>VLOOKUP($D2069,{"29 - Psychiatrie (Erwachsene)",1;"30 - Kinder- und Jugendpsychiatrie",1;"297 - stationsäquivalente Behandlung in der Erwachsenenpsychiatrie (29)",1;"307 - stationsäquivalente Behandlung in der Kinder- und Jugendpsychiatrie (30)",1;"31 - Psychosomatik",1;"",0;0,0},2,0)</f>
        <v>0</v>
      </c>
      <c r="T2069" s="8">
        <f t="shared" si="286"/>
        <v>0</v>
      </c>
      <c r="U2069" s="8">
        <f t="shared" si="288"/>
        <v>0</v>
      </c>
      <c r="V2069" s="8">
        <f t="shared" si="281"/>
        <v>0</v>
      </c>
      <c r="W2069" s="8">
        <f t="shared" si="282"/>
        <v>0</v>
      </c>
      <c r="X2069" s="8">
        <f t="shared" si="283"/>
        <v>0</v>
      </c>
      <c r="Y2069" s="8" t="str">
        <f t="shared" si="284"/>
        <v/>
      </c>
      <c r="Z2069" s="8" t="str">
        <f>VLOOKUP($D2069,{"29 - Psychiatrie (Erwachsene)","BGI";"297 - stationsäquivalente Behandlung in der Erwachsenenpsychiatrie (29)","BGI";"30 - Kinder- und Jugendpsychiatrie","BGII";"307 - stationsäquivalente Behandlung in der Kinder- und Jugendpsychiatrie (30)","BGII";"31 - Psychosomatik","BGI";"","LEER";0,"Leer"},2,0)</f>
        <v>LEER</v>
      </c>
      <c r="AA2069" s="8" t="str">
        <f t="shared" si="285"/>
        <v>Stationen</v>
      </c>
    </row>
    <row r="2070" spans="2:27" ht="15" customHeight="1" x14ac:dyDescent="0.25">
      <c r="B2070" s="76" t="str">
        <f t="shared" si="287"/>
        <v>!!!</v>
      </c>
      <c r="C2070" s="310" t="str">
        <f>IF(LEN($E2070)&gt;0,VLOOKUP(TEXT($E2070,0),'Angaben Stationen'!$E$14:$V$215,17,0),"")</f>
        <v/>
      </c>
      <c r="D2070" s="254" t="str">
        <f>IF(LEN($E2070)&gt;0,VLOOKUP(TEXT($E2070,0),'Angaben Stationen'!$E$14:$V$215,18,0),"")</f>
        <v/>
      </c>
      <c r="E2070" s="344"/>
      <c r="F2070" s="256"/>
      <c r="G2070" s="256"/>
      <c r="H2070" s="307"/>
      <c r="I2070" s="183"/>
      <c r="R2070" s="8">
        <f t="shared" si="280"/>
        <v>0</v>
      </c>
      <c r="S2070" s="8">
        <f>VLOOKUP($D2070,{"29 - Psychiatrie (Erwachsene)",1;"30 - Kinder- und Jugendpsychiatrie",1;"297 - stationsäquivalente Behandlung in der Erwachsenenpsychiatrie (29)",1;"307 - stationsäquivalente Behandlung in der Kinder- und Jugendpsychiatrie (30)",1;"31 - Psychosomatik",1;"",0;0,0},2,0)</f>
        <v>0</v>
      </c>
      <c r="T2070" s="8">
        <f t="shared" si="286"/>
        <v>0</v>
      </c>
      <c r="U2070" s="8">
        <f t="shared" si="288"/>
        <v>0</v>
      </c>
      <c r="V2070" s="8">
        <f t="shared" si="281"/>
        <v>0</v>
      </c>
      <c r="W2070" s="8">
        <f t="shared" si="282"/>
        <v>0</v>
      </c>
      <c r="X2070" s="8">
        <f t="shared" si="283"/>
        <v>0</v>
      </c>
      <c r="Y2070" s="8" t="str">
        <f t="shared" si="284"/>
        <v/>
      </c>
      <c r="Z2070" s="8" t="str">
        <f>VLOOKUP($D2070,{"29 - Psychiatrie (Erwachsene)","BGI";"297 - stationsäquivalente Behandlung in der Erwachsenenpsychiatrie (29)","BGI";"30 - Kinder- und Jugendpsychiatrie","BGII";"307 - stationsäquivalente Behandlung in der Kinder- und Jugendpsychiatrie (30)","BGII";"31 - Psychosomatik","BGI";"","LEER";0,"Leer"},2,0)</f>
        <v>LEER</v>
      </c>
      <c r="AA2070" s="8" t="str">
        <f t="shared" si="285"/>
        <v>Stationen</v>
      </c>
    </row>
    <row r="2071" spans="2:27" ht="15" customHeight="1" x14ac:dyDescent="0.25">
      <c r="B2071" s="76" t="str">
        <f t="shared" si="287"/>
        <v>!!!</v>
      </c>
      <c r="C2071" s="310" t="str">
        <f>IF(LEN($E2071)&gt;0,VLOOKUP(TEXT($E2071,0),'Angaben Stationen'!$E$14:$V$215,17,0),"")</f>
        <v/>
      </c>
      <c r="D2071" s="254" t="str">
        <f>IF(LEN($E2071)&gt;0,VLOOKUP(TEXT($E2071,0),'Angaben Stationen'!$E$14:$V$215,18,0),"")</f>
        <v/>
      </c>
      <c r="E2071" s="344"/>
      <c r="F2071" s="256"/>
      <c r="G2071" s="256"/>
      <c r="H2071" s="307"/>
      <c r="I2071" s="183"/>
      <c r="R2071" s="8">
        <f t="shared" si="280"/>
        <v>0</v>
      </c>
      <c r="S2071" s="8">
        <f>VLOOKUP($D2071,{"29 - Psychiatrie (Erwachsene)",1;"30 - Kinder- und Jugendpsychiatrie",1;"297 - stationsäquivalente Behandlung in der Erwachsenenpsychiatrie (29)",1;"307 - stationsäquivalente Behandlung in der Kinder- und Jugendpsychiatrie (30)",1;"31 - Psychosomatik",1;"",0;0,0},2,0)</f>
        <v>0</v>
      </c>
      <c r="T2071" s="8">
        <f t="shared" si="286"/>
        <v>0</v>
      </c>
      <c r="U2071" s="8">
        <f t="shared" si="288"/>
        <v>0</v>
      </c>
      <c r="V2071" s="8">
        <f t="shared" si="281"/>
        <v>0</v>
      </c>
      <c r="W2071" s="8">
        <f t="shared" si="282"/>
        <v>0</v>
      </c>
      <c r="X2071" s="8">
        <f t="shared" si="283"/>
        <v>0</v>
      </c>
      <c r="Y2071" s="8" t="str">
        <f t="shared" si="284"/>
        <v/>
      </c>
      <c r="Z2071" s="8" t="str">
        <f>VLOOKUP($D2071,{"29 - Psychiatrie (Erwachsene)","BGI";"297 - stationsäquivalente Behandlung in der Erwachsenenpsychiatrie (29)","BGI";"30 - Kinder- und Jugendpsychiatrie","BGII";"307 - stationsäquivalente Behandlung in der Kinder- und Jugendpsychiatrie (30)","BGII";"31 - Psychosomatik","BGI";"","LEER";0,"Leer"},2,0)</f>
        <v>LEER</v>
      </c>
      <c r="AA2071" s="8" t="str">
        <f t="shared" si="285"/>
        <v>Stationen</v>
      </c>
    </row>
    <row r="2072" spans="2:27" ht="15" customHeight="1" x14ac:dyDescent="0.25">
      <c r="B2072" s="76" t="str">
        <f t="shared" si="287"/>
        <v>!!!</v>
      </c>
      <c r="C2072" s="310" t="str">
        <f>IF(LEN($E2072)&gt;0,VLOOKUP(TEXT($E2072,0),'Angaben Stationen'!$E$14:$V$215,17,0),"")</f>
        <v/>
      </c>
      <c r="D2072" s="254" t="str">
        <f>IF(LEN($E2072)&gt;0,VLOOKUP(TEXT($E2072,0),'Angaben Stationen'!$E$14:$V$215,18,0),"")</f>
        <v/>
      </c>
      <c r="E2072" s="344"/>
      <c r="F2072" s="256"/>
      <c r="G2072" s="256"/>
      <c r="H2072" s="307"/>
      <c r="I2072" s="183"/>
      <c r="R2072" s="8">
        <f t="shared" si="280"/>
        <v>0</v>
      </c>
      <c r="S2072" s="8">
        <f>VLOOKUP($D2072,{"29 - Psychiatrie (Erwachsene)",1;"30 - Kinder- und Jugendpsychiatrie",1;"297 - stationsäquivalente Behandlung in der Erwachsenenpsychiatrie (29)",1;"307 - stationsäquivalente Behandlung in der Kinder- und Jugendpsychiatrie (30)",1;"31 - Psychosomatik",1;"",0;0,0},2,0)</f>
        <v>0</v>
      </c>
      <c r="T2072" s="8">
        <f t="shared" si="286"/>
        <v>0</v>
      </c>
      <c r="U2072" s="8">
        <f t="shared" si="288"/>
        <v>0</v>
      </c>
      <c r="V2072" s="8">
        <f t="shared" si="281"/>
        <v>0</v>
      </c>
      <c r="W2072" s="8">
        <f t="shared" si="282"/>
        <v>0</v>
      </c>
      <c r="X2072" s="8">
        <f t="shared" si="283"/>
        <v>0</v>
      </c>
      <c r="Y2072" s="8" t="str">
        <f t="shared" si="284"/>
        <v/>
      </c>
      <c r="Z2072" s="8" t="str">
        <f>VLOOKUP($D2072,{"29 - Psychiatrie (Erwachsene)","BGI";"297 - stationsäquivalente Behandlung in der Erwachsenenpsychiatrie (29)","BGI";"30 - Kinder- und Jugendpsychiatrie","BGII";"307 - stationsäquivalente Behandlung in der Kinder- und Jugendpsychiatrie (30)","BGII";"31 - Psychosomatik","BGI";"","LEER";0,"Leer"},2,0)</f>
        <v>LEER</v>
      </c>
      <c r="AA2072" s="8" t="str">
        <f t="shared" si="285"/>
        <v>Stationen</v>
      </c>
    </row>
    <row r="2073" spans="2:27" ht="15" customHeight="1" x14ac:dyDescent="0.25">
      <c r="B2073" s="76" t="str">
        <f t="shared" si="287"/>
        <v>!!!</v>
      </c>
      <c r="C2073" s="310" t="str">
        <f>IF(LEN($E2073)&gt;0,VLOOKUP(TEXT($E2073,0),'Angaben Stationen'!$E$14:$V$215,17,0),"")</f>
        <v/>
      </c>
      <c r="D2073" s="254" t="str">
        <f>IF(LEN($E2073)&gt;0,VLOOKUP(TEXT($E2073,0),'Angaben Stationen'!$E$14:$V$215,18,0),"")</f>
        <v/>
      </c>
      <c r="E2073" s="344"/>
      <c r="F2073" s="256"/>
      <c r="G2073" s="256"/>
      <c r="H2073" s="307"/>
      <c r="I2073" s="183"/>
      <c r="R2073" s="8">
        <f t="shared" si="280"/>
        <v>0</v>
      </c>
      <c r="S2073" s="8">
        <f>VLOOKUP($D2073,{"29 - Psychiatrie (Erwachsene)",1;"30 - Kinder- und Jugendpsychiatrie",1;"297 - stationsäquivalente Behandlung in der Erwachsenenpsychiatrie (29)",1;"307 - stationsäquivalente Behandlung in der Kinder- und Jugendpsychiatrie (30)",1;"31 - Psychosomatik",1;"",0;0,0},2,0)</f>
        <v>0</v>
      </c>
      <c r="T2073" s="8">
        <f t="shared" si="286"/>
        <v>0</v>
      </c>
      <c r="U2073" s="8">
        <f t="shared" si="288"/>
        <v>0</v>
      </c>
      <c r="V2073" s="8">
        <f t="shared" si="281"/>
        <v>0</v>
      </c>
      <c r="W2073" s="8">
        <f t="shared" si="282"/>
        <v>0</v>
      </c>
      <c r="X2073" s="8">
        <f t="shared" si="283"/>
        <v>0</v>
      </c>
      <c r="Y2073" s="8" t="str">
        <f t="shared" si="284"/>
        <v/>
      </c>
      <c r="Z2073" s="8" t="str">
        <f>VLOOKUP($D2073,{"29 - Psychiatrie (Erwachsene)","BGI";"297 - stationsäquivalente Behandlung in der Erwachsenenpsychiatrie (29)","BGI";"30 - Kinder- und Jugendpsychiatrie","BGII";"307 - stationsäquivalente Behandlung in der Kinder- und Jugendpsychiatrie (30)","BGII";"31 - Psychosomatik","BGI";"","LEER";0,"Leer"},2,0)</f>
        <v>LEER</v>
      </c>
      <c r="AA2073" s="8" t="str">
        <f t="shared" si="285"/>
        <v>Stationen</v>
      </c>
    </row>
    <row r="2074" spans="2:27" ht="15" customHeight="1" x14ac:dyDescent="0.25">
      <c r="B2074" s="76" t="str">
        <f t="shared" si="287"/>
        <v>!!!</v>
      </c>
      <c r="C2074" s="310" t="str">
        <f>IF(LEN($E2074)&gt;0,VLOOKUP(TEXT($E2074,0),'Angaben Stationen'!$E$14:$V$215,17,0),"")</f>
        <v/>
      </c>
      <c r="D2074" s="254" t="str">
        <f>IF(LEN($E2074)&gt;0,VLOOKUP(TEXT($E2074,0),'Angaben Stationen'!$E$14:$V$215,18,0),"")</f>
        <v/>
      </c>
      <c r="E2074" s="344"/>
      <c r="F2074" s="256"/>
      <c r="G2074" s="256"/>
      <c r="H2074" s="307"/>
      <c r="I2074" s="183"/>
      <c r="R2074" s="8">
        <f t="shared" si="280"/>
        <v>0</v>
      </c>
      <c r="S2074" s="8">
        <f>VLOOKUP($D2074,{"29 - Psychiatrie (Erwachsene)",1;"30 - Kinder- und Jugendpsychiatrie",1;"297 - stationsäquivalente Behandlung in der Erwachsenenpsychiatrie (29)",1;"307 - stationsäquivalente Behandlung in der Kinder- und Jugendpsychiatrie (30)",1;"31 - Psychosomatik",1;"",0;0,0},2,0)</f>
        <v>0</v>
      </c>
      <c r="T2074" s="8">
        <f t="shared" si="286"/>
        <v>0</v>
      </c>
      <c r="U2074" s="8">
        <f t="shared" si="288"/>
        <v>0</v>
      </c>
      <c r="V2074" s="8">
        <f t="shared" si="281"/>
        <v>0</v>
      </c>
      <c r="W2074" s="8">
        <f t="shared" si="282"/>
        <v>0</v>
      </c>
      <c r="X2074" s="8">
        <f t="shared" si="283"/>
        <v>0</v>
      </c>
      <c r="Y2074" s="8" t="str">
        <f t="shared" si="284"/>
        <v/>
      </c>
      <c r="Z2074" s="8" t="str">
        <f>VLOOKUP($D2074,{"29 - Psychiatrie (Erwachsene)","BGI";"297 - stationsäquivalente Behandlung in der Erwachsenenpsychiatrie (29)","BGI";"30 - Kinder- und Jugendpsychiatrie","BGII";"307 - stationsäquivalente Behandlung in der Kinder- und Jugendpsychiatrie (30)","BGII";"31 - Psychosomatik","BGI";"","LEER";0,"Leer"},2,0)</f>
        <v>LEER</v>
      </c>
      <c r="AA2074" s="8" t="str">
        <f t="shared" si="285"/>
        <v>Stationen</v>
      </c>
    </row>
    <row r="2075" spans="2:27" ht="15" customHeight="1" x14ac:dyDescent="0.25">
      <c r="B2075" s="76" t="str">
        <f t="shared" si="287"/>
        <v>!!!</v>
      </c>
      <c r="C2075" s="310" t="str">
        <f>IF(LEN($E2075)&gt;0,VLOOKUP(TEXT($E2075,0),'Angaben Stationen'!$E$14:$V$215,17,0),"")</f>
        <v/>
      </c>
      <c r="D2075" s="254" t="str">
        <f>IF(LEN($E2075)&gt;0,VLOOKUP(TEXT($E2075,0),'Angaben Stationen'!$E$14:$V$215,18,0),"")</f>
        <v/>
      </c>
      <c r="E2075" s="344"/>
      <c r="F2075" s="256"/>
      <c r="G2075" s="256"/>
      <c r="H2075" s="307"/>
      <c r="I2075" s="183"/>
      <c r="R2075" s="8">
        <f t="shared" si="280"/>
        <v>0</v>
      </c>
      <c r="S2075" s="8">
        <f>VLOOKUP($D2075,{"29 - Psychiatrie (Erwachsene)",1;"30 - Kinder- und Jugendpsychiatrie",1;"297 - stationsäquivalente Behandlung in der Erwachsenenpsychiatrie (29)",1;"307 - stationsäquivalente Behandlung in der Kinder- und Jugendpsychiatrie (30)",1;"31 - Psychosomatik",1;"",0;0,0},2,0)</f>
        <v>0</v>
      </c>
      <c r="T2075" s="8">
        <f t="shared" si="286"/>
        <v>0</v>
      </c>
      <c r="U2075" s="8">
        <f t="shared" si="288"/>
        <v>0</v>
      </c>
      <c r="V2075" s="8">
        <f t="shared" si="281"/>
        <v>0</v>
      </c>
      <c r="W2075" s="8">
        <f t="shared" si="282"/>
        <v>0</v>
      </c>
      <c r="X2075" s="8">
        <f t="shared" si="283"/>
        <v>0</v>
      </c>
      <c r="Y2075" s="8" t="str">
        <f t="shared" si="284"/>
        <v/>
      </c>
      <c r="Z2075" s="8" t="str">
        <f>VLOOKUP($D2075,{"29 - Psychiatrie (Erwachsene)","BGI";"297 - stationsäquivalente Behandlung in der Erwachsenenpsychiatrie (29)","BGI";"30 - Kinder- und Jugendpsychiatrie","BGII";"307 - stationsäquivalente Behandlung in der Kinder- und Jugendpsychiatrie (30)","BGII";"31 - Psychosomatik","BGI";"","LEER";0,"Leer"},2,0)</f>
        <v>LEER</v>
      </c>
      <c r="AA2075" s="8" t="str">
        <f t="shared" si="285"/>
        <v>Stationen</v>
      </c>
    </row>
    <row r="2076" spans="2:27" ht="15" customHeight="1" x14ac:dyDescent="0.25">
      <c r="B2076" s="76" t="str">
        <f t="shared" si="287"/>
        <v>!!!</v>
      </c>
      <c r="C2076" s="310" t="str">
        <f>IF(LEN($E2076)&gt;0,VLOOKUP(TEXT($E2076,0),'Angaben Stationen'!$E$14:$V$215,17,0),"")</f>
        <v/>
      </c>
      <c r="D2076" s="254" t="str">
        <f>IF(LEN($E2076)&gt;0,VLOOKUP(TEXT($E2076,0),'Angaben Stationen'!$E$14:$V$215,18,0),"")</f>
        <v/>
      </c>
      <c r="E2076" s="344"/>
      <c r="F2076" s="256"/>
      <c r="G2076" s="256"/>
      <c r="H2076" s="307"/>
      <c r="I2076" s="183"/>
      <c r="R2076" s="8">
        <f t="shared" si="280"/>
        <v>0</v>
      </c>
      <c r="S2076" s="8">
        <f>VLOOKUP($D2076,{"29 - Psychiatrie (Erwachsene)",1;"30 - Kinder- und Jugendpsychiatrie",1;"297 - stationsäquivalente Behandlung in der Erwachsenenpsychiatrie (29)",1;"307 - stationsäquivalente Behandlung in der Kinder- und Jugendpsychiatrie (30)",1;"31 - Psychosomatik",1;"",0;0,0},2,0)</f>
        <v>0</v>
      </c>
      <c r="T2076" s="8">
        <f t="shared" si="286"/>
        <v>0</v>
      </c>
      <c r="U2076" s="8">
        <f t="shared" si="288"/>
        <v>0</v>
      </c>
      <c r="V2076" s="8">
        <f t="shared" si="281"/>
        <v>0</v>
      </c>
      <c r="W2076" s="8">
        <f t="shared" si="282"/>
        <v>0</v>
      </c>
      <c r="X2076" s="8">
        <f t="shared" si="283"/>
        <v>0</v>
      </c>
      <c r="Y2076" s="8" t="str">
        <f t="shared" si="284"/>
        <v/>
      </c>
      <c r="Z2076" s="8" t="str">
        <f>VLOOKUP($D2076,{"29 - Psychiatrie (Erwachsene)","BGI";"297 - stationsäquivalente Behandlung in der Erwachsenenpsychiatrie (29)","BGI";"30 - Kinder- und Jugendpsychiatrie","BGII";"307 - stationsäquivalente Behandlung in der Kinder- und Jugendpsychiatrie (30)","BGII";"31 - Psychosomatik","BGI";"","LEER";0,"Leer"},2,0)</f>
        <v>LEER</v>
      </c>
      <c r="AA2076" s="8" t="str">
        <f t="shared" si="285"/>
        <v>Stationen</v>
      </c>
    </row>
    <row r="2077" spans="2:27" ht="15" customHeight="1" x14ac:dyDescent="0.25">
      <c r="B2077" s="76" t="str">
        <f t="shared" si="287"/>
        <v>!!!</v>
      </c>
      <c r="C2077" s="310" t="str">
        <f>IF(LEN($E2077)&gt;0,VLOOKUP(TEXT($E2077,0),'Angaben Stationen'!$E$14:$V$215,17,0),"")</f>
        <v/>
      </c>
      <c r="D2077" s="254" t="str">
        <f>IF(LEN($E2077)&gt;0,VLOOKUP(TEXT($E2077,0),'Angaben Stationen'!$E$14:$V$215,18,0),"")</f>
        <v/>
      </c>
      <c r="E2077" s="344"/>
      <c r="F2077" s="256"/>
      <c r="G2077" s="256"/>
      <c r="H2077" s="307"/>
      <c r="I2077" s="183"/>
      <c r="R2077" s="8">
        <f t="shared" si="280"/>
        <v>0</v>
      </c>
      <c r="S2077" s="8">
        <f>VLOOKUP($D2077,{"29 - Psychiatrie (Erwachsene)",1;"30 - Kinder- und Jugendpsychiatrie",1;"297 - stationsäquivalente Behandlung in der Erwachsenenpsychiatrie (29)",1;"307 - stationsäquivalente Behandlung in der Kinder- und Jugendpsychiatrie (30)",1;"31 - Psychosomatik",1;"",0;0,0},2,0)</f>
        <v>0</v>
      </c>
      <c r="T2077" s="8">
        <f t="shared" si="286"/>
        <v>0</v>
      </c>
      <c r="U2077" s="8">
        <f t="shared" si="288"/>
        <v>0</v>
      </c>
      <c r="V2077" s="8">
        <f t="shared" si="281"/>
        <v>0</v>
      </c>
      <c r="W2077" s="8">
        <f t="shared" si="282"/>
        <v>0</v>
      </c>
      <c r="X2077" s="8">
        <f t="shared" si="283"/>
        <v>0</v>
      </c>
      <c r="Y2077" s="8" t="str">
        <f t="shared" si="284"/>
        <v/>
      </c>
      <c r="Z2077" s="8" t="str">
        <f>VLOOKUP($D2077,{"29 - Psychiatrie (Erwachsene)","BGI";"297 - stationsäquivalente Behandlung in der Erwachsenenpsychiatrie (29)","BGI";"30 - Kinder- und Jugendpsychiatrie","BGII";"307 - stationsäquivalente Behandlung in der Kinder- und Jugendpsychiatrie (30)","BGII";"31 - Psychosomatik","BGI";"","LEER";0,"Leer"},2,0)</f>
        <v>LEER</v>
      </c>
      <c r="AA2077" s="8" t="str">
        <f t="shared" si="285"/>
        <v>Stationen</v>
      </c>
    </row>
    <row r="2078" spans="2:27" ht="15" customHeight="1" x14ac:dyDescent="0.25">
      <c r="B2078" s="76" t="str">
        <f t="shared" si="287"/>
        <v>!!!</v>
      </c>
      <c r="C2078" s="310" t="str">
        <f>IF(LEN($E2078)&gt;0,VLOOKUP(TEXT($E2078,0),'Angaben Stationen'!$E$14:$V$215,17,0),"")</f>
        <v/>
      </c>
      <c r="D2078" s="254" t="str">
        <f>IF(LEN($E2078)&gt;0,VLOOKUP(TEXT($E2078,0),'Angaben Stationen'!$E$14:$V$215,18,0),"")</f>
        <v/>
      </c>
      <c r="E2078" s="344"/>
      <c r="F2078" s="256"/>
      <c r="G2078" s="256"/>
      <c r="H2078" s="307"/>
      <c r="I2078" s="183"/>
      <c r="R2078" s="8">
        <f t="shared" si="280"/>
        <v>0</v>
      </c>
      <c r="S2078" s="8">
        <f>VLOOKUP($D2078,{"29 - Psychiatrie (Erwachsene)",1;"30 - Kinder- und Jugendpsychiatrie",1;"297 - stationsäquivalente Behandlung in der Erwachsenenpsychiatrie (29)",1;"307 - stationsäquivalente Behandlung in der Kinder- und Jugendpsychiatrie (30)",1;"31 - Psychosomatik",1;"",0;0,0},2,0)</f>
        <v>0</v>
      </c>
      <c r="T2078" s="8">
        <f t="shared" si="286"/>
        <v>0</v>
      </c>
      <c r="U2078" s="8">
        <f t="shared" si="288"/>
        <v>0</v>
      </c>
      <c r="V2078" s="8">
        <f t="shared" si="281"/>
        <v>0</v>
      </c>
      <c r="W2078" s="8">
        <f t="shared" si="282"/>
        <v>0</v>
      </c>
      <c r="X2078" s="8">
        <f t="shared" si="283"/>
        <v>0</v>
      </c>
      <c r="Y2078" s="8" t="str">
        <f t="shared" si="284"/>
        <v/>
      </c>
      <c r="Z2078" s="8" t="str">
        <f>VLOOKUP($D2078,{"29 - Psychiatrie (Erwachsene)","BGI";"297 - stationsäquivalente Behandlung in der Erwachsenenpsychiatrie (29)","BGI";"30 - Kinder- und Jugendpsychiatrie","BGII";"307 - stationsäquivalente Behandlung in der Kinder- und Jugendpsychiatrie (30)","BGII";"31 - Psychosomatik","BGI";"","LEER";0,"Leer"},2,0)</f>
        <v>LEER</v>
      </c>
      <c r="AA2078" s="8" t="str">
        <f t="shared" si="285"/>
        <v>Stationen</v>
      </c>
    </row>
    <row r="2079" spans="2:27" ht="15" customHeight="1" x14ac:dyDescent="0.25">
      <c r="B2079" s="76" t="str">
        <f t="shared" si="287"/>
        <v>!!!</v>
      </c>
      <c r="C2079" s="310" t="str">
        <f>IF(LEN($E2079)&gt;0,VLOOKUP(TEXT($E2079,0),'Angaben Stationen'!$E$14:$V$215,17,0),"")</f>
        <v/>
      </c>
      <c r="D2079" s="254" t="str">
        <f>IF(LEN($E2079)&gt;0,VLOOKUP(TEXT($E2079,0),'Angaben Stationen'!$E$14:$V$215,18,0),"")</f>
        <v/>
      </c>
      <c r="E2079" s="344"/>
      <c r="F2079" s="256"/>
      <c r="G2079" s="256"/>
      <c r="H2079" s="307"/>
      <c r="I2079" s="183"/>
      <c r="R2079" s="8">
        <f t="shared" si="280"/>
        <v>0</v>
      </c>
      <c r="S2079" s="8">
        <f>VLOOKUP($D2079,{"29 - Psychiatrie (Erwachsene)",1;"30 - Kinder- und Jugendpsychiatrie",1;"297 - stationsäquivalente Behandlung in der Erwachsenenpsychiatrie (29)",1;"307 - stationsäquivalente Behandlung in der Kinder- und Jugendpsychiatrie (30)",1;"31 - Psychosomatik",1;"",0;0,0},2,0)</f>
        <v>0</v>
      </c>
      <c r="T2079" s="8">
        <f t="shared" si="286"/>
        <v>0</v>
      </c>
      <c r="U2079" s="8">
        <f t="shared" si="288"/>
        <v>0</v>
      </c>
      <c r="V2079" s="8">
        <f t="shared" si="281"/>
        <v>0</v>
      </c>
      <c r="W2079" s="8">
        <f t="shared" si="282"/>
        <v>0</v>
      </c>
      <c r="X2079" s="8">
        <f t="shared" si="283"/>
        <v>0</v>
      </c>
      <c r="Y2079" s="8" t="str">
        <f t="shared" si="284"/>
        <v/>
      </c>
      <c r="Z2079" s="8" t="str">
        <f>VLOOKUP($D2079,{"29 - Psychiatrie (Erwachsene)","BGI";"297 - stationsäquivalente Behandlung in der Erwachsenenpsychiatrie (29)","BGI";"30 - Kinder- und Jugendpsychiatrie","BGII";"307 - stationsäquivalente Behandlung in der Kinder- und Jugendpsychiatrie (30)","BGII";"31 - Psychosomatik","BGI";"","LEER";0,"Leer"},2,0)</f>
        <v>LEER</v>
      </c>
      <c r="AA2079" s="8" t="str">
        <f t="shared" si="285"/>
        <v>Stationen</v>
      </c>
    </row>
    <row r="2080" spans="2:27" ht="15" customHeight="1" x14ac:dyDescent="0.25">
      <c r="B2080" s="76" t="str">
        <f t="shared" si="287"/>
        <v>!!!</v>
      </c>
      <c r="C2080" s="310" t="str">
        <f>IF(LEN($E2080)&gt;0,VLOOKUP(TEXT($E2080,0),'Angaben Stationen'!$E$14:$V$215,17,0),"")</f>
        <v/>
      </c>
      <c r="D2080" s="254" t="str">
        <f>IF(LEN($E2080)&gt;0,VLOOKUP(TEXT($E2080,0),'Angaben Stationen'!$E$14:$V$215,18,0),"")</f>
        <v/>
      </c>
      <c r="E2080" s="344"/>
      <c r="F2080" s="256"/>
      <c r="G2080" s="256"/>
      <c r="H2080" s="307"/>
      <c r="I2080" s="183"/>
      <c r="R2080" s="8">
        <f t="shared" si="280"/>
        <v>0</v>
      </c>
      <c r="S2080" s="8">
        <f>VLOOKUP($D2080,{"29 - Psychiatrie (Erwachsene)",1;"30 - Kinder- und Jugendpsychiatrie",1;"297 - stationsäquivalente Behandlung in der Erwachsenenpsychiatrie (29)",1;"307 - stationsäquivalente Behandlung in der Kinder- und Jugendpsychiatrie (30)",1;"31 - Psychosomatik",1;"",0;0,0},2,0)</f>
        <v>0</v>
      </c>
      <c r="T2080" s="8">
        <f t="shared" si="286"/>
        <v>0</v>
      </c>
      <c r="U2080" s="8">
        <f t="shared" si="288"/>
        <v>0</v>
      </c>
      <c r="V2080" s="8">
        <f t="shared" si="281"/>
        <v>0</v>
      </c>
      <c r="W2080" s="8">
        <f t="shared" si="282"/>
        <v>0</v>
      </c>
      <c r="X2080" s="8">
        <f t="shared" si="283"/>
        <v>0</v>
      </c>
      <c r="Y2080" s="8" t="str">
        <f t="shared" si="284"/>
        <v/>
      </c>
      <c r="Z2080" s="8" t="str">
        <f>VLOOKUP($D2080,{"29 - Psychiatrie (Erwachsene)","BGI";"297 - stationsäquivalente Behandlung in der Erwachsenenpsychiatrie (29)","BGI";"30 - Kinder- und Jugendpsychiatrie","BGII";"307 - stationsäquivalente Behandlung in der Kinder- und Jugendpsychiatrie (30)","BGII";"31 - Psychosomatik","BGI";"","LEER";0,"Leer"},2,0)</f>
        <v>LEER</v>
      </c>
      <c r="AA2080" s="8" t="str">
        <f t="shared" si="285"/>
        <v>Stationen</v>
      </c>
    </row>
    <row r="2081" spans="2:27" ht="15" customHeight="1" x14ac:dyDescent="0.25">
      <c r="B2081" s="76" t="str">
        <f t="shared" si="287"/>
        <v>!!!</v>
      </c>
      <c r="C2081" s="310" t="str">
        <f>IF(LEN($E2081)&gt;0,VLOOKUP(TEXT($E2081,0),'Angaben Stationen'!$E$14:$V$215,17,0),"")</f>
        <v/>
      </c>
      <c r="D2081" s="254" t="str">
        <f>IF(LEN($E2081)&gt;0,VLOOKUP(TEXT($E2081,0),'Angaben Stationen'!$E$14:$V$215,18,0),"")</f>
        <v/>
      </c>
      <c r="E2081" s="344"/>
      <c r="F2081" s="256"/>
      <c r="G2081" s="256"/>
      <c r="H2081" s="307"/>
      <c r="I2081" s="183"/>
      <c r="R2081" s="8">
        <f t="shared" si="280"/>
        <v>0</v>
      </c>
      <c r="S2081" s="8">
        <f>VLOOKUP($D2081,{"29 - Psychiatrie (Erwachsene)",1;"30 - Kinder- und Jugendpsychiatrie",1;"297 - stationsäquivalente Behandlung in der Erwachsenenpsychiatrie (29)",1;"307 - stationsäquivalente Behandlung in der Kinder- und Jugendpsychiatrie (30)",1;"31 - Psychosomatik",1;"",0;0,0},2,0)</f>
        <v>0</v>
      </c>
      <c r="T2081" s="8">
        <f t="shared" si="286"/>
        <v>0</v>
      </c>
      <c r="U2081" s="8">
        <f t="shared" si="288"/>
        <v>0</v>
      </c>
      <c r="V2081" s="8">
        <f t="shared" si="281"/>
        <v>0</v>
      </c>
      <c r="W2081" s="8">
        <f t="shared" si="282"/>
        <v>0</v>
      </c>
      <c r="X2081" s="8">
        <f t="shared" si="283"/>
        <v>0</v>
      </c>
      <c r="Y2081" s="8" t="str">
        <f t="shared" si="284"/>
        <v/>
      </c>
      <c r="Z2081" s="8" t="str">
        <f>VLOOKUP($D2081,{"29 - Psychiatrie (Erwachsene)","BGI";"297 - stationsäquivalente Behandlung in der Erwachsenenpsychiatrie (29)","BGI";"30 - Kinder- und Jugendpsychiatrie","BGII";"307 - stationsäquivalente Behandlung in der Kinder- und Jugendpsychiatrie (30)","BGII";"31 - Psychosomatik","BGI";"","LEER";0,"Leer"},2,0)</f>
        <v>LEER</v>
      </c>
      <c r="AA2081" s="8" t="str">
        <f t="shared" si="285"/>
        <v>Stationen</v>
      </c>
    </row>
    <row r="2082" spans="2:27" ht="15" customHeight="1" x14ac:dyDescent="0.25">
      <c r="B2082" s="76" t="str">
        <f t="shared" si="287"/>
        <v>!!!</v>
      </c>
      <c r="C2082" s="310" t="str">
        <f>IF(LEN($E2082)&gt;0,VLOOKUP(TEXT($E2082,0),'Angaben Stationen'!$E$14:$V$215,17,0),"")</f>
        <v/>
      </c>
      <c r="D2082" s="254" t="str">
        <f>IF(LEN($E2082)&gt;0,VLOOKUP(TEXT($E2082,0),'Angaben Stationen'!$E$14:$V$215,18,0),"")</f>
        <v/>
      </c>
      <c r="E2082" s="344"/>
      <c r="F2082" s="256"/>
      <c r="G2082" s="256"/>
      <c r="H2082" s="307"/>
      <c r="I2082" s="183"/>
      <c r="R2082" s="8">
        <f t="shared" ref="R2082:R2145" si="289">IF(LEN(B2082)&gt;0,0,1)</f>
        <v>0</v>
      </c>
      <c r="S2082" s="8">
        <f>VLOOKUP($D2082,{"29 - Psychiatrie (Erwachsene)",1;"30 - Kinder- und Jugendpsychiatrie",1;"297 - stationsäquivalente Behandlung in der Erwachsenenpsychiatrie (29)",1;"307 - stationsäquivalente Behandlung in der Kinder- und Jugendpsychiatrie (30)",1;"31 - Psychosomatik",1;"",0;0,0},2,0)</f>
        <v>0</v>
      </c>
      <c r="T2082" s="8">
        <f t="shared" si="286"/>
        <v>0</v>
      </c>
      <c r="U2082" s="8">
        <f t="shared" si="288"/>
        <v>0</v>
      </c>
      <c r="V2082" s="8">
        <f t="shared" ref="V2082:V2145" si="290">IF(VALUE($F2082)&gt;0,1,0)</f>
        <v>0</v>
      </c>
      <c r="W2082" s="8">
        <f t="shared" ref="W2082:W2145" si="291">IF(LEN($G2082)&gt;0,1,0)</f>
        <v>0</v>
      </c>
      <c r="X2082" s="8">
        <f t="shared" ref="X2082:X2145" si="292">IF(LEN($H2082)&gt;0,1,0)</f>
        <v>0</v>
      </c>
      <c r="Y2082" s="8" t="str">
        <f t="shared" ref="Y2082:Y2145" si="293">IF($D2082&lt;&gt;"","MonatII","")</f>
        <v/>
      </c>
      <c r="Z2082" s="8" t="str">
        <f>VLOOKUP($D2082,{"29 - Psychiatrie (Erwachsene)","BGI";"297 - stationsäquivalente Behandlung in der Erwachsenenpsychiatrie (29)","BGI";"30 - Kinder- und Jugendpsychiatrie","BGII";"307 - stationsäquivalente Behandlung in der Kinder- und Jugendpsychiatrie (30)","BGII";"31 - Psychosomatik","BGI";"","LEER";0,"Leer"},2,0)</f>
        <v>LEER</v>
      </c>
      <c r="AA2082" s="8" t="str">
        <f t="shared" ref="AA2082:AA2145" si="294">"Stationen"</f>
        <v>Stationen</v>
      </c>
    </row>
    <row r="2083" spans="2:27" ht="15" customHeight="1" x14ac:dyDescent="0.25">
      <c r="B2083" s="76" t="str">
        <f t="shared" si="287"/>
        <v>!!!</v>
      </c>
      <c r="C2083" s="310" t="str">
        <f>IF(LEN($E2083)&gt;0,VLOOKUP(TEXT($E2083,0),'Angaben Stationen'!$E$14:$V$215,17,0),"")</f>
        <v/>
      </c>
      <c r="D2083" s="254" t="str">
        <f>IF(LEN($E2083)&gt;0,VLOOKUP(TEXT($E2083,0),'Angaben Stationen'!$E$14:$V$215,18,0),"")</f>
        <v/>
      </c>
      <c r="E2083" s="344"/>
      <c r="F2083" s="256"/>
      <c r="G2083" s="256"/>
      <c r="H2083" s="307"/>
      <c r="I2083" s="183"/>
      <c r="R2083" s="8">
        <f t="shared" si="289"/>
        <v>0</v>
      </c>
      <c r="S2083" s="8">
        <f>VLOOKUP($D2083,{"29 - Psychiatrie (Erwachsene)",1;"30 - Kinder- und Jugendpsychiatrie",1;"297 - stationsäquivalente Behandlung in der Erwachsenenpsychiatrie (29)",1;"307 - stationsäquivalente Behandlung in der Kinder- und Jugendpsychiatrie (30)",1;"31 - Psychosomatik",1;"",0;0,0},2,0)</f>
        <v>0</v>
      </c>
      <c r="T2083" s="8">
        <f t="shared" si="286"/>
        <v>0</v>
      </c>
      <c r="U2083" s="8">
        <f t="shared" si="288"/>
        <v>0</v>
      </c>
      <c r="V2083" s="8">
        <f t="shared" si="290"/>
        <v>0</v>
      </c>
      <c r="W2083" s="8">
        <f t="shared" si="291"/>
        <v>0</v>
      </c>
      <c r="X2083" s="8">
        <f t="shared" si="292"/>
        <v>0</v>
      </c>
      <c r="Y2083" s="8" t="str">
        <f t="shared" si="293"/>
        <v/>
      </c>
      <c r="Z2083" s="8" t="str">
        <f>VLOOKUP($D2083,{"29 - Psychiatrie (Erwachsene)","BGI";"297 - stationsäquivalente Behandlung in der Erwachsenenpsychiatrie (29)","BGI";"30 - Kinder- und Jugendpsychiatrie","BGII";"307 - stationsäquivalente Behandlung in der Kinder- und Jugendpsychiatrie (30)","BGII";"31 - Psychosomatik","BGI";"","LEER";0,"Leer"},2,0)</f>
        <v>LEER</v>
      </c>
      <c r="AA2083" s="8" t="str">
        <f t="shared" si="294"/>
        <v>Stationen</v>
      </c>
    </row>
    <row r="2084" spans="2:27" ht="15" customHeight="1" x14ac:dyDescent="0.25">
      <c r="B2084" s="76" t="str">
        <f t="shared" si="287"/>
        <v>!!!</v>
      </c>
      <c r="C2084" s="310" t="str">
        <f>IF(LEN($E2084)&gt;0,VLOOKUP(TEXT($E2084,0),'Angaben Stationen'!$E$14:$V$215,17,0),"")</f>
        <v/>
      </c>
      <c r="D2084" s="254" t="str">
        <f>IF(LEN($E2084)&gt;0,VLOOKUP(TEXT($E2084,0),'Angaben Stationen'!$E$14:$V$215,18,0),"")</f>
        <v/>
      </c>
      <c r="E2084" s="344"/>
      <c r="F2084" s="256"/>
      <c r="G2084" s="256"/>
      <c r="H2084" s="307"/>
      <c r="I2084" s="183"/>
      <c r="R2084" s="8">
        <f t="shared" si="289"/>
        <v>0</v>
      </c>
      <c r="S2084" s="8">
        <f>VLOOKUP($D2084,{"29 - Psychiatrie (Erwachsene)",1;"30 - Kinder- und Jugendpsychiatrie",1;"297 - stationsäquivalente Behandlung in der Erwachsenenpsychiatrie (29)",1;"307 - stationsäquivalente Behandlung in der Kinder- und Jugendpsychiatrie (30)",1;"31 - Psychosomatik",1;"",0;0,0},2,0)</f>
        <v>0</v>
      </c>
      <c r="T2084" s="8">
        <f t="shared" si="286"/>
        <v>0</v>
      </c>
      <c r="U2084" s="8">
        <f t="shared" si="288"/>
        <v>0</v>
      </c>
      <c r="V2084" s="8">
        <f t="shared" si="290"/>
        <v>0</v>
      </c>
      <c r="W2084" s="8">
        <f t="shared" si="291"/>
        <v>0</v>
      </c>
      <c r="X2084" s="8">
        <f t="shared" si="292"/>
        <v>0</v>
      </c>
      <c r="Y2084" s="8" t="str">
        <f t="shared" si="293"/>
        <v/>
      </c>
      <c r="Z2084" s="8" t="str">
        <f>VLOOKUP($D2084,{"29 - Psychiatrie (Erwachsene)","BGI";"297 - stationsäquivalente Behandlung in der Erwachsenenpsychiatrie (29)","BGI";"30 - Kinder- und Jugendpsychiatrie","BGII";"307 - stationsäquivalente Behandlung in der Kinder- und Jugendpsychiatrie (30)","BGII";"31 - Psychosomatik","BGI";"","LEER";0,"Leer"},2,0)</f>
        <v>LEER</v>
      </c>
      <c r="AA2084" s="8" t="str">
        <f t="shared" si="294"/>
        <v>Stationen</v>
      </c>
    </row>
    <row r="2085" spans="2:27" ht="15" customHeight="1" x14ac:dyDescent="0.25">
      <c r="B2085" s="76" t="str">
        <f t="shared" si="287"/>
        <v>!!!</v>
      </c>
      <c r="C2085" s="310" t="str">
        <f>IF(LEN($E2085)&gt;0,VLOOKUP(TEXT($E2085,0),'Angaben Stationen'!$E$14:$V$215,17,0),"")</f>
        <v/>
      </c>
      <c r="D2085" s="254" t="str">
        <f>IF(LEN($E2085)&gt;0,VLOOKUP(TEXT($E2085,0),'Angaben Stationen'!$E$14:$V$215,18,0),"")</f>
        <v/>
      </c>
      <c r="E2085" s="344"/>
      <c r="F2085" s="256"/>
      <c r="G2085" s="256"/>
      <c r="H2085" s="307"/>
      <c r="I2085" s="183"/>
      <c r="R2085" s="8">
        <f t="shared" si="289"/>
        <v>0</v>
      </c>
      <c r="S2085" s="8">
        <f>VLOOKUP($D2085,{"29 - Psychiatrie (Erwachsene)",1;"30 - Kinder- und Jugendpsychiatrie",1;"297 - stationsäquivalente Behandlung in der Erwachsenenpsychiatrie (29)",1;"307 - stationsäquivalente Behandlung in der Kinder- und Jugendpsychiatrie (30)",1;"31 - Psychosomatik",1;"",0;0,0},2,0)</f>
        <v>0</v>
      </c>
      <c r="T2085" s="8">
        <f t="shared" si="286"/>
        <v>0</v>
      </c>
      <c r="U2085" s="8">
        <f t="shared" si="288"/>
        <v>0</v>
      </c>
      <c r="V2085" s="8">
        <f t="shared" si="290"/>
        <v>0</v>
      </c>
      <c r="W2085" s="8">
        <f t="shared" si="291"/>
        <v>0</v>
      </c>
      <c r="X2085" s="8">
        <f t="shared" si="292"/>
        <v>0</v>
      </c>
      <c r="Y2085" s="8" t="str">
        <f t="shared" si="293"/>
        <v/>
      </c>
      <c r="Z2085" s="8" t="str">
        <f>VLOOKUP($D2085,{"29 - Psychiatrie (Erwachsene)","BGI";"297 - stationsäquivalente Behandlung in der Erwachsenenpsychiatrie (29)","BGI";"30 - Kinder- und Jugendpsychiatrie","BGII";"307 - stationsäquivalente Behandlung in der Kinder- und Jugendpsychiatrie (30)","BGII";"31 - Psychosomatik","BGI";"","LEER";0,"Leer"},2,0)</f>
        <v>LEER</v>
      </c>
      <c r="AA2085" s="8" t="str">
        <f t="shared" si="294"/>
        <v>Stationen</v>
      </c>
    </row>
    <row r="2086" spans="2:27" ht="15" customHeight="1" x14ac:dyDescent="0.25">
      <c r="B2086" s="76" t="str">
        <f t="shared" si="287"/>
        <v>!!!</v>
      </c>
      <c r="C2086" s="310" t="str">
        <f>IF(LEN($E2086)&gt;0,VLOOKUP(TEXT($E2086,0),'Angaben Stationen'!$E$14:$V$215,17,0),"")</f>
        <v/>
      </c>
      <c r="D2086" s="254" t="str">
        <f>IF(LEN($E2086)&gt;0,VLOOKUP(TEXT($E2086,0),'Angaben Stationen'!$E$14:$V$215,18,0),"")</f>
        <v/>
      </c>
      <c r="E2086" s="344"/>
      <c r="F2086" s="256"/>
      <c r="G2086" s="256"/>
      <c r="H2086" s="307"/>
      <c r="I2086" s="183"/>
      <c r="R2086" s="8">
        <f t="shared" si="289"/>
        <v>0</v>
      </c>
      <c r="S2086" s="8">
        <f>VLOOKUP($D2086,{"29 - Psychiatrie (Erwachsene)",1;"30 - Kinder- und Jugendpsychiatrie",1;"297 - stationsäquivalente Behandlung in der Erwachsenenpsychiatrie (29)",1;"307 - stationsäquivalente Behandlung in der Kinder- und Jugendpsychiatrie (30)",1;"31 - Psychosomatik",1;"",0;0,0},2,0)</f>
        <v>0</v>
      </c>
      <c r="T2086" s="8">
        <f t="shared" ref="T2086:T2149" si="295">IF(LEN($C2086)&gt;0,1,0)</f>
        <v>0</v>
      </c>
      <c r="U2086" s="8">
        <f t="shared" si="288"/>
        <v>0</v>
      </c>
      <c r="V2086" s="8">
        <f t="shared" si="290"/>
        <v>0</v>
      </c>
      <c r="W2086" s="8">
        <f t="shared" si="291"/>
        <v>0</v>
      </c>
      <c r="X2086" s="8">
        <f t="shared" si="292"/>
        <v>0</v>
      </c>
      <c r="Y2086" s="8" t="str">
        <f t="shared" si="293"/>
        <v/>
      </c>
      <c r="Z2086" s="8" t="str">
        <f>VLOOKUP($D2086,{"29 - Psychiatrie (Erwachsene)","BGI";"297 - stationsäquivalente Behandlung in der Erwachsenenpsychiatrie (29)","BGI";"30 - Kinder- und Jugendpsychiatrie","BGII";"307 - stationsäquivalente Behandlung in der Kinder- und Jugendpsychiatrie (30)","BGII";"31 - Psychosomatik","BGI";"","LEER";0,"Leer"},2,0)</f>
        <v>LEER</v>
      </c>
      <c r="AA2086" s="8" t="str">
        <f t="shared" si="294"/>
        <v>Stationen</v>
      </c>
    </row>
    <row r="2087" spans="2:27" ht="15" customHeight="1" x14ac:dyDescent="0.25">
      <c r="B2087" s="76" t="str">
        <f t="shared" si="287"/>
        <v>!!!</v>
      </c>
      <c r="C2087" s="310" t="str">
        <f>IF(LEN($E2087)&gt;0,VLOOKUP(TEXT($E2087,0),'Angaben Stationen'!$E$14:$V$215,17,0),"")</f>
        <v/>
      </c>
      <c r="D2087" s="254" t="str">
        <f>IF(LEN($E2087)&gt;0,VLOOKUP(TEXT($E2087,0),'Angaben Stationen'!$E$14:$V$215,18,0),"")</f>
        <v/>
      </c>
      <c r="E2087" s="344"/>
      <c r="F2087" s="256"/>
      <c r="G2087" s="256"/>
      <c r="H2087" s="307"/>
      <c r="I2087" s="183"/>
      <c r="R2087" s="8">
        <f t="shared" si="289"/>
        <v>0</v>
      </c>
      <c r="S2087" s="8">
        <f>VLOOKUP($D2087,{"29 - Psychiatrie (Erwachsene)",1;"30 - Kinder- und Jugendpsychiatrie",1;"297 - stationsäquivalente Behandlung in der Erwachsenenpsychiatrie (29)",1;"307 - stationsäquivalente Behandlung in der Kinder- und Jugendpsychiatrie (30)",1;"31 - Psychosomatik",1;"",0;0,0},2,0)</f>
        <v>0</v>
      </c>
      <c r="T2087" s="8">
        <f t="shared" si="295"/>
        <v>0</v>
      </c>
      <c r="U2087" s="8">
        <f t="shared" si="288"/>
        <v>0</v>
      </c>
      <c r="V2087" s="8">
        <f t="shared" si="290"/>
        <v>0</v>
      </c>
      <c r="W2087" s="8">
        <f t="shared" si="291"/>
        <v>0</v>
      </c>
      <c r="X2087" s="8">
        <f t="shared" si="292"/>
        <v>0</v>
      </c>
      <c r="Y2087" s="8" t="str">
        <f t="shared" si="293"/>
        <v/>
      </c>
      <c r="Z2087" s="8" t="str">
        <f>VLOOKUP($D2087,{"29 - Psychiatrie (Erwachsene)","BGI";"297 - stationsäquivalente Behandlung in der Erwachsenenpsychiatrie (29)","BGI";"30 - Kinder- und Jugendpsychiatrie","BGII";"307 - stationsäquivalente Behandlung in der Kinder- und Jugendpsychiatrie (30)","BGII";"31 - Psychosomatik","BGI";"","LEER";0,"Leer"},2,0)</f>
        <v>LEER</v>
      </c>
      <c r="AA2087" s="8" t="str">
        <f t="shared" si="294"/>
        <v>Stationen</v>
      </c>
    </row>
    <row r="2088" spans="2:27" ht="15" customHeight="1" x14ac:dyDescent="0.25">
      <c r="B2088" s="76" t="str">
        <f t="shared" si="287"/>
        <v>!!!</v>
      </c>
      <c r="C2088" s="310" t="str">
        <f>IF(LEN($E2088)&gt;0,VLOOKUP(TEXT($E2088,0),'Angaben Stationen'!$E$14:$V$215,17,0),"")</f>
        <v/>
      </c>
      <c r="D2088" s="254" t="str">
        <f>IF(LEN($E2088)&gt;0,VLOOKUP(TEXT($E2088,0),'Angaben Stationen'!$E$14:$V$215,18,0),"")</f>
        <v/>
      </c>
      <c r="E2088" s="344"/>
      <c r="F2088" s="256"/>
      <c r="G2088" s="256"/>
      <c r="H2088" s="307"/>
      <c r="I2088" s="183"/>
      <c r="R2088" s="8">
        <f t="shared" si="289"/>
        <v>0</v>
      </c>
      <c r="S2088" s="8">
        <f>VLOOKUP($D2088,{"29 - Psychiatrie (Erwachsene)",1;"30 - Kinder- und Jugendpsychiatrie",1;"297 - stationsäquivalente Behandlung in der Erwachsenenpsychiatrie (29)",1;"307 - stationsäquivalente Behandlung in der Kinder- und Jugendpsychiatrie (30)",1;"31 - Psychosomatik",1;"",0;0,0},2,0)</f>
        <v>0</v>
      </c>
      <c r="T2088" s="8">
        <f t="shared" si="295"/>
        <v>0</v>
      </c>
      <c r="U2088" s="8">
        <f t="shared" si="288"/>
        <v>0</v>
      </c>
      <c r="V2088" s="8">
        <f t="shared" si="290"/>
        <v>0</v>
      </c>
      <c r="W2088" s="8">
        <f t="shared" si="291"/>
        <v>0</v>
      </c>
      <c r="X2088" s="8">
        <f t="shared" si="292"/>
        <v>0</v>
      </c>
      <c r="Y2088" s="8" t="str">
        <f t="shared" si="293"/>
        <v/>
      </c>
      <c r="Z2088" s="8" t="str">
        <f>VLOOKUP($D2088,{"29 - Psychiatrie (Erwachsene)","BGI";"297 - stationsäquivalente Behandlung in der Erwachsenenpsychiatrie (29)","BGI";"30 - Kinder- und Jugendpsychiatrie","BGII";"307 - stationsäquivalente Behandlung in der Kinder- und Jugendpsychiatrie (30)","BGII";"31 - Psychosomatik","BGI";"","LEER";0,"Leer"},2,0)</f>
        <v>LEER</v>
      </c>
      <c r="AA2088" s="8" t="str">
        <f t="shared" si="294"/>
        <v>Stationen</v>
      </c>
    </row>
    <row r="2089" spans="2:27" ht="15" customHeight="1" x14ac:dyDescent="0.25">
      <c r="B2089" s="76" t="str">
        <f t="shared" si="287"/>
        <v>!!!</v>
      </c>
      <c r="C2089" s="310" t="str">
        <f>IF(LEN($E2089)&gt;0,VLOOKUP(TEXT($E2089,0),'Angaben Stationen'!$E$14:$V$215,17,0),"")</f>
        <v/>
      </c>
      <c r="D2089" s="254" t="str">
        <f>IF(LEN($E2089)&gt;0,VLOOKUP(TEXT($E2089,0),'Angaben Stationen'!$E$14:$V$215,18,0),"")</f>
        <v/>
      </c>
      <c r="E2089" s="344"/>
      <c r="F2089" s="256"/>
      <c r="G2089" s="256"/>
      <c r="H2089" s="307"/>
      <c r="I2089" s="183"/>
      <c r="R2089" s="8">
        <f t="shared" si="289"/>
        <v>0</v>
      </c>
      <c r="S2089" s="8">
        <f>VLOOKUP($D2089,{"29 - Psychiatrie (Erwachsene)",1;"30 - Kinder- und Jugendpsychiatrie",1;"297 - stationsäquivalente Behandlung in der Erwachsenenpsychiatrie (29)",1;"307 - stationsäquivalente Behandlung in der Kinder- und Jugendpsychiatrie (30)",1;"31 - Psychosomatik",1;"",0;0,0},2,0)</f>
        <v>0</v>
      </c>
      <c r="T2089" s="8">
        <f t="shared" si="295"/>
        <v>0</v>
      </c>
      <c r="U2089" s="8">
        <f t="shared" si="288"/>
        <v>0</v>
      </c>
      <c r="V2089" s="8">
        <f t="shared" si="290"/>
        <v>0</v>
      </c>
      <c r="W2089" s="8">
        <f t="shared" si="291"/>
        <v>0</v>
      </c>
      <c r="X2089" s="8">
        <f t="shared" si="292"/>
        <v>0</v>
      </c>
      <c r="Y2089" s="8" t="str">
        <f t="shared" si="293"/>
        <v/>
      </c>
      <c r="Z2089" s="8" t="str">
        <f>VLOOKUP($D2089,{"29 - Psychiatrie (Erwachsene)","BGI";"297 - stationsäquivalente Behandlung in der Erwachsenenpsychiatrie (29)","BGI";"30 - Kinder- und Jugendpsychiatrie","BGII";"307 - stationsäquivalente Behandlung in der Kinder- und Jugendpsychiatrie (30)","BGII";"31 - Psychosomatik","BGI";"","LEER";0,"Leer"},2,0)</f>
        <v>LEER</v>
      </c>
      <c r="AA2089" s="8" t="str">
        <f t="shared" si="294"/>
        <v>Stationen</v>
      </c>
    </row>
    <row r="2090" spans="2:27" ht="15" customHeight="1" x14ac:dyDescent="0.25">
      <c r="B2090" s="76" t="str">
        <f t="shared" si="287"/>
        <v>!!!</v>
      </c>
      <c r="C2090" s="310" t="str">
        <f>IF(LEN($E2090)&gt;0,VLOOKUP(TEXT($E2090,0),'Angaben Stationen'!$E$14:$V$215,17,0),"")</f>
        <v/>
      </c>
      <c r="D2090" s="254" t="str">
        <f>IF(LEN($E2090)&gt;0,VLOOKUP(TEXT($E2090,0),'Angaben Stationen'!$E$14:$V$215,18,0),"")</f>
        <v/>
      </c>
      <c r="E2090" s="344"/>
      <c r="F2090" s="256"/>
      <c r="G2090" s="256"/>
      <c r="H2090" s="307"/>
      <c r="I2090" s="183"/>
      <c r="R2090" s="8">
        <f t="shared" si="289"/>
        <v>0</v>
      </c>
      <c r="S2090" s="8">
        <f>VLOOKUP($D2090,{"29 - Psychiatrie (Erwachsene)",1;"30 - Kinder- und Jugendpsychiatrie",1;"297 - stationsäquivalente Behandlung in der Erwachsenenpsychiatrie (29)",1;"307 - stationsäquivalente Behandlung in der Kinder- und Jugendpsychiatrie (30)",1;"31 - Psychosomatik",1;"",0;0,0},2,0)</f>
        <v>0</v>
      </c>
      <c r="T2090" s="8">
        <f t="shared" si="295"/>
        <v>0</v>
      </c>
      <c r="U2090" s="8">
        <f t="shared" si="288"/>
        <v>0</v>
      </c>
      <c r="V2090" s="8">
        <f t="shared" si="290"/>
        <v>0</v>
      </c>
      <c r="W2090" s="8">
        <f t="shared" si="291"/>
        <v>0</v>
      </c>
      <c r="X2090" s="8">
        <f t="shared" si="292"/>
        <v>0</v>
      </c>
      <c r="Y2090" s="8" t="str">
        <f t="shared" si="293"/>
        <v/>
      </c>
      <c r="Z2090" s="8" t="str">
        <f>VLOOKUP($D2090,{"29 - Psychiatrie (Erwachsene)","BGI";"297 - stationsäquivalente Behandlung in der Erwachsenenpsychiatrie (29)","BGI";"30 - Kinder- und Jugendpsychiatrie","BGII";"307 - stationsäquivalente Behandlung in der Kinder- und Jugendpsychiatrie (30)","BGII";"31 - Psychosomatik","BGI";"","LEER";0,"Leer"},2,0)</f>
        <v>LEER</v>
      </c>
      <c r="AA2090" s="8" t="str">
        <f t="shared" si="294"/>
        <v>Stationen</v>
      </c>
    </row>
    <row r="2091" spans="2:27" ht="15" customHeight="1" x14ac:dyDescent="0.25">
      <c r="B2091" s="76" t="str">
        <f t="shared" si="287"/>
        <v>!!!</v>
      </c>
      <c r="C2091" s="310" t="str">
        <f>IF(LEN($E2091)&gt;0,VLOOKUP(TEXT($E2091,0),'Angaben Stationen'!$E$14:$V$215,17,0),"")</f>
        <v/>
      </c>
      <c r="D2091" s="254" t="str">
        <f>IF(LEN($E2091)&gt;0,VLOOKUP(TEXT($E2091,0),'Angaben Stationen'!$E$14:$V$215,18,0),"")</f>
        <v/>
      </c>
      <c r="E2091" s="344"/>
      <c r="F2091" s="256"/>
      <c r="G2091" s="256"/>
      <c r="H2091" s="307"/>
      <c r="I2091" s="183"/>
      <c r="R2091" s="8">
        <f t="shared" si="289"/>
        <v>0</v>
      </c>
      <c r="S2091" s="8">
        <f>VLOOKUP($D2091,{"29 - Psychiatrie (Erwachsene)",1;"30 - Kinder- und Jugendpsychiatrie",1;"297 - stationsäquivalente Behandlung in der Erwachsenenpsychiatrie (29)",1;"307 - stationsäquivalente Behandlung in der Kinder- und Jugendpsychiatrie (30)",1;"31 - Psychosomatik",1;"",0;0,0},2,0)</f>
        <v>0</v>
      </c>
      <c r="T2091" s="8">
        <f t="shared" si="295"/>
        <v>0</v>
      </c>
      <c r="U2091" s="8">
        <f t="shared" si="288"/>
        <v>0</v>
      </c>
      <c r="V2091" s="8">
        <f t="shared" si="290"/>
        <v>0</v>
      </c>
      <c r="W2091" s="8">
        <f t="shared" si="291"/>
        <v>0</v>
      </c>
      <c r="X2091" s="8">
        <f t="shared" si="292"/>
        <v>0</v>
      </c>
      <c r="Y2091" s="8" t="str">
        <f t="shared" si="293"/>
        <v/>
      </c>
      <c r="Z2091" s="8" t="str">
        <f>VLOOKUP($D2091,{"29 - Psychiatrie (Erwachsene)","BGI";"297 - stationsäquivalente Behandlung in der Erwachsenenpsychiatrie (29)","BGI";"30 - Kinder- und Jugendpsychiatrie","BGII";"307 - stationsäquivalente Behandlung in der Kinder- und Jugendpsychiatrie (30)","BGII";"31 - Psychosomatik","BGI";"","LEER";0,"Leer"},2,0)</f>
        <v>LEER</v>
      </c>
      <c r="AA2091" s="8" t="str">
        <f t="shared" si="294"/>
        <v>Stationen</v>
      </c>
    </row>
    <row r="2092" spans="2:27" ht="15" customHeight="1" x14ac:dyDescent="0.25">
      <c r="B2092" s="76" t="str">
        <f t="shared" si="287"/>
        <v>!!!</v>
      </c>
      <c r="C2092" s="310" t="str">
        <f>IF(LEN($E2092)&gt;0,VLOOKUP(TEXT($E2092,0),'Angaben Stationen'!$E$14:$V$215,17,0),"")</f>
        <v/>
      </c>
      <c r="D2092" s="254" t="str">
        <f>IF(LEN($E2092)&gt;0,VLOOKUP(TEXT($E2092,0),'Angaben Stationen'!$E$14:$V$215,18,0),"")</f>
        <v/>
      </c>
      <c r="E2092" s="344"/>
      <c r="F2092" s="256"/>
      <c r="G2092" s="256"/>
      <c r="H2092" s="307"/>
      <c r="I2092" s="183"/>
      <c r="R2092" s="8">
        <f t="shared" si="289"/>
        <v>0</v>
      </c>
      <c r="S2092" s="8">
        <f>VLOOKUP($D2092,{"29 - Psychiatrie (Erwachsene)",1;"30 - Kinder- und Jugendpsychiatrie",1;"297 - stationsäquivalente Behandlung in der Erwachsenenpsychiatrie (29)",1;"307 - stationsäquivalente Behandlung in der Kinder- und Jugendpsychiatrie (30)",1;"31 - Psychosomatik",1;"",0;0,0},2,0)</f>
        <v>0</v>
      </c>
      <c r="T2092" s="8">
        <f t="shared" si="295"/>
        <v>0</v>
      </c>
      <c r="U2092" s="8">
        <f t="shared" si="288"/>
        <v>0</v>
      </c>
      <c r="V2092" s="8">
        <f t="shared" si="290"/>
        <v>0</v>
      </c>
      <c r="W2092" s="8">
        <f t="shared" si="291"/>
        <v>0</v>
      </c>
      <c r="X2092" s="8">
        <f t="shared" si="292"/>
        <v>0</v>
      </c>
      <c r="Y2092" s="8" t="str">
        <f t="shared" si="293"/>
        <v/>
      </c>
      <c r="Z2092" s="8" t="str">
        <f>VLOOKUP($D2092,{"29 - Psychiatrie (Erwachsene)","BGI";"297 - stationsäquivalente Behandlung in der Erwachsenenpsychiatrie (29)","BGI";"30 - Kinder- und Jugendpsychiatrie","BGII";"307 - stationsäquivalente Behandlung in der Kinder- und Jugendpsychiatrie (30)","BGII";"31 - Psychosomatik","BGI";"","LEER";0,"Leer"},2,0)</f>
        <v>LEER</v>
      </c>
      <c r="AA2092" s="8" t="str">
        <f t="shared" si="294"/>
        <v>Stationen</v>
      </c>
    </row>
    <row r="2093" spans="2:27" ht="15" customHeight="1" x14ac:dyDescent="0.25">
      <c r="B2093" s="76" t="str">
        <f t="shared" si="287"/>
        <v>!!!</v>
      </c>
      <c r="C2093" s="310" t="str">
        <f>IF(LEN($E2093)&gt;0,VLOOKUP(TEXT($E2093,0),'Angaben Stationen'!$E$14:$V$215,17,0),"")</f>
        <v/>
      </c>
      <c r="D2093" s="254" t="str">
        <f>IF(LEN($E2093)&gt;0,VLOOKUP(TEXT($E2093,0),'Angaben Stationen'!$E$14:$V$215,18,0),"")</f>
        <v/>
      </c>
      <c r="E2093" s="344"/>
      <c r="F2093" s="256"/>
      <c r="G2093" s="256"/>
      <c r="H2093" s="307"/>
      <c r="I2093" s="183"/>
      <c r="R2093" s="8">
        <f t="shared" si="289"/>
        <v>0</v>
      </c>
      <c r="S2093" s="8">
        <f>VLOOKUP($D2093,{"29 - Psychiatrie (Erwachsene)",1;"30 - Kinder- und Jugendpsychiatrie",1;"297 - stationsäquivalente Behandlung in der Erwachsenenpsychiatrie (29)",1;"307 - stationsäquivalente Behandlung in der Kinder- und Jugendpsychiatrie (30)",1;"31 - Psychosomatik",1;"",0;0,0},2,0)</f>
        <v>0</v>
      </c>
      <c r="T2093" s="8">
        <f t="shared" si="295"/>
        <v>0</v>
      </c>
      <c r="U2093" s="8">
        <f t="shared" si="288"/>
        <v>0</v>
      </c>
      <c r="V2093" s="8">
        <f t="shared" si="290"/>
        <v>0</v>
      </c>
      <c r="W2093" s="8">
        <f t="shared" si="291"/>
        <v>0</v>
      </c>
      <c r="X2093" s="8">
        <f t="shared" si="292"/>
        <v>0</v>
      </c>
      <c r="Y2093" s="8" t="str">
        <f t="shared" si="293"/>
        <v/>
      </c>
      <c r="Z2093" s="8" t="str">
        <f>VLOOKUP($D2093,{"29 - Psychiatrie (Erwachsene)","BGI";"297 - stationsäquivalente Behandlung in der Erwachsenenpsychiatrie (29)","BGI";"30 - Kinder- und Jugendpsychiatrie","BGII";"307 - stationsäquivalente Behandlung in der Kinder- und Jugendpsychiatrie (30)","BGII";"31 - Psychosomatik","BGI";"","LEER";0,"Leer"},2,0)</f>
        <v>LEER</v>
      </c>
      <c r="AA2093" s="8" t="str">
        <f t="shared" si="294"/>
        <v>Stationen</v>
      </c>
    </row>
    <row r="2094" spans="2:27" ht="15" customHeight="1" x14ac:dyDescent="0.25">
      <c r="B2094" s="76" t="str">
        <f t="shared" si="287"/>
        <v>!!!</v>
      </c>
      <c r="C2094" s="310" t="str">
        <f>IF(LEN($E2094)&gt;0,VLOOKUP(TEXT($E2094,0),'Angaben Stationen'!$E$14:$V$215,17,0),"")</f>
        <v/>
      </c>
      <c r="D2094" s="254" t="str">
        <f>IF(LEN($E2094)&gt;0,VLOOKUP(TEXT($E2094,0),'Angaben Stationen'!$E$14:$V$215,18,0),"")</f>
        <v/>
      </c>
      <c r="E2094" s="344"/>
      <c r="F2094" s="256"/>
      <c r="G2094" s="256"/>
      <c r="H2094" s="307"/>
      <c r="I2094" s="183"/>
      <c r="R2094" s="8">
        <f t="shared" si="289"/>
        <v>0</v>
      </c>
      <c r="S2094" s="8">
        <f>VLOOKUP($D2094,{"29 - Psychiatrie (Erwachsene)",1;"30 - Kinder- und Jugendpsychiatrie",1;"297 - stationsäquivalente Behandlung in der Erwachsenenpsychiatrie (29)",1;"307 - stationsäquivalente Behandlung in der Kinder- und Jugendpsychiatrie (30)",1;"31 - Psychosomatik",1;"",0;0,0},2,0)</f>
        <v>0</v>
      </c>
      <c r="T2094" s="8">
        <f t="shared" si="295"/>
        <v>0</v>
      </c>
      <c r="U2094" s="8">
        <f t="shared" si="288"/>
        <v>0</v>
      </c>
      <c r="V2094" s="8">
        <f t="shared" si="290"/>
        <v>0</v>
      </c>
      <c r="W2094" s="8">
        <f t="shared" si="291"/>
        <v>0</v>
      </c>
      <c r="X2094" s="8">
        <f t="shared" si="292"/>
        <v>0</v>
      </c>
      <c r="Y2094" s="8" t="str">
        <f t="shared" si="293"/>
        <v/>
      </c>
      <c r="Z2094" s="8" t="str">
        <f>VLOOKUP($D2094,{"29 - Psychiatrie (Erwachsene)","BGI";"297 - stationsäquivalente Behandlung in der Erwachsenenpsychiatrie (29)","BGI";"30 - Kinder- und Jugendpsychiatrie","BGII";"307 - stationsäquivalente Behandlung in der Kinder- und Jugendpsychiatrie (30)","BGII";"31 - Psychosomatik","BGI";"","LEER";0,"Leer"},2,0)</f>
        <v>LEER</v>
      </c>
      <c r="AA2094" s="8" t="str">
        <f t="shared" si="294"/>
        <v>Stationen</v>
      </c>
    </row>
    <row r="2095" spans="2:27" ht="15" customHeight="1" x14ac:dyDescent="0.25">
      <c r="B2095" s="76" t="str">
        <f t="shared" si="287"/>
        <v>!!!</v>
      </c>
      <c r="C2095" s="310" t="str">
        <f>IF(LEN($E2095)&gt;0,VLOOKUP(TEXT($E2095,0),'Angaben Stationen'!$E$14:$V$215,17,0),"")</f>
        <v/>
      </c>
      <c r="D2095" s="254" t="str">
        <f>IF(LEN($E2095)&gt;0,VLOOKUP(TEXT($E2095,0),'Angaben Stationen'!$E$14:$V$215,18,0),"")</f>
        <v/>
      </c>
      <c r="E2095" s="344"/>
      <c r="F2095" s="256"/>
      <c r="G2095" s="256"/>
      <c r="H2095" s="307"/>
      <c r="I2095" s="183"/>
      <c r="R2095" s="8">
        <f t="shared" si="289"/>
        <v>0</v>
      </c>
      <c r="S2095" s="8">
        <f>VLOOKUP($D2095,{"29 - Psychiatrie (Erwachsene)",1;"30 - Kinder- und Jugendpsychiatrie",1;"297 - stationsäquivalente Behandlung in der Erwachsenenpsychiatrie (29)",1;"307 - stationsäquivalente Behandlung in der Kinder- und Jugendpsychiatrie (30)",1;"31 - Psychosomatik",1;"",0;0,0},2,0)</f>
        <v>0</v>
      </c>
      <c r="T2095" s="8">
        <f t="shared" si="295"/>
        <v>0</v>
      </c>
      <c r="U2095" s="8">
        <f t="shared" si="288"/>
        <v>0</v>
      </c>
      <c r="V2095" s="8">
        <f t="shared" si="290"/>
        <v>0</v>
      </c>
      <c r="W2095" s="8">
        <f t="shared" si="291"/>
        <v>0</v>
      </c>
      <c r="X2095" s="8">
        <f t="shared" si="292"/>
        <v>0</v>
      </c>
      <c r="Y2095" s="8" t="str">
        <f t="shared" si="293"/>
        <v/>
      </c>
      <c r="Z2095" s="8" t="str">
        <f>VLOOKUP($D2095,{"29 - Psychiatrie (Erwachsene)","BGI";"297 - stationsäquivalente Behandlung in der Erwachsenenpsychiatrie (29)","BGI";"30 - Kinder- und Jugendpsychiatrie","BGII";"307 - stationsäquivalente Behandlung in der Kinder- und Jugendpsychiatrie (30)","BGII";"31 - Psychosomatik","BGI";"","LEER";0,"Leer"},2,0)</f>
        <v>LEER</v>
      </c>
      <c r="AA2095" s="8" t="str">
        <f t="shared" si="294"/>
        <v>Stationen</v>
      </c>
    </row>
    <row r="2096" spans="2:27" ht="15" customHeight="1" x14ac:dyDescent="0.25">
      <c r="B2096" s="76" t="str">
        <f t="shared" si="287"/>
        <v>!!!</v>
      </c>
      <c r="C2096" s="310" t="str">
        <f>IF(LEN($E2096)&gt;0,VLOOKUP(TEXT($E2096,0),'Angaben Stationen'!$E$14:$V$215,17,0),"")</f>
        <v/>
      </c>
      <c r="D2096" s="254" t="str">
        <f>IF(LEN($E2096)&gt;0,VLOOKUP(TEXT($E2096,0),'Angaben Stationen'!$E$14:$V$215,18,0),"")</f>
        <v/>
      </c>
      <c r="E2096" s="344"/>
      <c r="F2096" s="256"/>
      <c r="G2096" s="256"/>
      <c r="H2096" s="307"/>
      <c r="I2096" s="183"/>
      <c r="R2096" s="8">
        <f t="shared" si="289"/>
        <v>0</v>
      </c>
      <c r="S2096" s="8">
        <f>VLOOKUP($D2096,{"29 - Psychiatrie (Erwachsene)",1;"30 - Kinder- und Jugendpsychiatrie",1;"297 - stationsäquivalente Behandlung in der Erwachsenenpsychiatrie (29)",1;"307 - stationsäquivalente Behandlung in der Kinder- und Jugendpsychiatrie (30)",1;"31 - Psychosomatik",1;"",0;0,0},2,0)</f>
        <v>0</v>
      </c>
      <c r="T2096" s="8">
        <f t="shared" si="295"/>
        <v>0</v>
      </c>
      <c r="U2096" s="8">
        <f t="shared" si="288"/>
        <v>0</v>
      </c>
      <c r="V2096" s="8">
        <f t="shared" si="290"/>
        <v>0</v>
      </c>
      <c r="W2096" s="8">
        <f t="shared" si="291"/>
        <v>0</v>
      </c>
      <c r="X2096" s="8">
        <f t="shared" si="292"/>
        <v>0</v>
      </c>
      <c r="Y2096" s="8" t="str">
        <f t="shared" si="293"/>
        <v/>
      </c>
      <c r="Z2096" s="8" t="str">
        <f>VLOOKUP($D2096,{"29 - Psychiatrie (Erwachsene)","BGI";"297 - stationsäquivalente Behandlung in der Erwachsenenpsychiatrie (29)","BGI";"30 - Kinder- und Jugendpsychiatrie","BGII";"307 - stationsäquivalente Behandlung in der Kinder- und Jugendpsychiatrie (30)","BGII";"31 - Psychosomatik","BGI";"","LEER";0,"Leer"},2,0)</f>
        <v>LEER</v>
      </c>
      <c r="AA2096" s="8" t="str">
        <f t="shared" si="294"/>
        <v>Stationen</v>
      </c>
    </row>
    <row r="2097" spans="2:27" ht="15" customHeight="1" x14ac:dyDescent="0.25">
      <c r="B2097" s="76" t="str">
        <f t="shared" si="287"/>
        <v>!!!</v>
      </c>
      <c r="C2097" s="310" t="str">
        <f>IF(LEN($E2097)&gt;0,VLOOKUP(TEXT($E2097,0),'Angaben Stationen'!$E$14:$V$215,17,0),"")</f>
        <v/>
      </c>
      <c r="D2097" s="254" t="str">
        <f>IF(LEN($E2097)&gt;0,VLOOKUP(TEXT($E2097,0),'Angaben Stationen'!$E$14:$V$215,18,0),"")</f>
        <v/>
      </c>
      <c r="E2097" s="344"/>
      <c r="F2097" s="256"/>
      <c r="G2097" s="256"/>
      <c r="H2097" s="307"/>
      <c r="I2097" s="183"/>
      <c r="R2097" s="8">
        <f t="shared" si="289"/>
        <v>0</v>
      </c>
      <c r="S2097" s="8">
        <f>VLOOKUP($D2097,{"29 - Psychiatrie (Erwachsene)",1;"30 - Kinder- und Jugendpsychiatrie",1;"297 - stationsäquivalente Behandlung in der Erwachsenenpsychiatrie (29)",1;"307 - stationsäquivalente Behandlung in der Kinder- und Jugendpsychiatrie (30)",1;"31 - Psychosomatik",1;"",0;0,0},2,0)</f>
        <v>0</v>
      </c>
      <c r="T2097" s="8">
        <f t="shared" si="295"/>
        <v>0</v>
      </c>
      <c r="U2097" s="8">
        <f t="shared" si="288"/>
        <v>0</v>
      </c>
      <c r="V2097" s="8">
        <f t="shared" si="290"/>
        <v>0</v>
      </c>
      <c r="W2097" s="8">
        <f t="shared" si="291"/>
        <v>0</v>
      </c>
      <c r="X2097" s="8">
        <f t="shared" si="292"/>
        <v>0</v>
      </c>
      <c r="Y2097" s="8" t="str">
        <f t="shared" si="293"/>
        <v/>
      </c>
      <c r="Z2097" s="8" t="str">
        <f>VLOOKUP($D2097,{"29 - Psychiatrie (Erwachsene)","BGI";"297 - stationsäquivalente Behandlung in der Erwachsenenpsychiatrie (29)","BGI";"30 - Kinder- und Jugendpsychiatrie","BGII";"307 - stationsäquivalente Behandlung in der Kinder- und Jugendpsychiatrie (30)","BGII";"31 - Psychosomatik","BGI";"","LEER";0,"Leer"},2,0)</f>
        <v>LEER</v>
      </c>
      <c r="AA2097" s="8" t="str">
        <f t="shared" si="294"/>
        <v>Stationen</v>
      </c>
    </row>
    <row r="2098" spans="2:27" ht="15" customHeight="1" x14ac:dyDescent="0.25">
      <c r="B2098" s="76" t="str">
        <f t="shared" si="287"/>
        <v>!!!</v>
      </c>
      <c r="C2098" s="310" t="str">
        <f>IF(LEN($E2098)&gt;0,VLOOKUP(TEXT($E2098,0),'Angaben Stationen'!$E$14:$V$215,17,0),"")</f>
        <v/>
      </c>
      <c r="D2098" s="254" t="str">
        <f>IF(LEN($E2098)&gt;0,VLOOKUP(TEXT($E2098,0),'Angaben Stationen'!$E$14:$V$215,18,0),"")</f>
        <v/>
      </c>
      <c r="E2098" s="344"/>
      <c r="F2098" s="256"/>
      <c r="G2098" s="256"/>
      <c r="H2098" s="307"/>
      <c r="I2098" s="183"/>
      <c r="R2098" s="8">
        <f t="shared" si="289"/>
        <v>0</v>
      </c>
      <c r="S2098" s="8">
        <f>VLOOKUP($D2098,{"29 - Psychiatrie (Erwachsene)",1;"30 - Kinder- und Jugendpsychiatrie",1;"297 - stationsäquivalente Behandlung in der Erwachsenenpsychiatrie (29)",1;"307 - stationsäquivalente Behandlung in der Kinder- und Jugendpsychiatrie (30)",1;"31 - Psychosomatik",1;"",0;0,0},2,0)</f>
        <v>0</v>
      </c>
      <c r="T2098" s="8">
        <f t="shared" si="295"/>
        <v>0</v>
      </c>
      <c r="U2098" s="8">
        <f t="shared" si="288"/>
        <v>0</v>
      </c>
      <c r="V2098" s="8">
        <f t="shared" si="290"/>
        <v>0</v>
      </c>
      <c r="W2098" s="8">
        <f t="shared" si="291"/>
        <v>0</v>
      </c>
      <c r="X2098" s="8">
        <f t="shared" si="292"/>
        <v>0</v>
      </c>
      <c r="Y2098" s="8" t="str">
        <f t="shared" si="293"/>
        <v/>
      </c>
      <c r="Z2098" s="8" t="str">
        <f>VLOOKUP($D2098,{"29 - Psychiatrie (Erwachsene)","BGI";"297 - stationsäquivalente Behandlung in der Erwachsenenpsychiatrie (29)","BGI";"30 - Kinder- und Jugendpsychiatrie","BGII";"307 - stationsäquivalente Behandlung in der Kinder- und Jugendpsychiatrie (30)","BGII";"31 - Psychosomatik","BGI";"","LEER";0,"Leer"},2,0)</f>
        <v>LEER</v>
      </c>
      <c r="AA2098" s="8" t="str">
        <f t="shared" si="294"/>
        <v>Stationen</v>
      </c>
    </row>
    <row r="2099" spans="2:27" ht="15" customHeight="1" x14ac:dyDescent="0.25">
      <c r="B2099" s="76" t="str">
        <f t="shared" si="287"/>
        <v>!!!</v>
      </c>
      <c r="C2099" s="310" t="str">
        <f>IF(LEN($E2099)&gt;0,VLOOKUP(TEXT($E2099,0),'Angaben Stationen'!$E$14:$V$215,17,0),"")</f>
        <v/>
      </c>
      <c r="D2099" s="254" t="str">
        <f>IF(LEN($E2099)&gt;0,VLOOKUP(TEXT($E2099,0),'Angaben Stationen'!$E$14:$V$215,18,0),"")</f>
        <v/>
      </c>
      <c r="E2099" s="344"/>
      <c r="F2099" s="256"/>
      <c r="G2099" s="256"/>
      <c r="H2099" s="307"/>
      <c r="I2099" s="183"/>
      <c r="R2099" s="8">
        <f t="shared" si="289"/>
        <v>0</v>
      </c>
      <c r="S2099" s="8">
        <f>VLOOKUP($D2099,{"29 - Psychiatrie (Erwachsene)",1;"30 - Kinder- und Jugendpsychiatrie",1;"297 - stationsäquivalente Behandlung in der Erwachsenenpsychiatrie (29)",1;"307 - stationsäquivalente Behandlung in der Kinder- und Jugendpsychiatrie (30)",1;"31 - Psychosomatik",1;"",0;0,0},2,0)</f>
        <v>0</v>
      </c>
      <c r="T2099" s="8">
        <f t="shared" si="295"/>
        <v>0</v>
      </c>
      <c r="U2099" s="8">
        <f t="shared" si="288"/>
        <v>0</v>
      </c>
      <c r="V2099" s="8">
        <f t="shared" si="290"/>
        <v>0</v>
      </c>
      <c r="W2099" s="8">
        <f t="shared" si="291"/>
        <v>0</v>
      </c>
      <c r="X2099" s="8">
        <f t="shared" si="292"/>
        <v>0</v>
      </c>
      <c r="Y2099" s="8" t="str">
        <f t="shared" si="293"/>
        <v/>
      </c>
      <c r="Z2099" s="8" t="str">
        <f>VLOOKUP($D2099,{"29 - Psychiatrie (Erwachsene)","BGI";"297 - stationsäquivalente Behandlung in der Erwachsenenpsychiatrie (29)","BGI";"30 - Kinder- und Jugendpsychiatrie","BGII";"307 - stationsäquivalente Behandlung in der Kinder- und Jugendpsychiatrie (30)","BGII";"31 - Psychosomatik","BGI";"","LEER";0,"Leer"},2,0)</f>
        <v>LEER</v>
      </c>
      <c r="AA2099" s="8" t="str">
        <f t="shared" si="294"/>
        <v>Stationen</v>
      </c>
    </row>
    <row r="2100" spans="2:27" ht="15" customHeight="1" x14ac:dyDescent="0.25">
      <c r="B2100" s="76" t="str">
        <f t="shared" si="287"/>
        <v>!!!</v>
      </c>
      <c r="C2100" s="310" t="str">
        <f>IF(LEN($E2100)&gt;0,VLOOKUP(TEXT($E2100,0),'Angaben Stationen'!$E$14:$V$215,17,0),"")</f>
        <v/>
      </c>
      <c r="D2100" s="254" t="str">
        <f>IF(LEN($E2100)&gt;0,VLOOKUP(TEXT($E2100,0),'Angaben Stationen'!$E$14:$V$215,18,0),"")</f>
        <v/>
      </c>
      <c r="E2100" s="344"/>
      <c r="F2100" s="256"/>
      <c r="G2100" s="256"/>
      <c r="H2100" s="307"/>
      <c r="I2100" s="183"/>
      <c r="R2100" s="8">
        <f t="shared" si="289"/>
        <v>0</v>
      </c>
      <c r="S2100" s="8">
        <f>VLOOKUP($D2100,{"29 - Psychiatrie (Erwachsene)",1;"30 - Kinder- und Jugendpsychiatrie",1;"297 - stationsäquivalente Behandlung in der Erwachsenenpsychiatrie (29)",1;"307 - stationsäquivalente Behandlung in der Kinder- und Jugendpsychiatrie (30)",1;"31 - Psychosomatik",1;"",0;0,0},2,0)</f>
        <v>0</v>
      </c>
      <c r="T2100" s="8">
        <f t="shared" si="295"/>
        <v>0</v>
      </c>
      <c r="U2100" s="8">
        <f t="shared" si="288"/>
        <v>0</v>
      </c>
      <c r="V2100" s="8">
        <f t="shared" si="290"/>
        <v>0</v>
      </c>
      <c r="W2100" s="8">
        <f t="shared" si="291"/>
        <v>0</v>
      </c>
      <c r="X2100" s="8">
        <f t="shared" si="292"/>
        <v>0</v>
      </c>
      <c r="Y2100" s="8" t="str">
        <f t="shared" si="293"/>
        <v/>
      </c>
      <c r="Z2100" s="8" t="str">
        <f>VLOOKUP($D2100,{"29 - Psychiatrie (Erwachsene)","BGI";"297 - stationsäquivalente Behandlung in der Erwachsenenpsychiatrie (29)","BGI";"30 - Kinder- und Jugendpsychiatrie","BGII";"307 - stationsäquivalente Behandlung in der Kinder- und Jugendpsychiatrie (30)","BGII";"31 - Psychosomatik","BGI";"","LEER";0,"Leer"},2,0)</f>
        <v>LEER</v>
      </c>
      <c r="AA2100" s="8" t="str">
        <f t="shared" si="294"/>
        <v>Stationen</v>
      </c>
    </row>
    <row r="2101" spans="2:27" ht="15" customHeight="1" x14ac:dyDescent="0.25">
      <c r="B2101" s="76" t="str">
        <f t="shared" si="287"/>
        <v>!!!</v>
      </c>
      <c r="C2101" s="310" t="str">
        <f>IF(LEN($E2101)&gt;0,VLOOKUP(TEXT($E2101,0),'Angaben Stationen'!$E$14:$V$215,17,0),"")</f>
        <v/>
      </c>
      <c r="D2101" s="254" t="str">
        <f>IF(LEN($E2101)&gt;0,VLOOKUP(TEXT($E2101,0),'Angaben Stationen'!$E$14:$V$215,18,0),"")</f>
        <v/>
      </c>
      <c r="E2101" s="344"/>
      <c r="F2101" s="256"/>
      <c r="G2101" s="256"/>
      <c r="H2101" s="307"/>
      <c r="I2101" s="183"/>
      <c r="R2101" s="8">
        <f t="shared" si="289"/>
        <v>0</v>
      </c>
      <c r="S2101" s="8">
        <f>VLOOKUP($D2101,{"29 - Psychiatrie (Erwachsene)",1;"30 - Kinder- und Jugendpsychiatrie",1;"297 - stationsäquivalente Behandlung in der Erwachsenenpsychiatrie (29)",1;"307 - stationsäquivalente Behandlung in der Kinder- und Jugendpsychiatrie (30)",1;"31 - Psychosomatik",1;"",0;0,0},2,0)</f>
        <v>0</v>
      </c>
      <c r="T2101" s="8">
        <f t="shared" si="295"/>
        <v>0</v>
      </c>
      <c r="U2101" s="8">
        <f t="shared" si="288"/>
        <v>0</v>
      </c>
      <c r="V2101" s="8">
        <f t="shared" si="290"/>
        <v>0</v>
      </c>
      <c r="W2101" s="8">
        <f t="shared" si="291"/>
        <v>0</v>
      </c>
      <c r="X2101" s="8">
        <f t="shared" si="292"/>
        <v>0</v>
      </c>
      <c r="Y2101" s="8" t="str">
        <f t="shared" si="293"/>
        <v/>
      </c>
      <c r="Z2101" s="8" t="str">
        <f>VLOOKUP($D2101,{"29 - Psychiatrie (Erwachsene)","BGI";"297 - stationsäquivalente Behandlung in der Erwachsenenpsychiatrie (29)","BGI";"30 - Kinder- und Jugendpsychiatrie","BGII";"307 - stationsäquivalente Behandlung in der Kinder- und Jugendpsychiatrie (30)","BGII";"31 - Psychosomatik","BGI";"","LEER";0,"Leer"},2,0)</f>
        <v>LEER</v>
      </c>
      <c r="AA2101" s="8" t="str">
        <f t="shared" si="294"/>
        <v>Stationen</v>
      </c>
    </row>
    <row r="2102" spans="2:27" ht="15" customHeight="1" x14ac:dyDescent="0.25">
      <c r="B2102" s="76" t="str">
        <f t="shared" si="287"/>
        <v>!!!</v>
      </c>
      <c r="C2102" s="310" t="str">
        <f>IF(LEN($E2102)&gt;0,VLOOKUP(TEXT($E2102,0),'Angaben Stationen'!$E$14:$V$215,17,0),"")</f>
        <v/>
      </c>
      <c r="D2102" s="254" t="str">
        <f>IF(LEN($E2102)&gt;0,VLOOKUP(TEXT($E2102,0),'Angaben Stationen'!$E$14:$V$215,18,0),"")</f>
        <v/>
      </c>
      <c r="E2102" s="344"/>
      <c r="F2102" s="256"/>
      <c r="G2102" s="256"/>
      <c r="H2102" s="307"/>
      <c r="I2102" s="183"/>
      <c r="R2102" s="8">
        <f t="shared" si="289"/>
        <v>0</v>
      </c>
      <c r="S2102" s="8">
        <f>VLOOKUP($D2102,{"29 - Psychiatrie (Erwachsene)",1;"30 - Kinder- und Jugendpsychiatrie",1;"297 - stationsäquivalente Behandlung in der Erwachsenenpsychiatrie (29)",1;"307 - stationsäquivalente Behandlung in der Kinder- und Jugendpsychiatrie (30)",1;"31 - Psychosomatik",1;"",0;0,0},2,0)</f>
        <v>0</v>
      </c>
      <c r="T2102" s="8">
        <f t="shared" si="295"/>
        <v>0</v>
      </c>
      <c r="U2102" s="8">
        <f t="shared" si="288"/>
        <v>0</v>
      </c>
      <c r="V2102" s="8">
        <f t="shared" si="290"/>
        <v>0</v>
      </c>
      <c r="W2102" s="8">
        <f t="shared" si="291"/>
        <v>0</v>
      </c>
      <c r="X2102" s="8">
        <f t="shared" si="292"/>
        <v>0</v>
      </c>
      <c r="Y2102" s="8" t="str">
        <f t="shared" si="293"/>
        <v/>
      </c>
      <c r="Z2102" s="8" t="str">
        <f>VLOOKUP($D2102,{"29 - Psychiatrie (Erwachsene)","BGI";"297 - stationsäquivalente Behandlung in der Erwachsenenpsychiatrie (29)","BGI";"30 - Kinder- und Jugendpsychiatrie","BGII";"307 - stationsäquivalente Behandlung in der Kinder- und Jugendpsychiatrie (30)","BGII";"31 - Psychosomatik","BGI";"","LEER";0,"Leer"},2,0)</f>
        <v>LEER</v>
      </c>
      <c r="AA2102" s="8" t="str">
        <f t="shared" si="294"/>
        <v>Stationen</v>
      </c>
    </row>
    <row r="2103" spans="2:27" ht="15" customHeight="1" x14ac:dyDescent="0.25">
      <c r="B2103" s="76" t="str">
        <f t="shared" si="287"/>
        <v>!!!</v>
      </c>
      <c r="C2103" s="310" t="str">
        <f>IF(LEN($E2103)&gt;0,VLOOKUP(TEXT($E2103,0),'Angaben Stationen'!$E$14:$V$215,17,0),"")</f>
        <v/>
      </c>
      <c r="D2103" s="254" t="str">
        <f>IF(LEN($E2103)&gt;0,VLOOKUP(TEXT($E2103,0),'Angaben Stationen'!$E$14:$V$215,18,0),"")</f>
        <v/>
      </c>
      <c r="E2103" s="344"/>
      <c r="F2103" s="256"/>
      <c r="G2103" s="256"/>
      <c r="H2103" s="307"/>
      <c r="I2103" s="183"/>
      <c r="R2103" s="8">
        <f t="shared" si="289"/>
        <v>0</v>
      </c>
      <c r="S2103" s="8">
        <f>VLOOKUP($D2103,{"29 - Psychiatrie (Erwachsene)",1;"30 - Kinder- und Jugendpsychiatrie",1;"297 - stationsäquivalente Behandlung in der Erwachsenenpsychiatrie (29)",1;"307 - stationsäquivalente Behandlung in der Kinder- und Jugendpsychiatrie (30)",1;"31 - Psychosomatik",1;"",0;0,0},2,0)</f>
        <v>0</v>
      </c>
      <c r="T2103" s="8">
        <f t="shared" si="295"/>
        <v>0</v>
      </c>
      <c r="U2103" s="8">
        <f t="shared" si="288"/>
        <v>0</v>
      </c>
      <c r="V2103" s="8">
        <f t="shared" si="290"/>
        <v>0</v>
      </c>
      <c r="W2103" s="8">
        <f t="shared" si="291"/>
        <v>0</v>
      </c>
      <c r="X2103" s="8">
        <f t="shared" si="292"/>
        <v>0</v>
      </c>
      <c r="Y2103" s="8" t="str">
        <f t="shared" si="293"/>
        <v/>
      </c>
      <c r="Z2103" s="8" t="str">
        <f>VLOOKUP($D2103,{"29 - Psychiatrie (Erwachsene)","BGI";"297 - stationsäquivalente Behandlung in der Erwachsenenpsychiatrie (29)","BGI";"30 - Kinder- und Jugendpsychiatrie","BGII";"307 - stationsäquivalente Behandlung in der Kinder- und Jugendpsychiatrie (30)","BGII";"31 - Psychosomatik","BGI";"","LEER";0,"Leer"},2,0)</f>
        <v>LEER</v>
      </c>
      <c r="AA2103" s="8" t="str">
        <f t="shared" si="294"/>
        <v>Stationen</v>
      </c>
    </row>
    <row r="2104" spans="2:27" ht="15" customHeight="1" x14ac:dyDescent="0.25">
      <c r="B2104" s="76" t="str">
        <f t="shared" si="287"/>
        <v>!!!</v>
      </c>
      <c r="C2104" s="310" t="str">
        <f>IF(LEN($E2104)&gt;0,VLOOKUP(TEXT($E2104,0),'Angaben Stationen'!$E$14:$V$215,17,0),"")</f>
        <v/>
      </c>
      <c r="D2104" s="254" t="str">
        <f>IF(LEN($E2104)&gt;0,VLOOKUP(TEXT($E2104,0),'Angaben Stationen'!$E$14:$V$215,18,0),"")</f>
        <v/>
      </c>
      <c r="E2104" s="344"/>
      <c r="F2104" s="256"/>
      <c r="G2104" s="256"/>
      <c r="H2104" s="307"/>
      <c r="I2104" s="183"/>
      <c r="R2104" s="8">
        <f t="shared" si="289"/>
        <v>0</v>
      </c>
      <c r="S2104" s="8">
        <f>VLOOKUP($D2104,{"29 - Psychiatrie (Erwachsene)",1;"30 - Kinder- und Jugendpsychiatrie",1;"297 - stationsäquivalente Behandlung in der Erwachsenenpsychiatrie (29)",1;"307 - stationsäquivalente Behandlung in der Kinder- und Jugendpsychiatrie (30)",1;"31 - Psychosomatik",1;"",0;0,0},2,0)</f>
        <v>0</v>
      </c>
      <c r="T2104" s="8">
        <f t="shared" si="295"/>
        <v>0</v>
      </c>
      <c r="U2104" s="8">
        <f t="shared" si="288"/>
        <v>0</v>
      </c>
      <c r="V2104" s="8">
        <f t="shared" si="290"/>
        <v>0</v>
      </c>
      <c r="W2104" s="8">
        <f t="shared" si="291"/>
        <v>0</v>
      </c>
      <c r="X2104" s="8">
        <f t="shared" si="292"/>
        <v>0</v>
      </c>
      <c r="Y2104" s="8" t="str">
        <f t="shared" si="293"/>
        <v/>
      </c>
      <c r="Z2104" s="8" t="str">
        <f>VLOOKUP($D2104,{"29 - Psychiatrie (Erwachsene)","BGI";"297 - stationsäquivalente Behandlung in der Erwachsenenpsychiatrie (29)","BGI";"30 - Kinder- und Jugendpsychiatrie","BGII";"307 - stationsäquivalente Behandlung in der Kinder- und Jugendpsychiatrie (30)","BGII";"31 - Psychosomatik","BGI";"","LEER";0,"Leer"},2,0)</f>
        <v>LEER</v>
      </c>
      <c r="AA2104" s="8" t="str">
        <f t="shared" si="294"/>
        <v>Stationen</v>
      </c>
    </row>
    <row r="2105" spans="2:27" ht="15" customHeight="1" x14ac:dyDescent="0.25">
      <c r="B2105" s="76" t="str">
        <f t="shared" si="287"/>
        <v>!!!</v>
      </c>
      <c r="C2105" s="310" t="str">
        <f>IF(LEN($E2105)&gt;0,VLOOKUP(TEXT($E2105,0),'Angaben Stationen'!$E$14:$V$215,17,0),"")</f>
        <v/>
      </c>
      <c r="D2105" s="254" t="str">
        <f>IF(LEN($E2105)&gt;0,VLOOKUP(TEXT($E2105,0),'Angaben Stationen'!$E$14:$V$215,18,0),"")</f>
        <v/>
      </c>
      <c r="E2105" s="344"/>
      <c r="F2105" s="256"/>
      <c r="G2105" s="256"/>
      <c r="H2105" s="307"/>
      <c r="I2105" s="183"/>
      <c r="R2105" s="8">
        <f t="shared" si="289"/>
        <v>0</v>
      </c>
      <c r="S2105" s="8">
        <f>VLOOKUP($D2105,{"29 - Psychiatrie (Erwachsene)",1;"30 - Kinder- und Jugendpsychiatrie",1;"297 - stationsäquivalente Behandlung in der Erwachsenenpsychiatrie (29)",1;"307 - stationsäquivalente Behandlung in der Kinder- und Jugendpsychiatrie (30)",1;"31 - Psychosomatik",1;"",0;0,0},2,0)</f>
        <v>0</v>
      </c>
      <c r="T2105" s="8">
        <f t="shared" si="295"/>
        <v>0</v>
      </c>
      <c r="U2105" s="8">
        <f t="shared" si="288"/>
        <v>0</v>
      </c>
      <c r="V2105" s="8">
        <f t="shared" si="290"/>
        <v>0</v>
      </c>
      <c r="W2105" s="8">
        <f t="shared" si="291"/>
        <v>0</v>
      </c>
      <c r="X2105" s="8">
        <f t="shared" si="292"/>
        <v>0</v>
      </c>
      <c r="Y2105" s="8" t="str">
        <f t="shared" si="293"/>
        <v/>
      </c>
      <c r="Z2105" s="8" t="str">
        <f>VLOOKUP($D2105,{"29 - Psychiatrie (Erwachsene)","BGI";"297 - stationsäquivalente Behandlung in der Erwachsenenpsychiatrie (29)","BGI";"30 - Kinder- und Jugendpsychiatrie","BGII";"307 - stationsäquivalente Behandlung in der Kinder- und Jugendpsychiatrie (30)","BGII";"31 - Psychosomatik","BGI";"","LEER";0,"Leer"},2,0)</f>
        <v>LEER</v>
      </c>
      <c r="AA2105" s="8" t="str">
        <f t="shared" si="294"/>
        <v>Stationen</v>
      </c>
    </row>
    <row r="2106" spans="2:27" ht="15" customHeight="1" x14ac:dyDescent="0.25">
      <c r="B2106" s="76" t="str">
        <f t="shared" si="287"/>
        <v>!!!</v>
      </c>
      <c r="C2106" s="310" t="str">
        <f>IF(LEN($E2106)&gt;0,VLOOKUP(TEXT($E2106,0),'Angaben Stationen'!$E$14:$V$215,17,0),"")</f>
        <v/>
      </c>
      <c r="D2106" s="254" t="str">
        <f>IF(LEN($E2106)&gt;0,VLOOKUP(TEXT($E2106,0),'Angaben Stationen'!$E$14:$V$215,18,0),"")</f>
        <v/>
      </c>
      <c r="E2106" s="344"/>
      <c r="F2106" s="256"/>
      <c r="G2106" s="256"/>
      <c r="H2106" s="307"/>
      <c r="I2106" s="183"/>
      <c r="R2106" s="8">
        <f t="shared" si="289"/>
        <v>0</v>
      </c>
      <c r="S2106" s="8">
        <f>VLOOKUP($D2106,{"29 - Psychiatrie (Erwachsene)",1;"30 - Kinder- und Jugendpsychiatrie",1;"297 - stationsäquivalente Behandlung in der Erwachsenenpsychiatrie (29)",1;"307 - stationsäquivalente Behandlung in der Kinder- und Jugendpsychiatrie (30)",1;"31 - Psychosomatik",1;"",0;0,0},2,0)</f>
        <v>0</v>
      </c>
      <c r="T2106" s="8">
        <f t="shared" si="295"/>
        <v>0</v>
      </c>
      <c r="U2106" s="8">
        <f t="shared" si="288"/>
        <v>0</v>
      </c>
      <c r="V2106" s="8">
        <f t="shared" si="290"/>
        <v>0</v>
      </c>
      <c r="W2106" s="8">
        <f t="shared" si="291"/>
        <v>0</v>
      </c>
      <c r="X2106" s="8">
        <f t="shared" si="292"/>
        <v>0</v>
      </c>
      <c r="Y2106" s="8" t="str">
        <f t="shared" si="293"/>
        <v/>
      </c>
      <c r="Z2106" s="8" t="str">
        <f>VLOOKUP($D2106,{"29 - Psychiatrie (Erwachsene)","BGI";"297 - stationsäquivalente Behandlung in der Erwachsenenpsychiatrie (29)","BGI";"30 - Kinder- und Jugendpsychiatrie","BGII";"307 - stationsäquivalente Behandlung in der Kinder- und Jugendpsychiatrie (30)","BGII";"31 - Psychosomatik","BGI";"","LEER";0,"Leer"},2,0)</f>
        <v>LEER</v>
      </c>
      <c r="AA2106" s="8" t="str">
        <f t="shared" si="294"/>
        <v>Stationen</v>
      </c>
    </row>
    <row r="2107" spans="2:27" ht="15" customHeight="1" x14ac:dyDescent="0.25">
      <c r="B2107" s="76" t="str">
        <f t="shared" si="287"/>
        <v>!!!</v>
      </c>
      <c r="C2107" s="310" t="str">
        <f>IF(LEN($E2107)&gt;0,VLOOKUP(TEXT($E2107,0),'Angaben Stationen'!$E$14:$V$215,17,0),"")</f>
        <v/>
      </c>
      <c r="D2107" s="254" t="str">
        <f>IF(LEN($E2107)&gt;0,VLOOKUP(TEXT($E2107,0),'Angaben Stationen'!$E$14:$V$215,18,0),"")</f>
        <v/>
      </c>
      <c r="E2107" s="344"/>
      <c r="F2107" s="256"/>
      <c r="G2107" s="256"/>
      <c r="H2107" s="307"/>
      <c r="I2107" s="183"/>
      <c r="R2107" s="8">
        <f t="shared" si="289"/>
        <v>0</v>
      </c>
      <c r="S2107" s="8">
        <f>VLOOKUP($D2107,{"29 - Psychiatrie (Erwachsene)",1;"30 - Kinder- und Jugendpsychiatrie",1;"297 - stationsäquivalente Behandlung in der Erwachsenenpsychiatrie (29)",1;"307 - stationsäquivalente Behandlung in der Kinder- und Jugendpsychiatrie (30)",1;"31 - Psychosomatik",1;"",0;0,0},2,0)</f>
        <v>0</v>
      </c>
      <c r="T2107" s="8">
        <f t="shared" si="295"/>
        <v>0</v>
      </c>
      <c r="U2107" s="8">
        <f t="shared" si="288"/>
        <v>0</v>
      </c>
      <c r="V2107" s="8">
        <f t="shared" si="290"/>
        <v>0</v>
      </c>
      <c r="W2107" s="8">
        <f t="shared" si="291"/>
        <v>0</v>
      </c>
      <c r="X2107" s="8">
        <f t="shared" si="292"/>
        <v>0</v>
      </c>
      <c r="Y2107" s="8" t="str">
        <f t="shared" si="293"/>
        <v/>
      </c>
      <c r="Z2107" s="8" t="str">
        <f>VLOOKUP($D2107,{"29 - Psychiatrie (Erwachsene)","BGI";"297 - stationsäquivalente Behandlung in der Erwachsenenpsychiatrie (29)","BGI";"30 - Kinder- und Jugendpsychiatrie","BGII";"307 - stationsäquivalente Behandlung in der Kinder- und Jugendpsychiatrie (30)","BGII";"31 - Psychosomatik","BGI";"","LEER";0,"Leer"},2,0)</f>
        <v>LEER</v>
      </c>
      <c r="AA2107" s="8" t="str">
        <f t="shared" si="294"/>
        <v>Stationen</v>
      </c>
    </row>
    <row r="2108" spans="2:27" ht="15" customHeight="1" x14ac:dyDescent="0.25">
      <c r="B2108" s="76" t="str">
        <f t="shared" si="287"/>
        <v>!!!</v>
      </c>
      <c r="C2108" s="310" t="str">
        <f>IF(LEN($E2108)&gt;0,VLOOKUP(TEXT($E2108,0),'Angaben Stationen'!$E$14:$V$215,17,0),"")</f>
        <v/>
      </c>
      <c r="D2108" s="254" t="str">
        <f>IF(LEN($E2108)&gt;0,VLOOKUP(TEXT($E2108,0),'Angaben Stationen'!$E$14:$V$215,18,0),"")</f>
        <v/>
      </c>
      <c r="E2108" s="344"/>
      <c r="F2108" s="256"/>
      <c r="G2108" s="256"/>
      <c r="H2108" s="307"/>
      <c r="I2108" s="183"/>
      <c r="R2108" s="8">
        <f t="shared" si="289"/>
        <v>0</v>
      </c>
      <c r="S2108" s="8">
        <f>VLOOKUP($D2108,{"29 - Psychiatrie (Erwachsene)",1;"30 - Kinder- und Jugendpsychiatrie",1;"297 - stationsäquivalente Behandlung in der Erwachsenenpsychiatrie (29)",1;"307 - stationsäquivalente Behandlung in der Kinder- und Jugendpsychiatrie (30)",1;"31 - Psychosomatik",1;"",0;0,0},2,0)</f>
        <v>0</v>
      </c>
      <c r="T2108" s="8">
        <f t="shared" si="295"/>
        <v>0</v>
      </c>
      <c r="U2108" s="8">
        <f t="shared" si="288"/>
        <v>0</v>
      </c>
      <c r="V2108" s="8">
        <f t="shared" si="290"/>
        <v>0</v>
      </c>
      <c r="W2108" s="8">
        <f t="shared" si="291"/>
        <v>0</v>
      </c>
      <c r="X2108" s="8">
        <f t="shared" si="292"/>
        <v>0</v>
      </c>
      <c r="Y2108" s="8" t="str">
        <f t="shared" si="293"/>
        <v/>
      </c>
      <c r="Z2108" s="8" t="str">
        <f>VLOOKUP($D2108,{"29 - Psychiatrie (Erwachsene)","BGI";"297 - stationsäquivalente Behandlung in der Erwachsenenpsychiatrie (29)","BGI";"30 - Kinder- und Jugendpsychiatrie","BGII";"307 - stationsäquivalente Behandlung in der Kinder- und Jugendpsychiatrie (30)","BGII";"31 - Psychosomatik","BGI";"","LEER";0,"Leer"},2,0)</f>
        <v>LEER</v>
      </c>
      <c r="AA2108" s="8" t="str">
        <f t="shared" si="294"/>
        <v>Stationen</v>
      </c>
    </row>
    <row r="2109" spans="2:27" ht="15" customHeight="1" x14ac:dyDescent="0.25">
      <c r="B2109" s="76" t="str">
        <f t="shared" ref="B2109:B2172" si="296">IF(SUM(S2109:X2109)&lt;6,"!!!","")</f>
        <v>!!!</v>
      </c>
      <c r="C2109" s="310" t="str">
        <f>IF(LEN($E2109)&gt;0,VLOOKUP(TEXT($E2109,0),'Angaben Stationen'!$E$14:$V$215,17,0),"")</f>
        <v/>
      </c>
      <c r="D2109" s="254" t="str">
        <f>IF(LEN($E2109)&gt;0,VLOOKUP(TEXT($E2109,0),'Angaben Stationen'!$E$14:$V$215,18,0),"")</f>
        <v/>
      </c>
      <c r="E2109" s="344"/>
      <c r="F2109" s="256"/>
      <c r="G2109" s="256"/>
      <c r="H2109" s="307"/>
      <c r="I2109" s="183"/>
      <c r="R2109" s="8">
        <f t="shared" si="289"/>
        <v>0</v>
      </c>
      <c r="S2109" s="8">
        <f>VLOOKUP($D2109,{"29 - Psychiatrie (Erwachsene)",1;"30 - Kinder- und Jugendpsychiatrie",1;"297 - stationsäquivalente Behandlung in der Erwachsenenpsychiatrie (29)",1;"307 - stationsäquivalente Behandlung in der Kinder- und Jugendpsychiatrie (30)",1;"31 - Psychosomatik",1;"",0;0,0},2,0)</f>
        <v>0</v>
      </c>
      <c r="T2109" s="8">
        <f t="shared" si="295"/>
        <v>0</v>
      </c>
      <c r="U2109" s="8">
        <f t="shared" ref="U2109:U2172" si="297">IF($E2109&lt;&gt;0,1,0)</f>
        <v>0</v>
      </c>
      <c r="V2109" s="8">
        <f t="shared" si="290"/>
        <v>0</v>
      </c>
      <c r="W2109" s="8">
        <f t="shared" si="291"/>
        <v>0</v>
      </c>
      <c r="X2109" s="8">
        <f t="shared" si="292"/>
        <v>0</v>
      </c>
      <c r="Y2109" s="8" t="str">
        <f t="shared" si="293"/>
        <v/>
      </c>
      <c r="Z2109" s="8" t="str">
        <f>VLOOKUP($D2109,{"29 - Psychiatrie (Erwachsene)","BGI";"297 - stationsäquivalente Behandlung in der Erwachsenenpsychiatrie (29)","BGI";"30 - Kinder- und Jugendpsychiatrie","BGII";"307 - stationsäquivalente Behandlung in der Kinder- und Jugendpsychiatrie (30)","BGII";"31 - Psychosomatik","BGI";"","LEER";0,"Leer"},2,0)</f>
        <v>LEER</v>
      </c>
      <c r="AA2109" s="8" t="str">
        <f t="shared" si="294"/>
        <v>Stationen</v>
      </c>
    </row>
    <row r="2110" spans="2:27" ht="15" customHeight="1" x14ac:dyDescent="0.25">
      <c r="B2110" s="76" t="str">
        <f t="shared" si="296"/>
        <v>!!!</v>
      </c>
      <c r="C2110" s="310" t="str">
        <f>IF(LEN($E2110)&gt;0,VLOOKUP(TEXT($E2110,0),'Angaben Stationen'!$E$14:$V$215,17,0),"")</f>
        <v/>
      </c>
      <c r="D2110" s="254" t="str">
        <f>IF(LEN($E2110)&gt;0,VLOOKUP(TEXT($E2110,0),'Angaben Stationen'!$E$14:$V$215,18,0),"")</f>
        <v/>
      </c>
      <c r="E2110" s="344"/>
      <c r="F2110" s="256"/>
      <c r="G2110" s="256"/>
      <c r="H2110" s="307"/>
      <c r="I2110" s="183"/>
      <c r="R2110" s="8">
        <f t="shared" si="289"/>
        <v>0</v>
      </c>
      <c r="S2110" s="8">
        <f>VLOOKUP($D2110,{"29 - Psychiatrie (Erwachsene)",1;"30 - Kinder- und Jugendpsychiatrie",1;"297 - stationsäquivalente Behandlung in der Erwachsenenpsychiatrie (29)",1;"307 - stationsäquivalente Behandlung in der Kinder- und Jugendpsychiatrie (30)",1;"31 - Psychosomatik",1;"",0;0,0},2,0)</f>
        <v>0</v>
      </c>
      <c r="T2110" s="8">
        <f t="shared" si="295"/>
        <v>0</v>
      </c>
      <c r="U2110" s="8">
        <f t="shared" si="297"/>
        <v>0</v>
      </c>
      <c r="V2110" s="8">
        <f t="shared" si="290"/>
        <v>0</v>
      </c>
      <c r="W2110" s="8">
        <f t="shared" si="291"/>
        <v>0</v>
      </c>
      <c r="X2110" s="8">
        <f t="shared" si="292"/>
        <v>0</v>
      </c>
      <c r="Y2110" s="8" t="str">
        <f t="shared" si="293"/>
        <v/>
      </c>
      <c r="Z2110" s="8" t="str">
        <f>VLOOKUP($D2110,{"29 - Psychiatrie (Erwachsene)","BGI";"297 - stationsäquivalente Behandlung in der Erwachsenenpsychiatrie (29)","BGI";"30 - Kinder- und Jugendpsychiatrie","BGII";"307 - stationsäquivalente Behandlung in der Kinder- und Jugendpsychiatrie (30)","BGII";"31 - Psychosomatik","BGI";"","LEER";0,"Leer"},2,0)</f>
        <v>LEER</v>
      </c>
      <c r="AA2110" s="8" t="str">
        <f t="shared" si="294"/>
        <v>Stationen</v>
      </c>
    </row>
    <row r="2111" spans="2:27" ht="15" customHeight="1" x14ac:dyDescent="0.25">
      <c r="B2111" s="76" t="str">
        <f t="shared" si="296"/>
        <v>!!!</v>
      </c>
      <c r="C2111" s="310" t="str">
        <f>IF(LEN($E2111)&gt;0,VLOOKUP(TEXT($E2111,0),'Angaben Stationen'!$E$14:$V$215,17,0),"")</f>
        <v/>
      </c>
      <c r="D2111" s="254" t="str">
        <f>IF(LEN($E2111)&gt;0,VLOOKUP(TEXT($E2111,0),'Angaben Stationen'!$E$14:$V$215,18,0),"")</f>
        <v/>
      </c>
      <c r="E2111" s="344"/>
      <c r="F2111" s="256"/>
      <c r="G2111" s="256"/>
      <c r="H2111" s="307"/>
      <c r="I2111" s="183"/>
      <c r="R2111" s="8">
        <f t="shared" si="289"/>
        <v>0</v>
      </c>
      <c r="S2111" s="8">
        <f>VLOOKUP($D2111,{"29 - Psychiatrie (Erwachsene)",1;"30 - Kinder- und Jugendpsychiatrie",1;"297 - stationsäquivalente Behandlung in der Erwachsenenpsychiatrie (29)",1;"307 - stationsäquivalente Behandlung in der Kinder- und Jugendpsychiatrie (30)",1;"31 - Psychosomatik",1;"",0;0,0},2,0)</f>
        <v>0</v>
      </c>
      <c r="T2111" s="8">
        <f t="shared" si="295"/>
        <v>0</v>
      </c>
      <c r="U2111" s="8">
        <f t="shared" si="297"/>
        <v>0</v>
      </c>
      <c r="V2111" s="8">
        <f t="shared" si="290"/>
        <v>0</v>
      </c>
      <c r="W2111" s="8">
        <f t="shared" si="291"/>
        <v>0</v>
      </c>
      <c r="X2111" s="8">
        <f t="shared" si="292"/>
        <v>0</v>
      </c>
      <c r="Y2111" s="8" t="str">
        <f t="shared" si="293"/>
        <v/>
      </c>
      <c r="Z2111" s="8" t="str">
        <f>VLOOKUP($D2111,{"29 - Psychiatrie (Erwachsene)","BGI";"297 - stationsäquivalente Behandlung in der Erwachsenenpsychiatrie (29)","BGI";"30 - Kinder- und Jugendpsychiatrie","BGII";"307 - stationsäquivalente Behandlung in der Kinder- und Jugendpsychiatrie (30)","BGII";"31 - Psychosomatik","BGI";"","LEER";0,"Leer"},2,0)</f>
        <v>LEER</v>
      </c>
      <c r="AA2111" s="8" t="str">
        <f t="shared" si="294"/>
        <v>Stationen</v>
      </c>
    </row>
    <row r="2112" spans="2:27" ht="15" customHeight="1" x14ac:dyDescent="0.25">
      <c r="B2112" s="76" t="str">
        <f t="shared" si="296"/>
        <v>!!!</v>
      </c>
      <c r="C2112" s="310" t="str">
        <f>IF(LEN($E2112)&gt;0,VLOOKUP(TEXT($E2112,0),'Angaben Stationen'!$E$14:$V$215,17,0),"")</f>
        <v/>
      </c>
      <c r="D2112" s="254" t="str">
        <f>IF(LEN($E2112)&gt;0,VLOOKUP(TEXT($E2112,0),'Angaben Stationen'!$E$14:$V$215,18,0),"")</f>
        <v/>
      </c>
      <c r="E2112" s="344"/>
      <c r="F2112" s="256"/>
      <c r="G2112" s="256"/>
      <c r="H2112" s="307"/>
      <c r="I2112" s="183"/>
      <c r="R2112" s="8">
        <f t="shared" si="289"/>
        <v>0</v>
      </c>
      <c r="S2112" s="8">
        <f>VLOOKUP($D2112,{"29 - Psychiatrie (Erwachsene)",1;"30 - Kinder- und Jugendpsychiatrie",1;"297 - stationsäquivalente Behandlung in der Erwachsenenpsychiatrie (29)",1;"307 - stationsäquivalente Behandlung in der Kinder- und Jugendpsychiatrie (30)",1;"31 - Psychosomatik",1;"",0;0,0},2,0)</f>
        <v>0</v>
      </c>
      <c r="T2112" s="8">
        <f t="shared" si="295"/>
        <v>0</v>
      </c>
      <c r="U2112" s="8">
        <f t="shared" si="297"/>
        <v>0</v>
      </c>
      <c r="V2112" s="8">
        <f t="shared" si="290"/>
        <v>0</v>
      </c>
      <c r="W2112" s="8">
        <f t="shared" si="291"/>
        <v>0</v>
      </c>
      <c r="X2112" s="8">
        <f t="shared" si="292"/>
        <v>0</v>
      </c>
      <c r="Y2112" s="8" t="str">
        <f t="shared" si="293"/>
        <v/>
      </c>
      <c r="Z2112" s="8" t="str">
        <f>VLOOKUP($D2112,{"29 - Psychiatrie (Erwachsene)","BGI";"297 - stationsäquivalente Behandlung in der Erwachsenenpsychiatrie (29)","BGI";"30 - Kinder- und Jugendpsychiatrie","BGII";"307 - stationsäquivalente Behandlung in der Kinder- und Jugendpsychiatrie (30)","BGII";"31 - Psychosomatik","BGI";"","LEER";0,"Leer"},2,0)</f>
        <v>LEER</v>
      </c>
      <c r="AA2112" s="8" t="str">
        <f t="shared" si="294"/>
        <v>Stationen</v>
      </c>
    </row>
    <row r="2113" spans="2:27" ht="15" customHeight="1" x14ac:dyDescent="0.25">
      <c r="B2113" s="76" t="str">
        <f t="shared" si="296"/>
        <v>!!!</v>
      </c>
      <c r="C2113" s="310" t="str">
        <f>IF(LEN($E2113)&gt;0,VLOOKUP(TEXT($E2113,0),'Angaben Stationen'!$E$14:$V$215,17,0),"")</f>
        <v/>
      </c>
      <c r="D2113" s="254" t="str">
        <f>IF(LEN($E2113)&gt;0,VLOOKUP(TEXT($E2113,0),'Angaben Stationen'!$E$14:$V$215,18,0),"")</f>
        <v/>
      </c>
      <c r="E2113" s="344"/>
      <c r="F2113" s="256"/>
      <c r="G2113" s="256"/>
      <c r="H2113" s="307"/>
      <c r="I2113" s="183"/>
      <c r="R2113" s="8">
        <f t="shared" si="289"/>
        <v>0</v>
      </c>
      <c r="S2113" s="8">
        <f>VLOOKUP($D2113,{"29 - Psychiatrie (Erwachsene)",1;"30 - Kinder- und Jugendpsychiatrie",1;"297 - stationsäquivalente Behandlung in der Erwachsenenpsychiatrie (29)",1;"307 - stationsäquivalente Behandlung in der Kinder- und Jugendpsychiatrie (30)",1;"31 - Psychosomatik",1;"",0;0,0},2,0)</f>
        <v>0</v>
      </c>
      <c r="T2113" s="8">
        <f t="shared" si="295"/>
        <v>0</v>
      </c>
      <c r="U2113" s="8">
        <f t="shared" si="297"/>
        <v>0</v>
      </c>
      <c r="V2113" s="8">
        <f t="shared" si="290"/>
        <v>0</v>
      </c>
      <c r="W2113" s="8">
        <f t="shared" si="291"/>
        <v>0</v>
      </c>
      <c r="X2113" s="8">
        <f t="shared" si="292"/>
        <v>0</v>
      </c>
      <c r="Y2113" s="8" t="str">
        <f t="shared" si="293"/>
        <v/>
      </c>
      <c r="Z2113" s="8" t="str">
        <f>VLOOKUP($D2113,{"29 - Psychiatrie (Erwachsene)","BGI";"297 - stationsäquivalente Behandlung in der Erwachsenenpsychiatrie (29)","BGI";"30 - Kinder- und Jugendpsychiatrie","BGII";"307 - stationsäquivalente Behandlung in der Kinder- und Jugendpsychiatrie (30)","BGII";"31 - Psychosomatik","BGI";"","LEER";0,"Leer"},2,0)</f>
        <v>LEER</v>
      </c>
      <c r="AA2113" s="8" t="str">
        <f t="shared" si="294"/>
        <v>Stationen</v>
      </c>
    </row>
    <row r="2114" spans="2:27" ht="15" customHeight="1" x14ac:dyDescent="0.25">
      <c r="B2114" s="76" t="str">
        <f t="shared" si="296"/>
        <v>!!!</v>
      </c>
      <c r="C2114" s="310" t="str">
        <f>IF(LEN($E2114)&gt;0,VLOOKUP(TEXT($E2114,0),'Angaben Stationen'!$E$14:$V$215,17,0),"")</f>
        <v/>
      </c>
      <c r="D2114" s="254" t="str">
        <f>IF(LEN($E2114)&gt;0,VLOOKUP(TEXT($E2114,0),'Angaben Stationen'!$E$14:$V$215,18,0),"")</f>
        <v/>
      </c>
      <c r="E2114" s="344"/>
      <c r="F2114" s="256"/>
      <c r="G2114" s="256"/>
      <c r="H2114" s="307"/>
      <c r="I2114" s="183"/>
      <c r="R2114" s="8">
        <f t="shared" si="289"/>
        <v>0</v>
      </c>
      <c r="S2114" s="8">
        <f>VLOOKUP($D2114,{"29 - Psychiatrie (Erwachsene)",1;"30 - Kinder- und Jugendpsychiatrie",1;"297 - stationsäquivalente Behandlung in der Erwachsenenpsychiatrie (29)",1;"307 - stationsäquivalente Behandlung in der Kinder- und Jugendpsychiatrie (30)",1;"31 - Psychosomatik",1;"",0;0,0},2,0)</f>
        <v>0</v>
      </c>
      <c r="T2114" s="8">
        <f t="shared" si="295"/>
        <v>0</v>
      </c>
      <c r="U2114" s="8">
        <f t="shared" si="297"/>
        <v>0</v>
      </c>
      <c r="V2114" s="8">
        <f t="shared" si="290"/>
        <v>0</v>
      </c>
      <c r="W2114" s="8">
        <f t="shared" si="291"/>
        <v>0</v>
      </c>
      <c r="X2114" s="8">
        <f t="shared" si="292"/>
        <v>0</v>
      </c>
      <c r="Y2114" s="8" t="str">
        <f t="shared" si="293"/>
        <v/>
      </c>
      <c r="Z2114" s="8" t="str">
        <f>VLOOKUP($D2114,{"29 - Psychiatrie (Erwachsene)","BGI";"297 - stationsäquivalente Behandlung in der Erwachsenenpsychiatrie (29)","BGI";"30 - Kinder- und Jugendpsychiatrie","BGII";"307 - stationsäquivalente Behandlung in der Kinder- und Jugendpsychiatrie (30)","BGII";"31 - Psychosomatik","BGI";"","LEER";0,"Leer"},2,0)</f>
        <v>LEER</v>
      </c>
      <c r="AA2114" s="8" t="str">
        <f t="shared" si="294"/>
        <v>Stationen</v>
      </c>
    </row>
    <row r="2115" spans="2:27" ht="15" customHeight="1" x14ac:dyDescent="0.25">
      <c r="B2115" s="76" t="str">
        <f t="shared" si="296"/>
        <v>!!!</v>
      </c>
      <c r="C2115" s="310" t="str">
        <f>IF(LEN($E2115)&gt;0,VLOOKUP(TEXT($E2115,0),'Angaben Stationen'!$E$14:$V$215,17,0),"")</f>
        <v/>
      </c>
      <c r="D2115" s="254" t="str">
        <f>IF(LEN($E2115)&gt;0,VLOOKUP(TEXT($E2115,0),'Angaben Stationen'!$E$14:$V$215,18,0),"")</f>
        <v/>
      </c>
      <c r="E2115" s="344"/>
      <c r="F2115" s="256"/>
      <c r="G2115" s="256"/>
      <c r="H2115" s="307"/>
      <c r="I2115" s="183"/>
      <c r="R2115" s="8">
        <f t="shared" si="289"/>
        <v>0</v>
      </c>
      <c r="S2115" s="8">
        <f>VLOOKUP($D2115,{"29 - Psychiatrie (Erwachsene)",1;"30 - Kinder- und Jugendpsychiatrie",1;"297 - stationsäquivalente Behandlung in der Erwachsenenpsychiatrie (29)",1;"307 - stationsäquivalente Behandlung in der Kinder- und Jugendpsychiatrie (30)",1;"31 - Psychosomatik",1;"",0;0,0},2,0)</f>
        <v>0</v>
      </c>
      <c r="T2115" s="8">
        <f t="shared" si="295"/>
        <v>0</v>
      </c>
      <c r="U2115" s="8">
        <f t="shared" si="297"/>
        <v>0</v>
      </c>
      <c r="V2115" s="8">
        <f t="shared" si="290"/>
        <v>0</v>
      </c>
      <c r="W2115" s="8">
        <f t="shared" si="291"/>
        <v>0</v>
      </c>
      <c r="X2115" s="8">
        <f t="shared" si="292"/>
        <v>0</v>
      </c>
      <c r="Y2115" s="8" t="str">
        <f t="shared" si="293"/>
        <v/>
      </c>
      <c r="Z2115" s="8" t="str">
        <f>VLOOKUP($D2115,{"29 - Psychiatrie (Erwachsene)","BGI";"297 - stationsäquivalente Behandlung in der Erwachsenenpsychiatrie (29)","BGI";"30 - Kinder- und Jugendpsychiatrie","BGII";"307 - stationsäquivalente Behandlung in der Kinder- und Jugendpsychiatrie (30)","BGII";"31 - Psychosomatik","BGI";"","LEER";0,"Leer"},2,0)</f>
        <v>LEER</v>
      </c>
      <c r="AA2115" s="8" t="str">
        <f t="shared" si="294"/>
        <v>Stationen</v>
      </c>
    </row>
    <row r="2116" spans="2:27" ht="15" customHeight="1" x14ac:dyDescent="0.25">
      <c r="B2116" s="76" t="str">
        <f t="shared" si="296"/>
        <v>!!!</v>
      </c>
      <c r="C2116" s="310" t="str">
        <f>IF(LEN($E2116)&gt;0,VLOOKUP(TEXT($E2116,0),'Angaben Stationen'!$E$14:$V$215,17,0),"")</f>
        <v/>
      </c>
      <c r="D2116" s="254" t="str">
        <f>IF(LEN($E2116)&gt;0,VLOOKUP(TEXT($E2116,0),'Angaben Stationen'!$E$14:$V$215,18,0),"")</f>
        <v/>
      </c>
      <c r="E2116" s="344"/>
      <c r="F2116" s="256"/>
      <c r="G2116" s="256"/>
      <c r="H2116" s="307"/>
      <c r="I2116" s="183"/>
      <c r="R2116" s="8">
        <f t="shared" si="289"/>
        <v>0</v>
      </c>
      <c r="S2116" s="8">
        <f>VLOOKUP($D2116,{"29 - Psychiatrie (Erwachsene)",1;"30 - Kinder- und Jugendpsychiatrie",1;"297 - stationsäquivalente Behandlung in der Erwachsenenpsychiatrie (29)",1;"307 - stationsäquivalente Behandlung in der Kinder- und Jugendpsychiatrie (30)",1;"31 - Psychosomatik",1;"",0;0,0},2,0)</f>
        <v>0</v>
      </c>
      <c r="T2116" s="8">
        <f t="shared" si="295"/>
        <v>0</v>
      </c>
      <c r="U2116" s="8">
        <f t="shared" si="297"/>
        <v>0</v>
      </c>
      <c r="V2116" s="8">
        <f t="shared" si="290"/>
        <v>0</v>
      </c>
      <c r="W2116" s="8">
        <f t="shared" si="291"/>
        <v>0</v>
      </c>
      <c r="X2116" s="8">
        <f t="shared" si="292"/>
        <v>0</v>
      </c>
      <c r="Y2116" s="8" t="str">
        <f t="shared" si="293"/>
        <v/>
      </c>
      <c r="Z2116" s="8" t="str">
        <f>VLOOKUP($D2116,{"29 - Psychiatrie (Erwachsene)","BGI";"297 - stationsäquivalente Behandlung in der Erwachsenenpsychiatrie (29)","BGI";"30 - Kinder- und Jugendpsychiatrie","BGII";"307 - stationsäquivalente Behandlung in der Kinder- und Jugendpsychiatrie (30)","BGII";"31 - Psychosomatik","BGI";"","LEER";0,"Leer"},2,0)</f>
        <v>LEER</v>
      </c>
      <c r="AA2116" s="8" t="str">
        <f t="shared" si="294"/>
        <v>Stationen</v>
      </c>
    </row>
    <row r="2117" spans="2:27" ht="15" customHeight="1" x14ac:dyDescent="0.25">
      <c r="B2117" s="76" t="str">
        <f t="shared" si="296"/>
        <v>!!!</v>
      </c>
      <c r="C2117" s="310" t="str">
        <f>IF(LEN($E2117)&gt;0,VLOOKUP(TEXT($E2117,0),'Angaben Stationen'!$E$14:$V$215,17,0),"")</f>
        <v/>
      </c>
      <c r="D2117" s="254" t="str">
        <f>IF(LEN($E2117)&gt;0,VLOOKUP(TEXT($E2117,0),'Angaben Stationen'!$E$14:$V$215,18,0),"")</f>
        <v/>
      </c>
      <c r="E2117" s="344"/>
      <c r="F2117" s="256"/>
      <c r="G2117" s="256"/>
      <c r="H2117" s="307"/>
      <c r="I2117" s="183"/>
      <c r="R2117" s="8">
        <f t="shared" si="289"/>
        <v>0</v>
      </c>
      <c r="S2117" s="8">
        <f>VLOOKUP($D2117,{"29 - Psychiatrie (Erwachsene)",1;"30 - Kinder- und Jugendpsychiatrie",1;"297 - stationsäquivalente Behandlung in der Erwachsenenpsychiatrie (29)",1;"307 - stationsäquivalente Behandlung in der Kinder- und Jugendpsychiatrie (30)",1;"31 - Psychosomatik",1;"",0;0,0},2,0)</f>
        <v>0</v>
      </c>
      <c r="T2117" s="8">
        <f t="shared" si="295"/>
        <v>0</v>
      </c>
      <c r="U2117" s="8">
        <f t="shared" si="297"/>
        <v>0</v>
      </c>
      <c r="V2117" s="8">
        <f t="shared" si="290"/>
        <v>0</v>
      </c>
      <c r="W2117" s="8">
        <f t="shared" si="291"/>
        <v>0</v>
      </c>
      <c r="X2117" s="8">
        <f t="shared" si="292"/>
        <v>0</v>
      </c>
      <c r="Y2117" s="8" t="str">
        <f t="shared" si="293"/>
        <v/>
      </c>
      <c r="Z2117" s="8" t="str">
        <f>VLOOKUP($D2117,{"29 - Psychiatrie (Erwachsene)","BGI";"297 - stationsäquivalente Behandlung in der Erwachsenenpsychiatrie (29)","BGI";"30 - Kinder- und Jugendpsychiatrie","BGII";"307 - stationsäquivalente Behandlung in der Kinder- und Jugendpsychiatrie (30)","BGII";"31 - Psychosomatik","BGI";"","LEER";0,"Leer"},2,0)</f>
        <v>LEER</v>
      </c>
      <c r="AA2117" s="8" t="str">
        <f t="shared" si="294"/>
        <v>Stationen</v>
      </c>
    </row>
    <row r="2118" spans="2:27" ht="15" customHeight="1" x14ac:dyDescent="0.25">
      <c r="B2118" s="76" t="str">
        <f t="shared" si="296"/>
        <v>!!!</v>
      </c>
      <c r="C2118" s="310" t="str">
        <f>IF(LEN($E2118)&gt;0,VLOOKUP(TEXT($E2118,0),'Angaben Stationen'!$E$14:$V$215,17,0),"")</f>
        <v/>
      </c>
      <c r="D2118" s="254" t="str">
        <f>IF(LEN($E2118)&gt;0,VLOOKUP(TEXT($E2118,0),'Angaben Stationen'!$E$14:$V$215,18,0),"")</f>
        <v/>
      </c>
      <c r="E2118" s="344"/>
      <c r="F2118" s="256"/>
      <c r="G2118" s="256"/>
      <c r="H2118" s="307"/>
      <c r="I2118" s="183"/>
      <c r="R2118" s="8">
        <f t="shared" si="289"/>
        <v>0</v>
      </c>
      <c r="S2118" s="8">
        <f>VLOOKUP($D2118,{"29 - Psychiatrie (Erwachsene)",1;"30 - Kinder- und Jugendpsychiatrie",1;"297 - stationsäquivalente Behandlung in der Erwachsenenpsychiatrie (29)",1;"307 - stationsäquivalente Behandlung in der Kinder- und Jugendpsychiatrie (30)",1;"31 - Psychosomatik",1;"",0;0,0},2,0)</f>
        <v>0</v>
      </c>
      <c r="T2118" s="8">
        <f t="shared" si="295"/>
        <v>0</v>
      </c>
      <c r="U2118" s="8">
        <f t="shared" si="297"/>
        <v>0</v>
      </c>
      <c r="V2118" s="8">
        <f t="shared" si="290"/>
        <v>0</v>
      </c>
      <c r="W2118" s="8">
        <f t="shared" si="291"/>
        <v>0</v>
      </c>
      <c r="X2118" s="8">
        <f t="shared" si="292"/>
        <v>0</v>
      </c>
      <c r="Y2118" s="8" t="str">
        <f t="shared" si="293"/>
        <v/>
      </c>
      <c r="Z2118" s="8" t="str">
        <f>VLOOKUP($D2118,{"29 - Psychiatrie (Erwachsene)","BGI";"297 - stationsäquivalente Behandlung in der Erwachsenenpsychiatrie (29)","BGI";"30 - Kinder- und Jugendpsychiatrie","BGII";"307 - stationsäquivalente Behandlung in der Kinder- und Jugendpsychiatrie (30)","BGII";"31 - Psychosomatik","BGI";"","LEER";0,"Leer"},2,0)</f>
        <v>LEER</v>
      </c>
      <c r="AA2118" s="8" t="str">
        <f t="shared" si="294"/>
        <v>Stationen</v>
      </c>
    </row>
    <row r="2119" spans="2:27" ht="15" customHeight="1" x14ac:dyDescent="0.25">
      <c r="B2119" s="76" t="str">
        <f t="shared" si="296"/>
        <v>!!!</v>
      </c>
      <c r="C2119" s="310" t="str">
        <f>IF(LEN($E2119)&gt;0,VLOOKUP(TEXT($E2119,0),'Angaben Stationen'!$E$14:$V$215,17,0),"")</f>
        <v/>
      </c>
      <c r="D2119" s="254" t="str">
        <f>IF(LEN($E2119)&gt;0,VLOOKUP(TEXT($E2119,0),'Angaben Stationen'!$E$14:$V$215,18,0),"")</f>
        <v/>
      </c>
      <c r="E2119" s="344"/>
      <c r="F2119" s="256"/>
      <c r="G2119" s="256"/>
      <c r="H2119" s="307"/>
      <c r="I2119" s="183"/>
      <c r="R2119" s="8">
        <f t="shared" si="289"/>
        <v>0</v>
      </c>
      <c r="S2119" s="8">
        <f>VLOOKUP($D2119,{"29 - Psychiatrie (Erwachsene)",1;"30 - Kinder- und Jugendpsychiatrie",1;"297 - stationsäquivalente Behandlung in der Erwachsenenpsychiatrie (29)",1;"307 - stationsäquivalente Behandlung in der Kinder- und Jugendpsychiatrie (30)",1;"31 - Psychosomatik",1;"",0;0,0},2,0)</f>
        <v>0</v>
      </c>
      <c r="T2119" s="8">
        <f t="shared" si="295"/>
        <v>0</v>
      </c>
      <c r="U2119" s="8">
        <f t="shared" si="297"/>
        <v>0</v>
      </c>
      <c r="V2119" s="8">
        <f t="shared" si="290"/>
        <v>0</v>
      </c>
      <c r="W2119" s="8">
        <f t="shared" si="291"/>
        <v>0</v>
      </c>
      <c r="X2119" s="8">
        <f t="shared" si="292"/>
        <v>0</v>
      </c>
      <c r="Y2119" s="8" t="str">
        <f t="shared" si="293"/>
        <v/>
      </c>
      <c r="Z2119" s="8" t="str">
        <f>VLOOKUP($D2119,{"29 - Psychiatrie (Erwachsene)","BGI";"297 - stationsäquivalente Behandlung in der Erwachsenenpsychiatrie (29)","BGI";"30 - Kinder- und Jugendpsychiatrie","BGII";"307 - stationsäquivalente Behandlung in der Kinder- und Jugendpsychiatrie (30)","BGII";"31 - Psychosomatik","BGI";"","LEER";0,"Leer"},2,0)</f>
        <v>LEER</v>
      </c>
      <c r="AA2119" s="8" t="str">
        <f t="shared" si="294"/>
        <v>Stationen</v>
      </c>
    </row>
    <row r="2120" spans="2:27" ht="15" customHeight="1" x14ac:dyDescent="0.25">
      <c r="B2120" s="76" t="str">
        <f t="shared" si="296"/>
        <v>!!!</v>
      </c>
      <c r="C2120" s="310" t="str">
        <f>IF(LEN($E2120)&gt;0,VLOOKUP(TEXT($E2120,0),'Angaben Stationen'!$E$14:$V$215,17,0),"")</f>
        <v/>
      </c>
      <c r="D2120" s="254" t="str">
        <f>IF(LEN($E2120)&gt;0,VLOOKUP(TEXT($E2120,0),'Angaben Stationen'!$E$14:$V$215,18,0),"")</f>
        <v/>
      </c>
      <c r="E2120" s="344"/>
      <c r="F2120" s="256"/>
      <c r="G2120" s="256"/>
      <c r="H2120" s="307"/>
      <c r="I2120" s="183"/>
      <c r="R2120" s="8">
        <f t="shared" si="289"/>
        <v>0</v>
      </c>
      <c r="S2120" s="8">
        <f>VLOOKUP($D2120,{"29 - Psychiatrie (Erwachsene)",1;"30 - Kinder- und Jugendpsychiatrie",1;"297 - stationsäquivalente Behandlung in der Erwachsenenpsychiatrie (29)",1;"307 - stationsäquivalente Behandlung in der Kinder- und Jugendpsychiatrie (30)",1;"31 - Psychosomatik",1;"",0;0,0},2,0)</f>
        <v>0</v>
      </c>
      <c r="T2120" s="8">
        <f t="shared" si="295"/>
        <v>0</v>
      </c>
      <c r="U2120" s="8">
        <f t="shared" si="297"/>
        <v>0</v>
      </c>
      <c r="V2120" s="8">
        <f t="shared" si="290"/>
        <v>0</v>
      </c>
      <c r="W2120" s="8">
        <f t="shared" si="291"/>
        <v>0</v>
      </c>
      <c r="X2120" s="8">
        <f t="shared" si="292"/>
        <v>0</v>
      </c>
      <c r="Y2120" s="8" t="str">
        <f t="shared" si="293"/>
        <v/>
      </c>
      <c r="Z2120" s="8" t="str">
        <f>VLOOKUP($D2120,{"29 - Psychiatrie (Erwachsene)","BGI";"297 - stationsäquivalente Behandlung in der Erwachsenenpsychiatrie (29)","BGI";"30 - Kinder- und Jugendpsychiatrie","BGII";"307 - stationsäquivalente Behandlung in der Kinder- und Jugendpsychiatrie (30)","BGII";"31 - Psychosomatik","BGI";"","LEER";0,"Leer"},2,0)</f>
        <v>LEER</v>
      </c>
      <c r="AA2120" s="8" t="str">
        <f t="shared" si="294"/>
        <v>Stationen</v>
      </c>
    </row>
    <row r="2121" spans="2:27" ht="15" customHeight="1" x14ac:dyDescent="0.25">
      <c r="B2121" s="76" t="str">
        <f t="shared" si="296"/>
        <v>!!!</v>
      </c>
      <c r="C2121" s="310" t="str">
        <f>IF(LEN($E2121)&gt;0,VLOOKUP(TEXT($E2121,0),'Angaben Stationen'!$E$14:$V$215,17,0),"")</f>
        <v/>
      </c>
      <c r="D2121" s="254" t="str">
        <f>IF(LEN($E2121)&gt;0,VLOOKUP(TEXT($E2121,0),'Angaben Stationen'!$E$14:$V$215,18,0),"")</f>
        <v/>
      </c>
      <c r="E2121" s="344"/>
      <c r="F2121" s="256"/>
      <c r="G2121" s="256"/>
      <c r="H2121" s="307"/>
      <c r="I2121" s="183"/>
      <c r="R2121" s="8">
        <f t="shared" si="289"/>
        <v>0</v>
      </c>
      <c r="S2121" s="8">
        <f>VLOOKUP($D2121,{"29 - Psychiatrie (Erwachsene)",1;"30 - Kinder- und Jugendpsychiatrie",1;"297 - stationsäquivalente Behandlung in der Erwachsenenpsychiatrie (29)",1;"307 - stationsäquivalente Behandlung in der Kinder- und Jugendpsychiatrie (30)",1;"31 - Psychosomatik",1;"",0;0,0},2,0)</f>
        <v>0</v>
      </c>
      <c r="T2121" s="8">
        <f t="shared" si="295"/>
        <v>0</v>
      </c>
      <c r="U2121" s="8">
        <f t="shared" si="297"/>
        <v>0</v>
      </c>
      <c r="V2121" s="8">
        <f t="shared" si="290"/>
        <v>0</v>
      </c>
      <c r="W2121" s="8">
        <f t="shared" si="291"/>
        <v>0</v>
      </c>
      <c r="X2121" s="8">
        <f t="shared" si="292"/>
        <v>0</v>
      </c>
      <c r="Y2121" s="8" t="str">
        <f t="shared" si="293"/>
        <v/>
      </c>
      <c r="Z2121" s="8" t="str">
        <f>VLOOKUP($D2121,{"29 - Psychiatrie (Erwachsene)","BGI";"297 - stationsäquivalente Behandlung in der Erwachsenenpsychiatrie (29)","BGI";"30 - Kinder- und Jugendpsychiatrie","BGII";"307 - stationsäquivalente Behandlung in der Kinder- und Jugendpsychiatrie (30)","BGII";"31 - Psychosomatik","BGI";"","LEER";0,"Leer"},2,0)</f>
        <v>LEER</v>
      </c>
      <c r="AA2121" s="8" t="str">
        <f t="shared" si="294"/>
        <v>Stationen</v>
      </c>
    </row>
    <row r="2122" spans="2:27" ht="15" customHeight="1" x14ac:dyDescent="0.25">
      <c r="B2122" s="76" t="str">
        <f t="shared" si="296"/>
        <v>!!!</v>
      </c>
      <c r="C2122" s="310" t="str">
        <f>IF(LEN($E2122)&gt;0,VLOOKUP(TEXT($E2122,0),'Angaben Stationen'!$E$14:$V$215,17,0),"")</f>
        <v/>
      </c>
      <c r="D2122" s="254" t="str">
        <f>IF(LEN($E2122)&gt;0,VLOOKUP(TEXT($E2122,0),'Angaben Stationen'!$E$14:$V$215,18,0),"")</f>
        <v/>
      </c>
      <c r="E2122" s="344"/>
      <c r="F2122" s="256"/>
      <c r="G2122" s="256"/>
      <c r="H2122" s="307"/>
      <c r="I2122" s="183"/>
      <c r="R2122" s="8">
        <f t="shared" si="289"/>
        <v>0</v>
      </c>
      <c r="S2122" s="8">
        <f>VLOOKUP($D2122,{"29 - Psychiatrie (Erwachsene)",1;"30 - Kinder- und Jugendpsychiatrie",1;"297 - stationsäquivalente Behandlung in der Erwachsenenpsychiatrie (29)",1;"307 - stationsäquivalente Behandlung in der Kinder- und Jugendpsychiatrie (30)",1;"31 - Psychosomatik",1;"",0;0,0},2,0)</f>
        <v>0</v>
      </c>
      <c r="T2122" s="8">
        <f t="shared" si="295"/>
        <v>0</v>
      </c>
      <c r="U2122" s="8">
        <f t="shared" si="297"/>
        <v>0</v>
      </c>
      <c r="V2122" s="8">
        <f t="shared" si="290"/>
        <v>0</v>
      </c>
      <c r="W2122" s="8">
        <f t="shared" si="291"/>
        <v>0</v>
      </c>
      <c r="X2122" s="8">
        <f t="shared" si="292"/>
        <v>0</v>
      </c>
      <c r="Y2122" s="8" t="str">
        <f t="shared" si="293"/>
        <v/>
      </c>
      <c r="Z2122" s="8" t="str">
        <f>VLOOKUP($D2122,{"29 - Psychiatrie (Erwachsene)","BGI";"297 - stationsäquivalente Behandlung in der Erwachsenenpsychiatrie (29)","BGI";"30 - Kinder- und Jugendpsychiatrie","BGII";"307 - stationsäquivalente Behandlung in der Kinder- und Jugendpsychiatrie (30)","BGII";"31 - Psychosomatik","BGI";"","LEER";0,"Leer"},2,0)</f>
        <v>LEER</v>
      </c>
      <c r="AA2122" s="8" t="str">
        <f t="shared" si="294"/>
        <v>Stationen</v>
      </c>
    </row>
    <row r="2123" spans="2:27" ht="15" customHeight="1" x14ac:dyDescent="0.25">
      <c r="B2123" s="76" t="str">
        <f t="shared" si="296"/>
        <v>!!!</v>
      </c>
      <c r="C2123" s="310" t="str">
        <f>IF(LEN($E2123)&gt;0,VLOOKUP(TEXT($E2123,0),'Angaben Stationen'!$E$14:$V$215,17,0),"")</f>
        <v/>
      </c>
      <c r="D2123" s="254" t="str">
        <f>IF(LEN($E2123)&gt;0,VLOOKUP(TEXT($E2123,0),'Angaben Stationen'!$E$14:$V$215,18,0),"")</f>
        <v/>
      </c>
      <c r="E2123" s="344"/>
      <c r="F2123" s="256"/>
      <c r="G2123" s="256"/>
      <c r="H2123" s="307"/>
      <c r="I2123" s="183"/>
      <c r="R2123" s="8">
        <f t="shared" si="289"/>
        <v>0</v>
      </c>
      <c r="S2123" s="8">
        <f>VLOOKUP($D2123,{"29 - Psychiatrie (Erwachsene)",1;"30 - Kinder- und Jugendpsychiatrie",1;"297 - stationsäquivalente Behandlung in der Erwachsenenpsychiatrie (29)",1;"307 - stationsäquivalente Behandlung in der Kinder- und Jugendpsychiatrie (30)",1;"31 - Psychosomatik",1;"",0;0,0},2,0)</f>
        <v>0</v>
      </c>
      <c r="T2123" s="8">
        <f t="shared" si="295"/>
        <v>0</v>
      </c>
      <c r="U2123" s="8">
        <f t="shared" si="297"/>
        <v>0</v>
      </c>
      <c r="V2123" s="8">
        <f t="shared" si="290"/>
        <v>0</v>
      </c>
      <c r="W2123" s="8">
        <f t="shared" si="291"/>
        <v>0</v>
      </c>
      <c r="X2123" s="8">
        <f t="shared" si="292"/>
        <v>0</v>
      </c>
      <c r="Y2123" s="8" t="str">
        <f t="shared" si="293"/>
        <v/>
      </c>
      <c r="Z2123" s="8" t="str">
        <f>VLOOKUP($D2123,{"29 - Psychiatrie (Erwachsene)","BGI";"297 - stationsäquivalente Behandlung in der Erwachsenenpsychiatrie (29)","BGI";"30 - Kinder- und Jugendpsychiatrie","BGII";"307 - stationsäquivalente Behandlung in der Kinder- und Jugendpsychiatrie (30)","BGII";"31 - Psychosomatik","BGI";"","LEER";0,"Leer"},2,0)</f>
        <v>LEER</v>
      </c>
      <c r="AA2123" s="8" t="str">
        <f t="shared" si="294"/>
        <v>Stationen</v>
      </c>
    </row>
    <row r="2124" spans="2:27" ht="15" customHeight="1" x14ac:dyDescent="0.25">
      <c r="B2124" s="76" t="str">
        <f t="shared" si="296"/>
        <v>!!!</v>
      </c>
      <c r="C2124" s="310" t="str">
        <f>IF(LEN($E2124)&gt;0,VLOOKUP(TEXT($E2124,0),'Angaben Stationen'!$E$14:$V$215,17,0),"")</f>
        <v/>
      </c>
      <c r="D2124" s="254" t="str">
        <f>IF(LEN($E2124)&gt;0,VLOOKUP(TEXT($E2124,0),'Angaben Stationen'!$E$14:$V$215,18,0),"")</f>
        <v/>
      </c>
      <c r="E2124" s="344"/>
      <c r="F2124" s="256"/>
      <c r="G2124" s="256"/>
      <c r="H2124" s="307"/>
      <c r="I2124" s="183"/>
      <c r="R2124" s="8">
        <f t="shared" si="289"/>
        <v>0</v>
      </c>
      <c r="S2124" s="8">
        <f>VLOOKUP($D2124,{"29 - Psychiatrie (Erwachsene)",1;"30 - Kinder- und Jugendpsychiatrie",1;"297 - stationsäquivalente Behandlung in der Erwachsenenpsychiatrie (29)",1;"307 - stationsäquivalente Behandlung in der Kinder- und Jugendpsychiatrie (30)",1;"31 - Psychosomatik",1;"",0;0,0},2,0)</f>
        <v>0</v>
      </c>
      <c r="T2124" s="8">
        <f t="shared" si="295"/>
        <v>0</v>
      </c>
      <c r="U2124" s="8">
        <f t="shared" si="297"/>
        <v>0</v>
      </c>
      <c r="V2124" s="8">
        <f t="shared" si="290"/>
        <v>0</v>
      </c>
      <c r="W2124" s="8">
        <f t="shared" si="291"/>
        <v>0</v>
      </c>
      <c r="X2124" s="8">
        <f t="shared" si="292"/>
        <v>0</v>
      </c>
      <c r="Y2124" s="8" t="str">
        <f t="shared" si="293"/>
        <v/>
      </c>
      <c r="Z2124" s="8" t="str">
        <f>VLOOKUP($D2124,{"29 - Psychiatrie (Erwachsene)","BGI";"297 - stationsäquivalente Behandlung in der Erwachsenenpsychiatrie (29)","BGI";"30 - Kinder- und Jugendpsychiatrie","BGII";"307 - stationsäquivalente Behandlung in der Kinder- und Jugendpsychiatrie (30)","BGII";"31 - Psychosomatik","BGI";"","LEER";0,"Leer"},2,0)</f>
        <v>LEER</v>
      </c>
      <c r="AA2124" s="8" t="str">
        <f t="shared" si="294"/>
        <v>Stationen</v>
      </c>
    </row>
    <row r="2125" spans="2:27" ht="15" customHeight="1" x14ac:dyDescent="0.25">
      <c r="B2125" s="76" t="str">
        <f t="shared" si="296"/>
        <v>!!!</v>
      </c>
      <c r="C2125" s="310" t="str">
        <f>IF(LEN($E2125)&gt;0,VLOOKUP(TEXT($E2125,0),'Angaben Stationen'!$E$14:$V$215,17,0),"")</f>
        <v/>
      </c>
      <c r="D2125" s="254" t="str">
        <f>IF(LEN($E2125)&gt;0,VLOOKUP(TEXT($E2125,0),'Angaben Stationen'!$E$14:$V$215,18,0),"")</f>
        <v/>
      </c>
      <c r="E2125" s="344"/>
      <c r="F2125" s="256"/>
      <c r="G2125" s="256"/>
      <c r="H2125" s="307"/>
      <c r="I2125" s="183"/>
      <c r="R2125" s="8">
        <f t="shared" si="289"/>
        <v>0</v>
      </c>
      <c r="S2125" s="8">
        <f>VLOOKUP($D2125,{"29 - Psychiatrie (Erwachsene)",1;"30 - Kinder- und Jugendpsychiatrie",1;"297 - stationsäquivalente Behandlung in der Erwachsenenpsychiatrie (29)",1;"307 - stationsäquivalente Behandlung in der Kinder- und Jugendpsychiatrie (30)",1;"31 - Psychosomatik",1;"",0;0,0},2,0)</f>
        <v>0</v>
      </c>
      <c r="T2125" s="8">
        <f t="shared" si="295"/>
        <v>0</v>
      </c>
      <c r="U2125" s="8">
        <f t="shared" si="297"/>
        <v>0</v>
      </c>
      <c r="V2125" s="8">
        <f t="shared" si="290"/>
        <v>0</v>
      </c>
      <c r="W2125" s="8">
        <f t="shared" si="291"/>
        <v>0</v>
      </c>
      <c r="X2125" s="8">
        <f t="shared" si="292"/>
        <v>0</v>
      </c>
      <c r="Y2125" s="8" t="str">
        <f t="shared" si="293"/>
        <v/>
      </c>
      <c r="Z2125" s="8" t="str">
        <f>VLOOKUP($D2125,{"29 - Psychiatrie (Erwachsene)","BGI";"297 - stationsäquivalente Behandlung in der Erwachsenenpsychiatrie (29)","BGI";"30 - Kinder- und Jugendpsychiatrie","BGII";"307 - stationsäquivalente Behandlung in der Kinder- und Jugendpsychiatrie (30)","BGII";"31 - Psychosomatik","BGI";"","LEER";0,"Leer"},2,0)</f>
        <v>LEER</v>
      </c>
      <c r="AA2125" s="8" t="str">
        <f t="shared" si="294"/>
        <v>Stationen</v>
      </c>
    </row>
    <row r="2126" spans="2:27" ht="15" customHeight="1" x14ac:dyDescent="0.25">
      <c r="B2126" s="76" t="str">
        <f t="shared" si="296"/>
        <v>!!!</v>
      </c>
      <c r="C2126" s="310" t="str">
        <f>IF(LEN($E2126)&gt;0,VLOOKUP(TEXT($E2126,0),'Angaben Stationen'!$E$14:$V$215,17,0),"")</f>
        <v/>
      </c>
      <c r="D2126" s="254" t="str">
        <f>IF(LEN($E2126)&gt;0,VLOOKUP(TEXT($E2126,0),'Angaben Stationen'!$E$14:$V$215,18,0),"")</f>
        <v/>
      </c>
      <c r="E2126" s="344"/>
      <c r="F2126" s="256"/>
      <c r="G2126" s="256"/>
      <c r="H2126" s="307"/>
      <c r="I2126" s="183"/>
      <c r="R2126" s="8">
        <f t="shared" si="289"/>
        <v>0</v>
      </c>
      <c r="S2126" s="8">
        <f>VLOOKUP($D2126,{"29 - Psychiatrie (Erwachsene)",1;"30 - Kinder- und Jugendpsychiatrie",1;"297 - stationsäquivalente Behandlung in der Erwachsenenpsychiatrie (29)",1;"307 - stationsäquivalente Behandlung in der Kinder- und Jugendpsychiatrie (30)",1;"31 - Psychosomatik",1;"",0;0,0},2,0)</f>
        <v>0</v>
      </c>
      <c r="T2126" s="8">
        <f t="shared" si="295"/>
        <v>0</v>
      </c>
      <c r="U2126" s="8">
        <f t="shared" si="297"/>
        <v>0</v>
      </c>
      <c r="V2126" s="8">
        <f t="shared" si="290"/>
        <v>0</v>
      </c>
      <c r="W2126" s="8">
        <f t="shared" si="291"/>
        <v>0</v>
      </c>
      <c r="X2126" s="8">
        <f t="shared" si="292"/>
        <v>0</v>
      </c>
      <c r="Y2126" s="8" t="str">
        <f t="shared" si="293"/>
        <v/>
      </c>
      <c r="Z2126" s="8" t="str">
        <f>VLOOKUP($D2126,{"29 - Psychiatrie (Erwachsene)","BGI";"297 - stationsäquivalente Behandlung in der Erwachsenenpsychiatrie (29)","BGI";"30 - Kinder- und Jugendpsychiatrie","BGII";"307 - stationsäquivalente Behandlung in der Kinder- und Jugendpsychiatrie (30)","BGII";"31 - Psychosomatik","BGI";"","LEER";0,"Leer"},2,0)</f>
        <v>LEER</v>
      </c>
      <c r="AA2126" s="8" t="str">
        <f t="shared" si="294"/>
        <v>Stationen</v>
      </c>
    </row>
    <row r="2127" spans="2:27" ht="15" customHeight="1" x14ac:dyDescent="0.25">
      <c r="B2127" s="76" t="str">
        <f t="shared" si="296"/>
        <v>!!!</v>
      </c>
      <c r="C2127" s="310" t="str">
        <f>IF(LEN($E2127)&gt;0,VLOOKUP(TEXT($E2127,0),'Angaben Stationen'!$E$14:$V$215,17,0),"")</f>
        <v/>
      </c>
      <c r="D2127" s="254" t="str">
        <f>IF(LEN($E2127)&gt;0,VLOOKUP(TEXT($E2127,0),'Angaben Stationen'!$E$14:$V$215,18,0),"")</f>
        <v/>
      </c>
      <c r="E2127" s="344"/>
      <c r="F2127" s="256"/>
      <c r="G2127" s="256"/>
      <c r="H2127" s="307"/>
      <c r="I2127" s="183"/>
      <c r="R2127" s="8">
        <f t="shared" si="289"/>
        <v>0</v>
      </c>
      <c r="S2127" s="8">
        <f>VLOOKUP($D2127,{"29 - Psychiatrie (Erwachsene)",1;"30 - Kinder- und Jugendpsychiatrie",1;"297 - stationsäquivalente Behandlung in der Erwachsenenpsychiatrie (29)",1;"307 - stationsäquivalente Behandlung in der Kinder- und Jugendpsychiatrie (30)",1;"31 - Psychosomatik",1;"",0;0,0},2,0)</f>
        <v>0</v>
      </c>
      <c r="T2127" s="8">
        <f t="shared" si="295"/>
        <v>0</v>
      </c>
      <c r="U2127" s="8">
        <f t="shared" si="297"/>
        <v>0</v>
      </c>
      <c r="V2127" s="8">
        <f t="shared" si="290"/>
        <v>0</v>
      </c>
      <c r="W2127" s="8">
        <f t="shared" si="291"/>
        <v>0</v>
      </c>
      <c r="X2127" s="8">
        <f t="shared" si="292"/>
        <v>0</v>
      </c>
      <c r="Y2127" s="8" t="str">
        <f t="shared" si="293"/>
        <v/>
      </c>
      <c r="Z2127" s="8" t="str">
        <f>VLOOKUP($D2127,{"29 - Psychiatrie (Erwachsene)","BGI";"297 - stationsäquivalente Behandlung in der Erwachsenenpsychiatrie (29)","BGI";"30 - Kinder- und Jugendpsychiatrie","BGII";"307 - stationsäquivalente Behandlung in der Kinder- und Jugendpsychiatrie (30)","BGII";"31 - Psychosomatik","BGI";"","LEER";0,"Leer"},2,0)</f>
        <v>LEER</v>
      </c>
      <c r="AA2127" s="8" t="str">
        <f t="shared" si="294"/>
        <v>Stationen</v>
      </c>
    </row>
    <row r="2128" spans="2:27" ht="15" customHeight="1" x14ac:dyDescent="0.25">
      <c r="B2128" s="76" t="str">
        <f t="shared" si="296"/>
        <v>!!!</v>
      </c>
      <c r="C2128" s="310" t="str">
        <f>IF(LEN($E2128)&gt;0,VLOOKUP(TEXT($E2128,0),'Angaben Stationen'!$E$14:$V$215,17,0),"")</f>
        <v/>
      </c>
      <c r="D2128" s="254" t="str">
        <f>IF(LEN($E2128)&gt;0,VLOOKUP(TEXT($E2128,0),'Angaben Stationen'!$E$14:$V$215,18,0),"")</f>
        <v/>
      </c>
      <c r="E2128" s="344"/>
      <c r="F2128" s="256"/>
      <c r="G2128" s="256"/>
      <c r="H2128" s="307"/>
      <c r="I2128" s="183"/>
      <c r="R2128" s="8">
        <f t="shared" si="289"/>
        <v>0</v>
      </c>
      <c r="S2128" s="8">
        <f>VLOOKUP($D2128,{"29 - Psychiatrie (Erwachsene)",1;"30 - Kinder- und Jugendpsychiatrie",1;"297 - stationsäquivalente Behandlung in der Erwachsenenpsychiatrie (29)",1;"307 - stationsäquivalente Behandlung in der Kinder- und Jugendpsychiatrie (30)",1;"31 - Psychosomatik",1;"",0;0,0},2,0)</f>
        <v>0</v>
      </c>
      <c r="T2128" s="8">
        <f t="shared" si="295"/>
        <v>0</v>
      </c>
      <c r="U2128" s="8">
        <f t="shared" si="297"/>
        <v>0</v>
      </c>
      <c r="V2128" s="8">
        <f t="shared" si="290"/>
        <v>0</v>
      </c>
      <c r="W2128" s="8">
        <f t="shared" si="291"/>
        <v>0</v>
      </c>
      <c r="X2128" s="8">
        <f t="shared" si="292"/>
        <v>0</v>
      </c>
      <c r="Y2128" s="8" t="str">
        <f t="shared" si="293"/>
        <v/>
      </c>
      <c r="Z2128" s="8" t="str">
        <f>VLOOKUP($D2128,{"29 - Psychiatrie (Erwachsene)","BGI";"297 - stationsäquivalente Behandlung in der Erwachsenenpsychiatrie (29)","BGI";"30 - Kinder- und Jugendpsychiatrie","BGII";"307 - stationsäquivalente Behandlung in der Kinder- und Jugendpsychiatrie (30)","BGII";"31 - Psychosomatik","BGI";"","LEER";0,"Leer"},2,0)</f>
        <v>LEER</v>
      </c>
      <c r="AA2128" s="8" t="str">
        <f t="shared" si="294"/>
        <v>Stationen</v>
      </c>
    </row>
    <row r="2129" spans="2:27" ht="15" customHeight="1" x14ac:dyDescent="0.25">
      <c r="B2129" s="76" t="str">
        <f t="shared" si="296"/>
        <v>!!!</v>
      </c>
      <c r="C2129" s="310" t="str">
        <f>IF(LEN($E2129)&gt;0,VLOOKUP(TEXT($E2129,0),'Angaben Stationen'!$E$14:$V$215,17,0),"")</f>
        <v/>
      </c>
      <c r="D2129" s="254" t="str">
        <f>IF(LEN($E2129)&gt;0,VLOOKUP(TEXT($E2129,0),'Angaben Stationen'!$E$14:$V$215,18,0),"")</f>
        <v/>
      </c>
      <c r="E2129" s="344"/>
      <c r="F2129" s="256"/>
      <c r="G2129" s="256"/>
      <c r="H2129" s="307"/>
      <c r="I2129" s="183"/>
      <c r="R2129" s="8">
        <f t="shared" si="289"/>
        <v>0</v>
      </c>
      <c r="S2129" s="8">
        <f>VLOOKUP($D2129,{"29 - Psychiatrie (Erwachsene)",1;"30 - Kinder- und Jugendpsychiatrie",1;"297 - stationsäquivalente Behandlung in der Erwachsenenpsychiatrie (29)",1;"307 - stationsäquivalente Behandlung in der Kinder- und Jugendpsychiatrie (30)",1;"31 - Psychosomatik",1;"",0;0,0},2,0)</f>
        <v>0</v>
      </c>
      <c r="T2129" s="8">
        <f t="shared" si="295"/>
        <v>0</v>
      </c>
      <c r="U2129" s="8">
        <f t="shared" si="297"/>
        <v>0</v>
      </c>
      <c r="V2129" s="8">
        <f t="shared" si="290"/>
        <v>0</v>
      </c>
      <c r="W2129" s="8">
        <f t="shared" si="291"/>
        <v>0</v>
      </c>
      <c r="X2129" s="8">
        <f t="shared" si="292"/>
        <v>0</v>
      </c>
      <c r="Y2129" s="8" t="str">
        <f t="shared" si="293"/>
        <v/>
      </c>
      <c r="Z2129" s="8" t="str">
        <f>VLOOKUP($D2129,{"29 - Psychiatrie (Erwachsene)","BGI";"297 - stationsäquivalente Behandlung in der Erwachsenenpsychiatrie (29)","BGI";"30 - Kinder- und Jugendpsychiatrie","BGII";"307 - stationsäquivalente Behandlung in der Kinder- und Jugendpsychiatrie (30)","BGII";"31 - Psychosomatik","BGI";"","LEER";0,"Leer"},2,0)</f>
        <v>LEER</v>
      </c>
      <c r="AA2129" s="8" t="str">
        <f t="shared" si="294"/>
        <v>Stationen</v>
      </c>
    </row>
    <row r="2130" spans="2:27" ht="15" customHeight="1" x14ac:dyDescent="0.25">
      <c r="B2130" s="76" t="str">
        <f t="shared" si="296"/>
        <v>!!!</v>
      </c>
      <c r="C2130" s="310" t="str">
        <f>IF(LEN($E2130)&gt;0,VLOOKUP(TEXT($E2130,0),'Angaben Stationen'!$E$14:$V$215,17,0),"")</f>
        <v/>
      </c>
      <c r="D2130" s="254" t="str">
        <f>IF(LEN($E2130)&gt;0,VLOOKUP(TEXT($E2130,0),'Angaben Stationen'!$E$14:$V$215,18,0),"")</f>
        <v/>
      </c>
      <c r="E2130" s="344"/>
      <c r="F2130" s="256"/>
      <c r="G2130" s="256"/>
      <c r="H2130" s="307"/>
      <c r="I2130" s="183"/>
      <c r="R2130" s="8">
        <f t="shared" si="289"/>
        <v>0</v>
      </c>
      <c r="S2130" s="8">
        <f>VLOOKUP($D2130,{"29 - Psychiatrie (Erwachsene)",1;"30 - Kinder- und Jugendpsychiatrie",1;"297 - stationsäquivalente Behandlung in der Erwachsenenpsychiatrie (29)",1;"307 - stationsäquivalente Behandlung in der Kinder- und Jugendpsychiatrie (30)",1;"31 - Psychosomatik",1;"",0;0,0},2,0)</f>
        <v>0</v>
      </c>
      <c r="T2130" s="8">
        <f t="shared" si="295"/>
        <v>0</v>
      </c>
      <c r="U2130" s="8">
        <f t="shared" si="297"/>
        <v>0</v>
      </c>
      <c r="V2130" s="8">
        <f t="shared" si="290"/>
        <v>0</v>
      </c>
      <c r="W2130" s="8">
        <f t="shared" si="291"/>
        <v>0</v>
      </c>
      <c r="X2130" s="8">
        <f t="shared" si="292"/>
        <v>0</v>
      </c>
      <c r="Y2130" s="8" t="str">
        <f t="shared" si="293"/>
        <v/>
      </c>
      <c r="Z2130" s="8" t="str">
        <f>VLOOKUP($D2130,{"29 - Psychiatrie (Erwachsene)","BGI";"297 - stationsäquivalente Behandlung in der Erwachsenenpsychiatrie (29)","BGI";"30 - Kinder- und Jugendpsychiatrie","BGII";"307 - stationsäquivalente Behandlung in der Kinder- und Jugendpsychiatrie (30)","BGII";"31 - Psychosomatik","BGI";"","LEER";0,"Leer"},2,0)</f>
        <v>LEER</v>
      </c>
      <c r="AA2130" s="8" t="str">
        <f t="shared" si="294"/>
        <v>Stationen</v>
      </c>
    </row>
    <row r="2131" spans="2:27" ht="15" customHeight="1" x14ac:dyDescent="0.25">
      <c r="B2131" s="76" t="str">
        <f t="shared" si="296"/>
        <v>!!!</v>
      </c>
      <c r="C2131" s="310" t="str">
        <f>IF(LEN($E2131)&gt;0,VLOOKUP(TEXT($E2131,0),'Angaben Stationen'!$E$14:$V$215,17,0),"")</f>
        <v/>
      </c>
      <c r="D2131" s="254" t="str">
        <f>IF(LEN($E2131)&gt;0,VLOOKUP(TEXT($E2131,0),'Angaben Stationen'!$E$14:$V$215,18,0),"")</f>
        <v/>
      </c>
      <c r="E2131" s="344"/>
      <c r="F2131" s="256"/>
      <c r="G2131" s="256"/>
      <c r="H2131" s="307"/>
      <c r="I2131" s="183"/>
      <c r="R2131" s="8">
        <f t="shared" si="289"/>
        <v>0</v>
      </c>
      <c r="S2131" s="8">
        <f>VLOOKUP($D2131,{"29 - Psychiatrie (Erwachsene)",1;"30 - Kinder- und Jugendpsychiatrie",1;"297 - stationsäquivalente Behandlung in der Erwachsenenpsychiatrie (29)",1;"307 - stationsäquivalente Behandlung in der Kinder- und Jugendpsychiatrie (30)",1;"31 - Psychosomatik",1;"",0;0,0},2,0)</f>
        <v>0</v>
      </c>
      <c r="T2131" s="8">
        <f t="shared" si="295"/>
        <v>0</v>
      </c>
      <c r="U2131" s="8">
        <f t="shared" si="297"/>
        <v>0</v>
      </c>
      <c r="V2131" s="8">
        <f t="shared" si="290"/>
        <v>0</v>
      </c>
      <c r="W2131" s="8">
        <f t="shared" si="291"/>
        <v>0</v>
      </c>
      <c r="X2131" s="8">
        <f t="shared" si="292"/>
        <v>0</v>
      </c>
      <c r="Y2131" s="8" t="str">
        <f t="shared" si="293"/>
        <v/>
      </c>
      <c r="Z2131" s="8" t="str">
        <f>VLOOKUP($D2131,{"29 - Psychiatrie (Erwachsene)","BGI";"297 - stationsäquivalente Behandlung in der Erwachsenenpsychiatrie (29)","BGI";"30 - Kinder- und Jugendpsychiatrie","BGII";"307 - stationsäquivalente Behandlung in der Kinder- und Jugendpsychiatrie (30)","BGII";"31 - Psychosomatik","BGI";"","LEER";0,"Leer"},2,0)</f>
        <v>LEER</v>
      </c>
      <c r="AA2131" s="8" t="str">
        <f t="shared" si="294"/>
        <v>Stationen</v>
      </c>
    </row>
    <row r="2132" spans="2:27" ht="15" customHeight="1" x14ac:dyDescent="0.25">
      <c r="B2132" s="76" t="str">
        <f t="shared" si="296"/>
        <v>!!!</v>
      </c>
      <c r="C2132" s="310" t="str">
        <f>IF(LEN($E2132)&gt;0,VLOOKUP(TEXT($E2132,0),'Angaben Stationen'!$E$14:$V$215,17,0),"")</f>
        <v/>
      </c>
      <c r="D2132" s="254" t="str">
        <f>IF(LEN($E2132)&gt;0,VLOOKUP(TEXT($E2132,0),'Angaben Stationen'!$E$14:$V$215,18,0),"")</f>
        <v/>
      </c>
      <c r="E2132" s="344"/>
      <c r="F2132" s="256"/>
      <c r="G2132" s="256"/>
      <c r="H2132" s="307"/>
      <c r="I2132" s="183"/>
      <c r="R2132" s="8">
        <f t="shared" si="289"/>
        <v>0</v>
      </c>
      <c r="S2132" s="8">
        <f>VLOOKUP($D2132,{"29 - Psychiatrie (Erwachsene)",1;"30 - Kinder- und Jugendpsychiatrie",1;"297 - stationsäquivalente Behandlung in der Erwachsenenpsychiatrie (29)",1;"307 - stationsäquivalente Behandlung in der Kinder- und Jugendpsychiatrie (30)",1;"31 - Psychosomatik",1;"",0;0,0},2,0)</f>
        <v>0</v>
      </c>
      <c r="T2132" s="8">
        <f t="shared" si="295"/>
        <v>0</v>
      </c>
      <c r="U2132" s="8">
        <f t="shared" si="297"/>
        <v>0</v>
      </c>
      <c r="V2132" s="8">
        <f t="shared" si="290"/>
        <v>0</v>
      </c>
      <c r="W2132" s="8">
        <f t="shared" si="291"/>
        <v>0</v>
      </c>
      <c r="X2132" s="8">
        <f t="shared" si="292"/>
        <v>0</v>
      </c>
      <c r="Y2132" s="8" t="str">
        <f t="shared" si="293"/>
        <v/>
      </c>
      <c r="Z2132" s="8" t="str">
        <f>VLOOKUP($D2132,{"29 - Psychiatrie (Erwachsene)","BGI";"297 - stationsäquivalente Behandlung in der Erwachsenenpsychiatrie (29)","BGI";"30 - Kinder- und Jugendpsychiatrie","BGII";"307 - stationsäquivalente Behandlung in der Kinder- und Jugendpsychiatrie (30)","BGII";"31 - Psychosomatik","BGI";"","LEER";0,"Leer"},2,0)</f>
        <v>LEER</v>
      </c>
      <c r="AA2132" s="8" t="str">
        <f t="shared" si="294"/>
        <v>Stationen</v>
      </c>
    </row>
    <row r="2133" spans="2:27" ht="15" customHeight="1" x14ac:dyDescent="0.25">
      <c r="B2133" s="76" t="str">
        <f t="shared" si="296"/>
        <v>!!!</v>
      </c>
      <c r="C2133" s="310" t="str">
        <f>IF(LEN($E2133)&gt;0,VLOOKUP(TEXT($E2133,0),'Angaben Stationen'!$E$14:$V$215,17,0),"")</f>
        <v/>
      </c>
      <c r="D2133" s="254" t="str">
        <f>IF(LEN($E2133)&gt;0,VLOOKUP(TEXT($E2133,0),'Angaben Stationen'!$E$14:$V$215,18,0),"")</f>
        <v/>
      </c>
      <c r="E2133" s="344"/>
      <c r="F2133" s="256"/>
      <c r="G2133" s="256"/>
      <c r="H2133" s="307"/>
      <c r="I2133" s="183"/>
      <c r="R2133" s="8">
        <f t="shared" si="289"/>
        <v>0</v>
      </c>
      <c r="S2133" s="8">
        <f>VLOOKUP($D2133,{"29 - Psychiatrie (Erwachsene)",1;"30 - Kinder- und Jugendpsychiatrie",1;"297 - stationsäquivalente Behandlung in der Erwachsenenpsychiatrie (29)",1;"307 - stationsäquivalente Behandlung in der Kinder- und Jugendpsychiatrie (30)",1;"31 - Psychosomatik",1;"",0;0,0},2,0)</f>
        <v>0</v>
      </c>
      <c r="T2133" s="8">
        <f t="shared" si="295"/>
        <v>0</v>
      </c>
      <c r="U2133" s="8">
        <f t="shared" si="297"/>
        <v>0</v>
      </c>
      <c r="V2133" s="8">
        <f t="shared" si="290"/>
        <v>0</v>
      </c>
      <c r="W2133" s="8">
        <f t="shared" si="291"/>
        <v>0</v>
      </c>
      <c r="X2133" s="8">
        <f t="shared" si="292"/>
        <v>0</v>
      </c>
      <c r="Y2133" s="8" t="str">
        <f t="shared" si="293"/>
        <v/>
      </c>
      <c r="Z2133" s="8" t="str">
        <f>VLOOKUP($D2133,{"29 - Psychiatrie (Erwachsene)","BGI";"297 - stationsäquivalente Behandlung in der Erwachsenenpsychiatrie (29)","BGI";"30 - Kinder- und Jugendpsychiatrie","BGII";"307 - stationsäquivalente Behandlung in der Kinder- und Jugendpsychiatrie (30)","BGII";"31 - Psychosomatik","BGI";"","LEER";0,"Leer"},2,0)</f>
        <v>LEER</v>
      </c>
      <c r="AA2133" s="8" t="str">
        <f t="shared" si="294"/>
        <v>Stationen</v>
      </c>
    </row>
    <row r="2134" spans="2:27" ht="15" customHeight="1" x14ac:dyDescent="0.25">
      <c r="B2134" s="76" t="str">
        <f t="shared" si="296"/>
        <v>!!!</v>
      </c>
      <c r="C2134" s="310" t="str">
        <f>IF(LEN($E2134)&gt;0,VLOOKUP(TEXT($E2134,0),'Angaben Stationen'!$E$14:$V$215,17,0),"")</f>
        <v/>
      </c>
      <c r="D2134" s="254" t="str">
        <f>IF(LEN($E2134)&gt;0,VLOOKUP(TEXT($E2134,0),'Angaben Stationen'!$E$14:$V$215,18,0),"")</f>
        <v/>
      </c>
      <c r="E2134" s="344"/>
      <c r="F2134" s="256"/>
      <c r="G2134" s="256"/>
      <c r="H2134" s="307"/>
      <c r="I2134" s="183"/>
      <c r="R2134" s="8">
        <f t="shared" si="289"/>
        <v>0</v>
      </c>
      <c r="S2134" s="8">
        <f>VLOOKUP($D2134,{"29 - Psychiatrie (Erwachsene)",1;"30 - Kinder- und Jugendpsychiatrie",1;"297 - stationsäquivalente Behandlung in der Erwachsenenpsychiatrie (29)",1;"307 - stationsäquivalente Behandlung in der Kinder- und Jugendpsychiatrie (30)",1;"31 - Psychosomatik",1;"",0;0,0},2,0)</f>
        <v>0</v>
      </c>
      <c r="T2134" s="8">
        <f t="shared" si="295"/>
        <v>0</v>
      </c>
      <c r="U2134" s="8">
        <f t="shared" si="297"/>
        <v>0</v>
      </c>
      <c r="V2134" s="8">
        <f t="shared" si="290"/>
        <v>0</v>
      </c>
      <c r="W2134" s="8">
        <f t="shared" si="291"/>
        <v>0</v>
      </c>
      <c r="X2134" s="8">
        <f t="shared" si="292"/>
        <v>0</v>
      </c>
      <c r="Y2134" s="8" t="str">
        <f t="shared" si="293"/>
        <v/>
      </c>
      <c r="Z2134" s="8" t="str">
        <f>VLOOKUP($D2134,{"29 - Psychiatrie (Erwachsene)","BGI";"297 - stationsäquivalente Behandlung in der Erwachsenenpsychiatrie (29)","BGI";"30 - Kinder- und Jugendpsychiatrie","BGII";"307 - stationsäquivalente Behandlung in der Kinder- und Jugendpsychiatrie (30)","BGII";"31 - Psychosomatik","BGI";"","LEER";0,"Leer"},2,0)</f>
        <v>LEER</v>
      </c>
      <c r="AA2134" s="8" t="str">
        <f t="shared" si="294"/>
        <v>Stationen</v>
      </c>
    </row>
    <row r="2135" spans="2:27" ht="15" customHeight="1" x14ac:dyDescent="0.25">
      <c r="B2135" s="76" t="str">
        <f t="shared" si="296"/>
        <v>!!!</v>
      </c>
      <c r="C2135" s="310" t="str">
        <f>IF(LEN($E2135)&gt;0,VLOOKUP(TEXT($E2135,0),'Angaben Stationen'!$E$14:$V$215,17,0),"")</f>
        <v/>
      </c>
      <c r="D2135" s="254" t="str">
        <f>IF(LEN($E2135)&gt;0,VLOOKUP(TEXT($E2135,0),'Angaben Stationen'!$E$14:$V$215,18,0),"")</f>
        <v/>
      </c>
      <c r="E2135" s="344"/>
      <c r="F2135" s="256"/>
      <c r="G2135" s="256"/>
      <c r="H2135" s="307"/>
      <c r="I2135" s="183"/>
      <c r="R2135" s="8">
        <f t="shared" si="289"/>
        <v>0</v>
      </c>
      <c r="S2135" s="8">
        <f>VLOOKUP($D2135,{"29 - Psychiatrie (Erwachsene)",1;"30 - Kinder- und Jugendpsychiatrie",1;"297 - stationsäquivalente Behandlung in der Erwachsenenpsychiatrie (29)",1;"307 - stationsäquivalente Behandlung in der Kinder- und Jugendpsychiatrie (30)",1;"31 - Psychosomatik",1;"",0;0,0},2,0)</f>
        <v>0</v>
      </c>
      <c r="T2135" s="8">
        <f t="shared" si="295"/>
        <v>0</v>
      </c>
      <c r="U2135" s="8">
        <f t="shared" si="297"/>
        <v>0</v>
      </c>
      <c r="V2135" s="8">
        <f t="shared" si="290"/>
        <v>0</v>
      </c>
      <c r="W2135" s="8">
        <f t="shared" si="291"/>
        <v>0</v>
      </c>
      <c r="X2135" s="8">
        <f t="shared" si="292"/>
        <v>0</v>
      </c>
      <c r="Y2135" s="8" t="str">
        <f t="shared" si="293"/>
        <v/>
      </c>
      <c r="Z2135" s="8" t="str">
        <f>VLOOKUP($D2135,{"29 - Psychiatrie (Erwachsene)","BGI";"297 - stationsäquivalente Behandlung in der Erwachsenenpsychiatrie (29)","BGI";"30 - Kinder- und Jugendpsychiatrie","BGII";"307 - stationsäquivalente Behandlung in der Kinder- und Jugendpsychiatrie (30)","BGII";"31 - Psychosomatik","BGI";"","LEER";0,"Leer"},2,0)</f>
        <v>LEER</v>
      </c>
      <c r="AA2135" s="8" t="str">
        <f t="shared" si="294"/>
        <v>Stationen</v>
      </c>
    </row>
    <row r="2136" spans="2:27" ht="15" customHeight="1" x14ac:dyDescent="0.25">
      <c r="B2136" s="76" t="str">
        <f t="shared" si="296"/>
        <v>!!!</v>
      </c>
      <c r="C2136" s="310" t="str">
        <f>IF(LEN($E2136)&gt;0,VLOOKUP(TEXT($E2136,0),'Angaben Stationen'!$E$14:$V$215,17,0),"")</f>
        <v/>
      </c>
      <c r="D2136" s="254" t="str">
        <f>IF(LEN($E2136)&gt;0,VLOOKUP(TEXT($E2136,0),'Angaben Stationen'!$E$14:$V$215,18,0),"")</f>
        <v/>
      </c>
      <c r="E2136" s="344"/>
      <c r="F2136" s="256"/>
      <c r="G2136" s="256"/>
      <c r="H2136" s="307"/>
      <c r="I2136" s="183"/>
      <c r="R2136" s="8">
        <f t="shared" si="289"/>
        <v>0</v>
      </c>
      <c r="S2136" s="8">
        <f>VLOOKUP($D2136,{"29 - Psychiatrie (Erwachsene)",1;"30 - Kinder- und Jugendpsychiatrie",1;"297 - stationsäquivalente Behandlung in der Erwachsenenpsychiatrie (29)",1;"307 - stationsäquivalente Behandlung in der Kinder- und Jugendpsychiatrie (30)",1;"31 - Psychosomatik",1;"",0;0,0},2,0)</f>
        <v>0</v>
      </c>
      <c r="T2136" s="8">
        <f t="shared" si="295"/>
        <v>0</v>
      </c>
      <c r="U2136" s="8">
        <f t="shared" si="297"/>
        <v>0</v>
      </c>
      <c r="V2136" s="8">
        <f t="shared" si="290"/>
        <v>0</v>
      </c>
      <c r="W2136" s="8">
        <f t="shared" si="291"/>
        <v>0</v>
      </c>
      <c r="X2136" s="8">
        <f t="shared" si="292"/>
        <v>0</v>
      </c>
      <c r="Y2136" s="8" t="str">
        <f t="shared" si="293"/>
        <v/>
      </c>
      <c r="Z2136" s="8" t="str">
        <f>VLOOKUP($D2136,{"29 - Psychiatrie (Erwachsene)","BGI";"297 - stationsäquivalente Behandlung in der Erwachsenenpsychiatrie (29)","BGI";"30 - Kinder- und Jugendpsychiatrie","BGII";"307 - stationsäquivalente Behandlung in der Kinder- und Jugendpsychiatrie (30)","BGII";"31 - Psychosomatik","BGI";"","LEER";0,"Leer"},2,0)</f>
        <v>LEER</v>
      </c>
      <c r="AA2136" s="8" t="str">
        <f t="shared" si="294"/>
        <v>Stationen</v>
      </c>
    </row>
    <row r="2137" spans="2:27" ht="15" customHeight="1" x14ac:dyDescent="0.25">
      <c r="B2137" s="76" t="str">
        <f t="shared" si="296"/>
        <v>!!!</v>
      </c>
      <c r="C2137" s="310" t="str">
        <f>IF(LEN($E2137)&gt;0,VLOOKUP(TEXT($E2137,0),'Angaben Stationen'!$E$14:$V$215,17,0),"")</f>
        <v/>
      </c>
      <c r="D2137" s="254" t="str">
        <f>IF(LEN($E2137)&gt;0,VLOOKUP(TEXT($E2137,0),'Angaben Stationen'!$E$14:$V$215,18,0),"")</f>
        <v/>
      </c>
      <c r="E2137" s="344"/>
      <c r="F2137" s="256"/>
      <c r="G2137" s="256"/>
      <c r="H2137" s="307"/>
      <c r="I2137" s="183"/>
      <c r="R2137" s="8">
        <f t="shared" si="289"/>
        <v>0</v>
      </c>
      <c r="S2137" s="8">
        <f>VLOOKUP($D2137,{"29 - Psychiatrie (Erwachsene)",1;"30 - Kinder- und Jugendpsychiatrie",1;"297 - stationsäquivalente Behandlung in der Erwachsenenpsychiatrie (29)",1;"307 - stationsäquivalente Behandlung in der Kinder- und Jugendpsychiatrie (30)",1;"31 - Psychosomatik",1;"",0;0,0},2,0)</f>
        <v>0</v>
      </c>
      <c r="T2137" s="8">
        <f t="shared" si="295"/>
        <v>0</v>
      </c>
      <c r="U2137" s="8">
        <f t="shared" si="297"/>
        <v>0</v>
      </c>
      <c r="V2137" s="8">
        <f t="shared" si="290"/>
        <v>0</v>
      </c>
      <c r="W2137" s="8">
        <f t="shared" si="291"/>
        <v>0</v>
      </c>
      <c r="X2137" s="8">
        <f t="shared" si="292"/>
        <v>0</v>
      </c>
      <c r="Y2137" s="8" t="str">
        <f t="shared" si="293"/>
        <v/>
      </c>
      <c r="Z2137" s="8" t="str">
        <f>VLOOKUP($D2137,{"29 - Psychiatrie (Erwachsene)","BGI";"297 - stationsäquivalente Behandlung in der Erwachsenenpsychiatrie (29)","BGI";"30 - Kinder- und Jugendpsychiatrie","BGII";"307 - stationsäquivalente Behandlung in der Kinder- und Jugendpsychiatrie (30)","BGII";"31 - Psychosomatik","BGI";"","LEER";0,"Leer"},2,0)</f>
        <v>LEER</v>
      </c>
      <c r="AA2137" s="8" t="str">
        <f t="shared" si="294"/>
        <v>Stationen</v>
      </c>
    </row>
    <row r="2138" spans="2:27" ht="15" customHeight="1" x14ac:dyDescent="0.25">
      <c r="B2138" s="76" t="str">
        <f t="shared" si="296"/>
        <v>!!!</v>
      </c>
      <c r="C2138" s="310" t="str">
        <f>IF(LEN($E2138)&gt;0,VLOOKUP(TEXT($E2138,0),'Angaben Stationen'!$E$14:$V$215,17,0),"")</f>
        <v/>
      </c>
      <c r="D2138" s="254" t="str">
        <f>IF(LEN($E2138)&gt;0,VLOOKUP(TEXT($E2138,0),'Angaben Stationen'!$E$14:$V$215,18,0),"")</f>
        <v/>
      </c>
      <c r="E2138" s="344"/>
      <c r="F2138" s="256"/>
      <c r="G2138" s="256"/>
      <c r="H2138" s="307"/>
      <c r="I2138" s="183"/>
      <c r="R2138" s="8">
        <f t="shared" si="289"/>
        <v>0</v>
      </c>
      <c r="S2138" s="8">
        <f>VLOOKUP($D2138,{"29 - Psychiatrie (Erwachsene)",1;"30 - Kinder- und Jugendpsychiatrie",1;"297 - stationsäquivalente Behandlung in der Erwachsenenpsychiatrie (29)",1;"307 - stationsäquivalente Behandlung in der Kinder- und Jugendpsychiatrie (30)",1;"31 - Psychosomatik",1;"",0;0,0},2,0)</f>
        <v>0</v>
      </c>
      <c r="T2138" s="8">
        <f t="shared" si="295"/>
        <v>0</v>
      </c>
      <c r="U2138" s="8">
        <f t="shared" si="297"/>
        <v>0</v>
      </c>
      <c r="V2138" s="8">
        <f t="shared" si="290"/>
        <v>0</v>
      </c>
      <c r="W2138" s="8">
        <f t="shared" si="291"/>
        <v>0</v>
      </c>
      <c r="X2138" s="8">
        <f t="shared" si="292"/>
        <v>0</v>
      </c>
      <c r="Y2138" s="8" t="str">
        <f t="shared" si="293"/>
        <v/>
      </c>
      <c r="Z2138" s="8" t="str">
        <f>VLOOKUP($D2138,{"29 - Psychiatrie (Erwachsene)","BGI";"297 - stationsäquivalente Behandlung in der Erwachsenenpsychiatrie (29)","BGI";"30 - Kinder- und Jugendpsychiatrie","BGII";"307 - stationsäquivalente Behandlung in der Kinder- und Jugendpsychiatrie (30)","BGII";"31 - Psychosomatik","BGI";"","LEER";0,"Leer"},2,0)</f>
        <v>LEER</v>
      </c>
      <c r="AA2138" s="8" t="str">
        <f t="shared" si="294"/>
        <v>Stationen</v>
      </c>
    </row>
    <row r="2139" spans="2:27" ht="15" customHeight="1" x14ac:dyDescent="0.25">
      <c r="B2139" s="76" t="str">
        <f t="shared" si="296"/>
        <v>!!!</v>
      </c>
      <c r="C2139" s="310" t="str">
        <f>IF(LEN($E2139)&gt;0,VLOOKUP(TEXT($E2139,0),'Angaben Stationen'!$E$14:$V$215,17,0),"")</f>
        <v/>
      </c>
      <c r="D2139" s="254" t="str">
        <f>IF(LEN($E2139)&gt;0,VLOOKUP(TEXT($E2139,0),'Angaben Stationen'!$E$14:$V$215,18,0),"")</f>
        <v/>
      </c>
      <c r="E2139" s="344"/>
      <c r="F2139" s="256"/>
      <c r="G2139" s="256"/>
      <c r="H2139" s="307"/>
      <c r="I2139" s="183"/>
      <c r="R2139" s="8">
        <f t="shared" si="289"/>
        <v>0</v>
      </c>
      <c r="S2139" s="8">
        <f>VLOOKUP($D2139,{"29 - Psychiatrie (Erwachsene)",1;"30 - Kinder- und Jugendpsychiatrie",1;"297 - stationsäquivalente Behandlung in der Erwachsenenpsychiatrie (29)",1;"307 - stationsäquivalente Behandlung in der Kinder- und Jugendpsychiatrie (30)",1;"31 - Psychosomatik",1;"",0;0,0},2,0)</f>
        <v>0</v>
      </c>
      <c r="T2139" s="8">
        <f t="shared" si="295"/>
        <v>0</v>
      </c>
      <c r="U2139" s="8">
        <f t="shared" si="297"/>
        <v>0</v>
      </c>
      <c r="V2139" s="8">
        <f t="shared" si="290"/>
        <v>0</v>
      </c>
      <c r="W2139" s="8">
        <f t="shared" si="291"/>
        <v>0</v>
      </c>
      <c r="X2139" s="8">
        <f t="shared" si="292"/>
        <v>0</v>
      </c>
      <c r="Y2139" s="8" t="str">
        <f t="shared" si="293"/>
        <v/>
      </c>
      <c r="Z2139" s="8" t="str">
        <f>VLOOKUP($D2139,{"29 - Psychiatrie (Erwachsene)","BGI";"297 - stationsäquivalente Behandlung in der Erwachsenenpsychiatrie (29)","BGI";"30 - Kinder- und Jugendpsychiatrie","BGII";"307 - stationsäquivalente Behandlung in der Kinder- und Jugendpsychiatrie (30)","BGII";"31 - Psychosomatik","BGI";"","LEER";0,"Leer"},2,0)</f>
        <v>LEER</v>
      </c>
      <c r="AA2139" s="8" t="str">
        <f t="shared" si="294"/>
        <v>Stationen</v>
      </c>
    </row>
    <row r="2140" spans="2:27" ht="15" customHeight="1" x14ac:dyDescent="0.25">
      <c r="B2140" s="76" t="str">
        <f t="shared" si="296"/>
        <v>!!!</v>
      </c>
      <c r="C2140" s="310" t="str">
        <f>IF(LEN($E2140)&gt;0,VLOOKUP(TEXT($E2140,0),'Angaben Stationen'!$E$14:$V$215,17,0),"")</f>
        <v/>
      </c>
      <c r="D2140" s="254" t="str">
        <f>IF(LEN($E2140)&gt;0,VLOOKUP(TEXT($E2140,0),'Angaben Stationen'!$E$14:$V$215,18,0),"")</f>
        <v/>
      </c>
      <c r="E2140" s="344"/>
      <c r="F2140" s="256"/>
      <c r="G2140" s="256"/>
      <c r="H2140" s="307"/>
      <c r="I2140" s="183"/>
      <c r="R2140" s="8">
        <f t="shared" si="289"/>
        <v>0</v>
      </c>
      <c r="S2140" s="8">
        <f>VLOOKUP($D2140,{"29 - Psychiatrie (Erwachsene)",1;"30 - Kinder- und Jugendpsychiatrie",1;"297 - stationsäquivalente Behandlung in der Erwachsenenpsychiatrie (29)",1;"307 - stationsäquivalente Behandlung in der Kinder- und Jugendpsychiatrie (30)",1;"31 - Psychosomatik",1;"",0;0,0},2,0)</f>
        <v>0</v>
      </c>
      <c r="T2140" s="8">
        <f t="shared" si="295"/>
        <v>0</v>
      </c>
      <c r="U2140" s="8">
        <f t="shared" si="297"/>
        <v>0</v>
      </c>
      <c r="V2140" s="8">
        <f t="shared" si="290"/>
        <v>0</v>
      </c>
      <c r="W2140" s="8">
        <f t="shared" si="291"/>
        <v>0</v>
      </c>
      <c r="X2140" s="8">
        <f t="shared" si="292"/>
        <v>0</v>
      </c>
      <c r="Y2140" s="8" t="str">
        <f t="shared" si="293"/>
        <v/>
      </c>
      <c r="Z2140" s="8" t="str">
        <f>VLOOKUP($D2140,{"29 - Psychiatrie (Erwachsene)","BGI";"297 - stationsäquivalente Behandlung in der Erwachsenenpsychiatrie (29)","BGI";"30 - Kinder- und Jugendpsychiatrie","BGII";"307 - stationsäquivalente Behandlung in der Kinder- und Jugendpsychiatrie (30)","BGII";"31 - Psychosomatik","BGI";"","LEER";0,"Leer"},2,0)</f>
        <v>LEER</v>
      </c>
      <c r="AA2140" s="8" t="str">
        <f t="shared" si="294"/>
        <v>Stationen</v>
      </c>
    </row>
    <row r="2141" spans="2:27" ht="15" customHeight="1" x14ac:dyDescent="0.25">
      <c r="B2141" s="76" t="str">
        <f t="shared" si="296"/>
        <v>!!!</v>
      </c>
      <c r="C2141" s="310" t="str">
        <f>IF(LEN($E2141)&gt;0,VLOOKUP(TEXT($E2141,0),'Angaben Stationen'!$E$14:$V$215,17,0),"")</f>
        <v/>
      </c>
      <c r="D2141" s="254" t="str">
        <f>IF(LEN($E2141)&gt;0,VLOOKUP(TEXT($E2141,0),'Angaben Stationen'!$E$14:$V$215,18,0),"")</f>
        <v/>
      </c>
      <c r="E2141" s="344"/>
      <c r="F2141" s="256"/>
      <c r="G2141" s="256"/>
      <c r="H2141" s="307"/>
      <c r="I2141" s="183"/>
      <c r="R2141" s="8">
        <f t="shared" si="289"/>
        <v>0</v>
      </c>
      <c r="S2141" s="8">
        <f>VLOOKUP($D2141,{"29 - Psychiatrie (Erwachsene)",1;"30 - Kinder- und Jugendpsychiatrie",1;"297 - stationsäquivalente Behandlung in der Erwachsenenpsychiatrie (29)",1;"307 - stationsäquivalente Behandlung in der Kinder- und Jugendpsychiatrie (30)",1;"31 - Psychosomatik",1;"",0;0,0},2,0)</f>
        <v>0</v>
      </c>
      <c r="T2141" s="8">
        <f t="shared" si="295"/>
        <v>0</v>
      </c>
      <c r="U2141" s="8">
        <f t="shared" si="297"/>
        <v>0</v>
      </c>
      <c r="V2141" s="8">
        <f t="shared" si="290"/>
        <v>0</v>
      </c>
      <c r="W2141" s="8">
        <f t="shared" si="291"/>
        <v>0</v>
      </c>
      <c r="X2141" s="8">
        <f t="shared" si="292"/>
        <v>0</v>
      </c>
      <c r="Y2141" s="8" t="str">
        <f t="shared" si="293"/>
        <v/>
      </c>
      <c r="Z2141" s="8" t="str">
        <f>VLOOKUP($D2141,{"29 - Psychiatrie (Erwachsene)","BGI";"297 - stationsäquivalente Behandlung in der Erwachsenenpsychiatrie (29)","BGI";"30 - Kinder- und Jugendpsychiatrie","BGII";"307 - stationsäquivalente Behandlung in der Kinder- und Jugendpsychiatrie (30)","BGII";"31 - Psychosomatik","BGI";"","LEER";0,"Leer"},2,0)</f>
        <v>LEER</v>
      </c>
      <c r="AA2141" s="8" t="str">
        <f t="shared" si="294"/>
        <v>Stationen</v>
      </c>
    </row>
    <row r="2142" spans="2:27" ht="15" customHeight="1" x14ac:dyDescent="0.25">
      <c r="B2142" s="76" t="str">
        <f t="shared" si="296"/>
        <v>!!!</v>
      </c>
      <c r="C2142" s="310" t="str">
        <f>IF(LEN($E2142)&gt;0,VLOOKUP(TEXT($E2142,0),'Angaben Stationen'!$E$14:$V$215,17,0),"")</f>
        <v/>
      </c>
      <c r="D2142" s="254" t="str">
        <f>IF(LEN($E2142)&gt;0,VLOOKUP(TEXT($E2142,0),'Angaben Stationen'!$E$14:$V$215,18,0),"")</f>
        <v/>
      </c>
      <c r="E2142" s="344"/>
      <c r="F2142" s="256"/>
      <c r="G2142" s="256"/>
      <c r="H2142" s="307"/>
      <c r="I2142" s="183"/>
      <c r="R2142" s="8">
        <f t="shared" si="289"/>
        <v>0</v>
      </c>
      <c r="S2142" s="8">
        <f>VLOOKUP($D2142,{"29 - Psychiatrie (Erwachsene)",1;"30 - Kinder- und Jugendpsychiatrie",1;"297 - stationsäquivalente Behandlung in der Erwachsenenpsychiatrie (29)",1;"307 - stationsäquivalente Behandlung in der Kinder- und Jugendpsychiatrie (30)",1;"31 - Psychosomatik",1;"",0;0,0},2,0)</f>
        <v>0</v>
      </c>
      <c r="T2142" s="8">
        <f t="shared" si="295"/>
        <v>0</v>
      </c>
      <c r="U2142" s="8">
        <f t="shared" si="297"/>
        <v>0</v>
      </c>
      <c r="V2142" s="8">
        <f t="shared" si="290"/>
        <v>0</v>
      </c>
      <c r="W2142" s="8">
        <f t="shared" si="291"/>
        <v>0</v>
      </c>
      <c r="X2142" s="8">
        <f t="shared" si="292"/>
        <v>0</v>
      </c>
      <c r="Y2142" s="8" t="str">
        <f t="shared" si="293"/>
        <v/>
      </c>
      <c r="Z2142" s="8" t="str">
        <f>VLOOKUP($D2142,{"29 - Psychiatrie (Erwachsene)","BGI";"297 - stationsäquivalente Behandlung in der Erwachsenenpsychiatrie (29)","BGI";"30 - Kinder- und Jugendpsychiatrie","BGII";"307 - stationsäquivalente Behandlung in der Kinder- und Jugendpsychiatrie (30)","BGII";"31 - Psychosomatik","BGI";"","LEER";0,"Leer"},2,0)</f>
        <v>LEER</v>
      </c>
      <c r="AA2142" s="8" t="str">
        <f t="shared" si="294"/>
        <v>Stationen</v>
      </c>
    </row>
    <row r="2143" spans="2:27" ht="15" customHeight="1" x14ac:dyDescent="0.25">
      <c r="B2143" s="76" t="str">
        <f t="shared" si="296"/>
        <v>!!!</v>
      </c>
      <c r="C2143" s="310" t="str">
        <f>IF(LEN($E2143)&gt;0,VLOOKUP(TEXT($E2143,0),'Angaben Stationen'!$E$14:$V$215,17,0),"")</f>
        <v/>
      </c>
      <c r="D2143" s="254" t="str">
        <f>IF(LEN($E2143)&gt;0,VLOOKUP(TEXT($E2143,0),'Angaben Stationen'!$E$14:$V$215,18,0),"")</f>
        <v/>
      </c>
      <c r="E2143" s="344"/>
      <c r="F2143" s="256"/>
      <c r="G2143" s="256"/>
      <c r="H2143" s="307"/>
      <c r="I2143" s="183"/>
      <c r="R2143" s="8">
        <f t="shared" si="289"/>
        <v>0</v>
      </c>
      <c r="S2143" s="8">
        <f>VLOOKUP($D2143,{"29 - Psychiatrie (Erwachsene)",1;"30 - Kinder- und Jugendpsychiatrie",1;"297 - stationsäquivalente Behandlung in der Erwachsenenpsychiatrie (29)",1;"307 - stationsäquivalente Behandlung in der Kinder- und Jugendpsychiatrie (30)",1;"31 - Psychosomatik",1;"",0;0,0},2,0)</f>
        <v>0</v>
      </c>
      <c r="T2143" s="8">
        <f t="shared" si="295"/>
        <v>0</v>
      </c>
      <c r="U2143" s="8">
        <f t="shared" si="297"/>
        <v>0</v>
      </c>
      <c r="V2143" s="8">
        <f t="shared" si="290"/>
        <v>0</v>
      </c>
      <c r="W2143" s="8">
        <f t="shared" si="291"/>
        <v>0</v>
      </c>
      <c r="X2143" s="8">
        <f t="shared" si="292"/>
        <v>0</v>
      </c>
      <c r="Y2143" s="8" t="str">
        <f t="shared" si="293"/>
        <v/>
      </c>
      <c r="Z2143" s="8" t="str">
        <f>VLOOKUP($D2143,{"29 - Psychiatrie (Erwachsene)","BGI";"297 - stationsäquivalente Behandlung in der Erwachsenenpsychiatrie (29)","BGI";"30 - Kinder- und Jugendpsychiatrie","BGII";"307 - stationsäquivalente Behandlung in der Kinder- und Jugendpsychiatrie (30)","BGII";"31 - Psychosomatik","BGI";"","LEER";0,"Leer"},2,0)</f>
        <v>LEER</v>
      </c>
      <c r="AA2143" s="8" t="str">
        <f t="shared" si="294"/>
        <v>Stationen</v>
      </c>
    </row>
    <row r="2144" spans="2:27" ht="15" customHeight="1" x14ac:dyDescent="0.25">
      <c r="B2144" s="76" t="str">
        <f t="shared" si="296"/>
        <v>!!!</v>
      </c>
      <c r="C2144" s="310" t="str">
        <f>IF(LEN($E2144)&gt;0,VLOOKUP(TEXT($E2144,0),'Angaben Stationen'!$E$14:$V$215,17,0),"")</f>
        <v/>
      </c>
      <c r="D2144" s="254" t="str">
        <f>IF(LEN($E2144)&gt;0,VLOOKUP(TEXT($E2144,0),'Angaben Stationen'!$E$14:$V$215,18,0),"")</f>
        <v/>
      </c>
      <c r="E2144" s="344"/>
      <c r="F2144" s="256"/>
      <c r="G2144" s="256"/>
      <c r="H2144" s="307"/>
      <c r="I2144" s="183"/>
      <c r="R2144" s="8">
        <f t="shared" si="289"/>
        <v>0</v>
      </c>
      <c r="S2144" s="8">
        <f>VLOOKUP($D2144,{"29 - Psychiatrie (Erwachsene)",1;"30 - Kinder- und Jugendpsychiatrie",1;"297 - stationsäquivalente Behandlung in der Erwachsenenpsychiatrie (29)",1;"307 - stationsäquivalente Behandlung in der Kinder- und Jugendpsychiatrie (30)",1;"31 - Psychosomatik",1;"",0;0,0},2,0)</f>
        <v>0</v>
      </c>
      <c r="T2144" s="8">
        <f t="shared" si="295"/>
        <v>0</v>
      </c>
      <c r="U2144" s="8">
        <f t="shared" si="297"/>
        <v>0</v>
      </c>
      <c r="V2144" s="8">
        <f t="shared" si="290"/>
        <v>0</v>
      </c>
      <c r="W2144" s="8">
        <f t="shared" si="291"/>
        <v>0</v>
      </c>
      <c r="X2144" s="8">
        <f t="shared" si="292"/>
        <v>0</v>
      </c>
      <c r="Y2144" s="8" t="str">
        <f t="shared" si="293"/>
        <v/>
      </c>
      <c r="Z2144" s="8" t="str">
        <f>VLOOKUP($D2144,{"29 - Psychiatrie (Erwachsene)","BGI";"297 - stationsäquivalente Behandlung in der Erwachsenenpsychiatrie (29)","BGI";"30 - Kinder- und Jugendpsychiatrie","BGII";"307 - stationsäquivalente Behandlung in der Kinder- und Jugendpsychiatrie (30)","BGII";"31 - Psychosomatik","BGI";"","LEER";0,"Leer"},2,0)</f>
        <v>LEER</v>
      </c>
      <c r="AA2144" s="8" t="str">
        <f t="shared" si="294"/>
        <v>Stationen</v>
      </c>
    </row>
    <row r="2145" spans="2:27" ht="15" customHeight="1" x14ac:dyDescent="0.25">
      <c r="B2145" s="76" t="str">
        <f t="shared" si="296"/>
        <v>!!!</v>
      </c>
      <c r="C2145" s="310" t="str">
        <f>IF(LEN($E2145)&gt;0,VLOOKUP(TEXT($E2145,0),'Angaben Stationen'!$E$14:$V$215,17,0),"")</f>
        <v/>
      </c>
      <c r="D2145" s="254" t="str">
        <f>IF(LEN($E2145)&gt;0,VLOOKUP(TEXT($E2145,0),'Angaben Stationen'!$E$14:$V$215,18,0),"")</f>
        <v/>
      </c>
      <c r="E2145" s="344"/>
      <c r="F2145" s="256"/>
      <c r="G2145" s="256"/>
      <c r="H2145" s="307"/>
      <c r="I2145" s="183"/>
      <c r="R2145" s="8">
        <f t="shared" si="289"/>
        <v>0</v>
      </c>
      <c r="S2145" s="8">
        <f>VLOOKUP($D2145,{"29 - Psychiatrie (Erwachsene)",1;"30 - Kinder- und Jugendpsychiatrie",1;"297 - stationsäquivalente Behandlung in der Erwachsenenpsychiatrie (29)",1;"307 - stationsäquivalente Behandlung in der Kinder- und Jugendpsychiatrie (30)",1;"31 - Psychosomatik",1;"",0;0,0},2,0)</f>
        <v>0</v>
      </c>
      <c r="T2145" s="8">
        <f t="shared" si="295"/>
        <v>0</v>
      </c>
      <c r="U2145" s="8">
        <f t="shared" si="297"/>
        <v>0</v>
      </c>
      <c r="V2145" s="8">
        <f t="shared" si="290"/>
        <v>0</v>
      </c>
      <c r="W2145" s="8">
        <f t="shared" si="291"/>
        <v>0</v>
      </c>
      <c r="X2145" s="8">
        <f t="shared" si="292"/>
        <v>0</v>
      </c>
      <c r="Y2145" s="8" t="str">
        <f t="shared" si="293"/>
        <v/>
      </c>
      <c r="Z2145" s="8" t="str">
        <f>VLOOKUP($D2145,{"29 - Psychiatrie (Erwachsene)","BGI";"297 - stationsäquivalente Behandlung in der Erwachsenenpsychiatrie (29)","BGI";"30 - Kinder- und Jugendpsychiatrie","BGII";"307 - stationsäquivalente Behandlung in der Kinder- und Jugendpsychiatrie (30)","BGII";"31 - Psychosomatik","BGI";"","LEER";0,"Leer"},2,0)</f>
        <v>LEER</v>
      </c>
      <c r="AA2145" s="8" t="str">
        <f t="shared" si="294"/>
        <v>Stationen</v>
      </c>
    </row>
    <row r="2146" spans="2:27" ht="15" customHeight="1" x14ac:dyDescent="0.25">
      <c r="B2146" s="76" t="str">
        <f t="shared" si="296"/>
        <v>!!!</v>
      </c>
      <c r="C2146" s="310" t="str">
        <f>IF(LEN($E2146)&gt;0,VLOOKUP(TEXT($E2146,0),'Angaben Stationen'!$E$14:$V$215,17,0),"")</f>
        <v/>
      </c>
      <c r="D2146" s="254" t="str">
        <f>IF(LEN($E2146)&gt;0,VLOOKUP(TEXT($E2146,0),'Angaben Stationen'!$E$14:$V$215,18,0),"")</f>
        <v/>
      </c>
      <c r="E2146" s="344"/>
      <c r="F2146" s="256"/>
      <c r="G2146" s="256"/>
      <c r="H2146" s="307"/>
      <c r="I2146" s="183"/>
      <c r="R2146" s="8">
        <f t="shared" ref="R2146:R2209" si="298">IF(LEN(B2146)&gt;0,0,1)</f>
        <v>0</v>
      </c>
      <c r="S2146" s="8">
        <f>VLOOKUP($D2146,{"29 - Psychiatrie (Erwachsene)",1;"30 - Kinder- und Jugendpsychiatrie",1;"297 - stationsäquivalente Behandlung in der Erwachsenenpsychiatrie (29)",1;"307 - stationsäquivalente Behandlung in der Kinder- und Jugendpsychiatrie (30)",1;"31 - Psychosomatik",1;"",0;0,0},2,0)</f>
        <v>0</v>
      </c>
      <c r="T2146" s="8">
        <f t="shared" si="295"/>
        <v>0</v>
      </c>
      <c r="U2146" s="8">
        <f t="shared" si="297"/>
        <v>0</v>
      </c>
      <c r="V2146" s="8">
        <f t="shared" ref="V2146:V2209" si="299">IF(VALUE($F2146)&gt;0,1,0)</f>
        <v>0</v>
      </c>
      <c r="W2146" s="8">
        <f t="shared" ref="W2146:W2209" si="300">IF(LEN($G2146)&gt;0,1,0)</f>
        <v>0</v>
      </c>
      <c r="X2146" s="8">
        <f t="shared" ref="X2146:X2209" si="301">IF(LEN($H2146)&gt;0,1,0)</f>
        <v>0</v>
      </c>
      <c r="Y2146" s="8" t="str">
        <f t="shared" ref="Y2146:Y2209" si="302">IF($D2146&lt;&gt;"","MonatII","")</f>
        <v/>
      </c>
      <c r="Z2146" s="8" t="str">
        <f>VLOOKUP($D2146,{"29 - Psychiatrie (Erwachsene)","BGI";"297 - stationsäquivalente Behandlung in der Erwachsenenpsychiatrie (29)","BGI";"30 - Kinder- und Jugendpsychiatrie","BGII";"307 - stationsäquivalente Behandlung in der Kinder- und Jugendpsychiatrie (30)","BGII";"31 - Psychosomatik","BGI";"","LEER";0,"Leer"},2,0)</f>
        <v>LEER</v>
      </c>
      <c r="AA2146" s="8" t="str">
        <f t="shared" ref="AA2146:AA2209" si="303">"Stationen"</f>
        <v>Stationen</v>
      </c>
    </row>
    <row r="2147" spans="2:27" ht="15" customHeight="1" x14ac:dyDescent="0.25">
      <c r="B2147" s="76" t="str">
        <f t="shared" si="296"/>
        <v>!!!</v>
      </c>
      <c r="C2147" s="310" t="str">
        <f>IF(LEN($E2147)&gt;0,VLOOKUP(TEXT($E2147,0),'Angaben Stationen'!$E$14:$V$215,17,0),"")</f>
        <v/>
      </c>
      <c r="D2147" s="254" t="str">
        <f>IF(LEN($E2147)&gt;0,VLOOKUP(TEXT($E2147,0),'Angaben Stationen'!$E$14:$V$215,18,0),"")</f>
        <v/>
      </c>
      <c r="E2147" s="344"/>
      <c r="F2147" s="256"/>
      <c r="G2147" s="256"/>
      <c r="H2147" s="307"/>
      <c r="I2147" s="183"/>
      <c r="R2147" s="8">
        <f t="shared" si="298"/>
        <v>0</v>
      </c>
      <c r="S2147" s="8">
        <f>VLOOKUP($D2147,{"29 - Psychiatrie (Erwachsene)",1;"30 - Kinder- und Jugendpsychiatrie",1;"297 - stationsäquivalente Behandlung in der Erwachsenenpsychiatrie (29)",1;"307 - stationsäquivalente Behandlung in der Kinder- und Jugendpsychiatrie (30)",1;"31 - Psychosomatik",1;"",0;0,0},2,0)</f>
        <v>0</v>
      </c>
      <c r="T2147" s="8">
        <f t="shared" si="295"/>
        <v>0</v>
      </c>
      <c r="U2147" s="8">
        <f t="shared" si="297"/>
        <v>0</v>
      </c>
      <c r="V2147" s="8">
        <f t="shared" si="299"/>
        <v>0</v>
      </c>
      <c r="W2147" s="8">
        <f t="shared" si="300"/>
        <v>0</v>
      </c>
      <c r="X2147" s="8">
        <f t="shared" si="301"/>
        <v>0</v>
      </c>
      <c r="Y2147" s="8" t="str">
        <f t="shared" si="302"/>
        <v/>
      </c>
      <c r="Z2147" s="8" t="str">
        <f>VLOOKUP($D2147,{"29 - Psychiatrie (Erwachsene)","BGI";"297 - stationsäquivalente Behandlung in der Erwachsenenpsychiatrie (29)","BGI";"30 - Kinder- und Jugendpsychiatrie","BGII";"307 - stationsäquivalente Behandlung in der Kinder- und Jugendpsychiatrie (30)","BGII";"31 - Psychosomatik","BGI";"","LEER";0,"Leer"},2,0)</f>
        <v>LEER</v>
      </c>
      <c r="AA2147" s="8" t="str">
        <f t="shared" si="303"/>
        <v>Stationen</v>
      </c>
    </row>
    <row r="2148" spans="2:27" ht="15" customHeight="1" x14ac:dyDescent="0.25">
      <c r="B2148" s="76" t="str">
        <f t="shared" si="296"/>
        <v>!!!</v>
      </c>
      <c r="C2148" s="310" t="str">
        <f>IF(LEN($E2148)&gt;0,VLOOKUP(TEXT($E2148,0),'Angaben Stationen'!$E$14:$V$215,17,0),"")</f>
        <v/>
      </c>
      <c r="D2148" s="254" t="str">
        <f>IF(LEN($E2148)&gt;0,VLOOKUP(TEXT($E2148,0),'Angaben Stationen'!$E$14:$V$215,18,0),"")</f>
        <v/>
      </c>
      <c r="E2148" s="344"/>
      <c r="F2148" s="256"/>
      <c r="G2148" s="256"/>
      <c r="H2148" s="307"/>
      <c r="I2148" s="183"/>
      <c r="R2148" s="8">
        <f t="shared" si="298"/>
        <v>0</v>
      </c>
      <c r="S2148" s="8">
        <f>VLOOKUP($D2148,{"29 - Psychiatrie (Erwachsene)",1;"30 - Kinder- und Jugendpsychiatrie",1;"297 - stationsäquivalente Behandlung in der Erwachsenenpsychiatrie (29)",1;"307 - stationsäquivalente Behandlung in der Kinder- und Jugendpsychiatrie (30)",1;"31 - Psychosomatik",1;"",0;0,0},2,0)</f>
        <v>0</v>
      </c>
      <c r="T2148" s="8">
        <f t="shared" si="295"/>
        <v>0</v>
      </c>
      <c r="U2148" s="8">
        <f t="shared" si="297"/>
        <v>0</v>
      </c>
      <c r="V2148" s="8">
        <f t="shared" si="299"/>
        <v>0</v>
      </c>
      <c r="W2148" s="8">
        <f t="shared" si="300"/>
        <v>0</v>
      </c>
      <c r="X2148" s="8">
        <f t="shared" si="301"/>
        <v>0</v>
      </c>
      <c r="Y2148" s="8" t="str">
        <f t="shared" si="302"/>
        <v/>
      </c>
      <c r="Z2148" s="8" t="str">
        <f>VLOOKUP($D2148,{"29 - Psychiatrie (Erwachsene)","BGI";"297 - stationsäquivalente Behandlung in der Erwachsenenpsychiatrie (29)","BGI";"30 - Kinder- und Jugendpsychiatrie","BGII";"307 - stationsäquivalente Behandlung in der Kinder- und Jugendpsychiatrie (30)","BGII";"31 - Psychosomatik","BGI";"","LEER";0,"Leer"},2,0)</f>
        <v>LEER</v>
      </c>
      <c r="AA2148" s="8" t="str">
        <f t="shared" si="303"/>
        <v>Stationen</v>
      </c>
    </row>
    <row r="2149" spans="2:27" ht="15" customHeight="1" x14ac:dyDescent="0.25">
      <c r="B2149" s="76" t="str">
        <f t="shared" si="296"/>
        <v>!!!</v>
      </c>
      <c r="C2149" s="310" t="str">
        <f>IF(LEN($E2149)&gt;0,VLOOKUP(TEXT($E2149,0),'Angaben Stationen'!$E$14:$V$215,17,0),"")</f>
        <v/>
      </c>
      <c r="D2149" s="254" t="str">
        <f>IF(LEN($E2149)&gt;0,VLOOKUP(TEXT($E2149,0),'Angaben Stationen'!$E$14:$V$215,18,0),"")</f>
        <v/>
      </c>
      <c r="E2149" s="344"/>
      <c r="F2149" s="256"/>
      <c r="G2149" s="256"/>
      <c r="H2149" s="307"/>
      <c r="I2149" s="183"/>
      <c r="R2149" s="8">
        <f t="shared" si="298"/>
        <v>0</v>
      </c>
      <c r="S2149" s="8">
        <f>VLOOKUP($D2149,{"29 - Psychiatrie (Erwachsene)",1;"30 - Kinder- und Jugendpsychiatrie",1;"297 - stationsäquivalente Behandlung in der Erwachsenenpsychiatrie (29)",1;"307 - stationsäquivalente Behandlung in der Kinder- und Jugendpsychiatrie (30)",1;"31 - Psychosomatik",1;"",0;0,0},2,0)</f>
        <v>0</v>
      </c>
      <c r="T2149" s="8">
        <f t="shared" si="295"/>
        <v>0</v>
      </c>
      <c r="U2149" s="8">
        <f t="shared" si="297"/>
        <v>0</v>
      </c>
      <c r="V2149" s="8">
        <f t="shared" si="299"/>
        <v>0</v>
      </c>
      <c r="W2149" s="8">
        <f t="shared" si="300"/>
        <v>0</v>
      </c>
      <c r="X2149" s="8">
        <f t="shared" si="301"/>
        <v>0</v>
      </c>
      <c r="Y2149" s="8" t="str">
        <f t="shared" si="302"/>
        <v/>
      </c>
      <c r="Z2149" s="8" t="str">
        <f>VLOOKUP($D2149,{"29 - Psychiatrie (Erwachsene)","BGI";"297 - stationsäquivalente Behandlung in der Erwachsenenpsychiatrie (29)","BGI";"30 - Kinder- und Jugendpsychiatrie","BGII";"307 - stationsäquivalente Behandlung in der Kinder- und Jugendpsychiatrie (30)","BGII";"31 - Psychosomatik","BGI";"","LEER";0,"Leer"},2,0)</f>
        <v>LEER</v>
      </c>
      <c r="AA2149" s="8" t="str">
        <f t="shared" si="303"/>
        <v>Stationen</v>
      </c>
    </row>
    <row r="2150" spans="2:27" ht="15" customHeight="1" x14ac:dyDescent="0.25">
      <c r="B2150" s="76" t="str">
        <f t="shared" si="296"/>
        <v>!!!</v>
      </c>
      <c r="C2150" s="310" t="str">
        <f>IF(LEN($E2150)&gt;0,VLOOKUP(TEXT($E2150,0),'Angaben Stationen'!$E$14:$V$215,17,0),"")</f>
        <v/>
      </c>
      <c r="D2150" s="254" t="str">
        <f>IF(LEN($E2150)&gt;0,VLOOKUP(TEXT($E2150,0),'Angaben Stationen'!$E$14:$V$215,18,0),"")</f>
        <v/>
      </c>
      <c r="E2150" s="344"/>
      <c r="F2150" s="256"/>
      <c r="G2150" s="256"/>
      <c r="H2150" s="307"/>
      <c r="I2150" s="183"/>
      <c r="R2150" s="8">
        <f t="shared" si="298"/>
        <v>0</v>
      </c>
      <c r="S2150" s="8">
        <f>VLOOKUP($D2150,{"29 - Psychiatrie (Erwachsene)",1;"30 - Kinder- und Jugendpsychiatrie",1;"297 - stationsäquivalente Behandlung in der Erwachsenenpsychiatrie (29)",1;"307 - stationsäquivalente Behandlung in der Kinder- und Jugendpsychiatrie (30)",1;"31 - Psychosomatik",1;"",0;0,0},2,0)</f>
        <v>0</v>
      </c>
      <c r="T2150" s="8">
        <f t="shared" ref="T2150:T2213" si="304">IF(LEN($C2150)&gt;0,1,0)</f>
        <v>0</v>
      </c>
      <c r="U2150" s="8">
        <f t="shared" si="297"/>
        <v>0</v>
      </c>
      <c r="V2150" s="8">
        <f t="shared" si="299"/>
        <v>0</v>
      </c>
      <c r="W2150" s="8">
        <f t="shared" si="300"/>
        <v>0</v>
      </c>
      <c r="X2150" s="8">
        <f t="shared" si="301"/>
        <v>0</v>
      </c>
      <c r="Y2150" s="8" t="str">
        <f t="shared" si="302"/>
        <v/>
      </c>
      <c r="Z2150" s="8" t="str">
        <f>VLOOKUP($D2150,{"29 - Psychiatrie (Erwachsene)","BGI";"297 - stationsäquivalente Behandlung in der Erwachsenenpsychiatrie (29)","BGI";"30 - Kinder- und Jugendpsychiatrie","BGII";"307 - stationsäquivalente Behandlung in der Kinder- und Jugendpsychiatrie (30)","BGII";"31 - Psychosomatik","BGI";"","LEER";0,"Leer"},2,0)</f>
        <v>LEER</v>
      </c>
      <c r="AA2150" s="8" t="str">
        <f t="shared" si="303"/>
        <v>Stationen</v>
      </c>
    </row>
    <row r="2151" spans="2:27" ht="15" customHeight="1" x14ac:dyDescent="0.25">
      <c r="B2151" s="76" t="str">
        <f t="shared" si="296"/>
        <v>!!!</v>
      </c>
      <c r="C2151" s="310" t="str">
        <f>IF(LEN($E2151)&gt;0,VLOOKUP(TEXT($E2151,0),'Angaben Stationen'!$E$14:$V$215,17,0),"")</f>
        <v/>
      </c>
      <c r="D2151" s="254" t="str">
        <f>IF(LEN($E2151)&gt;0,VLOOKUP(TEXT($E2151,0),'Angaben Stationen'!$E$14:$V$215,18,0),"")</f>
        <v/>
      </c>
      <c r="E2151" s="344"/>
      <c r="F2151" s="256"/>
      <c r="G2151" s="256"/>
      <c r="H2151" s="307"/>
      <c r="I2151" s="183"/>
      <c r="R2151" s="8">
        <f t="shared" si="298"/>
        <v>0</v>
      </c>
      <c r="S2151" s="8">
        <f>VLOOKUP($D2151,{"29 - Psychiatrie (Erwachsene)",1;"30 - Kinder- und Jugendpsychiatrie",1;"297 - stationsäquivalente Behandlung in der Erwachsenenpsychiatrie (29)",1;"307 - stationsäquivalente Behandlung in der Kinder- und Jugendpsychiatrie (30)",1;"31 - Psychosomatik",1;"",0;0,0},2,0)</f>
        <v>0</v>
      </c>
      <c r="T2151" s="8">
        <f t="shared" si="304"/>
        <v>0</v>
      </c>
      <c r="U2151" s="8">
        <f t="shared" si="297"/>
        <v>0</v>
      </c>
      <c r="V2151" s="8">
        <f t="shared" si="299"/>
        <v>0</v>
      </c>
      <c r="W2151" s="8">
        <f t="shared" si="300"/>
        <v>0</v>
      </c>
      <c r="X2151" s="8">
        <f t="shared" si="301"/>
        <v>0</v>
      </c>
      <c r="Y2151" s="8" t="str">
        <f t="shared" si="302"/>
        <v/>
      </c>
      <c r="Z2151" s="8" t="str">
        <f>VLOOKUP($D2151,{"29 - Psychiatrie (Erwachsene)","BGI";"297 - stationsäquivalente Behandlung in der Erwachsenenpsychiatrie (29)","BGI";"30 - Kinder- und Jugendpsychiatrie","BGII";"307 - stationsäquivalente Behandlung in der Kinder- und Jugendpsychiatrie (30)","BGII";"31 - Psychosomatik","BGI";"","LEER";0,"Leer"},2,0)</f>
        <v>LEER</v>
      </c>
      <c r="AA2151" s="8" t="str">
        <f t="shared" si="303"/>
        <v>Stationen</v>
      </c>
    </row>
    <row r="2152" spans="2:27" ht="15" customHeight="1" x14ac:dyDescent="0.25">
      <c r="B2152" s="76" t="str">
        <f t="shared" si="296"/>
        <v>!!!</v>
      </c>
      <c r="C2152" s="310" t="str">
        <f>IF(LEN($E2152)&gt;0,VLOOKUP(TEXT($E2152,0),'Angaben Stationen'!$E$14:$V$215,17,0),"")</f>
        <v/>
      </c>
      <c r="D2152" s="254" t="str">
        <f>IF(LEN($E2152)&gt;0,VLOOKUP(TEXT($E2152,0),'Angaben Stationen'!$E$14:$V$215,18,0),"")</f>
        <v/>
      </c>
      <c r="E2152" s="344"/>
      <c r="F2152" s="256"/>
      <c r="G2152" s="256"/>
      <c r="H2152" s="307"/>
      <c r="I2152" s="183"/>
      <c r="R2152" s="8">
        <f t="shared" si="298"/>
        <v>0</v>
      </c>
      <c r="S2152" s="8">
        <f>VLOOKUP($D2152,{"29 - Psychiatrie (Erwachsene)",1;"30 - Kinder- und Jugendpsychiatrie",1;"297 - stationsäquivalente Behandlung in der Erwachsenenpsychiatrie (29)",1;"307 - stationsäquivalente Behandlung in der Kinder- und Jugendpsychiatrie (30)",1;"31 - Psychosomatik",1;"",0;0,0},2,0)</f>
        <v>0</v>
      </c>
      <c r="T2152" s="8">
        <f t="shared" si="304"/>
        <v>0</v>
      </c>
      <c r="U2152" s="8">
        <f t="shared" si="297"/>
        <v>0</v>
      </c>
      <c r="V2152" s="8">
        <f t="shared" si="299"/>
        <v>0</v>
      </c>
      <c r="W2152" s="8">
        <f t="shared" si="300"/>
        <v>0</v>
      </c>
      <c r="X2152" s="8">
        <f t="shared" si="301"/>
        <v>0</v>
      </c>
      <c r="Y2152" s="8" t="str">
        <f t="shared" si="302"/>
        <v/>
      </c>
      <c r="Z2152" s="8" t="str">
        <f>VLOOKUP($D2152,{"29 - Psychiatrie (Erwachsene)","BGI";"297 - stationsäquivalente Behandlung in der Erwachsenenpsychiatrie (29)","BGI";"30 - Kinder- und Jugendpsychiatrie","BGII";"307 - stationsäquivalente Behandlung in der Kinder- und Jugendpsychiatrie (30)","BGII";"31 - Psychosomatik","BGI";"","LEER";0,"Leer"},2,0)</f>
        <v>LEER</v>
      </c>
      <c r="AA2152" s="8" t="str">
        <f t="shared" si="303"/>
        <v>Stationen</v>
      </c>
    </row>
    <row r="2153" spans="2:27" ht="15" customHeight="1" x14ac:dyDescent="0.25">
      <c r="B2153" s="76" t="str">
        <f t="shared" si="296"/>
        <v>!!!</v>
      </c>
      <c r="C2153" s="310" t="str">
        <f>IF(LEN($E2153)&gt;0,VLOOKUP(TEXT($E2153,0),'Angaben Stationen'!$E$14:$V$215,17,0),"")</f>
        <v/>
      </c>
      <c r="D2153" s="254" t="str">
        <f>IF(LEN($E2153)&gt;0,VLOOKUP(TEXT($E2153,0),'Angaben Stationen'!$E$14:$V$215,18,0),"")</f>
        <v/>
      </c>
      <c r="E2153" s="344"/>
      <c r="F2153" s="256"/>
      <c r="G2153" s="256"/>
      <c r="H2153" s="307"/>
      <c r="I2153" s="183"/>
      <c r="R2153" s="8">
        <f t="shared" si="298"/>
        <v>0</v>
      </c>
      <c r="S2153" s="8">
        <f>VLOOKUP($D2153,{"29 - Psychiatrie (Erwachsene)",1;"30 - Kinder- und Jugendpsychiatrie",1;"297 - stationsäquivalente Behandlung in der Erwachsenenpsychiatrie (29)",1;"307 - stationsäquivalente Behandlung in der Kinder- und Jugendpsychiatrie (30)",1;"31 - Psychosomatik",1;"",0;0,0},2,0)</f>
        <v>0</v>
      </c>
      <c r="T2153" s="8">
        <f t="shared" si="304"/>
        <v>0</v>
      </c>
      <c r="U2153" s="8">
        <f t="shared" si="297"/>
        <v>0</v>
      </c>
      <c r="V2153" s="8">
        <f t="shared" si="299"/>
        <v>0</v>
      </c>
      <c r="W2153" s="8">
        <f t="shared" si="300"/>
        <v>0</v>
      </c>
      <c r="X2153" s="8">
        <f t="shared" si="301"/>
        <v>0</v>
      </c>
      <c r="Y2153" s="8" t="str">
        <f t="shared" si="302"/>
        <v/>
      </c>
      <c r="Z2153" s="8" t="str">
        <f>VLOOKUP($D2153,{"29 - Psychiatrie (Erwachsene)","BGI";"297 - stationsäquivalente Behandlung in der Erwachsenenpsychiatrie (29)","BGI";"30 - Kinder- und Jugendpsychiatrie","BGII";"307 - stationsäquivalente Behandlung in der Kinder- und Jugendpsychiatrie (30)","BGII";"31 - Psychosomatik","BGI";"","LEER";0,"Leer"},2,0)</f>
        <v>LEER</v>
      </c>
      <c r="AA2153" s="8" t="str">
        <f t="shared" si="303"/>
        <v>Stationen</v>
      </c>
    </row>
    <row r="2154" spans="2:27" ht="15" customHeight="1" x14ac:dyDescent="0.25">
      <c r="B2154" s="76" t="str">
        <f t="shared" si="296"/>
        <v>!!!</v>
      </c>
      <c r="C2154" s="310" t="str">
        <f>IF(LEN($E2154)&gt;0,VLOOKUP(TEXT($E2154,0),'Angaben Stationen'!$E$14:$V$215,17,0),"")</f>
        <v/>
      </c>
      <c r="D2154" s="254" t="str">
        <f>IF(LEN($E2154)&gt;0,VLOOKUP(TEXT($E2154,0),'Angaben Stationen'!$E$14:$V$215,18,0),"")</f>
        <v/>
      </c>
      <c r="E2154" s="344"/>
      <c r="F2154" s="256"/>
      <c r="G2154" s="256"/>
      <c r="H2154" s="307"/>
      <c r="I2154" s="183"/>
      <c r="R2154" s="8">
        <f t="shared" si="298"/>
        <v>0</v>
      </c>
      <c r="S2154" s="8">
        <f>VLOOKUP($D2154,{"29 - Psychiatrie (Erwachsene)",1;"30 - Kinder- und Jugendpsychiatrie",1;"297 - stationsäquivalente Behandlung in der Erwachsenenpsychiatrie (29)",1;"307 - stationsäquivalente Behandlung in der Kinder- und Jugendpsychiatrie (30)",1;"31 - Psychosomatik",1;"",0;0,0},2,0)</f>
        <v>0</v>
      </c>
      <c r="T2154" s="8">
        <f t="shared" si="304"/>
        <v>0</v>
      </c>
      <c r="U2154" s="8">
        <f t="shared" si="297"/>
        <v>0</v>
      </c>
      <c r="V2154" s="8">
        <f t="shared" si="299"/>
        <v>0</v>
      </c>
      <c r="W2154" s="8">
        <f t="shared" si="300"/>
        <v>0</v>
      </c>
      <c r="X2154" s="8">
        <f t="shared" si="301"/>
        <v>0</v>
      </c>
      <c r="Y2154" s="8" t="str">
        <f t="shared" si="302"/>
        <v/>
      </c>
      <c r="Z2154" s="8" t="str">
        <f>VLOOKUP($D2154,{"29 - Psychiatrie (Erwachsene)","BGI";"297 - stationsäquivalente Behandlung in der Erwachsenenpsychiatrie (29)","BGI";"30 - Kinder- und Jugendpsychiatrie","BGII";"307 - stationsäquivalente Behandlung in der Kinder- und Jugendpsychiatrie (30)","BGII";"31 - Psychosomatik","BGI";"","LEER";0,"Leer"},2,0)</f>
        <v>LEER</v>
      </c>
      <c r="AA2154" s="8" t="str">
        <f t="shared" si="303"/>
        <v>Stationen</v>
      </c>
    </row>
    <row r="2155" spans="2:27" ht="15" customHeight="1" x14ac:dyDescent="0.25">
      <c r="B2155" s="76" t="str">
        <f t="shared" si="296"/>
        <v>!!!</v>
      </c>
      <c r="C2155" s="310" t="str">
        <f>IF(LEN($E2155)&gt;0,VLOOKUP(TEXT($E2155,0),'Angaben Stationen'!$E$14:$V$215,17,0),"")</f>
        <v/>
      </c>
      <c r="D2155" s="254" t="str">
        <f>IF(LEN($E2155)&gt;0,VLOOKUP(TEXT($E2155,0),'Angaben Stationen'!$E$14:$V$215,18,0),"")</f>
        <v/>
      </c>
      <c r="E2155" s="344"/>
      <c r="F2155" s="256"/>
      <c r="G2155" s="256"/>
      <c r="H2155" s="307"/>
      <c r="I2155" s="183"/>
      <c r="R2155" s="8">
        <f t="shared" si="298"/>
        <v>0</v>
      </c>
      <c r="S2155" s="8">
        <f>VLOOKUP($D2155,{"29 - Psychiatrie (Erwachsene)",1;"30 - Kinder- und Jugendpsychiatrie",1;"297 - stationsäquivalente Behandlung in der Erwachsenenpsychiatrie (29)",1;"307 - stationsäquivalente Behandlung in der Kinder- und Jugendpsychiatrie (30)",1;"31 - Psychosomatik",1;"",0;0,0},2,0)</f>
        <v>0</v>
      </c>
      <c r="T2155" s="8">
        <f t="shared" si="304"/>
        <v>0</v>
      </c>
      <c r="U2155" s="8">
        <f t="shared" si="297"/>
        <v>0</v>
      </c>
      <c r="V2155" s="8">
        <f t="shared" si="299"/>
        <v>0</v>
      </c>
      <c r="W2155" s="8">
        <f t="shared" si="300"/>
        <v>0</v>
      </c>
      <c r="X2155" s="8">
        <f t="shared" si="301"/>
        <v>0</v>
      </c>
      <c r="Y2155" s="8" t="str">
        <f t="shared" si="302"/>
        <v/>
      </c>
      <c r="Z2155" s="8" t="str">
        <f>VLOOKUP($D2155,{"29 - Psychiatrie (Erwachsene)","BGI";"297 - stationsäquivalente Behandlung in der Erwachsenenpsychiatrie (29)","BGI";"30 - Kinder- und Jugendpsychiatrie","BGII";"307 - stationsäquivalente Behandlung in der Kinder- und Jugendpsychiatrie (30)","BGII";"31 - Psychosomatik","BGI";"","LEER";0,"Leer"},2,0)</f>
        <v>LEER</v>
      </c>
      <c r="AA2155" s="8" t="str">
        <f t="shared" si="303"/>
        <v>Stationen</v>
      </c>
    </row>
    <row r="2156" spans="2:27" ht="15" customHeight="1" x14ac:dyDescent="0.25">
      <c r="B2156" s="76" t="str">
        <f t="shared" si="296"/>
        <v>!!!</v>
      </c>
      <c r="C2156" s="310" t="str">
        <f>IF(LEN($E2156)&gt;0,VLOOKUP(TEXT($E2156,0),'Angaben Stationen'!$E$14:$V$215,17,0),"")</f>
        <v/>
      </c>
      <c r="D2156" s="254" t="str">
        <f>IF(LEN($E2156)&gt;0,VLOOKUP(TEXT($E2156,0),'Angaben Stationen'!$E$14:$V$215,18,0),"")</f>
        <v/>
      </c>
      <c r="E2156" s="344"/>
      <c r="F2156" s="256"/>
      <c r="G2156" s="256"/>
      <c r="H2156" s="307"/>
      <c r="I2156" s="183"/>
      <c r="R2156" s="8">
        <f t="shared" si="298"/>
        <v>0</v>
      </c>
      <c r="S2156" s="8">
        <f>VLOOKUP($D2156,{"29 - Psychiatrie (Erwachsene)",1;"30 - Kinder- und Jugendpsychiatrie",1;"297 - stationsäquivalente Behandlung in der Erwachsenenpsychiatrie (29)",1;"307 - stationsäquivalente Behandlung in der Kinder- und Jugendpsychiatrie (30)",1;"31 - Psychosomatik",1;"",0;0,0},2,0)</f>
        <v>0</v>
      </c>
      <c r="T2156" s="8">
        <f t="shared" si="304"/>
        <v>0</v>
      </c>
      <c r="U2156" s="8">
        <f t="shared" si="297"/>
        <v>0</v>
      </c>
      <c r="V2156" s="8">
        <f t="shared" si="299"/>
        <v>0</v>
      </c>
      <c r="W2156" s="8">
        <f t="shared" si="300"/>
        <v>0</v>
      </c>
      <c r="X2156" s="8">
        <f t="shared" si="301"/>
        <v>0</v>
      </c>
      <c r="Y2156" s="8" t="str">
        <f t="shared" si="302"/>
        <v/>
      </c>
      <c r="Z2156" s="8" t="str">
        <f>VLOOKUP($D2156,{"29 - Psychiatrie (Erwachsene)","BGI";"297 - stationsäquivalente Behandlung in der Erwachsenenpsychiatrie (29)","BGI";"30 - Kinder- und Jugendpsychiatrie","BGII";"307 - stationsäquivalente Behandlung in der Kinder- und Jugendpsychiatrie (30)","BGII";"31 - Psychosomatik","BGI";"","LEER";0,"Leer"},2,0)</f>
        <v>LEER</v>
      </c>
      <c r="AA2156" s="8" t="str">
        <f t="shared" si="303"/>
        <v>Stationen</v>
      </c>
    </row>
    <row r="2157" spans="2:27" ht="15" customHeight="1" x14ac:dyDescent="0.25">
      <c r="B2157" s="76" t="str">
        <f t="shared" si="296"/>
        <v>!!!</v>
      </c>
      <c r="C2157" s="310" t="str">
        <f>IF(LEN($E2157)&gt;0,VLOOKUP(TEXT($E2157,0),'Angaben Stationen'!$E$14:$V$215,17,0),"")</f>
        <v/>
      </c>
      <c r="D2157" s="254" t="str">
        <f>IF(LEN($E2157)&gt;0,VLOOKUP(TEXT($E2157,0),'Angaben Stationen'!$E$14:$V$215,18,0),"")</f>
        <v/>
      </c>
      <c r="E2157" s="344"/>
      <c r="F2157" s="256"/>
      <c r="G2157" s="256"/>
      <c r="H2157" s="307"/>
      <c r="I2157" s="183"/>
      <c r="R2157" s="8">
        <f t="shared" si="298"/>
        <v>0</v>
      </c>
      <c r="S2157" s="8">
        <f>VLOOKUP($D2157,{"29 - Psychiatrie (Erwachsene)",1;"30 - Kinder- und Jugendpsychiatrie",1;"297 - stationsäquivalente Behandlung in der Erwachsenenpsychiatrie (29)",1;"307 - stationsäquivalente Behandlung in der Kinder- und Jugendpsychiatrie (30)",1;"31 - Psychosomatik",1;"",0;0,0},2,0)</f>
        <v>0</v>
      </c>
      <c r="T2157" s="8">
        <f t="shared" si="304"/>
        <v>0</v>
      </c>
      <c r="U2157" s="8">
        <f t="shared" si="297"/>
        <v>0</v>
      </c>
      <c r="V2157" s="8">
        <f t="shared" si="299"/>
        <v>0</v>
      </c>
      <c r="W2157" s="8">
        <f t="shared" si="300"/>
        <v>0</v>
      </c>
      <c r="X2157" s="8">
        <f t="shared" si="301"/>
        <v>0</v>
      </c>
      <c r="Y2157" s="8" t="str">
        <f t="shared" si="302"/>
        <v/>
      </c>
      <c r="Z2157" s="8" t="str">
        <f>VLOOKUP($D2157,{"29 - Psychiatrie (Erwachsene)","BGI";"297 - stationsäquivalente Behandlung in der Erwachsenenpsychiatrie (29)","BGI";"30 - Kinder- und Jugendpsychiatrie","BGII";"307 - stationsäquivalente Behandlung in der Kinder- und Jugendpsychiatrie (30)","BGII";"31 - Psychosomatik","BGI";"","LEER";0,"Leer"},2,0)</f>
        <v>LEER</v>
      </c>
      <c r="AA2157" s="8" t="str">
        <f t="shared" si="303"/>
        <v>Stationen</v>
      </c>
    </row>
    <row r="2158" spans="2:27" ht="15" customHeight="1" x14ac:dyDescent="0.25">
      <c r="B2158" s="76" t="str">
        <f t="shared" si="296"/>
        <v>!!!</v>
      </c>
      <c r="C2158" s="310" t="str">
        <f>IF(LEN($E2158)&gt;0,VLOOKUP(TEXT($E2158,0),'Angaben Stationen'!$E$14:$V$215,17,0),"")</f>
        <v/>
      </c>
      <c r="D2158" s="254" t="str">
        <f>IF(LEN($E2158)&gt;0,VLOOKUP(TEXT($E2158,0),'Angaben Stationen'!$E$14:$V$215,18,0),"")</f>
        <v/>
      </c>
      <c r="E2158" s="344"/>
      <c r="F2158" s="256"/>
      <c r="G2158" s="256"/>
      <c r="H2158" s="307"/>
      <c r="I2158" s="183"/>
      <c r="R2158" s="8">
        <f t="shared" si="298"/>
        <v>0</v>
      </c>
      <c r="S2158" s="8">
        <f>VLOOKUP($D2158,{"29 - Psychiatrie (Erwachsene)",1;"30 - Kinder- und Jugendpsychiatrie",1;"297 - stationsäquivalente Behandlung in der Erwachsenenpsychiatrie (29)",1;"307 - stationsäquivalente Behandlung in der Kinder- und Jugendpsychiatrie (30)",1;"31 - Psychosomatik",1;"",0;0,0},2,0)</f>
        <v>0</v>
      </c>
      <c r="T2158" s="8">
        <f t="shared" si="304"/>
        <v>0</v>
      </c>
      <c r="U2158" s="8">
        <f t="shared" si="297"/>
        <v>0</v>
      </c>
      <c r="V2158" s="8">
        <f t="shared" si="299"/>
        <v>0</v>
      </c>
      <c r="W2158" s="8">
        <f t="shared" si="300"/>
        <v>0</v>
      </c>
      <c r="X2158" s="8">
        <f t="shared" si="301"/>
        <v>0</v>
      </c>
      <c r="Y2158" s="8" t="str">
        <f t="shared" si="302"/>
        <v/>
      </c>
      <c r="Z2158" s="8" t="str">
        <f>VLOOKUP($D2158,{"29 - Psychiatrie (Erwachsene)","BGI";"297 - stationsäquivalente Behandlung in der Erwachsenenpsychiatrie (29)","BGI";"30 - Kinder- und Jugendpsychiatrie","BGII";"307 - stationsäquivalente Behandlung in der Kinder- und Jugendpsychiatrie (30)","BGII";"31 - Psychosomatik","BGI";"","LEER";0,"Leer"},2,0)</f>
        <v>LEER</v>
      </c>
      <c r="AA2158" s="8" t="str">
        <f t="shared" si="303"/>
        <v>Stationen</v>
      </c>
    </row>
    <row r="2159" spans="2:27" ht="15" customHeight="1" x14ac:dyDescent="0.25">
      <c r="B2159" s="76" t="str">
        <f t="shared" si="296"/>
        <v>!!!</v>
      </c>
      <c r="C2159" s="310" t="str">
        <f>IF(LEN($E2159)&gt;0,VLOOKUP(TEXT($E2159,0),'Angaben Stationen'!$E$14:$V$215,17,0),"")</f>
        <v/>
      </c>
      <c r="D2159" s="254" t="str">
        <f>IF(LEN($E2159)&gt;0,VLOOKUP(TEXT($E2159,0),'Angaben Stationen'!$E$14:$V$215,18,0),"")</f>
        <v/>
      </c>
      <c r="E2159" s="344"/>
      <c r="F2159" s="256"/>
      <c r="G2159" s="256"/>
      <c r="H2159" s="307"/>
      <c r="I2159" s="183"/>
      <c r="R2159" s="8">
        <f t="shared" si="298"/>
        <v>0</v>
      </c>
      <c r="S2159" s="8">
        <f>VLOOKUP($D2159,{"29 - Psychiatrie (Erwachsene)",1;"30 - Kinder- und Jugendpsychiatrie",1;"297 - stationsäquivalente Behandlung in der Erwachsenenpsychiatrie (29)",1;"307 - stationsäquivalente Behandlung in der Kinder- und Jugendpsychiatrie (30)",1;"31 - Psychosomatik",1;"",0;0,0},2,0)</f>
        <v>0</v>
      </c>
      <c r="T2159" s="8">
        <f t="shared" si="304"/>
        <v>0</v>
      </c>
      <c r="U2159" s="8">
        <f t="shared" si="297"/>
        <v>0</v>
      </c>
      <c r="V2159" s="8">
        <f t="shared" si="299"/>
        <v>0</v>
      </c>
      <c r="W2159" s="8">
        <f t="shared" si="300"/>
        <v>0</v>
      </c>
      <c r="X2159" s="8">
        <f t="shared" si="301"/>
        <v>0</v>
      </c>
      <c r="Y2159" s="8" t="str">
        <f t="shared" si="302"/>
        <v/>
      </c>
      <c r="Z2159" s="8" t="str">
        <f>VLOOKUP($D2159,{"29 - Psychiatrie (Erwachsene)","BGI";"297 - stationsäquivalente Behandlung in der Erwachsenenpsychiatrie (29)","BGI";"30 - Kinder- und Jugendpsychiatrie","BGII";"307 - stationsäquivalente Behandlung in der Kinder- und Jugendpsychiatrie (30)","BGII";"31 - Psychosomatik","BGI";"","LEER";0,"Leer"},2,0)</f>
        <v>LEER</v>
      </c>
      <c r="AA2159" s="8" t="str">
        <f t="shared" si="303"/>
        <v>Stationen</v>
      </c>
    </row>
    <row r="2160" spans="2:27" ht="15" customHeight="1" x14ac:dyDescent="0.25">
      <c r="B2160" s="76" t="str">
        <f t="shared" si="296"/>
        <v>!!!</v>
      </c>
      <c r="C2160" s="310" t="str">
        <f>IF(LEN($E2160)&gt;0,VLOOKUP(TEXT($E2160,0),'Angaben Stationen'!$E$14:$V$215,17,0),"")</f>
        <v/>
      </c>
      <c r="D2160" s="254" t="str">
        <f>IF(LEN($E2160)&gt;0,VLOOKUP(TEXT($E2160,0),'Angaben Stationen'!$E$14:$V$215,18,0),"")</f>
        <v/>
      </c>
      <c r="E2160" s="344"/>
      <c r="F2160" s="256"/>
      <c r="G2160" s="256"/>
      <c r="H2160" s="307"/>
      <c r="I2160" s="183"/>
      <c r="R2160" s="8">
        <f t="shared" si="298"/>
        <v>0</v>
      </c>
      <c r="S2160" s="8">
        <f>VLOOKUP($D2160,{"29 - Psychiatrie (Erwachsene)",1;"30 - Kinder- und Jugendpsychiatrie",1;"297 - stationsäquivalente Behandlung in der Erwachsenenpsychiatrie (29)",1;"307 - stationsäquivalente Behandlung in der Kinder- und Jugendpsychiatrie (30)",1;"31 - Psychosomatik",1;"",0;0,0},2,0)</f>
        <v>0</v>
      </c>
      <c r="T2160" s="8">
        <f t="shared" si="304"/>
        <v>0</v>
      </c>
      <c r="U2160" s="8">
        <f t="shared" si="297"/>
        <v>0</v>
      </c>
      <c r="V2160" s="8">
        <f t="shared" si="299"/>
        <v>0</v>
      </c>
      <c r="W2160" s="8">
        <f t="shared" si="300"/>
        <v>0</v>
      </c>
      <c r="X2160" s="8">
        <f t="shared" si="301"/>
        <v>0</v>
      </c>
      <c r="Y2160" s="8" t="str">
        <f t="shared" si="302"/>
        <v/>
      </c>
      <c r="Z2160" s="8" t="str">
        <f>VLOOKUP($D2160,{"29 - Psychiatrie (Erwachsene)","BGI";"297 - stationsäquivalente Behandlung in der Erwachsenenpsychiatrie (29)","BGI";"30 - Kinder- und Jugendpsychiatrie","BGII";"307 - stationsäquivalente Behandlung in der Kinder- und Jugendpsychiatrie (30)","BGII";"31 - Psychosomatik","BGI";"","LEER";0,"Leer"},2,0)</f>
        <v>LEER</v>
      </c>
      <c r="AA2160" s="8" t="str">
        <f t="shared" si="303"/>
        <v>Stationen</v>
      </c>
    </row>
    <row r="2161" spans="2:27" ht="15" customHeight="1" x14ac:dyDescent="0.25">
      <c r="B2161" s="76" t="str">
        <f t="shared" si="296"/>
        <v>!!!</v>
      </c>
      <c r="C2161" s="310" t="str">
        <f>IF(LEN($E2161)&gt;0,VLOOKUP(TEXT($E2161,0),'Angaben Stationen'!$E$14:$V$215,17,0),"")</f>
        <v/>
      </c>
      <c r="D2161" s="254" t="str">
        <f>IF(LEN($E2161)&gt;0,VLOOKUP(TEXT($E2161,0),'Angaben Stationen'!$E$14:$V$215,18,0),"")</f>
        <v/>
      </c>
      <c r="E2161" s="344"/>
      <c r="F2161" s="256"/>
      <c r="G2161" s="256"/>
      <c r="H2161" s="307"/>
      <c r="I2161" s="183"/>
      <c r="R2161" s="8">
        <f t="shared" si="298"/>
        <v>0</v>
      </c>
      <c r="S2161" s="8">
        <f>VLOOKUP($D2161,{"29 - Psychiatrie (Erwachsene)",1;"30 - Kinder- und Jugendpsychiatrie",1;"297 - stationsäquivalente Behandlung in der Erwachsenenpsychiatrie (29)",1;"307 - stationsäquivalente Behandlung in der Kinder- und Jugendpsychiatrie (30)",1;"31 - Psychosomatik",1;"",0;0,0},2,0)</f>
        <v>0</v>
      </c>
      <c r="T2161" s="8">
        <f t="shared" si="304"/>
        <v>0</v>
      </c>
      <c r="U2161" s="8">
        <f t="shared" si="297"/>
        <v>0</v>
      </c>
      <c r="V2161" s="8">
        <f t="shared" si="299"/>
        <v>0</v>
      </c>
      <c r="W2161" s="8">
        <f t="shared" si="300"/>
        <v>0</v>
      </c>
      <c r="X2161" s="8">
        <f t="shared" si="301"/>
        <v>0</v>
      </c>
      <c r="Y2161" s="8" t="str">
        <f t="shared" si="302"/>
        <v/>
      </c>
      <c r="Z2161" s="8" t="str">
        <f>VLOOKUP($D2161,{"29 - Psychiatrie (Erwachsene)","BGI";"297 - stationsäquivalente Behandlung in der Erwachsenenpsychiatrie (29)","BGI";"30 - Kinder- und Jugendpsychiatrie","BGII";"307 - stationsäquivalente Behandlung in der Kinder- und Jugendpsychiatrie (30)","BGII";"31 - Psychosomatik","BGI";"","LEER";0,"Leer"},2,0)</f>
        <v>LEER</v>
      </c>
      <c r="AA2161" s="8" t="str">
        <f t="shared" si="303"/>
        <v>Stationen</v>
      </c>
    </row>
    <row r="2162" spans="2:27" ht="15" customHeight="1" x14ac:dyDescent="0.25">
      <c r="B2162" s="76" t="str">
        <f t="shared" si="296"/>
        <v>!!!</v>
      </c>
      <c r="C2162" s="310" t="str">
        <f>IF(LEN($E2162)&gt;0,VLOOKUP(TEXT($E2162,0),'Angaben Stationen'!$E$14:$V$215,17,0),"")</f>
        <v/>
      </c>
      <c r="D2162" s="254" t="str">
        <f>IF(LEN($E2162)&gt;0,VLOOKUP(TEXT($E2162,0),'Angaben Stationen'!$E$14:$V$215,18,0),"")</f>
        <v/>
      </c>
      <c r="E2162" s="344"/>
      <c r="F2162" s="256"/>
      <c r="G2162" s="256"/>
      <c r="H2162" s="307"/>
      <c r="I2162" s="183"/>
      <c r="R2162" s="8">
        <f t="shared" si="298"/>
        <v>0</v>
      </c>
      <c r="S2162" s="8">
        <f>VLOOKUP($D2162,{"29 - Psychiatrie (Erwachsene)",1;"30 - Kinder- und Jugendpsychiatrie",1;"297 - stationsäquivalente Behandlung in der Erwachsenenpsychiatrie (29)",1;"307 - stationsäquivalente Behandlung in der Kinder- und Jugendpsychiatrie (30)",1;"31 - Psychosomatik",1;"",0;0,0},2,0)</f>
        <v>0</v>
      </c>
      <c r="T2162" s="8">
        <f t="shared" si="304"/>
        <v>0</v>
      </c>
      <c r="U2162" s="8">
        <f t="shared" si="297"/>
        <v>0</v>
      </c>
      <c r="V2162" s="8">
        <f t="shared" si="299"/>
        <v>0</v>
      </c>
      <c r="W2162" s="8">
        <f t="shared" si="300"/>
        <v>0</v>
      </c>
      <c r="X2162" s="8">
        <f t="shared" si="301"/>
        <v>0</v>
      </c>
      <c r="Y2162" s="8" t="str">
        <f t="shared" si="302"/>
        <v/>
      </c>
      <c r="Z2162" s="8" t="str">
        <f>VLOOKUP($D2162,{"29 - Psychiatrie (Erwachsene)","BGI";"297 - stationsäquivalente Behandlung in der Erwachsenenpsychiatrie (29)","BGI";"30 - Kinder- und Jugendpsychiatrie","BGII";"307 - stationsäquivalente Behandlung in der Kinder- und Jugendpsychiatrie (30)","BGII";"31 - Psychosomatik","BGI";"","LEER";0,"Leer"},2,0)</f>
        <v>LEER</v>
      </c>
      <c r="AA2162" s="8" t="str">
        <f t="shared" si="303"/>
        <v>Stationen</v>
      </c>
    </row>
    <row r="2163" spans="2:27" ht="15" customHeight="1" x14ac:dyDescent="0.25">
      <c r="B2163" s="76" t="str">
        <f t="shared" si="296"/>
        <v>!!!</v>
      </c>
      <c r="C2163" s="310" t="str">
        <f>IF(LEN($E2163)&gt;0,VLOOKUP(TEXT($E2163,0),'Angaben Stationen'!$E$14:$V$215,17,0),"")</f>
        <v/>
      </c>
      <c r="D2163" s="254" t="str">
        <f>IF(LEN($E2163)&gt;0,VLOOKUP(TEXT($E2163,0),'Angaben Stationen'!$E$14:$V$215,18,0),"")</f>
        <v/>
      </c>
      <c r="E2163" s="344"/>
      <c r="F2163" s="256"/>
      <c r="G2163" s="256"/>
      <c r="H2163" s="307"/>
      <c r="I2163" s="183"/>
      <c r="R2163" s="8">
        <f t="shared" si="298"/>
        <v>0</v>
      </c>
      <c r="S2163" s="8">
        <f>VLOOKUP($D2163,{"29 - Psychiatrie (Erwachsene)",1;"30 - Kinder- und Jugendpsychiatrie",1;"297 - stationsäquivalente Behandlung in der Erwachsenenpsychiatrie (29)",1;"307 - stationsäquivalente Behandlung in der Kinder- und Jugendpsychiatrie (30)",1;"31 - Psychosomatik",1;"",0;0,0},2,0)</f>
        <v>0</v>
      </c>
      <c r="T2163" s="8">
        <f t="shared" si="304"/>
        <v>0</v>
      </c>
      <c r="U2163" s="8">
        <f t="shared" si="297"/>
        <v>0</v>
      </c>
      <c r="V2163" s="8">
        <f t="shared" si="299"/>
        <v>0</v>
      </c>
      <c r="W2163" s="8">
        <f t="shared" si="300"/>
        <v>0</v>
      </c>
      <c r="X2163" s="8">
        <f t="shared" si="301"/>
        <v>0</v>
      </c>
      <c r="Y2163" s="8" t="str">
        <f t="shared" si="302"/>
        <v/>
      </c>
      <c r="Z2163" s="8" t="str">
        <f>VLOOKUP($D2163,{"29 - Psychiatrie (Erwachsene)","BGI";"297 - stationsäquivalente Behandlung in der Erwachsenenpsychiatrie (29)","BGI";"30 - Kinder- und Jugendpsychiatrie","BGII";"307 - stationsäquivalente Behandlung in der Kinder- und Jugendpsychiatrie (30)","BGII";"31 - Psychosomatik","BGI";"","LEER";0,"Leer"},2,0)</f>
        <v>LEER</v>
      </c>
      <c r="AA2163" s="8" t="str">
        <f t="shared" si="303"/>
        <v>Stationen</v>
      </c>
    </row>
    <row r="2164" spans="2:27" ht="15" customHeight="1" x14ac:dyDescent="0.25">
      <c r="B2164" s="76" t="str">
        <f t="shared" si="296"/>
        <v>!!!</v>
      </c>
      <c r="C2164" s="310" t="str">
        <f>IF(LEN($E2164)&gt;0,VLOOKUP(TEXT($E2164,0),'Angaben Stationen'!$E$14:$V$215,17,0),"")</f>
        <v/>
      </c>
      <c r="D2164" s="254" t="str">
        <f>IF(LEN($E2164)&gt;0,VLOOKUP(TEXT($E2164,0),'Angaben Stationen'!$E$14:$V$215,18,0),"")</f>
        <v/>
      </c>
      <c r="E2164" s="344"/>
      <c r="F2164" s="256"/>
      <c r="G2164" s="256"/>
      <c r="H2164" s="307"/>
      <c r="I2164" s="183"/>
      <c r="R2164" s="8">
        <f t="shared" si="298"/>
        <v>0</v>
      </c>
      <c r="S2164" s="8">
        <f>VLOOKUP($D2164,{"29 - Psychiatrie (Erwachsene)",1;"30 - Kinder- und Jugendpsychiatrie",1;"297 - stationsäquivalente Behandlung in der Erwachsenenpsychiatrie (29)",1;"307 - stationsäquivalente Behandlung in der Kinder- und Jugendpsychiatrie (30)",1;"31 - Psychosomatik",1;"",0;0,0},2,0)</f>
        <v>0</v>
      </c>
      <c r="T2164" s="8">
        <f t="shared" si="304"/>
        <v>0</v>
      </c>
      <c r="U2164" s="8">
        <f t="shared" si="297"/>
        <v>0</v>
      </c>
      <c r="V2164" s="8">
        <f t="shared" si="299"/>
        <v>0</v>
      </c>
      <c r="W2164" s="8">
        <f t="shared" si="300"/>
        <v>0</v>
      </c>
      <c r="X2164" s="8">
        <f t="shared" si="301"/>
        <v>0</v>
      </c>
      <c r="Y2164" s="8" t="str">
        <f t="shared" si="302"/>
        <v/>
      </c>
      <c r="Z2164" s="8" t="str">
        <f>VLOOKUP($D2164,{"29 - Psychiatrie (Erwachsene)","BGI";"297 - stationsäquivalente Behandlung in der Erwachsenenpsychiatrie (29)","BGI";"30 - Kinder- und Jugendpsychiatrie","BGII";"307 - stationsäquivalente Behandlung in der Kinder- und Jugendpsychiatrie (30)","BGII";"31 - Psychosomatik","BGI";"","LEER";0,"Leer"},2,0)</f>
        <v>LEER</v>
      </c>
      <c r="AA2164" s="8" t="str">
        <f t="shared" si="303"/>
        <v>Stationen</v>
      </c>
    </row>
    <row r="2165" spans="2:27" ht="15" customHeight="1" x14ac:dyDescent="0.25">
      <c r="B2165" s="76" t="str">
        <f t="shared" si="296"/>
        <v>!!!</v>
      </c>
      <c r="C2165" s="310" t="str">
        <f>IF(LEN($E2165)&gt;0,VLOOKUP(TEXT($E2165,0),'Angaben Stationen'!$E$14:$V$215,17,0),"")</f>
        <v/>
      </c>
      <c r="D2165" s="254" t="str">
        <f>IF(LEN($E2165)&gt;0,VLOOKUP(TEXT($E2165,0),'Angaben Stationen'!$E$14:$V$215,18,0),"")</f>
        <v/>
      </c>
      <c r="E2165" s="344"/>
      <c r="F2165" s="256"/>
      <c r="G2165" s="256"/>
      <c r="H2165" s="307"/>
      <c r="I2165" s="183"/>
      <c r="R2165" s="8">
        <f t="shared" si="298"/>
        <v>0</v>
      </c>
      <c r="S2165" s="8">
        <f>VLOOKUP($D2165,{"29 - Psychiatrie (Erwachsene)",1;"30 - Kinder- und Jugendpsychiatrie",1;"297 - stationsäquivalente Behandlung in der Erwachsenenpsychiatrie (29)",1;"307 - stationsäquivalente Behandlung in der Kinder- und Jugendpsychiatrie (30)",1;"31 - Psychosomatik",1;"",0;0,0},2,0)</f>
        <v>0</v>
      </c>
      <c r="T2165" s="8">
        <f t="shared" si="304"/>
        <v>0</v>
      </c>
      <c r="U2165" s="8">
        <f t="shared" si="297"/>
        <v>0</v>
      </c>
      <c r="V2165" s="8">
        <f t="shared" si="299"/>
        <v>0</v>
      </c>
      <c r="W2165" s="8">
        <f t="shared" si="300"/>
        <v>0</v>
      </c>
      <c r="X2165" s="8">
        <f t="shared" si="301"/>
        <v>0</v>
      </c>
      <c r="Y2165" s="8" t="str">
        <f t="shared" si="302"/>
        <v/>
      </c>
      <c r="Z2165" s="8" t="str">
        <f>VLOOKUP($D2165,{"29 - Psychiatrie (Erwachsene)","BGI";"297 - stationsäquivalente Behandlung in der Erwachsenenpsychiatrie (29)","BGI";"30 - Kinder- und Jugendpsychiatrie","BGII";"307 - stationsäquivalente Behandlung in der Kinder- und Jugendpsychiatrie (30)","BGII";"31 - Psychosomatik","BGI";"","LEER";0,"Leer"},2,0)</f>
        <v>LEER</v>
      </c>
      <c r="AA2165" s="8" t="str">
        <f t="shared" si="303"/>
        <v>Stationen</v>
      </c>
    </row>
    <row r="2166" spans="2:27" ht="15" customHeight="1" x14ac:dyDescent="0.25">
      <c r="B2166" s="76" t="str">
        <f t="shared" si="296"/>
        <v>!!!</v>
      </c>
      <c r="C2166" s="310" t="str">
        <f>IF(LEN($E2166)&gt;0,VLOOKUP(TEXT($E2166,0),'Angaben Stationen'!$E$14:$V$215,17,0),"")</f>
        <v/>
      </c>
      <c r="D2166" s="254" t="str">
        <f>IF(LEN($E2166)&gt;0,VLOOKUP(TEXT($E2166,0),'Angaben Stationen'!$E$14:$V$215,18,0),"")</f>
        <v/>
      </c>
      <c r="E2166" s="344"/>
      <c r="F2166" s="256"/>
      <c r="G2166" s="256"/>
      <c r="H2166" s="307"/>
      <c r="I2166" s="183"/>
      <c r="R2166" s="8">
        <f t="shared" si="298"/>
        <v>0</v>
      </c>
      <c r="S2166" s="8">
        <f>VLOOKUP($D2166,{"29 - Psychiatrie (Erwachsene)",1;"30 - Kinder- und Jugendpsychiatrie",1;"297 - stationsäquivalente Behandlung in der Erwachsenenpsychiatrie (29)",1;"307 - stationsäquivalente Behandlung in der Kinder- und Jugendpsychiatrie (30)",1;"31 - Psychosomatik",1;"",0;0,0},2,0)</f>
        <v>0</v>
      </c>
      <c r="T2166" s="8">
        <f t="shared" si="304"/>
        <v>0</v>
      </c>
      <c r="U2166" s="8">
        <f t="shared" si="297"/>
        <v>0</v>
      </c>
      <c r="V2166" s="8">
        <f t="shared" si="299"/>
        <v>0</v>
      </c>
      <c r="W2166" s="8">
        <f t="shared" si="300"/>
        <v>0</v>
      </c>
      <c r="X2166" s="8">
        <f t="shared" si="301"/>
        <v>0</v>
      </c>
      <c r="Y2166" s="8" t="str">
        <f t="shared" si="302"/>
        <v/>
      </c>
      <c r="Z2166" s="8" t="str">
        <f>VLOOKUP($D2166,{"29 - Psychiatrie (Erwachsene)","BGI";"297 - stationsäquivalente Behandlung in der Erwachsenenpsychiatrie (29)","BGI";"30 - Kinder- und Jugendpsychiatrie","BGII";"307 - stationsäquivalente Behandlung in der Kinder- und Jugendpsychiatrie (30)","BGII";"31 - Psychosomatik","BGI";"","LEER";0,"Leer"},2,0)</f>
        <v>LEER</v>
      </c>
      <c r="AA2166" s="8" t="str">
        <f t="shared" si="303"/>
        <v>Stationen</v>
      </c>
    </row>
    <row r="2167" spans="2:27" ht="15" customHeight="1" x14ac:dyDescent="0.25">
      <c r="B2167" s="76" t="str">
        <f t="shared" si="296"/>
        <v>!!!</v>
      </c>
      <c r="C2167" s="310" t="str">
        <f>IF(LEN($E2167)&gt;0,VLOOKUP(TEXT($E2167,0),'Angaben Stationen'!$E$14:$V$215,17,0),"")</f>
        <v/>
      </c>
      <c r="D2167" s="254" t="str">
        <f>IF(LEN($E2167)&gt;0,VLOOKUP(TEXT($E2167,0),'Angaben Stationen'!$E$14:$V$215,18,0),"")</f>
        <v/>
      </c>
      <c r="E2167" s="344"/>
      <c r="F2167" s="256"/>
      <c r="G2167" s="256"/>
      <c r="H2167" s="307"/>
      <c r="I2167" s="183"/>
      <c r="R2167" s="8">
        <f t="shared" si="298"/>
        <v>0</v>
      </c>
      <c r="S2167" s="8">
        <f>VLOOKUP($D2167,{"29 - Psychiatrie (Erwachsene)",1;"30 - Kinder- und Jugendpsychiatrie",1;"297 - stationsäquivalente Behandlung in der Erwachsenenpsychiatrie (29)",1;"307 - stationsäquivalente Behandlung in der Kinder- und Jugendpsychiatrie (30)",1;"31 - Psychosomatik",1;"",0;0,0},2,0)</f>
        <v>0</v>
      </c>
      <c r="T2167" s="8">
        <f t="shared" si="304"/>
        <v>0</v>
      </c>
      <c r="U2167" s="8">
        <f t="shared" si="297"/>
        <v>0</v>
      </c>
      <c r="V2167" s="8">
        <f t="shared" si="299"/>
        <v>0</v>
      </c>
      <c r="W2167" s="8">
        <f t="shared" si="300"/>
        <v>0</v>
      </c>
      <c r="X2167" s="8">
        <f t="shared" si="301"/>
        <v>0</v>
      </c>
      <c r="Y2167" s="8" t="str">
        <f t="shared" si="302"/>
        <v/>
      </c>
      <c r="Z2167" s="8" t="str">
        <f>VLOOKUP($D2167,{"29 - Psychiatrie (Erwachsene)","BGI";"297 - stationsäquivalente Behandlung in der Erwachsenenpsychiatrie (29)","BGI";"30 - Kinder- und Jugendpsychiatrie","BGII";"307 - stationsäquivalente Behandlung in der Kinder- und Jugendpsychiatrie (30)","BGII";"31 - Psychosomatik","BGI";"","LEER";0,"Leer"},2,0)</f>
        <v>LEER</v>
      </c>
      <c r="AA2167" s="8" t="str">
        <f t="shared" si="303"/>
        <v>Stationen</v>
      </c>
    </row>
    <row r="2168" spans="2:27" ht="15" customHeight="1" x14ac:dyDescent="0.25">
      <c r="B2168" s="76" t="str">
        <f t="shared" si="296"/>
        <v>!!!</v>
      </c>
      <c r="C2168" s="310" t="str">
        <f>IF(LEN($E2168)&gt;0,VLOOKUP(TEXT($E2168,0),'Angaben Stationen'!$E$14:$V$215,17,0),"")</f>
        <v/>
      </c>
      <c r="D2168" s="254" t="str">
        <f>IF(LEN($E2168)&gt;0,VLOOKUP(TEXT($E2168,0),'Angaben Stationen'!$E$14:$V$215,18,0),"")</f>
        <v/>
      </c>
      <c r="E2168" s="344"/>
      <c r="F2168" s="256"/>
      <c r="G2168" s="256"/>
      <c r="H2168" s="307"/>
      <c r="I2168" s="183"/>
      <c r="R2168" s="8">
        <f t="shared" si="298"/>
        <v>0</v>
      </c>
      <c r="S2168" s="8">
        <f>VLOOKUP($D2168,{"29 - Psychiatrie (Erwachsene)",1;"30 - Kinder- und Jugendpsychiatrie",1;"297 - stationsäquivalente Behandlung in der Erwachsenenpsychiatrie (29)",1;"307 - stationsäquivalente Behandlung in der Kinder- und Jugendpsychiatrie (30)",1;"31 - Psychosomatik",1;"",0;0,0},2,0)</f>
        <v>0</v>
      </c>
      <c r="T2168" s="8">
        <f t="shared" si="304"/>
        <v>0</v>
      </c>
      <c r="U2168" s="8">
        <f t="shared" si="297"/>
        <v>0</v>
      </c>
      <c r="V2168" s="8">
        <f t="shared" si="299"/>
        <v>0</v>
      </c>
      <c r="W2168" s="8">
        <f t="shared" si="300"/>
        <v>0</v>
      </c>
      <c r="X2168" s="8">
        <f t="shared" si="301"/>
        <v>0</v>
      </c>
      <c r="Y2168" s="8" t="str">
        <f t="shared" si="302"/>
        <v/>
      </c>
      <c r="Z2168" s="8" t="str">
        <f>VLOOKUP($D2168,{"29 - Psychiatrie (Erwachsene)","BGI";"297 - stationsäquivalente Behandlung in der Erwachsenenpsychiatrie (29)","BGI";"30 - Kinder- und Jugendpsychiatrie","BGII";"307 - stationsäquivalente Behandlung in der Kinder- und Jugendpsychiatrie (30)","BGII";"31 - Psychosomatik","BGI";"","LEER";0,"Leer"},2,0)</f>
        <v>LEER</v>
      </c>
      <c r="AA2168" s="8" t="str">
        <f t="shared" si="303"/>
        <v>Stationen</v>
      </c>
    </row>
    <row r="2169" spans="2:27" ht="15" customHeight="1" x14ac:dyDescent="0.25">
      <c r="B2169" s="76" t="str">
        <f t="shared" si="296"/>
        <v>!!!</v>
      </c>
      <c r="C2169" s="310" t="str">
        <f>IF(LEN($E2169)&gt;0,VLOOKUP(TEXT($E2169,0),'Angaben Stationen'!$E$14:$V$215,17,0),"")</f>
        <v/>
      </c>
      <c r="D2169" s="254" t="str">
        <f>IF(LEN($E2169)&gt;0,VLOOKUP(TEXT($E2169,0),'Angaben Stationen'!$E$14:$V$215,18,0),"")</f>
        <v/>
      </c>
      <c r="E2169" s="344"/>
      <c r="F2169" s="256"/>
      <c r="G2169" s="256"/>
      <c r="H2169" s="307"/>
      <c r="I2169" s="183"/>
      <c r="R2169" s="8">
        <f t="shared" si="298"/>
        <v>0</v>
      </c>
      <c r="S2169" s="8">
        <f>VLOOKUP($D2169,{"29 - Psychiatrie (Erwachsene)",1;"30 - Kinder- und Jugendpsychiatrie",1;"297 - stationsäquivalente Behandlung in der Erwachsenenpsychiatrie (29)",1;"307 - stationsäquivalente Behandlung in der Kinder- und Jugendpsychiatrie (30)",1;"31 - Psychosomatik",1;"",0;0,0},2,0)</f>
        <v>0</v>
      </c>
      <c r="T2169" s="8">
        <f t="shared" si="304"/>
        <v>0</v>
      </c>
      <c r="U2169" s="8">
        <f t="shared" si="297"/>
        <v>0</v>
      </c>
      <c r="V2169" s="8">
        <f t="shared" si="299"/>
        <v>0</v>
      </c>
      <c r="W2169" s="8">
        <f t="shared" si="300"/>
        <v>0</v>
      </c>
      <c r="X2169" s="8">
        <f t="shared" si="301"/>
        <v>0</v>
      </c>
      <c r="Y2169" s="8" t="str">
        <f t="shared" si="302"/>
        <v/>
      </c>
      <c r="Z2169" s="8" t="str">
        <f>VLOOKUP($D2169,{"29 - Psychiatrie (Erwachsene)","BGI";"297 - stationsäquivalente Behandlung in der Erwachsenenpsychiatrie (29)","BGI";"30 - Kinder- und Jugendpsychiatrie","BGII";"307 - stationsäquivalente Behandlung in der Kinder- und Jugendpsychiatrie (30)","BGII";"31 - Psychosomatik","BGI";"","LEER";0,"Leer"},2,0)</f>
        <v>LEER</v>
      </c>
      <c r="AA2169" s="8" t="str">
        <f t="shared" si="303"/>
        <v>Stationen</v>
      </c>
    </row>
    <row r="2170" spans="2:27" ht="15" customHeight="1" x14ac:dyDescent="0.25">
      <c r="B2170" s="76" t="str">
        <f t="shared" si="296"/>
        <v>!!!</v>
      </c>
      <c r="C2170" s="310" t="str">
        <f>IF(LEN($E2170)&gt;0,VLOOKUP(TEXT($E2170,0),'Angaben Stationen'!$E$14:$V$215,17,0),"")</f>
        <v/>
      </c>
      <c r="D2170" s="254" t="str">
        <f>IF(LEN($E2170)&gt;0,VLOOKUP(TEXT($E2170,0),'Angaben Stationen'!$E$14:$V$215,18,0),"")</f>
        <v/>
      </c>
      <c r="E2170" s="344"/>
      <c r="F2170" s="256"/>
      <c r="G2170" s="256"/>
      <c r="H2170" s="307"/>
      <c r="I2170" s="183"/>
      <c r="R2170" s="8">
        <f t="shared" si="298"/>
        <v>0</v>
      </c>
      <c r="S2170" s="8">
        <f>VLOOKUP($D2170,{"29 - Psychiatrie (Erwachsene)",1;"30 - Kinder- und Jugendpsychiatrie",1;"297 - stationsäquivalente Behandlung in der Erwachsenenpsychiatrie (29)",1;"307 - stationsäquivalente Behandlung in der Kinder- und Jugendpsychiatrie (30)",1;"31 - Psychosomatik",1;"",0;0,0},2,0)</f>
        <v>0</v>
      </c>
      <c r="T2170" s="8">
        <f t="shared" si="304"/>
        <v>0</v>
      </c>
      <c r="U2170" s="8">
        <f t="shared" si="297"/>
        <v>0</v>
      </c>
      <c r="V2170" s="8">
        <f t="shared" si="299"/>
        <v>0</v>
      </c>
      <c r="W2170" s="8">
        <f t="shared" si="300"/>
        <v>0</v>
      </c>
      <c r="X2170" s="8">
        <f t="shared" si="301"/>
        <v>0</v>
      </c>
      <c r="Y2170" s="8" t="str">
        <f t="shared" si="302"/>
        <v/>
      </c>
      <c r="Z2170" s="8" t="str">
        <f>VLOOKUP($D2170,{"29 - Psychiatrie (Erwachsene)","BGI";"297 - stationsäquivalente Behandlung in der Erwachsenenpsychiatrie (29)","BGI";"30 - Kinder- und Jugendpsychiatrie","BGII";"307 - stationsäquivalente Behandlung in der Kinder- und Jugendpsychiatrie (30)","BGII";"31 - Psychosomatik","BGI";"","LEER";0,"Leer"},2,0)</f>
        <v>LEER</v>
      </c>
      <c r="AA2170" s="8" t="str">
        <f t="shared" si="303"/>
        <v>Stationen</v>
      </c>
    </row>
    <row r="2171" spans="2:27" ht="15" customHeight="1" x14ac:dyDescent="0.25">
      <c r="B2171" s="76" t="str">
        <f t="shared" si="296"/>
        <v>!!!</v>
      </c>
      <c r="C2171" s="310" t="str">
        <f>IF(LEN($E2171)&gt;0,VLOOKUP(TEXT($E2171,0),'Angaben Stationen'!$E$14:$V$215,17,0),"")</f>
        <v/>
      </c>
      <c r="D2171" s="254" t="str">
        <f>IF(LEN($E2171)&gt;0,VLOOKUP(TEXT($E2171,0),'Angaben Stationen'!$E$14:$V$215,18,0),"")</f>
        <v/>
      </c>
      <c r="E2171" s="344"/>
      <c r="F2171" s="256"/>
      <c r="G2171" s="256"/>
      <c r="H2171" s="307"/>
      <c r="I2171" s="183"/>
      <c r="R2171" s="8">
        <f t="shared" si="298"/>
        <v>0</v>
      </c>
      <c r="S2171" s="8">
        <f>VLOOKUP($D2171,{"29 - Psychiatrie (Erwachsene)",1;"30 - Kinder- und Jugendpsychiatrie",1;"297 - stationsäquivalente Behandlung in der Erwachsenenpsychiatrie (29)",1;"307 - stationsäquivalente Behandlung in der Kinder- und Jugendpsychiatrie (30)",1;"31 - Psychosomatik",1;"",0;0,0},2,0)</f>
        <v>0</v>
      </c>
      <c r="T2171" s="8">
        <f t="shared" si="304"/>
        <v>0</v>
      </c>
      <c r="U2171" s="8">
        <f t="shared" si="297"/>
        <v>0</v>
      </c>
      <c r="V2171" s="8">
        <f t="shared" si="299"/>
        <v>0</v>
      </c>
      <c r="W2171" s="8">
        <f t="shared" si="300"/>
        <v>0</v>
      </c>
      <c r="X2171" s="8">
        <f t="shared" si="301"/>
        <v>0</v>
      </c>
      <c r="Y2171" s="8" t="str">
        <f t="shared" si="302"/>
        <v/>
      </c>
      <c r="Z2171" s="8" t="str">
        <f>VLOOKUP($D2171,{"29 - Psychiatrie (Erwachsene)","BGI";"297 - stationsäquivalente Behandlung in der Erwachsenenpsychiatrie (29)","BGI";"30 - Kinder- und Jugendpsychiatrie","BGII";"307 - stationsäquivalente Behandlung in der Kinder- und Jugendpsychiatrie (30)","BGII";"31 - Psychosomatik","BGI";"","LEER";0,"Leer"},2,0)</f>
        <v>LEER</v>
      </c>
      <c r="AA2171" s="8" t="str">
        <f t="shared" si="303"/>
        <v>Stationen</v>
      </c>
    </row>
    <row r="2172" spans="2:27" ht="15" customHeight="1" x14ac:dyDescent="0.25">
      <c r="B2172" s="76" t="str">
        <f t="shared" si="296"/>
        <v>!!!</v>
      </c>
      <c r="C2172" s="310" t="str">
        <f>IF(LEN($E2172)&gt;0,VLOOKUP(TEXT($E2172,0),'Angaben Stationen'!$E$14:$V$215,17,0),"")</f>
        <v/>
      </c>
      <c r="D2172" s="254" t="str">
        <f>IF(LEN($E2172)&gt;0,VLOOKUP(TEXT($E2172,0),'Angaben Stationen'!$E$14:$V$215,18,0),"")</f>
        <v/>
      </c>
      <c r="E2172" s="344"/>
      <c r="F2172" s="256"/>
      <c r="G2172" s="256"/>
      <c r="H2172" s="307"/>
      <c r="I2172" s="183"/>
      <c r="R2172" s="8">
        <f t="shared" si="298"/>
        <v>0</v>
      </c>
      <c r="S2172" s="8">
        <f>VLOOKUP($D2172,{"29 - Psychiatrie (Erwachsene)",1;"30 - Kinder- und Jugendpsychiatrie",1;"297 - stationsäquivalente Behandlung in der Erwachsenenpsychiatrie (29)",1;"307 - stationsäquivalente Behandlung in der Kinder- und Jugendpsychiatrie (30)",1;"31 - Psychosomatik",1;"",0;0,0},2,0)</f>
        <v>0</v>
      </c>
      <c r="T2172" s="8">
        <f t="shared" si="304"/>
        <v>0</v>
      </c>
      <c r="U2172" s="8">
        <f t="shared" si="297"/>
        <v>0</v>
      </c>
      <c r="V2172" s="8">
        <f t="shared" si="299"/>
        <v>0</v>
      </c>
      <c r="W2172" s="8">
        <f t="shared" si="300"/>
        <v>0</v>
      </c>
      <c r="X2172" s="8">
        <f t="shared" si="301"/>
        <v>0</v>
      </c>
      <c r="Y2172" s="8" t="str">
        <f t="shared" si="302"/>
        <v/>
      </c>
      <c r="Z2172" s="8" t="str">
        <f>VLOOKUP($D2172,{"29 - Psychiatrie (Erwachsene)","BGI";"297 - stationsäquivalente Behandlung in der Erwachsenenpsychiatrie (29)","BGI";"30 - Kinder- und Jugendpsychiatrie","BGII";"307 - stationsäquivalente Behandlung in der Kinder- und Jugendpsychiatrie (30)","BGII";"31 - Psychosomatik","BGI";"","LEER";0,"Leer"},2,0)</f>
        <v>LEER</v>
      </c>
      <c r="AA2172" s="8" t="str">
        <f t="shared" si="303"/>
        <v>Stationen</v>
      </c>
    </row>
    <row r="2173" spans="2:27" ht="15" customHeight="1" x14ac:dyDescent="0.25">
      <c r="B2173" s="76" t="str">
        <f t="shared" ref="B2173:B2236" si="305">IF(SUM(S2173:X2173)&lt;6,"!!!","")</f>
        <v>!!!</v>
      </c>
      <c r="C2173" s="310" t="str">
        <f>IF(LEN($E2173)&gt;0,VLOOKUP(TEXT($E2173,0),'Angaben Stationen'!$E$14:$V$215,17,0),"")</f>
        <v/>
      </c>
      <c r="D2173" s="254" t="str">
        <f>IF(LEN($E2173)&gt;0,VLOOKUP(TEXT($E2173,0),'Angaben Stationen'!$E$14:$V$215,18,0),"")</f>
        <v/>
      </c>
      <c r="E2173" s="344"/>
      <c r="F2173" s="256"/>
      <c r="G2173" s="256"/>
      <c r="H2173" s="307"/>
      <c r="I2173" s="183"/>
      <c r="R2173" s="8">
        <f t="shared" si="298"/>
        <v>0</v>
      </c>
      <c r="S2173" s="8">
        <f>VLOOKUP($D2173,{"29 - Psychiatrie (Erwachsene)",1;"30 - Kinder- und Jugendpsychiatrie",1;"297 - stationsäquivalente Behandlung in der Erwachsenenpsychiatrie (29)",1;"307 - stationsäquivalente Behandlung in der Kinder- und Jugendpsychiatrie (30)",1;"31 - Psychosomatik",1;"",0;0,0},2,0)</f>
        <v>0</v>
      </c>
      <c r="T2173" s="8">
        <f t="shared" si="304"/>
        <v>0</v>
      </c>
      <c r="U2173" s="8">
        <f t="shared" ref="U2173:U2236" si="306">IF($E2173&lt;&gt;0,1,0)</f>
        <v>0</v>
      </c>
      <c r="V2173" s="8">
        <f t="shared" si="299"/>
        <v>0</v>
      </c>
      <c r="W2173" s="8">
        <f t="shared" si="300"/>
        <v>0</v>
      </c>
      <c r="X2173" s="8">
        <f t="shared" si="301"/>
        <v>0</v>
      </c>
      <c r="Y2173" s="8" t="str">
        <f t="shared" si="302"/>
        <v/>
      </c>
      <c r="Z2173" s="8" t="str">
        <f>VLOOKUP($D2173,{"29 - Psychiatrie (Erwachsene)","BGI";"297 - stationsäquivalente Behandlung in der Erwachsenenpsychiatrie (29)","BGI";"30 - Kinder- und Jugendpsychiatrie","BGII";"307 - stationsäquivalente Behandlung in der Kinder- und Jugendpsychiatrie (30)","BGII";"31 - Psychosomatik","BGI";"","LEER";0,"Leer"},2,0)</f>
        <v>LEER</v>
      </c>
      <c r="AA2173" s="8" t="str">
        <f t="shared" si="303"/>
        <v>Stationen</v>
      </c>
    </row>
    <row r="2174" spans="2:27" ht="15" customHeight="1" x14ac:dyDescent="0.25">
      <c r="B2174" s="76" t="str">
        <f t="shared" si="305"/>
        <v>!!!</v>
      </c>
      <c r="C2174" s="310" t="str">
        <f>IF(LEN($E2174)&gt;0,VLOOKUP(TEXT($E2174,0),'Angaben Stationen'!$E$14:$V$215,17,0),"")</f>
        <v/>
      </c>
      <c r="D2174" s="254" t="str">
        <f>IF(LEN($E2174)&gt;0,VLOOKUP(TEXT($E2174,0),'Angaben Stationen'!$E$14:$V$215,18,0),"")</f>
        <v/>
      </c>
      <c r="E2174" s="344"/>
      <c r="F2174" s="256"/>
      <c r="G2174" s="256"/>
      <c r="H2174" s="307"/>
      <c r="I2174" s="183"/>
      <c r="R2174" s="8">
        <f t="shared" si="298"/>
        <v>0</v>
      </c>
      <c r="S2174" s="8">
        <f>VLOOKUP($D2174,{"29 - Psychiatrie (Erwachsene)",1;"30 - Kinder- und Jugendpsychiatrie",1;"297 - stationsäquivalente Behandlung in der Erwachsenenpsychiatrie (29)",1;"307 - stationsäquivalente Behandlung in der Kinder- und Jugendpsychiatrie (30)",1;"31 - Psychosomatik",1;"",0;0,0},2,0)</f>
        <v>0</v>
      </c>
      <c r="T2174" s="8">
        <f t="shared" si="304"/>
        <v>0</v>
      </c>
      <c r="U2174" s="8">
        <f t="shared" si="306"/>
        <v>0</v>
      </c>
      <c r="V2174" s="8">
        <f t="shared" si="299"/>
        <v>0</v>
      </c>
      <c r="W2174" s="8">
        <f t="shared" si="300"/>
        <v>0</v>
      </c>
      <c r="X2174" s="8">
        <f t="shared" si="301"/>
        <v>0</v>
      </c>
      <c r="Y2174" s="8" t="str">
        <f t="shared" si="302"/>
        <v/>
      </c>
      <c r="Z2174" s="8" t="str">
        <f>VLOOKUP($D2174,{"29 - Psychiatrie (Erwachsene)","BGI";"297 - stationsäquivalente Behandlung in der Erwachsenenpsychiatrie (29)","BGI";"30 - Kinder- und Jugendpsychiatrie","BGII";"307 - stationsäquivalente Behandlung in der Kinder- und Jugendpsychiatrie (30)","BGII";"31 - Psychosomatik","BGI";"","LEER";0,"Leer"},2,0)</f>
        <v>LEER</v>
      </c>
      <c r="AA2174" s="8" t="str">
        <f t="shared" si="303"/>
        <v>Stationen</v>
      </c>
    </row>
    <row r="2175" spans="2:27" ht="15" customHeight="1" x14ac:dyDescent="0.25">
      <c r="B2175" s="76" t="str">
        <f t="shared" si="305"/>
        <v>!!!</v>
      </c>
      <c r="C2175" s="310" t="str">
        <f>IF(LEN($E2175)&gt;0,VLOOKUP(TEXT($E2175,0),'Angaben Stationen'!$E$14:$V$215,17,0),"")</f>
        <v/>
      </c>
      <c r="D2175" s="254" t="str">
        <f>IF(LEN($E2175)&gt;0,VLOOKUP(TEXT($E2175,0),'Angaben Stationen'!$E$14:$V$215,18,0),"")</f>
        <v/>
      </c>
      <c r="E2175" s="344"/>
      <c r="F2175" s="256"/>
      <c r="G2175" s="256"/>
      <c r="H2175" s="307"/>
      <c r="I2175" s="183"/>
      <c r="R2175" s="8">
        <f t="shared" si="298"/>
        <v>0</v>
      </c>
      <c r="S2175" s="8">
        <f>VLOOKUP($D2175,{"29 - Psychiatrie (Erwachsene)",1;"30 - Kinder- und Jugendpsychiatrie",1;"297 - stationsäquivalente Behandlung in der Erwachsenenpsychiatrie (29)",1;"307 - stationsäquivalente Behandlung in der Kinder- und Jugendpsychiatrie (30)",1;"31 - Psychosomatik",1;"",0;0,0},2,0)</f>
        <v>0</v>
      </c>
      <c r="T2175" s="8">
        <f t="shared" si="304"/>
        <v>0</v>
      </c>
      <c r="U2175" s="8">
        <f t="shared" si="306"/>
        <v>0</v>
      </c>
      <c r="V2175" s="8">
        <f t="shared" si="299"/>
        <v>0</v>
      </c>
      <c r="W2175" s="8">
        <f t="shared" si="300"/>
        <v>0</v>
      </c>
      <c r="X2175" s="8">
        <f t="shared" si="301"/>
        <v>0</v>
      </c>
      <c r="Y2175" s="8" t="str">
        <f t="shared" si="302"/>
        <v/>
      </c>
      <c r="Z2175" s="8" t="str">
        <f>VLOOKUP($D2175,{"29 - Psychiatrie (Erwachsene)","BGI";"297 - stationsäquivalente Behandlung in der Erwachsenenpsychiatrie (29)","BGI";"30 - Kinder- und Jugendpsychiatrie","BGII";"307 - stationsäquivalente Behandlung in der Kinder- und Jugendpsychiatrie (30)","BGII";"31 - Psychosomatik","BGI";"","LEER";0,"Leer"},2,0)</f>
        <v>LEER</v>
      </c>
      <c r="AA2175" s="8" t="str">
        <f t="shared" si="303"/>
        <v>Stationen</v>
      </c>
    </row>
    <row r="2176" spans="2:27" ht="15" customHeight="1" x14ac:dyDescent="0.25">
      <c r="B2176" s="76" t="str">
        <f t="shared" si="305"/>
        <v>!!!</v>
      </c>
      <c r="C2176" s="310" t="str">
        <f>IF(LEN($E2176)&gt;0,VLOOKUP(TEXT($E2176,0),'Angaben Stationen'!$E$14:$V$215,17,0),"")</f>
        <v/>
      </c>
      <c r="D2176" s="254" t="str">
        <f>IF(LEN($E2176)&gt;0,VLOOKUP(TEXT($E2176,0),'Angaben Stationen'!$E$14:$V$215,18,0),"")</f>
        <v/>
      </c>
      <c r="E2176" s="344"/>
      <c r="F2176" s="256"/>
      <c r="G2176" s="256"/>
      <c r="H2176" s="307"/>
      <c r="I2176" s="183"/>
      <c r="R2176" s="8">
        <f t="shared" si="298"/>
        <v>0</v>
      </c>
      <c r="S2176" s="8">
        <f>VLOOKUP($D2176,{"29 - Psychiatrie (Erwachsene)",1;"30 - Kinder- und Jugendpsychiatrie",1;"297 - stationsäquivalente Behandlung in der Erwachsenenpsychiatrie (29)",1;"307 - stationsäquivalente Behandlung in der Kinder- und Jugendpsychiatrie (30)",1;"31 - Psychosomatik",1;"",0;0,0},2,0)</f>
        <v>0</v>
      </c>
      <c r="T2176" s="8">
        <f t="shared" si="304"/>
        <v>0</v>
      </c>
      <c r="U2176" s="8">
        <f t="shared" si="306"/>
        <v>0</v>
      </c>
      <c r="V2176" s="8">
        <f t="shared" si="299"/>
        <v>0</v>
      </c>
      <c r="W2176" s="8">
        <f t="shared" si="300"/>
        <v>0</v>
      </c>
      <c r="X2176" s="8">
        <f t="shared" si="301"/>
        <v>0</v>
      </c>
      <c r="Y2176" s="8" t="str">
        <f t="shared" si="302"/>
        <v/>
      </c>
      <c r="Z2176" s="8" t="str">
        <f>VLOOKUP($D2176,{"29 - Psychiatrie (Erwachsene)","BGI";"297 - stationsäquivalente Behandlung in der Erwachsenenpsychiatrie (29)","BGI";"30 - Kinder- und Jugendpsychiatrie","BGII";"307 - stationsäquivalente Behandlung in der Kinder- und Jugendpsychiatrie (30)","BGII";"31 - Psychosomatik","BGI";"","LEER";0,"Leer"},2,0)</f>
        <v>LEER</v>
      </c>
      <c r="AA2176" s="8" t="str">
        <f t="shared" si="303"/>
        <v>Stationen</v>
      </c>
    </row>
    <row r="2177" spans="2:27" ht="15" customHeight="1" x14ac:dyDescent="0.25">
      <c r="B2177" s="76" t="str">
        <f t="shared" si="305"/>
        <v>!!!</v>
      </c>
      <c r="C2177" s="310" t="str">
        <f>IF(LEN($E2177)&gt;0,VLOOKUP(TEXT($E2177,0),'Angaben Stationen'!$E$14:$V$215,17,0),"")</f>
        <v/>
      </c>
      <c r="D2177" s="254" t="str">
        <f>IF(LEN($E2177)&gt;0,VLOOKUP(TEXT($E2177,0),'Angaben Stationen'!$E$14:$V$215,18,0),"")</f>
        <v/>
      </c>
      <c r="E2177" s="344"/>
      <c r="F2177" s="256"/>
      <c r="G2177" s="256"/>
      <c r="H2177" s="307"/>
      <c r="I2177" s="183"/>
      <c r="R2177" s="8">
        <f t="shared" si="298"/>
        <v>0</v>
      </c>
      <c r="S2177" s="8">
        <f>VLOOKUP($D2177,{"29 - Psychiatrie (Erwachsene)",1;"30 - Kinder- und Jugendpsychiatrie",1;"297 - stationsäquivalente Behandlung in der Erwachsenenpsychiatrie (29)",1;"307 - stationsäquivalente Behandlung in der Kinder- und Jugendpsychiatrie (30)",1;"31 - Psychosomatik",1;"",0;0,0},2,0)</f>
        <v>0</v>
      </c>
      <c r="T2177" s="8">
        <f t="shared" si="304"/>
        <v>0</v>
      </c>
      <c r="U2177" s="8">
        <f t="shared" si="306"/>
        <v>0</v>
      </c>
      <c r="V2177" s="8">
        <f t="shared" si="299"/>
        <v>0</v>
      </c>
      <c r="W2177" s="8">
        <f t="shared" si="300"/>
        <v>0</v>
      </c>
      <c r="X2177" s="8">
        <f t="shared" si="301"/>
        <v>0</v>
      </c>
      <c r="Y2177" s="8" t="str">
        <f t="shared" si="302"/>
        <v/>
      </c>
      <c r="Z2177" s="8" t="str">
        <f>VLOOKUP($D2177,{"29 - Psychiatrie (Erwachsene)","BGI";"297 - stationsäquivalente Behandlung in der Erwachsenenpsychiatrie (29)","BGI";"30 - Kinder- und Jugendpsychiatrie","BGII";"307 - stationsäquivalente Behandlung in der Kinder- und Jugendpsychiatrie (30)","BGII";"31 - Psychosomatik","BGI";"","LEER";0,"Leer"},2,0)</f>
        <v>LEER</v>
      </c>
      <c r="AA2177" s="8" t="str">
        <f t="shared" si="303"/>
        <v>Stationen</v>
      </c>
    </row>
    <row r="2178" spans="2:27" ht="15" customHeight="1" x14ac:dyDescent="0.25">
      <c r="B2178" s="76" t="str">
        <f t="shared" si="305"/>
        <v>!!!</v>
      </c>
      <c r="C2178" s="310" t="str">
        <f>IF(LEN($E2178)&gt;0,VLOOKUP(TEXT($E2178,0),'Angaben Stationen'!$E$14:$V$215,17,0),"")</f>
        <v/>
      </c>
      <c r="D2178" s="254" t="str">
        <f>IF(LEN($E2178)&gt;0,VLOOKUP(TEXT($E2178,0),'Angaben Stationen'!$E$14:$V$215,18,0),"")</f>
        <v/>
      </c>
      <c r="E2178" s="344"/>
      <c r="F2178" s="256"/>
      <c r="G2178" s="256"/>
      <c r="H2178" s="307"/>
      <c r="I2178" s="183"/>
      <c r="R2178" s="8">
        <f t="shared" si="298"/>
        <v>0</v>
      </c>
      <c r="S2178" s="8">
        <f>VLOOKUP($D2178,{"29 - Psychiatrie (Erwachsene)",1;"30 - Kinder- und Jugendpsychiatrie",1;"297 - stationsäquivalente Behandlung in der Erwachsenenpsychiatrie (29)",1;"307 - stationsäquivalente Behandlung in der Kinder- und Jugendpsychiatrie (30)",1;"31 - Psychosomatik",1;"",0;0,0},2,0)</f>
        <v>0</v>
      </c>
      <c r="T2178" s="8">
        <f t="shared" si="304"/>
        <v>0</v>
      </c>
      <c r="U2178" s="8">
        <f t="shared" si="306"/>
        <v>0</v>
      </c>
      <c r="V2178" s="8">
        <f t="shared" si="299"/>
        <v>0</v>
      </c>
      <c r="W2178" s="8">
        <f t="shared" si="300"/>
        <v>0</v>
      </c>
      <c r="X2178" s="8">
        <f t="shared" si="301"/>
        <v>0</v>
      </c>
      <c r="Y2178" s="8" t="str">
        <f t="shared" si="302"/>
        <v/>
      </c>
      <c r="Z2178" s="8" t="str">
        <f>VLOOKUP($D2178,{"29 - Psychiatrie (Erwachsene)","BGI";"297 - stationsäquivalente Behandlung in der Erwachsenenpsychiatrie (29)","BGI";"30 - Kinder- und Jugendpsychiatrie","BGII";"307 - stationsäquivalente Behandlung in der Kinder- und Jugendpsychiatrie (30)","BGII";"31 - Psychosomatik","BGI";"","LEER";0,"Leer"},2,0)</f>
        <v>LEER</v>
      </c>
      <c r="AA2178" s="8" t="str">
        <f t="shared" si="303"/>
        <v>Stationen</v>
      </c>
    </row>
    <row r="2179" spans="2:27" ht="15" customHeight="1" x14ac:dyDescent="0.25">
      <c r="B2179" s="76" t="str">
        <f t="shared" si="305"/>
        <v>!!!</v>
      </c>
      <c r="C2179" s="310" t="str">
        <f>IF(LEN($E2179)&gt;0,VLOOKUP(TEXT($E2179,0),'Angaben Stationen'!$E$14:$V$215,17,0),"")</f>
        <v/>
      </c>
      <c r="D2179" s="254" t="str">
        <f>IF(LEN($E2179)&gt;0,VLOOKUP(TEXT($E2179,0),'Angaben Stationen'!$E$14:$V$215,18,0),"")</f>
        <v/>
      </c>
      <c r="E2179" s="344"/>
      <c r="F2179" s="256"/>
      <c r="G2179" s="256"/>
      <c r="H2179" s="307"/>
      <c r="I2179" s="183"/>
      <c r="R2179" s="8">
        <f t="shared" si="298"/>
        <v>0</v>
      </c>
      <c r="S2179" s="8">
        <f>VLOOKUP($D2179,{"29 - Psychiatrie (Erwachsene)",1;"30 - Kinder- und Jugendpsychiatrie",1;"297 - stationsäquivalente Behandlung in der Erwachsenenpsychiatrie (29)",1;"307 - stationsäquivalente Behandlung in der Kinder- und Jugendpsychiatrie (30)",1;"31 - Psychosomatik",1;"",0;0,0},2,0)</f>
        <v>0</v>
      </c>
      <c r="T2179" s="8">
        <f t="shared" si="304"/>
        <v>0</v>
      </c>
      <c r="U2179" s="8">
        <f t="shared" si="306"/>
        <v>0</v>
      </c>
      <c r="V2179" s="8">
        <f t="shared" si="299"/>
        <v>0</v>
      </c>
      <c r="W2179" s="8">
        <f t="shared" si="300"/>
        <v>0</v>
      </c>
      <c r="X2179" s="8">
        <f t="shared" si="301"/>
        <v>0</v>
      </c>
      <c r="Y2179" s="8" t="str">
        <f t="shared" si="302"/>
        <v/>
      </c>
      <c r="Z2179" s="8" t="str">
        <f>VLOOKUP($D2179,{"29 - Psychiatrie (Erwachsene)","BGI";"297 - stationsäquivalente Behandlung in der Erwachsenenpsychiatrie (29)","BGI";"30 - Kinder- und Jugendpsychiatrie","BGII";"307 - stationsäquivalente Behandlung in der Kinder- und Jugendpsychiatrie (30)","BGII";"31 - Psychosomatik","BGI";"","LEER";0,"Leer"},2,0)</f>
        <v>LEER</v>
      </c>
      <c r="AA2179" s="8" t="str">
        <f t="shared" si="303"/>
        <v>Stationen</v>
      </c>
    </row>
    <row r="2180" spans="2:27" ht="15" customHeight="1" x14ac:dyDescent="0.25">
      <c r="B2180" s="76" t="str">
        <f t="shared" si="305"/>
        <v>!!!</v>
      </c>
      <c r="C2180" s="310" t="str">
        <f>IF(LEN($E2180)&gt;0,VLOOKUP(TEXT($E2180,0),'Angaben Stationen'!$E$14:$V$215,17,0),"")</f>
        <v/>
      </c>
      <c r="D2180" s="254" t="str">
        <f>IF(LEN($E2180)&gt;0,VLOOKUP(TEXT($E2180,0),'Angaben Stationen'!$E$14:$V$215,18,0),"")</f>
        <v/>
      </c>
      <c r="E2180" s="344"/>
      <c r="F2180" s="256"/>
      <c r="G2180" s="256"/>
      <c r="H2180" s="307"/>
      <c r="I2180" s="183"/>
      <c r="R2180" s="8">
        <f t="shared" si="298"/>
        <v>0</v>
      </c>
      <c r="S2180" s="8">
        <f>VLOOKUP($D2180,{"29 - Psychiatrie (Erwachsene)",1;"30 - Kinder- und Jugendpsychiatrie",1;"297 - stationsäquivalente Behandlung in der Erwachsenenpsychiatrie (29)",1;"307 - stationsäquivalente Behandlung in der Kinder- und Jugendpsychiatrie (30)",1;"31 - Psychosomatik",1;"",0;0,0},2,0)</f>
        <v>0</v>
      </c>
      <c r="T2180" s="8">
        <f t="shared" si="304"/>
        <v>0</v>
      </c>
      <c r="U2180" s="8">
        <f t="shared" si="306"/>
        <v>0</v>
      </c>
      <c r="V2180" s="8">
        <f t="shared" si="299"/>
        <v>0</v>
      </c>
      <c r="W2180" s="8">
        <f t="shared" si="300"/>
        <v>0</v>
      </c>
      <c r="X2180" s="8">
        <f t="shared" si="301"/>
        <v>0</v>
      </c>
      <c r="Y2180" s="8" t="str">
        <f t="shared" si="302"/>
        <v/>
      </c>
      <c r="Z2180" s="8" t="str">
        <f>VLOOKUP($D2180,{"29 - Psychiatrie (Erwachsene)","BGI";"297 - stationsäquivalente Behandlung in der Erwachsenenpsychiatrie (29)","BGI";"30 - Kinder- und Jugendpsychiatrie","BGII";"307 - stationsäquivalente Behandlung in der Kinder- und Jugendpsychiatrie (30)","BGII";"31 - Psychosomatik","BGI";"","LEER";0,"Leer"},2,0)</f>
        <v>LEER</v>
      </c>
      <c r="AA2180" s="8" t="str">
        <f t="shared" si="303"/>
        <v>Stationen</v>
      </c>
    </row>
    <row r="2181" spans="2:27" ht="15" customHeight="1" x14ac:dyDescent="0.25">
      <c r="B2181" s="76" t="str">
        <f t="shared" si="305"/>
        <v>!!!</v>
      </c>
      <c r="C2181" s="310" t="str">
        <f>IF(LEN($E2181)&gt;0,VLOOKUP(TEXT($E2181,0),'Angaben Stationen'!$E$14:$V$215,17,0),"")</f>
        <v/>
      </c>
      <c r="D2181" s="254" t="str">
        <f>IF(LEN($E2181)&gt;0,VLOOKUP(TEXT($E2181,0),'Angaben Stationen'!$E$14:$V$215,18,0),"")</f>
        <v/>
      </c>
      <c r="E2181" s="344"/>
      <c r="F2181" s="256"/>
      <c r="G2181" s="256"/>
      <c r="H2181" s="307"/>
      <c r="I2181" s="183"/>
      <c r="R2181" s="8">
        <f t="shared" si="298"/>
        <v>0</v>
      </c>
      <c r="S2181" s="8">
        <f>VLOOKUP($D2181,{"29 - Psychiatrie (Erwachsene)",1;"30 - Kinder- und Jugendpsychiatrie",1;"297 - stationsäquivalente Behandlung in der Erwachsenenpsychiatrie (29)",1;"307 - stationsäquivalente Behandlung in der Kinder- und Jugendpsychiatrie (30)",1;"31 - Psychosomatik",1;"",0;0,0},2,0)</f>
        <v>0</v>
      </c>
      <c r="T2181" s="8">
        <f t="shared" si="304"/>
        <v>0</v>
      </c>
      <c r="U2181" s="8">
        <f t="shared" si="306"/>
        <v>0</v>
      </c>
      <c r="V2181" s="8">
        <f t="shared" si="299"/>
        <v>0</v>
      </c>
      <c r="W2181" s="8">
        <f t="shared" si="300"/>
        <v>0</v>
      </c>
      <c r="X2181" s="8">
        <f t="shared" si="301"/>
        <v>0</v>
      </c>
      <c r="Y2181" s="8" t="str">
        <f t="shared" si="302"/>
        <v/>
      </c>
      <c r="Z2181" s="8" t="str">
        <f>VLOOKUP($D2181,{"29 - Psychiatrie (Erwachsene)","BGI";"297 - stationsäquivalente Behandlung in der Erwachsenenpsychiatrie (29)","BGI";"30 - Kinder- und Jugendpsychiatrie","BGII";"307 - stationsäquivalente Behandlung in der Kinder- und Jugendpsychiatrie (30)","BGII";"31 - Psychosomatik","BGI";"","LEER";0,"Leer"},2,0)</f>
        <v>LEER</v>
      </c>
      <c r="AA2181" s="8" t="str">
        <f t="shared" si="303"/>
        <v>Stationen</v>
      </c>
    </row>
    <row r="2182" spans="2:27" ht="15" customHeight="1" x14ac:dyDescent="0.25">
      <c r="B2182" s="76" t="str">
        <f t="shared" si="305"/>
        <v>!!!</v>
      </c>
      <c r="C2182" s="310" t="str">
        <f>IF(LEN($E2182)&gt;0,VLOOKUP(TEXT($E2182,0),'Angaben Stationen'!$E$14:$V$215,17,0),"")</f>
        <v/>
      </c>
      <c r="D2182" s="254" t="str">
        <f>IF(LEN($E2182)&gt;0,VLOOKUP(TEXT($E2182,0),'Angaben Stationen'!$E$14:$V$215,18,0),"")</f>
        <v/>
      </c>
      <c r="E2182" s="344"/>
      <c r="F2182" s="256"/>
      <c r="G2182" s="256"/>
      <c r="H2182" s="307"/>
      <c r="I2182" s="183"/>
      <c r="R2182" s="8">
        <f t="shared" si="298"/>
        <v>0</v>
      </c>
      <c r="S2182" s="8">
        <f>VLOOKUP($D2182,{"29 - Psychiatrie (Erwachsene)",1;"30 - Kinder- und Jugendpsychiatrie",1;"297 - stationsäquivalente Behandlung in der Erwachsenenpsychiatrie (29)",1;"307 - stationsäquivalente Behandlung in der Kinder- und Jugendpsychiatrie (30)",1;"31 - Psychosomatik",1;"",0;0,0},2,0)</f>
        <v>0</v>
      </c>
      <c r="T2182" s="8">
        <f t="shared" si="304"/>
        <v>0</v>
      </c>
      <c r="U2182" s="8">
        <f t="shared" si="306"/>
        <v>0</v>
      </c>
      <c r="V2182" s="8">
        <f t="shared" si="299"/>
        <v>0</v>
      </c>
      <c r="W2182" s="8">
        <f t="shared" si="300"/>
        <v>0</v>
      </c>
      <c r="X2182" s="8">
        <f t="shared" si="301"/>
        <v>0</v>
      </c>
      <c r="Y2182" s="8" t="str">
        <f t="shared" si="302"/>
        <v/>
      </c>
      <c r="Z2182" s="8" t="str">
        <f>VLOOKUP($D2182,{"29 - Psychiatrie (Erwachsene)","BGI";"297 - stationsäquivalente Behandlung in der Erwachsenenpsychiatrie (29)","BGI";"30 - Kinder- und Jugendpsychiatrie","BGII";"307 - stationsäquivalente Behandlung in der Kinder- und Jugendpsychiatrie (30)","BGII";"31 - Psychosomatik","BGI";"","LEER";0,"Leer"},2,0)</f>
        <v>LEER</v>
      </c>
      <c r="AA2182" s="8" t="str">
        <f t="shared" si="303"/>
        <v>Stationen</v>
      </c>
    </row>
    <row r="2183" spans="2:27" ht="15" customHeight="1" x14ac:dyDescent="0.25">
      <c r="B2183" s="76" t="str">
        <f t="shared" si="305"/>
        <v>!!!</v>
      </c>
      <c r="C2183" s="310" t="str">
        <f>IF(LEN($E2183)&gt;0,VLOOKUP(TEXT($E2183,0),'Angaben Stationen'!$E$14:$V$215,17,0),"")</f>
        <v/>
      </c>
      <c r="D2183" s="254" t="str">
        <f>IF(LEN($E2183)&gt;0,VLOOKUP(TEXT($E2183,0),'Angaben Stationen'!$E$14:$V$215,18,0),"")</f>
        <v/>
      </c>
      <c r="E2183" s="344"/>
      <c r="F2183" s="256"/>
      <c r="G2183" s="256"/>
      <c r="H2183" s="307"/>
      <c r="I2183" s="183"/>
      <c r="R2183" s="8">
        <f t="shared" si="298"/>
        <v>0</v>
      </c>
      <c r="S2183" s="8">
        <f>VLOOKUP($D2183,{"29 - Psychiatrie (Erwachsene)",1;"30 - Kinder- und Jugendpsychiatrie",1;"297 - stationsäquivalente Behandlung in der Erwachsenenpsychiatrie (29)",1;"307 - stationsäquivalente Behandlung in der Kinder- und Jugendpsychiatrie (30)",1;"31 - Psychosomatik",1;"",0;0,0},2,0)</f>
        <v>0</v>
      </c>
      <c r="T2183" s="8">
        <f t="shared" si="304"/>
        <v>0</v>
      </c>
      <c r="U2183" s="8">
        <f t="shared" si="306"/>
        <v>0</v>
      </c>
      <c r="V2183" s="8">
        <f t="shared" si="299"/>
        <v>0</v>
      </c>
      <c r="W2183" s="8">
        <f t="shared" si="300"/>
        <v>0</v>
      </c>
      <c r="X2183" s="8">
        <f t="shared" si="301"/>
        <v>0</v>
      </c>
      <c r="Y2183" s="8" t="str">
        <f t="shared" si="302"/>
        <v/>
      </c>
      <c r="Z2183" s="8" t="str">
        <f>VLOOKUP($D2183,{"29 - Psychiatrie (Erwachsene)","BGI";"297 - stationsäquivalente Behandlung in der Erwachsenenpsychiatrie (29)","BGI";"30 - Kinder- und Jugendpsychiatrie","BGII";"307 - stationsäquivalente Behandlung in der Kinder- und Jugendpsychiatrie (30)","BGII";"31 - Psychosomatik","BGI";"","LEER";0,"Leer"},2,0)</f>
        <v>LEER</v>
      </c>
      <c r="AA2183" s="8" t="str">
        <f t="shared" si="303"/>
        <v>Stationen</v>
      </c>
    </row>
    <row r="2184" spans="2:27" ht="15" customHeight="1" x14ac:dyDescent="0.25">
      <c r="B2184" s="76" t="str">
        <f t="shared" si="305"/>
        <v>!!!</v>
      </c>
      <c r="C2184" s="310" t="str">
        <f>IF(LEN($E2184)&gt;0,VLOOKUP(TEXT($E2184,0),'Angaben Stationen'!$E$14:$V$215,17,0),"")</f>
        <v/>
      </c>
      <c r="D2184" s="254" t="str">
        <f>IF(LEN($E2184)&gt;0,VLOOKUP(TEXT($E2184,0),'Angaben Stationen'!$E$14:$V$215,18,0),"")</f>
        <v/>
      </c>
      <c r="E2184" s="344"/>
      <c r="F2184" s="256"/>
      <c r="G2184" s="256"/>
      <c r="H2184" s="307"/>
      <c r="I2184" s="183"/>
      <c r="R2184" s="8">
        <f t="shared" si="298"/>
        <v>0</v>
      </c>
      <c r="S2184" s="8">
        <f>VLOOKUP($D2184,{"29 - Psychiatrie (Erwachsene)",1;"30 - Kinder- und Jugendpsychiatrie",1;"297 - stationsäquivalente Behandlung in der Erwachsenenpsychiatrie (29)",1;"307 - stationsäquivalente Behandlung in der Kinder- und Jugendpsychiatrie (30)",1;"31 - Psychosomatik",1;"",0;0,0},2,0)</f>
        <v>0</v>
      </c>
      <c r="T2184" s="8">
        <f t="shared" si="304"/>
        <v>0</v>
      </c>
      <c r="U2184" s="8">
        <f t="shared" si="306"/>
        <v>0</v>
      </c>
      <c r="V2184" s="8">
        <f t="shared" si="299"/>
        <v>0</v>
      </c>
      <c r="W2184" s="8">
        <f t="shared" si="300"/>
        <v>0</v>
      </c>
      <c r="X2184" s="8">
        <f t="shared" si="301"/>
        <v>0</v>
      </c>
      <c r="Y2184" s="8" t="str">
        <f t="shared" si="302"/>
        <v/>
      </c>
      <c r="Z2184" s="8" t="str">
        <f>VLOOKUP($D2184,{"29 - Psychiatrie (Erwachsene)","BGI";"297 - stationsäquivalente Behandlung in der Erwachsenenpsychiatrie (29)","BGI";"30 - Kinder- und Jugendpsychiatrie","BGII";"307 - stationsäquivalente Behandlung in der Kinder- und Jugendpsychiatrie (30)","BGII";"31 - Psychosomatik","BGI";"","LEER";0,"Leer"},2,0)</f>
        <v>LEER</v>
      </c>
      <c r="AA2184" s="8" t="str">
        <f t="shared" si="303"/>
        <v>Stationen</v>
      </c>
    </row>
    <row r="2185" spans="2:27" ht="15" customHeight="1" x14ac:dyDescent="0.25">
      <c r="B2185" s="76" t="str">
        <f t="shared" si="305"/>
        <v>!!!</v>
      </c>
      <c r="C2185" s="310" t="str">
        <f>IF(LEN($E2185)&gt;0,VLOOKUP(TEXT($E2185,0),'Angaben Stationen'!$E$14:$V$215,17,0),"")</f>
        <v/>
      </c>
      <c r="D2185" s="254" t="str">
        <f>IF(LEN($E2185)&gt;0,VLOOKUP(TEXT($E2185,0),'Angaben Stationen'!$E$14:$V$215,18,0),"")</f>
        <v/>
      </c>
      <c r="E2185" s="344"/>
      <c r="F2185" s="256"/>
      <c r="G2185" s="256"/>
      <c r="H2185" s="307"/>
      <c r="I2185" s="183"/>
      <c r="R2185" s="8">
        <f t="shared" si="298"/>
        <v>0</v>
      </c>
      <c r="S2185" s="8">
        <f>VLOOKUP($D2185,{"29 - Psychiatrie (Erwachsene)",1;"30 - Kinder- und Jugendpsychiatrie",1;"297 - stationsäquivalente Behandlung in der Erwachsenenpsychiatrie (29)",1;"307 - stationsäquivalente Behandlung in der Kinder- und Jugendpsychiatrie (30)",1;"31 - Psychosomatik",1;"",0;0,0},2,0)</f>
        <v>0</v>
      </c>
      <c r="T2185" s="8">
        <f t="shared" si="304"/>
        <v>0</v>
      </c>
      <c r="U2185" s="8">
        <f t="shared" si="306"/>
        <v>0</v>
      </c>
      <c r="V2185" s="8">
        <f t="shared" si="299"/>
        <v>0</v>
      </c>
      <c r="W2185" s="8">
        <f t="shared" si="300"/>
        <v>0</v>
      </c>
      <c r="X2185" s="8">
        <f t="shared" si="301"/>
        <v>0</v>
      </c>
      <c r="Y2185" s="8" t="str">
        <f t="shared" si="302"/>
        <v/>
      </c>
      <c r="Z2185" s="8" t="str">
        <f>VLOOKUP($D2185,{"29 - Psychiatrie (Erwachsene)","BGI";"297 - stationsäquivalente Behandlung in der Erwachsenenpsychiatrie (29)","BGI";"30 - Kinder- und Jugendpsychiatrie","BGII";"307 - stationsäquivalente Behandlung in der Kinder- und Jugendpsychiatrie (30)","BGII";"31 - Psychosomatik","BGI";"","LEER";0,"Leer"},2,0)</f>
        <v>LEER</v>
      </c>
      <c r="AA2185" s="8" t="str">
        <f t="shared" si="303"/>
        <v>Stationen</v>
      </c>
    </row>
    <row r="2186" spans="2:27" ht="15" customHeight="1" x14ac:dyDescent="0.25">
      <c r="B2186" s="76" t="str">
        <f t="shared" si="305"/>
        <v>!!!</v>
      </c>
      <c r="C2186" s="310" t="str">
        <f>IF(LEN($E2186)&gt;0,VLOOKUP(TEXT($E2186,0),'Angaben Stationen'!$E$14:$V$215,17,0),"")</f>
        <v/>
      </c>
      <c r="D2186" s="254" t="str">
        <f>IF(LEN($E2186)&gt;0,VLOOKUP(TEXT($E2186,0),'Angaben Stationen'!$E$14:$V$215,18,0),"")</f>
        <v/>
      </c>
      <c r="E2186" s="344"/>
      <c r="F2186" s="256"/>
      <c r="G2186" s="256"/>
      <c r="H2186" s="307"/>
      <c r="I2186" s="183"/>
      <c r="R2186" s="8">
        <f t="shared" si="298"/>
        <v>0</v>
      </c>
      <c r="S2186" s="8">
        <f>VLOOKUP($D2186,{"29 - Psychiatrie (Erwachsene)",1;"30 - Kinder- und Jugendpsychiatrie",1;"297 - stationsäquivalente Behandlung in der Erwachsenenpsychiatrie (29)",1;"307 - stationsäquivalente Behandlung in der Kinder- und Jugendpsychiatrie (30)",1;"31 - Psychosomatik",1;"",0;0,0},2,0)</f>
        <v>0</v>
      </c>
      <c r="T2186" s="8">
        <f t="shared" si="304"/>
        <v>0</v>
      </c>
      <c r="U2186" s="8">
        <f t="shared" si="306"/>
        <v>0</v>
      </c>
      <c r="V2186" s="8">
        <f t="shared" si="299"/>
        <v>0</v>
      </c>
      <c r="W2186" s="8">
        <f t="shared" si="300"/>
        <v>0</v>
      </c>
      <c r="X2186" s="8">
        <f t="shared" si="301"/>
        <v>0</v>
      </c>
      <c r="Y2186" s="8" t="str">
        <f t="shared" si="302"/>
        <v/>
      </c>
      <c r="Z2186" s="8" t="str">
        <f>VLOOKUP($D2186,{"29 - Psychiatrie (Erwachsene)","BGI";"297 - stationsäquivalente Behandlung in der Erwachsenenpsychiatrie (29)","BGI";"30 - Kinder- und Jugendpsychiatrie","BGII";"307 - stationsäquivalente Behandlung in der Kinder- und Jugendpsychiatrie (30)","BGII";"31 - Psychosomatik","BGI";"","LEER";0,"Leer"},2,0)</f>
        <v>LEER</v>
      </c>
      <c r="AA2186" s="8" t="str">
        <f t="shared" si="303"/>
        <v>Stationen</v>
      </c>
    </row>
    <row r="2187" spans="2:27" ht="15" customHeight="1" x14ac:dyDescent="0.25">
      <c r="B2187" s="76" t="str">
        <f t="shared" si="305"/>
        <v>!!!</v>
      </c>
      <c r="C2187" s="310" t="str">
        <f>IF(LEN($E2187)&gt;0,VLOOKUP(TEXT($E2187,0),'Angaben Stationen'!$E$14:$V$215,17,0),"")</f>
        <v/>
      </c>
      <c r="D2187" s="254" t="str">
        <f>IF(LEN($E2187)&gt;0,VLOOKUP(TEXT($E2187,0),'Angaben Stationen'!$E$14:$V$215,18,0),"")</f>
        <v/>
      </c>
      <c r="E2187" s="344"/>
      <c r="F2187" s="256"/>
      <c r="G2187" s="256"/>
      <c r="H2187" s="307"/>
      <c r="I2187" s="183"/>
      <c r="R2187" s="8">
        <f t="shared" si="298"/>
        <v>0</v>
      </c>
      <c r="S2187" s="8">
        <f>VLOOKUP($D2187,{"29 - Psychiatrie (Erwachsene)",1;"30 - Kinder- und Jugendpsychiatrie",1;"297 - stationsäquivalente Behandlung in der Erwachsenenpsychiatrie (29)",1;"307 - stationsäquivalente Behandlung in der Kinder- und Jugendpsychiatrie (30)",1;"31 - Psychosomatik",1;"",0;0,0},2,0)</f>
        <v>0</v>
      </c>
      <c r="T2187" s="8">
        <f t="shared" si="304"/>
        <v>0</v>
      </c>
      <c r="U2187" s="8">
        <f t="shared" si="306"/>
        <v>0</v>
      </c>
      <c r="V2187" s="8">
        <f t="shared" si="299"/>
        <v>0</v>
      </c>
      <c r="W2187" s="8">
        <f t="shared" si="300"/>
        <v>0</v>
      </c>
      <c r="X2187" s="8">
        <f t="shared" si="301"/>
        <v>0</v>
      </c>
      <c r="Y2187" s="8" t="str">
        <f t="shared" si="302"/>
        <v/>
      </c>
      <c r="Z2187" s="8" t="str">
        <f>VLOOKUP($D2187,{"29 - Psychiatrie (Erwachsene)","BGI";"297 - stationsäquivalente Behandlung in der Erwachsenenpsychiatrie (29)","BGI";"30 - Kinder- und Jugendpsychiatrie","BGII";"307 - stationsäquivalente Behandlung in der Kinder- und Jugendpsychiatrie (30)","BGII";"31 - Psychosomatik","BGI";"","LEER";0,"Leer"},2,0)</f>
        <v>LEER</v>
      </c>
      <c r="AA2187" s="8" t="str">
        <f t="shared" si="303"/>
        <v>Stationen</v>
      </c>
    </row>
    <row r="2188" spans="2:27" ht="15" customHeight="1" x14ac:dyDescent="0.25">
      <c r="B2188" s="76" t="str">
        <f t="shared" si="305"/>
        <v>!!!</v>
      </c>
      <c r="C2188" s="310" t="str">
        <f>IF(LEN($E2188)&gt;0,VLOOKUP(TEXT($E2188,0),'Angaben Stationen'!$E$14:$V$215,17,0),"")</f>
        <v/>
      </c>
      <c r="D2188" s="254" t="str">
        <f>IF(LEN($E2188)&gt;0,VLOOKUP(TEXT($E2188,0),'Angaben Stationen'!$E$14:$V$215,18,0),"")</f>
        <v/>
      </c>
      <c r="E2188" s="344"/>
      <c r="F2188" s="256"/>
      <c r="G2188" s="256"/>
      <c r="H2188" s="307"/>
      <c r="I2188" s="183"/>
      <c r="R2188" s="8">
        <f t="shared" si="298"/>
        <v>0</v>
      </c>
      <c r="S2188" s="8">
        <f>VLOOKUP($D2188,{"29 - Psychiatrie (Erwachsene)",1;"30 - Kinder- und Jugendpsychiatrie",1;"297 - stationsäquivalente Behandlung in der Erwachsenenpsychiatrie (29)",1;"307 - stationsäquivalente Behandlung in der Kinder- und Jugendpsychiatrie (30)",1;"31 - Psychosomatik",1;"",0;0,0},2,0)</f>
        <v>0</v>
      </c>
      <c r="T2188" s="8">
        <f t="shared" si="304"/>
        <v>0</v>
      </c>
      <c r="U2188" s="8">
        <f t="shared" si="306"/>
        <v>0</v>
      </c>
      <c r="V2188" s="8">
        <f t="shared" si="299"/>
        <v>0</v>
      </c>
      <c r="W2188" s="8">
        <f t="shared" si="300"/>
        <v>0</v>
      </c>
      <c r="X2188" s="8">
        <f t="shared" si="301"/>
        <v>0</v>
      </c>
      <c r="Y2188" s="8" t="str">
        <f t="shared" si="302"/>
        <v/>
      </c>
      <c r="Z2188" s="8" t="str">
        <f>VLOOKUP($D2188,{"29 - Psychiatrie (Erwachsene)","BGI";"297 - stationsäquivalente Behandlung in der Erwachsenenpsychiatrie (29)","BGI";"30 - Kinder- und Jugendpsychiatrie","BGII";"307 - stationsäquivalente Behandlung in der Kinder- und Jugendpsychiatrie (30)","BGII";"31 - Psychosomatik","BGI";"","LEER";0,"Leer"},2,0)</f>
        <v>LEER</v>
      </c>
      <c r="AA2188" s="8" t="str">
        <f t="shared" si="303"/>
        <v>Stationen</v>
      </c>
    </row>
    <row r="2189" spans="2:27" ht="15" customHeight="1" x14ac:dyDescent="0.25">
      <c r="B2189" s="76" t="str">
        <f t="shared" si="305"/>
        <v>!!!</v>
      </c>
      <c r="C2189" s="310" t="str">
        <f>IF(LEN($E2189)&gt;0,VLOOKUP(TEXT($E2189,0),'Angaben Stationen'!$E$14:$V$215,17,0),"")</f>
        <v/>
      </c>
      <c r="D2189" s="254" t="str">
        <f>IF(LEN($E2189)&gt;0,VLOOKUP(TEXT($E2189,0),'Angaben Stationen'!$E$14:$V$215,18,0),"")</f>
        <v/>
      </c>
      <c r="E2189" s="344"/>
      <c r="F2189" s="256"/>
      <c r="G2189" s="256"/>
      <c r="H2189" s="307"/>
      <c r="I2189" s="183"/>
      <c r="R2189" s="8">
        <f t="shared" si="298"/>
        <v>0</v>
      </c>
      <c r="S2189" s="8">
        <f>VLOOKUP($D2189,{"29 - Psychiatrie (Erwachsene)",1;"30 - Kinder- und Jugendpsychiatrie",1;"297 - stationsäquivalente Behandlung in der Erwachsenenpsychiatrie (29)",1;"307 - stationsäquivalente Behandlung in der Kinder- und Jugendpsychiatrie (30)",1;"31 - Psychosomatik",1;"",0;0,0},2,0)</f>
        <v>0</v>
      </c>
      <c r="T2189" s="8">
        <f t="shared" si="304"/>
        <v>0</v>
      </c>
      <c r="U2189" s="8">
        <f t="shared" si="306"/>
        <v>0</v>
      </c>
      <c r="V2189" s="8">
        <f t="shared" si="299"/>
        <v>0</v>
      </c>
      <c r="W2189" s="8">
        <f t="shared" si="300"/>
        <v>0</v>
      </c>
      <c r="X2189" s="8">
        <f t="shared" si="301"/>
        <v>0</v>
      </c>
      <c r="Y2189" s="8" t="str">
        <f t="shared" si="302"/>
        <v/>
      </c>
      <c r="Z2189" s="8" t="str">
        <f>VLOOKUP($D2189,{"29 - Psychiatrie (Erwachsene)","BGI";"297 - stationsäquivalente Behandlung in der Erwachsenenpsychiatrie (29)","BGI";"30 - Kinder- und Jugendpsychiatrie","BGII";"307 - stationsäquivalente Behandlung in der Kinder- und Jugendpsychiatrie (30)","BGII";"31 - Psychosomatik","BGI";"","LEER";0,"Leer"},2,0)</f>
        <v>LEER</v>
      </c>
      <c r="AA2189" s="8" t="str">
        <f t="shared" si="303"/>
        <v>Stationen</v>
      </c>
    </row>
    <row r="2190" spans="2:27" ht="15" customHeight="1" x14ac:dyDescent="0.25">
      <c r="B2190" s="76" t="str">
        <f t="shared" si="305"/>
        <v>!!!</v>
      </c>
      <c r="C2190" s="310" t="str">
        <f>IF(LEN($E2190)&gt;0,VLOOKUP(TEXT($E2190,0),'Angaben Stationen'!$E$14:$V$215,17,0),"")</f>
        <v/>
      </c>
      <c r="D2190" s="254" t="str">
        <f>IF(LEN($E2190)&gt;0,VLOOKUP(TEXT($E2190,0),'Angaben Stationen'!$E$14:$V$215,18,0),"")</f>
        <v/>
      </c>
      <c r="E2190" s="344"/>
      <c r="F2190" s="256"/>
      <c r="G2190" s="256"/>
      <c r="H2190" s="307"/>
      <c r="I2190" s="183"/>
      <c r="R2190" s="8">
        <f t="shared" si="298"/>
        <v>0</v>
      </c>
      <c r="S2190" s="8">
        <f>VLOOKUP($D2190,{"29 - Psychiatrie (Erwachsene)",1;"30 - Kinder- und Jugendpsychiatrie",1;"297 - stationsäquivalente Behandlung in der Erwachsenenpsychiatrie (29)",1;"307 - stationsäquivalente Behandlung in der Kinder- und Jugendpsychiatrie (30)",1;"31 - Psychosomatik",1;"",0;0,0},2,0)</f>
        <v>0</v>
      </c>
      <c r="T2190" s="8">
        <f t="shared" si="304"/>
        <v>0</v>
      </c>
      <c r="U2190" s="8">
        <f t="shared" si="306"/>
        <v>0</v>
      </c>
      <c r="V2190" s="8">
        <f t="shared" si="299"/>
        <v>0</v>
      </c>
      <c r="W2190" s="8">
        <f t="shared" si="300"/>
        <v>0</v>
      </c>
      <c r="X2190" s="8">
        <f t="shared" si="301"/>
        <v>0</v>
      </c>
      <c r="Y2190" s="8" t="str">
        <f t="shared" si="302"/>
        <v/>
      </c>
      <c r="Z2190" s="8" t="str">
        <f>VLOOKUP($D2190,{"29 - Psychiatrie (Erwachsene)","BGI";"297 - stationsäquivalente Behandlung in der Erwachsenenpsychiatrie (29)","BGI";"30 - Kinder- und Jugendpsychiatrie","BGII";"307 - stationsäquivalente Behandlung in der Kinder- und Jugendpsychiatrie (30)","BGII";"31 - Psychosomatik","BGI";"","LEER";0,"Leer"},2,0)</f>
        <v>LEER</v>
      </c>
      <c r="AA2190" s="8" t="str">
        <f t="shared" si="303"/>
        <v>Stationen</v>
      </c>
    </row>
    <row r="2191" spans="2:27" ht="15" customHeight="1" x14ac:dyDescent="0.25">
      <c r="B2191" s="76" t="str">
        <f t="shared" si="305"/>
        <v>!!!</v>
      </c>
      <c r="C2191" s="310" t="str">
        <f>IF(LEN($E2191)&gt;0,VLOOKUP(TEXT($E2191,0),'Angaben Stationen'!$E$14:$V$215,17,0),"")</f>
        <v/>
      </c>
      <c r="D2191" s="254" t="str">
        <f>IF(LEN($E2191)&gt;0,VLOOKUP(TEXT($E2191,0),'Angaben Stationen'!$E$14:$V$215,18,0),"")</f>
        <v/>
      </c>
      <c r="E2191" s="344"/>
      <c r="F2191" s="256"/>
      <c r="G2191" s="256"/>
      <c r="H2191" s="307"/>
      <c r="I2191" s="183"/>
      <c r="R2191" s="8">
        <f t="shared" si="298"/>
        <v>0</v>
      </c>
      <c r="S2191" s="8">
        <f>VLOOKUP($D2191,{"29 - Psychiatrie (Erwachsene)",1;"30 - Kinder- und Jugendpsychiatrie",1;"297 - stationsäquivalente Behandlung in der Erwachsenenpsychiatrie (29)",1;"307 - stationsäquivalente Behandlung in der Kinder- und Jugendpsychiatrie (30)",1;"31 - Psychosomatik",1;"",0;0,0},2,0)</f>
        <v>0</v>
      </c>
      <c r="T2191" s="8">
        <f t="shared" si="304"/>
        <v>0</v>
      </c>
      <c r="U2191" s="8">
        <f t="shared" si="306"/>
        <v>0</v>
      </c>
      <c r="V2191" s="8">
        <f t="shared" si="299"/>
        <v>0</v>
      </c>
      <c r="W2191" s="8">
        <f t="shared" si="300"/>
        <v>0</v>
      </c>
      <c r="X2191" s="8">
        <f t="shared" si="301"/>
        <v>0</v>
      </c>
      <c r="Y2191" s="8" t="str">
        <f t="shared" si="302"/>
        <v/>
      </c>
      <c r="Z2191" s="8" t="str">
        <f>VLOOKUP($D2191,{"29 - Psychiatrie (Erwachsene)","BGI";"297 - stationsäquivalente Behandlung in der Erwachsenenpsychiatrie (29)","BGI";"30 - Kinder- und Jugendpsychiatrie","BGII";"307 - stationsäquivalente Behandlung in der Kinder- und Jugendpsychiatrie (30)","BGII";"31 - Psychosomatik","BGI";"","LEER";0,"Leer"},2,0)</f>
        <v>LEER</v>
      </c>
      <c r="AA2191" s="8" t="str">
        <f t="shared" si="303"/>
        <v>Stationen</v>
      </c>
    </row>
    <row r="2192" spans="2:27" ht="15" customHeight="1" x14ac:dyDescent="0.25">
      <c r="B2192" s="76" t="str">
        <f t="shared" si="305"/>
        <v>!!!</v>
      </c>
      <c r="C2192" s="310" t="str">
        <f>IF(LEN($E2192)&gt;0,VLOOKUP(TEXT($E2192,0),'Angaben Stationen'!$E$14:$V$215,17,0),"")</f>
        <v/>
      </c>
      <c r="D2192" s="254" t="str">
        <f>IF(LEN($E2192)&gt;0,VLOOKUP(TEXT($E2192,0),'Angaben Stationen'!$E$14:$V$215,18,0),"")</f>
        <v/>
      </c>
      <c r="E2192" s="344"/>
      <c r="F2192" s="256"/>
      <c r="G2192" s="256"/>
      <c r="H2192" s="307"/>
      <c r="I2192" s="183"/>
      <c r="R2192" s="8">
        <f t="shared" si="298"/>
        <v>0</v>
      </c>
      <c r="S2192" s="8">
        <f>VLOOKUP($D2192,{"29 - Psychiatrie (Erwachsene)",1;"30 - Kinder- und Jugendpsychiatrie",1;"297 - stationsäquivalente Behandlung in der Erwachsenenpsychiatrie (29)",1;"307 - stationsäquivalente Behandlung in der Kinder- und Jugendpsychiatrie (30)",1;"31 - Psychosomatik",1;"",0;0,0},2,0)</f>
        <v>0</v>
      </c>
      <c r="T2192" s="8">
        <f t="shared" si="304"/>
        <v>0</v>
      </c>
      <c r="U2192" s="8">
        <f t="shared" si="306"/>
        <v>0</v>
      </c>
      <c r="V2192" s="8">
        <f t="shared" si="299"/>
        <v>0</v>
      </c>
      <c r="W2192" s="8">
        <f t="shared" si="300"/>
        <v>0</v>
      </c>
      <c r="X2192" s="8">
        <f t="shared" si="301"/>
        <v>0</v>
      </c>
      <c r="Y2192" s="8" t="str">
        <f t="shared" si="302"/>
        <v/>
      </c>
      <c r="Z2192" s="8" t="str">
        <f>VLOOKUP($D2192,{"29 - Psychiatrie (Erwachsene)","BGI";"297 - stationsäquivalente Behandlung in der Erwachsenenpsychiatrie (29)","BGI";"30 - Kinder- und Jugendpsychiatrie","BGII";"307 - stationsäquivalente Behandlung in der Kinder- und Jugendpsychiatrie (30)","BGII";"31 - Psychosomatik","BGI";"","LEER";0,"Leer"},2,0)</f>
        <v>LEER</v>
      </c>
      <c r="AA2192" s="8" t="str">
        <f t="shared" si="303"/>
        <v>Stationen</v>
      </c>
    </row>
    <row r="2193" spans="2:27" ht="15" customHeight="1" x14ac:dyDescent="0.25">
      <c r="B2193" s="76" t="str">
        <f t="shared" si="305"/>
        <v>!!!</v>
      </c>
      <c r="C2193" s="310" t="str">
        <f>IF(LEN($E2193)&gt;0,VLOOKUP(TEXT($E2193,0),'Angaben Stationen'!$E$14:$V$215,17,0),"")</f>
        <v/>
      </c>
      <c r="D2193" s="254" t="str">
        <f>IF(LEN($E2193)&gt;0,VLOOKUP(TEXT($E2193,0),'Angaben Stationen'!$E$14:$V$215,18,0),"")</f>
        <v/>
      </c>
      <c r="E2193" s="344"/>
      <c r="F2193" s="256"/>
      <c r="G2193" s="256"/>
      <c r="H2193" s="307"/>
      <c r="I2193" s="183"/>
      <c r="R2193" s="8">
        <f t="shared" si="298"/>
        <v>0</v>
      </c>
      <c r="S2193" s="8">
        <f>VLOOKUP($D2193,{"29 - Psychiatrie (Erwachsene)",1;"30 - Kinder- und Jugendpsychiatrie",1;"297 - stationsäquivalente Behandlung in der Erwachsenenpsychiatrie (29)",1;"307 - stationsäquivalente Behandlung in der Kinder- und Jugendpsychiatrie (30)",1;"31 - Psychosomatik",1;"",0;0,0},2,0)</f>
        <v>0</v>
      </c>
      <c r="T2193" s="8">
        <f t="shared" si="304"/>
        <v>0</v>
      </c>
      <c r="U2193" s="8">
        <f t="shared" si="306"/>
        <v>0</v>
      </c>
      <c r="V2193" s="8">
        <f t="shared" si="299"/>
        <v>0</v>
      </c>
      <c r="W2193" s="8">
        <f t="shared" si="300"/>
        <v>0</v>
      </c>
      <c r="X2193" s="8">
        <f t="shared" si="301"/>
        <v>0</v>
      </c>
      <c r="Y2193" s="8" t="str">
        <f t="shared" si="302"/>
        <v/>
      </c>
      <c r="Z2193" s="8" t="str">
        <f>VLOOKUP($D2193,{"29 - Psychiatrie (Erwachsene)","BGI";"297 - stationsäquivalente Behandlung in der Erwachsenenpsychiatrie (29)","BGI";"30 - Kinder- und Jugendpsychiatrie","BGII";"307 - stationsäquivalente Behandlung in der Kinder- und Jugendpsychiatrie (30)","BGII";"31 - Psychosomatik","BGI";"","LEER";0,"Leer"},2,0)</f>
        <v>LEER</v>
      </c>
      <c r="AA2193" s="8" t="str">
        <f t="shared" si="303"/>
        <v>Stationen</v>
      </c>
    </row>
    <row r="2194" spans="2:27" ht="15" customHeight="1" x14ac:dyDescent="0.25">
      <c r="B2194" s="76" t="str">
        <f t="shared" si="305"/>
        <v>!!!</v>
      </c>
      <c r="C2194" s="310" t="str">
        <f>IF(LEN($E2194)&gt;0,VLOOKUP(TEXT($E2194,0),'Angaben Stationen'!$E$14:$V$215,17,0),"")</f>
        <v/>
      </c>
      <c r="D2194" s="254" t="str">
        <f>IF(LEN($E2194)&gt;0,VLOOKUP(TEXT($E2194,0),'Angaben Stationen'!$E$14:$V$215,18,0),"")</f>
        <v/>
      </c>
      <c r="E2194" s="344"/>
      <c r="F2194" s="256"/>
      <c r="G2194" s="256"/>
      <c r="H2194" s="307"/>
      <c r="I2194" s="183"/>
      <c r="R2194" s="8">
        <f t="shared" si="298"/>
        <v>0</v>
      </c>
      <c r="S2194" s="8">
        <f>VLOOKUP($D2194,{"29 - Psychiatrie (Erwachsene)",1;"30 - Kinder- und Jugendpsychiatrie",1;"297 - stationsäquivalente Behandlung in der Erwachsenenpsychiatrie (29)",1;"307 - stationsäquivalente Behandlung in der Kinder- und Jugendpsychiatrie (30)",1;"31 - Psychosomatik",1;"",0;0,0},2,0)</f>
        <v>0</v>
      </c>
      <c r="T2194" s="8">
        <f t="shared" si="304"/>
        <v>0</v>
      </c>
      <c r="U2194" s="8">
        <f t="shared" si="306"/>
        <v>0</v>
      </c>
      <c r="V2194" s="8">
        <f t="shared" si="299"/>
        <v>0</v>
      </c>
      <c r="W2194" s="8">
        <f t="shared" si="300"/>
        <v>0</v>
      </c>
      <c r="X2194" s="8">
        <f t="shared" si="301"/>
        <v>0</v>
      </c>
      <c r="Y2194" s="8" t="str">
        <f t="shared" si="302"/>
        <v/>
      </c>
      <c r="Z2194" s="8" t="str">
        <f>VLOOKUP($D2194,{"29 - Psychiatrie (Erwachsene)","BGI";"297 - stationsäquivalente Behandlung in der Erwachsenenpsychiatrie (29)","BGI";"30 - Kinder- und Jugendpsychiatrie","BGII";"307 - stationsäquivalente Behandlung in der Kinder- und Jugendpsychiatrie (30)","BGII";"31 - Psychosomatik","BGI";"","LEER";0,"Leer"},2,0)</f>
        <v>LEER</v>
      </c>
      <c r="AA2194" s="8" t="str">
        <f t="shared" si="303"/>
        <v>Stationen</v>
      </c>
    </row>
    <row r="2195" spans="2:27" ht="15" customHeight="1" x14ac:dyDescent="0.25">
      <c r="B2195" s="76" t="str">
        <f t="shared" si="305"/>
        <v>!!!</v>
      </c>
      <c r="C2195" s="310" t="str">
        <f>IF(LEN($E2195)&gt;0,VLOOKUP(TEXT($E2195,0),'Angaben Stationen'!$E$14:$V$215,17,0),"")</f>
        <v/>
      </c>
      <c r="D2195" s="254" t="str">
        <f>IF(LEN($E2195)&gt;0,VLOOKUP(TEXT($E2195,0),'Angaben Stationen'!$E$14:$V$215,18,0),"")</f>
        <v/>
      </c>
      <c r="E2195" s="344"/>
      <c r="F2195" s="256"/>
      <c r="G2195" s="256"/>
      <c r="H2195" s="307"/>
      <c r="I2195" s="183"/>
      <c r="R2195" s="8">
        <f t="shared" si="298"/>
        <v>0</v>
      </c>
      <c r="S2195" s="8">
        <f>VLOOKUP($D2195,{"29 - Psychiatrie (Erwachsene)",1;"30 - Kinder- und Jugendpsychiatrie",1;"297 - stationsäquivalente Behandlung in der Erwachsenenpsychiatrie (29)",1;"307 - stationsäquivalente Behandlung in der Kinder- und Jugendpsychiatrie (30)",1;"31 - Psychosomatik",1;"",0;0,0},2,0)</f>
        <v>0</v>
      </c>
      <c r="T2195" s="8">
        <f t="shared" si="304"/>
        <v>0</v>
      </c>
      <c r="U2195" s="8">
        <f t="shared" si="306"/>
        <v>0</v>
      </c>
      <c r="V2195" s="8">
        <f t="shared" si="299"/>
        <v>0</v>
      </c>
      <c r="W2195" s="8">
        <f t="shared" si="300"/>
        <v>0</v>
      </c>
      <c r="X2195" s="8">
        <f t="shared" si="301"/>
        <v>0</v>
      </c>
      <c r="Y2195" s="8" t="str">
        <f t="shared" si="302"/>
        <v/>
      </c>
      <c r="Z2195" s="8" t="str">
        <f>VLOOKUP($D2195,{"29 - Psychiatrie (Erwachsene)","BGI";"297 - stationsäquivalente Behandlung in der Erwachsenenpsychiatrie (29)","BGI";"30 - Kinder- und Jugendpsychiatrie","BGII";"307 - stationsäquivalente Behandlung in der Kinder- und Jugendpsychiatrie (30)","BGII";"31 - Psychosomatik","BGI";"","LEER";0,"Leer"},2,0)</f>
        <v>LEER</v>
      </c>
      <c r="AA2195" s="8" t="str">
        <f t="shared" si="303"/>
        <v>Stationen</v>
      </c>
    </row>
    <row r="2196" spans="2:27" ht="15" customHeight="1" x14ac:dyDescent="0.25">
      <c r="B2196" s="76" t="str">
        <f t="shared" si="305"/>
        <v>!!!</v>
      </c>
      <c r="C2196" s="310" t="str">
        <f>IF(LEN($E2196)&gt;0,VLOOKUP(TEXT($E2196,0),'Angaben Stationen'!$E$14:$V$215,17,0),"")</f>
        <v/>
      </c>
      <c r="D2196" s="254" t="str">
        <f>IF(LEN($E2196)&gt;0,VLOOKUP(TEXT($E2196,0),'Angaben Stationen'!$E$14:$V$215,18,0),"")</f>
        <v/>
      </c>
      <c r="E2196" s="344"/>
      <c r="F2196" s="256"/>
      <c r="G2196" s="256"/>
      <c r="H2196" s="307"/>
      <c r="I2196" s="183"/>
      <c r="R2196" s="8">
        <f t="shared" si="298"/>
        <v>0</v>
      </c>
      <c r="S2196" s="8">
        <f>VLOOKUP($D2196,{"29 - Psychiatrie (Erwachsene)",1;"30 - Kinder- und Jugendpsychiatrie",1;"297 - stationsäquivalente Behandlung in der Erwachsenenpsychiatrie (29)",1;"307 - stationsäquivalente Behandlung in der Kinder- und Jugendpsychiatrie (30)",1;"31 - Psychosomatik",1;"",0;0,0},2,0)</f>
        <v>0</v>
      </c>
      <c r="T2196" s="8">
        <f t="shared" si="304"/>
        <v>0</v>
      </c>
      <c r="U2196" s="8">
        <f t="shared" si="306"/>
        <v>0</v>
      </c>
      <c r="V2196" s="8">
        <f t="shared" si="299"/>
        <v>0</v>
      </c>
      <c r="W2196" s="8">
        <f t="shared" si="300"/>
        <v>0</v>
      </c>
      <c r="X2196" s="8">
        <f t="shared" si="301"/>
        <v>0</v>
      </c>
      <c r="Y2196" s="8" t="str">
        <f t="shared" si="302"/>
        <v/>
      </c>
      <c r="Z2196" s="8" t="str">
        <f>VLOOKUP($D2196,{"29 - Psychiatrie (Erwachsene)","BGI";"297 - stationsäquivalente Behandlung in der Erwachsenenpsychiatrie (29)","BGI";"30 - Kinder- und Jugendpsychiatrie","BGII";"307 - stationsäquivalente Behandlung in der Kinder- und Jugendpsychiatrie (30)","BGII";"31 - Psychosomatik","BGI";"","LEER";0,"Leer"},2,0)</f>
        <v>LEER</v>
      </c>
      <c r="AA2196" s="8" t="str">
        <f t="shared" si="303"/>
        <v>Stationen</v>
      </c>
    </row>
    <row r="2197" spans="2:27" ht="15" customHeight="1" x14ac:dyDescent="0.25">
      <c r="B2197" s="76" t="str">
        <f t="shared" si="305"/>
        <v>!!!</v>
      </c>
      <c r="C2197" s="310" t="str">
        <f>IF(LEN($E2197)&gt;0,VLOOKUP(TEXT($E2197,0),'Angaben Stationen'!$E$14:$V$215,17,0),"")</f>
        <v/>
      </c>
      <c r="D2197" s="254" t="str">
        <f>IF(LEN($E2197)&gt;0,VLOOKUP(TEXT($E2197,0),'Angaben Stationen'!$E$14:$V$215,18,0),"")</f>
        <v/>
      </c>
      <c r="E2197" s="344"/>
      <c r="F2197" s="256"/>
      <c r="G2197" s="256"/>
      <c r="H2197" s="307"/>
      <c r="I2197" s="183"/>
      <c r="R2197" s="8">
        <f t="shared" si="298"/>
        <v>0</v>
      </c>
      <c r="S2197" s="8">
        <f>VLOOKUP($D2197,{"29 - Psychiatrie (Erwachsene)",1;"30 - Kinder- und Jugendpsychiatrie",1;"297 - stationsäquivalente Behandlung in der Erwachsenenpsychiatrie (29)",1;"307 - stationsäquivalente Behandlung in der Kinder- und Jugendpsychiatrie (30)",1;"31 - Psychosomatik",1;"",0;0,0},2,0)</f>
        <v>0</v>
      </c>
      <c r="T2197" s="8">
        <f t="shared" si="304"/>
        <v>0</v>
      </c>
      <c r="U2197" s="8">
        <f t="shared" si="306"/>
        <v>0</v>
      </c>
      <c r="V2197" s="8">
        <f t="shared" si="299"/>
        <v>0</v>
      </c>
      <c r="W2197" s="8">
        <f t="shared" si="300"/>
        <v>0</v>
      </c>
      <c r="X2197" s="8">
        <f t="shared" si="301"/>
        <v>0</v>
      </c>
      <c r="Y2197" s="8" t="str">
        <f t="shared" si="302"/>
        <v/>
      </c>
      <c r="Z2197" s="8" t="str">
        <f>VLOOKUP($D2197,{"29 - Psychiatrie (Erwachsene)","BGI";"297 - stationsäquivalente Behandlung in der Erwachsenenpsychiatrie (29)","BGI";"30 - Kinder- und Jugendpsychiatrie","BGII";"307 - stationsäquivalente Behandlung in der Kinder- und Jugendpsychiatrie (30)","BGII";"31 - Psychosomatik","BGI";"","LEER";0,"Leer"},2,0)</f>
        <v>LEER</v>
      </c>
      <c r="AA2197" s="8" t="str">
        <f t="shared" si="303"/>
        <v>Stationen</v>
      </c>
    </row>
    <row r="2198" spans="2:27" ht="15" customHeight="1" x14ac:dyDescent="0.25">
      <c r="B2198" s="76" t="str">
        <f t="shared" si="305"/>
        <v>!!!</v>
      </c>
      <c r="C2198" s="310" t="str">
        <f>IF(LEN($E2198)&gt;0,VLOOKUP(TEXT($E2198,0),'Angaben Stationen'!$E$14:$V$215,17,0),"")</f>
        <v/>
      </c>
      <c r="D2198" s="254" t="str">
        <f>IF(LEN($E2198)&gt;0,VLOOKUP(TEXT($E2198,0),'Angaben Stationen'!$E$14:$V$215,18,0),"")</f>
        <v/>
      </c>
      <c r="E2198" s="344"/>
      <c r="F2198" s="256"/>
      <c r="G2198" s="256"/>
      <c r="H2198" s="307"/>
      <c r="I2198" s="183"/>
      <c r="R2198" s="8">
        <f t="shared" si="298"/>
        <v>0</v>
      </c>
      <c r="S2198" s="8">
        <f>VLOOKUP($D2198,{"29 - Psychiatrie (Erwachsene)",1;"30 - Kinder- und Jugendpsychiatrie",1;"297 - stationsäquivalente Behandlung in der Erwachsenenpsychiatrie (29)",1;"307 - stationsäquivalente Behandlung in der Kinder- und Jugendpsychiatrie (30)",1;"31 - Psychosomatik",1;"",0;0,0},2,0)</f>
        <v>0</v>
      </c>
      <c r="T2198" s="8">
        <f t="shared" si="304"/>
        <v>0</v>
      </c>
      <c r="U2198" s="8">
        <f t="shared" si="306"/>
        <v>0</v>
      </c>
      <c r="V2198" s="8">
        <f t="shared" si="299"/>
        <v>0</v>
      </c>
      <c r="W2198" s="8">
        <f t="shared" si="300"/>
        <v>0</v>
      </c>
      <c r="X2198" s="8">
        <f t="shared" si="301"/>
        <v>0</v>
      </c>
      <c r="Y2198" s="8" t="str">
        <f t="shared" si="302"/>
        <v/>
      </c>
      <c r="Z2198" s="8" t="str">
        <f>VLOOKUP($D2198,{"29 - Psychiatrie (Erwachsene)","BGI";"297 - stationsäquivalente Behandlung in der Erwachsenenpsychiatrie (29)","BGI";"30 - Kinder- und Jugendpsychiatrie","BGII";"307 - stationsäquivalente Behandlung in der Kinder- und Jugendpsychiatrie (30)","BGII";"31 - Psychosomatik","BGI";"","LEER";0,"Leer"},2,0)</f>
        <v>LEER</v>
      </c>
      <c r="AA2198" s="8" t="str">
        <f t="shared" si="303"/>
        <v>Stationen</v>
      </c>
    </row>
    <row r="2199" spans="2:27" ht="15" customHeight="1" x14ac:dyDescent="0.25">
      <c r="B2199" s="76" t="str">
        <f t="shared" si="305"/>
        <v>!!!</v>
      </c>
      <c r="C2199" s="310" t="str">
        <f>IF(LEN($E2199)&gt;0,VLOOKUP(TEXT($E2199,0),'Angaben Stationen'!$E$14:$V$215,17,0),"")</f>
        <v/>
      </c>
      <c r="D2199" s="254" t="str">
        <f>IF(LEN($E2199)&gt;0,VLOOKUP(TEXT($E2199,0),'Angaben Stationen'!$E$14:$V$215,18,0),"")</f>
        <v/>
      </c>
      <c r="E2199" s="344"/>
      <c r="F2199" s="256"/>
      <c r="G2199" s="256"/>
      <c r="H2199" s="307"/>
      <c r="I2199" s="183"/>
      <c r="R2199" s="8">
        <f t="shared" si="298"/>
        <v>0</v>
      </c>
      <c r="S2199" s="8">
        <f>VLOOKUP($D2199,{"29 - Psychiatrie (Erwachsene)",1;"30 - Kinder- und Jugendpsychiatrie",1;"297 - stationsäquivalente Behandlung in der Erwachsenenpsychiatrie (29)",1;"307 - stationsäquivalente Behandlung in der Kinder- und Jugendpsychiatrie (30)",1;"31 - Psychosomatik",1;"",0;0,0},2,0)</f>
        <v>0</v>
      </c>
      <c r="T2199" s="8">
        <f t="shared" si="304"/>
        <v>0</v>
      </c>
      <c r="U2199" s="8">
        <f t="shared" si="306"/>
        <v>0</v>
      </c>
      <c r="V2199" s="8">
        <f t="shared" si="299"/>
        <v>0</v>
      </c>
      <c r="W2199" s="8">
        <f t="shared" si="300"/>
        <v>0</v>
      </c>
      <c r="X2199" s="8">
        <f t="shared" si="301"/>
        <v>0</v>
      </c>
      <c r="Y2199" s="8" t="str">
        <f t="shared" si="302"/>
        <v/>
      </c>
      <c r="Z2199" s="8" t="str">
        <f>VLOOKUP($D2199,{"29 - Psychiatrie (Erwachsene)","BGI";"297 - stationsäquivalente Behandlung in der Erwachsenenpsychiatrie (29)","BGI";"30 - Kinder- und Jugendpsychiatrie","BGII";"307 - stationsäquivalente Behandlung in der Kinder- und Jugendpsychiatrie (30)","BGII";"31 - Psychosomatik","BGI";"","LEER";0,"Leer"},2,0)</f>
        <v>LEER</v>
      </c>
      <c r="AA2199" s="8" t="str">
        <f t="shared" si="303"/>
        <v>Stationen</v>
      </c>
    </row>
    <row r="2200" spans="2:27" ht="15" customHeight="1" x14ac:dyDescent="0.25">
      <c r="B2200" s="76" t="str">
        <f t="shared" si="305"/>
        <v>!!!</v>
      </c>
      <c r="C2200" s="310" t="str">
        <f>IF(LEN($E2200)&gt;0,VLOOKUP(TEXT($E2200,0),'Angaben Stationen'!$E$14:$V$215,17,0),"")</f>
        <v/>
      </c>
      <c r="D2200" s="254" t="str">
        <f>IF(LEN($E2200)&gt;0,VLOOKUP(TEXT($E2200,0),'Angaben Stationen'!$E$14:$V$215,18,0),"")</f>
        <v/>
      </c>
      <c r="E2200" s="344"/>
      <c r="F2200" s="256"/>
      <c r="G2200" s="256"/>
      <c r="H2200" s="307"/>
      <c r="I2200" s="183"/>
      <c r="R2200" s="8">
        <f t="shared" si="298"/>
        <v>0</v>
      </c>
      <c r="S2200" s="8">
        <f>VLOOKUP($D2200,{"29 - Psychiatrie (Erwachsene)",1;"30 - Kinder- und Jugendpsychiatrie",1;"297 - stationsäquivalente Behandlung in der Erwachsenenpsychiatrie (29)",1;"307 - stationsäquivalente Behandlung in der Kinder- und Jugendpsychiatrie (30)",1;"31 - Psychosomatik",1;"",0;0,0},2,0)</f>
        <v>0</v>
      </c>
      <c r="T2200" s="8">
        <f t="shared" si="304"/>
        <v>0</v>
      </c>
      <c r="U2200" s="8">
        <f t="shared" si="306"/>
        <v>0</v>
      </c>
      <c r="V2200" s="8">
        <f t="shared" si="299"/>
        <v>0</v>
      </c>
      <c r="W2200" s="8">
        <f t="shared" si="300"/>
        <v>0</v>
      </c>
      <c r="X2200" s="8">
        <f t="shared" si="301"/>
        <v>0</v>
      </c>
      <c r="Y2200" s="8" t="str">
        <f t="shared" si="302"/>
        <v/>
      </c>
      <c r="Z2200" s="8" t="str">
        <f>VLOOKUP($D2200,{"29 - Psychiatrie (Erwachsene)","BGI";"297 - stationsäquivalente Behandlung in der Erwachsenenpsychiatrie (29)","BGI";"30 - Kinder- und Jugendpsychiatrie","BGII";"307 - stationsäquivalente Behandlung in der Kinder- und Jugendpsychiatrie (30)","BGII";"31 - Psychosomatik","BGI";"","LEER";0,"Leer"},2,0)</f>
        <v>LEER</v>
      </c>
      <c r="AA2200" s="8" t="str">
        <f t="shared" si="303"/>
        <v>Stationen</v>
      </c>
    </row>
    <row r="2201" spans="2:27" ht="15" customHeight="1" x14ac:dyDescent="0.25">
      <c r="B2201" s="76" t="str">
        <f t="shared" si="305"/>
        <v>!!!</v>
      </c>
      <c r="C2201" s="310" t="str">
        <f>IF(LEN($E2201)&gt;0,VLOOKUP(TEXT($E2201,0),'Angaben Stationen'!$E$14:$V$215,17,0),"")</f>
        <v/>
      </c>
      <c r="D2201" s="254" t="str">
        <f>IF(LEN($E2201)&gt;0,VLOOKUP(TEXT($E2201,0),'Angaben Stationen'!$E$14:$V$215,18,0),"")</f>
        <v/>
      </c>
      <c r="E2201" s="344"/>
      <c r="F2201" s="256"/>
      <c r="G2201" s="256"/>
      <c r="H2201" s="307"/>
      <c r="I2201" s="183"/>
      <c r="R2201" s="8">
        <f t="shared" si="298"/>
        <v>0</v>
      </c>
      <c r="S2201" s="8">
        <f>VLOOKUP($D2201,{"29 - Psychiatrie (Erwachsene)",1;"30 - Kinder- und Jugendpsychiatrie",1;"297 - stationsäquivalente Behandlung in der Erwachsenenpsychiatrie (29)",1;"307 - stationsäquivalente Behandlung in der Kinder- und Jugendpsychiatrie (30)",1;"31 - Psychosomatik",1;"",0;0,0},2,0)</f>
        <v>0</v>
      </c>
      <c r="T2201" s="8">
        <f t="shared" si="304"/>
        <v>0</v>
      </c>
      <c r="U2201" s="8">
        <f t="shared" si="306"/>
        <v>0</v>
      </c>
      <c r="V2201" s="8">
        <f t="shared" si="299"/>
        <v>0</v>
      </c>
      <c r="W2201" s="8">
        <f t="shared" si="300"/>
        <v>0</v>
      </c>
      <c r="X2201" s="8">
        <f t="shared" si="301"/>
        <v>0</v>
      </c>
      <c r="Y2201" s="8" t="str">
        <f t="shared" si="302"/>
        <v/>
      </c>
      <c r="Z2201" s="8" t="str">
        <f>VLOOKUP($D2201,{"29 - Psychiatrie (Erwachsene)","BGI";"297 - stationsäquivalente Behandlung in der Erwachsenenpsychiatrie (29)","BGI";"30 - Kinder- und Jugendpsychiatrie","BGII";"307 - stationsäquivalente Behandlung in der Kinder- und Jugendpsychiatrie (30)","BGII";"31 - Psychosomatik","BGI";"","LEER";0,"Leer"},2,0)</f>
        <v>LEER</v>
      </c>
      <c r="AA2201" s="8" t="str">
        <f t="shared" si="303"/>
        <v>Stationen</v>
      </c>
    </row>
    <row r="2202" spans="2:27" ht="15" customHeight="1" x14ac:dyDescent="0.25">
      <c r="B2202" s="76" t="str">
        <f t="shared" si="305"/>
        <v>!!!</v>
      </c>
      <c r="C2202" s="310" t="str">
        <f>IF(LEN($E2202)&gt;0,VLOOKUP(TEXT($E2202,0),'Angaben Stationen'!$E$14:$V$215,17,0),"")</f>
        <v/>
      </c>
      <c r="D2202" s="254" t="str">
        <f>IF(LEN($E2202)&gt;0,VLOOKUP(TEXT($E2202,0),'Angaben Stationen'!$E$14:$V$215,18,0),"")</f>
        <v/>
      </c>
      <c r="E2202" s="344"/>
      <c r="F2202" s="256"/>
      <c r="G2202" s="256"/>
      <c r="H2202" s="307"/>
      <c r="I2202" s="183"/>
      <c r="R2202" s="8">
        <f t="shared" si="298"/>
        <v>0</v>
      </c>
      <c r="S2202" s="8">
        <f>VLOOKUP($D2202,{"29 - Psychiatrie (Erwachsene)",1;"30 - Kinder- und Jugendpsychiatrie",1;"297 - stationsäquivalente Behandlung in der Erwachsenenpsychiatrie (29)",1;"307 - stationsäquivalente Behandlung in der Kinder- und Jugendpsychiatrie (30)",1;"31 - Psychosomatik",1;"",0;0,0},2,0)</f>
        <v>0</v>
      </c>
      <c r="T2202" s="8">
        <f t="shared" si="304"/>
        <v>0</v>
      </c>
      <c r="U2202" s="8">
        <f t="shared" si="306"/>
        <v>0</v>
      </c>
      <c r="V2202" s="8">
        <f t="shared" si="299"/>
        <v>0</v>
      </c>
      <c r="W2202" s="8">
        <f t="shared" si="300"/>
        <v>0</v>
      </c>
      <c r="X2202" s="8">
        <f t="shared" si="301"/>
        <v>0</v>
      </c>
      <c r="Y2202" s="8" t="str">
        <f t="shared" si="302"/>
        <v/>
      </c>
      <c r="Z2202" s="8" t="str">
        <f>VLOOKUP($D2202,{"29 - Psychiatrie (Erwachsene)","BGI";"297 - stationsäquivalente Behandlung in der Erwachsenenpsychiatrie (29)","BGI";"30 - Kinder- und Jugendpsychiatrie","BGII";"307 - stationsäquivalente Behandlung in der Kinder- und Jugendpsychiatrie (30)","BGII";"31 - Psychosomatik","BGI";"","LEER";0,"Leer"},2,0)</f>
        <v>LEER</v>
      </c>
      <c r="AA2202" s="8" t="str">
        <f t="shared" si="303"/>
        <v>Stationen</v>
      </c>
    </row>
    <row r="2203" spans="2:27" ht="15" customHeight="1" x14ac:dyDescent="0.25">
      <c r="B2203" s="76" t="str">
        <f t="shared" si="305"/>
        <v>!!!</v>
      </c>
      <c r="C2203" s="310" t="str">
        <f>IF(LEN($E2203)&gt;0,VLOOKUP(TEXT($E2203,0),'Angaben Stationen'!$E$14:$V$215,17,0),"")</f>
        <v/>
      </c>
      <c r="D2203" s="254" t="str">
        <f>IF(LEN($E2203)&gt;0,VLOOKUP(TEXT($E2203,0),'Angaben Stationen'!$E$14:$V$215,18,0),"")</f>
        <v/>
      </c>
      <c r="E2203" s="344"/>
      <c r="F2203" s="256"/>
      <c r="G2203" s="256"/>
      <c r="H2203" s="307"/>
      <c r="I2203" s="183"/>
      <c r="R2203" s="8">
        <f t="shared" si="298"/>
        <v>0</v>
      </c>
      <c r="S2203" s="8">
        <f>VLOOKUP($D2203,{"29 - Psychiatrie (Erwachsene)",1;"30 - Kinder- und Jugendpsychiatrie",1;"297 - stationsäquivalente Behandlung in der Erwachsenenpsychiatrie (29)",1;"307 - stationsäquivalente Behandlung in der Kinder- und Jugendpsychiatrie (30)",1;"31 - Psychosomatik",1;"",0;0,0},2,0)</f>
        <v>0</v>
      </c>
      <c r="T2203" s="8">
        <f t="shared" si="304"/>
        <v>0</v>
      </c>
      <c r="U2203" s="8">
        <f t="shared" si="306"/>
        <v>0</v>
      </c>
      <c r="V2203" s="8">
        <f t="shared" si="299"/>
        <v>0</v>
      </c>
      <c r="W2203" s="8">
        <f t="shared" si="300"/>
        <v>0</v>
      </c>
      <c r="X2203" s="8">
        <f t="shared" si="301"/>
        <v>0</v>
      </c>
      <c r="Y2203" s="8" t="str">
        <f t="shared" si="302"/>
        <v/>
      </c>
      <c r="Z2203" s="8" t="str">
        <f>VLOOKUP($D2203,{"29 - Psychiatrie (Erwachsene)","BGI";"297 - stationsäquivalente Behandlung in der Erwachsenenpsychiatrie (29)","BGI";"30 - Kinder- und Jugendpsychiatrie","BGII";"307 - stationsäquivalente Behandlung in der Kinder- und Jugendpsychiatrie (30)","BGII";"31 - Psychosomatik","BGI";"","LEER";0,"Leer"},2,0)</f>
        <v>LEER</v>
      </c>
      <c r="AA2203" s="8" t="str">
        <f t="shared" si="303"/>
        <v>Stationen</v>
      </c>
    </row>
    <row r="2204" spans="2:27" ht="15" customHeight="1" x14ac:dyDescent="0.25">
      <c r="B2204" s="76" t="str">
        <f t="shared" si="305"/>
        <v>!!!</v>
      </c>
      <c r="C2204" s="310" t="str">
        <f>IF(LEN($E2204)&gt;0,VLOOKUP(TEXT($E2204,0),'Angaben Stationen'!$E$14:$V$215,17,0),"")</f>
        <v/>
      </c>
      <c r="D2204" s="254" t="str">
        <f>IF(LEN($E2204)&gt;0,VLOOKUP(TEXT($E2204,0),'Angaben Stationen'!$E$14:$V$215,18,0),"")</f>
        <v/>
      </c>
      <c r="E2204" s="344"/>
      <c r="F2204" s="256"/>
      <c r="G2204" s="256"/>
      <c r="H2204" s="307"/>
      <c r="I2204" s="183"/>
      <c r="R2204" s="8">
        <f t="shared" si="298"/>
        <v>0</v>
      </c>
      <c r="S2204" s="8">
        <f>VLOOKUP($D2204,{"29 - Psychiatrie (Erwachsene)",1;"30 - Kinder- und Jugendpsychiatrie",1;"297 - stationsäquivalente Behandlung in der Erwachsenenpsychiatrie (29)",1;"307 - stationsäquivalente Behandlung in der Kinder- und Jugendpsychiatrie (30)",1;"31 - Psychosomatik",1;"",0;0,0},2,0)</f>
        <v>0</v>
      </c>
      <c r="T2204" s="8">
        <f t="shared" si="304"/>
        <v>0</v>
      </c>
      <c r="U2204" s="8">
        <f t="shared" si="306"/>
        <v>0</v>
      </c>
      <c r="V2204" s="8">
        <f t="shared" si="299"/>
        <v>0</v>
      </c>
      <c r="W2204" s="8">
        <f t="shared" si="300"/>
        <v>0</v>
      </c>
      <c r="X2204" s="8">
        <f t="shared" si="301"/>
        <v>0</v>
      </c>
      <c r="Y2204" s="8" t="str">
        <f t="shared" si="302"/>
        <v/>
      </c>
      <c r="Z2204" s="8" t="str">
        <f>VLOOKUP($D2204,{"29 - Psychiatrie (Erwachsene)","BGI";"297 - stationsäquivalente Behandlung in der Erwachsenenpsychiatrie (29)","BGI";"30 - Kinder- und Jugendpsychiatrie","BGII";"307 - stationsäquivalente Behandlung in der Kinder- und Jugendpsychiatrie (30)","BGII";"31 - Psychosomatik","BGI";"","LEER";0,"Leer"},2,0)</f>
        <v>LEER</v>
      </c>
      <c r="AA2204" s="8" t="str">
        <f t="shared" si="303"/>
        <v>Stationen</v>
      </c>
    </row>
    <row r="2205" spans="2:27" ht="15" customHeight="1" x14ac:dyDescent="0.25">
      <c r="B2205" s="76" t="str">
        <f t="shared" si="305"/>
        <v>!!!</v>
      </c>
      <c r="C2205" s="310" t="str">
        <f>IF(LEN($E2205)&gt;0,VLOOKUP(TEXT($E2205,0),'Angaben Stationen'!$E$14:$V$215,17,0),"")</f>
        <v/>
      </c>
      <c r="D2205" s="254" t="str">
        <f>IF(LEN($E2205)&gt;0,VLOOKUP(TEXT($E2205,0),'Angaben Stationen'!$E$14:$V$215,18,0),"")</f>
        <v/>
      </c>
      <c r="E2205" s="344"/>
      <c r="F2205" s="256"/>
      <c r="G2205" s="256"/>
      <c r="H2205" s="307"/>
      <c r="I2205" s="183"/>
      <c r="R2205" s="8">
        <f t="shared" si="298"/>
        <v>0</v>
      </c>
      <c r="S2205" s="8">
        <f>VLOOKUP($D2205,{"29 - Psychiatrie (Erwachsene)",1;"30 - Kinder- und Jugendpsychiatrie",1;"297 - stationsäquivalente Behandlung in der Erwachsenenpsychiatrie (29)",1;"307 - stationsäquivalente Behandlung in der Kinder- und Jugendpsychiatrie (30)",1;"31 - Psychosomatik",1;"",0;0,0},2,0)</f>
        <v>0</v>
      </c>
      <c r="T2205" s="8">
        <f t="shared" si="304"/>
        <v>0</v>
      </c>
      <c r="U2205" s="8">
        <f t="shared" si="306"/>
        <v>0</v>
      </c>
      <c r="V2205" s="8">
        <f t="shared" si="299"/>
        <v>0</v>
      </c>
      <c r="W2205" s="8">
        <f t="shared" si="300"/>
        <v>0</v>
      </c>
      <c r="X2205" s="8">
        <f t="shared" si="301"/>
        <v>0</v>
      </c>
      <c r="Y2205" s="8" t="str">
        <f t="shared" si="302"/>
        <v/>
      </c>
      <c r="Z2205" s="8" t="str">
        <f>VLOOKUP($D2205,{"29 - Psychiatrie (Erwachsene)","BGI";"297 - stationsäquivalente Behandlung in der Erwachsenenpsychiatrie (29)","BGI";"30 - Kinder- und Jugendpsychiatrie","BGII";"307 - stationsäquivalente Behandlung in der Kinder- und Jugendpsychiatrie (30)","BGII";"31 - Psychosomatik","BGI";"","LEER";0,"Leer"},2,0)</f>
        <v>LEER</v>
      </c>
      <c r="AA2205" s="8" t="str">
        <f t="shared" si="303"/>
        <v>Stationen</v>
      </c>
    </row>
    <row r="2206" spans="2:27" ht="15" customHeight="1" x14ac:dyDescent="0.25">
      <c r="B2206" s="76" t="str">
        <f t="shared" si="305"/>
        <v>!!!</v>
      </c>
      <c r="C2206" s="310" t="str">
        <f>IF(LEN($E2206)&gt;0,VLOOKUP(TEXT($E2206,0),'Angaben Stationen'!$E$14:$V$215,17,0),"")</f>
        <v/>
      </c>
      <c r="D2206" s="254" t="str">
        <f>IF(LEN($E2206)&gt;0,VLOOKUP(TEXT($E2206,0),'Angaben Stationen'!$E$14:$V$215,18,0),"")</f>
        <v/>
      </c>
      <c r="E2206" s="344"/>
      <c r="F2206" s="256"/>
      <c r="G2206" s="256"/>
      <c r="H2206" s="307"/>
      <c r="I2206" s="183"/>
      <c r="R2206" s="8">
        <f t="shared" si="298"/>
        <v>0</v>
      </c>
      <c r="S2206" s="8">
        <f>VLOOKUP($D2206,{"29 - Psychiatrie (Erwachsene)",1;"30 - Kinder- und Jugendpsychiatrie",1;"297 - stationsäquivalente Behandlung in der Erwachsenenpsychiatrie (29)",1;"307 - stationsäquivalente Behandlung in der Kinder- und Jugendpsychiatrie (30)",1;"31 - Psychosomatik",1;"",0;0,0},2,0)</f>
        <v>0</v>
      </c>
      <c r="T2206" s="8">
        <f t="shared" si="304"/>
        <v>0</v>
      </c>
      <c r="U2206" s="8">
        <f t="shared" si="306"/>
        <v>0</v>
      </c>
      <c r="V2206" s="8">
        <f t="shared" si="299"/>
        <v>0</v>
      </c>
      <c r="W2206" s="8">
        <f t="shared" si="300"/>
        <v>0</v>
      </c>
      <c r="X2206" s="8">
        <f t="shared" si="301"/>
        <v>0</v>
      </c>
      <c r="Y2206" s="8" t="str">
        <f t="shared" si="302"/>
        <v/>
      </c>
      <c r="Z2206" s="8" t="str">
        <f>VLOOKUP($D2206,{"29 - Psychiatrie (Erwachsene)","BGI";"297 - stationsäquivalente Behandlung in der Erwachsenenpsychiatrie (29)","BGI";"30 - Kinder- und Jugendpsychiatrie","BGII";"307 - stationsäquivalente Behandlung in der Kinder- und Jugendpsychiatrie (30)","BGII";"31 - Psychosomatik","BGI";"","LEER";0,"Leer"},2,0)</f>
        <v>LEER</v>
      </c>
      <c r="AA2206" s="8" t="str">
        <f t="shared" si="303"/>
        <v>Stationen</v>
      </c>
    </row>
    <row r="2207" spans="2:27" ht="15" customHeight="1" x14ac:dyDescent="0.25">
      <c r="B2207" s="76" t="str">
        <f t="shared" si="305"/>
        <v>!!!</v>
      </c>
      <c r="C2207" s="310" t="str">
        <f>IF(LEN($E2207)&gt;0,VLOOKUP(TEXT($E2207,0),'Angaben Stationen'!$E$14:$V$215,17,0),"")</f>
        <v/>
      </c>
      <c r="D2207" s="254" t="str">
        <f>IF(LEN($E2207)&gt;0,VLOOKUP(TEXT($E2207,0),'Angaben Stationen'!$E$14:$V$215,18,0),"")</f>
        <v/>
      </c>
      <c r="E2207" s="344"/>
      <c r="F2207" s="256"/>
      <c r="G2207" s="256"/>
      <c r="H2207" s="307"/>
      <c r="I2207" s="183"/>
      <c r="R2207" s="8">
        <f t="shared" si="298"/>
        <v>0</v>
      </c>
      <c r="S2207" s="8">
        <f>VLOOKUP($D2207,{"29 - Psychiatrie (Erwachsene)",1;"30 - Kinder- und Jugendpsychiatrie",1;"297 - stationsäquivalente Behandlung in der Erwachsenenpsychiatrie (29)",1;"307 - stationsäquivalente Behandlung in der Kinder- und Jugendpsychiatrie (30)",1;"31 - Psychosomatik",1;"",0;0,0},2,0)</f>
        <v>0</v>
      </c>
      <c r="T2207" s="8">
        <f t="shared" si="304"/>
        <v>0</v>
      </c>
      <c r="U2207" s="8">
        <f t="shared" si="306"/>
        <v>0</v>
      </c>
      <c r="V2207" s="8">
        <f t="shared" si="299"/>
        <v>0</v>
      </c>
      <c r="W2207" s="8">
        <f t="shared" si="300"/>
        <v>0</v>
      </c>
      <c r="X2207" s="8">
        <f t="shared" si="301"/>
        <v>0</v>
      </c>
      <c r="Y2207" s="8" t="str">
        <f t="shared" si="302"/>
        <v/>
      </c>
      <c r="Z2207" s="8" t="str">
        <f>VLOOKUP($D2207,{"29 - Psychiatrie (Erwachsene)","BGI";"297 - stationsäquivalente Behandlung in der Erwachsenenpsychiatrie (29)","BGI";"30 - Kinder- und Jugendpsychiatrie","BGII";"307 - stationsäquivalente Behandlung in der Kinder- und Jugendpsychiatrie (30)","BGII";"31 - Psychosomatik","BGI";"","LEER";0,"Leer"},2,0)</f>
        <v>LEER</v>
      </c>
      <c r="AA2207" s="8" t="str">
        <f t="shared" si="303"/>
        <v>Stationen</v>
      </c>
    </row>
    <row r="2208" spans="2:27" ht="15" customHeight="1" x14ac:dyDescent="0.25">
      <c r="B2208" s="76" t="str">
        <f t="shared" si="305"/>
        <v>!!!</v>
      </c>
      <c r="C2208" s="310" t="str">
        <f>IF(LEN($E2208)&gt;0,VLOOKUP(TEXT($E2208,0),'Angaben Stationen'!$E$14:$V$215,17,0),"")</f>
        <v/>
      </c>
      <c r="D2208" s="254" t="str">
        <f>IF(LEN($E2208)&gt;0,VLOOKUP(TEXT($E2208,0),'Angaben Stationen'!$E$14:$V$215,18,0),"")</f>
        <v/>
      </c>
      <c r="E2208" s="344"/>
      <c r="F2208" s="256"/>
      <c r="G2208" s="256"/>
      <c r="H2208" s="307"/>
      <c r="I2208" s="183"/>
      <c r="R2208" s="8">
        <f t="shared" si="298"/>
        <v>0</v>
      </c>
      <c r="S2208" s="8">
        <f>VLOOKUP($D2208,{"29 - Psychiatrie (Erwachsene)",1;"30 - Kinder- und Jugendpsychiatrie",1;"297 - stationsäquivalente Behandlung in der Erwachsenenpsychiatrie (29)",1;"307 - stationsäquivalente Behandlung in der Kinder- und Jugendpsychiatrie (30)",1;"31 - Psychosomatik",1;"",0;0,0},2,0)</f>
        <v>0</v>
      </c>
      <c r="T2208" s="8">
        <f t="shared" si="304"/>
        <v>0</v>
      </c>
      <c r="U2208" s="8">
        <f t="shared" si="306"/>
        <v>0</v>
      </c>
      <c r="V2208" s="8">
        <f t="shared" si="299"/>
        <v>0</v>
      </c>
      <c r="W2208" s="8">
        <f t="shared" si="300"/>
        <v>0</v>
      </c>
      <c r="X2208" s="8">
        <f t="shared" si="301"/>
        <v>0</v>
      </c>
      <c r="Y2208" s="8" t="str">
        <f t="shared" si="302"/>
        <v/>
      </c>
      <c r="Z2208" s="8" t="str">
        <f>VLOOKUP($D2208,{"29 - Psychiatrie (Erwachsene)","BGI";"297 - stationsäquivalente Behandlung in der Erwachsenenpsychiatrie (29)","BGI";"30 - Kinder- und Jugendpsychiatrie","BGII";"307 - stationsäquivalente Behandlung in der Kinder- und Jugendpsychiatrie (30)","BGII";"31 - Psychosomatik","BGI";"","LEER";0,"Leer"},2,0)</f>
        <v>LEER</v>
      </c>
      <c r="AA2208" s="8" t="str">
        <f t="shared" si="303"/>
        <v>Stationen</v>
      </c>
    </row>
    <row r="2209" spans="2:27" ht="15" customHeight="1" x14ac:dyDescent="0.25">
      <c r="B2209" s="76" t="str">
        <f t="shared" si="305"/>
        <v>!!!</v>
      </c>
      <c r="C2209" s="310" t="str">
        <f>IF(LEN($E2209)&gt;0,VLOOKUP(TEXT($E2209,0),'Angaben Stationen'!$E$14:$V$215,17,0),"")</f>
        <v/>
      </c>
      <c r="D2209" s="254" t="str">
        <f>IF(LEN($E2209)&gt;0,VLOOKUP(TEXT($E2209,0),'Angaben Stationen'!$E$14:$V$215,18,0),"")</f>
        <v/>
      </c>
      <c r="E2209" s="344"/>
      <c r="F2209" s="256"/>
      <c r="G2209" s="256"/>
      <c r="H2209" s="307"/>
      <c r="I2209" s="183"/>
      <c r="R2209" s="8">
        <f t="shared" si="298"/>
        <v>0</v>
      </c>
      <c r="S2209" s="8">
        <f>VLOOKUP($D2209,{"29 - Psychiatrie (Erwachsene)",1;"30 - Kinder- und Jugendpsychiatrie",1;"297 - stationsäquivalente Behandlung in der Erwachsenenpsychiatrie (29)",1;"307 - stationsäquivalente Behandlung in der Kinder- und Jugendpsychiatrie (30)",1;"31 - Psychosomatik",1;"",0;0,0},2,0)</f>
        <v>0</v>
      </c>
      <c r="T2209" s="8">
        <f t="shared" si="304"/>
        <v>0</v>
      </c>
      <c r="U2209" s="8">
        <f t="shared" si="306"/>
        <v>0</v>
      </c>
      <c r="V2209" s="8">
        <f t="shared" si="299"/>
        <v>0</v>
      </c>
      <c r="W2209" s="8">
        <f t="shared" si="300"/>
        <v>0</v>
      </c>
      <c r="X2209" s="8">
        <f t="shared" si="301"/>
        <v>0</v>
      </c>
      <c r="Y2209" s="8" t="str">
        <f t="shared" si="302"/>
        <v/>
      </c>
      <c r="Z2209" s="8" t="str">
        <f>VLOOKUP($D2209,{"29 - Psychiatrie (Erwachsene)","BGI";"297 - stationsäquivalente Behandlung in der Erwachsenenpsychiatrie (29)","BGI";"30 - Kinder- und Jugendpsychiatrie","BGII";"307 - stationsäquivalente Behandlung in der Kinder- und Jugendpsychiatrie (30)","BGII";"31 - Psychosomatik","BGI";"","LEER";0,"Leer"},2,0)</f>
        <v>LEER</v>
      </c>
      <c r="AA2209" s="8" t="str">
        <f t="shared" si="303"/>
        <v>Stationen</v>
      </c>
    </row>
    <row r="2210" spans="2:27" ht="15" customHeight="1" x14ac:dyDescent="0.25">
      <c r="B2210" s="76" t="str">
        <f t="shared" si="305"/>
        <v>!!!</v>
      </c>
      <c r="C2210" s="310" t="str">
        <f>IF(LEN($E2210)&gt;0,VLOOKUP(TEXT($E2210,0),'Angaben Stationen'!$E$14:$V$215,17,0),"")</f>
        <v/>
      </c>
      <c r="D2210" s="254" t="str">
        <f>IF(LEN($E2210)&gt;0,VLOOKUP(TEXT($E2210,0),'Angaben Stationen'!$E$14:$V$215,18,0),"")</f>
        <v/>
      </c>
      <c r="E2210" s="344"/>
      <c r="F2210" s="256"/>
      <c r="G2210" s="256"/>
      <c r="H2210" s="307"/>
      <c r="I2210" s="183"/>
      <c r="R2210" s="8">
        <f t="shared" ref="R2210:R2273" si="307">IF(LEN(B2210)&gt;0,0,1)</f>
        <v>0</v>
      </c>
      <c r="S2210" s="8">
        <f>VLOOKUP($D2210,{"29 - Psychiatrie (Erwachsene)",1;"30 - Kinder- und Jugendpsychiatrie",1;"297 - stationsäquivalente Behandlung in der Erwachsenenpsychiatrie (29)",1;"307 - stationsäquivalente Behandlung in der Kinder- und Jugendpsychiatrie (30)",1;"31 - Psychosomatik",1;"",0;0,0},2,0)</f>
        <v>0</v>
      </c>
      <c r="T2210" s="8">
        <f t="shared" si="304"/>
        <v>0</v>
      </c>
      <c r="U2210" s="8">
        <f t="shared" si="306"/>
        <v>0</v>
      </c>
      <c r="V2210" s="8">
        <f t="shared" ref="V2210:V2273" si="308">IF(VALUE($F2210)&gt;0,1,0)</f>
        <v>0</v>
      </c>
      <c r="W2210" s="8">
        <f t="shared" ref="W2210:W2273" si="309">IF(LEN($G2210)&gt;0,1,0)</f>
        <v>0</v>
      </c>
      <c r="X2210" s="8">
        <f t="shared" ref="X2210:X2273" si="310">IF(LEN($H2210)&gt;0,1,0)</f>
        <v>0</v>
      </c>
      <c r="Y2210" s="8" t="str">
        <f t="shared" ref="Y2210:Y2273" si="311">IF($D2210&lt;&gt;"","MonatII","")</f>
        <v/>
      </c>
      <c r="Z2210" s="8" t="str">
        <f>VLOOKUP($D2210,{"29 - Psychiatrie (Erwachsene)","BGI";"297 - stationsäquivalente Behandlung in der Erwachsenenpsychiatrie (29)","BGI";"30 - Kinder- und Jugendpsychiatrie","BGII";"307 - stationsäquivalente Behandlung in der Kinder- und Jugendpsychiatrie (30)","BGII";"31 - Psychosomatik","BGI";"","LEER";0,"Leer"},2,0)</f>
        <v>LEER</v>
      </c>
      <c r="AA2210" s="8" t="str">
        <f t="shared" ref="AA2210:AA2273" si="312">"Stationen"</f>
        <v>Stationen</v>
      </c>
    </row>
    <row r="2211" spans="2:27" ht="15" customHeight="1" x14ac:dyDescent="0.25">
      <c r="B2211" s="76" t="str">
        <f t="shared" si="305"/>
        <v>!!!</v>
      </c>
      <c r="C2211" s="310" t="str">
        <f>IF(LEN($E2211)&gt;0,VLOOKUP(TEXT($E2211,0),'Angaben Stationen'!$E$14:$V$215,17,0),"")</f>
        <v/>
      </c>
      <c r="D2211" s="254" t="str">
        <f>IF(LEN($E2211)&gt;0,VLOOKUP(TEXT($E2211,0),'Angaben Stationen'!$E$14:$V$215,18,0),"")</f>
        <v/>
      </c>
      <c r="E2211" s="344"/>
      <c r="F2211" s="256"/>
      <c r="G2211" s="256"/>
      <c r="H2211" s="307"/>
      <c r="I2211" s="183"/>
      <c r="R2211" s="8">
        <f t="shared" si="307"/>
        <v>0</v>
      </c>
      <c r="S2211" s="8">
        <f>VLOOKUP($D2211,{"29 - Psychiatrie (Erwachsene)",1;"30 - Kinder- und Jugendpsychiatrie",1;"297 - stationsäquivalente Behandlung in der Erwachsenenpsychiatrie (29)",1;"307 - stationsäquivalente Behandlung in der Kinder- und Jugendpsychiatrie (30)",1;"31 - Psychosomatik",1;"",0;0,0},2,0)</f>
        <v>0</v>
      </c>
      <c r="T2211" s="8">
        <f t="shared" si="304"/>
        <v>0</v>
      </c>
      <c r="U2211" s="8">
        <f t="shared" si="306"/>
        <v>0</v>
      </c>
      <c r="V2211" s="8">
        <f t="shared" si="308"/>
        <v>0</v>
      </c>
      <c r="W2211" s="8">
        <f t="shared" si="309"/>
        <v>0</v>
      </c>
      <c r="X2211" s="8">
        <f t="shared" si="310"/>
        <v>0</v>
      </c>
      <c r="Y2211" s="8" t="str">
        <f t="shared" si="311"/>
        <v/>
      </c>
      <c r="Z2211" s="8" t="str">
        <f>VLOOKUP($D2211,{"29 - Psychiatrie (Erwachsene)","BGI";"297 - stationsäquivalente Behandlung in der Erwachsenenpsychiatrie (29)","BGI";"30 - Kinder- und Jugendpsychiatrie","BGII";"307 - stationsäquivalente Behandlung in der Kinder- und Jugendpsychiatrie (30)","BGII";"31 - Psychosomatik","BGI";"","LEER";0,"Leer"},2,0)</f>
        <v>LEER</v>
      </c>
      <c r="AA2211" s="8" t="str">
        <f t="shared" si="312"/>
        <v>Stationen</v>
      </c>
    </row>
    <row r="2212" spans="2:27" ht="15" customHeight="1" x14ac:dyDescent="0.25">
      <c r="B2212" s="76" t="str">
        <f t="shared" si="305"/>
        <v>!!!</v>
      </c>
      <c r="C2212" s="310" t="str">
        <f>IF(LEN($E2212)&gt;0,VLOOKUP(TEXT($E2212,0),'Angaben Stationen'!$E$14:$V$215,17,0),"")</f>
        <v/>
      </c>
      <c r="D2212" s="254" t="str">
        <f>IF(LEN($E2212)&gt;0,VLOOKUP(TEXT($E2212,0),'Angaben Stationen'!$E$14:$V$215,18,0),"")</f>
        <v/>
      </c>
      <c r="E2212" s="344"/>
      <c r="F2212" s="256"/>
      <c r="G2212" s="256"/>
      <c r="H2212" s="307"/>
      <c r="I2212" s="183"/>
      <c r="R2212" s="8">
        <f t="shared" si="307"/>
        <v>0</v>
      </c>
      <c r="S2212" s="8">
        <f>VLOOKUP($D2212,{"29 - Psychiatrie (Erwachsene)",1;"30 - Kinder- und Jugendpsychiatrie",1;"297 - stationsäquivalente Behandlung in der Erwachsenenpsychiatrie (29)",1;"307 - stationsäquivalente Behandlung in der Kinder- und Jugendpsychiatrie (30)",1;"31 - Psychosomatik",1;"",0;0,0},2,0)</f>
        <v>0</v>
      </c>
      <c r="T2212" s="8">
        <f t="shared" si="304"/>
        <v>0</v>
      </c>
      <c r="U2212" s="8">
        <f t="shared" si="306"/>
        <v>0</v>
      </c>
      <c r="V2212" s="8">
        <f t="shared" si="308"/>
        <v>0</v>
      </c>
      <c r="W2212" s="8">
        <f t="shared" si="309"/>
        <v>0</v>
      </c>
      <c r="X2212" s="8">
        <f t="shared" si="310"/>
        <v>0</v>
      </c>
      <c r="Y2212" s="8" t="str">
        <f t="shared" si="311"/>
        <v/>
      </c>
      <c r="Z2212" s="8" t="str">
        <f>VLOOKUP($D2212,{"29 - Psychiatrie (Erwachsene)","BGI";"297 - stationsäquivalente Behandlung in der Erwachsenenpsychiatrie (29)","BGI";"30 - Kinder- und Jugendpsychiatrie","BGII";"307 - stationsäquivalente Behandlung in der Kinder- und Jugendpsychiatrie (30)","BGII";"31 - Psychosomatik","BGI";"","LEER";0,"Leer"},2,0)</f>
        <v>LEER</v>
      </c>
      <c r="AA2212" s="8" t="str">
        <f t="shared" si="312"/>
        <v>Stationen</v>
      </c>
    </row>
    <row r="2213" spans="2:27" ht="15" customHeight="1" x14ac:dyDescent="0.25">
      <c r="B2213" s="76" t="str">
        <f t="shared" si="305"/>
        <v>!!!</v>
      </c>
      <c r="C2213" s="310" t="str">
        <f>IF(LEN($E2213)&gt;0,VLOOKUP(TEXT($E2213,0),'Angaben Stationen'!$E$14:$V$215,17,0),"")</f>
        <v/>
      </c>
      <c r="D2213" s="254" t="str">
        <f>IF(LEN($E2213)&gt;0,VLOOKUP(TEXT($E2213,0),'Angaben Stationen'!$E$14:$V$215,18,0),"")</f>
        <v/>
      </c>
      <c r="E2213" s="344"/>
      <c r="F2213" s="256"/>
      <c r="G2213" s="256"/>
      <c r="H2213" s="307"/>
      <c r="I2213" s="183"/>
      <c r="R2213" s="8">
        <f t="shared" si="307"/>
        <v>0</v>
      </c>
      <c r="S2213" s="8">
        <f>VLOOKUP($D2213,{"29 - Psychiatrie (Erwachsene)",1;"30 - Kinder- und Jugendpsychiatrie",1;"297 - stationsäquivalente Behandlung in der Erwachsenenpsychiatrie (29)",1;"307 - stationsäquivalente Behandlung in der Kinder- und Jugendpsychiatrie (30)",1;"31 - Psychosomatik",1;"",0;0,0},2,0)</f>
        <v>0</v>
      </c>
      <c r="T2213" s="8">
        <f t="shared" si="304"/>
        <v>0</v>
      </c>
      <c r="U2213" s="8">
        <f t="shared" si="306"/>
        <v>0</v>
      </c>
      <c r="V2213" s="8">
        <f t="shared" si="308"/>
        <v>0</v>
      </c>
      <c r="W2213" s="8">
        <f t="shared" si="309"/>
        <v>0</v>
      </c>
      <c r="X2213" s="8">
        <f t="shared" si="310"/>
        <v>0</v>
      </c>
      <c r="Y2213" s="8" t="str">
        <f t="shared" si="311"/>
        <v/>
      </c>
      <c r="Z2213" s="8" t="str">
        <f>VLOOKUP($D2213,{"29 - Psychiatrie (Erwachsene)","BGI";"297 - stationsäquivalente Behandlung in der Erwachsenenpsychiatrie (29)","BGI";"30 - Kinder- und Jugendpsychiatrie","BGII";"307 - stationsäquivalente Behandlung in der Kinder- und Jugendpsychiatrie (30)","BGII";"31 - Psychosomatik","BGI";"","LEER";0,"Leer"},2,0)</f>
        <v>LEER</v>
      </c>
      <c r="AA2213" s="8" t="str">
        <f t="shared" si="312"/>
        <v>Stationen</v>
      </c>
    </row>
    <row r="2214" spans="2:27" ht="15" customHeight="1" x14ac:dyDescent="0.25">
      <c r="B2214" s="76" t="str">
        <f t="shared" si="305"/>
        <v>!!!</v>
      </c>
      <c r="C2214" s="310" t="str">
        <f>IF(LEN($E2214)&gt;0,VLOOKUP(TEXT($E2214,0),'Angaben Stationen'!$E$14:$V$215,17,0),"")</f>
        <v/>
      </c>
      <c r="D2214" s="254" t="str">
        <f>IF(LEN($E2214)&gt;0,VLOOKUP(TEXT($E2214,0),'Angaben Stationen'!$E$14:$V$215,18,0),"")</f>
        <v/>
      </c>
      <c r="E2214" s="344"/>
      <c r="F2214" s="256"/>
      <c r="G2214" s="256"/>
      <c r="H2214" s="307"/>
      <c r="I2214" s="183"/>
      <c r="R2214" s="8">
        <f t="shared" si="307"/>
        <v>0</v>
      </c>
      <c r="S2214" s="8">
        <f>VLOOKUP($D2214,{"29 - Psychiatrie (Erwachsene)",1;"30 - Kinder- und Jugendpsychiatrie",1;"297 - stationsäquivalente Behandlung in der Erwachsenenpsychiatrie (29)",1;"307 - stationsäquivalente Behandlung in der Kinder- und Jugendpsychiatrie (30)",1;"31 - Psychosomatik",1;"",0;0,0},2,0)</f>
        <v>0</v>
      </c>
      <c r="T2214" s="8">
        <f t="shared" ref="T2214:T2277" si="313">IF(LEN($C2214)&gt;0,1,0)</f>
        <v>0</v>
      </c>
      <c r="U2214" s="8">
        <f t="shared" si="306"/>
        <v>0</v>
      </c>
      <c r="V2214" s="8">
        <f t="shared" si="308"/>
        <v>0</v>
      </c>
      <c r="W2214" s="8">
        <f t="shared" si="309"/>
        <v>0</v>
      </c>
      <c r="X2214" s="8">
        <f t="shared" si="310"/>
        <v>0</v>
      </c>
      <c r="Y2214" s="8" t="str">
        <f t="shared" si="311"/>
        <v/>
      </c>
      <c r="Z2214" s="8" t="str">
        <f>VLOOKUP($D2214,{"29 - Psychiatrie (Erwachsene)","BGI";"297 - stationsäquivalente Behandlung in der Erwachsenenpsychiatrie (29)","BGI";"30 - Kinder- und Jugendpsychiatrie","BGII";"307 - stationsäquivalente Behandlung in der Kinder- und Jugendpsychiatrie (30)","BGII";"31 - Psychosomatik","BGI";"","LEER";0,"Leer"},2,0)</f>
        <v>LEER</v>
      </c>
      <c r="AA2214" s="8" t="str">
        <f t="shared" si="312"/>
        <v>Stationen</v>
      </c>
    </row>
    <row r="2215" spans="2:27" ht="15" customHeight="1" x14ac:dyDescent="0.25">
      <c r="B2215" s="76" t="str">
        <f t="shared" si="305"/>
        <v>!!!</v>
      </c>
      <c r="C2215" s="310" t="str">
        <f>IF(LEN($E2215)&gt;0,VLOOKUP(TEXT($E2215,0),'Angaben Stationen'!$E$14:$V$215,17,0),"")</f>
        <v/>
      </c>
      <c r="D2215" s="254" t="str">
        <f>IF(LEN($E2215)&gt;0,VLOOKUP(TEXT($E2215,0),'Angaben Stationen'!$E$14:$V$215,18,0),"")</f>
        <v/>
      </c>
      <c r="E2215" s="344"/>
      <c r="F2215" s="256"/>
      <c r="G2215" s="256"/>
      <c r="H2215" s="307"/>
      <c r="I2215" s="183"/>
      <c r="R2215" s="8">
        <f t="shared" si="307"/>
        <v>0</v>
      </c>
      <c r="S2215" s="8">
        <f>VLOOKUP($D2215,{"29 - Psychiatrie (Erwachsene)",1;"30 - Kinder- und Jugendpsychiatrie",1;"297 - stationsäquivalente Behandlung in der Erwachsenenpsychiatrie (29)",1;"307 - stationsäquivalente Behandlung in der Kinder- und Jugendpsychiatrie (30)",1;"31 - Psychosomatik",1;"",0;0,0},2,0)</f>
        <v>0</v>
      </c>
      <c r="T2215" s="8">
        <f t="shared" si="313"/>
        <v>0</v>
      </c>
      <c r="U2215" s="8">
        <f t="shared" si="306"/>
        <v>0</v>
      </c>
      <c r="V2215" s="8">
        <f t="shared" si="308"/>
        <v>0</v>
      </c>
      <c r="W2215" s="8">
        <f t="shared" si="309"/>
        <v>0</v>
      </c>
      <c r="X2215" s="8">
        <f t="shared" si="310"/>
        <v>0</v>
      </c>
      <c r="Y2215" s="8" t="str">
        <f t="shared" si="311"/>
        <v/>
      </c>
      <c r="Z2215" s="8" t="str">
        <f>VLOOKUP($D2215,{"29 - Psychiatrie (Erwachsene)","BGI";"297 - stationsäquivalente Behandlung in der Erwachsenenpsychiatrie (29)","BGI";"30 - Kinder- und Jugendpsychiatrie","BGII";"307 - stationsäquivalente Behandlung in der Kinder- und Jugendpsychiatrie (30)","BGII";"31 - Psychosomatik","BGI";"","LEER";0,"Leer"},2,0)</f>
        <v>LEER</v>
      </c>
      <c r="AA2215" s="8" t="str">
        <f t="shared" si="312"/>
        <v>Stationen</v>
      </c>
    </row>
    <row r="2216" spans="2:27" ht="15" customHeight="1" x14ac:dyDescent="0.25">
      <c r="B2216" s="76" t="str">
        <f t="shared" si="305"/>
        <v>!!!</v>
      </c>
      <c r="C2216" s="310" t="str">
        <f>IF(LEN($E2216)&gt;0,VLOOKUP(TEXT($E2216,0),'Angaben Stationen'!$E$14:$V$215,17,0),"")</f>
        <v/>
      </c>
      <c r="D2216" s="254" t="str">
        <f>IF(LEN($E2216)&gt;0,VLOOKUP(TEXT($E2216,0),'Angaben Stationen'!$E$14:$V$215,18,0),"")</f>
        <v/>
      </c>
      <c r="E2216" s="344"/>
      <c r="F2216" s="256"/>
      <c r="G2216" s="256"/>
      <c r="H2216" s="307"/>
      <c r="I2216" s="183"/>
      <c r="R2216" s="8">
        <f t="shared" si="307"/>
        <v>0</v>
      </c>
      <c r="S2216" s="8">
        <f>VLOOKUP($D2216,{"29 - Psychiatrie (Erwachsene)",1;"30 - Kinder- und Jugendpsychiatrie",1;"297 - stationsäquivalente Behandlung in der Erwachsenenpsychiatrie (29)",1;"307 - stationsäquivalente Behandlung in der Kinder- und Jugendpsychiatrie (30)",1;"31 - Psychosomatik",1;"",0;0,0},2,0)</f>
        <v>0</v>
      </c>
      <c r="T2216" s="8">
        <f t="shared" si="313"/>
        <v>0</v>
      </c>
      <c r="U2216" s="8">
        <f t="shared" si="306"/>
        <v>0</v>
      </c>
      <c r="V2216" s="8">
        <f t="shared" si="308"/>
        <v>0</v>
      </c>
      <c r="W2216" s="8">
        <f t="shared" si="309"/>
        <v>0</v>
      </c>
      <c r="X2216" s="8">
        <f t="shared" si="310"/>
        <v>0</v>
      </c>
      <c r="Y2216" s="8" t="str">
        <f t="shared" si="311"/>
        <v/>
      </c>
      <c r="Z2216" s="8" t="str">
        <f>VLOOKUP($D2216,{"29 - Psychiatrie (Erwachsene)","BGI";"297 - stationsäquivalente Behandlung in der Erwachsenenpsychiatrie (29)","BGI";"30 - Kinder- und Jugendpsychiatrie","BGII";"307 - stationsäquivalente Behandlung in der Kinder- und Jugendpsychiatrie (30)","BGII";"31 - Psychosomatik","BGI";"","LEER";0,"Leer"},2,0)</f>
        <v>LEER</v>
      </c>
      <c r="AA2216" s="8" t="str">
        <f t="shared" si="312"/>
        <v>Stationen</v>
      </c>
    </row>
    <row r="2217" spans="2:27" ht="15" customHeight="1" x14ac:dyDescent="0.25">
      <c r="B2217" s="76" t="str">
        <f t="shared" si="305"/>
        <v>!!!</v>
      </c>
      <c r="C2217" s="310" t="str">
        <f>IF(LEN($E2217)&gt;0,VLOOKUP(TEXT($E2217,0),'Angaben Stationen'!$E$14:$V$215,17,0),"")</f>
        <v/>
      </c>
      <c r="D2217" s="254" t="str">
        <f>IF(LEN($E2217)&gt;0,VLOOKUP(TEXT($E2217,0),'Angaben Stationen'!$E$14:$V$215,18,0),"")</f>
        <v/>
      </c>
      <c r="E2217" s="344"/>
      <c r="F2217" s="256"/>
      <c r="G2217" s="256"/>
      <c r="H2217" s="307"/>
      <c r="I2217" s="183"/>
      <c r="R2217" s="8">
        <f t="shared" si="307"/>
        <v>0</v>
      </c>
      <c r="S2217" s="8">
        <f>VLOOKUP($D2217,{"29 - Psychiatrie (Erwachsene)",1;"30 - Kinder- und Jugendpsychiatrie",1;"297 - stationsäquivalente Behandlung in der Erwachsenenpsychiatrie (29)",1;"307 - stationsäquivalente Behandlung in der Kinder- und Jugendpsychiatrie (30)",1;"31 - Psychosomatik",1;"",0;0,0},2,0)</f>
        <v>0</v>
      </c>
      <c r="T2217" s="8">
        <f t="shared" si="313"/>
        <v>0</v>
      </c>
      <c r="U2217" s="8">
        <f t="shared" si="306"/>
        <v>0</v>
      </c>
      <c r="V2217" s="8">
        <f t="shared" si="308"/>
        <v>0</v>
      </c>
      <c r="W2217" s="8">
        <f t="shared" si="309"/>
        <v>0</v>
      </c>
      <c r="X2217" s="8">
        <f t="shared" si="310"/>
        <v>0</v>
      </c>
      <c r="Y2217" s="8" t="str">
        <f t="shared" si="311"/>
        <v/>
      </c>
      <c r="Z2217" s="8" t="str">
        <f>VLOOKUP($D2217,{"29 - Psychiatrie (Erwachsene)","BGI";"297 - stationsäquivalente Behandlung in der Erwachsenenpsychiatrie (29)","BGI";"30 - Kinder- und Jugendpsychiatrie","BGII";"307 - stationsäquivalente Behandlung in der Kinder- und Jugendpsychiatrie (30)","BGII";"31 - Psychosomatik","BGI";"","LEER";0,"Leer"},2,0)</f>
        <v>LEER</v>
      </c>
      <c r="AA2217" s="8" t="str">
        <f t="shared" si="312"/>
        <v>Stationen</v>
      </c>
    </row>
    <row r="2218" spans="2:27" ht="15" customHeight="1" x14ac:dyDescent="0.25">
      <c r="B2218" s="76" t="str">
        <f t="shared" si="305"/>
        <v>!!!</v>
      </c>
      <c r="C2218" s="310" t="str">
        <f>IF(LEN($E2218)&gt;0,VLOOKUP(TEXT($E2218,0),'Angaben Stationen'!$E$14:$V$215,17,0),"")</f>
        <v/>
      </c>
      <c r="D2218" s="254" t="str">
        <f>IF(LEN($E2218)&gt;0,VLOOKUP(TEXT($E2218,0),'Angaben Stationen'!$E$14:$V$215,18,0),"")</f>
        <v/>
      </c>
      <c r="E2218" s="344"/>
      <c r="F2218" s="256"/>
      <c r="G2218" s="256"/>
      <c r="H2218" s="307"/>
      <c r="I2218" s="183"/>
      <c r="R2218" s="8">
        <f t="shared" si="307"/>
        <v>0</v>
      </c>
      <c r="S2218" s="8">
        <f>VLOOKUP($D2218,{"29 - Psychiatrie (Erwachsene)",1;"30 - Kinder- und Jugendpsychiatrie",1;"297 - stationsäquivalente Behandlung in der Erwachsenenpsychiatrie (29)",1;"307 - stationsäquivalente Behandlung in der Kinder- und Jugendpsychiatrie (30)",1;"31 - Psychosomatik",1;"",0;0,0},2,0)</f>
        <v>0</v>
      </c>
      <c r="T2218" s="8">
        <f t="shared" si="313"/>
        <v>0</v>
      </c>
      <c r="U2218" s="8">
        <f t="shared" si="306"/>
        <v>0</v>
      </c>
      <c r="V2218" s="8">
        <f t="shared" si="308"/>
        <v>0</v>
      </c>
      <c r="W2218" s="8">
        <f t="shared" si="309"/>
        <v>0</v>
      </c>
      <c r="X2218" s="8">
        <f t="shared" si="310"/>
        <v>0</v>
      </c>
      <c r="Y2218" s="8" t="str">
        <f t="shared" si="311"/>
        <v/>
      </c>
      <c r="Z2218" s="8" t="str">
        <f>VLOOKUP($D2218,{"29 - Psychiatrie (Erwachsene)","BGI";"297 - stationsäquivalente Behandlung in der Erwachsenenpsychiatrie (29)","BGI";"30 - Kinder- und Jugendpsychiatrie","BGII";"307 - stationsäquivalente Behandlung in der Kinder- und Jugendpsychiatrie (30)","BGII";"31 - Psychosomatik","BGI";"","LEER";0,"Leer"},2,0)</f>
        <v>LEER</v>
      </c>
      <c r="AA2218" s="8" t="str">
        <f t="shared" si="312"/>
        <v>Stationen</v>
      </c>
    </row>
    <row r="2219" spans="2:27" ht="15" customHeight="1" x14ac:dyDescent="0.25">
      <c r="B2219" s="76" t="str">
        <f t="shared" si="305"/>
        <v>!!!</v>
      </c>
      <c r="C2219" s="310" t="str">
        <f>IF(LEN($E2219)&gt;0,VLOOKUP(TEXT($E2219,0),'Angaben Stationen'!$E$14:$V$215,17,0),"")</f>
        <v/>
      </c>
      <c r="D2219" s="254" t="str">
        <f>IF(LEN($E2219)&gt;0,VLOOKUP(TEXT($E2219,0),'Angaben Stationen'!$E$14:$V$215,18,0),"")</f>
        <v/>
      </c>
      <c r="E2219" s="344"/>
      <c r="F2219" s="256"/>
      <c r="G2219" s="256"/>
      <c r="H2219" s="307"/>
      <c r="I2219" s="183"/>
      <c r="R2219" s="8">
        <f t="shared" si="307"/>
        <v>0</v>
      </c>
      <c r="S2219" s="8">
        <f>VLOOKUP($D2219,{"29 - Psychiatrie (Erwachsene)",1;"30 - Kinder- und Jugendpsychiatrie",1;"297 - stationsäquivalente Behandlung in der Erwachsenenpsychiatrie (29)",1;"307 - stationsäquivalente Behandlung in der Kinder- und Jugendpsychiatrie (30)",1;"31 - Psychosomatik",1;"",0;0,0},2,0)</f>
        <v>0</v>
      </c>
      <c r="T2219" s="8">
        <f t="shared" si="313"/>
        <v>0</v>
      </c>
      <c r="U2219" s="8">
        <f t="shared" si="306"/>
        <v>0</v>
      </c>
      <c r="V2219" s="8">
        <f t="shared" si="308"/>
        <v>0</v>
      </c>
      <c r="W2219" s="8">
        <f t="shared" si="309"/>
        <v>0</v>
      </c>
      <c r="X2219" s="8">
        <f t="shared" si="310"/>
        <v>0</v>
      </c>
      <c r="Y2219" s="8" t="str">
        <f t="shared" si="311"/>
        <v/>
      </c>
      <c r="Z2219" s="8" t="str">
        <f>VLOOKUP($D2219,{"29 - Psychiatrie (Erwachsene)","BGI";"297 - stationsäquivalente Behandlung in der Erwachsenenpsychiatrie (29)","BGI";"30 - Kinder- und Jugendpsychiatrie","BGII";"307 - stationsäquivalente Behandlung in der Kinder- und Jugendpsychiatrie (30)","BGII";"31 - Psychosomatik","BGI";"","LEER";0,"Leer"},2,0)</f>
        <v>LEER</v>
      </c>
      <c r="AA2219" s="8" t="str">
        <f t="shared" si="312"/>
        <v>Stationen</v>
      </c>
    </row>
    <row r="2220" spans="2:27" ht="15" customHeight="1" x14ac:dyDescent="0.25">
      <c r="B2220" s="76" t="str">
        <f t="shared" si="305"/>
        <v>!!!</v>
      </c>
      <c r="C2220" s="310" t="str">
        <f>IF(LEN($E2220)&gt;0,VLOOKUP(TEXT($E2220,0),'Angaben Stationen'!$E$14:$V$215,17,0),"")</f>
        <v/>
      </c>
      <c r="D2220" s="254" t="str">
        <f>IF(LEN($E2220)&gt;0,VLOOKUP(TEXT($E2220,0),'Angaben Stationen'!$E$14:$V$215,18,0),"")</f>
        <v/>
      </c>
      <c r="E2220" s="344"/>
      <c r="F2220" s="256"/>
      <c r="G2220" s="256"/>
      <c r="H2220" s="307"/>
      <c r="I2220" s="183"/>
      <c r="R2220" s="8">
        <f t="shared" si="307"/>
        <v>0</v>
      </c>
      <c r="S2220" s="8">
        <f>VLOOKUP($D2220,{"29 - Psychiatrie (Erwachsene)",1;"30 - Kinder- und Jugendpsychiatrie",1;"297 - stationsäquivalente Behandlung in der Erwachsenenpsychiatrie (29)",1;"307 - stationsäquivalente Behandlung in der Kinder- und Jugendpsychiatrie (30)",1;"31 - Psychosomatik",1;"",0;0,0},2,0)</f>
        <v>0</v>
      </c>
      <c r="T2220" s="8">
        <f t="shared" si="313"/>
        <v>0</v>
      </c>
      <c r="U2220" s="8">
        <f t="shared" si="306"/>
        <v>0</v>
      </c>
      <c r="V2220" s="8">
        <f t="shared" si="308"/>
        <v>0</v>
      </c>
      <c r="W2220" s="8">
        <f t="shared" si="309"/>
        <v>0</v>
      </c>
      <c r="X2220" s="8">
        <f t="shared" si="310"/>
        <v>0</v>
      </c>
      <c r="Y2220" s="8" t="str">
        <f t="shared" si="311"/>
        <v/>
      </c>
      <c r="Z2220" s="8" t="str">
        <f>VLOOKUP($D2220,{"29 - Psychiatrie (Erwachsene)","BGI";"297 - stationsäquivalente Behandlung in der Erwachsenenpsychiatrie (29)","BGI";"30 - Kinder- und Jugendpsychiatrie","BGII";"307 - stationsäquivalente Behandlung in der Kinder- und Jugendpsychiatrie (30)","BGII";"31 - Psychosomatik","BGI";"","LEER";0,"Leer"},2,0)</f>
        <v>LEER</v>
      </c>
      <c r="AA2220" s="8" t="str">
        <f t="shared" si="312"/>
        <v>Stationen</v>
      </c>
    </row>
    <row r="2221" spans="2:27" ht="15" customHeight="1" x14ac:dyDescent="0.25">
      <c r="B2221" s="76" t="str">
        <f t="shared" si="305"/>
        <v>!!!</v>
      </c>
      <c r="C2221" s="310" t="str">
        <f>IF(LEN($E2221)&gt;0,VLOOKUP(TEXT($E2221,0),'Angaben Stationen'!$E$14:$V$215,17,0),"")</f>
        <v/>
      </c>
      <c r="D2221" s="254" t="str">
        <f>IF(LEN($E2221)&gt;0,VLOOKUP(TEXT($E2221,0),'Angaben Stationen'!$E$14:$V$215,18,0),"")</f>
        <v/>
      </c>
      <c r="E2221" s="344"/>
      <c r="F2221" s="256"/>
      <c r="G2221" s="256"/>
      <c r="H2221" s="307"/>
      <c r="I2221" s="183"/>
      <c r="R2221" s="8">
        <f t="shared" si="307"/>
        <v>0</v>
      </c>
      <c r="S2221" s="8">
        <f>VLOOKUP($D2221,{"29 - Psychiatrie (Erwachsene)",1;"30 - Kinder- und Jugendpsychiatrie",1;"297 - stationsäquivalente Behandlung in der Erwachsenenpsychiatrie (29)",1;"307 - stationsäquivalente Behandlung in der Kinder- und Jugendpsychiatrie (30)",1;"31 - Psychosomatik",1;"",0;0,0},2,0)</f>
        <v>0</v>
      </c>
      <c r="T2221" s="8">
        <f t="shared" si="313"/>
        <v>0</v>
      </c>
      <c r="U2221" s="8">
        <f t="shared" si="306"/>
        <v>0</v>
      </c>
      <c r="V2221" s="8">
        <f t="shared" si="308"/>
        <v>0</v>
      </c>
      <c r="W2221" s="8">
        <f t="shared" si="309"/>
        <v>0</v>
      </c>
      <c r="X2221" s="8">
        <f t="shared" si="310"/>
        <v>0</v>
      </c>
      <c r="Y2221" s="8" t="str">
        <f t="shared" si="311"/>
        <v/>
      </c>
      <c r="Z2221" s="8" t="str">
        <f>VLOOKUP($D2221,{"29 - Psychiatrie (Erwachsene)","BGI";"297 - stationsäquivalente Behandlung in der Erwachsenenpsychiatrie (29)","BGI";"30 - Kinder- und Jugendpsychiatrie","BGII";"307 - stationsäquivalente Behandlung in der Kinder- und Jugendpsychiatrie (30)","BGII";"31 - Psychosomatik","BGI";"","LEER";0,"Leer"},2,0)</f>
        <v>LEER</v>
      </c>
      <c r="AA2221" s="8" t="str">
        <f t="shared" si="312"/>
        <v>Stationen</v>
      </c>
    </row>
    <row r="2222" spans="2:27" ht="15" customHeight="1" x14ac:dyDescent="0.25">
      <c r="B2222" s="76" t="str">
        <f t="shared" si="305"/>
        <v>!!!</v>
      </c>
      <c r="C2222" s="310" t="str">
        <f>IF(LEN($E2222)&gt;0,VLOOKUP(TEXT($E2222,0),'Angaben Stationen'!$E$14:$V$215,17,0),"")</f>
        <v/>
      </c>
      <c r="D2222" s="254" t="str">
        <f>IF(LEN($E2222)&gt;0,VLOOKUP(TEXT($E2222,0),'Angaben Stationen'!$E$14:$V$215,18,0),"")</f>
        <v/>
      </c>
      <c r="E2222" s="344"/>
      <c r="F2222" s="256"/>
      <c r="G2222" s="256"/>
      <c r="H2222" s="307"/>
      <c r="I2222" s="183"/>
      <c r="R2222" s="8">
        <f t="shared" si="307"/>
        <v>0</v>
      </c>
      <c r="S2222" s="8">
        <f>VLOOKUP($D2222,{"29 - Psychiatrie (Erwachsene)",1;"30 - Kinder- und Jugendpsychiatrie",1;"297 - stationsäquivalente Behandlung in der Erwachsenenpsychiatrie (29)",1;"307 - stationsäquivalente Behandlung in der Kinder- und Jugendpsychiatrie (30)",1;"31 - Psychosomatik",1;"",0;0,0},2,0)</f>
        <v>0</v>
      </c>
      <c r="T2222" s="8">
        <f t="shared" si="313"/>
        <v>0</v>
      </c>
      <c r="U2222" s="8">
        <f t="shared" si="306"/>
        <v>0</v>
      </c>
      <c r="V2222" s="8">
        <f t="shared" si="308"/>
        <v>0</v>
      </c>
      <c r="W2222" s="8">
        <f t="shared" si="309"/>
        <v>0</v>
      </c>
      <c r="X2222" s="8">
        <f t="shared" si="310"/>
        <v>0</v>
      </c>
      <c r="Y2222" s="8" t="str">
        <f t="shared" si="311"/>
        <v/>
      </c>
      <c r="Z2222" s="8" t="str">
        <f>VLOOKUP($D2222,{"29 - Psychiatrie (Erwachsene)","BGI";"297 - stationsäquivalente Behandlung in der Erwachsenenpsychiatrie (29)","BGI";"30 - Kinder- und Jugendpsychiatrie","BGII";"307 - stationsäquivalente Behandlung in der Kinder- und Jugendpsychiatrie (30)","BGII";"31 - Psychosomatik","BGI";"","LEER";0,"Leer"},2,0)</f>
        <v>LEER</v>
      </c>
      <c r="AA2222" s="8" t="str">
        <f t="shared" si="312"/>
        <v>Stationen</v>
      </c>
    </row>
    <row r="2223" spans="2:27" ht="15" customHeight="1" x14ac:dyDescent="0.25">
      <c r="B2223" s="76" t="str">
        <f t="shared" si="305"/>
        <v>!!!</v>
      </c>
      <c r="C2223" s="310" t="str">
        <f>IF(LEN($E2223)&gt;0,VLOOKUP(TEXT($E2223,0),'Angaben Stationen'!$E$14:$V$215,17,0),"")</f>
        <v/>
      </c>
      <c r="D2223" s="254" t="str">
        <f>IF(LEN($E2223)&gt;0,VLOOKUP(TEXT($E2223,0),'Angaben Stationen'!$E$14:$V$215,18,0),"")</f>
        <v/>
      </c>
      <c r="E2223" s="344"/>
      <c r="F2223" s="256"/>
      <c r="G2223" s="256"/>
      <c r="H2223" s="307"/>
      <c r="I2223" s="183"/>
      <c r="R2223" s="8">
        <f t="shared" si="307"/>
        <v>0</v>
      </c>
      <c r="S2223" s="8">
        <f>VLOOKUP($D2223,{"29 - Psychiatrie (Erwachsene)",1;"30 - Kinder- und Jugendpsychiatrie",1;"297 - stationsäquivalente Behandlung in der Erwachsenenpsychiatrie (29)",1;"307 - stationsäquivalente Behandlung in der Kinder- und Jugendpsychiatrie (30)",1;"31 - Psychosomatik",1;"",0;0,0},2,0)</f>
        <v>0</v>
      </c>
      <c r="T2223" s="8">
        <f t="shared" si="313"/>
        <v>0</v>
      </c>
      <c r="U2223" s="8">
        <f t="shared" si="306"/>
        <v>0</v>
      </c>
      <c r="V2223" s="8">
        <f t="shared" si="308"/>
        <v>0</v>
      </c>
      <c r="W2223" s="8">
        <f t="shared" si="309"/>
        <v>0</v>
      </c>
      <c r="X2223" s="8">
        <f t="shared" si="310"/>
        <v>0</v>
      </c>
      <c r="Y2223" s="8" t="str">
        <f t="shared" si="311"/>
        <v/>
      </c>
      <c r="Z2223" s="8" t="str">
        <f>VLOOKUP($D2223,{"29 - Psychiatrie (Erwachsene)","BGI";"297 - stationsäquivalente Behandlung in der Erwachsenenpsychiatrie (29)","BGI";"30 - Kinder- und Jugendpsychiatrie","BGII";"307 - stationsäquivalente Behandlung in der Kinder- und Jugendpsychiatrie (30)","BGII";"31 - Psychosomatik","BGI";"","LEER";0,"Leer"},2,0)</f>
        <v>LEER</v>
      </c>
      <c r="AA2223" s="8" t="str">
        <f t="shared" si="312"/>
        <v>Stationen</v>
      </c>
    </row>
    <row r="2224" spans="2:27" ht="15" customHeight="1" x14ac:dyDescent="0.25">
      <c r="B2224" s="76" t="str">
        <f t="shared" si="305"/>
        <v>!!!</v>
      </c>
      <c r="C2224" s="310" t="str">
        <f>IF(LEN($E2224)&gt;0,VLOOKUP(TEXT($E2224,0),'Angaben Stationen'!$E$14:$V$215,17,0),"")</f>
        <v/>
      </c>
      <c r="D2224" s="254" t="str">
        <f>IF(LEN($E2224)&gt;0,VLOOKUP(TEXT($E2224,0),'Angaben Stationen'!$E$14:$V$215,18,0),"")</f>
        <v/>
      </c>
      <c r="E2224" s="344"/>
      <c r="F2224" s="256"/>
      <c r="G2224" s="256"/>
      <c r="H2224" s="307"/>
      <c r="I2224" s="183"/>
      <c r="R2224" s="8">
        <f t="shared" si="307"/>
        <v>0</v>
      </c>
      <c r="S2224" s="8">
        <f>VLOOKUP($D2224,{"29 - Psychiatrie (Erwachsene)",1;"30 - Kinder- und Jugendpsychiatrie",1;"297 - stationsäquivalente Behandlung in der Erwachsenenpsychiatrie (29)",1;"307 - stationsäquivalente Behandlung in der Kinder- und Jugendpsychiatrie (30)",1;"31 - Psychosomatik",1;"",0;0,0},2,0)</f>
        <v>0</v>
      </c>
      <c r="T2224" s="8">
        <f t="shared" si="313"/>
        <v>0</v>
      </c>
      <c r="U2224" s="8">
        <f t="shared" si="306"/>
        <v>0</v>
      </c>
      <c r="V2224" s="8">
        <f t="shared" si="308"/>
        <v>0</v>
      </c>
      <c r="W2224" s="8">
        <f t="shared" si="309"/>
        <v>0</v>
      </c>
      <c r="X2224" s="8">
        <f t="shared" si="310"/>
        <v>0</v>
      </c>
      <c r="Y2224" s="8" t="str">
        <f t="shared" si="311"/>
        <v/>
      </c>
      <c r="Z2224" s="8" t="str">
        <f>VLOOKUP($D2224,{"29 - Psychiatrie (Erwachsene)","BGI";"297 - stationsäquivalente Behandlung in der Erwachsenenpsychiatrie (29)","BGI";"30 - Kinder- und Jugendpsychiatrie","BGII";"307 - stationsäquivalente Behandlung in der Kinder- und Jugendpsychiatrie (30)","BGII";"31 - Psychosomatik","BGI";"","LEER";0,"Leer"},2,0)</f>
        <v>LEER</v>
      </c>
      <c r="AA2224" s="8" t="str">
        <f t="shared" si="312"/>
        <v>Stationen</v>
      </c>
    </row>
    <row r="2225" spans="2:27" ht="15" customHeight="1" x14ac:dyDescent="0.25">
      <c r="B2225" s="76" t="str">
        <f t="shared" si="305"/>
        <v>!!!</v>
      </c>
      <c r="C2225" s="310" t="str">
        <f>IF(LEN($E2225)&gt;0,VLOOKUP(TEXT($E2225,0),'Angaben Stationen'!$E$14:$V$215,17,0),"")</f>
        <v/>
      </c>
      <c r="D2225" s="254" t="str">
        <f>IF(LEN($E2225)&gt;0,VLOOKUP(TEXT($E2225,0),'Angaben Stationen'!$E$14:$V$215,18,0),"")</f>
        <v/>
      </c>
      <c r="E2225" s="344"/>
      <c r="F2225" s="256"/>
      <c r="G2225" s="256"/>
      <c r="H2225" s="307"/>
      <c r="I2225" s="183"/>
      <c r="R2225" s="8">
        <f t="shared" si="307"/>
        <v>0</v>
      </c>
      <c r="S2225" s="8">
        <f>VLOOKUP($D2225,{"29 - Psychiatrie (Erwachsene)",1;"30 - Kinder- und Jugendpsychiatrie",1;"297 - stationsäquivalente Behandlung in der Erwachsenenpsychiatrie (29)",1;"307 - stationsäquivalente Behandlung in der Kinder- und Jugendpsychiatrie (30)",1;"31 - Psychosomatik",1;"",0;0,0},2,0)</f>
        <v>0</v>
      </c>
      <c r="T2225" s="8">
        <f t="shared" si="313"/>
        <v>0</v>
      </c>
      <c r="U2225" s="8">
        <f t="shared" si="306"/>
        <v>0</v>
      </c>
      <c r="V2225" s="8">
        <f t="shared" si="308"/>
        <v>0</v>
      </c>
      <c r="W2225" s="8">
        <f t="shared" si="309"/>
        <v>0</v>
      </c>
      <c r="X2225" s="8">
        <f t="shared" si="310"/>
        <v>0</v>
      </c>
      <c r="Y2225" s="8" t="str">
        <f t="shared" si="311"/>
        <v/>
      </c>
      <c r="Z2225" s="8" t="str">
        <f>VLOOKUP($D2225,{"29 - Psychiatrie (Erwachsene)","BGI";"297 - stationsäquivalente Behandlung in der Erwachsenenpsychiatrie (29)","BGI";"30 - Kinder- und Jugendpsychiatrie","BGII";"307 - stationsäquivalente Behandlung in der Kinder- und Jugendpsychiatrie (30)","BGII";"31 - Psychosomatik","BGI";"","LEER";0,"Leer"},2,0)</f>
        <v>LEER</v>
      </c>
      <c r="AA2225" s="8" t="str">
        <f t="shared" si="312"/>
        <v>Stationen</v>
      </c>
    </row>
    <row r="2226" spans="2:27" ht="15" customHeight="1" x14ac:dyDescent="0.25">
      <c r="B2226" s="76" t="str">
        <f t="shared" si="305"/>
        <v>!!!</v>
      </c>
      <c r="C2226" s="310" t="str">
        <f>IF(LEN($E2226)&gt;0,VLOOKUP(TEXT($E2226,0),'Angaben Stationen'!$E$14:$V$215,17,0),"")</f>
        <v/>
      </c>
      <c r="D2226" s="254" t="str">
        <f>IF(LEN($E2226)&gt;0,VLOOKUP(TEXT($E2226,0),'Angaben Stationen'!$E$14:$V$215,18,0),"")</f>
        <v/>
      </c>
      <c r="E2226" s="344"/>
      <c r="F2226" s="256"/>
      <c r="G2226" s="256"/>
      <c r="H2226" s="307"/>
      <c r="I2226" s="183"/>
      <c r="R2226" s="8">
        <f t="shared" si="307"/>
        <v>0</v>
      </c>
      <c r="S2226" s="8">
        <f>VLOOKUP($D2226,{"29 - Psychiatrie (Erwachsene)",1;"30 - Kinder- und Jugendpsychiatrie",1;"297 - stationsäquivalente Behandlung in der Erwachsenenpsychiatrie (29)",1;"307 - stationsäquivalente Behandlung in der Kinder- und Jugendpsychiatrie (30)",1;"31 - Psychosomatik",1;"",0;0,0},2,0)</f>
        <v>0</v>
      </c>
      <c r="T2226" s="8">
        <f t="shared" si="313"/>
        <v>0</v>
      </c>
      <c r="U2226" s="8">
        <f t="shared" si="306"/>
        <v>0</v>
      </c>
      <c r="V2226" s="8">
        <f t="shared" si="308"/>
        <v>0</v>
      </c>
      <c r="W2226" s="8">
        <f t="shared" si="309"/>
        <v>0</v>
      </c>
      <c r="X2226" s="8">
        <f t="shared" si="310"/>
        <v>0</v>
      </c>
      <c r="Y2226" s="8" t="str">
        <f t="shared" si="311"/>
        <v/>
      </c>
      <c r="Z2226" s="8" t="str">
        <f>VLOOKUP($D2226,{"29 - Psychiatrie (Erwachsene)","BGI";"297 - stationsäquivalente Behandlung in der Erwachsenenpsychiatrie (29)","BGI";"30 - Kinder- und Jugendpsychiatrie","BGII";"307 - stationsäquivalente Behandlung in der Kinder- und Jugendpsychiatrie (30)","BGII";"31 - Psychosomatik","BGI";"","LEER";0,"Leer"},2,0)</f>
        <v>LEER</v>
      </c>
      <c r="AA2226" s="8" t="str">
        <f t="shared" si="312"/>
        <v>Stationen</v>
      </c>
    </row>
    <row r="2227" spans="2:27" ht="15" customHeight="1" x14ac:dyDescent="0.25">
      <c r="B2227" s="76" t="str">
        <f t="shared" si="305"/>
        <v>!!!</v>
      </c>
      <c r="C2227" s="310" t="str">
        <f>IF(LEN($E2227)&gt;0,VLOOKUP(TEXT($E2227,0),'Angaben Stationen'!$E$14:$V$215,17,0),"")</f>
        <v/>
      </c>
      <c r="D2227" s="254" t="str">
        <f>IF(LEN($E2227)&gt;0,VLOOKUP(TEXT($E2227,0),'Angaben Stationen'!$E$14:$V$215,18,0),"")</f>
        <v/>
      </c>
      <c r="E2227" s="344"/>
      <c r="F2227" s="256"/>
      <c r="G2227" s="256"/>
      <c r="H2227" s="307"/>
      <c r="I2227" s="183"/>
      <c r="R2227" s="8">
        <f t="shared" si="307"/>
        <v>0</v>
      </c>
      <c r="S2227" s="8">
        <f>VLOOKUP($D2227,{"29 - Psychiatrie (Erwachsene)",1;"30 - Kinder- und Jugendpsychiatrie",1;"297 - stationsäquivalente Behandlung in der Erwachsenenpsychiatrie (29)",1;"307 - stationsäquivalente Behandlung in der Kinder- und Jugendpsychiatrie (30)",1;"31 - Psychosomatik",1;"",0;0,0},2,0)</f>
        <v>0</v>
      </c>
      <c r="T2227" s="8">
        <f t="shared" si="313"/>
        <v>0</v>
      </c>
      <c r="U2227" s="8">
        <f t="shared" si="306"/>
        <v>0</v>
      </c>
      <c r="V2227" s="8">
        <f t="shared" si="308"/>
        <v>0</v>
      </c>
      <c r="W2227" s="8">
        <f t="shared" si="309"/>
        <v>0</v>
      </c>
      <c r="X2227" s="8">
        <f t="shared" si="310"/>
        <v>0</v>
      </c>
      <c r="Y2227" s="8" t="str">
        <f t="shared" si="311"/>
        <v/>
      </c>
      <c r="Z2227" s="8" t="str">
        <f>VLOOKUP($D2227,{"29 - Psychiatrie (Erwachsene)","BGI";"297 - stationsäquivalente Behandlung in der Erwachsenenpsychiatrie (29)","BGI";"30 - Kinder- und Jugendpsychiatrie","BGII";"307 - stationsäquivalente Behandlung in der Kinder- und Jugendpsychiatrie (30)","BGII";"31 - Psychosomatik","BGI";"","LEER";0,"Leer"},2,0)</f>
        <v>LEER</v>
      </c>
      <c r="AA2227" s="8" t="str">
        <f t="shared" si="312"/>
        <v>Stationen</v>
      </c>
    </row>
    <row r="2228" spans="2:27" ht="15" customHeight="1" x14ac:dyDescent="0.25">
      <c r="B2228" s="76" t="str">
        <f t="shared" si="305"/>
        <v>!!!</v>
      </c>
      <c r="C2228" s="310" t="str">
        <f>IF(LEN($E2228)&gt;0,VLOOKUP(TEXT($E2228,0),'Angaben Stationen'!$E$14:$V$215,17,0),"")</f>
        <v/>
      </c>
      <c r="D2228" s="254" t="str">
        <f>IF(LEN($E2228)&gt;0,VLOOKUP(TEXT($E2228,0),'Angaben Stationen'!$E$14:$V$215,18,0),"")</f>
        <v/>
      </c>
      <c r="E2228" s="344"/>
      <c r="F2228" s="256"/>
      <c r="G2228" s="256"/>
      <c r="H2228" s="307"/>
      <c r="I2228" s="183"/>
      <c r="R2228" s="8">
        <f t="shared" si="307"/>
        <v>0</v>
      </c>
      <c r="S2228" s="8">
        <f>VLOOKUP($D2228,{"29 - Psychiatrie (Erwachsene)",1;"30 - Kinder- und Jugendpsychiatrie",1;"297 - stationsäquivalente Behandlung in der Erwachsenenpsychiatrie (29)",1;"307 - stationsäquivalente Behandlung in der Kinder- und Jugendpsychiatrie (30)",1;"31 - Psychosomatik",1;"",0;0,0},2,0)</f>
        <v>0</v>
      </c>
      <c r="T2228" s="8">
        <f t="shared" si="313"/>
        <v>0</v>
      </c>
      <c r="U2228" s="8">
        <f t="shared" si="306"/>
        <v>0</v>
      </c>
      <c r="V2228" s="8">
        <f t="shared" si="308"/>
        <v>0</v>
      </c>
      <c r="W2228" s="8">
        <f t="shared" si="309"/>
        <v>0</v>
      </c>
      <c r="X2228" s="8">
        <f t="shared" si="310"/>
        <v>0</v>
      </c>
      <c r="Y2228" s="8" t="str">
        <f t="shared" si="311"/>
        <v/>
      </c>
      <c r="Z2228" s="8" t="str">
        <f>VLOOKUP($D2228,{"29 - Psychiatrie (Erwachsene)","BGI";"297 - stationsäquivalente Behandlung in der Erwachsenenpsychiatrie (29)","BGI";"30 - Kinder- und Jugendpsychiatrie","BGII";"307 - stationsäquivalente Behandlung in der Kinder- und Jugendpsychiatrie (30)","BGII";"31 - Psychosomatik","BGI";"","LEER";0,"Leer"},2,0)</f>
        <v>LEER</v>
      </c>
      <c r="AA2228" s="8" t="str">
        <f t="shared" si="312"/>
        <v>Stationen</v>
      </c>
    </row>
    <row r="2229" spans="2:27" ht="15" customHeight="1" x14ac:dyDescent="0.25">
      <c r="B2229" s="76" t="str">
        <f t="shared" si="305"/>
        <v>!!!</v>
      </c>
      <c r="C2229" s="310" t="str">
        <f>IF(LEN($E2229)&gt;0,VLOOKUP(TEXT($E2229,0),'Angaben Stationen'!$E$14:$V$215,17,0),"")</f>
        <v/>
      </c>
      <c r="D2229" s="254" t="str">
        <f>IF(LEN($E2229)&gt;0,VLOOKUP(TEXT($E2229,0),'Angaben Stationen'!$E$14:$V$215,18,0),"")</f>
        <v/>
      </c>
      <c r="E2229" s="344"/>
      <c r="F2229" s="256"/>
      <c r="G2229" s="256"/>
      <c r="H2229" s="307"/>
      <c r="I2229" s="183"/>
      <c r="R2229" s="8">
        <f t="shared" si="307"/>
        <v>0</v>
      </c>
      <c r="S2229" s="8">
        <f>VLOOKUP($D2229,{"29 - Psychiatrie (Erwachsene)",1;"30 - Kinder- und Jugendpsychiatrie",1;"297 - stationsäquivalente Behandlung in der Erwachsenenpsychiatrie (29)",1;"307 - stationsäquivalente Behandlung in der Kinder- und Jugendpsychiatrie (30)",1;"31 - Psychosomatik",1;"",0;0,0},2,0)</f>
        <v>0</v>
      </c>
      <c r="T2229" s="8">
        <f t="shared" si="313"/>
        <v>0</v>
      </c>
      <c r="U2229" s="8">
        <f t="shared" si="306"/>
        <v>0</v>
      </c>
      <c r="V2229" s="8">
        <f t="shared" si="308"/>
        <v>0</v>
      </c>
      <c r="W2229" s="8">
        <f t="shared" si="309"/>
        <v>0</v>
      </c>
      <c r="X2229" s="8">
        <f t="shared" si="310"/>
        <v>0</v>
      </c>
      <c r="Y2229" s="8" t="str">
        <f t="shared" si="311"/>
        <v/>
      </c>
      <c r="Z2229" s="8" t="str">
        <f>VLOOKUP($D2229,{"29 - Psychiatrie (Erwachsene)","BGI";"297 - stationsäquivalente Behandlung in der Erwachsenenpsychiatrie (29)","BGI";"30 - Kinder- und Jugendpsychiatrie","BGII";"307 - stationsäquivalente Behandlung in der Kinder- und Jugendpsychiatrie (30)","BGII";"31 - Psychosomatik","BGI";"","LEER";0,"Leer"},2,0)</f>
        <v>LEER</v>
      </c>
      <c r="AA2229" s="8" t="str">
        <f t="shared" si="312"/>
        <v>Stationen</v>
      </c>
    </row>
    <row r="2230" spans="2:27" ht="15" customHeight="1" x14ac:dyDescent="0.25">
      <c r="B2230" s="76" t="str">
        <f t="shared" si="305"/>
        <v>!!!</v>
      </c>
      <c r="C2230" s="310" t="str">
        <f>IF(LEN($E2230)&gt;0,VLOOKUP(TEXT($E2230,0),'Angaben Stationen'!$E$14:$V$215,17,0),"")</f>
        <v/>
      </c>
      <c r="D2230" s="254" t="str">
        <f>IF(LEN($E2230)&gt;0,VLOOKUP(TEXT($E2230,0),'Angaben Stationen'!$E$14:$V$215,18,0),"")</f>
        <v/>
      </c>
      <c r="E2230" s="344"/>
      <c r="F2230" s="256"/>
      <c r="G2230" s="256"/>
      <c r="H2230" s="307"/>
      <c r="I2230" s="183"/>
      <c r="R2230" s="8">
        <f t="shared" si="307"/>
        <v>0</v>
      </c>
      <c r="S2230" s="8">
        <f>VLOOKUP($D2230,{"29 - Psychiatrie (Erwachsene)",1;"30 - Kinder- und Jugendpsychiatrie",1;"297 - stationsäquivalente Behandlung in der Erwachsenenpsychiatrie (29)",1;"307 - stationsäquivalente Behandlung in der Kinder- und Jugendpsychiatrie (30)",1;"31 - Psychosomatik",1;"",0;0,0},2,0)</f>
        <v>0</v>
      </c>
      <c r="T2230" s="8">
        <f t="shared" si="313"/>
        <v>0</v>
      </c>
      <c r="U2230" s="8">
        <f t="shared" si="306"/>
        <v>0</v>
      </c>
      <c r="V2230" s="8">
        <f t="shared" si="308"/>
        <v>0</v>
      </c>
      <c r="W2230" s="8">
        <f t="shared" si="309"/>
        <v>0</v>
      </c>
      <c r="X2230" s="8">
        <f t="shared" si="310"/>
        <v>0</v>
      </c>
      <c r="Y2230" s="8" t="str">
        <f t="shared" si="311"/>
        <v/>
      </c>
      <c r="Z2230" s="8" t="str">
        <f>VLOOKUP($D2230,{"29 - Psychiatrie (Erwachsene)","BGI";"297 - stationsäquivalente Behandlung in der Erwachsenenpsychiatrie (29)","BGI";"30 - Kinder- und Jugendpsychiatrie","BGII";"307 - stationsäquivalente Behandlung in der Kinder- und Jugendpsychiatrie (30)","BGII";"31 - Psychosomatik","BGI";"","LEER";0,"Leer"},2,0)</f>
        <v>LEER</v>
      </c>
      <c r="AA2230" s="8" t="str">
        <f t="shared" si="312"/>
        <v>Stationen</v>
      </c>
    </row>
    <row r="2231" spans="2:27" ht="15" customHeight="1" x14ac:dyDescent="0.25">
      <c r="B2231" s="76" t="str">
        <f t="shared" si="305"/>
        <v>!!!</v>
      </c>
      <c r="C2231" s="310" t="str">
        <f>IF(LEN($E2231)&gt;0,VLOOKUP(TEXT($E2231,0),'Angaben Stationen'!$E$14:$V$215,17,0),"")</f>
        <v/>
      </c>
      <c r="D2231" s="254" t="str">
        <f>IF(LEN($E2231)&gt;0,VLOOKUP(TEXT($E2231,0),'Angaben Stationen'!$E$14:$V$215,18,0),"")</f>
        <v/>
      </c>
      <c r="E2231" s="344"/>
      <c r="F2231" s="256"/>
      <c r="G2231" s="256"/>
      <c r="H2231" s="307"/>
      <c r="I2231" s="183"/>
      <c r="R2231" s="8">
        <f t="shared" si="307"/>
        <v>0</v>
      </c>
      <c r="S2231" s="8">
        <f>VLOOKUP($D2231,{"29 - Psychiatrie (Erwachsene)",1;"30 - Kinder- und Jugendpsychiatrie",1;"297 - stationsäquivalente Behandlung in der Erwachsenenpsychiatrie (29)",1;"307 - stationsäquivalente Behandlung in der Kinder- und Jugendpsychiatrie (30)",1;"31 - Psychosomatik",1;"",0;0,0},2,0)</f>
        <v>0</v>
      </c>
      <c r="T2231" s="8">
        <f t="shared" si="313"/>
        <v>0</v>
      </c>
      <c r="U2231" s="8">
        <f t="shared" si="306"/>
        <v>0</v>
      </c>
      <c r="V2231" s="8">
        <f t="shared" si="308"/>
        <v>0</v>
      </c>
      <c r="W2231" s="8">
        <f t="shared" si="309"/>
        <v>0</v>
      </c>
      <c r="X2231" s="8">
        <f t="shared" si="310"/>
        <v>0</v>
      </c>
      <c r="Y2231" s="8" t="str">
        <f t="shared" si="311"/>
        <v/>
      </c>
      <c r="Z2231" s="8" t="str">
        <f>VLOOKUP($D2231,{"29 - Psychiatrie (Erwachsene)","BGI";"297 - stationsäquivalente Behandlung in der Erwachsenenpsychiatrie (29)","BGI";"30 - Kinder- und Jugendpsychiatrie","BGII";"307 - stationsäquivalente Behandlung in der Kinder- und Jugendpsychiatrie (30)","BGII";"31 - Psychosomatik","BGI";"","LEER";0,"Leer"},2,0)</f>
        <v>LEER</v>
      </c>
      <c r="AA2231" s="8" t="str">
        <f t="shared" si="312"/>
        <v>Stationen</v>
      </c>
    </row>
    <row r="2232" spans="2:27" ht="15" customHeight="1" x14ac:dyDescent="0.25">
      <c r="B2232" s="76" t="str">
        <f t="shared" si="305"/>
        <v>!!!</v>
      </c>
      <c r="C2232" s="310" t="str">
        <f>IF(LEN($E2232)&gt;0,VLOOKUP(TEXT($E2232,0),'Angaben Stationen'!$E$14:$V$215,17,0),"")</f>
        <v/>
      </c>
      <c r="D2232" s="254" t="str">
        <f>IF(LEN($E2232)&gt;0,VLOOKUP(TEXT($E2232,0),'Angaben Stationen'!$E$14:$V$215,18,0),"")</f>
        <v/>
      </c>
      <c r="E2232" s="344"/>
      <c r="F2232" s="256"/>
      <c r="G2232" s="256"/>
      <c r="H2232" s="307"/>
      <c r="I2232" s="183"/>
      <c r="R2232" s="8">
        <f t="shared" si="307"/>
        <v>0</v>
      </c>
      <c r="S2232" s="8">
        <f>VLOOKUP($D2232,{"29 - Psychiatrie (Erwachsene)",1;"30 - Kinder- und Jugendpsychiatrie",1;"297 - stationsäquivalente Behandlung in der Erwachsenenpsychiatrie (29)",1;"307 - stationsäquivalente Behandlung in der Kinder- und Jugendpsychiatrie (30)",1;"31 - Psychosomatik",1;"",0;0,0},2,0)</f>
        <v>0</v>
      </c>
      <c r="T2232" s="8">
        <f t="shared" si="313"/>
        <v>0</v>
      </c>
      <c r="U2232" s="8">
        <f t="shared" si="306"/>
        <v>0</v>
      </c>
      <c r="V2232" s="8">
        <f t="shared" si="308"/>
        <v>0</v>
      </c>
      <c r="W2232" s="8">
        <f t="shared" si="309"/>
        <v>0</v>
      </c>
      <c r="X2232" s="8">
        <f t="shared" si="310"/>
        <v>0</v>
      </c>
      <c r="Y2232" s="8" t="str">
        <f t="shared" si="311"/>
        <v/>
      </c>
      <c r="Z2232" s="8" t="str">
        <f>VLOOKUP($D2232,{"29 - Psychiatrie (Erwachsene)","BGI";"297 - stationsäquivalente Behandlung in der Erwachsenenpsychiatrie (29)","BGI";"30 - Kinder- und Jugendpsychiatrie","BGII";"307 - stationsäquivalente Behandlung in der Kinder- und Jugendpsychiatrie (30)","BGII";"31 - Psychosomatik","BGI";"","LEER";0,"Leer"},2,0)</f>
        <v>LEER</v>
      </c>
      <c r="AA2232" s="8" t="str">
        <f t="shared" si="312"/>
        <v>Stationen</v>
      </c>
    </row>
    <row r="2233" spans="2:27" ht="15" customHeight="1" x14ac:dyDescent="0.25">
      <c r="B2233" s="76" t="str">
        <f t="shared" si="305"/>
        <v>!!!</v>
      </c>
      <c r="C2233" s="310" t="str">
        <f>IF(LEN($E2233)&gt;0,VLOOKUP(TEXT($E2233,0),'Angaben Stationen'!$E$14:$V$215,17,0),"")</f>
        <v/>
      </c>
      <c r="D2233" s="254" t="str">
        <f>IF(LEN($E2233)&gt;0,VLOOKUP(TEXT($E2233,0),'Angaben Stationen'!$E$14:$V$215,18,0),"")</f>
        <v/>
      </c>
      <c r="E2233" s="344"/>
      <c r="F2233" s="256"/>
      <c r="G2233" s="256"/>
      <c r="H2233" s="307"/>
      <c r="I2233" s="183"/>
      <c r="R2233" s="8">
        <f t="shared" si="307"/>
        <v>0</v>
      </c>
      <c r="S2233" s="8">
        <f>VLOOKUP($D2233,{"29 - Psychiatrie (Erwachsene)",1;"30 - Kinder- und Jugendpsychiatrie",1;"297 - stationsäquivalente Behandlung in der Erwachsenenpsychiatrie (29)",1;"307 - stationsäquivalente Behandlung in der Kinder- und Jugendpsychiatrie (30)",1;"31 - Psychosomatik",1;"",0;0,0},2,0)</f>
        <v>0</v>
      </c>
      <c r="T2233" s="8">
        <f t="shared" si="313"/>
        <v>0</v>
      </c>
      <c r="U2233" s="8">
        <f t="shared" si="306"/>
        <v>0</v>
      </c>
      <c r="V2233" s="8">
        <f t="shared" si="308"/>
        <v>0</v>
      </c>
      <c r="W2233" s="8">
        <f t="shared" si="309"/>
        <v>0</v>
      </c>
      <c r="X2233" s="8">
        <f t="shared" si="310"/>
        <v>0</v>
      </c>
      <c r="Y2233" s="8" t="str">
        <f t="shared" si="311"/>
        <v/>
      </c>
      <c r="Z2233" s="8" t="str">
        <f>VLOOKUP($D2233,{"29 - Psychiatrie (Erwachsene)","BGI";"297 - stationsäquivalente Behandlung in der Erwachsenenpsychiatrie (29)","BGI";"30 - Kinder- und Jugendpsychiatrie","BGII";"307 - stationsäquivalente Behandlung in der Kinder- und Jugendpsychiatrie (30)","BGII";"31 - Psychosomatik","BGI";"","LEER";0,"Leer"},2,0)</f>
        <v>LEER</v>
      </c>
      <c r="AA2233" s="8" t="str">
        <f t="shared" si="312"/>
        <v>Stationen</v>
      </c>
    </row>
    <row r="2234" spans="2:27" ht="15" customHeight="1" x14ac:dyDescent="0.25">
      <c r="B2234" s="76" t="str">
        <f t="shared" si="305"/>
        <v>!!!</v>
      </c>
      <c r="C2234" s="310" t="str">
        <f>IF(LEN($E2234)&gt;0,VLOOKUP(TEXT($E2234,0),'Angaben Stationen'!$E$14:$V$215,17,0),"")</f>
        <v/>
      </c>
      <c r="D2234" s="254" t="str">
        <f>IF(LEN($E2234)&gt;0,VLOOKUP(TEXT($E2234,0),'Angaben Stationen'!$E$14:$V$215,18,0),"")</f>
        <v/>
      </c>
      <c r="E2234" s="344"/>
      <c r="F2234" s="256"/>
      <c r="G2234" s="256"/>
      <c r="H2234" s="307"/>
      <c r="I2234" s="183"/>
      <c r="R2234" s="8">
        <f t="shared" si="307"/>
        <v>0</v>
      </c>
      <c r="S2234" s="8">
        <f>VLOOKUP($D2234,{"29 - Psychiatrie (Erwachsene)",1;"30 - Kinder- und Jugendpsychiatrie",1;"297 - stationsäquivalente Behandlung in der Erwachsenenpsychiatrie (29)",1;"307 - stationsäquivalente Behandlung in der Kinder- und Jugendpsychiatrie (30)",1;"31 - Psychosomatik",1;"",0;0,0},2,0)</f>
        <v>0</v>
      </c>
      <c r="T2234" s="8">
        <f t="shared" si="313"/>
        <v>0</v>
      </c>
      <c r="U2234" s="8">
        <f t="shared" si="306"/>
        <v>0</v>
      </c>
      <c r="V2234" s="8">
        <f t="shared" si="308"/>
        <v>0</v>
      </c>
      <c r="W2234" s="8">
        <f t="shared" si="309"/>
        <v>0</v>
      </c>
      <c r="X2234" s="8">
        <f t="shared" si="310"/>
        <v>0</v>
      </c>
      <c r="Y2234" s="8" t="str">
        <f t="shared" si="311"/>
        <v/>
      </c>
      <c r="Z2234" s="8" t="str">
        <f>VLOOKUP($D2234,{"29 - Psychiatrie (Erwachsene)","BGI";"297 - stationsäquivalente Behandlung in der Erwachsenenpsychiatrie (29)","BGI";"30 - Kinder- und Jugendpsychiatrie","BGII";"307 - stationsäquivalente Behandlung in der Kinder- und Jugendpsychiatrie (30)","BGII";"31 - Psychosomatik","BGI";"","LEER";0,"Leer"},2,0)</f>
        <v>LEER</v>
      </c>
      <c r="AA2234" s="8" t="str">
        <f t="shared" si="312"/>
        <v>Stationen</v>
      </c>
    </row>
    <row r="2235" spans="2:27" ht="15" customHeight="1" x14ac:dyDescent="0.25">
      <c r="B2235" s="76" t="str">
        <f t="shared" si="305"/>
        <v>!!!</v>
      </c>
      <c r="C2235" s="310" t="str">
        <f>IF(LEN($E2235)&gt;0,VLOOKUP(TEXT($E2235,0),'Angaben Stationen'!$E$14:$V$215,17,0),"")</f>
        <v/>
      </c>
      <c r="D2235" s="254" t="str">
        <f>IF(LEN($E2235)&gt;0,VLOOKUP(TEXT($E2235,0),'Angaben Stationen'!$E$14:$V$215,18,0),"")</f>
        <v/>
      </c>
      <c r="E2235" s="344"/>
      <c r="F2235" s="256"/>
      <c r="G2235" s="256"/>
      <c r="H2235" s="307"/>
      <c r="I2235" s="183"/>
      <c r="R2235" s="8">
        <f t="shared" si="307"/>
        <v>0</v>
      </c>
      <c r="S2235" s="8">
        <f>VLOOKUP($D2235,{"29 - Psychiatrie (Erwachsene)",1;"30 - Kinder- und Jugendpsychiatrie",1;"297 - stationsäquivalente Behandlung in der Erwachsenenpsychiatrie (29)",1;"307 - stationsäquivalente Behandlung in der Kinder- und Jugendpsychiatrie (30)",1;"31 - Psychosomatik",1;"",0;0,0},2,0)</f>
        <v>0</v>
      </c>
      <c r="T2235" s="8">
        <f t="shared" si="313"/>
        <v>0</v>
      </c>
      <c r="U2235" s="8">
        <f t="shared" si="306"/>
        <v>0</v>
      </c>
      <c r="V2235" s="8">
        <f t="shared" si="308"/>
        <v>0</v>
      </c>
      <c r="W2235" s="8">
        <f t="shared" si="309"/>
        <v>0</v>
      </c>
      <c r="X2235" s="8">
        <f t="shared" si="310"/>
        <v>0</v>
      </c>
      <c r="Y2235" s="8" t="str">
        <f t="shared" si="311"/>
        <v/>
      </c>
      <c r="Z2235" s="8" t="str">
        <f>VLOOKUP($D2235,{"29 - Psychiatrie (Erwachsene)","BGI";"297 - stationsäquivalente Behandlung in der Erwachsenenpsychiatrie (29)","BGI";"30 - Kinder- und Jugendpsychiatrie","BGII";"307 - stationsäquivalente Behandlung in der Kinder- und Jugendpsychiatrie (30)","BGII";"31 - Psychosomatik","BGI";"","LEER";0,"Leer"},2,0)</f>
        <v>LEER</v>
      </c>
      <c r="AA2235" s="8" t="str">
        <f t="shared" si="312"/>
        <v>Stationen</v>
      </c>
    </row>
    <row r="2236" spans="2:27" ht="15" customHeight="1" x14ac:dyDescent="0.25">
      <c r="B2236" s="76" t="str">
        <f t="shared" si="305"/>
        <v>!!!</v>
      </c>
      <c r="C2236" s="310" t="str">
        <f>IF(LEN($E2236)&gt;0,VLOOKUP(TEXT($E2236,0),'Angaben Stationen'!$E$14:$V$215,17,0),"")</f>
        <v/>
      </c>
      <c r="D2236" s="254" t="str">
        <f>IF(LEN($E2236)&gt;0,VLOOKUP(TEXT($E2236,0),'Angaben Stationen'!$E$14:$V$215,18,0),"")</f>
        <v/>
      </c>
      <c r="E2236" s="344"/>
      <c r="F2236" s="256"/>
      <c r="G2236" s="256"/>
      <c r="H2236" s="307"/>
      <c r="I2236" s="183"/>
      <c r="R2236" s="8">
        <f t="shared" si="307"/>
        <v>0</v>
      </c>
      <c r="S2236" s="8">
        <f>VLOOKUP($D2236,{"29 - Psychiatrie (Erwachsene)",1;"30 - Kinder- und Jugendpsychiatrie",1;"297 - stationsäquivalente Behandlung in der Erwachsenenpsychiatrie (29)",1;"307 - stationsäquivalente Behandlung in der Kinder- und Jugendpsychiatrie (30)",1;"31 - Psychosomatik",1;"",0;0,0},2,0)</f>
        <v>0</v>
      </c>
      <c r="T2236" s="8">
        <f t="shared" si="313"/>
        <v>0</v>
      </c>
      <c r="U2236" s="8">
        <f t="shared" si="306"/>
        <v>0</v>
      </c>
      <c r="V2236" s="8">
        <f t="shared" si="308"/>
        <v>0</v>
      </c>
      <c r="W2236" s="8">
        <f t="shared" si="309"/>
        <v>0</v>
      </c>
      <c r="X2236" s="8">
        <f t="shared" si="310"/>
        <v>0</v>
      </c>
      <c r="Y2236" s="8" t="str">
        <f t="shared" si="311"/>
        <v/>
      </c>
      <c r="Z2236" s="8" t="str">
        <f>VLOOKUP($D2236,{"29 - Psychiatrie (Erwachsene)","BGI";"297 - stationsäquivalente Behandlung in der Erwachsenenpsychiatrie (29)","BGI";"30 - Kinder- und Jugendpsychiatrie","BGII";"307 - stationsäquivalente Behandlung in der Kinder- und Jugendpsychiatrie (30)","BGII";"31 - Psychosomatik","BGI";"","LEER";0,"Leer"},2,0)</f>
        <v>LEER</v>
      </c>
      <c r="AA2236" s="8" t="str">
        <f t="shared" si="312"/>
        <v>Stationen</v>
      </c>
    </row>
    <row r="2237" spans="2:27" ht="15" customHeight="1" x14ac:dyDescent="0.25">
      <c r="B2237" s="76" t="str">
        <f t="shared" ref="B2237:B2300" si="314">IF(SUM(S2237:X2237)&lt;6,"!!!","")</f>
        <v>!!!</v>
      </c>
      <c r="C2237" s="310" t="str">
        <f>IF(LEN($E2237)&gt;0,VLOOKUP(TEXT($E2237,0),'Angaben Stationen'!$E$14:$V$215,17,0),"")</f>
        <v/>
      </c>
      <c r="D2237" s="254" t="str">
        <f>IF(LEN($E2237)&gt;0,VLOOKUP(TEXT($E2237,0),'Angaben Stationen'!$E$14:$V$215,18,0),"")</f>
        <v/>
      </c>
      <c r="E2237" s="344"/>
      <c r="F2237" s="256"/>
      <c r="G2237" s="256"/>
      <c r="H2237" s="307"/>
      <c r="I2237" s="183"/>
      <c r="R2237" s="8">
        <f t="shared" si="307"/>
        <v>0</v>
      </c>
      <c r="S2237" s="8">
        <f>VLOOKUP($D2237,{"29 - Psychiatrie (Erwachsene)",1;"30 - Kinder- und Jugendpsychiatrie",1;"297 - stationsäquivalente Behandlung in der Erwachsenenpsychiatrie (29)",1;"307 - stationsäquivalente Behandlung in der Kinder- und Jugendpsychiatrie (30)",1;"31 - Psychosomatik",1;"",0;0,0},2,0)</f>
        <v>0</v>
      </c>
      <c r="T2237" s="8">
        <f t="shared" si="313"/>
        <v>0</v>
      </c>
      <c r="U2237" s="8">
        <f t="shared" ref="U2237:U2300" si="315">IF($E2237&lt;&gt;0,1,0)</f>
        <v>0</v>
      </c>
      <c r="V2237" s="8">
        <f t="shared" si="308"/>
        <v>0</v>
      </c>
      <c r="W2237" s="8">
        <f t="shared" si="309"/>
        <v>0</v>
      </c>
      <c r="X2237" s="8">
        <f t="shared" si="310"/>
        <v>0</v>
      </c>
      <c r="Y2237" s="8" t="str">
        <f t="shared" si="311"/>
        <v/>
      </c>
      <c r="Z2237" s="8" t="str">
        <f>VLOOKUP($D2237,{"29 - Psychiatrie (Erwachsene)","BGI";"297 - stationsäquivalente Behandlung in der Erwachsenenpsychiatrie (29)","BGI";"30 - Kinder- und Jugendpsychiatrie","BGII";"307 - stationsäquivalente Behandlung in der Kinder- und Jugendpsychiatrie (30)","BGII";"31 - Psychosomatik","BGI";"","LEER";0,"Leer"},2,0)</f>
        <v>LEER</v>
      </c>
      <c r="AA2237" s="8" t="str">
        <f t="shared" si="312"/>
        <v>Stationen</v>
      </c>
    </row>
    <row r="2238" spans="2:27" ht="15" customHeight="1" x14ac:dyDescent="0.25">
      <c r="B2238" s="76" t="str">
        <f t="shared" si="314"/>
        <v>!!!</v>
      </c>
      <c r="C2238" s="310" t="str">
        <f>IF(LEN($E2238)&gt;0,VLOOKUP(TEXT($E2238,0),'Angaben Stationen'!$E$14:$V$215,17,0),"")</f>
        <v/>
      </c>
      <c r="D2238" s="254" t="str">
        <f>IF(LEN($E2238)&gt;0,VLOOKUP(TEXT($E2238,0),'Angaben Stationen'!$E$14:$V$215,18,0),"")</f>
        <v/>
      </c>
      <c r="E2238" s="344"/>
      <c r="F2238" s="256"/>
      <c r="G2238" s="256"/>
      <c r="H2238" s="307"/>
      <c r="I2238" s="183"/>
      <c r="R2238" s="8">
        <f t="shared" si="307"/>
        <v>0</v>
      </c>
      <c r="S2238" s="8">
        <f>VLOOKUP($D2238,{"29 - Psychiatrie (Erwachsene)",1;"30 - Kinder- und Jugendpsychiatrie",1;"297 - stationsäquivalente Behandlung in der Erwachsenenpsychiatrie (29)",1;"307 - stationsäquivalente Behandlung in der Kinder- und Jugendpsychiatrie (30)",1;"31 - Psychosomatik",1;"",0;0,0},2,0)</f>
        <v>0</v>
      </c>
      <c r="T2238" s="8">
        <f t="shared" si="313"/>
        <v>0</v>
      </c>
      <c r="U2238" s="8">
        <f t="shared" si="315"/>
        <v>0</v>
      </c>
      <c r="V2238" s="8">
        <f t="shared" si="308"/>
        <v>0</v>
      </c>
      <c r="W2238" s="8">
        <f t="shared" si="309"/>
        <v>0</v>
      </c>
      <c r="X2238" s="8">
        <f t="shared" si="310"/>
        <v>0</v>
      </c>
      <c r="Y2238" s="8" t="str">
        <f t="shared" si="311"/>
        <v/>
      </c>
      <c r="Z2238" s="8" t="str">
        <f>VLOOKUP($D2238,{"29 - Psychiatrie (Erwachsene)","BGI";"297 - stationsäquivalente Behandlung in der Erwachsenenpsychiatrie (29)","BGI";"30 - Kinder- und Jugendpsychiatrie","BGII";"307 - stationsäquivalente Behandlung in der Kinder- und Jugendpsychiatrie (30)","BGII";"31 - Psychosomatik","BGI";"","LEER";0,"Leer"},2,0)</f>
        <v>LEER</v>
      </c>
      <c r="AA2238" s="8" t="str">
        <f t="shared" si="312"/>
        <v>Stationen</v>
      </c>
    </row>
    <row r="2239" spans="2:27" ht="15" customHeight="1" x14ac:dyDescent="0.25">
      <c r="B2239" s="76" t="str">
        <f t="shared" si="314"/>
        <v>!!!</v>
      </c>
      <c r="C2239" s="310" t="str">
        <f>IF(LEN($E2239)&gt;0,VLOOKUP(TEXT($E2239,0),'Angaben Stationen'!$E$14:$V$215,17,0),"")</f>
        <v/>
      </c>
      <c r="D2239" s="254" t="str">
        <f>IF(LEN($E2239)&gt;0,VLOOKUP(TEXT($E2239,0),'Angaben Stationen'!$E$14:$V$215,18,0),"")</f>
        <v/>
      </c>
      <c r="E2239" s="344"/>
      <c r="F2239" s="256"/>
      <c r="G2239" s="256"/>
      <c r="H2239" s="307"/>
      <c r="I2239" s="183"/>
      <c r="R2239" s="8">
        <f t="shared" si="307"/>
        <v>0</v>
      </c>
      <c r="S2239" s="8">
        <f>VLOOKUP($D2239,{"29 - Psychiatrie (Erwachsene)",1;"30 - Kinder- und Jugendpsychiatrie",1;"297 - stationsäquivalente Behandlung in der Erwachsenenpsychiatrie (29)",1;"307 - stationsäquivalente Behandlung in der Kinder- und Jugendpsychiatrie (30)",1;"31 - Psychosomatik",1;"",0;0,0},2,0)</f>
        <v>0</v>
      </c>
      <c r="T2239" s="8">
        <f t="shared" si="313"/>
        <v>0</v>
      </c>
      <c r="U2239" s="8">
        <f t="shared" si="315"/>
        <v>0</v>
      </c>
      <c r="V2239" s="8">
        <f t="shared" si="308"/>
        <v>0</v>
      </c>
      <c r="W2239" s="8">
        <f t="shared" si="309"/>
        <v>0</v>
      </c>
      <c r="X2239" s="8">
        <f t="shared" si="310"/>
        <v>0</v>
      </c>
      <c r="Y2239" s="8" t="str">
        <f t="shared" si="311"/>
        <v/>
      </c>
      <c r="Z2239" s="8" t="str">
        <f>VLOOKUP($D2239,{"29 - Psychiatrie (Erwachsene)","BGI";"297 - stationsäquivalente Behandlung in der Erwachsenenpsychiatrie (29)","BGI";"30 - Kinder- und Jugendpsychiatrie","BGII";"307 - stationsäquivalente Behandlung in der Kinder- und Jugendpsychiatrie (30)","BGII";"31 - Psychosomatik","BGI";"","LEER";0,"Leer"},2,0)</f>
        <v>LEER</v>
      </c>
      <c r="AA2239" s="8" t="str">
        <f t="shared" si="312"/>
        <v>Stationen</v>
      </c>
    </row>
    <row r="2240" spans="2:27" ht="15" customHeight="1" x14ac:dyDescent="0.25">
      <c r="B2240" s="76" t="str">
        <f t="shared" si="314"/>
        <v>!!!</v>
      </c>
      <c r="C2240" s="310" t="str">
        <f>IF(LEN($E2240)&gt;0,VLOOKUP(TEXT($E2240,0),'Angaben Stationen'!$E$14:$V$215,17,0),"")</f>
        <v/>
      </c>
      <c r="D2240" s="254" t="str">
        <f>IF(LEN($E2240)&gt;0,VLOOKUP(TEXT($E2240,0),'Angaben Stationen'!$E$14:$V$215,18,0),"")</f>
        <v/>
      </c>
      <c r="E2240" s="344"/>
      <c r="F2240" s="256"/>
      <c r="G2240" s="256"/>
      <c r="H2240" s="307"/>
      <c r="I2240" s="183"/>
      <c r="R2240" s="8">
        <f t="shared" si="307"/>
        <v>0</v>
      </c>
      <c r="S2240" s="8">
        <f>VLOOKUP($D2240,{"29 - Psychiatrie (Erwachsene)",1;"30 - Kinder- und Jugendpsychiatrie",1;"297 - stationsäquivalente Behandlung in der Erwachsenenpsychiatrie (29)",1;"307 - stationsäquivalente Behandlung in der Kinder- und Jugendpsychiatrie (30)",1;"31 - Psychosomatik",1;"",0;0,0},2,0)</f>
        <v>0</v>
      </c>
      <c r="T2240" s="8">
        <f t="shared" si="313"/>
        <v>0</v>
      </c>
      <c r="U2240" s="8">
        <f t="shared" si="315"/>
        <v>0</v>
      </c>
      <c r="V2240" s="8">
        <f t="shared" si="308"/>
        <v>0</v>
      </c>
      <c r="W2240" s="8">
        <f t="shared" si="309"/>
        <v>0</v>
      </c>
      <c r="X2240" s="8">
        <f t="shared" si="310"/>
        <v>0</v>
      </c>
      <c r="Y2240" s="8" t="str">
        <f t="shared" si="311"/>
        <v/>
      </c>
      <c r="Z2240" s="8" t="str">
        <f>VLOOKUP($D2240,{"29 - Psychiatrie (Erwachsene)","BGI";"297 - stationsäquivalente Behandlung in der Erwachsenenpsychiatrie (29)","BGI";"30 - Kinder- und Jugendpsychiatrie","BGII";"307 - stationsäquivalente Behandlung in der Kinder- und Jugendpsychiatrie (30)","BGII";"31 - Psychosomatik","BGI";"","LEER";0,"Leer"},2,0)</f>
        <v>LEER</v>
      </c>
      <c r="AA2240" s="8" t="str">
        <f t="shared" si="312"/>
        <v>Stationen</v>
      </c>
    </row>
    <row r="2241" spans="2:27" ht="15" customHeight="1" x14ac:dyDescent="0.25">
      <c r="B2241" s="76" t="str">
        <f t="shared" si="314"/>
        <v>!!!</v>
      </c>
      <c r="C2241" s="310" t="str">
        <f>IF(LEN($E2241)&gt;0,VLOOKUP(TEXT($E2241,0),'Angaben Stationen'!$E$14:$V$215,17,0),"")</f>
        <v/>
      </c>
      <c r="D2241" s="254" t="str">
        <f>IF(LEN($E2241)&gt;0,VLOOKUP(TEXT($E2241,0),'Angaben Stationen'!$E$14:$V$215,18,0),"")</f>
        <v/>
      </c>
      <c r="E2241" s="344"/>
      <c r="F2241" s="256"/>
      <c r="G2241" s="256"/>
      <c r="H2241" s="307"/>
      <c r="I2241" s="183"/>
      <c r="R2241" s="8">
        <f t="shared" si="307"/>
        <v>0</v>
      </c>
      <c r="S2241" s="8">
        <f>VLOOKUP($D2241,{"29 - Psychiatrie (Erwachsene)",1;"30 - Kinder- und Jugendpsychiatrie",1;"297 - stationsäquivalente Behandlung in der Erwachsenenpsychiatrie (29)",1;"307 - stationsäquivalente Behandlung in der Kinder- und Jugendpsychiatrie (30)",1;"31 - Psychosomatik",1;"",0;0,0},2,0)</f>
        <v>0</v>
      </c>
      <c r="T2241" s="8">
        <f t="shared" si="313"/>
        <v>0</v>
      </c>
      <c r="U2241" s="8">
        <f t="shared" si="315"/>
        <v>0</v>
      </c>
      <c r="V2241" s="8">
        <f t="shared" si="308"/>
        <v>0</v>
      </c>
      <c r="W2241" s="8">
        <f t="shared" si="309"/>
        <v>0</v>
      </c>
      <c r="X2241" s="8">
        <f t="shared" si="310"/>
        <v>0</v>
      </c>
      <c r="Y2241" s="8" t="str">
        <f t="shared" si="311"/>
        <v/>
      </c>
      <c r="Z2241" s="8" t="str">
        <f>VLOOKUP($D2241,{"29 - Psychiatrie (Erwachsene)","BGI";"297 - stationsäquivalente Behandlung in der Erwachsenenpsychiatrie (29)","BGI";"30 - Kinder- und Jugendpsychiatrie","BGII";"307 - stationsäquivalente Behandlung in der Kinder- und Jugendpsychiatrie (30)","BGII";"31 - Psychosomatik","BGI";"","LEER";0,"Leer"},2,0)</f>
        <v>LEER</v>
      </c>
      <c r="AA2241" s="8" t="str">
        <f t="shared" si="312"/>
        <v>Stationen</v>
      </c>
    </row>
    <row r="2242" spans="2:27" ht="15" customHeight="1" x14ac:dyDescent="0.25">
      <c r="B2242" s="76" t="str">
        <f t="shared" si="314"/>
        <v>!!!</v>
      </c>
      <c r="C2242" s="310" t="str">
        <f>IF(LEN($E2242)&gt;0,VLOOKUP(TEXT($E2242,0),'Angaben Stationen'!$E$14:$V$215,17,0),"")</f>
        <v/>
      </c>
      <c r="D2242" s="254" t="str">
        <f>IF(LEN($E2242)&gt;0,VLOOKUP(TEXT($E2242,0),'Angaben Stationen'!$E$14:$V$215,18,0),"")</f>
        <v/>
      </c>
      <c r="E2242" s="344"/>
      <c r="F2242" s="256"/>
      <c r="G2242" s="256"/>
      <c r="H2242" s="307"/>
      <c r="I2242" s="183"/>
      <c r="R2242" s="8">
        <f t="shared" si="307"/>
        <v>0</v>
      </c>
      <c r="S2242" s="8">
        <f>VLOOKUP($D2242,{"29 - Psychiatrie (Erwachsene)",1;"30 - Kinder- und Jugendpsychiatrie",1;"297 - stationsäquivalente Behandlung in der Erwachsenenpsychiatrie (29)",1;"307 - stationsäquivalente Behandlung in der Kinder- und Jugendpsychiatrie (30)",1;"31 - Psychosomatik",1;"",0;0,0},2,0)</f>
        <v>0</v>
      </c>
      <c r="T2242" s="8">
        <f t="shared" si="313"/>
        <v>0</v>
      </c>
      <c r="U2242" s="8">
        <f t="shared" si="315"/>
        <v>0</v>
      </c>
      <c r="V2242" s="8">
        <f t="shared" si="308"/>
        <v>0</v>
      </c>
      <c r="W2242" s="8">
        <f t="shared" si="309"/>
        <v>0</v>
      </c>
      <c r="X2242" s="8">
        <f t="shared" si="310"/>
        <v>0</v>
      </c>
      <c r="Y2242" s="8" t="str">
        <f t="shared" si="311"/>
        <v/>
      </c>
      <c r="Z2242" s="8" t="str">
        <f>VLOOKUP($D2242,{"29 - Psychiatrie (Erwachsene)","BGI";"297 - stationsäquivalente Behandlung in der Erwachsenenpsychiatrie (29)","BGI";"30 - Kinder- und Jugendpsychiatrie","BGII";"307 - stationsäquivalente Behandlung in der Kinder- und Jugendpsychiatrie (30)","BGII";"31 - Psychosomatik","BGI";"","LEER";0,"Leer"},2,0)</f>
        <v>LEER</v>
      </c>
      <c r="AA2242" s="8" t="str">
        <f t="shared" si="312"/>
        <v>Stationen</v>
      </c>
    </row>
    <row r="2243" spans="2:27" ht="15" customHeight="1" x14ac:dyDescent="0.25">
      <c r="B2243" s="76" t="str">
        <f t="shared" si="314"/>
        <v>!!!</v>
      </c>
      <c r="C2243" s="310" t="str">
        <f>IF(LEN($E2243)&gt;0,VLOOKUP(TEXT($E2243,0),'Angaben Stationen'!$E$14:$V$215,17,0),"")</f>
        <v/>
      </c>
      <c r="D2243" s="254" t="str">
        <f>IF(LEN($E2243)&gt;0,VLOOKUP(TEXT($E2243,0),'Angaben Stationen'!$E$14:$V$215,18,0),"")</f>
        <v/>
      </c>
      <c r="E2243" s="344"/>
      <c r="F2243" s="256"/>
      <c r="G2243" s="256"/>
      <c r="H2243" s="307"/>
      <c r="I2243" s="183"/>
      <c r="R2243" s="8">
        <f t="shared" si="307"/>
        <v>0</v>
      </c>
      <c r="S2243" s="8">
        <f>VLOOKUP($D2243,{"29 - Psychiatrie (Erwachsene)",1;"30 - Kinder- und Jugendpsychiatrie",1;"297 - stationsäquivalente Behandlung in der Erwachsenenpsychiatrie (29)",1;"307 - stationsäquivalente Behandlung in der Kinder- und Jugendpsychiatrie (30)",1;"31 - Psychosomatik",1;"",0;0,0},2,0)</f>
        <v>0</v>
      </c>
      <c r="T2243" s="8">
        <f t="shared" si="313"/>
        <v>0</v>
      </c>
      <c r="U2243" s="8">
        <f t="shared" si="315"/>
        <v>0</v>
      </c>
      <c r="V2243" s="8">
        <f t="shared" si="308"/>
        <v>0</v>
      </c>
      <c r="W2243" s="8">
        <f t="shared" si="309"/>
        <v>0</v>
      </c>
      <c r="X2243" s="8">
        <f t="shared" si="310"/>
        <v>0</v>
      </c>
      <c r="Y2243" s="8" t="str">
        <f t="shared" si="311"/>
        <v/>
      </c>
      <c r="Z2243" s="8" t="str">
        <f>VLOOKUP($D2243,{"29 - Psychiatrie (Erwachsene)","BGI";"297 - stationsäquivalente Behandlung in der Erwachsenenpsychiatrie (29)","BGI";"30 - Kinder- und Jugendpsychiatrie","BGII";"307 - stationsäquivalente Behandlung in der Kinder- und Jugendpsychiatrie (30)","BGII";"31 - Psychosomatik","BGI";"","LEER";0,"Leer"},2,0)</f>
        <v>LEER</v>
      </c>
      <c r="AA2243" s="8" t="str">
        <f t="shared" si="312"/>
        <v>Stationen</v>
      </c>
    </row>
    <row r="2244" spans="2:27" ht="15" customHeight="1" x14ac:dyDescent="0.25">
      <c r="B2244" s="76" t="str">
        <f t="shared" si="314"/>
        <v>!!!</v>
      </c>
      <c r="C2244" s="310" t="str">
        <f>IF(LEN($E2244)&gt;0,VLOOKUP(TEXT($E2244,0),'Angaben Stationen'!$E$14:$V$215,17,0),"")</f>
        <v/>
      </c>
      <c r="D2244" s="254" t="str">
        <f>IF(LEN($E2244)&gt;0,VLOOKUP(TEXT($E2244,0),'Angaben Stationen'!$E$14:$V$215,18,0),"")</f>
        <v/>
      </c>
      <c r="E2244" s="344"/>
      <c r="F2244" s="256"/>
      <c r="G2244" s="256"/>
      <c r="H2244" s="307"/>
      <c r="I2244" s="183"/>
      <c r="R2244" s="8">
        <f t="shared" si="307"/>
        <v>0</v>
      </c>
      <c r="S2244" s="8">
        <f>VLOOKUP($D2244,{"29 - Psychiatrie (Erwachsene)",1;"30 - Kinder- und Jugendpsychiatrie",1;"297 - stationsäquivalente Behandlung in der Erwachsenenpsychiatrie (29)",1;"307 - stationsäquivalente Behandlung in der Kinder- und Jugendpsychiatrie (30)",1;"31 - Psychosomatik",1;"",0;0,0},2,0)</f>
        <v>0</v>
      </c>
      <c r="T2244" s="8">
        <f t="shared" si="313"/>
        <v>0</v>
      </c>
      <c r="U2244" s="8">
        <f t="shared" si="315"/>
        <v>0</v>
      </c>
      <c r="V2244" s="8">
        <f t="shared" si="308"/>
        <v>0</v>
      </c>
      <c r="W2244" s="8">
        <f t="shared" si="309"/>
        <v>0</v>
      </c>
      <c r="X2244" s="8">
        <f t="shared" si="310"/>
        <v>0</v>
      </c>
      <c r="Y2244" s="8" t="str">
        <f t="shared" si="311"/>
        <v/>
      </c>
      <c r="Z2244" s="8" t="str">
        <f>VLOOKUP($D2244,{"29 - Psychiatrie (Erwachsene)","BGI";"297 - stationsäquivalente Behandlung in der Erwachsenenpsychiatrie (29)","BGI";"30 - Kinder- und Jugendpsychiatrie","BGII";"307 - stationsäquivalente Behandlung in der Kinder- und Jugendpsychiatrie (30)","BGII";"31 - Psychosomatik","BGI";"","LEER";0,"Leer"},2,0)</f>
        <v>LEER</v>
      </c>
      <c r="AA2244" s="8" t="str">
        <f t="shared" si="312"/>
        <v>Stationen</v>
      </c>
    </row>
    <row r="2245" spans="2:27" ht="15" customHeight="1" x14ac:dyDescent="0.25">
      <c r="B2245" s="76" t="str">
        <f t="shared" si="314"/>
        <v>!!!</v>
      </c>
      <c r="C2245" s="310" t="str">
        <f>IF(LEN($E2245)&gt;0,VLOOKUP(TEXT($E2245,0),'Angaben Stationen'!$E$14:$V$215,17,0),"")</f>
        <v/>
      </c>
      <c r="D2245" s="254" t="str">
        <f>IF(LEN($E2245)&gt;0,VLOOKUP(TEXT($E2245,0),'Angaben Stationen'!$E$14:$V$215,18,0),"")</f>
        <v/>
      </c>
      <c r="E2245" s="344"/>
      <c r="F2245" s="256"/>
      <c r="G2245" s="256"/>
      <c r="H2245" s="307"/>
      <c r="I2245" s="183"/>
      <c r="R2245" s="8">
        <f t="shared" si="307"/>
        <v>0</v>
      </c>
      <c r="S2245" s="8">
        <f>VLOOKUP($D2245,{"29 - Psychiatrie (Erwachsene)",1;"30 - Kinder- und Jugendpsychiatrie",1;"297 - stationsäquivalente Behandlung in der Erwachsenenpsychiatrie (29)",1;"307 - stationsäquivalente Behandlung in der Kinder- und Jugendpsychiatrie (30)",1;"31 - Psychosomatik",1;"",0;0,0},2,0)</f>
        <v>0</v>
      </c>
      <c r="T2245" s="8">
        <f t="shared" si="313"/>
        <v>0</v>
      </c>
      <c r="U2245" s="8">
        <f t="shared" si="315"/>
        <v>0</v>
      </c>
      <c r="V2245" s="8">
        <f t="shared" si="308"/>
        <v>0</v>
      </c>
      <c r="W2245" s="8">
        <f t="shared" si="309"/>
        <v>0</v>
      </c>
      <c r="X2245" s="8">
        <f t="shared" si="310"/>
        <v>0</v>
      </c>
      <c r="Y2245" s="8" t="str">
        <f t="shared" si="311"/>
        <v/>
      </c>
      <c r="Z2245" s="8" t="str">
        <f>VLOOKUP($D2245,{"29 - Psychiatrie (Erwachsene)","BGI";"297 - stationsäquivalente Behandlung in der Erwachsenenpsychiatrie (29)","BGI";"30 - Kinder- und Jugendpsychiatrie","BGII";"307 - stationsäquivalente Behandlung in der Kinder- und Jugendpsychiatrie (30)","BGII";"31 - Psychosomatik","BGI";"","LEER";0,"Leer"},2,0)</f>
        <v>LEER</v>
      </c>
      <c r="AA2245" s="8" t="str">
        <f t="shared" si="312"/>
        <v>Stationen</v>
      </c>
    </row>
    <row r="2246" spans="2:27" ht="15" customHeight="1" x14ac:dyDescent="0.25">
      <c r="B2246" s="76" t="str">
        <f t="shared" si="314"/>
        <v>!!!</v>
      </c>
      <c r="C2246" s="310" t="str">
        <f>IF(LEN($E2246)&gt;0,VLOOKUP(TEXT($E2246,0),'Angaben Stationen'!$E$14:$V$215,17,0),"")</f>
        <v/>
      </c>
      <c r="D2246" s="254" t="str">
        <f>IF(LEN($E2246)&gt;0,VLOOKUP(TEXT($E2246,0),'Angaben Stationen'!$E$14:$V$215,18,0),"")</f>
        <v/>
      </c>
      <c r="E2246" s="344"/>
      <c r="F2246" s="256"/>
      <c r="G2246" s="256"/>
      <c r="H2246" s="307"/>
      <c r="I2246" s="183"/>
      <c r="R2246" s="8">
        <f t="shared" si="307"/>
        <v>0</v>
      </c>
      <c r="S2246" s="8">
        <f>VLOOKUP($D2246,{"29 - Psychiatrie (Erwachsene)",1;"30 - Kinder- und Jugendpsychiatrie",1;"297 - stationsäquivalente Behandlung in der Erwachsenenpsychiatrie (29)",1;"307 - stationsäquivalente Behandlung in der Kinder- und Jugendpsychiatrie (30)",1;"31 - Psychosomatik",1;"",0;0,0},2,0)</f>
        <v>0</v>
      </c>
      <c r="T2246" s="8">
        <f t="shared" si="313"/>
        <v>0</v>
      </c>
      <c r="U2246" s="8">
        <f t="shared" si="315"/>
        <v>0</v>
      </c>
      <c r="V2246" s="8">
        <f t="shared" si="308"/>
        <v>0</v>
      </c>
      <c r="W2246" s="8">
        <f t="shared" si="309"/>
        <v>0</v>
      </c>
      <c r="X2246" s="8">
        <f t="shared" si="310"/>
        <v>0</v>
      </c>
      <c r="Y2246" s="8" t="str">
        <f t="shared" si="311"/>
        <v/>
      </c>
      <c r="Z2246" s="8" t="str">
        <f>VLOOKUP($D2246,{"29 - Psychiatrie (Erwachsene)","BGI";"297 - stationsäquivalente Behandlung in der Erwachsenenpsychiatrie (29)","BGI";"30 - Kinder- und Jugendpsychiatrie","BGII";"307 - stationsäquivalente Behandlung in der Kinder- und Jugendpsychiatrie (30)","BGII";"31 - Psychosomatik","BGI";"","LEER";0,"Leer"},2,0)</f>
        <v>LEER</v>
      </c>
      <c r="AA2246" s="8" t="str">
        <f t="shared" si="312"/>
        <v>Stationen</v>
      </c>
    </row>
    <row r="2247" spans="2:27" ht="15" customHeight="1" x14ac:dyDescent="0.25">
      <c r="B2247" s="76" t="str">
        <f t="shared" si="314"/>
        <v>!!!</v>
      </c>
      <c r="C2247" s="310" t="str">
        <f>IF(LEN($E2247)&gt;0,VLOOKUP(TEXT($E2247,0),'Angaben Stationen'!$E$14:$V$215,17,0),"")</f>
        <v/>
      </c>
      <c r="D2247" s="254" t="str">
        <f>IF(LEN($E2247)&gt;0,VLOOKUP(TEXT($E2247,0),'Angaben Stationen'!$E$14:$V$215,18,0),"")</f>
        <v/>
      </c>
      <c r="E2247" s="344"/>
      <c r="F2247" s="256"/>
      <c r="G2247" s="256"/>
      <c r="H2247" s="307"/>
      <c r="I2247" s="183"/>
      <c r="R2247" s="8">
        <f t="shared" si="307"/>
        <v>0</v>
      </c>
      <c r="S2247" s="8">
        <f>VLOOKUP($D2247,{"29 - Psychiatrie (Erwachsene)",1;"30 - Kinder- und Jugendpsychiatrie",1;"297 - stationsäquivalente Behandlung in der Erwachsenenpsychiatrie (29)",1;"307 - stationsäquivalente Behandlung in der Kinder- und Jugendpsychiatrie (30)",1;"31 - Psychosomatik",1;"",0;0,0},2,0)</f>
        <v>0</v>
      </c>
      <c r="T2247" s="8">
        <f t="shared" si="313"/>
        <v>0</v>
      </c>
      <c r="U2247" s="8">
        <f t="shared" si="315"/>
        <v>0</v>
      </c>
      <c r="V2247" s="8">
        <f t="shared" si="308"/>
        <v>0</v>
      </c>
      <c r="W2247" s="8">
        <f t="shared" si="309"/>
        <v>0</v>
      </c>
      <c r="X2247" s="8">
        <f t="shared" si="310"/>
        <v>0</v>
      </c>
      <c r="Y2247" s="8" t="str">
        <f t="shared" si="311"/>
        <v/>
      </c>
      <c r="Z2247" s="8" t="str">
        <f>VLOOKUP($D2247,{"29 - Psychiatrie (Erwachsene)","BGI";"297 - stationsäquivalente Behandlung in der Erwachsenenpsychiatrie (29)","BGI";"30 - Kinder- und Jugendpsychiatrie","BGII";"307 - stationsäquivalente Behandlung in der Kinder- und Jugendpsychiatrie (30)","BGII";"31 - Psychosomatik","BGI";"","LEER";0,"Leer"},2,0)</f>
        <v>LEER</v>
      </c>
      <c r="AA2247" s="8" t="str">
        <f t="shared" si="312"/>
        <v>Stationen</v>
      </c>
    </row>
    <row r="2248" spans="2:27" ht="15" customHeight="1" x14ac:dyDescent="0.25">
      <c r="B2248" s="76" t="str">
        <f t="shared" si="314"/>
        <v>!!!</v>
      </c>
      <c r="C2248" s="310" t="str">
        <f>IF(LEN($E2248)&gt;0,VLOOKUP(TEXT($E2248,0),'Angaben Stationen'!$E$14:$V$215,17,0),"")</f>
        <v/>
      </c>
      <c r="D2248" s="254" t="str">
        <f>IF(LEN($E2248)&gt;0,VLOOKUP(TEXT($E2248,0),'Angaben Stationen'!$E$14:$V$215,18,0),"")</f>
        <v/>
      </c>
      <c r="E2248" s="344"/>
      <c r="F2248" s="256"/>
      <c r="G2248" s="256"/>
      <c r="H2248" s="307"/>
      <c r="I2248" s="183"/>
      <c r="R2248" s="8">
        <f t="shared" si="307"/>
        <v>0</v>
      </c>
      <c r="S2248" s="8">
        <f>VLOOKUP($D2248,{"29 - Psychiatrie (Erwachsene)",1;"30 - Kinder- und Jugendpsychiatrie",1;"297 - stationsäquivalente Behandlung in der Erwachsenenpsychiatrie (29)",1;"307 - stationsäquivalente Behandlung in der Kinder- und Jugendpsychiatrie (30)",1;"31 - Psychosomatik",1;"",0;0,0},2,0)</f>
        <v>0</v>
      </c>
      <c r="T2248" s="8">
        <f t="shared" si="313"/>
        <v>0</v>
      </c>
      <c r="U2248" s="8">
        <f t="shared" si="315"/>
        <v>0</v>
      </c>
      <c r="V2248" s="8">
        <f t="shared" si="308"/>
        <v>0</v>
      </c>
      <c r="W2248" s="8">
        <f t="shared" si="309"/>
        <v>0</v>
      </c>
      <c r="X2248" s="8">
        <f t="shared" si="310"/>
        <v>0</v>
      </c>
      <c r="Y2248" s="8" t="str">
        <f t="shared" si="311"/>
        <v/>
      </c>
      <c r="Z2248" s="8" t="str">
        <f>VLOOKUP($D2248,{"29 - Psychiatrie (Erwachsene)","BGI";"297 - stationsäquivalente Behandlung in der Erwachsenenpsychiatrie (29)","BGI";"30 - Kinder- und Jugendpsychiatrie","BGII";"307 - stationsäquivalente Behandlung in der Kinder- und Jugendpsychiatrie (30)","BGII";"31 - Psychosomatik","BGI";"","LEER";0,"Leer"},2,0)</f>
        <v>LEER</v>
      </c>
      <c r="AA2248" s="8" t="str">
        <f t="shared" si="312"/>
        <v>Stationen</v>
      </c>
    </row>
    <row r="2249" spans="2:27" ht="15" customHeight="1" x14ac:dyDescent="0.25">
      <c r="B2249" s="76" t="str">
        <f t="shared" si="314"/>
        <v>!!!</v>
      </c>
      <c r="C2249" s="310" t="str">
        <f>IF(LEN($E2249)&gt;0,VLOOKUP(TEXT($E2249,0),'Angaben Stationen'!$E$14:$V$215,17,0),"")</f>
        <v/>
      </c>
      <c r="D2249" s="254" t="str">
        <f>IF(LEN($E2249)&gt;0,VLOOKUP(TEXT($E2249,0),'Angaben Stationen'!$E$14:$V$215,18,0),"")</f>
        <v/>
      </c>
      <c r="E2249" s="344"/>
      <c r="F2249" s="256"/>
      <c r="G2249" s="256"/>
      <c r="H2249" s="307"/>
      <c r="I2249" s="183"/>
      <c r="R2249" s="8">
        <f t="shared" si="307"/>
        <v>0</v>
      </c>
      <c r="S2249" s="8">
        <f>VLOOKUP($D2249,{"29 - Psychiatrie (Erwachsene)",1;"30 - Kinder- und Jugendpsychiatrie",1;"297 - stationsäquivalente Behandlung in der Erwachsenenpsychiatrie (29)",1;"307 - stationsäquivalente Behandlung in der Kinder- und Jugendpsychiatrie (30)",1;"31 - Psychosomatik",1;"",0;0,0},2,0)</f>
        <v>0</v>
      </c>
      <c r="T2249" s="8">
        <f t="shared" si="313"/>
        <v>0</v>
      </c>
      <c r="U2249" s="8">
        <f t="shared" si="315"/>
        <v>0</v>
      </c>
      <c r="V2249" s="8">
        <f t="shared" si="308"/>
        <v>0</v>
      </c>
      <c r="W2249" s="8">
        <f t="shared" si="309"/>
        <v>0</v>
      </c>
      <c r="X2249" s="8">
        <f t="shared" si="310"/>
        <v>0</v>
      </c>
      <c r="Y2249" s="8" t="str">
        <f t="shared" si="311"/>
        <v/>
      </c>
      <c r="Z2249" s="8" t="str">
        <f>VLOOKUP($D2249,{"29 - Psychiatrie (Erwachsene)","BGI";"297 - stationsäquivalente Behandlung in der Erwachsenenpsychiatrie (29)","BGI";"30 - Kinder- und Jugendpsychiatrie","BGII";"307 - stationsäquivalente Behandlung in der Kinder- und Jugendpsychiatrie (30)","BGII";"31 - Psychosomatik","BGI";"","LEER";0,"Leer"},2,0)</f>
        <v>LEER</v>
      </c>
      <c r="AA2249" s="8" t="str">
        <f t="shared" si="312"/>
        <v>Stationen</v>
      </c>
    </row>
    <row r="2250" spans="2:27" ht="15" customHeight="1" x14ac:dyDescent="0.25">
      <c r="B2250" s="76" t="str">
        <f t="shared" si="314"/>
        <v>!!!</v>
      </c>
      <c r="C2250" s="310" t="str">
        <f>IF(LEN($E2250)&gt;0,VLOOKUP(TEXT($E2250,0),'Angaben Stationen'!$E$14:$V$215,17,0),"")</f>
        <v/>
      </c>
      <c r="D2250" s="254" t="str">
        <f>IF(LEN($E2250)&gt;0,VLOOKUP(TEXT($E2250,0),'Angaben Stationen'!$E$14:$V$215,18,0),"")</f>
        <v/>
      </c>
      <c r="E2250" s="344"/>
      <c r="F2250" s="256"/>
      <c r="G2250" s="256"/>
      <c r="H2250" s="307"/>
      <c r="I2250" s="183"/>
      <c r="R2250" s="8">
        <f t="shared" si="307"/>
        <v>0</v>
      </c>
      <c r="S2250" s="8">
        <f>VLOOKUP($D2250,{"29 - Psychiatrie (Erwachsene)",1;"30 - Kinder- und Jugendpsychiatrie",1;"297 - stationsäquivalente Behandlung in der Erwachsenenpsychiatrie (29)",1;"307 - stationsäquivalente Behandlung in der Kinder- und Jugendpsychiatrie (30)",1;"31 - Psychosomatik",1;"",0;0,0},2,0)</f>
        <v>0</v>
      </c>
      <c r="T2250" s="8">
        <f t="shared" si="313"/>
        <v>0</v>
      </c>
      <c r="U2250" s="8">
        <f t="shared" si="315"/>
        <v>0</v>
      </c>
      <c r="V2250" s="8">
        <f t="shared" si="308"/>
        <v>0</v>
      </c>
      <c r="W2250" s="8">
        <f t="shared" si="309"/>
        <v>0</v>
      </c>
      <c r="X2250" s="8">
        <f t="shared" si="310"/>
        <v>0</v>
      </c>
      <c r="Y2250" s="8" t="str">
        <f t="shared" si="311"/>
        <v/>
      </c>
      <c r="Z2250" s="8" t="str">
        <f>VLOOKUP($D2250,{"29 - Psychiatrie (Erwachsene)","BGI";"297 - stationsäquivalente Behandlung in der Erwachsenenpsychiatrie (29)","BGI";"30 - Kinder- und Jugendpsychiatrie","BGII";"307 - stationsäquivalente Behandlung in der Kinder- und Jugendpsychiatrie (30)","BGII";"31 - Psychosomatik","BGI";"","LEER";0,"Leer"},2,0)</f>
        <v>LEER</v>
      </c>
      <c r="AA2250" s="8" t="str">
        <f t="shared" si="312"/>
        <v>Stationen</v>
      </c>
    </row>
    <row r="2251" spans="2:27" ht="15" customHeight="1" x14ac:dyDescent="0.25">
      <c r="B2251" s="76" t="str">
        <f t="shared" si="314"/>
        <v>!!!</v>
      </c>
      <c r="C2251" s="310" t="str">
        <f>IF(LEN($E2251)&gt;0,VLOOKUP(TEXT($E2251,0),'Angaben Stationen'!$E$14:$V$215,17,0),"")</f>
        <v/>
      </c>
      <c r="D2251" s="254" t="str">
        <f>IF(LEN($E2251)&gt;0,VLOOKUP(TEXT($E2251,0),'Angaben Stationen'!$E$14:$V$215,18,0),"")</f>
        <v/>
      </c>
      <c r="E2251" s="344"/>
      <c r="F2251" s="256"/>
      <c r="G2251" s="256"/>
      <c r="H2251" s="307"/>
      <c r="I2251" s="183"/>
      <c r="R2251" s="8">
        <f t="shared" si="307"/>
        <v>0</v>
      </c>
      <c r="S2251" s="8">
        <f>VLOOKUP($D2251,{"29 - Psychiatrie (Erwachsene)",1;"30 - Kinder- und Jugendpsychiatrie",1;"297 - stationsäquivalente Behandlung in der Erwachsenenpsychiatrie (29)",1;"307 - stationsäquivalente Behandlung in der Kinder- und Jugendpsychiatrie (30)",1;"31 - Psychosomatik",1;"",0;0,0},2,0)</f>
        <v>0</v>
      </c>
      <c r="T2251" s="8">
        <f t="shared" si="313"/>
        <v>0</v>
      </c>
      <c r="U2251" s="8">
        <f t="shared" si="315"/>
        <v>0</v>
      </c>
      <c r="V2251" s="8">
        <f t="shared" si="308"/>
        <v>0</v>
      </c>
      <c r="W2251" s="8">
        <f t="shared" si="309"/>
        <v>0</v>
      </c>
      <c r="X2251" s="8">
        <f t="shared" si="310"/>
        <v>0</v>
      </c>
      <c r="Y2251" s="8" t="str">
        <f t="shared" si="311"/>
        <v/>
      </c>
      <c r="Z2251" s="8" t="str">
        <f>VLOOKUP($D2251,{"29 - Psychiatrie (Erwachsene)","BGI";"297 - stationsäquivalente Behandlung in der Erwachsenenpsychiatrie (29)","BGI";"30 - Kinder- und Jugendpsychiatrie","BGII";"307 - stationsäquivalente Behandlung in der Kinder- und Jugendpsychiatrie (30)","BGII";"31 - Psychosomatik","BGI";"","LEER";0,"Leer"},2,0)</f>
        <v>LEER</v>
      </c>
      <c r="AA2251" s="8" t="str">
        <f t="shared" si="312"/>
        <v>Stationen</v>
      </c>
    </row>
    <row r="2252" spans="2:27" ht="15" customHeight="1" x14ac:dyDescent="0.25">
      <c r="B2252" s="76" t="str">
        <f t="shared" si="314"/>
        <v>!!!</v>
      </c>
      <c r="C2252" s="310" t="str">
        <f>IF(LEN($E2252)&gt;0,VLOOKUP(TEXT($E2252,0),'Angaben Stationen'!$E$14:$V$215,17,0),"")</f>
        <v/>
      </c>
      <c r="D2252" s="254" t="str">
        <f>IF(LEN($E2252)&gt;0,VLOOKUP(TEXT($E2252,0),'Angaben Stationen'!$E$14:$V$215,18,0),"")</f>
        <v/>
      </c>
      <c r="E2252" s="344"/>
      <c r="F2252" s="256"/>
      <c r="G2252" s="256"/>
      <c r="H2252" s="307"/>
      <c r="I2252" s="183"/>
      <c r="R2252" s="8">
        <f t="shared" si="307"/>
        <v>0</v>
      </c>
      <c r="S2252" s="8">
        <f>VLOOKUP($D2252,{"29 - Psychiatrie (Erwachsene)",1;"30 - Kinder- und Jugendpsychiatrie",1;"297 - stationsäquivalente Behandlung in der Erwachsenenpsychiatrie (29)",1;"307 - stationsäquivalente Behandlung in der Kinder- und Jugendpsychiatrie (30)",1;"31 - Psychosomatik",1;"",0;0,0},2,0)</f>
        <v>0</v>
      </c>
      <c r="T2252" s="8">
        <f t="shared" si="313"/>
        <v>0</v>
      </c>
      <c r="U2252" s="8">
        <f t="shared" si="315"/>
        <v>0</v>
      </c>
      <c r="V2252" s="8">
        <f t="shared" si="308"/>
        <v>0</v>
      </c>
      <c r="W2252" s="8">
        <f t="shared" si="309"/>
        <v>0</v>
      </c>
      <c r="X2252" s="8">
        <f t="shared" si="310"/>
        <v>0</v>
      </c>
      <c r="Y2252" s="8" t="str">
        <f t="shared" si="311"/>
        <v/>
      </c>
      <c r="Z2252" s="8" t="str">
        <f>VLOOKUP($D2252,{"29 - Psychiatrie (Erwachsene)","BGI";"297 - stationsäquivalente Behandlung in der Erwachsenenpsychiatrie (29)","BGI";"30 - Kinder- und Jugendpsychiatrie","BGII";"307 - stationsäquivalente Behandlung in der Kinder- und Jugendpsychiatrie (30)","BGII";"31 - Psychosomatik","BGI";"","LEER";0,"Leer"},2,0)</f>
        <v>LEER</v>
      </c>
      <c r="AA2252" s="8" t="str">
        <f t="shared" si="312"/>
        <v>Stationen</v>
      </c>
    </row>
    <row r="2253" spans="2:27" ht="15" customHeight="1" x14ac:dyDescent="0.25">
      <c r="B2253" s="76" t="str">
        <f t="shared" si="314"/>
        <v>!!!</v>
      </c>
      <c r="C2253" s="310" t="str">
        <f>IF(LEN($E2253)&gt;0,VLOOKUP(TEXT($E2253,0),'Angaben Stationen'!$E$14:$V$215,17,0),"")</f>
        <v/>
      </c>
      <c r="D2253" s="254" t="str">
        <f>IF(LEN($E2253)&gt;0,VLOOKUP(TEXT($E2253,0),'Angaben Stationen'!$E$14:$V$215,18,0),"")</f>
        <v/>
      </c>
      <c r="E2253" s="344"/>
      <c r="F2253" s="256"/>
      <c r="G2253" s="256"/>
      <c r="H2253" s="307"/>
      <c r="I2253" s="183"/>
      <c r="R2253" s="8">
        <f t="shared" si="307"/>
        <v>0</v>
      </c>
      <c r="S2253" s="8">
        <f>VLOOKUP($D2253,{"29 - Psychiatrie (Erwachsene)",1;"30 - Kinder- und Jugendpsychiatrie",1;"297 - stationsäquivalente Behandlung in der Erwachsenenpsychiatrie (29)",1;"307 - stationsäquivalente Behandlung in der Kinder- und Jugendpsychiatrie (30)",1;"31 - Psychosomatik",1;"",0;0,0},2,0)</f>
        <v>0</v>
      </c>
      <c r="T2253" s="8">
        <f t="shared" si="313"/>
        <v>0</v>
      </c>
      <c r="U2253" s="8">
        <f t="shared" si="315"/>
        <v>0</v>
      </c>
      <c r="V2253" s="8">
        <f t="shared" si="308"/>
        <v>0</v>
      </c>
      <c r="W2253" s="8">
        <f t="shared" si="309"/>
        <v>0</v>
      </c>
      <c r="X2253" s="8">
        <f t="shared" si="310"/>
        <v>0</v>
      </c>
      <c r="Y2253" s="8" t="str">
        <f t="shared" si="311"/>
        <v/>
      </c>
      <c r="Z2253" s="8" t="str">
        <f>VLOOKUP($D2253,{"29 - Psychiatrie (Erwachsene)","BGI";"297 - stationsäquivalente Behandlung in der Erwachsenenpsychiatrie (29)","BGI";"30 - Kinder- und Jugendpsychiatrie","BGII";"307 - stationsäquivalente Behandlung in der Kinder- und Jugendpsychiatrie (30)","BGII";"31 - Psychosomatik","BGI";"","LEER";0,"Leer"},2,0)</f>
        <v>LEER</v>
      </c>
      <c r="AA2253" s="8" t="str">
        <f t="shared" si="312"/>
        <v>Stationen</v>
      </c>
    </row>
    <row r="2254" spans="2:27" ht="15" customHeight="1" x14ac:dyDescent="0.25">
      <c r="B2254" s="76" t="str">
        <f t="shared" si="314"/>
        <v>!!!</v>
      </c>
      <c r="C2254" s="310" t="str">
        <f>IF(LEN($E2254)&gt;0,VLOOKUP(TEXT($E2254,0),'Angaben Stationen'!$E$14:$V$215,17,0),"")</f>
        <v/>
      </c>
      <c r="D2254" s="254" t="str">
        <f>IF(LEN($E2254)&gt;0,VLOOKUP(TEXT($E2254,0),'Angaben Stationen'!$E$14:$V$215,18,0),"")</f>
        <v/>
      </c>
      <c r="E2254" s="344"/>
      <c r="F2254" s="256"/>
      <c r="G2254" s="256"/>
      <c r="H2254" s="307"/>
      <c r="I2254" s="183"/>
      <c r="R2254" s="8">
        <f t="shared" si="307"/>
        <v>0</v>
      </c>
      <c r="S2254" s="8">
        <f>VLOOKUP($D2254,{"29 - Psychiatrie (Erwachsene)",1;"30 - Kinder- und Jugendpsychiatrie",1;"297 - stationsäquivalente Behandlung in der Erwachsenenpsychiatrie (29)",1;"307 - stationsäquivalente Behandlung in der Kinder- und Jugendpsychiatrie (30)",1;"31 - Psychosomatik",1;"",0;0,0},2,0)</f>
        <v>0</v>
      </c>
      <c r="T2254" s="8">
        <f t="shared" si="313"/>
        <v>0</v>
      </c>
      <c r="U2254" s="8">
        <f t="shared" si="315"/>
        <v>0</v>
      </c>
      <c r="V2254" s="8">
        <f t="shared" si="308"/>
        <v>0</v>
      </c>
      <c r="W2254" s="8">
        <f t="shared" si="309"/>
        <v>0</v>
      </c>
      <c r="X2254" s="8">
        <f t="shared" si="310"/>
        <v>0</v>
      </c>
      <c r="Y2254" s="8" t="str">
        <f t="shared" si="311"/>
        <v/>
      </c>
      <c r="Z2254" s="8" t="str">
        <f>VLOOKUP($D2254,{"29 - Psychiatrie (Erwachsene)","BGI";"297 - stationsäquivalente Behandlung in der Erwachsenenpsychiatrie (29)","BGI";"30 - Kinder- und Jugendpsychiatrie","BGII";"307 - stationsäquivalente Behandlung in der Kinder- und Jugendpsychiatrie (30)","BGII";"31 - Psychosomatik","BGI";"","LEER";0,"Leer"},2,0)</f>
        <v>LEER</v>
      </c>
      <c r="AA2254" s="8" t="str">
        <f t="shared" si="312"/>
        <v>Stationen</v>
      </c>
    </row>
    <row r="2255" spans="2:27" ht="15" customHeight="1" x14ac:dyDescent="0.25">
      <c r="B2255" s="76" t="str">
        <f t="shared" si="314"/>
        <v>!!!</v>
      </c>
      <c r="C2255" s="310" t="str">
        <f>IF(LEN($E2255)&gt;0,VLOOKUP(TEXT($E2255,0),'Angaben Stationen'!$E$14:$V$215,17,0),"")</f>
        <v/>
      </c>
      <c r="D2255" s="254" t="str">
        <f>IF(LEN($E2255)&gt;0,VLOOKUP(TEXT($E2255,0),'Angaben Stationen'!$E$14:$V$215,18,0),"")</f>
        <v/>
      </c>
      <c r="E2255" s="344"/>
      <c r="F2255" s="256"/>
      <c r="G2255" s="256"/>
      <c r="H2255" s="307"/>
      <c r="I2255" s="183"/>
      <c r="R2255" s="8">
        <f t="shared" si="307"/>
        <v>0</v>
      </c>
      <c r="S2255" s="8">
        <f>VLOOKUP($D2255,{"29 - Psychiatrie (Erwachsene)",1;"30 - Kinder- und Jugendpsychiatrie",1;"297 - stationsäquivalente Behandlung in der Erwachsenenpsychiatrie (29)",1;"307 - stationsäquivalente Behandlung in der Kinder- und Jugendpsychiatrie (30)",1;"31 - Psychosomatik",1;"",0;0,0},2,0)</f>
        <v>0</v>
      </c>
      <c r="T2255" s="8">
        <f t="shared" si="313"/>
        <v>0</v>
      </c>
      <c r="U2255" s="8">
        <f t="shared" si="315"/>
        <v>0</v>
      </c>
      <c r="V2255" s="8">
        <f t="shared" si="308"/>
        <v>0</v>
      </c>
      <c r="W2255" s="8">
        <f t="shared" si="309"/>
        <v>0</v>
      </c>
      <c r="X2255" s="8">
        <f t="shared" si="310"/>
        <v>0</v>
      </c>
      <c r="Y2255" s="8" t="str">
        <f t="shared" si="311"/>
        <v/>
      </c>
      <c r="Z2255" s="8" t="str">
        <f>VLOOKUP($D2255,{"29 - Psychiatrie (Erwachsene)","BGI";"297 - stationsäquivalente Behandlung in der Erwachsenenpsychiatrie (29)","BGI";"30 - Kinder- und Jugendpsychiatrie","BGII";"307 - stationsäquivalente Behandlung in der Kinder- und Jugendpsychiatrie (30)","BGII";"31 - Psychosomatik","BGI";"","LEER";0,"Leer"},2,0)</f>
        <v>LEER</v>
      </c>
      <c r="AA2255" s="8" t="str">
        <f t="shared" si="312"/>
        <v>Stationen</v>
      </c>
    </row>
    <row r="2256" spans="2:27" ht="15" customHeight="1" x14ac:dyDescent="0.25">
      <c r="B2256" s="76" t="str">
        <f t="shared" si="314"/>
        <v>!!!</v>
      </c>
      <c r="C2256" s="310" t="str">
        <f>IF(LEN($E2256)&gt;0,VLOOKUP(TEXT($E2256,0),'Angaben Stationen'!$E$14:$V$215,17,0),"")</f>
        <v/>
      </c>
      <c r="D2256" s="254" t="str">
        <f>IF(LEN($E2256)&gt;0,VLOOKUP(TEXT($E2256,0),'Angaben Stationen'!$E$14:$V$215,18,0),"")</f>
        <v/>
      </c>
      <c r="E2256" s="344"/>
      <c r="F2256" s="256"/>
      <c r="G2256" s="256"/>
      <c r="H2256" s="307"/>
      <c r="I2256" s="183"/>
      <c r="R2256" s="8">
        <f t="shared" si="307"/>
        <v>0</v>
      </c>
      <c r="S2256" s="8">
        <f>VLOOKUP($D2256,{"29 - Psychiatrie (Erwachsene)",1;"30 - Kinder- und Jugendpsychiatrie",1;"297 - stationsäquivalente Behandlung in der Erwachsenenpsychiatrie (29)",1;"307 - stationsäquivalente Behandlung in der Kinder- und Jugendpsychiatrie (30)",1;"31 - Psychosomatik",1;"",0;0,0},2,0)</f>
        <v>0</v>
      </c>
      <c r="T2256" s="8">
        <f t="shared" si="313"/>
        <v>0</v>
      </c>
      <c r="U2256" s="8">
        <f t="shared" si="315"/>
        <v>0</v>
      </c>
      <c r="V2256" s="8">
        <f t="shared" si="308"/>
        <v>0</v>
      </c>
      <c r="W2256" s="8">
        <f t="shared" si="309"/>
        <v>0</v>
      </c>
      <c r="X2256" s="8">
        <f t="shared" si="310"/>
        <v>0</v>
      </c>
      <c r="Y2256" s="8" t="str">
        <f t="shared" si="311"/>
        <v/>
      </c>
      <c r="Z2256" s="8" t="str">
        <f>VLOOKUP($D2256,{"29 - Psychiatrie (Erwachsene)","BGI";"297 - stationsäquivalente Behandlung in der Erwachsenenpsychiatrie (29)","BGI";"30 - Kinder- und Jugendpsychiatrie","BGII";"307 - stationsäquivalente Behandlung in der Kinder- und Jugendpsychiatrie (30)","BGII";"31 - Psychosomatik","BGI";"","LEER";0,"Leer"},2,0)</f>
        <v>LEER</v>
      </c>
      <c r="AA2256" s="8" t="str">
        <f t="shared" si="312"/>
        <v>Stationen</v>
      </c>
    </row>
    <row r="2257" spans="2:27" ht="15" customHeight="1" x14ac:dyDescent="0.25">
      <c r="B2257" s="76" t="str">
        <f t="shared" si="314"/>
        <v>!!!</v>
      </c>
      <c r="C2257" s="310" t="str">
        <f>IF(LEN($E2257)&gt;0,VLOOKUP(TEXT($E2257,0),'Angaben Stationen'!$E$14:$V$215,17,0),"")</f>
        <v/>
      </c>
      <c r="D2257" s="254" t="str">
        <f>IF(LEN($E2257)&gt;0,VLOOKUP(TEXT($E2257,0),'Angaben Stationen'!$E$14:$V$215,18,0),"")</f>
        <v/>
      </c>
      <c r="E2257" s="344"/>
      <c r="F2257" s="256"/>
      <c r="G2257" s="256"/>
      <c r="H2257" s="307"/>
      <c r="I2257" s="183"/>
      <c r="R2257" s="8">
        <f t="shared" si="307"/>
        <v>0</v>
      </c>
      <c r="S2257" s="8">
        <f>VLOOKUP($D2257,{"29 - Psychiatrie (Erwachsene)",1;"30 - Kinder- und Jugendpsychiatrie",1;"297 - stationsäquivalente Behandlung in der Erwachsenenpsychiatrie (29)",1;"307 - stationsäquivalente Behandlung in der Kinder- und Jugendpsychiatrie (30)",1;"31 - Psychosomatik",1;"",0;0,0},2,0)</f>
        <v>0</v>
      </c>
      <c r="T2257" s="8">
        <f t="shared" si="313"/>
        <v>0</v>
      </c>
      <c r="U2257" s="8">
        <f t="shared" si="315"/>
        <v>0</v>
      </c>
      <c r="V2257" s="8">
        <f t="shared" si="308"/>
        <v>0</v>
      </c>
      <c r="W2257" s="8">
        <f t="shared" si="309"/>
        <v>0</v>
      </c>
      <c r="X2257" s="8">
        <f t="shared" si="310"/>
        <v>0</v>
      </c>
      <c r="Y2257" s="8" t="str">
        <f t="shared" si="311"/>
        <v/>
      </c>
      <c r="Z2257" s="8" t="str">
        <f>VLOOKUP($D2257,{"29 - Psychiatrie (Erwachsene)","BGI";"297 - stationsäquivalente Behandlung in der Erwachsenenpsychiatrie (29)","BGI";"30 - Kinder- und Jugendpsychiatrie","BGII";"307 - stationsäquivalente Behandlung in der Kinder- und Jugendpsychiatrie (30)","BGII";"31 - Psychosomatik","BGI";"","LEER";0,"Leer"},2,0)</f>
        <v>LEER</v>
      </c>
      <c r="AA2257" s="8" t="str">
        <f t="shared" si="312"/>
        <v>Stationen</v>
      </c>
    </row>
    <row r="2258" spans="2:27" ht="15" customHeight="1" x14ac:dyDescent="0.25">
      <c r="B2258" s="76" t="str">
        <f t="shared" si="314"/>
        <v>!!!</v>
      </c>
      <c r="C2258" s="310" t="str">
        <f>IF(LEN($E2258)&gt;0,VLOOKUP(TEXT($E2258,0),'Angaben Stationen'!$E$14:$V$215,17,0),"")</f>
        <v/>
      </c>
      <c r="D2258" s="254" t="str">
        <f>IF(LEN($E2258)&gt;0,VLOOKUP(TEXT($E2258,0),'Angaben Stationen'!$E$14:$V$215,18,0),"")</f>
        <v/>
      </c>
      <c r="E2258" s="344"/>
      <c r="F2258" s="256"/>
      <c r="G2258" s="256"/>
      <c r="H2258" s="307"/>
      <c r="I2258" s="183"/>
      <c r="R2258" s="8">
        <f t="shared" si="307"/>
        <v>0</v>
      </c>
      <c r="S2258" s="8">
        <f>VLOOKUP($D2258,{"29 - Psychiatrie (Erwachsene)",1;"30 - Kinder- und Jugendpsychiatrie",1;"297 - stationsäquivalente Behandlung in der Erwachsenenpsychiatrie (29)",1;"307 - stationsäquivalente Behandlung in der Kinder- und Jugendpsychiatrie (30)",1;"31 - Psychosomatik",1;"",0;0,0},2,0)</f>
        <v>0</v>
      </c>
      <c r="T2258" s="8">
        <f t="shared" si="313"/>
        <v>0</v>
      </c>
      <c r="U2258" s="8">
        <f t="shared" si="315"/>
        <v>0</v>
      </c>
      <c r="V2258" s="8">
        <f t="shared" si="308"/>
        <v>0</v>
      </c>
      <c r="W2258" s="8">
        <f t="shared" si="309"/>
        <v>0</v>
      </c>
      <c r="X2258" s="8">
        <f t="shared" si="310"/>
        <v>0</v>
      </c>
      <c r="Y2258" s="8" t="str">
        <f t="shared" si="311"/>
        <v/>
      </c>
      <c r="Z2258" s="8" t="str">
        <f>VLOOKUP($D2258,{"29 - Psychiatrie (Erwachsene)","BGI";"297 - stationsäquivalente Behandlung in der Erwachsenenpsychiatrie (29)","BGI";"30 - Kinder- und Jugendpsychiatrie","BGII";"307 - stationsäquivalente Behandlung in der Kinder- und Jugendpsychiatrie (30)","BGII";"31 - Psychosomatik","BGI";"","LEER";0,"Leer"},2,0)</f>
        <v>LEER</v>
      </c>
      <c r="AA2258" s="8" t="str">
        <f t="shared" si="312"/>
        <v>Stationen</v>
      </c>
    </row>
    <row r="2259" spans="2:27" ht="15" customHeight="1" x14ac:dyDescent="0.25">
      <c r="B2259" s="76" t="str">
        <f t="shared" si="314"/>
        <v>!!!</v>
      </c>
      <c r="C2259" s="310" t="str">
        <f>IF(LEN($E2259)&gt;0,VLOOKUP(TEXT($E2259,0),'Angaben Stationen'!$E$14:$V$215,17,0),"")</f>
        <v/>
      </c>
      <c r="D2259" s="254" t="str">
        <f>IF(LEN($E2259)&gt;0,VLOOKUP(TEXT($E2259,0),'Angaben Stationen'!$E$14:$V$215,18,0),"")</f>
        <v/>
      </c>
      <c r="E2259" s="344"/>
      <c r="F2259" s="256"/>
      <c r="G2259" s="256"/>
      <c r="H2259" s="307"/>
      <c r="I2259" s="183"/>
      <c r="R2259" s="8">
        <f t="shared" si="307"/>
        <v>0</v>
      </c>
      <c r="S2259" s="8">
        <f>VLOOKUP($D2259,{"29 - Psychiatrie (Erwachsene)",1;"30 - Kinder- und Jugendpsychiatrie",1;"297 - stationsäquivalente Behandlung in der Erwachsenenpsychiatrie (29)",1;"307 - stationsäquivalente Behandlung in der Kinder- und Jugendpsychiatrie (30)",1;"31 - Psychosomatik",1;"",0;0,0},2,0)</f>
        <v>0</v>
      </c>
      <c r="T2259" s="8">
        <f t="shared" si="313"/>
        <v>0</v>
      </c>
      <c r="U2259" s="8">
        <f t="shared" si="315"/>
        <v>0</v>
      </c>
      <c r="V2259" s="8">
        <f t="shared" si="308"/>
        <v>0</v>
      </c>
      <c r="W2259" s="8">
        <f t="shared" si="309"/>
        <v>0</v>
      </c>
      <c r="X2259" s="8">
        <f t="shared" si="310"/>
        <v>0</v>
      </c>
      <c r="Y2259" s="8" t="str">
        <f t="shared" si="311"/>
        <v/>
      </c>
      <c r="Z2259" s="8" t="str">
        <f>VLOOKUP($D2259,{"29 - Psychiatrie (Erwachsene)","BGI";"297 - stationsäquivalente Behandlung in der Erwachsenenpsychiatrie (29)","BGI";"30 - Kinder- und Jugendpsychiatrie","BGII";"307 - stationsäquivalente Behandlung in der Kinder- und Jugendpsychiatrie (30)","BGII";"31 - Psychosomatik","BGI";"","LEER";0,"Leer"},2,0)</f>
        <v>LEER</v>
      </c>
      <c r="AA2259" s="8" t="str">
        <f t="shared" si="312"/>
        <v>Stationen</v>
      </c>
    </row>
    <row r="2260" spans="2:27" ht="15" customHeight="1" x14ac:dyDescent="0.25">
      <c r="B2260" s="76" t="str">
        <f t="shared" si="314"/>
        <v>!!!</v>
      </c>
      <c r="C2260" s="310" t="str">
        <f>IF(LEN($E2260)&gt;0,VLOOKUP(TEXT($E2260,0),'Angaben Stationen'!$E$14:$V$215,17,0),"")</f>
        <v/>
      </c>
      <c r="D2260" s="254" t="str">
        <f>IF(LEN($E2260)&gt;0,VLOOKUP(TEXT($E2260,0),'Angaben Stationen'!$E$14:$V$215,18,0),"")</f>
        <v/>
      </c>
      <c r="E2260" s="344"/>
      <c r="F2260" s="256"/>
      <c r="G2260" s="256"/>
      <c r="H2260" s="307"/>
      <c r="I2260" s="183"/>
      <c r="R2260" s="8">
        <f t="shared" si="307"/>
        <v>0</v>
      </c>
      <c r="S2260" s="8">
        <f>VLOOKUP($D2260,{"29 - Psychiatrie (Erwachsene)",1;"30 - Kinder- und Jugendpsychiatrie",1;"297 - stationsäquivalente Behandlung in der Erwachsenenpsychiatrie (29)",1;"307 - stationsäquivalente Behandlung in der Kinder- und Jugendpsychiatrie (30)",1;"31 - Psychosomatik",1;"",0;0,0},2,0)</f>
        <v>0</v>
      </c>
      <c r="T2260" s="8">
        <f t="shared" si="313"/>
        <v>0</v>
      </c>
      <c r="U2260" s="8">
        <f t="shared" si="315"/>
        <v>0</v>
      </c>
      <c r="V2260" s="8">
        <f t="shared" si="308"/>
        <v>0</v>
      </c>
      <c r="W2260" s="8">
        <f t="shared" si="309"/>
        <v>0</v>
      </c>
      <c r="X2260" s="8">
        <f t="shared" si="310"/>
        <v>0</v>
      </c>
      <c r="Y2260" s="8" t="str">
        <f t="shared" si="311"/>
        <v/>
      </c>
      <c r="Z2260" s="8" t="str">
        <f>VLOOKUP($D2260,{"29 - Psychiatrie (Erwachsene)","BGI";"297 - stationsäquivalente Behandlung in der Erwachsenenpsychiatrie (29)","BGI";"30 - Kinder- und Jugendpsychiatrie","BGII";"307 - stationsäquivalente Behandlung in der Kinder- und Jugendpsychiatrie (30)","BGII";"31 - Psychosomatik","BGI";"","LEER";0,"Leer"},2,0)</f>
        <v>LEER</v>
      </c>
      <c r="AA2260" s="8" t="str">
        <f t="shared" si="312"/>
        <v>Stationen</v>
      </c>
    </row>
    <row r="2261" spans="2:27" ht="15" customHeight="1" x14ac:dyDescent="0.25">
      <c r="B2261" s="76" t="str">
        <f t="shared" si="314"/>
        <v>!!!</v>
      </c>
      <c r="C2261" s="310" t="str">
        <f>IF(LEN($E2261)&gt;0,VLOOKUP(TEXT($E2261,0),'Angaben Stationen'!$E$14:$V$215,17,0),"")</f>
        <v/>
      </c>
      <c r="D2261" s="254" t="str">
        <f>IF(LEN($E2261)&gt;0,VLOOKUP(TEXT($E2261,0),'Angaben Stationen'!$E$14:$V$215,18,0),"")</f>
        <v/>
      </c>
      <c r="E2261" s="344"/>
      <c r="F2261" s="256"/>
      <c r="G2261" s="256"/>
      <c r="H2261" s="307"/>
      <c r="I2261" s="183"/>
      <c r="R2261" s="8">
        <f t="shared" si="307"/>
        <v>0</v>
      </c>
      <c r="S2261" s="8">
        <f>VLOOKUP($D2261,{"29 - Psychiatrie (Erwachsene)",1;"30 - Kinder- und Jugendpsychiatrie",1;"297 - stationsäquivalente Behandlung in der Erwachsenenpsychiatrie (29)",1;"307 - stationsäquivalente Behandlung in der Kinder- und Jugendpsychiatrie (30)",1;"31 - Psychosomatik",1;"",0;0,0},2,0)</f>
        <v>0</v>
      </c>
      <c r="T2261" s="8">
        <f t="shared" si="313"/>
        <v>0</v>
      </c>
      <c r="U2261" s="8">
        <f t="shared" si="315"/>
        <v>0</v>
      </c>
      <c r="V2261" s="8">
        <f t="shared" si="308"/>
        <v>0</v>
      </c>
      <c r="W2261" s="8">
        <f t="shared" si="309"/>
        <v>0</v>
      </c>
      <c r="X2261" s="8">
        <f t="shared" si="310"/>
        <v>0</v>
      </c>
      <c r="Y2261" s="8" t="str">
        <f t="shared" si="311"/>
        <v/>
      </c>
      <c r="Z2261" s="8" t="str">
        <f>VLOOKUP($D2261,{"29 - Psychiatrie (Erwachsene)","BGI";"297 - stationsäquivalente Behandlung in der Erwachsenenpsychiatrie (29)","BGI";"30 - Kinder- und Jugendpsychiatrie","BGII";"307 - stationsäquivalente Behandlung in der Kinder- und Jugendpsychiatrie (30)","BGII";"31 - Psychosomatik","BGI";"","LEER";0,"Leer"},2,0)</f>
        <v>LEER</v>
      </c>
      <c r="AA2261" s="8" t="str">
        <f t="shared" si="312"/>
        <v>Stationen</v>
      </c>
    </row>
    <row r="2262" spans="2:27" ht="15" customHeight="1" x14ac:dyDescent="0.25">
      <c r="B2262" s="76" t="str">
        <f t="shared" si="314"/>
        <v>!!!</v>
      </c>
      <c r="C2262" s="310" t="str">
        <f>IF(LEN($E2262)&gt;0,VLOOKUP(TEXT($E2262,0),'Angaben Stationen'!$E$14:$V$215,17,0),"")</f>
        <v/>
      </c>
      <c r="D2262" s="254" t="str">
        <f>IF(LEN($E2262)&gt;0,VLOOKUP(TEXT($E2262,0),'Angaben Stationen'!$E$14:$V$215,18,0),"")</f>
        <v/>
      </c>
      <c r="E2262" s="344"/>
      <c r="F2262" s="256"/>
      <c r="G2262" s="256"/>
      <c r="H2262" s="307"/>
      <c r="I2262" s="183"/>
      <c r="R2262" s="8">
        <f t="shared" si="307"/>
        <v>0</v>
      </c>
      <c r="S2262" s="8">
        <f>VLOOKUP($D2262,{"29 - Psychiatrie (Erwachsene)",1;"30 - Kinder- und Jugendpsychiatrie",1;"297 - stationsäquivalente Behandlung in der Erwachsenenpsychiatrie (29)",1;"307 - stationsäquivalente Behandlung in der Kinder- und Jugendpsychiatrie (30)",1;"31 - Psychosomatik",1;"",0;0,0},2,0)</f>
        <v>0</v>
      </c>
      <c r="T2262" s="8">
        <f t="shared" si="313"/>
        <v>0</v>
      </c>
      <c r="U2262" s="8">
        <f t="shared" si="315"/>
        <v>0</v>
      </c>
      <c r="V2262" s="8">
        <f t="shared" si="308"/>
        <v>0</v>
      </c>
      <c r="W2262" s="8">
        <f t="shared" si="309"/>
        <v>0</v>
      </c>
      <c r="X2262" s="8">
        <f t="shared" si="310"/>
        <v>0</v>
      </c>
      <c r="Y2262" s="8" t="str">
        <f t="shared" si="311"/>
        <v/>
      </c>
      <c r="Z2262" s="8" t="str">
        <f>VLOOKUP($D2262,{"29 - Psychiatrie (Erwachsene)","BGI";"297 - stationsäquivalente Behandlung in der Erwachsenenpsychiatrie (29)","BGI";"30 - Kinder- und Jugendpsychiatrie","BGII";"307 - stationsäquivalente Behandlung in der Kinder- und Jugendpsychiatrie (30)","BGII";"31 - Psychosomatik","BGI";"","LEER";0,"Leer"},2,0)</f>
        <v>LEER</v>
      </c>
      <c r="AA2262" s="8" t="str">
        <f t="shared" si="312"/>
        <v>Stationen</v>
      </c>
    </row>
    <row r="2263" spans="2:27" ht="15" customHeight="1" x14ac:dyDescent="0.25">
      <c r="B2263" s="76" t="str">
        <f t="shared" si="314"/>
        <v>!!!</v>
      </c>
      <c r="C2263" s="310" t="str">
        <f>IF(LEN($E2263)&gt;0,VLOOKUP(TEXT($E2263,0),'Angaben Stationen'!$E$14:$V$215,17,0),"")</f>
        <v/>
      </c>
      <c r="D2263" s="254" t="str">
        <f>IF(LEN($E2263)&gt;0,VLOOKUP(TEXT($E2263,0),'Angaben Stationen'!$E$14:$V$215,18,0),"")</f>
        <v/>
      </c>
      <c r="E2263" s="344"/>
      <c r="F2263" s="256"/>
      <c r="G2263" s="256"/>
      <c r="H2263" s="307"/>
      <c r="I2263" s="183"/>
      <c r="R2263" s="8">
        <f t="shared" si="307"/>
        <v>0</v>
      </c>
      <c r="S2263" s="8">
        <f>VLOOKUP($D2263,{"29 - Psychiatrie (Erwachsene)",1;"30 - Kinder- und Jugendpsychiatrie",1;"297 - stationsäquivalente Behandlung in der Erwachsenenpsychiatrie (29)",1;"307 - stationsäquivalente Behandlung in der Kinder- und Jugendpsychiatrie (30)",1;"31 - Psychosomatik",1;"",0;0,0},2,0)</f>
        <v>0</v>
      </c>
      <c r="T2263" s="8">
        <f t="shared" si="313"/>
        <v>0</v>
      </c>
      <c r="U2263" s="8">
        <f t="shared" si="315"/>
        <v>0</v>
      </c>
      <c r="V2263" s="8">
        <f t="shared" si="308"/>
        <v>0</v>
      </c>
      <c r="W2263" s="8">
        <f t="shared" si="309"/>
        <v>0</v>
      </c>
      <c r="X2263" s="8">
        <f t="shared" si="310"/>
        <v>0</v>
      </c>
      <c r="Y2263" s="8" t="str">
        <f t="shared" si="311"/>
        <v/>
      </c>
      <c r="Z2263" s="8" t="str">
        <f>VLOOKUP($D2263,{"29 - Psychiatrie (Erwachsene)","BGI";"297 - stationsäquivalente Behandlung in der Erwachsenenpsychiatrie (29)","BGI";"30 - Kinder- und Jugendpsychiatrie","BGII";"307 - stationsäquivalente Behandlung in der Kinder- und Jugendpsychiatrie (30)","BGII";"31 - Psychosomatik","BGI";"","LEER";0,"Leer"},2,0)</f>
        <v>LEER</v>
      </c>
      <c r="AA2263" s="8" t="str">
        <f t="shared" si="312"/>
        <v>Stationen</v>
      </c>
    </row>
    <row r="2264" spans="2:27" ht="15" customHeight="1" x14ac:dyDescent="0.25">
      <c r="B2264" s="76" t="str">
        <f t="shared" si="314"/>
        <v>!!!</v>
      </c>
      <c r="C2264" s="310" t="str">
        <f>IF(LEN($E2264)&gt;0,VLOOKUP(TEXT($E2264,0),'Angaben Stationen'!$E$14:$V$215,17,0),"")</f>
        <v/>
      </c>
      <c r="D2264" s="254" t="str">
        <f>IF(LEN($E2264)&gt;0,VLOOKUP(TEXT($E2264,0),'Angaben Stationen'!$E$14:$V$215,18,0),"")</f>
        <v/>
      </c>
      <c r="E2264" s="344"/>
      <c r="F2264" s="256"/>
      <c r="G2264" s="256"/>
      <c r="H2264" s="307"/>
      <c r="I2264" s="183"/>
      <c r="R2264" s="8">
        <f t="shared" si="307"/>
        <v>0</v>
      </c>
      <c r="S2264" s="8">
        <f>VLOOKUP($D2264,{"29 - Psychiatrie (Erwachsene)",1;"30 - Kinder- und Jugendpsychiatrie",1;"297 - stationsäquivalente Behandlung in der Erwachsenenpsychiatrie (29)",1;"307 - stationsäquivalente Behandlung in der Kinder- und Jugendpsychiatrie (30)",1;"31 - Psychosomatik",1;"",0;0,0},2,0)</f>
        <v>0</v>
      </c>
      <c r="T2264" s="8">
        <f t="shared" si="313"/>
        <v>0</v>
      </c>
      <c r="U2264" s="8">
        <f t="shared" si="315"/>
        <v>0</v>
      </c>
      <c r="V2264" s="8">
        <f t="shared" si="308"/>
        <v>0</v>
      </c>
      <c r="W2264" s="8">
        <f t="shared" si="309"/>
        <v>0</v>
      </c>
      <c r="X2264" s="8">
        <f t="shared" si="310"/>
        <v>0</v>
      </c>
      <c r="Y2264" s="8" t="str">
        <f t="shared" si="311"/>
        <v/>
      </c>
      <c r="Z2264" s="8" t="str">
        <f>VLOOKUP($D2264,{"29 - Psychiatrie (Erwachsene)","BGI";"297 - stationsäquivalente Behandlung in der Erwachsenenpsychiatrie (29)","BGI";"30 - Kinder- und Jugendpsychiatrie","BGII";"307 - stationsäquivalente Behandlung in der Kinder- und Jugendpsychiatrie (30)","BGII";"31 - Psychosomatik","BGI";"","LEER";0,"Leer"},2,0)</f>
        <v>LEER</v>
      </c>
      <c r="AA2264" s="8" t="str">
        <f t="shared" si="312"/>
        <v>Stationen</v>
      </c>
    </row>
    <row r="2265" spans="2:27" ht="15" customHeight="1" x14ac:dyDescent="0.25">
      <c r="B2265" s="76" t="str">
        <f t="shared" si="314"/>
        <v>!!!</v>
      </c>
      <c r="C2265" s="310" t="str">
        <f>IF(LEN($E2265)&gt;0,VLOOKUP(TEXT($E2265,0),'Angaben Stationen'!$E$14:$V$215,17,0),"")</f>
        <v/>
      </c>
      <c r="D2265" s="254" t="str">
        <f>IF(LEN($E2265)&gt;0,VLOOKUP(TEXT($E2265,0),'Angaben Stationen'!$E$14:$V$215,18,0),"")</f>
        <v/>
      </c>
      <c r="E2265" s="344"/>
      <c r="F2265" s="256"/>
      <c r="G2265" s="256"/>
      <c r="H2265" s="307"/>
      <c r="I2265" s="183"/>
      <c r="R2265" s="8">
        <f t="shared" si="307"/>
        <v>0</v>
      </c>
      <c r="S2265" s="8">
        <f>VLOOKUP($D2265,{"29 - Psychiatrie (Erwachsene)",1;"30 - Kinder- und Jugendpsychiatrie",1;"297 - stationsäquivalente Behandlung in der Erwachsenenpsychiatrie (29)",1;"307 - stationsäquivalente Behandlung in der Kinder- und Jugendpsychiatrie (30)",1;"31 - Psychosomatik",1;"",0;0,0},2,0)</f>
        <v>0</v>
      </c>
      <c r="T2265" s="8">
        <f t="shared" si="313"/>
        <v>0</v>
      </c>
      <c r="U2265" s="8">
        <f t="shared" si="315"/>
        <v>0</v>
      </c>
      <c r="V2265" s="8">
        <f t="shared" si="308"/>
        <v>0</v>
      </c>
      <c r="W2265" s="8">
        <f t="shared" si="309"/>
        <v>0</v>
      </c>
      <c r="X2265" s="8">
        <f t="shared" si="310"/>
        <v>0</v>
      </c>
      <c r="Y2265" s="8" t="str">
        <f t="shared" si="311"/>
        <v/>
      </c>
      <c r="Z2265" s="8" t="str">
        <f>VLOOKUP($D2265,{"29 - Psychiatrie (Erwachsene)","BGI";"297 - stationsäquivalente Behandlung in der Erwachsenenpsychiatrie (29)","BGI";"30 - Kinder- und Jugendpsychiatrie","BGII";"307 - stationsäquivalente Behandlung in der Kinder- und Jugendpsychiatrie (30)","BGII";"31 - Psychosomatik","BGI";"","LEER";0,"Leer"},2,0)</f>
        <v>LEER</v>
      </c>
      <c r="AA2265" s="8" t="str">
        <f t="shared" si="312"/>
        <v>Stationen</v>
      </c>
    </row>
    <row r="2266" spans="2:27" ht="15" customHeight="1" x14ac:dyDescent="0.25">
      <c r="B2266" s="76" t="str">
        <f t="shared" si="314"/>
        <v>!!!</v>
      </c>
      <c r="C2266" s="310" t="str">
        <f>IF(LEN($E2266)&gt;0,VLOOKUP(TEXT($E2266,0),'Angaben Stationen'!$E$14:$V$215,17,0),"")</f>
        <v/>
      </c>
      <c r="D2266" s="254" t="str">
        <f>IF(LEN($E2266)&gt;0,VLOOKUP(TEXT($E2266,0),'Angaben Stationen'!$E$14:$V$215,18,0),"")</f>
        <v/>
      </c>
      <c r="E2266" s="344"/>
      <c r="F2266" s="256"/>
      <c r="G2266" s="256"/>
      <c r="H2266" s="307"/>
      <c r="I2266" s="183"/>
      <c r="R2266" s="8">
        <f t="shared" si="307"/>
        <v>0</v>
      </c>
      <c r="S2266" s="8">
        <f>VLOOKUP($D2266,{"29 - Psychiatrie (Erwachsene)",1;"30 - Kinder- und Jugendpsychiatrie",1;"297 - stationsäquivalente Behandlung in der Erwachsenenpsychiatrie (29)",1;"307 - stationsäquivalente Behandlung in der Kinder- und Jugendpsychiatrie (30)",1;"31 - Psychosomatik",1;"",0;0,0},2,0)</f>
        <v>0</v>
      </c>
      <c r="T2266" s="8">
        <f t="shared" si="313"/>
        <v>0</v>
      </c>
      <c r="U2266" s="8">
        <f t="shared" si="315"/>
        <v>0</v>
      </c>
      <c r="V2266" s="8">
        <f t="shared" si="308"/>
        <v>0</v>
      </c>
      <c r="W2266" s="8">
        <f t="shared" si="309"/>
        <v>0</v>
      </c>
      <c r="X2266" s="8">
        <f t="shared" si="310"/>
        <v>0</v>
      </c>
      <c r="Y2266" s="8" t="str">
        <f t="shared" si="311"/>
        <v/>
      </c>
      <c r="Z2266" s="8" t="str">
        <f>VLOOKUP($D2266,{"29 - Psychiatrie (Erwachsene)","BGI";"297 - stationsäquivalente Behandlung in der Erwachsenenpsychiatrie (29)","BGI";"30 - Kinder- und Jugendpsychiatrie","BGII";"307 - stationsäquivalente Behandlung in der Kinder- und Jugendpsychiatrie (30)","BGII";"31 - Psychosomatik","BGI";"","LEER";0,"Leer"},2,0)</f>
        <v>LEER</v>
      </c>
      <c r="AA2266" s="8" t="str">
        <f t="shared" si="312"/>
        <v>Stationen</v>
      </c>
    </row>
    <row r="2267" spans="2:27" ht="15" customHeight="1" x14ac:dyDescent="0.25">
      <c r="B2267" s="76" t="str">
        <f t="shared" si="314"/>
        <v>!!!</v>
      </c>
      <c r="C2267" s="310" t="str">
        <f>IF(LEN($E2267)&gt;0,VLOOKUP(TEXT($E2267,0),'Angaben Stationen'!$E$14:$V$215,17,0),"")</f>
        <v/>
      </c>
      <c r="D2267" s="254" t="str">
        <f>IF(LEN($E2267)&gt;0,VLOOKUP(TEXT($E2267,0),'Angaben Stationen'!$E$14:$V$215,18,0),"")</f>
        <v/>
      </c>
      <c r="E2267" s="344"/>
      <c r="F2267" s="256"/>
      <c r="G2267" s="256"/>
      <c r="H2267" s="307"/>
      <c r="I2267" s="183"/>
      <c r="R2267" s="8">
        <f t="shared" si="307"/>
        <v>0</v>
      </c>
      <c r="S2267" s="8">
        <f>VLOOKUP($D2267,{"29 - Psychiatrie (Erwachsene)",1;"30 - Kinder- und Jugendpsychiatrie",1;"297 - stationsäquivalente Behandlung in der Erwachsenenpsychiatrie (29)",1;"307 - stationsäquivalente Behandlung in der Kinder- und Jugendpsychiatrie (30)",1;"31 - Psychosomatik",1;"",0;0,0},2,0)</f>
        <v>0</v>
      </c>
      <c r="T2267" s="8">
        <f t="shared" si="313"/>
        <v>0</v>
      </c>
      <c r="U2267" s="8">
        <f t="shared" si="315"/>
        <v>0</v>
      </c>
      <c r="V2267" s="8">
        <f t="shared" si="308"/>
        <v>0</v>
      </c>
      <c r="W2267" s="8">
        <f t="shared" si="309"/>
        <v>0</v>
      </c>
      <c r="X2267" s="8">
        <f t="shared" si="310"/>
        <v>0</v>
      </c>
      <c r="Y2267" s="8" t="str">
        <f t="shared" si="311"/>
        <v/>
      </c>
      <c r="Z2267" s="8" t="str">
        <f>VLOOKUP($D2267,{"29 - Psychiatrie (Erwachsene)","BGI";"297 - stationsäquivalente Behandlung in der Erwachsenenpsychiatrie (29)","BGI";"30 - Kinder- und Jugendpsychiatrie","BGII";"307 - stationsäquivalente Behandlung in der Kinder- und Jugendpsychiatrie (30)","BGII";"31 - Psychosomatik","BGI";"","LEER";0,"Leer"},2,0)</f>
        <v>LEER</v>
      </c>
      <c r="AA2267" s="8" t="str">
        <f t="shared" si="312"/>
        <v>Stationen</v>
      </c>
    </row>
    <row r="2268" spans="2:27" ht="15" customHeight="1" x14ac:dyDescent="0.25">
      <c r="B2268" s="76" t="str">
        <f t="shared" si="314"/>
        <v>!!!</v>
      </c>
      <c r="C2268" s="310" t="str">
        <f>IF(LEN($E2268)&gt;0,VLOOKUP(TEXT($E2268,0),'Angaben Stationen'!$E$14:$V$215,17,0),"")</f>
        <v/>
      </c>
      <c r="D2268" s="254" t="str">
        <f>IF(LEN($E2268)&gt;0,VLOOKUP(TEXT($E2268,0),'Angaben Stationen'!$E$14:$V$215,18,0),"")</f>
        <v/>
      </c>
      <c r="E2268" s="344"/>
      <c r="F2268" s="256"/>
      <c r="G2268" s="256"/>
      <c r="H2268" s="307"/>
      <c r="I2268" s="183"/>
      <c r="R2268" s="8">
        <f t="shared" si="307"/>
        <v>0</v>
      </c>
      <c r="S2268" s="8">
        <f>VLOOKUP($D2268,{"29 - Psychiatrie (Erwachsene)",1;"30 - Kinder- und Jugendpsychiatrie",1;"297 - stationsäquivalente Behandlung in der Erwachsenenpsychiatrie (29)",1;"307 - stationsäquivalente Behandlung in der Kinder- und Jugendpsychiatrie (30)",1;"31 - Psychosomatik",1;"",0;0,0},2,0)</f>
        <v>0</v>
      </c>
      <c r="T2268" s="8">
        <f t="shared" si="313"/>
        <v>0</v>
      </c>
      <c r="U2268" s="8">
        <f t="shared" si="315"/>
        <v>0</v>
      </c>
      <c r="V2268" s="8">
        <f t="shared" si="308"/>
        <v>0</v>
      </c>
      <c r="W2268" s="8">
        <f t="shared" si="309"/>
        <v>0</v>
      </c>
      <c r="X2268" s="8">
        <f t="shared" si="310"/>
        <v>0</v>
      </c>
      <c r="Y2268" s="8" t="str">
        <f t="shared" si="311"/>
        <v/>
      </c>
      <c r="Z2268" s="8" t="str">
        <f>VLOOKUP($D2268,{"29 - Psychiatrie (Erwachsene)","BGI";"297 - stationsäquivalente Behandlung in der Erwachsenenpsychiatrie (29)","BGI";"30 - Kinder- und Jugendpsychiatrie","BGII";"307 - stationsäquivalente Behandlung in der Kinder- und Jugendpsychiatrie (30)","BGII";"31 - Psychosomatik","BGI";"","LEER";0,"Leer"},2,0)</f>
        <v>LEER</v>
      </c>
      <c r="AA2268" s="8" t="str">
        <f t="shared" si="312"/>
        <v>Stationen</v>
      </c>
    </row>
    <row r="2269" spans="2:27" ht="15" customHeight="1" x14ac:dyDescent="0.25">
      <c r="B2269" s="76" t="str">
        <f t="shared" si="314"/>
        <v>!!!</v>
      </c>
      <c r="C2269" s="310" t="str">
        <f>IF(LEN($E2269)&gt;0,VLOOKUP(TEXT($E2269,0),'Angaben Stationen'!$E$14:$V$215,17,0),"")</f>
        <v/>
      </c>
      <c r="D2269" s="254" t="str">
        <f>IF(LEN($E2269)&gt;0,VLOOKUP(TEXT($E2269,0),'Angaben Stationen'!$E$14:$V$215,18,0),"")</f>
        <v/>
      </c>
      <c r="E2269" s="344"/>
      <c r="F2269" s="256"/>
      <c r="G2269" s="256"/>
      <c r="H2269" s="307"/>
      <c r="I2269" s="183"/>
      <c r="R2269" s="8">
        <f t="shared" si="307"/>
        <v>0</v>
      </c>
      <c r="S2269" s="8">
        <f>VLOOKUP($D2269,{"29 - Psychiatrie (Erwachsene)",1;"30 - Kinder- und Jugendpsychiatrie",1;"297 - stationsäquivalente Behandlung in der Erwachsenenpsychiatrie (29)",1;"307 - stationsäquivalente Behandlung in der Kinder- und Jugendpsychiatrie (30)",1;"31 - Psychosomatik",1;"",0;0,0},2,0)</f>
        <v>0</v>
      </c>
      <c r="T2269" s="8">
        <f t="shared" si="313"/>
        <v>0</v>
      </c>
      <c r="U2269" s="8">
        <f t="shared" si="315"/>
        <v>0</v>
      </c>
      <c r="V2269" s="8">
        <f t="shared" si="308"/>
        <v>0</v>
      </c>
      <c r="W2269" s="8">
        <f t="shared" si="309"/>
        <v>0</v>
      </c>
      <c r="X2269" s="8">
        <f t="shared" si="310"/>
        <v>0</v>
      </c>
      <c r="Y2269" s="8" t="str">
        <f t="shared" si="311"/>
        <v/>
      </c>
      <c r="Z2269" s="8" t="str">
        <f>VLOOKUP($D2269,{"29 - Psychiatrie (Erwachsene)","BGI";"297 - stationsäquivalente Behandlung in der Erwachsenenpsychiatrie (29)","BGI";"30 - Kinder- und Jugendpsychiatrie","BGII";"307 - stationsäquivalente Behandlung in der Kinder- und Jugendpsychiatrie (30)","BGII";"31 - Psychosomatik","BGI";"","LEER";0,"Leer"},2,0)</f>
        <v>LEER</v>
      </c>
      <c r="AA2269" s="8" t="str">
        <f t="shared" si="312"/>
        <v>Stationen</v>
      </c>
    </row>
    <row r="2270" spans="2:27" ht="15" customHeight="1" x14ac:dyDescent="0.25">
      <c r="B2270" s="76" t="str">
        <f t="shared" si="314"/>
        <v>!!!</v>
      </c>
      <c r="C2270" s="310" t="str">
        <f>IF(LEN($E2270)&gt;0,VLOOKUP(TEXT($E2270,0),'Angaben Stationen'!$E$14:$V$215,17,0),"")</f>
        <v/>
      </c>
      <c r="D2270" s="254" t="str">
        <f>IF(LEN($E2270)&gt;0,VLOOKUP(TEXT($E2270,0),'Angaben Stationen'!$E$14:$V$215,18,0),"")</f>
        <v/>
      </c>
      <c r="E2270" s="344"/>
      <c r="F2270" s="256"/>
      <c r="G2270" s="256"/>
      <c r="H2270" s="307"/>
      <c r="I2270" s="183"/>
      <c r="R2270" s="8">
        <f t="shared" si="307"/>
        <v>0</v>
      </c>
      <c r="S2270" s="8">
        <f>VLOOKUP($D2270,{"29 - Psychiatrie (Erwachsene)",1;"30 - Kinder- und Jugendpsychiatrie",1;"297 - stationsäquivalente Behandlung in der Erwachsenenpsychiatrie (29)",1;"307 - stationsäquivalente Behandlung in der Kinder- und Jugendpsychiatrie (30)",1;"31 - Psychosomatik",1;"",0;0,0},2,0)</f>
        <v>0</v>
      </c>
      <c r="T2270" s="8">
        <f t="shared" si="313"/>
        <v>0</v>
      </c>
      <c r="U2270" s="8">
        <f t="shared" si="315"/>
        <v>0</v>
      </c>
      <c r="V2270" s="8">
        <f t="shared" si="308"/>
        <v>0</v>
      </c>
      <c r="W2270" s="8">
        <f t="shared" si="309"/>
        <v>0</v>
      </c>
      <c r="X2270" s="8">
        <f t="shared" si="310"/>
        <v>0</v>
      </c>
      <c r="Y2270" s="8" t="str">
        <f t="shared" si="311"/>
        <v/>
      </c>
      <c r="Z2270" s="8" t="str">
        <f>VLOOKUP($D2270,{"29 - Psychiatrie (Erwachsene)","BGI";"297 - stationsäquivalente Behandlung in der Erwachsenenpsychiatrie (29)","BGI";"30 - Kinder- und Jugendpsychiatrie","BGII";"307 - stationsäquivalente Behandlung in der Kinder- und Jugendpsychiatrie (30)","BGII";"31 - Psychosomatik","BGI";"","LEER";0,"Leer"},2,0)</f>
        <v>LEER</v>
      </c>
      <c r="AA2270" s="8" t="str">
        <f t="shared" si="312"/>
        <v>Stationen</v>
      </c>
    </row>
    <row r="2271" spans="2:27" ht="15" customHeight="1" x14ac:dyDescent="0.25">
      <c r="B2271" s="76" t="str">
        <f t="shared" si="314"/>
        <v>!!!</v>
      </c>
      <c r="C2271" s="310" t="str">
        <f>IF(LEN($E2271)&gt;0,VLOOKUP(TEXT($E2271,0),'Angaben Stationen'!$E$14:$V$215,17,0),"")</f>
        <v/>
      </c>
      <c r="D2271" s="254" t="str">
        <f>IF(LEN($E2271)&gt;0,VLOOKUP(TEXT($E2271,0),'Angaben Stationen'!$E$14:$V$215,18,0),"")</f>
        <v/>
      </c>
      <c r="E2271" s="344"/>
      <c r="F2271" s="256"/>
      <c r="G2271" s="256"/>
      <c r="H2271" s="307"/>
      <c r="I2271" s="183"/>
      <c r="R2271" s="8">
        <f t="shared" si="307"/>
        <v>0</v>
      </c>
      <c r="S2271" s="8">
        <f>VLOOKUP($D2271,{"29 - Psychiatrie (Erwachsene)",1;"30 - Kinder- und Jugendpsychiatrie",1;"297 - stationsäquivalente Behandlung in der Erwachsenenpsychiatrie (29)",1;"307 - stationsäquivalente Behandlung in der Kinder- und Jugendpsychiatrie (30)",1;"31 - Psychosomatik",1;"",0;0,0},2,0)</f>
        <v>0</v>
      </c>
      <c r="T2271" s="8">
        <f t="shared" si="313"/>
        <v>0</v>
      </c>
      <c r="U2271" s="8">
        <f t="shared" si="315"/>
        <v>0</v>
      </c>
      <c r="V2271" s="8">
        <f t="shared" si="308"/>
        <v>0</v>
      </c>
      <c r="W2271" s="8">
        <f t="shared" si="309"/>
        <v>0</v>
      </c>
      <c r="X2271" s="8">
        <f t="shared" si="310"/>
        <v>0</v>
      </c>
      <c r="Y2271" s="8" t="str">
        <f t="shared" si="311"/>
        <v/>
      </c>
      <c r="Z2271" s="8" t="str">
        <f>VLOOKUP($D2271,{"29 - Psychiatrie (Erwachsene)","BGI";"297 - stationsäquivalente Behandlung in der Erwachsenenpsychiatrie (29)","BGI";"30 - Kinder- und Jugendpsychiatrie","BGII";"307 - stationsäquivalente Behandlung in der Kinder- und Jugendpsychiatrie (30)","BGII";"31 - Psychosomatik","BGI";"","LEER";0,"Leer"},2,0)</f>
        <v>LEER</v>
      </c>
      <c r="AA2271" s="8" t="str">
        <f t="shared" si="312"/>
        <v>Stationen</v>
      </c>
    </row>
    <row r="2272" spans="2:27" ht="15" customHeight="1" x14ac:dyDescent="0.25">
      <c r="B2272" s="76" t="str">
        <f t="shared" si="314"/>
        <v>!!!</v>
      </c>
      <c r="C2272" s="310" t="str">
        <f>IF(LEN($E2272)&gt;0,VLOOKUP(TEXT($E2272,0),'Angaben Stationen'!$E$14:$V$215,17,0),"")</f>
        <v/>
      </c>
      <c r="D2272" s="254" t="str">
        <f>IF(LEN($E2272)&gt;0,VLOOKUP(TEXT($E2272,0),'Angaben Stationen'!$E$14:$V$215,18,0),"")</f>
        <v/>
      </c>
      <c r="E2272" s="344"/>
      <c r="F2272" s="256"/>
      <c r="G2272" s="256"/>
      <c r="H2272" s="307"/>
      <c r="I2272" s="183"/>
      <c r="R2272" s="8">
        <f t="shared" si="307"/>
        <v>0</v>
      </c>
      <c r="S2272" s="8">
        <f>VLOOKUP($D2272,{"29 - Psychiatrie (Erwachsene)",1;"30 - Kinder- und Jugendpsychiatrie",1;"297 - stationsäquivalente Behandlung in der Erwachsenenpsychiatrie (29)",1;"307 - stationsäquivalente Behandlung in der Kinder- und Jugendpsychiatrie (30)",1;"31 - Psychosomatik",1;"",0;0,0},2,0)</f>
        <v>0</v>
      </c>
      <c r="T2272" s="8">
        <f t="shared" si="313"/>
        <v>0</v>
      </c>
      <c r="U2272" s="8">
        <f t="shared" si="315"/>
        <v>0</v>
      </c>
      <c r="V2272" s="8">
        <f t="shared" si="308"/>
        <v>0</v>
      </c>
      <c r="W2272" s="8">
        <f t="shared" si="309"/>
        <v>0</v>
      </c>
      <c r="X2272" s="8">
        <f t="shared" si="310"/>
        <v>0</v>
      </c>
      <c r="Y2272" s="8" t="str">
        <f t="shared" si="311"/>
        <v/>
      </c>
      <c r="Z2272" s="8" t="str">
        <f>VLOOKUP($D2272,{"29 - Psychiatrie (Erwachsene)","BGI";"297 - stationsäquivalente Behandlung in der Erwachsenenpsychiatrie (29)","BGI";"30 - Kinder- und Jugendpsychiatrie","BGII";"307 - stationsäquivalente Behandlung in der Kinder- und Jugendpsychiatrie (30)","BGII";"31 - Psychosomatik","BGI";"","LEER";0,"Leer"},2,0)</f>
        <v>LEER</v>
      </c>
      <c r="AA2272" s="8" t="str">
        <f t="shared" si="312"/>
        <v>Stationen</v>
      </c>
    </row>
    <row r="2273" spans="2:27" ht="15" customHeight="1" x14ac:dyDescent="0.25">
      <c r="B2273" s="76" t="str">
        <f t="shared" si="314"/>
        <v>!!!</v>
      </c>
      <c r="C2273" s="310" t="str">
        <f>IF(LEN($E2273)&gt;0,VLOOKUP(TEXT($E2273,0),'Angaben Stationen'!$E$14:$V$215,17,0),"")</f>
        <v/>
      </c>
      <c r="D2273" s="254" t="str">
        <f>IF(LEN($E2273)&gt;0,VLOOKUP(TEXT($E2273,0),'Angaben Stationen'!$E$14:$V$215,18,0),"")</f>
        <v/>
      </c>
      <c r="E2273" s="344"/>
      <c r="F2273" s="256"/>
      <c r="G2273" s="256"/>
      <c r="H2273" s="307"/>
      <c r="I2273" s="183"/>
      <c r="R2273" s="8">
        <f t="shared" si="307"/>
        <v>0</v>
      </c>
      <c r="S2273" s="8">
        <f>VLOOKUP($D2273,{"29 - Psychiatrie (Erwachsene)",1;"30 - Kinder- und Jugendpsychiatrie",1;"297 - stationsäquivalente Behandlung in der Erwachsenenpsychiatrie (29)",1;"307 - stationsäquivalente Behandlung in der Kinder- und Jugendpsychiatrie (30)",1;"31 - Psychosomatik",1;"",0;0,0},2,0)</f>
        <v>0</v>
      </c>
      <c r="T2273" s="8">
        <f t="shared" si="313"/>
        <v>0</v>
      </c>
      <c r="U2273" s="8">
        <f t="shared" si="315"/>
        <v>0</v>
      </c>
      <c r="V2273" s="8">
        <f t="shared" si="308"/>
        <v>0</v>
      </c>
      <c r="W2273" s="8">
        <f t="shared" si="309"/>
        <v>0</v>
      </c>
      <c r="X2273" s="8">
        <f t="shared" si="310"/>
        <v>0</v>
      </c>
      <c r="Y2273" s="8" t="str">
        <f t="shared" si="311"/>
        <v/>
      </c>
      <c r="Z2273" s="8" t="str">
        <f>VLOOKUP($D2273,{"29 - Psychiatrie (Erwachsene)","BGI";"297 - stationsäquivalente Behandlung in der Erwachsenenpsychiatrie (29)","BGI";"30 - Kinder- und Jugendpsychiatrie","BGII";"307 - stationsäquivalente Behandlung in der Kinder- und Jugendpsychiatrie (30)","BGII";"31 - Psychosomatik","BGI";"","LEER";0,"Leer"},2,0)</f>
        <v>LEER</v>
      </c>
      <c r="AA2273" s="8" t="str">
        <f t="shared" si="312"/>
        <v>Stationen</v>
      </c>
    </row>
    <row r="2274" spans="2:27" ht="15" customHeight="1" x14ac:dyDescent="0.25">
      <c r="B2274" s="76" t="str">
        <f t="shared" si="314"/>
        <v>!!!</v>
      </c>
      <c r="C2274" s="310" t="str">
        <f>IF(LEN($E2274)&gt;0,VLOOKUP(TEXT($E2274,0),'Angaben Stationen'!$E$14:$V$215,17,0),"")</f>
        <v/>
      </c>
      <c r="D2274" s="254" t="str">
        <f>IF(LEN($E2274)&gt;0,VLOOKUP(TEXT($E2274,0),'Angaben Stationen'!$E$14:$V$215,18,0),"")</f>
        <v/>
      </c>
      <c r="E2274" s="344"/>
      <c r="F2274" s="256"/>
      <c r="G2274" s="256"/>
      <c r="H2274" s="307"/>
      <c r="I2274" s="183"/>
      <c r="R2274" s="8">
        <f t="shared" ref="R2274:R2337" si="316">IF(LEN(B2274)&gt;0,0,1)</f>
        <v>0</v>
      </c>
      <c r="S2274" s="8">
        <f>VLOOKUP($D2274,{"29 - Psychiatrie (Erwachsene)",1;"30 - Kinder- und Jugendpsychiatrie",1;"297 - stationsäquivalente Behandlung in der Erwachsenenpsychiatrie (29)",1;"307 - stationsäquivalente Behandlung in der Kinder- und Jugendpsychiatrie (30)",1;"31 - Psychosomatik",1;"",0;0,0},2,0)</f>
        <v>0</v>
      </c>
      <c r="T2274" s="8">
        <f t="shared" si="313"/>
        <v>0</v>
      </c>
      <c r="U2274" s="8">
        <f t="shared" si="315"/>
        <v>0</v>
      </c>
      <c r="V2274" s="8">
        <f t="shared" ref="V2274:V2337" si="317">IF(VALUE($F2274)&gt;0,1,0)</f>
        <v>0</v>
      </c>
      <c r="W2274" s="8">
        <f t="shared" ref="W2274:W2337" si="318">IF(LEN($G2274)&gt;0,1,0)</f>
        <v>0</v>
      </c>
      <c r="X2274" s="8">
        <f t="shared" ref="X2274:X2337" si="319">IF(LEN($H2274)&gt;0,1,0)</f>
        <v>0</v>
      </c>
      <c r="Y2274" s="8" t="str">
        <f t="shared" ref="Y2274:Y2337" si="320">IF($D2274&lt;&gt;"","MonatII","")</f>
        <v/>
      </c>
      <c r="Z2274" s="8" t="str">
        <f>VLOOKUP($D2274,{"29 - Psychiatrie (Erwachsene)","BGI";"297 - stationsäquivalente Behandlung in der Erwachsenenpsychiatrie (29)","BGI";"30 - Kinder- und Jugendpsychiatrie","BGII";"307 - stationsäquivalente Behandlung in der Kinder- und Jugendpsychiatrie (30)","BGII";"31 - Psychosomatik","BGI";"","LEER";0,"Leer"},2,0)</f>
        <v>LEER</v>
      </c>
      <c r="AA2274" s="8" t="str">
        <f t="shared" ref="AA2274:AA2337" si="321">"Stationen"</f>
        <v>Stationen</v>
      </c>
    </row>
    <row r="2275" spans="2:27" ht="15" customHeight="1" x14ac:dyDescent="0.25">
      <c r="B2275" s="76" t="str">
        <f t="shared" si="314"/>
        <v>!!!</v>
      </c>
      <c r="C2275" s="310" t="str">
        <f>IF(LEN($E2275)&gt;0,VLOOKUP(TEXT($E2275,0),'Angaben Stationen'!$E$14:$V$215,17,0),"")</f>
        <v/>
      </c>
      <c r="D2275" s="254" t="str">
        <f>IF(LEN($E2275)&gt;0,VLOOKUP(TEXT($E2275,0),'Angaben Stationen'!$E$14:$V$215,18,0),"")</f>
        <v/>
      </c>
      <c r="E2275" s="344"/>
      <c r="F2275" s="256"/>
      <c r="G2275" s="256"/>
      <c r="H2275" s="307"/>
      <c r="I2275" s="183"/>
      <c r="R2275" s="8">
        <f t="shared" si="316"/>
        <v>0</v>
      </c>
      <c r="S2275" s="8">
        <f>VLOOKUP($D2275,{"29 - Psychiatrie (Erwachsene)",1;"30 - Kinder- und Jugendpsychiatrie",1;"297 - stationsäquivalente Behandlung in der Erwachsenenpsychiatrie (29)",1;"307 - stationsäquivalente Behandlung in der Kinder- und Jugendpsychiatrie (30)",1;"31 - Psychosomatik",1;"",0;0,0},2,0)</f>
        <v>0</v>
      </c>
      <c r="T2275" s="8">
        <f t="shared" si="313"/>
        <v>0</v>
      </c>
      <c r="U2275" s="8">
        <f t="shared" si="315"/>
        <v>0</v>
      </c>
      <c r="V2275" s="8">
        <f t="shared" si="317"/>
        <v>0</v>
      </c>
      <c r="W2275" s="8">
        <f t="shared" si="318"/>
        <v>0</v>
      </c>
      <c r="X2275" s="8">
        <f t="shared" si="319"/>
        <v>0</v>
      </c>
      <c r="Y2275" s="8" t="str">
        <f t="shared" si="320"/>
        <v/>
      </c>
      <c r="Z2275" s="8" t="str">
        <f>VLOOKUP($D2275,{"29 - Psychiatrie (Erwachsene)","BGI";"297 - stationsäquivalente Behandlung in der Erwachsenenpsychiatrie (29)","BGI";"30 - Kinder- und Jugendpsychiatrie","BGII";"307 - stationsäquivalente Behandlung in der Kinder- und Jugendpsychiatrie (30)","BGII";"31 - Psychosomatik","BGI";"","LEER";0,"Leer"},2,0)</f>
        <v>LEER</v>
      </c>
      <c r="AA2275" s="8" t="str">
        <f t="shared" si="321"/>
        <v>Stationen</v>
      </c>
    </row>
    <row r="2276" spans="2:27" ht="15" customHeight="1" x14ac:dyDescent="0.25">
      <c r="B2276" s="76" t="str">
        <f t="shared" si="314"/>
        <v>!!!</v>
      </c>
      <c r="C2276" s="310" t="str">
        <f>IF(LEN($E2276)&gt;0,VLOOKUP(TEXT($E2276,0),'Angaben Stationen'!$E$14:$V$215,17,0),"")</f>
        <v/>
      </c>
      <c r="D2276" s="254" t="str">
        <f>IF(LEN($E2276)&gt;0,VLOOKUP(TEXT($E2276,0),'Angaben Stationen'!$E$14:$V$215,18,0),"")</f>
        <v/>
      </c>
      <c r="E2276" s="344"/>
      <c r="F2276" s="256"/>
      <c r="G2276" s="256"/>
      <c r="H2276" s="307"/>
      <c r="I2276" s="183"/>
      <c r="R2276" s="8">
        <f t="shared" si="316"/>
        <v>0</v>
      </c>
      <c r="S2276" s="8">
        <f>VLOOKUP($D2276,{"29 - Psychiatrie (Erwachsene)",1;"30 - Kinder- und Jugendpsychiatrie",1;"297 - stationsäquivalente Behandlung in der Erwachsenenpsychiatrie (29)",1;"307 - stationsäquivalente Behandlung in der Kinder- und Jugendpsychiatrie (30)",1;"31 - Psychosomatik",1;"",0;0,0},2,0)</f>
        <v>0</v>
      </c>
      <c r="T2276" s="8">
        <f t="shared" si="313"/>
        <v>0</v>
      </c>
      <c r="U2276" s="8">
        <f t="shared" si="315"/>
        <v>0</v>
      </c>
      <c r="V2276" s="8">
        <f t="shared" si="317"/>
        <v>0</v>
      </c>
      <c r="W2276" s="8">
        <f t="shared" si="318"/>
        <v>0</v>
      </c>
      <c r="X2276" s="8">
        <f t="shared" si="319"/>
        <v>0</v>
      </c>
      <c r="Y2276" s="8" t="str">
        <f t="shared" si="320"/>
        <v/>
      </c>
      <c r="Z2276" s="8" t="str">
        <f>VLOOKUP($D2276,{"29 - Psychiatrie (Erwachsene)","BGI";"297 - stationsäquivalente Behandlung in der Erwachsenenpsychiatrie (29)","BGI";"30 - Kinder- und Jugendpsychiatrie","BGII";"307 - stationsäquivalente Behandlung in der Kinder- und Jugendpsychiatrie (30)","BGII";"31 - Psychosomatik","BGI";"","LEER";0,"Leer"},2,0)</f>
        <v>LEER</v>
      </c>
      <c r="AA2276" s="8" t="str">
        <f t="shared" si="321"/>
        <v>Stationen</v>
      </c>
    </row>
    <row r="2277" spans="2:27" ht="15" customHeight="1" x14ac:dyDescent="0.25">
      <c r="B2277" s="76" t="str">
        <f t="shared" si="314"/>
        <v>!!!</v>
      </c>
      <c r="C2277" s="310" t="str">
        <f>IF(LEN($E2277)&gt;0,VLOOKUP(TEXT($E2277,0),'Angaben Stationen'!$E$14:$V$215,17,0),"")</f>
        <v/>
      </c>
      <c r="D2277" s="254" t="str">
        <f>IF(LEN($E2277)&gt;0,VLOOKUP(TEXT($E2277,0),'Angaben Stationen'!$E$14:$V$215,18,0),"")</f>
        <v/>
      </c>
      <c r="E2277" s="344"/>
      <c r="F2277" s="256"/>
      <c r="G2277" s="256"/>
      <c r="H2277" s="307"/>
      <c r="I2277" s="183"/>
      <c r="R2277" s="8">
        <f t="shared" si="316"/>
        <v>0</v>
      </c>
      <c r="S2277" s="8">
        <f>VLOOKUP($D2277,{"29 - Psychiatrie (Erwachsene)",1;"30 - Kinder- und Jugendpsychiatrie",1;"297 - stationsäquivalente Behandlung in der Erwachsenenpsychiatrie (29)",1;"307 - stationsäquivalente Behandlung in der Kinder- und Jugendpsychiatrie (30)",1;"31 - Psychosomatik",1;"",0;0,0},2,0)</f>
        <v>0</v>
      </c>
      <c r="T2277" s="8">
        <f t="shared" si="313"/>
        <v>0</v>
      </c>
      <c r="U2277" s="8">
        <f t="shared" si="315"/>
        <v>0</v>
      </c>
      <c r="V2277" s="8">
        <f t="shared" si="317"/>
        <v>0</v>
      </c>
      <c r="W2277" s="8">
        <f t="shared" si="318"/>
        <v>0</v>
      </c>
      <c r="X2277" s="8">
        <f t="shared" si="319"/>
        <v>0</v>
      </c>
      <c r="Y2277" s="8" t="str">
        <f t="shared" si="320"/>
        <v/>
      </c>
      <c r="Z2277" s="8" t="str">
        <f>VLOOKUP($D2277,{"29 - Psychiatrie (Erwachsene)","BGI";"297 - stationsäquivalente Behandlung in der Erwachsenenpsychiatrie (29)","BGI";"30 - Kinder- und Jugendpsychiatrie","BGII";"307 - stationsäquivalente Behandlung in der Kinder- und Jugendpsychiatrie (30)","BGII";"31 - Psychosomatik","BGI";"","LEER";0,"Leer"},2,0)</f>
        <v>LEER</v>
      </c>
      <c r="AA2277" s="8" t="str">
        <f t="shared" si="321"/>
        <v>Stationen</v>
      </c>
    </row>
    <row r="2278" spans="2:27" ht="15" customHeight="1" x14ac:dyDescent="0.25">
      <c r="B2278" s="76" t="str">
        <f t="shared" si="314"/>
        <v>!!!</v>
      </c>
      <c r="C2278" s="310" t="str">
        <f>IF(LEN($E2278)&gt;0,VLOOKUP(TEXT($E2278,0),'Angaben Stationen'!$E$14:$V$215,17,0),"")</f>
        <v/>
      </c>
      <c r="D2278" s="254" t="str">
        <f>IF(LEN($E2278)&gt;0,VLOOKUP(TEXT($E2278,0),'Angaben Stationen'!$E$14:$V$215,18,0),"")</f>
        <v/>
      </c>
      <c r="E2278" s="344"/>
      <c r="F2278" s="256"/>
      <c r="G2278" s="256"/>
      <c r="H2278" s="307"/>
      <c r="I2278" s="183"/>
      <c r="R2278" s="8">
        <f t="shared" si="316"/>
        <v>0</v>
      </c>
      <c r="S2278" s="8">
        <f>VLOOKUP($D2278,{"29 - Psychiatrie (Erwachsene)",1;"30 - Kinder- und Jugendpsychiatrie",1;"297 - stationsäquivalente Behandlung in der Erwachsenenpsychiatrie (29)",1;"307 - stationsäquivalente Behandlung in der Kinder- und Jugendpsychiatrie (30)",1;"31 - Psychosomatik",1;"",0;0,0},2,0)</f>
        <v>0</v>
      </c>
      <c r="T2278" s="8">
        <f t="shared" ref="T2278:T2341" si="322">IF(LEN($C2278)&gt;0,1,0)</f>
        <v>0</v>
      </c>
      <c r="U2278" s="8">
        <f t="shared" si="315"/>
        <v>0</v>
      </c>
      <c r="V2278" s="8">
        <f t="shared" si="317"/>
        <v>0</v>
      </c>
      <c r="W2278" s="8">
        <f t="shared" si="318"/>
        <v>0</v>
      </c>
      <c r="X2278" s="8">
        <f t="shared" si="319"/>
        <v>0</v>
      </c>
      <c r="Y2278" s="8" t="str">
        <f t="shared" si="320"/>
        <v/>
      </c>
      <c r="Z2278" s="8" t="str">
        <f>VLOOKUP($D2278,{"29 - Psychiatrie (Erwachsene)","BGI";"297 - stationsäquivalente Behandlung in der Erwachsenenpsychiatrie (29)","BGI";"30 - Kinder- und Jugendpsychiatrie","BGII";"307 - stationsäquivalente Behandlung in der Kinder- und Jugendpsychiatrie (30)","BGII";"31 - Psychosomatik","BGI";"","LEER";0,"Leer"},2,0)</f>
        <v>LEER</v>
      </c>
      <c r="AA2278" s="8" t="str">
        <f t="shared" si="321"/>
        <v>Stationen</v>
      </c>
    </row>
    <row r="2279" spans="2:27" ht="15" customHeight="1" x14ac:dyDescent="0.25">
      <c r="B2279" s="76" t="str">
        <f t="shared" si="314"/>
        <v>!!!</v>
      </c>
      <c r="C2279" s="310" t="str">
        <f>IF(LEN($E2279)&gt;0,VLOOKUP(TEXT($E2279,0),'Angaben Stationen'!$E$14:$V$215,17,0),"")</f>
        <v/>
      </c>
      <c r="D2279" s="254" t="str">
        <f>IF(LEN($E2279)&gt;0,VLOOKUP(TEXT($E2279,0),'Angaben Stationen'!$E$14:$V$215,18,0),"")</f>
        <v/>
      </c>
      <c r="E2279" s="344"/>
      <c r="F2279" s="256"/>
      <c r="G2279" s="256"/>
      <c r="H2279" s="307"/>
      <c r="I2279" s="183"/>
      <c r="R2279" s="8">
        <f t="shared" si="316"/>
        <v>0</v>
      </c>
      <c r="S2279" s="8">
        <f>VLOOKUP($D2279,{"29 - Psychiatrie (Erwachsene)",1;"30 - Kinder- und Jugendpsychiatrie",1;"297 - stationsäquivalente Behandlung in der Erwachsenenpsychiatrie (29)",1;"307 - stationsäquivalente Behandlung in der Kinder- und Jugendpsychiatrie (30)",1;"31 - Psychosomatik",1;"",0;0,0},2,0)</f>
        <v>0</v>
      </c>
      <c r="T2279" s="8">
        <f t="shared" si="322"/>
        <v>0</v>
      </c>
      <c r="U2279" s="8">
        <f t="shared" si="315"/>
        <v>0</v>
      </c>
      <c r="V2279" s="8">
        <f t="shared" si="317"/>
        <v>0</v>
      </c>
      <c r="W2279" s="8">
        <f t="shared" si="318"/>
        <v>0</v>
      </c>
      <c r="X2279" s="8">
        <f t="shared" si="319"/>
        <v>0</v>
      </c>
      <c r="Y2279" s="8" t="str">
        <f t="shared" si="320"/>
        <v/>
      </c>
      <c r="Z2279" s="8" t="str">
        <f>VLOOKUP($D2279,{"29 - Psychiatrie (Erwachsene)","BGI";"297 - stationsäquivalente Behandlung in der Erwachsenenpsychiatrie (29)","BGI";"30 - Kinder- und Jugendpsychiatrie","BGII";"307 - stationsäquivalente Behandlung in der Kinder- und Jugendpsychiatrie (30)","BGII";"31 - Psychosomatik","BGI";"","LEER";0,"Leer"},2,0)</f>
        <v>LEER</v>
      </c>
      <c r="AA2279" s="8" t="str">
        <f t="shared" si="321"/>
        <v>Stationen</v>
      </c>
    </row>
    <row r="2280" spans="2:27" ht="15" customHeight="1" x14ac:dyDescent="0.25">
      <c r="B2280" s="76" t="str">
        <f t="shared" si="314"/>
        <v>!!!</v>
      </c>
      <c r="C2280" s="310" t="str">
        <f>IF(LEN($E2280)&gt;0,VLOOKUP(TEXT($E2280,0),'Angaben Stationen'!$E$14:$V$215,17,0),"")</f>
        <v/>
      </c>
      <c r="D2280" s="254" t="str">
        <f>IF(LEN($E2280)&gt;0,VLOOKUP(TEXT($E2280,0),'Angaben Stationen'!$E$14:$V$215,18,0),"")</f>
        <v/>
      </c>
      <c r="E2280" s="344"/>
      <c r="F2280" s="256"/>
      <c r="G2280" s="256"/>
      <c r="H2280" s="307"/>
      <c r="I2280" s="183"/>
      <c r="R2280" s="8">
        <f t="shared" si="316"/>
        <v>0</v>
      </c>
      <c r="S2280" s="8">
        <f>VLOOKUP($D2280,{"29 - Psychiatrie (Erwachsene)",1;"30 - Kinder- und Jugendpsychiatrie",1;"297 - stationsäquivalente Behandlung in der Erwachsenenpsychiatrie (29)",1;"307 - stationsäquivalente Behandlung in der Kinder- und Jugendpsychiatrie (30)",1;"31 - Psychosomatik",1;"",0;0,0},2,0)</f>
        <v>0</v>
      </c>
      <c r="T2280" s="8">
        <f t="shared" si="322"/>
        <v>0</v>
      </c>
      <c r="U2280" s="8">
        <f t="shared" si="315"/>
        <v>0</v>
      </c>
      <c r="V2280" s="8">
        <f t="shared" si="317"/>
        <v>0</v>
      </c>
      <c r="W2280" s="8">
        <f t="shared" si="318"/>
        <v>0</v>
      </c>
      <c r="X2280" s="8">
        <f t="shared" si="319"/>
        <v>0</v>
      </c>
      <c r="Y2280" s="8" t="str">
        <f t="shared" si="320"/>
        <v/>
      </c>
      <c r="Z2280" s="8" t="str">
        <f>VLOOKUP($D2280,{"29 - Psychiatrie (Erwachsene)","BGI";"297 - stationsäquivalente Behandlung in der Erwachsenenpsychiatrie (29)","BGI";"30 - Kinder- und Jugendpsychiatrie","BGII";"307 - stationsäquivalente Behandlung in der Kinder- und Jugendpsychiatrie (30)","BGII";"31 - Psychosomatik","BGI";"","LEER";0,"Leer"},2,0)</f>
        <v>LEER</v>
      </c>
      <c r="AA2280" s="8" t="str">
        <f t="shared" si="321"/>
        <v>Stationen</v>
      </c>
    </row>
    <row r="2281" spans="2:27" ht="15" customHeight="1" x14ac:dyDescent="0.25">
      <c r="B2281" s="76" t="str">
        <f t="shared" si="314"/>
        <v>!!!</v>
      </c>
      <c r="C2281" s="310" t="str">
        <f>IF(LEN($E2281)&gt;0,VLOOKUP(TEXT($E2281,0),'Angaben Stationen'!$E$14:$V$215,17,0),"")</f>
        <v/>
      </c>
      <c r="D2281" s="254" t="str">
        <f>IF(LEN($E2281)&gt;0,VLOOKUP(TEXT($E2281,0),'Angaben Stationen'!$E$14:$V$215,18,0),"")</f>
        <v/>
      </c>
      <c r="E2281" s="344"/>
      <c r="F2281" s="256"/>
      <c r="G2281" s="256"/>
      <c r="H2281" s="307"/>
      <c r="I2281" s="183"/>
      <c r="R2281" s="8">
        <f t="shared" si="316"/>
        <v>0</v>
      </c>
      <c r="S2281" s="8">
        <f>VLOOKUP($D2281,{"29 - Psychiatrie (Erwachsene)",1;"30 - Kinder- und Jugendpsychiatrie",1;"297 - stationsäquivalente Behandlung in der Erwachsenenpsychiatrie (29)",1;"307 - stationsäquivalente Behandlung in der Kinder- und Jugendpsychiatrie (30)",1;"31 - Psychosomatik",1;"",0;0,0},2,0)</f>
        <v>0</v>
      </c>
      <c r="T2281" s="8">
        <f t="shared" si="322"/>
        <v>0</v>
      </c>
      <c r="U2281" s="8">
        <f t="shared" si="315"/>
        <v>0</v>
      </c>
      <c r="V2281" s="8">
        <f t="shared" si="317"/>
        <v>0</v>
      </c>
      <c r="W2281" s="8">
        <f t="shared" si="318"/>
        <v>0</v>
      </c>
      <c r="X2281" s="8">
        <f t="shared" si="319"/>
        <v>0</v>
      </c>
      <c r="Y2281" s="8" t="str">
        <f t="shared" si="320"/>
        <v/>
      </c>
      <c r="Z2281" s="8" t="str">
        <f>VLOOKUP($D2281,{"29 - Psychiatrie (Erwachsene)","BGI";"297 - stationsäquivalente Behandlung in der Erwachsenenpsychiatrie (29)","BGI";"30 - Kinder- und Jugendpsychiatrie","BGII";"307 - stationsäquivalente Behandlung in der Kinder- und Jugendpsychiatrie (30)","BGII";"31 - Psychosomatik","BGI";"","LEER";0,"Leer"},2,0)</f>
        <v>LEER</v>
      </c>
      <c r="AA2281" s="8" t="str">
        <f t="shared" si="321"/>
        <v>Stationen</v>
      </c>
    </row>
    <row r="2282" spans="2:27" ht="15" customHeight="1" x14ac:dyDescent="0.25">
      <c r="B2282" s="76" t="str">
        <f t="shared" si="314"/>
        <v>!!!</v>
      </c>
      <c r="C2282" s="310" t="str">
        <f>IF(LEN($E2282)&gt;0,VLOOKUP(TEXT($E2282,0),'Angaben Stationen'!$E$14:$V$215,17,0),"")</f>
        <v/>
      </c>
      <c r="D2282" s="254" t="str">
        <f>IF(LEN($E2282)&gt;0,VLOOKUP(TEXT($E2282,0),'Angaben Stationen'!$E$14:$V$215,18,0),"")</f>
        <v/>
      </c>
      <c r="E2282" s="344"/>
      <c r="F2282" s="256"/>
      <c r="G2282" s="256"/>
      <c r="H2282" s="307"/>
      <c r="I2282" s="183"/>
      <c r="R2282" s="8">
        <f t="shared" si="316"/>
        <v>0</v>
      </c>
      <c r="S2282" s="8">
        <f>VLOOKUP($D2282,{"29 - Psychiatrie (Erwachsene)",1;"30 - Kinder- und Jugendpsychiatrie",1;"297 - stationsäquivalente Behandlung in der Erwachsenenpsychiatrie (29)",1;"307 - stationsäquivalente Behandlung in der Kinder- und Jugendpsychiatrie (30)",1;"31 - Psychosomatik",1;"",0;0,0},2,0)</f>
        <v>0</v>
      </c>
      <c r="T2282" s="8">
        <f t="shared" si="322"/>
        <v>0</v>
      </c>
      <c r="U2282" s="8">
        <f t="shared" si="315"/>
        <v>0</v>
      </c>
      <c r="V2282" s="8">
        <f t="shared" si="317"/>
        <v>0</v>
      </c>
      <c r="W2282" s="8">
        <f t="shared" si="318"/>
        <v>0</v>
      </c>
      <c r="X2282" s="8">
        <f t="shared" si="319"/>
        <v>0</v>
      </c>
      <c r="Y2282" s="8" t="str">
        <f t="shared" si="320"/>
        <v/>
      </c>
      <c r="Z2282" s="8" t="str">
        <f>VLOOKUP($D2282,{"29 - Psychiatrie (Erwachsene)","BGI";"297 - stationsäquivalente Behandlung in der Erwachsenenpsychiatrie (29)","BGI";"30 - Kinder- und Jugendpsychiatrie","BGII";"307 - stationsäquivalente Behandlung in der Kinder- und Jugendpsychiatrie (30)","BGII";"31 - Psychosomatik","BGI";"","LEER";0,"Leer"},2,0)</f>
        <v>LEER</v>
      </c>
      <c r="AA2282" s="8" t="str">
        <f t="shared" si="321"/>
        <v>Stationen</v>
      </c>
    </row>
    <row r="2283" spans="2:27" ht="15" customHeight="1" x14ac:dyDescent="0.25">
      <c r="B2283" s="76" t="str">
        <f t="shared" si="314"/>
        <v>!!!</v>
      </c>
      <c r="C2283" s="310" t="str">
        <f>IF(LEN($E2283)&gt;0,VLOOKUP(TEXT($E2283,0),'Angaben Stationen'!$E$14:$V$215,17,0),"")</f>
        <v/>
      </c>
      <c r="D2283" s="254" t="str">
        <f>IF(LEN($E2283)&gt;0,VLOOKUP(TEXT($E2283,0),'Angaben Stationen'!$E$14:$V$215,18,0),"")</f>
        <v/>
      </c>
      <c r="E2283" s="344"/>
      <c r="F2283" s="256"/>
      <c r="G2283" s="256"/>
      <c r="H2283" s="307"/>
      <c r="I2283" s="183"/>
      <c r="R2283" s="8">
        <f t="shared" si="316"/>
        <v>0</v>
      </c>
      <c r="S2283" s="8">
        <f>VLOOKUP($D2283,{"29 - Psychiatrie (Erwachsene)",1;"30 - Kinder- und Jugendpsychiatrie",1;"297 - stationsäquivalente Behandlung in der Erwachsenenpsychiatrie (29)",1;"307 - stationsäquivalente Behandlung in der Kinder- und Jugendpsychiatrie (30)",1;"31 - Psychosomatik",1;"",0;0,0},2,0)</f>
        <v>0</v>
      </c>
      <c r="T2283" s="8">
        <f t="shared" si="322"/>
        <v>0</v>
      </c>
      <c r="U2283" s="8">
        <f t="shared" si="315"/>
        <v>0</v>
      </c>
      <c r="V2283" s="8">
        <f t="shared" si="317"/>
        <v>0</v>
      </c>
      <c r="W2283" s="8">
        <f t="shared" si="318"/>
        <v>0</v>
      </c>
      <c r="X2283" s="8">
        <f t="shared" si="319"/>
        <v>0</v>
      </c>
      <c r="Y2283" s="8" t="str">
        <f t="shared" si="320"/>
        <v/>
      </c>
      <c r="Z2283" s="8" t="str">
        <f>VLOOKUP($D2283,{"29 - Psychiatrie (Erwachsene)","BGI";"297 - stationsäquivalente Behandlung in der Erwachsenenpsychiatrie (29)","BGI";"30 - Kinder- und Jugendpsychiatrie","BGII";"307 - stationsäquivalente Behandlung in der Kinder- und Jugendpsychiatrie (30)","BGII";"31 - Psychosomatik","BGI";"","LEER";0,"Leer"},2,0)</f>
        <v>LEER</v>
      </c>
      <c r="AA2283" s="8" t="str">
        <f t="shared" si="321"/>
        <v>Stationen</v>
      </c>
    </row>
    <row r="2284" spans="2:27" ht="15" customHeight="1" x14ac:dyDescent="0.25">
      <c r="B2284" s="76" t="str">
        <f t="shared" si="314"/>
        <v>!!!</v>
      </c>
      <c r="C2284" s="310" t="str">
        <f>IF(LEN($E2284)&gt;0,VLOOKUP(TEXT($E2284,0),'Angaben Stationen'!$E$14:$V$215,17,0),"")</f>
        <v/>
      </c>
      <c r="D2284" s="254" t="str">
        <f>IF(LEN($E2284)&gt;0,VLOOKUP(TEXT($E2284,0),'Angaben Stationen'!$E$14:$V$215,18,0),"")</f>
        <v/>
      </c>
      <c r="E2284" s="344"/>
      <c r="F2284" s="256"/>
      <c r="G2284" s="256"/>
      <c r="H2284" s="307"/>
      <c r="I2284" s="183"/>
      <c r="R2284" s="8">
        <f t="shared" si="316"/>
        <v>0</v>
      </c>
      <c r="S2284" s="8">
        <f>VLOOKUP($D2284,{"29 - Psychiatrie (Erwachsene)",1;"30 - Kinder- und Jugendpsychiatrie",1;"297 - stationsäquivalente Behandlung in der Erwachsenenpsychiatrie (29)",1;"307 - stationsäquivalente Behandlung in der Kinder- und Jugendpsychiatrie (30)",1;"31 - Psychosomatik",1;"",0;0,0},2,0)</f>
        <v>0</v>
      </c>
      <c r="T2284" s="8">
        <f t="shared" si="322"/>
        <v>0</v>
      </c>
      <c r="U2284" s="8">
        <f t="shared" si="315"/>
        <v>0</v>
      </c>
      <c r="V2284" s="8">
        <f t="shared" si="317"/>
        <v>0</v>
      </c>
      <c r="W2284" s="8">
        <f t="shared" si="318"/>
        <v>0</v>
      </c>
      <c r="X2284" s="8">
        <f t="shared" si="319"/>
        <v>0</v>
      </c>
      <c r="Y2284" s="8" t="str">
        <f t="shared" si="320"/>
        <v/>
      </c>
      <c r="Z2284" s="8" t="str">
        <f>VLOOKUP($D2284,{"29 - Psychiatrie (Erwachsene)","BGI";"297 - stationsäquivalente Behandlung in der Erwachsenenpsychiatrie (29)","BGI";"30 - Kinder- und Jugendpsychiatrie","BGII";"307 - stationsäquivalente Behandlung in der Kinder- und Jugendpsychiatrie (30)","BGII";"31 - Psychosomatik","BGI";"","LEER";0,"Leer"},2,0)</f>
        <v>LEER</v>
      </c>
      <c r="AA2284" s="8" t="str">
        <f t="shared" si="321"/>
        <v>Stationen</v>
      </c>
    </row>
    <row r="2285" spans="2:27" ht="15" customHeight="1" x14ac:dyDescent="0.25">
      <c r="B2285" s="76" t="str">
        <f t="shared" si="314"/>
        <v>!!!</v>
      </c>
      <c r="C2285" s="310" t="str">
        <f>IF(LEN($E2285)&gt;0,VLOOKUP(TEXT($E2285,0),'Angaben Stationen'!$E$14:$V$215,17,0),"")</f>
        <v/>
      </c>
      <c r="D2285" s="254" t="str">
        <f>IF(LEN($E2285)&gt;0,VLOOKUP(TEXT($E2285,0),'Angaben Stationen'!$E$14:$V$215,18,0),"")</f>
        <v/>
      </c>
      <c r="E2285" s="344"/>
      <c r="F2285" s="256"/>
      <c r="G2285" s="256"/>
      <c r="H2285" s="307"/>
      <c r="I2285" s="183"/>
      <c r="R2285" s="8">
        <f t="shared" si="316"/>
        <v>0</v>
      </c>
      <c r="S2285" s="8">
        <f>VLOOKUP($D2285,{"29 - Psychiatrie (Erwachsene)",1;"30 - Kinder- und Jugendpsychiatrie",1;"297 - stationsäquivalente Behandlung in der Erwachsenenpsychiatrie (29)",1;"307 - stationsäquivalente Behandlung in der Kinder- und Jugendpsychiatrie (30)",1;"31 - Psychosomatik",1;"",0;0,0},2,0)</f>
        <v>0</v>
      </c>
      <c r="T2285" s="8">
        <f t="shared" si="322"/>
        <v>0</v>
      </c>
      <c r="U2285" s="8">
        <f t="shared" si="315"/>
        <v>0</v>
      </c>
      <c r="V2285" s="8">
        <f t="shared" si="317"/>
        <v>0</v>
      </c>
      <c r="W2285" s="8">
        <f t="shared" si="318"/>
        <v>0</v>
      </c>
      <c r="X2285" s="8">
        <f t="shared" si="319"/>
        <v>0</v>
      </c>
      <c r="Y2285" s="8" t="str">
        <f t="shared" si="320"/>
        <v/>
      </c>
      <c r="Z2285" s="8" t="str">
        <f>VLOOKUP($D2285,{"29 - Psychiatrie (Erwachsene)","BGI";"297 - stationsäquivalente Behandlung in der Erwachsenenpsychiatrie (29)","BGI";"30 - Kinder- und Jugendpsychiatrie","BGII";"307 - stationsäquivalente Behandlung in der Kinder- und Jugendpsychiatrie (30)","BGII";"31 - Psychosomatik","BGI";"","LEER";0,"Leer"},2,0)</f>
        <v>LEER</v>
      </c>
      <c r="AA2285" s="8" t="str">
        <f t="shared" si="321"/>
        <v>Stationen</v>
      </c>
    </row>
    <row r="2286" spans="2:27" ht="15" customHeight="1" x14ac:dyDescent="0.25">
      <c r="B2286" s="76" t="str">
        <f t="shared" si="314"/>
        <v>!!!</v>
      </c>
      <c r="C2286" s="310" t="str">
        <f>IF(LEN($E2286)&gt;0,VLOOKUP(TEXT($E2286,0),'Angaben Stationen'!$E$14:$V$215,17,0),"")</f>
        <v/>
      </c>
      <c r="D2286" s="254" t="str">
        <f>IF(LEN($E2286)&gt;0,VLOOKUP(TEXT($E2286,0),'Angaben Stationen'!$E$14:$V$215,18,0),"")</f>
        <v/>
      </c>
      <c r="E2286" s="344"/>
      <c r="F2286" s="256"/>
      <c r="G2286" s="256"/>
      <c r="H2286" s="307"/>
      <c r="I2286" s="183"/>
      <c r="R2286" s="8">
        <f t="shared" si="316"/>
        <v>0</v>
      </c>
      <c r="S2286" s="8">
        <f>VLOOKUP($D2286,{"29 - Psychiatrie (Erwachsene)",1;"30 - Kinder- und Jugendpsychiatrie",1;"297 - stationsäquivalente Behandlung in der Erwachsenenpsychiatrie (29)",1;"307 - stationsäquivalente Behandlung in der Kinder- und Jugendpsychiatrie (30)",1;"31 - Psychosomatik",1;"",0;0,0},2,0)</f>
        <v>0</v>
      </c>
      <c r="T2286" s="8">
        <f t="shared" si="322"/>
        <v>0</v>
      </c>
      <c r="U2286" s="8">
        <f t="shared" si="315"/>
        <v>0</v>
      </c>
      <c r="V2286" s="8">
        <f t="shared" si="317"/>
        <v>0</v>
      </c>
      <c r="W2286" s="8">
        <f t="shared" si="318"/>
        <v>0</v>
      </c>
      <c r="X2286" s="8">
        <f t="shared" si="319"/>
        <v>0</v>
      </c>
      <c r="Y2286" s="8" t="str">
        <f t="shared" si="320"/>
        <v/>
      </c>
      <c r="Z2286" s="8" t="str">
        <f>VLOOKUP($D2286,{"29 - Psychiatrie (Erwachsene)","BGI";"297 - stationsäquivalente Behandlung in der Erwachsenenpsychiatrie (29)","BGI";"30 - Kinder- und Jugendpsychiatrie","BGII";"307 - stationsäquivalente Behandlung in der Kinder- und Jugendpsychiatrie (30)","BGII";"31 - Psychosomatik","BGI";"","LEER";0,"Leer"},2,0)</f>
        <v>LEER</v>
      </c>
      <c r="AA2286" s="8" t="str">
        <f t="shared" si="321"/>
        <v>Stationen</v>
      </c>
    </row>
    <row r="2287" spans="2:27" ht="15" customHeight="1" x14ac:dyDescent="0.25">
      <c r="B2287" s="76" t="str">
        <f t="shared" si="314"/>
        <v>!!!</v>
      </c>
      <c r="C2287" s="310" t="str">
        <f>IF(LEN($E2287)&gt;0,VLOOKUP(TEXT($E2287,0),'Angaben Stationen'!$E$14:$V$215,17,0),"")</f>
        <v/>
      </c>
      <c r="D2287" s="254" t="str">
        <f>IF(LEN($E2287)&gt;0,VLOOKUP(TEXT($E2287,0),'Angaben Stationen'!$E$14:$V$215,18,0),"")</f>
        <v/>
      </c>
      <c r="E2287" s="344"/>
      <c r="F2287" s="256"/>
      <c r="G2287" s="256"/>
      <c r="H2287" s="307"/>
      <c r="I2287" s="183"/>
      <c r="R2287" s="8">
        <f t="shared" si="316"/>
        <v>0</v>
      </c>
      <c r="S2287" s="8">
        <f>VLOOKUP($D2287,{"29 - Psychiatrie (Erwachsene)",1;"30 - Kinder- und Jugendpsychiatrie",1;"297 - stationsäquivalente Behandlung in der Erwachsenenpsychiatrie (29)",1;"307 - stationsäquivalente Behandlung in der Kinder- und Jugendpsychiatrie (30)",1;"31 - Psychosomatik",1;"",0;0,0},2,0)</f>
        <v>0</v>
      </c>
      <c r="T2287" s="8">
        <f t="shared" si="322"/>
        <v>0</v>
      </c>
      <c r="U2287" s="8">
        <f t="shared" si="315"/>
        <v>0</v>
      </c>
      <c r="V2287" s="8">
        <f t="shared" si="317"/>
        <v>0</v>
      </c>
      <c r="W2287" s="8">
        <f t="shared" si="318"/>
        <v>0</v>
      </c>
      <c r="X2287" s="8">
        <f t="shared" si="319"/>
        <v>0</v>
      </c>
      <c r="Y2287" s="8" t="str">
        <f t="shared" si="320"/>
        <v/>
      </c>
      <c r="Z2287" s="8" t="str">
        <f>VLOOKUP($D2287,{"29 - Psychiatrie (Erwachsene)","BGI";"297 - stationsäquivalente Behandlung in der Erwachsenenpsychiatrie (29)","BGI";"30 - Kinder- und Jugendpsychiatrie","BGII";"307 - stationsäquivalente Behandlung in der Kinder- und Jugendpsychiatrie (30)","BGII";"31 - Psychosomatik","BGI";"","LEER";0,"Leer"},2,0)</f>
        <v>LEER</v>
      </c>
      <c r="AA2287" s="8" t="str">
        <f t="shared" si="321"/>
        <v>Stationen</v>
      </c>
    </row>
    <row r="2288" spans="2:27" ht="15" customHeight="1" x14ac:dyDescent="0.25">
      <c r="B2288" s="76" t="str">
        <f t="shared" si="314"/>
        <v>!!!</v>
      </c>
      <c r="C2288" s="310" t="str">
        <f>IF(LEN($E2288)&gt;0,VLOOKUP(TEXT($E2288,0),'Angaben Stationen'!$E$14:$V$215,17,0),"")</f>
        <v/>
      </c>
      <c r="D2288" s="254" t="str">
        <f>IF(LEN($E2288)&gt;0,VLOOKUP(TEXT($E2288,0),'Angaben Stationen'!$E$14:$V$215,18,0),"")</f>
        <v/>
      </c>
      <c r="E2288" s="344"/>
      <c r="F2288" s="256"/>
      <c r="G2288" s="256"/>
      <c r="H2288" s="307"/>
      <c r="I2288" s="183"/>
      <c r="R2288" s="8">
        <f t="shared" si="316"/>
        <v>0</v>
      </c>
      <c r="S2288" s="8">
        <f>VLOOKUP($D2288,{"29 - Psychiatrie (Erwachsene)",1;"30 - Kinder- und Jugendpsychiatrie",1;"297 - stationsäquivalente Behandlung in der Erwachsenenpsychiatrie (29)",1;"307 - stationsäquivalente Behandlung in der Kinder- und Jugendpsychiatrie (30)",1;"31 - Psychosomatik",1;"",0;0,0},2,0)</f>
        <v>0</v>
      </c>
      <c r="T2288" s="8">
        <f t="shared" si="322"/>
        <v>0</v>
      </c>
      <c r="U2288" s="8">
        <f t="shared" si="315"/>
        <v>0</v>
      </c>
      <c r="V2288" s="8">
        <f t="shared" si="317"/>
        <v>0</v>
      </c>
      <c r="W2288" s="8">
        <f t="shared" si="318"/>
        <v>0</v>
      </c>
      <c r="X2288" s="8">
        <f t="shared" si="319"/>
        <v>0</v>
      </c>
      <c r="Y2288" s="8" t="str">
        <f t="shared" si="320"/>
        <v/>
      </c>
      <c r="Z2288" s="8" t="str">
        <f>VLOOKUP($D2288,{"29 - Psychiatrie (Erwachsene)","BGI";"297 - stationsäquivalente Behandlung in der Erwachsenenpsychiatrie (29)","BGI";"30 - Kinder- und Jugendpsychiatrie","BGII";"307 - stationsäquivalente Behandlung in der Kinder- und Jugendpsychiatrie (30)","BGII";"31 - Psychosomatik","BGI";"","LEER";0,"Leer"},2,0)</f>
        <v>LEER</v>
      </c>
      <c r="AA2288" s="8" t="str">
        <f t="shared" si="321"/>
        <v>Stationen</v>
      </c>
    </row>
    <row r="2289" spans="2:27" ht="15" customHeight="1" x14ac:dyDescent="0.25">
      <c r="B2289" s="76" t="str">
        <f t="shared" si="314"/>
        <v>!!!</v>
      </c>
      <c r="C2289" s="310" t="str">
        <f>IF(LEN($E2289)&gt;0,VLOOKUP(TEXT($E2289,0),'Angaben Stationen'!$E$14:$V$215,17,0),"")</f>
        <v/>
      </c>
      <c r="D2289" s="254" t="str">
        <f>IF(LEN($E2289)&gt;0,VLOOKUP(TEXT($E2289,0),'Angaben Stationen'!$E$14:$V$215,18,0),"")</f>
        <v/>
      </c>
      <c r="E2289" s="344"/>
      <c r="F2289" s="256"/>
      <c r="G2289" s="256"/>
      <c r="H2289" s="307"/>
      <c r="I2289" s="183"/>
      <c r="R2289" s="8">
        <f t="shared" si="316"/>
        <v>0</v>
      </c>
      <c r="S2289" s="8">
        <f>VLOOKUP($D2289,{"29 - Psychiatrie (Erwachsene)",1;"30 - Kinder- und Jugendpsychiatrie",1;"297 - stationsäquivalente Behandlung in der Erwachsenenpsychiatrie (29)",1;"307 - stationsäquivalente Behandlung in der Kinder- und Jugendpsychiatrie (30)",1;"31 - Psychosomatik",1;"",0;0,0},2,0)</f>
        <v>0</v>
      </c>
      <c r="T2289" s="8">
        <f t="shared" si="322"/>
        <v>0</v>
      </c>
      <c r="U2289" s="8">
        <f t="shared" si="315"/>
        <v>0</v>
      </c>
      <c r="V2289" s="8">
        <f t="shared" si="317"/>
        <v>0</v>
      </c>
      <c r="W2289" s="8">
        <f t="shared" si="318"/>
        <v>0</v>
      </c>
      <c r="X2289" s="8">
        <f t="shared" si="319"/>
        <v>0</v>
      </c>
      <c r="Y2289" s="8" t="str">
        <f t="shared" si="320"/>
        <v/>
      </c>
      <c r="Z2289" s="8" t="str">
        <f>VLOOKUP($D2289,{"29 - Psychiatrie (Erwachsene)","BGI";"297 - stationsäquivalente Behandlung in der Erwachsenenpsychiatrie (29)","BGI";"30 - Kinder- und Jugendpsychiatrie","BGII";"307 - stationsäquivalente Behandlung in der Kinder- und Jugendpsychiatrie (30)","BGII";"31 - Psychosomatik","BGI";"","LEER";0,"Leer"},2,0)</f>
        <v>LEER</v>
      </c>
      <c r="AA2289" s="8" t="str">
        <f t="shared" si="321"/>
        <v>Stationen</v>
      </c>
    </row>
    <row r="2290" spans="2:27" ht="15" customHeight="1" x14ac:dyDescent="0.25">
      <c r="B2290" s="76" t="str">
        <f t="shared" si="314"/>
        <v>!!!</v>
      </c>
      <c r="C2290" s="310" t="str">
        <f>IF(LEN($E2290)&gt;0,VLOOKUP(TEXT($E2290,0),'Angaben Stationen'!$E$14:$V$215,17,0),"")</f>
        <v/>
      </c>
      <c r="D2290" s="254" t="str">
        <f>IF(LEN($E2290)&gt;0,VLOOKUP(TEXT($E2290,0),'Angaben Stationen'!$E$14:$V$215,18,0),"")</f>
        <v/>
      </c>
      <c r="E2290" s="344"/>
      <c r="F2290" s="256"/>
      <c r="G2290" s="256"/>
      <c r="H2290" s="307"/>
      <c r="I2290" s="183"/>
      <c r="R2290" s="8">
        <f t="shared" si="316"/>
        <v>0</v>
      </c>
      <c r="S2290" s="8">
        <f>VLOOKUP($D2290,{"29 - Psychiatrie (Erwachsene)",1;"30 - Kinder- und Jugendpsychiatrie",1;"297 - stationsäquivalente Behandlung in der Erwachsenenpsychiatrie (29)",1;"307 - stationsäquivalente Behandlung in der Kinder- und Jugendpsychiatrie (30)",1;"31 - Psychosomatik",1;"",0;0,0},2,0)</f>
        <v>0</v>
      </c>
      <c r="T2290" s="8">
        <f t="shared" si="322"/>
        <v>0</v>
      </c>
      <c r="U2290" s="8">
        <f t="shared" si="315"/>
        <v>0</v>
      </c>
      <c r="V2290" s="8">
        <f t="shared" si="317"/>
        <v>0</v>
      </c>
      <c r="W2290" s="8">
        <f t="shared" si="318"/>
        <v>0</v>
      </c>
      <c r="X2290" s="8">
        <f t="shared" si="319"/>
        <v>0</v>
      </c>
      <c r="Y2290" s="8" t="str">
        <f t="shared" si="320"/>
        <v/>
      </c>
      <c r="Z2290" s="8" t="str">
        <f>VLOOKUP($D2290,{"29 - Psychiatrie (Erwachsene)","BGI";"297 - stationsäquivalente Behandlung in der Erwachsenenpsychiatrie (29)","BGI";"30 - Kinder- und Jugendpsychiatrie","BGII";"307 - stationsäquivalente Behandlung in der Kinder- und Jugendpsychiatrie (30)","BGII";"31 - Psychosomatik","BGI";"","LEER";0,"Leer"},2,0)</f>
        <v>LEER</v>
      </c>
      <c r="AA2290" s="8" t="str">
        <f t="shared" si="321"/>
        <v>Stationen</v>
      </c>
    </row>
    <row r="2291" spans="2:27" ht="15" customHeight="1" x14ac:dyDescent="0.25">
      <c r="B2291" s="76" t="str">
        <f t="shared" si="314"/>
        <v>!!!</v>
      </c>
      <c r="C2291" s="310" t="str">
        <f>IF(LEN($E2291)&gt;0,VLOOKUP(TEXT($E2291,0),'Angaben Stationen'!$E$14:$V$215,17,0),"")</f>
        <v/>
      </c>
      <c r="D2291" s="254" t="str">
        <f>IF(LEN($E2291)&gt;0,VLOOKUP(TEXT($E2291,0),'Angaben Stationen'!$E$14:$V$215,18,0),"")</f>
        <v/>
      </c>
      <c r="E2291" s="344"/>
      <c r="F2291" s="256"/>
      <c r="G2291" s="256"/>
      <c r="H2291" s="307"/>
      <c r="I2291" s="183"/>
      <c r="R2291" s="8">
        <f t="shared" si="316"/>
        <v>0</v>
      </c>
      <c r="S2291" s="8">
        <f>VLOOKUP($D2291,{"29 - Psychiatrie (Erwachsene)",1;"30 - Kinder- und Jugendpsychiatrie",1;"297 - stationsäquivalente Behandlung in der Erwachsenenpsychiatrie (29)",1;"307 - stationsäquivalente Behandlung in der Kinder- und Jugendpsychiatrie (30)",1;"31 - Psychosomatik",1;"",0;0,0},2,0)</f>
        <v>0</v>
      </c>
      <c r="T2291" s="8">
        <f t="shared" si="322"/>
        <v>0</v>
      </c>
      <c r="U2291" s="8">
        <f t="shared" si="315"/>
        <v>0</v>
      </c>
      <c r="V2291" s="8">
        <f t="shared" si="317"/>
        <v>0</v>
      </c>
      <c r="W2291" s="8">
        <f t="shared" si="318"/>
        <v>0</v>
      </c>
      <c r="X2291" s="8">
        <f t="shared" si="319"/>
        <v>0</v>
      </c>
      <c r="Y2291" s="8" t="str">
        <f t="shared" si="320"/>
        <v/>
      </c>
      <c r="Z2291" s="8" t="str">
        <f>VLOOKUP($D2291,{"29 - Psychiatrie (Erwachsene)","BGI";"297 - stationsäquivalente Behandlung in der Erwachsenenpsychiatrie (29)","BGI";"30 - Kinder- und Jugendpsychiatrie","BGII";"307 - stationsäquivalente Behandlung in der Kinder- und Jugendpsychiatrie (30)","BGII";"31 - Psychosomatik","BGI";"","LEER";0,"Leer"},2,0)</f>
        <v>LEER</v>
      </c>
      <c r="AA2291" s="8" t="str">
        <f t="shared" si="321"/>
        <v>Stationen</v>
      </c>
    </row>
    <row r="2292" spans="2:27" ht="15" customHeight="1" x14ac:dyDescent="0.25">
      <c r="B2292" s="76" t="str">
        <f t="shared" si="314"/>
        <v>!!!</v>
      </c>
      <c r="C2292" s="310" t="str">
        <f>IF(LEN($E2292)&gt;0,VLOOKUP(TEXT($E2292,0),'Angaben Stationen'!$E$14:$V$215,17,0),"")</f>
        <v/>
      </c>
      <c r="D2292" s="254" t="str">
        <f>IF(LEN($E2292)&gt;0,VLOOKUP(TEXT($E2292,0),'Angaben Stationen'!$E$14:$V$215,18,0),"")</f>
        <v/>
      </c>
      <c r="E2292" s="344"/>
      <c r="F2292" s="256"/>
      <c r="G2292" s="256"/>
      <c r="H2292" s="307"/>
      <c r="I2292" s="183"/>
      <c r="R2292" s="8">
        <f t="shared" si="316"/>
        <v>0</v>
      </c>
      <c r="S2292" s="8">
        <f>VLOOKUP($D2292,{"29 - Psychiatrie (Erwachsene)",1;"30 - Kinder- und Jugendpsychiatrie",1;"297 - stationsäquivalente Behandlung in der Erwachsenenpsychiatrie (29)",1;"307 - stationsäquivalente Behandlung in der Kinder- und Jugendpsychiatrie (30)",1;"31 - Psychosomatik",1;"",0;0,0},2,0)</f>
        <v>0</v>
      </c>
      <c r="T2292" s="8">
        <f t="shared" si="322"/>
        <v>0</v>
      </c>
      <c r="U2292" s="8">
        <f t="shared" si="315"/>
        <v>0</v>
      </c>
      <c r="V2292" s="8">
        <f t="shared" si="317"/>
        <v>0</v>
      </c>
      <c r="W2292" s="8">
        <f t="shared" si="318"/>
        <v>0</v>
      </c>
      <c r="X2292" s="8">
        <f t="shared" si="319"/>
        <v>0</v>
      </c>
      <c r="Y2292" s="8" t="str">
        <f t="shared" si="320"/>
        <v/>
      </c>
      <c r="Z2292" s="8" t="str">
        <f>VLOOKUP($D2292,{"29 - Psychiatrie (Erwachsene)","BGI";"297 - stationsäquivalente Behandlung in der Erwachsenenpsychiatrie (29)","BGI";"30 - Kinder- und Jugendpsychiatrie","BGII";"307 - stationsäquivalente Behandlung in der Kinder- und Jugendpsychiatrie (30)","BGII";"31 - Psychosomatik","BGI";"","LEER";0,"Leer"},2,0)</f>
        <v>LEER</v>
      </c>
      <c r="AA2292" s="8" t="str">
        <f t="shared" si="321"/>
        <v>Stationen</v>
      </c>
    </row>
    <row r="2293" spans="2:27" ht="15" customHeight="1" x14ac:dyDescent="0.25">
      <c r="B2293" s="76" t="str">
        <f t="shared" si="314"/>
        <v>!!!</v>
      </c>
      <c r="C2293" s="310" t="str">
        <f>IF(LEN($E2293)&gt;0,VLOOKUP(TEXT($E2293,0),'Angaben Stationen'!$E$14:$V$215,17,0),"")</f>
        <v/>
      </c>
      <c r="D2293" s="254" t="str">
        <f>IF(LEN($E2293)&gt;0,VLOOKUP(TEXT($E2293,0),'Angaben Stationen'!$E$14:$V$215,18,0),"")</f>
        <v/>
      </c>
      <c r="E2293" s="344"/>
      <c r="F2293" s="256"/>
      <c r="G2293" s="256"/>
      <c r="H2293" s="307"/>
      <c r="I2293" s="183"/>
      <c r="R2293" s="8">
        <f t="shared" si="316"/>
        <v>0</v>
      </c>
      <c r="S2293" s="8">
        <f>VLOOKUP($D2293,{"29 - Psychiatrie (Erwachsene)",1;"30 - Kinder- und Jugendpsychiatrie",1;"297 - stationsäquivalente Behandlung in der Erwachsenenpsychiatrie (29)",1;"307 - stationsäquivalente Behandlung in der Kinder- und Jugendpsychiatrie (30)",1;"31 - Psychosomatik",1;"",0;0,0},2,0)</f>
        <v>0</v>
      </c>
      <c r="T2293" s="8">
        <f t="shared" si="322"/>
        <v>0</v>
      </c>
      <c r="U2293" s="8">
        <f t="shared" si="315"/>
        <v>0</v>
      </c>
      <c r="V2293" s="8">
        <f t="shared" si="317"/>
        <v>0</v>
      </c>
      <c r="W2293" s="8">
        <f t="shared" si="318"/>
        <v>0</v>
      </c>
      <c r="X2293" s="8">
        <f t="shared" si="319"/>
        <v>0</v>
      </c>
      <c r="Y2293" s="8" t="str">
        <f t="shared" si="320"/>
        <v/>
      </c>
      <c r="Z2293" s="8" t="str">
        <f>VLOOKUP($D2293,{"29 - Psychiatrie (Erwachsene)","BGI";"297 - stationsäquivalente Behandlung in der Erwachsenenpsychiatrie (29)","BGI";"30 - Kinder- und Jugendpsychiatrie","BGII";"307 - stationsäquivalente Behandlung in der Kinder- und Jugendpsychiatrie (30)","BGII";"31 - Psychosomatik","BGI";"","LEER";0,"Leer"},2,0)</f>
        <v>LEER</v>
      </c>
      <c r="AA2293" s="8" t="str">
        <f t="shared" si="321"/>
        <v>Stationen</v>
      </c>
    </row>
    <row r="2294" spans="2:27" ht="15" customHeight="1" x14ac:dyDescent="0.25">
      <c r="B2294" s="76" t="str">
        <f t="shared" si="314"/>
        <v>!!!</v>
      </c>
      <c r="C2294" s="310" t="str">
        <f>IF(LEN($E2294)&gt;0,VLOOKUP(TEXT($E2294,0),'Angaben Stationen'!$E$14:$V$215,17,0),"")</f>
        <v/>
      </c>
      <c r="D2294" s="254" t="str">
        <f>IF(LEN($E2294)&gt;0,VLOOKUP(TEXT($E2294,0),'Angaben Stationen'!$E$14:$V$215,18,0),"")</f>
        <v/>
      </c>
      <c r="E2294" s="344"/>
      <c r="F2294" s="256"/>
      <c r="G2294" s="256"/>
      <c r="H2294" s="307"/>
      <c r="I2294" s="183"/>
      <c r="R2294" s="8">
        <f t="shared" si="316"/>
        <v>0</v>
      </c>
      <c r="S2294" s="8">
        <f>VLOOKUP($D2294,{"29 - Psychiatrie (Erwachsene)",1;"30 - Kinder- und Jugendpsychiatrie",1;"297 - stationsäquivalente Behandlung in der Erwachsenenpsychiatrie (29)",1;"307 - stationsäquivalente Behandlung in der Kinder- und Jugendpsychiatrie (30)",1;"31 - Psychosomatik",1;"",0;0,0},2,0)</f>
        <v>0</v>
      </c>
      <c r="T2294" s="8">
        <f t="shared" si="322"/>
        <v>0</v>
      </c>
      <c r="U2294" s="8">
        <f t="shared" si="315"/>
        <v>0</v>
      </c>
      <c r="V2294" s="8">
        <f t="shared" si="317"/>
        <v>0</v>
      </c>
      <c r="W2294" s="8">
        <f t="shared" si="318"/>
        <v>0</v>
      </c>
      <c r="X2294" s="8">
        <f t="shared" si="319"/>
        <v>0</v>
      </c>
      <c r="Y2294" s="8" t="str">
        <f t="shared" si="320"/>
        <v/>
      </c>
      <c r="Z2294" s="8" t="str">
        <f>VLOOKUP($D2294,{"29 - Psychiatrie (Erwachsene)","BGI";"297 - stationsäquivalente Behandlung in der Erwachsenenpsychiatrie (29)","BGI";"30 - Kinder- und Jugendpsychiatrie","BGII";"307 - stationsäquivalente Behandlung in der Kinder- und Jugendpsychiatrie (30)","BGII";"31 - Psychosomatik","BGI";"","LEER";0,"Leer"},2,0)</f>
        <v>LEER</v>
      </c>
      <c r="AA2294" s="8" t="str">
        <f t="shared" si="321"/>
        <v>Stationen</v>
      </c>
    </row>
    <row r="2295" spans="2:27" ht="15" customHeight="1" x14ac:dyDescent="0.25">
      <c r="B2295" s="76" t="str">
        <f t="shared" si="314"/>
        <v>!!!</v>
      </c>
      <c r="C2295" s="310" t="str">
        <f>IF(LEN($E2295)&gt;0,VLOOKUP(TEXT($E2295,0),'Angaben Stationen'!$E$14:$V$215,17,0),"")</f>
        <v/>
      </c>
      <c r="D2295" s="254" t="str">
        <f>IF(LEN($E2295)&gt;0,VLOOKUP(TEXT($E2295,0),'Angaben Stationen'!$E$14:$V$215,18,0),"")</f>
        <v/>
      </c>
      <c r="E2295" s="344"/>
      <c r="F2295" s="256"/>
      <c r="G2295" s="256"/>
      <c r="H2295" s="307"/>
      <c r="I2295" s="183"/>
      <c r="R2295" s="8">
        <f t="shared" si="316"/>
        <v>0</v>
      </c>
      <c r="S2295" s="8">
        <f>VLOOKUP($D2295,{"29 - Psychiatrie (Erwachsene)",1;"30 - Kinder- und Jugendpsychiatrie",1;"297 - stationsäquivalente Behandlung in der Erwachsenenpsychiatrie (29)",1;"307 - stationsäquivalente Behandlung in der Kinder- und Jugendpsychiatrie (30)",1;"31 - Psychosomatik",1;"",0;0,0},2,0)</f>
        <v>0</v>
      </c>
      <c r="T2295" s="8">
        <f t="shared" si="322"/>
        <v>0</v>
      </c>
      <c r="U2295" s="8">
        <f t="shared" si="315"/>
        <v>0</v>
      </c>
      <c r="V2295" s="8">
        <f t="shared" si="317"/>
        <v>0</v>
      </c>
      <c r="W2295" s="8">
        <f t="shared" si="318"/>
        <v>0</v>
      </c>
      <c r="X2295" s="8">
        <f t="shared" si="319"/>
        <v>0</v>
      </c>
      <c r="Y2295" s="8" t="str">
        <f t="shared" si="320"/>
        <v/>
      </c>
      <c r="Z2295" s="8" t="str">
        <f>VLOOKUP($D2295,{"29 - Psychiatrie (Erwachsene)","BGI";"297 - stationsäquivalente Behandlung in der Erwachsenenpsychiatrie (29)","BGI";"30 - Kinder- und Jugendpsychiatrie","BGII";"307 - stationsäquivalente Behandlung in der Kinder- und Jugendpsychiatrie (30)","BGII";"31 - Psychosomatik","BGI";"","LEER";0,"Leer"},2,0)</f>
        <v>LEER</v>
      </c>
      <c r="AA2295" s="8" t="str">
        <f t="shared" si="321"/>
        <v>Stationen</v>
      </c>
    </row>
    <row r="2296" spans="2:27" ht="15" customHeight="1" x14ac:dyDescent="0.25">
      <c r="B2296" s="76" t="str">
        <f t="shared" si="314"/>
        <v>!!!</v>
      </c>
      <c r="C2296" s="310" t="str">
        <f>IF(LEN($E2296)&gt;0,VLOOKUP(TEXT($E2296,0),'Angaben Stationen'!$E$14:$V$215,17,0),"")</f>
        <v/>
      </c>
      <c r="D2296" s="254" t="str">
        <f>IF(LEN($E2296)&gt;0,VLOOKUP(TEXT($E2296,0),'Angaben Stationen'!$E$14:$V$215,18,0),"")</f>
        <v/>
      </c>
      <c r="E2296" s="344"/>
      <c r="F2296" s="256"/>
      <c r="G2296" s="256"/>
      <c r="H2296" s="307"/>
      <c r="I2296" s="183"/>
      <c r="R2296" s="8">
        <f t="shared" si="316"/>
        <v>0</v>
      </c>
      <c r="S2296" s="8">
        <f>VLOOKUP($D2296,{"29 - Psychiatrie (Erwachsene)",1;"30 - Kinder- und Jugendpsychiatrie",1;"297 - stationsäquivalente Behandlung in der Erwachsenenpsychiatrie (29)",1;"307 - stationsäquivalente Behandlung in der Kinder- und Jugendpsychiatrie (30)",1;"31 - Psychosomatik",1;"",0;0,0},2,0)</f>
        <v>0</v>
      </c>
      <c r="T2296" s="8">
        <f t="shared" si="322"/>
        <v>0</v>
      </c>
      <c r="U2296" s="8">
        <f t="shared" si="315"/>
        <v>0</v>
      </c>
      <c r="V2296" s="8">
        <f t="shared" si="317"/>
        <v>0</v>
      </c>
      <c r="W2296" s="8">
        <f t="shared" si="318"/>
        <v>0</v>
      </c>
      <c r="X2296" s="8">
        <f t="shared" si="319"/>
        <v>0</v>
      </c>
      <c r="Y2296" s="8" t="str">
        <f t="shared" si="320"/>
        <v/>
      </c>
      <c r="Z2296" s="8" t="str">
        <f>VLOOKUP($D2296,{"29 - Psychiatrie (Erwachsene)","BGI";"297 - stationsäquivalente Behandlung in der Erwachsenenpsychiatrie (29)","BGI";"30 - Kinder- und Jugendpsychiatrie","BGII";"307 - stationsäquivalente Behandlung in der Kinder- und Jugendpsychiatrie (30)","BGII";"31 - Psychosomatik","BGI";"","LEER";0,"Leer"},2,0)</f>
        <v>LEER</v>
      </c>
      <c r="AA2296" s="8" t="str">
        <f t="shared" si="321"/>
        <v>Stationen</v>
      </c>
    </row>
    <row r="2297" spans="2:27" ht="15" customHeight="1" x14ac:dyDescent="0.25">
      <c r="B2297" s="76" t="str">
        <f t="shared" si="314"/>
        <v>!!!</v>
      </c>
      <c r="C2297" s="310" t="str">
        <f>IF(LEN($E2297)&gt;0,VLOOKUP(TEXT($E2297,0),'Angaben Stationen'!$E$14:$V$215,17,0),"")</f>
        <v/>
      </c>
      <c r="D2297" s="254" t="str">
        <f>IF(LEN($E2297)&gt;0,VLOOKUP(TEXT($E2297,0),'Angaben Stationen'!$E$14:$V$215,18,0),"")</f>
        <v/>
      </c>
      <c r="E2297" s="344"/>
      <c r="F2297" s="256"/>
      <c r="G2297" s="256"/>
      <c r="H2297" s="307"/>
      <c r="I2297" s="183"/>
      <c r="R2297" s="8">
        <f t="shared" si="316"/>
        <v>0</v>
      </c>
      <c r="S2297" s="8">
        <f>VLOOKUP($D2297,{"29 - Psychiatrie (Erwachsene)",1;"30 - Kinder- und Jugendpsychiatrie",1;"297 - stationsäquivalente Behandlung in der Erwachsenenpsychiatrie (29)",1;"307 - stationsäquivalente Behandlung in der Kinder- und Jugendpsychiatrie (30)",1;"31 - Psychosomatik",1;"",0;0,0},2,0)</f>
        <v>0</v>
      </c>
      <c r="T2297" s="8">
        <f t="shared" si="322"/>
        <v>0</v>
      </c>
      <c r="U2297" s="8">
        <f t="shared" si="315"/>
        <v>0</v>
      </c>
      <c r="V2297" s="8">
        <f t="shared" si="317"/>
        <v>0</v>
      </c>
      <c r="W2297" s="8">
        <f t="shared" si="318"/>
        <v>0</v>
      </c>
      <c r="X2297" s="8">
        <f t="shared" si="319"/>
        <v>0</v>
      </c>
      <c r="Y2297" s="8" t="str">
        <f t="shared" si="320"/>
        <v/>
      </c>
      <c r="Z2297" s="8" t="str">
        <f>VLOOKUP($D2297,{"29 - Psychiatrie (Erwachsene)","BGI";"297 - stationsäquivalente Behandlung in der Erwachsenenpsychiatrie (29)","BGI";"30 - Kinder- und Jugendpsychiatrie","BGII";"307 - stationsäquivalente Behandlung in der Kinder- und Jugendpsychiatrie (30)","BGII";"31 - Psychosomatik","BGI";"","LEER";0,"Leer"},2,0)</f>
        <v>LEER</v>
      </c>
      <c r="AA2297" s="8" t="str">
        <f t="shared" si="321"/>
        <v>Stationen</v>
      </c>
    </row>
    <row r="2298" spans="2:27" ht="15" customHeight="1" x14ac:dyDescent="0.25">
      <c r="B2298" s="76" t="str">
        <f t="shared" si="314"/>
        <v>!!!</v>
      </c>
      <c r="C2298" s="310" t="str">
        <f>IF(LEN($E2298)&gt;0,VLOOKUP(TEXT($E2298,0),'Angaben Stationen'!$E$14:$V$215,17,0),"")</f>
        <v/>
      </c>
      <c r="D2298" s="254" t="str">
        <f>IF(LEN($E2298)&gt;0,VLOOKUP(TEXT($E2298,0),'Angaben Stationen'!$E$14:$V$215,18,0),"")</f>
        <v/>
      </c>
      <c r="E2298" s="344"/>
      <c r="F2298" s="256"/>
      <c r="G2298" s="256"/>
      <c r="H2298" s="307"/>
      <c r="I2298" s="183"/>
      <c r="R2298" s="8">
        <f t="shared" si="316"/>
        <v>0</v>
      </c>
      <c r="S2298" s="8">
        <f>VLOOKUP($D2298,{"29 - Psychiatrie (Erwachsene)",1;"30 - Kinder- und Jugendpsychiatrie",1;"297 - stationsäquivalente Behandlung in der Erwachsenenpsychiatrie (29)",1;"307 - stationsäquivalente Behandlung in der Kinder- und Jugendpsychiatrie (30)",1;"31 - Psychosomatik",1;"",0;0,0},2,0)</f>
        <v>0</v>
      </c>
      <c r="T2298" s="8">
        <f t="shared" si="322"/>
        <v>0</v>
      </c>
      <c r="U2298" s="8">
        <f t="shared" si="315"/>
        <v>0</v>
      </c>
      <c r="V2298" s="8">
        <f t="shared" si="317"/>
        <v>0</v>
      </c>
      <c r="W2298" s="8">
        <f t="shared" si="318"/>
        <v>0</v>
      </c>
      <c r="X2298" s="8">
        <f t="shared" si="319"/>
        <v>0</v>
      </c>
      <c r="Y2298" s="8" t="str">
        <f t="shared" si="320"/>
        <v/>
      </c>
      <c r="Z2298" s="8" t="str">
        <f>VLOOKUP($D2298,{"29 - Psychiatrie (Erwachsene)","BGI";"297 - stationsäquivalente Behandlung in der Erwachsenenpsychiatrie (29)","BGI";"30 - Kinder- und Jugendpsychiatrie","BGII";"307 - stationsäquivalente Behandlung in der Kinder- und Jugendpsychiatrie (30)","BGII";"31 - Psychosomatik","BGI";"","LEER";0,"Leer"},2,0)</f>
        <v>LEER</v>
      </c>
      <c r="AA2298" s="8" t="str">
        <f t="shared" si="321"/>
        <v>Stationen</v>
      </c>
    </row>
    <row r="2299" spans="2:27" ht="15" customHeight="1" x14ac:dyDescent="0.25">
      <c r="B2299" s="76" t="str">
        <f t="shared" si="314"/>
        <v>!!!</v>
      </c>
      <c r="C2299" s="310" t="str">
        <f>IF(LEN($E2299)&gt;0,VLOOKUP(TEXT($E2299,0),'Angaben Stationen'!$E$14:$V$215,17,0),"")</f>
        <v/>
      </c>
      <c r="D2299" s="254" t="str">
        <f>IF(LEN($E2299)&gt;0,VLOOKUP(TEXT($E2299,0),'Angaben Stationen'!$E$14:$V$215,18,0),"")</f>
        <v/>
      </c>
      <c r="E2299" s="344"/>
      <c r="F2299" s="256"/>
      <c r="G2299" s="256"/>
      <c r="H2299" s="307"/>
      <c r="I2299" s="183"/>
      <c r="R2299" s="8">
        <f t="shared" si="316"/>
        <v>0</v>
      </c>
      <c r="S2299" s="8">
        <f>VLOOKUP($D2299,{"29 - Psychiatrie (Erwachsene)",1;"30 - Kinder- und Jugendpsychiatrie",1;"297 - stationsäquivalente Behandlung in der Erwachsenenpsychiatrie (29)",1;"307 - stationsäquivalente Behandlung in der Kinder- und Jugendpsychiatrie (30)",1;"31 - Psychosomatik",1;"",0;0,0},2,0)</f>
        <v>0</v>
      </c>
      <c r="T2299" s="8">
        <f t="shared" si="322"/>
        <v>0</v>
      </c>
      <c r="U2299" s="8">
        <f t="shared" si="315"/>
        <v>0</v>
      </c>
      <c r="V2299" s="8">
        <f t="shared" si="317"/>
        <v>0</v>
      </c>
      <c r="W2299" s="8">
        <f t="shared" si="318"/>
        <v>0</v>
      </c>
      <c r="X2299" s="8">
        <f t="shared" si="319"/>
        <v>0</v>
      </c>
      <c r="Y2299" s="8" t="str">
        <f t="shared" si="320"/>
        <v/>
      </c>
      <c r="Z2299" s="8" t="str">
        <f>VLOOKUP($D2299,{"29 - Psychiatrie (Erwachsene)","BGI";"297 - stationsäquivalente Behandlung in der Erwachsenenpsychiatrie (29)","BGI";"30 - Kinder- und Jugendpsychiatrie","BGII";"307 - stationsäquivalente Behandlung in der Kinder- und Jugendpsychiatrie (30)","BGII";"31 - Psychosomatik","BGI";"","LEER";0,"Leer"},2,0)</f>
        <v>LEER</v>
      </c>
      <c r="AA2299" s="8" t="str">
        <f t="shared" si="321"/>
        <v>Stationen</v>
      </c>
    </row>
    <row r="2300" spans="2:27" ht="15" customHeight="1" x14ac:dyDescent="0.25">
      <c r="B2300" s="76" t="str">
        <f t="shared" si="314"/>
        <v>!!!</v>
      </c>
      <c r="C2300" s="310" t="str">
        <f>IF(LEN($E2300)&gt;0,VLOOKUP(TEXT($E2300,0),'Angaben Stationen'!$E$14:$V$215,17,0),"")</f>
        <v/>
      </c>
      <c r="D2300" s="254" t="str">
        <f>IF(LEN($E2300)&gt;0,VLOOKUP(TEXT($E2300,0),'Angaben Stationen'!$E$14:$V$215,18,0),"")</f>
        <v/>
      </c>
      <c r="E2300" s="344"/>
      <c r="F2300" s="256"/>
      <c r="G2300" s="256"/>
      <c r="H2300" s="307"/>
      <c r="I2300" s="183"/>
      <c r="R2300" s="8">
        <f t="shared" si="316"/>
        <v>0</v>
      </c>
      <c r="S2300" s="8">
        <f>VLOOKUP($D2300,{"29 - Psychiatrie (Erwachsene)",1;"30 - Kinder- und Jugendpsychiatrie",1;"297 - stationsäquivalente Behandlung in der Erwachsenenpsychiatrie (29)",1;"307 - stationsäquivalente Behandlung in der Kinder- und Jugendpsychiatrie (30)",1;"31 - Psychosomatik",1;"",0;0,0},2,0)</f>
        <v>0</v>
      </c>
      <c r="T2300" s="8">
        <f t="shared" si="322"/>
        <v>0</v>
      </c>
      <c r="U2300" s="8">
        <f t="shared" si="315"/>
        <v>0</v>
      </c>
      <c r="V2300" s="8">
        <f t="shared" si="317"/>
        <v>0</v>
      </c>
      <c r="W2300" s="8">
        <f t="shared" si="318"/>
        <v>0</v>
      </c>
      <c r="X2300" s="8">
        <f t="shared" si="319"/>
        <v>0</v>
      </c>
      <c r="Y2300" s="8" t="str">
        <f t="shared" si="320"/>
        <v/>
      </c>
      <c r="Z2300" s="8" t="str">
        <f>VLOOKUP($D2300,{"29 - Psychiatrie (Erwachsene)","BGI";"297 - stationsäquivalente Behandlung in der Erwachsenenpsychiatrie (29)","BGI";"30 - Kinder- und Jugendpsychiatrie","BGII";"307 - stationsäquivalente Behandlung in der Kinder- und Jugendpsychiatrie (30)","BGII";"31 - Psychosomatik","BGI";"","LEER";0,"Leer"},2,0)</f>
        <v>LEER</v>
      </c>
      <c r="AA2300" s="8" t="str">
        <f t="shared" si="321"/>
        <v>Stationen</v>
      </c>
    </row>
    <row r="2301" spans="2:27" ht="15" customHeight="1" x14ac:dyDescent="0.25">
      <c r="B2301" s="76" t="str">
        <f t="shared" ref="B2301:B2364" si="323">IF(SUM(S2301:X2301)&lt;6,"!!!","")</f>
        <v>!!!</v>
      </c>
      <c r="C2301" s="310" t="str">
        <f>IF(LEN($E2301)&gt;0,VLOOKUP(TEXT($E2301,0),'Angaben Stationen'!$E$14:$V$215,17,0),"")</f>
        <v/>
      </c>
      <c r="D2301" s="254" t="str">
        <f>IF(LEN($E2301)&gt;0,VLOOKUP(TEXT($E2301,0),'Angaben Stationen'!$E$14:$V$215,18,0),"")</f>
        <v/>
      </c>
      <c r="E2301" s="344"/>
      <c r="F2301" s="256"/>
      <c r="G2301" s="256"/>
      <c r="H2301" s="307"/>
      <c r="I2301" s="183"/>
      <c r="R2301" s="8">
        <f t="shared" si="316"/>
        <v>0</v>
      </c>
      <c r="S2301" s="8">
        <f>VLOOKUP($D2301,{"29 - Psychiatrie (Erwachsene)",1;"30 - Kinder- und Jugendpsychiatrie",1;"297 - stationsäquivalente Behandlung in der Erwachsenenpsychiatrie (29)",1;"307 - stationsäquivalente Behandlung in der Kinder- und Jugendpsychiatrie (30)",1;"31 - Psychosomatik",1;"",0;0,0},2,0)</f>
        <v>0</v>
      </c>
      <c r="T2301" s="8">
        <f t="shared" si="322"/>
        <v>0</v>
      </c>
      <c r="U2301" s="8">
        <f t="shared" ref="U2301:U2364" si="324">IF($E2301&lt;&gt;0,1,0)</f>
        <v>0</v>
      </c>
      <c r="V2301" s="8">
        <f t="shared" si="317"/>
        <v>0</v>
      </c>
      <c r="W2301" s="8">
        <f t="shared" si="318"/>
        <v>0</v>
      </c>
      <c r="X2301" s="8">
        <f t="shared" si="319"/>
        <v>0</v>
      </c>
      <c r="Y2301" s="8" t="str">
        <f t="shared" si="320"/>
        <v/>
      </c>
      <c r="Z2301" s="8" t="str">
        <f>VLOOKUP($D2301,{"29 - Psychiatrie (Erwachsene)","BGI";"297 - stationsäquivalente Behandlung in der Erwachsenenpsychiatrie (29)","BGI";"30 - Kinder- und Jugendpsychiatrie","BGII";"307 - stationsäquivalente Behandlung in der Kinder- und Jugendpsychiatrie (30)","BGII";"31 - Psychosomatik","BGI";"","LEER";0,"Leer"},2,0)</f>
        <v>LEER</v>
      </c>
      <c r="AA2301" s="8" t="str">
        <f t="shared" si="321"/>
        <v>Stationen</v>
      </c>
    </row>
    <row r="2302" spans="2:27" ht="15" customHeight="1" x14ac:dyDescent="0.25">
      <c r="B2302" s="76" t="str">
        <f t="shared" si="323"/>
        <v>!!!</v>
      </c>
      <c r="C2302" s="310" t="str">
        <f>IF(LEN($E2302)&gt;0,VLOOKUP(TEXT($E2302,0),'Angaben Stationen'!$E$14:$V$215,17,0),"")</f>
        <v/>
      </c>
      <c r="D2302" s="254" t="str">
        <f>IF(LEN($E2302)&gt;0,VLOOKUP(TEXT($E2302,0),'Angaben Stationen'!$E$14:$V$215,18,0),"")</f>
        <v/>
      </c>
      <c r="E2302" s="344"/>
      <c r="F2302" s="256"/>
      <c r="G2302" s="256"/>
      <c r="H2302" s="307"/>
      <c r="I2302" s="183"/>
      <c r="R2302" s="8">
        <f t="shared" si="316"/>
        <v>0</v>
      </c>
      <c r="S2302" s="8">
        <f>VLOOKUP($D2302,{"29 - Psychiatrie (Erwachsene)",1;"30 - Kinder- und Jugendpsychiatrie",1;"297 - stationsäquivalente Behandlung in der Erwachsenenpsychiatrie (29)",1;"307 - stationsäquivalente Behandlung in der Kinder- und Jugendpsychiatrie (30)",1;"31 - Psychosomatik",1;"",0;0,0},2,0)</f>
        <v>0</v>
      </c>
      <c r="T2302" s="8">
        <f t="shared" si="322"/>
        <v>0</v>
      </c>
      <c r="U2302" s="8">
        <f t="shared" si="324"/>
        <v>0</v>
      </c>
      <c r="V2302" s="8">
        <f t="shared" si="317"/>
        <v>0</v>
      </c>
      <c r="W2302" s="8">
        <f t="shared" si="318"/>
        <v>0</v>
      </c>
      <c r="X2302" s="8">
        <f t="shared" si="319"/>
        <v>0</v>
      </c>
      <c r="Y2302" s="8" t="str">
        <f t="shared" si="320"/>
        <v/>
      </c>
      <c r="Z2302" s="8" t="str">
        <f>VLOOKUP($D2302,{"29 - Psychiatrie (Erwachsene)","BGI";"297 - stationsäquivalente Behandlung in der Erwachsenenpsychiatrie (29)","BGI";"30 - Kinder- und Jugendpsychiatrie","BGII";"307 - stationsäquivalente Behandlung in der Kinder- und Jugendpsychiatrie (30)","BGII";"31 - Psychosomatik","BGI";"","LEER";0,"Leer"},2,0)</f>
        <v>LEER</v>
      </c>
      <c r="AA2302" s="8" t="str">
        <f t="shared" si="321"/>
        <v>Stationen</v>
      </c>
    </row>
    <row r="2303" spans="2:27" ht="15" customHeight="1" x14ac:dyDescent="0.25">
      <c r="B2303" s="76" t="str">
        <f t="shared" si="323"/>
        <v>!!!</v>
      </c>
      <c r="C2303" s="310" t="str">
        <f>IF(LEN($E2303)&gt;0,VLOOKUP(TEXT($E2303,0),'Angaben Stationen'!$E$14:$V$215,17,0),"")</f>
        <v/>
      </c>
      <c r="D2303" s="254" t="str">
        <f>IF(LEN($E2303)&gt;0,VLOOKUP(TEXT($E2303,0),'Angaben Stationen'!$E$14:$V$215,18,0),"")</f>
        <v/>
      </c>
      <c r="E2303" s="344"/>
      <c r="F2303" s="256"/>
      <c r="G2303" s="256"/>
      <c r="H2303" s="307"/>
      <c r="I2303" s="183"/>
      <c r="R2303" s="8">
        <f t="shared" si="316"/>
        <v>0</v>
      </c>
      <c r="S2303" s="8">
        <f>VLOOKUP($D2303,{"29 - Psychiatrie (Erwachsene)",1;"30 - Kinder- und Jugendpsychiatrie",1;"297 - stationsäquivalente Behandlung in der Erwachsenenpsychiatrie (29)",1;"307 - stationsäquivalente Behandlung in der Kinder- und Jugendpsychiatrie (30)",1;"31 - Psychosomatik",1;"",0;0,0},2,0)</f>
        <v>0</v>
      </c>
      <c r="T2303" s="8">
        <f t="shared" si="322"/>
        <v>0</v>
      </c>
      <c r="U2303" s="8">
        <f t="shared" si="324"/>
        <v>0</v>
      </c>
      <c r="V2303" s="8">
        <f t="shared" si="317"/>
        <v>0</v>
      </c>
      <c r="W2303" s="8">
        <f t="shared" si="318"/>
        <v>0</v>
      </c>
      <c r="X2303" s="8">
        <f t="shared" si="319"/>
        <v>0</v>
      </c>
      <c r="Y2303" s="8" t="str">
        <f t="shared" si="320"/>
        <v/>
      </c>
      <c r="Z2303" s="8" t="str">
        <f>VLOOKUP($D2303,{"29 - Psychiatrie (Erwachsene)","BGI";"297 - stationsäquivalente Behandlung in der Erwachsenenpsychiatrie (29)","BGI";"30 - Kinder- und Jugendpsychiatrie","BGII";"307 - stationsäquivalente Behandlung in der Kinder- und Jugendpsychiatrie (30)","BGII";"31 - Psychosomatik","BGI";"","LEER";0,"Leer"},2,0)</f>
        <v>LEER</v>
      </c>
      <c r="AA2303" s="8" t="str">
        <f t="shared" si="321"/>
        <v>Stationen</v>
      </c>
    </row>
    <row r="2304" spans="2:27" ht="15" customHeight="1" x14ac:dyDescent="0.25">
      <c r="B2304" s="76" t="str">
        <f t="shared" si="323"/>
        <v>!!!</v>
      </c>
      <c r="C2304" s="310" t="str">
        <f>IF(LEN($E2304)&gt;0,VLOOKUP(TEXT($E2304,0),'Angaben Stationen'!$E$14:$V$215,17,0),"")</f>
        <v/>
      </c>
      <c r="D2304" s="254" t="str">
        <f>IF(LEN($E2304)&gt;0,VLOOKUP(TEXT($E2304,0),'Angaben Stationen'!$E$14:$V$215,18,0),"")</f>
        <v/>
      </c>
      <c r="E2304" s="344"/>
      <c r="F2304" s="256"/>
      <c r="G2304" s="256"/>
      <c r="H2304" s="307"/>
      <c r="I2304" s="183"/>
      <c r="R2304" s="8">
        <f t="shared" si="316"/>
        <v>0</v>
      </c>
      <c r="S2304" s="8">
        <f>VLOOKUP($D2304,{"29 - Psychiatrie (Erwachsene)",1;"30 - Kinder- und Jugendpsychiatrie",1;"297 - stationsäquivalente Behandlung in der Erwachsenenpsychiatrie (29)",1;"307 - stationsäquivalente Behandlung in der Kinder- und Jugendpsychiatrie (30)",1;"31 - Psychosomatik",1;"",0;0,0},2,0)</f>
        <v>0</v>
      </c>
      <c r="T2304" s="8">
        <f t="shared" si="322"/>
        <v>0</v>
      </c>
      <c r="U2304" s="8">
        <f t="shared" si="324"/>
        <v>0</v>
      </c>
      <c r="V2304" s="8">
        <f t="shared" si="317"/>
        <v>0</v>
      </c>
      <c r="W2304" s="8">
        <f t="shared" si="318"/>
        <v>0</v>
      </c>
      <c r="X2304" s="8">
        <f t="shared" si="319"/>
        <v>0</v>
      </c>
      <c r="Y2304" s="8" t="str">
        <f t="shared" si="320"/>
        <v/>
      </c>
      <c r="Z2304" s="8" t="str">
        <f>VLOOKUP($D2304,{"29 - Psychiatrie (Erwachsene)","BGI";"297 - stationsäquivalente Behandlung in der Erwachsenenpsychiatrie (29)","BGI";"30 - Kinder- und Jugendpsychiatrie","BGII";"307 - stationsäquivalente Behandlung in der Kinder- und Jugendpsychiatrie (30)","BGII";"31 - Psychosomatik","BGI";"","LEER";0,"Leer"},2,0)</f>
        <v>LEER</v>
      </c>
      <c r="AA2304" s="8" t="str">
        <f t="shared" si="321"/>
        <v>Stationen</v>
      </c>
    </row>
    <row r="2305" spans="2:27" ht="15" customHeight="1" x14ac:dyDescent="0.25">
      <c r="B2305" s="76" t="str">
        <f t="shared" si="323"/>
        <v>!!!</v>
      </c>
      <c r="C2305" s="310" t="str">
        <f>IF(LEN($E2305)&gt;0,VLOOKUP(TEXT($E2305,0),'Angaben Stationen'!$E$14:$V$215,17,0),"")</f>
        <v/>
      </c>
      <c r="D2305" s="254" t="str">
        <f>IF(LEN($E2305)&gt;0,VLOOKUP(TEXT($E2305,0),'Angaben Stationen'!$E$14:$V$215,18,0),"")</f>
        <v/>
      </c>
      <c r="E2305" s="344"/>
      <c r="F2305" s="256"/>
      <c r="G2305" s="256"/>
      <c r="H2305" s="307"/>
      <c r="I2305" s="183"/>
      <c r="R2305" s="8">
        <f t="shared" si="316"/>
        <v>0</v>
      </c>
      <c r="S2305" s="8">
        <f>VLOOKUP($D2305,{"29 - Psychiatrie (Erwachsene)",1;"30 - Kinder- und Jugendpsychiatrie",1;"297 - stationsäquivalente Behandlung in der Erwachsenenpsychiatrie (29)",1;"307 - stationsäquivalente Behandlung in der Kinder- und Jugendpsychiatrie (30)",1;"31 - Psychosomatik",1;"",0;0,0},2,0)</f>
        <v>0</v>
      </c>
      <c r="T2305" s="8">
        <f t="shared" si="322"/>
        <v>0</v>
      </c>
      <c r="U2305" s="8">
        <f t="shared" si="324"/>
        <v>0</v>
      </c>
      <c r="V2305" s="8">
        <f t="shared" si="317"/>
        <v>0</v>
      </c>
      <c r="W2305" s="8">
        <f t="shared" si="318"/>
        <v>0</v>
      </c>
      <c r="X2305" s="8">
        <f t="shared" si="319"/>
        <v>0</v>
      </c>
      <c r="Y2305" s="8" t="str">
        <f t="shared" si="320"/>
        <v/>
      </c>
      <c r="Z2305" s="8" t="str">
        <f>VLOOKUP($D2305,{"29 - Psychiatrie (Erwachsene)","BGI";"297 - stationsäquivalente Behandlung in der Erwachsenenpsychiatrie (29)","BGI";"30 - Kinder- und Jugendpsychiatrie","BGII";"307 - stationsäquivalente Behandlung in der Kinder- und Jugendpsychiatrie (30)","BGII";"31 - Psychosomatik","BGI";"","LEER";0,"Leer"},2,0)</f>
        <v>LEER</v>
      </c>
      <c r="AA2305" s="8" t="str">
        <f t="shared" si="321"/>
        <v>Stationen</v>
      </c>
    </row>
    <row r="2306" spans="2:27" ht="15" customHeight="1" x14ac:dyDescent="0.25">
      <c r="B2306" s="76" t="str">
        <f t="shared" si="323"/>
        <v>!!!</v>
      </c>
      <c r="C2306" s="310" t="str">
        <f>IF(LEN($E2306)&gt;0,VLOOKUP(TEXT($E2306,0),'Angaben Stationen'!$E$14:$V$215,17,0),"")</f>
        <v/>
      </c>
      <c r="D2306" s="254" t="str">
        <f>IF(LEN($E2306)&gt;0,VLOOKUP(TEXT($E2306,0),'Angaben Stationen'!$E$14:$V$215,18,0),"")</f>
        <v/>
      </c>
      <c r="E2306" s="344"/>
      <c r="F2306" s="256"/>
      <c r="G2306" s="256"/>
      <c r="H2306" s="307"/>
      <c r="I2306" s="183"/>
      <c r="R2306" s="8">
        <f t="shared" si="316"/>
        <v>0</v>
      </c>
      <c r="S2306" s="8">
        <f>VLOOKUP($D2306,{"29 - Psychiatrie (Erwachsene)",1;"30 - Kinder- und Jugendpsychiatrie",1;"297 - stationsäquivalente Behandlung in der Erwachsenenpsychiatrie (29)",1;"307 - stationsäquivalente Behandlung in der Kinder- und Jugendpsychiatrie (30)",1;"31 - Psychosomatik",1;"",0;0,0},2,0)</f>
        <v>0</v>
      </c>
      <c r="T2306" s="8">
        <f t="shared" si="322"/>
        <v>0</v>
      </c>
      <c r="U2306" s="8">
        <f t="shared" si="324"/>
        <v>0</v>
      </c>
      <c r="V2306" s="8">
        <f t="shared" si="317"/>
        <v>0</v>
      </c>
      <c r="W2306" s="8">
        <f t="shared" si="318"/>
        <v>0</v>
      </c>
      <c r="X2306" s="8">
        <f t="shared" si="319"/>
        <v>0</v>
      </c>
      <c r="Y2306" s="8" t="str">
        <f t="shared" si="320"/>
        <v/>
      </c>
      <c r="Z2306" s="8" t="str">
        <f>VLOOKUP($D2306,{"29 - Psychiatrie (Erwachsene)","BGI";"297 - stationsäquivalente Behandlung in der Erwachsenenpsychiatrie (29)","BGI";"30 - Kinder- und Jugendpsychiatrie","BGII";"307 - stationsäquivalente Behandlung in der Kinder- und Jugendpsychiatrie (30)","BGII";"31 - Psychosomatik","BGI";"","LEER";0,"Leer"},2,0)</f>
        <v>LEER</v>
      </c>
      <c r="AA2306" s="8" t="str">
        <f t="shared" si="321"/>
        <v>Stationen</v>
      </c>
    </row>
    <row r="2307" spans="2:27" ht="15" customHeight="1" x14ac:dyDescent="0.25">
      <c r="B2307" s="76" t="str">
        <f t="shared" si="323"/>
        <v>!!!</v>
      </c>
      <c r="C2307" s="310" t="str">
        <f>IF(LEN($E2307)&gt;0,VLOOKUP(TEXT($E2307,0),'Angaben Stationen'!$E$14:$V$215,17,0),"")</f>
        <v/>
      </c>
      <c r="D2307" s="254" t="str">
        <f>IF(LEN($E2307)&gt;0,VLOOKUP(TEXT($E2307,0),'Angaben Stationen'!$E$14:$V$215,18,0),"")</f>
        <v/>
      </c>
      <c r="E2307" s="344"/>
      <c r="F2307" s="256"/>
      <c r="G2307" s="256"/>
      <c r="H2307" s="307"/>
      <c r="I2307" s="183"/>
      <c r="R2307" s="8">
        <f t="shared" si="316"/>
        <v>0</v>
      </c>
      <c r="S2307" s="8">
        <f>VLOOKUP($D2307,{"29 - Psychiatrie (Erwachsene)",1;"30 - Kinder- und Jugendpsychiatrie",1;"297 - stationsäquivalente Behandlung in der Erwachsenenpsychiatrie (29)",1;"307 - stationsäquivalente Behandlung in der Kinder- und Jugendpsychiatrie (30)",1;"31 - Psychosomatik",1;"",0;0,0},2,0)</f>
        <v>0</v>
      </c>
      <c r="T2307" s="8">
        <f t="shared" si="322"/>
        <v>0</v>
      </c>
      <c r="U2307" s="8">
        <f t="shared" si="324"/>
        <v>0</v>
      </c>
      <c r="V2307" s="8">
        <f t="shared" si="317"/>
        <v>0</v>
      </c>
      <c r="W2307" s="8">
        <f t="shared" si="318"/>
        <v>0</v>
      </c>
      <c r="X2307" s="8">
        <f t="shared" si="319"/>
        <v>0</v>
      </c>
      <c r="Y2307" s="8" t="str">
        <f t="shared" si="320"/>
        <v/>
      </c>
      <c r="Z2307" s="8" t="str">
        <f>VLOOKUP($D2307,{"29 - Psychiatrie (Erwachsene)","BGI";"297 - stationsäquivalente Behandlung in der Erwachsenenpsychiatrie (29)","BGI";"30 - Kinder- und Jugendpsychiatrie","BGII";"307 - stationsäquivalente Behandlung in der Kinder- und Jugendpsychiatrie (30)","BGII";"31 - Psychosomatik","BGI";"","LEER";0,"Leer"},2,0)</f>
        <v>LEER</v>
      </c>
      <c r="AA2307" s="8" t="str">
        <f t="shared" si="321"/>
        <v>Stationen</v>
      </c>
    </row>
    <row r="2308" spans="2:27" ht="15" customHeight="1" x14ac:dyDescent="0.25">
      <c r="B2308" s="76" t="str">
        <f t="shared" si="323"/>
        <v>!!!</v>
      </c>
      <c r="C2308" s="310" t="str">
        <f>IF(LEN($E2308)&gt;0,VLOOKUP(TEXT($E2308,0),'Angaben Stationen'!$E$14:$V$215,17,0),"")</f>
        <v/>
      </c>
      <c r="D2308" s="254" t="str">
        <f>IF(LEN($E2308)&gt;0,VLOOKUP(TEXT($E2308,0),'Angaben Stationen'!$E$14:$V$215,18,0),"")</f>
        <v/>
      </c>
      <c r="E2308" s="344"/>
      <c r="F2308" s="256"/>
      <c r="G2308" s="256"/>
      <c r="H2308" s="307"/>
      <c r="I2308" s="183"/>
      <c r="R2308" s="8">
        <f t="shared" si="316"/>
        <v>0</v>
      </c>
      <c r="S2308" s="8">
        <f>VLOOKUP($D2308,{"29 - Psychiatrie (Erwachsene)",1;"30 - Kinder- und Jugendpsychiatrie",1;"297 - stationsäquivalente Behandlung in der Erwachsenenpsychiatrie (29)",1;"307 - stationsäquivalente Behandlung in der Kinder- und Jugendpsychiatrie (30)",1;"31 - Psychosomatik",1;"",0;0,0},2,0)</f>
        <v>0</v>
      </c>
      <c r="T2308" s="8">
        <f t="shared" si="322"/>
        <v>0</v>
      </c>
      <c r="U2308" s="8">
        <f t="shared" si="324"/>
        <v>0</v>
      </c>
      <c r="V2308" s="8">
        <f t="shared" si="317"/>
        <v>0</v>
      </c>
      <c r="W2308" s="8">
        <f t="shared" si="318"/>
        <v>0</v>
      </c>
      <c r="X2308" s="8">
        <f t="shared" si="319"/>
        <v>0</v>
      </c>
      <c r="Y2308" s="8" t="str">
        <f t="shared" si="320"/>
        <v/>
      </c>
      <c r="Z2308" s="8" t="str">
        <f>VLOOKUP($D2308,{"29 - Psychiatrie (Erwachsene)","BGI";"297 - stationsäquivalente Behandlung in der Erwachsenenpsychiatrie (29)","BGI";"30 - Kinder- und Jugendpsychiatrie","BGII";"307 - stationsäquivalente Behandlung in der Kinder- und Jugendpsychiatrie (30)","BGII";"31 - Psychosomatik","BGI";"","LEER";0,"Leer"},2,0)</f>
        <v>LEER</v>
      </c>
      <c r="AA2308" s="8" t="str">
        <f t="shared" si="321"/>
        <v>Stationen</v>
      </c>
    </row>
    <row r="2309" spans="2:27" ht="15" customHeight="1" x14ac:dyDescent="0.25">
      <c r="B2309" s="76" t="str">
        <f t="shared" si="323"/>
        <v>!!!</v>
      </c>
      <c r="C2309" s="310" t="str">
        <f>IF(LEN($E2309)&gt;0,VLOOKUP(TEXT($E2309,0),'Angaben Stationen'!$E$14:$V$215,17,0),"")</f>
        <v/>
      </c>
      <c r="D2309" s="254" t="str">
        <f>IF(LEN($E2309)&gt;0,VLOOKUP(TEXT($E2309,0),'Angaben Stationen'!$E$14:$V$215,18,0),"")</f>
        <v/>
      </c>
      <c r="E2309" s="344"/>
      <c r="F2309" s="256"/>
      <c r="G2309" s="256"/>
      <c r="H2309" s="307"/>
      <c r="I2309" s="183"/>
      <c r="R2309" s="8">
        <f t="shared" si="316"/>
        <v>0</v>
      </c>
      <c r="S2309" s="8">
        <f>VLOOKUP($D2309,{"29 - Psychiatrie (Erwachsene)",1;"30 - Kinder- und Jugendpsychiatrie",1;"297 - stationsäquivalente Behandlung in der Erwachsenenpsychiatrie (29)",1;"307 - stationsäquivalente Behandlung in der Kinder- und Jugendpsychiatrie (30)",1;"31 - Psychosomatik",1;"",0;0,0},2,0)</f>
        <v>0</v>
      </c>
      <c r="T2309" s="8">
        <f t="shared" si="322"/>
        <v>0</v>
      </c>
      <c r="U2309" s="8">
        <f t="shared" si="324"/>
        <v>0</v>
      </c>
      <c r="V2309" s="8">
        <f t="shared" si="317"/>
        <v>0</v>
      </c>
      <c r="W2309" s="8">
        <f t="shared" si="318"/>
        <v>0</v>
      </c>
      <c r="X2309" s="8">
        <f t="shared" si="319"/>
        <v>0</v>
      </c>
      <c r="Y2309" s="8" t="str">
        <f t="shared" si="320"/>
        <v/>
      </c>
      <c r="Z2309" s="8" t="str">
        <f>VLOOKUP($D2309,{"29 - Psychiatrie (Erwachsene)","BGI";"297 - stationsäquivalente Behandlung in der Erwachsenenpsychiatrie (29)","BGI";"30 - Kinder- und Jugendpsychiatrie","BGII";"307 - stationsäquivalente Behandlung in der Kinder- und Jugendpsychiatrie (30)","BGII";"31 - Psychosomatik","BGI";"","LEER";0,"Leer"},2,0)</f>
        <v>LEER</v>
      </c>
      <c r="AA2309" s="8" t="str">
        <f t="shared" si="321"/>
        <v>Stationen</v>
      </c>
    </row>
    <row r="2310" spans="2:27" ht="15" customHeight="1" x14ac:dyDescent="0.25">
      <c r="B2310" s="76" t="str">
        <f t="shared" si="323"/>
        <v>!!!</v>
      </c>
      <c r="C2310" s="310" t="str">
        <f>IF(LEN($E2310)&gt;0,VLOOKUP(TEXT($E2310,0),'Angaben Stationen'!$E$14:$V$215,17,0),"")</f>
        <v/>
      </c>
      <c r="D2310" s="254" t="str">
        <f>IF(LEN($E2310)&gt;0,VLOOKUP(TEXT($E2310,0),'Angaben Stationen'!$E$14:$V$215,18,0),"")</f>
        <v/>
      </c>
      <c r="E2310" s="344"/>
      <c r="F2310" s="256"/>
      <c r="G2310" s="256"/>
      <c r="H2310" s="307"/>
      <c r="I2310" s="183"/>
      <c r="R2310" s="8">
        <f t="shared" si="316"/>
        <v>0</v>
      </c>
      <c r="S2310" s="8">
        <f>VLOOKUP($D2310,{"29 - Psychiatrie (Erwachsene)",1;"30 - Kinder- und Jugendpsychiatrie",1;"297 - stationsäquivalente Behandlung in der Erwachsenenpsychiatrie (29)",1;"307 - stationsäquivalente Behandlung in der Kinder- und Jugendpsychiatrie (30)",1;"31 - Psychosomatik",1;"",0;0,0},2,0)</f>
        <v>0</v>
      </c>
      <c r="T2310" s="8">
        <f t="shared" si="322"/>
        <v>0</v>
      </c>
      <c r="U2310" s="8">
        <f t="shared" si="324"/>
        <v>0</v>
      </c>
      <c r="V2310" s="8">
        <f t="shared" si="317"/>
        <v>0</v>
      </c>
      <c r="W2310" s="8">
        <f t="shared" si="318"/>
        <v>0</v>
      </c>
      <c r="X2310" s="8">
        <f t="shared" si="319"/>
        <v>0</v>
      </c>
      <c r="Y2310" s="8" t="str">
        <f t="shared" si="320"/>
        <v/>
      </c>
      <c r="Z2310" s="8" t="str">
        <f>VLOOKUP($D2310,{"29 - Psychiatrie (Erwachsene)","BGI";"297 - stationsäquivalente Behandlung in der Erwachsenenpsychiatrie (29)","BGI";"30 - Kinder- und Jugendpsychiatrie","BGII";"307 - stationsäquivalente Behandlung in der Kinder- und Jugendpsychiatrie (30)","BGII";"31 - Psychosomatik","BGI";"","LEER";0,"Leer"},2,0)</f>
        <v>LEER</v>
      </c>
      <c r="AA2310" s="8" t="str">
        <f t="shared" si="321"/>
        <v>Stationen</v>
      </c>
    </row>
    <row r="2311" spans="2:27" ht="15" customHeight="1" x14ac:dyDescent="0.25">
      <c r="B2311" s="76" t="str">
        <f t="shared" si="323"/>
        <v>!!!</v>
      </c>
      <c r="C2311" s="310" t="str">
        <f>IF(LEN($E2311)&gt;0,VLOOKUP(TEXT($E2311,0),'Angaben Stationen'!$E$14:$V$215,17,0),"")</f>
        <v/>
      </c>
      <c r="D2311" s="254" t="str">
        <f>IF(LEN($E2311)&gt;0,VLOOKUP(TEXT($E2311,0),'Angaben Stationen'!$E$14:$V$215,18,0),"")</f>
        <v/>
      </c>
      <c r="E2311" s="344"/>
      <c r="F2311" s="256"/>
      <c r="G2311" s="256"/>
      <c r="H2311" s="307"/>
      <c r="I2311" s="183"/>
      <c r="R2311" s="8">
        <f t="shared" si="316"/>
        <v>0</v>
      </c>
      <c r="S2311" s="8">
        <f>VLOOKUP($D2311,{"29 - Psychiatrie (Erwachsene)",1;"30 - Kinder- und Jugendpsychiatrie",1;"297 - stationsäquivalente Behandlung in der Erwachsenenpsychiatrie (29)",1;"307 - stationsäquivalente Behandlung in der Kinder- und Jugendpsychiatrie (30)",1;"31 - Psychosomatik",1;"",0;0,0},2,0)</f>
        <v>0</v>
      </c>
      <c r="T2311" s="8">
        <f t="shared" si="322"/>
        <v>0</v>
      </c>
      <c r="U2311" s="8">
        <f t="shared" si="324"/>
        <v>0</v>
      </c>
      <c r="V2311" s="8">
        <f t="shared" si="317"/>
        <v>0</v>
      </c>
      <c r="W2311" s="8">
        <f t="shared" si="318"/>
        <v>0</v>
      </c>
      <c r="X2311" s="8">
        <f t="shared" si="319"/>
        <v>0</v>
      </c>
      <c r="Y2311" s="8" t="str">
        <f t="shared" si="320"/>
        <v/>
      </c>
      <c r="Z2311" s="8" t="str">
        <f>VLOOKUP($D2311,{"29 - Psychiatrie (Erwachsene)","BGI";"297 - stationsäquivalente Behandlung in der Erwachsenenpsychiatrie (29)","BGI";"30 - Kinder- und Jugendpsychiatrie","BGII";"307 - stationsäquivalente Behandlung in der Kinder- und Jugendpsychiatrie (30)","BGII";"31 - Psychosomatik","BGI";"","LEER";0,"Leer"},2,0)</f>
        <v>LEER</v>
      </c>
      <c r="AA2311" s="8" t="str">
        <f t="shared" si="321"/>
        <v>Stationen</v>
      </c>
    </row>
    <row r="2312" spans="2:27" ht="15" customHeight="1" x14ac:dyDescent="0.25">
      <c r="B2312" s="76" t="str">
        <f t="shared" si="323"/>
        <v>!!!</v>
      </c>
      <c r="C2312" s="310" t="str">
        <f>IF(LEN($E2312)&gt;0,VLOOKUP(TEXT($E2312,0),'Angaben Stationen'!$E$14:$V$215,17,0),"")</f>
        <v/>
      </c>
      <c r="D2312" s="254" t="str">
        <f>IF(LEN($E2312)&gt;0,VLOOKUP(TEXT($E2312,0),'Angaben Stationen'!$E$14:$V$215,18,0),"")</f>
        <v/>
      </c>
      <c r="E2312" s="344"/>
      <c r="F2312" s="256"/>
      <c r="G2312" s="256"/>
      <c r="H2312" s="307"/>
      <c r="I2312" s="183"/>
      <c r="R2312" s="8">
        <f t="shared" si="316"/>
        <v>0</v>
      </c>
      <c r="S2312" s="8">
        <f>VLOOKUP($D2312,{"29 - Psychiatrie (Erwachsene)",1;"30 - Kinder- und Jugendpsychiatrie",1;"297 - stationsäquivalente Behandlung in der Erwachsenenpsychiatrie (29)",1;"307 - stationsäquivalente Behandlung in der Kinder- und Jugendpsychiatrie (30)",1;"31 - Psychosomatik",1;"",0;0,0},2,0)</f>
        <v>0</v>
      </c>
      <c r="T2312" s="8">
        <f t="shared" si="322"/>
        <v>0</v>
      </c>
      <c r="U2312" s="8">
        <f t="shared" si="324"/>
        <v>0</v>
      </c>
      <c r="V2312" s="8">
        <f t="shared" si="317"/>
        <v>0</v>
      </c>
      <c r="W2312" s="8">
        <f t="shared" si="318"/>
        <v>0</v>
      </c>
      <c r="X2312" s="8">
        <f t="shared" si="319"/>
        <v>0</v>
      </c>
      <c r="Y2312" s="8" t="str">
        <f t="shared" si="320"/>
        <v/>
      </c>
      <c r="Z2312" s="8" t="str">
        <f>VLOOKUP($D2312,{"29 - Psychiatrie (Erwachsene)","BGI";"297 - stationsäquivalente Behandlung in der Erwachsenenpsychiatrie (29)","BGI";"30 - Kinder- und Jugendpsychiatrie","BGII";"307 - stationsäquivalente Behandlung in der Kinder- und Jugendpsychiatrie (30)","BGII";"31 - Psychosomatik","BGI";"","LEER";0,"Leer"},2,0)</f>
        <v>LEER</v>
      </c>
      <c r="AA2312" s="8" t="str">
        <f t="shared" si="321"/>
        <v>Stationen</v>
      </c>
    </row>
    <row r="2313" spans="2:27" ht="15" customHeight="1" x14ac:dyDescent="0.25">
      <c r="B2313" s="76" t="str">
        <f t="shared" si="323"/>
        <v>!!!</v>
      </c>
      <c r="C2313" s="310" t="str">
        <f>IF(LEN($E2313)&gt;0,VLOOKUP(TEXT($E2313,0),'Angaben Stationen'!$E$14:$V$215,17,0),"")</f>
        <v/>
      </c>
      <c r="D2313" s="254" t="str">
        <f>IF(LEN($E2313)&gt;0,VLOOKUP(TEXT($E2313,0),'Angaben Stationen'!$E$14:$V$215,18,0),"")</f>
        <v/>
      </c>
      <c r="E2313" s="344"/>
      <c r="F2313" s="256"/>
      <c r="G2313" s="256"/>
      <c r="H2313" s="307"/>
      <c r="I2313" s="183"/>
      <c r="R2313" s="8">
        <f t="shared" si="316"/>
        <v>0</v>
      </c>
      <c r="S2313" s="8">
        <f>VLOOKUP($D2313,{"29 - Psychiatrie (Erwachsene)",1;"30 - Kinder- und Jugendpsychiatrie",1;"297 - stationsäquivalente Behandlung in der Erwachsenenpsychiatrie (29)",1;"307 - stationsäquivalente Behandlung in der Kinder- und Jugendpsychiatrie (30)",1;"31 - Psychosomatik",1;"",0;0,0},2,0)</f>
        <v>0</v>
      </c>
      <c r="T2313" s="8">
        <f t="shared" si="322"/>
        <v>0</v>
      </c>
      <c r="U2313" s="8">
        <f t="shared" si="324"/>
        <v>0</v>
      </c>
      <c r="V2313" s="8">
        <f t="shared" si="317"/>
        <v>0</v>
      </c>
      <c r="W2313" s="8">
        <f t="shared" si="318"/>
        <v>0</v>
      </c>
      <c r="X2313" s="8">
        <f t="shared" si="319"/>
        <v>0</v>
      </c>
      <c r="Y2313" s="8" t="str">
        <f t="shared" si="320"/>
        <v/>
      </c>
      <c r="Z2313" s="8" t="str">
        <f>VLOOKUP($D2313,{"29 - Psychiatrie (Erwachsene)","BGI";"297 - stationsäquivalente Behandlung in der Erwachsenenpsychiatrie (29)","BGI";"30 - Kinder- und Jugendpsychiatrie","BGII";"307 - stationsäquivalente Behandlung in der Kinder- und Jugendpsychiatrie (30)","BGII";"31 - Psychosomatik","BGI";"","LEER";0,"Leer"},2,0)</f>
        <v>LEER</v>
      </c>
      <c r="AA2313" s="8" t="str">
        <f t="shared" si="321"/>
        <v>Stationen</v>
      </c>
    </row>
    <row r="2314" spans="2:27" ht="15" customHeight="1" x14ac:dyDescent="0.25">
      <c r="B2314" s="76" t="str">
        <f t="shared" si="323"/>
        <v>!!!</v>
      </c>
      <c r="C2314" s="310" t="str">
        <f>IF(LEN($E2314)&gt;0,VLOOKUP(TEXT($E2314,0),'Angaben Stationen'!$E$14:$V$215,17,0),"")</f>
        <v/>
      </c>
      <c r="D2314" s="254" t="str">
        <f>IF(LEN($E2314)&gt;0,VLOOKUP(TEXT($E2314,0),'Angaben Stationen'!$E$14:$V$215,18,0),"")</f>
        <v/>
      </c>
      <c r="E2314" s="344"/>
      <c r="F2314" s="256"/>
      <c r="G2314" s="256"/>
      <c r="H2314" s="307"/>
      <c r="I2314" s="183"/>
      <c r="R2314" s="8">
        <f t="shared" si="316"/>
        <v>0</v>
      </c>
      <c r="S2314" s="8">
        <f>VLOOKUP($D2314,{"29 - Psychiatrie (Erwachsene)",1;"30 - Kinder- und Jugendpsychiatrie",1;"297 - stationsäquivalente Behandlung in der Erwachsenenpsychiatrie (29)",1;"307 - stationsäquivalente Behandlung in der Kinder- und Jugendpsychiatrie (30)",1;"31 - Psychosomatik",1;"",0;0,0},2,0)</f>
        <v>0</v>
      </c>
      <c r="T2314" s="8">
        <f t="shared" si="322"/>
        <v>0</v>
      </c>
      <c r="U2314" s="8">
        <f t="shared" si="324"/>
        <v>0</v>
      </c>
      <c r="V2314" s="8">
        <f t="shared" si="317"/>
        <v>0</v>
      </c>
      <c r="W2314" s="8">
        <f t="shared" si="318"/>
        <v>0</v>
      </c>
      <c r="X2314" s="8">
        <f t="shared" si="319"/>
        <v>0</v>
      </c>
      <c r="Y2314" s="8" t="str">
        <f t="shared" si="320"/>
        <v/>
      </c>
      <c r="Z2314" s="8" t="str">
        <f>VLOOKUP($D2314,{"29 - Psychiatrie (Erwachsene)","BGI";"297 - stationsäquivalente Behandlung in der Erwachsenenpsychiatrie (29)","BGI";"30 - Kinder- und Jugendpsychiatrie","BGII";"307 - stationsäquivalente Behandlung in der Kinder- und Jugendpsychiatrie (30)","BGII";"31 - Psychosomatik","BGI";"","LEER";0,"Leer"},2,0)</f>
        <v>LEER</v>
      </c>
      <c r="AA2314" s="8" t="str">
        <f t="shared" si="321"/>
        <v>Stationen</v>
      </c>
    </row>
    <row r="2315" spans="2:27" ht="15" customHeight="1" x14ac:dyDescent="0.25">
      <c r="B2315" s="76" t="str">
        <f t="shared" si="323"/>
        <v>!!!</v>
      </c>
      <c r="C2315" s="310" t="str">
        <f>IF(LEN($E2315)&gt;0,VLOOKUP(TEXT($E2315,0),'Angaben Stationen'!$E$14:$V$215,17,0),"")</f>
        <v/>
      </c>
      <c r="D2315" s="254" t="str">
        <f>IF(LEN($E2315)&gt;0,VLOOKUP(TEXT($E2315,0),'Angaben Stationen'!$E$14:$V$215,18,0),"")</f>
        <v/>
      </c>
      <c r="E2315" s="344"/>
      <c r="F2315" s="256"/>
      <c r="G2315" s="256"/>
      <c r="H2315" s="307"/>
      <c r="I2315" s="183"/>
      <c r="R2315" s="8">
        <f t="shared" si="316"/>
        <v>0</v>
      </c>
      <c r="S2315" s="8">
        <f>VLOOKUP($D2315,{"29 - Psychiatrie (Erwachsene)",1;"30 - Kinder- und Jugendpsychiatrie",1;"297 - stationsäquivalente Behandlung in der Erwachsenenpsychiatrie (29)",1;"307 - stationsäquivalente Behandlung in der Kinder- und Jugendpsychiatrie (30)",1;"31 - Psychosomatik",1;"",0;0,0},2,0)</f>
        <v>0</v>
      </c>
      <c r="T2315" s="8">
        <f t="shared" si="322"/>
        <v>0</v>
      </c>
      <c r="U2315" s="8">
        <f t="shared" si="324"/>
        <v>0</v>
      </c>
      <c r="V2315" s="8">
        <f t="shared" si="317"/>
        <v>0</v>
      </c>
      <c r="W2315" s="8">
        <f t="shared" si="318"/>
        <v>0</v>
      </c>
      <c r="X2315" s="8">
        <f t="shared" si="319"/>
        <v>0</v>
      </c>
      <c r="Y2315" s="8" t="str">
        <f t="shared" si="320"/>
        <v/>
      </c>
      <c r="Z2315" s="8" t="str">
        <f>VLOOKUP($D2315,{"29 - Psychiatrie (Erwachsene)","BGI";"297 - stationsäquivalente Behandlung in der Erwachsenenpsychiatrie (29)","BGI";"30 - Kinder- und Jugendpsychiatrie","BGII";"307 - stationsäquivalente Behandlung in der Kinder- und Jugendpsychiatrie (30)","BGII";"31 - Psychosomatik","BGI";"","LEER";0,"Leer"},2,0)</f>
        <v>LEER</v>
      </c>
      <c r="AA2315" s="8" t="str">
        <f t="shared" si="321"/>
        <v>Stationen</v>
      </c>
    </row>
    <row r="2316" spans="2:27" ht="15" customHeight="1" x14ac:dyDescent="0.25">
      <c r="B2316" s="76" t="str">
        <f t="shared" si="323"/>
        <v>!!!</v>
      </c>
      <c r="C2316" s="310" t="str">
        <f>IF(LEN($E2316)&gt;0,VLOOKUP(TEXT($E2316,0),'Angaben Stationen'!$E$14:$V$215,17,0),"")</f>
        <v/>
      </c>
      <c r="D2316" s="254" t="str">
        <f>IF(LEN($E2316)&gt;0,VLOOKUP(TEXT($E2316,0),'Angaben Stationen'!$E$14:$V$215,18,0),"")</f>
        <v/>
      </c>
      <c r="E2316" s="344"/>
      <c r="F2316" s="256"/>
      <c r="G2316" s="256"/>
      <c r="H2316" s="307"/>
      <c r="I2316" s="183"/>
      <c r="R2316" s="8">
        <f t="shared" si="316"/>
        <v>0</v>
      </c>
      <c r="S2316" s="8">
        <f>VLOOKUP($D2316,{"29 - Psychiatrie (Erwachsene)",1;"30 - Kinder- und Jugendpsychiatrie",1;"297 - stationsäquivalente Behandlung in der Erwachsenenpsychiatrie (29)",1;"307 - stationsäquivalente Behandlung in der Kinder- und Jugendpsychiatrie (30)",1;"31 - Psychosomatik",1;"",0;0,0},2,0)</f>
        <v>0</v>
      </c>
      <c r="T2316" s="8">
        <f t="shared" si="322"/>
        <v>0</v>
      </c>
      <c r="U2316" s="8">
        <f t="shared" si="324"/>
        <v>0</v>
      </c>
      <c r="V2316" s="8">
        <f t="shared" si="317"/>
        <v>0</v>
      </c>
      <c r="W2316" s="8">
        <f t="shared" si="318"/>
        <v>0</v>
      </c>
      <c r="X2316" s="8">
        <f t="shared" si="319"/>
        <v>0</v>
      </c>
      <c r="Y2316" s="8" t="str">
        <f t="shared" si="320"/>
        <v/>
      </c>
      <c r="Z2316" s="8" t="str">
        <f>VLOOKUP($D2316,{"29 - Psychiatrie (Erwachsene)","BGI";"297 - stationsäquivalente Behandlung in der Erwachsenenpsychiatrie (29)","BGI";"30 - Kinder- und Jugendpsychiatrie","BGII";"307 - stationsäquivalente Behandlung in der Kinder- und Jugendpsychiatrie (30)","BGII";"31 - Psychosomatik","BGI";"","LEER";0,"Leer"},2,0)</f>
        <v>LEER</v>
      </c>
      <c r="AA2316" s="8" t="str">
        <f t="shared" si="321"/>
        <v>Stationen</v>
      </c>
    </row>
    <row r="2317" spans="2:27" ht="15" customHeight="1" x14ac:dyDescent="0.25">
      <c r="B2317" s="76" t="str">
        <f t="shared" si="323"/>
        <v>!!!</v>
      </c>
      <c r="C2317" s="310" t="str">
        <f>IF(LEN($E2317)&gt;0,VLOOKUP(TEXT($E2317,0),'Angaben Stationen'!$E$14:$V$215,17,0),"")</f>
        <v/>
      </c>
      <c r="D2317" s="254" t="str">
        <f>IF(LEN($E2317)&gt;0,VLOOKUP(TEXT($E2317,0),'Angaben Stationen'!$E$14:$V$215,18,0),"")</f>
        <v/>
      </c>
      <c r="E2317" s="344"/>
      <c r="F2317" s="256"/>
      <c r="G2317" s="256"/>
      <c r="H2317" s="307"/>
      <c r="I2317" s="183"/>
      <c r="R2317" s="8">
        <f t="shared" si="316"/>
        <v>0</v>
      </c>
      <c r="S2317" s="8">
        <f>VLOOKUP($D2317,{"29 - Psychiatrie (Erwachsene)",1;"30 - Kinder- und Jugendpsychiatrie",1;"297 - stationsäquivalente Behandlung in der Erwachsenenpsychiatrie (29)",1;"307 - stationsäquivalente Behandlung in der Kinder- und Jugendpsychiatrie (30)",1;"31 - Psychosomatik",1;"",0;0,0},2,0)</f>
        <v>0</v>
      </c>
      <c r="T2317" s="8">
        <f t="shared" si="322"/>
        <v>0</v>
      </c>
      <c r="U2317" s="8">
        <f t="shared" si="324"/>
        <v>0</v>
      </c>
      <c r="V2317" s="8">
        <f t="shared" si="317"/>
        <v>0</v>
      </c>
      <c r="W2317" s="8">
        <f t="shared" si="318"/>
        <v>0</v>
      </c>
      <c r="X2317" s="8">
        <f t="shared" si="319"/>
        <v>0</v>
      </c>
      <c r="Y2317" s="8" t="str">
        <f t="shared" si="320"/>
        <v/>
      </c>
      <c r="Z2317" s="8" t="str">
        <f>VLOOKUP($D2317,{"29 - Psychiatrie (Erwachsene)","BGI";"297 - stationsäquivalente Behandlung in der Erwachsenenpsychiatrie (29)","BGI";"30 - Kinder- und Jugendpsychiatrie","BGII";"307 - stationsäquivalente Behandlung in der Kinder- und Jugendpsychiatrie (30)","BGII";"31 - Psychosomatik","BGI";"","LEER";0,"Leer"},2,0)</f>
        <v>LEER</v>
      </c>
      <c r="AA2317" s="8" t="str">
        <f t="shared" si="321"/>
        <v>Stationen</v>
      </c>
    </row>
    <row r="2318" spans="2:27" ht="15" customHeight="1" x14ac:dyDescent="0.25">
      <c r="B2318" s="76" t="str">
        <f t="shared" si="323"/>
        <v>!!!</v>
      </c>
      <c r="C2318" s="310" t="str">
        <f>IF(LEN($E2318)&gt;0,VLOOKUP(TEXT($E2318,0),'Angaben Stationen'!$E$14:$V$215,17,0),"")</f>
        <v/>
      </c>
      <c r="D2318" s="254" t="str">
        <f>IF(LEN($E2318)&gt;0,VLOOKUP(TEXT($E2318,0),'Angaben Stationen'!$E$14:$V$215,18,0),"")</f>
        <v/>
      </c>
      <c r="E2318" s="344"/>
      <c r="F2318" s="256"/>
      <c r="G2318" s="256"/>
      <c r="H2318" s="307"/>
      <c r="I2318" s="183"/>
      <c r="R2318" s="8">
        <f t="shared" si="316"/>
        <v>0</v>
      </c>
      <c r="S2318" s="8">
        <f>VLOOKUP($D2318,{"29 - Psychiatrie (Erwachsene)",1;"30 - Kinder- und Jugendpsychiatrie",1;"297 - stationsäquivalente Behandlung in der Erwachsenenpsychiatrie (29)",1;"307 - stationsäquivalente Behandlung in der Kinder- und Jugendpsychiatrie (30)",1;"31 - Psychosomatik",1;"",0;0,0},2,0)</f>
        <v>0</v>
      </c>
      <c r="T2318" s="8">
        <f t="shared" si="322"/>
        <v>0</v>
      </c>
      <c r="U2318" s="8">
        <f t="shared" si="324"/>
        <v>0</v>
      </c>
      <c r="V2318" s="8">
        <f t="shared" si="317"/>
        <v>0</v>
      </c>
      <c r="W2318" s="8">
        <f t="shared" si="318"/>
        <v>0</v>
      </c>
      <c r="X2318" s="8">
        <f t="shared" si="319"/>
        <v>0</v>
      </c>
      <c r="Y2318" s="8" t="str">
        <f t="shared" si="320"/>
        <v/>
      </c>
      <c r="Z2318" s="8" t="str">
        <f>VLOOKUP($D2318,{"29 - Psychiatrie (Erwachsene)","BGI";"297 - stationsäquivalente Behandlung in der Erwachsenenpsychiatrie (29)","BGI";"30 - Kinder- und Jugendpsychiatrie","BGII";"307 - stationsäquivalente Behandlung in der Kinder- und Jugendpsychiatrie (30)","BGII";"31 - Psychosomatik","BGI";"","LEER";0,"Leer"},2,0)</f>
        <v>LEER</v>
      </c>
      <c r="AA2318" s="8" t="str">
        <f t="shared" si="321"/>
        <v>Stationen</v>
      </c>
    </row>
    <row r="2319" spans="2:27" ht="15" customHeight="1" x14ac:dyDescent="0.25">
      <c r="B2319" s="76" t="str">
        <f t="shared" si="323"/>
        <v>!!!</v>
      </c>
      <c r="C2319" s="310" t="str">
        <f>IF(LEN($E2319)&gt;0,VLOOKUP(TEXT($E2319,0),'Angaben Stationen'!$E$14:$V$215,17,0),"")</f>
        <v/>
      </c>
      <c r="D2319" s="254" t="str">
        <f>IF(LEN($E2319)&gt;0,VLOOKUP(TEXT($E2319,0),'Angaben Stationen'!$E$14:$V$215,18,0),"")</f>
        <v/>
      </c>
      <c r="E2319" s="344"/>
      <c r="F2319" s="256"/>
      <c r="G2319" s="256"/>
      <c r="H2319" s="307"/>
      <c r="I2319" s="183"/>
      <c r="R2319" s="8">
        <f t="shared" si="316"/>
        <v>0</v>
      </c>
      <c r="S2319" s="8">
        <f>VLOOKUP($D2319,{"29 - Psychiatrie (Erwachsene)",1;"30 - Kinder- und Jugendpsychiatrie",1;"297 - stationsäquivalente Behandlung in der Erwachsenenpsychiatrie (29)",1;"307 - stationsäquivalente Behandlung in der Kinder- und Jugendpsychiatrie (30)",1;"31 - Psychosomatik",1;"",0;0,0},2,0)</f>
        <v>0</v>
      </c>
      <c r="T2319" s="8">
        <f t="shared" si="322"/>
        <v>0</v>
      </c>
      <c r="U2319" s="8">
        <f t="shared" si="324"/>
        <v>0</v>
      </c>
      <c r="V2319" s="8">
        <f t="shared" si="317"/>
        <v>0</v>
      </c>
      <c r="W2319" s="8">
        <f t="shared" si="318"/>
        <v>0</v>
      </c>
      <c r="X2319" s="8">
        <f t="shared" si="319"/>
        <v>0</v>
      </c>
      <c r="Y2319" s="8" t="str">
        <f t="shared" si="320"/>
        <v/>
      </c>
      <c r="Z2319" s="8" t="str">
        <f>VLOOKUP($D2319,{"29 - Psychiatrie (Erwachsene)","BGI";"297 - stationsäquivalente Behandlung in der Erwachsenenpsychiatrie (29)","BGI";"30 - Kinder- und Jugendpsychiatrie","BGII";"307 - stationsäquivalente Behandlung in der Kinder- und Jugendpsychiatrie (30)","BGII";"31 - Psychosomatik","BGI";"","LEER";0,"Leer"},2,0)</f>
        <v>LEER</v>
      </c>
      <c r="AA2319" s="8" t="str">
        <f t="shared" si="321"/>
        <v>Stationen</v>
      </c>
    </row>
    <row r="2320" spans="2:27" ht="15" customHeight="1" x14ac:dyDescent="0.25">
      <c r="B2320" s="76" t="str">
        <f t="shared" si="323"/>
        <v>!!!</v>
      </c>
      <c r="C2320" s="310" t="str">
        <f>IF(LEN($E2320)&gt;0,VLOOKUP(TEXT($E2320,0),'Angaben Stationen'!$E$14:$V$215,17,0),"")</f>
        <v/>
      </c>
      <c r="D2320" s="254" t="str">
        <f>IF(LEN($E2320)&gt;0,VLOOKUP(TEXT($E2320,0),'Angaben Stationen'!$E$14:$V$215,18,0),"")</f>
        <v/>
      </c>
      <c r="E2320" s="344"/>
      <c r="F2320" s="256"/>
      <c r="G2320" s="256"/>
      <c r="H2320" s="307"/>
      <c r="I2320" s="183"/>
      <c r="R2320" s="8">
        <f t="shared" si="316"/>
        <v>0</v>
      </c>
      <c r="S2320" s="8">
        <f>VLOOKUP($D2320,{"29 - Psychiatrie (Erwachsene)",1;"30 - Kinder- und Jugendpsychiatrie",1;"297 - stationsäquivalente Behandlung in der Erwachsenenpsychiatrie (29)",1;"307 - stationsäquivalente Behandlung in der Kinder- und Jugendpsychiatrie (30)",1;"31 - Psychosomatik",1;"",0;0,0},2,0)</f>
        <v>0</v>
      </c>
      <c r="T2320" s="8">
        <f t="shared" si="322"/>
        <v>0</v>
      </c>
      <c r="U2320" s="8">
        <f t="shared" si="324"/>
        <v>0</v>
      </c>
      <c r="V2320" s="8">
        <f t="shared" si="317"/>
        <v>0</v>
      </c>
      <c r="W2320" s="8">
        <f t="shared" si="318"/>
        <v>0</v>
      </c>
      <c r="X2320" s="8">
        <f t="shared" si="319"/>
        <v>0</v>
      </c>
      <c r="Y2320" s="8" t="str">
        <f t="shared" si="320"/>
        <v/>
      </c>
      <c r="Z2320" s="8" t="str">
        <f>VLOOKUP($D2320,{"29 - Psychiatrie (Erwachsene)","BGI";"297 - stationsäquivalente Behandlung in der Erwachsenenpsychiatrie (29)","BGI";"30 - Kinder- und Jugendpsychiatrie","BGII";"307 - stationsäquivalente Behandlung in der Kinder- und Jugendpsychiatrie (30)","BGII";"31 - Psychosomatik","BGI";"","LEER";0,"Leer"},2,0)</f>
        <v>LEER</v>
      </c>
      <c r="AA2320" s="8" t="str">
        <f t="shared" si="321"/>
        <v>Stationen</v>
      </c>
    </row>
    <row r="2321" spans="2:27" ht="15" customHeight="1" x14ac:dyDescent="0.25">
      <c r="B2321" s="76" t="str">
        <f t="shared" si="323"/>
        <v>!!!</v>
      </c>
      <c r="C2321" s="310" t="str">
        <f>IF(LEN($E2321)&gt;0,VLOOKUP(TEXT($E2321,0),'Angaben Stationen'!$E$14:$V$215,17,0),"")</f>
        <v/>
      </c>
      <c r="D2321" s="254" t="str">
        <f>IF(LEN($E2321)&gt;0,VLOOKUP(TEXT($E2321,0),'Angaben Stationen'!$E$14:$V$215,18,0),"")</f>
        <v/>
      </c>
      <c r="E2321" s="344"/>
      <c r="F2321" s="256"/>
      <c r="G2321" s="256"/>
      <c r="H2321" s="307"/>
      <c r="I2321" s="183"/>
      <c r="R2321" s="8">
        <f t="shared" si="316"/>
        <v>0</v>
      </c>
      <c r="S2321" s="8">
        <f>VLOOKUP($D2321,{"29 - Psychiatrie (Erwachsene)",1;"30 - Kinder- und Jugendpsychiatrie",1;"297 - stationsäquivalente Behandlung in der Erwachsenenpsychiatrie (29)",1;"307 - stationsäquivalente Behandlung in der Kinder- und Jugendpsychiatrie (30)",1;"31 - Psychosomatik",1;"",0;0,0},2,0)</f>
        <v>0</v>
      </c>
      <c r="T2321" s="8">
        <f t="shared" si="322"/>
        <v>0</v>
      </c>
      <c r="U2321" s="8">
        <f t="shared" si="324"/>
        <v>0</v>
      </c>
      <c r="V2321" s="8">
        <f t="shared" si="317"/>
        <v>0</v>
      </c>
      <c r="W2321" s="8">
        <f t="shared" si="318"/>
        <v>0</v>
      </c>
      <c r="X2321" s="8">
        <f t="shared" si="319"/>
        <v>0</v>
      </c>
      <c r="Y2321" s="8" t="str">
        <f t="shared" si="320"/>
        <v/>
      </c>
      <c r="Z2321" s="8" t="str">
        <f>VLOOKUP($D2321,{"29 - Psychiatrie (Erwachsene)","BGI";"297 - stationsäquivalente Behandlung in der Erwachsenenpsychiatrie (29)","BGI";"30 - Kinder- und Jugendpsychiatrie","BGII";"307 - stationsäquivalente Behandlung in der Kinder- und Jugendpsychiatrie (30)","BGII";"31 - Psychosomatik","BGI";"","LEER";0,"Leer"},2,0)</f>
        <v>LEER</v>
      </c>
      <c r="AA2321" s="8" t="str">
        <f t="shared" si="321"/>
        <v>Stationen</v>
      </c>
    </row>
    <row r="2322" spans="2:27" ht="15" customHeight="1" x14ac:dyDescent="0.25">
      <c r="B2322" s="76" t="str">
        <f t="shared" si="323"/>
        <v>!!!</v>
      </c>
      <c r="C2322" s="310" t="str">
        <f>IF(LEN($E2322)&gt;0,VLOOKUP(TEXT($E2322,0),'Angaben Stationen'!$E$14:$V$215,17,0),"")</f>
        <v/>
      </c>
      <c r="D2322" s="254" t="str">
        <f>IF(LEN($E2322)&gt;0,VLOOKUP(TEXT($E2322,0),'Angaben Stationen'!$E$14:$V$215,18,0),"")</f>
        <v/>
      </c>
      <c r="E2322" s="344"/>
      <c r="F2322" s="256"/>
      <c r="G2322" s="256"/>
      <c r="H2322" s="307"/>
      <c r="I2322" s="183"/>
      <c r="R2322" s="8">
        <f t="shared" si="316"/>
        <v>0</v>
      </c>
      <c r="S2322" s="8">
        <f>VLOOKUP($D2322,{"29 - Psychiatrie (Erwachsene)",1;"30 - Kinder- und Jugendpsychiatrie",1;"297 - stationsäquivalente Behandlung in der Erwachsenenpsychiatrie (29)",1;"307 - stationsäquivalente Behandlung in der Kinder- und Jugendpsychiatrie (30)",1;"31 - Psychosomatik",1;"",0;0,0},2,0)</f>
        <v>0</v>
      </c>
      <c r="T2322" s="8">
        <f t="shared" si="322"/>
        <v>0</v>
      </c>
      <c r="U2322" s="8">
        <f t="shared" si="324"/>
        <v>0</v>
      </c>
      <c r="V2322" s="8">
        <f t="shared" si="317"/>
        <v>0</v>
      </c>
      <c r="W2322" s="8">
        <f t="shared" si="318"/>
        <v>0</v>
      </c>
      <c r="X2322" s="8">
        <f t="shared" si="319"/>
        <v>0</v>
      </c>
      <c r="Y2322" s="8" t="str">
        <f t="shared" si="320"/>
        <v/>
      </c>
      <c r="Z2322" s="8" t="str">
        <f>VLOOKUP($D2322,{"29 - Psychiatrie (Erwachsene)","BGI";"297 - stationsäquivalente Behandlung in der Erwachsenenpsychiatrie (29)","BGI";"30 - Kinder- und Jugendpsychiatrie","BGII";"307 - stationsäquivalente Behandlung in der Kinder- und Jugendpsychiatrie (30)","BGII";"31 - Psychosomatik","BGI";"","LEER";0,"Leer"},2,0)</f>
        <v>LEER</v>
      </c>
      <c r="AA2322" s="8" t="str">
        <f t="shared" si="321"/>
        <v>Stationen</v>
      </c>
    </row>
    <row r="2323" spans="2:27" ht="15" customHeight="1" x14ac:dyDescent="0.25">
      <c r="B2323" s="76" t="str">
        <f t="shared" si="323"/>
        <v>!!!</v>
      </c>
      <c r="C2323" s="310" t="str">
        <f>IF(LEN($E2323)&gt;0,VLOOKUP(TEXT($E2323,0),'Angaben Stationen'!$E$14:$V$215,17,0),"")</f>
        <v/>
      </c>
      <c r="D2323" s="254" t="str">
        <f>IF(LEN($E2323)&gt;0,VLOOKUP(TEXT($E2323,0),'Angaben Stationen'!$E$14:$V$215,18,0),"")</f>
        <v/>
      </c>
      <c r="E2323" s="344"/>
      <c r="F2323" s="256"/>
      <c r="G2323" s="256"/>
      <c r="H2323" s="307"/>
      <c r="I2323" s="183"/>
      <c r="R2323" s="8">
        <f t="shared" si="316"/>
        <v>0</v>
      </c>
      <c r="S2323" s="8">
        <f>VLOOKUP($D2323,{"29 - Psychiatrie (Erwachsene)",1;"30 - Kinder- und Jugendpsychiatrie",1;"297 - stationsäquivalente Behandlung in der Erwachsenenpsychiatrie (29)",1;"307 - stationsäquivalente Behandlung in der Kinder- und Jugendpsychiatrie (30)",1;"31 - Psychosomatik",1;"",0;0,0},2,0)</f>
        <v>0</v>
      </c>
      <c r="T2323" s="8">
        <f t="shared" si="322"/>
        <v>0</v>
      </c>
      <c r="U2323" s="8">
        <f t="shared" si="324"/>
        <v>0</v>
      </c>
      <c r="V2323" s="8">
        <f t="shared" si="317"/>
        <v>0</v>
      </c>
      <c r="W2323" s="8">
        <f t="shared" si="318"/>
        <v>0</v>
      </c>
      <c r="X2323" s="8">
        <f t="shared" si="319"/>
        <v>0</v>
      </c>
      <c r="Y2323" s="8" t="str">
        <f t="shared" si="320"/>
        <v/>
      </c>
      <c r="Z2323" s="8" t="str">
        <f>VLOOKUP($D2323,{"29 - Psychiatrie (Erwachsene)","BGI";"297 - stationsäquivalente Behandlung in der Erwachsenenpsychiatrie (29)","BGI";"30 - Kinder- und Jugendpsychiatrie","BGII";"307 - stationsäquivalente Behandlung in der Kinder- und Jugendpsychiatrie (30)","BGII";"31 - Psychosomatik","BGI";"","LEER";0,"Leer"},2,0)</f>
        <v>LEER</v>
      </c>
      <c r="AA2323" s="8" t="str">
        <f t="shared" si="321"/>
        <v>Stationen</v>
      </c>
    </row>
    <row r="2324" spans="2:27" ht="15" customHeight="1" x14ac:dyDescent="0.25">
      <c r="B2324" s="76" t="str">
        <f t="shared" si="323"/>
        <v>!!!</v>
      </c>
      <c r="C2324" s="310" t="str">
        <f>IF(LEN($E2324)&gt;0,VLOOKUP(TEXT($E2324,0),'Angaben Stationen'!$E$14:$V$215,17,0),"")</f>
        <v/>
      </c>
      <c r="D2324" s="254" t="str">
        <f>IF(LEN($E2324)&gt;0,VLOOKUP(TEXT($E2324,0),'Angaben Stationen'!$E$14:$V$215,18,0),"")</f>
        <v/>
      </c>
      <c r="E2324" s="344"/>
      <c r="F2324" s="256"/>
      <c r="G2324" s="256"/>
      <c r="H2324" s="307"/>
      <c r="I2324" s="183"/>
      <c r="R2324" s="8">
        <f t="shared" si="316"/>
        <v>0</v>
      </c>
      <c r="S2324" s="8">
        <f>VLOOKUP($D2324,{"29 - Psychiatrie (Erwachsene)",1;"30 - Kinder- und Jugendpsychiatrie",1;"297 - stationsäquivalente Behandlung in der Erwachsenenpsychiatrie (29)",1;"307 - stationsäquivalente Behandlung in der Kinder- und Jugendpsychiatrie (30)",1;"31 - Psychosomatik",1;"",0;0,0},2,0)</f>
        <v>0</v>
      </c>
      <c r="T2324" s="8">
        <f t="shared" si="322"/>
        <v>0</v>
      </c>
      <c r="U2324" s="8">
        <f t="shared" si="324"/>
        <v>0</v>
      </c>
      <c r="V2324" s="8">
        <f t="shared" si="317"/>
        <v>0</v>
      </c>
      <c r="W2324" s="8">
        <f t="shared" si="318"/>
        <v>0</v>
      </c>
      <c r="X2324" s="8">
        <f t="shared" si="319"/>
        <v>0</v>
      </c>
      <c r="Y2324" s="8" t="str">
        <f t="shared" si="320"/>
        <v/>
      </c>
      <c r="Z2324" s="8" t="str">
        <f>VLOOKUP($D2324,{"29 - Psychiatrie (Erwachsene)","BGI";"297 - stationsäquivalente Behandlung in der Erwachsenenpsychiatrie (29)","BGI";"30 - Kinder- und Jugendpsychiatrie","BGII";"307 - stationsäquivalente Behandlung in der Kinder- und Jugendpsychiatrie (30)","BGII";"31 - Psychosomatik","BGI";"","LEER";0,"Leer"},2,0)</f>
        <v>LEER</v>
      </c>
      <c r="AA2324" s="8" t="str">
        <f t="shared" si="321"/>
        <v>Stationen</v>
      </c>
    </row>
    <row r="2325" spans="2:27" ht="15" customHeight="1" x14ac:dyDescent="0.25">
      <c r="B2325" s="76" t="str">
        <f t="shared" si="323"/>
        <v>!!!</v>
      </c>
      <c r="C2325" s="310" t="str">
        <f>IF(LEN($E2325)&gt;0,VLOOKUP(TEXT($E2325,0),'Angaben Stationen'!$E$14:$V$215,17,0),"")</f>
        <v/>
      </c>
      <c r="D2325" s="254" t="str">
        <f>IF(LEN($E2325)&gt;0,VLOOKUP(TEXT($E2325,0),'Angaben Stationen'!$E$14:$V$215,18,0),"")</f>
        <v/>
      </c>
      <c r="E2325" s="344"/>
      <c r="F2325" s="256"/>
      <c r="G2325" s="256"/>
      <c r="H2325" s="307"/>
      <c r="I2325" s="183"/>
      <c r="R2325" s="8">
        <f t="shared" si="316"/>
        <v>0</v>
      </c>
      <c r="S2325" s="8">
        <f>VLOOKUP($D2325,{"29 - Psychiatrie (Erwachsene)",1;"30 - Kinder- und Jugendpsychiatrie",1;"297 - stationsäquivalente Behandlung in der Erwachsenenpsychiatrie (29)",1;"307 - stationsäquivalente Behandlung in der Kinder- und Jugendpsychiatrie (30)",1;"31 - Psychosomatik",1;"",0;0,0},2,0)</f>
        <v>0</v>
      </c>
      <c r="T2325" s="8">
        <f t="shared" si="322"/>
        <v>0</v>
      </c>
      <c r="U2325" s="8">
        <f t="shared" si="324"/>
        <v>0</v>
      </c>
      <c r="V2325" s="8">
        <f t="shared" si="317"/>
        <v>0</v>
      </c>
      <c r="W2325" s="8">
        <f t="shared" si="318"/>
        <v>0</v>
      </c>
      <c r="X2325" s="8">
        <f t="shared" si="319"/>
        <v>0</v>
      </c>
      <c r="Y2325" s="8" t="str">
        <f t="shared" si="320"/>
        <v/>
      </c>
      <c r="Z2325" s="8" t="str">
        <f>VLOOKUP($D2325,{"29 - Psychiatrie (Erwachsene)","BGI";"297 - stationsäquivalente Behandlung in der Erwachsenenpsychiatrie (29)","BGI";"30 - Kinder- und Jugendpsychiatrie","BGII";"307 - stationsäquivalente Behandlung in der Kinder- und Jugendpsychiatrie (30)","BGII";"31 - Psychosomatik","BGI";"","LEER";0,"Leer"},2,0)</f>
        <v>LEER</v>
      </c>
      <c r="AA2325" s="8" t="str">
        <f t="shared" si="321"/>
        <v>Stationen</v>
      </c>
    </row>
    <row r="2326" spans="2:27" ht="15" customHeight="1" x14ac:dyDescent="0.25">
      <c r="B2326" s="76" t="str">
        <f t="shared" si="323"/>
        <v>!!!</v>
      </c>
      <c r="C2326" s="310" t="str">
        <f>IF(LEN($E2326)&gt;0,VLOOKUP(TEXT($E2326,0),'Angaben Stationen'!$E$14:$V$215,17,0),"")</f>
        <v/>
      </c>
      <c r="D2326" s="254" t="str">
        <f>IF(LEN($E2326)&gt;0,VLOOKUP(TEXT($E2326,0),'Angaben Stationen'!$E$14:$V$215,18,0),"")</f>
        <v/>
      </c>
      <c r="E2326" s="344"/>
      <c r="F2326" s="256"/>
      <c r="G2326" s="256"/>
      <c r="H2326" s="307"/>
      <c r="I2326" s="183"/>
      <c r="R2326" s="8">
        <f t="shared" si="316"/>
        <v>0</v>
      </c>
      <c r="S2326" s="8">
        <f>VLOOKUP($D2326,{"29 - Psychiatrie (Erwachsene)",1;"30 - Kinder- und Jugendpsychiatrie",1;"297 - stationsäquivalente Behandlung in der Erwachsenenpsychiatrie (29)",1;"307 - stationsäquivalente Behandlung in der Kinder- und Jugendpsychiatrie (30)",1;"31 - Psychosomatik",1;"",0;0,0},2,0)</f>
        <v>0</v>
      </c>
      <c r="T2326" s="8">
        <f t="shared" si="322"/>
        <v>0</v>
      </c>
      <c r="U2326" s="8">
        <f t="shared" si="324"/>
        <v>0</v>
      </c>
      <c r="V2326" s="8">
        <f t="shared" si="317"/>
        <v>0</v>
      </c>
      <c r="W2326" s="8">
        <f t="shared" si="318"/>
        <v>0</v>
      </c>
      <c r="X2326" s="8">
        <f t="shared" si="319"/>
        <v>0</v>
      </c>
      <c r="Y2326" s="8" t="str">
        <f t="shared" si="320"/>
        <v/>
      </c>
      <c r="Z2326" s="8" t="str">
        <f>VLOOKUP($D2326,{"29 - Psychiatrie (Erwachsene)","BGI";"297 - stationsäquivalente Behandlung in der Erwachsenenpsychiatrie (29)","BGI";"30 - Kinder- und Jugendpsychiatrie","BGII";"307 - stationsäquivalente Behandlung in der Kinder- und Jugendpsychiatrie (30)","BGII";"31 - Psychosomatik","BGI";"","LEER";0,"Leer"},2,0)</f>
        <v>LEER</v>
      </c>
      <c r="AA2326" s="8" t="str">
        <f t="shared" si="321"/>
        <v>Stationen</v>
      </c>
    </row>
    <row r="2327" spans="2:27" ht="15" customHeight="1" x14ac:dyDescent="0.25">
      <c r="B2327" s="76" t="str">
        <f t="shared" si="323"/>
        <v>!!!</v>
      </c>
      <c r="C2327" s="310" t="str">
        <f>IF(LEN($E2327)&gt;0,VLOOKUP(TEXT($E2327,0),'Angaben Stationen'!$E$14:$V$215,17,0),"")</f>
        <v/>
      </c>
      <c r="D2327" s="254" t="str">
        <f>IF(LEN($E2327)&gt;0,VLOOKUP(TEXT($E2327,0),'Angaben Stationen'!$E$14:$V$215,18,0),"")</f>
        <v/>
      </c>
      <c r="E2327" s="344"/>
      <c r="F2327" s="256"/>
      <c r="G2327" s="256"/>
      <c r="H2327" s="307"/>
      <c r="I2327" s="183"/>
      <c r="R2327" s="8">
        <f t="shared" si="316"/>
        <v>0</v>
      </c>
      <c r="S2327" s="8">
        <f>VLOOKUP($D2327,{"29 - Psychiatrie (Erwachsene)",1;"30 - Kinder- und Jugendpsychiatrie",1;"297 - stationsäquivalente Behandlung in der Erwachsenenpsychiatrie (29)",1;"307 - stationsäquivalente Behandlung in der Kinder- und Jugendpsychiatrie (30)",1;"31 - Psychosomatik",1;"",0;0,0},2,0)</f>
        <v>0</v>
      </c>
      <c r="T2327" s="8">
        <f t="shared" si="322"/>
        <v>0</v>
      </c>
      <c r="U2327" s="8">
        <f t="shared" si="324"/>
        <v>0</v>
      </c>
      <c r="V2327" s="8">
        <f t="shared" si="317"/>
        <v>0</v>
      </c>
      <c r="W2327" s="8">
        <f t="shared" si="318"/>
        <v>0</v>
      </c>
      <c r="X2327" s="8">
        <f t="shared" si="319"/>
        <v>0</v>
      </c>
      <c r="Y2327" s="8" t="str">
        <f t="shared" si="320"/>
        <v/>
      </c>
      <c r="Z2327" s="8" t="str">
        <f>VLOOKUP($D2327,{"29 - Psychiatrie (Erwachsene)","BGI";"297 - stationsäquivalente Behandlung in der Erwachsenenpsychiatrie (29)","BGI";"30 - Kinder- und Jugendpsychiatrie","BGII";"307 - stationsäquivalente Behandlung in der Kinder- und Jugendpsychiatrie (30)","BGII";"31 - Psychosomatik","BGI";"","LEER";0,"Leer"},2,0)</f>
        <v>LEER</v>
      </c>
      <c r="AA2327" s="8" t="str">
        <f t="shared" si="321"/>
        <v>Stationen</v>
      </c>
    </row>
    <row r="2328" spans="2:27" ht="15" customHeight="1" x14ac:dyDescent="0.25">
      <c r="B2328" s="76" t="str">
        <f t="shared" si="323"/>
        <v>!!!</v>
      </c>
      <c r="C2328" s="310" t="str">
        <f>IF(LEN($E2328)&gt;0,VLOOKUP(TEXT($E2328,0),'Angaben Stationen'!$E$14:$V$215,17,0),"")</f>
        <v/>
      </c>
      <c r="D2328" s="254" t="str">
        <f>IF(LEN($E2328)&gt;0,VLOOKUP(TEXT($E2328,0),'Angaben Stationen'!$E$14:$V$215,18,0),"")</f>
        <v/>
      </c>
      <c r="E2328" s="344"/>
      <c r="F2328" s="256"/>
      <c r="G2328" s="256"/>
      <c r="H2328" s="307"/>
      <c r="I2328" s="183"/>
      <c r="R2328" s="8">
        <f t="shared" si="316"/>
        <v>0</v>
      </c>
      <c r="S2328" s="8">
        <f>VLOOKUP($D2328,{"29 - Psychiatrie (Erwachsene)",1;"30 - Kinder- und Jugendpsychiatrie",1;"297 - stationsäquivalente Behandlung in der Erwachsenenpsychiatrie (29)",1;"307 - stationsäquivalente Behandlung in der Kinder- und Jugendpsychiatrie (30)",1;"31 - Psychosomatik",1;"",0;0,0},2,0)</f>
        <v>0</v>
      </c>
      <c r="T2328" s="8">
        <f t="shared" si="322"/>
        <v>0</v>
      </c>
      <c r="U2328" s="8">
        <f t="shared" si="324"/>
        <v>0</v>
      </c>
      <c r="V2328" s="8">
        <f t="shared" si="317"/>
        <v>0</v>
      </c>
      <c r="W2328" s="8">
        <f t="shared" si="318"/>
        <v>0</v>
      </c>
      <c r="X2328" s="8">
        <f t="shared" si="319"/>
        <v>0</v>
      </c>
      <c r="Y2328" s="8" t="str">
        <f t="shared" si="320"/>
        <v/>
      </c>
      <c r="Z2328" s="8" t="str">
        <f>VLOOKUP($D2328,{"29 - Psychiatrie (Erwachsene)","BGI";"297 - stationsäquivalente Behandlung in der Erwachsenenpsychiatrie (29)","BGI";"30 - Kinder- und Jugendpsychiatrie","BGII";"307 - stationsäquivalente Behandlung in der Kinder- und Jugendpsychiatrie (30)","BGII";"31 - Psychosomatik","BGI";"","LEER";0,"Leer"},2,0)</f>
        <v>LEER</v>
      </c>
      <c r="AA2328" s="8" t="str">
        <f t="shared" si="321"/>
        <v>Stationen</v>
      </c>
    </row>
    <row r="2329" spans="2:27" ht="15" customHeight="1" x14ac:dyDescent="0.25">
      <c r="B2329" s="76" t="str">
        <f t="shared" si="323"/>
        <v>!!!</v>
      </c>
      <c r="C2329" s="310" t="str">
        <f>IF(LEN($E2329)&gt;0,VLOOKUP(TEXT($E2329,0),'Angaben Stationen'!$E$14:$V$215,17,0),"")</f>
        <v/>
      </c>
      <c r="D2329" s="254" t="str">
        <f>IF(LEN($E2329)&gt;0,VLOOKUP(TEXT($E2329,0),'Angaben Stationen'!$E$14:$V$215,18,0),"")</f>
        <v/>
      </c>
      <c r="E2329" s="344"/>
      <c r="F2329" s="256"/>
      <c r="G2329" s="256"/>
      <c r="H2329" s="307"/>
      <c r="I2329" s="183"/>
      <c r="R2329" s="8">
        <f t="shared" si="316"/>
        <v>0</v>
      </c>
      <c r="S2329" s="8">
        <f>VLOOKUP($D2329,{"29 - Psychiatrie (Erwachsene)",1;"30 - Kinder- und Jugendpsychiatrie",1;"297 - stationsäquivalente Behandlung in der Erwachsenenpsychiatrie (29)",1;"307 - stationsäquivalente Behandlung in der Kinder- und Jugendpsychiatrie (30)",1;"31 - Psychosomatik",1;"",0;0,0},2,0)</f>
        <v>0</v>
      </c>
      <c r="T2329" s="8">
        <f t="shared" si="322"/>
        <v>0</v>
      </c>
      <c r="U2329" s="8">
        <f t="shared" si="324"/>
        <v>0</v>
      </c>
      <c r="V2329" s="8">
        <f t="shared" si="317"/>
        <v>0</v>
      </c>
      <c r="W2329" s="8">
        <f t="shared" si="318"/>
        <v>0</v>
      </c>
      <c r="X2329" s="8">
        <f t="shared" si="319"/>
        <v>0</v>
      </c>
      <c r="Y2329" s="8" t="str">
        <f t="shared" si="320"/>
        <v/>
      </c>
      <c r="Z2329" s="8" t="str">
        <f>VLOOKUP($D2329,{"29 - Psychiatrie (Erwachsene)","BGI";"297 - stationsäquivalente Behandlung in der Erwachsenenpsychiatrie (29)","BGI";"30 - Kinder- und Jugendpsychiatrie","BGII";"307 - stationsäquivalente Behandlung in der Kinder- und Jugendpsychiatrie (30)","BGII";"31 - Psychosomatik","BGI";"","LEER";0,"Leer"},2,0)</f>
        <v>LEER</v>
      </c>
      <c r="AA2329" s="8" t="str">
        <f t="shared" si="321"/>
        <v>Stationen</v>
      </c>
    </row>
    <row r="2330" spans="2:27" ht="15" customHeight="1" x14ac:dyDescent="0.25">
      <c r="B2330" s="76" t="str">
        <f t="shared" si="323"/>
        <v>!!!</v>
      </c>
      <c r="C2330" s="310" t="str">
        <f>IF(LEN($E2330)&gt;0,VLOOKUP(TEXT($E2330,0),'Angaben Stationen'!$E$14:$V$215,17,0),"")</f>
        <v/>
      </c>
      <c r="D2330" s="254" t="str">
        <f>IF(LEN($E2330)&gt;0,VLOOKUP(TEXT($E2330,0),'Angaben Stationen'!$E$14:$V$215,18,0),"")</f>
        <v/>
      </c>
      <c r="E2330" s="344"/>
      <c r="F2330" s="256"/>
      <c r="G2330" s="256"/>
      <c r="H2330" s="307"/>
      <c r="I2330" s="183"/>
      <c r="R2330" s="8">
        <f t="shared" si="316"/>
        <v>0</v>
      </c>
      <c r="S2330" s="8">
        <f>VLOOKUP($D2330,{"29 - Psychiatrie (Erwachsene)",1;"30 - Kinder- und Jugendpsychiatrie",1;"297 - stationsäquivalente Behandlung in der Erwachsenenpsychiatrie (29)",1;"307 - stationsäquivalente Behandlung in der Kinder- und Jugendpsychiatrie (30)",1;"31 - Psychosomatik",1;"",0;0,0},2,0)</f>
        <v>0</v>
      </c>
      <c r="T2330" s="8">
        <f t="shared" si="322"/>
        <v>0</v>
      </c>
      <c r="U2330" s="8">
        <f t="shared" si="324"/>
        <v>0</v>
      </c>
      <c r="V2330" s="8">
        <f t="shared" si="317"/>
        <v>0</v>
      </c>
      <c r="W2330" s="8">
        <f t="shared" si="318"/>
        <v>0</v>
      </c>
      <c r="X2330" s="8">
        <f t="shared" si="319"/>
        <v>0</v>
      </c>
      <c r="Y2330" s="8" t="str">
        <f t="shared" si="320"/>
        <v/>
      </c>
      <c r="Z2330" s="8" t="str">
        <f>VLOOKUP($D2330,{"29 - Psychiatrie (Erwachsene)","BGI";"297 - stationsäquivalente Behandlung in der Erwachsenenpsychiatrie (29)","BGI";"30 - Kinder- und Jugendpsychiatrie","BGII";"307 - stationsäquivalente Behandlung in der Kinder- und Jugendpsychiatrie (30)","BGII";"31 - Psychosomatik","BGI";"","LEER";0,"Leer"},2,0)</f>
        <v>LEER</v>
      </c>
      <c r="AA2330" s="8" t="str">
        <f t="shared" si="321"/>
        <v>Stationen</v>
      </c>
    </row>
    <row r="2331" spans="2:27" ht="15" customHeight="1" x14ac:dyDescent="0.25">
      <c r="B2331" s="76" t="str">
        <f t="shared" si="323"/>
        <v>!!!</v>
      </c>
      <c r="C2331" s="310" t="str">
        <f>IF(LEN($E2331)&gt;0,VLOOKUP(TEXT($E2331,0),'Angaben Stationen'!$E$14:$V$215,17,0),"")</f>
        <v/>
      </c>
      <c r="D2331" s="254" t="str">
        <f>IF(LEN($E2331)&gt;0,VLOOKUP(TEXT($E2331,0),'Angaben Stationen'!$E$14:$V$215,18,0),"")</f>
        <v/>
      </c>
      <c r="E2331" s="344"/>
      <c r="F2331" s="256"/>
      <c r="G2331" s="256"/>
      <c r="H2331" s="307"/>
      <c r="I2331" s="183"/>
      <c r="R2331" s="8">
        <f t="shared" si="316"/>
        <v>0</v>
      </c>
      <c r="S2331" s="8">
        <f>VLOOKUP($D2331,{"29 - Psychiatrie (Erwachsene)",1;"30 - Kinder- und Jugendpsychiatrie",1;"297 - stationsäquivalente Behandlung in der Erwachsenenpsychiatrie (29)",1;"307 - stationsäquivalente Behandlung in der Kinder- und Jugendpsychiatrie (30)",1;"31 - Psychosomatik",1;"",0;0,0},2,0)</f>
        <v>0</v>
      </c>
      <c r="T2331" s="8">
        <f t="shared" si="322"/>
        <v>0</v>
      </c>
      <c r="U2331" s="8">
        <f t="shared" si="324"/>
        <v>0</v>
      </c>
      <c r="V2331" s="8">
        <f t="shared" si="317"/>
        <v>0</v>
      </c>
      <c r="W2331" s="8">
        <f t="shared" si="318"/>
        <v>0</v>
      </c>
      <c r="X2331" s="8">
        <f t="shared" si="319"/>
        <v>0</v>
      </c>
      <c r="Y2331" s="8" t="str">
        <f t="shared" si="320"/>
        <v/>
      </c>
      <c r="Z2331" s="8" t="str">
        <f>VLOOKUP($D2331,{"29 - Psychiatrie (Erwachsene)","BGI";"297 - stationsäquivalente Behandlung in der Erwachsenenpsychiatrie (29)","BGI";"30 - Kinder- und Jugendpsychiatrie","BGII";"307 - stationsäquivalente Behandlung in der Kinder- und Jugendpsychiatrie (30)","BGII";"31 - Psychosomatik","BGI";"","LEER";0,"Leer"},2,0)</f>
        <v>LEER</v>
      </c>
      <c r="AA2331" s="8" t="str">
        <f t="shared" si="321"/>
        <v>Stationen</v>
      </c>
    </row>
    <row r="2332" spans="2:27" ht="15" customHeight="1" x14ac:dyDescent="0.25">
      <c r="B2332" s="76" t="str">
        <f t="shared" si="323"/>
        <v>!!!</v>
      </c>
      <c r="C2332" s="310" t="str">
        <f>IF(LEN($E2332)&gt;0,VLOOKUP(TEXT($E2332,0),'Angaben Stationen'!$E$14:$V$215,17,0),"")</f>
        <v/>
      </c>
      <c r="D2332" s="254" t="str">
        <f>IF(LEN($E2332)&gt;0,VLOOKUP(TEXT($E2332,0),'Angaben Stationen'!$E$14:$V$215,18,0),"")</f>
        <v/>
      </c>
      <c r="E2332" s="344"/>
      <c r="F2332" s="256"/>
      <c r="G2332" s="256"/>
      <c r="H2332" s="307"/>
      <c r="I2332" s="183"/>
      <c r="R2332" s="8">
        <f t="shared" si="316"/>
        <v>0</v>
      </c>
      <c r="S2332" s="8">
        <f>VLOOKUP($D2332,{"29 - Psychiatrie (Erwachsene)",1;"30 - Kinder- und Jugendpsychiatrie",1;"297 - stationsäquivalente Behandlung in der Erwachsenenpsychiatrie (29)",1;"307 - stationsäquivalente Behandlung in der Kinder- und Jugendpsychiatrie (30)",1;"31 - Psychosomatik",1;"",0;0,0},2,0)</f>
        <v>0</v>
      </c>
      <c r="T2332" s="8">
        <f t="shared" si="322"/>
        <v>0</v>
      </c>
      <c r="U2332" s="8">
        <f t="shared" si="324"/>
        <v>0</v>
      </c>
      <c r="V2332" s="8">
        <f t="shared" si="317"/>
        <v>0</v>
      </c>
      <c r="W2332" s="8">
        <f t="shared" si="318"/>
        <v>0</v>
      </c>
      <c r="X2332" s="8">
        <f t="shared" si="319"/>
        <v>0</v>
      </c>
      <c r="Y2332" s="8" t="str">
        <f t="shared" si="320"/>
        <v/>
      </c>
      <c r="Z2332" s="8" t="str">
        <f>VLOOKUP($D2332,{"29 - Psychiatrie (Erwachsene)","BGI";"297 - stationsäquivalente Behandlung in der Erwachsenenpsychiatrie (29)","BGI";"30 - Kinder- und Jugendpsychiatrie","BGII";"307 - stationsäquivalente Behandlung in der Kinder- und Jugendpsychiatrie (30)","BGII";"31 - Psychosomatik","BGI";"","LEER";0,"Leer"},2,0)</f>
        <v>LEER</v>
      </c>
      <c r="AA2332" s="8" t="str">
        <f t="shared" si="321"/>
        <v>Stationen</v>
      </c>
    </row>
    <row r="2333" spans="2:27" ht="15" customHeight="1" x14ac:dyDescent="0.25">
      <c r="B2333" s="76" t="str">
        <f t="shared" si="323"/>
        <v>!!!</v>
      </c>
      <c r="C2333" s="310" t="str">
        <f>IF(LEN($E2333)&gt;0,VLOOKUP(TEXT($E2333,0),'Angaben Stationen'!$E$14:$V$215,17,0),"")</f>
        <v/>
      </c>
      <c r="D2333" s="254" t="str">
        <f>IF(LEN($E2333)&gt;0,VLOOKUP(TEXT($E2333,0),'Angaben Stationen'!$E$14:$V$215,18,0),"")</f>
        <v/>
      </c>
      <c r="E2333" s="344"/>
      <c r="F2333" s="256"/>
      <c r="G2333" s="256"/>
      <c r="H2333" s="307"/>
      <c r="I2333" s="183"/>
      <c r="R2333" s="8">
        <f t="shared" si="316"/>
        <v>0</v>
      </c>
      <c r="S2333" s="8">
        <f>VLOOKUP($D2333,{"29 - Psychiatrie (Erwachsene)",1;"30 - Kinder- und Jugendpsychiatrie",1;"297 - stationsäquivalente Behandlung in der Erwachsenenpsychiatrie (29)",1;"307 - stationsäquivalente Behandlung in der Kinder- und Jugendpsychiatrie (30)",1;"31 - Psychosomatik",1;"",0;0,0},2,0)</f>
        <v>0</v>
      </c>
      <c r="T2333" s="8">
        <f t="shared" si="322"/>
        <v>0</v>
      </c>
      <c r="U2333" s="8">
        <f t="shared" si="324"/>
        <v>0</v>
      </c>
      <c r="V2333" s="8">
        <f t="shared" si="317"/>
        <v>0</v>
      </c>
      <c r="W2333" s="8">
        <f t="shared" si="318"/>
        <v>0</v>
      </c>
      <c r="X2333" s="8">
        <f t="shared" si="319"/>
        <v>0</v>
      </c>
      <c r="Y2333" s="8" t="str">
        <f t="shared" si="320"/>
        <v/>
      </c>
      <c r="Z2333" s="8" t="str">
        <f>VLOOKUP($D2333,{"29 - Psychiatrie (Erwachsene)","BGI";"297 - stationsäquivalente Behandlung in der Erwachsenenpsychiatrie (29)","BGI";"30 - Kinder- und Jugendpsychiatrie","BGII";"307 - stationsäquivalente Behandlung in der Kinder- und Jugendpsychiatrie (30)","BGII";"31 - Psychosomatik","BGI";"","LEER";0,"Leer"},2,0)</f>
        <v>LEER</v>
      </c>
      <c r="AA2333" s="8" t="str">
        <f t="shared" si="321"/>
        <v>Stationen</v>
      </c>
    </row>
    <row r="2334" spans="2:27" ht="15" customHeight="1" x14ac:dyDescent="0.25">
      <c r="B2334" s="76" t="str">
        <f t="shared" si="323"/>
        <v>!!!</v>
      </c>
      <c r="C2334" s="310" t="str">
        <f>IF(LEN($E2334)&gt;0,VLOOKUP(TEXT($E2334,0),'Angaben Stationen'!$E$14:$V$215,17,0),"")</f>
        <v/>
      </c>
      <c r="D2334" s="254" t="str">
        <f>IF(LEN($E2334)&gt;0,VLOOKUP(TEXT($E2334,0),'Angaben Stationen'!$E$14:$V$215,18,0),"")</f>
        <v/>
      </c>
      <c r="E2334" s="344"/>
      <c r="F2334" s="256"/>
      <c r="G2334" s="256"/>
      <c r="H2334" s="307"/>
      <c r="I2334" s="183"/>
      <c r="R2334" s="8">
        <f t="shared" si="316"/>
        <v>0</v>
      </c>
      <c r="S2334" s="8">
        <f>VLOOKUP($D2334,{"29 - Psychiatrie (Erwachsene)",1;"30 - Kinder- und Jugendpsychiatrie",1;"297 - stationsäquivalente Behandlung in der Erwachsenenpsychiatrie (29)",1;"307 - stationsäquivalente Behandlung in der Kinder- und Jugendpsychiatrie (30)",1;"31 - Psychosomatik",1;"",0;0,0},2,0)</f>
        <v>0</v>
      </c>
      <c r="T2334" s="8">
        <f t="shared" si="322"/>
        <v>0</v>
      </c>
      <c r="U2334" s="8">
        <f t="shared" si="324"/>
        <v>0</v>
      </c>
      <c r="V2334" s="8">
        <f t="shared" si="317"/>
        <v>0</v>
      </c>
      <c r="W2334" s="8">
        <f t="shared" si="318"/>
        <v>0</v>
      </c>
      <c r="X2334" s="8">
        <f t="shared" si="319"/>
        <v>0</v>
      </c>
      <c r="Y2334" s="8" t="str">
        <f t="shared" si="320"/>
        <v/>
      </c>
      <c r="Z2334" s="8" t="str">
        <f>VLOOKUP($D2334,{"29 - Psychiatrie (Erwachsene)","BGI";"297 - stationsäquivalente Behandlung in der Erwachsenenpsychiatrie (29)","BGI";"30 - Kinder- und Jugendpsychiatrie","BGII";"307 - stationsäquivalente Behandlung in der Kinder- und Jugendpsychiatrie (30)","BGII";"31 - Psychosomatik","BGI";"","LEER";0,"Leer"},2,0)</f>
        <v>LEER</v>
      </c>
      <c r="AA2334" s="8" t="str">
        <f t="shared" si="321"/>
        <v>Stationen</v>
      </c>
    </row>
    <row r="2335" spans="2:27" ht="15" customHeight="1" x14ac:dyDescent="0.25">
      <c r="B2335" s="76" t="str">
        <f t="shared" si="323"/>
        <v>!!!</v>
      </c>
      <c r="C2335" s="310" t="str">
        <f>IF(LEN($E2335)&gt;0,VLOOKUP(TEXT($E2335,0),'Angaben Stationen'!$E$14:$V$215,17,0),"")</f>
        <v/>
      </c>
      <c r="D2335" s="254" t="str">
        <f>IF(LEN($E2335)&gt;0,VLOOKUP(TEXT($E2335,0),'Angaben Stationen'!$E$14:$V$215,18,0),"")</f>
        <v/>
      </c>
      <c r="E2335" s="344"/>
      <c r="F2335" s="256"/>
      <c r="G2335" s="256"/>
      <c r="H2335" s="307"/>
      <c r="I2335" s="183"/>
      <c r="R2335" s="8">
        <f t="shared" si="316"/>
        <v>0</v>
      </c>
      <c r="S2335" s="8">
        <f>VLOOKUP($D2335,{"29 - Psychiatrie (Erwachsene)",1;"30 - Kinder- und Jugendpsychiatrie",1;"297 - stationsäquivalente Behandlung in der Erwachsenenpsychiatrie (29)",1;"307 - stationsäquivalente Behandlung in der Kinder- und Jugendpsychiatrie (30)",1;"31 - Psychosomatik",1;"",0;0,0},2,0)</f>
        <v>0</v>
      </c>
      <c r="T2335" s="8">
        <f t="shared" si="322"/>
        <v>0</v>
      </c>
      <c r="U2335" s="8">
        <f t="shared" si="324"/>
        <v>0</v>
      </c>
      <c r="V2335" s="8">
        <f t="shared" si="317"/>
        <v>0</v>
      </c>
      <c r="W2335" s="8">
        <f t="shared" si="318"/>
        <v>0</v>
      </c>
      <c r="X2335" s="8">
        <f t="shared" si="319"/>
        <v>0</v>
      </c>
      <c r="Y2335" s="8" t="str">
        <f t="shared" si="320"/>
        <v/>
      </c>
      <c r="Z2335" s="8" t="str">
        <f>VLOOKUP($D2335,{"29 - Psychiatrie (Erwachsene)","BGI";"297 - stationsäquivalente Behandlung in der Erwachsenenpsychiatrie (29)","BGI";"30 - Kinder- und Jugendpsychiatrie","BGII";"307 - stationsäquivalente Behandlung in der Kinder- und Jugendpsychiatrie (30)","BGII";"31 - Psychosomatik","BGI";"","LEER";0,"Leer"},2,0)</f>
        <v>LEER</v>
      </c>
      <c r="AA2335" s="8" t="str">
        <f t="shared" si="321"/>
        <v>Stationen</v>
      </c>
    </row>
    <row r="2336" spans="2:27" ht="15" customHeight="1" x14ac:dyDescent="0.25">
      <c r="B2336" s="76" t="str">
        <f t="shared" si="323"/>
        <v>!!!</v>
      </c>
      <c r="C2336" s="310" t="str">
        <f>IF(LEN($E2336)&gt;0,VLOOKUP(TEXT($E2336,0),'Angaben Stationen'!$E$14:$V$215,17,0),"")</f>
        <v/>
      </c>
      <c r="D2336" s="254" t="str">
        <f>IF(LEN($E2336)&gt;0,VLOOKUP(TEXT($E2336,0),'Angaben Stationen'!$E$14:$V$215,18,0),"")</f>
        <v/>
      </c>
      <c r="E2336" s="344"/>
      <c r="F2336" s="256"/>
      <c r="G2336" s="256"/>
      <c r="H2336" s="307"/>
      <c r="I2336" s="183"/>
      <c r="R2336" s="8">
        <f t="shared" si="316"/>
        <v>0</v>
      </c>
      <c r="S2336" s="8">
        <f>VLOOKUP($D2336,{"29 - Psychiatrie (Erwachsene)",1;"30 - Kinder- und Jugendpsychiatrie",1;"297 - stationsäquivalente Behandlung in der Erwachsenenpsychiatrie (29)",1;"307 - stationsäquivalente Behandlung in der Kinder- und Jugendpsychiatrie (30)",1;"31 - Psychosomatik",1;"",0;0,0},2,0)</f>
        <v>0</v>
      </c>
      <c r="T2336" s="8">
        <f t="shared" si="322"/>
        <v>0</v>
      </c>
      <c r="U2336" s="8">
        <f t="shared" si="324"/>
        <v>0</v>
      </c>
      <c r="V2336" s="8">
        <f t="shared" si="317"/>
        <v>0</v>
      </c>
      <c r="W2336" s="8">
        <f t="shared" si="318"/>
        <v>0</v>
      </c>
      <c r="X2336" s="8">
        <f t="shared" si="319"/>
        <v>0</v>
      </c>
      <c r="Y2336" s="8" t="str">
        <f t="shared" si="320"/>
        <v/>
      </c>
      <c r="Z2336" s="8" t="str">
        <f>VLOOKUP($D2336,{"29 - Psychiatrie (Erwachsene)","BGI";"297 - stationsäquivalente Behandlung in der Erwachsenenpsychiatrie (29)","BGI";"30 - Kinder- und Jugendpsychiatrie","BGII";"307 - stationsäquivalente Behandlung in der Kinder- und Jugendpsychiatrie (30)","BGII";"31 - Psychosomatik","BGI";"","LEER";0,"Leer"},2,0)</f>
        <v>LEER</v>
      </c>
      <c r="AA2336" s="8" t="str">
        <f t="shared" si="321"/>
        <v>Stationen</v>
      </c>
    </row>
    <row r="2337" spans="2:27" ht="15" customHeight="1" x14ac:dyDescent="0.25">
      <c r="B2337" s="76" t="str">
        <f t="shared" si="323"/>
        <v>!!!</v>
      </c>
      <c r="C2337" s="310" t="str">
        <f>IF(LEN($E2337)&gt;0,VLOOKUP(TEXT($E2337,0),'Angaben Stationen'!$E$14:$V$215,17,0),"")</f>
        <v/>
      </c>
      <c r="D2337" s="254" t="str">
        <f>IF(LEN($E2337)&gt;0,VLOOKUP(TEXT($E2337,0),'Angaben Stationen'!$E$14:$V$215,18,0),"")</f>
        <v/>
      </c>
      <c r="E2337" s="344"/>
      <c r="F2337" s="256"/>
      <c r="G2337" s="256"/>
      <c r="H2337" s="307"/>
      <c r="I2337" s="183"/>
      <c r="R2337" s="8">
        <f t="shared" si="316"/>
        <v>0</v>
      </c>
      <c r="S2337" s="8">
        <f>VLOOKUP($D2337,{"29 - Psychiatrie (Erwachsene)",1;"30 - Kinder- und Jugendpsychiatrie",1;"297 - stationsäquivalente Behandlung in der Erwachsenenpsychiatrie (29)",1;"307 - stationsäquivalente Behandlung in der Kinder- und Jugendpsychiatrie (30)",1;"31 - Psychosomatik",1;"",0;0,0},2,0)</f>
        <v>0</v>
      </c>
      <c r="T2337" s="8">
        <f t="shared" si="322"/>
        <v>0</v>
      </c>
      <c r="U2337" s="8">
        <f t="shared" si="324"/>
        <v>0</v>
      </c>
      <c r="V2337" s="8">
        <f t="shared" si="317"/>
        <v>0</v>
      </c>
      <c r="W2337" s="8">
        <f t="shared" si="318"/>
        <v>0</v>
      </c>
      <c r="X2337" s="8">
        <f t="shared" si="319"/>
        <v>0</v>
      </c>
      <c r="Y2337" s="8" t="str">
        <f t="shared" si="320"/>
        <v/>
      </c>
      <c r="Z2337" s="8" t="str">
        <f>VLOOKUP($D2337,{"29 - Psychiatrie (Erwachsene)","BGI";"297 - stationsäquivalente Behandlung in der Erwachsenenpsychiatrie (29)","BGI";"30 - Kinder- und Jugendpsychiatrie","BGII";"307 - stationsäquivalente Behandlung in der Kinder- und Jugendpsychiatrie (30)","BGII";"31 - Psychosomatik","BGI";"","LEER";0,"Leer"},2,0)</f>
        <v>LEER</v>
      </c>
      <c r="AA2337" s="8" t="str">
        <f t="shared" si="321"/>
        <v>Stationen</v>
      </c>
    </row>
    <row r="2338" spans="2:27" ht="15" customHeight="1" x14ac:dyDescent="0.25">
      <c r="B2338" s="76" t="str">
        <f t="shared" si="323"/>
        <v>!!!</v>
      </c>
      <c r="C2338" s="310" t="str">
        <f>IF(LEN($E2338)&gt;0,VLOOKUP(TEXT($E2338,0),'Angaben Stationen'!$E$14:$V$215,17,0),"")</f>
        <v/>
      </c>
      <c r="D2338" s="254" t="str">
        <f>IF(LEN($E2338)&gt;0,VLOOKUP(TEXT($E2338,0),'Angaben Stationen'!$E$14:$V$215,18,0),"")</f>
        <v/>
      </c>
      <c r="E2338" s="344"/>
      <c r="F2338" s="256"/>
      <c r="G2338" s="256"/>
      <c r="H2338" s="307"/>
      <c r="I2338" s="183"/>
      <c r="R2338" s="8">
        <f t="shared" ref="R2338:R2401" si="325">IF(LEN(B2338)&gt;0,0,1)</f>
        <v>0</v>
      </c>
      <c r="S2338" s="8">
        <f>VLOOKUP($D2338,{"29 - Psychiatrie (Erwachsene)",1;"30 - Kinder- und Jugendpsychiatrie",1;"297 - stationsäquivalente Behandlung in der Erwachsenenpsychiatrie (29)",1;"307 - stationsäquivalente Behandlung in der Kinder- und Jugendpsychiatrie (30)",1;"31 - Psychosomatik",1;"",0;0,0},2,0)</f>
        <v>0</v>
      </c>
      <c r="T2338" s="8">
        <f t="shared" si="322"/>
        <v>0</v>
      </c>
      <c r="U2338" s="8">
        <f t="shared" si="324"/>
        <v>0</v>
      </c>
      <c r="V2338" s="8">
        <f t="shared" ref="V2338:V2401" si="326">IF(VALUE($F2338)&gt;0,1,0)</f>
        <v>0</v>
      </c>
      <c r="W2338" s="8">
        <f t="shared" ref="W2338:W2401" si="327">IF(LEN($G2338)&gt;0,1,0)</f>
        <v>0</v>
      </c>
      <c r="X2338" s="8">
        <f t="shared" ref="X2338:X2401" si="328">IF(LEN($H2338)&gt;0,1,0)</f>
        <v>0</v>
      </c>
      <c r="Y2338" s="8" t="str">
        <f t="shared" ref="Y2338:Y2401" si="329">IF($D2338&lt;&gt;"","MonatII","")</f>
        <v/>
      </c>
      <c r="Z2338" s="8" t="str">
        <f>VLOOKUP($D2338,{"29 - Psychiatrie (Erwachsene)","BGI";"297 - stationsäquivalente Behandlung in der Erwachsenenpsychiatrie (29)","BGI";"30 - Kinder- und Jugendpsychiatrie","BGII";"307 - stationsäquivalente Behandlung in der Kinder- und Jugendpsychiatrie (30)","BGII";"31 - Psychosomatik","BGI";"","LEER";0,"Leer"},2,0)</f>
        <v>LEER</v>
      </c>
      <c r="AA2338" s="8" t="str">
        <f t="shared" ref="AA2338:AA2401" si="330">"Stationen"</f>
        <v>Stationen</v>
      </c>
    </row>
    <row r="2339" spans="2:27" ht="15" customHeight="1" x14ac:dyDescent="0.25">
      <c r="B2339" s="76" t="str">
        <f t="shared" si="323"/>
        <v>!!!</v>
      </c>
      <c r="C2339" s="310" t="str">
        <f>IF(LEN($E2339)&gt;0,VLOOKUP(TEXT($E2339,0),'Angaben Stationen'!$E$14:$V$215,17,0),"")</f>
        <v/>
      </c>
      <c r="D2339" s="254" t="str">
        <f>IF(LEN($E2339)&gt;0,VLOOKUP(TEXT($E2339,0),'Angaben Stationen'!$E$14:$V$215,18,0),"")</f>
        <v/>
      </c>
      <c r="E2339" s="344"/>
      <c r="F2339" s="256"/>
      <c r="G2339" s="256"/>
      <c r="H2339" s="307"/>
      <c r="I2339" s="183"/>
      <c r="R2339" s="8">
        <f t="shared" si="325"/>
        <v>0</v>
      </c>
      <c r="S2339" s="8">
        <f>VLOOKUP($D2339,{"29 - Psychiatrie (Erwachsene)",1;"30 - Kinder- und Jugendpsychiatrie",1;"297 - stationsäquivalente Behandlung in der Erwachsenenpsychiatrie (29)",1;"307 - stationsäquivalente Behandlung in der Kinder- und Jugendpsychiatrie (30)",1;"31 - Psychosomatik",1;"",0;0,0},2,0)</f>
        <v>0</v>
      </c>
      <c r="T2339" s="8">
        <f t="shared" si="322"/>
        <v>0</v>
      </c>
      <c r="U2339" s="8">
        <f t="shared" si="324"/>
        <v>0</v>
      </c>
      <c r="V2339" s="8">
        <f t="shared" si="326"/>
        <v>0</v>
      </c>
      <c r="W2339" s="8">
        <f t="shared" si="327"/>
        <v>0</v>
      </c>
      <c r="X2339" s="8">
        <f t="shared" si="328"/>
        <v>0</v>
      </c>
      <c r="Y2339" s="8" t="str">
        <f t="shared" si="329"/>
        <v/>
      </c>
      <c r="Z2339" s="8" t="str">
        <f>VLOOKUP($D2339,{"29 - Psychiatrie (Erwachsene)","BGI";"297 - stationsäquivalente Behandlung in der Erwachsenenpsychiatrie (29)","BGI";"30 - Kinder- und Jugendpsychiatrie","BGII";"307 - stationsäquivalente Behandlung in der Kinder- und Jugendpsychiatrie (30)","BGII";"31 - Psychosomatik","BGI";"","LEER";0,"Leer"},2,0)</f>
        <v>LEER</v>
      </c>
      <c r="AA2339" s="8" t="str">
        <f t="shared" si="330"/>
        <v>Stationen</v>
      </c>
    </row>
    <row r="2340" spans="2:27" ht="15" customHeight="1" x14ac:dyDescent="0.25">
      <c r="B2340" s="76" t="str">
        <f t="shared" si="323"/>
        <v>!!!</v>
      </c>
      <c r="C2340" s="310" t="str">
        <f>IF(LEN($E2340)&gt;0,VLOOKUP(TEXT($E2340,0),'Angaben Stationen'!$E$14:$V$215,17,0),"")</f>
        <v/>
      </c>
      <c r="D2340" s="254" t="str">
        <f>IF(LEN($E2340)&gt;0,VLOOKUP(TEXT($E2340,0),'Angaben Stationen'!$E$14:$V$215,18,0),"")</f>
        <v/>
      </c>
      <c r="E2340" s="344"/>
      <c r="F2340" s="256"/>
      <c r="G2340" s="256"/>
      <c r="H2340" s="307"/>
      <c r="I2340" s="183"/>
      <c r="R2340" s="8">
        <f t="shared" si="325"/>
        <v>0</v>
      </c>
      <c r="S2340" s="8">
        <f>VLOOKUP($D2340,{"29 - Psychiatrie (Erwachsene)",1;"30 - Kinder- und Jugendpsychiatrie",1;"297 - stationsäquivalente Behandlung in der Erwachsenenpsychiatrie (29)",1;"307 - stationsäquivalente Behandlung in der Kinder- und Jugendpsychiatrie (30)",1;"31 - Psychosomatik",1;"",0;0,0},2,0)</f>
        <v>0</v>
      </c>
      <c r="T2340" s="8">
        <f t="shared" si="322"/>
        <v>0</v>
      </c>
      <c r="U2340" s="8">
        <f t="shared" si="324"/>
        <v>0</v>
      </c>
      <c r="V2340" s="8">
        <f t="shared" si="326"/>
        <v>0</v>
      </c>
      <c r="W2340" s="8">
        <f t="shared" si="327"/>
        <v>0</v>
      </c>
      <c r="X2340" s="8">
        <f t="shared" si="328"/>
        <v>0</v>
      </c>
      <c r="Y2340" s="8" t="str">
        <f t="shared" si="329"/>
        <v/>
      </c>
      <c r="Z2340" s="8" t="str">
        <f>VLOOKUP($D2340,{"29 - Psychiatrie (Erwachsene)","BGI";"297 - stationsäquivalente Behandlung in der Erwachsenenpsychiatrie (29)","BGI";"30 - Kinder- und Jugendpsychiatrie","BGII";"307 - stationsäquivalente Behandlung in der Kinder- und Jugendpsychiatrie (30)","BGII";"31 - Psychosomatik","BGI";"","LEER";0,"Leer"},2,0)</f>
        <v>LEER</v>
      </c>
      <c r="AA2340" s="8" t="str">
        <f t="shared" si="330"/>
        <v>Stationen</v>
      </c>
    </row>
    <row r="2341" spans="2:27" ht="15" customHeight="1" x14ac:dyDescent="0.25">
      <c r="B2341" s="76" t="str">
        <f t="shared" si="323"/>
        <v>!!!</v>
      </c>
      <c r="C2341" s="310" t="str">
        <f>IF(LEN($E2341)&gt;0,VLOOKUP(TEXT($E2341,0),'Angaben Stationen'!$E$14:$V$215,17,0),"")</f>
        <v/>
      </c>
      <c r="D2341" s="254" t="str">
        <f>IF(LEN($E2341)&gt;0,VLOOKUP(TEXT($E2341,0),'Angaben Stationen'!$E$14:$V$215,18,0),"")</f>
        <v/>
      </c>
      <c r="E2341" s="344"/>
      <c r="F2341" s="256"/>
      <c r="G2341" s="256"/>
      <c r="H2341" s="307"/>
      <c r="I2341" s="183"/>
      <c r="R2341" s="8">
        <f t="shared" si="325"/>
        <v>0</v>
      </c>
      <c r="S2341" s="8">
        <f>VLOOKUP($D2341,{"29 - Psychiatrie (Erwachsene)",1;"30 - Kinder- und Jugendpsychiatrie",1;"297 - stationsäquivalente Behandlung in der Erwachsenenpsychiatrie (29)",1;"307 - stationsäquivalente Behandlung in der Kinder- und Jugendpsychiatrie (30)",1;"31 - Psychosomatik",1;"",0;0,0},2,0)</f>
        <v>0</v>
      </c>
      <c r="T2341" s="8">
        <f t="shared" si="322"/>
        <v>0</v>
      </c>
      <c r="U2341" s="8">
        <f t="shared" si="324"/>
        <v>0</v>
      </c>
      <c r="V2341" s="8">
        <f t="shared" si="326"/>
        <v>0</v>
      </c>
      <c r="W2341" s="8">
        <f t="shared" si="327"/>
        <v>0</v>
      </c>
      <c r="X2341" s="8">
        <f t="shared" si="328"/>
        <v>0</v>
      </c>
      <c r="Y2341" s="8" t="str">
        <f t="shared" si="329"/>
        <v/>
      </c>
      <c r="Z2341" s="8" t="str">
        <f>VLOOKUP($D2341,{"29 - Psychiatrie (Erwachsene)","BGI";"297 - stationsäquivalente Behandlung in der Erwachsenenpsychiatrie (29)","BGI";"30 - Kinder- und Jugendpsychiatrie","BGII";"307 - stationsäquivalente Behandlung in der Kinder- und Jugendpsychiatrie (30)","BGII";"31 - Psychosomatik","BGI";"","LEER";0,"Leer"},2,0)</f>
        <v>LEER</v>
      </c>
      <c r="AA2341" s="8" t="str">
        <f t="shared" si="330"/>
        <v>Stationen</v>
      </c>
    </row>
    <row r="2342" spans="2:27" ht="15" customHeight="1" x14ac:dyDescent="0.25">
      <c r="B2342" s="76" t="str">
        <f t="shared" si="323"/>
        <v>!!!</v>
      </c>
      <c r="C2342" s="310" t="str">
        <f>IF(LEN($E2342)&gt;0,VLOOKUP(TEXT($E2342,0),'Angaben Stationen'!$E$14:$V$215,17,0),"")</f>
        <v/>
      </c>
      <c r="D2342" s="254" t="str">
        <f>IF(LEN($E2342)&gt;0,VLOOKUP(TEXT($E2342,0),'Angaben Stationen'!$E$14:$V$215,18,0),"")</f>
        <v/>
      </c>
      <c r="E2342" s="344"/>
      <c r="F2342" s="256"/>
      <c r="G2342" s="256"/>
      <c r="H2342" s="307"/>
      <c r="I2342" s="183"/>
      <c r="R2342" s="8">
        <f t="shared" si="325"/>
        <v>0</v>
      </c>
      <c r="S2342" s="8">
        <f>VLOOKUP($D2342,{"29 - Psychiatrie (Erwachsene)",1;"30 - Kinder- und Jugendpsychiatrie",1;"297 - stationsäquivalente Behandlung in der Erwachsenenpsychiatrie (29)",1;"307 - stationsäquivalente Behandlung in der Kinder- und Jugendpsychiatrie (30)",1;"31 - Psychosomatik",1;"",0;0,0},2,0)</f>
        <v>0</v>
      </c>
      <c r="T2342" s="8">
        <f t="shared" ref="T2342:T2405" si="331">IF(LEN($C2342)&gt;0,1,0)</f>
        <v>0</v>
      </c>
      <c r="U2342" s="8">
        <f t="shared" si="324"/>
        <v>0</v>
      </c>
      <c r="V2342" s="8">
        <f t="shared" si="326"/>
        <v>0</v>
      </c>
      <c r="W2342" s="8">
        <f t="shared" si="327"/>
        <v>0</v>
      </c>
      <c r="X2342" s="8">
        <f t="shared" si="328"/>
        <v>0</v>
      </c>
      <c r="Y2342" s="8" t="str">
        <f t="shared" si="329"/>
        <v/>
      </c>
      <c r="Z2342" s="8" t="str">
        <f>VLOOKUP($D2342,{"29 - Psychiatrie (Erwachsene)","BGI";"297 - stationsäquivalente Behandlung in der Erwachsenenpsychiatrie (29)","BGI";"30 - Kinder- und Jugendpsychiatrie","BGII";"307 - stationsäquivalente Behandlung in der Kinder- und Jugendpsychiatrie (30)","BGII";"31 - Psychosomatik","BGI";"","LEER";0,"Leer"},2,0)</f>
        <v>LEER</v>
      </c>
      <c r="AA2342" s="8" t="str">
        <f t="shared" si="330"/>
        <v>Stationen</v>
      </c>
    </row>
    <row r="2343" spans="2:27" ht="15" customHeight="1" x14ac:dyDescent="0.25">
      <c r="B2343" s="76" t="str">
        <f t="shared" si="323"/>
        <v>!!!</v>
      </c>
      <c r="C2343" s="310" t="str">
        <f>IF(LEN($E2343)&gt;0,VLOOKUP(TEXT($E2343,0),'Angaben Stationen'!$E$14:$V$215,17,0),"")</f>
        <v/>
      </c>
      <c r="D2343" s="254" t="str">
        <f>IF(LEN($E2343)&gt;0,VLOOKUP(TEXT($E2343,0),'Angaben Stationen'!$E$14:$V$215,18,0),"")</f>
        <v/>
      </c>
      <c r="E2343" s="344"/>
      <c r="F2343" s="256"/>
      <c r="G2343" s="256"/>
      <c r="H2343" s="307"/>
      <c r="I2343" s="183"/>
      <c r="R2343" s="8">
        <f t="shared" si="325"/>
        <v>0</v>
      </c>
      <c r="S2343" s="8">
        <f>VLOOKUP($D2343,{"29 - Psychiatrie (Erwachsene)",1;"30 - Kinder- und Jugendpsychiatrie",1;"297 - stationsäquivalente Behandlung in der Erwachsenenpsychiatrie (29)",1;"307 - stationsäquivalente Behandlung in der Kinder- und Jugendpsychiatrie (30)",1;"31 - Psychosomatik",1;"",0;0,0},2,0)</f>
        <v>0</v>
      </c>
      <c r="T2343" s="8">
        <f t="shared" si="331"/>
        <v>0</v>
      </c>
      <c r="U2343" s="8">
        <f t="shared" si="324"/>
        <v>0</v>
      </c>
      <c r="V2343" s="8">
        <f t="shared" si="326"/>
        <v>0</v>
      </c>
      <c r="W2343" s="8">
        <f t="shared" si="327"/>
        <v>0</v>
      </c>
      <c r="X2343" s="8">
        <f t="shared" si="328"/>
        <v>0</v>
      </c>
      <c r="Y2343" s="8" t="str">
        <f t="shared" si="329"/>
        <v/>
      </c>
      <c r="Z2343" s="8" t="str">
        <f>VLOOKUP($D2343,{"29 - Psychiatrie (Erwachsene)","BGI";"297 - stationsäquivalente Behandlung in der Erwachsenenpsychiatrie (29)","BGI";"30 - Kinder- und Jugendpsychiatrie","BGII";"307 - stationsäquivalente Behandlung in der Kinder- und Jugendpsychiatrie (30)","BGII";"31 - Psychosomatik","BGI";"","LEER";0,"Leer"},2,0)</f>
        <v>LEER</v>
      </c>
      <c r="AA2343" s="8" t="str">
        <f t="shared" si="330"/>
        <v>Stationen</v>
      </c>
    </row>
    <row r="2344" spans="2:27" ht="15" customHeight="1" x14ac:dyDescent="0.25">
      <c r="B2344" s="76" t="str">
        <f t="shared" si="323"/>
        <v>!!!</v>
      </c>
      <c r="C2344" s="310" t="str">
        <f>IF(LEN($E2344)&gt;0,VLOOKUP(TEXT($E2344,0),'Angaben Stationen'!$E$14:$V$215,17,0),"")</f>
        <v/>
      </c>
      <c r="D2344" s="254" t="str">
        <f>IF(LEN($E2344)&gt;0,VLOOKUP(TEXT($E2344,0),'Angaben Stationen'!$E$14:$V$215,18,0),"")</f>
        <v/>
      </c>
      <c r="E2344" s="344"/>
      <c r="F2344" s="256"/>
      <c r="G2344" s="256"/>
      <c r="H2344" s="307"/>
      <c r="I2344" s="183"/>
      <c r="R2344" s="8">
        <f t="shared" si="325"/>
        <v>0</v>
      </c>
      <c r="S2344" s="8">
        <f>VLOOKUP($D2344,{"29 - Psychiatrie (Erwachsene)",1;"30 - Kinder- und Jugendpsychiatrie",1;"297 - stationsäquivalente Behandlung in der Erwachsenenpsychiatrie (29)",1;"307 - stationsäquivalente Behandlung in der Kinder- und Jugendpsychiatrie (30)",1;"31 - Psychosomatik",1;"",0;0,0},2,0)</f>
        <v>0</v>
      </c>
      <c r="T2344" s="8">
        <f t="shared" si="331"/>
        <v>0</v>
      </c>
      <c r="U2344" s="8">
        <f t="shared" si="324"/>
        <v>0</v>
      </c>
      <c r="V2344" s="8">
        <f t="shared" si="326"/>
        <v>0</v>
      </c>
      <c r="W2344" s="8">
        <f t="shared" si="327"/>
        <v>0</v>
      </c>
      <c r="X2344" s="8">
        <f t="shared" si="328"/>
        <v>0</v>
      </c>
      <c r="Y2344" s="8" t="str">
        <f t="shared" si="329"/>
        <v/>
      </c>
      <c r="Z2344" s="8" t="str">
        <f>VLOOKUP($D2344,{"29 - Psychiatrie (Erwachsene)","BGI";"297 - stationsäquivalente Behandlung in der Erwachsenenpsychiatrie (29)","BGI";"30 - Kinder- und Jugendpsychiatrie","BGII";"307 - stationsäquivalente Behandlung in der Kinder- und Jugendpsychiatrie (30)","BGII";"31 - Psychosomatik","BGI";"","LEER";0,"Leer"},2,0)</f>
        <v>LEER</v>
      </c>
      <c r="AA2344" s="8" t="str">
        <f t="shared" si="330"/>
        <v>Stationen</v>
      </c>
    </row>
    <row r="2345" spans="2:27" ht="15" customHeight="1" x14ac:dyDescent="0.25">
      <c r="B2345" s="76" t="str">
        <f t="shared" si="323"/>
        <v>!!!</v>
      </c>
      <c r="C2345" s="310" t="str">
        <f>IF(LEN($E2345)&gt;0,VLOOKUP(TEXT($E2345,0),'Angaben Stationen'!$E$14:$V$215,17,0),"")</f>
        <v/>
      </c>
      <c r="D2345" s="254" t="str">
        <f>IF(LEN($E2345)&gt;0,VLOOKUP(TEXT($E2345,0),'Angaben Stationen'!$E$14:$V$215,18,0),"")</f>
        <v/>
      </c>
      <c r="E2345" s="344"/>
      <c r="F2345" s="256"/>
      <c r="G2345" s="256"/>
      <c r="H2345" s="307"/>
      <c r="I2345" s="183"/>
      <c r="R2345" s="8">
        <f t="shared" si="325"/>
        <v>0</v>
      </c>
      <c r="S2345" s="8">
        <f>VLOOKUP($D2345,{"29 - Psychiatrie (Erwachsene)",1;"30 - Kinder- und Jugendpsychiatrie",1;"297 - stationsäquivalente Behandlung in der Erwachsenenpsychiatrie (29)",1;"307 - stationsäquivalente Behandlung in der Kinder- und Jugendpsychiatrie (30)",1;"31 - Psychosomatik",1;"",0;0,0},2,0)</f>
        <v>0</v>
      </c>
      <c r="T2345" s="8">
        <f t="shared" si="331"/>
        <v>0</v>
      </c>
      <c r="U2345" s="8">
        <f t="shared" si="324"/>
        <v>0</v>
      </c>
      <c r="V2345" s="8">
        <f t="shared" si="326"/>
        <v>0</v>
      </c>
      <c r="W2345" s="8">
        <f t="shared" si="327"/>
        <v>0</v>
      </c>
      <c r="X2345" s="8">
        <f t="shared" si="328"/>
        <v>0</v>
      </c>
      <c r="Y2345" s="8" t="str">
        <f t="shared" si="329"/>
        <v/>
      </c>
      <c r="Z2345" s="8" t="str">
        <f>VLOOKUP($D2345,{"29 - Psychiatrie (Erwachsene)","BGI";"297 - stationsäquivalente Behandlung in der Erwachsenenpsychiatrie (29)","BGI";"30 - Kinder- und Jugendpsychiatrie","BGII";"307 - stationsäquivalente Behandlung in der Kinder- und Jugendpsychiatrie (30)","BGII";"31 - Psychosomatik","BGI";"","LEER";0,"Leer"},2,0)</f>
        <v>LEER</v>
      </c>
      <c r="AA2345" s="8" t="str">
        <f t="shared" si="330"/>
        <v>Stationen</v>
      </c>
    </row>
    <row r="2346" spans="2:27" ht="15" customHeight="1" x14ac:dyDescent="0.25">
      <c r="B2346" s="76" t="str">
        <f t="shared" si="323"/>
        <v>!!!</v>
      </c>
      <c r="C2346" s="310" t="str">
        <f>IF(LEN($E2346)&gt;0,VLOOKUP(TEXT($E2346,0),'Angaben Stationen'!$E$14:$V$215,17,0),"")</f>
        <v/>
      </c>
      <c r="D2346" s="254" t="str">
        <f>IF(LEN($E2346)&gt;0,VLOOKUP(TEXT($E2346,0),'Angaben Stationen'!$E$14:$V$215,18,0),"")</f>
        <v/>
      </c>
      <c r="E2346" s="344"/>
      <c r="F2346" s="256"/>
      <c r="G2346" s="256"/>
      <c r="H2346" s="307"/>
      <c r="I2346" s="183"/>
      <c r="R2346" s="8">
        <f t="shared" si="325"/>
        <v>0</v>
      </c>
      <c r="S2346" s="8">
        <f>VLOOKUP($D2346,{"29 - Psychiatrie (Erwachsene)",1;"30 - Kinder- und Jugendpsychiatrie",1;"297 - stationsäquivalente Behandlung in der Erwachsenenpsychiatrie (29)",1;"307 - stationsäquivalente Behandlung in der Kinder- und Jugendpsychiatrie (30)",1;"31 - Psychosomatik",1;"",0;0,0},2,0)</f>
        <v>0</v>
      </c>
      <c r="T2346" s="8">
        <f t="shared" si="331"/>
        <v>0</v>
      </c>
      <c r="U2346" s="8">
        <f t="shared" si="324"/>
        <v>0</v>
      </c>
      <c r="V2346" s="8">
        <f t="shared" si="326"/>
        <v>0</v>
      </c>
      <c r="W2346" s="8">
        <f t="shared" si="327"/>
        <v>0</v>
      </c>
      <c r="X2346" s="8">
        <f t="shared" si="328"/>
        <v>0</v>
      </c>
      <c r="Y2346" s="8" t="str">
        <f t="shared" si="329"/>
        <v/>
      </c>
      <c r="Z2346" s="8" t="str">
        <f>VLOOKUP($D2346,{"29 - Psychiatrie (Erwachsene)","BGI";"297 - stationsäquivalente Behandlung in der Erwachsenenpsychiatrie (29)","BGI";"30 - Kinder- und Jugendpsychiatrie","BGII";"307 - stationsäquivalente Behandlung in der Kinder- und Jugendpsychiatrie (30)","BGII";"31 - Psychosomatik","BGI";"","LEER";0,"Leer"},2,0)</f>
        <v>LEER</v>
      </c>
      <c r="AA2346" s="8" t="str">
        <f t="shared" si="330"/>
        <v>Stationen</v>
      </c>
    </row>
    <row r="2347" spans="2:27" ht="15" customHeight="1" x14ac:dyDescent="0.25">
      <c r="B2347" s="76" t="str">
        <f t="shared" si="323"/>
        <v>!!!</v>
      </c>
      <c r="C2347" s="310" t="str">
        <f>IF(LEN($E2347)&gt;0,VLOOKUP(TEXT($E2347,0),'Angaben Stationen'!$E$14:$V$215,17,0),"")</f>
        <v/>
      </c>
      <c r="D2347" s="254" t="str">
        <f>IF(LEN($E2347)&gt;0,VLOOKUP(TEXT($E2347,0),'Angaben Stationen'!$E$14:$V$215,18,0),"")</f>
        <v/>
      </c>
      <c r="E2347" s="344"/>
      <c r="F2347" s="256"/>
      <c r="G2347" s="256"/>
      <c r="H2347" s="307"/>
      <c r="I2347" s="183"/>
      <c r="R2347" s="8">
        <f t="shared" si="325"/>
        <v>0</v>
      </c>
      <c r="S2347" s="8">
        <f>VLOOKUP($D2347,{"29 - Psychiatrie (Erwachsene)",1;"30 - Kinder- und Jugendpsychiatrie",1;"297 - stationsäquivalente Behandlung in der Erwachsenenpsychiatrie (29)",1;"307 - stationsäquivalente Behandlung in der Kinder- und Jugendpsychiatrie (30)",1;"31 - Psychosomatik",1;"",0;0,0},2,0)</f>
        <v>0</v>
      </c>
      <c r="T2347" s="8">
        <f t="shared" si="331"/>
        <v>0</v>
      </c>
      <c r="U2347" s="8">
        <f t="shared" si="324"/>
        <v>0</v>
      </c>
      <c r="V2347" s="8">
        <f t="shared" si="326"/>
        <v>0</v>
      </c>
      <c r="W2347" s="8">
        <f t="shared" si="327"/>
        <v>0</v>
      </c>
      <c r="X2347" s="8">
        <f t="shared" si="328"/>
        <v>0</v>
      </c>
      <c r="Y2347" s="8" t="str">
        <f t="shared" si="329"/>
        <v/>
      </c>
      <c r="Z2347" s="8" t="str">
        <f>VLOOKUP($D2347,{"29 - Psychiatrie (Erwachsene)","BGI";"297 - stationsäquivalente Behandlung in der Erwachsenenpsychiatrie (29)","BGI";"30 - Kinder- und Jugendpsychiatrie","BGII";"307 - stationsäquivalente Behandlung in der Kinder- und Jugendpsychiatrie (30)","BGII";"31 - Psychosomatik","BGI";"","LEER";0,"Leer"},2,0)</f>
        <v>LEER</v>
      </c>
      <c r="AA2347" s="8" t="str">
        <f t="shared" si="330"/>
        <v>Stationen</v>
      </c>
    </row>
    <row r="2348" spans="2:27" ht="15" customHeight="1" x14ac:dyDescent="0.25">
      <c r="B2348" s="76" t="str">
        <f t="shared" si="323"/>
        <v>!!!</v>
      </c>
      <c r="C2348" s="310" t="str">
        <f>IF(LEN($E2348)&gt;0,VLOOKUP(TEXT($E2348,0),'Angaben Stationen'!$E$14:$V$215,17,0),"")</f>
        <v/>
      </c>
      <c r="D2348" s="254" t="str">
        <f>IF(LEN($E2348)&gt;0,VLOOKUP(TEXT($E2348,0),'Angaben Stationen'!$E$14:$V$215,18,0),"")</f>
        <v/>
      </c>
      <c r="E2348" s="344"/>
      <c r="F2348" s="256"/>
      <c r="G2348" s="256"/>
      <c r="H2348" s="307"/>
      <c r="I2348" s="183"/>
      <c r="R2348" s="8">
        <f t="shared" si="325"/>
        <v>0</v>
      </c>
      <c r="S2348" s="8">
        <f>VLOOKUP($D2348,{"29 - Psychiatrie (Erwachsene)",1;"30 - Kinder- und Jugendpsychiatrie",1;"297 - stationsäquivalente Behandlung in der Erwachsenenpsychiatrie (29)",1;"307 - stationsäquivalente Behandlung in der Kinder- und Jugendpsychiatrie (30)",1;"31 - Psychosomatik",1;"",0;0,0},2,0)</f>
        <v>0</v>
      </c>
      <c r="T2348" s="8">
        <f t="shared" si="331"/>
        <v>0</v>
      </c>
      <c r="U2348" s="8">
        <f t="shared" si="324"/>
        <v>0</v>
      </c>
      <c r="V2348" s="8">
        <f t="shared" si="326"/>
        <v>0</v>
      </c>
      <c r="W2348" s="8">
        <f t="shared" si="327"/>
        <v>0</v>
      </c>
      <c r="X2348" s="8">
        <f t="shared" si="328"/>
        <v>0</v>
      </c>
      <c r="Y2348" s="8" t="str">
        <f t="shared" si="329"/>
        <v/>
      </c>
      <c r="Z2348" s="8" t="str">
        <f>VLOOKUP($D2348,{"29 - Psychiatrie (Erwachsene)","BGI";"297 - stationsäquivalente Behandlung in der Erwachsenenpsychiatrie (29)","BGI";"30 - Kinder- und Jugendpsychiatrie","BGII";"307 - stationsäquivalente Behandlung in der Kinder- und Jugendpsychiatrie (30)","BGII";"31 - Psychosomatik","BGI";"","LEER";0,"Leer"},2,0)</f>
        <v>LEER</v>
      </c>
      <c r="AA2348" s="8" t="str">
        <f t="shared" si="330"/>
        <v>Stationen</v>
      </c>
    </row>
    <row r="2349" spans="2:27" ht="15" customHeight="1" x14ac:dyDescent="0.25">
      <c r="B2349" s="76" t="str">
        <f t="shared" si="323"/>
        <v>!!!</v>
      </c>
      <c r="C2349" s="310" t="str">
        <f>IF(LEN($E2349)&gt;0,VLOOKUP(TEXT($E2349,0),'Angaben Stationen'!$E$14:$V$215,17,0),"")</f>
        <v/>
      </c>
      <c r="D2349" s="254" t="str">
        <f>IF(LEN($E2349)&gt;0,VLOOKUP(TEXT($E2349,0),'Angaben Stationen'!$E$14:$V$215,18,0),"")</f>
        <v/>
      </c>
      <c r="E2349" s="344"/>
      <c r="F2349" s="256"/>
      <c r="G2349" s="256"/>
      <c r="H2349" s="307"/>
      <c r="I2349" s="183"/>
      <c r="R2349" s="8">
        <f t="shared" si="325"/>
        <v>0</v>
      </c>
      <c r="S2349" s="8">
        <f>VLOOKUP($D2349,{"29 - Psychiatrie (Erwachsene)",1;"30 - Kinder- und Jugendpsychiatrie",1;"297 - stationsäquivalente Behandlung in der Erwachsenenpsychiatrie (29)",1;"307 - stationsäquivalente Behandlung in der Kinder- und Jugendpsychiatrie (30)",1;"31 - Psychosomatik",1;"",0;0,0},2,0)</f>
        <v>0</v>
      </c>
      <c r="T2349" s="8">
        <f t="shared" si="331"/>
        <v>0</v>
      </c>
      <c r="U2349" s="8">
        <f t="shared" si="324"/>
        <v>0</v>
      </c>
      <c r="V2349" s="8">
        <f t="shared" si="326"/>
        <v>0</v>
      </c>
      <c r="W2349" s="8">
        <f t="shared" si="327"/>
        <v>0</v>
      </c>
      <c r="X2349" s="8">
        <f t="shared" si="328"/>
        <v>0</v>
      </c>
      <c r="Y2349" s="8" t="str">
        <f t="shared" si="329"/>
        <v/>
      </c>
      <c r="Z2349" s="8" t="str">
        <f>VLOOKUP($D2349,{"29 - Psychiatrie (Erwachsene)","BGI";"297 - stationsäquivalente Behandlung in der Erwachsenenpsychiatrie (29)","BGI";"30 - Kinder- und Jugendpsychiatrie","BGII";"307 - stationsäquivalente Behandlung in der Kinder- und Jugendpsychiatrie (30)","BGII";"31 - Psychosomatik","BGI";"","LEER";0,"Leer"},2,0)</f>
        <v>LEER</v>
      </c>
      <c r="AA2349" s="8" t="str">
        <f t="shared" si="330"/>
        <v>Stationen</v>
      </c>
    </row>
    <row r="2350" spans="2:27" ht="15" customHeight="1" x14ac:dyDescent="0.25">
      <c r="B2350" s="76" t="str">
        <f t="shared" si="323"/>
        <v>!!!</v>
      </c>
      <c r="C2350" s="310" t="str">
        <f>IF(LEN($E2350)&gt;0,VLOOKUP(TEXT($E2350,0),'Angaben Stationen'!$E$14:$V$215,17,0),"")</f>
        <v/>
      </c>
      <c r="D2350" s="254" t="str">
        <f>IF(LEN($E2350)&gt;0,VLOOKUP(TEXT($E2350,0),'Angaben Stationen'!$E$14:$V$215,18,0),"")</f>
        <v/>
      </c>
      <c r="E2350" s="344"/>
      <c r="F2350" s="256"/>
      <c r="G2350" s="256"/>
      <c r="H2350" s="307"/>
      <c r="I2350" s="183"/>
      <c r="R2350" s="8">
        <f t="shared" si="325"/>
        <v>0</v>
      </c>
      <c r="S2350" s="8">
        <f>VLOOKUP($D2350,{"29 - Psychiatrie (Erwachsene)",1;"30 - Kinder- und Jugendpsychiatrie",1;"297 - stationsäquivalente Behandlung in der Erwachsenenpsychiatrie (29)",1;"307 - stationsäquivalente Behandlung in der Kinder- und Jugendpsychiatrie (30)",1;"31 - Psychosomatik",1;"",0;0,0},2,0)</f>
        <v>0</v>
      </c>
      <c r="T2350" s="8">
        <f t="shared" si="331"/>
        <v>0</v>
      </c>
      <c r="U2350" s="8">
        <f t="shared" si="324"/>
        <v>0</v>
      </c>
      <c r="V2350" s="8">
        <f t="shared" si="326"/>
        <v>0</v>
      </c>
      <c r="W2350" s="8">
        <f t="shared" si="327"/>
        <v>0</v>
      </c>
      <c r="X2350" s="8">
        <f t="shared" si="328"/>
        <v>0</v>
      </c>
      <c r="Y2350" s="8" t="str">
        <f t="shared" si="329"/>
        <v/>
      </c>
      <c r="Z2350" s="8" t="str">
        <f>VLOOKUP($D2350,{"29 - Psychiatrie (Erwachsene)","BGI";"297 - stationsäquivalente Behandlung in der Erwachsenenpsychiatrie (29)","BGI";"30 - Kinder- und Jugendpsychiatrie","BGII";"307 - stationsäquivalente Behandlung in der Kinder- und Jugendpsychiatrie (30)","BGII";"31 - Psychosomatik","BGI";"","LEER";0,"Leer"},2,0)</f>
        <v>LEER</v>
      </c>
      <c r="AA2350" s="8" t="str">
        <f t="shared" si="330"/>
        <v>Stationen</v>
      </c>
    </row>
    <row r="2351" spans="2:27" ht="15" customHeight="1" x14ac:dyDescent="0.25">
      <c r="B2351" s="76" t="str">
        <f t="shared" si="323"/>
        <v>!!!</v>
      </c>
      <c r="C2351" s="310" t="str">
        <f>IF(LEN($E2351)&gt;0,VLOOKUP(TEXT($E2351,0),'Angaben Stationen'!$E$14:$V$215,17,0),"")</f>
        <v/>
      </c>
      <c r="D2351" s="254" t="str">
        <f>IF(LEN($E2351)&gt;0,VLOOKUP(TEXT($E2351,0),'Angaben Stationen'!$E$14:$V$215,18,0),"")</f>
        <v/>
      </c>
      <c r="E2351" s="344"/>
      <c r="F2351" s="256"/>
      <c r="G2351" s="256"/>
      <c r="H2351" s="307"/>
      <c r="I2351" s="183"/>
      <c r="R2351" s="8">
        <f t="shared" si="325"/>
        <v>0</v>
      </c>
      <c r="S2351" s="8">
        <f>VLOOKUP($D2351,{"29 - Psychiatrie (Erwachsene)",1;"30 - Kinder- und Jugendpsychiatrie",1;"297 - stationsäquivalente Behandlung in der Erwachsenenpsychiatrie (29)",1;"307 - stationsäquivalente Behandlung in der Kinder- und Jugendpsychiatrie (30)",1;"31 - Psychosomatik",1;"",0;0,0},2,0)</f>
        <v>0</v>
      </c>
      <c r="T2351" s="8">
        <f t="shared" si="331"/>
        <v>0</v>
      </c>
      <c r="U2351" s="8">
        <f t="shared" si="324"/>
        <v>0</v>
      </c>
      <c r="V2351" s="8">
        <f t="shared" si="326"/>
        <v>0</v>
      </c>
      <c r="W2351" s="8">
        <f t="shared" si="327"/>
        <v>0</v>
      </c>
      <c r="X2351" s="8">
        <f t="shared" si="328"/>
        <v>0</v>
      </c>
      <c r="Y2351" s="8" t="str">
        <f t="shared" si="329"/>
        <v/>
      </c>
      <c r="Z2351" s="8" t="str">
        <f>VLOOKUP($D2351,{"29 - Psychiatrie (Erwachsene)","BGI";"297 - stationsäquivalente Behandlung in der Erwachsenenpsychiatrie (29)","BGI";"30 - Kinder- und Jugendpsychiatrie","BGII";"307 - stationsäquivalente Behandlung in der Kinder- und Jugendpsychiatrie (30)","BGII";"31 - Psychosomatik","BGI";"","LEER";0,"Leer"},2,0)</f>
        <v>LEER</v>
      </c>
      <c r="AA2351" s="8" t="str">
        <f t="shared" si="330"/>
        <v>Stationen</v>
      </c>
    </row>
    <row r="2352" spans="2:27" ht="15" customHeight="1" x14ac:dyDescent="0.25">
      <c r="B2352" s="76" t="str">
        <f t="shared" si="323"/>
        <v>!!!</v>
      </c>
      <c r="C2352" s="310" t="str">
        <f>IF(LEN($E2352)&gt;0,VLOOKUP(TEXT($E2352,0),'Angaben Stationen'!$E$14:$V$215,17,0),"")</f>
        <v/>
      </c>
      <c r="D2352" s="254" t="str">
        <f>IF(LEN($E2352)&gt;0,VLOOKUP(TEXT($E2352,0),'Angaben Stationen'!$E$14:$V$215,18,0),"")</f>
        <v/>
      </c>
      <c r="E2352" s="344"/>
      <c r="F2352" s="256"/>
      <c r="G2352" s="256"/>
      <c r="H2352" s="307"/>
      <c r="I2352" s="183"/>
      <c r="R2352" s="8">
        <f t="shared" si="325"/>
        <v>0</v>
      </c>
      <c r="S2352" s="8">
        <f>VLOOKUP($D2352,{"29 - Psychiatrie (Erwachsene)",1;"30 - Kinder- und Jugendpsychiatrie",1;"297 - stationsäquivalente Behandlung in der Erwachsenenpsychiatrie (29)",1;"307 - stationsäquivalente Behandlung in der Kinder- und Jugendpsychiatrie (30)",1;"31 - Psychosomatik",1;"",0;0,0},2,0)</f>
        <v>0</v>
      </c>
      <c r="T2352" s="8">
        <f t="shared" si="331"/>
        <v>0</v>
      </c>
      <c r="U2352" s="8">
        <f t="shared" si="324"/>
        <v>0</v>
      </c>
      <c r="V2352" s="8">
        <f t="shared" si="326"/>
        <v>0</v>
      </c>
      <c r="W2352" s="8">
        <f t="shared" si="327"/>
        <v>0</v>
      </c>
      <c r="X2352" s="8">
        <f t="shared" si="328"/>
        <v>0</v>
      </c>
      <c r="Y2352" s="8" t="str">
        <f t="shared" si="329"/>
        <v/>
      </c>
      <c r="Z2352" s="8" t="str">
        <f>VLOOKUP($D2352,{"29 - Psychiatrie (Erwachsene)","BGI";"297 - stationsäquivalente Behandlung in der Erwachsenenpsychiatrie (29)","BGI";"30 - Kinder- und Jugendpsychiatrie","BGII";"307 - stationsäquivalente Behandlung in der Kinder- und Jugendpsychiatrie (30)","BGII";"31 - Psychosomatik","BGI";"","LEER";0,"Leer"},2,0)</f>
        <v>LEER</v>
      </c>
      <c r="AA2352" s="8" t="str">
        <f t="shared" si="330"/>
        <v>Stationen</v>
      </c>
    </row>
    <row r="2353" spans="2:27" ht="15" customHeight="1" x14ac:dyDescent="0.25">
      <c r="B2353" s="76" t="str">
        <f t="shared" si="323"/>
        <v>!!!</v>
      </c>
      <c r="C2353" s="310" t="str">
        <f>IF(LEN($E2353)&gt;0,VLOOKUP(TEXT($E2353,0),'Angaben Stationen'!$E$14:$V$215,17,0),"")</f>
        <v/>
      </c>
      <c r="D2353" s="254" t="str">
        <f>IF(LEN($E2353)&gt;0,VLOOKUP(TEXT($E2353,0),'Angaben Stationen'!$E$14:$V$215,18,0),"")</f>
        <v/>
      </c>
      <c r="E2353" s="344"/>
      <c r="F2353" s="256"/>
      <c r="G2353" s="256"/>
      <c r="H2353" s="307"/>
      <c r="I2353" s="183"/>
      <c r="R2353" s="8">
        <f t="shared" si="325"/>
        <v>0</v>
      </c>
      <c r="S2353" s="8">
        <f>VLOOKUP($D2353,{"29 - Psychiatrie (Erwachsene)",1;"30 - Kinder- und Jugendpsychiatrie",1;"297 - stationsäquivalente Behandlung in der Erwachsenenpsychiatrie (29)",1;"307 - stationsäquivalente Behandlung in der Kinder- und Jugendpsychiatrie (30)",1;"31 - Psychosomatik",1;"",0;0,0},2,0)</f>
        <v>0</v>
      </c>
      <c r="T2353" s="8">
        <f t="shared" si="331"/>
        <v>0</v>
      </c>
      <c r="U2353" s="8">
        <f t="shared" si="324"/>
        <v>0</v>
      </c>
      <c r="V2353" s="8">
        <f t="shared" si="326"/>
        <v>0</v>
      </c>
      <c r="W2353" s="8">
        <f t="shared" si="327"/>
        <v>0</v>
      </c>
      <c r="X2353" s="8">
        <f t="shared" si="328"/>
        <v>0</v>
      </c>
      <c r="Y2353" s="8" t="str">
        <f t="shared" si="329"/>
        <v/>
      </c>
      <c r="Z2353" s="8" t="str">
        <f>VLOOKUP($D2353,{"29 - Psychiatrie (Erwachsene)","BGI";"297 - stationsäquivalente Behandlung in der Erwachsenenpsychiatrie (29)","BGI";"30 - Kinder- und Jugendpsychiatrie","BGII";"307 - stationsäquivalente Behandlung in der Kinder- und Jugendpsychiatrie (30)","BGII";"31 - Psychosomatik","BGI";"","LEER";0,"Leer"},2,0)</f>
        <v>LEER</v>
      </c>
      <c r="AA2353" s="8" t="str">
        <f t="shared" si="330"/>
        <v>Stationen</v>
      </c>
    </row>
    <row r="2354" spans="2:27" ht="15" customHeight="1" x14ac:dyDescent="0.25">
      <c r="B2354" s="76" t="str">
        <f t="shared" si="323"/>
        <v>!!!</v>
      </c>
      <c r="C2354" s="310" t="str">
        <f>IF(LEN($E2354)&gt;0,VLOOKUP(TEXT($E2354,0),'Angaben Stationen'!$E$14:$V$215,17,0),"")</f>
        <v/>
      </c>
      <c r="D2354" s="254" t="str">
        <f>IF(LEN($E2354)&gt;0,VLOOKUP(TEXT($E2354,0),'Angaben Stationen'!$E$14:$V$215,18,0),"")</f>
        <v/>
      </c>
      <c r="E2354" s="344"/>
      <c r="F2354" s="256"/>
      <c r="G2354" s="256"/>
      <c r="H2354" s="307"/>
      <c r="I2354" s="183"/>
      <c r="R2354" s="8">
        <f t="shared" si="325"/>
        <v>0</v>
      </c>
      <c r="S2354" s="8">
        <f>VLOOKUP($D2354,{"29 - Psychiatrie (Erwachsene)",1;"30 - Kinder- und Jugendpsychiatrie",1;"297 - stationsäquivalente Behandlung in der Erwachsenenpsychiatrie (29)",1;"307 - stationsäquivalente Behandlung in der Kinder- und Jugendpsychiatrie (30)",1;"31 - Psychosomatik",1;"",0;0,0},2,0)</f>
        <v>0</v>
      </c>
      <c r="T2354" s="8">
        <f t="shared" si="331"/>
        <v>0</v>
      </c>
      <c r="U2354" s="8">
        <f t="shared" si="324"/>
        <v>0</v>
      </c>
      <c r="V2354" s="8">
        <f t="shared" si="326"/>
        <v>0</v>
      </c>
      <c r="W2354" s="8">
        <f t="shared" si="327"/>
        <v>0</v>
      </c>
      <c r="X2354" s="8">
        <f t="shared" si="328"/>
        <v>0</v>
      </c>
      <c r="Y2354" s="8" t="str">
        <f t="shared" si="329"/>
        <v/>
      </c>
      <c r="Z2354" s="8" t="str">
        <f>VLOOKUP($D2354,{"29 - Psychiatrie (Erwachsene)","BGI";"297 - stationsäquivalente Behandlung in der Erwachsenenpsychiatrie (29)","BGI";"30 - Kinder- und Jugendpsychiatrie","BGII";"307 - stationsäquivalente Behandlung in der Kinder- und Jugendpsychiatrie (30)","BGII";"31 - Psychosomatik","BGI";"","LEER";0,"Leer"},2,0)</f>
        <v>LEER</v>
      </c>
      <c r="AA2354" s="8" t="str">
        <f t="shared" si="330"/>
        <v>Stationen</v>
      </c>
    </row>
    <row r="2355" spans="2:27" ht="15" customHeight="1" x14ac:dyDescent="0.25">
      <c r="B2355" s="76" t="str">
        <f t="shared" si="323"/>
        <v>!!!</v>
      </c>
      <c r="C2355" s="310" t="str">
        <f>IF(LEN($E2355)&gt;0,VLOOKUP(TEXT($E2355,0),'Angaben Stationen'!$E$14:$V$215,17,0),"")</f>
        <v/>
      </c>
      <c r="D2355" s="254" t="str">
        <f>IF(LEN($E2355)&gt;0,VLOOKUP(TEXT($E2355,0),'Angaben Stationen'!$E$14:$V$215,18,0),"")</f>
        <v/>
      </c>
      <c r="E2355" s="344"/>
      <c r="F2355" s="256"/>
      <c r="G2355" s="256"/>
      <c r="H2355" s="307"/>
      <c r="I2355" s="183"/>
      <c r="R2355" s="8">
        <f t="shared" si="325"/>
        <v>0</v>
      </c>
      <c r="S2355" s="8">
        <f>VLOOKUP($D2355,{"29 - Psychiatrie (Erwachsene)",1;"30 - Kinder- und Jugendpsychiatrie",1;"297 - stationsäquivalente Behandlung in der Erwachsenenpsychiatrie (29)",1;"307 - stationsäquivalente Behandlung in der Kinder- und Jugendpsychiatrie (30)",1;"31 - Psychosomatik",1;"",0;0,0},2,0)</f>
        <v>0</v>
      </c>
      <c r="T2355" s="8">
        <f t="shared" si="331"/>
        <v>0</v>
      </c>
      <c r="U2355" s="8">
        <f t="shared" si="324"/>
        <v>0</v>
      </c>
      <c r="V2355" s="8">
        <f t="shared" si="326"/>
        <v>0</v>
      </c>
      <c r="W2355" s="8">
        <f t="shared" si="327"/>
        <v>0</v>
      </c>
      <c r="X2355" s="8">
        <f t="shared" si="328"/>
        <v>0</v>
      </c>
      <c r="Y2355" s="8" t="str">
        <f t="shared" si="329"/>
        <v/>
      </c>
      <c r="Z2355" s="8" t="str">
        <f>VLOOKUP($D2355,{"29 - Psychiatrie (Erwachsene)","BGI";"297 - stationsäquivalente Behandlung in der Erwachsenenpsychiatrie (29)","BGI";"30 - Kinder- und Jugendpsychiatrie","BGII";"307 - stationsäquivalente Behandlung in der Kinder- und Jugendpsychiatrie (30)","BGII";"31 - Psychosomatik","BGI";"","LEER";0,"Leer"},2,0)</f>
        <v>LEER</v>
      </c>
      <c r="AA2355" s="8" t="str">
        <f t="shared" si="330"/>
        <v>Stationen</v>
      </c>
    </row>
    <row r="2356" spans="2:27" ht="15" customHeight="1" x14ac:dyDescent="0.25">
      <c r="B2356" s="76" t="str">
        <f t="shared" si="323"/>
        <v>!!!</v>
      </c>
      <c r="C2356" s="310" t="str">
        <f>IF(LEN($E2356)&gt;0,VLOOKUP(TEXT($E2356,0),'Angaben Stationen'!$E$14:$V$215,17,0),"")</f>
        <v/>
      </c>
      <c r="D2356" s="254" t="str">
        <f>IF(LEN($E2356)&gt;0,VLOOKUP(TEXT($E2356,0),'Angaben Stationen'!$E$14:$V$215,18,0),"")</f>
        <v/>
      </c>
      <c r="E2356" s="344"/>
      <c r="F2356" s="256"/>
      <c r="G2356" s="256"/>
      <c r="H2356" s="307"/>
      <c r="I2356" s="183"/>
      <c r="R2356" s="8">
        <f t="shared" si="325"/>
        <v>0</v>
      </c>
      <c r="S2356" s="8">
        <f>VLOOKUP($D2356,{"29 - Psychiatrie (Erwachsene)",1;"30 - Kinder- und Jugendpsychiatrie",1;"297 - stationsäquivalente Behandlung in der Erwachsenenpsychiatrie (29)",1;"307 - stationsäquivalente Behandlung in der Kinder- und Jugendpsychiatrie (30)",1;"31 - Psychosomatik",1;"",0;0,0},2,0)</f>
        <v>0</v>
      </c>
      <c r="T2356" s="8">
        <f t="shared" si="331"/>
        <v>0</v>
      </c>
      <c r="U2356" s="8">
        <f t="shared" si="324"/>
        <v>0</v>
      </c>
      <c r="V2356" s="8">
        <f t="shared" si="326"/>
        <v>0</v>
      </c>
      <c r="W2356" s="8">
        <f t="shared" si="327"/>
        <v>0</v>
      </c>
      <c r="X2356" s="8">
        <f t="shared" si="328"/>
        <v>0</v>
      </c>
      <c r="Y2356" s="8" t="str">
        <f t="shared" si="329"/>
        <v/>
      </c>
      <c r="Z2356" s="8" t="str">
        <f>VLOOKUP($D2356,{"29 - Psychiatrie (Erwachsene)","BGI";"297 - stationsäquivalente Behandlung in der Erwachsenenpsychiatrie (29)","BGI";"30 - Kinder- und Jugendpsychiatrie","BGII";"307 - stationsäquivalente Behandlung in der Kinder- und Jugendpsychiatrie (30)","BGII";"31 - Psychosomatik","BGI";"","LEER";0,"Leer"},2,0)</f>
        <v>LEER</v>
      </c>
      <c r="AA2356" s="8" t="str">
        <f t="shared" si="330"/>
        <v>Stationen</v>
      </c>
    </row>
    <row r="2357" spans="2:27" ht="15" customHeight="1" x14ac:dyDescent="0.25">
      <c r="B2357" s="76" t="str">
        <f t="shared" si="323"/>
        <v>!!!</v>
      </c>
      <c r="C2357" s="310" t="str">
        <f>IF(LEN($E2357)&gt;0,VLOOKUP(TEXT($E2357,0),'Angaben Stationen'!$E$14:$V$215,17,0),"")</f>
        <v/>
      </c>
      <c r="D2357" s="254" t="str">
        <f>IF(LEN($E2357)&gt;0,VLOOKUP(TEXT($E2357,0),'Angaben Stationen'!$E$14:$V$215,18,0),"")</f>
        <v/>
      </c>
      <c r="E2357" s="344"/>
      <c r="F2357" s="256"/>
      <c r="G2357" s="256"/>
      <c r="H2357" s="307"/>
      <c r="I2357" s="183"/>
      <c r="R2357" s="8">
        <f t="shared" si="325"/>
        <v>0</v>
      </c>
      <c r="S2357" s="8">
        <f>VLOOKUP($D2357,{"29 - Psychiatrie (Erwachsene)",1;"30 - Kinder- und Jugendpsychiatrie",1;"297 - stationsäquivalente Behandlung in der Erwachsenenpsychiatrie (29)",1;"307 - stationsäquivalente Behandlung in der Kinder- und Jugendpsychiatrie (30)",1;"31 - Psychosomatik",1;"",0;0,0},2,0)</f>
        <v>0</v>
      </c>
      <c r="T2357" s="8">
        <f t="shared" si="331"/>
        <v>0</v>
      </c>
      <c r="U2357" s="8">
        <f t="shared" si="324"/>
        <v>0</v>
      </c>
      <c r="V2357" s="8">
        <f t="shared" si="326"/>
        <v>0</v>
      </c>
      <c r="W2357" s="8">
        <f t="shared" si="327"/>
        <v>0</v>
      </c>
      <c r="X2357" s="8">
        <f t="shared" si="328"/>
        <v>0</v>
      </c>
      <c r="Y2357" s="8" t="str">
        <f t="shared" si="329"/>
        <v/>
      </c>
      <c r="Z2357" s="8" t="str">
        <f>VLOOKUP($D2357,{"29 - Psychiatrie (Erwachsene)","BGI";"297 - stationsäquivalente Behandlung in der Erwachsenenpsychiatrie (29)","BGI";"30 - Kinder- und Jugendpsychiatrie","BGII";"307 - stationsäquivalente Behandlung in der Kinder- und Jugendpsychiatrie (30)","BGII";"31 - Psychosomatik","BGI";"","LEER";0,"Leer"},2,0)</f>
        <v>LEER</v>
      </c>
      <c r="AA2357" s="8" t="str">
        <f t="shared" si="330"/>
        <v>Stationen</v>
      </c>
    </row>
    <row r="2358" spans="2:27" ht="15" customHeight="1" x14ac:dyDescent="0.25">
      <c r="B2358" s="76" t="str">
        <f t="shared" si="323"/>
        <v>!!!</v>
      </c>
      <c r="C2358" s="310" t="str">
        <f>IF(LEN($E2358)&gt;0,VLOOKUP(TEXT($E2358,0),'Angaben Stationen'!$E$14:$V$215,17,0),"")</f>
        <v/>
      </c>
      <c r="D2358" s="254" t="str">
        <f>IF(LEN($E2358)&gt;0,VLOOKUP(TEXT($E2358,0),'Angaben Stationen'!$E$14:$V$215,18,0),"")</f>
        <v/>
      </c>
      <c r="E2358" s="344"/>
      <c r="F2358" s="256"/>
      <c r="G2358" s="256"/>
      <c r="H2358" s="307"/>
      <c r="I2358" s="183"/>
      <c r="R2358" s="8">
        <f t="shared" si="325"/>
        <v>0</v>
      </c>
      <c r="S2358" s="8">
        <f>VLOOKUP($D2358,{"29 - Psychiatrie (Erwachsene)",1;"30 - Kinder- und Jugendpsychiatrie",1;"297 - stationsäquivalente Behandlung in der Erwachsenenpsychiatrie (29)",1;"307 - stationsäquivalente Behandlung in der Kinder- und Jugendpsychiatrie (30)",1;"31 - Psychosomatik",1;"",0;0,0},2,0)</f>
        <v>0</v>
      </c>
      <c r="T2358" s="8">
        <f t="shared" si="331"/>
        <v>0</v>
      </c>
      <c r="U2358" s="8">
        <f t="shared" si="324"/>
        <v>0</v>
      </c>
      <c r="V2358" s="8">
        <f t="shared" si="326"/>
        <v>0</v>
      </c>
      <c r="W2358" s="8">
        <f t="shared" si="327"/>
        <v>0</v>
      </c>
      <c r="X2358" s="8">
        <f t="shared" si="328"/>
        <v>0</v>
      </c>
      <c r="Y2358" s="8" t="str">
        <f t="shared" si="329"/>
        <v/>
      </c>
      <c r="Z2358" s="8" t="str">
        <f>VLOOKUP($D2358,{"29 - Psychiatrie (Erwachsene)","BGI";"297 - stationsäquivalente Behandlung in der Erwachsenenpsychiatrie (29)","BGI";"30 - Kinder- und Jugendpsychiatrie","BGII";"307 - stationsäquivalente Behandlung in der Kinder- und Jugendpsychiatrie (30)","BGII";"31 - Psychosomatik","BGI";"","LEER";0,"Leer"},2,0)</f>
        <v>LEER</v>
      </c>
      <c r="AA2358" s="8" t="str">
        <f t="shared" si="330"/>
        <v>Stationen</v>
      </c>
    </row>
    <row r="2359" spans="2:27" ht="15" customHeight="1" x14ac:dyDescent="0.25">
      <c r="B2359" s="76" t="str">
        <f t="shared" si="323"/>
        <v>!!!</v>
      </c>
      <c r="C2359" s="310" t="str">
        <f>IF(LEN($E2359)&gt;0,VLOOKUP(TEXT($E2359,0),'Angaben Stationen'!$E$14:$V$215,17,0),"")</f>
        <v/>
      </c>
      <c r="D2359" s="254" t="str">
        <f>IF(LEN($E2359)&gt;0,VLOOKUP(TEXT($E2359,0),'Angaben Stationen'!$E$14:$V$215,18,0),"")</f>
        <v/>
      </c>
      <c r="E2359" s="344"/>
      <c r="F2359" s="256"/>
      <c r="G2359" s="256"/>
      <c r="H2359" s="307"/>
      <c r="I2359" s="183"/>
      <c r="R2359" s="8">
        <f t="shared" si="325"/>
        <v>0</v>
      </c>
      <c r="S2359" s="8">
        <f>VLOOKUP($D2359,{"29 - Psychiatrie (Erwachsene)",1;"30 - Kinder- und Jugendpsychiatrie",1;"297 - stationsäquivalente Behandlung in der Erwachsenenpsychiatrie (29)",1;"307 - stationsäquivalente Behandlung in der Kinder- und Jugendpsychiatrie (30)",1;"31 - Psychosomatik",1;"",0;0,0},2,0)</f>
        <v>0</v>
      </c>
      <c r="T2359" s="8">
        <f t="shared" si="331"/>
        <v>0</v>
      </c>
      <c r="U2359" s="8">
        <f t="shared" si="324"/>
        <v>0</v>
      </c>
      <c r="V2359" s="8">
        <f t="shared" si="326"/>
        <v>0</v>
      </c>
      <c r="W2359" s="8">
        <f t="shared" si="327"/>
        <v>0</v>
      </c>
      <c r="X2359" s="8">
        <f t="shared" si="328"/>
        <v>0</v>
      </c>
      <c r="Y2359" s="8" t="str">
        <f t="shared" si="329"/>
        <v/>
      </c>
      <c r="Z2359" s="8" t="str">
        <f>VLOOKUP($D2359,{"29 - Psychiatrie (Erwachsene)","BGI";"297 - stationsäquivalente Behandlung in der Erwachsenenpsychiatrie (29)","BGI";"30 - Kinder- und Jugendpsychiatrie","BGII";"307 - stationsäquivalente Behandlung in der Kinder- und Jugendpsychiatrie (30)","BGII";"31 - Psychosomatik","BGI";"","LEER";0,"Leer"},2,0)</f>
        <v>LEER</v>
      </c>
      <c r="AA2359" s="8" t="str">
        <f t="shared" si="330"/>
        <v>Stationen</v>
      </c>
    </row>
    <row r="2360" spans="2:27" ht="15" customHeight="1" x14ac:dyDescent="0.25">
      <c r="B2360" s="76" t="str">
        <f t="shared" si="323"/>
        <v>!!!</v>
      </c>
      <c r="C2360" s="310" t="str">
        <f>IF(LEN($E2360)&gt;0,VLOOKUP(TEXT($E2360,0),'Angaben Stationen'!$E$14:$V$215,17,0),"")</f>
        <v/>
      </c>
      <c r="D2360" s="254" t="str">
        <f>IF(LEN($E2360)&gt;0,VLOOKUP(TEXT($E2360,0),'Angaben Stationen'!$E$14:$V$215,18,0),"")</f>
        <v/>
      </c>
      <c r="E2360" s="344"/>
      <c r="F2360" s="256"/>
      <c r="G2360" s="256"/>
      <c r="H2360" s="307"/>
      <c r="I2360" s="183"/>
      <c r="R2360" s="8">
        <f t="shared" si="325"/>
        <v>0</v>
      </c>
      <c r="S2360" s="8">
        <f>VLOOKUP($D2360,{"29 - Psychiatrie (Erwachsene)",1;"30 - Kinder- und Jugendpsychiatrie",1;"297 - stationsäquivalente Behandlung in der Erwachsenenpsychiatrie (29)",1;"307 - stationsäquivalente Behandlung in der Kinder- und Jugendpsychiatrie (30)",1;"31 - Psychosomatik",1;"",0;0,0},2,0)</f>
        <v>0</v>
      </c>
      <c r="T2360" s="8">
        <f t="shared" si="331"/>
        <v>0</v>
      </c>
      <c r="U2360" s="8">
        <f t="shared" si="324"/>
        <v>0</v>
      </c>
      <c r="V2360" s="8">
        <f t="shared" si="326"/>
        <v>0</v>
      </c>
      <c r="W2360" s="8">
        <f t="shared" si="327"/>
        <v>0</v>
      </c>
      <c r="X2360" s="8">
        <f t="shared" si="328"/>
        <v>0</v>
      </c>
      <c r="Y2360" s="8" t="str">
        <f t="shared" si="329"/>
        <v/>
      </c>
      <c r="Z2360" s="8" t="str">
        <f>VLOOKUP($D2360,{"29 - Psychiatrie (Erwachsene)","BGI";"297 - stationsäquivalente Behandlung in der Erwachsenenpsychiatrie (29)","BGI";"30 - Kinder- und Jugendpsychiatrie","BGII";"307 - stationsäquivalente Behandlung in der Kinder- und Jugendpsychiatrie (30)","BGII";"31 - Psychosomatik","BGI";"","LEER";0,"Leer"},2,0)</f>
        <v>LEER</v>
      </c>
      <c r="AA2360" s="8" t="str">
        <f t="shared" si="330"/>
        <v>Stationen</v>
      </c>
    </row>
    <row r="2361" spans="2:27" ht="15" customHeight="1" x14ac:dyDescent="0.25">
      <c r="B2361" s="76" t="str">
        <f t="shared" si="323"/>
        <v>!!!</v>
      </c>
      <c r="C2361" s="310" t="str">
        <f>IF(LEN($E2361)&gt;0,VLOOKUP(TEXT($E2361,0),'Angaben Stationen'!$E$14:$V$215,17,0),"")</f>
        <v/>
      </c>
      <c r="D2361" s="254" t="str">
        <f>IF(LEN($E2361)&gt;0,VLOOKUP(TEXT($E2361,0),'Angaben Stationen'!$E$14:$V$215,18,0),"")</f>
        <v/>
      </c>
      <c r="E2361" s="344"/>
      <c r="F2361" s="256"/>
      <c r="G2361" s="256"/>
      <c r="H2361" s="307"/>
      <c r="I2361" s="183"/>
      <c r="R2361" s="8">
        <f t="shared" si="325"/>
        <v>0</v>
      </c>
      <c r="S2361" s="8">
        <f>VLOOKUP($D2361,{"29 - Psychiatrie (Erwachsene)",1;"30 - Kinder- und Jugendpsychiatrie",1;"297 - stationsäquivalente Behandlung in der Erwachsenenpsychiatrie (29)",1;"307 - stationsäquivalente Behandlung in der Kinder- und Jugendpsychiatrie (30)",1;"31 - Psychosomatik",1;"",0;0,0},2,0)</f>
        <v>0</v>
      </c>
      <c r="T2361" s="8">
        <f t="shared" si="331"/>
        <v>0</v>
      </c>
      <c r="U2361" s="8">
        <f t="shared" si="324"/>
        <v>0</v>
      </c>
      <c r="V2361" s="8">
        <f t="shared" si="326"/>
        <v>0</v>
      </c>
      <c r="W2361" s="8">
        <f t="shared" si="327"/>
        <v>0</v>
      </c>
      <c r="X2361" s="8">
        <f t="shared" si="328"/>
        <v>0</v>
      </c>
      <c r="Y2361" s="8" t="str">
        <f t="shared" si="329"/>
        <v/>
      </c>
      <c r="Z2361" s="8" t="str">
        <f>VLOOKUP($D2361,{"29 - Psychiatrie (Erwachsene)","BGI";"297 - stationsäquivalente Behandlung in der Erwachsenenpsychiatrie (29)","BGI";"30 - Kinder- und Jugendpsychiatrie","BGII";"307 - stationsäquivalente Behandlung in der Kinder- und Jugendpsychiatrie (30)","BGII";"31 - Psychosomatik","BGI";"","LEER";0,"Leer"},2,0)</f>
        <v>LEER</v>
      </c>
      <c r="AA2361" s="8" t="str">
        <f t="shared" si="330"/>
        <v>Stationen</v>
      </c>
    </row>
    <row r="2362" spans="2:27" ht="15" customHeight="1" x14ac:dyDescent="0.25">
      <c r="B2362" s="76" t="str">
        <f t="shared" si="323"/>
        <v>!!!</v>
      </c>
      <c r="C2362" s="310" t="str">
        <f>IF(LEN($E2362)&gt;0,VLOOKUP(TEXT($E2362,0),'Angaben Stationen'!$E$14:$V$215,17,0),"")</f>
        <v/>
      </c>
      <c r="D2362" s="254" t="str">
        <f>IF(LEN($E2362)&gt;0,VLOOKUP(TEXT($E2362,0),'Angaben Stationen'!$E$14:$V$215,18,0),"")</f>
        <v/>
      </c>
      <c r="E2362" s="344"/>
      <c r="F2362" s="256"/>
      <c r="G2362" s="256"/>
      <c r="H2362" s="307"/>
      <c r="I2362" s="183"/>
      <c r="R2362" s="8">
        <f t="shared" si="325"/>
        <v>0</v>
      </c>
      <c r="S2362" s="8">
        <f>VLOOKUP($D2362,{"29 - Psychiatrie (Erwachsene)",1;"30 - Kinder- und Jugendpsychiatrie",1;"297 - stationsäquivalente Behandlung in der Erwachsenenpsychiatrie (29)",1;"307 - stationsäquivalente Behandlung in der Kinder- und Jugendpsychiatrie (30)",1;"31 - Psychosomatik",1;"",0;0,0},2,0)</f>
        <v>0</v>
      </c>
      <c r="T2362" s="8">
        <f t="shared" si="331"/>
        <v>0</v>
      </c>
      <c r="U2362" s="8">
        <f t="shared" si="324"/>
        <v>0</v>
      </c>
      <c r="V2362" s="8">
        <f t="shared" si="326"/>
        <v>0</v>
      </c>
      <c r="W2362" s="8">
        <f t="shared" si="327"/>
        <v>0</v>
      </c>
      <c r="X2362" s="8">
        <f t="shared" si="328"/>
        <v>0</v>
      </c>
      <c r="Y2362" s="8" t="str">
        <f t="shared" si="329"/>
        <v/>
      </c>
      <c r="Z2362" s="8" t="str">
        <f>VLOOKUP($D2362,{"29 - Psychiatrie (Erwachsene)","BGI";"297 - stationsäquivalente Behandlung in der Erwachsenenpsychiatrie (29)","BGI";"30 - Kinder- und Jugendpsychiatrie","BGII";"307 - stationsäquivalente Behandlung in der Kinder- und Jugendpsychiatrie (30)","BGII";"31 - Psychosomatik","BGI";"","LEER";0,"Leer"},2,0)</f>
        <v>LEER</v>
      </c>
      <c r="AA2362" s="8" t="str">
        <f t="shared" si="330"/>
        <v>Stationen</v>
      </c>
    </row>
    <row r="2363" spans="2:27" ht="15" customHeight="1" x14ac:dyDescent="0.25">
      <c r="B2363" s="76" t="str">
        <f t="shared" si="323"/>
        <v>!!!</v>
      </c>
      <c r="C2363" s="310" t="str">
        <f>IF(LEN($E2363)&gt;0,VLOOKUP(TEXT($E2363,0),'Angaben Stationen'!$E$14:$V$215,17,0),"")</f>
        <v/>
      </c>
      <c r="D2363" s="254" t="str">
        <f>IF(LEN($E2363)&gt;0,VLOOKUP(TEXT($E2363,0),'Angaben Stationen'!$E$14:$V$215,18,0),"")</f>
        <v/>
      </c>
      <c r="E2363" s="344"/>
      <c r="F2363" s="256"/>
      <c r="G2363" s="256"/>
      <c r="H2363" s="307"/>
      <c r="I2363" s="183"/>
      <c r="R2363" s="8">
        <f t="shared" si="325"/>
        <v>0</v>
      </c>
      <c r="S2363" s="8">
        <f>VLOOKUP($D2363,{"29 - Psychiatrie (Erwachsene)",1;"30 - Kinder- und Jugendpsychiatrie",1;"297 - stationsäquivalente Behandlung in der Erwachsenenpsychiatrie (29)",1;"307 - stationsäquivalente Behandlung in der Kinder- und Jugendpsychiatrie (30)",1;"31 - Psychosomatik",1;"",0;0,0},2,0)</f>
        <v>0</v>
      </c>
      <c r="T2363" s="8">
        <f t="shared" si="331"/>
        <v>0</v>
      </c>
      <c r="U2363" s="8">
        <f t="shared" si="324"/>
        <v>0</v>
      </c>
      <c r="V2363" s="8">
        <f t="shared" si="326"/>
        <v>0</v>
      </c>
      <c r="W2363" s="8">
        <f t="shared" si="327"/>
        <v>0</v>
      </c>
      <c r="X2363" s="8">
        <f t="shared" si="328"/>
        <v>0</v>
      </c>
      <c r="Y2363" s="8" t="str">
        <f t="shared" si="329"/>
        <v/>
      </c>
      <c r="Z2363" s="8" t="str">
        <f>VLOOKUP($D2363,{"29 - Psychiatrie (Erwachsene)","BGI";"297 - stationsäquivalente Behandlung in der Erwachsenenpsychiatrie (29)","BGI";"30 - Kinder- und Jugendpsychiatrie","BGII";"307 - stationsäquivalente Behandlung in der Kinder- und Jugendpsychiatrie (30)","BGII";"31 - Psychosomatik","BGI";"","LEER";0,"Leer"},2,0)</f>
        <v>LEER</v>
      </c>
      <c r="AA2363" s="8" t="str">
        <f t="shared" si="330"/>
        <v>Stationen</v>
      </c>
    </row>
    <row r="2364" spans="2:27" ht="15" customHeight="1" x14ac:dyDescent="0.25">
      <c r="B2364" s="76" t="str">
        <f t="shared" si="323"/>
        <v>!!!</v>
      </c>
      <c r="C2364" s="310" t="str">
        <f>IF(LEN($E2364)&gt;0,VLOOKUP(TEXT($E2364,0),'Angaben Stationen'!$E$14:$V$215,17,0),"")</f>
        <v/>
      </c>
      <c r="D2364" s="254" t="str">
        <f>IF(LEN($E2364)&gt;0,VLOOKUP(TEXT($E2364,0),'Angaben Stationen'!$E$14:$V$215,18,0),"")</f>
        <v/>
      </c>
      <c r="E2364" s="344"/>
      <c r="F2364" s="256"/>
      <c r="G2364" s="256"/>
      <c r="H2364" s="307"/>
      <c r="I2364" s="183"/>
      <c r="R2364" s="8">
        <f t="shared" si="325"/>
        <v>0</v>
      </c>
      <c r="S2364" s="8">
        <f>VLOOKUP($D2364,{"29 - Psychiatrie (Erwachsene)",1;"30 - Kinder- und Jugendpsychiatrie",1;"297 - stationsäquivalente Behandlung in der Erwachsenenpsychiatrie (29)",1;"307 - stationsäquivalente Behandlung in der Kinder- und Jugendpsychiatrie (30)",1;"31 - Psychosomatik",1;"",0;0,0},2,0)</f>
        <v>0</v>
      </c>
      <c r="T2364" s="8">
        <f t="shared" si="331"/>
        <v>0</v>
      </c>
      <c r="U2364" s="8">
        <f t="shared" si="324"/>
        <v>0</v>
      </c>
      <c r="V2364" s="8">
        <f t="shared" si="326"/>
        <v>0</v>
      </c>
      <c r="W2364" s="8">
        <f t="shared" si="327"/>
        <v>0</v>
      </c>
      <c r="X2364" s="8">
        <f t="shared" si="328"/>
        <v>0</v>
      </c>
      <c r="Y2364" s="8" t="str">
        <f t="shared" si="329"/>
        <v/>
      </c>
      <c r="Z2364" s="8" t="str">
        <f>VLOOKUP($D2364,{"29 - Psychiatrie (Erwachsene)","BGI";"297 - stationsäquivalente Behandlung in der Erwachsenenpsychiatrie (29)","BGI";"30 - Kinder- und Jugendpsychiatrie","BGII";"307 - stationsäquivalente Behandlung in der Kinder- und Jugendpsychiatrie (30)","BGII";"31 - Psychosomatik","BGI";"","LEER";0,"Leer"},2,0)</f>
        <v>LEER</v>
      </c>
      <c r="AA2364" s="8" t="str">
        <f t="shared" si="330"/>
        <v>Stationen</v>
      </c>
    </row>
    <row r="2365" spans="2:27" ht="15" customHeight="1" x14ac:dyDescent="0.25">
      <c r="B2365" s="76" t="str">
        <f t="shared" ref="B2365:B2428" si="332">IF(SUM(S2365:X2365)&lt;6,"!!!","")</f>
        <v>!!!</v>
      </c>
      <c r="C2365" s="310" t="str">
        <f>IF(LEN($E2365)&gt;0,VLOOKUP(TEXT($E2365,0),'Angaben Stationen'!$E$14:$V$215,17,0),"")</f>
        <v/>
      </c>
      <c r="D2365" s="254" t="str">
        <f>IF(LEN($E2365)&gt;0,VLOOKUP(TEXT($E2365,0),'Angaben Stationen'!$E$14:$V$215,18,0),"")</f>
        <v/>
      </c>
      <c r="E2365" s="344"/>
      <c r="F2365" s="256"/>
      <c r="G2365" s="256"/>
      <c r="H2365" s="307"/>
      <c r="I2365" s="183"/>
      <c r="R2365" s="8">
        <f t="shared" si="325"/>
        <v>0</v>
      </c>
      <c r="S2365" s="8">
        <f>VLOOKUP($D2365,{"29 - Psychiatrie (Erwachsene)",1;"30 - Kinder- und Jugendpsychiatrie",1;"297 - stationsäquivalente Behandlung in der Erwachsenenpsychiatrie (29)",1;"307 - stationsäquivalente Behandlung in der Kinder- und Jugendpsychiatrie (30)",1;"31 - Psychosomatik",1;"",0;0,0},2,0)</f>
        <v>0</v>
      </c>
      <c r="T2365" s="8">
        <f t="shared" si="331"/>
        <v>0</v>
      </c>
      <c r="U2365" s="8">
        <f t="shared" ref="U2365:U2428" si="333">IF($E2365&lt;&gt;0,1,0)</f>
        <v>0</v>
      </c>
      <c r="V2365" s="8">
        <f t="shared" si="326"/>
        <v>0</v>
      </c>
      <c r="W2365" s="8">
        <f t="shared" si="327"/>
        <v>0</v>
      </c>
      <c r="X2365" s="8">
        <f t="shared" si="328"/>
        <v>0</v>
      </c>
      <c r="Y2365" s="8" t="str">
        <f t="shared" si="329"/>
        <v/>
      </c>
      <c r="Z2365" s="8" t="str">
        <f>VLOOKUP($D2365,{"29 - Psychiatrie (Erwachsene)","BGI";"297 - stationsäquivalente Behandlung in der Erwachsenenpsychiatrie (29)","BGI";"30 - Kinder- und Jugendpsychiatrie","BGII";"307 - stationsäquivalente Behandlung in der Kinder- und Jugendpsychiatrie (30)","BGII";"31 - Psychosomatik","BGI";"","LEER";0,"Leer"},2,0)</f>
        <v>LEER</v>
      </c>
      <c r="AA2365" s="8" t="str">
        <f t="shared" si="330"/>
        <v>Stationen</v>
      </c>
    </row>
    <row r="2366" spans="2:27" ht="15" customHeight="1" x14ac:dyDescent="0.25">
      <c r="B2366" s="76" t="str">
        <f t="shared" si="332"/>
        <v>!!!</v>
      </c>
      <c r="C2366" s="310" t="str">
        <f>IF(LEN($E2366)&gt;0,VLOOKUP(TEXT($E2366,0),'Angaben Stationen'!$E$14:$V$215,17,0),"")</f>
        <v/>
      </c>
      <c r="D2366" s="254" t="str">
        <f>IF(LEN($E2366)&gt;0,VLOOKUP(TEXT($E2366,0),'Angaben Stationen'!$E$14:$V$215,18,0),"")</f>
        <v/>
      </c>
      <c r="E2366" s="344"/>
      <c r="F2366" s="256"/>
      <c r="G2366" s="256"/>
      <c r="H2366" s="307"/>
      <c r="I2366" s="183"/>
      <c r="R2366" s="8">
        <f t="shared" si="325"/>
        <v>0</v>
      </c>
      <c r="S2366" s="8">
        <f>VLOOKUP($D2366,{"29 - Psychiatrie (Erwachsene)",1;"30 - Kinder- und Jugendpsychiatrie",1;"297 - stationsäquivalente Behandlung in der Erwachsenenpsychiatrie (29)",1;"307 - stationsäquivalente Behandlung in der Kinder- und Jugendpsychiatrie (30)",1;"31 - Psychosomatik",1;"",0;0,0},2,0)</f>
        <v>0</v>
      </c>
      <c r="T2366" s="8">
        <f t="shared" si="331"/>
        <v>0</v>
      </c>
      <c r="U2366" s="8">
        <f t="shared" si="333"/>
        <v>0</v>
      </c>
      <c r="V2366" s="8">
        <f t="shared" si="326"/>
        <v>0</v>
      </c>
      <c r="W2366" s="8">
        <f t="shared" si="327"/>
        <v>0</v>
      </c>
      <c r="X2366" s="8">
        <f t="shared" si="328"/>
        <v>0</v>
      </c>
      <c r="Y2366" s="8" t="str">
        <f t="shared" si="329"/>
        <v/>
      </c>
      <c r="Z2366" s="8" t="str">
        <f>VLOOKUP($D2366,{"29 - Psychiatrie (Erwachsene)","BGI";"297 - stationsäquivalente Behandlung in der Erwachsenenpsychiatrie (29)","BGI";"30 - Kinder- und Jugendpsychiatrie","BGII";"307 - stationsäquivalente Behandlung in der Kinder- und Jugendpsychiatrie (30)","BGII";"31 - Psychosomatik","BGI";"","LEER";0,"Leer"},2,0)</f>
        <v>LEER</v>
      </c>
      <c r="AA2366" s="8" t="str">
        <f t="shared" si="330"/>
        <v>Stationen</v>
      </c>
    </row>
    <row r="2367" spans="2:27" ht="15" customHeight="1" x14ac:dyDescent="0.25">
      <c r="B2367" s="76" t="str">
        <f t="shared" si="332"/>
        <v>!!!</v>
      </c>
      <c r="C2367" s="310" t="str">
        <f>IF(LEN($E2367)&gt;0,VLOOKUP(TEXT($E2367,0),'Angaben Stationen'!$E$14:$V$215,17,0),"")</f>
        <v/>
      </c>
      <c r="D2367" s="254" t="str">
        <f>IF(LEN($E2367)&gt;0,VLOOKUP(TEXT($E2367,0),'Angaben Stationen'!$E$14:$V$215,18,0),"")</f>
        <v/>
      </c>
      <c r="E2367" s="344"/>
      <c r="F2367" s="256"/>
      <c r="G2367" s="256"/>
      <c r="H2367" s="307"/>
      <c r="I2367" s="183"/>
      <c r="R2367" s="8">
        <f t="shared" si="325"/>
        <v>0</v>
      </c>
      <c r="S2367" s="8">
        <f>VLOOKUP($D2367,{"29 - Psychiatrie (Erwachsene)",1;"30 - Kinder- und Jugendpsychiatrie",1;"297 - stationsäquivalente Behandlung in der Erwachsenenpsychiatrie (29)",1;"307 - stationsäquivalente Behandlung in der Kinder- und Jugendpsychiatrie (30)",1;"31 - Psychosomatik",1;"",0;0,0},2,0)</f>
        <v>0</v>
      </c>
      <c r="T2367" s="8">
        <f t="shared" si="331"/>
        <v>0</v>
      </c>
      <c r="U2367" s="8">
        <f t="shared" si="333"/>
        <v>0</v>
      </c>
      <c r="V2367" s="8">
        <f t="shared" si="326"/>
        <v>0</v>
      </c>
      <c r="W2367" s="8">
        <f t="shared" si="327"/>
        <v>0</v>
      </c>
      <c r="X2367" s="8">
        <f t="shared" si="328"/>
        <v>0</v>
      </c>
      <c r="Y2367" s="8" t="str">
        <f t="shared" si="329"/>
        <v/>
      </c>
      <c r="Z2367" s="8" t="str">
        <f>VLOOKUP($D2367,{"29 - Psychiatrie (Erwachsene)","BGI";"297 - stationsäquivalente Behandlung in der Erwachsenenpsychiatrie (29)","BGI";"30 - Kinder- und Jugendpsychiatrie","BGII";"307 - stationsäquivalente Behandlung in der Kinder- und Jugendpsychiatrie (30)","BGII";"31 - Psychosomatik","BGI";"","LEER";0,"Leer"},2,0)</f>
        <v>LEER</v>
      </c>
      <c r="AA2367" s="8" t="str">
        <f t="shared" si="330"/>
        <v>Stationen</v>
      </c>
    </row>
    <row r="2368" spans="2:27" ht="15" customHeight="1" x14ac:dyDescent="0.25">
      <c r="B2368" s="76" t="str">
        <f t="shared" si="332"/>
        <v>!!!</v>
      </c>
      <c r="C2368" s="310" t="str">
        <f>IF(LEN($E2368)&gt;0,VLOOKUP(TEXT($E2368,0),'Angaben Stationen'!$E$14:$V$215,17,0),"")</f>
        <v/>
      </c>
      <c r="D2368" s="254" t="str">
        <f>IF(LEN($E2368)&gt;0,VLOOKUP(TEXT($E2368,0),'Angaben Stationen'!$E$14:$V$215,18,0),"")</f>
        <v/>
      </c>
      <c r="E2368" s="344"/>
      <c r="F2368" s="256"/>
      <c r="G2368" s="256"/>
      <c r="H2368" s="307"/>
      <c r="I2368" s="183"/>
      <c r="R2368" s="8">
        <f t="shared" si="325"/>
        <v>0</v>
      </c>
      <c r="S2368" s="8">
        <f>VLOOKUP($D2368,{"29 - Psychiatrie (Erwachsene)",1;"30 - Kinder- und Jugendpsychiatrie",1;"297 - stationsäquivalente Behandlung in der Erwachsenenpsychiatrie (29)",1;"307 - stationsäquivalente Behandlung in der Kinder- und Jugendpsychiatrie (30)",1;"31 - Psychosomatik",1;"",0;0,0},2,0)</f>
        <v>0</v>
      </c>
      <c r="T2368" s="8">
        <f t="shared" si="331"/>
        <v>0</v>
      </c>
      <c r="U2368" s="8">
        <f t="shared" si="333"/>
        <v>0</v>
      </c>
      <c r="V2368" s="8">
        <f t="shared" si="326"/>
        <v>0</v>
      </c>
      <c r="W2368" s="8">
        <f t="shared" si="327"/>
        <v>0</v>
      </c>
      <c r="X2368" s="8">
        <f t="shared" si="328"/>
        <v>0</v>
      </c>
      <c r="Y2368" s="8" t="str">
        <f t="shared" si="329"/>
        <v/>
      </c>
      <c r="Z2368" s="8" t="str">
        <f>VLOOKUP($D2368,{"29 - Psychiatrie (Erwachsene)","BGI";"297 - stationsäquivalente Behandlung in der Erwachsenenpsychiatrie (29)","BGI";"30 - Kinder- und Jugendpsychiatrie","BGII";"307 - stationsäquivalente Behandlung in der Kinder- und Jugendpsychiatrie (30)","BGII";"31 - Psychosomatik","BGI";"","LEER";0,"Leer"},2,0)</f>
        <v>LEER</v>
      </c>
      <c r="AA2368" s="8" t="str">
        <f t="shared" si="330"/>
        <v>Stationen</v>
      </c>
    </row>
    <row r="2369" spans="2:27" ht="15" customHeight="1" x14ac:dyDescent="0.25">
      <c r="B2369" s="76" t="str">
        <f t="shared" si="332"/>
        <v>!!!</v>
      </c>
      <c r="C2369" s="310" t="str">
        <f>IF(LEN($E2369)&gt;0,VLOOKUP(TEXT($E2369,0),'Angaben Stationen'!$E$14:$V$215,17,0),"")</f>
        <v/>
      </c>
      <c r="D2369" s="254" t="str">
        <f>IF(LEN($E2369)&gt;0,VLOOKUP(TEXT($E2369,0),'Angaben Stationen'!$E$14:$V$215,18,0),"")</f>
        <v/>
      </c>
      <c r="E2369" s="344"/>
      <c r="F2369" s="256"/>
      <c r="G2369" s="256"/>
      <c r="H2369" s="307"/>
      <c r="I2369" s="183"/>
      <c r="R2369" s="8">
        <f t="shared" si="325"/>
        <v>0</v>
      </c>
      <c r="S2369" s="8">
        <f>VLOOKUP($D2369,{"29 - Psychiatrie (Erwachsene)",1;"30 - Kinder- und Jugendpsychiatrie",1;"297 - stationsäquivalente Behandlung in der Erwachsenenpsychiatrie (29)",1;"307 - stationsäquivalente Behandlung in der Kinder- und Jugendpsychiatrie (30)",1;"31 - Psychosomatik",1;"",0;0,0},2,0)</f>
        <v>0</v>
      </c>
      <c r="T2369" s="8">
        <f t="shared" si="331"/>
        <v>0</v>
      </c>
      <c r="U2369" s="8">
        <f t="shared" si="333"/>
        <v>0</v>
      </c>
      <c r="V2369" s="8">
        <f t="shared" si="326"/>
        <v>0</v>
      </c>
      <c r="W2369" s="8">
        <f t="shared" si="327"/>
        <v>0</v>
      </c>
      <c r="X2369" s="8">
        <f t="shared" si="328"/>
        <v>0</v>
      </c>
      <c r="Y2369" s="8" t="str">
        <f t="shared" si="329"/>
        <v/>
      </c>
      <c r="Z2369" s="8" t="str">
        <f>VLOOKUP($D2369,{"29 - Psychiatrie (Erwachsene)","BGI";"297 - stationsäquivalente Behandlung in der Erwachsenenpsychiatrie (29)","BGI";"30 - Kinder- und Jugendpsychiatrie","BGII";"307 - stationsäquivalente Behandlung in der Kinder- und Jugendpsychiatrie (30)","BGII";"31 - Psychosomatik","BGI";"","LEER";0,"Leer"},2,0)</f>
        <v>LEER</v>
      </c>
      <c r="AA2369" s="8" t="str">
        <f t="shared" si="330"/>
        <v>Stationen</v>
      </c>
    </row>
    <row r="2370" spans="2:27" ht="15" customHeight="1" x14ac:dyDescent="0.25">
      <c r="B2370" s="76" t="str">
        <f t="shared" si="332"/>
        <v>!!!</v>
      </c>
      <c r="C2370" s="310" t="str">
        <f>IF(LEN($E2370)&gt;0,VLOOKUP(TEXT($E2370,0),'Angaben Stationen'!$E$14:$V$215,17,0),"")</f>
        <v/>
      </c>
      <c r="D2370" s="254" t="str">
        <f>IF(LEN($E2370)&gt;0,VLOOKUP(TEXT($E2370,0),'Angaben Stationen'!$E$14:$V$215,18,0),"")</f>
        <v/>
      </c>
      <c r="E2370" s="344"/>
      <c r="F2370" s="256"/>
      <c r="G2370" s="256"/>
      <c r="H2370" s="307"/>
      <c r="I2370" s="183"/>
      <c r="R2370" s="8">
        <f t="shared" si="325"/>
        <v>0</v>
      </c>
      <c r="S2370" s="8">
        <f>VLOOKUP($D2370,{"29 - Psychiatrie (Erwachsene)",1;"30 - Kinder- und Jugendpsychiatrie",1;"297 - stationsäquivalente Behandlung in der Erwachsenenpsychiatrie (29)",1;"307 - stationsäquivalente Behandlung in der Kinder- und Jugendpsychiatrie (30)",1;"31 - Psychosomatik",1;"",0;0,0},2,0)</f>
        <v>0</v>
      </c>
      <c r="T2370" s="8">
        <f t="shared" si="331"/>
        <v>0</v>
      </c>
      <c r="U2370" s="8">
        <f t="shared" si="333"/>
        <v>0</v>
      </c>
      <c r="V2370" s="8">
        <f t="shared" si="326"/>
        <v>0</v>
      </c>
      <c r="W2370" s="8">
        <f t="shared" si="327"/>
        <v>0</v>
      </c>
      <c r="X2370" s="8">
        <f t="shared" si="328"/>
        <v>0</v>
      </c>
      <c r="Y2370" s="8" t="str">
        <f t="shared" si="329"/>
        <v/>
      </c>
      <c r="Z2370" s="8" t="str">
        <f>VLOOKUP($D2370,{"29 - Psychiatrie (Erwachsene)","BGI";"297 - stationsäquivalente Behandlung in der Erwachsenenpsychiatrie (29)","BGI";"30 - Kinder- und Jugendpsychiatrie","BGII";"307 - stationsäquivalente Behandlung in der Kinder- und Jugendpsychiatrie (30)","BGII";"31 - Psychosomatik","BGI";"","LEER";0,"Leer"},2,0)</f>
        <v>LEER</v>
      </c>
      <c r="AA2370" s="8" t="str">
        <f t="shared" si="330"/>
        <v>Stationen</v>
      </c>
    </row>
    <row r="2371" spans="2:27" ht="15" customHeight="1" x14ac:dyDescent="0.25">
      <c r="B2371" s="76" t="str">
        <f t="shared" si="332"/>
        <v>!!!</v>
      </c>
      <c r="C2371" s="310" t="str">
        <f>IF(LEN($E2371)&gt;0,VLOOKUP(TEXT($E2371,0),'Angaben Stationen'!$E$14:$V$215,17,0),"")</f>
        <v/>
      </c>
      <c r="D2371" s="254" t="str">
        <f>IF(LEN($E2371)&gt;0,VLOOKUP(TEXT($E2371,0),'Angaben Stationen'!$E$14:$V$215,18,0),"")</f>
        <v/>
      </c>
      <c r="E2371" s="344"/>
      <c r="F2371" s="256"/>
      <c r="G2371" s="256"/>
      <c r="H2371" s="307"/>
      <c r="I2371" s="183"/>
      <c r="R2371" s="8">
        <f t="shared" si="325"/>
        <v>0</v>
      </c>
      <c r="S2371" s="8">
        <f>VLOOKUP($D2371,{"29 - Psychiatrie (Erwachsene)",1;"30 - Kinder- und Jugendpsychiatrie",1;"297 - stationsäquivalente Behandlung in der Erwachsenenpsychiatrie (29)",1;"307 - stationsäquivalente Behandlung in der Kinder- und Jugendpsychiatrie (30)",1;"31 - Psychosomatik",1;"",0;0,0},2,0)</f>
        <v>0</v>
      </c>
      <c r="T2371" s="8">
        <f t="shared" si="331"/>
        <v>0</v>
      </c>
      <c r="U2371" s="8">
        <f t="shared" si="333"/>
        <v>0</v>
      </c>
      <c r="V2371" s="8">
        <f t="shared" si="326"/>
        <v>0</v>
      </c>
      <c r="W2371" s="8">
        <f t="shared" si="327"/>
        <v>0</v>
      </c>
      <c r="X2371" s="8">
        <f t="shared" si="328"/>
        <v>0</v>
      </c>
      <c r="Y2371" s="8" t="str">
        <f t="shared" si="329"/>
        <v/>
      </c>
      <c r="Z2371" s="8" t="str">
        <f>VLOOKUP($D2371,{"29 - Psychiatrie (Erwachsene)","BGI";"297 - stationsäquivalente Behandlung in der Erwachsenenpsychiatrie (29)","BGI";"30 - Kinder- und Jugendpsychiatrie","BGII";"307 - stationsäquivalente Behandlung in der Kinder- und Jugendpsychiatrie (30)","BGII";"31 - Psychosomatik","BGI";"","LEER";0,"Leer"},2,0)</f>
        <v>LEER</v>
      </c>
      <c r="AA2371" s="8" t="str">
        <f t="shared" si="330"/>
        <v>Stationen</v>
      </c>
    </row>
    <row r="2372" spans="2:27" ht="15" customHeight="1" x14ac:dyDescent="0.25">
      <c r="B2372" s="76" t="str">
        <f t="shared" si="332"/>
        <v>!!!</v>
      </c>
      <c r="C2372" s="310" t="str">
        <f>IF(LEN($E2372)&gt;0,VLOOKUP(TEXT($E2372,0),'Angaben Stationen'!$E$14:$V$215,17,0),"")</f>
        <v/>
      </c>
      <c r="D2372" s="254" t="str">
        <f>IF(LEN($E2372)&gt;0,VLOOKUP(TEXT($E2372,0),'Angaben Stationen'!$E$14:$V$215,18,0),"")</f>
        <v/>
      </c>
      <c r="E2372" s="344"/>
      <c r="F2372" s="256"/>
      <c r="G2372" s="256"/>
      <c r="H2372" s="307"/>
      <c r="I2372" s="183"/>
      <c r="R2372" s="8">
        <f t="shared" si="325"/>
        <v>0</v>
      </c>
      <c r="S2372" s="8">
        <f>VLOOKUP($D2372,{"29 - Psychiatrie (Erwachsene)",1;"30 - Kinder- und Jugendpsychiatrie",1;"297 - stationsäquivalente Behandlung in der Erwachsenenpsychiatrie (29)",1;"307 - stationsäquivalente Behandlung in der Kinder- und Jugendpsychiatrie (30)",1;"31 - Psychosomatik",1;"",0;0,0},2,0)</f>
        <v>0</v>
      </c>
      <c r="T2372" s="8">
        <f t="shared" si="331"/>
        <v>0</v>
      </c>
      <c r="U2372" s="8">
        <f t="shared" si="333"/>
        <v>0</v>
      </c>
      <c r="V2372" s="8">
        <f t="shared" si="326"/>
        <v>0</v>
      </c>
      <c r="W2372" s="8">
        <f t="shared" si="327"/>
        <v>0</v>
      </c>
      <c r="X2372" s="8">
        <f t="shared" si="328"/>
        <v>0</v>
      </c>
      <c r="Y2372" s="8" t="str">
        <f t="shared" si="329"/>
        <v/>
      </c>
      <c r="Z2372" s="8" t="str">
        <f>VLOOKUP($D2372,{"29 - Psychiatrie (Erwachsene)","BGI";"297 - stationsäquivalente Behandlung in der Erwachsenenpsychiatrie (29)","BGI";"30 - Kinder- und Jugendpsychiatrie","BGII";"307 - stationsäquivalente Behandlung in der Kinder- und Jugendpsychiatrie (30)","BGII";"31 - Psychosomatik","BGI";"","LEER";0,"Leer"},2,0)</f>
        <v>LEER</v>
      </c>
      <c r="AA2372" s="8" t="str">
        <f t="shared" si="330"/>
        <v>Stationen</v>
      </c>
    </row>
    <row r="2373" spans="2:27" ht="15" customHeight="1" x14ac:dyDescent="0.25">
      <c r="B2373" s="76" t="str">
        <f t="shared" si="332"/>
        <v>!!!</v>
      </c>
      <c r="C2373" s="310" t="str">
        <f>IF(LEN($E2373)&gt;0,VLOOKUP(TEXT($E2373,0),'Angaben Stationen'!$E$14:$V$215,17,0),"")</f>
        <v/>
      </c>
      <c r="D2373" s="254" t="str">
        <f>IF(LEN($E2373)&gt;0,VLOOKUP(TEXT($E2373,0),'Angaben Stationen'!$E$14:$V$215,18,0),"")</f>
        <v/>
      </c>
      <c r="E2373" s="344"/>
      <c r="F2373" s="256"/>
      <c r="G2373" s="256"/>
      <c r="H2373" s="307"/>
      <c r="I2373" s="183"/>
      <c r="R2373" s="8">
        <f t="shared" si="325"/>
        <v>0</v>
      </c>
      <c r="S2373" s="8">
        <f>VLOOKUP($D2373,{"29 - Psychiatrie (Erwachsene)",1;"30 - Kinder- und Jugendpsychiatrie",1;"297 - stationsäquivalente Behandlung in der Erwachsenenpsychiatrie (29)",1;"307 - stationsäquivalente Behandlung in der Kinder- und Jugendpsychiatrie (30)",1;"31 - Psychosomatik",1;"",0;0,0},2,0)</f>
        <v>0</v>
      </c>
      <c r="T2373" s="8">
        <f t="shared" si="331"/>
        <v>0</v>
      </c>
      <c r="U2373" s="8">
        <f t="shared" si="333"/>
        <v>0</v>
      </c>
      <c r="V2373" s="8">
        <f t="shared" si="326"/>
        <v>0</v>
      </c>
      <c r="W2373" s="8">
        <f t="shared" si="327"/>
        <v>0</v>
      </c>
      <c r="X2373" s="8">
        <f t="shared" si="328"/>
        <v>0</v>
      </c>
      <c r="Y2373" s="8" t="str">
        <f t="shared" si="329"/>
        <v/>
      </c>
      <c r="Z2373" s="8" t="str">
        <f>VLOOKUP($D2373,{"29 - Psychiatrie (Erwachsene)","BGI";"297 - stationsäquivalente Behandlung in der Erwachsenenpsychiatrie (29)","BGI";"30 - Kinder- und Jugendpsychiatrie","BGII";"307 - stationsäquivalente Behandlung in der Kinder- und Jugendpsychiatrie (30)","BGII";"31 - Psychosomatik","BGI";"","LEER";0,"Leer"},2,0)</f>
        <v>LEER</v>
      </c>
      <c r="AA2373" s="8" t="str">
        <f t="shared" si="330"/>
        <v>Stationen</v>
      </c>
    </row>
    <row r="2374" spans="2:27" ht="15" customHeight="1" x14ac:dyDescent="0.25">
      <c r="B2374" s="76" t="str">
        <f t="shared" si="332"/>
        <v>!!!</v>
      </c>
      <c r="C2374" s="310" t="str">
        <f>IF(LEN($E2374)&gt;0,VLOOKUP(TEXT($E2374,0),'Angaben Stationen'!$E$14:$V$215,17,0),"")</f>
        <v/>
      </c>
      <c r="D2374" s="254" t="str">
        <f>IF(LEN($E2374)&gt;0,VLOOKUP(TEXT($E2374,0),'Angaben Stationen'!$E$14:$V$215,18,0),"")</f>
        <v/>
      </c>
      <c r="E2374" s="344"/>
      <c r="F2374" s="256"/>
      <c r="G2374" s="256"/>
      <c r="H2374" s="307"/>
      <c r="I2374" s="183"/>
      <c r="R2374" s="8">
        <f t="shared" si="325"/>
        <v>0</v>
      </c>
      <c r="S2374" s="8">
        <f>VLOOKUP($D2374,{"29 - Psychiatrie (Erwachsene)",1;"30 - Kinder- und Jugendpsychiatrie",1;"297 - stationsäquivalente Behandlung in der Erwachsenenpsychiatrie (29)",1;"307 - stationsäquivalente Behandlung in der Kinder- und Jugendpsychiatrie (30)",1;"31 - Psychosomatik",1;"",0;0,0},2,0)</f>
        <v>0</v>
      </c>
      <c r="T2374" s="8">
        <f t="shared" si="331"/>
        <v>0</v>
      </c>
      <c r="U2374" s="8">
        <f t="shared" si="333"/>
        <v>0</v>
      </c>
      <c r="V2374" s="8">
        <f t="shared" si="326"/>
        <v>0</v>
      </c>
      <c r="W2374" s="8">
        <f t="shared" si="327"/>
        <v>0</v>
      </c>
      <c r="X2374" s="8">
        <f t="shared" si="328"/>
        <v>0</v>
      </c>
      <c r="Y2374" s="8" t="str">
        <f t="shared" si="329"/>
        <v/>
      </c>
      <c r="Z2374" s="8" t="str">
        <f>VLOOKUP($D2374,{"29 - Psychiatrie (Erwachsene)","BGI";"297 - stationsäquivalente Behandlung in der Erwachsenenpsychiatrie (29)","BGI";"30 - Kinder- und Jugendpsychiatrie","BGII";"307 - stationsäquivalente Behandlung in der Kinder- und Jugendpsychiatrie (30)","BGII";"31 - Psychosomatik","BGI";"","LEER";0,"Leer"},2,0)</f>
        <v>LEER</v>
      </c>
      <c r="AA2374" s="8" t="str">
        <f t="shared" si="330"/>
        <v>Stationen</v>
      </c>
    </row>
    <row r="2375" spans="2:27" ht="15" customHeight="1" x14ac:dyDescent="0.25">
      <c r="B2375" s="76" t="str">
        <f t="shared" si="332"/>
        <v>!!!</v>
      </c>
      <c r="C2375" s="310" t="str">
        <f>IF(LEN($E2375)&gt;0,VLOOKUP(TEXT($E2375,0),'Angaben Stationen'!$E$14:$V$215,17,0),"")</f>
        <v/>
      </c>
      <c r="D2375" s="254" t="str">
        <f>IF(LEN($E2375)&gt;0,VLOOKUP(TEXT($E2375,0),'Angaben Stationen'!$E$14:$V$215,18,0),"")</f>
        <v/>
      </c>
      <c r="E2375" s="344"/>
      <c r="F2375" s="256"/>
      <c r="G2375" s="256"/>
      <c r="H2375" s="307"/>
      <c r="I2375" s="183"/>
      <c r="R2375" s="8">
        <f t="shared" si="325"/>
        <v>0</v>
      </c>
      <c r="S2375" s="8">
        <f>VLOOKUP($D2375,{"29 - Psychiatrie (Erwachsene)",1;"30 - Kinder- und Jugendpsychiatrie",1;"297 - stationsäquivalente Behandlung in der Erwachsenenpsychiatrie (29)",1;"307 - stationsäquivalente Behandlung in der Kinder- und Jugendpsychiatrie (30)",1;"31 - Psychosomatik",1;"",0;0,0},2,0)</f>
        <v>0</v>
      </c>
      <c r="T2375" s="8">
        <f t="shared" si="331"/>
        <v>0</v>
      </c>
      <c r="U2375" s="8">
        <f t="shared" si="333"/>
        <v>0</v>
      </c>
      <c r="V2375" s="8">
        <f t="shared" si="326"/>
        <v>0</v>
      </c>
      <c r="W2375" s="8">
        <f t="shared" si="327"/>
        <v>0</v>
      </c>
      <c r="X2375" s="8">
        <f t="shared" si="328"/>
        <v>0</v>
      </c>
      <c r="Y2375" s="8" t="str">
        <f t="shared" si="329"/>
        <v/>
      </c>
      <c r="Z2375" s="8" t="str">
        <f>VLOOKUP($D2375,{"29 - Psychiatrie (Erwachsene)","BGI";"297 - stationsäquivalente Behandlung in der Erwachsenenpsychiatrie (29)","BGI";"30 - Kinder- und Jugendpsychiatrie","BGII";"307 - stationsäquivalente Behandlung in der Kinder- und Jugendpsychiatrie (30)","BGII";"31 - Psychosomatik","BGI";"","LEER";0,"Leer"},2,0)</f>
        <v>LEER</v>
      </c>
      <c r="AA2375" s="8" t="str">
        <f t="shared" si="330"/>
        <v>Stationen</v>
      </c>
    </row>
    <row r="2376" spans="2:27" ht="15" customHeight="1" x14ac:dyDescent="0.25">
      <c r="B2376" s="76" t="str">
        <f t="shared" si="332"/>
        <v>!!!</v>
      </c>
      <c r="C2376" s="310" t="str">
        <f>IF(LEN($E2376)&gt;0,VLOOKUP(TEXT($E2376,0),'Angaben Stationen'!$E$14:$V$215,17,0),"")</f>
        <v/>
      </c>
      <c r="D2376" s="254" t="str">
        <f>IF(LEN($E2376)&gt;0,VLOOKUP(TEXT($E2376,0),'Angaben Stationen'!$E$14:$V$215,18,0),"")</f>
        <v/>
      </c>
      <c r="E2376" s="344"/>
      <c r="F2376" s="256"/>
      <c r="G2376" s="256"/>
      <c r="H2376" s="307"/>
      <c r="I2376" s="183"/>
      <c r="R2376" s="8">
        <f t="shared" si="325"/>
        <v>0</v>
      </c>
      <c r="S2376" s="8">
        <f>VLOOKUP($D2376,{"29 - Psychiatrie (Erwachsene)",1;"30 - Kinder- und Jugendpsychiatrie",1;"297 - stationsäquivalente Behandlung in der Erwachsenenpsychiatrie (29)",1;"307 - stationsäquivalente Behandlung in der Kinder- und Jugendpsychiatrie (30)",1;"31 - Psychosomatik",1;"",0;0,0},2,0)</f>
        <v>0</v>
      </c>
      <c r="T2376" s="8">
        <f t="shared" si="331"/>
        <v>0</v>
      </c>
      <c r="U2376" s="8">
        <f t="shared" si="333"/>
        <v>0</v>
      </c>
      <c r="V2376" s="8">
        <f t="shared" si="326"/>
        <v>0</v>
      </c>
      <c r="W2376" s="8">
        <f t="shared" si="327"/>
        <v>0</v>
      </c>
      <c r="X2376" s="8">
        <f t="shared" si="328"/>
        <v>0</v>
      </c>
      <c r="Y2376" s="8" t="str">
        <f t="shared" si="329"/>
        <v/>
      </c>
      <c r="Z2376" s="8" t="str">
        <f>VLOOKUP($D2376,{"29 - Psychiatrie (Erwachsene)","BGI";"297 - stationsäquivalente Behandlung in der Erwachsenenpsychiatrie (29)","BGI";"30 - Kinder- und Jugendpsychiatrie","BGII";"307 - stationsäquivalente Behandlung in der Kinder- und Jugendpsychiatrie (30)","BGII";"31 - Psychosomatik","BGI";"","LEER";0,"Leer"},2,0)</f>
        <v>LEER</v>
      </c>
      <c r="AA2376" s="8" t="str">
        <f t="shared" si="330"/>
        <v>Stationen</v>
      </c>
    </row>
    <row r="2377" spans="2:27" ht="15" customHeight="1" x14ac:dyDescent="0.25">
      <c r="B2377" s="76" t="str">
        <f t="shared" si="332"/>
        <v>!!!</v>
      </c>
      <c r="C2377" s="310" t="str">
        <f>IF(LEN($E2377)&gt;0,VLOOKUP(TEXT($E2377,0),'Angaben Stationen'!$E$14:$V$215,17,0),"")</f>
        <v/>
      </c>
      <c r="D2377" s="254" t="str">
        <f>IF(LEN($E2377)&gt;0,VLOOKUP(TEXT($E2377,0),'Angaben Stationen'!$E$14:$V$215,18,0),"")</f>
        <v/>
      </c>
      <c r="E2377" s="344"/>
      <c r="F2377" s="256"/>
      <c r="G2377" s="256"/>
      <c r="H2377" s="307"/>
      <c r="I2377" s="183"/>
      <c r="R2377" s="8">
        <f t="shared" si="325"/>
        <v>0</v>
      </c>
      <c r="S2377" s="8">
        <f>VLOOKUP($D2377,{"29 - Psychiatrie (Erwachsene)",1;"30 - Kinder- und Jugendpsychiatrie",1;"297 - stationsäquivalente Behandlung in der Erwachsenenpsychiatrie (29)",1;"307 - stationsäquivalente Behandlung in der Kinder- und Jugendpsychiatrie (30)",1;"31 - Psychosomatik",1;"",0;0,0},2,0)</f>
        <v>0</v>
      </c>
      <c r="T2377" s="8">
        <f t="shared" si="331"/>
        <v>0</v>
      </c>
      <c r="U2377" s="8">
        <f t="shared" si="333"/>
        <v>0</v>
      </c>
      <c r="V2377" s="8">
        <f t="shared" si="326"/>
        <v>0</v>
      </c>
      <c r="W2377" s="8">
        <f t="shared" si="327"/>
        <v>0</v>
      </c>
      <c r="X2377" s="8">
        <f t="shared" si="328"/>
        <v>0</v>
      </c>
      <c r="Y2377" s="8" t="str">
        <f t="shared" si="329"/>
        <v/>
      </c>
      <c r="Z2377" s="8" t="str">
        <f>VLOOKUP($D2377,{"29 - Psychiatrie (Erwachsene)","BGI";"297 - stationsäquivalente Behandlung in der Erwachsenenpsychiatrie (29)","BGI";"30 - Kinder- und Jugendpsychiatrie","BGII";"307 - stationsäquivalente Behandlung in der Kinder- und Jugendpsychiatrie (30)","BGII";"31 - Psychosomatik","BGI";"","LEER";0,"Leer"},2,0)</f>
        <v>LEER</v>
      </c>
      <c r="AA2377" s="8" t="str">
        <f t="shared" si="330"/>
        <v>Stationen</v>
      </c>
    </row>
    <row r="2378" spans="2:27" ht="15" customHeight="1" x14ac:dyDescent="0.25">
      <c r="B2378" s="76" t="str">
        <f t="shared" si="332"/>
        <v>!!!</v>
      </c>
      <c r="C2378" s="310" t="str">
        <f>IF(LEN($E2378)&gt;0,VLOOKUP(TEXT($E2378,0),'Angaben Stationen'!$E$14:$V$215,17,0),"")</f>
        <v/>
      </c>
      <c r="D2378" s="254" t="str">
        <f>IF(LEN($E2378)&gt;0,VLOOKUP(TEXT($E2378,0),'Angaben Stationen'!$E$14:$V$215,18,0),"")</f>
        <v/>
      </c>
      <c r="E2378" s="344"/>
      <c r="F2378" s="256"/>
      <c r="G2378" s="256"/>
      <c r="H2378" s="307"/>
      <c r="I2378" s="183"/>
      <c r="R2378" s="8">
        <f t="shared" si="325"/>
        <v>0</v>
      </c>
      <c r="S2378" s="8">
        <f>VLOOKUP($D2378,{"29 - Psychiatrie (Erwachsene)",1;"30 - Kinder- und Jugendpsychiatrie",1;"297 - stationsäquivalente Behandlung in der Erwachsenenpsychiatrie (29)",1;"307 - stationsäquivalente Behandlung in der Kinder- und Jugendpsychiatrie (30)",1;"31 - Psychosomatik",1;"",0;0,0},2,0)</f>
        <v>0</v>
      </c>
      <c r="T2378" s="8">
        <f t="shared" si="331"/>
        <v>0</v>
      </c>
      <c r="U2378" s="8">
        <f t="shared" si="333"/>
        <v>0</v>
      </c>
      <c r="V2378" s="8">
        <f t="shared" si="326"/>
        <v>0</v>
      </c>
      <c r="W2378" s="8">
        <f t="shared" si="327"/>
        <v>0</v>
      </c>
      <c r="X2378" s="8">
        <f t="shared" si="328"/>
        <v>0</v>
      </c>
      <c r="Y2378" s="8" t="str">
        <f t="shared" si="329"/>
        <v/>
      </c>
      <c r="Z2378" s="8" t="str">
        <f>VLOOKUP($D2378,{"29 - Psychiatrie (Erwachsene)","BGI";"297 - stationsäquivalente Behandlung in der Erwachsenenpsychiatrie (29)","BGI";"30 - Kinder- und Jugendpsychiatrie","BGII";"307 - stationsäquivalente Behandlung in der Kinder- und Jugendpsychiatrie (30)","BGII";"31 - Psychosomatik","BGI";"","LEER";0,"Leer"},2,0)</f>
        <v>LEER</v>
      </c>
      <c r="AA2378" s="8" t="str">
        <f t="shared" si="330"/>
        <v>Stationen</v>
      </c>
    </row>
    <row r="2379" spans="2:27" ht="15" customHeight="1" x14ac:dyDescent="0.25">
      <c r="B2379" s="76" t="str">
        <f t="shared" si="332"/>
        <v>!!!</v>
      </c>
      <c r="C2379" s="310" t="str">
        <f>IF(LEN($E2379)&gt;0,VLOOKUP(TEXT($E2379,0),'Angaben Stationen'!$E$14:$V$215,17,0),"")</f>
        <v/>
      </c>
      <c r="D2379" s="254" t="str">
        <f>IF(LEN($E2379)&gt;0,VLOOKUP(TEXT($E2379,0),'Angaben Stationen'!$E$14:$V$215,18,0),"")</f>
        <v/>
      </c>
      <c r="E2379" s="344"/>
      <c r="F2379" s="256"/>
      <c r="G2379" s="256"/>
      <c r="H2379" s="307"/>
      <c r="I2379" s="183"/>
      <c r="R2379" s="8">
        <f t="shared" si="325"/>
        <v>0</v>
      </c>
      <c r="S2379" s="8">
        <f>VLOOKUP($D2379,{"29 - Psychiatrie (Erwachsene)",1;"30 - Kinder- und Jugendpsychiatrie",1;"297 - stationsäquivalente Behandlung in der Erwachsenenpsychiatrie (29)",1;"307 - stationsäquivalente Behandlung in der Kinder- und Jugendpsychiatrie (30)",1;"31 - Psychosomatik",1;"",0;0,0},2,0)</f>
        <v>0</v>
      </c>
      <c r="T2379" s="8">
        <f t="shared" si="331"/>
        <v>0</v>
      </c>
      <c r="U2379" s="8">
        <f t="shared" si="333"/>
        <v>0</v>
      </c>
      <c r="V2379" s="8">
        <f t="shared" si="326"/>
        <v>0</v>
      </c>
      <c r="W2379" s="8">
        <f t="shared" si="327"/>
        <v>0</v>
      </c>
      <c r="X2379" s="8">
        <f t="shared" si="328"/>
        <v>0</v>
      </c>
      <c r="Y2379" s="8" t="str">
        <f t="shared" si="329"/>
        <v/>
      </c>
      <c r="Z2379" s="8" t="str">
        <f>VLOOKUP($D2379,{"29 - Psychiatrie (Erwachsene)","BGI";"297 - stationsäquivalente Behandlung in der Erwachsenenpsychiatrie (29)","BGI";"30 - Kinder- und Jugendpsychiatrie","BGII";"307 - stationsäquivalente Behandlung in der Kinder- und Jugendpsychiatrie (30)","BGII";"31 - Psychosomatik","BGI";"","LEER";0,"Leer"},2,0)</f>
        <v>LEER</v>
      </c>
      <c r="AA2379" s="8" t="str">
        <f t="shared" si="330"/>
        <v>Stationen</v>
      </c>
    </row>
    <row r="2380" spans="2:27" ht="15" customHeight="1" x14ac:dyDescent="0.25">
      <c r="B2380" s="76" t="str">
        <f t="shared" si="332"/>
        <v>!!!</v>
      </c>
      <c r="C2380" s="310" t="str">
        <f>IF(LEN($E2380)&gt;0,VLOOKUP(TEXT($E2380,0),'Angaben Stationen'!$E$14:$V$215,17,0),"")</f>
        <v/>
      </c>
      <c r="D2380" s="254" t="str">
        <f>IF(LEN($E2380)&gt;0,VLOOKUP(TEXT($E2380,0),'Angaben Stationen'!$E$14:$V$215,18,0),"")</f>
        <v/>
      </c>
      <c r="E2380" s="344"/>
      <c r="F2380" s="256"/>
      <c r="G2380" s="256"/>
      <c r="H2380" s="307"/>
      <c r="I2380" s="183"/>
      <c r="R2380" s="8">
        <f t="shared" si="325"/>
        <v>0</v>
      </c>
      <c r="S2380" s="8">
        <f>VLOOKUP($D2380,{"29 - Psychiatrie (Erwachsene)",1;"30 - Kinder- und Jugendpsychiatrie",1;"297 - stationsäquivalente Behandlung in der Erwachsenenpsychiatrie (29)",1;"307 - stationsäquivalente Behandlung in der Kinder- und Jugendpsychiatrie (30)",1;"31 - Psychosomatik",1;"",0;0,0},2,0)</f>
        <v>0</v>
      </c>
      <c r="T2380" s="8">
        <f t="shared" si="331"/>
        <v>0</v>
      </c>
      <c r="U2380" s="8">
        <f t="shared" si="333"/>
        <v>0</v>
      </c>
      <c r="V2380" s="8">
        <f t="shared" si="326"/>
        <v>0</v>
      </c>
      <c r="W2380" s="8">
        <f t="shared" si="327"/>
        <v>0</v>
      </c>
      <c r="X2380" s="8">
        <f t="shared" si="328"/>
        <v>0</v>
      </c>
      <c r="Y2380" s="8" t="str">
        <f t="shared" si="329"/>
        <v/>
      </c>
      <c r="Z2380" s="8" t="str">
        <f>VLOOKUP($D2380,{"29 - Psychiatrie (Erwachsene)","BGI";"297 - stationsäquivalente Behandlung in der Erwachsenenpsychiatrie (29)","BGI";"30 - Kinder- und Jugendpsychiatrie","BGII";"307 - stationsäquivalente Behandlung in der Kinder- und Jugendpsychiatrie (30)","BGII";"31 - Psychosomatik","BGI";"","LEER";0,"Leer"},2,0)</f>
        <v>LEER</v>
      </c>
      <c r="AA2380" s="8" t="str">
        <f t="shared" si="330"/>
        <v>Stationen</v>
      </c>
    </row>
    <row r="2381" spans="2:27" ht="15" customHeight="1" x14ac:dyDescent="0.25">
      <c r="B2381" s="76" t="str">
        <f t="shared" si="332"/>
        <v>!!!</v>
      </c>
      <c r="C2381" s="310" t="str">
        <f>IF(LEN($E2381)&gt;0,VLOOKUP(TEXT($E2381,0),'Angaben Stationen'!$E$14:$V$215,17,0),"")</f>
        <v/>
      </c>
      <c r="D2381" s="254" t="str">
        <f>IF(LEN($E2381)&gt;0,VLOOKUP(TEXT($E2381,0),'Angaben Stationen'!$E$14:$V$215,18,0),"")</f>
        <v/>
      </c>
      <c r="E2381" s="344"/>
      <c r="F2381" s="256"/>
      <c r="G2381" s="256"/>
      <c r="H2381" s="307"/>
      <c r="I2381" s="183"/>
      <c r="R2381" s="8">
        <f t="shared" si="325"/>
        <v>0</v>
      </c>
      <c r="S2381" s="8">
        <f>VLOOKUP($D2381,{"29 - Psychiatrie (Erwachsene)",1;"30 - Kinder- und Jugendpsychiatrie",1;"297 - stationsäquivalente Behandlung in der Erwachsenenpsychiatrie (29)",1;"307 - stationsäquivalente Behandlung in der Kinder- und Jugendpsychiatrie (30)",1;"31 - Psychosomatik",1;"",0;0,0},2,0)</f>
        <v>0</v>
      </c>
      <c r="T2381" s="8">
        <f t="shared" si="331"/>
        <v>0</v>
      </c>
      <c r="U2381" s="8">
        <f t="shared" si="333"/>
        <v>0</v>
      </c>
      <c r="V2381" s="8">
        <f t="shared" si="326"/>
        <v>0</v>
      </c>
      <c r="W2381" s="8">
        <f t="shared" si="327"/>
        <v>0</v>
      </c>
      <c r="X2381" s="8">
        <f t="shared" si="328"/>
        <v>0</v>
      </c>
      <c r="Y2381" s="8" t="str">
        <f t="shared" si="329"/>
        <v/>
      </c>
      <c r="Z2381" s="8" t="str">
        <f>VLOOKUP($D2381,{"29 - Psychiatrie (Erwachsene)","BGI";"297 - stationsäquivalente Behandlung in der Erwachsenenpsychiatrie (29)","BGI";"30 - Kinder- und Jugendpsychiatrie","BGII";"307 - stationsäquivalente Behandlung in der Kinder- und Jugendpsychiatrie (30)","BGII";"31 - Psychosomatik","BGI";"","LEER";0,"Leer"},2,0)</f>
        <v>LEER</v>
      </c>
      <c r="AA2381" s="8" t="str">
        <f t="shared" si="330"/>
        <v>Stationen</v>
      </c>
    </row>
    <row r="2382" spans="2:27" ht="15" customHeight="1" x14ac:dyDescent="0.25">
      <c r="B2382" s="76" t="str">
        <f t="shared" si="332"/>
        <v>!!!</v>
      </c>
      <c r="C2382" s="310" t="str">
        <f>IF(LEN($E2382)&gt;0,VLOOKUP(TEXT($E2382,0),'Angaben Stationen'!$E$14:$V$215,17,0),"")</f>
        <v/>
      </c>
      <c r="D2382" s="254" t="str">
        <f>IF(LEN($E2382)&gt;0,VLOOKUP(TEXT($E2382,0),'Angaben Stationen'!$E$14:$V$215,18,0),"")</f>
        <v/>
      </c>
      <c r="E2382" s="344"/>
      <c r="F2382" s="256"/>
      <c r="G2382" s="256"/>
      <c r="H2382" s="307"/>
      <c r="I2382" s="183"/>
      <c r="R2382" s="8">
        <f t="shared" si="325"/>
        <v>0</v>
      </c>
      <c r="S2382" s="8">
        <f>VLOOKUP($D2382,{"29 - Psychiatrie (Erwachsene)",1;"30 - Kinder- und Jugendpsychiatrie",1;"297 - stationsäquivalente Behandlung in der Erwachsenenpsychiatrie (29)",1;"307 - stationsäquivalente Behandlung in der Kinder- und Jugendpsychiatrie (30)",1;"31 - Psychosomatik",1;"",0;0,0},2,0)</f>
        <v>0</v>
      </c>
      <c r="T2382" s="8">
        <f t="shared" si="331"/>
        <v>0</v>
      </c>
      <c r="U2382" s="8">
        <f t="shared" si="333"/>
        <v>0</v>
      </c>
      <c r="V2382" s="8">
        <f t="shared" si="326"/>
        <v>0</v>
      </c>
      <c r="W2382" s="8">
        <f t="shared" si="327"/>
        <v>0</v>
      </c>
      <c r="X2382" s="8">
        <f t="shared" si="328"/>
        <v>0</v>
      </c>
      <c r="Y2382" s="8" t="str">
        <f t="shared" si="329"/>
        <v/>
      </c>
      <c r="Z2382" s="8" t="str">
        <f>VLOOKUP($D2382,{"29 - Psychiatrie (Erwachsene)","BGI";"297 - stationsäquivalente Behandlung in der Erwachsenenpsychiatrie (29)","BGI";"30 - Kinder- und Jugendpsychiatrie","BGII";"307 - stationsäquivalente Behandlung in der Kinder- und Jugendpsychiatrie (30)","BGII";"31 - Psychosomatik","BGI";"","LEER";0,"Leer"},2,0)</f>
        <v>LEER</v>
      </c>
      <c r="AA2382" s="8" t="str">
        <f t="shared" si="330"/>
        <v>Stationen</v>
      </c>
    </row>
    <row r="2383" spans="2:27" ht="15" customHeight="1" x14ac:dyDescent="0.25">
      <c r="B2383" s="76" t="str">
        <f t="shared" si="332"/>
        <v>!!!</v>
      </c>
      <c r="C2383" s="310" t="str">
        <f>IF(LEN($E2383)&gt;0,VLOOKUP(TEXT($E2383,0),'Angaben Stationen'!$E$14:$V$215,17,0),"")</f>
        <v/>
      </c>
      <c r="D2383" s="254" t="str">
        <f>IF(LEN($E2383)&gt;0,VLOOKUP(TEXT($E2383,0),'Angaben Stationen'!$E$14:$V$215,18,0),"")</f>
        <v/>
      </c>
      <c r="E2383" s="344"/>
      <c r="F2383" s="256"/>
      <c r="G2383" s="256"/>
      <c r="H2383" s="307"/>
      <c r="I2383" s="183"/>
      <c r="R2383" s="8">
        <f t="shared" si="325"/>
        <v>0</v>
      </c>
      <c r="S2383" s="8">
        <f>VLOOKUP($D2383,{"29 - Psychiatrie (Erwachsene)",1;"30 - Kinder- und Jugendpsychiatrie",1;"297 - stationsäquivalente Behandlung in der Erwachsenenpsychiatrie (29)",1;"307 - stationsäquivalente Behandlung in der Kinder- und Jugendpsychiatrie (30)",1;"31 - Psychosomatik",1;"",0;0,0},2,0)</f>
        <v>0</v>
      </c>
      <c r="T2383" s="8">
        <f t="shared" si="331"/>
        <v>0</v>
      </c>
      <c r="U2383" s="8">
        <f t="shared" si="333"/>
        <v>0</v>
      </c>
      <c r="V2383" s="8">
        <f t="shared" si="326"/>
        <v>0</v>
      </c>
      <c r="W2383" s="8">
        <f t="shared" si="327"/>
        <v>0</v>
      </c>
      <c r="X2383" s="8">
        <f t="shared" si="328"/>
        <v>0</v>
      </c>
      <c r="Y2383" s="8" t="str">
        <f t="shared" si="329"/>
        <v/>
      </c>
      <c r="Z2383" s="8" t="str">
        <f>VLOOKUP($D2383,{"29 - Psychiatrie (Erwachsene)","BGI";"297 - stationsäquivalente Behandlung in der Erwachsenenpsychiatrie (29)","BGI";"30 - Kinder- und Jugendpsychiatrie","BGII";"307 - stationsäquivalente Behandlung in der Kinder- und Jugendpsychiatrie (30)","BGII";"31 - Psychosomatik","BGI";"","LEER";0,"Leer"},2,0)</f>
        <v>LEER</v>
      </c>
      <c r="AA2383" s="8" t="str">
        <f t="shared" si="330"/>
        <v>Stationen</v>
      </c>
    </row>
    <row r="2384" spans="2:27" ht="15" customHeight="1" x14ac:dyDescent="0.25">
      <c r="B2384" s="76" t="str">
        <f t="shared" si="332"/>
        <v>!!!</v>
      </c>
      <c r="C2384" s="310" t="str">
        <f>IF(LEN($E2384)&gt;0,VLOOKUP(TEXT($E2384,0),'Angaben Stationen'!$E$14:$V$215,17,0),"")</f>
        <v/>
      </c>
      <c r="D2384" s="254" t="str">
        <f>IF(LEN($E2384)&gt;0,VLOOKUP(TEXT($E2384,0),'Angaben Stationen'!$E$14:$V$215,18,0),"")</f>
        <v/>
      </c>
      <c r="E2384" s="344"/>
      <c r="F2384" s="256"/>
      <c r="G2384" s="256"/>
      <c r="H2384" s="307"/>
      <c r="I2384" s="183"/>
      <c r="R2384" s="8">
        <f t="shared" si="325"/>
        <v>0</v>
      </c>
      <c r="S2384" s="8">
        <f>VLOOKUP($D2384,{"29 - Psychiatrie (Erwachsene)",1;"30 - Kinder- und Jugendpsychiatrie",1;"297 - stationsäquivalente Behandlung in der Erwachsenenpsychiatrie (29)",1;"307 - stationsäquivalente Behandlung in der Kinder- und Jugendpsychiatrie (30)",1;"31 - Psychosomatik",1;"",0;0,0},2,0)</f>
        <v>0</v>
      </c>
      <c r="T2384" s="8">
        <f t="shared" si="331"/>
        <v>0</v>
      </c>
      <c r="U2384" s="8">
        <f t="shared" si="333"/>
        <v>0</v>
      </c>
      <c r="V2384" s="8">
        <f t="shared" si="326"/>
        <v>0</v>
      </c>
      <c r="W2384" s="8">
        <f t="shared" si="327"/>
        <v>0</v>
      </c>
      <c r="X2384" s="8">
        <f t="shared" si="328"/>
        <v>0</v>
      </c>
      <c r="Y2384" s="8" t="str">
        <f t="shared" si="329"/>
        <v/>
      </c>
      <c r="Z2384" s="8" t="str">
        <f>VLOOKUP($D2384,{"29 - Psychiatrie (Erwachsene)","BGI";"297 - stationsäquivalente Behandlung in der Erwachsenenpsychiatrie (29)","BGI";"30 - Kinder- und Jugendpsychiatrie","BGII";"307 - stationsäquivalente Behandlung in der Kinder- und Jugendpsychiatrie (30)","BGII";"31 - Psychosomatik","BGI";"","LEER";0,"Leer"},2,0)</f>
        <v>LEER</v>
      </c>
      <c r="AA2384" s="8" t="str">
        <f t="shared" si="330"/>
        <v>Stationen</v>
      </c>
    </row>
    <row r="2385" spans="2:27" ht="15" customHeight="1" x14ac:dyDescent="0.25">
      <c r="B2385" s="76" t="str">
        <f t="shared" si="332"/>
        <v>!!!</v>
      </c>
      <c r="C2385" s="310" t="str">
        <f>IF(LEN($E2385)&gt;0,VLOOKUP(TEXT($E2385,0),'Angaben Stationen'!$E$14:$V$215,17,0),"")</f>
        <v/>
      </c>
      <c r="D2385" s="254" t="str">
        <f>IF(LEN($E2385)&gt;0,VLOOKUP(TEXT($E2385,0),'Angaben Stationen'!$E$14:$V$215,18,0),"")</f>
        <v/>
      </c>
      <c r="E2385" s="344"/>
      <c r="F2385" s="256"/>
      <c r="G2385" s="256"/>
      <c r="H2385" s="307"/>
      <c r="I2385" s="183"/>
      <c r="R2385" s="8">
        <f t="shared" si="325"/>
        <v>0</v>
      </c>
      <c r="S2385" s="8">
        <f>VLOOKUP($D2385,{"29 - Psychiatrie (Erwachsene)",1;"30 - Kinder- und Jugendpsychiatrie",1;"297 - stationsäquivalente Behandlung in der Erwachsenenpsychiatrie (29)",1;"307 - stationsäquivalente Behandlung in der Kinder- und Jugendpsychiatrie (30)",1;"31 - Psychosomatik",1;"",0;0,0},2,0)</f>
        <v>0</v>
      </c>
      <c r="T2385" s="8">
        <f t="shared" si="331"/>
        <v>0</v>
      </c>
      <c r="U2385" s="8">
        <f t="shared" si="333"/>
        <v>0</v>
      </c>
      <c r="V2385" s="8">
        <f t="shared" si="326"/>
        <v>0</v>
      </c>
      <c r="W2385" s="8">
        <f t="shared" si="327"/>
        <v>0</v>
      </c>
      <c r="X2385" s="8">
        <f t="shared" si="328"/>
        <v>0</v>
      </c>
      <c r="Y2385" s="8" t="str">
        <f t="shared" si="329"/>
        <v/>
      </c>
      <c r="Z2385" s="8" t="str">
        <f>VLOOKUP($D2385,{"29 - Psychiatrie (Erwachsene)","BGI";"297 - stationsäquivalente Behandlung in der Erwachsenenpsychiatrie (29)","BGI";"30 - Kinder- und Jugendpsychiatrie","BGII";"307 - stationsäquivalente Behandlung in der Kinder- und Jugendpsychiatrie (30)","BGII";"31 - Psychosomatik","BGI";"","LEER";0,"Leer"},2,0)</f>
        <v>LEER</v>
      </c>
      <c r="AA2385" s="8" t="str">
        <f t="shared" si="330"/>
        <v>Stationen</v>
      </c>
    </row>
    <row r="2386" spans="2:27" ht="15" customHeight="1" x14ac:dyDescent="0.25">
      <c r="B2386" s="76" t="str">
        <f t="shared" si="332"/>
        <v>!!!</v>
      </c>
      <c r="C2386" s="310" t="str">
        <f>IF(LEN($E2386)&gt;0,VLOOKUP(TEXT($E2386,0),'Angaben Stationen'!$E$14:$V$215,17,0),"")</f>
        <v/>
      </c>
      <c r="D2386" s="254" t="str">
        <f>IF(LEN($E2386)&gt;0,VLOOKUP(TEXT($E2386,0),'Angaben Stationen'!$E$14:$V$215,18,0),"")</f>
        <v/>
      </c>
      <c r="E2386" s="344"/>
      <c r="F2386" s="256"/>
      <c r="G2386" s="256"/>
      <c r="H2386" s="307"/>
      <c r="I2386" s="183"/>
      <c r="R2386" s="8">
        <f t="shared" si="325"/>
        <v>0</v>
      </c>
      <c r="S2386" s="8">
        <f>VLOOKUP($D2386,{"29 - Psychiatrie (Erwachsene)",1;"30 - Kinder- und Jugendpsychiatrie",1;"297 - stationsäquivalente Behandlung in der Erwachsenenpsychiatrie (29)",1;"307 - stationsäquivalente Behandlung in der Kinder- und Jugendpsychiatrie (30)",1;"31 - Psychosomatik",1;"",0;0,0},2,0)</f>
        <v>0</v>
      </c>
      <c r="T2386" s="8">
        <f t="shared" si="331"/>
        <v>0</v>
      </c>
      <c r="U2386" s="8">
        <f t="shared" si="333"/>
        <v>0</v>
      </c>
      <c r="V2386" s="8">
        <f t="shared" si="326"/>
        <v>0</v>
      </c>
      <c r="W2386" s="8">
        <f t="shared" si="327"/>
        <v>0</v>
      </c>
      <c r="X2386" s="8">
        <f t="shared" si="328"/>
        <v>0</v>
      </c>
      <c r="Y2386" s="8" t="str">
        <f t="shared" si="329"/>
        <v/>
      </c>
      <c r="Z2386" s="8" t="str">
        <f>VLOOKUP($D2386,{"29 - Psychiatrie (Erwachsene)","BGI";"297 - stationsäquivalente Behandlung in der Erwachsenenpsychiatrie (29)","BGI";"30 - Kinder- und Jugendpsychiatrie","BGII";"307 - stationsäquivalente Behandlung in der Kinder- und Jugendpsychiatrie (30)","BGII";"31 - Psychosomatik","BGI";"","LEER";0,"Leer"},2,0)</f>
        <v>LEER</v>
      </c>
      <c r="AA2386" s="8" t="str">
        <f t="shared" si="330"/>
        <v>Stationen</v>
      </c>
    </row>
    <row r="2387" spans="2:27" ht="15" customHeight="1" x14ac:dyDescent="0.25">
      <c r="B2387" s="76" t="str">
        <f t="shared" si="332"/>
        <v>!!!</v>
      </c>
      <c r="C2387" s="310" t="str">
        <f>IF(LEN($E2387)&gt;0,VLOOKUP(TEXT($E2387,0),'Angaben Stationen'!$E$14:$V$215,17,0),"")</f>
        <v/>
      </c>
      <c r="D2387" s="254" t="str">
        <f>IF(LEN($E2387)&gt;0,VLOOKUP(TEXT($E2387,0),'Angaben Stationen'!$E$14:$V$215,18,0),"")</f>
        <v/>
      </c>
      <c r="E2387" s="344"/>
      <c r="F2387" s="256"/>
      <c r="G2387" s="256"/>
      <c r="H2387" s="307"/>
      <c r="I2387" s="183"/>
      <c r="R2387" s="8">
        <f t="shared" si="325"/>
        <v>0</v>
      </c>
      <c r="S2387" s="8">
        <f>VLOOKUP($D2387,{"29 - Psychiatrie (Erwachsene)",1;"30 - Kinder- und Jugendpsychiatrie",1;"297 - stationsäquivalente Behandlung in der Erwachsenenpsychiatrie (29)",1;"307 - stationsäquivalente Behandlung in der Kinder- und Jugendpsychiatrie (30)",1;"31 - Psychosomatik",1;"",0;0,0},2,0)</f>
        <v>0</v>
      </c>
      <c r="T2387" s="8">
        <f t="shared" si="331"/>
        <v>0</v>
      </c>
      <c r="U2387" s="8">
        <f t="shared" si="333"/>
        <v>0</v>
      </c>
      <c r="V2387" s="8">
        <f t="shared" si="326"/>
        <v>0</v>
      </c>
      <c r="W2387" s="8">
        <f t="shared" si="327"/>
        <v>0</v>
      </c>
      <c r="X2387" s="8">
        <f t="shared" si="328"/>
        <v>0</v>
      </c>
      <c r="Y2387" s="8" t="str">
        <f t="shared" si="329"/>
        <v/>
      </c>
      <c r="Z2387" s="8" t="str">
        <f>VLOOKUP($D2387,{"29 - Psychiatrie (Erwachsene)","BGI";"297 - stationsäquivalente Behandlung in der Erwachsenenpsychiatrie (29)","BGI";"30 - Kinder- und Jugendpsychiatrie","BGII";"307 - stationsäquivalente Behandlung in der Kinder- und Jugendpsychiatrie (30)","BGII";"31 - Psychosomatik","BGI";"","LEER";0,"Leer"},2,0)</f>
        <v>LEER</v>
      </c>
      <c r="AA2387" s="8" t="str">
        <f t="shared" si="330"/>
        <v>Stationen</v>
      </c>
    </row>
    <row r="2388" spans="2:27" ht="15" customHeight="1" x14ac:dyDescent="0.25">
      <c r="B2388" s="76" t="str">
        <f t="shared" si="332"/>
        <v>!!!</v>
      </c>
      <c r="C2388" s="310" t="str">
        <f>IF(LEN($E2388)&gt;0,VLOOKUP(TEXT($E2388,0),'Angaben Stationen'!$E$14:$V$215,17,0),"")</f>
        <v/>
      </c>
      <c r="D2388" s="254" t="str">
        <f>IF(LEN($E2388)&gt;0,VLOOKUP(TEXT($E2388,0),'Angaben Stationen'!$E$14:$V$215,18,0),"")</f>
        <v/>
      </c>
      <c r="E2388" s="344"/>
      <c r="F2388" s="256"/>
      <c r="G2388" s="256"/>
      <c r="H2388" s="307"/>
      <c r="I2388" s="183"/>
      <c r="R2388" s="8">
        <f t="shared" si="325"/>
        <v>0</v>
      </c>
      <c r="S2388" s="8">
        <f>VLOOKUP($D2388,{"29 - Psychiatrie (Erwachsene)",1;"30 - Kinder- und Jugendpsychiatrie",1;"297 - stationsäquivalente Behandlung in der Erwachsenenpsychiatrie (29)",1;"307 - stationsäquivalente Behandlung in der Kinder- und Jugendpsychiatrie (30)",1;"31 - Psychosomatik",1;"",0;0,0},2,0)</f>
        <v>0</v>
      </c>
      <c r="T2388" s="8">
        <f t="shared" si="331"/>
        <v>0</v>
      </c>
      <c r="U2388" s="8">
        <f t="shared" si="333"/>
        <v>0</v>
      </c>
      <c r="V2388" s="8">
        <f t="shared" si="326"/>
        <v>0</v>
      </c>
      <c r="W2388" s="8">
        <f t="shared" si="327"/>
        <v>0</v>
      </c>
      <c r="X2388" s="8">
        <f t="shared" si="328"/>
        <v>0</v>
      </c>
      <c r="Y2388" s="8" t="str">
        <f t="shared" si="329"/>
        <v/>
      </c>
      <c r="Z2388" s="8" t="str">
        <f>VLOOKUP($D2388,{"29 - Psychiatrie (Erwachsene)","BGI";"297 - stationsäquivalente Behandlung in der Erwachsenenpsychiatrie (29)","BGI";"30 - Kinder- und Jugendpsychiatrie","BGII";"307 - stationsäquivalente Behandlung in der Kinder- und Jugendpsychiatrie (30)","BGII";"31 - Psychosomatik","BGI";"","LEER";0,"Leer"},2,0)</f>
        <v>LEER</v>
      </c>
      <c r="AA2388" s="8" t="str">
        <f t="shared" si="330"/>
        <v>Stationen</v>
      </c>
    </row>
    <row r="2389" spans="2:27" ht="15" customHeight="1" x14ac:dyDescent="0.25">
      <c r="B2389" s="76" t="str">
        <f t="shared" si="332"/>
        <v>!!!</v>
      </c>
      <c r="C2389" s="310" t="str">
        <f>IF(LEN($E2389)&gt;0,VLOOKUP(TEXT($E2389,0),'Angaben Stationen'!$E$14:$V$215,17,0),"")</f>
        <v/>
      </c>
      <c r="D2389" s="254" t="str">
        <f>IF(LEN($E2389)&gt;0,VLOOKUP(TEXT($E2389,0),'Angaben Stationen'!$E$14:$V$215,18,0),"")</f>
        <v/>
      </c>
      <c r="E2389" s="344"/>
      <c r="F2389" s="256"/>
      <c r="G2389" s="256"/>
      <c r="H2389" s="307"/>
      <c r="I2389" s="183"/>
      <c r="R2389" s="8">
        <f t="shared" si="325"/>
        <v>0</v>
      </c>
      <c r="S2389" s="8">
        <f>VLOOKUP($D2389,{"29 - Psychiatrie (Erwachsene)",1;"30 - Kinder- und Jugendpsychiatrie",1;"297 - stationsäquivalente Behandlung in der Erwachsenenpsychiatrie (29)",1;"307 - stationsäquivalente Behandlung in der Kinder- und Jugendpsychiatrie (30)",1;"31 - Psychosomatik",1;"",0;0,0},2,0)</f>
        <v>0</v>
      </c>
      <c r="T2389" s="8">
        <f t="shared" si="331"/>
        <v>0</v>
      </c>
      <c r="U2389" s="8">
        <f t="shared" si="333"/>
        <v>0</v>
      </c>
      <c r="V2389" s="8">
        <f t="shared" si="326"/>
        <v>0</v>
      </c>
      <c r="W2389" s="8">
        <f t="shared" si="327"/>
        <v>0</v>
      </c>
      <c r="X2389" s="8">
        <f t="shared" si="328"/>
        <v>0</v>
      </c>
      <c r="Y2389" s="8" t="str">
        <f t="shared" si="329"/>
        <v/>
      </c>
      <c r="Z2389" s="8" t="str">
        <f>VLOOKUP($D2389,{"29 - Psychiatrie (Erwachsene)","BGI";"297 - stationsäquivalente Behandlung in der Erwachsenenpsychiatrie (29)","BGI";"30 - Kinder- und Jugendpsychiatrie","BGII";"307 - stationsäquivalente Behandlung in der Kinder- und Jugendpsychiatrie (30)","BGII";"31 - Psychosomatik","BGI";"","LEER";0,"Leer"},2,0)</f>
        <v>LEER</v>
      </c>
      <c r="AA2389" s="8" t="str">
        <f t="shared" si="330"/>
        <v>Stationen</v>
      </c>
    </row>
    <row r="2390" spans="2:27" ht="15" customHeight="1" x14ac:dyDescent="0.25">
      <c r="B2390" s="76" t="str">
        <f t="shared" si="332"/>
        <v>!!!</v>
      </c>
      <c r="C2390" s="310" t="str">
        <f>IF(LEN($E2390)&gt;0,VLOOKUP(TEXT($E2390,0),'Angaben Stationen'!$E$14:$V$215,17,0),"")</f>
        <v/>
      </c>
      <c r="D2390" s="254" t="str">
        <f>IF(LEN($E2390)&gt;0,VLOOKUP(TEXT($E2390,0),'Angaben Stationen'!$E$14:$V$215,18,0),"")</f>
        <v/>
      </c>
      <c r="E2390" s="344"/>
      <c r="F2390" s="256"/>
      <c r="G2390" s="256"/>
      <c r="H2390" s="307"/>
      <c r="I2390" s="183"/>
      <c r="R2390" s="8">
        <f t="shared" si="325"/>
        <v>0</v>
      </c>
      <c r="S2390" s="8">
        <f>VLOOKUP($D2390,{"29 - Psychiatrie (Erwachsene)",1;"30 - Kinder- und Jugendpsychiatrie",1;"297 - stationsäquivalente Behandlung in der Erwachsenenpsychiatrie (29)",1;"307 - stationsäquivalente Behandlung in der Kinder- und Jugendpsychiatrie (30)",1;"31 - Psychosomatik",1;"",0;0,0},2,0)</f>
        <v>0</v>
      </c>
      <c r="T2390" s="8">
        <f t="shared" si="331"/>
        <v>0</v>
      </c>
      <c r="U2390" s="8">
        <f t="shared" si="333"/>
        <v>0</v>
      </c>
      <c r="V2390" s="8">
        <f t="shared" si="326"/>
        <v>0</v>
      </c>
      <c r="W2390" s="8">
        <f t="shared" si="327"/>
        <v>0</v>
      </c>
      <c r="X2390" s="8">
        <f t="shared" si="328"/>
        <v>0</v>
      </c>
      <c r="Y2390" s="8" t="str">
        <f t="shared" si="329"/>
        <v/>
      </c>
      <c r="Z2390" s="8" t="str">
        <f>VLOOKUP($D2390,{"29 - Psychiatrie (Erwachsene)","BGI";"297 - stationsäquivalente Behandlung in der Erwachsenenpsychiatrie (29)","BGI";"30 - Kinder- und Jugendpsychiatrie","BGII";"307 - stationsäquivalente Behandlung in der Kinder- und Jugendpsychiatrie (30)","BGII";"31 - Psychosomatik","BGI";"","LEER";0,"Leer"},2,0)</f>
        <v>LEER</v>
      </c>
      <c r="AA2390" s="8" t="str">
        <f t="shared" si="330"/>
        <v>Stationen</v>
      </c>
    </row>
    <row r="2391" spans="2:27" ht="15" customHeight="1" x14ac:dyDescent="0.25">
      <c r="B2391" s="76" t="str">
        <f t="shared" si="332"/>
        <v>!!!</v>
      </c>
      <c r="C2391" s="310" t="str">
        <f>IF(LEN($E2391)&gt;0,VLOOKUP(TEXT($E2391,0),'Angaben Stationen'!$E$14:$V$215,17,0),"")</f>
        <v/>
      </c>
      <c r="D2391" s="254" t="str">
        <f>IF(LEN($E2391)&gt;0,VLOOKUP(TEXT($E2391,0),'Angaben Stationen'!$E$14:$V$215,18,0),"")</f>
        <v/>
      </c>
      <c r="E2391" s="344"/>
      <c r="F2391" s="256"/>
      <c r="G2391" s="256"/>
      <c r="H2391" s="307"/>
      <c r="I2391" s="183"/>
      <c r="R2391" s="8">
        <f t="shared" si="325"/>
        <v>0</v>
      </c>
      <c r="S2391" s="8">
        <f>VLOOKUP($D2391,{"29 - Psychiatrie (Erwachsene)",1;"30 - Kinder- und Jugendpsychiatrie",1;"297 - stationsäquivalente Behandlung in der Erwachsenenpsychiatrie (29)",1;"307 - stationsäquivalente Behandlung in der Kinder- und Jugendpsychiatrie (30)",1;"31 - Psychosomatik",1;"",0;0,0},2,0)</f>
        <v>0</v>
      </c>
      <c r="T2391" s="8">
        <f t="shared" si="331"/>
        <v>0</v>
      </c>
      <c r="U2391" s="8">
        <f t="shared" si="333"/>
        <v>0</v>
      </c>
      <c r="V2391" s="8">
        <f t="shared" si="326"/>
        <v>0</v>
      </c>
      <c r="W2391" s="8">
        <f t="shared" si="327"/>
        <v>0</v>
      </c>
      <c r="X2391" s="8">
        <f t="shared" si="328"/>
        <v>0</v>
      </c>
      <c r="Y2391" s="8" t="str">
        <f t="shared" si="329"/>
        <v/>
      </c>
      <c r="Z2391" s="8" t="str">
        <f>VLOOKUP($D2391,{"29 - Psychiatrie (Erwachsene)","BGI";"297 - stationsäquivalente Behandlung in der Erwachsenenpsychiatrie (29)","BGI";"30 - Kinder- und Jugendpsychiatrie","BGII";"307 - stationsäquivalente Behandlung in der Kinder- und Jugendpsychiatrie (30)","BGII";"31 - Psychosomatik","BGI";"","LEER";0,"Leer"},2,0)</f>
        <v>LEER</v>
      </c>
      <c r="AA2391" s="8" t="str">
        <f t="shared" si="330"/>
        <v>Stationen</v>
      </c>
    </row>
    <row r="2392" spans="2:27" ht="15" customHeight="1" x14ac:dyDescent="0.25">
      <c r="B2392" s="76" t="str">
        <f t="shared" si="332"/>
        <v>!!!</v>
      </c>
      <c r="C2392" s="310" t="str">
        <f>IF(LEN($E2392)&gt;0,VLOOKUP(TEXT($E2392,0),'Angaben Stationen'!$E$14:$V$215,17,0),"")</f>
        <v/>
      </c>
      <c r="D2392" s="254" t="str">
        <f>IF(LEN($E2392)&gt;0,VLOOKUP(TEXT($E2392,0),'Angaben Stationen'!$E$14:$V$215,18,0),"")</f>
        <v/>
      </c>
      <c r="E2392" s="344"/>
      <c r="F2392" s="256"/>
      <c r="G2392" s="256"/>
      <c r="H2392" s="307"/>
      <c r="I2392" s="183"/>
      <c r="R2392" s="8">
        <f t="shared" si="325"/>
        <v>0</v>
      </c>
      <c r="S2392" s="8">
        <f>VLOOKUP($D2392,{"29 - Psychiatrie (Erwachsene)",1;"30 - Kinder- und Jugendpsychiatrie",1;"297 - stationsäquivalente Behandlung in der Erwachsenenpsychiatrie (29)",1;"307 - stationsäquivalente Behandlung in der Kinder- und Jugendpsychiatrie (30)",1;"31 - Psychosomatik",1;"",0;0,0},2,0)</f>
        <v>0</v>
      </c>
      <c r="T2392" s="8">
        <f t="shared" si="331"/>
        <v>0</v>
      </c>
      <c r="U2392" s="8">
        <f t="shared" si="333"/>
        <v>0</v>
      </c>
      <c r="V2392" s="8">
        <f t="shared" si="326"/>
        <v>0</v>
      </c>
      <c r="W2392" s="8">
        <f t="shared" si="327"/>
        <v>0</v>
      </c>
      <c r="X2392" s="8">
        <f t="shared" si="328"/>
        <v>0</v>
      </c>
      <c r="Y2392" s="8" t="str">
        <f t="shared" si="329"/>
        <v/>
      </c>
      <c r="Z2392" s="8" t="str">
        <f>VLOOKUP($D2392,{"29 - Psychiatrie (Erwachsene)","BGI";"297 - stationsäquivalente Behandlung in der Erwachsenenpsychiatrie (29)","BGI";"30 - Kinder- und Jugendpsychiatrie","BGII";"307 - stationsäquivalente Behandlung in der Kinder- und Jugendpsychiatrie (30)","BGII";"31 - Psychosomatik","BGI";"","LEER";0,"Leer"},2,0)</f>
        <v>LEER</v>
      </c>
      <c r="AA2392" s="8" t="str">
        <f t="shared" si="330"/>
        <v>Stationen</v>
      </c>
    </row>
    <row r="2393" spans="2:27" ht="15" customHeight="1" x14ac:dyDescent="0.25">
      <c r="B2393" s="76" t="str">
        <f t="shared" si="332"/>
        <v>!!!</v>
      </c>
      <c r="C2393" s="310" t="str">
        <f>IF(LEN($E2393)&gt;0,VLOOKUP(TEXT($E2393,0),'Angaben Stationen'!$E$14:$V$215,17,0),"")</f>
        <v/>
      </c>
      <c r="D2393" s="254" t="str">
        <f>IF(LEN($E2393)&gt;0,VLOOKUP(TEXT($E2393,0),'Angaben Stationen'!$E$14:$V$215,18,0),"")</f>
        <v/>
      </c>
      <c r="E2393" s="344"/>
      <c r="F2393" s="256"/>
      <c r="G2393" s="256"/>
      <c r="H2393" s="307"/>
      <c r="I2393" s="183"/>
      <c r="R2393" s="8">
        <f t="shared" si="325"/>
        <v>0</v>
      </c>
      <c r="S2393" s="8">
        <f>VLOOKUP($D2393,{"29 - Psychiatrie (Erwachsene)",1;"30 - Kinder- und Jugendpsychiatrie",1;"297 - stationsäquivalente Behandlung in der Erwachsenenpsychiatrie (29)",1;"307 - stationsäquivalente Behandlung in der Kinder- und Jugendpsychiatrie (30)",1;"31 - Psychosomatik",1;"",0;0,0},2,0)</f>
        <v>0</v>
      </c>
      <c r="T2393" s="8">
        <f t="shared" si="331"/>
        <v>0</v>
      </c>
      <c r="U2393" s="8">
        <f t="shared" si="333"/>
        <v>0</v>
      </c>
      <c r="V2393" s="8">
        <f t="shared" si="326"/>
        <v>0</v>
      </c>
      <c r="W2393" s="8">
        <f t="shared" si="327"/>
        <v>0</v>
      </c>
      <c r="X2393" s="8">
        <f t="shared" si="328"/>
        <v>0</v>
      </c>
      <c r="Y2393" s="8" t="str">
        <f t="shared" si="329"/>
        <v/>
      </c>
      <c r="Z2393" s="8" t="str">
        <f>VLOOKUP($D2393,{"29 - Psychiatrie (Erwachsene)","BGI";"297 - stationsäquivalente Behandlung in der Erwachsenenpsychiatrie (29)","BGI";"30 - Kinder- und Jugendpsychiatrie","BGII";"307 - stationsäquivalente Behandlung in der Kinder- und Jugendpsychiatrie (30)","BGII";"31 - Psychosomatik","BGI";"","LEER";0,"Leer"},2,0)</f>
        <v>LEER</v>
      </c>
      <c r="AA2393" s="8" t="str">
        <f t="shared" si="330"/>
        <v>Stationen</v>
      </c>
    </row>
    <row r="2394" spans="2:27" ht="15" customHeight="1" x14ac:dyDescent="0.25">
      <c r="B2394" s="76" t="str">
        <f t="shared" si="332"/>
        <v>!!!</v>
      </c>
      <c r="C2394" s="310" t="str">
        <f>IF(LEN($E2394)&gt;0,VLOOKUP(TEXT($E2394,0),'Angaben Stationen'!$E$14:$V$215,17,0),"")</f>
        <v/>
      </c>
      <c r="D2394" s="254" t="str">
        <f>IF(LEN($E2394)&gt;0,VLOOKUP(TEXT($E2394,0),'Angaben Stationen'!$E$14:$V$215,18,0),"")</f>
        <v/>
      </c>
      <c r="E2394" s="344"/>
      <c r="F2394" s="256"/>
      <c r="G2394" s="256"/>
      <c r="H2394" s="307"/>
      <c r="I2394" s="183"/>
      <c r="R2394" s="8">
        <f t="shared" si="325"/>
        <v>0</v>
      </c>
      <c r="S2394" s="8">
        <f>VLOOKUP($D2394,{"29 - Psychiatrie (Erwachsene)",1;"30 - Kinder- und Jugendpsychiatrie",1;"297 - stationsäquivalente Behandlung in der Erwachsenenpsychiatrie (29)",1;"307 - stationsäquivalente Behandlung in der Kinder- und Jugendpsychiatrie (30)",1;"31 - Psychosomatik",1;"",0;0,0},2,0)</f>
        <v>0</v>
      </c>
      <c r="T2394" s="8">
        <f t="shared" si="331"/>
        <v>0</v>
      </c>
      <c r="U2394" s="8">
        <f t="shared" si="333"/>
        <v>0</v>
      </c>
      <c r="V2394" s="8">
        <f t="shared" si="326"/>
        <v>0</v>
      </c>
      <c r="W2394" s="8">
        <f t="shared" si="327"/>
        <v>0</v>
      </c>
      <c r="X2394" s="8">
        <f t="shared" si="328"/>
        <v>0</v>
      </c>
      <c r="Y2394" s="8" t="str">
        <f t="shared" si="329"/>
        <v/>
      </c>
      <c r="Z2394" s="8" t="str">
        <f>VLOOKUP($D2394,{"29 - Psychiatrie (Erwachsene)","BGI";"297 - stationsäquivalente Behandlung in der Erwachsenenpsychiatrie (29)","BGI";"30 - Kinder- und Jugendpsychiatrie","BGII";"307 - stationsäquivalente Behandlung in der Kinder- und Jugendpsychiatrie (30)","BGII";"31 - Psychosomatik","BGI";"","LEER";0,"Leer"},2,0)</f>
        <v>LEER</v>
      </c>
      <c r="AA2394" s="8" t="str">
        <f t="shared" si="330"/>
        <v>Stationen</v>
      </c>
    </row>
    <row r="2395" spans="2:27" ht="15" customHeight="1" x14ac:dyDescent="0.25">
      <c r="B2395" s="76" t="str">
        <f t="shared" si="332"/>
        <v>!!!</v>
      </c>
      <c r="C2395" s="310" t="str">
        <f>IF(LEN($E2395)&gt;0,VLOOKUP(TEXT($E2395,0),'Angaben Stationen'!$E$14:$V$215,17,0),"")</f>
        <v/>
      </c>
      <c r="D2395" s="254" t="str">
        <f>IF(LEN($E2395)&gt;0,VLOOKUP(TEXT($E2395,0),'Angaben Stationen'!$E$14:$V$215,18,0),"")</f>
        <v/>
      </c>
      <c r="E2395" s="344"/>
      <c r="F2395" s="256"/>
      <c r="G2395" s="256"/>
      <c r="H2395" s="307"/>
      <c r="I2395" s="183"/>
      <c r="R2395" s="8">
        <f t="shared" si="325"/>
        <v>0</v>
      </c>
      <c r="S2395" s="8">
        <f>VLOOKUP($D2395,{"29 - Psychiatrie (Erwachsene)",1;"30 - Kinder- und Jugendpsychiatrie",1;"297 - stationsäquivalente Behandlung in der Erwachsenenpsychiatrie (29)",1;"307 - stationsäquivalente Behandlung in der Kinder- und Jugendpsychiatrie (30)",1;"31 - Psychosomatik",1;"",0;0,0},2,0)</f>
        <v>0</v>
      </c>
      <c r="T2395" s="8">
        <f t="shared" si="331"/>
        <v>0</v>
      </c>
      <c r="U2395" s="8">
        <f t="shared" si="333"/>
        <v>0</v>
      </c>
      <c r="V2395" s="8">
        <f t="shared" si="326"/>
        <v>0</v>
      </c>
      <c r="W2395" s="8">
        <f t="shared" si="327"/>
        <v>0</v>
      </c>
      <c r="X2395" s="8">
        <f t="shared" si="328"/>
        <v>0</v>
      </c>
      <c r="Y2395" s="8" t="str">
        <f t="shared" si="329"/>
        <v/>
      </c>
      <c r="Z2395" s="8" t="str">
        <f>VLOOKUP($D2395,{"29 - Psychiatrie (Erwachsene)","BGI";"297 - stationsäquivalente Behandlung in der Erwachsenenpsychiatrie (29)","BGI";"30 - Kinder- und Jugendpsychiatrie","BGII";"307 - stationsäquivalente Behandlung in der Kinder- und Jugendpsychiatrie (30)","BGII";"31 - Psychosomatik","BGI";"","LEER";0,"Leer"},2,0)</f>
        <v>LEER</v>
      </c>
      <c r="AA2395" s="8" t="str">
        <f t="shared" si="330"/>
        <v>Stationen</v>
      </c>
    </row>
    <row r="2396" spans="2:27" ht="15" customHeight="1" x14ac:dyDescent="0.25">
      <c r="B2396" s="76" t="str">
        <f t="shared" si="332"/>
        <v>!!!</v>
      </c>
      <c r="C2396" s="310" t="str">
        <f>IF(LEN($E2396)&gt;0,VLOOKUP(TEXT($E2396,0),'Angaben Stationen'!$E$14:$V$215,17,0),"")</f>
        <v/>
      </c>
      <c r="D2396" s="254" t="str">
        <f>IF(LEN($E2396)&gt;0,VLOOKUP(TEXT($E2396,0),'Angaben Stationen'!$E$14:$V$215,18,0),"")</f>
        <v/>
      </c>
      <c r="E2396" s="344"/>
      <c r="F2396" s="256"/>
      <c r="G2396" s="256"/>
      <c r="H2396" s="307"/>
      <c r="I2396" s="183"/>
      <c r="R2396" s="8">
        <f t="shared" si="325"/>
        <v>0</v>
      </c>
      <c r="S2396" s="8">
        <f>VLOOKUP($D2396,{"29 - Psychiatrie (Erwachsene)",1;"30 - Kinder- und Jugendpsychiatrie",1;"297 - stationsäquivalente Behandlung in der Erwachsenenpsychiatrie (29)",1;"307 - stationsäquivalente Behandlung in der Kinder- und Jugendpsychiatrie (30)",1;"31 - Psychosomatik",1;"",0;0,0},2,0)</f>
        <v>0</v>
      </c>
      <c r="T2396" s="8">
        <f t="shared" si="331"/>
        <v>0</v>
      </c>
      <c r="U2396" s="8">
        <f t="shared" si="333"/>
        <v>0</v>
      </c>
      <c r="V2396" s="8">
        <f t="shared" si="326"/>
        <v>0</v>
      </c>
      <c r="W2396" s="8">
        <f t="shared" si="327"/>
        <v>0</v>
      </c>
      <c r="X2396" s="8">
        <f t="shared" si="328"/>
        <v>0</v>
      </c>
      <c r="Y2396" s="8" t="str">
        <f t="shared" si="329"/>
        <v/>
      </c>
      <c r="Z2396" s="8" t="str">
        <f>VLOOKUP($D2396,{"29 - Psychiatrie (Erwachsene)","BGI";"297 - stationsäquivalente Behandlung in der Erwachsenenpsychiatrie (29)","BGI";"30 - Kinder- und Jugendpsychiatrie","BGII";"307 - stationsäquivalente Behandlung in der Kinder- und Jugendpsychiatrie (30)","BGII";"31 - Psychosomatik","BGI";"","LEER";0,"Leer"},2,0)</f>
        <v>LEER</v>
      </c>
      <c r="AA2396" s="8" t="str">
        <f t="shared" si="330"/>
        <v>Stationen</v>
      </c>
    </row>
    <row r="2397" spans="2:27" ht="15" customHeight="1" x14ac:dyDescent="0.25">
      <c r="B2397" s="76" t="str">
        <f t="shared" si="332"/>
        <v>!!!</v>
      </c>
      <c r="C2397" s="310" t="str">
        <f>IF(LEN($E2397)&gt;0,VLOOKUP(TEXT($E2397,0),'Angaben Stationen'!$E$14:$V$215,17,0),"")</f>
        <v/>
      </c>
      <c r="D2397" s="254" t="str">
        <f>IF(LEN($E2397)&gt;0,VLOOKUP(TEXT($E2397,0),'Angaben Stationen'!$E$14:$V$215,18,0),"")</f>
        <v/>
      </c>
      <c r="E2397" s="344"/>
      <c r="F2397" s="256"/>
      <c r="G2397" s="256"/>
      <c r="H2397" s="307"/>
      <c r="I2397" s="183"/>
      <c r="R2397" s="8">
        <f t="shared" si="325"/>
        <v>0</v>
      </c>
      <c r="S2397" s="8">
        <f>VLOOKUP($D2397,{"29 - Psychiatrie (Erwachsene)",1;"30 - Kinder- und Jugendpsychiatrie",1;"297 - stationsäquivalente Behandlung in der Erwachsenenpsychiatrie (29)",1;"307 - stationsäquivalente Behandlung in der Kinder- und Jugendpsychiatrie (30)",1;"31 - Psychosomatik",1;"",0;0,0},2,0)</f>
        <v>0</v>
      </c>
      <c r="T2397" s="8">
        <f t="shared" si="331"/>
        <v>0</v>
      </c>
      <c r="U2397" s="8">
        <f t="shared" si="333"/>
        <v>0</v>
      </c>
      <c r="V2397" s="8">
        <f t="shared" si="326"/>
        <v>0</v>
      </c>
      <c r="W2397" s="8">
        <f t="shared" si="327"/>
        <v>0</v>
      </c>
      <c r="X2397" s="8">
        <f t="shared" si="328"/>
        <v>0</v>
      </c>
      <c r="Y2397" s="8" t="str">
        <f t="shared" si="329"/>
        <v/>
      </c>
      <c r="Z2397" s="8" t="str">
        <f>VLOOKUP($D2397,{"29 - Psychiatrie (Erwachsene)","BGI";"297 - stationsäquivalente Behandlung in der Erwachsenenpsychiatrie (29)","BGI";"30 - Kinder- und Jugendpsychiatrie","BGII";"307 - stationsäquivalente Behandlung in der Kinder- und Jugendpsychiatrie (30)","BGII";"31 - Psychosomatik","BGI";"","LEER";0,"Leer"},2,0)</f>
        <v>LEER</v>
      </c>
      <c r="AA2397" s="8" t="str">
        <f t="shared" si="330"/>
        <v>Stationen</v>
      </c>
    </row>
    <row r="2398" spans="2:27" ht="15" customHeight="1" x14ac:dyDescent="0.25">
      <c r="B2398" s="76" t="str">
        <f t="shared" si="332"/>
        <v>!!!</v>
      </c>
      <c r="C2398" s="310" t="str">
        <f>IF(LEN($E2398)&gt;0,VLOOKUP(TEXT($E2398,0),'Angaben Stationen'!$E$14:$V$215,17,0),"")</f>
        <v/>
      </c>
      <c r="D2398" s="254" t="str">
        <f>IF(LEN($E2398)&gt;0,VLOOKUP(TEXT($E2398,0),'Angaben Stationen'!$E$14:$V$215,18,0),"")</f>
        <v/>
      </c>
      <c r="E2398" s="344"/>
      <c r="F2398" s="256"/>
      <c r="G2398" s="256"/>
      <c r="H2398" s="307"/>
      <c r="I2398" s="183"/>
      <c r="R2398" s="8">
        <f t="shared" si="325"/>
        <v>0</v>
      </c>
      <c r="S2398" s="8">
        <f>VLOOKUP($D2398,{"29 - Psychiatrie (Erwachsene)",1;"30 - Kinder- und Jugendpsychiatrie",1;"297 - stationsäquivalente Behandlung in der Erwachsenenpsychiatrie (29)",1;"307 - stationsäquivalente Behandlung in der Kinder- und Jugendpsychiatrie (30)",1;"31 - Psychosomatik",1;"",0;0,0},2,0)</f>
        <v>0</v>
      </c>
      <c r="T2398" s="8">
        <f t="shared" si="331"/>
        <v>0</v>
      </c>
      <c r="U2398" s="8">
        <f t="shared" si="333"/>
        <v>0</v>
      </c>
      <c r="V2398" s="8">
        <f t="shared" si="326"/>
        <v>0</v>
      </c>
      <c r="W2398" s="8">
        <f t="shared" si="327"/>
        <v>0</v>
      </c>
      <c r="X2398" s="8">
        <f t="shared" si="328"/>
        <v>0</v>
      </c>
      <c r="Y2398" s="8" t="str">
        <f t="shared" si="329"/>
        <v/>
      </c>
      <c r="Z2398" s="8" t="str">
        <f>VLOOKUP($D2398,{"29 - Psychiatrie (Erwachsene)","BGI";"297 - stationsäquivalente Behandlung in der Erwachsenenpsychiatrie (29)","BGI";"30 - Kinder- und Jugendpsychiatrie","BGII";"307 - stationsäquivalente Behandlung in der Kinder- und Jugendpsychiatrie (30)","BGII";"31 - Psychosomatik","BGI";"","LEER";0,"Leer"},2,0)</f>
        <v>LEER</v>
      </c>
      <c r="AA2398" s="8" t="str">
        <f t="shared" si="330"/>
        <v>Stationen</v>
      </c>
    </row>
    <row r="2399" spans="2:27" ht="15" customHeight="1" x14ac:dyDescent="0.25">
      <c r="B2399" s="76" t="str">
        <f t="shared" si="332"/>
        <v>!!!</v>
      </c>
      <c r="C2399" s="310" t="str">
        <f>IF(LEN($E2399)&gt;0,VLOOKUP(TEXT($E2399,0),'Angaben Stationen'!$E$14:$V$215,17,0),"")</f>
        <v/>
      </c>
      <c r="D2399" s="254" t="str">
        <f>IF(LEN($E2399)&gt;0,VLOOKUP(TEXT($E2399,0),'Angaben Stationen'!$E$14:$V$215,18,0),"")</f>
        <v/>
      </c>
      <c r="E2399" s="344"/>
      <c r="F2399" s="256"/>
      <c r="G2399" s="256"/>
      <c r="H2399" s="307"/>
      <c r="I2399" s="183"/>
      <c r="R2399" s="8">
        <f t="shared" si="325"/>
        <v>0</v>
      </c>
      <c r="S2399" s="8">
        <f>VLOOKUP($D2399,{"29 - Psychiatrie (Erwachsene)",1;"30 - Kinder- und Jugendpsychiatrie",1;"297 - stationsäquivalente Behandlung in der Erwachsenenpsychiatrie (29)",1;"307 - stationsäquivalente Behandlung in der Kinder- und Jugendpsychiatrie (30)",1;"31 - Psychosomatik",1;"",0;0,0},2,0)</f>
        <v>0</v>
      </c>
      <c r="T2399" s="8">
        <f t="shared" si="331"/>
        <v>0</v>
      </c>
      <c r="U2399" s="8">
        <f t="shared" si="333"/>
        <v>0</v>
      </c>
      <c r="V2399" s="8">
        <f t="shared" si="326"/>
        <v>0</v>
      </c>
      <c r="W2399" s="8">
        <f t="shared" si="327"/>
        <v>0</v>
      </c>
      <c r="X2399" s="8">
        <f t="shared" si="328"/>
        <v>0</v>
      </c>
      <c r="Y2399" s="8" t="str">
        <f t="shared" si="329"/>
        <v/>
      </c>
      <c r="Z2399" s="8" t="str">
        <f>VLOOKUP($D2399,{"29 - Psychiatrie (Erwachsene)","BGI";"297 - stationsäquivalente Behandlung in der Erwachsenenpsychiatrie (29)","BGI";"30 - Kinder- und Jugendpsychiatrie","BGII";"307 - stationsäquivalente Behandlung in der Kinder- und Jugendpsychiatrie (30)","BGII";"31 - Psychosomatik","BGI";"","LEER";0,"Leer"},2,0)</f>
        <v>LEER</v>
      </c>
      <c r="AA2399" s="8" t="str">
        <f t="shared" si="330"/>
        <v>Stationen</v>
      </c>
    </row>
    <row r="2400" spans="2:27" ht="15" customHeight="1" x14ac:dyDescent="0.25">
      <c r="B2400" s="76" t="str">
        <f t="shared" si="332"/>
        <v>!!!</v>
      </c>
      <c r="C2400" s="310" t="str">
        <f>IF(LEN($E2400)&gt;0,VLOOKUP(TEXT($E2400,0),'Angaben Stationen'!$E$14:$V$215,17,0),"")</f>
        <v/>
      </c>
      <c r="D2400" s="254" t="str">
        <f>IF(LEN($E2400)&gt;0,VLOOKUP(TEXT($E2400,0),'Angaben Stationen'!$E$14:$V$215,18,0),"")</f>
        <v/>
      </c>
      <c r="E2400" s="344"/>
      <c r="F2400" s="256"/>
      <c r="G2400" s="256"/>
      <c r="H2400" s="307"/>
      <c r="I2400" s="183"/>
      <c r="R2400" s="8">
        <f t="shared" si="325"/>
        <v>0</v>
      </c>
      <c r="S2400" s="8">
        <f>VLOOKUP($D2400,{"29 - Psychiatrie (Erwachsene)",1;"30 - Kinder- und Jugendpsychiatrie",1;"297 - stationsäquivalente Behandlung in der Erwachsenenpsychiatrie (29)",1;"307 - stationsäquivalente Behandlung in der Kinder- und Jugendpsychiatrie (30)",1;"31 - Psychosomatik",1;"",0;0,0},2,0)</f>
        <v>0</v>
      </c>
      <c r="T2400" s="8">
        <f t="shared" si="331"/>
        <v>0</v>
      </c>
      <c r="U2400" s="8">
        <f t="shared" si="333"/>
        <v>0</v>
      </c>
      <c r="V2400" s="8">
        <f t="shared" si="326"/>
        <v>0</v>
      </c>
      <c r="W2400" s="8">
        <f t="shared" si="327"/>
        <v>0</v>
      </c>
      <c r="X2400" s="8">
        <f t="shared" si="328"/>
        <v>0</v>
      </c>
      <c r="Y2400" s="8" t="str">
        <f t="shared" si="329"/>
        <v/>
      </c>
      <c r="Z2400" s="8" t="str">
        <f>VLOOKUP($D2400,{"29 - Psychiatrie (Erwachsene)","BGI";"297 - stationsäquivalente Behandlung in der Erwachsenenpsychiatrie (29)","BGI";"30 - Kinder- und Jugendpsychiatrie","BGII";"307 - stationsäquivalente Behandlung in der Kinder- und Jugendpsychiatrie (30)","BGII";"31 - Psychosomatik","BGI";"","LEER";0,"Leer"},2,0)</f>
        <v>LEER</v>
      </c>
      <c r="AA2400" s="8" t="str">
        <f t="shared" si="330"/>
        <v>Stationen</v>
      </c>
    </row>
    <row r="2401" spans="2:27" ht="15" customHeight="1" x14ac:dyDescent="0.25">
      <c r="B2401" s="76" t="str">
        <f t="shared" si="332"/>
        <v>!!!</v>
      </c>
      <c r="C2401" s="310" t="str">
        <f>IF(LEN($E2401)&gt;0,VLOOKUP(TEXT($E2401,0),'Angaben Stationen'!$E$14:$V$215,17,0),"")</f>
        <v/>
      </c>
      <c r="D2401" s="254" t="str">
        <f>IF(LEN($E2401)&gt;0,VLOOKUP(TEXT($E2401,0),'Angaben Stationen'!$E$14:$V$215,18,0),"")</f>
        <v/>
      </c>
      <c r="E2401" s="344"/>
      <c r="F2401" s="256"/>
      <c r="G2401" s="256"/>
      <c r="H2401" s="307"/>
      <c r="I2401" s="183"/>
      <c r="R2401" s="8">
        <f t="shared" si="325"/>
        <v>0</v>
      </c>
      <c r="S2401" s="8">
        <f>VLOOKUP($D2401,{"29 - Psychiatrie (Erwachsene)",1;"30 - Kinder- und Jugendpsychiatrie",1;"297 - stationsäquivalente Behandlung in der Erwachsenenpsychiatrie (29)",1;"307 - stationsäquivalente Behandlung in der Kinder- und Jugendpsychiatrie (30)",1;"31 - Psychosomatik",1;"",0;0,0},2,0)</f>
        <v>0</v>
      </c>
      <c r="T2401" s="8">
        <f t="shared" si="331"/>
        <v>0</v>
      </c>
      <c r="U2401" s="8">
        <f t="shared" si="333"/>
        <v>0</v>
      </c>
      <c r="V2401" s="8">
        <f t="shared" si="326"/>
        <v>0</v>
      </c>
      <c r="W2401" s="8">
        <f t="shared" si="327"/>
        <v>0</v>
      </c>
      <c r="X2401" s="8">
        <f t="shared" si="328"/>
        <v>0</v>
      </c>
      <c r="Y2401" s="8" t="str">
        <f t="shared" si="329"/>
        <v/>
      </c>
      <c r="Z2401" s="8" t="str">
        <f>VLOOKUP($D2401,{"29 - Psychiatrie (Erwachsene)","BGI";"297 - stationsäquivalente Behandlung in der Erwachsenenpsychiatrie (29)","BGI";"30 - Kinder- und Jugendpsychiatrie","BGII";"307 - stationsäquivalente Behandlung in der Kinder- und Jugendpsychiatrie (30)","BGII";"31 - Psychosomatik","BGI";"","LEER";0,"Leer"},2,0)</f>
        <v>LEER</v>
      </c>
      <c r="AA2401" s="8" t="str">
        <f t="shared" si="330"/>
        <v>Stationen</v>
      </c>
    </row>
    <row r="2402" spans="2:27" ht="15" customHeight="1" x14ac:dyDescent="0.25">
      <c r="B2402" s="76" t="str">
        <f t="shared" si="332"/>
        <v>!!!</v>
      </c>
      <c r="C2402" s="310" t="str">
        <f>IF(LEN($E2402)&gt;0,VLOOKUP(TEXT($E2402,0),'Angaben Stationen'!$E$14:$V$215,17,0),"")</f>
        <v/>
      </c>
      <c r="D2402" s="254" t="str">
        <f>IF(LEN($E2402)&gt;0,VLOOKUP(TEXT($E2402,0),'Angaben Stationen'!$E$14:$V$215,18,0),"")</f>
        <v/>
      </c>
      <c r="E2402" s="344"/>
      <c r="F2402" s="256"/>
      <c r="G2402" s="256"/>
      <c r="H2402" s="307"/>
      <c r="I2402" s="183"/>
      <c r="R2402" s="8">
        <f t="shared" ref="R2402:R2465" si="334">IF(LEN(B2402)&gt;0,0,1)</f>
        <v>0</v>
      </c>
      <c r="S2402" s="8">
        <f>VLOOKUP($D2402,{"29 - Psychiatrie (Erwachsene)",1;"30 - Kinder- und Jugendpsychiatrie",1;"297 - stationsäquivalente Behandlung in der Erwachsenenpsychiatrie (29)",1;"307 - stationsäquivalente Behandlung in der Kinder- und Jugendpsychiatrie (30)",1;"31 - Psychosomatik",1;"",0;0,0},2,0)</f>
        <v>0</v>
      </c>
      <c r="T2402" s="8">
        <f t="shared" si="331"/>
        <v>0</v>
      </c>
      <c r="U2402" s="8">
        <f t="shared" si="333"/>
        <v>0</v>
      </c>
      <c r="V2402" s="8">
        <f t="shared" ref="V2402:V2465" si="335">IF(VALUE($F2402)&gt;0,1,0)</f>
        <v>0</v>
      </c>
      <c r="W2402" s="8">
        <f t="shared" ref="W2402:W2465" si="336">IF(LEN($G2402)&gt;0,1,0)</f>
        <v>0</v>
      </c>
      <c r="X2402" s="8">
        <f t="shared" ref="X2402:X2465" si="337">IF(LEN($H2402)&gt;0,1,0)</f>
        <v>0</v>
      </c>
      <c r="Y2402" s="8" t="str">
        <f t="shared" ref="Y2402:Y2465" si="338">IF($D2402&lt;&gt;"","MonatII","")</f>
        <v/>
      </c>
      <c r="Z2402" s="8" t="str">
        <f>VLOOKUP($D2402,{"29 - Psychiatrie (Erwachsene)","BGI";"297 - stationsäquivalente Behandlung in der Erwachsenenpsychiatrie (29)","BGI";"30 - Kinder- und Jugendpsychiatrie","BGII";"307 - stationsäquivalente Behandlung in der Kinder- und Jugendpsychiatrie (30)","BGII";"31 - Psychosomatik","BGI";"","LEER";0,"Leer"},2,0)</f>
        <v>LEER</v>
      </c>
      <c r="AA2402" s="8" t="str">
        <f t="shared" ref="AA2402:AA2465" si="339">"Stationen"</f>
        <v>Stationen</v>
      </c>
    </row>
    <row r="2403" spans="2:27" ht="15" customHeight="1" x14ac:dyDescent="0.25">
      <c r="B2403" s="76" t="str">
        <f t="shared" si="332"/>
        <v>!!!</v>
      </c>
      <c r="C2403" s="310" t="str">
        <f>IF(LEN($E2403)&gt;0,VLOOKUP(TEXT($E2403,0),'Angaben Stationen'!$E$14:$V$215,17,0),"")</f>
        <v/>
      </c>
      <c r="D2403" s="254" t="str">
        <f>IF(LEN($E2403)&gt;0,VLOOKUP(TEXT($E2403,0),'Angaben Stationen'!$E$14:$V$215,18,0),"")</f>
        <v/>
      </c>
      <c r="E2403" s="344"/>
      <c r="F2403" s="256"/>
      <c r="G2403" s="256"/>
      <c r="H2403" s="307"/>
      <c r="I2403" s="183"/>
      <c r="R2403" s="8">
        <f t="shared" si="334"/>
        <v>0</v>
      </c>
      <c r="S2403" s="8">
        <f>VLOOKUP($D2403,{"29 - Psychiatrie (Erwachsene)",1;"30 - Kinder- und Jugendpsychiatrie",1;"297 - stationsäquivalente Behandlung in der Erwachsenenpsychiatrie (29)",1;"307 - stationsäquivalente Behandlung in der Kinder- und Jugendpsychiatrie (30)",1;"31 - Psychosomatik",1;"",0;0,0},2,0)</f>
        <v>0</v>
      </c>
      <c r="T2403" s="8">
        <f t="shared" si="331"/>
        <v>0</v>
      </c>
      <c r="U2403" s="8">
        <f t="shared" si="333"/>
        <v>0</v>
      </c>
      <c r="V2403" s="8">
        <f t="shared" si="335"/>
        <v>0</v>
      </c>
      <c r="W2403" s="8">
        <f t="shared" si="336"/>
        <v>0</v>
      </c>
      <c r="X2403" s="8">
        <f t="shared" si="337"/>
        <v>0</v>
      </c>
      <c r="Y2403" s="8" t="str">
        <f t="shared" si="338"/>
        <v/>
      </c>
      <c r="Z2403" s="8" t="str">
        <f>VLOOKUP($D2403,{"29 - Psychiatrie (Erwachsene)","BGI";"297 - stationsäquivalente Behandlung in der Erwachsenenpsychiatrie (29)","BGI";"30 - Kinder- und Jugendpsychiatrie","BGII";"307 - stationsäquivalente Behandlung in der Kinder- und Jugendpsychiatrie (30)","BGII";"31 - Psychosomatik","BGI";"","LEER";0,"Leer"},2,0)</f>
        <v>LEER</v>
      </c>
      <c r="AA2403" s="8" t="str">
        <f t="shared" si="339"/>
        <v>Stationen</v>
      </c>
    </row>
    <row r="2404" spans="2:27" ht="15" customHeight="1" x14ac:dyDescent="0.25">
      <c r="B2404" s="76" t="str">
        <f t="shared" si="332"/>
        <v>!!!</v>
      </c>
      <c r="C2404" s="310" t="str">
        <f>IF(LEN($E2404)&gt;0,VLOOKUP(TEXT($E2404,0),'Angaben Stationen'!$E$14:$V$215,17,0),"")</f>
        <v/>
      </c>
      <c r="D2404" s="254" t="str">
        <f>IF(LEN($E2404)&gt;0,VLOOKUP(TEXT($E2404,0),'Angaben Stationen'!$E$14:$V$215,18,0),"")</f>
        <v/>
      </c>
      <c r="E2404" s="344"/>
      <c r="F2404" s="256"/>
      <c r="G2404" s="256"/>
      <c r="H2404" s="307"/>
      <c r="I2404" s="183"/>
      <c r="R2404" s="8">
        <f t="shared" si="334"/>
        <v>0</v>
      </c>
      <c r="S2404" s="8">
        <f>VLOOKUP($D2404,{"29 - Psychiatrie (Erwachsene)",1;"30 - Kinder- und Jugendpsychiatrie",1;"297 - stationsäquivalente Behandlung in der Erwachsenenpsychiatrie (29)",1;"307 - stationsäquivalente Behandlung in der Kinder- und Jugendpsychiatrie (30)",1;"31 - Psychosomatik",1;"",0;0,0},2,0)</f>
        <v>0</v>
      </c>
      <c r="T2404" s="8">
        <f t="shared" si="331"/>
        <v>0</v>
      </c>
      <c r="U2404" s="8">
        <f t="shared" si="333"/>
        <v>0</v>
      </c>
      <c r="V2404" s="8">
        <f t="shared" si="335"/>
        <v>0</v>
      </c>
      <c r="W2404" s="8">
        <f t="shared" si="336"/>
        <v>0</v>
      </c>
      <c r="X2404" s="8">
        <f t="shared" si="337"/>
        <v>0</v>
      </c>
      <c r="Y2404" s="8" t="str">
        <f t="shared" si="338"/>
        <v/>
      </c>
      <c r="Z2404" s="8" t="str">
        <f>VLOOKUP($D2404,{"29 - Psychiatrie (Erwachsene)","BGI";"297 - stationsäquivalente Behandlung in der Erwachsenenpsychiatrie (29)","BGI";"30 - Kinder- und Jugendpsychiatrie","BGII";"307 - stationsäquivalente Behandlung in der Kinder- und Jugendpsychiatrie (30)","BGII";"31 - Psychosomatik","BGI";"","LEER";0,"Leer"},2,0)</f>
        <v>LEER</v>
      </c>
      <c r="AA2404" s="8" t="str">
        <f t="shared" si="339"/>
        <v>Stationen</v>
      </c>
    </row>
    <row r="2405" spans="2:27" ht="15" customHeight="1" x14ac:dyDescent="0.25">
      <c r="B2405" s="76" t="str">
        <f t="shared" si="332"/>
        <v>!!!</v>
      </c>
      <c r="C2405" s="310" t="str">
        <f>IF(LEN($E2405)&gt;0,VLOOKUP(TEXT($E2405,0),'Angaben Stationen'!$E$14:$V$215,17,0),"")</f>
        <v/>
      </c>
      <c r="D2405" s="254" t="str">
        <f>IF(LEN($E2405)&gt;0,VLOOKUP(TEXT($E2405,0),'Angaben Stationen'!$E$14:$V$215,18,0),"")</f>
        <v/>
      </c>
      <c r="E2405" s="344"/>
      <c r="F2405" s="256"/>
      <c r="G2405" s="256"/>
      <c r="H2405" s="307"/>
      <c r="I2405" s="183"/>
      <c r="R2405" s="8">
        <f t="shared" si="334"/>
        <v>0</v>
      </c>
      <c r="S2405" s="8">
        <f>VLOOKUP($D2405,{"29 - Psychiatrie (Erwachsene)",1;"30 - Kinder- und Jugendpsychiatrie",1;"297 - stationsäquivalente Behandlung in der Erwachsenenpsychiatrie (29)",1;"307 - stationsäquivalente Behandlung in der Kinder- und Jugendpsychiatrie (30)",1;"31 - Psychosomatik",1;"",0;0,0},2,0)</f>
        <v>0</v>
      </c>
      <c r="T2405" s="8">
        <f t="shared" si="331"/>
        <v>0</v>
      </c>
      <c r="U2405" s="8">
        <f t="shared" si="333"/>
        <v>0</v>
      </c>
      <c r="V2405" s="8">
        <f t="shared" si="335"/>
        <v>0</v>
      </c>
      <c r="W2405" s="8">
        <f t="shared" si="336"/>
        <v>0</v>
      </c>
      <c r="X2405" s="8">
        <f t="shared" si="337"/>
        <v>0</v>
      </c>
      <c r="Y2405" s="8" t="str">
        <f t="shared" si="338"/>
        <v/>
      </c>
      <c r="Z2405" s="8" t="str">
        <f>VLOOKUP($D2405,{"29 - Psychiatrie (Erwachsene)","BGI";"297 - stationsäquivalente Behandlung in der Erwachsenenpsychiatrie (29)","BGI";"30 - Kinder- und Jugendpsychiatrie","BGII";"307 - stationsäquivalente Behandlung in der Kinder- und Jugendpsychiatrie (30)","BGII";"31 - Psychosomatik","BGI";"","LEER";0,"Leer"},2,0)</f>
        <v>LEER</v>
      </c>
      <c r="AA2405" s="8" t="str">
        <f t="shared" si="339"/>
        <v>Stationen</v>
      </c>
    </row>
    <row r="2406" spans="2:27" ht="15" customHeight="1" x14ac:dyDescent="0.25">
      <c r="B2406" s="76" t="str">
        <f t="shared" si="332"/>
        <v>!!!</v>
      </c>
      <c r="C2406" s="310" t="str">
        <f>IF(LEN($E2406)&gt;0,VLOOKUP(TEXT($E2406,0),'Angaben Stationen'!$E$14:$V$215,17,0),"")</f>
        <v/>
      </c>
      <c r="D2406" s="254" t="str">
        <f>IF(LEN($E2406)&gt;0,VLOOKUP(TEXT($E2406,0),'Angaben Stationen'!$E$14:$V$215,18,0),"")</f>
        <v/>
      </c>
      <c r="E2406" s="344"/>
      <c r="F2406" s="256"/>
      <c r="G2406" s="256"/>
      <c r="H2406" s="307"/>
      <c r="I2406" s="183"/>
      <c r="R2406" s="8">
        <f t="shared" si="334"/>
        <v>0</v>
      </c>
      <c r="S2406" s="8">
        <f>VLOOKUP($D2406,{"29 - Psychiatrie (Erwachsene)",1;"30 - Kinder- und Jugendpsychiatrie",1;"297 - stationsäquivalente Behandlung in der Erwachsenenpsychiatrie (29)",1;"307 - stationsäquivalente Behandlung in der Kinder- und Jugendpsychiatrie (30)",1;"31 - Psychosomatik",1;"",0;0,0},2,0)</f>
        <v>0</v>
      </c>
      <c r="T2406" s="8">
        <f t="shared" ref="T2406:T2469" si="340">IF(LEN($C2406)&gt;0,1,0)</f>
        <v>0</v>
      </c>
      <c r="U2406" s="8">
        <f t="shared" si="333"/>
        <v>0</v>
      </c>
      <c r="V2406" s="8">
        <f t="shared" si="335"/>
        <v>0</v>
      </c>
      <c r="W2406" s="8">
        <f t="shared" si="336"/>
        <v>0</v>
      </c>
      <c r="X2406" s="8">
        <f t="shared" si="337"/>
        <v>0</v>
      </c>
      <c r="Y2406" s="8" t="str">
        <f t="shared" si="338"/>
        <v/>
      </c>
      <c r="Z2406" s="8" t="str">
        <f>VLOOKUP($D2406,{"29 - Psychiatrie (Erwachsene)","BGI";"297 - stationsäquivalente Behandlung in der Erwachsenenpsychiatrie (29)","BGI";"30 - Kinder- und Jugendpsychiatrie","BGII";"307 - stationsäquivalente Behandlung in der Kinder- und Jugendpsychiatrie (30)","BGII";"31 - Psychosomatik","BGI";"","LEER";0,"Leer"},2,0)</f>
        <v>LEER</v>
      </c>
      <c r="AA2406" s="8" t="str">
        <f t="shared" si="339"/>
        <v>Stationen</v>
      </c>
    </row>
    <row r="2407" spans="2:27" ht="15" customHeight="1" x14ac:dyDescent="0.25">
      <c r="B2407" s="76" t="str">
        <f t="shared" si="332"/>
        <v>!!!</v>
      </c>
      <c r="C2407" s="310" t="str">
        <f>IF(LEN($E2407)&gt;0,VLOOKUP(TEXT($E2407,0),'Angaben Stationen'!$E$14:$V$215,17,0),"")</f>
        <v/>
      </c>
      <c r="D2407" s="254" t="str">
        <f>IF(LEN($E2407)&gt;0,VLOOKUP(TEXT($E2407,0),'Angaben Stationen'!$E$14:$V$215,18,0),"")</f>
        <v/>
      </c>
      <c r="E2407" s="344"/>
      <c r="F2407" s="256"/>
      <c r="G2407" s="256"/>
      <c r="H2407" s="307"/>
      <c r="I2407" s="183"/>
      <c r="R2407" s="8">
        <f t="shared" si="334"/>
        <v>0</v>
      </c>
      <c r="S2407" s="8">
        <f>VLOOKUP($D2407,{"29 - Psychiatrie (Erwachsene)",1;"30 - Kinder- und Jugendpsychiatrie",1;"297 - stationsäquivalente Behandlung in der Erwachsenenpsychiatrie (29)",1;"307 - stationsäquivalente Behandlung in der Kinder- und Jugendpsychiatrie (30)",1;"31 - Psychosomatik",1;"",0;0,0},2,0)</f>
        <v>0</v>
      </c>
      <c r="T2407" s="8">
        <f t="shared" si="340"/>
        <v>0</v>
      </c>
      <c r="U2407" s="8">
        <f t="shared" si="333"/>
        <v>0</v>
      </c>
      <c r="V2407" s="8">
        <f t="shared" si="335"/>
        <v>0</v>
      </c>
      <c r="W2407" s="8">
        <f t="shared" si="336"/>
        <v>0</v>
      </c>
      <c r="X2407" s="8">
        <f t="shared" si="337"/>
        <v>0</v>
      </c>
      <c r="Y2407" s="8" t="str">
        <f t="shared" si="338"/>
        <v/>
      </c>
      <c r="Z2407" s="8" t="str">
        <f>VLOOKUP($D2407,{"29 - Psychiatrie (Erwachsene)","BGI";"297 - stationsäquivalente Behandlung in der Erwachsenenpsychiatrie (29)","BGI";"30 - Kinder- und Jugendpsychiatrie","BGII";"307 - stationsäquivalente Behandlung in der Kinder- und Jugendpsychiatrie (30)","BGII";"31 - Psychosomatik","BGI";"","LEER";0,"Leer"},2,0)</f>
        <v>LEER</v>
      </c>
      <c r="AA2407" s="8" t="str">
        <f t="shared" si="339"/>
        <v>Stationen</v>
      </c>
    </row>
    <row r="2408" spans="2:27" ht="15" customHeight="1" x14ac:dyDescent="0.25">
      <c r="B2408" s="76" t="str">
        <f t="shared" si="332"/>
        <v>!!!</v>
      </c>
      <c r="C2408" s="310" t="str">
        <f>IF(LEN($E2408)&gt;0,VLOOKUP(TEXT($E2408,0),'Angaben Stationen'!$E$14:$V$215,17,0),"")</f>
        <v/>
      </c>
      <c r="D2408" s="254" t="str">
        <f>IF(LEN($E2408)&gt;0,VLOOKUP(TEXT($E2408,0),'Angaben Stationen'!$E$14:$V$215,18,0),"")</f>
        <v/>
      </c>
      <c r="E2408" s="344"/>
      <c r="F2408" s="256"/>
      <c r="G2408" s="256"/>
      <c r="H2408" s="307"/>
      <c r="I2408" s="183"/>
      <c r="R2408" s="8">
        <f t="shared" si="334"/>
        <v>0</v>
      </c>
      <c r="S2408" s="8">
        <f>VLOOKUP($D2408,{"29 - Psychiatrie (Erwachsene)",1;"30 - Kinder- und Jugendpsychiatrie",1;"297 - stationsäquivalente Behandlung in der Erwachsenenpsychiatrie (29)",1;"307 - stationsäquivalente Behandlung in der Kinder- und Jugendpsychiatrie (30)",1;"31 - Psychosomatik",1;"",0;0,0},2,0)</f>
        <v>0</v>
      </c>
      <c r="T2408" s="8">
        <f t="shared" si="340"/>
        <v>0</v>
      </c>
      <c r="U2408" s="8">
        <f t="shared" si="333"/>
        <v>0</v>
      </c>
      <c r="V2408" s="8">
        <f t="shared" si="335"/>
        <v>0</v>
      </c>
      <c r="W2408" s="8">
        <f t="shared" si="336"/>
        <v>0</v>
      </c>
      <c r="X2408" s="8">
        <f t="shared" si="337"/>
        <v>0</v>
      </c>
      <c r="Y2408" s="8" t="str">
        <f t="shared" si="338"/>
        <v/>
      </c>
      <c r="Z2408" s="8" t="str">
        <f>VLOOKUP($D2408,{"29 - Psychiatrie (Erwachsene)","BGI";"297 - stationsäquivalente Behandlung in der Erwachsenenpsychiatrie (29)","BGI";"30 - Kinder- und Jugendpsychiatrie","BGII";"307 - stationsäquivalente Behandlung in der Kinder- und Jugendpsychiatrie (30)","BGII";"31 - Psychosomatik","BGI";"","LEER";0,"Leer"},2,0)</f>
        <v>LEER</v>
      </c>
      <c r="AA2408" s="8" t="str">
        <f t="shared" si="339"/>
        <v>Stationen</v>
      </c>
    </row>
    <row r="2409" spans="2:27" ht="15" customHeight="1" x14ac:dyDescent="0.25">
      <c r="B2409" s="76" t="str">
        <f t="shared" si="332"/>
        <v>!!!</v>
      </c>
      <c r="C2409" s="310" t="str">
        <f>IF(LEN($E2409)&gt;0,VLOOKUP(TEXT($E2409,0),'Angaben Stationen'!$E$14:$V$215,17,0),"")</f>
        <v/>
      </c>
      <c r="D2409" s="254" t="str">
        <f>IF(LEN($E2409)&gt;0,VLOOKUP(TEXT($E2409,0),'Angaben Stationen'!$E$14:$V$215,18,0),"")</f>
        <v/>
      </c>
      <c r="E2409" s="344"/>
      <c r="F2409" s="256"/>
      <c r="G2409" s="256"/>
      <c r="H2409" s="307"/>
      <c r="I2409" s="183"/>
      <c r="R2409" s="8">
        <f t="shared" si="334"/>
        <v>0</v>
      </c>
      <c r="S2409" s="8">
        <f>VLOOKUP($D2409,{"29 - Psychiatrie (Erwachsene)",1;"30 - Kinder- und Jugendpsychiatrie",1;"297 - stationsäquivalente Behandlung in der Erwachsenenpsychiatrie (29)",1;"307 - stationsäquivalente Behandlung in der Kinder- und Jugendpsychiatrie (30)",1;"31 - Psychosomatik",1;"",0;0,0},2,0)</f>
        <v>0</v>
      </c>
      <c r="T2409" s="8">
        <f t="shared" si="340"/>
        <v>0</v>
      </c>
      <c r="U2409" s="8">
        <f t="shared" si="333"/>
        <v>0</v>
      </c>
      <c r="V2409" s="8">
        <f t="shared" si="335"/>
        <v>0</v>
      </c>
      <c r="W2409" s="8">
        <f t="shared" si="336"/>
        <v>0</v>
      </c>
      <c r="X2409" s="8">
        <f t="shared" si="337"/>
        <v>0</v>
      </c>
      <c r="Y2409" s="8" t="str">
        <f t="shared" si="338"/>
        <v/>
      </c>
      <c r="Z2409" s="8" t="str">
        <f>VLOOKUP($D2409,{"29 - Psychiatrie (Erwachsene)","BGI";"297 - stationsäquivalente Behandlung in der Erwachsenenpsychiatrie (29)","BGI";"30 - Kinder- und Jugendpsychiatrie","BGII";"307 - stationsäquivalente Behandlung in der Kinder- und Jugendpsychiatrie (30)","BGII";"31 - Psychosomatik","BGI";"","LEER";0,"Leer"},2,0)</f>
        <v>LEER</v>
      </c>
      <c r="AA2409" s="8" t="str">
        <f t="shared" si="339"/>
        <v>Stationen</v>
      </c>
    </row>
    <row r="2410" spans="2:27" ht="15" customHeight="1" x14ac:dyDescent="0.25">
      <c r="B2410" s="76" t="str">
        <f t="shared" si="332"/>
        <v>!!!</v>
      </c>
      <c r="C2410" s="310" t="str">
        <f>IF(LEN($E2410)&gt;0,VLOOKUP(TEXT($E2410,0),'Angaben Stationen'!$E$14:$V$215,17,0),"")</f>
        <v/>
      </c>
      <c r="D2410" s="254" t="str">
        <f>IF(LEN($E2410)&gt;0,VLOOKUP(TEXT($E2410,0),'Angaben Stationen'!$E$14:$V$215,18,0),"")</f>
        <v/>
      </c>
      <c r="E2410" s="344"/>
      <c r="F2410" s="256"/>
      <c r="G2410" s="256"/>
      <c r="H2410" s="307"/>
      <c r="I2410" s="183"/>
      <c r="R2410" s="8">
        <f t="shared" si="334"/>
        <v>0</v>
      </c>
      <c r="S2410" s="8">
        <f>VLOOKUP($D2410,{"29 - Psychiatrie (Erwachsene)",1;"30 - Kinder- und Jugendpsychiatrie",1;"297 - stationsäquivalente Behandlung in der Erwachsenenpsychiatrie (29)",1;"307 - stationsäquivalente Behandlung in der Kinder- und Jugendpsychiatrie (30)",1;"31 - Psychosomatik",1;"",0;0,0},2,0)</f>
        <v>0</v>
      </c>
      <c r="T2410" s="8">
        <f t="shared" si="340"/>
        <v>0</v>
      </c>
      <c r="U2410" s="8">
        <f t="shared" si="333"/>
        <v>0</v>
      </c>
      <c r="V2410" s="8">
        <f t="shared" si="335"/>
        <v>0</v>
      </c>
      <c r="W2410" s="8">
        <f t="shared" si="336"/>
        <v>0</v>
      </c>
      <c r="X2410" s="8">
        <f t="shared" si="337"/>
        <v>0</v>
      </c>
      <c r="Y2410" s="8" t="str">
        <f t="shared" si="338"/>
        <v/>
      </c>
      <c r="Z2410" s="8" t="str">
        <f>VLOOKUP($D2410,{"29 - Psychiatrie (Erwachsene)","BGI";"297 - stationsäquivalente Behandlung in der Erwachsenenpsychiatrie (29)","BGI";"30 - Kinder- und Jugendpsychiatrie","BGII";"307 - stationsäquivalente Behandlung in der Kinder- und Jugendpsychiatrie (30)","BGII";"31 - Psychosomatik","BGI";"","LEER";0,"Leer"},2,0)</f>
        <v>LEER</v>
      </c>
      <c r="AA2410" s="8" t="str">
        <f t="shared" si="339"/>
        <v>Stationen</v>
      </c>
    </row>
    <row r="2411" spans="2:27" ht="15" customHeight="1" x14ac:dyDescent="0.25">
      <c r="B2411" s="76" t="str">
        <f t="shared" si="332"/>
        <v>!!!</v>
      </c>
      <c r="C2411" s="310" t="str">
        <f>IF(LEN($E2411)&gt;0,VLOOKUP(TEXT($E2411,0),'Angaben Stationen'!$E$14:$V$215,17,0),"")</f>
        <v/>
      </c>
      <c r="D2411" s="254" t="str">
        <f>IF(LEN($E2411)&gt;0,VLOOKUP(TEXT($E2411,0),'Angaben Stationen'!$E$14:$V$215,18,0),"")</f>
        <v/>
      </c>
      <c r="E2411" s="344"/>
      <c r="F2411" s="256"/>
      <c r="G2411" s="256"/>
      <c r="H2411" s="307"/>
      <c r="I2411" s="183"/>
      <c r="R2411" s="8">
        <f t="shared" si="334"/>
        <v>0</v>
      </c>
      <c r="S2411" s="8">
        <f>VLOOKUP($D2411,{"29 - Psychiatrie (Erwachsene)",1;"30 - Kinder- und Jugendpsychiatrie",1;"297 - stationsäquivalente Behandlung in der Erwachsenenpsychiatrie (29)",1;"307 - stationsäquivalente Behandlung in der Kinder- und Jugendpsychiatrie (30)",1;"31 - Psychosomatik",1;"",0;0,0},2,0)</f>
        <v>0</v>
      </c>
      <c r="T2411" s="8">
        <f t="shared" si="340"/>
        <v>0</v>
      </c>
      <c r="U2411" s="8">
        <f t="shared" si="333"/>
        <v>0</v>
      </c>
      <c r="V2411" s="8">
        <f t="shared" si="335"/>
        <v>0</v>
      </c>
      <c r="W2411" s="8">
        <f t="shared" si="336"/>
        <v>0</v>
      </c>
      <c r="X2411" s="8">
        <f t="shared" si="337"/>
        <v>0</v>
      </c>
      <c r="Y2411" s="8" t="str">
        <f t="shared" si="338"/>
        <v/>
      </c>
      <c r="Z2411" s="8" t="str">
        <f>VLOOKUP($D2411,{"29 - Psychiatrie (Erwachsene)","BGI";"297 - stationsäquivalente Behandlung in der Erwachsenenpsychiatrie (29)","BGI";"30 - Kinder- und Jugendpsychiatrie","BGII";"307 - stationsäquivalente Behandlung in der Kinder- und Jugendpsychiatrie (30)","BGII";"31 - Psychosomatik","BGI";"","LEER";0,"Leer"},2,0)</f>
        <v>LEER</v>
      </c>
      <c r="AA2411" s="8" t="str">
        <f t="shared" si="339"/>
        <v>Stationen</v>
      </c>
    </row>
    <row r="2412" spans="2:27" ht="15" customHeight="1" x14ac:dyDescent="0.25">
      <c r="B2412" s="76" t="str">
        <f t="shared" si="332"/>
        <v>!!!</v>
      </c>
      <c r="C2412" s="310" t="str">
        <f>IF(LEN($E2412)&gt;0,VLOOKUP(TEXT($E2412,0),'Angaben Stationen'!$E$14:$V$215,17,0),"")</f>
        <v/>
      </c>
      <c r="D2412" s="254" t="str">
        <f>IF(LEN($E2412)&gt;0,VLOOKUP(TEXT($E2412,0),'Angaben Stationen'!$E$14:$V$215,18,0),"")</f>
        <v/>
      </c>
      <c r="E2412" s="344"/>
      <c r="F2412" s="256"/>
      <c r="G2412" s="256"/>
      <c r="H2412" s="307"/>
      <c r="I2412" s="183"/>
      <c r="R2412" s="8">
        <f t="shared" si="334"/>
        <v>0</v>
      </c>
      <c r="S2412" s="8">
        <f>VLOOKUP($D2412,{"29 - Psychiatrie (Erwachsene)",1;"30 - Kinder- und Jugendpsychiatrie",1;"297 - stationsäquivalente Behandlung in der Erwachsenenpsychiatrie (29)",1;"307 - stationsäquivalente Behandlung in der Kinder- und Jugendpsychiatrie (30)",1;"31 - Psychosomatik",1;"",0;0,0},2,0)</f>
        <v>0</v>
      </c>
      <c r="T2412" s="8">
        <f t="shared" si="340"/>
        <v>0</v>
      </c>
      <c r="U2412" s="8">
        <f t="shared" si="333"/>
        <v>0</v>
      </c>
      <c r="V2412" s="8">
        <f t="shared" si="335"/>
        <v>0</v>
      </c>
      <c r="W2412" s="8">
        <f t="shared" si="336"/>
        <v>0</v>
      </c>
      <c r="X2412" s="8">
        <f t="shared" si="337"/>
        <v>0</v>
      </c>
      <c r="Y2412" s="8" t="str">
        <f t="shared" si="338"/>
        <v/>
      </c>
      <c r="Z2412" s="8" t="str">
        <f>VLOOKUP($D2412,{"29 - Psychiatrie (Erwachsene)","BGI";"297 - stationsäquivalente Behandlung in der Erwachsenenpsychiatrie (29)","BGI";"30 - Kinder- und Jugendpsychiatrie","BGII";"307 - stationsäquivalente Behandlung in der Kinder- und Jugendpsychiatrie (30)","BGII";"31 - Psychosomatik","BGI";"","LEER";0,"Leer"},2,0)</f>
        <v>LEER</v>
      </c>
      <c r="AA2412" s="8" t="str">
        <f t="shared" si="339"/>
        <v>Stationen</v>
      </c>
    </row>
    <row r="2413" spans="2:27" ht="15" customHeight="1" x14ac:dyDescent="0.25">
      <c r="B2413" s="76" t="str">
        <f t="shared" si="332"/>
        <v>!!!</v>
      </c>
      <c r="C2413" s="310" t="str">
        <f>IF(LEN($E2413)&gt;0,VLOOKUP(TEXT($E2413,0),'Angaben Stationen'!$E$14:$V$215,17,0),"")</f>
        <v/>
      </c>
      <c r="D2413" s="254" t="str">
        <f>IF(LEN($E2413)&gt;0,VLOOKUP(TEXT($E2413,0),'Angaben Stationen'!$E$14:$V$215,18,0),"")</f>
        <v/>
      </c>
      <c r="E2413" s="344"/>
      <c r="F2413" s="256"/>
      <c r="G2413" s="256"/>
      <c r="H2413" s="307"/>
      <c r="I2413" s="183"/>
      <c r="R2413" s="8">
        <f t="shared" si="334"/>
        <v>0</v>
      </c>
      <c r="S2413" s="8">
        <f>VLOOKUP($D2413,{"29 - Psychiatrie (Erwachsene)",1;"30 - Kinder- und Jugendpsychiatrie",1;"297 - stationsäquivalente Behandlung in der Erwachsenenpsychiatrie (29)",1;"307 - stationsäquivalente Behandlung in der Kinder- und Jugendpsychiatrie (30)",1;"31 - Psychosomatik",1;"",0;0,0},2,0)</f>
        <v>0</v>
      </c>
      <c r="T2413" s="8">
        <f t="shared" si="340"/>
        <v>0</v>
      </c>
      <c r="U2413" s="8">
        <f t="shared" si="333"/>
        <v>0</v>
      </c>
      <c r="V2413" s="8">
        <f t="shared" si="335"/>
        <v>0</v>
      </c>
      <c r="W2413" s="8">
        <f t="shared" si="336"/>
        <v>0</v>
      </c>
      <c r="X2413" s="8">
        <f t="shared" si="337"/>
        <v>0</v>
      </c>
      <c r="Y2413" s="8" t="str">
        <f t="shared" si="338"/>
        <v/>
      </c>
      <c r="Z2413" s="8" t="str">
        <f>VLOOKUP($D2413,{"29 - Psychiatrie (Erwachsene)","BGI";"297 - stationsäquivalente Behandlung in der Erwachsenenpsychiatrie (29)","BGI";"30 - Kinder- und Jugendpsychiatrie","BGII";"307 - stationsäquivalente Behandlung in der Kinder- und Jugendpsychiatrie (30)","BGII";"31 - Psychosomatik","BGI";"","LEER";0,"Leer"},2,0)</f>
        <v>LEER</v>
      </c>
      <c r="AA2413" s="8" t="str">
        <f t="shared" si="339"/>
        <v>Stationen</v>
      </c>
    </row>
    <row r="2414" spans="2:27" ht="15" customHeight="1" x14ac:dyDescent="0.25">
      <c r="B2414" s="76" t="str">
        <f t="shared" si="332"/>
        <v>!!!</v>
      </c>
      <c r="C2414" s="310" t="str">
        <f>IF(LEN($E2414)&gt;0,VLOOKUP(TEXT($E2414,0),'Angaben Stationen'!$E$14:$V$215,17,0),"")</f>
        <v/>
      </c>
      <c r="D2414" s="254" t="str">
        <f>IF(LEN($E2414)&gt;0,VLOOKUP(TEXT($E2414,0),'Angaben Stationen'!$E$14:$V$215,18,0),"")</f>
        <v/>
      </c>
      <c r="E2414" s="344"/>
      <c r="F2414" s="256"/>
      <c r="G2414" s="256"/>
      <c r="H2414" s="307"/>
      <c r="I2414" s="183"/>
      <c r="R2414" s="8">
        <f t="shared" si="334"/>
        <v>0</v>
      </c>
      <c r="S2414" s="8">
        <f>VLOOKUP($D2414,{"29 - Psychiatrie (Erwachsene)",1;"30 - Kinder- und Jugendpsychiatrie",1;"297 - stationsäquivalente Behandlung in der Erwachsenenpsychiatrie (29)",1;"307 - stationsäquivalente Behandlung in der Kinder- und Jugendpsychiatrie (30)",1;"31 - Psychosomatik",1;"",0;0,0},2,0)</f>
        <v>0</v>
      </c>
      <c r="T2414" s="8">
        <f t="shared" si="340"/>
        <v>0</v>
      </c>
      <c r="U2414" s="8">
        <f t="shared" si="333"/>
        <v>0</v>
      </c>
      <c r="V2414" s="8">
        <f t="shared" si="335"/>
        <v>0</v>
      </c>
      <c r="W2414" s="8">
        <f t="shared" si="336"/>
        <v>0</v>
      </c>
      <c r="X2414" s="8">
        <f t="shared" si="337"/>
        <v>0</v>
      </c>
      <c r="Y2414" s="8" t="str">
        <f t="shared" si="338"/>
        <v/>
      </c>
      <c r="Z2414" s="8" t="str">
        <f>VLOOKUP($D2414,{"29 - Psychiatrie (Erwachsene)","BGI";"297 - stationsäquivalente Behandlung in der Erwachsenenpsychiatrie (29)","BGI";"30 - Kinder- und Jugendpsychiatrie","BGII";"307 - stationsäquivalente Behandlung in der Kinder- und Jugendpsychiatrie (30)","BGII";"31 - Psychosomatik","BGI";"","LEER";0,"Leer"},2,0)</f>
        <v>LEER</v>
      </c>
      <c r="AA2414" s="8" t="str">
        <f t="shared" si="339"/>
        <v>Stationen</v>
      </c>
    </row>
    <row r="2415" spans="2:27" ht="15" customHeight="1" x14ac:dyDescent="0.25">
      <c r="B2415" s="76" t="str">
        <f t="shared" si="332"/>
        <v>!!!</v>
      </c>
      <c r="C2415" s="310" t="str">
        <f>IF(LEN($E2415)&gt;0,VLOOKUP(TEXT($E2415,0),'Angaben Stationen'!$E$14:$V$215,17,0),"")</f>
        <v/>
      </c>
      <c r="D2415" s="254" t="str">
        <f>IF(LEN($E2415)&gt;0,VLOOKUP(TEXT($E2415,0),'Angaben Stationen'!$E$14:$V$215,18,0),"")</f>
        <v/>
      </c>
      <c r="E2415" s="344"/>
      <c r="F2415" s="256"/>
      <c r="G2415" s="256"/>
      <c r="H2415" s="307"/>
      <c r="I2415" s="183"/>
      <c r="R2415" s="8">
        <f t="shared" si="334"/>
        <v>0</v>
      </c>
      <c r="S2415" s="8">
        <f>VLOOKUP($D2415,{"29 - Psychiatrie (Erwachsene)",1;"30 - Kinder- und Jugendpsychiatrie",1;"297 - stationsäquivalente Behandlung in der Erwachsenenpsychiatrie (29)",1;"307 - stationsäquivalente Behandlung in der Kinder- und Jugendpsychiatrie (30)",1;"31 - Psychosomatik",1;"",0;0,0},2,0)</f>
        <v>0</v>
      </c>
      <c r="T2415" s="8">
        <f t="shared" si="340"/>
        <v>0</v>
      </c>
      <c r="U2415" s="8">
        <f t="shared" si="333"/>
        <v>0</v>
      </c>
      <c r="V2415" s="8">
        <f t="shared" si="335"/>
        <v>0</v>
      </c>
      <c r="W2415" s="8">
        <f t="shared" si="336"/>
        <v>0</v>
      </c>
      <c r="X2415" s="8">
        <f t="shared" si="337"/>
        <v>0</v>
      </c>
      <c r="Y2415" s="8" t="str">
        <f t="shared" si="338"/>
        <v/>
      </c>
      <c r="Z2415" s="8" t="str">
        <f>VLOOKUP($D2415,{"29 - Psychiatrie (Erwachsene)","BGI";"297 - stationsäquivalente Behandlung in der Erwachsenenpsychiatrie (29)","BGI";"30 - Kinder- und Jugendpsychiatrie","BGII";"307 - stationsäquivalente Behandlung in der Kinder- und Jugendpsychiatrie (30)","BGII";"31 - Psychosomatik","BGI";"","LEER";0,"Leer"},2,0)</f>
        <v>LEER</v>
      </c>
      <c r="AA2415" s="8" t="str">
        <f t="shared" si="339"/>
        <v>Stationen</v>
      </c>
    </row>
    <row r="2416" spans="2:27" ht="15" customHeight="1" x14ac:dyDescent="0.25">
      <c r="B2416" s="76" t="str">
        <f t="shared" si="332"/>
        <v>!!!</v>
      </c>
      <c r="C2416" s="310" t="str">
        <f>IF(LEN($E2416)&gt;0,VLOOKUP(TEXT($E2416,0),'Angaben Stationen'!$E$14:$V$215,17,0),"")</f>
        <v/>
      </c>
      <c r="D2416" s="254" t="str">
        <f>IF(LEN($E2416)&gt;0,VLOOKUP(TEXT($E2416,0),'Angaben Stationen'!$E$14:$V$215,18,0),"")</f>
        <v/>
      </c>
      <c r="E2416" s="344"/>
      <c r="F2416" s="256"/>
      <c r="G2416" s="256"/>
      <c r="H2416" s="307"/>
      <c r="I2416" s="183"/>
      <c r="R2416" s="8">
        <f t="shared" si="334"/>
        <v>0</v>
      </c>
      <c r="S2416" s="8">
        <f>VLOOKUP($D2416,{"29 - Psychiatrie (Erwachsene)",1;"30 - Kinder- und Jugendpsychiatrie",1;"297 - stationsäquivalente Behandlung in der Erwachsenenpsychiatrie (29)",1;"307 - stationsäquivalente Behandlung in der Kinder- und Jugendpsychiatrie (30)",1;"31 - Psychosomatik",1;"",0;0,0},2,0)</f>
        <v>0</v>
      </c>
      <c r="T2416" s="8">
        <f t="shared" si="340"/>
        <v>0</v>
      </c>
      <c r="U2416" s="8">
        <f t="shared" si="333"/>
        <v>0</v>
      </c>
      <c r="V2416" s="8">
        <f t="shared" si="335"/>
        <v>0</v>
      </c>
      <c r="W2416" s="8">
        <f t="shared" si="336"/>
        <v>0</v>
      </c>
      <c r="X2416" s="8">
        <f t="shared" si="337"/>
        <v>0</v>
      </c>
      <c r="Y2416" s="8" t="str">
        <f t="shared" si="338"/>
        <v/>
      </c>
      <c r="Z2416" s="8" t="str">
        <f>VLOOKUP($D2416,{"29 - Psychiatrie (Erwachsene)","BGI";"297 - stationsäquivalente Behandlung in der Erwachsenenpsychiatrie (29)","BGI";"30 - Kinder- und Jugendpsychiatrie","BGII";"307 - stationsäquivalente Behandlung in der Kinder- und Jugendpsychiatrie (30)","BGII";"31 - Psychosomatik","BGI";"","LEER";0,"Leer"},2,0)</f>
        <v>LEER</v>
      </c>
      <c r="AA2416" s="8" t="str">
        <f t="shared" si="339"/>
        <v>Stationen</v>
      </c>
    </row>
    <row r="2417" spans="2:27" ht="15" customHeight="1" x14ac:dyDescent="0.25">
      <c r="B2417" s="76" t="str">
        <f t="shared" si="332"/>
        <v>!!!</v>
      </c>
      <c r="C2417" s="310" t="str">
        <f>IF(LEN($E2417)&gt;0,VLOOKUP(TEXT($E2417,0),'Angaben Stationen'!$E$14:$V$215,17,0),"")</f>
        <v/>
      </c>
      <c r="D2417" s="254" t="str">
        <f>IF(LEN($E2417)&gt;0,VLOOKUP(TEXT($E2417,0),'Angaben Stationen'!$E$14:$V$215,18,0),"")</f>
        <v/>
      </c>
      <c r="E2417" s="344"/>
      <c r="F2417" s="256"/>
      <c r="G2417" s="256"/>
      <c r="H2417" s="307"/>
      <c r="I2417" s="183"/>
      <c r="R2417" s="8">
        <f t="shared" si="334"/>
        <v>0</v>
      </c>
      <c r="S2417" s="8">
        <f>VLOOKUP($D2417,{"29 - Psychiatrie (Erwachsene)",1;"30 - Kinder- und Jugendpsychiatrie",1;"297 - stationsäquivalente Behandlung in der Erwachsenenpsychiatrie (29)",1;"307 - stationsäquivalente Behandlung in der Kinder- und Jugendpsychiatrie (30)",1;"31 - Psychosomatik",1;"",0;0,0},2,0)</f>
        <v>0</v>
      </c>
      <c r="T2417" s="8">
        <f t="shared" si="340"/>
        <v>0</v>
      </c>
      <c r="U2417" s="8">
        <f t="shared" si="333"/>
        <v>0</v>
      </c>
      <c r="V2417" s="8">
        <f t="shared" si="335"/>
        <v>0</v>
      </c>
      <c r="W2417" s="8">
        <f t="shared" si="336"/>
        <v>0</v>
      </c>
      <c r="X2417" s="8">
        <f t="shared" si="337"/>
        <v>0</v>
      </c>
      <c r="Y2417" s="8" t="str">
        <f t="shared" si="338"/>
        <v/>
      </c>
      <c r="Z2417" s="8" t="str">
        <f>VLOOKUP($D2417,{"29 - Psychiatrie (Erwachsene)","BGI";"297 - stationsäquivalente Behandlung in der Erwachsenenpsychiatrie (29)","BGI";"30 - Kinder- und Jugendpsychiatrie","BGII";"307 - stationsäquivalente Behandlung in der Kinder- und Jugendpsychiatrie (30)","BGII";"31 - Psychosomatik","BGI";"","LEER";0,"Leer"},2,0)</f>
        <v>LEER</v>
      </c>
      <c r="AA2417" s="8" t="str">
        <f t="shared" si="339"/>
        <v>Stationen</v>
      </c>
    </row>
    <row r="2418" spans="2:27" ht="15" customHeight="1" x14ac:dyDescent="0.25">
      <c r="B2418" s="76" t="str">
        <f t="shared" si="332"/>
        <v>!!!</v>
      </c>
      <c r="C2418" s="310" t="str">
        <f>IF(LEN($E2418)&gt;0,VLOOKUP(TEXT($E2418,0),'Angaben Stationen'!$E$14:$V$215,17,0),"")</f>
        <v/>
      </c>
      <c r="D2418" s="254" t="str">
        <f>IF(LEN($E2418)&gt;0,VLOOKUP(TEXT($E2418,0),'Angaben Stationen'!$E$14:$V$215,18,0),"")</f>
        <v/>
      </c>
      <c r="E2418" s="344"/>
      <c r="F2418" s="256"/>
      <c r="G2418" s="256"/>
      <c r="H2418" s="307"/>
      <c r="I2418" s="183"/>
      <c r="R2418" s="8">
        <f t="shared" si="334"/>
        <v>0</v>
      </c>
      <c r="S2418" s="8">
        <f>VLOOKUP($D2418,{"29 - Psychiatrie (Erwachsene)",1;"30 - Kinder- und Jugendpsychiatrie",1;"297 - stationsäquivalente Behandlung in der Erwachsenenpsychiatrie (29)",1;"307 - stationsäquivalente Behandlung in der Kinder- und Jugendpsychiatrie (30)",1;"31 - Psychosomatik",1;"",0;0,0},2,0)</f>
        <v>0</v>
      </c>
      <c r="T2418" s="8">
        <f t="shared" si="340"/>
        <v>0</v>
      </c>
      <c r="U2418" s="8">
        <f t="shared" si="333"/>
        <v>0</v>
      </c>
      <c r="V2418" s="8">
        <f t="shared" si="335"/>
        <v>0</v>
      </c>
      <c r="W2418" s="8">
        <f t="shared" si="336"/>
        <v>0</v>
      </c>
      <c r="X2418" s="8">
        <f t="shared" si="337"/>
        <v>0</v>
      </c>
      <c r="Y2418" s="8" t="str">
        <f t="shared" si="338"/>
        <v/>
      </c>
      <c r="Z2418" s="8" t="str">
        <f>VLOOKUP($D2418,{"29 - Psychiatrie (Erwachsene)","BGI";"297 - stationsäquivalente Behandlung in der Erwachsenenpsychiatrie (29)","BGI";"30 - Kinder- und Jugendpsychiatrie","BGII";"307 - stationsäquivalente Behandlung in der Kinder- und Jugendpsychiatrie (30)","BGII";"31 - Psychosomatik","BGI";"","LEER";0,"Leer"},2,0)</f>
        <v>LEER</v>
      </c>
      <c r="AA2418" s="8" t="str">
        <f t="shared" si="339"/>
        <v>Stationen</v>
      </c>
    </row>
    <row r="2419" spans="2:27" ht="15" customHeight="1" x14ac:dyDescent="0.25">
      <c r="B2419" s="76" t="str">
        <f t="shared" si="332"/>
        <v>!!!</v>
      </c>
      <c r="C2419" s="310" t="str">
        <f>IF(LEN($E2419)&gt;0,VLOOKUP(TEXT($E2419,0),'Angaben Stationen'!$E$14:$V$215,17,0),"")</f>
        <v/>
      </c>
      <c r="D2419" s="254" t="str">
        <f>IF(LEN($E2419)&gt;0,VLOOKUP(TEXT($E2419,0),'Angaben Stationen'!$E$14:$V$215,18,0),"")</f>
        <v/>
      </c>
      <c r="E2419" s="344"/>
      <c r="F2419" s="256"/>
      <c r="G2419" s="256"/>
      <c r="H2419" s="307"/>
      <c r="I2419" s="183"/>
      <c r="R2419" s="8">
        <f t="shared" si="334"/>
        <v>0</v>
      </c>
      <c r="S2419" s="8">
        <f>VLOOKUP($D2419,{"29 - Psychiatrie (Erwachsene)",1;"30 - Kinder- und Jugendpsychiatrie",1;"297 - stationsäquivalente Behandlung in der Erwachsenenpsychiatrie (29)",1;"307 - stationsäquivalente Behandlung in der Kinder- und Jugendpsychiatrie (30)",1;"31 - Psychosomatik",1;"",0;0,0},2,0)</f>
        <v>0</v>
      </c>
      <c r="T2419" s="8">
        <f t="shared" si="340"/>
        <v>0</v>
      </c>
      <c r="U2419" s="8">
        <f t="shared" si="333"/>
        <v>0</v>
      </c>
      <c r="V2419" s="8">
        <f t="shared" si="335"/>
        <v>0</v>
      </c>
      <c r="W2419" s="8">
        <f t="shared" si="336"/>
        <v>0</v>
      </c>
      <c r="X2419" s="8">
        <f t="shared" si="337"/>
        <v>0</v>
      </c>
      <c r="Y2419" s="8" t="str">
        <f t="shared" si="338"/>
        <v/>
      </c>
      <c r="Z2419" s="8" t="str">
        <f>VLOOKUP($D2419,{"29 - Psychiatrie (Erwachsene)","BGI";"297 - stationsäquivalente Behandlung in der Erwachsenenpsychiatrie (29)","BGI";"30 - Kinder- und Jugendpsychiatrie","BGII";"307 - stationsäquivalente Behandlung in der Kinder- und Jugendpsychiatrie (30)","BGII";"31 - Psychosomatik","BGI";"","LEER";0,"Leer"},2,0)</f>
        <v>LEER</v>
      </c>
      <c r="AA2419" s="8" t="str">
        <f t="shared" si="339"/>
        <v>Stationen</v>
      </c>
    </row>
    <row r="2420" spans="2:27" ht="15" customHeight="1" x14ac:dyDescent="0.25">
      <c r="B2420" s="76" t="str">
        <f t="shared" si="332"/>
        <v>!!!</v>
      </c>
      <c r="C2420" s="310" t="str">
        <f>IF(LEN($E2420)&gt;0,VLOOKUP(TEXT($E2420,0),'Angaben Stationen'!$E$14:$V$215,17,0),"")</f>
        <v/>
      </c>
      <c r="D2420" s="254" t="str">
        <f>IF(LEN($E2420)&gt;0,VLOOKUP(TEXT($E2420,0),'Angaben Stationen'!$E$14:$V$215,18,0),"")</f>
        <v/>
      </c>
      <c r="E2420" s="344"/>
      <c r="F2420" s="256"/>
      <c r="G2420" s="256"/>
      <c r="H2420" s="307"/>
      <c r="I2420" s="183"/>
      <c r="R2420" s="8">
        <f t="shared" si="334"/>
        <v>0</v>
      </c>
      <c r="S2420" s="8">
        <f>VLOOKUP($D2420,{"29 - Psychiatrie (Erwachsene)",1;"30 - Kinder- und Jugendpsychiatrie",1;"297 - stationsäquivalente Behandlung in der Erwachsenenpsychiatrie (29)",1;"307 - stationsäquivalente Behandlung in der Kinder- und Jugendpsychiatrie (30)",1;"31 - Psychosomatik",1;"",0;0,0},2,0)</f>
        <v>0</v>
      </c>
      <c r="T2420" s="8">
        <f t="shared" si="340"/>
        <v>0</v>
      </c>
      <c r="U2420" s="8">
        <f t="shared" si="333"/>
        <v>0</v>
      </c>
      <c r="V2420" s="8">
        <f t="shared" si="335"/>
        <v>0</v>
      </c>
      <c r="W2420" s="8">
        <f t="shared" si="336"/>
        <v>0</v>
      </c>
      <c r="X2420" s="8">
        <f t="shared" si="337"/>
        <v>0</v>
      </c>
      <c r="Y2420" s="8" t="str">
        <f t="shared" si="338"/>
        <v/>
      </c>
      <c r="Z2420" s="8" t="str">
        <f>VLOOKUP($D2420,{"29 - Psychiatrie (Erwachsene)","BGI";"297 - stationsäquivalente Behandlung in der Erwachsenenpsychiatrie (29)","BGI";"30 - Kinder- und Jugendpsychiatrie","BGII";"307 - stationsäquivalente Behandlung in der Kinder- und Jugendpsychiatrie (30)","BGII";"31 - Psychosomatik","BGI";"","LEER";0,"Leer"},2,0)</f>
        <v>LEER</v>
      </c>
      <c r="AA2420" s="8" t="str">
        <f t="shared" si="339"/>
        <v>Stationen</v>
      </c>
    </row>
    <row r="2421" spans="2:27" ht="15" customHeight="1" x14ac:dyDescent="0.25">
      <c r="B2421" s="76" t="str">
        <f t="shared" si="332"/>
        <v>!!!</v>
      </c>
      <c r="C2421" s="310" t="str">
        <f>IF(LEN($E2421)&gt;0,VLOOKUP(TEXT($E2421,0),'Angaben Stationen'!$E$14:$V$215,17,0),"")</f>
        <v/>
      </c>
      <c r="D2421" s="254" t="str">
        <f>IF(LEN($E2421)&gt;0,VLOOKUP(TEXT($E2421,0),'Angaben Stationen'!$E$14:$V$215,18,0),"")</f>
        <v/>
      </c>
      <c r="E2421" s="344"/>
      <c r="F2421" s="256"/>
      <c r="G2421" s="256"/>
      <c r="H2421" s="307"/>
      <c r="I2421" s="183"/>
      <c r="R2421" s="8">
        <f t="shared" si="334"/>
        <v>0</v>
      </c>
      <c r="S2421" s="8">
        <f>VLOOKUP($D2421,{"29 - Psychiatrie (Erwachsene)",1;"30 - Kinder- und Jugendpsychiatrie",1;"297 - stationsäquivalente Behandlung in der Erwachsenenpsychiatrie (29)",1;"307 - stationsäquivalente Behandlung in der Kinder- und Jugendpsychiatrie (30)",1;"31 - Psychosomatik",1;"",0;0,0},2,0)</f>
        <v>0</v>
      </c>
      <c r="T2421" s="8">
        <f t="shared" si="340"/>
        <v>0</v>
      </c>
      <c r="U2421" s="8">
        <f t="shared" si="333"/>
        <v>0</v>
      </c>
      <c r="V2421" s="8">
        <f t="shared" si="335"/>
        <v>0</v>
      </c>
      <c r="W2421" s="8">
        <f t="shared" si="336"/>
        <v>0</v>
      </c>
      <c r="X2421" s="8">
        <f t="shared" si="337"/>
        <v>0</v>
      </c>
      <c r="Y2421" s="8" t="str">
        <f t="shared" si="338"/>
        <v/>
      </c>
      <c r="Z2421" s="8" t="str">
        <f>VLOOKUP($D2421,{"29 - Psychiatrie (Erwachsene)","BGI";"297 - stationsäquivalente Behandlung in der Erwachsenenpsychiatrie (29)","BGI";"30 - Kinder- und Jugendpsychiatrie","BGII";"307 - stationsäquivalente Behandlung in der Kinder- und Jugendpsychiatrie (30)","BGII";"31 - Psychosomatik","BGI";"","LEER";0,"Leer"},2,0)</f>
        <v>LEER</v>
      </c>
      <c r="AA2421" s="8" t="str">
        <f t="shared" si="339"/>
        <v>Stationen</v>
      </c>
    </row>
    <row r="2422" spans="2:27" ht="15" customHeight="1" x14ac:dyDescent="0.25">
      <c r="B2422" s="76" t="str">
        <f t="shared" si="332"/>
        <v>!!!</v>
      </c>
      <c r="C2422" s="310" t="str">
        <f>IF(LEN($E2422)&gt;0,VLOOKUP(TEXT($E2422,0),'Angaben Stationen'!$E$14:$V$215,17,0),"")</f>
        <v/>
      </c>
      <c r="D2422" s="254" t="str">
        <f>IF(LEN($E2422)&gt;0,VLOOKUP(TEXT($E2422,0),'Angaben Stationen'!$E$14:$V$215,18,0),"")</f>
        <v/>
      </c>
      <c r="E2422" s="344"/>
      <c r="F2422" s="256"/>
      <c r="G2422" s="256"/>
      <c r="H2422" s="307"/>
      <c r="I2422" s="183"/>
      <c r="R2422" s="8">
        <f t="shared" si="334"/>
        <v>0</v>
      </c>
      <c r="S2422" s="8">
        <f>VLOOKUP($D2422,{"29 - Psychiatrie (Erwachsene)",1;"30 - Kinder- und Jugendpsychiatrie",1;"297 - stationsäquivalente Behandlung in der Erwachsenenpsychiatrie (29)",1;"307 - stationsäquivalente Behandlung in der Kinder- und Jugendpsychiatrie (30)",1;"31 - Psychosomatik",1;"",0;0,0},2,0)</f>
        <v>0</v>
      </c>
      <c r="T2422" s="8">
        <f t="shared" si="340"/>
        <v>0</v>
      </c>
      <c r="U2422" s="8">
        <f t="shared" si="333"/>
        <v>0</v>
      </c>
      <c r="V2422" s="8">
        <f t="shared" si="335"/>
        <v>0</v>
      </c>
      <c r="W2422" s="8">
        <f t="shared" si="336"/>
        <v>0</v>
      </c>
      <c r="X2422" s="8">
        <f t="shared" si="337"/>
        <v>0</v>
      </c>
      <c r="Y2422" s="8" t="str">
        <f t="shared" si="338"/>
        <v/>
      </c>
      <c r="Z2422" s="8" t="str">
        <f>VLOOKUP($D2422,{"29 - Psychiatrie (Erwachsene)","BGI";"297 - stationsäquivalente Behandlung in der Erwachsenenpsychiatrie (29)","BGI";"30 - Kinder- und Jugendpsychiatrie","BGII";"307 - stationsäquivalente Behandlung in der Kinder- und Jugendpsychiatrie (30)","BGII";"31 - Psychosomatik","BGI";"","LEER";0,"Leer"},2,0)</f>
        <v>LEER</v>
      </c>
      <c r="AA2422" s="8" t="str">
        <f t="shared" si="339"/>
        <v>Stationen</v>
      </c>
    </row>
    <row r="2423" spans="2:27" ht="15" customHeight="1" x14ac:dyDescent="0.25">
      <c r="B2423" s="76" t="str">
        <f t="shared" si="332"/>
        <v>!!!</v>
      </c>
      <c r="C2423" s="310" t="str">
        <f>IF(LEN($E2423)&gt;0,VLOOKUP(TEXT($E2423,0),'Angaben Stationen'!$E$14:$V$215,17,0),"")</f>
        <v/>
      </c>
      <c r="D2423" s="254" t="str">
        <f>IF(LEN($E2423)&gt;0,VLOOKUP(TEXT($E2423,0),'Angaben Stationen'!$E$14:$V$215,18,0),"")</f>
        <v/>
      </c>
      <c r="E2423" s="344"/>
      <c r="F2423" s="256"/>
      <c r="G2423" s="256"/>
      <c r="H2423" s="307"/>
      <c r="I2423" s="183"/>
      <c r="R2423" s="8">
        <f t="shared" si="334"/>
        <v>0</v>
      </c>
      <c r="S2423" s="8">
        <f>VLOOKUP($D2423,{"29 - Psychiatrie (Erwachsene)",1;"30 - Kinder- und Jugendpsychiatrie",1;"297 - stationsäquivalente Behandlung in der Erwachsenenpsychiatrie (29)",1;"307 - stationsäquivalente Behandlung in der Kinder- und Jugendpsychiatrie (30)",1;"31 - Psychosomatik",1;"",0;0,0},2,0)</f>
        <v>0</v>
      </c>
      <c r="T2423" s="8">
        <f t="shared" si="340"/>
        <v>0</v>
      </c>
      <c r="U2423" s="8">
        <f t="shared" si="333"/>
        <v>0</v>
      </c>
      <c r="V2423" s="8">
        <f t="shared" si="335"/>
        <v>0</v>
      </c>
      <c r="W2423" s="8">
        <f t="shared" si="336"/>
        <v>0</v>
      </c>
      <c r="X2423" s="8">
        <f t="shared" si="337"/>
        <v>0</v>
      </c>
      <c r="Y2423" s="8" t="str">
        <f t="shared" si="338"/>
        <v/>
      </c>
      <c r="Z2423" s="8" t="str">
        <f>VLOOKUP($D2423,{"29 - Psychiatrie (Erwachsene)","BGI";"297 - stationsäquivalente Behandlung in der Erwachsenenpsychiatrie (29)","BGI";"30 - Kinder- und Jugendpsychiatrie","BGII";"307 - stationsäquivalente Behandlung in der Kinder- und Jugendpsychiatrie (30)","BGII";"31 - Psychosomatik","BGI";"","LEER";0,"Leer"},2,0)</f>
        <v>LEER</v>
      </c>
      <c r="AA2423" s="8" t="str">
        <f t="shared" si="339"/>
        <v>Stationen</v>
      </c>
    </row>
    <row r="2424" spans="2:27" ht="15" customHeight="1" x14ac:dyDescent="0.25">
      <c r="B2424" s="76" t="str">
        <f t="shared" si="332"/>
        <v>!!!</v>
      </c>
      <c r="C2424" s="310" t="str">
        <f>IF(LEN($E2424)&gt;0,VLOOKUP(TEXT($E2424,0),'Angaben Stationen'!$E$14:$V$215,17,0),"")</f>
        <v/>
      </c>
      <c r="D2424" s="254" t="str">
        <f>IF(LEN($E2424)&gt;0,VLOOKUP(TEXT($E2424,0),'Angaben Stationen'!$E$14:$V$215,18,0),"")</f>
        <v/>
      </c>
      <c r="E2424" s="344"/>
      <c r="F2424" s="256"/>
      <c r="G2424" s="256"/>
      <c r="H2424" s="307"/>
      <c r="I2424" s="183"/>
      <c r="R2424" s="8">
        <f t="shared" si="334"/>
        <v>0</v>
      </c>
      <c r="S2424" s="8">
        <f>VLOOKUP($D2424,{"29 - Psychiatrie (Erwachsene)",1;"30 - Kinder- und Jugendpsychiatrie",1;"297 - stationsäquivalente Behandlung in der Erwachsenenpsychiatrie (29)",1;"307 - stationsäquivalente Behandlung in der Kinder- und Jugendpsychiatrie (30)",1;"31 - Psychosomatik",1;"",0;0,0},2,0)</f>
        <v>0</v>
      </c>
      <c r="T2424" s="8">
        <f t="shared" si="340"/>
        <v>0</v>
      </c>
      <c r="U2424" s="8">
        <f t="shared" si="333"/>
        <v>0</v>
      </c>
      <c r="V2424" s="8">
        <f t="shared" si="335"/>
        <v>0</v>
      </c>
      <c r="W2424" s="8">
        <f t="shared" si="336"/>
        <v>0</v>
      </c>
      <c r="X2424" s="8">
        <f t="shared" si="337"/>
        <v>0</v>
      </c>
      <c r="Y2424" s="8" t="str">
        <f t="shared" si="338"/>
        <v/>
      </c>
      <c r="Z2424" s="8" t="str">
        <f>VLOOKUP($D2424,{"29 - Psychiatrie (Erwachsene)","BGI";"297 - stationsäquivalente Behandlung in der Erwachsenenpsychiatrie (29)","BGI";"30 - Kinder- und Jugendpsychiatrie","BGII";"307 - stationsäquivalente Behandlung in der Kinder- und Jugendpsychiatrie (30)","BGII";"31 - Psychosomatik","BGI";"","LEER";0,"Leer"},2,0)</f>
        <v>LEER</v>
      </c>
      <c r="AA2424" s="8" t="str">
        <f t="shared" si="339"/>
        <v>Stationen</v>
      </c>
    </row>
    <row r="2425" spans="2:27" ht="15" customHeight="1" x14ac:dyDescent="0.25">
      <c r="B2425" s="76" t="str">
        <f t="shared" si="332"/>
        <v>!!!</v>
      </c>
      <c r="C2425" s="310" t="str">
        <f>IF(LEN($E2425)&gt;0,VLOOKUP(TEXT($E2425,0),'Angaben Stationen'!$E$14:$V$215,17,0),"")</f>
        <v/>
      </c>
      <c r="D2425" s="254" t="str">
        <f>IF(LEN($E2425)&gt;0,VLOOKUP(TEXT($E2425,0),'Angaben Stationen'!$E$14:$V$215,18,0),"")</f>
        <v/>
      </c>
      <c r="E2425" s="344"/>
      <c r="F2425" s="256"/>
      <c r="G2425" s="256"/>
      <c r="H2425" s="307"/>
      <c r="I2425" s="183"/>
      <c r="R2425" s="8">
        <f t="shared" si="334"/>
        <v>0</v>
      </c>
      <c r="S2425" s="8">
        <f>VLOOKUP($D2425,{"29 - Psychiatrie (Erwachsene)",1;"30 - Kinder- und Jugendpsychiatrie",1;"297 - stationsäquivalente Behandlung in der Erwachsenenpsychiatrie (29)",1;"307 - stationsäquivalente Behandlung in der Kinder- und Jugendpsychiatrie (30)",1;"31 - Psychosomatik",1;"",0;0,0},2,0)</f>
        <v>0</v>
      </c>
      <c r="T2425" s="8">
        <f t="shared" si="340"/>
        <v>0</v>
      </c>
      <c r="U2425" s="8">
        <f t="shared" si="333"/>
        <v>0</v>
      </c>
      <c r="V2425" s="8">
        <f t="shared" si="335"/>
        <v>0</v>
      </c>
      <c r="W2425" s="8">
        <f t="shared" si="336"/>
        <v>0</v>
      </c>
      <c r="X2425" s="8">
        <f t="shared" si="337"/>
        <v>0</v>
      </c>
      <c r="Y2425" s="8" t="str">
        <f t="shared" si="338"/>
        <v/>
      </c>
      <c r="Z2425" s="8" t="str">
        <f>VLOOKUP($D2425,{"29 - Psychiatrie (Erwachsene)","BGI";"297 - stationsäquivalente Behandlung in der Erwachsenenpsychiatrie (29)","BGI";"30 - Kinder- und Jugendpsychiatrie","BGII";"307 - stationsäquivalente Behandlung in der Kinder- und Jugendpsychiatrie (30)","BGII";"31 - Psychosomatik","BGI";"","LEER";0,"Leer"},2,0)</f>
        <v>LEER</v>
      </c>
      <c r="AA2425" s="8" t="str">
        <f t="shared" si="339"/>
        <v>Stationen</v>
      </c>
    </row>
    <row r="2426" spans="2:27" ht="15" customHeight="1" x14ac:dyDescent="0.25">
      <c r="B2426" s="76" t="str">
        <f t="shared" si="332"/>
        <v>!!!</v>
      </c>
      <c r="C2426" s="310" t="str">
        <f>IF(LEN($E2426)&gt;0,VLOOKUP(TEXT($E2426,0),'Angaben Stationen'!$E$14:$V$215,17,0),"")</f>
        <v/>
      </c>
      <c r="D2426" s="254" t="str">
        <f>IF(LEN($E2426)&gt;0,VLOOKUP(TEXT($E2426,0),'Angaben Stationen'!$E$14:$V$215,18,0),"")</f>
        <v/>
      </c>
      <c r="E2426" s="344"/>
      <c r="F2426" s="256"/>
      <c r="G2426" s="256"/>
      <c r="H2426" s="307"/>
      <c r="I2426" s="183"/>
      <c r="R2426" s="8">
        <f t="shared" si="334"/>
        <v>0</v>
      </c>
      <c r="S2426" s="8">
        <f>VLOOKUP($D2426,{"29 - Psychiatrie (Erwachsene)",1;"30 - Kinder- und Jugendpsychiatrie",1;"297 - stationsäquivalente Behandlung in der Erwachsenenpsychiatrie (29)",1;"307 - stationsäquivalente Behandlung in der Kinder- und Jugendpsychiatrie (30)",1;"31 - Psychosomatik",1;"",0;0,0},2,0)</f>
        <v>0</v>
      </c>
      <c r="T2426" s="8">
        <f t="shared" si="340"/>
        <v>0</v>
      </c>
      <c r="U2426" s="8">
        <f t="shared" si="333"/>
        <v>0</v>
      </c>
      <c r="V2426" s="8">
        <f t="shared" si="335"/>
        <v>0</v>
      </c>
      <c r="W2426" s="8">
        <f t="shared" si="336"/>
        <v>0</v>
      </c>
      <c r="X2426" s="8">
        <f t="shared" si="337"/>
        <v>0</v>
      </c>
      <c r="Y2426" s="8" t="str">
        <f t="shared" si="338"/>
        <v/>
      </c>
      <c r="Z2426" s="8" t="str">
        <f>VLOOKUP($D2426,{"29 - Psychiatrie (Erwachsene)","BGI";"297 - stationsäquivalente Behandlung in der Erwachsenenpsychiatrie (29)","BGI";"30 - Kinder- und Jugendpsychiatrie","BGII";"307 - stationsäquivalente Behandlung in der Kinder- und Jugendpsychiatrie (30)","BGII";"31 - Psychosomatik","BGI";"","LEER";0,"Leer"},2,0)</f>
        <v>LEER</v>
      </c>
      <c r="AA2426" s="8" t="str">
        <f t="shared" si="339"/>
        <v>Stationen</v>
      </c>
    </row>
    <row r="2427" spans="2:27" ht="15" customHeight="1" x14ac:dyDescent="0.25">
      <c r="B2427" s="76" t="str">
        <f t="shared" si="332"/>
        <v>!!!</v>
      </c>
      <c r="C2427" s="310" t="str">
        <f>IF(LEN($E2427)&gt;0,VLOOKUP(TEXT($E2427,0),'Angaben Stationen'!$E$14:$V$215,17,0),"")</f>
        <v/>
      </c>
      <c r="D2427" s="254" t="str">
        <f>IF(LEN($E2427)&gt;0,VLOOKUP(TEXT($E2427,0),'Angaben Stationen'!$E$14:$V$215,18,0),"")</f>
        <v/>
      </c>
      <c r="E2427" s="344"/>
      <c r="F2427" s="256"/>
      <c r="G2427" s="256"/>
      <c r="H2427" s="307"/>
      <c r="I2427" s="183"/>
      <c r="R2427" s="8">
        <f t="shared" si="334"/>
        <v>0</v>
      </c>
      <c r="S2427" s="8">
        <f>VLOOKUP($D2427,{"29 - Psychiatrie (Erwachsene)",1;"30 - Kinder- und Jugendpsychiatrie",1;"297 - stationsäquivalente Behandlung in der Erwachsenenpsychiatrie (29)",1;"307 - stationsäquivalente Behandlung in der Kinder- und Jugendpsychiatrie (30)",1;"31 - Psychosomatik",1;"",0;0,0},2,0)</f>
        <v>0</v>
      </c>
      <c r="T2427" s="8">
        <f t="shared" si="340"/>
        <v>0</v>
      </c>
      <c r="U2427" s="8">
        <f t="shared" si="333"/>
        <v>0</v>
      </c>
      <c r="V2427" s="8">
        <f t="shared" si="335"/>
        <v>0</v>
      </c>
      <c r="W2427" s="8">
        <f t="shared" si="336"/>
        <v>0</v>
      </c>
      <c r="X2427" s="8">
        <f t="shared" si="337"/>
        <v>0</v>
      </c>
      <c r="Y2427" s="8" t="str">
        <f t="shared" si="338"/>
        <v/>
      </c>
      <c r="Z2427" s="8" t="str">
        <f>VLOOKUP($D2427,{"29 - Psychiatrie (Erwachsene)","BGI";"297 - stationsäquivalente Behandlung in der Erwachsenenpsychiatrie (29)","BGI";"30 - Kinder- und Jugendpsychiatrie","BGII";"307 - stationsäquivalente Behandlung in der Kinder- und Jugendpsychiatrie (30)","BGII";"31 - Psychosomatik","BGI";"","LEER";0,"Leer"},2,0)</f>
        <v>LEER</v>
      </c>
      <c r="AA2427" s="8" t="str">
        <f t="shared" si="339"/>
        <v>Stationen</v>
      </c>
    </row>
    <row r="2428" spans="2:27" ht="15" customHeight="1" x14ac:dyDescent="0.25">
      <c r="B2428" s="76" t="str">
        <f t="shared" si="332"/>
        <v>!!!</v>
      </c>
      <c r="C2428" s="310" t="str">
        <f>IF(LEN($E2428)&gt;0,VLOOKUP(TEXT($E2428,0),'Angaben Stationen'!$E$14:$V$215,17,0),"")</f>
        <v/>
      </c>
      <c r="D2428" s="254" t="str">
        <f>IF(LEN($E2428)&gt;0,VLOOKUP(TEXT($E2428,0),'Angaben Stationen'!$E$14:$V$215,18,0),"")</f>
        <v/>
      </c>
      <c r="E2428" s="344"/>
      <c r="F2428" s="256"/>
      <c r="G2428" s="256"/>
      <c r="H2428" s="307"/>
      <c r="I2428" s="183"/>
      <c r="R2428" s="8">
        <f t="shared" si="334"/>
        <v>0</v>
      </c>
      <c r="S2428" s="8">
        <f>VLOOKUP($D2428,{"29 - Psychiatrie (Erwachsene)",1;"30 - Kinder- und Jugendpsychiatrie",1;"297 - stationsäquivalente Behandlung in der Erwachsenenpsychiatrie (29)",1;"307 - stationsäquivalente Behandlung in der Kinder- und Jugendpsychiatrie (30)",1;"31 - Psychosomatik",1;"",0;0,0},2,0)</f>
        <v>0</v>
      </c>
      <c r="T2428" s="8">
        <f t="shared" si="340"/>
        <v>0</v>
      </c>
      <c r="U2428" s="8">
        <f t="shared" si="333"/>
        <v>0</v>
      </c>
      <c r="V2428" s="8">
        <f t="shared" si="335"/>
        <v>0</v>
      </c>
      <c r="W2428" s="8">
        <f t="shared" si="336"/>
        <v>0</v>
      </c>
      <c r="X2428" s="8">
        <f t="shared" si="337"/>
        <v>0</v>
      </c>
      <c r="Y2428" s="8" t="str">
        <f t="shared" si="338"/>
        <v/>
      </c>
      <c r="Z2428" s="8" t="str">
        <f>VLOOKUP($D2428,{"29 - Psychiatrie (Erwachsene)","BGI";"297 - stationsäquivalente Behandlung in der Erwachsenenpsychiatrie (29)","BGI";"30 - Kinder- und Jugendpsychiatrie","BGII";"307 - stationsäquivalente Behandlung in der Kinder- und Jugendpsychiatrie (30)","BGII";"31 - Psychosomatik","BGI";"","LEER";0,"Leer"},2,0)</f>
        <v>LEER</v>
      </c>
      <c r="AA2428" s="8" t="str">
        <f t="shared" si="339"/>
        <v>Stationen</v>
      </c>
    </row>
    <row r="2429" spans="2:27" ht="15" customHeight="1" x14ac:dyDescent="0.25">
      <c r="B2429" s="76" t="str">
        <f t="shared" ref="B2429:B2492" si="341">IF(SUM(S2429:X2429)&lt;6,"!!!","")</f>
        <v>!!!</v>
      </c>
      <c r="C2429" s="310" t="str">
        <f>IF(LEN($E2429)&gt;0,VLOOKUP(TEXT($E2429,0),'Angaben Stationen'!$E$14:$V$215,17,0),"")</f>
        <v/>
      </c>
      <c r="D2429" s="254" t="str">
        <f>IF(LEN($E2429)&gt;0,VLOOKUP(TEXT($E2429,0),'Angaben Stationen'!$E$14:$V$215,18,0),"")</f>
        <v/>
      </c>
      <c r="E2429" s="344"/>
      <c r="F2429" s="256"/>
      <c r="G2429" s="256"/>
      <c r="H2429" s="307"/>
      <c r="I2429" s="183"/>
      <c r="R2429" s="8">
        <f t="shared" si="334"/>
        <v>0</v>
      </c>
      <c r="S2429" s="8">
        <f>VLOOKUP($D2429,{"29 - Psychiatrie (Erwachsene)",1;"30 - Kinder- und Jugendpsychiatrie",1;"297 - stationsäquivalente Behandlung in der Erwachsenenpsychiatrie (29)",1;"307 - stationsäquivalente Behandlung in der Kinder- und Jugendpsychiatrie (30)",1;"31 - Psychosomatik",1;"",0;0,0},2,0)</f>
        <v>0</v>
      </c>
      <c r="T2429" s="8">
        <f t="shared" si="340"/>
        <v>0</v>
      </c>
      <c r="U2429" s="8">
        <f t="shared" ref="U2429:U2492" si="342">IF($E2429&lt;&gt;0,1,0)</f>
        <v>0</v>
      </c>
      <c r="V2429" s="8">
        <f t="shared" si="335"/>
        <v>0</v>
      </c>
      <c r="W2429" s="8">
        <f t="shared" si="336"/>
        <v>0</v>
      </c>
      <c r="X2429" s="8">
        <f t="shared" si="337"/>
        <v>0</v>
      </c>
      <c r="Y2429" s="8" t="str">
        <f t="shared" si="338"/>
        <v/>
      </c>
      <c r="Z2429" s="8" t="str">
        <f>VLOOKUP($D2429,{"29 - Psychiatrie (Erwachsene)","BGI";"297 - stationsäquivalente Behandlung in der Erwachsenenpsychiatrie (29)","BGI";"30 - Kinder- und Jugendpsychiatrie","BGII";"307 - stationsäquivalente Behandlung in der Kinder- und Jugendpsychiatrie (30)","BGII";"31 - Psychosomatik","BGI";"","LEER";0,"Leer"},2,0)</f>
        <v>LEER</v>
      </c>
      <c r="AA2429" s="8" t="str">
        <f t="shared" si="339"/>
        <v>Stationen</v>
      </c>
    </row>
    <row r="2430" spans="2:27" ht="15" customHeight="1" x14ac:dyDescent="0.25">
      <c r="B2430" s="76" t="str">
        <f t="shared" si="341"/>
        <v>!!!</v>
      </c>
      <c r="C2430" s="310" t="str">
        <f>IF(LEN($E2430)&gt;0,VLOOKUP(TEXT($E2430,0),'Angaben Stationen'!$E$14:$V$215,17,0),"")</f>
        <v/>
      </c>
      <c r="D2430" s="254" t="str">
        <f>IF(LEN($E2430)&gt;0,VLOOKUP(TEXT($E2430,0),'Angaben Stationen'!$E$14:$V$215,18,0),"")</f>
        <v/>
      </c>
      <c r="E2430" s="344"/>
      <c r="F2430" s="256"/>
      <c r="G2430" s="256"/>
      <c r="H2430" s="307"/>
      <c r="I2430" s="183"/>
      <c r="R2430" s="8">
        <f t="shared" si="334"/>
        <v>0</v>
      </c>
      <c r="S2430" s="8">
        <f>VLOOKUP($D2430,{"29 - Psychiatrie (Erwachsene)",1;"30 - Kinder- und Jugendpsychiatrie",1;"297 - stationsäquivalente Behandlung in der Erwachsenenpsychiatrie (29)",1;"307 - stationsäquivalente Behandlung in der Kinder- und Jugendpsychiatrie (30)",1;"31 - Psychosomatik",1;"",0;0,0},2,0)</f>
        <v>0</v>
      </c>
      <c r="T2430" s="8">
        <f t="shared" si="340"/>
        <v>0</v>
      </c>
      <c r="U2430" s="8">
        <f t="shared" si="342"/>
        <v>0</v>
      </c>
      <c r="V2430" s="8">
        <f t="shared" si="335"/>
        <v>0</v>
      </c>
      <c r="W2430" s="8">
        <f t="shared" si="336"/>
        <v>0</v>
      </c>
      <c r="X2430" s="8">
        <f t="shared" si="337"/>
        <v>0</v>
      </c>
      <c r="Y2430" s="8" t="str">
        <f t="shared" si="338"/>
        <v/>
      </c>
      <c r="Z2430" s="8" t="str">
        <f>VLOOKUP($D2430,{"29 - Psychiatrie (Erwachsene)","BGI";"297 - stationsäquivalente Behandlung in der Erwachsenenpsychiatrie (29)","BGI";"30 - Kinder- und Jugendpsychiatrie","BGII";"307 - stationsäquivalente Behandlung in der Kinder- und Jugendpsychiatrie (30)","BGII";"31 - Psychosomatik","BGI";"","LEER";0,"Leer"},2,0)</f>
        <v>LEER</v>
      </c>
      <c r="AA2430" s="8" t="str">
        <f t="shared" si="339"/>
        <v>Stationen</v>
      </c>
    </row>
    <row r="2431" spans="2:27" ht="15" customHeight="1" x14ac:dyDescent="0.25">
      <c r="B2431" s="76" t="str">
        <f t="shared" si="341"/>
        <v>!!!</v>
      </c>
      <c r="C2431" s="310" t="str">
        <f>IF(LEN($E2431)&gt;0,VLOOKUP(TEXT($E2431,0),'Angaben Stationen'!$E$14:$V$215,17,0),"")</f>
        <v/>
      </c>
      <c r="D2431" s="254" t="str">
        <f>IF(LEN($E2431)&gt;0,VLOOKUP(TEXT($E2431,0),'Angaben Stationen'!$E$14:$V$215,18,0),"")</f>
        <v/>
      </c>
      <c r="E2431" s="344"/>
      <c r="F2431" s="256"/>
      <c r="G2431" s="256"/>
      <c r="H2431" s="307"/>
      <c r="I2431" s="183"/>
      <c r="R2431" s="8">
        <f t="shared" si="334"/>
        <v>0</v>
      </c>
      <c r="S2431" s="8">
        <f>VLOOKUP($D2431,{"29 - Psychiatrie (Erwachsene)",1;"30 - Kinder- und Jugendpsychiatrie",1;"297 - stationsäquivalente Behandlung in der Erwachsenenpsychiatrie (29)",1;"307 - stationsäquivalente Behandlung in der Kinder- und Jugendpsychiatrie (30)",1;"31 - Psychosomatik",1;"",0;0,0},2,0)</f>
        <v>0</v>
      </c>
      <c r="T2431" s="8">
        <f t="shared" si="340"/>
        <v>0</v>
      </c>
      <c r="U2431" s="8">
        <f t="shared" si="342"/>
        <v>0</v>
      </c>
      <c r="V2431" s="8">
        <f t="shared" si="335"/>
        <v>0</v>
      </c>
      <c r="W2431" s="8">
        <f t="shared" si="336"/>
        <v>0</v>
      </c>
      <c r="X2431" s="8">
        <f t="shared" si="337"/>
        <v>0</v>
      </c>
      <c r="Y2431" s="8" t="str">
        <f t="shared" si="338"/>
        <v/>
      </c>
      <c r="Z2431" s="8" t="str">
        <f>VLOOKUP($D2431,{"29 - Psychiatrie (Erwachsene)","BGI";"297 - stationsäquivalente Behandlung in der Erwachsenenpsychiatrie (29)","BGI";"30 - Kinder- und Jugendpsychiatrie","BGII";"307 - stationsäquivalente Behandlung in der Kinder- und Jugendpsychiatrie (30)","BGII";"31 - Psychosomatik","BGI";"","LEER";0,"Leer"},2,0)</f>
        <v>LEER</v>
      </c>
      <c r="AA2431" s="8" t="str">
        <f t="shared" si="339"/>
        <v>Stationen</v>
      </c>
    </row>
    <row r="2432" spans="2:27" ht="15" customHeight="1" x14ac:dyDescent="0.25">
      <c r="B2432" s="76" t="str">
        <f t="shared" si="341"/>
        <v>!!!</v>
      </c>
      <c r="C2432" s="310" t="str">
        <f>IF(LEN($E2432)&gt;0,VLOOKUP(TEXT($E2432,0),'Angaben Stationen'!$E$14:$V$215,17,0),"")</f>
        <v/>
      </c>
      <c r="D2432" s="254" t="str">
        <f>IF(LEN($E2432)&gt;0,VLOOKUP(TEXT($E2432,0),'Angaben Stationen'!$E$14:$V$215,18,0),"")</f>
        <v/>
      </c>
      <c r="E2432" s="344"/>
      <c r="F2432" s="256"/>
      <c r="G2432" s="256"/>
      <c r="H2432" s="307"/>
      <c r="I2432" s="183"/>
      <c r="R2432" s="8">
        <f t="shared" si="334"/>
        <v>0</v>
      </c>
      <c r="S2432" s="8">
        <f>VLOOKUP($D2432,{"29 - Psychiatrie (Erwachsene)",1;"30 - Kinder- und Jugendpsychiatrie",1;"297 - stationsäquivalente Behandlung in der Erwachsenenpsychiatrie (29)",1;"307 - stationsäquivalente Behandlung in der Kinder- und Jugendpsychiatrie (30)",1;"31 - Psychosomatik",1;"",0;0,0},2,0)</f>
        <v>0</v>
      </c>
      <c r="T2432" s="8">
        <f t="shared" si="340"/>
        <v>0</v>
      </c>
      <c r="U2432" s="8">
        <f t="shared" si="342"/>
        <v>0</v>
      </c>
      <c r="V2432" s="8">
        <f t="shared" si="335"/>
        <v>0</v>
      </c>
      <c r="W2432" s="8">
        <f t="shared" si="336"/>
        <v>0</v>
      </c>
      <c r="X2432" s="8">
        <f t="shared" si="337"/>
        <v>0</v>
      </c>
      <c r="Y2432" s="8" t="str">
        <f t="shared" si="338"/>
        <v/>
      </c>
      <c r="Z2432" s="8" t="str">
        <f>VLOOKUP($D2432,{"29 - Psychiatrie (Erwachsene)","BGI";"297 - stationsäquivalente Behandlung in der Erwachsenenpsychiatrie (29)","BGI";"30 - Kinder- und Jugendpsychiatrie","BGII";"307 - stationsäquivalente Behandlung in der Kinder- und Jugendpsychiatrie (30)","BGII";"31 - Psychosomatik","BGI";"","LEER";0,"Leer"},2,0)</f>
        <v>LEER</v>
      </c>
      <c r="AA2432" s="8" t="str">
        <f t="shared" si="339"/>
        <v>Stationen</v>
      </c>
    </row>
    <row r="2433" spans="2:27" ht="15" customHeight="1" x14ac:dyDescent="0.25">
      <c r="B2433" s="76" t="str">
        <f t="shared" si="341"/>
        <v>!!!</v>
      </c>
      <c r="C2433" s="310" t="str">
        <f>IF(LEN($E2433)&gt;0,VLOOKUP(TEXT($E2433,0),'Angaben Stationen'!$E$14:$V$215,17,0),"")</f>
        <v/>
      </c>
      <c r="D2433" s="254" t="str">
        <f>IF(LEN($E2433)&gt;0,VLOOKUP(TEXT($E2433,0),'Angaben Stationen'!$E$14:$V$215,18,0),"")</f>
        <v/>
      </c>
      <c r="E2433" s="344"/>
      <c r="F2433" s="256"/>
      <c r="G2433" s="256"/>
      <c r="H2433" s="307"/>
      <c r="I2433" s="183"/>
      <c r="R2433" s="8">
        <f t="shared" si="334"/>
        <v>0</v>
      </c>
      <c r="S2433" s="8">
        <f>VLOOKUP($D2433,{"29 - Psychiatrie (Erwachsene)",1;"30 - Kinder- und Jugendpsychiatrie",1;"297 - stationsäquivalente Behandlung in der Erwachsenenpsychiatrie (29)",1;"307 - stationsäquivalente Behandlung in der Kinder- und Jugendpsychiatrie (30)",1;"31 - Psychosomatik",1;"",0;0,0},2,0)</f>
        <v>0</v>
      </c>
      <c r="T2433" s="8">
        <f t="shared" si="340"/>
        <v>0</v>
      </c>
      <c r="U2433" s="8">
        <f t="shared" si="342"/>
        <v>0</v>
      </c>
      <c r="V2433" s="8">
        <f t="shared" si="335"/>
        <v>0</v>
      </c>
      <c r="W2433" s="8">
        <f t="shared" si="336"/>
        <v>0</v>
      </c>
      <c r="X2433" s="8">
        <f t="shared" si="337"/>
        <v>0</v>
      </c>
      <c r="Y2433" s="8" t="str">
        <f t="shared" si="338"/>
        <v/>
      </c>
      <c r="Z2433" s="8" t="str">
        <f>VLOOKUP($D2433,{"29 - Psychiatrie (Erwachsene)","BGI";"297 - stationsäquivalente Behandlung in der Erwachsenenpsychiatrie (29)","BGI";"30 - Kinder- und Jugendpsychiatrie","BGII";"307 - stationsäquivalente Behandlung in der Kinder- und Jugendpsychiatrie (30)","BGII";"31 - Psychosomatik","BGI";"","LEER";0,"Leer"},2,0)</f>
        <v>LEER</v>
      </c>
      <c r="AA2433" s="8" t="str">
        <f t="shared" si="339"/>
        <v>Stationen</v>
      </c>
    </row>
    <row r="2434" spans="2:27" ht="15" customHeight="1" x14ac:dyDescent="0.25">
      <c r="B2434" s="76" t="str">
        <f t="shared" si="341"/>
        <v>!!!</v>
      </c>
      <c r="C2434" s="310" t="str">
        <f>IF(LEN($E2434)&gt;0,VLOOKUP(TEXT($E2434,0),'Angaben Stationen'!$E$14:$V$215,17,0),"")</f>
        <v/>
      </c>
      <c r="D2434" s="254" t="str">
        <f>IF(LEN($E2434)&gt;0,VLOOKUP(TEXT($E2434,0),'Angaben Stationen'!$E$14:$V$215,18,0),"")</f>
        <v/>
      </c>
      <c r="E2434" s="344"/>
      <c r="F2434" s="256"/>
      <c r="G2434" s="256"/>
      <c r="H2434" s="307"/>
      <c r="I2434" s="183"/>
      <c r="R2434" s="8">
        <f t="shared" si="334"/>
        <v>0</v>
      </c>
      <c r="S2434" s="8">
        <f>VLOOKUP($D2434,{"29 - Psychiatrie (Erwachsene)",1;"30 - Kinder- und Jugendpsychiatrie",1;"297 - stationsäquivalente Behandlung in der Erwachsenenpsychiatrie (29)",1;"307 - stationsäquivalente Behandlung in der Kinder- und Jugendpsychiatrie (30)",1;"31 - Psychosomatik",1;"",0;0,0},2,0)</f>
        <v>0</v>
      </c>
      <c r="T2434" s="8">
        <f t="shared" si="340"/>
        <v>0</v>
      </c>
      <c r="U2434" s="8">
        <f t="shared" si="342"/>
        <v>0</v>
      </c>
      <c r="V2434" s="8">
        <f t="shared" si="335"/>
        <v>0</v>
      </c>
      <c r="W2434" s="8">
        <f t="shared" si="336"/>
        <v>0</v>
      </c>
      <c r="X2434" s="8">
        <f t="shared" si="337"/>
        <v>0</v>
      </c>
      <c r="Y2434" s="8" t="str">
        <f t="shared" si="338"/>
        <v/>
      </c>
      <c r="Z2434" s="8" t="str">
        <f>VLOOKUP($D2434,{"29 - Psychiatrie (Erwachsene)","BGI";"297 - stationsäquivalente Behandlung in der Erwachsenenpsychiatrie (29)","BGI";"30 - Kinder- und Jugendpsychiatrie","BGII";"307 - stationsäquivalente Behandlung in der Kinder- und Jugendpsychiatrie (30)","BGII";"31 - Psychosomatik","BGI";"","LEER";0,"Leer"},2,0)</f>
        <v>LEER</v>
      </c>
      <c r="AA2434" s="8" t="str">
        <f t="shared" si="339"/>
        <v>Stationen</v>
      </c>
    </row>
    <row r="2435" spans="2:27" ht="15" customHeight="1" x14ac:dyDescent="0.25">
      <c r="B2435" s="76" t="str">
        <f t="shared" si="341"/>
        <v>!!!</v>
      </c>
      <c r="C2435" s="310" t="str">
        <f>IF(LEN($E2435)&gt;0,VLOOKUP(TEXT($E2435,0),'Angaben Stationen'!$E$14:$V$215,17,0),"")</f>
        <v/>
      </c>
      <c r="D2435" s="254" t="str">
        <f>IF(LEN($E2435)&gt;0,VLOOKUP(TEXT($E2435,0),'Angaben Stationen'!$E$14:$V$215,18,0),"")</f>
        <v/>
      </c>
      <c r="E2435" s="344"/>
      <c r="F2435" s="256"/>
      <c r="G2435" s="256"/>
      <c r="H2435" s="307"/>
      <c r="I2435" s="183"/>
      <c r="R2435" s="8">
        <f t="shared" si="334"/>
        <v>0</v>
      </c>
      <c r="S2435" s="8">
        <f>VLOOKUP($D2435,{"29 - Psychiatrie (Erwachsene)",1;"30 - Kinder- und Jugendpsychiatrie",1;"297 - stationsäquivalente Behandlung in der Erwachsenenpsychiatrie (29)",1;"307 - stationsäquivalente Behandlung in der Kinder- und Jugendpsychiatrie (30)",1;"31 - Psychosomatik",1;"",0;0,0},2,0)</f>
        <v>0</v>
      </c>
      <c r="T2435" s="8">
        <f t="shared" si="340"/>
        <v>0</v>
      </c>
      <c r="U2435" s="8">
        <f t="shared" si="342"/>
        <v>0</v>
      </c>
      <c r="V2435" s="8">
        <f t="shared" si="335"/>
        <v>0</v>
      </c>
      <c r="W2435" s="8">
        <f t="shared" si="336"/>
        <v>0</v>
      </c>
      <c r="X2435" s="8">
        <f t="shared" si="337"/>
        <v>0</v>
      </c>
      <c r="Y2435" s="8" t="str">
        <f t="shared" si="338"/>
        <v/>
      </c>
      <c r="Z2435" s="8" t="str">
        <f>VLOOKUP($D2435,{"29 - Psychiatrie (Erwachsene)","BGI";"297 - stationsäquivalente Behandlung in der Erwachsenenpsychiatrie (29)","BGI";"30 - Kinder- und Jugendpsychiatrie","BGII";"307 - stationsäquivalente Behandlung in der Kinder- und Jugendpsychiatrie (30)","BGII";"31 - Psychosomatik","BGI";"","LEER";0,"Leer"},2,0)</f>
        <v>LEER</v>
      </c>
      <c r="AA2435" s="8" t="str">
        <f t="shared" si="339"/>
        <v>Stationen</v>
      </c>
    </row>
    <row r="2436" spans="2:27" ht="15" customHeight="1" x14ac:dyDescent="0.25">
      <c r="B2436" s="76" t="str">
        <f t="shared" si="341"/>
        <v>!!!</v>
      </c>
      <c r="C2436" s="310" t="str">
        <f>IF(LEN($E2436)&gt;0,VLOOKUP(TEXT($E2436,0),'Angaben Stationen'!$E$14:$V$215,17,0),"")</f>
        <v/>
      </c>
      <c r="D2436" s="254" t="str">
        <f>IF(LEN($E2436)&gt;0,VLOOKUP(TEXT($E2436,0),'Angaben Stationen'!$E$14:$V$215,18,0),"")</f>
        <v/>
      </c>
      <c r="E2436" s="344"/>
      <c r="F2436" s="256"/>
      <c r="G2436" s="256"/>
      <c r="H2436" s="307"/>
      <c r="I2436" s="183"/>
      <c r="R2436" s="8">
        <f t="shared" si="334"/>
        <v>0</v>
      </c>
      <c r="S2436" s="8">
        <f>VLOOKUP($D2436,{"29 - Psychiatrie (Erwachsene)",1;"30 - Kinder- und Jugendpsychiatrie",1;"297 - stationsäquivalente Behandlung in der Erwachsenenpsychiatrie (29)",1;"307 - stationsäquivalente Behandlung in der Kinder- und Jugendpsychiatrie (30)",1;"31 - Psychosomatik",1;"",0;0,0},2,0)</f>
        <v>0</v>
      </c>
      <c r="T2436" s="8">
        <f t="shared" si="340"/>
        <v>0</v>
      </c>
      <c r="U2436" s="8">
        <f t="shared" si="342"/>
        <v>0</v>
      </c>
      <c r="V2436" s="8">
        <f t="shared" si="335"/>
        <v>0</v>
      </c>
      <c r="W2436" s="8">
        <f t="shared" si="336"/>
        <v>0</v>
      </c>
      <c r="X2436" s="8">
        <f t="shared" si="337"/>
        <v>0</v>
      </c>
      <c r="Y2436" s="8" t="str">
        <f t="shared" si="338"/>
        <v/>
      </c>
      <c r="Z2436" s="8" t="str">
        <f>VLOOKUP($D2436,{"29 - Psychiatrie (Erwachsene)","BGI";"297 - stationsäquivalente Behandlung in der Erwachsenenpsychiatrie (29)","BGI";"30 - Kinder- und Jugendpsychiatrie","BGII";"307 - stationsäquivalente Behandlung in der Kinder- und Jugendpsychiatrie (30)","BGII";"31 - Psychosomatik","BGI";"","LEER";0,"Leer"},2,0)</f>
        <v>LEER</v>
      </c>
      <c r="AA2436" s="8" t="str">
        <f t="shared" si="339"/>
        <v>Stationen</v>
      </c>
    </row>
    <row r="2437" spans="2:27" ht="15" customHeight="1" x14ac:dyDescent="0.25">
      <c r="B2437" s="76" t="str">
        <f t="shared" si="341"/>
        <v>!!!</v>
      </c>
      <c r="C2437" s="310" t="str">
        <f>IF(LEN($E2437)&gt;0,VLOOKUP(TEXT($E2437,0),'Angaben Stationen'!$E$14:$V$215,17,0),"")</f>
        <v/>
      </c>
      <c r="D2437" s="254" t="str">
        <f>IF(LEN($E2437)&gt;0,VLOOKUP(TEXT($E2437,0),'Angaben Stationen'!$E$14:$V$215,18,0),"")</f>
        <v/>
      </c>
      <c r="E2437" s="344"/>
      <c r="F2437" s="256"/>
      <c r="G2437" s="256"/>
      <c r="H2437" s="307"/>
      <c r="I2437" s="183"/>
      <c r="R2437" s="8">
        <f t="shared" si="334"/>
        <v>0</v>
      </c>
      <c r="S2437" s="8">
        <f>VLOOKUP($D2437,{"29 - Psychiatrie (Erwachsene)",1;"30 - Kinder- und Jugendpsychiatrie",1;"297 - stationsäquivalente Behandlung in der Erwachsenenpsychiatrie (29)",1;"307 - stationsäquivalente Behandlung in der Kinder- und Jugendpsychiatrie (30)",1;"31 - Psychosomatik",1;"",0;0,0},2,0)</f>
        <v>0</v>
      </c>
      <c r="T2437" s="8">
        <f t="shared" si="340"/>
        <v>0</v>
      </c>
      <c r="U2437" s="8">
        <f t="shared" si="342"/>
        <v>0</v>
      </c>
      <c r="V2437" s="8">
        <f t="shared" si="335"/>
        <v>0</v>
      </c>
      <c r="W2437" s="8">
        <f t="shared" si="336"/>
        <v>0</v>
      </c>
      <c r="X2437" s="8">
        <f t="shared" si="337"/>
        <v>0</v>
      </c>
      <c r="Y2437" s="8" t="str">
        <f t="shared" si="338"/>
        <v/>
      </c>
      <c r="Z2437" s="8" t="str">
        <f>VLOOKUP($D2437,{"29 - Psychiatrie (Erwachsene)","BGI";"297 - stationsäquivalente Behandlung in der Erwachsenenpsychiatrie (29)","BGI";"30 - Kinder- und Jugendpsychiatrie","BGII";"307 - stationsäquivalente Behandlung in der Kinder- und Jugendpsychiatrie (30)","BGII";"31 - Psychosomatik","BGI";"","LEER";0,"Leer"},2,0)</f>
        <v>LEER</v>
      </c>
      <c r="AA2437" s="8" t="str">
        <f t="shared" si="339"/>
        <v>Stationen</v>
      </c>
    </row>
    <row r="2438" spans="2:27" ht="15" customHeight="1" x14ac:dyDescent="0.25">
      <c r="B2438" s="76" t="str">
        <f t="shared" si="341"/>
        <v>!!!</v>
      </c>
      <c r="C2438" s="310" t="str">
        <f>IF(LEN($E2438)&gt;0,VLOOKUP(TEXT($E2438,0),'Angaben Stationen'!$E$14:$V$215,17,0),"")</f>
        <v/>
      </c>
      <c r="D2438" s="254" t="str">
        <f>IF(LEN($E2438)&gt;0,VLOOKUP(TEXT($E2438,0),'Angaben Stationen'!$E$14:$V$215,18,0),"")</f>
        <v/>
      </c>
      <c r="E2438" s="344"/>
      <c r="F2438" s="256"/>
      <c r="G2438" s="256"/>
      <c r="H2438" s="307"/>
      <c r="I2438" s="183"/>
      <c r="R2438" s="8">
        <f t="shared" si="334"/>
        <v>0</v>
      </c>
      <c r="S2438" s="8">
        <f>VLOOKUP($D2438,{"29 - Psychiatrie (Erwachsene)",1;"30 - Kinder- und Jugendpsychiatrie",1;"297 - stationsäquivalente Behandlung in der Erwachsenenpsychiatrie (29)",1;"307 - stationsäquivalente Behandlung in der Kinder- und Jugendpsychiatrie (30)",1;"31 - Psychosomatik",1;"",0;0,0},2,0)</f>
        <v>0</v>
      </c>
      <c r="T2438" s="8">
        <f t="shared" si="340"/>
        <v>0</v>
      </c>
      <c r="U2438" s="8">
        <f t="shared" si="342"/>
        <v>0</v>
      </c>
      <c r="V2438" s="8">
        <f t="shared" si="335"/>
        <v>0</v>
      </c>
      <c r="W2438" s="8">
        <f t="shared" si="336"/>
        <v>0</v>
      </c>
      <c r="X2438" s="8">
        <f t="shared" si="337"/>
        <v>0</v>
      </c>
      <c r="Y2438" s="8" t="str">
        <f t="shared" si="338"/>
        <v/>
      </c>
      <c r="Z2438" s="8" t="str">
        <f>VLOOKUP($D2438,{"29 - Psychiatrie (Erwachsene)","BGI";"297 - stationsäquivalente Behandlung in der Erwachsenenpsychiatrie (29)","BGI";"30 - Kinder- und Jugendpsychiatrie","BGII";"307 - stationsäquivalente Behandlung in der Kinder- und Jugendpsychiatrie (30)","BGII";"31 - Psychosomatik","BGI";"","LEER";0,"Leer"},2,0)</f>
        <v>LEER</v>
      </c>
      <c r="AA2438" s="8" t="str">
        <f t="shared" si="339"/>
        <v>Stationen</v>
      </c>
    </row>
    <row r="2439" spans="2:27" ht="15" customHeight="1" x14ac:dyDescent="0.25">
      <c r="B2439" s="76" t="str">
        <f t="shared" si="341"/>
        <v>!!!</v>
      </c>
      <c r="C2439" s="310" t="str">
        <f>IF(LEN($E2439)&gt;0,VLOOKUP(TEXT($E2439,0),'Angaben Stationen'!$E$14:$V$215,17,0),"")</f>
        <v/>
      </c>
      <c r="D2439" s="254" t="str">
        <f>IF(LEN($E2439)&gt;0,VLOOKUP(TEXT($E2439,0),'Angaben Stationen'!$E$14:$V$215,18,0),"")</f>
        <v/>
      </c>
      <c r="E2439" s="344"/>
      <c r="F2439" s="256"/>
      <c r="G2439" s="256"/>
      <c r="H2439" s="307"/>
      <c r="I2439" s="183"/>
      <c r="R2439" s="8">
        <f t="shared" si="334"/>
        <v>0</v>
      </c>
      <c r="S2439" s="8">
        <f>VLOOKUP($D2439,{"29 - Psychiatrie (Erwachsene)",1;"30 - Kinder- und Jugendpsychiatrie",1;"297 - stationsäquivalente Behandlung in der Erwachsenenpsychiatrie (29)",1;"307 - stationsäquivalente Behandlung in der Kinder- und Jugendpsychiatrie (30)",1;"31 - Psychosomatik",1;"",0;0,0},2,0)</f>
        <v>0</v>
      </c>
      <c r="T2439" s="8">
        <f t="shared" si="340"/>
        <v>0</v>
      </c>
      <c r="U2439" s="8">
        <f t="shared" si="342"/>
        <v>0</v>
      </c>
      <c r="V2439" s="8">
        <f t="shared" si="335"/>
        <v>0</v>
      </c>
      <c r="W2439" s="8">
        <f t="shared" si="336"/>
        <v>0</v>
      </c>
      <c r="X2439" s="8">
        <f t="shared" si="337"/>
        <v>0</v>
      </c>
      <c r="Y2439" s="8" t="str">
        <f t="shared" si="338"/>
        <v/>
      </c>
      <c r="Z2439" s="8" t="str">
        <f>VLOOKUP($D2439,{"29 - Psychiatrie (Erwachsene)","BGI";"297 - stationsäquivalente Behandlung in der Erwachsenenpsychiatrie (29)","BGI";"30 - Kinder- und Jugendpsychiatrie","BGII";"307 - stationsäquivalente Behandlung in der Kinder- und Jugendpsychiatrie (30)","BGII";"31 - Psychosomatik","BGI";"","LEER";0,"Leer"},2,0)</f>
        <v>LEER</v>
      </c>
      <c r="AA2439" s="8" t="str">
        <f t="shared" si="339"/>
        <v>Stationen</v>
      </c>
    </row>
    <row r="2440" spans="2:27" ht="15" customHeight="1" x14ac:dyDescent="0.25">
      <c r="B2440" s="76" t="str">
        <f t="shared" si="341"/>
        <v>!!!</v>
      </c>
      <c r="C2440" s="310" t="str">
        <f>IF(LEN($E2440)&gt;0,VLOOKUP(TEXT($E2440,0),'Angaben Stationen'!$E$14:$V$215,17,0),"")</f>
        <v/>
      </c>
      <c r="D2440" s="254" t="str">
        <f>IF(LEN($E2440)&gt;0,VLOOKUP(TEXT($E2440,0),'Angaben Stationen'!$E$14:$V$215,18,0),"")</f>
        <v/>
      </c>
      <c r="E2440" s="344"/>
      <c r="F2440" s="256"/>
      <c r="G2440" s="256"/>
      <c r="H2440" s="307"/>
      <c r="I2440" s="183"/>
      <c r="R2440" s="8">
        <f t="shared" si="334"/>
        <v>0</v>
      </c>
      <c r="S2440" s="8">
        <f>VLOOKUP($D2440,{"29 - Psychiatrie (Erwachsene)",1;"30 - Kinder- und Jugendpsychiatrie",1;"297 - stationsäquivalente Behandlung in der Erwachsenenpsychiatrie (29)",1;"307 - stationsäquivalente Behandlung in der Kinder- und Jugendpsychiatrie (30)",1;"31 - Psychosomatik",1;"",0;0,0},2,0)</f>
        <v>0</v>
      </c>
      <c r="T2440" s="8">
        <f t="shared" si="340"/>
        <v>0</v>
      </c>
      <c r="U2440" s="8">
        <f t="shared" si="342"/>
        <v>0</v>
      </c>
      <c r="V2440" s="8">
        <f t="shared" si="335"/>
        <v>0</v>
      </c>
      <c r="W2440" s="8">
        <f t="shared" si="336"/>
        <v>0</v>
      </c>
      <c r="X2440" s="8">
        <f t="shared" si="337"/>
        <v>0</v>
      </c>
      <c r="Y2440" s="8" t="str">
        <f t="shared" si="338"/>
        <v/>
      </c>
      <c r="Z2440" s="8" t="str">
        <f>VLOOKUP($D2440,{"29 - Psychiatrie (Erwachsene)","BGI";"297 - stationsäquivalente Behandlung in der Erwachsenenpsychiatrie (29)","BGI";"30 - Kinder- und Jugendpsychiatrie","BGII";"307 - stationsäquivalente Behandlung in der Kinder- und Jugendpsychiatrie (30)","BGII";"31 - Psychosomatik","BGI";"","LEER";0,"Leer"},2,0)</f>
        <v>LEER</v>
      </c>
      <c r="AA2440" s="8" t="str">
        <f t="shared" si="339"/>
        <v>Stationen</v>
      </c>
    </row>
    <row r="2441" spans="2:27" ht="15" customHeight="1" x14ac:dyDescent="0.25">
      <c r="B2441" s="76" t="str">
        <f t="shared" si="341"/>
        <v>!!!</v>
      </c>
      <c r="C2441" s="310" t="str">
        <f>IF(LEN($E2441)&gt;0,VLOOKUP(TEXT($E2441,0),'Angaben Stationen'!$E$14:$V$215,17,0),"")</f>
        <v/>
      </c>
      <c r="D2441" s="254" t="str">
        <f>IF(LEN($E2441)&gt;0,VLOOKUP(TEXT($E2441,0),'Angaben Stationen'!$E$14:$V$215,18,0),"")</f>
        <v/>
      </c>
      <c r="E2441" s="344"/>
      <c r="F2441" s="256"/>
      <c r="G2441" s="256"/>
      <c r="H2441" s="307"/>
      <c r="I2441" s="183"/>
      <c r="R2441" s="8">
        <f t="shared" si="334"/>
        <v>0</v>
      </c>
      <c r="S2441" s="8">
        <f>VLOOKUP($D2441,{"29 - Psychiatrie (Erwachsene)",1;"30 - Kinder- und Jugendpsychiatrie",1;"297 - stationsäquivalente Behandlung in der Erwachsenenpsychiatrie (29)",1;"307 - stationsäquivalente Behandlung in der Kinder- und Jugendpsychiatrie (30)",1;"31 - Psychosomatik",1;"",0;0,0},2,0)</f>
        <v>0</v>
      </c>
      <c r="T2441" s="8">
        <f t="shared" si="340"/>
        <v>0</v>
      </c>
      <c r="U2441" s="8">
        <f t="shared" si="342"/>
        <v>0</v>
      </c>
      <c r="V2441" s="8">
        <f t="shared" si="335"/>
        <v>0</v>
      </c>
      <c r="W2441" s="8">
        <f t="shared" si="336"/>
        <v>0</v>
      </c>
      <c r="X2441" s="8">
        <f t="shared" si="337"/>
        <v>0</v>
      </c>
      <c r="Y2441" s="8" t="str">
        <f t="shared" si="338"/>
        <v/>
      </c>
      <c r="Z2441" s="8" t="str">
        <f>VLOOKUP($D2441,{"29 - Psychiatrie (Erwachsene)","BGI";"297 - stationsäquivalente Behandlung in der Erwachsenenpsychiatrie (29)","BGI";"30 - Kinder- und Jugendpsychiatrie","BGII";"307 - stationsäquivalente Behandlung in der Kinder- und Jugendpsychiatrie (30)","BGII";"31 - Psychosomatik","BGI";"","LEER";0,"Leer"},2,0)</f>
        <v>LEER</v>
      </c>
      <c r="AA2441" s="8" t="str">
        <f t="shared" si="339"/>
        <v>Stationen</v>
      </c>
    </row>
    <row r="2442" spans="2:27" ht="15" customHeight="1" x14ac:dyDescent="0.25">
      <c r="B2442" s="76" t="str">
        <f t="shared" si="341"/>
        <v>!!!</v>
      </c>
      <c r="C2442" s="310" t="str">
        <f>IF(LEN($E2442)&gt;0,VLOOKUP(TEXT($E2442,0),'Angaben Stationen'!$E$14:$V$215,17,0),"")</f>
        <v/>
      </c>
      <c r="D2442" s="254" t="str">
        <f>IF(LEN($E2442)&gt;0,VLOOKUP(TEXT($E2442,0),'Angaben Stationen'!$E$14:$V$215,18,0),"")</f>
        <v/>
      </c>
      <c r="E2442" s="344"/>
      <c r="F2442" s="256"/>
      <c r="G2442" s="256"/>
      <c r="H2442" s="307"/>
      <c r="I2442" s="183"/>
      <c r="R2442" s="8">
        <f t="shared" si="334"/>
        <v>0</v>
      </c>
      <c r="S2442" s="8">
        <f>VLOOKUP($D2442,{"29 - Psychiatrie (Erwachsene)",1;"30 - Kinder- und Jugendpsychiatrie",1;"297 - stationsäquivalente Behandlung in der Erwachsenenpsychiatrie (29)",1;"307 - stationsäquivalente Behandlung in der Kinder- und Jugendpsychiatrie (30)",1;"31 - Psychosomatik",1;"",0;0,0},2,0)</f>
        <v>0</v>
      </c>
      <c r="T2442" s="8">
        <f t="shared" si="340"/>
        <v>0</v>
      </c>
      <c r="U2442" s="8">
        <f t="shared" si="342"/>
        <v>0</v>
      </c>
      <c r="V2442" s="8">
        <f t="shared" si="335"/>
        <v>0</v>
      </c>
      <c r="W2442" s="8">
        <f t="shared" si="336"/>
        <v>0</v>
      </c>
      <c r="X2442" s="8">
        <f t="shared" si="337"/>
        <v>0</v>
      </c>
      <c r="Y2442" s="8" t="str">
        <f t="shared" si="338"/>
        <v/>
      </c>
      <c r="Z2442" s="8" t="str">
        <f>VLOOKUP($D2442,{"29 - Psychiatrie (Erwachsene)","BGI";"297 - stationsäquivalente Behandlung in der Erwachsenenpsychiatrie (29)","BGI";"30 - Kinder- und Jugendpsychiatrie","BGII";"307 - stationsäquivalente Behandlung in der Kinder- und Jugendpsychiatrie (30)","BGII";"31 - Psychosomatik","BGI";"","LEER";0,"Leer"},2,0)</f>
        <v>LEER</v>
      </c>
      <c r="AA2442" s="8" t="str">
        <f t="shared" si="339"/>
        <v>Stationen</v>
      </c>
    </row>
    <row r="2443" spans="2:27" ht="15" customHeight="1" x14ac:dyDescent="0.25">
      <c r="B2443" s="76" t="str">
        <f t="shared" si="341"/>
        <v>!!!</v>
      </c>
      <c r="C2443" s="310" t="str">
        <f>IF(LEN($E2443)&gt;0,VLOOKUP(TEXT($E2443,0),'Angaben Stationen'!$E$14:$V$215,17,0),"")</f>
        <v/>
      </c>
      <c r="D2443" s="254" t="str">
        <f>IF(LEN($E2443)&gt;0,VLOOKUP(TEXT($E2443,0),'Angaben Stationen'!$E$14:$V$215,18,0),"")</f>
        <v/>
      </c>
      <c r="E2443" s="344"/>
      <c r="F2443" s="256"/>
      <c r="G2443" s="256"/>
      <c r="H2443" s="307"/>
      <c r="I2443" s="183"/>
      <c r="R2443" s="8">
        <f t="shared" si="334"/>
        <v>0</v>
      </c>
      <c r="S2443" s="8">
        <f>VLOOKUP($D2443,{"29 - Psychiatrie (Erwachsene)",1;"30 - Kinder- und Jugendpsychiatrie",1;"297 - stationsäquivalente Behandlung in der Erwachsenenpsychiatrie (29)",1;"307 - stationsäquivalente Behandlung in der Kinder- und Jugendpsychiatrie (30)",1;"31 - Psychosomatik",1;"",0;0,0},2,0)</f>
        <v>0</v>
      </c>
      <c r="T2443" s="8">
        <f t="shared" si="340"/>
        <v>0</v>
      </c>
      <c r="U2443" s="8">
        <f t="shared" si="342"/>
        <v>0</v>
      </c>
      <c r="V2443" s="8">
        <f t="shared" si="335"/>
        <v>0</v>
      </c>
      <c r="W2443" s="8">
        <f t="shared" si="336"/>
        <v>0</v>
      </c>
      <c r="X2443" s="8">
        <f t="shared" si="337"/>
        <v>0</v>
      </c>
      <c r="Y2443" s="8" t="str">
        <f t="shared" si="338"/>
        <v/>
      </c>
      <c r="Z2443" s="8" t="str">
        <f>VLOOKUP($D2443,{"29 - Psychiatrie (Erwachsene)","BGI";"297 - stationsäquivalente Behandlung in der Erwachsenenpsychiatrie (29)","BGI";"30 - Kinder- und Jugendpsychiatrie","BGII";"307 - stationsäquivalente Behandlung in der Kinder- und Jugendpsychiatrie (30)","BGII";"31 - Psychosomatik","BGI";"","LEER";0,"Leer"},2,0)</f>
        <v>LEER</v>
      </c>
      <c r="AA2443" s="8" t="str">
        <f t="shared" si="339"/>
        <v>Stationen</v>
      </c>
    </row>
    <row r="2444" spans="2:27" ht="15" customHeight="1" x14ac:dyDescent="0.25">
      <c r="B2444" s="76" t="str">
        <f t="shared" si="341"/>
        <v>!!!</v>
      </c>
      <c r="C2444" s="310" t="str">
        <f>IF(LEN($E2444)&gt;0,VLOOKUP(TEXT($E2444,0),'Angaben Stationen'!$E$14:$V$215,17,0),"")</f>
        <v/>
      </c>
      <c r="D2444" s="254" t="str">
        <f>IF(LEN($E2444)&gt;0,VLOOKUP(TEXT($E2444,0),'Angaben Stationen'!$E$14:$V$215,18,0),"")</f>
        <v/>
      </c>
      <c r="E2444" s="344"/>
      <c r="F2444" s="256"/>
      <c r="G2444" s="256"/>
      <c r="H2444" s="307"/>
      <c r="I2444" s="183"/>
      <c r="R2444" s="8">
        <f t="shared" si="334"/>
        <v>0</v>
      </c>
      <c r="S2444" s="8">
        <f>VLOOKUP($D2444,{"29 - Psychiatrie (Erwachsene)",1;"30 - Kinder- und Jugendpsychiatrie",1;"297 - stationsäquivalente Behandlung in der Erwachsenenpsychiatrie (29)",1;"307 - stationsäquivalente Behandlung in der Kinder- und Jugendpsychiatrie (30)",1;"31 - Psychosomatik",1;"",0;0,0},2,0)</f>
        <v>0</v>
      </c>
      <c r="T2444" s="8">
        <f t="shared" si="340"/>
        <v>0</v>
      </c>
      <c r="U2444" s="8">
        <f t="shared" si="342"/>
        <v>0</v>
      </c>
      <c r="V2444" s="8">
        <f t="shared" si="335"/>
        <v>0</v>
      </c>
      <c r="W2444" s="8">
        <f t="shared" si="336"/>
        <v>0</v>
      </c>
      <c r="X2444" s="8">
        <f t="shared" si="337"/>
        <v>0</v>
      </c>
      <c r="Y2444" s="8" t="str">
        <f t="shared" si="338"/>
        <v/>
      </c>
      <c r="Z2444" s="8" t="str">
        <f>VLOOKUP($D2444,{"29 - Psychiatrie (Erwachsene)","BGI";"297 - stationsäquivalente Behandlung in der Erwachsenenpsychiatrie (29)","BGI";"30 - Kinder- und Jugendpsychiatrie","BGII";"307 - stationsäquivalente Behandlung in der Kinder- und Jugendpsychiatrie (30)","BGII";"31 - Psychosomatik","BGI";"","LEER";0,"Leer"},2,0)</f>
        <v>LEER</v>
      </c>
      <c r="AA2444" s="8" t="str">
        <f t="shared" si="339"/>
        <v>Stationen</v>
      </c>
    </row>
    <row r="2445" spans="2:27" ht="15" customHeight="1" x14ac:dyDescent="0.25">
      <c r="B2445" s="76" t="str">
        <f t="shared" si="341"/>
        <v>!!!</v>
      </c>
      <c r="C2445" s="310" t="str">
        <f>IF(LEN($E2445)&gt;0,VLOOKUP(TEXT($E2445,0),'Angaben Stationen'!$E$14:$V$215,17,0),"")</f>
        <v/>
      </c>
      <c r="D2445" s="254" t="str">
        <f>IF(LEN($E2445)&gt;0,VLOOKUP(TEXT($E2445,0),'Angaben Stationen'!$E$14:$V$215,18,0),"")</f>
        <v/>
      </c>
      <c r="E2445" s="344"/>
      <c r="F2445" s="256"/>
      <c r="G2445" s="256"/>
      <c r="H2445" s="307"/>
      <c r="I2445" s="183"/>
      <c r="R2445" s="8">
        <f t="shared" si="334"/>
        <v>0</v>
      </c>
      <c r="S2445" s="8">
        <f>VLOOKUP($D2445,{"29 - Psychiatrie (Erwachsene)",1;"30 - Kinder- und Jugendpsychiatrie",1;"297 - stationsäquivalente Behandlung in der Erwachsenenpsychiatrie (29)",1;"307 - stationsäquivalente Behandlung in der Kinder- und Jugendpsychiatrie (30)",1;"31 - Psychosomatik",1;"",0;0,0},2,0)</f>
        <v>0</v>
      </c>
      <c r="T2445" s="8">
        <f t="shared" si="340"/>
        <v>0</v>
      </c>
      <c r="U2445" s="8">
        <f t="shared" si="342"/>
        <v>0</v>
      </c>
      <c r="V2445" s="8">
        <f t="shared" si="335"/>
        <v>0</v>
      </c>
      <c r="W2445" s="8">
        <f t="shared" si="336"/>
        <v>0</v>
      </c>
      <c r="X2445" s="8">
        <f t="shared" si="337"/>
        <v>0</v>
      </c>
      <c r="Y2445" s="8" t="str">
        <f t="shared" si="338"/>
        <v/>
      </c>
      <c r="Z2445" s="8" t="str">
        <f>VLOOKUP($D2445,{"29 - Psychiatrie (Erwachsene)","BGI";"297 - stationsäquivalente Behandlung in der Erwachsenenpsychiatrie (29)","BGI";"30 - Kinder- und Jugendpsychiatrie","BGII";"307 - stationsäquivalente Behandlung in der Kinder- und Jugendpsychiatrie (30)","BGII";"31 - Psychosomatik","BGI";"","LEER";0,"Leer"},2,0)</f>
        <v>LEER</v>
      </c>
      <c r="AA2445" s="8" t="str">
        <f t="shared" si="339"/>
        <v>Stationen</v>
      </c>
    </row>
    <row r="2446" spans="2:27" ht="15" customHeight="1" x14ac:dyDescent="0.25">
      <c r="B2446" s="76" t="str">
        <f t="shared" si="341"/>
        <v>!!!</v>
      </c>
      <c r="C2446" s="310" t="str">
        <f>IF(LEN($E2446)&gt;0,VLOOKUP(TEXT($E2446,0),'Angaben Stationen'!$E$14:$V$215,17,0),"")</f>
        <v/>
      </c>
      <c r="D2446" s="254" t="str">
        <f>IF(LEN($E2446)&gt;0,VLOOKUP(TEXT($E2446,0),'Angaben Stationen'!$E$14:$V$215,18,0),"")</f>
        <v/>
      </c>
      <c r="E2446" s="344"/>
      <c r="F2446" s="256"/>
      <c r="G2446" s="256"/>
      <c r="H2446" s="307"/>
      <c r="I2446" s="183"/>
      <c r="R2446" s="8">
        <f t="shared" si="334"/>
        <v>0</v>
      </c>
      <c r="S2446" s="8">
        <f>VLOOKUP($D2446,{"29 - Psychiatrie (Erwachsene)",1;"30 - Kinder- und Jugendpsychiatrie",1;"297 - stationsäquivalente Behandlung in der Erwachsenenpsychiatrie (29)",1;"307 - stationsäquivalente Behandlung in der Kinder- und Jugendpsychiatrie (30)",1;"31 - Psychosomatik",1;"",0;0,0},2,0)</f>
        <v>0</v>
      </c>
      <c r="T2446" s="8">
        <f t="shared" si="340"/>
        <v>0</v>
      </c>
      <c r="U2446" s="8">
        <f t="shared" si="342"/>
        <v>0</v>
      </c>
      <c r="V2446" s="8">
        <f t="shared" si="335"/>
        <v>0</v>
      </c>
      <c r="W2446" s="8">
        <f t="shared" si="336"/>
        <v>0</v>
      </c>
      <c r="X2446" s="8">
        <f t="shared" si="337"/>
        <v>0</v>
      </c>
      <c r="Y2446" s="8" t="str">
        <f t="shared" si="338"/>
        <v/>
      </c>
      <c r="Z2446" s="8" t="str">
        <f>VLOOKUP($D2446,{"29 - Psychiatrie (Erwachsene)","BGI";"297 - stationsäquivalente Behandlung in der Erwachsenenpsychiatrie (29)","BGI";"30 - Kinder- und Jugendpsychiatrie","BGII";"307 - stationsäquivalente Behandlung in der Kinder- und Jugendpsychiatrie (30)","BGII";"31 - Psychosomatik","BGI";"","LEER";0,"Leer"},2,0)</f>
        <v>LEER</v>
      </c>
      <c r="AA2446" s="8" t="str">
        <f t="shared" si="339"/>
        <v>Stationen</v>
      </c>
    </row>
    <row r="2447" spans="2:27" ht="15" customHeight="1" x14ac:dyDescent="0.25">
      <c r="B2447" s="76" t="str">
        <f t="shared" si="341"/>
        <v>!!!</v>
      </c>
      <c r="C2447" s="310" t="str">
        <f>IF(LEN($E2447)&gt;0,VLOOKUP(TEXT($E2447,0),'Angaben Stationen'!$E$14:$V$215,17,0),"")</f>
        <v/>
      </c>
      <c r="D2447" s="254" t="str">
        <f>IF(LEN($E2447)&gt;0,VLOOKUP(TEXT($E2447,0),'Angaben Stationen'!$E$14:$V$215,18,0),"")</f>
        <v/>
      </c>
      <c r="E2447" s="344"/>
      <c r="F2447" s="256"/>
      <c r="G2447" s="256"/>
      <c r="H2447" s="307"/>
      <c r="I2447" s="183"/>
      <c r="R2447" s="8">
        <f t="shared" si="334"/>
        <v>0</v>
      </c>
      <c r="S2447" s="8">
        <f>VLOOKUP($D2447,{"29 - Psychiatrie (Erwachsene)",1;"30 - Kinder- und Jugendpsychiatrie",1;"297 - stationsäquivalente Behandlung in der Erwachsenenpsychiatrie (29)",1;"307 - stationsäquivalente Behandlung in der Kinder- und Jugendpsychiatrie (30)",1;"31 - Psychosomatik",1;"",0;0,0},2,0)</f>
        <v>0</v>
      </c>
      <c r="T2447" s="8">
        <f t="shared" si="340"/>
        <v>0</v>
      </c>
      <c r="U2447" s="8">
        <f t="shared" si="342"/>
        <v>0</v>
      </c>
      <c r="V2447" s="8">
        <f t="shared" si="335"/>
        <v>0</v>
      </c>
      <c r="W2447" s="8">
        <f t="shared" si="336"/>
        <v>0</v>
      </c>
      <c r="X2447" s="8">
        <f t="shared" si="337"/>
        <v>0</v>
      </c>
      <c r="Y2447" s="8" t="str">
        <f t="shared" si="338"/>
        <v/>
      </c>
      <c r="Z2447" s="8" t="str">
        <f>VLOOKUP($D2447,{"29 - Psychiatrie (Erwachsene)","BGI";"297 - stationsäquivalente Behandlung in der Erwachsenenpsychiatrie (29)","BGI";"30 - Kinder- und Jugendpsychiatrie","BGII";"307 - stationsäquivalente Behandlung in der Kinder- und Jugendpsychiatrie (30)","BGII";"31 - Psychosomatik","BGI";"","LEER";0,"Leer"},2,0)</f>
        <v>LEER</v>
      </c>
      <c r="AA2447" s="8" t="str">
        <f t="shared" si="339"/>
        <v>Stationen</v>
      </c>
    </row>
    <row r="2448" spans="2:27" ht="15" customHeight="1" x14ac:dyDescent="0.25">
      <c r="B2448" s="76" t="str">
        <f t="shared" si="341"/>
        <v>!!!</v>
      </c>
      <c r="C2448" s="310" t="str">
        <f>IF(LEN($E2448)&gt;0,VLOOKUP(TEXT($E2448,0),'Angaben Stationen'!$E$14:$V$215,17,0),"")</f>
        <v/>
      </c>
      <c r="D2448" s="254" t="str">
        <f>IF(LEN($E2448)&gt;0,VLOOKUP(TEXT($E2448,0),'Angaben Stationen'!$E$14:$V$215,18,0),"")</f>
        <v/>
      </c>
      <c r="E2448" s="344"/>
      <c r="F2448" s="256"/>
      <c r="G2448" s="256"/>
      <c r="H2448" s="307"/>
      <c r="I2448" s="183"/>
      <c r="R2448" s="8">
        <f t="shared" si="334"/>
        <v>0</v>
      </c>
      <c r="S2448" s="8">
        <f>VLOOKUP($D2448,{"29 - Psychiatrie (Erwachsene)",1;"30 - Kinder- und Jugendpsychiatrie",1;"297 - stationsäquivalente Behandlung in der Erwachsenenpsychiatrie (29)",1;"307 - stationsäquivalente Behandlung in der Kinder- und Jugendpsychiatrie (30)",1;"31 - Psychosomatik",1;"",0;0,0},2,0)</f>
        <v>0</v>
      </c>
      <c r="T2448" s="8">
        <f t="shared" si="340"/>
        <v>0</v>
      </c>
      <c r="U2448" s="8">
        <f t="shared" si="342"/>
        <v>0</v>
      </c>
      <c r="V2448" s="8">
        <f t="shared" si="335"/>
        <v>0</v>
      </c>
      <c r="W2448" s="8">
        <f t="shared" si="336"/>
        <v>0</v>
      </c>
      <c r="X2448" s="8">
        <f t="shared" si="337"/>
        <v>0</v>
      </c>
      <c r="Y2448" s="8" t="str">
        <f t="shared" si="338"/>
        <v/>
      </c>
      <c r="Z2448" s="8" t="str">
        <f>VLOOKUP($D2448,{"29 - Psychiatrie (Erwachsene)","BGI";"297 - stationsäquivalente Behandlung in der Erwachsenenpsychiatrie (29)","BGI";"30 - Kinder- und Jugendpsychiatrie","BGII";"307 - stationsäquivalente Behandlung in der Kinder- und Jugendpsychiatrie (30)","BGII";"31 - Psychosomatik","BGI";"","LEER";0,"Leer"},2,0)</f>
        <v>LEER</v>
      </c>
      <c r="AA2448" s="8" t="str">
        <f t="shared" si="339"/>
        <v>Stationen</v>
      </c>
    </row>
    <row r="2449" spans="2:27" ht="15" customHeight="1" x14ac:dyDescent="0.25">
      <c r="B2449" s="76" t="str">
        <f t="shared" si="341"/>
        <v>!!!</v>
      </c>
      <c r="C2449" s="310" t="str">
        <f>IF(LEN($E2449)&gt;0,VLOOKUP(TEXT($E2449,0),'Angaben Stationen'!$E$14:$V$215,17,0),"")</f>
        <v/>
      </c>
      <c r="D2449" s="254" t="str">
        <f>IF(LEN($E2449)&gt;0,VLOOKUP(TEXT($E2449,0),'Angaben Stationen'!$E$14:$V$215,18,0),"")</f>
        <v/>
      </c>
      <c r="E2449" s="344"/>
      <c r="F2449" s="256"/>
      <c r="G2449" s="256"/>
      <c r="H2449" s="307"/>
      <c r="I2449" s="183"/>
      <c r="R2449" s="8">
        <f t="shared" si="334"/>
        <v>0</v>
      </c>
      <c r="S2449" s="8">
        <f>VLOOKUP($D2449,{"29 - Psychiatrie (Erwachsene)",1;"30 - Kinder- und Jugendpsychiatrie",1;"297 - stationsäquivalente Behandlung in der Erwachsenenpsychiatrie (29)",1;"307 - stationsäquivalente Behandlung in der Kinder- und Jugendpsychiatrie (30)",1;"31 - Psychosomatik",1;"",0;0,0},2,0)</f>
        <v>0</v>
      </c>
      <c r="T2449" s="8">
        <f t="shared" si="340"/>
        <v>0</v>
      </c>
      <c r="U2449" s="8">
        <f t="shared" si="342"/>
        <v>0</v>
      </c>
      <c r="V2449" s="8">
        <f t="shared" si="335"/>
        <v>0</v>
      </c>
      <c r="W2449" s="8">
        <f t="shared" si="336"/>
        <v>0</v>
      </c>
      <c r="X2449" s="8">
        <f t="shared" si="337"/>
        <v>0</v>
      </c>
      <c r="Y2449" s="8" t="str">
        <f t="shared" si="338"/>
        <v/>
      </c>
      <c r="Z2449" s="8" t="str">
        <f>VLOOKUP($D2449,{"29 - Psychiatrie (Erwachsene)","BGI";"297 - stationsäquivalente Behandlung in der Erwachsenenpsychiatrie (29)","BGI";"30 - Kinder- und Jugendpsychiatrie","BGII";"307 - stationsäquivalente Behandlung in der Kinder- und Jugendpsychiatrie (30)","BGII";"31 - Psychosomatik","BGI";"","LEER";0,"Leer"},2,0)</f>
        <v>LEER</v>
      </c>
      <c r="AA2449" s="8" t="str">
        <f t="shared" si="339"/>
        <v>Stationen</v>
      </c>
    </row>
    <row r="2450" spans="2:27" ht="15" customHeight="1" x14ac:dyDescent="0.25">
      <c r="B2450" s="76" t="str">
        <f t="shared" si="341"/>
        <v>!!!</v>
      </c>
      <c r="C2450" s="310" t="str">
        <f>IF(LEN($E2450)&gt;0,VLOOKUP(TEXT($E2450,0),'Angaben Stationen'!$E$14:$V$215,17,0),"")</f>
        <v/>
      </c>
      <c r="D2450" s="254" t="str">
        <f>IF(LEN($E2450)&gt;0,VLOOKUP(TEXT($E2450,0),'Angaben Stationen'!$E$14:$V$215,18,0),"")</f>
        <v/>
      </c>
      <c r="E2450" s="344"/>
      <c r="F2450" s="256"/>
      <c r="G2450" s="256"/>
      <c r="H2450" s="307"/>
      <c r="I2450" s="183"/>
      <c r="R2450" s="8">
        <f t="shared" si="334"/>
        <v>0</v>
      </c>
      <c r="S2450" s="8">
        <f>VLOOKUP($D2450,{"29 - Psychiatrie (Erwachsene)",1;"30 - Kinder- und Jugendpsychiatrie",1;"297 - stationsäquivalente Behandlung in der Erwachsenenpsychiatrie (29)",1;"307 - stationsäquivalente Behandlung in der Kinder- und Jugendpsychiatrie (30)",1;"31 - Psychosomatik",1;"",0;0,0},2,0)</f>
        <v>0</v>
      </c>
      <c r="T2450" s="8">
        <f t="shared" si="340"/>
        <v>0</v>
      </c>
      <c r="U2450" s="8">
        <f t="shared" si="342"/>
        <v>0</v>
      </c>
      <c r="V2450" s="8">
        <f t="shared" si="335"/>
        <v>0</v>
      </c>
      <c r="W2450" s="8">
        <f t="shared" si="336"/>
        <v>0</v>
      </c>
      <c r="X2450" s="8">
        <f t="shared" si="337"/>
        <v>0</v>
      </c>
      <c r="Y2450" s="8" t="str">
        <f t="shared" si="338"/>
        <v/>
      </c>
      <c r="Z2450" s="8" t="str">
        <f>VLOOKUP($D2450,{"29 - Psychiatrie (Erwachsene)","BGI";"297 - stationsäquivalente Behandlung in der Erwachsenenpsychiatrie (29)","BGI";"30 - Kinder- und Jugendpsychiatrie","BGII";"307 - stationsäquivalente Behandlung in der Kinder- und Jugendpsychiatrie (30)","BGII";"31 - Psychosomatik","BGI";"","LEER";0,"Leer"},2,0)</f>
        <v>LEER</v>
      </c>
      <c r="AA2450" s="8" t="str">
        <f t="shared" si="339"/>
        <v>Stationen</v>
      </c>
    </row>
    <row r="2451" spans="2:27" ht="15" customHeight="1" x14ac:dyDescent="0.25">
      <c r="B2451" s="76" t="str">
        <f t="shared" si="341"/>
        <v>!!!</v>
      </c>
      <c r="C2451" s="310" t="str">
        <f>IF(LEN($E2451)&gt;0,VLOOKUP(TEXT($E2451,0),'Angaben Stationen'!$E$14:$V$215,17,0),"")</f>
        <v/>
      </c>
      <c r="D2451" s="254" t="str">
        <f>IF(LEN($E2451)&gt;0,VLOOKUP(TEXT($E2451,0),'Angaben Stationen'!$E$14:$V$215,18,0),"")</f>
        <v/>
      </c>
      <c r="E2451" s="344"/>
      <c r="F2451" s="256"/>
      <c r="G2451" s="256"/>
      <c r="H2451" s="307"/>
      <c r="I2451" s="183"/>
      <c r="R2451" s="8">
        <f t="shared" si="334"/>
        <v>0</v>
      </c>
      <c r="S2451" s="8">
        <f>VLOOKUP($D2451,{"29 - Psychiatrie (Erwachsene)",1;"30 - Kinder- und Jugendpsychiatrie",1;"297 - stationsäquivalente Behandlung in der Erwachsenenpsychiatrie (29)",1;"307 - stationsäquivalente Behandlung in der Kinder- und Jugendpsychiatrie (30)",1;"31 - Psychosomatik",1;"",0;0,0},2,0)</f>
        <v>0</v>
      </c>
      <c r="T2451" s="8">
        <f t="shared" si="340"/>
        <v>0</v>
      </c>
      <c r="U2451" s="8">
        <f t="shared" si="342"/>
        <v>0</v>
      </c>
      <c r="V2451" s="8">
        <f t="shared" si="335"/>
        <v>0</v>
      </c>
      <c r="W2451" s="8">
        <f t="shared" si="336"/>
        <v>0</v>
      </c>
      <c r="X2451" s="8">
        <f t="shared" si="337"/>
        <v>0</v>
      </c>
      <c r="Y2451" s="8" t="str">
        <f t="shared" si="338"/>
        <v/>
      </c>
      <c r="Z2451" s="8" t="str">
        <f>VLOOKUP($D2451,{"29 - Psychiatrie (Erwachsene)","BGI";"297 - stationsäquivalente Behandlung in der Erwachsenenpsychiatrie (29)","BGI";"30 - Kinder- und Jugendpsychiatrie","BGII";"307 - stationsäquivalente Behandlung in der Kinder- und Jugendpsychiatrie (30)","BGII";"31 - Psychosomatik","BGI";"","LEER";0,"Leer"},2,0)</f>
        <v>LEER</v>
      </c>
      <c r="AA2451" s="8" t="str">
        <f t="shared" si="339"/>
        <v>Stationen</v>
      </c>
    </row>
    <row r="2452" spans="2:27" ht="15" customHeight="1" x14ac:dyDescent="0.25">
      <c r="B2452" s="76" t="str">
        <f t="shared" si="341"/>
        <v>!!!</v>
      </c>
      <c r="C2452" s="310" t="str">
        <f>IF(LEN($E2452)&gt;0,VLOOKUP(TEXT($E2452,0),'Angaben Stationen'!$E$14:$V$215,17,0),"")</f>
        <v/>
      </c>
      <c r="D2452" s="254" t="str">
        <f>IF(LEN($E2452)&gt;0,VLOOKUP(TEXT($E2452,0),'Angaben Stationen'!$E$14:$V$215,18,0),"")</f>
        <v/>
      </c>
      <c r="E2452" s="344"/>
      <c r="F2452" s="256"/>
      <c r="G2452" s="256"/>
      <c r="H2452" s="307"/>
      <c r="I2452" s="183"/>
      <c r="R2452" s="8">
        <f t="shared" si="334"/>
        <v>0</v>
      </c>
      <c r="S2452" s="8">
        <f>VLOOKUP($D2452,{"29 - Psychiatrie (Erwachsene)",1;"30 - Kinder- und Jugendpsychiatrie",1;"297 - stationsäquivalente Behandlung in der Erwachsenenpsychiatrie (29)",1;"307 - stationsäquivalente Behandlung in der Kinder- und Jugendpsychiatrie (30)",1;"31 - Psychosomatik",1;"",0;0,0},2,0)</f>
        <v>0</v>
      </c>
      <c r="T2452" s="8">
        <f t="shared" si="340"/>
        <v>0</v>
      </c>
      <c r="U2452" s="8">
        <f t="shared" si="342"/>
        <v>0</v>
      </c>
      <c r="V2452" s="8">
        <f t="shared" si="335"/>
        <v>0</v>
      </c>
      <c r="W2452" s="8">
        <f t="shared" si="336"/>
        <v>0</v>
      </c>
      <c r="X2452" s="8">
        <f t="shared" si="337"/>
        <v>0</v>
      </c>
      <c r="Y2452" s="8" t="str">
        <f t="shared" si="338"/>
        <v/>
      </c>
      <c r="Z2452" s="8" t="str">
        <f>VLOOKUP($D2452,{"29 - Psychiatrie (Erwachsene)","BGI";"297 - stationsäquivalente Behandlung in der Erwachsenenpsychiatrie (29)","BGI";"30 - Kinder- und Jugendpsychiatrie","BGII";"307 - stationsäquivalente Behandlung in der Kinder- und Jugendpsychiatrie (30)","BGII";"31 - Psychosomatik","BGI";"","LEER";0,"Leer"},2,0)</f>
        <v>LEER</v>
      </c>
      <c r="AA2452" s="8" t="str">
        <f t="shared" si="339"/>
        <v>Stationen</v>
      </c>
    </row>
    <row r="2453" spans="2:27" ht="15" customHeight="1" x14ac:dyDescent="0.25">
      <c r="B2453" s="76" t="str">
        <f t="shared" si="341"/>
        <v>!!!</v>
      </c>
      <c r="C2453" s="310" t="str">
        <f>IF(LEN($E2453)&gt;0,VLOOKUP(TEXT($E2453,0),'Angaben Stationen'!$E$14:$V$215,17,0),"")</f>
        <v/>
      </c>
      <c r="D2453" s="254" t="str">
        <f>IF(LEN($E2453)&gt;0,VLOOKUP(TEXT($E2453,0),'Angaben Stationen'!$E$14:$V$215,18,0),"")</f>
        <v/>
      </c>
      <c r="E2453" s="344"/>
      <c r="F2453" s="256"/>
      <c r="G2453" s="256"/>
      <c r="H2453" s="307"/>
      <c r="I2453" s="183"/>
      <c r="R2453" s="8">
        <f t="shared" si="334"/>
        <v>0</v>
      </c>
      <c r="S2453" s="8">
        <f>VLOOKUP($D2453,{"29 - Psychiatrie (Erwachsene)",1;"30 - Kinder- und Jugendpsychiatrie",1;"297 - stationsäquivalente Behandlung in der Erwachsenenpsychiatrie (29)",1;"307 - stationsäquivalente Behandlung in der Kinder- und Jugendpsychiatrie (30)",1;"31 - Psychosomatik",1;"",0;0,0},2,0)</f>
        <v>0</v>
      </c>
      <c r="T2453" s="8">
        <f t="shared" si="340"/>
        <v>0</v>
      </c>
      <c r="U2453" s="8">
        <f t="shared" si="342"/>
        <v>0</v>
      </c>
      <c r="V2453" s="8">
        <f t="shared" si="335"/>
        <v>0</v>
      </c>
      <c r="W2453" s="8">
        <f t="shared" si="336"/>
        <v>0</v>
      </c>
      <c r="X2453" s="8">
        <f t="shared" si="337"/>
        <v>0</v>
      </c>
      <c r="Y2453" s="8" t="str">
        <f t="shared" si="338"/>
        <v/>
      </c>
      <c r="Z2453" s="8" t="str">
        <f>VLOOKUP($D2453,{"29 - Psychiatrie (Erwachsene)","BGI";"297 - stationsäquivalente Behandlung in der Erwachsenenpsychiatrie (29)","BGI";"30 - Kinder- und Jugendpsychiatrie","BGII";"307 - stationsäquivalente Behandlung in der Kinder- und Jugendpsychiatrie (30)","BGII";"31 - Psychosomatik","BGI";"","LEER";0,"Leer"},2,0)</f>
        <v>LEER</v>
      </c>
      <c r="AA2453" s="8" t="str">
        <f t="shared" si="339"/>
        <v>Stationen</v>
      </c>
    </row>
    <row r="2454" spans="2:27" ht="15" customHeight="1" x14ac:dyDescent="0.25">
      <c r="B2454" s="76" t="str">
        <f t="shared" si="341"/>
        <v>!!!</v>
      </c>
      <c r="C2454" s="310" t="str">
        <f>IF(LEN($E2454)&gt;0,VLOOKUP(TEXT($E2454,0),'Angaben Stationen'!$E$14:$V$215,17,0),"")</f>
        <v/>
      </c>
      <c r="D2454" s="254" t="str">
        <f>IF(LEN($E2454)&gt;0,VLOOKUP(TEXT($E2454,0),'Angaben Stationen'!$E$14:$V$215,18,0),"")</f>
        <v/>
      </c>
      <c r="E2454" s="344"/>
      <c r="F2454" s="256"/>
      <c r="G2454" s="256"/>
      <c r="H2454" s="307"/>
      <c r="I2454" s="183"/>
      <c r="R2454" s="8">
        <f t="shared" si="334"/>
        <v>0</v>
      </c>
      <c r="S2454" s="8">
        <f>VLOOKUP($D2454,{"29 - Psychiatrie (Erwachsene)",1;"30 - Kinder- und Jugendpsychiatrie",1;"297 - stationsäquivalente Behandlung in der Erwachsenenpsychiatrie (29)",1;"307 - stationsäquivalente Behandlung in der Kinder- und Jugendpsychiatrie (30)",1;"31 - Psychosomatik",1;"",0;0,0},2,0)</f>
        <v>0</v>
      </c>
      <c r="T2454" s="8">
        <f t="shared" si="340"/>
        <v>0</v>
      </c>
      <c r="U2454" s="8">
        <f t="shared" si="342"/>
        <v>0</v>
      </c>
      <c r="V2454" s="8">
        <f t="shared" si="335"/>
        <v>0</v>
      </c>
      <c r="W2454" s="8">
        <f t="shared" si="336"/>
        <v>0</v>
      </c>
      <c r="X2454" s="8">
        <f t="shared" si="337"/>
        <v>0</v>
      </c>
      <c r="Y2454" s="8" t="str">
        <f t="shared" si="338"/>
        <v/>
      </c>
      <c r="Z2454" s="8" t="str">
        <f>VLOOKUP($D2454,{"29 - Psychiatrie (Erwachsene)","BGI";"297 - stationsäquivalente Behandlung in der Erwachsenenpsychiatrie (29)","BGI";"30 - Kinder- und Jugendpsychiatrie","BGII";"307 - stationsäquivalente Behandlung in der Kinder- und Jugendpsychiatrie (30)","BGII";"31 - Psychosomatik","BGI";"","LEER";0,"Leer"},2,0)</f>
        <v>LEER</v>
      </c>
      <c r="AA2454" s="8" t="str">
        <f t="shared" si="339"/>
        <v>Stationen</v>
      </c>
    </row>
    <row r="2455" spans="2:27" ht="15" customHeight="1" x14ac:dyDescent="0.25">
      <c r="B2455" s="76" t="str">
        <f t="shared" si="341"/>
        <v>!!!</v>
      </c>
      <c r="C2455" s="310" t="str">
        <f>IF(LEN($E2455)&gt;0,VLOOKUP(TEXT($E2455,0),'Angaben Stationen'!$E$14:$V$215,17,0),"")</f>
        <v/>
      </c>
      <c r="D2455" s="254" t="str">
        <f>IF(LEN($E2455)&gt;0,VLOOKUP(TEXT($E2455,0),'Angaben Stationen'!$E$14:$V$215,18,0),"")</f>
        <v/>
      </c>
      <c r="E2455" s="344"/>
      <c r="F2455" s="256"/>
      <c r="G2455" s="256"/>
      <c r="H2455" s="307"/>
      <c r="I2455" s="183"/>
      <c r="R2455" s="8">
        <f t="shared" si="334"/>
        <v>0</v>
      </c>
      <c r="S2455" s="8">
        <f>VLOOKUP($D2455,{"29 - Psychiatrie (Erwachsene)",1;"30 - Kinder- und Jugendpsychiatrie",1;"297 - stationsäquivalente Behandlung in der Erwachsenenpsychiatrie (29)",1;"307 - stationsäquivalente Behandlung in der Kinder- und Jugendpsychiatrie (30)",1;"31 - Psychosomatik",1;"",0;0,0},2,0)</f>
        <v>0</v>
      </c>
      <c r="T2455" s="8">
        <f t="shared" si="340"/>
        <v>0</v>
      </c>
      <c r="U2455" s="8">
        <f t="shared" si="342"/>
        <v>0</v>
      </c>
      <c r="V2455" s="8">
        <f t="shared" si="335"/>
        <v>0</v>
      </c>
      <c r="W2455" s="8">
        <f t="shared" si="336"/>
        <v>0</v>
      </c>
      <c r="X2455" s="8">
        <f t="shared" si="337"/>
        <v>0</v>
      </c>
      <c r="Y2455" s="8" t="str">
        <f t="shared" si="338"/>
        <v/>
      </c>
      <c r="Z2455" s="8" t="str">
        <f>VLOOKUP($D2455,{"29 - Psychiatrie (Erwachsene)","BGI";"297 - stationsäquivalente Behandlung in der Erwachsenenpsychiatrie (29)","BGI";"30 - Kinder- und Jugendpsychiatrie","BGII";"307 - stationsäquivalente Behandlung in der Kinder- und Jugendpsychiatrie (30)","BGII";"31 - Psychosomatik","BGI";"","LEER";0,"Leer"},2,0)</f>
        <v>LEER</v>
      </c>
      <c r="AA2455" s="8" t="str">
        <f t="shared" si="339"/>
        <v>Stationen</v>
      </c>
    </row>
    <row r="2456" spans="2:27" ht="15" customHeight="1" x14ac:dyDescent="0.25">
      <c r="B2456" s="76" t="str">
        <f t="shared" si="341"/>
        <v>!!!</v>
      </c>
      <c r="C2456" s="310" t="str">
        <f>IF(LEN($E2456)&gt;0,VLOOKUP(TEXT($E2456,0),'Angaben Stationen'!$E$14:$V$215,17,0),"")</f>
        <v/>
      </c>
      <c r="D2456" s="254" t="str">
        <f>IF(LEN($E2456)&gt;0,VLOOKUP(TEXT($E2456,0),'Angaben Stationen'!$E$14:$V$215,18,0),"")</f>
        <v/>
      </c>
      <c r="E2456" s="344"/>
      <c r="F2456" s="256"/>
      <c r="G2456" s="256"/>
      <c r="H2456" s="307"/>
      <c r="I2456" s="183"/>
      <c r="R2456" s="8">
        <f t="shared" si="334"/>
        <v>0</v>
      </c>
      <c r="S2456" s="8">
        <f>VLOOKUP($D2456,{"29 - Psychiatrie (Erwachsene)",1;"30 - Kinder- und Jugendpsychiatrie",1;"297 - stationsäquivalente Behandlung in der Erwachsenenpsychiatrie (29)",1;"307 - stationsäquivalente Behandlung in der Kinder- und Jugendpsychiatrie (30)",1;"31 - Psychosomatik",1;"",0;0,0},2,0)</f>
        <v>0</v>
      </c>
      <c r="T2456" s="8">
        <f t="shared" si="340"/>
        <v>0</v>
      </c>
      <c r="U2456" s="8">
        <f t="shared" si="342"/>
        <v>0</v>
      </c>
      <c r="V2456" s="8">
        <f t="shared" si="335"/>
        <v>0</v>
      </c>
      <c r="W2456" s="8">
        <f t="shared" si="336"/>
        <v>0</v>
      </c>
      <c r="X2456" s="8">
        <f t="shared" si="337"/>
        <v>0</v>
      </c>
      <c r="Y2456" s="8" t="str">
        <f t="shared" si="338"/>
        <v/>
      </c>
      <c r="Z2456" s="8" t="str">
        <f>VLOOKUP($D2456,{"29 - Psychiatrie (Erwachsene)","BGI";"297 - stationsäquivalente Behandlung in der Erwachsenenpsychiatrie (29)","BGI";"30 - Kinder- und Jugendpsychiatrie","BGII";"307 - stationsäquivalente Behandlung in der Kinder- und Jugendpsychiatrie (30)","BGII";"31 - Psychosomatik","BGI";"","LEER";0,"Leer"},2,0)</f>
        <v>LEER</v>
      </c>
      <c r="AA2456" s="8" t="str">
        <f t="shared" si="339"/>
        <v>Stationen</v>
      </c>
    </row>
    <row r="2457" spans="2:27" ht="15" customHeight="1" x14ac:dyDescent="0.25">
      <c r="B2457" s="76" t="str">
        <f t="shared" si="341"/>
        <v>!!!</v>
      </c>
      <c r="C2457" s="310" t="str">
        <f>IF(LEN($E2457)&gt;0,VLOOKUP(TEXT($E2457,0),'Angaben Stationen'!$E$14:$V$215,17,0),"")</f>
        <v/>
      </c>
      <c r="D2457" s="254" t="str">
        <f>IF(LEN($E2457)&gt;0,VLOOKUP(TEXT($E2457,0),'Angaben Stationen'!$E$14:$V$215,18,0),"")</f>
        <v/>
      </c>
      <c r="E2457" s="344"/>
      <c r="F2457" s="256"/>
      <c r="G2457" s="256"/>
      <c r="H2457" s="307"/>
      <c r="I2457" s="183"/>
      <c r="R2457" s="8">
        <f t="shared" si="334"/>
        <v>0</v>
      </c>
      <c r="S2457" s="8">
        <f>VLOOKUP($D2457,{"29 - Psychiatrie (Erwachsene)",1;"30 - Kinder- und Jugendpsychiatrie",1;"297 - stationsäquivalente Behandlung in der Erwachsenenpsychiatrie (29)",1;"307 - stationsäquivalente Behandlung in der Kinder- und Jugendpsychiatrie (30)",1;"31 - Psychosomatik",1;"",0;0,0},2,0)</f>
        <v>0</v>
      </c>
      <c r="T2457" s="8">
        <f t="shared" si="340"/>
        <v>0</v>
      </c>
      <c r="U2457" s="8">
        <f t="shared" si="342"/>
        <v>0</v>
      </c>
      <c r="V2457" s="8">
        <f t="shared" si="335"/>
        <v>0</v>
      </c>
      <c r="W2457" s="8">
        <f t="shared" si="336"/>
        <v>0</v>
      </c>
      <c r="X2457" s="8">
        <f t="shared" si="337"/>
        <v>0</v>
      </c>
      <c r="Y2457" s="8" t="str">
        <f t="shared" si="338"/>
        <v/>
      </c>
      <c r="Z2457" s="8" t="str">
        <f>VLOOKUP($D2457,{"29 - Psychiatrie (Erwachsene)","BGI";"297 - stationsäquivalente Behandlung in der Erwachsenenpsychiatrie (29)","BGI";"30 - Kinder- und Jugendpsychiatrie","BGII";"307 - stationsäquivalente Behandlung in der Kinder- und Jugendpsychiatrie (30)","BGII";"31 - Psychosomatik","BGI";"","LEER";0,"Leer"},2,0)</f>
        <v>LEER</v>
      </c>
      <c r="AA2457" s="8" t="str">
        <f t="shared" si="339"/>
        <v>Stationen</v>
      </c>
    </row>
    <row r="2458" spans="2:27" ht="15" customHeight="1" x14ac:dyDescent="0.25">
      <c r="B2458" s="76" t="str">
        <f t="shared" si="341"/>
        <v>!!!</v>
      </c>
      <c r="C2458" s="310" t="str">
        <f>IF(LEN($E2458)&gt;0,VLOOKUP(TEXT($E2458,0),'Angaben Stationen'!$E$14:$V$215,17,0),"")</f>
        <v/>
      </c>
      <c r="D2458" s="254" t="str">
        <f>IF(LEN($E2458)&gt;0,VLOOKUP(TEXT($E2458,0),'Angaben Stationen'!$E$14:$V$215,18,0),"")</f>
        <v/>
      </c>
      <c r="E2458" s="344"/>
      <c r="F2458" s="256"/>
      <c r="G2458" s="256"/>
      <c r="H2458" s="307"/>
      <c r="I2458" s="183"/>
      <c r="R2458" s="8">
        <f t="shared" si="334"/>
        <v>0</v>
      </c>
      <c r="S2458" s="8">
        <f>VLOOKUP($D2458,{"29 - Psychiatrie (Erwachsene)",1;"30 - Kinder- und Jugendpsychiatrie",1;"297 - stationsäquivalente Behandlung in der Erwachsenenpsychiatrie (29)",1;"307 - stationsäquivalente Behandlung in der Kinder- und Jugendpsychiatrie (30)",1;"31 - Psychosomatik",1;"",0;0,0},2,0)</f>
        <v>0</v>
      </c>
      <c r="T2458" s="8">
        <f t="shared" si="340"/>
        <v>0</v>
      </c>
      <c r="U2458" s="8">
        <f t="shared" si="342"/>
        <v>0</v>
      </c>
      <c r="V2458" s="8">
        <f t="shared" si="335"/>
        <v>0</v>
      </c>
      <c r="W2458" s="8">
        <f t="shared" si="336"/>
        <v>0</v>
      </c>
      <c r="X2458" s="8">
        <f t="shared" si="337"/>
        <v>0</v>
      </c>
      <c r="Y2458" s="8" t="str">
        <f t="shared" si="338"/>
        <v/>
      </c>
      <c r="Z2458" s="8" t="str">
        <f>VLOOKUP($D2458,{"29 - Psychiatrie (Erwachsene)","BGI";"297 - stationsäquivalente Behandlung in der Erwachsenenpsychiatrie (29)","BGI";"30 - Kinder- und Jugendpsychiatrie","BGII";"307 - stationsäquivalente Behandlung in der Kinder- und Jugendpsychiatrie (30)","BGII";"31 - Psychosomatik","BGI";"","LEER";0,"Leer"},2,0)</f>
        <v>LEER</v>
      </c>
      <c r="AA2458" s="8" t="str">
        <f t="shared" si="339"/>
        <v>Stationen</v>
      </c>
    </row>
    <row r="2459" spans="2:27" ht="15" customHeight="1" x14ac:dyDescent="0.25">
      <c r="B2459" s="76" t="str">
        <f t="shared" si="341"/>
        <v>!!!</v>
      </c>
      <c r="C2459" s="310" t="str">
        <f>IF(LEN($E2459)&gt;0,VLOOKUP(TEXT($E2459,0),'Angaben Stationen'!$E$14:$V$215,17,0),"")</f>
        <v/>
      </c>
      <c r="D2459" s="254" t="str">
        <f>IF(LEN($E2459)&gt;0,VLOOKUP(TEXT($E2459,0),'Angaben Stationen'!$E$14:$V$215,18,0),"")</f>
        <v/>
      </c>
      <c r="E2459" s="344"/>
      <c r="F2459" s="256"/>
      <c r="G2459" s="256"/>
      <c r="H2459" s="307"/>
      <c r="I2459" s="183"/>
      <c r="R2459" s="8">
        <f t="shared" si="334"/>
        <v>0</v>
      </c>
      <c r="S2459" s="8">
        <f>VLOOKUP($D2459,{"29 - Psychiatrie (Erwachsene)",1;"30 - Kinder- und Jugendpsychiatrie",1;"297 - stationsäquivalente Behandlung in der Erwachsenenpsychiatrie (29)",1;"307 - stationsäquivalente Behandlung in der Kinder- und Jugendpsychiatrie (30)",1;"31 - Psychosomatik",1;"",0;0,0},2,0)</f>
        <v>0</v>
      </c>
      <c r="T2459" s="8">
        <f t="shared" si="340"/>
        <v>0</v>
      </c>
      <c r="U2459" s="8">
        <f t="shared" si="342"/>
        <v>0</v>
      </c>
      <c r="V2459" s="8">
        <f t="shared" si="335"/>
        <v>0</v>
      </c>
      <c r="W2459" s="8">
        <f t="shared" si="336"/>
        <v>0</v>
      </c>
      <c r="X2459" s="8">
        <f t="shared" si="337"/>
        <v>0</v>
      </c>
      <c r="Y2459" s="8" t="str">
        <f t="shared" si="338"/>
        <v/>
      </c>
      <c r="Z2459" s="8" t="str">
        <f>VLOOKUP($D2459,{"29 - Psychiatrie (Erwachsene)","BGI";"297 - stationsäquivalente Behandlung in der Erwachsenenpsychiatrie (29)","BGI";"30 - Kinder- und Jugendpsychiatrie","BGII";"307 - stationsäquivalente Behandlung in der Kinder- und Jugendpsychiatrie (30)","BGII";"31 - Psychosomatik","BGI";"","LEER";0,"Leer"},2,0)</f>
        <v>LEER</v>
      </c>
      <c r="AA2459" s="8" t="str">
        <f t="shared" si="339"/>
        <v>Stationen</v>
      </c>
    </row>
    <row r="2460" spans="2:27" ht="15" customHeight="1" x14ac:dyDescent="0.25">
      <c r="B2460" s="76" t="str">
        <f t="shared" si="341"/>
        <v>!!!</v>
      </c>
      <c r="C2460" s="310" t="str">
        <f>IF(LEN($E2460)&gt;0,VLOOKUP(TEXT($E2460,0),'Angaben Stationen'!$E$14:$V$215,17,0),"")</f>
        <v/>
      </c>
      <c r="D2460" s="254" t="str">
        <f>IF(LEN($E2460)&gt;0,VLOOKUP(TEXT($E2460,0),'Angaben Stationen'!$E$14:$V$215,18,0),"")</f>
        <v/>
      </c>
      <c r="E2460" s="344"/>
      <c r="F2460" s="256"/>
      <c r="G2460" s="256"/>
      <c r="H2460" s="307"/>
      <c r="I2460" s="183"/>
      <c r="R2460" s="8">
        <f t="shared" si="334"/>
        <v>0</v>
      </c>
      <c r="S2460" s="8">
        <f>VLOOKUP($D2460,{"29 - Psychiatrie (Erwachsene)",1;"30 - Kinder- und Jugendpsychiatrie",1;"297 - stationsäquivalente Behandlung in der Erwachsenenpsychiatrie (29)",1;"307 - stationsäquivalente Behandlung in der Kinder- und Jugendpsychiatrie (30)",1;"31 - Psychosomatik",1;"",0;0,0},2,0)</f>
        <v>0</v>
      </c>
      <c r="T2460" s="8">
        <f t="shared" si="340"/>
        <v>0</v>
      </c>
      <c r="U2460" s="8">
        <f t="shared" si="342"/>
        <v>0</v>
      </c>
      <c r="V2460" s="8">
        <f t="shared" si="335"/>
        <v>0</v>
      </c>
      <c r="W2460" s="8">
        <f t="shared" si="336"/>
        <v>0</v>
      </c>
      <c r="X2460" s="8">
        <f t="shared" si="337"/>
        <v>0</v>
      </c>
      <c r="Y2460" s="8" t="str">
        <f t="shared" si="338"/>
        <v/>
      </c>
      <c r="Z2460" s="8" t="str">
        <f>VLOOKUP($D2460,{"29 - Psychiatrie (Erwachsene)","BGI";"297 - stationsäquivalente Behandlung in der Erwachsenenpsychiatrie (29)","BGI";"30 - Kinder- und Jugendpsychiatrie","BGII";"307 - stationsäquivalente Behandlung in der Kinder- und Jugendpsychiatrie (30)","BGII";"31 - Psychosomatik","BGI";"","LEER";0,"Leer"},2,0)</f>
        <v>LEER</v>
      </c>
      <c r="AA2460" s="8" t="str">
        <f t="shared" si="339"/>
        <v>Stationen</v>
      </c>
    </row>
    <row r="2461" spans="2:27" ht="15" customHeight="1" x14ac:dyDescent="0.25">
      <c r="B2461" s="76" t="str">
        <f t="shared" si="341"/>
        <v>!!!</v>
      </c>
      <c r="C2461" s="310" t="str">
        <f>IF(LEN($E2461)&gt;0,VLOOKUP(TEXT($E2461,0),'Angaben Stationen'!$E$14:$V$215,17,0),"")</f>
        <v/>
      </c>
      <c r="D2461" s="254" t="str">
        <f>IF(LEN($E2461)&gt;0,VLOOKUP(TEXT($E2461,0),'Angaben Stationen'!$E$14:$V$215,18,0),"")</f>
        <v/>
      </c>
      <c r="E2461" s="344"/>
      <c r="F2461" s="256"/>
      <c r="G2461" s="256"/>
      <c r="H2461" s="307"/>
      <c r="I2461" s="183"/>
      <c r="R2461" s="8">
        <f t="shared" si="334"/>
        <v>0</v>
      </c>
      <c r="S2461" s="8">
        <f>VLOOKUP($D2461,{"29 - Psychiatrie (Erwachsene)",1;"30 - Kinder- und Jugendpsychiatrie",1;"297 - stationsäquivalente Behandlung in der Erwachsenenpsychiatrie (29)",1;"307 - stationsäquivalente Behandlung in der Kinder- und Jugendpsychiatrie (30)",1;"31 - Psychosomatik",1;"",0;0,0},2,0)</f>
        <v>0</v>
      </c>
      <c r="T2461" s="8">
        <f t="shared" si="340"/>
        <v>0</v>
      </c>
      <c r="U2461" s="8">
        <f t="shared" si="342"/>
        <v>0</v>
      </c>
      <c r="V2461" s="8">
        <f t="shared" si="335"/>
        <v>0</v>
      </c>
      <c r="W2461" s="8">
        <f t="shared" si="336"/>
        <v>0</v>
      </c>
      <c r="X2461" s="8">
        <f t="shared" si="337"/>
        <v>0</v>
      </c>
      <c r="Y2461" s="8" t="str">
        <f t="shared" si="338"/>
        <v/>
      </c>
      <c r="Z2461" s="8" t="str">
        <f>VLOOKUP($D2461,{"29 - Psychiatrie (Erwachsene)","BGI";"297 - stationsäquivalente Behandlung in der Erwachsenenpsychiatrie (29)","BGI";"30 - Kinder- und Jugendpsychiatrie","BGII";"307 - stationsäquivalente Behandlung in der Kinder- und Jugendpsychiatrie (30)","BGII";"31 - Psychosomatik","BGI";"","LEER";0,"Leer"},2,0)</f>
        <v>LEER</v>
      </c>
      <c r="AA2461" s="8" t="str">
        <f t="shared" si="339"/>
        <v>Stationen</v>
      </c>
    </row>
    <row r="2462" spans="2:27" ht="15" customHeight="1" x14ac:dyDescent="0.25">
      <c r="B2462" s="76" t="str">
        <f t="shared" si="341"/>
        <v>!!!</v>
      </c>
      <c r="C2462" s="310" t="str">
        <f>IF(LEN($E2462)&gt;0,VLOOKUP(TEXT($E2462,0),'Angaben Stationen'!$E$14:$V$215,17,0),"")</f>
        <v/>
      </c>
      <c r="D2462" s="254" t="str">
        <f>IF(LEN($E2462)&gt;0,VLOOKUP(TEXT($E2462,0),'Angaben Stationen'!$E$14:$V$215,18,0),"")</f>
        <v/>
      </c>
      <c r="E2462" s="344"/>
      <c r="F2462" s="256"/>
      <c r="G2462" s="256"/>
      <c r="H2462" s="307"/>
      <c r="I2462" s="183"/>
      <c r="R2462" s="8">
        <f t="shared" si="334"/>
        <v>0</v>
      </c>
      <c r="S2462" s="8">
        <f>VLOOKUP($D2462,{"29 - Psychiatrie (Erwachsene)",1;"30 - Kinder- und Jugendpsychiatrie",1;"297 - stationsäquivalente Behandlung in der Erwachsenenpsychiatrie (29)",1;"307 - stationsäquivalente Behandlung in der Kinder- und Jugendpsychiatrie (30)",1;"31 - Psychosomatik",1;"",0;0,0},2,0)</f>
        <v>0</v>
      </c>
      <c r="T2462" s="8">
        <f t="shared" si="340"/>
        <v>0</v>
      </c>
      <c r="U2462" s="8">
        <f t="shared" si="342"/>
        <v>0</v>
      </c>
      <c r="V2462" s="8">
        <f t="shared" si="335"/>
        <v>0</v>
      </c>
      <c r="W2462" s="8">
        <f t="shared" si="336"/>
        <v>0</v>
      </c>
      <c r="X2462" s="8">
        <f t="shared" si="337"/>
        <v>0</v>
      </c>
      <c r="Y2462" s="8" t="str">
        <f t="shared" si="338"/>
        <v/>
      </c>
      <c r="Z2462" s="8" t="str">
        <f>VLOOKUP($D2462,{"29 - Psychiatrie (Erwachsene)","BGI";"297 - stationsäquivalente Behandlung in der Erwachsenenpsychiatrie (29)","BGI";"30 - Kinder- und Jugendpsychiatrie","BGII";"307 - stationsäquivalente Behandlung in der Kinder- und Jugendpsychiatrie (30)","BGII";"31 - Psychosomatik","BGI";"","LEER";0,"Leer"},2,0)</f>
        <v>LEER</v>
      </c>
      <c r="AA2462" s="8" t="str">
        <f t="shared" si="339"/>
        <v>Stationen</v>
      </c>
    </row>
    <row r="2463" spans="2:27" ht="15" customHeight="1" x14ac:dyDescent="0.25">
      <c r="B2463" s="76" t="str">
        <f t="shared" si="341"/>
        <v>!!!</v>
      </c>
      <c r="C2463" s="310" t="str">
        <f>IF(LEN($E2463)&gt;0,VLOOKUP(TEXT($E2463,0),'Angaben Stationen'!$E$14:$V$215,17,0),"")</f>
        <v/>
      </c>
      <c r="D2463" s="254" t="str">
        <f>IF(LEN($E2463)&gt;0,VLOOKUP(TEXT($E2463,0),'Angaben Stationen'!$E$14:$V$215,18,0),"")</f>
        <v/>
      </c>
      <c r="E2463" s="344"/>
      <c r="F2463" s="256"/>
      <c r="G2463" s="256"/>
      <c r="H2463" s="307"/>
      <c r="I2463" s="183"/>
      <c r="R2463" s="8">
        <f t="shared" si="334"/>
        <v>0</v>
      </c>
      <c r="S2463" s="8">
        <f>VLOOKUP($D2463,{"29 - Psychiatrie (Erwachsene)",1;"30 - Kinder- und Jugendpsychiatrie",1;"297 - stationsäquivalente Behandlung in der Erwachsenenpsychiatrie (29)",1;"307 - stationsäquivalente Behandlung in der Kinder- und Jugendpsychiatrie (30)",1;"31 - Psychosomatik",1;"",0;0,0},2,0)</f>
        <v>0</v>
      </c>
      <c r="T2463" s="8">
        <f t="shared" si="340"/>
        <v>0</v>
      </c>
      <c r="U2463" s="8">
        <f t="shared" si="342"/>
        <v>0</v>
      </c>
      <c r="V2463" s="8">
        <f t="shared" si="335"/>
        <v>0</v>
      </c>
      <c r="W2463" s="8">
        <f t="shared" si="336"/>
        <v>0</v>
      </c>
      <c r="X2463" s="8">
        <f t="shared" si="337"/>
        <v>0</v>
      </c>
      <c r="Y2463" s="8" t="str">
        <f t="shared" si="338"/>
        <v/>
      </c>
      <c r="Z2463" s="8" t="str">
        <f>VLOOKUP($D2463,{"29 - Psychiatrie (Erwachsene)","BGI";"297 - stationsäquivalente Behandlung in der Erwachsenenpsychiatrie (29)","BGI";"30 - Kinder- und Jugendpsychiatrie","BGII";"307 - stationsäquivalente Behandlung in der Kinder- und Jugendpsychiatrie (30)","BGII";"31 - Psychosomatik","BGI";"","LEER";0,"Leer"},2,0)</f>
        <v>LEER</v>
      </c>
      <c r="AA2463" s="8" t="str">
        <f t="shared" si="339"/>
        <v>Stationen</v>
      </c>
    </row>
    <row r="2464" spans="2:27" ht="15" customHeight="1" x14ac:dyDescent="0.25">
      <c r="B2464" s="76" t="str">
        <f t="shared" si="341"/>
        <v>!!!</v>
      </c>
      <c r="C2464" s="310" t="str">
        <f>IF(LEN($E2464)&gt;0,VLOOKUP(TEXT($E2464,0),'Angaben Stationen'!$E$14:$V$215,17,0),"")</f>
        <v/>
      </c>
      <c r="D2464" s="254" t="str">
        <f>IF(LEN($E2464)&gt;0,VLOOKUP(TEXT($E2464,0),'Angaben Stationen'!$E$14:$V$215,18,0),"")</f>
        <v/>
      </c>
      <c r="E2464" s="344"/>
      <c r="F2464" s="256"/>
      <c r="G2464" s="256"/>
      <c r="H2464" s="307"/>
      <c r="I2464" s="183"/>
      <c r="R2464" s="8">
        <f t="shared" si="334"/>
        <v>0</v>
      </c>
      <c r="S2464" s="8">
        <f>VLOOKUP($D2464,{"29 - Psychiatrie (Erwachsene)",1;"30 - Kinder- und Jugendpsychiatrie",1;"297 - stationsäquivalente Behandlung in der Erwachsenenpsychiatrie (29)",1;"307 - stationsäquivalente Behandlung in der Kinder- und Jugendpsychiatrie (30)",1;"31 - Psychosomatik",1;"",0;0,0},2,0)</f>
        <v>0</v>
      </c>
      <c r="T2464" s="8">
        <f t="shared" si="340"/>
        <v>0</v>
      </c>
      <c r="U2464" s="8">
        <f t="shared" si="342"/>
        <v>0</v>
      </c>
      <c r="V2464" s="8">
        <f t="shared" si="335"/>
        <v>0</v>
      </c>
      <c r="W2464" s="8">
        <f t="shared" si="336"/>
        <v>0</v>
      </c>
      <c r="X2464" s="8">
        <f t="shared" si="337"/>
        <v>0</v>
      </c>
      <c r="Y2464" s="8" t="str">
        <f t="shared" si="338"/>
        <v/>
      </c>
      <c r="Z2464" s="8" t="str">
        <f>VLOOKUP($D2464,{"29 - Psychiatrie (Erwachsene)","BGI";"297 - stationsäquivalente Behandlung in der Erwachsenenpsychiatrie (29)","BGI";"30 - Kinder- und Jugendpsychiatrie","BGII";"307 - stationsäquivalente Behandlung in der Kinder- und Jugendpsychiatrie (30)","BGII";"31 - Psychosomatik","BGI";"","LEER";0,"Leer"},2,0)</f>
        <v>LEER</v>
      </c>
      <c r="AA2464" s="8" t="str">
        <f t="shared" si="339"/>
        <v>Stationen</v>
      </c>
    </row>
    <row r="2465" spans="2:27" ht="15" customHeight="1" x14ac:dyDescent="0.25">
      <c r="B2465" s="76" t="str">
        <f t="shared" si="341"/>
        <v>!!!</v>
      </c>
      <c r="C2465" s="310" t="str">
        <f>IF(LEN($E2465)&gt;0,VLOOKUP(TEXT($E2465,0),'Angaben Stationen'!$E$14:$V$215,17,0),"")</f>
        <v/>
      </c>
      <c r="D2465" s="254" t="str">
        <f>IF(LEN($E2465)&gt;0,VLOOKUP(TEXT($E2465,0),'Angaben Stationen'!$E$14:$V$215,18,0),"")</f>
        <v/>
      </c>
      <c r="E2465" s="344"/>
      <c r="F2465" s="256"/>
      <c r="G2465" s="256"/>
      <c r="H2465" s="307"/>
      <c r="I2465" s="183"/>
      <c r="R2465" s="8">
        <f t="shared" si="334"/>
        <v>0</v>
      </c>
      <c r="S2465" s="8">
        <f>VLOOKUP($D2465,{"29 - Psychiatrie (Erwachsene)",1;"30 - Kinder- und Jugendpsychiatrie",1;"297 - stationsäquivalente Behandlung in der Erwachsenenpsychiatrie (29)",1;"307 - stationsäquivalente Behandlung in der Kinder- und Jugendpsychiatrie (30)",1;"31 - Psychosomatik",1;"",0;0,0},2,0)</f>
        <v>0</v>
      </c>
      <c r="T2465" s="8">
        <f t="shared" si="340"/>
        <v>0</v>
      </c>
      <c r="U2465" s="8">
        <f t="shared" si="342"/>
        <v>0</v>
      </c>
      <c r="V2465" s="8">
        <f t="shared" si="335"/>
        <v>0</v>
      </c>
      <c r="W2465" s="8">
        <f t="shared" si="336"/>
        <v>0</v>
      </c>
      <c r="X2465" s="8">
        <f t="shared" si="337"/>
        <v>0</v>
      </c>
      <c r="Y2465" s="8" t="str">
        <f t="shared" si="338"/>
        <v/>
      </c>
      <c r="Z2465" s="8" t="str">
        <f>VLOOKUP($D2465,{"29 - Psychiatrie (Erwachsene)","BGI";"297 - stationsäquivalente Behandlung in der Erwachsenenpsychiatrie (29)","BGI";"30 - Kinder- und Jugendpsychiatrie","BGII";"307 - stationsäquivalente Behandlung in der Kinder- und Jugendpsychiatrie (30)","BGII";"31 - Psychosomatik","BGI";"","LEER";0,"Leer"},2,0)</f>
        <v>LEER</v>
      </c>
      <c r="AA2465" s="8" t="str">
        <f t="shared" si="339"/>
        <v>Stationen</v>
      </c>
    </row>
    <row r="2466" spans="2:27" ht="15" customHeight="1" x14ac:dyDescent="0.25">
      <c r="B2466" s="76" t="str">
        <f t="shared" si="341"/>
        <v>!!!</v>
      </c>
      <c r="C2466" s="310" t="str">
        <f>IF(LEN($E2466)&gt;0,VLOOKUP(TEXT($E2466,0),'Angaben Stationen'!$E$14:$V$215,17,0),"")</f>
        <v/>
      </c>
      <c r="D2466" s="254" t="str">
        <f>IF(LEN($E2466)&gt;0,VLOOKUP(TEXT($E2466,0),'Angaben Stationen'!$E$14:$V$215,18,0),"")</f>
        <v/>
      </c>
      <c r="E2466" s="344"/>
      <c r="F2466" s="256"/>
      <c r="G2466" s="256"/>
      <c r="H2466" s="307"/>
      <c r="I2466" s="183"/>
      <c r="R2466" s="8">
        <f t="shared" ref="R2466:R2529" si="343">IF(LEN(B2466)&gt;0,0,1)</f>
        <v>0</v>
      </c>
      <c r="S2466" s="8">
        <f>VLOOKUP($D2466,{"29 - Psychiatrie (Erwachsene)",1;"30 - Kinder- und Jugendpsychiatrie",1;"297 - stationsäquivalente Behandlung in der Erwachsenenpsychiatrie (29)",1;"307 - stationsäquivalente Behandlung in der Kinder- und Jugendpsychiatrie (30)",1;"31 - Psychosomatik",1;"",0;0,0},2,0)</f>
        <v>0</v>
      </c>
      <c r="T2466" s="8">
        <f t="shared" si="340"/>
        <v>0</v>
      </c>
      <c r="U2466" s="8">
        <f t="shared" si="342"/>
        <v>0</v>
      </c>
      <c r="V2466" s="8">
        <f t="shared" ref="V2466:V2529" si="344">IF(VALUE($F2466)&gt;0,1,0)</f>
        <v>0</v>
      </c>
      <c r="W2466" s="8">
        <f t="shared" ref="W2466:W2529" si="345">IF(LEN($G2466)&gt;0,1,0)</f>
        <v>0</v>
      </c>
      <c r="X2466" s="8">
        <f t="shared" ref="X2466:X2529" si="346">IF(LEN($H2466)&gt;0,1,0)</f>
        <v>0</v>
      </c>
      <c r="Y2466" s="8" t="str">
        <f t="shared" ref="Y2466:Y2529" si="347">IF($D2466&lt;&gt;"","MonatII","")</f>
        <v/>
      </c>
      <c r="Z2466" s="8" t="str">
        <f>VLOOKUP($D2466,{"29 - Psychiatrie (Erwachsene)","BGI";"297 - stationsäquivalente Behandlung in der Erwachsenenpsychiatrie (29)","BGI";"30 - Kinder- und Jugendpsychiatrie","BGII";"307 - stationsäquivalente Behandlung in der Kinder- und Jugendpsychiatrie (30)","BGII";"31 - Psychosomatik","BGI";"","LEER";0,"Leer"},2,0)</f>
        <v>LEER</v>
      </c>
      <c r="AA2466" s="8" t="str">
        <f t="shared" ref="AA2466:AA2529" si="348">"Stationen"</f>
        <v>Stationen</v>
      </c>
    </row>
    <row r="2467" spans="2:27" ht="15" customHeight="1" x14ac:dyDescent="0.25">
      <c r="B2467" s="76" t="str">
        <f t="shared" si="341"/>
        <v>!!!</v>
      </c>
      <c r="C2467" s="310" t="str">
        <f>IF(LEN($E2467)&gt;0,VLOOKUP(TEXT($E2467,0),'Angaben Stationen'!$E$14:$V$215,17,0),"")</f>
        <v/>
      </c>
      <c r="D2467" s="254" t="str">
        <f>IF(LEN($E2467)&gt;0,VLOOKUP(TEXT($E2467,0),'Angaben Stationen'!$E$14:$V$215,18,0),"")</f>
        <v/>
      </c>
      <c r="E2467" s="344"/>
      <c r="F2467" s="256"/>
      <c r="G2467" s="256"/>
      <c r="H2467" s="307"/>
      <c r="I2467" s="183"/>
      <c r="R2467" s="8">
        <f t="shared" si="343"/>
        <v>0</v>
      </c>
      <c r="S2467" s="8">
        <f>VLOOKUP($D2467,{"29 - Psychiatrie (Erwachsene)",1;"30 - Kinder- und Jugendpsychiatrie",1;"297 - stationsäquivalente Behandlung in der Erwachsenenpsychiatrie (29)",1;"307 - stationsäquivalente Behandlung in der Kinder- und Jugendpsychiatrie (30)",1;"31 - Psychosomatik",1;"",0;0,0},2,0)</f>
        <v>0</v>
      </c>
      <c r="T2467" s="8">
        <f t="shared" si="340"/>
        <v>0</v>
      </c>
      <c r="U2467" s="8">
        <f t="shared" si="342"/>
        <v>0</v>
      </c>
      <c r="V2467" s="8">
        <f t="shared" si="344"/>
        <v>0</v>
      </c>
      <c r="W2467" s="8">
        <f t="shared" si="345"/>
        <v>0</v>
      </c>
      <c r="X2467" s="8">
        <f t="shared" si="346"/>
        <v>0</v>
      </c>
      <c r="Y2467" s="8" t="str">
        <f t="shared" si="347"/>
        <v/>
      </c>
      <c r="Z2467" s="8" t="str">
        <f>VLOOKUP($D2467,{"29 - Psychiatrie (Erwachsene)","BGI";"297 - stationsäquivalente Behandlung in der Erwachsenenpsychiatrie (29)","BGI";"30 - Kinder- und Jugendpsychiatrie","BGII";"307 - stationsäquivalente Behandlung in der Kinder- und Jugendpsychiatrie (30)","BGII";"31 - Psychosomatik","BGI";"","LEER";0,"Leer"},2,0)</f>
        <v>LEER</v>
      </c>
      <c r="AA2467" s="8" t="str">
        <f t="shared" si="348"/>
        <v>Stationen</v>
      </c>
    </row>
    <row r="2468" spans="2:27" ht="15" customHeight="1" x14ac:dyDescent="0.25">
      <c r="B2468" s="76" t="str">
        <f t="shared" si="341"/>
        <v>!!!</v>
      </c>
      <c r="C2468" s="310" t="str">
        <f>IF(LEN($E2468)&gt;0,VLOOKUP(TEXT($E2468,0),'Angaben Stationen'!$E$14:$V$215,17,0),"")</f>
        <v/>
      </c>
      <c r="D2468" s="254" t="str">
        <f>IF(LEN($E2468)&gt;0,VLOOKUP(TEXT($E2468,0),'Angaben Stationen'!$E$14:$V$215,18,0),"")</f>
        <v/>
      </c>
      <c r="E2468" s="344"/>
      <c r="F2468" s="256"/>
      <c r="G2468" s="256"/>
      <c r="H2468" s="307"/>
      <c r="I2468" s="183"/>
      <c r="R2468" s="8">
        <f t="shared" si="343"/>
        <v>0</v>
      </c>
      <c r="S2468" s="8">
        <f>VLOOKUP($D2468,{"29 - Psychiatrie (Erwachsene)",1;"30 - Kinder- und Jugendpsychiatrie",1;"297 - stationsäquivalente Behandlung in der Erwachsenenpsychiatrie (29)",1;"307 - stationsäquivalente Behandlung in der Kinder- und Jugendpsychiatrie (30)",1;"31 - Psychosomatik",1;"",0;0,0},2,0)</f>
        <v>0</v>
      </c>
      <c r="T2468" s="8">
        <f t="shared" si="340"/>
        <v>0</v>
      </c>
      <c r="U2468" s="8">
        <f t="shared" si="342"/>
        <v>0</v>
      </c>
      <c r="V2468" s="8">
        <f t="shared" si="344"/>
        <v>0</v>
      </c>
      <c r="W2468" s="8">
        <f t="shared" si="345"/>
        <v>0</v>
      </c>
      <c r="X2468" s="8">
        <f t="shared" si="346"/>
        <v>0</v>
      </c>
      <c r="Y2468" s="8" t="str">
        <f t="shared" si="347"/>
        <v/>
      </c>
      <c r="Z2468" s="8" t="str">
        <f>VLOOKUP($D2468,{"29 - Psychiatrie (Erwachsene)","BGI";"297 - stationsäquivalente Behandlung in der Erwachsenenpsychiatrie (29)","BGI";"30 - Kinder- und Jugendpsychiatrie","BGII";"307 - stationsäquivalente Behandlung in der Kinder- und Jugendpsychiatrie (30)","BGII";"31 - Psychosomatik","BGI";"","LEER";0,"Leer"},2,0)</f>
        <v>LEER</v>
      </c>
      <c r="AA2468" s="8" t="str">
        <f t="shared" si="348"/>
        <v>Stationen</v>
      </c>
    </row>
    <row r="2469" spans="2:27" ht="15" customHeight="1" x14ac:dyDescent="0.25">
      <c r="B2469" s="76" t="str">
        <f t="shared" si="341"/>
        <v>!!!</v>
      </c>
      <c r="C2469" s="310" t="str">
        <f>IF(LEN($E2469)&gt;0,VLOOKUP(TEXT($E2469,0),'Angaben Stationen'!$E$14:$V$215,17,0),"")</f>
        <v/>
      </c>
      <c r="D2469" s="254" t="str">
        <f>IF(LEN($E2469)&gt;0,VLOOKUP(TEXT($E2469,0),'Angaben Stationen'!$E$14:$V$215,18,0),"")</f>
        <v/>
      </c>
      <c r="E2469" s="344"/>
      <c r="F2469" s="256"/>
      <c r="G2469" s="256"/>
      <c r="H2469" s="307"/>
      <c r="I2469" s="183"/>
      <c r="R2469" s="8">
        <f t="shared" si="343"/>
        <v>0</v>
      </c>
      <c r="S2469" s="8">
        <f>VLOOKUP($D2469,{"29 - Psychiatrie (Erwachsene)",1;"30 - Kinder- und Jugendpsychiatrie",1;"297 - stationsäquivalente Behandlung in der Erwachsenenpsychiatrie (29)",1;"307 - stationsäquivalente Behandlung in der Kinder- und Jugendpsychiatrie (30)",1;"31 - Psychosomatik",1;"",0;0,0},2,0)</f>
        <v>0</v>
      </c>
      <c r="T2469" s="8">
        <f t="shared" si="340"/>
        <v>0</v>
      </c>
      <c r="U2469" s="8">
        <f t="shared" si="342"/>
        <v>0</v>
      </c>
      <c r="V2469" s="8">
        <f t="shared" si="344"/>
        <v>0</v>
      </c>
      <c r="W2469" s="8">
        <f t="shared" si="345"/>
        <v>0</v>
      </c>
      <c r="X2469" s="8">
        <f t="shared" si="346"/>
        <v>0</v>
      </c>
      <c r="Y2469" s="8" t="str">
        <f t="shared" si="347"/>
        <v/>
      </c>
      <c r="Z2469" s="8" t="str">
        <f>VLOOKUP($D2469,{"29 - Psychiatrie (Erwachsene)","BGI";"297 - stationsäquivalente Behandlung in der Erwachsenenpsychiatrie (29)","BGI";"30 - Kinder- und Jugendpsychiatrie","BGII";"307 - stationsäquivalente Behandlung in der Kinder- und Jugendpsychiatrie (30)","BGII";"31 - Psychosomatik","BGI";"","LEER";0,"Leer"},2,0)</f>
        <v>LEER</v>
      </c>
      <c r="AA2469" s="8" t="str">
        <f t="shared" si="348"/>
        <v>Stationen</v>
      </c>
    </row>
    <row r="2470" spans="2:27" ht="15" customHeight="1" x14ac:dyDescent="0.25">
      <c r="B2470" s="76" t="str">
        <f t="shared" si="341"/>
        <v>!!!</v>
      </c>
      <c r="C2470" s="310" t="str">
        <f>IF(LEN($E2470)&gt;0,VLOOKUP(TEXT($E2470,0),'Angaben Stationen'!$E$14:$V$215,17,0),"")</f>
        <v/>
      </c>
      <c r="D2470" s="254" t="str">
        <f>IF(LEN($E2470)&gt;0,VLOOKUP(TEXT($E2470,0),'Angaben Stationen'!$E$14:$V$215,18,0),"")</f>
        <v/>
      </c>
      <c r="E2470" s="344"/>
      <c r="F2470" s="256"/>
      <c r="G2470" s="256"/>
      <c r="H2470" s="307"/>
      <c r="I2470" s="183"/>
      <c r="R2470" s="8">
        <f t="shared" si="343"/>
        <v>0</v>
      </c>
      <c r="S2470" s="8">
        <f>VLOOKUP($D2470,{"29 - Psychiatrie (Erwachsene)",1;"30 - Kinder- und Jugendpsychiatrie",1;"297 - stationsäquivalente Behandlung in der Erwachsenenpsychiatrie (29)",1;"307 - stationsäquivalente Behandlung in der Kinder- und Jugendpsychiatrie (30)",1;"31 - Psychosomatik",1;"",0;0,0},2,0)</f>
        <v>0</v>
      </c>
      <c r="T2470" s="8">
        <f t="shared" ref="T2470:T2533" si="349">IF(LEN($C2470)&gt;0,1,0)</f>
        <v>0</v>
      </c>
      <c r="U2470" s="8">
        <f t="shared" si="342"/>
        <v>0</v>
      </c>
      <c r="V2470" s="8">
        <f t="shared" si="344"/>
        <v>0</v>
      </c>
      <c r="W2470" s="8">
        <f t="shared" si="345"/>
        <v>0</v>
      </c>
      <c r="X2470" s="8">
        <f t="shared" si="346"/>
        <v>0</v>
      </c>
      <c r="Y2470" s="8" t="str">
        <f t="shared" si="347"/>
        <v/>
      </c>
      <c r="Z2470" s="8" t="str">
        <f>VLOOKUP($D2470,{"29 - Psychiatrie (Erwachsene)","BGI";"297 - stationsäquivalente Behandlung in der Erwachsenenpsychiatrie (29)","BGI";"30 - Kinder- und Jugendpsychiatrie","BGII";"307 - stationsäquivalente Behandlung in der Kinder- und Jugendpsychiatrie (30)","BGII";"31 - Psychosomatik","BGI";"","LEER";0,"Leer"},2,0)</f>
        <v>LEER</v>
      </c>
      <c r="AA2470" s="8" t="str">
        <f t="shared" si="348"/>
        <v>Stationen</v>
      </c>
    </row>
    <row r="2471" spans="2:27" ht="15" customHeight="1" x14ac:dyDescent="0.25">
      <c r="B2471" s="76" t="str">
        <f t="shared" si="341"/>
        <v>!!!</v>
      </c>
      <c r="C2471" s="310" t="str">
        <f>IF(LEN($E2471)&gt;0,VLOOKUP(TEXT($E2471,0),'Angaben Stationen'!$E$14:$V$215,17,0),"")</f>
        <v/>
      </c>
      <c r="D2471" s="254" t="str">
        <f>IF(LEN($E2471)&gt;0,VLOOKUP(TEXT($E2471,0),'Angaben Stationen'!$E$14:$V$215,18,0),"")</f>
        <v/>
      </c>
      <c r="E2471" s="344"/>
      <c r="F2471" s="256"/>
      <c r="G2471" s="256"/>
      <c r="H2471" s="307"/>
      <c r="I2471" s="183"/>
      <c r="R2471" s="8">
        <f t="shared" si="343"/>
        <v>0</v>
      </c>
      <c r="S2471" s="8">
        <f>VLOOKUP($D2471,{"29 - Psychiatrie (Erwachsene)",1;"30 - Kinder- und Jugendpsychiatrie",1;"297 - stationsäquivalente Behandlung in der Erwachsenenpsychiatrie (29)",1;"307 - stationsäquivalente Behandlung in der Kinder- und Jugendpsychiatrie (30)",1;"31 - Psychosomatik",1;"",0;0,0},2,0)</f>
        <v>0</v>
      </c>
      <c r="T2471" s="8">
        <f t="shared" si="349"/>
        <v>0</v>
      </c>
      <c r="U2471" s="8">
        <f t="shared" si="342"/>
        <v>0</v>
      </c>
      <c r="V2471" s="8">
        <f t="shared" si="344"/>
        <v>0</v>
      </c>
      <c r="W2471" s="8">
        <f t="shared" si="345"/>
        <v>0</v>
      </c>
      <c r="X2471" s="8">
        <f t="shared" si="346"/>
        <v>0</v>
      </c>
      <c r="Y2471" s="8" t="str">
        <f t="shared" si="347"/>
        <v/>
      </c>
      <c r="Z2471" s="8" t="str">
        <f>VLOOKUP($D2471,{"29 - Psychiatrie (Erwachsene)","BGI";"297 - stationsäquivalente Behandlung in der Erwachsenenpsychiatrie (29)","BGI";"30 - Kinder- und Jugendpsychiatrie","BGII";"307 - stationsäquivalente Behandlung in der Kinder- und Jugendpsychiatrie (30)","BGII";"31 - Psychosomatik","BGI";"","LEER";0,"Leer"},2,0)</f>
        <v>LEER</v>
      </c>
      <c r="AA2471" s="8" t="str">
        <f t="shared" si="348"/>
        <v>Stationen</v>
      </c>
    </row>
    <row r="2472" spans="2:27" ht="15" customHeight="1" x14ac:dyDescent="0.25">
      <c r="B2472" s="76" t="str">
        <f t="shared" si="341"/>
        <v>!!!</v>
      </c>
      <c r="C2472" s="310" t="str">
        <f>IF(LEN($E2472)&gt;0,VLOOKUP(TEXT($E2472,0),'Angaben Stationen'!$E$14:$V$215,17,0),"")</f>
        <v/>
      </c>
      <c r="D2472" s="254" t="str">
        <f>IF(LEN($E2472)&gt;0,VLOOKUP(TEXT($E2472,0),'Angaben Stationen'!$E$14:$V$215,18,0),"")</f>
        <v/>
      </c>
      <c r="E2472" s="344"/>
      <c r="F2472" s="256"/>
      <c r="G2472" s="256"/>
      <c r="H2472" s="307"/>
      <c r="I2472" s="183"/>
      <c r="R2472" s="8">
        <f t="shared" si="343"/>
        <v>0</v>
      </c>
      <c r="S2472" s="8">
        <f>VLOOKUP($D2472,{"29 - Psychiatrie (Erwachsene)",1;"30 - Kinder- und Jugendpsychiatrie",1;"297 - stationsäquivalente Behandlung in der Erwachsenenpsychiatrie (29)",1;"307 - stationsäquivalente Behandlung in der Kinder- und Jugendpsychiatrie (30)",1;"31 - Psychosomatik",1;"",0;0,0},2,0)</f>
        <v>0</v>
      </c>
      <c r="T2472" s="8">
        <f t="shared" si="349"/>
        <v>0</v>
      </c>
      <c r="U2472" s="8">
        <f t="shared" si="342"/>
        <v>0</v>
      </c>
      <c r="V2472" s="8">
        <f t="shared" si="344"/>
        <v>0</v>
      </c>
      <c r="W2472" s="8">
        <f t="shared" si="345"/>
        <v>0</v>
      </c>
      <c r="X2472" s="8">
        <f t="shared" si="346"/>
        <v>0</v>
      </c>
      <c r="Y2472" s="8" t="str">
        <f t="shared" si="347"/>
        <v/>
      </c>
      <c r="Z2472" s="8" t="str">
        <f>VLOOKUP($D2472,{"29 - Psychiatrie (Erwachsene)","BGI";"297 - stationsäquivalente Behandlung in der Erwachsenenpsychiatrie (29)","BGI";"30 - Kinder- und Jugendpsychiatrie","BGII";"307 - stationsäquivalente Behandlung in der Kinder- und Jugendpsychiatrie (30)","BGII";"31 - Psychosomatik","BGI";"","LEER";0,"Leer"},2,0)</f>
        <v>LEER</v>
      </c>
      <c r="AA2472" s="8" t="str">
        <f t="shared" si="348"/>
        <v>Stationen</v>
      </c>
    </row>
    <row r="2473" spans="2:27" ht="15" customHeight="1" x14ac:dyDescent="0.25">
      <c r="B2473" s="76" t="str">
        <f t="shared" si="341"/>
        <v>!!!</v>
      </c>
      <c r="C2473" s="310" t="str">
        <f>IF(LEN($E2473)&gt;0,VLOOKUP(TEXT($E2473,0),'Angaben Stationen'!$E$14:$V$215,17,0),"")</f>
        <v/>
      </c>
      <c r="D2473" s="254" t="str">
        <f>IF(LEN($E2473)&gt;0,VLOOKUP(TEXT($E2473,0),'Angaben Stationen'!$E$14:$V$215,18,0),"")</f>
        <v/>
      </c>
      <c r="E2473" s="344"/>
      <c r="F2473" s="256"/>
      <c r="G2473" s="256"/>
      <c r="H2473" s="307"/>
      <c r="I2473" s="183"/>
      <c r="R2473" s="8">
        <f t="shared" si="343"/>
        <v>0</v>
      </c>
      <c r="S2473" s="8">
        <f>VLOOKUP($D2473,{"29 - Psychiatrie (Erwachsene)",1;"30 - Kinder- und Jugendpsychiatrie",1;"297 - stationsäquivalente Behandlung in der Erwachsenenpsychiatrie (29)",1;"307 - stationsäquivalente Behandlung in der Kinder- und Jugendpsychiatrie (30)",1;"31 - Psychosomatik",1;"",0;0,0},2,0)</f>
        <v>0</v>
      </c>
      <c r="T2473" s="8">
        <f t="shared" si="349"/>
        <v>0</v>
      </c>
      <c r="U2473" s="8">
        <f t="shared" si="342"/>
        <v>0</v>
      </c>
      <c r="V2473" s="8">
        <f t="shared" si="344"/>
        <v>0</v>
      </c>
      <c r="W2473" s="8">
        <f t="shared" si="345"/>
        <v>0</v>
      </c>
      <c r="X2473" s="8">
        <f t="shared" si="346"/>
        <v>0</v>
      </c>
      <c r="Y2473" s="8" t="str">
        <f t="shared" si="347"/>
        <v/>
      </c>
      <c r="Z2473" s="8" t="str">
        <f>VLOOKUP($D2473,{"29 - Psychiatrie (Erwachsene)","BGI";"297 - stationsäquivalente Behandlung in der Erwachsenenpsychiatrie (29)","BGI";"30 - Kinder- und Jugendpsychiatrie","BGII";"307 - stationsäquivalente Behandlung in der Kinder- und Jugendpsychiatrie (30)","BGII";"31 - Psychosomatik","BGI";"","LEER";0,"Leer"},2,0)</f>
        <v>LEER</v>
      </c>
      <c r="AA2473" s="8" t="str">
        <f t="shared" si="348"/>
        <v>Stationen</v>
      </c>
    </row>
    <row r="2474" spans="2:27" ht="15" customHeight="1" x14ac:dyDescent="0.25">
      <c r="B2474" s="76" t="str">
        <f t="shared" si="341"/>
        <v>!!!</v>
      </c>
      <c r="C2474" s="310" t="str">
        <f>IF(LEN($E2474)&gt;0,VLOOKUP(TEXT($E2474,0),'Angaben Stationen'!$E$14:$V$215,17,0),"")</f>
        <v/>
      </c>
      <c r="D2474" s="254" t="str">
        <f>IF(LEN($E2474)&gt;0,VLOOKUP(TEXT($E2474,0),'Angaben Stationen'!$E$14:$V$215,18,0),"")</f>
        <v/>
      </c>
      <c r="E2474" s="344"/>
      <c r="F2474" s="256"/>
      <c r="G2474" s="256"/>
      <c r="H2474" s="307"/>
      <c r="I2474" s="183"/>
      <c r="R2474" s="8">
        <f t="shared" si="343"/>
        <v>0</v>
      </c>
      <c r="S2474" s="8">
        <f>VLOOKUP($D2474,{"29 - Psychiatrie (Erwachsene)",1;"30 - Kinder- und Jugendpsychiatrie",1;"297 - stationsäquivalente Behandlung in der Erwachsenenpsychiatrie (29)",1;"307 - stationsäquivalente Behandlung in der Kinder- und Jugendpsychiatrie (30)",1;"31 - Psychosomatik",1;"",0;0,0},2,0)</f>
        <v>0</v>
      </c>
      <c r="T2474" s="8">
        <f t="shared" si="349"/>
        <v>0</v>
      </c>
      <c r="U2474" s="8">
        <f t="shared" si="342"/>
        <v>0</v>
      </c>
      <c r="V2474" s="8">
        <f t="shared" si="344"/>
        <v>0</v>
      </c>
      <c r="W2474" s="8">
        <f t="shared" si="345"/>
        <v>0</v>
      </c>
      <c r="X2474" s="8">
        <f t="shared" si="346"/>
        <v>0</v>
      </c>
      <c r="Y2474" s="8" t="str">
        <f t="shared" si="347"/>
        <v/>
      </c>
      <c r="Z2474" s="8" t="str">
        <f>VLOOKUP($D2474,{"29 - Psychiatrie (Erwachsene)","BGI";"297 - stationsäquivalente Behandlung in der Erwachsenenpsychiatrie (29)","BGI";"30 - Kinder- und Jugendpsychiatrie","BGII";"307 - stationsäquivalente Behandlung in der Kinder- und Jugendpsychiatrie (30)","BGII";"31 - Psychosomatik","BGI";"","LEER";0,"Leer"},2,0)</f>
        <v>LEER</v>
      </c>
      <c r="AA2474" s="8" t="str">
        <f t="shared" si="348"/>
        <v>Stationen</v>
      </c>
    </row>
    <row r="2475" spans="2:27" ht="15" customHeight="1" x14ac:dyDescent="0.25">
      <c r="B2475" s="76" t="str">
        <f t="shared" si="341"/>
        <v>!!!</v>
      </c>
      <c r="C2475" s="310" t="str">
        <f>IF(LEN($E2475)&gt;0,VLOOKUP(TEXT($E2475,0),'Angaben Stationen'!$E$14:$V$215,17,0),"")</f>
        <v/>
      </c>
      <c r="D2475" s="254" t="str">
        <f>IF(LEN($E2475)&gt;0,VLOOKUP(TEXT($E2475,0),'Angaben Stationen'!$E$14:$V$215,18,0),"")</f>
        <v/>
      </c>
      <c r="E2475" s="344"/>
      <c r="F2475" s="256"/>
      <c r="G2475" s="256"/>
      <c r="H2475" s="307"/>
      <c r="I2475" s="183"/>
      <c r="R2475" s="8">
        <f t="shared" si="343"/>
        <v>0</v>
      </c>
      <c r="S2475" s="8">
        <f>VLOOKUP($D2475,{"29 - Psychiatrie (Erwachsene)",1;"30 - Kinder- und Jugendpsychiatrie",1;"297 - stationsäquivalente Behandlung in der Erwachsenenpsychiatrie (29)",1;"307 - stationsäquivalente Behandlung in der Kinder- und Jugendpsychiatrie (30)",1;"31 - Psychosomatik",1;"",0;0,0},2,0)</f>
        <v>0</v>
      </c>
      <c r="T2475" s="8">
        <f t="shared" si="349"/>
        <v>0</v>
      </c>
      <c r="U2475" s="8">
        <f t="shared" si="342"/>
        <v>0</v>
      </c>
      <c r="V2475" s="8">
        <f t="shared" si="344"/>
        <v>0</v>
      </c>
      <c r="W2475" s="8">
        <f t="shared" si="345"/>
        <v>0</v>
      </c>
      <c r="X2475" s="8">
        <f t="shared" si="346"/>
        <v>0</v>
      </c>
      <c r="Y2475" s="8" t="str">
        <f t="shared" si="347"/>
        <v/>
      </c>
      <c r="Z2475" s="8" t="str">
        <f>VLOOKUP($D2475,{"29 - Psychiatrie (Erwachsene)","BGI";"297 - stationsäquivalente Behandlung in der Erwachsenenpsychiatrie (29)","BGI";"30 - Kinder- und Jugendpsychiatrie","BGII";"307 - stationsäquivalente Behandlung in der Kinder- und Jugendpsychiatrie (30)","BGII";"31 - Psychosomatik","BGI";"","LEER";0,"Leer"},2,0)</f>
        <v>LEER</v>
      </c>
      <c r="AA2475" s="8" t="str">
        <f t="shared" si="348"/>
        <v>Stationen</v>
      </c>
    </row>
    <row r="2476" spans="2:27" ht="15" customHeight="1" x14ac:dyDescent="0.25">
      <c r="B2476" s="76" t="str">
        <f t="shared" si="341"/>
        <v>!!!</v>
      </c>
      <c r="C2476" s="310" t="str">
        <f>IF(LEN($E2476)&gt;0,VLOOKUP(TEXT($E2476,0),'Angaben Stationen'!$E$14:$V$215,17,0),"")</f>
        <v/>
      </c>
      <c r="D2476" s="254" t="str">
        <f>IF(LEN($E2476)&gt;0,VLOOKUP(TEXT($E2476,0),'Angaben Stationen'!$E$14:$V$215,18,0),"")</f>
        <v/>
      </c>
      <c r="E2476" s="344"/>
      <c r="F2476" s="256"/>
      <c r="G2476" s="256"/>
      <c r="H2476" s="307"/>
      <c r="I2476" s="183"/>
      <c r="R2476" s="8">
        <f t="shared" si="343"/>
        <v>0</v>
      </c>
      <c r="S2476" s="8">
        <f>VLOOKUP($D2476,{"29 - Psychiatrie (Erwachsene)",1;"30 - Kinder- und Jugendpsychiatrie",1;"297 - stationsäquivalente Behandlung in der Erwachsenenpsychiatrie (29)",1;"307 - stationsäquivalente Behandlung in der Kinder- und Jugendpsychiatrie (30)",1;"31 - Psychosomatik",1;"",0;0,0},2,0)</f>
        <v>0</v>
      </c>
      <c r="T2476" s="8">
        <f t="shared" si="349"/>
        <v>0</v>
      </c>
      <c r="U2476" s="8">
        <f t="shared" si="342"/>
        <v>0</v>
      </c>
      <c r="V2476" s="8">
        <f t="shared" si="344"/>
        <v>0</v>
      </c>
      <c r="W2476" s="8">
        <f t="shared" si="345"/>
        <v>0</v>
      </c>
      <c r="X2476" s="8">
        <f t="shared" si="346"/>
        <v>0</v>
      </c>
      <c r="Y2476" s="8" t="str">
        <f t="shared" si="347"/>
        <v/>
      </c>
      <c r="Z2476" s="8" t="str">
        <f>VLOOKUP($D2476,{"29 - Psychiatrie (Erwachsene)","BGI";"297 - stationsäquivalente Behandlung in der Erwachsenenpsychiatrie (29)","BGI";"30 - Kinder- und Jugendpsychiatrie","BGII";"307 - stationsäquivalente Behandlung in der Kinder- und Jugendpsychiatrie (30)","BGII";"31 - Psychosomatik","BGI";"","LEER";0,"Leer"},2,0)</f>
        <v>LEER</v>
      </c>
      <c r="AA2476" s="8" t="str">
        <f t="shared" si="348"/>
        <v>Stationen</v>
      </c>
    </row>
    <row r="2477" spans="2:27" ht="15" customHeight="1" x14ac:dyDescent="0.25">
      <c r="B2477" s="76" t="str">
        <f t="shared" si="341"/>
        <v>!!!</v>
      </c>
      <c r="C2477" s="310" t="str">
        <f>IF(LEN($E2477)&gt;0,VLOOKUP(TEXT($E2477,0),'Angaben Stationen'!$E$14:$V$215,17,0),"")</f>
        <v/>
      </c>
      <c r="D2477" s="254" t="str">
        <f>IF(LEN($E2477)&gt;0,VLOOKUP(TEXT($E2477,0),'Angaben Stationen'!$E$14:$V$215,18,0),"")</f>
        <v/>
      </c>
      <c r="E2477" s="344"/>
      <c r="F2477" s="256"/>
      <c r="G2477" s="256"/>
      <c r="H2477" s="307"/>
      <c r="I2477" s="183"/>
      <c r="R2477" s="8">
        <f t="shared" si="343"/>
        <v>0</v>
      </c>
      <c r="S2477" s="8">
        <f>VLOOKUP($D2477,{"29 - Psychiatrie (Erwachsene)",1;"30 - Kinder- und Jugendpsychiatrie",1;"297 - stationsäquivalente Behandlung in der Erwachsenenpsychiatrie (29)",1;"307 - stationsäquivalente Behandlung in der Kinder- und Jugendpsychiatrie (30)",1;"31 - Psychosomatik",1;"",0;0,0},2,0)</f>
        <v>0</v>
      </c>
      <c r="T2477" s="8">
        <f t="shared" si="349"/>
        <v>0</v>
      </c>
      <c r="U2477" s="8">
        <f t="shared" si="342"/>
        <v>0</v>
      </c>
      <c r="V2477" s="8">
        <f t="shared" si="344"/>
        <v>0</v>
      </c>
      <c r="W2477" s="8">
        <f t="shared" si="345"/>
        <v>0</v>
      </c>
      <c r="X2477" s="8">
        <f t="shared" si="346"/>
        <v>0</v>
      </c>
      <c r="Y2477" s="8" t="str">
        <f t="shared" si="347"/>
        <v/>
      </c>
      <c r="Z2477" s="8" t="str">
        <f>VLOOKUP($D2477,{"29 - Psychiatrie (Erwachsene)","BGI";"297 - stationsäquivalente Behandlung in der Erwachsenenpsychiatrie (29)","BGI";"30 - Kinder- und Jugendpsychiatrie","BGII";"307 - stationsäquivalente Behandlung in der Kinder- und Jugendpsychiatrie (30)","BGII";"31 - Psychosomatik","BGI";"","LEER";0,"Leer"},2,0)</f>
        <v>LEER</v>
      </c>
      <c r="AA2477" s="8" t="str">
        <f t="shared" si="348"/>
        <v>Stationen</v>
      </c>
    </row>
    <row r="2478" spans="2:27" ht="15" customHeight="1" x14ac:dyDescent="0.25">
      <c r="B2478" s="76" t="str">
        <f t="shared" si="341"/>
        <v>!!!</v>
      </c>
      <c r="C2478" s="310" t="str">
        <f>IF(LEN($E2478)&gt;0,VLOOKUP(TEXT($E2478,0),'Angaben Stationen'!$E$14:$V$215,17,0),"")</f>
        <v/>
      </c>
      <c r="D2478" s="254" t="str">
        <f>IF(LEN($E2478)&gt;0,VLOOKUP(TEXT($E2478,0),'Angaben Stationen'!$E$14:$V$215,18,0),"")</f>
        <v/>
      </c>
      <c r="E2478" s="344"/>
      <c r="F2478" s="256"/>
      <c r="G2478" s="256"/>
      <c r="H2478" s="307"/>
      <c r="I2478" s="183"/>
      <c r="R2478" s="8">
        <f t="shared" si="343"/>
        <v>0</v>
      </c>
      <c r="S2478" s="8">
        <f>VLOOKUP($D2478,{"29 - Psychiatrie (Erwachsene)",1;"30 - Kinder- und Jugendpsychiatrie",1;"297 - stationsäquivalente Behandlung in der Erwachsenenpsychiatrie (29)",1;"307 - stationsäquivalente Behandlung in der Kinder- und Jugendpsychiatrie (30)",1;"31 - Psychosomatik",1;"",0;0,0},2,0)</f>
        <v>0</v>
      </c>
      <c r="T2478" s="8">
        <f t="shared" si="349"/>
        <v>0</v>
      </c>
      <c r="U2478" s="8">
        <f t="shared" si="342"/>
        <v>0</v>
      </c>
      <c r="V2478" s="8">
        <f t="shared" si="344"/>
        <v>0</v>
      </c>
      <c r="W2478" s="8">
        <f t="shared" si="345"/>
        <v>0</v>
      </c>
      <c r="X2478" s="8">
        <f t="shared" si="346"/>
        <v>0</v>
      </c>
      <c r="Y2478" s="8" t="str">
        <f t="shared" si="347"/>
        <v/>
      </c>
      <c r="Z2478" s="8" t="str">
        <f>VLOOKUP($D2478,{"29 - Psychiatrie (Erwachsene)","BGI";"297 - stationsäquivalente Behandlung in der Erwachsenenpsychiatrie (29)","BGI";"30 - Kinder- und Jugendpsychiatrie","BGII";"307 - stationsäquivalente Behandlung in der Kinder- und Jugendpsychiatrie (30)","BGII";"31 - Psychosomatik","BGI";"","LEER";0,"Leer"},2,0)</f>
        <v>LEER</v>
      </c>
      <c r="AA2478" s="8" t="str">
        <f t="shared" si="348"/>
        <v>Stationen</v>
      </c>
    </row>
    <row r="2479" spans="2:27" ht="15" customHeight="1" x14ac:dyDescent="0.25">
      <c r="B2479" s="76" t="str">
        <f t="shared" si="341"/>
        <v>!!!</v>
      </c>
      <c r="C2479" s="310" t="str">
        <f>IF(LEN($E2479)&gt;0,VLOOKUP(TEXT($E2479,0),'Angaben Stationen'!$E$14:$V$215,17,0),"")</f>
        <v/>
      </c>
      <c r="D2479" s="254" t="str">
        <f>IF(LEN($E2479)&gt;0,VLOOKUP(TEXT($E2479,0),'Angaben Stationen'!$E$14:$V$215,18,0),"")</f>
        <v/>
      </c>
      <c r="E2479" s="344"/>
      <c r="F2479" s="256"/>
      <c r="G2479" s="256"/>
      <c r="H2479" s="307"/>
      <c r="I2479" s="183"/>
      <c r="R2479" s="8">
        <f t="shared" si="343"/>
        <v>0</v>
      </c>
      <c r="S2479" s="8">
        <f>VLOOKUP($D2479,{"29 - Psychiatrie (Erwachsene)",1;"30 - Kinder- und Jugendpsychiatrie",1;"297 - stationsäquivalente Behandlung in der Erwachsenenpsychiatrie (29)",1;"307 - stationsäquivalente Behandlung in der Kinder- und Jugendpsychiatrie (30)",1;"31 - Psychosomatik",1;"",0;0,0},2,0)</f>
        <v>0</v>
      </c>
      <c r="T2479" s="8">
        <f t="shared" si="349"/>
        <v>0</v>
      </c>
      <c r="U2479" s="8">
        <f t="shared" si="342"/>
        <v>0</v>
      </c>
      <c r="V2479" s="8">
        <f t="shared" si="344"/>
        <v>0</v>
      </c>
      <c r="W2479" s="8">
        <f t="shared" si="345"/>
        <v>0</v>
      </c>
      <c r="X2479" s="8">
        <f t="shared" si="346"/>
        <v>0</v>
      </c>
      <c r="Y2479" s="8" t="str">
        <f t="shared" si="347"/>
        <v/>
      </c>
      <c r="Z2479" s="8" t="str">
        <f>VLOOKUP($D2479,{"29 - Psychiatrie (Erwachsene)","BGI";"297 - stationsäquivalente Behandlung in der Erwachsenenpsychiatrie (29)","BGI";"30 - Kinder- und Jugendpsychiatrie","BGII";"307 - stationsäquivalente Behandlung in der Kinder- und Jugendpsychiatrie (30)","BGII";"31 - Psychosomatik","BGI";"","LEER";0,"Leer"},2,0)</f>
        <v>LEER</v>
      </c>
      <c r="AA2479" s="8" t="str">
        <f t="shared" si="348"/>
        <v>Stationen</v>
      </c>
    </row>
    <row r="2480" spans="2:27" ht="15" customHeight="1" x14ac:dyDescent="0.25">
      <c r="B2480" s="76" t="str">
        <f t="shared" si="341"/>
        <v>!!!</v>
      </c>
      <c r="C2480" s="310" t="str">
        <f>IF(LEN($E2480)&gt;0,VLOOKUP(TEXT($E2480,0),'Angaben Stationen'!$E$14:$V$215,17,0),"")</f>
        <v/>
      </c>
      <c r="D2480" s="254" t="str">
        <f>IF(LEN($E2480)&gt;0,VLOOKUP(TEXT($E2480,0),'Angaben Stationen'!$E$14:$V$215,18,0),"")</f>
        <v/>
      </c>
      <c r="E2480" s="344"/>
      <c r="F2480" s="256"/>
      <c r="G2480" s="256"/>
      <c r="H2480" s="307"/>
      <c r="I2480" s="183"/>
      <c r="R2480" s="8">
        <f t="shared" si="343"/>
        <v>0</v>
      </c>
      <c r="S2480" s="8">
        <f>VLOOKUP($D2480,{"29 - Psychiatrie (Erwachsene)",1;"30 - Kinder- und Jugendpsychiatrie",1;"297 - stationsäquivalente Behandlung in der Erwachsenenpsychiatrie (29)",1;"307 - stationsäquivalente Behandlung in der Kinder- und Jugendpsychiatrie (30)",1;"31 - Psychosomatik",1;"",0;0,0},2,0)</f>
        <v>0</v>
      </c>
      <c r="T2480" s="8">
        <f t="shared" si="349"/>
        <v>0</v>
      </c>
      <c r="U2480" s="8">
        <f t="shared" si="342"/>
        <v>0</v>
      </c>
      <c r="V2480" s="8">
        <f t="shared" si="344"/>
        <v>0</v>
      </c>
      <c r="W2480" s="8">
        <f t="shared" si="345"/>
        <v>0</v>
      </c>
      <c r="X2480" s="8">
        <f t="shared" si="346"/>
        <v>0</v>
      </c>
      <c r="Y2480" s="8" t="str">
        <f t="shared" si="347"/>
        <v/>
      </c>
      <c r="Z2480" s="8" t="str">
        <f>VLOOKUP($D2480,{"29 - Psychiatrie (Erwachsene)","BGI";"297 - stationsäquivalente Behandlung in der Erwachsenenpsychiatrie (29)","BGI";"30 - Kinder- und Jugendpsychiatrie","BGII";"307 - stationsäquivalente Behandlung in der Kinder- und Jugendpsychiatrie (30)","BGII";"31 - Psychosomatik","BGI";"","LEER";0,"Leer"},2,0)</f>
        <v>LEER</v>
      </c>
      <c r="AA2480" s="8" t="str">
        <f t="shared" si="348"/>
        <v>Stationen</v>
      </c>
    </row>
    <row r="2481" spans="2:27" ht="15" customHeight="1" x14ac:dyDescent="0.25">
      <c r="B2481" s="76" t="str">
        <f t="shared" si="341"/>
        <v>!!!</v>
      </c>
      <c r="C2481" s="310" t="str">
        <f>IF(LEN($E2481)&gt;0,VLOOKUP(TEXT($E2481,0),'Angaben Stationen'!$E$14:$V$215,17,0),"")</f>
        <v/>
      </c>
      <c r="D2481" s="254" t="str">
        <f>IF(LEN($E2481)&gt;0,VLOOKUP(TEXT($E2481,0),'Angaben Stationen'!$E$14:$V$215,18,0),"")</f>
        <v/>
      </c>
      <c r="E2481" s="344"/>
      <c r="F2481" s="256"/>
      <c r="G2481" s="256"/>
      <c r="H2481" s="307"/>
      <c r="I2481" s="183"/>
      <c r="R2481" s="8">
        <f t="shared" si="343"/>
        <v>0</v>
      </c>
      <c r="S2481" s="8">
        <f>VLOOKUP($D2481,{"29 - Psychiatrie (Erwachsene)",1;"30 - Kinder- und Jugendpsychiatrie",1;"297 - stationsäquivalente Behandlung in der Erwachsenenpsychiatrie (29)",1;"307 - stationsäquivalente Behandlung in der Kinder- und Jugendpsychiatrie (30)",1;"31 - Psychosomatik",1;"",0;0,0},2,0)</f>
        <v>0</v>
      </c>
      <c r="T2481" s="8">
        <f t="shared" si="349"/>
        <v>0</v>
      </c>
      <c r="U2481" s="8">
        <f t="shared" si="342"/>
        <v>0</v>
      </c>
      <c r="V2481" s="8">
        <f t="shared" si="344"/>
        <v>0</v>
      </c>
      <c r="W2481" s="8">
        <f t="shared" si="345"/>
        <v>0</v>
      </c>
      <c r="X2481" s="8">
        <f t="shared" si="346"/>
        <v>0</v>
      </c>
      <c r="Y2481" s="8" t="str">
        <f t="shared" si="347"/>
        <v/>
      </c>
      <c r="Z2481" s="8" t="str">
        <f>VLOOKUP($D2481,{"29 - Psychiatrie (Erwachsene)","BGI";"297 - stationsäquivalente Behandlung in der Erwachsenenpsychiatrie (29)","BGI";"30 - Kinder- und Jugendpsychiatrie","BGII";"307 - stationsäquivalente Behandlung in der Kinder- und Jugendpsychiatrie (30)","BGII";"31 - Psychosomatik","BGI";"","LEER";0,"Leer"},2,0)</f>
        <v>LEER</v>
      </c>
      <c r="AA2481" s="8" t="str">
        <f t="shared" si="348"/>
        <v>Stationen</v>
      </c>
    </row>
    <row r="2482" spans="2:27" ht="15" customHeight="1" x14ac:dyDescent="0.25">
      <c r="B2482" s="76" t="str">
        <f t="shared" si="341"/>
        <v>!!!</v>
      </c>
      <c r="C2482" s="310" t="str">
        <f>IF(LEN($E2482)&gt;0,VLOOKUP(TEXT($E2482,0),'Angaben Stationen'!$E$14:$V$215,17,0),"")</f>
        <v/>
      </c>
      <c r="D2482" s="254" t="str">
        <f>IF(LEN($E2482)&gt;0,VLOOKUP(TEXT($E2482,0),'Angaben Stationen'!$E$14:$V$215,18,0),"")</f>
        <v/>
      </c>
      <c r="E2482" s="344"/>
      <c r="F2482" s="256"/>
      <c r="G2482" s="256"/>
      <c r="H2482" s="307"/>
      <c r="I2482" s="183"/>
      <c r="R2482" s="8">
        <f t="shared" si="343"/>
        <v>0</v>
      </c>
      <c r="S2482" s="8">
        <f>VLOOKUP($D2482,{"29 - Psychiatrie (Erwachsene)",1;"30 - Kinder- und Jugendpsychiatrie",1;"297 - stationsäquivalente Behandlung in der Erwachsenenpsychiatrie (29)",1;"307 - stationsäquivalente Behandlung in der Kinder- und Jugendpsychiatrie (30)",1;"31 - Psychosomatik",1;"",0;0,0},2,0)</f>
        <v>0</v>
      </c>
      <c r="T2482" s="8">
        <f t="shared" si="349"/>
        <v>0</v>
      </c>
      <c r="U2482" s="8">
        <f t="shared" si="342"/>
        <v>0</v>
      </c>
      <c r="V2482" s="8">
        <f t="shared" si="344"/>
        <v>0</v>
      </c>
      <c r="W2482" s="8">
        <f t="shared" si="345"/>
        <v>0</v>
      </c>
      <c r="X2482" s="8">
        <f t="shared" si="346"/>
        <v>0</v>
      </c>
      <c r="Y2482" s="8" t="str">
        <f t="shared" si="347"/>
        <v/>
      </c>
      <c r="Z2482" s="8" t="str">
        <f>VLOOKUP($D2482,{"29 - Psychiatrie (Erwachsene)","BGI";"297 - stationsäquivalente Behandlung in der Erwachsenenpsychiatrie (29)","BGI";"30 - Kinder- und Jugendpsychiatrie","BGII";"307 - stationsäquivalente Behandlung in der Kinder- und Jugendpsychiatrie (30)","BGII";"31 - Psychosomatik","BGI";"","LEER";0,"Leer"},2,0)</f>
        <v>LEER</v>
      </c>
      <c r="AA2482" s="8" t="str">
        <f t="shared" si="348"/>
        <v>Stationen</v>
      </c>
    </row>
    <row r="2483" spans="2:27" ht="15" customHeight="1" x14ac:dyDescent="0.25">
      <c r="B2483" s="76" t="str">
        <f t="shared" si="341"/>
        <v>!!!</v>
      </c>
      <c r="C2483" s="310" t="str">
        <f>IF(LEN($E2483)&gt;0,VLOOKUP(TEXT($E2483,0),'Angaben Stationen'!$E$14:$V$215,17,0),"")</f>
        <v/>
      </c>
      <c r="D2483" s="254" t="str">
        <f>IF(LEN($E2483)&gt;0,VLOOKUP(TEXT($E2483,0),'Angaben Stationen'!$E$14:$V$215,18,0),"")</f>
        <v/>
      </c>
      <c r="E2483" s="344"/>
      <c r="F2483" s="256"/>
      <c r="G2483" s="256"/>
      <c r="H2483" s="307"/>
      <c r="I2483" s="183"/>
      <c r="R2483" s="8">
        <f t="shared" si="343"/>
        <v>0</v>
      </c>
      <c r="S2483" s="8">
        <f>VLOOKUP($D2483,{"29 - Psychiatrie (Erwachsene)",1;"30 - Kinder- und Jugendpsychiatrie",1;"297 - stationsäquivalente Behandlung in der Erwachsenenpsychiatrie (29)",1;"307 - stationsäquivalente Behandlung in der Kinder- und Jugendpsychiatrie (30)",1;"31 - Psychosomatik",1;"",0;0,0},2,0)</f>
        <v>0</v>
      </c>
      <c r="T2483" s="8">
        <f t="shared" si="349"/>
        <v>0</v>
      </c>
      <c r="U2483" s="8">
        <f t="shared" si="342"/>
        <v>0</v>
      </c>
      <c r="V2483" s="8">
        <f t="shared" si="344"/>
        <v>0</v>
      </c>
      <c r="W2483" s="8">
        <f t="shared" si="345"/>
        <v>0</v>
      </c>
      <c r="X2483" s="8">
        <f t="shared" si="346"/>
        <v>0</v>
      </c>
      <c r="Y2483" s="8" t="str">
        <f t="shared" si="347"/>
        <v/>
      </c>
      <c r="Z2483" s="8" t="str">
        <f>VLOOKUP($D2483,{"29 - Psychiatrie (Erwachsene)","BGI";"297 - stationsäquivalente Behandlung in der Erwachsenenpsychiatrie (29)","BGI";"30 - Kinder- und Jugendpsychiatrie","BGII";"307 - stationsäquivalente Behandlung in der Kinder- und Jugendpsychiatrie (30)","BGII";"31 - Psychosomatik","BGI";"","LEER";0,"Leer"},2,0)</f>
        <v>LEER</v>
      </c>
      <c r="AA2483" s="8" t="str">
        <f t="shared" si="348"/>
        <v>Stationen</v>
      </c>
    </row>
    <row r="2484" spans="2:27" ht="15" customHeight="1" x14ac:dyDescent="0.25">
      <c r="B2484" s="76" t="str">
        <f t="shared" si="341"/>
        <v>!!!</v>
      </c>
      <c r="C2484" s="310" t="str">
        <f>IF(LEN($E2484)&gt;0,VLOOKUP(TEXT($E2484,0),'Angaben Stationen'!$E$14:$V$215,17,0),"")</f>
        <v/>
      </c>
      <c r="D2484" s="254" t="str">
        <f>IF(LEN($E2484)&gt;0,VLOOKUP(TEXT($E2484,0),'Angaben Stationen'!$E$14:$V$215,18,0),"")</f>
        <v/>
      </c>
      <c r="E2484" s="344"/>
      <c r="F2484" s="256"/>
      <c r="G2484" s="256"/>
      <c r="H2484" s="307"/>
      <c r="I2484" s="183"/>
      <c r="R2484" s="8">
        <f t="shared" si="343"/>
        <v>0</v>
      </c>
      <c r="S2484" s="8">
        <f>VLOOKUP($D2484,{"29 - Psychiatrie (Erwachsene)",1;"30 - Kinder- und Jugendpsychiatrie",1;"297 - stationsäquivalente Behandlung in der Erwachsenenpsychiatrie (29)",1;"307 - stationsäquivalente Behandlung in der Kinder- und Jugendpsychiatrie (30)",1;"31 - Psychosomatik",1;"",0;0,0},2,0)</f>
        <v>0</v>
      </c>
      <c r="T2484" s="8">
        <f t="shared" si="349"/>
        <v>0</v>
      </c>
      <c r="U2484" s="8">
        <f t="shared" si="342"/>
        <v>0</v>
      </c>
      <c r="V2484" s="8">
        <f t="shared" si="344"/>
        <v>0</v>
      </c>
      <c r="W2484" s="8">
        <f t="shared" si="345"/>
        <v>0</v>
      </c>
      <c r="X2484" s="8">
        <f t="shared" si="346"/>
        <v>0</v>
      </c>
      <c r="Y2484" s="8" t="str">
        <f t="shared" si="347"/>
        <v/>
      </c>
      <c r="Z2484" s="8" t="str">
        <f>VLOOKUP($D2484,{"29 - Psychiatrie (Erwachsene)","BGI";"297 - stationsäquivalente Behandlung in der Erwachsenenpsychiatrie (29)","BGI";"30 - Kinder- und Jugendpsychiatrie","BGII";"307 - stationsäquivalente Behandlung in der Kinder- und Jugendpsychiatrie (30)","BGII";"31 - Psychosomatik","BGI";"","LEER";0,"Leer"},2,0)</f>
        <v>LEER</v>
      </c>
      <c r="AA2484" s="8" t="str">
        <f t="shared" si="348"/>
        <v>Stationen</v>
      </c>
    </row>
    <row r="2485" spans="2:27" ht="15" customHeight="1" x14ac:dyDescent="0.25">
      <c r="B2485" s="76" t="str">
        <f t="shared" si="341"/>
        <v>!!!</v>
      </c>
      <c r="C2485" s="310" t="str">
        <f>IF(LEN($E2485)&gt;0,VLOOKUP(TEXT($E2485,0),'Angaben Stationen'!$E$14:$V$215,17,0),"")</f>
        <v/>
      </c>
      <c r="D2485" s="254" t="str">
        <f>IF(LEN($E2485)&gt;0,VLOOKUP(TEXT($E2485,0),'Angaben Stationen'!$E$14:$V$215,18,0),"")</f>
        <v/>
      </c>
      <c r="E2485" s="344"/>
      <c r="F2485" s="256"/>
      <c r="G2485" s="256"/>
      <c r="H2485" s="307"/>
      <c r="I2485" s="183"/>
      <c r="R2485" s="8">
        <f t="shared" si="343"/>
        <v>0</v>
      </c>
      <c r="S2485" s="8">
        <f>VLOOKUP($D2485,{"29 - Psychiatrie (Erwachsene)",1;"30 - Kinder- und Jugendpsychiatrie",1;"297 - stationsäquivalente Behandlung in der Erwachsenenpsychiatrie (29)",1;"307 - stationsäquivalente Behandlung in der Kinder- und Jugendpsychiatrie (30)",1;"31 - Psychosomatik",1;"",0;0,0},2,0)</f>
        <v>0</v>
      </c>
      <c r="T2485" s="8">
        <f t="shared" si="349"/>
        <v>0</v>
      </c>
      <c r="U2485" s="8">
        <f t="shared" si="342"/>
        <v>0</v>
      </c>
      <c r="V2485" s="8">
        <f t="shared" si="344"/>
        <v>0</v>
      </c>
      <c r="W2485" s="8">
        <f t="shared" si="345"/>
        <v>0</v>
      </c>
      <c r="X2485" s="8">
        <f t="shared" si="346"/>
        <v>0</v>
      </c>
      <c r="Y2485" s="8" t="str">
        <f t="shared" si="347"/>
        <v/>
      </c>
      <c r="Z2485" s="8" t="str">
        <f>VLOOKUP($D2485,{"29 - Psychiatrie (Erwachsene)","BGI";"297 - stationsäquivalente Behandlung in der Erwachsenenpsychiatrie (29)","BGI";"30 - Kinder- und Jugendpsychiatrie","BGII";"307 - stationsäquivalente Behandlung in der Kinder- und Jugendpsychiatrie (30)","BGII";"31 - Psychosomatik","BGI";"","LEER";0,"Leer"},2,0)</f>
        <v>LEER</v>
      </c>
      <c r="AA2485" s="8" t="str">
        <f t="shared" si="348"/>
        <v>Stationen</v>
      </c>
    </row>
    <row r="2486" spans="2:27" ht="15" customHeight="1" x14ac:dyDescent="0.25">
      <c r="B2486" s="76" t="str">
        <f t="shared" si="341"/>
        <v>!!!</v>
      </c>
      <c r="C2486" s="310" t="str">
        <f>IF(LEN($E2486)&gt;0,VLOOKUP(TEXT($E2486,0),'Angaben Stationen'!$E$14:$V$215,17,0),"")</f>
        <v/>
      </c>
      <c r="D2486" s="254" t="str">
        <f>IF(LEN($E2486)&gt;0,VLOOKUP(TEXT($E2486,0),'Angaben Stationen'!$E$14:$V$215,18,0),"")</f>
        <v/>
      </c>
      <c r="E2486" s="344"/>
      <c r="F2486" s="256"/>
      <c r="G2486" s="256"/>
      <c r="H2486" s="307"/>
      <c r="I2486" s="183"/>
      <c r="R2486" s="8">
        <f t="shared" si="343"/>
        <v>0</v>
      </c>
      <c r="S2486" s="8">
        <f>VLOOKUP($D2486,{"29 - Psychiatrie (Erwachsene)",1;"30 - Kinder- und Jugendpsychiatrie",1;"297 - stationsäquivalente Behandlung in der Erwachsenenpsychiatrie (29)",1;"307 - stationsäquivalente Behandlung in der Kinder- und Jugendpsychiatrie (30)",1;"31 - Psychosomatik",1;"",0;0,0},2,0)</f>
        <v>0</v>
      </c>
      <c r="T2486" s="8">
        <f t="shared" si="349"/>
        <v>0</v>
      </c>
      <c r="U2486" s="8">
        <f t="shared" si="342"/>
        <v>0</v>
      </c>
      <c r="V2486" s="8">
        <f t="shared" si="344"/>
        <v>0</v>
      </c>
      <c r="W2486" s="8">
        <f t="shared" si="345"/>
        <v>0</v>
      </c>
      <c r="X2486" s="8">
        <f t="shared" si="346"/>
        <v>0</v>
      </c>
      <c r="Y2486" s="8" t="str">
        <f t="shared" si="347"/>
        <v/>
      </c>
      <c r="Z2486" s="8" t="str">
        <f>VLOOKUP($D2486,{"29 - Psychiatrie (Erwachsene)","BGI";"297 - stationsäquivalente Behandlung in der Erwachsenenpsychiatrie (29)","BGI";"30 - Kinder- und Jugendpsychiatrie","BGII";"307 - stationsäquivalente Behandlung in der Kinder- und Jugendpsychiatrie (30)","BGII";"31 - Psychosomatik","BGI";"","LEER";0,"Leer"},2,0)</f>
        <v>LEER</v>
      </c>
      <c r="AA2486" s="8" t="str">
        <f t="shared" si="348"/>
        <v>Stationen</v>
      </c>
    </row>
    <row r="2487" spans="2:27" ht="15" customHeight="1" x14ac:dyDescent="0.25">
      <c r="B2487" s="76" t="str">
        <f t="shared" si="341"/>
        <v>!!!</v>
      </c>
      <c r="C2487" s="310" t="str">
        <f>IF(LEN($E2487)&gt;0,VLOOKUP(TEXT($E2487,0),'Angaben Stationen'!$E$14:$V$215,17,0),"")</f>
        <v/>
      </c>
      <c r="D2487" s="254" t="str">
        <f>IF(LEN($E2487)&gt;0,VLOOKUP(TEXT($E2487,0),'Angaben Stationen'!$E$14:$V$215,18,0),"")</f>
        <v/>
      </c>
      <c r="E2487" s="344"/>
      <c r="F2487" s="256"/>
      <c r="G2487" s="256"/>
      <c r="H2487" s="307"/>
      <c r="I2487" s="183"/>
      <c r="R2487" s="8">
        <f t="shared" si="343"/>
        <v>0</v>
      </c>
      <c r="S2487" s="8">
        <f>VLOOKUP($D2487,{"29 - Psychiatrie (Erwachsene)",1;"30 - Kinder- und Jugendpsychiatrie",1;"297 - stationsäquivalente Behandlung in der Erwachsenenpsychiatrie (29)",1;"307 - stationsäquivalente Behandlung in der Kinder- und Jugendpsychiatrie (30)",1;"31 - Psychosomatik",1;"",0;0,0},2,0)</f>
        <v>0</v>
      </c>
      <c r="T2487" s="8">
        <f t="shared" si="349"/>
        <v>0</v>
      </c>
      <c r="U2487" s="8">
        <f t="shared" si="342"/>
        <v>0</v>
      </c>
      <c r="V2487" s="8">
        <f t="shared" si="344"/>
        <v>0</v>
      </c>
      <c r="W2487" s="8">
        <f t="shared" si="345"/>
        <v>0</v>
      </c>
      <c r="X2487" s="8">
        <f t="shared" si="346"/>
        <v>0</v>
      </c>
      <c r="Y2487" s="8" t="str">
        <f t="shared" si="347"/>
        <v/>
      </c>
      <c r="Z2487" s="8" t="str">
        <f>VLOOKUP($D2487,{"29 - Psychiatrie (Erwachsene)","BGI";"297 - stationsäquivalente Behandlung in der Erwachsenenpsychiatrie (29)","BGI";"30 - Kinder- und Jugendpsychiatrie","BGII";"307 - stationsäquivalente Behandlung in der Kinder- und Jugendpsychiatrie (30)","BGII";"31 - Psychosomatik","BGI";"","LEER";0,"Leer"},2,0)</f>
        <v>LEER</v>
      </c>
      <c r="AA2487" s="8" t="str">
        <f t="shared" si="348"/>
        <v>Stationen</v>
      </c>
    </row>
    <row r="2488" spans="2:27" ht="15" customHeight="1" x14ac:dyDescent="0.25">
      <c r="B2488" s="76" t="str">
        <f t="shared" si="341"/>
        <v>!!!</v>
      </c>
      <c r="C2488" s="310" t="str">
        <f>IF(LEN($E2488)&gt;0,VLOOKUP(TEXT($E2488,0),'Angaben Stationen'!$E$14:$V$215,17,0),"")</f>
        <v/>
      </c>
      <c r="D2488" s="254" t="str">
        <f>IF(LEN($E2488)&gt;0,VLOOKUP(TEXT($E2488,0),'Angaben Stationen'!$E$14:$V$215,18,0),"")</f>
        <v/>
      </c>
      <c r="E2488" s="344"/>
      <c r="F2488" s="256"/>
      <c r="G2488" s="256"/>
      <c r="H2488" s="307"/>
      <c r="I2488" s="183"/>
      <c r="R2488" s="8">
        <f t="shared" si="343"/>
        <v>0</v>
      </c>
      <c r="S2488" s="8">
        <f>VLOOKUP($D2488,{"29 - Psychiatrie (Erwachsene)",1;"30 - Kinder- und Jugendpsychiatrie",1;"297 - stationsäquivalente Behandlung in der Erwachsenenpsychiatrie (29)",1;"307 - stationsäquivalente Behandlung in der Kinder- und Jugendpsychiatrie (30)",1;"31 - Psychosomatik",1;"",0;0,0},2,0)</f>
        <v>0</v>
      </c>
      <c r="T2488" s="8">
        <f t="shared" si="349"/>
        <v>0</v>
      </c>
      <c r="U2488" s="8">
        <f t="shared" si="342"/>
        <v>0</v>
      </c>
      <c r="V2488" s="8">
        <f t="shared" si="344"/>
        <v>0</v>
      </c>
      <c r="W2488" s="8">
        <f t="shared" si="345"/>
        <v>0</v>
      </c>
      <c r="X2488" s="8">
        <f t="shared" si="346"/>
        <v>0</v>
      </c>
      <c r="Y2488" s="8" t="str">
        <f t="shared" si="347"/>
        <v/>
      </c>
      <c r="Z2488" s="8" t="str">
        <f>VLOOKUP($D2488,{"29 - Psychiatrie (Erwachsene)","BGI";"297 - stationsäquivalente Behandlung in der Erwachsenenpsychiatrie (29)","BGI";"30 - Kinder- und Jugendpsychiatrie","BGII";"307 - stationsäquivalente Behandlung in der Kinder- und Jugendpsychiatrie (30)","BGII";"31 - Psychosomatik","BGI";"","LEER";0,"Leer"},2,0)</f>
        <v>LEER</v>
      </c>
      <c r="AA2488" s="8" t="str">
        <f t="shared" si="348"/>
        <v>Stationen</v>
      </c>
    </row>
    <row r="2489" spans="2:27" ht="15" customHeight="1" x14ac:dyDescent="0.25">
      <c r="B2489" s="76" t="str">
        <f t="shared" si="341"/>
        <v>!!!</v>
      </c>
      <c r="C2489" s="310" t="str">
        <f>IF(LEN($E2489)&gt;0,VLOOKUP(TEXT($E2489,0),'Angaben Stationen'!$E$14:$V$215,17,0),"")</f>
        <v/>
      </c>
      <c r="D2489" s="254" t="str">
        <f>IF(LEN($E2489)&gt;0,VLOOKUP(TEXT($E2489,0),'Angaben Stationen'!$E$14:$V$215,18,0),"")</f>
        <v/>
      </c>
      <c r="E2489" s="344"/>
      <c r="F2489" s="256"/>
      <c r="G2489" s="256"/>
      <c r="H2489" s="307"/>
      <c r="I2489" s="183"/>
      <c r="R2489" s="8">
        <f t="shared" si="343"/>
        <v>0</v>
      </c>
      <c r="S2489" s="8">
        <f>VLOOKUP($D2489,{"29 - Psychiatrie (Erwachsene)",1;"30 - Kinder- und Jugendpsychiatrie",1;"297 - stationsäquivalente Behandlung in der Erwachsenenpsychiatrie (29)",1;"307 - stationsäquivalente Behandlung in der Kinder- und Jugendpsychiatrie (30)",1;"31 - Psychosomatik",1;"",0;0,0},2,0)</f>
        <v>0</v>
      </c>
      <c r="T2489" s="8">
        <f t="shared" si="349"/>
        <v>0</v>
      </c>
      <c r="U2489" s="8">
        <f t="shared" si="342"/>
        <v>0</v>
      </c>
      <c r="V2489" s="8">
        <f t="shared" si="344"/>
        <v>0</v>
      </c>
      <c r="W2489" s="8">
        <f t="shared" si="345"/>
        <v>0</v>
      </c>
      <c r="X2489" s="8">
        <f t="shared" si="346"/>
        <v>0</v>
      </c>
      <c r="Y2489" s="8" t="str">
        <f t="shared" si="347"/>
        <v/>
      </c>
      <c r="Z2489" s="8" t="str">
        <f>VLOOKUP($D2489,{"29 - Psychiatrie (Erwachsene)","BGI";"297 - stationsäquivalente Behandlung in der Erwachsenenpsychiatrie (29)","BGI";"30 - Kinder- und Jugendpsychiatrie","BGII";"307 - stationsäquivalente Behandlung in der Kinder- und Jugendpsychiatrie (30)","BGII";"31 - Psychosomatik","BGI";"","LEER";0,"Leer"},2,0)</f>
        <v>LEER</v>
      </c>
      <c r="AA2489" s="8" t="str">
        <f t="shared" si="348"/>
        <v>Stationen</v>
      </c>
    </row>
    <row r="2490" spans="2:27" ht="15" customHeight="1" x14ac:dyDescent="0.25">
      <c r="B2490" s="76" t="str">
        <f t="shared" si="341"/>
        <v>!!!</v>
      </c>
      <c r="C2490" s="310" t="str">
        <f>IF(LEN($E2490)&gt;0,VLOOKUP(TEXT($E2490,0),'Angaben Stationen'!$E$14:$V$215,17,0),"")</f>
        <v/>
      </c>
      <c r="D2490" s="254" t="str">
        <f>IF(LEN($E2490)&gt;0,VLOOKUP(TEXT($E2490,0),'Angaben Stationen'!$E$14:$V$215,18,0),"")</f>
        <v/>
      </c>
      <c r="E2490" s="344"/>
      <c r="F2490" s="256"/>
      <c r="G2490" s="256"/>
      <c r="H2490" s="307"/>
      <c r="I2490" s="183"/>
      <c r="R2490" s="8">
        <f t="shared" si="343"/>
        <v>0</v>
      </c>
      <c r="S2490" s="8">
        <f>VLOOKUP($D2490,{"29 - Psychiatrie (Erwachsene)",1;"30 - Kinder- und Jugendpsychiatrie",1;"297 - stationsäquivalente Behandlung in der Erwachsenenpsychiatrie (29)",1;"307 - stationsäquivalente Behandlung in der Kinder- und Jugendpsychiatrie (30)",1;"31 - Psychosomatik",1;"",0;0,0},2,0)</f>
        <v>0</v>
      </c>
      <c r="T2490" s="8">
        <f t="shared" si="349"/>
        <v>0</v>
      </c>
      <c r="U2490" s="8">
        <f t="shared" si="342"/>
        <v>0</v>
      </c>
      <c r="V2490" s="8">
        <f t="shared" si="344"/>
        <v>0</v>
      </c>
      <c r="W2490" s="8">
        <f t="shared" si="345"/>
        <v>0</v>
      </c>
      <c r="X2490" s="8">
        <f t="shared" si="346"/>
        <v>0</v>
      </c>
      <c r="Y2490" s="8" t="str">
        <f t="shared" si="347"/>
        <v/>
      </c>
      <c r="Z2490" s="8" t="str">
        <f>VLOOKUP($D2490,{"29 - Psychiatrie (Erwachsene)","BGI";"297 - stationsäquivalente Behandlung in der Erwachsenenpsychiatrie (29)","BGI";"30 - Kinder- und Jugendpsychiatrie","BGII";"307 - stationsäquivalente Behandlung in der Kinder- und Jugendpsychiatrie (30)","BGII";"31 - Psychosomatik","BGI";"","LEER";0,"Leer"},2,0)</f>
        <v>LEER</v>
      </c>
      <c r="AA2490" s="8" t="str">
        <f t="shared" si="348"/>
        <v>Stationen</v>
      </c>
    </row>
    <row r="2491" spans="2:27" ht="15" customHeight="1" x14ac:dyDescent="0.25">
      <c r="B2491" s="76" t="str">
        <f t="shared" si="341"/>
        <v>!!!</v>
      </c>
      <c r="C2491" s="310" t="str">
        <f>IF(LEN($E2491)&gt;0,VLOOKUP(TEXT($E2491,0),'Angaben Stationen'!$E$14:$V$215,17,0),"")</f>
        <v/>
      </c>
      <c r="D2491" s="254" t="str">
        <f>IF(LEN($E2491)&gt;0,VLOOKUP(TEXT($E2491,0),'Angaben Stationen'!$E$14:$V$215,18,0),"")</f>
        <v/>
      </c>
      <c r="E2491" s="344"/>
      <c r="F2491" s="256"/>
      <c r="G2491" s="256"/>
      <c r="H2491" s="307"/>
      <c r="I2491" s="183"/>
      <c r="R2491" s="8">
        <f t="shared" si="343"/>
        <v>0</v>
      </c>
      <c r="S2491" s="8">
        <f>VLOOKUP($D2491,{"29 - Psychiatrie (Erwachsene)",1;"30 - Kinder- und Jugendpsychiatrie",1;"297 - stationsäquivalente Behandlung in der Erwachsenenpsychiatrie (29)",1;"307 - stationsäquivalente Behandlung in der Kinder- und Jugendpsychiatrie (30)",1;"31 - Psychosomatik",1;"",0;0,0},2,0)</f>
        <v>0</v>
      </c>
      <c r="T2491" s="8">
        <f t="shared" si="349"/>
        <v>0</v>
      </c>
      <c r="U2491" s="8">
        <f t="shared" si="342"/>
        <v>0</v>
      </c>
      <c r="V2491" s="8">
        <f t="shared" si="344"/>
        <v>0</v>
      </c>
      <c r="W2491" s="8">
        <f t="shared" si="345"/>
        <v>0</v>
      </c>
      <c r="X2491" s="8">
        <f t="shared" si="346"/>
        <v>0</v>
      </c>
      <c r="Y2491" s="8" t="str">
        <f t="shared" si="347"/>
        <v/>
      </c>
      <c r="Z2491" s="8" t="str">
        <f>VLOOKUP($D2491,{"29 - Psychiatrie (Erwachsene)","BGI";"297 - stationsäquivalente Behandlung in der Erwachsenenpsychiatrie (29)","BGI";"30 - Kinder- und Jugendpsychiatrie","BGII";"307 - stationsäquivalente Behandlung in der Kinder- und Jugendpsychiatrie (30)","BGII";"31 - Psychosomatik","BGI";"","LEER";0,"Leer"},2,0)</f>
        <v>LEER</v>
      </c>
      <c r="AA2491" s="8" t="str">
        <f t="shared" si="348"/>
        <v>Stationen</v>
      </c>
    </row>
    <row r="2492" spans="2:27" ht="15" customHeight="1" x14ac:dyDescent="0.25">
      <c r="B2492" s="76" t="str">
        <f t="shared" si="341"/>
        <v>!!!</v>
      </c>
      <c r="C2492" s="310" t="str">
        <f>IF(LEN($E2492)&gt;0,VLOOKUP(TEXT($E2492,0),'Angaben Stationen'!$E$14:$V$215,17,0),"")</f>
        <v/>
      </c>
      <c r="D2492" s="254" t="str">
        <f>IF(LEN($E2492)&gt;0,VLOOKUP(TEXT($E2492,0),'Angaben Stationen'!$E$14:$V$215,18,0),"")</f>
        <v/>
      </c>
      <c r="E2492" s="344"/>
      <c r="F2492" s="256"/>
      <c r="G2492" s="256"/>
      <c r="H2492" s="307"/>
      <c r="I2492" s="183"/>
      <c r="R2492" s="8">
        <f t="shared" si="343"/>
        <v>0</v>
      </c>
      <c r="S2492" s="8">
        <f>VLOOKUP($D2492,{"29 - Psychiatrie (Erwachsene)",1;"30 - Kinder- und Jugendpsychiatrie",1;"297 - stationsäquivalente Behandlung in der Erwachsenenpsychiatrie (29)",1;"307 - stationsäquivalente Behandlung in der Kinder- und Jugendpsychiatrie (30)",1;"31 - Psychosomatik",1;"",0;0,0},2,0)</f>
        <v>0</v>
      </c>
      <c r="T2492" s="8">
        <f t="shared" si="349"/>
        <v>0</v>
      </c>
      <c r="U2492" s="8">
        <f t="shared" si="342"/>
        <v>0</v>
      </c>
      <c r="V2492" s="8">
        <f t="shared" si="344"/>
        <v>0</v>
      </c>
      <c r="W2492" s="8">
        <f t="shared" si="345"/>
        <v>0</v>
      </c>
      <c r="X2492" s="8">
        <f t="shared" si="346"/>
        <v>0</v>
      </c>
      <c r="Y2492" s="8" t="str">
        <f t="shared" si="347"/>
        <v/>
      </c>
      <c r="Z2492" s="8" t="str">
        <f>VLOOKUP($D2492,{"29 - Psychiatrie (Erwachsene)","BGI";"297 - stationsäquivalente Behandlung in der Erwachsenenpsychiatrie (29)","BGI";"30 - Kinder- und Jugendpsychiatrie","BGII";"307 - stationsäquivalente Behandlung in der Kinder- und Jugendpsychiatrie (30)","BGII";"31 - Psychosomatik","BGI";"","LEER";0,"Leer"},2,0)</f>
        <v>LEER</v>
      </c>
      <c r="AA2492" s="8" t="str">
        <f t="shared" si="348"/>
        <v>Stationen</v>
      </c>
    </row>
    <row r="2493" spans="2:27" ht="15" customHeight="1" x14ac:dyDescent="0.25">
      <c r="B2493" s="76" t="str">
        <f t="shared" ref="B2493:B2556" si="350">IF(SUM(S2493:X2493)&lt;6,"!!!","")</f>
        <v>!!!</v>
      </c>
      <c r="C2493" s="310" t="str">
        <f>IF(LEN($E2493)&gt;0,VLOOKUP(TEXT($E2493,0),'Angaben Stationen'!$E$14:$V$215,17,0),"")</f>
        <v/>
      </c>
      <c r="D2493" s="254" t="str">
        <f>IF(LEN($E2493)&gt;0,VLOOKUP(TEXT($E2493,0),'Angaben Stationen'!$E$14:$V$215,18,0),"")</f>
        <v/>
      </c>
      <c r="E2493" s="344"/>
      <c r="F2493" s="256"/>
      <c r="G2493" s="256"/>
      <c r="H2493" s="307"/>
      <c r="I2493" s="183"/>
      <c r="R2493" s="8">
        <f t="shared" si="343"/>
        <v>0</v>
      </c>
      <c r="S2493" s="8">
        <f>VLOOKUP($D2493,{"29 - Psychiatrie (Erwachsene)",1;"30 - Kinder- und Jugendpsychiatrie",1;"297 - stationsäquivalente Behandlung in der Erwachsenenpsychiatrie (29)",1;"307 - stationsäquivalente Behandlung in der Kinder- und Jugendpsychiatrie (30)",1;"31 - Psychosomatik",1;"",0;0,0},2,0)</f>
        <v>0</v>
      </c>
      <c r="T2493" s="8">
        <f t="shared" si="349"/>
        <v>0</v>
      </c>
      <c r="U2493" s="8">
        <f t="shared" ref="U2493:U2556" si="351">IF($E2493&lt;&gt;0,1,0)</f>
        <v>0</v>
      </c>
      <c r="V2493" s="8">
        <f t="shared" si="344"/>
        <v>0</v>
      </c>
      <c r="W2493" s="8">
        <f t="shared" si="345"/>
        <v>0</v>
      </c>
      <c r="X2493" s="8">
        <f t="shared" si="346"/>
        <v>0</v>
      </c>
      <c r="Y2493" s="8" t="str">
        <f t="shared" si="347"/>
        <v/>
      </c>
      <c r="Z2493" s="8" t="str">
        <f>VLOOKUP($D2493,{"29 - Psychiatrie (Erwachsene)","BGI";"297 - stationsäquivalente Behandlung in der Erwachsenenpsychiatrie (29)","BGI";"30 - Kinder- und Jugendpsychiatrie","BGII";"307 - stationsäquivalente Behandlung in der Kinder- und Jugendpsychiatrie (30)","BGII";"31 - Psychosomatik","BGI";"","LEER";0,"Leer"},2,0)</f>
        <v>LEER</v>
      </c>
      <c r="AA2493" s="8" t="str">
        <f t="shared" si="348"/>
        <v>Stationen</v>
      </c>
    </row>
    <row r="2494" spans="2:27" ht="15" customHeight="1" x14ac:dyDescent="0.25">
      <c r="B2494" s="76" t="str">
        <f t="shared" si="350"/>
        <v>!!!</v>
      </c>
      <c r="C2494" s="310" t="str">
        <f>IF(LEN($E2494)&gt;0,VLOOKUP(TEXT($E2494,0),'Angaben Stationen'!$E$14:$V$215,17,0),"")</f>
        <v/>
      </c>
      <c r="D2494" s="254" t="str">
        <f>IF(LEN($E2494)&gt;0,VLOOKUP(TEXT($E2494,0),'Angaben Stationen'!$E$14:$V$215,18,0),"")</f>
        <v/>
      </c>
      <c r="E2494" s="344"/>
      <c r="F2494" s="256"/>
      <c r="G2494" s="256"/>
      <c r="H2494" s="307"/>
      <c r="I2494" s="183"/>
      <c r="R2494" s="8">
        <f t="shared" si="343"/>
        <v>0</v>
      </c>
      <c r="S2494" s="8">
        <f>VLOOKUP($D2494,{"29 - Psychiatrie (Erwachsene)",1;"30 - Kinder- und Jugendpsychiatrie",1;"297 - stationsäquivalente Behandlung in der Erwachsenenpsychiatrie (29)",1;"307 - stationsäquivalente Behandlung in der Kinder- und Jugendpsychiatrie (30)",1;"31 - Psychosomatik",1;"",0;0,0},2,0)</f>
        <v>0</v>
      </c>
      <c r="T2494" s="8">
        <f t="shared" si="349"/>
        <v>0</v>
      </c>
      <c r="U2494" s="8">
        <f t="shared" si="351"/>
        <v>0</v>
      </c>
      <c r="V2494" s="8">
        <f t="shared" si="344"/>
        <v>0</v>
      </c>
      <c r="W2494" s="8">
        <f t="shared" si="345"/>
        <v>0</v>
      </c>
      <c r="X2494" s="8">
        <f t="shared" si="346"/>
        <v>0</v>
      </c>
      <c r="Y2494" s="8" t="str">
        <f t="shared" si="347"/>
        <v/>
      </c>
      <c r="Z2494" s="8" t="str">
        <f>VLOOKUP($D2494,{"29 - Psychiatrie (Erwachsene)","BGI";"297 - stationsäquivalente Behandlung in der Erwachsenenpsychiatrie (29)","BGI";"30 - Kinder- und Jugendpsychiatrie","BGII";"307 - stationsäquivalente Behandlung in der Kinder- und Jugendpsychiatrie (30)","BGII";"31 - Psychosomatik","BGI";"","LEER";0,"Leer"},2,0)</f>
        <v>LEER</v>
      </c>
      <c r="AA2494" s="8" t="str">
        <f t="shared" si="348"/>
        <v>Stationen</v>
      </c>
    </row>
    <row r="2495" spans="2:27" ht="15" customHeight="1" x14ac:dyDescent="0.25">
      <c r="B2495" s="76" t="str">
        <f t="shared" si="350"/>
        <v>!!!</v>
      </c>
      <c r="C2495" s="310" t="str">
        <f>IF(LEN($E2495)&gt;0,VLOOKUP(TEXT($E2495,0),'Angaben Stationen'!$E$14:$V$215,17,0),"")</f>
        <v/>
      </c>
      <c r="D2495" s="254" t="str">
        <f>IF(LEN($E2495)&gt;0,VLOOKUP(TEXT($E2495,0),'Angaben Stationen'!$E$14:$V$215,18,0),"")</f>
        <v/>
      </c>
      <c r="E2495" s="344"/>
      <c r="F2495" s="256"/>
      <c r="G2495" s="256"/>
      <c r="H2495" s="307"/>
      <c r="I2495" s="183"/>
      <c r="R2495" s="8">
        <f t="shared" si="343"/>
        <v>0</v>
      </c>
      <c r="S2495" s="8">
        <f>VLOOKUP($D2495,{"29 - Psychiatrie (Erwachsene)",1;"30 - Kinder- und Jugendpsychiatrie",1;"297 - stationsäquivalente Behandlung in der Erwachsenenpsychiatrie (29)",1;"307 - stationsäquivalente Behandlung in der Kinder- und Jugendpsychiatrie (30)",1;"31 - Psychosomatik",1;"",0;0,0},2,0)</f>
        <v>0</v>
      </c>
      <c r="T2495" s="8">
        <f t="shared" si="349"/>
        <v>0</v>
      </c>
      <c r="U2495" s="8">
        <f t="shared" si="351"/>
        <v>0</v>
      </c>
      <c r="V2495" s="8">
        <f t="shared" si="344"/>
        <v>0</v>
      </c>
      <c r="W2495" s="8">
        <f t="shared" si="345"/>
        <v>0</v>
      </c>
      <c r="X2495" s="8">
        <f t="shared" si="346"/>
        <v>0</v>
      </c>
      <c r="Y2495" s="8" t="str">
        <f t="shared" si="347"/>
        <v/>
      </c>
      <c r="Z2495" s="8" t="str">
        <f>VLOOKUP($D2495,{"29 - Psychiatrie (Erwachsene)","BGI";"297 - stationsäquivalente Behandlung in der Erwachsenenpsychiatrie (29)","BGI";"30 - Kinder- und Jugendpsychiatrie","BGII";"307 - stationsäquivalente Behandlung in der Kinder- und Jugendpsychiatrie (30)","BGII";"31 - Psychosomatik","BGI";"","LEER";0,"Leer"},2,0)</f>
        <v>LEER</v>
      </c>
      <c r="AA2495" s="8" t="str">
        <f t="shared" si="348"/>
        <v>Stationen</v>
      </c>
    </row>
    <row r="2496" spans="2:27" ht="15" customHeight="1" x14ac:dyDescent="0.25">
      <c r="B2496" s="76" t="str">
        <f t="shared" si="350"/>
        <v>!!!</v>
      </c>
      <c r="C2496" s="310" t="str">
        <f>IF(LEN($E2496)&gt;0,VLOOKUP(TEXT($E2496,0),'Angaben Stationen'!$E$14:$V$215,17,0),"")</f>
        <v/>
      </c>
      <c r="D2496" s="254" t="str">
        <f>IF(LEN($E2496)&gt;0,VLOOKUP(TEXT($E2496,0),'Angaben Stationen'!$E$14:$V$215,18,0),"")</f>
        <v/>
      </c>
      <c r="E2496" s="344"/>
      <c r="F2496" s="256"/>
      <c r="G2496" s="256"/>
      <c r="H2496" s="307"/>
      <c r="I2496" s="183"/>
      <c r="R2496" s="8">
        <f t="shared" si="343"/>
        <v>0</v>
      </c>
      <c r="S2496" s="8">
        <f>VLOOKUP($D2496,{"29 - Psychiatrie (Erwachsene)",1;"30 - Kinder- und Jugendpsychiatrie",1;"297 - stationsäquivalente Behandlung in der Erwachsenenpsychiatrie (29)",1;"307 - stationsäquivalente Behandlung in der Kinder- und Jugendpsychiatrie (30)",1;"31 - Psychosomatik",1;"",0;0,0},2,0)</f>
        <v>0</v>
      </c>
      <c r="T2496" s="8">
        <f t="shared" si="349"/>
        <v>0</v>
      </c>
      <c r="U2496" s="8">
        <f t="shared" si="351"/>
        <v>0</v>
      </c>
      <c r="V2496" s="8">
        <f t="shared" si="344"/>
        <v>0</v>
      </c>
      <c r="W2496" s="8">
        <f t="shared" si="345"/>
        <v>0</v>
      </c>
      <c r="X2496" s="8">
        <f t="shared" si="346"/>
        <v>0</v>
      </c>
      <c r="Y2496" s="8" t="str">
        <f t="shared" si="347"/>
        <v/>
      </c>
      <c r="Z2496" s="8" t="str">
        <f>VLOOKUP($D2496,{"29 - Psychiatrie (Erwachsene)","BGI";"297 - stationsäquivalente Behandlung in der Erwachsenenpsychiatrie (29)","BGI";"30 - Kinder- und Jugendpsychiatrie","BGII";"307 - stationsäquivalente Behandlung in der Kinder- und Jugendpsychiatrie (30)","BGII";"31 - Psychosomatik","BGI";"","LEER";0,"Leer"},2,0)</f>
        <v>LEER</v>
      </c>
      <c r="AA2496" s="8" t="str">
        <f t="shared" si="348"/>
        <v>Stationen</v>
      </c>
    </row>
    <row r="2497" spans="2:27" ht="15" customHeight="1" x14ac:dyDescent="0.25">
      <c r="B2497" s="76" t="str">
        <f t="shared" si="350"/>
        <v>!!!</v>
      </c>
      <c r="C2497" s="310" t="str">
        <f>IF(LEN($E2497)&gt;0,VLOOKUP(TEXT($E2497,0),'Angaben Stationen'!$E$14:$V$215,17,0),"")</f>
        <v/>
      </c>
      <c r="D2497" s="254" t="str">
        <f>IF(LEN($E2497)&gt;0,VLOOKUP(TEXT($E2497,0),'Angaben Stationen'!$E$14:$V$215,18,0),"")</f>
        <v/>
      </c>
      <c r="E2497" s="344"/>
      <c r="F2497" s="256"/>
      <c r="G2497" s="256"/>
      <c r="H2497" s="307"/>
      <c r="I2497" s="183"/>
      <c r="R2497" s="8">
        <f t="shared" si="343"/>
        <v>0</v>
      </c>
      <c r="S2497" s="8">
        <f>VLOOKUP($D2497,{"29 - Psychiatrie (Erwachsene)",1;"30 - Kinder- und Jugendpsychiatrie",1;"297 - stationsäquivalente Behandlung in der Erwachsenenpsychiatrie (29)",1;"307 - stationsäquivalente Behandlung in der Kinder- und Jugendpsychiatrie (30)",1;"31 - Psychosomatik",1;"",0;0,0},2,0)</f>
        <v>0</v>
      </c>
      <c r="T2497" s="8">
        <f t="shared" si="349"/>
        <v>0</v>
      </c>
      <c r="U2497" s="8">
        <f t="shared" si="351"/>
        <v>0</v>
      </c>
      <c r="V2497" s="8">
        <f t="shared" si="344"/>
        <v>0</v>
      </c>
      <c r="W2497" s="8">
        <f t="shared" si="345"/>
        <v>0</v>
      </c>
      <c r="X2497" s="8">
        <f t="shared" si="346"/>
        <v>0</v>
      </c>
      <c r="Y2497" s="8" t="str">
        <f t="shared" si="347"/>
        <v/>
      </c>
      <c r="Z2497" s="8" t="str">
        <f>VLOOKUP($D2497,{"29 - Psychiatrie (Erwachsene)","BGI";"297 - stationsäquivalente Behandlung in der Erwachsenenpsychiatrie (29)","BGI";"30 - Kinder- und Jugendpsychiatrie","BGII";"307 - stationsäquivalente Behandlung in der Kinder- und Jugendpsychiatrie (30)","BGII";"31 - Psychosomatik","BGI";"","LEER";0,"Leer"},2,0)</f>
        <v>LEER</v>
      </c>
      <c r="AA2497" s="8" t="str">
        <f t="shared" si="348"/>
        <v>Stationen</v>
      </c>
    </row>
    <row r="2498" spans="2:27" ht="15" customHeight="1" x14ac:dyDescent="0.25">
      <c r="B2498" s="76" t="str">
        <f t="shared" si="350"/>
        <v>!!!</v>
      </c>
      <c r="C2498" s="310" t="str">
        <f>IF(LEN($E2498)&gt;0,VLOOKUP(TEXT($E2498,0),'Angaben Stationen'!$E$14:$V$215,17,0),"")</f>
        <v/>
      </c>
      <c r="D2498" s="254" t="str">
        <f>IF(LEN($E2498)&gt;0,VLOOKUP(TEXT($E2498,0),'Angaben Stationen'!$E$14:$V$215,18,0),"")</f>
        <v/>
      </c>
      <c r="E2498" s="344"/>
      <c r="F2498" s="256"/>
      <c r="G2498" s="256"/>
      <c r="H2498" s="307"/>
      <c r="I2498" s="183"/>
      <c r="R2498" s="8">
        <f t="shared" si="343"/>
        <v>0</v>
      </c>
      <c r="S2498" s="8">
        <f>VLOOKUP($D2498,{"29 - Psychiatrie (Erwachsene)",1;"30 - Kinder- und Jugendpsychiatrie",1;"297 - stationsäquivalente Behandlung in der Erwachsenenpsychiatrie (29)",1;"307 - stationsäquivalente Behandlung in der Kinder- und Jugendpsychiatrie (30)",1;"31 - Psychosomatik",1;"",0;0,0},2,0)</f>
        <v>0</v>
      </c>
      <c r="T2498" s="8">
        <f t="shared" si="349"/>
        <v>0</v>
      </c>
      <c r="U2498" s="8">
        <f t="shared" si="351"/>
        <v>0</v>
      </c>
      <c r="V2498" s="8">
        <f t="shared" si="344"/>
        <v>0</v>
      </c>
      <c r="W2498" s="8">
        <f t="shared" si="345"/>
        <v>0</v>
      </c>
      <c r="X2498" s="8">
        <f t="shared" si="346"/>
        <v>0</v>
      </c>
      <c r="Y2498" s="8" t="str">
        <f t="shared" si="347"/>
        <v/>
      </c>
      <c r="Z2498" s="8" t="str">
        <f>VLOOKUP($D2498,{"29 - Psychiatrie (Erwachsene)","BGI";"297 - stationsäquivalente Behandlung in der Erwachsenenpsychiatrie (29)","BGI";"30 - Kinder- und Jugendpsychiatrie","BGII";"307 - stationsäquivalente Behandlung in der Kinder- und Jugendpsychiatrie (30)","BGII";"31 - Psychosomatik","BGI";"","LEER";0,"Leer"},2,0)</f>
        <v>LEER</v>
      </c>
      <c r="AA2498" s="8" t="str">
        <f t="shared" si="348"/>
        <v>Stationen</v>
      </c>
    </row>
    <row r="2499" spans="2:27" ht="15" customHeight="1" x14ac:dyDescent="0.25">
      <c r="B2499" s="76" t="str">
        <f t="shared" si="350"/>
        <v>!!!</v>
      </c>
      <c r="C2499" s="310" t="str">
        <f>IF(LEN($E2499)&gt;0,VLOOKUP(TEXT($E2499,0),'Angaben Stationen'!$E$14:$V$215,17,0),"")</f>
        <v/>
      </c>
      <c r="D2499" s="254" t="str">
        <f>IF(LEN($E2499)&gt;0,VLOOKUP(TEXT($E2499,0),'Angaben Stationen'!$E$14:$V$215,18,0),"")</f>
        <v/>
      </c>
      <c r="E2499" s="344"/>
      <c r="F2499" s="256"/>
      <c r="G2499" s="256"/>
      <c r="H2499" s="307"/>
      <c r="I2499" s="183"/>
      <c r="R2499" s="8">
        <f t="shared" si="343"/>
        <v>0</v>
      </c>
      <c r="S2499" s="8">
        <f>VLOOKUP($D2499,{"29 - Psychiatrie (Erwachsene)",1;"30 - Kinder- und Jugendpsychiatrie",1;"297 - stationsäquivalente Behandlung in der Erwachsenenpsychiatrie (29)",1;"307 - stationsäquivalente Behandlung in der Kinder- und Jugendpsychiatrie (30)",1;"31 - Psychosomatik",1;"",0;0,0},2,0)</f>
        <v>0</v>
      </c>
      <c r="T2499" s="8">
        <f t="shared" si="349"/>
        <v>0</v>
      </c>
      <c r="U2499" s="8">
        <f t="shared" si="351"/>
        <v>0</v>
      </c>
      <c r="V2499" s="8">
        <f t="shared" si="344"/>
        <v>0</v>
      </c>
      <c r="W2499" s="8">
        <f t="shared" si="345"/>
        <v>0</v>
      </c>
      <c r="X2499" s="8">
        <f t="shared" si="346"/>
        <v>0</v>
      </c>
      <c r="Y2499" s="8" t="str">
        <f t="shared" si="347"/>
        <v/>
      </c>
      <c r="Z2499" s="8" t="str">
        <f>VLOOKUP($D2499,{"29 - Psychiatrie (Erwachsene)","BGI";"297 - stationsäquivalente Behandlung in der Erwachsenenpsychiatrie (29)","BGI";"30 - Kinder- und Jugendpsychiatrie","BGII";"307 - stationsäquivalente Behandlung in der Kinder- und Jugendpsychiatrie (30)","BGII";"31 - Psychosomatik","BGI";"","LEER";0,"Leer"},2,0)</f>
        <v>LEER</v>
      </c>
      <c r="AA2499" s="8" t="str">
        <f t="shared" si="348"/>
        <v>Stationen</v>
      </c>
    </row>
    <row r="2500" spans="2:27" ht="15" customHeight="1" x14ac:dyDescent="0.25">
      <c r="B2500" s="76" t="str">
        <f t="shared" si="350"/>
        <v>!!!</v>
      </c>
      <c r="C2500" s="310" t="str">
        <f>IF(LEN($E2500)&gt;0,VLOOKUP(TEXT($E2500,0),'Angaben Stationen'!$E$14:$V$215,17,0),"")</f>
        <v/>
      </c>
      <c r="D2500" s="254" t="str">
        <f>IF(LEN($E2500)&gt;0,VLOOKUP(TEXT($E2500,0),'Angaben Stationen'!$E$14:$V$215,18,0),"")</f>
        <v/>
      </c>
      <c r="E2500" s="344"/>
      <c r="F2500" s="256"/>
      <c r="G2500" s="256"/>
      <c r="H2500" s="307"/>
      <c r="I2500" s="183"/>
      <c r="R2500" s="8">
        <f t="shared" si="343"/>
        <v>0</v>
      </c>
      <c r="S2500" s="8">
        <f>VLOOKUP($D2500,{"29 - Psychiatrie (Erwachsene)",1;"30 - Kinder- und Jugendpsychiatrie",1;"297 - stationsäquivalente Behandlung in der Erwachsenenpsychiatrie (29)",1;"307 - stationsäquivalente Behandlung in der Kinder- und Jugendpsychiatrie (30)",1;"31 - Psychosomatik",1;"",0;0,0},2,0)</f>
        <v>0</v>
      </c>
      <c r="T2500" s="8">
        <f t="shared" si="349"/>
        <v>0</v>
      </c>
      <c r="U2500" s="8">
        <f t="shared" si="351"/>
        <v>0</v>
      </c>
      <c r="V2500" s="8">
        <f t="shared" si="344"/>
        <v>0</v>
      </c>
      <c r="W2500" s="8">
        <f t="shared" si="345"/>
        <v>0</v>
      </c>
      <c r="X2500" s="8">
        <f t="shared" si="346"/>
        <v>0</v>
      </c>
      <c r="Y2500" s="8" t="str">
        <f t="shared" si="347"/>
        <v/>
      </c>
      <c r="Z2500" s="8" t="str">
        <f>VLOOKUP($D2500,{"29 - Psychiatrie (Erwachsene)","BGI";"297 - stationsäquivalente Behandlung in der Erwachsenenpsychiatrie (29)","BGI";"30 - Kinder- und Jugendpsychiatrie","BGII";"307 - stationsäquivalente Behandlung in der Kinder- und Jugendpsychiatrie (30)","BGII";"31 - Psychosomatik","BGI";"","LEER";0,"Leer"},2,0)</f>
        <v>LEER</v>
      </c>
      <c r="AA2500" s="8" t="str">
        <f t="shared" si="348"/>
        <v>Stationen</v>
      </c>
    </row>
    <row r="2501" spans="2:27" ht="15" customHeight="1" x14ac:dyDescent="0.25">
      <c r="B2501" s="76" t="str">
        <f t="shared" si="350"/>
        <v>!!!</v>
      </c>
      <c r="C2501" s="310" t="str">
        <f>IF(LEN($E2501)&gt;0,VLOOKUP(TEXT($E2501,0),'Angaben Stationen'!$E$14:$V$215,17,0),"")</f>
        <v/>
      </c>
      <c r="D2501" s="254" t="str">
        <f>IF(LEN($E2501)&gt;0,VLOOKUP(TEXT($E2501,0),'Angaben Stationen'!$E$14:$V$215,18,0),"")</f>
        <v/>
      </c>
      <c r="E2501" s="344"/>
      <c r="F2501" s="256"/>
      <c r="G2501" s="256"/>
      <c r="H2501" s="307"/>
      <c r="I2501" s="183"/>
      <c r="R2501" s="8">
        <f t="shared" si="343"/>
        <v>0</v>
      </c>
      <c r="S2501" s="8">
        <f>VLOOKUP($D2501,{"29 - Psychiatrie (Erwachsene)",1;"30 - Kinder- und Jugendpsychiatrie",1;"297 - stationsäquivalente Behandlung in der Erwachsenenpsychiatrie (29)",1;"307 - stationsäquivalente Behandlung in der Kinder- und Jugendpsychiatrie (30)",1;"31 - Psychosomatik",1;"",0;0,0},2,0)</f>
        <v>0</v>
      </c>
      <c r="T2501" s="8">
        <f t="shared" si="349"/>
        <v>0</v>
      </c>
      <c r="U2501" s="8">
        <f t="shared" si="351"/>
        <v>0</v>
      </c>
      <c r="V2501" s="8">
        <f t="shared" si="344"/>
        <v>0</v>
      </c>
      <c r="W2501" s="8">
        <f t="shared" si="345"/>
        <v>0</v>
      </c>
      <c r="X2501" s="8">
        <f t="shared" si="346"/>
        <v>0</v>
      </c>
      <c r="Y2501" s="8" t="str">
        <f t="shared" si="347"/>
        <v/>
      </c>
      <c r="Z2501" s="8" t="str">
        <f>VLOOKUP($D2501,{"29 - Psychiatrie (Erwachsene)","BGI";"297 - stationsäquivalente Behandlung in der Erwachsenenpsychiatrie (29)","BGI";"30 - Kinder- und Jugendpsychiatrie","BGII";"307 - stationsäquivalente Behandlung in der Kinder- und Jugendpsychiatrie (30)","BGII";"31 - Psychosomatik","BGI";"","LEER";0,"Leer"},2,0)</f>
        <v>LEER</v>
      </c>
      <c r="AA2501" s="8" t="str">
        <f t="shared" si="348"/>
        <v>Stationen</v>
      </c>
    </row>
    <row r="2502" spans="2:27" ht="15" customHeight="1" x14ac:dyDescent="0.25">
      <c r="B2502" s="76" t="str">
        <f t="shared" si="350"/>
        <v>!!!</v>
      </c>
      <c r="C2502" s="310" t="str">
        <f>IF(LEN($E2502)&gt;0,VLOOKUP(TEXT($E2502,0),'Angaben Stationen'!$E$14:$V$215,17,0),"")</f>
        <v/>
      </c>
      <c r="D2502" s="254" t="str">
        <f>IF(LEN($E2502)&gt;0,VLOOKUP(TEXT($E2502,0),'Angaben Stationen'!$E$14:$V$215,18,0),"")</f>
        <v/>
      </c>
      <c r="E2502" s="344"/>
      <c r="F2502" s="256"/>
      <c r="G2502" s="256"/>
      <c r="H2502" s="307"/>
      <c r="I2502" s="183"/>
      <c r="R2502" s="8">
        <f t="shared" si="343"/>
        <v>0</v>
      </c>
      <c r="S2502" s="8">
        <f>VLOOKUP($D2502,{"29 - Psychiatrie (Erwachsene)",1;"30 - Kinder- und Jugendpsychiatrie",1;"297 - stationsäquivalente Behandlung in der Erwachsenenpsychiatrie (29)",1;"307 - stationsäquivalente Behandlung in der Kinder- und Jugendpsychiatrie (30)",1;"31 - Psychosomatik",1;"",0;0,0},2,0)</f>
        <v>0</v>
      </c>
      <c r="T2502" s="8">
        <f t="shared" si="349"/>
        <v>0</v>
      </c>
      <c r="U2502" s="8">
        <f t="shared" si="351"/>
        <v>0</v>
      </c>
      <c r="V2502" s="8">
        <f t="shared" si="344"/>
        <v>0</v>
      </c>
      <c r="W2502" s="8">
        <f t="shared" si="345"/>
        <v>0</v>
      </c>
      <c r="X2502" s="8">
        <f t="shared" si="346"/>
        <v>0</v>
      </c>
      <c r="Y2502" s="8" t="str">
        <f t="shared" si="347"/>
        <v/>
      </c>
      <c r="Z2502" s="8" t="str">
        <f>VLOOKUP($D2502,{"29 - Psychiatrie (Erwachsene)","BGI";"297 - stationsäquivalente Behandlung in der Erwachsenenpsychiatrie (29)","BGI";"30 - Kinder- und Jugendpsychiatrie","BGII";"307 - stationsäquivalente Behandlung in der Kinder- und Jugendpsychiatrie (30)","BGII";"31 - Psychosomatik","BGI";"","LEER";0,"Leer"},2,0)</f>
        <v>LEER</v>
      </c>
      <c r="AA2502" s="8" t="str">
        <f t="shared" si="348"/>
        <v>Stationen</v>
      </c>
    </row>
    <row r="2503" spans="2:27" ht="15" customHeight="1" x14ac:dyDescent="0.25">
      <c r="B2503" s="76" t="str">
        <f t="shared" si="350"/>
        <v>!!!</v>
      </c>
      <c r="C2503" s="310" t="str">
        <f>IF(LEN($E2503)&gt;0,VLOOKUP(TEXT($E2503,0),'Angaben Stationen'!$E$14:$V$215,17,0),"")</f>
        <v/>
      </c>
      <c r="D2503" s="254" t="str">
        <f>IF(LEN($E2503)&gt;0,VLOOKUP(TEXT($E2503,0),'Angaben Stationen'!$E$14:$V$215,18,0),"")</f>
        <v/>
      </c>
      <c r="E2503" s="344"/>
      <c r="F2503" s="256"/>
      <c r="G2503" s="256"/>
      <c r="H2503" s="307"/>
      <c r="I2503" s="183"/>
      <c r="R2503" s="8">
        <f t="shared" si="343"/>
        <v>0</v>
      </c>
      <c r="S2503" s="8">
        <f>VLOOKUP($D2503,{"29 - Psychiatrie (Erwachsene)",1;"30 - Kinder- und Jugendpsychiatrie",1;"297 - stationsäquivalente Behandlung in der Erwachsenenpsychiatrie (29)",1;"307 - stationsäquivalente Behandlung in der Kinder- und Jugendpsychiatrie (30)",1;"31 - Psychosomatik",1;"",0;0,0},2,0)</f>
        <v>0</v>
      </c>
      <c r="T2503" s="8">
        <f t="shared" si="349"/>
        <v>0</v>
      </c>
      <c r="U2503" s="8">
        <f t="shared" si="351"/>
        <v>0</v>
      </c>
      <c r="V2503" s="8">
        <f t="shared" si="344"/>
        <v>0</v>
      </c>
      <c r="W2503" s="8">
        <f t="shared" si="345"/>
        <v>0</v>
      </c>
      <c r="X2503" s="8">
        <f t="shared" si="346"/>
        <v>0</v>
      </c>
      <c r="Y2503" s="8" t="str">
        <f t="shared" si="347"/>
        <v/>
      </c>
      <c r="Z2503" s="8" t="str">
        <f>VLOOKUP($D2503,{"29 - Psychiatrie (Erwachsene)","BGI";"297 - stationsäquivalente Behandlung in der Erwachsenenpsychiatrie (29)","BGI";"30 - Kinder- und Jugendpsychiatrie","BGII";"307 - stationsäquivalente Behandlung in der Kinder- und Jugendpsychiatrie (30)","BGII";"31 - Psychosomatik","BGI";"","LEER";0,"Leer"},2,0)</f>
        <v>LEER</v>
      </c>
      <c r="AA2503" s="8" t="str">
        <f t="shared" si="348"/>
        <v>Stationen</v>
      </c>
    </row>
    <row r="2504" spans="2:27" ht="15" customHeight="1" x14ac:dyDescent="0.25">
      <c r="B2504" s="76" t="str">
        <f t="shared" si="350"/>
        <v>!!!</v>
      </c>
      <c r="C2504" s="310" t="str">
        <f>IF(LEN($E2504)&gt;0,VLOOKUP(TEXT($E2504,0),'Angaben Stationen'!$E$14:$V$215,17,0),"")</f>
        <v/>
      </c>
      <c r="D2504" s="254" t="str">
        <f>IF(LEN($E2504)&gt;0,VLOOKUP(TEXT($E2504,0),'Angaben Stationen'!$E$14:$V$215,18,0),"")</f>
        <v/>
      </c>
      <c r="E2504" s="344"/>
      <c r="F2504" s="256"/>
      <c r="G2504" s="256"/>
      <c r="H2504" s="307"/>
      <c r="I2504" s="183"/>
      <c r="R2504" s="8">
        <f t="shared" si="343"/>
        <v>0</v>
      </c>
      <c r="S2504" s="8">
        <f>VLOOKUP($D2504,{"29 - Psychiatrie (Erwachsene)",1;"30 - Kinder- und Jugendpsychiatrie",1;"297 - stationsäquivalente Behandlung in der Erwachsenenpsychiatrie (29)",1;"307 - stationsäquivalente Behandlung in der Kinder- und Jugendpsychiatrie (30)",1;"31 - Psychosomatik",1;"",0;0,0},2,0)</f>
        <v>0</v>
      </c>
      <c r="T2504" s="8">
        <f t="shared" si="349"/>
        <v>0</v>
      </c>
      <c r="U2504" s="8">
        <f t="shared" si="351"/>
        <v>0</v>
      </c>
      <c r="V2504" s="8">
        <f t="shared" si="344"/>
        <v>0</v>
      </c>
      <c r="W2504" s="8">
        <f t="shared" si="345"/>
        <v>0</v>
      </c>
      <c r="X2504" s="8">
        <f t="shared" si="346"/>
        <v>0</v>
      </c>
      <c r="Y2504" s="8" t="str">
        <f t="shared" si="347"/>
        <v/>
      </c>
      <c r="Z2504" s="8" t="str">
        <f>VLOOKUP($D2504,{"29 - Psychiatrie (Erwachsene)","BGI";"297 - stationsäquivalente Behandlung in der Erwachsenenpsychiatrie (29)","BGI";"30 - Kinder- und Jugendpsychiatrie","BGII";"307 - stationsäquivalente Behandlung in der Kinder- und Jugendpsychiatrie (30)","BGII";"31 - Psychosomatik","BGI";"","LEER";0,"Leer"},2,0)</f>
        <v>LEER</v>
      </c>
      <c r="AA2504" s="8" t="str">
        <f t="shared" si="348"/>
        <v>Stationen</v>
      </c>
    </row>
    <row r="2505" spans="2:27" ht="15" customHeight="1" x14ac:dyDescent="0.25">
      <c r="B2505" s="76" t="str">
        <f t="shared" si="350"/>
        <v>!!!</v>
      </c>
      <c r="C2505" s="310" t="str">
        <f>IF(LEN($E2505)&gt;0,VLOOKUP(TEXT($E2505,0),'Angaben Stationen'!$E$14:$V$215,17,0),"")</f>
        <v/>
      </c>
      <c r="D2505" s="254" t="str">
        <f>IF(LEN($E2505)&gt;0,VLOOKUP(TEXT($E2505,0),'Angaben Stationen'!$E$14:$V$215,18,0),"")</f>
        <v/>
      </c>
      <c r="E2505" s="344"/>
      <c r="F2505" s="256"/>
      <c r="G2505" s="256"/>
      <c r="H2505" s="307"/>
      <c r="I2505" s="183"/>
      <c r="R2505" s="8">
        <f t="shared" si="343"/>
        <v>0</v>
      </c>
      <c r="S2505" s="8">
        <f>VLOOKUP($D2505,{"29 - Psychiatrie (Erwachsene)",1;"30 - Kinder- und Jugendpsychiatrie",1;"297 - stationsäquivalente Behandlung in der Erwachsenenpsychiatrie (29)",1;"307 - stationsäquivalente Behandlung in der Kinder- und Jugendpsychiatrie (30)",1;"31 - Psychosomatik",1;"",0;0,0},2,0)</f>
        <v>0</v>
      </c>
      <c r="T2505" s="8">
        <f t="shared" si="349"/>
        <v>0</v>
      </c>
      <c r="U2505" s="8">
        <f t="shared" si="351"/>
        <v>0</v>
      </c>
      <c r="V2505" s="8">
        <f t="shared" si="344"/>
        <v>0</v>
      </c>
      <c r="W2505" s="8">
        <f t="shared" si="345"/>
        <v>0</v>
      </c>
      <c r="X2505" s="8">
        <f t="shared" si="346"/>
        <v>0</v>
      </c>
      <c r="Y2505" s="8" t="str">
        <f t="shared" si="347"/>
        <v/>
      </c>
      <c r="Z2505" s="8" t="str">
        <f>VLOOKUP($D2505,{"29 - Psychiatrie (Erwachsene)","BGI";"297 - stationsäquivalente Behandlung in der Erwachsenenpsychiatrie (29)","BGI";"30 - Kinder- und Jugendpsychiatrie","BGII";"307 - stationsäquivalente Behandlung in der Kinder- und Jugendpsychiatrie (30)","BGII";"31 - Psychosomatik","BGI";"","LEER";0,"Leer"},2,0)</f>
        <v>LEER</v>
      </c>
      <c r="AA2505" s="8" t="str">
        <f t="shared" si="348"/>
        <v>Stationen</v>
      </c>
    </row>
    <row r="2506" spans="2:27" ht="15" customHeight="1" x14ac:dyDescent="0.25">
      <c r="B2506" s="76" t="str">
        <f t="shared" si="350"/>
        <v>!!!</v>
      </c>
      <c r="C2506" s="310" t="str">
        <f>IF(LEN($E2506)&gt;0,VLOOKUP(TEXT($E2506,0),'Angaben Stationen'!$E$14:$V$215,17,0),"")</f>
        <v/>
      </c>
      <c r="D2506" s="254" t="str">
        <f>IF(LEN($E2506)&gt;0,VLOOKUP(TEXT($E2506,0),'Angaben Stationen'!$E$14:$V$215,18,0),"")</f>
        <v/>
      </c>
      <c r="E2506" s="344"/>
      <c r="F2506" s="256"/>
      <c r="G2506" s="256"/>
      <c r="H2506" s="307"/>
      <c r="I2506" s="183"/>
      <c r="R2506" s="8">
        <f t="shared" si="343"/>
        <v>0</v>
      </c>
      <c r="S2506" s="8">
        <f>VLOOKUP($D2506,{"29 - Psychiatrie (Erwachsene)",1;"30 - Kinder- und Jugendpsychiatrie",1;"297 - stationsäquivalente Behandlung in der Erwachsenenpsychiatrie (29)",1;"307 - stationsäquivalente Behandlung in der Kinder- und Jugendpsychiatrie (30)",1;"31 - Psychosomatik",1;"",0;0,0},2,0)</f>
        <v>0</v>
      </c>
      <c r="T2506" s="8">
        <f t="shared" si="349"/>
        <v>0</v>
      </c>
      <c r="U2506" s="8">
        <f t="shared" si="351"/>
        <v>0</v>
      </c>
      <c r="V2506" s="8">
        <f t="shared" si="344"/>
        <v>0</v>
      </c>
      <c r="W2506" s="8">
        <f t="shared" si="345"/>
        <v>0</v>
      </c>
      <c r="X2506" s="8">
        <f t="shared" si="346"/>
        <v>0</v>
      </c>
      <c r="Y2506" s="8" t="str">
        <f t="shared" si="347"/>
        <v/>
      </c>
      <c r="Z2506" s="8" t="str">
        <f>VLOOKUP($D2506,{"29 - Psychiatrie (Erwachsene)","BGI";"297 - stationsäquivalente Behandlung in der Erwachsenenpsychiatrie (29)","BGI";"30 - Kinder- und Jugendpsychiatrie","BGII";"307 - stationsäquivalente Behandlung in der Kinder- und Jugendpsychiatrie (30)","BGII";"31 - Psychosomatik","BGI";"","LEER";0,"Leer"},2,0)</f>
        <v>LEER</v>
      </c>
      <c r="AA2506" s="8" t="str">
        <f t="shared" si="348"/>
        <v>Stationen</v>
      </c>
    </row>
    <row r="2507" spans="2:27" ht="15" customHeight="1" x14ac:dyDescent="0.25">
      <c r="B2507" s="76" t="str">
        <f t="shared" si="350"/>
        <v>!!!</v>
      </c>
      <c r="C2507" s="310" t="str">
        <f>IF(LEN($E2507)&gt;0,VLOOKUP(TEXT($E2507,0),'Angaben Stationen'!$E$14:$V$215,17,0),"")</f>
        <v/>
      </c>
      <c r="D2507" s="254" t="str">
        <f>IF(LEN($E2507)&gt;0,VLOOKUP(TEXT($E2507,0),'Angaben Stationen'!$E$14:$V$215,18,0),"")</f>
        <v/>
      </c>
      <c r="E2507" s="344"/>
      <c r="F2507" s="256"/>
      <c r="G2507" s="256"/>
      <c r="H2507" s="307"/>
      <c r="I2507" s="183"/>
      <c r="R2507" s="8">
        <f t="shared" si="343"/>
        <v>0</v>
      </c>
      <c r="S2507" s="8">
        <f>VLOOKUP($D2507,{"29 - Psychiatrie (Erwachsene)",1;"30 - Kinder- und Jugendpsychiatrie",1;"297 - stationsäquivalente Behandlung in der Erwachsenenpsychiatrie (29)",1;"307 - stationsäquivalente Behandlung in der Kinder- und Jugendpsychiatrie (30)",1;"31 - Psychosomatik",1;"",0;0,0},2,0)</f>
        <v>0</v>
      </c>
      <c r="T2507" s="8">
        <f t="shared" si="349"/>
        <v>0</v>
      </c>
      <c r="U2507" s="8">
        <f t="shared" si="351"/>
        <v>0</v>
      </c>
      <c r="V2507" s="8">
        <f t="shared" si="344"/>
        <v>0</v>
      </c>
      <c r="W2507" s="8">
        <f t="shared" si="345"/>
        <v>0</v>
      </c>
      <c r="X2507" s="8">
        <f t="shared" si="346"/>
        <v>0</v>
      </c>
      <c r="Y2507" s="8" t="str">
        <f t="shared" si="347"/>
        <v/>
      </c>
      <c r="Z2507" s="8" t="str">
        <f>VLOOKUP($D2507,{"29 - Psychiatrie (Erwachsene)","BGI";"297 - stationsäquivalente Behandlung in der Erwachsenenpsychiatrie (29)","BGI";"30 - Kinder- und Jugendpsychiatrie","BGII";"307 - stationsäquivalente Behandlung in der Kinder- und Jugendpsychiatrie (30)","BGII";"31 - Psychosomatik","BGI";"","LEER";0,"Leer"},2,0)</f>
        <v>LEER</v>
      </c>
      <c r="AA2507" s="8" t="str">
        <f t="shared" si="348"/>
        <v>Stationen</v>
      </c>
    </row>
    <row r="2508" spans="2:27" ht="15" customHeight="1" x14ac:dyDescent="0.25">
      <c r="B2508" s="76" t="str">
        <f t="shared" si="350"/>
        <v>!!!</v>
      </c>
      <c r="C2508" s="310" t="str">
        <f>IF(LEN($E2508)&gt;0,VLOOKUP(TEXT($E2508,0),'Angaben Stationen'!$E$14:$V$215,17,0),"")</f>
        <v/>
      </c>
      <c r="D2508" s="254" t="str">
        <f>IF(LEN($E2508)&gt;0,VLOOKUP(TEXT($E2508,0),'Angaben Stationen'!$E$14:$V$215,18,0),"")</f>
        <v/>
      </c>
      <c r="E2508" s="344"/>
      <c r="F2508" s="256"/>
      <c r="G2508" s="256"/>
      <c r="H2508" s="307"/>
      <c r="I2508" s="183"/>
      <c r="R2508" s="8">
        <f t="shared" si="343"/>
        <v>0</v>
      </c>
      <c r="S2508" s="8">
        <f>VLOOKUP($D2508,{"29 - Psychiatrie (Erwachsene)",1;"30 - Kinder- und Jugendpsychiatrie",1;"297 - stationsäquivalente Behandlung in der Erwachsenenpsychiatrie (29)",1;"307 - stationsäquivalente Behandlung in der Kinder- und Jugendpsychiatrie (30)",1;"31 - Psychosomatik",1;"",0;0,0},2,0)</f>
        <v>0</v>
      </c>
      <c r="T2508" s="8">
        <f t="shared" si="349"/>
        <v>0</v>
      </c>
      <c r="U2508" s="8">
        <f t="shared" si="351"/>
        <v>0</v>
      </c>
      <c r="V2508" s="8">
        <f t="shared" si="344"/>
        <v>0</v>
      </c>
      <c r="W2508" s="8">
        <f t="shared" si="345"/>
        <v>0</v>
      </c>
      <c r="X2508" s="8">
        <f t="shared" si="346"/>
        <v>0</v>
      </c>
      <c r="Y2508" s="8" t="str">
        <f t="shared" si="347"/>
        <v/>
      </c>
      <c r="Z2508" s="8" t="str">
        <f>VLOOKUP($D2508,{"29 - Psychiatrie (Erwachsene)","BGI";"297 - stationsäquivalente Behandlung in der Erwachsenenpsychiatrie (29)","BGI";"30 - Kinder- und Jugendpsychiatrie","BGII";"307 - stationsäquivalente Behandlung in der Kinder- und Jugendpsychiatrie (30)","BGII";"31 - Psychosomatik","BGI";"","LEER";0,"Leer"},2,0)</f>
        <v>LEER</v>
      </c>
      <c r="AA2508" s="8" t="str">
        <f t="shared" si="348"/>
        <v>Stationen</v>
      </c>
    </row>
    <row r="2509" spans="2:27" ht="15" customHeight="1" x14ac:dyDescent="0.25">
      <c r="B2509" s="76" t="str">
        <f t="shared" si="350"/>
        <v>!!!</v>
      </c>
      <c r="C2509" s="310" t="str">
        <f>IF(LEN($E2509)&gt;0,VLOOKUP(TEXT($E2509,0),'Angaben Stationen'!$E$14:$V$215,17,0),"")</f>
        <v/>
      </c>
      <c r="D2509" s="254" t="str">
        <f>IF(LEN($E2509)&gt;0,VLOOKUP(TEXT($E2509,0),'Angaben Stationen'!$E$14:$V$215,18,0),"")</f>
        <v/>
      </c>
      <c r="E2509" s="344"/>
      <c r="F2509" s="256"/>
      <c r="G2509" s="256"/>
      <c r="H2509" s="307"/>
      <c r="I2509" s="183"/>
      <c r="R2509" s="8">
        <f t="shared" si="343"/>
        <v>0</v>
      </c>
      <c r="S2509" s="8">
        <f>VLOOKUP($D2509,{"29 - Psychiatrie (Erwachsene)",1;"30 - Kinder- und Jugendpsychiatrie",1;"297 - stationsäquivalente Behandlung in der Erwachsenenpsychiatrie (29)",1;"307 - stationsäquivalente Behandlung in der Kinder- und Jugendpsychiatrie (30)",1;"31 - Psychosomatik",1;"",0;0,0},2,0)</f>
        <v>0</v>
      </c>
      <c r="T2509" s="8">
        <f t="shared" si="349"/>
        <v>0</v>
      </c>
      <c r="U2509" s="8">
        <f t="shared" si="351"/>
        <v>0</v>
      </c>
      <c r="V2509" s="8">
        <f t="shared" si="344"/>
        <v>0</v>
      </c>
      <c r="W2509" s="8">
        <f t="shared" si="345"/>
        <v>0</v>
      </c>
      <c r="X2509" s="8">
        <f t="shared" si="346"/>
        <v>0</v>
      </c>
      <c r="Y2509" s="8" t="str">
        <f t="shared" si="347"/>
        <v/>
      </c>
      <c r="Z2509" s="8" t="str">
        <f>VLOOKUP($D2509,{"29 - Psychiatrie (Erwachsene)","BGI";"297 - stationsäquivalente Behandlung in der Erwachsenenpsychiatrie (29)","BGI";"30 - Kinder- und Jugendpsychiatrie","BGII";"307 - stationsäquivalente Behandlung in der Kinder- und Jugendpsychiatrie (30)","BGII";"31 - Psychosomatik","BGI";"","LEER";0,"Leer"},2,0)</f>
        <v>LEER</v>
      </c>
      <c r="AA2509" s="8" t="str">
        <f t="shared" si="348"/>
        <v>Stationen</v>
      </c>
    </row>
    <row r="2510" spans="2:27" ht="15" customHeight="1" x14ac:dyDescent="0.25">
      <c r="B2510" s="76" t="str">
        <f t="shared" si="350"/>
        <v>!!!</v>
      </c>
      <c r="C2510" s="310" t="str">
        <f>IF(LEN($E2510)&gt;0,VLOOKUP(TEXT($E2510,0),'Angaben Stationen'!$E$14:$V$215,17,0),"")</f>
        <v/>
      </c>
      <c r="D2510" s="254" t="str">
        <f>IF(LEN($E2510)&gt;0,VLOOKUP(TEXT($E2510,0),'Angaben Stationen'!$E$14:$V$215,18,0),"")</f>
        <v/>
      </c>
      <c r="E2510" s="344"/>
      <c r="F2510" s="256"/>
      <c r="G2510" s="256"/>
      <c r="H2510" s="307"/>
      <c r="I2510" s="183"/>
      <c r="R2510" s="8">
        <f t="shared" si="343"/>
        <v>0</v>
      </c>
      <c r="S2510" s="8">
        <f>VLOOKUP($D2510,{"29 - Psychiatrie (Erwachsene)",1;"30 - Kinder- und Jugendpsychiatrie",1;"297 - stationsäquivalente Behandlung in der Erwachsenenpsychiatrie (29)",1;"307 - stationsäquivalente Behandlung in der Kinder- und Jugendpsychiatrie (30)",1;"31 - Psychosomatik",1;"",0;0,0},2,0)</f>
        <v>0</v>
      </c>
      <c r="T2510" s="8">
        <f t="shared" si="349"/>
        <v>0</v>
      </c>
      <c r="U2510" s="8">
        <f t="shared" si="351"/>
        <v>0</v>
      </c>
      <c r="V2510" s="8">
        <f t="shared" si="344"/>
        <v>0</v>
      </c>
      <c r="W2510" s="8">
        <f t="shared" si="345"/>
        <v>0</v>
      </c>
      <c r="X2510" s="8">
        <f t="shared" si="346"/>
        <v>0</v>
      </c>
      <c r="Y2510" s="8" t="str">
        <f t="shared" si="347"/>
        <v/>
      </c>
      <c r="Z2510" s="8" t="str">
        <f>VLOOKUP($D2510,{"29 - Psychiatrie (Erwachsene)","BGI";"297 - stationsäquivalente Behandlung in der Erwachsenenpsychiatrie (29)","BGI";"30 - Kinder- und Jugendpsychiatrie","BGII";"307 - stationsäquivalente Behandlung in der Kinder- und Jugendpsychiatrie (30)","BGII";"31 - Psychosomatik","BGI";"","LEER";0,"Leer"},2,0)</f>
        <v>LEER</v>
      </c>
      <c r="AA2510" s="8" t="str">
        <f t="shared" si="348"/>
        <v>Stationen</v>
      </c>
    </row>
    <row r="2511" spans="2:27" ht="15" customHeight="1" x14ac:dyDescent="0.25">
      <c r="B2511" s="76" t="str">
        <f t="shared" si="350"/>
        <v>!!!</v>
      </c>
      <c r="C2511" s="310" t="str">
        <f>IF(LEN($E2511)&gt;0,VLOOKUP(TEXT($E2511,0),'Angaben Stationen'!$E$14:$V$215,17,0),"")</f>
        <v/>
      </c>
      <c r="D2511" s="254" t="str">
        <f>IF(LEN($E2511)&gt;0,VLOOKUP(TEXT($E2511,0),'Angaben Stationen'!$E$14:$V$215,18,0),"")</f>
        <v/>
      </c>
      <c r="E2511" s="344"/>
      <c r="F2511" s="256"/>
      <c r="G2511" s="256"/>
      <c r="H2511" s="307"/>
      <c r="I2511" s="183"/>
      <c r="R2511" s="8">
        <f t="shared" si="343"/>
        <v>0</v>
      </c>
      <c r="S2511" s="8">
        <f>VLOOKUP($D2511,{"29 - Psychiatrie (Erwachsene)",1;"30 - Kinder- und Jugendpsychiatrie",1;"297 - stationsäquivalente Behandlung in der Erwachsenenpsychiatrie (29)",1;"307 - stationsäquivalente Behandlung in der Kinder- und Jugendpsychiatrie (30)",1;"31 - Psychosomatik",1;"",0;0,0},2,0)</f>
        <v>0</v>
      </c>
      <c r="T2511" s="8">
        <f t="shared" si="349"/>
        <v>0</v>
      </c>
      <c r="U2511" s="8">
        <f t="shared" si="351"/>
        <v>0</v>
      </c>
      <c r="V2511" s="8">
        <f t="shared" si="344"/>
        <v>0</v>
      </c>
      <c r="W2511" s="8">
        <f t="shared" si="345"/>
        <v>0</v>
      </c>
      <c r="X2511" s="8">
        <f t="shared" si="346"/>
        <v>0</v>
      </c>
      <c r="Y2511" s="8" t="str">
        <f t="shared" si="347"/>
        <v/>
      </c>
      <c r="Z2511" s="8" t="str">
        <f>VLOOKUP($D2511,{"29 - Psychiatrie (Erwachsene)","BGI";"297 - stationsäquivalente Behandlung in der Erwachsenenpsychiatrie (29)","BGI";"30 - Kinder- und Jugendpsychiatrie","BGII";"307 - stationsäquivalente Behandlung in der Kinder- und Jugendpsychiatrie (30)","BGII";"31 - Psychosomatik","BGI";"","LEER";0,"Leer"},2,0)</f>
        <v>LEER</v>
      </c>
      <c r="AA2511" s="8" t="str">
        <f t="shared" si="348"/>
        <v>Stationen</v>
      </c>
    </row>
    <row r="2512" spans="2:27" ht="15" customHeight="1" x14ac:dyDescent="0.25">
      <c r="B2512" s="76" t="str">
        <f t="shared" si="350"/>
        <v>!!!</v>
      </c>
      <c r="C2512" s="310" t="str">
        <f>IF(LEN($E2512)&gt;0,VLOOKUP(TEXT($E2512,0),'Angaben Stationen'!$E$14:$V$215,17,0),"")</f>
        <v/>
      </c>
      <c r="D2512" s="254" t="str">
        <f>IF(LEN($E2512)&gt;0,VLOOKUP(TEXT($E2512,0),'Angaben Stationen'!$E$14:$V$215,18,0),"")</f>
        <v/>
      </c>
      <c r="E2512" s="344"/>
      <c r="F2512" s="256"/>
      <c r="G2512" s="256"/>
      <c r="H2512" s="307"/>
      <c r="I2512" s="183"/>
      <c r="R2512" s="8">
        <f t="shared" si="343"/>
        <v>0</v>
      </c>
      <c r="S2512" s="8">
        <f>VLOOKUP($D2512,{"29 - Psychiatrie (Erwachsene)",1;"30 - Kinder- und Jugendpsychiatrie",1;"297 - stationsäquivalente Behandlung in der Erwachsenenpsychiatrie (29)",1;"307 - stationsäquivalente Behandlung in der Kinder- und Jugendpsychiatrie (30)",1;"31 - Psychosomatik",1;"",0;0,0},2,0)</f>
        <v>0</v>
      </c>
      <c r="T2512" s="8">
        <f t="shared" si="349"/>
        <v>0</v>
      </c>
      <c r="U2512" s="8">
        <f t="shared" si="351"/>
        <v>0</v>
      </c>
      <c r="V2512" s="8">
        <f t="shared" si="344"/>
        <v>0</v>
      </c>
      <c r="W2512" s="8">
        <f t="shared" si="345"/>
        <v>0</v>
      </c>
      <c r="X2512" s="8">
        <f t="shared" si="346"/>
        <v>0</v>
      </c>
      <c r="Y2512" s="8" t="str">
        <f t="shared" si="347"/>
        <v/>
      </c>
      <c r="Z2512" s="8" t="str">
        <f>VLOOKUP($D2512,{"29 - Psychiatrie (Erwachsene)","BGI";"297 - stationsäquivalente Behandlung in der Erwachsenenpsychiatrie (29)","BGI";"30 - Kinder- und Jugendpsychiatrie","BGII";"307 - stationsäquivalente Behandlung in der Kinder- und Jugendpsychiatrie (30)","BGII";"31 - Psychosomatik","BGI";"","LEER";0,"Leer"},2,0)</f>
        <v>LEER</v>
      </c>
      <c r="AA2512" s="8" t="str">
        <f t="shared" si="348"/>
        <v>Stationen</v>
      </c>
    </row>
    <row r="2513" spans="2:27" ht="15" customHeight="1" x14ac:dyDescent="0.25">
      <c r="B2513" s="76" t="str">
        <f t="shared" si="350"/>
        <v>!!!</v>
      </c>
      <c r="C2513" s="310" t="str">
        <f>IF(LEN($E2513)&gt;0,VLOOKUP(TEXT($E2513,0),'Angaben Stationen'!$E$14:$V$215,17,0),"")</f>
        <v/>
      </c>
      <c r="D2513" s="254" t="str">
        <f>IF(LEN($E2513)&gt;0,VLOOKUP(TEXT($E2513,0),'Angaben Stationen'!$E$14:$V$215,18,0),"")</f>
        <v/>
      </c>
      <c r="E2513" s="344"/>
      <c r="F2513" s="256"/>
      <c r="G2513" s="256"/>
      <c r="H2513" s="307"/>
      <c r="I2513" s="183"/>
      <c r="R2513" s="8">
        <f t="shared" si="343"/>
        <v>0</v>
      </c>
      <c r="S2513" s="8">
        <f>VLOOKUP($D2513,{"29 - Psychiatrie (Erwachsene)",1;"30 - Kinder- und Jugendpsychiatrie",1;"297 - stationsäquivalente Behandlung in der Erwachsenenpsychiatrie (29)",1;"307 - stationsäquivalente Behandlung in der Kinder- und Jugendpsychiatrie (30)",1;"31 - Psychosomatik",1;"",0;0,0},2,0)</f>
        <v>0</v>
      </c>
      <c r="T2513" s="8">
        <f t="shared" si="349"/>
        <v>0</v>
      </c>
      <c r="U2513" s="8">
        <f t="shared" si="351"/>
        <v>0</v>
      </c>
      <c r="V2513" s="8">
        <f t="shared" si="344"/>
        <v>0</v>
      </c>
      <c r="W2513" s="8">
        <f t="shared" si="345"/>
        <v>0</v>
      </c>
      <c r="X2513" s="8">
        <f t="shared" si="346"/>
        <v>0</v>
      </c>
      <c r="Y2513" s="8" t="str">
        <f t="shared" si="347"/>
        <v/>
      </c>
      <c r="Z2513" s="8" t="str">
        <f>VLOOKUP($D2513,{"29 - Psychiatrie (Erwachsene)","BGI";"297 - stationsäquivalente Behandlung in der Erwachsenenpsychiatrie (29)","BGI";"30 - Kinder- und Jugendpsychiatrie","BGII";"307 - stationsäquivalente Behandlung in der Kinder- und Jugendpsychiatrie (30)","BGII";"31 - Psychosomatik","BGI";"","LEER";0,"Leer"},2,0)</f>
        <v>LEER</v>
      </c>
      <c r="AA2513" s="8" t="str">
        <f t="shared" si="348"/>
        <v>Stationen</v>
      </c>
    </row>
    <row r="2514" spans="2:27" ht="15" customHeight="1" x14ac:dyDescent="0.25">
      <c r="B2514" s="76" t="str">
        <f t="shared" si="350"/>
        <v>!!!</v>
      </c>
      <c r="C2514" s="310" t="str">
        <f>IF(LEN($E2514)&gt;0,VLOOKUP(TEXT($E2514,0),'Angaben Stationen'!$E$14:$V$215,17,0),"")</f>
        <v/>
      </c>
      <c r="D2514" s="254" t="str">
        <f>IF(LEN($E2514)&gt;0,VLOOKUP(TEXT($E2514,0),'Angaben Stationen'!$E$14:$V$215,18,0),"")</f>
        <v/>
      </c>
      <c r="E2514" s="344"/>
      <c r="F2514" s="256"/>
      <c r="G2514" s="256"/>
      <c r="H2514" s="307"/>
      <c r="I2514" s="183"/>
      <c r="R2514" s="8">
        <f t="shared" si="343"/>
        <v>0</v>
      </c>
      <c r="S2514" s="8">
        <f>VLOOKUP($D2514,{"29 - Psychiatrie (Erwachsene)",1;"30 - Kinder- und Jugendpsychiatrie",1;"297 - stationsäquivalente Behandlung in der Erwachsenenpsychiatrie (29)",1;"307 - stationsäquivalente Behandlung in der Kinder- und Jugendpsychiatrie (30)",1;"31 - Psychosomatik",1;"",0;0,0},2,0)</f>
        <v>0</v>
      </c>
      <c r="T2514" s="8">
        <f t="shared" si="349"/>
        <v>0</v>
      </c>
      <c r="U2514" s="8">
        <f t="shared" si="351"/>
        <v>0</v>
      </c>
      <c r="V2514" s="8">
        <f t="shared" si="344"/>
        <v>0</v>
      </c>
      <c r="W2514" s="8">
        <f t="shared" si="345"/>
        <v>0</v>
      </c>
      <c r="X2514" s="8">
        <f t="shared" si="346"/>
        <v>0</v>
      </c>
      <c r="Y2514" s="8" t="str">
        <f t="shared" si="347"/>
        <v/>
      </c>
      <c r="Z2514" s="8" t="str">
        <f>VLOOKUP($D2514,{"29 - Psychiatrie (Erwachsene)","BGI";"297 - stationsäquivalente Behandlung in der Erwachsenenpsychiatrie (29)","BGI";"30 - Kinder- und Jugendpsychiatrie","BGII";"307 - stationsäquivalente Behandlung in der Kinder- und Jugendpsychiatrie (30)","BGII";"31 - Psychosomatik","BGI";"","LEER";0,"Leer"},2,0)</f>
        <v>LEER</v>
      </c>
      <c r="AA2514" s="8" t="str">
        <f t="shared" si="348"/>
        <v>Stationen</v>
      </c>
    </row>
    <row r="2515" spans="2:27" ht="15" customHeight="1" x14ac:dyDescent="0.25">
      <c r="B2515" s="76" t="str">
        <f t="shared" si="350"/>
        <v>!!!</v>
      </c>
      <c r="C2515" s="310" t="str">
        <f>IF(LEN($E2515)&gt;0,VLOOKUP(TEXT($E2515,0),'Angaben Stationen'!$E$14:$V$215,17,0),"")</f>
        <v/>
      </c>
      <c r="D2515" s="254" t="str">
        <f>IF(LEN($E2515)&gt;0,VLOOKUP(TEXT($E2515,0),'Angaben Stationen'!$E$14:$V$215,18,0),"")</f>
        <v/>
      </c>
      <c r="E2515" s="344"/>
      <c r="F2515" s="256"/>
      <c r="G2515" s="256"/>
      <c r="H2515" s="307"/>
      <c r="I2515" s="183"/>
      <c r="R2515" s="8">
        <f t="shared" si="343"/>
        <v>0</v>
      </c>
      <c r="S2515" s="8">
        <f>VLOOKUP($D2515,{"29 - Psychiatrie (Erwachsene)",1;"30 - Kinder- und Jugendpsychiatrie",1;"297 - stationsäquivalente Behandlung in der Erwachsenenpsychiatrie (29)",1;"307 - stationsäquivalente Behandlung in der Kinder- und Jugendpsychiatrie (30)",1;"31 - Psychosomatik",1;"",0;0,0},2,0)</f>
        <v>0</v>
      </c>
      <c r="T2515" s="8">
        <f t="shared" si="349"/>
        <v>0</v>
      </c>
      <c r="U2515" s="8">
        <f t="shared" si="351"/>
        <v>0</v>
      </c>
      <c r="V2515" s="8">
        <f t="shared" si="344"/>
        <v>0</v>
      </c>
      <c r="W2515" s="8">
        <f t="shared" si="345"/>
        <v>0</v>
      </c>
      <c r="X2515" s="8">
        <f t="shared" si="346"/>
        <v>0</v>
      </c>
      <c r="Y2515" s="8" t="str">
        <f t="shared" si="347"/>
        <v/>
      </c>
      <c r="Z2515" s="8" t="str">
        <f>VLOOKUP($D2515,{"29 - Psychiatrie (Erwachsene)","BGI";"297 - stationsäquivalente Behandlung in der Erwachsenenpsychiatrie (29)","BGI";"30 - Kinder- und Jugendpsychiatrie","BGII";"307 - stationsäquivalente Behandlung in der Kinder- und Jugendpsychiatrie (30)","BGII";"31 - Psychosomatik","BGI";"","LEER";0,"Leer"},2,0)</f>
        <v>LEER</v>
      </c>
      <c r="AA2515" s="8" t="str">
        <f t="shared" si="348"/>
        <v>Stationen</v>
      </c>
    </row>
    <row r="2516" spans="2:27" ht="15" customHeight="1" x14ac:dyDescent="0.25">
      <c r="B2516" s="76" t="str">
        <f t="shared" si="350"/>
        <v>!!!</v>
      </c>
      <c r="C2516" s="310" t="str">
        <f>IF(LEN($E2516)&gt;0,VLOOKUP(TEXT($E2516,0),'Angaben Stationen'!$E$14:$V$215,17,0),"")</f>
        <v/>
      </c>
      <c r="D2516" s="254" t="str">
        <f>IF(LEN($E2516)&gt;0,VLOOKUP(TEXT($E2516,0),'Angaben Stationen'!$E$14:$V$215,18,0),"")</f>
        <v/>
      </c>
      <c r="E2516" s="344"/>
      <c r="F2516" s="256"/>
      <c r="G2516" s="256"/>
      <c r="H2516" s="307"/>
      <c r="I2516" s="183"/>
      <c r="R2516" s="8">
        <f t="shared" si="343"/>
        <v>0</v>
      </c>
      <c r="S2516" s="8">
        <f>VLOOKUP($D2516,{"29 - Psychiatrie (Erwachsene)",1;"30 - Kinder- und Jugendpsychiatrie",1;"297 - stationsäquivalente Behandlung in der Erwachsenenpsychiatrie (29)",1;"307 - stationsäquivalente Behandlung in der Kinder- und Jugendpsychiatrie (30)",1;"31 - Psychosomatik",1;"",0;0,0},2,0)</f>
        <v>0</v>
      </c>
      <c r="T2516" s="8">
        <f t="shared" si="349"/>
        <v>0</v>
      </c>
      <c r="U2516" s="8">
        <f t="shared" si="351"/>
        <v>0</v>
      </c>
      <c r="V2516" s="8">
        <f t="shared" si="344"/>
        <v>0</v>
      </c>
      <c r="W2516" s="8">
        <f t="shared" si="345"/>
        <v>0</v>
      </c>
      <c r="X2516" s="8">
        <f t="shared" si="346"/>
        <v>0</v>
      </c>
      <c r="Y2516" s="8" t="str">
        <f t="shared" si="347"/>
        <v/>
      </c>
      <c r="Z2516" s="8" t="str">
        <f>VLOOKUP($D2516,{"29 - Psychiatrie (Erwachsene)","BGI";"297 - stationsäquivalente Behandlung in der Erwachsenenpsychiatrie (29)","BGI";"30 - Kinder- und Jugendpsychiatrie","BGII";"307 - stationsäquivalente Behandlung in der Kinder- und Jugendpsychiatrie (30)","BGII";"31 - Psychosomatik","BGI";"","LEER";0,"Leer"},2,0)</f>
        <v>LEER</v>
      </c>
      <c r="AA2516" s="8" t="str">
        <f t="shared" si="348"/>
        <v>Stationen</v>
      </c>
    </row>
    <row r="2517" spans="2:27" ht="15" customHeight="1" x14ac:dyDescent="0.25">
      <c r="B2517" s="76" t="str">
        <f t="shared" si="350"/>
        <v>!!!</v>
      </c>
      <c r="C2517" s="310" t="str">
        <f>IF(LEN($E2517)&gt;0,VLOOKUP(TEXT($E2517,0),'Angaben Stationen'!$E$14:$V$215,17,0),"")</f>
        <v/>
      </c>
      <c r="D2517" s="254" t="str">
        <f>IF(LEN($E2517)&gt;0,VLOOKUP(TEXT($E2517,0),'Angaben Stationen'!$E$14:$V$215,18,0),"")</f>
        <v/>
      </c>
      <c r="E2517" s="344"/>
      <c r="F2517" s="256"/>
      <c r="G2517" s="256"/>
      <c r="H2517" s="307"/>
      <c r="I2517" s="183"/>
      <c r="R2517" s="8">
        <f t="shared" si="343"/>
        <v>0</v>
      </c>
      <c r="S2517" s="8">
        <f>VLOOKUP($D2517,{"29 - Psychiatrie (Erwachsene)",1;"30 - Kinder- und Jugendpsychiatrie",1;"297 - stationsäquivalente Behandlung in der Erwachsenenpsychiatrie (29)",1;"307 - stationsäquivalente Behandlung in der Kinder- und Jugendpsychiatrie (30)",1;"31 - Psychosomatik",1;"",0;0,0},2,0)</f>
        <v>0</v>
      </c>
      <c r="T2517" s="8">
        <f t="shared" si="349"/>
        <v>0</v>
      </c>
      <c r="U2517" s="8">
        <f t="shared" si="351"/>
        <v>0</v>
      </c>
      <c r="V2517" s="8">
        <f t="shared" si="344"/>
        <v>0</v>
      </c>
      <c r="W2517" s="8">
        <f t="shared" si="345"/>
        <v>0</v>
      </c>
      <c r="X2517" s="8">
        <f t="shared" si="346"/>
        <v>0</v>
      </c>
      <c r="Y2517" s="8" t="str">
        <f t="shared" si="347"/>
        <v/>
      </c>
      <c r="Z2517" s="8" t="str">
        <f>VLOOKUP($D2517,{"29 - Psychiatrie (Erwachsene)","BGI";"297 - stationsäquivalente Behandlung in der Erwachsenenpsychiatrie (29)","BGI";"30 - Kinder- und Jugendpsychiatrie","BGII";"307 - stationsäquivalente Behandlung in der Kinder- und Jugendpsychiatrie (30)","BGII";"31 - Psychosomatik","BGI";"","LEER";0,"Leer"},2,0)</f>
        <v>LEER</v>
      </c>
      <c r="AA2517" s="8" t="str">
        <f t="shared" si="348"/>
        <v>Stationen</v>
      </c>
    </row>
    <row r="2518" spans="2:27" ht="15" customHeight="1" x14ac:dyDescent="0.25">
      <c r="B2518" s="76" t="str">
        <f t="shared" si="350"/>
        <v>!!!</v>
      </c>
      <c r="C2518" s="310" t="str">
        <f>IF(LEN($E2518)&gt;0,VLOOKUP(TEXT($E2518,0),'Angaben Stationen'!$E$14:$V$215,17,0),"")</f>
        <v/>
      </c>
      <c r="D2518" s="254" t="str">
        <f>IF(LEN($E2518)&gt;0,VLOOKUP(TEXT($E2518,0),'Angaben Stationen'!$E$14:$V$215,18,0),"")</f>
        <v/>
      </c>
      <c r="E2518" s="344"/>
      <c r="F2518" s="256"/>
      <c r="G2518" s="256"/>
      <c r="H2518" s="307"/>
      <c r="I2518" s="183"/>
      <c r="R2518" s="8">
        <f t="shared" si="343"/>
        <v>0</v>
      </c>
      <c r="S2518" s="8">
        <f>VLOOKUP($D2518,{"29 - Psychiatrie (Erwachsene)",1;"30 - Kinder- und Jugendpsychiatrie",1;"297 - stationsäquivalente Behandlung in der Erwachsenenpsychiatrie (29)",1;"307 - stationsäquivalente Behandlung in der Kinder- und Jugendpsychiatrie (30)",1;"31 - Psychosomatik",1;"",0;0,0},2,0)</f>
        <v>0</v>
      </c>
      <c r="T2518" s="8">
        <f t="shared" si="349"/>
        <v>0</v>
      </c>
      <c r="U2518" s="8">
        <f t="shared" si="351"/>
        <v>0</v>
      </c>
      <c r="V2518" s="8">
        <f t="shared" si="344"/>
        <v>0</v>
      </c>
      <c r="W2518" s="8">
        <f t="shared" si="345"/>
        <v>0</v>
      </c>
      <c r="X2518" s="8">
        <f t="shared" si="346"/>
        <v>0</v>
      </c>
      <c r="Y2518" s="8" t="str">
        <f t="shared" si="347"/>
        <v/>
      </c>
      <c r="Z2518" s="8" t="str">
        <f>VLOOKUP($D2518,{"29 - Psychiatrie (Erwachsene)","BGI";"297 - stationsäquivalente Behandlung in der Erwachsenenpsychiatrie (29)","BGI";"30 - Kinder- und Jugendpsychiatrie","BGII";"307 - stationsäquivalente Behandlung in der Kinder- und Jugendpsychiatrie (30)","BGII";"31 - Psychosomatik","BGI";"","LEER";0,"Leer"},2,0)</f>
        <v>LEER</v>
      </c>
      <c r="AA2518" s="8" t="str">
        <f t="shared" si="348"/>
        <v>Stationen</v>
      </c>
    </row>
    <row r="2519" spans="2:27" ht="15" customHeight="1" x14ac:dyDescent="0.25">
      <c r="B2519" s="76" t="str">
        <f t="shared" si="350"/>
        <v>!!!</v>
      </c>
      <c r="C2519" s="310" t="str">
        <f>IF(LEN($E2519)&gt;0,VLOOKUP(TEXT($E2519,0),'Angaben Stationen'!$E$14:$V$215,17,0),"")</f>
        <v/>
      </c>
      <c r="D2519" s="254" t="str">
        <f>IF(LEN($E2519)&gt;0,VLOOKUP(TEXT($E2519,0),'Angaben Stationen'!$E$14:$V$215,18,0),"")</f>
        <v/>
      </c>
      <c r="E2519" s="344"/>
      <c r="F2519" s="256"/>
      <c r="G2519" s="256"/>
      <c r="H2519" s="307"/>
      <c r="I2519" s="183"/>
      <c r="R2519" s="8">
        <f t="shared" si="343"/>
        <v>0</v>
      </c>
      <c r="S2519" s="8">
        <f>VLOOKUP($D2519,{"29 - Psychiatrie (Erwachsene)",1;"30 - Kinder- und Jugendpsychiatrie",1;"297 - stationsäquivalente Behandlung in der Erwachsenenpsychiatrie (29)",1;"307 - stationsäquivalente Behandlung in der Kinder- und Jugendpsychiatrie (30)",1;"31 - Psychosomatik",1;"",0;0,0},2,0)</f>
        <v>0</v>
      </c>
      <c r="T2519" s="8">
        <f t="shared" si="349"/>
        <v>0</v>
      </c>
      <c r="U2519" s="8">
        <f t="shared" si="351"/>
        <v>0</v>
      </c>
      <c r="V2519" s="8">
        <f t="shared" si="344"/>
        <v>0</v>
      </c>
      <c r="W2519" s="8">
        <f t="shared" si="345"/>
        <v>0</v>
      </c>
      <c r="X2519" s="8">
        <f t="shared" si="346"/>
        <v>0</v>
      </c>
      <c r="Y2519" s="8" t="str">
        <f t="shared" si="347"/>
        <v/>
      </c>
      <c r="Z2519" s="8" t="str">
        <f>VLOOKUP($D2519,{"29 - Psychiatrie (Erwachsene)","BGI";"297 - stationsäquivalente Behandlung in der Erwachsenenpsychiatrie (29)","BGI";"30 - Kinder- und Jugendpsychiatrie","BGII";"307 - stationsäquivalente Behandlung in der Kinder- und Jugendpsychiatrie (30)","BGII";"31 - Psychosomatik","BGI";"","LEER";0,"Leer"},2,0)</f>
        <v>LEER</v>
      </c>
      <c r="AA2519" s="8" t="str">
        <f t="shared" si="348"/>
        <v>Stationen</v>
      </c>
    </row>
    <row r="2520" spans="2:27" ht="15" customHeight="1" x14ac:dyDescent="0.25">
      <c r="B2520" s="76" t="str">
        <f t="shared" si="350"/>
        <v>!!!</v>
      </c>
      <c r="C2520" s="310" t="str">
        <f>IF(LEN($E2520)&gt;0,VLOOKUP(TEXT($E2520,0),'Angaben Stationen'!$E$14:$V$215,17,0),"")</f>
        <v/>
      </c>
      <c r="D2520" s="254" t="str">
        <f>IF(LEN($E2520)&gt;0,VLOOKUP(TEXT($E2520,0),'Angaben Stationen'!$E$14:$V$215,18,0),"")</f>
        <v/>
      </c>
      <c r="E2520" s="344"/>
      <c r="F2520" s="256"/>
      <c r="G2520" s="256"/>
      <c r="H2520" s="307"/>
      <c r="I2520" s="183"/>
      <c r="R2520" s="8">
        <f t="shared" si="343"/>
        <v>0</v>
      </c>
      <c r="S2520" s="8">
        <f>VLOOKUP($D2520,{"29 - Psychiatrie (Erwachsene)",1;"30 - Kinder- und Jugendpsychiatrie",1;"297 - stationsäquivalente Behandlung in der Erwachsenenpsychiatrie (29)",1;"307 - stationsäquivalente Behandlung in der Kinder- und Jugendpsychiatrie (30)",1;"31 - Psychosomatik",1;"",0;0,0},2,0)</f>
        <v>0</v>
      </c>
      <c r="T2520" s="8">
        <f t="shared" si="349"/>
        <v>0</v>
      </c>
      <c r="U2520" s="8">
        <f t="shared" si="351"/>
        <v>0</v>
      </c>
      <c r="V2520" s="8">
        <f t="shared" si="344"/>
        <v>0</v>
      </c>
      <c r="W2520" s="8">
        <f t="shared" si="345"/>
        <v>0</v>
      </c>
      <c r="X2520" s="8">
        <f t="shared" si="346"/>
        <v>0</v>
      </c>
      <c r="Y2520" s="8" t="str">
        <f t="shared" si="347"/>
        <v/>
      </c>
      <c r="Z2520" s="8" t="str">
        <f>VLOOKUP($D2520,{"29 - Psychiatrie (Erwachsene)","BGI";"297 - stationsäquivalente Behandlung in der Erwachsenenpsychiatrie (29)","BGI";"30 - Kinder- und Jugendpsychiatrie","BGII";"307 - stationsäquivalente Behandlung in der Kinder- und Jugendpsychiatrie (30)","BGII";"31 - Psychosomatik","BGI";"","LEER";0,"Leer"},2,0)</f>
        <v>LEER</v>
      </c>
      <c r="AA2520" s="8" t="str">
        <f t="shared" si="348"/>
        <v>Stationen</v>
      </c>
    </row>
    <row r="2521" spans="2:27" ht="15" customHeight="1" x14ac:dyDescent="0.25">
      <c r="B2521" s="76" t="str">
        <f t="shared" si="350"/>
        <v>!!!</v>
      </c>
      <c r="C2521" s="310" t="str">
        <f>IF(LEN($E2521)&gt;0,VLOOKUP(TEXT($E2521,0),'Angaben Stationen'!$E$14:$V$215,17,0),"")</f>
        <v/>
      </c>
      <c r="D2521" s="254" t="str">
        <f>IF(LEN($E2521)&gt;0,VLOOKUP(TEXT($E2521,0),'Angaben Stationen'!$E$14:$V$215,18,0),"")</f>
        <v/>
      </c>
      <c r="E2521" s="344"/>
      <c r="F2521" s="256"/>
      <c r="G2521" s="256"/>
      <c r="H2521" s="307"/>
      <c r="I2521" s="183"/>
      <c r="R2521" s="8">
        <f t="shared" si="343"/>
        <v>0</v>
      </c>
      <c r="S2521" s="8">
        <f>VLOOKUP($D2521,{"29 - Psychiatrie (Erwachsene)",1;"30 - Kinder- und Jugendpsychiatrie",1;"297 - stationsäquivalente Behandlung in der Erwachsenenpsychiatrie (29)",1;"307 - stationsäquivalente Behandlung in der Kinder- und Jugendpsychiatrie (30)",1;"31 - Psychosomatik",1;"",0;0,0},2,0)</f>
        <v>0</v>
      </c>
      <c r="T2521" s="8">
        <f t="shared" si="349"/>
        <v>0</v>
      </c>
      <c r="U2521" s="8">
        <f t="shared" si="351"/>
        <v>0</v>
      </c>
      <c r="V2521" s="8">
        <f t="shared" si="344"/>
        <v>0</v>
      </c>
      <c r="W2521" s="8">
        <f t="shared" si="345"/>
        <v>0</v>
      </c>
      <c r="X2521" s="8">
        <f t="shared" si="346"/>
        <v>0</v>
      </c>
      <c r="Y2521" s="8" t="str">
        <f t="shared" si="347"/>
        <v/>
      </c>
      <c r="Z2521" s="8" t="str">
        <f>VLOOKUP($D2521,{"29 - Psychiatrie (Erwachsene)","BGI";"297 - stationsäquivalente Behandlung in der Erwachsenenpsychiatrie (29)","BGI";"30 - Kinder- und Jugendpsychiatrie","BGII";"307 - stationsäquivalente Behandlung in der Kinder- und Jugendpsychiatrie (30)","BGII";"31 - Psychosomatik","BGI";"","LEER";0,"Leer"},2,0)</f>
        <v>LEER</v>
      </c>
      <c r="AA2521" s="8" t="str">
        <f t="shared" si="348"/>
        <v>Stationen</v>
      </c>
    </row>
    <row r="2522" spans="2:27" ht="15" customHeight="1" x14ac:dyDescent="0.25">
      <c r="B2522" s="76" t="str">
        <f t="shared" si="350"/>
        <v>!!!</v>
      </c>
      <c r="C2522" s="310" t="str">
        <f>IF(LEN($E2522)&gt;0,VLOOKUP(TEXT($E2522,0),'Angaben Stationen'!$E$14:$V$215,17,0),"")</f>
        <v/>
      </c>
      <c r="D2522" s="254" t="str">
        <f>IF(LEN($E2522)&gt;0,VLOOKUP(TEXT($E2522,0),'Angaben Stationen'!$E$14:$V$215,18,0),"")</f>
        <v/>
      </c>
      <c r="E2522" s="344"/>
      <c r="F2522" s="256"/>
      <c r="G2522" s="256"/>
      <c r="H2522" s="307"/>
      <c r="I2522" s="183"/>
      <c r="R2522" s="8">
        <f t="shared" si="343"/>
        <v>0</v>
      </c>
      <c r="S2522" s="8">
        <f>VLOOKUP($D2522,{"29 - Psychiatrie (Erwachsene)",1;"30 - Kinder- und Jugendpsychiatrie",1;"297 - stationsäquivalente Behandlung in der Erwachsenenpsychiatrie (29)",1;"307 - stationsäquivalente Behandlung in der Kinder- und Jugendpsychiatrie (30)",1;"31 - Psychosomatik",1;"",0;0,0},2,0)</f>
        <v>0</v>
      </c>
      <c r="T2522" s="8">
        <f t="shared" si="349"/>
        <v>0</v>
      </c>
      <c r="U2522" s="8">
        <f t="shared" si="351"/>
        <v>0</v>
      </c>
      <c r="V2522" s="8">
        <f t="shared" si="344"/>
        <v>0</v>
      </c>
      <c r="W2522" s="8">
        <f t="shared" si="345"/>
        <v>0</v>
      </c>
      <c r="X2522" s="8">
        <f t="shared" si="346"/>
        <v>0</v>
      </c>
      <c r="Y2522" s="8" t="str">
        <f t="shared" si="347"/>
        <v/>
      </c>
      <c r="Z2522" s="8" t="str">
        <f>VLOOKUP($D2522,{"29 - Psychiatrie (Erwachsene)","BGI";"297 - stationsäquivalente Behandlung in der Erwachsenenpsychiatrie (29)","BGI";"30 - Kinder- und Jugendpsychiatrie","BGII";"307 - stationsäquivalente Behandlung in der Kinder- und Jugendpsychiatrie (30)","BGII";"31 - Psychosomatik","BGI";"","LEER";0,"Leer"},2,0)</f>
        <v>LEER</v>
      </c>
      <c r="AA2522" s="8" t="str">
        <f t="shared" si="348"/>
        <v>Stationen</v>
      </c>
    </row>
    <row r="2523" spans="2:27" ht="15" customHeight="1" x14ac:dyDescent="0.25">
      <c r="B2523" s="76" t="str">
        <f t="shared" si="350"/>
        <v>!!!</v>
      </c>
      <c r="C2523" s="310" t="str">
        <f>IF(LEN($E2523)&gt;0,VLOOKUP(TEXT($E2523,0),'Angaben Stationen'!$E$14:$V$215,17,0),"")</f>
        <v/>
      </c>
      <c r="D2523" s="254" t="str">
        <f>IF(LEN($E2523)&gt;0,VLOOKUP(TEXT($E2523,0),'Angaben Stationen'!$E$14:$V$215,18,0),"")</f>
        <v/>
      </c>
      <c r="E2523" s="344"/>
      <c r="F2523" s="256"/>
      <c r="G2523" s="256"/>
      <c r="H2523" s="307"/>
      <c r="I2523" s="183"/>
      <c r="R2523" s="8">
        <f t="shared" si="343"/>
        <v>0</v>
      </c>
      <c r="S2523" s="8">
        <f>VLOOKUP($D2523,{"29 - Psychiatrie (Erwachsene)",1;"30 - Kinder- und Jugendpsychiatrie",1;"297 - stationsäquivalente Behandlung in der Erwachsenenpsychiatrie (29)",1;"307 - stationsäquivalente Behandlung in der Kinder- und Jugendpsychiatrie (30)",1;"31 - Psychosomatik",1;"",0;0,0},2,0)</f>
        <v>0</v>
      </c>
      <c r="T2523" s="8">
        <f t="shared" si="349"/>
        <v>0</v>
      </c>
      <c r="U2523" s="8">
        <f t="shared" si="351"/>
        <v>0</v>
      </c>
      <c r="V2523" s="8">
        <f t="shared" si="344"/>
        <v>0</v>
      </c>
      <c r="W2523" s="8">
        <f t="shared" si="345"/>
        <v>0</v>
      </c>
      <c r="X2523" s="8">
        <f t="shared" si="346"/>
        <v>0</v>
      </c>
      <c r="Y2523" s="8" t="str">
        <f t="shared" si="347"/>
        <v/>
      </c>
      <c r="Z2523" s="8" t="str">
        <f>VLOOKUP($D2523,{"29 - Psychiatrie (Erwachsene)","BGI";"297 - stationsäquivalente Behandlung in der Erwachsenenpsychiatrie (29)","BGI";"30 - Kinder- und Jugendpsychiatrie","BGII";"307 - stationsäquivalente Behandlung in der Kinder- und Jugendpsychiatrie (30)","BGII";"31 - Psychosomatik","BGI";"","LEER";0,"Leer"},2,0)</f>
        <v>LEER</v>
      </c>
      <c r="AA2523" s="8" t="str">
        <f t="shared" si="348"/>
        <v>Stationen</v>
      </c>
    </row>
    <row r="2524" spans="2:27" ht="15" customHeight="1" x14ac:dyDescent="0.25">
      <c r="B2524" s="76" t="str">
        <f t="shared" si="350"/>
        <v>!!!</v>
      </c>
      <c r="C2524" s="310" t="str">
        <f>IF(LEN($E2524)&gt;0,VLOOKUP(TEXT($E2524,0),'Angaben Stationen'!$E$14:$V$215,17,0),"")</f>
        <v/>
      </c>
      <c r="D2524" s="254" t="str">
        <f>IF(LEN($E2524)&gt;0,VLOOKUP(TEXT($E2524,0),'Angaben Stationen'!$E$14:$V$215,18,0),"")</f>
        <v/>
      </c>
      <c r="E2524" s="344"/>
      <c r="F2524" s="256"/>
      <c r="G2524" s="256"/>
      <c r="H2524" s="307"/>
      <c r="I2524" s="183"/>
      <c r="R2524" s="8">
        <f t="shared" si="343"/>
        <v>0</v>
      </c>
      <c r="S2524" s="8">
        <f>VLOOKUP($D2524,{"29 - Psychiatrie (Erwachsene)",1;"30 - Kinder- und Jugendpsychiatrie",1;"297 - stationsäquivalente Behandlung in der Erwachsenenpsychiatrie (29)",1;"307 - stationsäquivalente Behandlung in der Kinder- und Jugendpsychiatrie (30)",1;"31 - Psychosomatik",1;"",0;0,0},2,0)</f>
        <v>0</v>
      </c>
      <c r="T2524" s="8">
        <f t="shared" si="349"/>
        <v>0</v>
      </c>
      <c r="U2524" s="8">
        <f t="shared" si="351"/>
        <v>0</v>
      </c>
      <c r="V2524" s="8">
        <f t="shared" si="344"/>
        <v>0</v>
      </c>
      <c r="W2524" s="8">
        <f t="shared" si="345"/>
        <v>0</v>
      </c>
      <c r="X2524" s="8">
        <f t="shared" si="346"/>
        <v>0</v>
      </c>
      <c r="Y2524" s="8" t="str">
        <f t="shared" si="347"/>
        <v/>
      </c>
      <c r="Z2524" s="8" t="str">
        <f>VLOOKUP($D2524,{"29 - Psychiatrie (Erwachsene)","BGI";"297 - stationsäquivalente Behandlung in der Erwachsenenpsychiatrie (29)","BGI";"30 - Kinder- und Jugendpsychiatrie","BGII";"307 - stationsäquivalente Behandlung in der Kinder- und Jugendpsychiatrie (30)","BGII";"31 - Psychosomatik","BGI";"","LEER";0,"Leer"},2,0)</f>
        <v>LEER</v>
      </c>
      <c r="AA2524" s="8" t="str">
        <f t="shared" si="348"/>
        <v>Stationen</v>
      </c>
    </row>
    <row r="2525" spans="2:27" ht="15" customHeight="1" x14ac:dyDescent="0.25">
      <c r="B2525" s="76" t="str">
        <f t="shared" si="350"/>
        <v>!!!</v>
      </c>
      <c r="C2525" s="310" t="str">
        <f>IF(LEN($E2525)&gt;0,VLOOKUP(TEXT($E2525,0),'Angaben Stationen'!$E$14:$V$215,17,0),"")</f>
        <v/>
      </c>
      <c r="D2525" s="254" t="str">
        <f>IF(LEN($E2525)&gt;0,VLOOKUP(TEXT($E2525,0),'Angaben Stationen'!$E$14:$V$215,18,0),"")</f>
        <v/>
      </c>
      <c r="E2525" s="344"/>
      <c r="F2525" s="256"/>
      <c r="G2525" s="256"/>
      <c r="H2525" s="307"/>
      <c r="I2525" s="183"/>
      <c r="R2525" s="8">
        <f t="shared" si="343"/>
        <v>0</v>
      </c>
      <c r="S2525" s="8">
        <f>VLOOKUP($D2525,{"29 - Psychiatrie (Erwachsene)",1;"30 - Kinder- und Jugendpsychiatrie",1;"297 - stationsäquivalente Behandlung in der Erwachsenenpsychiatrie (29)",1;"307 - stationsäquivalente Behandlung in der Kinder- und Jugendpsychiatrie (30)",1;"31 - Psychosomatik",1;"",0;0,0},2,0)</f>
        <v>0</v>
      </c>
      <c r="T2525" s="8">
        <f t="shared" si="349"/>
        <v>0</v>
      </c>
      <c r="U2525" s="8">
        <f t="shared" si="351"/>
        <v>0</v>
      </c>
      <c r="V2525" s="8">
        <f t="shared" si="344"/>
        <v>0</v>
      </c>
      <c r="W2525" s="8">
        <f t="shared" si="345"/>
        <v>0</v>
      </c>
      <c r="X2525" s="8">
        <f t="shared" si="346"/>
        <v>0</v>
      </c>
      <c r="Y2525" s="8" t="str">
        <f t="shared" si="347"/>
        <v/>
      </c>
      <c r="Z2525" s="8" t="str">
        <f>VLOOKUP($D2525,{"29 - Psychiatrie (Erwachsene)","BGI";"297 - stationsäquivalente Behandlung in der Erwachsenenpsychiatrie (29)","BGI";"30 - Kinder- und Jugendpsychiatrie","BGII";"307 - stationsäquivalente Behandlung in der Kinder- und Jugendpsychiatrie (30)","BGII";"31 - Psychosomatik","BGI";"","LEER";0,"Leer"},2,0)</f>
        <v>LEER</v>
      </c>
      <c r="AA2525" s="8" t="str">
        <f t="shared" si="348"/>
        <v>Stationen</v>
      </c>
    </row>
    <row r="2526" spans="2:27" ht="15" customHeight="1" x14ac:dyDescent="0.25">
      <c r="B2526" s="76" t="str">
        <f t="shared" si="350"/>
        <v>!!!</v>
      </c>
      <c r="C2526" s="310" t="str">
        <f>IF(LEN($E2526)&gt;0,VLOOKUP(TEXT($E2526,0),'Angaben Stationen'!$E$14:$V$215,17,0),"")</f>
        <v/>
      </c>
      <c r="D2526" s="254" t="str">
        <f>IF(LEN($E2526)&gt;0,VLOOKUP(TEXT($E2526,0),'Angaben Stationen'!$E$14:$V$215,18,0),"")</f>
        <v/>
      </c>
      <c r="E2526" s="344"/>
      <c r="F2526" s="256"/>
      <c r="G2526" s="256"/>
      <c r="H2526" s="307"/>
      <c r="I2526" s="183"/>
      <c r="R2526" s="8">
        <f t="shared" si="343"/>
        <v>0</v>
      </c>
      <c r="S2526" s="8">
        <f>VLOOKUP($D2526,{"29 - Psychiatrie (Erwachsene)",1;"30 - Kinder- und Jugendpsychiatrie",1;"297 - stationsäquivalente Behandlung in der Erwachsenenpsychiatrie (29)",1;"307 - stationsäquivalente Behandlung in der Kinder- und Jugendpsychiatrie (30)",1;"31 - Psychosomatik",1;"",0;0,0},2,0)</f>
        <v>0</v>
      </c>
      <c r="T2526" s="8">
        <f t="shared" si="349"/>
        <v>0</v>
      </c>
      <c r="U2526" s="8">
        <f t="shared" si="351"/>
        <v>0</v>
      </c>
      <c r="V2526" s="8">
        <f t="shared" si="344"/>
        <v>0</v>
      </c>
      <c r="W2526" s="8">
        <f t="shared" si="345"/>
        <v>0</v>
      </c>
      <c r="X2526" s="8">
        <f t="shared" si="346"/>
        <v>0</v>
      </c>
      <c r="Y2526" s="8" t="str">
        <f t="shared" si="347"/>
        <v/>
      </c>
      <c r="Z2526" s="8" t="str">
        <f>VLOOKUP($D2526,{"29 - Psychiatrie (Erwachsene)","BGI";"297 - stationsäquivalente Behandlung in der Erwachsenenpsychiatrie (29)","BGI";"30 - Kinder- und Jugendpsychiatrie","BGII";"307 - stationsäquivalente Behandlung in der Kinder- und Jugendpsychiatrie (30)","BGII";"31 - Psychosomatik","BGI";"","LEER";0,"Leer"},2,0)</f>
        <v>LEER</v>
      </c>
      <c r="AA2526" s="8" t="str">
        <f t="shared" si="348"/>
        <v>Stationen</v>
      </c>
    </row>
    <row r="2527" spans="2:27" ht="15" customHeight="1" x14ac:dyDescent="0.25">
      <c r="B2527" s="76" t="str">
        <f t="shared" si="350"/>
        <v>!!!</v>
      </c>
      <c r="C2527" s="310" t="str">
        <f>IF(LEN($E2527)&gt;0,VLOOKUP(TEXT($E2527,0),'Angaben Stationen'!$E$14:$V$215,17,0),"")</f>
        <v/>
      </c>
      <c r="D2527" s="254" t="str">
        <f>IF(LEN($E2527)&gt;0,VLOOKUP(TEXT($E2527,0),'Angaben Stationen'!$E$14:$V$215,18,0),"")</f>
        <v/>
      </c>
      <c r="E2527" s="344"/>
      <c r="F2527" s="256"/>
      <c r="G2527" s="256"/>
      <c r="H2527" s="307"/>
      <c r="I2527" s="183"/>
      <c r="R2527" s="8">
        <f t="shared" si="343"/>
        <v>0</v>
      </c>
      <c r="S2527" s="8">
        <f>VLOOKUP($D2527,{"29 - Psychiatrie (Erwachsene)",1;"30 - Kinder- und Jugendpsychiatrie",1;"297 - stationsäquivalente Behandlung in der Erwachsenenpsychiatrie (29)",1;"307 - stationsäquivalente Behandlung in der Kinder- und Jugendpsychiatrie (30)",1;"31 - Psychosomatik",1;"",0;0,0},2,0)</f>
        <v>0</v>
      </c>
      <c r="T2527" s="8">
        <f t="shared" si="349"/>
        <v>0</v>
      </c>
      <c r="U2527" s="8">
        <f t="shared" si="351"/>
        <v>0</v>
      </c>
      <c r="V2527" s="8">
        <f t="shared" si="344"/>
        <v>0</v>
      </c>
      <c r="W2527" s="8">
        <f t="shared" si="345"/>
        <v>0</v>
      </c>
      <c r="X2527" s="8">
        <f t="shared" si="346"/>
        <v>0</v>
      </c>
      <c r="Y2527" s="8" t="str">
        <f t="shared" si="347"/>
        <v/>
      </c>
      <c r="Z2527" s="8" t="str">
        <f>VLOOKUP($D2527,{"29 - Psychiatrie (Erwachsene)","BGI";"297 - stationsäquivalente Behandlung in der Erwachsenenpsychiatrie (29)","BGI";"30 - Kinder- und Jugendpsychiatrie","BGII";"307 - stationsäquivalente Behandlung in der Kinder- und Jugendpsychiatrie (30)","BGII";"31 - Psychosomatik","BGI";"","LEER";0,"Leer"},2,0)</f>
        <v>LEER</v>
      </c>
      <c r="AA2527" s="8" t="str">
        <f t="shared" si="348"/>
        <v>Stationen</v>
      </c>
    </row>
    <row r="2528" spans="2:27" ht="15" customHeight="1" x14ac:dyDescent="0.25">
      <c r="B2528" s="76" t="str">
        <f t="shared" si="350"/>
        <v>!!!</v>
      </c>
      <c r="C2528" s="310" t="str">
        <f>IF(LEN($E2528)&gt;0,VLOOKUP(TEXT($E2528,0),'Angaben Stationen'!$E$14:$V$215,17,0),"")</f>
        <v/>
      </c>
      <c r="D2528" s="254" t="str">
        <f>IF(LEN($E2528)&gt;0,VLOOKUP(TEXT($E2528,0),'Angaben Stationen'!$E$14:$V$215,18,0),"")</f>
        <v/>
      </c>
      <c r="E2528" s="344"/>
      <c r="F2528" s="256"/>
      <c r="G2528" s="256"/>
      <c r="H2528" s="307"/>
      <c r="I2528" s="183"/>
      <c r="R2528" s="8">
        <f t="shared" si="343"/>
        <v>0</v>
      </c>
      <c r="S2528" s="8">
        <f>VLOOKUP($D2528,{"29 - Psychiatrie (Erwachsene)",1;"30 - Kinder- und Jugendpsychiatrie",1;"297 - stationsäquivalente Behandlung in der Erwachsenenpsychiatrie (29)",1;"307 - stationsäquivalente Behandlung in der Kinder- und Jugendpsychiatrie (30)",1;"31 - Psychosomatik",1;"",0;0,0},2,0)</f>
        <v>0</v>
      </c>
      <c r="T2528" s="8">
        <f t="shared" si="349"/>
        <v>0</v>
      </c>
      <c r="U2528" s="8">
        <f t="shared" si="351"/>
        <v>0</v>
      </c>
      <c r="V2528" s="8">
        <f t="shared" si="344"/>
        <v>0</v>
      </c>
      <c r="W2528" s="8">
        <f t="shared" si="345"/>
        <v>0</v>
      </c>
      <c r="X2528" s="8">
        <f t="shared" si="346"/>
        <v>0</v>
      </c>
      <c r="Y2528" s="8" t="str">
        <f t="shared" si="347"/>
        <v/>
      </c>
      <c r="Z2528" s="8" t="str">
        <f>VLOOKUP($D2528,{"29 - Psychiatrie (Erwachsene)","BGI";"297 - stationsäquivalente Behandlung in der Erwachsenenpsychiatrie (29)","BGI";"30 - Kinder- und Jugendpsychiatrie","BGII";"307 - stationsäquivalente Behandlung in der Kinder- und Jugendpsychiatrie (30)","BGII";"31 - Psychosomatik","BGI";"","LEER";0,"Leer"},2,0)</f>
        <v>LEER</v>
      </c>
      <c r="AA2528" s="8" t="str">
        <f t="shared" si="348"/>
        <v>Stationen</v>
      </c>
    </row>
    <row r="2529" spans="2:27" ht="15" customHeight="1" x14ac:dyDescent="0.25">
      <c r="B2529" s="76" t="str">
        <f t="shared" si="350"/>
        <v>!!!</v>
      </c>
      <c r="C2529" s="310" t="str">
        <f>IF(LEN($E2529)&gt;0,VLOOKUP(TEXT($E2529,0),'Angaben Stationen'!$E$14:$V$215,17,0),"")</f>
        <v/>
      </c>
      <c r="D2529" s="254" t="str">
        <f>IF(LEN($E2529)&gt;0,VLOOKUP(TEXT($E2529,0),'Angaben Stationen'!$E$14:$V$215,18,0),"")</f>
        <v/>
      </c>
      <c r="E2529" s="344"/>
      <c r="F2529" s="256"/>
      <c r="G2529" s="256"/>
      <c r="H2529" s="307"/>
      <c r="I2529" s="183"/>
      <c r="R2529" s="8">
        <f t="shared" si="343"/>
        <v>0</v>
      </c>
      <c r="S2529" s="8">
        <f>VLOOKUP($D2529,{"29 - Psychiatrie (Erwachsene)",1;"30 - Kinder- und Jugendpsychiatrie",1;"297 - stationsäquivalente Behandlung in der Erwachsenenpsychiatrie (29)",1;"307 - stationsäquivalente Behandlung in der Kinder- und Jugendpsychiatrie (30)",1;"31 - Psychosomatik",1;"",0;0,0},2,0)</f>
        <v>0</v>
      </c>
      <c r="T2529" s="8">
        <f t="shared" si="349"/>
        <v>0</v>
      </c>
      <c r="U2529" s="8">
        <f t="shared" si="351"/>
        <v>0</v>
      </c>
      <c r="V2529" s="8">
        <f t="shared" si="344"/>
        <v>0</v>
      </c>
      <c r="W2529" s="8">
        <f t="shared" si="345"/>
        <v>0</v>
      </c>
      <c r="X2529" s="8">
        <f t="shared" si="346"/>
        <v>0</v>
      </c>
      <c r="Y2529" s="8" t="str">
        <f t="shared" si="347"/>
        <v/>
      </c>
      <c r="Z2529" s="8" t="str">
        <f>VLOOKUP($D2529,{"29 - Psychiatrie (Erwachsene)","BGI";"297 - stationsäquivalente Behandlung in der Erwachsenenpsychiatrie (29)","BGI";"30 - Kinder- und Jugendpsychiatrie","BGII";"307 - stationsäquivalente Behandlung in der Kinder- und Jugendpsychiatrie (30)","BGII";"31 - Psychosomatik","BGI";"","LEER";0,"Leer"},2,0)</f>
        <v>LEER</v>
      </c>
      <c r="AA2529" s="8" t="str">
        <f t="shared" si="348"/>
        <v>Stationen</v>
      </c>
    </row>
    <row r="2530" spans="2:27" ht="15" customHeight="1" x14ac:dyDescent="0.25">
      <c r="B2530" s="76" t="str">
        <f t="shared" si="350"/>
        <v>!!!</v>
      </c>
      <c r="C2530" s="310" t="str">
        <f>IF(LEN($E2530)&gt;0,VLOOKUP(TEXT($E2530,0),'Angaben Stationen'!$E$14:$V$215,17,0),"")</f>
        <v/>
      </c>
      <c r="D2530" s="254" t="str">
        <f>IF(LEN($E2530)&gt;0,VLOOKUP(TEXT($E2530,0),'Angaben Stationen'!$E$14:$V$215,18,0),"")</f>
        <v/>
      </c>
      <c r="E2530" s="344"/>
      <c r="F2530" s="256"/>
      <c r="G2530" s="256"/>
      <c r="H2530" s="307"/>
      <c r="I2530" s="183"/>
      <c r="R2530" s="8">
        <f t="shared" ref="R2530:R2593" si="352">IF(LEN(B2530)&gt;0,0,1)</f>
        <v>0</v>
      </c>
      <c r="S2530" s="8">
        <f>VLOOKUP($D2530,{"29 - Psychiatrie (Erwachsene)",1;"30 - Kinder- und Jugendpsychiatrie",1;"297 - stationsäquivalente Behandlung in der Erwachsenenpsychiatrie (29)",1;"307 - stationsäquivalente Behandlung in der Kinder- und Jugendpsychiatrie (30)",1;"31 - Psychosomatik",1;"",0;0,0},2,0)</f>
        <v>0</v>
      </c>
      <c r="T2530" s="8">
        <f t="shared" si="349"/>
        <v>0</v>
      </c>
      <c r="U2530" s="8">
        <f t="shared" si="351"/>
        <v>0</v>
      </c>
      <c r="V2530" s="8">
        <f t="shared" ref="V2530:V2593" si="353">IF(VALUE($F2530)&gt;0,1,0)</f>
        <v>0</v>
      </c>
      <c r="W2530" s="8">
        <f t="shared" ref="W2530:W2593" si="354">IF(LEN($G2530)&gt;0,1,0)</f>
        <v>0</v>
      </c>
      <c r="X2530" s="8">
        <f t="shared" ref="X2530:X2593" si="355">IF(LEN($H2530)&gt;0,1,0)</f>
        <v>0</v>
      </c>
      <c r="Y2530" s="8" t="str">
        <f t="shared" ref="Y2530:Y2593" si="356">IF($D2530&lt;&gt;"","MonatII","")</f>
        <v/>
      </c>
      <c r="Z2530" s="8" t="str">
        <f>VLOOKUP($D2530,{"29 - Psychiatrie (Erwachsene)","BGI";"297 - stationsäquivalente Behandlung in der Erwachsenenpsychiatrie (29)","BGI";"30 - Kinder- und Jugendpsychiatrie","BGII";"307 - stationsäquivalente Behandlung in der Kinder- und Jugendpsychiatrie (30)","BGII";"31 - Psychosomatik","BGI";"","LEER";0,"Leer"},2,0)</f>
        <v>LEER</v>
      </c>
      <c r="AA2530" s="8" t="str">
        <f t="shared" ref="AA2530:AA2593" si="357">"Stationen"</f>
        <v>Stationen</v>
      </c>
    </row>
    <row r="2531" spans="2:27" ht="15" customHeight="1" x14ac:dyDescent="0.25">
      <c r="B2531" s="76" t="str">
        <f t="shared" si="350"/>
        <v>!!!</v>
      </c>
      <c r="C2531" s="310" t="str">
        <f>IF(LEN($E2531)&gt;0,VLOOKUP(TEXT($E2531,0),'Angaben Stationen'!$E$14:$V$215,17,0),"")</f>
        <v/>
      </c>
      <c r="D2531" s="254" t="str">
        <f>IF(LEN($E2531)&gt;0,VLOOKUP(TEXT($E2531,0),'Angaben Stationen'!$E$14:$V$215,18,0),"")</f>
        <v/>
      </c>
      <c r="E2531" s="344"/>
      <c r="F2531" s="256"/>
      <c r="G2531" s="256"/>
      <c r="H2531" s="307"/>
      <c r="I2531" s="183"/>
      <c r="R2531" s="8">
        <f t="shared" si="352"/>
        <v>0</v>
      </c>
      <c r="S2531" s="8">
        <f>VLOOKUP($D2531,{"29 - Psychiatrie (Erwachsene)",1;"30 - Kinder- und Jugendpsychiatrie",1;"297 - stationsäquivalente Behandlung in der Erwachsenenpsychiatrie (29)",1;"307 - stationsäquivalente Behandlung in der Kinder- und Jugendpsychiatrie (30)",1;"31 - Psychosomatik",1;"",0;0,0},2,0)</f>
        <v>0</v>
      </c>
      <c r="T2531" s="8">
        <f t="shared" si="349"/>
        <v>0</v>
      </c>
      <c r="U2531" s="8">
        <f t="shared" si="351"/>
        <v>0</v>
      </c>
      <c r="V2531" s="8">
        <f t="shared" si="353"/>
        <v>0</v>
      </c>
      <c r="W2531" s="8">
        <f t="shared" si="354"/>
        <v>0</v>
      </c>
      <c r="X2531" s="8">
        <f t="shared" si="355"/>
        <v>0</v>
      </c>
      <c r="Y2531" s="8" t="str">
        <f t="shared" si="356"/>
        <v/>
      </c>
      <c r="Z2531" s="8" t="str">
        <f>VLOOKUP($D2531,{"29 - Psychiatrie (Erwachsene)","BGI";"297 - stationsäquivalente Behandlung in der Erwachsenenpsychiatrie (29)","BGI";"30 - Kinder- und Jugendpsychiatrie","BGII";"307 - stationsäquivalente Behandlung in der Kinder- und Jugendpsychiatrie (30)","BGII";"31 - Psychosomatik","BGI";"","LEER";0,"Leer"},2,0)</f>
        <v>LEER</v>
      </c>
      <c r="AA2531" s="8" t="str">
        <f t="shared" si="357"/>
        <v>Stationen</v>
      </c>
    </row>
    <row r="2532" spans="2:27" ht="15" customHeight="1" x14ac:dyDescent="0.25">
      <c r="B2532" s="76" t="str">
        <f t="shared" si="350"/>
        <v>!!!</v>
      </c>
      <c r="C2532" s="310" t="str">
        <f>IF(LEN($E2532)&gt;0,VLOOKUP(TEXT($E2532,0),'Angaben Stationen'!$E$14:$V$215,17,0),"")</f>
        <v/>
      </c>
      <c r="D2532" s="254" t="str">
        <f>IF(LEN($E2532)&gt;0,VLOOKUP(TEXT($E2532,0),'Angaben Stationen'!$E$14:$V$215,18,0),"")</f>
        <v/>
      </c>
      <c r="E2532" s="344"/>
      <c r="F2532" s="256"/>
      <c r="G2532" s="256"/>
      <c r="H2532" s="307"/>
      <c r="I2532" s="183"/>
      <c r="R2532" s="8">
        <f t="shared" si="352"/>
        <v>0</v>
      </c>
      <c r="S2532" s="8">
        <f>VLOOKUP($D2532,{"29 - Psychiatrie (Erwachsene)",1;"30 - Kinder- und Jugendpsychiatrie",1;"297 - stationsäquivalente Behandlung in der Erwachsenenpsychiatrie (29)",1;"307 - stationsäquivalente Behandlung in der Kinder- und Jugendpsychiatrie (30)",1;"31 - Psychosomatik",1;"",0;0,0},2,0)</f>
        <v>0</v>
      </c>
      <c r="T2532" s="8">
        <f t="shared" si="349"/>
        <v>0</v>
      </c>
      <c r="U2532" s="8">
        <f t="shared" si="351"/>
        <v>0</v>
      </c>
      <c r="V2532" s="8">
        <f t="shared" si="353"/>
        <v>0</v>
      </c>
      <c r="W2532" s="8">
        <f t="shared" si="354"/>
        <v>0</v>
      </c>
      <c r="X2532" s="8">
        <f t="shared" si="355"/>
        <v>0</v>
      </c>
      <c r="Y2532" s="8" t="str">
        <f t="shared" si="356"/>
        <v/>
      </c>
      <c r="Z2532" s="8" t="str">
        <f>VLOOKUP($D2532,{"29 - Psychiatrie (Erwachsene)","BGI";"297 - stationsäquivalente Behandlung in der Erwachsenenpsychiatrie (29)","BGI";"30 - Kinder- und Jugendpsychiatrie","BGII";"307 - stationsäquivalente Behandlung in der Kinder- und Jugendpsychiatrie (30)","BGII";"31 - Psychosomatik","BGI";"","LEER";0,"Leer"},2,0)</f>
        <v>LEER</v>
      </c>
      <c r="AA2532" s="8" t="str">
        <f t="shared" si="357"/>
        <v>Stationen</v>
      </c>
    </row>
    <row r="2533" spans="2:27" ht="15" customHeight="1" x14ac:dyDescent="0.25">
      <c r="B2533" s="76" t="str">
        <f t="shared" si="350"/>
        <v>!!!</v>
      </c>
      <c r="C2533" s="310" t="str">
        <f>IF(LEN($E2533)&gt;0,VLOOKUP(TEXT($E2533,0),'Angaben Stationen'!$E$14:$V$215,17,0),"")</f>
        <v/>
      </c>
      <c r="D2533" s="254" t="str">
        <f>IF(LEN($E2533)&gt;0,VLOOKUP(TEXT($E2533,0),'Angaben Stationen'!$E$14:$V$215,18,0),"")</f>
        <v/>
      </c>
      <c r="E2533" s="344"/>
      <c r="F2533" s="256"/>
      <c r="G2533" s="256"/>
      <c r="H2533" s="307"/>
      <c r="I2533" s="183"/>
      <c r="R2533" s="8">
        <f t="shared" si="352"/>
        <v>0</v>
      </c>
      <c r="S2533" s="8">
        <f>VLOOKUP($D2533,{"29 - Psychiatrie (Erwachsene)",1;"30 - Kinder- und Jugendpsychiatrie",1;"297 - stationsäquivalente Behandlung in der Erwachsenenpsychiatrie (29)",1;"307 - stationsäquivalente Behandlung in der Kinder- und Jugendpsychiatrie (30)",1;"31 - Psychosomatik",1;"",0;0,0},2,0)</f>
        <v>0</v>
      </c>
      <c r="T2533" s="8">
        <f t="shared" si="349"/>
        <v>0</v>
      </c>
      <c r="U2533" s="8">
        <f t="shared" si="351"/>
        <v>0</v>
      </c>
      <c r="V2533" s="8">
        <f t="shared" si="353"/>
        <v>0</v>
      </c>
      <c r="W2533" s="8">
        <f t="shared" si="354"/>
        <v>0</v>
      </c>
      <c r="X2533" s="8">
        <f t="shared" si="355"/>
        <v>0</v>
      </c>
      <c r="Y2533" s="8" t="str">
        <f t="shared" si="356"/>
        <v/>
      </c>
      <c r="Z2533" s="8" t="str">
        <f>VLOOKUP($D2533,{"29 - Psychiatrie (Erwachsene)","BGI";"297 - stationsäquivalente Behandlung in der Erwachsenenpsychiatrie (29)","BGI";"30 - Kinder- und Jugendpsychiatrie","BGII";"307 - stationsäquivalente Behandlung in der Kinder- und Jugendpsychiatrie (30)","BGII";"31 - Psychosomatik","BGI";"","LEER";0,"Leer"},2,0)</f>
        <v>LEER</v>
      </c>
      <c r="AA2533" s="8" t="str">
        <f t="shared" si="357"/>
        <v>Stationen</v>
      </c>
    </row>
    <row r="2534" spans="2:27" ht="15" customHeight="1" x14ac:dyDescent="0.25">
      <c r="B2534" s="76" t="str">
        <f t="shared" si="350"/>
        <v>!!!</v>
      </c>
      <c r="C2534" s="310" t="str">
        <f>IF(LEN($E2534)&gt;0,VLOOKUP(TEXT($E2534,0),'Angaben Stationen'!$E$14:$V$215,17,0),"")</f>
        <v/>
      </c>
      <c r="D2534" s="254" t="str">
        <f>IF(LEN($E2534)&gt;0,VLOOKUP(TEXT($E2534,0),'Angaben Stationen'!$E$14:$V$215,18,0),"")</f>
        <v/>
      </c>
      <c r="E2534" s="344"/>
      <c r="F2534" s="256"/>
      <c r="G2534" s="256"/>
      <c r="H2534" s="307"/>
      <c r="I2534" s="183"/>
      <c r="R2534" s="8">
        <f t="shared" si="352"/>
        <v>0</v>
      </c>
      <c r="S2534" s="8">
        <f>VLOOKUP($D2534,{"29 - Psychiatrie (Erwachsene)",1;"30 - Kinder- und Jugendpsychiatrie",1;"297 - stationsäquivalente Behandlung in der Erwachsenenpsychiatrie (29)",1;"307 - stationsäquivalente Behandlung in der Kinder- und Jugendpsychiatrie (30)",1;"31 - Psychosomatik",1;"",0;0,0},2,0)</f>
        <v>0</v>
      </c>
      <c r="T2534" s="8">
        <f t="shared" ref="T2534:T2597" si="358">IF(LEN($C2534)&gt;0,1,0)</f>
        <v>0</v>
      </c>
      <c r="U2534" s="8">
        <f t="shared" si="351"/>
        <v>0</v>
      </c>
      <c r="V2534" s="8">
        <f t="shared" si="353"/>
        <v>0</v>
      </c>
      <c r="W2534" s="8">
        <f t="shared" si="354"/>
        <v>0</v>
      </c>
      <c r="X2534" s="8">
        <f t="shared" si="355"/>
        <v>0</v>
      </c>
      <c r="Y2534" s="8" t="str">
        <f t="shared" si="356"/>
        <v/>
      </c>
      <c r="Z2534" s="8" t="str">
        <f>VLOOKUP($D2534,{"29 - Psychiatrie (Erwachsene)","BGI";"297 - stationsäquivalente Behandlung in der Erwachsenenpsychiatrie (29)","BGI";"30 - Kinder- und Jugendpsychiatrie","BGII";"307 - stationsäquivalente Behandlung in der Kinder- und Jugendpsychiatrie (30)","BGII";"31 - Psychosomatik","BGI";"","LEER";0,"Leer"},2,0)</f>
        <v>LEER</v>
      </c>
      <c r="AA2534" s="8" t="str">
        <f t="shared" si="357"/>
        <v>Stationen</v>
      </c>
    </row>
    <row r="2535" spans="2:27" ht="15" customHeight="1" x14ac:dyDescent="0.25">
      <c r="B2535" s="76" t="str">
        <f t="shared" si="350"/>
        <v>!!!</v>
      </c>
      <c r="C2535" s="310" t="str">
        <f>IF(LEN($E2535)&gt;0,VLOOKUP(TEXT($E2535,0),'Angaben Stationen'!$E$14:$V$215,17,0),"")</f>
        <v/>
      </c>
      <c r="D2535" s="254" t="str">
        <f>IF(LEN($E2535)&gt;0,VLOOKUP(TEXT($E2535,0),'Angaben Stationen'!$E$14:$V$215,18,0),"")</f>
        <v/>
      </c>
      <c r="E2535" s="344"/>
      <c r="F2535" s="256"/>
      <c r="G2535" s="256"/>
      <c r="H2535" s="307"/>
      <c r="I2535" s="183"/>
      <c r="R2535" s="8">
        <f t="shared" si="352"/>
        <v>0</v>
      </c>
      <c r="S2535" s="8">
        <f>VLOOKUP($D2535,{"29 - Psychiatrie (Erwachsene)",1;"30 - Kinder- und Jugendpsychiatrie",1;"297 - stationsäquivalente Behandlung in der Erwachsenenpsychiatrie (29)",1;"307 - stationsäquivalente Behandlung in der Kinder- und Jugendpsychiatrie (30)",1;"31 - Psychosomatik",1;"",0;0,0},2,0)</f>
        <v>0</v>
      </c>
      <c r="T2535" s="8">
        <f t="shared" si="358"/>
        <v>0</v>
      </c>
      <c r="U2535" s="8">
        <f t="shared" si="351"/>
        <v>0</v>
      </c>
      <c r="V2535" s="8">
        <f t="shared" si="353"/>
        <v>0</v>
      </c>
      <c r="W2535" s="8">
        <f t="shared" si="354"/>
        <v>0</v>
      </c>
      <c r="X2535" s="8">
        <f t="shared" si="355"/>
        <v>0</v>
      </c>
      <c r="Y2535" s="8" t="str">
        <f t="shared" si="356"/>
        <v/>
      </c>
      <c r="Z2535" s="8" t="str">
        <f>VLOOKUP($D2535,{"29 - Psychiatrie (Erwachsene)","BGI";"297 - stationsäquivalente Behandlung in der Erwachsenenpsychiatrie (29)","BGI";"30 - Kinder- und Jugendpsychiatrie","BGII";"307 - stationsäquivalente Behandlung in der Kinder- und Jugendpsychiatrie (30)","BGII";"31 - Psychosomatik","BGI";"","LEER";0,"Leer"},2,0)</f>
        <v>LEER</v>
      </c>
      <c r="AA2535" s="8" t="str">
        <f t="shared" si="357"/>
        <v>Stationen</v>
      </c>
    </row>
    <row r="2536" spans="2:27" ht="15" customHeight="1" x14ac:dyDescent="0.25">
      <c r="B2536" s="76" t="str">
        <f t="shared" si="350"/>
        <v>!!!</v>
      </c>
      <c r="C2536" s="310" t="str">
        <f>IF(LEN($E2536)&gt;0,VLOOKUP(TEXT($E2536,0),'Angaben Stationen'!$E$14:$V$215,17,0),"")</f>
        <v/>
      </c>
      <c r="D2536" s="254" t="str">
        <f>IF(LEN($E2536)&gt;0,VLOOKUP(TEXT($E2536,0),'Angaben Stationen'!$E$14:$V$215,18,0),"")</f>
        <v/>
      </c>
      <c r="E2536" s="344"/>
      <c r="F2536" s="256"/>
      <c r="G2536" s="256"/>
      <c r="H2536" s="307"/>
      <c r="I2536" s="183"/>
      <c r="R2536" s="8">
        <f t="shared" si="352"/>
        <v>0</v>
      </c>
      <c r="S2536" s="8">
        <f>VLOOKUP($D2536,{"29 - Psychiatrie (Erwachsene)",1;"30 - Kinder- und Jugendpsychiatrie",1;"297 - stationsäquivalente Behandlung in der Erwachsenenpsychiatrie (29)",1;"307 - stationsäquivalente Behandlung in der Kinder- und Jugendpsychiatrie (30)",1;"31 - Psychosomatik",1;"",0;0,0},2,0)</f>
        <v>0</v>
      </c>
      <c r="T2536" s="8">
        <f t="shared" si="358"/>
        <v>0</v>
      </c>
      <c r="U2536" s="8">
        <f t="shared" si="351"/>
        <v>0</v>
      </c>
      <c r="V2536" s="8">
        <f t="shared" si="353"/>
        <v>0</v>
      </c>
      <c r="W2536" s="8">
        <f t="shared" si="354"/>
        <v>0</v>
      </c>
      <c r="X2536" s="8">
        <f t="shared" si="355"/>
        <v>0</v>
      </c>
      <c r="Y2536" s="8" t="str">
        <f t="shared" si="356"/>
        <v/>
      </c>
      <c r="Z2536" s="8" t="str">
        <f>VLOOKUP($D2536,{"29 - Psychiatrie (Erwachsene)","BGI";"297 - stationsäquivalente Behandlung in der Erwachsenenpsychiatrie (29)","BGI";"30 - Kinder- und Jugendpsychiatrie","BGII";"307 - stationsäquivalente Behandlung in der Kinder- und Jugendpsychiatrie (30)","BGII";"31 - Psychosomatik","BGI";"","LEER";0,"Leer"},2,0)</f>
        <v>LEER</v>
      </c>
      <c r="AA2536" s="8" t="str">
        <f t="shared" si="357"/>
        <v>Stationen</v>
      </c>
    </row>
    <row r="2537" spans="2:27" ht="15" customHeight="1" x14ac:dyDescent="0.25">
      <c r="B2537" s="76" t="str">
        <f t="shared" si="350"/>
        <v>!!!</v>
      </c>
      <c r="C2537" s="310" t="str">
        <f>IF(LEN($E2537)&gt;0,VLOOKUP(TEXT($E2537,0),'Angaben Stationen'!$E$14:$V$215,17,0),"")</f>
        <v/>
      </c>
      <c r="D2537" s="254" t="str">
        <f>IF(LEN($E2537)&gt;0,VLOOKUP(TEXT($E2537,0),'Angaben Stationen'!$E$14:$V$215,18,0),"")</f>
        <v/>
      </c>
      <c r="E2537" s="344"/>
      <c r="F2537" s="256"/>
      <c r="G2537" s="256"/>
      <c r="H2537" s="307"/>
      <c r="I2537" s="183"/>
      <c r="R2537" s="8">
        <f t="shared" si="352"/>
        <v>0</v>
      </c>
      <c r="S2537" s="8">
        <f>VLOOKUP($D2537,{"29 - Psychiatrie (Erwachsene)",1;"30 - Kinder- und Jugendpsychiatrie",1;"297 - stationsäquivalente Behandlung in der Erwachsenenpsychiatrie (29)",1;"307 - stationsäquivalente Behandlung in der Kinder- und Jugendpsychiatrie (30)",1;"31 - Psychosomatik",1;"",0;0,0},2,0)</f>
        <v>0</v>
      </c>
      <c r="T2537" s="8">
        <f t="shared" si="358"/>
        <v>0</v>
      </c>
      <c r="U2537" s="8">
        <f t="shared" si="351"/>
        <v>0</v>
      </c>
      <c r="V2537" s="8">
        <f t="shared" si="353"/>
        <v>0</v>
      </c>
      <c r="W2537" s="8">
        <f t="shared" si="354"/>
        <v>0</v>
      </c>
      <c r="X2537" s="8">
        <f t="shared" si="355"/>
        <v>0</v>
      </c>
      <c r="Y2537" s="8" t="str">
        <f t="shared" si="356"/>
        <v/>
      </c>
      <c r="Z2537" s="8" t="str">
        <f>VLOOKUP($D2537,{"29 - Psychiatrie (Erwachsene)","BGI";"297 - stationsäquivalente Behandlung in der Erwachsenenpsychiatrie (29)","BGI";"30 - Kinder- und Jugendpsychiatrie","BGII";"307 - stationsäquivalente Behandlung in der Kinder- und Jugendpsychiatrie (30)","BGII";"31 - Psychosomatik","BGI";"","LEER";0,"Leer"},2,0)</f>
        <v>LEER</v>
      </c>
      <c r="AA2537" s="8" t="str">
        <f t="shared" si="357"/>
        <v>Stationen</v>
      </c>
    </row>
    <row r="2538" spans="2:27" ht="15" customHeight="1" x14ac:dyDescent="0.25">
      <c r="B2538" s="76" t="str">
        <f t="shared" si="350"/>
        <v>!!!</v>
      </c>
      <c r="C2538" s="310" t="str">
        <f>IF(LEN($E2538)&gt;0,VLOOKUP(TEXT($E2538,0),'Angaben Stationen'!$E$14:$V$215,17,0),"")</f>
        <v/>
      </c>
      <c r="D2538" s="254" t="str">
        <f>IF(LEN($E2538)&gt;0,VLOOKUP(TEXT($E2538,0),'Angaben Stationen'!$E$14:$V$215,18,0),"")</f>
        <v/>
      </c>
      <c r="E2538" s="344"/>
      <c r="F2538" s="256"/>
      <c r="G2538" s="256"/>
      <c r="H2538" s="307"/>
      <c r="I2538" s="183"/>
      <c r="R2538" s="8">
        <f t="shared" si="352"/>
        <v>0</v>
      </c>
      <c r="S2538" s="8">
        <f>VLOOKUP($D2538,{"29 - Psychiatrie (Erwachsene)",1;"30 - Kinder- und Jugendpsychiatrie",1;"297 - stationsäquivalente Behandlung in der Erwachsenenpsychiatrie (29)",1;"307 - stationsäquivalente Behandlung in der Kinder- und Jugendpsychiatrie (30)",1;"31 - Psychosomatik",1;"",0;0,0},2,0)</f>
        <v>0</v>
      </c>
      <c r="T2538" s="8">
        <f t="shared" si="358"/>
        <v>0</v>
      </c>
      <c r="U2538" s="8">
        <f t="shared" si="351"/>
        <v>0</v>
      </c>
      <c r="V2538" s="8">
        <f t="shared" si="353"/>
        <v>0</v>
      </c>
      <c r="W2538" s="8">
        <f t="shared" si="354"/>
        <v>0</v>
      </c>
      <c r="X2538" s="8">
        <f t="shared" si="355"/>
        <v>0</v>
      </c>
      <c r="Y2538" s="8" t="str">
        <f t="shared" si="356"/>
        <v/>
      </c>
      <c r="Z2538" s="8" t="str">
        <f>VLOOKUP($D2538,{"29 - Psychiatrie (Erwachsene)","BGI";"297 - stationsäquivalente Behandlung in der Erwachsenenpsychiatrie (29)","BGI";"30 - Kinder- und Jugendpsychiatrie","BGII";"307 - stationsäquivalente Behandlung in der Kinder- und Jugendpsychiatrie (30)","BGII";"31 - Psychosomatik","BGI";"","LEER";0,"Leer"},2,0)</f>
        <v>LEER</v>
      </c>
      <c r="AA2538" s="8" t="str">
        <f t="shared" si="357"/>
        <v>Stationen</v>
      </c>
    </row>
    <row r="2539" spans="2:27" ht="15" customHeight="1" x14ac:dyDescent="0.25">
      <c r="B2539" s="76" t="str">
        <f t="shared" si="350"/>
        <v>!!!</v>
      </c>
      <c r="C2539" s="310" t="str">
        <f>IF(LEN($E2539)&gt;0,VLOOKUP(TEXT($E2539,0),'Angaben Stationen'!$E$14:$V$215,17,0),"")</f>
        <v/>
      </c>
      <c r="D2539" s="254" t="str">
        <f>IF(LEN($E2539)&gt;0,VLOOKUP(TEXT($E2539,0),'Angaben Stationen'!$E$14:$V$215,18,0),"")</f>
        <v/>
      </c>
      <c r="E2539" s="344"/>
      <c r="F2539" s="256"/>
      <c r="G2539" s="256"/>
      <c r="H2539" s="307"/>
      <c r="I2539" s="183"/>
      <c r="R2539" s="8">
        <f t="shared" si="352"/>
        <v>0</v>
      </c>
      <c r="S2539" s="8">
        <f>VLOOKUP($D2539,{"29 - Psychiatrie (Erwachsene)",1;"30 - Kinder- und Jugendpsychiatrie",1;"297 - stationsäquivalente Behandlung in der Erwachsenenpsychiatrie (29)",1;"307 - stationsäquivalente Behandlung in der Kinder- und Jugendpsychiatrie (30)",1;"31 - Psychosomatik",1;"",0;0,0},2,0)</f>
        <v>0</v>
      </c>
      <c r="T2539" s="8">
        <f t="shared" si="358"/>
        <v>0</v>
      </c>
      <c r="U2539" s="8">
        <f t="shared" si="351"/>
        <v>0</v>
      </c>
      <c r="V2539" s="8">
        <f t="shared" si="353"/>
        <v>0</v>
      </c>
      <c r="W2539" s="8">
        <f t="shared" si="354"/>
        <v>0</v>
      </c>
      <c r="X2539" s="8">
        <f t="shared" si="355"/>
        <v>0</v>
      </c>
      <c r="Y2539" s="8" t="str">
        <f t="shared" si="356"/>
        <v/>
      </c>
      <c r="Z2539" s="8" t="str">
        <f>VLOOKUP($D2539,{"29 - Psychiatrie (Erwachsene)","BGI";"297 - stationsäquivalente Behandlung in der Erwachsenenpsychiatrie (29)","BGI";"30 - Kinder- und Jugendpsychiatrie","BGII";"307 - stationsäquivalente Behandlung in der Kinder- und Jugendpsychiatrie (30)","BGII";"31 - Psychosomatik","BGI";"","LEER";0,"Leer"},2,0)</f>
        <v>LEER</v>
      </c>
      <c r="AA2539" s="8" t="str">
        <f t="shared" si="357"/>
        <v>Stationen</v>
      </c>
    </row>
    <row r="2540" spans="2:27" ht="15" customHeight="1" x14ac:dyDescent="0.25">
      <c r="B2540" s="76" t="str">
        <f t="shared" si="350"/>
        <v>!!!</v>
      </c>
      <c r="C2540" s="310" t="str">
        <f>IF(LEN($E2540)&gt;0,VLOOKUP(TEXT($E2540,0),'Angaben Stationen'!$E$14:$V$215,17,0),"")</f>
        <v/>
      </c>
      <c r="D2540" s="254" t="str">
        <f>IF(LEN($E2540)&gt;0,VLOOKUP(TEXT($E2540,0),'Angaben Stationen'!$E$14:$V$215,18,0),"")</f>
        <v/>
      </c>
      <c r="E2540" s="344"/>
      <c r="F2540" s="256"/>
      <c r="G2540" s="256"/>
      <c r="H2540" s="307"/>
      <c r="I2540" s="183"/>
      <c r="R2540" s="8">
        <f t="shared" si="352"/>
        <v>0</v>
      </c>
      <c r="S2540" s="8">
        <f>VLOOKUP($D2540,{"29 - Psychiatrie (Erwachsene)",1;"30 - Kinder- und Jugendpsychiatrie",1;"297 - stationsäquivalente Behandlung in der Erwachsenenpsychiatrie (29)",1;"307 - stationsäquivalente Behandlung in der Kinder- und Jugendpsychiatrie (30)",1;"31 - Psychosomatik",1;"",0;0,0},2,0)</f>
        <v>0</v>
      </c>
      <c r="T2540" s="8">
        <f t="shared" si="358"/>
        <v>0</v>
      </c>
      <c r="U2540" s="8">
        <f t="shared" si="351"/>
        <v>0</v>
      </c>
      <c r="V2540" s="8">
        <f t="shared" si="353"/>
        <v>0</v>
      </c>
      <c r="W2540" s="8">
        <f t="shared" si="354"/>
        <v>0</v>
      </c>
      <c r="X2540" s="8">
        <f t="shared" si="355"/>
        <v>0</v>
      </c>
      <c r="Y2540" s="8" t="str">
        <f t="shared" si="356"/>
        <v/>
      </c>
      <c r="Z2540" s="8" t="str">
        <f>VLOOKUP($D2540,{"29 - Psychiatrie (Erwachsene)","BGI";"297 - stationsäquivalente Behandlung in der Erwachsenenpsychiatrie (29)","BGI";"30 - Kinder- und Jugendpsychiatrie","BGII";"307 - stationsäquivalente Behandlung in der Kinder- und Jugendpsychiatrie (30)","BGII";"31 - Psychosomatik","BGI";"","LEER";0,"Leer"},2,0)</f>
        <v>LEER</v>
      </c>
      <c r="AA2540" s="8" t="str">
        <f t="shared" si="357"/>
        <v>Stationen</v>
      </c>
    </row>
    <row r="2541" spans="2:27" ht="15" customHeight="1" x14ac:dyDescent="0.25">
      <c r="B2541" s="76" t="str">
        <f t="shared" si="350"/>
        <v>!!!</v>
      </c>
      <c r="C2541" s="310" t="str">
        <f>IF(LEN($E2541)&gt;0,VLOOKUP(TEXT($E2541,0),'Angaben Stationen'!$E$14:$V$215,17,0),"")</f>
        <v/>
      </c>
      <c r="D2541" s="254" t="str">
        <f>IF(LEN($E2541)&gt;0,VLOOKUP(TEXT($E2541,0),'Angaben Stationen'!$E$14:$V$215,18,0),"")</f>
        <v/>
      </c>
      <c r="E2541" s="344"/>
      <c r="F2541" s="256"/>
      <c r="G2541" s="256"/>
      <c r="H2541" s="307"/>
      <c r="I2541" s="183"/>
      <c r="R2541" s="8">
        <f t="shared" si="352"/>
        <v>0</v>
      </c>
      <c r="S2541" s="8">
        <f>VLOOKUP($D2541,{"29 - Psychiatrie (Erwachsene)",1;"30 - Kinder- und Jugendpsychiatrie",1;"297 - stationsäquivalente Behandlung in der Erwachsenenpsychiatrie (29)",1;"307 - stationsäquivalente Behandlung in der Kinder- und Jugendpsychiatrie (30)",1;"31 - Psychosomatik",1;"",0;0,0},2,0)</f>
        <v>0</v>
      </c>
      <c r="T2541" s="8">
        <f t="shared" si="358"/>
        <v>0</v>
      </c>
      <c r="U2541" s="8">
        <f t="shared" si="351"/>
        <v>0</v>
      </c>
      <c r="V2541" s="8">
        <f t="shared" si="353"/>
        <v>0</v>
      </c>
      <c r="W2541" s="8">
        <f t="shared" si="354"/>
        <v>0</v>
      </c>
      <c r="X2541" s="8">
        <f t="shared" si="355"/>
        <v>0</v>
      </c>
      <c r="Y2541" s="8" t="str">
        <f t="shared" si="356"/>
        <v/>
      </c>
      <c r="Z2541" s="8" t="str">
        <f>VLOOKUP($D2541,{"29 - Psychiatrie (Erwachsene)","BGI";"297 - stationsäquivalente Behandlung in der Erwachsenenpsychiatrie (29)","BGI";"30 - Kinder- und Jugendpsychiatrie","BGII";"307 - stationsäquivalente Behandlung in der Kinder- und Jugendpsychiatrie (30)","BGII";"31 - Psychosomatik","BGI";"","LEER";0,"Leer"},2,0)</f>
        <v>LEER</v>
      </c>
      <c r="AA2541" s="8" t="str">
        <f t="shared" si="357"/>
        <v>Stationen</v>
      </c>
    </row>
    <row r="2542" spans="2:27" ht="15" customHeight="1" x14ac:dyDescent="0.25">
      <c r="B2542" s="76" t="str">
        <f t="shared" si="350"/>
        <v>!!!</v>
      </c>
      <c r="C2542" s="310" t="str">
        <f>IF(LEN($E2542)&gt;0,VLOOKUP(TEXT($E2542,0),'Angaben Stationen'!$E$14:$V$215,17,0),"")</f>
        <v/>
      </c>
      <c r="D2542" s="254" t="str">
        <f>IF(LEN($E2542)&gt;0,VLOOKUP(TEXT($E2542,0),'Angaben Stationen'!$E$14:$V$215,18,0),"")</f>
        <v/>
      </c>
      <c r="E2542" s="344"/>
      <c r="F2542" s="256"/>
      <c r="G2542" s="256"/>
      <c r="H2542" s="307"/>
      <c r="I2542" s="183"/>
      <c r="R2542" s="8">
        <f t="shared" si="352"/>
        <v>0</v>
      </c>
      <c r="S2542" s="8">
        <f>VLOOKUP($D2542,{"29 - Psychiatrie (Erwachsene)",1;"30 - Kinder- und Jugendpsychiatrie",1;"297 - stationsäquivalente Behandlung in der Erwachsenenpsychiatrie (29)",1;"307 - stationsäquivalente Behandlung in der Kinder- und Jugendpsychiatrie (30)",1;"31 - Psychosomatik",1;"",0;0,0},2,0)</f>
        <v>0</v>
      </c>
      <c r="T2542" s="8">
        <f t="shared" si="358"/>
        <v>0</v>
      </c>
      <c r="U2542" s="8">
        <f t="shared" si="351"/>
        <v>0</v>
      </c>
      <c r="V2542" s="8">
        <f t="shared" si="353"/>
        <v>0</v>
      </c>
      <c r="W2542" s="8">
        <f t="shared" si="354"/>
        <v>0</v>
      </c>
      <c r="X2542" s="8">
        <f t="shared" si="355"/>
        <v>0</v>
      </c>
      <c r="Y2542" s="8" t="str">
        <f t="shared" si="356"/>
        <v/>
      </c>
      <c r="Z2542" s="8" t="str">
        <f>VLOOKUP($D2542,{"29 - Psychiatrie (Erwachsene)","BGI";"297 - stationsäquivalente Behandlung in der Erwachsenenpsychiatrie (29)","BGI";"30 - Kinder- und Jugendpsychiatrie","BGII";"307 - stationsäquivalente Behandlung in der Kinder- und Jugendpsychiatrie (30)","BGII";"31 - Psychosomatik","BGI";"","LEER";0,"Leer"},2,0)</f>
        <v>LEER</v>
      </c>
      <c r="AA2542" s="8" t="str">
        <f t="shared" si="357"/>
        <v>Stationen</v>
      </c>
    </row>
    <row r="2543" spans="2:27" ht="15" customHeight="1" x14ac:dyDescent="0.25">
      <c r="B2543" s="76" t="str">
        <f t="shared" si="350"/>
        <v>!!!</v>
      </c>
      <c r="C2543" s="310" t="str">
        <f>IF(LEN($E2543)&gt;0,VLOOKUP(TEXT($E2543,0),'Angaben Stationen'!$E$14:$V$215,17,0),"")</f>
        <v/>
      </c>
      <c r="D2543" s="254" t="str">
        <f>IF(LEN($E2543)&gt;0,VLOOKUP(TEXT($E2543,0),'Angaben Stationen'!$E$14:$V$215,18,0),"")</f>
        <v/>
      </c>
      <c r="E2543" s="344"/>
      <c r="F2543" s="256"/>
      <c r="G2543" s="256"/>
      <c r="H2543" s="307"/>
      <c r="I2543" s="183"/>
      <c r="R2543" s="8">
        <f t="shared" si="352"/>
        <v>0</v>
      </c>
      <c r="S2543" s="8">
        <f>VLOOKUP($D2543,{"29 - Psychiatrie (Erwachsene)",1;"30 - Kinder- und Jugendpsychiatrie",1;"297 - stationsäquivalente Behandlung in der Erwachsenenpsychiatrie (29)",1;"307 - stationsäquivalente Behandlung in der Kinder- und Jugendpsychiatrie (30)",1;"31 - Psychosomatik",1;"",0;0,0},2,0)</f>
        <v>0</v>
      </c>
      <c r="T2543" s="8">
        <f t="shared" si="358"/>
        <v>0</v>
      </c>
      <c r="U2543" s="8">
        <f t="shared" si="351"/>
        <v>0</v>
      </c>
      <c r="V2543" s="8">
        <f t="shared" si="353"/>
        <v>0</v>
      </c>
      <c r="W2543" s="8">
        <f t="shared" si="354"/>
        <v>0</v>
      </c>
      <c r="X2543" s="8">
        <f t="shared" si="355"/>
        <v>0</v>
      </c>
      <c r="Y2543" s="8" t="str">
        <f t="shared" si="356"/>
        <v/>
      </c>
      <c r="Z2543" s="8" t="str">
        <f>VLOOKUP($D2543,{"29 - Psychiatrie (Erwachsene)","BGI";"297 - stationsäquivalente Behandlung in der Erwachsenenpsychiatrie (29)","BGI";"30 - Kinder- und Jugendpsychiatrie","BGII";"307 - stationsäquivalente Behandlung in der Kinder- und Jugendpsychiatrie (30)","BGII";"31 - Psychosomatik","BGI";"","LEER";0,"Leer"},2,0)</f>
        <v>LEER</v>
      </c>
      <c r="AA2543" s="8" t="str">
        <f t="shared" si="357"/>
        <v>Stationen</v>
      </c>
    </row>
    <row r="2544" spans="2:27" ht="15" customHeight="1" x14ac:dyDescent="0.25">
      <c r="B2544" s="76" t="str">
        <f t="shared" si="350"/>
        <v>!!!</v>
      </c>
      <c r="C2544" s="310" t="str">
        <f>IF(LEN($E2544)&gt;0,VLOOKUP(TEXT($E2544,0),'Angaben Stationen'!$E$14:$V$215,17,0),"")</f>
        <v/>
      </c>
      <c r="D2544" s="254" t="str">
        <f>IF(LEN($E2544)&gt;0,VLOOKUP(TEXT($E2544,0),'Angaben Stationen'!$E$14:$V$215,18,0),"")</f>
        <v/>
      </c>
      <c r="E2544" s="344"/>
      <c r="F2544" s="256"/>
      <c r="G2544" s="256"/>
      <c r="H2544" s="307"/>
      <c r="I2544" s="183"/>
      <c r="R2544" s="8">
        <f t="shared" si="352"/>
        <v>0</v>
      </c>
      <c r="S2544" s="8">
        <f>VLOOKUP($D2544,{"29 - Psychiatrie (Erwachsene)",1;"30 - Kinder- und Jugendpsychiatrie",1;"297 - stationsäquivalente Behandlung in der Erwachsenenpsychiatrie (29)",1;"307 - stationsäquivalente Behandlung in der Kinder- und Jugendpsychiatrie (30)",1;"31 - Psychosomatik",1;"",0;0,0},2,0)</f>
        <v>0</v>
      </c>
      <c r="T2544" s="8">
        <f t="shared" si="358"/>
        <v>0</v>
      </c>
      <c r="U2544" s="8">
        <f t="shared" si="351"/>
        <v>0</v>
      </c>
      <c r="V2544" s="8">
        <f t="shared" si="353"/>
        <v>0</v>
      </c>
      <c r="W2544" s="8">
        <f t="shared" si="354"/>
        <v>0</v>
      </c>
      <c r="X2544" s="8">
        <f t="shared" si="355"/>
        <v>0</v>
      </c>
      <c r="Y2544" s="8" t="str">
        <f t="shared" si="356"/>
        <v/>
      </c>
      <c r="Z2544" s="8" t="str">
        <f>VLOOKUP($D2544,{"29 - Psychiatrie (Erwachsene)","BGI";"297 - stationsäquivalente Behandlung in der Erwachsenenpsychiatrie (29)","BGI";"30 - Kinder- und Jugendpsychiatrie","BGII";"307 - stationsäquivalente Behandlung in der Kinder- und Jugendpsychiatrie (30)","BGII";"31 - Psychosomatik","BGI";"","LEER";0,"Leer"},2,0)</f>
        <v>LEER</v>
      </c>
      <c r="AA2544" s="8" t="str">
        <f t="shared" si="357"/>
        <v>Stationen</v>
      </c>
    </row>
    <row r="2545" spans="2:27" ht="15" customHeight="1" x14ac:dyDescent="0.25">
      <c r="B2545" s="76" t="str">
        <f t="shared" si="350"/>
        <v>!!!</v>
      </c>
      <c r="C2545" s="310" t="str">
        <f>IF(LEN($E2545)&gt;0,VLOOKUP(TEXT($E2545,0),'Angaben Stationen'!$E$14:$V$215,17,0),"")</f>
        <v/>
      </c>
      <c r="D2545" s="254" t="str">
        <f>IF(LEN($E2545)&gt;0,VLOOKUP(TEXT($E2545,0),'Angaben Stationen'!$E$14:$V$215,18,0),"")</f>
        <v/>
      </c>
      <c r="E2545" s="344"/>
      <c r="F2545" s="256"/>
      <c r="G2545" s="256"/>
      <c r="H2545" s="307"/>
      <c r="I2545" s="183"/>
      <c r="R2545" s="8">
        <f t="shared" si="352"/>
        <v>0</v>
      </c>
      <c r="S2545" s="8">
        <f>VLOOKUP($D2545,{"29 - Psychiatrie (Erwachsene)",1;"30 - Kinder- und Jugendpsychiatrie",1;"297 - stationsäquivalente Behandlung in der Erwachsenenpsychiatrie (29)",1;"307 - stationsäquivalente Behandlung in der Kinder- und Jugendpsychiatrie (30)",1;"31 - Psychosomatik",1;"",0;0,0},2,0)</f>
        <v>0</v>
      </c>
      <c r="T2545" s="8">
        <f t="shared" si="358"/>
        <v>0</v>
      </c>
      <c r="U2545" s="8">
        <f t="shared" si="351"/>
        <v>0</v>
      </c>
      <c r="V2545" s="8">
        <f t="shared" si="353"/>
        <v>0</v>
      </c>
      <c r="W2545" s="8">
        <f t="shared" si="354"/>
        <v>0</v>
      </c>
      <c r="X2545" s="8">
        <f t="shared" si="355"/>
        <v>0</v>
      </c>
      <c r="Y2545" s="8" t="str">
        <f t="shared" si="356"/>
        <v/>
      </c>
      <c r="Z2545" s="8" t="str">
        <f>VLOOKUP($D2545,{"29 - Psychiatrie (Erwachsene)","BGI";"297 - stationsäquivalente Behandlung in der Erwachsenenpsychiatrie (29)","BGI";"30 - Kinder- und Jugendpsychiatrie","BGII";"307 - stationsäquivalente Behandlung in der Kinder- und Jugendpsychiatrie (30)","BGII";"31 - Psychosomatik","BGI";"","LEER";0,"Leer"},2,0)</f>
        <v>LEER</v>
      </c>
      <c r="AA2545" s="8" t="str">
        <f t="shared" si="357"/>
        <v>Stationen</v>
      </c>
    </row>
    <row r="2546" spans="2:27" ht="15" customHeight="1" x14ac:dyDescent="0.25">
      <c r="B2546" s="76" t="str">
        <f t="shared" si="350"/>
        <v>!!!</v>
      </c>
      <c r="C2546" s="310" t="str">
        <f>IF(LEN($E2546)&gt;0,VLOOKUP(TEXT($E2546,0),'Angaben Stationen'!$E$14:$V$215,17,0),"")</f>
        <v/>
      </c>
      <c r="D2546" s="254" t="str">
        <f>IF(LEN($E2546)&gt;0,VLOOKUP(TEXT($E2546,0),'Angaben Stationen'!$E$14:$V$215,18,0),"")</f>
        <v/>
      </c>
      <c r="E2546" s="344"/>
      <c r="F2546" s="256"/>
      <c r="G2546" s="256"/>
      <c r="H2546" s="307"/>
      <c r="I2546" s="183"/>
      <c r="R2546" s="8">
        <f t="shared" si="352"/>
        <v>0</v>
      </c>
      <c r="S2546" s="8">
        <f>VLOOKUP($D2546,{"29 - Psychiatrie (Erwachsene)",1;"30 - Kinder- und Jugendpsychiatrie",1;"297 - stationsäquivalente Behandlung in der Erwachsenenpsychiatrie (29)",1;"307 - stationsäquivalente Behandlung in der Kinder- und Jugendpsychiatrie (30)",1;"31 - Psychosomatik",1;"",0;0,0},2,0)</f>
        <v>0</v>
      </c>
      <c r="T2546" s="8">
        <f t="shared" si="358"/>
        <v>0</v>
      </c>
      <c r="U2546" s="8">
        <f t="shared" si="351"/>
        <v>0</v>
      </c>
      <c r="V2546" s="8">
        <f t="shared" si="353"/>
        <v>0</v>
      </c>
      <c r="W2546" s="8">
        <f t="shared" si="354"/>
        <v>0</v>
      </c>
      <c r="X2546" s="8">
        <f t="shared" si="355"/>
        <v>0</v>
      </c>
      <c r="Y2546" s="8" t="str">
        <f t="shared" si="356"/>
        <v/>
      </c>
      <c r="Z2546" s="8" t="str">
        <f>VLOOKUP($D2546,{"29 - Psychiatrie (Erwachsene)","BGI";"297 - stationsäquivalente Behandlung in der Erwachsenenpsychiatrie (29)","BGI";"30 - Kinder- und Jugendpsychiatrie","BGII";"307 - stationsäquivalente Behandlung in der Kinder- und Jugendpsychiatrie (30)","BGII";"31 - Psychosomatik","BGI";"","LEER";0,"Leer"},2,0)</f>
        <v>LEER</v>
      </c>
      <c r="AA2546" s="8" t="str">
        <f t="shared" si="357"/>
        <v>Stationen</v>
      </c>
    </row>
    <row r="2547" spans="2:27" ht="15" customHeight="1" x14ac:dyDescent="0.25">
      <c r="B2547" s="76" t="str">
        <f t="shared" si="350"/>
        <v>!!!</v>
      </c>
      <c r="C2547" s="310" t="str">
        <f>IF(LEN($E2547)&gt;0,VLOOKUP(TEXT($E2547,0),'Angaben Stationen'!$E$14:$V$215,17,0),"")</f>
        <v/>
      </c>
      <c r="D2547" s="254" t="str">
        <f>IF(LEN($E2547)&gt;0,VLOOKUP(TEXT($E2547,0),'Angaben Stationen'!$E$14:$V$215,18,0),"")</f>
        <v/>
      </c>
      <c r="E2547" s="344"/>
      <c r="F2547" s="256"/>
      <c r="G2547" s="256"/>
      <c r="H2547" s="307"/>
      <c r="I2547" s="183"/>
      <c r="R2547" s="8">
        <f t="shared" si="352"/>
        <v>0</v>
      </c>
      <c r="S2547" s="8">
        <f>VLOOKUP($D2547,{"29 - Psychiatrie (Erwachsene)",1;"30 - Kinder- und Jugendpsychiatrie",1;"297 - stationsäquivalente Behandlung in der Erwachsenenpsychiatrie (29)",1;"307 - stationsäquivalente Behandlung in der Kinder- und Jugendpsychiatrie (30)",1;"31 - Psychosomatik",1;"",0;0,0},2,0)</f>
        <v>0</v>
      </c>
      <c r="T2547" s="8">
        <f t="shared" si="358"/>
        <v>0</v>
      </c>
      <c r="U2547" s="8">
        <f t="shared" si="351"/>
        <v>0</v>
      </c>
      <c r="V2547" s="8">
        <f t="shared" si="353"/>
        <v>0</v>
      </c>
      <c r="W2547" s="8">
        <f t="shared" si="354"/>
        <v>0</v>
      </c>
      <c r="X2547" s="8">
        <f t="shared" si="355"/>
        <v>0</v>
      </c>
      <c r="Y2547" s="8" t="str">
        <f t="shared" si="356"/>
        <v/>
      </c>
      <c r="Z2547" s="8" t="str">
        <f>VLOOKUP($D2547,{"29 - Psychiatrie (Erwachsene)","BGI";"297 - stationsäquivalente Behandlung in der Erwachsenenpsychiatrie (29)","BGI";"30 - Kinder- und Jugendpsychiatrie","BGII";"307 - stationsäquivalente Behandlung in der Kinder- und Jugendpsychiatrie (30)","BGII";"31 - Psychosomatik","BGI";"","LEER";0,"Leer"},2,0)</f>
        <v>LEER</v>
      </c>
      <c r="AA2547" s="8" t="str">
        <f t="shared" si="357"/>
        <v>Stationen</v>
      </c>
    </row>
    <row r="2548" spans="2:27" ht="15" customHeight="1" x14ac:dyDescent="0.25">
      <c r="B2548" s="76" t="str">
        <f t="shared" si="350"/>
        <v>!!!</v>
      </c>
      <c r="C2548" s="310" t="str">
        <f>IF(LEN($E2548)&gt;0,VLOOKUP(TEXT($E2548,0),'Angaben Stationen'!$E$14:$V$215,17,0),"")</f>
        <v/>
      </c>
      <c r="D2548" s="254" t="str">
        <f>IF(LEN($E2548)&gt;0,VLOOKUP(TEXT($E2548,0),'Angaben Stationen'!$E$14:$V$215,18,0),"")</f>
        <v/>
      </c>
      <c r="E2548" s="344"/>
      <c r="F2548" s="256"/>
      <c r="G2548" s="256"/>
      <c r="H2548" s="307"/>
      <c r="I2548" s="183"/>
      <c r="R2548" s="8">
        <f t="shared" si="352"/>
        <v>0</v>
      </c>
      <c r="S2548" s="8">
        <f>VLOOKUP($D2548,{"29 - Psychiatrie (Erwachsene)",1;"30 - Kinder- und Jugendpsychiatrie",1;"297 - stationsäquivalente Behandlung in der Erwachsenenpsychiatrie (29)",1;"307 - stationsäquivalente Behandlung in der Kinder- und Jugendpsychiatrie (30)",1;"31 - Psychosomatik",1;"",0;0,0},2,0)</f>
        <v>0</v>
      </c>
      <c r="T2548" s="8">
        <f t="shared" si="358"/>
        <v>0</v>
      </c>
      <c r="U2548" s="8">
        <f t="shared" si="351"/>
        <v>0</v>
      </c>
      <c r="V2548" s="8">
        <f t="shared" si="353"/>
        <v>0</v>
      </c>
      <c r="W2548" s="8">
        <f t="shared" si="354"/>
        <v>0</v>
      </c>
      <c r="X2548" s="8">
        <f t="shared" si="355"/>
        <v>0</v>
      </c>
      <c r="Y2548" s="8" t="str">
        <f t="shared" si="356"/>
        <v/>
      </c>
      <c r="Z2548" s="8" t="str">
        <f>VLOOKUP($D2548,{"29 - Psychiatrie (Erwachsene)","BGI";"297 - stationsäquivalente Behandlung in der Erwachsenenpsychiatrie (29)","BGI";"30 - Kinder- und Jugendpsychiatrie","BGII";"307 - stationsäquivalente Behandlung in der Kinder- und Jugendpsychiatrie (30)","BGII";"31 - Psychosomatik","BGI";"","LEER";0,"Leer"},2,0)</f>
        <v>LEER</v>
      </c>
      <c r="AA2548" s="8" t="str">
        <f t="shared" si="357"/>
        <v>Stationen</v>
      </c>
    </row>
    <row r="2549" spans="2:27" ht="15" customHeight="1" x14ac:dyDescent="0.25">
      <c r="B2549" s="76" t="str">
        <f t="shared" si="350"/>
        <v>!!!</v>
      </c>
      <c r="C2549" s="310" t="str">
        <f>IF(LEN($E2549)&gt;0,VLOOKUP(TEXT($E2549,0),'Angaben Stationen'!$E$14:$V$215,17,0),"")</f>
        <v/>
      </c>
      <c r="D2549" s="254" t="str">
        <f>IF(LEN($E2549)&gt;0,VLOOKUP(TEXT($E2549,0),'Angaben Stationen'!$E$14:$V$215,18,0),"")</f>
        <v/>
      </c>
      <c r="E2549" s="344"/>
      <c r="F2549" s="256"/>
      <c r="G2549" s="256"/>
      <c r="H2549" s="307"/>
      <c r="I2549" s="183"/>
      <c r="R2549" s="8">
        <f t="shared" si="352"/>
        <v>0</v>
      </c>
      <c r="S2549" s="8">
        <f>VLOOKUP($D2549,{"29 - Psychiatrie (Erwachsene)",1;"30 - Kinder- und Jugendpsychiatrie",1;"297 - stationsäquivalente Behandlung in der Erwachsenenpsychiatrie (29)",1;"307 - stationsäquivalente Behandlung in der Kinder- und Jugendpsychiatrie (30)",1;"31 - Psychosomatik",1;"",0;0,0},2,0)</f>
        <v>0</v>
      </c>
      <c r="T2549" s="8">
        <f t="shared" si="358"/>
        <v>0</v>
      </c>
      <c r="U2549" s="8">
        <f t="shared" si="351"/>
        <v>0</v>
      </c>
      <c r="V2549" s="8">
        <f t="shared" si="353"/>
        <v>0</v>
      </c>
      <c r="W2549" s="8">
        <f t="shared" si="354"/>
        <v>0</v>
      </c>
      <c r="X2549" s="8">
        <f t="shared" si="355"/>
        <v>0</v>
      </c>
      <c r="Y2549" s="8" t="str">
        <f t="shared" si="356"/>
        <v/>
      </c>
      <c r="Z2549" s="8" t="str">
        <f>VLOOKUP($D2549,{"29 - Psychiatrie (Erwachsene)","BGI";"297 - stationsäquivalente Behandlung in der Erwachsenenpsychiatrie (29)","BGI";"30 - Kinder- und Jugendpsychiatrie","BGII";"307 - stationsäquivalente Behandlung in der Kinder- und Jugendpsychiatrie (30)","BGII";"31 - Psychosomatik","BGI";"","LEER";0,"Leer"},2,0)</f>
        <v>LEER</v>
      </c>
      <c r="AA2549" s="8" t="str">
        <f t="shared" si="357"/>
        <v>Stationen</v>
      </c>
    </row>
    <row r="2550" spans="2:27" ht="15" customHeight="1" x14ac:dyDescent="0.25">
      <c r="B2550" s="76" t="str">
        <f t="shared" si="350"/>
        <v>!!!</v>
      </c>
      <c r="C2550" s="310" t="str">
        <f>IF(LEN($E2550)&gt;0,VLOOKUP(TEXT($E2550,0),'Angaben Stationen'!$E$14:$V$215,17,0),"")</f>
        <v/>
      </c>
      <c r="D2550" s="254" t="str">
        <f>IF(LEN($E2550)&gt;0,VLOOKUP(TEXT($E2550,0),'Angaben Stationen'!$E$14:$V$215,18,0),"")</f>
        <v/>
      </c>
      <c r="E2550" s="344"/>
      <c r="F2550" s="256"/>
      <c r="G2550" s="256"/>
      <c r="H2550" s="307"/>
      <c r="I2550" s="183"/>
      <c r="R2550" s="8">
        <f t="shared" si="352"/>
        <v>0</v>
      </c>
      <c r="S2550" s="8">
        <f>VLOOKUP($D2550,{"29 - Psychiatrie (Erwachsene)",1;"30 - Kinder- und Jugendpsychiatrie",1;"297 - stationsäquivalente Behandlung in der Erwachsenenpsychiatrie (29)",1;"307 - stationsäquivalente Behandlung in der Kinder- und Jugendpsychiatrie (30)",1;"31 - Psychosomatik",1;"",0;0,0},2,0)</f>
        <v>0</v>
      </c>
      <c r="T2550" s="8">
        <f t="shared" si="358"/>
        <v>0</v>
      </c>
      <c r="U2550" s="8">
        <f t="shared" si="351"/>
        <v>0</v>
      </c>
      <c r="V2550" s="8">
        <f t="shared" si="353"/>
        <v>0</v>
      </c>
      <c r="W2550" s="8">
        <f t="shared" si="354"/>
        <v>0</v>
      </c>
      <c r="X2550" s="8">
        <f t="shared" si="355"/>
        <v>0</v>
      </c>
      <c r="Y2550" s="8" t="str">
        <f t="shared" si="356"/>
        <v/>
      </c>
      <c r="Z2550" s="8" t="str">
        <f>VLOOKUP($D2550,{"29 - Psychiatrie (Erwachsene)","BGI";"297 - stationsäquivalente Behandlung in der Erwachsenenpsychiatrie (29)","BGI";"30 - Kinder- und Jugendpsychiatrie","BGII";"307 - stationsäquivalente Behandlung in der Kinder- und Jugendpsychiatrie (30)","BGII";"31 - Psychosomatik","BGI";"","LEER";0,"Leer"},2,0)</f>
        <v>LEER</v>
      </c>
      <c r="AA2550" s="8" t="str">
        <f t="shared" si="357"/>
        <v>Stationen</v>
      </c>
    </row>
    <row r="2551" spans="2:27" ht="15" customHeight="1" x14ac:dyDescent="0.25">
      <c r="B2551" s="76" t="str">
        <f t="shared" si="350"/>
        <v>!!!</v>
      </c>
      <c r="C2551" s="310" t="str">
        <f>IF(LEN($E2551)&gt;0,VLOOKUP(TEXT($E2551,0),'Angaben Stationen'!$E$14:$V$215,17,0),"")</f>
        <v/>
      </c>
      <c r="D2551" s="254" t="str">
        <f>IF(LEN($E2551)&gt;0,VLOOKUP(TEXT($E2551,0),'Angaben Stationen'!$E$14:$V$215,18,0),"")</f>
        <v/>
      </c>
      <c r="E2551" s="344"/>
      <c r="F2551" s="256"/>
      <c r="G2551" s="256"/>
      <c r="H2551" s="307"/>
      <c r="I2551" s="183"/>
      <c r="R2551" s="8">
        <f t="shared" si="352"/>
        <v>0</v>
      </c>
      <c r="S2551" s="8">
        <f>VLOOKUP($D2551,{"29 - Psychiatrie (Erwachsene)",1;"30 - Kinder- und Jugendpsychiatrie",1;"297 - stationsäquivalente Behandlung in der Erwachsenenpsychiatrie (29)",1;"307 - stationsäquivalente Behandlung in der Kinder- und Jugendpsychiatrie (30)",1;"31 - Psychosomatik",1;"",0;0,0},2,0)</f>
        <v>0</v>
      </c>
      <c r="T2551" s="8">
        <f t="shared" si="358"/>
        <v>0</v>
      </c>
      <c r="U2551" s="8">
        <f t="shared" si="351"/>
        <v>0</v>
      </c>
      <c r="V2551" s="8">
        <f t="shared" si="353"/>
        <v>0</v>
      </c>
      <c r="W2551" s="8">
        <f t="shared" si="354"/>
        <v>0</v>
      </c>
      <c r="X2551" s="8">
        <f t="shared" si="355"/>
        <v>0</v>
      </c>
      <c r="Y2551" s="8" t="str">
        <f t="shared" si="356"/>
        <v/>
      </c>
      <c r="Z2551" s="8" t="str">
        <f>VLOOKUP($D2551,{"29 - Psychiatrie (Erwachsene)","BGI";"297 - stationsäquivalente Behandlung in der Erwachsenenpsychiatrie (29)","BGI";"30 - Kinder- und Jugendpsychiatrie","BGII";"307 - stationsäquivalente Behandlung in der Kinder- und Jugendpsychiatrie (30)","BGII";"31 - Psychosomatik","BGI";"","LEER";0,"Leer"},2,0)</f>
        <v>LEER</v>
      </c>
      <c r="AA2551" s="8" t="str">
        <f t="shared" si="357"/>
        <v>Stationen</v>
      </c>
    </row>
    <row r="2552" spans="2:27" ht="15" customHeight="1" x14ac:dyDescent="0.25">
      <c r="B2552" s="76" t="str">
        <f t="shared" si="350"/>
        <v>!!!</v>
      </c>
      <c r="C2552" s="310" t="str">
        <f>IF(LEN($E2552)&gt;0,VLOOKUP(TEXT($E2552,0),'Angaben Stationen'!$E$14:$V$215,17,0),"")</f>
        <v/>
      </c>
      <c r="D2552" s="254" t="str">
        <f>IF(LEN($E2552)&gt;0,VLOOKUP(TEXT($E2552,0),'Angaben Stationen'!$E$14:$V$215,18,0),"")</f>
        <v/>
      </c>
      <c r="E2552" s="344"/>
      <c r="F2552" s="256"/>
      <c r="G2552" s="256"/>
      <c r="H2552" s="307"/>
      <c r="I2552" s="183"/>
      <c r="R2552" s="8">
        <f t="shared" si="352"/>
        <v>0</v>
      </c>
      <c r="S2552" s="8">
        <f>VLOOKUP($D2552,{"29 - Psychiatrie (Erwachsene)",1;"30 - Kinder- und Jugendpsychiatrie",1;"297 - stationsäquivalente Behandlung in der Erwachsenenpsychiatrie (29)",1;"307 - stationsäquivalente Behandlung in der Kinder- und Jugendpsychiatrie (30)",1;"31 - Psychosomatik",1;"",0;0,0},2,0)</f>
        <v>0</v>
      </c>
      <c r="T2552" s="8">
        <f t="shared" si="358"/>
        <v>0</v>
      </c>
      <c r="U2552" s="8">
        <f t="shared" si="351"/>
        <v>0</v>
      </c>
      <c r="V2552" s="8">
        <f t="shared" si="353"/>
        <v>0</v>
      </c>
      <c r="W2552" s="8">
        <f t="shared" si="354"/>
        <v>0</v>
      </c>
      <c r="X2552" s="8">
        <f t="shared" si="355"/>
        <v>0</v>
      </c>
      <c r="Y2552" s="8" t="str">
        <f t="shared" si="356"/>
        <v/>
      </c>
      <c r="Z2552" s="8" t="str">
        <f>VLOOKUP($D2552,{"29 - Psychiatrie (Erwachsene)","BGI";"297 - stationsäquivalente Behandlung in der Erwachsenenpsychiatrie (29)","BGI";"30 - Kinder- und Jugendpsychiatrie","BGII";"307 - stationsäquivalente Behandlung in der Kinder- und Jugendpsychiatrie (30)","BGII";"31 - Psychosomatik","BGI";"","LEER";0,"Leer"},2,0)</f>
        <v>LEER</v>
      </c>
      <c r="AA2552" s="8" t="str">
        <f t="shared" si="357"/>
        <v>Stationen</v>
      </c>
    </row>
    <row r="2553" spans="2:27" ht="15" customHeight="1" x14ac:dyDescent="0.25">
      <c r="B2553" s="76" t="str">
        <f t="shared" si="350"/>
        <v>!!!</v>
      </c>
      <c r="C2553" s="310" t="str">
        <f>IF(LEN($E2553)&gt;0,VLOOKUP(TEXT($E2553,0),'Angaben Stationen'!$E$14:$V$215,17,0),"")</f>
        <v/>
      </c>
      <c r="D2553" s="254" t="str">
        <f>IF(LEN($E2553)&gt;0,VLOOKUP(TEXT($E2553,0),'Angaben Stationen'!$E$14:$V$215,18,0),"")</f>
        <v/>
      </c>
      <c r="E2553" s="344"/>
      <c r="F2553" s="256"/>
      <c r="G2553" s="256"/>
      <c r="H2553" s="307"/>
      <c r="I2553" s="183"/>
      <c r="R2553" s="8">
        <f t="shared" si="352"/>
        <v>0</v>
      </c>
      <c r="S2553" s="8">
        <f>VLOOKUP($D2553,{"29 - Psychiatrie (Erwachsene)",1;"30 - Kinder- und Jugendpsychiatrie",1;"297 - stationsäquivalente Behandlung in der Erwachsenenpsychiatrie (29)",1;"307 - stationsäquivalente Behandlung in der Kinder- und Jugendpsychiatrie (30)",1;"31 - Psychosomatik",1;"",0;0,0},2,0)</f>
        <v>0</v>
      </c>
      <c r="T2553" s="8">
        <f t="shared" si="358"/>
        <v>0</v>
      </c>
      <c r="U2553" s="8">
        <f t="shared" si="351"/>
        <v>0</v>
      </c>
      <c r="V2553" s="8">
        <f t="shared" si="353"/>
        <v>0</v>
      </c>
      <c r="W2553" s="8">
        <f t="shared" si="354"/>
        <v>0</v>
      </c>
      <c r="X2553" s="8">
        <f t="shared" si="355"/>
        <v>0</v>
      </c>
      <c r="Y2553" s="8" t="str">
        <f t="shared" si="356"/>
        <v/>
      </c>
      <c r="Z2553" s="8" t="str">
        <f>VLOOKUP($D2553,{"29 - Psychiatrie (Erwachsene)","BGI";"297 - stationsäquivalente Behandlung in der Erwachsenenpsychiatrie (29)","BGI";"30 - Kinder- und Jugendpsychiatrie","BGII";"307 - stationsäquivalente Behandlung in der Kinder- und Jugendpsychiatrie (30)","BGII";"31 - Psychosomatik","BGI";"","LEER";0,"Leer"},2,0)</f>
        <v>LEER</v>
      </c>
      <c r="AA2553" s="8" t="str">
        <f t="shared" si="357"/>
        <v>Stationen</v>
      </c>
    </row>
    <row r="2554" spans="2:27" ht="15" customHeight="1" x14ac:dyDescent="0.25">
      <c r="B2554" s="76" t="str">
        <f t="shared" si="350"/>
        <v>!!!</v>
      </c>
      <c r="C2554" s="310" t="str">
        <f>IF(LEN($E2554)&gt;0,VLOOKUP(TEXT($E2554,0),'Angaben Stationen'!$E$14:$V$215,17,0),"")</f>
        <v/>
      </c>
      <c r="D2554" s="254" t="str">
        <f>IF(LEN($E2554)&gt;0,VLOOKUP(TEXT($E2554,0),'Angaben Stationen'!$E$14:$V$215,18,0),"")</f>
        <v/>
      </c>
      <c r="E2554" s="344"/>
      <c r="F2554" s="256"/>
      <c r="G2554" s="256"/>
      <c r="H2554" s="307"/>
      <c r="I2554" s="183"/>
      <c r="R2554" s="8">
        <f t="shared" si="352"/>
        <v>0</v>
      </c>
      <c r="S2554" s="8">
        <f>VLOOKUP($D2554,{"29 - Psychiatrie (Erwachsene)",1;"30 - Kinder- und Jugendpsychiatrie",1;"297 - stationsäquivalente Behandlung in der Erwachsenenpsychiatrie (29)",1;"307 - stationsäquivalente Behandlung in der Kinder- und Jugendpsychiatrie (30)",1;"31 - Psychosomatik",1;"",0;0,0},2,0)</f>
        <v>0</v>
      </c>
      <c r="T2554" s="8">
        <f t="shared" si="358"/>
        <v>0</v>
      </c>
      <c r="U2554" s="8">
        <f t="shared" si="351"/>
        <v>0</v>
      </c>
      <c r="V2554" s="8">
        <f t="shared" si="353"/>
        <v>0</v>
      </c>
      <c r="W2554" s="8">
        <f t="shared" si="354"/>
        <v>0</v>
      </c>
      <c r="X2554" s="8">
        <f t="shared" si="355"/>
        <v>0</v>
      </c>
      <c r="Y2554" s="8" t="str">
        <f t="shared" si="356"/>
        <v/>
      </c>
      <c r="Z2554" s="8" t="str">
        <f>VLOOKUP($D2554,{"29 - Psychiatrie (Erwachsene)","BGI";"297 - stationsäquivalente Behandlung in der Erwachsenenpsychiatrie (29)","BGI";"30 - Kinder- und Jugendpsychiatrie","BGII";"307 - stationsäquivalente Behandlung in der Kinder- und Jugendpsychiatrie (30)","BGII";"31 - Psychosomatik","BGI";"","LEER";0,"Leer"},2,0)</f>
        <v>LEER</v>
      </c>
      <c r="AA2554" s="8" t="str">
        <f t="shared" si="357"/>
        <v>Stationen</v>
      </c>
    </row>
    <row r="2555" spans="2:27" ht="15" customHeight="1" x14ac:dyDescent="0.25">
      <c r="B2555" s="76" t="str">
        <f t="shared" si="350"/>
        <v>!!!</v>
      </c>
      <c r="C2555" s="310" t="str">
        <f>IF(LEN($E2555)&gt;0,VLOOKUP(TEXT($E2555,0),'Angaben Stationen'!$E$14:$V$215,17,0),"")</f>
        <v/>
      </c>
      <c r="D2555" s="254" t="str">
        <f>IF(LEN($E2555)&gt;0,VLOOKUP(TEXT($E2555,0),'Angaben Stationen'!$E$14:$V$215,18,0),"")</f>
        <v/>
      </c>
      <c r="E2555" s="344"/>
      <c r="F2555" s="256"/>
      <c r="G2555" s="256"/>
      <c r="H2555" s="307"/>
      <c r="I2555" s="183"/>
      <c r="R2555" s="8">
        <f t="shared" si="352"/>
        <v>0</v>
      </c>
      <c r="S2555" s="8">
        <f>VLOOKUP($D2555,{"29 - Psychiatrie (Erwachsene)",1;"30 - Kinder- und Jugendpsychiatrie",1;"297 - stationsäquivalente Behandlung in der Erwachsenenpsychiatrie (29)",1;"307 - stationsäquivalente Behandlung in der Kinder- und Jugendpsychiatrie (30)",1;"31 - Psychosomatik",1;"",0;0,0},2,0)</f>
        <v>0</v>
      </c>
      <c r="T2555" s="8">
        <f t="shared" si="358"/>
        <v>0</v>
      </c>
      <c r="U2555" s="8">
        <f t="shared" si="351"/>
        <v>0</v>
      </c>
      <c r="V2555" s="8">
        <f t="shared" si="353"/>
        <v>0</v>
      </c>
      <c r="W2555" s="8">
        <f t="shared" si="354"/>
        <v>0</v>
      </c>
      <c r="X2555" s="8">
        <f t="shared" si="355"/>
        <v>0</v>
      </c>
      <c r="Y2555" s="8" t="str">
        <f t="shared" si="356"/>
        <v/>
      </c>
      <c r="Z2555" s="8" t="str">
        <f>VLOOKUP($D2555,{"29 - Psychiatrie (Erwachsene)","BGI";"297 - stationsäquivalente Behandlung in der Erwachsenenpsychiatrie (29)","BGI";"30 - Kinder- und Jugendpsychiatrie","BGII";"307 - stationsäquivalente Behandlung in der Kinder- und Jugendpsychiatrie (30)","BGII";"31 - Psychosomatik","BGI";"","LEER";0,"Leer"},2,0)</f>
        <v>LEER</v>
      </c>
      <c r="AA2555" s="8" t="str">
        <f t="shared" si="357"/>
        <v>Stationen</v>
      </c>
    </row>
    <row r="2556" spans="2:27" ht="15" customHeight="1" x14ac:dyDescent="0.25">
      <c r="B2556" s="76" t="str">
        <f t="shared" si="350"/>
        <v>!!!</v>
      </c>
      <c r="C2556" s="310" t="str">
        <f>IF(LEN($E2556)&gt;0,VLOOKUP(TEXT($E2556,0),'Angaben Stationen'!$E$14:$V$215,17,0),"")</f>
        <v/>
      </c>
      <c r="D2556" s="254" t="str">
        <f>IF(LEN($E2556)&gt;0,VLOOKUP(TEXT($E2556,0),'Angaben Stationen'!$E$14:$V$215,18,0),"")</f>
        <v/>
      </c>
      <c r="E2556" s="344"/>
      <c r="F2556" s="256"/>
      <c r="G2556" s="256"/>
      <c r="H2556" s="307"/>
      <c r="I2556" s="183"/>
      <c r="R2556" s="8">
        <f t="shared" si="352"/>
        <v>0</v>
      </c>
      <c r="S2556" s="8">
        <f>VLOOKUP($D2556,{"29 - Psychiatrie (Erwachsene)",1;"30 - Kinder- und Jugendpsychiatrie",1;"297 - stationsäquivalente Behandlung in der Erwachsenenpsychiatrie (29)",1;"307 - stationsäquivalente Behandlung in der Kinder- und Jugendpsychiatrie (30)",1;"31 - Psychosomatik",1;"",0;0,0},2,0)</f>
        <v>0</v>
      </c>
      <c r="T2556" s="8">
        <f t="shared" si="358"/>
        <v>0</v>
      </c>
      <c r="U2556" s="8">
        <f t="shared" si="351"/>
        <v>0</v>
      </c>
      <c r="V2556" s="8">
        <f t="shared" si="353"/>
        <v>0</v>
      </c>
      <c r="W2556" s="8">
        <f t="shared" si="354"/>
        <v>0</v>
      </c>
      <c r="X2556" s="8">
        <f t="shared" si="355"/>
        <v>0</v>
      </c>
      <c r="Y2556" s="8" t="str">
        <f t="shared" si="356"/>
        <v/>
      </c>
      <c r="Z2556" s="8" t="str">
        <f>VLOOKUP($D2556,{"29 - Psychiatrie (Erwachsene)","BGI";"297 - stationsäquivalente Behandlung in der Erwachsenenpsychiatrie (29)","BGI";"30 - Kinder- und Jugendpsychiatrie","BGII";"307 - stationsäquivalente Behandlung in der Kinder- und Jugendpsychiatrie (30)","BGII";"31 - Psychosomatik","BGI";"","LEER";0,"Leer"},2,0)</f>
        <v>LEER</v>
      </c>
      <c r="AA2556" s="8" t="str">
        <f t="shared" si="357"/>
        <v>Stationen</v>
      </c>
    </row>
    <row r="2557" spans="2:27" ht="15" customHeight="1" x14ac:dyDescent="0.25">
      <c r="B2557" s="76" t="str">
        <f t="shared" ref="B2557:B2620" si="359">IF(SUM(S2557:X2557)&lt;6,"!!!","")</f>
        <v>!!!</v>
      </c>
      <c r="C2557" s="310" t="str">
        <f>IF(LEN($E2557)&gt;0,VLOOKUP(TEXT($E2557,0),'Angaben Stationen'!$E$14:$V$215,17,0),"")</f>
        <v/>
      </c>
      <c r="D2557" s="254" t="str">
        <f>IF(LEN($E2557)&gt;0,VLOOKUP(TEXT($E2557,0),'Angaben Stationen'!$E$14:$V$215,18,0),"")</f>
        <v/>
      </c>
      <c r="E2557" s="344"/>
      <c r="F2557" s="256"/>
      <c r="G2557" s="256"/>
      <c r="H2557" s="307"/>
      <c r="I2557" s="183"/>
      <c r="R2557" s="8">
        <f t="shared" si="352"/>
        <v>0</v>
      </c>
      <c r="S2557" s="8">
        <f>VLOOKUP($D2557,{"29 - Psychiatrie (Erwachsene)",1;"30 - Kinder- und Jugendpsychiatrie",1;"297 - stationsäquivalente Behandlung in der Erwachsenenpsychiatrie (29)",1;"307 - stationsäquivalente Behandlung in der Kinder- und Jugendpsychiatrie (30)",1;"31 - Psychosomatik",1;"",0;0,0},2,0)</f>
        <v>0</v>
      </c>
      <c r="T2557" s="8">
        <f t="shared" si="358"/>
        <v>0</v>
      </c>
      <c r="U2557" s="8">
        <f t="shared" ref="U2557:U2620" si="360">IF($E2557&lt;&gt;0,1,0)</f>
        <v>0</v>
      </c>
      <c r="V2557" s="8">
        <f t="shared" si="353"/>
        <v>0</v>
      </c>
      <c r="W2557" s="8">
        <f t="shared" si="354"/>
        <v>0</v>
      </c>
      <c r="X2557" s="8">
        <f t="shared" si="355"/>
        <v>0</v>
      </c>
      <c r="Y2557" s="8" t="str">
        <f t="shared" si="356"/>
        <v/>
      </c>
      <c r="Z2557" s="8" t="str">
        <f>VLOOKUP($D2557,{"29 - Psychiatrie (Erwachsene)","BGI";"297 - stationsäquivalente Behandlung in der Erwachsenenpsychiatrie (29)","BGI";"30 - Kinder- und Jugendpsychiatrie","BGII";"307 - stationsäquivalente Behandlung in der Kinder- und Jugendpsychiatrie (30)","BGII";"31 - Psychosomatik","BGI";"","LEER";0,"Leer"},2,0)</f>
        <v>LEER</v>
      </c>
      <c r="AA2557" s="8" t="str">
        <f t="shared" si="357"/>
        <v>Stationen</v>
      </c>
    </row>
    <row r="2558" spans="2:27" ht="15" customHeight="1" x14ac:dyDescent="0.25">
      <c r="B2558" s="76" t="str">
        <f t="shared" si="359"/>
        <v>!!!</v>
      </c>
      <c r="C2558" s="310" t="str">
        <f>IF(LEN($E2558)&gt;0,VLOOKUP(TEXT($E2558,0),'Angaben Stationen'!$E$14:$V$215,17,0),"")</f>
        <v/>
      </c>
      <c r="D2558" s="254" t="str">
        <f>IF(LEN($E2558)&gt;0,VLOOKUP(TEXT($E2558,0),'Angaben Stationen'!$E$14:$V$215,18,0),"")</f>
        <v/>
      </c>
      <c r="E2558" s="344"/>
      <c r="F2558" s="256"/>
      <c r="G2558" s="256"/>
      <c r="H2558" s="307"/>
      <c r="I2558" s="183"/>
      <c r="R2558" s="8">
        <f t="shared" si="352"/>
        <v>0</v>
      </c>
      <c r="S2558" s="8">
        <f>VLOOKUP($D2558,{"29 - Psychiatrie (Erwachsene)",1;"30 - Kinder- und Jugendpsychiatrie",1;"297 - stationsäquivalente Behandlung in der Erwachsenenpsychiatrie (29)",1;"307 - stationsäquivalente Behandlung in der Kinder- und Jugendpsychiatrie (30)",1;"31 - Psychosomatik",1;"",0;0,0},2,0)</f>
        <v>0</v>
      </c>
      <c r="T2558" s="8">
        <f t="shared" si="358"/>
        <v>0</v>
      </c>
      <c r="U2558" s="8">
        <f t="shared" si="360"/>
        <v>0</v>
      </c>
      <c r="V2558" s="8">
        <f t="shared" si="353"/>
        <v>0</v>
      </c>
      <c r="W2558" s="8">
        <f t="shared" si="354"/>
        <v>0</v>
      </c>
      <c r="X2558" s="8">
        <f t="shared" si="355"/>
        <v>0</v>
      </c>
      <c r="Y2558" s="8" t="str">
        <f t="shared" si="356"/>
        <v/>
      </c>
      <c r="Z2558" s="8" t="str">
        <f>VLOOKUP($D2558,{"29 - Psychiatrie (Erwachsene)","BGI";"297 - stationsäquivalente Behandlung in der Erwachsenenpsychiatrie (29)","BGI";"30 - Kinder- und Jugendpsychiatrie","BGII";"307 - stationsäquivalente Behandlung in der Kinder- und Jugendpsychiatrie (30)","BGII";"31 - Psychosomatik","BGI";"","LEER";0,"Leer"},2,0)</f>
        <v>LEER</v>
      </c>
      <c r="AA2558" s="8" t="str">
        <f t="shared" si="357"/>
        <v>Stationen</v>
      </c>
    </row>
    <row r="2559" spans="2:27" ht="15" customHeight="1" x14ac:dyDescent="0.25">
      <c r="B2559" s="76" t="str">
        <f t="shared" si="359"/>
        <v>!!!</v>
      </c>
      <c r="C2559" s="310" t="str">
        <f>IF(LEN($E2559)&gt;0,VLOOKUP(TEXT($E2559,0),'Angaben Stationen'!$E$14:$V$215,17,0),"")</f>
        <v/>
      </c>
      <c r="D2559" s="254" t="str">
        <f>IF(LEN($E2559)&gt;0,VLOOKUP(TEXT($E2559,0),'Angaben Stationen'!$E$14:$V$215,18,0),"")</f>
        <v/>
      </c>
      <c r="E2559" s="344"/>
      <c r="F2559" s="256"/>
      <c r="G2559" s="256"/>
      <c r="H2559" s="307"/>
      <c r="I2559" s="183"/>
      <c r="R2559" s="8">
        <f t="shared" si="352"/>
        <v>0</v>
      </c>
      <c r="S2559" s="8">
        <f>VLOOKUP($D2559,{"29 - Psychiatrie (Erwachsene)",1;"30 - Kinder- und Jugendpsychiatrie",1;"297 - stationsäquivalente Behandlung in der Erwachsenenpsychiatrie (29)",1;"307 - stationsäquivalente Behandlung in der Kinder- und Jugendpsychiatrie (30)",1;"31 - Psychosomatik",1;"",0;0,0},2,0)</f>
        <v>0</v>
      </c>
      <c r="T2559" s="8">
        <f t="shared" si="358"/>
        <v>0</v>
      </c>
      <c r="U2559" s="8">
        <f t="shared" si="360"/>
        <v>0</v>
      </c>
      <c r="V2559" s="8">
        <f t="shared" si="353"/>
        <v>0</v>
      </c>
      <c r="W2559" s="8">
        <f t="shared" si="354"/>
        <v>0</v>
      </c>
      <c r="X2559" s="8">
        <f t="shared" si="355"/>
        <v>0</v>
      </c>
      <c r="Y2559" s="8" t="str">
        <f t="shared" si="356"/>
        <v/>
      </c>
      <c r="Z2559" s="8" t="str">
        <f>VLOOKUP($D2559,{"29 - Psychiatrie (Erwachsene)","BGI";"297 - stationsäquivalente Behandlung in der Erwachsenenpsychiatrie (29)","BGI";"30 - Kinder- und Jugendpsychiatrie","BGII";"307 - stationsäquivalente Behandlung in der Kinder- und Jugendpsychiatrie (30)","BGII";"31 - Psychosomatik","BGI";"","LEER";0,"Leer"},2,0)</f>
        <v>LEER</v>
      </c>
      <c r="AA2559" s="8" t="str">
        <f t="shared" si="357"/>
        <v>Stationen</v>
      </c>
    </row>
    <row r="2560" spans="2:27" ht="15" customHeight="1" x14ac:dyDescent="0.25">
      <c r="B2560" s="76" t="str">
        <f t="shared" si="359"/>
        <v>!!!</v>
      </c>
      <c r="C2560" s="310" t="str">
        <f>IF(LEN($E2560)&gt;0,VLOOKUP(TEXT($E2560,0),'Angaben Stationen'!$E$14:$V$215,17,0),"")</f>
        <v/>
      </c>
      <c r="D2560" s="254" t="str">
        <f>IF(LEN($E2560)&gt;0,VLOOKUP(TEXT($E2560,0),'Angaben Stationen'!$E$14:$V$215,18,0),"")</f>
        <v/>
      </c>
      <c r="E2560" s="344"/>
      <c r="F2560" s="256"/>
      <c r="G2560" s="256"/>
      <c r="H2560" s="307"/>
      <c r="I2560" s="183"/>
      <c r="R2560" s="8">
        <f t="shared" si="352"/>
        <v>0</v>
      </c>
      <c r="S2560" s="8">
        <f>VLOOKUP($D2560,{"29 - Psychiatrie (Erwachsene)",1;"30 - Kinder- und Jugendpsychiatrie",1;"297 - stationsäquivalente Behandlung in der Erwachsenenpsychiatrie (29)",1;"307 - stationsäquivalente Behandlung in der Kinder- und Jugendpsychiatrie (30)",1;"31 - Psychosomatik",1;"",0;0,0},2,0)</f>
        <v>0</v>
      </c>
      <c r="T2560" s="8">
        <f t="shared" si="358"/>
        <v>0</v>
      </c>
      <c r="U2560" s="8">
        <f t="shared" si="360"/>
        <v>0</v>
      </c>
      <c r="V2560" s="8">
        <f t="shared" si="353"/>
        <v>0</v>
      </c>
      <c r="W2560" s="8">
        <f t="shared" si="354"/>
        <v>0</v>
      </c>
      <c r="X2560" s="8">
        <f t="shared" si="355"/>
        <v>0</v>
      </c>
      <c r="Y2560" s="8" t="str">
        <f t="shared" si="356"/>
        <v/>
      </c>
      <c r="Z2560" s="8" t="str">
        <f>VLOOKUP($D2560,{"29 - Psychiatrie (Erwachsene)","BGI";"297 - stationsäquivalente Behandlung in der Erwachsenenpsychiatrie (29)","BGI";"30 - Kinder- und Jugendpsychiatrie","BGII";"307 - stationsäquivalente Behandlung in der Kinder- und Jugendpsychiatrie (30)","BGII";"31 - Psychosomatik","BGI";"","LEER";0,"Leer"},2,0)</f>
        <v>LEER</v>
      </c>
      <c r="AA2560" s="8" t="str">
        <f t="shared" si="357"/>
        <v>Stationen</v>
      </c>
    </row>
    <row r="2561" spans="2:27" ht="15" customHeight="1" x14ac:dyDescent="0.25">
      <c r="B2561" s="76" t="str">
        <f t="shared" si="359"/>
        <v>!!!</v>
      </c>
      <c r="C2561" s="310" t="str">
        <f>IF(LEN($E2561)&gt;0,VLOOKUP(TEXT($E2561,0),'Angaben Stationen'!$E$14:$V$215,17,0),"")</f>
        <v/>
      </c>
      <c r="D2561" s="254" t="str">
        <f>IF(LEN($E2561)&gt;0,VLOOKUP(TEXT($E2561,0),'Angaben Stationen'!$E$14:$V$215,18,0),"")</f>
        <v/>
      </c>
      <c r="E2561" s="344"/>
      <c r="F2561" s="256"/>
      <c r="G2561" s="256"/>
      <c r="H2561" s="307"/>
      <c r="I2561" s="183"/>
      <c r="R2561" s="8">
        <f t="shared" si="352"/>
        <v>0</v>
      </c>
      <c r="S2561" s="8">
        <f>VLOOKUP($D2561,{"29 - Psychiatrie (Erwachsene)",1;"30 - Kinder- und Jugendpsychiatrie",1;"297 - stationsäquivalente Behandlung in der Erwachsenenpsychiatrie (29)",1;"307 - stationsäquivalente Behandlung in der Kinder- und Jugendpsychiatrie (30)",1;"31 - Psychosomatik",1;"",0;0,0},2,0)</f>
        <v>0</v>
      </c>
      <c r="T2561" s="8">
        <f t="shared" si="358"/>
        <v>0</v>
      </c>
      <c r="U2561" s="8">
        <f t="shared" si="360"/>
        <v>0</v>
      </c>
      <c r="V2561" s="8">
        <f t="shared" si="353"/>
        <v>0</v>
      </c>
      <c r="W2561" s="8">
        <f t="shared" si="354"/>
        <v>0</v>
      </c>
      <c r="X2561" s="8">
        <f t="shared" si="355"/>
        <v>0</v>
      </c>
      <c r="Y2561" s="8" t="str">
        <f t="shared" si="356"/>
        <v/>
      </c>
      <c r="Z2561" s="8" t="str">
        <f>VLOOKUP($D2561,{"29 - Psychiatrie (Erwachsene)","BGI";"297 - stationsäquivalente Behandlung in der Erwachsenenpsychiatrie (29)","BGI";"30 - Kinder- und Jugendpsychiatrie","BGII";"307 - stationsäquivalente Behandlung in der Kinder- und Jugendpsychiatrie (30)","BGII";"31 - Psychosomatik","BGI";"","LEER";0,"Leer"},2,0)</f>
        <v>LEER</v>
      </c>
      <c r="AA2561" s="8" t="str">
        <f t="shared" si="357"/>
        <v>Stationen</v>
      </c>
    </row>
    <row r="2562" spans="2:27" ht="15" customHeight="1" x14ac:dyDescent="0.25">
      <c r="B2562" s="76" t="str">
        <f t="shared" si="359"/>
        <v>!!!</v>
      </c>
      <c r="C2562" s="310" t="str">
        <f>IF(LEN($E2562)&gt;0,VLOOKUP(TEXT($E2562,0),'Angaben Stationen'!$E$14:$V$215,17,0),"")</f>
        <v/>
      </c>
      <c r="D2562" s="254" t="str">
        <f>IF(LEN($E2562)&gt;0,VLOOKUP(TEXT($E2562,0),'Angaben Stationen'!$E$14:$V$215,18,0),"")</f>
        <v/>
      </c>
      <c r="E2562" s="344"/>
      <c r="F2562" s="256"/>
      <c r="G2562" s="256"/>
      <c r="H2562" s="307"/>
      <c r="I2562" s="183"/>
      <c r="R2562" s="8">
        <f t="shared" si="352"/>
        <v>0</v>
      </c>
      <c r="S2562" s="8">
        <f>VLOOKUP($D2562,{"29 - Psychiatrie (Erwachsene)",1;"30 - Kinder- und Jugendpsychiatrie",1;"297 - stationsäquivalente Behandlung in der Erwachsenenpsychiatrie (29)",1;"307 - stationsäquivalente Behandlung in der Kinder- und Jugendpsychiatrie (30)",1;"31 - Psychosomatik",1;"",0;0,0},2,0)</f>
        <v>0</v>
      </c>
      <c r="T2562" s="8">
        <f t="shared" si="358"/>
        <v>0</v>
      </c>
      <c r="U2562" s="8">
        <f t="shared" si="360"/>
        <v>0</v>
      </c>
      <c r="V2562" s="8">
        <f t="shared" si="353"/>
        <v>0</v>
      </c>
      <c r="W2562" s="8">
        <f t="shared" si="354"/>
        <v>0</v>
      </c>
      <c r="X2562" s="8">
        <f t="shared" si="355"/>
        <v>0</v>
      </c>
      <c r="Y2562" s="8" t="str">
        <f t="shared" si="356"/>
        <v/>
      </c>
      <c r="Z2562" s="8" t="str">
        <f>VLOOKUP($D2562,{"29 - Psychiatrie (Erwachsene)","BGI";"297 - stationsäquivalente Behandlung in der Erwachsenenpsychiatrie (29)","BGI";"30 - Kinder- und Jugendpsychiatrie","BGII";"307 - stationsäquivalente Behandlung in der Kinder- und Jugendpsychiatrie (30)","BGII";"31 - Psychosomatik","BGI";"","LEER";0,"Leer"},2,0)</f>
        <v>LEER</v>
      </c>
      <c r="AA2562" s="8" t="str">
        <f t="shared" si="357"/>
        <v>Stationen</v>
      </c>
    </row>
    <row r="2563" spans="2:27" ht="15" customHeight="1" x14ac:dyDescent="0.25">
      <c r="B2563" s="76" t="str">
        <f t="shared" si="359"/>
        <v>!!!</v>
      </c>
      <c r="C2563" s="310" t="str">
        <f>IF(LEN($E2563)&gt;0,VLOOKUP(TEXT($E2563,0),'Angaben Stationen'!$E$14:$V$215,17,0),"")</f>
        <v/>
      </c>
      <c r="D2563" s="254" t="str">
        <f>IF(LEN($E2563)&gt;0,VLOOKUP(TEXT($E2563,0),'Angaben Stationen'!$E$14:$V$215,18,0),"")</f>
        <v/>
      </c>
      <c r="E2563" s="344"/>
      <c r="F2563" s="256"/>
      <c r="G2563" s="256"/>
      <c r="H2563" s="307"/>
      <c r="I2563" s="183"/>
      <c r="R2563" s="8">
        <f t="shared" si="352"/>
        <v>0</v>
      </c>
      <c r="S2563" s="8">
        <f>VLOOKUP($D2563,{"29 - Psychiatrie (Erwachsene)",1;"30 - Kinder- und Jugendpsychiatrie",1;"297 - stationsäquivalente Behandlung in der Erwachsenenpsychiatrie (29)",1;"307 - stationsäquivalente Behandlung in der Kinder- und Jugendpsychiatrie (30)",1;"31 - Psychosomatik",1;"",0;0,0},2,0)</f>
        <v>0</v>
      </c>
      <c r="T2563" s="8">
        <f t="shared" si="358"/>
        <v>0</v>
      </c>
      <c r="U2563" s="8">
        <f t="shared" si="360"/>
        <v>0</v>
      </c>
      <c r="V2563" s="8">
        <f t="shared" si="353"/>
        <v>0</v>
      </c>
      <c r="W2563" s="8">
        <f t="shared" si="354"/>
        <v>0</v>
      </c>
      <c r="X2563" s="8">
        <f t="shared" si="355"/>
        <v>0</v>
      </c>
      <c r="Y2563" s="8" t="str">
        <f t="shared" si="356"/>
        <v/>
      </c>
      <c r="Z2563" s="8" t="str">
        <f>VLOOKUP($D2563,{"29 - Psychiatrie (Erwachsene)","BGI";"297 - stationsäquivalente Behandlung in der Erwachsenenpsychiatrie (29)","BGI";"30 - Kinder- und Jugendpsychiatrie","BGII";"307 - stationsäquivalente Behandlung in der Kinder- und Jugendpsychiatrie (30)","BGII";"31 - Psychosomatik","BGI";"","LEER";0,"Leer"},2,0)</f>
        <v>LEER</v>
      </c>
      <c r="AA2563" s="8" t="str">
        <f t="shared" si="357"/>
        <v>Stationen</v>
      </c>
    </row>
    <row r="2564" spans="2:27" ht="15" customHeight="1" x14ac:dyDescent="0.25">
      <c r="B2564" s="76" t="str">
        <f t="shared" si="359"/>
        <v>!!!</v>
      </c>
      <c r="C2564" s="310" t="str">
        <f>IF(LEN($E2564)&gt;0,VLOOKUP(TEXT($E2564,0),'Angaben Stationen'!$E$14:$V$215,17,0),"")</f>
        <v/>
      </c>
      <c r="D2564" s="254" t="str">
        <f>IF(LEN($E2564)&gt;0,VLOOKUP(TEXT($E2564,0),'Angaben Stationen'!$E$14:$V$215,18,0),"")</f>
        <v/>
      </c>
      <c r="E2564" s="344"/>
      <c r="F2564" s="256"/>
      <c r="G2564" s="256"/>
      <c r="H2564" s="307"/>
      <c r="I2564" s="183"/>
      <c r="R2564" s="8">
        <f t="shared" si="352"/>
        <v>0</v>
      </c>
      <c r="S2564" s="8">
        <f>VLOOKUP($D2564,{"29 - Psychiatrie (Erwachsene)",1;"30 - Kinder- und Jugendpsychiatrie",1;"297 - stationsäquivalente Behandlung in der Erwachsenenpsychiatrie (29)",1;"307 - stationsäquivalente Behandlung in der Kinder- und Jugendpsychiatrie (30)",1;"31 - Psychosomatik",1;"",0;0,0},2,0)</f>
        <v>0</v>
      </c>
      <c r="T2564" s="8">
        <f t="shared" si="358"/>
        <v>0</v>
      </c>
      <c r="U2564" s="8">
        <f t="shared" si="360"/>
        <v>0</v>
      </c>
      <c r="V2564" s="8">
        <f t="shared" si="353"/>
        <v>0</v>
      </c>
      <c r="W2564" s="8">
        <f t="shared" si="354"/>
        <v>0</v>
      </c>
      <c r="X2564" s="8">
        <f t="shared" si="355"/>
        <v>0</v>
      </c>
      <c r="Y2564" s="8" t="str">
        <f t="shared" si="356"/>
        <v/>
      </c>
      <c r="Z2564" s="8" t="str">
        <f>VLOOKUP($D2564,{"29 - Psychiatrie (Erwachsene)","BGI";"297 - stationsäquivalente Behandlung in der Erwachsenenpsychiatrie (29)","BGI";"30 - Kinder- und Jugendpsychiatrie","BGII";"307 - stationsäquivalente Behandlung in der Kinder- und Jugendpsychiatrie (30)","BGII";"31 - Psychosomatik","BGI";"","LEER";0,"Leer"},2,0)</f>
        <v>LEER</v>
      </c>
      <c r="AA2564" s="8" t="str">
        <f t="shared" si="357"/>
        <v>Stationen</v>
      </c>
    </row>
    <row r="2565" spans="2:27" ht="15" customHeight="1" x14ac:dyDescent="0.25">
      <c r="B2565" s="76" t="str">
        <f t="shared" si="359"/>
        <v>!!!</v>
      </c>
      <c r="C2565" s="310" t="str">
        <f>IF(LEN($E2565)&gt;0,VLOOKUP(TEXT($E2565,0),'Angaben Stationen'!$E$14:$V$215,17,0),"")</f>
        <v/>
      </c>
      <c r="D2565" s="254" t="str">
        <f>IF(LEN($E2565)&gt;0,VLOOKUP(TEXT($E2565,0),'Angaben Stationen'!$E$14:$V$215,18,0),"")</f>
        <v/>
      </c>
      <c r="E2565" s="344"/>
      <c r="F2565" s="256"/>
      <c r="G2565" s="256"/>
      <c r="H2565" s="307"/>
      <c r="I2565" s="183"/>
      <c r="R2565" s="8">
        <f t="shared" si="352"/>
        <v>0</v>
      </c>
      <c r="S2565" s="8">
        <f>VLOOKUP($D2565,{"29 - Psychiatrie (Erwachsene)",1;"30 - Kinder- und Jugendpsychiatrie",1;"297 - stationsäquivalente Behandlung in der Erwachsenenpsychiatrie (29)",1;"307 - stationsäquivalente Behandlung in der Kinder- und Jugendpsychiatrie (30)",1;"31 - Psychosomatik",1;"",0;0,0},2,0)</f>
        <v>0</v>
      </c>
      <c r="T2565" s="8">
        <f t="shared" si="358"/>
        <v>0</v>
      </c>
      <c r="U2565" s="8">
        <f t="shared" si="360"/>
        <v>0</v>
      </c>
      <c r="V2565" s="8">
        <f t="shared" si="353"/>
        <v>0</v>
      </c>
      <c r="W2565" s="8">
        <f t="shared" si="354"/>
        <v>0</v>
      </c>
      <c r="X2565" s="8">
        <f t="shared" si="355"/>
        <v>0</v>
      </c>
      <c r="Y2565" s="8" t="str">
        <f t="shared" si="356"/>
        <v/>
      </c>
      <c r="Z2565" s="8" t="str">
        <f>VLOOKUP($D2565,{"29 - Psychiatrie (Erwachsene)","BGI";"297 - stationsäquivalente Behandlung in der Erwachsenenpsychiatrie (29)","BGI";"30 - Kinder- und Jugendpsychiatrie","BGII";"307 - stationsäquivalente Behandlung in der Kinder- und Jugendpsychiatrie (30)","BGII";"31 - Psychosomatik","BGI";"","LEER";0,"Leer"},2,0)</f>
        <v>LEER</v>
      </c>
      <c r="AA2565" s="8" t="str">
        <f t="shared" si="357"/>
        <v>Stationen</v>
      </c>
    </row>
    <row r="2566" spans="2:27" ht="15" customHeight="1" x14ac:dyDescent="0.25">
      <c r="B2566" s="76" t="str">
        <f t="shared" si="359"/>
        <v>!!!</v>
      </c>
      <c r="C2566" s="310" t="str">
        <f>IF(LEN($E2566)&gt;0,VLOOKUP(TEXT($E2566,0),'Angaben Stationen'!$E$14:$V$215,17,0),"")</f>
        <v/>
      </c>
      <c r="D2566" s="254" t="str">
        <f>IF(LEN($E2566)&gt;0,VLOOKUP(TEXT($E2566,0),'Angaben Stationen'!$E$14:$V$215,18,0),"")</f>
        <v/>
      </c>
      <c r="E2566" s="344"/>
      <c r="F2566" s="256"/>
      <c r="G2566" s="256"/>
      <c r="H2566" s="307"/>
      <c r="I2566" s="183"/>
      <c r="R2566" s="8">
        <f t="shared" si="352"/>
        <v>0</v>
      </c>
      <c r="S2566" s="8">
        <f>VLOOKUP($D2566,{"29 - Psychiatrie (Erwachsene)",1;"30 - Kinder- und Jugendpsychiatrie",1;"297 - stationsäquivalente Behandlung in der Erwachsenenpsychiatrie (29)",1;"307 - stationsäquivalente Behandlung in der Kinder- und Jugendpsychiatrie (30)",1;"31 - Psychosomatik",1;"",0;0,0},2,0)</f>
        <v>0</v>
      </c>
      <c r="T2566" s="8">
        <f t="shared" si="358"/>
        <v>0</v>
      </c>
      <c r="U2566" s="8">
        <f t="shared" si="360"/>
        <v>0</v>
      </c>
      <c r="V2566" s="8">
        <f t="shared" si="353"/>
        <v>0</v>
      </c>
      <c r="W2566" s="8">
        <f t="shared" si="354"/>
        <v>0</v>
      </c>
      <c r="X2566" s="8">
        <f t="shared" si="355"/>
        <v>0</v>
      </c>
      <c r="Y2566" s="8" t="str">
        <f t="shared" si="356"/>
        <v/>
      </c>
      <c r="Z2566" s="8" t="str">
        <f>VLOOKUP($D2566,{"29 - Psychiatrie (Erwachsene)","BGI";"297 - stationsäquivalente Behandlung in der Erwachsenenpsychiatrie (29)","BGI";"30 - Kinder- und Jugendpsychiatrie","BGII";"307 - stationsäquivalente Behandlung in der Kinder- und Jugendpsychiatrie (30)","BGII";"31 - Psychosomatik","BGI";"","LEER";0,"Leer"},2,0)</f>
        <v>LEER</v>
      </c>
      <c r="AA2566" s="8" t="str">
        <f t="shared" si="357"/>
        <v>Stationen</v>
      </c>
    </row>
    <row r="2567" spans="2:27" ht="15" customHeight="1" x14ac:dyDescent="0.25">
      <c r="B2567" s="76" t="str">
        <f t="shared" si="359"/>
        <v>!!!</v>
      </c>
      <c r="C2567" s="310" t="str">
        <f>IF(LEN($E2567)&gt;0,VLOOKUP(TEXT($E2567,0),'Angaben Stationen'!$E$14:$V$215,17,0),"")</f>
        <v/>
      </c>
      <c r="D2567" s="254" t="str">
        <f>IF(LEN($E2567)&gt;0,VLOOKUP(TEXT($E2567,0),'Angaben Stationen'!$E$14:$V$215,18,0),"")</f>
        <v/>
      </c>
      <c r="E2567" s="344"/>
      <c r="F2567" s="256"/>
      <c r="G2567" s="256"/>
      <c r="H2567" s="307"/>
      <c r="I2567" s="183"/>
      <c r="R2567" s="8">
        <f t="shared" si="352"/>
        <v>0</v>
      </c>
      <c r="S2567" s="8">
        <f>VLOOKUP($D2567,{"29 - Psychiatrie (Erwachsene)",1;"30 - Kinder- und Jugendpsychiatrie",1;"297 - stationsäquivalente Behandlung in der Erwachsenenpsychiatrie (29)",1;"307 - stationsäquivalente Behandlung in der Kinder- und Jugendpsychiatrie (30)",1;"31 - Psychosomatik",1;"",0;0,0},2,0)</f>
        <v>0</v>
      </c>
      <c r="T2567" s="8">
        <f t="shared" si="358"/>
        <v>0</v>
      </c>
      <c r="U2567" s="8">
        <f t="shared" si="360"/>
        <v>0</v>
      </c>
      <c r="V2567" s="8">
        <f t="shared" si="353"/>
        <v>0</v>
      </c>
      <c r="W2567" s="8">
        <f t="shared" si="354"/>
        <v>0</v>
      </c>
      <c r="X2567" s="8">
        <f t="shared" si="355"/>
        <v>0</v>
      </c>
      <c r="Y2567" s="8" t="str">
        <f t="shared" si="356"/>
        <v/>
      </c>
      <c r="Z2567" s="8" t="str">
        <f>VLOOKUP($D2567,{"29 - Psychiatrie (Erwachsene)","BGI";"297 - stationsäquivalente Behandlung in der Erwachsenenpsychiatrie (29)","BGI";"30 - Kinder- und Jugendpsychiatrie","BGII";"307 - stationsäquivalente Behandlung in der Kinder- und Jugendpsychiatrie (30)","BGII";"31 - Psychosomatik","BGI";"","LEER";0,"Leer"},2,0)</f>
        <v>LEER</v>
      </c>
      <c r="AA2567" s="8" t="str">
        <f t="shared" si="357"/>
        <v>Stationen</v>
      </c>
    </row>
    <row r="2568" spans="2:27" ht="15" customHeight="1" x14ac:dyDescent="0.25">
      <c r="B2568" s="76" t="str">
        <f t="shared" si="359"/>
        <v>!!!</v>
      </c>
      <c r="C2568" s="310" t="str">
        <f>IF(LEN($E2568)&gt;0,VLOOKUP(TEXT($E2568,0),'Angaben Stationen'!$E$14:$V$215,17,0),"")</f>
        <v/>
      </c>
      <c r="D2568" s="254" t="str">
        <f>IF(LEN($E2568)&gt;0,VLOOKUP(TEXT($E2568,0),'Angaben Stationen'!$E$14:$V$215,18,0),"")</f>
        <v/>
      </c>
      <c r="E2568" s="344"/>
      <c r="F2568" s="256"/>
      <c r="G2568" s="256"/>
      <c r="H2568" s="307"/>
      <c r="I2568" s="183"/>
      <c r="R2568" s="8">
        <f t="shared" si="352"/>
        <v>0</v>
      </c>
      <c r="S2568" s="8">
        <f>VLOOKUP($D2568,{"29 - Psychiatrie (Erwachsene)",1;"30 - Kinder- und Jugendpsychiatrie",1;"297 - stationsäquivalente Behandlung in der Erwachsenenpsychiatrie (29)",1;"307 - stationsäquivalente Behandlung in der Kinder- und Jugendpsychiatrie (30)",1;"31 - Psychosomatik",1;"",0;0,0},2,0)</f>
        <v>0</v>
      </c>
      <c r="T2568" s="8">
        <f t="shared" si="358"/>
        <v>0</v>
      </c>
      <c r="U2568" s="8">
        <f t="shared" si="360"/>
        <v>0</v>
      </c>
      <c r="V2568" s="8">
        <f t="shared" si="353"/>
        <v>0</v>
      </c>
      <c r="W2568" s="8">
        <f t="shared" si="354"/>
        <v>0</v>
      </c>
      <c r="X2568" s="8">
        <f t="shared" si="355"/>
        <v>0</v>
      </c>
      <c r="Y2568" s="8" t="str">
        <f t="shared" si="356"/>
        <v/>
      </c>
      <c r="Z2568" s="8" t="str">
        <f>VLOOKUP($D2568,{"29 - Psychiatrie (Erwachsene)","BGI";"297 - stationsäquivalente Behandlung in der Erwachsenenpsychiatrie (29)","BGI";"30 - Kinder- und Jugendpsychiatrie","BGII";"307 - stationsäquivalente Behandlung in der Kinder- und Jugendpsychiatrie (30)","BGII";"31 - Psychosomatik","BGI";"","LEER";0,"Leer"},2,0)</f>
        <v>LEER</v>
      </c>
      <c r="AA2568" s="8" t="str">
        <f t="shared" si="357"/>
        <v>Stationen</v>
      </c>
    </row>
    <row r="2569" spans="2:27" ht="15" customHeight="1" x14ac:dyDescent="0.25">
      <c r="B2569" s="76" t="str">
        <f t="shared" si="359"/>
        <v>!!!</v>
      </c>
      <c r="C2569" s="310" t="str">
        <f>IF(LEN($E2569)&gt;0,VLOOKUP(TEXT($E2569,0),'Angaben Stationen'!$E$14:$V$215,17,0),"")</f>
        <v/>
      </c>
      <c r="D2569" s="254" t="str">
        <f>IF(LEN($E2569)&gt;0,VLOOKUP(TEXT($E2569,0),'Angaben Stationen'!$E$14:$V$215,18,0),"")</f>
        <v/>
      </c>
      <c r="E2569" s="344"/>
      <c r="F2569" s="256"/>
      <c r="G2569" s="256"/>
      <c r="H2569" s="307"/>
      <c r="I2569" s="183"/>
      <c r="R2569" s="8">
        <f t="shared" si="352"/>
        <v>0</v>
      </c>
      <c r="S2569" s="8">
        <f>VLOOKUP($D2569,{"29 - Psychiatrie (Erwachsene)",1;"30 - Kinder- und Jugendpsychiatrie",1;"297 - stationsäquivalente Behandlung in der Erwachsenenpsychiatrie (29)",1;"307 - stationsäquivalente Behandlung in der Kinder- und Jugendpsychiatrie (30)",1;"31 - Psychosomatik",1;"",0;0,0},2,0)</f>
        <v>0</v>
      </c>
      <c r="T2569" s="8">
        <f t="shared" si="358"/>
        <v>0</v>
      </c>
      <c r="U2569" s="8">
        <f t="shared" si="360"/>
        <v>0</v>
      </c>
      <c r="V2569" s="8">
        <f t="shared" si="353"/>
        <v>0</v>
      </c>
      <c r="W2569" s="8">
        <f t="shared" si="354"/>
        <v>0</v>
      </c>
      <c r="X2569" s="8">
        <f t="shared" si="355"/>
        <v>0</v>
      </c>
      <c r="Y2569" s="8" t="str">
        <f t="shared" si="356"/>
        <v/>
      </c>
      <c r="Z2569" s="8" t="str">
        <f>VLOOKUP($D2569,{"29 - Psychiatrie (Erwachsene)","BGI";"297 - stationsäquivalente Behandlung in der Erwachsenenpsychiatrie (29)","BGI";"30 - Kinder- und Jugendpsychiatrie","BGII";"307 - stationsäquivalente Behandlung in der Kinder- und Jugendpsychiatrie (30)","BGII";"31 - Psychosomatik","BGI";"","LEER";0,"Leer"},2,0)</f>
        <v>LEER</v>
      </c>
      <c r="AA2569" s="8" t="str">
        <f t="shared" si="357"/>
        <v>Stationen</v>
      </c>
    </row>
    <row r="2570" spans="2:27" ht="15" customHeight="1" x14ac:dyDescent="0.25">
      <c r="B2570" s="76" t="str">
        <f t="shared" si="359"/>
        <v>!!!</v>
      </c>
      <c r="C2570" s="310" t="str">
        <f>IF(LEN($E2570)&gt;0,VLOOKUP(TEXT($E2570,0),'Angaben Stationen'!$E$14:$V$215,17,0),"")</f>
        <v/>
      </c>
      <c r="D2570" s="254" t="str">
        <f>IF(LEN($E2570)&gt;0,VLOOKUP(TEXT($E2570,0),'Angaben Stationen'!$E$14:$V$215,18,0),"")</f>
        <v/>
      </c>
      <c r="E2570" s="344"/>
      <c r="F2570" s="256"/>
      <c r="G2570" s="256"/>
      <c r="H2570" s="307"/>
      <c r="I2570" s="183"/>
      <c r="R2570" s="8">
        <f t="shared" si="352"/>
        <v>0</v>
      </c>
      <c r="S2570" s="8">
        <f>VLOOKUP($D2570,{"29 - Psychiatrie (Erwachsene)",1;"30 - Kinder- und Jugendpsychiatrie",1;"297 - stationsäquivalente Behandlung in der Erwachsenenpsychiatrie (29)",1;"307 - stationsäquivalente Behandlung in der Kinder- und Jugendpsychiatrie (30)",1;"31 - Psychosomatik",1;"",0;0,0},2,0)</f>
        <v>0</v>
      </c>
      <c r="T2570" s="8">
        <f t="shared" si="358"/>
        <v>0</v>
      </c>
      <c r="U2570" s="8">
        <f t="shared" si="360"/>
        <v>0</v>
      </c>
      <c r="V2570" s="8">
        <f t="shared" si="353"/>
        <v>0</v>
      </c>
      <c r="W2570" s="8">
        <f t="shared" si="354"/>
        <v>0</v>
      </c>
      <c r="X2570" s="8">
        <f t="shared" si="355"/>
        <v>0</v>
      </c>
      <c r="Y2570" s="8" t="str">
        <f t="shared" si="356"/>
        <v/>
      </c>
      <c r="Z2570" s="8" t="str">
        <f>VLOOKUP($D2570,{"29 - Psychiatrie (Erwachsene)","BGI";"297 - stationsäquivalente Behandlung in der Erwachsenenpsychiatrie (29)","BGI";"30 - Kinder- und Jugendpsychiatrie","BGII";"307 - stationsäquivalente Behandlung in der Kinder- und Jugendpsychiatrie (30)","BGII";"31 - Psychosomatik","BGI";"","LEER";0,"Leer"},2,0)</f>
        <v>LEER</v>
      </c>
      <c r="AA2570" s="8" t="str">
        <f t="shared" si="357"/>
        <v>Stationen</v>
      </c>
    </row>
    <row r="2571" spans="2:27" ht="15" customHeight="1" x14ac:dyDescent="0.25">
      <c r="B2571" s="76" t="str">
        <f t="shared" si="359"/>
        <v>!!!</v>
      </c>
      <c r="C2571" s="310" t="str">
        <f>IF(LEN($E2571)&gt;0,VLOOKUP(TEXT($E2571,0),'Angaben Stationen'!$E$14:$V$215,17,0),"")</f>
        <v/>
      </c>
      <c r="D2571" s="254" t="str">
        <f>IF(LEN($E2571)&gt;0,VLOOKUP(TEXT($E2571,0),'Angaben Stationen'!$E$14:$V$215,18,0),"")</f>
        <v/>
      </c>
      <c r="E2571" s="344"/>
      <c r="F2571" s="256"/>
      <c r="G2571" s="256"/>
      <c r="H2571" s="307"/>
      <c r="I2571" s="183"/>
      <c r="R2571" s="8">
        <f t="shared" si="352"/>
        <v>0</v>
      </c>
      <c r="S2571" s="8">
        <f>VLOOKUP($D2571,{"29 - Psychiatrie (Erwachsene)",1;"30 - Kinder- und Jugendpsychiatrie",1;"297 - stationsäquivalente Behandlung in der Erwachsenenpsychiatrie (29)",1;"307 - stationsäquivalente Behandlung in der Kinder- und Jugendpsychiatrie (30)",1;"31 - Psychosomatik",1;"",0;0,0},2,0)</f>
        <v>0</v>
      </c>
      <c r="T2571" s="8">
        <f t="shared" si="358"/>
        <v>0</v>
      </c>
      <c r="U2571" s="8">
        <f t="shared" si="360"/>
        <v>0</v>
      </c>
      <c r="V2571" s="8">
        <f t="shared" si="353"/>
        <v>0</v>
      </c>
      <c r="W2571" s="8">
        <f t="shared" si="354"/>
        <v>0</v>
      </c>
      <c r="X2571" s="8">
        <f t="shared" si="355"/>
        <v>0</v>
      </c>
      <c r="Y2571" s="8" t="str">
        <f t="shared" si="356"/>
        <v/>
      </c>
      <c r="Z2571" s="8" t="str">
        <f>VLOOKUP($D2571,{"29 - Psychiatrie (Erwachsene)","BGI";"297 - stationsäquivalente Behandlung in der Erwachsenenpsychiatrie (29)","BGI";"30 - Kinder- und Jugendpsychiatrie","BGII";"307 - stationsäquivalente Behandlung in der Kinder- und Jugendpsychiatrie (30)","BGII";"31 - Psychosomatik","BGI";"","LEER";0,"Leer"},2,0)</f>
        <v>LEER</v>
      </c>
      <c r="AA2571" s="8" t="str">
        <f t="shared" si="357"/>
        <v>Stationen</v>
      </c>
    </row>
    <row r="2572" spans="2:27" ht="15" customHeight="1" x14ac:dyDescent="0.25">
      <c r="B2572" s="76" t="str">
        <f t="shared" si="359"/>
        <v>!!!</v>
      </c>
      <c r="C2572" s="310" t="str">
        <f>IF(LEN($E2572)&gt;0,VLOOKUP(TEXT($E2572,0),'Angaben Stationen'!$E$14:$V$215,17,0),"")</f>
        <v/>
      </c>
      <c r="D2572" s="254" t="str">
        <f>IF(LEN($E2572)&gt;0,VLOOKUP(TEXT($E2572,0),'Angaben Stationen'!$E$14:$V$215,18,0),"")</f>
        <v/>
      </c>
      <c r="E2572" s="344"/>
      <c r="F2572" s="256"/>
      <c r="G2572" s="256"/>
      <c r="H2572" s="307"/>
      <c r="I2572" s="183"/>
      <c r="R2572" s="8">
        <f t="shared" si="352"/>
        <v>0</v>
      </c>
      <c r="S2572" s="8">
        <f>VLOOKUP($D2572,{"29 - Psychiatrie (Erwachsene)",1;"30 - Kinder- und Jugendpsychiatrie",1;"297 - stationsäquivalente Behandlung in der Erwachsenenpsychiatrie (29)",1;"307 - stationsäquivalente Behandlung in der Kinder- und Jugendpsychiatrie (30)",1;"31 - Psychosomatik",1;"",0;0,0},2,0)</f>
        <v>0</v>
      </c>
      <c r="T2572" s="8">
        <f t="shared" si="358"/>
        <v>0</v>
      </c>
      <c r="U2572" s="8">
        <f t="shared" si="360"/>
        <v>0</v>
      </c>
      <c r="V2572" s="8">
        <f t="shared" si="353"/>
        <v>0</v>
      </c>
      <c r="W2572" s="8">
        <f t="shared" si="354"/>
        <v>0</v>
      </c>
      <c r="X2572" s="8">
        <f t="shared" si="355"/>
        <v>0</v>
      </c>
      <c r="Y2572" s="8" t="str">
        <f t="shared" si="356"/>
        <v/>
      </c>
      <c r="Z2572" s="8" t="str">
        <f>VLOOKUP($D2572,{"29 - Psychiatrie (Erwachsene)","BGI";"297 - stationsäquivalente Behandlung in der Erwachsenenpsychiatrie (29)","BGI";"30 - Kinder- und Jugendpsychiatrie","BGII";"307 - stationsäquivalente Behandlung in der Kinder- und Jugendpsychiatrie (30)","BGII";"31 - Psychosomatik","BGI";"","LEER";0,"Leer"},2,0)</f>
        <v>LEER</v>
      </c>
      <c r="AA2572" s="8" t="str">
        <f t="shared" si="357"/>
        <v>Stationen</v>
      </c>
    </row>
    <row r="2573" spans="2:27" ht="15" customHeight="1" x14ac:dyDescent="0.25">
      <c r="B2573" s="76" t="str">
        <f t="shared" si="359"/>
        <v>!!!</v>
      </c>
      <c r="C2573" s="310" t="str">
        <f>IF(LEN($E2573)&gt;0,VLOOKUP(TEXT($E2573,0),'Angaben Stationen'!$E$14:$V$215,17,0),"")</f>
        <v/>
      </c>
      <c r="D2573" s="254" t="str">
        <f>IF(LEN($E2573)&gt;0,VLOOKUP(TEXT($E2573,0),'Angaben Stationen'!$E$14:$V$215,18,0),"")</f>
        <v/>
      </c>
      <c r="E2573" s="344"/>
      <c r="F2573" s="256"/>
      <c r="G2573" s="256"/>
      <c r="H2573" s="307"/>
      <c r="I2573" s="183"/>
      <c r="R2573" s="8">
        <f t="shared" si="352"/>
        <v>0</v>
      </c>
      <c r="S2573" s="8">
        <f>VLOOKUP($D2573,{"29 - Psychiatrie (Erwachsene)",1;"30 - Kinder- und Jugendpsychiatrie",1;"297 - stationsäquivalente Behandlung in der Erwachsenenpsychiatrie (29)",1;"307 - stationsäquivalente Behandlung in der Kinder- und Jugendpsychiatrie (30)",1;"31 - Psychosomatik",1;"",0;0,0},2,0)</f>
        <v>0</v>
      </c>
      <c r="T2573" s="8">
        <f t="shared" si="358"/>
        <v>0</v>
      </c>
      <c r="U2573" s="8">
        <f t="shared" si="360"/>
        <v>0</v>
      </c>
      <c r="V2573" s="8">
        <f t="shared" si="353"/>
        <v>0</v>
      </c>
      <c r="W2573" s="8">
        <f t="shared" si="354"/>
        <v>0</v>
      </c>
      <c r="X2573" s="8">
        <f t="shared" si="355"/>
        <v>0</v>
      </c>
      <c r="Y2573" s="8" t="str">
        <f t="shared" si="356"/>
        <v/>
      </c>
      <c r="Z2573" s="8" t="str">
        <f>VLOOKUP($D2573,{"29 - Psychiatrie (Erwachsene)","BGI";"297 - stationsäquivalente Behandlung in der Erwachsenenpsychiatrie (29)","BGI";"30 - Kinder- und Jugendpsychiatrie","BGII";"307 - stationsäquivalente Behandlung in der Kinder- und Jugendpsychiatrie (30)","BGII";"31 - Psychosomatik","BGI";"","LEER";0,"Leer"},2,0)</f>
        <v>LEER</v>
      </c>
      <c r="AA2573" s="8" t="str">
        <f t="shared" si="357"/>
        <v>Stationen</v>
      </c>
    </row>
    <row r="2574" spans="2:27" ht="15" customHeight="1" x14ac:dyDescent="0.25">
      <c r="B2574" s="76" t="str">
        <f t="shared" si="359"/>
        <v>!!!</v>
      </c>
      <c r="C2574" s="310" t="str">
        <f>IF(LEN($E2574)&gt;0,VLOOKUP(TEXT($E2574,0),'Angaben Stationen'!$E$14:$V$215,17,0),"")</f>
        <v/>
      </c>
      <c r="D2574" s="254" t="str">
        <f>IF(LEN($E2574)&gt;0,VLOOKUP(TEXT($E2574,0),'Angaben Stationen'!$E$14:$V$215,18,0),"")</f>
        <v/>
      </c>
      <c r="E2574" s="344"/>
      <c r="F2574" s="256"/>
      <c r="G2574" s="256"/>
      <c r="H2574" s="307"/>
      <c r="I2574" s="183"/>
      <c r="R2574" s="8">
        <f t="shared" si="352"/>
        <v>0</v>
      </c>
      <c r="S2574" s="8">
        <f>VLOOKUP($D2574,{"29 - Psychiatrie (Erwachsene)",1;"30 - Kinder- und Jugendpsychiatrie",1;"297 - stationsäquivalente Behandlung in der Erwachsenenpsychiatrie (29)",1;"307 - stationsäquivalente Behandlung in der Kinder- und Jugendpsychiatrie (30)",1;"31 - Psychosomatik",1;"",0;0,0},2,0)</f>
        <v>0</v>
      </c>
      <c r="T2574" s="8">
        <f t="shared" si="358"/>
        <v>0</v>
      </c>
      <c r="U2574" s="8">
        <f t="shared" si="360"/>
        <v>0</v>
      </c>
      <c r="V2574" s="8">
        <f t="shared" si="353"/>
        <v>0</v>
      </c>
      <c r="W2574" s="8">
        <f t="shared" si="354"/>
        <v>0</v>
      </c>
      <c r="X2574" s="8">
        <f t="shared" si="355"/>
        <v>0</v>
      </c>
      <c r="Y2574" s="8" t="str">
        <f t="shared" si="356"/>
        <v/>
      </c>
      <c r="Z2574" s="8" t="str">
        <f>VLOOKUP($D2574,{"29 - Psychiatrie (Erwachsene)","BGI";"297 - stationsäquivalente Behandlung in der Erwachsenenpsychiatrie (29)","BGI";"30 - Kinder- und Jugendpsychiatrie","BGII";"307 - stationsäquivalente Behandlung in der Kinder- und Jugendpsychiatrie (30)","BGII";"31 - Psychosomatik","BGI";"","LEER";0,"Leer"},2,0)</f>
        <v>LEER</v>
      </c>
      <c r="AA2574" s="8" t="str">
        <f t="shared" si="357"/>
        <v>Stationen</v>
      </c>
    </row>
    <row r="2575" spans="2:27" ht="15" customHeight="1" x14ac:dyDescent="0.25">
      <c r="B2575" s="76" t="str">
        <f t="shared" si="359"/>
        <v>!!!</v>
      </c>
      <c r="C2575" s="310" t="str">
        <f>IF(LEN($E2575)&gt;0,VLOOKUP(TEXT($E2575,0),'Angaben Stationen'!$E$14:$V$215,17,0),"")</f>
        <v/>
      </c>
      <c r="D2575" s="254" t="str">
        <f>IF(LEN($E2575)&gt;0,VLOOKUP(TEXT($E2575,0),'Angaben Stationen'!$E$14:$V$215,18,0),"")</f>
        <v/>
      </c>
      <c r="E2575" s="344"/>
      <c r="F2575" s="256"/>
      <c r="G2575" s="256"/>
      <c r="H2575" s="307"/>
      <c r="I2575" s="183"/>
      <c r="R2575" s="8">
        <f t="shared" si="352"/>
        <v>0</v>
      </c>
      <c r="S2575" s="8">
        <f>VLOOKUP($D2575,{"29 - Psychiatrie (Erwachsene)",1;"30 - Kinder- und Jugendpsychiatrie",1;"297 - stationsäquivalente Behandlung in der Erwachsenenpsychiatrie (29)",1;"307 - stationsäquivalente Behandlung in der Kinder- und Jugendpsychiatrie (30)",1;"31 - Psychosomatik",1;"",0;0,0},2,0)</f>
        <v>0</v>
      </c>
      <c r="T2575" s="8">
        <f t="shared" si="358"/>
        <v>0</v>
      </c>
      <c r="U2575" s="8">
        <f t="shared" si="360"/>
        <v>0</v>
      </c>
      <c r="V2575" s="8">
        <f t="shared" si="353"/>
        <v>0</v>
      </c>
      <c r="W2575" s="8">
        <f t="shared" si="354"/>
        <v>0</v>
      </c>
      <c r="X2575" s="8">
        <f t="shared" si="355"/>
        <v>0</v>
      </c>
      <c r="Y2575" s="8" t="str">
        <f t="shared" si="356"/>
        <v/>
      </c>
      <c r="Z2575" s="8" t="str">
        <f>VLOOKUP($D2575,{"29 - Psychiatrie (Erwachsene)","BGI";"297 - stationsäquivalente Behandlung in der Erwachsenenpsychiatrie (29)","BGI";"30 - Kinder- und Jugendpsychiatrie","BGII";"307 - stationsäquivalente Behandlung in der Kinder- und Jugendpsychiatrie (30)","BGII";"31 - Psychosomatik","BGI";"","LEER";0,"Leer"},2,0)</f>
        <v>LEER</v>
      </c>
      <c r="AA2575" s="8" t="str">
        <f t="shared" si="357"/>
        <v>Stationen</v>
      </c>
    </row>
    <row r="2576" spans="2:27" ht="15" customHeight="1" x14ac:dyDescent="0.25">
      <c r="B2576" s="76" t="str">
        <f t="shared" si="359"/>
        <v>!!!</v>
      </c>
      <c r="C2576" s="310" t="str">
        <f>IF(LEN($E2576)&gt;0,VLOOKUP(TEXT($E2576,0),'Angaben Stationen'!$E$14:$V$215,17,0),"")</f>
        <v/>
      </c>
      <c r="D2576" s="254" t="str">
        <f>IF(LEN($E2576)&gt;0,VLOOKUP(TEXT($E2576,0),'Angaben Stationen'!$E$14:$V$215,18,0),"")</f>
        <v/>
      </c>
      <c r="E2576" s="344"/>
      <c r="F2576" s="256"/>
      <c r="G2576" s="256"/>
      <c r="H2576" s="307"/>
      <c r="I2576" s="183"/>
      <c r="R2576" s="8">
        <f t="shared" si="352"/>
        <v>0</v>
      </c>
      <c r="S2576" s="8">
        <f>VLOOKUP($D2576,{"29 - Psychiatrie (Erwachsene)",1;"30 - Kinder- und Jugendpsychiatrie",1;"297 - stationsäquivalente Behandlung in der Erwachsenenpsychiatrie (29)",1;"307 - stationsäquivalente Behandlung in der Kinder- und Jugendpsychiatrie (30)",1;"31 - Psychosomatik",1;"",0;0,0},2,0)</f>
        <v>0</v>
      </c>
      <c r="T2576" s="8">
        <f t="shared" si="358"/>
        <v>0</v>
      </c>
      <c r="U2576" s="8">
        <f t="shared" si="360"/>
        <v>0</v>
      </c>
      <c r="V2576" s="8">
        <f t="shared" si="353"/>
        <v>0</v>
      </c>
      <c r="W2576" s="8">
        <f t="shared" si="354"/>
        <v>0</v>
      </c>
      <c r="X2576" s="8">
        <f t="shared" si="355"/>
        <v>0</v>
      </c>
      <c r="Y2576" s="8" t="str">
        <f t="shared" si="356"/>
        <v/>
      </c>
      <c r="Z2576" s="8" t="str">
        <f>VLOOKUP($D2576,{"29 - Psychiatrie (Erwachsene)","BGI";"297 - stationsäquivalente Behandlung in der Erwachsenenpsychiatrie (29)","BGI";"30 - Kinder- und Jugendpsychiatrie","BGII";"307 - stationsäquivalente Behandlung in der Kinder- und Jugendpsychiatrie (30)","BGII";"31 - Psychosomatik","BGI";"","LEER";0,"Leer"},2,0)</f>
        <v>LEER</v>
      </c>
      <c r="AA2576" s="8" t="str">
        <f t="shared" si="357"/>
        <v>Stationen</v>
      </c>
    </row>
    <row r="2577" spans="2:27" ht="15" customHeight="1" x14ac:dyDescent="0.25">
      <c r="B2577" s="76" t="str">
        <f t="shared" si="359"/>
        <v>!!!</v>
      </c>
      <c r="C2577" s="310" t="str">
        <f>IF(LEN($E2577)&gt;0,VLOOKUP(TEXT($E2577,0),'Angaben Stationen'!$E$14:$V$215,17,0),"")</f>
        <v/>
      </c>
      <c r="D2577" s="254" t="str">
        <f>IF(LEN($E2577)&gt;0,VLOOKUP(TEXT($E2577,0),'Angaben Stationen'!$E$14:$V$215,18,0),"")</f>
        <v/>
      </c>
      <c r="E2577" s="344"/>
      <c r="F2577" s="256"/>
      <c r="G2577" s="256"/>
      <c r="H2577" s="307"/>
      <c r="I2577" s="183"/>
      <c r="R2577" s="8">
        <f t="shared" si="352"/>
        <v>0</v>
      </c>
      <c r="S2577" s="8">
        <f>VLOOKUP($D2577,{"29 - Psychiatrie (Erwachsene)",1;"30 - Kinder- und Jugendpsychiatrie",1;"297 - stationsäquivalente Behandlung in der Erwachsenenpsychiatrie (29)",1;"307 - stationsäquivalente Behandlung in der Kinder- und Jugendpsychiatrie (30)",1;"31 - Psychosomatik",1;"",0;0,0},2,0)</f>
        <v>0</v>
      </c>
      <c r="T2577" s="8">
        <f t="shared" si="358"/>
        <v>0</v>
      </c>
      <c r="U2577" s="8">
        <f t="shared" si="360"/>
        <v>0</v>
      </c>
      <c r="V2577" s="8">
        <f t="shared" si="353"/>
        <v>0</v>
      </c>
      <c r="W2577" s="8">
        <f t="shared" si="354"/>
        <v>0</v>
      </c>
      <c r="X2577" s="8">
        <f t="shared" si="355"/>
        <v>0</v>
      </c>
      <c r="Y2577" s="8" t="str">
        <f t="shared" si="356"/>
        <v/>
      </c>
      <c r="Z2577" s="8" t="str">
        <f>VLOOKUP($D2577,{"29 - Psychiatrie (Erwachsene)","BGI";"297 - stationsäquivalente Behandlung in der Erwachsenenpsychiatrie (29)","BGI";"30 - Kinder- und Jugendpsychiatrie","BGII";"307 - stationsäquivalente Behandlung in der Kinder- und Jugendpsychiatrie (30)","BGII";"31 - Psychosomatik","BGI";"","LEER";0,"Leer"},2,0)</f>
        <v>LEER</v>
      </c>
      <c r="AA2577" s="8" t="str">
        <f t="shared" si="357"/>
        <v>Stationen</v>
      </c>
    </row>
    <row r="2578" spans="2:27" ht="15" customHeight="1" x14ac:dyDescent="0.25">
      <c r="B2578" s="76" t="str">
        <f t="shared" si="359"/>
        <v>!!!</v>
      </c>
      <c r="C2578" s="310" t="str">
        <f>IF(LEN($E2578)&gt;0,VLOOKUP(TEXT($E2578,0),'Angaben Stationen'!$E$14:$V$215,17,0),"")</f>
        <v/>
      </c>
      <c r="D2578" s="254" t="str">
        <f>IF(LEN($E2578)&gt;0,VLOOKUP(TEXT($E2578,0),'Angaben Stationen'!$E$14:$V$215,18,0),"")</f>
        <v/>
      </c>
      <c r="E2578" s="344"/>
      <c r="F2578" s="256"/>
      <c r="G2578" s="256"/>
      <c r="H2578" s="307"/>
      <c r="I2578" s="183"/>
      <c r="R2578" s="8">
        <f t="shared" si="352"/>
        <v>0</v>
      </c>
      <c r="S2578" s="8">
        <f>VLOOKUP($D2578,{"29 - Psychiatrie (Erwachsene)",1;"30 - Kinder- und Jugendpsychiatrie",1;"297 - stationsäquivalente Behandlung in der Erwachsenenpsychiatrie (29)",1;"307 - stationsäquivalente Behandlung in der Kinder- und Jugendpsychiatrie (30)",1;"31 - Psychosomatik",1;"",0;0,0},2,0)</f>
        <v>0</v>
      </c>
      <c r="T2578" s="8">
        <f t="shared" si="358"/>
        <v>0</v>
      </c>
      <c r="U2578" s="8">
        <f t="shared" si="360"/>
        <v>0</v>
      </c>
      <c r="V2578" s="8">
        <f t="shared" si="353"/>
        <v>0</v>
      </c>
      <c r="W2578" s="8">
        <f t="shared" si="354"/>
        <v>0</v>
      </c>
      <c r="X2578" s="8">
        <f t="shared" si="355"/>
        <v>0</v>
      </c>
      <c r="Y2578" s="8" t="str">
        <f t="shared" si="356"/>
        <v/>
      </c>
      <c r="Z2578" s="8" t="str">
        <f>VLOOKUP($D2578,{"29 - Psychiatrie (Erwachsene)","BGI";"297 - stationsäquivalente Behandlung in der Erwachsenenpsychiatrie (29)","BGI";"30 - Kinder- und Jugendpsychiatrie","BGII";"307 - stationsäquivalente Behandlung in der Kinder- und Jugendpsychiatrie (30)","BGII";"31 - Psychosomatik","BGI";"","LEER";0,"Leer"},2,0)</f>
        <v>LEER</v>
      </c>
      <c r="AA2578" s="8" t="str">
        <f t="shared" si="357"/>
        <v>Stationen</v>
      </c>
    </row>
    <row r="2579" spans="2:27" ht="15" customHeight="1" x14ac:dyDescent="0.25">
      <c r="B2579" s="76" t="str">
        <f t="shared" si="359"/>
        <v>!!!</v>
      </c>
      <c r="C2579" s="310" t="str">
        <f>IF(LEN($E2579)&gt;0,VLOOKUP(TEXT($E2579,0),'Angaben Stationen'!$E$14:$V$215,17,0),"")</f>
        <v/>
      </c>
      <c r="D2579" s="254" t="str">
        <f>IF(LEN($E2579)&gt;0,VLOOKUP(TEXT($E2579,0),'Angaben Stationen'!$E$14:$V$215,18,0),"")</f>
        <v/>
      </c>
      <c r="E2579" s="344"/>
      <c r="F2579" s="256"/>
      <c r="G2579" s="256"/>
      <c r="H2579" s="307"/>
      <c r="I2579" s="183"/>
      <c r="R2579" s="8">
        <f t="shared" si="352"/>
        <v>0</v>
      </c>
      <c r="S2579" s="8">
        <f>VLOOKUP($D2579,{"29 - Psychiatrie (Erwachsene)",1;"30 - Kinder- und Jugendpsychiatrie",1;"297 - stationsäquivalente Behandlung in der Erwachsenenpsychiatrie (29)",1;"307 - stationsäquivalente Behandlung in der Kinder- und Jugendpsychiatrie (30)",1;"31 - Psychosomatik",1;"",0;0,0},2,0)</f>
        <v>0</v>
      </c>
      <c r="T2579" s="8">
        <f t="shared" si="358"/>
        <v>0</v>
      </c>
      <c r="U2579" s="8">
        <f t="shared" si="360"/>
        <v>0</v>
      </c>
      <c r="V2579" s="8">
        <f t="shared" si="353"/>
        <v>0</v>
      </c>
      <c r="W2579" s="8">
        <f t="shared" si="354"/>
        <v>0</v>
      </c>
      <c r="X2579" s="8">
        <f t="shared" si="355"/>
        <v>0</v>
      </c>
      <c r="Y2579" s="8" t="str">
        <f t="shared" si="356"/>
        <v/>
      </c>
      <c r="Z2579" s="8" t="str">
        <f>VLOOKUP($D2579,{"29 - Psychiatrie (Erwachsene)","BGI";"297 - stationsäquivalente Behandlung in der Erwachsenenpsychiatrie (29)","BGI";"30 - Kinder- und Jugendpsychiatrie","BGII";"307 - stationsäquivalente Behandlung in der Kinder- und Jugendpsychiatrie (30)","BGII";"31 - Psychosomatik","BGI";"","LEER";0,"Leer"},2,0)</f>
        <v>LEER</v>
      </c>
      <c r="AA2579" s="8" t="str">
        <f t="shared" si="357"/>
        <v>Stationen</v>
      </c>
    </row>
    <row r="2580" spans="2:27" ht="15" customHeight="1" x14ac:dyDescent="0.25">
      <c r="B2580" s="76" t="str">
        <f t="shared" si="359"/>
        <v>!!!</v>
      </c>
      <c r="C2580" s="310" t="str">
        <f>IF(LEN($E2580)&gt;0,VLOOKUP(TEXT($E2580,0),'Angaben Stationen'!$E$14:$V$215,17,0),"")</f>
        <v/>
      </c>
      <c r="D2580" s="254" t="str">
        <f>IF(LEN($E2580)&gt;0,VLOOKUP(TEXT($E2580,0),'Angaben Stationen'!$E$14:$V$215,18,0),"")</f>
        <v/>
      </c>
      <c r="E2580" s="344"/>
      <c r="F2580" s="256"/>
      <c r="G2580" s="256"/>
      <c r="H2580" s="307"/>
      <c r="I2580" s="183"/>
      <c r="R2580" s="8">
        <f t="shared" si="352"/>
        <v>0</v>
      </c>
      <c r="S2580" s="8">
        <f>VLOOKUP($D2580,{"29 - Psychiatrie (Erwachsene)",1;"30 - Kinder- und Jugendpsychiatrie",1;"297 - stationsäquivalente Behandlung in der Erwachsenenpsychiatrie (29)",1;"307 - stationsäquivalente Behandlung in der Kinder- und Jugendpsychiatrie (30)",1;"31 - Psychosomatik",1;"",0;0,0},2,0)</f>
        <v>0</v>
      </c>
      <c r="T2580" s="8">
        <f t="shared" si="358"/>
        <v>0</v>
      </c>
      <c r="U2580" s="8">
        <f t="shared" si="360"/>
        <v>0</v>
      </c>
      <c r="V2580" s="8">
        <f t="shared" si="353"/>
        <v>0</v>
      </c>
      <c r="W2580" s="8">
        <f t="shared" si="354"/>
        <v>0</v>
      </c>
      <c r="X2580" s="8">
        <f t="shared" si="355"/>
        <v>0</v>
      </c>
      <c r="Y2580" s="8" t="str">
        <f t="shared" si="356"/>
        <v/>
      </c>
      <c r="Z2580" s="8" t="str">
        <f>VLOOKUP($D2580,{"29 - Psychiatrie (Erwachsene)","BGI";"297 - stationsäquivalente Behandlung in der Erwachsenenpsychiatrie (29)","BGI";"30 - Kinder- und Jugendpsychiatrie","BGII";"307 - stationsäquivalente Behandlung in der Kinder- und Jugendpsychiatrie (30)","BGII";"31 - Psychosomatik","BGI";"","LEER";0,"Leer"},2,0)</f>
        <v>LEER</v>
      </c>
      <c r="AA2580" s="8" t="str">
        <f t="shared" si="357"/>
        <v>Stationen</v>
      </c>
    </row>
    <row r="2581" spans="2:27" ht="15" customHeight="1" x14ac:dyDescent="0.25">
      <c r="B2581" s="76" t="str">
        <f t="shared" si="359"/>
        <v>!!!</v>
      </c>
      <c r="C2581" s="310" t="str">
        <f>IF(LEN($E2581)&gt;0,VLOOKUP(TEXT($E2581,0),'Angaben Stationen'!$E$14:$V$215,17,0),"")</f>
        <v/>
      </c>
      <c r="D2581" s="254" t="str">
        <f>IF(LEN($E2581)&gt;0,VLOOKUP(TEXT($E2581,0),'Angaben Stationen'!$E$14:$V$215,18,0),"")</f>
        <v/>
      </c>
      <c r="E2581" s="344"/>
      <c r="F2581" s="256"/>
      <c r="G2581" s="256"/>
      <c r="H2581" s="307"/>
      <c r="I2581" s="183"/>
      <c r="R2581" s="8">
        <f t="shared" si="352"/>
        <v>0</v>
      </c>
      <c r="S2581" s="8">
        <f>VLOOKUP($D2581,{"29 - Psychiatrie (Erwachsene)",1;"30 - Kinder- und Jugendpsychiatrie",1;"297 - stationsäquivalente Behandlung in der Erwachsenenpsychiatrie (29)",1;"307 - stationsäquivalente Behandlung in der Kinder- und Jugendpsychiatrie (30)",1;"31 - Psychosomatik",1;"",0;0,0},2,0)</f>
        <v>0</v>
      </c>
      <c r="T2581" s="8">
        <f t="shared" si="358"/>
        <v>0</v>
      </c>
      <c r="U2581" s="8">
        <f t="shared" si="360"/>
        <v>0</v>
      </c>
      <c r="V2581" s="8">
        <f t="shared" si="353"/>
        <v>0</v>
      </c>
      <c r="W2581" s="8">
        <f t="shared" si="354"/>
        <v>0</v>
      </c>
      <c r="X2581" s="8">
        <f t="shared" si="355"/>
        <v>0</v>
      </c>
      <c r="Y2581" s="8" t="str">
        <f t="shared" si="356"/>
        <v/>
      </c>
      <c r="Z2581" s="8" t="str">
        <f>VLOOKUP($D2581,{"29 - Psychiatrie (Erwachsene)","BGI";"297 - stationsäquivalente Behandlung in der Erwachsenenpsychiatrie (29)","BGI";"30 - Kinder- und Jugendpsychiatrie","BGII";"307 - stationsäquivalente Behandlung in der Kinder- und Jugendpsychiatrie (30)","BGII";"31 - Psychosomatik","BGI";"","LEER";0,"Leer"},2,0)</f>
        <v>LEER</v>
      </c>
      <c r="AA2581" s="8" t="str">
        <f t="shared" si="357"/>
        <v>Stationen</v>
      </c>
    </row>
    <row r="2582" spans="2:27" ht="15" customHeight="1" x14ac:dyDescent="0.25">
      <c r="B2582" s="76" t="str">
        <f t="shared" si="359"/>
        <v>!!!</v>
      </c>
      <c r="C2582" s="310" t="str">
        <f>IF(LEN($E2582)&gt;0,VLOOKUP(TEXT($E2582,0),'Angaben Stationen'!$E$14:$V$215,17,0),"")</f>
        <v/>
      </c>
      <c r="D2582" s="254" t="str">
        <f>IF(LEN($E2582)&gt;0,VLOOKUP(TEXT($E2582,0),'Angaben Stationen'!$E$14:$V$215,18,0),"")</f>
        <v/>
      </c>
      <c r="E2582" s="344"/>
      <c r="F2582" s="256"/>
      <c r="G2582" s="256"/>
      <c r="H2582" s="307"/>
      <c r="I2582" s="183"/>
      <c r="R2582" s="8">
        <f t="shared" si="352"/>
        <v>0</v>
      </c>
      <c r="S2582" s="8">
        <f>VLOOKUP($D2582,{"29 - Psychiatrie (Erwachsene)",1;"30 - Kinder- und Jugendpsychiatrie",1;"297 - stationsäquivalente Behandlung in der Erwachsenenpsychiatrie (29)",1;"307 - stationsäquivalente Behandlung in der Kinder- und Jugendpsychiatrie (30)",1;"31 - Psychosomatik",1;"",0;0,0},2,0)</f>
        <v>0</v>
      </c>
      <c r="T2582" s="8">
        <f t="shared" si="358"/>
        <v>0</v>
      </c>
      <c r="U2582" s="8">
        <f t="shared" si="360"/>
        <v>0</v>
      </c>
      <c r="V2582" s="8">
        <f t="shared" si="353"/>
        <v>0</v>
      </c>
      <c r="W2582" s="8">
        <f t="shared" si="354"/>
        <v>0</v>
      </c>
      <c r="X2582" s="8">
        <f t="shared" si="355"/>
        <v>0</v>
      </c>
      <c r="Y2582" s="8" t="str">
        <f t="shared" si="356"/>
        <v/>
      </c>
      <c r="Z2582" s="8" t="str">
        <f>VLOOKUP($D2582,{"29 - Psychiatrie (Erwachsene)","BGI";"297 - stationsäquivalente Behandlung in der Erwachsenenpsychiatrie (29)","BGI";"30 - Kinder- und Jugendpsychiatrie","BGII";"307 - stationsäquivalente Behandlung in der Kinder- und Jugendpsychiatrie (30)","BGII";"31 - Psychosomatik","BGI";"","LEER";0,"Leer"},2,0)</f>
        <v>LEER</v>
      </c>
      <c r="AA2582" s="8" t="str">
        <f t="shared" si="357"/>
        <v>Stationen</v>
      </c>
    </row>
    <row r="2583" spans="2:27" ht="15" customHeight="1" x14ac:dyDescent="0.25">
      <c r="B2583" s="76" t="str">
        <f t="shared" si="359"/>
        <v>!!!</v>
      </c>
      <c r="C2583" s="310" t="str">
        <f>IF(LEN($E2583)&gt;0,VLOOKUP(TEXT($E2583,0),'Angaben Stationen'!$E$14:$V$215,17,0),"")</f>
        <v/>
      </c>
      <c r="D2583" s="254" t="str">
        <f>IF(LEN($E2583)&gt;0,VLOOKUP(TEXT($E2583,0),'Angaben Stationen'!$E$14:$V$215,18,0),"")</f>
        <v/>
      </c>
      <c r="E2583" s="344"/>
      <c r="F2583" s="256"/>
      <c r="G2583" s="256"/>
      <c r="H2583" s="307"/>
      <c r="I2583" s="183"/>
      <c r="R2583" s="8">
        <f t="shared" si="352"/>
        <v>0</v>
      </c>
      <c r="S2583" s="8">
        <f>VLOOKUP($D2583,{"29 - Psychiatrie (Erwachsene)",1;"30 - Kinder- und Jugendpsychiatrie",1;"297 - stationsäquivalente Behandlung in der Erwachsenenpsychiatrie (29)",1;"307 - stationsäquivalente Behandlung in der Kinder- und Jugendpsychiatrie (30)",1;"31 - Psychosomatik",1;"",0;0,0},2,0)</f>
        <v>0</v>
      </c>
      <c r="T2583" s="8">
        <f t="shared" si="358"/>
        <v>0</v>
      </c>
      <c r="U2583" s="8">
        <f t="shared" si="360"/>
        <v>0</v>
      </c>
      <c r="V2583" s="8">
        <f t="shared" si="353"/>
        <v>0</v>
      </c>
      <c r="W2583" s="8">
        <f t="shared" si="354"/>
        <v>0</v>
      </c>
      <c r="X2583" s="8">
        <f t="shared" si="355"/>
        <v>0</v>
      </c>
      <c r="Y2583" s="8" t="str">
        <f t="shared" si="356"/>
        <v/>
      </c>
      <c r="Z2583" s="8" t="str">
        <f>VLOOKUP($D2583,{"29 - Psychiatrie (Erwachsene)","BGI";"297 - stationsäquivalente Behandlung in der Erwachsenenpsychiatrie (29)","BGI";"30 - Kinder- und Jugendpsychiatrie","BGII";"307 - stationsäquivalente Behandlung in der Kinder- und Jugendpsychiatrie (30)","BGII";"31 - Psychosomatik","BGI";"","LEER";0,"Leer"},2,0)</f>
        <v>LEER</v>
      </c>
      <c r="AA2583" s="8" t="str">
        <f t="shared" si="357"/>
        <v>Stationen</v>
      </c>
    </row>
    <row r="2584" spans="2:27" ht="15" customHeight="1" x14ac:dyDescent="0.25">
      <c r="B2584" s="76" t="str">
        <f t="shared" si="359"/>
        <v>!!!</v>
      </c>
      <c r="C2584" s="310" t="str">
        <f>IF(LEN($E2584)&gt;0,VLOOKUP(TEXT($E2584,0),'Angaben Stationen'!$E$14:$V$215,17,0),"")</f>
        <v/>
      </c>
      <c r="D2584" s="254" t="str">
        <f>IF(LEN($E2584)&gt;0,VLOOKUP(TEXT($E2584,0),'Angaben Stationen'!$E$14:$V$215,18,0),"")</f>
        <v/>
      </c>
      <c r="E2584" s="344"/>
      <c r="F2584" s="256"/>
      <c r="G2584" s="256"/>
      <c r="H2584" s="307"/>
      <c r="I2584" s="183"/>
      <c r="R2584" s="8">
        <f t="shared" si="352"/>
        <v>0</v>
      </c>
      <c r="S2584" s="8">
        <f>VLOOKUP($D2584,{"29 - Psychiatrie (Erwachsene)",1;"30 - Kinder- und Jugendpsychiatrie",1;"297 - stationsäquivalente Behandlung in der Erwachsenenpsychiatrie (29)",1;"307 - stationsäquivalente Behandlung in der Kinder- und Jugendpsychiatrie (30)",1;"31 - Psychosomatik",1;"",0;0,0},2,0)</f>
        <v>0</v>
      </c>
      <c r="T2584" s="8">
        <f t="shared" si="358"/>
        <v>0</v>
      </c>
      <c r="U2584" s="8">
        <f t="shared" si="360"/>
        <v>0</v>
      </c>
      <c r="V2584" s="8">
        <f t="shared" si="353"/>
        <v>0</v>
      </c>
      <c r="W2584" s="8">
        <f t="shared" si="354"/>
        <v>0</v>
      </c>
      <c r="X2584" s="8">
        <f t="shared" si="355"/>
        <v>0</v>
      </c>
      <c r="Y2584" s="8" t="str">
        <f t="shared" si="356"/>
        <v/>
      </c>
      <c r="Z2584" s="8" t="str">
        <f>VLOOKUP($D2584,{"29 - Psychiatrie (Erwachsene)","BGI";"297 - stationsäquivalente Behandlung in der Erwachsenenpsychiatrie (29)","BGI";"30 - Kinder- und Jugendpsychiatrie","BGII";"307 - stationsäquivalente Behandlung in der Kinder- und Jugendpsychiatrie (30)","BGII";"31 - Psychosomatik","BGI";"","LEER";0,"Leer"},2,0)</f>
        <v>LEER</v>
      </c>
      <c r="AA2584" s="8" t="str">
        <f t="shared" si="357"/>
        <v>Stationen</v>
      </c>
    </row>
    <row r="2585" spans="2:27" ht="15" customHeight="1" x14ac:dyDescent="0.25">
      <c r="B2585" s="76" t="str">
        <f t="shared" si="359"/>
        <v>!!!</v>
      </c>
      <c r="C2585" s="310" t="str">
        <f>IF(LEN($E2585)&gt;0,VLOOKUP(TEXT($E2585,0),'Angaben Stationen'!$E$14:$V$215,17,0),"")</f>
        <v/>
      </c>
      <c r="D2585" s="254" t="str">
        <f>IF(LEN($E2585)&gt;0,VLOOKUP(TEXT($E2585,0),'Angaben Stationen'!$E$14:$V$215,18,0),"")</f>
        <v/>
      </c>
      <c r="E2585" s="344"/>
      <c r="F2585" s="256"/>
      <c r="G2585" s="256"/>
      <c r="H2585" s="307"/>
      <c r="I2585" s="183"/>
      <c r="R2585" s="8">
        <f t="shared" si="352"/>
        <v>0</v>
      </c>
      <c r="S2585" s="8">
        <f>VLOOKUP($D2585,{"29 - Psychiatrie (Erwachsene)",1;"30 - Kinder- und Jugendpsychiatrie",1;"297 - stationsäquivalente Behandlung in der Erwachsenenpsychiatrie (29)",1;"307 - stationsäquivalente Behandlung in der Kinder- und Jugendpsychiatrie (30)",1;"31 - Psychosomatik",1;"",0;0,0},2,0)</f>
        <v>0</v>
      </c>
      <c r="T2585" s="8">
        <f t="shared" si="358"/>
        <v>0</v>
      </c>
      <c r="U2585" s="8">
        <f t="shared" si="360"/>
        <v>0</v>
      </c>
      <c r="V2585" s="8">
        <f t="shared" si="353"/>
        <v>0</v>
      </c>
      <c r="W2585" s="8">
        <f t="shared" si="354"/>
        <v>0</v>
      </c>
      <c r="X2585" s="8">
        <f t="shared" si="355"/>
        <v>0</v>
      </c>
      <c r="Y2585" s="8" t="str">
        <f t="shared" si="356"/>
        <v/>
      </c>
      <c r="Z2585" s="8" t="str">
        <f>VLOOKUP($D2585,{"29 - Psychiatrie (Erwachsene)","BGI";"297 - stationsäquivalente Behandlung in der Erwachsenenpsychiatrie (29)","BGI";"30 - Kinder- und Jugendpsychiatrie","BGII";"307 - stationsäquivalente Behandlung in der Kinder- und Jugendpsychiatrie (30)","BGII";"31 - Psychosomatik","BGI";"","LEER";0,"Leer"},2,0)</f>
        <v>LEER</v>
      </c>
      <c r="AA2585" s="8" t="str">
        <f t="shared" si="357"/>
        <v>Stationen</v>
      </c>
    </row>
    <row r="2586" spans="2:27" ht="15" customHeight="1" x14ac:dyDescent="0.25">
      <c r="B2586" s="76" t="str">
        <f t="shared" si="359"/>
        <v>!!!</v>
      </c>
      <c r="C2586" s="310" t="str">
        <f>IF(LEN($E2586)&gt;0,VLOOKUP(TEXT($E2586,0),'Angaben Stationen'!$E$14:$V$215,17,0),"")</f>
        <v/>
      </c>
      <c r="D2586" s="254" t="str">
        <f>IF(LEN($E2586)&gt;0,VLOOKUP(TEXT($E2586,0),'Angaben Stationen'!$E$14:$V$215,18,0),"")</f>
        <v/>
      </c>
      <c r="E2586" s="344"/>
      <c r="F2586" s="256"/>
      <c r="G2586" s="256"/>
      <c r="H2586" s="307"/>
      <c r="I2586" s="183"/>
      <c r="R2586" s="8">
        <f t="shared" si="352"/>
        <v>0</v>
      </c>
      <c r="S2586" s="8">
        <f>VLOOKUP($D2586,{"29 - Psychiatrie (Erwachsene)",1;"30 - Kinder- und Jugendpsychiatrie",1;"297 - stationsäquivalente Behandlung in der Erwachsenenpsychiatrie (29)",1;"307 - stationsäquivalente Behandlung in der Kinder- und Jugendpsychiatrie (30)",1;"31 - Psychosomatik",1;"",0;0,0},2,0)</f>
        <v>0</v>
      </c>
      <c r="T2586" s="8">
        <f t="shared" si="358"/>
        <v>0</v>
      </c>
      <c r="U2586" s="8">
        <f t="shared" si="360"/>
        <v>0</v>
      </c>
      <c r="V2586" s="8">
        <f t="shared" si="353"/>
        <v>0</v>
      </c>
      <c r="W2586" s="8">
        <f t="shared" si="354"/>
        <v>0</v>
      </c>
      <c r="X2586" s="8">
        <f t="shared" si="355"/>
        <v>0</v>
      </c>
      <c r="Y2586" s="8" t="str">
        <f t="shared" si="356"/>
        <v/>
      </c>
      <c r="Z2586" s="8" t="str">
        <f>VLOOKUP($D2586,{"29 - Psychiatrie (Erwachsene)","BGI";"297 - stationsäquivalente Behandlung in der Erwachsenenpsychiatrie (29)","BGI";"30 - Kinder- und Jugendpsychiatrie","BGII";"307 - stationsäquivalente Behandlung in der Kinder- und Jugendpsychiatrie (30)","BGII";"31 - Psychosomatik","BGI";"","LEER";0,"Leer"},2,0)</f>
        <v>LEER</v>
      </c>
      <c r="AA2586" s="8" t="str">
        <f t="shared" si="357"/>
        <v>Stationen</v>
      </c>
    </row>
    <row r="2587" spans="2:27" ht="15" customHeight="1" x14ac:dyDescent="0.25">
      <c r="B2587" s="76" t="str">
        <f t="shared" si="359"/>
        <v>!!!</v>
      </c>
      <c r="C2587" s="310" t="str">
        <f>IF(LEN($E2587)&gt;0,VLOOKUP(TEXT($E2587,0),'Angaben Stationen'!$E$14:$V$215,17,0),"")</f>
        <v/>
      </c>
      <c r="D2587" s="254" t="str">
        <f>IF(LEN($E2587)&gt;0,VLOOKUP(TEXT($E2587,0),'Angaben Stationen'!$E$14:$V$215,18,0),"")</f>
        <v/>
      </c>
      <c r="E2587" s="344"/>
      <c r="F2587" s="256"/>
      <c r="G2587" s="256"/>
      <c r="H2587" s="307"/>
      <c r="I2587" s="183"/>
      <c r="R2587" s="8">
        <f t="shared" si="352"/>
        <v>0</v>
      </c>
      <c r="S2587" s="8">
        <f>VLOOKUP($D2587,{"29 - Psychiatrie (Erwachsene)",1;"30 - Kinder- und Jugendpsychiatrie",1;"297 - stationsäquivalente Behandlung in der Erwachsenenpsychiatrie (29)",1;"307 - stationsäquivalente Behandlung in der Kinder- und Jugendpsychiatrie (30)",1;"31 - Psychosomatik",1;"",0;0,0},2,0)</f>
        <v>0</v>
      </c>
      <c r="T2587" s="8">
        <f t="shared" si="358"/>
        <v>0</v>
      </c>
      <c r="U2587" s="8">
        <f t="shared" si="360"/>
        <v>0</v>
      </c>
      <c r="V2587" s="8">
        <f t="shared" si="353"/>
        <v>0</v>
      </c>
      <c r="W2587" s="8">
        <f t="shared" si="354"/>
        <v>0</v>
      </c>
      <c r="X2587" s="8">
        <f t="shared" si="355"/>
        <v>0</v>
      </c>
      <c r="Y2587" s="8" t="str">
        <f t="shared" si="356"/>
        <v/>
      </c>
      <c r="Z2587" s="8" t="str">
        <f>VLOOKUP($D2587,{"29 - Psychiatrie (Erwachsene)","BGI";"297 - stationsäquivalente Behandlung in der Erwachsenenpsychiatrie (29)","BGI";"30 - Kinder- und Jugendpsychiatrie","BGII";"307 - stationsäquivalente Behandlung in der Kinder- und Jugendpsychiatrie (30)","BGII";"31 - Psychosomatik","BGI";"","LEER";0,"Leer"},2,0)</f>
        <v>LEER</v>
      </c>
      <c r="AA2587" s="8" t="str">
        <f t="shared" si="357"/>
        <v>Stationen</v>
      </c>
    </row>
    <row r="2588" spans="2:27" ht="15" customHeight="1" x14ac:dyDescent="0.25">
      <c r="B2588" s="76" t="str">
        <f t="shared" si="359"/>
        <v>!!!</v>
      </c>
      <c r="C2588" s="310" t="str">
        <f>IF(LEN($E2588)&gt;0,VLOOKUP(TEXT($E2588,0),'Angaben Stationen'!$E$14:$V$215,17,0),"")</f>
        <v/>
      </c>
      <c r="D2588" s="254" t="str">
        <f>IF(LEN($E2588)&gt;0,VLOOKUP(TEXT($E2588,0),'Angaben Stationen'!$E$14:$V$215,18,0),"")</f>
        <v/>
      </c>
      <c r="E2588" s="344"/>
      <c r="F2588" s="256"/>
      <c r="G2588" s="256"/>
      <c r="H2588" s="307"/>
      <c r="I2588" s="183"/>
      <c r="R2588" s="8">
        <f t="shared" si="352"/>
        <v>0</v>
      </c>
      <c r="S2588" s="8">
        <f>VLOOKUP($D2588,{"29 - Psychiatrie (Erwachsene)",1;"30 - Kinder- und Jugendpsychiatrie",1;"297 - stationsäquivalente Behandlung in der Erwachsenenpsychiatrie (29)",1;"307 - stationsäquivalente Behandlung in der Kinder- und Jugendpsychiatrie (30)",1;"31 - Psychosomatik",1;"",0;0,0},2,0)</f>
        <v>0</v>
      </c>
      <c r="T2588" s="8">
        <f t="shared" si="358"/>
        <v>0</v>
      </c>
      <c r="U2588" s="8">
        <f t="shared" si="360"/>
        <v>0</v>
      </c>
      <c r="V2588" s="8">
        <f t="shared" si="353"/>
        <v>0</v>
      </c>
      <c r="W2588" s="8">
        <f t="shared" si="354"/>
        <v>0</v>
      </c>
      <c r="X2588" s="8">
        <f t="shared" si="355"/>
        <v>0</v>
      </c>
      <c r="Y2588" s="8" t="str">
        <f t="shared" si="356"/>
        <v/>
      </c>
      <c r="Z2588" s="8" t="str">
        <f>VLOOKUP($D2588,{"29 - Psychiatrie (Erwachsene)","BGI";"297 - stationsäquivalente Behandlung in der Erwachsenenpsychiatrie (29)","BGI";"30 - Kinder- und Jugendpsychiatrie","BGII";"307 - stationsäquivalente Behandlung in der Kinder- und Jugendpsychiatrie (30)","BGII";"31 - Psychosomatik","BGI";"","LEER";0,"Leer"},2,0)</f>
        <v>LEER</v>
      </c>
      <c r="AA2588" s="8" t="str">
        <f t="shared" si="357"/>
        <v>Stationen</v>
      </c>
    </row>
    <row r="2589" spans="2:27" ht="15" customHeight="1" x14ac:dyDescent="0.25">
      <c r="B2589" s="76" t="str">
        <f t="shared" si="359"/>
        <v>!!!</v>
      </c>
      <c r="C2589" s="310" t="str">
        <f>IF(LEN($E2589)&gt;0,VLOOKUP(TEXT($E2589,0),'Angaben Stationen'!$E$14:$V$215,17,0),"")</f>
        <v/>
      </c>
      <c r="D2589" s="254" t="str">
        <f>IF(LEN($E2589)&gt;0,VLOOKUP(TEXT($E2589,0),'Angaben Stationen'!$E$14:$V$215,18,0),"")</f>
        <v/>
      </c>
      <c r="E2589" s="344"/>
      <c r="F2589" s="256"/>
      <c r="G2589" s="256"/>
      <c r="H2589" s="307"/>
      <c r="I2589" s="183"/>
      <c r="R2589" s="8">
        <f t="shared" si="352"/>
        <v>0</v>
      </c>
      <c r="S2589" s="8">
        <f>VLOOKUP($D2589,{"29 - Psychiatrie (Erwachsene)",1;"30 - Kinder- und Jugendpsychiatrie",1;"297 - stationsäquivalente Behandlung in der Erwachsenenpsychiatrie (29)",1;"307 - stationsäquivalente Behandlung in der Kinder- und Jugendpsychiatrie (30)",1;"31 - Psychosomatik",1;"",0;0,0},2,0)</f>
        <v>0</v>
      </c>
      <c r="T2589" s="8">
        <f t="shared" si="358"/>
        <v>0</v>
      </c>
      <c r="U2589" s="8">
        <f t="shared" si="360"/>
        <v>0</v>
      </c>
      <c r="V2589" s="8">
        <f t="shared" si="353"/>
        <v>0</v>
      </c>
      <c r="W2589" s="8">
        <f t="shared" si="354"/>
        <v>0</v>
      </c>
      <c r="X2589" s="8">
        <f t="shared" si="355"/>
        <v>0</v>
      </c>
      <c r="Y2589" s="8" t="str">
        <f t="shared" si="356"/>
        <v/>
      </c>
      <c r="Z2589" s="8" t="str">
        <f>VLOOKUP($D2589,{"29 - Psychiatrie (Erwachsene)","BGI";"297 - stationsäquivalente Behandlung in der Erwachsenenpsychiatrie (29)","BGI";"30 - Kinder- und Jugendpsychiatrie","BGII";"307 - stationsäquivalente Behandlung in der Kinder- und Jugendpsychiatrie (30)","BGII";"31 - Psychosomatik","BGI";"","LEER";0,"Leer"},2,0)</f>
        <v>LEER</v>
      </c>
      <c r="AA2589" s="8" t="str">
        <f t="shared" si="357"/>
        <v>Stationen</v>
      </c>
    </row>
    <row r="2590" spans="2:27" ht="15" customHeight="1" x14ac:dyDescent="0.25">
      <c r="B2590" s="76" t="str">
        <f t="shared" si="359"/>
        <v>!!!</v>
      </c>
      <c r="C2590" s="310" t="str">
        <f>IF(LEN($E2590)&gt;0,VLOOKUP(TEXT($E2590,0),'Angaben Stationen'!$E$14:$V$215,17,0),"")</f>
        <v/>
      </c>
      <c r="D2590" s="254" t="str">
        <f>IF(LEN($E2590)&gt;0,VLOOKUP(TEXT($E2590,0),'Angaben Stationen'!$E$14:$V$215,18,0),"")</f>
        <v/>
      </c>
      <c r="E2590" s="344"/>
      <c r="F2590" s="256"/>
      <c r="G2590" s="256"/>
      <c r="H2590" s="307"/>
      <c r="I2590" s="183"/>
      <c r="R2590" s="8">
        <f t="shared" si="352"/>
        <v>0</v>
      </c>
      <c r="S2590" s="8">
        <f>VLOOKUP($D2590,{"29 - Psychiatrie (Erwachsene)",1;"30 - Kinder- und Jugendpsychiatrie",1;"297 - stationsäquivalente Behandlung in der Erwachsenenpsychiatrie (29)",1;"307 - stationsäquivalente Behandlung in der Kinder- und Jugendpsychiatrie (30)",1;"31 - Psychosomatik",1;"",0;0,0},2,0)</f>
        <v>0</v>
      </c>
      <c r="T2590" s="8">
        <f t="shared" si="358"/>
        <v>0</v>
      </c>
      <c r="U2590" s="8">
        <f t="shared" si="360"/>
        <v>0</v>
      </c>
      <c r="V2590" s="8">
        <f t="shared" si="353"/>
        <v>0</v>
      </c>
      <c r="W2590" s="8">
        <f t="shared" si="354"/>
        <v>0</v>
      </c>
      <c r="X2590" s="8">
        <f t="shared" si="355"/>
        <v>0</v>
      </c>
      <c r="Y2590" s="8" t="str">
        <f t="shared" si="356"/>
        <v/>
      </c>
      <c r="Z2590" s="8" t="str">
        <f>VLOOKUP($D2590,{"29 - Psychiatrie (Erwachsene)","BGI";"297 - stationsäquivalente Behandlung in der Erwachsenenpsychiatrie (29)","BGI";"30 - Kinder- und Jugendpsychiatrie","BGII";"307 - stationsäquivalente Behandlung in der Kinder- und Jugendpsychiatrie (30)","BGII";"31 - Psychosomatik","BGI";"","LEER";0,"Leer"},2,0)</f>
        <v>LEER</v>
      </c>
      <c r="AA2590" s="8" t="str">
        <f t="shared" si="357"/>
        <v>Stationen</v>
      </c>
    </row>
    <row r="2591" spans="2:27" ht="15" customHeight="1" x14ac:dyDescent="0.25">
      <c r="B2591" s="76" t="str">
        <f t="shared" si="359"/>
        <v>!!!</v>
      </c>
      <c r="C2591" s="310" t="str">
        <f>IF(LEN($E2591)&gt;0,VLOOKUP(TEXT($E2591,0),'Angaben Stationen'!$E$14:$V$215,17,0),"")</f>
        <v/>
      </c>
      <c r="D2591" s="254" t="str">
        <f>IF(LEN($E2591)&gt;0,VLOOKUP(TEXT($E2591,0),'Angaben Stationen'!$E$14:$V$215,18,0),"")</f>
        <v/>
      </c>
      <c r="E2591" s="344"/>
      <c r="F2591" s="256"/>
      <c r="G2591" s="256"/>
      <c r="H2591" s="307"/>
      <c r="I2591" s="183"/>
      <c r="R2591" s="8">
        <f t="shared" si="352"/>
        <v>0</v>
      </c>
      <c r="S2591" s="8">
        <f>VLOOKUP($D2591,{"29 - Psychiatrie (Erwachsene)",1;"30 - Kinder- und Jugendpsychiatrie",1;"297 - stationsäquivalente Behandlung in der Erwachsenenpsychiatrie (29)",1;"307 - stationsäquivalente Behandlung in der Kinder- und Jugendpsychiatrie (30)",1;"31 - Psychosomatik",1;"",0;0,0},2,0)</f>
        <v>0</v>
      </c>
      <c r="T2591" s="8">
        <f t="shared" si="358"/>
        <v>0</v>
      </c>
      <c r="U2591" s="8">
        <f t="shared" si="360"/>
        <v>0</v>
      </c>
      <c r="V2591" s="8">
        <f t="shared" si="353"/>
        <v>0</v>
      </c>
      <c r="W2591" s="8">
        <f t="shared" si="354"/>
        <v>0</v>
      </c>
      <c r="X2591" s="8">
        <f t="shared" si="355"/>
        <v>0</v>
      </c>
      <c r="Y2591" s="8" t="str">
        <f t="shared" si="356"/>
        <v/>
      </c>
      <c r="Z2591" s="8" t="str">
        <f>VLOOKUP($D2591,{"29 - Psychiatrie (Erwachsene)","BGI";"297 - stationsäquivalente Behandlung in der Erwachsenenpsychiatrie (29)","BGI";"30 - Kinder- und Jugendpsychiatrie","BGII";"307 - stationsäquivalente Behandlung in der Kinder- und Jugendpsychiatrie (30)","BGII";"31 - Psychosomatik","BGI";"","LEER";0,"Leer"},2,0)</f>
        <v>LEER</v>
      </c>
      <c r="AA2591" s="8" t="str">
        <f t="shared" si="357"/>
        <v>Stationen</v>
      </c>
    </row>
    <row r="2592" spans="2:27" ht="15" customHeight="1" x14ac:dyDescent="0.25">
      <c r="B2592" s="76" t="str">
        <f t="shared" si="359"/>
        <v>!!!</v>
      </c>
      <c r="C2592" s="310" t="str">
        <f>IF(LEN($E2592)&gt;0,VLOOKUP(TEXT($E2592,0),'Angaben Stationen'!$E$14:$V$215,17,0),"")</f>
        <v/>
      </c>
      <c r="D2592" s="254" t="str">
        <f>IF(LEN($E2592)&gt;0,VLOOKUP(TEXT($E2592,0),'Angaben Stationen'!$E$14:$V$215,18,0),"")</f>
        <v/>
      </c>
      <c r="E2592" s="344"/>
      <c r="F2592" s="256"/>
      <c r="G2592" s="256"/>
      <c r="H2592" s="307"/>
      <c r="I2592" s="183"/>
      <c r="R2592" s="8">
        <f t="shared" si="352"/>
        <v>0</v>
      </c>
      <c r="S2592" s="8">
        <f>VLOOKUP($D2592,{"29 - Psychiatrie (Erwachsene)",1;"30 - Kinder- und Jugendpsychiatrie",1;"297 - stationsäquivalente Behandlung in der Erwachsenenpsychiatrie (29)",1;"307 - stationsäquivalente Behandlung in der Kinder- und Jugendpsychiatrie (30)",1;"31 - Psychosomatik",1;"",0;0,0},2,0)</f>
        <v>0</v>
      </c>
      <c r="T2592" s="8">
        <f t="shared" si="358"/>
        <v>0</v>
      </c>
      <c r="U2592" s="8">
        <f t="shared" si="360"/>
        <v>0</v>
      </c>
      <c r="V2592" s="8">
        <f t="shared" si="353"/>
        <v>0</v>
      </c>
      <c r="W2592" s="8">
        <f t="shared" si="354"/>
        <v>0</v>
      </c>
      <c r="X2592" s="8">
        <f t="shared" si="355"/>
        <v>0</v>
      </c>
      <c r="Y2592" s="8" t="str">
        <f t="shared" si="356"/>
        <v/>
      </c>
      <c r="Z2592" s="8" t="str">
        <f>VLOOKUP($D2592,{"29 - Psychiatrie (Erwachsene)","BGI";"297 - stationsäquivalente Behandlung in der Erwachsenenpsychiatrie (29)","BGI";"30 - Kinder- und Jugendpsychiatrie","BGII";"307 - stationsäquivalente Behandlung in der Kinder- und Jugendpsychiatrie (30)","BGII";"31 - Psychosomatik","BGI";"","LEER";0,"Leer"},2,0)</f>
        <v>LEER</v>
      </c>
      <c r="AA2592" s="8" t="str">
        <f t="shared" si="357"/>
        <v>Stationen</v>
      </c>
    </row>
    <row r="2593" spans="2:27" ht="15" customHeight="1" x14ac:dyDescent="0.25">
      <c r="B2593" s="76" t="str">
        <f t="shared" si="359"/>
        <v>!!!</v>
      </c>
      <c r="C2593" s="310" t="str">
        <f>IF(LEN($E2593)&gt;0,VLOOKUP(TEXT($E2593,0),'Angaben Stationen'!$E$14:$V$215,17,0),"")</f>
        <v/>
      </c>
      <c r="D2593" s="254" t="str">
        <f>IF(LEN($E2593)&gt;0,VLOOKUP(TEXT($E2593,0),'Angaben Stationen'!$E$14:$V$215,18,0),"")</f>
        <v/>
      </c>
      <c r="E2593" s="344"/>
      <c r="F2593" s="256"/>
      <c r="G2593" s="256"/>
      <c r="H2593" s="307"/>
      <c r="I2593" s="183"/>
      <c r="R2593" s="8">
        <f t="shared" si="352"/>
        <v>0</v>
      </c>
      <c r="S2593" s="8">
        <f>VLOOKUP($D2593,{"29 - Psychiatrie (Erwachsene)",1;"30 - Kinder- und Jugendpsychiatrie",1;"297 - stationsäquivalente Behandlung in der Erwachsenenpsychiatrie (29)",1;"307 - stationsäquivalente Behandlung in der Kinder- und Jugendpsychiatrie (30)",1;"31 - Psychosomatik",1;"",0;0,0},2,0)</f>
        <v>0</v>
      </c>
      <c r="T2593" s="8">
        <f t="shared" si="358"/>
        <v>0</v>
      </c>
      <c r="U2593" s="8">
        <f t="shared" si="360"/>
        <v>0</v>
      </c>
      <c r="V2593" s="8">
        <f t="shared" si="353"/>
        <v>0</v>
      </c>
      <c r="W2593" s="8">
        <f t="shared" si="354"/>
        <v>0</v>
      </c>
      <c r="X2593" s="8">
        <f t="shared" si="355"/>
        <v>0</v>
      </c>
      <c r="Y2593" s="8" t="str">
        <f t="shared" si="356"/>
        <v/>
      </c>
      <c r="Z2593" s="8" t="str">
        <f>VLOOKUP($D2593,{"29 - Psychiatrie (Erwachsene)","BGI";"297 - stationsäquivalente Behandlung in der Erwachsenenpsychiatrie (29)","BGI";"30 - Kinder- und Jugendpsychiatrie","BGII";"307 - stationsäquivalente Behandlung in der Kinder- und Jugendpsychiatrie (30)","BGII";"31 - Psychosomatik","BGI";"","LEER";0,"Leer"},2,0)</f>
        <v>LEER</v>
      </c>
      <c r="AA2593" s="8" t="str">
        <f t="shared" si="357"/>
        <v>Stationen</v>
      </c>
    </row>
    <row r="2594" spans="2:27" ht="15" customHeight="1" x14ac:dyDescent="0.25">
      <c r="B2594" s="76" t="str">
        <f t="shared" si="359"/>
        <v>!!!</v>
      </c>
      <c r="C2594" s="310" t="str">
        <f>IF(LEN($E2594)&gt;0,VLOOKUP(TEXT($E2594,0),'Angaben Stationen'!$E$14:$V$215,17,0),"")</f>
        <v/>
      </c>
      <c r="D2594" s="254" t="str">
        <f>IF(LEN($E2594)&gt;0,VLOOKUP(TEXT($E2594,0),'Angaben Stationen'!$E$14:$V$215,18,0),"")</f>
        <v/>
      </c>
      <c r="E2594" s="344"/>
      <c r="F2594" s="256"/>
      <c r="G2594" s="256"/>
      <c r="H2594" s="307"/>
      <c r="I2594" s="183"/>
      <c r="R2594" s="8">
        <f t="shared" ref="R2594:R2657" si="361">IF(LEN(B2594)&gt;0,0,1)</f>
        <v>0</v>
      </c>
      <c r="S2594" s="8">
        <f>VLOOKUP($D2594,{"29 - Psychiatrie (Erwachsene)",1;"30 - Kinder- und Jugendpsychiatrie",1;"297 - stationsäquivalente Behandlung in der Erwachsenenpsychiatrie (29)",1;"307 - stationsäquivalente Behandlung in der Kinder- und Jugendpsychiatrie (30)",1;"31 - Psychosomatik",1;"",0;0,0},2,0)</f>
        <v>0</v>
      </c>
      <c r="T2594" s="8">
        <f t="shared" si="358"/>
        <v>0</v>
      </c>
      <c r="U2594" s="8">
        <f t="shared" si="360"/>
        <v>0</v>
      </c>
      <c r="V2594" s="8">
        <f t="shared" ref="V2594:V2657" si="362">IF(VALUE($F2594)&gt;0,1,0)</f>
        <v>0</v>
      </c>
      <c r="W2594" s="8">
        <f t="shared" ref="W2594:W2657" si="363">IF(LEN($G2594)&gt;0,1,0)</f>
        <v>0</v>
      </c>
      <c r="X2594" s="8">
        <f t="shared" ref="X2594:X2657" si="364">IF(LEN($H2594)&gt;0,1,0)</f>
        <v>0</v>
      </c>
      <c r="Y2594" s="8" t="str">
        <f t="shared" ref="Y2594:Y2657" si="365">IF($D2594&lt;&gt;"","MonatII","")</f>
        <v/>
      </c>
      <c r="Z2594" s="8" t="str">
        <f>VLOOKUP($D2594,{"29 - Psychiatrie (Erwachsene)","BGI";"297 - stationsäquivalente Behandlung in der Erwachsenenpsychiatrie (29)","BGI";"30 - Kinder- und Jugendpsychiatrie","BGII";"307 - stationsäquivalente Behandlung in der Kinder- und Jugendpsychiatrie (30)","BGII";"31 - Psychosomatik","BGI";"","LEER";0,"Leer"},2,0)</f>
        <v>LEER</v>
      </c>
      <c r="AA2594" s="8" t="str">
        <f t="shared" ref="AA2594:AA2657" si="366">"Stationen"</f>
        <v>Stationen</v>
      </c>
    </row>
    <row r="2595" spans="2:27" ht="15" customHeight="1" x14ac:dyDescent="0.25">
      <c r="B2595" s="76" t="str">
        <f t="shared" si="359"/>
        <v>!!!</v>
      </c>
      <c r="C2595" s="310" t="str">
        <f>IF(LEN($E2595)&gt;0,VLOOKUP(TEXT($E2595,0),'Angaben Stationen'!$E$14:$V$215,17,0),"")</f>
        <v/>
      </c>
      <c r="D2595" s="254" t="str">
        <f>IF(LEN($E2595)&gt;0,VLOOKUP(TEXT($E2595,0),'Angaben Stationen'!$E$14:$V$215,18,0),"")</f>
        <v/>
      </c>
      <c r="E2595" s="344"/>
      <c r="F2595" s="256"/>
      <c r="G2595" s="256"/>
      <c r="H2595" s="307"/>
      <c r="I2595" s="183"/>
      <c r="R2595" s="8">
        <f t="shared" si="361"/>
        <v>0</v>
      </c>
      <c r="S2595" s="8">
        <f>VLOOKUP($D2595,{"29 - Psychiatrie (Erwachsene)",1;"30 - Kinder- und Jugendpsychiatrie",1;"297 - stationsäquivalente Behandlung in der Erwachsenenpsychiatrie (29)",1;"307 - stationsäquivalente Behandlung in der Kinder- und Jugendpsychiatrie (30)",1;"31 - Psychosomatik",1;"",0;0,0},2,0)</f>
        <v>0</v>
      </c>
      <c r="T2595" s="8">
        <f t="shared" si="358"/>
        <v>0</v>
      </c>
      <c r="U2595" s="8">
        <f t="shared" si="360"/>
        <v>0</v>
      </c>
      <c r="V2595" s="8">
        <f t="shared" si="362"/>
        <v>0</v>
      </c>
      <c r="W2595" s="8">
        <f t="shared" si="363"/>
        <v>0</v>
      </c>
      <c r="X2595" s="8">
        <f t="shared" si="364"/>
        <v>0</v>
      </c>
      <c r="Y2595" s="8" t="str">
        <f t="shared" si="365"/>
        <v/>
      </c>
      <c r="Z2595" s="8" t="str">
        <f>VLOOKUP($D2595,{"29 - Psychiatrie (Erwachsene)","BGI";"297 - stationsäquivalente Behandlung in der Erwachsenenpsychiatrie (29)","BGI";"30 - Kinder- und Jugendpsychiatrie","BGII";"307 - stationsäquivalente Behandlung in der Kinder- und Jugendpsychiatrie (30)","BGII";"31 - Psychosomatik","BGI";"","LEER";0,"Leer"},2,0)</f>
        <v>LEER</v>
      </c>
      <c r="AA2595" s="8" t="str">
        <f t="shared" si="366"/>
        <v>Stationen</v>
      </c>
    </row>
    <row r="2596" spans="2:27" ht="15" customHeight="1" x14ac:dyDescent="0.25">
      <c r="B2596" s="76" t="str">
        <f t="shared" si="359"/>
        <v>!!!</v>
      </c>
      <c r="C2596" s="310" t="str">
        <f>IF(LEN($E2596)&gt;0,VLOOKUP(TEXT($E2596,0),'Angaben Stationen'!$E$14:$V$215,17,0),"")</f>
        <v/>
      </c>
      <c r="D2596" s="254" t="str">
        <f>IF(LEN($E2596)&gt;0,VLOOKUP(TEXT($E2596,0),'Angaben Stationen'!$E$14:$V$215,18,0),"")</f>
        <v/>
      </c>
      <c r="E2596" s="344"/>
      <c r="F2596" s="256"/>
      <c r="G2596" s="256"/>
      <c r="H2596" s="307"/>
      <c r="I2596" s="183"/>
      <c r="R2596" s="8">
        <f t="shared" si="361"/>
        <v>0</v>
      </c>
      <c r="S2596" s="8">
        <f>VLOOKUP($D2596,{"29 - Psychiatrie (Erwachsene)",1;"30 - Kinder- und Jugendpsychiatrie",1;"297 - stationsäquivalente Behandlung in der Erwachsenenpsychiatrie (29)",1;"307 - stationsäquivalente Behandlung in der Kinder- und Jugendpsychiatrie (30)",1;"31 - Psychosomatik",1;"",0;0,0},2,0)</f>
        <v>0</v>
      </c>
      <c r="T2596" s="8">
        <f t="shared" si="358"/>
        <v>0</v>
      </c>
      <c r="U2596" s="8">
        <f t="shared" si="360"/>
        <v>0</v>
      </c>
      <c r="V2596" s="8">
        <f t="shared" si="362"/>
        <v>0</v>
      </c>
      <c r="W2596" s="8">
        <f t="shared" si="363"/>
        <v>0</v>
      </c>
      <c r="X2596" s="8">
        <f t="shared" si="364"/>
        <v>0</v>
      </c>
      <c r="Y2596" s="8" t="str">
        <f t="shared" si="365"/>
        <v/>
      </c>
      <c r="Z2596" s="8" t="str">
        <f>VLOOKUP($D2596,{"29 - Psychiatrie (Erwachsene)","BGI";"297 - stationsäquivalente Behandlung in der Erwachsenenpsychiatrie (29)","BGI";"30 - Kinder- und Jugendpsychiatrie","BGII";"307 - stationsäquivalente Behandlung in der Kinder- und Jugendpsychiatrie (30)","BGII";"31 - Psychosomatik","BGI";"","LEER";0,"Leer"},2,0)</f>
        <v>LEER</v>
      </c>
      <c r="AA2596" s="8" t="str">
        <f t="shared" si="366"/>
        <v>Stationen</v>
      </c>
    </row>
    <row r="2597" spans="2:27" ht="15" customHeight="1" x14ac:dyDescent="0.25">
      <c r="B2597" s="76" t="str">
        <f t="shared" si="359"/>
        <v>!!!</v>
      </c>
      <c r="C2597" s="310" t="str">
        <f>IF(LEN($E2597)&gt;0,VLOOKUP(TEXT($E2597,0),'Angaben Stationen'!$E$14:$V$215,17,0),"")</f>
        <v/>
      </c>
      <c r="D2597" s="254" t="str">
        <f>IF(LEN($E2597)&gt;0,VLOOKUP(TEXT($E2597,0),'Angaben Stationen'!$E$14:$V$215,18,0),"")</f>
        <v/>
      </c>
      <c r="E2597" s="344"/>
      <c r="F2597" s="256"/>
      <c r="G2597" s="256"/>
      <c r="H2597" s="307"/>
      <c r="I2597" s="183"/>
      <c r="R2597" s="8">
        <f t="shared" si="361"/>
        <v>0</v>
      </c>
      <c r="S2597" s="8">
        <f>VLOOKUP($D2597,{"29 - Psychiatrie (Erwachsene)",1;"30 - Kinder- und Jugendpsychiatrie",1;"297 - stationsäquivalente Behandlung in der Erwachsenenpsychiatrie (29)",1;"307 - stationsäquivalente Behandlung in der Kinder- und Jugendpsychiatrie (30)",1;"31 - Psychosomatik",1;"",0;0,0},2,0)</f>
        <v>0</v>
      </c>
      <c r="T2597" s="8">
        <f t="shared" si="358"/>
        <v>0</v>
      </c>
      <c r="U2597" s="8">
        <f t="shared" si="360"/>
        <v>0</v>
      </c>
      <c r="V2597" s="8">
        <f t="shared" si="362"/>
        <v>0</v>
      </c>
      <c r="W2597" s="8">
        <f t="shared" si="363"/>
        <v>0</v>
      </c>
      <c r="X2597" s="8">
        <f t="shared" si="364"/>
        <v>0</v>
      </c>
      <c r="Y2597" s="8" t="str">
        <f t="shared" si="365"/>
        <v/>
      </c>
      <c r="Z2597" s="8" t="str">
        <f>VLOOKUP($D2597,{"29 - Psychiatrie (Erwachsene)","BGI";"297 - stationsäquivalente Behandlung in der Erwachsenenpsychiatrie (29)","BGI";"30 - Kinder- und Jugendpsychiatrie","BGII";"307 - stationsäquivalente Behandlung in der Kinder- und Jugendpsychiatrie (30)","BGII";"31 - Psychosomatik","BGI";"","LEER";0,"Leer"},2,0)</f>
        <v>LEER</v>
      </c>
      <c r="AA2597" s="8" t="str">
        <f t="shared" si="366"/>
        <v>Stationen</v>
      </c>
    </row>
    <row r="2598" spans="2:27" ht="15" customHeight="1" x14ac:dyDescent="0.25">
      <c r="B2598" s="76" t="str">
        <f t="shared" si="359"/>
        <v>!!!</v>
      </c>
      <c r="C2598" s="310" t="str">
        <f>IF(LEN($E2598)&gt;0,VLOOKUP(TEXT($E2598,0),'Angaben Stationen'!$E$14:$V$215,17,0),"")</f>
        <v/>
      </c>
      <c r="D2598" s="254" t="str">
        <f>IF(LEN($E2598)&gt;0,VLOOKUP(TEXT($E2598,0),'Angaben Stationen'!$E$14:$V$215,18,0),"")</f>
        <v/>
      </c>
      <c r="E2598" s="344"/>
      <c r="F2598" s="256"/>
      <c r="G2598" s="256"/>
      <c r="H2598" s="307"/>
      <c r="I2598" s="183"/>
      <c r="R2598" s="8">
        <f t="shared" si="361"/>
        <v>0</v>
      </c>
      <c r="S2598" s="8">
        <f>VLOOKUP($D2598,{"29 - Psychiatrie (Erwachsene)",1;"30 - Kinder- und Jugendpsychiatrie",1;"297 - stationsäquivalente Behandlung in der Erwachsenenpsychiatrie (29)",1;"307 - stationsäquivalente Behandlung in der Kinder- und Jugendpsychiatrie (30)",1;"31 - Psychosomatik",1;"",0;0,0},2,0)</f>
        <v>0</v>
      </c>
      <c r="T2598" s="8">
        <f t="shared" ref="T2598:T2661" si="367">IF(LEN($C2598)&gt;0,1,0)</f>
        <v>0</v>
      </c>
      <c r="U2598" s="8">
        <f t="shared" si="360"/>
        <v>0</v>
      </c>
      <c r="V2598" s="8">
        <f t="shared" si="362"/>
        <v>0</v>
      </c>
      <c r="W2598" s="8">
        <f t="shared" si="363"/>
        <v>0</v>
      </c>
      <c r="X2598" s="8">
        <f t="shared" si="364"/>
        <v>0</v>
      </c>
      <c r="Y2598" s="8" t="str">
        <f t="shared" si="365"/>
        <v/>
      </c>
      <c r="Z2598" s="8" t="str">
        <f>VLOOKUP($D2598,{"29 - Psychiatrie (Erwachsene)","BGI";"297 - stationsäquivalente Behandlung in der Erwachsenenpsychiatrie (29)","BGI";"30 - Kinder- und Jugendpsychiatrie","BGII";"307 - stationsäquivalente Behandlung in der Kinder- und Jugendpsychiatrie (30)","BGII";"31 - Psychosomatik","BGI";"","LEER";0,"Leer"},2,0)</f>
        <v>LEER</v>
      </c>
      <c r="AA2598" s="8" t="str">
        <f t="shared" si="366"/>
        <v>Stationen</v>
      </c>
    </row>
    <row r="2599" spans="2:27" ht="15" customHeight="1" x14ac:dyDescent="0.25">
      <c r="B2599" s="76" t="str">
        <f t="shared" si="359"/>
        <v>!!!</v>
      </c>
      <c r="C2599" s="310" t="str">
        <f>IF(LEN($E2599)&gt;0,VLOOKUP(TEXT($E2599,0),'Angaben Stationen'!$E$14:$V$215,17,0),"")</f>
        <v/>
      </c>
      <c r="D2599" s="254" t="str">
        <f>IF(LEN($E2599)&gt;0,VLOOKUP(TEXT($E2599,0),'Angaben Stationen'!$E$14:$V$215,18,0),"")</f>
        <v/>
      </c>
      <c r="E2599" s="344"/>
      <c r="F2599" s="256"/>
      <c r="G2599" s="256"/>
      <c r="H2599" s="307"/>
      <c r="I2599" s="183"/>
      <c r="R2599" s="8">
        <f t="shared" si="361"/>
        <v>0</v>
      </c>
      <c r="S2599" s="8">
        <f>VLOOKUP($D2599,{"29 - Psychiatrie (Erwachsene)",1;"30 - Kinder- und Jugendpsychiatrie",1;"297 - stationsäquivalente Behandlung in der Erwachsenenpsychiatrie (29)",1;"307 - stationsäquivalente Behandlung in der Kinder- und Jugendpsychiatrie (30)",1;"31 - Psychosomatik",1;"",0;0,0},2,0)</f>
        <v>0</v>
      </c>
      <c r="T2599" s="8">
        <f t="shared" si="367"/>
        <v>0</v>
      </c>
      <c r="U2599" s="8">
        <f t="shared" si="360"/>
        <v>0</v>
      </c>
      <c r="V2599" s="8">
        <f t="shared" si="362"/>
        <v>0</v>
      </c>
      <c r="W2599" s="8">
        <f t="shared" si="363"/>
        <v>0</v>
      </c>
      <c r="X2599" s="8">
        <f t="shared" si="364"/>
        <v>0</v>
      </c>
      <c r="Y2599" s="8" t="str">
        <f t="shared" si="365"/>
        <v/>
      </c>
      <c r="Z2599" s="8" t="str">
        <f>VLOOKUP($D2599,{"29 - Psychiatrie (Erwachsene)","BGI";"297 - stationsäquivalente Behandlung in der Erwachsenenpsychiatrie (29)","BGI";"30 - Kinder- und Jugendpsychiatrie","BGII";"307 - stationsäquivalente Behandlung in der Kinder- und Jugendpsychiatrie (30)","BGII";"31 - Psychosomatik","BGI";"","LEER";0,"Leer"},2,0)</f>
        <v>LEER</v>
      </c>
      <c r="AA2599" s="8" t="str">
        <f t="shared" si="366"/>
        <v>Stationen</v>
      </c>
    </row>
    <row r="2600" spans="2:27" ht="15" customHeight="1" x14ac:dyDescent="0.25">
      <c r="B2600" s="76" t="str">
        <f t="shared" si="359"/>
        <v>!!!</v>
      </c>
      <c r="C2600" s="310" t="str">
        <f>IF(LEN($E2600)&gt;0,VLOOKUP(TEXT($E2600,0),'Angaben Stationen'!$E$14:$V$215,17,0),"")</f>
        <v/>
      </c>
      <c r="D2600" s="254" t="str">
        <f>IF(LEN($E2600)&gt;0,VLOOKUP(TEXT($E2600,0),'Angaben Stationen'!$E$14:$V$215,18,0),"")</f>
        <v/>
      </c>
      <c r="E2600" s="344"/>
      <c r="F2600" s="256"/>
      <c r="G2600" s="256"/>
      <c r="H2600" s="307"/>
      <c r="I2600" s="183"/>
      <c r="R2600" s="8">
        <f t="shared" si="361"/>
        <v>0</v>
      </c>
      <c r="S2600" s="8">
        <f>VLOOKUP($D2600,{"29 - Psychiatrie (Erwachsene)",1;"30 - Kinder- und Jugendpsychiatrie",1;"297 - stationsäquivalente Behandlung in der Erwachsenenpsychiatrie (29)",1;"307 - stationsäquivalente Behandlung in der Kinder- und Jugendpsychiatrie (30)",1;"31 - Psychosomatik",1;"",0;0,0},2,0)</f>
        <v>0</v>
      </c>
      <c r="T2600" s="8">
        <f t="shared" si="367"/>
        <v>0</v>
      </c>
      <c r="U2600" s="8">
        <f t="shared" si="360"/>
        <v>0</v>
      </c>
      <c r="V2600" s="8">
        <f t="shared" si="362"/>
        <v>0</v>
      </c>
      <c r="W2600" s="8">
        <f t="shared" si="363"/>
        <v>0</v>
      </c>
      <c r="X2600" s="8">
        <f t="shared" si="364"/>
        <v>0</v>
      </c>
      <c r="Y2600" s="8" t="str">
        <f t="shared" si="365"/>
        <v/>
      </c>
      <c r="Z2600" s="8" t="str">
        <f>VLOOKUP($D2600,{"29 - Psychiatrie (Erwachsene)","BGI";"297 - stationsäquivalente Behandlung in der Erwachsenenpsychiatrie (29)","BGI";"30 - Kinder- und Jugendpsychiatrie","BGII";"307 - stationsäquivalente Behandlung in der Kinder- und Jugendpsychiatrie (30)","BGII";"31 - Psychosomatik","BGI";"","LEER";0,"Leer"},2,0)</f>
        <v>LEER</v>
      </c>
      <c r="AA2600" s="8" t="str">
        <f t="shared" si="366"/>
        <v>Stationen</v>
      </c>
    </row>
    <row r="2601" spans="2:27" ht="15" customHeight="1" x14ac:dyDescent="0.25">
      <c r="B2601" s="76" t="str">
        <f t="shared" si="359"/>
        <v>!!!</v>
      </c>
      <c r="C2601" s="310" t="str">
        <f>IF(LEN($E2601)&gt;0,VLOOKUP(TEXT($E2601,0),'Angaben Stationen'!$E$14:$V$215,17,0),"")</f>
        <v/>
      </c>
      <c r="D2601" s="254" t="str">
        <f>IF(LEN($E2601)&gt;0,VLOOKUP(TEXT($E2601,0),'Angaben Stationen'!$E$14:$V$215,18,0),"")</f>
        <v/>
      </c>
      <c r="E2601" s="344"/>
      <c r="F2601" s="256"/>
      <c r="G2601" s="256"/>
      <c r="H2601" s="307"/>
      <c r="I2601" s="183"/>
      <c r="R2601" s="8">
        <f t="shared" si="361"/>
        <v>0</v>
      </c>
      <c r="S2601" s="8">
        <f>VLOOKUP($D2601,{"29 - Psychiatrie (Erwachsene)",1;"30 - Kinder- und Jugendpsychiatrie",1;"297 - stationsäquivalente Behandlung in der Erwachsenenpsychiatrie (29)",1;"307 - stationsäquivalente Behandlung in der Kinder- und Jugendpsychiatrie (30)",1;"31 - Psychosomatik",1;"",0;0,0},2,0)</f>
        <v>0</v>
      </c>
      <c r="T2601" s="8">
        <f t="shared" si="367"/>
        <v>0</v>
      </c>
      <c r="U2601" s="8">
        <f t="shared" si="360"/>
        <v>0</v>
      </c>
      <c r="V2601" s="8">
        <f t="shared" si="362"/>
        <v>0</v>
      </c>
      <c r="W2601" s="8">
        <f t="shared" si="363"/>
        <v>0</v>
      </c>
      <c r="X2601" s="8">
        <f t="shared" si="364"/>
        <v>0</v>
      </c>
      <c r="Y2601" s="8" t="str">
        <f t="shared" si="365"/>
        <v/>
      </c>
      <c r="Z2601" s="8" t="str">
        <f>VLOOKUP($D2601,{"29 - Psychiatrie (Erwachsene)","BGI";"297 - stationsäquivalente Behandlung in der Erwachsenenpsychiatrie (29)","BGI";"30 - Kinder- und Jugendpsychiatrie","BGII";"307 - stationsäquivalente Behandlung in der Kinder- und Jugendpsychiatrie (30)","BGII";"31 - Psychosomatik","BGI";"","LEER";0,"Leer"},2,0)</f>
        <v>LEER</v>
      </c>
      <c r="AA2601" s="8" t="str">
        <f t="shared" si="366"/>
        <v>Stationen</v>
      </c>
    </row>
    <row r="2602" spans="2:27" ht="15" customHeight="1" x14ac:dyDescent="0.25">
      <c r="B2602" s="76" t="str">
        <f t="shared" si="359"/>
        <v>!!!</v>
      </c>
      <c r="C2602" s="310" t="str">
        <f>IF(LEN($E2602)&gt;0,VLOOKUP(TEXT($E2602,0),'Angaben Stationen'!$E$14:$V$215,17,0),"")</f>
        <v/>
      </c>
      <c r="D2602" s="254" t="str">
        <f>IF(LEN($E2602)&gt;0,VLOOKUP(TEXT($E2602,0),'Angaben Stationen'!$E$14:$V$215,18,0),"")</f>
        <v/>
      </c>
      <c r="E2602" s="344"/>
      <c r="F2602" s="256"/>
      <c r="G2602" s="256"/>
      <c r="H2602" s="307"/>
      <c r="I2602" s="183"/>
      <c r="R2602" s="8">
        <f t="shared" si="361"/>
        <v>0</v>
      </c>
      <c r="S2602" s="8">
        <f>VLOOKUP($D2602,{"29 - Psychiatrie (Erwachsene)",1;"30 - Kinder- und Jugendpsychiatrie",1;"297 - stationsäquivalente Behandlung in der Erwachsenenpsychiatrie (29)",1;"307 - stationsäquivalente Behandlung in der Kinder- und Jugendpsychiatrie (30)",1;"31 - Psychosomatik",1;"",0;0,0},2,0)</f>
        <v>0</v>
      </c>
      <c r="T2602" s="8">
        <f t="shared" si="367"/>
        <v>0</v>
      </c>
      <c r="U2602" s="8">
        <f t="shared" si="360"/>
        <v>0</v>
      </c>
      <c r="V2602" s="8">
        <f t="shared" si="362"/>
        <v>0</v>
      </c>
      <c r="W2602" s="8">
        <f t="shared" si="363"/>
        <v>0</v>
      </c>
      <c r="X2602" s="8">
        <f t="shared" si="364"/>
        <v>0</v>
      </c>
      <c r="Y2602" s="8" t="str">
        <f t="shared" si="365"/>
        <v/>
      </c>
      <c r="Z2602" s="8" t="str">
        <f>VLOOKUP($D2602,{"29 - Psychiatrie (Erwachsene)","BGI";"297 - stationsäquivalente Behandlung in der Erwachsenenpsychiatrie (29)","BGI";"30 - Kinder- und Jugendpsychiatrie","BGII";"307 - stationsäquivalente Behandlung in der Kinder- und Jugendpsychiatrie (30)","BGII";"31 - Psychosomatik","BGI";"","LEER";0,"Leer"},2,0)</f>
        <v>LEER</v>
      </c>
      <c r="AA2602" s="8" t="str">
        <f t="shared" si="366"/>
        <v>Stationen</v>
      </c>
    </row>
    <row r="2603" spans="2:27" ht="15" customHeight="1" x14ac:dyDescent="0.25">
      <c r="B2603" s="76" t="str">
        <f t="shared" si="359"/>
        <v>!!!</v>
      </c>
      <c r="C2603" s="310" t="str">
        <f>IF(LEN($E2603)&gt;0,VLOOKUP(TEXT($E2603,0),'Angaben Stationen'!$E$14:$V$215,17,0),"")</f>
        <v/>
      </c>
      <c r="D2603" s="254" t="str">
        <f>IF(LEN($E2603)&gt;0,VLOOKUP(TEXT($E2603,0),'Angaben Stationen'!$E$14:$V$215,18,0),"")</f>
        <v/>
      </c>
      <c r="E2603" s="344"/>
      <c r="F2603" s="256"/>
      <c r="G2603" s="256"/>
      <c r="H2603" s="307"/>
      <c r="I2603" s="183"/>
      <c r="R2603" s="8">
        <f t="shared" si="361"/>
        <v>0</v>
      </c>
      <c r="S2603" s="8">
        <f>VLOOKUP($D2603,{"29 - Psychiatrie (Erwachsene)",1;"30 - Kinder- und Jugendpsychiatrie",1;"297 - stationsäquivalente Behandlung in der Erwachsenenpsychiatrie (29)",1;"307 - stationsäquivalente Behandlung in der Kinder- und Jugendpsychiatrie (30)",1;"31 - Psychosomatik",1;"",0;0,0},2,0)</f>
        <v>0</v>
      </c>
      <c r="T2603" s="8">
        <f t="shared" si="367"/>
        <v>0</v>
      </c>
      <c r="U2603" s="8">
        <f t="shared" si="360"/>
        <v>0</v>
      </c>
      <c r="V2603" s="8">
        <f t="shared" si="362"/>
        <v>0</v>
      </c>
      <c r="W2603" s="8">
        <f t="shared" si="363"/>
        <v>0</v>
      </c>
      <c r="X2603" s="8">
        <f t="shared" si="364"/>
        <v>0</v>
      </c>
      <c r="Y2603" s="8" t="str">
        <f t="shared" si="365"/>
        <v/>
      </c>
      <c r="Z2603" s="8" t="str">
        <f>VLOOKUP($D2603,{"29 - Psychiatrie (Erwachsene)","BGI";"297 - stationsäquivalente Behandlung in der Erwachsenenpsychiatrie (29)","BGI";"30 - Kinder- und Jugendpsychiatrie","BGII";"307 - stationsäquivalente Behandlung in der Kinder- und Jugendpsychiatrie (30)","BGII";"31 - Psychosomatik","BGI";"","LEER";0,"Leer"},2,0)</f>
        <v>LEER</v>
      </c>
      <c r="AA2603" s="8" t="str">
        <f t="shared" si="366"/>
        <v>Stationen</v>
      </c>
    </row>
    <row r="2604" spans="2:27" ht="15" customHeight="1" x14ac:dyDescent="0.25">
      <c r="B2604" s="76" t="str">
        <f t="shared" si="359"/>
        <v>!!!</v>
      </c>
      <c r="C2604" s="310" t="str">
        <f>IF(LEN($E2604)&gt;0,VLOOKUP(TEXT($E2604,0),'Angaben Stationen'!$E$14:$V$215,17,0),"")</f>
        <v/>
      </c>
      <c r="D2604" s="254" t="str">
        <f>IF(LEN($E2604)&gt;0,VLOOKUP(TEXT($E2604,0),'Angaben Stationen'!$E$14:$V$215,18,0),"")</f>
        <v/>
      </c>
      <c r="E2604" s="344"/>
      <c r="F2604" s="256"/>
      <c r="G2604" s="256"/>
      <c r="H2604" s="307"/>
      <c r="I2604" s="183"/>
      <c r="R2604" s="8">
        <f t="shared" si="361"/>
        <v>0</v>
      </c>
      <c r="S2604" s="8">
        <f>VLOOKUP($D2604,{"29 - Psychiatrie (Erwachsene)",1;"30 - Kinder- und Jugendpsychiatrie",1;"297 - stationsäquivalente Behandlung in der Erwachsenenpsychiatrie (29)",1;"307 - stationsäquivalente Behandlung in der Kinder- und Jugendpsychiatrie (30)",1;"31 - Psychosomatik",1;"",0;0,0},2,0)</f>
        <v>0</v>
      </c>
      <c r="T2604" s="8">
        <f t="shared" si="367"/>
        <v>0</v>
      </c>
      <c r="U2604" s="8">
        <f t="shared" si="360"/>
        <v>0</v>
      </c>
      <c r="V2604" s="8">
        <f t="shared" si="362"/>
        <v>0</v>
      </c>
      <c r="W2604" s="8">
        <f t="shared" si="363"/>
        <v>0</v>
      </c>
      <c r="X2604" s="8">
        <f t="shared" si="364"/>
        <v>0</v>
      </c>
      <c r="Y2604" s="8" t="str">
        <f t="shared" si="365"/>
        <v/>
      </c>
      <c r="Z2604" s="8" t="str">
        <f>VLOOKUP($D2604,{"29 - Psychiatrie (Erwachsene)","BGI";"297 - stationsäquivalente Behandlung in der Erwachsenenpsychiatrie (29)","BGI";"30 - Kinder- und Jugendpsychiatrie","BGII";"307 - stationsäquivalente Behandlung in der Kinder- und Jugendpsychiatrie (30)","BGII";"31 - Psychosomatik","BGI";"","LEER";0,"Leer"},2,0)</f>
        <v>LEER</v>
      </c>
      <c r="AA2604" s="8" t="str">
        <f t="shared" si="366"/>
        <v>Stationen</v>
      </c>
    </row>
    <row r="2605" spans="2:27" ht="15" customHeight="1" x14ac:dyDescent="0.25">
      <c r="B2605" s="76" t="str">
        <f t="shared" si="359"/>
        <v>!!!</v>
      </c>
      <c r="C2605" s="310" t="str">
        <f>IF(LEN($E2605)&gt;0,VLOOKUP(TEXT($E2605,0),'Angaben Stationen'!$E$14:$V$215,17,0),"")</f>
        <v/>
      </c>
      <c r="D2605" s="254" t="str">
        <f>IF(LEN($E2605)&gt;0,VLOOKUP(TEXT($E2605,0),'Angaben Stationen'!$E$14:$V$215,18,0),"")</f>
        <v/>
      </c>
      <c r="E2605" s="344"/>
      <c r="F2605" s="256"/>
      <c r="G2605" s="256"/>
      <c r="H2605" s="307"/>
      <c r="I2605" s="183"/>
      <c r="R2605" s="8">
        <f t="shared" si="361"/>
        <v>0</v>
      </c>
      <c r="S2605" s="8">
        <f>VLOOKUP($D2605,{"29 - Psychiatrie (Erwachsene)",1;"30 - Kinder- und Jugendpsychiatrie",1;"297 - stationsäquivalente Behandlung in der Erwachsenenpsychiatrie (29)",1;"307 - stationsäquivalente Behandlung in der Kinder- und Jugendpsychiatrie (30)",1;"31 - Psychosomatik",1;"",0;0,0},2,0)</f>
        <v>0</v>
      </c>
      <c r="T2605" s="8">
        <f t="shared" si="367"/>
        <v>0</v>
      </c>
      <c r="U2605" s="8">
        <f t="shared" si="360"/>
        <v>0</v>
      </c>
      <c r="V2605" s="8">
        <f t="shared" si="362"/>
        <v>0</v>
      </c>
      <c r="W2605" s="8">
        <f t="shared" si="363"/>
        <v>0</v>
      </c>
      <c r="X2605" s="8">
        <f t="shared" si="364"/>
        <v>0</v>
      </c>
      <c r="Y2605" s="8" t="str">
        <f t="shared" si="365"/>
        <v/>
      </c>
      <c r="Z2605" s="8" t="str">
        <f>VLOOKUP($D2605,{"29 - Psychiatrie (Erwachsene)","BGI";"297 - stationsäquivalente Behandlung in der Erwachsenenpsychiatrie (29)","BGI";"30 - Kinder- und Jugendpsychiatrie","BGII";"307 - stationsäquivalente Behandlung in der Kinder- und Jugendpsychiatrie (30)","BGII";"31 - Psychosomatik","BGI";"","LEER";0,"Leer"},2,0)</f>
        <v>LEER</v>
      </c>
      <c r="AA2605" s="8" t="str">
        <f t="shared" si="366"/>
        <v>Stationen</v>
      </c>
    </row>
    <row r="2606" spans="2:27" ht="15" customHeight="1" x14ac:dyDescent="0.25">
      <c r="B2606" s="76" t="str">
        <f t="shared" si="359"/>
        <v>!!!</v>
      </c>
      <c r="C2606" s="310" t="str">
        <f>IF(LEN($E2606)&gt;0,VLOOKUP(TEXT($E2606,0),'Angaben Stationen'!$E$14:$V$215,17,0),"")</f>
        <v/>
      </c>
      <c r="D2606" s="254" t="str">
        <f>IF(LEN($E2606)&gt;0,VLOOKUP(TEXT($E2606,0),'Angaben Stationen'!$E$14:$V$215,18,0),"")</f>
        <v/>
      </c>
      <c r="E2606" s="344"/>
      <c r="F2606" s="256"/>
      <c r="G2606" s="256"/>
      <c r="H2606" s="307"/>
      <c r="I2606" s="183"/>
      <c r="R2606" s="8">
        <f t="shared" si="361"/>
        <v>0</v>
      </c>
      <c r="S2606" s="8">
        <f>VLOOKUP($D2606,{"29 - Psychiatrie (Erwachsene)",1;"30 - Kinder- und Jugendpsychiatrie",1;"297 - stationsäquivalente Behandlung in der Erwachsenenpsychiatrie (29)",1;"307 - stationsäquivalente Behandlung in der Kinder- und Jugendpsychiatrie (30)",1;"31 - Psychosomatik",1;"",0;0,0},2,0)</f>
        <v>0</v>
      </c>
      <c r="T2606" s="8">
        <f t="shared" si="367"/>
        <v>0</v>
      </c>
      <c r="U2606" s="8">
        <f t="shared" si="360"/>
        <v>0</v>
      </c>
      <c r="V2606" s="8">
        <f t="shared" si="362"/>
        <v>0</v>
      </c>
      <c r="W2606" s="8">
        <f t="shared" si="363"/>
        <v>0</v>
      </c>
      <c r="X2606" s="8">
        <f t="shared" si="364"/>
        <v>0</v>
      </c>
      <c r="Y2606" s="8" t="str">
        <f t="shared" si="365"/>
        <v/>
      </c>
      <c r="Z2606" s="8" t="str">
        <f>VLOOKUP($D2606,{"29 - Psychiatrie (Erwachsene)","BGI";"297 - stationsäquivalente Behandlung in der Erwachsenenpsychiatrie (29)","BGI";"30 - Kinder- und Jugendpsychiatrie","BGII";"307 - stationsäquivalente Behandlung in der Kinder- und Jugendpsychiatrie (30)","BGII";"31 - Psychosomatik","BGI";"","LEER";0,"Leer"},2,0)</f>
        <v>LEER</v>
      </c>
      <c r="AA2606" s="8" t="str">
        <f t="shared" si="366"/>
        <v>Stationen</v>
      </c>
    </row>
    <row r="2607" spans="2:27" ht="15" customHeight="1" x14ac:dyDescent="0.25">
      <c r="B2607" s="76" t="str">
        <f t="shared" si="359"/>
        <v>!!!</v>
      </c>
      <c r="C2607" s="310" t="str">
        <f>IF(LEN($E2607)&gt;0,VLOOKUP(TEXT($E2607,0),'Angaben Stationen'!$E$14:$V$215,17,0),"")</f>
        <v/>
      </c>
      <c r="D2607" s="254" t="str">
        <f>IF(LEN($E2607)&gt;0,VLOOKUP(TEXT($E2607,0),'Angaben Stationen'!$E$14:$V$215,18,0),"")</f>
        <v/>
      </c>
      <c r="E2607" s="344"/>
      <c r="F2607" s="256"/>
      <c r="G2607" s="256"/>
      <c r="H2607" s="307"/>
      <c r="I2607" s="183"/>
      <c r="R2607" s="8">
        <f t="shared" si="361"/>
        <v>0</v>
      </c>
      <c r="S2607" s="8">
        <f>VLOOKUP($D2607,{"29 - Psychiatrie (Erwachsene)",1;"30 - Kinder- und Jugendpsychiatrie",1;"297 - stationsäquivalente Behandlung in der Erwachsenenpsychiatrie (29)",1;"307 - stationsäquivalente Behandlung in der Kinder- und Jugendpsychiatrie (30)",1;"31 - Psychosomatik",1;"",0;0,0},2,0)</f>
        <v>0</v>
      </c>
      <c r="T2607" s="8">
        <f t="shared" si="367"/>
        <v>0</v>
      </c>
      <c r="U2607" s="8">
        <f t="shared" si="360"/>
        <v>0</v>
      </c>
      <c r="V2607" s="8">
        <f t="shared" si="362"/>
        <v>0</v>
      </c>
      <c r="W2607" s="8">
        <f t="shared" si="363"/>
        <v>0</v>
      </c>
      <c r="X2607" s="8">
        <f t="shared" si="364"/>
        <v>0</v>
      </c>
      <c r="Y2607" s="8" t="str">
        <f t="shared" si="365"/>
        <v/>
      </c>
      <c r="Z2607" s="8" t="str">
        <f>VLOOKUP($D2607,{"29 - Psychiatrie (Erwachsene)","BGI";"297 - stationsäquivalente Behandlung in der Erwachsenenpsychiatrie (29)","BGI";"30 - Kinder- und Jugendpsychiatrie","BGII";"307 - stationsäquivalente Behandlung in der Kinder- und Jugendpsychiatrie (30)","BGII";"31 - Psychosomatik","BGI";"","LEER";0,"Leer"},2,0)</f>
        <v>LEER</v>
      </c>
      <c r="AA2607" s="8" t="str">
        <f t="shared" si="366"/>
        <v>Stationen</v>
      </c>
    </row>
    <row r="2608" spans="2:27" ht="15" customHeight="1" x14ac:dyDescent="0.25">
      <c r="B2608" s="76" t="str">
        <f t="shared" si="359"/>
        <v>!!!</v>
      </c>
      <c r="C2608" s="310" t="str">
        <f>IF(LEN($E2608)&gt;0,VLOOKUP(TEXT($E2608,0),'Angaben Stationen'!$E$14:$V$215,17,0),"")</f>
        <v/>
      </c>
      <c r="D2608" s="254" t="str">
        <f>IF(LEN($E2608)&gt;0,VLOOKUP(TEXT($E2608,0),'Angaben Stationen'!$E$14:$V$215,18,0),"")</f>
        <v/>
      </c>
      <c r="E2608" s="344"/>
      <c r="F2608" s="256"/>
      <c r="G2608" s="256"/>
      <c r="H2608" s="307"/>
      <c r="I2608" s="183"/>
      <c r="R2608" s="8">
        <f t="shared" si="361"/>
        <v>0</v>
      </c>
      <c r="S2608" s="8">
        <f>VLOOKUP($D2608,{"29 - Psychiatrie (Erwachsene)",1;"30 - Kinder- und Jugendpsychiatrie",1;"297 - stationsäquivalente Behandlung in der Erwachsenenpsychiatrie (29)",1;"307 - stationsäquivalente Behandlung in der Kinder- und Jugendpsychiatrie (30)",1;"31 - Psychosomatik",1;"",0;0,0},2,0)</f>
        <v>0</v>
      </c>
      <c r="T2608" s="8">
        <f t="shared" si="367"/>
        <v>0</v>
      </c>
      <c r="U2608" s="8">
        <f t="shared" si="360"/>
        <v>0</v>
      </c>
      <c r="V2608" s="8">
        <f t="shared" si="362"/>
        <v>0</v>
      </c>
      <c r="W2608" s="8">
        <f t="shared" si="363"/>
        <v>0</v>
      </c>
      <c r="X2608" s="8">
        <f t="shared" si="364"/>
        <v>0</v>
      </c>
      <c r="Y2608" s="8" t="str">
        <f t="shared" si="365"/>
        <v/>
      </c>
      <c r="Z2608" s="8" t="str">
        <f>VLOOKUP($D2608,{"29 - Psychiatrie (Erwachsene)","BGI";"297 - stationsäquivalente Behandlung in der Erwachsenenpsychiatrie (29)","BGI";"30 - Kinder- und Jugendpsychiatrie","BGII";"307 - stationsäquivalente Behandlung in der Kinder- und Jugendpsychiatrie (30)","BGII";"31 - Psychosomatik","BGI";"","LEER";0,"Leer"},2,0)</f>
        <v>LEER</v>
      </c>
      <c r="AA2608" s="8" t="str">
        <f t="shared" si="366"/>
        <v>Stationen</v>
      </c>
    </row>
    <row r="2609" spans="2:27" ht="15" customHeight="1" x14ac:dyDescent="0.25">
      <c r="B2609" s="76" t="str">
        <f t="shared" si="359"/>
        <v>!!!</v>
      </c>
      <c r="C2609" s="310" t="str">
        <f>IF(LEN($E2609)&gt;0,VLOOKUP(TEXT($E2609,0),'Angaben Stationen'!$E$14:$V$215,17,0),"")</f>
        <v/>
      </c>
      <c r="D2609" s="254" t="str">
        <f>IF(LEN($E2609)&gt;0,VLOOKUP(TEXT($E2609,0),'Angaben Stationen'!$E$14:$V$215,18,0),"")</f>
        <v/>
      </c>
      <c r="E2609" s="344"/>
      <c r="F2609" s="256"/>
      <c r="G2609" s="256"/>
      <c r="H2609" s="307"/>
      <c r="I2609" s="183"/>
      <c r="R2609" s="8">
        <f t="shared" si="361"/>
        <v>0</v>
      </c>
      <c r="S2609" s="8">
        <f>VLOOKUP($D2609,{"29 - Psychiatrie (Erwachsene)",1;"30 - Kinder- und Jugendpsychiatrie",1;"297 - stationsäquivalente Behandlung in der Erwachsenenpsychiatrie (29)",1;"307 - stationsäquivalente Behandlung in der Kinder- und Jugendpsychiatrie (30)",1;"31 - Psychosomatik",1;"",0;0,0},2,0)</f>
        <v>0</v>
      </c>
      <c r="T2609" s="8">
        <f t="shared" si="367"/>
        <v>0</v>
      </c>
      <c r="U2609" s="8">
        <f t="shared" si="360"/>
        <v>0</v>
      </c>
      <c r="V2609" s="8">
        <f t="shared" si="362"/>
        <v>0</v>
      </c>
      <c r="W2609" s="8">
        <f t="shared" si="363"/>
        <v>0</v>
      </c>
      <c r="X2609" s="8">
        <f t="shared" si="364"/>
        <v>0</v>
      </c>
      <c r="Y2609" s="8" t="str">
        <f t="shared" si="365"/>
        <v/>
      </c>
      <c r="Z2609" s="8" t="str">
        <f>VLOOKUP($D2609,{"29 - Psychiatrie (Erwachsene)","BGI";"297 - stationsäquivalente Behandlung in der Erwachsenenpsychiatrie (29)","BGI";"30 - Kinder- und Jugendpsychiatrie","BGII";"307 - stationsäquivalente Behandlung in der Kinder- und Jugendpsychiatrie (30)","BGII";"31 - Psychosomatik","BGI";"","LEER";0,"Leer"},2,0)</f>
        <v>LEER</v>
      </c>
      <c r="AA2609" s="8" t="str">
        <f t="shared" si="366"/>
        <v>Stationen</v>
      </c>
    </row>
    <row r="2610" spans="2:27" ht="15" customHeight="1" x14ac:dyDescent="0.25">
      <c r="B2610" s="76" t="str">
        <f t="shared" si="359"/>
        <v>!!!</v>
      </c>
      <c r="C2610" s="310" t="str">
        <f>IF(LEN($E2610)&gt;0,VLOOKUP(TEXT($E2610,0),'Angaben Stationen'!$E$14:$V$215,17,0),"")</f>
        <v/>
      </c>
      <c r="D2610" s="254" t="str">
        <f>IF(LEN($E2610)&gt;0,VLOOKUP(TEXT($E2610,0),'Angaben Stationen'!$E$14:$V$215,18,0),"")</f>
        <v/>
      </c>
      <c r="E2610" s="344"/>
      <c r="F2610" s="256"/>
      <c r="G2610" s="256"/>
      <c r="H2610" s="307"/>
      <c r="I2610" s="183"/>
      <c r="R2610" s="8">
        <f t="shared" si="361"/>
        <v>0</v>
      </c>
      <c r="S2610" s="8">
        <f>VLOOKUP($D2610,{"29 - Psychiatrie (Erwachsene)",1;"30 - Kinder- und Jugendpsychiatrie",1;"297 - stationsäquivalente Behandlung in der Erwachsenenpsychiatrie (29)",1;"307 - stationsäquivalente Behandlung in der Kinder- und Jugendpsychiatrie (30)",1;"31 - Psychosomatik",1;"",0;0,0},2,0)</f>
        <v>0</v>
      </c>
      <c r="T2610" s="8">
        <f t="shared" si="367"/>
        <v>0</v>
      </c>
      <c r="U2610" s="8">
        <f t="shared" si="360"/>
        <v>0</v>
      </c>
      <c r="V2610" s="8">
        <f t="shared" si="362"/>
        <v>0</v>
      </c>
      <c r="W2610" s="8">
        <f t="shared" si="363"/>
        <v>0</v>
      </c>
      <c r="X2610" s="8">
        <f t="shared" si="364"/>
        <v>0</v>
      </c>
      <c r="Y2610" s="8" t="str">
        <f t="shared" si="365"/>
        <v/>
      </c>
      <c r="Z2610" s="8" t="str">
        <f>VLOOKUP($D2610,{"29 - Psychiatrie (Erwachsene)","BGI";"297 - stationsäquivalente Behandlung in der Erwachsenenpsychiatrie (29)","BGI";"30 - Kinder- und Jugendpsychiatrie","BGII";"307 - stationsäquivalente Behandlung in der Kinder- und Jugendpsychiatrie (30)","BGII";"31 - Psychosomatik","BGI";"","LEER";0,"Leer"},2,0)</f>
        <v>LEER</v>
      </c>
      <c r="AA2610" s="8" t="str">
        <f t="shared" si="366"/>
        <v>Stationen</v>
      </c>
    </row>
    <row r="2611" spans="2:27" ht="15" customHeight="1" x14ac:dyDescent="0.25">
      <c r="B2611" s="76" t="str">
        <f t="shared" si="359"/>
        <v>!!!</v>
      </c>
      <c r="C2611" s="310" t="str">
        <f>IF(LEN($E2611)&gt;0,VLOOKUP(TEXT($E2611,0),'Angaben Stationen'!$E$14:$V$215,17,0),"")</f>
        <v/>
      </c>
      <c r="D2611" s="254" t="str">
        <f>IF(LEN($E2611)&gt;0,VLOOKUP(TEXT($E2611,0),'Angaben Stationen'!$E$14:$V$215,18,0),"")</f>
        <v/>
      </c>
      <c r="E2611" s="344"/>
      <c r="F2611" s="256"/>
      <c r="G2611" s="256"/>
      <c r="H2611" s="307"/>
      <c r="I2611" s="183"/>
      <c r="R2611" s="8">
        <f t="shared" si="361"/>
        <v>0</v>
      </c>
      <c r="S2611" s="8">
        <f>VLOOKUP($D2611,{"29 - Psychiatrie (Erwachsene)",1;"30 - Kinder- und Jugendpsychiatrie",1;"297 - stationsäquivalente Behandlung in der Erwachsenenpsychiatrie (29)",1;"307 - stationsäquivalente Behandlung in der Kinder- und Jugendpsychiatrie (30)",1;"31 - Psychosomatik",1;"",0;0,0},2,0)</f>
        <v>0</v>
      </c>
      <c r="T2611" s="8">
        <f t="shared" si="367"/>
        <v>0</v>
      </c>
      <c r="U2611" s="8">
        <f t="shared" si="360"/>
        <v>0</v>
      </c>
      <c r="V2611" s="8">
        <f t="shared" si="362"/>
        <v>0</v>
      </c>
      <c r="W2611" s="8">
        <f t="shared" si="363"/>
        <v>0</v>
      </c>
      <c r="X2611" s="8">
        <f t="shared" si="364"/>
        <v>0</v>
      </c>
      <c r="Y2611" s="8" t="str">
        <f t="shared" si="365"/>
        <v/>
      </c>
      <c r="Z2611" s="8" t="str">
        <f>VLOOKUP($D2611,{"29 - Psychiatrie (Erwachsene)","BGI";"297 - stationsäquivalente Behandlung in der Erwachsenenpsychiatrie (29)","BGI";"30 - Kinder- und Jugendpsychiatrie","BGII";"307 - stationsäquivalente Behandlung in der Kinder- und Jugendpsychiatrie (30)","BGII";"31 - Psychosomatik","BGI";"","LEER";0,"Leer"},2,0)</f>
        <v>LEER</v>
      </c>
      <c r="AA2611" s="8" t="str">
        <f t="shared" si="366"/>
        <v>Stationen</v>
      </c>
    </row>
    <row r="2612" spans="2:27" ht="15" customHeight="1" x14ac:dyDescent="0.25">
      <c r="B2612" s="76" t="str">
        <f t="shared" si="359"/>
        <v>!!!</v>
      </c>
      <c r="C2612" s="310" t="str">
        <f>IF(LEN($E2612)&gt;0,VLOOKUP(TEXT($E2612,0),'Angaben Stationen'!$E$14:$V$215,17,0),"")</f>
        <v/>
      </c>
      <c r="D2612" s="254" t="str">
        <f>IF(LEN($E2612)&gt;0,VLOOKUP(TEXT($E2612,0),'Angaben Stationen'!$E$14:$V$215,18,0),"")</f>
        <v/>
      </c>
      <c r="E2612" s="344"/>
      <c r="F2612" s="256"/>
      <c r="G2612" s="256"/>
      <c r="H2612" s="307"/>
      <c r="I2612" s="183"/>
      <c r="R2612" s="8">
        <f t="shared" si="361"/>
        <v>0</v>
      </c>
      <c r="S2612" s="8">
        <f>VLOOKUP($D2612,{"29 - Psychiatrie (Erwachsene)",1;"30 - Kinder- und Jugendpsychiatrie",1;"297 - stationsäquivalente Behandlung in der Erwachsenenpsychiatrie (29)",1;"307 - stationsäquivalente Behandlung in der Kinder- und Jugendpsychiatrie (30)",1;"31 - Psychosomatik",1;"",0;0,0},2,0)</f>
        <v>0</v>
      </c>
      <c r="T2612" s="8">
        <f t="shared" si="367"/>
        <v>0</v>
      </c>
      <c r="U2612" s="8">
        <f t="shared" si="360"/>
        <v>0</v>
      </c>
      <c r="V2612" s="8">
        <f t="shared" si="362"/>
        <v>0</v>
      </c>
      <c r="W2612" s="8">
        <f t="shared" si="363"/>
        <v>0</v>
      </c>
      <c r="X2612" s="8">
        <f t="shared" si="364"/>
        <v>0</v>
      </c>
      <c r="Y2612" s="8" t="str">
        <f t="shared" si="365"/>
        <v/>
      </c>
      <c r="Z2612" s="8" t="str">
        <f>VLOOKUP($D2612,{"29 - Psychiatrie (Erwachsene)","BGI";"297 - stationsäquivalente Behandlung in der Erwachsenenpsychiatrie (29)","BGI";"30 - Kinder- und Jugendpsychiatrie","BGII";"307 - stationsäquivalente Behandlung in der Kinder- und Jugendpsychiatrie (30)","BGII";"31 - Psychosomatik","BGI";"","LEER";0,"Leer"},2,0)</f>
        <v>LEER</v>
      </c>
      <c r="AA2612" s="8" t="str">
        <f t="shared" si="366"/>
        <v>Stationen</v>
      </c>
    </row>
    <row r="2613" spans="2:27" ht="15" customHeight="1" x14ac:dyDescent="0.25">
      <c r="B2613" s="76" t="str">
        <f t="shared" si="359"/>
        <v>!!!</v>
      </c>
      <c r="C2613" s="310" t="str">
        <f>IF(LEN($E2613)&gt;0,VLOOKUP(TEXT($E2613,0),'Angaben Stationen'!$E$14:$V$215,17,0),"")</f>
        <v/>
      </c>
      <c r="D2613" s="254" t="str">
        <f>IF(LEN($E2613)&gt;0,VLOOKUP(TEXT($E2613,0),'Angaben Stationen'!$E$14:$V$215,18,0),"")</f>
        <v/>
      </c>
      <c r="E2613" s="344"/>
      <c r="F2613" s="256"/>
      <c r="G2613" s="256"/>
      <c r="H2613" s="307"/>
      <c r="I2613" s="183"/>
      <c r="R2613" s="8">
        <f t="shared" si="361"/>
        <v>0</v>
      </c>
      <c r="S2613" s="8">
        <f>VLOOKUP($D2613,{"29 - Psychiatrie (Erwachsene)",1;"30 - Kinder- und Jugendpsychiatrie",1;"297 - stationsäquivalente Behandlung in der Erwachsenenpsychiatrie (29)",1;"307 - stationsäquivalente Behandlung in der Kinder- und Jugendpsychiatrie (30)",1;"31 - Psychosomatik",1;"",0;0,0},2,0)</f>
        <v>0</v>
      </c>
      <c r="T2613" s="8">
        <f t="shared" si="367"/>
        <v>0</v>
      </c>
      <c r="U2613" s="8">
        <f t="shared" si="360"/>
        <v>0</v>
      </c>
      <c r="V2613" s="8">
        <f t="shared" si="362"/>
        <v>0</v>
      </c>
      <c r="W2613" s="8">
        <f t="shared" si="363"/>
        <v>0</v>
      </c>
      <c r="X2613" s="8">
        <f t="shared" si="364"/>
        <v>0</v>
      </c>
      <c r="Y2613" s="8" t="str">
        <f t="shared" si="365"/>
        <v/>
      </c>
      <c r="Z2613" s="8" t="str">
        <f>VLOOKUP($D2613,{"29 - Psychiatrie (Erwachsene)","BGI";"297 - stationsäquivalente Behandlung in der Erwachsenenpsychiatrie (29)","BGI";"30 - Kinder- und Jugendpsychiatrie","BGII";"307 - stationsäquivalente Behandlung in der Kinder- und Jugendpsychiatrie (30)","BGII";"31 - Psychosomatik","BGI";"","LEER";0,"Leer"},2,0)</f>
        <v>LEER</v>
      </c>
      <c r="AA2613" s="8" t="str">
        <f t="shared" si="366"/>
        <v>Stationen</v>
      </c>
    </row>
    <row r="2614" spans="2:27" ht="15" customHeight="1" x14ac:dyDescent="0.25">
      <c r="B2614" s="76" t="str">
        <f t="shared" si="359"/>
        <v>!!!</v>
      </c>
      <c r="C2614" s="310" t="str">
        <f>IF(LEN($E2614)&gt;0,VLOOKUP(TEXT($E2614,0),'Angaben Stationen'!$E$14:$V$215,17,0),"")</f>
        <v/>
      </c>
      <c r="D2614" s="254" t="str">
        <f>IF(LEN($E2614)&gt;0,VLOOKUP(TEXT($E2614,0),'Angaben Stationen'!$E$14:$V$215,18,0),"")</f>
        <v/>
      </c>
      <c r="E2614" s="344"/>
      <c r="F2614" s="256"/>
      <c r="G2614" s="256"/>
      <c r="H2614" s="307"/>
      <c r="I2614" s="183"/>
      <c r="R2614" s="8">
        <f t="shared" si="361"/>
        <v>0</v>
      </c>
      <c r="S2614" s="8">
        <f>VLOOKUP($D2614,{"29 - Psychiatrie (Erwachsene)",1;"30 - Kinder- und Jugendpsychiatrie",1;"297 - stationsäquivalente Behandlung in der Erwachsenenpsychiatrie (29)",1;"307 - stationsäquivalente Behandlung in der Kinder- und Jugendpsychiatrie (30)",1;"31 - Psychosomatik",1;"",0;0,0},2,0)</f>
        <v>0</v>
      </c>
      <c r="T2614" s="8">
        <f t="shared" si="367"/>
        <v>0</v>
      </c>
      <c r="U2614" s="8">
        <f t="shared" si="360"/>
        <v>0</v>
      </c>
      <c r="V2614" s="8">
        <f t="shared" si="362"/>
        <v>0</v>
      </c>
      <c r="W2614" s="8">
        <f t="shared" si="363"/>
        <v>0</v>
      </c>
      <c r="X2614" s="8">
        <f t="shared" si="364"/>
        <v>0</v>
      </c>
      <c r="Y2614" s="8" t="str">
        <f t="shared" si="365"/>
        <v/>
      </c>
      <c r="Z2614" s="8" t="str">
        <f>VLOOKUP($D2614,{"29 - Psychiatrie (Erwachsene)","BGI";"297 - stationsäquivalente Behandlung in der Erwachsenenpsychiatrie (29)","BGI";"30 - Kinder- und Jugendpsychiatrie","BGII";"307 - stationsäquivalente Behandlung in der Kinder- und Jugendpsychiatrie (30)","BGII";"31 - Psychosomatik","BGI";"","LEER";0,"Leer"},2,0)</f>
        <v>LEER</v>
      </c>
      <c r="AA2614" s="8" t="str">
        <f t="shared" si="366"/>
        <v>Stationen</v>
      </c>
    </row>
    <row r="2615" spans="2:27" ht="15" customHeight="1" x14ac:dyDescent="0.25">
      <c r="B2615" s="76" t="str">
        <f t="shared" si="359"/>
        <v>!!!</v>
      </c>
      <c r="C2615" s="310" t="str">
        <f>IF(LEN($E2615)&gt;0,VLOOKUP(TEXT($E2615,0),'Angaben Stationen'!$E$14:$V$215,17,0),"")</f>
        <v/>
      </c>
      <c r="D2615" s="254" t="str">
        <f>IF(LEN($E2615)&gt;0,VLOOKUP(TEXT($E2615,0),'Angaben Stationen'!$E$14:$V$215,18,0),"")</f>
        <v/>
      </c>
      <c r="E2615" s="344"/>
      <c r="F2615" s="256"/>
      <c r="G2615" s="256"/>
      <c r="H2615" s="307"/>
      <c r="I2615" s="183"/>
      <c r="R2615" s="8">
        <f t="shared" si="361"/>
        <v>0</v>
      </c>
      <c r="S2615" s="8">
        <f>VLOOKUP($D2615,{"29 - Psychiatrie (Erwachsene)",1;"30 - Kinder- und Jugendpsychiatrie",1;"297 - stationsäquivalente Behandlung in der Erwachsenenpsychiatrie (29)",1;"307 - stationsäquivalente Behandlung in der Kinder- und Jugendpsychiatrie (30)",1;"31 - Psychosomatik",1;"",0;0,0},2,0)</f>
        <v>0</v>
      </c>
      <c r="T2615" s="8">
        <f t="shared" si="367"/>
        <v>0</v>
      </c>
      <c r="U2615" s="8">
        <f t="shared" si="360"/>
        <v>0</v>
      </c>
      <c r="V2615" s="8">
        <f t="shared" si="362"/>
        <v>0</v>
      </c>
      <c r="W2615" s="8">
        <f t="shared" si="363"/>
        <v>0</v>
      </c>
      <c r="X2615" s="8">
        <f t="shared" si="364"/>
        <v>0</v>
      </c>
      <c r="Y2615" s="8" t="str">
        <f t="shared" si="365"/>
        <v/>
      </c>
      <c r="Z2615" s="8" t="str">
        <f>VLOOKUP($D2615,{"29 - Psychiatrie (Erwachsene)","BGI";"297 - stationsäquivalente Behandlung in der Erwachsenenpsychiatrie (29)","BGI";"30 - Kinder- und Jugendpsychiatrie","BGII";"307 - stationsäquivalente Behandlung in der Kinder- und Jugendpsychiatrie (30)","BGII";"31 - Psychosomatik","BGI";"","LEER";0,"Leer"},2,0)</f>
        <v>LEER</v>
      </c>
      <c r="AA2615" s="8" t="str">
        <f t="shared" si="366"/>
        <v>Stationen</v>
      </c>
    </row>
    <row r="2616" spans="2:27" ht="15" customHeight="1" x14ac:dyDescent="0.25">
      <c r="B2616" s="76" t="str">
        <f t="shared" si="359"/>
        <v>!!!</v>
      </c>
      <c r="C2616" s="310" t="str">
        <f>IF(LEN($E2616)&gt;0,VLOOKUP(TEXT($E2616,0),'Angaben Stationen'!$E$14:$V$215,17,0),"")</f>
        <v/>
      </c>
      <c r="D2616" s="254" t="str">
        <f>IF(LEN($E2616)&gt;0,VLOOKUP(TEXT($E2616,0),'Angaben Stationen'!$E$14:$V$215,18,0),"")</f>
        <v/>
      </c>
      <c r="E2616" s="344"/>
      <c r="F2616" s="256"/>
      <c r="G2616" s="256"/>
      <c r="H2616" s="307"/>
      <c r="I2616" s="183"/>
      <c r="R2616" s="8">
        <f t="shared" si="361"/>
        <v>0</v>
      </c>
      <c r="S2616" s="8">
        <f>VLOOKUP($D2616,{"29 - Psychiatrie (Erwachsene)",1;"30 - Kinder- und Jugendpsychiatrie",1;"297 - stationsäquivalente Behandlung in der Erwachsenenpsychiatrie (29)",1;"307 - stationsäquivalente Behandlung in der Kinder- und Jugendpsychiatrie (30)",1;"31 - Psychosomatik",1;"",0;0,0},2,0)</f>
        <v>0</v>
      </c>
      <c r="T2616" s="8">
        <f t="shared" si="367"/>
        <v>0</v>
      </c>
      <c r="U2616" s="8">
        <f t="shared" si="360"/>
        <v>0</v>
      </c>
      <c r="V2616" s="8">
        <f t="shared" si="362"/>
        <v>0</v>
      </c>
      <c r="W2616" s="8">
        <f t="shared" si="363"/>
        <v>0</v>
      </c>
      <c r="X2616" s="8">
        <f t="shared" si="364"/>
        <v>0</v>
      </c>
      <c r="Y2616" s="8" t="str">
        <f t="shared" si="365"/>
        <v/>
      </c>
      <c r="Z2616" s="8" t="str">
        <f>VLOOKUP($D2616,{"29 - Psychiatrie (Erwachsene)","BGI";"297 - stationsäquivalente Behandlung in der Erwachsenenpsychiatrie (29)","BGI";"30 - Kinder- und Jugendpsychiatrie","BGII";"307 - stationsäquivalente Behandlung in der Kinder- und Jugendpsychiatrie (30)","BGII";"31 - Psychosomatik","BGI";"","LEER";0,"Leer"},2,0)</f>
        <v>LEER</v>
      </c>
      <c r="AA2616" s="8" t="str">
        <f t="shared" si="366"/>
        <v>Stationen</v>
      </c>
    </row>
    <row r="2617" spans="2:27" ht="15" customHeight="1" x14ac:dyDescent="0.25">
      <c r="B2617" s="76" t="str">
        <f t="shared" si="359"/>
        <v>!!!</v>
      </c>
      <c r="C2617" s="310" t="str">
        <f>IF(LEN($E2617)&gt;0,VLOOKUP(TEXT($E2617,0),'Angaben Stationen'!$E$14:$V$215,17,0),"")</f>
        <v/>
      </c>
      <c r="D2617" s="254" t="str">
        <f>IF(LEN($E2617)&gt;0,VLOOKUP(TEXT($E2617,0),'Angaben Stationen'!$E$14:$V$215,18,0),"")</f>
        <v/>
      </c>
      <c r="E2617" s="344"/>
      <c r="F2617" s="256"/>
      <c r="G2617" s="256"/>
      <c r="H2617" s="307"/>
      <c r="I2617" s="183"/>
      <c r="R2617" s="8">
        <f t="shared" si="361"/>
        <v>0</v>
      </c>
      <c r="S2617" s="8">
        <f>VLOOKUP($D2617,{"29 - Psychiatrie (Erwachsene)",1;"30 - Kinder- und Jugendpsychiatrie",1;"297 - stationsäquivalente Behandlung in der Erwachsenenpsychiatrie (29)",1;"307 - stationsäquivalente Behandlung in der Kinder- und Jugendpsychiatrie (30)",1;"31 - Psychosomatik",1;"",0;0,0},2,0)</f>
        <v>0</v>
      </c>
      <c r="T2617" s="8">
        <f t="shared" si="367"/>
        <v>0</v>
      </c>
      <c r="U2617" s="8">
        <f t="shared" si="360"/>
        <v>0</v>
      </c>
      <c r="V2617" s="8">
        <f t="shared" si="362"/>
        <v>0</v>
      </c>
      <c r="W2617" s="8">
        <f t="shared" si="363"/>
        <v>0</v>
      </c>
      <c r="X2617" s="8">
        <f t="shared" si="364"/>
        <v>0</v>
      </c>
      <c r="Y2617" s="8" t="str">
        <f t="shared" si="365"/>
        <v/>
      </c>
      <c r="Z2617" s="8" t="str">
        <f>VLOOKUP($D2617,{"29 - Psychiatrie (Erwachsene)","BGI";"297 - stationsäquivalente Behandlung in der Erwachsenenpsychiatrie (29)","BGI";"30 - Kinder- und Jugendpsychiatrie","BGII";"307 - stationsäquivalente Behandlung in der Kinder- und Jugendpsychiatrie (30)","BGII";"31 - Psychosomatik","BGI";"","LEER";0,"Leer"},2,0)</f>
        <v>LEER</v>
      </c>
      <c r="AA2617" s="8" t="str">
        <f t="shared" si="366"/>
        <v>Stationen</v>
      </c>
    </row>
    <row r="2618" spans="2:27" ht="15" customHeight="1" x14ac:dyDescent="0.25">
      <c r="B2618" s="76" t="str">
        <f t="shared" si="359"/>
        <v>!!!</v>
      </c>
      <c r="C2618" s="310" t="str">
        <f>IF(LEN($E2618)&gt;0,VLOOKUP(TEXT($E2618,0),'Angaben Stationen'!$E$14:$V$215,17,0),"")</f>
        <v/>
      </c>
      <c r="D2618" s="254" t="str">
        <f>IF(LEN($E2618)&gt;0,VLOOKUP(TEXT($E2618,0),'Angaben Stationen'!$E$14:$V$215,18,0),"")</f>
        <v/>
      </c>
      <c r="E2618" s="344"/>
      <c r="F2618" s="256"/>
      <c r="G2618" s="256"/>
      <c r="H2618" s="307"/>
      <c r="I2618" s="183"/>
      <c r="R2618" s="8">
        <f t="shared" si="361"/>
        <v>0</v>
      </c>
      <c r="S2618" s="8">
        <f>VLOOKUP($D2618,{"29 - Psychiatrie (Erwachsene)",1;"30 - Kinder- und Jugendpsychiatrie",1;"297 - stationsäquivalente Behandlung in der Erwachsenenpsychiatrie (29)",1;"307 - stationsäquivalente Behandlung in der Kinder- und Jugendpsychiatrie (30)",1;"31 - Psychosomatik",1;"",0;0,0},2,0)</f>
        <v>0</v>
      </c>
      <c r="T2618" s="8">
        <f t="shared" si="367"/>
        <v>0</v>
      </c>
      <c r="U2618" s="8">
        <f t="shared" si="360"/>
        <v>0</v>
      </c>
      <c r="V2618" s="8">
        <f t="shared" si="362"/>
        <v>0</v>
      </c>
      <c r="W2618" s="8">
        <f t="shared" si="363"/>
        <v>0</v>
      </c>
      <c r="X2618" s="8">
        <f t="shared" si="364"/>
        <v>0</v>
      </c>
      <c r="Y2618" s="8" t="str">
        <f t="shared" si="365"/>
        <v/>
      </c>
      <c r="Z2618" s="8" t="str">
        <f>VLOOKUP($D2618,{"29 - Psychiatrie (Erwachsene)","BGI";"297 - stationsäquivalente Behandlung in der Erwachsenenpsychiatrie (29)","BGI";"30 - Kinder- und Jugendpsychiatrie","BGII";"307 - stationsäquivalente Behandlung in der Kinder- und Jugendpsychiatrie (30)","BGII";"31 - Psychosomatik","BGI";"","LEER";0,"Leer"},2,0)</f>
        <v>LEER</v>
      </c>
      <c r="AA2618" s="8" t="str">
        <f t="shared" si="366"/>
        <v>Stationen</v>
      </c>
    </row>
    <row r="2619" spans="2:27" ht="15" customHeight="1" x14ac:dyDescent="0.25">
      <c r="B2619" s="76" t="str">
        <f t="shared" si="359"/>
        <v>!!!</v>
      </c>
      <c r="C2619" s="310" t="str">
        <f>IF(LEN($E2619)&gt;0,VLOOKUP(TEXT($E2619,0),'Angaben Stationen'!$E$14:$V$215,17,0),"")</f>
        <v/>
      </c>
      <c r="D2619" s="254" t="str">
        <f>IF(LEN($E2619)&gt;0,VLOOKUP(TEXT($E2619,0),'Angaben Stationen'!$E$14:$V$215,18,0),"")</f>
        <v/>
      </c>
      <c r="E2619" s="344"/>
      <c r="F2619" s="256"/>
      <c r="G2619" s="256"/>
      <c r="H2619" s="307"/>
      <c r="I2619" s="183"/>
      <c r="R2619" s="8">
        <f t="shared" si="361"/>
        <v>0</v>
      </c>
      <c r="S2619" s="8">
        <f>VLOOKUP($D2619,{"29 - Psychiatrie (Erwachsene)",1;"30 - Kinder- und Jugendpsychiatrie",1;"297 - stationsäquivalente Behandlung in der Erwachsenenpsychiatrie (29)",1;"307 - stationsäquivalente Behandlung in der Kinder- und Jugendpsychiatrie (30)",1;"31 - Psychosomatik",1;"",0;0,0},2,0)</f>
        <v>0</v>
      </c>
      <c r="T2619" s="8">
        <f t="shared" si="367"/>
        <v>0</v>
      </c>
      <c r="U2619" s="8">
        <f t="shared" si="360"/>
        <v>0</v>
      </c>
      <c r="V2619" s="8">
        <f t="shared" si="362"/>
        <v>0</v>
      </c>
      <c r="W2619" s="8">
        <f t="shared" si="363"/>
        <v>0</v>
      </c>
      <c r="X2619" s="8">
        <f t="shared" si="364"/>
        <v>0</v>
      </c>
      <c r="Y2619" s="8" t="str">
        <f t="shared" si="365"/>
        <v/>
      </c>
      <c r="Z2619" s="8" t="str">
        <f>VLOOKUP($D2619,{"29 - Psychiatrie (Erwachsene)","BGI";"297 - stationsäquivalente Behandlung in der Erwachsenenpsychiatrie (29)","BGI";"30 - Kinder- und Jugendpsychiatrie","BGII";"307 - stationsäquivalente Behandlung in der Kinder- und Jugendpsychiatrie (30)","BGII";"31 - Psychosomatik","BGI";"","LEER";0,"Leer"},2,0)</f>
        <v>LEER</v>
      </c>
      <c r="AA2619" s="8" t="str">
        <f t="shared" si="366"/>
        <v>Stationen</v>
      </c>
    </row>
    <row r="2620" spans="2:27" ht="15" customHeight="1" x14ac:dyDescent="0.25">
      <c r="B2620" s="76" t="str">
        <f t="shared" si="359"/>
        <v>!!!</v>
      </c>
      <c r="C2620" s="310" t="str">
        <f>IF(LEN($E2620)&gt;0,VLOOKUP(TEXT($E2620,0),'Angaben Stationen'!$E$14:$V$215,17,0),"")</f>
        <v/>
      </c>
      <c r="D2620" s="254" t="str">
        <f>IF(LEN($E2620)&gt;0,VLOOKUP(TEXT($E2620,0),'Angaben Stationen'!$E$14:$V$215,18,0),"")</f>
        <v/>
      </c>
      <c r="E2620" s="344"/>
      <c r="F2620" s="256"/>
      <c r="G2620" s="256"/>
      <c r="H2620" s="307"/>
      <c r="I2620" s="183"/>
      <c r="R2620" s="8">
        <f t="shared" si="361"/>
        <v>0</v>
      </c>
      <c r="S2620" s="8">
        <f>VLOOKUP($D2620,{"29 - Psychiatrie (Erwachsene)",1;"30 - Kinder- und Jugendpsychiatrie",1;"297 - stationsäquivalente Behandlung in der Erwachsenenpsychiatrie (29)",1;"307 - stationsäquivalente Behandlung in der Kinder- und Jugendpsychiatrie (30)",1;"31 - Psychosomatik",1;"",0;0,0},2,0)</f>
        <v>0</v>
      </c>
      <c r="T2620" s="8">
        <f t="shared" si="367"/>
        <v>0</v>
      </c>
      <c r="U2620" s="8">
        <f t="shared" si="360"/>
        <v>0</v>
      </c>
      <c r="V2620" s="8">
        <f t="shared" si="362"/>
        <v>0</v>
      </c>
      <c r="W2620" s="8">
        <f t="shared" si="363"/>
        <v>0</v>
      </c>
      <c r="X2620" s="8">
        <f t="shared" si="364"/>
        <v>0</v>
      </c>
      <c r="Y2620" s="8" t="str">
        <f t="shared" si="365"/>
        <v/>
      </c>
      <c r="Z2620" s="8" t="str">
        <f>VLOOKUP($D2620,{"29 - Psychiatrie (Erwachsene)","BGI";"297 - stationsäquivalente Behandlung in der Erwachsenenpsychiatrie (29)","BGI";"30 - Kinder- und Jugendpsychiatrie","BGII";"307 - stationsäquivalente Behandlung in der Kinder- und Jugendpsychiatrie (30)","BGII";"31 - Psychosomatik","BGI";"","LEER";0,"Leer"},2,0)</f>
        <v>LEER</v>
      </c>
      <c r="AA2620" s="8" t="str">
        <f t="shared" si="366"/>
        <v>Stationen</v>
      </c>
    </row>
    <row r="2621" spans="2:27" ht="15" customHeight="1" x14ac:dyDescent="0.25">
      <c r="B2621" s="76" t="str">
        <f t="shared" ref="B2621:B2684" si="368">IF(SUM(S2621:X2621)&lt;6,"!!!","")</f>
        <v>!!!</v>
      </c>
      <c r="C2621" s="310" t="str">
        <f>IF(LEN($E2621)&gt;0,VLOOKUP(TEXT($E2621,0),'Angaben Stationen'!$E$14:$V$215,17,0),"")</f>
        <v/>
      </c>
      <c r="D2621" s="254" t="str">
        <f>IF(LEN($E2621)&gt;0,VLOOKUP(TEXT($E2621,0),'Angaben Stationen'!$E$14:$V$215,18,0),"")</f>
        <v/>
      </c>
      <c r="E2621" s="344"/>
      <c r="F2621" s="256"/>
      <c r="G2621" s="256"/>
      <c r="H2621" s="307"/>
      <c r="I2621" s="183"/>
      <c r="R2621" s="8">
        <f t="shared" si="361"/>
        <v>0</v>
      </c>
      <c r="S2621" s="8">
        <f>VLOOKUP($D2621,{"29 - Psychiatrie (Erwachsene)",1;"30 - Kinder- und Jugendpsychiatrie",1;"297 - stationsäquivalente Behandlung in der Erwachsenenpsychiatrie (29)",1;"307 - stationsäquivalente Behandlung in der Kinder- und Jugendpsychiatrie (30)",1;"31 - Psychosomatik",1;"",0;0,0},2,0)</f>
        <v>0</v>
      </c>
      <c r="T2621" s="8">
        <f t="shared" si="367"/>
        <v>0</v>
      </c>
      <c r="U2621" s="8">
        <f t="shared" ref="U2621:U2684" si="369">IF($E2621&lt;&gt;0,1,0)</f>
        <v>0</v>
      </c>
      <c r="V2621" s="8">
        <f t="shared" si="362"/>
        <v>0</v>
      </c>
      <c r="W2621" s="8">
        <f t="shared" si="363"/>
        <v>0</v>
      </c>
      <c r="X2621" s="8">
        <f t="shared" si="364"/>
        <v>0</v>
      </c>
      <c r="Y2621" s="8" t="str">
        <f t="shared" si="365"/>
        <v/>
      </c>
      <c r="Z2621" s="8" t="str">
        <f>VLOOKUP($D2621,{"29 - Psychiatrie (Erwachsene)","BGI";"297 - stationsäquivalente Behandlung in der Erwachsenenpsychiatrie (29)","BGI";"30 - Kinder- und Jugendpsychiatrie","BGII";"307 - stationsäquivalente Behandlung in der Kinder- und Jugendpsychiatrie (30)","BGII";"31 - Psychosomatik","BGI";"","LEER";0,"Leer"},2,0)</f>
        <v>LEER</v>
      </c>
      <c r="AA2621" s="8" t="str">
        <f t="shared" si="366"/>
        <v>Stationen</v>
      </c>
    </row>
    <row r="2622" spans="2:27" ht="15" customHeight="1" x14ac:dyDescent="0.25">
      <c r="B2622" s="76" t="str">
        <f t="shared" si="368"/>
        <v>!!!</v>
      </c>
      <c r="C2622" s="310" t="str">
        <f>IF(LEN($E2622)&gt;0,VLOOKUP(TEXT($E2622,0),'Angaben Stationen'!$E$14:$V$215,17,0),"")</f>
        <v/>
      </c>
      <c r="D2622" s="254" t="str">
        <f>IF(LEN($E2622)&gt;0,VLOOKUP(TEXT($E2622,0),'Angaben Stationen'!$E$14:$V$215,18,0),"")</f>
        <v/>
      </c>
      <c r="E2622" s="344"/>
      <c r="F2622" s="256"/>
      <c r="G2622" s="256"/>
      <c r="H2622" s="307"/>
      <c r="I2622" s="183"/>
      <c r="R2622" s="8">
        <f t="shared" si="361"/>
        <v>0</v>
      </c>
      <c r="S2622" s="8">
        <f>VLOOKUP($D2622,{"29 - Psychiatrie (Erwachsene)",1;"30 - Kinder- und Jugendpsychiatrie",1;"297 - stationsäquivalente Behandlung in der Erwachsenenpsychiatrie (29)",1;"307 - stationsäquivalente Behandlung in der Kinder- und Jugendpsychiatrie (30)",1;"31 - Psychosomatik",1;"",0;0,0},2,0)</f>
        <v>0</v>
      </c>
      <c r="T2622" s="8">
        <f t="shared" si="367"/>
        <v>0</v>
      </c>
      <c r="U2622" s="8">
        <f t="shared" si="369"/>
        <v>0</v>
      </c>
      <c r="V2622" s="8">
        <f t="shared" si="362"/>
        <v>0</v>
      </c>
      <c r="W2622" s="8">
        <f t="shared" si="363"/>
        <v>0</v>
      </c>
      <c r="X2622" s="8">
        <f t="shared" si="364"/>
        <v>0</v>
      </c>
      <c r="Y2622" s="8" t="str">
        <f t="shared" si="365"/>
        <v/>
      </c>
      <c r="Z2622" s="8" t="str">
        <f>VLOOKUP($D2622,{"29 - Psychiatrie (Erwachsene)","BGI";"297 - stationsäquivalente Behandlung in der Erwachsenenpsychiatrie (29)","BGI";"30 - Kinder- und Jugendpsychiatrie","BGII";"307 - stationsäquivalente Behandlung in der Kinder- und Jugendpsychiatrie (30)","BGII";"31 - Psychosomatik","BGI";"","LEER";0,"Leer"},2,0)</f>
        <v>LEER</v>
      </c>
      <c r="AA2622" s="8" t="str">
        <f t="shared" si="366"/>
        <v>Stationen</v>
      </c>
    </row>
    <row r="2623" spans="2:27" ht="15" customHeight="1" x14ac:dyDescent="0.25">
      <c r="B2623" s="76" t="str">
        <f t="shared" si="368"/>
        <v>!!!</v>
      </c>
      <c r="C2623" s="310" t="str">
        <f>IF(LEN($E2623)&gt;0,VLOOKUP(TEXT($E2623,0),'Angaben Stationen'!$E$14:$V$215,17,0),"")</f>
        <v/>
      </c>
      <c r="D2623" s="254" t="str">
        <f>IF(LEN($E2623)&gt;0,VLOOKUP(TEXT($E2623,0),'Angaben Stationen'!$E$14:$V$215,18,0),"")</f>
        <v/>
      </c>
      <c r="E2623" s="344"/>
      <c r="F2623" s="256"/>
      <c r="G2623" s="256"/>
      <c r="H2623" s="307"/>
      <c r="I2623" s="183"/>
      <c r="R2623" s="8">
        <f t="shared" si="361"/>
        <v>0</v>
      </c>
      <c r="S2623" s="8">
        <f>VLOOKUP($D2623,{"29 - Psychiatrie (Erwachsene)",1;"30 - Kinder- und Jugendpsychiatrie",1;"297 - stationsäquivalente Behandlung in der Erwachsenenpsychiatrie (29)",1;"307 - stationsäquivalente Behandlung in der Kinder- und Jugendpsychiatrie (30)",1;"31 - Psychosomatik",1;"",0;0,0},2,0)</f>
        <v>0</v>
      </c>
      <c r="T2623" s="8">
        <f t="shared" si="367"/>
        <v>0</v>
      </c>
      <c r="U2623" s="8">
        <f t="shared" si="369"/>
        <v>0</v>
      </c>
      <c r="V2623" s="8">
        <f t="shared" si="362"/>
        <v>0</v>
      </c>
      <c r="W2623" s="8">
        <f t="shared" si="363"/>
        <v>0</v>
      </c>
      <c r="X2623" s="8">
        <f t="shared" si="364"/>
        <v>0</v>
      </c>
      <c r="Y2623" s="8" t="str">
        <f t="shared" si="365"/>
        <v/>
      </c>
      <c r="Z2623" s="8" t="str">
        <f>VLOOKUP($D2623,{"29 - Psychiatrie (Erwachsene)","BGI";"297 - stationsäquivalente Behandlung in der Erwachsenenpsychiatrie (29)","BGI";"30 - Kinder- und Jugendpsychiatrie","BGII";"307 - stationsäquivalente Behandlung in der Kinder- und Jugendpsychiatrie (30)","BGII";"31 - Psychosomatik","BGI";"","LEER";0,"Leer"},2,0)</f>
        <v>LEER</v>
      </c>
      <c r="AA2623" s="8" t="str">
        <f t="shared" si="366"/>
        <v>Stationen</v>
      </c>
    </row>
    <row r="2624" spans="2:27" ht="15" customHeight="1" x14ac:dyDescent="0.25">
      <c r="B2624" s="76" t="str">
        <f t="shared" si="368"/>
        <v>!!!</v>
      </c>
      <c r="C2624" s="310" t="str">
        <f>IF(LEN($E2624)&gt;0,VLOOKUP(TEXT($E2624,0),'Angaben Stationen'!$E$14:$V$215,17,0),"")</f>
        <v/>
      </c>
      <c r="D2624" s="254" t="str">
        <f>IF(LEN($E2624)&gt;0,VLOOKUP(TEXT($E2624,0),'Angaben Stationen'!$E$14:$V$215,18,0),"")</f>
        <v/>
      </c>
      <c r="E2624" s="344"/>
      <c r="F2624" s="256"/>
      <c r="G2624" s="256"/>
      <c r="H2624" s="307"/>
      <c r="I2624" s="183"/>
      <c r="R2624" s="8">
        <f t="shared" si="361"/>
        <v>0</v>
      </c>
      <c r="S2624" s="8">
        <f>VLOOKUP($D2624,{"29 - Psychiatrie (Erwachsene)",1;"30 - Kinder- und Jugendpsychiatrie",1;"297 - stationsäquivalente Behandlung in der Erwachsenenpsychiatrie (29)",1;"307 - stationsäquivalente Behandlung in der Kinder- und Jugendpsychiatrie (30)",1;"31 - Psychosomatik",1;"",0;0,0},2,0)</f>
        <v>0</v>
      </c>
      <c r="T2624" s="8">
        <f t="shared" si="367"/>
        <v>0</v>
      </c>
      <c r="U2624" s="8">
        <f t="shared" si="369"/>
        <v>0</v>
      </c>
      <c r="V2624" s="8">
        <f t="shared" si="362"/>
        <v>0</v>
      </c>
      <c r="W2624" s="8">
        <f t="shared" si="363"/>
        <v>0</v>
      </c>
      <c r="X2624" s="8">
        <f t="shared" si="364"/>
        <v>0</v>
      </c>
      <c r="Y2624" s="8" t="str">
        <f t="shared" si="365"/>
        <v/>
      </c>
      <c r="Z2624" s="8" t="str">
        <f>VLOOKUP($D2624,{"29 - Psychiatrie (Erwachsene)","BGI";"297 - stationsäquivalente Behandlung in der Erwachsenenpsychiatrie (29)","BGI";"30 - Kinder- und Jugendpsychiatrie","BGII";"307 - stationsäquivalente Behandlung in der Kinder- und Jugendpsychiatrie (30)","BGII";"31 - Psychosomatik","BGI";"","LEER";0,"Leer"},2,0)</f>
        <v>LEER</v>
      </c>
      <c r="AA2624" s="8" t="str">
        <f t="shared" si="366"/>
        <v>Stationen</v>
      </c>
    </row>
    <row r="2625" spans="2:27" ht="15" customHeight="1" x14ac:dyDescent="0.25">
      <c r="B2625" s="76" t="str">
        <f t="shared" si="368"/>
        <v>!!!</v>
      </c>
      <c r="C2625" s="310" t="str">
        <f>IF(LEN($E2625)&gt;0,VLOOKUP(TEXT($E2625,0),'Angaben Stationen'!$E$14:$V$215,17,0),"")</f>
        <v/>
      </c>
      <c r="D2625" s="254" t="str">
        <f>IF(LEN($E2625)&gt;0,VLOOKUP(TEXT($E2625,0),'Angaben Stationen'!$E$14:$V$215,18,0),"")</f>
        <v/>
      </c>
      <c r="E2625" s="344"/>
      <c r="F2625" s="256"/>
      <c r="G2625" s="256"/>
      <c r="H2625" s="307"/>
      <c r="I2625" s="183"/>
      <c r="R2625" s="8">
        <f t="shared" si="361"/>
        <v>0</v>
      </c>
      <c r="S2625" s="8">
        <f>VLOOKUP($D2625,{"29 - Psychiatrie (Erwachsene)",1;"30 - Kinder- und Jugendpsychiatrie",1;"297 - stationsäquivalente Behandlung in der Erwachsenenpsychiatrie (29)",1;"307 - stationsäquivalente Behandlung in der Kinder- und Jugendpsychiatrie (30)",1;"31 - Psychosomatik",1;"",0;0,0},2,0)</f>
        <v>0</v>
      </c>
      <c r="T2625" s="8">
        <f t="shared" si="367"/>
        <v>0</v>
      </c>
      <c r="U2625" s="8">
        <f t="shared" si="369"/>
        <v>0</v>
      </c>
      <c r="V2625" s="8">
        <f t="shared" si="362"/>
        <v>0</v>
      </c>
      <c r="W2625" s="8">
        <f t="shared" si="363"/>
        <v>0</v>
      </c>
      <c r="X2625" s="8">
        <f t="shared" si="364"/>
        <v>0</v>
      </c>
      <c r="Y2625" s="8" t="str">
        <f t="shared" si="365"/>
        <v/>
      </c>
      <c r="Z2625" s="8" t="str">
        <f>VLOOKUP($D2625,{"29 - Psychiatrie (Erwachsene)","BGI";"297 - stationsäquivalente Behandlung in der Erwachsenenpsychiatrie (29)","BGI";"30 - Kinder- und Jugendpsychiatrie","BGII";"307 - stationsäquivalente Behandlung in der Kinder- und Jugendpsychiatrie (30)","BGII";"31 - Psychosomatik","BGI";"","LEER";0,"Leer"},2,0)</f>
        <v>LEER</v>
      </c>
      <c r="AA2625" s="8" t="str">
        <f t="shared" si="366"/>
        <v>Stationen</v>
      </c>
    </row>
    <row r="2626" spans="2:27" ht="15" customHeight="1" x14ac:dyDescent="0.25">
      <c r="B2626" s="76" t="str">
        <f t="shared" si="368"/>
        <v>!!!</v>
      </c>
      <c r="C2626" s="310" t="str">
        <f>IF(LEN($E2626)&gt;0,VLOOKUP(TEXT($E2626,0),'Angaben Stationen'!$E$14:$V$215,17,0),"")</f>
        <v/>
      </c>
      <c r="D2626" s="254" t="str">
        <f>IF(LEN($E2626)&gt;0,VLOOKUP(TEXT($E2626,0),'Angaben Stationen'!$E$14:$V$215,18,0),"")</f>
        <v/>
      </c>
      <c r="E2626" s="344"/>
      <c r="F2626" s="256"/>
      <c r="G2626" s="256"/>
      <c r="H2626" s="307"/>
      <c r="I2626" s="183"/>
      <c r="R2626" s="8">
        <f t="shared" si="361"/>
        <v>0</v>
      </c>
      <c r="S2626" s="8">
        <f>VLOOKUP($D2626,{"29 - Psychiatrie (Erwachsene)",1;"30 - Kinder- und Jugendpsychiatrie",1;"297 - stationsäquivalente Behandlung in der Erwachsenenpsychiatrie (29)",1;"307 - stationsäquivalente Behandlung in der Kinder- und Jugendpsychiatrie (30)",1;"31 - Psychosomatik",1;"",0;0,0},2,0)</f>
        <v>0</v>
      </c>
      <c r="T2626" s="8">
        <f t="shared" si="367"/>
        <v>0</v>
      </c>
      <c r="U2626" s="8">
        <f t="shared" si="369"/>
        <v>0</v>
      </c>
      <c r="V2626" s="8">
        <f t="shared" si="362"/>
        <v>0</v>
      </c>
      <c r="W2626" s="8">
        <f t="shared" si="363"/>
        <v>0</v>
      </c>
      <c r="X2626" s="8">
        <f t="shared" si="364"/>
        <v>0</v>
      </c>
      <c r="Y2626" s="8" t="str">
        <f t="shared" si="365"/>
        <v/>
      </c>
      <c r="Z2626" s="8" t="str">
        <f>VLOOKUP($D2626,{"29 - Psychiatrie (Erwachsene)","BGI";"297 - stationsäquivalente Behandlung in der Erwachsenenpsychiatrie (29)","BGI";"30 - Kinder- und Jugendpsychiatrie","BGII";"307 - stationsäquivalente Behandlung in der Kinder- und Jugendpsychiatrie (30)","BGII";"31 - Psychosomatik","BGI";"","LEER";0,"Leer"},2,0)</f>
        <v>LEER</v>
      </c>
      <c r="AA2626" s="8" t="str">
        <f t="shared" si="366"/>
        <v>Stationen</v>
      </c>
    </row>
    <row r="2627" spans="2:27" ht="15" customHeight="1" x14ac:dyDescent="0.25">
      <c r="B2627" s="76" t="str">
        <f t="shared" si="368"/>
        <v>!!!</v>
      </c>
      <c r="C2627" s="310" t="str">
        <f>IF(LEN($E2627)&gt;0,VLOOKUP(TEXT($E2627,0),'Angaben Stationen'!$E$14:$V$215,17,0),"")</f>
        <v/>
      </c>
      <c r="D2627" s="254" t="str">
        <f>IF(LEN($E2627)&gt;0,VLOOKUP(TEXT($E2627,0),'Angaben Stationen'!$E$14:$V$215,18,0),"")</f>
        <v/>
      </c>
      <c r="E2627" s="344"/>
      <c r="F2627" s="256"/>
      <c r="G2627" s="256"/>
      <c r="H2627" s="307"/>
      <c r="I2627" s="183"/>
      <c r="R2627" s="8">
        <f t="shared" si="361"/>
        <v>0</v>
      </c>
      <c r="S2627" s="8">
        <f>VLOOKUP($D2627,{"29 - Psychiatrie (Erwachsene)",1;"30 - Kinder- und Jugendpsychiatrie",1;"297 - stationsäquivalente Behandlung in der Erwachsenenpsychiatrie (29)",1;"307 - stationsäquivalente Behandlung in der Kinder- und Jugendpsychiatrie (30)",1;"31 - Psychosomatik",1;"",0;0,0},2,0)</f>
        <v>0</v>
      </c>
      <c r="T2627" s="8">
        <f t="shared" si="367"/>
        <v>0</v>
      </c>
      <c r="U2627" s="8">
        <f t="shared" si="369"/>
        <v>0</v>
      </c>
      <c r="V2627" s="8">
        <f t="shared" si="362"/>
        <v>0</v>
      </c>
      <c r="W2627" s="8">
        <f t="shared" si="363"/>
        <v>0</v>
      </c>
      <c r="X2627" s="8">
        <f t="shared" si="364"/>
        <v>0</v>
      </c>
      <c r="Y2627" s="8" t="str">
        <f t="shared" si="365"/>
        <v/>
      </c>
      <c r="Z2627" s="8" t="str">
        <f>VLOOKUP($D2627,{"29 - Psychiatrie (Erwachsene)","BGI";"297 - stationsäquivalente Behandlung in der Erwachsenenpsychiatrie (29)","BGI";"30 - Kinder- und Jugendpsychiatrie","BGII";"307 - stationsäquivalente Behandlung in der Kinder- und Jugendpsychiatrie (30)","BGII";"31 - Psychosomatik","BGI";"","LEER";0,"Leer"},2,0)</f>
        <v>LEER</v>
      </c>
      <c r="AA2627" s="8" t="str">
        <f t="shared" si="366"/>
        <v>Stationen</v>
      </c>
    </row>
    <row r="2628" spans="2:27" ht="15" customHeight="1" x14ac:dyDescent="0.25">
      <c r="B2628" s="76" t="str">
        <f t="shared" si="368"/>
        <v>!!!</v>
      </c>
      <c r="C2628" s="310" t="str">
        <f>IF(LEN($E2628)&gt;0,VLOOKUP(TEXT($E2628,0),'Angaben Stationen'!$E$14:$V$215,17,0),"")</f>
        <v/>
      </c>
      <c r="D2628" s="254" t="str">
        <f>IF(LEN($E2628)&gt;0,VLOOKUP(TEXT($E2628,0),'Angaben Stationen'!$E$14:$V$215,18,0),"")</f>
        <v/>
      </c>
      <c r="E2628" s="344"/>
      <c r="F2628" s="256"/>
      <c r="G2628" s="256"/>
      <c r="H2628" s="307"/>
      <c r="I2628" s="183"/>
      <c r="R2628" s="8">
        <f t="shared" si="361"/>
        <v>0</v>
      </c>
      <c r="S2628" s="8">
        <f>VLOOKUP($D2628,{"29 - Psychiatrie (Erwachsene)",1;"30 - Kinder- und Jugendpsychiatrie",1;"297 - stationsäquivalente Behandlung in der Erwachsenenpsychiatrie (29)",1;"307 - stationsäquivalente Behandlung in der Kinder- und Jugendpsychiatrie (30)",1;"31 - Psychosomatik",1;"",0;0,0},2,0)</f>
        <v>0</v>
      </c>
      <c r="T2628" s="8">
        <f t="shared" si="367"/>
        <v>0</v>
      </c>
      <c r="U2628" s="8">
        <f t="shared" si="369"/>
        <v>0</v>
      </c>
      <c r="V2628" s="8">
        <f t="shared" si="362"/>
        <v>0</v>
      </c>
      <c r="W2628" s="8">
        <f t="shared" si="363"/>
        <v>0</v>
      </c>
      <c r="X2628" s="8">
        <f t="shared" si="364"/>
        <v>0</v>
      </c>
      <c r="Y2628" s="8" t="str">
        <f t="shared" si="365"/>
        <v/>
      </c>
      <c r="Z2628" s="8" t="str">
        <f>VLOOKUP($D2628,{"29 - Psychiatrie (Erwachsene)","BGI";"297 - stationsäquivalente Behandlung in der Erwachsenenpsychiatrie (29)","BGI";"30 - Kinder- und Jugendpsychiatrie","BGII";"307 - stationsäquivalente Behandlung in der Kinder- und Jugendpsychiatrie (30)","BGII";"31 - Psychosomatik","BGI";"","LEER";0,"Leer"},2,0)</f>
        <v>LEER</v>
      </c>
      <c r="AA2628" s="8" t="str">
        <f t="shared" si="366"/>
        <v>Stationen</v>
      </c>
    </row>
    <row r="2629" spans="2:27" ht="15" customHeight="1" x14ac:dyDescent="0.25">
      <c r="B2629" s="76" t="str">
        <f t="shared" si="368"/>
        <v>!!!</v>
      </c>
      <c r="C2629" s="310" t="str">
        <f>IF(LEN($E2629)&gt;0,VLOOKUP(TEXT($E2629,0),'Angaben Stationen'!$E$14:$V$215,17,0),"")</f>
        <v/>
      </c>
      <c r="D2629" s="254" t="str">
        <f>IF(LEN($E2629)&gt;0,VLOOKUP(TEXT($E2629,0),'Angaben Stationen'!$E$14:$V$215,18,0),"")</f>
        <v/>
      </c>
      <c r="E2629" s="344"/>
      <c r="F2629" s="256"/>
      <c r="G2629" s="256"/>
      <c r="H2629" s="307"/>
      <c r="I2629" s="183"/>
      <c r="R2629" s="8">
        <f t="shared" si="361"/>
        <v>0</v>
      </c>
      <c r="S2629" s="8">
        <f>VLOOKUP($D2629,{"29 - Psychiatrie (Erwachsene)",1;"30 - Kinder- und Jugendpsychiatrie",1;"297 - stationsäquivalente Behandlung in der Erwachsenenpsychiatrie (29)",1;"307 - stationsäquivalente Behandlung in der Kinder- und Jugendpsychiatrie (30)",1;"31 - Psychosomatik",1;"",0;0,0},2,0)</f>
        <v>0</v>
      </c>
      <c r="T2629" s="8">
        <f t="shared" si="367"/>
        <v>0</v>
      </c>
      <c r="U2629" s="8">
        <f t="shared" si="369"/>
        <v>0</v>
      </c>
      <c r="V2629" s="8">
        <f t="shared" si="362"/>
        <v>0</v>
      </c>
      <c r="W2629" s="8">
        <f t="shared" si="363"/>
        <v>0</v>
      </c>
      <c r="X2629" s="8">
        <f t="shared" si="364"/>
        <v>0</v>
      </c>
      <c r="Y2629" s="8" t="str">
        <f t="shared" si="365"/>
        <v/>
      </c>
      <c r="Z2629" s="8" t="str">
        <f>VLOOKUP($D2629,{"29 - Psychiatrie (Erwachsene)","BGI";"297 - stationsäquivalente Behandlung in der Erwachsenenpsychiatrie (29)","BGI";"30 - Kinder- und Jugendpsychiatrie","BGII";"307 - stationsäquivalente Behandlung in der Kinder- und Jugendpsychiatrie (30)","BGII";"31 - Psychosomatik","BGI";"","LEER";0,"Leer"},2,0)</f>
        <v>LEER</v>
      </c>
      <c r="AA2629" s="8" t="str">
        <f t="shared" si="366"/>
        <v>Stationen</v>
      </c>
    </row>
    <row r="2630" spans="2:27" ht="15" customHeight="1" x14ac:dyDescent="0.25">
      <c r="B2630" s="76" t="str">
        <f t="shared" si="368"/>
        <v>!!!</v>
      </c>
      <c r="C2630" s="310" t="str">
        <f>IF(LEN($E2630)&gt;0,VLOOKUP(TEXT($E2630,0),'Angaben Stationen'!$E$14:$V$215,17,0),"")</f>
        <v/>
      </c>
      <c r="D2630" s="254" t="str">
        <f>IF(LEN($E2630)&gt;0,VLOOKUP(TEXT($E2630,0),'Angaben Stationen'!$E$14:$V$215,18,0),"")</f>
        <v/>
      </c>
      <c r="E2630" s="344"/>
      <c r="F2630" s="256"/>
      <c r="G2630" s="256"/>
      <c r="H2630" s="307"/>
      <c r="I2630" s="183"/>
      <c r="R2630" s="8">
        <f t="shared" si="361"/>
        <v>0</v>
      </c>
      <c r="S2630" s="8">
        <f>VLOOKUP($D2630,{"29 - Psychiatrie (Erwachsene)",1;"30 - Kinder- und Jugendpsychiatrie",1;"297 - stationsäquivalente Behandlung in der Erwachsenenpsychiatrie (29)",1;"307 - stationsäquivalente Behandlung in der Kinder- und Jugendpsychiatrie (30)",1;"31 - Psychosomatik",1;"",0;0,0},2,0)</f>
        <v>0</v>
      </c>
      <c r="T2630" s="8">
        <f t="shared" si="367"/>
        <v>0</v>
      </c>
      <c r="U2630" s="8">
        <f t="shared" si="369"/>
        <v>0</v>
      </c>
      <c r="V2630" s="8">
        <f t="shared" si="362"/>
        <v>0</v>
      </c>
      <c r="W2630" s="8">
        <f t="shared" si="363"/>
        <v>0</v>
      </c>
      <c r="X2630" s="8">
        <f t="shared" si="364"/>
        <v>0</v>
      </c>
      <c r="Y2630" s="8" t="str">
        <f t="shared" si="365"/>
        <v/>
      </c>
      <c r="Z2630" s="8" t="str">
        <f>VLOOKUP($D2630,{"29 - Psychiatrie (Erwachsene)","BGI";"297 - stationsäquivalente Behandlung in der Erwachsenenpsychiatrie (29)","BGI";"30 - Kinder- und Jugendpsychiatrie","BGII";"307 - stationsäquivalente Behandlung in der Kinder- und Jugendpsychiatrie (30)","BGII";"31 - Psychosomatik","BGI";"","LEER";0,"Leer"},2,0)</f>
        <v>LEER</v>
      </c>
      <c r="AA2630" s="8" t="str">
        <f t="shared" si="366"/>
        <v>Stationen</v>
      </c>
    </row>
    <row r="2631" spans="2:27" ht="15" customHeight="1" x14ac:dyDescent="0.25">
      <c r="B2631" s="76" t="str">
        <f t="shared" si="368"/>
        <v>!!!</v>
      </c>
      <c r="C2631" s="310" t="str">
        <f>IF(LEN($E2631)&gt;0,VLOOKUP(TEXT($E2631,0),'Angaben Stationen'!$E$14:$V$215,17,0),"")</f>
        <v/>
      </c>
      <c r="D2631" s="254" t="str">
        <f>IF(LEN($E2631)&gt;0,VLOOKUP(TEXT($E2631,0),'Angaben Stationen'!$E$14:$V$215,18,0),"")</f>
        <v/>
      </c>
      <c r="E2631" s="344"/>
      <c r="F2631" s="256"/>
      <c r="G2631" s="256"/>
      <c r="H2631" s="307"/>
      <c r="I2631" s="183"/>
      <c r="R2631" s="8">
        <f t="shared" si="361"/>
        <v>0</v>
      </c>
      <c r="S2631" s="8">
        <f>VLOOKUP($D2631,{"29 - Psychiatrie (Erwachsene)",1;"30 - Kinder- und Jugendpsychiatrie",1;"297 - stationsäquivalente Behandlung in der Erwachsenenpsychiatrie (29)",1;"307 - stationsäquivalente Behandlung in der Kinder- und Jugendpsychiatrie (30)",1;"31 - Psychosomatik",1;"",0;0,0},2,0)</f>
        <v>0</v>
      </c>
      <c r="T2631" s="8">
        <f t="shared" si="367"/>
        <v>0</v>
      </c>
      <c r="U2631" s="8">
        <f t="shared" si="369"/>
        <v>0</v>
      </c>
      <c r="V2631" s="8">
        <f t="shared" si="362"/>
        <v>0</v>
      </c>
      <c r="W2631" s="8">
        <f t="shared" si="363"/>
        <v>0</v>
      </c>
      <c r="X2631" s="8">
        <f t="shared" si="364"/>
        <v>0</v>
      </c>
      <c r="Y2631" s="8" t="str">
        <f t="shared" si="365"/>
        <v/>
      </c>
      <c r="Z2631" s="8" t="str">
        <f>VLOOKUP($D2631,{"29 - Psychiatrie (Erwachsene)","BGI";"297 - stationsäquivalente Behandlung in der Erwachsenenpsychiatrie (29)","BGI";"30 - Kinder- und Jugendpsychiatrie","BGII";"307 - stationsäquivalente Behandlung in der Kinder- und Jugendpsychiatrie (30)","BGII";"31 - Psychosomatik","BGI";"","LEER";0,"Leer"},2,0)</f>
        <v>LEER</v>
      </c>
      <c r="AA2631" s="8" t="str">
        <f t="shared" si="366"/>
        <v>Stationen</v>
      </c>
    </row>
    <row r="2632" spans="2:27" ht="15" customHeight="1" x14ac:dyDescent="0.25">
      <c r="B2632" s="76" t="str">
        <f t="shared" si="368"/>
        <v>!!!</v>
      </c>
      <c r="C2632" s="310" t="str">
        <f>IF(LEN($E2632)&gt;0,VLOOKUP(TEXT($E2632,0),'Angaben Stationen'!$E$14:$V$215,17,0),"")</f>
        <v/>
      </c>
      <c r="D2632" s="254" t="str">
        <f>IF(LEN($E2632)&gt;0,VLOOKUP(TEXT($E2632,0),'Angaben Stationen'!$E$14:$V$215,18,0),"")</f>
        <v/>
      </c>
      <c r="E2632" s="344"/>
      <c r="F2632" s="256"/>
      <c r="G2632" s="256"/>
      <c r="H2632" s="307"/>
      <c r="I2632" s="183"/>
      <c r="R2632" s="8">
        <f t="shared" si="361"/>
        <v>0</v>
      </c>
      <c r="S2632" s="8">
        <f>VLOOKUP($D2632,{"29 - Psychiatrie (Erwachsene)",1;"30 - Kinder- und Jugendpsychiatrie",1;"297 - stationsäquivalente Behandlung in der Erwachsenenpsychiatrie (29)",1;"307 - stationsäquivalente Behandlung in der Kinder- und Jugendpsychiatrie (30)",1;"31 - Psychosomatik",1;"",0;0,0},2,0)</f>
        <v>0</v>
      </c>
      <c r="T2632" s="8">
        <f t="shared" si="367"/>
        <v>0</v>
      </c>
      <c r="U2632" s="8">
        <f t="shared" si="369"/>
        <v>0</v>
      </c>
      <c r="V2632" s="8">
        <f t="shared" si="362"/>
        <v>0</v>
      </c>
      <c r="W2632" s="8">
        <f t="shared" si="363"/>
        <v>0</v>
      </c>
      <c r="X2632" s="8">
        <f t="shared" si="364"/>
        <v>0</v>
      </c>
      <c r="Y2632" s="8" t="str">
        <f t="shared" si="365"/>
        <v/>
      </c>
      <c r="Z2632" s="8" t="str">
        <f>VLOOKUP($D2632,{"29 - Psychiatrie (Erwachsene)","BGI";"297 - stationsäquivalente Behandlung in der Erwachsenenpsychiatrie (29)","BGI";"30 - Kinder- und Jugendpsychiatrie","BGII";"307 - stationsäquivalente Behandlung in der Kinder- und Jugendpsychiatrie (30)","BGII";"31 - Psychosomatik","BGI";"","LEER";0,"Leer"},2,0)</f>
        <v>LEER</v>
      </c>
      <c r="AA2632" s="8" t="str">
        <f t="shared" si="366"/>
        <v>Stationen</v>
      </c>
    </row>
    <row r="2633" spans="2:27" ht="15" customHeight="1" x14ac:dyDescent="0.25">
      <c r="B2633" s="76" t="str">
        <f t="shared" si="368"/>
        <v>!!!</v>
      </c>
      <c r="C2633" s="310" t="str">
        <f>IF(LEN($E2633)&gt;0,VLOOKUP(TEXT($E2633,0),'Angaben Stationen'!$E$14:$V$215,17,0),"")</f>
        <v/>
      </c>
      <c r="D2633" s="254" t="str">
        <f>IF(LEN($E2633)&gt;0,VLOOKUP(TEXT($E2633,0),'Angaben Stationen'!$E$14:$V$215,18,0),"")</f>
        <v/>
      </c>
      <c r="E2633" s="344"/>
      <c r="F2633" s="256"/>
      <c r="G2633" s="256"/>
      <c r="H2633" s="307"/>
      <c r="I2633" s="183"/>
      <c r="R2633" s="8">
        <f t="shared" si="361"/>
        <v>0</v>
      </c>
      <c r="S2633" s="8">
        <f>VLOOKUP($D2633,{"29 - Psychiatrie (Erwachsene)",1;"30 - Kinder- und Jugendpsychiatrie",1;"297 - stationsäquivalente Behandlung in der Erwachsenenpsychiatrie (29)",1;"307 - stationsäquivalente Behandlung in der Kinder- und Jugendpsychiatrie (30)",1;"31 - Psychosomatik",1;"",0;0,0},2,0)</f>
        <v>0</v>
      </c>
      <c r="T2633" s="8">
        <f t="shared" si="367"/>
        <v>0</v>
      </c>
      <c r="U2633" s="8">
        <f t="shared" si="369"/>
        <v>0</v>
      </c>
      <c r="V2633" s="8">
        <f t="shared" si="362"/>
        <v>0</v>
      </c>
      <c r="W2633" s="8">
        <f t="shared" si="363"/>
        <v>0</v>
      </c>
      <c r="X2633" s="8">
        <f t="shared" si="364"/>
        <v>0</v>
      </c>
      <c r="Y2633" s="8" t="str">
        <f t="shared" si="365"/>
        <v/>
      </c>
      <c r="Z2633" s="8" t="str">
        <f>VLOOKUP($D2633,{"29 - Psychiatrie (Erwachsene)","BGI";"297 - stationsäquivalente Behandlung in der Erwachsenenpsychiatrie (29)","BGI";"30 - Kinder- und Jugendpsychiatrie","BGII";"307 - stationsäquivalente Behandlung in der Kinder- und Jugendpsychiatrie (30)","BGII";"31 - Psychosomatik","BGI";"","LEER";0,"Leer"},2,0)</f>
        <v>LEER</v>
      </c>
      <c r="AA2633" s="8" t="str">
        <f t="shared" si="366"/>
        <v>Stationen</v>
      </c>
    </row>
    <row r="2634" spans="2:27" ht="15" customHeight="1" x14ac:dyDescent="0.25">
      <c r="B2634" s="76" t="str">
        <f t="shared" si="368"/>
        <v>!!!</v>
      </c>
      <c r="C2634" s="310" t="str">
        <f>IF(LEN($E2634)&gt;0,VLOOKUP(TEXT($E2634,0),'Angaben Stationen'!$E$14:$V$215,17,0),"")</f>
        <v/>
      </c>
      <c r="D2634" s="254" t="str">
        <f>IF(LEN($E2634)&gt;0,VLOOKUP(TEXT($E2634,0),'Angaben Stationen'!$E$14:$V$215,18,0),"")</f>
        <v/>
      </c>
      <c r="E2634" s="344"/>
      <c r="F2634" s="256"/>
      <c r="G2634" s="256"/>
      <c r="H2634" s="307"/>
      <c r="I2634" s="183"/>
      <c r="R2634" s="8">
        <f t="shared" si="361"/>
        <v>0</v>
      </c>
      <c r="S2634" s="8">
        <f>VLOOKUP($D2634,{"29 - Psychiatrie (Erwachsene)",1;"30 - Kinder- und Jugendpsychiatrie",1;"297 - stationsäquivalente Behandlung in der Erwachsenenpsychiatrie (29)",1;"307 - stationsäquivalente Behandlung in der Kinder- und Jugendpsychiatrie (30)",1;"31 - Psychosomatik",1;"",0;0,0},2,0)</f>
        <v>0</v>
      </c>
      <c r="T2634" s="8">
        <f t="shared" si="367"/>
        <v>0</v>
      </c>
      <c r="U2634" s="8">
        <f t="shared" si="369"/>
        <v>0</v>
      </c>
      <c r="V2634" s="8">
        <f t="shared" si="362"/>
        <v>0</v>
      </c>
      <c r="W2634" s="8">
        <f t="shared" si="363"/>
        <v>0</v>
      </c>
      <c r="X2634" s="8">
        <f t="shared" si="364"/>
        <v>0</v>
      </c>
      <c r="Y2634" s="8" t="str">
        <f t="shared" si="365"/>
        <v/>
      </c>
      <c r="Z2634" s="8" t="str">
        <f>VLOOKUP($D2634,{"29 - Psychiatrie (Erwachsene)","BGI";"297 - stationsäquivalente Behandlung in der Erwachsenenpsychiatrie (29)","BGI";"30 - Kinder- und Jugendpsychiatrie","BGII";"307 - stationsäquivalente Behandlung in der Kinder- und Jugendpsychiatrie (30)","BGII";"31 - Psychosomatik","BGI";"","LEER";0,"Leer"},2,0)</f>
        <v>LEER</v>
      </c>
      <c r="AA2634" s="8" t="str">
        <f t="shared" si="366"/>
        <v>Stationen</v>
      </c>
    </row>
    <row r="2635" spans="2:27" ht="15" customHeight="1" x14ac:dyDescent="0.25">
      <c r="B2635" s="76" t="str">
        <f t="shared" si="368"/>
        <v>!!!</v>
      </c>
      <c r="C2635" s="310" t="str">
        <f>IF(LEN($E2635)&gt;0,VLOOKUP(TEXT($E2635,0),'Angaben Stationen'!$E$14:$V$215,17,0),"")</f>
        <v/>
      </c>
      <c r="D2635" s="254" t="str">
        <f>IF(LEN($E2635)&gt;0,VLOOKUP(TEXT($E2635,0),'Angaben Stationen'!$E$14:$V$215,18,0),"")</f>
        <v/>
      </c>
      <c r="E2635" s="344"/>
      <c r="F2635" s="256"/>
      <c r="G2635" s="256"/>
      <c r="H2635" s="307"/>
      <c r="I2635" s="183"/>
      <c r="R2635" s="8">
        <f t="shared" si="361"/>
        <v>0</v>
      </c>
      <c r="S2635" s="8">
        <f>VLOOKUP($D2635,{"29 - Psychiatrie (Erwachsene)",1;"30 - Kinder- und Jugendpsychiatrie",1;"297 - stationsäquivalente Behandlung in der Erwachsenenpsychiatrie (29)",1;"307 - stationsäquivalente Behandlung in der Kinder- und Jugendpsychiatrie (30)",1;"31 - Psychosomatik",1;"",0;0,0},2,0)</f>
        <v>0</v>
      </c>
      <c r="T2635" s="8">
        <f t="shared" si="367"/>
        <v>0</v>
      </c>
      <c r="U2635" s="8">
        <f t="shared" si="369"/>
        <v>0</v>
      </c>
      <c r="V2635" s="8">
        <f t="shared" si="362"/>
        <v>0</v>
      </c>
      <c r="W2635" s="8">
        <f t="shared" si="363"/>
        <v>0</v>
      </c>
      <c r="X2635" s="8">
        <f t="shared" si="364"/>
        <v>0</v>
      </c>
      <c r="Y2635" s="8" t="str">
        <f t="shared" si="365"/>
        <v/>
      </c>
      <c r="Z2635" s="8" t="str">
        <f>VLOOKUP($D2635,{"29 - Psychiatrie (Erwachsene)","BGI";"297 - stationsäquivalente Behandlung in der Erwachsenenpsychiatrie (29)","BGI";"30 - Kinder- und Jugendpsychiatrie","BGII";"307 - stationsäquivalente Behandlung in der Kinder- und Jugendpsychiatrie (30)","BGII";"31 - Psychosomatik","BGI";"","LEER";0,"Leer"},2,0)</f>
        <v>LEER</v>
      </c>
      <c r="AA2635" s="8" t="str">
        <f t="shared" si="366"/>
        <v>Stationen</v>
      </c>
    </row>
    <row r="2636" spans="2:27" ht="15" customHeight="1" x14ac:dyDescent="0.25">
      <c r="B2636" s="76" t="str">
        <f t="shared" si="368"/>
        <v>!!!</v>
      </c>
      <c r="C2636" s="310" t="str">
        <f>IF(LEN($E2636)&gt;0,VLOOKUP(TEXT($E2636,0),'Angaben Stationen'!$E$14:$V$215,17,0),"")</f>
        <v/>
      </c>
      <c r="D2636" s="254" t="str">
        <f>IF(LEN($E2636)&gt;0,VLOOKUP(TEXT($E2636,0),'Angaben Stationen'!$E$14:$V$215,18,0),"")</f>
        <v/>
      </c>
      <c r="E2636" s="344"/>
      <c r="F2636" s="256"/>
      <c r="G2636" s="256"/>
      <c r="H2636" s="307"/>
      <c r="I2636" s="183"/>
      <c r="R2636" s="8">
        <f t="shared" si="361"/>
        <v>0</v>
      </c>
      <c r="S2636" s="8">
        <f>VLOOKUP($D2636,{"29 - Psychiatrie (Erwachsene)",1;"30 - Kinder- und Jugendpsychiatrie",1;"297 - stationsäquivalente Behandlung in der Erwachsenenpsychiatrie (29)",1;"307 - stationsäquivalente Behandlung in der Kinder- und Jugendpsychiatrie (30)",1;"31 - Psychosomatik",1;"",0;0,0},2,0)</f>
        <v>0</v>
      </c>
      <c r="T2636" s="8">
        <f t="shared" si="367"/>
        <v>0</v>
      </c>
      <c r="U2636" s="8">
        <f t="shared" si="369"/>
        <v>0</v>
      </c>
      <c r="V2636" s="8">
        <f t="shared" si="362"/>
        <v>0</v>
      </c>
      <c r="W2636" s="8">
        <f t="shared" si="363"/>
        <v>0</v>
      </c>
      <c r="X2636" s="8">
        <f t="shared" si="364"/>
        <v>0</v>
      </c>
      <c r="Y2636" s="8" t="str">
        <f t="shared" si="365"/>
        <v/>
      </c>
      <c r="Z2636" s="8" t="str">
        <f>VLOOKUP($D2636,{"29 - Psychiatrie (Erwachsene)","BGI";"297 - stationsäquivalente Behandlung in der Erwachsenenpsychiatrie (29)","BGI";"30 - Kinder- und Jugendpsychiatrie","BGII";"307 - stationsäquivalente Behandlung in der Kinder- und Jugendpsychiatrie (30)","BGII";"31 - Psychosomatik","BGI";"","LEER";0,"Leer"},2,0)</f>
        <v>LEER</v>
      </c>
      <c r="AA2636" s="8" t="str">
        <f t="shared" si="366"/>
        <v>Stationen</v>
      </c>
    </row>
    <row r="2637" spans="2:27" ht="15" customHeight="1" x14ac:dyDescent="0.25">
      <c r="B2637" s="76" t="str">
        <f t="shared" si="368"/>
        <v>!!!</v>
      </c>
      <c r="C2637" s="310" t="str">
        <f>IF(LEN($E2637)&gt;0,VLOOKUP(TEXT($E2637,0),'Angaben Stationen'!$E$14:$V$215,17,0),"")</f>
        <v/>
      </c>
      <c r="D2637" s="254" t="str">
        <f>IF(LEN($E2637)&gt;0,VLOOKUP(TEXT($E2637,0),'Angaben Stationen'!$E$14:$V$215,18,0),"")</f>
        <v/>
      </c>
      <c r="E2637" s="344"/>
      <c r="F2637" s="256"/>
      <c r="G2637" s="256"/>
      <c r="H2637" s="307"/>
      <c r="I2637" s="183"/>
      <c r="R2637" s="8">
        <f t="shared" si="361"/>
        <v>0</v>
      </c>
      <c r="S2637" s="8">
        <f>VLOOKUP($D2637,{"29 - Psychiatrie (Erwachsene)",1;"30 - Kinder- und Jugendpsychiatrie",1;"297 - stationsäquivalente Behandlung in der Erwachsenenpsychiatrie (29)",1;"307 - stationsäquivalente Behandlung in der Kinder- und Jugendpsychiatrie (30)",1;"31 - Psychosomatik",1;"",0;0,0},2,0)</f>
        <v>0</v>
      </c>
      <c r="T2637" s="8">
        <f t="shared" si="367"/>
        <v>0</v>
      </c>
      <c r="U2637" s="8">
        <f t="shared" si="369"/>
        <v>0</v>
      </c>
      <c r="V2637" s="8">
        <f t="shared" si="362"/>
        <v>0</v>
      </c>
      <c r="W2637" s="8">
        <f t="shared" si="363"/>
        <v>0</v>
      </c>
      <c r="X2637" s="8">
        <f t="shared" si="364"/>
        <v>0</v>
      </c>
      <c r="Y2637" s="8" t="str">
        <f t="shared" si="365"/>
        <v/>
      </c>
      <c r="Z2637" s="8" t="str">
        <f>VLOOKUP($D2637,{"29 - Psychiatrie (Erwachsene)","BGI";"297 - stationsäquivalente Behandlung in der Erwachsenenpsychiatrie (29)","BGI";"30 - Kinder- und Jugendpsychiatrie","BGII";"307 - stationsäquivalente Behandlung in der Kinder- und Jugendpsychiatrie (30)","BGII";"31 - Psychosomatik","BGI";"","LEER";0,"Leer"},2,0)</f>
        <v>LEER</v>
      </c>
      <c r="AA2637" s="8" t="str">
        <f t="shared" si="366"/>
        <v>Stationen</v>
      </c>
    </row>
    <row r="2638" spans="2:27" ht="15" customHeight="1" x14ac:dyDescent="0.25">
      <c r="B2638" s="76" t="str">
        <f t="shared" si="368"/>
        <v>!!!</v>
      </c>
      <c r="C2638" s="310" t="str">
        <f>IF(LEN($E2638)&gt;0,VLOOKUP(TEXT($E2638,0),'Angaben Stationen'!$E$14:$V$215,17,0),"")</f>
        <v/>
      </c>
      <c r="D2638" s="254" t="str">
        <f>IF(LEN($E2638)&gt;0,VLOOKUP(TEXT($E2638,0),'Angaben Stationen'!$E$14:$V$215,18,0),"")</f>
        <v/>
      </c>
      <c r="E2638" s="344"/>
      <c r="F2638" s="256"/>
      <c r="G2638" s="256"/>
      <c r="H2638" s="307"/>
      <c r="I2638" s="183"/>
      <c r="R2638" s="8">
        <f t="shared" si="361"/>
        <v>0</v>
      </c>
      <c r="S2638" s="8">
        <f>VLOOKUP($D2638,{"29 - Psychiatrie (Erwachsene)",1;"30 - Kinder- und Jugendpsychiatrie",1;"297 - stationsäquivalente Behandlung in der Erwachsenenpsychiatrie (29)",1;"307 - stationsäquivalente Behandlung in der Kinder- und Jugendpsychiatrie (30)",1;"31 - Psychosomatik",1;"",0;0,0},2,0)</f>
        <v>0</v>
      </c>
      <c r="T2638" s="8">
        <f t="shared" si="367"/>
        <v>0</v>
      </c>
      <c r="U2638" s="8">
        <f t="shared" si="369"/>
        <v>0</v>
      </c>
      <c r="V2638" s="8">
        <f t="shared" si="362"/>
        <v>0</v>
      </c>
      <c r="W2638" s="8">
        <f t="shared" si="363"/>
        <v>0</v>
      </c>
      <c r="X2638" s="8">
        <f t="shared" si="364"/>
        <v>0</v>
      </c>
      <c r="Y2638" s="8" t="str">
        <f t="shared" si="365"/>
        <v/>
      </c>
      <c r="Z2638" s="8" t="str">
        <f>VLOOKUP($D2638,{"29 - Psychiatrie (Erwachsene)","BGI";"297 - stationsäquivalente Behandlung in der Erwachsenenpsychiatrie (29)","BGI";"30 - Kinder- und Jugendpsychiatrie","BGII";"307 - stationsäquivalente Behandlung in der Kinder- und Jugendpsychiatrie (30)","BGII";"31 - Psychosomatik","BGI";"","LEER";0,"Leer"},2,0)</f>
        <v>LEER</v>
      </c>
      <c r="AA2638" s="8" t="str">
        <f t="shared" si="366"/>
        <v>Stationen</v>
      </c>
    </row>
    <row r="2639" spans="2:27" ht="15" customHeight="1" x14ac:dyDescent="0.25">
      <c r="B2639" s="76" t="str">
        <f t="shared" si="368"/>
        <v>!!!</v>
      </c>
      <c r="C2639" s="310" t="str">
        <f>IF(LEN($E2639)&gt;0,VLOOKUP(TEXT($E2639,0),'Angaben Stationen'!$E$14:$V$215,17,0),"")</f>
        <v/>
      </c>
      <c r="D2639" s="254" t="str">
        <f>IF(LEN($E2639)&gt;0,VLOOKUP(TEXT($E2639,0),'Angaben Stationen'!$E$14:$V$215,18,0),"")</f>
        <v/>
      </c>
      <c r="E2639" s="344"/>
      <c r="F2639" s="256"/>
      <c r="G2639" s="256"/>
      <c r="H2639" s="307"/>
      <c r="I2639" s="183"/>
      <c r="R2639" s="8">
        <f t="shared" si="361"/>
        <v>0</v>
      </c>
      <c r="S2639" s="8">
        <f>VLOOKUP($D2639,{"29 - Psychiatrie (Erwachsene)",1;"30 - Kinder- und Jugendpsychiatrie",1;"297 - stationsäquivalente Behandlung in der Erwachsenenpsychiatrie (29)",1;"307 - stationsäquivalente Behandlung in der Kinder- und Jugendpsychiatrie (30)",1;"31 - Psychosomatik",1;"",0;0,0},2,0)</f>
        <v>0</v>
      </c>
      <c r="T2639" s="8">
        <f t="shared" si="367"/>
        <v>0</v>
      </c>
      <c r="U2639" s="8">
        <f t="shared" si="369"/>
        <v>0</v>
      </c>
      <c r="V2639" s="8">
        <f t="shared" si="362"/>
        <v>0</v>
      </c>
      <c r="W2639" s="8">
        <f t="shared" si="363"/>
        <v>0</v>
      </c>
      <c r="X2639" s="8">
        <f t="shared" si="364"/>
        <v>0</v>
      </c>
      <c r="Y2639" s="8" t="str">
        <f t="shared" si="365"/>
        <v/>
      </c>
      <c r="Z2639" s="8" t="str">
        <f>VLOOKUP($D2639,{"29 - Psychiatrie (Erwachsene)","BGI";"297 - stationsäquivalente Behandlung in der Erwachsenenpsychiatrie (29)","BGI";"30 - Kinder- und Jugendpsychiatrie","BGII";"307 - stationsäquivalente Behandlung in der Kinder- und Jugendpsychiatrie (30)","BGII";"31 - Psychosomatik","BGI";"","LEER";0,"Leer"},2,0)</f>
        <v>LEER</v>
      </c>
      <c r="AA2639" s="8" t="str">
        <f t="shared" si="366"/>
        <v>Stationen</v>
      </c>
    </row>
    <row r="2640" spans="2:27" ht="15" customHeight="1" x14ac:dyDescent="0.25">
      <c r="B2640" s="76" t="str">
        <f t="shared" si="368"/>
        <v>!!!</v>
      </c>
      <c r="C2640" s="310" t="str">
        <f>IF(LEN($E2640)&gt;0,VLOOKUP(TEXT($E2640,0),'Angaben Stationen'!$E$14:$V$215,17,0),"")</f>
        <v/>
      </c>
      <c r="D2640" s="254" t="str">
        <f>IF(LEN($E2640)&gt;0,VLOOKUP(TEXT($E2640,0),'Angaben Stationen'!$E$14:$V$215,18,0),"")</f>
        <v/>
      </c>
      <c r="E2640" s="344"/>
      <c r="F2640" s="256"/>
      <c r="G2640" s="256"/>
      <c r="H2640" s="307"/>
      <c r="I2640" s="183"/>
      <c r="R2640" s="8">
        <f t="shared" si="361"/>
        <v>0</v>
      </c>
      <c r="S2640" s="8">
        <f>VLOOKUP($D2640,{"29 - Psychiatrie (Erwachsene)",1;"30 - Kinder- und Jugendpsychiatrie",1;"297 - stationsäquivalente Behandlung in der Erwachsenenpsychiatrie (29)",1;"307 - stationsäquivalente Behandlung in der Kinder- und Jugendpsychiatrie (30)",1;"31 - Psychosomatik",1;"",0;0,0},2,0)</f>
        <v>0</v>
      </c>
      <c r="T2640" s="8">
        <f t="shared" si="367"/>
        <v>0</v>
      </c>
      <c r="U2640" s="8">
        <f t="shared" si="369"/>
        <v>0</v>
      </c>
      <c r="V2640" s="8">
        <f t="shared" si="362"/>
        <v>0</v>
      </c>
      <c r="W2640" s="8">
        <f t="shared" si="363"/>
        <v>0</v>
      </c>
      <c r="X2640" s="8">
        <f t="shared" si="364"/>
        <v>0</v>
      </c>
      <c r="Y2640" s="8" t="str">
        <f t="shared" si="365"/>
        <v/>
      </c>
      <c r="Z2640" s="8" t="str">
        <f>VLOOKUP($D2640,{"29 - Psychiatrie (Erwachsene)","BGI";"297 - stationsäquivalente Behandlung in der Erwachsenenpsychiatrie (29)","BGI";"30 - Kinder- und Jugendpsychiatrie","BGII";"307 - stationsäquivalente Behandlung in der Kinder- und Jugendpsychiatrie (30)","BGII";"31 - Psychosomatik","BGI";"","LEER";0,"Leer"},2,0)</f>
        <v>LEER</v>
      </c>
      <c r="AA2640" s="8" t="str">
        <f t="shared" si="366"/>
        <v>Stationen</v>
      </c>
    </row>
    <row r="2641" spans="2:27" ht="15" customHeight="1" x14ac:dyDescent="0.25">
      <c r="B2641" s="76" t="str">
        <f t="shared" si="368"/>
        <v>!!!</v>
      </c>
      <c r="C2641" s="310" t="str">
        <f>IF(LEN($E2641)&gt;0,VLOOKUP(TEXT($E2641,0),'Angaben Stationen'!$E$14:$V$215,17,0),"")</f>
        <v/>
      </c>
      <c r="D2641" s="254" t="str">
        <f>IF(LEN($E2641)&gt;0,VLOOKUP(TEXT($E2641,0),'Angaben Stationen'!$E$14:$V$215,18,0),"")</f>
        <v/>
      </c>
      <c r="E2641" s="344"/>
      <c r="F2641" s="256"/>
      <c r="G2641" s="256"/>
      <c r="H2641" s="307"/>
      <c r="I2641" s="183"/>
      <c r="R2641" s="8">
        <f t="shared" si="361"/>
        <v>0</v>
      </c>
      <c r="S2641" s="8">
        <f>VLOOKUP($D2641,{"29 - Psychiatrie (Erwachsene)",1;"30 - Kinder- und Jugendpsychiatrie",1;"297 - stationsäquivalente Behandlung in der Erwachsenenpsychiatrie (29)",1;"307 - stationsäquivalente Behandlung in der Kinder- und Jugendpsychiatrie (30)",1;"31 - Psychosomatik",1;"",0;0,0},2,0)</f>
        <v>0</v>
      </c>
      <c r="T2641" s="8">
        <f t="shared" si="367"/>
        <v>0</v>
      </c>
      <c r="U2641" s="8">
        <f t="shared" si="369"/>
        <v>0</v>
      </c>
      <c r="V2641" s="8">
        <f t="shared" si="362"/>
        <v>0</v>
      </c>
      <c r="W2641" s="8">
        <f t="shared" si="363"/>
        <v>0</v>
      </c>
      <c r="X2641" s="8">
        <f t="shared" si="364"/>
        <v>0</v>
      </c>
      <c r="Y2641" s="8" t="str">
        <f t="shared" si="365"/>
        <v/>
      </c>
      <c r="Z2641" s="8" t="str">
        <f>VLOOKUP($D2641,{"29 - Psychiatrie (Erwachsene)","BGI";"297 - stationsäquivalente Behandlung in der Erwachsenenpsychiatrie (29)","BGI";"30 - Kinder- und Jugendpsychiatrie","BGII";"307 - stationsäquivalente Behandlung in der Kinder- und Jugendpsychiatrie (30)","BGII";"31 - Psychosomatik","BGI";"","LEER";0,"Leer"},2,0)</f>
        <v>LEER</v>
      </c>
      <c r="AA2641" s="8" t="str">
        <f t="shared" si="366"/>
        <v>Stationen</v>
      </c>
    </row>
    <row r="2642" spans="2:27" ht="15" customHeight="1" x14ac:dyDescent="0.25">
      <c r="B2642" s="76" t="str">
        <f t="shared" si="368"/>
        <v>!!!</v>
      </c>
      <c r="C2642" s="310" t="str">
        <f>IF(LEN($E2642)&gt;0,VLOOKUP(TEXT($E2642,0),'Angaben Stationen'!$E$14:$V$215,17,0),"")</f>
        <v/>
      </c>
      <c r="D2642" s="254" t="str">
        <f>IF(LEN($E2642)&gt;0,VLOOKUP(TEXT($E2642,0),'Angaben Stationen'!$E$14:$V$215,18,0),"")</f>
        <v/>
      </c>
      <c r="E2642" s="344"/>
      <c r="F2642" s="256"/>
      <c r="G2642" s="256"/>
      <c r="H2642" s="307"/>
      <c r="I2642" s="183"/>
      <c r="R2642" s="8">
        <f t="shared" si="361"/>
        <v>0</v>
      </c>
      <c r="S2642" s="8">
        <f>VLOOKUP($D2642,{"29 - Psychiatrie (Erwachsene)",1;"30 - Kinder- und Jugendpsychiatrie",1;"297 - stationsäquivalente Behandlung in der Erwachsenenpsychiatrie (29)",1;"307 - stationsäquivalente Behandlung in der Kinder- und Jugendpsychiatrie (30)",1;"31 - Psychosomatik",1;"",0;0,0},2,0)</f>
        <v>0</v>
      </c>
      <c r="T2642" s="8">
        <f t="shared" si="367"/>
        <v>0</v>
      </c>
      <c r="U2642" s="8">
        <f t="shared" si="369"/>
        <v>0</v>
      </c>
      <c r="V2642" s="8">
        <f t="shared" si="362"/>
        <v>0</v>
      </c>
      <c r="W2642" s="8">
        <f t="shared" si="363"/>
        <v>0</v>
      </c>
      <c r="X2642" s="8">
        <f t="shared" si="364"/>
        <v>0</v>
      </c>
      <c r="Y2642" s="8" t="str">
        <f t="shared" si="365"/>
        <v/>
      </c>
      <c r="Z2642" s="8" t="str">
        <f>VLOOKUP($D2642,{"29 - Psychiatrie (Erwachsene)","BGI";"297 - stationsäquivalente Behandlung in der Erwachsenenpsychiatrie (29)","BGI";"30 - Kinder- und Jugendpsychiatrie","BGII";"307 - stationsäquivalente Behandlung in der Kinder- und Jugendpsychiatrie (30)","BGII";"31 - Psychosomatik","BGI";"","LEER";0,"Leer"},2,0)</f>
        <v>LEER</v>
      </c>
      <c r="AA2642" s="8" t="str">
        <f t="shared" si="366"/>
        <v>Stationen</v>
      </c>
    </row>
    <row r="2643" spans="2:27" ht="15" customHeight="1" x14ac:dyDescent="0.25">
      <c r="B2643" s="76" t="str">
        <f t="shared" si="368"/>
        <v>!!!</v>
      </c>
      <c r="C2643" s="310" t="str">
        <f>IF(LEN($E2643)&gt;0,VLOOKUP(TEXT($E2643,0),'Angaben Stationen'!$E$14:$V$215,17,0),"")</f>
        <v/>
      </c>
      <c r="D2643" s="254" t="str">
        <f>IF(LEN($E2643)&gt;0,VLOOKUP(TEXT($E2643,0),'Angaben Stationen'!$E$14:$V$215,18,0),"")</f>
        <v/>
      </c>
      <c r="E2643" s="344"/>
      <c r="F2643" s="256"/>
      <c r="G2643" s="256"/>
      <c r="H2643" s="307"/>
      <c r="I2643" s="183"/>
      <c r="R2643" s="8">
        <f t="shared" si="361"/>
        <v>0</v>
      </c>
      <c r="S2643" s="8">
        <f>VLOOKUP($D2643,{"29 - Psychiatrie (Erwachsene)",1;"30 - Kinder- und Jugendpsychiatrie",1;"297 - stationsäquivalente Behandlung in der Erwachsenenpsychiatrie (29)",1;"307 - stationsäquivalente Behandlung in der Kinder- und Jugendpsychiatrie (30)",1;"31 - Psychosomatik",1;"",0;0,0},2,0)</f>
        <v>0</v>
      </c>
      <c r="T2643" s="8">
        <f t="shared" si="367"/>
        <v>0</v>
      </c>
      <c r="U2643" s="8">
        <f t="shared" si="369"/>
        <v>0</v>
      </c>
      <c r="V2643" s="8">
        <f t="shared" si="362"/>
        <v>0</v>
      </c>
      <c r="W2643" s="8">
        <f t="shared" si="363"/>
        <v>0</v>
      </c>
      <c r="X2643" s="8">
        <f t="shared" si="364"/>
        <v>0</v>
      </c>
      <c r="Y2643" s="8" t="str">
        <f t="shared" si="365"/>
        <v/>
      </c>
      <c r="Z2643" s="8" t="str">
        <f>VLOOKUP($D2643,{"29 - Psychiatrie (Erwachsene)","BGI";"297 - stationsäquivalente Behandlung in der Erwachsenenpsychiatrie (29)","BGI";"30 - Kinder- und Jugendpsychiatrie","BGII";"307 - stationsäquivalente Behandlung in der Kinder- und Jugendpsychiatrie (30)","BGII";"31 - Psychosomatik","BGI";"","LEER";0,"Leer"},2,0)</f>
        <v>LEER</v>
      </c>
      <c r="AA2643" s="8" t="str">
        <f t="shared" si="366"/>
        <v>Stationen</v>
      </c>
    </row>
    <row r="2644" spans="2:27" ht="15" customHeight="1" x14ac:dyDescent="0.25">
      <c r="B2644" s="76" t="str">
        <f t="shared" si="368"/>
        <v>!!!</v>
      </c>
      <c r="C2644" s="310" t="str">
        <f>IF(LEN($E2644)&gt;0,VLOOKUP(TEXT($E2644,0),'Angaben Stationen'!$E$14:$V$215,17,0),"")</f>
        <v/>
      </c>
      <c r="D2644" s="254" t="str">
        <f>IF(LEN($E2644)&gt;0,VLOOKUP(TEXT($E2644,0),'Angaben Stationen'!$E$14:$V$215,18,0),"")</f>
        <v/>
      </c>
      <c r="E2644" s="344"/>
      <c r="F2644" s="256"/>
      <c r="G2644" s="256"/>
      <c r="H2644" s="307"/>
      <c r="I2644" s="183"/>
      <c r="R2644" s="8">
        <f t="shared" si="361"/>
        <v>0</v>
      </c>
      <c r="S2644" s="8">
        <f>VLOOKUP($D2644,{"29 - Psychiatrie (Erwachsene)",1;"30 - Kinder- und Jugendpsychiatrie",1;"297 - stationsäquivalente Behandlung in der Erwachsenenpsychiatrie (29)",1;"307 - stationsäquivalente Behandlung in der Kinder- und Jugendpsychiatrie (30)",1;"31 - Psychosomatik",1;"",0;0,0},2,0)</f>
        <v>0</v>
      </c>
      <c r="T2644" s="8">
        <f t="shared" si="367"/>
        <v>0</v>
      </c>
      <c r="U2644" s="8">
        <f t="shared" si="369"/>
        <v>0</v>
      </c>
      <c r="V2644" s="8">
        <f t="shared" si="362"/>
        <v>0</v>
      </c>
      <c r="W2644" s="8">
        <f t="shared" si="363"/>
        <v>0</v>
      </c>
      <c r="X2644" s="8">
        <f t="shared" si="364"/>
        <v>0</v>
      </c>
      <c r="Y2644" s="8" t="str">
        <f t="shared" si="365"/>
        <v/>
      </c>
      <c r="Z2644" s="8" t="str">
        <f>VLOOKUP($D2644,{"29 - Psychiatrie (Erwachsene)","BGI";"297 - stationsäquivalente Behandlung in der Erwachsenenpsychiatrie (29)","BGI";"30 - Kinder- und Jugendpsychiatrie","BGII";"307 - stationsäquivalente Behandlung in der Kinder- und Jugendpsychiatrie (30)","BGII";"31 - Psychosomatik","BGI";"","LEER";0,"Leer"},2,0)</f>
        <v>LEER</v>
      </c>
      <c r="AA2644" s="8" t="str">
        <f t="shared" si="366"/>
        <v>Stationen</v>
      </c>
    </row>
    <row r="2645" spans="2:27" ht="15" customHeight="1" x14ac:dyDescent="0.25">
      <c r="B2645" s="76" t="str">
        <f t="shared" si="368"/>
        <v>!!!</v>
      </c>
      <c r="C2645" s="310" t="str">
        <f>IF(LEN($E2645)&gt;0,VLOOKUP(TEXT($E2645,0),'Angaben Stationen'!$E$14:$V$215,17,0),"")</f>
        <v/>
      </c>
      <c r="D2645" s="254" t="str">
        <f>IF(LEN($E2645)&gt;0,VLOOKUP(TEXT($E2645,0),'Angaben Stationen'!$E$14:$V$215,18,0),"")</f>
        <v/>
      </c>
      <c r="E2645" s="344"/>
      <c r="F2645" s="256"/>
      <c r="G2645" s="256"/>
      <c r="H2645" s="307"/>
      <c r="I2645" s="183"/>
      <c r="R2645" s="8">
        <f t="shared" si="361"/>
        <v>0</v>
      </c>
      <c r="S2645" s="8">
        <f>VLOOKUP($D2645,{"29 - Psychiatrie (Erwachsene)",1;"30 - Kinder- und Jugendpsychiatrie",1;"297 - stationsäquivalente Behandlung in der Erwachsenenpsychiatrie (29)",1;"307 - stationsäquivalente Behandlung in der Kinder- und Jugendpsychiatrie (30)",1;"31 - Psychosomatik",1;"",0;0,0},2,0)</f>
        <v>0</v>
      </c>
      <c r="T2645" s="8">
        <f t="shared" si="367"/>
        <v>0</v>
      </c>
      <c r="U2645" s="8">
        <f t="shared" si="369"/>
        <v>0</v>
      </c>
      <c r="V2645" s="8">
        <f t="shared" si="362"/>
        <v>0</v>
      </c>
      <c r="W2645" s="8">
        <f t="shared" si="363"/>
        <v>0</v>
      </c>
      <c r="X2645" s="8">
        <f t="shared" si="364"/>
        <v>0</v>
      </c>
      <c r="Y2645" s="8" t="str">
        <f t="shared" si="365"/>
        <v/>
      </c>
      <c r="Z2645" s="8" t="str">
        <f>VLOOKUP($D2645,{"29 - Psychiatrie (Erwachsene)","BGI";"297 - stationsäquivalente Behandlung in der Erwachsenenpsychiatrie (29)","BGI";"30 - Kinder- und Jugendpsychiatrie","BGII";"307 - stationsäquivalente Behandlung in der Kinder- und Jugendpsychiatrie (30)","BGII";"31 - Psychosomatik","BGI";"","LEER";0,"Leer"},2,0)</f>
        <v>LEER</v>
      </c>
      <c r="AA2645" s="8" t="str">
        <f t="shared" si="366"/>
        <v>Stationen</v>
      </c>
    </row>
    <row r="2646" spans="2:27" ht="15" customHeight="1" x14ac:dyDescent="0.25">
      <c r="B2646" s="76" t="str">
        <f t="shared" si="368"/>
        <v>!!!</v>
      </c>
      <c r="C2646" s="310" t="str">
        <f>IF(LEN($E2646)&gt;0,VLOOKUP(TEXT($E2646,0),'Angaben Stationen'!$E$14:$V$215,17,0),"")</f>
        <v/>
      </c>
      <c r="D2646" s="254" t="str">
        <f>IF(LEN($E2646)&gt;0,VLOOKUP(TEXT($E2646,0),'Angaben Stationen'!$E$14:$V$215,18,0),"")</f>
        <v/>
      </c>
      <c r="E2646" s="344"/>
      <c r="F2646" s="256"/>
      <c r="G2646" s="256"/>
      <c r="H2646" s="307"/>
      <c r="I2646" s="183"/>
      <c r="R2646" s="8">
        <f t="shared" si="361"/>
        <v>0</v>
      </c>
      <c r="S2646" s="8">
        <f>VLOOKUP($D2646,{"29 - Psychiatrie (Erwachsene)",1;"30 - Kinder- und Jugendpsychiatrie",1;"297 - stationsäquivalente Behandlung in der Erwachsenenpsychiatrie (29)",1;"307 - stationsäquivalente Behandlung in der Kinder- und Jugendpsychiatrie (30)",1;"31 - Psychosomatik",1;"",0;0,0},2,0)</f>
        <v>0</v>
      </c>
      <c r="T2646" s="8">
        <f t="shared" si="367"/>
        <v>0</v>
      </c>
      <c r="U2646" s="8">
        <f t="shared" si="369"/>
        <v>0</v>
      </c>
      <c r="V2646" s="8">
        <f t="shared" si="362"/>
        <v>0</v>
      </c>
      <c r="W2646" s="8">
        <f t="shared" si="363"/>
        <v>0</v>
      </c>
      <c r="X2646" s="8">
        <f t="shared" si="364"/>
        <v>0</v>
      </c>
      <c r="Y2646" s="8" t="str">
        <f t="shared" si="365"/>
        <v/>
      </c>
      <c r="Z2646" s="8" t="str">
        <f>VLOOKUP($D2646,{"29 - Psychiatrie (Erwachsene)","BGI";"297 - stationsäquivalente Behandlung in der Erwachsenenpsychiatrie (29)","BGI";"30 - Kinder- und Jugendpsychiatrie","BGII";"307 - stationsäquivalente Behandlung in der Kinder- und Jugendpsychiatrie (30)","BGII";"31 - Psychosomatik","BGI";"","LEER";0,"Leer"},2,0)</f>
        <v>LEER</v>
      </c>
      <c r="AA2646" s="8" t="str">
        <f t="shared" si="366"/>
        <v>Stationen</v>
      </c>
    </row>
    <row r="2647" spans="2:27" ht="15" customHeight="1" x14ac:dyDescent="0.25">
      <c r="B2647" s="76" t="str">
        <f t="shared" si="368"/>
        <v>!!!</v>
      </c>
      <c r="C2647" s="310" t="str">
        <f>IF(LEN($E2647)&gt;0,VLOOKUP(TEXT($E2647,0),'Angaben Stationen'!$E$14:$V$215,17,0),"")</f>
        <v/>
      </c>
      <c r="D2647" s="254" t="str">
        <f>IF(LEN($E2647)&gt;0,VLOOKUP(TEXT($E2647,0),'Angaben Stationen'!$E$14:$V$215,18,0),"")</f>
        <v/>
      </c>
      <c r="E2647" s="344"/>
      <c r="F2647" s="256"/>
      <c r="G2647" s="256"/>
      <c r="H2647" s="307"/>
      <c r="I2647" s="183"/>
      <c r="R2647" s="8">
        <f t="shared" si="361"/>
        <v>0</v>
      </c>
      <c r="S2647" s="8">
        <f>VLOOKUP($D2647,{"29 - Psychiatrie (Erwachsene)",1;"30 - Kinder- und Jugendpsychiatrie",1;"297 - stationsäquivalente Behandlung in der Erwachsenenpsychiatrie (29)",1;"307 - stationsäquivalente Behandlung in der Kinder- und Jugendpsychiatrie (30)",1;"31 - Psychosomatik",1;"",0;0,0},2,0)</f>
        <v>0</v>
      </c>
      <c r="T2647" s="8">
        <f t="shared" si="367"/>
        <v>0</v>
      </c>
      <c r="U2647" s="8">
        <f t="shared" si="369"/>
        <v>0</v>
      </c>
      <c r="V2647" s="8">
        <f t="shared" si="362"/>
        <v>0</v>
      </c>
      <c r="W2647" s="8">
        <f t="shared" si="363"/>
        <v>0</v>
      </c>
      <c r="X2647" s="8">
        <f t="shared" si="364"/>
        <v>0</v>
      </c>
      <c r="Y2647" s="8" t="str">
        <f t="shared" si="365"/>
        <v/>
      </c>
      <c r="Z2647" s="8" t="str">
        <f>VLOOKUP($D2647,{"29 - Psychiatrie (Erwachsene)","BGI";"297 - stationsäquivalente Behandlung in der Erwachsenenpsychiatrie (29)","BGI";"30 - Kinder- und Jugendpsychiatrie","BGII";"307 - stationsäquivalente Behandlung in der Kinder- und Jugendpsychiatrie (30)","BGII";"31 - Psychosomatik","BGI";"","LEER";0,"Leer"},2,0)</f>
        <v>LEER</v>
      </c>
      <c r="AA2647" s="8" t="str">
        <f t="shared" si="366"/>
        <v>Stationen</v>
      </c>
    </row>
    <row r="2648" spans="2:27" ht="15" customHeight="1" x14ac:dyDescent="0.25">
      <c r="B2648" s="76" t="str">
        <f t="shared" si="368"/>
        <v>!!!</v>
      </c>
      <c r="C2648" s="310" t="str">
        <f>IF(LEN($E2648)&gt;0,VLOOKUP(TEXT($E2648,0),'Angaben Stationen'!$E$14:$V$215,17,0),"")</f>
        <v/>
      </c>
      <c r="D2648" s="254" t="str">
        <f>IF(LEN($E2648)&gt;0,VLOOKUP(TEXT($E2648,0),'Angaben Stationen'!$E$14:$V$215,18,0),"")</f>
        <v/>
      </c>
      <c r="E2648" s="344"/>
      <c r="F2648" s="256"/>
      <c r="G2648" s="256"/>
      <c r="H2648" s="307"/>
      <c r="I2648" s="183"/>
      <c r="R2648" s="8">
        <f t="shared" si="361"/>
        <v>0</v>
      </c>
      <c r="S2648" s="8">
        <f>VLOOKUP($D2648,{"29 - Psychiatrie (Erwachsene)",1;"30 - Kinder- und Jugendpsychiatrie",1;"297 - stationsäquivalente Behandlung in der Erwachsenenpsychiatrie (29)",1;"307 - stationsäquivalente Behandlung in der Kinder- und Jugendpsychiatrie (30)",1;"31 - Psychosomatik",1;"",0;0,0},2,0)</f>
        <v>0</v>
      </c>
      <c r="T2648" s="8">
        <f t="shared" si="367"/>
        <v>0</v>
      </c>
      <c r="U2648" s="8">
        <f t="shared" si="369"/>
        <v>0</v>
      </c>
      <c r="V2648" s="8">
        <f t="shared" si="362"/>
        <v>0</v>
      </c>
      <c r="W2648" s="8">
        <f t="shared" si="363"/>
        <v>0</v>
      </c>
      <c r="X2648" s="8">
        <f t="shared" si="364"/>
        <v>0</v>
      </c>
      <c r="Y2648" s="8" t="str">
        <f t="shared" si="365"/>
        <v/>
      </c>
      <c r="Z2648" s="8" t="str">
        <f>VLOOKUP($D2648,{"29 - Psychiatrie (Erwachsene)","BGI";"297 - stationsäquivalente Behandlung in der Erwachsenenpsychiatrie (29)","BGI";"30 - Kinder- und Jugendpsychiatrie","BGII";"307 - stationsäquivalente Behandlung in der Kinder- und Jugendpsychiatrie (30)","BGII";"31 - Psychosomatik","BGI";"","LEER";0,"Leer"},2,0)</f>
        <v>LEER</v>
      </c>
      <c r="AA2648" s="8" t="str">
        <f t="shared" si="366"/>
        <v>Stationen</v>
      </c>
    </row>
    <row r="2649" spans="2:27" ht="15" customHeight="1" x14ac:dyDescent="0.25">
      <c r="B2649" s="76" t="str">
        <f t="shared" si="368"/>
        <v>!!!</v>
      </c>
      <c r="C2649" s="310" t="str">
        <f>IF(LEN($E2649)&gt;0,VLOOKUP(TEXT($E2649,0),'Angaben Stationen'!$E$14:$V$215,17,0),"")</f>
        <v/>
      </c>
      <c r="D2649" s="254" t="str">
        <f>IF(LEN($E2649)&gt;0,VLOOKUP(TEXT($E2649,0),'Angaben Stationen'!$E$14:$V$215,18,0),"")</f>
        <v/>
      </c>
      <c r="E2649" s="344"/>
      <c r="F2649" s="256"/>
      <c r="G2649" s="256"/>
      <c r="H2649" s="307"/>
      <c r="I2649" s="183"/>
      <c r="R2649" s="8">
        <f t="shared" si="361"/>
        <v>0</v>
      </c>
      <c r="S2649" s="8">
        <f>VLOOKUP($D2649,{"29 - Psychiatrie (Erwachsene)",1;"30 - Kinder- und Jugendpsychiatrie",1;"297 - stationsäquivalente Behandlung in der Erwachsenenpsychiatrie (29)",1;"307 - stationsäquivalente Behandlung in der Kinder- und Jugendpsychiatrie (30)",1;"31 - Psychosomatik",1;"",0;0,0},2,0)</f>
        <v>0</v>
      </c>
      <c r="T2649" s="8">
        <f t="shared" si="367"/>
        <v>0</v>
      </c>
      <c r="U2649" s="8">
        <f t="shared" si="369"/>
        <v>0</v>
      </c>
      <c r="V2649" s="8">
        <f t="shared" si="362"/>
        <v>0</v>
      </c>
      <c r="W2649" s="8">
        <f t="shared" si="363"/>
        <v>0</v>
      </c>
      <c r="X2649" s="8">
        <f t="shared" si="364"/>
        <v>0</v>
      </c>
      <c r="Y2649" s="8" t="str">
        <f t="shared" si="365"/>
        <v/>
      </c>
      <c r="Z2649" s="8" t="str">
        <f>VLOOKUP($D2649,{"29 - Psychiatrie (Erwachsene)","BGI";"297 - stationsäquivalente Behandlung in der Erwachsenenpsychiatrie (29)","BGI";"30 - Kinder- und Jugendpsychiatrie","BGII";"307 - stationsäquivalente Behandlung in der Kinder- und Jugendpsychiatrie (30)","BGII";"31 - Psychosomatik","BGI";"","LEER";0,"Leer"},2,0)</f>
        <v>LEER</v>
      </c>
      <c r="AA2649" s="8" t="str">
        <f t="shared" si="366"/>
        <v>Stationen</v>
      </c>
    </row>
    <row r="2650" spans="2:27" ht="15" customHeight="1" x14ac:dyDescent="0.25">
      <c r="B2650" s="76" t="str">
        <f t="shared" si="368"/>
        <v>!!!</v>
      </c>
      <c r="C2650" s="310" t="str">
        <f>IF(LEN($E2650)&gt;0,VLOOKUP(TEXT($E2650,0),'Angaben Stationen'!$E$14:$V$215,17,0),"")</f>
        <v/>
      </c>
      <c r="D2650" s="254" t="str">
        <f>IF(LEN($E2650)&gt;0,VLOOKUP(TEXT($E2650,0),'Angaben Stationen'!$E$14:$V$215,18,0),"")</f>
        <v/>
      </c>
      <c r="E2650" s="344"/>
      <c r="F2650" s="256"/>
      <c r="G2650" s="256"/>
      <c r="H2650" s="307"/>
      <c r="I2650" s="183"/>
      <c r="R2650" s="8">
        <f t="shared" si="361"/>
        <v>0</v>
      </c>
      <c r="S2650" s="8">
        <f>VLOOKUP($D2650,{"29 - Psychiatrie (Erwachsene)",1;"30 - Kinder- und Jugendpsychiatrie",1;"297 - stationsäquivalente Behandlung in der Erwachsenenpsychiatrie (29)",1;"307 - stationsäquivalente Behandlung in der Kinder- und Jugendpsychiatrie (30)",1;"31 - Psychosomatik",1;"",0;0,0},2,0)</f>
        <v>0</v>
      </c>
      <c r="T2650" s="8">
        <f t="shared" si="367"/>
        <v>0</v>
      </c>
      <c r="U2650" s="8">
        <f t="shared" si="369"/>
        <v>0</v>
      </c>
      <c r="V2650" s="8">
        <f t="shared" si="362"/>
        <v>0</v>
      </c>
      <c r="W2650" s="8">
        <f t="shared" si="363"/>
        <v>0</v>
      </c>
      <c r="X2650" s="8">
        <f t="shared" si="364"/>
        <v>0</v>
      </c>
      <c r="Y2650" s="8" t="str">
        <f t="shared" si="365"/>
        <v/>
      </c>
      <c r="Z2650" s="8" t="str">
        <f>VLOOKUP($D2650,{"29 - Psychiatrie (Erwachsene)","BGI";"297 - stationsäquivalente Behandlung in der Erwachsenenpsychiatrie (29)","BGI";"30 - Kinder- und Jugendpsychiatrie","BGII";"307 - stationsäquivalente Behandlung in der Kinder- und Jugendpsychiatrie (30)","BGII";"31 - Psychosomatik","BGI";"","LEER";0,"Leer"},2,0)</f>
        <v>LEER</v>
      </c>
      <c r="AA2650" s="8" t="str">
        <f t="shared" si="366"/>
        <v>Stationen</v>
      </c>
    </row>
    <row r="2651" spans="2:27" ht="15" customHeight="1" x14ac:dyDescent="0.25">
      <c r="B2651" s="76" t="str">
        <f t="shared" si="368"/>
        <v>!!!</v>
      </c>
      <c r="C2651" s="310" t="str">
        <f>IF(LEN($E2651)&gt;0,VLOOKUP(TEXT($E2651,0),'Angaben Stationen'!$E$14:$V$215,17,0),"")</f>
        <v/>
      </c>
      <c r="D2651" s="254" t="str">
        <f>IF(LEN($E2651)&gt;0,VLOOKUP(TEXT($E2651,0),'Angaben Stationen'!$E$14:$V$215,18,0),"")</f>
        <v/>
      </c>
      <c r="E2651" s="344"/>
      <c r="F2651" s="256"/>
      <c r="G2651" s="256"/>
      <c r="H2651" s="307"/>
      <c r="I2651" s="183"/>
      <c r="R2651" s="8">
        <f t="shared" si="361"/>
        <v>0</v>
      </c>
      <c r="S2651" s="8">
        <f>VLOOKUP($D2651,{"29 - Psychiatrie (Erwachsene)",1;"30 - Kinder- und Jugendpsychiatrie",1;"297 - stationsäquivalente Behandlung in der Erwachsenenpsychiatrie (29)",1;"307 - stationsäquivalente Behandlung in der Kinder- und Jugendpsychiatrie (30)",1;"31 - Psychosomatik",1;"",0;0,0},2,0)</f>
        <v>0</v>
      </c>
      <c r="T2651" s="8">
        <f t="shared" si="367"/>
        <v>0</v>
      </c>
      <c r="U2651" s="8">
        <f t="shared" si="369"/>
        <v>0</v>
      </c>
      <c r="V2651" s="8">
        <f t="shared" si="362"/>
        <v>0</v>
      </c>
      <c r="W2651" s="8">
        <f t="shared" si="363"/>
        <v>0</v>
      </c>
      <c r="X2651" s="8">
        <f t="shared" si="364"/>
        <v>0</v>
      </c>
      <c r="Y2651" s="8" t="str">
        <f t="shared" si="365"/>
        <v/>
      </c>
      <c r="Z2651" s="8" t="str">
        <f>VLOOKUP($D2651,{"29 - Psychiatrie (Erwachsene)","BGI";"297 - stationsäquivalente Behandlung in der Erwachsenenpsychiatrie (29)","BGI";"30 - Kinder- und Jugendpsychiatrie","BGII";"307 - stationsäquivalente Behandlung in der Kinder- und Jugendpsychiatrie (30)","BGII";"31 - Psychosomatik","BGI";"","LEER";0,"Leer"},2,0)</f>
        <v>LEER</v>
      </c>
      <c r="AA2651" s="8" t="str">
        <f t="shared" si="366"/>
        <v>Stationen</v>
      </c>
    </row>
    <row r="2652" spans="2:27" ht="15" customHeight="1" x14ac:dyDescent="0.25">
      <c r="B2652" s="76" t="str">
        <f t="shared" si="368"/>
        <v>!!!</v>
      </c>
      <c r="C2652" s="310" t="str">
        <f>IF(LEN($E2652)&gt;0,VLOOKUP(TEXT($E2652,0),'Angaben Stationen'!$E$14:$V$215,17,0),"")</f>
        <v/>
      </c>
      <c r="D2652" s="254" t="str">
        <f>IF(LEN($E2652)&gt;0,VLOOKUP(TEXT($E2652,0),'Angaben Stationen'!$E$14:$V$215,18,0),"")</f>
        <v/>
      </c>
      <c r="E2652" s="344"/>
      <c r="F2652" s="256"/>
      <c r="G2652" s="256"/>
      <c r="H2652" s="307"/>
      <c r="I2652" s="183"/>
      <c r="R2652" s="8">
        <f t="shared" si="361"/>
        <v>0</v>
      </c>
      <c r="S2652" s="8">
        <f>VLOOKUP($D2652,{"29 - Psychiatrie (Erwachsene)",1;"30 - Kinder- und Jugendpsychiatrie",1;"297 - stationsäquivalente Behandlung in der Erwachsenenpsychiatrie (29)",1;"307 - stationsäquivalente Behandlung in der Kinder- und Jugendpsychiatrie (30)",1;"31 - Psychosomatik",1;"",0;0,0},2,0)</f>
        <v>0</v>
      </c>
      <c r="T2652" s="8">
        <f t="shared" si="367"/>
        <v>0</v>
      </c>
      <c r="U2652" s="8">
        <f t="shared" si="369"/>
        <v>0</v>
      </c>
      <c r="V2652" s="8">
        <f t="shared" si="362"/>
        <v>0</v>
      </c>
      <c r="W2652" s="8">
        <f t="shared" si="363"/>
        <v>0</v>
      </c>
      <c r="X2652" s="8">
        <f t="shared" si="364"/>
        <v>0</v>
      </c>
      <c r="Y2652" s="8" t="str">
        <f t="shared" si="365"/>
        <v/>
      </c>
      <c r="Z2652" s="8" t="str">
        <f>VLOOKUP($D2652,{"29 - Psychiatrie (Erwachsene)","BGI";"297 - stationsäquivalente Behandlung in der Erwachsenenpsychiatrie (29)","BGI";"30 - Kinder- und Jugendpsychiatrie","BGII";"307 - stationsäquivalente Behandlung in der Kinder- und Jugendpsychiatrie (30)","BGII";"31 - Psychosomatik","BGI";"","LEER";0,"Leer"},2,0)</f>
        <v>LEER</v>
      </c>
      <c r="AA2652" s="8" t="str">
        <f t="shared" si="366"/>
        <v>Stationen</v>
      </c>
    </row>
    <row r="2653" spans="2:27" ht="15" customHeight="1" x14ac:dyDescent="0.25">
      <c r="B2653" s="76" t="str">
        <f t="shared" si="368"/>
        <v>!!!</v>
      </c>
      <c r="C2653" s="310" t="str">
        <f>IF(LEN($E2653)&gt;0,VLOOKUP(TEXT($E2653,0),'Angaben Stationen'!$E$14:$V$215,17,0),"")</f>
        <v/>
      </c>
      <c r="D2653" s="254" t="str">
        <f>IF(LEN($E2653)&gt;0,VLOOKUP(TEXT($E2653,0),'Angaben Stationen'!$E$14:$V$215,18,0),"")</f>
        <v/>
      </c>
      <c r="E2653" s="344"/>
      <c r="F2653" s="256"/>
      <c r="G2653" s="256"/>
      <c r="H2653" s="307"/>
      <c r="I2653" s="183"/>
      <c r="R2653" s="8">
        <f t="shared" si="361"/>
        <v>0</v>
      </c>
      <c r="S2653" s="8">
        <f>VLOOKUP($D2653,{"29 - Psychiatrie (Erwachsene)",1;"30 - Kinder- und Jugendpsychiatrie",1;"297 - stationsäquivalente Behandlung in der Erwachsenenpsychiatrie (29)",1;"307 - stationsäquivalente Behandlung in der Kinder- und Jugendpsychiatrie (30)",1;"31 - Psychosomatik",1;"",0;0,0},2,0)</f>
        <v>0</v>
      </c>
      <c r="T2653" s="8">
        <f t="shared" si="367"/>
        <v>0</v>
      </c>
      <c r="U2653" s="8">
        <f t="shared" si="369"/>
        <v>0</v>
      </c>
      <c r="V2653" s="8">
        <f t="shared" si="362"/>
        <v>0</v>
      </c>
      <c r="W2653" s="8">
        <f t="shared" si="363"/>
        <v>0</v>
      </c>
      <c r="X2653" s="8">
        <f t="shared" si="364"/>
        <v>0</v>
      </c>
      <c r="Y2653" s="8" t="str">
        <f t="shared" si="365"/>
        <v/>
      </c>
      <c r="Z2653" s="8" t="str">
        <f>VLOOKUP($D2653,{"29 - Psychiatrie (Erwachsene)","BGI";"297 - stationsäquivalente Behandlung in der Erwachsenenpsychiatrie (29)","BGI";"30 - Kinder- und Jugendpsychiatrie","BGII";"307 - stationsäquivalente Behandlung in der Kinder- und Jugendpsychiatrie (30)","BGII";"31 - Psychosomatik","BGI";"","LEER";0,"Leer"},2,0)</f>
        <v>LEER</v>
      </c>
      <c r="AA2653" s="8" t="str">
        <f t="shared" si="366"/>
        <v>Stationen</v>
      </c>
    </row>
    <row r="2654" spans="2:27" ht="15" customHeight="1" x14ac:dyDescent="0.25">
      <c r="B2654" s="76" t="str">
        <f t="shared" si="368"/>
        <v>!!!</v>
      </c>
      <c r="C2654" s="310" t="str">
        <f>IF(LEN($E2654)&gt;0,VLOOKUP(TEXT($E2654,0),'Angaben Stationen'!$E$14:$V$215,17,0),"")</f>
        <v/>
      </c>
      <c r="D2654" s="254" t="str">
        <f>IF(LEN($E2654)&gt;0,VLOOKUP(TEXT($E2654,0),'Angaben Stationen'!$E$14:$V$215,18,0),"")</f>
        <v/>
      </c>
      <c r="E2654" s="344"/>
      <c r="F2654" s="256"/>
      <c r="G2654" s="256"/>
      <c r="H2654" s="307"/>
      <c r="I2654" s="183"/>
      <c r="R2654" s="8">
        <f t="shared" si="361"/>
        <v>0</v>
      </c>
      <c r="S2654" s="8">
        <f>VLOOKUP($D2654,{"29 - Psychiatrie (Erwachsene)",1;"30 - Kinder- und Jugendpsychiatrie",1;"297 - stationsäquivalente Behandlung in der Erwachsenenpsychiatrie (29)",1;"307 - stationsäquivalente Behandlung in der Kinder- und Jugendpsychiatrie (30)",1;"31 - Psychosomatik",1;"",0;0,0},2,0)</f>
        <v>0</v>
      </c>
      <c r="T2654" s="8">
        <f t="shared" si="367"/>
        <v>0</v>
      </c>
      <c r="U2654" s="8">
        <f t="shared" si="369"/>
        <v>0</v>
      </c>
      <c r="V2654" s="8">
        <f t="shared" si="362"/>
        <v>0</v>
      </c>
      <c r="W2654" s="8">
        <f t="shared" si="363"/>
        <v>0</v>
      </c>
      <c r="X2654" s="8">
        <f t="shared" si="364"/>
        <v>0</v>
      </c>
      <c r="Y2654" s="8" t="str">
        <f t="shared" si="365"/>
        <v/>
      </c>
      <c r="Z2654" s="8" t="str">
        <f>VLOOKUP($D2654,{"29 - Psychiatrie (Erwachsene)","BGI";"297 - stationsäquivalente Behandlung in der Erwachsenenpsychiatrie (29)","BGI";"30 - Kinder- und Jugendpsychiatrie","BGII";"307 - stationsäquivalente Behandlung in der Kinder- und Jugendpsychiatrie (30)","BGII";"31 - Psychosomatik","BGI";"","LEER";0,"Leer"},2,0)</f>
        <v>LEER</v>
      </c>
      <c r="AA2654" s="8" t="str">
        <f t="shared" si="366"/>
        <v>Stationen</v>
      </c>
    </row>
    <row r="2655" spans="2:27" ht="15" customHeight="1" x14ac:dyDescent="0.25">
      <c r="B2655" s="76" t="str">
        <f t="shared" si="368"/>
        <v>!!!</v>
      </c>
      <c r="C2655" s="310" t="str">
        <f>IF(LEN($E2655)&gt;0,VLOOKUP(TEXT($E2655,0),'Angaben Stationen'!$E$14:$V$215,17,0),"")</f>
        <v/>
      </c>
      <c r="D2655" s="254" t="str">
        <f>IF(LEN($E2655)&gt;0,VLOOKUP(TEXT($E2655,0),'Angaben Stationen'!$E$14:$V$215,18,0),"")</f>
        <v/>
      </c>
      <c r="E2655" s="344"/>
      <c r="F2655" s="256"/>
      <c r="G2655" s="256"/>
      <c r="H2655" s="307"/>
      <c r="I2655" s="183"/>
      <c r="R2655" s="8">
        <f t="shared" si="361"/>
        <v>0</v>
      </c>
      <c r="S2655" s="8">
        <f>VLOOKUP($D2655,{"29 - Psychiatrie (Erwachsene)",1;"30 - Kinder- und Jugendpsychiatrie",1;"297 - stationsäquivalente Behandlung in der Erwachsenenpsychiatrie (29)",1;"307 - stationsäquivalente Behandlung in der Kinder- und Jugendpsychiatrie (30)",1;"31 - Psychosomatik",1;"",0;0,0},2,0)</f>
        <v>0</v>
      </c>
      <c r="T2655" s="8">
        <f t="shared" si="367"/>
        <v>0</v>
      </c>
      <c r="U2655" s="8">
        <f t="shared" si="369"/>
        <v>0</v>
      </c>
      <c r="V2655" s="8">
        <f t="shared" si="362"/>
        <v>0</v>
      </c>
      <c r="W2655" s="8">
        <f t="shared" si="363"/>
        <v>0</v>
      </c>
      <c r="X2655" s="8">
        <f t="shared" si="364"/>
        <v>0</v>
      </c>
      <c r="Y2655" s="8" t="str">
        <f t="shared" si="365"/>
        <v/>
      </c>
      <c r="Z2655" s="8" t="str">
        <f>VLOOKUP($D2655,{"29 - Psychiatrie (Erwachsene)","BGI";"297 - stationsäquivalente Behandlung in der Erwachsenenpsychiatrie (29)","BGI";"30 - Kinder- und Jugendpsychiatrie","BGII";"307 - stationsäquivalente Behandlung in der Kinder- und Jugendpsychiatrie (30)","BGII";"31 - Psychosomatik","BGI";"","LEER";0,"Leer"},2,0)</f>
        <v>LEER</v>
      </c>
      <c r="AA2655" s="8" t="str">
        <f t="shared" si="366"/>
        <v>Stationen</v>
      </c>
    </row>
    <row r="2656" spans="2:27" ht="15" customHeight="1" x14ac:dyDescent="0.25">
      <c r="B2656" s="76" t="str">
        <f t="shared" si="368"/>
        <v>!!!</v>
      </c>
      <c r="C2656" s="310" t="str">
        <f>IF(LEN($E2656)&gt;0,VLOOKUP(TEXT($E2656,0),'Angaben Stationen'!$E$14:$V$215,17,0),"")</f>
        <v/>
      </c>
      <c r="D2656" s="254" t="str">
        <f>IF(LEN($E2656)&gt;0,VLOOKUP(TEXT($E2656,0),'Angaben Stationen'!$E$14:$V$215,18,0),"")</f>
        <v/>
      </c>
      <c r="E2656" s="344"/>
      <c r="F2656" s="256"/>
      <c r="G2656" s="256"/>
      <c r="H2656" s="307"/>
      <c r="I2656" s="183"/>
      <c r="R2656" s="8">
        <f t="shared" si="361"/>
        <v>0</v>
      </c>
      <c r="S2656" s="8">
        <f>VLOOKUP($D2656,{"29 - Psychiatrie (Erwachsene)",1;"30 - Kinder- und Jugendpsychiatrie",1;"297 - stationsäquivalente Behandlung in der Erwachsenenpsychiatrie (29)",1;"307 - stationsäquivalente Behandlung in der Kinder- und Jugendpsychiatrie (30)",1;"31 - Psychosomatik",1;"",0;0,0},2,0)</f>
        <v>0</v>
      </c>
      <c r="T2656" s="8">
        <f t="shared" si="367"/>
        <v>0</v>
      </c>
      <c r="U2656" s="8">
        <f t="shared" si="369"/>
        <v>0</v>
      </c>
      <c r="V2656" s="8">
        <f t="shared" si="362"/>
        <v>0</v>
      </c>
      <c r="W2656" s="8">
        <f t="shared" si="363"/>
        <v>0</v>
      </c>
      <c r="X2656" s="8">
        <f t="shared" si="364"/>
        <v>0</v>
      </c>
      <c r="Y2656" s="8" t="str">
        <f t="shared" si="365"/>
        <v/>
      </c>
      <c r="Z2656" s="8" t="str">
        <f>VLOOKUP($D2656,{"29 - Psychiatrie (Erwachsene)","BGI";"297 - stationsäquivalente Behandlung in der Erwachsenenpsychiatrie (29)","BGI";"30 - Kinder- und Jugendpsychiatrie","BGII";"307 - stationsäquivalente Behandlung in der Kinder- und Jugendpsychiatrie (30)","BGII";"31 - Psychosomatik","BGI";"","LEER";0,"Leer"},2,0)</f>
        <v>LEER</v>
      </c>
      <c r="AA2656" s="8" t="str">
        <f t="shared" si="366"/>
        <v>Stationen</v>
      </c>
    </row>
    <row r="2657" spans="2:27" ht="15" customHeight="1" x14ac:dyDescent="0.25">
      <c r="B2657" s="76" t="str">
        <f t="shared" si="368"/>
        <v>!!!</v>
      </c>
      <c r="C2657" s="310" t="str">
        <f>IF(LEN($E2657)&gt;0,VLOOKUP(TEXT($E2657,0),'Angaben Stationen'!$E$14:$V$215,17,0),"")</f>
        <v/>
      </c>
      <c r="D2657" s="254" t="str">
        <f>IF(LEN($E2657)&gt;0,VLOOKUP(TEXT($E2657,0),'Angaben Stationen'!$E$14:$V$215,18,0),"")</f>
        <v/>
      </c>
      <c r="E2657" s="344"/>
      <c r="F2657" s="256"/>
      <c r="G2657" s="256"/>
      <c r="H2657" s="307"/>
      <c r="I2657" s="183"/>
      <c r="R2657" s="8">
        <f t="shared" si="361"/>
        <v>0</v>
      </c>
      <c r="S2657" s="8">
        <f>VLOOKUP($D2657,{"29 - Psychiatrie (Erwachsene)",1;"30 - Kinder- und Jugendpsychiatrie",1;"297 - stationsäquivalente Behandlung in der Erwachsenenpsychiatrie (29)",1;"307 - stationsäquivalente Behandlung in der Kinder- und Jugendpsychiatrie (30)",1;"31 - Psychosomatik",1;"",0;0,0},2,0)</f>
        <v>0</v>
      </c>
      <c r="T2657" s="8">
        <f t="shared" si="367"/>
        <v>0</v>
      </c>
      <c r="U2657" s="8">
        <f t="shared" si="369"/>
        <v>0</v>
      </c>
      <c r="V2657" s="8">
        <f t="shared" si="362"/>
        <v>0</v>
      </c>
      <c r="W2657" s="8">
        <f t="shared" si="363"/>
        <v>0</v>
      </c>
      <c r="X2657" s="8">
        <f t="shared" si="364"/>
        <v>0</v>
      </c>
      <c r="Y2657" s="8" t="str">
        <f t="shared" si="365"/>
        <v/>
      </c>
      <c r="Z2657" s="8" t="str">
        <f>VLOOKUP($D2657,{"29 - Psychiatrie (Erwachsene)","BGI";"297 - stationsäquivalente Behandlung in der Erwachsenenpsychiatrie (29)","BGI";"30 - Kinder- und Jugendpsychiatrie","BGII";"307 - stationsäquivalente Behandlung in der Kinder- und Jugendpsychiatrie (30)","BGII";"31 - Psychosomatik","BGI";"","LEER";0,"Leer"},2,0)</f>
        <v>LEER</v>
      </c>
      <c r="AA2657" s="8" t="str">
        <f t="shared" si="366"/>
        <v>Stationen</v>
      </c>
    </row>
    <row r="2658" spans="2:27" ht="15" customHeight="1" x14ac:dyDescent="0.25">
      <c r="B2658" s="76" t="str">
        <f t="shared" si="368"/>
        <v>!!!</v>
      </c>
      <c r="C2658" s="310" t="str">
        <f>IF(LEN($E2658)&gt;0,VLOOKUP(TEXT($E2658,0),'Angaben Stationen'!$E$14:$V$215,17,0),"")</f>
        <v/>
      </c>
      <c r="D2658" s="254" t="str">
        <f>IF(LEN($E2658)&gt;0,VLOOKUP(TEXT($E2658,0),'Angaben Stationen'!$E$14:$V$215,18,0),"")</f>
        <v/>
      </c>
      <c r="E2658" s="344"/>
      <c r="F2658" s="256"/>
      <c r="G2658" s="256"/>
      <c r="H2658" s="307"/>
      <c r="I2658" s="183"/>
      <c r="R2658" s="8">
        <f t="shared" ref="R2658:R2721" si="370">IF(LEN(B2658)&gt;0,0,1)</f>
        <v>0</v>
      </c>
      <c r="S2658" s="8">
        <f>VLOOKUP($D2658,{"29 - Psychiatrie (Erwachsene)",1;"30 - Kinder- und Jugendpsychiatrie",1;"297 - stationsäquivalente Behandlung in der Erwachsenenpsychiatrie (29)",1;"307 - stationsäquivalente Behandlung in der Kinder- und Jugendpsychiatrie (30)",1;"31 - Psychosomatik",1;"",0;0,0},2,0)</f>
        <v>0</v>
      </c>
      <c r="T2658" s="8">
        <f t="shared" si="367"/>
        <v>0</v>
      </c>
      <c r="U2658" s="8">
        <f t="shared" si="369"/>
        <v>0</v>
      </c>
      <c r="V2658" s="8">
        <f t="shared" ref="V2658:V2721" si="371">IF(VALUE($F2658)&gt;0,1,0)</f>
        <v>0</v>
      </c>
      <c r="W2658" s="8">
        <f t="shared" ref="W2658:W2721" si="372">IF(LEN($G2658)&gt;0,1,0)</f>
        <v>0</v>
      </c>
      <c r="X2658" s="8">
        <f t="shared" ref="X2658:X2721" si="373">IF(LEN($H2658)&gt;0,1,0)</f>
        <v>0</v>
      </c>
      <c r="Y2658" s="8" t="str">
        <f t="shared" ref="Y2658:Y2721" si="374">IF($D2658&lt;&gt;"","MonatII","")</f>
        <v/>
      </c>
      <c r="Z2658" s="8" t="str">
        <f>VLOOKUP($D2658,{"29 - Psychiatrie (Erwachsene)","BGI";"297 - stationsäquivalente Behandlung in der Erwachsenenpsychiatrie (29)","BGI";"30 - Kinder- und Jugendpsychiatrie","BGII";"307 - stationsäquivalente Behandlung in der Kinder- und Jugendpsychiatrie (30)","BGII";"31 - Psychosomatik","BGI";"","LEER";0,"Leer"},2,0)</f>
        <v>LEER</v>
      </c>
      <c r="AA2658" s="8" t="str">
        <f t="shared" ref="AA2658:AA2721" si="375">"Stationen"</f>
        <v>Stationen</v>
      </c>
    </row>
    <row r="2659" spans="2:27" ht="15" customHeight="1" x14ac:dyDescent="0.25">
      <c r="B2659" s="76" t="str">
        <f t="shared" si="368"/>
        <v>!!!</v>
      </c>
      <c r="C2659" s="310" t="str">
        <f>IF(LEN($E2659)&gt;0,VLOOKUP(TEXT($E2659,0),'Angaben Stationen'!$E$14:$V$215,17,0),"")</f>
        <v/>
      </c>
      <c r="D2659" s="254" t="str">
        <f>IF(LEN($E2659)&gt;0,VLOOKUP(TEXT($E2659,0),'Angaben Stationen'!$E$14:$V$215,18,0),"")</f>
        <v/>
      </c>
      <c r="E2659" s="344"/>
      <c r="F2659" s="256"/>
      <c r="G2659" s="256"/>
      <c r="H2659" s="307"/>
      <c r="I2659" s="183"/>
      <c r="R2659" s="8">
        <f t="shared" si="370"/>
        <v>0</v>
      </c>
      <c r="S2659" s="8">
        <f>VLOOKUP($D2659,{"29 - Psychiatrie (Erwachsene)",1;"30 - Kinder- und Jugendpsychiatrie",1;"297 - stationsäquivalente Behandlung in der Erwachsenenpsychiatrie (29)",1;"307 - stationsäquivalente Behandlung in der Kinder- und Jugendpsychiatrie (30)",1;"31 - Psychosomatik",1;"",0;0,0},2,0)</f>
        <v>0</v>
      </c>
      <c r="T2659" s="8">
        <f t="shared" si="367"/>
        <v>0</v>
      </c>
      <c r="U2659" s="8">
        <f t="shared" si="369"/>
        <v>0</v>
      </c>
      <c r="V2659" s="8">
        <f t="shared" si="371"/>
        <v>0</v>
      </c>
      <c r="W2659" s="8">
        <f t="shared" si="372"/>
        <v>0</v>
      </c>
      <c r="X2659" s="8">
        <f t="shared" si="373"/>
        <v>0</v>
      </c>
      <c r="Y2659" s="8" t="str">
        <f t="shared" si="374"/>
        <v/>
      </c>
      <c r="Z2659" s="8" t="str">
        <f>VLOOKUP($D2659,{"29 - Psychiatrie (Erwachsene)","BGI";"297 - stationsäquivalente Behandlung in der Erwachsenenpsychiatrie (29)","BGI";"30 - Kinder- und Jugendpsychiatrie","BGII";"307 - stationsäquivalente Behandlung in der Kinder- und Jugendpsychiatrie (30)","BGII";"31 - Psychosomatik","BGI";"","LEER";0,"Leer"},2,0)</f>
        <v>LEER</v>
      </c>
      <c r="AA2659" s="8" t="str">
        <f t="shared" si="375"/>
        <v>Stationen</v>
      </c>
    </row>
    <row r="2660" spans="2:27" ht="15" customHeight="1" x14ac:dyDescent="0.25">
      <c r="B2660" s="76" t="str">
        <f t="shared" si="368"/>
        <v>!!!</v>
      </c>
      <c r="C2660" s="310" t="str">
        <f>IF(LEN($E2660)&gt;0,VLOOKUP(TEXT($E2660,0),'Angaben Stationen'!$E$14:$V$215,17,0),"")</f>
        <v/>
      </c>
      <c r="D2660" s="254" t="str">
        <f>IF(LEN($E2660)&gt;0,VLOOKUP(TEXT($E2660,0),'Angaben Stationen'!$E$14:$V$215,18,0),"")</f>
        <v/>
      </c>
      <c r="E2660" s="344"/>
      <c r="F2660" s="256"/>
      <c r="G2660" s="256"/>
      <c r="H2660" s="307"/>
      <c r="I2660" s="183"/>
      <c r="R2660" s="8">
        <f t="shared" si="370"/>
        <v>0</v>
      </c>
      <c r="S2660" s="8">
        <f>VLOOKUP($D2660,{"29 - Psychiatrie (Erwachsene)",1;"30 - Kinder- und Jugendpsychiatrie",1;"297 - stationsäquivalente Behandlung in der Erwachsenenpsychiatrie (29)",1;"307 - stationsäquivalente Behandlung in der Kinder- und Jugendpsychiatrie (30)",1;"31 - Psychosomatik",1;"",0;0,0},2,0)</f>
        <v>0</v>
      </c>
      <c r="T2660" s="8">
        <f t="shared" si="367"/>
        <v>0</v>
      </c>
      <c r="U2660" s="8">
        <f t="shared" si="369"/>
        <v>0</v>
      </c>
      <c r="V2660" s="8">
        <f t="shared" si="371"/>
        <v>0</v>
      </c>
      <c r="W2660" s="8">
        <f t="shared" si="372"/>
        <v>0</v>
      </c>
      <c r="X2660" s="8">
        <f t="shared" si="373"/>
        <v>0</v>
      </c>
      <c r="Y2660" s="8" t="str">
        <f t="shared" si="374"/>
        <v/>
      </c>
      <c r="Z2660" s="8" t="str">
        <f>VLOOKUP($D2660,{"29 - Psychiatrie (Erwachsene)","BGI";"297 - stationsäquivalente Behandlung in der Erwachsenenpsychiatrie (29)","BGI";"30 - Kinder- und Jugendpsychiatrie","BGII";"307 - stationsäquivalente Behandlung in der Kinder- und Jugendpsychiatrie (30)","BGII";"31 - Psychosomatik","BGI";"","LEER";0,"Leer"},2,0)</f>
        <v>LEER</v>
      </c>
      <c r="AA2660" s="8" t="str">
        <f t="shared" si="375"/>
        <v>Stationen</v>
      </c>
    </row>
    <row r="2661" spans="2:27" ht="15" customHeight="1" x14ac:dyDescent="0.25">
      <c r="B2661" s="76" t="str">
        <f t="shared" si="368"/>
        <v>!!!</v>
      </c>
      <c r="C2661" s="310" t="str">
        <f>IF(LEN($E2661)&gt;0,VLOOKUP(TEXT($E2661,0),'Angaben Stationen'!$E$14:$V$215,17,0),"")</f>
        <v/>
      </c>
      <c r="D2661" s="254" t="str">
        <f>IF(LEN($E2661)&gt;0,VLOOKUP(TEXT($E2661,0),'Angaben Stationen'!$E$14:$V$215,18,0),"")</f>
        <v/>
      </c>
      <c r="E2661" s="344"/>
      <c r="F2661" s="256"/>
      <c r="G2661" s="256"/>
      <c r="H2661" s="307"/>
      <c r="I2661" s="183"/>
      <c r="R2661" s="8">
        <f t="shared" si="370"/>
        <v>0</v>
      </c>
      <c r="S2661" s="8">
        <f>VLOOKUP($D2661,{"29 - Psychiatrie (Erwachsene)",1;"30 - Kinder- und Jugendpsychiatrie",1;"297 - stationsäquivalente Behandlung in der Erwachsenenpsychiatrie (29)",1;"307 - stationsäquivalente Behandlung in der Kinder- und Jugendpsychiatrie (30)",1;"31 - Psychosomatik",1;"",0;0,0},2,0)</f>
        <v>0</v>
      </c>
      <c r="T2661" s="8">
        <f t="shared" si="367"/>
        <v>0</v>
      </c>
      <c r="U2661" s="8">
        <f t="shared" si="369"/>
        <v>0</v>
      </c>
      <c r="V2661" s="8">
        <f t="shared" si="371"/>
        <v>0</v>
      </c>
      <c r="W2661" s="8">
        <f t="shared" si="372"/>
        <v>0</v>
      </c>
      <c r="X2661" s="8">
        <f t="shared" si="373"/>
        <v>0</v>
      </c>
      <c r="Y2661" s="8" t="str">
        <f t="shared" si="374"/>
        <v/>
      </c>
      <c r="Z2661" s="8" t="str">
        <f>VLOOKUP($D2661,{"29 - Psychiatrie (Erwachsene)","BGI";"297 - stationsäquivalente Behandlung in der Erwachsenenpsychiatrie (29)","BGI";"30 - Kinder- und Jugendpsychiatrie","BGII";"307 - stationsäquivalente Behandlung in der Kinder- und Jugendpsychiatrie (30)","BGII";"31 - Psychosomatik","BGI";"","LEER";0,"Leer"},2,0)</f>
        <v>LEER</v>
      </c>
      <c r="AA2661" s="8" t="str">
        <f t="shared" si="375"/>
        <v>Stationen</v>
      </c>
    </row>
    <row r="2662" spans="2:27" ht="15" customHeight="1" x14ac:dyDescent="0.25">
      <c r="B2662" s="76" t="str">
        <f t="shared" si="368"/>
        <v>!!!</v>
      </c>
      <c r="C2662" s="310" t="str">
        <f>IF(LEN($E2662)&gt;0,VLOOKUP(TEXT($E2662,0),'Angaben Stationen'!$E$14:$V$215,17,0),"")</f>
        <v/>
      </c>
      <c r="D2662" s="254" t="str">
        <f>IF(LEN($E2662)&gt;0,VLOOKUP(TEXT($E2662,0),'Angaben Stationen'!$E$14:$V$215,18,0),"")</f>
        <v/>
      </c>
      <c r="E2662" s="344"/>
      <c r="F2662" s="256"/>
      <c r="G2662" s="256"/>
      <c r="H2662" s="307"/>
      <c r="I2662" s="183"/>
      <c r="R2662" s="8">
        <f t="shared" si="370"/>
        <v>0</v>
      </c>
      <c r="S2662" s="8">
        <f>VLOOKUP($D2662,{"29 - Psychiatrie (Erwachsene)",1;"30 - Kinder- und Jugendpsychiatrie",1;"297 - stationsäquivalente Behandlung in der Erwachsenenpsychiatrie (29)",1;"307 - stationsäquivalente Behandlung in der Kinder- und Jugendpsychiatrie (30)",1;"31 - Psychosomatik",1;"",0;0,0},2,0)</f>
        <v>0</v>
      </c>
      <c r="T2662" s="8">
        <f t="shared" ref="T2662:T2725" si="376">IF(LEN($C2662)&gt;0,1,0)</f>
        <v>0</v>
      </c>
      <c r="U2662" s="8">
        <f t="shared" si="369"/>
        <v>0</v>
      </c>
      <c r="V2662" s="8">
        <f t="shared" si="371"/>
        <v>0</v>
      </c>
      <c r="W2662" s="8">
        <f t="shared" si="372"/>
        <v>0</v>
      </c>
      <c r="X2662" s="8">
        <f t="shared" si="373"/>
        <v>0</v>
      </c>
      <c r="Y2662" s="8" t="str">
        <f t="shared" si="374"/>
        <v/>
      </c>
      <c r="Z2662" s="8" t="str">
        <f>VLOOKUP($D2662,{"29 - Psychiatrie (Erwachsene)","BGI";"297 - stationsäquivalente Behandlung in der Erwachsenenpsychiatrie (29)","BGI";"30 - Kinder- und Jugendpsychiatrie","BGII";"307 - stationsäquivalente Behandlung in der Kinder- und Jugendpsychiatrie (30)","BGII";"31 - Psychosomatik","BGI";"","LEER";0,"Leer"},2,0)</f>
        <v>LEER</v>
      </c>
      <c r="AA2662" s="8" t="str">
        <f t="shared" si="375"/>
        <v>Stationen</v>
      </c>
    </row>
    <row r="2663" spans="2:27" ht="15" customHeight="1" x14ac:dyDescent="0.25">
      <c r="B2663" s="76" t="str">
        <f t="shared" si="368"/>
        <v>!!!</v>
      </c>
      <c r="C2663" s="310" t="str">
        <f>IF(LEN($E2663)&gt;0,VLOOKUP(TEXT($E2663,0),'Angaben Stationen'!$E$14:$V$215,17,0),"")</f>
        <v/>
      </c>
      <c r="D2663" s="254" t="str">
        <f>IF(LEN($E2663)&gt;0,VLOOKUP(TEXT($E2663,0),'Angaben Stationen'!$E$14:$V$215,18,0),"")</f>
        <v/>
      </c>
      <c r="E2663" s="344"/>
      <c r="F2663" s="256"/>
      <c r="G2663" s="256"/>
      <c r="H2663" s="307"/>
      <c r="I2663" s="183"/>
      <c r="R2663" s="8">
        <f t="shared" si="370"/>
        <v>0</v>
      </c>
      <c r="S2663" s="8">
        <f>VLOOKUP($D2663,{"29 - Psychiatrie (Erwachsene)",1;"30 - Kinder- und Jugendpsychiatrie",1;"297 - stationsäquivalente Behandlung in der Erwachsenenpsychiatrie (29)",1;"307 - stationsäquivalente Behandlung in der Kinder- und Jugendpsychiatrie (30)",1;"31 - Psychosomatik",1;"",0;0,0},2,0)</f>
        <v>0</v>
      </c>
      <c r="T2663" s="8">
        <f t="shared" si="376"/>
        <v>0</v>
      </c>
      <c r="U2663" s="8">
        <f t="shared" si="369"/>
        <v>0</v>
      </c>
      <c r="V2663" s="8">
        <f t="shared" si="371"/>
        <v>0</v>
      </c>
      <c r="W2663" s="8">
        <f t="shared" si="372"/>
        <v>0</v>
      </c>
      <c r="X2663" s="8">
        <f t="shared" si="373"/>
        <v>0</v>
      </c>
      <c r="Y2663" s="8" t="str">
        <f t="shared" si="374"/>
        <v/>
      </c>
      <c r="Z2663" s="8" t="str">
        <f>VLOOKUP($D2663,{"29 - Psychiatrie (Erwachsene)","BGI";"297 - stationsäquivalente Behandlung in der Erwachsenenpsychiatrie (29)","BGI";"30 - Kinder- und Jugendpsychiatrie","BGII";"307 - stationsäquivalente Behandlung in der Kinder- und Jugendpsychiatrie (30)","BGII";"31 - Psychosomatik","BGI";"","LEER";0,"Leer"},2,0)</f>
        <v>LEER</v>
      </c>
      <c r="AA2663" s="8" t="str">
        <f t="shared" si="375"/>
        <v>Stationen</v>
      </c>
    </row>
    <row r="2664" spans="2:27" ht="15" customHeight="1" x14ac:dyDescent="0.25">
      <c r="B2664" s="76" t="str">
        <f t="shared" si="368"/>
        <v>!!!</v>
      </c>
      <c r="C2664" s="310" t="str">
        <f>IF(LEN($E2664)&gt;0,VLOOKUP(TEXT($E2664,0),'Angaben Stationen'!$E$14:$V$215,17,0),"")</f>
        <v/>
      </c>
      <c r="D2664" s="254" t="str">
        <f>IF(LEN($E2664)&gt;0,VLOOKUP(TEXT($E2664,0),'Angaben Stationen'!$E$14:$V$215,18,0),"")</f>
        <v/>
      </c>
      <c r="E2664" s="344"/>
      <c r="F2664" s="256"/>
      <c r="G2664" s="256"/>
      <c r="H2664" s="307"/>
      <c r="I2664" s="183"/>
      <c r="R2664" s="8">
        <f t="shared" si="370"/>
        <v>0</v>
      </c>
      <c r="S2664" s="8">
        <f>VLOOKUP($D2664,{"29 - Psychiatrie (Erwachsene)",1;"30 - Kinder- und Jugendpsychiatrie",1;"297 - stationsäquivalente Behandlung in der Erwachsenenpsychiatrie (29)",1;"307 - stationsäquivalente Behandlung in der Kinder- und Jugendpsychiatrie (30)",1;"31 - Psychosomatik",1;"",0;0,0},2,0)</f>
        <v>0</v>
      </c>
      <c r="T2664" s="8">
        <f t="shared" si="376"/>
        <v>0</v>
      </c>
      <c r="U2664" s="8">
        <f t="shared" si="369"/>
        <v>0</v>
      </c>
      <c r="V2664" s="8">
        <f t="shared" si="371"/>
        <v>0</v>
      </c>
      <c r="W2664" s="8">
        <f t="shared" si="372"/>
        <v>0</v>
      </c>
      <c r="X2664" s="8">
        <f t="shared" si="373"/>
        <v>0</v>
      </c>
      <c r="Y2664" s="8" t="str">
        <f t="shared" si="374"/>
        <v/>
      </c>
      <c r="Z2664" s="8" t="str">
        <f>VLOOKUP($D2664,{"29 - Psychiatrie (Erwachsene)","BGI";"297 - stationsäquivalente Behandlung in der Erwachsenenpsychiatrie (29)","BGI";"30 - Kinder- und Jugendpsychiatrie","BGII";"307 - stationsäquivalente Behandlung in der Kinder- und Jugendpsychiatrie (30)","BGII";"31 - Psychosomatik","BGI";"","LEER";0,"Leer"},2,0)</f>
        <v>LEER</v>
      </c>
      <c r="AA2664" s="8" t="str">
        <f t="shared" si="375"/>
        <v>Stationen</v>
      </c>
    </row>
    <row r="2665" spans="2:27" ht="15" customHeight="1" x14ac:dyDescent="0.25">
      <c r="B2665" s="76" t="str">
        <f t="shared" si="368"/>
        <v>!!!</v>
      </c>
      <c r="C2665" s="310" t="str">
        <f>IF(LEN($E2665)&gt;0,VLOOKUP(TEXT($E2665,0),'Angaben Stationen'!$E$14:$V$215,17,0),"")</f>
        <v/>
      </c>
      <c r="D2665" s="254" t="str">
        <f>IF(LEN($E2665)&gt;0,VLOOKUP(TEXT($E2665,0),'Angaben Stationen'!$E$14:$V$215,18,0),"")</f>
        <v/>
      </c>
      <c r="E2665" s="344"/>
      <c r="F2665" s="256"/>
      <c r="G2665" s="256"/>
      <c r="H2665" s="307"/>
      <c r="I2665" s="183"/>
      <c r="R2665" s="8">
        <f t="shared" si="370"/>
        <v>0</v>
      </c>
      <c r="S2665" s="8">
        <f>VLOOKUP($D2665,{"29 - Psychiatrie (Erwachsene)",1;"30 - Kinder- und Jugendpsychiatrie",1;"297 - stationsäquivalente Behandlung in der Erwachsenenpsychiatrie (29)",1;"307 - stationsäquivalente Behandlung in der Kinder- und Jugendpsychiatrie (30)",1;"31 - Psychosomatik",1;"",0;0,0},2,0)</f>
        <v>0</v>
      </c>
      <c r="T2665" s="8">
        <f t="shared" si="376"/>
        <v>0</v>
      </c>
      <c r="U2665" s="8">
        <f t="shared" si="369"/>
        <v>0</v>
      </c>
      <c r="V2665" s="8">
        <f t="shared" si="371"/>
        <v>0</v>
      </c>
      <c r="W2665" s="8">
        <f t="shared" si="372"/>
        <v>0</v>
      </c>
      <c r="X2665" s="8">
        <f t="shared" si="373"/>
        <v>0</v>
      </c>
      <c r="Y2665" s="8" t="str">
        <f t="shared" si="374"/>
        <v/>
      </c>
      <c r="Z2665" s="8" t="str">
        <f>VLOOKUP($D2665,{"29 - Psychiatrie (Erwachsene)","BGI";"297 - stationsäquivalente Behandlung in der Erwachsenenpsychiatrie (29)","BGI";"30 - Kinder- und Jugendpsychiatrie","BGII";"307 - stationsäquivalente Behandlung in der Kinder- und Jugendpsychiatrie (30)","BGII";"31 - Psychosomatik","BGI";"","LEER";0,"Leer"},2,0)</f>
        <v>LEER</v>
      </c>
      <c r="AA2665" s="8" t="str">
        <f t="shared" si="375"/>
        <v>Stationen</v>
      </c>
    </row>
    <row r="2666" spans="2:27" ht="15" customHeight="1" x14ac:dyDescent="0.25">
      <c r="B2666" s="76" t="str">
        <f t="shared" si="368"/>
        <v>!!!</v>
      </c>
      <c r="C2666" s="310" t="str">
        <f>IF(LEN($E2666)&gt;0,VLOOKUP(TEXT($E2666,0),'Angaben Stationen'!$E$14:$V$215,17,0),"")</f>
        <v/>
      </c>
      <c r="D2666" s="254" t="str">
        <f>IF(LEN($E2666)&gt;0,VLOOKUP(TEXT($E2666,0),'Angaben Stationen'!$E$14:$V$215,18,0),"")</f>
        <v/>
      </c>
      <c r="E2666" s="344"/>
      <c r="F2666" s="256"/>
      <c r="G2666" s="256"/>
      <c r="H2666" s="307"/>
      <c r="I2666" s="183"/>
      <c r="R2666" s="8">
        <f t="shared" si="370"/>
        <v>0</v>
      </c>
      <c r="S2666" s="8">
        <f>VLOOKUP($D2666,{"29 - Psychiatrie (Erwachsene)",1;"30 - Kinder- und Jugendpsychiatrie",1;"297 - stationsäquivalente Behandlung in der Erwachsenenpsychiatrie (29)",1;"307 - stationsäquivalente Behandlung in der Kinder- und Jugendpsychiatrie (30)",1;"31 - Psychosomatik",1;"",0;0,0},2,0)</f>
        <v>0</v>
      </c>
      <c r="T2666" s="8">
        <f t="shared" si="376"/>
        <v>0</v>
      </c>
      <c r="U2666" s="8">
        <f t="shared" si="369"/>
        <v>0</v>
      </c>
      <c r="V2666" s="8">
        <f t="shared" si="371"/>
        <v>0</v>
      </c>
      <c r="W2666" s="8">
        <f t="shared" si="372"/>
        <v>0</v>
      </c>
      <c r="X2666" s="8">
        <f t="shared" si="373"/>
        <v>0</v>
      </c>
      <c r="Y2666" s="8" t="str">
        <f t="shared" si="374"/>
        <v/>
      </c>
      <c r="Z2666" s="8" t="str">
        <f>VLOOKUP($D2666,{"29 - Psychiatrie (Erwachsene)","BGI";"297 - stationsäquivalente Behandlung in der Erwachsenenpsychiatrie (29)","BGI";"30 - Kinder- und Jugendpsychiatrie","BGII";"307 - stationsäquivalente Behandlung in der Kinder- und Jugendpsychiatrie (30)","BGII";"31 - Psychosomatik","BGI";"","LEER";0,"Leer"},2,0)</f>
        <v>LEER</v>
      </c>
      <c r="AA2666" s="8" t="str">
        <f t="shared" si="375"/>
        <v>Stationen</v>
      </c>
    </row>
    <row r="2667" spans="2:27" ht="15" customHeight="1" x14ac:dyDescent="0.25">
      <c r="B2667" s="76" t="str">
        <f t="shared" si="368"/>
        <v>!!!</v>
      </c>
      <c r="C2667" s="310" t="str">
        <f>IF(LEN($E2667)&gt;0,VLOOKUP(TEXT($E2667,0),'Angaben Stationen'!$E$14:$V$215,17,0),"")</f>
        <v/>
      </c>
      <c r="D2667" s="254" t="str">
        <f>IF(LEN($E2667)&gt;0,VLOOKUP(TEXT($E2667,0),'Angaben Stationen'!$E$14:$V$215,18,0),"")</f>
        <v/>
      </c>
      <c r="E2667" s="344"/>
      <c r="F2667" s="256"/>
      <c r="G2667" s="256"/>
      <c r="H2667" s="307"/>
      <c r="I2667" s="183"/>
      <c r="R2667" s="8">
        <f t="shared" si="370"/>
        <v>0</v>
      </c>
      <c r="S2667" s="8">
        <f>VLOOKUP($D2667,{"29 - Psychiatrie (Erwachsene)",1;"30 - Kinder- und Jugendpsychiatrie",1;"297 - stationsäquivalente Behandlung in der Erwachsenenpsychiatrie (29)",1;"307 - stationsäquivalente Behandlung in der Kinder- und Jugendpsychiatrie (30)",1;"31 - Psychosomatik",1;"",0;0,0},2,0)</f>
        <v>0</v>
      </c>
      <c r="T2667" s="8">
        <f t="shared" si="376"/>
        <v>0</v>
      </c>
      <c r="U2667" s="8">
        <f t="shared" si="369"/>
        <v>0</v>
      </c>
      <c r="V2667" s="8">
        <f t="shared" si="371"/>
        <v>0</v>
      </c>
      <c r="W2667" s="8">
        <f t="shared" si="372"/>
        <v>0</v>
      </c>
      <c r="X2667" s="8">
        <f t="shared" si="373"/>
        <v>0</v>
      </c>
      <c r="Y2667" s="8" t="str">
        <f t="shared" si="374"/>
        <v/>
      </c>
      <c r="Z2667" s="8" t="str">
        <f>VLOOKUP($D2667,{"29 - Psychiatrie (Erwachsene)","BGI";"297 - stationsäquivalente Behandlung in der Erwachsenenpsychiatrie (29)","BGI";"30 - Kinder- und Jugendpsychiatrie","BGII";"307 - stationsäquivalente Behandlung in der Kinder- und Jugendpsychiatrie (30)","BGII";"31 - Psychosomatik","BGI";"","LEER";0,"Leer"},2,0)</f>
        <v>LEER</v>
      </c>
      <c r="AA2667" s="8" t="str">
        <f t="shared" si="375"/>
        <v>Stationen</v>
      </c>
    </row>
    <row r="2668" spans="2:27" ht="15" customHeight="1" x14ac:dyDescent="0.25">
      <c r="B2668" s="76" t="str">
        <f t="shared" si="368"/>
        <v>!!!</v>
      </c>
      <c r="C2668" s="310" t="str">
        <f>IF(LEN($E2668)&gt;0,VLOOKUP(TEXT($E2668,0),'Angaben Stationen'!$E$14:$V$215,17,0),"")</f>
        <v/>
      </c>
      <c r="D2668" s="254" t="str">
        <f>IF(LEN($E2668)&gt;0,VLOOKUP(TEXT($E2668,0),'Angaben Stationen'!$E$14:$V$215,18,0),"")</f>
        <v/>
      </c>
      <c r="E2668" s="344"/>
      <c r="F2668" s="256"/>
      <c r="G2668" s="256"/>
      <c r="H2668" s="307"/>
      <c r="I2668" s="183"/>
      <c r="R2668" s="8">
        <f t="shared" si="370"/>
        <v>0</v>
      </c>
      <c r="S2668" s="8">
        <f>VLOOKUP($D2668,{"29 - Psychiatrie (Erwachsene)",1;"30 - Kinder- und Jugendpsychiatrie",1;"297 - stationsäquivalente Behandlung in der Erwachsenenpsychiatrie (29)",1;"307 - stationsäquivalente Behandlung in der Kinder- und Jugendpsychiatrie (30)",1;"31 - Psychosomatik",1;"",0;0,0},2,0)</f>
        <v>0</v>
      </c>
      <c r="T2668" s="8">
        <f t="shared" si="376"/>
        <v>0</v>
      </c>
      <c r="U2668" s="8">
        <f t="shared" si="369"/>
        <v>0</v>
      </c>
      <c r="V2668" s="8">
        <f t="shared" si="371"/>
        <v>0</v>
      </c>
      <c r="W2668" s="8">
        <f t="shared" si="372"/>
        <v>0</v>
      </c>
      <c r="X2668" s="8">
        <f t="shared" si="373"/>
        <v>0</v>
      </c>
      <c r="Y2668" s="8" t="str">
        <f t="shared" si="374"/>
        <v/>
      </c>
      <c r="Z2668" s="8" t="str">
        <f>VLOOKUP($D2668,{"29 - Psychiatrie (Erwachsene)","BGI";"297 - stationsäquivalente Behandlung in der Erwachsenenpsychiatrie (29)","BGI";"30 - Kinder- und Jugendpsychiatrie","BGII";"307 - stationsäquivalente Behandlung in der Kinder- und Jugendpsychiatrie (30)","BGII";"31 - Psychosomatik","BGI";"","LEER";0,"Leer"},2,0)</f>
        <v>LEER</v>
      </c>
      <c r="AA2668" s="8" t="str">
        <f t="shared" si="375"/>
        <v>Stationen</v>
      </c>
    </row>
    <row r="2669" spans="2:27" ht="15" customHeight="1" x14ac:dyDescent="0.25">
      <c r="B2669" s="76" t="str">
        <f t="shared" si="368"/>
        <v>!!!</v>
      </c>
      <c r="C2669" s="310" t="str">
        <f>IF(LEN($E2669)&gt;0,VLOOKUP(TEXT($E2669,0),'Angaben Stationen'!$E$14:$V$215,17,0),"")</f>
        <v/>
      </c>
      <c r="D2669" s="254" t="str">
        <f>IF(LEN($E2669)&gt;0,VLOOKUP(TEXT($E2669,0),'Angaben Stationen'!$E$14:$V$215,18,0),"")</f>
        <v/>
      </c>
      <c r="E2669" s="344"/>
      <c r="F2669" s="256"/>
      <c r="G2669" s="256"/>
      <c r="H2669" s="307"/>
      <c r="I2669" s="183"/>
      <c r="R2669" s="8">
        <f t="shared" si="370"/>
        <v>0</v>
      </c>
      <c r="S2669" s="8">
        <f>VLOOKUP($D2669,{"29 - Psychiatrie (Erwachsene)",1;"30 - Kinder- und Jugendpsychiatrie",1;"297 - stationsäquivalente Behandlung in der Erwachsenenpsychiatrie (29)",1;"307 - stationsäquivalente Behandlung in der Kinder- und Jugendpsychiatrie (30)",1;"31 - Psychosomatik",1;"",0;0,0},2,0)</f>
        <v>0</v>
      </c>
      <c r="T2669" s="8">
        <f t="shared" si="376"/>
        <v>0</v>
      </c>
      <c r="U2669" s="8">
        <f t="shared" si="369"/>
        <v>0</v>
      </c>
      <c r="V2669" s="8">
        <f t="shared" si="371"/>
        <v>0</v>
      </c>
      <c r="W2669" s="8">
        <f t="shared" si="372"/>
        <v>0</v>
      </c>
      <c r="X2669" s="8">
        <f t="shared" si="373"/>
        <v>0</v>
      </c>
      <c r="Y2669" s="8" t="str">
        <f t="shared" si="374"/>
        <v/>
      </c>
      <c r="Z2669" s="8" t="str">
        <f>VLOOKUP($D2669,{"29 - Psychiatrie (Erwachsene)","BGI";"297 - stationsäquivalente Behandlung in der Erwachsenenpsychiatrie (29)","BGI";"30 - Kinder- und Jugendpsychiatrie","BGII";"307 - stationsäquivalente Behandlung in der Kinder- und Jugendpsychiatrie (30)","BGII";"31 - Psychosomatik","BGI";"","LEER";0,"Leer"},2,0)</f>
        <v>LEER</v>
      </c>
      <c r="AA2669" s="8" t="str">
        <f t="shared" si="375"/>
        <v>Stationen</v>
      </c>
    </row>
    <row r="2670" spans="2:27" ht="15" customHeight="1" x14ac:dyDescent="0.25">
      <c r="B2670" s="76" t="str">
        <f t="shared" si="368"/>
        <v>!!!</v>
      </c>
      <c r="C2670" s="310" t="str">
        <f>IF(LEN($E2670)&gt;0,VLOOKUP(TEXT($E2670,0),'Angaben Stationen'!$E$14:$V$215,17,0),"")</f>
        <v/>
      </c>
      <c r="D2670" s="254" t="str">
        <f>IF(LEN($E2670)&gt;0,VLOOKUP(TEXT($E2670,0),'Angaben Stationen'!$E$14:$V$215,18,0),"")</f>
        <v/>
      </c>
      <c r="E2670" s="344"/>
      <c r="F2670" s="256"/>
      <c r="G2670" s="256"/>
      <c r="H2670" s="307"/>
      <c r="I2670" s="183"/>
      <c r="R2670" s="8">
        <f t="shared" si="370"/>
        <v>0</v>
      </c>
      <c r="S2670" s="8">
        <f>VLOOKUP($D2670,{"29 - Psychiatrie (Erwachsene)",1;"30 - Kinder- und Jugendpsychiatrie",1;"297 - stationsäquivalente Behandlung in der Erwachsenenpsychiatrie (29)",1;"307 - stationsäquivalente Behandlung in der Kinder- und Jugendpsychiatrie (30)",1;"31 - Psychosomatik",1;"",0;0,0},2,0)</f>
        <v>0</v>
      </c>
      <c r="T2670" s="8">
        <f t="shared" si="376"/>
        <v>0</v>
      </c>
      <c r="U2670" s="8">
        <f t="shared" si="369"/>
        <v>0</v>
      </c>
      <c r="V2670" s="8">
        <f t="shared" si="371"/>
        <v>0</v>
      </c>
      <c r="W2670" s="8">
        <f t="shared" si="372"/>
        <v>0</v>
      </c>
      <c r="X2670" s="8">
        <f t="shared" si="373"/>
        <v>0</v>
      </c>
      <c r="Y2670" s="8" t="str">
        <f t="shared" si="374"/>
        <v/>
      </c>
      <c r="Z2670" s="8" t="str">
        <f>VLOOKUP($D2670,{"29 - Psychiatrie (Erwachsene)","BGI";"297 - stationsäquivalente Behandlung in der Erwachsenenpsychiatrie (29)","BGI";"30 - Kinder- und Jugendpsychiatrie","BGII";"307 - stationsäquivalente Behandlung in der Kinder- und Jugendpsychiatrie (30)","BGII";"31 - Psychosomatik","BGI";"","LEER";0,"Leer"},2,0)</f>
        <v>LEER</v>
      </c>
      <c r="AA2670" s="8" t="str">
        <f t="shared" si="375"/>
        <v>Stationen</v>
      </c>
    </row>
    <row r="2671" spans="2:27" ht="15" customHeight="1" x14ac:dyDescent="0.25">
      <c r="B2671" s="76" t="str">
        <f t="shared" si="368"/>
        <v>!!!</v>
      </c>
      <c r="C2671" s="310" t="str">
        <f>IF(LEN($E2671)&gt;0,VLOOKUP(TEXT($E2671,0),'Angaben Stationen'!$E$14:$V$215,17,0),"")</f>
        <v/>
      </c>
      <c r="D2671" s="254" t="str">
        <f>IF(LEN($E2671)&gt;0,VLOOKUP(TEXT($E2671,0),'Angaben Stationen'!$E$14:$V$215,18,0),"")</f>
        <v/>
      </c>
      <c r="E2671" s="344"/>
      <c r="F2671" s="256"/>
      <c r="G2671" s="256"/>
      <c r="H2671" s="307"/>
      <c r="I2671" s="183"/>
      <c r="R2671" s="8">
        <f t="shared" si="370"/>
        <v>0</v>
      </c>
      <c r="S2671" s="8">
        <f>VLOOKUP($D2671,{"29 - Psychiatrie (Erwachsene)",1;"30 - Kinder- und Jugendpsychiatrie",1;"297 - stationsäquivalente Behandlung in der Erwachsenenpsychiatrie (29)",1;"307 - stationsäquivalente Behandlung in der Kinder- und Jugendpsychiatrie (30)",1;"31 - Psychosomatik",1;"",0;0,0},2,0)</f>
        <v>0</v>
      </c>
      <c r="T2671" s="8">
        <f t="shared" si="376"/>
        <v>0</v>
      </c>
      <c r="U2671" s="8">
        <f t="shared" si="369"/>
        <v>0</v>
      </c>
      <c r="V2671" s="8">
        <f t="shared" si="371"/>
        <v>0</v>
      </c>
      <c r="W2671" s="8">
        <f t="shared" si="372"/>
        <v>0</v>
      </c>
      <c r="X2671" s="8">
        <f t="shared" si="373"/>
        <v>0</v>
      </c>
      <c r="Y2671" s="8" t="str">
        <f t="shared" si="374"/>
        <v/>
      </c>
      <c r="Z2671" s="8" t="str">
        <f>VLOOKUP($D2671,{"29 - Psychiatrie (Erwachsene)","BGI";"297 - stationsäquivalente Behandlung in der Erwachsenenpsychiatrie (29)","BGI";"30 - Kinder- und Jugendpsychiatrie","BGII";"307 - stationsäquivalente Behandlung in der Kinder- und Jugendpsychiatrie (30)","BGII";"31 - Psychosomatik","BGI";"","LEER";0,"Leer"},2,0)</f>
        <v>LEER</v>
      </c>
      <c r="AA2671" s="8" t="str">
        <f t="shared" si="375"/>
        <v>Stationen</v>
      </c>
    </row>
    <row r="2672" spans="2:27" ht="15" customHeight="1" x14ac:dyDescent="0.25">
      <c r="B2672" s="76" t="str">
        <f t="shared" si="368"/>
        <v>!!!</v>
      </c>
      <c r="C2672" s="310" t="str">
        <f>IF(LEN($E2672)&gt;0,VLOOKUP(TEXT($E2672,0),'Angaben Stationen'!$E$14:$V$215,17,0),"")</f>
        <v/>
      </c>
      <c r="D2672" s="254" t="str">
        <f>IF(LEN($E2672)&gt;0,VLOOKUP(TEXT($E2672,0),'Angaben Stationen'!$E$14:$V$215,18,0),"")</f>
        <v/>
      </c>
      <c r="E2672" s="344"/>
      <c r="F2672" s="256"/>
      <c r="G2672" s="256"/>
      <c r="H2672" s="307"/>
      <c r="I2672" s="183"/>
      <c r="R2672" s="8">
        <f t="shared" si="370"/>
        <v>0</v>
      </c>
      <c r="S2672" s="8">
        <f>VLOOKUP($D2672,{"29 - Psychiatrie (Erwachsene)",1;"30 - Kinder- und Jugendpsychiatrie",1;"297 - stationsäquivalente Behandlung in der Erwachsenenpsychiatrie (29)",1;"307 - stationsäquivalente Behandlung in der Kinder- und Jugendpsychiatrie (30)",1;"31 - Psychosomatik",1;"",0;0,0},2,0)</f>
        <v>0</v>
      </c>
      <c r="T2672" s="8">
        <f t="shared" si="376"/>
        <v>0</v>
      </c>
      <c r="U2672" s="8">
        <f t="shared" si="369"/>
        <v>0</v>
      </c>
      <c r="V2672" s="8">
        <f t="shared" si="371"/>
        <v>0</v>
      </c>
      <c r="W2672" s="8">
        <f t="shared" si="372"/>
        <v>0</v>
      </c>
      <c r="X2672" s="8">
        <f t="shared" si="373"/>
        <v>0</v>
      </c>
      <c r="Y2672" s="8" t="str">
        <f t="shared" si="374"/>
        <v/>
      </c>
      <c r="Z2672" s="8" t="str">
        <f>VLOOKUP($D2672,{"29 - Psychiatrie (Erwachsene)","BGI";"297 - stationsäquivalente Behandlung in der Erwachsenenpsychiatrie (29)","BGI";"30 - Kinder- und Jugendpsychiatrie","BGII";"307 - stationsäquivalente Behandlung in der Kinder- und Jugendpsychiatrie (30)","BGII";"31 - Psychosomatik","BGI";"","LEER";0,"Leer"},2,0)</f>
        <v>LEER</v>
      </c>
      <c r="AA2672" s="8" t="str">
        <f t="shared" si="375"/>
        <v>Stationen</v>
      </c>
    </row>
    <row r="2673" spans="2:27" ht="15" customHeight="1" x14ac:dyDescent="0.25">
      <c r="B2673" s="76" t="str">
        <f t="shared" si="368"/>
        <v>!!!</v>
      </c>
      <c r="C2673" s="310" t="str">
        <f>IF(LEN($E2673)&gt;0,VLOOKUP(TEXT($E2673,0),'Angaben Stationen'!$E$14:$V$215,17,0),"")</f>
        <v/>
      </c>
      <c r="D2673" s="254" t="str">
        <f>IF(LEN($E2673)&gt;0,VLOOKUP(TEXT($E2673,0),'Angaben Stationen'!$E$14:$V$215,18,0),"")</f>
        <v/>
      </c>
      <c r="E2673" s="344"/>
      <c r="F2673" s="256"/>
      <c r="G2673" s="256"/>
      <c r="H2673" s="307"/>
      <c r="I2673" s="183"/>
      <c r="R2673" s="8">
        <f t="shared" si="370"/>
        <v>0</v>
      </c>
      <c r="S2673" s="8">
        <f>VLOOKUP($D2673,{"29 - Psychiatrie (Erwachsene)",1;"30 - Kinder- und Jugendpsychiatrie",1;"297 - stationsäquivalente Behandlung in der Erwachsenenpsychiatrie (29)",1;"307 - stationsäquivalente Behandlung in der Kinder- und Jugendpsychiatrie (30)",1;"31 - Psychosomatik",1;"",0;0,0},2,0)</f>
        <v>0</v>
      </c>
      <c r="T2673" s="8">
        <f t="shared" si="376"/>
        <v>0</v>
      </c>
      <c r="U2673" s="8">
        <f t="shared" si="369"/>
        <v>0</v>
      </c>
      <c r="V2673" s="8">
        <f t="shared" si="371"/>
        <v>0</v>
      </c>
      <c r="W2673" s="8">
        <f t="shared" si="372"/>
        <v>0</v>
      </c>
      <c r="X2673" s="8">
        <f t="shared" si="373"/>
        <v>0</v>
      </c>
      <c r="Y2673" s="8" t="str">
        <f t="shared" si="374"/>
        <v/>
      </c>
      <c r="Z2673" s="8" t="str">
        <f>VLOOKUP($D2673,{"29 - Psychiatrie (Erwachsene)","BGI";"297 - stationsäquivalente Behandlung in der Erwachsenenpsychiatrie (29)","BGI";"30 - Kinder- und Jugendpsychiatrie","BGII";"307 - stationsäquivalente Behandlung in der Kinder- und Jugendpsychiatrie (30)","BGII";"31 - Psychosomatik","BGI";"","LEER";0,"Leer"},2,0)</f>
        <v>LEER</v>
      </c>
      <c r="AA2673" s="8" t="str">
        <f t="shared" si="375"/>
        <v>Stationen</v>
      </c>
    </row>
    <row r="2674" spans="2:27" ht="15" customHeight="1" x14ac:dyDescent="0.25">
      <c r="B2674" s="76" t="str">
        <f t="shared" si="368"/>
        <v>!!!</v>
      </c>
      <c r="C2674" s="310" t="str">
        <f>IF(LEN($E2674)&gt;0,VLOOKUP(TEXT($E2674,0),'Angaben Stationen'!$E$14:$V$215,17,0),"")</f>
        <v/>
      </c>
      <c r="D2674" s="254" t="str">
        <f>IF(LEN($E2674)&gt;0,VLOOKUP(TEXT($E2674,0),'Angaben Stationen'!$E$14:$V$215,18,0),"")</f>
        <v/>
      </c>
      <c r="E2674" s="344"/>
      <c r="F2674" s="256"/>
      <c r="G2674" s="256"/>
      <c r="H2674" s="307"/>
      <c r="I2674" s="183"/>
      <c r="R2674" s="8">
        <f t="shared" si="370"/>
        <v>0</v>
      </c>
      <c r="S2674" s="8">
        <f>VLOOKUP($D2674,{"29 - Psychiatrie (Erwachsene)",1;"30 - Kinder- und Jugendpsychiatrie",1;"297 - stationsäquivalente Behandlung in der Erwachsenenpsychiatrie (29)",1;"307 - stationsäquivalente Behandlung in der Kinder- und Jugendpsychiatrie (30)",1;"31 - Psychosomatik",1;"",0;0,0},2,0)</f>
        <v>0</v>
      </c>
      <c r="T2674" s="8">
        <f t="shared" si="376"/>
        <v>0</v>
      </c>
      <c r="U2674" s="8">
        <f t="shared" si="369"/>
        <v>0</v>
      </c>
      <c r="V2674" s="8">
        <f t="shared" si="371"/>
        <v>0</v>
      </c>
      <c r="W2674" s="8">
        <f t="shared" si="372"/>
        <v>0</v>
      </c>
      <c r="X2674" s="8">
        <f t="shared" si="373"/>
        <v>0</v>
      </c>
      <c r="Y2674" s="8" t="str">
        <f t="shared" si="374"/>
        <v/>
      </c>
      <c r="Z2674" s="8" t="str">
        <f>VLOOKUP($D2674,{"29 - Psychiatrie (Erwachsene)","BGI";"297 - stationsäquivalente Behandlung in der Erwachsenenpsychiatrie (29)","BGI";"30 - Kinder- und Jugendpsychiatrie","BGII";"307 - stationsäquivalente Behandlung in der Kinder- und Jugendpsychiatrie (30)","BGII";"31 - Psychosomatik","BGI";"","LEER";0,"Leer"},2,0)</f>
        <v>LEER</v>
      </c>
      <c r="AA2674" s="8" t="str">
        <f t="shared" si="375"/>
        <v>Stationen</v>
      </c>
    </row>
    <row r="2675" spans="2:27" ht="15" customHeight="1" x14ac:dyDescent="0.25">
      <c r="B2675" s="76" t="str">
        <f t="shared" si="368"/>
        <v>!!!</v>
      </c>
      <c r="C2675" s="310" t="str">
        <f>IF(LEN($E2675)&gt;0,VLOOKUP(TEXT($E2675,0),'Angaben Stationen'!$E$14:$V$215,17,0),"")</f>
        <v/>
      </c>
      <c r="D2675" s="254" t="str">
        <f>IF(LEN($E2675)&gt;0,VLOOKUP(TEXT($E2675,0),'Angaben Stationen'!$E$14:$V$215,18,0),"")</f>
        <v/>
      </c>
      <c r="E2675" s="344"/>
      <c r="F2675" s="256"/>
      <c r="G2675" s="256"/>
      <c r="H2675" s="307"/>
      <c r="I2675" s="183"/>
      <c r="R2675" s="8">
        <f t="shared" si="370"/>
        <v>0</v>
      </c>
      <c r="S2675" s="8">
        <f>VLOOKUP($D2675,{"29 - Psychiatrie (Erwachsene)",1;"30 - Kinder- und Jugendpsychiatrie",1;"297 - stationsäquivalente Behandlung in der Erwachsenenpsychiatrie (29)",1;"307 - stationsäquivalente Behandlung in der Kinder- und Jugendpsychiatrie (30)",1;"31 - Psychosomatik",1;"",0;0,0},2,0)</f>
        <v>0</v>
      </c>
      <c r="T2675" s="8">
        <f t="shared" si="376"/>
        <v>0</v>
      </c>
      <c r="U2675" s="8">
        <f t="shared" si="369"/>
        <v>0</v>
      </c>
      <c r="V2675" s="8">
        <f t="shared" si="371"/>
        <v>0</v>
      </c>
      <c r="W2675" s="8">
        <f t="shared" si="372"/>
        <v>0</v>
      </c>
      <c r="X2675" s="8">
        <f t="shared" si="373"/>
        <v>0</v>
      </c>
      <c r="Y2675" s="8" t="str">
        <f t="shared" si="374"/>
        <v/>
      </c>
      <c r="Z2675" s="8" t="str">
        <f>VLOOKUP($D2675,{"29 - Psychiatrie (Erwachsene)","BGI";"297 - stationsäquivalente Behandlung in der Erwachsenenpsychiatrie (29)","BGI";"30 - Kinder- und Jugendpsychiatrie","BGII";"307 - stationsäquivalente Behandlung in der Kinder- und Jugendpsychiatrie (30)","BGII";"31 - Psychosomatik","BGI";"","LEER";0,"Leer"},2,0)</f>
        <v>LEER</v>
      </c>
      <c r="AA2675" s="8" t="str">
        <f t="shared" si="375"/>
        <v>Stationen</v>
      </c>
    </row>
    <row r="2676" spans="2:27" ht="15" customHeight="1" x14ac:dyDescent="0.25">
      <c r="B2676" s="76" t="str">
        <f t="shared" si="368"/>
        <v>!!!</v>
      </c>
      <c r="C2676" s="310" t="str">
        <f>IF(LEN($E2676)&gt;0,VLOOKUP(TEXT($E2676,0),'Angaben Stationen'!$E$14:$V$215,17,0),"")</f>
        <v/>
      </c>
      <c r="D2676" s="254" t="str">
        <f>IF(LEN($E2676)&gt;0,VLOOKUP(TEXT($E2676,0),'Angaben Stationen'!$E$14:$V$215,18,0),"")</f>
        <v/>
      </c>
      <c r="E2676" s="344"/>
      <c r="F2676" s="256"/>
      <c r="G2676" s="256"/>
      <c r="H2676" s="307"/>
      <c r="I2676" s="183"/>
      <c r="R2676" s="8">
        <f t="shared" si="370"/>
        <v>0</v>
      </c>
      <c r="S2676" s="8">
        <f>VLOOKUP($D2676,{"29 - Psychiatrie (Erwachsene)",1;"30 - Kinder- und Jugendpsychiatrie",1;"297 - stationsäquivalente Behandlung in der Erwachsenenpsychiatrie (29)",1;"307 - stationsäquivalente Behandlung in der Kinder- und Jugendpsychiatrie (30)",1;"31 - Psychosomatik",1;"",0;0,0},2,0)</f>
        <v>0</v>
      </c>
      <c r="T2676" s="8">
        <f t="shared" si="376"/>
        <v>0</v>
      </c>
      <c r="U2676" s="8">
        <f t="shared" si="369"/>
        <v>0</v>
      </c>
      <c r="V2676" s="8">
        <f t="shared" si="371"/>
        <v>0</v>
      </c>
      <c r="W2676" s="8">
        <f t="shared" si="372"/>
        <v>0</v>
      </c>
      <c r="X2676" s="8">
        <f t="shared" si="373"/>
        <v>0</v>
      </c>
      <c r="Y2676" s="8" t="str">
        <f t="shared" si="374"/>
        <v/>
      </c>
      <c r="Z2676" s="8" t="str">
        <f>VLOOKUP($D2676,{"29 - Psychiatrie (Erwachsene)","BGI";"297 - stationsäquivalente Behandlung in der Erwachsenenpsychiatrie (29)","BGI";"30 - Kinder- und Jugendpsychiatrie","BGII";"307 - stationsäquivalente Behandlung in der Kinder- und Jugendpsychiatrie (30)","BGII";"31 - Psychosomatik","BGI";"","LEER";0,"Leer"},2,0)</f>
        <v>LEER</v>
      </c>
      <c r="AA2676" s="8" t="str">
        <f t="shared" si="375"/>
        <v>Stationen</v>
      </c>
    </row>
    <row r="2677" spans="2:27" ht="15" customHeight="1" x14ac:dyDescent="0.25">
      <c r="B2677" s="76" t="str">
        <f t="shared" si="368"/>
        <v>!!!</v>
      </c>
      <c r="C2677" s="310" t="str">
        <f>IF(LEN($E2677)&gt;0,VLOOKUP(TEXT($E2677,0),'Angaben Stationen'!$E$14:$V$215,17,0),"")</f>
        <v/>
      </c>
      <c r="D2677" s="254" t="str">
        <f>IF(LEN($E2677)&gt;0,VLOOKUP(TEXT($E2677,0),'Angaben Stationen'!$E$14:$V$215,18,0),"")</f>
        <v/>
      </c>
      <c r="E2677" s="344"/>
      <c r="F2677" s="256"/>
      <c r="G2677" s="256"/>
      <c r="H2677" s="307"/>
      <c r="I2677" s="183"/>
      <c r="R2677" s="8">
        <f t="shared" si="370"/>
        <v>0</v>
      </c>
      <c r="S2677" s="8">
        <f>VLOOKUP($D2677,{"29 - Psychiatrie (Erwachsene)",1;"30 - Kinder- und Jugendpsychiatrie",1;"297 - stationsäquivalente Behandlung in der Erwachsenenpsychiatrie (29)",1;"307 - stationsäquivalente Behandlung in der Kinder- und Jugendpsychiatrie (30)",1;"31 - Psychosomatik",1;"",0;0,0},2,0)</f>
        <v>0</v>
      </c>
      <c r="T2677" s="8">
        <f t="shared" si="376"/>
        <v>0</v>
      </c>
      <c r="U2677" s="8">
        <f t="shared" si="369"/>
        <v>0</v>
      </c>
      <c r="V2677" s="8">
        <f t="shared" si="371"/>
        <v>0</v>
      </c>
      <c r="W2677" s="8">
        <f t="shared" si="372"/>
        <v>0</v>
      </c>
      <c r="X2677" s="8">
        <f t="shared" si="373"/>
        <v>0</v>
      </c>
      <c r="Y2677" s="8" t="str">
        <f t="shared" si="374"/>
        <v/>
      </c>
      <c r="Z2677" s="8" t="str">
        <f>VLOOKUP($D2677,{"29 - Psychiatrie (Erwachsene)","BGI";"297 - stationsäquivalente Behandlung in der Erwachsenenpsychiatrie (29)","BGI";"30 - Kinder- und Jugendpsychiatrie","BGII";"307 - stationsäquivalente Behandlung in der Kinder- und Jugendpsychiatrie (30)","BGII";"31 - Psychosomatik","BGI";"","LEER";0,"Leer"},2,0)</f>
        <v>LEER</v>
      </c>
      <c r="AA2677" s="8" t="str">
        <f t="shared" si="375"/>
        <v>Stationen</v>
      </c>
    </row>
    <row r="2678" spans="2:27" ht="15" customHeight="1" x14ac:dyDescent="0.25">
      <c r="B2678" s="76" t="str">
        <f t="shared" si="368"/>
        <v>!!!</v>
      </c>
      <c r="C2678" s="310" t="str">
        <f>IF(LEN($E2678)&gt;0,VLOOKUP(TEXT($E2678,0),'Angaben Stationen'!$E$14:$V$215,17,0),"")</f>
        <v/>
      </c>
      <c r="D2678" s="254" t="str">
        <f>IF(LEN($E2678)&gt;0,VLOOKUP(TEXT($E2678,0),'Angaben Stationen'!$E$14:$V$215,18,0),"")</f>
        <v/>
      </c>
      <c r="E2678" s="344"/>
      <c r="F2678" s="256"/>
      <c r="G2678" s="256"/>
      <c r="H2678" s="307"/>
      <c r="I2678" s="183"/>
      <c r="R2678" s="8">
        <f t="shared" si="370"/>
        <v>0</v>
      </c>
      <c r="S2678" s="8">
        <f>VLOOKUP($D2678,{"29 - Psychiatrie (Erwachsene)",1;"30 - Kinder- und Jugendpsychiatrie",1;"297 - stationsäquivalente Behandlung in der Erwachsenenpsychiatrie (29)",1;"307 - stationsäquivalente Behandlung in der Kinder- und Jugendpsychiatrie (30)",1;"31 - Psychosomatik",1;"",0;0,0},2,0)</f>
        <v>0</v>
      </c>
      <c r="T2678" s="8">
        <f t="shared" si="376"/>
        <v>0</v>
      </c>
      <c r="U2678" s="8">
        <f t="shared" si="369"/>
        <v>0</v>
      </c>
      <c r="V2678" s="8">
        <f t="shared" si="371"/>
        <v>0</v>
      </c>
      <c r="W2678" s="8">
        <f t="shared" si="372"/>
        <v>0</v>
      </c>
      <c r="X2678" s="8">
        <f t="shared" si="373"/>
        <v>0</v>
      </c>
      <c r="Y2678" s="8" t="str">
        <f t="shared" si="374"/>
        <v/>
      </c>
      <c r="Z2678" s="8" t="str">
        <f>VLOOKUP($D2678,{"29 - Psychiatrie (Erwachsene)","BGI";"297 - stationsäquivalente Behandlung in der Erwachsenenpsychiatrie (29)","BGI";"30 - Kinder- und Jugendpsychiatrie","BGII";"307 - stationsäquivalente Behandlung in der Kinder- und Jugendpsychiatrie (30)","BGII";"31 - Psychosomatik","BGI";"","LEER";0,"Leer"},2,0)</f>
        <v>LEER</v>
      </c>
      <c r="AA2678" s="8" t="str">
        <f t="shared" si="375"/>
        <v>Stationen</v>
      </c>
    </row>
    <row r="2679" spans="2:27" ht="15" customHeight="1" x14ac:dyDescent="0.25">
      <c r="B2679" s="76" t="str">
        <f t="shared" si="368"/>
        <v>!!!</v>
      </c>
      <c r="C2679" s="310" t="str">
        <f>IF(LEN($E2679)&gt;0,VLOOKUP(TEXT($E2679,0),'Angaben Stationen'!$E$14:$V$215,17,0),"")</f>
        <v/>
      </c>
      <c r="D2679" s="254" t="str">
        <f>IF(LEN($E2679)&gt;0,VLOOKUP(TEXT($E2679,0),'Angaben Stationen'!$E$14:$V$215,18,0),"")</f>
        <v/>
      </c>
      <c r="E2679" s="344"/>
      <c r="F2679" s="256"/>
      <c r="G2679" s="256"/>
      <c r="H2679" s="307"/>
      <c r="I2679" s="183"/>
      <c r="R2679" s="8">
        <f t="shared" si="370"/>
        <v>0</v>
      </c>
      <c r="S2679" s="8">
        <f>VLOOKUP($D2679,{"29 - Psychiatrie (Erwachsene)",1;"30 - Kinder- und Jugendpsychiatrie",1;"297 - stationsäquivalente Behandlung in der Erwachsenenpsychiatrie (29)",1;"307 - stationsäquivalente Behandlung in der Kinder- und Jugendpsychiatrie (30)",1;"31 - Psychosomatik",1;"",0;0,0},2,0)</f>
        <v>0</v>
      </c>
      <c r="T2679" s="8">
        <f t="shared" si="376"/>
        <v>0</v>
      </c>
      <c r="U2679" s="8">
        <f t="shared" si="369"/>
        <v>0</v>
      </c>
      <c r="V2679" s="8">
        <f t="shared" si="371"/>
        <v>0</v>
      </c>
      <c r="W2679" s="8">
        <f t="shared" si="372"/>
        <v>0</v>
      </c>
      <c r="X2679" s="8">
        <f t="shared" si="373"/>
        <v>0</v>
      </c>
      <c r="Y2679" s="8" t="str">
        <f t="shared" si="374"/>
        <v/>
      </c>
      <c r="Z2679" s="8" t="str">
        <f>VLOOKUP($D2679,{"29 - Psychiatrie (Erwachsene)","BGI";"297 - stationsäquivalente Behandlung in der Erwachsenenpsychiatrie (29)","BGI";"30 - Kinder- und Jugendpsychiatrie","BGII";"307 - stationsäquivalente Behandlung in der Kinder- und Jugendpsychiatrie (30)","BGII";"31 - Psychosomatik","BGI";"","LEER";0,"Leer"},2,0)</f>
        <v>LEER</v>
      </c>
      <c r="AA2679" s="8" t="str">
        <f t="shared" si="375"/>
        <v>Stationen</v>
      </c>
    </row>
    <row r="2680" spans="2:27" ht="15" customHeight="1" x14ac:dyDescent="0.25">
      <c r="B2680" s="76" t="str">
        <f t="shared" si="368"/>
        <v>!!!</v>
      </c>
      <c r="C2680" s="310" t="str">
        <f>IF(LEN($E2680)&gt;0,VLOOKUP(TEXT($E2680,0),'Angaben Stationen'!$E$14:$V$215,17,0),"")</f>
        <v/>
      </c>
      <c r="D2680" s="254" t="str">
        <f>IF(LEN($E2680)&gt;0,VLOOKUP(TEXT($E2680,0),'Angaben Stationen'!$E$14:$V$215,18,0),"")</f>
        <v/>
      </c>
      <c r="E2680" s="344"/>
      <c r="F2680" s="256"/>
      <c r="G2680" s="256"/>
      <c r="H2680" s="307"/>
      <c r="I2680" s="183"/>
      <c r="R2680" s="8">
        <f t="shared" si="370"/>
        <v>0</v>
      </c>
      <c r="S2680" s="8">
        <f>VLOOKUP($D2680,{"29 - Psychiatrie (Erwachsene)",1;"30 - Kinder- und Jugendpsychiatrie",1;"297 - stationsäquivalente Behandlung in der Erwachsenenpsychiatrie (29)",1;"307 - stationsäquivalente Behandlung in der Kinder- und Jugendpsychiatrie (30)",1;"31 - Psychosomatik",1;"",0;0,0},2,0)</f>
        <v>0</v>
      </c>
      <c r="T2680" s="8">
        <f t="shared" si="376"/>
        <v>0</v>
      </c>
      <c r="U2680" s="8">
        <f t="shared" si="369"/>
        <v>0</v>
      </c>
      <c r="V2680" s="8">
        <f t="shared" si="371"/>
        <v>0</v>
      </c>
      <c r="W2680" s="8">
        <f t="shared" si="372"/>
        <v>0</v>
      </c>
      <c r="X2680" s="8">
        <f t="shared" si="373"/>
        <v>0</v>
      </c>
      <c r="Y2680" s="8" t="str">
        <f t="shared" si="374"/>
        <v/>
      </c>
      <c r="Z2680" s="8" t="str">
        <f>VLOOKUP($D2680,{"29 - Psychiatrie (Erwachsene)","BGI";"297 - stationsäquivalente Behandlung in der Erwachsenenpsychiatrie (29)","BGI";"30 - Kinder- und Jugendpsychiatrie","BGII";"307 - stationsäquivalente Behandlung in der Kinder- und Jugendpsychiatrie (30)","BGII";"31 - Psychosomatik","BGI";"","LEER";0,"Leer"},2,0)</f>
        <v>LEER</v>
      </c>
      <c r="AA2680" s="8" t="str">
        <f t="shared" si="375"/>
        <v>Stationen</v>
      </c>
    </row>
    <row r="2681" spans="2:27" ht="15" customHeight="1" x14ac:dyDescent="0.25">
      <c r="B2681" s="76" t="str">
        <f t="shared" si="368"/>
        <v>!!!</v>
      </c>
      <c r="C2681" s="310" t="str">
        <f>IF(LEN($E2681)&gt;0,VLOOKUP(TEXT($E2681,0),'Angaben Stationen'!$E$14:$V$215,17,0),"")</f>
        <v/>
      </c>
      <c r="D2681" s="254" t="str">
        <f>IF(LEN($E2681)&gt;0,VLOOKUP(TEXT($E2681,0),'Angaben Stationen'!$E$14:$V$215,18,0),"")</f>
        <v/>
      </c>
      <c r="E2681" s="344"/>
      <c r="F2681" s="256"/>
      <c r="G2681" s="256"/>
      <c r="H2681" s="307"/>
      <c r="I2681" s="183"/>
      <c r="R2681" s="8">
        <f t="shared" si="370"/>
        <v>0</v>
      </c>
      <c r="S2681" s="8">
        <f>VLOOKUP($D2681,{"29 - Psychiatrie (Erwachsene)",1;"30 - Kinder- und Jugendpsychiatrie",1;"297 - stationsäquivalente Behandlung in der Erwachsenenpsychiatrie (29)",1;"307 - stationsäquivalente Behandlung in der Kinder- und Jugendpsychiatrie (30)",1;"31 - Psychosomatik",1;"",0;0,0},2,0)</f>
        <v>0</v>
      </c>
      <c r="T2681" s="8">
        <f t="shared" si="376"/>
        <v>0</v>
      </c>
      <c r="U2681" s="8">
        <f t="shared" si="369"/>
        <v>0</v>
      </c>
      <c r="V2681" s="8">
        <f t="shared" si="371"/>
        <v>0</v>
      </c>
      <c r="W2681" s="8">
        <f t="shared" si="372"/>
        <v>0</v>
      </c>
      <c r="X2681" s="8">
        <f t="shared" si="373"/>
        <v>0</v>
      </c>
      <c r="Y2681" s="8" t="str">
        <f t="shared" si="374"/>
        <v/>
      </c>
      <c r="Z2681" s="8" t="str">
        <f>VLOOKUP($D2681,{"29 - Psychiatrie (Erwachsene)","BGI";"297 - stationsäquivalente Behandlung in der Erwachsenenpsychiatrie (29)","BGI";"30 - Kinder- und Jugendpsychiatrie","BGII";"307 - stationsäquivalente Behandlung in der Kinder- und Jugendpsychiatrie (30)","BGII";"31 - Psychosomatik","BGI";"","LEER";0,"Leer"},2,0)</f>
        <v>LEER</v>
      </c>
      <c r="AA2681" s="8" t="str">
        <f t="shared" si="375"/>
        <v>Stationen</v>
      </c>
    </row>
    <row r="2682" spans="2:27" ht="15" customHeight="1" x14ac:dyDescent="0.25">
      <c r="B2682" s="76" t="str">
        <f t="shared" si="368"/>
        <v>!!!</v>
      </c>
      <c r="C2682" s="310" t="str">
        <f>IF(LEN($E2682)&gt;0,VLOOKUP(TEXT($E2682,0),'Angaben Stationen'!$E$14:$V$215,17,0),"")</f>
        <v/>
      </c>
      <c r="D2682" s="254" t="str">
        <f>IF(LEN($E2682)&gt;0,VLOOKUP(TEXT($E2682,0),'Angaben Stationen'!$E$14:$V$215,18,0),"")</f>
        <v/>
      </c>
      <c r="E2682" s="344"/>
      <c r="F2682" s="256"/>
      <c r="G2682" s="256"/>
      <c r="H2682" s="307"/>
      <c r="I2682" s="183"/>
      <c r="R2682" s="8">
        <f t="shared" si="370"/>
        <v>0</v>
      </c>
      <c r="S2682" s="8">
        <f>VLOOKUP($D2682,{"29 - Psychiatrie (Erwachsene)",1;"30 - Kinder- und Jugendpsychiatrie",1;"297 - stationsäquivalente Behandlung in der Erwachsenenpsychiatrie (29)",1;"307 - stationsäquivalente Behandlung in der Kinder- und Jugendpsychiatrie (30)",1;"31 - Psychosomatik",1;"",0;0,0},2,0)</f>
        <v>0</v>
      </c>
      <c r="T2682" s="8">
        <f t="shared" si="376"/>
        <v>0</v>
      </c>
      <c r="U2682" s="8">
        <f t="shared" si="369"/>
        <v>0</v>
      </c>
      <c r="V2682" s="8">
        <f t="shared" si="371"/>
        <v>0</v>
      </c>
      <c r="W2682" s="8">
        <f t="shared" si="372"/>
        <v>0</v>
      </c>
      <c r="X2682" s="8">
        <f t="shared" si="373"/>
        <v>0</v>
      </c>
      <c r="Y2682" s="8" t="str">
        <f t="shared" si="374"/>
        <v/>
      </c>
      <c r="Z2682" s="8" t="str">
        <f>VLOOKUP($D2682,{"29 - Psychiatrie (Erwachsene)","BGI";"297 - stationsäquivalente Behandlung in der Erwachsenenpsychiatrie (29)","BGI";"30 - Kinder- und Jugendpsychiatrie","BGII";"307 - stationsäquivalente Behandlung in der Kinder- und Jugendpsychiatrie (30)","BGII";"31 - Psychosomatik","BGI";"","LEER";0,"Leer"},2,0)</f>
        <v>LEER</v>
      </c>
      <c r="AA2682" s="8" t="str">
        <f t="shared" si="375"/>
        <v>Stationen</v>
      </c>
    </row>
    <row r="2683" spans="2:27" ht="15" customHeight="1" x14ac:dyDescent="0.25">
      <c r="B2683" s="76" t="str">
        <f t="shared" si="368"/>
        <v>!!!</v>
      </c>
      <c r="C2683" s="310" t="str">
        <f>IF(LEN($E2683)&gt;0,VLOOKUP(TEXT($E2683,0),'Angaben Stationen'!$E$14:$V$215,17,0),"")</f>
        <v/>
      </c>
      <c r="D2683" s="254" t="str">
        <f>IF(LEN($E2683)&gt;0,VLOOKUP(TEXT($E2683,0),'Angaben Stationen'!$E$14:$V$215,18,0),"")</f>
        <v/>
      </c>
      <c r="E2683" s="344"/>
      <c r="F2683" s="256"/>
      <c r="G2683" s="256"/>
      <c r="H2683" s="307"/>
      <c r="I2683" s="183"/>
      <c r="R2683" s="8">
        <f t="shared" si="370"/>
        <v>0</v>
      </c>
      <c r="S2683" s="8">
        <f>VLOOKUP($D2683,{"29 - Psychiatrie (Erwachsene)",1;"30 - Kinder- und Jugendpsychiatrie",1;"297 - stationsäquivalente Behandlung in der Erwachsenenpsychiatrie (29)",1;"307 - stationsäquivalente Behandlung in der Kinder- und Jugendpsychiatrie (30)",1;"31 - Psychosomatik",1;"",0;0,0},2,0)</f>
        <v>0</v>
      </c>
      <c r="T2683" s="8">
        <f t="shared" si="376"/>
        <v>0</v>
      </c>
      <c r="U2683" s="8">
        <f t="shared" si="369"/>
        <v>0</v>
      </c>
      <c r="V2683" s="8">
        <f t="shared" si="371"/>
        <v>0</v>
      </c>
      <c r="W2683" s="8">
        <f t="shared" si="372"/>
        <v>0</v>
      </c>
      <c r="X2683" s="8">
        <f t="shared" si="373"/>
        <v>0</v>
      </c>
      <c r="Y2683" s="8" t="str">
        <f t="shared" si="374"/>
        <v/>
      </c>
      <c r="Z2683" s="8" t="str">
        <f>VLOOKUP($D2683,{"29 - Psychiatrie (Erwachsene)","BGI";"297 - stationsäquivalente Behandlung in der Erwachsenenpsychiatrie (29)","BGI";"30 - Kinder- und Jugendpsychiatrie","BGII";"307 - stationsäquivalente Behandlung in der Kinder- und Jugendpsychiatrie (30)","BGII";"31 - Psychosomatik","BGI";"","LEER";0,"Leer"},2,0)</f>
        <v>LEER</v>
      </c>
      <c r="AA2683" s="8" t="str">
        <f t="shared" si="375"/>
        <v>Stationen</v>
      </c>
    </row>
    <row r="2684" spans="2:27" ht="15" customHeight="1" x14ac:dyDescent="0.25">
      <c r="B2684" s="76" t="str">
        <f t="shared" si="368"/>
        <v>!!!</v>
      </c>
      <c r="C2684" s="310" t="str">
        <f>IF(LEN($E2684)&gt;0,VLOOKUP(TEXT($E2684,0),'Angaben Stationen'!$E$14:$V$215,17,0),"")</f>
        <v/>
      </c>
      <c r="D2684" s="254" t="str">
        <f>IF(LEN($E2684)&gt;0,VLOOKUP(TEXT($E2684,0),'Angaben Stationen'!$E$14:$V$215,18,0),"")</f>
        <v/>
      </c>
      <c r="E2684" s="344"/>
      <c r="F2684" s="256"/>
      <c r="G2684" s="256"/>
      <c r="H2684" s="307"/>
      <c r="I2684" s="183"/>
      <c r="R2684" s="8">
        <f t="shared" si="370"/>
        <v>0</v>
      </c>
      <c r="S2684" s="8">
        <f>VLOOKUP($D2684,{"29 - Psychiatrie (Erwachsene)",1;"30 - Kinder- und Jugendpsychiatrie",1;"297 - stationsäquivalente Behandlung in der Erwachsenenpsychiatrie (29)",1;"307 - stationsäquivalente Behandlung in der Kinder- und Jugendpsychiatrie (30)",1;"31 - Psychosomatik",1;"",0;0,0},2,0)</f>
        <v>0</v>
      </c>
      <c r="T2684" s="8">
        <f t="shared" si="376"/>
        <v>0</v>
      </c>
      <c r="U2684" s="8">
        <f t="shared" si="369"/>
        <v>0</v>
      </c>
      <c r="V2684" s="8">
        <f t="shared" si="371"/>
        <v>0</v>
      </c>
      <c r="W2684" s="8">
        <f t="shared" si="372"/>
        <v>0</v>
      </c>
      <c r="X2684" s="8">
        <f t="shared" si="373"/>
        <v>0</v>
      </c>
      <c r="Y2684" s="8" t="str">
        <f t="shared" si="374"/>
        <v/>
      </c>
      <c r="Z2684" s="8" t="str">
        <f>VLOOKUP($D2684,{"29 - Psychiatrie (Erwachsene)","BGI";"297 - stationsäquivalente Behandlung in der Erwachsenenpsychiatrie (29)","BGI";"30 - Kinder- und Jugendpsychiatrie","BGII";"307 - stationsäquivalente Behandlung in der Kinder- und Jugendpsychiatrie (30)","BGII";"31 - Psychosomatik","BGI";"","LEER";0,"Leer"},2,0)</f>
        <v>LEER</v>
      </c>
      <c r="AA2684" s="8" t="str">
        <f t="shared" si="375"/>
        <v>Stationen</v>
      </c>
    </row>
    <row r="2685" spans="2:27" ht="15" customHeight="1" x14ac:dyDescent="0.25">
      <c r="B2685" s="76" t="str">
        <f t="shared" ref="B2685:B2748" si="377">IF(SUM(S2685:X2685)&lt;6,"!!!","")</f>
        <v>!!!</v>
      </c>
      <c r="C2685" s="310" t="str">
        <f>IF(LEN($E2685)&gt;0,VLOOKUP(TEXT($E2685,0),'Angaben Stationen'!$E$14:$V$215,17,0),"")</f>
        <v/>
      </c>
      <c r="D2685" s="254" t="str">
        <f>IF(LEN($E2685)&gt;0,VLOOKUP(TEXT($E2685,0),'Angaben Stationen'!$E$14:$V$215,18,0),"")</f>
        <v/>
      </c>
      <c r="E2685" s="344"/>
      <c r="F2685" s="256"/>
      <c r="G2685" s="256"/>
      <c r="H2685" s="307"/>
      <c r="I2685" s="183"/>
      <c r="R2685" s="8">
        <f t="shared" si="370"/>
        <v>0</v>
      </c>
      <c r="S2685" s="8">
        <f>VLOOKUP($D2685,{"29 - Psychiatrie (Erwachsene)",1;"30 - Kinder- und Jugendpsychiatrie",1;"297 - stationsäquivalente Behandlung in der Erwachsenenpsychiatrie (29)",1;"307 - stationsäquivalente Behandlung in der Kinder- und Jugendpsychiatrie (30)",1;"31 - Psychosomatik",1;"",0;0,0},2,0)</f>
        <v>0</v>
      </c>
      <c r="T2685" s="8">
        <f t="shared" si="376"/>
        <v>0</v>
      </c>
      <c r="U2685" s="8">
        <f t="shared" ref="U2685:U2748" si="378">IF($E2685&lt;&gt;0,1,0)</f>
        <v>0</v>
      </c>
      <c r="V2685" s="8">
        <f t="shared" si="371"/>
        <v>0</v>
      </c>
      <c r="W2685" s="8">
        <f t="shared" si="372"/>
        <v>0</v>
      </c>
      <c r="X2685" s="8">
        <f t="shared" si="373"/>
        <v>0</v>
      </c>
      <c r="Y2685" s="8" t="str">
        <f t="shared" si="374"/>
        <v/>
      </c>
      <c r="Z2685" s="8" t="str">
        <f>VLOOKUP($D2685,{"29 - Psychiatrie (Erwachsene)","BGI";"297 - stationsäquivalente Behandlung in der Erwachsenenpsychiatrie (29)","BGI";"30 - Kinder- und Jugendpsychiatrie","BGII";"307 - stationsäquivalente Behandlung in der Kinder- und Jugendpsychiatrie (30)","BGII";"31 - Psychosomatik","BGI";"","LEER";0,"Leer"},2,0)</f>
        <v>LEER</v>
      </c>
      <c r="AA2685" s="8" t="str">
        <f t="shared" si="375"/>
        <v>Stationen</v>
      </c>
    </row>
    <row r="2686" spans="2:27" ht="15" customHeight="1" x14ac:dyDescent="0.25">
      <c r="B2686" s="76" t="str">
        <f t="shared" si="377"/>
        <v>!!!</v>
      </c>
      <c r="C2686" s="310" t="str">
        <f>IF(LEN($E2686)&gt;0,VLOOKUP(TEXT($E2686,0),'Angaben Stationen'!$E$14:$V$215,17,0),"")</f>
        <v/>
      </c>
      <c r="D2686" s="254" t="str">
        <f>IF(LEN($E2686)&gt;0,VLOOKUP(TEXT($E2686,0),'Angaben Stationen'!$E$14:$V$215,18,0),"")</f>
        <v/>
      </c>
      <c r="E2686" s="344"/>
      <c r="F2686" s="256"/>
      <c r="G2686" s="256"/>
      <c r="H2686" s="307"/>
      <c r="I2686" s="183"/>
      <c r="R2686" s="8">
        <f t="shared" si="370"/>
        <v>0</v>
      </c>
      <c r="S2686" s="8">
        <f>VLOOKUP($D2686,{"29 - Psychiatrie (Erwachsene)",1;"30 - Kinder- und Jugendpsychiatrie",1;"297 - stationsäquivalente Behandlung in der Erwachsenenpsychiatrie (29)",1;"307 - stationsäquivalente Behandlung in der Kinder- und Jugendpsychiatrie (30)",1;"31 - Psychosomatik",1;"",0;0,0},2,0)</f>
        <v>0</v>
      </c>
      <c r="T2686" s="8">
        <f t="shared" si="376"/>
        <v>0</v>
      </c>
      <c r="U2686" s="8">
        <f t="shared" si="378"/>
        <v>0</v>
      </c>
      <c r="V2686" s="8">
        <f t="shared" si="371"/>
        <v>0</v>
      </c>
      <c r="W2686" s="8">
        <f t="shared" si="372"/>
        <v>0</v>
      </c>
      <c r="X2686" s="8">
        <f t="shared" si="373"/>
        <v>0</v>
      </c>
      <c r="Y2686" s="8" t="str">
        <f t="shared" si="374"/>
        <v/>
      </c>
      <c r="Z2686" s="8" t="str">
        <f>VLOOKUP($D2686,{"29 - Psychiatrie (Erwachsene)","BGI";"297 - stationsäquivalente Behandlung in der Erwachsenenpsychiatrie (29)","BGI";"30 - Kinder- und Jugendpsychiatrie","BGII";"307 - stationsäquivalente Behandlung in der Kinder- und Jugendpsychiatrie (30)","BGII";"31 - Psychosomatik","BGI";"","LEER";0,"Leer"},2,0)</f>
        <v>LEER</v>
      </c>
      <c r="AA2686" s="8" t="str">
        <f t="shared" si="375"/>
        <v>Stationen</v>
      </c>
    </row>
    <row r="2687" spans="2:27" ht="15" customHeight="1" x14ac:dyDescent="0.25">
      <c r="B2687" s="76" t="str">
        <f t="shared" si="377"/>
        <v>!!!</v>
      </c>
      <c r="C2687" s="310" t="str">
        <f>IF(LEN($E2687)&gt;0,VLOOKUP(TEXT($E2687,0),'Angaben Stationen'!$E$14:$V$215,17,0),"")</f>
        <v/>
      </c>
      <c r="D2687" s="254" t="str">
        <f>IF(LEN($E2687)&gt;0,VLOOKUP(TEXT($E2687,0),'Angaben Stationen'!$E$14:$V$215,18,0),"")</f>
        <v/>
      </c>
      <c r="E2687" s="344"/>
      <c r="F2687" s="256"/>
      <c r="G2687" s="256"/>
      <c r="H2687" s="307"/>
      <c r="I2687" s="183"/>
      <c r="R2687" s="8">
        <f t="shared" si="370"/>
        <v>0</v>
      </c>
      <c r="S2687" s="8">
        <f>VLOOKUP($D2687,{"29 - Psychiatrie (Erwachsene)",1;"30 - Kinder- und Jugendpsychiatrie",1;"297 - stationsäquivalente Behandlung in der Erwachsenenpsychiatrie (29)",1;"307 - stationsäquivalente Behandlung in der Kinder- und Jugendpsychiatrie (30)",1;"31 - Psychosomatik",1;"",0;0,0},2,0)</f>
        <v>0</v>
      </c>
      <c r="T2687" s="8">
        <f t="shared" si="376"/>
        <v>0</v>
      </c>
      <c r="U2687" s="8">
        <f t="shared" si="378"/>
        <v>0</v>
      </c>
      <c r="V2687" s="8">
        <f t="shared" si="371"/>
        <v>0</v>
      </c>
      <c r="W2687" s="8">
        <f t="shared" si="372"/>
        <v>0</v>
      </c>
      <c r="X2687" s="8">
        <f t="shared" si="373"/>
        <v>0</v>
      </c>
      <c r="Y2687" s="8" t="str">
        <f t="shared" si="374"/>
        <v/>
      </c>
      <c r="Z2687" s="8" t="str">
        <f>VLOOKUP($D2687,{"29 - Psychiatrie (Erwachsene)","BGI";"297 - stationsäquivalente Behandlung in der Erwachsenenpsychiatrie (29)","BGI";"30 - Kinder- und Jugendpsychiatrie","BGII";"307 - stationsäquivalente Behandlung in der Kinder- und Jugendpsychiatrie (30)","BGII";"31 - Psychosomatik","BGI";"","LEER";0,"Leer"},2,0)</f>
        <v>LEER</v>
      </c>
      <c r="AA2687" s="8" t="str">
        <f t="shared" si="375"/>
        <v>Stationen</v>
      </c>
    </row>
    <row r="2688" spans="2:27" ht="15" customHeight="1" x14ac:dyDescent="0.25">
      <c r="B2688" s="76" t="str">
        <f t="shared" si="377"/>
        <v>!!!</v>
      </c>
      <c r="C2688" s="310" t="str">
        <f>IF(LEN($E2688)&gt;0,VLOOKUP(TEXT($E2688,0),'Angaben Stationen'!$E$14:$V$215,17,0),"")</f>
        <v/>
      </c>
      <c r="D2688" s="254" t="str">
        <f>IF(LEN($E2688)&gt;0,VLOOKUP(TEXT($E2688,0),'Angaben Stationen'!$E$14:$V$215,18,0),"")</f>
        <v/>
      </c>
      <c r="E2688" s="344"/>
      <c r="F2688" s="256"/>
      <c r="G2688" s="256"/>
      <c r="H2688" s="307"/>
      <c r="I2688" s="183"/>
      <c r="R2688" s="8">
        <f t="shared" si="370"/>
        <v>0</v>
      </c>
      <c r="S2688" s="8">
        <f>VLOOKUP($D2688,{"29 - Psychiatrie (Erwachsene)",1;"30 - Kinder- und Jugendpsychiatrie",1;"297 - stationsäquivalente Behandlung in der Erwachsenenpsychiatrie (29)",1;"307 - stationsäquivalente Behandlung in der Kinder- und Jugendpsychiatrie (30)",1;"31 - Psychosomatik",1;"",0;0,0},2,0)</f>
        <v>0</v>
      </c>
      <c r="T2688" s="8">
        <f t="shared" si="376"/>
        <v>0</v>
      </c>
      <c r="U2688" s="8">
        <f t="shared" si="378"/>
        <v>0</v>
      </c>
      <c r="V2688" s="8">
        <f t="shared" si="371"/>
        <v>0</v>
      </c>
      <c r="W2688" s="8">
        <f t="shared" si="372"/>
        <v>0</v>
      </c>
      <c r="X2688" s="8">
        <f t="shared" si="373"/>
        <v>0</v>
      </c>
      <c r="Y2688" s="8" t="str">
        <f t="shared" si="374"/>
        <v/>
      </c>
      <c r="Z2688" s="8" t="str">
        <f>VLOOKUP($D2688,{"29 - Psychiatrie (Erwachsene)","BGI";"297 - stationsäquivalente Behandlung in der Erwachsenenpsychiatrie (29)","BGI";"30 - Kinder- und Jugendpsychiatrie","BGII";"307 - stationsäquivalente Behandlung in der Kinder- und Jugendpsychiatrie (30)","BGII";"31 - Psychosomatik","BGI";"","LEER";0,"Leer"},2,0)</f>
        <v>LEER</v>
      </c>
      <c r="AA2688" s="8" t="str">
        <f t="shared" si="375"/>
        <v>Stationen</v>
      </c>
    </row>
    <row r="2689" spans="2:27" ht="15" customHeight="1" x14ac:dyDescent="0.25">
      <c r="B2689" s="76" t="str">
        <f t="shared" si="377"/>
        <v>!!!</v>
      </c>
      <c r="C2689" s="310" t="str">
        <f>IF(LEN($E2689)&gt;0,VLOOKUP(TEXT($E2689,0),'Angaben Stationen'!$E$14:$V$215,17,0),"")</f>
        <v/>
      </c>
      <c r="D2689" s="254" t="str">
        <f>IF(LEN($E2689)&gt;0,VLOOKUP(TEXT($E2689,0),'Angaben Stationen'!$E$14:$V$215,18,0),"")</f>
        <v/>
      </c>
      <c r="E2689" s="344"/>
      <c r="F2689" s="256"/>
      <c r="G2689" s="256"/>
      <c r="H2689" s="307"/>
      <c r="I2689" s="183"/>
      <c r="R2689" s="8">
        <f t="shared" si="370"/>
        <v>0</v>
      </c>
      <c r="S2689" s="8">
        <f>VLOOKUP($D2689,{"29 - Psychiatrie (Erwachsene)",1;"30 - Kinder- und Jugendpsychiatrie",1;"297 - stationsäquivalente Behandlung in der Erwachsenenpsychiatrie (29)",1;"307 - stationsäquivalente Behandlung in der Kinder- und Jugendpsychiatrie (30)",1;"31 - Psychosomatik",1;"",0;0,0},2,0)</f>
        <v>0</v>
      </c>
      <c r="T2689" s="8">
        <f t="shared" si="376"/>
        <v>0</v>
      </c>
      <c r="U2689" s="8">
        <f t="shared" si="378"/>
        <v>0</v>
      </c>
      <c r="V2689" s="8">
        <f t="shared" si="371"/>
        <v>0</v>
      </c>
      <c r="W2689" s="8">
        <f t="shared" si="372"/>
        <v>0</v>
      </c>
      <c r="X2689" s="8">
        <f t="shared" si="373"/>
        <v>0</v>
      </c>
      <c r="Y2689" s="8" t="str">
        <f t="shared" si="374"/>
        <v/>
      </c>
      <c r="Z2689" s="8" t="str">
        <f>VLOOKUP($D2689,{"29 - Psychiatrie (Erwachsene)","BGI";"297 - stationsäquivalente Behandlung in der Erwachsenenpsychiatrie (29)","BGI";"30 - Kinder- und Jugendpsychiatrie","BGII";"307 - stationsäquivalente Behandlung in der Kinder- und Jugendpsychiatrie (30)","BGII";"31 - Psychosomatik","BGI";"","LEER";0,"Leer"},2,0)</f>
        <v>LEER</v>
      </c>
      <c r="AA2689" s="8" t="str">
        <f t="shared" si="375"/>
        <v>Stationen</v>
      </c>
    </row>
    <row r="2690" spans="2:27" ht="15" customHeight="1" x14ac:dyDescent="0.25">
      <c r="B2690" s="76" t="str">
        <f t="shared" si="377"/>
        <v>!!!</v>
      </c>
      <c r="C2690" s="310" t="str">
        <f>IF(LEN($E2690)&gt;0,VLOOKUP(TEXT($E2690,0),'Angaben Stationen'!$E$14:$V$215,17,0),"")</f>
        <v/>
      </c>
      <c r="D2690" s="254" t="str">
        <f>IF(LEN($E2690)&gt;0,VLOOKUP(TEXT($E2690,0),'Angaben Stationen'!$E$14:$V$215,18,0),"")</f>
        <v/>
      </c>
      <c r="E2690" s="344"/>
      <c r="F2690" s="256"/>
      <c r="G2690" s="256"/>
      <c r="H2690" s="307"/>
      <c r="I2690" s="183"/>
      <c r="R2690" s="8">
        <f t="shared" si="370"/>
        <v>0</v>
      </c>
      <c r="S2690" s="8">
        <f>VLOOKUP($D2690,{"29 - Psychiatrie (Erwachsene)",1;"30 - Kinder- und Jugendpsychiatrie",1;"297 - stationsäquivalente Behandlung in der Erwachsenenpsychiatrie (29)",1;"307 - stationsäquivalente Behandlung in der Kinder- und Jugendpsychiatrie (30)",1;"31 - Psychosomatik",1;"",0;0,0},2,0)</f>
        <v>0</v>
      </c>
      <c r="T2690" s="8">
        <f t="shared" si="376"/>
        <v>0</v>
      </c>
      <c r="U2690" s="8">
        <f t="shared" si="378"/>
        <v>0</v>
      </c>
      <c r="V2690" s="8">
        <f t="shared" si="371"/>
        <v>0</v>
      </c>
      <c r="W2690" s="8">
        <f t="shared" si="372"/>
        <v>0</v>
      </c>
      <c r="X2690" s="8">
        <f t="shared" si="373"/>
        <v>0</v>
      </c>
      <c r="Y2690" s="8" t="str">
        <f t="shared" si="374"/>
        <v/>
      </c>
      <c r="Z2690" s="8" t="str">
        <f>VLOOKUP($D2690,{"29 - Psychiatrie (Erwachsene)","BGI";"297 - stationsäquivalente Behandlung in der Erwachsenenpsychiatrie (29)","BGI";"30 - Kinder- und Jugendpsychiatrie","BGII";"307 - stationsäquivalente Behandlung in der Kinder- und Jugendpsychiatrie (30)","BGII";"31 - Psychosomatik","BGI";"","LEER";0,"Leer"},2,0)</f>
        <v>LEER</v>
      </c>
      <c r="AA2690" s="8" t="str">
        <f t="shared" si="375"/>
        <v>Stationen</v>
      </c>
    </row>
    <row r="2691" spans="2:27" ht="15" customHeight="1" x14ac:dyDescent="0.25">
      <c r="B2691" s="76" t="str">
        <f t="shared" si="377"/>
        <v>!!!</v>
      </c>
      <c r="C2691" s="310" t="str">
        <f>IF(LEN($E2691)&gt;0,VLOOKUP(TEXT($E2691,0),'Angaben Stationen'!$E$14:$V$215,17,0),"")</f>
        <v/>
      </c>
      <c r="D2691" s="254" t="str">
        <f>IF(LEN($E2691)&gt;0,VLOOKUP(TEXT($E2691,0),'Angaben Stationen'!$E$14:$V$215,18,0),"")</f>
        <v/>
      </c>
      <c r="E2691" s="344"/>
      <c r="F2691" s="256"/>
      <c r="G2691" s="256"/>
      <c r="H2691" s="307"/>
      <c r="I2691" s="183"/>
      <c r="R2691" s="8">
        <f t="shared" si="370"/>
        <v>0</v>
      </c>
      <c r="S2691" s="8">
        <f>VLOOKUP($D2691,{"29 - Psychiatrie (Erwachsene)",1;"30 - Kinder- und Jugendpsychiatrie",1;"297 - stationsäquivalente Behandlung in der Erwachsenenpsychiatrie (29)",1;"307 - stationsäquivalente Behandlung in der Kinder- und Jugendpsychiatrie (30)",1;"31 - Psychosomatik",1;"",0;0,0},2,0)</f>
        <v>0</v>
      </c>
      <c r="T2691" s="8">
        <f t="shared" si="376"/>
        <v>0</v>
      </c>
      <c r="U2691" s="8">
        <f t="shared" si="378"/>
        <v>0</v>
      </c>
      <c r="V2691" s="8">
        <f t="shared" si="371"/>
        <v>0</v>
      </c>
      <c r="W2691" s="8">
        <f t="shared" si="372"/>
        <v>0</v>
      </c>
      <c r="X2691" s="8">
        <f t="shared" si="373"/>
        <v>0</v>
      </c>
      <c r="Y2691" s="8" t="str">
        <f t="shared" si="374"/>
        <v/>
      </c>
      <c r="Z2691" s="8" t="str">
        <f>VLOOKUP($D2691,{"29 - Psychiatrie (Erwachsene)","BGI";"297 - stationsäquivalente Behandlung in der Erwachsenenpsychiatrie (29)","BGI";"30 - Kinder- und Jugendpsychiatrie","BGII";"307 - stationsäquivalente Behandlung in der Kinder- und Jugendpsychiatrie (30)","BGII";"31 - Psychosomatik","BGI";"","LEER";0,"Leer"},2,0)</f>
        <v>LEER</v>
      </c>
      <c r="AA2691" s="8" t="str">
        <f t="shared" si="375"/>
        <v>Stationen</v>
      </c>
    </row>
    <row r="2692" spans="2:27" ht="15" customHeight="1" x14ac:dyDescent="0.25">
      <c r="B2692" s="76" t="str">
        <f t="shared" si="377"/>
        <v>!!!</v>
      </c>
      <c r="C2692" s="310" t="str">
        <f>IF(LEN($E2692)&gt;0,VLOOKUP(TEXT($E2692,0),'Angaben Stationen'!$E$14:$V$215,17,0),"")</f>
        <v/>
      </c>
      <c r="D2692" s="254" t="str">
        <f>IF(LEN($E2692)&gt;0,VLOOKUP(TEXT($E2692,0),'Angaben Stationen'!$E$14:$V$215,18,0),"")</f>
        <v/>
      </c>
      <c r="E2692" s="344"/>
      <c r="F2692" s="256"/>
      <c r="G2692" s="256"/>
      <c r="H2692" s="307"/>
      <c r="I2692" s="183"/>
      <c r="R2692" s="8">
        <f t="shared" si="370"/>
        <v>0</v>
      </c>
      <c r="S2692" s="8">
        <f>VLOOKUP($D2692,{"29 - Psychiatrie (Erwachsene)",1;"30 - Kinder- und Jugendpsychiatrie",1;"297 - stationsäquivalente Behandlung in der Erwachsenenpsychiatrie (29)",1;"307 - stationsäquivalente Behandlung in der Kinder- und Jugendpsychiatrie (30)",1;"31 - Psychosomatik",1;"",0;0,0},2,0)</f>
        <v>0</v>
      </c>
      <c r="T2692" s="8">
        <f t="shared" si="376"/>
        <v>0</v>
      </c>
      <c r="U2692" s="8">
        <f t="shared" si="378"/>
        <v>0</v>
      </c>
      <c r="V2692" s="8">
        <f t="shared" si="371"/>
        <v>0</v>
      </c>
      <c r="W2692" s="8">
        <f t="shared" si="372"/>
        <v>0</v>
      </c>
      <c r="X2692" s="8">
        <f t="shared" si="373"/>
        <v>0</v>
      </c>
      <c r="Y2692" s="8" t="str">
        <f t="shared" si="374"/>
        <v/>
      </c>
      <c r="Z2692" s="8" t="str">
        <f>VLOOKUP($D2692,{"29 - Psychiatrie (Erwachsene)","BGI";"297 - stationsäquivalente Behandlung in der Erwachsenenpsychiatrie (29)","BGI";"30 - Kinder- und Jugendpsychiatrie","BGII";"307 - stationsäquivalente Behandlung in der Kinder- und Jugendpsychiatrie (30)","BGII";"31 - Psychosomatik","BGI";"","LEER";0,"Leer"},2,0)</f>
        <v>LEER</v>
      </c>
      <c r="AA2692" s="8" t="str">
        <f t="shared" si="375"/>
        <v>Stationen</v>
      </c>
    </row>
    <row r="2693" spans="2:27" ht="15" customHeight="1" x14ac:dyDescent="0.25">
      <c r="B2693" s="76" t="str">
        <f t="shared" si="377"/>
        <v>!!!</v>
      </c>
      <c r="C2693" s="310" t="str">
        <f>IF(LEN($E2693)&gt;0,VLOOKUP(TEXT($E2693,0),'Angaben Stationen'!$E$14:$V$215,17,0),"")</f>
        <v/>
      </c>
      <c r="D2693" s="254" t="str">
        <f>IF(LEN($E2693)&gt;0,VLOOKUP(TEXT($E2693,0),'Angaben Stationen'!$E$14:$V$215,18,0),"")</f>
        <v/>
      </c>
      <c r="E2693" s="344"/>
      <c r="F2693" s="256"/>
      <c r="G2693" s="256"/>
      <c r="H2693" s="307"/>
      <c r="I2693" s="183"/>
      <c r="R2693" s="8">
        <f t="shared" si="370"/>
        <v>0</v>
      </c>
      <c r="S2693" s="8">
        <f>VLOOKUP($D2693,{"29 - Psychiatrie (Erwachsene)",1;"30 - Kinder- und Jugendpsychiatrie",1;"297 - stationsäquivalente Behandlung in der Erwachsenenpsychiatrie (29)",1;"307 - stationsäquivalente Behandlung in der Kinder- und Jugendpsychiatrie (30)",1;"31 - Psychosomatik",1;"",0;0,0},2,0)</f>
        <v>0</v>
      </c>
      <c r="T2693" s="8">
        <f t="shared" si="376"/>
        <v>0</v>
      </c>
      <c r="U2693" s="8">
        <f t="shared" si="378"/>
        <v>0</v>
      </c>
      <c r="V2693" s="8">
        <f t="shared" si="371"/>
        <v>0</v>
      </c>
      <c r="W2693" s="8">
        <f t="shared" si="372"/>
        <v>0</v>
      </c>
      <c r="X2693" s="8">
        <f t="shared" si="373"/>
        <v>0</v>
      </c>
      <c r="Y2693" s="8" t="str">
        <f t="shared" si="374"/>
        <v/>
      </c>
      <c r="Z2693" s="8" t="str">
        <f>VLOOKUP($D2693,{"29 - Psychiatrie (Erwachsene)","BGI";"297 - stationsäquivalente Behandlung in der Erwachsenenpsychiatrie (29)","BGI";"30 - Kinder- und Jugendpsychiatrie","BGII";"307 - stationsäquivalente Behandlung in der Kinder- und Jugendpsychiatrie (30)","BGII";"31 - Psychosomatik","BGI";"","LEER";0,"Leer"},2,0)</f>
        <v>LEER</v>
      </c>
      <c r="AA2693" s="8" t="str">
        <f t="shared" si="375"/>
        <v>Stationen</v>
      </c>
    </row>
    <row r="2694" spans="2:27" ht="15" customHeight="1" x14ac:dyDescent="0.25">
      <c r="B2694" s="76" t="str">
        <f t="shared" si="377"/>
        <v>!!!</v>
      </c>
      <c r="C2694" s="310" t="str">
        <f>IF(LEN($E2694)&gt;0,VLOOKUP(TEXT($E2694,0),'Angaben Stationen'!$E$14:$V$215,17,0),"")</f>
        <v/>
      </c>
      <c r="D2694" s="254" t="str">
        <f>IF(LEN($E2694)&gt;0,VLOOKUP(TEXT($E2694,0),'Angaben Stationen'!$E$14:$V$215,18,0),"")</f>
        <v/>
      </c>
      <c r="E2694" s="344"/>
      <c r="F2694" s="256"/>
      <c r="G2694" s="256"/>
      <c r="H2694" s="307"/>
      <c r="I2694" s="183"/>
      <c r="R2694" s="8">
        <f t="shared" si="370"/>
        <v>0</v>
      </c>
      <c r="S2694" s="8">
        <f>VLOOKUP($D2694,{"29 - Psychiatrie (Erwachsene)",1;"30 - Kinder- und Jugendpsychiatrie",1;"297 - stationsäquivalente Behandlung in der Erwachsenenpsychiatrie (29)",1;"307 - stationsäquivalente Behandlung in der Kinder- und Jugendpsychiatrie (30)",1;"31 - Psychosomatik",1;"",0;0,0},2,0)</f>
        <v>0</v>
      </c>
      <c r="T2694" s="8">
        <f t="shared" si="376"/>
        <v>0</v>
      </c>
      <c r="U2694" s="8">
        <f t="shared" si="378"/>
        <v>0</v>
      </c>
      <c r="V2694" s="8">
        <f t="shared" si="371"/>
        <v>0</v>
      </c>
      <c r="W2694" s="8">
        <f t="shared" si="372"/>
        <v>0</v>
      </c>
      <c r="X2694" s="8">
        <f t="shared" si="373"/>
        <v>0</v>
      </c>
      <c r="Y2694" s="8" t="str">
        <f t="shared" si="374"/>
        <v/>
      </c>
      <c r="Z2694" s="8" t="str">
        <f>VLOOKUP($D2694,{"29 - Psychiatrie (Erwachsene)","BGI";"297 - stationsäquivalente Behandlung in der Erwachsenenpsychiatrie (29)","BGI";"30 - Kinder- und Jugendpsychiatrie","BGII";"307 - stationsäquivalente Behandlung in der Kinder- und Jugendpsychiatrie (30)","BGII";"31 - Psychosomatik","BGI";"","LEER";0,"Leer"},2,0)</f>
        <v>LEER</v>
      </c>
      <c r="AA2694" s="8" t="str">
        <f t="shared" si="375"/>
        <v>Stationen</v>
      </c>
    </row>
    <row r="2695" spans="2:27" ht="15" customHeight="1" x14ac:dyDescent="0.25">
      <c r="B2695" s="76" t="str">
        <f t="shared" si="377"/>
        <v>!!!</v>
      </c>
      <c r="C2695" s="310" t="str">
        <f>IF(LEN($E2695)&gt;0,VLOOKUP(TEXT($E2695,0),'Angaben Stationen'!$E$14:$V$215,17,0),"")</f>
        <v/>
      </c>
      <c r="D2695" s="254" t="str">
        <f>IF(LEN($E2695)&gt;0,VLOOKUP(TEXT($E2695,0),'Angaben Stationen'!$E$14:$V$215,18,0),"")</f>
        <v/>
      </c>
      <c r="E2695" s="344"/>
      <c r="F2695" s="256"/>
      <c r="G2695" s="256"/>
      <c r="H2695" s="307"/>
      <c r="I2695" s="183"/>
      <c r="R2695" s="8">
        <f t="shared" si="370"/>
        <v>0</v>
      </c>
      <c r="S2695" s="8">
        <f>VLOOKUP($D2695,{"29 - Psychiatrie (Erwachsene)",1;"30 - Kinder- und Jugendpsychiatrie",1;"297 - stationsäquivalente Behandlung in der Erwachsenenpsychiatrie (29)",1;"307 - stationsäquivalente Behandlung in der Kinder- und Jugendpsychiatrie (30)",1;"31 - Psychosomatik",1;"",0;0,0},2,0)</f>
        <v>0</v>
      </c>
      <c r="T2695" s="8">
        <f t="shared" si="376"/>
        <v>0</v>
      </c>
      <c r="U2695" s="8">
        <f t="shared" si="378"/>
        <v>0</v>
      </c>
      <c r="V2695" s="8">
        <f t="shared" si="371"/>
        <v>0</v>
      </c>
      <c r="W2695" s="8">
        <f t="shared" si="372"/>
        <v>0</v>
      </c>
      <c r="X2695" s="8">
        <f t="shared" si="373"/>
        <v>0</v>
      </c>
      <c r="Y2695" s="8" t="str">
        <f t="shared" si="374"/>
        <v/>
      </c>
      <c r="Z2695" s="8" t="str">
        <f>VLOOKUP($D2695,{"29 - Psychiatrie (Erwachsene)","BGI";"297 - stationsäquivalente Behandlung in der Erwachsenenpsychiatrie (29)","BGI";"30 - Kinder- und Jugendpsychiatrie","BGII";"307 - stationsäquivalente Behandlung in der Kinder- und Jugendpsychiatrie (30)","BGII";"31 - Psychosomatik","BGI";"","LEER";0,"Leer"},2,0)</f>
        <v>LEER</v>
      </c>
      <c r="AA2695" s="8" t="str">
        <f t="shared" si="375"/>
        <v>Stationen</v>
      </c>
    </row>
    <row r="2696" spans="2:27" ht="15" customHeight="1" x14ac:dyDescent="0.25">
      <c r="B2696" s="76" t="str">
        <f t="shared" si="377"/>
        <v>!!!</v>
      </c>
      <c r="C2696" s="310" t="str">
        <f>IF(LEN($E2696)&gt;0,VLOOKUP(TEXT($E2696,0),'Angaben Stationen'!$E$14:$V$215,17,0),"")</f>
        <v/>
      </c>
      <c r="D2696" s="254" t="str">
        <f>IF(LEN($E2696)&gt;0,VLOOKUP(TEXT($E2696,0),'Angaben Stationen'!$E$14:$V$215,18,0),"")</f>
        <v/>
      </c>
      <c r="E2696" s="344"/>
      <c r="F2696" s="256"/>
      <c r="G2696" s="256"/>
      <c r="H2696" s="307"/>
      <c r="I2696" s="183"/>
      <c r="R2696" s="8">
        <f t="shared" si="370"/>
        <v>0</v>
      </c>
      <c r="S2696" s="8">
        <f>VLOOKUP($D2696,{"29 - Psychiatrie (Erwachsene)",1;"30 - Kinder- und Jugendpsychiatrie",1;"297 - stationsäquivalente Behandlung in der Erwachsenenpsychiatrie (29)",1;"307 - stationsäquivalente Behandlung in der Kinder- und Jugendpsychiatrie (30)",1;"31 - Psychosomatik",1;"",0;0,0},2,0)</f>
        <v>0</v>
      </c>
      <c r="T2696" s="8">
        <f t="shared" si="376"/>
        <v>0</v>
      </c>
      <c r="U2696" s="8">
        <f t="shared" si="378"/>
        <v>0</v>
      </c>
      <c r="V2696" s="8">
        <f t="shared" si="371"/>
        <v>0</v>
      </c>
      <c r="W2696" s="8">
        <f t="shared" si="372"/>
        <v>0</v>
      </c>
      <c r="X2696" s="8">
        <f t="shared" si="373"/>
        <v>0</v>
      </c>
      <c r="Y2696" s="8" t="str">
        <f t="shared" si="374"/>
        <v/>
      </c>
      <c r="Z2696" s="8" t="str">
        <f>VLOOKUP($D2696,{"29 - Psychiatrie (Erwachsene)","BGI";"297 - stationsäquivalente Behandlung in der Erwachsenenpsychiatrie (29)","BGI";"30 - Kinder- und Jugendpsychiatrie","BGII";"307 - stationsäquivalente Behandlung in der Kinder- und Jugendpsychiatrie (30)","BGII";"31 - Psychosomatik","BGI";"","LEER";0,"Leer"},2,0)</f>
        <v>LEER</v>
      </c>
      <c r="AA2696" s="8" t="str">
        <f t="shared" si="375"/>
        <v>Stationen</v>
      </c>
    </row>
    <row r="2697" spans="2:27" ht="15" customHeight="1" x14ac:dyDescent="0.25">
      <c r="B2697" s="76" t="str">
        <f t="shared" si="377"/>
        <v>!!!</v>
      </c>
      <c r="C2697" s="310" t="str">
        <f>IF(LEN($E2697)&gt;0,VLOOKUP(TEXT($E2697,0),'Angaben Stationen'!$E$14:$V$215,17,0),"")</f>
        <v/>
      </c>
      <c r="D2697" s="254" t="str">
        <f>IF(LEN($E2697)&gt;0,VLOOKUP(TEXT($E2697,0),'Angaben Stationen'!$E$14:$V$215,18,0),"")</f>
        <v/>
      </c>
      <c r="E2697" s="344"/>
      <c r="F2697" s="256"/>
      <c r="G2697" s="256"/>
      <c r="H2697" s="307"/>
      <c r="I2697" s="183"/>
      <c r="R2697" s="8">
        <f t="shared" si="370"/>
        <v>0</v>
      </c>
      <c r="S2697" s="8">
        <f>VLOOKUP($D2697,{"29 - Psychiatrie (Erwachsene)",1;"30 - Kinder- und Jugendpsychiatrie",1;"297 - stationsäquivalente Behandlung in der Erwachsenenpsychiatrie (29)",1;"307 - stationsäquivalente Behandlung in der Kinder- und Jugendpsychiatrie (30)",1;"31 - Psychosomatik",1;"",0;0,0},2,0)</f>
        <v>0</v>
      </c>
      <c r="T2697" s="8">
        <f t="shared" si="376"/>
        <v>0</v>
      </c>
      <c r="U2697" s="8">
        <f t="shared" si="378"/>
        <v>0</v>
      </c>
      <c r="V2697" s="8">
        <f t="shared" si="371"/>
        <v>0</v>
      </c>
      <c r="W2697" s="8">
        <f t="shared" si="372"/>
        <v>0</v>
      </c>
      <c r="X2697" s="8">
        <f t="shared" si="373"/>
        <v>0</v>
      </c>
      <c r="Y2697" s="8" t="str">
        <f t="shared" si="374"/>
        <v/>
      </c>
      <c r="Z2697" s="8" t="str">
        <f>VLOOKUP($D2697,{"29 - Psychiatrie (Erwachsene)","BGI";"297 - stationsäquivalente Behandlung in der Erwachsenenpsychiatrie (29)","BGI";"30 - Kinder- und Jugendpsychiatrie","BGII";"307 - stationsäquivalente Behandlung in der Kinder- und Jugendpsychiatrie (30)","BGII";"31 - Psychosomatik","BGI";"","LEER";0,"Leer"},2,0)</f>
        <v>LEER</v>
      </c>
      <c r="AA2697" s="8" t="str">
        <f t="shared" si="375"/>
        <v>Stationen</v>
      </c>
    </row>
    <row r="2698" spans="2:27" ht="15" customHeight="1" x14ac:dyDescent="0.25">
      <c r="B2698" s="76" t="str">
        <f t="shared" si="377"/>
        <v>!!!</v>
      </c>
      <c r="C2698" s="310" t="str">
        <f>IF(LEN($E2698)&gt;0,VLOOKUP(TEXT($E2698,0),'Angaben Stationen'!$E$14:$V$215,17,0),"")</f>
        <v/>
      </c>
      <c r="D2698" s="254" t="str">
        <f>IF(LEN($E2698)&gt;0,VLOOKUP(TEXT($E2698,0),'Angaben Stationen'!$E$14:$V$215,18,0),"")</f>
        <v/>
      </c>
      <c r="E2698" s="344"/>
      <c r="F2698" s="256"/>
      <c r="G2698" s="256"/>
      <c r="H2698" s="307"/>
      <c r="I2698" s="183"/>
      <c r="R2698" s="8">
        <f t="shared" si="370"/>
        <v>0</v>
      </c>
      <c r="S2698" s="8">
        <f>VLOOKUP($D2698,{"29 - Psychiatrie (Erwachsene)",1;"30 - Kinder- und Jugendpsychiatrie",1;"297 - stationsäquivalente Behandlung in der Erwachsenenpsychiatrie (29)",1;"307 - stationsäquivalente Behandlung in der Kinder- und Jugendpsychiatrie (30)",1;"31 - Psychosomatik",1;"",0;0,0},2,0)</f>
        <v>0</v>
      </c>
      <c r="T2698" s="8">
        <f t="shared" si="376"/>
        <v>0</v>
      </c>
      <c r="U2698" s="8">
        <f t="shared" si="378"/>
        <v>0</v>
      </c>
      <c r="V2698" s="8">
        <f t="shared" si="371"/>
        <v>0</v>
      </c>
      <c r="W2698" s="8">
        <f t="shared" si="372"/>
        <v>0</v>
      </c>
      <c r="X2698" s="8">
        <f t="shared" si="373"/>
        <v>0</v>
      </c>
      <c r="Y2698" s="8" t="str">
        <f t="shared" si="374"/>
        <v/>
      </c>
      <c r="Z2698" s="8" t="str">
        <f>VLOOKUP($D2698,{"29 - Psychiatrie (Erwachsene)","BGI";"297 - stationsäquivalente Behandlung in der Erwachsenenpsychiatrie (29)","BGI";"30 - Kinder- und Jugendpsychiatrie","BGII";"307 - stationsäquivalente Behandlung in der Kinder- und Jugendpsychiatrie (30)","BGII";"31 - Psychosomatik","BGI";"","LEER";0,"Leer"},2,0)</f>
        <v>LEER</v>
      </c>
      <c r="AA2698" s="8" t="str">
        <f t="shared" si="375"/>
        <v>Stationen</v>
      </c>
    </row>
    <row r="2699" spans="2:27" ht="15" customHeight="1" x14ac:dyDescent="0.25">
      <c r="B2699" s="76" t="str">
        <f t="shared" si="377"/>
        <v>!!!</v>
      </c>
      <c r="C2699" s="310" t="str">
        <f>IF(LEN($E2699)&gt;0,VLOOKUP(TEXT($E2699,0),'Angaben Stationen'!$E$14:$V$215,17,0),"")</f>
        <v/>
      </c>
      <c r="D2699" s="254" t="str">
        <f>IF(LEN($E2699)&gt;0,VLOOKUP(TEXT($E2699,0),'Angaben Stationen'!$E$14:$V$215,18,0),"")</f>
        <v/>
      </c>
      <c r="E2699" s="344"/>
      <c r="F2699" s="256"/>
      <c r="G2699" s="256"/>
      <c r="H2699" s="307"/>
      <c r="I2699" s="183"/>
      <c r="R2699" s="8">
        <f t="shared" si="370"/>
        <v>0</v>
      </c>
      <c r="S2699" s="8">
        <f>VLOOKUP($D2699,{"29 - Psychiatrie (Erwachsene)",1;"30 - Kinder- und Jugendpsychiatrie",1;"297 - stationsäquivalente Behandlung in der Erwachsenenpsychiatrie (29)",1;"307 - stationsäquivalente Behandlung in der Kinder- und Jugendpsychiatrie (30)",1;"31 - Psychosomatik",1;"",0;0,0},2,0)</f>
        <v>0</v>
      </c>
      <c r="T2699" s="8">
        <f t="shared" si="376"/>
        <v>0</v>
      </c>
      <c r="U2699" s="8">
        <f t="shared" si="378"/>
        <v>0</v>
      </c>
      <c r="V2699" s="8">
        <f t="shared" si="371"/>
        <v>0</v>
      </c>
      <c r="W2699" s="8">
        <f t="shared" si="372"/>
        <v>0</v>
      </c>
      <c r="X2699" s="8">
        <f t="shared" si="373"/>
        <v>0</v>
      </c>
      <c r="Y2699" s="8" t="str">
        <f t="shared" si="374"/>
        <v/>
      </c>
      <c r="Z2699" s="8" t="str">
        <f>VLOOKUP($D2699,{"29 - Psychiatrie (Erwachsene)","BGI";"297 - stationsäquivalente Behandlung in der Erwachsenenpsychiatrie (29)","BGI";"30 - Kinder- und Jugendpsychiatrie","BGII";"307 - stationsäquivalente Behandlung in der Kinder- und Jugendpsychiatrie (30)","BGII";"31 - Psychosomatik","BGI";"","LEER";0,"Leer"},2,0)</f>
        <v>LEER</v>
      </c>
      <c r="AA2699" s="8" t="str">
        <f t="shared" si="375"/>
        <v>Stationen</v>
      </c>
    </row>
    <row r="2700" spans="2:27" ht="15" customHeight="1" x14ac:dyDescent="0.25">
      <c r="B2700" s="76" t="str">
        <f t="shared" si="377"/>
        <v>!!!</v>
      </c>
      <c r="C2700" s="310" t="str">
        <f>IF(LEN($E2700)&gt;0,VLOOKUP(TEXT($E2700,0),'Angaben Stationen'!$E$14:$V$215,17,0),"")</f>
        <v/>
      </c>
      <c r="D2700" s="254" t="str">
        <f>IF(LEN($E2700)&gt;0,VLOOKUP(TEXT($E2700,0),'Angaben Stationen'!$E$14:$V$215,18,0),"")</f>
        <v/>
      </c>
      <c r="E2700" s="344"/>
      <c r="F2700" s="256"/>
      <c r="G2700" s="256"/>
      <c r="H2700" s="307"/>
      <c r="I2700" s="183"/>
      <c r="R2700" s="8">
        <f t="shared" si="370"/>
        <v>0</v>
      </c>
      <c r="S2700" s="8">
        <f>VLOOKUP($D2700,{"29 - Psychiatrie (Erwachsene)",1;"30 - Kinder- und Jugendpsychiatrie",1;"297 - stationsäquivalente Behandlung in der Erwachsenenpsychiatrie (29)",1;"307 - stationsäquivalente Behandlung in der Kinder- und Jugendpsychiatrie (30)",1;"31 - Psychosomatik",1;"",0;0,0},2,0)</f>
        <v>0</v>
      </c>
      <c r="T2700" s="8">
        <f t="shared" si="376"/>
        <v>0</v>
      </c>
      <c r="U2700" s="8">
        <f t="shared" si="378"/>
        <v>0</v>
      </c>
      <c r="V2700" s="8">
        <f t="shared" si="371"/>
        <v>0</v>
      </c>
      <c r="W2700" s="8">
        <f t="shared" si="372"/>
        <v>0</v>
      </c>
      <c r="X2700" s="8">
        <f t="shared" si="373"/>
        <v>0</v>
      </c>
      <c r="Y2700" s="8" t="str">
        <f t="shared" si="374"/>
        <v/>
      </c>
      <c r="Z2700" s="8" t="str">
        <f>VLOOKUP($D2700,{"29 - Psychiatrie (Erwachsene)","BGI";"297 - stationsäquivalente Behandlung in der Erwachsenenpsychiatrie (29)","BGI";"30 - Kinder- und Jugendpsychiatrie","BGII";"307 - stationsäquivalente Behandlung in der Kinder- und Jugendpsychiatrie (30)","BGII";"31 - Psychosomatik","BGI";"","LEER";0,"Leer"},2,0)</f>
        <v>LEER</v>
      </c>
      <c r="AA2700" s="8" t="str">
        <f t="shared" si="375"/>
        <v>Stationen</v>
      </c>
    </row>
    <row r="2701" spans="2:27" ht="15" customHeight="1" x14ac:dyDescent="0.25">
      <c r="B2701" s="76" t="str">
        <f t="shared" si="377"/>
        <v>!!!</v>
      </c>
      <c r="C2701" s="310" t="str">
        <f>IF(LEN($E2701)&gt;0,VLOOKUP(TEXT($E2701,0),'Angaben Stationen'!$E$14:$V$215,17,0),"")</f>
        <v/>
      </c>
      <c r="D2701" s="254" t="str">
        <f>IF(LEN($E2701)&gt;0,VLOOKUP(TEXT($E2701,0),'Angaben Stationen'!$E$14:$V$215,18,0),"")</f>
        <v/>
      </c>
      <c r="E2701" s="344"/>
      <c r="F2701" s="256"/>
      <c r="G2701" s="256"/>
      <c r="H2701" s="307"/>
      <c r="I2701" s="183"/>
      <c r="R2701" s="8">
        <f t="shared" si="370"/>
        <v>0</v>
      </c>
      <c r="S2701" s="8">
        <f>VLOOKUP($D2701,{"29 - Psychiatrie (Erwachsene)",1;"30 - Kinder- und Jugendpsychiatrie",1;"297 - stationsäquivalente Behandlung in der Erwachsenenpsychiatrie (29)",1;"307 - stationsäquivalente Behandlung in der Kinder- und Jugendpsychiatrie (30)",1;"31 - Psychosomatik",1;"",0;0,0},2,0)</f>
        <v>0</v>
      </c>
      <c r="T2701" s="8">
        <f t="shared" si="376"/>
        <v>0</v>
      </c>
      <c r="U2701" s="8">
        <f t="shared" si="378"/>
        <v>0</v>
      </c>
      <c r="V2701" s="8">
        <f t="shared" si="371"/>
        <v>0</v>
      </c>
      <c r="W2701" s="8">
        <f t="shared" si="372"/>
        <v>0</v>
      </c>
      <c r="X2701" s="8">
        <f t="shared" si="373"/>
        <v>0</v>
      </c>
      <c r="Y2701" s="8" t="str">
        <f t="shared" si="374"/>
        <v/>
      </c>
      <c r="Z2701" s="8" t="str">
        <f>VLOOKUP($D2701,{"29 - Psychiatrie (Erwachsene)","BGI";"297 - stationsäquivalente Behandlung in der Erwachsenenpsychiatrie (29)","BGI";"30 - Kinder- und Jugendpsychiatrie","BGII";"307 - stationsäquivalente Behandlung in der Kinder- und Jugendpsychiatrie (30)","BGII";"31 - Psychosomatik","BGI";"","LEER";0,"Leer"},2,0)</f>
        <v>LEER</v>
      </c>
      <c r="AA2701" s="8" t="str">
        <f t="shared" si="375"/>
        <v>Stationen</v>
      </c>
    </row>
    <row r="2702" spans="2:27" ht="15" customHeight="1" x14ac:dyDescent="0.25">
      <c r="B2702" s="76" t="str">
        <f t="shared" si="377"/>
        <v>!!!</v>
      </c>
      <c r="C2702" s="310" t="str">
        <f>IF(LEN($E2702)&gt;0,VLOOKUP(TEXT($E2702,0),'Angaben Stationen'!$E$14:$V$215,17,0),"")</f>
        <v/>
      </c>
      <c r="D2702" s="254" t="str">
        <f>IF(LEN($E2702)&gt;0,VLOOKUP(TEXT($E2702,0),'Angaben Stationen'!$E$14:$V$215,18,0),"")</f>
        <v/>
      </c>
      <c r="E2702" s="344"/>
      <c r="F2702" s="256"/>
      <c r="G2702" s="256"/>
      <c r="H2702" s="307"/>
      <c r="I2702" s="183"/>
      <c r="R2702" s="8">
        <f t="shared" si="370"/>
        <v>0</v>
      </c>
      <c r="S2702" s="8">
        <f>VLOOKUP($D2702,{"29 - Psychiatrie (Erwachsene)",1;"30 - Kinder- und Jugendpsychiatrie",1;"297 - stationsäquivalente Behandlung in der Erwachsenenpsychiatrie (29)",1;"307 - stationsäquivalente Behandlung in der Kinder- und Jugendpsychiatrie (30)",1;"31 - Psychosomatik",1;"",0;0,0},2,0)</f>
        <v>0</v>
      </c>
      <c r="T2702" s="8">
        <f t="shared" si="376"/>
        <v>0</v>
      </c>
      <c r="U2702" s="8">
        <f t="shared" si="378"/>
        <v>0</v>
      </c>
      <c r="V2702" s="8">
        <f t="shared" si="371"/>
        <v>0</v>
      </c>
      <c r="W2702" s="8">
        <f t="shared" si="372"/>
        <v>0</v>
      </c>
      <c r="X2702" s="8">
        <f t="shared" si="373"/>
        <v>0</v>
      </c>
      <c r="Y2702" s="8" t="str">
        <f t="shared" si="374"/>
        <v/>
      </c>
      <c r="Z2702" s="8" t="str">
        <f>VLOOKUP($D2702,{"29 - Psychiatrie (Erwachsene)","BGI";"297 - stationsäquivalente Behandlung in der Erwachsenenpsychiatrie (29)","BGI";"30 - Kinder- und Jugendpsychiatrie","BGII";"307 - stationsäquivalente Behandlung in der Kinder- und Jugendpsychiatrie (30)","BGII";"31 - Psychosomatik","BGI";"","LEER";0,"Leer"},2,0)</f>
        <v>LEER</v>
      </c>
      <c r="AA2702" s="8" t="str">
        <f t="shared" si="375"/>
        <v>Stationen</v>
      </c>
    </row>
    <row r="2703" spans="2:27" ht="15" customHeight="1" x14ac:dyDescent="0.25">
      <c r="B2703" s="76" t="str">
        <f t="shared" si="377"/>
        <v>!!!</v>
      </c>
      <c r="C2703" s="310" t="str">
        <f>IF(LEN($E2703)&gt;0,VLOOKUP(TEXT($E2703,0),'Angaben Stationen'!$E$14:$V$215,17,0),"")</f>
        <v/>
      </c>
      <c r="D2703" s="254" t="str">
        <f>IF(LEN($E2703)&gt;0,VLOOKUP(TEXT($E2703,0),'Angaben Stationen'!$E$14:$V$215,18,0),"")</f>
        <v/>
      </c>
      <c r="E2703" s="344"/>
      <c r="F2703" s="256"/>
      <c r="G2703" s="256"/>
      <c r="H2703" s="307"/>
      <c r="I2703" s="183"/>
      <c r="R2703" s="8">
        <f t="shared" si="370"/>
        <v>0</v>
      </c>
      <c r="S2703" s="8">
        <f>VLOOKUP($D2703,{"29 - Psychiatrie (Erwachsene)",1;"30 - Kinder- und Jugendpsychiatrie",1;"297 - stationsäquivalente Behandlung in der Erwachsenenpsychiatrie (29)",1;"307 - stationsäquivalente Behandlung in der Kinder- und Jugendpsychiatrie (30)",1;"31 - Psychosomatik",1;"",0;0,0},2,0)</f>
        <v>0</v>
      </c>
      <c r="T2703" s="8">
        <f t="shared" si="376"/>
        <v>0</v>
      </c>
      <c r="U2703" s="8">
        <f t="shared" si="378"/>
        <v>0</v>
      </c>
      <c r="V2703" s="8">
        <f t="shared" si="371"/>
        <v>0</v>
      </c>
      <c r="W2703" s="8">
        <f t="shared" si="372"/>
        <v>0</v>
      </c>
      <c r="X2703" s="8">
        <f t="shared" si="373"/>
        <v>0</v>
      </c>
      <c r="Y2703" s="8" t="str">
        <f t="shared" si="374"/>
        <v/>
      </c>
      <c r="Z2703" s="8" t="str">
        <f>VLOOKUP($D2703,{"29 - Psychiatrie (Erwachsene)","BGI";"297 - stationsäquivalente Behandlung in der Erwachsenenpsychiatrie (29)","BGI";"30 - Kinder- und Jugendpsychiatrie","BGII";"307 - stationsäquivalente Behandlung in der Kinder- und Jugendpsychiatrie (30)","BGII";"31 - Psychosomatik","BGI";"","LEER";0,"Leer"},2,0)</f>
        <v>LEER</v>
      </c>
      <c r="AA2703" s="8" t="str">
        <f t="shared" si="375"/>
        <v>Stationen</v>
      </c>
    </row>
    <row r="2704" spans="2:27" ht="15" customHeight="1" x14ac:dyDescent="0.25">
      <c r="B2704" s="76" t="str">
        <f t="shared" si="377"/>
        <v>!!!</v>
      </c>
      <c r="C2704" s="310" t="str">
        <f>IF(LEN($E2704)&gt;0,VLOOKUP(TEXT($E2704,0),'Angaben Stationen'!$E$14:$V$215,17,0),"")</f>
        <v/>
      </c>
      <c r="D2704" s="254" t="str">
        <f>IF(LEN($E2704)&gt;0,VLOOKUP(TEXT($E2704,0),'Angaben Stationen'!$E$14:$V$215,18,0),"")</f>
        <v/>
      </c>
      <c r="E2704" s="344"/>
      <c r="F2704" s="256"/>
      <c r="G2704" s="256"/>
      <c r="H2704" s="307"/>
      <c r="I2704" s="183"/>
      <c r="R2704" s="8">
        <f t="shared" si="370"/>
        <v>0</v>
      </c>
      <c r="S2704" s="8">
        <f>VLOOKUP($D2704,{"29 - Psychiatrie (Erwachsene)",1;"30 - Kinder- und Jugendpsychiatrie",1;"297 - stationsäquivalente Behandlung in der Erwachsenenpsychiatrie (29)",1;"307 - stationsäquivalente Behandlung in der Kinder- und Jugendpsychiatrie (30)",1;"31 - Psychosomatik",1;"",0;0,0},2,0)</f>
        <v>0</v>
      </c>
      <c r="T2704" s="8">
        <f t="shared" si="376"/>
        <v>0</v>
      </c>
      <c r="U2704" s="8">
        <f t="shared" si="378"/>
        <v>0</v>
      </c>
      <c r="V2704" s="8">
        <f t="shared" si="371"/>
        <v>0</v>
      </c>
      <c r="W2704" s="8">
        <f t="shared" si="372"/>
        <v>0</v>
      </c>
      <c r="X2704" s="8">
        <f t="shared" si="373"/>
        <v>0</v>
      </c>
      <c r="Y2704" s="8" t="str">
        <f t="shared" si="374"/>
        <v/>
      </c>
      <c r="Z2704" s="8" t="str">
        <f>VLOOKUP($D2704,{"29 - Psychiatrie (Erwachsene)","BGI";"297 - stationsäquivalente Behandlung in der Erwachsenenpsychiatrie (29)","BGI";"30 - Kinder- und Jugendpsychiatrie","BGII";"307 - stationsäquivalente Behandlung in der Kinder- und Jugendpsychiatrie (30)","BGII";"31 - Psychosomatik","BGI";"","LEER";0,"Leer"},2,0)</f>
        <v>LEER</v>
      </c>
      <c r="AA2704" s="8" t="str">
        <f t="shared" si="375"/>
        <v>Stationen</v>
      </c>
    </row>
    <row r="2705" spans="2:27" ht="15" customHeight="1" x14ac:dyDescent="0.25">
      <c r="B2705" s="76" t="str">
        <f t="shared" si="377"/>
        <v>!!!</v>
      </c>
      <c r="C2705" s="310" t="str">
        <f>IF(LEN($E2705)&gt;0,VLOOKUP(TEXT($E2705,0),'Angaben Stationen'!$E$14:$V$215,17,0),"")</f>
        <v/>
      </c>
      <c r="D2705" s="254" t="str">
        <f>IF(LEN($E2705)&gt;0,VLOOKUP(TEXT($E2705,0),'Angaben Stationen'!$E$14:$V$215,18,0),"")</f>
        <v/>
      </c>
      <c r="E2705" s="344"/>
      <c r="F2705" s="256"/>
      <c r="G2705" s="256"/>
      <c r="H2705" s="307"/>
      <c r="I2705" s="183"/>
      <c r="R2705" s="8">
        <f t="shared" si="370"/>
        <v>0</v>
      </c>
      <c r="S2705" s="8">
        <f>VLOOKUP($D2705,{"29 - Psychiatrie (Erwachsene)",1;"30 - Kinder- und Jugendpsychiatrie",1;"297 - stationsäquivalente Behandlung in der Erwachsenenpsychiatrie (29)",1;"307 - stationsäquivalente Behandlung in der Kinder- und Jugendpsychiatrie (30)",1;"31 - Psychosomatik",1;"",0;0,0},2,0)</f>
        <v>0</v>
      </c>
      <c r="T2705" s="8">
        <f t="shared" si="376"/>
        <v>0</v>
      </c>
      <c r="U2705" s="8">
        <f t="shared" si="378"/>
        <v>0</v>
      </c>
      <c r="V2705" s="8">
        <f t="shared" si="371"/>
        <v>0</v>
      </c>
      <c r="W2705" s="8">
        <f t="shared" si="372"/>
        <v>0</v>
      </c>
      <c r="X2705" s="8">
        <f t="shared" si="373"/>
        <v>0</v>
      </c>
      <c r="Y2705" s="8" t="str">
        <f t="shared" si="374"/>
        <v/>
      </c>
      <c r="Z2705" s="8" t="str">
        <f>VLOOKUP($D2705,{"29 - Psychiatrie (Erwachsene)","BGI";"297 - stationsäquivalente Behandlung in der Erwachsenenpsychiatrie (29)","BGI";"30 - Kinder- und Jugendpsychiatrie","BGII";"307 - stationsäquivalente Behandlung in der Kinder- und Jugendpsychiatrie (30)","BGII";"31 - Psychosomatik","BGI";"","LEER";0,"Leer"},2,0)</f>
        <v>LEER</v>
      </c>
      <c r="AA2705" s="8" t="str">
        <f t="shared" si="375"/>
        <v>Stationen</v>
      </c>
    </row>
    <row r="2706" spans="2:27" ht="15" customHeight="1" x14ac:dyDescent="0.25">
      <c r="B2706" s="76" t="str">
        <f t="shared" si="377"/>
        <v>!!!</v>
      </c>
      <c r="C2706" s="310" t="str">
        <f>IF(LEN($E2706)&gt;0,VLOOKUP(TEXT($E2706,0),'Angaben Stationen'!$E$14:$V$215,17,0),"")</f>
        <v/>
      </c>
      <c r="D2706" s="254" t="str">
        <f>IF(LEN($E2706)&gt;0,VLOOKUP(TEXT($E2706,0),'Angaben Stationen'!$E$14:$V$215,18,0),"")</f>
        <v/>
      </c>
      <c r="E2706" s="344"/>
      <c r="F2706" s="256"/>
      <c r="G2706" s="256"/>
      <c r="H2706" s="307"/>
      <c r="I2706" s="183"/>
      <c r="R2706" s="8">
        <f t="shared" si="370"/>
        <v>0</v>
      </c>
      <c r="S2706" s="8">
        <f>VLOOKUP($D2706,{"29 - Psychiatrie (Erwachsene)",1;"30 - Kinder- und Jugendpsychiatrie",1;"297 - stationsäquivalente Behandlung in der Erwachsenenpsychiatrie (29)",1;"307 - stationsäquivalente Behandlung in der Kinder- und Jugendpsychiatrie (30)",1;"31 - Psychosomatik",1;"",0;0,0},2,0)</f>
        <v>0</v>
      </c>
      <c r="T2706" s="8">
        <f t="shared" si="376"/>
        <v>0</v>
      </c>
      <c r="U2706" s="8">
        <f t="shared" si="378"/>
        <v>0</v>
      </c>
      <c r="V2706" s="8">
        <f t="shared" si="371"/>
        <v>0</v>
      </c>
      <c r="W2706" s="8">
        <f t="shared" si="372"/>
        <v>0</v>
      </c>
      <c r="X2706" s="8">
        <f t="shared" si="373"/>
        <v>0</v>
      </c>
      <c r="Y2706" s="8" t="str">
        <f t="shared" si="374"/>
        <v/>
      </c>
      <c r="Z2706" s="8" t="str">
        <f>VLOOKUP($D2706,{"29 - Psychiatrie (Erwachsene)","BGI";"297 - stationsäquivalente Behandlung in der Erwachsenenpsychiatrie (29)","BGI";"30 - Kinder- und Jugendpsychiatrie","BGII";"307 - stationsäquivalente Behandlung in der Kinder- und Jugendpsychiatrie (30)","BGII";"31 - Psychosomatik","BGI";"","LEER";0,"Leer"},2,0)</f>
        <v>LEER</v>
      </c>
      <c r="AA2706" s="8" t="str">
        <f t="shared" si="375"/>
        <v>Stationen</v>
      </c>
    </row>
    <row r="2707" spans="2:27" ht="15" customHeight="1" x14ac:dyDescent="0.25">
      <c r="B2707" s="76" t="str">
        <f t="shared" si="377"/>
        <v>!!!</v>
      </c>
      <c r="C2707" s="310" t="str">
        <f>IF(LEN($E2707)&gt;0,VLOOKUP(TEXT($E2707,0),'Angaben Stationen'!$E$14:$V$215,17,0),"")</f>
        <v/>
      </c>
      <c r="D2707" s="254" t="str">
        <f>IF(LEN($E2707)&gt;0,VLOOKUP(TEXT($E2707,0),'Angaben Stationen'!$E$14:$V$215,18,0),"")</f>
        <v/>
      </c>
      <c r="E2707" s="344"/>
      <c r="F2707" s="256"/>
      <c r="G2707" s="256"/>
      <c r="H2707" s="307"/>
      <c r="I2707" s="183"/>
      <c r="R2707" s="8">
        <f t="shared" si="370"/>
        <v>0</v>
      </c>
      <c r="S2707" s="8">
        <f>VLOOKUP($D2707,{"29 - Psychiatrie (Erwachsene)",1;"30 - Kinder- und Jugendpsychiatrie",1;"297 - stationsäquivalente Behandlung in der Erwachsenenpsychiatrie (29)",1;"307 - stationsäquivalente Behandlung in der Kinder- und Jugendpsychiatrie (30)",1;"31 - Psychosomatik",1;"",0;0,0},2,0)</f>
        <v>0</v>
      </c>
      <c r="T2707" s="8">
        <f t="shared" si="376"/>
        <v>0</v>
      </c>
      <c r="U2707" s="8">
        <f t="shared" si="378"/>
        <v>0</v>
      </c>
      <c r="V2707" s="8">
        <f t="shared" si="371"/>
        <v>0</v>
      </c>
      <c r="W2707" s="8">
        <f t="shared" si="372"/>
        <v>0</v>
      </c>
      <c r="X2707" s="8">
        <f t="shared" si="373"/>
        <v>0</v>
      </c>
      <c r="Y2707" s="8" t="str">
        <f t="shared" si="374"/>
        <v/>
      </c>
      <c r="Z2707" s="8" t="str">
        <f>VLOOKUP($D2707,{"29 - Psychiatrie (Erwachsene)","BGI";"297 - stationsäquivalente Behandlung in der Erwachsenenpsychiatrie (29)","BGI";"30 - Kinder- und Jugendpsychiatrie","BGII";"307 - stationsäquivalente Behandlung in der Kinder- und Jugendpsychiatrie (30)","BGII";"31 - Psychosomatik","BGI";"","LEER";0,"Leer"},2,0)</f>
        <v>LEER</v>
      </c>
      <c r="AA2707" s="8" t="str">
        <f t="shared" si="375"/>
        <v>Stationen</v>
      </c>
    </row>
    <row r="2708" spans="2:27" ht="15" customHeight="1" x14ac:dyDescent="0.25">
      <c r="B2708" s="76" t="str">
        <f t="shared" si="377"/>
        <v>!!!</v>
      </c>
      <c r="C2708" s="310" t="str">
        <f>IF(LEN($E2708)&gt;0,VLOOKUP(TEXT($E2708,0),'Angaben Stationen'!$E$14:$V$215,17,0),"")</f>
        <v/>
      </c>
      <c r="D2708" s="254" t="str">
        <f>IF(LEN($E2708)&gt;0,VLOOKUP(TEXT($E2708,0),'Angaben Stationen'!$E$14:$V$215,18,0),"")</f>
        <v/>
      </c>
      <c r="E2708" s="344"/>
      <c r="F2708" s="256"/>
      <c r="G2708" s="256"/>
      <c r="H2708" s="307"/>
      <c r="I2708" s="183"/>
      <c r="R2708" s="8">
        <f t="shared" si="370"/>
        <v>0</v>
      </c>
      <c r="S2708" s="8">
        <f>VLOOKUP($D2708,{"29 - Psychiatrie (Erwachsene)",1;"30 - Kinder- und Jugendpsychiatrie",1;"297 - stationsäquivalente Behandlung in der Erwachsenenpsychiatrie (29)",1;"307 - stationsäquivalente Behandlung in der Kinder- und Jugendpsychiatrie (30)",1;"31 - Psychosomatik",1;"",0;0,0},2,0)</f>
        <v>0</v>
      </c>
      <c r="T2708" s="8">
        <f t="shared" si="376"/>
        <v>0</v>
      </c>
      <c r="U2708" s="8">
        <f t="shared" si="378"/>
        <v>0</v>
      </c>
      <c r="V2708" s="8">
        <f t="shared" si="371"/>
        <v>0</v>
      </c>
      <c r="W2708" s="8">
        <f t="shared" si="372"/>
        <v>0</v>
      </c>
      <c r="X2708" s="8">
        <f t="shared" si="373"/>
        <v>0</v>
      </c>
      <c r="Y2708" s="8" t="str">
        <f t="shared" si="374"/>
        <v/>
      </c>
      <c r="Z2708" s="8" t="str">
        <f>VLOOKUP($D2708,{"29 - Psychiatrie (Erwachsene)","BGI";"297 - stationsäquivalente Behandlung in der Erwachsenenpsychiatrie (29)","BGI";"30 - Kinder- und Jugendpsychiatrie","BGII";"307 - stationsäquivalente Behandlung in der Kinder- und Jugendpsychiatrie (30)","BGII";"31 - Psychosomatik","BGI";"","LEER";0,"Leer"},2,0)</f>
        <v>LEER</v>
      </c>
      <c r="AA2708" s="8" t="str">
        <f t="shared" si="375"/>
        <v>Stationen</v>
      </c>
    </row>
    <row r="2709" spans="2:27" ht="15" customHeight="1" x14ac:dyDescent="0.25">
      <c r="B2709" s="76" t="str">
        <f t="shared" si="377"/>
        <v>!!!</v>
      </c>
      <c r="C2709" s="310" t="str">
        <f>IF(LEN($E2709)&gt;0,VLOOKUP(TEXT($E2709,0),'Angaben Stationen'!$E$14:$V$215,17,0),"")</f>
        <v/>
      </c>
      <c r="D2709" s="254" t="str">
        <f>IF(LEN($E2709)&gt;0,VLOOKUP(TEXT($E2709,0),'Angaben Stationen'!$E$14:$V$215,18,0),"")</f>
        <v/>
      </c>
      <c r="E2709" s="344"/>
      <c r="F2709" s="256"/>
      <c r="G2709" s="256"/>
      <c r="H2709" s="307"/>
      <c r="I2709" s="183"/>
      <c r="R2709" s="8">
        <f t="shared" si="370"/>
        <v>0</v>
      </c>
      <c r="S2709" s="8">
        <f>VLOOKUP($D2709,{"29 - Psychiatrie (Erwachsene)",1;"30 - Kinder- und Jugendpsychiatrie",1;"297 - stationsäquivalente Behandlung in der Erwachsenenpsychiatrie (29)",1;"307 - stationsäquivalente Behandlung in der Kinder- und Jugendpsychiatrie (30)",1;"31 - Psychosomatik",1;"",0;0,0},2,0)</f>
        <v>0</v>
      </c>
      <c r="T2709" s="8">
        <f t="shared" si="376"/>
        <v>0</v>
      </c>
      <c r="U2709" s="8">
        <f t="shared" si="378"/>
        <v>0</v>
      </c>
      <c r="V2709" s="8">
        <f t="shared" si="371"/>
        <v>0</v>
      </c>
      <c r="W2709" s="8">
        <f t="shared" si="372"/>
        <v>0</v>
      </c>
      <c r="X2709" s="8">
        <f t="shared" si="373"/>
        <v>0</v>
      </c>
      <c r="Y2709" s="8" t="str">
        <f t="shared" si="374"/>
        <v/>
      </c>
      <c r="Z2709" s="8" t="str">
        <f>VLOOKUP($D2709,{"29 - Psychiatrie (Erwachsene)","BGI";"297 - stationsäquivalente Behandlung in der Erwachsenenpsychiatrie (29)","BGI";"30 - Kinder- und Jugendpsychiatrie","BGII";"307 - stationsäquivalente Behandlung in der Kinder- und Jugendpsychiatrie (30)","BGII";"31 - Psychosomatik","BGI";"","LEER";0,"Leer"},2,0)</f>
        <v>LEER</v>
      </c>
      <c r="AA2709" s="8" t="str">
        <f t="shared" si="375"/>
        <v>Stationen</v>
      </c>
    </row>
    <row r="2710" spans="2:27" ht="15" customHeight="1" x14ac:dyDescent="0.25">
      <c r="B2710" s="76" t="str">
        <f t="shared" si="377"/>
        <v>!!!</v>
      </c>
      <c r="C2710" s="310" t="str">
        <f>IF(LEN($E2710)&gt;0,VLOOKUP(TEXT($E2710,0),'Angaben Stationen'!$E$14:$V$215,17,0),"")</f>
        <v/>
      </c>
      <c r="D2710" s="254" t="str">
        <f>IF(LEN($E2710)&gt;0,VLOOKUP(TEXT($E2710,0),'Angaben Stationen'!$E$14:$V$215,18,0),"")</f>
        <v/>
      </c>
      <c r="E2710" s="344"/>
      <c r="F2710" s="256"/>
      <c r="G2710" s="256"/>
      <c r="H2710" s="307"/>
      <c r="I2710" s="183"/>
      <c r="R2710" s="8">
        <f t="shared" si="370"/>
        <v>0</v>
      </c>
      <c r="S2710" s="8">
        <f>VLOOKUP($D2710,{"29 - Psychiatrie (Erwachsene)",1;"30 - Kinder- und Jugendpsychiatrie",1;"297 - stationsäquivalente Behandlung in der Erwachsenenpsychiatrie (29)",1;"307 - stationsäquivalente Behandlung in der Kinder- und Jugendpsychiatrie (30)",1;"31 - Psychosomatik",1;"",0;0,0},2,0)</f>
        <v>0</v>
      </c>
      <c r="T2710" s="8">
        <f t="shared" si="376"/>
        <v>0</v>
      </c>
      <c r="U2710" s="8">
        <f t="shared" si="378"/>
        <v>0</v>
      </c>
      <c r="V2710" s="8">
        <f t="shared" si="371"/>
        <v>0</v>
      </c>
      <c r="W2710" s="8">
        <f t="shared" si="372"/>
        <v>0</v>
      </c>
      <c r="X2710" s="8">
        <f t="shared" si="373"/>
        <v>0</v>
      </c>
      <c r="Y2710" s="8" t="str">
        <f t="shared" si="374"/>
        <v/>
      </c>
      <c r="Z2710" s="8" t="str">
        <f>VLOOKUP($D2710,{"29 - Psychiatrie (Erwachsene)","BGI";"297 - stationsäquivalente Behandlung in der Erwachsenenpsychiatrie (29)","BGI";"30 - Kinder- und Jugendpsychiatrie","BGII";"307 - stationsäquivalente Behandlung in der Kinder- und Jugendpsychiatrie (30)","BGII";"31 - Psychosomatik","BGI";"","LEER";0,"Leer"},2,0)</f>
        <v>LEER</v>
      </c>
      <c r="AA2710" s="8" t="str">
        <f t="shared" si="375"/>
        <v>Stationen</v>
      </c>
    </row>
    <row r="2711" spans="2:27" ht="15" customHeight="1" x14ac:dyDescent="0.25">
      <c r="B2711" s="76" t="str">
        <f t="shared" si="377"/>
        <v>!!!</v>
      </c>
      <c r="C2711" s="310" t="str">
        <f>IF(LEN($E2711)&gt;0,VLOOKUP(TEXT($E2711,0),'Angaben Stationen'!$E$14:$V$215,17,0),"")</f>
        <v/>
      </c>
      <c r="D2711" s="254" t="str">
        <f>IF(LEN($E2711)&gt;0,VLOOKUP(TEXT($E2711,0),'Angaben Stationen'!$E$14:$V$215,18,0),"")</f>
        <v/>
      </c>
      <c r="E2711" s="344"/>
      <c r="F2711" s="256"/>
      <c r="G2711" s="256"/>
      <c r="H2711" s="307"/>
      <c r="I2711" s="183"/>
      <c r="R2711" s="8">
        <f t="shared" si="370"/>
        <v>0</v>
      </c>
      <c r="S2711" s="8">
        <f>VLOOKUP($D2711,{"29 - Psychiatrie (Erwachsene)",1;"30 - Kinder- und Jugendpsychiatrie",1;"297 - stationsäquivalente Behandlung in der Erwachsenenpsychiatrie (29)",1;"307 - stationsäquivalente Behandlung in der Kinder- und Jugendpsychiatrie (30)",1;"31 - Psychosomatik",1;"",0;0,0},2,0)</f>
        <v>0</v>
      </c>
      <c r="T2711" s="8">
        <f t="shared" si="376"/>
        <v>0</v>
      </c>
      <c r="U2711" s="8">
        <f t="shared" si="378"/>
        <v>0</v>
      </c>
      <c r="V2711" s="8">
        <f t="shared" si="371"/>
        <v>0</v>
      </c>
      <c r="W2711" s="8">
        <f t="shared" si="372"/>
        <v>0</v>
      </c>
      <c r="X2711" s="8">
        <f t="shared" si="373"/>
        <v>0</v>
      </c>
      <c r="Y2711" s="8" t="str">
        <f t="shared" si="374"/>
        <v/>
      </c>
      <c r="Z2711" s="8" t="str">
        <f>VLOOKUP($D2711,{"29 - Psychiatrie (Erwachsene)","BGI";"297 - stationsäquivalente Behandlung in der Erwachsenenpsychiatrie (29)","BGI";"30 - Kinder- und Jugendpsychiatrie","BGII";"307 - stationsäquivalente Behandlung in der Kinder- und Jugendpsychiatrie (30)","BGII";"31 - Psychosomatik","BGI";"","LEER";0,"Leer"},2,0)</f>
        <v>LEER</v>
      </c>
      <c r="AA2711" s="8" t="str">
        <f t="shared" si="375"/>
        <v>Stationen</v>
      </c>
    </row>
    <row r="2712" spans="2:27" ht="15" customHeight="1" x14ac:dyDescent="0.25">
      <c r="B2712" s="76" t="str">
        <f t="shared" si="377"/>
        <v>!!!</v>
      </c>
      <c r="C2712" s="310" t="str">
        <f>IF(LEN($E2712)&gt;0,VLOOKUP(TEXT($E2712,0),'Angaben Stationen'!$E$14:$V$215,17,0),"")</f>
        <v/>
      </c>
      <c r="D2712" s="254" t="str">
        <f>IF(LEN($E2712)&gt;0,VLOOKUP(TEXT($E2712,0),'Angaben Stationen'!$E$14:$V$215,18,0),"")</f>
        <v/>
      </c>
      <c r="E2712" s="344"/>
      <c r="F2712" s="256"/>
      <c r="G2712" s="256"/>
      <c r="H2712" s="307"/>
      <c r="I2712" s="183"/>
      <c r="R2712" s="8">
        <f t="shared" si="370"/>
        <v>0</v>
      </c>
      <c r="S2712" s="8">
        <f>VLOOKUP($D2712,{"29 - Psychiatrie (Erwachsene)",1;"30 - Kinder- und Jugendpsychiatrie",1;"297 - stationsäquivalente Behandlung in der Erwachsenenpsychiatrie (29)",1;"307 - stationsäquivalente Behandlung in der Kinder- und Jugendpsychiatrie (30)",1;"31 - Psychosomatik",1;"",0;0,0},2,0)</f>
        <v>0</v>
      </c>
      <c r="T2712" s="8">
        <f t="shared" si="376"/>
        <v>0</v>
      </c>
      <c r="U2712" s="8">
        <f t="shared" si="378"/>
        <v>0</v>
      </c>
      <c r="V2712" s="8">
        <f t="shared" si="371"/>
        <v>0</v>
      </c>
      <c r="W2712" s="8">
        <f t="shared" si="372"/>
        <v>0</v>
      </c>
      <c r="X2712" s="8">
        <f t="shared" si="373"/>
        <v>0</v>
      </c>
      <c r="Y2712" s="8" t="str">
        <f t="shared" si="374"/>
        <v/>
      </c>
      <c r="Z2712" s="8" t="str">
        <f>VLOOKUP($D2712,{"29 - Psychiatrie (Erwachsene)","BGI";"297 - stationsäquivalente Behandlung in der Erwachsenenpsychiatrie (29)","BGI";"30 - Kinder- und Jugendpsychiatrie","BGII";"307 - stationsäquivalente Behandlung in der Kinder- und Jugendpsychiatrie (30)","BGII";"31 - Psychosomatik","BGI";"","LEER";0,"Leer"},2,0)</f>
        <v>LEER</v>
      </c>
      <c r="AA2712" s="8" t="str">
        <f t="shared" si="375"/>
        <v>Stationen</v>
      </c>
    </row>
    <row r="2713" spans="2:27" ht="15" customHeight="1" x14ac:dyDescent="0.25">
      <c r="B2713" s="76" t="str">
        <f t="shared" si="377"/>
        <v>!!!</v>
      </c>
      <c r="C2713" s="310" t="str">
        <f>IF(LEN($E2713)&gt;0,VLOOKUP(TEXT($E2713,0),'Angaben Stationen'!$E$14:$V$215,17,0),"")</f>
        <v/>
      </c>
      <c r="D2713" s="254" t="str">
        <f>IF(LEN($E2713)&gt;0,VLOOKUP(TEXT($E2713,0),'Angaben Stationen'!$E$14:$V$215,18,0),"")</f>
        <v/>
      </c>
      <c r="E2713" s="344"/>
      <c r="F2713" s="256"/>
      <c r="G2713" s="256"/>
      <c r="H2713" s="307"/>
      <c r="I2713" s="183"/>
      <c r="R2713" s="8">
        <f t="shared" si="370"/>
        <v>0</v>
      </c>
      <c r="S2713" s="8">
        <f>VLOOKUP($D2713,{"29 - Psychiatrie (Erwachsene)",1;"30 - Kinder- und Jugendpsychiatrie",1;"297 - stationsäquivalente Behandlung in der Erwachsenenpsychiatrie (29)",1;"307 - stationsäquivalente Behandlung in der Kinder- und Jugendpsychiatrie (30)",1;"31 - Psychosomatik",1;"",0;0,0},2,0)</f>
        <v>0</v>
      </c>
      <c r="T2713" s="8">
        <f t="shared" si="376"/>
        <v>0</v>
      </c>
      <c r="U2713" s="8">
        <f t="shared" si="378"/>
        <v>0</v>
      </c>
      <c r="V2713" s="8">
        <f t="shared" si="371"/>
        <v>0</v>
      </c>
      <c r="W2713" s="8">
        <f t="shared" si="372"/>
        <v>0</v>
      </c>
      <c r="X2713" s="8">
        <f t="shared" si="373"/>
        <v>0</v>
      </c>
      <c r="Y2713" s="8" t="str">
        <f t="shared" si="374"/>
        <v/>
      </c>
      <c r="Z2713" s="8" t="str">
        <f>VLOOKUP($D2713,{"29 - Psychiatrie (Erwachsene)","BGI";"297 - stationsäquivalente Behandlung in der Erwachsenenpsychiatrie (29)","BGI";"30 - Kinder- und Jugendpsychiatrie","BGII";"307 - stationsäquivalente Behandlung in der Kinder- und Jugendpsychiatrie (30)","BGII";"31 - Psychosomatik","BGI";"","LEER";0,"Leer"},2,0)</f>
        <v>LEER</v>
      </c>
      <c r="AA2713" s="8" t="str">
        <f t="shared" si="375"/>
        <v>Stationen</v>
      </c>
    </row>
    <row r="2714" spans="2:27" ht="15" customHeight="1" x14ac:dyDescent="0.25">
      <c r="B2714" s="76" t="str">
        <f t="shared" si="377"/>
        <v>!!!</v>
      </c>
      <c r="C2714" s="310" t="str">
        <f>IF(LEN($E2714)&gt;0,VLOOKUP(TEXT($E2714,0),'Angaben Stationen'!$E$14:$V$215,17,0),"")</f>
        <v/>
      </c>
      <c r="D2714" s="254" t="str">
        <f>IF(LEN($E2714)&gt;0,VLOOKUP(TEXT($E2714,0),'Angaben Stationen'!$E$14:$V$215,18,0),"")</f>
        <v/>
      </c>
      <c r="E2714" s="344"/>
      <c r="F2714" s="256"/>
      <c r="G2714" s="256"/>
      <c r="H2714" s="307"/>
      <c r="I2714" s="183"/>
      <c r="R2714" s="8">
        <f t="shared" si="370"/>
        <v>0</v>
      </c>
      <c r="S2714" s="8">
        <f>VLOOKUP($D2714,{"29 - Psychiatrie (Erwachsene)",1;"30 - Kinder- und Jugendpsychiatrie",1;"297 - stationsäquivalente Behandlung in der Erwachsenenpsychiatrie (29)",1;"307 - stationsäquivalente Behandlung in der Kinder- und Jugendpsychiatrie (30)",1;"31 - Psychosomatik",1;"",0;0,0},2,0)</f>
        <v>0</v>
      </c>
      <c r="T2714" s="8">
        <f t="shared" si="376"/>
        <v>0</v>
      </c>
      <c r="U2714" s="8">
        <f t="shared" si="378"/>
        <v>0</v>
      </c>
      <c r="V2714" s="8">
        <f t="shared" si="371"/>
        <v>0</v>
      </c>
      <c r="W2714" s="8">
        <f t="shared" si="372"/>
        <v>0</v>
      </c>
      <c r="X2714" s="8">
        <f t="shared" si="373"/>
        <v>0</v>
      </c>
      <c r="Y2714" s="8" t="str">
        <f t="shared" si="374"/>
        <v/>
      </c>
      <c r="Z2714" s="8" t="str">
        <f>VLOOKUP($D2714,{"29 - Psychiatrie (Erwachsene)","BGI";"297 - stationsäquivalente Behandlung in der Erwachsenenpsychiatrie (29)","BGI";"30 - Kinder- und Jugendpsychiatrie","BGII";"307 - stationsäquivalente Behandlung in der Kinder- und Jugendpsychiatrie (30)","BGII";"31 - Psychosomatik","BGI";"","LEER";0,"Leer"},2,0)</f>
        <v>LEER</v>
      </c>
      <c r="AA2714" s="8" t="str">
        <f t="shared" si="375"/>
        <v>Stationen</v>
      </c>
    </row>
    <row r="2715" spans="2:27" ht="15" customHeight="1" x14ac:dyDescent="0.25">
      <c r="B2715" s="76" t="str">
        <f t="shared" si="377"/>
        <v>!!!</v>
      </c>
      <c r="C2715" s="310" t="str">
        <f>IF(LEN($E2715)&gt;0,VLOOKUP(TEXT($E2715,0),'Angaben Stationen'!$E$14:$V$215,17,0),"")</f>
        <v/>
      </c>
      <c r="D2715" s="254" t="str">
        <f>IF(LEN($E2715)&gt;0,VLOOKUP(TEXT($E2715,0),'Angaben Stationen'!$E$14:$V$215,18,0),"")</f>
        <v/>
      </c>
      <c r="E2715" s="344"/>
      <c r="F2715" s="256"/>
      <c r="G2715" s="256"/>
      <c r="H2715" s="307"/>
      <c r="I2715" s="183"/>
      <c r="R2715" s="8">
        <f t="shared" si="370"/>
        <v>0</v>
      </c>
      <c r="S2715" s="8">
        <f>VLOOKUP($D2715,{"29 - Psychiatrie (Erwachsene)",1;"30 - Kinder- und Jugendpsychiatrie",1;"297 - stationsäquivalente Behandlung in der Erwachsenenpsychiatrie (29)",1;"307 - stationsäquivalente Behandlung in der Kinder- und Jugendpsychiatrie (30)",1;"31 - Psychosomatik",1;"",0;0,0},2,0)</f>
        <v>0</v>
      </c>
      <c r="T2715" s="8">
        <f t="shared" si="376"/>
        <v>0</v>
      </c>
      <c r="U2715" s="8">
        <f t="shared" si="378"/>
        <v>0</v>
      </c>
      <c r="V2715" s="8">
        <f t="shared" si="371"/>
        <v>0</v>
      </c>
      <c r="W2715" s="8">
        <f t="shared" si="372"/>
        <v>0</v>
      </c>
      <c r="X2715" s="8">
        <f t="shared" si="373"/>
        <v>0</v>
      </c>
      <c r="Y2715" s="8" t="str">
        <f t="shared" si="374"/>
        <v/>
      </c>
      <c r="Z2715" s="8" t="str">
        <f>VLOOKUP($D2715,{"29 - Psychiatrie (Erwachsene)","BGI";"297 - stationsäquivalente Behandlung in der Erwachsenenpsychiatrie (29)","BGI";"30 - Kinder- und Jugendpsychiatrie","BGII";"307 - stationsäquivalente Behandlung in der Kinder- und Jugendpsychiatrie (30)","BGII";"31 - Psychosomatik","BGI";"","LEER";0,"Leer"},2,0)</f>
        <v>LEER</v>
      </c>
      <c r="AA2715" s="8" t="str">
        <f t="shared" si="375"/>
        <v>Stationen</v>
      </c>
    </row>
    <row r="2716" spans="2:27" ht="15" customHeight="1" x14ac:dyDescent="0.25">
      <c r="B2716" s="76" t="str">
        <f t="shared" si="377"/>
        <v>!!!</v>
      </c>
      <c r="C2716" s="310" t="str">
        <f>IF(LEN($E2716)&gt;0,VLOOKUP(TEXT($E2716,0),'Angaben Stationen'!$E$14:$V$215,17,0),"")</f>
        <v/>
      </c>
      <c r="D2716" s="254" t="str">
        <f>IF(LEN($E2716)&gt;0,VLOOKUP(TEXT($E2716,0),'Angaben Stationen'!$E$14:$V$215,18,0),"")</f>
        <v/>
      </c>
      <c r="E2716" s="344"/>
      <c r="F2716" s="256"/>
      <c r="G2716" s="256"/>
      <c r="H2716" s="307"/>
      <c r="I2716" s="183"/>
      <c r="R2716" s="8">
        <f t="shared" si="370"/>
        <v>0</v>
      </c>
      <c r="S2716" s="8">
        <f>VLOOKUP($D2716,{"29 - Psychiatrie (Erwachsene)",1;"30 - Kinder- und Jugendpsychiatrie",1;"297 - stationsäquivalente Behandlung in der Erwachsenenpsychiatrie (29)",1;"307 - stationsäquivalente Behandlung in der Kinder- und Jugendpsychiatrie (30)",1;"31 - Psychosomatik",1;"",0;0,0},2,0)</f>
        <v>0</v>
      </c>
      <c r="T2716" s="8">
        <f t="shared" si="376"/>
        <v>0</v>
      </c>
      <c r="U2716" s="8">
        <f t="shared" si="378"/>
        <v>0</v>
      </c>
      <c r="V2716" s="8">
        <f t="shared" si="371"/>
        <v>0</v>
      </c>
      <c r="W2716" s="8">
        <f t="shared" si="372"/>
        <v>0</v>
      </c>
      <c r="X2716" s="8">
        <f t="shared" si="373"/>
        <v>0</v>
      </c>
      <c r="Y2716" s="8" t="str">
        <f t="shared" si="374"/>
        <v/>
      </c>
      <c r="Z2716" s="8" t="str">
        <f>VLOOKUP($D2716,{"29 - Psychiatrie (Erwachsene)","BGI";"297 - stationsäquivalente Behandlung in der Erwachsenenpsychiatrie (29)","BGI";"30 - Kinder- und Jugendpsychiatrie","BGII";"307 - stationsäquivalente Behandlung in der Kinder- und Jugendpsychiatrie (30)","BGII";"31 - Psychosomatik","BGI";"","LEER";0,"Leer"},2,0)</f>
        <v>LEER</v>
      </c>
      <c r="AA2716" s="8" t="str">
        <f t="shared" si="375"/>
        <v>Stationen</v>
      </c>
    </row>
    <row r="2717" spans="2:27" ht="15" customHeight="1" x14ac:dyDescent="0.25">
      <c r="B2717" s="76" t="str">
        <f t="shared" si="377"/>
        <v>!!!</v>
      </c>
      <c r="C2717" s="310" t="str">
        <f>IF(LEN($E2717)&gt;0,VLOOKUP(TEXT($E2717,0),'Angaben Stationen'!$E$14:$V$215,17,0),"")</f>
        <v/>
      </c>
      <c r="D2717" s="254" t="str">
        <f>IF(LEN($E2717)&gt;0,VLOOKUP(TEXT($E2717,0),'Angaben Stationen'!$E$14:$V$215,18,0),"")</f>
        <v/>
      </c>
      <c r="E2717" s="344"/>
      <c r="F2717" s="256"/>
      <c r="G2717" s="256"/>
      <c r="H2717" s="307"/>
      <c r="I2717" s="183"/>
      <c r="R2717" s="8">
        <f t="shared" si="370"/>
        <v>0</v>
      </c>
      <c r="S2717" s="8">
        <f>VLOOKUP($D2717,{"29 - Psychiatrie (Erwachsene)",1;"30 - Kinder- und Jugendpsychiatrie",1;"297 - stationsäquivalente Behandlung in der Erwachsenenpsychiatrie (29)",1;"307 - stationsäquivalente Behandlung in der Kinder- und Jugendpsychiatrie (30)",1;"31 - Psychosomatik",1;"",0;0,0},2,0)</f>
        <v>0</v>
      </c>
      <c r="T2717" s="8">
        <f t="shared" si="376"/>
        <v>0</v>
      </c>
      <c r="U2717" s="8">
        <f t="shared" si="378"/>
        <v>0</v>
      </c>
      <c r="V2717" s="8">
        <f t="shared" si="371"/>
        <v>0</v>
      </c>
      <c r="W2717" s="8">
        <f t="shared" si="372"/>
        <v>0</v>
      </c>
      <c r="X2717" s="8">
        <f t="shared" si="373"/>
        <v>0</v>
      </c>
      <c r="Y2717" s="8" t="str">
        <f t="shared" si="374"/>
        <v/>
      </c>
      <c r="Z2717" s="8" t="str">
        <f>VLOOKUP($D2717,{"29 - Psychiatrie (Erwachsene)","BGI";"297 - stationsäquivalente Behandlung in der Erwachsenenpsychiatrie (29)","BGI";"30 - Kinder- und Jugendpsychiatrie","BGII";"307 - stationsäquivalente Behandlung in der Kinder- und Jugendpsychiatrie (30)","BGII";"31 - Psychosomatik","BGI";"","LEER";0,"Leer"},2,0)</f>
        <v>LEER</v>
      </c>
      <c r="AA2717" s="8" t="str">
        <f t="shared" si="375"/>
        <v>Stationen</v>
      </c>
    </row>
    <row r="2718" spans="2:27" ht="15" customHeight="1" x14ac:dyDescent="0.25">
      <c r="B2718" s="76" t="str">
        <f t="shared" si="377"/>
        <v>!!!</v>
      </c>
      <c r="C2718" s="310" t="str">
        <f>IF(LEN($E2718)&gt;0,VLOOKUP(TEXT($E2718,0),'Angaben Stationen'!$E$14:$V$215,17,0),"")</f>
        <v/>
      </c>
      <c r="D2718" s="254" t="str">
        <f>IF(LEN($E2718)&gt;0,VLOOKUP(TEXT($E2718,0),'Angaben Stationen'!$E$14:$V$215,18,0),"")</f>
        <v/>
      </c>
      <c r="E2718" s="344"/>
      <c r="F2718" s="256"/>
      <c r="G2718" s="256"/>
      <c r="H2718" s="307"/>
      <c r="I2718" s="183"/>
      <c r="R2718" s="8">
        <f t="shared" si="370"/>
        <v>0</v>
      </c>
      <c r="S2718" s="8">
        <f>VLOOKUP($D2718,{"29 - Psychiatrie (Erwachsene)",1;"30 - Kinder- und Jugendpsychiatrie",1;"297 - stationsäquivalente Behandlung in der Erwachsenenpsychiatrie (29)",1;"307 - stationsäquivalente Behandlung in der Kinder- und Jugendpsychiatrie (30)",1;"31 - Psychosomatik",1;"",0;0,0},2,0)</f>
        <v>0</v>
      </c>
      <c r="T2718" s="8">
        <f t="shared" si="376"/>
        <v>0</v>
      </c>
      <c r="U2718" s="8">
        <f t="shared" si="378"/>
        <v>0</v>
      </c>
      <c r="V2718" s="8">
        <f t="shared" si="371"/>
        <v>0</v>
      </c>
      <c r="W2718" s="8">
        <f t="shared" si="372"/>
        <v>0</v>
      </c>
      <c r="X2718" s="8">
        <f t="shared" si="373"/>
        <v>0</v>
      </c>
      <c r="Y2718" s="8" t="str">
        <f t="shared" si="374"/>
        <v/>
      </c>
      <c r="Z2718" s="8" t="str">
        <f>VLOOKUP($D2718,{"29 - Psychiatrie (Erwachsene)","BGI";"297 - stationsäquivalente Behandlung in der Erwachsenenpsychiatrie (29)","BGI";"30 - Kinder- und Jugendpsychiatrie","BGII";"307 - stationsäquivalente Behandlung in der Kinder- und Jugendpsychiatrie (30)","BGII";"31 - Psychosomatik","BGI";"","LEER";0,"Leer"},2,0)</f>
        <v>LEER</v>
      </c>
      <c r="AA2718" s="8" t="str">
        <f t="shared" si="375"/>
        <v>Stationen</v>
      </c>
    </row>
    <row r="2719" spans="2:27" ht="15" customHeight="1" x14ac:dyDescent="0.25">
      <c r="B2719" s="76" t="str">
        <f t="shared" si="377"/>
        <v>!!!</v>
      </c>
      <c r="C2719" s="310" t="str">
        <f>IF(LEN($E2719)&gt;0,VLOOKUP(TEXT($E2719,0),'Angaben Stationen'!$E$14:$V$215,17,0),"")</f>
        <v/>
      </c>
      <c r="D2719" s="254" t="str">
        <f>IF(LEN($E2719)&gt;0,VLOOKUP(TEXT($E2719,0),'Angaben Stationen'!$E$14:$V$215,18,0),"")</f>
        <v/>
      </c>
      <c r="E2719" s="344"/>
      <c r="F2719" s="256"/>
      <c r="G2719" s="256"/>
      <c r="H2719" s="307"/>
      <c r="I2719" s="183"/>
      <c r="R2719" s="8">
        <f t="shared" si="370"/>
        <v>0</v>
      </c>
      <c r="S2719" s="8">
        <f>VLOOKUP($D2719,{"29 - Psychiatrie (Erwachsene)",1;"30 - Kinder- und Jugendpsychiatrie",1;"297 - stationsäquivalente Behandlung in der Erwachsenenpsychiatrie (29)",1;"307 - stationsäquivalente Behandlung in der Kinder- und Jugendpsychiatrie (30)",1;"31 - Psychosomatik",1;"",0;0,0},2,0)</f>
        <v>0</v>
      </c>
      <c r="T2719" s="8">
        <f t="shared" si="376"/>
        <v>0</v>
      </c>
      <c r="U2719" s="8">
        <f t="shared" si="378"/>
        <v>0</v>
      </c>
      <c r="V2719" s="8">
        <f t="shared" si="371"/>
        <v>0</v>
      </c>
      <c r="W2719" s="8">
        <f t="shared" si="372"/>
        <v>0</v>
      </c>
      <c r="X2719" s="8">
        <f t="shared" si="373"/>
        <v>0</v>
      </c>
      <c r="Y2719" s="8" t="str">
        <f t="shared" si="374"/>
        <v/>
      </c>
      <c r="Z2719" s="8" t="str">
        <f>VLOOKUP($D2719,{"29 - Psychiatrie (Erwachsene)","BGI";"297 - stationsäquivalente Behandlung in der Erwachsenenpsychiatrie (29)","BGI";"30 - Kinder- und Jugendpsychiatrie","BGII";"307 - stationsäquivalente Behandlung in der Kinder- und Jugendpsychiatrie (30)","BGII";"31 - Psychosomatik","BGI";"","LEER";0,"Leer"},2,0)</f>
        <v>LEER</v>
      </c>
      <c r="AA2719" s="8" t="str">
        <f t="shared" si="375"/>
        <v>Stationen</v>
      </c>
    </row>
    <row r="2720" spans="2:27" ht="15" customHeight="1" x14ac:dyDescent="0.25">
      <c r="B2720" s="76" t="str">
        <f t="shared" si="377"/>
        <v>!!!</v>
      </c>
      <c r="C2720" s="310" t="str">
        <f>IF(LEN($E2720)&gt;0,VLOOKUP(TEXT($E2720,0),'Angaben Stationen'!$E$14:$V$215,17,0),"")</f>
        <v/>
      </c>
      <c r="D2720" s="254" t="str">
        <f>IF(LEN($E2720)&gt;0,VLOOKUP(TEXT($E2720,0),'Angaben Stationen'!$E$14:$V$215,18,0),"")</f>
        <v/>
      </c>
      <c r="E2720" s="344"/>
      <c r="F2720" s="256"/>
      <c r="G2720" s="256"/>
      <c r="H2720" s="307"/>
      <c r="I2720" s="183"/>
      <c r="R2720" s="8">
        <f t="shared" si="370"/>
        <v>0</v>
      </c>
      <c r="S2720" s="8">
        <f>VLOOKUP($D2720,{"29 - Psychiatrie (Erwachsene)",1;"30 - Kinder- und Jugendpsychiatrie",1;"297 - stationsäquivalente Behandlung in der Erwachsenenpsychiatrie (29)",1;"307 - stationsäquivalente Behandlung in der Kinder- und Jugendpsychiatrie (30)",1;"31 - Psychosomatik",1;"",0;0,0},2,0)</f>
        <v>0</v>
      </c>
      <c r="T2720" s="8">
        <f t="shared" si="376"/>
        <v>0</v>
      </c>
      <c r="U2720" s="8">
        <f t="shared" si="378"/>
        <v>0</v>
      </c>
      <c r="V2720" s="8">
        <f t="shared" si="371"/>
        <v>0</v>
      </c>
      <c r="W2720" s="8">
        <f t="shared" si="372"/>
        <v>0</v>
      </c>
      <c r="X2720" s="8">
        <f t="shared" si="373"/>
        <v>0</v>
      </c>
      <c r="Y2720" s="8" t="str">
        <f t="shared" si="374"/>
        <v/>
      </c>
      <c r="Z2720" s="8" t="str">
        <f>VLOOKUP($D2720,{"29 - Psychiatrie (Erwachsene)","BGI";"297 - stationsäquivalente Behandlung in der Erwachsenenpsychiatrie (29)","BGI";"30 - Kinder- und Jugendpsychiatrie","BGII";"307 - stationsäquivalente Behandlung in der Kinder- und Jugendpsychiatrie (30)","BGII";"31 - Psychosomatik","BGI";"","LEER";0,"Leer"},2,0)</f>
        <v>LEER</v>
      </c>
      <c r="AA2720" s="8" t="str">
        <f t="shared" si="375"/>
        <v>Stationen</v>
      </c>
    </row>
    <row r="2721" spans="2:27" ht="15" customHeight="1" x14ac:dyDescent="0.25">
      <c r="B2721" s="76" t="str">
        <f t="shared" si="377"/>
        <v>!!!</v>
      </c>
      <c r="C2721" s="310" t="str">
        <f>IF(LEN($E2721)&gt;0,VLOOKUP(TEXT($E2721,0),'Angaben Stationen'!$E$14:$V$215,17,0),"")</f>
        <v/>
      </c>
      <c r="D2721" s="254" t="str">
        <f>IF(LEN($E2721)&gt;0,VLOOKUP(TEXT($E2721,0),'Angaben Stationen'!$E$14:$V$215,18,0),"")</f>
        <v/>
      </c>
      <c r="E2721" s="344"/>
      <c r="F2721" s="256"/>
      <c r="G2721" s="256"/>
      <c r="H2721" s="307"/>
      <c r="I2721" s="183"/>
      <c r="R2721" s="8">
        <f t="shared" si="370"/>
        <v>0</v>
      </c>
      <c r="S2721" s="8">
        <f>VLOOKUP($D2721,{"29 - Psychiatrie (Erwachsene)",1;"30 - Kinder- und Jugendpsychiatrie",1;"297 - stationsäquivalente Behandlung in der Erwachsenenpsychiatrie (29)",1;"307 - stationsäquivalente Behandlung in der Kinder- und Jugendpsychiatrie (30)",1;"31 - Psychosomatik",1;"",0;0,0},2,0)</f>
        <v>0</v>
      </c>
      <c r="T2721" s="8">
        <f t="shared" si="376"/>
        <v>0</v>
      </c>
      <c r="U2721" s="8">
        <f t="shared" si="378"/>
        <v>0</v>
      </c>
      <c r="V2721" s="8">
        <f t="shared" si="371"/>
        <v>0</v>
      </c>
      <c r="W2721" s="8">
        <f t="shared" si="372"/>
        <v>0</v>
      </c>
      <c r="X2721" s="8">
        <f t="shared" si="373"/>
        <v>0</v>
      </c>
      <c r="Y2721" s="8" t="str">
        <f t="shared" si="374"/>
        <v/>
      </c>
      <c r="Z2721" s="8" t="str">
        <f>VLOOKUP($D2721,{"29 - Psychiatrie (Erwachsene)","BGI";"297 - stationsäquivalente Behandlung in der Erwachsenenpsychiatrie (29)","BGI";"30 - Kinder- und Jugendpsychiatrie","BGII";"307 - stationsäquivalente Behandlung in der Kinder- und Jugendpsychiatrie (30)","BGII";"31 - Psychosomatik","BGI";"","LEER";0,"Leer"},2,0)</f>
        <v>LEER</v>
      </c>
      <c r="AA2721" s="8" t="str">
        <f t="shared" si="375"/>
        <v>Stationen</v>
      </c>
    </row>
    <row r="2722" spans="2:27" ht="15" customHeight="1" x14ac:dyDescent="0.25">
      <c r="B2722" s="76" t="str">
        <f t="shared" si="377"/>
        <v>!!!</v>
      </c>
      <c r="C2722" s="310" t="str">
        <f>IF(LEN($E2722)&gt;0,VLOOKUP(TEXT($E2722,0),'Angaben Stationen'!$E$14:$V$215,17,0),"")</f>
        <v/>
      </c>
      <c r="D2722" s="254" t="str">
        <f>IF(LEN($E2722)&gt;0,VLOOKUP(TEXT($E2722,0),'Angaben Stationen'!$E$14:$V$215,18,0),"")</f>
        <v/>
      </c>
      <c r="E2722" s="344"/>
      <c r="F2722" s="256"/>
      <c r="G2722" s="256"/>
      <c r="H2722" s="307"/>
      <c r="I2722" s="183"/>
      <c r="R2722" s="8">
        <f t="shared" ref="R2722:R2785" si="379">IF(LEN(B2722)&gt;0,0,1)</f>
        <v>0</v>
      </c>
      <c r="S2722" s="8">
        <f>VLOOKUP($D2722,{"29 - Psychiatrie (Erwachsene)",1;"30 - Kinder- und Jugendpsychiatrie",1;"297 - stationsäquivalente Behandlung in der Erwachsenenpsychiatrie (29)",1;"307 - stationsäquivalente Behandlung in der Kinder- und Jugendpsychiatrie (30)",1;"31 - Psychosomatik",1;"",0;0,0},2,0)</f>
        <v>0</v>
      </c>
      <c r="T2722" s="8">
        <f t="shared" si="376"/>
        <v>0</v>
      </c>
      <c r="U2722" s="8">
        <f t="shared" si="378"/>
        <v>0</v>
      </c>
      <c r="V2722" s="8">
        <f t="shared" ref="V2722:V2785" si="380">IF(VALUE($F2722)&gt;0,1,0)</f>
        <v>0</v>
      </c>
      <c r="W2722" s="8">
        <f t="shared" ref="W2722:W2785" si="381">IF(LEN($G2722)&gt;0,1,0)</f>
        <v>0</v>
      </c>
      <c r="X2722" s="8">
        <f t="shared" ref="X2722:X2785" si="382">IF(LEN($H2722)&gt;0,1,0)</f>
        <v>0</v>
      </c>
      <c r="Y2722" s="8" t="str">
        <f t="shared" ref="Y2722:Y2785" si="383">IF($D2722&lt;&gt;"","MonatII","")</f>
        <v/>
      </c>
      <c r="Z2722" s="8" t="str">
        <f>VLOOKUP($D2722,{"29 - Psychiatrie (Erwachsene)","BGI";"297 - stationsäquivalente Behandlung in der Erwachsenenpsychiatrie (29)","BGI";"30 - Kinder- und Jugendpsychiatrie","BGII";"307 - stationsäquivalente Behandlung in der Kinder- und Jugendpsychiatrie (30)","BGII";"31 - Psychosomatik","BGI";"","LEER";0,"Leer"},2,0)</f>
        <v>LEER</v>
      </c>
      <c r="AA2722" s="8" t="str">
        <f t="shared" ref="AA2722:AA2785" si="384">"Stationen"</f>
        <v>Stationen</v>
      </c>
    </row>
    <row r="2723" spans="2:27" ht="15" customHeight="1" x14ac:dyDescent="0.25">
      <c r="B2723" s="76" t="str">
        <f t="shared" si="377"/>
        <v>!!!</v>
      </c>
      <c r="C2723" s="310" t="str">
        <f>IF(LEN($E2723)&gt;0,VLOOKUP(TEXT($E2723,0),'Angaben Stationen'!$E$14:$V$215,17,0),"")</f>
        <v/>
      </c>
      <c r="D2723" s="254" t="str">
        <f>IF(LEN($E2723)&gt;0,VLOOKUP(TEXT($E2723,0),'Angaben Stationen'!$E$14:$V$215,18,0),"")</f>
        <v/>
      </c>
      <c r="E2723" s="344"/>
      <c r="F2723" s="256"/>
      <c r="G2723" s="256"/>
      <c r="H2723" s="307"/>
      <c r="I2723" s="183"/>
      <c r="R2723" s="8">
        <f t="shared" si="379"/>
        <v>0</v>
      </c>
      <c r="S2723" s="8">
        <f>VLOOKUP($D2723,{"29 - Psychiatrie (Erwachsene)",1;"30 - Kinder- und Jugendpsychiatrie",1;"297 - stationsäquivalente Behandlung in der Erwachsenenpsychiatrie (29)",1;"307 - stationsäquivalente Behandlung in der Kinder- und Jugendpsychiatrie (30)",1;"31 - Psychosomatik",1;"",0;0,0},2,0)</f>
        <v>0</v>
      </c>
      <c r="T2723" s="8">
        <f t="shared" si="376"/>
        <v>0</v>
      </c>
      <c r="U2723" s="8">
        <f t="shared" si="378"/>
        <v>0</v>
      </c>
      <c r="V2723" s="8">
        <f t="shared" si="380"/>
        <v>0</v>
      </c>
      <c r="W2723" s="8">
        <f t="shared" si="381"/>
        <v>0</v>
      </c>
      <c r="X2723" s="8">
        <f t="shared" si="382"/>
        <v>0</v>
      </c>
      <c r="Y2723" s="8" t="str">
        <f t="shared" si="383"/>
        <v/>
      </c>
      <c r="Z2723" s="8" t="str">
        <f>VLOOKUP($D2723,{"29 - Psychiatrie (Erwachsene)","BGI";"297 - stationsäquivalente Behandlung in der Erwachsenenpsychiatrie (29)","BGI";"30 - Kinder- und Jugendpsychiatrie","BGII";"307 - stationsäquivalente Behandlung in der Kinder- und Jugendpsychiatrie (30)","BGII";"31 - Psychosomatik","BGI";"","LEER";0,"Leer"},2,0)</f>
        <v>LEER</v>
      </c>
      <c r="AA2723" s="8" t="str">
        <f t="shared" si="384"/>
        <v>Stationen</v>
      </c>
    </row>
    <row r="2724" spans="2:27" ht="15" customHeight="1" x14ac:dyDescent="0.25">
      <c r="B2724" s="76" t="str">
        <f t="shared" si="377"/>
        <v>!!!</v>
      </c>
      <c r="C2724" s="310" t="str">
        <f>IF(LEN($E2724)&gt;0,VLOOKUP(TEXT($E2724,0),'Angaben Stationen'!$E$14:$V$215,17,0),"")</f>
        <v/>
      </c>
      <c r="D2724" s="254" t="str">
        <f>IF(LEN($E2724)&gt;0,VLOOKUP(TEXT($E2724,0),'Angaben Stationen'!$E$14:$V$215,18,0),"")</f>
        <v/>
      </c>
      <c r="E2724" s="344"/>
      <c r="F2724" s="256"/>
      <c r="G2724" s="256"/>
      <c r="H2724" s="307"/>
      <c r="I2724" s="183"/>
      <c r="R2724" s="8">
        <f t="shared" si="379"/>
        <v>0</v>
      </c>
      <c r="S2724" s="8">
        <f>VLOOKUP($D2724,{"29 - Psychiatrie (Erwachsene)",1;"30 - Kinder- und Jugendpsychiatrie",1;"297 - stationsäquivalente Behandlung in der Erwachsenenpsychiatrie (29)",1;"307 - stationsäquivalente Behandlung in der Kinder- und Jugendpsychiatrie (30)",1;"31 - Psychosomatik",1;"",0;0,0},2,0)</f>
        <v>0</v>
      </c>
      <c r="T2724" s="8">
        <f t="shared" si="376"/>
        <v>0</v>
      </c>
      <c r="U2724" s="8">
        <f t="shared" si="378"/>
        <v>0</v>
      </c>
      <c r="V2724" s="8">
        <f t="shared" si="380"/>
        <v>0</v>
      </c>
      <c r="W2724" s="8">
        <f t="shared" si="381"/>
        <v>0</v>
      </c>
      <c r="X2724" s="8">
        <f t="shared" si="382"/>
        <v>0</v>
      </c>
      <c r="Y2724" s="8" t="str">
        <f t="shared" si="383"/>
        <v/>
      </c>
      <c r="Z2724" s="8" t="str">
        <f>VLOOKUP($D2724,{"29 - Psychiatrie (Erwachsene)","BGI";"297 - stationsäquivalente Behandlung in der Erwachsenenpsychiatrie (29)","BGI";"30 - Kinder- und Jugendpsychiatrie","BGII";"307 - stationsäquivalente Behandlung in der Kinder- und Jugendpsychiatrie (30)","BGII";"31 - Psychosomatik","BGI";"","LEER";0,"Leer"},2,0)</f>
        <v>LEER</v>
      </c>
      <c r="AA2724" s="8" t="str">
        <f t="shared" si="384"/>
        <v>Stationen</v>
      </c>
    </row>
    <row r="2725" spans="2:27" ht="15" customHeight="1" x14ac:dyDescent="0.25">
      <c r="B2725" s="76" t="str">
        <f t="shared" si="377"/>
        <v>!!!</v>
      </c>
      <c r="C2725" s="310" t="str">
        <f>IF(LEN($E2725)&gt;0,VLOOKUP(TEXT($E2725,0),'Angaben Stationen'!$E$14:$V$215,17,0),"")</f>
        <v/>
      </c>
      <c r="D2725" s="254" t="str">
        <f>IF(LEN($E2725)&gt;0,VLOOKUP(TEXT($E2725,0),'Angaben Stationen'!$E$14:$V$215,18,0),"")</f>
        <v/>
      </c>
      <c r="E2725" s="344"/>
      <c r="F2725" s="256"/>
      <c r="G2725" s="256"/>
      <c r="H2725" s="307"/>
      <c r="I2725" s="183"/>
      <c r="R2725" s="8">
        <f t="shared" si="379"/>
        <v>0</v>
      </c>
      <c r="S2725" s="8">
        <f>VLOOKUP($D2725,{"29 - Psychiatrie (Erwachsene)",1;"30 - Kinder- und Jugendpsychiatrie",1;"297 - stationsäquivalente Behandlung in der Erwachsenenpsychiatrie (29)",1;"307 - stationsäquivalente Behandlung in der Kinder- und Jugendpsychiatrie (30)",1;"31 - Psychosomatik",1;"",0;0,0},2,0)</f>
        <v>0</v>
      </c>
      <c r="T2725" s="8">
        <f t="shared" si="376"/>
        <v>0</v>
      </c>
      <c r="U2725" s="8">
        <f t="shared" si="378"/>
        <v>0</v>
      </c>
      <c r="V2725" s="8">
        <f t="shared" si="380"/>
        <v>0</v>
      </c>
      <c r="W2725" s="8">
        <f t="shared" si="381"/>
        <v>0</v>
      </c>
      <c r="X2725" s="8">
        <f t="shared" si="382"/>
        <v>0</v>
      </c>
      <c r="Y2725" s="8" t="str">
        <f t="shared" si="383"/>
        <v/>
      </c>
      <c r="Z2725" s="8" t="str">
        <f>VLOOKUP($D2725,{"29 - Psychiatrie (Erwachsene)","BGI";"297 - stationsäquivalente Behandlung in der Erwachsenenpsychiatrie (29)","BGI";"30 - Kinder- und Jugendpsychiatrie","BGII";"307 - stationsäquivalente Behandlung in der Kinder- und Jugendpsychiatrie (30)","BGII";"31 - Psychosomatik","BGI";"","LEER";0,"Leer"},2,0)</f>
        <v>LEER</v>
      </c>
      <c r="AA2725" s="8" t="str">
        <f t="shared" si="384"/>
        <v>Stationen</v>
      </c>
    </row>
    <row r="2726" spans="2:27" ht="15" customHeight="1" x14ac:dyDescent="0.25">
      <c r="B2726" s="76" t="str">
        <f t="shared" si="377"/>
        <v>!!!</v>
      </c>
      <c r="C2726" s="310" t="str">
        <f>IF(LEN($E2726)&gt;0,VLOOKUP(TEXT($E2726,0),'Angaben Stationen'!$E$14:$V$215,17,0),"")</f>
        <v/>
      </c>
      <c r="D2726" s="254" t="str">
        <f>IF(LEN($E2726)&gt;0,VLOOKUP(TEXT($E2726,0),'Angaben Stationen'!$E$14:$V$215,18,0),"")</f>
        <v/>
      </c>
      <c r="E2726" s="344"/>
      <c r="F2726" s="256"/>
      <c r="G2726" s="256"/>
      <c r="H2726" s="307"/>
      <c r="I2726" s="183"/>
      <c r="R2726" s="8">
        <f t="shared" si="379"/>
        <v>0</v>
      </c>
      <c r="S2726" s="8">
        <f>VLOOKUP($D2726,{"29 - Psychiatrie (Erwachsene)",1;"30 - Kinder- und Jugendpsychiatrie",1;"297 - stationsäquivalente Behandlung in der Erwachsenenpsychiatrie (29)",1;"307 - stationsäquivalente Behandlung in der Kinder- und Jugendpsychiatrie (30)",1;"31 - Psychosomatik",1;"",0;0,0},2,0)</f>
        <v>0</v>
      </c>
      <c r="T2726" s="8">
        <f t="shared" ref="T2726:T2789" si="385">IF(LEN($C2726)&gt;0,1,0)</f>
        <v>0</v>
      </c>
      <c r="U2726" s="8">
        <f t="shared" si="378"/>
        <v>0</v>
      </c>
      <c r="V2726" s="8">
        <f t="shared" si="380"/>
        <v>0</v>
      </c>
      <c r="W2726" s="8">
        <f t="shared" si="381"/>
        <v>0</v>
      </c>
      <c r="X2726" s="8">
        <f t="shared" si="382"/>
        <v>0</v>
      </c>
      <c r="Y2726" s="8" t="str">
        <f t="shared" si="383"/>
        <v/>
      </c>
      <c r="Z2726" s="8" t="str">
        <f>VLOOKUP($D2726,{"29 - Psychiatrie (Erwachsene)","BGI";"297 - stationsäquivalente Behandlung in der Erwachsenenpsychiatrie (29)","BGI";"30 - Kinder- und Jugendpsychiatrie","BGII";"307 - stationsäquivalente Behandlung in der Kinder- und Jugendpsychiatrie (30)","BGII";"31 - Psychosomatik","BGI";"","LEER";0,"Leer"},2,0)</f>
        <v>LEER</v>
      </c>
      <c r="AA2726" s="8" t="str">
        <f t="shared" si="384"/>
        <v>Stationen</v>
      </c>
    </row>
    <row r="2727" spans="2:27" ht="15" customHeight="1" x14ac:dyDescent="0.25">
      <c r="B2727" s="76" t="str">
        <f t="shared" si="377"/>
        <v>!!!</v>
      </c>
      <c r="C2727" s="310" t="str">
        <f>IF(LEN($E2727)&gt;0,VLOOKUP(TEXT($E2727,0),'Angaben Stationen'!$E$14:$V$215,17,0),"")</f>
        <v/>
      </c>
      <c r="D2727" s="254" t="str">
        <f>IF(LEN($E2727)&gt;0,VLOOKUP(TEXT($E2727,0),'Angaben Stationen'!$E$14:$V$215,18,0),"")</f>
        <v/>
      </c>
      <c r="E2727" s="344"/>
      <c r="F2727" s="256"/>
      <c r="G2727" s="256"/>
      <c r="H2727" s="307"/>
      <c r="I2727" s="183"/>
      <c r="R2727" s="8">
        <f t="shared" si="379"/>
        <v>0</v>
      </c>
      <c r="S2727" s="8">
        <f>VLOOKUP($D2727,{"29 - Psychiatrie (Erwachsene)",1;"30 - Kinder- und Jugendpsychiatrie",1;"297 - stationsäquivalente Behandlung in der Erwachsenenpsychiatrie (29)",1;"307 - stationsäquivalente Behandlung in der Kinder- und Jugendpsychiatrie (30)",1;"31 - Psychosomatik",1;"",0;0,0},2,0)</f>
        <v>0</v>
      </c>
      <c r="T2727" s="8">
        <f t="shared" si="385"/>
        <v>0</v>
      </c>
      <c r="U2727" s="8">
        <f t="shared" si="378"/>
        <v>0</v>
      </c>
      <c r="V2727" s="8">
        <f t="shared" si="380"/>
        <v>0</v>
      </c>
      <c r="W2727" s="8">
        <f t="shared" si="381"/>
        <v>0</v>
      </c>
      <c r="X2727" s="8">
        <f t="shared" si="382"/>
        <v>0</v>
      </c>
      <c r="Y2727" s="8" t="str">
        <f t="shared" si="383"/>
        <v/>
      </c>
      <c r="Z2727" s="8" t="str">
        <f>VLOOKUP($D2727,{"29 - Psychiatrie (Erwachsene)","BGI";"297 - stationsäquivalente Behandlung in der Erwachsenenpsychiatrie (29)","BGI";"30 - Kinder- und Jugendpsychiatrie","BGII";"307 - stationsäquivalente Behandlung in der Kinder- und Jugendpsychiatrie (30)","BGII";"31 - Psychosomatik","BGI";"","LEER";0,"Leer"},2,0)</f>
        <v>LEER</v>
      </c>
      <c r="AA2727" s="8" t="str">
        <f t="shared" si="384"/>
        <v>Stationen</v>
      </c>
    </row>
    <row r="2728" spans="2:27" ht="15" customHeight="1" x14ac:dyDescent="0.25">
      <c r="B2728" s="76" t="str">
        <f t="shared" si="377"/>
        <v>!!!</v>
      </c>
      <c r="C2728" s="310" t="str">
        <f>IF(LEN($E2728)&gt;0,VLOOKUP(TEXT($E2728,0),'Angaben Stationen'!$E$14:$V$215,17,0),"")</f>
        <v/>
      </c>
      <c r="D2728" s="254" t="str">
        <f>IF(LEN($E2728)&gt;0,VLOOKUP(TEXT($E2728,0),'Angaben Stationen'!$E$14:$V$215,18,0),"")</f>
        <v/>
      </c>
      <c r="E2728" s="344"/>
      <c r="F2728" s="256"/>
      <c r="G2728" s="256"/>
      <c r="H2728" s="307"/>
      <c r="I2728" s="183"/>
      <c r="R2728" s="8">
        <f t="shared" si="379"/>
        <v>0</v>
      </c>
      <c r="S2728" s="8">
        <f>VLOOKUP($D2728,{"29 - Psychiatrie (Erwachsene)",1;"30 - Kinder- und Jugendpsychiatrie",1;"297 - stationsäquivalente Behandlung in der Erwachsenenpsychiatrie (29)",1;"307 - stationsäquivalente Behandlung in der Kinder- und Jugendpsychiatrie (30)",1;"31 - Psychosomatik",1;"",0;0,0},2,0)</f>
        <v>0</v>
      </c>
      <c r="T2728" s="8">
        <f t="shared" si="385"/>
        <v>0</v>
      </c>
      <c r="U2728" s="8">
        <f t="shared" si="378"/>
        <v>0</v>
      </c>
      <c r="V2728" s="8">
        <f t="shared" si="380"/>
        <v>0</v>
      </c>
      <c r="W2728" s="8">
        <f t="shared" si="381"/>
        <v>0</v>
      </c>
      <c r="X2728" s="8">
        <f t="shared" si="382"/>
        <v>0</v>
      </c>
      <c r="Y2728" s="8" t="str">
        <f t="shared" si="383"/>
        <v/>
      </c>
      <c r="Z2728" s="8" t="str">
        <f>VLOOKUP($D2728,{"29 - Psychiatrie (Erwachsene)","BGI";"297 - stationsäquivalente Behandlung in der Erwachsenenpsychiatrie (29)","BGI";"30 - Kinder- und Jugendpsychiatrie","BGII";"307 - stationsäquivalente Behandlung in der Kinder- und Jugendpsychiatrie (30)","BGII";"31 - Psychosomatik","BGI";"","LEER";0,"Leer"},2,0)</f>
        <v>LEER</v>
      </c>
      <c r="AA2728" s="8" t="str">
        <f t="shared" si="384"/>
        <v>Stationen</v>
      </c>
    </row>
    <row r="2729" spans="2:27" ht="15" customHeight="1" x14ac:dyDescent="0.25">
      <c r="B2729" s="76" t="str">
        <f t="shared" si="377"/>
        <v>!!!</v>
      </c>
      <c r="C2729" s="310" t="str">
        <f>IF(LEN($E2729)&gt;0,VLOOKUP(TEXT($E2729,0),'Angaben Stationen'!$E$14:$V$215,17,0),"")</f>
        <v/>
      </c>
      <c r="D2729" s="254" t="str">
        <f>IF(LEN($E2729)&gt;0,VLOOKUP(TEXT($E2729,0),'Angaben Stationen'!$E$14:$V$215,18,0),"")</f>
        <v/>
      </c>
      <c r="E2729" s="344"/>
      <c r="F2729" s="256"/>
      <c r="G2729" s="256"/>
      <c r="H2729" s="307"/>
      <c r="I2729" s="183"/>
      <c r="R2729" s="8">
        <f t="shared" si="379"/>
        <v>0</v>
      </c>
      <c r="S2729" s="8">
        <f>VLOOKUP($D2729,{"29 - Psychiatrie (Erwachsene)",1;"30 - Kinder- und Jugendpsychiatrie",1;"297 - stationsäquivalente Behandlung in der Erwachsenenpsychiatrie (29)",1;"307 - stationsäquivalente Behandlung in der Kinder- und Jugendpsychiatrie (30)",1;"31 - Psychosomatik",1;"",0;0,0},2,0)</f>
        <v>0</v>
      </c>
      <c r="T2729" s="8">
        <f t="shared" si="385"/>
        <v>0</v>
      </c>
      <c r="U2729" s="8">
        <f t="shared" si="378"/>
        <v>0</v>
      </c>
      <c r="V2729" s="8">
        <f t="shared" si="380"/>
        <v>0</v>
      </c>
      <c r="W2729" s="8">
        <f t="shared" si="381"/>
        <v>0</v>
      </c>
      <c r="X2729" s="8">
        <f t="shared" si="382"/>
        <v>0</v>
      </c>
      <c r="Y2729" s="8" t="str">
        <f t="shared" si="383"/>
        <v/>
      </c>
      <c r="Z2729" s="8" t="str">
        <f>VLOOKUP($D2729,{"29 - Psychiatrie (Erwachsene)","BGI";"297 - stationsäquivalente Behandlung in der Erwachsenenpsychiatrie (29)","BGI";"30 - Kinder- und Jugendpsychiatrie","BGII";"307 - stationsäquivalente Behandlung in der Kinder- und Jugendpsychiatrie (30)","BGII";"31 - Psychosomatik","BGI";"","LEER";0,"Leer"},2,0)</f>
        <v>LEER</v>
      </c>
      <c r="AA2729" s="8" t="str">
        <f t="shared" si="384"/>
        <v>Stationen</v>
      </c>
    </row>
    <row r="2730" spans="2:27" ht="15" customHeight="1" x14ac:dyDescent="0.25">
      <c r="B2730" s="76" t="str">
        <f t="shared" si="377"/>
        <v>!!!</v>
      </c>
      <c r="C2730" s="310" t="str">
        <f>IF(LEN($E2730)&gt;0,VLOOKUP(TEXT($E2730,0),'Angaben Stationen'!$E$14:$V$215,17,0),"")</f>
        <v/>
      </c>
      <c r="D2730" s="254" t="str">
        <f>IF(LEN($E2730)&gt;0,VLOOKUP(TEXT($E2730,0),'Angaben Stationen'!$E$14:$V$215,18,0),"")</f>
        <v/>
      </c>
      <c r="E2730" s="344"/>
      <c r="F2730" s="256"/>
      <c r="G2730" s="256"/>
      <c r="H2730" s="307"/>
      <c r="I2730" s="183"/>
      <c r="R2730" s="8">
        <f t="shared" si="379"/>
        <v>0</v>
      </c>
      <c r="S2730" s="8">
        <f>VLOOKUP($D2730,{"29 - Psychiatrie (Erwachsene)",1;"30 - Kinder- und Jugendpsychiatrie",1;"297 - stationsäquivalente Behandlung in der Erwachsenenpsychiatrie (29)",1;"307 - stationsäquivalente Behandlung in der Kinder- und Jugendpsychiatrie (30)",1;"31 - Psychosomatik",1;"",0;0,0},2,0)</f>
        <v>0</v>
      </c>
      <c r="T2730" s="8">
        <f t="shared" si="385"/>
        <v>0</v>
      </c>
      <c r="U2730" s="8">
        <f t="shared" si="378"/>
        <v>0</v>
      </c>
      <c r="V2730" s="8">
        <f t="shared" si="380"/>
        <v>0</v>
      </c>
      <c r="W2730" s="8">
        <f t="shared" si="381"/>
        <v>0</v>
      </c>
      <c r="X2730" s="8">
        <f t="shared" si="382"/>
        <v>0</v>
      </c>
      <c r="Y2730" s="8" t="str">
        <f t="shared" si="383"/>
        <v/>
      </c>
      <c r="Z2730" s="8" t="str">
        <f>VLOOKUP($D2730,{"29 - Psychiatrie (Erwachsene)","BGI";"297 - stationsäquivalente Behandlung in der Erwachsenenpsychiatrie (29)","BGI";"30 - Kinder- und Jugendpsychiatrie","BGII";"307 - stationsäquivalente Behandlung in der Kinder- und Jugendpsychiatrie (30)","BGII";"31 - Psychosomatik","BGI";"","LEER";0,"Leer"},2,0)</f>
        <v>LEER</v>
      </c>
      <c r="AA2730" s="8" t="str">
        <f t="shared" si="384"/>
        <v>Stationen</v>
      </c>
    </row>
    <row r="2731" spans="2:27" ht="15" customHeight="1" x14ac:dyDescent="0.25">
      <c r="B2731" s="76" t="str">
        <f t="shared" si="377"/>
        <v>!!!</v>
      </c>
      <c r="C2731" s="310" t="str">
        <f>IF(LEN($E2731)&gt;0,VLOOKUP(TEXT($E2731,0),'Angaben Stationen'!$E$14:$V$215,17,0),"")</f>
        <v/>
      </c>
      <c r="D2731" s="254" t="str">
        <f>IF(LEN($E2731)&gt;0,VLOOKUP(TEXT($E2731,0),'Angaben Stationen'!$E$14:$V$215,18,0),"")</f>
        <v/>
      </c>
      <c r="E2731" s="344"/>
      <c r="F2731" s="256"/>
      <c r="G2731" s="256"/>
      <c r="H2731" s="307"/>
      <c r="I2731" s="183"/>
      <c r="R2731" s="8">
        <f t="shared" si="379"/>
        <v>0</v>
      </c>
      <c r="S2731" s="8">
        <f>VLOOKUP($D2731,{"29 - Psychiatrie (Erwachsene)",1;"30 - Kinder- und Jugendpsychiatrie",1;"297 - stationsäquivalente Behandlung in der Erwachsenenpsychiatrie (29)",1;"307 - stationsäquivalente Behandlung in der Kinder- und Jugendpsychiatrie (30)",1;"31 - Psychosomatik",1;"",0;0,0},2,0)</f>
        <v>0</v>
      </c>
      <c r="T2731" s="8">
        <f t="shared" si="385"/>
        <v>0</v>
      </c>
      <c r="U2731" s="8">
        <f t="shared" si="378"/>
        <v>0</v>
      </c>
      <c r="V2731" s="8">
        <f t="shared" si="380"/>
        <v>0</v>
      </c>
      <c r="W2731" s="8">
        <f t="shared" si="381"/>
        <v>0</v>
      </c>
      <c r="X2731" s="8">
        <f t="shared" si="382"/>
        <v>0</v>
      </c>
      <c r="Y2731" s="8" t="str">
        <f t="shared" si="383"/>
        <v/>
      </c>
      <c r="Z2731" s="8" t="str">
        <f>VLOOKUP($D2731,{"29 - Psychiatrie (Erwachsene)","BGI";"297 - stationsäquivalente Behandlung in der Erwachsenenpsychiatrie (29)","BGI";"30 - Kinder- und Jugendpsychiatrie","BGII";"307 - stationsäquivalente Behandlung in der Kinder- und Jugendpsychiatrie (30)","BGII";"31 - Psychosomatik","BGI";"","LEER";0,"Leer"},2,0)</f>
        <v>LEER</v>
      </c>
      <c r="AA2731" s="8" t="str">
        <f t="shared" si="384"/>
        <v>Stationen</v>
      </c>
    </row>
    <row r="2732" spans="2:27" ht="15" customHeight="1" x14ac:dyDescent="0.25">
      <c r="B2732" s="76" t="str">
        <f t="shared" si="377"/>
        <v>!!!</v>
      </c>
      <c r="C2732" s="310" t="str">
        <f>IF(LEN($E2732)&gt;0,VLOOKUP(TEXT($E2732,0),'Angaben Stationen'!$E$14:$V$215,17,0),"")</f>
        <v/>
      </c>
      <c r="D2732" s="254" t="str">
        <f>IF(LEN($E2732)&gt;0,VLOOKUP(TEXT($E2732,0),'Angaben Stationen'!$E$14:$V$215,18,0),"")</f>
        <v/>
      </c>
      <c r="E2732" s="344"/>
      <c r="F2732" s="256"/>
      <c r="G2732" s="256"/>
      <c r="H2732" s="307"/>
      <c r="I2732" s="183"/>
      <c r="R2732" s="8">
        <f t="shared" si="379"/>
        <v>0</v>
      </c>
      <c r="S2732" s="8">
        <f>VLOOKUP($D2732,{"29 - Psychiatrie (Erwachsene)",1;"30 - Kinder- und Jugendpsychiatrie",1;"297 - stationsäquivalente Behandlung in der Erwachsenenpsychiatrie (29)",1;"307 - stationsäquivalente Behandlung in der Kinder- und Jugendpsychiatrie (30)",1;"31 - Psychosomatik",1;"",0;0,0},2,0)</f>
        <v>0</v>
      </c>
      <c r="T2732" s="8">
        <f t="shared" si="385"/>
        <v>0</v>
      </c>
      <c r="U2732" s="8">
        <f t="shared" si="378"/>
        <v>0</v>
      </c>
      <c r="V2732" s="8">
        <f t="shared" si="380"/>
        <v>0</v>
      </c>
      <c r="W2732" s="8">
        <f t="shared" si="381"/>
        <v>0</v>
      </c>
      <c r="X2732" s="8">
        <f t="shared" si="382"/>
        <v>0</v>
      </c>
      <c r="Y2732" s="8" t="str">
        <f t="shared" si="383"/>
        <v/>
      </c>
      <c r="Z2732" s="8" t="str">
        <f>VLOOKUP($D2732,{"29 - Psychiatrie (Erwachsene)","BGI";"297 - stationsäquivalente Behandlung in der Erwachsenenpsychiatrie (29)","BGI";"30 - Kinder- und Jugendpsychiatrie","BGII";"307 - stationsäquivalente Behandlung in der Kinder- und Jugendpsychiatrie (30)","BGII";"31 - Psychosomatik","BGI";"","LEER";0,"Leer"},2,0)</f>
        <v>LEER</v>
      </c>
      <c r="AA2732" s="8" t="str">
        <f t="shared" si="384"/>
        <v>Stationen</v>
      </c>
    </row>
    <row r="2733" spans="2:27" ht="15" customHeight="1" x14ac:dyDescent="0.25">
      <c r="B2733" s="76" t="str">
        <f t="shared" si="377"/>
        <v>!!!</v>
      </c>
      <c r="C2733" s="310" t="str">
        <f>IF(LEN($E2733)&gt;0,VLOOKUP(TEXT($E2733,0),'Angaben Stationen'!$E$14:$V$215,17,0),"")</f>
        <v/>
      </c>
      <c r="D2733" s="254" t="str">
        <f>IF(LEN($E2733)&gt;0,VLOOKUP(TEXT($E2733,0),'Angaben Stationen'!$E$14:$V$215,18,0),"")</f>
        <v/>
      </c>
      <c r="E2733" s="344"/>
      <c r="F2733" s="256"/>
      <c r="G2733" s="256"/>
      <c r="H2733" s="307"/>
      <c r="I2733" s="183"/>
      <c r="R2733" s="8">
        <f t="shared" si="379"/>
        <v>0</v>
      </c>
      <c r="S2733" s="8">
        <f>VLOOKUP($D2733,{"29 - Psychiatrie (Erwachsene)",1;"30 - Kinder- und Jugendpsychiatrie",1;"297 - stationsäquivalente Behandlung in der Erwachsenenpsychiatrie (29)",1;"307 - stationsäquivalente Behandlung in der Kinder- und Jugendpsychiatrie (30)",1;"31 - Psychosomatik",1;"",0;0,0},2,0)</f>
        <v>0</v>
      </c>
      <c r="T2733" s="8">
        <f t="shared" si="385"/>
        <v>0</v>
      </c>
      <c r="U2733" s="8">
        <f t="shared" si="378"/>
        <v>0</v>
      </c>
      <c r="V2733" s="8">
        <f t="shared" si="380"/>
        <v>0</v>
      </c>
      <c r="W2733" s="8">
        <f t="shared" si="381"/>
        <v>0</v>
      </c>
      <c r="X2733" s="8">
        <f t="shared" si="382"/>
        <v>0</v>
      </c>
      <c r="Y2733" s="8" t="str">
        <f t="shared" si="383"/>
        <v/>
      </c>
      <c r="Z2733" s="8" t="str">
        <f>VLOOKUP($D2733,{"29 - Psychiatrie (Erwachsene)","BGI";"297 - stationsäquivalente Behandlung in der Erwachsenenpsychiatrie (29)","BGI";"30 - Kinder- und Jugendpsychiatrie","BGII";"307 - stationsäquivalente Behandlung in der Kinder- und Jugendpsychiatrie (30)","BGII";"31 - Psychosomatik","BGI";"","LEER";0,"Leer"},2,0)</f>
        <v>LEER</v>
      </c>
      <c r="AA2733" s="8" t="str">
        <f t="shared" si="384"/>
        <v>Stationen</v>
      </c>
    </row>
    <row r="2734" spans="2:27" ht="15" customHeight="1" x14ac:dyDescent="0.25">
      <c r="B2734" s="76" t="str">
        <f t="shared" si="377"/>
        <v>!!!</v>
      </c>
      <c r="C2734" s="310" t="str">
        <f>IF(LEN($E2734)&gt;0,VLOOKUP(TEXT($E2734,0),'Angaben Stationen'!$E$14:$V$215,17,0),"")</f>
        <v/>
      </c>
      <c r="D2734" s="254" t="str">
        <f>IF(LEN($E2734)&gt;0,VLOOKUP(TEXT($E2734,0),'Angaben Stationen'!$E$14:$V$215,18,0),"")</f>
        <v/>
      </c>
      <c r="E2734" s="344"/>
      <c r="F2734" s="256"/>
      <c r="G2734" s="256"/>
      <c r="H2734" s="307"/>
      <c r="I2734" s="183"/>
      <c r="R2734" s="8">
        <f t="shared" si="379"/>
        <v>0</v>
      </c>
      <c r="S2734" s="8">
        <f>VLOOKUP($D2734,{"29 - Psychiatrie (Erwachsene)",1;"30 - Kinder- und Jugendpsychiatrie",1;"297 - stationsäquivalente Behandlung in der Erwachsenenpsychiatrie (29)",1;"307 - stationsäquivalente Behandlung in der Kinder- und Jugendpsychiatrie (30)",1;"31 - Psychosomatik",1;"",0;0,0},2,0)</f>
        <v>0</v>
      </c>
      <c r="T2734" s="8">
        <f t="shared" si="385"/>
        <v>0</v>
      </c>
      <c r="U2734" s="8">
        <f t="shared" si="378"/>
        <v>0</v>
      </c>
      <c r="V2734" s="8">
        <f t="shared" si="380"/>
        <v>0</v>
      </c>
      <c r="W2734" s="8">
        <f t="shared" si="381"/>
        <v>0</v>
      </c>
      <c r="X2734" s="8">
        <f t="shared" si="382"/>
        <v>0</v>
      </c>
      <c r="Y2734" s="8" t="str">
        <f t="shared" si="383"/>
        <v/>
      </c>
      <c r="Z2734" s="8" t="str">
        <f>VLOOKUP($D2734,{"29 - Psychiatrie (Erwachsene)","BGI";"297 - stationsäquivalente Behandlung in der Erwachsenenpsychiatrie (29)","BGI";"30 - Kinder- und Jugendpsychiatrie","BGII";"307 - stationsäquivalente Behandlung in der Kinder- und Jugendpsychiatrie (30)","BGII";"31 - Psychosomatik","BGI";"","LEER";0,"Leer"},2,0)</f>
        <v>LEER</v>
      </c>
      <c r="AA2734" s="8" t="str">
        <f t="shared" si="384"/>
        <v>Stationen</v>
      </c>
    </row>
    <row r="2735" spans="2:27" ht="15" customHeight="1" x14ac:dyDescent="0.25">
      <c r="B2735" s="76" t="str">
        <f t="shared" si="377"/>
        <v>!!!</v>
      </c>
      <c r="C2735" s="310" t="str">
        <f>IF(LEN($E2735)&gt;0,VLOOKUP(TEXT($E2735,0),'Angaben Stationen'!$E$14:$V$215,17,0),"")</f>
        <v/>
      </c>
      <c r="D2735" s="254" t="str">
        <f>IF(LEN($E2735)&gt;0,VLOOKUP(TEXT($E2735,0),'Angaben Stationen'!$E$14:$V$215,18,0),"")</f>
        <v/>
      </c>
      <c r="E2735" s="344"/>
      <c r="F2735" s="256"/>
      <c r="G2735" s="256"/>
      <c r="H2735" s="307"/>
      <c r="I2735" s="183"/>
      <c r="R2735" s="8">
        <f t="shared" si="379"/>
        <v>0</v>
      </c>
      <c r="S2735" s="8">
        <f>VLOOKUP($D2735,{"29 - Psychiatrie (Erwachsene)",1;"30 - Kinder- und Jugendpsychiatrie",1;"297 - stationsäquivalente Behandlung in der Erwachsenenpsychiatrie (29)",1;"307 - stationsäquivalente Behandlung in der Kinder- und Jugendpsychiatrie (30)",1;"31 - Psychosomatik",1;"",0;0,0},2,0)</f>
        <v>0</v>
      </c>
      <c r="T2735" s="8">
        <f t="shared" si="385"/>
        <v>0</v>
      </c>
      <c r="U2735" s="8">
        <f t="shared" si="378"/>
        <v>0</v>
      </c>
      <c r="V2735" s="8">
        <f t="shared" si="380"/>
        <v>0</v>
      </c>
      <c r="W2735" s="8">
        <f t="shared" si="381"/>
        <v>0</v>
      </c>
      <c r="X2735" s="8">
        <f t="shared" si="382"/>
        <v>0</v>
      </c>
      <c r="Y2735" s="8" t="str">
        <f t="shared" si="383"/>
        <v/>
      </c>
      <c r="Z2735" s="8" t="str">
        <f>VLOOKUP($D2735,{"29 - Psychiatrie (Erwachsene)","BGI";"297 - stationsäquivalente Behandlung in der Erwachsenenpsychiatrie (29)","BGI";"30 - Kinder- und Jugendpsychiatrie","BGII";"307 - stationsäquivalente Behandlung in der Kinder- und Jugendpsychiatrie (30)","BGII";"31 - Psychosomatik","BGI";"","LEER";0,"Leer"},2,0)</f>
        <v>LEER</v>
      </c>
      <c r="AA2735" s="8" t="str">
        <f t="shared" si="384"/>
        <v>Stationen</v>
      </c>
    </row>
    <row r="2736" spans="2:27" ht="15" customHeight="1" x14ac:dyDescent="0.25">
      <c r="B2736" s="76" t="str">
        <f t="shared" si="377"/>
        <v>!!!</v>
      </c>
      <c r="C2736" s="310" t="str">
        <f>IF(LEN($E2736)&gt;0,VLOOKUP(TEXT($E2736,0),'Angaben Stationen'!$E$14:$V$215,17,0),"")</f>
        <v/>
      </c>
      <c r="D2736" s="254" t="str">
        <f>IF(LEN($E2736)&gt;0,VLOOKUP(TEXT($E2736,0),'Angaben Stationen'!$E$14:$V$215,18,0),"")</f>
        <v/>
      </c>
      <c r="E2736" s="344"/>
      <c r="F2736" s="256"/>
      <c r="G2736" s="256"/>
      <c r="H2736" s="307"/>
      <c r="I2736" s="183"/>
      <c r="R2736" s="8">
        <f t="shared" si="379"/>
        <v>0</v>
      </c>
      <c r="S2736" s="8">
        <f>VLOOKUP($D2736,{"29 - Psychiatrie (Erwachsene)",1;"30 - Kinder- und Jugendpsychiatrie",1;"297 - stationsäquivalente Behandlung in der Erwachsenenpsychiatrie (29)",1;"307 - stationsäquivalente Behandlung in der Kinder- und Jugendpsychiatrie (30)",1;"31 - Psychosomatik",1;"",0;0,0},2,0)</f>
        <v>0</v>
      </c>
      <c r="T2736" s="8">
        <f t="shared" si="385"/>
        <v>0</v>
      </c>
      <c r="U2736" s="8">
        <f t="shared" si="378"/>
        <v>0</v>
      </c>
      <c r="V2736" s="8">
        <f t="shared" si="380"/>
        <v>0</v>
      </c>
      <c r="W2736" s="8">
        <f t="shared" si="381"/>
        <v>0</v>
      </c>
      <c r="X2736" s="8">
        <f t="shared" si="382"/>
        <v>0</v>
      </c>
      <c r="Y2736" s="8" t="str">
        <f t="shared" si="383"/>
        <v/>
      </c>
      <c r="Z2736" s="8" t="str">
        <f>VLOOKUP($D2736,{"29 - Psychiatrie (Erwachsene)","BGI";"297 - stationsäquivalente Behandlung in der Erwachsenenpsychiatrie (29)","BGI";"30 - Kinder- und Jugendpsychiatrie","BGII";"307 - stationsäquivalente Behandlung in der Kinder- und Jugendpsychiatrie (30)","BGII";"31 - Psychosomatik","BGI";"","LEER";0,"Leer"},2,0)</f>
        <v>LEER</v>
      </c>
      <c r="AA2736" s="8" t="str">
        <f t="shared" si="384"/>
        <v>Stationen</v>
      </c>
    </row>
    <row r="2737" spans="2:27" ht="15" customHeight="1" x14ac:dyDescent="0.25">
      <c r="B2737" s="76" t="str">
        <f t="shared" si="377"/>
        <v>!!!</v>
      </c>
      <c r="C2737" s="310" t="str">
        <f>IF(LEN($E2737)&gt;0,VLOOKUP(TEXT($E2737,0),'Angaben Stationen'!$E$14:$V$215,17,0),"")</f>
        <v/>
      </c>
      <c r="D2737" s="254" t="str">
        <f>IF(LEN($E2737)&gt;0,VLOOKUP(TEXT($E2737,0),'Angaben Stationen'!$E$14:$V$215,18,0),"")</f>
        <v/>
      </c>
      <c r="E2737" s="344"/>
      <c r="F2737" s="256"/>
      <c r="G2737" s="256"/>
      <c r="H2737" s="307"/>
      <c r="I2737" s="183"/>
      <c r="R2737" s="8">
        <f t="shared" si="379"/>
        <v>0</v>
      </c>
      <c r="S2737" s="8">
        <f>VLOOKUP($D2737,{"29 - Psychiatrie (Erwachsene)",1;"30 - Kinder- und Jugendpsychiatrie",1;"297 - stationsäquivalente Behandlung in der Erwachsenenpsychiatrie (29)",1;"307 - stationsäquivalente Behandlung in der Kinder- und Jugendpsychiatrie (30)",1;"31 - Psychosomatik",1;"",0;0,0},2,0)</f>
        <v>0</v>
      </c>
      <c r="T2737" s="8">
        <f t="shared" si="385"/>
        <v>0</v>
      </c>
      <c r="U2737" s="8">
        <f t="shared" si="378"/>
        <v>0</v>
      </c>
      <c r="V2737" s="8">
        <f t="shared" si="380"/>
        <v>0</v>
      </c>
      <c r="W2737" s="8">
        <f t="shared" si="381"/>
        <v>0</v>
      </c>
      <c r="X2737" s="8">
        <f t="shared" si="382"/>
        <v>0</v>
      </c>
      <c r="Y2737" s="8" t="str">
        <f t="shared" si="383"/>
        <v/>
      </c>
      <c r="Z2737" s="8" t="str">
        <f>VLOOKUP($D2737,{"29 - Psychiatrie (Erwachsene)","BGI";"297 - stationsäquivalente Behandlung in der Erwachsenenpsychiatrie (29)","BGI";"30 - Kinder- und Jugendpsychiatrie","BGII";"307 - stationsäquivalente Behandlung in der Kinder- und Jugendpsychiatrie (30)","BGII";"31 - Psychosomatik","BGI";"","LEER";0,"Leer"},2,0)</f>
        <v>LEER</v>
      </c>
      <c r="AA2737" s="8" t="str">
        <f t="shared" si="384"/>
        <v>Stationen</v>
      </c>
    </row>
    <row r="2738" spans="2:27" ht="15" customHeight="1" x14ac:dyDescent="0.25">
      <c r="B2738" s="76" t="str">
        <f t="shared" si="377"/>
        <v>!!!</v>
      </c>
      <c r="C2738" s="310" t="str">
        <f>IF(LEN($E2738)&gt;0,VLOOKUP(TEXT($E2738,0),'Angaben Stationen'!$E$14:$V$215,17,0),"")</f>
        <v/>
      </c>
      <c r="D2738" s="254" t="str">
        <f>IF(LEN($E2738)&gt;0,VLOOKUP(TEXT($E2738,0),'Angaben Stationen'!$E$14:$V$215,18,0),"")</f>
        <v/>
      </c>
      <c r="E2738" s="344"/>
      <c r="F2738" s="256"/>
      <c r="G2738" s="256"/>
      <c r="H2738" s="307"/>
      <c r="I2738" s="183"/>
      <c r="R2738" s="8">
        <f t="shared" si="379"/>
        <v>0</v>
      </c>
      <c r="S2738" s="8">
        <f>VLOOKUP($D2738,{"29 - Psychiatrie (Erwachsene)",1;"30 - Kinder- und Jugendpsychiatrie",1;"297 - stationsäquivalente Behandlung in der Erwachsenenpsychiatrie (29)",1;"307 - stationsäquivalente Behandlung in der Kinder- und Jugendpsychiatrie (30)",1;"31 - Psychosomatik",1;"",0;0,0},2,0)</f>
        <v>0</v>
      </c>
      <c r="T2738" s="8">
        <f t="shared" si="385"/>
        <v>0</v>
      </c>
      <c r="U2738" s="8">
        <f t="shared" si="378"/>
        <v>0</v>
      </c>
      <c r="V2738" s="8">
        <f t="shared" si="380"/>
        <v>0</v>
      </c>
      <c r="W2738" s="8">
        <f t="shared" si="381"/>
        <v>0</v>
      </c>
      <c r="X2738" s="8">
        <f t="shared" si="382"/>
        <v>0</v>
      </c>
      <c r="Y2738" s="8" t="str">
        <f t="shared" si="383"/>
        <v/>
      </c>
      <c r="Z2738" s="8" t="str">
        <f>VLOOKUP($D2738,{"29 - Psychiatrie (Erwachsene)","BGI";"297 - stationsäquivalente Behandlung in der Erwachsenenpsychiatrie (29)","BGI";"30 - Kinder- und Jugendpsychiatrie","BGII";"307 - stationsäquivalente Behandlung in der Kinder- und Jugendpsychiatrie (30)","BGII";"31 - Psychosomatik","BGI";"","LEER";0,"Leer"},2,0)</f>
        <v>LEER</v>
      </c>
      <c r="AA2738" s="8" t="str">
        <f t="shared" si="384"/>
        <v>Stationen</v>
      </c>
    </row>
    <row r="2739" spans="2:27" ht="15" customHeight="1" x14ac:dyDescent="0.25">
      <c r="B2739" s="76" t="str">
        <f t="shared" si="377"/>
        <v>!!!</v>
      </c>
      <c r="C2739" s="310" t="str">
        <f>IF(LEN($E2739)&gt;0,VLOOKUP(TEXT($E2739,0),'Angaben Stationen'!$E$14:$V$215,17,0),"")</f>
        <v/>
      </c>
      <c r="D2739" s="254" t="str">
        <f>IF(LEN($E2739)&gt;0,VLOOKUP(TEXT($E2739,0),'Angaben Stationen'!$E$14:$V$215,18,0),"")</f>
        <v/>
      </c>
      <c r="E2739" s="344"/>
      <c r="F2739" s="256"/>
      <c r="G2739" s="256"/>
      <c r="H2739" s="307"/>
      <c r="I2739" s="183"/>
      <c r="R2739" s="8">
        <f t="shared" si="379"/>
        <v>0</v>
      </c>
      <c r="S2739" s="8">
        <f>VLOOKUP($D2739,{"29 - Psychiatrie (Erwachsene)",1;"30 - Kinder- und Jugendpsychiatrie",1;"297 - stationsäquivalente Behandlung in der Erwachsenenpsychiatrie (29)",1;"307 - stationsäquivalente Behandlung in der Kinder- und Jugendpsychiatrie (30)",1;"31 - Psychosomatik",1;"",0;0,0},2,0)</f>
        <v>0</v>
      </c>
      <c r="T2739" s="8">
        <f t="shared" si="385"/>
        <v>0</v>
      </c>
      <c r="U2739" s="8">
        <f t="shared" si="378"/>
        <v>0</v>
      </c>
      <c r="V2739" s="8">
        <f t="shared" si="380"/>
        <v>0</v>
      </c>
      <c r="W2739" s="8">
        <f t="shared" si="381"/>
        <v>0</v>
      </c>
      <c r="X2739" s="8">
        <f t="shared" si="382"/>
        <v>0</v>
      </c>
      <c r="Y2739" s="8" t="str">
        <f t="shared" si="383"/>
        <v/>
      </c>
      <c r="Z2739" s="8" t="str">
        <f>VLOOKUP($D2739,{"29 - Psychiatrie (Erwachsene)","BGI";"297 - stationsäquivalente Behandlung in der Erwachsenenpsychiatrie (29)","BGI";"30 - Kinder- und Jugendpsychiatrie","BGII";"307 - stationsäquivalente Behandlung in der Kinder- und Jugendpsychiatrie (30)","BGII";"31 - Psychosomatik","BGI";"","LEER";0,"Leer"},2,0)</f>
        <v>LEER</v>
      </c>
      <c r="AA2739" s="8" t="str">
        <f t="shared" si="384"/>
        <v>Stationen</v>
      </c>
    </row>
    <row r="2740" spans="2:27" ht="15" customHeight="1" x14ac:dyDescent="0.25">
      <c r="B2740" s="76" t="str">
        <f t="shared" si="377"/>
        <v>!!!</v>
      </c>
      <c r="C2740" s="310" t="str">
        <f>IF(LEN($E2740)&gt;0,VLOOKUP(TEXT($E2740,0),'Angaben Stationen'!$E$14:$V$215,17,0),"")</f>
        <v/>
      </c>
      <c r="D2740" s="254" t="str">
        <f>IF(LEN($E2740)&gt;0,VLOOKUP(TEXT($E2740,0),'Angaben Stationen'!$E$14:$V$215,18,0),"")</f>
        <v/>
      </c>
      <c r="E2740" s="344"/>
      <c r="F2740" s="256"/>
      <c r="G2740" s="256"/>
      <c r="H2740" s="307"/>
      <c r="I2740" s="183"/>
      <c r="R2740" s="8">
        <f t="shared" si="379"/>
        <v>0</v>
      </c>
      <c r="S2740" s="8">
        <f>VLOOKUP($D2740,{"29 - Psychiatrie (Erwachsene)",1;"30 - Kinder- und Jugendpsychiatrie",1;"297 - stationsäquivalente Behandlung in der Erwachsenenpsychiatrie (29)",1;"307 - stationsäquivalente Behandlung in der Kinder- und Jugendpsychiatrie (30)",1;"31 - Psychosomatik",1;"",0;0,0},2,0)</f>
        <v>0</v>
      </c>
      <c r="T2740" s="8">
        <f t="shared" si="385"/>
        <v>0</v>
      </c>
      <c r="U2740" s="8">
        <f t="shared" si="378"/>
        <v>0</v>
      </c>
      <c r="V2740" s="8">
        <f t="shared" si="380"/>
        <v>0</v>
      </c>
      <c r="W2740" s="8">
        <f t="shared" si="381"/>
        <v>0</v>
      </c>
      <c r="X2740" s="8">
        <f t="shared" si="382"/>
        <v>0</v>
      </c>
      <c r="Y2740" s="8" t="str">
        <f t="shared" si="383"/>
        <v/>
      </c>
      <c r="Z2740" s="8" t="str">
        <f>VLOOKUP($D2740,{"29 - Psychiatrie (Erwachsene)","BGI";"297 - stationsäquivalente Behandlung in der Erwachsenenpsychiatrie (29)","BGI";"30 - Kinder- und Jugendpsychiatrie","BGII";"307 - stationsäquivalente Behandlung in der Kinder- und Jugendpsychiatrie (30)","BGII";"31 - Psychosomatik","BGI";"","LEER";0,"Leer"},2,0)</f>
        <v>LEER</v>
      </c>
      <c r="AA2740" s="8" t="str">
        <f t="shared" si="384"/>
        <v>Stationen</v>
      </c>
    </row>
    <row r="2741" spans="2:27" ht="15" customHeight="1" x14ac:dyDescent="0.25">
      <c r="B2741" s="76" t="str">
        <f t="shared" si="377"/>
        <v>!!!</v>
      </c>
      <c r="C2741" s="310" t="str">
        <f>IF(LEN($E2741)&gt;0,VLOOKUP(TEXT($E2741,0),'Angaben Stationen'!$E$14:$V$215,17,0),"")</f>
        <v/>
      </c>
      <c r="D2741" s="254" t="str">
        <f>IF(LEN($E2741)&gt;0,VLOOKUP(TEXT($E2741,0),'Angaben Stationen'!$E$14:$V$215,18,0),"")</f>
        <v/>
      </c>
      <c r="E2741" s="344"/>
      <c r="F2741" s="256"/>
      <c r="G2741" s="256"/>
      <c r="H2741" s="307"/>
      <c r="I2741" s="183"/>
      <c r="R2741" s="8">
        <f t="shared" si="379"/>
        <v>0</v>
      </c>
      <c r="S2741" s="8">
        <f>VLOOKUP($D2741,{"29 - Psychiatrie (Erwachsene)",1;"30 - Kinder- und Jugendpsychiatrie",1;"297 - stationsäquivalente Behandlung in der Erwachsenenpsychiatrie (29)",1;"307 - stationsäquivalente Behandlung in der Kinder- und Jugendpsychiatrie (30)",1;"31 - Psychosomatik",1;"",0;0,0},2,0)</f>
        <v>0</v>
      </c>
      <c r="T2741" s="8">
        <f t="shared" si="385"/>
        <v>0</v>
      </c>
      <c r="U2741" s="8">
        <f t="shared" si="378"/>
        <v>0</v>
      </c>
      <c r="V2741" s="8">
        <f t="shared" si="380"/>
        <v>0</v>
      </c>
      <c r="W2741" s="8">
        <f t="shared" si="381"/>
        <v>0</v>
      </c>
      <c r="X2741" s="8">
        <f t="shared" si="382"/>
        <v>0</v>
      </c>
      <c r="Y2741" s="8" t="str">
        <f t="shared" si="383"/>
        <v/>
      </c>
      <c r="Z2741" s="8" t="str">
        <f>VLOOKUP($D2741,{"29 - Psychiatrie (Erwachsene)","BGI";"297 - stationsäquivalente Behandlung in der Erwachsenenpsychiatrie (29)","BGI";"30 - Kinder- und Jugendpsychiatrie","BGII";"307 - stationsäquivalente Behandlung in der Kinder- und Jugendpsychiatrie (30)","BGII";"31 - Psychosomatik","BGI";"","LEER";0,"Leer"},2,0)</f>
        <v>LEER</v>
      </c>
      <c r="AA2741" s="8" t="str">
        <f t="shared" si="384"/>
        <v>Stationen</v>
      </c>
    </row>
    <row r="2742" spans="2:27" ht="15" customHeight="1" x14ac:dyDescent="0.25">
      <c r="B2742" s="76" t="str">
        <f t="shared" si="377"/>
        <v>!!!</v>
      </c>
      <c r="C2742" s="310" t="str">
        <f>IF(LEN($E2742)&gt;0,VLOOKUP(TEXT($E2742,0),'Angaben Stationen'!$E$14:$V$215,17,0),"")</f>
        <v/>
      </c>
      <c r="D2742" s="254" t="str">
        <f>IF(LEN($E2742)&gt;0,VLOOKUP(TEXT($E2742,0),'Angaben Stationen'!$E$14:$V$215,18,0),"")</f>
        <v/>
      </c>
      <c r="E2742" s="344"/>
      <c r="F2742" s="256"/>
      <c r="G2742" s="256"/>
      <c r="H2742" s="307"/>
      <c r="I2742" s="183"/>
      <c r="R2742" s="8">
        <f t="shared" si="379"/>
        <v>0</v>
      </c>
      <c r="S2742" s="8">
        <f>VLOOKUP($D2742,{"29 - Psychiatrie (Erwachsene)",1;"30 - Kinder- und Jugendpsychiatrie",1;"297 - stationsäquivalente Behandlung in der Erwachsenenpsychiatrie (29)",1;"307 - stationsäquivalente Behandlung in der Kinder- und Jugendpsychiatrie (30)",1;"31 - Psychosomatik",1;"",0;0,0},2,0)</f>
        <v>0</v>
      </c>
      <c r="T2742" s="8">
        <f t="shared" si="385"/>
        <v>0</v>
      </c>
      <c r="U2742" s="8">
        <f t="shared" si="378"/>
        <v>0</v>
      </c>
      <c r="V2742" s="8">
        <f t="shared" si="380"/>
        <v>0</v>
      </c>
      <c r="W2742" s="8">
        <f t="shared" si="381"/>
        <v>0</v>
      </c>
      <c r="X2742" s="8">
        <f t="shared" si="382"/>
        <v>0</v>
      </c>
      <c r="Y2742" s="8" t="str">
        <f t="shared" si="383"/>
        <v/>
      </c>
      <c r="Z2742" s="8" t="str">
        <f>VLOOKUP($D2742,{"29 - Psychiatrie (Erwachsene)","BGI";"297 - stationsäquivalente Behandlung in der Erwachsenenpsychiatrie (29)","BGI";"30 - Kinder- und Jugendpsychiatrie","BGII";"307 - stationsäquivalente Behandlung in der Kinder- und Jugendpsychiatrie (30)","BGII";"31 - Psychosomatik","BGI";"","LEER";0,"Leer"},2,0)</f>
        <v>LEER</v>
      </c>
      <c r="AA2742" s="8" t="str">
        <f t="shared" si="384"/>
        <v>Stationen</v>
      </c>
    </row>
    <row r="2743" spans="2:27" ht="15" customHeight="1" x14ac:dyDescent="0.25">
      <c r="B2743" s="76" t="str">
        <f t="shared" si="377"/>
        <v>!!!</v>
      </c>
      <c r="C2743" s="310" t="str">
        <f>IF(LEN($E2743)&gt;0,VLOOKUP(TEXT($E2743,0),'Angaben Stationen'!$E$14:$V$215,17,0),"")</f>
        <v/>
      </c>
      <c r="D2743" s="254" t="str">
        <f>IF(LEN($E2743)&gt;0,VLOOKUP(TEXT($E2743,0),'Angaben Stationen'!$E$14:$V$215,18,0),"")</f>
        <v/>
      </c>
      <c r="E2743" s="344"/>
      <c r="F2743" s="256"/>
      <c r="G2743" s="256"/>
      <c r="H2743" s="307"/>
      <c r="I2743" s="183"/>
      <c r="R2743" s="8">
        <f t="shared" si="379"/>
        <v>0</v>
      </c>
      <c r="S2743" s="8">
        <f>VLOOKUP($D2743,{"29 - Psychiatrie (Erwachsene)",1;"30 - Kinder- und Jugendpsychiatrie",1;"297 - stationsäquivalente Behandlung in der Erwachsenenpsychiatrie (29)",1;"307 - stationsäquivalente Behandlung in der Kinder- und Jugendpsychiatrie (30)",1;"31 - Psychosomatik",1;"",0;0,0},2,0)</f>
        <v>0</v>
      </c>
      <c r="T2743" s="8">
        <f t="shared" si="385"/>
        <v>0</v>
      </c>
      <c r="U2743" s="8">
        <f t="shared" si="378"/>
        <v>0</v>
      </c>
      <c r="V2743" s="8">
        <f t="shared" si="380"/>
        <v>0</v>
      </c>
      <c r="W2743" s="8">
        <f t="shared" si="381"/>
        <v>0</v>
      </c>
      <c r="X2743" s="8">
        <f t="shared" si="382"/>
        <v>0</v>
      </c>
      <c r="Y2743" s="8" t="str">
        <f t="shared" si="383"/>
        <v/>
      </c>
      <c r="Z2743" s="8" t="str">
        <f>VLOOKUP($D2743,{"29 - Psychiatrie (Erwachsene)","BGI";"297 - stationsäquivalente Behandlung in der Erwachsenenpsychiatrie (29)","BGI";"30 - Kinder- und Jugendpsychiatrie","BGII";"307 - stationsäquivalente Behandlung in der Kinder- und Jugendpsychiatrie (30)","BGII";"31 - Psychosomatik","BGI";"","LEER";0,"Leer"},2,0)</f>
        <v>LEER</v>
      </c>
      <c r="AA2743" s="8" t="str">
        <f t="shared" si="384"/>
        <v>Stationen</v>
      </c>
    </row>
    <row r="2744" spans="2:27" ht="15" customHeight="1" x14ac:dyDescent="0.25">
      <c r="B2744" s="76" t="str">
        <f t="shared" si="377"/>
        <v>!!!</v>
      </c>
      <c r="C2744" s="310" t="str">
        <f>IF(LEN($E2744)&gt;0,VLOOKUP(TEXT($E2744,0),'Angaben Stationen'!$E$14:$V$215,17,0),"")</f>
        <v/>
      </c>
      <c r="D2744" s="254" t="str">
        <f>IF(LEN($E2744)&gt;0,VLOOKUP(TEXT($E2744,0),'Angaben Stationen'!$E$14:$V$215,18,0),"")</f>
        <v/>
      </c>
      <c r="E2744" s="344"/>
      <c r="F2744" s="256"/>
      <c r="G2744" s="256"/>
      <c r="H2744" s="307"/>
      <c r="I2744" s="183"/>
      <c r="R2744" s="8">
        <f t="shared" si="379"/>
        <v>0</v>
      </c>
      <c r="S2744" s="8">
        <f>VLOOKUP($D2744,{"29 - Psychiatrie (Erwachsene)",1;"30 - Kinder- und Jugendpsychiatrie",1;"297 - stationsäquivalente Behandlung in der Erwachsenenpsychiatrie (29)",1;"307 - stationsäquivalente Behandlung in der Kinder- und Jugendpsychiatrie (30)",1;"31 - Psychosomatik",1;"",0;0,0},2,0)</f>
        <v>0</v>
      </c>
      <c r="T2744" s="8">
        <f t="shared" si="385"/>
        <v>0</v>
      </c>
      <c r="U2744" s="8">
        <f t="shared" si="378"/>
        <v>0</v>
      </c>
      <c r="V2744" s="8">
        <f t="shared" si="380"/>
        <v>0</v>
      </c>
      <c r="W2744" s="8">
        <f t="shared" si="381"/>
        <v>0</v>
      </c>
      <c r="X2744" s="8">
        <f t="shared" si="382"/>
        <v>0</v>
      </c>
      <c r="Y2744" s="8" t="str">
        <f t="shared" si="383"/>
        <v/>
      </c>
      <c r="Z2744" s="8" t="str">
        <f>VLOOKUP($D2744,{"29 - Psychiatrie (Erwachsene)","BGI";"297 - stationsäquivalente Behandlung in der Erwachsenenpsychiatrie (29)","BGI";"30 - Kinder- und Jugendpsychiatrie","BGII";"307 - stationsäquivalente Behandlung in der Kinder- und Jugendpsychiatrie (30)","BGII";"31 - Psychosomatik","BGI";"","LEER";0,"Leer"},2,0)</f>
        <v>LEER</v>
      </c>
      <c r="AA2744" s="8" t="str">
        <f t="shared" si="384"/>
        <v>Stationen</v>
      </c>
    </row>
    <row r="2745" spans="2:27" ht="15" customHeight="1" x14ac:dyDescent="0.25">
      <c r="B2745" s="76" t="str">
        <f t="shared" si="377"/>
        <v>!!!</v>
      </c>
      <c r="C2745" s="310" t="str">
        <f>IF(LEN($E2745)&gt;0,VLOOKUP(TEXT($E2745,0),'Angaben Stationen'!$E$14:$V$215,17,0),"")</f>
        <v/>
      </c>
      <c r="D2745" s="254" t="str">
        <f>IF(LEN($E2745)&gt;0,VLOOKUP(TEXT($E2745,0),'Angaben Stationen'!$E$14:$V$215,18,0),"")</f>
        <v/>
      </c>
      <c r="E2745" s="344"/>
      <c r="F2745" s="256"/>
      <c r="G2745" s="256"/>
      <c r="H2745" s="307"/>
      <c r="I2745" s="183"/>
      <c r="R2745" s="8">
        <f t="shared" si="379"/>
        <v>0</v>
      </c>
      <c r="S2745" s="8">
        <f>VLOOKUP($D2745,{"29 - Psychiatrie (Erwachsene)",1;"30 - Kinder- und Jugendpsychiatrie",1;"297 - stationsäquivalente Behandlung in der Erwachsenenpsychiatrie (29)",1;"307 - stationsäquivalente Behandlung in der Kinder- und Jugendpsychiatrie (30)",1;"31 - Psychosomatik",1;"",0;0,0},2,0)</f>
        <v>0</v>
      </c>
      <c r="T2745" s="8">
        <f t="shared" si="385"/>
        <v>0</v>
      </c>
      <c r="U2745" s="8">
        <f t="shared" si="378"/>
        <v>0</v>
      </c>
      <c r="V2745" s="8">
        <f t="shared" si="380"/>
        <v>0</v>
      </c>
      <c r="W2745" s="8">
        <f t="shared" si="381"/>
        <v>0</v>
      </c>
      <c r="X2745" s="8">
        <f t="shared" si="382"/>
        <v>0</v>
      </c>
      <c r="Y2745" s="8" t="str">
        <f t="shared" si="383"/>
        <v/>
      </c>
      <c r="Z2745" s="8" t="str">
        <f>VLOOKUP($D2745,{"29 - Psychiatrie (Erwachsene)","BGI";"297 - stationsäquivalente Behandlung in der Erwachsenenpsychiatrie (29)","BGI";"30 - Kinder- und Jugendpsychiatrie","BGII";"307 - stationsäquivalente Behandlung in der Kinder- und Jugendpsychiatrie (30)","BGII";"31 - Psychosomatik","BGI";"","LEER";0,"Leer"},2,0)</f>
        <v>LEER</v>
      </c>
      <c r="AA2745" s="8" t="str">
        <f t="shared" si="384"/>
        <v>Stationen</v>
      </c>
    </row>
    <row r="2746" spans="2:27" ht="15" customHeight="1" x14ac:dyDescent="0.25">
      <c r="B2746" s="76" t="str">
        <f t="shared" si="377"/>
        <v>!!!</v>
      </c>
      <c r="C2746" s="310" t="str">
        <f>IF(LEN($E2746)&gt;0,VLOOKUP(TEXT($E2746,0),'Angaben Stationen'!$E$14:$V$215,17,0),"")</f>
        <v/>
      </c>
      <c r="D2746" s="254" t="str">
        <f>IF(LEN($E2746)&gt;0,VLOOKUP(TEXT($E2746,0),'Angaben Stationen'!$E$14:$V$215,18,0),"")</f>
        <v/>
      </c>
      <c r="E2746" s="344"/>
      <c r="F2746" s="256"/>
      <c r="G2746" s="256"/>
      <c r="H2746" s="307"/>
      <c r="I2746" s="183"/>
      <c r="R2746" s="8">
        <f t="shared" si="379"/>
        <v>0</v>
      </c>
      <c r="S2746" s="8">
        <f>VLOOKUP($D2746,{"29 - Psychiatrie (Erwachsene)",1;"30 - Kinder- und Jugendpsychiatrie",1;"297 - stationsäquivalente Behandlung in der Erwachsenenpsychiatrie (29)",1;"307 - stationsäquivalente Behandlung in der Kinder- und Jugendpsychiatrie (30)",1;"31 - Psychosomatik",1;"",0;0,0},2,0)</f>
        <v>0</v>
      </c>
      <c r="T2746" s="8">
        <f t="shared" si="385"/>
        <v>0</v>
      </c>
      <c r="U2746" s="8">
        <f t="shared" si="378"/>
        <v>0</v>
      </c>
      <c r="V2746" s="8">
        <f t="shared" si="380"/>
        <v>0</v>
      </c>
      <c r="W2746" s="8">
        <f t="shared" si="381"/>
        <v>0</v>
      </c>
      <c r="X2746" s="8">
        <f t="shared" si="382"/>
        <v>0</v>
      </c>
      <c r="Y2746" s="8" t="str">
        <f t="shared" si="383"/>
        <v/>
      </c>
      <c r="Z2746" s="8" t="str">
        <f>VLOOKUP($D2746,{"29 - Psychiatrie (Erwachsene)","BGI";"297 - stationsäquivalente Behandlung in der Erwachsenenpsychiatrie (29)","BGI";"30 - Kinder- und Jugendpsychiatrie","BGII";"307 - stationsäquivalente Behandlung in der Kinder- und Jugendpsychiatrie (30)","BGII";"31 - Psychosomatik","BGI";"","LEER";0,"Leer"},2,0)</f>
        <v>LEER</v>
      </c>
      <c r="AA2746" s="8" t="str">
        <f t="shared" si="384"/>
        <v>Stationen</v>
      </c>
    </row>
    <row r="2747" spans="2:27" ht="15" customHeight="1" x14ac:dyDescent="0.25">
      <c r="B2747" s="76" t="str">
        <f t="shared" si="377"/>
        <v>!!!</v>
      </c>
      <c r="C2747" s="310" t="str">
        <f>IF(LEN($E2747)&gt;0,VLOOKUP(TEXT($E2747,0),'Angaben Stationen'!$E$14:$V$215,17,0),"")</f>
        <v/>
      </c>
      <c r="D2747" s="254" t="str">
        <f>IF(LEN($E2747)&gt;0,VLOOKUP(TEXT($E2747,0),'Angaben Stationen'!$E$14:$V$215,18,0),"")</f>
        <v/>
      </c>
      <c r="E2747" s="344"/>
      <c r="F2747" s="256"/>
      <c r="G2747" s="256"/>
      <c r="H2747" s="307"/>
      <c r="I2747" s="183"/>
      <c r="R2747" s="8">
        <f t="shared" si="379"/>
        <v>0</v>
      </c>
      <c r="S2747" s="8">
        <f>VLOOKUP($D2747,{"29 - Psychiatrie (Erwachsene)",1;"30 - Kinder- und Jugendpsychiatrie",1;"297 - stationsäquivalente Behandlung in der Erwachsenenpsychiatrie (29)",1;"307 - stationsäquivalente Behandlung in der Kinder- und Jugendpsychiatrie (30)",1;"31 - Psychosomatik",1;"",0;0,0},2,0)</f>
        <v>0</v>
      </c>
      <c r="T2747" s="8">
        <f t="shared" si="385"/>
        <v>0</v>
      </c>
      <c r="U2747" s="8">
        <f t="shared" si="378"/>
        <v>0</v>
      </c>
      <c r="V2747" s="8">
        <f t="shared" si="380"/>
        <v>0</v>
      </c>
      <c r="W2747" s="8">
        <f t="shared" si="381"/>
        <v>0</v>
      </c>
      <c r="X2747" s="8">
        <f t="shared" si="382"/>
        <v>0</v>
      </c>
      <c r="Y2747" s="8" t="str">
        <f t="shared" si="383"/>
        <v/>
      </c>
      <c r="Z2747" s="8" t="str">
        <f>VLOOKUP($D2747,{"29 - Psychiatrie (Erwachsene)","BGI";"297 - stationsäquivalente Behandlung in der Erwachsenenpsychiatrie (29)","BGI";"30 - Kinder- und Jugendpsychiatrie","BGII";"307 - stationsäquivalente Behandlung in der Kinder- und Jugendpsychiatrie (30)","BGII";"31 - Psychosomatik","BGI";"","LEER";0,"Leer"},2,0)</f>
        <v>LEER</v>
      </c>
      <c r="AA2747" s="8" t="str">
        <f t="shared" si="384"/>
        <v>Stationen</v>
      </c>
    </row>
    <row r="2748" spans="2:27" ht="15" customHeight="1" x14ac:dyDescent="0.25">
      <c r="B2748" s="76" t="str">
        <f t="shared" si="377"/>
        <v>!!!</v>
      </c>
      <c r="C2748" s="310" t="str">
        <f>IF(LEN($E2748)&gt;0,VLOOKUP(TEXT($E2748,0),'Angaben Stationen'!$E$14:$V$215,17,0),"")</f>
        <v/>
      </c>
      <c r="D2748" s="254" t="str">
        <f>IF(LEN($E2748)&gt;0,VLOOKUP(TEXT($E2748,0),'Angaben Stationen'!$E$14:$V$215,18,0),"")</f>
        <v/>
      </c>
      <c r="E2748" s="344"/>
      <c r="F2748" s="256"/>
      <c r="G2748" s="256"/>
      <c r="H2748" s="307"/>
      <c r="I2748" s="183"/>
      <c r="R2748" s="8">
        <f t="shared" si="379"/>
        <v>0</v>
      </c>
      <c r="S2748" s="8">
        <f>VLOOKUP($D2748,{"29 - Psychiatrie (Erwachsene)",1;"30 - Kinder- und Jugendpsychiatrie",1;"297 - stationsäquivalente Behandlung in der Erwachsenenpsychiatrie (29)",1;"307 - stationsäquivalente Behandlung in der Kinder- und Jugendpsychiatrie (30)",1;"31 - Psychosomatik",1;"",0;0,0},2,0)</f>
        <v>0</v>
      </c>
      <c r="T2748" s="8">
        <f t="shared" si="385"/>
        <v>0</v>
      </c>
      <c r="U2748" s="8">
        <f t="shared" si="378"/>
        <v>0</v>
      </c>
      <c r="V2748" s="8">
        <f t="shared" si="380"/>
        <v>0</v>
      </c>
      <c r="W2748" s="8">
        <f t="shared" si="381"/>
        <v>0</v>
      </c>
      <c r="X2748" s="8">
        <f t="shared" si="382"/>
        <v>0</v>
      </c>
      <c r="Y2748" s="8" t="str">
        <f t="shared" si="383"/>
        <v/>
      </c>
      <c r="Z2748" s="8" t="str">
        <f>VLOOKUP($D2748,{"29 - Psychiatrie (Erwachsene)","BGI";"297 - stationsäquivalente Behandlung in der Erwachsenenpsychiatrie (29)","BGI";"30 - Kinder- und Jugendpsychiatrie","BGII";"307 - stationsäquivalente Behandlung in der Kinder- und Jugendpsychiatrie (30)","BGII";"31 - Psychosomatik","BGI";"","LEER";0,"Leer"},2,0)</f>
        <v>LEER</v>
      </c>
      <c r="AA2748" s="8" t="str">
        <f t="shared" si="384"/>
        <v>Stationen</v>
      </c>
    </row>
    <row r="2749" spans="2:27" ht="15" customHeight="1" x14ac:dyDescent="0.25">
      <c r="B2749" s="76" t="str">
        <f t="shared" ref="B2749:B2812" si="386">IF(SUM(S2749:X2749)&lt;6,"!!!","")</f>
        <v>!!!</v>
      </c>
      <c r="C2749" s="310" t="str">
        <f>IF(LEN($E2749)&gt;0,VLOOKUP(TEXT($E2749,0),'Angaben Stationen'!$E$14:$V$215,17,0),"")</f>
        <v/>
      </c>
      <c r="D2749" s="254" t="str">
        <f>IF(LEN($E2749)&gt;0,VLOOKUP(TEXT($E2749,0),'Angaben Stationen'!$E$14:$V$215,18,0),"")</f>
        <v/>
      </c>
      <c r="E2749" s="344"/>
      <c r="F2749" s="256"/>
      <c r="G2749" s="256"/>
      <c r="H2749" s="307"/>
      <c r="I2749" s="183"/>
      <c r="R2749" s="8">
        <f t="shared" si="379"/>
        <v>0</v>
      </c>
      <c r="S2749" s="8">
        <f>VLOOKUP($D2749,{"29 - Psychiatrie (Erwachsene)",1;"30 - Kinder- und Jugendpsychiatrie",1;"297 - stationsäquivalente Behandlung in der Erwachsenenpsychiatrie (29)",1;"307 - stationsäquivalente Behandlung in der Kinder- und Jugendpsychiatrie (30)",1;"31 - Psychosomatik",1;"",0;0,0},2,0)</f>
        <v>0</v>
      </c>
      <c r="T2749" s="8">
        <f t="shared" si="385"/>
        <v>0</v>
      </c>
      <c r="U2749" s="8">
        <f t="shared" ref="U2749:U2812" si="387">IF($E2749&lt;&gt;0,1,0)</f>
        <v>0</v>
      </c>
      <c r="V2749" s="8">
        <f t="shared" si="380"/>
        <v>0</v>
      </c>
      <c r="W2749" s="8">
        <f t="shared" si="381"/>
        <v>0</v>
      </c>
      <c r="X2749" s="8">
        <f t="shared" si="382"/>
        <v>0</v>
      </c>
      <c r="Y2749" s="8" t="str">
        <f t="shared" si="383"/>
        <v/>
      </c>
      <c r="Z2749" s="8" t="str">
        <f>VLOOKUP($D2749,{"29 - Psychiatrie (Erwachsene)","BGI";"297 - stationsäquivalente Behandlung in der Erwachsenenpsychiatrie (29)","BGI";"30 - Kinder- und Jugendpsychiatrie","BGII";"307 - stationsäquivalente Behandlung in der Kinder- und Jugendpsychiatrie (30)","BGII";"31 - Psychosomatik","BGI";"","LEER";0,"Leer"},2,0)</f>
        <v>LEER</v>
      </c>
      <c r="AA2749" s="8" t="str">
        <f t="shared" si="384"/>
        <v>Stationen</v>
      </c>
    </row>
    <row r="2750" spans="2:27" ht="15" customHeight="1" x14ac:dyDescent="0.25">
      <c r="B2750" s="76" t="str">
        <f t="shared" si="386"/>
        <v>!!!</v>
      </c>
      <c r="C2750" s="310" t="str">
        <f>IF(LEN($E2750)&gt;0,VLOOKUP(TEXT($E2750,0),'Angaben Stationen'!$E$14:$V$215,17,0),"")</f>
        <v/>
      </c>
      <c r="D2750" s="254" t="str">
        <f>IF(LEN($E2750)&gt;0,VLOOKUP(TEXT($E2750,0),'Angaben Stationen'!$E$14:$V$215,18,0),"")</f>
        <v/>
      </c>
      <c r="E2750" s="344"/>
      <c r="F2750" s="256"/>
      <c r="G2750" s="256"/>
      <c r="H2750" s="307"/>
      <c r="I2750" s="183"/>
      <c r="R2750" s="8">
        <f t="shared" si="379"/>
        <v>0</v>
      </c>
      <c r="S2750" s="8">
        <f>VLOOKUP($D2750,{"29 - Psychiatrie (Erwachsene)",1;"30 - Kinder- und Jugendpsychiatrie",1;"297 - stationsäquivalente Behandlung in der Erwachsenenpsychiatrie (29)",1;"307 - stationsäquivalente Behandlung in der Kinder- und Jugendpsychiatrie (30)",1;"31 - Psychosomatik",1;"",0;0,0},2,0)</f>
        <v>0</v>
      </c>
      <c r="T2750" s="8">
        <f t="shared" si="385"/>
        <v>0</v>
      </c>
      <c r="U2750" s="8">
        <f t="shared" si="387"/>
        <v>0</v>
      </c>
      <c r="V2750" s="8">
        <f t="shared" si="380"/>
        <v>0</v>
      </c>
      <c r="W2750" s="8">
        <f t="shared" si="381"/>
        <v>0</v>
      </c>
      <c r="X2750" s="8">
        <f t="shared" si="382"/>
        <v>0</v>
      </c>
      <c r="Y2750" s="8" t="str">
        <f t="shared" si="383"/>
        <v/>
      </c>
      <c r="Z2750" s="8" t="str">
        <f>VLOOKUP($D2750,{"29 - Psychiatrie (Erwachsene)","BGI";"297 - stationsäquivalente Behandlung in der Erwachsenenpsychiatrie (29)","BGI";"30 - Kinder- und Jugendpsychiatrie","BGII";"307 - stationsäquivalente Behandlung in der Kinder- und Jugendpsychiatrie (30)","BGII";"31 - Psychosomatik","BGI";"","LEER";0,"Leer"},2,0)</f>
        <v>LEER</v>
      </c>
      <c r="AA2750" s="8" t="str">
        <f t="shared" si="384"/>
        <v>Stationen</v>
      </c>
    </row>
    <row r="2751" spans="2:27" ht="15" customHeight="1" x14ac:dyDescent="0.25">
      <c r="B2751" s="76" t="str">
        <f t="shared" si="386"/>
        <v>!!!</v>
      </c>
      <c r="C2751" s="310" t="str">
        <f>IF(LEN($E2751)&gt;0,VLOOKUP(TEXT($E2751,0),'Angaben Stationen'!$E$14:$V$215,17,0),"")</f>
        <v/>
      </c>
      <c r="D2751" s="254" t="str">
        <f>IF(LEN($E2751)&gt;0,VLOOKUP(TEXT($E2751,0),'Angaben Stationen'!$E$14:$V$215,18,0),"")</f>
        <v/>
      </c>
      <c r="E2751" s="344"/>
      <c r="F2751" s="256"/>
      <c r="G2751" s="256"/>
      <c r="H2751" s="307"/>
      <c r="I2751" s="183"/>
      <c r="R2751" s="8">
        <f t="shared" si="379"/>
        <v>0</v>
      </c>
      <c r="S2751" s="8">
        <f>VLOOKUP($D2751,{"29 - Psychiatrie (Erwachsene)",1;"30 - Kinder- und Jugendpsychiatrie",1;"297 - stationsäquivalente Behandlung in der Erwachsenenpsychiatrie (29)",1;"307 - stationsäquivalente Behandlung in der Kinder- und Jugendpsychiatrie (30)",1;"31 - Psychosomatik",1;"",0;0,0},2,0)</f>
        <v>0</v>
      </c>
      <c r="T2751" s="8">
        <f t="shared" si="385"/>
        <v>0</v>
      </c>
      <c r="U2751" s="8">
        <f t="shared" si="387"/>
        <v>0</v>
      </c>
      <c r="V2751" s="8">
        <f t="shared" si="380"/>
        <v>0</v>
      </c>
      <c r="W2751" s="8">
        <f t="shared" si="381"/>
        <v>0</v>
      </c>
      <c r="X2751" s="8">
        <f t="shared" si="382"/>
        <v>0</v>
      </c>
      <c r="Y2751" s="8" t="str">
        <f t="shared" si="383"/>
        <v/>
      </c>
      <c r="Z2751" s="8" t="str">
        <f>VLOOKUP($D2751,{"29 - Psychiatrie (Erwachsene)","BGI";"297 - stationsäquivalente Behandlung in der Erwachsenenpsychiatrie (29)","BGI";"30 - Kinder- und Jugendpsychiatrie","BGII";"307 - stationsäquivalente Behandlung in der Kinder- und Jugendpsychiatrie (30)","BGII";"31 - Psychosomatik","BGI";"","LEER";0,"Leer"},2,0)</f>
        <v>LEER</v>
      </c>
      <c r="AA2751" s="8" t="str">
        <f t="shared" si="384"/>
        <v>Stationen</v>
      </c>
    </row>
    <row r="2752" spans="2:27" ht="15" customHeight="1" x14ac:dyDescent="0.25">
      <c r="B2752" s="76" t="str">
        <f t="shared" si="386"/>
        <v>!!!</v>
      </c>
      <c r="C2752" s="310" t="str">
        <f>IF(LEN($E2752)&gt;0,VLOOKUP(TEXT($E2752,0),'Angaben Stationen'!$E$14:$V$215,17,0),"")</f>
        <v/>
      </c>
      <c r="D2752" s="254" t="str">
        <f>IF(LEN($E2752)&gt;0,VLOOKUP(TEXT($E2752,0),'Angaben Stationen'!$E$14:$V$215,18,0),"")</f>
        <v/>
      </c>
      <c r="E2752" s="344"/>
      <c r="F2752" s="256"/>
      <c r="G2752" s="256"/>
      <c r="H2752" s="307"/>
      <c r="I2752" s="183"/>
      <c r="R2752" s="8">
        <f t="shared" si="379"/>
        <v>0</v>
      </c>
      <c r="S2752" s="8">
        <f>VLOOKUP($D2752,{"29 - Psychiatrie (Erwachsene)",1;"30 - Kinder- und Jugendpsychiatrie",1;"297 - stationsäquivalente Behandlung in der Erwachsenenpsychiatrie (29)",1;"307 - stationsäquivalente Behandlung in der Kinder- und Jugendpsychiatrie (30)",1;"31 - Psychosomatik",1;"",0;0,0},2,0)</f>
        <v>0</v>
      </c>
      <c r="T2752" s="8">
        <f t="shared" si="385"/>
        <v>0</v>
      </c>
      <c r="U2752" s="8">
        <f t="shared" si="387"/>
        <v>0</v>
      </c>
      <c r="V2752" s="8">
        <f t="shared" si="380"/>
        <v>0</v>
      </c>
      <c r="W2752" s="8">
        <f t="shared" si="381"/>
        <v>0</v>
      </c>
      <c r="X2752" s="8">
        <f t="shared" si="382"/>
        <v>0</v>
      </c>
      <c r="Y2752" s="8" t="str">
        <f t="shared" si="383"/>
        <v/>
      </c>
      <c r="Z2752" s="8" t="str">
        <f>VLOOKUP($D2752,{"29 - Psychiatrie (Erwachsene)","BGI";"297 - stationsäquivalente Behandlung in der Erwachsenenpsychiatrie (29)","BGI";"30 - Kinder- und Jugendpsychiatrie","BGII";"307 - stationsäquivalente Behandlung in der Kinder- und Jugendpsychiatrie (30)","BGII";"31 - Psychosomatik","BGI";"","LEER";0,"Leer"},2,0)</f>
        <v>LEER</v>
      </c>
      <c r="AA2752" s="8" t="str">
        <f t="shared" si="384"/>
        <v>Stationen</v>
      </c>
    </row>
    <row r="2753" spans="2:27" ht="15" customHeight="1" x14ac:dyDescent="0.25">
      <c r="B2753" s="76" t="str">
        <f t="shared" si="386"/>
        <v>!!!</v>
      </c>
      <c r="C2753" s="310" t="str">
        <f>IF(LEN($E2753)&gt;0,VLOOKUP(TEXT($E2753,0),'Angaben Stationen'!$E$14:$V$215,17,0),"")</f>
        <v/>
      </c>
      <c r="D2753" s="254" t="str">
        <f>IF(LEN($E2753)&gt;0,VLOOKUP(TEXT($E2753,0),'Angaben Stationen'!$E$14:$V$215,18,0),"")</f>
        <v/>
      </c>
      <c r="E2753" s="344"/>
      <c r="F2753" s="256"/>
      <c r="G2753" s="256"/>
      <c r="H2753" s="307"/>
      <c r="I2753" s="183"/>
      <c r="R2753" s="8">
        <f t="shared" si="379"/>
        <v>0</v>
      </c>
      <c r="S2753" s="8">
        <f>VLOOKUP($D2753,{"29 - Psychiatrie (Erwachsene)",1;"30 - Kinder- und Jugendpsychiatrie",1;"297 - stationsäquivalente Behandlung in der Erwachsenenpsychiatrie (29)",1;"307 - stationsäquivalente Behandlung in der Kinder- und Jugendpsychiatrie (30)",1;"31 - Psychosomatik",1;"",0;0,0},2,0)</f>
        <v>0</v>
      </c>
      <c r="T2753" s="8">
        <f t="shared" si="385"/>
        <v>0</v>
      </c>
      <c r="U2753" s="8">
        <f t="shared" si="387"/>
        <v>0</v>
      </c>
      <c r="V2753" s="8">
        <f t="shared" si="380"/>
        <v>0</v>
      </c>
      <c r="W2753" s="8">
        <f t="shared" si="381"/>
        <v>0</v>
      </c>
      <c r="X2753" s="8">
        <f t="shared" si="382"/>
        <v>0</v>
      </c>
      <c r="Y2753" s="8" t="str">
        <f t="shared" si="383"/>
        <v/>
      </c>
      <c r="Z2753" s="8" t="str">
        <f>VLOOKUP($D2753,{"29 - Psychiatrie (Erwachsene)","BGI";"297 - stationsäquivalente Behandlung in der Erwachsenenpsychiatrie (29)","BGI";"30 - Kinder- und Jugendpsychiatrie","BGII";"307 - stationsäquivalente Behandlung in der Kinder- und Jugendpsychiatrie (30)","BGII";"31 - Psychosomatik","BGI";"","LEER";0,"Leer"},2,0)</f>
        <v>LEER</v>
      </c>
      <c r="AA2753" s="8" t="str">
        <f t="shared" si="384"/>
        <v>Stationen</v>
      </c>
    </row>
    <row r="2754" spans="2:27" ht="15" customHeight="1" x14ac:dyDescent="0.25">
      <c r="B2754" s="76" t="str">
        <f t="shared" si="386"/>
        <v>!!!</v>
      </c>
      <c r="C2754" s="310" t="str">
        <f>IF(LEN($E2754)&gt;0,VLOOKUP(TEXT($E2754,0),'Angaben Stationen'!$E$14:$V$215,17,0),"")</f>
        <v/>
      </c>
      <c r="D2754" s="254" t="str">
        <f>IF(LEN($E2754)&gt;0,VLOOKUP(TEXT($E2754,0),'Angaben Stationen'!$E$14:$V$215,18,0),"")</f>
        <v/>
      </c>
      <c r="E2754" s="344"/>
      <c r="F2754" s="256"/>
      <c r="G2754" s="256"/>
      <c r="H2754" s="307"/>
      <c r="I2754" s="183"/>
      <c r="R2754" s="8">
        <f t="shared" si="379"/>
        <v>0</v>
      </c>
      <c r="S2754" s="8">
        <f>VLOOKUP($D2754,{"29 - Psychiatrie (Erwachsene)",1;"30 - Kinder- und Jugendpsychiatrie",1;"297 - stationsäquivalente Behandlung in der Erwachsenenpsychiatrie (29)",1;"307 - stationsäquivalente Behandlung in der Kinder- und Jugendpsychiatrie (30)",1;"31 - Psychosomatik",1;"",0;0,0},2,0)</f>
        <v>0</v>
      </c>
      <c r="T2754" s="8">
        <f t="shared" si="385"/>
        <v>0</v>
      </c>
      <c r="U2754" s="8">
        <f t="shared" si="387"/>
        <v>0</v>
      </c>
      <c r="V2754" s="8">
        <f t="shared" si="380"/>
        <v>0</v>
      </c>
      <c r="W2754" s="8">
        <f t="shared" si="381"/>
        <v>0</v>
      </c>
      <c r="X2754" s="8">
        <f t="shared" si="382"/>
        <v>0</v>
      </c>
      <c r="Y2754" s="8" t="str">
        <f t="shared" si="383"/>
        <v/>
      </c>
      <c r="Z2754" s="8" t="str">
        <f>VLOOKUP($D2754,{"29 - Psychiatrie (Erwachsene)","BGI";"297 - stationsäquivalente Behandlung in der Erwachsenenpsychiatrie (29)","BGI";"30 - Kinder- und Jugendpsychiatrie","BGII";"307 - stationsäquivalente Behandlung in der Kinder- und Jugendpsychiatrie (30)","BGII";"31 - Psychosomatik","BGI";"","LEER";0,"Leer"},2,0)</f>
        <v>LEER</v>
      </c>
      <c r="AA2754" s="8" t="str">
        <f t="shared" si="384"/>
        <v>Stationen</v>
      </c>
    </row>
    <row r="2755" spans="2:27" ht="15" customHeight="1" x14ac:dyDescent="0.25">
      <c r="B2755" s="76" t="str">
        <f t="shared" si="386"/>
        <v>!!!</v>
      </c>
      <c r="C2755" s="310" t="str">
        <f>IF(LEN($E2755)&gt;0,VLOOKUP(TEXT($E2755,0),'Angaben Stationen'!$E$14:$V$215,17,0),"")</f>
        <v/>
      </c>
      <c r="D2755" s="254" t="str">
        <f>IF(LEN($E2755)&gt;0,VLOOKUP(TEXT($E2755,0),'Angaben Stationen'!$E$14:$V$215,18,0),"")</f>
        <v/>
      </c>
      <c r="E2755" s="344"/>
      <c r="F2755" s="256"/>
      <c r="G2755" s="256"/>
      <c r="H2755" s="307"/>
      <c r="I2755" s="183"/>
      <c r="R2755" s="8">
        <f t="shared" si="379"/>
        <v>0</v>
      </c>
      <c r="S2755" s="8">
        <f>VLOOKUP($D2755,{"29 - Psychiatrie (Erwachsene)",1;"30 - Kinder- und Jugendpsychiatrie",1;"297 - stationsäquivalente Behandlung in der Erwachsenenpsychiatrie (29)",1;"307 - stationsäquivalente Behandlung in der Kinder- und Jugendpsychiatrie (30)",1;"31 - Psychosomatik",1;"",0;0,0},2,0)</f>
        <v>0</v>
      </c>
      <c r="T2755" s="8">
        <f t="shared" si="385"/>
        <v>0</v>
      </c>
      <c r="U2755" s="8">
        <f t="shared" si="387"/>
        <v>0</v>
      </c>
      <c r="V2755" s="8">
        <f t="shared" si="380"/>
        <v>0</v>
      </c>
      <c r="W2755" s="8">
        <f t="shared" si="381"/>
        <v>0</v>
      </c>
      <c r="X2755" s="8">
        <f t="shared" si="382"/>
        <v>0</v>
      </c>
      <c r="Y2755" s="8" t="str">
        <f t="shared" si="383"/>
        <v/>
      </c>
      <c r="Z2755" s="8" t="str">
        <f>VLOOKUP($D2755,{"29 - Psychiatrie (Erwachsene)","BGI";"297 - stationsäquivalente Behandlung in der Erwachsenenpsychiatrie (29)","BGI";"30 - Kinder- und Jugendpsychiatrie","BGII";"307 - stationsäquivalente Behandlung in der Kinder- und Jugendpsychiatrie (30)","BGII";"31 - Psychosomatik","BGI";"","LEER";0,"Leer"},2,0)</f>
        <v>LEER</v>
      </c>
      <c r="AA2755" s="8" t="str">
        <f t="shared" si="384"/>
        <v>Stationen</v>
      </c>
    </row>
    <row r="2756" spans="2:27" ht="15" customHeight="1" x14ac:dyDescent="0.25">
      <c r="B2756" s="76" t="str">
        <f t="shared" si="386"/>
        <v>!!!</v>
      </c>
      <c r="C2756" s="310" t="str">
        <f>IF(LEN($E2756)&gt;0,VLOOKUP(TEXT($E2756,0),'Angaben Stationen'!$E$14:$V$215,17,0),"")</f>
        <v/>
      </c>
      <c r="D2756" s="254" t="str">
        <f>IF(LEN($E2756)&gt;0,VLOOKUP(TEXT($E2756,0),'Angaben Stationen'!$E$14:$V$215,18,0),"")</f>
        <v/>
      </c>
      <c r="E2756" s="344"/>
      <c r="F2756" s="256"/>
      <c r="G2756" s="256"/>
      <c r="H2756" s="307"/>
      <c r="I2756" s="183"/>
      <c r="R2756" s="8">
        <f t="shared" si="379"/>
        <v>0</v>
      </c>
      <c r="S2756" s="8">
        <f>VLOOKUP($D2756,{"29 - Psychiatrie (Erwachsene)",1;"30 - Kinder- und Jugendpsychiatrie",1;"297 - stationsäquivalente Behandlung in der Erwachsenenpsychiatrie (29)",1;"307 - stationsäquivalente Behandlung in der Kinder- und Jugendpsychiatrie (30)",1;"31 - Psychosomatik",1;"",0;0,0},2,0)</f>
        <v>0</v>
      </c>
      <c r="T2756" s="8">
        <f t="shared" si="385"/>
        <v>0</v>
      </c>
      <c r="U2756" s="8">
        <f t="shared" si="387"/>
        <v>0</v>
      </c>
      <c r="V2756" s="8">
        <f t="shared" si="380"/>
        <v>0</v>
      </c>
      <c r="W2756" s="8">
        <f t="shared" si="381"/>
        <v>0</v>
      </c>
      <c r="X2756" s="8">
        <f t="shared" si="382"/>
        <v>0</v>
      </c>
      <c r="Y2756" s="8" t="str">
        <f t="shared" si="383"/>
        <v/>
      </c>
      <c r="Z2756" s="8" t="str">
        <f>VLOOKUP($D2756,{"29 - Psychiatrie (Erwachsene)","BGI";"297 - stationsäquivalente Behandlung in der Erwachsenenpsychiatrie (29)","BGI";"30 - Kinder- und Jugendpsychiatrie","BGII";"307 - stationsäquivalente Behandlung in der Kinder- und Jugendpsychiatrie (30)","BGII";"31 - Psychosomatik","BGI";"","LEER";0,"Leer"},2,0)</f>
        <v>LEER</v>
      </c>
      <c r="AA2756" s="8" t="str">
        <f t="shared" si="384"/>
        <v>Stationen</v>
      </c>
    </row>
    <row r="2757" spans="2:27" ht="15" customHeight="1" x14ac:dyDescent="0.25">
      <c r="B2757" s="76" t="str">
        <f t="shared" si="386"/>
        <v>!!!</v>
      </c>
      <c r="C2757" s="310" t="str">
        <f>IF(LEN($E2757)&gt;0,VLOOKUP(TEXT($E2757,0),'Angaben Stationen'!$E$14:$V$215,17,0),"")</f>
        <v/>
      </c>
      <c r="D2757" s="254" t="str">
        <f>IF(LEN($E2757)&gt;0,VLOOKUP(TEXT($E2757,0),'Angaben Stationen'!$E$14:$V$215,18,0),"")</f>
        <v/>
      </c>
      <c r="E2757" s="344"/>
      <c r="F2757" s="256"/>
      <c r="G2757" s="256"/>
      <c r="H2757" s="307"/>
      <c r="I2757" s="183"/>
      <c r="R2757" s="8">
        <f t="shared" si="379"/>
        <v>0</v>
      </c>
      <c r="S2757" s="8">
        <f>VLOOKUP($D2757,{"29 - Psychiatrie (Erwachsene)",1;"30 - Kinder- und Jugendpsychiatrie",1;"297 - stationsäquivalente Behandlung in der Erwachsenenpsychiatrie (29)",1;"307 - stationsäquivalente Behandlung in der Kinder- und Jugendpsychiatrie (30)",1;"31 - Psychosomatik",1;"",0;0,0},2,0)</f>
        <v>0</v>
      </c>
      <c r="T2757" s="8">
        <f t="shared" si="385"/>
        <v>0</v>
      </c>
      <c r="U2757" s="8">
        <f t="shared" si="387"/>
        <v>0</v>
      </c>
      <c r="V2757" s="8">
        <f t="shared" si="380"/>
        <v>0</v>
      </c>
      <c r="W2757" s="8">
        <f t="shared" si="381"/>
        <v>0</v>
      </c>
      <c r="X2757" s="8">
        <f t="shared" si="382"/>
        <v>0</v>
      </c>
      <c r="Y2757" s="8" t="str">
        <f t="shared" si="383"/>
        <v/>
      </c>
      <c r="Z2757" s="8" t="str">
        <f>VLOOKUP($D2757,{"29 - Psychiatrie (Erwachsene)","BGI";"297 - stationsäquivalente Behandlung in der Erwachsenenpsychiatrie (29)","BGI";"30 - Kinder- und Jugendpsychiatrie","BGII";"307 - stationsäquivalente Behandlung in der Kinder- und Jugendpsychiatrie (30)","BGII";"31 - Psychosomatik","BGI";"","LEER";0,"Leer"},2,0)</f>
        <v>LEER</v>
      </c>
      <c r="AA2757" s="8" t="str">
        <f t="shared" si="384"/>
        <v>Stationen</v>
      </c>
    </row>
    <row r="2758" spans="2:27" ht="15" customHeight="1" x14ac:dyDescent="0.25">
      <c r="B2758" s="76" t="str">
        <f t="shared" si="386"/>
        <v>!!!</v>
      </c>
      <c r="C2758" s="310" t="str">
        <f>IF(LEN($E2758)&gt;0,VLOOKUP(TEXT($E2758,0),'Angaben Stationen'!$E$14:$V$215,17,0),"")</f>
        <v/>
      </c>
      <c r="D2758" s="254" t="str">
        <f>IF(LEN($E2758)&gt;0,VLOOKUP(TEXT($E2758,0),'Angaben Stationen'!$E$14:$V$215,18,0),"")</f>
        <v/>
      </c>
      <c r="E2758" s="344"/>
      <c r="F2758" s="256"/>
      <c r="G2758" s="256"/>
      <c r="H2758" s="307"/>
      <c r="I2758" s="183"/>
      <c r="R2758" s="8">
        <f t="shared" si="379"/>
        <v>0</v>
      </c>
      <c r="S2758" s="8">
        <f>VLOOKUP($D2758,{"29 - Psychiatrie (Erwachsene)",1;"30 - Kinder- und Jugendpsychiatrie",1;"297 - stationsäquivalente Behandlung in der Erwachsenenpsychiatrie (29)",1;"307 - stationsäquivalente Behandlung in der Kinder- und Jugendpsychiatrie (30)",1;"31 - Psychosomatik",1;"",0;0,0},2,0)</f>
        <v>0</v>
      </c>
      <c r="T2758" s="8">
        <f t="shared" si="385"/>
        <v>0</v>
      </c>
      <c r="U2758" s="8">
        <f t="shared" si="387"/>
        <v>0</v>
      </c>
      <c r="V2758" s="8">
        <f t="shared" si="380"/>
        <v>0</v>
      </c>
      <c r="W2758" s="8">
        <f t="shared" si="381"/>
        <v>0</v>
      </c>
      <c r="X2758" s="8">
        <f t="shared" si="382"/>
        <v>0</v>
      </c>
      <c r="Y2758" s="8" t="str">
        <f t="shared" si="383"/>
        <v/>
      </c>
      <c r="Z2758" s="8" t="str">
        <f>VLOOKUP($D2758,{"29 - Psychiatrie (Erwachsene)","BGI";"297 - stationsäquivalente Behandlung in der Erwachsenenpsychiatrie (29)","BGI";"30 - Kinder- und Jugendpsychiatrie","BGII";"307 - stationsäquivalente Behandlung in der Kinder- und Jugendpsychiatrie (30)","BGII";"31 - Psychosomatik","BGI";"","LEER";0,"Leer"},2,0)</f>
        <v>LEER</v>
      </c>
      <c r="AA2758" s="8" t="str">
        <f t="shared" si="384"/>
        <v>Stationen</v>
      </c>
    </row>
    <row r="2759" spans="2:27" ht="15" customHeight="1" x14ac:dyDescent="0.25">
      <c r="B2759" s="76" t="str">
        <f t="shared" si="386"/>
        <v>!!!</v>
      </c>
      <c r="C2759" s="310" t="str">
        <f>IF(LEN($E2759)&gt;0,VLOOKUP(TEXT($E2759,0),'Angaben Stationen'!$E$14:$V$215,17,0),"")</f>
        <v/>
      </c>
      <c r="D2759" s="254" t="str">
        <f>IF(LEN($E2759)&gt;0,VLOOKUP(TEXT($E2759,0),'Angaben Stationen'!$E$14:$V$215,18,0),"")</f>
        <v/>
      </c>
      <c r="E2759" s="344"/>
      <c r="F2759" s="256"/>
      <c r="G2759" s="256"/>
      <c r="H2759" s="307"/>
      <c r="I2759" s="183"/>
      <c r="R2759" s="8">
        <f t="shared" si="379"/>
        <v>0</v>
      </c>
      <c r="S2759" s="8">
        <f>VLOOKUP($D2759,{"29 - Psychiatrie (Erwachsene)",1;"30 - Kinder- und Jugendpsychiatrie",1;"297 - stationsäquivalente Behandlung in der Erwachsenenpsychiatrie (29)",1;"307 - stationsäquivalente Behandlung in der Kinder- und Jugendpsychiatrie (30)",1;"31 - Psychosomatik",1;"",0;0,0},2,0)</f>
        <v>0</v>
      </c>
      <c r="T2759" s="8">
        <f t="shared" si="385"/>
        <v>0</v>
      </c>
      <c r="U2759" s="8">
        <f t="shared" si="387"/>
        <v>0</v>
      </c>
      <c r="V2759" s="8">
        <f t="shared" si="380"/>
        <v>0</v>
      </c>
      <c r="W2759" s="8">
        <f t="shared" si="381"/>
        <v>0</v>
      </c>
      <c r="X2759" s="8">
        <f t="shared" si="382"/>
        <v>0</v>
      </c>
      <c r="Y2759" s="8" t="str">
        <f t="shared" si="383"/>
        <v/>
      </c>
      <c r="Z2759" s="8" t="str">
        <f>VLOOKUP($D2759,{"29 - Psychiatrie (Erwachsene)","BGI";"297 - stationsäquivalente Behandlung in der Erwachsenenpsychiatrie (29)","BGI";"30 - Kinder- und Jugendpsychiatrie","BGII";"307 - stationsäquivalente Behandlung in der Kinder- und Jugendpsychiatrie (30)","BGII";"31 - Psychosomatik","BGI";"","LEER";0,"Leer"},2,0)</f>
        <v>LEER</v>
      </c>
      <c r="AA2759" s="8" t="str">
        <f t="shared" si="384"/>
        <v>Stationen</v>
      </c>
    </row>
    <row r="2760" spans="2:27" ht="15" customHeight="1" x14ac:dyDescent="0.25">
      <c r="B2760" s="76" t="str">
        <f t="shared" si="386"/>
        <v>!!!</v>
      </c>
      <c r="C2760" s="310" t="str">
        <f>IF(LEN($E2760)&gt;0,VLOOKUP(TEXT($E2760,0),'Angaben Stationen'!$E$14:$V$215,17,0),"")</f>
        <v/>
      </c>
      <c r="D2760" s="254" t="str">
        <f>IF(LEN($E2760)&gt;0,VLOOKUP(TEXT($E2760,0),'Angaben Stationen'!$E$14:$V$215,18,0),"")</f>
        <v/>
      </c>
      <c r="E2760" s="344"/>
      <c r="F2760" s="256"/>
      <c r="G2760" s="256"/>
      <c r="H2760" s="307"/>
      <c r="I2760" s="183"/>
      <c r="R2760" s="8">
        <f t="shared" si="379"/>
        <v>0</v>
      </c>
      <c r="S2760" s="8">
        <f>VLOOKUP($D2760,{"29 - Psychiatrie (Erwachsene)",1;"30 - Kinder- und Jugendpsychiatrie",1;"297 - stationsäquivalente Behandlung in der Erwachsenenpsychiatrie (29)",1;"307 - stationsäquivalente Behandlung in der Kinder- und Jugendpsychiatrie (30)",1;"31 - Psychosomatik",1;"",0;0,0},2,0)</f>
        <v>0</v>
      </c>
      <c r="T2760" s="8">
        <f t="shared" si="385"/>
        <v>0</v>
      </c>
      <c r="U2760" s="8">
        <f t="shared" si="387"/>
        <v>0</v>
      </c>
      <c r="V2760" s="8">
        <f t="shared" si="380"/>
        <v>0</v>
      </c>
      <c r="W2760" s="8">
        <f t="shared" si="381"/>
        <v>0</v>
      </c>
      <c r="X2760" s="8">
        <f t="shared" si="382"/>
        <v>0</v>
      </c>
      <c r="Y2760" s="8" t="str">
        <f t="shared" si="383"/>
        <v/>
      </c>
      <c r="Z2760" s="8" t="str">
        <f>VLOOKUP($D2760,{"29 - Psychiatrie (Erwachsene)","BGI";"297 - stationsäquivalente Behandlung in der Erwachsenenpsychiatrie (29)","BGI";"30 - Kinder- und Jugendpsychiatrie","BGII";"307 - stationsäquivalente Behandlung in der Kinder- und Jugendpsychiatrie (30)","BGII";"31 - Psychosomatik","BGI";"","LEER";0,"Leer"},2,0)</f>
        <v>LEER</v>
      </c>
      <c r="AA2760" s="8" t="str">
        <f t="shared" si="384"/>
        <v>Stationen</v>
      </c>
    </row>
    <row r="2761" spans="2:27" ht="15" customHeight="1" x14ac:dyDescent="0.25">
      <c r="B2761" s="76" t="str">
        <f t="shared" si="386"/>
        <v>!!!</v>
      </c>
      <c r="C2761" s="310" t="str">
        <f>IF(LEN($E2761)&gt;0,VLOOKUP(TEXT($E2761,0),'Angaben Stationen'!$E$14:$V$215,17,0),"")</f>
        <v/>
      </c>
      <c r="D2761" s="254" t="str">
        <f>IF(LEN($E2761)&gt;0,VLOOKUP(TEXT($E2761,0),'Angaben Stationen'!$E$14:$V$215,18,0),"")</f>
        <v/>
      </c>
      <c r="E2761" s="344"/>
      <c r="F2761" s="256"/>
      <c r="G2761" s="256"/>
      <c r="H2761" s="307"/>
      <c r="I2761" s="183"/>
      <c r="R2761" s="8">
        <f t="shared" si="379"/>
        <v>0</v>
      </c>
      <c r="S2761" s="8">
        <f>VLOOKUP($D2761,{"29 - Psychiatrie (Erwachsene)",1;"30 - Kinder- und Jugendpsychiatrie",1;"297 - stationsäquivalente Behandlung in der Erwachsenenpsychiatrie (29)",1;"307 - stationsäquivalente Behandlung in der Kinder- und Jugendpsychiatrie (30)",1;"31 - Psychosomatik",1;"",0;0,0},2,0)</f>
        <v>0</v>
      </c>
      <c r="T2761" s="8">
        <f t="shared" si="385"/>
        <v>0</v>
      </c>
      <c r="U2761" s="8">
        <f t="shared" si="387"/>
        <v>0</v>
      </c>
      <c r="V2761" s="8">
        <f t="shared" si="380"/>
        <v>0</v>
      </c>
      <c r="W2761" s="8">
        <f t="shared" si="381"/>
        <v>0</v>
      </c>
      <c r="X2761" s="8">
        <f t="shared" si="382"/>
        <v>0</v>
      </c>
      <c r="Y2761" s="8" t="str">
        <f t="shared" si="383"/>
        <v/>
      </c>
      <c r="Z2761" s="8" t="str">
        <f>VLOOKUP($D2761,{"29 - Psychiatrie (Erwachsene)","BGI";"297 - stationsäquivalente Behandlung in der Erwachsenenpsychiatrie (29)","BGI";"30 - Kinder- und Jugendpsychiatrie","BGII";"307 - stationsäquivalente Behandlung in der Kinder- und Jugendpsychiatrie (30)","BGII";"31 - Psychosomatik","BGI";"","LEER";0,"Leer"},2,0)</f>
        <v>LEER</v>
      </c>
      <c r="AA2761" s="8" t="str">
        <f t="shared" si="384"/>
        <v>Stationen</v>
      </c>
    </row>
    <row r="2762" spans="2:27" ht="15" customHeight="1" x14ac:dyDescent="0.25">
      <c r="B2762" s="76" t="str">
        <f t="shared" si="386"/>
        <v>!!!</v>
      </c>
      <c r="C2762" s="310" t="str">
        <f>IF(LEN($E2762)&gt;0,VLOOKUP(TEXT($E2762,0),'Angaben Stationen'!$E$14:$V$215,17,0),"")</f>
        <v/>
      </c>
      <c r="D2762" s="254" t="str">
        <f>IF(LEN($E2762)&gt;0,VLOOKUP(TEXT($E2762,0),'Angaben Stationen'!$E$14:$V$215,18,0),"")</f>
        <v/>
      </c>
      <c r="E2762" s="344"/>
      <c r="F2762" s="256"/>
      <c r="G2762" s="256"/>
      <c r="H2762" s="307"/>
      <c r="I2762" s="183"/>
      <c r="R2762" s="8">
        <f t="shared" si="379"/>
        <v>0</v>
      </c>
      <c r="S2762" s="8">
        <f>VLOOKUP($D2762,{"29 - Psychiatrie (Erwachsene)",1;"30 - Kinder- und Jugendpsychiatrie",1;"297 - stationsäquivalente Behandlung in der Erwachsenenpsychiatrie (29)",1;"307 - stationsäquivalente Behandlung in der Kinder- und Jugendpsychiatrie (30)",1;"31 - Psychosomatik",1;"",0;0,0},2,0)</f>
        <v>0</v>
      </c>
      <c r="T2762" s="8">
        <f t="shared" si="385"/>
        <v>0</v>
      </c>
      <c r="U2762" s="8">
        <f t="shared" si="387"/>
        <v>0</v>
      </c>
      <c r="V2762" s="8">
        <f t="shared" si="380"/>
        <v>0</v>
      </c>
      <c r="W2762" s="8">
        <f t="shared" si="381"/>
        <v>0</v>
      </c>
      <c r="X2762" s="8">
        <f t="shared" si="382"/>
        <v>0</v>
      </c>
      <c r="Y2762" s="8" t="str">
        <f t="shared" si="383"/>
        <v/>
      </c>
      <c r="Z2762" s="8" t="str">
        <f>VLOOKUP($D2762,{"29 - Psychiatrie (Erwachsene)","BGI";"297 - stationsäquivalente Behandlung in der Erwachsenenpsychiatrie (29)","BGI";"30 - Kinder- und Jugendpsychiatrie","BGII";"307 - stationsäquivalente Behandlung in der Kinder- und Jugendpsychiatrie (30)","BGII";"31 - Psychosomatik","BGI";"","LEER";0,"Leer"},2,0)</f>
        <v>LEER</v>
      </c>
      <c r="AA2762" s="8" t="str">
        <f t="shared" si="384"/>
        <v>Stationen</v>
      </c>
    </row>
    <row r="2763" spans="2:27" ht="15" customHeight="1" x14ac:dyDescent="0.25">
      <c r="B2763" s="76" t="str">
        <f t="shared" si="386"/>
        <v>!!!</v>
      </c>
      <c r="C2763" s="310" t="str">
        <f>IF(LEN($E2763)&gt;0,VLOOKUP(TEXT($E2763,0),'Angaben Stationen'!$E$14:$V$215,17,0),"")</f>
        <v/>
      </c>
      <c r="D2763" s="254" t="str">
        <f>IF(LEN($E2763)&gt;0,VLOOKUP(TEXT($E2763,0),'Angaben Stationen'!$E$14:$V$215,18,0),"")</f>
        <v/>
      </c>
      <c r="E2763" s="344"/>
      <c r="F2763" s="256"/>
      <c r="G2763" s="256"/>
      <c r="H2763" s="307"/>
      <c r="I2763" s="183"/>
      <c r="R2763" s="8">
        <f t="shared" si="379"/>
        <v>0</v>
      </c>
      <c r="S2763" s="8">
        <f>VLOOKUP($D2763,{"29 - Psychiatrie (Erwachsene)",1;"30 - Kinder- und Jugendpsychiatrie",1;"297 - stationsäquivalente Behandlung in der Erwachsenenpsychiatrie (29)",1;"307 - stationsäquivalente Behandlung in der Kinder- und Jugendpsychiatrie (30)",1;"31 - Psychosomatik",1;"",0;0,0},2,0)</f>
        <v>0</v>
      </c>
      <c r="T2763" s="8">
        <f t="shared" si="385"/>
        <v>0</v>
      </c>
      <c r="U2763" s="8">
        <f t="shared" si="387"/>
        <v>0</v>
      </c>
      <c r="V2763" s="8">
        <f t="shared" si="380"/>
        <v>0</v>
      </c>
      <c r="W2763" s="8">
        <f t="shared" si="381"/>
        <v>0</v>
      </c>
      <c r="X2763" s="8">
        <f t="shared" si="382"/>
        <v>0</v>
      </c>
      <c r="Y2763" s="8" t="str">
        <f t="shared" si="383"/>
        <v/>
      </c>
      <c r="Z2763" s="8" t="str">
        <f>VLOOKUP($D2763,{"29 - Psychiatrie (Erwachsene)","BGI";"297 - stationsäquivalente Behandlung in der Erwachsenenpsychiatrie (29)","BGI";"30 - Kinder- und Jugendpsychiatrie","BGII";"307 - stationsäquivalente Behandlung in der Kinder- und Jugendpsychiatrie (30)","BGII";"31 - Psychosomatik","BGI";"","LEER";0,"Leer"},2,0)</f>
        <v>LEER</v>
      </c>
      <c r="AA2763" s="8" t="str">
        <f t="shared" si="384"/>
        <v>Stationen</v>
      </c>
    </row>
    <row r="2764" spans="2:27" ht="15" customHeight="1" x14ac:dyDescent="0.25">
      <c r="B2764" s="76" t="str">
        <f t="shared" si="386"/>
        <v>!!!</v>
      </c>
      <c r="C2764" s="310" t="str">
        <f>IF(LEN($E2764)&gt;0,VLOOKUP(TEXT($E2764,0),'Angaben Stationen'!$E$14:$V$215,17,0),"")</f>
        <v/>
      </c>
      <c r="D2764" s="254" t="str">
        <f>IF(LEN($E2764)&gt;0,VLOOKUP(TEXT($E2764,0),'Angaben Stationen'!$E$14:$V$215,18,0),"")</f>
        <v/>
      </c>
      <c r="E2764" s="344"/>
      <c r="F2764" s="256"/>
      <c r="G2764" s="256"/>
      <c r="H2764" s="307"/>
      <c r="I2764" s="183"/>
      <c r="R2764" s="8">
        <f t="shared" si="379"/>
        <v>0</v>
      </c>
      <c r="S2764" s="8">
        <f>VLOOKUP($D2764,{"29 - Psychiatrie (Erwachsene)",1;"30 - Kinder- und Jugendpsychiatrie",1;"297 - stationsäquivalente Behandlung in der Erwachsenenpsychiatrie (29)",1;"307 - stationsäquivalente Behandlung in der Kinder- und Jugendpsychiatrie (30)",1;"31 - Psychosomatik",1;"",0;0,0},2,0)</f>
        <v>0</v>
      </c>
      <c r="T2764" s="8">
        <f t="shared" si="385"/>
        <v>0</v>
      </c>
      <c r="U2764" s="8">
        <f t="shared" si="387"/>
        <v>0</v>
      </c>
      <c r="V2764" s="8">
        <f t="shared" si="380"/>
        <v>0</v>
      </c>
      <c r="W2764" s="8">
        <f t="shared" si="381"/>
        <v>0</v>
      </c>
      <c r="X2764" s="8">
        <f t="shared" si="382"/>
        <v>0</v>
      </c>
      <c r="Y2764" s="8" t="str">
        <f t="shared" si="383"/>
        <v/>
      </c>
      <c r="Z2764" s="8" t="str">
        <f>VLOOKUP($D2764,{"29 - Psychiatrie (Erwachsene)","BGI";"297 - stationsäquivalente Behandlung in der Erwachsenenpsychiatrie (29)","BGI";"30 - Kinder- und Jugendpsychiatrie","BGII";"307 - stationsäquivalente Behandlung in der Kinder- und Jugendpsychiatrie (30)","BGII";"31 - Psychosomatik","BGI";"","LEER";0,"Leer"},2,0)</f>
        <v>LEER</v>
      </c>
      <c r="AA2764" s="8" t="str">
        <f t="shared" si="384"/>
        <v>Stationen</v>
      </c>
    </row>
    <row r="2765" spans="2:27" ht="15" customHeight="1" x14ac:dyDescent="0.25">
      <c r="B2765" s="76" t="str">
        <f t="shared" si="386"/>
        <v>!!!</v>
      </c>
      <c r="C2765" s="310" t="str">
        <f>IF(LEN($E2765)&gt;0,VLOOKUP(TEXT($E2765,0),'Angaben Stationen'!$E$14:$V$215,17,0),"")</f>
        <v/>
      </c>
      <c r="D2765" s="254" t="str">
        <f>IF(LEN($E2765)&gt;0,VLOOKUP(TEXT($E2765,0),'Angaben Stationen'!$E$14:$V$215,18,0),"")</f>
        <v/>
      </c>
      <c r="E2765" s="344"/>
      <c r="F2765" s="256"/>
      <c r="G2765" s="256"/>
      <c r="H2765" s="307"/>
      <c r="I2765" s="183"/>
      <c r="R2765" s="8">
        <f t="shared" si="379"/>
        <v>0</v>
      </c>
      <c r="S2765" s="8">
        <f>VLOOKUP($D2765,{"29 - Psychiatrie (Erwachsene)",1;"30 - Kinder- und Jugendpsychiatrie",1;"297 - stationsäquivalente Behandlung in der Erwachsenenpsychiatrie (29)",1;"307 - stationsäquivalente Behandlung in der Kinder- und Jugendpsychiatrie (30)",1;"31 - Psychosomatik",1;"",0;0,0},2,0)</f>
        <v>0</v>
      </c>
      <c r="T2765" s="8">
        <f t="shared" si="385"/>
        <v>0</v>
      </c>
      <c r="U2765" s="8">
        <f t="shared" si="387"/>
        <v>0</v>
      </c>
      <c r="V2765" s="8">
        <f t="shared" si="380"/>
        <v>0</v>
      </c>
      <c r="W2765" s="8">
        <f t="shared" si="381"/>
        <v>0</v>
      </c>
      <c r="X2765" s="8">
        <f t="shared" si="382"/>
        <v>0</v>
      </c>
      <c r="Y2765" s="8" t="str">
        <f t="shared" si="383"/>
        <v/>
      </c>
      <c r="Z2765" s="8" t="str">
        <f>VLOOKUP($D2765,{"29 - Psychiatrie (Erwachsene)","BGI";"297 - stationsäquivalente Behandlung in der Erwachsenenpsychiatrie (29)","BGI";"30 - Kinder- und Jugendpsychiatrie","BGII";"307 - stationsäquivalente Behandlung in der Kinder- und Jugendpsychiatrie (30)","BGII";"31 - Psychosomatik","BGI";"","LEER";0,"Leer"},2,0)</f>
        <v>LEER</v>
      </c>
      <c r="AA2765" s="8" t="str">
        <f t="shared" si="384"/>
        <v>Stationen</v>
      </c>
    </row>
    <row r="2766" spans="2:27" ht="15" customHeight="1" x14ac:dyDescent="0.25">
      <c r="B2766" s="76" t="str">
        <f t="shared" si="386"/>
        <v>!!!</v>
      </c>
      <c r="C2766" s="310" t="str">
        <f>IF(LEN($E2766)&gt;0,VLOOKUP(TEXT($E2766,0),'Angaben Stationen'!$E$14:$V$215,17,0),"")</f>
        <v/>
      </c>
      <c r="D2766" s="254" t="str">
        <f>IF(LEN($E2766)&gt;0,VLOOKUP(TEXT($E2766,0),'Angaben Stationen'!$E$14:$V$215,18,0),"")</f>
        <v/>
      </c>
      <c r="E2766" s="344"/>
      <c r="F2766" s="256"/>
      <c r="G2766" s="256"/>
      <c r="H2766" s="307"/>
      <c r="I2766" s="183"/>
      <c r="R2766" s="8">
        <f t="shared" si="379"/>
        <v>0</v>
      </c>
      <c r="S2766" s="8">
        <f>VLOOKUP($D2766,{"29 - Psychiatrie (Erwachsene)",1;"30 - Kinder- und Jugendpsychiatrie",1;"297 - stationsäquivalente Behandlung in der Erwachsenenpsychiatrie (29)",1;"307 - stationsäquivalente Behandlung in der Kinder- und Jugendpsychiatrie (30)",1;"31 - Psychosomatik",1;"",0;0,0},2,0)</f>
        <v>0</v>
      </c>
      <c r="T2766" s="8">
        <f t="shared" si="385"/>
        <v>0</v>
      </c>
      <c r="U2766" s="8">
        <f t="shared" si="387"/>
        <v>0</v>
      </c>
      <c r="V2766" s="8">
        <f t="shared" si="380"/>
        <v>0</v>
      </c>
      <c r="W2766" s="8">
        <f t="shared" si="381"/>
        <v>0</v>
      </c>
      <c r="X2766" s="8">
        <f t="shared" si="382"/>
        <v>0</v>
      </c>
      <c r="Y2766" s="8" t="str">
        <f t="shared" si="383"/>
        <v/>
      </c>
      <c r="Z2766" s="8" t="str">
        <f>VLOOKUP($D2766,{"29 - Psychiatrie (Erwachsene)","BGI";"297 - stationsäquivalente Behandlung in der Erwachsenenpsychiatrie (29)","BGI";"30 - Kinder- und Jugendpsychiatrie","BGII";"307 - stationsäquivalente Behandlung in der Kinder- und Jugendpsychiatrie (30)","BGII";"31 - Psychosomatik","BGI";"","LEER";0,"Leer"},2,0)</f>
        <v>LEER</v>
      </c>
      <c r="AA2766" s="8" t="str">
        <f t="shared" si="384"/>
        <v>Stationen</v>
      </c>
    </row>
    <row r="2767" spans="2:27" ht="15" customHeight="1" x14ac:dyDescent="0.25">
      <c r="B2767" s="76" t="str">
        <f t="shared" si="386"/>
        <v>!!!</v>
      </c>
      <c r="C2767" s="310" t="str">
        <f>IF(LEN($E2767)&gt;0,VLOOKUP(TEXT($E2767,0),'Angaben Stationen'!$E$14:$V$215,17,0),"")</f>
        <v/>
      </c>
      <c r="D2767" s="254" t="str">
        <f>IF(LEN($E2767)&gt;0,VLOOKUP(TEXT($E2767,0),'Angaben Stationen'!$E$14:$V$215,18,0),"")</f>
        <v/>
      </c>
      <c r="E2767" s="344"/>
      <c r="F2767" s="256"/>
      <c r="G2767" s="256"/>
      <c r="H2767" s="307"/>
      <c r="I2767" s="183"/>
      <c r="R2767" s="8">
        <f t="shared" si="379"/>
        <v>0</v>
      </c>
      <c r="S2767" s="8">
        <f>VLOOKUP($D2767,{"29 - Psychiatrie (Erwachsene)",1;"30 - Kinder- und Jugendpsychiatrie",1;"297 - stationsäquivalente Behandlung in der Erwachsenenpsychiatrie (29)",1;"307 - stationsäquivalente Behandlung in der Kinder- und Jugendpsychiatrie (30)",1;"31 - Psychosomatik",1;"",0;0,0},2,0)</f>
        <v>0</v>
      </c>
      <c r="T2767" s="8">
        <f t="shared" si="385"/>
        <v>0</v>
      </c>
      <c r="U2767" s="8">
        <f t="shared" si="387"/>
        <v>0</v>
      </c>
      <c r="V2767" s="8">
        <f t="shared" si="380"/>
        <v>0</v>
      </c>
      <c r="W2767" s="8">
        <f t="shared" si="381"/>
        <v>0</v>
      </c>
      <c r="X2767" s="8">
        <f t="shared" si="382"/>
        <v>0</v>
      </c>
      <c r="Y2767" s="8" t="str">
        <f t="shared" si="383"/>
        <v/>
      </c>
      <c r="Z2767" s="8" t="str">
        <f>VLOOKUP($D2767,{"29 - Psychiatrie (Erwachsene)","BGI";"297 - stationsäquivalente Behandlung in der Erwachsenenpsychiatrie (29)","BGI";"30 - Kinder- und Jugendpsychiatrie","BGII";"307 - stationsäquivalente Behandlung in der Kinder- und Jugendpsychiatrie (30)","BGII";"31 - Psychosomatik","BGI";"","LEER";0,"Leer"},2,0)</f>
        <v>LEER</v>
      </c>
      <c r="AA2767" s="8" t="str">
        <f t="shared" si="384"/>
        <v>Stationen</v>
      </c>
    </row>
    <row r="2768" spans="2:27" ht="15" customHeight="1" x14ac:dyDescent="0.25">
      <c r="B2768" s="76" t="str">
        <f t="shared" si="386"/>
        <v>!!!</v>
      </c>
      <c r="C2768" s="310" t="str">
        <f>IF(LEN($E2768)&gt;0,VLOOKUP(TEXT($E2768,0),'Angaben Stationen'!$E$14:$V$215,17,0),"")</f>
        <v/>
      </c>
      <c r="D2768" s="254" t="str">
        <f>IF(LEN($E2768)&gt;0,VLOOKUP(TEXT($E2768,0),'Angaben Stationen'!$E$14:$V$215,18,0),"")</f>
        <v/>
      </c>
      <c r="E2768" s="344"/>
      <c r="F2768" s="256"/>
      <c r="G2768" s="256"/>
      <c r="H2768" s="307"/>
      <c r="I2768" s="183"/>
      <c r="R2768" s="8">
        <f t="shared" si="379"/>
        <v>0</v>
      </c>
      <c r="S2768" s="8">
        <f>VLOOKUP($D2768,{"29 - Psychiatrie (Erwachsene)",1;"30 - Kinder- und Jugendpsychiatrie",1;"297 - stationsäquivalente Behandlung in der Erwachsenenpsychiatrie (29)",1;"307 - stationsäquivalente Behandlung in der Kinder- und Jugendpsychiatrie (30)",1;"31 - Psychosomatik",1;"",0;0,0},2,0)</f>
        <v>0</v>
      </c>
      <c r="T2768" s="8">
        <f t="shared" si="385"/>
        <v>0</v>
      </c>
      <c r="U2768" s="8">
        <f t="shared" si="387"/>
        <v>0</v>
      </c>
      <c r="V2768" s="8">
        <f t="shared" si="380"/>
        <v>0</v>
      </c>
      <c r="W2768" s="8">
        <f t="shared" si="381"/>
        <v>0</v>
      </c>
      <c r="X2768" s="8">
        <f t="shared" si="382"/>
        <v>0</v>
      </c>
      <c r="Y2768" s="8" t="str">
        <f t="shared" si="383"/>
        <v/>
      </c>
      <c r="Z2768" s="8" t="str">
        <f>VLOOKUP($D2768,{"29 - Psychiatrie (Erwachsene)","BGI";"297 - stationsäquivalente Behandlung in der Erwachsenenpsychiatrie (29)","BGI";"30 - Kinder- und Jugendpsychiatrie","BGII";"307 - stationsäquivalente Behandlung in der Kinder- und Jugendpsychiatrie (30)","BGII";"31 - Psychosomatik","BGI";"","LEER";0,"Leer"},2,0)</f>
        <v>LEER</v>
      </c>
      <c r="AA2768" s="8" t="str">
        <f t="shared" si="384"/>
        <v>Stationen</v>
      </c>
    </row>
    <row r="2769" spans="2:27" ht="15" customHeight="1" x14ac:dyDescent="0.25">
      <c r="B2769" s="76" t="str">
        <f t="shared" si="386"/>
        <v>!!!</v>
      </c>
      <c r="C2769" s="310" t="str">
        <f>IF(LEN($E2769)&gt;0,VLOOKUP(TEXT($E2769,0),'Angaben Stationen'!$E$14:$V$215,17,0),"")</f>
        <v/>
      </c>
      <c r="D2769" s="254" t="str">
        <f>IF(LEN($E2769)&gt;0,VLOOKUP(TEXT($E2769,0),'Angaben Stationen'!$E$14:$V$215,18,0),"")</f>
        <v/>
      </c>
      <c r="E2769" s="344"/>
      <c r="F2769" s="256"/>
      <c r="G2769" s="256"/>
      <c r="H2769" s="307"/>
      <c r="I2769" s="183"/>
      <c r="R2769" s="8">
        <f t="shared" si="379"/>
        <v>0</v>
      </c>
      <c r="S2769" s="8">
        <f>VLOOKUP($D2769,{"29 - Psychiatrie (Erwachsene)",1;"30 - Kinder- und Jugendpsychiatrie",1;"297 - stationsäquivalente Behandlung in der Erwachsenenpsychiatrie (29)",1;"307 - stationsäquivalente Behandlung in der Kinder- und Jugendpsychiatrie (30)",1;"31 - Psychosomatik",1;"",0;0,0},2,0)</f>
        <v>0</v>
      </c>
      <c r="T2769" s="8">
        <f t="shared" si="385"/>
        <v>0</v>
      </c>
      <c r="U2769" s="8">
        <f t="shared" si="387"/>
        <v>0</v>
      </c>
      <c r="V2769" s="8">
        <f t="shared" si="380"/>
        <v>0</v>
      </c>
      <c r="W2769" s="8">
        <f t="shared" si="381"/>
        <v>0</v>
      </c>
      <c r="X2769" s="8">
        <f t="shared" si="382"/>
        <v>0</v>
      </c>
      <c r="Y2769" s="8" t="str">
        <f t="shared" si="383"/>
        <v/>
      </c>
      <c r="Z2769" s="8" t="str">
        <f>VLOOKUP($D2769,{"29 - Psychiatrie (Erwachsene)","BGI";"297 - stationsäquivalente Behandlung in der Erwachsenenpsychiatrie (29)","BGI";"30 - Kinder- und Jugendpsychiatrie","BGII";"307 - stationsäquivalente Behandlung in der Kinder- und Jugendpsychiatrie (30)","BGII";"31 - Psychosomatik","BGI";"","LEER";0,"Leer"},2,0)</f>
        <v>LEER</v>
      </c>
      <c r="AA2769" s="8" t="str">
        <f t="shared" si="384"/>
        <v>Stationen</v>
      </c>
    </row>
    <row r="2770" spans="2:27" ht="15" customHeight="1" x14ac:dyDescent="0.25">
      <c r="B2770" s="76" t="str">
        <f t="shared" si="386"/>
        <v>!!!</v>
      </c>
      <c r="C2770" s="310" t="str">
        <f>IF(LEN($E2770)&gt;0,VLOOKUP(TEXT($E2770,0),'Angaben Stationen'!$E$14:$V$215,17,0),"")</f>
        <v/>
      </c>
      <c r="D2770" s="254" t="str">
        <f>IF(LEN($E2770)&gt;0,VLOOKUP(TEXT($E2770,0),'Angaben Stationen'!$E$14:$V$215,18,0),"")</f>
        <v/>
      </c>
      <c r="E2770" s="344"/>
      <c r="F2770" s="256"/>
      <c r="G2770" s="256"/>
      <c r="H2770" s="307"/>
      <c r="I2770" s="183"/>
      <c r="R2770" s="8">
        <f t="shared" si="379"/>
        <v>0</v>
      </c>
      <c r="S2770" s="8">
        <f>VLOOKUP($D2770,{"29 - Psychiatrie (Erwachsene)",1;"30 - Kinder- und Jugendpsychiatrie",1;"297 - stationsäquivalente Behandlung in der Erwachsenenpsychiatrie (29)",1;"307 - stationsäquivalente Behandlung in der Kinder- und Jugendpsychiatrie (30)",1;"31 - Psychosomatik",1;"",0;0,0},2,0)</f>
        <v>0</v>
      </c>
      <c r="T2770" s="8">
        <f t="shared" si="385"/>
        <v>0</v>
      </c>
      <c r="U2770" s="8">
        <f t="shared" si="387"/>
        <v>0</v>
      </c>
      <c r="V2770" s="8">
        <f t="shared" si="380"/>
        <v>0</v>
      </c>
      <c r="W2770" s="8">
        <f t="shared" si="381"/>
        <v>0</v>
      </c>
      <c r="X2770" s="8">
        <f t="shared" si="382"/>
        <v>0</v>
      </c>
      <c r="Y2770" s="8" t="str">
        <f t="shared" si="383"/>
        <v/>
      </c>
      <c r="Z2770" s="8" t="str">
        <f>VLOOKUP($D2770,{"29 - Psychiatrie (Erwachsene)","BGI";"297 - stationsäquivalente Behandlung in der Erwachsenenpsychiatrie (29)","BGI";"30 - Kinder- und Jugendpsychiatrie","BGII";"307 - stationsäquivalente Behandlung in der Kinder- und Jugendpsychiatrie (30)","BGII";"31 - Psychosomatik","BGI";"","LEER";0,"Leer"},2,0)</f>
        <v>LEER</v>
      </c>
      <c r="AA2770" s="8" t="str">
        <f t="shared" si="384"/>
        <v>Stationen</v>
      </c>
    </row>
    <row r="2771" spans="2:27" ht="15" customHeight="1" x14ac:dyDescent="0.25">
      <c r="B2771" s="76" t="str">
        <f t="shared" si="386"/>
        <v>!!!</v>
      </c>
      <c r="C2771" s="310" t="str">
        <f>IF(LEN($E2771)&gt;0,VLOOKUP(TEXT($E2771,0),'Angaben Stationen'!$E$14:$V$215,17,0),"")</f>
        <v/>
      </c>
      <c r="D2771" s="254" t="str">
        <f>IF(LEN($E2771)&gt;0,VLOOKUP(TEXT($E2771,0),'Angaben Stationen'!$E$14:$V$215,18,0),"")</f>
        <v/>
      </c>
      <c r="E2771" s="344"/>
      <c r="F2771" s="256"/>
      <c r="G2771" s="256"/>
      <c r="H2771" s="307"/>
      <c r="I2771" s="183"/>
      <c r="R2771" s="8">
        <f t="shared" si="379"/>
        <v>0</v>
      </c>
      <c r="S2771" s="8">
        <f>VLOOKUP($D2771,{"29 - Psychiatrie (Erwachsene)",1;"30 - Kinder- und Jugendpsychiatrie",1;"297 - stationsäquivalente Behandlung in der Erwachsenenpsychiatrie (29)",1;"307 - stationsäquivalente Behandlung in der Kinder- und Jugendpsychiatrie (30)",1;"31 - Psychosomatik",1;"",0;0,0},2,0)</f>
        <v>0</v>
      </c>
      <c r="T2771" s="8">
        <f t="shared" si="385"/>
        <v>0</v>
      </c>
      <c r="U2771" s="8">
        <f t="shared" si="387"/>
        <v>0</v>
      </c>
      <c r="V2771" s="8">
        <f t="shared" si="380"/>
        <v>0</v>
      </c>
      <c r="W2771" s="8">
        <f t="shared" si="381"/>
        <v>0</v>
      </c>
      <c r="X2771" s="8">
        <f t="shared" si="382"/>
        <v>0</v>
      </c>
      <c r="Y2771" s="8" t="str">
        <f t="shared" si="383"/>
        <v/>
      </c>
      <c r="Z2771" s="8" t="str">
        <f>VLOOKUP($D2771,{"29 - Psychiatrie (Erwachsene)","BGI";"297 - stationsäquivalente Behandlung in der Erwachsenenpsychiatrie (29)","BGI";"30 - Kinder- und Jugendpsychiatrie","BGII";"307 - stationsäquivalente Behandlung in der Kinder- und Jugendpsychiatrie (30)","BGII";"31 - Psychosomatik","BGI";"","LEER";0,"Leer"},2,0)</f>
        <v>LEER</v>
      </c>
      <c r="AA2771" s="8" t="str">
        <f t="shared" si="384"/>
        <v>Stationen</v>
      </c>
    </row>
    <row r="2772" spans="2:27" ht="15" customHeight="1" x14ac:dyDescent="0.25">
      <c r="B2772" s="76" t="str">
        <f t="shared" si="386"/>
        <v>!!!</v>
      </c>
      <c r="C2772" s="310" t="str">
        <f>IF(LEN($E2772)&gt;0,VLOOKUP(TEXT($E2772,0),'Angaben Stationen'!$E$14:$V$215,17,0),"")</f>
        <v/>
      </c>
      <c r="D2772" s="254" t="str">
        <f>IF(LEN($E2772)&gt;0,VLOOKUP(TEXT($E2772,0),'Angaben Stationen'!$E$14:$V$215,18,0),"")</f>
        <v/>
      </c>
      <c r="E2772" s="344"/>
      <c r="F2772" s="256"/>
      <c r="G2772" s="256"/>
      <c r="H2772" s="307"/>
      <c r="I2772" s="183"/>
      <c r="R2772" s="8">
        <f t="shared" si="379"/>
        <v>0</v>
      </c>
      <c r="S2772" s="8">
        <f>VLOOKUP($D2772,{"29 - Psychiatrie (Erwachsene)",1;"30 - Kinder- und Jugendpsychiatrie",1;"297 - stationsäquivalente Behandlung in der Erwachsenenpsychiatrie (29)",1;"307 - stationsäquivalente Behandlung in der Kinder- und Jugendpsychiatrie (30)",1;"31 - Psychosomatik",1;"",0;0,0},2,0)</f>
        <v>0</v>
      </c>
      <c r="T2772" s="8">
        <f t="shared" si="385"/>
        <v>0</v>
      </c>
      <c r="U2772" s="8">
        <f t="shared" si="387"/>
        <v>0</v>
      </c>
      <c r="V2772" s="8">
        <f t="shared" si="380"/>
        <v>0</v>
      </c>
      <c r="W2772" s="8">
        <f t="shared" si="381"/>
        <v>0</v>
      </c>
      <c r="X2772" s="8">
        <f t="shared" si="382"/>
        <v>0</v>
      </c>
      <c r="Y2772" s="8" t="str">
        <f t="shared" si="383"/>
        <v/>
      </c>
      <c r="Z2772" s="8" t="str">
        <f>VLOOKUP($D2772,{"29 - Psychiatrie (Erwachsene)","BGI";"297 - stationsäquivalente Behandlung in der Erwachsenenpsychiatrie (29)","BGI";"30 - Kinder- und Jugendpsychiatrie","BGII";"307 - stationsäquivalente Behandlung in der Kinder- und Jugendpsychiatrie (30)","BGII";"31 - Psychosomatik","BGI";"","LEER";0,"Leer"},2,0)</f>
        <v>LEER</v>
      </c>
      <c r="AA2772" s="8" t="str">
        <f t="shared" si="384"/>
        <v>Stationen</v>
      </c>
    </row>
    <row r="2773" spans="2:27" ht="15" customHeight="1" x14ac:dyDescent="0.25">
      <c r="B2773" s="76" t="str">
        <f t="shared" si="386"/>
        <v>!!!</v>
      </c>
      <c r="C2773" s="310" t="str">
        <f>IF(LEN($E2773)&gt;0,VLOOKUP(TEXT($E2773,0),'Angaben Stationen'!$E$14:$V$215,17,0),"")</f>
        <v/>
      </c>
      <c r="D2773" s="254" t="str">
        <f>IF(LEN($E2773)&gt;0,VLOOKUP(TEXT($E2773,0),'Angaben Stationen'!$E$14:$V$215,18,0),"")</f>
        <v/>
      </c>
      <c r="E2773" s="344"/>
      <c r="F2773" s="256"/>
      <c r="G2773" s="256"/>
      <c r="H2773" s="307"/>
      <c r="I2773" s="183"/>
      <c r="R2773" s="8">
        <f t="shared" si="379"/>
        <v>0</v>
      </c>
      <c r="S2773" s="8">
        <f>VLOOKUP($D2773,{"29 - Psychiatrie (Erwachsene)",1;"30 - Kinder- und Jugendpsychiatrie",1;"297 - stationsäquivalente Behandlung in der Erwachsenenpsychiatrie (29)",1;"307 - stationsäquivalente Behandlung in der Kinder- und Jugendpsychiatrie (30)",1;"31 - Psychosomatik",1;"",0;0,0},2,0)</f>
        <v>0</v>
      </c>
      <c r="T2773" s="8">
        <f t="shared" si="385"/>
        <v>0</v>
      </c>
      <c r="U2773" s="8">
        <f t="shared" si="387"/>
        <v>0</v>
      </c>
      <c r="V2773" s="8">
        <f t="shared" si="380"/>
        <v>0</v>
      </c>
      <c r="W2773" s="8">
        <f t="shared" si="381"/>
        <v>0</v>
      </c>
      <c r="X2773" s="8">
        <f t="shared" si="382"/>
        <v>0</v>
      </c>
      <c r="Y2773" s="8" t="str">
        <f t="shared" si="383"/>
        <v/>
      </c>
      <c r="Z2773" s="8" t="str">
        <f>VLOOKUP($D2773,{"29 - Psychiatrie (Erwachsene)","BGI";"297 - stationsäquivalente Behandlung in der Erwachsenenpsychiatrie (29)","BGI";"30 - Kinder- und Jugendpsychiatrie","BGII";"307 - stationsäquivalente Behandlung in der Kinder- und Jugendpsychiatrie (30)","BGII";"31 - Psychosomatik","BGI";"","LEER";0,"Leer"},2,0)</f>
        <v>LEER</v>
      </c>
      <c r="AA2773" s="8" t="str">
        <f t="shared" si="384"/>
        <v>Stationen</v>
      </c>
    </row>
    <row r="2774" spans="2:27" ht="15" customHeight="1" x14ac:dyDescent="0.25">
      <c r="B2774" s="76" t="str">
        <f t="shared" si="386"/>
        <v>!!!</v>
      </c>
      <c r="C2774" s="310" t="str">
        <f>IF(LEN($E2774)&gt;0,VLOOKUP(TEXT($E2774,0),'Angaben Stationen'!$E$14:$V$215,17,0),"")</f>
        <v/>
      </c>
      <c r="D2774" s="254" t="str">
        <f>IF(LEN($E2774)&gt;0,VLOOKUP(TEXT($E2774,0),'Angaben Stationen'!$E$14:$V$215,18,0),"")</f>
        <v/>
      </c>
      <c r="E2774" s="344"/>
      <c r="F2774" s="256"/>
      <c r="G2774" s="256"/>
      <c r="H2774" s="307"/>
      <c r="I2774" s="183"/>
      <c r="R2774" s="8">
        <f t="shared" si="379"/>
        <v>0</v>
      </c>
      <c r="S2774" s="8">
        <f>VLOOKUP($D2774,{"29 - Psychiatrie (Erwachsene)",1;"30 - Kinder- und Jugendpsychiatrie",1;"297 - stationsäquivalente Behandlung in der Erwachsenenpsychiatrie (29)",1;"307 - stationsäquivalente Behandlung in der Kinder- und Jugendpsychiatrie (30)",1;"31 - Psychosomatik",1;"",0;0,0},2,0)</f>
        <v>0</v>
      </c>
      <c r="T2774" s="8">
        <f t="shared" si="385"/>
        <v>0</v>
      </c>
      <c r="U2774" s="8">
        <f t="shared" si="387"/>
        <v>0</v>
      </c>
      <c r="V2774" s="8">
        <f t="shared" si="380"/>
        <v>0</v>
      </c>
      <c r="W2774" s="8">
        <f t="shared" si="381"/>
        <v>0</v>
      </c>
      <c r="X2774" s="8">
        <f t="shared" si="382"/>
        <v>0</v>
      </c>
      <c r="Y2774" s="8" t="str">
        <f t="shared" si="383"/>
        <v/>
      </c>
      <c r="Z2774" s="8" t="str">
        <f>VLOOKUP($D2774,{"29 - Psychiatrie (Erwachsene)","BGI";"297 - stationsäquivalente Behandlung in der Erwachsenenpsychiatrie (29)","BGI";"30 - Kinder- und Jugendpsychiatrie","BGII";"307 - stationsäquivalente Behandlung in der Kinder- und Jugendpsychiatrie (30)","BGII";"31 - Psychosomatik","BGI";"","LEER";0,"Leer"},2,0)</f>
        <v>LEER</v>
      </c>
      <c r="AA2774" s="8" t="str">
        <f t="shared" si="384"/>
        <v>Stationen</v>
      </c>
    </row>
    <row r="2775" spans="2:27" ht="15" customHeight="1" x14ac:dyDescent="0.25">
      <c r="B2775" s="76" t="str">
        <f t="shared" si="386"/>
        <v>!!!</v>
      </c>
      <c r="C2775" s="310" t="str">
        <f>IF(LEN($E2775)&gt;0,VLOOKUP(TEXT($E2775,0),'Angaben Stationen'!$E$14:$V$215,17,0),"")</f>
        <v/>
      </c>
      <c r="D2775" s="254" t="str">
        <f>IF(LEN($E2775)&gt;0,VLOOKUP(TEXT($E2775,0),'Angaben Stationen'!$E$14:$V$215,18,0),"")</f>
        <v/>
      </c>
      <c r="E2775" s="344"/>
      <c r="F2775" s="256"/>
      <c r="G2775" s="256"/>
      <c r="H2775" s="307"/>
      <c r="I2775" s="183"/>
      <c r="R2775" s="8">
        <f t="shared" si="379"/>
        <v>0</v>
      </c>
      <c r="S2775" s="8">
        <f>VLOOKUP($D2775,{"29 - Psychiatrie (Erwachsene)",1;"30 - Kinder- und Jugendpsychiatrie",1;"297 - stationsäquivalente Behandlung in der Erwachsenenpsychiatrie (29)",1;"307 - stationsäquivalente Behandlung in der Kinder- und Jugendpsychiatrie (30)",1;"31 - Psychosomatik",1;"",0;0,0},2,0)</f>
        <v>0</v>
      </c>
      <c r="T2775" s="8">
        <f t="shared" si="385"/>
        <v>0</v>
      </c>
      <c r="U2775" s="8">
        <f t="shared" si="387"/>
        <v>0</v>
      </c>
      <c r="V2775" s="8">
        <f t="shared" si="380"/>
        <v>0</v>
      </c>
      <c r="W2775" s="8">
        <f t="shared" si="381"/>
        <v>0</v>
      </c>
      <c r="X2775" s="8">
        <f t="shared" si="382"/>
        <v>0</v>
      </c>
      <c r="Y2775" s="8" t="str">
        <f t="shared" si="383"/>
        <v/>
      </c>
      <c r="Z2775" s="8" t="str">
        <f>VLOOKUP($D2775,{"29 - Psychiatrie (Erwachsene)","BGI";"297 - stationsäquivalente Behandlung in der Erwachsenenpsychiatrie (29)","BGI";"30 - Kinder- und Jugendpsychiatrie","BGII";"307 - stationsäquivalente Behandlung in der Kinder- und Jugendpsychiatrie (30)","BGII";"31 - Psychosomatik","BGI";"","LEER";0,"Leer"},2,0)</f>
        <v>LEER</v>
      </c>
      <c r="AA2775" s="8" t="str">
        <f t="shared" si="384"/>
        <v>Stationen</v>
      </c>
    </row>
    <row r="2776" spans="2:27" ht="15" customHeight="1" x14ac:dyDescent="0.25">
      <c r="B2776" s="76" t="str">
        <f t="shared" si="386"/>
        <v>!!!</v>
      </c>
      <c r="C2776" s="310" t="str">
        <f>IF(LEN($E2776)&gt;0,VLOOKUP(TEXT($E2776,0),'Angaben Stationen'!$E$14:$V$215,17,0),"")</f>
        <v/>
      </c>
      <c r="D2776" s="254" t="str">
        <f>IF(LEN($E2776)&gt;0,VLOOKUP(TEXT($E2776,0),'Angaben Stationen'!$E$14:$V$215,18,0),"")</f>
        <v/>
      </c>
      <c r="E2776" s="344"/>
      <c r="F2776" s="256"/>
      <c r="G2776" s="256"/>
      <c r="H2776" s="307"/>
      <c r="I2776" s="183"/>
      <c r="R2776" s="8">
        <f t="shared" si="379"/>
        <v>0</v>
      </c>
      <c r="S2776" s="8">
        <f>VLOOKUP($D2776,{"29 - Psychiatrie (Erwachsene)",1;"30 - Kinder- und Jugendpsychiatrie",1;"297 - stationsäquivalente Behandlung in der Erwachsenenpsychiatrie (29)",1;"307 - stationsäquivalente Behandlung in der Kinder- und Jugendpsychiatrie (30)",1;"31 - Psychosomatik",1;"",0;0,0},2,0)</f>
        <v>0</v>
      </c>
      <c r="T2776" s="8">
        <f t="shared" si="385"/>
        <v>0</v>
      </c>
      <c r="U2776" s="8">
        <f t="shared" si="387"/>
        <v>0</v>
      </c>
      <c r="V2776" s="8">
        <f t="shared" si="380"/>
        <v>0</v>
      </c>
      <c r="W2776" s="8">
        <f t="shared" si="381"/>
        <v>0</v>
      </c>
      <c r="X2776" s="8">
        <f t="shared" si="382"/>
        <v>0</v>
      </c>
      <c r="Y2776" s="8" t="str">
        <f t="shared" si="383"/>
        <v/>
      </c>
      <c r="Z2776" s="8" t="str">
        <f>VLOOKUP($D2776,{"29 - Psychiatrie (Erwachsene)","BGI";"297 - stationsäquivalente Behandlung in der Erwachsenenpsychiatrie (29)","BGI";"30 - Kinder- und Jugendpsychiatrie","BGII";"307 - stationsäquivalente Behandlung in der Kinder- und Jugendpsychiatrie (30)","BGII";"31 - Psychosomatik","BGI";"","LEER";0,"Leer"},2,0)</f>
        <v>LEER</v>
      </c>
      <c r="AA2776" s="8" t="str">
        <f t="shared" si="384"/>
        <v>Stationen</v>
      </c>
    </row>
    <row r="2777" spans="2:27" ht="15" customHeight="1" x14ac:dyDescent="0.25">
      <c r="B2777" s="76" t="str">
        <f t="shared" si="386"/>
        <v>!!!</v>
      </c>
      <c r="C2777" s="310" t="str">
        <f>IF(LEN($E2777)&gt;0,VLOOKUP(TEXT($E2777,0),'Angaben Stationen'!$E$14:$V$215,17,0),"")</f>
        <v/>
      </c>
      <c r="D2777" s="254" t="str">
        <f>IF(LEN($E2777)&gt;0,VLOOKUP(TEXT($E2777,0),'Angaben Stationen'!$E$14:$V$215,18,0),"")</f>
        <v/>
      </c>
      <c r="E2777" s="344"/>
      <c r="F2777" s="256"/>
      <c r="G2777" s="256"/>
      <c r="H2777" s="307"/>
      <c r="I2777" s="183"/>
      <c r="R2777" s="8">
        <f t="shared" si="379"/>
        <v>0</v>
      </c>
      <c r="S2777" s="8">
        <f>VLOOKUP($D2777,{"29 - Psychiatrie (Erwachsene)",1;"30 - Kinder- und Jugendpsychiatrie",1;"297 - stationsäquivalente Behandlung in der Erwachsenenpsychiatrie (29)",1;"307 - stationsäquivalente Behandlung in der Kinder- und Jugendpsychiatrie (30)",1;"31 - Psychosomatik",1;"",0;0,0},2,0)</f>
        <v>0</v>
      </c>
      <c r="T2777" s="8">
        <f t="shared" si="385"/>
        <v>0</v>
      </c>
      <c r="U2777" s="8">
        <f t="shared" si="387"/>
        <v>0</v>
      </c>
      <c r="V2777" s="8">
        <f t="shared" si="380"/>
        <v>0</v>
      </c>
      <c r="W2777" s="8">
        <f t="shared" si="381"/>
        <v>0</v>
      </c>
      <c r="X2777" s="8">
        <f t="shared" si="382"/>
        <v>0</v>
      </c>
      <c r="Y2777" s="8" t="str">
        <f t="shared" si="383"/>
        <v/>
      </c>
      <c r="Z2777" s="8" t="str">
        <f>VLOOKUP($D2777,{"29 - Psychiatrie (Erwachsene)","BGI";"297 - stationsäquivalente Behandlung in der Erwachsenenpsychiatrie (29)","BGI";"30 - Kinder- und Jugendpsychiatrie","BGII";"307 - stationsäquivalente Behandlung in der Kinder- und Jugendpsychiatrie (30)","BGII";"31 - Psychosomatik","BGI";"","LEER";0,"Leer"},2,0)</f>
        <v>LEER</v>
      </c>
      <c r="AA2777" s="8" t="str">
        <f t="shared" si="384"/>
        <v>Stationen</v>
      </c>
    </row>
    <row r="2778" spans="2:27" ht="15" customHeight="1" x14ac:dyDescent="0.25">
      <c r="B2778" s="76" t="str">
        <f t="shared" si="386"/>
        <v>!!!</v>
      </c>
      <c r="C2778" s="310" t="str">
        <f>IF(LEN($E2778)&gt;0,VLOOKUP(TEXT($E2778,0),'Angaben Stationen'!$E$14:$V$215,17,0),"")</f>
        <v/>
      </c>
      <c r="D2778" s="254" t="str">
        <f>IF(LEN($E2778)&gt;0,VLOOKUP(TEXT($E2778,0),'Angaben Stationen'!$E$14:$V$215,18,0),"")</f>
        <v/>
      </c>
      <c r="E2778" s="344"/>
      <c r="F2778" s="256"/>
      <c r="G2778" s="256"/>
      <c r="H2778" s="307"/>
      <c r="I2778" s="183"/>
      <c r="R2778" s="8">
        <f t="shared" si="379"/>
        <v>0</v>
      </c>
      <c r="S2778" s="8">
        <f>VLOOKUP($D2778,{"29 - Psychiatrie (Erwachsene)",1;"30 - Kinder- und Jugendpsychiatrie",1;"297 - stationsäquivalente Behandlung in der Erwachsenenpsychiatrie (29)",1;"307 - stationsäquivalente Behandlung in der Kinder- und Jugendpsychiatrie (30)",1;"31 - Psychosomatik",1;"",0;0,0},2,0)</f>
        <v>0</v>
      </c>
      <c r="T2778" s="8">
        <f t="shared" si="385"/>
        <v>0</v>
      </c>
      <c r="U2778" s="8">
        <f t="shared" si="387"/>
        <v>0</v>
      </c>
      <c r="V2778" s="8">
        <f t="shared" si="380"/>
        <v>0</v>
      </c>
      <c r="W2778" s="8">
        <f t="shared" si="381"/>
        <v>0</v>
      </c>
      <c r="X2778" s="8">
        <f t="shared" si="382"/>
        <v>0</v>
      </c>
      <c r="Y2778" s="8" t="str">
        <f t="shared" si="383"/>
        <v/>
      </c>
      <c r="Z2778" s="8" t="str">
        <f>VLOOKUP($D2778,{"29 - Psychiatrie (Erwachsene)","BGI";"297 - stationsäquivalente Behandlung in der Erwachsenenpsychiatrie (29)","BGI";"30 - Kinder- und Jugendpsychiatrie","BGII";"307 - stationsäquivalente Behandlung in der Kinder- und Jugendpsychiatrie (30)","BGII";"31 - Psychosomatik","BGI";"","LEER";0,"Leer"},2,0)</f>
        <v>LEER</v>
      </c>
      <c r="AA2778" s="8" t="str">
        <f t="shared" si="384"/>
        <v>Stationen</v>
      </c>
    </row>
    <row r="2779" spans="2:27" ht="15" customHeight="1" x14ac:dyDescent="0.25">
      <c r="B2779" s="76" t="str">
        <f t="shared" si="386"/>
        <v>!!!</v>
      </c>
      <c r="C2779" s="310" t="str">
        <f>IF(LEN($E2779)&gt;0,VLOOKUP(TEXT($E2779,0),'Angaben Stationen'!$E$14:$V$215,17,0),"")</f>
        <v/>
      </c>
      <c r="D2779" s="254" t="str">
        <f>IF(LEN($E2779)&gt;0,VLOOKUP(TEXT($E2779,0),'Angaben Stationen'!$E$14:$V$215,18,0),"")</f>
        <v/>
      </c>
      <c r="E2779" s="344"/>
      <c r="F2779" s="256"/>
      <c r="G2779" s="256"/>
      <c r="H2779" s="307"/>
      <c r="I2779" s="183"/>
      <c r="R2779" s="8">
        <f t="shared" si="379"/>
        <v>0</v>
      </c>
      <c r="S2779" s="8">
        <f>VLOOKUP($D2779,{"29 - Psychiatrie (Erwachsene)",1;"30 - Kinder- und Jugendpsychiatrie",1;"297 - stationsäquivalente Behandlung in der Erwachsenenpsychiatrie (29)",1;"307 - stationsäquivalente Behandlung in der Kinder- und Jugendpsychiatrie (30)",1;"31 - Psychosomatik",1;"",0;0,0},2,0)</f>
        <v>0</v>
      </c>
      <c r="T2779" s="8">
        <f t="shared" si="385"/>
        <v>0</v>
      </c>
      <c r="U2779" s="8">
        <f t="shared" si="387"/>
        <v>0</v>
      </c>
      <c r="V2779" s="8">
        <f t="shared" si="380"/>
        <v>0</v>
      </c>
      <c r="W2779" s="8">
        <f t="shared" si="381"/>
        <v>0</v>
      </c>
      <c r="X2779" s="8">
        <f t="shared" si="382"/>
        <v>0</v>
      </c>
      <c r="Y2779" s="8" t="str">
        <f t="shared" si="383"/>
        <v/>
      </c>
      <c r="Z2779" s="8" t="str">
        <f>VLOOKUP($D2779,{"29 - Psychiatrie (Erwachsene)","BGI";"297 - stationsäquivalente Behandlung in der Erwachsenenpsychiatrie (29)","BGI";"30 - Kinder- und Jugendpsychiatrie","BGII";"307 - stationsäquivalente Behandlung in der Kinder- und Jugendpsychiatrie (30)","BGII";"31 - Psychosomatik","BGI";"","LEER";0,"Leer"},2,0)</f>
        <v>LEER</v>
      </c>
      <c r="AA2779" s="8" t="str">
        <f t="shared" si="384"/>
        <v>Stationen</v>
      </c>
    </row>
    <row r="2780" spans="2:27" ht="15" customHeight="1" x14ac:dyDescent="0.25">
      <c r="B2780" s="76" t="str">
        <f t="shared" si="386"/>
        <v>!!!</v>
      </c>
      <c r="C2780" s="310" t="str">
        <f>IF(LEN($E2780)&gt;0,VLOOKUP(TEXT($E2780,0),'Angaben Stationen'!$E$14:$V$215,17,0),"")</f>
        <v/>
      </c>
      <c r="D2780" s="254" t="str">
        <f>IF(LEN($E2780)&gt;0,VLOOKUP(TEXT($E2780,0),'Angaben Stationen'!$E$14:$V$215,18,0),"")</f>
        <v/>
      </c>
      <c r="E2780" s="344"/>
      <c r="F2780" s="256"/>
      <c r="G2780" s="256"/>
      <c r="H2780" s="307"/>
      <c r="I2780" s="183"/>
      <c r="R2780" s="8">
        <f t="shared" si="379"/>
        <v>0</v>
      </c>
      <c r="S2780" s="8">
        <f>VLOOKUP($D2780,{"29 - Psychiatrie (Erwachsene)",1;"30 - Kinder- und Jugendpsychiatrie",1;"297 - stationsäquivalente Behandlung in der Erwachsenenpsychiatrie (29)",1;"307 - stationsäquivalente Behandlung in der Kinder- und Jugendpsychiatrie (30)",1;"31 - Psychosomatik",1;"",0;0,0},2,0)</f>
        <v>0</v>
      </c>
      <c r="T2780" s="8">
        <f t="shared" si="385"/>
        <v>0</v>
      </c>
      <c r="U2780" s="8">
        <f t="shared" si="387"/>
        <v>0</v>
      </c>
      <c r="V2780" s="8">
        <f t="shared" si="380"/>
        <v>0</v>
      </c>
      <c r="W2780" s="8">
        <f t="shared" si="381"/>
        <v>0</v>
      </c>
      <c r="X2780" s="8">
        <f t="shared" si="382"/>
        <v>0</v>
      </c>
      <c r="Y2780" s="8" t="str">
        <f t="shared" si="383"/>
        <v/>
      </c>
      <c r="Z2780" s="8" t="str">
        <f>VLOOKUP($D2780,{"29 - Psychiatrie (Erwachsene)","BGI";"297 - stationsäquivalente Behandlung in der Erwachsenenpsychiatrie (29)","BGI";"30 - Kinder- und Jugendpsychiatrie","BGII";"307 - stationsäquivalente Behandlung in der Kinder- und Jugendpsychiatrie (30)","BGII";"31 - Psychosomatik","BGI";"","LEER";0,"Leer"},2,0)</f>
        <v>LEER</v>
      </c>
      <c r="AA2780" s="8" t="str">
        <f t="shared" si="384"/>
        <v>Stationen</v>
      </c>
    </row>
    <row r="2781" spans="2:27" ht="15" customHeight="1" x14ac:dyDescent="0.25">
      <c r="B2781" s="76" t="str">
        <f t="shared" si="386"/>
        <v>!!!</v>
      </c>
      <c r="C2781" s="310" t="str">
        <f>IF(LEN($E2781)&gt;0,VLOOKUP(TEXT($E2781,0),'Angaben Stationen'!$E$14:$V$215,17,0),"")</f>
        <v/>
      </c>
      <c r="D2781" s="254" t="str">
        <f>IF(LEN($E2781)&gt;0,VLOOKUP(TEXT($E2781,0),'Angaben Stationen'!$E$14:$V$215,18,0),"")</f>
        <v/>
      </c>
      <c r="E2781" s="344"/>
      <c r="F2781" s="256"/>
      <c r="G2781" s="256"/>
      <c r="H2781" s="307"/>
      <c r="I2781" s="183"/>
      <c r="R2781" s="8">
        <f t="shared" si="379"/>
        <v>0</v>
      </c>
      <c r="S2781" s="8">
        <f>VLOOKUP($D2781,{"29 - Psychiatrie (Erwachsene)",1;"30 - Kinder- und Jugendpsychiatrie",1;"297 - stationsäquivalente Behandlung in der Erwachsenenpsychiatrie (29)",1;"307 - stationsäquivalente Behandlung in der Kinder- und Jugendpsychiatrie (30)",1;"31 - Psychosomatik",1;"",0;0,0},2,0)</f>
        <v>0</v>
      </c>
      <c r="T2781" s="8">
        <f t="shared" si="385"/>
        <v>0</v>
      </c>
      <c r="U2781" s="8">
        <f t="shared" si="387"/>
        <v>0</v>
      </c>
      <c r="V2781" s="8">
        <f t="shared" si="380"/>
        <v>0</v>
      </c>
      <c r="W2781" s="8">
        <f t="shared" si="381"/>
        <v>0</v>
      </c>
      <c r="X2781" s="8">
        <f t="shared" si="382"/>
        <v>0</v>
      </c>
      <c r="Y2781" s="8" t="str">
        <f t="shared" si="383"/>
        <v/>
      </c>
      <c r="Z2781" s="8" t="str">
        <f>VLOOKUP($D2781,{"29 - Psychiatrie (Erwachsene)","BGI";"297 - stationsäquivalente Behandlung in der Erwachsenenpsychiatrie (29)","BGI";"30 - Kinder- und Jugendpsychiatrie","BGII";"307 - stationsäquivalente Behandlung in der Kinder- und Jugendpsychiatrie (30)","BGII";"31 - Psychosomatik","BGI";"","LEER";0,"Leer"},2,0)</f>
        <v>LEER</v>
      </c>
      <c r="AA2781" s="8" t="str">
        <f t="shared" si="384"/>
        <v>Stationen</v>
      </c>
    </row>
    <row r="2782" spans="2:27" ht="15" customHeight="1" x14ac:dyDescent="0.25">
      <c r="B2782" s="76" t="str">
        <f t="shared" si="386"/>
        <v>!!!</v>
      </c>
      <c r="C2782" s="310" t="str">
        <f>IF(LEN($E2782)&gt;0,VLOOKUP(TEXT($E2782,0),'Angaben Stationen'!$E$14:$V$215,17,0),"")</f>
        <v/>
      </c>
      <c r="D2782" s="254" t="str">
        <f>IF(LEN($E2782)&gt;0,VLOOKUP(TEXT($E2782,0),'Angaben Stationen'!$E$14:$V$215,18,0),"")</f>
        <v/>
      </c>
      <c r="E2782" s="344"/>
      <c r="F2782" s="256"/>
      <c r="G2782" s="256"/>
      <c r="H2782" s="307"/>
      <c r="I2782" s="183"/>
      <c r="R2782" s="8">
        <f t="shared" si="379"/>
        <v>0</v>
      </c>
      <c r="S2782" s="8">
        <f>VLOOKUP($D2782,{"29 - Psychiatrie (Erwachsene)",1;"30 - Kinder- und Jugendpsychiatrie",1;"297 - stationsäquivalente Behandlung in der Erwachsenenpsychiatrie (29)",1;"307 - stationsäquivalente Behandlung in der Kinder- und Jugendpsychiatrie (30)",1;"31 - Psychosomatik",1;"",0;0,0},2,0)</f>
        <v>0</v>
      </c>
      <c r="T2782" s="8">
        <f t="shared" si="385"/>
        <v>0</v>
      </c>
      <c r="U2782" s="8">
        <f t="shared" si="387"/>
        <v>0</v>
      </c>
      <c r="V2782" s="8">
        <f t="shared" si="380"/>
        <v>0</v>
      </c>
      <c r="W2782" s="8">
        <f t="shared" si="381"/>
        <v>0</v>
      </c>
      <c r="X2782" s="8">
        <f t="shared" si="382"/>
        <v>0</v>
      </c>
      <c r="Y2782" s="8" t="str">
        <f t="shared" si="383"/>
        <v/>
      </c>
      <c r="Z2782" s="8" t="str">
        <f>VLOOKUP($D2782,{"29 - Psychiatrie (Erwachsene)","BGI";"297 - stationsäquivalente Behandlung in der Erwachsenenpsychiatrie (29)","BGI";"30 - Kinder- und Jugendpsychiatrie","BGII";"307 - stationsäquivalente Behandlung in der Kinder- und Jugendpsychiatrie (30)","BGII";"31 - Psychosomatik","BGI";"","LEER";0,"Leer"},2,0)</f>
        <v>LEER</v>
      </c>
      <c r="AA2782" s="8" t="str">
        <f t="shared" si="384"/>
        <v>Stationen</v>
      </c>
    </row>
    <row r="2783" spans="2:27" ht="15" customHeight="1" x14ac:dyDescent="0.25">
      <c r="B2783" s="76" t="str">
        <f t="shared" si="386"/>
        <v>!!!</v>
      </c>
      <c r="C2783" s="310" t="str">
        <f>IF(LEN($E2783)&gt;0,VLOOKUP(TEXT($E2783,0),'Angaben Stationen'!$E$14:$V$215,17,0),"")</f>
        <v/>
      </c>
      <c r="D2783" s="254" t="str">
        <f>IF(LEN($E2783)&gt;0,VLOOKUP(TEXT($E2783,0),'Angaben Stationen'!$E$14:$V$215,18,0),"")</f>
        <v/>
      </c>
      <c r="E2783" s="344"/>
      <c r="F2783" s="256"/>
      <c r="G2783" s="256"/>
      <c r="H2783" s="307"/>
      <c r="I2783" s="183"/>
      <c r="R2783" s="8">
        <f t="shared" si="379"/>
        <v>0</v>
      </c>
      <c r="S2783" s="8">
        <f>VLOOKUP($D2783,{"29 - Psychiatrie (Erwachsene)",1;"30 - Kinder- und Jugendpsychiatrie",1;"297 - stationsäquivalente Behandlung in der Erwachsenenpsychiatrie (29)",1;"307 - stationsäquivalente Behandlung in der Kinder- und Jugendpsychiatrie (30)",1;"31 - Psychosomatik",1;"",0;0,0},2,0)</f>
        <v>0</v>
      </c>
      <c r="T2783" s="8">
        <f t="shared" si="385"/>
        <v>0</v>
      </c>
      <c r="U2783" s="8">
        <f t="shared" si="387"/>
        <v>0</v>
      </c>
      <c r="V2783" s="8">
        <f t="shared" si="380"/>
        <v>0</v>
      </c>
      <c r="W2783" s="8">
        <f t="shared" si="381"/>
        <v>0</v>
      </c>
      <c r="X2783" s="8">
        <f t="shared" si="382"/>
        <v>0</v>
      </c>
      <c r="Y2783" s="8" t="str">
        <f t="shared" si="383"/>
        <v/>
      </c>
      <c r="Z2783" s="8" t="str">
        <f>VLOOKUP($D2783,{"29 - Psychiatrie (Erwachsene)","BGI";"297 - stationsäquivalente Behandlung in der Erwachsenenpsychiatrie (29)","BGI";"30 - Kinder- und Jugendpsychiatrie","BGII";"307 - stationsäquivalente Behandlung in der Kinder- und Jugendpsychiatrie (30)","BGII";"31 - Psychosomatik","BGI";"","LEER";0,"Leer"},2,0)</f>
        <v>LEER</v>
      </c>
      <c r="AA2783" s="8" t="str">
        <f t="shared" si="384"/>
        <v>Stationen</v>
      </c>
    </row>
    <row r="2784" spans="2:27" ht="15" customHeight="1" x14ac:dyDescent="0.25">
      <c r="B2784" s="76" t="str">
        <f t="shared" si="386"/>
        <v>!!!</v>
      </c>
      <c r="C2784" s="310" t="str">
        <f>IF(LEN($E2784)&gt;0,VLOOKUP(TEXT($E2784,0),'Angaben Stationen'!$E$14:$V$215,17,0),"")</f>
        <v/>
      </c>
      <c r="D2784" s="254" t="str">
        <f>IF(LEN($E2784)&gt;0,VLOOKUP(TEXT($E2784,0),'Angaben Stationen'!$E$14:$V$215,18,0),"")</f>
        <v/>
      </c>
      <c r="E2784" s="344"/>
      <c r="F2784" s="256"/>
      <c r="G2784" s="256"/>
      <c r="H2784" s="307"/>
      <c r="I2784" s="183"/>
      <c r="R2784" s="8">
        <f t="shared" si="379"/>
        <v>0</v>
      </c>
      <c r="S2784" s="8">
        <f>VLOOKUP($D2784,{"29 - Psychiatrie (Erwachsene)",1;"30 - Kinder- und Jugendpsychiatrie",1;"297 - stationsäquivalente Behandlung in der Erwachsenenpsychiatrie (29)",1;"307 - stationsäquivalente Behandlung in der Kinder- und Jugendpsychiatrie (30)",1;"31 - Psychosomatik",1;"",0;0,0},2,0)</f>
        <v>0</v>
      </c>
      <c r="T2784" s="8">
        <f t="shared" si="385"/>
        <v>0</v>
      </c>
      <c r="U2784" s="8">
        <f t="shared" si="387"/>
        <v>0</v>
      </c>
      <c r="V2784" s="8">
        <f t="shared" si="380"/>
        <v>0</v>
      </c>
      <c r="W2784" s="8">
        <f t="shared" si="381"/>
        <v>0</v>
      </c>
      <c r="X2784" s="8">
        <f t="shared" si="382"/>
        <v>0</v>
      </c>
      <c r="Y2784" s="8" t="str">
        <f t="shared" si="383"/>
        <v/>
      </c>
      <c r="Z2784" s="8" t="str">
        <f>VLOOKUP($D2784,{"29 - Psychiatrie (Erwachsene)","BGI";"297 - stationsäquivalente Behandlung in der Erwachsenenpsychiatrie (29)","BGI";"30 - Kinder- und Jugendpsychiatrie","BGII";"307 - stationsäquivalente Behandlung in der Kinder- und Jugendpsychiatrie (30)","BGII";"31 - Psychosomatik","BGI";"","LEER";0,"Leer"},2,0)</f>
        <v>LEER</v>
      </c>
      <c r="AA2784" s="8" t="str">
        <f t="shared" si="384"/>
        <v>Stationen</v>
      </c>
    </row>
    <row r="2785" spans="2:27" ht="15" customHeight="1" x14ac:dyDescent="0.25">
      <c r="B2785" s="76" t="str">
        <f t="shared" si="386"/>
        <v>!!!</v>
      </c>
      <c r="C2785" s="310" t="str">
        <f>IF(LEN($E2785)&gt;0,VLOOKUP(TEXT($E2785,0),'Angaben Stationen'!$E$14:$V$215,17,0),"")</f>
        <v/>
      </c>
      <c r="D2785" s="254" t="str">
        <f>IF(LEN($E2785)&gt;0,VLOOKUP(TEXT($E2785,0),'Angaben Stationen'!$E$14:$V$215,18,0),"")</f>
        <v/>
      </c>
      <c r="E2785" s="344"/>
      <c r="F2785" s="256"/>
      <c r="G2785" s="256"/>
      <c r="H2785" s="307"/>
      <c r="I2785" s="183"/>
      <c r="R2785" s="8">
        <f t="shared" si="379"/>
        <v>0</v>
      </c>
      <c r="S2785" s="8">
        <f>VLOOKUP($D2785,{"29 - Psychiatrie (Erwachsene)",1;"30 - Kinder- und Jugendpsychiatrie",1;"297 - stationsäquivalente Behandlung in der Erwachsenenpsychiatrie (29)",1;"307 - stationsäquivalente Behandlung in der Kinder- und Jugendpsychiatrie (30)",1;"31 - Psychosomatik",1;"",0;0,0},2,0)</f>
        <v>0</v>
      </c>
      <c r="T2785" s="8">
        <f t="shared" si="385"/>
        <v>0</v>
      </c>
      <c r="U2785" s="8">
        <f t="shared" si="387"/>
        <v>0</v>
      </c>
      <c r="V2785" s="8">
        <f t="shared" si="380"/>
        <v>0</v>
      </c>
      <c r="W2785" s="8">
        <f t="shared" si="381"/>
        <v>0</v>
      </c>
      <c r="X2785" s="8">
        <f t="shared" si="382"/>
        <v>0</v>
      </c>
      <c r="Y2785" s="8" t="str">
        <f t="shared" si="383"/>
        <v/>
      </c>
      <c r="Z2785" s="8" t="str">
        <f>VLOOKUP($D2785,{"29 - Psychiatrie (Erwachsene)","BGI";"297 - stationsäquivalente Behandlung in der Erwachsenenpsychiatrie (29)","BGI";"30 - Kinder- und Jugendpsychiatrie","BGII";"307 - stationsäquivalente Behandlung in der Kinder- und Jugendpsychiatrie (30)","BGII";"31 - Psychosomatik","BGI";"","LEER";0,"Leer"},2,0)</f>
        <v>LEER</v>
      </c>
      <c r="AA2785" s="8" t="str">
        <f t="shared" si="384"/>
        <v>Stationen</v>
      </c>
    </row>
    <row r="2786" spans="2:27" ht="15" customHeight="1" x14ac:dyDescent="0.25">
      <c r="B2786" s="76" t="str">
        <f t="shared" si="386"/>
        <v>!!!</v>
      </c>
      <c r="C2786" s="310" t="str">
        <f>IF(LEN($E2786)&gt;0,VLOOKUP(TEXT($E2786,0),'Angaben Stationen'!$E$14:$V$215,17,0),"")</f>
        <v/>
      </c>
      <c r="D2786" s="254" t="str">
        <f>IF(LEN($E2786)&gt;0,VLOOKUP(TEXT($E2786,0),'Angaben Stationen'!$E$14:$V$215,18,0),"")</f>
        <v/>
      </c>
      <c r="E2786" s="344"/>
      <c r="F2786" s="256"/>
      <c r="G2786" s="256"/>
      <c r="H2786" s="307"/>
      <c r="I2786" s="183"/>
      <c r="R2786" s="8">
        <f t="shared" ref="R2786:R2849" si="388">IF(LEN(B2786)&gt;0,0,1)</f>
        <v>0</v>
      </c>
      <c r="S2786" s="8">
        <f>VLOOKUP($D2786,{"29 - Psychiatrie (Erwachsene)",1;"30 - Kinder- und Jugendpsychiatrie",1;"297 - stationsäquivalente Behandlung in der Erwachsenenpsychiatrie (29)",1;"307 - stationsäquivalente Behandlung in der Kinder- und Jugendpsychiatrie (30)",1;"31 - Psychosomatik",1;"",0;0,0},2,0)</f>
        <v>0</v>
      </c>
      <c r="T2786" s="8">
        <f t="shared" si="385"/>
        <v>0</v>
      </c>
      <c r="U2786" s="8">
        <f t="shared" si="387"/>
        <v>0</v>
      </c>
      <c r="V2786" s="8">
        <f t="shared" ref="V2786:V2849" si="389">IF(VALUE($F2786)&gt;0,1,0)</f>
        <v>0</v>
      </c>
      <c r="W2786" s="8">
        <f t="shared" ref="W2786:W2849" si="390">IF(LEN($G2786)&gt;0,1,0)</f>
        <v>0</v>
      </c>
      <c r="X2786" s="8">
        <f t="shared" ref="X2786:X2849" si="391">IF(LEN($H2786)&gt;0,1,0)</f>
        <v>0</v>
      </c>
      <c r="Y2786" s="8" t="str">
        <f t="shared" ref="Y2786:Y2849" si="392">IF($D2786&lt;&gt;"","MonatII","")</f>
        <v/>
      </c>
      <c r="Z2786" s="8" t="str">
        <f>VLOOKUP($D2786,{"29 - Psychiatrie (Erwachsene)","BGI";"297 - stationsäquivalente Behandlung in der Erwachsenenpsychiatrie (29)","BGI";"30 - Kinder- und Jugendpsychiatrie","BGII";"307 - stationsäquivalente Behandlung in der Kinder- und Jugendpsychiatrie (30)","BGII";"31 - Psychosomatik","BGI";"","LEER";0,"Leer"},2,0)</f>
        <v>LEER</v>
      </c>
      <c r="AA2786" s="8" t="str">
        <f t="shared" ref="AA2786:AA2849" si="393">"Stationen"</f>
        <v>Stationen</v>
      </c>
    </row>
    <row r="2787" spans="2:27" ht="15" customHeight="1" x14ac:dyDescent="0.25">
      <c r="B2787" s="76" t="str">
        <f t="shared" si="386"/>
        <v>!!!</v>
      </c>
      <c r="C2787" s="310" t="str">
        <f>IF(LEN($E2787)&gt;0,VLOOKUP(TEXT($E2787,0),'Angaben Stationen'!$E$14:$V$215,17,0),"")</f>
        <v/>
      </c>
      <c r="D2787" s="254" t="str">
        <f>IF(LEN($E2787)&gt;0,VLOOKUP(TEXT($E2787,0),'Angaben Stationen'!$E$14:$V$215,18,0),"")</f>
        <v/>
      </c>
      <c r="E2787" s="344"/>
      <c r="F2787" s="256"/>
      <c r="G2787" s="256"/>
      <c r="H2787" s="307"/>
      <c r="I2787" s="183"/>
      <c r="R2787" s="8">
        <f t="shared" si="388"/>
        <v>0</v>
      </c>
      <c r="S2787" s="8">
        <f>VLOOKUP($D2787,{"29 - Psychiatrie (Erwachsene)",1;"30 - Kinder- und Jugendpsychiatrie",1;"297 - stationsäquivalente Behandlung in der Erwachsenenpsychiatrie (29)",1;"307 - stationsäquivalente Behandlung in der Kinder- und Jugendpsychiatrie (30)",1;"31 - Psychosomatik",1;"",0;0,0},2,0)</f>
        <v>0</v>
      </c>
      <c r="T2787" s="8">
        <f t="shared" si="385"/>
        <v>0</v>
      </c>
      <c r="U2787" s="8">
        <f t="shared" si="387"/>
        <v>0</v>
      </c>
      <c r="V2787" s="8">
        <f t="shared" si="389"/>
        <v>0</v>
      </c>
      <c r="W2787" s="8">
        <f t="shared" si="390"/>
        <v>0</v>
      </c>
      <c r="X2787" s="8">
        <f t="shared" si="391"/>
        <v>0</v>
      </c>
      <c r="Y2787" s="8" t="str">
        <f t="shared" si="392"/>
        <v/>
      </c>
      <c r="Z2787" s="8" t="str">
        <f>VLOOKUP($D2787,{"29 - Psychiatrie (Erwachsene)","BGI";"297 - stationsäquivalente Behandlung in der Erwachsenenpsychiatrie (29)","BGI";"30 - Kinder- und Jugendpsychiatrie","BGII";"307 - stationsäquivalente Behandlung in der Kinder- und Jugendpsychiatrie (30)","BGII";"31 - Psychosomatik","BGI";"","LEER";0,"Leer"},2,0)</f>
        <v>LEER</v>
      </c>
      <c r="AA2787" s="8" t="str">
        <f t="shared" si="393"/>
        <v>Stationen</v>
      </c>
    </row>
    <row r="2788" spans="2:27" ht="15" customHeight="1" x14ac:dyDescent="0.25">
      <c r="B2788" s="76" t="str">
        <f t="shared" si="386"/>
        <v>!!!</v>
      </c>
      <c r="C2788" s="310" t="str">
        <f>IF(LEN($E2788)&gt;0,VLOOKUP(TEXT($E2788,0),'Angaben Stationen'!$E$14:$V$215,17,0),"")</f>
        <v/>
      </c>
      <c r="D2788" s="254" t="str">
        <f>IF(LEN($E2788)&gt;0,VLOOKUP(TEXT($E2788,0),'Angaben Stationen'!$E$14:$V$215,18,0),"")</f>
        <v/>
      </c>
      <c r="E2788" s="344"/>
      <c r="F2788" s="256"/>
      <c r="G2788" s="256"/>
      <c r="H2788" s="307"/>
      <c r="I2788" s="183"/>
      <c r="R2788" s="8">
        <f t="shared" si="388"/>
        <v>0</v>
      </c>
      <c r="S2788" s="8">
        <f>VLOOKUP($D2788,{"29 - Psychiatrie (Erwachsene)",1;"30 - Kinder- und Jugendpsychiatrie",1;"297 - stationsäquivalente Behandlung in der Erwachsenenpsychiatrie (29)",1;"307 - stationsäquivalente Behandlung in der Kinder- und Jugendpsychiatrie (30)",1;"31 - Psychosomatik",1;"",0;0,0},2,0)</f>
        <v>0</v>
      </c>
      <c r="T2788" s="8">
        <f t="shared" si="385"/>
        <v>0</v>
      </c>
      <c r="U2788" s="8">
        <f t="shared" si="387"/>
        <v>0</v>
      </c>
      <c r="V2788" s="8">
        <f t="shared" si="389"/>
        <v>0</v>
      </c>
      <c r="W2788" s="8">
        <f t="shared" si="390"/>
        <v>0</v>
      </c>
      <c r="X2788" s="8">
        <f t="shared" si="391"/>
        <v>0</v>
      </c>
      <c r="Y2788" s="8" t="str">
        <f t="shared" si="392"/>
        <v/>
      </c>
      <c r="Z2788" s="8" t="str">
        <f>VLOOKUP($D2788,{"29 - Psychiatrie (Erwachsene)","BGI";"297 - stationsäquivalente Behandlung in der Erwachsenenpsychiatrie (29)","BGI";"30 - Kinder- und Jugendpsychiatrie","BGII";"307 - stationsäquivalente Behandlung in der Kinder- und Jugendpsychiatrie (30)","BGII";"31 - Psychosomatik","BGI";"","LEER";0,"Leer"},2,0)</f>
        <v>LEER</v>
      </c>
      <c r="AA2788" s="8" t="str">
        <f t="shared" si="393"/>
        <v>Stationen</v>
      </c>
    </row>
    <row r="2789" spans="2:27" ht="15" customHeight="1" x14ac:dyDescent="0.25">
      <c r="B2789" s="76" t="str">
        <f t="shared" si="386"/>
        <v>!!!</v>
      </c>
      <c r="C2789" s="310" t="str">
        <f>IF(LEN($E2789)&gt;0,VLOOKUP(TEXT($E2789,0),'Angaben Stationen'!$E$14:$V$215,17,0),"")</f>
        <v/>
      </c>
      <c r="D2789" s="254" t="str">
        <f>IF(LEN($E2789)&gt;0,VLOOKUP(TEXT($E2789,0),'Angaben Stationen'!$E$14:$V$215,18,0),"")</f>
        <v/>
      </c>
      <c r="E2789" s="344"/>
      <c r="F2789" s="256"/>
      <c r="G2789" s="256"/>
      <c r="H2789" s="307"/>
      <c r="I2789" s="183"/>
      <c r="R2789" s="8">
        <f t="shared" si="388"/>
        <v>0</v>
      </c>
      <c r="S2789" s="8">
        <f>VLOOKUP($D2789,{"29 - Psychiatrie (Erwachsene)",1;"30 - Kinder- und Jugendpsychiatrie",1;"297 - stationsäquivalente Behandlung in der Erwachsenenpsychiatrie (29)",1;"307 - stationsäquivalente Behandlung in der Kinder- und Jugendpsychiatrie (30)",1;"31 - Psychosomatik",1;"",0;0,0},2,0)</f>
        <v>0</v>
      </c>
      <c r="T2789" s="8">
        <f t="shared" si="385"/>
        <v>0</v>
      </c>
      <c r="U2789" s="8">
        <f t="shared" si="387"/>
        <v>0</v>
      </c>
      <c r="V2789" s="8">
        <f t="shared" si="389"/>
        <v>0</v>
      </c>
      <c r="W2789" s="8">
        <f t="shared" si="390"/>
        <v>0</v>
      </c>
      <c r="X2789" s="8">
        <f t="shared" si="391"/>
        <v>0</v>
      </c>
      <c r="Y2789" s="8" t="str">
        <f t="shared" si="392"/>
        <v/>
      </c>
      <c r="Z2789" s="8" t="str">
        <f>VLOOKUP($D2789,{"29 - Psychiatrie (Erwachsene)","BGI";"297 - stationsäquivalente Behandlung in der Erwachsenenpsychiatrie (29)","BGI";"30 - Kinder- und Jugendpsychiatrie","BGII";"307 - stationsäquivalente Behandlung in der Kinder- und Jugendpsychiatrie (30)","BGII";"31 - Psychosomatik","BGI";"","LEER";0,"Leer"},2,0)</f>
        <v>LEER</v>
      </c>
      <c r="AA2789" s="8" t="str">
        <f t="shared" si="393"/>
        <v>Stationen</v>
      </c>
    </row>
    <row r="2790" spans="2:27" ht="15" customHeight="1" x14ac:dyDescent="0.25">
      <c r="B2790" s="76" t="str">
        <f t="shared" si="386"/>
        <v>!!!</v>
      </c>
      <c r="C2790" s="310" t="str">
        <f>IF(LEN($E2790)&gt;0,VLOOKUP(TEXT($E2790,0),'Angaben Stationen'!$E$14:$V$215,17,0),"")</f>
        <v/>
      </c>
      <c r="D2790" s="254" t="str">
        <f>IF(LEN($E2790)&gt;0,VLOOKUP(TEXT($E2790,0),'Angaben Stationen'!$E$14:$V$215,18,0),"")</f>
        <v/>
      </c>
      <c r="E2790" s="344"/>
      <c r="F2790" s="256"/>
      <c r="G2790" s="256"/>
      <c r="H2790" s="307"/>
      <c r="I2790" s="183"/>
      <c r="R2790" s="8">
        <f t="shared" si="388"/>
        <v>0</v>
      </c>
      <c r="S2790" s="8">
        <f>VLOOKUP($D2790,{"29 - Psychiatrie (Erwachsene)",1;"30 - Kinder- und Jugendpsychiatrie",1;"297 - stationsäquivalente Behandlung in der Erwachsenenpsychiatrie (29)",1;"307 - stationsäquivalente Behandlung in der Kinder- und Jugendpsychiatrie (30)",1;"31 - Psychosomatik",1;"",0;0,0},2,0)</f>
        <v>0</v>
      </c>
      <c r="T2790" s="8">
        <f t="shared" ref="T2790:T2853" si="394">IF(LEN($C2790)&gt;0,1,0)</f>
        <v>0</v>
      </c>
      <c r="U2790" s="8">
        <f t="shared" si="387"/>
        <v>0</v>
      </c>
      <c r="V2790" s="8">
        <f t="shared" si="389"/>
        <v>0</v>
      </c>
      <c r="W2790" s="8">
        <f t="shared" si="390"/>
        <v>0</v>
      </c>
      <c r="X2790" s="8">
        <f t="shared" si="391"/>
        <v>0</v>
      </c>
      <c r="Y2790" s="8" t="str">
        <f t="shared" si="392"/>
        <v/>
      </c>
      <c r="Z2790" s="8" t="str">
        <f>VLOOKUP($D2790,{"29 - Psychiatrie (Erwachsene)","BGI";"297 - stationsäquivalente Behandlung in der Erwachsenenpsychiatrie (29)","BGI";"30 - Kinder- und Jugendpsychiatrie","BGII";"307 - stationsäquivalente Behandlung in der Kinder- und Jugendpsychiatrie (30)","BGII";"31 - Psychosomatik","BGI";"","LEER";0,"Leer"},2,0)</f>
        <v>LEER</v>
      </c>
      <c r="AA2790" s="8" t="str">
        <f t="shared" si="393"/>
        <v>Stationen</v>
      </c>
    </row>
    <row r="2791" spans="2:27" ht="15" customHeight="1" x14ac:dyDescent="0.25">
      <c r="B2791" s="76" t="str">
        <f t="shared" si="386"/>
        <v>!!!</v>
      </c>
      <c r="C2791" s="310" t="str">
        <f>IF(LEN($E2791)&gt;0,VLOOKUP(TEXT($E2791,0),'Angaben Stationen'!$E$14:$V$215,17,0),"")</f>
        <v/>
      </c>
      <c r="D2791" s="254" t="str">
        <f>IF(LEN($E2791)&gt;0,VLOOKUP(TEXT($E2791,0),'Angaben Stationen'!$E$14:$V$215,18,0),"")</f>
        <v/>
      </c>
      <c r="E2791" s="344"/>
      <c r="F2791" s="256"/>
      <c r="G2791" s="256"/>
      <c r="H2791" s="307"/>
      <c r="I2791" s="183"/>
      <c r="R2791" s="8">
        <f t="shared" si="388"/>
        <v>0</v>
      </c>
      <c r="S2791" s="8">
        <f>VLOOKUP($D2791,{"29 - Psychiatrie (Erwachsene)",1;"30 - Kinder- und Jugendpsychiatrie",1;"297 - stationsäquivalente Behandlung in der Erwachsenenpsychiatrie (29)",1;"307 - stationsäquivalente Behandlung in der Kinder- und Jugendpsychiatrie (30)",1;"31 - Psychosomatik",1;"",0;0,0},2,0)</f>
        <v>0</v>
      </c>
      <c r="T2791" s="8">
        <f t="shared" si="394"/>
        <v>0</v>
      </c>
      <c r="U2791" s="8">
        <f t="shared" si="387"/>
        <v>0</v>
      </c>
      <c r="V2791" s="8">
        <f t="shared" si="389"/>
        <v>0</v>
      </c>
      <c r="W2791" s="8">
        <f t="shared" si="390"/>
        <v>0</v>
      </c>
      <c r="X2791" s="8">
        <f t="shared" si="391"/>
        <v>0</v>
      </c>
      <c r="Y2791" s="8" t="str">
        <f t="shared" si="392"/>
        <v/>
      </c>
      <c r="Z2791" s="8" t="str">
        <f>VLOOKUP($D2791,{"29 - Psychiatrie (Erwachsene)","BGI";"297 - stationsäquivalente Behandlung in der Erwachsenenpsychiatrie (29)","BGI";"30 - Kinder- und Jugendpsychiatrie","BGII";"307 - stationsäquivalente Behandlung in der Kinder- und Jugendpsychiatrie (30)","BGII";"31 - Psychosomatik","BGI";"","LEER";0,"Leer"},2,0)</f>
        <v>LEER</v>
      </c>
      <c r="AA2791" s="8" t="str">
        <f t="shared" si="393"/>
        <v>Stationen</v>
      </c>
    </row>
    <row r="2792" spans="2:27" ht="15" customHeight="1" x14ac:dyDescent="0.25">
      <c r="B2792" s="76" t="str">
        <f t="shared" si="386"/>
        <v>!!!</v>
      </c>
      <c r="C2792" s="310" t="str">
        <f>IF(LEN($E2792)&gt;0,VLOOKUP(TEXT($E2792,0),'Angaben Stationen'!$E$14:$V$215,17,0),"")</f>
        <v/>
      </c>
      <c r="D2792" s="254" t="str">
        <f>IF(LEN($E2792)&gt;0,VLOOKUP(TEXT($E2792,0),'Angaben Stationen'!$E$14:$V$215,18,0),"")</f>
        <v/>
      </c>
      <c r="E2792" s="344"/>
      <c r="F2792" s="256"/>
      <c r="G2792" s="256"/>
      <c r="H2792" s="307"/>
      <c r="I2792" s="183"/>
      <c r="R2792" s="8">
        <f t="shared" si="388"/>
        <v>0</v>
      </c>
      <c r="S2792" s="8">
        <f>VLOOKUP($D2792,{"29 - Psychiatrie (Erwachsene)",1;"30 - Kinder- und Jugendpsychiatrie",1;"297 - stationsäquivalente Behandlung in der Erwachsenenpsychiatrie (29)",1;"307 - stationsäquivalente Behandlung in der Kinder- und Jugendpsychiatrie (30)",1;"31 - Psychosomatik",1;"",0;0,0},2,0)</f>
        <v>0</v>
      </c>
      <c r="T2792" s="8">
        <f t="shared" si="394"/>
        <v>0</v>
      </c>
      <c r="U2792" s="8">
        <f t="shared" si="387"/>
        <v>0</v>
      </c>
      <c r="V2792" s="8">
        <f t="shared" si="389"/>
        <v>0</v>
      </c>
      <c r="W2792" s="8">
        <f t="shared" si="390"/>
        <v>0</v>
      </c>
      <c r="X2792" s="8">
        <f t="shared" si="391"/>
        <v>0</v>
      </c>
      <c r="Y2792" s="8" t="str">
        <f t="shared" si="392"/>
        <v/>
      </c>
      <c r="Z2792" s="8" t="str">
        <f>VLOOKUP($D2792,{"29 - Psychiatrie (Erwachsene)","BGI";"297 - stationsäquivalente Behandlung in der Erwachsenenpsychiatrie (29)","BGI";"30 - Kinder- und Jugendpsychiatrie","BGII";"307 - stationsäquivalente Behandlung in der Kinder- und Jugendpsychiatrie (30)","BGII";"31 - Psychosomatik","BGI";"","LEER";0,"Leer"},2,0)</f>
        <v>LEER</v>
      </c>
      <c r="AA2792" s="8" t="str">
        <f t="shared" si="393"/>
        <v>Stationen</v>
      </c>
    </row>
    <row r="2793" spans="2:27" ht="15" customHeight="1" x14ac:dyDescent="0.25">
      <c r="B2793" s="76" t="str">
        <f t="shared" si="386"/>
        <v>!!!</v>
      </c>
      <c r="C2793" s="310" t="str">
        <f>IF(LEN($E2793)&gt;0,VLOOKUP(TEXT($E2793,0),'Angaben Stationen'!$E$14:$V$215,17,0),"")</f>
        <v/>
      </c>
      <c r="D2793" s="254" t="str">
        <f>IF(LEN($E2793)&gt;0,VLOOKUP(TEXT($E2793,0),'Angaben Stationen'!$E$14:$V$215,18,0),"")</f>
        <v/>
      </c>
      <c r="E2793" s="344"/>
      <c r="F2793" s="256"/>
      <c r="G2793" s="256"/>
      <c r="H2793" s="307"/>
      <c r="I2793" s="183"/>
      <c r="R2793" s="8">
        <f t="shared" si="388"/>
        <v>0</v>
      </c>
      <c r="S2793" s="8">
        <f>VLOOKUP($D2793,{"29 - Psychiatrie (Erwachsene)",1;"30 - Kinder- und Jugendpsychiatrie",1;"297 - stationsäquivalente Behandlung in der Erwachsenenpsychiatrie (29)",1;"307 - stationsäquivalente Behandlung in der Kinder- und Jugendpsychiatrie (30)",1;"31 - Psychosomatik",1;"",0;0,0},2,0)</f>
        <v>0</v>
      </c>
      <c r="T2793" s="8">
        <f t="shared" si="394"/>
        <v>0</v>
      </c>
      <c r="U2793" s="8">
        <f t="shared" si="387"/>
        <v>0</v>
      </c>
      <c r="V2793" s="8">
        <f t="shared" si="389"/>
        <v>0</v>
      </c>
      <c r="W2793" s="8">
        <f t="shared" si="390"/>
        <v>0</v>
      </c>
      <c r="X2793" s="8">
        <f t="shared" si="391"/>
        <v>0</v>
      </c>
      <c r="Y2793" s="8" t="str">
        <f t="shared" si="392"/>
        <v/>
      </c>
      <c r="Z2793" s="8" t="str">
        <f>VLOOKUP($D2793,{"29 - Psychiatrie (Erwachsene)","BGI";"297 - stationsäquivalente Behandlung in der Erwachsenenpsychiatrie (29)","BGI";"30 - Kinder- und Jugendpsychiatrie","BGII";"307 - stationsäquivalente Behandlung in der Kinder- und Jugendpsychiatrie (30)","BGII";"31 - Psychosomatik","BGI";"","LEER";0,"Leer"},2,0)</f>
        <v>LEER</v>
      </c>
      <c r="AA2793" s="8" t="str">
        <f t="shared" si="393"/>
        <v>Stationen</v>
      </c>
    </row>
    <row r="2794" spans="2:27" ht="15" customHeight="1" x14ac:dyDescent="0.25">
      <c r="B2794" s="76" t="str">
        <f t="shared" si="386"/>
        <v>!!!</v>
      </c>
      <c r="C2794" s="310" t="str">
        <f>IF(LEN($E2794)&gt;0,VLOOKUP(TEXT($E2794,0),'Angaben Stationen'!$E$14:$V$215,17,0),"")</f>
        <v/>
      </c>
      <c r="D2794" s="254" t="str">
        <f>IF(LEN($E2794)&gt;0,VLOOKUP(TEXT($E2794,0),'Angaben Stationen'!$E$14:$V$215,18,0),"")</f>
        <v/>
      </c>
      <c r="E2794" s="344"/>
      <c r="F2794" s="256"/>
      <c r="G2794" s="256"/>
      <c r="H2794" s="307"/>
      <c r="I2794" s="183"/>
      <c r="R2794" s="8">
        <f t="shared" si="388"/>
        <v>0</v>
      </c>
      <c r="S2794" s="8">
        <f>VLOOKUP($D2794,{"29 - Psychiatrie (Erwachsene)",1;"30 - Kinder- und Jugendpsychiatrie",1;"297 - stationsäquivalente Behandlung in der Erwachsenenpsychiatrie (29)",1;"307 - stationsäquivalente Behandlung in der Kinder- und Jugendpsychiatrie (30)",1;"31 - Psychosomatik",1;"",0;0,0},2,0)</f>
        <v>0</v>
      </c>
      <c r="T2794" s="8">
        <f t="shared" si="394"/>
        <v>0</v>
      </c>
      <c r="U2794" s="8">
        <f t="shared" si="387"/>
        <v>0</v>
      </c>
      <c r="V2794" s="8">
        <f t="shared" si="389"/>
        <v>0</v>
      </c>
      <c r="W2794" s="8">
        <f t="shared" si="390"/>
        <v>0</v>
      </c>
      <c r="X2794" s="8">
        <f t="shared" si="391"/>
        <v>0</v>
      </c>
      <c r="Y2794" s="8" t="str">
        <f t="shared" si="392"/>
        <v/>
      </c>
      <c r="Z2794" s="8" t="str">
        <f>VLOOKUP($D2794,{"29 - Psychiatrie (Erwachsene)","BGI";"297 - stationsäquivalente Behandlung in der Erwachsenenpsychiatrie (29)","BGI";"30 - Kinder- und Jugendpsychiatrie","BGII";"307 - stationsäquivalente Behandlung in der Kinder- und Jugendpsychiatrie (30)","BGII";"31 - Psychosomatik","BGI";"","LEER";0,"Leer"},2,0)</f>
        <v>LEER</v>
      </c>
      <c r="AA2794" s="8" t="str">
        <f t="shared" si="393"/>
        <v>Stationen</v>
      </c>
    </row>
    <row r="2795" spans="2:27" ht="15" customHeight="1" x14ac:dyDescent="0.25">
      <c r="B2795" s="76" t="str">
        <f t="shared" si="386"/>
        <v>!!!</v>
      </c>
      <c r="C2795" s="310" t="str">
        <f>IF(LEN($E2795)&gt;0,VLOOKUP(TEXT($E2795,0),'Angaben Stationen'!$E$14:$V$215,17,0),"")</f>
        <v/>
      </c>
      <c r="D2795" s="254" t="str">
        <f>IF(LEN($E2795)&gt;0,VLOOKUP(TEXT($E2795,0),'Angaben Stationen'!$E$14:$V$215,18,0),"")</f>
        <v/>
      </c>
      <c r="E2795" s="344"/>
      <c r="F2795" s="256"/>
      <c r="G2795" s="256"/>
      <c r="H2795" s="307"/>
      <c r="I2795" s="183"/>
      <c r="R2795" s="8">
        <f t="shared" si="388"/>
        <v>0</v>
      </c>
      <c r="S2795" s="8">
        <f>VLOOKUP($D2795,{"29 - Psychiatrie (Erwachsene)",1;"30 - Kinder- und Jugendpsychiatrie",1;"297 - stationsäquivalente Behandlung in der Erwachsenenpsychiatrie (29)",1;"307 - stationsäquivalente Behandlung in der Kinder- und Jugendpsychiatrie (30)",1;"31 - Psychosomatik",1;"",0;0,0},2,0)</f>
        <v>0</v>
      </c>
      <c r="T2795" s="8">
        <f t="shared" si="394"/>
        <v>0</v>
      </c>
      <c r="U2795" s="8">
        <f t="shared" si="387"/>
        <v>0</v>
      </c>
      <c r="V2795" s="8">
        <f t="shared" si="389"/>
        <v>0</v>
      </c>
      <c r="W2795" s="8">
        <f t="shared" si="390"/>
        <v>0</v>
      </c>
      <c r="X2795" s="8">
        <f t="shared" si="391"/>
        <v>0</v>
      </c>
      <c r="Y2795" s="8" t="str">
        <f t="shared" si="392"/>
        <v/>
      </c>
      <c r="Z2795" s="8" t="str">
        <f>VLOOKUP($D2795,{"29 - Psychiatrie (Erwachsene)","BGI";"297 - stationsäquivalente Behandlung in der Erwachsenenpsychiatrie (29)","BGI";"30 - Kinder- und Jugendpsychiatrie","BGII";"307 - stationsäquivalente Behandlung in der Kinder- und Jugendpsychiatrie (30)","BGII";"31 - Psychosomatik","BGI";"","LEER";0,"Leer"},2,0)</f>
        <v>LEER</v>
      </c>
      <c r="AA2795" s="8" t="str">
        <f t="shared" si="393"/>
        <v>Stationen</v>
      </c>
    </row>
    <row r="2796" spans="2:27" ht="15" customHeight="1" x14ac:dyDescent="0.25">
      <c r="B2796" s="76" t="str">
        <f t="shared" si="386"/>
        <v>!!!</v>
      </c>
      <c r="C2796" s="310" t="str">
        <f>IF(LEN($E2796)&gt;0,VLOOKUP(TEXT($E2796,0),'Angaben Stationen'!$E$14:$V$215,17,0),"")</f>
        <v/>
      </c>
      <c r="D2796" s="254" t="str">
        <f>IF(LEN($E2796)&gt;0,VLOOKUP(TEXT($E2796,0),'Angaben Stationen'!$E$14:$V$215,18,0),"")</f>
        <v/>
      </c>
      <c r="E2796" s="344"/>
      <c r="F2796" s="256"/>
      <c r="G2796" s="256"/>
      <c r="H2796" s="307"/>
      <c r="I2796" s="183"/>
      <c r="R2796" s="8">
        <f t="shared" si="388"/>
        <v>0</v>
      </c>
      <c r="S2796" s="8">
        <f>VLOOKUP($D2796,{"29 - Psychiatrie (Erwachsene)",1;"30 - Kinder- und Jugendpsychiatrie",1;"297 - stationsäquivalente Behandlung in der Erwachsenenpsychiatrie (29)",1;"307 - stationsäquivalente Behandlung in der Kinder- und Jugendpsychiatrie (30)",1;"31 - Psychosomatik",1;"",0;0,0},2,0)</f>
        <v>0</v>
      </c>
      <c r="T2796" s="8">
        <f t="shared" si="394"/>
        <v>0</v>
      </c>
      <c r="U2796" s="8">
        <f t="shared" si="387"/>
        <v>0</v>
      </c>
      <c r="V2796" s="8">
        <f t="shared" si="389"/>
        <v>0</v>
      </c>
      <c r="W2796" s="8">
        <f t="shared" si="390"/>
        <v>0</v>
      </c>
      <c r="X2796" s="8">
        <f t="shared" si="391"/>
        <v>0</v>
      </c>
      <c r="Y2796" s="8" t="str">
        <f t="shared" si="392"/>
        <v/>
      </c>
      <c r="Z2796" s="8" t="str">
        <f>VLOOKUP($D2796,{"29 - Psychiatrie (Erwachsene)","BGI";"297 - stationsäquivalente Behandlung in der Erwachsenenpsychiatrie (29)","BGI";"30 - Kinder- und Jugendpsychiatrie","BGII";"307 - stationsäquivalente Behandlung in der Kinder- und Jugendpsychiatrie (30)","BGII";"31 - Psychosomatik","BGI";"","LEER";0,"Leer"},2,0)</f>
        <v>LEER</v>
      </c>
      <c r="AA2796" s="8" t="str">
        <f t="shared" si="393"/>
        <v>Stationen</v>
      </c>
    </row>
    <row r="2797" spans="2:27" ht="15" customHeight="1" x14ac:dyDescent="0.25">
      <c r="B2797" s="76" t="str">
        <f t="shared" si="386"/>
        <v>!!!</v>
      </c>
      <c r="C2797" s="310" t="str">
        <f>IF(LEN($E2797)&gt;0,VLOOKUP(TEXT($E2797,0),'Angaben Stationen'!$E$14:$V$215,17,0),"")</f>
        <v/>
      </c>
      <c r="D2797" s="254" t="str">
        <f>IF(LEN($E2797)&gt;0,VLOOKUP(TEXT($E2797,0),'Angaben Stationen'!$E$14:$V$215,18,0),"")</f>
        <v/>
      </c>
      <c r="E2797" s="344"/>
      <c r="F2797" s="256"/>
      <c r="G2797" s="256"/>
      <c r="H2797" s="307"/>
      <c r="I2797" s="183"/>
      <c r="R2797" s="8">
        <f t="shared" si="388"/>
        <v>0</v>
      </c>
      <c r="S2797" s="8">
        <f>VLOOKUP($D2797,{"29 - Psychiatrie (Erwachsene)",1;"30 - Kinder- und Jugendpsychiatrie",1;"297 - stationsäquivalente Behandlung in der Erwachsenenpsychiatrie (29)",1;"307 - stationsäquivalente Behandlung in der Kinder- und Jugendpsychiatrie (30)",1;"31 - Psychosomatik",1;"",0;0,0},2,0)</f>
        <v>0</v>
      </c>
      <c r="T2797" s="8">
        <f t="shared" si="394"/>
        <v>0</v>
      </c>
      <c r="U2797" s="8">
        <f t="shared" si="387"/>
        <v>0</v>
      </c>
      <c r="V2797" s="8">
        <f t="shared" si="389"/>
        <v>0</v>
      </c>
      <c r="W2797" s="8">
        <f t="shared" si="390"/>
        <v>0</v>
      </c>
      <c r="X2797" s="8">
        <f t="shared" si="391"/>
        <v>0</v>
      </c>
      <c r="Y2797" s="8" t="str">
        <f t="shared" si="392"/>
        <v/>
      </c>
      <c r="Z2797" s="8" t="str">
        <f>VLOOKUP($D2797,{"29 - Psychiatrie (Erwachsene)","BGI";"297 - stationsäquivalente Behandlung in der Erwachsenenpsychiatrie (29)","BGI";"30 - Kinder- und Jugendpsychiatrie","BGII";"307 - stationsäquivalente Behandlung in der Kinder- und Jugendpsychiatrie (30)","BGII";"31 - Psychosomatik","BGI";"","LEER";0,"Leer"},2,0)</f>
        <v>LEER</v>
      </c>
      <c r="AA2797" s="8" t="str">
        <f t="shared" si="393"/>
        <v>Stationen</v>
      </c>
    </row>
    <row r="2798" spans="2:27" ht="15" customHeight="1" x14ac:dyDescent="0.25">
      <c r="B2798" s="76" t="str">
        <f t="shared" si="386"/>
        <v>!!!</v>
      </c>
      <c r="C2798" s="310" t="str">
        <f>IF(LEN($E2798)&gt;0,VLOOKUP(TEXT($E2798,0),'Angaben Stationen'!$E$14:$V$215,17,0),"")</f>
        <v/>
      </c>
      <c r="D2798" s="254" t="str">
        <f>IF(LEN($E2798)&gt;0,VLOOKUP(TEXT($E2798,0),'Angaben Stationen'!$E$14:$V$215,18,0),"")</f>
        <v/>
      </c>
      <c r="E2798" s="344"/>
      <c r="F2798" s="256"/>
      <c r="G2798" s="256"/>
      <c r="H2798" s="307"/>
      <c r="I2798" s="183"/>
      <c r="R2798" s="8">
        <f t="shared" si="388"/>
        <v>0</v>
      </c>
      <c r="S2798" s="8">
        <f>VLOOKUP($D2798,{"29 - Psychiatrie (Erwachsene)",1;"30 - Kinder- und Jugendpsychiatrie",1;"297 - stationsäquivalente Behandlung in der Erwachsenenpsychiatrie (29)",1;"307 - stationsäquivalente Behandlung in der Kinder- und Jugendpsychiatrie (30)",1;"31 - Psychosomatik",1;"",0;0,0},2,0)</f>
        <v>0</v>
      </c>
      <c r="T2798" s="8">
        <f t="shared" si="394"/>
        <v>0</v>
      </c>
      <c r="U2798" s="8">
        <f t="shared" si="387"/>
        <v>0</v>
      </c>
      <c r="V2798" s="8">
        <f t="shared" si="389"/>
        <v>0</v>
      </c>
      <c r="W2798" s="8">
        <f t="shared" si="390"/>
        <v>0</v>
      </c>
      <c r="X2798" s="8">
        <f t="shared" si="391"/>
        <v>0</v>
      </c>
      <c r="Y2798" s="8" t="str">
        <f t="shared" si="392"/>
        <v/>
      </c>
      <c r="Z2798" s="8" t="str">
        <f>VLOOKUP($D2798,{"29 - Psychiatrie (Erwachsene)","BGI";"297 - stationsäquivalente Behandlung in der Erwachsenenpsychiatrie (29)","BGI";"30 - Kinder- und Jugendpsychiatrie","BGII";"307 - stationsäquivalente Behandlung in der Kinder- und Jugendpsychiatrie (30)","BGII";"31 - Psychosomatik","BGI";"","LEER";0,"Leer"},2,0)</f>
        <v>LEER</v>
      </c>
      <c r="AA2798" s="8" t="str">
        <f t="shared" si="393"/>
        <v>Stationen</v>
      </c>
    </row>
    <row r="2799" spans="2:27" ht="15" customHeight="1" x14ac:dyDescent="0.25">
      <c r="B2799" s="76" t="str">
        <f t="shared" si="386"/>
        <v>!!!</v>
      </c>
      <c r="C2799" s="310" t="str">
        <f>IF(LEN($E2799)&gt;0,VLOOKUP(TEXT($E2799,0),'Angaben Stationen'!$E$14:$V$215,17,0),"")</f>
        <v/>
      </c>
      <c r="D2799" s="254" t="str">
        <f>IF(LEN($E2799)&gt;0,VLOOKUP(TEXT($E2799,0),'Angaben Stationen'!$E$14:$V$215,18,0),"")</f>
        <v/>
      </c>
      <c r="E2799" s="344"/>
      <c r="F2799" s="256"/>
      <c r="G2799" s="256"/>
      <c r="H2799" s="307"/>
      <c r="I2799" s="183"/>
      <c r="R2799" s="8">
        <f t="shared" si="388"/>
        <v>0</v>
      </c>
      <c r="S2799" s="8">
        <f>VLOOKUP($D2799,{"29 - Psychiatrie (Erwachsene)",1;"30 - Kinder- und Jugendpsychiatrie",1;"297 - stationsäquivalente Behandlung in der Erwachsenenpsychiatrie (29)",1;"307 - stationsäquivalente Behandlung in der Kinder- und Jugendpsychiatrie (30)",1;"31 - Psychosomatik",1;"",0;0,0},2,0)</f>
        <v>0</v>
      </c>
      <c r="T2799" s="8">
        <f t="shared" si="394"/>
        <v>0</v>
      </c>
      <c r="U2799" s="8">
        <f t="shared" si="387"/>
        <v>0</v>
      </c>
      <c r="V2799" s="8">
        <f t="shared" si="389"/>
        <v>0</v>
      </c>
      <c r="W2799" s="8">
        <f t="shared" si="390"/>
        <v>0</v>
      </c>
      <c r="X2799" s="8">
        <f t="shared" si="391"/>
        <v>0</v>
      </c>
      <c r="Y2799" s="8" t="str">
        <f t="shared" si="392"/>
        <v/>
      </c>
      <c r="Z2799" s="8" t="str">
        <f>VLOOKUP($D2799,{"29 - Psychiatrie (Erwachsene)","BGI";"297 - stationsäquivalente Behandlung in der Erwachsenenpsychiatrie (29)","BGI";"30 - Kinder- und Jugendpsychiatrie","BGII";"307 - stationsäquivalente Behandlung in der Kinder- und Jugendpsychiatrie (30)","BGII";"31 - Psychosomatik","BGI";"","LEER";0,"Leer"},2,0)</f>
        <v>LEER</v>
      </c>
      <c r="AA2799" s="8" t="str">
        <f t="shared" si="393"/>
        <v>Stationen</v>
      </c>
    </row>
    <row r="2800" spans="2:27" ht="15" customHeight="1" x14ac:dyDescent="0.25">
      <c r="B2800" s="76" t="str">
        <f t="shared" si="386"/>
        <v>!!!</v>
      </c>
      <c r="C2800" s="310" t="str">
        <f>IF(LEN($E2800)&gt;0,VLOOKUP(TEXT($E2800,0),'Angaben Stationen'!$E$14:$V$215,17,0),"")</f>
        <v/>
      </c>
      <c r="D2800" s="254" t="str">
        <f>IF(LEN($E2800)&gt;0,VLOOKUP(TEXT($E2800,0),'Angaben Stationen'!$E$14:$V$215,18,0),"")</f>
        <v/>
      </c>
      <c r="E2800" s="344"/>
      <c r="F2800" s="256"/>
      <c r="G2800" s="256"/>
      <c r="H2800" s="307"/>
      <c r="I2800" s="183"/>
      <c r="R2800" s="8">
        <f t="shared" si="388"/>
        <v>0</v>
      </c>
      <c r="S2800" s="8">
        <f>VLOOKUP($D2800,{"29 - Psychiatrie (Erwachsene)",1;"30 - Kinder- und Jugendpsychiatrie",1;"297 - stationsäquivalente Behandlung in der Erwachsenenpsychiatrie (29)",1;"307 - stationsäquivalente Behandlung in der Kinder- und Jugendpsychiatrie (30)",1;"31 - Psychosomatik",1;"",0;0,0},2,0)</f>
        <v>0</v>
      </c>
      <c r="T2800" s="8">
        <f t="shared" si="394"/>
        <v>0</v>
      </c>
      <c r="U2800" s="8">
        <f t="shared" si="387"/>
        <v>0</v>
      </c>
      <c r="V2800" s="8">
        <f t="shared" si="389"/>
        <v>0</v>
      </c>
      <c r="W2800" s="8">
        <f t="shared" si="390"/>
        <v>0</v>
      </c>
      <c r="X2800" s="8">
        <f t="shared" si="391"/>
        <v>0</v>
      </c>
      <c r="Y2800" s="8" t="str">
        <f t="shared" si="392"/>
        <v/>
      </c>
      <c r="Z2800" s="8" t="str">
        <f>VLOOKUP($D2800,{"29 - Psychiatrie (Erwachsene)","BGI";"297 - stationsäquivalente Behandlung in der Erwachsenenpsychiatrie (29)","BGI";"30 - Kinder- und Jugendpsychiatrie","BGII";"307 - stationsäquivalente Behandlung in der Kinder- und Jugendpsychiatrie (30)","BGII";"31 - Psychosomatik","BGI";"","LEER";0,"Leer"},2,0)</f>
        <v>LEER</v>
      </c>
      <c r="AA2800" s="8" t="str">
        <f t="shared" si="393"/>
        <v>Stationen</v>
      </c>
    </row>
    <row r="2801" spans="2:27" ht="15" customHeight="1" x14ac:dyDescent="0.25">
      <c r="B2801" s="76" t="str">
        <f t="shared" si="386"/>
        <v>!!!</v>
      </c>
      <c r="C2801" s="310" t="str">
        <f>IF(LEN($E2801)&gt;0,VLOOKUP(TEXT($E2801,0),'Angaben Stationen'!$E$14:$V$215,17,0),"")</f>
        <v/>
      </c>
      <c r="D2801" s="254" t="str">
        <f>IF(LEN($E2801)&gt;0,VLOOKUP(TEXT($E2801,0),'Angaben Stationen'!$E$14:$V$215,18,0),"")</f>
        <v/>
      </c>
      <c r="E2801" s="344"/>
      <c r="F2801" s="256"/>
      <c r="G2801" s="256"/>
      <c r="H2801" s="307"/>
      <c r="I2801" s="183"/>
      <c r="R2801" s="8">
        <f t="shared" si="388"/>
        <v>0</v>
      </c>
      <c r="S2801" s="8">
        <f>VLOOKUP($D2801,{"29 - Psychiatrie (Erwachsene)",1;"30 - Kinder- und Jugendpsychiatrie",1;"297 - stationsäquivalente Behandlung in der Erwachsenenpsychiatrie (29)",1;"307 - stationsäquivalente Behandlung in der Kinder- und Jugendpsychiatrie (30)",1;"31 - Psychosomatik",1;"",0;0,0},2,0)</f>
        <v>0</v>
      </c>
      <c r="T2801" s="8">
        <f t="shared" si="394"/>
        <v>0</v>
      </c>
      <c r="U2801" s="8">
        <f t="shared" si="387"/>
        <v>0</v>
      </c>
      <c r="V2801" s="8">
        <f t="shared" si="389"/>
        <v>0</v>
      </c>
      <c r="W2801" s="8">
        <f t="shared" si="390"/>
        <v>0</v>
      </c>
      <c r="X2801" s="8">
        <f t="shared" si="391"/>
        <v>0</v>
      </c>
      <c r="Y2801" s="8" t="str">
        <f t="shared" si="392"/>
        <v/>
      </c>
      <c r="Z2801" s="8" t="str">
        <f>VLOOKUP($D2801,{"29 - Psychiatrie (Erwachsene)","BGI";"297 - stationsäquivalente Behandlung in der Erwachsenenpsychiatrie (29)","BGI";"30 - Kinder- und Jugendpsychiatrie","BGII";"307 - stationsäquivalente Behandlung in der Kinder- und Jugendpsychiatrie (30)","BGII";"31 - Psychosomatik","BGI";"","LEER";0,"Leer"},2,0)</f>
        <v>LEER</v>
      </c>
      <c r="AA2801" s="8" t="str">
        <f t="shared" si="393"/>
        <v>Stationen</v>
      </c>
    </row>
    <row r="2802" spans="2:27" ht="15" customHeight="1" x14ac:dyDescent="0.25">
      <c r="B2802" s="76" t="str">
        <f t="shared" si="386"/>
        <v>!!!</v>
      </c>
      <c r="C2802" s="310" t="str">
        <f>IF(LEN($E2802)&gt;0,VLOOKUP(TEXT($E2802,0),'Angaben Stationen'!$E$14:$V$215,17,0),"")</f>
        <v/>
      </c>
      <c r="D2802" s="254" t="str">
        <f>IF(LEN($E2802)&gt;0,VLOOKUP(TEXT($E2802,0),'Angaben Stationen'!$E$14:$V$215,18,0),"")</f>
        <v/>
      </c>
      <c r="E2802" s="344"/>
      <c r="F2802" s="256"/>
      <c r="G2802" s="256"/>
      <c r="H2802" s="307"/>
      <c r="I2802" s="183"/>
      <c r="R2802" s="8">
        <f t="shared" si="388"/>
        <v>0</v>
      </c>
      <c r="S2802" s="8">
        <f>VLOOKUP($D2802,{"29 - Psychiatrie (Erwachsene)",1;"30 - Kinder- und Jugendpsychiatrie",1;"297 - stationsäquivalente Behandlung in der Erwachsenenpsychiatrie (29)",1;"307 - stationsäquivalente Behandlung in der Kinder- und Jugendpsychiatrie (30)",1;"31 - Psychosomatik",1;"",0;0,0},2,0)</f>
        <v>0</v>
      </c>
      <c r="T2802" s="8">
        <f t="shared" si="394"/>
        <v>0</v>
      </c>
      <c r="U2802" s="8">
        <f t="shared" si="387"/>
        <v>0</v>
      </c>
      <c r="V2802" s="8">
        <f t="shared" si="389"/>
        <v>0</v>
      </c>
      <c r="W2802" s="8">
        <f t="shared" si="390"/>
        <v>0</v>
      </c>
      <c r="X2802" s="8">
        <f t="shared" si="391"/>
        <v>0</v>
      </c>
      <c r="Y2802" s="8" t="str">
        <f t="shared" si="392"/>
        <v/>
      </c>
      <c r="Z2802" s="8" t="str">
        <f>VLOOKUP($D2802,{"29 - Psychiatrie (Erwachsene)","BGI";"297 - stationsäquivalente Behandlung in der Erwachsenenpsychiatrie (29)","BGI";"30 - Kinder- und Jugendpsychiatrie","BGII";"307 - stationsäquivalente Behandlung in der Kinder- und Jugendpsychiatrie (30)","BGII";"31 - Psychosomatik","BGI";"","LEER";0,"Leer"},2,0)</f>
        <v>LEER</v>
      </c>
      <c r="AA2802" s="8" t="str">
        <f t="shared" si="393"/>
        <v>Stationen</v>
      </c>
    </row>
    <row r="2803" spans="2:27" ht="15" customHeight="1" x14ac:dyDescent="0.25">
      <c r="B2803" s="76" t="str">
        <f t="shared" si="386"/>
        <v>!!!</v>
      </c>
      <c r="C2803" s="310" t="str">
        <f>IF(LEN($E2803)&gt;0,VLOOKUP(TEXT($E2803,0),'Angaben Stationen'!$E$14:$V$215,17,0),"")</f>
        <v/>
      </c>
      <c r="D2803" s="254" t="str">
        <f>IF(LEN($E2803)&gt;0,VLOOKUP(TEXT($E2803,0),'Angaben Stationen'!$E$14:$V$215,18,0),"")</f>
        <v/>
      </c>
      <c r="E2803" s="344"/>
      <c r="F2803" s="256"/>
      <c r="G2803" s="256"/>
      <c r="H2803" s="307"/>
      <c r="I2803" s="183"/>
      <c r="R2803" s="8">
        <f t="shared" si="388"/>
        <v>0</v>
      </c>
      <c r="S2803" s="8">
        <f>VLOOKUP($D2803,{"29 - Psychiatrie (Erwachsene)",1;"30 - Kinder- und Jugendpsychiatrie",1;"297 - stationsäquivalente Behandlung in der Erwachsenenpsychiatrie (29)",1;"307 - stationsäquivalente Behandlung in der Kinder- und Jugendpsychiatrie (30)",1;"31 - Psychosomatik",1;"",0;0,0},2,0)</f>
        <v>0</v>
      </c>
      <c r="T2803" s="8">
        <f t="shared" si="394"/>
        <v>0</v>
      </c>
      <c r="U2803" s="8">
        <f t="shared" si="387"/>
        <v>0</v>
      </c>
      <c r="V2803" s="8">
        <f t="shared" si="389"/>
        <v>0</v>
      </c>
      <c r="W2803" s="8">
        <f t="shared" si="390"/>
        <v>0</v>
      </c>
      <c r="X2803" s="8">
        <f t="shared" si="391"/>
        <v>0</v>
      </c>
      <c r="Y2803" s="8" t="str">
        <f t="shared" si="392"/>
        <v/>
      </c>
      <c r="Z2803" s="8" t="str">
        <f>VLOOKUP($D2803,{"29 - Psychiatrie (Erwachsene)","BGI";"297 - stationsäquivalente Behandlung in der Erwachsenenpsychiatrie (29)","BGI";"30 - Kinder- und Jugendpsychiatrie","BGII";"307 - stationsäquivalente Behandlung in der Kinder- und Jugendpsychiatrie (30)","BGII";"31 - Psychosomatik","BGI";"","LEER";0,"Leer"},2,0)</f>
        <v>LEER</v>
      </c>
      <c r="AA2803" s="8" t="str">
        <f t="shared" si="393"/>
        <v>Stationen</v>
      </c>
    </row>
    <row r="2804" spans="2:27" ht="15" customHeight="1" x14ac:dyDescent="0.25">
      <c r="B2804" s="76" t="str">
        <f t="shared" si="386"/>
        <v>!!!</v>
      </c>
      <c r="C2804" s="310" t="str">
        <f>IF(LEN($E2804)&gt;0,VLOOKUP(TEXT($E2804,0),'Angaben Stationen'!$E$14:$V$215,17,0),"")</f>
        <v/>
      </c>
      <c r="D2804" s="254" t="str">
        <f>IF(LEN($E2804)&gt;0,VLOOKUP(TEXT($E2804,0),'Angaben Stationen'!$E$14:$V$215,18,0),"")</f>
        <v/>
      </c>
      <c r="E2804" s="344"/>
      <c r="F2804" s="256"/>
      <c r="G2804" s="256"/>
      <c r="H2804" s="307"/>
      <c r="I2804" s="183"/>
      <c r="R2804" s="8">
        <f t="shared" si="388"/>
        <v>0</v>
      </c>
      <c r="S2804" s="8">
        <f>VLOOKUP($D2804,{"29 - Psychiatrie (Erwachsene)",1;"30 - Kinder- und Jugendpsychiatrie",1;"297 - stationsäquivalente Behandlung in der Erwachsenenpsychiatrie (29)",1;"307 - stationsäquivalente Behandlung in der Kinder- und Jugendpsychiatrie (30)",1;"31 - Psychosomatik",1;"",0;0,0},2,0)</f>
        <v>0</v>
      </c>
      <c r="T2804" s="8">
        <f t="shared" si="394"/>
        <v>0</v>
      </c>
      <c r="U2804" s="8">
        <f t="shared" si="387"/>
        <v>0</v>
      </c>
      <c r="V2804" s="8">
        <f t="shared" si="389"/>
        <v>0</v>
      </c>
      <c r="W2804" s="8">
        <f t="shared" si="390"/>
        <v>0</v>
      </c>
      <c r="X2804" s="8">
        <f t="shared" si="391"/>
        <v>0</v>
      </c>
      <c r="Y2804" s="8" t="str">
        <f t="shared" si="392"/>
        <v/>
      </c>
      <c r="Z2804" s="8" t="str">
        <f>VLOOKUP($D2804,{"29 - Psychiatrie (Erwachsene)","BGI";"297 - stationsäquivalente Behandlung in der Erwachsenenpsychiatrie (29)","BGI";"30 - Kinder- und Jugendpsychiatrie","BGII";"307 - stationsäquivalente Behandlung in der Kinder- und Jugendpsychiatrie (30)","BGII";"31 - Psychosomatik","BGI";"","LEER";0,"Leer"},2,0)</f>
        <v>LEER</v>
      </c>
      <c r="AA2804" s="8" t="str">
        <f t="shared" si="393"/>
        <v>Stationen</v>
      </c>
    </row>
    <row r="2805" spans="2:27" ht="15" customHeight="1" x14ac:dyDescent="0.25">
      <c r="B2805" s="76" t="str">
        <f t="shared" si="386"/>
        <v>!!!</v>
      </c>
      <c r="C2805" s="310" t="str">
        <f>IF(LEN($E2805)&gt;0,VLOOKUP(TEXT($E2805,0),'Angaben Stationen'!$E$14:$V$215,17,0),"")</f>
        <v/>
      </c>
      <c r="D2805" s="254" t="str">
        <f>IF(LEN($E2805)&gt;0,VLOOKUP(TEXT($E2805,0),'Angaben Stationen'!$E$14:$V$215,18,0),"")</f>
        <v/>
      </c>
      <c r="E2805" s="344"/>
      <c r="F2805" s="256"/>
      <c r="G2805" s="256"/>
      <c r="H2805" s="307"/>
      <c r="I2805" s="183"/>
      <c r="R2805" s="8">
        <f t="shared" si="388"/>
        <v>0</v>
      </c>
      <c r="S2805" s="8">
        <f>VLOOKUP($D2805,{"29 - Psychiatrie (Erwachsene)",1;"30 - Kinder- und Jugendpsychiatrie",1;"297 - stationsäquivalente Behandlung in der Erwachsenenpsychiatrie (29)",1;"307 - stationsäquivalente Behandlung in der Kinder- und Jugendpsychiatrie (30)",1;"31 - Psychosomatik",1;"",0;0,0},2,0)</f>
        <v>0</v>
      </c>
      <c r="T2805" s="8">
        <f t="shared" si="394"/>
        <v>0</v>
      </c>
      <c r="U2805" s="8">
        <f t="shared" si="387"/>
        <v>0</v>
      </c>
      <c r="V2805" s="8">
        <f t="shared" si="389"/>
        <v>0</v>
      </c>
      <c r="W2805" s="8">
        <f t="shared" si="390"/>
        <v>0</v>
      </c>
      <c r="X2805" s="8">
        <f t="shared" si="391"/>
        <v>0</v>
      </c>
      <c r="Y2805" s="8" t="str">
        <f t="shared" si="392"/>
        <v/>
      </c>
      <c r="Z2805" s="8" t="str">
        <f>VLOOKUP($D2805,{"29 - Psychiatrie (Erwachsene)","BGI";"297 - stationsäquivalente Behandlung in der Erwachsenenpsychiatrie (29)","BGI";"30 - Kinder- und Jugendpsychiatrie","BGII";"307 - stationsäquivalente Behandlung in der Kinder- und Jugendpsychiatrie (30)","BGII";"31 - Psychosomatik","BGI";"","LEER";0,"Leer"},2,0)</f>
        <v>LEER</v>
      </c>
      <c r="AA2805" s="8" t="str">
        <f t="shared" si="393"/>
        <v>Stationen</v>
      </c>
    </row>
    <row r="2806" spans="2:27" ht="15" customHeight="1" x14ac:dyDescent="0.25">
      <c r="B2806" s="76" t="str">
        <f t="shared" si="386"/>
        <v>!!!</v>
      </c>
      <c r="C2806" s="310" t="str">
        <f>IF(LEN($E2806)&gt;0,VLOOKUP(TEXT($E2806,0),'Angaben Stationen'!$E$14:$V$215,17,0),"")</f>
        <v/>
      </c>
      <c r="D2806" s="254" t="str">
        <f>IF(LEN($E2806)&gt;0,VLOOKUP(TEXT($E2806,0),'Angaben Stationen'!$E$14:$V$215,18,0),"")</f>
        <v/>
      </c>
      <c r="E2806" s="344"/>
      <c r="F2806" s="256"/>
      <c r="G2806" s="256"/>
      <c r="H2806" s="307"/>
      <c r="I2806" s="183"/>
      <c r="R2806" s="8">
        <f t="shared" si="388"/>
        <v>0</v>
      </c>
      <c r="S2806" s="8">
        <f>VLOOKUP($D2806,{"29 - Psychiatrie (Erwachsene)",1;"30 - Kinder- und Jugendpsychiatrie",1;"297 - stationsäquivalente Behandlung in der Erwachsenenpsychiatrie (29)",1;"307 - stationsäquivalente Behandlung in der Kinder- und Jugendpsychiatrie (30)",1;"31 - Psychosomatik",1;"",0;0,0},2,0)</f>
        <v>0</v>
      </c>
      <c r="T2806" s="8">
        <f t="shared" si="394"/>
        <v>0</v>
      </c>
      <c r="U2806" s="8">
        <f t="shared" si="387"/>
        <v>0</v>
      </c>
      <c r="V2806" s="8">
        <f t="shared" si="389"/>
        <v>0</v>
      </c>
      <c r="W2806" s="8">
        <f t="shared" si="390"/>
        <v>0</v>
      </c>
      <c r="X2806" s="8">
        <f t="shared" si="391"/>
        <v>0</v>
      </c>
      <c r="Y2806" s="8" t="str">
        <f t="shared" si="392"/>
        <v/>
      </c>
      <c r="Z2806" s="8" t="str">
        <f>VLOOKUP($D2806,{"29 - Psychiatrie (Erwachsene)","BGI";"297 - stationsäquivalente Behandlung in der Erwachsenenpsychiatrie (29)","BGI";"30 - Kinder- und Jugendpsychiatrie","BGII";"307 - stationsäquivalente Behandlung in der Kinder- und Jugendpsychiatrie (30)","BGII";"31 - Psychosomatik","BGI";"","LEER";0,"Leer"},2,0)</f>
        <v>LEER</v>
      </c>
      <c r="AA2806" s="8" t="str">
        <f t="shared" si="393"/>
        <v>Stationen</v>
      </c>
    </row>
    <row r="2807" spans="2:27" ht="15" customHeight="1" x14ac:dyDescent="0.25">
      <c r="B2807" s="76" t="str">
        <f t="shared" si="386"/>
        <v>!!!</v>
      </c>
      <c r="C2807" s="310" t="str">
        <f>IF(LEN($E2807)&gt;0,VLOOKUP(TEXT($E2807,0),'Angaben Stationen'!$E$14:$V$215,17,0),"")</f>
        <v/>
      </c>
      <c r="D2807" s="254" t="str">
        <f>IF(LEN($E2807)&gt;0,VLOOKUP(TEXT($E2807,0),'Angaben Stationen'!$E$14:$V$215,18,0),"")</f>
        <v/>
      </c>
      <c r="E2807" s="344"/>
      <c r="F2807" s="256"/>
      <c r="G2807" s="256"/>
      <c r="H2807" s="307"/>
      <c r="I2807" s="183"/>
      <c r="R2807" s="8">
        <f t="shared" si="388"/>
        <v>0</v>
      </c>
      <c r="S2807" s="8">
        <f>VLOOKUP($D2807,{"29 - Psychiatrie (Erwachsene)",1;"30 - Kinder- und Jugendpsychiatrie",1;"297 - stationsäquivalente Behandlung in der Erwachsenenpsychiatrie (29)",1;"307 - stationsäquivalente Behandlung in der Kinder- und Jugendpsychiatrie (30)",1;"31 - Psychosomatik",1;"",0;0,0},2,0)</f>
        <v>0</v>
      </c>
      <c r="T2807" s="8">
        <f t="shared" si="394"/>
        <v>0</v>
      </c>
      <c r="U2807" s="8">
        <f t="shared" si="387"/>
        <v>0</v>
      </c>
      <c r="V2807" s="8">
        <f t="shared" si="389"/>
        <v>0</v>
      </c>
      <c r="W2807" s="8">
        <f t="shared" si="390"/>
        <v>0</v>
      </c>
      <c r="X2807" s="8">
        <f t="shared" si="391"/>
        <v>0</v>
      </c>
      <c r="Y2807" s="8" t="str">
        <f t="shared" si="392"/>
        <v/>
      </c>
      <c r="Z2807" s="8" t="str">
        <f>VLOOKUP($D2807,{"29 - Psychiatrie (Erwachsene)","BGI";"297 - stationsäquivalente Behandlung in der Erwachsenenpsychiatrie (29)","BGI";"30 - Kinder- und Jugendpsychiatrie","BGII";"307 - stationsäquivalente Behandlung in der Kinder- und Jugendpsychiatrie (30)","BGII";"31 - Psychosomatik","BGI";"","LEER";0,"Leer"},2,0)</f>
        <v>LEER</v>
      </c>
      <c r="AA2807" s="8" t="str">
        <f t="shared" si="393"/>
        <v>Stationen</v>
      </c>
    </row>
    <row r="2808" spans="2:27" ht="15" customHeight="1" x14ac:dyDescent="0.25">
      <c r="B2808" s="76" t="str">
        <f t="shared" si="386"/>
        <v>!!!</v>
      </c>
      <c r="C2808" s="310" t="str">
        <f>IF(LEN($E2808)&gt;0,VLOOKUP(TEXT($E2808,0),'Angaben Stationen'!$E$14:$V$215,17,0),"")</f>
        <v/>
      </c>
      <c r="D2808" s="254" t="str">
        <f>IF(LEN($E2808)&gt;0,VLOOKUP(TEXT($E2808,0),'Angaben Stationen'!$E$14:$V$215,18,0),"")</f>
        <v/>
      </c>
      <c r="E2808" s="344"/>
      <c r="F2808" s="256"/>
      <c r="G2808" s="256"/>
      <c r="H2808" s="307"/>
      <c r="I2808" s="183"/>
      <c r="R2808" s="8">
        <f t="shared" si="388"/>
        <v>0</v>
      </c>
      <c r="S2808" s="8">
        <f>VLOOKUP($D2808,{"29 - Psychiatrie (Erwachsene)",1;"30 - Kinder- und Jugendpsychiatrie",1;"297 - stationsäquivalente Behandlung in der Erwachsenenpsychiatrie (29)",1;"307 - stationsäquivalente Behandlung in der Kinder- und Jugendpsychiatrie (30)",1;"31 - Psychosomatik",1;"",0;0,0},2,0)</f>
        <v>0</v>
      </c>
      <c r="T2808" s="8">
        <f t="shared" si="394"/>
        <v>0</v>
      </c>
      <c r="U2808" s="8">
        <f t="shared" si="387"/>
        <v>0</v>
      </c>
      <c r="V2808" s="8">
        <f t="shared" si="389"/>
        <v>0</v>
      </c>
      <c r="W2808" s="8">
        <f t="shared" si="390"/>
        <v>0</v>
      </c>
      <c r="X2808" s="8">
        <f t="shared" si="391"/>
        <v>0</v>
      </c>
      <c r="Y2808" s="8" t="str">
        <f t="shared" si="392"/>
        <v/>
      </c>
      <c r="Z2808" s="8" t="str">
        <f>VLOOKUP($D2808,{"29 - Psychiatrie (Erwachsene)","BGI";"297 - stationsäquivalente Behandlung in der Erwachsenenpsychiatrie (29)","BGI";"30 - Kinder- und Jugendpsychiatrie","BGII";"307 - stationsäquivalente Behandlung in der Kinder- und Jugendpsychiatrie (30)","BGII";"31 - Psychosomatik","BGI";"","LEER";0,"Leer"},2,0)</f>
        <v>LEER</v>
      </c>
      <c r="AA2808" s="8" t="str">
        <f t="shared" si="393"/>
        <v>Stationen</v>
      </c>
    </row>
    <row r="2809" spans="2:27" ht="15" customHeight="1" x14ac:dyDescent="0.25">
      <c r="B2809" s="76" t="str">
        <f t="shared" si="386"/>
        <v>!!!</v>
      </c>
      <c r="C2809" s="310" t="str">
        <f>IF(LEN($E2809)&gt;0,VLOOKUP(TEXT($E2809,0),'Angaben Stationen'!$E$14:$V$215,17,0),"")</f>
        <v/>
      </c>
      <c r="D2809" s="254" t="str">
        <f>IF(LEN($E2809)&gt;0,VLOOKUP(TEXT($E2809,0),'Angaben Stationen'!$E$14:$V$215,18,0),"")</f>
        <v/>
      </c>
      <c r="E2809" s="344"/>
      <c r="F2809" s="256"/>
      <c r="G2809" s="256"/>
      <c r="H2809" s="307"/>
      <c r="I2809" s="183"/>
      <c r="R2809" s="8">
        <f t="shared" si="388"/>
        <v>0</v>
      </c>
      <c r="S2809" s="8">
        <f>VLOOKUP($D2809,{"29 - Psychiatrie (Erwachsene)",1;"30 - Kinder- und Jugendpsychiatrie",1;"297 - stationsäquivalente Behandlung in der Erwachsenenpsychiatrie (29)",1;"307 - stationsäquivalente Behandlung in der Kinder- und Jugendpsychiatrie (30)",1;"31 - Psychosomatik",1;"",0;0,0},2,0)</f>
        <v>0</v>
      </c>
      <c r="T2809" s="8">
        <f t="shared" si="394"/>
        <v>0</v>
      </c>
      <c r="U2809" s="8">
        <f t="shared" si="387"/>
        <v>0</v>
      </c>
      <c r="V2809" s="8">
        <f t="shared" si="389"/>
        <v>0</v>
      </c>
      <c r="W2809" s="8">
        <f t="shared" si="390"/>
        <v>0</v>
      </c>
      <c r="X2809" s="8">
        <f t="shared" si="391"/>
        <v>0</v>
      </c>
      <c r="Y2809" s="8" t="str">
        <f t="shared" si="392"/>
        <v/>
      </c>
      <c r="Z2809" s="8" t="str">
        <f>VLOOKUP($D2809,{"29 - Psychiatrie (Erwachsene)","BGI";"297 - stationsäquivalente Behandlung in der Erwachsenenpsychiatrie (29)","BGI";"30 - Kinder- und Jugendpsychiatrie","BGII";"307 - stationsäquivalente Behandlung in der Kinder- und Jugendpsychiatrie (30)","BGII";"31 - Psychosomatik","BGI";"","LEER";0,"Leer"},2,0)</f>
        <v>LEER</v>
      </c>
      <c r="AA2809" s="8" t="str">
        <f t="shared" si="393"/>
        <v>Stationen</v>
      </c>
    </row>
    <row r="2810" spans="2:27" ht="15" customHeight="1" x14ac:dyDescent="0.25">
      <c r="B2810" s="76" t="str">
        <f t="shared" si="386"/>
        <v>!!!</v>
      </c>
      <c r="C2810" s="310" t="str">
        <f>IF(LEN($E2810)&gt;0,VLOOKUP(TEXT($E2810,0),'Angaben Stationen'!$E$14:$V$215,17,0),"")</f>
        <v/>
      </c>
      <c r="D2810" s="254" t="str">
        <f>IF(LEN($E2810)&gt;0,VLOOKUP(TEXT($E2810,0),'Angaben Stationen'!$E$14:$V$215,18,0),"")</f>
        <v/>
      </c>
      <c r="E2810" s="344"/>
      <c r="F2810" s="256"/>
      <c r="G2810" s="256"/>
      <c r="H2810" s="307"/>
      <c r="I2810" s="183"/>
      <c r="R2810" s="8">
        <f t="shared" si="388"/>
        <v>0</v>
      </c>
      <c r="S2810" s="8">
        <f>VLOOKUP($D2810,{"29 - Psychiatrie (Erwachsene)",1;"30 - Kinder- und Jugendpsychiatrie",1;"297 - stationsäquivalente Behandlung in der Erwachsenenpsychiatrie (29)",1;"307 - stationsäquivalente Behandlung in der Kinder- und Jugendpsychiatrie (30)",1;"31 - Psychosomatik",1;"",0;0,0},2,0)</f>
        <v>0</v>
      </c>
      <c r="T2810" s="8">
        <f t="shared" si="394"/>
        <v>0</v>
      </c>
      <c r="U2810" s="8">
        <f t="shared" si="387"/>
        <v>0</v>
      </c>
      <c r="V2810" s="8">
        <f t="shared" si="389"/>
        <v>0</v>
      </c>
      <c r="W2810" s="8">
        <f t="shared" si="390"/>
        <v>0</v>
      </c>
      <c r="X2810" s="8">
        <f t="shared" si="391"/>
        <v>0</v>
      </c>
      <c r="Y2810" s="8" t="str">
        <f t="shared" si="392"/>
        <v/>
      </c>
      <c r="Z2810" s="8" t="str">
        <f>VLOOKUP($D2810,{"29 - Psychiatrie (Erwachsene)","BGI";"297 - stationsäquivalente Behandlung in der Erwachsenenpsychiatrie (29)","BGI";"30 - Kinder- und Jugendpsychiatrie","BGII";"307 - stationsäquivalente Behandlung in der Kinder- und Jugendpsychiatrie (30)","BGII";"31 - Psychosomatik","BGI";"","LEER";0,"Leer"},2,0)</f>
        <v>LEER</v>
      </c>
      <c r="AA2810" s="8" t="str">
        <f t="shared" si="393"/>
        <v>Stationen</v>
      </c>
    </row>
    <row r="2811" spans="2:27" ht="15" customHeight="1" x14ac:dyDescent="0.25">
      <c r="B2811" s="76" t="str">
        <f t="shared" si="386"/>
        <v>!!!</v>
      </c>
      <c r="C2811" s="310" t="str">
        <f>IF(LEN($E2811)&gt;0,VLOOKUP(TEXT($E2811,0),'Angaben Stationen'!$E$14:$V$215,17,0),"")</f>
        <v/>
      </c>
      <c r="D2811" s="254" t="str">
        <f>IF(LEN($E2811)&gt;0,VLOOKUP(TEXT($E2811,0),'Angaben Stationen'!$E$14:$V$215,18,0),"")</f>
        <v/>
      </c>
      <c r="E2811" s="344"/>
      <c r="F2811" s="256"/>
      <c r="G2811" s="256"/>
      <c r="H2811" s="307"/>
      <c r="I2811" s="183"/>
      <c r="R2811" s="8">
        <f t="shared" si="388"/>
        <v>0</v>
      </c>
      <c r="S2811" s="8">
        <f>VLOOKUP($D2811,{"29 - Psychiatrie (Erwachsene)",1;"30 - Kinder- und Jugendpsychiatrie",1;"297 - stationsäquivalente Behandlung in der Erwachsenenpsychiatrie (29)",1;"307 - stationsäquivalente Behandlung in der Kinder- und Jugendpsychiatrie (30)",1;"31 - Psychosomatik",1;"",0;0,0},2,0)</f>
        <v>0</v>
      </c>
      <c r="T2811" s="8">
        <f t="shared" si="394"/>
        <v>0</v>
      </c>
      <c r="U2811" s="8">
        <f t="shared" si="387"/>
        <v>0</v>
      </c>
      <c r="V2811" s="8">
        <f t="shared" si="389"/>
        <v>0</v>
      </c>
      <c r="W2811" s="8">
        <f t="shared" si="390"/>
        <v>0</v>
      </c>
      <c r="X2811" s="8">
        <f t="shared" si="391"/>
        <v>0</v>
      </c>
      <c r="Y2811" s="8" t="str">
        <f t="shared" si="392"/>
        <v/>
      </c>
      <c r="Z2811" s="8" t="str">
        <f>VLOOKUP($D2811,{"29 - Psychiatrie (Erwachsene)","BGI";"297 - stationsäquivalente Behandlung in der Erwachsenenpsychiatrie (29)","BGI";"30 - Kinder- und Jugendpsychiatrie","BGII";"307 - stationsäquivalente Behandlung in der Kinder- und Jugendpsychiatrie (30)","BGII";"31 - Psychosomatik","BGI";"","LEER";0,"Leer"},2,0)</f>
        <v>LEER</v>
      </c>
      <c r="AA2811" s="8" t="str">
        <f t="shared" si="393"/>
        <v>Stationen</v>
      </c>
    </row>
    <row r="2812" spans="2:27" ht="15" customHeight="1" x14ac:dyDescent="0.25">
      <c r="B2812" s="76" t="str">
        <f t="shared" si="386"/>
        <v>!!!</v>
      </c>
      <c r="C2812" s="310" t="str">
        <f>IF(LEN($E2812)&gt;0,VLOOKUP(TEXT($E2812,0),'Angaben Stationen'!$E$14:$V$215,17,0),"")</f>
        <v/>
      </c>
      <c r="D2812" s="254" t="str">
        <f>IF(LEN($E2812)&gt;0,VLOOKUP(TEXT($E2812,0),'Angaben Stationen'!$E$14:$V$215,18,0),"")</f>
        <v/>
      </c>
      <c r="E2812" s="344"/>
      <c r="F2812" s="256"/>
      <c r="G2812" s="256"/>
      <c r="H2812" s="307"/>
      <c r="I2812" s="183"/>
      <c r="R2812" s="8">
        <f t="shared" si="388"/>
        <v>0</v>
      </c>
      <c r="S2812" s="8">
        <f>VLOOKUP($D2812,{"29 - Psychiatrie (Erwachsene)",1;"30 - Kinder- und Jugendpsychiatrie",1;"297 - stationsäquivalente Behandlung in der Erwachsenenpsychiatrie (29)",1;"307 - stationsäquivalente Behandlung in der Kinder- und Jugendpsychiatrie (30)",1;"31 - Psychosomatik",1;"",0;0,0},2,0)</f>
        <v>0</v>
      </c>
      <c r="T2812" s="8">
        <f t="shared" si="394"/>
        <v>0</v>
      </c>
      <c r="U2812" s="8">
        <f t="shared" si="387"/>
        <v>0</v>
      </c>
      <c r="V2812" s="8">
        <f t="shared" si="389"/>
        <v>0</v>
      </c>
      <c r="W2812" s="8">
        <f t="shared" si="390"/>
        <v>0</v>
      </c>
      <c r="X2812" s="8">
        <f t="shared" si="391"/>
        <v>0</v>
      </c>
      <c r="Y2812" s="8" t="str">
        <f t="shared" si="392"/>
        <v/>
      </c>
      <c r="Z2812" s="8" t="str">
        <f>VLOOKUP($D2812,{"29 - Psychiatrie (Erwachsene)","BGI";"297 - stationsäquivalente Behandlung in der Erwachsenenpsychiatrie (29)","BGI";"30 - Kinder- und Jugendpsychiatrie","BGII";"307 - stationsäquivalente Behandlung in der Kinder- und Jugendpsychiatrie (30)","BGII";"31 - Psychosomatik","BGI";"","LEER";0,"Leer"},2,0)</f>
        <v>LEER</v>
      </c>
      <c r="AA2812" s="8" t="str">
        <f t="shared" si="393"/>
        <v>Stationen</v>
      </c>
    </row>
    <row r="2813" spans="2:27" ht="15" customHeight="1" x14ac:dyDescent="0.25">
      <c r="B2813" s="76" t="str">
        <f t="shared" ref="B2813:B2876" si="395">IF(SUM(S2813:X2813)&lt;6,"!!!","")</f>
        <v>!!!</v>
      </c>
      <c r="C2813" s="310" t="str">
        <f>IF(LEN($E2813)&gt;0,VLOOKUP(TEXT($E2813,0),'Angaben Stationen'!$E$14:$V$215,17,0),"")</f>
        <v/>
      </c>
      <c r="D2813" s="254" t="str">
        <f>IF(LEN($E2813)&gt;0,VLOOKUP(TEXT($E2813,0),'Angaben Stationen'!$E$14:$V$215,18,0),"")</f>
        <v/>
      </c>
      <c r="E2813" s="344"/>
      <c r="F2813" s="256"/>
      <c r="G2813" s="256"/>
      <c r="H2813" s="307"/>
      <c r="I2813" s="183"/>
      <c r="R2813" s="8">
        <f t="shared" si="388"/>
        <v>0</v>
      </c>
      <c r="S2813" s="8">
        <f>VLOOKUP($D2813,{"29 - Psychiatrie (Erwachsene)",1;"30 - Kinder- und Jugendpsychiatrie",1;"297 - stationsäquivalente Behandlung in der Erwachsenenpsychiatrie (29)",1;"307 - stationsäquivalente Behandlung in der Kinder- und Jugendpsychiatrie (30)",1;"31 - Psychosomatik",1;"",0;0,0},2,0)</f>
        <v>0</v>
      </c>
      <c r="T2813" s="8">
        <f t="shared" si="394"/>
        <v>0</v>
      </c>
      <c r="U2813" s="8">
        <f t="shared" ref="U2813:U2876" si="396">IF($E2813&lt;&gt;0,1,0)</f>
        <v>0</v>
      </c>
      <c r="V2813" s="8">
        <f t="shared" si="389"/>
        <v>0</v>
      </c>
      <c r="W2813" s="8">
        <f t="shared" si="390"/>
        <v>0</v>
      </c>
      <c r="X2813" s="8">
        <f t="shared" si="391"/>
        <v>0</v>
      </c>
      <c r="Y2813" s="8" t="str">
        <f t="shared" si="392"/>
        <v/>
      </c>
      <c r="Z2813" s="8" t="str">
        <f>VLOOKUP($D2813,{"29 - Psychiatrie (Erwachsene)","BGI";"297 - stationsäquivalente Behandlung in der Erwachsenenpsychiatrie (29)","BGI";"30 - Kinder- und Jugendpsychiatrie","BGII";"307 - stationsäquivalente Behandlung in der Kinder- und Jugendpsychiatrie (30)","BGII";"31 - Psychosomatik","BGI";"","LEER";0,"Leer"},2,0)</f>
        <v>LEER</v>
      </c>
      <c r="AA2813" s="8" t="str">
        <f t="shared" si="393"/>
        <v>Stationen</v>
      </c>
    </row>
    <row r="2814" spans="2:27" ht="15" customHeight="1" x14ac:dyDescent="0.25">
      <c r="B2814" s="76" t="str">
        <f t="shared" si="395"/>
        <v>!!!</v>
      </c>
      <c r="C2814" s="310" t="str">
        <f>IF(LEN($E2814)&gt;0,VLOOKUP(TEXT($E2814,0),'Angaben Stationen'!$E$14:$V$215,17,0),"")</f>
        <v/>
      </c>
      <c r="D2814" s="254" t="str">
        <f>IF(LEN($E2814)&gt;0,VLOOKUP(TEXT($E2814,0),'Angaben Stationen'!$E$14:$V$215,18,0),"")</f>
        <v/>
      </c>
      <c r="E2814" s="344"/>
      <c r="F2814" s="256"/>
      <c r="G2814" s="256"/>
      <c r="H2814" s="307"/>
      <c r="I2814" s="183"/>
      <c r="R2814" s="8">
        <f t="shared" si="388"/>
        <v>0</v>
      </c>
      <c r="S2814" s="8">
        <f>VLOOKUP($D2814,{"29 - Psychiatrie (Erwachsene)",1;"30 - Kinder- und Jugendpsychiatrie",1;"297 - stationsäquivalente Behandlung in der Erwachsenenpsychiatrie (29)",1;"307 - stationsäquivalente Behandlung in der Kinder- und Jugendpsychiatrie (30)",1;"31 - Psychosomatik",1;"",0;0,0},2,0)</f>
        <v>0</v>
      </c>
      <c r="T2814" s="8">
        <f t="shared" si="394"/>
        <v>0</v>
      </c>
      <c r="U2814" s="8">
        <f t="shared" si="396"/>
        <v>0</v>
      </c>
      <c r="V2814" s="8">
        <f t="shared" si="389"/>
        <v>0</v>
      </c>
      <c r="W2814" s="8">
        <f t="shared" si="390"/>
        <v>0</v>
      </c>
      <c r="X2814" s="8">
        <f t="shared" si="391"/>
        <v>0</v>
      </c>
      <c r="Y2814" s="8" t="str">
        <f t="shared" si="392"/>
        <v/>
      </c>
      <c r="Z2814" s="8" t="str">
        <f>VLOOKUP($D2814,{"29 - Psychiatrie (Erwachsene)","BGI";"297 - stationsäquivalente Behandlung in der Erwachsenenpsychiatrie (29)","BGI";"30 - Kinder- und Jugendpsychiatrie","BGII";"307 - stationsäquivalente Behandlung in der Kinder- und Jugendpsychiatrie (30)","BGII";"31 - Psychosomatik","BGI";"","LEER";0,"Leer"},2,0)</f>
        <v>LEER</v>
      </c>
      <c r="AA2814" s="8" t="str">
        <f t="shared" si="393"/>
        <v>Stationen</v>
      </c>
    </row>
    <row r="2815" spans="2:27" ht="15" customHeight="1" x14ac:dyDescent="0.25">
      <c r="B2815" s="76" t="str">
        <f t="shared" si="395"/>
        <v>!!!</v>
      </c>
      <c r="C2815" s="310" t="str">
        <f>IF(LEN($E2815)&gt;0,VLOOKUP(TEXT($E2815,0),'Angaben Stationen'!$E$14:$V$215,17,0),"")</f>
        <v/>
      </c>
      <c r="D2815" s="254" t="str">
        <f>IF(LEN($E2815)&gt;0,VLOOKUP(TEXT($E2815,0),'Angaben Stationen'!$E$14:$V$215,18,0),"")</f>
        <v/>
      </c>
      <c r="E2815" s="344"/>
      <c r="F2815" s="256"/>
      <c r="G2815" s="256"/>
      <c r="H2815" s="307"/>
      <c r="I2815" s="183"/>
      <c r="R2815" s="8">
        <f t="shared" si="388"/>
        <v>0</v>
      </c>
      <c r="S2815" s="8">
        <f>VLOOKUP($D2815,{"29 - Psychiatrie (Erwachsene)",1;"30 - Kinder- und Jugendpsychiatrie",1;"297 - stationsäquivalente Behandlung in der Erwachsenenpsychiatrie (29)",1;"307 - stationsäquivalente Behandlung in der Kinder- und Jugendpsychiatrie (30)",1;"31 - Psychosomatik",1;"",0;0,0},2,0)</f>
        <v>0</v>
      </c>
      <c r="T2815" s="8">
        <f t="shared" si="394"/>
        <v>0</v>
      </c>
      <c r="U2815" s="8">
        <f t="shared" si="396"/>
        <v>0</v>
      </c>
      <c r="V2815" s="8">
        <f t="shared" si="389"/>
        <v>0</v>
      </c>
      <c r="W2815" s="8">
        <f t="shared" si="390"/>
        <v>0</v>
      </c>
      <c r="X2815" s="8">
        <f t="shared" si="391"/>
        <v>0</v>
      </c>
      <c r="Y2815" s="8" t="str">
        <f t="shared" si="392"/>
        <v/>
      </c>
      <c r="Z2815" s="8" t="str">
        <f>VLOOKUP($D2815,{"29 - Psychiatrie (Erwachsene)","BGI";"297 - stationsäquivalente Behandlung in der Erwachsenenpsychiatrie (29)","BGI";"30 - Kinder- und Jugendpsychiatrie","BGII";"307 - stationsäquivalente Behandlung in der Kinder- und Jugendpsychiatrie (30)","BGII";"31 - Psychosomatik","BGI";"","LEER";0,"Leer"},2,0)</f>
        <v>LEER</v>
      </c>
      <c r="AA2815" s="8" t="str">
        <f t="shared" si="393"/>
        <v>Stationen</v>
      </c>
    </row>
    <row r="2816" spans="2:27" ht="15" customHeight="1" x14ac:dyDescent="0.25">
      <c r="B2816" s="76" t="str">
        <f t="shared" si="395"/>
        <v>!!!</v>
      </c>
      <c r="C2816" s="310" t="str">
        <f>IF(LEN($E2816)&gt;0,VLOOKUP(TEXT($E2816,0),'Angaben Stationen'!$E$14:$V$215,17,0),"")</f>
        <v/>
      </c>
      <c r="D2816" s="254" t="str">
        <f>IF(LEN($E2816)&gt;0,VLOOKUP(TEXT($E2816,0),'Angaben Stationen'!$E$14:$V$215,18,0),"")</f>
        <v/>
      </c>
      <c r="E2816" s="344"/>
      <c r="F2816" s="256"/>
      <c r="G2816" s="256"/>
      <c r="H2816" s="307"/>
      <c r="I2816" s="183"/>
      <c r="R2816" s="8">
        <f t="shared" si="388"/>
        <v>0</v>
      </c>
      <c r="S2816" s="8">
        <f>VLOOKUP($D2816,{"29 - Psychiatrie (Erwachsene)",1;"30 - Kinder- und Jugendpsychiatrie",1;"297 - stationsäquivalente Behandlung in der Erwachsenenpsychiatrie (29)",1;"307 - stationsäquivalente Behandlung in der Kinder- und Jugendpsychiatrie (30)",1;"31 - Psychosomatik",1;"",0;0,0},2,0)</f>
        <v>0</v>
      </c>
      <c r="T2816" s="8">
        <f t="shared" si="394"/>
        <v>0</v>
      </c>
      <c r="U2816" s="8">
        <f t="shared" si="396"/>
        <v>0</v>
      </c>
      <c r="V2816" s="8">
        <f t="shared" si="389"/>
        <v>0</v>
      </c>
      <c r="W2816" s="8">
        <f t="shared" si="390"/>
        <v>0</v>
      </c>
      <c r="X2816" s="8">
        <f t="shared" si="391"/>
        <v>0</v>
      </c>
      <c r="Y2816" s="8" t="str">
        <f t="shared" si="392"/>
        <v/>
      </c>
      <c r="Z2816" s="8" t="str">
        <f>VLOOKUP($D2816,{"29 - Psychiatrie (Erwachsene)","BGI";"297 - stationsäquivalente Behandlung in der Erwachsenenpsychiatrie (29)","BGI";"30 - Kinder- und Jugendpsychiatrie","BGII";"307 - stationsäquivalente Behandlung in der Kinder- und Jugendpsychiatrie (30)","BGII";"31 - Psychosomatik","BGI";"","LEER";0,"Leer"},2,0)</f>
        <v>LEER</v>
      </c>
      <c r="AA2816" s="8" t="str">
        <f t="shared" si="393"/>
        <v>Stationen</v>
      </c>
    </row>
    <row r="2817" spans="2:27" ht="15" customHeight="1" x14ac:dyDescent="0.25">
      <c r="B2817" s="76" t="str">
        <f t="shared" si="395"/>
        <v>!!!</v>
      </c>
      <c r="C2817" s="310" t="str">
        <f>IF(LEN($E2817)&gt;0,VLOOKUP(TEXT($E2817,0),'Angaben Stationen'!$E$14:$V$215,17,0),"")</f>
        <v/>
      </c>
      <c r="D2817" s="254" t="str">
        <f>IF(LEN($E2817)&gt;0,VLOOKUP(TEXT($E2817,0),'Angaben Stationen'!$E$14:$V$215,18,0),"")</f>
        <v/>
      </c>
      <c r="E2817" s="344"/>
      <c r="F2817" s="256"/>
      <c r="G2817" s="256"/>
      <c r="H2817" s="307"/>
      <c r="I2817" s="183"/>
      <c r="R2817" s="8">
        <f t="shared" si="388"/>
        <v>0</v>
      </c>
      <c r="S2817" s="8">
        <f>VLOOKUP($D2817,{"29 - Psychiatrie (Erwachsene)",1;"30 - Kinder- und Jugendpsychiatrie",1;"297 - stationsäquivalente Behandlung in der Erwachsenenpsychiatrie (29)",1;"307 - stationsäquivalente Behandlung in der Kinder- und Jugendpsychiatrie (30)",1;"31 - Psychosomatik",1;"",0;0,0},2,0)</f>
        <v>0</v>
      </c>
      <c r="T2817" s="8">
        <f t="shared" si="394"/>
        <v>0</v>
      </c>
      <c r="U2817" s="8">
        <f t="shared" si="396"/>
        <v>0</v>
      </c>
      <c r="V2817" s="8">
        <f t="shared" si="389"/>
        <v>0</v>
      </c>
      <c r="W2817" s="8">
        <f t="shared" si="390"/>
        <v>0</v>
      </c>
      <c r="X2817" s="8">
        <f t="shared" si="391"/>
        <v>0</v>
      </c>
      <c r="Y2817" s="8" t="str">
        <f t="shared" si="392"/>
        <v/>
      </c>
      <c r="Z2817" s="8" t="str">
        <f>VLOOKUP($D2817,{"29 - Psychiatrie (Erwachsene)","BGI";"297 - stationsäquivalente Behandlung in der Erwachsenenpsychiatrie (29)","BGI";"30 - Kinder- und Jugendpsychiatrie","BGII";"307 - stationsäquivalente Behandlung in der Kinder- und Jugendpsychiatrie (30)","BGII";"31 - Psychosomatik","BGI";"","LEER";0,"Leer"},2,0)</f>
        <v>LEER</v>
      </c>
      <c r="AA2817" s="8" t="str">
        <f t="shared" si="393"/>
        <v>Stationen</v>
      </c>
    </row>
    <row r="2818" spans="2:27" ht="15" customHeight="1" x14ac:dyDescent="0.25">
      <c r="B2818" s="76" t="str">
        <f t="shared" si="395"/>
        <v>!!!</v>
      </c>
      <c r="C2818" s="310" t="str">
        <f>IF(LEN($E2818)&gt;0,VLOOKUP(TEXT($E2818,0),'Angaben Stationen'!$E$14:$V$215,17,0),"")</f>
        <v/>
      </c>
      <c r="D2818" s="254" t="str">
        <f>IF(LEN($E2818)&gt;0,VLOOKUP(TEXT($E2818,0),'Angaben Stationen'!$E$14:$V$215,18,0),"")</f>
        <v/>
      </c>
      <c r="E2818" s="344"/>
      <c r="F2818" s="256"/>
      <c r="G2818" s="256"/>
      <c r="H2818" s="307"/>
      <c r="I2818" s="183"/>
      <c r="R2818" s="8">
        <f t="shared" si="388"/>
        <v>0</v>
      </c>
      <c r="S2818" s="8">
        <f>VLOOKUP($D2818,{"29 - Psychiatrie (Erwachsene)",1;"30 - Kinder- und Jugendpsychiatrie",1;"297 - stationsäquivalente Behandlung in der Erwachsenenpsychiatrie (29)",1;"307 - stationsäquivalente Behandlung in der Kinder- und Jugendpsychiatrie (30)",1;"31 - Psychosomatik",1;"",0;0,0},2,0)</f>
        <v>0</v>
      </c>
      <c r="T2818" s="8">
        <f t="shared" si="394"/>
        <v>0</v>
      </c>
      <c r="U2818" s="8">
        <f t="shared" si="396"/>
        <v>0</v>
      </c>
      <c r="V2818" s="8">
        <f t="shared" si="389"/>
        <v>0</v>
      </c>
      <c r="W2818" s="8">
        <f t="shared" si="390"/>
        <v>0</v>
      </c>
      <c r="X2818" s="8">
        <f t="shared" si="391"/>
        <v>0</v>
      </c>
      <c r="Y2818" s="8" t="str">
        <f t="shared" si="392"/>
        <v/>
      </c>
      <c r="Z2818" s="8" t="str">
        <f>VLOOKUP($D2818,{"29 - Psychiatrie (Erwachsene)","BGI";"297 - stationsäquivalente Behandlung in der Erwachsenenpsychiatrie (29)","BGI";"30 - Kinder- und Jugendpsychiatrie","BGII";"307 - stationsäquivalente Behandlung in der Kinder- und Jugendpsychiatrie (30)","BGII";"31 - Psychosomatik","BGI";"","LEER";0,"Leer"},2,0)</f>
        <v>LEER</v>
      </c>
      <c r="AA2818" s="8" t="str">
        <f t="shared" si="393"/>
        <v>Stationen</v>
      </c>
    </row>
    <row r="2819" spans="2:27" ht="15" customHeight="1" x14ac:dyDescent="0.25">
      <c r="B2819" s="76" t="str">
        <f t="shared" si="395"/>
        <v>!!!</v>
      </c>
      <c r="C2819" s="310" t="str">
        <f>IF(LEN($E2819)&gt;0,VLOOKUP(TEXT($E2819,0),'Angaben Stationen'!$E$14:$V$215,17,0),"")</f>
        <v/>
      </c>
      <c r="D2819" s="254" t="str">
        <f>IF(LEN($E2819)&gt;0,VLOOKUP(TEXT($E2819,0),'Angaben Stationen'!$E$14:$V$215,18,0),"")</f>
        <v/>
      </c>
      <c r="E2819" s="344"/>
      <c r="F2819" s="256"/>
      <c r="G2819" s="256"/>
      <c r="H2819" s="307"/>
      <c r="I2819" s="183"/>
      <c r="R2819" s="8">
        <f t="shared" si="388"/>
        <v>0</v>
      </c>
      <c r="S2819" s="8">
        <f>VLOOKUP($D2819,{"29 - Psychiatrie (Erwachsene)",1;"30 - Kinder- und Jugendpsychiatrie",1;"297 - stationsäquivalente Behandlung in der Erwachsenenpsychiatrie (29)",1;"307 - stationsäquivalente Behandlung in der Kinder- und Jugendpsychiatrie (30)",1;"31 - Psychosomatik",1;"",0;0,0},2,0)</f>
        <v>0</v>
      </c>
      <c r="T2819" s="8">
        <f t="shared" si="394"/>
        <v>0</v>
      </c>
      <c r="U2819" s="8">
        <f t="shared" si="396"/>
        <v>0</v>
      </c>
      <c r="V2819" s="8">
        <f t="shared" si="389"/>
        <v>0</v>
      </c>
      <c r="W2819" s="8">
        <f t="shared" si="390"/>
        <v>0</v>
      </c>
      <c r="X2819" s="8">
        <f t="shared" si="391"/>
        <v>0</v>
      </c>
      <c r="Y2819" s="8" t="str">
        <f t="shared" si="392"/>
        <v/>
      </c>
      <c r="Z2819" s="8" t="str">
        <f>VLOOKUP($D2819,{"29 - Psychiatrie (Erwachsene)","BGI";"297 - stationsäquivalente Behandlung in der Erwachsenenpsychiatrie (29)","BGI";"30 - Kinder- und Jugendpsychiatrie","BGII";"307 - stationsäquivalente Behandlung in der Kinder- und Jugendpsychiatrie (30)","BGII";"31 - Psychosomatik","BGI";"","LEER";0,"Leer"},2,0)</f>
        <v>LEER</v>
      </c>
      <c r="AA2819" s="8" t="str">
        <f t="shared" si="393"/>
        <v>Stationen</v>
      </c>
    </row>
    <row r="2820" spans="2:27" ht="15" customHeight="1" x14ac:dyDescent="0.25">
      <c r="B2820" s="76" t="str">
        <f t="shared" si="395"/>
        <v>!!!</v>
      </c>
      <c r="C2820" s="310" t="str">
        <f>IF(LEN($E2820)&gt;0,VLOOKUP(TEXT($E2820,0),'Angaben Stationen'!$E$14:$V$215,17,0),"")</f>
        <v/>
      </c>
      <c r="D2820" s="254" t="str">
        <f>IF(LEN($E2820)&gt;0,VLOOKUP(TEXT($E2820,0),'Angaben Stationen'!$E$14:$V$215,18,0),"")</f>
        <v/>
      </c>
      <c r="E2820" s="344"/>
      <c r="F2820" s="256"/>
      <c r="G2820" s="256"/>
      <c r="H2820" s="307"/>
      <c r="I2820" s="183"/>
      <c r="R2820" s="8">
        <f t="shared" si="388"/>
        <v>0</v>
      </c>
      <c r="S2820" s="8">
        <f>VLOOKUP($D2820,{"29 - Psychiatrie (Erwachsene)",1;"30 - Kinder- und Jugendpsychiatrie",1;"297 - stationsäquivalente Behandlung in der Erwachsenenpsychiatrie (29)",1;"307 - stationsäquivalente Behandlung in der Kinder- und Jugendpsychiatrie (30)",1;"31 - Psychosomatik",1;"",0;0,0},2,0)</f>
        <v>0</v>
      </c>
      <c r="T2820" s="8">
        <f t="shared" si="394"/>
        <v>0</v>
      </c>
      <c r="U2820" s="8">
        <f t="shared" si="396"/>
        <v>0</v>
      </c>
      <c r="V2820" s="8">
        <f t="shared" si="389"/>
        <v>0</v>
      </c>
      <c r="W2820" s="8">
        <f t="shared" si="390"/>
        <v>0</v>
      </c>
      <c r="X2820" s="8">
        <f t="shared" si="391"/>
        <v>0</v>
      </c>
      <c r="Y2820" s="8" t="str">
        <f t="shared" si="392"/>
        <v/>
      </c>
      <c r="Z2820" s="8" t="str">
        <f>VLOOKUP($D2820,{"29 - Psychiatrie (Erwachsene)","BGI";"297 - stationsäquivalente Behandlung in der Erwachsenenpsychiatrie (29)","BGI";"30 - Kinder- und Jugendpsychiatrie","BGII";"307 - stationsäquivalente Behandlung in der Kinder- und Jugendpsychiatrie (30)","BGII";"31 - Psychosomatik","BGI";"","LEER";0,"Leer"},2,0)</f>
        <v>LEER</v>
      </c>
      <c r="AA2820" s="8" t="str">
        <f t="shared" si="393"/>
        <v>Stationen</v>
      </c>
    </row>
    <row r="2821" spans="2:27" ht="15" customHeight="1" x14ac:dyDescent="0.25">
      <c r="B2821" s="76" t="str">
        <f t="shared" si="395"/>
        <v>!!!</v>
      </c>
      <c r="C2821" s="310" t="str">
        <f>IF(LEN($E2821)&gt;0,VLOOKUP(TEXT($E2821,0),'Angaben Stationen'!$E$14:$V$215,17,0),"")</f>
        <v/>
      </c>
      <c r="D2821" s="254" t="str">
        <f>IF(LEN($E2821)&gt;0,VLOOKUP(TEXT($E2821,0),'Angaben Stationen'!$E$14:$V$215,18,0),"")</f>
        <v/>
      </c>
      <c r="E2821" s="344"/>
      <c r="F2821" s="256"/>
      <c r="G2821" s="256"/>
      <c r="H2821" s="307"/>
      <c r="I2821" s="183"/>
      <c r="R2821" s="8">
        <f t="shared" si="388"/>
        <v>0</v>
      </c>
      <c r="S2821" s="8">
        <f>VLOOKUP($D2821,{"29 - Psychiatrie (Erwachsene)",1;"30 - Kinder- und Jugendpsychiatrie",1;"297 - stationsäquivalente Behandlung in der Erwachsenenpsychiatrie (29)",1;"307 - stationsäquivalente Behandlung in der Kinder- und Jugendpsychiatrie (30)",1;"31 - Psychosomatik",1;"",0;0,0},2,0)</f>
        <v>0</v>
      </c>
      <c r="T2821" s="8">
        <f t="shared" si="394"/>
        <v>0</v>
      </c>
      <c r="U2821" s="8">
        <f t="shared" si="396"/>
        <v>0</v>
      </c>
      <c r="V2821" s="8">
        <f t="shared" si="389"/>
        <v>0</v>
      </c>
      <c r="W2821" s="8">
        <f t="shared" si="390"/>
        <v>0</v>
      </c>
      <c r="X2821" s="8">
        <f t="shared" si="391"/>
        <v>0</v>
      </c>
      <c r="Y2821" s="8" t="str">
        <f t="shared" si="392"/>
        <v/>
      </c>
      <c r="Z2821" s="8" t="str">
        <f>VLOOKUP($D2821,{"29 - Psychiatrie (Erwachsene)","BGI";"297 - stationsäquivalente Behandlung in der Erwachsenenpsychiatrie (29)","BGI";"30 - Kinder- und Jugendpsychiatrie","BGII";"307 - stationsäquivalente Behandlung in der Kinder- und Jugendpsychiatrie (30)","BGII";"31 - Psychosomatik","BGI";"","LEER";0,"Leer"},2,0)</f>
        <v>LEER</v>
      </c>
      <c r="AA2821" s="8" t="str">
        <f t="shared" si="393"/>
        <v>Stationen</v>
      </c>
    </row>
    <row r="2822" spans="2:27" ht="15" customHeight="1" x14ac:dyDescent="0.25">
      <c r="B2822" s="76" t="str">
        <f t="shared" si="395"/>
        <v>!!!</v>
      </c>
      <c r="C2822" s="310" t="str">
        <f>IF(LEN($E2822)&gt;0,VLOOKUP(TEXT($E2822,0),'Angaben Stationen'!$E$14:$V$215,17,0),"")</f>
        <v/>
      </c>
      <c r="D2822" s="254" t="str">
        <f>IF(LEN($E2822)&gt;0,VLOOKUP(TEXT($E2822,0),'Angaben Stationen'!$E$14:$V$215,18,0),"")</f>
        <v/>
      </c>
      <c r="E2822" s="344"/>
      <c r="F2822" s="256"/>
      <c r="G2822" s="256"/>
      <c r="H2822" s="307"/>
      <c r="I2822" s="183"/>
      <c r="R2822" s="8">
        <f t="shared" si="388"/>
        <v>0</v>
      </c>
      <c r="S2822" s="8">
        <f>VLOOKUP($D2822,{"29 - Psychiatrie (Erwachsene)",1;"30 - Kinder- und Jugendpsychiatrie",1;"297 - stationsäquivalente Behandlung in der Erwachsenenpsychiatrie (29)",1;"307 - stationsäquivalente Behandlung in der Kinder- und Jugendpsychiatrie (30)",1;"31 - Psychosomatik",1;"",0;0,0},2,0)</f>
        <v>0</v>
      </c>
      <c r="T2822" s="8">
        <f t="shared" si="394"/>
        <v>0</v>
      </c>
      <c r="U2822" s="8">
        <f t="shared" si="396"/>
        <v>0</v>
      </c>
      <c r="V2822" s="8">
        <f t="shared" si="389"/>
        <v>0</v>
      </c>
      <c r="W2822" s="8">
        <f t="shared" si="390"/>
        <v>0</v>
      </c>
      <c r="X2822" s="8">
        <f t="shared" si="391"/>
        <v>0</v>
      </c>
      <c r="Y2822" s="8" t="str">
        <f t="shared" si="392"/>
        <v/>
      </c>
      <c r="Z2822" s="8" t="str">
        <f>VLOOKUP($D2822,{"29 - Psychiatrie (Erwachsene)","BGI";"297 - stationsäquivalente Behandlung in der Erwachsenenpsychiatrie (29)","BGI";"30 - Kinder- und Jugendpsychiatrie","BGII";"307 - stationsäquivalente Behandlung in der Kinder- und Jugendpsychiatrie (30)","BGII";"31 - Psychosomatik","BGI";"","LEER";0,"Leer"},2,0)</f>
        <v>LEER</v>
      </c>
      <c r="AA2822" s="8" t="str">
        <f t="shared" si="393"/>
        <v>Stationen</v>
      </c>
    </row>
    <row r="2823" spans="2:27" ht="15" customHeight="1" x14ac:dyDescent="0.25">
      <c r="B2823" s="76" t="str">
        <f t="shared" si="395"/>
        <v>!!!</v>
      </c>
      <c r="C2823" s="310" t="str">
        <f>IF(LEN($E2823)&gt;0,VLOOKUP(TEXT($E2823,0),'Angaben Stationen'!$E$14:$V$215,17,0),"")</f>
        <v/>
      </c>
      <c r="D2823" s="254" t="str">
        <f>IF(LEN($E2823)&gt;0,VLOOKUP(TEXT($E2823,0),'Angaben Stationen'!$E$14:$V$215,18,0),"")</f>
        <v/>
      </c>
      <c r="E2823" s="344"/>
      <c r="F2823" s="256"/>
      <c r="G2823" s="256"/>
      <c r="H2823" s="307"/>
      <c r="I2823" s="183"/>
      <c r="R2823" s="8">
        <f t="shared" si="388"/>
        <v>0</v>
      </c>
      <c r="S2823" s="8">
        <f>VLOOKUP($D2823,{"29 - Psychiatrie (Erwachsene)",1;"30 - Kinder- und Jugendpsychiatrie",1;"297 - stationsäquivalente Behandlung in der Erwachsenenpsychiatrie (29)",1;"307 - stationsäquivalente Behandlung in der Kinder- und Jugendpsychiatrie (30)",1;"31 - Psychosomatik",1;"",0;0,0},2,0)</f>
        <v>0</v>
      </c>
      <c r="T2823" s="8">
        <f t="shared" si="394"/>
        <v>0</v>
      </c>
      <c r="U2823" s="8">
        <f t="shared" si="396"/>
        <v>0</v>
      </c>
      <c r="V2823" s="8">
        <f t="shared" si="389"/>
        <v>0</v>
      </c>
      <c r="W2823" s="8">
        <f t="shared" si="390"/>
        <v>0</v>
      </c>
      <c r="X2823" s="8">
        <f t="shared" si="391"/>
        <v>0</v>
      </c>
      <c r="Y2823" s="8" t="str">
        <f t="shared" si="392"/>
        <v/>
      </c>
      <c r="Z2823" s="8" t="str">
        <f>VLOOKUP($D2823,{"29 - Psychiatrie (Erwachsene)","BGI";"297 - stationsäquivalente Behandlung in der Erwachsenenpsychiatrie (29)","BGI";"30 - Kinder- und Jugendpsychiatrie","BGII";"307 - stationsäquivalente Behandlung in der Kinder- und Jugendpsychiatrie (30)","BGII";"31 - Psychosomatik","BGI";"","LEER";0,"Leer"},2,0)</f>
        <v>LEER</v>
      </c>
      <c r="AA2823" s="8" t="str">
        <f t="shared" si="393"/>
        <v>Stationen</v>
      </c>
    </row>
    <row r="2824" spans="2:27" ht="15" customHeight="1" x14ac:dyDescent="0.25">
      <c r="B2824" s="76" t="str">
        <f t="shared" si="395"/>
        <v>!!!</v>
      </c>
      <c r="C2824" s="310" t="str">
        <f>IF(LEN($E2824)&gt;0,VLOOKUP(TEXT($E2824,0),'Angaben Stationen'!$E$14:$V$215,17,0),"")</f>
        <v/>
      </c>
      <c r="D2824" s="254" t="str">
        <f>IF(LEN($E2824)&gt;0,VLOOKUP(TEXT($E2824,0),'Angaben Stationen'!$E$14:$V$215,18,0),"")</f>
        <v/>
      </c>
      <c r="E2824" s="344"/>
      <c r="F2824" s="256"/>
      <c r="G2824" s="256"/>
      <c r="H2824" s="307"/>
      <c r="I2824" s="183"/>
      <c r="R2824" s="8">
        <f t="shared" si="388"/>
        <v>0</v>
      </c>
      <c r="S2824" s="8">
        <f>VLOOKUP($D2824,{"29 - Psychiatrie (Erwachsene)",1;"30 - Kinder- und Jugendpsychiatrie",1;"297 - stationsäquivalente Behandlung in der Erwachsenenpsychiatrie (29)",1;"307 - stationsäquivalente Behandlung in der Kinder- und Jugendpsychiatrie (30)",1;"31 - Psychosomatik",1;"",0;0,0},2,0)</f>
        <v>0</v>
      </c>
      <c r="T2824" s="8">
        <f t="shared" si="394"/>
        <v>0</v>
      </c>
      <c r="U2824" s="8">
        <f t="shared" si="396"/>
        <v>0</v>
      </c>
      <c r="V2824" s="8">
        <f t="shared" si="389"/>
        <v>0</v>
      </c>
      <c r="W2824" s="8">
        <f t="shared" si="390"/>
        <v>0</v>
      </c>
      <c r="X2824" s="8">
        <f t="shared" si="391"/>
        <v>0</v>
      </c>
      <c r="Y2824" s="8" t="str">
        <f t="shared" si="392"/>
        <v/>
      </c>
      <c r="Z2824" s="8" t="str">
        <f>VLOOKUP($D2824,{"29 - Psychiatrie (Erwachsene)","BGI";"297 - stationsäquivalente Behandlung in der Erwachsenenpsychiatrie (29)","BGI";"30 - Kinder- und Jugendpsychiatrie","BGII";"307 - stationsäquivalente Behandlung in der Kinder- und Jugendpsychiatrie (30)","BGII";"31 - Psychosomatik","BGI";"","LEER";0,"Leer"},2,0)</f>
        <v>LEER</v>
      </c>
      <c r="AA2824" s="8" t="str">
        <f t="shared" si="393"/>
        <v>Stationen</v>
      </c>
    </row>
    <row r="2825" spans="2:27" ht="15" customHeight="1" x14ac:dyDescent="0.25">
      <c r="B2825" s="76" t="str">
        <f t="shared" si="395"/>
        <v>!!!</v>
      </c>
      <c r="C2825" s="310" t="str">
        <f>IF(LEN($E2825)&gt;0,VLOOKUP(TEXT($E2825,0),'Angaben Stationen'!$E$14:$V$215,17,0),"")</f>
        <v/>
      </c>
      <c r="D2825" s="254" t="str">
        <f>IF(LEN($E2825)&gt;0,VLOOKUP(TEXT($E2825,0),'Angaben Stationen'!$E$14:$V$215,18,0),"")</f>
        <v/>
      </c>
      <c r="E2825" s="344"/>
      <c r="F2825" s="256"/>
      <c r="G2825" s="256"/>
      <c r="H2825" s="307"/>
      <c r="I2825" s="183"/>
      <c r="R2825" s="8">
        <f t="shared" si="388"/>
        <v>0</v>
      </c>
      <c r="S2825" s="8">
        <f>VLOOKUP($D2825,{"29 - Psychiatrie (Erwachsene)",1;"30 - Kinder- und Jugendpsychiatrie",1;"297 - stationsäquivalente Behandlung in der Erwachsenenpsychiatrie (29)",1;"307 - stationsäquivalente Behandlung in der Kinder- und Jugendpsychiatrie (30)",1;"31 - Psychosomatik",1;"",0;0,0},2,0)</f>
        <v>0</v>
      </c>
      <c r="T2825" s="8">
        <f t="shared" si="394"/>
        <v>0</v>
      </c>
      <c r="U2825" s="8">
        <f t="shared" si="396"/>
        <v>0</v>
      </c>
      <c r="V2825" s="8">
        <f t="shared" si="389"/>
        <v>0</v>
      </c>
      <c r="W2825" s="8">
        <f t="shared" si="390"/>
        <v>0</v>
      </c>
      <c r="X2825" s="8">
        <f t="shared" si="391"/>
        <v>0</v>
      </c>
      <c r="Y2825" s="8" t="str">
        <f t="shared" si="392"/>
        <v/>
      </c>
      <c r="Z2825" s="8" t="str">
        <f>VLOOKUP($D2825,{"29 - Psychiatrie (Erwachsene)","BGI";"297 - stationsäquivalente Behandlung in der Erwachsenenpsychiatrie (29)","BGI";"30 - Kinder- und Jugendpsychiatrie","BGII";"307 - stationsäquivalente Behandlung in der Kinder- und Jugendpsychiatrie (30)","BGII";"31 - Psychosomatik","BGI";"","LEER";0,"Leer"},2,0)</f>
        <v>LEER</v>
      </c>
      <c r="AA2825" s="8" t="str">
        <f t="shared" si="393"/>
        <v>Stationen</v>
      </c>
    </row>
    <row r="2826" spans="2:27" ht="15" customHeight="1" x14ac:dyDescent="0.25">
      <c r="B2826" s="76" t="str">
        <f t="shared" si="395"/>
        <v>!!!</v>
      </c>
      <c r="C2826" s="310" t="str">
        <f>IF(LEN($E2826)&gt;0,VLOOKUP(TEXT($E2826,0),'Angaben Stationen'!$E$14:$V$215,17,0),"")</f>
        <v/>
      </c>
      <c r="D2826" s="254" t="str">
        <f>IF(LEN($E2826)&gt;0,VLOOKUP(TEXT($E2826,0),'Angaben Stationen'!$E$14:$V$215,18,0),"")</f>
        <v/>
      </c>
      <c r="E2826" s="344"/>
      <c r="F2826" s="256"/>
      <c r="G2826" s="256"/>
      <c r="H2826" s="307"/>
      <c r="I2826" s="183"/>
      <c r="R2826" s="8">
        <f t="shared" si="388"/>
        <v>0</v>
      </c>
      <c r="S2826" s="8">
        <f>VLOOKUP($D2826,{"29 - Psychiatrie (Erwachsene)",1;"30 - Kinder- und Jugendpsychiatrie",1;"297 - stationsäquivalente Behandlung in der Erwachsenenpsychiatrie (29)",1;"307 - stationsäquivalente Behandlung in der Kinder- und Jugendpsychiatrie (30)",1;"31 - Psychosomatik",1;"",0;0,0},2,0)</f>
        <v>0</v>
      </c>
      <c r="T2826" s="8">
        <f t="shared" si="394"/>
        <v>0</v>
      </c>
      <c r="U2826" s="8">
        <f t="shared" si="396"/>
        <v>0</v>
      </c>
      <c r="V2826" s="8">
        <f t="shared" si="389"/>
        <v>0</v>
      </c>
      <c r="W2826" s="8">
        <f t="shared" si="390"/>
        <v>0</v>
      </c>
      <c r="X2826" s="8">
        <f t="shared" si="391"/>
        <v>0</v>
      </c>
      <c r="Y2826" s="8" t="str">
        <f t="shared" si="392"/>
        <v/>
      </c>
      <c r="Z2826" s="8" t="str">
        <f>VLOOKUP($D2826,{"29 - Psychiatrie (Erwachsene)","BGI";"297 - stationsäquivalente Behandlung in der Erwachsenenpsychiatrie (29)","BGI";"30 - Kinder- und Jugendpsychiatrie","BGII";"307 - stationsäquivalente Behandlung in der Kinder- und Jugendpsychiatrie (30)","BGII";"31 - Psychosomatik","BGI";"","LEER";0,"Leer"},2,0)</f>
        <v>LEER</v>
      </c>
      <c r="AA2826" s="8" t="str">
        <f t="shared" si="393"/>
        <v>Stationen</v>
      </c>
    </row>
    <row r="2827" spans="2:27" ht="15" customHeight="1" x14ac:dyDescent="0.25">
      <c r="B2827" s="76" t="str">
        <f t="shared" si="395"/>
        <v>!!!</v>
      </c>
      <c r="C2827" s="310" t="str">
        <f>IF(LEN($E2827)&gt;0,VLOOKUP(TEXT($E2827,0),'Angaben Stationen'!$E$14:$V$215,17,0),"")</f>
        <v/>
      </c>
      <c r="D2827" s="254" t="str">
        <f>IF(LEN($E2827)&gt;0,VLOOKUP(TEXT($E2827,0),'Angaben Stationen'!$E$14:$V$215,18,0),"")</f>
        <v/>
      </c>
      <c r="E2827" s="344"/>
      <c r="F2827" s="256"/>
      <c r="G2827" s="256"/>
      <c r="H2827" s="307"/>
      <c r="I2827" s="183"/>
      <c r="R2827" s="8">
        <f t="shared" si="388"/>
        <v>0</v>
      </c>
      <c r="S2827" s="8">
        <f>VLOOKUP($D2827,{"29 - Psychiatrie (Erwachsene)",1;"30 - Kinder- und Jugendpsychiatrie",1;"297 - stationsäquivalente Behandlung in der Erwachsenenpsychiatrie (29)",1;"307 - stationsäquivalente Behandlung in der Kinder- und Jugendpsychiatrie (30)",1;"31 - Psychosomatik",1;"",0;0,0},2,0)</f>
        <v>0</v>
      </c>
      <c r="T2827" s="8">
        <f t="shared" si="394"/>
        <v>0</v>
      </c>
      <c r="U2827" s="8">
        <f t="shared" si="396"/>
        <v>0</v>
      </c>
      <c r="V2827" s="8">
        <f t="shared" si="389"/>
        <v>0</v>
      </c>
      <c r="W2827" s="8">
        <f t="shared" si="390"/>
        <v>0</v>
      </c>
      <c r="X2827" s="8">
        <f t="shared" si="391"/>
        <v>0</v>
      </c>
      <c r="Y2827" s="8" t="str">
        <f t="shared" si="392"/>
        <v/>
      </c>
      <c r="Z2827" s="8" t="str">
        <f>VLOOKUP($D2827,{"29 - Psychiatrie (Erwachsene)","BGI";"297 - stationsäquivalente Behandlung in der Erwachsenenpsychiatrie (29)","BGI";"30 - Kinder- und Jugendpsychiatrie","BGII";"307 - stationsäquivalente Behandlung in der Kinder- und Jugendpsychiatrie (30)","BGII";"31 - Psychosomatik","BGI";"","LEER";0,"Leer"},2,0)</f>
        <v>LEER</v>
      </c>
      <c r="AA2827" s="8" t="str">
        <f t="shared" si="393"/>
        <v>Stationen</v>
      </c>
    </row>
    <row r="2828" spans="2:27" ht="15" customHeight="1" x14ac:dyDescent="0.25">
      <c r="B2828" s="76" t="str">
        <f t="shared" si="395"/>
        <v>!!!</v>
      </c>
      <c r="C2828" s="310" t="str">
        <f>IF(LEN($E2828)&gt;0,VLOOKUP(TEXT($E2828,0),'Angaben Stationen'!$E$14:$V$215,17,0),"")</f>
        <v/>
      </c>
      <c r="D2828" s="254" t="str">
        <f>IF(LEN($E2828)&gt;0,VLOOKUP(TEXT($E2828,0),'Angaben Stationen'!$E$14:$V$215,18,0),"")</f>
        <v/>
      </c>
      <c r="E2828" s="344"/>
      <c r="F2828" s="256"/>
      <c r="G2828" s="256"/>
      <c r="H2828" s="307"/>
      <c r="I2828" s="183"/>
      <c r="R2828" s="8">
        <f t="shared" si="388"/>
        <v>0</v>
      </c>
      <c r="S2828" s="8">
        <f>VLOOKUP($D2828,{"29 - Psychiatrie (Erwachsene)",1;"30 - Kinder- und Jugendpsychiatrie",1;"297 - stationsäquivalente Behandlung in der Erwachsenenpsychiatrie (29)",1;"307 - stationsäquivalente Behandlung in der Kinder- und Jugendpsychiatrie (30)",1;"31 - Psychosomatik",1;"",0;0,0},2,0)</f>
        <v>0</v>
      </c>
      <c r="T2828" s="8">
        <f t="shared" si="394"/>
        <v>0</v>
      </c>
      <c r="U2828" s="8">
        <f t="shared" si="396"/>
        <v>0</v>
      </c>
      <c r="V2828" s="8">
        <f t="shared" si="389"/>
        <v>0</v>
      </c>
      <c r="W2828" s="8">
        <f t="shared" si="390"/>
        <v>0</v>
      </c>
      <c r="X2828" s="8">
        <f t="shared" si="391"/>
        <v>0</v>
      </c>
      <c r="Y2828" s="8" t="str">
        <f t="shared" si="392"/>
        <v/>
      </c>
      <c r="Z2828" s="8" t="str">
        <f>VLOOKUP($D2828,{"29 - Psychiatrie (Erwachsene)","BGI";"297 - stationsäquivalente Behandlung in der Erwachsenenpsychiatrie (29)","BGI";"30 - Kinder- und Jugendpsychiatrie","BGII";"307 - stationsäquivalente Behandlung in der Kinder- und Jugendpsychiatrie (30)","BGII";"31 - Psychosomatik","BGI";"","LEER";0,"Leer"},2,0)</f>
        <v>LEER</v>
      </c>
      <c r="AA2828" s="8" t="str">
        <f t="shared" si="393"/>
        <v>Stationen</v>
      </c>
    </row>
    <row r="2829" spans="2:27" ht="15" customHeight="1" x14ac:dyDescent="0.25">
      <c r="B2829" s="76" t="str">
        <f t="shared" si="395"/>
        <v>!!!</v>
      </c>
      <c r="C2829" s="310" t="str">
        <f>IF(LEN($E2829)&gt;0,VLOOKUP(TEXT($E2829,0),'Angaben Stationen'!$E$14:$V$215,17,0),"")</f>
        <v/>
      </c>
      <c r="D2829" s="254" t="str">
        <f>IF(LEN($E2829)&gt;0,VLOOKUP(TEXT($E2829,0),'Angaben Stationen'!$E$14:$V$215,18,0),"")</f>
        <v/>
      </c>
      <c r="E2829" s="344"/>
      <c r="F2829" s="256"/>
      <c r="G2829" s="256"/>
      <c r="H2829" s="307"/>
      <c r="I2829" s="183"/>
      <c r="R2829" s="8">
        <f t="shared" si="388"/>
        <v>0</v>
      </c>
      <c r="S2829" s="8">
        <f>VLOOKUP($D2829,{"29 - Psychiatrie (Erwachsene)",1;"30 - Kinder- und Jugendpsychiatrie",1;"297 - stationsäquivalente Behandlung in der Erwachsenenpsychiatrie (29)",1;"307 - stationsäquivalente Behandlung in der Kinder- und Jugendpsychiatrie (30)",1;"31 - Psychosomatik",1;"",0;0,0},2,0)</f>
        <v>0</v>
      </c>
      <c r="T2829" s="8">
        <f t="shared" si="394"/>
        <v>0</v>
      </c>
      <c r="U2829" s="8">
        <f t="shared" si="396"/>
        <v>0</v>
      </c>
      <c r="V2829" s="8">
        <f t="shared" si="389"/>
        <v>0</v>
      </c>
      <c r="W2829" s="8">
        <f t="shared" si="390"/>
        <v>0</v>
      </c>
      <c r="X2829" s="8">
        <f t="shared" si="391"/>
        <v>0</v>
      </c>
      <c r="Y2829" s="8" t="str">
        <f t="shared" si="392"/>
        <v/>
      </c>
      <c r="Z2829" s="8" t="str">
        <f>VLOOKUP($D2829,{"29 - Psychiatrie (Erwachsene)","BGI";"297 - stationsäquivalente Behandlung in der Erwachsenenpsychiatrie (29)","BGI";"30 - Kinder- und Jugendpsychiatrie","BGII";"307 - stationsäquivalente Behandlung in der Kinder- und Jugendpsychiatrie (30)","BGII";"31 - Psychosomatik","BGI";"","LEER";0,"Leer"},2,0)</f>
        <v>LEER</v>
      </c>
      <c r="AA2829" s="8" t="str">
        <f t="shared" si="393"/>
        <v>Stationen</v>
      </c>
    </row>
    <row r="2830" spans="2:27" ht="15" customHeight="1" x14ac:dyDescent="0.25">
      <c r="B2830" s="76" t="str">
        <f t="shared" si="395"/>
        <v>!!!</v>
      </c>
      <c r="C2830" s="310" t="str">
        <f>IF(LEN($E2830)&gt;0,VLOOKUP(TEXT($E2830,0),'Angaben Stationen'!$E$14:$V$215,17,0),"")</f>
        <v/>
      </c>
      <c r="D2830" s="254" t="str">
        <f>IF(LEN($E2830)&gt;0,VLOOKUP(TEXT($E2830,0),'Angaben Stationen'!$E$14:$V$215,18,0),"")</f>
        <v/>
      </c>
      <c r="E2830" s="344"/>
      <c r="F2830" s="256"/>
      <c r="G2830" s="256"/>
      <c r="H2830" s="307"/>
      <c r="I2830" s="183"/>
      <c r="R2830" s="8">
        <f t="shared" si="388"/>
        <v>0</v>
      </c>
      <c r="S2830" s="8">
        <f>VLOOKUP($D2830,{"29 - Psychiatrie (Erwachsene)",1;"30 - Kinder- und Jugendpsychiatrie",1;"297 - stationsäquivalente Behandlung in der Erwachsenenpsychiatrie (29)",1;"307 - stationsäquivalente Behandlung in der Kinder- und Jugendpsychiatrie (30)",1;"31 - Psychosomatik",1;"",0;0,0},2,0)</f>
        <v>0</v>
      </c>
      <c r="T2830" s="8">
        <f t="shared" si="394"/>
        <v>0</v>
      </c>
      <c r="U2830" s="8">
        <f t="shared" si="396"/>
        <v>0</v>
      </c>
      <c r="V2830" s="8">
        <f t="shared" si="389"/>
        <v>0</v>
      </c>
      <c r="W2830" s="8">
        <f t="shared" si="390"/>
        <v>0</v>
      </c>
      <c r="X2830" s="8">
        <f t="shared" si="391"/>
        <v>0</v>
      </c>
      <c r="Y2830" s="8" t="str">
        <f t="shared" si="392"/>
        <v/>
      </c>
      <c r="Z2830" s="8" t="str">
        <f>VLOOKUP($D2830,{"29 - Psychiatrie (Erwachsene)","BGI";"297 - stationsäquivalente Behandlung in der Erwachsenenpsychiatrie (29)","BGI";"30 - Kinder- und Jugendpsychiatrie","BGII";"307 - stationsäquivalente Behandlung in der Kinder- und Jugendpsychiatrie (30)","BGII";"31 - Psychosomatik","BGI";"","LEER";0,"Leer"},2,0)</f>
        <v>LEER</v>
      </c>
      <c r="AA2830" s="8" t="str">
        <f t="shared" si="393"/>
        <v>Stationen</v>
      </c>
    </row>
    <row r="2831" spans="2:27" ht="15" customHeight="1" x14ac:dyDescent="0.25">
      <c r="B2831" s="76" t="str">
        <f t="shared" si="395"/>
        <v>!!!</v>
      </c>
      <c r="C2831" s="310" t="str">
        <f>IF(LEN($E2831)&gt;0,VLOOKUP(TEXT($E2831,0),'Angaben Stationen'!$E$14:$V$215,17,0),"")</f>
        <v/>
      </c>
      <c r="D2831" s="254" t="str">
        <f>IF(LEN($E2831)&gt;0,VLOOKUP(TEXT($E2831,0),'Angaben Stationen'!$E$14:$V$215,18,0),"")</f>
        <v/>
      </c>
      <c r="E2831" s="344"/>
      <c r="F2831" s="256"/>
      <c r="G2831" s="256"/>
      <c r="H2831" s="307"/>
      <c r="I2831" s="183"/>
      <c r="R2831" s="8">
        <f t="shared" si="388"/>
        <v>0</v>
      </c>
      <c r="S2831" s="8">
        <f>VLOOKUP($D2831,{"29 - Psychiatrie (Erwachsene)",1;"30 - Kinder- und Jugendpsychiatrie",1;"297 - stationsäquivalente Behandlung in der Erwachsenenpsychiatrie (29)",1;"307 - stationsäquivalente Behandlung in der Kinder- und Jugendpsychiatrie (30)",1;"31 - Psychosomatik",1;"",0;0,0},2,0)</f>
        <v>0</v>
      </c>
      <c r="T2831" s="8">
        <f t="shared" si="394"/>
        <v>0</v>
      </c>
      <c r="U2831" s="8">
        <f t="shared" si="396"/>
        <v>0</v>
      </c>
      <c r="V2831" s="8">
        <f t="shared" si="389"/>
        <v>0</v>
      </c>
      <c r="W2831" s="8">
        <f t="shared" si="390"/>
        <v>0</v>
      </c>
      <c r="X2831" s="8">
        <f t="shared" si="391"/>
        <v>0</v>
      </c>
      <c r="Y2831" s="8" t="str">
        <f t="shared" si="392"/>
        <v/>
      </c>
      <c r="Z2831" s="8" t="str">
        <f>VLOOKUP($D2831,{"29 - Psychiatrie (Erwachsene)","BGI";"297 - stationsäquivalente Behandlung in der Erwachsenenpsychiatrie (29)","BGI";"30 - Kinder- und Jugendpsychiatrie","BGII";"307 - stationsäquivalente Behandlung in der Kinder- und Jugendpsychiatrie (30)","BGII";"31 - Psychosomatik","BGI";"","LEER";0,"Leer"},2,0)</f>
        <v>LEER</v>
      </c>
      <c r="AA2831" s="8" t="str">
        <f t="shared" si="393"/>
        <v>Stationen</v>
      </c>
    </row>
    <row r="2832" spans="2:27" ht="15" customHeight="1" x14ac:dyDescent="0.25">
      <c r="B2832" s="76" t="str">
        <f t="shared" si="395"/>
        <v>!!!</v>
      </c>
      <c r="C2832" s="310" t="str">
        <f>IF(LEN($E2832)&gt;0,VLOOKUP(TEXT($E2832,0),'Angaben Stationen'!$E$14:$V$215,17,0),"")</f>
        <v/>
      </c>
      <c r="D2832" s="254" t="str">
        <f>IF(LEN($E2832)&gt;0,VLOOKUP(TEXT($E2832,0),'Angaben Stationen'!$E$14:$V$215,18,0),"")</f>
        <v/>
      </c>
      <c r="E2832" s="344"/>
      <c r="F2832" s="256"/>
      <c r="G2832" s="256"/>
      <c r="H2832" s="307"/>
      <c r="I2832" s="183"/>
      <c r="R2832" s="8">
        <f t="shared" si="388"/>
        <v>0</v>
      </c>
      <c r="S2832" s="8">
        <f>VLOOKUP($D2832,{"29 - Psychiatrie (Erwachsene)",1;"30 - Kinder- und Jugendpsychiatrie",1;"297 - stationsäquivalente Behandlung in der Erwachsenenpsychiatrie (29)",1;"307 - stationsäquivalente Behandlung in der Kinder- und Jugendpsychiatrie (30)",1;"31 - Psychosomatik",1;"",0;0,0},2,0)</f>
        <v>0</v>
      </c>
      <c r="T2832" s="8">
        <f t="shared" si="394"/>
        <v>0</v>
      </c>
      <c r="U2832" s="8">
        <f t="shared" si="396"/>
        <v>0</v>
      </c>
      <c r="V2832" s="8">
        <f t="shared" si="389"/>
        <v>0</v>
      </c>
      <c r="W2832" s="8">
        <f t="shared" si="390"/>
        <v>0</v>
      </c>
      <c r="X2832" s="8">
        <f t="shared" si="391"/>
        <v>0</v>
      </c>
      <c r="Y2832" s="8" t="str">
        <f t="shared" si="392"/>
        <v/>
      </c>
      <c r="Z2832" s="8" t="str">
        <f>VLOOKUP($D2832,{"29 - Psychiatrie (Erwachsene)","BGI";"297 - stationsäquivalente Behandlung in der Erwachsenenpsychiatrie (29)","BGI";"30 - Kinder- und Jugendpsychiatrie","BGII";"307 - stationsäquivalente Behandlung in der Kinder- und Jugendpsychiatrie (30)","BGII";"31 - Psychosomatik","BGI";"","LEER";0,"Leer"},2,0)</f>
        <v>LEER</v>
      </c>
      <c r="AA2832" s="8" t="str">
        <f t="shared" si="393"/>
        <v>Stationen</v>
      </c>
    </row>
    <row r="2833" spans="2:27" ht="15" customHeight="1" x14ac:dyDescent="0.25">
      <c r="B2833" s="76" t="str">
        <f t="shared" si="395"/>
        <v>!!!</v>
      </c>
      <c r="C2833" s="310" t="str">
        <f>IF(LEN($E2833)&gt;0,VLOOKUP(TEXT($E2833,0),'Angaben Stationen'!$E$14:$V$215,17,0),"")</f>
        <v/>
      </c>
      <c r="D2833" s="254" t="str">
        <f>IF(LEN($E2833)&gt;0,VLOOKUP(TEXT($E2833,0),'Angaben Stationen'!$E$14:$V$215,18,0),"")</f>
        <v/>
      </c>
      <c r="E2833" s="344"/>
      <c r="F2833" s="256"/>
      <c r="G2833" s="256"/>
      <c r="H2833" s="307"/>
      <c r="I2833" s="183"/>
      <c r="R2833" s="8">
        <f t="shared" si="388"/>
        <v>0</v>
      </c>
      <c r="S2833" s="8">
        <f>VLOOKUP($D2833,{"29 - Psychiatrie (Erwachsene)",1;"30 - Kinder- und Jugendpsychiatrie",1;"297 - stationsäquivalente Behandlung in der Erwachsenenpsychiatrie (29)",1;"307 - stationsäquivalente Behandlung in der Kinder- und Jugendpsychiatrie (30)",1;"31 - Psychosomatik",1;"",0;0,0},2,0)</f>
        <v>0</v>
      </c>
      <c r="T2833" s="8">
        <f t="shared" si="394"/>
        <v>0</v>
      </c>
      <c r="U2833" s="8">
        <f t="shared" si="396"/>
        <v>0</v>
      </c>
      <c r="V2833" s="8">
        <f t="shared" si="389"/>
        <v>0</v>
      </c>
      <c r="W2833" s="8">
        <f t="shared" si="390"/>
        <v>0</v>
      </c>
      <c r="X2833" s="8">
        <f t="shared" si="391"/>
        <v>0</v>
      </c>
      <c r="Y2833" s="8" t="str">
        <f t="shared" si="392"/>
        <v/>
      </c>
      <c r="Z2833" s="8" t="str">
        <f>VLOOKUP($D2833,{"29 - Psychiatrie (Erwachsene)","BGI";"297 - stationsäquivalente Behandlung in der Erwachsenenpsychiatrie (29)","BGI";"30 - Kinder- und Jugendpsychiatrie","BGII";"307 - stationsäquivalente Behandlung in der Kinder- und Jugendpsychiatrie (30)","BGII";"31 - Psychosomatik","BGI";"","LEER";0,"Leer"},2,0)</f>
        <v>LEER</v>
      </c>
      <c r="AA2833" s="8" t="str">
        <f t="shared" si="393"/>
        <v>Stationen</v>
      </c>
    </row>
    <row r="2834" spans="2:27" ht="15" customHeight="1" x14ac:dyDescent="0.25">
      <c r="B2834" s="76" t="str">
        <f t="shared" si="395"/>
        <v>!!!</v>
      </c>
      <c r="C2834" s="310" t="str">
        <f>IF(LEN($E2834)&gt;0,VLOOKUP(TEXT($E2834,0),'Angaben Stationen'!$E$14:$V$215,17,0),"")</f>
        <v/>
      </c>
      <c r="D2834" s="254" t="str">
        <f>IF(LEN($E2834)&gt;0,VLOOKUP(TEXT($E2834,0),'Angaben Stationen'!$E$14:$V$215,18,0),"")</f>
        <v/>
      </c>
      <c r="E2834" s="344"/>
      <c r="F2834" s="256"/>
      <c r="G2834" s="256"/>
      <c r="H2834" s="307"/>
      <c r="I2834" s="183"/>
      <c r="R2834" s="8">
        <f t="shared" si="388"/>
        <v>0</v>
      </c>
      <c r="S2834" s="8">
        <f>VLOOKUP($D2834,{"29 - Psychiatrie (Erwachsene)",1;"30 - Kinder- und Jugendpsychiatrie",1;"297 - stationsäquivalente Behandlung in der Erwachsenenpsychiatrie (29)",1;"307 - stationsäquivalente Behandlung in der Kinder- und Jugendpsychiatrie (30)",1;"31 - Psychosomatik",1;"",0;0,0},2,0)</f>
        <v>0</v>
      </c>
      <c r="T2834" s="8">
        <f t="shared" si="394"/>
        <v>0</v>
      </c>
      <c r="U2834" s="8">
        <f t="shared" si="396"/>
        <v>0</v>
      </c>
      <c r="V2834" s="8">
        <f t="shared" si="389"/>
        <v>0</v>
      </c>
      <c r="W2834" s="8">
        <f t="shared" si="390"/>
        <v>0</v>
      </c>
      <c r="X2834" s="8">
        <f t="shared" si="391"/>
        <v>0</v>
      </c>
      <c r="Y2834" s="8" t="str">
        <f t="shared" si="392"/>
        <v/>
      </c>
      <c r="Z2834" s="8" t="str">
        <f>VLOOKUP($D2834,{"29 - Psychiatrie (Erwachsene)","BGI";"297 - stationsäquivalente Behandlung in der Erwachsenenpsychiatrie (29)","BGI";"30 - Kinder- und Jugendpsychiatrie","BGII";"307 - stationsäquivalente Behandlung in der Kinder- und Jugendpsychiatrie (30)","BGII";"31 - Psychosomatik","BGI";"","LEER";0,"Leer"},2,0)</f>
        <v>LEER</v>
      </c>
      <c r="AA2834" s="8" t="str">
        <f t="shared" si="393"/>
        <v>Stationen</v>
      </c>
    </row>
    <row r="2835" spans="2:27" ht="15" customHeight="1" x14ac:dyDescent="0.25">
      <c r="B2835" s="76" t="str">
        <f t="shared" si="395"/>
        <v>!!!</v>
      </c>
      <c r="C2835" s="310" t="str">
        <f>IF(LEN($E2835)&gt;0,VLOOKUP(TEXT($E2835,0),'Angaben Stationen'!$E$14:$V$215,17,0),"")</f>
        <v/>
      </c>
      <c r="D2835" s="254" t="str">
        <f>IF(LEN($E2835)&gt;0,VLOOKUP(TEXT($E2835,0),'Angaben Stationen'!$E$14:$V$215,18,0),"")</f>
        <v/>
      </c>
      <c r="E2835" s="344"/>
      <c r="F2835" s="256"/>
      <c r="G2835" s="256"/>
      <c r="H2835" s="307"/>
      <c r="I2835" s="183"/>
      <c r="R2835" s="8">
        <f t="shared" si="388"/>
        <v>0</v>
      </c>
      <c r="S2835" s="8">
        <f>VLOOKUP($D2835,{"29 - Psychiatrie (Erwachsene)",1;"30 - Kinder- und Jugendpsychiatrie",1;"297 - stationsäquivalente Behandlung in der Erwachsenenpsychiatrie (29)",1;"307 - stationsäquivalente Behandlung in der Kinder- und Jugendpsychiatrie (30)",1;"31 - Psychosomatik",1;"",0;0,0},2,0)</f>
        <v>0</v>
      </c>
      <c r="T2835" s="8">
        <f t="shared" si="394"/>
        <v>0</v>
      </c>
      <c r="U2835" s="8">
        <f t="shared" si="396"/>
        <v>0</v>
      </c>
      <c r="V2835" s="8">
        <f t="shared" si="389"/>
        <v>0</v>
      </c>
      <c r="W2835" s="8">
        <f t="shared" si="390"/>
        <v>0</v>
      </c>
      <c r="X2835" s="8">
        <f t="shared" si="391"/>
        <v>0</v>
      </c>
      <c r="Y2835" s="8" t="str">
        <f t="shared" si="392"/>
        <v/>
      </c>
      <c r="Z2835" s="8" t="str">
        <f>VLOOKUP($D2835,{"29 - Psychiatrie (Erwachsene)","BGI";"297 - stationsäquivalente Behandlung in der Erwachsenenpsychiatrie (29)","BGI";"30 - Kinder- und Jugendpsychiatrie","BGII";"307 - stationsäquivalente Behandlung in der Kinder- und Jugendpsychiatrie (30)","BGII";"31 - Psychosomatik","BGI";"","LEER";0,"Leer"},2,0)</f>
        <v>LEER</v>
      </c>
      <c r="AA2835" s="8" t="str">
        <f t="shared" si="393"/>
        <v>Stationen</v>
      </c>
    </row>
    <row r="2836" spans="2:27" ht="15" customHeight="1" x14ac:dyDescent="0.25">
      <c r="B2836" s="76" t="str">
        <f t="shared" si="395"/>
        <v>!!!</v>
      </c>
      <c r="C2836" s="310" t="str">
        <f>IF(LEN($E2836)&gt;0,VLOOKUP(TEXT($E2836,0),'Angaben Stationen'!$E$14:$V$215,17,0),"")</f>
        <v/>
      </c>
      <c r="D2836" s="254" t="str">
        <f>IF(LEN($E2836)&gt;0,VLOOKUP(TEXT($E2836,0),'Angaben Stationen'!$E$14:$V$215,18,0),"")</f>
        <v/>
      </c>
      <c r="E2836" s="344"/>
      <c r="F2836" s="256"/>
      <c r="G2836" s="256"/>
      <c r="H2836" s="307"/>
      <c r="I2836" s="183"/>
      <c r="R2836" s="8">
        <f t="shared" si="388"/>
        <v>0</v>
      </c>
      <c r="S2836" s="8">
        <f>VLOOKUP($D2836,{"29 - Psychiatrie (Erwachsene)",1;"30 - Kinder- und Jugendpsychiatrie",1;"297 - stationsäquivalente Behandlung in der Erwachsenenpsychiatrie (29)",1;"307 - stationsäquivalente Behandlung in der Kinder- und Jugendpsychiatrie (30)",1;"31 - Psychosomatik",1;"",0;0,0},2,0)</f>
        <v>0</v>
      </c>
      <c r="T2836" s="8">
        <f t="shared" si="394"/>
        <v>0</v>
      </c>
      <c r="U2836" s="8">
        <f t="shared" si="396"/>
        <v>0</v>
      </c>
      <c r="V2836" s="8">
        <f t="shared" si="389"/>
        <v>0</v>
      </c>
      <c r="W2836" s="8">
        <f t="shared" si="390"/>
        <v>0</v>
      </c>
      <c r="X2836" s="8">
        <f t="shared" si="391"/>
        <v>0</v>
      </c>
      <c r="Y2836" s="8" t="str">
        <f t="shared" si="392"/>
        <v/>
      </c>
      <c r="Z2836" s="8" t="str">
        <f>VLOOKUP($D2836,{"29 - Psychiatrie (Erwachsene)","BGI";"297 - stationsäquivalente Behandlung in der Erwachsenenpsychiatrie (29)","BGI";"30 - Kinder- und Jugendpsychiatrie","BGII";"307 - stationsäquivalente Behandlung in der Kinder- und Jugendpsychiatrie (30)","BGII";"31 - Psychosomatik","BGI";"","LEER";0,"Leer"},2,0)</f>
        <v>LEER</v>
      </c>
      <c r="AA2836" s="8" t="str">
        <f t="shared" si="393"/>
        <v>Stationen</v>
      </c>
    </row>
    <row r="2837" spans="2:27" ht="15" customHeight="1" x14ac:dyDescent="0.25">
      <c r="B2837" s="76" t="str">
        <f t="shared" si="395"/>
        <v>!!!</v>
      </c>
      <c r="C2837" s="310" t="str">
        <f>IF(LEN($E2837)&gt;0,VLOOKUP(TEXT($E2837,0),'Angaben Stationen'!$E$14:$V$215,17,0),"")</f>
        <v/>
      </c>
      <c r="D2837" s="254" t="str">
        <f>IF(LEN($E2837)&gt;0,VLOOKUP(TEXT($E2837,0),'Angaben Stationen'!$E$14:$V$215,18,0),"")</f>
        <v/>
      </c>
      <c r="E2837" s="344"/>
      <c r="F2837" s="256"/>
      <c r="G2837" s="256"/>
      <c r="H2837" s="307"/>
      <c r="I2837" s="183"/>
      <c r="R2837" s="8">
        <f t="shared" si="388"/>
        <v>0</v>
      </c>
      <c r="S2837" s="8">
        <f>VLOOKUP($D2837,{"29 - Psychiatrie (Erwachsene)",1;"30 - Kinder- und Jugendpsychiatrie",1;"297 - stationsäquivalente Behandlung in der Erwachsenenpsychiatrie (29)",1;"307 - stationsäquivalente Behandlung in der Kinder- und Jugendpsychiatrie (30)",1;"31 - Psychosomatik",1;"",0;0,0},2,0)</f>
        <v>0</v>
      </c>
      <c r="T2837" s="8">
        <f t="shared" si="394"/>
        <v>0</v>
      </c>
      <c r="U2837" s="8">
        <f t="shared" si="396"/>
        <v>0</v>
      </c>
      <c r="V2837" s="8">
        <f t="shared" si="389"/>
        <v>0</v>
      </c>
      <c r="W2837" s="8">
        <f t="shared" si="390"/>
        <v>0</v>
      </c>
      <c r="X2837" s="8">
        <f t="shared" si="391"/>
        <v>0</v>
      </c>
      <c r="Y2837" s="8" t="str">
        <f t="shared" si="392"/>
        <v/>
      </c>
      <c r="Z2837" s="8" t="str">
        <f>VLOOKUP($D2837,{"29 - Psychiatrie (Erwachsene)","BGI";"297 - stationsäquivalente Behandlung in der Erwachsenenpsychiatrie (29)","BGI";"30 - Kinder- und Jugendpsychiatrie","BGII";"307 - stationsäquivalente Behandlung in der Kinder- und Jugendpsychiatrie (30)","BGII";"31 - Psychosomatik","BGI";"","LEER";0,"Leer"},2,0)</f>
        <v>LEER</v>
      </c>
      <c r="AA2837" s="8" t="str">
        <f t="shared" si="393"/>
        <v>Stationen</v>
      </c>
    </row>
    <row r="2838" spans="2:27" ht="15" customHeight="1" x14ac:dyDescent="0.25">
      <c r="B2838" s="76" t="str">
        <f t="shared" si="395"/>
        <v>!!!</v>
      </c>
      <c r="C2838" s="310" t="str">
        <f>IF(LEN($E2838)&gt;0,VLOOKUP(TEXT($E2838,0),'Angaben Stationen'!$E$14:$V$215,17,0),"")</f>
        <v/>
      </c>
      <c r="D2838" s="254" t="str">
        <f>IF(LEN($E2838)&gt;0,VLOOKUP(TEXT($E2838,0),'Angaben Stationen'!$E$14:$V$215,18,0),"")</f>
        <v/>
      </c>
      <c r="E2838" s="344"/>
      <c r="F2838" s="256"/>
      <c r="G2838" s="256"/>
      <c r="H2838" s="307"/>
      <c r="I2838" s="183"/>
      <c r="R2838" s="8">
        <f t="shared" si="388"/>
        <v>0</v>
      </c>
      <c r="S2838" s="8">
        <f>VLOOKUP($D2838,{"29 - Psychiatrie (Erwachsene)",1;"30 - Kinder- und Jugendpsychiatrie",1;"297 - stationsäquivalente Behandlung in der Erwachsenenpsychiatrie (29)",1;"307 - stationsäquivalente Behandlung in der Kinder- und Jugendpsychiatrie (30)",1;"31 - Psychosomatik",1;"",0;0,0},2,0)</f>
        <v>0</v>
      </c>
      <c r="T2838" s="8">
        <f t="shared" si="394"/>
        <v>0</v>
      </c>
      <c r="U2838" s="8">
        <f t="shared" si="396"/>
        <v>0</v>
      </c>
      <c r="V2838" s="8">
        <f t="shared" si="389"/>
        <v>0</v>
      </c>
      <c r="W2838" s="8">
        <f t="shared" si="390"/>
        <v>0</v>
      </c>
      <c r="X2838" s="8">
        <f t="shared" si="391"/>
        <v>0</v>
      </c>
      <c r="Y2838" s="8" t="str">
        <f t="shared" si="392"/>
        <v/>
      </c>
      <c r="Z2838" s="8" t="str">
        <f>VLOOKUP($D2838,{"29 - Psychiatrie (Erwachsene)","BGI";"297 - stationsäquivalente Behandlung in der Erwachsenenpsychiatrie (29)","BGI";"30 - Kinder- und Jugendpsychiatrie","BGII";"307 - stationsäquivalente Behandlung in der Kinder- und Jugendpsychiatrie (30)","BGII";"31 - Psychosomatik","BGI";"","LEER";0,"Leer"},2,0)</f>
        <v>LEER</v>
      </c>
      <c r="AA2838" s="8" t="str">
        <f t="shared" si="393"/>
        <v>Stationen</v>
      </c>
    </row>
    <row r="2839" spans="2:27" ht="15" customHeight="1" x14ac:dyDescent="0.25">
      <c r="B2839" s="76" t="str">
        <f t="shared" si="395"/>
        <v>!!!</v>
      </c>
      <c r="C2839" s="310" t="str">
        <f>IF(LEN($E2839)&gt;0,VLOOKUP(TEXT($E2839,0),'Angaben Stationen'!$E$14:$V$215,17,0),"")</f>
        <v/>
      </c>
      <c r="D2839" s="254" t="str">
        <f>IF(LEN($E2839)&gt;0,VLOOKUP(TEXT($E2839,0),'Angaben Stationen'!$E$14:$V$215,18,0),"")</f>
        <v/>
      </c>
      <c r="E2839" s="344"/>
      <c r="F2839" s="256"/>
      <c r="G2839" s="256"/>
      <c r="H2839" s="307"/>
      <c r="I2839" s="183"/>
      <c r="R2839" s="8">
        <f t="shared" si="388"/>
        <v>0</v>
      </c>
      <c r="S2839" s="8">
        <f>VLOOKUP($D2839,{"29 - Psychiatrie (Erwachsene)",1;"30 - Kinder- und Jugendpsychiatrie",1;"297 - stationsäquivalente Behandlung in der Erwachsenenpsychiatrie (29)",1;"307 - stationsäquivalente Behandlung in der Kinder- und Jugendpsychiatrie (30)",1;"31 - Psychosomatik",1;"",0;0,0},2,0)</f>
        <v>0</v>
      </c>
      <c r="T2839" s="8">
        <f t="shared" si="394"/>
        <v>0</v>
      </c>
      <c r="U2839" s="8">
        <f t="shared" si="396"/>
        <v>0</v>
      </c>
      <c r="V2839" s="8">
        <f t="shared" si="389"/>
        <v>0</v>
      </c>
      <c r="W2839" s="8">
        <f t="shared" si="390"/>
        <v>0</v>
      </c>
      <c r="X2839" s="8">
        <f t="shared" si="391"/>
        <v>0</v>
      </c>
      <c r="Y2839" s="8" t="str">
        <f t="shared" si="392"/>
        <v/>
      </c>
      <c r="Z2839" s="8" t="str">
        <f>VLOOKUP($D2839,{"29 - Psychiatrie (Erwachsene)","BGI";"297 - stationsäquivalente Behandlung in der Erwachsenenpsychiatrie (29)","BGI";"30 - Kinder- und Jugendpsychiatrie","BGII";"307 - stationsäquivalente Behandlung in der Kinder- und Jugendpsychiatrie (30)","BGII";"31 - Psychosomatik","BGI";"","LEER";0,"Leer"},2,0)</f>
        <v>LEER</v>
      </c>
      <c r="AA2839" s="8" t="str">
        <f t="shared" si="393"/>
        <v>Stationen</v>
      </c>
    </row>
    <row r="2840" spans="2:27" ht="15" customHeight="1" x14ac:dyDescent="0.25">
      <c r="B2840" s="76" t="str">
        <f t="shared" si="395"/>
        <v>!!!</v>
      </c>
      <c r="C2840" s="310" t="str">
        <f>IF(LEN($E2840)&gt;0,VLOOKUP(TEXT($E2840,0),'Angaben Stationen'!$E$14:$V$215,17,0),"")</f>
        <v/>
      </c>
      <c r="D2840" s="254" t="str">
        <f>IF(LEN($E2840)&gt;0,VLOOKUP(TEXT($E2840,0),'Angaben Stationen'!$E$14:$V$215,18,0),"")</f>
        <v/>
      </c>
      <c r="E2840" s="344"/>
      <c r="F2840" s="256"/>
      <c r="G2840" s="256"/>
      <c r="H2840" s="307"/>
      <c r="I2840" s="183"/>
      <c r="R2840" s="8">
        <f t="shared" si="388"/>
        <v>0</v>
      </c>
      <c r="S2840" s="8">
        <f>VLOOKUP($D2840,{"29 - Psychiatrie (Erwachsene)",1;"30 - Kinder- und Jugendpsychiatrie",1;"297 - stationsäquivalente Behandlung in der Erwachsenenpsychiatrie (29)",1;"307 - stationsäquivalente Behandlung in der Kinder- und Jugendpsychiatrie (30)",1;"31 - Psychosomatik",1;"",0;0,0},2,0)</f>
        <v>0</v>
      </c>
      <c r="T2840" s="8">
        <f t="shared" si="394"/>
        <v>0</v>
      </c>
      <c r="U2840" s="8">
        <f t="shared" si="396"/>
        <v>0</v>
      </c>
      <c r="V2840" s="8">
        <f t="shared" si="389"/>
        <v>0</v>
      </c>
      <c r="W2840" s="8">
        <f t="shared" si="390"/>
        <v>0</v>
      </c>
      <c r="X2840" s="8">
        <f t="shared" si="391"/>
        <v>0</v>
      </c>
      <c r="Y2840" s="8" t="str">
        <f t="shared" si="392"/>
        <v/>
      </c>
      <c r="Z2840" s="8" t="str">
        <f>VLOOKUP($D2840,{"29 - Psychiatrie (Erwachsene)","BGI";"297 - stationsäquivalente Behandlung in der Erwachsenenpsychiatrie (29)","BGI";"30 - Kinder- und Jugendpsychiatrie","BGII";"307 - stationsäquivalente Behandlung in der Kinder- und Jugendpsychiatrie (30)","BGII";"31 - Psychosomatik","BGI";"","LEER";0,"Leer"},2,0)</f>
        <v>LEER</v>
      </c>
      <c r="AA2840" s="8" t="str">
        <f t="shared" si="393"/>
        <v>Stationen</v>
      </c>
    </row>
    <row r="2841" spans="2:27" ht="15" customHeight="1" x14ac:dyDescent="0.25">
      <c r="B2841" s="76" t="str">
        <f t="shared" si="395"/>
        <v>!!!</v>
      </c>
      <c r="C2841" s="310" t="str">
        <f>IF(LEN($E2841)&gt;0,VLOOKUP(TEXT($E2841,0),'Angaben Stationen'!$E$14:$V$215,17,0),"")</f>
        <v/>
      </c>
      <c r="D2841" s="254" t="str">
        <f>IF(LEN($E2841)&gt;0,VLOOKUP(TEXT($E2841,0),'Angaben Stationen'!$E$14:$V$215,18,0),"")</f>
        <v/>
      </c>
      <c r="E2841" s="344"/>
      <c r="F2841" s="256"/>
      <c r="G2841" s="256"/>
      <c r="H2841" s="307"/>
      <c r="I2841" s="183"/>
      <c r="R2841" s="8">
        <f t="shared" si="388"/>
        <v>0</v>
      </c>
      <c r="S2841" s="8">
        <f>VLOOKUP($D2841,{"29 - Psychiatrie (Erwachsene)",1;"30 - Kinder- und Jugendpsychiatrie",1;"297 - stationsäquivalente Behandlung in der Erwachsenenpsychiatrie (29)",1;"307 - stationsäquivalente Behandlung in der Kinder- und Jugendpsychiatrie (30)",1;"31 - Psychosomatik",1;"",0;0,0},2,0)</f>
        <v>0</v>
      </c>
      <c r="T2841" s="8">
        <f t="shared" si="394"/>
        <v>0</v>
      </c>
      <c r="U2841" s="8">
        <f t="shared" si="396"/>
        <v>0</v>
      </c>
      <c r="V2841" s="8">
        <f t="shared" si="389"/>
        <v>0</v>
      </c>
      <c r="W2841" s="8">
        <f t="shared" si="390"/>
        <v>0</v>
      </c>
      <c r="X2841" s="8">
        <f t="shared" si="391"/>
        <v>0</v>
      </c>
      <c r="Y2841" s="8" t="str">
        <f t="shared" si="392"/>
        <v/>
      </c>
      <c r="Z2841" s="8" t="str">
        <f>VLOOKUP($D2841,{"29 - Psychiatrie (Erwachsene)","BGI";"297 - stationsäquivalente Behandlung in der Erwachsenenpsychiatrie (29)","BGI";"30 - Kinder- und Jugendpsychiatrie","BGII";"307 - stationsäquivalente Behandlung in der Kinder- und Jugendpsychiatrie (30)","BGII";"31 - Psychosomatik","BGI";"","LEER";0,"Leer"},2,0)</f>
        <v>LEER</v>
      </c>
      <c r="AA2841" s="8" t="str">
        <f t="shared" si="393"/>
        <v>Stationen</v>
      </c>
    </row>
    <row r="2842" spans="2:27" ht="15" customHeight="1" x14ac:dyDescent="0.25">
      <c r="B2842" s="76" t="str">
        <f t="shared" si="395"/>
        <v>!!!</v>
      </c>
      <c r="C2842" s="310" t="str">
        <f>IF(LEN($E2842)&gt;0,VLOOKUP(TEXT($E2842,0),'Angaben Stationen'!$E$14:$V$215,17,0),"")</f>
        <v/>
      </c>
      <c r="D2842" s="254" t="str">
        <f>IF(LEN($E2842)&gt;0,VLOOKUP(TEXT($E2842,0),'Angaben Stationen'!$E$14:$V$215,18,0),"")</f>
        <v/>
      </c>
      <c r="E2842" s="344"/>
      <c r="F2842" s="256"/>
      <c r="G2842" s="256"/>
      <c r="H2842" s="307"/>
      <c r="I2842" s="183"/>
      <c r="R2842" s="8">
        <f t="shared" si="388"/>
        <v>0</v>
      </c>
      <c r="S2842" s="8">
        <f>VLOOKUP($D2842,{"29 - Psychiatrie (Erwachsene)",1;"30 - Kinder- und Jugendpsychiatrie",1;"297 - stationsäquivalente Behandlung in der Erwachsenenpsychiatrie (29)",1;"307 - stationsäquivalente Behandlung in der Kinder- und Jugendpsychiatrie (30)",1;"31 - Psychosomatik",1;"",0;0,0},2,0)</f>
        <v>0</v>
      </c>
      <c r="T2842" s="8">
        <f t="shared" si="394"/>
        <v>0</v>
      </c>
      <c r="U2842" s="8">
        <f t="shared" si="396"/>
        <v>0</v>
      </c>
      <c r="V2842" s="8">
        <f t="shared" si="389"/>
        <v>0</v>
      </c>
      <c r="W2842" s="8">
        <f t="shared" si="390"/>
        <v>0</v>
      </c>
      <c r="X2842" s="8">
        <f t="shared" si="391"/>
        <v>0</v>
      </c>
      <c r="Y2842" s="8" t="str">
        <f t="shared" si="392"/>
        <v/>
      </c>
      <c r="Z2842" s="8" t="str">
        <f>VLOOKUP($D2842,{"29 - Psychiatrie (Erwachsene)","BGI";"297 - stationsäquivalente Behandlung in der Erwachsenenpsychiatrie (29)","BGI";"30 - Kinder- und Jugendpsychiatrie","BGII";"307 - stationsäquivalente Behandlung in der Kinder- und Jugendpsychiatrie (30)","BGII";"31 - Psychosomatik","BGI";"","LEER";0,"Leer"},2,0)</f>
        <v>LEER</v>
      </c>
      <c r="AA2842" s="8" t="str">
        <f t="shared" si="393"/>
        <v>Stationen</v>
      </c>
    </row>
    <row r="2843" spans="2:27" ht="15" customHeight="1" x14ac:dyDescent="0.25">
      <c r="B2843" s="76" t="str">
        <f t="shared" si="395"/>
        <v>!!!</v>
      </c>
      <c r="C2843" s="310" t="str">
        <f>IF(LEN($E2843)&gt;0,VLOOKUP(TEXT($E2843,0),'Angaben Stationen'!$E$14:$V$215,17,0),"")</f>
        <v/>
      </c>
      <c r="D2843" s="254" t="str">
        <f>IF(LEN($E2843)&gt;0,VLOOKUP(TEXT($E2843,0),'Angaben Stationen'!$E$14:$V$215,18,0),"")</f>
        <v/>
      </c>
      <c r="E2843" s="344"/>
      <c r="F2843" s="256"/>
      <c r="G2843" s="256"/>
      <c r="H2843" s="307"/>
      <c r="I2843" s="183"/>
      <c r="R2843" s="8">
        <f t="shared" si="388"/>
        <v>0</v>
      </c>
      <c r="S2843" s="8">
        <f>VLOOKUP($D2843,{"29 - Psychiatrie (Erwachsene)",1;"30 - Kinder- und Jugendpsychiatrie",1;"297 - stationsäquivalente Behandlung in der Erwachsenenpsychiatrie (29)",1;"307 - stationsäquivalente Behandlung in der Kinder- und Jugendpsychiatrie (30)",1;"31 - Psychosomatik",1;"",0;0,0},2,0)</f>
        <v>0</v>
      </c>
      <c r="T2843" s="8">
        <f t="shared" si="394"/>
        <v>0</v>
      </c>
      <c r="U2843" s="8">
        <f t="shared" si="396"/>
        <v>0</v>
      </c>
      <c r="V2843" s="8">
        <f t="shared" si="389"/>
        <v>0</v>
      </c>
      <c r="W2843" s="8">
        <f t="shared" si="390"/>
        <v>0</v>
      </c>
      <c r="X2843" s="8">
        <f t="shared" si="391"/>
        <v>0</v>
      </c>
      <c r="Y2843" s="8" t="str">
        <f t="shared" si="392"/>
        <v/>
      </c>
      <c r="Z2843" s="8" t="str">
        <f>VLOOKUP($D2843,{"29 - Psychiatrie (Erwachsene)","BGI";"297 - stationsäquivalente Behandlung in der Erwachsenenpsychiatrie (29)","BGI";"30 - Kinder- und Jugendpsychiatrie","BGII";"307 - stationsäquivalente Behandlung in der Kinder- und Jugendpsychiatrie (30)","BGII";"31 - Psychosomatik","BGI";"","LEER";0,"Leer"},2,0)</f>
        <v>LEER</v>
      </c>
      <c r="AA2843" s="8" t="str">
        <f t="shared" si="393"/>
        <v>Stationen</v>
      </c>
    </row>
    <row r="2844" spans="2:27" ht="15" customHeight="1" x14ac:dyDescent="0.25">
      <c r="B2844" s="76" t="str">
        <f t="shared" si="395"/>
        <v>!!!</v>
      </c>
      <c r="C2844" s="310" t="str">
        <f>IF(LEN($E2844)&gt;0,VLOOKUP(TEXT($E2844,0),'Angaben Stationen'!$E$14:$V$215,17,0),"")</f>
        <v/>
      </c>
      <c r="D2844" s="254" t="str">
        <f>IF(LEN($E2844)&gt;0,VLOOKUP(TEXT($E2844,0),'Angaben Stationen'!$E$14:$V$215,18,0),"")</f>
        <v/>
      </c>
      <c r="E2844" s="344"/>
      <c r="F2844" s="256"/>
      <c r="G2844" s="256"/>
      <c r="H2844" s="307"/>
      <c r="I2844" s="183"/>
      <c r="R2844" s="8">
        <f t="shared" si="388"/>
        <v>0</v>
      </c>
      <c r="S2844" s="8">
        <f>VLOOKUP($D2844,{"29 - Psychiatrie (Erwachsene)",1;"30 - Kinder- und Jugendpsychiatrie",1;"297 - stationsäquivalente Behandlung in der Erwachsenenpsychiatrie (29)",1;"307 - stationsäquivalente Behandlung in der Kinder- und Jugendpsychiatrie (30)",1;"31 - Psychosomatik",1;"",0;0,0},2,0)</f>
        <v>0</v>
      </c>
      <c r="T2844" s="8">
        <f t="shared" si="394"/>
        <v>0</v>
      </c>
      <c r="U2844" s="8">
        <f t="shared" si="396"/>
        <v>0</v>
      </c>
      <c r="V2844" s="8">
        <f t="shared" si="389"/>
        <v>0</v>
      </c>
      <c r="W2844" s="8">
        <f t="shared" si="390"/>
        <v>0</v>
      </c>
      <c r="X2844" s="8">
        <f t="shared" si="391"/>
        <v>0</v>
      </c>
      <c r="Y2844" s="8" t="str">
        <f t="shared" si="392"/>
        <v/>
      </c>
      <c r="Z2844" s="8" t="str">
        <f>VLOOKUP($D2844,{"29 - Psychiatrie (Erwachsene)","BGI";"297 - stationsäquivalente Behandlung in der Erwachsenenpsychiatrie (29)","BGI";"30 - Kinder- und Jugendpsychiatrie","BGII";"307 - stationsäquivalente Behandlung in der Kinder- und Jugendpsychiatrie (30)","BGII";"31 - Psychosomatik","BGI";"","LEER";0,"Leer"},2,0)</f>
        <v>LEER</v>
      </c>
      <c r="AA2844" s="8" t="str">
        <f t="shared" si="393"/>
        <v>Stationen</v>
      </c>
    </row>
    <row r="2845" spans="2:27" ht="15" customHeight="1" x14ac:dyDescent="0.25">
      <c r="B2845" s="76" t="str">
        <f t="shared" si="395"/>
        <v>!!!</v>
      </c>
      <c r="C2845" s="310" t="str">
        <f>IF(LEN($E2845)&gt;0,VLOOKUP(TEXT($E2845,0),'Angaben Stationen'!$E$14:$V$215,17,0),"")</f>
        <v/>
      </c>
      <c r="D2845" s="254" t="str">
        <f>IF(LEN($E2845)&gt;0,VLOOKUP(TEXT($E2845,0),'Angaben Stationen'!$E$14:$V$215,18,0),"")</f>
        <v/>
      </c>
      <c r="E2845" s="344"/>
      <c r="F2845" s="256"/>
      <c r="G2845" s="256"/>
      <c r="H2845" s="307"/>
      <c r="I2845" s="183"/>
      <c r="R2845" s="8">
        <f t="shared" si="388"/>
        <v>0</v>
      </c>
      <c r="S2845" s="8">
        <f>VLOOKUP($D2845,{"29 - Psychiatrie (Erwachsene)",1;"30 - Kinder- und Jugendpsychiatrie",1;"297 - stationsäquivalente Behandlung in der Erwachsenenpsychiatrie (29)",1;"307 - stationsäquivalente Behandlung in der Kinder- und Jugendpsychiatrie (30)",1;"31 - Psychosomatik",1;"",0;0,0},2,0)</f>
        <v>0</v>
      </c>
      <c r="T2845" s="8">
        <f t="shared" si="394"/>
        <v>0</v>
      </c>
      <c r="U2845" s="8">
        <f t="shared" si="396"/>
        <v>0</v>
      </c>
      <c r="V2845" s="8">
        <f t="shared" si="389"/>
        <v>0</v>
      </c>
      <c r="W2845" s="8">
        <f t="shared" si="390"/>
        <v>0</v>
      </c>
      <c r="X2845" s="8">
        <f t="shared" si="391"/>
        <v>0</v>
      </c>
      <c r="Y2845" s="8" t="str">
        <f t="shared" si="392"/>
        <v/>
      </c>
      <c r="Z2845" s="8" t="str">
        <f>VLOOKUP($D2845,{"29 - Psychiatrie (Erwachsene)","BGI";"297 - stationsäquivalente Behandlung in der Erwachsenenpsychiatrie (29)","BGI";"30 - Kinder- und Jugendpsychiatrie","BGII";"307 - stationsäquivalente Behandlung in der Kinder- und Jugendpsychiatrie (30)","BGII";"31 - Psychosomatik","BGI";"","LEER";0,"Leer"},2,0)</f>
        <v>LEER</v>
      </c>
      <c r="AA2845" s="8" t="str">
        <f t="shared" si="393"/>
        <v>Stationen</v>
      </c>
    </row>
    <row r="2846" spans="2:27" ht="15" customHeight="1" x14ac:dyDescent="0.25">
      <c r="B2846" s="76" t="str">
        <f t="shared" si="395"/>
        <v>!!!</v>
      </c>
      <c r="C2846" s="310" t="str">
        <f>IF(LEN($E2846)&gt;0,VLOOKUP(TEXT($E2846,0),'Angaben Stationen'!$E$14:$V$215,17,0),"")</f>
        <v/>
      </c>
      <c r="D2846" s="254" t="str">
        <f>IF(LEN($E2846)&gt;0,VLOOKUP(TEXT($E2846,0),'Angaben Stationen'!$E$14:$V$215,18,0),"")</f>
        <v/>
      </c>
      <c r="E2846" s="344"/>
      <c r="F2846" s="256"/>
      <c r="G2846" s="256"/>
      <c r="H2846" s="307"/>
      <c r="I2846" s="183"/>
      <c r="R2846" s="8">
        <f t="shared" si="388"/>
        <v>0</v>
      </c>
      <c r="S2846" s="8">
        <f>VLOOKUP($D2846,{"29 - Psychiatrie (Erwachsene)",1;"30 - Kinder- und Jugendpsychiatrie",1;"297 - stationsäquivalente Behandlung in der Erwachsenenpsychiatrie (29)",1;"307 - stationsäquivalente Behandlung in der Kinder- und Jugendpsychiatrie (30)",1;"31 - Psychosomatik",1;"",0;0,0},2,0)</f>
        <v>0</v>
      </c>
      <c r="T2846" s="8">
        <f t="shared" si="394"/>
        <v>0</v>
      </c>
      <c r="U2846" s="8">
        <f t="shared" si="396"/>
        <v>0</v>
      </c>
      <c r="V2846" s="8">
        <f t="shared" si="389"/>
        <v>0</v>
      </c>
      <c r="W2846" s="8">
        <f t="shared" si="390"/>
        <v>0</v>
      </c>
      <c r="X2846" s="8">
        <f t="shared" si="391"/>
        <v>0</v>
      </c>
      <c r="Y2846" s="8" t="str">
        <f t="shared" si="392"/>
        <v/>
      </c>
      <c r="Z2846" s="8" t="str">
        <f>VLOOKUP($D2846,{"29 - Psychiatrie (Erwachsene)","BGI";"297 - stationsäquivalente Behandlung in der Erwachsenenpsychiatrie (29)","BGI";"30 - Kinder- und Jugendpsychiatrie","BGII";"307 - stationsäquivalente Behandlung in der Kinder- und Jugendpsychiatrie (30)","BGII";"31 - Psychosomatik","BGI";"","LEER";0,"Leer"},2,0)</f>
        <v>LEER</v>
      </c>
      <c r="AA2846" s="8" t="str">
        <f t="shared" si="393"/>
        <v>Stationen</v>
      </c>
    </row>
    <row r="2847" spans="2:27" ht="15" customHeight="1" x14ac:dyDescent="0.25">
      <c r="B2847" s="76" t="str">
        <f t="shared" si="395"/>
        <v>!!!</v>
      </c>
      <c r="C2847" s="310" t="str">
        <f>IF(LEN($E2847)&gt;0,VLOOKUP(TEXT($E2847,0),'Angaben Stationen'!$E$14:$V$215,17,0),"")</f>
        <v/>
      </c>
      <c r="D2847" s="254" t="str">
        <f>IF(LEN($E2847)&gt;0,VLOOKUP(TEXT($E2847,0),'Angaben Stationen'!$E$14:$V$215,18,0),"")</f>
        <v/>
      </c>
      <c r="E2847" s="344"/>
      <c r="F2847" s="256"/>
      <c r="G2847" s="256"/>
      <c r="H2847" s="307"/>
      <c r="I2847" s="183"/>
      <c r="R2847" s="8">
        <f t="shared" si="388"/>
        <v>0</v>
      </c>
      <c r="S2847" s="8">
        <f>VLOOKUP($D2847,{"29 - Psychiatrie (Erwachsene)",1;"30 - Kinder- und Jugendpsychiatrie",1;"297 - stationsäquivalente Behandlung in der Erwachsenenpsychiatrie (29)",1;"307 - stationsäquivalente Behandlung in der Kinder- und Jugendpsychiatrie (30)",1;"31 - Psychosomatik",1;"",0;0,0},2,0)</f>
        <v>0</v>
      </c>
      <c r="T2847" s="8">
        <f t="shared" si="394"/>
        <v>0</v>
      </c>
      <c r="U2847" s="8">
        <f t="shared" si="396"/>
        <v>0</v>
      </c>
      <c r="V2847" s="8">
        <f t="shared" si="389"/>
        <v>0</v>
      </c>
      <c r="W2847" s="8">
        <f t="shared" si="390"/>
        <v>0</v>
      </c>
      <c r="X2847" s="8">
        <f t="shared" si="391"/>
        <v>0</v>
      </c>
      <c r="Y2847" s="8" t="str">
        <f t="shared" si="392"/>
        <v/>
      </c>
      <c r="Z2847" s="8" t="str">
        <f>VLOOKUP($D2847,{"29 - Psychiatrie (Erwachsene)","BGI";"297 - stationsäquivalente Behandlung in der Erwachsenenpsychiatrie (29)","BGI";"30 - Kinder- und Jugendpsychiatrie","BGII";"307 - stationsäquivalente Behandlung in der Kinder- und Jugendpsychiatrie (30)","BGII";"31 - Psychosomatik","BGI";"","LEER";0,"Leer"},2,0)</f>
        <v>LEER</v>
      </c>
      <c r="AA2847" s="8" t="str">
        <f t="shared" si="393"/>
        <v>Stationen</v>
      </c>
    </row>
    <row r="2848" spans="2:27" ht="15" customHeight="1" x14ac:dyDescent="0.25">
      <c r="B2848" s="76" t="str">
        <f t="shared" si="395"/>
        <v>!!!</v>
      </c>
      <c r="C2848" s="310" t="str">
        <f>IF(LEN($E2848)&gt;0,VLOOKUP(TEXT($E2848,0),'Angaben Stationen'!$E$14:$V$215,17,0),"")</f>
        <v/>
      </c>
      <c r="D2848" s="254" t="str">
        <f>IF(LEN($E2848)&gt;0,VLOOKUP(TEXT($E2848,0),'Angaben Stationen'!$E$14:$V$215,18,0),"")</f>
        <v/>
      </c>
      <c r="E2848" s="344"/>
      <c r="F2848" s="256"/>
      <c r="G2848" s="256"/>
      <c r="H2848" s="307"/>
      <c r="I2848" s="183"/>
      <c r="R2848" s="8">
        <f t="shared" si="388"/>
        <v>0</v>
      </c>
      <c r="S2848" s="8">
        <f>VLOOKUP($D2848,{"29 - Psychiatrie (Erwachsene)",1;"30 - Kinder- und Jugendpsychiatrie",1;"297 - stationsäquivalente Behandlung in der Erwachsenenpsychiatrie (29)",1;"307 - stationsäquivalente Behandlung in der Kinder- und Jugendpsychiatrie (30)",1;"31 - Psychosomatik",1;"",0;0,0},2,0)</f>
        <v>0</v>
      </c>
      <c r="T2848" s="8">
        <f t="shared" si="394"/>
        <v>0</v>
      </c>
      <c r="U2848" s="8">
        <f t="shared" si="396"/>
        <v>0</v>
      </c>
      <c r="V2848" s="8">
        <f t="shared" si="389"/>
        <v>0</v>
      </c>
      <c r="W2848" s="8">
        <f t="shared" si="390"/>
        <v>0</v>
      </c>
      <c r="X2848" s="8">
        <f t="shared" si="391"/>
        <v>0</v>
      </c>
      <c r="Y2848" s="8" t="str">
        <f t="shared" si="392"/>
        <v/>
      </c>
      <c r="Z2848" s="8" t="str">
        <f>VLOOKUP($D2848,{"29 - Psychiatrie (Erwachsene)","BGI";"297 - stationsäquivalente Behandlung in der Erwachsenenpsychiatrie (29)","BGI";"30 - Kinder- und Jugendpsychiatrie","BGII";"307 - stationsäquivalente Behandlung in der Kinder- und Jugendpsychiatrie (30)","BGII";"31 - Psychosomatik","BGI";"","LEER";0,"Leer"},2,0)</f>
        <v>LEER</v>
      </c>
      <c r="AA2848" s="8" t="str">
        <f t="shared" si="393"/>
        <v>Stationen</v>
      </c>
    </row>
    <row r="2849" spans="2:27" ht="15" customHeight="1" x14ac:dyDescent="0.25">
      <c r="B2849" s="76" t="str">
        <f t="shared" si="395"/>
        <v>!!!</v>
      </c>
      <c r="C2849" s="310" t="str">
        <f>IF(LEN($E2849)&gt;0,VLOOKUP(TEXT($E2849,0),'Angaben Stationen'!$E$14:$V$215,17,0),"")</f>
        <v/>
      </c>
      <c r="D2849" s="254" t="str">
        <f>IF(LEN($E2849)&gt;0,VLOOKUP(TEXT($E2849,0),'Angaben Stationen'!$E$14:$V$215,18,0),"")</f>
        <v/>
      </c>
      <c r="E2849" s="344"/>
      <c r="F2849" s="256"/>
      <c r="G2849" s="256"/>
      <c r="H2849" s="307"/>
      <c r="I2849" s="183"/>
      <c r="R2849" s="8">
        <f t="shared" si="388"/>
        <v>0</v>
      </c>
      <c r="S2849" s="8">
        <f>VLOOKUP($D2849,{"29 - Psychiatrie (Erwachsene)",1;"30 - Kinder- und Jugendpsychiatrie",1;"297 - stationsäquivalente Behandlung in der Erwachsenenpsychiatrie (29)",1;"307 - stationsäquivalente Behandlung in der Kinder- und Jugendpsychiatrie (30)",1;"31 - Psychosomatik",1;"",0;0,0},2,0)</f>
        <v>0</v>
      </c>
      <c r="T2849" s="8">
        <f t="shared" si="394"/>
        <v>0</v>
      </c>
      <c r="U2849" s="8">
        <f t="shared" si="396"/>
        <v>0</v>
      </c>
      <c r="V2849" s="8">
        <f t="shared" si="389"/>
        <v>0</v>
      </c>
      <c r="W2849" s="8">
        <f t="shared" si="390"/>
        <v>0</v>
      </c>
      <c r="X2849" s="8">
        <f t="shared" si="391"/>
        <v>0</v>
      </c>
      <c r="Y2849" s="8" t="str">
        <f t="shared" si="392"/>
        <v/>
      </c>
      <c r="Z2849" s="8" t="str">
        <f>VLOOKUP($D2849,{"29 - Psychiatrie (Erwachsene)","BGI";"297 - stationsäquivalente Behandlung in der Erwachsenenpsychiatrie (29)","BGI";"30 - Kinder- und Jugendpsychiatrie","BGII";"307 - stationsäquivalente Behandlung in der Kinder- und Jugendpsychiatrie (30)","BGII";"31 - Psychosomatik","BGI";"","LEER";0,"Leer"},2,0)</f>
        <v>LEER</v>
      </c>
      <c r="AA2849" s="8" t="str">
        <f t="shared" si="393"/>
        <v>Stationen</v>
      </c>
    </row>
    <row r="2850" spans="2:27" ht="15" customHeight="1" x14ac:dyDescent="0.25">
      <c r="B2850" s="76" t="str">
        <f t="shared" si="395"/>
        <v>!!!</v>
      </c>
      <c r="C2850" s="310" t="str">
        <f>IF(LEN($E2850)&gt;0,VLOOKUP(TEXT($E2850,0),'Angaben Stationen'!$E$14:$V$215,17,0),"")</f>
        <v/>
      </c>
      <c r="D2850" s="254" t="str">
        <f>IF(LEN($E2850)&gt;0,VLOOKUP(TEXT($E2850,0),'Angaben Stationen'!$E$14:$V$215,18,0),"")</f>
        <v/>
      </c>
      <c r="E2850" s="344"/>
      <c r="F2850" s="256"/>
      <c r="G2850" s="256"/>
      <c r="H2850" s="307"/>
      <c r="I2850" s="183"/>
      <c r="R2850" s="8">
        <f t="shared" ref="R2850:R2913" si="397">IF(LEN(B2850)&gt;0,0,1)</f>
        <v>0</v>
      </c>
      <c r="S2850" s="8">
        <f>VLOOKUP($D2850,{"29 - Psychiatrie (Erwachsene)",1;"30 - Kinder- und Jugendpsychiatrie",1;"297 - stationsäquivalente Behandlung in der Erwachsenenpsychiatrie (29)",1;"307 - stationsäquivalente Behandlung in der Kinder- und Jugendpsychiatrie (30)",1;"31 - Psychosomatik",1;"",0;0,0},2,0)</f>
        <v>0</v>
      </c>
      <c r="T2850" s="8">
        <f t="shared" si="394"/>
        <v>0</v>
      </c>
      <c r="U2850" s="8">
        <f t="shared" si="396"/>
        <v>0</v>
      </c>
      <c r="V2850" s="8">
        <f t="shared" ref="V2850:V2913" si="398">IF(VALUE($F2850)&gt;0,1,0)</f>
        <v>0</v>
      </c>
      <c r="W2850" s="8">
        <f t="shared" ref="W2850:W2913" si="399">IF(LEN($G2850)&gt;0,1,0)</f>
        <v>0</v>
      </c>
      <c r="X2850" s="8">
        <f t="shared" ref="X2850:X2913" si="400">IF(LEN($H2850)&gt;0,1,0)</f>
        <v>0</v>
      </c>
      <c r="Y2850" s="8" t="str">
        <f t="shared" ref="Y2850:Y2913" si="401">IF($D2850&lt;&gt;"","MonatII","")</f>
        <v/>
      </c>
      <c r="Z2850" s="8" t="str">
        <f>VLOOKUP($D2850,{"29 - Psychiatrie (Erwachsene)","BGI";"297 - stationsäquivalente Behandlung in der Erwachsenenpsychiatrie (29)","BGI";"30 - Kinder- und Jugendpsychiatrie","BGII";"307 - stationsäquivalente Behandlung in der Kinder- und Jugendpsychiatrie (30)","BGII";"31 - Psychosomatik","BGI";"","LEER";0,"Leer"},2,0)</f>
        <v>LEER</v>
      </c>
      <c r="AA2850" s="8" t="str">
        <f t="shared" ref="AA2850:AA2913" si="402">"Stationen"</f>
        <v>Stationen</v>
      </c>
    </row>
    <row r="2851" spans="2:27" ht="15" customHeight="1" x14ac:dyDescent="0.25">
      <c r="B2851" s="76" t="str">
        <f t="shared" si="395"/>
        <v>!!!</v>
      </c>
      <c r="C2851" s="310" t="str">
        <f>IF(LEN($E2851)&gt;0,VLOOKUP(TEXT($E2851,0),'Angaben Stationen'!$E$14:$V$215,17,0),"")</f>
        <v/>
      </c>
      <c r="D2851" s="254" t="str">
        <f>IF(LEN($E2851)&gt;0,VLOOKUP(TEXT($E2851,0),'Angaben Stationen'!$E$14:$V$215,18,0),"")</f>
        <v/>
      </c>
      <c r="E2851" s="344"/>
      <c r="F2851" s="256"/>
      <c r="G2851" s="256"/>
      <c r="H2851" s="307"/>
      <c r="I2851" s="183"/>
      <c r="R2851" s="8">
        <f t="shared" si="397"/>
        <v>0</v>
      </c>
      <c r="S2851" s="8">
        <f>VLOOKUP($D2851,{"29 - Psychiatrie (Erwachsene)",1;"30 - Kinder- und Jugendpsychiatrie",1;"297 - stationsäquivalente Behandlung in der Erwachsenenpsychiatrie (29)",1;"307 - stationsäquivalente Behandlung in der Kinder- und Jugendpsychiatrie (30)",1;"31 - Psychosomatik",1;"",0;0,0},2,0)</f>
        <v>0</v>
      </c>
      <c r="T2851" s="8">
        <f t="shared" si="394"/>
        <v>0</v>
      </c>
      <c r="U2851" s="8">
        <f t="shared" si="396"/>
        <v>0</v>
      </c>
      <c r="V2851" s="8">
        <f t="shared" si="398"/>
        <v>0</v>
      </c>
      <c r="W2851" s="8">
        <f t="shared" si="399"/>
        <v>0</v>
      </c>
      <c r="X2851" s="8">
        <f t="shared" si="400"/>
        <v>0</v>
      </c>
      <c r="Y2851" s="8" t="str">
        <f t="shared" si="401"/>
        <v/>
      </c>
      <c r="Z2851" s="8" t="str">
        <f>VLOOKUP($D2851,{"29 - Psychiatrie (Erwachsene)","BGI";"297 - stationsäquivalente Behandlung in der Erwachsenenpsychiatrie (29)","BGI";"30 - Kinder- und Jugendpsychiatrie","BGII";"307 - stationsäquivalente Behandlung in der Kinder- und Jugendpsychiatrie (30)","BGII";"31 - Psychosomatik","BGI";"","LEER";0,"Leer"},2,0)</f>
        <v>LEER</v>
      </c>
      <c r="AA2851" s="8" t="str">
        <f t="shared" si="402"/>
        <v>Stationen</v>
      </c>
    </row>
    <row r="2852" spans="2:27" ht="15" customHeight="1" x14ac:dyDescent="0.25">
      <c r="B2852" s="76" t="str">
        <f t="shared" si="395"/>
        <v>!!!</v>
      </c>
      <c r="C2852" s="310" t="str">
        <f>IF(LEN($E2852)&gt;0,VLOOKUP(TEXT($E2852,0),'Angaben Stationen'!$E$14:$V$215,17,0),"")</f>
        <v/>
      </c>
      <c r="D2852" s="254" t="str">
        <f>IF(LEN($E2852)&gt;0,VLOOKUP(TEXT($E2852,0),'Angaben Stationen'!$E$14:$V$215,18,0),"")</f>
        <v/>
      </c>
      <c r="E2852" s="344"/>
      <c r="F2852" s="256"/>
      <c r="G2852" s="256"/>
      <c r="H2852" s="307"/>
      <c r="I2852" s="183"/>
      <c r="R2852" s="8">
        <f t="shared" si="397"/>
        <v>0</v>
      </c>
      <c r="S2852" s="8">
        <f>VLOOKUP($D2852,{"29 - Psychiatrie (Erwachsene)",1;"30 - Kinder- und Jugendpsychiatrie",1;"297 - stationsäquivalente Behandlung in der Erwachsenenpsychiatrie (29)",1;"307 - stationsäquivalente Behandlung in der Kinder- und Jugendpsychiatrie (30)",1;"31 - Psychosomatik",1;"",0;0,0},2,0)</f>
        <v>0</v>
      </c>
      <c r="T2852" s="8">
        <f t="shared" si="394"/>
        <v>0</v>
      </c>
      <c r="U2852" s="8">
        <f t="shared" si="396"/>
        <v>0</v>
      </c>
      <c r="V2852" s="8">
        <f t="shared" si="398"/>
        <v>0</v>
      </c>
      <c r="W2852" s="8">
        <f t="shared" si="399"/>
        <v>0</v>
      </c>
      <c r="X2852" s="8">
        <f t="shared" si="400"/>
        <v>0</v>
      </c>
      <c r="Y2852" s="8" t="str">
        <f t="shared" si="401"/>
        <v/>
      </c>
      <c r="Z2852" s="8" t="str">
        <f>VLOOKUP($D2852,{"29 - Psychiatrie (Erwachsene)","BGI";"297 - stationsäquivalente Behandlung in der Erwachsenenpsychiatrie (29)","BGI";"30 - Kinder- und Jugendpsychiatrie","BGII";"307 - stationsäquivalente Behandlung in der Kinder- und Jugendpsychiatrie (30)","BGII";"31 - Psychosomatik","BGI";"","LEER";0,"Leer"},2,0)</f>
        <v>LEER</v>
      </c>
      <c r="AA2852" s="8" t="str">
        <f t="shared" si="402"/>
        <v>Stationen</v>
      </c>
    </row>
    <row r="2853" spans="2:27" ht="15" customHeight="1" x14ac:dyDescent="0.25">
      <c r="B2853" s="76" t="str">
        <f t="shared" si="395"/>
        <v>!!!</v>
      </c>
      <c r="C2853" s="310" t="str">
        <f>IF(LEN($E2853)&gt;0,VLOOKUP(TEXT($E2853,0),'Angaben Stationen'!$E$14:$V$215,17,0),"")</f>
        <v/>
      </c>
      <c r="D2853" s="254" t="str">
        <f>IF(LEN($E2853)&gt;0,VLOOKUP(TEXT($E2853,0),'Angaben Stationen'!$E$14:$V$215,18,0),"")</f>
        <v/>
      </c>
      <c r="E2853" s="344"/>
      <c r="F2853" s="256"/>
      <c r="G2853" s="256"/>
      <c r="H2853" s="307"/>
      <c r="I2853" s="183"/>
      <c r="R2853" s="8">
        <f t="shared" si="397"/>
        <v>0</v>
      </c>
      <c r="S2853" s="8">
        <f>VLOOKUP($D2853,{"29 - Psychiatrie (Erwachsene)",1;"30 - Kinder- und Jugendpsychiatrie",1;"297 - stationsäquivalente Behandlung in der Erwachsenenpsychiatrie (29)",1;"307 - stationsäquivalente Behandlung in der Kinder- und Jugendpsychiatrie (30)",1;"31 - Psychosomatik",1;"",0;0,0},2,0)</f>
        <v>0</v>
      </c>
      <c r="T2853" s="8">
        <f t="shared" si="394"/>
        <v>0</v>
      </c>
      <c r="U2853" s="8">
        <f t="shared" si="396"/>
        <v>0</v>
      </c>
      <c r="V2853" s="8">
        <f t="shared" si="398"/>
        <v>0</v>
      </c>
      <c r="W2853" s="8">
        <f t="shared" si="399"/>
        <v>0</v>
      </c>
      <c r="X2853" s="8">
        <f t="shared" si="400"/>
        <v>0</v>
      </c>
      <c r="Y2853" s="8" t="str">
        <f t="shared" si="401"/>
        <v/>
      </c>
      <c r="Z2853" s="8" t="str">
        <f>VLOOKUP($D2853,{"29 - Psychiatrie (Erwachsene)","BGI";"297 - stationsäquivalente Behandlung in der Erwachsenenpsychiatrie (29)","BGI";"30 - Kinder- und Jugendpsychiatrie","BGII";"307 - stationsäquivalente Behandlung in der Kinder- und Jugendpsychiatrie (30)","BGII";"31 - Psychosomatik","BGI";"","LEER";0,"Leer"},2,0)</f>
        <v>LEER</v>
      </c>
      <c r="AA2853" s="8" t="str">
        <f t="shared" si="402"/>
        <v>Stationen</v>
      </c>
    </row>
    <row r="2854" spans="2:27" ht="15" customHeight="1" x14ac:dyDescent="0.25">
      <c r="B2854" s="76" t="str">
        <f t="shared" si="395"/>
        <v>!!!</v>
      </c>
      <c r="C2854" s="310" t="str">
        <f>IF(LEN($E2854)&gt;0,VLOOKUP(TEXT($E2854,0),'Angaben Stationen'!$E$14:$V$215,17,0),"")</f>
        <v/>
      </c>
      <c r="D2854" s="254" t="str">
        <f>IF(LEN($E2854)&gt;0,VLOOKUP(TEXT($E2854,0),'Angaben Stationen'!$E$14:$V$215,18,0),"")</f>
        <v/>
      </c>
      <c r="E2854" s="344"/>
      <c r="F2854" s="256"/>
      <c r="G2854" s="256"/>
      <c r="H2854" s="307"/>
      <c r="I2854" s="183"/>
      <c r="R2854" s="8">
        <f t="shared" si="397"/>
        <v>0</v>
      </c>
      <c r="S2854" s="8">
        <f>VLOOKUP($D2854,{"29 - Psychiatrie (Erwachsene)",1;"30 - Kinder- und Jugendpsychiatrie",1;"297 - stationsäquivalente Behandlung in der Erwachsenenpsychiatrie (29)",1;"307 - stationsäquivalente Behandlung in der Kinder- und Jugendpsychiatrie (30)",1;"31 - Psychosomatik",1;"",0;0,0},2,0)</f>
        <v>0</v>
      </c>
      <c r="T2854" s="8">
        <f t="shared" ref="T2854:T2917" si="403">IF(LEN($C2854)&gt;0,1,0)</f>
        <v>0</v>
      </c>
      <c r="U2854" s="8">
        <f t="shared" si="396"/>
        <v>0</v>
      </c>
      <c r="V2854" s="8">
        <f t="shared" si="398"/>
        <v>0</v>
      </c>
      <c r="W2854" s="8">
        <f t="shared" si="399"/>
        <v>0</v>
      </c>
      <c r="X2854" s="8">
        <f t="shared" si="400"/>
        <v>0</v>
      </c>
      <c r="Y2854" s="8" t="str">
        <f t="shared" si="401"/>
        <v/>
      </c>
      <c r="Z2854" s="8" t="str">
        <f>VLOOKUP($D2854,{"29 - Psychiatrie (Erwachsene)","BGI";"297 - stationsäquivalente Behandlung in der Erwachsenenpsychiatrie (29)","BGI";"30 - Kinder- und Jugendpsychiatrie","BGII";"307 - stationsäquivalente Behandlung in der Kinder- und Jugendpsychiatrie (30)","BGII";"31 - Psychosomatik","BGI";"","LEER";0,"Leer"},2,0)</f>
        <v>LEER</v>
      </c>
      <c r="AA2854" s="8" t="str">
        <f t="shared" si="402"/>
        <v>Stationen</v>
      </c>
    </row>
    <row r="2855" spans="2:27" ht="15" customHeight="1" x14ac:dyDescent="0.25">
      <c r="B2855" s="76" t="str">
        <f t="shared" si="395"/>
        <v>!!!</v>
      </c>
      <c r="C2855" s="310" t="str">
        <f>IF(LEN($E2855)&gt;0,VLOOKUP(TEXT($E2855,0),'Angaben Stationen'!$E$14:$V$215,17,0),"")</f>
        <v/>
      </c>
      <c r="D2855" s="254" t="str">
        <f>IF(LEN($E2855)&gt;0,VLOOKUP(TEXT($E2855,0),'Angaben Stationen'!$E$14:$V$215,18,0),"")</f>
        <v/>
      </c>
      <c r="E2855" s="344"/>
      <c r="F2855" s="256"/>
      <c r="G2855" s="256"/>
      <c r="H2855" s="307"/>
      <c r="I2855" s="183"/>
      <c r="R2855" s="8">
        <f t="shared" si="397"/>
        <v>0</v>
      </c>
      <c r="S2855" s="8">
        <f>VLOOKUP($D2855,{"29 - Psychiatrie (Erwachsene)",1;"30 - Kinder- und Jugendpsychiatrie",1;"297 - stationsäquivalente Behandlung in der Erwachsenenpsychiatrie (29)",1;"307 - stationsäquivalente Behandlung in der Kinder- und Jugendpsychiatrie (30)",1;"31 - Psychosomatik",1;"",0;0,0},2,0)</f>
        <v>0</v>
      </c>
      <c r="T2855" s="8">
        <f t="shared" si="403"/>
        <v>0</v>
      </c>
      <c r="U2855" s="8">
        <f t="shared" si="396"/>
        <v>0</v>
      </c>
      <c r="V2855" s="8">
        <f t="shared" si="398"/>
        <v>0</v>
      </c>
      <c r="W2855" s="8">
        <f t="shared" si="399"/>
        <v>0</v>
      </c>
      <c r="X2855" s="8">
        <f t="shared" si="400"/>
        <v>0</v>
      </c>
      <c r="Y2855" s="8" t="str">
        <f t="shared" si="401"/>
        <v/>
      </c>
      <c r="Z2855" s="8" t="str">
        <f>VLOOKUP($D2855,{"29 - Psychiatrie (Erwachsene)","BGI";"297 - stationsäquivalente Behandlung in der Erwachsenenpsychiatrie (29)","BGI";"30 - Kinder- und Jugendpsychiatrie","BGII";"307 - stationsäquivalente Behandlung in der Kinder- und Jugendpsychiatrie (30)","BGII";"31 - Psychosomatik","BGI";"","LEER";0,"Leer"},2,0)</f>
        <v>LEER</v>
      </c>
      <c r="AA2855" s="8" t="str">
        <f t="shared" si="402"/>
        <v>Stationen</v>
      </c>
    </row>
    <row r="2856" spans="2:27" ht="15" customHeight="1" x14ac:dyDescent="0.25">
      <c r="B2856" s="76" t="str">
        <f t="shared" si="395"/>
        <v>!!!</v>
      </c>
      <c r="C2856" s="310" t="str">
        <f>IF(LEN($E2856)&gt;0,VLOOKUP(TEXT($E2856,0),'Angaben Stationen'!$E$14:$V$215,17,0),"")</f>
        <v/>
      </c>
      <c r="D2856" s="254" t="str">
        <f>IF(LEN($E2856)&gt;0,VLOOKUP(TEXT($E2856,0),'Angaben Stationen'!$E$14:$V$215,18,0),"")</f>
        <v/>
      </c>
      <c r="E2856" s="344"/>
      <c r="F2856" s="256"/>
      <c r="G2856" s="256"/>
      <c r="H2856" s="307"/>
      <c r="I2856" s="183"/>
      <c r="R2856" s="8">
        <f t="shared" si="397"/>
        <v>0</v>
      </c>
      <c r="S2856" s="8">
        <f>VLOOKUP($D2856,{"29 - Psychiatrie (Erwachsene)",1;"30 - Kinder- und Jugendpsychiatrie",1;"297 - stationsäquivalente Behandlung in der Erwachsenenpsychiatrie (29)",1;"307 - stationsäquivalente Behandlung in der Kinder- und Jugendpsychiatrie (30)",1;"31 - Psychosomatik",1;"",0;0,0},2,0)</f>
        <v>0</v>
      </c>
      <c r="T2856" s="8">
        <f t="shared" si="403"/>
        <v>0</v>
      </c>
      <c r="U2856" s="8">
        <f t="shared" si="396"/>
        <v>0</v>
      </c>
      <c r="V2856" s="8">
        <f t="shared" si="398"/>
        <v>0</v>
      </c>
      <c r="W2856" s="8">
        <f t="shared" si="399"/>
        <v>0</v>
      </c>
      <c r="X2856" s="8">
        <f t="shared" si="400"/>
        <v>0</v>
      </c>
      <c r="Y2856" s="8" t="str">
        <f t="shared" si="401"/>
        <v/>
      </c>
      <c r="Z2856" s="8" t="str">
        <f>VLOOKUP($D2856,{"29 - Psychiatrie (Erwachsene)","BGI";"297 - stationsäquivalente Behandlung in der Erwachsenenpsychiatrie (29)","BGI";"30 - Kinder- und Jugendpsychiatrie","BGII";"307 - stationsäquivalente Behandlung in der Kinder- und Jugendpsychiatrie (30)","BGII";"31 - Psychosomatik","BGI";"","LEER";0,"Leer"},2,0)</f>
        <v>LEER</v>
      </c>
      <c r="AA2856" s="8" t="str">
        <f t="shared" si="402"/>
        <v>Stationen</v>
      </c>
    </row>
    <row r="2857" spans="2:27" ht="15" customHeight="1" x14ac:dyDescent="0.25">
      <c r="B2857" s="76" t="str">
        <f t="shared" si="395"/>
        <v>!!!</v>
      </c>
      <c r="C2857" s="310" t="str">
        <f>IF(LEN($E2857)&gt;0,VLOOKUP(TEXT($E2857,0),'Angaben Stationen'!$E$14:$V$215,17,0),"")</f>
        <v/>
      </c>
      <c r="D2857" s="254" t="str">
        <f>IF(LEN($E2857)&gt;0,VLOOKUP(TEXT($E2857,0),'Angaben Stationen'!$E$14:$V$215,18,0),"")</f>
        <v/>
      </c>
      <c r="E2857" s="344"/>
      <c r="F2857" s="256"/>
      <c r="G2857" s="256"/>
      <c r="H2857" s="307"/>
      <c r="I2857" s="183"/>
      <c r="R2857" s="8">
        <f t="shared" si="397"/>
        <v>0</v>
      </c>
      <c r="S2857" s="8">
        <f>VLOOKUP($D2857,{"29 - Psychiatrie (Erwachsene)",1;"30 - Kinder- und Jugendpsychiatrie",1;"297 - stationsäquivalente Behandlung in der Erwachsenenpsychiatrie (29)",1;"307 - stationsäquivalente Behandlung in der Kinder- und Jugendpsychiatrie (30)",1;"31 - Psychosomatik",1;"",0;0,0},2,0)</f>
        <v>0</v>
      </c>
      <c r="T2857" s="8">
        <f t="shared" si="403"/>
        <v>0</v>
      </c>
      <c r="U2857" s="8">
        <f t="shared" si="396"/>
        <v>0</v>
      </c>
      <c r="V2857" s="8">
        <f t="shared" si="398"/>
        <v>0</v>
      </c>
      <c r="W2857" s="8">
        <f t="shared" si="399"/>
        <v>0</v>
      </c>
      <c r="X2857" s="8">
        <f t="shared" si="400"/>
        <v>0</v>
      </c>
      <c r="Y2857" s="8" t="str">
        <f t="shared" si="401"/>
        <v/>
      </c>
      <c r="Z2857" s="8" t="str">
        <f>VLOOKUP($D2857,{"29 - Psychiatrie (Erwachsene)","BGI";"297 - stationsäquivalente Behandlung in der Erwachsenenpsychiatrie (29)","BGI";"30 - Kinder- und Jugendpsychiatrie","BGII";"307 - stationsäquivalente Behandlung in der Kinder- und Jugendpsychiatrie (30)","BGII";"31 - Psychosomatik","BGI";"","LEER";0,"Leer"},2,0)</f>
        <v>LEER</v>
      </c>
      <c r="AA2857" s="8" t="str">
        <f t="shared" si="402"/>
        <v>Stationen</v>
      </c>
    </row>
    <row r="2858" spans="2:27" ht="15" customHeight="1" x14ac:dyDescent="0.25">
      <c r="B2858" s="76" t="str">
        <f t="shared" si="395"/>
        <v>!!!</v>
      </c>
      <c r="C2858" s="310" t="str">
        <f>IF(LEN($E2858)&gt;0,VLOOKUP(TEXT($E2858,0),'Angaben Stationen'!$E$14:$V$215,17,0),"")</f>
        <v/>
      </c>
      <c r="D2858" s="254" t="str">
        <f>IF(LEN($E2858)&gt;0,VLOOKUP(TEXT($E2858,0),'Angaben Stationen'!$E$14:$V$215,18,0),"")</f>
        <v/>
      </c>
      <c r="E2858" s="344"/>
      <c r="F2858" s="256"/>
      <c r="G2858" s="256"/>
      <c r="H2858" s="307"/>
      <c r="I2858" s="183"/>
      <c r="R2858" s="8">
        <f t="shared" si="397"/>
        <v>0</v>
      </c>
      <c r="S2858" s="8">
        <f>VLOOKUP($D2858,{"29 - Psychiatrie (Erwachsene)",1;"30 - Kinder- und Jugendpsychiatrie",1;"297 - stationsäquivalente Behandlung in der Erwachsenenpsychiatrie (29)",1;"307 - stationsäquivalente Behandlung in der Kinder- und Jugendpsychiatrie (30)",1;"31 - Psychosomatik",1;"",0;0,0},2,0)</f>
        <v>0</v>
      </c>
      <c r="T2858" s="8">
        <f t="shared" si="403"/>
        <v>0</v>
      </c>
      <c r="U2858" s="8">
        <f t="shared" si="396"/>
        <v>0</v>
      </c>
      <c r="V2858" s="8">
        <f t="shared" si="398"/>
        <v>0</v>
      </c>
      <c r="W2858" s="8">
        <f t="shared" si="399"/>
        <v>0</v>
      </c>
      <c r="X2858" s="8">
        <f t="shared" si="400"/>
        <v>0</v>
      </c>
      <c r="Y2858" s="8" t="str">
        <f t="shared" si="401"/>
        <v/>
      </c>
      <c r="Z2858" s="8" t="str">
        <f>VLOOKUP($D2858,{"29 - Psychiatrie (Erwachsene)","BGI";"297 - stationsäquivalente Behandlung in der Erwachsenenpsychiatrie (29)","BGI";"30 - Kinder- und Jugendpsychiatrie","BGII";"307 - stationsäquivalente Behandlung in der Kinder- und Jugendpsychiatrie (30)","BGII";"31 - Psychosomatik","BGI";"","LEER";0,"Leer"},2,0)</f>
        <v>LEER</v>
      </c>
      <c r="AA2858" s="8" t="str">
        <f t="shared" si="402"/>
        <v>Stationen</v>
      </c>
    </row>
    <row r="2859" spans="2:27" ht="15" customHeight="1" x14ac:dyDescent="0.25">
      <c r="B2859" s="76" t="str">
        <f t="shared" si="395"/>
        <v>!!!</v>
      </c>
      <c r="C2859" s="310" t="str">
        <f>IF(LEN($E2859)&gt;0,VLOOKUP(TEXT($E2859,0),'Angaben Stationen'!$E$14:$V$215,17,0),"")</f>
        <v/>
      </c>
      <c r="D2859" s="254" t="str">
        <f>IF(LEN($E2859)&gt;0,VLOOKUP(TEXT($E2859,0),'Angaben Stationen'!$E$14:$V$215,18,0),"")</f>
        <v/>
      </c>
      <c r="E2859" s="344"/>
      <c r="F2859" s="256"/>
      <c r="G2859" s="256"/>
      <c r="H2859" s="307"/>
      <c r="I2859" s="183"/>
      <c r="R2859" s="8">
        <f t="shared" si="397"/>
        <v>0</v>
      </c>
      <c r="S2859" s="8">
        <f>VLOOKUP($D2859,{"29 - Psychiatrie (Erwachsene)",1;"30 - Kinder- und Jugendpsychiatrie",1;"297 - stationsäquivalente Behandlung in der Erwachsenenpsychiatrie (29)",1;"307 - stationsäquivalente Behandlung in der Kinder- und Jugendpsychiatrie (30)",1;"31 - Psychosomatik",1;"",0;0,0},2,0)</f>
        <v>0</v>
      </c>
      <c r="T2859" s="8">
        <f t="shared" si="403"/>
        <v>0</v>
      </c>
      <c r="U2859" s="8">
        <f t="shared" si="396"/>
        <v>0</v>
      </c>
      <c r="V2859" s="8">
        <f t="shared" si="398"/>
        <v>0</v>
      </c>
      <c r="W2859" s="8">
        <f t="shared" si="399"/>
        <v>0</v>
      </c>
      <c r="X2859" s="8">
        <f t="shared" si="400"/>
        <v>0</v>
      </c>
      <c r="Y2859" s="8" t="str">
        <f t="shared" si="401"/>
        <v/>
      </c>
      <c r="Z2859" s="8" t="str">
        <f>VLOOKUP($D2859,{"29 - Psychiatrie (Erwachsene)","BGI";"297 - stationsäquivalente Behandlung in der Erwachsenenpsychiatrie (29)","BGI";"30 - Kinder- und Jugendpsychiatrie","BGII";"307 - stationsäquivalente Behandlung in der Kinder- und Jugendpsychiatrie (30)","BGII";"31 - Psychosomatik","BGI";"","LEER";0,"Leer"},2,0)</f>
        <v>LEER</v>
      </c>
      <c r="AA2859" s="8" t="str">
        <f t="shared" si="402"/>
        <v>Stationen</v>
      </c>
    </row>
    <row r="2860" spans="2:27" ht="15" customHeight="1" x14ac:dyDescent="0.25">
      <c r="B2860" s="76" t="str">
        <f t="shared" si="395"/>
        <v>!!!</v>
      </c>
      <c r="C2860" s="310" t="str">
        <f>IF(LEN($E2860)&gt;0,VLOOKUP(TEXT($E2860,0),'Angaben Stationen'!$E$14:$V$215,17,0),"")</f>
        <v/>
      </c>
      <c r="D2860" s="254" t="str">
        <f>IF(LEN($E2860)&gt;0,VLOOKUP(TEXT($E2860,0),'Angaben Stationen'!$E$14:$V$215,18,0),"")</f>
        <v/>
      </c>
      <c r="E2860" s="344"/>
      <c r="F2860" s="256"/>
      <c r="G2860" s="256"/>
      <c r="H2860" s="307"/>
      <c r="I2860" s="183"/>
      <c r="R2860" s="8">
        <f t="shared" si="397"/>
        <v>0</v>
      </c>
      <c r="S2860" s="8">
        <f>VLOOKUP($D2860,{"29 - Psychiatrie (Erwachsene)",1;"30 - Kinder- und Jugendpsychiatrie",1;"297 - stationsäquivalente Behandlung in der Erwachsenenpsychiatrie (29)",1;"307 - stationsäquivalente Behandlung in der Kinder- und Jugendpsychiatrie (30)",1;"31 - Psychosomatik",1;"",0;0,0},2,0)</f>
        <v>0</v>
      </c>
      <c r="T2860" s="8">
        <f t="shared" si="403"/>
        <v>0</v>
      </c>
      <c r="U2860" s="8">
        <f t="shared" si="396"/>
        <v>0</v>
      </c>
      <c r="V2860" s="8">
        <f t="shared" si="398"/>
        <v>0</v>
      </c>
      <c r="W2860" s="8">
        <f t="shared" si="399"/>
        <v>0</v>
      </c>
      <c r="X2860" s="8">
        <f t="shared" si="400"/>
        <v>0</v>
      </c>
      <c r="Y2860" s="8" t="str">
        <f t="shared" si="401"/>
        <v/>
      </c>
      <c r="Z2860" s="8" t="str">
        <f>VLOOKUP($D2860,{"29 - Psychiatrie (Erwachsene)","BGI";"297 - stationsäquivalente Behandlung in der Erwachsenenpsychiatrie (29)","BGI";"30 - Kinder- und Jugendpsychiatrie","BGII";"307 - stationsäquivalente Behandlung in der Kinder- und Jugendpsychiatrie (30)","BGII";"31 - Psychosomatik","BGI";"","LEER";0,"Leer"},2,0)</f>
        <v>LEER</v>
      </c>
      <c r="AA2860" s="8" t="str">
        <f t="shared" si="402"/>
        <v>Stationen</v>
      </c>
    </row>
    <row r="2861" spans="2:27" ht="15" customHeight="1" x14ac:dyDescent="0.25">
      <c r="B2861" s="76" t="str">
        <f t="shared" si="395"/>
        <v>!!!</v>
      </c>
      <c r="C2861" s="310" t="str">
        <f>IF(LEN($E2861)&gt;0,VLOOKUP(TEXT($E2861,0),'Angaben Stationen'!$E$14:$V$215,17,0),"")</f>
        <v/>
      </c>
      <c r="D2861" s="254" t="str">
        <f>IF(LEN($E2861)&gt;0,VLOOKUP(TEXT($E2861,0),'Angaben Stationen'!$E$14:$V$215,18,0),"")</f>
        <v/>
      </c>
      <c r="E2861" s="344"/>
      <c r="F2861" s="256"/>
      <c r="G2861" s="256"/>
      <c r="H2861" s="307"/>
      <c r="I2861" s="183"/>
      <c r="R2861" s="8">
        <f t="shared" si="397"/>
        <v>0</v>
      </c>
      <c r="S2861" s="8">
        <f>VLOOKUP($D2861,{"29 - Psychiatrie (Erwachsene)",1;"30 - Kinder- und Jugendpsychiatrie",1;"297 - stationsäquivalente Behandlung in der Erwachsenenpsychiatrie (29)",1;"307 - stationsäquivalente Behandlung in der Kinder- und Jugendpsychiatrie (30)",1;"31 - Psychosomatik",1;"",0;0,0},2,0)</f>
        <v>0</v>
      </c>
      <c r="T2861" s="8">
        <f t="shared" si="403"/>
        <v>0</v>
      </c>
      <c r="U2861" s="8">
        <f t="shared" si="396"/>
        <v>0</v>
      </c>
      <c r="V2861" s="8">
        <f t="shared" si="398"/>
        <v>0</v>
      </c>
      <c r="W2861" s="8">
        <f t="shared" si="399"/>
        <v>0</v>
      </c>
      <c r="X2861" s="8">
        <f t="shared" si="400"/>
        <v>0</v>
      </c>
      <c r="Y2861" s="8" t="str">
        <f t="shared" si="401"/>
        <v/>
      </c>
      <c r="Z2861" s="8" t="str">
        <f>VLOOKUP($D2861,{"29 - Psychiatrie (Erwachsene)","BGI";"297 - stationsäquivalente Behandlung in der Erwachsenenpsychiatrie (29)","BGI";"30 - Kinder- und Jugendpsychiatrie","BGII";"307 - stationsäquivalente Behandlung in der Kinder- und Jugendpsychiatrie (30)","BGII";"31 - Psychosomatik","BGI";"","LEER";0,"Leer"},2,0)</f>
        <v>LEER</v>
      </c>
      <c r="AA2861" s="8" t="str">
        <f t="shared" si="402"/>
        <v>Stationen</v>
      </c>
    </row>
    <row r="2862" spans="2:27" ht="15" customHeight="1" x14ac:dyDescent="0.25">
      <c r="B2862" s="76" t="str">
        <f t="shared" si="395"/>
        <v>!!!</v>
      </c>
      <c r="C2862" s="310" t="str">
        <f>IF(LEN($E2862)&gt;0,VLOOKUP(TEXT($E2862,0),'Angaben Stationen'!$E$14:$V$215,17,0),"")</f>
        <v/>
      </c>
      <c r="D2862" s="254" t="str">
        <f>IF(LEN($E2862)&gt;0,VLOOKUP(TEXT($E2862,0),'Angaben Stationen'!$E$14:$V$215,18,0),"")</f>
        <v/>
      </c>
      <c r="E2862" s="344"/>
      <c r="F2862" s="256"/>
      <c r="G2862" s="256"/>
      <c r="H2862" s="307"/>
      <c r="I2862" s="183"/>
      <c r="R2862" s="8">
        <f t="shared" si="397"/>
        <v>0</v>
      </c>
      <c r="S2862" s="8">
        <f>VLOOKUP($D2862,{"29 - Psychiatrie (Erwachsene)",1;"30 - Kinder- und Jugendpsychiatrie",1;"297 - stationsäquivalente Behandlung in der Erwachsenenpsychiatrie (29)",1;"307 - stationsäquivalente Behandlung in der Kinder- und Jugendpsychiatrie (30)",1;"31 - Psychosomatik",1;"",0;0,0},2,0)</f>
        <v>0</v>
      </c>
      <c r="T2862" s="8">
        <f t="shared" si="403"/>
        <v>0</v>
      </c>
      <c r="U2862" s="8">
        <f t="shared" si="396"/>
        <v>0</v>
      </c>
      <c r="V2862" s="8">
        <f t="shared" si="398"/>
        <v>0</v>
      </c>
      <c r="W2862" s="8">
        <f t="shared" si="399"/>
        <v>0</v>
      </c>
      <c r="X2862" s="8">
        <f t="shared" si="400"/>
        <v>0</v>
      </c>
      <c r="Y2862" s="8" t="str">
        <f t="shared" si="401"/>
        <v/>
      </c>
      <c r="Z2862" s="8" t="str">
        <f>VLOOKUP($D2862,{"29 - Psychiatrie (Erwachsene)","BGI";"297 - stationsäquivalente Behandlung in der Erwachsenenpsychiatrie (29)","BGI";"30 - Kinder- und Jugendpsychiatrie","BGII";"307 - stationsäquivalente Behandlung in der Kinder- und Jugendpsychiatrie (30)","BGII";"31 - Psychosomatik","BGI";"","LEER";0,"Leer"},2,0)</f>
        <v>LEER</v>
      </c>
      <c r="AA2862" s="8" t="str">
        <f t="shared" si="402"/>
        <v>Stationen</v>
      </c>
    </row>
    <row r="2863" spans="2:27" ht="15" customHeight="1" x14ac:dyDescent="0.25">
      <c r="B2863" s="76" t="str">
        <f t="shared" si="395"/>
        <v>!!!</v>
      </c>
      <c r="C2863" s="310" t="str">
        <f>IF(LEN($E2863)&gt;0,VLOOKUP(TEXT($E2863,0),'Angaben Stationen'!$E$14:$V$215,17,0),"")</f>
        <v/>
      </c>
      <c r="D2863" s="254" t="str">
        <f>IF(LEN($E2863)&gt;0,VLOOKUP(TEXT($E2863,0),'Angaben Stationen'!$E$14:$V$215,18,0),"")</f>
        <v/>
      </c>
      <c r="E2863" s="344"/>
      <c r="F2863" s="256"/>
      <c r="G2863" s="256"/>
      <c r="H2863" s="307"/>
      <c r="I2863" s="183"/>
      <c r="R2863" s="8">
        <f t="shared" si="397"/>
        <v>0</v>
      </c>
      <c r="S2863" s="8">
        <f>VLOOKUP($D2863,{"29 - Psychiatrie (Erwachsene)",1;"30 - Kinder- und Jugendpsychiatrie",1;"297 - stationsäquivalente Behandlung in der Erwachsenenpsychiatrie (29)",1;"307 - stationsäquivalente Behandlung in der Kinder- und Jugendpsychiatrie (30)",1;"31 - Psychosomatik",1;"",0;0,0},2,0)</f>
        <v>0</v>
      </c>
      <c r="T2863" s="8">
        <f t="shared" si="403"/>
        <v>0</v>
      </c>
      <c r="U2863" s="8">
        <f t="shared" si="396"/>
        <v>0</v>
      </c>
      <c r="V2863" s="8">
        <f t="shared" si="398"/>
        <v>0</v>
      </c>
      <c r="W2863" s="8">
        <f t="shared" si="399"/>
        <v>0</v>
      </c>
      <c r="X2863" s="8">
        <f t="shared" si="400"/>
        <v>0</v>
      </c>
      <c r="Y2863" s="8" t="str">
        <f t="shared" si="401"/>
        <v/>
      </c>
      <c r="Z2863" s="8" t="str">
        <f>VLOOKUP($D2863,{"29 - Psychiatrie (Erwachsene)","BGI";"297 - stationsäquivalente Behandlung in der Erwachsenenpsychiatrie (29)","BGI";"30 - Kinder- und Jugendpsychiatrie","BGII";"307 - stationsäquivalente Behandlung in der Kinder- und Jugendpsychiatrie (30)","BGII";"31 - Psychosomatik","BGI";"","LEER";0,"Leer"},2,0)</f>
        <v>LEER</v>
      </c>
      <c r="AA2863" s="8" t="str">
        <f t="shared" si="402"/>
        <v>Stationen</v>
      </c>
    </row>
    <row r="2864" spans="2:27" ht="15" customHeight="1" x14ac:dyDescent="0.25">
      <c r="B2864" s="76" t="str">
        <f t="shared" si="395"/>
        <v>!!!</v>
      </c>
      <c r="C2864" s="310" t="str">
        <f>IF(LEN($E2864)&gt;0,VLOOKUP(TEXT($E2864,0),'Angaben Stationen'!$E$14:$V$215,17,0),"")</f>
        <v/>
      </c>
      <c r="D2864" s="254" t="str">
        <f>IF(LEN($E2864)&gt;0,VLOOKUP(TEXT($E2864,0),'Angaben Stationen'!$E$14:$V$215,18,0),"")</f>
        <v/>
      </c>
      <c r="E2864" s="344"/>
      <c r="F2864" s="256"/>
      <c r="G2864" s="256"/>
      <c r="H2864" s="307"/>
      <c r="I2864" s="183"/>
      <c r="R2864" s="8">
        <f t="shared" si="397"/>
        <v>0</v>
      </c>
      <c r="S2864" s="8">
        <f>VLOOKUP($D2864,{"29 - Psychiatrie (Erwachsene)",1;"30 - Kinder- und Jugendpsychiatrie",1;"297 - stationsäquivalente Behandlung in der Erwachsenenpsychiatrie (29)",1;"307 - stationsäquivalente Behandlung in der Kinder- und Jugendpsychiatrie (30)",1;"31 - Psychosomatik",1;"",0;0,0},2,0)</f>
        <v>0</v>
      </c>
      <c r="T2864" s="8">
        <f t="shared" si="403"/>
        <v>0</v>
      </c>
      <c r="U2864" s="8">
        <f t="shared" si="396"/>
        <v>0</v>
      </c>
      <c r="V2864" s="8">
        <f t="shared" si="398"/>
        <v>0</v>
      </c>
      <c r="W2864" s="8">
        <f t="shared" si="399"/>
        <v>0</v>
      </c>
      <c r="X2864" s="8">
        <f t="shared" si="400"/>
        <v>0</v>
      </c>
      <c r="Y2864" s="8" t="str">
        <f t="shared" si="401"/>
        <v/>
      </c>
      <c r="Z2864" s="8" t="str">
        <f>VLOOKUP($D2864,{"29 - Psychiatrie (Erwachsene)","BGI";"297 - stationsäquivalente Behandlung in der Erwachsenenpsychiatrie (29)","BGI";"30 - Kinder- und Jugendpsychiatrie","BGII";"307 - stationsäquivalente Behandlung in der Kinder- und Jugendpsychiatrie (30)","BGII";"31 - Psychosomatik","BGI";"","LEER";0,"Leer"},2,0)</f>
        <v>LEER</v>
      </c>
      <c r="AA2864" s="8" t="str">
        <f t="shared" si="402"/>
        <v>Stationen</v>
      </c>
    </row>
    <row r="2865" spans="2:27" ht="15" customHeight="1" x14ac:dyDescent="0.25">
      <c r="B2865" s="76" t="str">
        <f t="shared" si="395"/>
        <v>!!!</v>
      </c>
      <c r="C2865" s="310" t="str">
        <f>IF(LEN($E2865)&gt;0,VLOOKUP(TEXT($E2865,0),'Angaben Stationen'!$E$14:$V$215,17,0),"")</f>
        <v/>
      </c>
      <c r="D2865" s="254" t="str">
        <f>IF(LEN($E2865)&gt;0,VLOOKUP(TEXT($E2865,0),'Angaben Stationen'!$E$14:$V$215,18,0),"")</f>
        <v/>
      </c>
      <c r="E2865" s="344"/>
      <c r="F2865" s="256"/>
      <c r="G2865" s="256"/>
      <c r="H2865" s="307"/>
      <c r="I2865" s="183"/>
      <c r="R2865" s="8">
        <f t="shared" si="397"/>
        <v>0</v>
      </c>
      <c r="S2865" s="8">
        <f>VLOOKUP($D2865,{"29 - Psychiatrie (Erwachsene)",1;"30 - Kinder- und Jugendpsychiatrie",1;"297 - stationsäquivalente Behandlung in der Erwachsenenpsychiatrie (29)",1;"307 - stationsäquivalente Behandlung in der Kinder- und Jugendpsychiatrie (30)",1;"31 - Psychosomatik",1;"",0;0,0},2,0)</f>
        <v>0</v>
      </c>
      <c r="T2865" s="8">
        <f t="shared" si="403"/>
        <v>0</v>
      </c>
      <c r="U2865" s="8">
        <f t="shared" si="396"/>
        <v>0</v>
      </c>
      <c r="V2865" s="8">
        <f t="shared" si="398"/>
        <v>0</v>
      </c>
      <c r="W2865" s="8">
        <f t="shared" si="399"/>
        <v>0</v>
      </c>
      <c r="X2865" s="8">
        <f t="shared" si="400"/>
        <v>0</v>
      </c>
      <c r="Y2865" s="8" t="str">
        <f t="shared" si="401"/>
        <v/>
      </c>
      <c r="Z2865" s="8" t="str">
        <f>VLOOKUP($D2865,{"29 - Psychiatrie (Erwachsene)","BGI";"297 - stationsäquivalente Behandlung in der Erwachsenenpsychiatrie (29)","BGI";"30 - Kinder- und Jugendpsychiatrie","BGII";"307 - stationsäquivalente Behandlung in der Kinder- und Jugendpsychiatrie (30)","BGII";"31 - Psychosomatik","BGI";"","LEER";0,"Leer"},2,0)</f>
        <v>LEER</v>
      </c>
      <c r="AA2865" s="8" t="str">
        <f t="shared" si="402"/>
        <v>Stationen</v>
      </c>
    </row>
    <row r="2866" spans="2:27" ht="15" customHeight="1" x14ac:dyDescent="0.25">
      <c r="B2866" s="76" t="str">
        <f t="shared" si="395"/>
        <v>!!!</v>
      </c>
      <c r="C2866" s="310" t="str">
        <f>IF(LEN($E2866)&gt;0,VLOOKUP(TEXT($E2866,0),'Angaben Stationen'!$E$14:$V$215,17,0),"")</f>
        <v/>
      </c>
      <c r="D2866" s="254" t="str">
        <f>IF(LEN($E2866)&gt;0,VLOOKUP(TEXT($E2866,0),'Angaben Stationen'!$E$14:$V$215,18,0),"")</f>
        <v/>
      </c>
      <c r="E2866" s="344"/>
      <c r="F2866" s="256"/>
      <c r="G2866" s="256"/>
      <c r="H2866" s="307"/>
      <c r="I2866" s="183"/>
      <c r="R2866" s="8">
        <f t="shared" si="397"/>
        <v>0</v>
      </c>
      <c r="S2866" s="8">
        <f>VLOOKUP($D2866,{"29 - Psychiatrie (Erwachsene)",1;"30 - Kinder- und Jugendpsychiatrie",1;"297 - stationsäquivalente Behandlung in der Erwachsenenpsychiatrie (29)",1;"307 - stationsäquivalente Behandlung in der Kinder- und Jugendpsychiatrie (30)",1;"31 - Psychosomatik",1;"",0;0,0},2,0)</f>
        <v>0</v>
      </c>
      <c r="T2866" s="8">
        <f t="shared" si="403"/>
        <v>0</v>
      </c>
      <c r="U2866" s="8">
        <f t="shared" si="396"/>
        <v>0</v>
      </c>
      <c r="V2866" s="8">
        <f t="shared" si="398"/>
        <v>0</v>
      </c>
      <c r="W2866" s="8">
        <f t="shared" si="399"/>
        <v>0</v>
      </c>
      <c r="X2866" s="8">
        <f t="shared" si="400"/>
        <v>0</v>
      </c>
      <c r="Y2866" s="8" t="str">
        <f t="shared" si="401"/>
        <v/>
      </c>
      <c r="Z2866" s="8" t="str">
        <f>VLOOKUP($D2866,{"29 - Psychiatrie (Erwachsene)","BGI";"297 - stationsäquivalente Behandlung in der Erwachsenenpsychiatrie (29)","BGI";"30 - Kinder- und Jugendpsychiatrie","BGII";"307 - stationsäquivalente Behandlung in der Kinder- und Jugendpsychiatrie (30)","BGII";"31 - Psychosomatik","BGI";"","LEER";0,"Leer"},2,0)</f>
        <v>LEER</v>
      </c>
      <c r="AA2866" s="8" t="str">
        <f t="shared" si="402"/>
        <v>Stationen</v>
      </c>
    </row>
    <row r="2867" spans="2:27" ht="15" customHeight="1" x14ac:dyDescent="0.25">
      <c r="B2867" s="76" t="str">
        <f t="shared" si="395"/>
        <v>!!!</v>
      </c>
      <c r="C2867" s="310" t="str">
        <f>IF(LEN($E2867)&gt;0,VLOOKUP(TEXT($E2867,0),'Angaben Stationen'!$E$14:$V$215,17,0),"")</f>
        <v/>
      </c>
      <c r="D2867" s="254" t="str">
        <f>IF(LEN($E2867)&gt;0,VLOOKUP(TEXT($E2867,0),'Angaben Stationen'!$E$14:$V$215,18,0),"")</f>
        <v/>
      </c>
      <c r="E2867" s="344"/>
      <c r="F2867" s="256"/>
      <c r="G2867" s="256"/>
      <c r="H2867" s="307"/>
      <c r="I2867" s="183"/>
      <c r="R2867" s="8">
        <f t="shared" si="397"/>
        <v>0</v>
      </c>
      <c r="S2867" s="8">
        <f>VLOOKUP($D2867,{"29 - Psychiatrie (Erwachsene)",1;"30 - Kinder- und Jugendpsychiatrie",1;"297 - stationsäquivalente Behandlung in der Erwachsenenpsychiatrie (29)",1;"307 - stationsäquivalente Behandlung in der Kinder- und Jugendpsychiatrie (30)",1;"31 - Psychosomatik",1;"",0;0,0},2,0)</f>
        <v>0</v>
      </c>
      <c r="T2867" s="8">
        <f t="shared" si="403"/>
        <v>0</v>
      </c>
      <c r="U2867" s="8">
        <f t="shared" si="396"/>
        <v>0</v>
      </c>
      <c r="V2867" s="8">
        <f t="shared" si="398"/>
        <v>0</v>
      </c>
      <c r="W2867" s="8">
        <f t="shared" si="399"/>
        <v>0</v>
      </c>
      <c r="X2867" s="8">
        <f t="shared" si="400"/>
        <v>0</v>
      </c>
      <c r="Y2867" s="8" t="str">
        <f t="shared" si="401"/>
        <v/>
      </c>
      <c r="Z2867" s="8" t="str">
        <f>VLOOKUP($D2867,{"29 - Psychiatrie (Erwachsene)","BGI";"297 - stationsäquivalente Behandlung in der Erwachsenenpsychiatrie (29)","BGI";"30 - Kinder- und Jugendpsychiatrie","BGII";"307 - stationsäquivalente Behandlung in der Kinder- und Jugendpsychiatrie (30)","BGII";"31 - Psychosomatik","BGI";"","LEER";0,"Leer"},2,0)</f>
        <v>LEER</v>
      </c>
      <c r="AA2867" s="8" t="str">
        <f t="shared" si="402"/>
        <v>Stationen</v>
      </c>
    </row>
    <row r="2868" spans="2:27" ht="15" customHeight="1" x14ac:dyDescent="0.25">
      <c r="B2868" s="76" t="str">
        <f t="shared" si="395"/>
        <v>!!!</v>
      </c>
      <c r="C2868" s="310" t="str">
        <f>IF(LEN($E2868)&gt;0,VLOOKUP(TEXT($E2868,0),'Angaben Stationen'!$E$14:$V$215,17,0),"")</f>
        <v/>
      </c>
      <c r="D2868" s="254" t="str">
        <f>IF(LEN($E2868)&gt;0,VLOOKUP(TEXT($E2868,0),'Angaben Stationen'!$E$14:$V$215,18,0),"")</f>
        <v/>
      </c>
      <c r="E2868" s="344"/>
      <c r="F2868" s="256"/>
      <c r="G2868" s="256"/>
      <c r="H2868" s="307"/>
      <c r="I2868" s="183"/>
      <c r="R2868" s="8">
        <f t="shared" si="397"/>
        <v>0</v>
      </c>
      <c r="S2868" s="8">
        <f>VLOOKUP($D2868,{"29 - Psychiatrie (Erwachsene)",1;"30 - Kinder- und Jugendpsychiatrie",1;"297 - stationsäquivalente Behandlung in der Erwachsenenpsychiatrie (29)",1;"307 - stationsäquivalente Behandlung in der Kinder- und Jugendpsychiatrie (30)",1;"31 - Psychosomatik",1;"",0;0,0},2,0)</f>
        <v>0</v>
      </c>
      <c r="T2868" s="8">
        <f t="shared" si="403"/>
        <v>0</v>
      </c>
      <c r="U2868" s="8">
        <f t="shared" si="396"/>
        <v>0</v>
      </c>
      <c r="V2868" s="8">
        <f t="shared" si="398"/>
        <v>0</v>
      </c>
      <c r="W2868" s="8">
        <f t="shared" si="399"/>
        <v>0</v>
      </c>
      <c r="X2868" s="8">
        <f t="shared" si="400"/>
        <v>0</v>
      </c>
      <c r="Y2868" s="8" t="str">
        <f t="shared" si="401"/>
        <v/>
      </c>
      <c r="Z2868" s="8" t="str">
        <f>VLOOKUP($D2868,{"29 - Psychiatrie (Erwachsene)","BGI";"297 - stationsäquivalente Behandlung in der Erwachsenenpsychiatrie (29)","BGI";"30 - Kinder- und Jugendpsychiatrie","BGII";"307 - stationsäquivalente Behandlung in der Kinder- und Jugendpsychiatrie (30)","BGII";"31 - Psychosomatik","BGI";"","LEER";0,"Leer"},2,0)</f>
        <v>LEER</v>
      </c>
      <c r="AA2868" s="8" t="str">
        <f t="shared" si="402"/>
        <v>Stationen</v>
      </c>
    </row>
    <row r="2869" spans="2:27" ht="15" customHeight="1" x14ac:dyDescent="0.25">
      <c r="B2869" s="76" t="str">
        <f t="shared" si="395"/>
        <v>!!!</v>
      </c>
      <c r="C2869" s="310" t="str">
        <f>IF(LEN($E2869)&gt;0,VLOOKUP(TEXT($E2869,0),'Angaben Stationen'!$E$14:$V$215,17,0),"")</f>
        <v/>
      </c>
      <c r="D2869" s="254" t="str">
        <f>IF(LEN($E2869)&gt;0,VLOOKUP(TEXT($E2869,0),'Angaben Stationen'!$E$14:$V$215,18,0),"")</f>
        <v/>
      </c>
      <c r="E2869" s="344"/>
      <c r="F2869" s="256"/>
      <c r="G2869" s="256"/>
      <c r="H2869" s="307"/>
      <c r="I2869" s="183"/>
      <c r="R2869" s="8">
        <f t="shared" si="397"/>
        <v>0</v>
      </c>
      <c r="S2869" s="8">
        <f>VLOOKUP($D2869,{"29 - Psychiatrie (Erwachsene)",1;"30 - Kinder- und Jugendpsychiatrie",1;"297 - stationsäquivalente Behandlung in der Erwachsenenpsychiatrie (29)",1;"307 - stationsäquivalente Behandlung in der Kinder- und Jugendpsychiatrie (30)",1;"31 - Psychosomatik",1;"",0;0,0},2,0)</f>
        <v>0</v>
      </c>
      <c r="T2869" s="8">
        <f t="shared" si="403"/>
        <v>0</v>
      </c>
      <c r="U2869" s="8">
        <f t="shared" si="396"/>
        <v>0</v>
      </c>
      <c r="V2869" s="8">
        <f t="shared" si="398"/>
        <v>0</v>
      </c>
      <c r="W2869" s="8">
        <f t="shared" si="399"/>
        <v>0</v>
      </c>
      <c r="X2869" s="8">
        <f t="shared" si="400"/>
        <v>0</v>
      </c>
      <c r="Y2869" s="8" t="str">
        <f t="shared" si="401"/>
        <v/>
      </c>
      <c r="Z2869" s="8" t="str">
        <f>VLOOKUP($D2869,{"29 - Psychiatrie (Erwachsene)","BGI";"297 - stationsäquivalente Behandlung in der Erwachsenenpsychiatrie (29)","BGI";"30 - Kinder- und Jugendpsychiatrie","BGII";"307 - stationsäquivalente Behandlung in der Kinder- und Jugendpsychiatrie (30)","BGII";"31 - Psychosomatik","BGI";"","LEER";0,"Leer"},2,0)</f>
        <v>LEER</v>
      </c>
      <c r="AA2869" s="8" t="str">
        <f t="shared" si="402"/>
        <v>Stationen</v>
      </c>
    </row>
    <row r="2870" spans="2:27" ht="15" customHeight="1" x14ac:dyDescent="0.25">
      <c r="B2870" s="76" t="str">
        <f t="shared" si="395"/>
        <v>!!!</v>
      </c>
      <c r="C2870" s="310" t="str">
        <f>IF(LEN($E2870)&gt;0,VLOOKUP(TEXT($E2870,0),'Angaben Stationen'!$E$14:$V$215,17,0),"")</f>
        <v/>
      </c>
      <c r="D2870" s="254" t="str">
        <f>IF(LEN($E2870)&gt;0,VLOOKUP(TEXT($E2870,0),'Angaben Stationen'!$E$14:$V$215,18,0),"")</f>
        <v/>
      </c>
      <c r="E2870" s="344"/>
      <c r="F2870" s="256"/>
      <c r="G2870" s="256"/>
      <c r="H2870" s="307"/>
      <c r="I2870" s="183"/>
      <c r="R2870" s="8">
        <f t="shared" si="397"/>
        <v>0</v>
      </c>
      <c r="S2870" s="8">
        <f>VLOOKUP($D2870,{"29 - Psychiatrie (Erwachsene)",1;"30 - Kinder- und Jugendpsychiatrie",1;"297 - stationsäquivalente Behandlung in der Erwachsenenpsychiatrie (29)",1;"307 - stationsäquivalente Behandlung in der Kinder- und Jugendpsychiatrie (30)",1;"31 - Psychosomatik",1;"",0;0,0},2,0)</f>
        <v>0</v>
      </c>
      <c r="T2870" s="8">
        <f t="shared" si="403"/>
        <v>0</v>
      </c>
      <c r="U2870" s="8">
        <f t="shared" si="396"/>
        <v>0</v>
      </c>
      <c r="V2870" s="8">
        <f t="shared" si="398"/>
        <v>0</v>
      </c>
      <c r="W2870" s="8">
        <f t="shared" si="399"/>
        <v>0</v>
      </c>
      <c r="X2870" s="8">
        <f t="shared" si="400"/>
        <v>0</v>
      </c>
      <c r="Y2870" s="8" t="str">
        <f t="shared" si="401"/>
        <v/>
      </c>
      <c r="Z2870" s="8" t="str">
        <f>VLOOKUP($D2870,{"29 - Psychiatrie (Erwachsene)","BGI";"297 - stationsäquivalente Behandlung in der Erwachsenenpsychiatrie (29)","BGI";"30 - Kinder- und Jugendpsychiatrie","BGII";"307 - stationsäquivalente Behandlung in der Kinder- und Jugendpsychiatrie (30)","BGII";"31 - Psychosomatik","BGI";"","LEER";0,"Leer"},2,0)</f>
        <v>LEER</v>
      </c>
      <c r="AA2870" s="8" t="str">
        <f t="shared" si="402"/>
        <v>Stationen</v>
      </c>
    </row>
    <row r="2871" spans="2:27" ht="15" customHeight="1" x14ac:dyDescent="0.25">
      <c r="B2871" s="76" t="str">
        <f t="shared" si="395"/>
        <v>!!!</v>
      </c>
      <c r="C2871" s="310" t="str">
        <f>IF(LEN($E2871)&gt;0,VLOOKUP(TEXT($E2871,0),'Angaben Stationen'!$E$14:$V$215,17,0),"")</f>
        <v/>
      </c>
      <c r="D2871" s="254" t="str">
        <f>IF(LEN($E2871)&gt;0,VLOOKUP(TEXT($E2871,0),'Angaben Stationen'!$E$14:$V$215,18,0),"")</f>
        <v/>
      </c>
      <c r="E2871" s="344"/>
      <c r="F2871" s="256"/>
      <c r="G2871" s="256"/>
      <c r="H2871" s="307"/>
      <c r="I2871" s="183"/>
      <c r="R2871" s="8">
        <f t="shared" si="397"/>
        <v>0</v>
      </c>
      <c r="S2871" s="8">
        <f>VLOOKUP($D2871,{"29 - Psychiatrie (Erwachsene)",1;"30 - Kinder- und Jugendpsychiatrie",1;"297 - stationsäquivalente Behandlung in der Erwachsenenpsychiatrie (29)",1;"307 - stationsäquivalente Behandlung in der Kinder- und Jugendpsychiatrie (30)",1;"31 - Psychosomatik",1;"",0;0,0},2,0)</f>
        <v>0</v>
      </c>
      <c r="T2871" s="8">
        <f t="shared" si="403"/>
        <v>0</v>
      </c>
      <c r="U2871" s="8">
        <f t="shared" si="396"/>
        <v>0</v>
      </c>
      <c r="V2871" s="8">
        <f t="shared" si="398"/>
        <v>0</v>
      </c>
      <c r="W2871" s="8">
        <f t="shared" si="399"/>
        <v>0</v>
      </c>
      <c r="X2871" s="8">
        <f t="shared" si="400"/>
        <v>0</v>
      </c>
      <c r="Y2871" s="8" t="str">
        <f t="shared" si="401"/>
        <v/>
      </c>
      <c r="Z2871" s="8" t="str">
        <f>VLOOKUP($D2871,{"29 - Psychiatrie (Erwachsene)","BGI";"297 - stationsäquivalente Behandlung in der Erwachsenenpsychiatrie (29)","BGI";"30 - Kinder- und Jugendpsychiatrie","BGII";"307 - stationsäquivalente Behandlung in der Kinder- und Jugendpsychiatrie (30)","BGII";"31 - Psychosomatik","BGI";"","LEER";0,"Leer"},2,0)</f>
        <v>LEER</v>
      </c>
      <c r="AA2871" s="8" t="str">
        <f t="shared" si="402"/>
        <v>Stationen</v>
      </c>
    </row>
    <row r="2872" spans="2:27" ht="15" customHeight="1" x14ac:dyDescent="0.25">
      <c r="B2872" s="76" t="str">
        <f t="shared" si="395"/>
        <v>!!!</v>
      </c>
      <c r="C2872" s="310" t="str">
        <f>IF(LEN($E2872)&gt;0,VLOOKUP(TEXT($E2872,0),'Angaben Stationen'!$E$14:$V$215,17,0),"")</f>
        <v/>
      </c>
      <c r="D2872" s="254" t="str">
        <f>IF(LEN($E2872)&gt;0,VLOOKUP(TEXT($E2872,0),'Angaben Stationen'!$E$14:$V$215,18,0),"")</f>
        <v/>
      </c>
      <c r="E2872" s="344"/>
      <c r="F2872" s="256"/>
      <c r="G2872" s="256"/>
      <c r="H2872" s="307"/>
      <c r="I2872" s="183"/>
      <c r="R2872" s="8">
        <f t="shared" si="397"/>
        <v>0</v>
      </c>
      <c r="S2872" s="8">
        <f>VLOOKUP($D2872,{"29 - Psychiatrie (Erwachsene)",1;"30 - Kinder- und Jugendpsychiatrie",1;"297 - stationsäquivalente Behandlung in der Erwachsenenpsychiatrie (29)",1;"307 - stationsäquivalente Behandlung in der Kinder- und Jugendpsychiatrie (30)",1;"31 - Psychosomatik",1;"",0;0,0},2,0)</f>
        <v>0</v>
      </c>
      <c r="T2872" s="8">
        <f t="shared" si="403"/>
        <v>0</v>
      </c>
      <c r="U2872" s="8">
        <f t="shared" si="396"/>
        <v>0</v>
      </c>
      <c r="V2872" s="8">
        <f t="shared" si="398"/>
        <v>0</v>
      </c>
      <c r="W2872" s="8">
        <f t="shared" si="399"/>
        <v>0</v>
      </c>
      <c r="X2872" s="8">
        <f t="shared" si="400"/>
        <v>0</v>
      </c>
      <c r="Y2872" s="8" t="str">
        <f t="shared" si="401"/>
        <v/>
      </c>
      <c r="Z2872" s="8" t="str">
        <f>VLOOKUP($D2872,{"29 - Psychiatrie (Erwachsene)","BGI";"297 - stationsäquivalente Behandlung in der Erwachsenenpsychiatrie (29)","BGI";"30 - Kinder- und Jugendpsychiatrie","BGII";"307 - stationsäquivalente Behandlung in der Kinder- und Jugendpsychiatrie (30)","BGII";"31 - Psychosomatik","BGI";"","LEER";0,"Leer"},2,0)</f>
        <v>LEER</v>
      </c>
      <c r="AA2872" s="8" t="str">
        <f t="shared" si="402"/>
        <v>Stationen</v>
      </c>
    </row>
    <row r="2873" spans="2:27" ht="15" customHeight="1" x14ac:dyDescent="0.25">
      <c r="B2873" s="76" t="str">
        <f t="shared" si="395"/>
        <v>!!!</v>
      </c>
      <c r="C2873" s="310" t="str">
        <f>IF(LEN($E2873)&gt;0,VLOOKUP(TEXT($E2873,0),'Angaben Stationen'!$E$14:$V$215,17,0),"")</f>
        <v/>
      </c>
      <c r="D2873" s="254" t="str">
        <f>IF(LEN($E2873)&gt;0,VLOOKUP(TEXT($E2873,0),'Angaben Stationen'!$E$14:$V$215,18,0),"")</f>
        <v/>
      </c>
      <c r="E2873" s="344"/>
      <c r="F2873" s="256"/>
      <c r="G2873" s="256"/>
      <c r="H2873" s="307"/>
      <c r="I2873" s="183"/>
      <c r="R2873" s="8">
        <f t="shared" si="397"/>
        <v>0</v>
      </c>
      <c r="S2873" s="8">
        <f>VLOOKUP($D2873,{"29 - Psychiatrie (Erwachsene)",1;"30 - Kinder- und Jugendpsychiatrie",1;"297 - stationsäquivalente Behandlung in der Erwachsenenpsychiatrie (29)",1;"307 - stationsäquivalente Behandlung in der Kinder- und Jugendpsychiatrie (30)",1;"31 - Psychosomatik",1;"",0;0,0},2,0)</f>
        <v>0</v>
      </c>
      <c r="T2873" s="8">
        <f t="shared" si="403"/>
        <v>0</v>
      </c>
      <c r="U2873" s="8">
        <f t="shared" si="396"/>
        <v>0</v>
      </c>
      <c r="V2873" s="8">
        <f t="shared" si="398"/>
        <v>0</v>
      </c>
      <c r="W2873" s="8">
        <f t="shared" si="399"/>
        <v>0</v>
      </c>
      <c r="X2873" s="8">
        <f t="shared" si="400"/>
        <v>0</v>
      </c>
      <c r="Y2873" s="8" t="str">
        <f t="shared" si="401"/>
        <v/>
      </c>
      <c r="Z2873" s="8" t="str">
        <f>VLOOKUP($D2873,{"29 - Psychiatrie (Erwachsene)","BGI";"297 - stationsäquivalente Behandlung in der Erwachsenenpsychiatrie (29)","BGI";"30 - Kinder- und Jugendpsychiatrie","BGII";"307 - stationsäquivalente Behandlung in der Kinder- und Jugendpsychiatrie (30)","BGII";"31 - Psychosomatik","BGI";"","LEER";0,"Leer"},2,0)</f>
        <v>LEER</v>
      </c>
      <c r="AA2873" s="8" t="str">
        <f t="shared" si="402"/>
        <v>Stationen</v>
      </c>
    </row>
    <row r="2874" spans="2:27" ht="15" customHeight="1" x14ac:dyDescent="0.25">
      <c r="B2874" s="76" t="str">
        <f t="shared" si="395"/>
        <v>!!!</v>
      </c>
      <c r="C2874" s="310" t="str">
        <f>IF(LEN($E2874)&gt;0,VLOOKUP(TEXT($E2874,0),'Angaben Stationen'!$E$14:$V$215,17,0),"")</f>
        <v/>
      </c>
      <c r="D2874" s="254" t="str">
        <f>IF(LEN($E2874)&gt;0,VLOOKUP(TEXT($E2874,0),'Angaben Stationen'!$E$14:$V$215,18,0),"")</f>
        <v/>
      </c>
      <c r="E2874" s="344"/>
      <c r="F2874" s="256"/>
      <c r="G2874" s="256"/>
      <c r="H2874" s="307"/>
      <c r="I2874" s="183"/>
      <c r="R2874" s="8">
        <f t="shared" si="397"/>
        <v>0</v>
      </c>
      <c r="S2874" s="8">
        <f>VLOOKUP($D2874,{"29 - Psychiatrie (Erwachsene)",1;"30 - Kinder- und Jugendpsychiatrie",1;"297 - stationsäquivalente Behandlung in der Erwachsenenpsychiatrie (29)",1;"307 - stationsäquivalente Behandlung in der Kinder- und Jugendpsychiatrie (30)",1;"31 - Psychosomatik",1;"",0;0,0},2,0)</f>
        <v>0</v>
      </c>
      <c r="T2874" s="8">
        <f t="shared" si="403"/>
        <v>0</v>
      </c>
      <c r="U2874" s="8">
        <f t="shared" si="396"/>
        <v>0</v>
      </c>
      <c r="V2874" s="8">
        <f t="shared" si="398"/>
        <v>0</v>
      </c>
      <c r="W2874" s="8">
        <f t="shared" si="399"/>
        <v>0</v>
      </c>
      <c r="X2874" s="8">
        <f t="shared" si="400"/>
        <v>0</v>
      </c>
      <c r="Y2874" s="8" t="str">
        <f t="shared" si="401"/>
        <v/>
      </c>
      <c r="Z2874" s="8" t="str">
        <f>VLOOKUP($D2874,{"29 - Psychiatrie (Erwachsene)","BGI";"297 - stationsäquivalente Behandlung in der Erwachsenenpsychiatrie (29)","BGI";"30 - Kinder- und Jugendpsychiatrie","BGII";"307 - stationsäquivalente Behandlung in der Kinder- und Jugendpsychiatrie (30)","BGII";"31 - Psychosomatik","BGI";"","LEER";0,"Leer"},2,0)</f>
        <v>LEER</v>
      </c>
      <c r="AA2874" s="8" t="str">
        <f t="shared" si="402"/>
        <v>Stationen</v>
      </c>
    </row>
    <row r="2875" spans="2:27" ht="15" customHeight="1" x14ac:dyDescent="0.25">
      <c r="B2875" s="76" t="str">
        <f t="shared" si="395"/>
        <v>!!!</v>
      </c>
      <c r="C2875" s="310" t="str">
        <f>IF(LEN($E2875)&gt;0,VLOOKUP(TEXT($E2875,0),'Angaben Stationen'!$E$14:$V$215,17,0),"")</f>
        <v/>
      </c>
      <c r="D2875" s="254" t="str">
        <f>IF(LEN($E2875)&gt;0,VLOOKUP(TEXT($E2875,0),'Angaben Stationen'!$E$14:$V$215,18,0),"")</f>
        <v/>
      </c>
      <c r="E2875" s="344"/>
      <c r="F2875" s="256"/>
      <c r="G2875" s="256"/>
      <c r="H2875" s="307"/>
      <c r="I2875" s="183"/>
      <c r="R2875" s="8">
        <f t="shared" si="397"/>
        <v>0</v>
      </c>
      <c r="S2875" s="8">
        <f>VLOOKUP($D2875,{"29 - Psychiatrie (Erwachsene)",1;"30 - Kinder- und Jugendpsychiatrie",1;"297 - stationsäquivalente Behandlung in der Erwachsenenpsychiatrie (29)",1;"307 - stationsäquivalente Behandlung in der Kinder- und Jugendpsychiatrie (30)",1;"31 - Psychosomatik",1;"",0;0,0},2,0)</f>
        <v>0</v>
      </c>
      <c r="T2875" s="8">
        <f t="shared" si="403"/>
        <v>0</v>
      </c>
      <c r="U2875" s="8">
        <f t="shared" si="396"/>
        <v>0</v>
      </c>
      <c r="V2875" s="8">
        <f t="shared" si="398"/>
        <v>0</v>
      </c>
      <c r="W2875" s="8">
        <f t="shared" si="399"/>
        <v>0</v>
      </c>
      <c r="X2875" s="8">
        <f t="shared" si="400"/>
        <v>0</v>
      </c>
      <c r="Y2875" s="8" t="str">
        <f t="shared" si="401"/>
        <v/>
      </c>
      <c r="Z2875" s="8" t="str">
        <f>VLOOKUP($D2875,{"29 - Psychiatrie (Erwachsene)","BGI";"297 - stationsäquivalente Behandlung in der Erwachsenenpsychiatrie (29)","BGI";"30 - Kinder- und Jugendpsychiatrie","BGII";"307 - stationsäquivalente Behandlung in der Kinder- und Jugendpsychiatrie (30)","BGII";"31 - Psychosomatik","BGI";"","LEER";0,"Leer"},2,0)</f>
        <v>LEER</v>
      </c>
      <c r="AA2875" s="8" t="str">
        <f t="shared" si="402"/>
        <v>Stationen</v>
      </c>
    </row>
    <row r="2876" spans="2:27" ht="15" customHeight="1" x14ac:dyDescent="0.25">
      <c r="B2876" s="76" t="str">
        <f t="shared" si="395"/>
        <v>!!!</v>
      </c>
      <c r="C2876" s="310" t="str">
        <f>IF(LEN($E2876)&gt;0,VLOOKUP(TEXT($E2876,0),'Angaben Stationen'!$E$14:$V$215,17,0),"")</f>
        <v/>
      </c>
      <c r="D2876" s="254" t="str">
        <f>IF(LEN($E2876)&gt;0,VLOOKUP(TEXT($E2876,0),'Angaben Stationen'!$E$14:$V$215,18,0),"")</f>
        <v/>
      </c>
      <c r="E2876" s="344"/>
      <c r="F2876" s="256"/>
      <c r="G2876" s="256"/>
      <c r="H2876" s="307"/>
      <c r="I2876" s="183"/>
      <c r="R2876" s="8">
        <f t="shared" si="397"/>
        <v>0</v>
      </c>
      <c r="S2876" s="8">
        <f>VLOOKUP($D2876,{"29 - Psychiatrie (Erwachsene)",1;"30 - Kinder- und Jugendpsychiatrie",1;"297 - stationsäquivalente Behandlung in der Erwachsenenpsychiatrie (29)",1;"307 - stationsäquivalente Behandlung in der Kinder- und Jugendpsychiatrie (30)",1;"31 - Psychosomatik",1;"",0;0,0},2,0)</f>
        <v>0</v>
      </c>
      <c r="T2876" s="8">
        <f t="shared" si="403"/>
        <v>0</v>
      </c>
      <c r="U2876" s="8">
        <f t="shared" si="396"/>
        <v>0</v>
      </c>
      <c r="V2876" s="8">
        <f t="shared" si="398"/>
        <v>0</v>
      </c>
      <c r="W2876" s="8">
        <f t="shared" si="399"/>
        <v>0</v>
      </c>
      <c r="X2876" s="8">
        <f t="shared" si="400"/>
        <v>0</v>
      </c>
      <c r="Y2876" s="8" t="str">
        <f t="shared" si="401"/>
        <v/>
      </c>
      <c r="Z2876" s="8" t="str">
        <f>VLOOKUP($D2876,{"29 - Psychiatrie (Erwachsene)","BGI";"297 - stationsäquivalente Behandlung in der Erwachsenenpsychiatrie (29)","BGI";"30 - Kinder- und Jugendpsychiatrie","BGII";"307 - stationsäquivalente Behandlung in der Kinder- und Jugendpsychiatrie (30)","BGII";"31 - Psychosomatik","BGI";"","LEER";0,"Leer"},2,0)</f>
        <v>LEER</v>
      </c>
      <c r="AA2876" s="8" t="str">
        <f t="shared" si="402"/>
        <v>Stationen</v>
      </c>
    </row>
    <row r="2877" spans="2:27" ht="15" customHeight="1" x14ac:dyDescent="0.25">
      <c r="B2877" s="76" t="str">
        <f t="shared" ref="B2877:B2940" si="404">IF(SUM(S2877:X2877)&lt;6,"!!!","")</f>
        <v>!!!</v>
      </c>
      <c r="C2877" s="310" t="str">
        <f>IF(LEN($E2877)&gt;0,VLOOKUP(TEXT($E2877,0),'Angaben Stationen'!$E$14:$V$215,17,0),"")</f>
        <v/>
      </c>
      <c r="D2877" s="254" t="str">
        <f>IF(LEN($E2877)&gt;0,VLOOKUP(TEXT($E2877,0),'Angaben Stationen'!$E$14:$V$215,18,0),"")</f>
        <v/>
      </c>
      <c r="E2877" s="344"/>
      <c r="F2877" s="256"/>
      <c r="G2877" s="256"/>
      <c r="H2877" s="307"/>
      <c r="I2877" s="183"/>
      <c r="R2877" s="8">
        <f t="shared" si="397"/>
        <v>0</v>
      </c>
      <c r="S2877" s="8">
        <f>VLOOKUP($D2877,{"29 - Psychiatrie (Erwachsene)",1;"30 - Kinder- und Jugendpsychiatrie",1;"297 - stationsäquivalente Behandlung in der Erwachsenenpsychiatrie (29)",1;"307 - stationsäquivalente Behandlung in der Kinder- und Jugendpsychiatrie (30)",1;"31 - Psychosomatik",1;"",0;0,0},2,0)</f>
        <v>0</v>
      </c>
      <c r="T2877" s="8">
        <f t="shared" si="403"/>
        <v>0</v>
      </c>
      <c r="U2877" s="8">
        <f t="shared" ref="U2877:U2940" si="405">IF($E2877&lt;&gt;0,1,0)</f>
        <v>0</v>
      </c>
      <c r="V2877" s="8">
        <f t="shared" si="398"/>
        <v>0</v>
      </c>
      <c r="W2877" s="8">
        <f t="shared" si="399"/>
        <v>0</v>
      </c>
      <c r="X2877" s="8">
        <f t="shared" si="400"/>
        <v>0</v>
      </c>
      <c r="Y2877" s="8" t="str">
        <f t="shared" si="401"/>
        <v/>
      </c>
      <c r="Z2877" s="8" t="str">
        <f>VLOOKUP($D2877,{"29 - Psychiatrie (Erwachsene)","BGI";"297 - stationsäquivalente Behandlung in der Erwachsenenpsychiatrie (29)","BGI";"30 - Kinder- und Jugendpsychiatrie","BGII";"307 - stationsäquivalente Behandlung in der Kinder- und Jugendpsychiatrie (30)","BGII";"31 - Psychosomatik","BGI";"","LEER";0,"Leer"},2,0)</f>
        <v>LEER</v>
      </c>
      <c r="AA2877" s="8" t="str">
        <f t="shared" si="402"/>
        <v>Stationen</v>
      </c>
    </row>
    <row r="2878" spans="2:27" ht="15" customHeight="1" x14ac:dyDescent="0.25">
      <c r="B2878" s="76" t="str">
        <f t="shared" si="404"/>
        <v>!!!</v>
      </c>
      <c r="C2878" s="310" t="str">
        <f>IF(LEN($E2878)&gt;0,VLOOKUP(TEXT($E2878,0),'Angaben Stationen'!$E$14:$V$215,17,0),"")</f>
        <v/>
      </c>
      <c r="D2878" s="254" t="str">
        <f>IF(LEN($E2878)&gt;0,VLOOKUP(TEXT($E2878,0),'Angaben Stationen'!$E$14:$V$215,18,0),"")</f>
        <v/>
      </c>
      <c r="E2878" s="344"/>
      <c r="F2878" s="256"/>
      <c r="G2878" s="256"/>
      <c r="H2878" s="307"/>
      <c r="I2878" s="183"/>
      <c r="R2878" s="8">
        <f t="shared" si="397"/>
        <v>0</v>
      </c>
      <c r="S2878" s="8">
        <f>VLOOKUP($D2878,{"29 - Psychiatrie (Erwachsene)",1;"30 - Kinder- und Jugendpsychiatrie",1;"297 - stationsäquivalente Behandlung in der Erwachsenenpsychiatrie (29)",1;"307 - stationsäquivalente Behandlung in der Kinder- und Jugendpsychiatrie (30)",1;"31 - Psychosomatik",1;"",0;0,0},2,0)</f>
        <v>0</v>
      </c>
      <c r="T2878" s="8">
        <f t="shared" si="403"/>
        <v>0</v>
      </c>
      <c r="U2878" s="8">
        <f t="shared" si="405"/>
        <v>0</v>
      </c>
      <c r="V2878" s="8">
        <f t="shared" si="398"/>
        <v>0</v>
      </c>
      <c r="W2878" s="8">
        <f t="shared" si="399"/>
        <v>0</v>
      </c>
      <c r="X2878" s="8">
        <f t="shared" si="400"/>
        <v>0</v>
      </c>
      <c r="Y2878" s="8" t="str">
        <f t="shared" si="401"/>
        <v/>
      </c>
      <c r="Z2878" s="8" t="str">
        <f>VLOOKUP($D2878,{"29 - Psychiatrie (Erwachsene)","BGI";"297 - stationsäquivalente Behandlung in der Erwachsenenpsychiatrie (29)","BGI";"30 - Kinder- und Jugendpsychiatrie","BGII";"307 - stationsäquivalente Behandlung in der Kinder- und Jugendpsychiatrie (30)","BGII";"31 - Psychosomatik","BGI";"","LEER";0,"Leer"},2,0)</f>
        <v>LEER</v>
      </c>
      <c r="AA2878" s="8" t="str">
        <f t="shared" si="402"/>
        <v>Stationen</v>
      </c>
    </row>
    <row r="2879" spans="2:27" ht="15" customHeight="1" x14ac:dyDescent="0.25">
      <c r="B2879" s="76" t="str">
        <f t="shared" si="404"/>
        <v>!!!</v>
      </c>
      <c r="C2879" s="310" t="str">
        <f>IF(LEN($E2879)&gt;0,VLOOKUP(TEXT($E2879,0),'Angaben Stationen'!$E$14:$V$215,17,0),"")</f>
        <v/>
      </c>
      <c r="D2879" s="254" t="str">
        <f>IF(LEN($E2879)&gt;0,VLOOKUP(TEXT($E2879,0),'Angaben Stationen'!$E$14:$V$215,18,0),"")</f>
        <v/>
      </c>
      <c r="E2879" s="344"/>
      <c r="F2879" s="256"/>
      <c r="G2879" s="256"/>
      <c r="H2879" s="307"/>
      <c r="I2879" s="183"/>
      <c r="R2879" s="8">
        <f t="shared" si="397"/>
        <v>0</v>
      </c>
      <c r="S2879" s="8">
        <f>VLOOKUP($D2879,{"29 - Psychiatrie (Erwachsene)",1;"30 - Kinder- und Jugendpsychiatrie",1;"297 - stationsäquivalente Behandlung in der Erwachsenenpsychiatrie (29)",1;"307 - stationsäquivalente Behandlung in der Kinder- und Jugendpsychiatrie (30)",1;"31 - Psychosomatik",1;"",0;0,0},2,0)</f>
        <v>0</v>
      </c>
      <c r="T2879" s="8">
        <f t="shared" si="403"/>
        <v>0</v>
      </c>
      <c r="U2879" s="8">
        <f t="shared" si="405"/>
        <v>0</v>
      </c>
      <c r="V2879" s="8">
        <f t="shared" si="398"/>
        <v>0</v>
      </c>
      <c r="W2879" s="8">
        <f t="shared" si="399"/>
        <v>0</v>
      </c>
      <c r="X2879" s="8">
        <f t="shared" si="400"/>
        <v>0</v>
      </c>
      <c r="Y2879" s="8" t="str">
        <f t="shared" si="401"/>
        <v/>
      </c>
      <c r="Z2879" s="8" t="str">
        <f>VLOOKUP($D2879,{"29 - Psychiatrie (Erwachsene)","BGI";"297 - stationsäquivalente Behandlung in der Erwachsenenpsychiatrie (29)","BGI";"30 - Kinder- und Jugendpsychiatrie","BGII";"307 - stationsäquivalente Behandlung in der Kinder- und Jugendpsychiatrie (30)","BGII";"31 - Psychosomatik","BGI";"","LEER";0,"Leer"},2,0)</f>
        <v>LEER</v>
      </c>
      <c r="AA2879" s="8" t="str">
        <f t="shared" si="402"/>
        <v>Stationen</v>
      </c>
    </row>
    <row r="2880" spans="2:27" ht="15" customHeight="1" x14ac:dyDescent="0.25">
      <c r="B2880" s="76" t="str">
        <f t="shared" si="404"/>
        <v>!!!</v>
      </c>
      <c r="C2880" s="310" t="str">
        <f>IF(LEN($E2880)&gt;0,VLOOKUP(TEXT($E2880,0),'Angaben Stationen'!$E$14:$V$215,17,0),"")</f>
        <v/>
      </c>
      <c r="D2880" s="254" t="str">
        <f>IF(LEN($E2880)&gt;0,VLOOKUP(TEXT($E2880,0),'Angaben Stationen'!$E$14:$V$215,18,0),"")</f>
        <v/>
      </c>
      <c r="E2880" s="344"/>
      <c r="F2880" s="256"/>
      <c r="G2880" s="256"/>
      <c r="H2880" s="307"/>
      <c r="I2880" s="183"/>
      <c r="R2880" s="8">
        <f t="shared" si="397"/>
        <v>0</v>
      </c>
      <c r="S2880" s="8">
        <f>VLOOKUP($D2880,{"29 - Psychiatrie (Erwachsene)",1;"30 - Kinder- und Jugendpsychiatrie",1;"297 - stationsäquivalente Behandlung in der Erwachsenenpsychiatrie (29)",1;"307 - stationsäquivalente Behandlung in der Kinder- und Jugendpsychiatrie (30)",1;"31 - Psychosomatik",1;"",0;0,0},2,0)</f>
        <v>0</v>
      </c>
      <c r="T2880" s="8">
        <f t="shared" si="403"/>
        <v>0</v>
      </c>
      <c r="U2880" s="8">
        <f t="shared" si="405"/>
        <v>0</v>
      </c>
      <c r="V2880" s="8">
        <f t="shared" si="398"/>
        <v>0</v>
      </c>
      <c r="W2880" s="8">
        <f t="shared" si="399"/>
        <v>0</v>
      </c>
      <c r="X2880" s="8">
        <f t="shared" si="400"/>
        <v>0</v>
      </c>
      <c r="Y2880" s="8" t="str">
        <f t="shared" si="401"/>
        <v/>
      </c>
      <c r="Z2880" s="8" t="str">
        <f>VLOOKUP($D2880,{"29 - Psychiatrie (Erwachsene)","BGI";"297 - stationsäquivalente Behandlung in der Erwachsenenpsychiatrie (29)","BGI";"30 - Kinder- und Jugendpsychiatrie","BGII";"307 - stationsäquivalente Behandlung in der Kinder- und Jugendpsychiatrie (30)","BGII";"31 - Psychosomatik","BGI";"","LEER";0,"Leer"},2,0)</f>
        <v>LEER</v>
      </c>
      <c r="AA2880" s="8" t="str">
        <f t="shared" si="402"/>
        <v>Stationen</v>
      </c>
    </row>
    <row r="2881" spans="2:27" ht="15" customHeight="1" x14ac:dyDescent="0.25">
      <c r="B2881" s="76" t="str">
        <f t="shared" si="404"/>
        <v>!!!</v>
      </c>
      <c r="C2881" s="310" t="str">
        <f>IF(LEN($E2881)&gt;0,VLOOKUP(TEXT($E2881,0),'Angaben Stationen'!$E$14:$V$215,17,0),"")</f>
        <v/>
      </c>
      <c r="D2881" s="254" t="str">
        <f>IF(LEN($E2881)&gt;0,VLOOKUP(TEXT($E2881,0),'Angaben Stationen'!$E$14:$V$215,18,0),"")</f>
        <v/>
      </c>
      <c r="E2881" s="344"/>
      <c r="F2881" s="256"/>
      <c r="G2881" s="256"/>
      <c r="H2881" s="307"/>
      <c r="I2881" s="183"/>
      <c r="R2881" s="8">
        <f t="shared" si="397"/>
        <v>0</v>
      </c>
      <c r="S2881" s="8">
        <f>VLOOKUP($D2881,{"29 - Psychiatrie (Erwachsene)",1;"30 - Kinder- und Jugendpsychiatrie",1;"297 - stationsäquivalente Behandlung in der Erwachsenenpsychiatrie (29)",1;"307 - stationsäquivalente Behandlung in der Kinder- und Jugendpsychiatrie (30)",1;"31 - Psychosomatik",1;"",0;0,0},2,0)</f>
        <v>0</v>
      </c>
      <c r="T2881" s="8">
        <f t="shared" si="403"/>
        <v>0</v>
      </c>
      <c r="U2881" s="8">
        <f t="shared" si="405"/>
        <v>0</v>
      </c>
      <c r="V2881" s="8">
        <f t="shared" si="398"/>
        <v>0</v>
      </c>
      <c r="W2881" s="8">
        <f t="shared" si="399"/>
        <v>0</v>
      </c>
      <c r="X2881" s="8">
        <f t="shared" si="400"/>
        <v>0</v>
      </c>
      <c r="Y2881" s="8" t="str">
        <f t="shared" si="401"/>
        <v/>
      </c>
      <c r="Z2881" s="8" t="str">
        <f>VLOOKUP($D2881,{"29 - Psychiatrie (Erwachsene)","BGI";"297 - stationsäquivalente Behandlung in der Erwachsenenpsychiatrie (29)","BGI";"30 - Kinder- und Jugendpsychiatrie","BGII";"307 - stationsäquivalente Behandlung in der Kinder- und Jugendpsychiatrie (30)","BGII";"31 - Psychosomatik","BGI";"","LEER";0,"Leer"},2,0)</f>
        <v>LEER</v>
      </c>
      <c r="AA2881" s="8" t="str">
        <f t="shared" si="402"/>
        <v>Stationen</v>
      </c>
    </row>
    <row r="2882" spans="2:27" ht="15" customHeight="1" x14ac:dyDescent="0.25">
      <c r="B2882" s="76" t="str">
        <f t="shared" si="404"/>
        <v>!!!</v>
      </c>
      <c r="C2882" s="310" t="str">
        <f>IF(LEN($E2882)&gt;0,VLOOKUP(TEXT($E2882,0),'Angaben Stationen'!$E$14:$V$215,17,0),"")</f>
        <v/>
      </c>
      <c r="D2882" s="254" t="str">
        <f>IF(LEN($E2882)&gt;0,VLOOKUP(TEXT($E2882,0),'Angaben Stationen'!$E$14:$V$215,18,0),"")</f>
        <v/>
      </c>
      <c r="E2882" s="344"/>
      <c r="F2882" s="256"/>
      <c r="G2882" s="256"/>
      <c r="H2882" s="307"/>
      <c r="I2882" s="183"/>
      <c r="R2882" s="8">
        <f t="shared" si="397"/>
        <v>0</v>
      </c>
      <c r="S2882" s="8">
        <f>VLOOKUP($D2882,{"29 - Psychiatrie (Erwachsene)",1;"30 - Kinder- und Jugendpsychiatrie",1;"297 - stationsäquivalente Behandlung in der Erwachsenenpsychiatrie (29)",1;"307 - stationsäquivalente Behandlung in der Kinder- und Jugendpsychiatrie (30)",1;"31 - Psychosomatik",1;"",0;0,0},2,0)</f>
        <v>0</v>
      </c>
      <c r="T2882" s="8">
        <f t="shared" si="403"/>
        <v>0</v>
      </c>
      <c r="U2882" s="8">
        <f t="shared" si="405"/>
        <v>0</v>
      </c>
      <c r="V2882" s="8">
        <f t="shared" si="398"/>
        <v>0</v>
      </c>
      <c r="W2882" s="8">
        <f t="shared" si="399"/>
        <v>0</v>
      </c>
      <c r="X2882" s="8">
        <f t="shared" si="400"/>
        <v>0</v>
      </c>
      <c r="Y2882" s="8" t="str">
        <f t="shared" si="401"/>
        <v/>
      </c>
      <c r="Z2882" s="8" t="str">
        <f>VLOOKUP($D2882,{"29 - Psychiatrie (Erwachsene)","BGI";"297 - stationsäquivalente Behandlung in der Erwachsenenpsychiatrie (29)","BGI";"30 - Kinder- und Jugendpsychiatrie","BGII";"307 - stationsäquivalente Behandlung in der Kinder- und Jugendpsychiatrie (30)","BGII";"31 - Psychosomatik","BGI";"","LEER";0,"Leer"},2,0)</f>
        <v>LEER</v>
      </c>
      <c r="AA2882" s="8" t="str">
        <f t="shared" si="402"/>
        <v>Stationen</v>
      </c>
    </row>
    <row r="2883" spans="2:27" ht="15" customHeight="1" x14ac:dyDescent="0.25">
      <c r="B2883" s="76" t="str">
        <f t="shared" si="404"/>
        <v>!!!</v>
      </c>
      <c r="C2883" s="310" t="str">
        <f>IF(LEN($E2883)&gt;0,VLOOKUP(TEXT($E2883,0),'Angaben Stationen'!$E$14:$V$215,17,0),"")</f>
        <v/>
      </c>
      <c r="D2883" s="254" t="str">
        <f>IF(LEN($E2883)&gt;0,VLOOKUP(TEXT($E2883,0),'Angaben Stationen'!$E$14:$V$215,18,0),"")</f>
        <v/>
      </c>
      <c r="E2883" s="344"/>
      <c r="F2883" s="256"/>
      <c r="G2883" s="256"/>
      <c r="H2883" s="307"/>
      <c r="I2883" s="183"/>
      <c r="R2883" s="8">
        <f t="shared" si="397"/>
        <v>0</v>
      </c>
      <c r="S2883" s="8">
        <f>VLOOKUP($D2883,{"29 - Psychiatrie (Erwachsene)",1;"30 - Kinder- und Jugendpsychiatrie",1;"297 - stationsäquivalente Behandlung in der Erwachsenenpsychiatrie (29)",1;"307 - stationsäquivalente Behandlung in der Kinder- und Jugendpsychiatrie (30)",1;"31 - Psychosomatik",1;"",0;0,0},2,0)</f>
        <v>0</v>
      </c>
      <c r="T2883" s="8">
        <f t="shared" si="403"/>
        <v>0</v>
      </c>
      <c r="U2883" s="8">
        <f t="shared" si="405"/>
        <v>0</v>
      </c>
      <c r="V2883" s="8">
        <f t="shared" si="398"/>
        <v>0</v>
      </c>
      <c r="W2883" s="8">
        <f t="shared" si="399"/>
        <v>0</v>
      </c>
      <c r="X2883" s="8">
        <f t="shared" si="400"/>
        <v>0</v>
      </c>
      <c r="Y2883" s="8" t="str">
        <f t="shared" si="401"/>
        <v/>
      </c>
      <c r="Z2883" s="8" t="str">
        <f>VLOOKUP($D2883,{"29 - Psychiatrie (Erwachsene)","BGI";"297 - stationsäquivalente Behandlung in der Erwachsenenpsychiatrie (29)","BGI";"30 - Kinder- und Jugendpsychiatrie","BGII";"307 - stationsäquivalente Behandlung in der Kinder- und Jugendpsychiatrie (30)","BGII";"31 - Psychosomatik","BGI";"","LEER";0,"Leer"},2,0)</f>
        <v>LEER</v>
      </c>
      <c r="AA2883" s="8" t="str">
        <f t="shared" si="402"/>
        <v>Stationen</v>
      </c>
    </row>
    <row r="2884" spans="2:27" ht="15" customHeight="1" x14ac:dyDescent="0.25">
      <c r="B2884" s="76" t="str">
        <f t="shared" si="404"/>
        <v>!!!</v>
      </c>
      <c r="C2884" s="310" t="str">
        <f>IF(LEN($E2884)&gt;0,VLOOKUP(TEXT($E2884,0),'Angaben Stationen'!$E$14:$V$215,17,0),"")</f>
        <v/>
      </c>
      <c r="D2884" s="254" t="str">
        <f>IF(LEN($E2884)&gt;0,VLOOKUP(TEXT($E2884,0),'Angaben Stationen'!$E$14:$V$215,18,0),"")</f>
        <v/>
      </c>
      <c r="E2884" s="344"/>
      <c r="F2884" s="256"/>
      <c r="G2884" s="256"/>
      <c r="H2884" s="307"/>
      <c r="I2884" s="183"/>
      <c r="R2884" s="8">
        <f t="shared" si="397"/>
        <v>0</v>
      </c>
      <c r="S2884" s="8">
        <f>VLOOKUP($D2884,{"29 - Psychiatrie (Erwachsene)",1;"30 - Kinder- und Jugendpsychiatrie",1;"297 - stationsäquivalente Behandlung in der Erwachsenenpsychiatrie (29)",1;"307 - stationsäquivalente Behandlung in der Kinder- und Jugendpsychiatrie (30)",1;"31 - Psychosomatik",1;"",0;0,0},2,0)</f>
        <v>0</v>
      </c>
      <c r="T2884" s="8">
        <f t="shared" si="403"/>
        <v>0</v>
      </c>
      <c r="U2884" s="8">
        <f t="shared" si="405"/>
        <v>0</v>
      </c>
      <c r="V2884" s="8">
        <f t="shared" si="398"/>
        <v>0</v>
      </c>
      <c r="W2884" s="8">
        <f t="shared" si="399"/>
        <v>0</v>
      </c>
      <c r="X2884" s="8">
        <f t="shared" si="400"/>
        <v>0</v>
      </c>
      <c r="Y2884" s="8" t="str">
        <f t="shared" si="401"/>
        <v/>
      </c>
      <c r="Z2884" s="8" t="str">
        <f>VLOOKUP($D2884,{"29 - Psychiatrie (Erwachsene)","BGI";"297 - stationsäquivalente Behandlung in der Erwachsenenpsychiatrie (29)","BGI";"30 - Kinder- und Jugendpsychiatrie","BGII";"307 - stationsäquivalente Behandlung in der Kinder- und Jugendpsychiatrie (30)","BGII";"31 - Psychosomatik","BGI";"","LEER";0,"Leer"},2,0)</f>
        <v>LEER</v>
      </c>
      <c r="AA2884" s="8" t="str">
        <f t="shared" si="402"/>
        <v>Stationen</v>
      </c>
    </row>
    <row r="2885" spans="2:27" ht="15" customHeight="1" x14ac:dyDescent="0.25">
      <c r="B2885" s="76" t="str">
        <f t="shared" si="404"/>
        <v>!!!</v>
      </c>
      <c r="C2885" s="310" t="str">
        <f>IF(LEN($E2885)&gt;0,VLOOKUP(TEXT($E2885,0),'Angaben Stationen'!$E$14:$V$215,17,0),"")</f>
        <v/>
      </c>
      <c r="D2885" s="254" t="str">
        <f>IF(LEN($E2885)&gt;0,VLOOKUP(TEXT($E2885,0),'Angaben Stationen'!$E$14:$V$215,18,0),"")</f>
        <v/>
      </c>
      <c r="E2885" s="344"/>
      <c r="F2885" s="256"/>
      <c r="G2885" s="256"/>
      <c r="H2885" s="307"/>
      <c r="I2885" s="183"/>
      <c r="R2885" s="8">
        <f t="shared" si="397"/>
        <v>0</v>
      </c>
      <c r="S2885" s="8">
        <f>VLOOKUP($D2885,{"29 - Psychiatrie (Erwachsene)",1;"30 - Kinder- und Jugendpsychiatrie",1;"297 - stationsäquivalente Behandlung in der Erwachsenenpsychiatrie (29)",1;"307 - stationsäquivalente Behandlung in der Kinder- und Jugendpsychiatrie (30)",1;"31 - Psychosomatik",1;"",0;0,0},2,0)</f>
        <v>0</v>
      </c>
      <c r="T2885" s="8">
        <f t="shared" si="403"/>
        <v>0</v>
      </c>
      <c r="U2885" s="8">
        <f t="shared" si="405"/>
        <v>0</v>
      </c>
      <c r="V2885" s="8">
        <f t="shared" si="398"/>
        <v>0</v>
      </c>
      <c r="W2885" s="8">
        <f t="shared" si="399"/>
        <v>0</v>
      </c>
      <c r="X2885" s="8">
        <f t="shared" si="400"/>
        <v>0</v>
      </c>
      <c r="Y2885" s="8" t="str">
        <f t="shared" si="401"/>
        <v/>
      </c>
      <c r="Z2885" s="8" t="str">
        <f>VLOOKUP($D2885,{"29 - Psychiatrie (Erwachsene)","BGI";"297 - stationsäquivalente Behandlung in der Erwachsenenpsychiatrie (29)","BGI";"30 - Kinder- und Jugendpsychiatrie","BGII";"307 - stationsäquivalente Behandlung in der Kinder- und Jugendpsychiatrie (30)","BGII";"31 - Psychosomatik","BGI";"","LEER";0,"Leer"},2,0)</f>
        <v>LEER</v>
      </c>
      <c r="AA2885" s="8" t="str">
        <f t="shared" si="402"/>
        <v>Stationen</v>
      </c>
    </row>
    <row r="2886" spans="2:27" ht="15" customHeight="1" x14ac:dyDescent="0.25">
      <c r="B2886" s="76" t="str">
        <f t="shared" si="404"/>
        <v>!!!</v>
      </c>
      <c r="C2886" s="310" t="str">
        <f>IF(LEN($E2886)&gt;0,VLOOKUP(TEXT($E2886,0),'Angaben Stationen'!$E$14:$V$215,17,0),"")</f>
        <v/>
      </c>
      <c r="D2886" s="254" t="str">
        <f>IF(LEN($E2886)&gt;0,VLOOKUP(TEXT($E2886,0),'Angaben Stationen'!$E$14:$V$215,18,0),"")</f>
        <v/>
      </c>
      <c r="E2886" s="344"/>
      <c r="F2886" s="256"/>
      <c r="G2886" s="256"/>
      <c r="H2886" s="307"/>
      <c r="I2886" s="183"/>
      <c r="R2886" s="8">
        <f t="shared" si="397"/>
        <v>0</v>
      </c>
      <c r="S2886" s="8">
        <f>VLOOKUP($D2886,{"29 - Psychiatrie (Erwachsene)",1;"30 - Kinder- und Jugendpsychiatrie",1;"297 - stationsäquivalente Behandlung in der Erwachsenenpsychiatrie (29)",1;"307 - stationsäquivalente Behandlung in der Kinder- und Jugendpsychiatrie (30)",1;"31 - Psychosomatik",1;"",0;0,0},2,0)</f>
        <v>0</v>
      </c>
      <c r="T2886" s="8">
        <f t="shared" si="403"/>
        <v>0</v>
      </c>
      <c r="U2886" s="8">
        <f t="shared" si="405"/>
        <v>0</v>
      </c>
      <c r="V2886" s="8">
        <f t="shared" si="398"/>
        <v>0</v>
      </c>
      <c r="W2886" s="8">
        <f t="shared" si="399"/>
        <v>0</v>
      </c>
      <c r="X2886" s="8">
        <f t="shared" si="400"/>
        <v>0</v>
      </c>
      <c r="Y2886" s="8" t="str">
        <f t="shared" si="401"/>
        <v/>
      </c>
      <c r="Z2886" s="8" t="str">
        <f>VLOOKUP($D2886,{"29 - Psychiatrie (Erwachsene)","BGI";"297 - stationsäquivalente Behandlung in der Erwachsenenpsychiatrie (29)","BGI";"30 - Kinder- und Jugendpsychiatrie","BGII";"307 - stationsäquivalente Behandlung in der Kinder- und Jugendpsychiatrie (30)","BGII";"31 - Psychosomatik","BGI";"","LEER";0,"Leer"},2,0)</f>
        <v>LEER</v>
      </c>
      <c r="AA2886" s="8" t="str">
        <f t="shared" si="402"/>
        <v>Stationen</v>
      </c>
    </row>
    <row r="2887" spans="2:27" ht="15" customHeight="1" x14ac:dyDescent="0.25">
      <c r="B2887" s="76" t="str">
        <f t="shared" si="404"/>
        <v>!!!</v>
      </c>
      <c r="C2887" s="310" t="str">
        <f>IF(LEN($E2887)&gt;0,VLOOKUP(TEXT($E2887,0),'Angaben Stationen'!$E$14:$V$215,17,0),"")</f>
        <v/>
      </c>
      <c r="D2887" s="254" t="str">
        <f>IF(LEN($E2887)&gt;0,VLOOKUP(TEXT($E2887,0),'Angaben Stationen'!$E$14:$V$215,18,0),"")</f>
        <v/>
      </c>
      <c r="E2887" s="344"/>
      <c r="F2887" s="256"/>
      <c r="G2887" s="256"/>
      <c r="H2887" s="307"/>
      <c r="I2887" s="183"/>
      <c r="R2887" s="8">
        <f t="shared" si="397"/>
        <v>0</v>
      </c>
      <c r="S2887" s="8">
        <f>VLOOKUP($D2887,{"29 - Psychiatrie (Erwachsene)",1;"30 - Kinder- und Jugendpsychiatrie",1;"297 - stationsäquivalente Behandlung in der Erwachsenenpsychiatrie (29)",1;"307 - stationsäquivalente Behandlung in der Kinder- und Jugendpsychiatrie (30)",1;"31 - Psychosomatik",1;"",0;0,0},2,0)</f>
        <v>0</v>
      </c>
      <c r="T2887" s="8">
        <f t="shared" si="403"/>
        <v>0</v>
      </c>
      <c r="U2887" s="8">
        <f t="shared" si="405"/>
        <v>0</v>
      </c>
      <c r="V2887" s="8">
        <f t="shared" si="398"/>
        <v>0</v>
      </c>
      <c r="W2887" s="8">
        <f t="shared" si="399"/>
        <v>0</v>
      </c>
      <c r="X2887" s="8">
        <f t="shared" si="400"/>
        <v>0</v>
      </c>
      <c r="Y2887" s="8" t="str">
        <f t="shared" si="401"/>
        <v/>
      </c>
      <c r="Z2887" s="8" t="str">
        <f>VLOOKUP($D2887,{"29 - Psychiatrie (Erwachsene)","BGI";"297 - stationsäquivalente Behandlung in der Erwachsenenpsychiatrie (29)","BGI";"30 - Kinder- und Jugendpsychiatrie","BGII";"307 - stationsäquivalente Behandlung in der Kinder- und Jugendpsychiatrie (30)","BGII";"31 - Psychosomatik","BGI";"","LEER";0,"Leer"},2,0)</f>
        <v>LEER</v>
      </c>
      <c r="AA2887" s="8" t="str">
        <f t="shared" si="402"/>
        <v>Stationen</v>
      </c>
    </row>
    <row r="2888" spans="2:27" ht="15" customHeight="1" x14ac:dyDescent="0.25">
      <c r="B2888" s="76" t="str">
        <f t="shared" si="404"/>
        <v>!!!</v>
      </c>
      <c r="C2888" s="310" t="str">
        <f>IF(LEN($E2888)&gt;0,VLOOKUP(TEXT($E2888,0),'Angaben Stationen'!$E$14:$V$215,17,0),"")</f>
        <v/>
      </c>
      <c r="D2888" s="254" t="str">
        <f>IF(LEN($E2888)&gt;0,VLOOKUP(TEXT($E2888,0),'Angaben Stationen'!$E$14:$V$215,18,0),"")</f>
        <v/>
      </c>
      <c r="E2888" s="344"/>
      <c r="F2888" s="256"/>
      <c r="G2888" s="256"/>
      <c r="H2888" s="307"/>
      <c r="I2888" s="183"/>
      <c r="R2888" s="8">
        <f t="shared" si="397"/>
        <v>0</v>
      </c>
      <c r="S2888" s="8">
        <f>VLOOKUP($D2888,{"29 - Psychiatrie (Erwachsene)",1;"30 - Kinder- und Jugendpsychiatrie",1;"297 - stationsäquivalente Behandlung in der Erwachsenenpsychiatrie (29)",1;"307 - stationsäquivalente Behandlung in der Kinder- und Jugendpsychiatrie (30)",1;"31 - Psychosomatik",1;"",0;0,0},2,0)</f>
        <v>0</v>
      </c>
      <c r="T2888" s="8">
        <f t="shared" si="403"/>
        <v>0</v>
      </c>
      <c r="U2888" s="8">
        <f t="shared" si="405"/>
        <v>0</v>
      </c>
      <c r="V2888" s="8">
        <f t="shared" si="398"/>
        <v>0</v>
      </c>
      <c r="W2888" s="8">
        <f t="shared" si="399"/>
        <v>0</v>
      </c>
      <c r="X2888" s="8">
        <f t="shared" si="400"/>
        <v>0</v>
      </c>
      <c r="Y2888" s="8" t="str">
        <f t="shared" si="401"/>
        <v/>
      </c>
      <c r="Z2888" s="8" t="str">
        <f>VLOOKUP($D2888,{"29 - Psychiatrie (Erwachsene)","BGI";"297 - stationsäquivalente Behandlung in der Erwachsenenpsychiatrie (29)","BGI";"30 - Kinder- und Jugendpsychiatrie","BGII";"307 - stationsäquivalente Behandlung in der Kinder- und Jugendpsychiatrie (30)","BGII";"31 - Psychosomatik","BGI";"","LEER";0,"Leer"},2,0)</f>
        <v>LEER</v>
      </c>
      <c r="AA2888" s="8" t="str">
        <f t="shared" si="402"/>
        <v>Stationen</v>
      </c>
    </row>
    <row r="2889" spans="2:27" ht="15" customHeight="1" x14ac:dyDescent="0.25">
      <c r="B2889" s="76" t="str">
        <f t="shared" si="404"/>
        <v>!!!</v>
      </c>
      <c r="C2889" s="310" t="str">
        <f>IF(LEN($E2889)&gt;0,VLOOKUP(TEXT($E2889,0),'Angaben Stationen'!$E$14:$V$215,17,0),"")</f>
        <v/>
      </c>
      <c r="D2889" s="254" t="str">
        <f>IF(LEN($E2889)&gt;0,VLOOKUP(TEXT($E2889,0),'Angaben Stationen'!$E$14:$V$215,18,0),"")</f>
        <v/>
      </c>
      <c r="E2889" s="344"/>
      <c r="F2889" s="256"/>
      <c r="G2889" s="256"/>
      <c r="H2889" s="307"/>
      <c r="I2889" s="183"/>
      <c r="R2889" s="8">
        <f t="shared" si="397"/>
        <v>0</v>
      </c>
      <c r="S2889" s="8">
        <f>VLOOKUP($D2889,{"29 - Psychiatrie (Erwachsene)",1;"30 - Kinder- und Jugendpsychiatrie",1;"297 - stationsäquivalente Behandlung in der Erwachsenenpsychiatrie (29)",1;"307 - stationsäquivalente Behandlung in der Kinder- und Jugendpsychiatrie (30)",1;"31 - Psychosomatik",1;"",0;0,0},2,0)</f>
        <v>0</v>
      </c>
      <c r="T2889" s="8">
        <f t="shared" si="403"/>
        <v>0</v>
      </c>
      <c r="U2889" s="8">
        <f t="shared" si="405"/>
        <v>0</v>
      </c>
      <c r="V2889" s="8">
        <f t="shared" si="398"/>
        <v>0</v>
      </c>
      <c r="W2889" s="8">
        <f t="shared" si="399"/>
        <v>0</v>
      </c>
      <c r="X2889" s="8">
        <f t="shared" si="400"/>
        <v>0</v>
      </c>
      <c r="Y2889" s="8" t="str">
        <f t="shared" si="401"/>
        <v/>
      </c>
      <c r="Z2889" s="8" t="str">
        <f>VLOOKUP($D2889,{"29 - Psychiatrie (Erwachsene)","BGI";"297 - stationsäquivalente Behandlung in der Erwachsenenpsychiatrie (29)","BGI";"30 - Kinder- und Jugendpsychiatrie","BGII";"307 - stationsäquivalente Behandlung in der Kinder- und Jugendpsychiatrie (30)","BGII";"31 - Psychosomatik","BGI";"","LEER";0,"Leer"},2,0)</f>
        <v>LEER</v>
      </c>
      <c r="AA2889" s="8" t="str">
        <f t="shared" si="402"/>
        <v>Stationen</v>
      </c>
    </row>
    <row r="2890" spans="2:27" ht="15" customHeight="1" x14ac:dyDescent="0.25">
      <c r="B2890" s="76" t="str">
        <f t="shared" si="404"/>
        <v>!!!</v>
      </c>
      <c r="C2890" s="310" t="str">
        <f>IF(LEN($E2890)&gt;0,VLOOKUP(TEXT($E2890,0),'Angaben Stationen'!$E$14:$V$215,17,0),"")</f>
        <v/>
      </c>
      <c r="D2890" s="254" t="str">
        <f>IF(LEN($E2890)&gt;0,VLOOKUP(TEXT($E2890,0),'Angaben Stationen'!$E$14:$V$215,18,0),"")</f>
        <v/>
      </c>
      <c r="E2890" s="344"/>
      <c r="F2890" s="256"/>
      <c r="G2890" s="256"/>
      <c r="H2890" s="307"/>
      <c r="I2890" s="183"/>
      <c r="R2890" s="8">
        <f t="shared" si="397"/>
        <v>0</v>
      </c>
      <c r="S2890" s="8">
        <f>VLOOKUP($D2890,{"29 - Psychiatrie (Erwachsene)",1;"30 - Kinder- und Jugendpsychiatrie",1;"297 - stationsäquivalente Behandlung in der Erwachsenenpsychiatrie (29)",1;"307 - stationsäquivalente Behandlung in der Kinder- und Jugendpsychiatrie (30)",1;"31 - Psychosomatik",1;"",0;0,0},2,0)</f>
        <v>0</v>
      </c>
      <c r="T2890" s="8">
        <f t="shared" si="403"/>
        <v>0</v>
      </c>
      <c r="U2890" s="8">
        <f t="shared" si="405"/>
        <v>0</v>
      </c>
      <c r="V2890" s="8">
        <f t="shared" si="398"/>
        <v>0</v>
      </c>
      <c r="W2890" s="8">
        <f t="shared" si="399"/>
        <v>0</v>
      </c>
      <c r="X2890" s="8">
        <f t="shared" si="400"/>
        <v>0</v>
      </c>
      <c r="Y2890" s="8" t="str">
        <f t="shared" si="401"/>
        <v/>
      </c>
      <c r="Z2890" s="8" t="str">
        <f>VLOOKUP($D2890,{"29 - Psychiatrie (Erwachsene)","BGI";"297 - stationsäquivalente Behandlung in der Erwachsenenpsychiatrie (29)","BGI";"30 - Kinder- und Jugendpsychiatrie","BGII";"307 - stationsäquivalente Behandlung in der Kinder- und Jugendpsychiatrie (30)","BGII";"31 - Psychosomatik","BGI";"","LEER";0,"Leer"},2,0)</f>
        <v>LEER</v>
      </c>
      <c r="AA2890" s="8" t="str">
        <f t="shared" si="402"/>
        <v>Stationen</v>
      </c>
    </row>
    <row r="2891" spans="2:27" ht="15" customHeight="1" x14ac:dyDescent="0.25">
      <c r="B2891" s="76" t="str">
        <f t="shared" si="404"/>
        <v>!!!</v>
      </c>
      <c r="C2891" s="310" t="str">
        <f>IF(LEN($E2891)&gt;0,VLOOKUP(TEXT($E2891,0),'Angaben Stationen'!$E$14:$V$215,17,0),"")</f>
        <v/>
      </c>
      <c r="D2891" s="254" t="str">
        <f>IF(LEN($E2891)&gt;0,VLOOKUP(TEXT($E2891,0),'Angaben Stationen'!$E$14:$V$215,18,0),"")</f>
        <v/>
      </c>
      <c r="E2891" s="344"/>
      <c r="F2891" s="256"/>
      <c r="G2891" s="256"/>
      <c r="H2891" s="307"/>
      <c r="I2891" s="183"/>
      <c r="R2891" s="8">
        <f t="shared" si="397"/>
        <v>0</v>
      </c>
      <c r="S2891" s="8">
        <f>VLOOKUP($D2891,{"29 - Psychiatrie (Erwachsene)",1;"30 - Kinder- und Jugendpsychiatrie",1;"297 - stationsäquivalente Behandlung in der Erwachsenenpsychiatrie (29)",1;"307 - stationsäquivalente Behandlung in der Kinder- und Jugendpsychiatrie (30)",1;"31 - Psychosomatik",1;"",0;0,0},2,0)</f>
        <v>0</v>
      </c>
      <c r="T2891" s="8">
        <f t="shared" si="403"/>
        <v>0</v>
      </c>
      <c r="U2891" s="8">
        <f t="shared" si="405"/>
        <v>0</v>
      </c>
      <c r="V2891" s="8">
        <f t="shared" si="398"/>
        <v>0</v>
      </c>
      <c r="W2891" s="8">
        <f t="shared" si="399"/>
        <v>0</v>
      </c>
      <c r="X2891" s="8">
        <f t="shared" si="400"/>
        <v>0</v>
      </c>
      <c r="Y2891" s="8" t="str">
        <f t="shared" si="401"/>
        <v/>
      </c>
      <c r="Z2891" s="8" t="str">
        <f>VLOOKUP($D2891,{"29 - Psychiatrie (Erwachsene)","BGI";"297 - stationsäquivalente Behandlung in der Erwachsenenpsychiatrie (29)","BGI";"30 - Kinder- und Jugendpsychiatrie","BGII";"307 - stationsäquivalente Behandlung in der Kinder- und Jugendpsychiatrie (30)","BGII";"31 - Psychosomatik","BGI";"","LEER";0,"Leer"},2,0)</f>
        <v>LEER</v>
      </c>
      <c r="AA2891" s="8" t="str">
        <f t="shared" si="402"/>
        <v>Stationen</v>
      </c>
    </row>
    <row r="2892" spans="2:27" ht="15" customHeight="1" x14ac:dyDescent="0.25">
      <c r="B2892" s="76" t="str">
        <f t="shared" si="404"/>
        <v>!!!</v>
      </c>
      <c r="C2892" s="310" t="str">
        <f>IF(LEN($E2892)&gt;0,VLOOKUP(TEXT($E2892,0),'Angaben Stationen'!$E$14:$V$215,17,0),"")</f>
        <v/>
      </c>
      <c r="D2892" s="254" t="str">
        <f>IF(LEN($E2892)&gt;0,VLOOKUP(TEXT($E2892,0),'Angaben Stationen'!$E$14:$V$215,18,0),"")</f>
        <v/>
      </c>
      <c r="E2892" s="344"/>
      <c r="F2892" s="256"/>
      <c r="G2892" s="256"/>
      <c r="H2892" s="307"/>
      <c r="I2892" s="183"/>
      <c r="R2892" s="8">
        <f t="shared" si="397"/>
        <v>0</v>
      </c>
      <c r="S2892" s="8">
        <f>VLOOKUP($D2892,{"29 - Psychiatrie (Erwachsene)",1;"30 - Kinder- und Jugendpsychiatrie",1;"297 - stationsäquivalente Behandlung in der Erwachsenenpsychiatrie (29)",1;"307 - stationsäquivalente Behandlung in der Kinder- und Jugendpsychiatrie (30)",1;"31 - Psychosomatik",1;"",0;0,0},2,0)</f>
        <v>0</v>
      </c>
      <c r="T2892" s="8">
        <f t="shared" si="403"/>
        <v>0</v>
      </c>
      <c r="U2892" s="8">
        <f t="shared" si="405"/>
        <v>0</v>
      </c>
      <c r="V2892" s="8">
        <f t="shared" si="398"/>
        <v>0</v>
      </c>
      <c r="W2892" s="8">
        <f t="shared" si="399"/>
        <v>0</v>
      </c>
      <c r="X2892" s="8">
        <f t="shared" si="400"/>
        <v>0</v>
      </c>
      <c r="Y2892" s="8" t="str">
        <f t="shared" si="401"/>
        <v/>
      </c>
      <c r="Z2892" s="8" t="str">
        <f>VLOOKUP($D2892,{"29 - Psychiatrie (Erwachsene)","BGI";"297 - stationsäquivalente Behandlung in der Erwachsenenpsychiatrie (29)","BGI";"30 - Kinder- und Jugendpsychiatrie","BGII";"307 - stationsäquivalente Behandlung in der Kinder- und Jugendpsychiatrie (30)","BGII";"31 - Psychosomatik","BGI";"","LEER";0,"Leer"},2,0)</f>
        <v>LEER</v>
      </c>
      <c r="AA2892" s="8" t="str">
        <f t="shared" si="402"/>
        <v>Stationen</v>
      </c>
    </row>
    <row r="2893" spans="2:27" ht="15" customHeight="1" x14ac:dyDescent="0.25">
      <c r="B2893" s="76" t="str">
        <f t="shared" si="404"/>
        <v>!!!</v>
      </c>
      <c r="C2893" s="310" t="str">
        <f>IF(LEN($E2893)&gt;0,VLOOKUP(TEXT($E2893,0),'Angaben Stationen'!$E$14:$V$215,17,0),"")</f>
        <v/>
      </c>
      <c r="D2893" s="254" t="str">
        <f>IF(LEN($E2893)&gt;0,VLOOKUP(TEXT($E2893,0),'Angaben Stationen'!$E$14:$V$215,18,0),"")</f>
        <v/>
      </c>
      <c r="E2893" s="344"/>
      <c r="F2893" s="256"/>
      <c r="G2893" s="256"/>
      <c r="H2893" s="307"/>
      <c r="I2893" s="183"/>
      <c r="R2893" s="8">
        <f t="shared" si="397"/>
        <v>0</v>
      </c>
      <c r="S2893" s="8">
        <f>VLOOKUP($D2893,{"29 - Psychiatrie (Erwachsene)",1;"30 - Kinder- und Jugendpsychiatrie",1;"297 - stationsäquivalente Behandlung in der Erwachsenenpsychiatrie (29)",1;"307 - stationsäquivalente Behandlung in der Kinder- und Jugendpsychiatrie (30)",1;"31 - Psychosomatik",1;"",0;0,0},2,0)</f>
        <v>0</v>
      </c>
      <c r="T2893" s="8">
        <f t="shared" si="403"/>
        <v>0</v>
      </c>
      <c r="U2893" s="8">
        <f t="shared" si="405"/>
        <v>0</v>
      </c>
      <c r="V2893" s="8">
        <f t="shared" si="398"/>
        <v>0</v>
      </c>
      <c r="W2893" s="8">
        <f t="shared" si="399"/>
        <v>0</v>
      </c>
      <c r="X2893" s="8">
        <f t="shared" si="400"/>
        <v>0</v>
      </c>
      <c r="Y2893" s="8" t="str">
        <f t="shared" si="401"/>
        <v/>
      </c>
      <c r="Z2893" s="8" t="str">
        <f>VLOOKUP($D2893,{"29 - Psychiatrie (Erwachsene)","BGI";"297 - stationsäquivalente Behandlung in der Erwachsenenpsychiatrie (29)","BGI";"30 - Kinder- und Jugendpsychiatrie","BGII";"307 - stationsäquivalente Behandlung in der Kinder- und Jugendpsychiatrie (30)","BGII";"31 - Psychosomatik","BGI";"","LEER";0,"Leer"},2,0)</f>
        <v>LEER</v>
      </c>
      <c r="AA2893" s="8" t="str">
        <f t="shared" si="402"/>
        <v>Stationen</v>
      </c>
    </row>
    <row r="2894" spans="2:27" ht="15" customHeight="1" x14ac:dyDescent="0.25">
      <c r="B2894" s="76" t="str">
        <f t="shared" si="404"/>
        <v>!!!</v>
      </c>
      <c r="C2894" s="310" t="str">
        <f>IF(LEN($E2894)&gt;0,VLOOKUP(TEXT($E2894,0),'Angaben Stationen'!$E$14:$V$215,17,0),"")</f>
        <v/>
      </c>
      <c r="D2894" s="254" t="str">
        <f>IF(LEN($E2894)&gt;0,VLOOKUP(TEXT($E2894,0),'Angaben Stationen'!$E$14:$V$215,18,0),"")</f>
        <v/>
      </c>
      <c r="E2894" s="344"/>
      <c r="F2894" s="256"/>
      <c r="G2894" s="256"/>
      <c r="H2894" s="307"/>
      <c r="I2894" s="183"/>
      <c r="R2894" s="8">
        <f t="shared" si="397"/>
        <v>0</v>
      </c>
      <c r="S2894" s="8">
        <f>VLOOKUP($D2894,{"29 - Psychiatrie (Erwachsene)",1;"30 - Kinder- und Jugendpsychiatrie",1;"297 - stationsäquivalente Behandlung in der Erwachsenenpsychiatrie (29)",1;"307 - stationsäquivalente Behandlung in der Kinder- und Jugendpsychiatrie (30)",1;"31 - Psychosomatik",1;"",0;0,0},2,0)</f>
        <v>0</v>
      </c>
      <c r="T2894" s="8">
        <f t="shared" si="403"/>
        <v>0</v>
      </c>
      <c r="U2894" s="8">
        <f t="shared" si="405"/>
        <v>0</v>
      </c>
      <c r="V2894" s="8">
        <f t="shared" si="398"/>
        <v>0</v>
      </c>
      <c r="W2894" s="8">
        <f t="shared" si="399"/>
        <v>0</v>
      </c>
      <c r="X2894" s="8">
        <f t="shared" si="400"/>
        <v>0</v>
      </c>
      <c r="Y2894" s="8" t="str">
        <f t="shared" si="401"/>
        <v/>
      </c>
      <c r="Z2894" s="8" t="str">
        <f>VLOOKUP($D2894,{"29 - Psychiatrie (Erwachsene)","BGI";"297 - stationsäquivalente Behandlung in der Erwachsenenpsychiatrie (29)","BGI";"30 - Kinder- und Jugendpsychiatrie","BGII";"307 - stationsäquivalente Behandlung in der Kinder- und Jugendpsychiatrie (30)","BGII";"31 - Psychosomatik","BGI";"","LEER";0,"Leer"},2,0)</f>
        <v>LEER</v>
      </c>
      <c r="AA2894" s="8" t="str">
        <f t="shared" si="402"/>
        <v>Stationen</v>
      </c>
    </row>
    <row r="2895" spans="2:27" ht="15" customHeight="1" x14ac:dyDescent="0.25">
      <c r="B2895" s="76" t="str">
        <f t="shared" si="404"/>
        <v>!!!</v>
      </c>
      <c r="C2895" s="310" t="str">
        <f>IF(LEN($E2895)&gt;0,VLOOKUP(TEXT($E2895,0),'Angaben Stationen'!$E$14:$V$215,17,0),"")</f>
        <v/>
      </c>
      <c r="D2895" s="254" t="str">
        <f>IF(LEN($E2895)&gt;0,VLOOKUP(TEXT($E2895,0),'Angaben Stationen'!$E$14:$V$215,18,0),"")</f>
        <v/>
      </c>
      <c r="E2895" s="344"/>
      <c r="F2895" s="256"/>
      <c r="G2895" s="256"/>
      <c r="H2895" s="307"/>
      <c r="I2895" s="183"/>
      <c r="R2895" s="8">
        <f t="shared" si="397"/>
        <v>0</v>
      </c>
      <c r="S2895" s="8">
        <f>VLOOKUP($D2895,{"29 - Psychiatrie (Erwachsene)",1;"30 - Kinder- und Jugendpsychiatrie",1;"297 - stationsäquivalente Behandlung in der Erwachsenenpsychiatrie (29)",1;"307 - stationsäquivalente Behandlung in der Kinder- und Jugendpsychiatrie (30)",1;"31 - Psychosomatik",1;"",0;0,0},2,0)</f>
        <v>0</v>
      </c>
      <c r="T2895" s="8">
        <f t="shared" si="403"/>
        <v>0</v>
      </c>
      <c r="U2895" s="8">
        <f t="shared" si="405"/>
        <v>0</v>
      </c>
      <c r="V2895" s="8">
        <f t="shared" si="398"/>
        <v>0</v>
      </c>
      <c r="W2895" s="8">
        <f t="shared" si="399"/>
        <v>0</v>
      </c>
      <c r="X2895" s="8">
        <f t="shared" si="400"/>
        <v>0</v>
      </c>
      <c r="Y2895" s="8" t="str">
        <f t="shared" si="401"/>
        <v/>
      </c>
      <c r="Z2895" s="8" t="str">
        <f>VLOOKUP($D2895,{"29 - Psychiatrie (Erwachsene)","BGI";"297 - stationsäquivalente Behandlung in der Erwachsenenpsychiatrie (29)","BGI";"30 - Kinder- und Jugendpsychiatrie","BGII";"307 - stationsäquivalente Behandlung in der Kinder- und Jugendpsychiatrie (30)","BGII";"31 - Psychosomatik","BGI";"","LEER";0,"Leer"},2,0)</f>
        <v>LEER</v>
      </c>
      <c r="AA2895" s="8" t="str">
        <f t="shared" si="402"/>
        <v>Stationen</v>
      </c>
    </row>
    <row r="2896" spans="2:27" ht="15" customHeight="1" x14ac:dyDescent="0.25">
      <c r="B2896" s="76" t="str">
        <f t="shared" si="404"/>
        <v>!!!</v>
      </c>
      <c r="C2896" s="310" t="str">
        <f>IF(LEN($E2896)&gt;0,VLOOKUP(TEXT($E2896,0),'Angaben Stationen'!$E$14:$V$215,17,0),"")</f>
        <v/>
      </c>
      <c r="D2896" s="254" t="str">
        <f>IF(LEN($E2896)&gt;0,VLOOKUP(TEXT($E2896,0),'Angaben Stationen'!$E$14:$V$215,18,0),"")</f>
        <v/>
      </c>
      <c r="E2896" s="344"/>
      <c r="F2896" s="256"/>
      <c r="G2896" s="256"/>
      <c r="H2896" s="307"/>
      <c r="I2896" s="183"/>
      <c r="R2896" s="8">
        <f t="shared" si="397"/>
        <v>0</v>
      </c>
      <c r="S2896" s="8">
        <f>VLOOKUP($D2896,{"29 - Psychiatrie (Erwachsene)",1;"30 - Kinder- und Jugendpsychiatrie",1;"297 - stationsäquivalente Behandlung in der Erwachsenenpsychiatrie (29)",1;"307 - stationsäquivalente Behandlung in der Kinder- und Jugendpsychiatrie (30)",1;"31 - Psychosomatik",1;"",0;0,0},2,0)</f>
        <v>0</v>
      </c>
      <c r="T2896" s="8">
        <f t="shared" si="403"/>
        <v>0</v>
      </c>
      <c r="U2896" s="8">
        <f t="shared" si="405"/>
        <v>0</v>
      </c>
      <c r="V2896" s="8">
        <f t="shared" si="398"/>
        <v>0</v>
      </c>
      <c r="W2896" s="8">
        <f t="shared" si="399"/>
        <v>0</v>
      </c>
      <c r="X2896" s="8">
        <f t="shared" si="400"/>
        <v>0</v>
      </c>
      <c r="Y2896" s="8" t="str">
        <f t="shared" si="401"/>
        <v/>
      </c>
      <c r="Z2896" s="8" t="str">
        <f>VLOOKUP($D2896,{"29 - Psychiatrie (Erwachsene)","BGI";"297 - stationsäquivalente Behandlung in der Erwachsenenpsychiatrie (29)","BGI";"30 - Kinder- und Jugendpsychiatrie","BGII";"307 - stationsäquivalente Behandlung in der Kinder- und Jugendpsychiatrie (30)","BGII";"31 - Psychosomatik","BGI";"","LEER";0,"Leer"},2,0)</f>
        <v>LEER</v>
      </c>
      <c r="AA2896" s="8" t="str">
        <f t="shared" si="402"/>
        <v>Stationen</v>
      </c>
    </row>
    <row r="2897" spans="2:27" ht="15" customHeight="1" x14ac:dyDescent="0.25">
      <c r="B2897" s="76" t="str">
        <f t="shared" si="404"/>
        <v>!!!</v>
      </c>
      <c r="C2897" s="310" t="str">
        <f>IF(LEN($E2897)&gt;0,VLOOKUP(TEXT($E2897,0),'Angaben Stationen'!$E$14:$V$215,17,0),"")</f>
        <v/>
      </c>
      <c r="D2897" s="254" t="str">
        <f>IF(LEN($E2897)&gt;0,VLOOKUP(TEXT($E2897,0),'Angaben Stationen'!$E$14:$V$215,18,0),"")</f>
        <v/>
      </c>
      <c r="E2897" s="344"/>
      <c r="F2897" s="256"/>
      <c r="G2897" s="256"/>
      <c r="H2897" s="307"/>
      <c r="I2897" s="183"/>
      <c r="R2897" s="8">
        <f t="shared" si="397"/>
        <v>0</v>
      </c>
      <c r="S2897" s="8">
        <f>VLOOKUP($D2897,{"29 - Psychiatrie (Erwachsene)",1;"30 - Kinder- und Jugendpsychiatrie",1;"297 - stationsäquivalente Behandlung in der Erwachsenenpsychiatrie (29)",1;"307 - stationsäquivalente Behandlung in der Kinder- und Jugendpsychiatrie (30)",1;"31 - Psychosomatik",1;"",0;0,0},2,0)</f>
        <v>0</v>
      </c>
      <c r="T2897" s="8">
        <f t="shared" si="403"/>
        <v>0</v>
      </c>
      <c r="U2897" s="8">
        <f t="shared" si="405"/>
        <v>0</v>
      </c>
      <c r="V2897" s="8">
        <f t="shared" si="398"/>
        <v>0</v>
      </c>
      <c r="W2897" s="8">
        <f t="shared" si="399"/>
        <v>0</v>
      </c>
      <c r="X2897" s="8">
        <f t="shared" si="400"/>
        <v>0</v>
      </c>
      <c r="Y2897" s="8" t="str">
        <f t="shared" si="401"/>
        <v/>
      </c>
      <c r="Z2897" s="8" t="str">
        <f>VLOOKUP($D2897,{"29 - Psychiatrie (Erwachsene)","BGI";"297 - stationsäquivalente Behandlung in der Erwachsenenpsychiatrie (29)","BGI";"30 - Kinder- und Jugendpsychiatrie","BGII";"307 - stationsäquivalente Behandlung in der Kinder- und Jugendpsychiatrie (30)","BGII";"31 - Psychosomatik","BGI";"","LEER";0,"Leer"},2,0)</f>
        <v>LEER</v>
      </c>
      <c r="AA2897" s="8" t="str">
        <f t="shared" si="402"/>
        <v>Stationen</v>
      </c>
    </row>
    <row r="2898" spans="2:27" ht="15" customHeight="1" x14ac:dyDescent="0.25">
      <c r="B2898" s="76" t="str">
        <f t="shared" si="404"/>
        <v>!!!</v>
      </c>
      <c r="C2898" s="310" t="str">
        <f>IF(LEN($E2898)&gt;0,VLOOKUP(TEXT($E2898,0),'Angaben Stationen'!$E$14:$V$215,17,0),"")</f>
        <v/>
      </c>
      <c r="D2898" s="254" t="str">
        <f>IF(LEN($E2898)&gt;0,VLOOKUP(TEXT($E2898,0),'Angaben Stationen'!$E$14:$V$215,18,0),"")</f>
        <v/>
      </c>
      <c r="E2898" s="344"/>
      <c r="F2898" s="256"/>
      <c r="G2898" s="256"/>
      <c r="H2898" s="307"/>
      <c r="I2898" s="183"/>
      <c r="R2898" s="8">
        <f t="shared" si="397"/>
        <v>0</v>
      </c>
      <c r="S2898" s="8">
        <f>VLOOKUP($D2898,{"29 - Psychiatrie (Erwachsene)",1;"30 - Kinder- und Jugendpsychiatrie",1;"297 - stationsäquivalente Behandlung in der Erwachsenenpsychiatrie (29)",1;"307 - stationsäquivalente Behandlung in der Kinder- und Jugendpsychiatrie (30)",1;"31 - Psychosomatik",1;"",0;0,0},2,0)</f>
        <v>0</v>
      </c>
      <c r="T2898" s="8">
        <f t="shared" si="403"/>
        <v>0</v>
      </c>
      <c r="U2898" s="8">
        <f t="shared" si="405"/>
        <v>0</v>
      </c>
      <c r="V2898" s="8">
        <f t="shared" si="398"/>
        <v>0</v>
      </c>
      <c r="W2898" s="8">
        <f t="shared" si="399"/>
        <v>0</v>
      </c>
      <c r="X2898" s="8">
        <f t="shared" si="400"/>
        <v>0</v>
      </c>
      <c r="Y2898" s="8" t="str">
        <f t="shared" si="401"/>
        <v/>
      </c>
      <c r="Z2898" s="8" t="str">
        <f>VLOOKUP($D2898,{"29 - Psychiatrie (Erwachsene)","BGI";"297 - stationsäquivalente Behandlung in der Erwachsenenpsychiatrie (29)","BGI";"30 - Kinder- und Jugendpsychiatrie","BGII";"307 - stationsäquivalente Behandlung in der Kinder- und Jugendpsychiatrie (30)","BGII";"31 - Psychosomatik","BGI";"","LEER";0,"Leer"},2,0)</f>
        <v>LEER</v>
      </c>
      <c r="AA2898" s="8" t="str">
        <f t="shared" si="402"/>
        <v>Stationen</v>
      </c>
    </row>
    <row r="2899" spans="2:27" ht="15" customHeight="1" x14ac:dyDescent="0.25">
      <c r="B2899" s="76" t="str">
        <f t="shared" si="404"/>
        <v>!!!</v>
      </c>
      <c r="C2899" s="310" t="str">
        <f>IF(LEN($E2899)&gt;0,VLOOKUP(TEXT($E2899,0),'Angaben Stationen'!$E$14:$V$215,17,0),"")</f>
        <v/>
      </c>
      <c r="D2899" s="254" t="str">
        <f>IF(LEN($E2899)&gt;0,VLOOKUP(TEXT($E2899,0),'Angaben Stationen'!$E$14:$V$215,18,0),"")</f>
        <v/>
      </c>
      <c r="E2899" s="344"/>
      <c r="F2899" s="256"/>
      <c r="G2899" s="256"/>
      <c r="H2899" s="307"/>
      <c r="I2899" s="183"/>
      <c r="R2899" s="8">
        <f t="shared" si="397"/>
        <v>0</v>
      </c>
      <c r="S2899" s="8">
        <f>VLOOKUP($D2899,{"29 - Psychiatrie (Erwachsene)",1;"30 - Kinder- und Jugendpsychiatrie",1;"297 - stationsäquivalente Behandlung in der Erwachsenenpsychiatrie (29)",1;"307 - stationsäquivalente Behandlung in der Kinder- und Jugendpsychiatrie (30)",1;"31 - Psychosomatik",1;"",0;0,0},2,0)</f>
        <v>0</v>
      </c>
      <c r="T2899" s="8">
        <f t="shared" si="403"/>
        <v>0</v>
      </c>
      <c r="U2899" s="8">
        <f t="shared" si="405"/>
        <v>0</v>
      </c>
      <c r="V2899" s="8">
        <f t="shared" si="398"/>
        <v>0</v>
      </c>
      <c r="W2899" s="8">
        <f t="shared" si="399"/>
        <v>0</v>
      </c>
      <c r="X2899" s="8">
        <f t="shared" si="400"/>
        <v>0</v>
      </c>
      <c r="Y2899" s="8" t="str">
        <f t="shared" si="401"/>
        <v/>
      </c>
      <c r="Z2899" s="8" t="str">
        <f>VLOOKUP($D2899,{"29 - Psychiatrie (Erwachsene)","BGI";"297 - stationsäquivalente Behandlung in der Erwachsenenpsychiatrie (29)","BGI";"30 - Kinder- und Jugendpsychiatrie","BGII";"307 - stationsäquivalente Behandlung in der Kinder- und Jugendpsychiatrie (30)","BGII";"31 - Psychosomatik","BGI";"","LEER";0,"Leer"},2,0)</f>
        <v>LEER</v>
      </c>
      <c r="AA2899" s="8" t="str">
        <f t="shared" si="402"/>
        <v>Stationen</v>
      </c>
    </row>
    <row r="2900" spans="2:27" ht="15" customHeight="1" x14ac:dyDescent="0.25">
      <c r="B2900" s="76" t="str">
        <f t="shared" si="404"/>
        <v>!!!</v>
      </c>
      <c r="C2900" s="310" t="str">
        <f>IF(LEN($E2900)&gt;0,VLOOKUP(TEXT($E2900,0),'Angaben Stationen'!$E$14:$V$215,17,0),"")</f>
        <v/>
      </c>
      <c r="D2900" s="254" t="str">
        <f>IF(LEN($E2900)&gt;0,VLOOKUP(TEXT($E2900,0),'Angaben Stationen'!$E$14:$V$215,18,0),"")</f>
        <v/>
      </c>
      <c r="E2900" s="344"/>
      <c r="F2900" s="256"/>
      <c r="G2900" s="256"/>
      <c r="H2900" s="307"/>
      <c r="I2900" s="183"/>
      <c r="R2900" s="8">
        <f t="shared" si="397"/>
        <v>0</v>
      </c>
      <c r="S2900" s="8">
        <f>VLOOKUP($D2900,{"29 - Psychiatrie (Erwachsene)",1;"30 - Kinder- und Jugendpsychiatrie",1;"297 - stationsäquivalente Behandlung in der Erwachsenenpsychiatrie (29)",1;"307 - stationsäquivalente Behandlung in der Kinder- und Jugendpsychiatrie (30)",1;"31 - Psychosomatik",1;"",0;0,0},2,0)</f>
        <v>0</v>
      </c>
      <c r="T2900" s="8">
        <f t="shared" si="403"/>
        <v>0</v>
      </c>
      <c r="U2900" s="8">
        <f t="shared" si="405"/>
        <v>0</v>
      </c>
      <c r="V2900" s="8">
        <f t="shared" si="398"/>
        <v>0</v>
      </c>
      <c r="W2900" s="8">
        <f t="shared" si="399"/>
        <v>0</v>
      </c>
      <c r="X2900" s="8">
        <f t="shared" si="400"/>
        <v>0</v>
      </c>
      <c r="Y2900" s="8" t="str">
        <f t="shared" si="401"/>
        <v/>
      </c>
      <c r="Z2900" s="8" t="str">
        <f>VLOOKUP($D2900,{"29 - Psychiatrie (Erwachsene)","BGI";"297 - stationsäquivalente Behandlung in der Erwachsenenpsychiatrie (29)","BGI";"30 - Kinder- und Jugendpsychiatrie","BGII";"307 - stationsäquivalente Behandlung in der Kinder- und Jugendpsychiatrie (30)","BGII";"31 - Psychosomatik","BGI";"","LEER";0,"Leer"},2,0)</f>
        <v>LEER</v>
      </c>
      <c r="AA2900" s="8" t="str">
        <f t="shared" si="402"/>
        <v>Stationen</v>
      </c>
    </row>
    <row r="2901" spans="2:27" ht="15" customHeight="1" x14ac:dyDescent="0.25">
      <c r="B2901" s="76" t="str">
        <f t="shared" si="404"/>
        <v>!!!</v>
      </c>
      <c r="C2901" s="310" t="str">
        <f>IF(LEN($E2901)&gt;0,VLOOKUP(TEXT($E2901,0),'Angaben Stationen'!$E$14:$V$215,17,0),"")</f>
        <v/>
      </c>
      <c r="D2901" s="254" t="str">
        <f>IF(LEN($E2901)&gt;0,VLOOKUP(TEXT($E2901,0),'Angaben Stationen'!$E$14:$V$215,18,0),"")</f>
        <v/>
      </c>
      <c r="E2901" s="344"/>
      <c r="F2901" s="256"/>
      <c r="G2901" s="256"/>
      <c r="H2901" s="307"/>
      <c r="I2901" s="183"/>
      <c r="R2901" s="8">
        <f t="shared" si="397"/>
        <v>0</v>
      </c>
      <c r="S2901" s="8">
        <f>VLOOKUP($D2901,{"29 - Psychiatrie (Erwachsene)",1;"30 - Kinder- und Jugendpsychiatrie",1;"297 - stationsäquivalente Behandlung in der Erwachsenenpsychiatrie (29)",1;"307 - stationsäquivalente Behandlung in der Kinder- und Jugendpsychiatrie (30)",1;"31 - Psychosomatik",1;"",0;0,0},2,0)</f>
        <v>0</v>
      </c>
      <c r="T2901" s="8">
        <f t="shared" si="403"/>
        <v>0</v>
      </c>
      <c r="U2901" s="8">
        <f t="shared" si="405"/>
        <v>0</v>
      </c>
      <c r="V2901" s="8">
        <f t="shared" si="398"/>
        <v>0</v>
      </c>
      <c r="W2901" s="8">
        <f t="shared" si="399"/>
        <v>0</v>
      </c>
      <c r="X2901" s="8">
        <f t="shared" si="400"/>
        <v>0</v>
      </c>
      <c r="Y2901" s="8" t="str">
        <f t="shared" si="401"/>
        <v/>
      </c>
      <c r="Z2901" s="8" t="str">
        <f>VLOOKUP($D2901,{"29 - Psychiatrie (Erwachsene)","BGI";"297 - stationsäquivalente Behandlung in der Erwachsenenpsychiatrie (29)","BGI";"30 - Kinder- und Jugendpsychiatrie","BGII";"307 - stationsäquivalente Behandlung in der Kinder- und Jugendpsychiatrie (30)","BGII";"31 - Psychosomatik","BGI";"","LEER";0,"Leer"},2,0)</f>
        <v>LEER</v>
      </c>
      <c r="AA2901" s="8" t="str">
        <f t="shared" si="402"/>
        <v>Stationen</v>
      </c>
    </row>
    <row r="2902" spans="2:27" ht="15" customHeight="1" x14ac:dyDescent="0.25">
      <c r="B2902" s="76" t="str">
        <f t="shared" si="404"/>
        <v>!!!</v>
      </c>
      <c r="C2902" s="310" t="str">
        <f>IF(LEN($E2902)&gt;0,VLOOKUP(TEXT($E2902,0),'Angaben Stationen'!$E$14:$V$215,17,0),"")</f>
        <v/>
      </c>
      <c r="D2902" s="254" t="str">
        <f>IF(LEN($E2902)&gt;0,VLOOKUP(TEXT($E2902,0),'Angaben Stationen'!$E$14:$V$215,18,0),"")</f>
        <v/>
      </c>
      <c r="E2902" s="344"/>
      <c r="F2902" s="256"/>
      <c r="G2902" s="256"/>
      <c r="H2902" s="307"/>
      <c r="I2902" s="183"/>
      <c r="R2902" s="8">
        <f t="shared" si="397"/>
        <v>0</v>
      </c>
      <c r="S2902" s="8">
        <f>VLOOKUP($D2902,{"29 - Psychiatrie (Erwachsene)",1;"30 - Kinder- und Jugendpsychiatrie",1;"297 - stationsäquivalente Behandlung in der Erwachsenenpsychiatrie (29)",1;"307 - stationsäquivalente Behandlung in der Kinder- und Jugendpsychiatrie (30)",1;"31 - Psychosomatik",1;"",0;0,0},2,0)</f>
        <v>0</v>
      </c>
      <c r="T2902" s="8">
        <f t="shared" si="403"/>
        <v>0</v>
      </c>
      <c r="U2902" s="8">
        <f t="shared" si="405"/>
        <v>0</v>
      </c>
      <c r="V2902" s="8">
        <f t="shared" si="398"/>
        <v>0</v>
      </c>
      <c r="W2902" s="8">
        <f t="shared" si="399"/>
        <v>0</v>
      </c>
      <c r="X2902" s="8">
        <f t="shared" si="400"/>
        <v>0</v>
      </c>
      <c r="Y2902" s="8" t="str">
        <f t="shared" si="401"/>
        <v/>
      </c>
      <c r="Z2902" s="8" t="str">
        <f>VLOOKUP($D2902,{"29 - Psychiatrie (Erwachsene)","BGI";"297 - stationsäquivalente Behandlung in der Erwachsenenpsychiatrie (29)","BGI";"30 - Kinder- und Jugendpsychiatrie","BGII";"307 - stationsäquivalente Behandlung in der Kinder- und Jugendpsychiatrie (30)","BGII";"31 - Psychosomatik","BGI";"","LEER";0,"Leer"},2,0)</f>
        <v>LEER</v>
      </c>
      <c r="AA2902" s="8" t="str">
        <f t="shared" si="402"/>
        <v>Stationen</v>
      </c>
    </row>
    <row r="2903" spans="2:27" ht="15" customHeight="1" x14ac:dyDescent="0.25">
      <c r="B2903" s="76" t="str">
        <f t="shared" si="404"/>
        <v>!!!</v>
      </c>
      <c r="C2903" s="310" t="str">
        <f>IF(LEN($E2903)&gt;0,VLOOKUP(TEXT($E2903,0),'Angaben Stationen'!$E$14:$V$215,17,0),"")</f>
        <v/>
      </c>
      <c r="D2903" s="254" t="str">
        <f>IF(LEN($E2903)&gt;0,VLOOKUP(TEXT($E2903,0),'Angaben Stationen'!$E$14:$V$215,18,0),"")</f>
        <v/>
      </c>
      <c r="E2903" s="344"/>
      <c r="F2903" s="256"/>
      <c r="G2903" s="256"/>
      <c r="H2903" s="307"/>
      <c r="I2903" s="183"/>
      <c r="R2903" s="8">
        <f t="shared" si="397"/>
        <v>0</v>
      </c>
      <c r="S2903" s="8">
        <f>VLOOKUP($D2903,{"29 - Psychiatrie (Erwachsene)",1;"30 - Kinder- und Jugendpsychiatrie",1;"297 - stationsäquivalente Behandlung in der Erwachsenenpsychiatrie (29)",1;"307 - stationsäquivalente Behandlung in der Kinder- und Jugendpsychiatrie (30)",1;"31 - Psychosomatik",1;"",0;0,0},2,0)</f>
        <v>0</v>
      </c>
      <c r="T2903" s="8">
        <f t="shared" si="403"/>
        <v>0</v>
      </c>
      <c r="U2903" s="8">
        <f t="shared" si="405"/>
        <v>0</v>
      </c>
      <c r="V2903" s="8">
        <f t="shared" si="398"/>
        <v>0</v>
      </c>
      <c r="W2903" s="8">
        <f t="shared" si="399"/>
        <v>0</v>
      </c>
      <c r="X2903" s="8">
        <f t="shared" si="400"/>
        <v>0</v>
      </c>
      <c r="Y2903" s="8" t="str">
        <f t="shared" si="401"/>
        <v/>
      </c>
      <c r="Z2903" s="8" t="str">
        <f>VLOOKUP($D2903,{"29 - Psychiatrie (Erwachsene)","BGI";"297 - stationsäquivalente Behandlung in der Erwachsenenpsychiatrie (29)","BGI";"30 - Kinder- und Jugendpsychiatrie","BGII";"307 - stationsäquivalente Behandlung in der Kinder- und Jugendpsychiatrie (30)","BGII";"31 - Psychosomatik","BGI";"","LEER";0,"Leer"},2,0)</f>
        <v>LEER</v>
      </c>
      <c r="AA2903" s="8" t="str">
        <f t="shared" si="402"/>
        <v>Stationen</v>
      </c>
    </row>
    <row r="2904" spans="2:27" ht="15" customHeight="1" x14ac:dyDescent="0.25">
      <c r="B2904" s="76" t="str">
        <f t="shared" si="404"/>
        <v>!!!</v>
      </c>
      <c r="C2904" s="310" t="str">
        <f>IF(LEN($E2904)&gt;0,VLOOKUP(TEXT($E2904,0),'Angaben Stationen'!$E$14:$V$215,17,0),"")</f>
        <v/>
      </c>
      <c r="D2904" s="254" t="str">
        <f>IF(LEN($E2904)&gt;0,VLOOKUP(TEXT($E2904,0),'Angaben Stationen'!$E$14:$V$215,18,0),"")</f>
        <v/>
      </c>
      <c r="E2904" s="344"/>
      <c r="F2904" s="256"/>
      <c r="G2904" s="256"/>
      <c r="H2904" s="307"/>
      <c r="I2904" s="183"/>
      <c r="R2904" s="8">
        <f t="shared" si="397"/>
        <v>0</v>
      </c>
      <c r="S2904" s="8">
        <f>VLOOKUP($D2904,{"29 - Psychiatrie (Erwachsene)",1;"30 - Kinder- und Jugendpsychiatrie",1;"297 - stationsäquivalente Behandlung in der Erwachsenenpsychiatrie (29)",1;"307 - stationsäquivalente Behandlung in der Kinder- und Jugendpsychiatrie (30)",1;"31 - Psychosomatik",1;"",0;0,0},2,0)</f>
        <v>0</v>
      </c>
      <c r="T2904" s="8">
        <f t="shared" si="403"/>
        <v>0</v>
      </c>
      <c r="U2904" s="8">
        <f t="shared" si="405"/>
        <v>0</v>
      </c>
      <c r="V2904" s="8">
        <f t="shared" si="398"/>
        <v>0</v>
      </c>
      <c r="W2904" s="8">
        <f t="shared" si="399"/>
        <v>0</v>
      </c>
      <c r="X2904" s="8">
        <f t="shared" si="400"/>
        <v>0</v>
      </c>
      <c r="Y2904" s="8" t="str">
        <f t="shared" si="401"/>
        <v/>
      </c>
      <c r="Z2904" s="8" t="str">
        <f>VLOOKUP($D2904,{"29 - Psychiatrie (Erwachsene)","BGI";"297 - stationsäquivalente Behandlung in der Erwachsenenpsychiatrie (29)","BGI";"30 - Kinder- und Jugendpsychiatrie","BGII";"307 - stationsäquivalente Behandlung in der Kinder- und Jugendpsychiatrie (30)","BGII";"31 - Psychosomatik","BGI";"","LEER";0,"Leer"},2,0)</f>
        <v>LEER</v>
      </c>
      <c r="AA2904" s="8" t="str">
        <f t="shared" si="402"/>
        <v>Stationen</v>
      </c>
    </row>
    <row r="2905" spans="2:27" ht="15" customHeight="1" x14ac:dyDescent="0.25">
      <c r="B2905" s="76" t="str">
        <f t="shared" si="404"/>
        <v>!!!</v>
      </c>
      <c r="C2905" s="310" t="str">
        <f>IF(LEN($E2905)&gt;0,VLOOKUP(TEXT($E2905,0),'Angaben Stationen'!$E$14:$V$215,17,0),"")</f>
        <v/>
      </c>
      <c r="D2905" s="254" t="str">
        <f>IF(LEN($E2905)&gt;0,VLOOKUP(TEXT($E2905,0),'Angaben Stationen'!$E$14:$V$215,18,0),"")</f>
        <v/>
      </c>
      <c r="E2905" s="344"/>
      <c r="F2905" s="256"/>
      <c r="G2905" s="256"/>
      <c r="H2905" s="307"/>
      <c r="I2905" s="183"/>
      <c r="R2905" s="8">
        <f t="shared" si="397"/>
        <v>0</v>
      </c>
      <c r="S2905" s="8">
        <f>VLOOKUP($D2905,{"29 - Psychiatrie (Erwachsene)",1;"30 - Kinder- und Jugendpsychiatrie",1;"297 - stationsäquivalente Behandlung in der Erwachsenenpsychiatrie (29)",1;"307 - stationsäquivalente Behandlung in der Kinder- und Jugendpsychiatrie (30)",1;"31 - Psychosomatik",1;"",0;0,0},2,0)</f>
        <v>0</v>
      </c>
      <c r="T2905" s="8">
        <f t="shared" si="403"/>
        <v>0</v>
      </c>
      <c r="U2905" s="8">
        <f t="shared" si="405"/>
        <v>0</v>
      </c>
      <c r="V2905" s="8">
        <f t="shared" si="398"/>
        <v>0</v>
      </c>
      <c r="W2905" s="8">
        <f t="shared" si="399"/>
        <v>0</v>
      </c>
      <c r="X2905" s="8">
        <f t="shared" si="400"/>
        <v>0</v>
      </c>
      <c r="Y2905" s="8" t="str">
        <f t="shared" si="401"/>
        <v/>
      </c>
      <c r="Z2905" s="8" t="str">
        <f>VLOOKUP($D2905,{"29 - Psychiatrie (Erwachsene)","BGI";"297 - stationsäquivalente Behandlung in der Erwachsenenpsychiatrie (29)","BGI";"30 - Kinder- und Jugendpsychiatrie","BGII";"307 - stationsäquivalente Behandlung in der Kinder- und Jugendpsychiatrie (30)","BGII";"31 - Psychosomatik","BGI";"","LEER";0,"Leer"},2,0)</f>
        <v>LEER</v>
      </c>
      <c r="AA2905" s="8" t="str">
        <f t="shared" si="402"/>
        <v>Stationen</v>
      </c>
    </row>
    <row r="2906" spans="2:27" ht="15" customHeight="1" x14ac:dyDescent="0.25">
      <c r="B2906" s="76" t="str">
        <f t="shared" si="404"/>
        <v>!!!</v>
      </c>
      <c r="C2906" s="310" t="str">
        <f>IF(LEN($E2906)&gt;0,VLOOKUP(TEXT($E2906,0),'Angaben Stationen'!$E$14:$V$215,17,0),"")</f>
        <v/>
      </c>
      <c r="D2906" s="254" t="str">
        <f>IF(LEN($E2906)&gt;0,VLOOKUP(TEXT($E2906,0),'Angaben Stationen'!$E$14:$V$215,18,0),"")</f>
        <v/>
      </c>
      <c r="E2906" s="344"/>
      <c r="F2906" s="256"/>
      <c r="G2906" s="256"/>
      <c r="H2906" s="307"/>
      <c r="I2906" s="183"/>
      <c r="R2906" s="8">
        <f t="shared" si="397"/>
        <v>0</v>
      </c>
      <c r="S2906" s="8">
        <f>VLOOKUP($D2906,{"29 - Psychiatrie (Erwachsene)",1;"30 - Kinder- und Jugendpsychiatrie",1;"297 - stationsäquivalente Behandlung in der Erwachsenenpsychiatrie (29)",1;"307 - stationsäquivalente Behandlung in der Kinder- und Jugendpsychiatrie (30)",1;"31 - Psychosomatik",1;"",0;0,0},2,0)</f>
        <v>0</v>
      </c>
      <c r="T2906" s="8">
        <f t="shared" si="403"/>
        <v>0</v>
      </c>
      <c r="U2906" s="8">
        <f t="shared" si="405"/>
        <v>0</v>
      </c>
      <c r="V2906" s="8">
        <f t="shared" si="398"/>
        <v>0</v>
      </c>
      <c r="W2906" s="8">
        <f t="shared" si="399"/>
        <v>0</v>
      </c>
      <c r="X2906" s="8">
        <f t="shared" si="400"/>
        <v>0</v>
      </c>
      <c r="Y2906" s="8" t="str">
        <f t="shared" si="401"/>
        <v/>
      </c>
      <c r="Z2906" s="8" t="str">
        <f>VLOOKUP($D2906,{"29 - Psychiatrie (Erwachsene)","BGI";"297 - stationsäquivalente Behandlung in der Erwachsenenpsychiatrie (29)","BGI";"30 - Kinder- und Jugendpsychiatrie","BGII";"307 - stationsäquivalente Behandlung in der Kinder- und Jugendpsychiatrie (30)","BGII";"31 - Psychosomatik","BGI";"","LEER";0,"Leer"},2,0)</f>
        <v>LEER</v>
      </c>
      <c r="AA2906" s="8" t="str">
        <f t="shared" si="402"/>
        <v>Stationen</v>
      </c>
    </row>
    <row r="2907" spans="2:27" ht="15" customHeight="1" x14ac:dyDescent="0.25">
      <c r="B2907" s="76" t="str">
        <f t="shared" si="404"/>
        <v>!!!</v>
      </c>
      <c r="C2907" s="310" t="str">
        <f>IF(LEN($E2907)&gt;0,VLOOKUP(TEXT($E2907,0),'Angaben Stationen'!$E$14:$V$215,17,0),"")</f>
        <v/>
      </c>
      <c r="D2907" s="254" t="str">
        <f>IF(LEN($E2907)&gt;0,VLOOKUP(TEXT($E2907,0),'Angaben Stationen'!$E$14:$V$215,18,0),"")</f>
        <v/>
      </c>
      <c r="E2907" s="344"/>
      <c r="F2907" s="256"/>
      <c r="G2907" s="256"/>
      <c r="H2907" s="307"/>
      <c r="I2907" s="183"/>
      <c r="R2907" s="8">
        <f t="shared" si="397"/>
        <v>0</v>
      </c>
      <c r="S2907" s="8">
        <f>VLOOKUP($D2907,{"29 - Psychiatrie (Erwachsene)",1;"30 - Kinder- und Jugendpsychiatrie",1;"297 - stationsäquivalente Behandlung in der Erwachsenenpsychiatrie (29)",1;"307 - stationsäquivalente Behandlung in der Kinder- und Jugendpsychiatrie (30)",1;"31 - Psychosomatik",1;"",0;0,0},2,0)</f>
        <v>0</v>
      </c>
      <c r="T2907" s="8">
        <f t="shared" si="403"/>
        <v>0</v>
      </c>
      <c r="U2907" s="8">
        <f t="shared" si="405"/>
        <v>0</v>
      </c>
      <c r="V2907" s="8">
        <f t="shared" si="398"/>
        <v>0</v>
      </c>
      <c r="W2907" s="8">
        <f t="shared" si="399"/>
        <v>0</v>
      </c>
      <c r="X2907" s="8">
        <f t="shared" si="400"/>
        <v>0</v>
      </c>
      <c r="Y2907" s="8" t="str">
        <f t="shared" si="401"/>
        <v/>
      </c>
      <c r="Z2907" s="8" t="str">
        <f>VLOOKUP($D2907,{"29 - Psychiatrie (Erwachsene)","BGI";"297 - stationsäquivalente Behandlung in der Erwachsenenpsychiatrie (29)","BGI";"30 - Kinder- und Jugendpsychiatrie","BGII";"307 - stationsäquivalente Behandlung in der Kinder- und Jugendpsychiatrie (30)","BGII";"31 - Psychosomatik","BGI";"","LEER";0,"Leer"},2,0)</f>
        <v>LEER</v>
      </c>
      <c r="AA2907" s="8" t="str">
        <f t="shared" si="402"/>
        <v>Stationen</v>
      </c>
    </row>
    <row r="2908" spans="2:27" ht="15" customHeight="1" x14ac:dyDescent="0.25">
      <c r="B2908" s="76" t="str">
        <f t="shared" si="404"/>
        <v>!!!</v>
      </c>
      <c r="C2908" s="310" t="str">
        <f>IF(LEN($E2908)&gt;0,VLOOKUP(TEXT($E2908,0),'Angaben Stationen'!$E$14:$V$215,17,0),"")</f>
        <v/>
      </c>
      <c r="D2908" s="254" t="str">
        <f>IF(LEN($E2908)&gt;0,VLOOKUP(TEXT($E2908,0),'Angaben Stationen'!$E$14:$V$215,18,0),"")</f>
        <v/>
      </c>
      <c r="E2908" s="344"/>
      <c r="F2908" s="256"/>
      <c r="G2908" s="256"/>
      <c r="H2908" s="307"/>
      <c r="I2908" s="183"/>
      <c r="R2908" s="8">
        <f t="shared" si="397"/>
        <v>0</v>
      </c>
      <c r="S2908" s="8">
        <f>VLOOKUP($D2908,{"29 - Psychiatrie (Erwachsene)",1;"30 - Kinder- und Jugendpsychiatrie",1;"297 - stationsäquivalente Behandlung in der Erwachsenenpsychiatrie (29)",1;"307 - stationsäquivalente Behandlung in der Kinder- und Jugendpsychiatrie (30)",1;"31 - Psychosomatik",1;"",0;0,0},2,0)</f>
        <v>0</v>
      </c>
      <c r="T2908" s="8">
        <f t="shared" si="403"/>
        <v>0</v>
      </c>
      <c r="U2908" s="8">
        <f t="shared" si="405"/>
        <v>0</v>
      </c>
      <c r="V2908" s="8">
        <f t="shared" si="398"/>
        <v>0</v>
      </c>
      <c r="W2908" s="8">
        <f t="shared" si="399"/>
        <v>0</v>
      </c>
      <c r="X2908" s="8">
        <f t="shared" si="400"/>
        <v>0</v>
      </c>
      <c r="Y2908" s="8" t="str">
        <f t="shared" si="401"/>
        <v/>
      </c>
      <c r="Z2908" s="8" t="str">
        <f>VLOOKUP($D2908,{"29 - Psychiatrie (Erwachsene)","BGI";"297 - stationsäquivalente Behandlung in der Erwachsenenpsychiatrie (29)","BGI";"30 - Kinder- und Jugendpsychiatrie","BGII";"307 - stationsäquivalente Behandlung in der Kinder- und Jugendpsychiatrie (30)","BGII";"31 - Psychosomatik","BGI";"","LEER";0,"Leer"},2,0)</f>
        <v>LEER</v>
      </c>
      <c r="AA2908" s="8" t="str">
        <f t="shared" si="402"/>
        <v>Stationen</v>
      </c>
    </row>
    <row r="2909" spans="2:27" ht="15" customHeight="1" x14ac:dyDescent="0.25">
      <c r="B2909" s="76" t="str">
        <f t="shared" si="404"/>
        <v>!!!</v>
      </c>
      <c r="C2909" s="310" t="str">
        <f>IF(LEN($E2909)&gt;0,VLOOKUP(TEXT($E2909,0),'Angaben Stationen'!$E$14:$V$215,17,0),"")</f>
        <v/>
      </c>
      <c r="D2909" s="254" t="str">
        <f>IF(LEN($E2909)&gt;0,VLOOKUP(TEXT($E2909,0),'Angaben Stationen'!$E$14:$V$215,18,0),"")</f>
        <v/>
      </c>
      <c r="E2909" s="344"/>
      <c r="F2909" s="256"/>
      <c r="G2909" s="256"/>
      <c r="H2909" s="307"/>
      <c r="I2909" s="183"/>
      <c r="R2909" s="8">
        <f t="shared" si="397"/>
        <v>0</v>
      </c>
      <c r="S2909" s="8">
        <f>VLOOKUP($D2909,{"29 - Psychiatrie (Erwachsene)",1;"30 - Kinder- und Jugendpsychiatrie",1;"297 - stationsäquivalente Behandlung in der Erwachsenenpsychiatrie (29)",1;"307 - stationsäquivalente Behandlung in der Kinder- und Jugendpsychiatrie (30)",1;"31 - Psychosomatik",1;"",0;0,0},2,0)</f>
        <v>0</v>
      </c>
      <c r="T2909" s="8">
        <f t="shared" si="403"/>
        <v>0</v>
      </c>
      <c r="U2909" s="8">
        <f t="shared" si="405"/>
        <v>0</v>
      </c>
      <c r="V2909" s="8">
        <f t="shared" si="398"/>
        <v>0</v>
      </c>
      <c r="W2909" s="8">
        <f t="shared" si="399"/>
        <v>0</v>
      </c>
      <c r="X2909" s="8">
        <f t="shared" si="400"/>
        <v>0</v>
      </c>
      <c r="Y2909" s="8" t="str">
        <f t="shared" si="401"/>
        <v/>
      </c>
      <c r="Z2909" s="8" t="str">
        <f>VLOOKUP($D2909,{"29 - Psychiatrie (Erwachsene)","BGI";"297 - stationsäquivalente Behandlung in der Erwachsenenpsychiatrie (29)","BGI";"30 - Kinder- und Jugendpsychiatrie","BGII";"307 - stationsäquivalente Behandlung in der Kinder- und Jugendpsychiatrie (30)","BGII";"31 - Psychosomatik","BGI";"","LEER";0,"Leer"},2,0)</f>
        <v>LEER</v>
      </c>
      <c r="AA2909" s="8" t="str">
        <f t="shared" si="402"/>
        <v>Stationen</v>
      </c>
    </row>
    <row r="2910" spans="2:27" ht="15" customHeight="1" x14ac:dyDescent="0.25">
      <c r="B2910" s="76" t="str">
        <f t="shared" si="404"/>
        <v>!!!</v>
      </c>
      <c r="C2910" s="310" t="str">
        <f>IF(LEN($E2910)&gt;0,VLOOKUP(TEXT($E2910,0),'Angaben Stationen'!$E$14:$V$215,17,0),"")</f>
        <v/>
      </c>
      <c r="D2910" s="254" t="str">
        <f>IF(LEN($E2910)&gt;0,VLOOKUP(TEXT($E2910,0),'Angaben Stationen'!$E$14:$V$215,18,0),"")</f>
        <v/>
      </c>
      <c r="E2910" s="344"/>
      <c r="F2910" s="256"/>
      <c r="G2910" s="256"/>
      <c r="H2910" s="307"/>
      <c r="I2910" s="183"/>
      <c r="R2910" s="8">
        <f t="shared" si="397"/>
        <v>0</v>
      </c>
      <c r="S2910" s="8">
        <f>VLOOKUP($D2910,{"29 - Psychiatrie (Erwachsene)",1;"30 - Kinder- und Jugendpsychiatrie",1;"297 - stationsäquivalente Behandlung in der Erwachsenenpsychiatrie (29)",1;"307 - stationsäquivalente Behandlung in der Kinder- und Jugendpsychiatrie (30)",1;"31 - Psychosomatik",1;"",0;0,0},2,0)</f>
        <v>0</v>
      </c>
      <c r="T2910" s="8">
        <f t="shared" si="403"/>
        <v>0</v>
      </c>
      <c r="U2910" s="8">
        <f t="shared" si="405"/>
        <v>0</v>
      </c>
      <c r="V2910" s="8">
        <f t="shared" si="398"/>
        <v>0</v>
      </c>
      <c r="W2910" s="8">
        <f t="shared" si="399"/>
        <v>0</v>
      </c>
      <c r="X2910" s="8">
        <f t="shared" si="400"/>
        <v>0</v>
      </c>
      <c r="Y2910" s="8" t="str">
        <f t="shared" si="401"/>
        <v/>
      </c>
      <c r="Z2910" s="8" t="str">
        <f>VLOOKUP($D2910,{"29 - Psychiatrie (Erwachsene)","BGI";"297 - stationsäquivalente Behandlung in der Erwachsenenpsychiatrie (29)","BGI";"30 - Kinder- und Jugendpsychiatrie","BGII";"307 - stationsäquivalente Behandlung in der Kinder- und Jugendpsychiatrie (30)","BGII";"31 - Psychosomatik","BGI";"","LEER";0,"Leer"},2,0)</f>
        <v>LEER</v>
      </c>
      <c r="AA2910" s="8" t="str">
        <f t="shared" si="402"/>
        <v>Stationen</v>
      </c>
    </row>
    <row r="2911" spans="2:27" ht="15" customHeight="1" x14ac:dyDescent="0.25">
      <c r="B2911" s="76" t="str">
        <f t="shared" si="404"/>
        <v>!!!</v>
      </c>
      <c r="C2911" s="310" t="str">
        <f>IF(LEN($E2911)&gt;0,VLOOKUP(TEXT($E2911,0),'Angaben Stationen'!$E$14:$V$215,17,0),"")</f>
        <v/>
      </c>
      <c r="D2911" s="254" t="str">
        <f>IF(LEN($E2911)&gt;0,VLOOKUP(TEXT($E2911,0),'Angaben Stationen'!$E$14:$V$215,18,0),"")</f>
        <v/>
      </c>
      <c r="E2911" s="344"/>
      <c r="F2911" s="256"/>
      <c r="G2911" s="256"/>
      <c r="H2911" s="307"/>
      <c r="I2911" s="183"/>
      <c r="R2911" s="8">
        <f t="shared" si="397"/>
        <v>0</v>
      </c>
      <c r="S2911" s="8">
        <f>VLOOKUP($D2911,{"29 - Psychiatrie (Erwachsene)",1;"30 - Kinder- und Jugendpsychiatrie",1;"297 - stationsäquivalente Behandlung in der Erwachsenenpsychiatrie (29)",1;"307 - stationsäquivalente Behandlung in der Kinder- und Jugendpsychiatrie (30)",1;"31 - Psychosomatik",1;"",0;0,0},2,0)</f>
        <v>0</v>
      </c>
      <c r="T2911" s="8">
        <f t="shared" si="403"/>
        <v>0</v>
      </c>
      <c r="U2911" s="8">
        <f t="shared" si="405"/>
        <v>0</v>
      </c>
      <c r="V2911" s="8">
        <f t="shared" si="398"/>
        <v>0</v>
      </c>
      <c r="W2911" s="8">
        <f t="shared" si="399"/>
        <v>0</v>
      </c>
      <c r="X2911" s="8">
        <f t="shared" si="400"/>
        <v>0</v>
      </c>
      <c r="Y2911" s="8" t="str">
        <f t="shared" si="401"/>
        <v/>
      </c>
      <c r="Z2911" s="8" t="str">
        <f>VLOOKUP($D2911,{"29 - Psychiatrie (Erwachsene)","BGI";"297 - stationsäquivalente Behandlung in der Erwachsenenpsychiatrie (29)","BGI";"30 - Kinder- und Jugendpsychiatrie","BGII";"307 - stationsäquivalente Behandlung in der Kinder- und Jugendpsychiatrie (30)","BGII";"31 - Psychosomatik","BGI";"","LEER";0,"Leer"},2,0)</f>
        <v>LEER</v>
      </c>
      <c r="AA2911" s="8" t="str">
        <f t="shared" si="402"/>
        <v>Stationen</v>
      </c>
    </row>
    <row r="2912" spans="2:27" ht="15" customHeight="1" x14ac:dyDescent="0.25">
      <c r="B2912" s="76" t="str">
        <f t="shared" si="404"/>
        <v>!!!</v>
      </c>
      <c r="C2912" s="310" t="str">
        <f>IF(LEN($E2912)&gt;0,VLOOKUP(TEXT($E2912,0),'Angaben Stationen'!$E$14:$V$215,17,0),"")</f>
        <v/>
      </c>
      <c r="D2912" s="254" t="str">
        <f>IF(LEN($E2912)&gt;0,VLOOKUP(TEXT($E2912,0),'Angaben Stationen'!$E$14:$V$215,18,0),"")</f>
        <v/>
      </c>
      <c r="E2912" s="344"/>
      <c r="F2912" s="256"/>
      <c r="G2912" s="256"/>
      <c r="H2912" s="307"/>
      <c r="I2912" s="183"/>
      <c r="R2912" s="8">
        <f t="shared" si="397"/>
        <v>0</v>
      </c>
      <c r="S2912" s="8">
        <f>VLOOKUP($D2912,{"29 - Psychiatrie (Erwachsene)",1;"30 - Kinder- und Jugendpsychiatrie",1;"297 - stationsäquivalente Behandlung in der Erwachsenenpsychiatrie (29)",1;"307 - stationsäquivalente Behandlung in der Kinder- und Jugendpsychiatrie (30)",1;"31 - Psychosomatik",1;"",0;0,0},2,0)</f>
        <v>0</v>
      </c>
      <c r="T2912" s="8">
        <f t="shared" si="403"/>
        <v>0</v>
      </c>
      <c r="U2912" s="8">
        <f t="shared" si="405"/>
        <v>0</v>
      </c>
      <c r="V2912" s="8">
        <f t="shared" si="398"/>
        <v>0</v>
      </c>
      <c r="W2912" s="8">
        <f t="shared" si="399"/>
        <v>0</v>
      </c>
      <c r="X2912" s="8">
        <f t="shared" si="400"/>
        <v>0</v>
      </c>
      <c r="Y2912" s="8" t="str">
        <f t="shared" si="401"/>
        <v/>
      </c>
      <c r="Z2912" s="8" t="str">
        <f>VLOOKUP($D2912,{"29 - Psychiatrie (Erwachsene)","BGI";"297 - stationsäquivalente Behandlung in der Erwachsenenpsychiatrie (29)","BGI";"30 - Kinder- und Jugendpsychiatrie","BGII";"307 - stationsäquivalente Behandlung in der Kinder- und Jugendpsychiatrie (30)","BGII";"31 - Psychosomatik","BGI";"","LEER";0,"Leer"},2,0)</f>
        <v>LEER</v>
      </c>
      <c r="AA2912" s="8" t="str">
        <f t="shared" si="402"/>
        <v>Stationen</v>
      </c>
    </row>
    <row r="2913" spans="2:27" ht="15" customHeight="1" x14ac:dyDescent="0.25">
      <c r="B2913" s="76" t="str">
        <f t="shared" si="404"/>
        <v>!!!</v>
      </c>
      <c r="C2913" s="310" t="str">
        <f>IF(LEN($E2913)&gt;0,VLOOKUP(TEXT($E2913,0),'Angaben Stationen'!$E$14:$V$215,17,0),"")</f>
        <v/>
      </c>
      <c r="D2913" s="254" t="str">
        <f>IF(LEN($E2913)&gt;0,VLOOKUP(TEXT($E2913,0),'Angaben Stationen'!$E$14:$V$215,18,0),"")</f>
        <v/>
      </c>
      <c r="E2913" s="344"/>
      <c r="F2913" s="256"/>
      <c r="G2913" s="256"/>
      <c r="H2913" s="307"/>
      <c r="I2913" s="183"/>
      <c r="R2913" s="8">
        <f t="shared" si="397"/>
        <v>0</v>
      </c>
      <c r="S2913" s="8">
        <f>VLOOKUP($D2913,{"29 - Psychiatrie (Erwachsene)",1;"30 - Kinder- und Jugendpsychiatrie",1;"297 - stationsäquivalente Behandlung in der Erwachsenenpsychiatrie (29)",1;"307 - stationsäquivalente Behandlung in der Kinder- und Jugendpsychiatrie (30)",1;"31 - Psychosomatik",1;"",0;0,0},2,0)</f>
        <v>0</v>
      </c>
      <c r="T2913" s="8">
        <f t="shared" si="403"/>
        <v>0</v>
      </c>
      <c r="U2913" s="8">
        <f t="shared" si="405"/>
        <v>0</v>
      </c>
      <c r="V2913" s="8">
        <f t="shared" si="398"/>
        <v>0</v>
      </c>
      <c r="W2913" s="8">
        <f t="shared" si="399"/>
        <v>0</v>
      </c>
      <c r="X2913" s="8">
        <f t="shared" si="400"/>
        <v>0</v>
      </c>
      <c r="Y2913" s="8" t="str">
        <f t="shared" si="401"/>
        <v/>
      </c>
      <c r="Z2913" s="8" t="str">
        <f>VLOOKUP($D2913,{"29 - Psychiatrie (Erwachsene)","BGI";"297 - stationsäquivalente Behandlung in der Erwachsenenpsychiatrie (29)","BGI";"30 - Kinder- und Jugendpsychiatrie","BGII";"307 - stationsäquivalente Behandlung in der Kinder- und Jugendpsychiatrie (30)","BGII";"31 - Psychosomatik","BGI";"","LEER";0,"Leer"},2,0)</f>
        <v>LEER</v>
      </c>
      <c r="AA2913" s="8" t="str">
        <f t="shared" si="402"/>
        <v>Stationen</v>
      </c>
    </row>
    <row r="2914" spans="2:27" ht="15" customHeight="1" x14ac:dyDescent="0.25">
      <c r="B2914" s="76" t="str">
        <f t="shared" si="404"/>
        <v>!!!</v>
      </c>
      <c r="C2914" s="310" t="str">
        <f>IF(LEN($E2914)&gt;0,VLOOKUP(TEXT($E2914,0),'Angaben Stationen'!$E$14:$V$215,17,0),"")</f>
        <v/>
      </c>
      <c r="D2914" s="254" t="str">
        <f>IF(LEN($E2914)&gt;0,VLOOKUP(TEXT($E2914,0),'Angaben Stationen'!$E$14:$V$215,18,0),"")</f>
        <v/>
      </c>
      <c r="E2914" s="344"/>
      <c r="F2914" s="256"/>
      <c r="G2914" s="256"/>
      <c r="H2914" s="307"/>
      <c r="I2914" s="183"/>
      <c r="R2914" s="8">
        <f t="shared" ref="R2914:R2977" si="406">IF(LEN(B2914)&gt;0,0,1)</f>
        <v>0</v>
      </c>
      <c r="S2914" s="8">
        <f>VLOOKUP($D2914,{"29 - Psychiatrie (Erwachsene)",1;"30 - Kinder- und Jugendpsychiatrie",1;"297 - stationsäquivalente Behandlung in der Erwachsenenpsychiatrie (29)",1;"307 - stationsäquivalente Behandlung in der Kinder- und Jugendpsychiatrie (30)",1;"31 - Psychosomatik",1;"",0;0,0},2,0)</f>
        <v>0</v>
      </c>
      <c r="T2914" s="8">
        <f t="shared" si="403"/>
        <v>0</v>
      </c>
      <c r="U2914" s="8">
        <f t="shared" si="405"/>
        <v>0</v>
      </c>
      <c r="V2914" s="8">
        <f t="shared" ref="V2914:V2977" si="407">IF(VALUE($F2914)&gt;0,1,0)</f>
        <v>0</v>
      </c>
      <c r="W2914" s="8">
        <f t="shared" ref="W2914:W2977" si="408">IF(LEN($G2914)&gt;0,1,0)</f>
        <v>0</v>
      </c>
      <c r="X2914" s="8">
        <f t="shared" ref="X2914:X2977" si="409">IF(LEN($H2914)&gt;0,1,0)</f>
        <v>0</v>
      </c>
      <c r="Y2914" s="8" t="str">
        <f t="shared" ref="Y2914:Y2977" si="410">IF($D2914&lt;&gt;"","MonatII","")</f>
        <v/>
      </c>
      <c r="Z2914" s="8" t="str">
        <f>VLOOKUP($D2914,{"29 - Psychiatrie (Erwachsene)","BGI";"297 - stationsäquivalente Behandlung in der Erwachsenenpsychiatrie (29)","BGI";"30 - Kinder- und Jugendpsychiatrie","BGII";"307 - stationsäquivalente Behandlung in der Kinder- und Jugendpsychiatrie (30)","BGII";"31 - Psychosomatik","BGI";"","LEER";0,"Leer"},2,0)</f>
        <v>LEER</v>
      </c>
      <c r="AA2914" s="8" t="str">
        <f t="shared" ref="AA2914:AA2977" si="411">"Stationen"</f>
        <v>Stationen</v>
      </c>
    </row>
    <row r="2915" spans="2:27" ht="15" customHeight="1" x14ac:dyDescent="0.25">
      <c r="B2915" s="76" t="str">
        <f t="shared" si="404"/>
        <v>!!!</v>
      </c>
      <c r="C2915" s="310" t="str">
        <f>IF(LEN($E2915)&gt;0,VLOOKUP(TEXT($E2915,0),'Angaben Stationen'!$E$14:$V$215,17,0),"")</f>
        <v/>
      </c>
      <c r="D2915" s="254" t="str">
        <f>IF(LEN($E2915)&gt;0,VLOOKUP(TEXT($E2915,0),'Angaben Stationen'!$E$14:$V$215,18,0),"")</f>
        <v/>
      </c>
      <c r="E2915" s="344"/>
      <c r="F2915" s="256"/>
      <c r="G2915" s="256"/>
      <c r="H2915" s="307"/>
      <c r="I2915" s="183"/>
      <c r="R2915" s="8">
        <f t="shared" si="406"/>
        <v>0</v>
      </c>
      <c r="S2915" s="8">
        <f>VLOOKUP($D2915,{"29 - Psychiatrie (Erwachsene)",1;"30 - Kinder- und Jugendpsychiatrie",1;"297 - stationsäquivalente Behandlung in der Erwachsenenpsychiatrie (29)",1;"307 - stationsäquivalente Behandlung in der Kinder- und Jugendpsychiatrie (30)",1;"31 - Psychosomatik",1;"",0;0,0},2,0)</f>
        <v>0</v>
      </c>
      <c r="T2915" s="8">
        <f t="shared" si="403"/>
        <v>0</v>
      </c>
      <c r="U2915" s="8">
        <f t="shared" si="405"/>
        <v>0</v>
      </c>
      <c r="V2915" s="8">
        <f t="shared" si="407"/>
        <v>0</v>
      </c>
      <c r="W2915" s="8">
        <f t="shared" si="408"/>
        <v>0</v>
      </c>
      <c r="X2915" s="8">
        <f t="shared" si="409"/>
        <v>0</v>
      </c>
      <c r="Y2915" s="8" t="str">
        <f t="shared" si="410"/>
        <v/>
      </c>
      <c r="Z2915" s="8" t="str">
        <f>VLOOKUP($D2915,{"29 - Psychiatrie (Erwachsene)","BGI";"297 - stationsäquivalente Behandlung in der Erwachsenenpsychiatrie (29)","BGI";"30 - Kinder- und Jugendpsychiatrie","BGII";"307 - stationsäquivalente Behandlung in der Kinder- und Jugendpsychiatrie (30)","BGII";"31 - Psychosomatik","BGI";"","LEER";0,"Leer"},2,0)</f>
        <v>LEER</v>
      </c>
      <c r="AA2915" s="8" t="str">
        <f t="shared" si="411"/>
        <v>Stationen</v>
      </c>
    </row>
    <row r="2916" spans="2:27" ht="15" customHeight="1" x14ac:dyDescent="0.25">
      <c r="B2916" s="76" t="str">
        <f t="shared" si="404"/>
        <v>!!!</v>
      </c>
      <c r="C2916" s="310" t="str">
        <f>IF(LEN($E2916)&gt;0,VLOOKUP(TEXT($E2916,0),'Angaben Stationen'!$E$14:$V$215,17,0),"")</f>
        <v/>
      </c>
      <c r="D2916" s="254" t="str">
        <f>IF(LEN($E2916)&gt;0,VLOOKUP(TEXT($E2916,0),'Angaben Stationen'!$E$14:$V$215,18,0),"")</f>
        <v/>
      </c>
      <c r="E2916" s="344"/>
      <c r="F2916" s="256"/>
      <c r="G2916" s="256"/>
      <c r="H2916" s="307"/>
      <c r="I2916" s="183"/>
      <c r="R2916" s="8">
        <f t="shared" si="406"/>
        <v>0</v>
      </c>
      <c r="S2916" s="8">
        <f>VLOOKUP($D2916,{"29 - Psychiatrie (Erwachsene)",1;"30 - Kinder- und Jugendpsychiatrie",1;"297 - stationsäquivalente Behandlung in der Erwachsenenpsychiatrie (29)",1;"307 - stationsäquivalente Behandlung in der Kinder- und Jugendpsychiatrie (30)",1;"31 - Psychosomatik",1;"",0;0,0},2,0)</f>
        <v>0</v>
      </c>
      <c r="T2916" s="8">
        <f t="shared" si="403"/>
        <v>0</v>
      </c>
      <c r="U2916" s="8">
        <f t="shared" si="405"/>
        <v>0</v>
      </c>
      <c r="V2916" s="8">
        <f t="shared" si="407"/>
        <v>0</v>
      </c>
      <c r="W2916" s="8">
        <f t="shared" si="408"/>
        <v>0</v>
      </c>
      <c r="X2916" s="8">
        <f t="shared" si="409"/>
        <v>0</v>
      </c>
      <c r="Y2916" s="8" t="str">
        <f t="shared" si="410"/>
        <v/>
      </c>
      <c r="Z2916" s="8" t="str">
        <f>VLOOKUP($D2916,{"29 - Psychiatrie (Erwachsene)","BGI";"297 - stationsäquivalente Behandlung in der Erwachsenenpsychiatrie (29)","BGI";"30 - Kinder- und Jugendpsychiatrie","BGII";"307 - stationsäquivalente Behandlung in der Kinder- und Jugendpsychiatrie (30)","BGII";"31 - Psychosomatik","BGI";"","LEER";0,"Leer"},2,0)</f>
        <v>LEER</v>
      </c>
      <c r="AA2916" s="8" t="str">
        <f t="shared" si="411"/>
        <v>Stationen</v>
      </c>
    </row>
    <row r="2917" spans="2:27" ht="15" customHeight="1" x14ac:dyDescent="0.25">
      <c r="B2917" s="76" t="str">
        <f t="shared" si="404"/>
        <v>!!!</v>
      </c>
      <c r="C2917" s="310" t="str">
        <f>IF(LEN($E2917)&gt;0,VLOOKUP(TEXT($E2917,0),'Angaben Stationen'!$E$14:$V$215,17,0),"")</f>
        <v/>
      </c>
      <c r="D2917" s="254" t="str">
        <f>IF(LEN($E2917)&gt;0,VLOOKUP(TEXT($E2917,0),'Angaben Stationen'!$E$14:$V$215,18,0),"")</f>
        <v/>
      </c>
      <c r="E2917" s="344"/>
      <c r="F2917" s="256"/>
      <c r="G2917" s="256"/>
      <c r="H2917" s="307"/>
      <c r="I2917" s="183"/>
      <c r="R2917" s="8">
        <f t="shared" si="406"/>
        <v>0</v>
      </c>
      <c r="S2917" s="8">
        <f>VLOOKUP($D2917,{"29 - Psychiatrie (Erwachsene)",1;"30 - Kinder- und Jugendpsychiatrie",1;"297 - stationsäquivalente Behandlung in der Erwachsenenpsychiatrie (29)",1;"307 - stationsäquivalente Behandlung in der Kinder- und Jugendpsychiatrie (30)",1;"31 - Psychosomatik",1;"",0;0,0},2,0)</f>
        <v>0</v>
      </c>
      <c r="T2917" s="8">
        <f t="shared" si="403"/>
        <v>0</v>
      </c>
      <c r="U2917" s="8">
        <f t="shared" si="405"/>
        <v>0</v>
      </c>
      <c r="V2917" s="8">
        <f t="shared" si="407"/>
        <v>0</v>
      </c>
      <c r="W2917" s="8">
        <f t="shared" si="408"/>
        <v>0</v>
      </c>
      <c r="X2917" s="8">
        <f t="shared" si="409"/>
        <v>0</v>
      </c>
      <c r="Y2917" s="8" t="str">
        <f t="shared" si="410"/>
        <v/>
      </c>
      <c r="Z2917" s="8" t="str">
        <f>VLOOKUP($D2917,{"29 - Psychiatrie (Erwachsene)","BGI";"297 - stationsäquivalente Behandlung in der Erwachsenenpsychiatrie (29)","BGI";"30 - Kinder- und Jugendpsychiatrie","BGII";"307 - stationsäquivalente Behandlung in der Kinder- und Jugendpsychiatrie (30)","BGII";"31 - Psychosomatik","BGI";"","LEER";0,"Leer"},2,0)</f>
        <v>LEER</v>
      </c>
      <c r="AA2917" s="8" t="str">
        <f t="shared" si="411"/>
        <v>Stationen</v>
      </c>
    </row>
    <row r="2918" spans="2:27" ht="15" customHeight="1" x14ac:dyDescent="0.25">
      <c r="B2918" s="76" t="str">
        <f t="shared" si="404"/>
        <v>!!!</v>
      </c>
      <c r="C2918" s="310" t="str">
        <f>IF(LEN($E2918)&gt;0,VLOOKUP(TEXT($E2918,0),'Angaben Stationen'!$E$14:$V$215,17,0),"")</f>
        <v/>
      </c>
      <c r="D2918" s="254" t="str">
        <f>IF(LEN($E2918)&gt;0,VLOOKUP(TEXT($E2918,0),'Angaben Stationen'!$E$14:$V$215,18,0),"")</f>
        <v/>
      </c>
      <c r="E2918" s="344"/>
      <c r="F2918" s="256"/>
      <c r="G2918" s="256"/>
      <c r="H2918" s="307"/>
      <c r="I2918" s="183"/>
      <c r="R2918" s="8">
        <f t="shared" si="406"/>
        <v>0</v>
      </c>
      <c r="S2918" s="8">
        <f>VLOOKUP($D2918,{"29 - Psychiatrie (Erwachsene)",1;"30 - Kinder- und Jugendpsychiatrie",1;"297 - stationsäquivalente Behandlung in der Erwachsenenpsychiatrie (29)",1;"307 - stationsäquivalente Behandlung in der Kinder- und Jugendpsychiatrie (30)",1;"31 - Psychosomatik",1;"",0;0,0},2,0)</f>
        <v>0</v>
      </c>
      <c r="T2918" s="8">
        <f t="shared" ref="T2918:T2981" si="412">IF(LEN($C2918)&gt;0,1,0)</f>
        <v>0</v>
      </c>
      <c r="U2918" s="8">
        <f t="shared" si="405"/>
        <v>0</v>
      </c>
      <c r="V2918" s="8">
        <f t="shared" si="407"/>
        <v>0</v>
      </c>
      <c r="W2918" s="8">
        <f t="shared" si="408"/>
        <v>0</v>
      </c>
      <c r="X2918" s="8">
        <f t="shared" si="409"/>
        <v>0</v>
      </c>
      <c r="Y2918" s="8" t="str">
        <f t="shared" si="410"/>
        <v/>
      </c>
      <c r="Z2918" s="8" t="str">
        <f>VLOOKUP($D2918,{"29 - Psychiatrie (Erwachsene)","BGI";"297 - stationsäquivalente Behandlung in der Erwachsenenpsychiatrie (29)","BGI";"30 - Kinder- und Jugendpsychiatrie","BGII";"307 - stationsäquivalente Behandlung in der Kinder- und Jugendpsychiatrie (30)","BGII";"31 - Psychosomatik","BGI";"","LEER";0,"Leer"},2,0)</f>
        <v>LEER</v>
      </c>
      <c r="AA2918" s="8" t="str">
        <f t="shared" si="411"/>
        <v>Stationen</v>
      </c>
    </row>
    <row r="2919" spans="2:27" ht="15" customHeight="1" x14ac:dyDescent="0.25">
      <c r="B2919" s="76" t="str">
        <f t="shared" si="404"/>
        <v>!!!</v>
      </c>
      <c r="C2919" s="310" t="str">
        <f>IF(LEN($E2919)&gt;0,VLOOKUP(TEXT($E2919,0),'Angaben Stationen'!$E$14:$V$215,17,0),"")</f>
        <v/>
      </c>
      <c r="D2919" s="254" t="str">
        <f>IF(LEN($E2919)&gt;0,VLOOKUP(TEXT($E2919,0),'Angaben Stationen'!$E$14:$V$215,18,0),"")</f>
        <v/>
      </c>
      <c r="E2919" s="344"/>
      <c r="F2919" s="256"/>
      <c r="G2919" s="256"/>
      <c r="H2919" s="307"/>
      <c r="I2919" s="183"/>
      <c r="R2919" s="8">
        <f t="shared" si="406"/>
        <v>0</v>
      </c>
      <c r="S2919" s="8">
        <f>VLOOKUP($D2919,{"29 - Psychiatrie (Erwachsene)",1;"30 - Kinder- und Jugendpsychiatrie",1;"297 - stationsäquivalente Behandlung in der Erwachsenenpsychiatrie (29)",1;"307 - stationsäquivalente Behandlung in der Kinder- und Jugendpsychiatrie (30)",1;"31 - Psychosomatik",1;"",0;0,0},2,0)</f>
        <v>0</v>
      </c>
      <c r="T2919" s="8">
        <f t="shared" si="412"/>
        <v>0</v>
      </c>
      <c r="U2919" s="8">
        <f t="shared" si="405"/>
        <v>0</v>
      </c>
      <c r="V2919" s="8">
        <f t="shared" si="407"/>
        <v>0</v>
      </c>
      <c r="W2919" s="8">
        <f t="shared" si="408"/>
        <v>0</v>
      </c>
      <c r="X2919" s="8">
        <f t="shared" si="409"/>
        <v>0</v>
      </c>
      <c r="Y2919" s="8" t="str">
        <f t="shared" si="410"/>
        <v/>
      </c>
      <c r="Z2919" s="8" t="str">
        <f>VLOOKUP($D2919,{"29 - Psychiatrie (Erwachsene)","BGI";"297 - stationsäquivalente Behandlung in der Erwachsenenpsychiatrie (29)","BGI";"30 - Kinder- und Jugendpsychiatrie","BGII";"307 - stationsäquivalente Behandlung in der Kinder- und Jugendpsychiatrie (30)","BGII";"31 - Psychosomatik","BGI";"","LEER";0,"Leer"},2,0)</f>
        <v>LEER</v>
      </c>
      <c r="AA2919" s="8" t="str">
        <f t="shared" si="411"/>
        <v>Stationen</v>
      </c>
    </row>
    <row r="2920" spans="2:27" ht="15" customHeight="1" x14ac:dyDescent="0.25">
      <c r="B2920" s="76" t="str">
        <f t="shared" si="404"/>
        <v>!!!</v>
      </c>
      <c r="C2920" s="310" t="str">
        <f>IF(LEN($E2920)&gt;0,VLOOKUP(TEXT($E2920,0),'Angaben Stationen'!$E$14:$V$215,17,0),"")</f>
        <v/>
      </c>
      <c r="D2920" s="254" t="str">
        <f>IF(LEN($E2920)&gt;0,VLOOKUP(TEXT($E2920,0),'Angaben Stationen'!$E$14:$V$215,18,0),"")</f>
        <v/>
      </c>
      <c r="E2920" s="344"/>
      <c r="F2920" s="256"/>
      <c r="G2920" s="256"/>
      <c r="H2920" s="307"/>
      <c r="I2920" s="183"/>
      <c r="R2920" s="8">
        <f t="shared" si="406"/>
        <v>0</v>
      </c>
      <c r="S2920" s="8">
        <f>VLOOKUP($D2920,{"29 - Psychiatrie (Erwachsene)",1;"30 - Kinder- und Jugendpsychiatrie",1;"297 - stationsäquivalente Behandlung in der Erwachsenenpsychiatrie (29)",1;"307 - stationsäquivalente Behandlung in der Kinder- und Jugendpsychiatrie (30)",1;"31 - Psychosomatik",1;"",0;0,0},2,0)</f>
        <v>0</v>
      </c>
      <c r="T2920" s="8">
        <f t="shared" si="412"/>
        <v>0</v>
      </c>
      <c r="U2920" s="8">
        <f t="shared" si="405"/>
        <v>0</v>
      </c>
      <c r="V2920" s="8">
        <f t="shared" si="407"/>
        <v>0</v>
      </c>
      <c r="W2920" s="8">
        <f t="shared" si="408"/>
        <v>0</v>
      </c>
      <c r="X2920" s="8">
        <f t="shared" si="409"/>
        <v>0</v>
      </c>
      <c r="Y2920" s="8" t="str">
        <f t="shared" si="410"/>
        <v/>
      </c>
      <c r="Z2920" s="8" t="str">
        <f>VLOOKUP($D2920,{"29 - Psychiatrie (Erwachsene)","BGI";"297 - stationsäquivalente Behandlung in der Erwachsenenpsychiatrie (29)","BGI";"30 - Kinder- und Jugendpsychiatrie","BGII";"307 - stationsäquivalente Behandlung in der Kinder- und Jugendpsychiatrie (30)","BGII";"31 - Psychosomatik","BGI";"","LEER";0,"Leer"},2,0)</f>
        <v>LEER</v>
      </c>
      <c r="AA2920" s="8" t="str">
        <f t="shared" si="411"/>
        <v>Stationen</v>
      </c>
    </row>
    <row r="2921" spans="2:27" ht="15" customHeight="1" x14ac:dyDescent="0.25">
      <c r="B2921" s="76" t="str">
        <f t="shared" si="404"/>
        <v>!!!</v>
      </c>
      <c r="C2921" s="310" t="str">
        <f>IF(LEN($E2921)&gt;0,VLOOKUP(TEXT($E2921,0),'Angaben Stationen'!$E$14:$V$215,17,0),"")</f>
        <v/>
      </c>
      <c r="D2921" s="254" t="str">
        <f>IF(LEN($E2921)&gt;0,VLOOKUP(TEXT($E2921,0),'Angaben Stationen'!$E$14:$V$215,18,0),"")</f>
        <v/>
      </c>
      <c r="E2921" s="344"/>
      <c r="F2921" s="256"/>
      <c r="G2921" s="256"/>
      <c r="H2921" s="307"/>
      <c r="I2921" s="183"/>
      <c r="R2921" s="8">
        <f t="shared" si="406"/>
        <v>0</v>
      </c>
      <c r="S2921" s="8">
        <f>VLOOKUP($D2921,{"29 - Psychiatrie (Erwachsene)",1;"30 - Kinder- und Jugendpsychiatrie",1;"297 - stationsäquivalente Behandlung in der Erwachsenenpsychiatrie (29)",1;"307 - stationsäquivalente Behandlung in der Kinder- und Jugendpsychiatrie (30)",1;"31 - Psychosomatik",1;"",0;0,0},2,0)</f>
        <v>0</v>
      </c>
      <c r="T2921" s="8">
        <f t="shared" si="412"/>
        <v>0</v>
      </c>
      <c r="U2921" s="8">
        <f t="shared" si="405"/>
        <v>0</v>
      </c>
      <c r="V2921" s="8">
        <f t="shared" si="407"/>
        <v>0</v>
      </c>
      <c r="W2921" s="8">
        <f t="shared" si="408"/>
        <v>0</v>
      </c>
      <c r="X2921" s="8">
        <f t="shared" si="409"/>
        <v>0</v>
      </c>
      <c r="Y2921" s="8" t="str">
        <f t="shared" si="410"/>
        <v/>
      </c>
      <c r="Z2921" s="8" t="str">
        <f>VLOOKUP($D2921,{"29 - Psychiatrie (Erwachsene)","BGI";"297 - stationsäquivalente Behandlung in der Erwachsenenpsychiatrie (29)","BGI";"30 - Kinder- und Jugendpsychiatrie","BGII";"307 - stationsäquivalente Behandlung in der Kinder- und Jugendpsychiatrie (30)","BGII";"31 - Psychosomatik","BGI";"","LEER";0,"Leer"},2,0)</f>
        <v>LEER</v>
      </c>
      <c r="AA2921" s="8" t="str">
        <f t="shared" si="411"/>
        <v>Stationen</v>
      </c>
    </row>
    <row r="2922" spans="2:27" ht="15" customHeight="1" x14ac:dyDescent="0.25">
      <c r="B2922" s="76" t="str">
        <f t="shared" si="404"/>
        <v>!!!</v>
      </c>
      <c r="C2922" s="310" t="str">
        <f>IF(LEN($E2922)&gt;0,VLOOKUP(TEXT($E2922,0),'Angaben Stationen'!$E$14:$V$215,17,0),"")</f>
        <v/>
      </c>
      <c r="D2922" s="254" t="str">
        <f>IF(LEN($E2922)&gt;0,VLOOKUP(TEXT($E2922,0),'Angaben Stationen'!$E$14:$V$215,18,0),"")</f>
        <v/>
      </c>
      <c r="E2922" s="344"/>
      <c r="F2922" s="256"/>
      <c r="G2922" s="256"/>
      <c r="H2922" s="307"/>
      <c r="I2922" s="183"/>
      <c r="R2922" s="8">
        <f t="shared" si="406"/>
        <v>0</v>
      </c>
      <c r="S2922" s="8">
        <f>VLOOKUP($D2922,{"29 - Psychiatrie (Erwachsene)",1;"30 - Kinder- und Jugendpsychiatrie",1;"297 - stationsäquivalente Behandlung in der Erwachsenenpsychiatrie (29)",1;"307 - stationsäquivalente Behandlung in der Kinder- und Jugendpsychiatrie (30)",1;"31 - Psychosomatik",1;"",0;0,0},2,0)</f>
        <v>0</v>
      </c>
      <c r="T2922" s="8">
        <f t="shared" si="412"/>
        <v>0</v>
      </c>
      <c r="U2922" s="8">
        <f t="shared" si="405"/>
        <v>0</v>
      </c>
      <c r="V2922" s="8">
        <f t="shared" si="407"/>
        <v>0</v>
      </c>
      <c r="W2922" s="8">
        <f t="shared" si="408"/>
        <v>0</v>
      </c>
      <c r="X2922" s="8">
        <f t="shared" si="409"/>
        <v>0</v>
      </c>
      <c r="Y2922" s="8" t="str">
        <f t="shared" si="410"/>
        <v/>
      </c>
      <c r="Z2922" s="8" t="str">
        <f>VLOOKUP($D2922,{"29 - Psychiatrie (Erwachsene)","BGI";"297 - stationsäquivalente Behandlung in der Erwachsenenpsychiatrie (29)","BGI";"30 - Kinder- und Jugendpsychiatrie","BGII";"307 - stationsäquivalente Behandlung in der Kinder- und Jugendpsychiatrie (30)","BGII";"31 - Psychosomatik","BGI";"","LEER";0,"Leer"},2,0)</f>
        <v>LEER</v>
      </c>
      <c r="AA2922" s="8" t="str">
        <f t="shared" si="411"/>
        <v>Stationen</v>
      </c>
    </row>
    <row r="2923" spans="2:27" ht="15" customHeight="1" x14ac:dyDescent="0.25">
      <c r="B2923" s="76" t="str">
        <f t="shared" si="404"/>
        <v>!!!</v>
      </c>
      <c r="C2923" s="310" t="str">
        <f>IF(LEN($E2923)&gt;0,VLOOKUP(TEXT($E2923,0),'Angaben Stationen'!$E$14:$V$215,17,0),"")</f>
        <v/>
      </c>
      <c r="D2923" s="254" t="str">
        <f>IF(LEN($E2923)&gt;0,VLOOKUP(TEXT($E2923,0),'Angaben Stationen'!$E$14:$V$215,18,0),"")</f>
        <v/>
      </c>
      <c r="E2923" s="344"/>
      <c r="F2923" s="256"/>
      <c r="G2923" s="256"/>
      <c r="H2923" s="307"/>
      <c r="I2923" s="183"/>
      <c r="R2923" s="8">
        <f t="shared" si="406"/>
        <v>0</v>
      </c>
      <c r="S2923" s="8">
        <f>VLOOKUP($D2923,{"29 - Psychiatrie (Erwachsene)",1;"30 - Kinder- und Jugendpsychiatrie",1;"297 - stationsäquivalente Behandlung in der Erwachsenenpsychiatrie (29)",1;"307 - stationsäquivalente Behandlung in der Kinder- und Jugendpsychiatrie (30)",1;"31 - Psychosomatik",1;"",0;0,0},2,0)</f>
        <v>0</v>
      </c>
      <c r="T2923" s="8">
        <f t="shared" si="412"/>
        <v>0</v>
      </c>
      <c r="U2923" s="8">
        <f t="shared" si="405"/>
        <v>0</v>
      </c>
      <c r="V2923" s="8">
        <f t="shared" si="407"/>
        <v>0</v>
      </c>
      <c r="W2923" s="8">
        <f t="shared" si="408"/>
        <v>0</v>
      </c>
      <c r="X2923" s="8">
        <f t="shared" si="409"/>
        <v>0</v>
      </c>
      <c r="Y2923" s="8" t="str">
        <f t="shared" si="410"/>
        <v/>
      </c>
      <c r="Z2923" s="8" t="str">
        <f>VLOOKUP($D2923,{"29 - Psychiatrie (Erwachsene)","BGI";"297 - stationsäquivalente Behandlung in der Erwachsenenpsychiatrie (29)","BGI";"30 - Kinder- und Jugendpsychiatrie","BGII";"307 - stationsäquivalente Behandlung in der Kinder- und Jugendpsychiatrie (30)","BGII";"31 - Psychosomatik","BGI";"","LEER";0,"Leer"},2,0)</f>
        <v>LEER</v>
      </c>
      <c r="AA2923" s="8" t="str">
        <f t="shared" si="411"/>
        <v>Stationen</v>
      </c>
    </row>
    <row r="2924" spans="2:27" ht="15" customHeight="1" x14ac:dyDescent="0.25">
      <c r="B2924" s="76" t="str">
        <f t="shared" si="404"/>
        <v>!!!</v>
      </c>
      <c r="C2924" s="310" t="str">
        <f>IF(LEN($E2924)&gt;0,VLOOKUP(TEXT($E2924,0),'Angaben Stationen'!$E$14:$V$215,17,0),"")</f>
        <v/>
      </c>
      <c r="D2924" s="254" t="str">
        <f>IF(LEN($E2924)&gt;0,VLOOKUP(TEXT($E2924,0),'Angaben Stationen'!$E$14:$V$215,18,0),"")</f>
        <v/>
      </c>
      <c r="E2924" s="344"/>
      <c r="F2924" s="256"/>
      <c r="G2924" s="256"/>
      <c r="H2924" s="307"/>
      <c r="I2924" s="183"/>
      <c r="R2924" s="8">
        <f t="shared" si="406"/>
        <v>0</v>
      </c>
      <c r="S2924" s="8">
        <f>VLOOKUP($D2924,{"29 - Psychiatrie (Erwachsene)",1;"30 - Kinder- und Jugendpsychiatrie",1;"297 - stationsäquivalente Behandlung in der Erwachsenenpsychiatrie (29)",1;"307 - stationsäquivalente Behandlung in der Kinder- und Jugendpsychiatrie (30)",1;"31 - Psychosomatik",1;"",0;0,0},2,0)</f>
        <v>0</v>
      </c>
      <c r="T2924" s="8">
        <f t="shared" si="412"/>
        <v>0</v>
      </c>
      <c r="U2924" s="8">
        <f t="shared" si="405"/>
        <v>0</v>
      </c>
      <c r="V2924" s="8">
        <f t="shared" si="407"/>
        <v>0</v>
      </c>
      <c r="W2924" s="8">
        <f t="shared" si="408"/>
        <v>0</v>
      </c>
      <c r="X2924" s="8">
        <f t="shared" si="409"/>
        <v>0</v>
      </c>
      <c r="Y2924" s="8" t="str">
        <f t="shared" si="410"/>
        <v/>
      </c>
      <c r="Z2924" s="8" t="str">
        <f>VLOOKUP($D2924,{"29 - Psychiatrie (Erwachsene)","BGI";"297 - stationsäquivalente Behandlung in der Erwachsenenpsychiatrie (29)","BGI";"30 - Kinder- und Jugendpsychiatrie","BGII";"307 - stationsäquivalente Behandlung in der Kinder- und Jugendpsychiatrie (30)","BGII";"31 - Psychosomatik","BGI";"","LEER";0,"Leer"},2,0)</f>
        <v>LEER</v>
      </c>
      <c r="AA2924" s="8" t="str">
        <f t="shared" si="411"/>
        <v>Stationen</v>
      </c>
    </row>
    <row r="2925" spans="2:27" ht="15" customHeight="1" x14ac:dyDescent="0.25">
      <c r="B2925" s="76" t="str">
        <f t="shared" si="404"/>
        <v>!!!</v>
      </c>
      <c r="C2925" s="310" t="str">
        <f>IF(LEN($E2925)&gt;0,VLOOKUP(TEXT($E2925,0),'Angaben Stationen'!$E$14:$V$215,17,0),"")</f>
        <v/>
      </c>
      <c r="D2925" s="254" t="str">
        <f>IF(LEN($E2925)&gt;0,VLOOKUP(TEXT($E2925,0),'Angaben Stationen'!$E$14:$V$215,18,0),"")</f>
        <v/>
      </c>
      <c r="E2925" s="344"/>
      <c r="F2925" s="256"/>
      <c r="G2925" s="256"/>
      <c r="H2925" s="307"/>
      <c r="I2925" s="183"/>
      <c r="R2925" s="8">
        <f t="shared" si="406"/>
        <v>0</v>
      </c>
      <c r="S2925" s="8">
        <f>VLOOKUP($D2925,{"29 - Psychiatrie (Erwachsene)",1;"30 - Kinder- und Jugendpsychiatrie",1;"297 - stationsäquivalente Behandlung in der Erwachsenenpsychiatrie (29)",1;"307 - stationsäquivalente Behandlung in der Kinder- und Jugendpsychiatrie (30)",1;"31 - Psychosomatik",1;"",0;0,0},2,0)</f>
        <v>0</v>
      </c>
      <c r="T2925" s="8">
        <f t="shared" si="412"/>
        <v>0</v>
      </c>
      <c r="U2925" s="8">
        <f t="shared" si="405"/>
        <v>0</v>
      </c>
      <c r="V2925" s="8">
        <f t="shared" si="407"/>
        <v>0</v>
      </c>
      <c r="W2925" s="8">
        <f t="shared" si="408"/>
        <v>0</v>
      </c>
      <c r="X2925" s="8">
        <f t="shared" si="409"/>
        <v>0</v>
      </c>
      <c r="Y2925" s="8" t="str">
        <f t="shared" si="410"/>
        <v/>
      </c>
      <c r="Z2925" s="8" t="str">
        <f>VLOOKUP($D2925,{"29 - Psychiatrie (Erwachsene)","BGI";"297 - stationsäquivalente Behandlung in der Erwachsenenpsychiatrie (29)","BGI";"30 - Kinder- und Jugendpsychiatrie","BGII";"307 - stationsäquivalente Behandlung in der Kinder- und Jugendpsychiatrie (30)","BGII";"31 - Psychosomatik","BGI";"","LEER";0,"Leer"},2,0)</f>
        <v>LEER</v>
      </c>
      <c r="AA2925" s="8" t="str">
        <f t="shared" si="411"/>
        <v>Stationen</v>
      </c>
    </row>
    <row r="2926" spans="2:27" ht="15" customHeight="1" x14ac:dyDescent="0.25">
      <c r="B2926" s="76" t="str">
        <f t="shared" si="404"/>
        <v>!!!</v>
      </c>
      <c r="C2926" s="310" t="str">
        <f>IF(LEN($E2926)&gt;0,VLOOKUP(TEXT($E2926,0),'Angaben Stationen'!$E$14:$V$215,17,0),"")</f>
        <v/>
      </c>
      <c r="D2926" s="254" t="str">
        <f>IF(LEN($E2926)&gt;0,VLOOKUP(TEXT($E2926,0),'Angaben Stationen'!$E$14:$V$215,18,0),"")</f>
        <v/>
      </c>
      <c r="E2926" s="344"/>
      <c r="F2926" s="256"/>
      <c r="G2926" s="256"/>
      <c r="H2926" s="307"/>
      <c r="I2926" s="183"/>
      <c r="R2926" s="8">
        <f t="shared" si="406"/>
        <v>0</v>
      </c>
      <c r="S2926" s="8">
        <f>VLOOKUP($D2926,{"29 - Psychiatrie (Erwachsene)",1;"30 - Kinder- und Jugendpsychiatrie",1;"297 - stationsäquivalente Behandlung in der Erwachsenenpsychiatrie (29)",1;"307 - stationsäquivalente Behandlung in der Kinder- und Jugendpsychiatrie (30)",1;"31 - Psychosomatik",1;"",0;0,0},2,0)</f>
        <v>0</v>
      </c>
      <c r="T2926" s="8">
        <f t="shared" si="412"/>
        <v>0</v>
      </c>
      <c r="U2926" s="8">
        <f t="shared" si="405"/>
        <v>0</v>
      </c>
      <c r="V2926" s="8">
        <f t="shared" si="407"/>
        <v>0</v>
      </c>
      <c r="W2926" s="8">
        <f t="shared" si="408"/>
        <v>0</v>
      </c>
      <c r="X2926" s="8">
        <f t="shared" si="409"/>
        <v>0</v>
      </c>
      <c r="Y2926" s="8" t="str">
        <f t="shared" si="410"/>
        <v/>
      </c>
      <c r="Z2926" s="8" t="str">
        <f>VLOOKUP($D2926,{"29 - Psychiatrie (Erwachsene)","BGI";"297 - stationsäquivalente Behandlung in der Erwachsenenpsychiatrie (29)","BGI";"30 - Kinder- und Jugendpsychiatrie","BGII";"307 - stationsäquivalente Behandlung in der Kinder- und Jugendpsychiatrie (30)","BGII";"31 - Psychosomatik","BGI";"","LEER";0,"Leer"},2,0)</f>
        <v>LEER</v>
      </c>
      <c r="AA2926" s="8" t="str">
        <f t="shared" si="411"/>
        <v>Stationen</v>
      </c>
    </row>
    <row r="2927" spans="2:27" ht="15" customHeight="1" x14ac:dyDescent="0.25">
      <c r="B2927" s="76" t="str">
        <f t="shared" si="404"/>
        <v>!!!</v>
      </c>
      <c r="C2927" s="310" t="str">
        <f>IF(LEN($E2927)&gt;0,VLOOKUP(TEXT($E2927,0),'Angaben Stationen'!$E$14:$V$215,17,0),"")</f>
        <v/>
      </c>
      <c r="D2927" s="254" t="str">
        <f>IF(LEN($E2927)&gt;0,VLOOKUP(TEXT($E2927,0),'Angaben Stationen'!$E$14:$V$215,18,0),"")</f>
        <v/>
      </c>
      <c r="E2927" s="344"/>
      <c r="F2927" s="256"/>
      <c r="G2927" s="256"/>
      <c r="H2927" s="307"/>
      <c r="I2927" s="183"/>
      <c r="R2927" s="8">
        <f t="shared" si="406"/>
        <v>0</v>
      </c>
      <c r="S2927" s="8">
        <f>VLOOKUP($D2927,{"29 - Psychiatrie (Erwachsene)",1;"30 - Kinder- und Jugendpsychiatrie",1;"297 - stationsäquivalente Behandlung in der Erwachsenenpsychiatrie (29)",1;"307 - stationsäquivalente Behandlung in der Kinder- und Jugendpsychiatrie (30)",1;"31 - Psychosomatik",1;"",0;0,0},2,0)</f>
        <v>0</v>
      </c>
      <c r="T2927" s="8">
        <f t="shared" si="412"/>
        <v>0</v>
      </c>
      <c r="U2927" s="8">
        <f t="shared" si="405"/>
        <v>0</v>
      </c>
      <c r="V2927" s="8">
        <f t="shared" si="407"/>
        <v>0</v>
      </c>
      <c r="W2927" s="8">
        <f t="shared" si="408"/>
        <v>0</v>
      </c>
      <c r="X2927" s="8">
        <f t="shared" si="409"/>
        <v>0</v>
      </c>
      <c r="Y2927" s="8" t="str">
        <f t="shared" si="410"/>
        <v/>
      </c>
      <c r="Z2927" s="8" t="str">
        <f>VLOOKUP($D2927,{"29 - Psychiatrie (Erwachsene)","BGI";"297 - stationsäquivalente Behandlung in der Erwachsenenpsychiatrie (29)","BGI";"30 - Kinder- und Jugendpsychiatrie","BGII";"307 - stationsäquivalente Behandlung in der Kinder- und Jugendpsychiatrie (30)","BGII";"31 - Psychosomatik","BGI";"","LEER";0,"Leer"},2,0)</f>
        <v>LEER</v>
      </c>
      <c r="AA2927" s="8" t="str">
        <f t="shared" si="411"/>
        <v>Stationen</v>
      </c>
    </row>
    <row r="2928" spans="2:27" ht="15" customHeight="1" x14ac:dyDescent="0.25">
      <c r="B2928" s="76" t="str">
        <f t="shared" si="404"/>
        <v>!!!</v>
      </c>
      <c r="C2928" s="310" t="str">
        <f>IF(LEN($E2928)&gt;0,VLOOKUP(TEXT($E2928,0),'Angaben Stationen'!$E$14:$V$215,17,0),"")</f>
        <v/>
      </c>
      <c r="D2928" s="254" t="str">
        <f>IF(LEN($E2928)&gt;0,VLOOKUP(TEXT($E2928,0),'Angaben Stationen'!$E$14:$V$215,18,0),"")</f>
        <v/>
      </c>
      <c r="E2928" s="344"/>
      <c r="F2928" s="256"/>
      <c r="G2928" s="256"/>
      <c r="H2928" s="307"/>
      <c r="I2928" s="183"/>
      <c r="R2928" s="8">
        <f t="shared" si="406"/>
        <v>0</v>
      </c>
      <c r="S2928" s="8">
        <f>VLOOKUP($D2928,{"29 - Psychiatrie (Erwachsene)",1;"30 - Kinder- und Jugendpsychiatrie",1;"297 - stationsäquivalente Behandlung in der Erwachsenenpsychiatrie (29)",1;"307 - stationsäquivalente Behandlung in der Kinder- und Jugendpsychiatrie (30)",1;"31 - Psychosomatik",1;"",0;0,0},2,0)</f>
        <v>0</v>
      </c>
      <c r="T2928" s="8">
        <f t="shared" si="412"/>
        <v>0</v>
      </c>
      <c r="U2928" s="8">
        <f t="shared" si="405"/>
        <v>0</v>
      </c>
      <c r="V2928" s="8">
        <f t="shared" si="407"/>
        <v>0</v>
      </c>
      <c r="W2928" s="8">
        <f t="shared" si="408"/>
        <v>0</v>
      </c>
      <c r="X2928" s="8">
        <f t="shared" si="409"/>
        <v>0</v>
      </c>
      <c r="Y2928" s="8" t="str">
        <f t="shared" si="410"/>
        <v/>
      </c>
      <c r="Z2928" s="8" t="str">
        <f>VLOOKUP($D2928,{"29 - Psychiatrie (Erwachsene)","BGI";"297 - stationsäquivalente Behandlung in der Erwachsenenpsychiatrie (29)","BGI";"30 - Kinder- und Jugendpsychiatrie","BGII";"307 - stationsäquivalente Behandlung in der Kinder- und Jugendpsychiatrie (30)","BGII";"31 - Psychosomatik","BGI";"","LEER";0,"Leer"},2,0)</f>
        <v>LEER</v>
      </c>
      <c r="AA2928" s="8" t="str">
        <f t="shared" si="411"/>
        <v>Stationen</v>
      </c>
    </row>
    <row r="2929" spans="2:27" ht="15" customHeight="1" x14ac:dyDescent="0.25">
      <c r="B2929" s="76" t="str">
        <f t="shared" si="404"/>
        <v>!!!</v>
      </c>
      <c r="C2929" s="310" t="str">
        <f>IF(LEN($E2929)&gt;0,VLOOKUP(TEXT($E2929,0),'Angaben Stationen'!$E$14:$V$215,17,0),"")</f>
        <v/>
      </c>
      <c r="D2929" s="254" t="str">
        <f>IF(LEN($E2929)&gt;0,VLOOKUP(TEXT($E2929,0),'Angaben Stationen'!$E$14:$V$215,18,0),"")</f>
        <v/>
      </c>
      <c r="E2929" s="344"/>
      <c r="F2929" s="256"/>
      <c r="G2929" s="256"/>
      <c r="H2929" s="307"/>
      <c r="I2929" s="183"/>
      <c r="R2929" s="8">
        <f t="shared" si="406"/>
        <v>0</v>
      </c>
      <c r="S2929" s="8">
        <f>VLOOKUP($D2929,{"29 - Psychiatrie (Erwachsene)",1;"30 - Kinder- und Jugendpsychiatrie",1;"297 - stationsäquivalente Behandlung in der Erwachsenenpsychiatrie (29)",1;"307 - stationsäquivalente Behandlung in der Kinder- und Jugendpsychiatrie (30)",1;"31 - Psychosomatik",1;"",0;0,0},2,0)</f>
        <v>0</v>
      </c>
      <c r="T2929" s="8">
        <f t="shared" si="412"/>
        <v>0</v>
      </c>
      <c r="U2929" s="8">
        <f t="shared" si="405"/>
        <v>0</v>
      </c>
      <c r="V2929" s="8">
        <f t="shared" si="407"/>
        <v>0</v>
      </c>
      <c r="W2929" s="8">
        <f t="shared" si="408"/>
        <v>0</v>
      </c>
      <c r="X2929" s="8">
        <f t="shared" si="409"/>
        <v>0</v>
      </c>
      <c r="Y2929" s="8" t="str">
        <f t="shared" si="410"/>
        <v/>
      </c>
      <c r="Z2929" s="8" t="str">
        <f>VLOOKUP($D2929,{"29 - Psychiatrie (Erwachsene)","BGI";"297 - stationsäquivalente Behandlung in der Erwachsenenpsychiatrie (29)","BGI";"30 - Kinder- und Jugendpsychiatrie","BGII";"307 - stationsäquivalente Behandlung in der Kinder- und Jugendpsychiatrie (30)","BGII";"31 - Psychosomatik","BGI";"","LEER";0,"Leer"},2,0)</f>
        <v>LEER</v>
      </c>
      <c r="AA2929" s="8" t="str">
        <f t="shared" si="411"/>
        <v>Stationen</v>
      </c>
    </row>
    <row r="2930" spans="2:27" ht="15" customHeight="1" x14ac:dyDescent="0.25">
      <c r="B2930" s="76" t="str">
        <f t="shared" si="404"/>
        <v>!!!</v>
      </c>
      <c r="C2930" s="310" t="str">
        <f>IF(LEN($E2930)&gt;0,VLOOKUP(TEXT($E2930,0),'Angaben Stationen'!$E$14:$V$215,17,0),"")</f>
        <v/>
      </c>
      <c r="D2930" s="254" t="str">
        <f>IF(LEN($E2930)&gt;0,VLOOKUP(TEXT($E2930,0),'Angaben Stationen'!$E$14:$V$215,18,0),"")</f>
        <v/>
      </c>
      <c r="E2930" s="344"/>
      <c r="F2930" s="256"/>
      <c r="G2930" s="256"/>
      <c r="H2930" s="307"/>
      <c r="I2930" s="183"/>
      <c r="R2930" s="8">
        <f t="shared" si="406"/>
        <v>0</v>
      </c>
      <c r="S2930" s="8">
        <f>VLOOKUP($D2930,{"29 - Psychiatrie (Erwachsene)",1;"30 - Kinder- und Jugendpsychiatrie",1;"297 - stationsäquivalente Behandlung in der Erwachsenenpsychiatrie (29)",1;"307 - stationsäquivalente Behandlung in der Kinder- und Jugendpsychiatrie (30)",1;"31 - Psychosomatik",1;"",0;0,0},2,0)</f>
        <v>0</v>
      </c>
      <c r="T2930" s="8">
        <f t="shared" si="412"/>
        <v>0</v>
      </c>
      <c r="U2930" s="8">
        <f t="shared" si="405"/>
        <v>0</v>
      </c>
      <c r="V2930" s="8">
        <f t="shared" si="407"/>
        <v>0</v>
      </c>
      <c r="W2930" s="8">
        <f t="shared" si="408"/>
        <v>0</v>
      </c>
      <c r="X2930" s="8">
        <f t="shared" si="409"/>
        <v>0</v>
      </c>
      <c r="Y2930" s="8" t="str">
        <f t="shared" si="410"/>
        <v/>
      </c>
      <c r="Z2930" s="8" t="str">
        <f>VLOOKUP($D2930,{"29 - Psychiatrie (Erwachsene)","BGI";"297 - stationsäquivalente Behandlung in der Erwachsenenpsychiatrie (29)","BGI";"30 - Kinder- und Jugendpsychiatrie","BGII";"307 - stationsäquivalente Behandlung in der Kinder- und Jugendpsychiatrie (30)","BGII";"31 - Psychosomatik","BGI";"","LEER";0,"Leer"},2,0)</f>
        <v>LEER</v>
      </c>
      <c r="AA2930" s="8" t="str">
        <f t="shared" si="411"/>
        <v>Stationen</v>
      </c>
    </row>
    <row r="2931" spans="2:27" ht="15" customHeight="1" x14ac:dyDescent="0.25">
      <c r="B2931" s="76" t="str">
        <f t="shared" si="404"/>
        <v>!!!</v>
      </c>
      <c r="C2931" s="310" t="str">
        <f>IF(LEN($E2931)&gt;0,VLOOKUP(TEXT($E2931,0),'Angaben Stationen'!$E$14:$V$215,17,0),"")</f>
        <v/>
      </c>
      <c r="D2931" s="254" t="str">
        <f>IF(LEN($E2931)&gt;0,VLOOKUP(TEXT($E2931,0),'Angaben Stationen'!$E$14:$V$215,18,0),"")</f>
        <v/>
      </c>
      <c r="E2931" s="344"/>
      <c r="F2931" s="256"/>
      <c r="G2931" s="256"/>
      <c r="H2931" s="307"/>
      <c r="I2931" s="183"/>
      <c r="R2931" s="8">
        <f t="shared" si="406"/>
        <v>0</v>
      </c>
      <c r="S2931" s="8">
        <f>VLOOKUP($D2931,{"29 - Psychiatrie (Erwachsene)",1;"30 - Kinder- und Jugendpsychiatrie",1;"297 - stationsäquivalente Behandlung in der Erwachsenenpsychiatrie (29)",1;"307 - stationsäquivalente Behandlung in der Kinder- und Jugendpsychiatrie (30)",1;"31 - Psychosomatik",1;"",0;0,0},2,0)</f>
        <v>0</v>
      </c>
      <c r="T2931" s="8">
        <f t="shared" si="412"/>
        <v>0</v>
      </c>
      <c r="U2931" s="8">
        <f t="shared" si="405"/>
        <v>0</v>
      </c>
      <c r="V2931" s="8">
        <f t="shared" si="407"/>
        <v>0</v>
      </c>
      <c r="W2931" s="8">
        <f t="shared" si="408"/>
        <v>0</v>
      </c>
      <c r="X2931" s="8">
        <f t="shared" si="409"/>
        <v>0</v>
      </c>
      <c r="Y2931" s="8" t="str">
        <f t="shared" si="410"/>
        <v/>
      </c>
      <c r="Z2931" s="8" t="str">
        <f>VLOOKUP($D2931,{"29 - Psychiatrie (Erwachsene)","BGI";"297 - stationsäquivalente Behandlung in der Erwachsenenpsychiatrie (29)","BGI";"30 - Kinder- und Jugendpsychiatrie","BGII";"307 - stationsäquivalente Behandlung in der Kinder- und Jugendpsychiatrie (30)","BGII";"31 - Psychosomatik","BGI";"","LEER";0,"Leer"},2,0)</f>
        <v>LEER</v>
      </c>
      <c r="AA2931" s="8" t="str">
        <f t="shared" si="411"/>
        <v>Stationen</v>
      </c>
    </row>
    <row r="2932" spans="2:27" ht="15" customHeight="1" x14ac:dyDescent="0.25">
      <c r="B2932" s="76" t="str">
        <f t="shared" si="404"/>
        <v>!!!</v>
      </c>
      <c r="C2932" s="310" t="str">
        <f>IF(LEN($E2932)&gt;0,VLOOKUP(TEXT($E2932,0),'Angaben Stationen'!$E$14:$V$215,17,0),"")</f>
        <v/>
      </c>
      <c r="D2932" s="254" t="str">
        <f>IF(LEN($E2932)&gt;0,VLOOKUP(TEXT($E2932,0),'Angaben Stationen'!$E$14:$V$215,18,0),"")</f>
        <v/>
      </c>
      <c r="E2932" s="344"/>
      <c r="F2932" s="256"/>
      <c r="G2932" s="256"/>
      <c r="H2932" s="307"/>
      <c r="I2932" s="183"/>
      <c r="R2932" s="8">
        <f t="shared" si="406"/>
        <v>0</v>
      </c>
      <c r="S2932" s="8">
        <f>VLOOKUP($D2932,{"29 - Psychiatrie (Erwachsene)",1;"30 - Kinder- und Jugendpsychiatrie",1;"297 - stationsäquivalente Behandlung in der Erwachsenenpsychiatrie (29)",1;"307 - stationsäquivalente Behandlung in der Kinder- und Jugendpsychiatrie (30)",1;"31 - Psychosomatik",1;"",0;0,0},2,0)</f>
        <v>0</v>
      </c>
      <c r="T2932" s="8">
        <f t="shared" si="412"/>
        <v>0</v>
      </c>
      <c r="U2932" s="8">
        <f t="shared" si="405"/>
        <v>0</v>
      </c>
      <c r="V2932" s="8">
        <f t="shared" si="407"/>
        <v>0</v>
      </c>
      <c r="W2932" s="8">
        <f t="shared" si="408"/>
        <v>0</v>
      </c>
      <c r="X2932" s="8">
        <f t="shared" si="409"/>
        <v>0</v>
      </c>
      <c r="Y2932" s="8" t="str">
        <f t="shared" si="410"/>
        <v/>
      </c>
      <c r="Z2932" s="8" t="str">
        <f>VLOOKUP($D2932,{"29 - Psychiatrie (Erwachsene)","BGI";"297 - stationsäquivalente Behandlung in der Erwachsenenpsychiatrie (29)","BGI";"30 - Kinder- und Jugendpsychiatrie","BGII";"307 - stationsäquivalente Behandlung in der Kinder- und Jugendpsychiatrie (30)","BGII";"31 - Psychosomatik","BGI";"","LEER";0,"Leer"},2,0)</f>
        <v>LEER</v>
      </c>
      <c r="AA2932" s="8" t="str">
        <f t="shared" si="411"/>
        <v>Stationen</v>
      </c>
    </row>
    <row r="2933" spans="2:27" ht="15" customHeight="1" x14ac:dyDescent="0.25">
      <c r="B2933" s="76" t="str">
        <f t="shared" si="404"/>
        <v>!!!</v>
      </c>
      <c r="C2933" s="310" t="str">
        <f>IF(LEN($E2933)&gt;0,VLOOKUP(TEXT($E2933,0),'Angaben Stationen'!$E$14:$V$215,17,0),"")</f>
        <v/>
      </c>
      <c r="D2933" s="254" t="str">
        <f>IF(LEN($E2933)&gt;0,VLOOKUP(TEXT($E2933,0),'Angaben Stationen'!$E$14:$V$215,18,0),"")</f>
        <v/>
      </c>
      <c r="E2933" s="344"/>
      <c r="F2933" s="256"/>
      <c r="G2933" s="256"/>
      <c r="H2933" s="307"/>
      <c r="I2933" s="183"/>
      <c r="R2933" s="8">
        <f t="shared" si="406"/>
        <v>0</v>
      </c>
      <c r="S2933" s="8">
        <f>VLOOKUP($D2933,{"29 - Psychiatrie (Erwachsene)",1;"30 - Kinder- und Jugendpsychiatrie",1;"297 - stationsäquivalente Behandlung in der Erwachsenenpsychiatrie (29)",1;"307 - stationsäquivalente Behandlung in der Kinder- und Jugendpsychiatrie (30)",1;"31 - Psychosomatik",1;"",0;0,0},2,0)</f>
        <v>0</v>
      </c>
      <c r="T2933" s="8">
        <f t="shared" si="412"/>
        <v>0</v>
      </c>
      <c r="U2933" s="8">
        <f t="shared" si="405"/>
        <v>0</v>
      </c>
      <c r="V2933" s="8">
        <f t="shared" si="407"/>
        <v>0</v>
      </c>
      <c r="W2933" s="8">
        <f t="shared" si="408"/>
        <v>0</v>
      </c>
      <c r="X2933" s="8">
        <f t="shared" si="409"/>
        <v>0</v>
      </c>
      <c r="Y2933" s="8" t="str">
        <f t="shared" si="410"/>
        <v/>
      </c>
      <c r="Z2933" s="8" t="str">
        <f>VLOOKUP($D2933,{"29 - Psychiatrie (Erwachsene)","BGI";"297 - stationsäquivalente Behandlung in der Erwachsenenpsychiatrie (29)","BGI";"30 - Kinder- und Jugendpsychiatrie","BGII";"307 - stationsäquivalente Behandlung in der Kinder- und Jugendpsychiatrie (30)","BGII";"31 - Psychosomatik","BGI";"","LEER";0,"Leer"},2,0)</f>
        <v>LEER</v>
      </c>
      <c r="AA2933" s="8" t="str">
        <f t="shared" si="411"/>
        <v>Stationen</v>
      </c>
    </row>
    <row r="2934" spans="2:27" ht="15" customHeight="1" x14ac:dyDescent="0.25">
      <c r="B2934" s="76" t="str">
        <f t="shared" si="404"/>
        <v>!!!</v>
      </c>
      <c r="C2934" s="310" t="str">
        <f>IF(LEN($E2934)&gt;0,VLOOKUP(TEXT($E2934,0),'Angaben Stationen'!$E$14:$V$215,17,0),"")</f>
        <v/>
      </c>
      <c r="D2934" s="254" t="str">
        <f>IF(LEN($E2934)&gt;0,VLOOKUP(TEXT($E2934,0),'Angaben Stationen'!$E$14:$V$215,18,0),"")</f>
        <v/>
      </c>
      <c r="E2934" s="344"/>
      <c r="F2934" s="256"/>
      <c r="G2934" s="256"/>
      <c r="H2934" s="307"/>
      <c r="I2934" s="183"/>
      <c r="R2934" s="8">
        <f t="shared" si="406"/>
        <v>0</v>
      </c>
      <c r="S2934" s="8">
        <f>VLOOKUP($D2934,{"29 - Psychiatrie (Erwachsene)",1;"30 - Kinder- und Jugendpsychiatrie",1;"297 - stationsäquivalente Behandlung in der Erwachsenenpsychiatrie (29)",1;"307 - stationsäquivalente Behandlung in der Kinder- und Jugendpsychiatrie (30)",1;"31 - Psychosomatik",1;"",0;0,0},2,0)</f>
        <v>0</v>
      </c>
      <c r="T2934" s="8">
        <f t="shared" si="412"/>
        <v>0</v>
      </c>
      <c r="U2934" s="8">
        <f t="shared" si="405"/>
        <v>0</v>
      </c>
      <c r="V2934" s="8">
        <f t="shared" si="407"/>
        <v>0</v>
      </c>
      <c r="W2934" s="8">
        <f t="shared" si="408"/>
        <v>0</v>
      </c>
      <c r="X2934" s="8">
        <f t="shared" si="409"/>
        <v>0</v>
      </c>
      <c r="Y2934" s="8" t="str">
        <f t="shared" si="410"/>
        <v/>
      </c>
      <c r="Z2934" s="8" t="str">
        <f>VLOOKUP($D2934,{"29 - Psychiatrie (Erwachsene)","BGI";"297 - stationsäquivalente Behandlung in der Erwachsenenpsychiatrie (29)","BGI";"30 - Kinder- und Jugendpsychiatrie","BGII";"307 - stationsäquivalente Behandlung in der Kinder- und Jugendpsychiatrie (30)","BGII";"31 - Psychosomatik","BGI";"","LEER";0,"Leer"},2,0)</f>
        <v>LEER</v>
      </c>
      <c r="AA2934" s="8" t="str">
        <f t="shared" si="411"/>
        <v>Stationen</v>
      </c>
    </row>
    <row r="2935" spans="2:27" ht="15" customHeight="1" x14ac:dyDescent="0.25">
      <c r="B2935" s="76" t="str">
        <f t="shared" si="404"/>
        <v>!!!</v>
      </c>
      <c r="C2935" s="310" t="str">
        <f>IF(LEN($E2935)&gt;0,VLOOKUP(TEXT($E2935,0),'Angaben Stationen'!$E$14:$V$215,17,0),"")</f>
        <v/>
      </c>
      <c r="D2935" s="254" t="str">
        <f>IF(LEN($E2935)&gt;0,VLOOKUP(TEXT($E2935,0),'Angaben Stationen'!$E$14:$V$215,18,0),"")</f>
        <v/>
      </c>
      <c r="E2935" s="344"/>
      <c r="F2935" s="256"/>
      <c r="G2935" s="256"/>
      <c r="H2935" s="307"/>
      <c r="I2935" s="183"/>
      <c r="R2935" s="8">
        <f t="shared" si="406"/>
        <v>0</v>
      </c>
      <c r="S2935" s="8">
        <f>VLOOKUP($D2935,{"29 - Psychiatrie (Erwachsene)",1;"30 - Kinder- und Jugendpsychiatrie",1;"297 - stationsäquivalente Behandlung in der Erwachsenenpsychiatrie (29)",1;"307 - stationsäquivalente Behandlung in der Kinder- und Jugendpsychiatrie (30)",1;"31 - Psychosomatik",1;"",0;0,0},2,0)</f>
        <v>0</v>
      </c>
      <c r="T2935" s="8">
        <f t="shared" si="412"/>
        <v>0</v>
      </c>
      <c r="U2935" s="8">
        <f t="shared" si="405"/>
        <v>0</v>
      </c>
      <c r="V2935" s="8">
        <f t="shared" si="407"/>
        <v>0</v>
      </c>
      <c r="W2935" s="8">
        <f t="shared" si="408"/>
        <v>0</v>
      </c>
      <c r="X2935" s="8">
        <f t="shared" si="409"/>
        <v>0</v>
      </c>
      <c r="Y2935" s="8" t="str">
        <f t="shared" si="410"/>
        <v/>
      </c>
      <c r="Z2935" s="8" t="str">
        <f>VLOOKUP($D2935,{"29 - Psychiatrie (Erwachsene)","BGI";"297 - stationsäquivalente Behandlung in der Erwachsenenpsychiatrie (29)","BGI";"30 - Kinder- und Jugendpsychiatrie","BGII";"307 - stationsäquivalente Behandlung in der Kinder- und Jugendpsychiatrie (30)","BGII";"31 - Psychosomatik","BGI";"","LEER";0,"Leer"},2,0)</f>
        <v>LEER</v>
      </c>
      <c r="AA2935" s="8" t="str">
        <f t="shared" si="411"/>
        <v>Stationen</v>
      </c>
    </row>
    <row r="2936" spans="2:27" ht="15" customHeight="1" x14ac:dyDescent="0.25">
      <c r="B2936" s="76" t="str">
        <f t="shared" si="404"/>
        <v>!!!</v>
      </c>
      <c r="C2936" s="310" t="str">
        <f>IF(LEN($E2936)&gt;0,VLOOKUP(TEXT($E2936,0),'Angaben Stationen'!$E$14:$V$215,17,0),"")</f>
        <v/>
      </c>
      <c r="D2936" s="254" t="str">
        <f>IF(LEN($E2936)&gt;0,VLOOKUP(TEXT($E2936,0),'Angaben Stationen'!$E$14:$V$215,18,0),"")</f>
        <v/>
      </c>
      <c r="E2936" s="344"/>
      <c r="F2936" s="256"/>
      <c r="G2936" s="256"/>
      <c r="H2936" s="307"/>
      <c r="I2936" s="183"/>
      <c r="R2936" s="8">
        <f t="shared" si="406"/>
        <v>0</v>
      </c>
      <c r="S2936" s="8">
        <f>VLOOKUP($D2936,{"29 - Psychiatrie (Erwachsene)",1;"30 - Kinder- und Jugendpsychiatrie",1;"297 - stationsäquivalente Behandlung in der Erwachsenenpsychiatrie (29)",1;"307 - stationsäquivalente Behandlung in der Kinder- und Jugendpsychiatrie (30)",1;"31 - Psychosomatik",1;"",0;0,0},2,0)</f>
        <v>0</v>
      </c>
      <c r="T2936" s="8">
        <f t="shared" si="412"/>
        <v>0</v>
      </c>
      <c r="U2936" s="8">
        <f t="shared" si="405"/>
        <v>0</v>
      </c>
      <c r="V2936" s="8">
        <f t="shared" si="407"/>
        <v>0</v>
      </c>
      <c r="W2936" s="8">
        <f t="shared" si="408"/>
        <v>0</v>
      </c>
      <c r="X2936" s="8">
        <f t="shared" si="409"/>
        <v>0</v>
      </c>
      <c r="Y2936" s="8" t="str">
        <f t="shared" si="410"/>
        <v/>
      </c>
      <c r="Z2936" s="8" t="str">
        <f>VLOOKUP($D2936,{"29 - Psychiatrie (Erwachsene)","BGI";"297 - stationsäquivalente Behandlung in der Erwachsenenpsychiatrie (29)","BGI";"30 - Kinder- und Jugendpsychiatrie","BGII";"307 - stationsäquivalente Behandlung in der Kinder- und Jugendpsychiatrie (30)","BGII";"31 - Psychosomatik","BGI";"","LEER";0,"Leer"},2,0)</f>
        <v>LEER</v>
      </c>
      <c r="AA2936" s="8" t="str">
        <f t="shared" si="411"/>
        <v>Stationen</v>
      </c>
    </row>
    <row r="2937" spans="2:27" ht="15" customHeight="1" x14ac:dyDescent="0.25">
      <c r="B2937" s="76" t="str">
        <f t="shared" si="404"/>
        <v>!!!</v>
      </c>
      <c r="C2937" s="310" t="str">
        <f>IF(LEN($E2937)&gt;0,VLOOKUP(TEXT($E2937,0),'Angaben Stationen'!$E$14:$V$215,17,0),"")</f>
        <v/>
      </c>
      <c r="D2937" s="254" t="str">
        <f>IF(LEN($E2937)&gt;0,VLOOKUP(TEXT($E2937,0),'Angaben Stationen'!$E$14:$V$215,18,0),"")</f>
        <v/>
      </c>
      <c r="E2937" s="344"/>
      <c r="F2937" s="256"/>
      <c r="G2937" s="256"/>
      <c r="H2937" s="307"/>
      <c r="I2937" s="183"/>
      <c r="R2937" s="8">
        <f t="shared" si="406"/>
        <v>0</v>
      </c>
      <c r="S2937" s="8">
        <f>VLOOKUP($D2937,{"29 - Psychiatrie (Erwachsene)",1;"30 - Kinder- und Jugendpsychiatrie",1;"297 - stationsäquivalente Behandlung in der Erwachsenenpsychiatrie (29)",1;"307 - stationsäquivalente Behandlung in der Kinder- und Jugendpsychiatrie (30)",1;"31 - Psychosomatik",1;"",0;0,0},2,0)</f>
        <v>0</v>
      </c>
      <c r="T2937" s="8">
        <f t="shared" si="412"/>
        <v>0</v>
      </c>
      <c r="U2937" s="8">
        <f t="shared" si="405"/>
        <v>0</v>
      </c>
      <c r="V2937" s="8">
        <f t="shared" si="407"/>
        <v>0</v>
      </c>
      <c r="W2937" s="8">
        <f t="shared" si="408"/>
        <v>0</v>
      </c>
      <c r="X2937" s="8">
        <f t="shared" si="409"/>
        <v>0</v>
      </c>
      <c r="Y2937" s="8" t="str">
        <f t="shared" si="410"/>
        <v/>
      </c>
      <c r="Z2937" s="8" t="str">
        <f>VLOOKUP($D2937,{"29 - Psychiatrie (Erwachsene)","BGI";"297 - stationsäquivalente Behandlung in der Erwachsenenpsychiatrie (29)","BGI";"30 - Kinder- und Jugendpsychiatrie","BGII";"307 - stationsäquivalente Behandlung in der Kinder- und Jugendpsychiatrie (30)","BGII";"31 - Psychosomatik","BGI";"","LEER";0,"Leer"},2,0)</f>
        <v>LEER</v>
      </c>
      <c r="AA2937" s="8" t="str">
        <f t="shared" si="411"/>
        <v>Stationen</v>
      </c>
    </row>
    <row r="2938" spans="2:27" ht="15" customHeight="1" x14ac:dyDescent="0.25">
      <c r="B2938" s="76" t="str">
        <f t="shared" si="404"/>
        <v>!!!</v>
      </c>
      <c r="C2938" s="310" t="str">
        <f>IF(LEN($E2938)&gt;0,VLOOKUP(TEXT($E2938,0),'Angaben Stationen'!$E$14:$V$215,17,0),"")</f>
        <v/>
      </c>
      <c r="D2938" s="254" t="str">
        <f>IF(LEN($E2938)&gt;0,VLOOKUP(TEXT($E2938,0),'Angaben Stationen'!$E$14:$V$215,18,0),"")</f>
        <v/>
      </c>
      <c r="E2938" s="344"/>
      <c r="F2938" s="256"/>
      <c r="G2938" s="256"/>
      <c r="H2938" s="307"/>
      <c r="I2938" s="183"/>
      <c r="R2938" s="8">
        <f t="shared" si="406"/>
        <v>0</v>
      </c>
      <c r="S2938" s="8">
        <f>VLOOKUP($D2938,{"29 - Psychiatrie (Erwachsene)",1;"30 - Kinder- und Jugendpsychiatrie",1;"297 - stationsäquivalente Behandlung in der Erwachsenenpsychiatrie (29)",1;"307 - stationsäquivalente Behandlung in der Kinder- und Jugendpsychiatrie (30)",1;"31 - Psychosomatik",1;"",0;0,0},2,0)</f>
        <v>0</v>
      </c>
      <c r="T2938" s="8">
        <f t="shared" si="412"/>
        <v>0</v>
      </c>
      <c r="U2938" s="8">
        <f t="shared" si="405"/>
        <v>0</v>
      </c>
      <c r="V2938" s="8">
        <f t="shared" si="407"/>
        <v>0</v>
      </c>
      <c r="W2938" s="8">
        <f t="shared" si="408"/>
        <v>0</v>
      </c>
      <c r="X2938" s="8">
        <f t="shared" si="409"/>
        <v>0</v>
      </c>
      <c r="Y2938" s="8" t="str">
        <f t="shared" si="410"/>
        <v/>
      </c>
      <c r="Z2938" s="8" t="str">
        <f>VLOOKUP($D2938,{"29 - Psychiatrie (Erwachsene)","BGI";"297 - stationsäquivalente Behandlung in der Erwachsenenpsychiatrie (29)","BGI";"30 - Kinder- und Jugendpsychiatrie","BGII";"307 - stationsäquivalente Behandlung in der Kinder- und Jugendpsychiatrie (30)","BGII";"31 - Psychosomatik","BGI";"","LEER";0,"Leer"},2,0)</f>
        <v>LEER</v>
      </c>
      <c r="AA2938" s="8" t="str">
        <f t="shared" si="411"/>
        <v>Stationen</v>
      </c>
    </row>
    <row r="2939" spans="2:27" ht="15" customHeight="1" x14ac:dyDescent="0.25">
      <c r="B2939" s="76" t="str">
        <f t="shared" si="404"/>
        <v>!!!</v>
      </c>
      <c r="C2939" s="310" t="str">
        <f>IF(LEN($E2939)&gt;0,VLOOKUP(TEXT($E2939,0),'Angaben Stationen'!$E$14:$V$215,17,0),"")</f>
        <v/>
      </c>
      <c r="D2939" s="254" t="str">
        <f>IF(LEN($E2939)&gt;0,VLOOKUP(TEXT($E2939,0),'Angaben Stationen'!$E$14:$V$215,18,0),"")</f>
        <v/>
      </c>
      <c r="E2939" s="344"/>
      <c r="F2939" s="256"/>
      <c r="G2939" s="256"/>
      <c r="H2939" s="307"/>
      <c r="I2939" s="183"/>
      <c r="R2939" s="8">
        <f t="shared" si="406"/>
        <v>0</v>
      </c>
      <c r="S2939" s="8">
        <f>VLOOKUP($D2939,{"29 - Psychiatrie (Erwachsene)",1;"30 - Kinder- und Jugendpsychiatrie",1;"297 - stationsäquivalente Behandlung in der Erwachsenenpsychiatrie (29)",1;"307 - stationsäquivalente Behandlung in der Kinder- und Jugendpsychiatrie (30)",1;"31 - Psychosomatik",1;"",0;0,0},2,0)</f>
        <v>0</v>
      </c>
      <c r="T2939" s="8">
        <f t="shared" si="412"/>
        <v>0</v>
      </c>
      <c r="U2939" s="8">
        <f t="shared" si="405"/>
        <v>0</v>
      </c>
      <c r="V2939" s="8">
        <f t="shared" si="407"/>
        <v>0</v>
      </c>
      <c r="W2939" s="8">
        <f t="shared" si="408"/>
        <v>0</v>
      </c>
      <c r="X2939" s="8">
        <f t="shared" si="409"/>
        <v>0</v>
      </c>
      <c r="Y2939" s="8" t="str">
        <f t="shared" si="410"/>
        <v/>
      </c>
      <c r="Z2939" s="8" t="str">
        <f>VLOOKUP($D2939,{"29 - Psychiatrie (Erwachsene)","BGI";"297 - stationsäquivalente Behandlung in der Erwachsenenpsychiatrie (29)","BGI";"30 - Kinder- und Jugendpsychiatrie","BGII";"307 - stationsäquivalente Behandlung in der Kinder- und Jugendpsychiatrie (30)","BGII";"31 - Psychosomatik","BGI";"","LEER";0,"Leer"},2,0)</f>
        <v>LEER</v>
      </c>
      <c r="AA2939" s="8" t="str">
        <f t="shared" si="411"/>
        <v>Stationen</v>
      </c>
    </row>
    <row r="2940" spans="2:27" ht="15" customHeight="1" x14ac:dyDescent="0.25">
      <c r="B2940" s="76" t="str">
        <f t="shared" si="404"/>
        <v>!!!</v>
      </c>
      <c r="C2940" s="310" t="str">
        <f>IF(LEN($E2940)&gt;0,VLOOKUP(TEXT($E2940,0),'Angaben Stationen'!$E$14:$V$215,17,0),"")</f>
        <v/>
      </c>
      <c r="D2940" s="254" t="str">
        <f>IF(LEN($E2940)&gt;0,VLOOKUP(TEXT($E2940,0),'Angaben Stationen'!$E$14:$V$215,18,0),"")</f>
        <v/>
      </c>
      <c r="E2940" s="344"/>
      <c r="F2940" s="256"/>
      <c r="G2940" s="256"/>
      <c r="H2940" s="307"/>
      <c r="I2940" s="183"/>
      <c r="R2940" s="8">
        <f t="shared" si="406"/>
        <v>0</v>
      </c>
      <c r="S2940" s="8">
        <f>VLOOKUP($D2940,{"29 - Psychiatrie (Erwachsene)",1;"30 - Kinder- und Jugendpsychiatrie",1;"297 - stationsäquivalente Behandlung in der Erwachsenenpsychiatrie (29)",1;"307 - stationsäquivalente Behandlung in der Kinder- und Jugendpsychiatrie (30)",1;"31 - Psychosomatik",1;"",0;0,0},2,0)</f>
        <v>0</v>
      </c>
      <c r="T2940" s="8">
        <f t="shared" si="412"/>
        <v>0</v>
      </c>
      <c r="U2940" s="8">
        <f t="shared" si="405"/>
        <v>0</v>
      </c>
      <c r="V2940" s="8">
        <f t="shared" si="407"/>
        <v>0</v>
      </c>
      <c r="W2940" s="8">
        <f t="shared" si="408"/>
        <v>0</v>
      </c>
      <c r="X2940" s="8">
        <f t="shared" si="409"/>
        <v>0</v>
      </c>
      <c r="Y2940" s="8" t="str">
        <f t="shared" si="410"/>
        <v/>
      </c>
      <c r="Z2940" s="8" t="str">
        <f>VLOOKUP($D2940,{"29 - Psychiatrie (Erwachsene)","BGI";"297 - stationsäquivalente Behandlung in der Erwachsenenpsychiatrie (29)","BGI";"30 - Kinder- und Jugendpsychiatrie","BGII";"307 - stationsäquivalente Behandlung in der Kinder- und Jugendpsychiatrie (30)","BGII";"31 - Psychosomatik","BGI";"","LEER";0,"Leer"},2,0)</f>
        <v>LEER</v>
      </c>
      <c r="AA2940" s="8" t="str">
        <f t="shared" si="411"/>
        <v>Stationen</v>
      </c>
    </row>
    <row r="2941" spans="2:27" ht="15" customHeight="1" x14ac:dyDescent="0.25">
      <c r="B2941" s="76" t="str">
        <f t="shared" ref="B2941:B3004" si="413">IF(SUM(S2941:X2941)&lt;6,"!!!","")</f>
        <v>!!!</v>
      </c>
      <c r="C2941" s="310" t="str">
        <f>IF(LEN($E2941)&gt;0,VLOOKUP(TEXT($E2941,0),'Angaben Stationen'!$E$14:$V$215,17,0),"")</f>
        <v/>
      </c>
      <c r="D2941" s="254" t="str">
        <f>IF(LEN($E2941)&gt;0,VLOOKUP(TEXT($E2941,0),'Angaben Stationen'!$E$14:$V$215,18,0),"")</f>
        <v/>
      </c>
      <c r="E2941" s="344"/>
      <c r="F2941" s="256"/>
      <c r="G2941" s="256"/>
      <c r="H2941" s="307"/>
      <c r="I2941" s="183"/>
      <c r="R2941" s="8">
        <f t="shared" si="406"/>
        <v>0</v>
      </c>
      <c r="S2941" s="8">
        <f>VLOOKUP($D2941,{"29 - Psychiatrie (Erwachsene)",1;"30 - Kinder- und Jugendpsychiatrie",1;"297 - stationsäquivalente Behandlung in der Erwachsenenpsychiatrie (29)",1;"307 - stationsäquivalente Behandlung in der Kinder- und Jugendpsychiatrie (30)",1;"31 - Psychosomatik",1;"",0;0,0},2,0)</f>
        <v>0</v>
      </c>
      <c r="T2941" s="8">
        <f t="shared" si="412"/>
        <v>0</v>
      </c>
      <c r="U2941" s="8">
        <f t="shared" ref="U2941:U3004" si="414">IF($E2941&lt;&gt;0,1,0)</f>
        <v>0</v>
      </c>
      <c r="V2941" s="8">
        <f t="shared" si="407"/>
        <v>0</v>
      </c>
      <c r="W2941" s="8">
        <f t="shared" si="408"/>
        <v>0</v>
      </c>
      <c r="X2941" s="8">
        <f t="shared" si="409"/>
        <v>0</v>
      </c>
      <c r="Y2941" s="8" t="str">
        <f t="shared" si="410"/>
        <v/>
      </c>
      <c r="Z2941" s="8" t="str">
        <f>VLOOKUP($D2941,{"29 - Psychiatrie (Erwachsene)","BGI";"297 - stationsäquivalente Behandlung in der Erwachsenenpsychiatrie (29)","BGI";"30 - Kinder- und Jugendpsychiatrie","BGII";"307 - stationsäquivalente Behandlung in der Kinder- und Jugendpsychiatrie (30)","BGII";"31 - Psychosomatik","BGI";"","LEER";0,"Leer"},2,0)</f>
        <v>LEER</v>
      </c>
      <c r="AA2941" s="8" t="str">
        <f t="shared" si="411"/>
        <v>Stationen</v>
      </c>
    </row>
    <row r="2942" spans="2:27" ht="15" customHeight="1" x14ac:dyDescent="0.25">
      <c r="B2942" s="76" t="str">
        <f t="shared" si="413"/>
        <v>!!!</v>
      </c>
      <c r="C2942" s="310" t="str">
        <f>IF(LEN($E2942)&gt;0,VLOOKUP(TEXT($E2942,0),'Angaben Stationen'!$E$14:$V$215,17,0),"")</f>
        <v/>
      </c>
      <c r="D2942" s="254" t="str">
        <f>IF(LEN($E2942)&gt;0,VLOOKUP(TEXT($E2942,0),'Angaben Stationen'!$E$14:$V$215,18,0),"")</f>
        <v/>
      </c>
      <c r="E2942" s="344"/>
      <c r="F2942" s="256"/>
      <c r="G2942" s="256"/>
      <c r="H2942" s="307"/>
      <c r="I2942" s="183"/>
      <c r="R2942" s="8">
        <f t="shared" si="406"/>
        <v>0</v>
      </c>
      <c r="S2942" s="8">
        <f>VLOOKUP($D2942,{"29 - Psychiatrie (Erwachsene)",1;"30 - Kinder- und Jugendpsychiatrie",1;"297 - stationsäquivalente Behandlung in der Erwachsenenpsychiatrie (29)",1;"307 - stationsäquivalente Behandlung in der Kinder- und Jugendpsychiatrie (30)",1;"31 - Psychosomatik",1;"",0;0,0},2,0)</f>
        <v>0</v>
      </c>
      <c r="T2942" s="8">
        <f t="shared" si="412"/>
        <v>0</v>
      </c>
      <c r="U2942" s="8">
        <f t="shared" si="414"/>
        <v>0</v>
      </c>
      <c r="V2942" s="8">
        <f t="shared" si="407"/>
        <v>0</v>
      </c>
      <c r="W2942" s="8">
        <f t="shared" si="408"/>
        <v>0</v>
      </c>
      <c r="X2942" s="8">
        <f t="shared" si="409"/>
        <v>0</v>
      </c>
      <c r="Y2942" s="8" t="str">
        <f t="shared" si="410"/>
        <v/>
      </c>
      <c r="Z2942" s="8" t="str">
        <f>VLOOKUP($D2942,{"29 - Psychiatrie (Erwachsene)","BGI";"297 - stationsäquivalente Behandlung in der Erwachsenenpsychiatrie (29)","BGI";"30 - Kinder- und Jugendpsychiatrie","BGII";"307 - stationsäquivalente Behandlung in der Kinder- und Jugendpsychiatrie (30)","BGII";"31 - Psychosomatik","BGI";"","LEER";0,"Leer"},2,0)</f>
        <v>LEER</v>
      </c>
      <c r="AA2942" s="8" t="str">
        <f t="shared" si="411"/>
        <v>Stationen</v>
      </c>
    </row>
    <row r="2943" spans="2:27" ht="15" customHeight="1" x14ac:dyDescent="0.25">
      <c r="B2943" s="76" t="str">
        <f t="shared" si="413"/>
        <v>!!!</v>
      </c>
      <c r="C2943" s="310" t="str">
        <f>IF(LEN($E2943)&gt;0,VLOOKUP(TEXT($E2943,0),'Angaben Stationen'!$E$14:$V$215,17,0),"")</f>
        <v/>
      </c>
      <c r="D2943" s="254" t="str">
        <f>IF(LEN($E2943)&gt;0,VLOOKUP(TEXT($E2943,0),'Angaben Stationen'!$E$14:$V$215,18,0),"")</f>
        <v/>
      </c>
      <c r="E2943" s="344"/>
      <c r="F2943" s="256"/>
      <c r="G2943" s="256"/>
      <c r="H2943" s="307"/>
      <c r="I2943" s="183"/>
      <c r="R2943" s="8">
        <f t="shared" si="406"/>
        <v>0</v>
      </c>
      <c r="S2943" s="8">
        <f>VLOOKUP($D2943,{"29 - Psychiatrie (Erwachsene)",1;"30 - Kinder- und Jugendpsychiatrie",1;"297 - stationsäquivalente Behandlung in der Erwachsenenpsychiatrie (29)",1;"307 - stationsäquivalente Behandlung in der Kinder- und Jugendpsychiatrie (30)",1;"31 - Psychosomatik",1;"",0;0,0},2,0)</f>
        <v>0</v>
      </c>
      <c r="T2943" s="8">
        <f t="shared" si="412"/>
        <v>0</v>
      </c>
      <c r="U2943" s="8">
        <f t="shared" si="414"/>
        <v>0</v>
      </c>
      <c r="V2943" s="8">
        <f t="shared" si="407"/>
        <v>0</v>
      </c>
      <c r="W2943" s="8">
        <f t="shared" si="408"/>
        <v>0</v>
      </c>
      <c r="X2943" s="8">
        <f t="shared" si="409"/>
        <v>0</v>
      </c>
      <c r="Y2943" s="8" t="str">
        <f t="shared" si="410"/>
        <v/>
      </c>
      <c r="Z2943" s="8" t="str">
        <f>VLOOKUP($D2943,{"29 - Psychiatrie (Erwachsene)","BGI";"297 - stationsäquivalente Behandlung in der Erwachsenenpsychiatrie (29)","BGI";"30 - Kinder- und Jugendpsychiatrie","BGII";"307 - stationsäquivalente Behandlung in der Kinder- und Jugendpsychiatrie (30)","BGII";"31 - Psychosomatik","BGI";"","LEER";0,"Leer"},2,0)</f>
        <v>LEER</v>
      </c>
      <c r="AA2943" s="8" t="str">
        <f t="shared" si="411"/>
        <v>Stationen</v>
      </c>
    </row>
    <row r="2944" spans="2:27" ht="15" customHeight="1" x14ac:dyDescent="0.25">
      <c r="B2944" s="76" t="str">
        <f t="shared" si="413"/>
        <v>!!!</v>
      </c>
      <c r="C2944" s="310" t="str">
        <f>IF(LEN($E2944)&gt;0,VLOOKUP(TEXT($E2944,0),'Angaben Stationen'!$E$14:$V$215,17,0),"")</f>
        <v/>
      </c>
      <c r="D2944" s="254" t="str">
        <f>IF(LEN($E2944)&gt;0,VLOOKUP(TEXT($E2944,0),'Angaben Stationen'!$E$14:$V$215,18,0),"")</f>
        <v/>
      </c>
      <c r="E2944" s="344"/>
      <c r="F2944" s="256"/>
      <c r="G2944" s="256"/>
      <c r="H2944" s="307"/>
      <c r="I2944" s="183"/>
      <c r="R2944" s="8">
        <f t="shared" si="406"/>
        <v>0</v>
      </c>
      <c r="S2944" s="8">
        <f>VLOOKUP($D2944,{"29 - Psychiatrie (Erwachsene)",1;"30 - Kinder- und Jugendpsychiatrie",1;"297 - stationsäquivalente Behandlung in der Erwachsenenpsychiatrie (29)",1;"307 - stationsäquivalente Behandlung in der Kinder- und Jugendpsychiatrie (30)",1;"31 - Psychosomatik",1;"",0;0,0},2,0)</f>
        <v>0</v>
      </c>
      <c r="T2944" s="8">
        <f t="shared" si="412"/>
        <v>0</v>
      </c>
      <c r="U2944" s="8">
        <f t="shared" si="414"/>
        <v>0</v>
      </c>
      <c r="V2944" s="8">
        <f t="shared" si="407"/>
        <v>0</v>
      </c>
      <c r="W2944" s="8">
        <f t="shared" si="408"/>
        <v>0</v>
      </c>
      <c r="X2944" s="8">
        <f t="shared" si="409"/>
        <v>0</v>
      </c>
      <c r="Y2944" s="8" t="str">
        <f t="shared" si="410"/>
        <v/>
      </c>
      <c r="Z2944" s="8" t="str">
        <f>VLOOKUP($D2944,{"29 - Psychiatrie (Erwachsene)","BGI";"297 - stationsäquivalente Behandlung in der Erwachsenenpsychiatrie (29)","BGI";"30 - Kinder- und Jugendpsychiatrie","BGII";"307 - stationsäquivalente Behandlung in der Kinder- und Jugendpsychiatrie (30)","BGII";"31 - Psychosomatik","BGI";"","LEER";0,"Leer"},2,0)</f>
        <v>LEER</v>
      </c>
      <c r="AA2944" s="8" t="str">
        <f t="shared" si="411"/>
        <v>Stationen</v>
      </c>
    </row>
    <row r="2945" spans="2:27" ht="15" customHeight="1" x14ac:dyDescent="0.25">
      <c r="B2945" s="76" t="str">
        <f t="shared" si="413"/>
        <v>!!!</v>
      </c>
      <c r="C2945" s="310" t="str">
        <f>IF(LEN($E2945)&gt;0,VLOOKUP(TEXT($E2945,0),'Angaben Stationen'!$E$14:$V$215,17,0),"")</f>
        <v/>
      </c>
      <c r="D2945" s="254" t="str">
        <f>IF(LEN($E2945)&gt;0,VLOOKUP(TEXT($E2945,0),'Angaben Stationen'!$E$14:$V$215,18,0),"")</f>
        <v/>
      </c>
      <c r="E2945" s="344"/>
      <c r="F2945" s="256"/>
      <c r="G2945" s="256"/>
      <c r="H2945" s="307"/>
      <c r="I2945" s="183"/>
      <c r="R2945" s="8">
        <f t="shared" si="406"/>
        <v>0</v>
      </c>
      <c r="S2945" s="8">
        <f>VLOOKUP($D2945,{"29 - Psychiatrie (Erwachsene)",1;"30 - Kinder- und Jugendpsychiatrie",1;"297 - stationsäquivalente Behandlung in der Erwachsenenpsychiatrie (29)",1;"307 - stationsäquivalente Behandlung in der Kinder- und Jugendpsychiatrie (30)",1;"31 - Psychosomatik",1;"",0;0,0},2,0)</f>
        <v>0</v>
      </c>
      <c r="T2945" s="8">
        <f t="shared" si="412"/>
        <v>0</v>
      </c>
      <c r="U2945" s="8">
        <f t="shared" si="414"/>
        <v>0</v>
      </c>
      <c r="V2945" s="8">
        <f t="shared" si="407"/>
        <v>0</v>
      </c>
      <c r="W2945" s="8">
        <f t="shared" si="408"/>
        <v>0</v>
      </c>
      <c r="X2945" s="8">
        <f t="shared" si="409"/>
        <v>0</v>
      </c>
      <c r="Y2945" s="8" t="str">
        <f t="shared" si="410"/>
        <v/>
      </c>
      <c r="Z2945" s="8" t="str">
        <f>VLOOKUP($D2945,{"29 - Psychiatrie (Erwachsene)","BGI";"297 - stationsäquivalente Behandlung in der Erwachsenenpsychiatrie (29)","BGI";"30 - Kinder- und Jugendpsychiatrie","BGII";"307 - stationsäquivalente Behandlung in der Kinder- und Jugendpsychiatrie (30)","BGII";"31 - Psychosomatik","BGI";"","LEER";0,"Leer"},2,0)</f>
        <v>LEER</v>
      </c>
      <c r="AA2945" s="8" t="str">
        <f t="shared" si="411"/>
        <v>Stationen</v>
      </c>
    </row>
    <row r="2946" spans="2:27" ht="15" customHeight="1" x14ac:dyDescent="0.25">
      <c r="B2946" s="76" t="str">
        <f t="shared" si="413"/>
        <v>!!!</v>
      </c>
      <c r="C2946" s="310" t="str">
        <f>IF(LEN($E2946)&gt;0,VLOOKUP(TEXT($E2946,0),'Angaben Stationen'!$E$14:$V$215,17,0),"")</f>
        <v/>
      </c>
      <c r="D2946" s="254" t="str">
        <f>IF(LEN($E2946)&gt;0,VLOOKUP(TEXT($E2946,0),'Angaben Stationen'!$E$14:$V$215,18,0),"")</f>
        <v/>
      </c>
      <c r="E2946" s="344"/>
      <c r="F2946" s="256"/>
      <c r="G2946" s="256"/>
      <c r="H2946" s="307"/>
      <c r="I2946" s="183"/>
      <c r="R2946" s="8">
        <f t="shared" si="406"/>
        <v>0</v>
      </c>
      <c r="S2946" s="8">
        <f>VLOOKUP($D2946,{"29 - Psychiatrie (Erwachsene)",1;"30 - Kinder- und Jugendpsychiatrie",1;"297 - stationsäquivalente Behandlung in der Erwachsenenpsychiatrie (29)",1;"307 - stationsäquivalente Behandlung in der Kinder- und Jugendpsychiatrie (30)",1;"31 - Psychosomatik",1;"",0;0,0},2,0)</f>
        <v>0</v>
      </c>
      <c r="T2946" s="8">
        <f t="shared" si="412"/>
        <v>0</v>
      </c>
      <c r="U2946" s="8">
        <f t="shared" si="414"/>
        <v>0</v>
      </c>
      <c r="V2946" s="8">
        <f t="shared" si="407"/>
        <v>0</v>
      </c>
      <c r="W2946" s="8">
        <f t="shared" si="408"/>
        <v>0</v>
      </c>
      <c r="X2946" s="8">
        <f t="shared" si="409"/>
        <v>0</v>
      </c>
      <c r="Y2946" s="8" t="str">
        <f t="shared" si="410"/>
        <v/>
      </c>
      <c r="Z2946" s="8" t="str">
        <f>VLOOKUP($D2946,{"29 - Psychiatrie (Erwachsene)","BGI";"297 - stationsäquivalente Behandlung in der Erwachsenenpsychiatrie (29)","BGI";"30 - Kinder- und Jugendpsychiatrie","BGII";"307 - stationsäquivalente Behandlung in der Kinder- und Jugendpsychiatrie (30)","BGII";"31 - Psychosomatik","BGI";"","LEER";0,"Leer"},2,0)</f>
        <v>LEER</v>
      </c>
      <c r="AA2946" s="8" t="str">
        <f t="shared" si="411"/>
        <v>Stationen</v>
      </c>
    </row>
    <row r="2947" spans="2:27" ht="15" customHeight="1" x14ac:dyDescent="0.25">
      <c r="B2947" s="76" t="str">
        <f t="shared" si="413"/>
        <v>!!!</v>
      </c>
      <c r="C2947" s="310" t="str">
        <f>IF(LEN($E2947)&gt;0,VLOOKUP(TEXT($E2947,0),'Angaben Stationen'!$E$14:$V$215,17,0),"")</f>
        <v/>
      </c>
      <c r="D2947" s="254" t="str">
        <f>IF(LEN($E2947)&gt;0,VLOOKUP(TEXT($E2947,0),'Angaben Stationen'!$E$14:$V$215,18,0),"")</f>
        <v/>
      </c>
      <c r="E2947" s="344"/>
      <c r="F2947" s="256"/>
      <c r="G2947" s="256"/>
      <c r="H2947" s="307"/>
      <c r="I2947" s="183"/>
      <c r="R2947" s="8">
        <f t="shared" si="406"/>
        <v>0</v>
      </c>
      <c r="S2947" s="8">
        <f>VLOOKUP($D2947,{"29 - Psychiatrie (Erwachsene)",1;"30 - Kinder- und Jugendpsychiatrie",1;"297 - stationsäquivalente Behandlung in der Erwachsenenpsychiatrie (29)",1;"307 - stationsäquivalente Behandlung in der Kinder- und Jugendpsychiatrie (30)",1;"31 - Psychosomatik",1;"",0;0,0},2,0)</f>
        <v>0</v>
      </c>
      <c r="T2947" s="8">
        <f t="shared" si="412"/>
        <v>0</v>
      </c>
      <c r="U2947" s="8">
        <f t="shared" si="414"/>
        <v>0</v>
      </c>
      <c r="V2947" s="8">
        <f t="shared" si="407"/>
        <v>0</v>
      </c>
      <c r="W2947" s="8">
        <f t="shared" si="408"/>
        <v>0</v>
      </c>
      <c r="X2947" s="8">
        <f t="shared" si="409"/>
        <v>0</v>
      </c>
      <c r="Y2947" s="8" t="str">
        <f t="shared" si="410"/>
        <v/>
      </c>
      <c r="Z2947" s="8" t="str">
        <f>VLOOKUP($D2947,{"29 - Psychiatrie (Erwachsene)","BGI";"297 - stationsäquivalente Behandlung in der Erwachsenenpsychiatrie (29)","BGI";"30 - Kinder- und Jugendpsychiatrie","BGII";"307 - stationsäquivalente Behandlung in der Kinder- und Jugendpsychiatrie (30)","BGII";"31 - Psychosomatik","BGI";"","LEER";0,"Leer"},2,0)</f>
        <v>LEER</v>
      </c>
      <c r="AA2947" s="8" t="str">
        <f t="shared" si="411"/>
        <v>Stationen</v>
      </c>
    </row>
    <row r="2948" spans="2:27" ht="15" customHeight="1" x14ac:dyDescent="0.25">
      <c r="B2948" s="76" t="str">
        <f t="shared" si="413"/>
        <v>!!!</v>
      </c>
      <c r="C2948" s="310" t="str">
        <f>IF(LEN($E2948)&gt;0,VLOOKUP(TEXT($E2948,0),'Angaben Stationen'!$E$14:$V$215,17,0),"")</f>
        <v/>
      </c>
      <c r="D2948" s="254" t="str">
        <f>IF(LEN($E2948)&gt;0,VLOOKUP(TEXT($E2948,0),'Angaben Stationen'!$E$14:$V$215,18,0),"")</f>
        <v/>
      </c>
      <c r="E2948" s="344"/>
      <c r="F2948" s="256"/>
      <c r="G2948" s="256"/>
      <c r="H2948" s="307"/>
      <c r="I2948" s="183"/>
      <c r="R2948" s="8">
        <f t="shared" si="406"/>
        <v>0</v>
      </c>
      <c r="S2948" s="8">
        <f>VLOOKUP($D2948,{"29 - Psychiatrie (Erwachsene)",1;"30 - Kinder- und Jugendpsychiatrie",1;"297 - stationsäquivalente Behandlung in der Erwachsenenpsychiatrie (29)",1;"307 - stationsäquivalente Behandlung in der Kinder- und Jugendpsychiatrie (30)",1;"31 - Psychosomatik",1;"",0;0,0},2,0)</f>
        <v>0</v>
      </c>
      <c r="T2948" s="8">
        <f t="shared" si="412"/>
        <v>0</v>
      </c>
      <c r="U2948" s="8">
        <f t="shared" si="414"/>
        <v>0</v>
      </c>
      <c r="V2948" s="8">
        <f t="shared" si="407"/>
        <v>0</v>
      </c>
      <c r="W2948" s="8">
        <f t="shared" si="408"/>
        <v>0</v>
      </c>
      <c r="X2948" s="8">
        <f t="shared" si="409"/>
        <v>0</v>
      </c>
      <c r="Y2948" s="8" t="str">
        <f t="shared" si="410"/>
        <v/>
      </c>
      <c r="Z2948" s="8" t="str">
        <f>VLOOKUP($D2948,{"29 - Psychiatrie (Erwachsene)","BGI";"297 - stationsäquivalente Behandlung in der Erwachsenenpsychiatrie (29)","BGI";"30 - Kinder- und Jugendpsychiatrie","BGII";"307 - stationsäquivalente Behandlung in der Kinder- und Jugendpsychiatrie (30)","BGII";"31 - Psychosomatik","BGI";"","LEER";0,"Leer"},2,0)</f>
        <v>LEER</v>
      </c>
      <c r="AA2948" s="8" t="str">
        <f t="shared" si="411"/>
        <v>Stationen</v>
      </c>
    </row>
    <row r="2949" spans="2:27" ht="15" customHeight="1" x14ac:dyDescent="0.25">
      <c r="B2949" s="76" t="str">
        <f t="shared" si="413"/>
        <v>!!!</v>
      </c>
      <c r="C2949" s="310" t="str">
        <f>IF(LEN($E2949)&gt;0,VLOOKUP(TEXT($E2949,0),'Angaben Stationen'!$E$14:$V$215,17,0),"")</f>
        <v/>
      </c>
      <c r="D2949" s="254" t="str">
        <f>IF(LEN($E2949)&gt;0,VLOOKUP(TEXT($E2949,0),'Angaben Stationen'!$E$14:$V$215,18,0),"")</f>
        <v/>
      </c>
      <c r="E2949" s="344"/>
      <c r="F2949" s="256"/>
      <c r="G2949" s="256"/>
      <c r="H2949" s="307"/>
      <c r="I2949" s="183"/>
      <c r="R2949" s="8">
        <f t="shared" si="406"/>
        <v>0</v>
      </c>
      <c r="S2949" s="8">
        <f>VLOOKUP($D2949,{"29 - Psychiatrie (Erwachsene)",1;"30 - Kinder- und Jugendpsychiatrie",1;"297 - stationsäquivalente Behandlung in der Erwachsenenpsychiatrie (29)",1;"307 - stationsäquivalente Behandlung in der Kinder- und Jugendpsychiatrie (30)",1;"31 - Psychosomatik",1;"",0;0,0},2,0)</f>
        <v>0</v>
      </c>
      <c r="T2949" s="8">
        <f t="shared" si="412"/>
        <v>0</v>
      </c>
      <c r="U2949" s="8">
        <f t="shared" si="414"/>
        <v>0</v>
      </c>
      <c r="V2949" s="8">
        <f t="shared" si="407"/>
        <v>0</v>
      </c>
      <c r="W2949" s="8">
        <f t="shared" si="408"/>
        <v>0</v>
      </c>
      <c r="X2949" s="8">
        <f t="shared" si="409"/>
        <v>0</v>
      </c>
      <c r="Y2949" s="8" t="str">
        <f t="shared" si="410"/>
        <v/>
      </c>
      <c r="Z2949" s="8" t="str">
        <f>VLOOKUP($D2949,{"29 - Psychiatrie (Erwachsene)","BGI";"297 - stationsäquivalente Behandlung in der Erwachsenenpsychiatrie (29)","BGI";"30 - Kinder- und Jugendpsychiatrie","BGII";"307 - stationsäquivalente Behandlung in der Kinder- und Jugendpsychiatrie (30)","BGII";"31 - Psychosomatik","BGI";"","LEER";0,"Leer"},2,0)</f>
        <v>LEER</v>
      </c>
      <c r="AA2949" s="8" t="str">
        <f t="shared" si="411"/>
        <v>Stationen</v>
      </c>
    </row>
    <row r="2950" spans="2:27" ht="15" customHeight="1" x14ac:dyDescent="0.25">
      <c r="B2950" s="76" t="str">
        <f t="shared" si="413"/>
        <v>!!!</v>
      </c>
      <c r="C2950" s="310" t="str">
        <f>IF(LEN($E2950)&gt;0,VLOOKUP(TEXT($E2950,0),'Angaben Stationen'!$E$14:$V$215,17,0),"")</f>
        <v/>
      </c>
      <c r="D2950" s="254" t="str">
        <f>IF(LEN($E2950)&gt;0,VLOOKUP(TEXT($E2950,0),'Angaben Stationen'!$E$14:$V$215,18,0),"")</f>
        <v/>
      </c>
      <c r="E2950" s="344"/>
      <c r="F2950" s="256"/>
      <c r="G2950" s="256"/>
      <c r="H2950" s="307"/>
      <c r="I2950" s="183"/>
      <c r="R2950" s="8">
        <f t="shared" si="406"/>
        <v>0</v>
      </c>
      <c r="S2950" s="8">
        <f>VLOOKUP($D2950,{"29 - Psychiatrie (Erwachsene)",1;"30 - Kinder- und Jugendpsychiatrie",1;"297 - stationsäquivalente Behandlung in der Erwachsenenpsychiatrie (29)",1;"307 - stationsäquivalente Behandlung in der Kinder- und Jugendpsychiatrie (30)",1;"31 - Psychosomatik",1;"",0;0,0},2,0)</f>
        <v>0</v>
      </c>
      <c r="T2950" s="8">
        <f t="shared" si="412"/>
        <v>0</v>
      </c>
      <c r="U2950" s="8">
        <f t="shared" si="414"/>
        <v>0</v>
      </c>
      <c r="V2950" s="8">
        <f t="shared" si="407"/>
        <v>0</v>
      </c>
      <c r="W2950" s="8">
        <f t="shared" si="408"/>
        <v>0</v>
      </c>
      <c r="X2950" s="8">
        <f t="shared" si="409"/>
        <v>0</v>
      </c>
      <c r="Y2950" s="8" t="str">
        <f t="shared" si="410"/>
        <v/>
      </c>
      <c r="Z2950" s="8" t="str">
        <f>VLOOKUP($D2950,{"29 - Psychiatrie (Erwachsene)","BGI";"297 - stationsäquivalente Behandlung in der Erwachsenenpsychiatrie (29)","BGI";"30 - Kinder- und Jugendpsychiatrie","BGII";"307 - stationsäquivalente Behandlung in der Kinder- und Jugendpsychiatrie (30)","BGII";"31 - Psychosomatik","BGI";"","LEER";0,"Leer"},2,0)</f>
        <v>LEER</v>
      </c>
      <c r="AA2950" s="8" t="str">
        <f t="shared" si="411"/>
        <v>Stationen</v>
      </c>
    </row>
    <row r="2951" spans="2:27" ht="15" customHeight="1" x14ac:dyDescent="0.25">
      <c r="B2951" s="76" t="str">
        <f t="shared" si="413"/>
        <v>!!!</v>
      </c>
      <c r="C2951" s="310" t="str">
        <f>IF(LEN($E2951)&gt;0,VLOOKUP(TEXT($E2951,0),'Angaben Stationen'!$E$14:$V$215,17,0),"")</f>
        <v/>
      </c>
      <c r="D2951" s="254" t="str">
        <f>IF(LEN($E2951)&gt;0,VLOOKUP(TEXT($E2951,0),'Angaben Stationen'!$E$14:$V$215,18,0),"")</f>
        <v/>
      </c>
      <c r="E2951" s="344"/>
      <c r="F2951" s="256"/>
      <c r="G2951" s="256"/>
      <c r="H2951" s="307"/>
      <c r="I2951" s="183"/>
      <c r="R2951" s="8">
        <f t="shared" si="406"/>
        <v>0</v>
      </c>
      <c r="S2951" s="8">
        <f>VLOOKUP($D2951,{"29 - Psychiatrie (Erwachsene)",1;"30 - Kinder- und Jugendpsychiatrie",1;"297 - stationsäquivalente Behandlung in der Erwachsenenpsychiatrie (29)",1;"307 - stationsäquivalente Behandlung in der Kinder- und Jugendpsychiatrie (30)",1;"31 - Psychosomatik",1;"",0;0,0},2,0)</f>
        <v>0</v>
      </c>
      <c r="T2951" s="8">
        <f t="shared" si="412"/>
        <v>0</v>
      </c>
      <c r="U2951" s="8">
        <f t="shared" si="414"/>
        <v>0</v>
      </c>
      <c r="V2951" s="8">
        <f t="shared" si="407"/>
        <v>0</v>
      </c>
      <c r="W2951" s="8">
        <f t="shared" si="408"/>
        <v>0</v>
      </c>
      <c r="X2951" s="8">
        <f t="shared" si="409"/>
        <v>0</v>
      </c>
      <c r="Y2951" s="8" t="str">
        <f t="shared" si="410"/>
        <v/>
      </c>
      <c r="Z2951" s="8" t="str">
        <f>VLOOKUP($D2951,{"29 - Psychiatrie (Erwachsene)","BGI";"297 - stationsäquivalente Behandlung in der Erwachsenenpsychiatrie (29)","BGI";"30 - Kinder- und Jugendpsychiatrie","BGII";"307 - stationsäquivalente Behandlung in der Kinder- und Jugendpsychiatrie (30)","BGII";"31 - Psychosomatik","BGI";"","LEER";0,"Leer"},2,0)</f>
        <v>LEER</v>
      </c>
      <c r="AA2951" s="8" t="str">
        <f t="shared" si="411"/>
        <v>Stationen</v>
      </c>
    </row>
    <row r="2952" spans="2:27" ht="15" customHeight="1" x14ac:dyDescent="0.25">
      <c r="B2952" s="76" t="str">
        <f t="shared" si="413"/>
        <v>!!!</v>
      </c>
      <c r="C2952" s="310" t="str">
        <f>IF(LEN($E2952)&gt;0,VLOOKUP(TEXT($E2952,0),'Angaben Stationen'!$E$14:$V$215,17,0),"")</f>
        <v/>
      </c>
      <c r="D2952" s="254" t="str">
        <f>IF(LEN($E2952)&gt;0,VLOOKUP(TEXT($E2952,0),'Angaben Stationen'!$E$14:$V$215,18,0),"")</f>
        <v/>
      </c>
      <c r="E2952" s="344"/>
      <c r="F2952" s="256"/>
      <c r="G2952" s="256"/>
      <c r="H2952" s="307"/>
      <c r="I2952" s="183"/>
      <c r="R2952" s="8">
        <f t="shared" si="406"/>
        <v>0</v>
      </c>
      <c r="S2952" s="8">
        <f>VLOOKUP($D2952,{"29 - Psychiatrie (Erwachsene)",1;"30 - Kinder- und Jugendpsychiatrie",1;"297 - stationsäquivalente Behandlung in der Erwachsenenpsychiatrie (29)",1;"307 - stationsäquivalente Behandlung in der Kinder- und Jugendpsychiatrie (30)",1;"31 - Psychosomatik",1;"",0;0,0},2,0)</f>
        <v>0</v>
      </c>
      <c r="T2952" s="8">
        <f t="shared" si="412"/>
        <v>0</v>
      </c>
      <c r="U2952" s="8">
        <f t="shared" si="414"/>
        <v>0</v>
      </c>
      <c r="V2952" s="8">
        <f t="shared" si="407"/>
        <v>0</v>
      </c>
      <c r="W2952" s="8">
        <f t="shared" si="408"/>
        <v>0</v>
      </c>
      <c r="X2952" s="8">
        <f t="shared" si="409"/>
        <v>0</v>
      </c>
      <c r="Y2952" s="8" t="str">
        <f t="shared" si="410"/>
        <v/>
      </c>
      <c r="Z2952" s="8" t="str">
        <f>VLOOKUP($D2952,{"29 - Psychiatrie (Erwachsene)","BGI";"297 - stationsäquivalente Behandlung in der Erwachsenenpsychiatrie (29)","BGI";"30 - Kinder- und Jugendpsychiatrie","BGII";"307 - stationsäquivalente Behandlung in der Kinder- und Jugendpsychiatrie (30)","BGII";"31 - Psychosomatik","BGI";"","LEER";0,"Leer"},2,0)</f>
        <v>LEER</v>
      </c>
      <c r="AA2952" s="8" t="str">
        <f t="shared" si="411"/>
        <v>Stationen</v>
      </c>
    </row>
    <row r="2953" spans="2:27" ht="15" customHeight="1" x14ac:dyDescent="0.25">
      <c r="B2953" s="76" t="str">
        <f t="shared" si="413"/>
        <v>!!!</v>
      </c>
      <c r="C2953" s="310" t="str">
        <f>IF(LEN($E2953)&gt;0,VLOOKUP(TEXT($E2953,0),'Angaben Stationen'!$E$14:$V$215,17,0),"")</f>
        <v/>
      </c>
      <c r="D2953" s="254" t="str">
        <f>IF(LEN($E2953)&gt;0,VLOOKUP(TEXT($E2953,0),'Angaben Stationen'!$E$14:$V$215,18,0),"")</f>
        <v/>
      </c>
      <c r="E2953" s="344"/>
      <c r="F2953" s="256"/>
      <c r="G2953" s="256"/>
      <c r="H2953" s="307"/>
      <c r="I2953" s="183"/>
      <c r="R2953" s="8">
        <f t="shared" si="406"/>
        <v>0</v>
      </c>
      <c r="S2953" s="8">
        <f>VLOOKUP($D2953,{"29 - Psychiatrie (Erwachsene)",1;"30 - Kinder- und Jugendpsychiatrie",1;"297 - stationsäquivalente Behandlung in der Erwachsenenpsychiatrie (29)",1;"307 - stationsäquivalente Behandlung in der Kinder- und Jugendpsychiatrie (30)",1;"31 - Psychosomatik",1;"",0;0,0},2,0)</f>
        <v>0</v>
      </c>
      <c r="T2953" s="8">
        <f t="shared" si="412"/>
        <v>0</v>
      </c>
      <c r="U2953" s="8">
        <f t="shared" si="414"/>
        <v>0</v>
      </c>
      <c r="V2953" s="8">
        <f t="shared" si="407"/>
        <v>0</v>
      </c>
      <c r="W2953" s="8">
        <f t="shared" si="408"/>
        <v>0</v>
      </c>
      <c r="X2953" s="8">
        <f t="shared" si="409"/>
        <v>0</v>
      </c>
      <c r="Y2953" s="8" t="str">
        <f t="shared" si="410"/>
        <v/>
      </c>
      <c r="Z2953" s="8" t="str">
        <f>VLOOKUP($D2953,{"29 - Psychiatrie (Erwachsene)","BGI";"297 - stationsäquivalente Behandlung in der Erwachsenenpsychiatrie (29)","BGI";"30 - Kinder- und Jugendpsychiatrie","BGII";"307 - stationsäquivalente Behandlung in der Kinder- und Jugendpsychiatrie (30)","BGII";"31 - Psychosomatik","BGI";"","LEER";0,"Leer"},2,0)</f>
        <v>LEER</v>
      </c>
      <c r="AA2953" s="8" t="str">
        <f t="shared" si="411"/>
        <v>Stationen</v>
      </c>
    </row>
    <row r="2954" spans="2:27" ht="15" customHeight="1" x14ac:dyDescent="0.25">
      <c r="B2954" s="76" t="str">
        <f t="shared" si="413"/>
        <v>!!!</v>
      </c>
      <c r="C2954" s="310" t="str">
        <f>IF(LEN($E2954)&gt;0,VLOOKUP(TEXT($E2954,0),'Angaben Stationen'!$E$14:$V$215,17,0),"")</f>
        <v/>
      </c>
      <c r="D2954" s="254" t="str">
        <f>IF(LEN($E2954)&gt;0,VLOOKUP(TEXT($E2954,0),'Angaben Stationen'!$E$14:$V$215,18,0),"")</f>
        <v/>
      </c>
      <c r="E2954" s="344"/>
      <c r="F2954" s="256"/>
      <c r="G2954" s="256"/>
      <c r="H2954" s="307"/>
      <c r="I2954" s="183"/>
      <c r="R2954" s="8">
        <f t="shared" si="406"/>
        <v>0</v>
      </c>
      <c r="S2954" s="8">
        <f>VLOOKUP($D2954,{"29 - Psychiatrie (Erwachsene)",1;"30 - Kinder- und Jugendpsychiatrie",1;"297 - stationsäquivalente Behandlung in der Erwachsenenpsychiatrie (29)",1;"307 - stationsäquivalente Behandlung in der Kinder- und Jugendpsychiatrie (30)",1;"31 - Psychosomatik",1;"",0;0,0},2,0)</f>
        <v>0</v>
      </c>
      <c r="T2954" s="8">
        <f t="shared" si="412"/>
        <v>0</v>
      </c>
      <c r="U2954" s="8">
        <f t="shared" si="414"/>
        <v>0</v>
      </c>
      <c r="V2954" s="8">
        <f t="shared" si="407"/>
        <v>0</v>
      </c>
      <c r="W2954" s="8">
        <f t="shared" si="408"/>
        <v>0</v>
      </c>
      <c r="X2954" s="8">
        <f t="shared" si="409"/>
        <v>0</v>
      </c>
      <c r="Y2954" s="8" t="str">
        <f t="shared" si="410"/>
        <v/>
      </c>
      <c r="Z2954" s="8" t="str">
        <f>VLOOKUP($D2954,{"29 - Psychiatrie (Erwachsene)","BGI";"297 - stationsäquivalente Behandlung in der Erwachsenenpsychiatrie (29)","BGI";"30 - Kinder- und Jugendpsychiatrie","BGII";"307 - stationsäquivalente Behandlung in der Kinder- und Jugendpsychiatrie (30)","BGII";"31 - Psychosomatik","BGI";"","LEER";0,"Leer"},2,0)</f>
        <v>LEER</v>
      </c>
      <c r="AA2954" s="8" t="str">
        <f t="shared" si="411"/>
        <v>Stationen</v>
      </c>
    </row>
    <row r="2955" spans="2:27" ht="15" customHeight="1" x14ac:dyDescent="0.25">
      <c r="B2955" s="76" t="str">
        <f t="shared" si="413"/>
        <v>!!!</v>
      </c>
      <c r="C2955" s="310" t="str">
        <f>IF(LEN($E2955)&gt;0,VLOOKUP(TEXT($E2955,0),'Angaben Stationen'!$E$14:$V$215,17,0),"")</f>
        <v/>
      </c>
      <c r="D2955" s="254" t="str">
        <f>IF(LEN($E2955)&gt;0,VLOOKUP(TEXT($E2955,0),'Angaben Stationen'!$E$14:$V$215,18,0),"")</f>
        <v/>
      </c>
      <c r="E2955" s="344"/>
      <c r="F2955" s="256"/>
      <c r="G2955" s="256"/>
      <c r="H2955" s="307"/>
      <c r="I2955" s="183"/>
      <c r="R2955" s="8">
        <f t="shared" si="406"/>
        <v>0</v>
      </c>
      <c r="S2955" s="8">
        <f>VLOOKUP($D2955,{"29 - Psychiatrie (Erwachsene)",1;"30 - Kinder- und Jugendpsychiatrie",1;"297 - stationsäquivalente Behandlung in der Erwachsenenpsychiatrie (29)",1;"307 - stationsäquivalente Behandlung in der Kinder- und Jugendpsychiatrie (30)",1;"31 - Psychosomatik",1;"",0;0,0},2,0)</f>
        <v>0</v>
      </c>
      <c r="T2955" s="8">
        <f t="shared" si="412"/>
        <v>0</v>
      </c>
      <c r="U2955" s="8">
        <f t="shared" si="414"/>
        <v>0</v>
      </c>
      <c r="V2955" s="8">
        <f t="shared" si="407"/>
        <v>0</v>
      </c>
      <c r="W2955" s="8">
        <f t="shared" si="408"/>
        <v>0</v>
      </c>
      <c r="X2955" s="8">
        <f t="shared" si="409"/>
        <v>0</v>
      </c>
      <c r="Y2955" s="8" t="str">
        <f t="shared" si="410"/>
        <v/>
      </c>
      <c r="Z2955" s="8" t="str">
        <f>VLOOKUP($D2955,{"29 - Psychiatrie (Erwachsene)","BGI";"297 - stationsäquivalente Behandlung in der Erwachsenenpsychiatrie (29)","BGI";"30 - Kinder- und Jugendpsychiatrie","BGII";"307 - stationsäquivalente Behandlung in der Kinder- und Jugendpsychiatrie (30)","BGII";"31 - Psychosomatik","BGI";"","LEER";0,"Leer"},2,0)</f>
        <v>LEER</v>
      </c>
      <c r="AA2955" s="8" t="str">
        <f t="shared" si="411"/>
        <v>Stationen</v>
      </c>
    </row>
    <row r="2956" spans="2:27" ht="15" customHeight="1" x14ac:dyDescent="0.25">
      <c r="B2956" s="76" t="str">
        <f t="shared" si="413"/>
        <v>!!!</v>
      </c>
      <c r="C2956" s="310" t="str">
        <f>IF(LEN($E2956)&gt;0,VLOOKUP(TEXT($E2956,0),'Angaben Stationen'!$E$14:$V$215,17,0),"")</f>
        <v/>
      </c>
      <c r="D2956" s="254" t="str">
        <f>IF(LEN($E2956)&gt;0,VLOOKUP(TEXT($E2956,0),'Angaben Stationen'!$E$14:$V$215,18,0),"")</f>
        <v/>
      </c>
      <c r="E2956" s="344"/>
      <c r="F2956" s="256"/>
      <c r="G2956" s="256"/>
      <c r="H2956" s="307"/>
      <c r="I2956" s="183"/>
      <c r="R2956" s="8">
        <f t="shared" si="406"/>
        <v>0</v>
      </c>
      <c r="S2956" s="8">
        <f>VLOOKUP($D2956,{"29 - Psychiatrie (Erwachsene)",1;"30 - Kinder- und Jugendpsychiatrie",1;"297 - stationsäquivalente Behandlung in der Erwachsenenpsychiatrie (29)",1;"307 - stationsäquivalente Behandlung in der Kinder- und Jugendpsychiatrie (30)",1;"31 - Psychosomatik",1;"",0;0,0},2,0)</f>
        <v>0</v>
      </c>
      <c r="T2956" s="8">
        <f t="shared" si="412"/>
        <v>0</v>
      </c>
      <c r="U2956" s="8">
        <f t="shared" si="414"/>
        <v>0</v>
      </c>
      <c r="V2956" s="8">
        <f t="shared" si="407"/>
        <v>0</v>
      </c>
      <c r="W2956" s="8">
        <f t="shared" si="408"/>
        <v>0</v>
      </c>
      <c r="X2956" s="8">
        <f t="shared" si="409"/>
        <v>0</v>
      </c>
      <c r="Y2956" s="8" t="str">
        <f t="shared" si="410"/>
        <v/>
      </c>
      <c r="Z2956" s="8" t="str">
        <f>VLOOKUP($D2956,{"29 - Psychiatrie (Erwachsene)","BGI";"297 - stationsäquivalente Behandlung in der Erwachsenenpsychiatrie (29)","BGI";"30 - Kinder- und Jugendpsychiatrie","BGII";"307 - stationsäquivalente Behandlung in der Kinder- und Jugendpsychiatrie (30)","BGII";"31 - Psychosomatik","BGI";"","LEER";0,"Leer"},2,0)</f>
        <v>LEER</v>
      </c>
      <c r="AA2956" s="8" t="str">
        <f t="shared" si="411"/>
        <v>Stationen</v>
      </c>
    </row>
    <row r="2957" spans="2:27" ht="15" customHeight="1" x14ac:dyDescent="0.25">
      <c r="B2957" s="76" t="str">
        <f t="shared" si="413"/>
        <v>!!!</v>
      </c>
      <c r="C2957" s="310" t="str">
        <f>IF(LEN($E2957)&gt;0,VLOOKUP(TEXT($E2957,0),'Angaben Stationen'!$E$14:$V$215,17,0),"")</f>
        <v/>
      </c>
      <c r="D2957" s="254" t="str">
        <f>IF(LEN($E2957)&gt;0,VLOOKUP(TEXT($E2957,0),'Angaben Stationen'!$E$14:$V$215,18,0),"")</f>
        <v/>
      </c>
      <c r="E2957" s="344"/>
      <c r="F2957" s="256"/>
      <c r="G2957" s="256"/>
      <c r="H2957" s="307"/>
      <c r="I2957" s="183"/>
      <c r="R2957" s="8">
        <f t="shared" si="406"/>
        <v>0</v>
      </c>
      <c r="S2957" s="8">
        <f>VLOOKUP($D2957,{"29 - Psychiatrie (Erwachsene)",1;"30 - Kinder- und Jugendpsychiatrie",1;"297 - stationsäquivalente Behandlung in der Erwachsenenpsychiatrie (29)",1;"307 - stationsäquivalente Behandlung in der Kinder- und Jugendpsychiatrie (30)",1;"31 - Psychosomatik",1;"",0;0,0},2,0)</f>
        <v>0</v>
      </c>
      <c r="T2957" s="8">
        <f t="shared" si="412"/>
        <v>0</v>
      </c>
      <c r="U2957" s="8">
        <f t="shared" si="414"/>
        <v>0</v>
      </c>
      <c r="V2957" s="8">
        <f t="shared" si="407"/>
        <v>0</v>
      </c>
      <c r="W2957" s="8">
        <f t="shared" si="408"/>
        <v>0</v>
      </c>
      <c r="X2957" s="8">
        <f t="shared" si="409"/>
        <v>0</v>
      </c>
      <c r="Y2957" s="8" t="str">
        <f t="shared" si="410"/>
        <v/>
      </c>
      <c r="Z2957" s="8" t="str">
        <f>VLOOKUP($D2957,{"29 - Psychiatrie (Erwachsene)","BGI";"297 - stationsäquivalente Behandlung in der Erwachsenenpsychiatrie (29)","BGI";"30 - Kinder- und Jugendpsychiatrie","BGII";"307 - stationsäquivalente Behandlung in der Kinder- und Jugendpsychiatrie (30)","BGII";"31 - Psychosomatik","BGI";"","LEER";0,"Leer"},2,0)</f>
        <v>LEER</v>
      </c>
      <c r="AA2957" s="8" t="str">
        <f t="shared" si="411"/>
        <v>Stationen</v>
      </c>
    </row>
    <row r="2958" spans="2:27" ht="15" customHeight="1" x14ac:dyDescent="0.25">
      <c r="B2958" s="76" t="str">
        <f t="shared" si="413"/>
        <v>!!!</v>
      </c>
      <c r="C2958" s="310" t="str">
        <f>IF(LEN($E2958)&gt;0,VLOOKUP(TEXT($E2958,0),'Angaben Stationen'!$E$14:$V$215,17,0),"")</f>
        <v/>
      </c>
      <c r="D2958" s="254" t="str">
        <f>IF(LEN($E2958)&gt;0,VLOOKUP(TEXT($E2958,0),'Angaben Stationen'!$E$14:$V$215,18,0),"")</f>
        <v/>
      </c>
      <c r="E2958" s="344"/>
      <c r="F2958" s="256"/>
      <c r="G2958" s="256"/>
      <c r="H2958" s="307"/>
      <c r="I2958" s="183"/>
      <c r="R2958" s="8">
        <f t="shared" si="406"/>
        <v>0</v>
      </c>
      <c r="S2958" s="8">
        <f>VLOOKUP($D2958,{"29 - Psychiatrie (Erwachsene)",1;"30 - Kinder- und Jugendpsychiatrie",1;"297 - stationsäquivalente Behandlung in der Erwachsenenpsychiatrie (29)",1;"307 - stationsäquivalente Behandlung in der Kinder- und Jugendpsychiatrie (30)",1;"31 - Psychosomatik",1;"",0;0,0},2,0)</f>
        <v>0</v>
      </c>
      <c r="T2958" s="8">
        <f t="shared" si="412"/>
        <v>0</v>
      </c>
      <c r="U2958" s="8">
        <f t="shared" si="414"/>
        <v>0</v>
      </c>
      <c r="V2958" s="8">
        <f t="shared" si="407"/>
        <v>0</v>
      </c>
      <c r="W2958" s="8">
        <f t="shared" si="408"/>
        <v>0</v>
      </c>
      <c r="X2958" s="8">
        <f t="shared" si="409"/>
        <v>0</v>
      </c>
      <c r="Y2958" s="8" t="str">
        <f t="shared" si="410"/>
        <v/>
      </c>
      <c r="Z2958" s="8" t="str">
        <f>VLOOKUP($D2958,{"29 - Psychiatrie (Erwachsene)","BGI";"297 - stationsäquivalente Behandlung in der Erwachsenenpsychiatrie (29)","BGI";"30 - Kinder- und Jugendpsychiatrie","BGII";"307 - stationsäquivalente Behandlung in der Kinder- und Jugendpsychiatrie (30)","BGII";"31 - Psychosomatik","BGI";"","LEER";0,"Leer"},2,0)</f>
        <v>LEER</v>
      </c>
      <c r="AA2958" s="8" t="str">
        <f t="shared" si="411"/>
        <v>Stationen</v>
      </c>
    </row>
    <row r="2959" spans="2:27" ht="15" customHeight="1" x14ac:dyDescent="0.25">
      <c r="B2959" s="76" t="str">
        <f t="shared" si="413"/>
        <v>!!!</v>
      </c>
      <c r="C2959" s="310" t="str">
        <f>IF(LEN($E2959)&gt;0,VLOOKUP(TEXT($E2959,0),'Angaben Stationen'!$E$14:$V$215,17,0),"")</f>
        <v/>
      </c>
      <c r="D2959" s="254" t="str">
        <f>IF(LEN($E2959)&gt;0,VLOOKUP(TEXT($E2959,0),'Angaben Stationen'!$E$14:$V$215,18,0),"")</f>
        <v/>
      </c>
      <c r="E2959" s="344"/>
      <c r="F2959" s="256"/>
      <c r="G2959" s="256"/>
      <c r="H2959" s="307"/>
      <c r="I2959" s="183"/>
      <c r="R2959" s="8">
        <f t="shared" si="406"/>
        <v>0</v>
      </c>
      <c r="S2959" s="8">
        <f>VLOOKUP($D2959,{"29 - Psychiatrie (Erwachsene)",1;"30 - Kinder- und Jugendpsychiatrie",1;"297 - stationsäquivalente Behandlung in der Erwachsenenpsychiatrie (29)",1;"307 - stationsäquivalente Behandlung in der Kinder- und Jugendpsychiatrie (30)",1;"31 - Psychosomatik",1;"",0;0,0},2,0)</f>
        <v>0</v>
      </c>
      <c r="T2959" s="8">
        <f t="shared" si="412"/>
        <v>0</v>
      </c>
      <c r="U2959" s="8">
        <f t="shared" si="414"/>
        <v>0</v>
      </c>
      <c r="V2959" s="8">
        <f t="shared" si="407"/>
        <v>0</v>
      </c>
      <c r="W2959" s="8">
        <f t="shared" si="408"/>
        <v>0</v>
      </c>
      <c r="X2959" s="8">
        <f t="shared" si="409"/>
        <v>0</v>
      </c>
      <c r="Y2959" s="8" t="str">
        <f t="shared" si="410"/>
        <v/>
      </c>
      <c r="Z2959" s="8" t="str">
        <f>VLOOKUP($D2959,{"29 - Psychiatrie (Erwachsene)","BGI";"297 - stationsäquivalente Behandlung in der Erwachsenenpsychiatrie (29)","BGI";"30 - Kinder- und Jugendpsychiatrie","BGII";"307 - stationsäquivalente Behandlung in der Kinder- und Jugendpsychiatrie (30)","BGII";"31 - Psychosomatik","BGI";"","LEER";0,"Leer"},2,0)</f>
        <v>LEER</v>
      </c>
      <c r="AA2959" s="8" t="str">
        <f t="shared" si="411"/>
        <v>Stationen</v>
      </c>
    </row>
    <row r="2960" spans="2:27" ht="15" customHeight="1" x14ac:dyDescent="0.25">
      <c r="B2960" s="76" t="str">
        <f t="shared" si="413"/>
        <v>!!!</v>
      </c>
      <c r="C2960" s="310" t="str">
        <f>IF(LEN($E2960)&gt;0,VLOOKUP(TEXT($E2960,0),'Angaben Stationen'!$E$14:$V$215,17,0),"")</f>
        <v/>
      </c>
      <c r="D2960" s="254" t="str">
        <f>IF(LEN($E2960)&gt;0,VLOOKUP(TEXT($E2960,0),'Angaben Stationen'!$E$14:$V$215,18,0),"")</f>
        <v/>
      </c>
      <c r="E2960" s="344"/>
      <c r="F2960" s="256"/>
      <c r="G2960" s="256"/>
      <c r="H2960" s="307"/>
      <c r="I2960" s="183"/>
      <c r="R2960" s="8">
        <f t="shared" si="406"/>
        <v>0</v>
      </c>
      <c r="S2960" s="8">
        <f>VLOOKUP($D2960,{"29 - Psychiatrie (Erwachsene)",1;"30 - Kinder- und Jugendpsychiatrie",1;"297 - stationsäquivalente Behandlung in der Erwachsenenpsychiatrie (29)",1;"307 - stationsäquivalente Behandlung in der Kinder- und Jugendpsychiatrie (30)",1;"31 - Psychosomatik",1;"",0;0,0},2,0)</f>
        <v>0</v>
      </c>
      <c r="T2960" s="8">
        <f t="shared" si="412"/>
        <v>0</v>
      </c>
      <c r="U2960" s="8">
        <f t="shared" si="414"/>
        <v>0</v>
      </c>
      <c r="V2960" s="8">
        <f t="shared" si="407"/>
        <v>0</v>
      </c>
      <c r="W2960" s="8">
        <f t="shared" si="408"/>
        <v>0</v>
      </c>
      <c r="X2960" s="8">
        <f t="shared" si="409"/>
        <v>0</v>
      </c>
      <c r="Y2960" s="8" t="str">
        <f t="shared" si="410"/>
        <v/>
      </c>
      <c r="Z2960" s="8" t="str">
        <f>VLOOKUP($D2960,{"29 - Psychiatrie (Erwachsene)","BGI";"297 - stationsäquivalente Behandlung in der Erwachsenenpsychiatrie (29)","BGI";"30 - Kinder- und Jugendpsychiatrie","BGII";"307 - stationsäquivalente Behandlung in der Kinder- und Jugendpsychiatrie (30)","BGII";"31 - Psychosomatik","BGI";"","LEER";0,"Leer"},2,0)</f>
        <v>LEER</v>
      </c>
      <c r="AA2960" s="8" t="str">
        <f t="shared" si="411"/>
        <v>Stationen</v>
      </c>
    </row>
    <row r="2961" spans="2:27" ht="15" customHeight="1" x14ac:dyDescent="0.25">
      <c r="B2961" s="76" t="str">
        <f t="shared" si="413"/>
        <v>!!!</v>
      </c>
      <c r="C2961" s="310" t="str">
        <f>IF(LEN($E2961)&gt;0,VLOOKUP(TEXT($E2961,0),'Angaben Stationen'!$E$14:$V$215,17,0),"")</f>
        <v/>
      </c>
      <c r="D2961" s="254" t="str">
        <f>IF(LEN($E2961)&gt;0,VLOOKUP(TEXT($E2961,0),'Angaben Stationen'!$E$14:$V$215,18,0),"")</f>
        <v/>
      </c>
      <c r="E2961" s="344"/>
      <c r="F2961" s="256"/>
      <c r="G2961" s="256"/>
      <c r="H2961" s="307"/>
      <c r="I2961" s="183"/>
      <c r="R2961" s="8">
        <f t="shared" si="406"/>
        <v>0</v>
      </c>
      <c r="S2961" s="8">
        <f>VLOOKUP($D2961,{"29 - Psychiatrie (Erwachsene)",1;"30 - Kinder- und Jugendpsychiatrie",1;"297 - stationsäquivalente Behandlung in der Erwachsenenpsychiatrie (29)",1;"307 - stationsäquivalente Behandlung in der Kinder- und Jugendpsychiatrie (30)",1;"31 - Psychosomatik",1;"",0;0,0},2,0)</f>
        <v>0</v>
      </c>
      <c r="T2961" s="8">
        <f t="shared" si="412"/>
        <v>0</v>
      </c>
      <c r="U2961" s="8">
        <f t="shared" si="414"/>
        <v>0</v>
      </c>
      <c r="V2961" s="8">
        <f t="shared" si="407"/>
        <v>0</v>
      </c>
      <c r="W2961" s="8">
        <f t="shared" si="408"/>
        <v>0</v>
      </c>
      <c r="X2961" s="8">
        <f t="shared" si="409"/>
        <v>0</v>
      </c>
      <c r="Y2961" s="8" t="str">
        <f t="shared" si="410"/>
        <v/>
      </c>
      <c r="Z2961" s="8" t="str">
        <f>VLOOKUP($D2961,{"29 - Psychiatrie (Erwachsene)","BGI";"297 - stationsäquivalente Behandlung in der Erwachsenenpsychiatrie (29)","BGI";"30 - Kinder- und Jugendpsychiatrie","BGII";"307 - stationsäquivalente Behandlung in der Kinder- und Jugendpsychiatrie (30)","BGII";"31 - Psychosomatik","BGI";"","LEER";0,"Leer"},2,0)</f>
        <v>LEER</v>
      </c>
      <c r="AA2961" s="8" t="str">
        <f t="shared" si="411"/>
        <v>Stationen</v>
      </c>
    </row>
    <row r="2962" spans="2:27" ht="15" customHeight="1" x14ac:dyDescent="0.25">
      <c r="B2962" s="76" t="str">
        <f t="shared" si="413"/>
        <v>!!!</v>
      </c>
      <c r="C2962" s="310" t="str">
        <f>IF(LEN($E2962)&gt;0,VLOOKUP(TEXT($E2962,0),'Angaben Stationen'!$E$14:$V$215,17,0),"")</f>
        <v/>
      </c>
      <c r="D2962" s="254" t="str">
        <f>IF(LEN($E2962)&gt;0,VLOOKUP(TEXT($E2962,0),'Angaben Stationen'!$E$14:$V$215,18,0),"")</f>
        <v/>
      </c>
      <c r="E2962" s="344"/>
      <c r="F2962" s="256"/>
      <c r="G2962" s="256"/>
      <c r="H2962" s="307"/>
      <c r="I2962" s="183"/>
      <c r="R2962" s="8">
        <f t="shared" si="406"/>
        <v>0</v>
      </c>
      <c r="S2962" s="8">
        <f>VLOOKUP($D2962,{"29 - Psychiatrie (Erwachsene)",1;"30 - Kinder- und Jugendpsychiatrie",1;"297 - stationsäquivalente Behandlung in der Erwachsenenpsychiatrie (29)",1;"307 - stationsäquivalente Behandlung in der Kinder- und Jugendpsychiatrie (30)",1;"31 - Psychosomatik",1;"",0;0,0},2,0)</f>
        <v>0</v>
      </c>
      <c r="T2962" s="8">
        <f t="shared" si="412"/>
        <v>0</v>
      </c>
      <c r="U2962" s="8">
        <f t="shared" si="414"/>
        <v>0</v>
      </c>
      <c r="V2962" s="8">
        <f t="shared" si="407"/>
        <v>0</v>
      </c>
      <c r="W2962" s="8">
        <f t="shared" si="408"/>
        <v>0</v>
      </c>
      <c r="X2962" s="8">
        <f t="shared" si="409"/>
        <v>0</v>
      </c>
      <c r="Y2962" s="8" t="str">
        <f t="shared" si="410"/>
        <v/>
      </c>
      <c r="Z2962" s="8" t="str">
        <f>VLOOKUP($D2962,{"29 - Psychiatrie (Erwachsene)","BGI";"297 - stationsäquivalente Behandlung in der Erwachsenenpsychiatrie (29)","BGI";"30 - Kinder- und Jugendpsychiatrie","BGII";"307 - stationsäquivalente Behandlung in der Kinder- und Jugendpsychiatrie (30)","BGII";"31 - Psychosomatik","BGI";"","LEER";0,"Leer"},2,0)</f>
        <v>LEER</v>
      </c>
      <c r="AA2962" s="8" t="str">
        <f t="shared" si="411"/>
        <v>Stationen</v>
      </c>
    </row>
    <row r="2963" spans="2:27" ht="15" customHeight="1" x14ac:dyDescent="0.25">
      <c r="B2963" s="76" t="str">
        <f t="shared" si="413"/>
        <v>!!!</v>
      </c>
      <c r="C2963" s="310" t="str">
        <f>IF(LEN($E2963)&gt;0,VLOOKUP(TEXT($E2963,0),'Angaben Stationen'!$E$14:$V$215,17,0),"")</f>
        <v/>
      </c>
      <c r="D2963" s="254" t="str">
        <f>IF(LEN($E2963)&gt;0,VLOOKUP(TEXT($E2963,0),'Angaben Stationen'!$E$14:$V$215,18,0),"")</f>
        <v/>
      </c>
      <c r="E2963" s="344"/>
      <c r="F2963" s="256"/>
      <c r="G2963" s="256"/>
      <c r="H2963" s="307"/>
      <c r="I2963" s="183"/>
      <c r="R2963" s="8">
        <f t="shared" si="406"/>
        <v>0</v>
      </c>
      <c r="S2963" s="8">
        <f>VLOOKUP($D2963,{"29 - Psychiatrie (Erwachsene)",1;"30 - Kinder- und Jugendpsychiatrie",1;"297 - stationsäquivalente Behandlung in der Erwachsenenpsychiatrie (29)",1;"307 - stationsäquivalente Behandlung in der Kinder- und Jugendpsychiatrie (30)",1;"31 - Psychosomatik",1;"",0;0,0},2,0)</f>
        <v>0</v>
      </c>
      <c r="T2963" s="8">
        <f t="shared" si="412"/>
        <v>0</v>
      </c>
      <c r="U2963" s="8">
        <f t="shared" si="414"/>
        <v>0</v>
      </c>
      <c r="V2963" s="8">
        <f t="shared" si="407"/>
        <v>0</v>
      </c>
      <c r="W2963" s="8">
        <f t="shared" si="408"/>
        <v>0</v>
      </c>
      <c r="X2963" s="8">
        <f t="shared" si="409"/>
        <v>0</v>
      </c>
      <c r="Y2963" s="8" t="str">
        <f t="shared" si="410"/>
        <v/>
      </c>
      <c r="Z2963" s="8" t="str">
        <f>VLOOKUP($D2963,{"29 - Psychiatrie (Erwachsene)","BGI";"297 - stationsäquivalente Behandlung in der Erwachsenenpsychiatrie (29)","BGI";"30 - Kinder- und Jugendpsychiatrie","BGII";"307 - stationsäquivalente Behandlung in der Kinder- und Jugendpsychiatrie (30)","BGII";"31 - Psychosomatik","BGI";"","LEER";0,"Leer"},2,0)</f>
        <v>LEER</v>
      </c>
      <c r="AA2963" s="8" t="str">
        <f t="shared" si="411"/>
        <v>Stationen</v>
      </c>
    </row>
    <row r="2964" spans="2:27" ht="15" customHeight="1" x14ac:dyDescent="0.25">
      <c r="B2964" s="76" t="str">
        <f t="shared" si="413"/>
        <v>!!!</v>
      </c>
      <c r="C2964" s="310" t="str">
        <f>IF(LEN($E2964)&gt;0,VLOOKUP(TEXT($E2964,0),'Angaben Stationen'!$E$14:$V$215,17,0),"")</f>
        <v/>
      </c>
      <c r="D2964" s="254" t="str">
        <f>IF(LEN($E2964)&gt;0,VLOOKUP(TEXT($E2964,0),'Angaben Stationen'!$E$14:$V$215,18,0),"")</f>
        <v/>
      </c>
      <c r="E2964" s="344"/>
      <c r="F2964" s="256"/>
      <c r="G2964" s="256"/>
      <c r="H2964" s="307"/>
      <c r="I2964" s="183"/>
      <c r="R2964" s="8">
        <f t="shared" si="406"/>
        <v>0</v>
      </c>
      <c r="S2964" s="8">
        <f>VLOOKUP($D2964,{"29 - Psychiatrie (Erwachsene)",1;"30 - Kinder- und Jugendpsychiatrie",1;"297 - stationsäquivalente Behandlung in der Erwachsenenpsychiatrie (29)",1;"307 - stationsäquivalente Behandlung in der Kinder- und Jugendpsychiatrie (30)",1;"31 - Psychosomatik",1;"",0;0,0},2,0)</f>
        <v>0</v>
      </c>
      <c r="T2964" s="8">
        <f t="shared" si="412"/>
        <v>0</v>
      </c>
      <c r="U2964" s="8">
        <f t="shared" si="414"/>
        <v>0</v>
      </c>
      <c r="V2964" s="8">
        <f t="shared" si="407"/>
        <v>0</v>
      </c>
      <c r="W2964" s="8">
        <f t="shared" si="408"/>
        <v>0</v>
      </c>
      <c r="X2964" s="8">
        <f t="shared" si="409"/>
        <v>0</v>
      </c>
      <c r="Y2964" s="8" t="str">
        <f t="shared" si="410"/>
        <v/>
      </c>
      <c r="Z2964" s="8" t="str">
        <f>VLOOKUP($D2964,{"29 - Psychiatrie (Erwachsene)","BGI";"297 - stationsäquivalente Behandlung in der Erwachsenenpsychiatrie (29)","BGI";"30 - Kinder- und Jugendpsychiatrie","BGII";"307 - stationsäquivalente Behandlung in der Kinder- und Jugendpsychiatrie (30)","BGII";"31 - Psychosomatik","BGI";"","LEER";0,"Leer"},2,0)</f>
        <v>LEER</v>
      </c>
      <c r="AA2964" s="8" t="str">
        <f t="shared" si="411"/>
        <v>Stationen</v>
      </c>
    </row>
    <row r="2965" spans="2:27" ht="15" customHeight="1" x14ac:dyDescent="0.25">
      <c r="B2965" s="76" t="str">
        <f t="shared" si="413"/>
        <v>!!!</v>
      </c>
      <c r="C2965" s="310" t="str">
        <f>IF(LEN($E2965)&gt;0,VLOOKUP(TEXT($E2965,0),'Angaben Stationen'!$E$14:$V$215,17,0),"")</f>
        <v/>
      </c>
      <c r="D2965" s="254" t="str">
        <f>IF(LEN($E2965)&gt;0,VLOOKUP(TEXT($E2965,0),'Angaben Stationen'!$E$14:$V$215,18,0),"")</f>
        <v/>
      </c>
      <c r="E2965" s="344"/>
      <c r="F2965" s="256"/>
      <c r="G2965" s="256"/>
      <c r="H2965" s="307"/>
      <c r="I2965" s="183"/>
      <c r="R2965" s="8">
        <f t="shared" si="406"/>
        <v>0</v>
      </c>
      <c r="S2965" s="8">
        <f>VLOOKUP($D2965,{"29 - Psychiatrie (Erwachsene)",1;"30 - Kinder- und Jugendpsychiatrie",1;"297 - stationsäquivalente Behandlung in der Erwachsenenpsychiatrie (29)",1;"307 - stationsäquivalente Behandlung in der Kinder- und Jugendpsychiatrie (30)",1;"31 - Psychosomatik",1;"",0;0,0},2,0)</f>
        <v>0</v>
      </c>
      <c r="T2965" s="8">
        <f t="shared" si="412"/>
        <v>0</v>
      </c>
      <c r="U2965" s="8">
        <f t="shared" si="414"/>
        <v>0</v>
      </c>
      <c r="V2965" s="8">
        <f t="shared" si="407"/>
        <v>0</v>
      </c>
      <c r="W2965" s="8">
        <f t="shared" si="408"/>
        <v>0</v>
      </c>
      <c r="X2965" s="8">
        <f t="shared" si="409"/>
        <v>0</v>
      </c>
      <c r="Y2965" s="8" t="str">
        <f t="shared" si="410"/>
        <v/>
      </c>
      <c r="Z2965" s="8" t="str">
        <f>VLOOKUP($D2965,{"29 - Psychiatrie (Erwachsene)","BGI";"297 - stationsäquivalente Behandlung in der Erwachsenenpsychiatrie (29)","BGI";"30 - Kinder- und Jugendpsychiatrie","BGII";"307 - stationsäquivalente Behandlung in der Kinder- und Jugendpsychiatrie (30)","BGII";"31 - Psychosomatik","BGI";"","LEER";0,"Leer"},2,0)</f>
        <v>LEER</v>
      </c>
      <c r="AA2965" s="8" t="str">
        <f t="shared" si="411"/>
        <v>Stationen</v>
      </c>
    </row>
    <row r="2966" spans="2:27" ht="15" customHeight="1" x14ac:dyDescent="0.25">
      <c r="B2966" s="76" t="str">
        <f t="shared" si="413"/>
        <v>!!!</v>
      </c>
      <c r="C2966" s="310" t="str">
        <f>IF(LEN($E2966)&gt;0,VLOOKUP(TEXT($E2966,0),'Angaben Stationen'!$E$14:$V$215,17,0),"")</f>
        <v/>
      </c>
      <c r="D2966" s="254" t="str">
        <f>IF(LEN($E2966)&gt;0,VLOOKUP(TEXT($E2966,0),'Angaben Stationen'!$E$14:$V$215,18,0),"")</f>
        <v/>
      </c>
      <c r="E2966" s="344"/>
      <c r="F2966" s="256"/>
      <c r="G2966" s="256"/>
      <c r="H2966" s="307"/>
      <c r="I2966" s="183"/>
      <c r="R2966" s="8">
        <f t="shared" si="406"/>
        <v>0</v>
      </c>
      <c r="S2966" s="8">
        <f>VLOOKUP($D2966,{"29 - Psychiatrie (Erwachsene)",1;"30 - Kinder- und Jugendpsychiatrie",1;"297 - stationsäquivalente Behandlung in der Erwachsenenpsychiatrie (29)",1;"307 - stationsäquivalente Behandlung in der Kinder- und Jugendpsychiatrie (30)",1;"31 - Psychosomatik",1;"",0;0,0},2,0)</f>
        <v>0</v>
      </c>
      <c r="T2966" s="8">
        <f t="shared" si="412"/>
        <v>0</v>
      </c>
      <c r="U2966" s="8">
        <f t="shared" si="414"/>
        <v>0</v>
      </c>
      <c r="V2966" s="8">
        <f t="shared" si="407"/>
        <v>0</v>
      </c>
      <c r="W2966" s="8">
        <f t="shared" si="408"/>
        <v>0</v>
      </c>
      <c r="X2966" s="8">
        <f t="shared" si="409"/>
        <v>0</v>
      </c>
      <c r="Y2966" s="8" t="str">
        <f t="shared" si="410"/>
        <v/>
      </c>
      <c r="Z2966" s="8" t="str">
        <f>VLOOKUP($D2966,{"29 - Psychiatrie (Erwachsene)","BGI";"297 - stationsäquivalente Behandlung in der Erwachsenenpsychiatrie (29)","BGI";"30 - Kinder- und Jugendpsychiatrie","BGII";"307 - stationsäquivalente Behandlung in der Kinder- und Jugendpsychiatrie (30)","BGII";"31 - Psychosomatik","BGI";"","LEER";0,"Leer"},2,0)</f>
        <v>LEER</v>
      </c>
      <c r="AA2966" s="8" t="str">
        <f t="shared" si="411"/>
        <v>Stationen</v>
      </c>
    </row>
    <row r="2967" spans="2:27" ht="15" customHeight="1" x14ac:dyDescent="0.25">
      <c r="B2967" s="76" t="str">
        <f t="shared" si="413"/>
        <v>!!!</v>
      </c>
      <c r="C2967" s="310" t="str">
        <f>IF(LEN($E2967)&gt;0,VLOOKUP(TEXT($E2967,0),'Angaben Stationen'!$E$14:$V$215,17,0),"")</f>
        <v/>
      </c>
      <c r="D2967" s="254" t="str">
        <f>IF(LEN($E2967)&gt;0,VLOOKUP(TEXT($E2967,0),'Angaben Stationen'!$E$14:$V$215,18,0),"")</f>
        <v/>
      </c>
      <c r="E2967" s="344"/>
      <c r="F2967" s="256"/>
      <c r="G2967" s="256"/>
      <c r="H2967" s="307"/>
      <c r="I2967" s="183"/>
      <c r="R2967" s="8">
        <f t="shared" si="406"/>
        <v>0</v>
      </c>
      <c r="S2967" s="8">
        <f>VLOOKUP($D2967,{"29 - Psychiatrie (Erwachsene)",1;"30 - Kinder- und Jugendpsychiatrie",1;"297 - stationsäquivalente Behandlung in der Erwachsenenpsychiatrie (29)",1;"307 - stationsäquivalente Behandlung in der Kinder- und Jugendpsychiatrie (30)",1;"31 - Psychosomatik",1;"",0;0,0},2,0)</f>
        <v>0</v>
      </c>
      <c r="T2967" s="8">
        <f t="shared" si="412"/>
        <v>0</v>
      </c>
      <c r="U2967" s="8">
        <f t="shared" si="414"/>
        <v>0</v>
      </c>
      <c r="V2967" s="8">
        <f t="shared" si="407"/>
        <v>0</v>
      </c>
      <c r="W2967" s="8">
        <f t="shared" si="408"/>
        <v>0</v>
      </c>
      <c r="X2967" s="8">
        <f t="shared" si="409"/>
        <v>0</v>
      </c>
      <c r="Y2967" s="8" t="str">
        <f t="shared" si="410"/>
        <v/>
      </c>
      <c r="Z2967" s="8" t="str">
        <f>VLOOKUP($D2967,{"29 - Psychiatrie (Erwachsene)","BGI";"297 - stationsäquivalente Behandlung in der Erwachsenenpsychiatrie (29)","BGI";"30 - Kinder- und Jugendpsychiatrie","BGII";"307 - stationsäquivalente Behandlung in der Kinder- und Jugendpsychiatrie (30)","BGII";"31 - Psychosomatik","BGI";"","LEER";0,"Leer"},2,0)</f>
        <v>LEER</v>
      </c>
      <c r="AA2967" s="8" t="str">
        <f t="shared" si="411"/>
        <v>Stationen</v>
      </c>
    </row>
    <row r="2968" spans="2:27" ht="15" customHeight="1" x14ac:dyDescent="0.25">
      <c r="B2968" s="76" t="str">
        <f t="shared" si="413"/>
        <v>!!!</v>
      </c>
      <c r="C2968" s="310" t="str">
        <f>IF(LEN($E2968)&gt;0,VLOOKUP(TEXT($E2968,0),'Angaben Stationen'!$E$14:$V$215,17,0),"")</f>
        <v/>
      </c>
      <c r="D2968" s="254" t="str">
        <f>IF(LEN($E2968)&gt;0,VLOOKUP(TEXT($E2968,0),'Angaben Stationen'!$E$14:$V$215,18,0),"")</f>
        <v/>
      </c>
      <c r="E2968" s="344"/>
      <c r="F2968" s="256"/>
      <c r="G2968" s="256"/>
      <c r="H2968" s="307"/>
      <c r="I2968" s="183"/>
      <c r="R2968" s="8">
        <f t="shared" si="406"/>
        <v>0</v>
      </c>
      <c r="S2968" s="8">
        <f>VLOOKUP($D2968,{"29 - Psychiatrie (Erwachsene)",1;"30 - Kinder- und Jugendpsychiatrie",1;"297 - stationsäquivalente Behandlung in der Erwachsenenpsychiatrie (29)",1;"307 - stationsäquivalente Behandlung in der Kinder- und Jugendpsychiatrie (30)",1;"31 - Psychosomatik",1;"",0;0,0},2,0)</f>
        <v>0</v>
      </c>
      <c r="T2968" s="8">
        <f t="shared" si="412"/>
        <v>0</v>
      </c>
      <c r="U2968" s="8">
        <f t="shared" si="414"/>
        <v>0</v>
      </c>
      <c r="V2968" s="8">
        <f t="shared" si="407"/>
        <v>0</v>
      </c>
      <c r="W2968" s="8">
        <f t="shared" si="408"/>
        <v>0</v>
      </c>
      <c r="X2968" s="8">
        <f t="shared" si="409"/>
        <v>0</v>
      </c>
      <c r="Y2968" s="8" t="str">
        <f t="shared" si="410"/>
        <v/>
      </c>
      <c r="Z2968" s="8" t="str">
        <f>VLOOKUP($D2968,{"29 - Psychiatrie (Erwachsene)","BGI";"297 - stationsäquivalente Behandlung in der Erwachsenenpsychiatrie (29)","BGI";"30 - Kinder- und Jugendpsychiatrie","BGII";"307 - stationsäquivalente Behandlung in der Kinder- und Jugendpsychiatrie (30)","BGII";"31 - Psychosomatik","BGI";"","LEER";0,"Leer"},2,0)</f>
        <v>LEER</v>
      </c>
      <c r="AA2968" s="8" t="str">
        <f t="shared" si="411"/>
        <v>Stationen</v>
      </c>
    </row>
    <row r="2969" spans="2:27" ht="15" customHeight="1" x14ac:dyDescent="0.25">
      <c r="B2969" s="76" t="str">
        <f t="shared" si="413"/>
        <v>!!!</v>
      </c>
      <c r="C2969" s="310" t="str">
        <f>IF(LEN($E2969)&gt;0,VLOOKUP(TEXT($E2969,0),'Angaben Stationen'!$E$14:$V$215,17,0),"")</f>
        <v/>
      </c>
      <c r="D2969" s="254" t="str">
        <f>IF(LEN($E2969)&gt;0,VLOOKUP(TEXT($E2969,0),'Angaben Stationen'!$E$14:$V$215,18,0),"")</f>
        <v/>
      </c>
      <c r="E2969" s="344"/>
      <c r="F2969" s="256"/>
      <c r="G2969" s="256"/>
      <c r="H2969" s="307"/>
      <c r="I2969" s="183"/>
      <c r="R2969" s="8">
        <f t="shared" si="406"/>
        <v>0</v>
      </c>
      <c r="S2969" s="8">
        <f>VLOOKUP($D2969,{"29 - Psychiatrie (Erwachsene)",1;"30 - Kinder- und Jugendpsychiatrie",1;"297 - stationsäquivalente Behandlung in der Erwachsenenpsychiatrie (29)",1;"307 - stationsäquivalente Behandlung in der Kinder- und Jugendpsychiatrie (30)",1;"31 - Psychosomatik",1;"",0;0,0},2,0)</f>
        <v>0</v>
      </c>
      <c r="T2969" s="8">
        <f t="shared" si="412"/>
        <v>0</v>
      </c>
      <c r="U2969" s="8">
        <f t="shared" si="414"/>
        <v>0</v>
      </c>
      <c r="V2969" s="8">
        <f t="shared" si="407"/>
        <v>0</v>
      </c>
      <c r="W2969" s="8">
        <f t="shared" si="408"/>
        <v>0</v>
      </c>
      <c r="X2969" s="8">
        <f t="shared" si="409"/>
        <v>0</v>
      </c>
      <c r="Y2969" s="8" t="str">
        <f t="shared" si="410"/>
        <v/>
      </c>
      <c r="Z2969" s="8" t="str">
        <f>VLOOKUP($D2969,{"29 - Psychiatrie (Erwachsene)","BGI";"297 - stationsäquivalente Behandlung in der Erwachsenenpsychiatrie (29)","BGI";"30 - Kinder- und Jugendpsychiatrie","BGII";"307 - stationsäquivalente Behandlung in der Kinder- und Jugendpsychiatrie (30)","BGII";"31 - Psychosomatik","BGI";"","LEER";0,"Leer"},2,0)</f>
        <v>LEER</v>
      </c>
      <c r="AA2969" s="8" t="str">
        <f t="shared" si="411"/>
        <v>Stationen</v>
      </c>
    </row>
    <row r="2970" spans="2:27" ht="15" customHeight="1" x14ac:dyDescent="0.25">
      <c r="B2970" s="76" t="str">
        <f t="shared" si="413"/>
        <v>!!!</v>
      </c>
      <c r="C2970" s="310" t="str">
        <f>IF(LEN($E2970)&gt;0,VLOOKUP(TEXT($E2970,0),'Angaben Stationen'!$E$14:$V$215,17,0),"")</f>
        <v/>
      </c>
      <c r="D2970" s="254" t="str">
        <f>IF(LEN($E2970)&gt;0,VLOOKUP(TEXT($E2970,0),'Angaben Stationen'!$E$14:$V$215,18,0),"")</f>
        <v/>
      </c>
      <c r="E2970" s="344"/>
      <c r="F2970" s="256"/>
      <c r="G2970" s="256"/>
      <c r="H2970" s="307"/>
      <c r="I2970" s="183"/>
      <c r="R2970" s="8">
        <f t="shared" si="406"/>
        <v>0</v>
      </c>
      <c r="S2970" s="8">
        <f>VLOOKUP($D2970,{"29 - Psychiatrie (Erwachsene)",1;"30 - Kinder- und Jugendpsychiatrie",1;"297 - stationsäquivalente Behandlung in der Erwachsenenpsychiatrie (29)",1;"307 - stationsäquivalente Behandlung in der Kinder- und Jugendpsychiatrie (30)",1;"31 - Psychosomatik",1;"",0;0,0},2,0)</f>
        <v>0</v>
      </c>
      <c r="T2970" s="8">
        <f t="shared" si="412"/>
        <v>0</v>
      </c>
      <c r="U2970" s="8">
        <f t="shared" si="414"/>
        <v>0</v>
      </c>
      <c r="V2970" s="8">
        <f t="shared" si="407"/>
        <v>0</v>
      </c>
      <c r="W2970" s="8">
        <f t="shared" si="408"/>
        <v>0</v>
      </c>
      <c r="X2970" s="8">
        <f t="shared" si="409"/>
        <v>0</v>
      </c>
      <c r="Y2970" s="8" t="str">
        <f t="shared" si="410"/>
        <v/>
      </c>
      <c r="Z2970" s="8" t="str">
        <f>VLOOKUP($D2970,{"29 - Psychiatrie (Erwachsene)","BGI";"297 - stationsäquivalente Behandlung in der Erwachsenenpsychiatrie (29)","BGI";"30 - Kinder- und Jugendpsychiatrie","BGII";"307 - stationsäquivalente Behandlung in der Kinder- und Jugendpsychiatrie (30)","BGII";"31 - Psychosomatik","BGI";"","LEER";0,"Leer"},2,0)</f>
        <v>LEER</v>
      </c>
      <c r="AA2970" s="8" t="str">
        <f t="shared" si="411"/>
        <v>Stationen</v>
      </c>
    </row>
    <row r="2971" spans="2:27" ht="15" customHeight="1" x14ac:dyDescent="0.25">
      <c r="B2971" s="76" t="str">
        <f t="shared" si="413"/>
        <v>!!!</v>
      </c>
      <c r="C2971" s="310" t="str">
        <f>IF(LEN($E2971)&gt;0,VLOOKUP(TEXT($E2971,0),'Angaben Stationen'!$E$14:$V$215,17,0),"")</f>
        <v/>
      </c>
      <c r="D2971" s="254" t="str">
        <f>IF(LEN($E2971)&gt;0,VLOOKUP(TEXT($E2971,0),'Angaben Stationen'!$E$14:$V$215,18,0),"")</f>
        <v/>
      </c>
      <c r="E2971" s="344"/>
      <c r="F2971" s="256"/>
      <c r="G2971" s="256"/>
      <c r="H2971" s="307"/>
      <c r="I2971" s="183"/>
      <c r="R2971" s="8">
        <f t="shared" si="406"/>
        <v>0</v>
      </c>
      <c r="S2971" s="8">
        <f>VLOOKUP($D2971,{"29 - Psychiatrie (Erwachsene)",1;"30 - Kinder- und Jugendpsychiatrie",1;"297 - stationsäquivalente Behandlung in der Erwachsenenpsychiatrie (29)",1;"307 - stationsäquivalente Behandlung in der Kinder- und Jugendpsychiatrie (30)",1;"31 - Psychosomatik",1;"",0;0,0},2,0)</f>
        <v>0</v>
      </c>
      <c r="T2971" s="8">
        <f t="shared" si="412"/>
        <v>0</v>
      </c>
      <c r="U2971" s="8">
        <f t="shared" si="414"/>
        <v>0</v>
      </c>
      <c r="V2971" s="8">
        <f t="shared" si="407"/>
        <v>0</v>
      </c>
      <c r="W2971" s="8">
        <f t="shared" si="408"/>
        <v>0</v>
      </c>
      <c r="X2971" s="8">
        <f t="shared" si="409"/>
        <v>0</v>
      </c>
      <c r="Y2971" s="8" t="str">
        <f t="shared" si="410"/>
        <v/>
      </c>
      <c r="Z2971" s="8" t="str">
        <f>VLOOKUP($D2971,{"29 - Psychiatrie (Erwachsene)","BGI";"297 - stationsäquivalente Behandlung in der Erwachsenenpsychiatrie (29)","BGI";"30 - Kinder- und Jugendpsychiatrie","BGII";"307 - stationsäquivalente Behandlung in der Kinder- und Jugendpsychiatrie (30)","BGII";"31 - Psychosomatik","BGI";"","LEER";0,"Leer"},2,0)</f>
        <v>LEER</v>
      </c>
      <c r="AA2971" s="8" t="str">
        <f t="shared" si="411"/>
        <v>Stationen</v>
      </c>
    </row>
    <row r="2972" spans="2:27" ht="15" customHeight="1" x14ac:dyDescent="0.25">
      <c r="B2972" s="76" t="str">
        <f t="shared" si="413"/>
        <v>!!!</v>
      </c>
      <c r="C2972" s="310" t="str">
        <f>IF(LEN($E2972)&gt;0,VLOOKUP(TEXT($E2972,0),'Angaben Stationen'!$E$14:$V$215,17,0),"")</f>
        <v/>
      </c>
      <c r="D2972" s="254" t="str">
        <f>IF(LEN($E2972)&gt;0,VLOOKUP(TEXT($E2972,0),'Angaben Stationen'!$E$14:$V$215,18,0),"")</f>
        <v/>
      </c>
      <c r="E2972" s="344"/>
      <c r="F2972" s="256"/>
      <c r="G2972" s="256"/>
      <c r="H2972" s="307"/>
      <c r="I2972" s="183"/>
      <c r="R2972" s="8">
        <f t="shared" si="406"/>
        <v>0</v>
      </c>
      <c r="S2972" s="8">
        <f>VLOOKUP($D2972,{"29 - Psychiatrie (Erwachsene)",1;"30 - Kinder- und Jugendpsychiatrie",1;"297 - stationsäquivalente Behandlung in der Erwachsenenpsychiatrie (29)",1;"307 - stationsäquivalente Behandlung in der Kinder- und Jugendpsychiatrie (30)",1;"31 - Psychosomatik",1;"",0;0,0},2,0)</f>
        <v>0</v>
      </c>
      <c r="T2972" s="8">
        <f t="shared" si="412"/>
        <v>0</v>
      </c>
      <c r="U2972" s="8">
        <f t="shared" si="414"/>
        <v>0</v>
      </c>
      <c r="V2972" s="8">
        <f t="shared" si="407"/>
        <v>0</v>
      </c>
      <c r="W2972" s="8">
        <f t="shared" si="408"/>
        <v>0</v>
      </c>
      <c r="X2972" s="8">
        <f t="shared" si="409"/>
        <v>0</v>
      </c>
      <c r="Y2972" s="8" t="str">
        <f t="shared" si="410"/>
        <v/>
      </c>
      <c r="Z2972" s="8" t="str">
        <f>VLOOKUP($D2972,{"29 - Psychiatrie (Erwachsene)","BGI";"297 - stationsäquivalente Behandlung in der Erwachsenenpsychiatrie (29)","BGI";"30 - Kinder- und Jugendpsychiatrie","BGII";"307 - stationsäquivalente Behandlung in der Kinder- und Jugendpsychiatrie (30)","BGII";"31 - Psychosomatik","BGI";"","LEER";0,"Leer"},2,0)</f>
        <v>LEER</v>
      </c>
      <c r="AA2972" s="8" t="str">
        <f t="shared" si="411"/>
        <v>Stationen</v>
      </c>
    </row>
    <row r="2973" spans="2:27" ht="15" customHeight="1" x14ac:dyDescent="0.25">
      <c r="B2973" s="76" t="str">
        <f t="shared" si="413"/>
        <v>!!!</v>
      </c>
      <c r="C2973" s="310" t="str">
        <f>IF(LEN($E2973)&gt;0,VLOOKUP(TEXT($E2973,0),'Angaben Stationen'!$E$14:$V$215,17,0),"")</f>
        <v/>
      </c>
      <c r="D2973" s="254" t="str">
        <f>IF(LEN($E2973)&gt;0,VLOOKUP(TEXT($E2973,0),'Angaben Stationen'!$E$14:$V$215,18,0),"")</f>
        <v/>
      </c>
      <c r="E2973" s="344"/>
      <c r="F2973" s="256"/>
      <c r="G2973" s="256"/>
      <c r="H2973" s="307"/>
      <c r="I2973" s="183"/>
      <c r="R2973" s="8">
        <f t="shared" si="406"/>
        <v>0</v>
      </c>
      <c r="S2973" s="8">
        <f>VLOOKUP($D2973,{"29 - Psychiatrie (Erwachsene)",1;"30 - Kinder- und Jugendpsychiatrie",1;"297 - stationsäquivalente Behandlung in der Erwachsenenpsychiatrie (29)",1;"307 - stationsäquivalente Behandlung in der Kinder- und Jugendpsychiatrie (30)",1;"31 - Psychosomatik",1;"",0;0,0},2,0)</f>
        <v>0</v>
      </c>
      <c r="T2973" s="8">
        <f t="shared" si="412"/>
        <v>0</v>
      </c>
      <c r="U2973" s="8">
        <f t="shared" si="414"/>
        <v>0</v>
      </c>
      <c r="V2973" s="8">
        <f t="shared" si="407"/>
        <v>0</v>
      </c>
      <c r="W2973" s="8">
        <f t="shared" si="408"/>
        <v>0</v>
      </c>
      <c r="X2973" s="8">
        <f t="shared" si="409"/>
        <v>0</v>
      </c>
      <c r="Y2973" s="8" t="str">
        <f t="shared" si="410"/>
        <v/>
      </c>
      <c r="Z2973" s="8" t="str">
        <f>VLOOKUP($D2973,{"29 - Psychiatrie (Erwachsene)","BGI";"297 - stationsäquivalente Behandlung in der Erwachsenenpsychiatrie (29)","BGI";"30 - Kinder- und Jugendpsychiatrie","BGII";"307 - stationsäquivalente Behandlung in der Kinder- und Jugendpsychiatrie (30)","BGII";"31 - Psychosomatik","BGI";"","LEER";0,"Leer"},2,0)</f>
        <v>LEER</v>
      </c>
      <c r="AA2973" s="8" t="str">
        <f t="shared" si="411"/>
        <v>Stationen</v>
      </c>
    </row>
    <row r="2974" spans="2:27" ht="15" customHeight="1" x14ac:dyDescent="0.25">
      <c r="B2974" s="76" t="str">
        <f t="shared" si="413"/>
        <v>!!!</v>
      </c>
      <c r="C2974" s="310" t="str">
        <f>IF(LEN($E2974)&gt;0,VLOOKUP(TEXT($E2974,0),'Angaben Stationen'!$E$14:$V$215,17,0),"")</f>
        <v/>
      </c>
      <c r="D2974" s="254" t="str">
        <f>IF(LEN($E2974)&gt;0,VLOOKUP(TEXT($E2974,0),'Angaben Stationen'!$E$14:$V$215,18,0),"")</f>
        <v/>
      </c>
      <c r="E2974" s="344"/>
      <c r="F2974" s="256"/>
      <c r="G2974" s="256"/>
      <c r="H2974" s="307"/>
      <c r="I2974" s="183"/>
      <c r="R2974" s="8">
        <f t="shared" si="406"/>
        <v>0</v>
      </c>
      <c r="S2974" s="8">
        <f>VLOOKUP($D2974,{"29 - Psychiatrie (Erwachsene)",1;"30 - Kinder- und Jugendpsychiatrie",1;"297 - stationsäquivalente Behandlung in der Erwachsenenpsychiatrie (29)",1;"307 - stationsäquivalente Behandlung in der Kinder- und Jugendpsychiatrie (30)",1;"31 - Psychosomatik",1;"",0;0,0},2,0)</f>
        <v>0</v>
      </c>
      <c r="T2974" s="8">
        <f t="shared" si="412"/>
        <v>0</v>
      </c>
      <c r="U2974" s="8">
        <f t="shared" si="414"/>
        <v>0</v>
      </c>
      <c r="V2974" s="8">
        <f t="shared" si="407"/>
        <v>0</v>
      </c>
      <c r="W2974" s="8">
        <f t="shared" si="408"/>
        <v>0</v>
      </c>
      <c r="X2974" s="8">
        <f t="shared" si="409"/>
        <v>0</v>
      </c>
      <c r="Y2974" s="8" t="str">
        <f t="shared" si="410"/>
        <v/>
      </c>
      <c r="Z2974" s="8" t="str">
        <f>VLOOKUP($D2974,{"29 - Psychiatrie (Erwachsene)","BGI";"297 - stationsäquivalente Behandlung in der Erwachsenenpsychiatrie (29)","BGI";"30 - Kinder- und Jugendpsychiatrie","BGII";"307 - stationsäquivalente Behandlung in der Kinder- und Jugendpsychiatrie (30)","BGII";"31 - Psychosomatik","BGI";"","LEER";0,"Leer"},2,0)</f>
        <v>LEER</v>
      </c>
      <c r="AA2974" s="8" t="str">
        <f t="shared" si="411"/>
        <v>Stationen</v>
      </c>
    </row>
    <row r="2975" spans="2:27" ht="15" customHeight="1" x14ac:dyDescent="0.25">
      <c r="B2975" s="76" t="str">
        <f t="shared" si="413"/>
        <v>!!!</v>
      </c>
      <c r="C2975" s="310" t="str">
        <f>IF(LEN($E2975)&gt;0,VLOOKUP(TEXT($E2975,0),'Angaben Stationen'!$E$14:$V$215,17,0),"")</f>
        <v/>
      </c>
      <c r="D2975" s="254" t="str">
        <f>IF(LEN($E2975)&gt;0,VLOOKUP(TEXT($E2975,0),'Angaben Stationen'!$E$14:$V$215,18,0),"")</f>
        <v/>
      </c>
      <c r="E2975" s="344"/>
      <c r="F2975" s="256"/>
      <c r="G2975" s="256"/>
      <c r="H2975" s="307"/>
      <c r="I2975" s="183"/>
      <c r="R2975" s="8">
        <f t="shared" si="406"/>
        <v>0</v>
      </c>
      <c r="S2975" s="8">
        <f>VLOOKUP($D2975,{"29 - Psychiatrie (Erwachsene)",1;"30 - Kinder- und Jugendpsychiatrie",1;"297 - stationsäquivalente Behandlung in der Erwachsenenpsychiatrie (29)",1;"307 - stationsäquivalente Behandlung in der Kinder- und Jugendpsychiatrie (30)",1;"31 - Psychosomatik",1;"",0;0,0},2,0)</f>
        <v>0</v>
      </c>
      <c r="T2975" s="8">
        <f t="shared" si="412"/>
        <v>0</v>
      </c>
      <c r="U2975" s="8">
        <f t="shared" si="414"/>
        <v>0</v>
      </c>
      <c r="V2975" s="8">
        <f t="shared" si="407"/>
        <v>0</v>
      </c>
      <c r="W2975" s="8">
        <f t="shared" si="408"/>
        <v>0</v>
      </c>
      <c r="X2975" s="8">
        <f t="shared" si="409"/>
        <v>0</v>
      </c>
      <c r="Y2975" s="8" t="str">
        <f t="shared" si="410"/>
        <v/>
      </c>
      <c r="Z2975" s="8" t="str">
        <f>VLOOKUP($D2975,{"29 - Psychiatrie (Erwachsene)","BGI";"297 - stationsäquivalente Behandlung in der Erwachsenenpsychiatrie (29)","BGI";"30 - Kinder- und Jugendpsychiatrie","BGII";"307 - stationsäquivalente Behandlung in der Kinder- und Jugendpsychiatrie (30)","BGII";"31 - Psychosomatik","BGI";"","LEER";0,"Leer"},2,0)</f>
        <v>LEER</v>
      </c>
      <c r="AA2975" s="8" t="str">
        <f t="shared" si="411"/>
        <v>Stationen</v>
      </c>
    </row>
    <row r="2976" spans="2:27" ht="15" customHeight="1" x14ac:dyDescent="0.25">
      <c r="B2976" s="76" t="str">
        <f t="shared" si="413"/>
        <v>!!!</v>
      </c>
      <c r="C2976" s="310" t="str">
        <f>IF(LEN($E2976)&gt;0,VLOOKUP(TEXT($E2976,0),'Angaben Stationen'!$E$14:$V$215,17,0),"")</f>
        <v/>
      </c>
      <c r="D2976" s="254" t="str">
        <f>IF(LEN($E2976)&gt;0,VLOOKUP(TEXT($E2976,0),'Angaben Stationen'!$E$14:$V$215,18,0),"")</f>
        <v/>
      </c>
      <c r="E2976" s="344"/>
      <c r="F2976" s="256"/>
      <c r="G2976" s="256"/>
      <c r="H2976" s="307"/>
      <c r="I2976" s="183"/>
      <c r="R2976" s="8">
        <f t="shared" si="406"/>
        <v>0</v>
      </c>
      <c r="S2976" s="8">
        <f>VLOOKUP($D2976,{"29 - Psychiatrie (Erwachsene)",1;"30 - Kinder- und Jugendpsychiatrie",1;"297 - stationsäquivalente Behandlung in der Erwachsenenpsychiatrie (29)",1;"307 - stationsäquivalente Behandlung in der Kinder- und Jugendpsychiatrie (30)",1;"31 - Psychosomatik",1;"",0;0,0},2,0)</f>
        <v>0</v>
      </c>
      <c r="T2976" s="8">
        <f t="shared" si="412"/>
        <v>0</v>
      </c>
      <c r="U2976" s="8">
        <f t="shared" si="414"/>
        <v>0</v>
      </c>
      <c r="V2976" s="8">
        <f t="shared" si="407"/>
        <v>0</v>
      </c>
      <c r="W2976" s="8">
        <f t="shared" si="408"/>
        <v>0</v>
      </c>
      <c r="X2976" s="8">
        <f t="shared" si="409"/>
        <v>0</v>
      </c>
      <c r="Y2976" s="8" t="str">
        <f t="shared" si="410"/>
        <v/>
      </c>
      <c r="Z2976" s="8" t="str">
        <f>VLOOKUP($D2976,{"29 - Psychiatrie (Erwachsene)","BGI";"297 - stationsäquivalente Behandlung in der Erwachsenenpsychiatrie (29)","BGI";"30 - Kinder- und Jugendpsychiatrie","BGII";"307 - stationsäquivalente Behandlung in der Kinder- und Jugendpsychiatrie (30)","BGII";"31 - Psychosomatik","BGI";"","LEER";0,"Leer"},2,0)</f>
        <v>LEER</v>
      </c>
      <c r="AA2976" s="8" t="str">
        <f t="shared" si="411"/>
        <v>Stationen</v>
      </c>
    </row>
    <row r="2977" spans="2:27" ht="15" customHeight="1" x14ac:dyDescent="0.25">
      <c r="B2977" s="76" t="str">
        <f t="shared" si="413"/>
        <v>!!!</v>
      </c>
      <c r="C2977" s="310" t="str">
        <f>IF(LEN($E2977)&gt;0,VLOOKUP(TEXT($E2977,0),'Angaben Stationen'!$E$14:$V$215,17,0),"")</f>
        <v/>
      </c>
      <c r="D2977" s="254" t="str">
        <f>IF(LEN($E2977)&gt;0,VLOOKUP(TEXT($E2977,0),'Angaben Stationen'!$E$14:$V$215,18,0),"")</f>
        <v/>
      </c>
      <c r="E2977" s="344"/>
      <c r="F2977" s="256"/>
      <c r="G2977" s="256"/>
      <c r="H2977" s="307"/>
      <c r="I2977" s="183"/>
      <c r="R2977" s="8">
        <f t="shared" si="406"/>
        <v>0</v>
      </c>
      <c r="S2977" s="8">
        <f>VLOOKUP($D2977,{"29 - Psychiatrie (Erwachsene)",1;"30 - Kinder- und Jugendpsychiatrie",1;"297 - stationsäquivalente Behandlung in der Erwachsenenpsychiatrie (29)",1;"307 - stationsäquivalente Behandlung in der Kinder- und Jugendpsychiatrie (30)",1;"31 - Psychosomatik",1;"",0;0,0},2,0)</f>
        <v>0</v>
      </c>
      <c r="T2977" s="8">
        <f t="shared" si="412"/>
        <v>0</v>
      </c>
      <c r="U2977" s="8">
        <f t="shared" si="414"/>
        <v>0</v>
      </c>
      <c r="V2977" s="8">
        <f t="shared" si="407"/>
        <v>0</v>
      </c>
      <c r="W2977" s="8">
        <f t="shared" si="408"/>
        <v>0</v>
      </c>
      <c r="X2977" s="8">
        <f t="shared" si="409"/>
        <v>0</v>
      </c>
      <c r="Y2977" s="8" t="str">
        <f t="shared" si="410"/>
        <v/>
      </c>
      <c r="Z2977" s="8" t="str">
        <f>VLOOKUP($D2977,{"29 - Psychiatrie (Erwachsene)","BGI";"297 - stationsäquivalente Behandlung in der Erwachsenenpsychiatrie (29)","BGI";"30 - Kinder- und Jugendpsychiatrie","BGII";"307 - stationsäquivalente Behandlung in der Kinder- und Jugendpsychiatrie (30)","BGII";"31 - Psychosomatik","BGI";"","LEER";0,"Leer"},2,0)</f>
        <v>LEER</v>
      </c>
      <c r="AA2977" s="8" t="str">
        <f t="shared" si="411"/>
        <v>Stationen</v>
      </c>
    </row>
    <row r="2978" spans="2:27" ht="15" customHeight="1" x14ac:dyDescent="0.25">
      <c r="B2978" s="76" t="str">
        <f t="shared" si="413"/>
        <v>!!!</v>
      </c>
      <c r="C2978" s="310" t="str">
        <f>IF(LEN($E2978)&gt;0,VLOOKUP(TEXT($E2978,0),'Angaben Stationen'!$E$14:$V$215,17,0),"")</f>
        <v/>
      </c>
      <c r="D2978" s="254" t="str">
        <f>IF(LEN($E2978)&gt;0,VLOOKUP(TEXT($E2978,0),'Angaben Stationen'!$E$14:$V$215,18,0),"")</f>
        <v/>
      </c>
      <c r="E2978" s="344"/>
      <c r="F2978" s="256"/>
      <c r="G2978" s="256"/>
      <c r="H2978" s="307"/>
      <c r="I2978" s="183"/>
      <c r="R2978" s="8">
        <f t="shared" ref="R2978:R3041" si="415">IF(LEN(B2978)&gt;0,0,1)</f>
        <v>0</v>
      </c>
      <c r="S2978" s="8">
        <f>VLOOKUP($D2978,{"29 - Psychiatrie (Erwachsene)",1;"30 - Kinder- und Jugendpsychiatrie",1;"297 - stationsäquivalente Behandlung in der Erwachsenenpsychiatrie (29)",1;"307 - stationsäquivalente Behandlung in der Kinder- und Jugendpsychiatrie (30)",1;"31 - Psychosomatik",1;"",0;0,0},2,0)</f>
        <v>0</v>
      </c>
      <c r="T2978" s="8">
        <f t="shared" si="412"/>
        <v>0</v>
      </c>
      <c r="U2978" s="8">
        <f t="shared" si="414"/>
        <v>0</v>
      </c>
      <c r="V2978" s="8">
        <f t="shared" ref="V2978:V3041" si="416">IF(VALUE($F2978)&gt;0,1,0)</f>
        <v>0</v>
      </c>
      <c r="W2978" s="8">
        <f t="shared" ref="W2978:W3041" si="417">IF(LEN($G2978)&gt;0,1,0)</f>
        <v>0</v>
      </c>
      <c r="X2978" s="8">
        <f t="shared" ref="X2978:X3041" si="418">IF(LEN($H2978)&gt;0,1,0)</f>
        <v>0</v>
      </c>
      <c r="Y2978" s="8" t="str">
        <f t="shared" ref="Y2978:Y3041" si="419">IF($D2978&lt;&gt;"","MonatII","")</f>
        <v/>
      </c>
      <c r="Z2978" s="8" t="str">
        <f>VLOOKUP($D2978,{"29 - Psychiatrie (Erwachsene)","BGI";"297 - stationsäquivalente Behandlung in der Erwachsenenpsychiatrie (29)","BGI";"30 - Kinder- und Jugendpsychiatrie","BGII";"307 - stationsäquivalente Behandlung in der Kinder- und Jugendpsychiatrie (30)","BGII";"31 - Psychosomatik","BGI";"","LEER";0,"Leer"},2,0)</f>
        <v>LEER</v>
      </c>
      <c r="AA2978" s="8" t="str">
        <f t="shared" ref="AA2978:AA3041" si="420">"Stationen"</f>
        <v>Stationen</v>
      </c>
    </row>
    <row r="2979" spans="2:27" ht="15" customHeight="1" x14ac:dyDescent="0.25">
      <c r="B2979" s="76" t="str">
        <f t="shared" si="413"/>
        <v>!!!</v>
      </c>
      <c r="C2979" s="310" t="str">
        <f>IF(LEN($E2979)&gt;0,VLOOKUP(TEXT($E2979,0),'Angaben Stationen'!$E$14:$V$215,17,0),"")</f>
        <v/>
      </c>
      <c r="D2979" s="254" t="str">
        <f>IF(LEN($E2979)&gt;0,VLOOKUP(TEXT($E2979,0),'Angaben Stationen'!$E$14:$V$215,18,0),"")</f>
        <v/>
      </c>
      <c r="E2979" s="344"/>
      <c r="F2979" s="256"/>
      <c r="G2979" s="256"/>
      <c r="H2979" s="307"/>
      <c r="I2979" s="183"/>
      <c r="R2979" s="8">
        <f t="shared" si="415"/>
        <v>0</v>
      </c>
      <c r="S2979" s="8">
        <f>VLOOKUP($D2979,{"29 - Psychiatrie (Erwachsene)",1;"30 - Kinder- und Jugendpsychiatrie",1;"297 - stationsäquivalente Behandlung in der Erwachsenenpsychiatrie (29)",1;"307 - stationsäquivalente Behandlung in der Kinder- und Jugendpsychiatrie (30)",1;"31 - Psychosomatik",1;"",0;0,0},2,0)</f>
        <v>0</v>
      </c>
      <c r="T2979" s="8">
        <f t="shared" si="412"/>
        <v>0</v>
      </c>
      <c r="U2979" s="8">
        <f t="shared" si="414"/>
        <v>0</v>
      </c>
      <c r="V2979" s="8">
        <f t="shared" si="416"/>
        <v>0</v>
      </c>
      <c r="W2979" s="8">
        <f t="shared" si="417"/>
        <v>0</v>
      </c>
      <c r="X2979" s="8">
        <f t="shared" si="418"/>
        <v>0</v>
      </c>
      <c r="Y2979" s="8" t="str">
        <f t="shared" si="419"/>
        <v/>
      </c>
      <c r="Z2979" s="8" t="str">
        <f>VLOOKUP($D2979,{"29 - Psychiatrie (Erwachsene)","BGI";"297 - stationsäquivalente Behandlung in der Erwachsenenpsychiatrie (29)","BGI";"30 - Kinder- und Jugendpsychiatrie","BGII";"307 - stationsäquivalente Behandlung in der Kinder- und Jugendpsychiatrie (30)","BGII";"31 - Psychosomatik","BGI";"","LEER";0,"Leer"},2,0)</f>
        <v>LEER</v>
      </c>
      <c r="AA2979" s="8" t="str">
        <f t="shared" si="420"/>
        <v>Stationen</v>
      </c>
    </row>
    <row r="2980" spans="2:27" ht="15" customHeight="1" x14ac:dyDescent="0.25">
      <c r="B2980" s="76" t="str">
        <f t="shared" si="413"/>
        <v>!!!</v>
      </c>
      <c r="C2980" s="310" t="str">
        <f>IF(LEN($E2980)&gt;0,VLOOKUP(TEXT($E2980,0),'Angaben Stationen'!$E$14:$V$215,17,0),"")</f>
        <v/>
      </c>
      <c r="D2980" s="254" t="str">
        <f>IF(LEN($E2980)&gt;0,VLOOKUP(TEXT($E2980,0),'Angaben Stationen'!$E$14:$V$215,18,0),"")</f>
        <v/>
      </c>
      <c r="E2980" s="344"/>
      <c r="F2980" s="256"/>
      <c r="G2980" s="256"/>
      <c r="H2980" s="307"/>
      <c r="I2980" s="183"/>
      <c r="R2980" s="8">
        <f t="shared" si="415"/>
        <v>0</v>
      </c>
      <c r="S2980" s="8">
        <f>VLOOKUP($D2980,{"29 - Psychiatrie (Erwachsene)",1;"30 - Kinder- und Jugendpsychiatrie",1;"297 - stationsäquivalente Behandlung in der Erwachsenenpsychiatrie (29)",1;"307 - stationsäquivalente Behandlung in der Kinder- und Jugendpsychiatrie (30)",1;"31 - Psychosomatik",1;"",0;0,0},2,0)</f>
        <v>0</v>
      </c>
      <c r="T2980" s="8">
        <f t="shared" si="412"/>
        <v>0</v>
      </c>
      <c r="U2980" s="8">
        <f t="shared" si="414"/>
        <v>0</v>
      </c>
      <c r="V2980" s="8">
        <f t="shared" si="416"/>
        <v>0</v>
      </c>
      <c r="W2980" s="8">
        <f t="shared" si="417"/>
        <v>0</v>
      </c>
      <c r="X2980" s="8">
        <f t="shared" si="418"/>
        <v>0</v>
      </c>
      <c r="Y2980" s="8" t="str">
        <f t="shared" si="419"/>
        <v/>
      </c>
      <c r="Z2980" s="8" t="str">
        <f>VLOOKUP($D2980,{"29 - Psychiatrie (Erwachsene)","BGI";"297 - stationsäquivalente Behandlung in der Erwachsenenpsychiatrie (29)","BGI";"30 - Kinder- und Jugendpsychiatrie","BGII";"307 - stationsäquivalente Behandlung in der Kinder- und Jugendpsychiatrie (30)","BGII";"31 - Psychosomatik","BGI";"","LEER";0,"Leer"},2,0)</f>
        <v>LEER</v>
      </c>
      <c r="AA2980" s="8" t="str">
        <f t="shared" si="420"/>
        <v>Stationen</v>
      </c>
    </row>
    <row r="2981" spans="2:27" ht="15" customHeight="1" x14ac:dyDescent="0.25">
      <c r="B2981" s="76" t="str">
        <f t="shared" si="413"/>
        <v>!!!</v>
      </c>
      <c r="C2981" s="310" t="str">
        <f>IF(LEN($E2981)&gt;0,VLOOKUP(TEXT($E2981,0),'Angaben Stationen'!$E$14:$V$215,17,0),"")</f>
        <v/>
      </c>
      <c r="D2981" s="254" t="str">
        <f>IF(LEN($E2981)&gt;0,VLOOKUP(TEXT($E2981,0),'Angaben Stationen'!$E$14:$V$215,18,0),"")</f>
        <v/>
      </c>
      <c r="E2981" s="344"/>
      <c r="F2981" s="256"/>
      <c r="G2981" s="256"/>
      <c r="H2981" s="307"/>
      <c r="I2981" s="183"/>
      <c r="R2981" s="8">
        <f t="shared" si="415"/>
        <v>0</v>
      </c>
      <c r="S2981" s="8">
        <f>VLOOKUP($D2981,{"29 - Psychiatrie (Erwachsene)",1;"30 - Kinder- und Jugendpsychiatrie",1;"297 - stationsäquivalente Behandlung in der Erwachsenenpsychiatrie (29)",1;"307 - stationsäquivalente Behandlung in der Kinder- und Jugendpsychiatrie (30)",1;"31 - Psychosomatik",1;"",0;0,0},2,0)</f>
        <v>0</v>
      </c>
      <c r="T2981" s="8">
        <f t="shared" si="412"/>
        <v>0</v>
      </c>
      <c r="U2981" s="8">
        <f t="shared" si="414"/>
        <v>0</v>
      </c>
      <c r="V2981" s="8">
        <f t="shared" si="416"/>
        <v>0</v>
      </c>
      <c r="W2981" s="8">
        <f t="shared" si="417"/>
        <v>0</v>
      </c>
      <c r="X2981" s="8">
        <f t="shared" si="418"/>
        <v>0</v>
      </c>
      <c r="Y2981" s="8" t="str">
        <f t="shared" si="419"/>
        <v/>
      </c>
      <c r="Z2981" s="8" t="str">
        <f>VLOOKUP($D2981,{"29 - Psychiatrie (Erwachsene)","BGI";"297 - stationsäquivalente Behandlung in der Erwachsenenpsychiatrie (29)","BGI";"30 - Kinder- und Jugendpsychiatrie","BGII";"307 - stationsäquivalente Behandlung in der Kinder- und Jugendpsychiatrie (30)","BGII";"31 - Psychosomatik","BGI";"","LEER";0,"Leer"},2,0)</f>
        <v>LEER</v>
      </c>
      <c r="AA2981" s="8" t="str">
        <f t="shared" si="420"/>
        <v>Stationen</v>
      </c>
    </row>
    <row r="2982" spans="2:27" ht="15" customHeight="1" x14ac:dyDescent="0.25">
      <c r="B2982" s="76" t="str">
        <f t="shared" si="413"/>
        <v>!!!</v>
      </c>
      <c r="C2982" s="310" t="str">
        <f>IF(LEN($E2982)&gt;0,VLOOKUP(TEXT($E2982,0),'Angaben Stationen'!$E$14:$V$215,17,0),"")</f>
        <v/>
      </c>
      <c r="D2982" s="254" t="str">
        <f>IF(LEN($E2982)&gt;0,VLOOKUP(TEXT($E2982,0),'Angaben Stationen'!$E$14:$V$215,18,0),"")</f>
        <v/>
      </c>
      <c r="E2982" s="344"/>
      <c r="F2982" s="256"/>
      <c r="G2982" s="256"/>
      <c r="H2982" s="307"/>
      <c r="I2982" s="183"/>
      <c r="R2982" s="8">
        <f t="shared" si="415"/>
        <v>0</v>
      </c>
      <c r="S2982" s="8">
        <f>VLOOKUP($D2982,{"29 - Psychiatrie (Erwachsene)",1;"30 - Kinder- und Jugendpsychiatrie",1;"297 - stationsäquivalente Behandlung in der Erwachsenenpsychiatrie (29)",1;"307 - stationsäquivalente Behandlung in der Kinder- und Jugendpsychiatrie (30)",1;"31 - Psychosomatik",1;"",0;0,0},2,0)</f>
        <v>0</v>
      </c>
      <c r="T2982" s="8">
        <f t="shared" ref="T2982:T3045" si="421">IF(LEN($C2982)&gt;0,1,0)</f>
        <v>0</v>
      </c>
      <c r="U2982" s="8">
        <f t="shared" si="414"/>
        <v>0</v>
      </c>
      <c r="V2982" s="8">
        <f t="shared" si="416"/>
        <v>0</v>
      </c>
      <c r="W2982" s="8">
        <f t="shared" si="417"/>
        <v>0</v>
      </c>
      <c r="X2982" s="8">
        <f t="shared" si="418"/>
        <v>0</v>
      </c>
      <c r="Y2982" s="8" t="str">
        <f t="shared" si="419"/>
        <v/>
      </c>
      <c r="Z2982" s="8" t="str">
        <f>VLOOKUP($D2982,{"29 - Psychiatrie (Erwachsene)","BGI";"297 - stationsäquivalente Behandlung in der Erwachsenenpsychiatrie (29)","BGI";"30 - Kinder- und Jugendpsychiatrie","BGII";"307 - stationsäquivalente Behandlung in der Kinder- und Jugendpsychiatrie (30)","BGII";"31 - Psychosomatik","BGI";"","LEER";0,"Leer"},2,0)</f>
        <v>LEER</v>
      </c>
      <c r="AA2982" s="8" t="str">
        <f t="shared" si="420"/>
        <v>Stationen</v>
      </c>
    </row>
    <row r="2983" spans="2:27" ht="15" customHeight="1" x14ac:dyDescent="0.25">
      <c r="B2983" s="76" t="str">
        <f t="shared" si="413"/>
        <v>!!!</v>
      </c>
      <c r="C2983" s="310" t="str">
        <f>IF(LEN($E2983)&gt;0,VLOOKUP(TEXT($E2983,0),'Angaben Stationen'!$E$14:$V$215,17,0),"")</f>
        <v/>
      </c>
      <c r="D2983" s="254" t="str">
        <f>IF(LEN($E2983)&gt;0,VLOOKUP(TEXT($E2983,0),'Angaben Stationen'!$E$14:$V$215,18,0),"")</f>
        <v/>
      </c>
      <c r="E2983" s="344"/>
      <c r="F2983" s="256"/>
      <c r="G2983" s="256"/>
      <c r="H2983" s="307"/>
      <c r="I2983" s="183"/>
      <c r="R2983" s="8">
        <f t="shared" si="415"/>
        <v>0</v>
      </c>
      <c r="S2983" s="8">
        <f>VLOOKUP($D2983,{"29 - Psychiatrie (Erwachsene)",1;"30 - Kinder- und Jugendpsychiatrie",1;"297 - stationsäquivalente Behandlung in der Erwachsenenpsychiatrie (29)",1;"307 - stationsäquivalente Behandlung in der Kinder- und Jugendpsychiatrie (30)",1;"31 - Psychosomatik",1;"",0;0,0},2,0)</f>
        <v>0</v>
      </c>
      <c r="T2983" s="8">
        <f t="shared" si="421"/>
        <v>0</v>
      </c>
      <c r="U2983" s="8">
        <f t="shared" si="414"/>
        <v>0</v>
      </c>
      <c r="V2983" s="8">
        <f t="shared" si="416"/>
        <v>0</v>
      </c>
      <c r="W2983" s="8">
        <f t="shared" si="417"/>
        <v>0</v>
      </c>
      <c r="X2983" s="8">
        <f t="shared" si="418"/>
        <v>0</v>
      </c>
      <c r="Y2983" s="8" t="str">
        <f t="shared" si="419"/>
        <v/>
      </c>
      <c r="Z2983" s="8" t="str">
        <f>VLOOKUP($D2983,{"29 - Psychiatrie (Erwachsene)","BGI";"297 - stationsäquivalente Behandlung in der Erwachsenenpsychiatrie (29)","BGI";"30 - Kinder- und Jugendpsychiatrie","BGII";"307 - stationsäquivalente Behandlung in der Kinder- und Jugendpsychiatrie (30)","BGII";"31 - Psychosomatik","BGI";"","LEER";0,"Leer"},2,0)</f>
        <v>LEER</v>
      </c>
      <c r="AA2983" s="8" t="str">
        <f t="shared" si="420"/>
        <v>Stationen</v>
      </c>
    </row>
    <row r="2984" spans="2:27" ht="15" customHeight="1" x14ac:dyDescent="0.25">
      <c r="B2984" s="76" t="str">
        <f t="shared" si="413"/>
        <v>!!!</v>
      </c>
      <c r="C2984" s="310" t="str">
        <f>IF(LEN($E2984)&gt;0,VLOOKUP(TEXT($E2984,0),'Angaben Stationen'!$E$14:$V$215,17,0),"")</f>
        <v/>
      </c>
      <c r="D2984" s="254" t="str">
        <f>IF(LEN($E2984)&gt;0,VLOOKUP(TEXT($E2984,0),'Angaben Stationen'!$E$14:$V$215,18,0),"")</f>
        <v/>
      </c>
      <c r="E2984" s="344"/>
      <c r="F2984" s="256"/>
      <c r="G2984" s="256"/>
      <c r="H2984" s="307"/>
      <c r="I2984" s="183"/>
      <c r="R2984" s="8">
        <f t="shared" si="415"/>
        <v>0</v>
      </c>
      <c r="S2984" s="8">
        <f>VLOOKUP($D2984,{"29 - Psychiatrie (Erwachsene)",1;"30 - Kinder- und Jugendpsychiatrie",1;"297 - stationsäquivalente Behandlung in der Erwachsenenpsychiatrie (29)",1;"307 - stationsäquivalente Behandlung in der Kinder- und Jugendpsychiatrie (30)",1;"31 - Psychosomatik",1;"",0;0,0},2,0)</f>
        <v>0</v>
      </c>
      <c r="T2984" s="8">
        <f t="shared" si="421"/>
        <v>0</v>
      </c>
      <c r="U2984" s="8">
        <f t="shared" si="414"/>
        <v>0</v>
      </c>
      <c r="V2984" s="8">
        <f t="shared" si="416"/>
        <v>0</v>
      </c>
      <c r="W2984" s="8">
        <f t="shared" si="417"/>
        <v>0</v>
      </c>
      <c r="X2984" s="8">
        <f t="shared" si="418"/>
        <v>0</v>
      </c>
      <c r="Y2984" s="8" t="str">
        <f t="shared" si="419"/>
        <v/>
      </c>
      <c r="Z2984" s="8" t="str">
        <f>VLOOKUP($D2984,{"29 - Psychiatrie (Erwachsene)","BGI";"297 - stationsäquivalente Behandlung in der Erwachsenenpsychiatrie (29)","BGI";"30 - Kinder- und Jugendpsychiatrie","BGII";"307 - stationsäquivalente Behandlung in der Kinder- und Jugendpsychiatrie (30)","BGII";"31 - Psychosomatik","BGI";"","LEER";0,"Leer"},2,0)</f>
        <v>LEER</v>
      </c>
      <c r="AA2984" s="8" t="str">
        <f t="shared" si="420"/>
        <v>Stationen</v>
      </c>
    </row>
    <row r="2985" spans="2:27" ht="15" customHeight="1" x14ac:dyDescent="0.25">
      <c r="B2985" s="76" t="str">
        <f t="shared" si="413"/>
        <v>!!!</v>
      </c>
      <c r="C2985" s="310" t="str">
        <f>IF(LEN($E2985)&gt;0,VLOOKUP(TEXT($E2985,0),'Angaben Stationen'!$E$14:$V$215,17,0),"")</f>
        <v/>
      </c>
      <c r="D2985" s="254" t="str">
        <f>IF(LEN($E2985)&gt;0,VLOOKUP(TEXT($E2985,0),'Angaben Stationen'!$E$14:$V$215,18,0),"")</f>
        <v/>
      </c>
      <c r="E2985" s="344"/>
      <c r="F2985" s="256"/>
      <c r="G2985" s="256"/>
      <c r="H2985" s="307"/>
      <c r="I2985" s="183"/>
      <c r="R2985" s="8">
        <f t="shared" si="415"/>
        <v>0</v>
      </c>
      <c r="S2985" s="8">
        <f>VLOOKUP($D2985,{"29 - Psychiatrie (Erwachsene)",1;"30 - Kinder- und Jugendpsychiatrie",1;"297 - stationsäquivalente Behandlung in der Erwachsenenpsychiatrie (29)",1;"307 - stationsäquivalente Behandlung in der Kinder- und Jugendpsychiatrie (30)",1;"31 - Psychosomatik",1;"",0;0,0},2,0)</f>
        <v>0</v>
      </c>
      <c r="T2985" s="8">
        <f t="shared" si="421"/>
        <v>0</v>
      </c>
      <c r="U2985" s="8">
        <f t="shared" si="414"/>
        <v>0</v>
      </c>
      <c r="V2985" s="8">
        <f t="shared" si="416"/>
        <v>0</v>
      </c>
      <c r="W2985" s="8">
        <f t="shared" si="417"/>
        <v>0</v>
      </c>
      <c r="X2985" s="8">
        <f t="shared" si="418"/>
        <v>0</v>
      </c>
      <c r="Y2985" s="8" t="str">
        <f t="shared" si="419"/>
        <v/>
      </c>
      <c r="Z2985" s="8" t="str">
        <f>VLOOKUP($D2985,{"29 - Psychiatrie (Erwachsene)","BGI";"297 - stationsäquivalente Behandlung in der Erwachsenenpsychiatrie (29)","BGI";"30 - Kinder- und Jugendpsychiatrie","BGII";"307 - stationsäquivalente Behandlung in der Kinder- und Jugendpsychiatrie (30)","BGII";"31 - Psychosomatik","BGI";"","LEER";0,"Leer"},2,0)</f>
        <v>LEER</v>
      </c>
      <c r="AA2985" s="8" t="str">
        <f t="shared" si="420"/>
        <v>Stationen</v>
      </c>
    </row>
    <row r="2986" spans="2:27" ht="15" customHeight="1" x14ac:dyDescent="0.25">
      <c r="B2986" s="76" t="str">
        <f t="shared" si="413"/>
        <v>!!!</v>
      </c>
      <c r="C2986" s="310" t="str">
        <f>IF(LEN($E2986)&gt;0,VLOOKUP(TEXT($E2986,0),'Angaben Stationen'!$E$14:$V$215,17,0),"")</f>
        <v/>
      </c>
      <c r="D2986" s="254" t="str">
        <f>IF(LEN($E2986)&gt;0,VLOOKUP(TEXT($E2986,0),'Angaben Stationen'!$E$14:$V$215,18,0),"")</f>
        <v/>
      </c>
      <c r="E2986" s="344"/>
      <c r="F2986" s="256"/>
      <c r="G2986" s="256"/>
      <c r="H2986" s="307"/>
      <c r="I2986" s="183"/>
      <c r="R2986" s="8">
        <f t="shared" si="415"/>
        <v>0</v>
      </c>
      <c r="S2986" s="8">
        <f>VLOOKUP($D2986,{"29 - Psychiatrie (Erwachsene)",1;"30 - Kinder- und Jugendpsychiatrie",1;"297 - stationsäquivalente Behandlung in der Erwachsenenpsychiatrie (29)",1;"307 - stationsäquivalente Behandlung in der Kinder- und Jugendpsychiatrie (30)",1;"31 - Psychosomatik",1;"",0;0,0},2,0)</f>
        <v>0</v>
      </c>
      <c r="T2986" s="8">
        <f t="shared" si="421"/>
        <v>0</v>
      </c>
      <c r="U2986" s="8">
        <f t="shared" si="414"/>
        <v>0</v>
      </c>
      <c r="V2986" s="8">
        <f t="shared" si="416"/>
        <v>0</v>
      </c>
      <c r="W2986" s="8">
        <f t="shared" si="417"/>
        <v>0</v>
      </c>
      <c r="X2986" s="8">
        <f t="shared" si="418"/>
        <v>0</v>
      </c>
      <c r="Y2986" s="8" t="str">
        <f t="shared" si="419"/>
        <v/>
      </c>
      <c r="Z2986" s="8" t="str">
        <f>VLOOKUP($D2986,{"29 - Psychiatrie (Erwachsene)","BGI";"297 - stationsäquivalente Behandlung in der Erwachsenenpsychiatrie (29)","BGI";"30 - Kinder- und Jugendpsychiatrie","BGII";"307 - stationsäquivalente Behandlung in der Kinder- und Jugendpsychiatrie (30)","BGII";"31 - Psychosomatik","BGI";"","LEER";0,"Leer"},2,0)</f>
        <v>LEER</v>
      </c>
      <c r="AA2986" s="8" t="str">
        <f t="shared" si="420"/>
        <v>Stationen</v>
      </c>
    </row>
    <row r="2987" spans="2:27" ht="15" customHeight="1" x14ac:dyDescent="0.25">
      <c r="B2987" s="76" t="str">
        <f t="shared" si="413"/>
        <v>!!!</v>
      </c>
      <c r="C2987" s="310" t="str">
        <f>IF(LEN($E2987)&gt;0,VLOOKUP(TEXT($E2987,0),'Angaben Stationen'!$E$14:$V$215,17,0),"")</f>
        <v/>
      </c>
      <c r="D2987" s="254" t="str">
        <f>IF(LEN($E2987)&gt;0,VLOOKUP(TEXT($E2987,0),'Angaben Stationen'!$E$14:$V$215,18,0),"")</f>
        <v/>
      </c>
      <c r="E2987" s="344"/>
      <c r="F2987" s="256"/>
      <c r="G2987" s="256"/>
      <c r="H2987" s="307"/>
      <c r="I2987" s="183"/>
      <c r="R2987" s="8">
        <f t="shared" si="415"/>
        <v>0</v>
      </c>
      <c r="S2987" s="8">
        <f>VLOOKUP($D2987,{"29 - Psychiatrie (Erwachsene)",1;"30 - Kinder- und Jugendpsychiatrie",1;"297 - stationsäquivalente Behandlung in der Erwachsenenpsychiatrie (29)",1;"307 - stationsäquivalente Behandlung in der Kinder- und Jugendpsychiatrie (30)",1;"31 - Psychosomatik",1;"",0;0,0},2,0)</f>
        <v>0</v>
      </c>
      <c r="T2987" s="8">
        <f t="shared" si="421"/>
        <v>0</v>
      </c>
      <c r="U2987" s="8">
        <f t="shared" si="414"/>
        <v>0</v>
      </c>
      <c r="V2987" s="8">
        <f t="shared" si="416"/>
        <v>0</v>
      </c>
      <c r="W2987" s="8">
        <f t="shared" si="417"/>
        <v>0</v>
      </c>
      <c r="X2987" s="8">
        <f t="shared" si="418"/>
        <v>0</v>
      </c>
      <c r="Y2987" s="8" t="str">
        <f t="shared" si="419"/>
        <v/>
      </c>
      <c r="Z2987" s="8" t="str">
        <f>VLOOKUP($D2987,{"29 - Psychiatrie (Erwachsene)","BGI";"297 - stationsäquivalente Behandlung in der Erwachsenenpsychiatrie (29)","BGI";"30 - Kinder- und Jugendpsychiatrie","BGII";"307 - stationsäquivalente Behandlung in der Kinder- und Jugendpsychiatrie (30)","BGII";"31 - Psychosomatik","BGI";"","LEER";0,"Leer"},2,0)</f>
        <v>LEER</v>
      </c>
      <c r="AA2987" s="8" t="str">
        <f t="shared" si="420"/>
        <v>Stationen</v>
      </c>
    </row>
    <row r="2988" spans="2:27" ht="15" customHeight="1" x14ac:dyDescent="0.25">
      <c r="B2988" s="76" t="str">
        <f t="shared" si="413"/>
        <v>!!!</v>
      </c>
      <c r="C2988" s="310" t="str">
        <f>IF(LEN($E2988)&gt;0,VLOOKUP(TEXT($E2988,0),'Angaben Stationen'!$E$14:$V$215,17,0),"")</f>
        <v/>
      </c>
      <c r="D2988" s="254" t="str">
        <f>IF(LEN($E2988)&gt;0,VLOOKUP(TEXT($E2988,0),'Angaben Stationen'!$E$14:$V$215,18,0),"")</f>
        <v/>
      </c>
      <c r="E2988" s="344"/>
      <c r="F2988" s="256"/>
      <c r="G2988" s="256"/>
      <c r="H2988" s="307"/>
      <c r="I2988" s="183"/>
      <c r="R2988" s="8">
        <f t="shared" si="415"/>
        <v>0</v>
      </c>
      <c r="S2988" s="8">
        <f>VLOOKUP($D2988,{"29 - Psychiatrie (Erwachsene)",1;"30 - Kinder- und Jugendpsychiatrie",1;"297 - stationsäquivalente Behandlung in der Erwachsenenpsychiatrie (29)",1;"307 - stationsäquivalente Behandlung in der Kinder- und Jugendpsychiatrie (30)",1;"31 - Psychosomatik",1;"",0;0,0},2,0)</f>
        <v>0</v>
      </c>
      <c r="T2988" s="8">
        <f t="shared" si="421"/>
        <v>0</v>
      </c>
      <c r="U2988" s="8">
        <f t="shared" si="414"/>
        <v>0</v>
      </c>
      <c r="V2988" s="8">
        <f t="shared" si="416"/>
        <v>0</v>
      </c>
      <c r="W2988" s="8">
        <f t="shared" si="417"/>
        <v>0</v>
      </c>
      <c r="X2988" s="8">
        <f t="shared" si="418"/>
        <v>0</v>
      </c>
      <c r="Y2988" s="8" t="str">
        <f t="shared" si="419"/>
        <v/>
      </c>
      <c r="Z2988" s="8" t="str">
        <f>VLOOKUP($D2988,{"29 - Psychiatrie (Erwachsene)","BGI";"297 - stationsäquivalente Behandlung in der Erwachsenenpsychiatrie (29)","BGI";"30 - Kinder- und Jugendpsychiatrie","BGII";"307 - stationsäquivalente Behandlung in der Kinder- und Jugendpsychiatrie (30)","BGII";"31 - Psychosomatik","BGI";"","LEER";0,"Leer"},2,0)</f>
        <v>LEER</v>
      </c>
      <c r="AA2988" s="8" t="str">
        <f t="shared" si="420"/>
        <v>Stationen</v>
      </c>
    </row>
    <row r="2989" spans="2:27" ht="15" customHeight="1" x14ac:dyDescent="0.25">
      <c r="B2989" s="76" t="str">
        <f t="shared" si="413"/>
        <v>!!!</v>
      </c>
      <c r="C2989" s="310" t="str">
        <f>IF(LEN($E2989)&gt;0,VLOOKUP(TEXT($E2989,0),'Angaben Stationen'!$E$14:$V$215,17,0),"")</f>
        <v/>
      </c>
      <c r="D2989" s="254" t="str">
        <f>IF(LEN($E2989)&gt;0,VLOOKUP(TEXT($E2989,0),'Angaben Stationen'!$E$14:$V$215,18,0),"")</f>
        <v/>
      </c>
      <c r="E2989" s="344"/>
      <c r="F2989" s="256"/>
      <c r="G2989" s="256"/>
      <c r="H2989" s="307"/>
      <c r="I2989" s="183"/>
      <c r="R2989" s="8">
        <f t="shared" si="415"/>
        <v>0</v>
      </c>
      <c r="S2989" s="8">
        <f>VLOOKUP($D2989,{"29 - Psychiatrie (Erwachsene)",1;"30 - Kinder- und Jugendpsychiatrie",1;"297 - stationsäquivalente Behandlung in der Erwachsenenpsychiatrie (29)",1;"307 - stationsäquivalente Behandlung in der Kinder- und Jugendpsychiatrie (30)",1;"31 - Psychosomatik",1;"",0;0,0},2,0)</f>
        <v>0</v>
      </c>
      <c r="T2989" s="8">
        <f t="shared" si="421"/>
        <v>0</v>
      </c>
      <c r="U2989" s="8">
        <f t="shared" si="414"/>
        <v>0</v>
      </c>
      <c r="V2989" s="8">
        <f t="shared" si="416"/>
        <v>0</v>
      </c>
      <c r="W2989" s="8">
        <f t="shared" si="417"/>
        <v>0</v>
      </c>
      <c r="X2989" s="8">
        <f t="shared" si="418"/>
        <v>0</v>
      </c>
      <c r="Y2989" s="8" t="str">
        <f t="shared" si="419"/>
        <v/>
      </c>
      <c r="Z2989" s="8" t="str">
        <f>VLOOKUP($D2989,{"29 - Psychiatrie (Erwachsene)","BGI";"297 - stationsäquivalente Behandlung in der Erwachsenenpsychiatrie (29)","BGI";"30 - Kinder- und Jugendpsychiatrie","BGII";"307 - stationsäquivalente Behandlung in der Kinder- und Jugendpsychiatrie (30)","BGII";"31 - Psychosomatik","BGI";"","LEER";0,"Leer"},2,0)</f>
        <v>LEER</v>
      </c>
      <c r="AA2989" s="8" t="str">
        <f t="shared" si="420"/>
        <v>Stationen</v>
      </c>
    </row>
    <row r="2990" spans="2:27" ht="15" customHeight="1" x14ac:dyDescent="0.25">
      <c r="B2990" s="76" t="str">
        <f t="shared" si="413"/>
        <v>!!!</v>
      </c>
      <c r="C2990" s="310" t="str">
        <f>IF(LEN($E2990)&gt;0,VLOOKUP(TEXT($E2990,0),'Angaben Stationen'!$E$14:$V$215,17,0),"")</f>
        <v/>
      </c>
      <c r="D2990" s="254" t="str">
        <f>IF(LEN($E2990)&gt;0,VLOOKUP(TEXT($E2990,0),'Angaben Stationen'!$E$14:$V$215,18,0),"")</f>
        <v/>
      </c>
      <c r="E2990" s="344"/>
      <c r="F2990" s="256"/>
      <c r="G2990" s="256"/>
      <c r="H2990" s="307"/>
      <c r="I2990" s="183"/>
      <c r="R2990" s="8">
        <f t="shared" si="415"/>
        <v>0</v>
      </c>
      <c r="S2990" s="8">
        <f>VLOOKUP($D2990,{"29 - Psychiatrie (Erwachsene)",1;"30 - Kinder- und Jugendpsychiatrie",1;"297 - stationsäquivalente Behandlung in der Erwachsenenpsychiatrie (29)",1;"307 - stationsäquivalente Behandlung in der Kinder- und Jugendpsychiatrie (30)",1;"31 - Psychosomatik",1;"",0;0,0},2,0)</f>
        <v>0</v>
      </c>
      <c r="T2990" s="8">
        <f t="shared" si="421"/>
        <v>0</v>
      </c>
      <c r="U2990" s="8">
        <f t="shared" si="414"/>
        <v>0</v>
      </c>
      <c r="V2990" s="8">
        <f t="shared" si="416"/>
        <v>0</v>
      </c>
      <c r="W2990" s="8">
        <f t="shared" si="417"/>
        <v>0</v>
      </c>
      <c r="X2990" s="8">
        <f t="shared" si="418"/>
        <v>0</v>
      </c>
      <c r="Y2990" s="8" t="str">
        <f t="shared" si="419"/>
        <v/>
      </c>
      <c r="Z2990" s="8" t="str">
        <f>VLOOKUP($D2990,{"29 - Psychiatrie (Erwachsene)","BGI";"297 - stationsäquivalente Behandlung in der Erwachsenenpsychiatrie (29)","BGI";"30 - Kinder- und Jugendpsychiatrie","BGII";"307 - stationsäquivalente Behandlung in der Kinder- und Jugendpsychiatrie (30)","BGII";"31 - Psychosomatik","BGI";"","LEER";0,"Leer"},2,0)</f>
        <v>LEER</v>
      </c>
      <c r="AA2990" s="8" t="str">
        <f t="shared" si="420"/>
        <v>Stationen</v>
      </c>
    </row>
    <row r="2991" spans="2:27" ht="15" customHeight="1" x14ac:dyDescent="0.25">
      <c r="B2991" s="76" t="str">
        <f t="shared" si="413"/>
        <v>!!!</v>
      </c>
      <c r="C2991" s="310" t="str">
        <f>IF(LEN($E2991)&gt;0,VLOOKUP(TEXT($E2991,0),'Angaben Stationen'!$E$14:$V$215,17,0),"")</f>
        <v/>
      </c>
      <c r="D2991" s="254" t="str">
        <f>IF(LEN($E2991)&gt;0,VLOOKUP(TEXT($E2991,0),'Angaben Stationen'!$E$14:$V$215,18,0),"")</f>
        <v/>
      </c>
      <c r="E2991" s="344"/>
      <c r="F2991" s="256"/>
      <c r="G2991" s="256"/>
      <c r="H2991" s="307"/>
      <c r="I2991" s="183"/>
      <c r="R2991" s="8">
        <f t="shared" si="415"/>
        <v>0</v>
      </c>
      <c r="S2991" s="8">
        <f>VLOOKUP($D2991,{"29 - Psychiatrie (Erwachsene)",1;"30 - Kinder- und Jugendpsychiatrie",1;"297 - stationsäquivalente Behandlung in der Erwachsenenpsychiatrie (29)",1;"307 - stationsäquivalente Behandlung in der Kinder- und Jugendpsychiatrie (30)",1;"31 - Psychosomatik",1;"",0;0,0},2,0)</f>
        <v>0</v>
      </c>
      <c r="T2991" s="8">
        <f t="shared" si="421"/>
        <v>0</v>
      </c>
      <c r="U2991" s="8">
        <f t="shared" si="414"/>
        <v>0</v>
      </c>
      <c r="V2991" s="8">
        <f t="shared" si="416"/>
        <v>0</v>
      </c>
      <c r="W2991" s="8">
        <f t="shared" si="417"/>
        <v>0</v>
      </c>
      <c r="X2991" s="8">
        <f t="shared" si="418"/>
        <v>0</v>
      </c>
      <c r="Y2991" s="8" t="str">
        <f t="shared" si="419"/>
        <v/>
      </c>
      <c r="Z2991" s="8" t="str">
        <f>VLOOKUP($D2991,{"29 - Psychiatrie (Erwachsene)","BGI";"297 - stationsäquivalente Behandlung in der Erwachsenenpsychiatrie (29)","BGI";"30 - Kinder- und Jugendpsychiatrie","BGII";"307 - stationsäquivalente Behandlung in der Kinder- und Jugendpsychiatrie (30)","BGII";"31 - Psychosomatik","BGI";"","LEER";0,"Leer"},2,0)</f>
        <v>LEER</v>
      </c>
      <c r="AA2991" s="8" t="str">
        <f t="shared" si="420"/>
        <v>Stationen</v>
      </c>
    </row>
    <row r="2992" spans="2:27" ht="15" customHeight="1" x14ac:dyDescent="0.25">
      <c r="B2992" s="76" t="str">
        <f t="shared" si="413"/>
        <v>!!!</v>
      </c>
      <c r="C2992" s="310" t="str">
        <f>IF(LEN($E2992)&gt;0,VLOOKUP(TEXT($E2992,0),'Angaben Stationen'!$E$14:$V$215,17,0),"")</f>
        <v/>
      </c>
      <c r="D2992" s="254" t="str">
        <f>IF(LEN($E2992)&gt;0,VLOOKUP(TEXT($E2992,0),'Angaben Stationen'!$E$14:$V$215,18,0),"")</f>
        <v/>
      </c>
      <c r="E2992" s="344"/>
      <c r="F2992" s="256"/>
      <c r="G2992" s="256"/>
      <c r="H2992" s="307"/>
      <c r="I2992" s="183"/>
      <c r="R2992" s="8">
        <f t="shared" si="415"/>
        <v>0</v>
      </c>
      <c r="S2992" s="8">
        <f>VLOOKUP($D2992,{"29 - Psychiatrie (Erwachsene)",1;"30 - Kinder- und Jugendpsychiatrie",1;"297 - stationsäquivalente Behandlung in der Erwachsenenpsychiatrie (29)",1;"307 - stationsäquivalente Behandlung in der Kinder- und Jugendpsychiatrie (30)",1;"31 - Psychosomatik",1;"",0;0,0},2,0)</f>
        <v>0</v>
      </c>
      <c r="T2992" s="8">
        <f t="shared" si="421"/>
        <v>0</v>
      </c>
      <c r="U2992" s="8">
        <f t="shared" si="414"/>
        <v>0</v>
      </c>
      <c r="V2992" s="8">
        <f t="shared" si="416"/>
        <v>0</v>
      </c>
      <c r="W2992" s="8">
        <f t="shared" si="417"/>
        <v>0</v>
      </c>
      <c r="X2992" s="8">
        <f t="shared" si="418"/>
        <v>0</v>
      </c>
      <c r="Y2992" s="8" t="str">
        <f t="shared" si="419"/>
        <v/>
      </c>
      <c r="Z2992" s="8" t="str">
        <f>VLOOKUP($D2992,{"29 - Psychiatrie (Erwachsene)","BGI";"297 - stationsäquivalente Behandlung in der Erwachsenenpsychiatrie (29)","BGI";"30 - Kinder- und Jugendpsychiatrie","BGII";"307 - stationsäquivalente Behandlung in der Kinder- und Jugendpsychiatrie (30)","BGII";"31 - Psychosomatik","BGI";"","LEER";0,"Leer"},2,0)</f>
        <v>LEER</v>
      </c>
      <c r="AA2992" s="8" t="str">
        <f t="shared" si="420"/>
        <v>Stationen</v>
      </c>
    </row>
    <row r="2993" spans="2:27" ht="15" customHeight="1" x14ac:dyDescent="0.25">
      <c r="B2993" s="76" t="str">
        <f t="shared" si="413"/>
        <v>!!!</v>
      </c>
      <c r="C2993" s="310" t="str">
        <f>IF(LEN($E2993)&gt;0,VLOOKUP(TEXT($E2993,0),'Angaben Stationen'!$E$14:$V$215,17,0),"")</f>
        <v/>
      </c>
      <c r="D2993" s="254" t="str">
        <f>IF(LEN($E2993)&gt;0,VLOOKUP(TEXT($E2993,0),'Angaben Stationen'!$E$14:$V$215,18,0),"")</f>
        <v/>
      </c>
      <c r="E2993" s="344"/>
      <c r="F2993" s="256"/>
      <c r="G2993" s="256"/>
      <c r="H2993" s="307"/>
      <c r="I2993" s="183"/>
      <c r="R2993" s="8">
        <f t="shared" si="415"/>
        <v>0</v>
      </c>
      <c r="S2993" s="8">
        <f>VLOOKUP($D2993,{"29 - Psychiatrie (Erwachsene)",1;"30 - Kinder- und Jugendpsychiatrie",1;"297 - stationsäquivalente Behandlung in der Erwachsenenpsychiatrie (29)",1;"307 - stationsäquivalente Behandlung in der Kinder- und Jugendpsychiatrie (30)",1;"31 - Psychosomatik",1;"",0;0,0},2,0)</f>
        <v>0</v>
      </c>
      <c r="T2993" s="8">
        <f t="shared" si="421"/>
        <v>0</v>
      </c>
      <c r="U2993" s="8">
        <f t="shared" si="414"/>
        <v>0</v>
      </c>
      <c r="V2993" s="8">
        <f t="shared" si="416"/>
        <v>0</v>
      </c>
      <c r="W2993" s="8">
        <f t="shared" si="417"/>
        <v>0</v>
      </c>
      <c r="X2993" s="8">
        <f t="shared" si="418"/>
        <v>0</v>
      </c>
      <c r="Y2993" s="8" t="str">
        <f t="shared" si="419"/>
        <v/>
      </c>
      <c r="Z2993" s="8" t="str">
        <f>VLOOKUP($D2993,{"29 - Psychiatrie (Erwachsene)","BGI";"297 - stationsäquivalente Behandlung in der Erwachsenenpsychiatrie (29)","BGI";"30 - Kinder- und Jugendpsychiatrie","BGII";"307 - stationsäquivalente Behandlung in der Kinder- und Jugendpsychiatrie (30)","BGII";"31 - Psychosomatik","BGI";"","LEER";0,"Leer"},2,0)</f>
        <v>LEER</v>
      </c>
      <c r="AA2993" s="8" t="str">
        <f t="shared" si="420"/>
        <v>Stationen</v>
      </c>
    </row>
    <row r="2994" spans="2:27" ht="15" customHeight="1" x14ac:dyDescent="0.25">
      <c r="B2994" s="76" t="str">
        <f t="shared" si="413"/>
        <v>!!!</v>
      </c>
      <c r="C2994" s="310" t="str">
        <f>IF(LEN($E2994)&gt;0,VLOOKUP(TEXT($E2994,0),'Angaben Stationen'!$E$14:$V$215,17,0),"")</f>
        <v/>
      </c>
      <c r="D2994" s="254" t="str">
        <f>IF(LEN($E2994)&gt;0,VLOOKUP(TEXT($E2994,0),'Angaben Stationen'!$E$14:$V$215,18,0),"")</f>
        <v/>
      </c>
      <c r="E2994" s="344"/>
      <c r="F2994" s="256"/>
      <c r="G2994" s="256"/>
      <c r="H2994" s="307"/>
      <c r="I2994" s="183"/>
      <c r="R2994" s="8">
        <f t="shared" si="415"/>
        <v>0</v>
      </c>
      <c r="S2994" s="8">
        <f>VLOOKUP($D2994,{"29 - Psychiatrie (Erwachsene)",1;"30 - Kinder- und Jugendpsychiatrie",1;"297 - stationsäquivalente Behandlung in der Erwachsenenpsychiatrie (29)",1;"307 - stationsäquivalente Behandlung in der Kinder- und Jugendpsychiatrie (30)",1;"31 - Psychosomatik",1;"",0;0,0},2,0)</f>
        <v>0</v>
      </c>
      <c r="T2994" s="8">
        <f t="shared" si="421"/>
        <v>0</v>
      </c>
      <c r="U2994" s="8">
        <f t="shared" si="414"/>
        <v>0</v>
      </c>
      <c r="V2994" s="8">
        <f t="shared" si="416"/>
        <v>0</v>
      </c>
      <c r="W2994" s="8">
        <f t="shared" si="417"/>
        <v>0</v>
      </c>
      <c r="X2994" s="8">
        <f t="shared" si="418"/>
        <v>0</v>
      </c>
      <c r="Y2994" s="8" t="str">
        <f t="shared" si="419"/>
        <v/>
      </c>
      <c r="Z2994" s="8" t="str">
        <f>VLOOKUP($D2994,{"29 - Psychiatrie (Erwachsene)","BGI";"297 - stationsäquivalente Behandlung in der Erwachsenenpsychiatrie (29)","BGI";"30 - Kinder- und Jugendpsychiatrie","BGII";"307 - stationsäquivalente Behandlung in der Kinder- und Jugendpsychiatrie (30)","BGII";"31 - Psychosomatik","BGI";"","LEER";0,"Leer"},2,0)</f>
        <v>LEER</v>
      </c>
      <c r="AA2994" s="8" t="str">
        <f t="shared" si="420"/>
        <v>Stationen</v>
      </c>
    </row>
    <row r="2995" spans="2:27" ht="15" customHeight="1" x14ac:dyDescent="0.25">
      <c r="B2995" s="76" t="str">
        <f t="shared" si="413"/>
        <v>!!!</v>
      </c>
      <c r="C2995" s="310" t="str">
        <f>IF(LEN($E2995)&gt;0,VLOOKUP(TEXT($E2995,0),'Angaben Stationen'!$E$14:$V$215,17,0),"")</f>
        <v/>
      </c>
      <c r="D2995" s="254" t="str">
        <f>IF(LEN($E2995)&gt;0,VLOOKUP(TEXT($E2995,0),'Angaben Stationen'!$E$14:$V$215,18,0),"")</f>
        <v/>
      </c>
      <c r="E2995" s="344"/>
      <c r="F2995" s="256"/>
      <c r="G2995" s="256"/>
      <c r="H2995" s="307"/>
      <c r="I2995" s="183"/>
      <c r="R2995" s="8">
        <f t="shared" si="415"/>
        <v>0</v>
      </c>
      <c r="S2995" s="8">
        <f>VLOOKUP($D2995,{"29 - Psychiatrie (Erwachsene)",1;"30 - Kinder- und Jugendpsychiatrie",1;"297 - stationsäquivalente Behandlung in der Erwachsenenpsychiatrie (29)",1;"307 - stationsäquivalente Behandlung in der Kinder- und Jugendpsychiatrie (30)",1;"31 - Psychosomatik",1;"",0;0,0},2,0)</f>
        <v>0</v>
      </c>
      <c r="T2995" s="8">
        <f t="shared" si="421"/>
        <v>0</v>
      </c>
      <c r="U2995" s="8">
        <f t="shared" si="414"/>
        <v>0</v>
      </c>
      <c r="V2995" s="8">
        <f t="shared" si="416"/>
        <v>0</v>
      </c>
      <c r="W2995" s="8">
        <f t="shared" si="417"/>
        <v>0</v>
      </c>
      <c r="X2995" s="8">
        <f t="shared" si="418"/>
        <v>0</v>
      </c>
      <c r="Y2995" s="8" t="str">
        <f t="shared" si="419"/>
        <v/>
      </c>
      <c r="Z2995" s="8" t="str">
        <f>VLOOKUP($D2995,{"29 - Psychiatrie (Erwachsene)","BGI";"297 - stationsäquivalente Behandlung in der Erwachsenenpsychiatrie (29)","BGI";"30 - Kinder- und Jugendpsychiatrie","BGII";"307 - stationsäquivalente Behandlung in der Kinder- und Jugendpsychiatrie (30)","BGII";"31 - Psychosomatik","BGI";"","LEER";0,"Leer"},2,0)</f>
        <v>LEER</v>
      </c>
      <c r="AA2995" s="8" t="str">
        <f t="shared" si="420"/>
        <v>Stationen</v>
      </c>
    </row>
    <row r="2996" spans="2:27" ht="15" customHeight="1" x14ac:dyDescent="0.25">
      <c r="B2996" s="76" t="str">
        <f t="shared" si="413"/>
        <v>!!!</v>
      </c>
      <c r="C2996" s="310" t="str">
        <f>IF(LEN($E2996)&gt;0,VLOOKUP(TEXT($E2996,0),'Angaben Stationen'!$E$14:$V$215,17,0),"")</f>
        <v/>
      </c>
      <c r="D2996" s="254" t="str">
        <f>IF(LEN($E2996)&gt;0,VLOOKUP(TEXT($E2996,0),'Angaben Stationen'!$E$14:$V$215,18,0),"")</f>
        <v/>
      </c>
      <c r="E2996" s="344"/>
      <c r="F2996" s="256"/>
      <c r="G2996" s="256"/>
      <c r="H2996" s="307"/>
      <c r="I2996" s="183"/>
      <c r="R2996" s="8">
        <f t="shared" si="415"/>
        <v>0</v>
      </c>
      <c r="S2996" s="8">
        <f>VLOOKUP($D2996,{"29 - Psychiatrie (Erwachsene)",1;"30 - Kinder- und Jugendpsychiatrie",1;"297 - stationsäquivalente Behandlung in der Erwachsenenpsychiatrie (29)",1;"307 - stationsäquivalente Behandlung in der Kinder- und Jugendpsychiatrie (30)",1;"31 - Psychosomatik",1;"",0;0,0},2,0)</f>
        <v>0</v>
      </c>
      <c r="T2996" s="8">
        <f t="shared" si="421"/>
        <v>0</v>
      </c>
      <c r="U2996" s="8">
        <f t="shared" si="414"/>
        <v>0</v>
      </c>
      <c r="V2996" s="8">
        <f t="shared" si="416"/>
        <v>0</v>
      </c>
      <c r="W2996" s="8">
        <f t="shared" si="417"/>
        <v>0</v>
      </c>
      <c r="X2996" s="8">
        <f t="shared" si="418"/>
        <v>0</v>
      </c>
      <c r="Y2996" s="8" t="str">
        <f t="shared" si="419"/>
        <v/>
      </c>
      <c r="Z2996" s="8" t="str">
        <f>VLOOKUP($D2996,{"29 - Psychiatrie (Erwachsene)","BGI";"297 - stationsäquivalente Behandlung in der Erwachsenenpsychiatrie (29)","BGI";"30 - Kinder- und Jugendpsychiatrie","BGII";"307 - stationsäquivalente Behandlung in der Kinder- und Jugendpsychiatrie (30)","BGII";"31 - Psychosomatik","BGI";"","LEER";0,"Leer"},2,0)</f>
        <v>LEER</v>
      </c>
      <c r="AA2996" s="8" t="str">
        <f t="shared" si="420"/>
        <v>Stationen</v>
      </c>
    </row>
    <row r="2997" spans="2:27" ht="15" customHeight="1" x14ac:dyDescent="0.25">
      <c r="B2997" s="76" t="str">
        <f t="shared" si="413"/>
        <v>!!!</v>
      </c>
      <c r="C2997" s="310" t="str">
        <f>IF(LEN($E2997)&gt;0,VLOOKUP(TEXT($E2997,0),'Angaben Stationen'!$E$14:$V$215,17,0),"")</f>
        <v/>
      </c>
      <c r="D2997" s="254" t="str">
        <f>IF(LEN($E2997)&gt;0,VLOOKUP(TEXT($E2997,0),'Angaben Stationen'!$E$14:$V$215,18,0),"")</f>
        <v/>
      </c>
      <c r="E2997" s="344"/>
      <c r="F2997" s="256"/>
      <c r="G2997" s="256"/>
      <c r="H2997" s="307"/>
      <c r="I2997" s="183"/>
      <c r="R2997" s="8">
        <f t="shared" si="415"/>
        <v>0</v>
      </c>
      <c r="S2997" s="8">
        <f>VLOOKUP($D2997,{"29 - Psychiatrie (Erwachsene)",1;"30 - Kinder- und Jugendpsychiatrie",1;"297 - stationsäquivalente Behandlung in der Erwachsenenpsychiatrie (29)",1;"307 - stationsäquivalente Behandlung in der Kinder- und Jugendpsychiatrie (30)",1;"31 - Psychosomatik",1;"",0;0,0},2,0)</f>
        <v>0</v>
      </c>
      <c r="T2997" s="8">
        <f t="shared" si="421"/>
        <v>0</v>
      </c>
      <c r="U2997" s="8">
        <f t="shared" si="414"/>
        <v>0</v>
      </c>
      <c r="V2997" s="8">
        <f t="shared" si="416"/>
        <v>0</v>
      </c>
      <c r="W2997" s="8">
        <f t="shared" si="417"/>
        <v>0</v>
      </c>
      <c r="X2997" s="8">
        <f t="shared" si="418"/>
        <v>0</v>
      </c>
      <c r="Y2997" s="8" t="str">
        <f t="shared" si="419"/>
        <v/>
      </c>
      <c r="Z2997" s="8" t="str">
        <f>VLOOKUP($D2997,{"29 - Psychiatrie (Erwachsene)","BGI";"297 - stationsäquivalente Behandlung in der Erwachsenenpsychiatrie (29)","BGI";"30 - Kinder- und Jugendpsychiatrie","BGII";"307 - stationsäquivalente Behandlung in der Kinder- und Jugendpsychiatrie (30)","BGII";"31 - Psychosomatik","BGI";"","LEER";0,"Leer"},2,0)</f>
        <v>LEER</v>
      </c>
      <c r="AA2997" s="8" t="str">
        <f t="shared" si="420"/>
        <v>Stationen</v>
      </c>
    </row>
    <row r="2998" spans="2:27" ht="15" customHeight="1" x14ac:dyDescent="0.25">
      <c r="B2998" s="76" t="str">
        <f t="shared" si="413"/>
        <v>!!!</v>
      </c>
      <c r="C2998" s="310" t="str">
        <f>IF(LEN($E2998)&gt;0,VLOOKUP(TEXT($E2998,0),'Angaben Stationen'!$E$14:$V$215,17,0),"")</f>
        <v/>
      </c>
      <c r="D2998" s="254" t="str">
        <f>IF(LEN($E2998)&gt;0,VLOOKUP(TEXT($E2998,0),'Angaben Stationen'!$E$14:$V$215,18,0),"")</f>
        <v/>
      </c>
      <c r="E2998" s="344"/>
      <c r="F2998" s="256"/>
      <c r="G2998" s="256"/>
      <c r="H2998" s="307"/>
      <c r="I2998" s="183"/>
      <c r="R2998" s="8">
        <f t="shared" si="415"/>
        <v>0</v>
      </c>
      <c r="S2998" s="8">
        <f>VLOOKUP($D2998,{"29 - Psychiatrie (Erwachsene)",1;"30 - Kinder- und Jugendpsychiatrie",1;"297 - stationsäquivalente Behandlung in der Erwachsenenpsychiatrie (29)",1;"307 - stationsäquivalente Behandlung in der Kinder- und Jugendpsychiatrie (30)",1;"31 - Psychosomatik",1;"",0;0,0},2,0)</f>
        <v>0</v>
      </c>
      <c r="T2998" s="8">
        <f t="shared" si="421"/>
        <v>0</v>
      </c>
      <c r="U2998" s="8">
        <f t="shared" si="414"/>
        <v>0</v>
      </c>
      <c r="V2998" s="8">
        <f t="shared" si="416"/>
        <v>0</v>
      </c>
      <c r="W2998" s="8">
        <f t="shared" si="417"/>
        <v>0</v>
      </c>
      <c r="X2998" s="8">
        <f t="shared" si="418"/>
        <v>0</v>
      </c>
      <c r="Y2998" s="8" t="str">
        <f t="shared" si="419"/>
        <v/>
      </c>
      <c r="Z2998" s="8" t="str">
        <f>VLOOKUP($D2998,{"29 - Psychiatrie (Erwachsene)","BGI";"297 - stationsäquivalente Behandlung in der Erwachsenenpsychiatrie (29)","BGI";"30 - Kinder- und Jugendpsychiatrie","BGII";"307 - stationsäquivalente Behandlung in der Kinder- und Jugendpsychiatrie (30)","BGII";"31 - Psychosomatik","BGI";"","LEER";0,"Leer"},2,0)</f>
        <v>LEER</v>
      </c>
      <c r="AA2998" s="8" t="str">
        <f t="shared" si="420"/>
        <v>Stationen</v>
      </c>
    </row>
    <row r="2999" spans="2:27" ht="15" customHeight="1" x14ac:dyDescent="0.25">
      <c r="B2999" s="76" t="str">
        <f t="shared" si="413"/>
        <v>!!!</v>
      </c>
      <c r="C2999" s="310" t="str">
        <f>IF(LEN($E2999)&gt;0,VLOOKUP(TEXT($E2999,0),'Angaben Stationen'!$E$14:$V$215,17,0),"")</f>
        <v/>
      </c>
      <c r="D2999" s="254" t="str">
        <f>IF(LEN($E2999)&gt;0,VLOOKUP(TEXT($E2999,0),'Angaben Stationen'!$E$14:$V$215,18,0),"")</f>
        <v/>
      </c>
      <c r="E2999" s="344"/>
      <c r="F2999" s="256"/>
      <c r="G2999" s="256"/>
      <c r="H2999" s="307"/>
      <c r="I2999" s="183"/>
      <c r="R2999" s="8">
        <f t="shared" si="415"/>
        <v>0</v>
      </c>
      <c r="S2999" s="8">
        <f>VLOOKUP($D2999,{"29 - Psychiatrie (Erwachsene)",1;"30 - Kinder- und Jugendpsychiatrie",1;"297 - stationsäquivalente Behandlung in der Erwachsenenpsychiatrie (29)",1;"307 - stationsäquivalente Behandlung in der Kinder- und Jugendpsychiatrie (30)",1;"31 - Psychosomatik",1;"",0;0,0},2,0)</f>
        <v>0</v>
      </c>
      <c r="T2999" s="8">
        <f t="shared" si="421"/>
        <v>0</v>
      </c>
      <c r="U2999" s="8">
        <f t="shared" si="414"/>
        <v>0</v>
      </c>
      <c r="V2999" s="8">
        <f t="shared" si="416"/>
        <v>0</v>
      </c>
      <c r="W2999" s="8">
        <f t="shared" si="417"/>
        <v>0</v>
      </c>
      <c r="X2999" s="8">
        <f t="shared" si="418"/>
        <v>0</v>
      </c>
      <c r="Y2999" s="8" t="str">
        <f t="shared" si="419"/>
        <v/>
      </c>
      <c r="Z2999" s="8" t="str">
        <f>VLOOKUP($D2999,{"29 - Psychiatrie (Erwachsene)","BGI";"297 - stationsäquivalente Behandlung in der Erwachsenenpsychiatrie (29)","BGI";"30 - Kinder- und Jugendpsychiatrie","BGII";"307 - stationsäquivalente Behandlung in der Kinder- und Jugendpsychiatrie (30)","BGII";"31 - Psychosomatik","BGI";"","LEER";0,"Leer"},2,0)</f>
        <v>LEER</v>
      </c>
      <c r="AA2999" s="8" t="str">
        <f t="shared" si="420"/>
        <v>Stationen</v>
      </c>
    </row>
    <row r="3000" spans="2:27" ht="15" customHeight="1" x14ac:dyDescent="0.25">
      <c r="B3000" s="76" t="str">
        <f t="shared" si="413"/>
        <v>!!!</v>
      </c>
      <c r="C3000" s="310" t="str">
        <f>IF(LEN($E3000)&gt;0,VLOOKUP(TEXT($E3000,0),'Angaben Stationen'!$E$14:$V$215,17,0),"")</f>
        <v/>
      </c>
      <c r="D3000" s="254" t="str">
        <f>IF(LEN($E3000)&gt;0,VLOOKUP(TEXT($E3000,0),'Angaben Stationen'!$E$14:$V$215,18,0),"")</f>
        <v/>
      </c>
      <c r="E3000" s="344"/>
      <c r="F3000" s="256"/>
      <c r="G3000" s="256"/>
      <c r="H3000" s="307"/>
      <c r="I3000" s="183"/>
      <c r="R3000" s="8">
        <f t="shared" si="415"/>
        <v>0</v>
      </c>
      <c r="S3000" s="8">
        <f>VLOOKUP($D3000,{"29 - Psychiatrie (Erwachsene)",1;"30 - Kinder- und Jugendpsychiatrie",1;"297 - stationsäquivalente Behandlung in der Erwachsenenpsychiatrie (29)",1;"307 - stationsäquivalente Behandlung in der Kinder- und Jugendpsychiatrie (30)",1;"31 - Psychosomatik",1;"",0;0,0},2,0)</f>
        <v>0</v>
      </c>
      <c r="T3000" s="8">
        <f t="shared" si="421"/>
        <v>0</v>
      </c>
      <c r="U3000" s="8">
        <f t="shared" si="414"/>
        <v>0</v>
      </c>
      <c r="V3000" s="8">
        <f t="shared" si="416"/>
        <v>0</v>
      </c>
      <c r="W3000" s="8">
        <f t="shared" si="417"/>
        <v>0</v>
      </c>
      <c r="X3000" s="8">
        <f t="shared" si="418"/>
        <v>0</v>
      </c>
      <c r="Y3000" s="8" t="str">
        <f t="shared" si="419"/>
        <v/>
      </c>
      <c r="Z3000" s="8" t="str">
        <f>VLOOKUP($D3000,{"29 - Psychiatrie (Erwachsene)","BGI";"297 - stationsäquivalente Behandlung in der Erwachsenenpsychiatrie (29)","BGI";"30 - Kinder- und Jugendpsychiatrie","BGII";"307 - stationsäquivalente Behandlung in der Kinder- und Jugendpsychiatrie (30)","BGII";"31 - Psychosomatik","BGI";"","LEER";0,"Leer"},2,0)</f>
        <v>LEER</v>
      </c>
      <c r="AA3000" s="8" t="str">
        <f t="shared" si="420"/>
        <v>Stationen</v>
      </c>
    </row>
    <row r="3001" spans="2:27" ht="15" customHeight="1" x14ac:dyDescent="0.25">
      <c r="B3001" s="76" t="str">
        <f t="shared" si="413"/>
        <v>!!!</v>
      </c>
      <c r="C3001" s="310" t="str">
        <f>IF(LEN($E3001)&gt;0,VLOOKUP(TEXT($E3001,0),'Angaben Stationen'!$E$14:$V$215,17,0),"")</f>
        <v/>
      </c>
      <c r="D3001" s="254" t="str">
        <f>IF(LEN($E3001)&gt;0,VLOOKUP(TEXT($E3001,0),'Angaben Stationen'!$E$14:$V$215,18,0),"")</f>
        <v/>
      </c>
      <c r="E3001" s="344"/>
      <c r="F3001" s="256"/>
      <c r="G3001" s="256"/>
      <c r="H3001" s="307"/>
      <c r="I3001" s="183"/>
      <c r="R3001" s="8">
        <f t="shared" si="415"/>
        <v>0</v>
      </c>
      <c r="S3001" s="8">
        <f>VLOOKUP($D3001,{"29 - Psychiatrie (Erwachsene)",1;"30 - Kinder- und Jugendpsychiatrie",1;"297 - stationsäquivalente Behandlung in der Erwachsenenpsychiatrie (29)",1;"307 - stationsäquivalente Behandlung in der Kinder- und Jugendpsychiatrie (30)",1;"31 - Psychosomatik",1;"",0;0,0},2,0)</f>
        <v>0</v>
      </c>
      <c r="T3001" s="8">
        <f t="shared" si="421"/>
        <v>0</v>
      </c>
      <c r="U3001" s="8">
        <f t="shared" si="414"/>
        <v>0</v>
      </c>
      <c r="V3001" s="8">
        <f t="shared" si="416"/>
        <v>0</v>
      </c>
      <c r="W3001" s="8">
        <f t="shared" si="417"/>
        <v>0</v>
      </c>
      <c r="X3001" s="8">
        <f t="shared" si="418"/>
        <v>0</v>
      </c>
      <c r="Y3001" s="8" t="str">
        <f t="shared" si="419"/>
        <v/>
      </c>
      <c r="Z3001" s="8" t="str">
        <f>VLOOKUP($D3001,{"29 - Psychiatrie (Erwachsene)","BGI";"297 - stationsäquivalente Behandlung in der Erwachsenenpsychiatrie (29)","BGI";"30 - Kinder- und Jugendpsychiatrie","BGII";"307 - stationsäquivalente Behandlung in der Kinder- und Jugendpsychiatrie (30)","BGII";"31 - Psychosomatik","BGI";"","LEER";0,"Leer"},2,0)</f>
        <v>LEER</v>
      </c>
      <c r="AA3001" s="8" t="str">
        <f t="shared" si="420"/>
        <v>Stationen</v>
      </c>
    </row>
    <row r="3002" spans="2:27" ht="15" customHeight="1" x14ac:dyDescent="0.25">
      <c r="B3002" s="76" t="str">
        <f t="shared" si="413"/>
        <v>!!!</v>
      </c>
      <c r="C3002" s="310" t="str">
        <f>IF(LEN($E3002)&gt;0,VLOOKUP(TEXT($E3002,0),'Angaben Stationen'!$E$14:$V$215,17,0),"")</f>
        <v/>
      </c>
      <c r="D3002" s="254" t="str">
        <f>IF(LEN($E3002)&gt;0,VLOOKUP(TEXT($E3002,0),'Angaben Stationen'!$E$14:$V$215,18,0),"")</f>
        <v/>
      </c>
      <c r="E3002" s="344"/>
      <c r="F3002" s="256"/>
      <c r="G3002" s="256"/>
      <c r="H3002" s="307"/>
      <c r="I3002" s="183"/>
      <c r="R3002" s="8">
        <f t="shared" si="415"/>
        <v>0</v>
      </c>
      <c r="S3002" s="8">
        <f>VLOOKUP($D3002,{"29 - Psychiatrie (Erwachsene)",1;"30 - Kinder- und Jugendpsychiatrie",1;"297 - stationsäquivalente Behandlung in der Erwachsenenpsychiatrie (29)",1;"307 - stationsäquivalente Behandlung in der Kinder- und Jugendpsychiatrie (30)",1;"31 - Psychosomatik",1;"",0;0,0},2,0)</f>
        <v>0</v>
      </c>
      <c r="T3002" s="8">
        <f t="shared" si="421"/>
        <v>0</v>
      </c>
      <c r="U3002" s="8">
        <f t="shared" si="414"/>
        <v>0</v>
      </c>
      <c r="V3002" s="8">
        <f t="shared" si="416"/>
        <v>0</v>
      </c>
      <c r="W3002" s="8">
        <f t="shared" si="417"/>
        <v>0</v>
      </c>
      <c r="X3002" s="8">
        <f t="shared" si="418"/>
        <v>0</v>
      </c>
      <c r="Y3002" s="8" t="str">
        <f t="shared" si="419"/>
        <v/>
      </c>
      <c r="Z3002" s="8" t="str">
        <f>VLOOKUP($D3002,{"29 - Psychiatrie (Erwachsene)","BGI";"297 - stationsäquivalente Behandlung in der Erwachsenenpsychiatrie (29)","BGI";"30 - Kinder- und Jugendpsychiatrie","BGII";"307 - stationsäquivalente Behandlung in der Kinder- und Jugendpsychiatrie (30)","BGII";"31 - Psychosomatik","BGI";"","LEER";0,"Leer"},2,0)</f>
        <v>LEER</v>
      </c>
      <c r="AA3002" s="8" t="str">
        <f t="shared" si="420"/>
        <v>Stationen</v>
      </c>
    </row>
    <row r="3003" spans="2:27" ht="15" customHeight="1" x14ac:dyDescent="0.25">
      <c r="B3003" s="76" t="str">
        <f t="shared" si="413"/>
        <v>!!!</v>
      </c>
      <c r="C3003" s="310" t="str">
        <f>IF(LEN($E3003)&gt;0,VLOOKUP(TEXT($E3003,0),'Angaben Stationen'!$E$14:$V$215,17,0),"")</f>
        <v/>
      </c>
      <c r="D3003" s="254" t="str">
        <f>IF(LEN($E3003)&gt;0,VLOOKUP(TEXT($E3003,0),'Angaben Stationen'!$E$14:$V$215,18,0),"")</f>
        <v/>
      </c>
      <c r="E3003" s="344"/>
      <c r="F3003" s="256"/>
      <c r="G3003" s="256"/>
      <c r="H3003" s="307"/>
      <c r="I3003" s="183"/>
      <c r="R3003" s="8">
        <f t="shared" si="415"/>
        <v>0</v>
      </c>
      <c r="S3003" s="8">
        <f>VLOOKUP($D3003,{"29 - Psychiatrie (Erwachsene)",1;"30 - Kinder- und Jugendpsychiatrie",1;"297 - stationsäquivalente Behandlung in der Erwachsenenpsychiatrie (29)",1;"307 - stationsäquivalente Behandlung in der Kinder- und Jugendpsychiatrie (30)",1;"31 - Psychosomatik",1;"",0;0,0},2,0)</f>
        <v>0</v>
      </c>
      <c r="T3003" s="8">
        <f t="shared" si="421"/>
        <v>0</v>
      </c>
      <c r="U3003" s="8">
        <f t="shared" si="414"/>
        <v>0</v>
      </c>
      <c r="V3003" s="8">
        <f t="shared" si="416"/>
        <v>0</v>
      </c>
      <c r="W3003" s="8">
        <f t="shared" si="417"/>
        <v>0</v>
      </c>
      <c r="X3003" s="8">
        <f t="shared" si="418"/>
        <v>0</v>
      </c>
      <c r="Y3003" s="8" t="str">
        <f t="shared" si="419"/>
        <v/>
      </c>
      <c r="Z3003" s="8" t="str">
        <f>VLOOKUP($D3003,{"29 - Psychiatrie (Erwachsene)","BGI";"297 - stationsäquivalente Behandlung in der Erwachsenenpsychiatrie (29)","BGI";"30 - Kinder- und Jugendpsychiatrie","BGII";"307 - stationsäquivalente Behandlung in der Kinder- und Jugendpsychiatrie (30)","BGII";"31 - Psychosomatik","BGI";"","LEER";0,"Leer"},2,0)</f>
        <v>LEER</v>
      </c>
      <c r="AA3003" s="8" t="str">
        <f t="shared" si="420"/>
        <v>Stationen</v>
      </c>
    </row>
    <row r="3004" spans="2:27" ht="15" customHeight="1" x14ac:dyDescent="0.25">
      <c r="B3004" s="76" t="str">
        <f t="shared" si="413"/>
        <v>!!!</v>
      </c>
      <c r="C3004" s="310" t="str">
        <f>IF(LEN($E3004)&gt;0,VLOOKUP(TEXT($E3004,0),'Angaben Stationen'!$E$14:$V$215,17,0),"")</f>
        <v/>
      </c>
      <c r="D3004" s="254" t="str">
        <f>IF(LEN($E3004)&gt;0,VLOOKUP(TEXT($E3004,0),'Angaben Stationen'!$E$14:$V$215,18,0),"")</f>
        <v/>
      </c>
      <c r="E3004" s="344"/>
      <c r="F3004" s="256"/>
      <c r="G3004" s="256"/>
      <c r="H3004" s="307"/>
      <c r="I3004" s="183"/>
      <c r="R3004" s="8">
        <f t="shared" si="415"/>
        <v>0</v>
      </c>
      <c r="S3004" s="8">
        <f>VLOOKUP($D3004,{"29 - Psychiatrie (Erwachsene)",1;"30 - Kinder- und Jugendpsychiatrie",1;"297 - stationsäquivalente Behandlung in der Erwachsenenpsychiatrie (29)",1;"307 - stationsäquivalente Behandlung in der Kinder- und Jugendpsychiatrie (30)",1;"31 - Psychosomatik",1;"",0;0,0},2,0)</f>
        <v>0</v>
      </c>
      <c r="T3004" s="8">
        <f t="shared" si="421"/>
        <v>0</v>
      </c>
      <c r="U3004" s="8">
        <f t="shared" si="414"/>
        <v>0</v>
      </c>
      <c r="V3004" s="8">
        <f t="shared" si="416"/>
        <v>0</v>
      </c>
      <c r="W3004" s="8">
        <f t="shared" si="417"/>
        <v>0</v>
      </c>
      <c r="X3004" s="8">
        <f t="shared" si="418"/>
        <v>0</v>
      </c>
      <c r="Y3004" s="8" t="str">
        <f t="shared" si="419"/>
        <v/>
      </c>
      <c r="Z3004" s="8" t="str">
        <f>VLOOKUP($D3004,{"29 - Psychiatrie (Erwachsene)","BGI";"297 - stationsäquivalente Behandlung in der Erwachsenenpsychiatrie (29)","BGI";"30 - Kinder- und Jugendpsychiatrie","BGII";"307 - stationsäquivalente Behandlung in der Kinder- und Jugendpsychiatrie (30)","BGII";"31 - Psychosomatik","BGI";"","LEER";0,"Leer"},2,0)</f>
        <v>LEER</v>
      </c>
      <c r="AA3004" s="8" t="str">
        <f t="shared" si="420"/>
        <v>Stationen</v>
      </c>
    </row>
    <row r="3005" spans="2:27" ht="15" customHeight="1" x14ac:dyDescent="0.25">
      <c r="B3005" s="76" t="str">
        <f t="shared" ref="B3005:B3068" si="422">IF(SUM(S3005:X3005)&lt;6,"!!!","")</f>
        <v>!!!</v>
      </c>
      <c r="C3005" s="310" t="str">
        <f>IF(LEN($E3005)&gt;0,VLOOKUP(TEXT($E3005,0),'Angaben Stationen'!$E$14:$V$215,17,0),"")</f>
        <v/>
      </c>
      <c r="D3005" s="254" t="str">
        <f>IF(LEN($E3005)&gt;0,VLOOKUP(TEXT($E3005,0),'Angaben Stationen'!$E$14:$V$215,18,0),"")</f>
        <v/>
      </c>
      <c r="E3005" s="344"/>
      <c r="F3005" s="256"/>
      <c r="G3005" s="256"/>
      <c r="H3005" s="307"/>
      <c r="I3005" s="183"/>
      <c r="R3005" s="8">
        <f t="shared" si="415"/>
        <v>0</v>
      </c>
      <c r="S3005" s="8">
        <f>VLOOKUP($D3005,{"29 - Psychiatrie (Erwachsene)",1;"30 - Kinder- und Jugendpsychiatrie",1;"297 - stationsäquivalente Behandlung in der Erwachsenenpsychiatrie (29)",1;"307 - stationsäquivalente Behandlung in der Kinder- und Jugendpsychiatrie (30)",1;"31 - Psychosomatik",1;"",0;0,0},2,0)</f>
        <v>0</v>
      </c>
      <c r="T3005" s="8">
        <f t="shared" si="421"/>
        <v>0</v>
      </c>
      <c r="U3005" s="8">
        <f t="shared" ref="U3005:U3068" si="423">IF($E3005&lt;&gt;0,1,0)</f>
        <v>0</v>
      </c>
      <c r="V3005" s="8">
        <f t="shared" si="416"/>
        <v>0</v>
      </c>
      <c r="W3005" s="8">
        <f t="shared" si="417"/>
        <v>0</v>
      </c>
      <c r="X3005" s="8">
        <f t="shared" si="418"/>
        <v>0</v>
      </c>
      <c r="Y3005" s="8" t="str">
        <f t="shared" si="419"/>
        <v/>
      </c>
      <c r="Z3005" s="8" t="str">
        <f>VLOOKUP($D3005,{"29 - Psychiatrie (Erwachsene)","BGI";"297 - stationsäquivalente Behandlung in der Erwachsenenpsychiatrie (29)","BGI";"30 - Kinder- und Jugendpsychiatrie","BGII";"307 - stationsäquivalente Behandlung in der Kinder- und Jugendpsychiatrie (30)","BGII";"31 - Psychosomatik","BGI";"","LEER";0,"Leer"},2,0)</f>
        <v>LEER</v>
      </c>
      <c r="AA3005" s="8" t="str">
        <f t="shared" si="420"/>
        <v>Stationen</v>
      </c>
    </row>
    <row r="3006" spans="2:27" ht="15" customHeight="1" x14ac:dyDescent="0.25">
      <c r="B3006" s="76" t="str">
        <f t="shared" si="422"/>
        <v>!!!</v>
      </c>
      <c r="C3006" s="310" t="str">
        <f>IF(LEN($E3006)&gt;0,VLOOKUP(TEXT($E3006,0),'Angaben Stationen'!$E$14:$V$215,17,0),"")</f>
        <v/>
      </c>
      <c r="D3006" s="254" t="str">
        <f>IF(LEN($E3006)&gt;0,VLOOKUP(TEXT($E3006,0),'Angaben Stationen'!$E$14:$V$215,18,0),"")</f>
        <v/>
      </c>
      <c r="E3006" s="344"/>
      <c r="F3006" s="256"/>
      <c r="G3006" s="256"/>
      <c r="H3006" s="307"/>
      <c r="I3006" s="183"/>
      <c r="R3006" s="8">
        <f t="shared" si="415"/>
        <v>0</v>
      </c>
      <c r="S3006" s="8">
        <f>VLOOKUP($D3006,{"29 - Psychiatrie (Erwachsene)",1;"30 - Kinder- und Jugendpsychiatrie",1;"297 - stationsäquivalente Behandlung in der Erwachsenenpsychiatrie (29)",1;"307 - stationsäquivalente Behandlung in der Kinder- und Jugendpsychiatrie (30)",1;"31 - Psychosomatik",1;"",0;0,0},2,0)</f>
        <v>0</v>
      </c>
      <c r="T3006" s="8">
        <f t="shared" si="421"/>
        <v>0</v>
      </c>
      <c r="U3006" s="8">
        <f t="shared" si="423"/>
        <v>0</v>
      </c>
      <c r="V3006" s="8">
        <f t="shared" si="416"/>
        <v>0</v>
      </c>
      <c r="W3006" s="8">
        <f t="shared" si="417"/>
        <v>0</v>
      </c>
      <c r="X3006" s="8">
        <f t="shared" si="418"/>
        <v>0</v>
      </c>
      <c r="Y3006" s="8" t="str">
        <f t="shared" si="419"/>
        <v/>
      </c>
      <c r="Z3006" s="8" t="str">
        <f>VLOOKUP($D3006,{"29 - Psychiatrie (Erwachsene)","BGI";"297 - stationsäquivalente Behandlung in der Erwachsenenpsychiatrie (29)","BGI";"30 - Kinder- und Jugendpsychiatrie","BGII";"307 - stationsäquivalente Behandlung in der Kinder- und Jugendpsychiatrie (30)","BGII";"31 - Psychosomatik","BGI";"","LEER";0,"Leer"},2,0)</f>
        <v>LEER</v>
      </c>
      <c r="AA3006" s="8" t="str">
        <f t="shared" si="420"/>
        <v>Stationen</v>
      </c>
    </row>
    <row r="3007" spans="2:27" ht="15" customHeight="1" x14ac:dyDescent="0.25">
      <c r="B3007" s="76" t="str">
        <f t="shared" si="422"/>
        <v>!!!</v>
      </c>
      <c r="C3007" s="310" t="str">
        <f>IF(LEN($E3007)&gt;0,VLOOKUP(TEXT($E3007,0),'Angaben Stationen'!$E$14:$V$215,17,0),"")</f>
        <v/>
      </c>
      <c r="D3007" s="254" t="str">
        <f>IF(LEN($E3007)&gt;0,VLOOKUP(TEXT($E3007,0),'Angaben Stationen'!$E$14:$V$215,18,0),"")</f>
        <v/>
      </c>
      <c r="E3007" s="344"/>
      <c r="F3007" s="256"/>
      <c r="G3007" s="256"/>
      <c r="H3007" s="307"/>
      <c r="I3007" s="183"/>
      <c r="R3007" s="8">
        <f t="shared" si="415"/>
        <v>0</v>
      </c>
      <c r="S3007" s="8">
        <f>VLOOKUP($D3007,{"29 - Psychiatrie (Erwachsene)",1;"30 - Kinder- und Jugendpsychiatrie",1;"297 - stationsäquivalente Behandlung in der Erwachsenenpsychiatrie (29)",1;"307 - stationsäquivalente Behandlung in der Kinder- und Jugendpsychiatrie (30)",1;"31 - Psychosomatik",1;"",0;0,0},2,0)</f>
        <v>0</v>
      </c>
      <c r="T3007" s="8">
        <f t="shared" si="421"/>
        <v>0</v>
      </c>
      <c r="U3007" s="8">
        <f t="shared" si="423"/>
        <v>0</v>
      </c>
      <c r="V3007" s="8">
        <f t="shared" si="416"/>
        <v>0</v>
      </c>
      <c r="W3007" s="8">
        <f t="shared" si="417"/>
        <v>0</v>
      </c>
      <c r="X3007" s="8">
        <f t="shared" si="418"/>
        <v>0</v>
      </c>
      <c r="Y3007" s="8" t="str">
        <f t="shared" si="419"/>
        <v/>
      </c>
      <c r="Z3007" s="8" t="str">
        <f>VLOOKUP($D3007,{"29 - Psychiatrie (Erwachsene)","BGI";"297 - stationsäquivalente Behandlung in der Erwachsenenpsychiatrie (29)","BGI";"30 - Kinder- und Jugendpsychiatrie","BGII";"307 - stationsäquivalente Behandlung in der Kinder- und Jugendpsychiatrie (30)","BGII";"31 - Psychosomatik","BGI";"","LEER";0,"Leer"},2,0)</f>
        <v>LEER</v>
      </c>
      <c r="AA3007" s="8" t="str">
        <f t="shared" si="420"/>
        <v>Stationen</v>
      </c>
    </row>
    <row r="3008" spans="2:27" ht="15" customHeight="1" x14ac:dyDescent="0.25">
      <c r="B3008" s="76" t="str">
        <f t="shared" si="422"/>
        <v>!!!</v>
      </c>
      <c r="C3008" s="310" t="str">
        <f>IF(LEN($E3008)&gt;0,VLOOKUP(TEXT($E3008,0),'Angaben Stationen'!$E$14:$V$215,17,0),"")</f>
        <v/>
      </c>
      <c r="D3008" s="254" t="str">
        <f>IF(LEN($E3008)&gt;0,VLOOKUP(TEXT($E3008,0),'Angaben Stationen'!$E$14:$V$215,18,0),"")</f>
        <v/>
      </c>
      <c r="E3008" s="344"/>
      <c r="F3008" s="256"/>
      <c r="G3008" s="256"/>
      <c r="H3008" s="307"/>
      <c r="I3008" s="183"/>
      <c r="R3008" s="8">
        <f t="shared" si="415"/>
        <v>0</v>
      </c>
      <c r="S3008" s="8">
        <f>VLOOKUP($D3008,{"29 - Psychiatrie (Erwachsene)",1;"30 - Kinder- und Jugendpsychiatrie",1;"297 - stationsäquivalente Behandlung in der Erwachsenenpsychiatrie (29)",1;"307 - stationsäquivalente Behandlung in der Kinder- und Jugendpsychiatrie (30)",1;"31 - Psychosomatik",1;"",0;0,0},2,0)</f>
        <v>0</v>
      </c>
      <c r="T3008" s="8">
        <f t="shared" si="421"/>
        <v>0</v>
      </c>
      <c r="U3008" s="8">
        <f t="shared" si="423"/>
        <v>0</v>
      </c>
      <c r="V3008" s="8">
        <f t="shared" si="416"/>
        <v>0</v>
      </c>
      <c r="W3008" s="8">
        <f t="shared" si="417"/>
        <v>0</v>
      </c>
      <c r="X3008" s="8">
        <f t="shared" si="418"/>
        <v>0</v>
      </c>
      <c r="Y3008" s="8" t="str">
        <f t="shared" si="419"/>
        <v/>
      </c>
      <c r="Z3008" s="8" t="str">
        <f>VLOOKUP($D3008,{"29 - Psychiatrie (Erwachsene)","BGI";"297 - stationsäquivalente Behandlung in der Erwachsenenpsychiatrie (29)","BGI";"30 - Kinder- und Jugendpsychiatrie","BGII";"307 - stationsäquivalente Behandlung in der Kinder- und Jugendpsychiatrie (30)","BGII";"31 - Psychosomatik","BGI";"","LEER";0,"Leer"},2,0)</f>
        <v>LEER</v>
      </c>
      <c r="AA3008" s="8" t="str">
        <f t="shared" si="420"/>
        <v>Stationen</v>
      </c>
    </row>
    <row r="3009" spans="2:27" ht="15" customHeight="1" x14ac:dyDescent="0.25">
      <c r="B3009" s="76" t="str">
        <f t="shared" si="422"/>
        <v>!!!</v>
      </c>
      <c r="C3009" s="310" t="str">
        <f>IF(LEN($E3009)&gt;0,VLOOKUP(TEXT($E3009,0),'Angaben Stationen'!$E$14:$V$215,17,0),"")</f>
        <v/>
      </c>
      <c r="D3009" s="254" t="str">
        <f>IF(LEN($E3009)&gt;0,VLOOKUP(TEXT($E3009,0),'Angaben Stationen'!$E$14:$V$215,18,0),"")</f>
        <v/>
      </c>
      <c r="E3009" s="344"/>
      <c r="F3009" s="256"/>
      <c r="G3009" s="256"/>
      <c r="H3009" s="307"/>
      <c r="I3009" s="183"/>
      <c r="R3009" s="8">
        <f t="shared" si="415"/>
        <v>0</v>
      </c>
      <c r="S3009" s="8">
        <f>VLOOKUP($D3009,{"29 - Psychiatrie (Erwachsene)",1;"30 - Kinder- und Jugendpsychiatrie",1;"297 - stationsäquivalente Behandlung in der Erwachsenenpsychiatrie (29)",1;"307 - stationsäquivalente Behandlung in der Kinder- und Jugendpsychiatrie (30)",1;"31 - Psychosomatik",1;"",0;0,0},2,0)</f>
        <v>0</v>
      </c>
      <c r="T3009" s="8">
        <f t="shared" si="421"/>
        <v>0</v>
      </c>
      <c r="U3009" s="8">
        <f t="shared" si="423"/>
        <v>0</v>
      </c>
      <c r="V3009" s="8">
        <f t="shared" si="416"/>
        <v>0</v>
      </c>
      <c r="W3009" s="8">
        <f t="shared" si="417"/>
        <v>0</v>
      </c>
      <c r="X3009" s="8">
        <f t="shared" si="418"/>
        <v>0</v>
      </c>
      <c r="Y3009" s="8" t="str">
        <f t="shared" si="419"/>
        <v/>
      </c>
      <c r="Z3009" s="8" t="str">
        <f>VLOOKUP($D3009,{"29 - Psychiatrie (Erwachsene)","BGI";"297 - stationsäquivalente Behandlung in der Erwachsenenpsychiatrie (29)","BGI";"30 - Kinder- und Jugendpsychiatrie","BGII";"307 - stationsäquivalente Behandlung in der Kinder- und Jugendpsychiatrie (30)","BGII";"31 - Psychosomatik","BGI";"","LEER";0,"Leer"},2,0)</f>
        <v>LEER</v>
      </c>
      <c r="AA3009" s="8" t="str">
        <f t="shared" si="420"/>
        <v>Stationen</v>
      </c>
    </row>
    <row r="3010" spans="2:27" ht="15" customHeight="1" x14ac:dyDescent="0.25">
      <c r="B3010" s="76" t="str">
        <f t="shared" si="422"/>
        <v>!!!</v>
      </c>
      <c r="C3010" s="310" t="str">
        <f>IF(LEN($E3010)&gt;0,VLOOKUP(TEXT($E3010,0),'Angaben Stationen'!$E$14:$V$215,17,0),"")</f>
        <v/>
      </c>
      <c r="D3010" s="254" t="str">
        <f>IF(LEN($E3010)&gt;0,VLOOKUP(TEXT($E3010,0),'Angaben Stationen'!$E$14:$V$215,18,0),"")</f>
        <v/>
      </c>
      <c r="E3010" s="344"/>
      <c r="F3010" s="256"/>
      <c r="G3010" s="256"/>
      <c r="H3010" s="307"/>
      <c r="I3010" s="183"/>
      <c r="R3010" s="8">
        <f t="shared" si="415"/>
        <v>0</v>
      </c>
      <c r="S3010" s="8">
        <f>VLOOKUP($D3010,{"29 - Psychiatrie (Erwachsene)",1;"30 - Kinder- und Jugendpsychiatrie",1;"297 - stationsäquivalente Behandlung in der Erwachsenenpsychiatrie (29)",1;"307 - stationsäquivalente Behandlung in der Kinder- und Jugendpsychiatrie (30)",1;"31 - Psychosomatik",1;"",0;0,0},2,0)</f>
        <v>0</v>
      </c>
      <c r="T3010" s="8">
        <f t="shared" si="421"/>
        <v>0</v>
      </c>
      <c r="U3010" s="8">
        <f t="shared" si="423"/>
        <v>0</v>
      </c>
      <c r="V3010" s="8">
        <f t="shared" si="416"/>
        <v>0</v>
      </c>
      <c r="W3010" s="8">
        <f t="shared" si="417"/>
        <v>0</v>
      </c>
      <c r="X3010" s="8">
        <f t="shared" si="418"/>
        <v>0</v>
      </c>
      <c r="Y3010" s="8" t="str">
        <f t="shared" si="419"/>
        <v/>
      </c>
      <c r="Z3010" s="8" t="str">
        <f>VLOOKUP($D3010,{"29 - Psychiatrie (Erwachsene)","BGI";"297 - stationsäquivalente Behandlung in der Erwachsenenpsychiatrie (29)","BGI";"30 - Kinder- und Jugendpsychiatrie","BGII";"307 - stationsäquivalente Behandlung in der Kinder- und Jugendpsychiatrie (30)","BGII";"31 - Psychosomatik","BGI";"","LEER";0,"Leer"},2,0)</f>
        <v>LEER</v>
      </c>
      <c r="AA3010" s="8" t="str">
        <f t="shared" si="420"/>
        <v>Stationen</v>
      </c>
    </row>
    <row r="3011" spans="2:27" ht="15" customHeight="1" x14ac:dyDescent="0.25">
      <c r="B3011" s="76" t="str">
        <f t="shared" si="422"/>
        <v>!!!</v>
      </c>
      <c r="C3011" s="310" t="str">
        <f>IF(LEN($E3011)&gt;0,VLOOKUP(TEXT($E3011,0),'Angaben Stationen'!$E$14:$V$215,17,0),"")</f>
        <v/>
      </c>
      <c r="D3011" s="254" t="str">
        <f>IF(LEN($E3011)&gt;0,VLOOKUP(TEXT($E3011,0),'Angaben Stationen'!$E$14:$V$215,18,0),"")</f>
        <v/>
      </c>
      <c r="E3011" s="344"/>
      <c r="F3011" s="256"/>
      <c r="G3011" s="256"/>
      <c r="H3011" s="307"/>
      <c r="I3011" s="183"/>
      <c r="R3011" s="8">
        <f t="shared" si="415"/>
        <v>0</v>
      </c>
      <c r="S3011" s="8">
        <f>VLOOKUP($D3011,{"29 - Psychiatrie (Erwachsene)",1;"30 - Kinder- und Jugendpsychiatrie",1;"297 - stationsäquivalente Behandlung in der Erwachsenenpsychiatrie (29)",1;"307 - stationsäquivalente Behandlung in der Kinder- und Jugendpsychiatrie (30)",1;"31 - Psychosomatik",1;"",0;0,0},2,0)</f>
        <v>0</v>
      </c>
      <c r="T3011" s="8">
        <f t="shared" si="421"/>
        <v>0</v>
      </c>
      <c r="U3011" s="8">
        <f t="shared" si="423"/>
        <v>0</v>
      </c>
      <c r="V3011" s="8">
        <f t="shared" si="416"/>
        <v>0</v>
      </c>
      <c r="W3011" s="8">
        <f t="shared" si="417"/>
        <v>0</v>
      </c>
      <c r="X3011" s="8">
        <f t="shared" si="418"/>
        <v>0</v>
      </c>
      <c r="Y3011" s="8" t="str">
        <f t="shared" si="419"/>
        <v/>
      </c>
      <c r="Z3011" s="8" t="str">
        <f>VLOOKUP($D3011,{"29 - Psychiatrie (Erwachsene)","BGI";"297 - stationsäquivalente Behandlung in der Erwachsenenpsychiatrie (29)","BGI";"30 - Kinder- und Jugendpsychiatrie","BGII";"307 - stationsäquivalente Behandlung in der Kinder- und Jugendpsychiatrie (30)","BGII";"31 - Psychosomatik","BGI";"","LEER";0,"Leer"},2,0)</f>
        <v>LEER</v>
      </c>
      <c r="AA3011" s="8" t="str">
        <f t="shared" si="420"/>
        <v>Stationen</v>
      </c>
    </row>
    <row r="3012" spans="2:27" ht="15" customHeight="1" x14ac:dyDescent="0.25">
      <c r="B3012" s="76" t="str">
        <f t="shared" si="422"/>
        <v>!!!</v>
      </c>
      <c r="C3012" s="310" t="str">
        <f>IF(LEN($E3012)&gt;0,VLOOKUP(TEXT($E3012,0),'Angaben Stationen'!$E$14:$V$215,17,0),"")</f>
        <v/>
      </c>
      <c r="D3012" s="254" t="str">
        <f>IF(LEN($E3012)&gt;0,VLOOKUP(TEXT($E3012,0),'Angaben Stationen'!$E$14:$V$215,18,0),"")</f>
        <v/>
      </c>
      <c r="E3012" s="344"/>
      <c r="F3012" s="256"/>
      <c r="G3012" s="256"/>
      <c r="H3012" s="307"/>
      <c r="I3012" s="183"/>
      <c r="R3012" s="8">
        <f t="shared" si="415"/>
        <v>0</v>
      </c>
      <c r="S3012" s="8">
        <f>VLOOKUP($D3012,{"29 - Psychiatrie (Erwachsene)",1;"30 - Kinder- und Jugendpsychiatrie",1;"297 - stationsäquivalente Behandlung in der Erwachsenenpsychiatrie (29)",1;"307 - stationsäquivalente Behandlung in der Kinder- und Jugendpsychiatrie (30)",1;"31 - Psychosomatik",1;"",0;0,0},2,0)</f>
        <v>0</v>
      </c>
      <c r="T3012" s="8">
        <f t="shared" si="421"/>
        <v>0</v>
      </c>
      <c r="U3012" s="8">
        <f t="shared" si="423"/>
        <v>0</v>
      </c>
      <c r="V3012" s="8">
        <f t="shared" si="416"/>
        <v>0</v>
      </c>
      <c r="W3012" s="8">
        <f t="shared" si="417"/>
        <v>0</v>
      </c>
      <c r="X3012" s="8">
        <f t="shared" si="418"/>
        <v>0</v>
      </c>
      <c r="Y3012" s="8" t="str">
        <f t="shared" si="419"/>
        <v/>
      </c>
      <c r="Z3012" s="8" t="str">
        <f>VLOOKUP($D3012,{"29 - Psychiatrie (Erwachsene)","BGI";"297 - stationsäquivalente Behandlung in der Erwachsenenpsychiatrie (29)","BGI";"30 - Kinder- und Jugendpsychiatrie","BGII";"307 - stationsäquivalente Behandlung in der Kinder- und Jugendpsychiatrie (30)","BGII";"31 - Psychosomatik","BGI";"","LEER";0,"Leer"},2,0)</f>
        <v>LEER</v>
      </c>
      <c r="AA3012" s="8" t="str">
        <f t="shared" si="420"/>
        <v>Stationen</v>
      </c>
    </row>
    <row r="3013" spans="2:27" ht="15" customHeight="1" x14ac:dyDescent="0.25">
      <c r="B3013" s="76" t="str">
        <f t="shared" si="422"/>
        <v>!!!</v>
      </c>
      <c r="C3013" s="310" t="str">
        <f>IF(LEN($E3013)&gt;0,VLOOKUP(TEXT($E3013,0),'Angaben Stationen'!$E$14:$V$215,17,0),"")</f>
        <v/>
      </c>
      <c r="D3013" s="254" t="str">
        <f>IF(LEN($E3013)&gt;0,VLOOKUP(TEXT($E3013,0),'Angaben Stationen'!$E$14:$V$215,18,0),"")</f>
        <v/>
      </c>
      <c r="E3013" s="344"/>
      <c r="F3013" s="256"/>
      <c r="G3013" s="256"/>
      <c r="H3013" s="307"/>
      <c r="I3013" s="183"/>
      <c r="R3013" s="8">
        <f t="shared" si="415"/>
        <v>0</v>
      </c>
      <c r="S3013" s="8">
        <f>VLOOKUP($D3013,{"29 - Psychiatrie (Erwachsene)",1;"30 - Kinder- und Jugendpsychiatrie",1;"297 - stationsäquivalente Behandlung in der Erwachsenenpsychiatrie (29)",1;"307 - stationsäquivalente Behandlung in der Kinder- und Jugendpsychiatrie (30)",1;"31 - Psychosomatik",1;"",0;0,0},2,0)</f>
        <v>0</v>
      </c>
      <c r="T3013" s="8">
        <f t="shared" si="421"/>
        <v>0</v>
      </c>
      <c r="U3013" s="8">
        <f t="shared" si="423"/>
        <v>0</v>
      </c>
      <c r="V3013" s="8">
        <f t="shared" si="416"/>
        <v>0</v>
      </c>
      <c r="W3013" s="8">
        <f t="shared" si="417"/>
        <v>0</v>
      </c>
      <c r="X3013" s="8">
        <f t="shared" si="418"/>
        <v>0</v>
      </c>
      <c r="Y3013" s="8" t="str">
        <f t="shared" si="419"/>
        <v/>
      </c>
      <c r="Z3013" s="8" t="str">
        <f>VLOOKUP($D3013,{"29 - Psychiatrie (Erwachsene)","BGI";"297 - stationsäquivalente Behandlung in der Erwachsenenpsychiatrie (29)","BGI";"30 - Kinder- und Jugendpsychiatrie","BGII";"307 - stationsäquivalente Behandlung in der Kinder- und Jugendpsychiatrie (30)","BGII";"31 - Psychosomatik","BGI";"","LEER";0,"Leer"},2,0)</f>
        <v>LEER</v>
      </c>
      <c r="AA3013" s="8" t="str">
        <f t="shared" si="420"/>
        <v>Stationen</v>
      </c>
    </row>
    <row r="3014" spans="2:27" ht="15" customHeight="1" x14ac:dyDescent="0.25">
      <c r="B3014" s="76" t="str">
        <f t="shared" si="422"/>
        <v>!!!</v>
      </c>
      <c r="C3014" s="310" t="str">
        <f>IF(LEN($E3014)&gt;0,VLOOKUP(TEXT($E3014,0),'Angaben Stationen'!$E$14:$V$215,17,0),"")</f>
        <v/>
      </c>
      <c r="D3014" s="254" t="str">
        <f>IF(LEN($E3014)&gt;0,VLOOKUP(TEXT($E3014,0),'Angaben Stationen'!$E$14:$V$215,18,0),"")</f>
        <v/>
      </c>
      <c r="E3014" s="344"/>
      <c r="F3014" s="256"/>
      <c r="G3014" s="256"/>
      <c r="H3014" s="307"/>
      <c r="I3014" s="183"/>
      <c r="R3014" s="8">
        <f t="shared" si="415"/>
        <v>0</v>
      </c>
      <c r="S3014" s="8">
        <f>VLOOKUP($D3014,{"29 - Psychiatrie (Erwachsene)",1;"30 - Kinder- und Jugendpsychiatrie",1;"297 - stationsäquivalente Behandlung in der Erwachsenenpsychiatrie (29)",1;"307 - stationsäquivalente Behandlung in der Kinder- und Jugendpsychiatrie (30)",1;"31 - Psychosomatik",1;"",0;0,0},2,0)</f>
        <v>0</v>
      </c>
      <c r="T3014" s="8">
        <f t="shared" si="421"/>
        <v>0</v>
      </c>
      <c r="U3014" s="8">
        <f t="shared" si="423"/>
        <v>0</v>
      </c>
      <c r="V3014" s="8">
        <f t="shared" si="416"/>
        <v>0</v>
      </c>
      <c r="W3014" s="8">
        <f t="shared" si="417"/>
        <v>0</v>
      </c>
      <c r="X3014" s="8">
        <f t="shared" si="418"/>
        <v>0</v>
      </c>
      <c r="Y3014" s="8" t="str">
        <f t="shared" si="419"/>
        <v/>
      </c>
      <c r="Z3014" s="8" t="str">
        <f>VLOOKUP($D3014,{"29 - Psychiatrie (Erwachsene)","BGI";"297 - stationsäquivalente Behandlung in der Erwachsenenpsychiatrie (29)","BGI";"30 - Kinder- und Jugendpsychiatrie","BGII";"307 - stationsäquivalente Behandlung in der Kinder- und Jugendpsychiatrie (30)","BGII";"31 - Psychosomatik","BGI";"","LEER";0,"Leer"},2,0)</f>
        <v>LEER</v>
      </c>
      <c r="AA3014" s="8" t="str">
        <f t="shared" si="420"/>
        <v>Stationen</v>
      </c>
    </row>
    <row r="3015" spans="2:27" ht="15" customHeight="1" x14ac:dyDescent="0.25">
      <c r="B3015" s="76" t="str">
        <f t="shared" si="422"/>
        <v>!!!</v>
      </c>
      <c r="C3015" s="310" t="str">
        <f>IF(LEN($E3015)&gt;0,VLOOKUP(TEXT($E3015,0),'Angaben Stationen'!$E$14:$V$215,17,0),"")</f>
        <v/>
      </c>
      <c r="D3015" s="254" t="str">
        <f>IF(LEN($E3015)&gt;0,VLOOKUP(TEXT($E3015,0),'Angaben Stationen'!$E$14:$V$215,18,0),"")</f>
        <v/>
      </c>
      <c r="E3015" s="344"/>
      <c r="F3015" s="256"/>
      <c r="G3015" s="256"/>
      <c r="H3015" s="307"/>
      <c r="I3015" s="183"/>
      <c r="R3015" s="8">
        <f t="shared" si="415"/>
        <v>0</v>
      </c>
      <c r="S3015" s="8">
        <f>VLOOKUP($D3015,{"29 - Psychiatrie (Erwachsene)",1;"30 - Kinder- und Jugendpsychiatrie",1;"297 - stationsäquivalente Behandlung in der Erwachsenenpsychiatrie (29)",1;"307 - stationsäquivalente Behandlung in der Kinder- und Jugendpsychiatrie (30)",1;"31 - Psychosomatik",1;"",0;0,0},2,0)</f>
        <v>0</v>
      </c>
      <c r="T3015" s="8">
        <f t="shared" si="421"/>
        <v>0</v>
      </c>
      <c r="U3015" s="8">
        <f t="shared" si="423"/>
        <v>0</v>
      </c>
      <c r="V3015" s="8">
        <f t="shared" si="416"/>
        <v>0</v>
      </c>
      <c r="W3015" s="8">
        <f t="shared" si="417"/>
        <v>0</v>
      </c>
      <c r="X3015" s="8">
        <f t="shared" si="418"/>
        <v>0</v>
      </c>
      <c r="Y3015" s="8" t="str">
        <f t="shared" si="419"/>
        <v/>
      </c>
      <c r="Z3015" s="8" t="str">
        <f>VLOOKUP($D3015,{"29 - Psychiatrie (Erwachsene)","BGI";"297 - stationsäquivalente Behandlung in der Erwachsenenpsychiatrie (29)","BGI";"30 - Kinder- und Jugendpsychiatrie","BGII";"307 - stationsäquivalente Behandlung in der Kinder- und Jugendpsychiatrie (30)","BGII";"31 - Psychosomatik","BGI";"","LEER";0,"Leer"},2,0)</f>
        <v>LEER</v>
      </c>
      <c r="AA3015" s="8" t="str">
        <f t="shared" si="420"/>
        <v>Stationen</v>
      </c>
    </row>
    <row r="3016" spans="2:27" ht="15" customHeight="1" x14ac:dyDescent="0.25">
      <c r="B3016" s="76" t="str">
        <f t="shared" si="422"/>
        <v>!!!</v>
      </c>
      <c r="C3016" s="310" t="str">
        <f>IF(LEN($E3016)&gt;0,VLOOKUP(TEXT($E3016,0),'Angaben Stationen'!$E$14:$V$215,17,0),"")</f>
        <v/>
      </c>
      <c r="D3016" s="254" t="str">
        <f>IF(LEN($E3016)&gt;0,VLOOKUP(TEXT($E3016,0),'Angaben Stationen'!$E$14:$V$215,18,0),"")</f>
        <v/>
      </c>
      <c r="E3016" s="344"/>
      <c r="F3016" s="256"/>
      <c r="G3016" s="256"/>
      <c r="H3016" s="307"/>
      <c r="I3016" s="183"/>
      <c r="R3016" s="8">
        <f t="shared" si="415"/>
        <v>0</v>
      </c>
      <c r="S3016" s="8">
        <f>VLOOKUP($D3016,{"29 - Psychiatrie (Erwachsene)",1;"30 - Kinder- und Jugendpsychiatrie",1;"297 - stationsäquivalente Behandlung in der Erwachsenenpsychiatrie (29)",1;"307 - stationsäquivalente Behandlung in der Kinder- und Jugendpsychiatrie (30)",1;"31 - Psychosomatik",1;"",0;0,0},2,0)</f>
        <v>0</v>
      </c>
      <c r="T3016" s="8">
        <f t="shared" si="421"/>
        <v>0</v>
      </c>
      <c r="U3016" s="8">
        <f t="shared" si="423"/>
        <v>0</v>
      </c>
      <c r="V3016" s="8">
        <f t="shared" si="416"/>
        <v>0</v>
      </c>
      <c r="W3016" s="8">
        <f t="shared" si="417"/>
        <v>0</v>
      </c>
      <c r="X3016" s="8">
        <f t="shared" si="418"/>
        <v>0</v>
      </c>
      <c r="Y3016" s="8" t="str">
        <f t="shared" si="419"/>
        <v/>
      </c>
      <c r="Z3016" s="8" t="str">
        <f>VLOOKUP($D3016,{"29 - Psychiatrie (Erwachsene)","BGI";"297 - stationsäquivalente Behandlung in der Erwachsenenpsychiatrie (29)","BGI";"30 - Kinder- und Jugendpsychiatrie","BGII";"307 - stationsäquivalente Behandlung in der Kinder- und Jugendpsychiatrie (30)","BGII";"31 - Psychosomatik","BGI";"","LEER";0,"Leer"},2,0)</f>
        <v>LEER</v>
      </c>
      <c r="AA3016" s="8" t="str">
        <f t="shared" si="420"/>
        <v>Stationen</v>
      </c>
    </row>
    <row r="3017" spans="2:27" ht="15" customHeight="1" x14ac:dyDescent="0.25">
      <c r="B3017" s="76" t="str">
        <f t="shared" si="422"/>
        <v>!!!</v>
      </c>
      <c r="C3017" s="310" t="str">
        <f>IF(LEN($E3017)&gt;0,VLOOKUP(TEXT($E3017,0),'Angaben Stationen'!$E$14:$V$215,17,0),"")</f>
        <v/>
      </c>
      <c r="D3017" s="254" t="str">
        <f>IF(LEN($E3017)&gt;0,VLOOKUP(TEXT($E3017,0),'Angaben Stationen'!$E$14:$V$215,18,0),"")</f>
        <v/>
      </c>
      <c r="E3017" s="344"/>
      <c r="F3017" s="256"/>
      <c r="G3017" s="256"/>
      <c r="H3017" s="307"/>
      <c r="I3017" s="183"/>
      <c r="R3017" s="8">
        <f t="shared" si="415"/>
        <v>0</v>
      </c>
      <c r="S3017" s="8">
        <f>VLOOKUP($D3017,{"29 - Psychiatrie (Erwachsene)",1;"30 - Kinder- und Jugendpsychiatrie",1;"297 - stationsäquivalente Behandlung in der Erwachsenenpsychiatrie (29)",1;"307 - stationsäquivalente Behandlung in der Kinder- und Jugendpsychiatrie (30)",1;"31 - Psychosomatik",1;"",0;0,0},2,0)</f>
        <v>0</v>
      </c>
      <c r="T3017" s="8">
        <f t="shared" si="421"/>
        <v>0</v>
      </c>
      <c r="U3017" s="8">
        <f t="shared" si="423"/>
        <v>0</v>
      </c>
      <c r="V3017" s="8">
        <f t="shared" si="416"/>
        <v>0</v>
      </c>
      <c r="W3017" s="8">
        <f t="shared" si="417"/>
        <v>0</v>
      </c>
      <c r="X3017" s="8">
        <f t="shared" si="418"/>
        <v>0</v>
      </c>
      <c r="Y3017" s="8" t="str">
        <f t="shared" si="419"/>
        <v/>
      </c>
      <c r="Z3017" s="8" t="str">
        <f>VLOOKUP($D3017,{"29 - Psychiatrie (Erwachsene)","BGI";"297 - stationsäquivalente Behandlung in der Erwachsenenpsychiatrie (29)","BGI";"30 - Kinder- und Jugendpsychiatrie","BGII";"307 - stationsäquivalente Behandlung in der Kinder- und Jugendpsychiatrie (30)","BGII";"31 - Psychosomatik","BGI";"","LEER";0,"Leer"},2,0)</f>
        <v>LEER</v>
      </c>
      <c r="AA3017" s="8" t="str">
        <f t="shared" si="420"/>
        <v>Stationen</v>
      </c>
    </row>
    <row r="3018" spans="2:27" ht="15" customHeight="1" x14ac:dyDescent="0.25">
      <c r="B3018" s="76" t="str">
        <f t="shared" si="422"/>
        <v>!!!</v>
      </c>
      <c r="C3018" s="310" t="str">
        <f>IF(LEN($E3018)&gt;0,VLOOKUP(TEXT($E3018,0),'Angaben Stationen'!$E$14:$V$215,17,0),"")</f>
        <v/>
      </c>
      <c r="D3018" s="254" t="str">
        <f>IF(LEN($E3018)&gt;0,VLOOKUP(TEXT($E3018,0),'Angaben Stationen'!$E$14:$V$215,18,0),"")</f>
        <v/>
      </c>
      <c r="E3018" s="344"/>
      <c r="F3018" s="256"/>
      <c r="G3018" s="256"/>
      <c r="H3018" s="307"/>
      <c r="I3018" s="183"/>
      <c r="R3018" s="8">
        <f t="shared" si="415"/>
        <v>0</v>
      </c>
      <c r="S3018" s="8">
        <f>VLOOKUP($D3018,{"29 - Psychiatrie (Erwachsene)",1;"30 - Kinder- und Jugendpsychiatrie",1;"297 - stationsäquivalente Behandlung in der Erwachsenenpsychiatrie (29)",1;"307 - stationsäquivalente Behandlung in der Kinder- und Jugendpsychiatrie (30)",1;"31 - Psychosomatik",1;"",0;0,0},2,0)</f>
        <v>0</v>
      </c>
      <c r="T3018" s="8">
        <f t="shared" si="421"/>
        <v>0</v>
      </c>
      <c r="U3018" s="8">
        <f t="shared" si="423"/>
        <v>0</v>
      </c>
      <c r="V3018" s="8">
        <f t="shared" si="416"/>
        <v>0</v>
      </c>
      <c r="W3018" s="8">
        <f t="shared" si="417"/>
        <v>0</v>
      </c>
      <c r="X3018" s="8">
        <f t="shared" si="418"/>
        <v>0</v>
      </c>
      <c r="Y3018" s="8" t="str">
        <f t="shared" si="419"/>
        <v/>
      </c>
      <c r="Z3018" s="8" t="str">
        <f>VLOOKUP($D3018,{"29 - Psychiatrie (Erwachsene)","BGI";"297 - stationsäquivalente Behandlung in der Erwachsenenpsychiatrie (29)","BGI";"30 - Kinder- und Jugendpsychiatrie","BGII";"307 - stationsäquivalente Behandlung in der Kinder- und Jugendpsychiatrie (30)","BGII";"31 - Psychosomatik","BGI";"","LEER";0,"Leer"},2,0)</f>
        <v>LEER</v>
      </c>
      <c r="AA3018" s="8" t="str">
        <f t="shared" si="420"/>
        <v>Stationen</v>
      </c>
    </row>
    <row r="3019" spans="2:27" ht="15" customHeight="1" x14ac:dyDescent="0.25">
      <c r="B3019" s="76" t="str">
        <f t="shared" si="422"/>
        <v>!!!</v>
      </c>
      <c r="C3019" s="310" t="str">
        <f>IF(LEN($E3019)&gt;0,VLOOKUP(TEXT($E3019,0),'Angaben Stationen'!$E$14:$V$215,17,0),"")</f>
        <v/>
      </c>
      <c r="D3019" s="254" t="str">
        <f>IF(LEN($E3019)&gt;0,VLOOKUP(TEXT($E3019,0),'Angaben Stationen'!$E$14:$V$215,18,0),"")</f>
        <v/>
      </c>
      <c r="E3019" s="344"/>
      <c r="F3019" s="256"/>
      <c r="G3019" s="256"/>
      <c r="H3019" s="307"/>
      <c r="I3019" s="183"/>
      <c r="R3019" s="8">
        <f t="shared" si="415"/>
        <v>0</v>
      </c>
      <c r="S3019" s="8">
        <f>VLOOKUP($D3019,{"29 - Psychiatrie (Erwachsene)",1;"30 - Kinder- und Jugendpsychiatrie",1;"297 - stationsäquivalente Behandlung in der Erwachsenenpsychiatrie (29)",1;"307 - stationsäquivalente Behandlung in der Kinder- und Jugendpsychiatrie (30)",1;"31 - Psychosomatik",1;"",0;0,0},2,0)</f>
        <v>0</v>
      </c>
      <c r="T3019" s="8">
        <f t="shared" si="421"/>
        <v>0</v>
      </c>
      <c r="U3019" s="8">
        <f t="shared" si="423"/>
        <v>0</v>
      </c>
      <c r="V3019" s="8">
        <f t="shared" si="416"/>
        <v>0</v>
      </c>
      <c r="W3019" s="8">
        <f t="shared" si="417"/>
        <v>0</v>
      </c>
      <c r="X3019" s="8">
        <f t="shared" si="418"/>
        <v>0</v>
      </c>
      <c r="Y3019" s="8" t="str">
        <f t="shared" si="419"/>
        <v/>
      </c>
      <c r="Z3019" s="8" t="str">
        <f>VLOOKUP($D3019,{"29 - Psychiatrie (Erwachsene)","BGI";"297 - stationsäquivalente Behandlung in der Erwachsenenpsychiatrie (29)","BGI";"30 - Kinder- und Jugendpsychiatrie","BGII";"307 - stationsäquivalente Behandlung in der Kinder- und Jugendpsychiatrie (30)","BGII";"31 - Psychosomatik","BGI";"","LEER";0,"Leer"},2,0)</f>
        <v>LEER</v>
      </c>
      <c r="AA3019" s="8" t="str">
        <f t="shared" si="420"/>
        <v>Stationen</v>
      </c>
    </row>
    <row r="3020" spans="2:27" ht="15" customHeight="1" x14ac:dyDescent="0.25">
      <c r="B3020" s="76" t="str">
        <f t="shared" si="422"/>
        <v>!!!</v>
      </c>
      <c r="C3020" s="310" t="str">
        <f>IF(LEN($E3020)&gt;0,VLOOKUP(TEXT($E3020,0),'Angaben Stationen'!$E$14:$V$215,17,0),"")</f>
        <v/>
      </c>
      <c r="D3020" s="254" t="str">
        <f>IF(LEN($E3020)&gt;0,VLOOKUP(TEXT($E3020,0),'Angaben Stationen'!$E$14:$V$215,18,0),"")</f>
        <v/>
      </c>
      <c r="E3020" s="344"/>
      <c r="F3020" s="256"/>
      <c r="G3020" s="256"/>
      <c r="H3020" s="307"/>
      <c r="I3020" s="183"/>
      <c r="R3020" s="8">
        <f t="shared" si="415"/>
        <v>0</v>
      </c>
      <c r="S3020" s="8">
        <f>VLOOKUP($D3020,{"29 - Psychiatrie (Erwachsene)",1;"30 - Kinder- und Jugendpsychiatrie",1;"297 - stationsäquivalente Behandlung in der Erwachsenenpsychiatrie (29)",1;"307 - stationsäquivalente Behandlung in der Kinder- und Jugendpsychiatrie (30)",1;"31 - Psychosomatik",1;"",0;0,0},2,0)</f>
        <v>0</v>
      </c>
      <c r="T3020" s="8">
        <f t="shared" si="421"/>
        <v>0</v>
      </c>
      <c r="U3020" s="8">
        <f t="shared" si="423"/>
        <v>0</v>
      </c>
      <c r="V3020" s="8">
        <f t="shared" si="416"/>
        <v>0</v>
      </c>
      <c r="W3020" s="8">
        <f t="shared" si="417"/>
        <v>0</v>
      </c>
      <c r="X3020" s="8">
        <f t="shared" si="418"/>
        <v>0</v>
      </c>
      <c r="Y3020" s="8" t="str">
        <f t="shared" si="419"/>
        <v/>
      </c>
      <c r="Z3020" s="8" t="str">
        <f>VLOOKUP($D3020,{"29 - Psychiatrie (Erwachsene)","BGI";"297 - stationsäquivalente Behandlung in der Erwachsenenpsychiatrie (29)","BGI";"30 - Kinder- und Jugendpsychiatrie","BGII";"307 - stationsäquivalente Behandlung in der Kinder- und Jugendpsychiatrie (30)","BGII";"31 - Psychosomatik","BGI";"","LEER";0,"Leer"},2,0)</f>
        <v>LEER</v>
      </c>
      <c r="AA3020" s="8" t="str">
        <f t="shared" si="420"/>
        <v>Stationen</v>
      </c>
    </row>
    <row r="3021" spans="2:27" ht="15" customHeight="1" x14ac:dyDescent="0.25">
      <c r="B3021" s="76" t="str">
        <f t="shared" si="422"/>
        <v>!!!</v>
      </c>
      <c r="C3021" s="310" t="str">
        <f>IF(LEN($E3021)&gt;0,VLOOKUP(TEXT($E3021,0),'Angaben Stationen'!$E$14:$V$215,17,0),"")</f>
        <v/>
      </c>
      <c r="D3021" s="254" t="str">
        <f>IF(LEN($E3021)&gt;0,VLOOKUP(TEXT($E3021,0),'Angaben Stationen'!$E$14:$V$215,18,0),"")</f>
        <v/>
      </c>
      <c r="E3021" s="344"/>
      <c r="F3021" s="256"/>
      <c r="G3021" s="256"/>
      <c r="H3021" s="307"/>
      <c r="I3021" s="183"/>
      <c r="R3021" s="8">
        <f t="shared" si="415"/>
        <v>0</v>
      </c>
      <c r="S3021" s="8">
        <f>VLOOKUP($D3021,{"29 - Psychiatrie (Erwachsene)",1;"30 - Kinder- und Jugendpsychiatrie",1;"297 - stationsäquivalente Behandlung in der Erwachsenenpsychiatrie (29)",1;"307 - stationsäquivalente Behandlung in der Kinder- und Jugendpsychiatrie (30)",1;"31 - Psychosomatik",1;"",0;0,0},2,0)</f>
        <v>0</v>
      </c>
      <c r="T3021" s="8">
        <f t="shared" si="421"/>
        <v>0</v>
      </c>
      <c r="U3021" s="8">
        <f t="shared" si="423"/>
        <v>0</v>
      </c>
      <c r="V3021" s="8">
        <f t="shared" si="416"/>
        <v>0</v>
      </c>
      <c r="W3021" s="8">
        <f t="shared" si="417"/>
        <v>0</v>
      </c>
      <c r="X3021" s="8">
        <f t="shared" si="418"/>
        <v>0</v>
      </c>
      <c r="Y3021" s="8" t="str">
        <f t="shared" si="419"/>
        <v/>
      </c>
      <c r="Z3021" s="8" t="str">
        <f>VLOOKUP($D3021,{"29 - Psychiatrie (Erwachsene)","BGI";"297 - stationsäquivalente Behandlung in der Erwachsenenpsychiatrie (29)","BGI";"30 - Kinder- und Jugendpsychiatrie","BGII";"307 - stationsäquivalente Behandlung in der Kinder- und Jugendpsychiatrie (30)","BGII";"31 - Psychosomatik","BGI";"","LEER";0,"Leer"},2,0)</f>
        <v>LEER</v>
      </c>
      <c r="AA3021" s="8" t="str">
        <f t="shared" si="420"/>
        <v>Stationen</v>
      </c>
    </row>
    <row r="3022" spans="2:27" ht="15" customHeight="1" x14ac:dyDescent="0.25">
      <c r="B3022" s="76" t="str">
        <f t="shared" si="422"/>
        <v>!!!</v>
      </c>
      <c r="C3022" s="310" t="str">
        <f>IF(LEN($E3022)&gt;0,VLOOKUP(TEXT($E3022,0),'Angaben Stationen'!$E$14:$V$215,17,0),"")</f>
        <v/>
      </c>
      <c r="D3022" s="254" t="str">
        <f>IF(LEN($E3022)&gt;0,VLOOKUP(TEXT($E3022,0),'Angaben Stationen'!$E$14:$V$215,18,0),"")</f>
        <v/>
      </c>
      <c r="E3022" s="344"/>
      <c r="F3022" s="256"/>
      <c r="G3022" s="256"/>
      <c r="H3022" s="307"/>
      <c r="I3022" s="183"/>
      <c r="R3022" s="8">
        <f t="shared" si="415"/>
        <v>0</v>
      </c>
      <c r="S3022" s="8">
        <f>VLOOKUP($D3022,{"29 - Psychiatrie (Erwachsene)",1;"30 - Kinder- und Jugendpsychiatrie",1;"297 - stationsäquivalente Behandlung in der Erwachsenenpsychiatrie (29)",1;"307 - stationsäquivalente Behandlung in der Kinder- und Jugendpsychiatrie (30)",1;"31 - Psychosomatik",1;"",0;0,0},2,0)</f>
        <v>0</v>
      </c>
      <c r="T3022" s="8">
        <f t="shared" si="421"/>
        <v>0</v>
      </c>
      <c r="U3022" s="8">
        <f t="shared" si="423"/>
        <v>0</v>
      </c>
      <c r="V3022" s="8">
        <f t="shared" si="416"/>
        <v>0</v>
      </c>
      <c r="W3022" s="8">
        <f t="shared" si="417"/>
        <v>0</v>
      </c>
      <c r="X3022" s="8">
        <f t="shared" si="418"/>
        <v>0</v>
      </c>
      <c r="Y3022" s="8" t="str">
        <f t="shared" si="419"/>
        <v/>
      </c>
      <c r="Z3022" s="8" t="str">
        <f>VLOOKUP($D3022,{"29 - Psychiatrie (Erwachsene)","BGI";"297 - stationsäquivalente Behandlung in der Erwachsenenpsychiatrie (29)","BGI";"30 - Kinder- und Jugendpsychiatrie","BGII";"307 - stationsäquivalente Behandlung in der Kinder- und Jugendpsychiatrie (30)","BGII";"31 - Psychosomatik","BGI";"","LEER";0,"Leer"},2,0)</f>
        <v>LEER</v>
      </c>
      <c r="AA3022" s="8" t="str">
        <f t="shared" si="420"/>
        <v>Stationen</v>
      </c>
    </row>
    <row r="3023" spans="2:27" ht="15" customHeight="1" x14ac:dyDescent="0.25">
      <c r="B3023" s="76" t="str">
        <f t="shared" si="422"/>
        <v>!!!</v>
      </c>
      <c r="C3023" s="310" t="str">
        <f>IF(LEN($E3023)&gt;0,VLOOKUP(TEXT($E3023,0),'Angaben Stationen'!$E$14:$V$215,17,0),"")</f>
        <v/>
      </c>
      <c r="D3023" s="254" t="str">
        <f>IF(LEN($E3023)&gt;0,VLOOKUP(TEXT($E3023,0),'Angaben Stationen'!$E$14:$V$215,18,0),"")</f>
        <v/>
      </c>
      <c r="E3023" s="344"/>
      <c r="F3023" s="256"/>
      <c r="G3023" s="256"/>
      <c r="H3023" s="307"/>
      <c r="I3023" s="183"/>
      <c r="R3023" s="8">
        <f t="shared" si="415"/>
        <v>0</v>
      </c>
      <c r="S3023" s="8">
        <f>VLOOKUP($D3023,{"29 - Psychiatrie (Erwachsene)",1;"30 - Kinder- und Jugendpsychiatrie",1;"297 - stationsäquivalente Behandlung in der Erwachsenenpsychiatrie (29)",1;"307 - stationsäquivalente Behandlung in der Kinder- und Jugendpsychiatrie (30)",1;"31 - Psychosomatik",1;"",0;0,0},2,0)</f>
        <v>0</v>
      </c>
      <c r="T3023" s="8">
        <f t="shared" si="421"/>
        <v>0</v>
      </c>
      <c r="U3023" s="8">
        <f t="shared" si="423"/>
        <v>0</v>
      </c>
      <c r="V3023" s="8">
        <f t="shared" si="416"/>
        <v>0</v>
      </c>
      <c r="W3023" s="8">
        <f t="shared" si="417"/>
        <v>0</v>
      </c>
      <c r="X3023" s="8">
        <f t="shared" si="418"/>
        <v>0</v>
      </c>
      <c r="Y3023" s="8" t="str">
        <f t="shared" si="419"/>
        <v/>
      </c>
      <c r="Z3023" s="8" t="str">
        <f>VLOOKUP($D3023,{"29 - Psychiatrie (Erwachsene)","BGI";"297 - stationsäquivalente Behandlung in der Erwachsenenpsychiatrie (29)","BGI";"30 - Kinder- und Jugendpsychiatrie","BGII";"307 - stationsäquivalente Behandlung in der Kinder- und Jugendpsychiatrie (30)","BGII";"31 - Psychosomatik","BGI";"","LEER";0,"Leer"},2,0)</f>
        <v>LEER</v>
      </c>
      <c r="AA3023" s="8" t="str">
        <f t="shared" si="420"/>
        <v>Stationen</v>
      </c>
    </row>
    <row r="3024" spans="2:27" ht="15" customHeight="1" x14ac:dyDescent="0.25">
      <c r="B3024" s="76" t="str">
        <f t="shared" si="422"/>
        <v>!!!</v>
      </c>
      <c r="C3024" s="310" t="str">
        <f>IF(LEN($E3024)&gt;0,VLOOKUP(TEXT($E3024,0),'Angaben Stationen'!$E$14:$V$215,17,0),"")</f>
        <v/>
      </c>
      <c r="D3024" s="254" t="str">
        <f>IF(LEN($E3024)&gt;0,VLOOKUP(TEXT($E3024,0),'Angaben Stationen'!$E$14:$V$215,18,0),"")</f>
        <v/>
      </c>
      <c r="E3024" s="344"/>
      <c r="F3024" s="256"/>
      <c r="G3024" s="256"/>
      <c r="H3024" s="307"/>
      <c r="I3024" s="183"/>
      <c r="R3024" s="8">
        <f t="shared" si="415"/>
        <v>0</v>
      </c>
      <c r="S3024" s="8">
        <f>VLOOKUP($D3024,{"29 - Psychiatrie (Erwachsene)",1;"30 - Kinder- und Jugendpsychiatrie",1;"297 - stationsäquivalente Behandlung in der Erwachsenenpsychiatrie (29)",1;"307 - stationsäquivalente Behandlung in der Kinder- und Jugendpsychiatrie (30)",1;"31 - Psychosomatik",1;"",0;0,0},2,0)</f>
        <v>0</v>
      </c>
      <c r="T3024" s="8">
        <f t="shared" si="421"/>
        <v>0</v>
      </c>
      <c r="U3024" s="8">
        <f t="shared" si="423"/>
        <v>0</v>
      </c>
      <c r="V3024" s="8">
        <f t="shared" si="416"/>
        <v>0</v>
      </c>
      <c r="W3024" s="8">
        <f t="shared" si="417"/>
        <v>0</v>
      </c>
      <c r="X3024" s="8">
        <f t="shared" si="418"/>
        <v>0</v>
      </c>
      <c r="Y3024" s="8" t="str">
        <f t="shared" si="419"/>
        <v/>
      </c>
      <c r="Z3024" s="8" t="str">
        <f>VLOOKUP($D3024,{"29 - Psychiatrie (Erwachsene)","BGI";"297 - stationsäquivalente Behandlung in der Erwachsenenpsychiatrie (29)","BGI";"30 - Kinder- und Jugendpsychiatrie","BGII";"307 - stationsäquivalente Behandlung in der Kinder- und Jugendpsychiatrie (30)","BGII";"31 - Psychosomatik","BGI";"","LEER";0,"Leer"},2,0)</f>
        <v>LEER</v>
      </c>
      <c r="AA3024" s="8" t="str">
        <f t="shared" si="420"/>
        <v>Stationen</v>
      </c>
    </row>
    <row r="3025" spans="2:27" ht="15" customHeight="1" x14ac:dyDescent="0.25">
      <c r="B3025" s="76" t="str">
        <f t="shared" si="422"/>
        <v>!!!</v>
      </c>
      <c r="C3025" s="310" t="str">
        <f>IF(LEN($E3025)&gt;0,VLOOKUP(TEXT($E3025,0),'Angaben Stationen'!$E$14:$V$215,17,0),"")</f>
        <v/>
      </c>
      <c r="D3025" s="254" t="str">
        <f>IF(LEN($E3025)&gt;0,VLOOKUP(TEXT($E3025,0),'Angaben Stationen'!$E$14:$V$215,18,0),"")</f>
        <v/>
      </c>
      <c r="E3025" s="344"/>
      <c r="F3025" s="256"/>
      <c r="G3025" s="256"/>
      <c r="H3025" s="307"/>
      <c r="I3025" s="183"/>
      <c r="R3025" s="8">
        <f t="shared" si="415"/>
        <v>0</v>
      </c>
      <c r="S3025" s="8">
        <f>VLOOKUP($D3025,{"29 - Psychiatrie (Erwachsene)",1;"30 - Kinder- und Jugendpsychiatrie",1;"297 - stationsäquivalente Behandlung in der Erwachsenenpsychiatrie (29)",1;"307 - stationsäquivalente Behandlung in der Kinder- und Jugendpsychiatrie (30)",1;"31 - Psychosomatik",1;"",0;0,0},2,0)</f>
        <v>0</v>
      </c>
      <c r="T3025" s="8">
        <f t="shared" si="421"/>
        <v>0</v>
      </c>
      <c r="U3025" s="8">
        <f t="shared" si="423"/>
        <v>0</v>
      </c>
      <c r="V3025" s="8">
        <f t="shared" si="416"/>
        <v>0</v>
      </c>
      <c r="W3025" s="8">
        <f t="shared" si="417"/>
        <v>0</v>
      </c>
      <c r="X3025" s="8">
        <f t="shared" si="418"/>
        <v>0</v>
      </c>
      <c r="Y3025" s="8" t="str">
        <f t="shared" si="419"/>
        <v/>
      </c>
      <c r="Z3025" s="8" t="str">
        <f>VLOOKUP($D3025,{"29 - Psychiatrie (Erwachsene)","BGI";"297 - stationsäquivalente Behandlung in der Erwachsenenpsychiatrie (29)","BGI";"30 - Kinder- und Jugendpsychiatrie","BGII";"307 - stationsäquivalente Behandlung in der Kinder- und Jugendpsychiatrie (30)","BGII";"31 - Psychosomatik","BGI";"","LEER";0,"Leer"},2,0)</f>
        <v>LEER</v>
      </c>
      <c r="AA3025" s="8" t="str">
        <f t="shared" si="420"/>
        <v>Stationen</v>
      </c>
    </row>
    <row r="3026" spans="2:27" ht="15" customHeight="1" x14ac:dyDescent="0.25">
      <c r="B3026" s="76" t="str">
        <f t="shared" si="422"/>
        <v>!!!</v>
      </c>
      <c r="C3026" s="310" t="str">
        <f>IF(LEN($E3026)&gt;0,VLOOKUP(TEXT($E3026,0),'Angaben Stationen'!$E$14:$V$215,17,0),"")</f>
        <v/>
      </c>
      <c r="D3026" s="254" t="str">
        <f>IF(LEN($E3026)&gt;0,VLOOKUP(TEXT($E3026,0),'Angaben Stationen'!$E$14:$V$215,18,0),"")</f>
        <v/>
      </c>
      <c r="E3026" s="344"/>
      <c r="F3026" s="256"/>
      <c r="G3026" s="256"/>
      <c r="H3026" s="307"/>
      <c r="I3026" s="183"/>
      <c r="R3026" s="8">
        <f t="shared" si="415"/>
        <v>0</v>
      </c>
      <c r="S3026" s="8">
        <f>VLOOKUP($D3026,{"29 - Psychiatrie (Erwachsene)",1;"30 - Kinder- und Jugendpsychiatrie",1;"297 - stationsäquivalente Behandlung in der Erwachsenenpsychiatrie (29)",1;"307 - stationsäquivalente Behandlung in der Kinder- und Jugendpsychiatrie (30)",1;"31 - Psychosomatik",1;"",0;0,0},2,0)</f>
        <v>0</v>
      </c>
      <c r="T3026" s="8">
        <f t="shared" si="421"/>
        <v>0</v>
      </c>
      <c r="U3026" s="8">
        <f t="shared" si="423"/>
        <v>0</v>
      </c>
      <c r="V3026" s="8">
        <f t="shared" si="416"/>
        <v>0</v>
      </c>
      <c r="W3026" s="8">
        <f t="shared" si="417"/>
        <v>0</v>
      </c>
      <c r="X3026" s="8">
        <f t="shared" si="418"/>
        <v>0</v>
      </c>
      <c r="Y3026" s="8" t="str">
        <f t="shared" si="419"/>
        <v/>
      </c>
      <c r="Z3026" s="8" t="str">
        <f>VLOOKUP($D3026,{"29 - Psychiatrie (Erwachsene)","BGI";"297 - stationsäquivalente Behandlung in der Erwachsenenpsychiatrie (29)","BGI";"30 - Kinder- und Jugendpsychiatrie","BGII";"307 - stationsäquivalente Behandlung in der Kinder- und Jugendpsychiatrie (30)","BGII";"31 - Psychosomatik","BGI";"","LEER";0,"Leer"},2,0)</f>
        <v>LEER</v>
      </c>
      <c r="AA3026" s="8" t="str">
        <f t="shared" si="420"/>
        <v>Stationen</v>
      </c>
    </row>
    <row r="3027" spans="2:27" ht="15" customHeight="1" x14ac:dyDescent="0.25">
      <c r="B3027" s="76" t="str">
        <f t="shared" si="422"/>
        <v>!!!</v>
      </c>
      <c r="C3027" s="310" t="str">
        <f>IF(LEN($E3027)&gt;0,VLOOKUP(TEXT($E3027,0),'Angaben Stationen'!$E$14:$V$215,17,0),"")</f>
        <v/>
      </c>
      <c r="D3027" s="254" t="str">
        <f>IF(LEN($E3027)&gt;0,VLOOKUP(TEXT($E3027,0),'Angaben Stationen'!$E$14:$V$215,18,0),"")</f>
        <v/>
      </c>
      <c r="E3027" s="344"/>
      <c r="F3027" s="256"/>
      <c r="G3027" s="256"/>
      <c r="H3027" s="307"/>
      <c r="I3027" s="183"/>
      <c r="R3027" s="8">
        <f t="shared" si="415"/>
        <v>0</v>
      </c>
      <c r="S3027" s="8">
        <f>VLOOKUP($D3027,{"29 - Psychiatrie (Erwachsene)",1;"30 - Kinder- und Jugendpsychiatrie",1;"297 - stationsäquivalente Behandlung in der Erwachsenenpsychiatrie (29)",1;"307 - stationsäquivalente Behandlung in der Kinder- und Jugendpsychiatrie (30)",1;"31 - Psychosomatik",1;"",0;0,0},2,0)</f>
        <v>0</v>
      </c>
      <c r="T3027" s="8">
        <f t="shared" si="421"/>
        <v>0</v>
      </c>
      <c r="U3027" s="8">
        <f t="shared" si="423"/>
        <v>0</v>
      </c>
      <c r="V3027" s="8">
        <f t="shared" si="416"/>
        <v>0</v>
      </c>
      <c r="W3027" s="8">
        <f t="shared" si="417"/>
        <v>0</v>
      </c>
      <c r="X3027" s="8">
        <f t="shared" si="418"/>
        <v>0</v>
      </c>
      <c r="Y3027" s="8" t="str">
        <f t="shared" si="419"/>
        <v/>
      </c>
      <c r="Z3027" s="8" t="str">
        <f>VLOOKUP($D3027,{"29 - Psychiatrie (Erwachsene)","BGI";"297 - stationsäquivalente Behandlung in der Erwachsenenpsychiatrie (29)","BGI";"30 - Kinder- und Jugendpsychiatrie","BGII";"307 - stationsäquivalente Behandlung in der Kinder- und Jugendpsychiatrie (30)","BGII";"31 - Psychosomatik","BGI";"","LEER";0,"Leer"},2,0)</f>
        <v>LEER</v>
      </c>
      <c r="AA3027" s="8" t="str">
        <f t="shared" si="420"/>
        <v>Stationen</v>
      </c>
    </row>
    <row r="3028" spans="2:27" ht="15" customHeight="1" x14ac:dyDescent="0.25">
      <c r="B3028" s="76" t="str">
        <f t="shared" si="422"/>
        <v>!!!</v>
      </c>
      <c r="C3028" s="310" t="str">
        <f>IF(LEN($E3028)&gt;0,VLOOKUP(TEXT($E3028,0),'Angaben Stationen'!$E$14:$V$215,17,0),"")</f>
        <v/>
      </c>
      <c r="D3028" s="254" t="str">
        <f>IF(LEN($E3028)&gt;0,VLOOKUP(TEXT($E3028,0),'Angaben Stationen'!$E$14:$V$215,18,0),"")</f>
        <v/>
      </c>
      <c r="E3028" s="344"/>
      <c r="F3028" s="256"/>
      <c r="G3028" s="256"/>
      <c r="H3028" s="307"/>
      <c r="I3028" s="183"/>
      <c r="R3028" s="8">
        <f t="shared" si="415"/>
        <v>0</v>
      </c>
      <c r="S3028" s="8">
        <f>VLOOKUP($D3028,{"29 - Psychiatrie (Erwachsene)",1;"30 - Kinder- und Jugendpsychiatrie",1;"297 - stationsäquivalente Behandlung in der Erwachsenenpsychiatrie (29)",1;"307 - stationsäquivalente Behandlung in der Kinder- und Jugendpsychiatrie (30)",1;"31 - Psychosomatik",1;"",0;0,0},2,0)</f>
        <v>0</v>
      </c>
      <c r="T3028" s="8">
        <f t="shared" si="421"/>
        <v>0</v>
      </c>
      <c r="U3028" s="8">
        <f t="shared" si="423"/>
        <v>0</v>
      </c>
      <c r="V3028" s="8">
        <f t="shared" si="416"/>
        <v>0</v>
      </c>
      <c r="W3028" s="8">
        <f t="shared" si="417"/>
        <v>0</v>
      </c>
      <c r="X3028" s="8">
        <f t="shared" si="418"/>
        <v>0</v>
      </c>
      <c r="Y3028" s="8" t="str">
        <f t="shared" si="419"/>
        <v/>
      </c>
      <c r="Z3028" s="8" t="str">
        <f>VLOOKUP($D3028,{"29 - Psychiatrie (Erwachsene)","BGI";"297 - stationsäquivalente Behandlung in der Erwachsenenpsychiatrie (29)","BGI";"30 - Kinder- und Jugendpsychiatrie","BGII";"307 - stationsäquivalente Behandlung in der Kinder- und Jugendpsychiatrie (30)","BGII";"31 - Psychosomatik","BGI";"","LEER";0,"Leer"},2,0)</f>
        <v>LEER</v>
      </c>
      <c r="AA3028" s="8" t="str">
        <f t="shared" si="420"/>
        <v>Stationen</v>
      </c>
    </row>
    <row r="3029" spans="2:27" ht="15" customHeight="1" x14ac:dyDescent="0.25">
      <c r="B3029" s="76" t="str">
        <f t="shared" si="422"/>
        <v>!!!</v>
      </c>
      <c r="C3029" s="310" t="str">
        <f>IF(LEN($E3029)&gt;0,VLOOKUP(TEXT($E3029,0),'Angaben Stationen'!$E$14:$V$215,17,0),"")</f>
        <v/>
      </c>
      <c r="D3029" s="254" t="str">
        <f>IF(LEN($E3029)&gt;0,VLOOKUP(TEXT($E3029,0),'Angaben Stationen'!$E$14:$V$215,18,0),"")</f>
        <v/>
      </c>
      <c r="E3029" s="344"/>
      <c r="F3029" s="256"/>
      <c r="G3029" s="256"/>
      <c r="H3029" s="307"/>
      <c r="I3029" s="183"/>
      <c r="R3029" s="8">
        <f t="shared" si="415"/>
        <v>0</v>
      </c>
      <c r="S3029" s="8">
        <f>VLOOKUP($D3029,{"29 - Psychiatrie (Erwachsene)",1;"30 - Kinder- und Jugendpsychiatrie",1;"297 - stationsäquivalente Behandlung in der Erwachsenenpsychiatrie (29)",1;"307 - stationsäquivalente Behandlung in der Kinder- und Jugendpsychiatrie (30)",1;"31 - Psychosomatik",1;"",0;0,0},2,0)</f>
        <v>0</v>
      </c>
      <c r="T3029" s="8">
        <f t="shared" si="421"/>
        <v>0</v>
      </c>
      <c r="U3029" s="8">
        <f t="shared" si="423"/>
        <v>0</v>
      </c>
      <c r="V3029" s="8">
        <f t="shared" si="416"/>
        <v>0</v>
      </c>
      <c r="W3029" s="8">
        <f t="shared" si="417"/>
        <v>0</v>
      </c>
      <c r="X3029" s="8">
        <f t="shared" si="418"/>
        <v>0</v>
      </c>
      <c r="Y3029" s="8" t="str">
        <f t="shared" si="419"/>
        <v/>
      </c>
      <c r="Z3029" s="8" t="str">
        <f>VLOOKUP($D3029,{"29 - Psychiatrie (Erwachsene)","BGI";"297 - stationsäquivalente Behandlung in der Erwachsenenpsychiatrie (29)","BGI";"30 - Kinder- und Jugendpsychiatrie","BGII";"307 - stationsäquivalente Behandlung in der Kinder- und Jugendpsychiatrie (30)","BGII";"31 - Psychosomatik","BGI";"","LEER";0,"Leer"},2,0)</f>
        <v>LEER</v>
      </c>
      <c r="AA3029" s="8" t="str">
        <f t="shared" si="420"/>
        <v>Stationen</v>
      </c>
    </row>
    <row r="3030" spans="2:27" ht="15" customHeight="1" x14ac:dyDescent="0.25">
      <c r="B3030" s="76" t="str">
        <f t="shared" si="422"/>
        <v>!!!</v>
      </c>
      <c r="C3030" s="310" t="str">
        <f>IF(LEN($E3030)&gt;0,VLOOKUP(TEXT($E3030,0),'Angaben Stationen'!$E$14:$V$215,17,0),"")</f>
        <v/>
      </c>
      <c r="D3030" s="254" t="str">
        <f>IF(LEN($E3030)&gt;0,VLOOKUP(TEXT($E3030,0),'Angaben Stationen'!$E$14:$V$215,18,0),"")</f>
        <v/>
      </c>
      <c r="E3030" s="344"/>
      <c r="F3030" s="256"/>
      <c r="G3030" s="256"/>
      <c r="H3030" s="307"/>
      <c r="I3030" s="183"/>
      <c r="R3030" s="8">
        <f t="shared" si="415"/>
        <v>0</v>
      </c>
      <c r="S3030" s="8">
        <f>VLOOKUP($D3030,{"29 - Psychiatrie (Erwachsene)",1;"30 - Kinder- und Jugendpsychiatrie",1;"297 - stationsäquivalente Behandlung in der Erwachsenenpsychiatrie (29)",1;"307 - stationsäquivalente Behandlung in der Kinder- und Jugendpsychiatrie (30)",1;"31 - Psychosomatik",1;"",0;0,0},2,0)</f>
        <v>0</v>
      </c>
      <c r="T3030" s="8">
        <f t="shared" si="421"/>
        <v>0</v>
      </c>
      <c r="U3030" s="8">
        <f t="shared" si="423"/>
        <v>0</v>
      </c>
      <c r="V3030" s="8">
        <f t="shared" si="416"/>
        <v>0</v>
      </c>
      <c r="W3030" s="8">
        <f t="shared" si="417"/>
        <v>0</v>
      </c>
      <c r="X3030" s="8">
        <f t="shared" si="418"/>
        <v>0</v>
      </c>
      <c r="Y3030" s="8" t="str">
        <f t="shared" si="419"/>
        <v/>
      </c>
      <c r="Z3030" s="8" t="str">
        <f>VLOOKUP($D3030,{"29 - Psychiatrie (Erwachsene)","BGI";"297 - stationsäquivalente Behandlung in der Erwachsenenpsychiatrie (29)","BGI";"30 - Kinder- und Jugendpsychiatrie","BGII";"307 - stationsäquivalente Behandlung in der Kinder- und Jugendpsychiatrie (30)","BGII";"31 - Psychosomatik","BGI";"","LEER";0,"Leer"},2,0)</f>
        <v>LEER</v>
      </c>
      <c r="AA3030" s="8" t="str">
        <f t="shared" si="420"/>
        <v>Stationen</v>
      </c>
    </row>
    <row r="3031" spans="2:27" ht="15" customHeight="1" x14ac:dyDescent="0.25">
      <c r="B3031" s="76" t="str">
        <f t="shared" si="422"/>
        <v>!!!</v>
      </c>
      <c r="C3031" s="310" t="str">
        <f>IF(LEN($E3031)&gt;0,VLOOKUP(TEXT($E3031,0),'Angaben Stationen'!$E$14:$V$215,17,0),"")</f>
        <v/>
      </c>
      <c r="D3031" s="254" t="str">
        <f>IF(LEN($E3031)&gt;0,VLOOKUP(TEXT($E3031,0),'Angaben Stationen'!$E$14:$V$215,18,0),"")</f>
        <v/>
      </c>
      <c r="E3031" s="344"/>
      <c r="F3031" s="256"/>
      <c r="G3031" s="256"/>
      <c r="H3031" s="307"/>
      <c r="I3031" s="183"/>
      <c r="R3031" s="8">
        <f t="shared" si="415"/>
        <v>0</v>
      </c>
      <c r="S3031" s="8">
        <f>VLOOKUP($D3031,{"29 - Psychiatrie (Erwachsene)",1;"30 - Kinder- und Jugendpsychiatrie",1;"297 - stationsäquivalente Behandlung in der Erwachsenenpsychiatrie (29)",1;"307 - stationsäquivalente Behandlung in der Kinder- und Jugendpsychiatrie (30)",1;"31 - Psychosomatik",1;"",0;0,0},2,0)</f>
        <v>0</v>
      </c>
      <c r="T3031" s="8">
        <f t="shared" si="421"/>
        <v>0</v>
      </c>
      <c r="U3031" s="8">
        <f t="shared" si="423"/>
        <v>0</v>
      </c>
      <c r="V3031" s="8">
        <f t="shared" si="416"/>
        <v>0</v>
      </c>
      <c r="W3031" s="8">
        <f t="shared" si="417"/>
        <v>0</v>
      </c>
      <c r="X3031" s="8">
        <f t="shared" si="418"/>
        <v>0</v>
      </c>
      <c r="Y3031" s="8" t="str">
        <f t="shared" si="419"/>
        <v/>
      </c>
      <c r="Z3031" s="8" t="str">
        <f>VLOOKUP($D3031,{"29 - Psychiatrie (Erwachsene)","BGI";"297 - stationsäquivalente Behandlung in der Erwachsenenpsychiatrie (29)","BGI";"30 - Kinder- und Jugendpsychiatrie","BGII";"307 - stationsäquivalente Behandlung in der Kinder- und Jugendpsychiatrie (30)","BGII";"31 - Psychosomatik","BGI";"","LEER";0,"Leer"},2,0)</f>
        <v>LEER</v>
      </c>
      <c r="AA3031" s="8" t="str">
        <f t="shared" si="420"/>
        <v>Stationen</v>
      </c>
    </row>
    <row r="3032" spans="2:27" ht="15" customHeight="1" x14ac:dyDescent="0.25">
      <c r="B3032" s="76" t="str">
        <f t="shared" si="422"/>
        <v>!!!</v>
      </c>
      <c r="C3032" s="310" t="str">
        <f>IF(LEN($E3032)&gt;0,VLOOKUP(TEXT($E3032,0),'Angaben Stationen'!$E$14:$V$215,17,0),"")</f>
        <v/>
      </c>
      <c r="D3032" s="254" t="str">
        <f>IF(LEN($E3032)&gt;0,VLOOKUP(TEXT($E3032,0),'Angaben Stationen'!$E$14:$V$215,18,0),"")</f>
        <v/>
      </c>
      <c r="E3032" s="344"/>
      <c r="F3032" s="256"/>
      <c r="G3032" s="256"/>
      <c r="H3032" s="307"/>
      <c r="I3032" s="183"/>
      <c r="R3032" s="8">
        <f t="shared" si="415"/>
        <v>0</v>
      </c>
      <c r="S3032" s="8">
        <f>VLOOKUP($D3032,{"29 - Psychiatrie (Erwachsene)",1;"30 - Kinder- und Jugendpsychiatrie",1;"297 - stationsäquivalente Behandlung in der Erwachsenenpsychiatrie (29)",1;"307 - stationsäquivalente Behandlung in der Kinder- und Jugendpsychiatrie (30)",1;"31 - Psychosomatik",1;"",0;0,0},2,0)</f>
        <v>0</v>
      </c>
      <c r="T3032" s="8">
        <f t="shared" si="421"/>
        <v>0</v>
      </c>
      <c r="U3032" s="8">
        <f t="shared" si="423"/>
        <v>0</v>
      </c>
      <c r="V3032" s="8">
        <f t="shared" si="416"/>
        <v>0</v>
      </c>
      <c r="W3032" s="8">
        <f t="shared" si="417"/>
        <v>0</v>
      </c>
      <c r="X3032" s="8">
        <f t="shared" si="418"/>
        <v>0</v>
      </c>
      <c r="Y3032" s="8" t="str">
        <f t="shared" si="419"/>
        <v/>
      </c>
      <c r="Z3032" s="8" t="str">
        <f>VLOOKUP($D3032,{"29 - Psychiatrie (Erwachsene)","BGI";"297 - stationsäquivalente Behandlung in der Erwachsenenpsychiatrie (29)","BGI";"30 - Kinder- und Jugendpsychiatrie","BGII";"307 - stationsäquivalente Behandlung in der Kinder- und Jugendpsychiatrie (30)","BGII";"31 - Psychosomatik","BGI";"","LEER";0,"Leer"},2,0)</f>
        <v>LEER</v>
      </c>
      <c r="AA3032" s="8" t="str">
        <f t="shared" si="420"/>
        <v>Stationen</v>
      </c>
    </row>
    <row r="3033" spans="2:27" ht="15" customHeight="1" x14ac:dyDescent="0.25">
      <c r="B3033" s="76" t="str">
        <f t="shared" si="422"/>
        <v>!!!</v>
      </c>
      <c r="C3033" s="310" t="str">
        <f>IF(LEN($E3033)&gt;0,VLOOKUP(TEXT($E3033,0),'Angaben Stationen'!$E$14:$V$215,17,0),"")</f>
        <v/>
      </c>
      <c r="D3033" s="254" t="str">
        <f>IF(LEN($E3033)&gt;0,VLOOKUP(TEXT($E3033,0),'Angaben Stationen'!$E$14:$V$215,18,0),"")</f>
        <v/>
      </c>
      <c r="E3033" s="344"/>
      <c r="F3033" s="256"/>
      <c r="G3033" s="256"/>
      <c r="H3033" s="307"/>
      <c r="I3033" s="183"/>
      <c r="R3033" s="8">
        <f t="shared" si="415"/>
        <v>0</v>
      </c>
      <c r="S3033" s="8">
        <f>VLOOKUP($D3033,{"29 - Psychiatrie (Erwachsene)",1;"30 - Kinder- und Jugendpsychiatrie",1;"297 - stationsäquivalente Behandlung in der Erwachsenenpsychiatrie (29)",1;"307 - stationsäquivalente Behandlung in der Kinder- und Jugendpsychiatrie (30)",1;"31 - Psychosomatik",1;"",0;0,0},2,0)</f>
        <v>0</v>
      </c>
      <c r="T3033" s="8">
        <f t="shared" si="421"/>
        <v>0</v>
      </c>
      <c r="U3033" s="8">
        <f t="shared" si="423"/>
        <v>0</v>
      </c>
      <c r="V3033" s="8">
        <f t="shared" si="416"/>
        <v>0</v>
      </c>
      <c r="W3033" s="8">
        <f t="shared" si="417"/>
        <v>0</v>
      </c>
      <c r="X3033" s="8">
        <f t="shared" si="418"/>
        <v>0</v>
      </c>
      <c r="Y3033" s="8" t="str">
        <f t="shared" si="419"/>
        <v/>
      </c>
      <c r="Z3033" s="8" t="str">
        <f>VLOOKUP($D3033,{"29 - Psychiatrie (Erwachsene)","BGI";"297 - stationsäquivalente Behandlung in der Erwachsenenpsychiatrie (29)","BGI";"30 - Kinder- und Jugendpsychiatrie","BGII";"307 - stationsäquivalente Behandlung in der Kinder- und Jugendpsychiatrie (30)","BGII";"31 - Psychosomatik","BGI";"","LEER";0,"Leer"},2,0)</f>
        <v>LEER</v>
      </c>
      <c r="AA3033" s="8" t="str">
        <f t="shared" si="420"/>
        <v>Stationen</v>
      </c>
    </row>
    <row r="3034" spans="2:27" ht="15" customHeight="1" x14ac:dyDescent="0.25">
      <c r="B3034" s="76" t="str">
        <f t="shared" si="422"/>
        <v>!!!</v>
      </c>
      <c r="C3034" s="310" t="str">
        <f>IF(LEN($E3034)&gt;0,VLOOKUP(TEXT($E3034,0),'Angaben Stationen'!$E$14:$V$215,17,0),"")</f>
        <v/>
      </c>
      <c r="D3034" s="254" t="str">
        <f>IF(LEN($E3034)&gt;0,VLOOKUP(TEXT($E3034,0),'Angaben Stationen'!$E$14:$V$215,18,0),"")</f>
        <v/>
      </c>
      <c r="E3034" s="344"/>
      <c r="F3034" s="256"/>
      <c r="G3034" s="256"/>
      <c r="H3034" s="307"/>
      <c r="I3034" s="183"/>
      <c r="R3034" s="8">
        <f t="shared" si="415"/>
        <v>0</v>
      </c>
      <c r="S3034" s="8">
        <f>VLOOKUP($D3034,{"29 - Psychiatrie (Erwachsene)",1;"30 - Kinder- und Jugendpsychiatrie",1;"297 - stationsäquivalente Behandlung in der Erwachsenenpsychiatrie (29)",1;"307 - stationsäquivalente Behandlung in der Kinder- und Jugendpsychiatrie (30)",1;"31 - Psychosomatik",1;"",0;0,0},2,0)</f>
        <v>0</v>
      </c>
      <c r="T3034" s="8">
        <f t="shared" si="421"/>
        <v>0</v>
      </c>
      <c r="U3034" s="8">
        <f t="shared" si="423"/>
        <v>0</v>
      </c>
      <c r="V3034" s="8">
        <f t="shared" si="416"/>
        <v>0</v>
      </c>
      <c r="W3034" s="8">
        <f t="shared" si="417"/>
        <v>0</v>
      </c>
      <c r="X3034" s="8">
        <f t="shared" si="418"/>
        <v>0</v>
      </c>
      <c r="Y3034" s="8" t="str">
        <f t="shared" si="419"/>
        <v/>
      </c>
      <c r="Z3034" s="8" t="str">
        <f>VLOOKUP($D3034,{"29 - Psychiatrie (Erwachsene)","BGI";"297 - stationsäquivalente Behandlung in der Erwachsenenpsychiatrie (29)","BGI";"30 - Kinder- und Jugendpsychiatrie","BGII";"307 - stationsäquivalente Behandlung in der Kinder- und Jugendpsychiatrie (30)","BGII";"31 - Psychosomatik","BGI";"","LEER";0,"Leer"},2,0)</f>
        <v>LEER</v>
      </c>
      <c r="AA3034" s="8" t="str">
        <f t="shared" si="420"/>
        <v>Stationen</v>
      </c>
    </row>
    <row r="3035" spans="2:27" ht="15" customHeight="1" x14ac:dyDescent="0.25">
      <c r="B3035" s="76" t="str">
        <f t="shared" si="422"/>
        <v>!!!</v>
      </c>
      <c r="C3035" s="310" t="str">
        <f>IF(LEN($E3035)&gt;0,VLOOKUP(TEXT($E3035,0),'Angaben Stationen'!$E$14:$V$215,17,0),"")</f>
        <v/>
      </c>
      <c r="D3035" s="254" t="str">
        <f>IF(LEN($E3035)&gt;0,VLOOKUP(TEXT($E3035,0),'Angaben Stationen'!$E$14:$V$215,18,0),"")</f>
        <v/>
      </c>
      <c r="E3035" s="344"/>
      <c r="F3035" s="256"/>
      <c r="G3035" s="256"/>
      <c r="H3035" s="307"/>
      <c r="I3035" s="183"/>
      <c r="R3035" s="8">
        <f t="shared" si="415"/>
        <v>0</v>
      </c>
      <c r="S3035" s="8">
        <f>VLOOKUP($D3035,{"29 - Psychiatrie (Erwachsene)",1;"30 - Kinder- und Jugendpsychiatrie",1;"297 - stationsäquivalente Behandlung in der Erwachsenenpsychiatrie (29)",1;"307 - stationsäquivalente Behandlung in der Kinder- und Jugendpsychiatrie (30)",1;"31 - Psychosomatik",1;"",0;0,0},2,0)</f>
        <v>0</v>
      </c>
      <c r="T3035" s="8">
        <f t="shared" si="421"/>
        <v>0</v>
      </c>
      <c r="U3035" s="8">
        <f t="shared" si="423"/>
        <v>0</v>
      </c>
      <c r="V3035" s="8">
        <f t="shared" si="416"/>
        <v>0</v>
      </c>
      <c r="W3035" s="8">
        <f t="shared" si="417"/>
        <v>0</v>
      </c>
      <c r="X3035" s="8">
        <f t="shared" si="418"/>
        <v>0</v>
      </c>
      <c r="Y3035" s="8" t="str">
        <f t="shared" si="419"/>
        <v/>
      </c>
      <c r="Z3035" s="8" t="str">
        <f>VLOOKUP($D3035,{"29 - Psychiatrie (Erwachsene)","BGI";"297 - stationsäquivalente Behandlung in der Erwachsenenpsychiatrie (29)","BGI";"30 - Kinder- und Jugendpsychiatrie","BGII";"307 - stationsäquivalente Behandlung in der Kinder- und Jugendpsychiatrie (30)","BGII";"31 - Psychosomatik","BGI";"","LEER";0,"Leer"},2,0)</f>
        <v>LEER</v>
      </c>
      <c r="AA3035" s="8" t="str">
        <f t="shared" si="420"/>
        <v>Stationen</v>
      </c>
    </row>
    <row r="3036" spans="2:27" ht="15" customHeight="1" x14ac:dyDescent="0.25">
      <c r="B3036" s="76" t="str">
        <f t="shared" si="422"/>
        <v>!!!</v>
      </c>
      <c r="C3036" s="310" t="str">
        <f>IF(LEN($E3036)&gt;0,VLOOKUP(TEXT($E3036,0),'Angaben Stationen'!$E$14:$V$215,17,0),"")</f>
        <v/>
      </c>
      <c r="D3036" s="254" t="str">
        <f>IF(LEN($E3036)&gt;0,VLOOKUP(TEXT($E3036,0),'Angaben Stationen'!$E$14:$V$215,18,0),"")</f>
        <v/>
      </c>
      <c r="E3036" s="344"/>
      <c r="F3036" s="256"/>
      <c r="G3036" s="256"/>
      <c r="H3036" s="307"/>
      <c r="I3036" s="183"/>
      <c r="R3036" s="8">
        <f t="shared" si="415"/>
        <v>0</v>
      </c>
      <c r="S3036" s="8">
        <f>VLOOKUP($D3036,{"29 - Psychiatrie (Erwachsene)",1;"30 - Kinder- und Jugendpsychiatrie",1;"297 - stationsäquivalente Behandlung in der Erwachsenenpsychiatrie (29)",1;"307 - stationsäquivalente Behandlung in der Kinder- und Jugendpsychiatrie (30)",1;"31 - Psychosomatik",1;"",0;0,0},2,0)</f>
        <v>0</v>
      </c>
      <c r="T3036" s="8">
        <f t="shared" si="421"/>
        <v>0</v>
      </c>
      <c r="U3036" s="8">
        <f t="shared" si="423"/>
        <v>0</v>
      </c>
      <c r="V3036" s="8">
        <f t="shared" si="416"/>
        <v>0</v>
      </c>
      <c r="W3036" s="8">
        <f t="shared" si="417"/>
        <v>0</v>
      </c>
      <c r="X3036" s="8">
        <f t="shared" si="418"/>
        <v>0</v>
      </c>
      <c r="Y3036" s="8" t="str">
        <f t="shared" si="419"/>
        <v/>
      </c>
      <c r="Z3036" s="8" t="str">
        <f>VLOOKUP($D3036,{"29 - Psychiatrie (Erwachsene)","BGI";"297 - stationsäquivalente Behandlung in der Erwachsenenpsychiatrie (29)","BGI";"30 - Kinder- und Jugendpsychiatrie","BGII";"307 - stationsäquivalente Behandlung in der Kinder- und Jugendpsychiatrie (30)","BGII";"31 - Psychosomatik","BGI";"","LEER";0,"Leer"},2,0)</f>
        <v>LEER</v>
      </c>
      <c r="AA3036" s="8" t="str">
        <f t="shared" si="420"/>
        <v>Stationen</v>
      </c>
    </row>
    <row r="3037" spans="2:27" ht="15" customHeight="1" x14ac:dyDescent="0.25">
      <c r="B3037" s="76" t="str">
        <f t="shared" si="422"/>
        <v>!!!</v>
      </c>
      <c r="C3037" s="310" t="str">
        <f>IF(LEN($E3037)&gt;0,VLOOKUP(TEXT($E3037,0),'Angaben Stationen'!$E$14:$V$215,17,0),"")</f>
        <v/>
      </c>
      <c r="D3037" s="254" t="str">
        <f>IF(LEN($E3037)&gt;0,VLOOKUP(TEXT($E3037,0),'Angaben Stationen'!$E$14:$V$215,18,0),"")</f>
        <v/>
      </c>
      <c r="E3037" s="344"/>
      <c r="F3037" s="256"/>
      <c r="G3037" s="256"/>
      <c r="H3037" s="307"/>
      <c r="I3037" s="183"/>
      <c r="R3037" s="8">
        <f t="shared" si="415"/>
        <v>0</v>
      </c>
      <c r="S3037" s="8">
        <f>VLOOKUP($D3037,{"29 - Psychiatrie (Erwachsene)",1;"30 - Kinder- und Jugendpsychiatrie",1;"297 - stationsäquivalente Behandlung in der Erwachsenenpsychiatrie (29)",1;"307 - stationsäquivalente Behandlung in der Kinder- und Jugendpsychiatrie (30)",1;"31 - Psychosomatik",1;"",0;0,0},2,0)</f>
        <v>0</v>
      </c>
      <c r="T3037" s="8">
        <f t="shared" si="421"/>
        <v>0</v>
      </c>
      <c r="U3037" s="8">
        <f t="shared" si="423"/>
        <v>0</v>
      </c>
      <c r="V3037" s="8">
        <f t="shared" si="416"/>
        <v>0</v>
      </c>
      <c r="W3037" s="8">
        <f t="shared" si="417"/>
        <v>0</v>
      </c>
      <c r="X3037" s="8">
        <f t="shared" si="418"/>
        <v>0</v>
      </c>
      <c r="Y3037" s="8" t="str">
        <f t="shared" si="419"/>
        <v/>
      </c>
      <c r="Z3037" s="8" t="str">
        <f>VLOOKUP($D3037,{"29 - Psychiatrie (Erwachsene)","BGI";"297 - stationsäquivalente Behandlung in der Erwachsenenpsychiatrie (29)","BGI";"30 - Kinder- und Jugendpsychiatrie","BGII";"307 - stationsäquivalente Behandlung in der Kinder- und Jugendpsychiatrie (30)","BGII";"31 - Psychosomatik","BGI";"","LEER";0,"Leer"},2,0)</f>
        <v>LEER</v>
      </c>
      <c r="AA3037" s="8" t="str">
        <f t="shared" si="420"/>
        <v>Stationen</v>
      </c>
    </row>
    <row r="3038" spans="2:27" ht="15" customHeight="1" x14ac:dyDescent="0.25">
      <c r="B3038" s="76" t="str">
        <f t="shared" si="422"/>
        <v>!!!</v>
      </c>
      <c r="C3038" s="310" t="str">
        <f>IF(LEN($E3038)&gt;0,VLOOKUP(TEXT($E3038,0),'Angaben Stationen'!$E$14:$V$215,17,0),"")</f>
        <v/>
      </c>
      <c r="D3038" s="254" t="str">
        <f>IF(LEN($E3038)&gt;0,VLOOKUP(TEXT($E3038,0),'Angaben Stationen'!$E$14:$V$215,18,0),"")</f>
        <v/>
      </c>
      <c r="E3038" s="344"/>
      <c r="F3038" s="256"/>
      <c r="G3038" s="256"/>
      <c r="H3038" s="307"/>
      <c r="I3038" s="183"/>
      <c r="R3038" s="8">
        <f t="shared" si="415"/>
        <v>0</v>
      </c>
      <c r="S3038" s="8">
        <f>VLOOKUP($D3038,{"29 - Psychiatrie (Erwachsene)",1;"30 - Kinder- und Jugendpsychiatrie",1;"297 - stationsäquivalente Behandlung in der Erwachsenenpsychiatrie (29)",1;"307 - stationsäquivalente Behandlung in der Kinder- und Jugendpsychiatrie (30)",1;"31 - Psychosomatik",1;"",0;0,0},2,0)</f>
        <v>0</v>
      </c>
      <c r="T3038" s="8">
        <f t="shared" si="421"/>
        <v>0</v>
      </c>
      <c r="U3038" s="8">
        <f t="shared" si="423"/>
        <v>0</v>
      </c>
      <c r="V3038" s="8">
        <f t="shared" si="416"/>
        <v>0</v>
      </c>
      <c r="W3038" s="8">
        <f t="shared" si="417"/>
        <v>0</v>
      </c>
      <c r="X3038" s="8">
        <f t="shared" si="418"/>
        <v>0</v>
      </c>
      <c r="Y3038" s="8" t="str">
        <f t="shared" si="419"/>
        <v/>
      </c>
      <c r="Z3038" s="8" t="str">
        <f>VLOOKUP($D3038,{"29 - Psychiatrie (Erwachsene)","BGI";"297 - stationsäquivalente Behandlung in der Erwachsenenpsychiatrie (29)","BGI";"30 - Kinder- und Jugendpsychiatrie","BGII";"307 - stationsäquivalente Behandlung in der Kinder- und Jugendpsychiatrie (30)","BGII";"31 - Psychosomatik","BGI";"","LEER";0,"Leer"},2,0)</f>
        <v>LEER</v>
      </c>
      <c r="AA3038" s="8" t="str">
        <f t="shared" si="420"/>
        <v>Stationen</v>
      </c>
    </row>
    <row r="3039" spans="2:27" ht="15" customHeight="1" x14ac:dyDescent="0.25">
      <c r="B3039" s="76" t="str">
        <f t="shared" si="422"/>
        <v>!!!</v>
      </c>
      <c r="C3039" s="310" t="str">
        <f>IF(LEN($E3039)&gt;0,VLOOKUP(TEXT($E3039,0),'Angaben Stationen'!$E$14:$V$215,17,0),"")</f>
        <v/>
      </c>
      <c r="D3039" s="254" t="str">
        <f>IF(LEN($E3039)&gt;0,VLOOKUP(TEXT($E3039,0),'Angaben Stationen'!$E$14:$V$215,18,0),"")</f>
        <v/>
      </c>
      <c r="E3039" s="344"/>
      <c r="F3039" s="256"/>
      <c r="G3039" s="256"/>
      <c r="H3039" s="307"/>
      <c r="I3039" s="183"/>
      <c r="R3039" s="8">
        <f t="shared" si="415"/>
        <v>0</v>
      </c>
      <c r="S3039" s="8">
        <f>VLOOKUP($D3039,{"29 - Psychiatrie (Erwachsene)",1;"30 - Kinder- und Jugendpsychiatrie",1;"297 - stationsäquivalente Behandlung in der Erwachsenenpsychiatrie (29)",1;"307 - stationsäquivalente Behandlung in der Kinder- und Jugendpsychiatrie (30)",1;"31 - Psychosomatik",1;"",0;0,0},2,0)</f>
        <v>0</v>
      </c>
      <c r="T3039" s="8">
        <f t="shared" si="421"/>
        <v>0</v>
      </c>
      <c r="U3039" s="8">
        <f t="shared" si="423"/>
        <v>0</v>
      </c>
      <c r="V3039" s="8">
        <f t="shared" si="416"/>
        <v>0</v>
      </c>
      <c r="W3039" s="8">
        <f t="shared" si="417"/>
        <v>0</v>
      </c>
      <c r="X3039" s="8">
        <f t="shared" si="418"/>
        <v>0</v>
      </c>
      <c r="Y3039" s="8" t="str">
        <f t="shared" si="419"/>
        <v/>
      </c>
      <c r="Z3039" s="8" t="str">
        <f>VLOOKUP($D3039,{"29 - Psychiatrie (Erwachsene)","BGI";"297 - stationsäquivalente Behandlung in der Erwachsenenpsychiatrie (29)","BGI";"30 - Kinder- und Jugendpsychiatrie","BGII";"307 - stationsäquivalente Behandlung in der Kinder- und Jugendpsychiatrie (30)","BGII";"31 - Psychosomatik","BGI";"","LEER";0,"Leer"},2,0)</f>
        <v>LEER</v>
      </c>
      <c r="AA3039" s="8" t="str">
        <f t="shared" si="420"/>
        <v>Stationen</v>
      </c>
    </row>
    <row r="3040" spans="2:27" ht="15" customHeight="1" x14ac:dyDescent="0.25">
      <c r="B3040" s="76" t="str">
        <f t="shared" si="422"/>
        <v>!!!</v>
      </c>
      <c r="C3040" s="310" t="str">
        <f>IF(LEN($E3040)&gt;0,VLOOKUP(TEXT($E3040,0),'Angaben Stationen'!$E$14:$V$215,17,0),"")</f>
        <v/>
      </c>
      <c r="D3040" s="254" t="str">
        <f>IF(LEN($E3040)&gt;0,VLOOKUP(TEXT($E3040,0),'Angaben Stationen'!$E$14:$V$215,18,0),"")</f>
        <v/>
      </c>
      <c r="E3040" s="344"/>
      <c r="F3040" s="256"/>
      <c r="G3040" s="256"/>
      <c r="H3040" s="307"/>
      <c r="I3040" s="183"/>
      <c r="R3040" s="8">
        <f t="shared" si="415"/>
        <v>0</v>
      </c>
      <c r="S3040" s="8">
        <f>VLOOKUP($D3040,{"29 - Psychiatrie (Erwachsene)",1;"30 - Kinder- und Jugendpsychiatrie",1;"297 - stationsäquivalente Behandlung in der Erwachsenenpsychiatrie (29)",1;"307 - stationsäquivalente Behandlung in der Kinder- und Jugendpsychiatrie (30)",1;"31 - Psychosomatik",1;"",0;0,0},2,0)</f>
        <v>0</v>
      </c>
      <c r="T3040" s="8">
        <f t="shared" si="421"/>
        <v>0</v>
      </c>
      <c r="U3040" s="8">
        <f t="shared" si="423"/>
        <v>0</v>
      </c>
      <c r="V3040" s="8">
        <f t="shared" si="416"/>
        <v>0</v>
      </c>
      <c r="W3040" s="8">
        <f t="shared" si="417"/>
        <v>0</v>
      </c>
      <c r="X3040" s="8">
        <f t="shared" si="418"/>
        <v>0</v>
      </c>
      <c r="Y3040" s="8" t="str">
        <f t="shared" si="419"/>
        <v/>
      </c>
      <c r="Z3040" s="8" t="str">
        <f>VLOOKUP($D3040,{"29 - Psychiatrie (Erwachsene)","BGI";"297 - stationsäquivalente Behandlung in der Erwachsenenpsychiatrie (29)","BGI";"30 - Kinder- und Jugendpsychiatrie","BGII";"307 - stationsäquivalente Behandlung in der Kinder- und Jugendpsychiatrie (30)","BGII";"31 - Psychosomatik","BGI";"","LEER";0,"Leer"},2,0)</f>
        <v>LEER</v>
      </c>
      <c r="AA3040" s="8" t="str">
        <f t="shared" si="420"/>
        <v>Stationen</v>
      </c>
    </row>
    <row r="3041" spans="2:27" ht="15" customHeight="1" x14ac:dyDescent="0.25">
      <c r="B3041" s="76" t="str">
        <f t="shared" si="422"/>
        <v>!!!</v>
      </c>
      <c r="C3041" s="310" t="str">
        <f>IF(LEN($E3041)&gt;0,VLOOKUP(TEXT($E3041,0),'Angaben Stationen'!$E$14:$V$215,17,0),"")</f>
        <v/>
      </c>
      <c r="D3041" s="254" t="str">
        <f>IF(LEN($E3041)&gt;0,VLOOKUP(TEXT($E3041,0),'Angaben Stationen'!$E$14:$V$215,18,0),"")</f>
        <v/>
      </c>
      <c r="E3041" s="344"/>
      <c r="F3041" s="256"/>
      <c r="G3041" s="256"/>
      <c r="H3041" s="307"/>
      <c r="I3041" s="183"/>
      <c r="R3041" s="8">
        <f t="shared" si="415"/>
        <v>0</v>
      </c>
      <c r="S3041" s="8">
        <f>VLOOKUP($D3041,{"29 - Psychiatrie (Erwachsene)",1;"30 - Kinder- und Jugendpsychiatrie",1;"297 - stationsäquivalente Behandlung in der Erwachsenenpsychiatrie (29)",1;"307 - stationsäquivalente Behandlung in der Kinder- und Jugendpsychiatrie (30)",1;"31 - Psychosomatik",1;"",0;0,0},2,0)</f>
        <v>0</v>
      </c>
      <c r="T3041" s="8">
        <f t="shared" si="421"/>
        <v>0</v>
      </c>
      <c r="U3041" s="8">
        <f t="shared" si="423"/>
        <v>0</v>
      </c>
      <c r="V3041" s="8">
        <f t="shared" si="416"/>
        <v>0</v>
      </c>
      <c r="W3041" s="8">
        <f t="shared" si="417"/>
        <v>0</v>
      </c>
      <c r="X3041" s="8">
        <f t="shared" si="418"/>
        <v>0</v>
      </c>
      <c r="Y3041" s="8" t="str">
        <f t="shared" si="419"/>
        <v/>
      </c>
      <c r="Z3041" s="8" t="str">
        <f>VLOOKUP($D3041,{"29 - Psychiatrie (Erwachsene)","BGI";"297 - stationsäquivalente Behandlung in der Erwachsenenpsychiatrie (29)","BGI";"30 - Kinder- und Jugendpsychiatrie","BGII";"307 - stationsäquivalente Behandlung in der Kinder- und Jugendpsychiatrie (30)","BGII";"31 - Psychosomatik","BGI";"","LEER";0,"Leer"},2,0)</f>
        <v>LEER</v>
      </c>
      <c r="AA3041" s="8" t="str">
        <f t="shared" si="420"/>
        <v>Stationen</v>
      </c>
    </row>
    <row r="3042" spans="2:27" ht="15" customHeight="1" x14ac:dyDescent="0.25">
      <c r="B3042" s="76" t="str">
        <f t="shared" si="422"/>
        <v>!!!</v>
      </c>
      <c r="C3042" s="310" t="str">
        <f>IF(LEN($E3042)&gt;0,VLOOKUP(TEXT($E3042,0),'Angaben Stationen'!$E$14:$V$215,17,0),"")</f>
        <v/>
      </c>
      <c r="D3042" s="254" t="str">
        <f>IF(LEN($E3042)&gt;0,VLOOKUP(TEXT($E3042,0),'Angaben Stationen'!$E$14:$V$215,18,0),"")</f>
        <v/>
      </c>
      <c r="E3042" s="344"/>
      <c r="F3042" s="256"/>
      <c r="G3042" s="256"/>
      <c r="H3042" s="307"/>
      <c r="I3042" s="183"/>
      <c r="R3042" s="8">
        <f t="shared" ref="R3042:R3105" si="424">IF(LEN(B3042)&gt;0,0,1)</f>
        <v>0</v>
      </c>
      <c r="S3042" s="8">
        <f>VLOOKUP($D3042,{"29 - Psychiatrie (Erwachsene)",1;"30 - Kinder- und Jugendpsychiatrie",1;"297 - stationsäquivalente Behandlung in der Erwachsenenpsychiatrie (29)",1;"307 - stationsäquivalente Behandlung in der Kinder- und Jugendpsychiatrie (30)",1;"31 - Psychosomatik",1;"",0;0,0},2,0)</f>
        <v>0</v>
      </c>
      <c r="T3042" s="8">
        <f t="shared" si="421"/>
        <v>0</v>
      </c>
      <c r="U3042" s="8">
        <f t="shared" si="423"/>
        <v>0</v>
      </c>
      <c r="V3042" s="8">
        <f t="shared" ref="V3042:V3105" si="425">IF(VALUE($F3042)&gt;0,1,0)</f>
        <v>0</v>
      </c>
      <c r="W3042" s="8">
        <f t="shared" ref="W3042:W3105" si="426">IF(LEN($G3042)&gt;0,1,0)</f>
        <v>0</v>
      </c>
      <c r="X3042" s="8">
        <f t="shared" ref="X3042:X3105" si="427">IF(LEN($H3042)&gt;0,1,0)</f>
        <v>0</v>
      </c>
      <c r="Y3042" s="8" t="str">
        <f t="shared" ref="Y3042:Y3105" si="428">IF($D3042&lt;&gt;"","MonatII","")</f>
        <v/>
      </c>
      <c r="Z3042" s="8" t="str">
        <f>VLOOKUP($D3042,{"29 - Psychiatrie (Erwachsene)","BGI";"297 - stationsäquivalente Behandlung in der Erwachsenenpsychiatrie (29)","BGI";"30 - Kinder- und Jugendpsychiatrie","BGII";"307 - stationsäquivalente Behandlung in der Kinder- und Jugendpsychiatrie (30)","BGII";"31 - Psychosomatik","BGI";"","LEER";0,"Leer"},2,0)</f>
        <v>LEER</v>
      </c>
      <c r="AA3042" s="8" t="str">
        <f t="shared" ref="AA3042:AA3105" si="429">"Stationen"</f>
        <v>Stationen</v>
      </c>
    </row>
    <row r="3043" spans="2:27" ht="15" customHeight="1" x14ac:dyDescent="0.25">
      <c r="B3043" s="76" t="str">
        <f t="shared" si="422"/>
        <v>!!!</v>
      </c>
      <c r="C3043" s="310" t="str">
        <f>IF(LEN($E3043)&gt;0,VLOOKUP(TEXT($E3043,0),'Angaben Stationen'!$E$14:$V$215,17,0),"")</f>
        <v/>
      </c>
      <c r="D3043" s="254" t="str">
        <f>IF(LEN($E3043)&gt;0,VLOOKUP(TEXT($E3043,0),'Angaben Stationen'!$E$14:$V$215,18,0),"")</f>
        <v/>
      </c>
      <c r="E3043" s="344"/>
      <c r="F3043" s="256"/>
      <c r="G3043" s="256"/>
      <c r="H3043" s="307"/>
      <c r="I3043" s="183"/>
      <c r="R3043" s="8">
        <f t="shared" si="424"/>
        <v>0</v>
      </c>
      <c r="S3043" s="8">
        <f>VLOOKUP($D3043,{"29 - Psychiatrie (Erwachsene)",1;"30 - Kinder- und Jugendpsychiatrie",1;"297 - stationsäquivalente Behandlung in der Erwachsenenpsychiatrie (29)",1;"307 - stationsäquivalente Behandlung in der Kinder- und Jugendpsychiatrie (30)",1;"31 - Psychosomatik",1;"",0;0,0},2,0)</f>
        <v>0</v>
      </c>
      <c r="T3043" s="8">
        <f t="shared" si="421"/>
        <v>0</v>
      </c>
      <c r="U3043" s="8">
        <f t="shared" si="423"/>
        <v>0</v>
      </c>
      <c r="V3043" s="8">
        <f t="shared" si="425"/>
        <v>0</v>
      </c>
      <c r="W3043" s="8">
        <f t="shared" si="426"/>
        <v>0</v>
      </c>
      <c r="X3043" s="8">
        <f t="shared" si="427"/>
        <v>0</v>
      </c>
      <c r="Y3043" s="8" t="str">
        <f t="shared" si="428"/>
        <v/>
      </c>
      <c r="Z3043" s="8" t="str">
        <f>VLOOKUP($D3043,{"29 - Psychiatrie (Erwachsene)","BGI";"297 - stationsäquivalente Behandlung in der Erwachsenenpsychiatrie (29)","BGI";"30 - Kinder- und Jugendpsychiatrie","BGII";"307 - stationsäquivalente Behandlung in der Kinder- und Jugendpsychiatrie (30)","BGII";"31 - Psychosomatik","BGI";"","LEER";0,"Leer"},2,0)</f>
        <v>LEER</v>
      </c>
      <c r="AA3043" s="8" t="str">
        <f t="shared" si="429"/>
        <v>Stationen</v>
      </c>
    </row>
    <row r="3044" spans="2:27" ht="15" customHeight="1" x14ac:dyDescent="0.25">
      <c r="B3044" s="76" t="str">
        <f t="shared" si="422"/>
        <v>!!!</v>
      </c>
      <c r="C3044" s="310" t="str">
        <f>IF(LEN($E3044)&gt;0,VLOOKUP(TEXT($E3044,0),'Angaben Stationen'!$E$14:$V$215,17,0),"")</f>
        <v/>
      </c>
      <c r="D3044" s="254" t="str">
        <f>IF(LEN($E3044)&gt;0,VLOOKUP(TEXT($E3044,0),'Angaben Stationen'!$E$14:$V$215,18,0),"")</f>
        <v/>
      </c>
      <c r="E3044" s="344"/>
      <c r="F3044" s="256"/>
      <c r="G3044" s="256"/>
      <c r="H3044" s="307"/>
      <c r="I3044" s="183"/>
      <c r="R3044" s="8">
        <f t="shared" si="424"/>
        <v>0</v>
      </c>
      <c r="S3044" s="8">
        <f>VLOOKUP($D3044,{"29 - Psychiatrie (Erwachsene)",1;"30 - Kinder- und Jugendpsychiatrie",1;"297 - stationsäquivalente Behandlung in der Erwachsenenpsychiatrie (29)",1;"307 - stationsäquivalente Behandlung in der Kinder- und Jugendpsychiatrie (30)",1;"31 - Psychosomatik",1;"",0;0,0},2,0)</f>
        <v>0</v>
      </c>
      <c r="T3044" s="8">
        <f t="shared" si="421"/>
        <v>0</v>
      </c>
      <c r="U3044" s="8">
        <f t="shared" si="423"/>
        <v>0</v>
      </c>
      <c r="V3044" s="8">
        <f t="shared" si="425"/>
        <v>0</v>
      </c>
      <c r="W3044" s="8">
        <f t="shared" si="426"/>
        <v>0</v>
      </c>
      <c r="X3044" s="8">
        <f t="shared" si="427"/>
        <v>0</v>
      </c>
      <c r="Y3044" s="8" t="str">
        <f t="shared" si="428"/>
        <v/>
      </c>
      <c r="Z3044" s="8" t="str">
        <f>VLOOKUP($D3044,{"29 - Psychiatrie (Erwachsene)","BGI";"297 - stationsäquivalente Behandlung in der Erwachsenenpsychiatrie (29)","BGI";"30 - Kinder- und Jugendpsychiatrie","BGII";"307 - stationsäquivalente Behandlung in der Kinder- und Jugendpsychiatrie (30)","BGII";"31 - Psychosomatik","BGI";"","LEER";0,"Leer"},2,0)</f>
        <v>LEER</v>
      </c>
      <c r="AA3044" s="8" t="str">
        <f t="shared" si="429"/>
        <v>Stationen</v>
      </c>
    </row>
    <row r="3045" spans="2:27" ht="15" customHeight="1" x14ac:dyDescent="0.25">
      <c r="B3045" s="76" t="str">
        <f t="shared" si="422"/>
        <v>!!!</v>
      </c>
      <c r="C3045" s="310" t="str">
        <f>IF(LEN($E3045)&gt;0,VLOOKUP(TEXT($E3045,0),'Angaben Stationen'!$E$14:$V$215,17,0),"")</f>
        <v/>
      </c>
      <c r="D3045" s="254" t="str">
        <f>IF(LEN($E3045)&gt;0,VLOOKUP(TEXT($E3045,0),'Angaben Stationen'!$E$14:$V$215,18,0),"")</f>
        <v/>
      </c>
      <c r="E3045" s="344"/>
      <c r="F3045" s="256"/>
      <c r="G3045" s="256"/>
      <c r="H3045" s="307"/>
      <c r="I3045" s="183"/>
      <c r="R3045" s="8">
        <f t="shared" si="424"/>
        <v>0</v>
      </c>
      <c r="S3045" s="8">
        <f>VLOOKUP($D3045,{"29 - Psychiatrie (Erwachsene)",1;"30 - Kinder- und Jugendpsychiatrie",1;"297 - stationsäquivalente Behandlung in der Erwachsenenpsychiatrie (29)",1;"307 - stationsäquivalente Behandlung in der Kinder- und Jugendpsychiatrie (30)",1;"31 - Psychosomatik",1;"",0;0,0},2,0)</f>
        <v>0</v>
      </c>
      <c r="T3045" s="8">
        <f t="shared" si="421"/>
        <v>0</v>
      </c>
      <c r="U3045" s="8">
        <f t="shared" si="423"/>
        <v>0</v>
      </c>
      <c r="V3045" s="8">
        <f t="shared" si="425"/>
        <v>0</v>
      </c>
      <c r="W3045" s="8">
        <f t="shared" si="426"/>
        <v>0</v>
      </c>
      <c r="X3045" s="8">
        <f t="shared" si="427"/>
        <v>0</v>
      </c>
      <c r="Y3045" s="8" t="str">
        <f t="shared" si="428"/>
        <v/>
      </c>
      <c r="Z3045" s="8" t="str">
        <f>VLOOKUP($D3045,{"29 - Psychiatrie (Erwachsene)","BGI";"297 - stationsäquivalente Behandlung in der Erwachsenenpsychiatrie (29)","BGI";"30 - Kinder- und Jugendpsychiatrie","BGII";"307 - stationsäquivalente Behandlung in der Kinder- und Jugendpsychiatrie (30)","BGII";"31 - Psychosomatik","BGI";"","LEER";0,"Leer"},2,0)</f>
        <v>LEER</v>
      </c>
      <c r="AA3045" s="8" t="str">
        <f t="shared" si="429"/>
        <v>Stationen</v>
      </c>
    </row>
    <row r="3046" spans="2:27" ht="15" customHeight="1" x14ac:dyDescent="0.25">
      <c r="B3046" s="76" t="str">
        <f t="shared" si="422"/>
        <v>!!!</v>
      </c>
      <c r="C3046" s="310" t="str">
        <f>IF(LEN($E3046)&gt;0,VLOOKUP(TEXT($E3046,0),'Angaben Stationen'!$E$14:$V$215,17,0),"")</f>
        <v/>
      </c>
      <c r="D3046" s="254" t="str">
        <f>IF(LEN($E3046)&gt;0,VLOOKUP(TEXT($E3046,0),'Angaben Stationen'!$E$14:$V$215,18,0),"")</f>
        <v/>
      </c>
      <c r="E3046" s="344"/>
      <c r="F3046" s="256"/>
      <c r="G3046" s="256"/>
      <c r="H3046" s="307"/>
      <c r="I3046" s="183"/>
      <c r="R3046" s="8">
        <f t="shared" si="424"/>
        <v>0</v>
      </c>
      <c r="S3046" s="8">
        <f>VLOOKUP($D3046,{"29 - Psychiatrie (Erwachsene)",1;"30 - Kinder- und Jugendpsychiatrie",1;"297 - stationsäquivalente Behandlung in der Erwachsenenpsychiatrie (29)",1;"307 - stationsäquivalente Behandlung in der Kinder- und Jugendpsychiatrie (30)",1;"31 - Psychosomatik",1;"",0;0,0},2,0)</f>
        <v>0</v>
      </c>
      <c r="T3046" s="8">
        <f t="shared" ref="T3046:T3109" si="430">IF(LEN($C3046)&gt;0,1,0)</f>
        <v>0</v>
      </c>
      <c r="U3046" s="8">
        <f t="shared" si="423"/>
        <v>0</v>
      </c>
      <c r="V3046" s="8">
        <f t="shared" si="425"/>
        <v>0</v>
      </c>
      <c r="W3046" s="8">
        <f t="shared" si="426"/>
        <v>0</v>
      </c>
      <c r="X3046" s="8">
        <f t="shared" si="427"/>
        <v>0</v>
      </c>
      <c r="Y3046" s="8" t="str">
        <f t="shared" si="428"/>
        <v/>
      </c>
      <c r="Z3046" s="8" t="str">
        <f>VLOOKUP($D3046,{"29 - Psychiatrie (Erwachsene)","BGI";"297 - stationsäquivalente Behandlung in der Erwachsenenpsychiatrie (29)","BGI";"30 - Kinder- und Jugendpsychiatrie","BGII";"307 - stationsäquivalente Behandlung in der Kinder- und Jugendpsychiatrie (30)","BGII";"31 - Psychosomatik","BGI";"","LEER";0,"Leer"},2,0)</f>
        <v>LEER</v>
      </c>
      <c r="AA3046" s="8" t="str">
        <f t="shared" si="429"/>
        <v>Stationen</v>
      </c>
    </row>
    <row r="3047" spans="2:27" ht="15" customHeight="1" x14ac:dyDescent="0.25">
      <c r="B3047" s="76" t="str">
        <f t="shared" si="422"/>
        <v>!!!</v>
      </c>
      <c r="C3047" s="310" t="str">
        <f>IF(LEN($E3047)&gt;0,VLOOKUP(TEXT($E3047,0),'Angaben Stationen'!$E$14:$V$215,17,0),"")</f>
        <v/>
      </c>
      <c r="D3047" s="254" t="str">
        <f>IF(LEN($E3047)&gt;0,VLOOKUP(TEXT($E3047,0),'Angaben Stationen'!$E$14:$V$215,18,0),"")</f>
        <v/>
      </c>
      <c r="E3047" s="344"/>
      <c r="F3047" s="256"/>
      <c r="G3047" s="256"/>
      <c r="H3047" s="307"/>
      <c r="I3047" s="183"/>
      <c r="R3047" s="8">
        <f t="shared" si="424"/>
        <v>0</v>
      </c>
      <c r="S3047" s="8">
        <f>VLOOKUP($D3047,{"29 - Psychiatrie (Erwachsene)",1;"30 - Kinder- und Jugendpsychiatrie",1;"297 - stationsäquivalente Behandlung in der Erwachsenenpsychiatrie (29)",1;"307 - stationsäquivalente Behandlung in der Kinder- und Jugendpsychiatrie (30)",1;"31 - Psychosomatik",1;"",0;0,0},2,0)</f>
        <v>0</v>
      </c>
      <c r="T3047" s="8">
        <f t="shared" si="430"/>
        <v>0</v>
      </c>
      <c r="U3047" s="8">
        <f t="shared" si="423"/>
        <v>0</v>
      </c>
      <c r="V3047" s="8">
        <f t="shared" si="425"/>
        <v>0</v>
      </c>
      <c r="W3047" s="8">
        <f t="shared" si="426"/>
        <v>0</v>
      </c>
      <c r="X3047" s="8">
        <f t="shared" si="427"/>
        <v>0</v>
      </c>
      <c r="Y3047" s="8" t="str">
        <f t="shared" si="428"/>
        <v/>
      </c>
      <c r="Z3047" s="8" t="str">
        <f>VLOOKUP($D3047,{"29 - Psychiatrie (Erwachsene)","BGI";"297 - stationsäquivalente Behandlung in der Erwachsenenpsychiatrie (29)","BGI";"30 - Kinder- und Jugendpsychiatrie","BGII";"307 - stationsäquivalente Behandlung in der Kinder- und Jugendpsychiatrie (30)","BGII";"31 - Psychosomatik","BGI";"","LEER";0,"Leer"},2,0)</f>
        <v>LEER</v>
      </c>
      <c r="AA3047" s="8" t="str">
        <f t="shared" si="429"/>
        <v>Stationen</v>
      </c>
    </row>
    <row r="3048" spans="2:27" ht="15" customHeight="1" x14ac:dyDescent="0.25">
      <c r="B3048" s="76" t="str">
        <f t="shared" si="422"/>
        <v>!!!</v>
      </c>
      <c r="C3048" s="310" t="str">
        <f>IF(LEN($E3048)&gt;0,VLOOKUP(TEXT($E3048,0),'Angaben Stationen'!$E$14:$V$215,17,0),"")</f>
        <v/>
      </c>
      <c r="D3048" s="254" t="str">
        <f>IF(LEN($E3048)&gt;0,VLOOKUP(TEXT($E3048,0),'Angaben Stationen'!$E$14:$V$215,18,0),"")</f>
        <v/>
      </c>
      <c r="E3048" s="344"/>
      <c r="F3048" s="256"/>
      <c r="G3048" s="256"/>
      <c r="H3048" s="307"/>
      <c r="I3048" s="183"/>
      <c r="R3048" s="8">
        <f t="shared" si="424"/>
        <v>0</v>
      </c>
      <c r="S3048" s="8">
        <f>VLOOKUP($D3048,{"29 - Psychiatrie (Erwachsene)",1;"30 - Kinder- und Jugendpsychiatrie",1;"297 - stationsäquivalente Behandlung in der Erwachsenenpsychiatrie (29)",1;"307 - stationsäquivalente Behandlung in der Kinder- und Jugendpsychiatrie (30)",1;"31 - Psychosomatik",1;"",0;0,0},2,0)</f>
        <v>0</v>
      </c>
      <c r="T3048" s="8">
        <f t="shared" si="430"/>
        <v>0</v>
      </c>
      <c r="U3048" s="8">
        <f t="shared" si="423"/>
        <v>0</v>
      </c>
      <c r="V3048" s="8">
        <f t="shared" si="425"/>
        <v>0</v>
      </c>
      <c r="W3048" s="8">
        <f t="shared" si="426"/>
        <v>0</v>
      </c>
      <c r="X3048" s="8">
        <f t="shared" si="427"/>
        <v>0</v>
      </c>
      <c r="Y3048" s="8" t="str">
        <f t="shared" si="428"/>
        <v/>
      </c>
      <c r="Z3048" s="8" t="str">
        <f>VLOOKUP($D3048,{"29 - Psychiatrie (Erwachsene)","BGI";"297 - stationsäquivalente Behandlung in der Erwachsenenpsychiatrie (29)","BGI";"30 - Kinder- und Jugendpsychiatrie","BGII";"307 - stationsäquivalente Behandlung in der Kinder- und Jugendpsychiatrie (30)","BGII";"31 - Psychosomatik","BGI";"","LEER";0,"Leer"},2,0)</f>
        <v>LEER</v>
      </c>
      <c r="AA3048" s="8" t="str">
        <f t="shared" si="429"/>
        <v>Stationen</v>
      </c>
    </row>
    <row r="3049" spans="2:27" ht="15" customHeight="1" x14ac:dyDescent="0.25">
      <c r="B3049" s="76" t="str">
        <f t="shared" si="422"/>
        <v>!!!</v>
      </c>
      <c r="C3049" s="310" t="str">
        <f>IF(LEN($E3049)&gt;0,VLOOKUP(TEXT($E3049,0),'Angaben Stationen'!$E$14:$V$215,17,0),"")</f>
        <v/>
      </c>
      <c r="D3049" s="254" t="str">
        <f>IF(LEN($E3049)&gt;0,VLOOKUP(TEXT($E3049,0),'Angaben Stationen'!$E$14:$V$215,18,0),"")</f>
        <v/>
      </c>
      <c r="E3049" s="344"/>
      <c r="F3049" s="256"/>
      <c r="G3049" s="256"/>
      <c r="H3049" s="307"/>
      <c r="I3049" s="183"/>
      <c r="R3049" s="8">
        <f t="shared" si="424"/>
        <v>0</v>
      </c>
      <c r="S3049" s="8">
        <f>VLOOKUP($D3049,{"29 - Psychiatrie (Erwachsene)",1;"30 - Kinder- und Jugendpsychiatrie",1;"297 - stationsäquivalente Behandlung in der Erwachsenenpsychiatrie (29)",1;"307 - stationsäquivalente Behandlung in der Kinder- und Jugendpsychiatrie (30)",1;"31 - Psychosomatik",1;"",0;0,0},2,0)</f>
        <v>0</v>
      </c>
      <c r="T3049" s="8">
        <f t="shared" si="430"/>
        <v>0</v>
      </c>
      <c r="U3049" s="8">
        <f t="shared" si="423"/>
        <v>0</v>
      </c>
      <c r="V3049" s="8">
        <f t="shared" si="425"/>
        <v>0</v>
      </c>
      <c r="W3049" s="8">
        <f t="shared" si="426"/>
        <v>0</v>
      </c>
      <c r="X3049" s="8">
        <f t="shared" si="427"/>
        <v>0</v>
      </c>
      <c r="Y3049" s="8" t="str">
        <f t="shared" si="428"/>
        <v/>
      </c>
      <c r="Z3049" s="8" t="str">
        <f>VLOOKUP($D3049,{"29 - Psychiatrie (Erwachsene)","BGI";"297 - stationsäquivalente Behandlung in der Erwachsenenpsychiatrie (29)","BGI";"30 - Kinder- und Jugendpsychiatrie","BGII";"307 - stationsäquivalente Behandlung in der Kinder- und Jugendpsychiatrie (30)","BGII";"31 - Psychosomatik","BGI";"","LEER";0,"Leer"},2,0)</f>
        <v>LEER</v>
      </c>
      <c r="AA3049" s="8" t="str">
        <f t="shared" si="429"/>
        <v>Stationen</v>
      </c>
    </row>
    <row r="3050" spans="2:27" ht="15" customHeight="1" x14ac:dyDescent="0.25">
      <c r="B3050" s="76" t="str">
        <f t="shared" si="422"/>
        <v>!!!</v>
      </c>
      <c r="C3050" s="310" t="str">
        <f>IF(LEN($E3050)&gt;0,VLOOKUP(TEXT($E3050,0),'Angaben Stationen'!$E$14:$V$215,17,0),"")</f>
        <v/>
      </c>
      <c r="D3050" s="254" t="str">
        <f>IF(LEN($E3050)&gt;0,VLOOKUP(TEXT($E3050,0),'Angaben Stationen'!$E$14:$V$215,18,0),"")</f>
        <v/>
      </c>
      <c r="E3050" s="344"/>
      <c r="F3050" s="256"/>
      <c r="G3050" s="256"/>
      <c r="H3050" s="307"/>
      <c r="I3050" s="183"/>
      <c r="R3050" s="8">
        <f t="shared" si="424"/>
        <v>0</v>
      </c>
      <c r="S3050" s="8">
        <f>VLOOKUP($D3050,{"29 - Psychiatrie (Erwachsene)",1;"30 - Kinder- und Jugendpsychiatrie",1;"297 - stationsäquivalente Behandlung in der Erwachsenenpsychiatrie (29)",1;"307 - stationsäquivalente Behandlung in der Kinder- und Jugendpsychiatrie (30)",1;"31 - Psychosomatik",1;"",0;0,0},2,0)</f>
        <v>0</v>
      </c>
      <c r="T3050" s="8">
        <f t="shared" si="430"/>
        <v>0</v>
      </c>
      <c r="U3050" s="8">
        <f t="shared" si="423"/>
        <v>0</v>
      </c>
      <c r="V3050" s="8">
        <f t="shared" si="425"/>
        <v>0</v>
      </c>
      <c r="W3050" s="8">
        <f t="shared" si="426"/>
        <v>0</v>
      </c>
      <c r="X3050" s="8">
        <f t="shared" si="427"/>
        <v>0</v>
      </c>
      <c r="Y3050" s="8" t="str">
        <f t="shared" si="428"/>
        <v/>
      </c>
      <c r="Z3050" s="8" t="str">
        <f>VLOOKUP($D3050,{"29 - Psychiatrie (Erwachsene)","BGI";"297 - stationsäquivalente Behandlung in der Erwachsenenpsychiatrie (29)","BGI";"30 - Kinder- und Jugendpsychiatrie","BGII";"307 - stationsäquivalente Behandlung in der Kinder- und Jugendpsychiatrie (30)","BGII";"31 - Psychosomatik","BGI";"","LEER";0,"Leer"},2,0)</f>
        <v>LEER</v>
      </c>
      <c r="AA3050" s="8" t="str">
        <f t="shared" si="429"/>
        <v>Stationen</v>
      </c>
    </row>
    <row r="3051" spans="2:27" ht="15" customHeight="1" x14ac:dyDescent="0.25">
      <c r="B3051" s="76" t="str">
        <f t="shared" si="422"/>
        <v>!!!</v>
      </c>
      <c r="C3051" s="310" t="str">
        <f>IF(LEN($E3051)&gt;0,VLOOKUP(TEXT($E3051,0),'Angaben Stationen'!$E$14:$V$215,17,0),"")</f>
        <v/>
      </c>
      <c r="D3051" s="254" t="str">
        <f>IF(LEN($E3051)&gt;0,VLOOKUP(TEXT($E3051,0),'Angaben Stationen'!$E$14:$V$215,18,0),"")</f>
        <v/>
      </c>
      <c r="E3051" s="344"/>
      <c r="F3051" s="256"/>
      <c r="G3051" s="256"/>
      <c r="H3051" s="307"/>
      <c r="I3051" s="183"/>
      <c r="R3051" s="8">
        <f t="shared" si="424"/>
        <v>0</v>
      </c>
      <c r="S3051" s="8">
        <f>VLOOKUP($D3051,{"29 - Psychiatrie (Erwachsene)",1;"30 - Kinder- und Jugendpsychiatrie",1;"297 - stationsäquivalente Behandlung in der Erwachsenenpsychiatrie (29)",1;"307 - stationsäquivalente Behandlung in der Kinder- und Jugendpsychiatrie (30)",1;"31 - Psychosomatik",1;"",0;0,0},2,0)</f>
        <v>0</v>
      </c>
      <c r="T3051" s="8">
        <f t="shared" si="430"/>
        <v>0</v>
      </c>
      <c r="U3051" s="8">
        <f t="shared" si="423"/>
        <v>0</v>
      </c>
      <c r="V3051" s="8">
        <f t="shared" si="425"/>
        <v>0</v>
      </c>
      <c r="W3051" s="8">
        <f t="shared" si="426"/>
        <v>0</v>
      </c>
      <c r="X3051" s="8">
        <f t="shared" si="427"/>
        <v>0</v>
      </c>
      <c r="Y3051" s="8" t="str">
        <f t="shared" si="428"/>
        <v/>
      </c>
      <c r="Z3051" s="8" t="str">
        <f>VLOOKUP($D3051,{"29 - Psychiatrie (Erwachsene)","BGI";"297 - stationsäquivalente Behandlung in der Erwachsenenpsychiatrie (29)","BGI";"30 - Kinder- und Jugendpsychiatrie","BGII";"307 - stationsäquivalente Behandlung in der Kinder- und Jugendpsychiatrie (30)","BGII";"31 - Psychosomatik","BGI";"","LEER";0,"Leer"},2,0)</f>
        <v>LEER</v>
      </c>
      <c r="AA3051" s="8" t="str">
        <f t="shared" si="429"/>
        <v>Stationen</v>
      </c>
    </row>
    <row r="3052" spans="2:27" ht="15" customHeight="1" x14ac:dyDescent="0.25">
      <c r="B3052" s="76" t="str">
        <f t="shared" si="422"/>
        <v>!!!</v>
      </c>
      <c r="C3052" s="310" t="str">
        <f>IF(LEN($E3052)&gt;0,VLOOKUP(TEXT($E3052,0),'Angaben Stationen'!$E$14:$V$215,17,0),"")</f>
        <v/>
      </c>
      <c r="D3052" s="254" t="str">
        <f>IF(LEN($E3052)&gt;0,VLOOKUP(TEXT($E3052,0),'Angaben Stationen'!$E$14:$V$215,18,0),"")</f>
        <v/>
      </c>
      <c r="E3052" s="344"/>
      <c r="F3052" s="256"/>
      <c r="G3052" s="256"/>
      <c r="H3052" s="307"/>
      <c r="I3052" s="183"/>
      <c r="R3052" s="8">
        <f t="shared" si="424"/>
        <v>0</v>
      </c>
      <c r="S3052" s="8">
        <f>VLOOKUP($D3052,{"29 - Psychiatrie (Erwachsene)",1;"30 - Kinder- und Jugendpsychiatrie",1;"297 - stationsäquivalente Behandlung in der Erwachsenenpsychiatrie (29)",1;"307 - stationsäquivalente Behandlung in der Kinder- und Jugendpsychiatrie (30)",1;"31 - Psychosomatik",1;"",0;0,0},2,0)</f>
        <v>0</v>
      </c>
      <c r="T3052" s="8">
        <f t="shared" si="430"/>
        <v>0</v>
      </c>
      <c r="U3052" s="8">
        <f t="shared" si="423"/>
        <v>0</v>
      </c>
      <c r="V3052" s="8">
        <f t="shared" si="425"/>
        <v>0</v>
      </c>
      <c r="W3052" s="8">
        <f t="shared" si="426"/>
        <v>0</v>
      </c>
      <c r="X3052" s="8">
        <f t="shared" si="427"/>
        <v>0</v>
      </c>
      <c r="Y3052" s="8" t="str">
        <f t="shared" si="428"/>
        <v/>
      </c>
      <c r="Z3052" s="8" t="str">
        <f>VLOOKUP($D3052,{"29 - Psychiatrie (Erwachsene)","BGI";"297 - stationsäquivalente Behandlung in der Erwachsenenpsychiatrie (29)","BGI";"30 - Kinder- und Jugendpsychiatrie","BGII";"307 - stationsäquivalente Behandlung in der Kinder- und Jugendpsychiatrie (30)","BGII";"31 - Psychosomatik","BGI";"","LEER";0,"Leer"},2,0)</f>
        <v>LEER</v>
      </c>
      <c r="AA3052" s="8" t="str">
        <f t="shared" si="429"/>
        <v>Stationen</v>
      </c>
    </row>
    <row r="3053" spans="2:27" ht="15" customHeight="1" x14ac:dyDescent="0.25">
      <c r="B3053" s="76" t="str">
        <f t="shared" si="422"/>
        <v>!!!</v>
      </c>
      <c r="C3053" s="310" t="str">
        <f>IF(LEN($E3053)&gt;0,VLOOKUP(TEXT($E3053,0),'Angaben Stationen'!$E$14:$V$215,17,0),"")</f>
        <v/>
      </c>
      <c r="D3053" s="254" t="str">
        <f>IF(LEN($E3053)&gt;0,VLOOKUP(TEXT($E3053,0),'Angaben Stationen'!$E$14:$V$215,18,0),"")</f>
        <v/>
      </c>
      <c r="E3053" s="344"/>
      <c r="F3053" s="256"/>
      <c r="G3053" s="256"/>
      <c r="H3053" s="307"/>
      <c r="I3053" s="183"/>
      <c r="R3053" s="8">
        <f t="shared" si="424"/>
        <v>0</v>
      </c>
      <c r="S3053" s="8">
        <f>VLOOKUP($D3053,{"29 - Psychiatrie (Erwachsene)",1;"30 - Kinder- und Jugendpsychiatrie",1;"297 - stationsäquivalente Behandlung in der Erwachsenenpsychiatrie (29)",1;"307 - stationsäquivalente Behandlung in der Kinder- und Jugendpsychiatrie (30)",1;"31 - Psychosomatik",1;"",0;0,0},2,0)</f>
        <v>0</v>
      </c>
      <c r="T3053" s="8">
        <f t="shared" si="430"/>
        <v>0</v>
      </c>
      <c r="U3053" s="8">
        <f t="shared" si="423"/>
        <v>0</v>
      </c>
      <c r="V3053" s="8">
        <f t="shared" si="425"/>
        <v>0</v>
      </c>
      <c r="W3053" s="8">
        <f t="shared" si="426"/>
        <v>0</v>
      </c>
      <c r="X3053" s="8">
        <f t="shared" si="427"/>
        <v>0</v>
      </c>
      <c r="Y3053" s="8" t="str">
        <f t="shared" si="428"/>
        <v/>
      </c>
      <c r="Z3053" s="8" t="str">
        <f>VLOOKUP($D3053,{"29 - Psychiatrie (Erwachsene)","BGI";"297 - stationsäquivalente Behandlung in der Erwachsenenpsychiatrie (29)","BGI";"30 - Kinder- und Jugendpsychiatrie","BGII";"307 - stationsäquivalente Behandlung in der Kinder- und Jugendpsychiatrie (30)","BGII";"31 - Psychosomatik","BGI";"","LEER";0,"Leer"},2,0)</f>
        <v>LEER</v>
      </c>
      <c r="AA3053" s="8" t="str">
        <f t="shared" si="429"/>
        <v>Stationen</v>
      </c>
    </row>
    <row r="3054" spans="2:27" ht="15" customHeight="1" x14ac:dyDescent="0.25">
      <c r="B3054" s="76" t="str">
        <f t="shared" si="422"/>
        <v>!!!</v>
      </c>
      <c r="C3054" s="310" t="str">
        <f>IF(LEN($E3054)&gt;0,VLOOKUP(TEXT($E3054,0),'Angaben Stationen'!$E$14:$V$215,17,0),"")</f>
        <v/>
      </c>
      <c r="D3054" s="254" t="str">
        <f>IF(LEN($E3054)&gt;0,VLOOKUP(TEXT($E3054,0),'Angaben Stationen'!$E$14:$V$215,18,0),"")</f>
        <v/>
      </c>
      <c r="E3054" s="344"/>
      <c r="F3054" s="256"/>
      <c r="G3054" s="256"/>
      <c r="H3054" s="307"/>
      <c r="I3054" s="183"/>
      <c r="R3054" s="8">
        <f t="shared" si="424"/>
        <v>0</v>
      </c>
      <c r="S3054" s="8">
        <f>VLOOKUP($D3054,{"29 - Psychiatrie (Erwachsene)",1;"30 - Kinder- und Jugendpsychiatrie",1;"297 - stationsäquivalente Behandlung in der Erwachsenenpsychiatrie (29)",1;"307 - stationsäquivalente Behandlung in der Kinder- und Jugendpsychiatrie (30)",1;"31 - Psychosomatik",1;"",0;0,0},2,0)</f>
        <v>0</v>
      </c>
      <c r="T3054" s="8">
        <f t="shared" si="430"/>
        <v>0</v>
      </c>
      <c r="U3054" s="8">
        <f t="shared" si="423"/>
        <v>0</v>
      </c>
      <c r="V3054" s="8">
        <f t="shared" si="425"/>
        <v>0</v>
      </c>
      <c r="W3054" s="8">
        <f t="shared" si="426"/>
        <v>0</v>
      </c>
      <c r="X3054" s="8">
        <f t="shared" si="427"/>
        <v>0</v>
      </c>
      <c r="Y3054" s="8" t="str">
        <f t="shared" si="428"/>
        <v/>
      </c>
      <c r="Z3054" s="8" t="str">
        <f>VLOOKUP($D3054,{"29 - Psychiatrie (Erwachsene)","BGI";"297 - stationsäquivalente Behandlung in der Erwachsenenpsychiatrie (29)","BGI";"30 - Kinder- und Jugendpsychiatrie","BGII";"307 - stationsäquivalente Behandlung in der Kinder- und Jugendpsychiatrie (30)","BGII";"31 - Psychosomatik","BGI";"","LEER";0,"Leer"},2,0)</f>
        <v>LEER</v>
      </c>
      <c r="AA3054" s="8" t="str">
        <f t="shared" si="429"/>
        <v>Stationen</v>
      </c>
    </row>
    <row r="3055" spans="2:27" ht="15" customHeight="1" x14ac:dyDescent="0.25">
      <c r="B3055" s="76" t="str">
        <f t="shared" si="422"/>
        <v>!!!</v>
      </c>
      <c r="C3055" s="310" t="str">
        <f>IF(LEN($E3055)&gt;0,VLOOKUP(TEXT($E3055,0),'Angaben Stationen'!$E$14:$V$215,17,0),"")</f>
        <v/>
      </c>
      <c r="D3055" s="254" t="str">
        <f>IF(LEN($E3055)&gt;0,VLOOKUP(TEXT($E3055,0),'Angaben Stationen'!$E$14:$V$215,18,0),"")</f>
        <v/>
      </c>
      <c r="E3055" s="344"/>
      <c r="F3055" s="256"/>
      <c r="G3055" s="256"/>
      <c r="H3055" s="307"/>
      <c r="I3055" s="183"/>
      <c r="R3055" s="8">
        <f t="shared" si="424"/>
        <v>0</v>
      </c>
      <c r="S3055" s="8">
        <f>VLOOKUP($D3055,{"29 - Psychiatrie (Erwachsene)",1;"30 - Kinder- und Jugendpsychiatrie",1;"297 - stationsäquivalente Behandlung in der Erwachsenenpsychiatrie (29)",1;"307 - stationsäquivalente Behandlung in der Kinder- und Jugendpsychiatrie (30)",1;"31 - Psychosomatik",1;"",0;0,0},2,0)</f>
        <v>0</v>
      </c>
      <c r="T3055" s="8">
        <f t="shared" si="430"/>
        <v>0</v>
      </c>
      <c r="U3055" s="8">
        <f t="shared" si="423"/>
        <v>0</v>
      </c>
      <c r="V3055" s="8">
        <f t="shared" si="425"/>
        <v>0</v>
      </c>
      <c r="W3055" s="8">
        <f t="shared" si="426"/>
        <v>0</v>
      </c>
      <c r="X3055" s="8">
        <f t="shared" si="427"/>
        <v>0</v>
      </c>
      <c r="Y3055" s="8" t="str">
        <f t="shared" si="428"/>
        <v/>
      </c>
      <c r="Z3055" s="8" t="str">
        <f>VLOOKUP($D3055,{"29 - Psychiatrie (Erwachsene)","BGI";"297 - stationsäquivalente Behandlung in der Erwachsenenpsychiatrie (29)","BGI";"30 - Kinder- und Jugendpsychiatrie","BGII";"307 - stationsäquivalente Behandlung in der Kinder- und Jugendpsychiatrie (30)","BGII";"31 - Psychosomatik","BGI";"","LEER";0,"Leer"},2,0)</f>
        <v>LEER</v>
      </c>
      <c r="AA3055" s="8" t="str">
        <f t="shared" si="429"/>
        <v>Stationen</v>
      </c>
    </row>
    <row r="3056" spans="2:27" ht="15" customHeight="1" x14ac:dyDescent="0.25">
      <c r="B3056" s="76" t="str">
        <f t="shared" si="422"/>
        <v>!!!</v>
      </c>
      <c r="C3056" s="310" t="str">
        <f>IF(LEN($E3056)&gt;0,VLOOKUP(TEXT($E3056,0),'Angaben Stationen'!$E$14:$V$215,17,0),"")</f>
        <v/>
      </c>
      <c r="D3056" s="254" t="str">
        <f>IF(LEN($E3056)&gt;0,VLOOKUP(TEXT($E3056,0),'Angaben Stationen'!$E$14:$V$215,18,0),"")</f>
        <v/>
      </c>
      <c r="E3056" s="344"/>
      <c r="F3056" s="256"/>
      <c r="G3056" s="256"/>
      <c r="H3056" s="307"/>
      <c r="I3056" s="183"/>
      <c r="R3056" s="8">
        <f t="shared" si="424"/>
        <v>0</v>
      </c>
      <c r="S3056" s="8">
        <f>VLOOKUP($D3056,{"29 - Psychiatrie (Erwachsene)",1;"30 - Kinder- und Jugendpsychiatrie",1;"297 - stationsäquivalente Behandlung in der Erwachsenenpsychiatrie (29)",1;"307 - stationsäquivalente Behandlung in der Kinder- und Jugendpsychiatrie (30)",1;"31 - Psychosomatik",1;"",0;0,0},2,0)</f>
        <v>0</v>
      </c>
      <c r="T3056" s="8">
        <f t="shared" si="430"/>
        <v>0</v>
      </c>
      <c r="U3056" s="8">
        <f t="shared" si="423"/>
        <v>0</v>
      </c>
      <c r="V3056" s="8">
        <f t="shared" si="425"/>
        <v>0</v>
      </c>
      <c r="W3056" s="8">
        <f t="shared" si="426"/>
        <v>0</v>
      </c>
      <c r="X3056" s="8">
        <f t="shared" si="427"/>
        <v>0</v>
      </c>
      <c r="Y3056" s="8" t="str">
        <f t="shared" si="428"/>
        <v/>
      </c>
      <c r="Z3056" s="8" t="str">
        <f>VLOOKUP($D3056,{"29 - Psychiatrie (Erwachsene)","BGI";"297 - stationsäquivalente Behandlung in der Erwachsenenpsychiatrie (29)","BGI";"30 - Kinder- und Jugendpsychiatrie","BGII";"307 - stationsäquivalente Behandlung in der Kinder- und Jugendpsychiatrie (30)","BGII";"31 - Psychosomatik","BGI";"","LEER";0,"Leer"},2,0)</f>
        <v>LEER</v>
      </c>
      <c r="AA3056" s="8" t="str">
        <f t="shared" si="429"/>
        <v>Stationen</v>
      </c>
    </row>
    <row r="3057" spans="2:27" ht="15" customHeight="1" x14ac:dyDescent="0.25">
      <c r="B3057" s="76" t="str">
        <f t="shared" si="422"/>
        <v>!!!</v>
      </c>
      <c r="C3057" s="310" t="str">
        <f>IF(LEN($E3057)&gt;0,VLOOKUP(TEXT($E3057,0),'Angaben Stationen'!$E$14:$V$215,17,0),"")</f>
        <v/>
      </c>
      <c r="D3057" s="254" t="str">
        <f>IF(LEN($E3057)&gt;0,VLOOKUP(TEXT($E3057,0),'Angaben Stationen'!$E$14:$V$215,18,0),"")</f>
        <v/>
      </c>
      <c r="E3057" s="344"/>
      <c r="F3057" s="256"/>
      <c r="G3057" s="256"/>
      <c r="H3057" s="307"/>
      <c r="I3057" s="183"/>
      <c r="R3057" s="8">
        <f t="shared" si="424"/>
        <v>0</v>
      </c>
      <c r="S3057" s="8">
        <f>VLOOKUP($D3057,{"29 - Psychiatrie (Erwachsene)",1;"30 - Kinder- und Jugendpsychiatrie",1;"297 - stationsäquivalente Behandlung in der Erwachsenenpsychiatrie (29)",1;"307 - stationsäquivalente Behandlung in der Kinder- und Jugendpsychiatrie (30)",1;"31 - Psychosomatik",1;"",0;0,0},2,0)</f>
        <v>0</v>
      </c>
      <c r="T3057" s="8">
        <f t="shared" si="430"/>
        <v>0</v>
      </c>
      <c r="U3057" s="8">
        <f t="shared" si="423"/>
        <v>0</v>
      </c>
      <c r="V3057" s="8">
        <f t="shared" si="425"/>
        <v>0</v>
      </c>
      <c r="W3057" s="8">
        <f t="shared" si="426"/>
        <v>0</v>
      </c>
      <c r="X3057" s="8">
        <f t="shared" si="427"/>
        <v>0</v>
      </c>
      <c r="Y3057" s="8" t="str">
        <f t="shared" si="428"/>
        <v/>
      </c>
      <c r="Z3057" s="8" t="str">
        <f>VLOOKUP($D3057,{"29 - Psychiatrie (Erwachsene)","BGI";"297 - stationsäquivalente Behandlung in der Erwachsenenpsychiatrie (29)","BGI";"30 - Kinder- und Jugendpsychiatrie","BGII";"307 - stationsäquivalente Behandlung in der Kinder- und Jugendpsychiatrie (30)","BGII";"31 - Psychosomatik","BGI";"","LEER";0,"Leer"},2,0)</f>
        <v>LEER</v>
      </c>
      <c r="AA3057" s="8" t="str">
        <f t="shared" si="429"/>
        <v>Stationen</v>
      </c>
    </row>
    <row r="3058" spans="2:27" ht="15" customHeight="1" x14ac:dyDescent="0.25">
      <c r="B3058" s="76" t="str">
        <f t="shared" si="422"/>
        <v>!!!</v>
      </c>
      <c r="C3058" s="310" t="str">
        <f>IF(LEN($E3058)&gt;0,VLOOKUP(TEXT($E3058,0),'Angaben Stationen'!$E$14:$V$215,17,0),"")</f>
        <v/>
      </c>
      <c r="D3058" s="254" t="str">
        <f>IF(LEN($E3058)&gt;0,VLOOKUP(TEXT($E3058,0),'Angaben Stationen'!$E$14:$V$215,18,0),"")</f>
        <v/>
      </c>
      <c r="E3058" s="344"/>
      <c r="F3058" s="256"/>
      <c r="G3058" s="256"/>
      <c r="H3058" s="307"/>
      <c r="I3058" s="183"/>
      <c r="R3058" s="8">
        <f t="shared" si="424"/>
        <v>0</v>
      </c>
      <c r="S3058" s="8">
        <f>VLOOKUP($D3058,{"29 - Psychiatrie (Erwachsene)",1;"30 - Kinder- und Jugendpsychiatrie",1;"297 - stationsäquivalente Behandlung in der Erwachsenenpsychiatrie (29)",1;"307 - stationsäquivalente Behandlung in der Kinder- und Jugendpsychiatrie (30)",1;"31 - Psychosomatik",1;"",0;0,0},2,0)</f>
        <v>0</v>
      </c>
      <c r="T3058" s="8">
        <f t="shared" si="430"/>
        <v>0</v>
      </c>
      <c r="U3058" s="8">
        <f t="shared" si="423"/>
        <v>0</v>
      </c>
      <c r="V3058" s="8">
        <f t="shared" si="425"/>
        <v>0</v>
      </c>
      <c r="W3058" s="8">
        <f t="shared" si="426"/>
        <v>0</v>
      </c>
      <c r="X3058" s="8">
        <f t="shared" si="427"/>
        <v>0</v>
      </c>
      <c r="Y3058" s="8" t="str">
        <f t="shared" si="428"/>
        <v/>
      </c>
      <c r="Z3058" s="8" t="str">
        <f>VLOOKUP($D3058,{"29 - Psychiatrie (Erwachsene)","BGI";"297 - stationsäquivalente Behandlung in der Erwachsenenpsychiatrie (29)","BGI";"30 - Kinder- und Jugendpsychiatrie","BGII";"307 - stationsäquivalente Behandlung in der Kinder- und Jugendpsychiatrie (30)","BGII";"31 - Psychosomatik","BGI";"","LEER";0,"Leer"},2,0)</f>
        <v>LEER</v>
      </c>
      <c r="AA3058" s="8" t="str">
        <f t="shared" si="429"/>
        <v>Stationen</v>
      </c>
    </row>
    <row r="3059" spans="2:27" ht="15" customHeight="1" x14ac:dyDescent="0.25">
      <c r="B3059" s="76" t="str">
        <f t="shared" si="422"/>
        <v>!!!</v>
      </c>
      <c r="C3059" s="310" t="str">
        <f>IF(LEN($E3059)&gt;0,VLOOKUP(TEXT($E3059,0),'Angaben Stationen'!$E$14:$V$215,17,0),"")</f>
        <v/>
      </c>
      <c r="D3059" s="254" t="str">
        <f>IF(LEN($E3059)&gt;0,VLOOKUP(TEXT($E3059,0),'Angaben Stationen'!$E$14:$V$215,18,0),"")</f>
        <v/>
      </c>
      <c r="E3059" s="344"/>
      <c r="F3059" s="256"/>
      <c r="G3059" s="256"/>
      <c r="H3059" s="307"/>
      <c r="I3059" s="183"/>
      <c r="R3059" s="8">
        <f t="shared" si="424"/>
        <v>0</v>
      </c>
      <c r="S3059" s="8">
        <f>VLOOKUP($D3059,{"29 - Psychiatrie (Erwachsene)",1;"30 - Kinder- und Jugendpsychiatrie",1;"297 - stationsäquivalente Behandlung in der Erwachsenenpsychiatrie (29)",1;"307 - stationsäquivalente Behandlung in der Kinder- und Jugendpsychiatrie (30)",1;"31 - Psychosomatik",1;"",0;0,0},2,0)</f>
        <v>0</v>
      </c>
      <c r="T3059" s="8">
        <f t="shared" si="430"/>
        <v>0</v>
      </c>
      <c r="U3059" s="8">
        <f t="shared" si="423"/>
        <v>0</v>
      </c>
      <c r="V3059" s="8">
        <f t="shared" si="425"/>
        <v>0</v>
      </c>
      <c r="W3059" s="8">
        <f t="shared" si="426"/>
        <v>0</v>
      </c>
      <c r="X3059" s="8">
        <f t="shared" si="427"/>
        <v>0</v>
      </c>
      <c r="Y3059" s="8" t="str">
        <f t="shared" si="428"/>
        <v/>
      </c>
      <c r="Z3059" s="8" t="str">
        <f>VLOOKUP($D3059,{"29 - Psychiatrie (Erwachsene)","BGI";"297 - stationsäquivalente Behandlung in der Erwachsenenpsychiatrie (29)","BGI";"30 - Kinder- und Jugendpsychiatrie","BGII";"307 - stationsäquivalente Behandlung in der Kinder- und Jugendpsychiatrie (30)","BGII";"31 - Psychosomatik","BGI";"","LEER";0,"Leer"},2,0)</f>
        <v>LEER</v>
      </c>
      <c r="AA3059" s="8" t="str">
        <f t="shared" si="429"/>
        <v>Stationen</v>
      </c>
    </row>
    <row r="3060" spans="2:27" ht="15" customHeight="1" x14ac:dyDescent="0.25">
      <c r="B3060" s="76" t="str">
        <f t="shared" si="422"/>
        <v>!!!</v>
      </c>
      <c r="C3060" s="310" t="str">
        <f>IF(LEN($E3060)&gt;0,VLOOKUP(TEXT($E3060,0),'Angaben Stationen'!$E$14:$V$215,17,0),"")</f>
        <v/>
      </c>
      <c r="D3060" s="254" t="str">
        <f>IF(LEN($E3060)&gt;0,VLOOKUP(TEXT($E3060,0),'Angaben Stationen'!$E$14:$V$215,18,0),"")</f>
        <v/>
      </c>
      <c r="E3060" s="344"/>
      <c r="F3060" s="256"/>
      <c r="G3060" s="256"/>
      <c r="H3060" s="307"/>
      <c r="I3060" s="183"/>
      <c r="R3060" s="8">
        <f t="shared" si="424"/>
        <v>0</v>
      </c>
      <c r="S3060" s="8">
        <f>VLOOKUP($D3060,{"29 - Psychiatrie (Erwachsene)",1;"30 - Kinder- und Jugendpsychiatrie",1;"297 - stationsäquivalente Behandlung in der Erwachsenenpsychiatrie (29)",1;"307 - stationsäquivalente Behandlung in der Kinder- und Jugendpsychiatrie (30)",1;"31 - Psychosomatik",1;"",0;0,0},2,0)</f>
        <v>0</v>
      </c>
      <c r="T3060" s="8">
        <f t="shared" si="430"/>
        <v>0</v>
      </c>
      <c r="U3060" s="8">
        <f t="shared" si="423"/>
        <v>0</v>
      </c>
      <c r="V3060" s="8">
        <f t="shared" si="425"/>
        <v>0</v>
      </c>
      <c r="W3060" s="8">
        <f t="shared" si="426"/>
        <v>0</v>
      </c>
      <c r="X3060" s="8">
        <f t="shared" si="427"/>
        <v>0</v>
      </c>
      <c r="Y3060" s="8" t="str">
        <f t="shared" si="428"/>
        <v/>
      </c>
      <c r="Z3060" s="8" t="str">
        <f>VLOOKUP($D3060,{"29 - Psychiatrie (Erwachsene)","BGI";"297 - stationsäquivalente Behandlung in der Erwachsenenpsychiatrie (29)","BGI";"30 - Kinder- und Jugendpsychiatrie","BGII";"307 - stationsäquivalente Behandlung in der Kinder- und Jugendpsychiatrie (30)","BGII";"31 - Psychosomatik","BGI";"","LEER";0,"Leer"},2,0)</f>
        <v>LEER</v>
      </c>
      <c r="AA3060" s="8" t="str">
        <f t="shared" si="429"/>
        <v>Stationen</v>
      </c>
    </row>
    <row r="3061" spans="2:27" ht="15" customHeight="1" x14ac:dyDescent="0.25">
      <c r="B3061" s="76" t="str">
        <f t="shared" si="422"/>
        <v>!!!</v>
      </c>
      <c r="C3061" s="310" t="str">
        <f>IF(LEN($E3061)&gt;0,VLOOKUP(TEXT($E3061,0),'Angaben Stationen'!$E$14:$V$215,17,0),"")</f>
        <v/>
      </c>
      <c r="D3061" s="254" t="str">
        <f>IF(LEN($E3061)&gt;0,VLOOKUP(TEXT($E3061,0),'Angaben Stationen'!$E$14:$V$215,18,0),"")</f>
        <v/>
      </c>
      <c r="E3061" s="344"/>
      <c r="F3061" s="256"/>
      <c r="G3061" s="256"/>
      <c r="H3061" s="307"/>
      <c r="I3061" s="183"/>
      <c r="R3061" s="8">
        <f t="shared" si="424"/>
        <v>0</v>
      </c>
      <c r="S3061" s="8">
        <f>VLOOKUP($D3061,{"29 - Psychiatrie (Erwachsene)",1;"30 - Kinder- und Jugendpsychiatrie",1;"297 - stationsäquivalente Behandlung in der Erwachsenenpsychiatrie (29)",1;"307 - stationsäquivalente Behandlung in der Kinder- und Jugendpsychiatrie (30)",1;"31 - Psychosomatik",1;"",0;0,0},2,0)</f>
        <v>0</v>
      </c>
      <c r="T3061" s="8">
        <f t="shared" si="430"/>
        <v>0</v>
      </c>
      <c r="U3061" s="8">
        <f t="shared" si="423"/>
        <v>0</v>
      </c>
      <c r="V3061" s="8">
        <f t="shared" si="425"/>
        <v>0</v>
      </c>
      <c r="W3061" s="8">
        <f t="shared" si="426"/>
        <v>0</v>
      </c>
      <c r="X3061" s="8">
        <f t="shared" si="427"/>
        <v>0</v>
      </c>
      <c r="Y3061" s="8" t="str">
        <f t="shared" si="428"/>
        <v/>
      </c>
      <c r="Z3061" s="8" t="str">
        <f>VLOOKUP($D3061,{"29 - Psychiatrie (Erwachsene)","BGI";"297 - stationsäquivalente Behandlung in der Erwachsenenpsychiatrie (29)","BGI";"30 - Kinder- und Jugendpsychiatrie","BGII";"307 - stationsäquivalente Behandlung in der Kinder- und Jugendpsychiatrie (30)","BGII";"31 - Psychosomatik","BGI";"","LEER";0,"Leer"},2,0)</f>
        <v>LEER</v>
      </c>
      <c r="AA3061" s="8" t="str">
        <f t="shared" si="429"/>
        <v>Stationen</v>
      </c>
    </row>
    <row r="3062" spans="2:27" ht="15" customHeight="1" x14ac:dyDescent="0.25">
      <c r="B3062" s="76" t="str">
        <f t="shared" si="422"/>
        <v>!!!</v>
      </c>
      <c r="C3062" s="310" t="str">
        <f>IF(LEN($E3062)&gt;0,VLOOKUP(TEXT($E3062,0),'Angaben Stationen'!$E$14:$V$215,17,0),"")</f>
        <v/>
      </c>
      <c r="D3062" s="254" t="str">
        <f>IF(LEN($E3062)&gt;0,VLOOKUP(TEXT($E3062,0),'Angaben Stationen'!$E$14:$V$215,18,0),"")</f>
        <v/>
      </c>
      <c r="E3062" s="344"/>
      <c r="F3062" s="256"/>
      <c r="G3062" s="256"/>
      <c r="H3062" s="307"/>
      <c r="I3062" s="183"/>
      <c r="R3062" s="8">
        <f t="shared" si="424"/>
        <v>0</v>
      </c>
      <c r="S3062" s="8">
        <f>VLOOKUP($D3062,{"29 - Psychiatrie (Erwachsene)",1;"30 - Kinder- und Jugendpsychiatrie",1;"297 - stationsäquivalente Behandlung in der Erwachsenenpsychiatrie (29)",1;"307 - stationsäquivalente Behandlung in der Kinder- und Jugendpsychiatrie (30)",1;"31 - Psychosomatik",1;"",0;0,0},2,0)</f>
        <v>0</v>
      </c>
      <c r="T3062" s="8">
        <f t="shared" si="430"/>
        <v>0</v>
      </c>
      <c r="U3062" s="8">
        <f t="shared" si="423"/>
        <v>0</v>
      </c>
      <c r="V3062" s="8">
        <f t="shared" si="425"/>
        <v>0</v>
      </c>
      <c r="W3062" s="8">
        <f t="shared" si="426"/>
        <v>0</v>
      </c>
      <c r="X3062" s="8">
        <f t="shared" si="427"/>
        <v>0</v>
      </c>
      <c r="Y3062" s="8" t="str">
        <f t="shared" si="428"/>
        <v/>
      </c>
      <c r="Z3062" s="8" t="str">
        <f>VLOOKUP($D3062,{"29 - Psychiatrie (Erwachsene)","BGI";"297 - stationsäquivalente Behandlung in der Erwachsenenpsychiatrie (29)","BGI";"30 - Kinder- und Jugendpsychiatrie","BGII";"307 - stationsäquivalente Behandlung in der Kinder- und Jugendpsychiatrie (30)","BGII";"31 - Psychosomatik","BGI";"","LEER";0,"Leer"},2,0)</f>
        <v>LEER</v>
      </c>
      <c r="AA3062" s="8" t="str">
        <f t="shared" si="429"/>
        <v>Stationen</v>
      </c>
    </row>
    <row r="3063" spans="2:27" ht="15" customHeight="1" x14ac:dyDescent="0.25">
      <c r="B3063" s="76" t="str">
        <f t="shared" si="422"/>
        <v>!!!</v>
      </c>
      <c r="C3063" s="310" t="str">
        <f>IF(LEN($E3063)&gt;0,VLOOKUP(TEXT($E3063,0),'Angaben Stationen'!$E$14:$V$215,17,0),"")</f>
        <v/>
      </c>
      <c r="D3063" s="254" t="str">
        <f>IF(LEN($E3063)&gt;0,VLOOKUP(TEXT($E3063,0),'Angaben Stationen'!$E$14:$V$215,18,0),"")</f>
        <v/>
      </c>
      <c r="E3063" s="344"/>
      <c r="F3063" s="256"/>
      <c r="G3063" s="256"/>
      <c r="H3063" s="307"/>
      <c r="I3063" s="183"/>
      <c r="R3063" s="8">
        <f t="shared" si="424"/>
        <v>0</v>
      </c>
      <c r="S3063" s="8">
        <f>VLOOKUP($D3063,{"29 - Psychiatrie (Erwachsene)",1;"30 - Kinder- und Jugendpsychiatrie",1;"297 - stationsäquivalente Behandlung in der Erwachsenenpsychiatrie (29)",1;"307 - stationsäquivalente Behandlung in der Kinder- und Jugendpsychiatrie (30)",1;"31 - Psychosomatik",1;"",0;0,0},2,0)</f>
        <v>0</v>
      </c>
      <c r="T3063" s="8">
        <f t="shared" si="430"/>
        <v>0</v>
      </c>
      <c r="U3063" s="8">
        <f t="shared" si="423"/>
        <v>0</v>
      </c>
      <c r="V3063" s="8">
        <f t="shared" si="425"/>
        <v>0</v>
      </c>
      <c r="W3063" s="8">
        <f t="shared" si="426"/>
        <v>0</v>
      </c>
      <c r="X3063" s="8">
        <f t="shared" si="427"/>
        <v>0</v>
      </c>
      <c r="Y3063" s="8" t="str">
        <f t="shared" si="428"/>
        <v/>
      </c>
      <c r="Z3063" s="8" t="str">
        <f>VLOOKUP($D3063,{"29 - Psychiatrie (Erwachsene)","BGI";"297 - stationsäquivalente Behandlung in der Erwachsenenpsychiatrie (29)","BGI";"30 - Kinder- und Jugendpsychiatrie","BGII";"307 - stationsäquivalente Behandlung in der Kinder- und Jugendpsychiatrie (30)","BGII";"31 - Psychosomatik","BGI";"","LEER";0,"Leer"},2,0)</f>
        <v>LEER</v>
      </c>
      <c r="AA3063" s="8" t="str">
        <f t="shared" si="429"/>
        <v>Stationen</v>
      </c>
    </row>
    <row r="3064" spans="2:27" ht="15" customHeight="1" x14ac:dyDescent="0.25">
      <c r="B3064" s="76" t="str">
        <f t="shared" si="422"/>
        <v>!!!</v>
      </c>
      <c r="C3064" s="310" t="str">
        <f>IF(LEN($E3064)&gt;0,VLOOKUP(TEXT($E3064,0),'Angaben Stationen'!$E$14:$V$215,17,0),"")</f>
        <v/>
      </c>
      <c r="D3064" s="254" t="str">
        <f>IF(LEN($E3064)&gt;0,VLOOKUP(TEXT($E3064,0),'Angaben Stationen'!$E$14:$V$215,18,0),"")</f>
        <v/>
      </c>
      <c r="E3064" s="344"/>
      <c r="F3064" s="256"/>
      <c r="G3064" s="256"/>
      <c r="H3064" s="307"/>
      <c r="I3064" s="183"/>
      <c r="R3064" s="8">
        <f t="shared" si="424"/>
        <v>0</v>
      </c>
      <c r="S3064" s="8">
        <f>VLOOKUP($D3064,{"29 - Psychiatrie (Erwachsene)",1;"30 - Kinder- und Jugendpsychiatrie",1;"297 - stationsäquivalente Behandlung in der Erwachsenenpsychiatrie (29)",1;"307 - stationsäquivalente Behandlung in der Kinder- und Jugendpsychiatrie (30)",1;"31 - Psychosomatik",1;"",0;0,0},2,0)</f>
        <v>0</v>
      </c>
      <c r="T3064" s="8">
        <f t="shared" si="430"/>
        <v>0</v>
      </c>
      <c r="U3064" s="8">
        <f t="shared" si="423"/>
        <v>0</v>
      </c>
      <c r="V3064" s="8">
        <f t="shared" si="425"/>
        <v>0</v>
      </c>
      <c r="W3064" s="8">
        <f t="shared" si="426"/>
        <v>0</v>
      </c>
      <c r="X3064" s="8">
        <f t="shared" si="427"/>
        <v>0</v>
      </c>
      <c r="Y3064" s="8" t="str">
        <f t="shared" si="428"/>
        <v/>
      </c>
      <c r="Z3064" s="8" t="str">
        <f>VLOOKUP($D3064,{"29 - Psychiatrie (Erwachsene)","BGI";"297 - stationsäquivalente Behandlung in der Erwachsenenpsychiatrie (29)","BGI";"30 - Kinder- und Jugendpsychiatrie","BGII";"307 - stationsäquivalente Behandlung in der Kinder- und Jugendpsychiatrie (30)","BGII";"31 - Psychosomatik","BGI";"","LEER";0,"Leer"},2,0)</f>
        <v>LEER</v>
      </c>
      <c r="AA3064" s="8" t="str">
        <f t="shared" si="429"/>
        <v>Stationen</v>
      </c>
    </row>
    <row r="3065" spans="2:27" ht="15" customHeight="1" x14ac:dyDescent="0.25">
      <c r="B3065" s="76" t="str">
        <f t="shared" si="422"/>
        <v>!!!</v>
      </c>
      <c r="C3065" s="310" t="str">
        <f>IF(LEN($E3065)&gt;0,VLOOKUP(TEXT($E3065,0),'Angaben Stationen'!$E$14:$V$215,17,0),"")</f>
        <v/>
      </c>
      <c r="D3065" s="254" t="str">
        <f>IF(LEN($E3065)&gt;0,VLOOKUP(TEXT($E3065,0),'Angaben Stationen'!$E$14:$V$215,18,0),"")</f>
        <v/>
      </c>
      <c r="E3065" s="344"/>
      <c r="F3065" s="256"/>
      <c r="G3065" s="256"/>
      <c r="H3065" s="307"/>
      <c r="I3065" s="183"/>
      <c r="R3065" s="8">
        <f t="shared" si="424"/>
        <v>0</v>
      </c>
      <c r="S3065" s="8">
        <f>VLOOKUP($D3065,{"29 - Psychiatrie (Erwachsene)",1;"30 - Kinder- und Jugendpsychiatrie",1;"297 - stationsäquivalente Behandlung in der Erwachsenenpsychiatrie (29)",1;"307 - stationsäquivalente Behandlung in der Kinder- und Jugendpsychiatrie (30)",1;"31 - Psychosomatik",1;"",0;0,0},2,0)</f>
        <v>0</v>
      </c>
      <c r="T3065" s="8">
        <f t="shared" si="430"/>
        <v>0</v>
      </c>
      <c r="U3065" s="8">
        <f t="shared" si="423"/>
        <v>0</v>
      </c>
      <c r="V3065" s="8">
        <f t="shared" si="425"/>
        <v>0</v>
      </c>
      <c r="W3065" s="8">
        <f t="shared" si="426"/>
        <v>0</v>
      </c>
      <c r="X3065" s="8">
        <f t="shared" si="427"/>
        <v>0</v>
      </c>
      <c r="Y3065" s="8" t="str">
        <f t="shared" si="428"/>
        <v/>
      </c>
      <c r="Z3065" s="8" t="str">
        <f>VLOOKUP($D3065,{"29 - Psychiatrie (Erwachsene)","BGI";"297 - stationsäquivalente Behandlung in der Erwachsenenpsychiatrie (29)","BGI";"30 - Kinder- und Jugendpsychiatrie","BGII";"307 - stationsäquivalente Behandlung in der Kinder- und Jugendpsychiatrie (30)","BGII";"31 - Psychosomatik","BGI";"","LEER";0,"Leer"},2,0)</f>
        <v>LEER</v>
      </c>
      <c r="AA3065" s="8" t="str">
        <f t="shared" si="429"/>
        <v>Stationen</v>
      </c>
    </row>
    <row r="3066" spans="2:27" ht="15" customHeight="1" x14ac:dyDescent="0.25">
      <c r="B3066" s="76" t="str">
        <f t="shared" si="422"/>
        <v>!!!</v>
      </c>
      <c r="C3066" s="310" t="str">
        <f>IF(LEN($E3066)&gt;0,VLOOKUP(TEXT($E3066,0),'Angaben Stationen'!$E$14:$V$215,17,0),"")</f>
        <v/>
      </c>
      <c r="D3066" s="254" t="str">
        <f>IF(LEN($E3066)&gt;0,VLOOKUP(TEXT($E3066,0),'Angaben Stationen'!$E$14:$V$215,18,0),"")</f>
        <v/>
      </c>
      <c r="E3066" s="344"/>
      <c r="F3066" s="256"/>
      <c r="G3066" s="256"/>
      <c r="H3066" s="307"/>
      <c r="I3066" s="183"/>
      <c r="R3066" s="8">
        <f t="shared" si="424"/>
        <v>0</v>
      </c>
      <c r="S3066" s="8">
        <f>VLOOKUP($D3066,{"29 - Psychiatrie (Erwachsene)",1;"30 - Kinder- und Jugendpsychiatrie",1;"297 - stationsäquivalente Behandlung in der Erwachsenenpsychiatrie (29)",1;"307 - stationsäquivalente Behandlung in der Kinder- und Jugendpsychiatrie (30)",1;"31 - Psychosomatik",1;"",0;0,0},2,0)</f>
        <v>0</v>
      </c>
      <c r="T3066" s="8">
        <f t="shared" si="430"/>
        <v>0</v>
      </c>
      <c r="U3066" s="8">
        <f t="shared" si="423"/>
        <v>0</v>
      </c>
      <c r="V3066" s="8">
        <f t="shared" si="425"/>
        <v>0</v>
      </c>
      <c r="W3066" s="8">
        <f t="shared" si="426"/>
        <v>0</v>
      </c>
      <c r="X3066" s="8">
        <f t="shared" si="427"/>
        <v>0</v>
      </c>
      <c r="Y3066" s="8" t="str">
        <f t="shared" si="428"/>
        <v/>
      </c>
      <c r="Z3066" s="8" t="str">
        <f>VLOOKUP($D3066,{"29 - Psychiatrie (Erwachsene)","BGI";"297 - stationsäquivalente Behandlung in der Erwachsenenpsychiatrie (29)","BGI";"30 - Kinder- und Jugendpsychiatrie","BGII";"307 - stationsäquivalente Behandlung in der Kinder- und Jugendpsychiatrie (30)","BGII";"31 - Psychosomatik","BGI";"","LEER";0,"Leer"},2,0)</f>
        <v>LEER</v>
      </c>
      <c r="AA3066" s="8" t="str">
        <f t="shared" si="429"/>
        <v>Stationen</v>
      </c>
    </row>
    <row r="3067" spans="2:27" ht="15" customHeight="1" x14ac:dyDescent="0.25">
      <c r="B3067" s="76" t="str">
        <f t="shared" si="422"/>
        <v>!!!</v>
      </c>
      <c r="C3067" s="310" t="str">
        <f>IF(LEN($E3067)&gt;0,VLOOKUP(TEXT($E3067,0),'Angaben Stationen'!$E$14:$V$215,17,0),"")</f>
        <v/>
      </c>
      <c r="D3067" s="254" t="str">
        <f>IF(LEN($E3067)&gt;0,VLOOKUP(TEXT($E3067,0),'Angaben Stationen'!$E$14:$V$215,18,0),"")</f>
        <v/>
      </c>
      <c r="E3067" s="344"/>
      <c r="F3067" s="256"/>
      <c r="G3067" s="256"/>
      <c r="H3067" s="307"/>
      <c r="I3067" s="183"/>
      <c r="R3067" s="8">
        <f t="shared" si="424"/>
        <v>0</v>
      </c>
      <c r="S3067" s="8">
        <f>VLOOKUP($D3067,{"29 - Psychiatrie (Erwachsene)",1;"30 - Kinder- und Jugendpsychiatrie",1;"297 - stationsäquivalente Behandlung in der Erwachsenenpsychiatrie (29)",1;"307 - stationsäquivalente Behandlung in der Kinder- und Jugendpsychiatrie (30)",1;"31 - Psychosomatik",1;"",0;0,0},2,0)</f>
        <v>0</v>
      </c>
      <c r="T3067" s="8">
        <f t="shared" si="430"/>
        <v>0</v>
      </c>
      <c r="U3067" s="8">
        <f t="shared" si="423"/>
        <v>0</v>
      </c>
      <c r="V3067" s="8">
        <f t="shared" si="425"/>
        <v>0</v>
      </c>
      <c r="W3067" s="8">
        <f t="shared" si="426"/>
        <v>0</v>
      </c>
      <c r="X3067" s="8">
        <f t="shared" si="427"/>
        <v>0</v>
      </c>
      <c r="Y3067" s="8" t="str">
        <f t="shared" si="428"/>
        <v/>
      </c>
      <c r="Z3067" s="8" t="str">
        <f>VLOOKUP($D3067,{"29 - Psychiatrie (Erwachsene)","BGI";"297 - stationsäquivalente Behandlung in der Erwachsenenpsychiatrie (29)","BGI";"30 - Kinder- und Jugendpsychiatrie","BGII";"307 - stationsäquivalente Behandlung in der Kinder- und Jugendpsychiatrie (30)","BGII";"31 - Psychosomatik","BGI";"","LEER";0,"Leer"},2,0)</f>
        <v>LEER</v>
      </c>
      <c r="AA3067" s="8" t="str">
        <f t="shared" si="429"/>
        <v>Stationen</v>
      </c>
    </row>
    <row r="3068" spans="2:27" ht="15" customHeight="1" x14ac:dyDescent="0.25">
      <c r="B3068" s="76" t="str">
        <f t="shared" si="422"/>
        <v>!!!</v>
      </c>
      <c r="C3068" s="310" t="str">
        <f>IF(LEN($E3068)&gt;0,VLOOKUP(TEXT($E3068,0),'Angaben Stationen'!$E$14:$V$215,17,0),"")</f>
        <v/>
      </c>
      <c r="D3068" s="254" t="str">
        <f>IF(LEN($E3068)&gt;0,VLOOKUP(TEXT($E3068,0),'Angaben Stationen'!$E$14:$V$215,18,0),"")</f>
        <v/>
      </c>
      <c r="E3068" s="344"/>
      <c r="F3068" s="256"/>
      <c r="G3068" s="256"/>
      <c r="H3068" s="307"/>
      <c r="I3068" s="183"/>
      <c r="R3068" s="8">
        <f t="shared" si="424"/>
        <v>0</v>
      </c>
      <c r="S3068" s="8">
        <f>VLOOKUP($D3068,{"29 - Psychiatrie (Erwachsene)",1;"30 - Kinder- und Jugendpsychiatrie",1;"297 - stationsäquivalente Behandlung in der Erwachsenenpsychiatrie (29)",1;"307 - stationsäquivalente Behandlung in der Kinder- und Jugendpsychiatrie (30)",1;"31 - Psychosomatik",1;"",0;0,0},2,0)</f>
        <v>0</v>
      </c>
      <c r="T3068" s="8">
        <f t="shared" si="430"/>
        <v>0</v>
      </c>
      <c r="U3068" s="8">
        <f t="shared" si="423"/>
        <v>0</v>
      </c>
      <c r="V3068" s="8">
        <f t="shared" si="425"/>
        <v>0</v>
      </c>
      <c r="W3068" s="8">
        <f t="shared" si="426"/>
        <v>0</v>
      </c>
      <c r="X3068" s="8">
        <f t="shared" si="427"/>
        <v>0</v>
      </c>
      <c r="Y3068" s="8" t="str">
        <f t="shared" si="428"/>
        <v/>
      </c>
      <c r="Z3068" s="8" t="str">
        <f>VLOOKUP($D3068,{"29 - Psychiatrie (Erwachsene)","BGI";"297 - stationsäquivalente Behandlung in der Erwachsenenpsychiatrie (29)","BGI";"30 - Kinder- und Jugendpsychiatrie","BGII";"307 - stationsäquivalente Behandlung in der Kinder- und Jugendpsychiatrie (30)","BGII";"31 - Psychosomatik","BGI";"","LEER";0,"Leer"},2,0)</f>
        <v>LEER</v>
      </c>
      <c r="AA3068" s="8" t="str">
        <f t="shared" si="429"/>
        <v>Stationen</v>
      </c>
    </row>
    <row r="3069" spans="2:27" ht="15" customHeight="1" x14ac:dyDescent="0.25">
      <c r="B3069" s="76" t="str">
        <f t="shared" ref="B3069:B3132" si="431">IF(SUM(S3069:X3069)&lt;6,"!!!","")</f>
        <v>!!!</v>
      </c>
      <c r="C3069" s="310" t="str">
        <f>IF(LEN($E3069)&gt;0,VLOOKUP(TEXT($E3069,0),'Angaben Stationen'!$E$14:$V$215,17,0),"")</f>
        <v/>
      </c>
      <c r="D3069" s="254" t="str">
        <f>IF(LEN($E3069)&gt;0,VLOOKUP(TEXT($E3069,0),'Angaben Stationen'!$E$14:$V$215,18,0),"")</f>
        <v/>
      </c>
      <c r="E3069" s="344"/>
      <c r="F3069" s="256"/>
      <c r="G3069" s="256"/>
      <c r="H3069" s="307"/>
      <c r="I3069" s="183"/>
      <c r="R3069" s="8">
        <f t="shared" si="424"/>
        <v>0</v>
      </c>
      <c r="S3069" s="8">
        <f>VLOOKUP($D3069,{"29 - Psychiatrie (Erwachsene)",1;"30 - Kinder- und Jugendpsychiatrie",1;"297 - stationsäquivalente Behandlung in der Erwachsenenpsychiatrie (29)",1;"307 - stationsäquivalente Behandlung in der Kinder- und Jugendpsychiatrie (30)",1;"31 - Psychosomatik",1;"",0;0,0},2,0)</f>
        <v>0</v>
      </c>
      <c r="T3069" s="8">
        <f t="shared" si="430"/>
        <v>0</v>
      </c>
      <c r="U3069" s="8">
        <f t="shared" ref="U3069:U3132" si="432">IF($E3069&lt;&gt;0,1,0)</f>
        <v>0</v>
      </c>
      <c r="V3069" s="8">
        <f t="shared" si="425"/>
        <v>0</v>
      </c>
      <c r="W3069" s="8">
        <f t="shared" si="426"/>
        <v>0</v>
      </c>
      <c r="X3069" s="8">
        <f t="shared" si="427"/>
        <v>0</v>
      </c>
      <c r="Y3069" s="8" t="str">
        <f t="shared" si="428"/>
        <v/>
      </c>
      <c r="Z3069" s="8" t="str">
        <f>VLOOKUP($D3069,{"29 - Psychiatrie (Erwachsene)","BGI";"297 - stationsäquivalente Behandlung in der Erwachsenenpsychiatrie (29)","BGI";"30 - Kinder- und Jugendpsychiatrie","BGII";"307 - stationsäquivalente Behandlung in der Kinder- und Jugendpsychiatrie (30)","BGII";"31 - Psychosomatik","BGI";"","LEER";0,"Leer"},2,0)</f>
        <v>LEER</v>
      </c>
      <c r="AA3069" s="8" t="str">
        <f t="shared" si="429"/>
        <v>Stationen</v>
      </c>
    </row>
    <row r="3070" spans="2:27" ht="15" customHeight="1" x14ac:dyDescent="0.25">
      <c r="B3070" s="76" t="str">
        <f t="shared" si="431"/>
        <v>!!!</v>
      </c>
      <c r="C3070" s="310" t="str">
        <f>IF(LEN($E3070)&gt;0,VLOOKUP(TEXT($E3070,0),'Angaben Stationen'!$E$14:$V$215,17,0),"")</f>
        <v/>
      </c>
      <c r="D3070" s="254" t="str">
        <f>IF(LEN($E3070)&gt;0,VLOOKUP(TEXT($E3070,0),'Angaben Stationen'!$E$14:$V$215,18,0),"")</f>
        <v/>
      </c>
      <c r="E3070" s="344"/>
      <c r="F3070" s="256"/>
      <c r="G3070" s="256"/>
      <c r="H3070" s="307"/>
      <c r="I3070" s="183"/>
      <c r="R3070" s="8">
        <f t="shared" si="424"/>
        <v>0</v>
      </c>
      <c r="S3070" s="8">
        <f>VLOOKUP($D3070,{"29 - Psychiatrie (Erwachsene)",1;"30 - Kinder- und Jugendpsychiatrie",1;"297 - stationsäquivalente Behandlung in der Erwachsenenpsychiatrie (29)",1;"307 - stationsäquivalente Behandlung in der Kinder- und Jugendpsychiatrie (30)",1;"31 - Psychosomatik",1;"",0;0,0},2,0)</f>
        <v>0</v>
      </c>
      <c r="T3070" s="8">
        <f t="shared" si="430"/>
        <v>0</v>
      </c>
      <c r="U3070" s="8">
        <f t="shared" si="432"/>
        <v>0</v>
      </c>
      <c r="V3070" s="8">
        <f t="shared" si="425"/>
        <v>0</v>
      </c>
      <c r="W3070" s="8">
        <f t="shared" si="426"/>
        <v>0</v>
      </c>
      <c r="X3070" s="8">
        <f t="shared" si="427"/>
        <v>0</v>
      </c>
      <c r="Y3070" s="8" t="str">
        <f t="shared" si="428"/>
        <v/>
      </c>
      <c r="Z3070" s="8" t="str">
        <f>VLOOKUP($D3070,{"29 - Psychiatrie (Erwachsene)","BGI";"297 - stationsäquivalente Behandlung in der Erwachsenenpsychiatrie (29)","BGI";"30 - Kinder- und Jugendpsychiatrie","BGII";"307 - stationsäquivalente Behandlung in der Kinder- und Jugendpsychiatrie (30)","BGII";"31 - Psychosomatik","BGI";"","LEER";0,"Leer"},2,0)</f>
        <v>LEER</v>
      </c>
      <c r="AA3070" s="8" t="str">
        <f t="shared" si="429"/>
        <v>Stationen</v>
      </c>
    </row>
    <row r="3071" spans="2:27" ht="15" customHeight="1" x14ac:dyDescent="0.25">
      <c r="B3071" s="76" t="str">
        <f t="shared" si="431"/>
        <v>!!!</v>
      </c>
      <c r="C3071" s="310" t="str">
        <f>IF(LEN($E3071)&gt;0,VLOOKUP(TEXT($E3071,0),'Angaben Stationen'!$E$14:$V$215,17,0),"")</f>
        <v/>
      </c>
      <c r="D3071" s="254" t="str">
        <f>IF(LEN($E3071)&gt;0,VLOOKUP(TEXT($E3071,0),'Angaben Stationen'!$E$14:$V$215,18,0),"")</f>
        <v/>
      </c>
      <c r="E3071" s="344"/>
      <c r="F3071" s="256"/>
      <c r="G3071" s="256"/>
      <c r="H3071" s="307"/>
      <c r="I3071" s="183"/>
      <c r="R3071" s="8">
        <f t="shared" si="424"/>
        <v>0</v>
      </c>
      <c r="S3071" s="8">
        <f>VLOOKUP($D3071,{"29 - Psychiatrie (Erwachsene)",1;"30 - Kinder- und Jugendpsychiatrie",1;"297 - stationsäquivalente Behandlung in der Erwachsenenpsychiatrie (29)",1;"307 - stationsäquivalente Behandlung in der Kinder- und Jugendpsychiatrie (30)",1;"31 - Psychosomatik",1;"",0;0,0},2,0)</f>
        <v>0</v>
      </c>
      <c r="T3071" s="8">
        <f t="shared" si="430"/>
        <v>0</v>
      </c>
      <c r="U3071" s="8">
        <f t="shared" si="432"/>
        <v>0</v>
      </c>
      <c r="V3071" s="8">
        <f t="shared" si="425"/>
        <v>0</v>
      </c>
      <c r="W3071" s="8">
        <f t="shared" si="426"/>
        <v>0</v>
      </c>
      <c r="X3071" s="8">
        <f t="shared" si="427"/>
        <v>0</v>
      </c>
      <c r="Y3071" s="8" t="str">
        <f t="shared" si="428"/>
        <v/>
      </c>
      <c r="Z3071" s="8" t="str">
        <f>VLOOKUP($D3071,{"29 - Psychiatrie (Erwachsene)","BGI";"297 - stationsäquivalente Behandlung in der Erwachsenenpsychiatrie (29)","BGI";"30 - Kinder- und Jugendpsychiatrie","BGII";"307 - stationsäquivalente Behandlung in der Kinder- und Jugendpsychiatrie (30)","BGII";"31 - Psychosomatik","BGI";"","LEER";0,"Leer"},2,0)</f>
        <v>LEER</v>
      </c>
      <c r="AA3071" s="8" t="str">
        <f t="shared" si="429"/>
        <v>Stationen</v>
      </c>
    </row>
    <row r="3072" spans="2:27" ht="15" customHeight="1" x14ac:dyDescent="0.25">
      <c r="B3072" s="76" t="str">
        <f t="shared" si="431"/>
        <v>!!!</v>
      </c>
      <c r="C3072" s="310" t="str">
        <f>IF(LEN($E3072)&gt;0,VLOOKUP(TEXT($E3072,0),'Angaben Stationen'!$E$14:$V$215,17,0),"")</f>
        <v/>
      </c>
      <c r="D3072" s="254" t="str">
        <f>IF(LEN($E3072)&gt;0,VLOOKUP(TEXT($E3072,0),'Angaben Stationen'!$E$14:$V$215,18,0),"")</f>
        <v/>
      </c>
      <c r="E3072" s="344"/>
      <c r="F3072" s="256"/>
      <c r="G3072" s="256"/>
      <c r="H3072" s="307"/>
      <c r="I3072" s="183"/>
      <c r="R3072" s="8">
        <f t="shared" si="424"/>
        <v>0</v>
      </c>
      <c r="S3072" s="8">
        <f>VLOOKUP($D3072,{"29 - Psychiatrie (Erwachsene)",1;"30 - Kinder- und Jugendpsychiatrie",1;"297 - stationsäquivalente Behandlung in der Erwachsenenpsychiatrie (29)",1;"307 - stationsäquivalente Behandlung in der Kinder- und Jugendpsychiatrie (30)",1;"31 - Psychosomatik",1;"",0;0,0},2,0)</f>
        <v>0</v>
      </c>
      <c r="T3072" s="8">
        <f t="shared" si="430"/>
        <v>0</v>
      </c>
      <c r="U3072" s="8">
        <f t="shared" si="432"/>
        <v>0</v>
      </c>
      <c r="V3072" s="8">
        <f t="shared" si="425"/>
        <v>0</v>
      </c>
      <c r="W3072" s="8">
        <f t="shared" si="426"/>
        <v>0</v>
      </c>
      <c r="X3072" s="8">
        <f t="shared" si="427"/>
        <v>0</v>
      </c>
      <c r="Y3072" s="8" t="str">
        <f t="shared" si="428"/>
        <v/>
      </c>
      <c r="Z3072" s="8" t="str">
        <f>VLOOKUP($D3072,{"29 - Psychiatrie (Erwachsene)","BGI";"297 - stationsäquivalente Behandlung in der Erwachsenenpsychiatrie (29)","BGI";"30 - Kinder- und Jugendpsychiatrie","BGII";"307 - stationsäquivalente Behandlung in der Kinder- und Jugendpsychiatrie (30)","BGII";"31 - Psychosomatik","BGI";"","LEER";0,"Leer"},2,0)</f>
        <v>LEER</v>
      </c>
      <c r="AA3072" s="8" t="str">
        <f t="shared" si="429"/>
        <v>Stationen</v>
      </c>
    </row>
    <row r="3073" spans="2:27" ht="15" customHeight="1" x14ac:dyDescent="0.25">
      <c r="B3073" s="76" t="str">
        <f t="shared" si="431"/>
        <v>!!!</v>
      </c>
      <c r="C3073" s="310" t="str">
        <f>IF(LEN($E3073)&gt;0,VLOOKUP(TEXT($E3073,0),'Angaben Stationen'!$E$14:$V$215,17,0),"")</f>
        <v/>
      </c>
      <c r="D3073" s="254" t="str">
        <f>IF(LEN($E3073)&gt;0,VLOOKUP(TEXT($E3073,0),'Angaben Stationen'!$E$14:$V$215,18,0),"")</f>
        <v/>
      </c>
      <c r="E3073" s="344"/>
      <c r="F3073" s="256"/>
      <c r="G3073" s="256"/>
      <c r="H3073" s="307"/>
      <c r="I3073" s="183"/>
      <c r="R3073" s="8">
        <f t="shared" si="424"/>
        <v>0</v>
      </c>
      <c r="S3073" s="8">
        <f>VLOOKUP($D3073,{"29 - Psychiatrie (Erwachsene)",1;"30 - Kinder- und Jugendpsychiatrie",1;"297 - stationsäquivalente Behandlung in der Erwachsenenpsychiatrie (29)",1;"307 - stationsäquivalente Behandlung in der Kinder- und Jugendpsychiatrie (30)",1;"31 - Psychosomatik",1;"",0;0,0},2,0)</f>
        <v>0</v>
      </c>
      <c r="T3073" s="8">
        <f t="shared" si="430"/>
        <v>0</v>
      </c>
      <c r="U3073" s="8">
        <f t="shared" si="432"/>
        <v>0</v>
      </c>
      <c r="V3073" s="8">
        <f t="shared" si="425"/>
        <v>0</v>
      </c>
      <c r="W3073" s="8">
        <f t="shared" si="426"/>
        <v>0</v>
      </c>
      <c r="X3073" s="8">
        <f t="shared" si="427"/>
        <v>0</v>
      </c>
      <c r="Y3073" s="8" t="str">
        <f t="shared" si="428"/>
        <v/>
      </c>
      <c r="Z3073" s="8" t="str">
        <f>VLOOKUP($D3073,{"29 - Psychiatrie (Erwachsene)","BGI";"297 - stationsäquivalente Behandlung in der Erwachsenenpsychiatrie (29)","BGI";"30 - Kinder- und Jugendpsychiatrie","BGII";"307 - stationsäquivalente Behandlung in der Kinder- und Jugendpsychiatrie (30)","BGII";"31 - Psychosomatik","BGI";"","LEER";0,"Leer"},2,0)</f>
        <v>LEER</v>
      </c>
      <c r="AA3073" s="8" t="str">
        <f t="shared" si="429"/>
        <v>Stationen</v>
      </c>
    </row>
    <row r="3074" spans="2:27" ht="15" customHeight="1" x14ac:dyDescent="0.25">
      <c r="B3074" s="76" t="str">
        <f t="shared" si="431"/>
        <v>!!!</v>
      </c>
      <c r="C3074" s="310" t="str">
        <f>IF(LEN($E3074)&gt;0,VLOOKUP(TEXT($E3074,0),'Angaben Stationen'!$E$14:$V$215,17,0),"")</f>
        <v/>
      </c>
      <c r="D3074" s="254" t="str">
        <f>IF(LEN($E3074)&gt;0,VLOOKUP(TEXT($E3074,0),'Angaben Stationen'!$E$14:$V$215,18,0),"")</f>
        <v/>
      </c>
      <c r="E3074" s="344"/>
      <c r="F3074" s="256"/>
      <c r="G3074" s="256"/>
      <c r="H3074" s="307"/>
      <c r="I3074" s="183"/>
      <c r="R3074" s="8">
        <f t="shared" si="424"/>
        <v>0</v>
      </c>
      <c r="S3074" s="8">
        <f>VLOOKUP($D3074,{"29 - Psychiatrie (Erwachsene)",1;"30 - Kinder- und Jugendpsychiatrie",1;"297 - stationsäquivalente Behandlung in der Erwachsenenpsychiatrie (29)",1;"307 - stationsäquivalente Behandlung in der Kinder- und Jugendpsychiatrie (30)",1;"31 - Psychosomatik",1;"",0;0,0},2,0)</f>
        <v>0</v>
      </c>
      <c r="T3074" s="8">
        <f t="shared" si="430"/>
        <v>0</v>
      </c>
      <c r="U3074" s="8">
        <f t="shared" si="432"/>
        <v>0</v>
      </c>
      <c r="V3074" s="8">
        <f t="shared" si="425"/>
        <v>0</v>
      </c>
      <c r="W3074" s="8">
        <f t="shared" si="426"/>
        <v>0</v>
      </c>
      <c r="X3074" s="8">
        <f t="shared" si="427"/>
        <v>0</v>
      </c>
      <c r="Y3074" s="8" t="str">
        <f t="shared" si="428"/>
        <v/>
      </c>
      <c r="Z3074" s="8" t="str">
        <f>VLOOKUP($D3074,{"29 - Psychiatrie (Erwachsene)","BGI";"297 - stationsäquivalente Behandlung in der Erwachsenenpsychiatrie (29)","BGI";"30 - Kinder- und Jugendpsychiatrie","BGII";"307 - stationsäquivalente Behandlung in der Kinder- und Jugendpsychiatrie (30)","BGII";"31 - Psychosomatik","BGI";"","LEER";0,"Leer"},2,0)</f>
        <v>LEER</v>
      </c>
      <c r="AA3074" s="8" t="str">
        <f t="shared" si="429"/>
        <v>Stationen</v>
      </c>
    </row>
    <row r="3075" spans="2:27" ht="15" customHeight="1" x14ac:dyDescent="0.25">
      <c r="B3075" s="76" t="str">
        <f t="shared" si="431"/>
        <v>!!!</v>
      </c>
      <c r="C3075" s="310" t="str">
        <f>IF(LEN($E3075)&gt;0,VLOOKUP(TEXT($E3075,0),'Angaben Stationen'!$E$14:$V$215,17,0),"")</f>
        <v/>
      </c>
      <c r="D3075" s="254" t="str">
        <f>IF(LEN($E3075)&gt;0,VLOOKUP(TEXT($E3075,0),'Angaben Stationen'!$E$14:$V$215,18,0),"")</f>
        <v/>
      </c>
      <c r="E3075" s="344"/>
      <c r="F3075" s="256"/>
      <c r="G3075" s="256"/>
      <c r="H3075" s="307"/>
      <c r="I3075" s="183"/>
      <c r="R3075" s="8">
        <f t="shared" si="424"/>
        <v>0</v>
      </c>
      <c r="S3075" s="8">
        <f>VLOOKUP($D3075,{"29 - Psychiatrie (Erwachsene)",1;"30 - Kinder- und Jugendpsychiatrie",1;"297 - stationsäquivalente Behandlung in der Erwachsenenpsychiatrie (29)",1;"307 - stationsäquivalente Behandlung in der Kinder- und Jugendpsychiatrie (30)",1;"31 - Psychosomatik",1;"",0;0,0},2,0)</f>
        <v>0</v>
      </c>
      <c r="T3075" s="8">
        <f t="shared" si="430"/>
        <v>0</v>
      </c>
      <c r="U3075" s="8">
        <f t="shared" si="432"/>
        <v>0</v>
      </c>
      <c r="V3075" s="8">
        <f t="shared" si="425"/>
        <v>0</v>
      </c>
      <c r="W3075" s="8">
        <f t="shared" si="426"/>
        <v>0</v>
      </c>
      <c r="X3075" s="8">
        <f t="shared" si="427"/>
        <v>0</v>
      </c>
      <c r="Y3075" s="8" t="str">
        <f t="shared" si="428"/>
        <v/>
      </c>
      <c r="Z3075" s="8" t="str">
        <f>VLOOKUP($D3075,{"29 - Psychiatrie (Erwachsene)","BGI";"297 - stationsäquivalente Behandlung in der Erwachsenenpsychiatrie (29)","BGI";"30 - Kinder- und Jugendpsychiatrie","BGII";"307 - stationsäquivalente Behandlung in der Kinder- und Jugendpsychiatrie (30)","BGII";"31 - Psychosomatik","BGI";"","LEER";0,"Leer"},2,0)</f>
        <v>LEER</v>
      </c>
      <c r="AA3075" s="8" t="str">
        <f t="shared" si="429"/>
        <v>Stationen</v>
      </c>
    </row>
    <row r="3076" spans="2:27" ht="15" customHeight="1" x14ac:dyDescent="0.25">
      <c r="B3076" s="76" t="str">
        <f t="shared" si="431"/>
        <v>!!!</v>
      </c>
      <c r="C3076" s="310" t="str">
        <f>IF(LEN($E3076)&gt;0,VLOOKUP(TEXT($E3076,0),'Angaben Stationen'!$E$14:$V$215,17,0),"")</f>
        <v/>
      </c>
      <c r="D3076" s="254" t="str">
        <f>IF(LEN($E3076)&gt;0,VLOOKUP(TEXT($E3076,0),'Angaben Stationen'!$E$14:$V$215,18,0),"")</f>
        <v/>
      </c>
      <c r="E3076" s="344"/>
      <c r="F3076" s="256"/>
      <c r="G3076" s="256"/>
      <c r="H3076" s="307"/>
      <c r="I3076" s="183"/>
      <c r="R3076" s="8">
        <f t="shared" si="424"/>
        <v>0</v>
      </c>
      <c r="S3076" s="8">
        <f>VLOOKUP($D3076,{"29 - Psychiatrie (Erwachsene)",1;"30 - Kinder- und Jugendpsychiatrie",1;"297 - stationsäquivalente Behandlung in der Erwachsenenpsychiatrie (29)",1;"307 - stationsäquivalente Behandlung in der Kinder- und Jugendpsychiatrie (30)",1;"31 - Psychosomatik",1;"",0;0,0},2,0)</f>
        <v>0</v>
      </c>
      <c r="T3076" s="8">
        <f t="shared" si="430"/>
        <v>0</v>
      </c>
      <c r="U3076" s="8">
        <f t="shared" si="432"/>
        <v>0</v>
      </c>
      <c r="V3076" s="8">
        <f t="shared" si="425"/>
        <v>0</v>
      </c>
      <c r="W3076" s="8">
        <f t="shared" si="426"/>
        <v>0</v>
      </c>
      <c r="X3076" s="8">
        <f t="shared" si="427"/>
        <v>0</v>
      </c>
      <c r="Y3076" s="8" t="str">
        <f t="shared" si="428"/>
        <v/>
      </c>
      <c r="Z3076" s="8" t="str">
        <f>VLOOKUP($D3076,{"29 - Psychiatrie (Erwachsene)","BGI";"297 - stationsäquivalente Behandlung in der Erwachsenenpsychiatrie (29)","BGI";"30 - Kinder- und Jugendpsychiatrie","BGII";"307 - stationsäquivalente Behandlung in der Kinder- und Jugendpsychiatrie (30)","BGII";"31 - Psychosomatik","BGI";"","LEER";0,"Leer"},2,0)</f>
        <v>LEER</v>
      </c>
      <c r="AA3076" s="8" t="str">
        <f t="shared" si="429"/>
        <v>Stationen</v>
      </c>
    </row>
    <row r="3077" spans="2:27" ht="15" customHeight="1" x14ac:dyDescent="0.25">
      <c r="B3077" s="76" t="str">
        <f t="shared" si="431"/>
        <v>!!!</v>
      </c>
      <c r="C3077" s="310" t="str">
        <f>IF(LEN($E3077)&gt;0,VLOOKUP(TEXT($E3077,0),'Angaben Stationen'!$E$14:$V$215,17,0),"")</f>
        <v/>
      </c>
      <c r="D3077" s="254" t="str">
        <f>IF(LEN($E3077)&gt;0,VLOOKUP(TEXT($E3077,0),'Angaben Stationen'!$E$14:$V$215,18,0),"")</f>
        <v/>
      </c>
      <c r="E3077" s="344"/>
      <c r="F3077" s="256"/>
      <c r="G3077" s="256"/>
      <c r="H3077" s="307"/>
      <c r="I3077" s="183"/>
      <c r="R3077" s="8">
        <f t="shared" si="424"/>
        <v>0</v>
      </c>
      <c r="S3077" s="8">
        <f>VLOOKUP($D3077,{"29 - Psychiatrie (Erwachsene)",1;"30 - Kinder- und Jugendpsychiatrie",1;"297 - stationsäquivalente Behandlung in der Erwachsenenpsychiatrie (29)",1;"307 - stationsäquivalente Behandlung in der Kinder- und Jugendpsychiatrie (30)",1;"31 - Psychosomatik",1;"",0;0,0},2,0)</f>
        <v>0</v>
      </c>
      <c r="T3077" s="8">
        <f t="shared" si="430"/>
        <v>0</v>
      </c>
      <c r="U3077" s="8">
        <f t="shared" si="432"/>
        <v>0</v>
      </c>
      <c r="V3077" s="8">
        <f t="shared" si="425"/>
        <v>0</v>
      </c>
      <c r="W3077" s="8">
        <f t="shared" si="426"/>
        <v>0</v>
      </c>
      <c r="X3077" s="8">
        <f t="shared" si="427"/>
        <v>0</v>
      </c>
      <c r="Y3077" s="8" t="str">
        <f t="shared" si="428"/>
        <v/>
      </c>
      <c r="Z3077" s="8" t="str">
        <f>VLOOKUP($D3077,{"29 - Psychiatrie (Erwachsene)","BGI";"297 - stationsäquivalente Behandlung in der Erwachsenenpsychiatrie (29)","BGI";"30 - Kinder- und Jugendpsychiatrie","BGII";"307 - stationsäquivalente Behandlung in der Kinder- und Jugendpsychiatrie (30)","BGII";"31 - Psychosomatik","BGI";"","LEER";0,"Leer"},2,0)</f>
        <v>LEER</v>
      </c>
      <c r="AA3077" s="8" t="str">
        <f t="shared" si="429"/>
        <v>Stationen</v>
      </c>
    </row>
    <row r="3078" spans="2:27" ht="15" customHeight="1" x14ac:dyDescent="0.25">
      <c r="B3078" s="76" t="str">
        <f t="shared" si="431"/>
        <v>!!!</v>
      </c>
      <c r="C3078" s="310" t="str">
        <f>IF(LEN($E3078)&gt;0,VLOOKUP(TEXT($E3078,0),'Angaben Stationen'!$E$14:$V$215,17,0),"")</f>
        <v/>
      </c>
      <c r="D3078" s="254" t="str">
        <f>IF(LEN($E3078)&gt;0,VLOOKUP(TEXT($E3078,0),'Angaben Stationen'!$E$14:$V$215,18,0),"")</f>
        <v/>
      </c>
      <c r="E3078" s="344"/>
      <c r="F3078" s="256"/>
      <c r="G3078" s="256"/>
      <c r="H3078" s="307"/>
      <c r="I3078" s="183"/>
      <c r="R3078" s="8">
        <f t="shared" si="424"/>
        <v>0</v>
      </c>
      <c r="S3078" s="8">
        <f>VLOOKUP($D3078,{"29 - Psychiatrie (Erwachsene)",1;"30 - Kinder- und Jugendpsychiatrie",1;"297 - stationsäquivalente Behandlung in der Erwachsenenpsychiatrie (29)",1;"307 - stationsäquivalente Behandlung in der Kinder- und Jugendpsychiatrie (30)",1;"31 - Psychosomatik",1;"",0;0,0},2,0)</f>
        <v>0</v>
      </c>
      <c r="T3078" s="8">
        <f t="shared" si="430"/>
        <v>0</v>
      </c>
      <c r="U3078" s="8">
        <f t="shared" si="432"/>
        <v>0</v>
      </c>
      <c r="V3078" s="8">
        <f t="shared" si="425"/>
        <v>0</v>
      </c>
      <c r="W3078" s="8">
        <f t="shared" si="426"/>
        <v>0</v>
      </c>
      <c r="X3078" s="8">
        <f t="shared" si="427"/>
        <v>0</v>
      </c>
      <c r="Y3078" s="8" t="str">
        <f t="shared" si="428"/>
        <v/>
      </c>
      <c r="Z3078" s="8" t="str">
        <f>VLOOKUP($D3078,{"29 - Psychiatrie (Erwachsene)","BGI";"297 - stationsäquivalente Behandlung in der Erwachsenenpsychiatrie (29)","BGI";"30 - Kinder- und Jugendpsychiatrie","BGII";"307 - stationsäquivalente Behandlung in der Kinder- und Jugendpsychiatrie (30)","BGII";"31 - Psychosomatik","BGI";"","LEER";0,"Leer"},2,0)</f>
        <v>LEER</v>
      </c>
      <c r="AA3078" s="8" t="str">
        <f t="shared" si="429"/>
        <v>Stationen</v>
      </c>
    </row>
    <row r="3079" spans="2:27" ht="15" customHeight="1" x14ac:dyDescent="0.25">
      <c r="B3079" s="76" t="str">
        <f t="shared" si="431"/>
        <v>!!!</v>
      </c>
      <c r="C3079" s="310" t="str">
        <f>IF(LEN($E3079)&gt;0,VLOOKUP(TEXT($E3079,0),'Angaben Stationen'!$E$14:$V$215,17,0),"")</f>
        <v/>
      </c>
      <c r="D3079" s="254" t="str">
        <f>IF(LEN($E3079)&gt;0,VLOOKUP(TEXT($E3079,0),'Angaben Stationen'!$E$14:$V$215,18,0),"")</f>
        <v/>
      </c>
      <c r="E3079" s="344"/>
      <c r="F3079" s="256"/>
      <c r="G3079" s="256"/>
      <c r="H3079" s="307"/>
      <c r="I3079" s="183"/>
      <c r="R3079" s="8">
        <f t="shared" si="424"/>
        <v>0</v>
      </c>
      <c r="S3079" s="8">
        <f>VLOOKUP($D3079,{"29 - Psychiatrie (Erwachsene)",1;"30 - Kinder- und Jugendpsychiatrie",1;"297 - stationsäquivalente Behandlung in der Erwachsenenpsychiatrie (29)",1;"307 - stationsäquivalente Behandlung in der Kinder- und Jugendpsychiatrie (30)",1;"31 - Psychosomatik",1;"",0;0,0},2,0)</f>
        <v>0</v>
      </c>
      <c r="T3079" s="8">
        <f t="shared" si="430"/>
        <v>0</v>
      </c>
      <c r="U3079" s="8">
        <f t="shared" si="432"/>
        <v>0</v>
      </c>
      <c r="V3079" s="8">
        <f t="shared" si="425"/>
        <v>0</v>
      </c>
      <c r="W3079" s="8">
        <f t="shared" si="426"/>
        <v>0</v>
      </c>
      <c r="X3079" s="8">
        <f t="shared" si="427"/>
        <v>0</v>
      </c>
      <c r="Y3079" s="8" t="str">
        <f t="shared" si="428"/>
        <v/>
      </c>
      <c r="Z3079" s="8" t="str">
        <f>VLOOKUP($D3079,{"29 - Psychiatrie (Erwachsene)","BGI";"297 - stationsäquivalente Behandlung in der Erwachsenenpsychiatrie (29)","BGI";"30 - Kinder- und Jugendpsychiatrie","BGII";"307 - stationsäquivalente Behandlung in der Kinder- und Jugendpsychiatrie (30)","BGII";"31 - Psychosomatik","BGI";"","LEER";0,"Leer"},2,0)</f>
        <v>LEER</v>
      </c>
      <c r="AA3079" s="8" t="str">
        <f t="shared" si="429"/>
        <v>Stationen</v>
      </c>
    </row>
    <row r="3080" spans="2:27" ht="15" customHeight="1" x14ac:dyDescent="0.25">
      <c r="B3080" s="76" t="str">
        <f t="shared" si="431"/>
        <v>!!!</v>
      </c>
      <c r="C3080" s="310" t="str">
        <f>IF(LEN($E3080)&gt;0,VLOOKUP(TEXT($E3080,0),'Angaben Stationen'!$E$14:$V$215,17,0),"")</f>
        <v/>
      </c>
      <c r="D3080" s="254" t="str">
        <f>IF(LEN($E3080)&gt;0,VLOOKUP(TEXT($E3080,0),'Angaben Stationen'!$E$14:$V$215,18,0),"")</f>
        <v/>
      </c>
      <c r="E3080" s="344"/>
      <c r="F3080" s="256"/>
      <c r="G3080" s="256"/>
      <c r="H3080" s="307"/>
      <c r="I3080" s="183"/>
      <c r="R3080" s="8">
        <f t="shared" si="424"/>
        <v>0</v>
      </c>
      <c r="S3080" s="8">
        <f>VLOOKUP($D3080,{"29 - Psychiatrie (Erwachsene)",1;"30 - Kinder- und Jugendpsychiatrie",1;"297 - stationsäquivalente Behandlung in der Erwachsenenpsychiatrie (29)",1;"307 - stationsäquivalente Behandlung in der Kinder- und Jugendpsychiatrie (30)",1;"31 - Psychosomatik",1;"",0;0,0},2,0)</f>
        <v>0</v>
      </c>
      <c r="T3080" s="8">
        <f t="shared" si="430"/>
        <v>0</v>
      </c>
      <c r="U3080" s="8">
        <f t="shared" si="432"/>
        <v>0</v>
      </c>
      <c r="V3080" s="8">
        <f t="shared" si="425"/>
        <v>0</v>
      </c>
      <c r="W3080" s="8">
        <f t="shared" si="426"/>
        <v>0</v>
      </c>
      <c r="X3080" s="8">
        <f t="shared" si="427"/>
        <v>0</v>
      </c>
      <c r="Y3080" s="8" t="str">
        <f t="shared" si="428"/>
        <v/>
      </c>
      <c r="Z3080" s="8" t="str">
        <f>VLOOKUP($D3080,{"29 - Psychiatrie (Erwachsene)","BGI";"297 - stationsäquivalente Behandlung in der Erwachsenenpsychiatrie (29)","BGI";"30 - Kinder- und Jugendpsychiatrie","BGII";"307 - stationsäquivalente Behandlung in der Kinder- und Jugendpsychiatrie (30)","BGII";"31 - Psychosomatik","BGI";"","LEER";0,"Leer"},2,0)</f>
        <v>LEER</v>
      </c>
      <c r="AA3080" s="8" t="str">
        <f t="shared" si="429"/>
        <v>Stationen</v>
      </c>
    </row>
    <row r="3081" spans="2:27" ht="15" customHeight="1" x14ac:dyDescent="0.25">
      <c r="B3081" s="76" t="str">
        <f t="shared" si="431"/>
        <v>!!!</v>
      </c>
      <c r="C3081" s="310" t="str">
        <f>IF(LEN($E3081)&gt;0,VLOOKUP(TEXT($E3081,0),'Angaben Stationen'!$E$14:$V$215,17,0),"")</f>
        <v/>
      </c>
      <c r="D3081" s="254" t="str">
        <f>IF(LEN($E3081)&gt;0,VLOOKUP(TEXT($E3081,0),'Angaben Stationen'!$E$14:$V$215,18,0),"")</f>
        <v/>
      </c>
      <c r="E3081" s="344"/>
      <c r="F3081" s="256"/>
      <c r="G3081" s="256"/>
      <c r="H3081" s="307"/>
      <c r="I3081" s="183"/>
      <c r="R3081" s="8">
        <f t="shared" si="424"/>
        <v>0</v>
      </c>
      <c r="S3081" s="8">
        <f>VLOOKUP($D3081,{"29 - Psychiatrie (Erwachsene)",1;"30 - Kinder- und Jugendpsychiatrie",1;"297 - stationsäquivalente Behandlung in der Erwachsenenpsychiatrie (29)",1;"307 - stationsäquivalente Behandlung in der Kinder- und Jugendpsychiatrie (30)",1;"31 - Psychosomatik",1;"",0;0,0},2,0)</f>
        <v>0</v>
      </c>
      <c r="T3081" s="8">
        <f t="shared" si="430"/>
        <v>0</v>
      </c>
      <c r="U3081" s="8">
        <f t="shared" si="432"/>
        <v>0</v>
      </c>
      <c r="V3081" s="8">
        <f t="shared" si="425"/>
        <v>0</v>
      </c>
      <c r="W3081" s="8">
        <f t="shared" si="426"/>
        <v>0</v>
      </c>
      <c r="X3081" s="8">
        <f t="shared" si="427"/>
        <v>0</v>
      </c>
      <c r="Y3081" s="8" t="str">
        <f t="shared" si="428"/>
        <v/>
      </c>
      <c r="Z3081" s="8" t="str">
        <f>VLOOKUP($D3081,{"29 - Psychiatrie (Erwachsene)","BGI";"297 - stationsäquivalente Behandlung in der Erwachsenenpsychiatrie (29)","BGI";"30 - Kinder- und Jugendpsychiatrie","BGII";"307 - stationsäquivalente Behandlung in der Kinder- und Jugendpsychiatrie (30)","BGII";"31 - Psychosomatik","BGI";"","LEER";0,"Leer"},2,0)</f>
        <v>LEER</v>
      </c>
      <c r="AA3081" s="8" t="str">
        <f t="shared" si="429"/>
        <v>Stationen</v>
      </c>
    </row>
    <row r="3082" spans="2:27" ht="15" customHeight="1" x14ac:dyDescent="0.25">
      <c r="B3082" s="76" t="str">
        <f t="shared" si="431"/>
        <v>!!!</v>
      </c>
      <c r="C3082" s="310" t="str">
        <f>IF(LEN($E3082)&gt;0,VLOOKUP(TEXT($E3082,0),'Angaben Stationen'!$E$14:$V$215,17,0),"")</f>
        <v/>
      </c>
      <c r="D3082" s="254" t="str">
        <f>IF(LEN($E3082)&gt;0,VLOOKUP(TEXT($E3082,0),'Angaben Stationen'!$E$14:$V$215,18,0),"")</f>
        <v/>
      </c>
      <c r="E3082" s="344"/>
      <c r="F3082" s="256"/>
      <c r="G3082" s="256"/>
      <c r="H3082" s="307"/>
      <c r="I3082" s="183"/>
      <c r="R3082" s="8">
        <f t="shared" si="424"/>
        <v>0</v>
      </c>
      <c r="S3082" s="8">
        <f>VLOOKUP($D3082,{"29 - Psychiatrie (Erwachsene)",1;"30 - Kinder- und Jugendpsychiatrie",1;"297 - stationsäquivalente Behandlung in der Erwachsenenpsychiatrie (29)",1;"307 - stationsäquivalente Behandlung in der Kinder- und Jugendpsychiatrie (30)",1;"31 - Psychosomatik",1;"",0;0,0},2,0)</f>
        <v>0</v>
      </c>
      <c r="T3082" s="8">
        <f t="shared" si="430"/>
        <v>0</v>
      </c>
      <c r="U3082" s="8">
        <f t="shared" si="432"/>
        <v>0</v>
      </c>
      <c r="V3082" s="8">
        <f t="shared" si="425"/>
        <v>0</v>
      </c>
      <c r="W3082" s="8">
        <f t="shared" si="426"/>
        <v>0</v>
      </c>
      <c r="X3082" s="8">
        <f t="shared" si="427"/>
        <v>0</v>
      </c>
      <c r="Y3082" s="8" t="str">
        <f t="shared" si="428"/>
        <v/>
      </c>
      <c r="Z3082" s="8" t="str">
        <f>VLOOKUP($D3082,{"29 - Psychiatrie (Erwachsene)","BGI";"297 - stationsäquivalente Behandlung in der Erwachsenenpsychiatrie (29)","BGI";"30 - Kinder- und Jugendpsychiatrie","BGII";"307 - stationsäquivalente Behandlung in der Kinder- und Jugendpsychiatrie (30)","BGII";"31 - Psychosomatik","BGI";"","LEER";0,"Leer"},2,0)</f>
        <v>LEER</v>
      </c>
      <c r="AA3082" s="8" t="str">
        <f t="shared" si="429"/>
        <v>Stationen</v>
      </c>
    </row>
    <row r="3083" spans="2:27" ht="15" customHeight="1" x14ac:dyDescent="0.25">
      <c r="B3083" s="76" t="str">
        <f t="shared" si="431"/>
        <v>!!!</v>
      </c>
      <c r="C3083" s="310" t="str">
        <f>IF(LEN($E3083)&gt;0,VLOOKUP(TEXT($E3083,0),'Angaben Stationen'!$E$14:$V$215,17,0),"")</f>
        <v/>
      </c>
      <c r="D3083" s="254" t="str">
        <f>IF(LEN($E3083)&gt;0,VLOOKUP(TEXT($E3083,0),'Angaben Stationen'!$E$14:$V$215,18,0),"")</f>
        <v/>
      </c>
      <c r="E3083" s="344"/>
      <c r="F3083" s="256"/>
      <c r="G3083" s="256"/>
      <c r="H3083" s="307"/>
      <c r="I3083" s="183"/>
      <c r="R3083" s="8">
        <f t="shared" si="424"/>
        <v>0</v>
      </c>
      <c r="S3083" s="8">
        <f>VLOOKUP($D3083,{"29 - Psychiatrie (Erwachsene)",1;"30 - Kinder- und Jugendpsychiatrie",1;"297 - stationsäquivalente Behandlung in der Erwachsenenpsychiatrie (29)",1;"307 - stationsäquivalente Behandlung in der Kinder- und Jugendpsychiatrie (30)",1;"31 - Psychosomatik",1;"",0;0,0},2,0)</f>
        <v>0</v>
      </c>
      <c r="T3083" s="8">
        <f t="shared" si="430"/>
        <v>0</v>
      </c>
      <c r="U3083" s="8">
        <f t="shared" si="432"/>
        <v>0</v>
      </c>
      <c r="V3083" s="8">
        <f t="shared" si="425"/>
        <v>0</v>
      </c>
      <c r="W3083" s="8">
        <f t="shared" si="426"/>
        <v>0</v>
      </c>
      <c r="X3083" s="8">
        <f t="shared" si="427"/>
        <v>0</v>
      </c>
      <c r="Y3083" s="8" t="str">
        <f t="shared" si="428"/>
        <v/>
      </c>
      <c r="Z3083" s="8" t="str">
        <f>VLOOKUP($D3083,{"29 - Psychiatrie (Erwachsene)","BGI";"297 - stationsäquivalente Behandlung in der Erwachsenenpsychiatrie (29)","BGI";"30 - Kinder- und Jugendpsychiatrie","BGII";"307 - stationsäquivalente Behandlung in der Kinder- und Jugendpsychiatrie (30)","BGII";"31 - Psychosomatik","BGI";"","LEER";0,"Leer"},2,0)</f>
        <v>LEER</v>
      </c>
      <c r="AA3083" s="8" t="str">
        <f t="shared" si="429"/>
        <v>Stationen</v>
      </c>
    </row>
    <row r="3084" spans="2:27" ht="15" customHeight="1" x14ac:dyDescent="0.25">
      <c r="B3084" s="76" t="str">
        <f t="shared" si="431"/>
        <v>!!!</v>
      </c>
      <c r="C3084" s="310" t="str">
        <f>IF(LEN($E3084)&gt;0,VLOOKUP(TEXT($E3084,0),'Angaben Stationen'!$E$14:$V$215,17,0),"")</f>
        <v/>
      </c>
      <c r="D3084" s="254" t="str">
        <f>IF(LEN($E3084)&gt;0,VLOOKUP(TEXT($E3084,0),'Angaben Stationen'!$E$14:$V$215,18,0),"")</f>
        <v/>
      </c>
      <c r="E3084" s="344"/>
      <c r="F3084" s="256"/>
      <c r="G3084" s="256"/>
      <c r="H3084" s="307"/>
      <c r="I3084" s="183"/>
      <c r="R3084" s="8">
        <f t="shared" si="424"/>
        <v>0</v>
      </c>
      <c r="S3084" s="8">
        <f>VLOOKUP($D3084,{"29 - Psychiatrie (Erwachsene)",1;"30 - Kinder- und Jugendpsychiatrie",1;"297 - stationsäquivalente Behandlung in der Erwachsenenpsychiatrie (29)",1;"307 - stationsäquivalente Behandlung in der Kinder- und Jugendpsychiatrie (30)",1;"31 - Psychosomatik",1;"",0;0,0},2,0)</f>
        <v>0</v>
      </c>
      <c r="T3084" s="8">
        <f t="shared" si="430"/>
        <v>0</v>
      </c>
      <c r="U3084" s="8">
        <f t="shared" si="432"/>
        <v>0</v>
      </c>
      <c r="V3084" s="8">
        <f t="shared" si="425"/>
        <v>0</v>
      </c>
      <c r="W3084" s="8">
        <f t="shared" si="426"/>
        <v>0</v>
      </c>
      <c r="X3084" s="8">
        <f t="shared" si="427"/>
        <v>0</v>
      </c>
      <c r="Y3084" s="8" t="str">
        <f t="shared" si="428"/>
        <v/>
      </c>
      <c r="Z3084" s="8" t="str">
        <f>VLOOKUP($D3084,{"29 - Psychiatrie (Erwachsene)","BGI";"297 - stationsäquivalente Behandlung in der Erwachsenenpsychiatrie (29)","BGI";"30 - Kinder- und Jugendpsychiatrie","BGII";"307 - stationsäquivalente Behandlung in der Kinder- und Jugendpsychiatrie (30)","BGII";"31 - Psychosomatik","BGI";"","LEER";0,"Leer"},2,0)</f>
        <v>LEER</v>
      </c>
      <c r="AA3084" s="8" t="str">
        <f t="shared" si="429"/>
        <v>Stationen</v>
      </c>
    </row>
    <row r="3085" spans="2:27" ht="15" customHeight="1" x14ac:dyDescent="0.25">
      <c r="B3085" s="76" t="str">
        <f t="shared" si="431"/>
        <v>!!!</v>
      </c>
      <c r="C3085" s="310" t="str">
        <f>IF(LEN($E3085)&gt;0,VLOOKUP(TEXT($E3085,0),'Angaben Stationen'!$E$14:$V$215,17,0),"")</f>
        <v/>
      </c>
      <c r="D3085" s="254" t="str">
        <f>IF(LEN($E3085)&gt;0,VLOOKUP(TEXT($E3085,0),'Angaben Stationen'!$E$14:$V$215,18,0),"")</f>
        <v/>
      </c>
      <c r="E3085" s="344"/>
      <c r="F3085" s="256"/>
      <c r="G3085" s="256"/>
      <c r="H3085" s="307"/>
      <c r="I3085" s="183"/>
      <c r="R3085" s="8">
        <f t="shared" si="424"/>
        <v>0</v>
      </c>
      <c r="S3085" s="8">
        <f>VLOOKUP($D3085,{"29 - Psychiatrie (Erwachsene)",1;"30 - Kinder- und Jugendpsychiatrie",1;"297 - stationsäquivalente Behandlung in der Erwachsenenpsychiatrie (29)",1;"307 - stationsäquivalente Behandlung in der Kinder- und Jugendpsychiatrie (30)",1;"31 - Psychosomatik",1;"",0;0,0},2,0)</f>
        <v>0</v>
      </c>
      <c r="T3085" s="8">
        <f t="shared" si="430"/>
        <v>0</v>
      </c>
      <c r="U3085" s="8">
        <f t="shared" si="432"/>
        <v>0</v>
      </c>
      <c r="V3085" s="8">
        <f t="shared" si="425"/>
        <v>0</v>
      </c>
      <c r="W3085" s="8">
        <f t="shared" si="426"/>
        <v>0</v>
      </c>
      <c r="X3085" s="8">
        <f t="shared" si="427"/>
        <v>0</v>
      </c>
      <c r="Y3085" s="8" t="str">
        <f t="shared" si="428"/>
        <v/>
      </c>
      <c r="Z3085" s="8" t="str">
        <f>VLOOKUP($D3085,{"29 - Psychiatrie (Erwachsene)","BGI";"297 - stationsäquivalente Behandlung in der Erwachsenenpsychiatrie (29)","BGI";"30 - Kinder- und Jugendpsychiatrie","BGII";"307 - stationsäquivalente Behandlung in der Kinder- und Jugendpsychiatrie (30)","BGII";"31 - Psychosomatik","BGI";"","LEER";0,"Leer"},2,0)</f>
        <v>LEER</v>
      </c>
      <c r="AA3085" s="8" t="str">
        <f t="shared" si="429"/>
        <v>Stationen</v>
      </c>
    </row>
    <row r="3086" spans="2:27" ht="15" customHeight="1" x14ac:dyDescent="0.25">
      <c r="B3086" s="76" t="str">
        <f t="shared" si="431"/>
        <v>!!!</v>
      </c>
      <c r="C3086" s="310" t="str">
        <f>IF(LEN($E3086)&gt;0,VLOOKUP(TEXT($E3086,0),'Angaben Stationen'!$E$14:$V$215,17,0),"")</f>
        <v/>
      </c>
      <c r="D3086" s="254" t="str">
        <f>IF(LEN($E3086)&gt;0,VLOOKUP(TEXT($E3086,0),'Angaben Stationen'!$E$14:$V$215,18,0),"")</f>
        <v/>
      </c>
      <c r="E3086" s="344"/>
      <c r="F3086" s="256"/>
      <c r="G3086" s="256"/>
      <c r="H3086" s="307"/>
      <c r="I3086" s="183"/>
      <c r="R3086" s="8">
        <f t="shared" si="424"/>
        <v>0</v>
      </c>
      <c r="S3086" s="8">
        <f>VLOOKUP($D3086,{"29 - Psychiatrie (Erwachsene)",1;"30 - Kinder- und Jugendpsychiatrie",1;"297 - stationsäquivalente Behandlung in der Erwachsenenpsychiatrie (29)",1;"307 - stationsäquivalente Behandlung in der Kinder- und Jugendpsychiatrie (30)",1;"31 - Psychosomatik",1;"",0;0,0},2,0)</f>
        <v>0</v>
      </c>
      <c r="T3086" s="8">
        <f t="shared" si="430"/>
        <v>0</v>
      </c>
      <c r="U3086" s="8">
        <f t="shared" si="432"/>
        <v>0</v>
      </c>
      <c r="V3086" s="8">
        <f t="shared" si="425"/>
        <v>0</v>
      </c>
      <c r="W3086" s="8">
        <f t="shared" si="426"/>
        <v>0</v>
      </c>
      <c r="X3086" s="8">
        <f t="shared" si="427"/>
        <v>0</v>
      </c>
      <c r="Y3086" s="8" t="str">
        <f t="shared" si="428"/>
        <v/>
      </c>
      <c r="Z3086" s="8" t="str">
        <f>VLOOKUP($D3086,{"29 - Psychiatrie (Erwachsene)","BGI";"297 - stationsäquivalente Behandlung in der Erwachsenenpsychiatrie (29)","BGI";"30 - Kinder- und Jugendpsychiatrie","BGII";"307 - stationsäquivalente Behandlung in der Kinder- und Jugendpsychiatrie (30)","BGII";"31 - Psychosomatik","BGI";"","LEER";0,"Leer"},2,0)</f>
        <v>LEER</v>
      </c>
      <c r="AA3086" s="8" t="str">
        <f t="shared" si="429"/>
        <v>Stationen</v>
      </c>
    </row>
    <row r="3087" spans="2:27" ht="15" customHeight="1" x14ac:dyDescent="0.25">
      <c r="B3087" s="76" t="str">
        <f t="shared" si="431"/>
        <v>!!!</v>
      </c>
      <c r="C3087" s="310" t="str">
        <f>IF(LEN($E3087)&gt;0,VLOOKUP(TEXT($E3087,0),'Angaben Stationen'!$E$14:$V$215,17,0),"")</f>
        <v/>
      </c>
      <c r="D3087" s="254" t="str">
        <f>IF(LEN($E3087)&gt;0,VLOOKUP(TEXT($E3087,0),'Angaben Stationen'!$E$14:$V$215,18,0),"")</f>
        <v/>
      </c>
      <c r="E3087" s="344"/>
      <c r="F3087" s="256"/>
      <c r="G3087" s="256"/>
      <c r="H3087" s="307"/>
      <c r="I3087" s="183"/>
      <c r="R3087" s="8">
        <f t="shared" si="424"/>
        <v>0</v>
      </c>
      <c r="S3087" s="8">
        <f>VLOOKUP($D3087,{"29 - Psychiatrie (Erwachsene)",1;"30 - Kinder- und Jugendpsychiatrie",1;"297 - stationsäquivalente Behandlung in der Erwachsenenpsychiatrie (29)",1;"307 - stationsäquivalente Behandlung in der Kinder- und Jugendpsychiatrie (30)",1;"31 - Psychosomatik",1;"",0;0,0},2,0)</f>
        <v>0</v>
      </c>
      <c r="T3087" s="8">
        <f t="shared" si="430"/>
        <v>0</v>
      </c>
      <c r="U3087" s="8">
        <f t="shared" si="432"/>
        <v>0</v>
      </c>
      <c r="V3087" s="8">
        <f t="shared" si="425"/>
        <v>0</v>
      </c>
      <c r="W3087" s="8">
        <f t="shared" si="426"/>
        <v>0</v>
      </c>
      <c r="X3087" s="8">
        <f t="shared" si="427"/>
        <v>0</v>
      </c>
      <c r="Y3087" s="8" t="str">
        <f t="shared" si="428"/>
        <v/>
      </c>
      <c r="Z3087" s="8" t="str">
        <f>VLOOKUP($D3087,{"29 - Psychiatrie (Erwachsene)","BGI";"297 - stationsäquivalente Behandlung in der Erwachsenenpsychiatrie (29)","BGI";"30 - Kinder- und Jugendpsychiatrie","BGII";"307 - stationsäquivalente Behandlung in der Kinder- und Jugendpsychiatrie (30)","BGII";"31 - Psychosomatik","BGI";"","LEER";0,"Leer"},2,0)</f>
        <v>LEER</v>
      </c>
      <c r="AA3087" s="8" t="str">
        <f t="shared" si="429"/>
        <v>Stationen</v>
      </c>
    </row>
    <row r="3088" spans="2:27" ht="15" customHeight="1" x14ac:dyDescent="0.25">
      <c r="B3088" s="76" t="str">
        <f t="shared" si="431"/>
        <v>!!!</v>
      </c>
      <c r="C3088" s="310" t="str">
        <f>IF(LEN($E3088)&gt;0,VLOOKUP(TEXT($E3088,0),'Angaben Stationen'!$E$14:$V$215,17,0),"")</f>
        <v/>
      </c>
      <c r="D3088" s="254" t="str">
        <f>IF(LEN($E3088)&gt;0,VLOOKUP(TEXT($E3088,0),'Angaben Stationen'!$E$14:$V$215,18,0),"")</f>
        <v/>
      </c>
      <c r="E3088" s="344"/>
      <c r="F3088" s="256"/>
      <c r="G3088" s="256"/>
      <c r="H3088" s="307"/>
      <c r="I3088" s="183"/>
      <c r="R3088" s="8">
        <f t="shared" si="424"/>
        <v>0</v>
      </c>
      <c r="S3088" s="8">
        <f>VLOOKUP($D3088,{"29 - Psychiatrie (Erwachsene)",1;"30 - Kinder- und Jugendpsychiatrie",1;"297 - stationsäquivalente Behandlung in der Erwachsenenpsychiatrie (29)",1;"307 - stationsäquivalente Behandlung in der Kinder- und Jugendpsychiatrie (30)",1;"31 - Psychosomatik",1;"",0;0,0},2,0)</f>
        <v>0</v>
      </c>
      <c r="T3088" s="8">
        <f t="shared" si="430"/>
        <v>0</v>
      </c>
      <c r="U3088" s="8">
        <f t="shared" si="432"/>
        <v>0</v>
      </c>
      <c r="V3088" s="8">
        <f t="shared" si="425"/>
        <v>0</v>
      </c>
      <c r="W3088" s="8">
        <f t="shared" si="426"/>
        <v>0</v>
      </c>
      <c r="X3088" s="8">
        <f t="shared" si="427"/>
        <v>0</v>
      </c>
      <c r="Y3088" s="8" t="str">
        <f t="shared" si="428"/>
        <v/>
      </c>
      <c r="Z3088" s="8" t="str">
        <f>VLOOKUP($D3088,{"29 - Psychiatrie (Erwachsene)","BGI";"297 - stationsäquivalente Behandlung in der Erwachsenenpsychiatrie (29)","BGI";"30 - Kinder- und Jugendpsychiatrie","BGII";"307 - stationsäquivalente Behandlung in der Kinder- und Jugendpsychiatrie (30)","BGII";"31 - Psychosomatik","BGI";"","LEER";0,"Leer"},2,0)</f>
        <v>LEER</v>
      </c>
      <c r="AA3088" s="8" t="str">
        <f t="shared" si="429"/>
        <v>Stationen</v>
      </c>
    </row>
    <row r="3089" spans="2:27" ht="15" customHeight="1" x14ac:dyDescent="0.25">
      <c r="B3089" s="76" t="str">
        <f t="shared" si="431"/>
        <v>!!!</v>
      </c>
      <c r="C3089" s="310" t="str">
        <f>IF(LEN($E3089)&gt;0,VLOOKUP(TEXT($E3089,0),'Angaben Stationen'!$E$14:$V$215,17,0),"")</f>
        <v/>
      </c>
      <c r="D3089" s="254" t="str">
        <f>IF(LEN($E3089)&gt;0,VLOOKUP(TEXT($E3089,0),'Angaben Stationen'!$E$14:$V$215,18,0),"")</f>
        <v/>
      </c>
      <c r="E3089" s="344"/>
      <c r="F3089" s="256"/>
      <c r="G3089" s="256"/>
      <c r="H3089" s="307"/>
      <c r="I3089" s="183"/>
      <c r="R3089" s="8">
        <f t="shared" si="424"/>
        <v>0</v>
      </c>
      <c r="S3089" s="8">
        <f>VLOOKUP($D3089,{"29 - Psychiatrie (Erwachsene)",1;"30 - Kinder- und Jugendpsychiatrie",1;"297 - stationsäquivalente Behandlung in der Erwachsenenpsychiatrie (29)",1;"307 - stationsäquivalente Behandlung in der Kinder- und Jugendpsychiatrie (30)",1;"31 - Psychosomatik",1;"",0;0,0},2,0)</f>
        <v>0</v>
      </c>
      <c r="T3089" s="8">
        <f t="shared" si="430"/>
        <v>0</v>
      </c>
      <c r="U3089" s="8">
        <f t="shared" si="432"/>
        <v>0</v>
      </c>
      <c r="V3089" s="8">
        <f t="shared" si="425"/>
        <v>0</v>
      </c>
      <c r="W3089" s="8">
        <f t="shared" si="426"/>
        <v>0</v>
      </c>
      <c r="X3089" s="8">
        <f t="shared" si="427"/>
        <v>0</v>
      </c>
      <c r="Y3089" s="8" t="str">
        <f t="shared" si="428"/>
        <v/>
      </c>
      <c r="Z3089" s="8" t="str">
        <f>VLOOKUP($D3089,{"29 - Psychiatrie (Erwachsene)","BGI";"297 - stationsäquivalente Behandlung in der Erwachsenenpsychiatrie (29)","BGI";"30 - Kinder- und Jugendpsychiatrie","BGII";"307 - stationsäquivalente Behandlung in der Kinder- und Jugendpsychiatrie (30)","BGII";"31 - Psychosomatik","BGI";"","LEER";0,"Leer"},2,0)</f>
        <v>LEER</v>
      </c>
      <c r="AA3089" s="8" t="str">
        <f t="shared" si="429"/>
        <v>Stationen</v>
      </c>
    </row>
    <row r="3090" spans="2:27" ht="15" customHeight="1" x14ac:dyDescent="0.25">
      <c r="B3090" s="76" t="str">
        <f t="shared" si="431"/>
        <v>!!!</v>
      </c>
      <c r="C3090" s="310" t="str">
        <f>IF(LEN($E3090)&gt;0,VLOOKUP(TEXT($E3090,0),'Angaben Stationen'!$E$14:$V$215,17,0),"")</f>
        <v/>
      </c>
      <c r="D3090" s="254" t="str">
        <f>IF(LEN($E3090)&gt;0,VLOOKUP(TEXT($E3090,0),'Angaben Stationen'!$E$14:$V$215,18,0),"")</f>
        <v/>
      </c>
      <c r="E3090" s="344"/>
      <c r="F3090" s="256"/>
      <c r="G3090" s="256"/>
      <c r="H3090" s="307"/>
      <c r="I3090" s="183"/>
      <c r="R3090" s="8">
        <f t="shared" si="424"/>
        <v>0</v>
      </c>
      <c r="S3090" s="8">
        <f>VLOOKUP($D3090,{"29 - Psychiatrie (Erwachsene)",1;"30 - Kinder- und Jugendpsychiatrie",1;"297 - stationsäquivalente Behandlung in der Erwachsenenpsychiatrie (29)",1;"307 - stationsäquivalente Behandlung in der Kinder- und Jugendpsychiatrie (30)",1;"31 - Psychosomatik",1;"",0;0,0},2,0)</f>
        <v>0</v>
      </c>
      <c r="T3090" s="8">
        <f t="shared" si="430"/>
        <v>0</v>
      </c>
      <c r="U3090" s="8">
        <f t="shared" si="432"/>
        <v>0</v>
      </c>
      <c r="V3090" s="8">
        <f t="shared" si="425"/>
        <v>0</v>
      </c>
      <c r="W3090" s="8">
        <f t="shared" si="426"/>
        <v>0</v>
      </c>
      <c r="X3090" s="8">
        <f t="shared" si="427"/>
        <v>0</v>
      </c>
      <c r="Y3090" s="8" t="str">
        <f t="shared" si="428"/>
        <v/>
      </c>
      <c r="Z3090" s="8" t="str">
        <f>VLOOKUP($D3090,{"29 - Psychiatrie (Erwachsene)","BGI";"297 - stationsäquivalente Behandlung in der Erwachsenenpsychiatrie (29)","BGI";"30 - Kinder- und Jugendpsychiatrie","BGII";"307 - stationsäquivalente Behandlung in der Kinder- und Jugendpsychiatrie (30)","BGII";"31 - Psychosomatik","BGI";"","LEER";0,"Leer"},2,0)</f>
        <v>LEER</v>
      </c>
      <c r="AA3090" s="8" t="str">
        <f t="shared" si="429"/>
        <v>Stationen</v>
      </c>
    </row>
    <row r="3091" spans="2:27" ht="15" customHeight="1" x14ac:dyDescent="0.25">
      <c r="B3091" s="76" t="str">
        <f t="shared" si="431"/>
        <v>!!!</v>
      </c>
      <c r="C3091" s="310" t="str">
        <f>IF(LEN($E3091)&gt;0,VLOOKUP(TEXT($E3091,0),'Angaben Stationen'!$E$14:$V$215,17,0),"")</f>
        <v/>
      </c>
      <c r="D3091" s="254" t="str">
        <f>IF(LEN($E3091)&gt;0,VLOOKUP(TEXT($E3091,0),'Angaben Stationen'!$E$14:$V$215,18,0),"")</f>
        <v/>
      </c>
      <c r="E3091" s="344"/>
      <c r="F3091" s="256"/>
      <c r="G3091" s="256"/>
      <c r="H3091" s="307"/>
      <c r="I3091" s="183"/>
      <c r="R3091" s="8">
        <f t="shared" si="424"/>
        <v>0</v>
      </c>
      <c r="S3091" s="8">
        <f>VLOOKUP($D3091,{"29 - Psychiatrie (Erwachsene)",1;"30 - Kinder- und Jugendpsychiatrie",1;"297 - stationsäquivalente Behandlung in der Erwachsenenpsychiatrie (29)",1;"307 - stationsäquivalente Behandlung in der Kinder- und Jugendpsychiatrie (30)",1;"31 - Psychosomatik",1;"",0;0,0},2,0)</f>
        <v>0</v>
      </c>
      <c r="T3091" s="8">
        <f t="shared" si="430"/>
        <v>0</v>
      </c>
      <c r="U3091" s="8">
        <f t="shared" si="432"/>
        <v>0</v>
      </c>
      <c r="V3091" s="8">
        <f t="shared" si="425"/>
        <v>0</v>
      </c>
      <c r="W3091" s="8">
        <f t="shared" si="426"/>
        <v>0</v>
      </c>
      <c r="X3091" s="8">
        <f t="shared" si="427"/>
        <v>0</v>
      </c>
      <c r="Y3091" s="8" t="str">
        <f t="shared" si="428"/>
        <v/>
      </c>
      <c r="Z3091" s="8" t="str">
        <f>VLOOKUP($D3091,{"29 - Psychiatrie (Erwachsene)","BGI";"297 - stationsäquivalente Behandlung in der Erwachsenenpsychiatrie (29)","BGI";"30 - Kinder- und Jugendpsychiatrie","BGII";"307 - stationsäquivalente Behandlung in der Kinder- und Jugendpsychiatrie (30)","BGII";"31 - Psychosomatik","BGI";"","LEER";0,"Leer"},2,0)</f>
        <v>LEER</v>
      </c>
      <c r="AA3091" s="8" t="str">
        <f t="shared" si="429"/>
        <v>Stationen</v>
      </c>
    </row>
    <row r="3092" spans="2:27" ht="15" customHeight="1" x14ac:dyDescent="0.25">
      <c r="B3092" s="76" t="str">
        <f t="shared" si="431"/>
        <v>!!!</v>
      </c>
      <c r="C3092" s="310" t="str">
        <f>IF(LEN($E3092)&gt;0,VLOOKUP(TEXT($E3092,0),'Angaben Stationen'!$E$14:$V$215,17,0),"")</f>
        <v/>
      </c>
      <c r="D3092" s="254" t="str">
        <f>IF(LEN($E3092)&gt;0,VLOOKUP(TEXT($E3092,0),'Angaben Stationen'!$E$14:$V$215,18,0),"")</f>
        <v/>
      </c>
      <c r="E3092" s="344"/>
      <c r="F3092" s="256"/>
      <c r="G3092" s="256"/>
      <c r="H3092" s="307"/>
      <c r="I3092" s="183"/>
      <c r="R3092" s="8">
        <f t="shared" si="424"/>
        <v>0</v>
      </c>
      <c r="S3092" s="8">
        <f>VLOOKUP($D3092,{"29 - Psychiatrie (Erwachsene)",1;"30 - Kinder- und Jugendpsychiatrie",1;"297 - stationsäquivalente Behandlung in der Erwachsenenpsychiatrie (29)",1;"307 - stationsäquivalente Behandlung in der Kinder- und Jugendpsychiatrie (30)",1;"31 - Psychosomatik",1;"",0;0,0},2,0)</f>
        <v>0</v>
      </c>
      <c r="T3092" s="8">
        <f t="shared" si="430"/>
        <v>0</v>
      </c>
      <c r="U3092" s="8">
        <f t="shared" si="432"/>
        <v>0</v>
      </c>
      <c r="V3092" s="8">
        <f t="shared" si="425"/>
        <v>0</v>
      </c>
      <c r="W3092" s="8">
        <f t="shared" si="426"/>
        <v>0</v>
      </c>
      <c r="X3092" s="8">
        <f t="shared" si="427"/>
        <v>0</v>
      </c>
      <c r="Y3092" s="8" t="str">
        <f t="shared" si="428"/>
        <v/>
      </c>
      <c r="Z3092" s="8" t="str">
        <f>VLOOKUP($D3092,{"29 - Psychiatrie (Erwachsene)","BGI";"297 - stationsäquivalente Behandlung in der Erwachsenenpsychiatrie (29)","BGI";"30 - Kinder- und Jugendpsychiatrie","BGII";"307 - stationsäquivalente Behandlung in der Kinder- und Jugendpsychiatrie (30)","BGII";"31 - Psychosomatik","BGI";"","LEER";0,"Leer"},2,0)</f>
        <v>LEER</v>
      </c>
      <c r="AA3092" s="8" t="str">
        <f t="shared" si="429"/>
        <v>Stationen</v>
      </c>
    </row>
    <row r="3093" spans="2:27" ht="15" customHeight="1" x14ac:dyDescent="0.25">
      <c r="B3093" s="76" t="str">
        <f t="shared" si="431"/>
        <v>!!!</v>
      </c>
      <c r="C3093" s="310" t="str">
        <f>IF(LEN($E3093)&gt;0,VLOOKUP(TEXT($E3093,0),'Angaben Stationen'!$E$14:$V$215,17,0),"")</f>
        <v/>
      </c>
      <c r="D3093" s="254" t="str">
        <f>IF(LEN($E3093)&gt;0,VLOOKUP(TEXT($E3093,0),'Angaben Stationen'!$E$14:$V$215,18,0),"")</f>
        <v/>
      </c>
      <c r="E3093" s="344"/>
      <c r="F3093" s="256"/>
      <c r="G3093" s="256"/>
      <c r="H3093" s="307"/>
      <c r="I3093" s="183"/>
      <c r="R3093" s="8">
        <f t="shared" si="424"/>
        <v>0</v>
      </c>
      <c r="S3093" s="8">
        <f>VLOOKUP($D3093,{"29 - Psychiatrie (Erwachsene)",1;"30 - Kinder- und Jugendpsychiatrie",1;"297 - stationsäquivalente Behandlung in der Erwachsenenpsychiatrie (29)",1;"307 - stationsäquivalente Behandlung in der Kinder- und Jugendpsychiatrie (30)",1;"31 - Psychosomatik",1;"",0;0,0},2,0)</f>
        <v>0</v>
      </c>
      <c r="T3093" s="8">
        <f t="shared" si="430"/>
        <v>0</v>
      </c>
      <c r="U3093" s="8">
        <f t="shared" si="432"/>
        <v>0</v>
      </c>
      <c r="V3093" s="8">
        <f t="shared" si="425"/>
        <v>0</v>
      </c>
      <c r="W3093" s="8">
        <f t="shared" si="426"/>
        <v>0</v>
      </c>
      <c r="X3093" s="8">
        <f t="shared" si="427"/>
        <v>0</v>
      </c>
      <c r="Y3093" s="8" t="str">
        <f t="shared" si="428"/>
        <v/>
      </c>
      <c r="Z3093" s="8" t="str">
        <f>VLOOKUP($D3093,{"29 - Psychiatrie (Erwachsene)","BGI";"297 - stationsäquivalente Behandlung in der Erwachsenenpsychiatrie (29)","BGI";"30 - Kinder- und Jugendpsychiatrie","BGII";"307 - stationsäquivalente Behandlung in der Kinder- und Jugendpsychiatrie (30)","BGII";"31 - Psychosomatik","BGI";"","LEER";0,"Leer"},2,0)</f>
        <v>LEER</v>
      </c>
      <c r="AA3093" s="8" t="str">
        <f t="shared" si="429"/>
        <v>Stationen</v>
      </c>
    </row>
    <row r="3094" spans="2:27" ht="15" customHeight="1" x14ac:dyDescent="0.25">
      <c r="B3094" s="76" t="str">
        <f t="shared" si="431"/>
        <v>!!!</v>
      </c>
      <c r="C3094" s="310" t="str">
        <f>IF(LEN($E3094)&gt;0,VLOOKUP(TEXT($E3094,0),'Angaben Stationen'!$E$14:$V$215,17,0),"")</f>
        <v/>
      </c>
      <c r="D3094" s="254" t="str">
        <f>IF(LEN($E3094)&gt;0,VLOOKUP(TEXT($E3094,0),'Angaben Stationen'!$E$14:$V$215,18,0),"")</f>
        <v/>
      </c>
      <c r="E3094" s="344"/>
      <c r="F3094" s="256"/>
      <c r="G3094" s="256"/>
      <c r="H3094" s="307"/>
      <c r="I3094" s="183"/>
      <c r="R3094" s="8">
        <f t="shared" si="424"/>
        <v>0</v>
      </c>
      <c r="S3094" s="8">
        <f>VLOOKUP($D3094,{"29 - Psychiatrie (Erwachsene)",1;"30 - Kinder- und Jugendpsychiatrie",1;"297 - stationsäquivalente Behandlung in der Erwachsenenpsychiatrie (29)",1;"307 - stationsäquivalente Behandlung in der Kinder- und Jugendpsychiatrie (30)",1;"31 - Psychosomatik",1;"",0;0,0},2,0)</f>
        <v>0</v>
      </c>
      <c r="T3094" s="8">
        <f t="shared" si="430"/>
        <v>0</v>
      </c>
      <c r="U3094" s="8">
        <f t="shared" si="432"/>
        <v>0</v>
      </c>
      <c r="V3094" s="8">
        <f t="shared" si="425"/>
        <v>0</v>
      </c>
      <c r="W3094" s="8">
        <f t="shared" si="426"/>
        <v>0</v>
      </c>
      <c r="X3094" s="8">
        <f t="shared" si="427"/>
        <v>0</v>
      </c>
      <c r="Y3094" s="8" t="str">
        <f t="shared" si="428"/>
        <v/>
      </c>
      <c r="Z3094" s="8" t="str">
        <f>VLOOKUP($D3094,{"29 - Psychiatrie (Erwachsene)","BGI";"297 - stationsäquivalente Behandlung in der Erwachsenenpsychiatrie (29)","BGI";"30 - Kinder- und Jugendpsychiatrie","BGII";"307 - stationsäquivalente Behandlung in der Kinder- und Jugendpsychiatrie (30)","BGII";"31 - Psychosomatik","BGI";"","LEER";0,"Leer"},2,0)</f>
        <v>LEER</v>
      </c>
      <c r="AA3094" s="8" t="str">
        <f t="shared" si="429"/>
        <v>Stationen</v>
      </c>
    </row>
    <row r="3095" spans="2:27" ht="15" customHeight="1" x14ac:dyDescent="0.25">
      <c r="B3095" s="76" t="str">
        <f t="shared" si="431"/>
        <v>!!!</v>
      </c>
      <c r="C3095" s="310" t="str">
        <f>IF(LEN($E3095)&gt;0,VLOOKUP(TEXT($E3095,0),'Angaben Stationen'!$E$14:$V$215,17,0),"")</f>
        <v/>
      </c>
      <c r="D3095" s="254" t="str">
        <f>IF(LEN($E3095)&gt;0,VLOOKUP(TEXT($E3095,0),'Angaben Stationen'!$E$14:$V$215,18,0),"")</f>
        <v/>
      </c>
      <c r="E3095" s="344"/>
      <c r="F3095" s="256"/>
      <c r="G3095" s="256"/>
      <c r="H3095" s="307"/>
      <c r="I3095" s="183"/>
      <c r="R3095" s="8">
        <f t="shared" si="424"/>
        <v>0</v>
      </c>
      <c r="S3095" s="8">
        <f>VLOOKUP($D3095,{"29 - Psychiatrie (Erwachsene)",1;"30 - Kinder- und Jugendpsychiatrie",1;"297 - stationsäquivalente Behandlung in der Erwachsenenpsychiatrie (29)",1;"307 - stationsäquivalente Behandlung in der Kinder- und Jugendpsychiatrie (30)",1;"31 - Psychosomatik",1;"",0;0,0},2,0)</f>
        <v>0</v>
      </c>
      <c r="T3095" s="8">
        <f t="shared" si="430"/>
        <v>0</v>
      </c>
      <c r="U3095" s="8">
        <f t="shared" si="432"/>
        <v>0</v>
      </c>
      <c r="V3095" s="8">
        <f t="shared" si="425"/>
        <v>0</v>
      </c>
      <c r="W3095" s="8">
        <f t="shared" si="426"/>
        <v>0</v>
      </c>
      <c r="X3095" s="8">
        <f t="shared" si="427"/>
        <v>0</v>
      </c>
      <c r="Y3095" s="8" t="str">
        <f t="shared" si="428"/>
        <v/>
      </c>
      <c r="Z3095" s="8" t="str">
        <f>VLOOKUP($D3095,{"29 - Psychiatrie (Erwachsene)","BGI";"297 - stationsäquivalente Behandlung in der Erwachsenenpsychiatrie (29)","BGI";"30 - Kinder- und Jugendpsychiatrie","BGII";"307 - stationsäquivalente Behandlung in der Kinder- und Jugendpsychiatrie (30)","BGII";"31 - Psychosomatik","BGI";"","LEER";0,"Leer"},2,0)</f>
        <v>LEER</v>
      </c>
      <c r="AA3095" s="8" t="str">
        <f t="shared" si="429"/>
        <v>Stationen</v>
      </c>
    </row>
    <row r="3096" spans="2:27" ht="15" customHeight="1" x14ac:dyDescent="0.25">
      <c r="B3096" s="76" t="str">
        <f t="shared" si="431"/>
        <v>!!!</v>
      </c>
      <c r="C3096" s="310" t="str">
        <f>IF(LEN($E3096)&gt;0,VLOOKUP(TEXT($E3096,0),'Angaben Stationen'!$E$14:$V$215,17,0),"")</f>
        <v/>
      </c>
      <c r="D3096" s="254" t="str">
        <f>IF(LEN($E3096)&gt;0,VLOOKUP(TEXT($E3096,0),'Angaben Stationen'!$E$14:$V$215,18,0),"")</f>
        <v/>
      </c>
      <c r="E3096" s="344"/>
      <c r="F3096" s="256"/>
      <c r="G3096" s="256"/>
      <c r="H3096" s="307"/>
      <c r="I3096" s="183"/>
      <c r="R3096" s="8">
        <f t="shared" si="424"/>
        <v>0</v>
      </c>
      <c r="S3096" s="8">
        <f>VLOOKUP($D3096,{"29 - Psychiatrie (Erwachsene)",1;"30 - Kinder- und Jugendpsychiatrie",1;"297 - stationsäquivalente Behandlung in der Erwachsenenpsychiatrie (29)",1;"307 - stationsäquivalente Behandlung in der Kinder- und Jugendpsychiatrie (30)",1;"31 - Psychosomatik",1;"",0;0,0},2,0)</f>
        <v>0</v>
      </c>
      <c r="T3096" s="8">
        <f t="shared" si="430"/>
        <v>0</v>
      </c>
      <c r="U3096" s="8">
        <f t="shared" si="432"/>
        <v>0</v>
      </c>
      <c r="V3096" s="8">
        <f t="shared" si="425"/>
        <v>0</v>
      </c>
      <c r="W3096" s="8">
        <f t="shared" si="426"/>
        <v>0</v>
      </c>
      <c r="X3096" s="8">
        <f t="shared" si="427"/>
        <v>0</v>
      </c>
      <c r="Y3096" s="8" t="str">
        <f t="shared" si="428"/>
        <v/>
      </c>
      <c r="Z3096" s="8" t="str">
        <f>VLOOKUP($D3096,{"29 - Psychiatrie (Erwachsene)","BGI";"297 - stationsäquivalente Behandlung in der Erwachsenenpsychiatrie (29)","BGI";"30 - Kinder- und Jugendpsychiatrie","BGII";"307 - stationsäquivalente Behandlung in der Kinder- und Jugendpsychiatrie (30)","BGII";"31 - Psychosomatik","BGI";"","LEER";0,"Leer"},2,0)</f>
        <v>LEER</v>
      </c>
      <c r="AA3096" s="8" t="str">
        <f t="shared" si="429"/>
        <v>Stationen</v>
      </c>
    </row>
    <row r="3097" spans="2:27" ht="15" customHeight="1" x14ac:dyDescent="0.25">
      <c r="B3097" s="76" t="str">
        <f t="shared" si="431"/>
        <v>!!!</v>
      </c>
      <c r="C3097" s="310" t="str">
        <f>IF(LEN($E3097)&gt;0,VLOOKUP(TEXT($E3097,0),'Angaben Stationen'!$E$14:$V$215,17,0),"")</f>
        <v/>
      </c>
      <c r="D3097" s="254" t="str">
        <f>IF(LEN($E3097)&gt;0,VLOOKUP(TEXT($E3097,0),'Angaben Stationen'!$E$14:$V$215,18,0),"")</f>
        <v/>
      </c>
      <c r="E3097" s="344"/>
      <c r="F3097" s="256"/>
      <c r="G3097" s="256"/>
      <c r="H3097" s="307"/>
      <c r="I3097" s="183"/>
      <c r="R3097" s="8">
        <f t="shared" si="424"/>
        <v>0</v>
      </c>
      <c r="S3097" s="8">
        <f>VLOOKUP($D3097,{"29 - Psychiatrie (Erwachsene)",1;"30 - Kinder- und Jugendpsychiatrie",1;"297 - stationsäquivalente Behandlung in der Erwachsenenpsychiatrie (29)",1;"307 - stationsäquivalente Behandlung in der Kinder- und Jugendpsychiatrie (30)",1;"31 - Psychosomatik",1;"",0;0,0},2,0)</f>
        <v>0</v>
      </c>
      <c r="T3097" s="8">
        <f t="shared" si="430"/>
        <v>0</v>
      </c>
      <c r="U3097" s="8">
        <f t="shared" si="432"/>
        <v>0</v>
      </c>
      <c r="V3097" s="8">
        <f t="shared" si="425"/>
        <v>0</v>
      </c>
      <c r="W3097" s="8">
        <f t="shared" si="426"/>
        <v>0</v>
      </c>
      <c r="X3097" s="8">
        <f t="shared" si="427"/>
        <v>0</v>
      </c>
      <c r="Y3097" s="8" t="str">
        <f t="shared" si="428"/>
        <v/>
      </c>
      <c r="Z3097" s="8" t="str">
        <f>VLOOKUP($D3097,{"29 - Psychiatrie (Erwachsene)","BGI";"297 - stationsäquivalente Behandlung in der Erwachsenenpsychiatrie (29)","BGI";"30 - Kinder- und Jugendpsychiatrie","BGII";"307 - stationsäquivalente Behandlung in der Kinder- und Jugendpsychiatrie (30)","BGII";"31 - Psychosomatik","BGI";"","LEER";0,"Leer"},2,0)</f>
        <v>LEER</v>
      </c>
      <c r="AA3097" s="8" t="str">
        <f t="shared" si="429"/>
        <v>Stationen</v>
      </c>
    </row>
    <row r="3098" spans="2:27" ht="15" customHeight="1" x14ac:dyDescent="0.25">
      <c r="B3098" s="76" t="str">
        <f t="shared" si="431"/>
        <v>!!!</v>
      </c>
      <c r="C3098" s="310" t="str">
        <f>IF(LEN($E3098)&gt;0,VLOOKUP(TEXT($E3098,0),'Angaben Stationen'!$E$14:$V$215,17,0),"")</f>
        <v/>
      </c>
      <c r="D3098" s="254" t="str">
        <f>IF(LEN($E3098)&gt;0,VLOOKUP(TEXT($E3098,0),'Angaben Stationen'!$E$14:$V$215,18,0),"")</f>
        <v/>
      </c>
      <c r="E3098" s="344"/>
      <c r="F3098" s="256"/>
      <c r="G3098" s="256"/>
      <c r="H3098" s="307"/>
      <c r="I3098" s="183"/>
      <c r="R3098" s="8">
        <f t="shared" si="424"/>
        <v>0</v>
      </c>
      <c r="S3098" s="8">
        <f>VLOOKUP($D3098,{"29 - Psychiatrie (Erwachsene)",1;"30 - Kinder- und Jugendpsychiatrie",1;"297 - stationsäquivalente Behandlung in der Erwachsenenpsychiatrie (29)",1;"307 - stationsäquivalente Behandlung in der Kinder- und Jugendpsychiatrie (30)",1;"31 - Psychosomatik",1;"",0;0,0},2,0)</f>
        <v>0</v>
      </c>
      <c r="T3098" s="8">
        <f t="shared" si="430"/>
        <v>0</v>
      </c>
      <c r="U3098" s="8">
        <f t="shared" si="432"/>
        <v>0</v>
      </c>
      <c r="V3098" s="8">
        <f t="shared" si="425"/>
        <v>0</v>
      </c>
      <c r="W3098" s="8">
        <f t="shared" si="426"/>
        <v>0</v>
      </c>
      <c r="X3098" s="8">
        <f t="shared" si="427"/>
        <v>0</v>
      </c>
      <c r="Y3098" s="8" t="str">
        <f t="shared" si="428"/>
        <v/>
      </c>
      <c r="Z3098" s="8" t="str">
        <f>VLOOKUP($D3098,{"29 - Psychiatrie (Erwachsene)","BGI";"297 - stationsäquivalente Behandlung in der Erwachsenenpsychiatrie (29)","BGI";"30 - Kinder- und Jugendpsychiatrie","BGII";"307 - stationsäquivalente Behandlung in der Kinder- und Jugendpsychiatrie (30)","BGII";"31 - Psychosomatik","BGI";"","LEER";0,"Leer"},2,0)</f>
        <v>LEER</v>
      </c>
      <c r="AA3098" s="8" t="str">
        <f t="shared" si="429"/>
        <v>Stationen</v>
      </c>
    </row>
    <row r="3099" spans="2:27" ht="15" customHeight="1" x14ac:dyDescent="0.25">
      <c r="B3099" s="76" t="str">
        <f t="shared" si="431"/>
        <v>!!!</v>
      </c>
      <c r="C3099" s="310" t="str">
        <f>IF(LEN($E3099)&gt;0,VLOOKUP(TEXT($E3099,0),'Angaben Stationen'!$E$14:$V$215,17,0),"")</f>
        <v/>
      </c>
      <c r="D3099" s="254" t="str">
        <f>IF(LEN($E3099)&gt;0,VLOOKUP(TEXT($E3099,0),'Angaben Stationen'!$E$14:$V$215,18,0),"")</f>
        <v/>
      </c>
      <c r="E3099" s="344"/>
      <c r="F3099" s="256"/>
      <c r="G3099" s="256"/>
      <c r="H3099" s="307"/>
      <c r="I3099" s="183"/>
      <c r="R3099" s="8">
        <f t="shared" si="424"/>
        <v>0</v>
      </c>
      <c r="S3099" s="8">
        <f>VLOOKUP($D3099,{"29 - Psychiatrie (Erwachsene)",1;"30 - Kinder- und Jugendpsychiatrie",1;"297 - stationsäquivalente Behandlung in der Erwachsenenpsychiatrie (29)",1;"307 - stationsäquivalente Behandlung in der Kinder- und Jugendpsychiatrie (30)",1;"31 - Psychosomatik",1;"",0;0,0},2,0)</f>
        <v>0</v>
      </c>
      <c r="T3099" s="8">
        <f t="shared" si="430"/>
        <v>0</v>
      </c>
      <c r="U3099" s="8">
        <f t="shared" si="432"/>
        <v>0</v>
      </c>
      <c r="V3099" s="8">
        <f t="shared" si="425"/>
        <v>0</v>
      </c>
      <c r="W3099" s="8">
        <f t="shared" si="426"/>
        <v>0</v>
      </c>
      <c r="X3099" s="8">
        <f t="shared" si="427"/>
        <v>0</v>
      </c>
      <c r="Y3099" s="8" t="str">
        <f t="shared" si="428"/>
        <v/>
      </c>
      <c r="Z3099" s="8" t="str">
        <f>VLOOKUP($D3099,{"29 - Psychiatrie (Erwachsene)","BGI";"297 - stationsäquivalente Behandlung in der Erwachsenenpsychiatrie (29)","BGI";"30 - Kinder- und Jugendpsychiatrie","BGII";"307 - stationsäquivalente Behandlung in der Kinder- und Jugendpsychiatrie (30)","BGII";"31 - Psychosomatik","BGI";"","LEER";0,"Leer"},2,0)</f>
        <v>LEER</v>
      </c>
      <c r="AA3099" s="8" t="str">
        <f t="shared" si="429"/>
        <v>Stationen</v>
      </c>
    </row>
    <row r="3100" spans="2:27" ht="15" customHeight="1" x14ac:dyDescent="0.25">
      <c r="B3100" s="76" t="str">
        <f t="shared" si="431"/>
        <v>!!!</v>
      </c>
      <c r="C3100" s="310" t="str">
        <f>IF(LEN($E3100)&gt;0,VLOOKUP(TEXT($E3100,0),'Angaben Stationen'!$E$14:$V$215,17,0),"")</f>
        <v/>
      </c>
      <c r="D3100" s="254" t="str">
        <f>IF(LEN($E3100)&gt;0,VLOOKUP(TEXT($E3100,0),'Angaben Stationen'!$E$14:$V$215,18,0),"")</f>
        <v/>
      </c>
      <c r="E3100" s="344"/>
      <c r="F3100" s="256"/>
      <c r="G3100" s="256"/>
      <c r="H3100" s="307"/>
      <c r="I3100" s="183"/>
      <c r="R3100" s="8">
        <f t="shared" si="424"/>
        <v>0</v>
      </c>
      <c r="S3100" s="8">
        <f>VLOOKUP($D3100,{"29 - Psychiatrie (Erwachsene)",1;"30 - Kinder- und Jugendpsychiatrie",1;"297 - stationsäquivalente Behandlung in der Erwachsenenpsychiatrie (29)",1;"307 - stationsäquivalente Behandlung in der Kinder- und Jugendpsychiatrie (30)",1;"31 - Psychosomatik",1;"",0;0,0},2,0)</f>
        <v>0</v>
      </c>
      <c r="T3100" s="8">
        <f t="shared" si="430"/>
        <v>0</v>
      </c>
      <c r="U3100" s="8">
        <f t="shared" si="432"/>
        <v>0</v>
      </c>
      <c r="V3100" s="8">
        <f t="shared" si="425"/>
        <v>0</v>
      </c>
      <c r="W3100" s="8">
        <f t="shared" si="426"/>
        <v>0</v>
      </c>
      <c r="X3100" s="8">
        <f t="shared" si="427"/>
        <v>0</v>
      </c>
      <c r="Y3100" s="8" t="str">
        <f t="shared" si="428"/>
        <v/>
      </c>
      <c r="Z3100" s="8" t="str">
        <f>VLOOKUP($D3100,{"29 - Psychiatrie (Erwachsene)","BGI";"297 - stationsäquivalente Behandlung in der Erwachsenenpsychiatrie (29)","BGI";"30 - Kinder- und Jugendpsychiatrie","BGII";"307 - stationsäquivalente Behandlung in der Kinder- und Jugendpsychiatrie (30)","BGII";"31 - Psychosomatik","BGI";"","LEER";0,"Leer"},2,0)</f>
        <v>LEER</v>
      </c>
      <c r="AA3100" s="8" t="str">
        <f t="shared" si="429"/>
        <v>Stationen</v>
      </c>
    </row>
    <row r="3101" spans="2:27" ht="15" customHeight="1" x14ac:dyDescent="0.25">
      <c r="B3101" s="76" t="str">
        <f t="shared" si="431"/>
        <v>!!!</v>
      </c>
      <c r="C3101" s="310" t="str">
        <f>IF(LEN($E3101)&gt;0,VLOOKUP(TEXT($E3101,0),'Angaben Stationen'!$E$14:$V$215,17,0),"")</f>
        <v/>
      </c>
      <c r="D3101" s="254" t="str">
        <f>IF(LEN($E3101)&gt;0,VLOOKUP(TEXT($E3101,0),'Angaben Stationen'!$E$14:$V$215,18,0),"")</f>
        <v/>
      </c>
      <c r="E3101" s="344"/>
      <c r="F3101" s="256"/>
      <c r="G3101" s="256"/>
      <c r="H3101" s="307"/>
      <c r="I3101" s="183"/>
      <c r="R3101" s="8">
        <f t="shared" si="424"/>
        <v>0</v>
      </c>
      <c r="S3101" s="8">
        <f>VLOOKUP($D3101,{"29 - Psychiatrie (Erwachsene)",1;"30 - Kinder- und Jugendpsychiatrie",1;"297 - stationsäquivalente Behandlung in der Erwachsenenpsychiatrie (29)",1;"307 - stationsäquivalente Behandlung in der Kinder- und Jugendpsychiatrie (30)",1;"31 - Psychosomatik",1;"",0;0,0},2,0)</f>
        <v>0</v>
      </c>
      <c r="T3101" s="8">
        <f t="shared" si="430"/>
        <v>0</v>
      </c>
      <c r="U3101" s="8">
        <f t="shared" si="432"/>
        <v>0</v>
      </c>
      <c r="V3101" s="8">
        <f t="shared" si="425"/>
        <v>0</v>
      </c>
      <c r="W3101" s="8">
        <f t="shared" si="426"/>
        <v>0</v>
      </c>
      <c r="X3101" s="8">
        <f t="shared" si="427"/>
        <v>0</v>
      </c>
      <c r="Y3101" s="8" t="str">
        <f t="shared" si="428"/>
        <v/>
      </c>
      <c r="Z3101" s="8" t="str">
        <f>VLOOKUP($D3101,{"29 - Psychiatrie (Erwachsene)","BGI";"297 - stationsäquivalente Behandlung in der Erwachsenenpsychiatrie (29)","BGI";"30 - Kinder- und Jugendpsychiatrie","BGII";"307 - stationsäquivalente Behandlung in der Kinder- und Jugendpsychiatrie (30)","BGII";"31 - Psychosomatik","BGI";"","LEER";0,"Leer"},2,0)</f>
        <v>LEER</v>
      </c>
      <c r="AA3101" s="8" t="str">
        <f t="shared" si="429"/>
        <v>Stationen</v>
      </c>
    </row>
    <row r="3102" spans="2:27" ht="15" customHeight="1" x14ac:dyDescent="0.25">
      <c r="B3102" s="76" t="str">
        <f t="shared" si="431"/>
        <v>!!!</v>
      </c>
      <c r="C3102" s="310" t="str">
        <f>IF(LEN($E3102)&gt;0,VLOOKUP(TEXT($E3102,0),'Angaben Stationen'!$E$14:$V$215,17,0),"")</f>
        <v/>
      </c>
      <c r="D3102" s="254" t="str">
        <f>IF(LEN($E3102)&gt;0,VLOOKUP(TEXT($E3102,0),'Angaben Stationen'!$E$14:$V$215,18,0),"")</f>
        <v/>
      </c>
      <c r="E3102" s="344"/>
      <c r="F3102" s="256"/>
      <c r="G3102" s="256"/>
      <c r="H3102" s="307"/>
      <c r="I3102" s="183"/>
      <c r="R3102" s="8">
        <f t="shared" si="424"/>
        <v>0</v>
      </c>
      <c r="S3102" s="8">
        <f>VLOOKUP($D3102,{"29 - Psychiatrie (Erwachsene)",1;"30 - Kinder- und Jugendpsychiatrie",1;"297 - stationsäquivalente Behandlung in der Erwachsenenpsychiatrie (29)",1;"307 - stationsäquivalente Behandlung in der Kinder- und Jugendpsychiatrie (30)",1;"31 - Psychosomatik",1;"",0;0,0},2,0)</f>
        <v>0</v>
      </c>
      <c r="T3102" s="8">
        <f t="shared" si="430"/>
        <v>0</v>
      </c>
      <c r="U3102" s="8">
        <f t="shared" si="432"/>
        <v>0</v>
      </c>
      <c r="V3102" s="8">
        <f t="shared" si="425"/>
        <v>0</v>
      </c>
      <c r="W3102" s="8">
        <f t="shared" si="426"/>
        <v>0</v>
      </c>
      <c r="X3102" s="8">
        <f t="shared" si="427"/>
        <v>0</v>
      </c>
      <c r="Y3102" s="8" t="str">
        <f t="shared" si="428"/>
        <v/>
      </c>
      <c r="Z3102" s="8" t="str">
        <f>VLOOKUP($D3102,{"29 - Psychiatrie (Erwachsene)","BGI";"297 - stationsäquivalente Behandlung in der Erwachsenenpsychiatrie (29)","BGI";"30 - Kinder- und Jugendpsychiatrie","BGII";"307 - stationsäquivalente Behandlung in der Kinder- und Jugendpsychiatrie (30)","BGII";"31 - Psychosomatik","BGI";"","LEER";0,"Leer"},2,0)</f>
        <v>LEER</v>
      </c>
      <c r="AA3102" s="8" t="str">
        <f t="shared" si="429"/>
        <v>Stationen</v>
      </c>
    </row>
    <row r="3103" spans="2:27" ht="15" customHeight="1" x14ac:dyDescent="0.25">
      <c r="B3103" s="76" t="str">
        <f t="shared" si="431"/>
        <v>!!!</v>
      </c>
      <c r="C3103" s="310" t="str">
        <f>IF(LEN($E3103)&gt;0,VLOOKUP(TEXT($E3103,0),'Angaben Stationen'!$E$14:$V$215,17,0),"")</f>
        <v/>
      </c>
      <c r="D3103" s="254" t="str">
        <f>IF(LEN($E3103)&gt;0,VLOOKUP(TEXT($E3103,0),'Angaben Stationen'!$E$14:$V$215,18,0),"")</f>
        <v/>
      </c>
      <c r="E3103" s="344"/>
      <c r="F3103" s="256"/>
      <c r="G3103" s="256"/>
      <c r="H3103" s="307"/>
      <c r="I3103" s="183"/>
      <c r="R3103" s="8">
        <f t="shared" si="424"/>
        <v>0</v>
      </c>
      <c r="S3103" s="8">
        <f>VLOOKUP($D3103,{"29 - Psychiatrie (Erwachsene)",1;"30 - Kinder- und Jugendpsychiatrie",1;"297 - stationsäquivalente Behandlung in der Erwachsenenpsychiatrie (29)",1;"307 - stationsäquivalente Behandlung in der Kinder- und Jugendpsychiatrie (30)",1;"31 - Psychosomatik",1;"",0;0,0},2,0)</f>
        <v>0</v>
      </c>
      <c r="T3103" s="8">
        <f t="shared" si="430"/>
        <v>0</v>
      </c>
      <c r="U3103" s="8">
        <f t="shared" si="432"/>
        <v>0</v>
      </c>
      <c r="V3103" s="8">
        <f t="shared" si="425"/>
        <v>0</v>
      </c>
      <c r="W3103" s="8">
        <f t="shared" si="426"/>
        <v>0</v>
      </c>
      <c r="X3103" s="8">
        <f t="shared" si="427"/>
        <v>0</v>
      </c>
      <c r="Y3103" s="8" t="str">
        <f t="shared" si="428"/>
        <v/>
      </c>
      <c r="Z3103" s="8" t="str">
        <f>VLOOKUP($D3103,{"29 - Psychiatrie (Erwachsene)","BGI";"297 - stationsäquivalente Behandlung in der Erwachsenenpsychiatrie (29)","BGI";"30 - Kinder- und Jugendpsychiatrie","BGII";"307 - stationsäquivalente Behandlung in der Kinder- und Jugendpsychiatrie (30)","BGII";"31 - Psychosomatik","BGI";"","LEER";0,"Leer"},2,0)</f>
        <v>LEER</v>
      </c>
      <c r="AA3103" s="8" t="str">
        <f t="shared" si="429"/>
        <v>Stationen</v>
      </c>
    </row>
    <row r="3104" spans="2:27" ht="15" customHeight="1" x14ac:dyDescent="0.25">
      <c r="B3104" s="76" t="str">
        <f t="shared" si="431"/>
        <v>!!!</v>
      </c>
      <c r="C3104" s="310" t="str">
        <f>IF(LEN($E3104)&gt;0,VLOOKUP(TEXT($E3104,0),'Angaben Stationen'!$E$14:$V$215,17,0),"")</f>
        <v/>
      </c>
      <c r="D3104" s="254" t="str">
        <f>IF(LEN($E3104)&gt;0,VLOOKUP(TEXT($E3104,0),'Angaben Stationen'!$E$14:$V$215,18,0),"")</f>
        <v/>
      </c>
      <c r="E3104" s="344"/>
      <c r="F3104" s="256"/>
      <c r="G3104" s="256"/>
      <c r="H3104" s="307"/>
      <c r="I3104" s="183"/>
      <c r="R3104" s="8">
        <f t="shared" si="424"/>
        <v>0</v>
      </c>
      <c r="S3104" s="8">
        <f>VLOOKUP($D3104,{"29 - Psychiatrie (Erwachsene)",1;"30 - Kinder- und Jugendpsychiatrie",1;"297 - stationsäquivalente Behandlung in der Erwachsenenpsychiatrie (29)",1;"307 - stationsäquivalente Behandlung in der Kinder- und Jugendpsychiatrie (30)",1;"31 - Psychosomatik",1;"",0;0,0},2,0)</f>
        <v>0</v>
      </c>
      <c r="T3104" s="8">
        <f t="shared" si="430"/>
        <v>0</v>
      </c>
      <c r="U3104" s="8">
        <f t="shared" si="432"/>
        <v>0</v>
      </c>
      <c r="V3104" s="8">
        <f t="shared" si="425"/>
        <v>0</v>
      </c>
      <c r="W3104" s="8">
        <f t="shared" si="426"/>
        <v>0</v>
      </c>
      <c r="X3104" s="8">
        <f t="shared" si="427"/>
        <v>0</v>
      </c>
      <c r="Y3104" s="8" t="str">
        <f t="shared" si="428"/>
        <v/>
      </c>
      <c r="Z3104" s="8" t="str">
        <f>VLOOKUP($D3104,{"29 - Psychiatrie (Erwachsene)","BGI";"297 - stationsäquivalente Behandlung in der Erwachsenenpsychiatrie (29)","BGI";"30 - Kinder- und Jugendpsychiatrie","BGII";"307 - stationsäquivalente Behandlung in der Kinder- und Jugendpsychiatrie (30)","BGII";"31 - Psychosomatik","BGI";"","LEER";0,"Leer"},2,0)</f>
        <v>LEER</v>
      </c>
      <c r="AA3104" s="8" t="str">
        <f t="shared" si="429"/>
        <v>Stationen</v>
      </c>
    </row>
    <row r="3105" spans="2:27" ht="15" customHeight="1" x14ac:dyDescent="0.25">
      <c r="B3105" s="76" t="str">
        <f t="shared" si="431"/>
        <v>!!!</v>
      </c>
      <c r="C3105" s="310" t="str">
        <f>IF(LEN($E3105)&gt;0,VLOOKUP(TEXT($E3105,0),'Angaben Stationen'!$E$14:$V$215,17,0),"")</f>
        <v/>
      </c>
      <c r="D3105" s="254" t="str">
        <f>IF(LEN($E3105)&gt;0,VLOOKUP(TEXT($E3105,0),'Angaben Stationen'!$E$14:$V$215,18,0),"")</f>
        <v/>
      </c>
      <c r="E3105" s="344"/>
      <c r="F3105" s="256"/>
      <c r="G3105" s="256"/>
      <c r="H3105" s="307"/>
      <c r="I3105" s="183"/>
      <c r="R3105" s="8">
        <f t="shared" si="424"/>
        <v>0</v>
      </c>
      <c r="S3105" s="8">
        <f>VLOOKUP($D3105,{"29 - Psychiatrie (Erwachsene)",1;"30 - Kinder- und Jugendpsychiatrie",1;"297 - stationsäquivalente Behandlung in der Erwachsenenpsychiatrie (29)",1;"307 - stationsäquivalente Behandlung in der Kinder- und Jugendpsychiatrie (30)",1;"31 - Psychosomatik",1;"",0;0,0},2,0)</f>
        <v>0</v>
      </c>
      <c r="T3105" s="8">
        <f t="shared" si="430"/>
        <v>0</v>
      </c>
      <c r="U3105" s="8">
        <f t="shared" si="432"/>
        <v>0</v>
      </c>
      <c r="V3105" s="8">
        <f t="shared" si="425"/>
        <v>0</v>
      </c>
      <c r="W3105" s="8">
        <f t="shared" si="426"/>
        <v>0</v>
      </c>
      <c r="X3105" s="8">
        <f t="shared" si="427"/>
        <v>0</v>
      </c>
      <c r="Y3105" s="8" t="str">
        <f t="shared" si="428"/>
        <v/>
      </c>
      <c r="Z3105" s="8" t="str">
        <f>VLOOKUP($D3105,{"29 - Psychiatrie (Erwachsene)","BGI";"297 - stationsäquivalente Behandlung in der Erwachsenenpsychiatrie (29)","BGI";"30 - Kinder- und Jugendpsychiatrie","BGII";"307 - stationsäquivalente Behandlung in der Kinder- und Jugendpsychiatrie (30)","BGII";"31 - Psychosomatik","BGI";"","LEER";0,"Leer"},2,0)</f>
        <v>LEER</v>
      </c>
      <c r="AA3105" s="8" t="str">
        <f t="shared" si="429"/>
        <v>Stationen</v>
      </c>
    </row>
    <row r="3106" spans="2:27" ht="15" customHeight="1" x14ac:dyDescent="0.25">
      <c r="B3106" s="76" t="str">
        <f t="shared" si="431"/>
        <v>!!!</v>
      </c>
      <c r="C3106" s="310" t="str">
        <f>IF(LEN($E3106)&gt;0,VLOOKUP(TEXT($E3106,0),'Angaben Stationen'!$E$14:$V$215,17,0),"")</f>
        <v/>
      </c>
      <c r="D3106" s="254" t="str">
        <f>IF(LEN($E3106)&gt;0,VLOOKUP(TEXT($E3106,0),'Angaben Stationen'!$E$14:$V$215,18,0),"")</f>
        <v/>
      </c>
      <c r="E3106" s="344"/>
      <c r="F3106" s="256"/>
      <c r="G3106" s="256"/>
      <c r="H3106" s="307"/>
      <c r="I3106" s="183"/>
      <c r="R3106" s="8">
        <f t="shared" ref="R3106:R3169" si="433">IF(LEN(B3106)&gt;0,0,1)</f>
        <v>0</v>
      </c>
      <c r="S3106" s="8">
        <f>VLOOKUP($D3106,{"29 - Psychiatrie (Erwachsene)",1;"30 - Kinder- und Jugendpsychiatrie",1;"297 - stationsäquivalente Behandlung in der Erwachsenenpsychiatrie (29)",1;"307 - stationsäquivalente Behandlung in der Kinder- und Jugendpsychiatrie (30)",1;"31 - Psychosomatik",1;"",0;0,0},2,0)</f>
        <v>0</v>
      </c>
      <c r="T3106" s="8">
        <f t="shared" si="430"/>
        <v>0</v>
      </c>
      <c r="U3106" s="8">
        <f t="shared" si="432"/>
        <v>0</v>
      </c>
      <c r="V3106" s="8">
        <f t="shared" ref="V3106:V3169" si="434">IF(VALUE($F3106)&gt;0,1,0)</f>
        <v>0</v>
      </c>
      <c r="W3106" s="8">
        <f t="shared" ref="W3106:W3169" si="435">IF(LEN($G3106)&gt;0,1,0)</f>
        <v>0</v>
      </c>
      <c r="X3106" s="8">
        <f t="shared" ref="X3106:X3169" si="436">IF(LEN($H3106)&gt;0,1,0)</f>
        <v>0</v>
      </c>
      <c r="Y3106" s="8" t="str">
        <f t="shared" ref="Y3106:Y3169" si="437">IF($D3106&lt;&gt;"","MonatII","")</f>
        <v/>
      </c>
      <c r="Z3106" s="8" t="str">
        <f>VLOOKUP($D3106,{"29 - Psychiatrie (Erwachsene)","BGI";"297 - stationsäquivalente Behandlung in der Erwachsenenpsychiatrie (29)","BGI";"30 - Kinder- und Jugendpsychiatrie","BGII";"307 - stationsäquivalente Behandlung in der Kinder- und Jugendpsychiatrie (30)","BGII";"31 - Psychosomatik","BGI";"","LEER";0,"Leer"},2,0)</f>
        <v>LEER</v>
      </c>
      <c r="AA3106" s="8" t="str">
        <f t="shared" ref="AA3106:AA3169" si="438">"Stationen"</f>
        <v>Stationen</v>
      </c>
    </row>
    <row r="3107" spans="2:27" ht="15" customHeight="1" x14ac:dyDescent="0.25">
      <c r="B3107" s="76" t="str">
        <f t="shared" si="431"/>
        <v>!!!</v>
      </c>
      <c r="C3107" s="310" t="str">
        <f>IF(LEN($E3107)&gt;0,VLOOKUP(TEXT($E3107,0),'Angaben Stationen'!$E$14:$V$215,17,0),"")</f>
        <v/>
      </c>
      <c r="D3107" s="254" t="str">
        <f>IF(LEN($E3107)&gt;0,VLOOKUP(TEXT($E3107,0),'Angaben Stationen'!$E$14:$V$215,18,0),"")</f>
        <v/>
      </c>
      <c r="E3107" s="344"/>
      <c r="F3107" s="256"/>
      <c r="G3107" s="256"/>
      <c r="H3107" s="307"/>
      <c r="I3107" s="183"/>
      <c r="R3107" s="8">
        <f t="shared" si="433"/>
        <v>0</v>
      </c>
      <c r="S3107" s="8">
        <f>VLOOKUP($D3107,{"29 - Psychiatrie (Erwachsene)",1;"30 - Kinder- und Jugendpsychiatrie",1;"297 - stationsäquivalente Behandlung in der Erwachsenenpsychiatrie (29)",1;"307 - stationsäquivalente Behandlung in der Kinder- und Jugendpsychiatrie (30)",1;"31 - Psychosomatik",1;"",0;0,0},2,0)</f>
        <v>0</v>
      </c>
      <c r="T3107" s="8">
        <f t="shared" si="430"/>
        <v>0</v>
      </c>
      <c r="U3107" s="8">
        <f t="shared" si="432"/>
        <v>0</v>
      </c>
      <c r="V3107" s="8">
        <f t="shared" si="434"/>
        <v>0</v>
      </c>
      <c r="W3107" s="8">
        <f t="shared" si="435"/>
        <v>0</v>
      </c>
      <c r="X3107" s="8">
        <f t="shared" si="436"/>
        <v>0</v>
      </c>
      <c r="Y3107" s="8" t="str">
        <f t="shared" si="437"/>
        <v/>
      </c>
      <c r="Z3107" s="8" t="str">
        <f>VLOOKUP($D3107,{"29 - Psychiatrie (Erwachsene)","BGI";"297 - stationsäquivalente Behandlung in der Erwachsenenpsychiatrie (29)","BGI";"30 - Kinder- und Jugendpsychiatrie","BGII";"307 - stationsäquivalente Behandlung in der Kinder- und Jugendpsychiatrie (30)","BGII";"31 - Psychosomatik","BGI";"","LEER";0,"Leer"},2,0)</f>
        <v>LEER</v>
      </c>
      <c r="AA3107" s="8" t="str">
        <f t="shared" si="438"/>
        <v>Stationen</v>
      </c>
    </row>
    <row r="3108" spans="2:27" ht="15" customHeight="1" x14ac:dyDescent="0.25">
      <c r="B3108" s="76" t="str">
        <f t="shared" si="431"/>
        <v>!!!</v>
      </c>
      <c r="C3108" s="310" t="str">
        <f>IF(LEN($E3108)&gt;0,VLOOKUP(TEXT($E3108,0),'Angaben Stationen'!$E$14:$V$215,17,0),"")</f>
        <v/>
      </c>
      <c r="D3108" s="254" t="str">
        <f>IF(LEN($E3108)&gt;0,VLOOKUP(TEXT($E3108,0),'Angaben Stationen'!$E$14:$V$215,18,0),"")</f>
        <v/>
      </c>
      <c r="E3108" s="344"/>
      <c r="F3108" s="256"/>
      <c r="G3108" s="256"/>
      <c r="H3108" s="307"/>
      <c r="I3108" s="183"/>
      <c r="R3108" s="8">
        <f t="shared" si="433"/>
        <v>0</v>
      </c>
      <c r="S3108" s="8">
        <f>VLOOKUP($D3108,{"29 - Psychiatrie (Erwachsene)",1;"30 - Kinder- und Jugendpsychiatrie",1;"297 - stationsäquivalente Behandlung in der Erwachsenenpsychiatrie (29)",1;"307 - stationsäquivalente Behandlung in der Kinder- und Jugendpsychiatrie (30)",1;"31 - Psychosomatik",1;"",0;0,0},2,0)</f>
        <v>0</v>
      </c>
      <c r="T3108" s="8">
        <f t="shared" si="430"/>
        <v>0</v>
      </c>
      <c r="U3108" s="8">
        <f t="shared" si="432"/>
        <v>0</v>
      </c>
      <c r="V3108" s="8">
        <f t="shared" si="434"/>
        <v>0</v>
      </c>
      <c r="W3108" s="8">
        <f t="shared" si="435"/>
        <v>0</v>
      </c>
      <c r="X3108" s="8">
        <f t="shared" si="436"/>
        <v>0</v>
      </c>
      <c r="Y3108" s="8" t="str">
        <f t="shared" si="437"/>
        <v/>
      </c>
      <c r="Z3108" s="8" t="str">
        <f>VLOOKUP($D3108,{"29 - Psychiatrie (Erwachsene)","BGI";"297 - stationsäquivalente Behandlung in der Erwachsenenpsychiatrie (29)","BGI";"30 - Kinder- und Jugendpsychiatrie","BGII";"307 - stationsäquivalente Behandlung in der Kinder- und Jugendpsychiatrie (30)","BGII";"31 - Psychosomatik","BGI";"","LEER";0,"Leer"},2,0)</f>
        <v>LEER</v>
      </c>
      <c r="AA3108" s="8" t="str">
        <f t="shared" si="438"/>
        <v>Stationen</v>
      </c>
    </row>
    <row r="3109" spans="2:27" ht="15" customHeight="1" x14ac:dyDescent="0.25">
      <c r="B3109" s="76" t="str">
        <f t="shared" si="431"/>
        <v>!!!</v>
      </c>
      <c r="C3109" s="310" t="str">
        <f>IF(LEN($E3109)&gt;0,VLOOKUP(TEXT($E3109,0),'Angaben Stationen'!$E$14:$V$215,17,0),"")</f>
        <v/>
      </c>
      <c r="D3109" s="254" t="str">
        <f>IF(LEN($E3109)&gt;0,VLOOKUP(TEXT($E3109,0),'Angaben Stationen'!$E$14:$V$215,18,0),"")</f>
        <v/>
      </c>
      <c r="E3109" s="344"/>
      <c r="F3109" s="256"/>
      <c r="G3109" s="256"/>
      <c r="H3109" s="307"/>
      <c r="I3109" s="183"/>
      <c r="R3109" s="8">
        <f t="shared" si="433"/>
        <v>0</v>
      </c>
      <c r="S3109" s="8">
        <f>VLOOKUP($D3109,{"29 - Psychiatrie (Erwachsene)",1;"30 - Kinder- und Jugendpsychiatrie",1;"297 - stationsäquivalente Behandlung in der Erwachsenenpsychiatrie (29)",1;"307 - stationsäquivalente Behandlung in der Kinder- und Jugendpsychiatrie (30)",1;"31 - Psychosomatik",1;"",0;0,0},2,0)</f>
        <v>0</v>
      </c>
      <c r="T3109" s="8">
        <f t="shared" si="430"/>
        <v>0</v>
      </c>
      <c r="U3109" s="8">
        <f t="shared" si="432"/>
        <v>0</v>
      </c>
      <c r="V3109" s="8">
        <f t="shared" si="434"/>
        <v>0</v>
      </c>
      <c r="W3109" s="8">
        <f t="shared" si="435"/>
        <v>0</v>
      </c>
      <c r="X3109" s="8">
        <f t="shared" si="436"/>
        <v>0</v>
      </c>
      <c r="Y3109" s="8" t="str">
        <f t="shared" si="437"/>
        <v/>
      </c>
      <c r="Z3109" s="8" t="str">
        <f>VLOOKUP($D3109,{"29 - Psychiatrie (Erwachsene)","BGI";"297 - stationsäquivalente Behandlung in der Erwachsenenpsychiatrie (29)","BGI";"30 - Kinder- und Jugendpsychiatrie","BGII";"307 - stationsäquivalente Behandlung in der Kinder- und Jugendpsychiatrie (30)","BGII";"31 - Psychosomatik","BGI";"","LEER";0,"Leer"},2,0)</f>
        <v>LEER</v>
      </c>
      <c r="AA3109" s="8" t="str">
        <f t="shared" si="438"/>
        <v>Stationen</v>
      </c>
    </row>
    <row r="3110" spans="2:27" ht="15" customHeight="1" x14ac:dyDescent="0.25">
      <c r="B3110" s="76" t="str">
        <f t="shared" si="431"/>
        <v>!!!</v>
      </c>
      <c r="C3110" s="310" t="str">
        <f>IF(LEN($E3110)&gt;0,VLOOKUP(TEXT($E3110,0),'Angaben Stationen'!$E$14:$V$215,17,0),"")</f>
        <v/>
      </c>
      <c r="D3110" s="254" t="str">
        <f>IF(LEN($E3110)&gt;0,VLOOKUP(TEXT($E3110,0),'Angaben Stationen'!$E$14:$V$215,18,0),"")</f>
        <v/>
      </c>
      <c r="E3110" s="344"/>
      <c r="F3110" s="256"/>
      <c r="G3110" s="256"/>
      <c r="H3110" s="307"/>
      <c r="I3110" s="183"/>
      <c r="R3110" s="8">
        <f t="shared" si="433"/>
        <v>0</v>
      </c>
      <c r="S3110" s="8">
        <f>VLOOKUP($D3110,{"29 - Psychiatrie (Erwachsene)",1;"30 - Kinder- und Jugendpsychiatrie",1;"297 - stationsäquivalente Behandlung in der Erwachsenenpsychiatrie (29)",1;"307 - stationsäquivalente Behandlung in der Kinder- und Jugendpsychiatrie (30)",1;"31 - Psychosomatik",1;"",0;0,0},2,0)</f>
        <v>0</v>
      </c>
      <c r="T3110" s="8">
        <f t="shared" ref="T3110:T3173" si="439">IF(LEN($C3110)&gt;0,1,0)</f>
        <v>0</v>
      </c>
      <c r="U3110" s="8">
        <f t="shared" si="432"/>
        <v>0</v>
      </c>
      <c r="V3110" s="8">
        <f t="shared" si="434"/>
        <v>0</v>
      </c>
      <c r="W3110" s="8">
        <f t="shared" si="435"/>
        <v>0</v>
      </c>
      <c r="X3110" s="8">
        <f t="shared" si="436"/>
        <v>0</v>
      </c>
      <c r="Y3110" s="8" t="str">
        <f t="shared" si="437"/>
        <v/>
      </c>
      <c r="Z3110" s="8" t="str">
        <f>VLOOKUP($D3110,{"29 - Psychiatrie (Erwachsene)","BGI";"297 - stationsäquivalente Behandlung in der Erwachsenenpsychiatrie (29)","BGI";"30 - Kinder- und Jugendpsychiatrie","BGII";"307 - stationsäquivalente Behandlung in der Kinder- und Jugendpsychiatrie (30)","BGII";"31 - Psychosomatik","BGI";"","LEER";0,"Leer"},2,0)</f>
        <v>LEER</v>
      </c>
      <c r="AA3110" s="8" t="str">
        <f t="shared" si="438"/>
        <v>Stationen</v>
      </c>
    </row>
    <row r="3111" spans="2:27" ht="15" customHeight="1" x14ac:dyDescent="0.25">
      <c r="B3111" s="76" t="str">
        <f t="shared" si="431"/>
        <v>!!!</v>
      </c>
      <c r="C3111" s="310" t="str">
        <f>IF(LEN($E3111)&gt;0,VLOOKUP(TEXT($E3111,0),'Angaben Stationen'!$E$14:$V$215,17,0),"")</f>
        <v/>
      </c>
      <c r="D3111" s="254" t="str">
        <f>IF(LEN($E3111)&gt;0,VLOOKUP(TEXT($E3111,0),'Angaben Stationen'!$E$14:$V$215,18,0),"")</f>
        <v/>
      </c>
      <c r="E3111" s="344"/>
      <c r="F3111" s="256"/>
      <c r="G3111" s="256"/>
      <c r="H3111" s="307"/>
      <c r="I3111" s="183"/>
      <c r="R3111" s="8">
        <f t="shared" si="433"/>
        <v>0</v>
      </c>
      <c r="S3111" s="8">
        <f>VLOOKUP($D3111,{"29 - Psychiatrie (Erwachsene)",1;"30 - Kinder- und Jugendpsychiatrie",1;"297 - stationsäquivalente Behandlung in der Erwachsenenpsychiatrie (29)",1;"307 - stationsäquivalente Behandlung in der Kinder- und Jugendpsychiatrie (30)",1;"31 - Psychosomatik",1;"",0;0,0},2,0)</f>
        <v>0</v>
      </c>
      <c r="T3111" s="8">
        <f t="shared" si="439"/>
        <v>0</v>
      </c>
      <c r="U3111" s="8">
        <f t="shared" si="432"/>
        <v>0</v>
      </c>
      <c r="V3111" s="8">
        <f t="shared" si="434"/>
        <v>0</v>
      </c>
      <c r="W3111" s="8">
        <f t="shared" si="435"/>
        <v>0</v>
      </c>
      <c r="X3111" s="8">
        <f t="shared" si="436"/>
        <v>0</v>
      </c>
      <c r="Y3111" s="8" t="str">
        <f t="shared" si="437"/>
        <v/>
      </c>
      <c r="Z3111" s="8" t="str">
        <f>VLOOKUP($D3111,{"29 - Psychiatrie (Erwachsene)","BGI";"297 - stationsäquivalente Behandlung in der Erwachsenenpsychiatrie (29)","BGI";"30 - Kinder- und Jugendpsychiatrie","BGII";"307 - stationsäquivalente Behandlung in der Kinder- und Jugendpsychiatrie (30)","BGII";"31 - Psychosomatik","BGI";"","LEER";0,"Leer"},2,0)</f>
        <v>LEER</v>
      </c>
      <c r="AA3111" s="8" t="str">
        <f t="shared" si="438"/>
        <v>Stationen</v>
      </c>
    </row>
    <row r="3112" spans="2:27" ht="15" customHeight="1" x14ac:dyDescent="0.25">
      <c r="B3112" s="76" t="str">
        <f t="shared" si="431"/>
        <v>!!!</v>
      </c>
      <c r="C3112" s="310" t="str">
        <f>IF(LEN($E3112)&gt;0,VLOOKUP(TEXT($E3112,0),'Angaben Stationen'!$E$14:$V$215,17,0),"")</f>
        <v/>
      </c>
      <c r="D3112" s="254" t="str">
        <f>IF(LEN($E3112)&gt;0,VLOOKUP(TEXT($E3112,0),'Angaben Stationen'!$E$14:$V$215,18,0),"")</f>
        <v/>
      </c>
      <c r="E3112" s="344"/>
      <c r="F3112" s="256"/>
      <c r="G3112" s="256"/>
      <c r="H3112" s="307"/>
      <c r="I3112" s="183"/>
      <c r="R3112" s="8">
        <f t="shared" si="433"/>
        <v>0</v>
      </c>
      <c r="S3112" s="8">
        <f>VLOOKUP($D3112,{"29 - Psychiatrie (Erwachsene)",1;"30 - Kinder- und Jugendpsychiatrie",1;"297 - stationsäquivalente Behandlung in der Erwachsenenpsychiatrie (29)",1;"307 - stationsäquivalente Behandlung in der Kinder- und Jugendpsychiatrie (30)",1;"31 - Psychosomatik",1;"",0;0,0},2,0)</f>
        <v>0</v>
      </c>
      <c r="T3112" s="8">
        <f t="shared" si="439"/>
        <v>0</v>
      </c>
      <c r="U3112" s="8">
        <f t="shared" si="432"/>
        <v>0</v>
      </c>
      <c r="V3112" s="8">
        <f t="shared" si="434"/>
        <v>0</v>
      </c>
      <c r="W3112" s="8">
        <f t="shared" si="435"/>
        <v>0</v>
      </c>
      <c r="X3112" s="8">
        <f t="shared" si="436"/>
        <v>0</v>
      </c>
      <c r="Y3112" s="8" t="str">
        <f t="shared" si="437"/>
        <v/>
      </c>
      <c r="Z3112" s="8" t="str">
        <f>VLOOKUP($D3112,{"29 - Psychiatrie (Erwachsene)","BGI";"297 - stationsäquivalente Behandlung in der Erwachsenenpsychiatrie (29)","BGI";"30 - Kinder- und Jugendpsychiatrie","BGII";"307 - stationsäquivalente Behandlung in der Kinder- und Jugendpsychiatrie (30)","BGII";"31 - Psychosomatik","BGI";"","LEER";0,"Leer"},2,0)</f>
        <v>LEER</v>
      </c>
      <c r="AA3112" s="8" t="str">
        <f t="shared" si="438"/>
        <v>Stationen</v>
      </c>
    </row>
    <row r="3113" spans="2:27" ht="15" customHeight="1" x14ac:dyDescent="0.25">
      <c r="B3113" s="76" t="str">
        <f t="shared" si="431"/>
        <v>!!!</v>
      </c>
      <c r="C3113" s="310" t="str">
        <f>IF(LEN($E3113)&gt;0,VLOOKUP(TEXT($E3113,0),'Angaben Stationen'!$E$14:$V$215,17,0),"")</f>
        <v/>
      </c>
      <c r="D3113" s="254" t="str">
        <f>IF(LEN($E3113)&gt;0,VLOOKUP(TEXT($E3113,0),'Angaben Stationen'!$E$14:$V$215,18,0),"")</f>
        <v/>
      </c>
      <c r="E3113" s="344"/>
      <c r="F3113" s="256"/>
      <c r="G3113" s="256"/>
      <c r="H3113" s="307"/>
      <c r="I3113" s="183"/>
      <c r="R3113" s="8">
        <f t="shared" si="433"/>
        <v>0</v>
      </c>
      <c r="S3113" s="8">
        <f>VLOOKUP($D3113,{"29 - Psychiatrie (Erwachsene)",1;"30 - Kinder- und Jugendpsychiatrie",1;"297 - stationsäquivalente Behandlung in der Erwachsenenpsychiatrie (29)",1;"307 - stationsäquivalente Behandlung in der Kinder- und Jugendpsychiatrie (30)",1;"31 - Psychosomatik",1;"",0;0,0},2,0)</f>
        <v>0</v>
      </c>
      <c r="T3113" s="8">
        <f t="shared" si="439"/>
        <v>0</v>
      </c>
      <c r="U3113" s="8">
        <f t="shared" si="432"/>
        <v>0</v>
      </c>
      <c r="V3113" s="8">
        <f t="shared" si="434"/>
        <v>0</v>
      </c>
      <c r="W3113" s="8">
        <f t="shared" si="435"/>
        <v>0</v>
      </c>
      <c r="X3113" s="8">
        <f t="shared" si="436"/>
        <v>0</v>
      </c>
      <c r="Y3113" s="8" t="str">
        <f t="shared" si="437"/>
        <v/>
      </c>
      <c r="Z3113" s="8" t="str">
        <f>VLOOKUP($D3113,{"29 - Psychiatrie (Erwachsene)","BGI";"297 - stationsäquivalente Behandlung in der Erwachsenenpsychiatrie (29)","BGI";"30 - Kinder- und Jugendpsychiatrie","BGII";"307 - stationsäquivalente Behandlung in der Kinder- und Jugendpsychiatrie (30)","BGII";"31 - Psychosomatik","BGI";"","LEER";0,"Leer"},2,0)</f>
        <v>LEER</v>
      </c>
      <c r="AA3113" s="8" t="str">
        <f t="shared" si="438"/>
        <v>Stationen</v>
      </c>
    </row>
    <row r="3114" spans="2:27" ht="15" customHeight="1" x14ac:dyDescent="0.25">
      <c r="B3114" s="76" t="str">
        <f t="shared" si="431"/>
        <v>!!!</v>
      </c>
      <c r="C3114" s="310" t="str">
        <f>IF(LEN($E3114)&gt;0,VLOOKUP(TEXT($E3114,0),'Angaben Stationen'!$E$14:$V$215,17,0),"")</f>
        <v/>
      </c>
      <c r="D3114" s="254" t="str">
        <f>IF(LEN($E3114)&gt;0,VLOOKUP(TEXT($E3114,0),'Angaben Stationen'!$E$14:$V$215,18,0),"")</f>
        <v/>
      </c>
      <c r="E3114" s="344"/>
      <c r="F3114" s="256"/>
      <c r="G3114" s="256"/>
      <c r="H3114" s="307"/>
      <c r="I3114" s="183"/>
      <c r="R3114" s="8">
        <f t="shared" si="433"/>
        <v>0</v>
      </c>
      <c r="S3114" s="8">
        <f>VLOOKUP($D3114,{"29 - Psychiatrie (Erwachsene)",1;"30 - Kinder- und Jugendpsychiatrie",1;"297 - stationsäquivalente Behandlung in der Erwachsenenpsychiatrie (29)",1;"307 - stationsäquivalente Behandlung in der Kinder- und Jugendpsychiatrie (30)",1;"31 - Psychosomatik",1;"",0;0,0},2,0)</f>
        <v>0</v>
      </c>
      <c r="T3114" s="8">
        <f t="shared" si="439"/>
        <v>0</v>
      </c>
      <c r="U3114" s="8">
        <f t="shared" si="432"/>
        <v>0</v>
      </c>
      <c r="V3114" s="8">
        <f t="shared" si="434"/>
        <v>0</v>
      </c>
      <c r="W3114" s="8">
        <f t="shared" si="435"/>
        <v>0</v>
      </c>
      <c r="X3114" s="8">
        <f t="shared" si="436"/>
        <v>0</v>
      </c>
      <c r="Y3114" s="8" t="str">
        <f t="shared" si="437"/>
        <v/>
      </c>
      <c r="Z3114" s="8" t="str">
        <f>VLOOKUP($D3114,{"29 - Psychiatrie (Erwachsene)","BGI";"297 - stationsäquivalente Behandlung in der Erwachsenenpsychiatrie (29)","BGI";"30 - Kinder- und Jugendpsychiatrie","BGII";"307 - stationsäquivalente Behandlung in der Kinder- und Jugendpsychiatrie (30)","BGII";"31 - Psychosomatik","BGI";"","LEER";0,"Leer"},2,0)</f>
        <v>LEER</v>
      </c>
      <c r="AA3114" s="8" t="str">
        <f t="shared" si="438"/>
        <v>Stationen</v>
      </c>
    </row>
    <row r="3115" spans="2:27" ht="15" customHeight="1" x14ac:dyDescent="0.25">
      <c r="B3115" s="76" t="str">
        <f t="shared" si="431"/>
        <v>!!!</v>
      </c>
      <c r="C3115" s="310" t="str">
        <f>IF(LEN($E3115)&gt;0,VLOOKUP(TEXT($E3115,0),'Angaben Stationen'!$E$14:$V$215,17,0),"")</f>
        <v/>
      </c>
      <c r="D3115" s="254" t="str">
        <f>IF(LEN($E3115)&gt;0,VLOOKUP(TEXT($E3115,0),'Angaben Stationen'!$E$14:$V$215,18,0),"")</f>
        <v/>
      </c>
      <c r="E3115" s="344"/>
      <c r="F3115" s="256"/>
      <c r="G3115" s="256"/>
      <c r="H3115" s="307"/>
      <c r="I3115" s="183"/>
      <c r="R3115" s="8">
        <f t="shared" si="433"/>
        <v>0</v>
      </c>
      <c r="S3115" s="8">
        <f>VLOOKUP($D3115,{"29 - Psychiatrie (Erwachsene)",1;"30 - Kinder- und Jugendpsychiatrie",1;"297 - stationsäquivalente Behandlung in der Erwachsenenpsychiatrie (29)",1;"307 - stationsäquivalente Behandlung in der Kinder- und Jugendpsychiatrie (30)",1;"31 - Psychosomatik",1;"",0;0,0},2,0)</f>
        <v>0</v>
      </c>
      <c r="T3115" s="8">
        <f t="shared" si="439"/>
        <v>0</v>
      </c>
      <c r="U3115" s="8">
        <f t="shared" si="432"/>
        <v>0</v>
      </c>
      <c r="V3115" s="8">
        <f t="shared" si="434"/>
        <v>0</v>
      </c>
      <c r="W3115" s="8">
        <f t="shared" si="435"/>
        <v>0</v>
      </c>
      <c r="X3115" s="8">
        <f t="shared" si="436"/>
        <v>0</v>
      </c>
      <c r="Y3115" s="8" t="str">
        <f t="shared" si="437"/>
        <v/>
      </c>
      <c r="Z3115" s="8" t="str">
        <f>VLOOKUP($D3115,{"29 - Psychiatrie (Erwachsene)","BGI";"297 - stationsäquivalente Behandlung in der Erwachsenenpsychiatrie (29)","BGI";"30 - Kinder- und Jugendpsychiatrie","BGII";"307 - stationsäquivalente Behandlung in der Kinder- und Jugendpsychiatrie (30)","BGII";"31 - Psychosomatik","BGI";"","LEER";0,"Leer"},2,0)</f>
        <v>LEER</v>
      </c>
      <c r="AA3115" s="8" t="str">
        <f t="shared" si="438"/>
        <v>Stationen</v>
      </c>
    </row>
    <row r="3116" spans="2:27" ht="15" customHeight="1" x14ac:dyDescent="0.25">
      <c r="B3116" s="76" t="str">
        <f t="shared" si="431"/>
        <v>!!!</v>
      </c>
      <c r="C3116" s="310" t="str">
        <f>IF(LEN($E3116)&gt;0,VLOOKUP(TEXT($E3116,0),'Angaben Stationen'!$E$14:$V$215,17,0),"")</f>
        <v/>
      </c>
      <c r="D3116" s="254" t="str">
        <f>IF(LEN($E3116)&gt;0,VLOOKUP(TEXT($E3116,0),'Angaben Stationen'!$E$14:$V$215,18,0),"")</f>
        <v/>
      </c>
      <c r="E3116" s="344"/>
      <c r="F3116" s="256"/>
      <c r="G3116" s="256"/>
      <c r="H3116" s="307"/>
      <c r="I3116" s="183"/>
      <c r="R3116" s="8">
        <f t="shared" si="433"/>
        <v>0</v>
      </c>
      <c r="S3116" s="8">
        <f>VLOOKUP($D3116,{"29 - Psychiatrie (Erwachsene)",1;"30 - Kinder- und Jugendpsychiatrie",1;"297 - stationsäquivalente Behandlung in der Erwachsenenpsychiatrie (29)",1;"307 - stationsäquivalente Behandlung in der Kinder- und Jugendpsychiatrie (30)",1;"31 - Psychosomatik",1;"",0;0,0},2,0)</f>
        <v>0</v>
      </c>
      <c r="T3116" s="8">
        <f t="shared" si="439"/>
        <v>0</v>
      </c>
      <c r="U3116" s="8">
        <f t="shared" si="432"/>
        <v>0</v>
      </c>
      <c r="V3116" s="8">
        <f t="shared" si="434"/>
        <v>0</v>
      </c>
      <c r="W3116" s="8">
        <f t="shared" si="435"/>
        <v>0</v>
      </c>
      <c r="X3116" s="8">
        <f t="shared" si="436"/>
        <v>0</v>
      </c>
      <c r="Y3116" s="8" t="str">
        <f t="shared" si="437"/>
        <v/>
      </c>
      <c r="Z3116" s="8" t="str">
        <f>VLOOKUP($D3116,{"29 - Psychiatrie (Erwachsene)","BGI";"297 - stationsäquivalente Behandlung in der Erwachsenenpsychiatrie (29)","BGI";"30 - Kinder- und Jugendpsychiatrie","BGII";"307 - stationsäquivalente Behandlung in der Kinder- und Jugendpsychiatrie (30)","BGII";"31 - Psychosomatik","BGI";"","LEER";0,"Leer"},2,0)</f>
        <v>LEER</v>
      </c>
      <c r="AA3116" s="8" t="str">
        <f t="shared" si="438"/>
        <v>Stationen</v>
      </c>
    </row>
    <row r="3117" spans="2:27" ht="15" customHeight="1" x14ac:dyDescent="0.25">
      <c r="B3117" s="76" t="str">
        <f t="shared" si="431"/>
        <v>!!!</v>
      </c>
      <c r="C3117" s="310" t="str">
        <f>IF(LEN($E3117)&gt;0,VLOOKUP(TEXT($E3117,0),'Angaben Stationen'!$E$14:$V$215,17,0),"")</f>
        <v/>
      </c>
      <c r="D3117" s="254" t="str">
        <f>IF(LEN($E3117)&gt;0,VLOOKUP(TEXT($E3117,0),'Angaben Stationen'!$E$14:$V$215,18,0),"")</f>
        <v/>
      </c>
      <c r="E3117" s="344"/>
      <c r="F3117" s="256"/>
      <c r="G3117" s="256"/>
      <c r="H3117" s="307"/>
      <c r="I3117" s="183"/>
      <c r="R3117" s="8">
        <f t="shared" si="433"/>
        <v>0</v>
      </c>
      <c r="S3117" s="8">
        <f>VLOOKUP($D3117,{"29 - Psychiatrie (Erwachsene)",1;"30 - Kinder- und Jugendpsychiatrie",1;"297 - stationsäquivalente Behandlung in der Erwachsenenpsychiatrie (29)",1;"307 - stationsäquivalente Behandlung in der Kinder- und Jugendpsychiatrie (30)",1;"31 - Psychosomatik",1;"",0;0,0},2,0)</f>
        <v>0</v>
      </c>
      <c r="T3117" s="8">
        <f t="shared" si="439"/>
        <v>0</v>
      </c>
      <c r="U3117" s="8">
        <f t="shared" si="432"/>
        <v>0</v>
      </c>
      <c r="V3117" s="8">
        <f t="shared" si="434"/>
        <v>0</v>
      </c>
      <c r="W3117" s="8">
        <f t="shared" si="435"/>
        <v>0</v>
      </c>
      <c r="X3117" s="8">
        <f t="shared" si="436"/>
        <v>0</v>
      </c>
      <c r="Y3117" s="8" t="str">
        <f t="shared" si="437"/>
        <v/>
      </c>
      <c r="Z3117" s="8" t="str">
        <f>VLOOKUP($D3117,{"29 - Psychiatrie (Erwachsene)","BGI";"297 - stationsäquivalente Behandlung in der Erwachsenenpsychiatrie (29)","BGI";"30 - Kinder- und Jugendpsychiatrie","BGII";"307 - stationsäquivalente Behandlung in der Kinder- und Jugendpsychiatrie (30)","BGII";"31 - Psychosomatik","BGI";"","LEER";0,"Leer"},2,0)</f>
        <v>LEER</v>
      </c>
      <c r="AA3117" s="8" t="str">
        <f t="shared" si="438"/>
        <v>Stationen</v>
      </c>
    </row>
    <row r="3118" spans="2:27" ht="15" customHeight="1" x14ac:dyDescent="0.25">
      <c r="B3118" s="76" t="str">
        <f t="shared" si="431"/>
        <v>!!!</v>
      </c>
      <c r="C3118" s="310" t="str">
        <f>IF(LEN($E3118)&gt;0,VLOOKUP(TEXT($E3118,0),'Angaben Stationen'!$E$14:$V$215,17,0),"")</f>
        <v/>
      </c>
      <c r="D3118" s="254" t="str">
        <f>IF(LEN($E3118)&gt;0,VLOOKUP(TEXT($E3118,0),'Angaben Stationen'!$E$14:$V$215,18,0),"")</f>
        <v/>
      </c>
      <c r="E3118" s="344"/>
      <c r="F3118" s="256"/>
      <c r="G3118" s="256"/>
      <c r="H3118" s="307"/>
      <c r="I3118" s="183"/>
      <c r="R3118" s="8">
        <f t="shared" si="433"/>
        <v>0</v>
      </c>
      <c r="S3118" s="8">
        <f>VLOOKUP($D3118,{"29 - Psychiatrie (Erwachsene)",1;"30 - Kinder- und Jugendpsychiatrie",1;"297 - stationsäquivalente Behandlung in der Erwachsenenpsychiatrie (29)",1;"307 - stationsäquivalente Behandlung in der Kinder- und Jugendpsychiatrie (30)",1;"31 - Psychosomatik",1;"",0;0,0},2,0)</f>
        <v>0</v>
      </c>
      <c r="T3118" s="8">
        <f t="shared" si="439"/>
        <v>0</v>
      </c>
      <c r="U3118" s="8">
        <f t="shared" si="432"/>
        <v>0</v>
      </c>
      <c r="V3118" s="8">
        <f t="shared" si="434"/>
        <v>0</v>
      </c>
      <c r="W3118" s="8">
        <f t="shared" si="435"/>
        <v>0</v>
      </c>
      <c r="X3118" s="8">
        <f t="shared" si="436"/>
        <v>0</v>
      </c>
      <c r="Y3118" s="8" t="str">
        <f t="shared" si="437"/>
        <v/>
      </c>
      <c r="Z3118" s="8" t="str">
        <f>VLOOKUP($D3118,{"29 - Psychiatrie (Erwachsene)","BGI";"297 - stationsäquivalente Behandlung in der Erwachsenenpsychiatrie (29)","BGI";"30 - Kinder- und Jugendpsychiatrie","BGII";"307 - stationsäquivalente Behandlung in der Kinder- und Jugendpsychiatrie (30)","BGII";"31 - Psychosomatik","BGI";"","LEER";0,"Leer"},2,0)</f>
        <v>LEER</v>
      </c>
      <c r="AA3118" s="8" t="str">
        <f t="shared" si="438"/>
        <v>Stationen</v>
      </c>
    </row>
    <row r="3119" spans="2:27" ht="15" customHeight="1" x14ac:dyDescent="0.25">
      <c r="B3119" s="76" t="str">
        <f t="shared" si="431"/>
        <v>!!!</v>
      </c>
      <c r="C3119" s="310" t="str">
        <f>IF(LEN($E3119)&gt;0,VLOOKUP(TEXT($E3119,0),'Angaben Stationen'!$E$14:$V$215,17,0),"")</f>
        <v/>
      </c>
      <c r="D3119" s="254" t="str">
        <f>IF(LEN($E3119)&gt;0,VLOOKUP(TEXT($E3119,0),'Angaben Stationen'!$E$14:$V$215,18,0),"")</f>
        <v/>
      </c>
      <c r="E3119" s="344"/>
      <c r="F3119" s="256"/>
      <c r="G3119" s="256"/>
      <c r="H3119" s="307"/>
      <c r="I3119" s="183"/>
      <c r="R3119" s="8">
        <f t="shared" si="433"/>
        <v>0</v>
      </c>
      <c r="S3119" s="8">
        <f>VLOOKUP($D3119,{"29 - Psychiatrie (Erwachsene)",1;"30 - Kinder- und Jugendpsychiatrie",1;"297 - stationsäquivalente Behandlung in der Erwachsenenpsychiatrie (29)",1;"307 - stationsäquivalente Behandlung in der Kinder- und Jugendpsychiatrie (30)",1;"31 - Psychosomatik",1;"",0;0,0},2,0)</f>
        <v>0</v>
      </c>
      <c r="T3119" s="8">
        <f t="shared" si="439"/>
        <v>0</v>
      </c>
      <c r="U3119" s="8">
        <f t="shared" si="432"/>
        <v>0</v>
      </c>
      <c r="V3119" s="8">
        <f t="shared" si="434"/>
        <v>0</v>
      </c>
      <c r="W3119" s="8">
        <f t="shared" si="435"/>
        <v>0</v>
      </c>
      <c r="X3119" s="8">
        <f t="shared" si="436"/>
        <v>0</v>
      </c>
      <c r="Y3119" s="8" t="str">
        <f t="shared" si="437"/>
        <v/>
      </c>
      <c r="Z3119" s="8" t="str">
        <f>VLOOKUP($D3119,{"29 - Psychiatrie (Erwachsene)","BGI";"297 - stationsäquivalente Behandlung in der Erwachsenenpsychiatrie (29)","BGI";"30 - Kinder- und Jugendpsychiatrie","BGII";"307 - stationsäquivalente Behandlung in der Kinder- und Jugendpsychiatrie (30)","BGII";"31 - Psychosomatik","BGI";"","LEER";0,"Leer"},2,0)</f>
        <v>LEER</v>
      </c>
      <c r="AA3119" s="8" t="str">
        <f t="shared" si="438"/>
        <v>Stationen</v>
      </c>
    </row>
    <row r="3120" spans="2:27" ht="15" customHeight="1" x14ac:dyDescent="0.25">
      <c r="B3120" s="76" t="str">
        <f t="shared" si="431"/>
        <v>!!!</v>
      </c>
      <c r="C3120" s="310" t="str">
        <f>IF(LEN($E3120)&gt;0,VLOOKUP(TEXT($E3120,0),'Angaben Stationen'!$E$14:$V$215,17,0),"")</f>
        <v/>
      </c>
      <c r="D3120" s="254" t="str">
        <f>IF(LEN($E3120)&gt;0,VLOOKUP(TEXT($E3120,0),'Angaben Stationen'!$E$14:$V$215,18,0),"")</f>
        <v/>
      </c>
      <c r="E3120" s="344"/>
      <c r="F3120" s="256"/>
      <c r="G3120" s="256"/>
      <c r="H3120" s="307"/>
      <c r="I3120" s="183"/>
      <c r="R3120" s="8">
        <f t="shared" si="433"/>
        <v>0</v>
      </c>
      <c r="S3120" s="8">
        <f>VLOOKUP($D3120,{"29 - Psychiatrie (Erwachsene)",1;"30 - Kinder- und Jugendpsychiatrie",1;"297 - stationsäquivalente Behandlung in der Erwachsenenpsychiatrie (29)",1;"307 - stationsäquivalente Behandlung in der Kinder- und Jugendpsychiatrie (30)",1;"31 - Psychosomatik",1;"",0;0,0},2,0)</f>
        <v>0</v>
      </c>
      <c r="T3120" s="8">
        <f t="shared" si="439"/>
        <v>0</v>
      </c>
      <c r="U3120" s="8">
        <f t="shared" si="432"/>
        <v>0</v>
      </c>
      <c r="V3120" s="8">
        <f t="shared" si="434"/>
        <v>0</v>
      </c>
      <c r="W3120" s="8">
        <f t="shared" si="435"/>
        <v>0</v>
      </c>
      <c r="X3120" s="8">
        <f t="shared" si="436"/>
        <v>0</v>
      </c>
      <c r="Y3120" s="8" t="str">
        <f t="shared" si="437"/>
        <v/>
      </c>
      <c r="Z3120" s="8" t="str">
        <f>VLOOKUP($D3120,{"29 - Psychiatrie (Erwachsene)","BGI";"297 - stationsäquivalente Behandlung in der Erwachsenenpsychiatrie (29)","BGI";"30 - Kinder- und Jugendpsychiatrie","BGII";"307 - stationsäquivalente Behandlung in der Kinder- und Jugendpsychiatrie (30)","BGII";"31 - Psychosomatik","BGI";"","LEER";0,"Leer"},2,0)</f>
        <v>LEER</v>
      </c>
      <c r="AA3120" s="8" t="str">
        <f t="shared" si="438"/>
        <v>Stationen</v>
      </c>
    </row>
    <row r="3121" spans="2:27" ht="15" customHeight="1" x14ac:dyDescent="0.25">
      <c r="B3121" s="76" t="str">
        <f t="shared" si="431"/>
        <v>!!!</v>
      </c>
      <c r="C3121" s="310" t="str">
        <f>IF(LEN($E3121)&gt;0,VLOOKUP(TEXT($E3121,0),'Angaben Stationen'!$E$14:$V$215,17,0),"")</f>
        <v/>
      </c>
      <c r="D3121" s="254" t="str">
        <f>IF(LEN($E3121)&gt;0,VLOOKUP(TEXT($E3121,0),'Angaben Stationen'!$E$14:$V$215,18,0),"")</f>
        <v/>
      </c>
      <c r="E3121" s="344"/>
      <c r="F3121" s="256"/>
      <c r="G3121" s="256"/>
      <c r="H3121" s="307"/>
      <c r="I3121" s="183"/>
      <c r="R3121" s="8">
        <f t="shared" si="433"/>
        <v>0</v>
      </c>
      <c r="S3121" s="8">
        <f>VLOOKUP($D3121,{"29 - Psychiatrie (Erwachsene)",1;"30 - Kinder- und Jugendpsychiatrie",1;"297 - stationsäquivalente Behandlung in der Erwachsenenpsychiatrie (29)",1;"307 - stationsäquivalente Behandlung in der Kinder- und Jugendpsychiatrie (30)",1;"31 - Psychosomatik",1;"",0;0,0},2,0)</f>
        <v>0</v>
      </c>
      <c r="T3121" s="8">
        <f t="shared" si="439"/>
        <v>0</v>
      </c>
      <c r="U3121" s="8">
        <f t="shared" si="432"/>
        <v>0</v>
      </c>
      <c r="V3121" s="8">
        <f t="shared" si="434"/>
        <v>0</v>
      </c>
      <c r="W3121" s="8">
        <f t="shared" si="435"/>
        <v>0</v>
      </c>
      <c r="X3121" s="8">
        <f t="shared" si="436"/>
        <v>0</v>
      </c>
      <c r="Y3121" s="8" t="str">
        <f t="shared" si="437"/>
        <v/>
      </c>
      <c r="Z3121" s="8" t="str">
        <f>VLOOKUP($D3121,{"29 - Psychiatrie (Erwachsene)","BGI";"297 - stationsäquivalente Behandlung in der Erwachsenenpsychiatrie (29)","BGI";"30 - Kinder- und Jugendpsychiatrie","BGII";"307 - stationsäquivalente Behandlung in der Kinder- und Jugendpsychiatrie (30)","BGII";"31 - Psychosomatik","BGI";"","LEER";0,"Leer"},2,0)</f>
        <v>LEER</v>
      </c>
      <c r="AA3121" s="8" t="str">
        <f t="shared" si="438"/>
        <v>Stationen</v>
      </c>
    </row>
    <row r="3122" spans="2:27" ht="15" customHeight="1" x14ac:dyDescent="0.25">
      <c r="B3122" s="76" t="str">
        <f t="shared" si="431"/>
        <v>!!!</v>
      </c>
      <c r="C3122" s="310" t="str">
        <f>IF(LEN($E3122)&gt;0,VLOOKUP(TEXT($E3122,0),'Angaben Stationen'!$E$14:$V$215,17,0),"")</f>
        <v/>
      </c>
      <c r="D3122" s="254" t="str">
        <f>IF(LEN($E3122)&gt;0,VLOOKUP(TEXT($E3122,0),'Angaben Stationen'!$E$14:$V$215,18,0),"")</f>
        <v/>
      </c>
      <c r="E3122" s="344"/>
      <c r="F3122" s="256"/>
      <c r="G3122" s="256"/>
      <c r="H3122" s="307"/>
      <c r="I3122" s="183"/>
      <c r="R3122" s="8">
        <f t="shared" si="433"/>
        <v>0</v>
      </c>
      <c r="S3122" s="8">
        <f>VLOOKUP($D3122,{"29 - Psychiatrie (Erwachsene)",1;"30 - Kinder- und Jugendpsychiatrie",1;"297 - stationsäquivalente Behandlung in der Erwachsenenpsychiatrie (29)",1;"307 - stationsäquivalente Behandlung in der Kinder- und Jugendpsychiatrie (30)",1;"31 - Psychosomatik",1;"",0;0,0},2,0)</f>
        <v>0</v>
      </c>
      <c r="T3122" s="8">
        <f t="shared" si="439"/>
        <v>0</v>
      </c>
      <c r="U3122" s="8">
        <f t="shared" si="432"/>
        <v>0</v>
      </c>
      <c r="V3122" s="8">
        <f t="shared" si="434"/>
        <v>0</v>
      </c>
      <c r="W3122" s="8">
        <f t="shared" si="435"/>
        <v>0</v>
      </c>
      <c r="X3122" s="8">
        <f t="shared" si="436"/>
        <v>0</v>
      </c>
      <c r="Y3122" s="8" t="str">
        <f t="shared" si="437"/>
        <v/>
      </c>
      <c r="Z3122" s="8" t="str">
        <f>VLOOKUP($D3122,{"29 - Psychiatrie (Erwachsene)","BGI";"297 - stationsäquivalente Behandlung in der Erwachsenenpsychiatrie (29)","BGI";"30 - Kinder- und Jugendpsychiatrie","BGII";"307 - stationsäquivalente Behandlung in der Kinder- und Jugendpsychiatrie (30)","BGII";"31 - Psychosomatik","BGI";"","LEER";0,"Leer"},2,0)</f>
        <v>LEER</v>
      </c>
      <c r="AA3122" s="8" t="str">
        <f t="shared" si="438"/>
        <v>Stationen</v>
      </c>
    </row>
    <row r="3123" spans="2:27" ht="15" customHeight="1" x14ac:dyDescent="0.25">
      <c r="B3123" s="76" t="str">
        <f t="shared" si="431"/>
        <v>!!!</v>
      </c>
      <c r="C3123" s="310" t="str">
        <f>IF(LEN($E3123)&gt;0,VLOOKUP(TEXT($E3123,0),'Angaben Stationen'!$E$14:$V$215,17,0),"")</f>
        <v/>
      </c>
      <c r="D3123" s="254" t="str">
        <f>IF(LEN($E3123)&gt;0,VLOOKUP(TEXT($E3123,0),'Angaben Stationen'!$E$14:$V$215,18,0),"")</f>
        <v/>
      </c>
      <c r="E3123" s="344"/>
      <c r="F3123" s="256"/>
      <c r="G3123" s="256"/>
      <c r="H3123" s="307"/>
      <c r="I3123" s="183"/>
      <c r="R3123" s="8">
        <f t="shared" si="433"/>
        <v>0</v>
      </c>
      <c r="S3123" s="8">
        <f>VLOOKUP($D3123,{"29 - Psychiatrie (Erwachsene)",1;"30 - Kinder- und Jugendpsychiatrie",1;"297 - stationsäquivalente Behandlung in der Erwachsenenpsychiatrie (29)",1;"307 - stationsäquivalente Behandlung in der Kinder- und Jugendpsychiatrie (30)",1;"31 - Psychosomatik",1;"",0;0,0},2,0)</f>
        <v>0</v>
      </c>
      <c r="T3123" s="8">
        <f t="shared" si="439"/>
        <v>0</v>
      </c>
      <c r="U3123" s="8">
        <f t="shared" si="432"/>
        <v>0</v>
      </c>
      <c r="V3123" s="8">
        <f t="shared" si="434"/>
        <v>0</v>
      </c>
      <c r="W3123" s="8">
        <f t="shared" si="435"/>
        <v>0</v>
      </c>
      <c r="X3123" s="8">
        <f t="shared" si="436"/>
        <v>0</v>
      </c>
      <c r="Y3123" s="8" t="str">
        <f t="shared" si="437"/>
        <v/>
      </c>
      <c r="Z3123" s="8" t="str">
        <f>VLOOKUP($D3123,{"29 - Psychiatrie (Erwachsene)","BGI";"297 - stationsäquivalente Behandlung in der Erwachsenenpsychiatrie (29)","BGI";"30 - Kinder- und Jugendpsychiatrie","BGII";"307 - stationsäquivalente Behandlung in der Kinder- und Jugendpsychiatrie (30)","BGII";"31 - Psychosomatik","BGI";"","LEER";0,"Leer"},2,0)</f>
        <v>LEER</v>
      </c>
      <c r="AA3123" s="8" t="str">
        <f t="shared" si="438"/>
        <v>Stationen</v>
      </c>
    </row>
    <row r="3124" spans="2:27" ht="15" customHeight="1" x14ac:dyDescent="0.25">
      <c r="B3124" s="76" t="str">
        <f t="shared" si="431"/>
        <v>!!!</v>
      </c>
      <c r="C3124" s="310" t="str">
        <f>IF(LEN($E3124)&gt;0,VLOOKUP(TEXT($E3124,0),'Angaben Stationen'!$E$14:$V$215,17,0),"")</f>
        <v/>
      </c>
      <c r="D3124" s="254" t="str">
        <f>IF(LEN($E3124)&gt;0,VLOOKUP(TEXT($E3124,0),'Angaben Stationen'!$E$14:$V$215,18,0),"")</f>
        <v/>
      </c>
      <c r="E3124" s="344"/>
      <c r="F3124" s="256"/>
      <c r="G3124" s="256"/>
      <c r="H3124" s="307"/>
      <c r="I3124" s="183"/>
      <c r="R3124" s="8">
        <f t="shared" si="433"/>
        <v>0</v>
      </c>
      <c r="S3124" s="8">
        <f>VLOOKUP($D3124,{"29 - Psychiatrie (Erwachsene)",1;"30 - Kinder- und Jugendpsychiatrie",1;"297 - stationsäquivalente Behandlung in der Erwachsenenpsychiatrie (29)",1;"307 - stationsäquivalente Behandlung in der Kinder- und Jugendpsychiatrie (30)",1;"31 - Psychosomatik",1;"",0;0,0},2,0)</f>
        <v>0</v>
      </c>
      <c r="T3124" s="8">
        <f t="shared" si="439"/>
        <v>0</v>
      </c>
      <c r="U3124" s="8">
        <f t="shared" si="432"/>
        <v>0</v>
      </c>
      <c r="V3124" s="8">
        <f t="shared" si="434"/>
        <v>0</v>
      </c>
      <c r="W3124" s="8">
        <f t="shared" si="435"/>
        <v>0</v>
      </c>
      <c r="X3124" s="8">
        <f t="shared" si="436"/>
        <v>0</v>
      </c>
      <c r="Y3124" s="8" t="str">
        <f t="shared" si="437"/>
        <v/>
      </c>
      <c r="Z3124" s="8" t="str">
        <f>VLOOKUP($D3124,{"29 - Psychiatrie (Erwachsene)","BGI";"297 - stationsäquivalente Behandlung in der Erwachsenenpsychiatrie (29)","BGI";"30 - Kinder- und Jugendpsychiatrie","BGII";"307 - stationsäquivalente Behandlung in der Kinder- und Jugendpsychiatrie (30)","BGII";"31 - Psychosomatik","BGI";"","LEER";0,"Leer"},2,0)</f>
        <v>LEER</v>
      </c>
      <c r="AA3124" s="8" t="str">
        <f t="shared" si="438"/>
        <v>Stationen</v>
      </c>
    </row>
    <row r="3125" spans="2:27" ht="15" customHeight="1" x14ac:dyDescent="0.25">
      <c r="B3125" s="76" t="str">
        <f t="shared" si="431"/>
        <v>!!!</v>
      </c>
      <c r="C3125" s="310" t="str">
        <f>IF(LEN($E3125)&gt;0,VLOOKUP(TEXT($E3125,0),'Angaben Stationen'!$E$14:$V$215,17,0),"")</f>
        <v/>
      </c>
      <c r="D3125" s="254" t="str">
        <f>IF(LEN($E3125)&gt;0,VLOOKUP(TEXT($E3125,0),'Angaben Stationen'!$E$14:$V$215,18,0),"")</f>
        <v/>
      </c>
      <c r="E3125" s="344"/>
      <c r="F3125" s="256"/>
      <c r="G3125" s="256"/>
      <c r="H3125" s="307"/>
      <c r="I3125" s="183"/>
      <c r="R3125" s="8">
        <f t="shared" si="433"/>
        <v>0</v>
      </c>
      <c r="S3125" s="8">
        <f>VLOOKUP($D3125,{"29 - Psychiatrie (Erwachsene)",1;"30 - Kinder- und Jugendpsychiatrie",1;"297 - stationsäquivalente Behandlung in der Erwachsenenpsychiatrie (29)",1;"307 - stationsäquivalente Behandlung in der Kinder- und Jugendpsychiatrie (30)",1;"31 - Psychosomatik",1;"",0;0,0},2,0)</f>
        <v>0</v>
      </c>
      <c r="T3125" s="8">
        <f t="shared" si="439"/>
        <v>0</v>
      </c>
      <c r="U3125" s="8">
        <f t="shared" si="432"/>
        <v>0</v>
      </c>
      <c r="V3125" s="8">
        <f t="shared" si="434"/>
        <v>0</v>
      </c>
      <c r="W3125" s="8">
        <f t="shared" si="435"/>
        <v>0</v>
      </c>
      <c r="X3125" s="8">
        <f t="shared" si="436"/>
        <v>0</v>
      </c>
      <c r="Y3125" s="8" t="str">
        <f t="shared" si="437"/>
        <v/>
      </c>
      <c r="Z3125" s="8" t="str">
        <f>VLOOKUP($D3125,{"29 - Psychiatrie (Erwachsene)","BGI";"297 - stationsäquivalente Behandlung in der Erwachsenenpsychiatrie (29)","BGI";"30 - Kinder- und Jugendpsychiatrie","BGII";"307 - stationsäquivalente Behandlung in der Kinder- und Jugendpsychiatrie (30)","BGII";"31 - Psychosomatik","BGI";"","LEER";0,"Leer"},2,0)</f>
        <v>LEER</v>
      </c>
      <c r="AA3125" s="8" t="str">
        <f t="shared" si="438"/>
        <v>Stationen</v>
      </c>
    </row>
    <row r="3126" spans="2:27" ht="15" customHeight="1" x14ac:dyDescent="0.25">
      <c r="B3126" s="76" t="str">
        <f t="shared" si="431"/>
        <v>!!!</v>
      </c>
      <c r="C3126" s="310" t="str">
        <f>IF(LEN($E3126)&gt;0,VLOOKUP(TEXT($E3126,0),'Angaben Stationen'!$E$14:$V$215,17,0),"")</f>
        <v/>
      </c>
      <c r="D3126" s="254" t="str">
        <f>IF(LEN($E3126)&gt;0,VLOOKUP(TEXT($E3126,0),'Angaben Stationen'!$E$14:$V$215,18,0),"")</f>
        <v/>
      </c>
      <c r="E3126" s="344"/>
      <c r="F3126" s="256"/>
      <c r="G3126" s="256"/>
      <c r="H3126" s="307"/>
      <c r="I3126" s="183"/>
      <c r="R3126" s="8">
        <f t="shared" si="433"/>
        <v>0</v>
      </c>
      <c r="S3126" s="8">
        <f>VLOOKUP($D3126,{"29 - Psychiatrie (Erwachsene)",1;"30 - Kinder- und Jugendpsychiatrie",1;"297 - stationsäquivalente Behandlung in der Erwachsenenpsychiatrie (29)",1;"307 - stationsäquivalente Behandlung in der Kinder- und Jugendpsychiatrie (30)",1;"31 - Psychosomatik",1;"",0;0,0},2,0)</f>
        <v>0</v>
      </c>
      <c r="T3126" s="8">
        <f t="shared" si="439"/>
        <v>0</v>
      </c>
      <c r="U3126" s="8">
        <f t="shared" si="432"/>
        <v>0</v>
      </c>
      <c r="V3126" s="8">
        <f t="shared" si="434"/>
        <v>0</v>
      </c>
      <c r="W3126" s="8">
        <f t="shared" si="435"/>
        <v>0</v>
      </c>
      <c r="X3126" s="8">
        <f t="shared" si="436"/>
        <v>0</v>
      </c>
      <c r="Y3126" s="8" t="str">
        <f t="shared" si="437"/>
        <v/>
      </c>
      <c r="Z3126" s="8" t="str">
        <f>VLOOKUP($D3126,{"29 - Psychiatrie (Erwachsene)","BGI";"297 - stationsäquivalente Behandlung in der Erwachsenenpsychiatrie (29)","BGI";"30 - Kinder- und Jugendpsychiatrie","BGII";"307 - stationsäquivalente Behandlung in der Kinder- und Jugendpsychiatrie (30)","BGII";"31 - Psychosomatik","BGI";"","LEER";0,"Leer"},2,0)</f>
        <v>LEER</v>
      </c>
      <c r="AA3126" s="8" t="str">
        <f t="shared" si="438"/>
        <v>Stationen</v>
      </c>
    </row>
    <row r="3127" spans="2:27" ht="15" customHeight="1" x14ac:dyDescent="0.25">
      <c r="B3127" s="76" t="str">
        <f t="shared" si="431"/>
        <v>!!!</v>
      </c>
      <c r="C3127" s="310" t="str">
        <f>IF(LEN($E3127)&gt;0,VLOOKUP(TEXT($E3127,0),'Angaben Stationen'!$E$14:$V$215,17,0),"")</f>
        <v/>
      </c>
      <c r="D3127" s="254" t="str">
        <f>IF(LEN($E3127)&gt;0,VLOOKUP(TEXT($E3127,0),'Angaben Stationen'!$E$14:$V$215,18,0),"")</f>
        <v/>
      </c>
      <c r="E3127" s="344"/>
      <c r="F3127" s="256"/>
      <c r="G3127" s="256"/>
      <c r="H3127" s="307"/>
      <c r="I3127" s="183"/>
      <c r="R3127" s="8">
        <f t="shared" si="433"/>
        <v>0</v>
      </c>
      <c r="S3127" s="8">
        <f>VLOOKUP($D3127,{"29 - Psychiatrie (Erwachsene)",1;"30 - Kinder- und Jugendpsychiatrie",1;"297 - stationsäquivalente Behandlung in der Erwachsenenpsychiatrie (29)",1;"307 - stationsäquivalente Behandlung in der Kinder- und Jugendpsychiatrie (30)",1;"31 - Psychosomatik",1;"",0;0,0},2,0)</f>
        <v>0</v>
      </c>
      <c r="T3127" s="8">
        <f t="shared" si="439"/>
        <v>0</v>
      </c>
      <c r="U3127" s="8">
        <f t="shared" si="432"/>
        <v>0</v>
      </c>
      <c r="V3127" s="8">
        <f t="shared" si="434"/>
        <v>0</v>
      </c>
      <c r="W3127" s="8">
        <f t="shared" si="435"/>
        <v>0</v>
      </c>
      <c r="X3127" s="8">
        <f t="shared" si="436"/>
        <v>0</v>
      </c>
      <c r="Y3127" s="8" t="str">
        <f t="shared" si="437"/>
        <v/>
      </c>
      <c r="Z3127" s="8" t="str">
        <f>VLOOKUP($D3127,{"29 - Psychiatrie (Erwachsene)","BGI";"297 - stationsäquivalente Behandlung in der Erwachsenenpsychiatrie (29)","BGI";"30 - Kinder- und Jugendpsychiatrie","BGII";"307 - stationsäquivalente Behandlung in der Kinder- und Jugendpsychiatrie (30)","BGII";"31 - Psychosomatik","BGI";"","LEER";0,"Leer"},2,0)</f>
        <v>LEER</v>
      </c>
      <c r="AA3127" s="8" t="str">
        <f t="shared" si="438"/>
        <v>Stationen</v>
      </c>
    </row>
    <row r="3128" spans="2:27" ht="15" customHeight="1" x14ac:dyDescent="0.25">
      <c r="B3128" s="76" t="str">
        <f t="shared" si="431"/>
        <v>!!!</v>
      </c>
      <c r="C3128" s="310" t="str">
        <f>IF(LEN($E3128)&gt;0,VLOOKUP(TEXT($E3128,0),'Angaben Stationen'!$E$14:$V$215,17,0),"")</f>
        <v/>
      </c>
      <c r="D3128" s="254" t="str">
        <f>IF(LEN($E3128)&gt;0,VLOOKUP(TEXT($E3128,0),'Angaben Stationen'!$E$14:$V$215,18,0),"")</f>
        <v/>
      </c>
      <c r="E3128" s="344"/>
      <c r="F3128" s="256"/>
      <c r="G3128" s="256"/>
      <c r="H3128" s="307"/>
      <c r="I3128" s="183"/>
      <c r="R3128" s="8">
        <f t="shared" si="433"/>
        <v>0</v>
      </c>
      <c r="S3128" s="8">
        <f>VLOOKUP($D3128,{"29 - Psychiatrie (Erwachsene)",1;"30 - Kinder- und Jugendpsychiatrie",1;"297 - stationsäquivalente Behandlung in der Erwachsenenpsychiatrie (29)",1;"307 - stationsäquivalente Behandlung in der Kinder- und Jugendpsychiatrie (30)",1;"31 - Psychosomatik",1;"",0;0,0},2,0)</f>
        <v>0</v>
      </c>
      <c r="T3128" s="8">
        <f t="shared" si="439"/>
        <v>0</v>
      </c>
      <c r="U3128" s="8">
        <f t="shared" si="432"/>
        <v>0</v>
      </c>
      <c r="V3128" s="8">
        <f t="shared" si="434"/>
        <v>0</v>
      </c>
      <c r="W3128" s="8">
        <f t="shared" si="435"/>
        <v>0</v>
      </c>
      <c r="X3128" s="8">
        <f t="shared" si="436"/>
        <v>0</v>
      </c>
      <c r="Y3128" s="8" t="str">
        <f t="shared" si="437"/>
        <v/>
      </c>
      <c r="Z3128" s="8" t="str">
        <f>VLOOKUP($D3128,{"29 - Psychiatrie (Erwachsene)","BGI";"297 - stationsäquivalente Behandlung in der Erwachsenenpsychiatrie (29)","BGI";"30 - Kinder- und Jugendpsychiatrie","BGII";"307 - stationsäquivalente Behandlung in der Kinder- und Jugendpsychiatrie (30)","BGII";"31 - Psychosomatik","BGI";"","LEER";0,"Leer"},2,0)</f>
        <v>LEER</v>
      </c>
      <c r="AA3128" s="8" t="str">
        <f t="shared" si="438"/>
        <v>Stationen</v>
      </c>
    </row>
    <row r="3129" spans="2:27" ht="15" customHeight="1" x14ac:dyDescent="0.25">
      <c r="B3129" s="76" t="str">
        <f t="shared" si="431"/>
        <v>!!!</v>
      </c>
      <c r="C3129" s="310" t="str">
        <f>IF(LEN($E3129)&gt;0,VLOOKUP(TEXT($E3129,0),'Angaben Stationen'!$E$14:$V$215,17,0),"")</f>
        <v/>
      </c>
      <c r="D3129" s="254" t="str">
        <f>IF(LEN($E3129)&gt;0,VLOOKUP(TEXT($E3129,0),'Angaben Stationen'!$E$14:$V$215,18,0),"")</f>
        <v/>
      </c>
      <c r="E3129" s="344"/>
      <c r="F3129" s="256"/>
      <c r="G3129" s="256"/>
      <c r="H3129" s="307"/>
      <c r="I3129" s="183"/>
      <c r="R3129" s="8">
        <f t="shared" si="433"/>
        <v>0</v>
      </c>
      <c r="S3129" s="8">
        <f>VLOOKUP($D3129,{"29 - Psychiatrie (Erwachsene)",1;"30 - Kinder- und Jugendpsychiatrie",1;"297 - stationsäquivalente Behandlung in der Erwachsenenpsychiatrie (29)",1;"307 - stationsäquivalente Behandlung in der Kinder- und Jugendpsychiatrie (30)",1;"31 - Psychosomatik",1;"",0;0,0},2,0)</f>
        <v>0</v>
      </c>
      <c r="T3129" s="8">
        <f t="shared" si="439"/>
        <v>0</v>
      </c>
      <c r="U3129" s="8">
        <f t="shared" si="432"/>
        <v>0</v>
      </c>
      <c r="V3129" s="8">
        <f t="shared" si="434"/>
        <v>0</v>
      </c>
      <c r="W3129" s="8">
        <f t="shared" si="435"/>
        <v>0</v>
      </c>
      <c r="X3129" s="8">
        <f t="shared" si="436"/>
        <v>0</v>
      </c>
      <c r="Y3129" s="8" t="str">
        <f t="shared" si="437"/>
        <v/>
      </c>
      <c r="Z3129" s="8" t="str">
        <f>VLOOKUP($D3129,{"29 - Psychiatrie (Erwachsene)","BGI";"297 - stationsäquivalente Behandlung in der Erwachsenenpsychiatrie (29)","BGI";"30 - Kinder- und Jugendpsychiatrie","BGII";"307 - stationsäquivalente Behandlung in der Kinder- und Jugendpsychiatrie (30)","BGII";"31 - Psychosomatik","BGI";"","LEER";0,"Leer"},2,0)</f>
        <v>LEER</v>
      </c>
      <c r="AA3129" s="8" t="str">
        <f t="shared" si="438"/>
        <v>Stationen</v>
      </c>
    </row>
    <row r="3130" spans="2:27" ht="15" customHeight="1" x14ac:dyDescent="0.25">
      <c r="B3130" s="76" t="str">
        <f t="shared" si="431"/>
        <v>!!!</v>
      </c>
      <c r="C3130" s="310" t="str">
        <f>IF(LEN($E3130)&gt;0,VLOOKUP(TEXT($E3130,0),'Angaben Stationen'!$E$14:$V$215,17,0),"")</f>
        <v/>
      </c>
      <c r="D3130" s="254" t="str">
        <f>IF(LEN($E3130)&gt;0,VLOOKUP(TEXT($E3130,0),'Angaben Stationen'!$E$14:$V$215,18,0),"")</f>
        <v/>
      </c>
      <c r="E3130" s="344"/>
      <c r="F3130" s="256"/>
      <c r="G3130" s="256"/>
      <c r="H3130" s="307"/>
      <c r="I3130" s="183"/>
      <c r="R3130" s="8">
        <f t="shared" si="433"/>
        <v>0</v>
      </c>
      <c r="S3130" s="8">
        <f>VLOOKUP($D3130,{"29 - Psychiatrie (Erwachsene)",1;"30 - Kinder- und Jugendpsychiatrie",1;"297 - stationsäquivalente Behandlung in der Erwachsenenpsychiatrie (29)",1;"307 - stationsäquivalente Behandlung in der Kinder- und Jugendpsychiatrie (30)",1;"31 - Psychosomatik",1;"",0;0,0},2,0)</f>
        <v>0</v>
      </c>
      <c r="T3130" s="8">
        <f t="shared" si="439"/>
        <v>0</v>
      </c>
      <c r="U3130" s="8">
        <f t="shared" si="432"/>
        <v>0</v>
      </c>
      <c r="V3130" s="8">
        <f t="shared" si="434"/>
        <v>0</v>
      </c>
      <c r="W3130" s="8">
        <f t="shared" si="435"/>
        <v>0</v>
      </c>
      <c r="X3130" s="8">
        <f t="shared" si="436"/>
        <v>0</v>
      </c>
      <c r="Y3130" s="8" t="str">
        <f t="shared" si="437"/>
        <v/>
      </c>
      <c r="Z3130" s="8" t="str">
        <f>VLOOKUP($D3130,{"29 - Psychiatrie (Erwachsene)","BGI";"297 - stationsäquivalente Behandlung in der Erwachsenenpsychiatrie (29)","BGI";"30 - Kinder- und Jugendpsychiatrie","BGII";"307 - stationsäquivalente Behandlung in der Kinder- und Jugendpsychiatrie (30)","BGII";"31 - Psychosomatik","BGI";"","LEER";0,"Leer"},2,0)</f>
        <v>LEER</v>
      </c>
      <c r="AA3130" s="8" t="str">
        <f t="shared" si="438"/>
        <v>Stationen</v>
      </c>
    </row>
    <row r="3131" spans="2:27" ht="15" customHeight="1" x14ac:dyDescent="0.25">
      <c r="B3131" s="76" t="str">
        <f t="shared" si="431"/>
        <v>!!!</v>
      </c>
      <c r="C3131" s="310" t="str">
        <f>IF(LEN($E3131)&gt;0,VLOOKUP(TEXT($E3131,0),'Angaben Stationen'!$E$14:$V$215,17,0),"")</f>
        <v/>
      </c>
      <c r="D3131" s="254" t="str">
        <f>IF(LEN($E3131)&gt;0,VLOOKUP(TEXT($E3131,0),'Angaben Stationen'!$E$14:$V$215,18,0),"")</f>
        <v/>
      </c>
      <c r="E3131" s="344"/>
      <c r="F3131" s="256"/>
      <c r="G3131" s="256"/>
      <c r="H3131" s="307"/>
      <c r="I3131" s="183"/>
      <c r="R3131" s="8">
        <f t="shared" si="433"/>
        <v>0</v>
      </c>
      <c r="S3131" s="8">
        <f>VLOOKUP($D3131,{"29 - Psychiatrie (Erwachsene)",1;"30 - Kinder- und Jugendpsychiatrie",1;"297 - stationsäquivalente Behandlung in der Erwachsenenpsychiatrie (29)",1;"307 - stationsäquivalente Behandlung in der Kinder- und Jugendpsychiatrie (30)",1;"31 - Psychosomatik",1;"",0;0,0},2,0)</f>
        <v>0</v>
      </c>
      <c r="T3131" s="8">
        <f t="shared" si="439"/>
        <v>0</v>
      </c>
      <c r="U3131" s="8">
        <f t="shared" si="432"/>
        <v>0</v>
      </c>
      <c r="V3131" s="8">
        <f t="shared" si="434"/>
        <v>0</v>
      </c>
      <c r="W3131" s="8">
        <f t="shared" si="435"/>
        <v>0</v>
      </c>
      <c r="X3131" s="8">
        <f t="shared" si="436"/>
        <v>0</v>
      </c>
      <c r="Y3131" s="8" t="str">
        <f t="shared" si="437"/>
        <v/>
      </c>
      <c r="Z3131" s="8" t="str">
        <f>VLOOKUP($D3131,{"29 - Psychiatrie (Erwachsene)","BGI";"297 - stationsäquivalente Behandlung in der Erwachsenenpsychiatrie (29)","BGI";"30 - Kinder- und Jugendpsychiatrie","BGII";"307 - stationsäquivalente Behandlung in der Kinder- und Jugendpsychiatrie (30)","BGII";"31 - Psychosomatik","BGI";"","LEER";0,"Leer"},2,0)</f>
        <v>LEER</v>
      </c>
      <c r="AA3131" s="8" t="str">
        <f t="shared" si="438"/>
        <v>Stationen</v>
      </c>
    </row>
    <row r="3132" spans="2:27" ht="15" customHeight="1" x14ac:dyDescent="0.25">
      <c r="B3132" s="76" t="str">
        <f t="shared" si="431"/>
        <v>!!!</v>
      </c>
      <c r="C3132" s="310" t="str">
        <f>IF(LEN($E3132)&gt;0,VLOOKUP(TEXT($E3132,0),'Angaben Stationen'!$E$14:$V$215,17,0),"")</f>
        <v/>
      </c>
      <c r="D3132" s="254" t="str">
        <f>IF(LEN($E3132)&gt;0,VLOOKUP(TEXT($E3132,0),'Angaben Stationen'!$E$14:$V$215,18,0),"")</f>
        <v/>
      </c>
      <c r="E3132" s="344"/>
      <c r="F3132" s="256"/>
      <c r="G3132" s="256"/>
      <c r="H3132" s="307"/>
      <c r="I3132" s="183"/>
      <c r="R3132" s="8">
        <f t="shared" si="433"/>
        <v>0</v>
      </c>
      <c r="S3132" s="8">
        <f>VLOOKUP($D3132,{"29 - Psychiatrie (Erwachsene)",1;"30 - Kinder- und Jugendpsychiatrie",1;"297 - stationsäquivalente Behandlung in der Erwachsenenpsychiatrie (29)",1;"307 - stationsäquivalente Behandlung in der Kinder- und Jugendpsychiatrie (30)",1;"31 - Psychosomatik",1;"",0;0,0},2,0)</f>
        <v>0</v>
      </c>
      <c r="T3132" s="8">
        <f t="shared" si="439"/>
        <v>0</v>
      </c>
      <c r="U3132" s="8">
        <f t="shared" si="432"/>
        <v>0</v>
      </c>
      <c r="V3132" s="8">
        <f t="shared" si="434"/>
        <v>0</v>
      </c>
      <c r="W3132" s="8">
        <f t="shared" si="435"/>
        <v>0</v>
      </c>
      <c r="X3132" s="8">
        <f t="shared" si="436"/>
        <v>0</v>
      </c>
      <c r="Y3132" s="8" t="str">
        <f t="shared" si="437"/>
        <v/>
      </c>
      <c r="Z3132" s="8" t="str">
        <f>VLOOKUP($D3132,{"29 - Psychiatrie (Erwachsene)","BGI";"297 - stationsäquivalente Behandlung in der Erwachsenenpsychiatrie (29)","BGI";"30 - Kinder- und Jugendpsychiatrie","BGII";"307 - stationsäquivalente Behandlung in der Kinder- und Jugendpsychiatrie (30)","BGII";"31 - Psychosomatik","BGI";"","LEER";0,"Leer"},2,0)</f>
        <v>LEER</v>
      </c>
      <c r="AA3132" s="8" t="str">
        <f t="shared" si="438"/>
        <v>Stationen</v>
      </c>
    </row>
    <row r="3133" spans="2:27" ht="15" customHeight="1" x14ac:dyDescent="0.25">
      <c r="B3133" s="76" t="str">
        <f t="shared" ref="B3133:B3196" si="440">IF(SUM(S3133:X3133)&lt;6,"!!!","")</f>
        <v>!!!</v>
      </c>
      <c r="C3133" s="310" t="str">
        <f>IF(LEN($E3133)&gt;0,VLOOKUP(TEXT($E3133,0),'Angaben Stationen'!$E$14:$V$215,17,0),"")</f>
        <v/>
      </c>
      <c r="D3133" s="254" t="str">
        <f>IF(LEN($E3133)&gt;0,VLOOKUP(TEXT($E3133,0),'Angaben Stationen'!$E$14:$V$215,18,0),"")</f>
        <v/>
      </c>
      <c r="E3133" s="344"/>
      <c r="F3133" s="256"/>
      <c r="G3133" s="256"/>
      <c r="H3133" s="307"/>
      <c r="I3133" s="183"/>
      <c r="R3133" s="8">
        <f t="shared" si="433"/>
        <v>0</v>
      </c>
      <c r="S3133" s="8">
        <f>VLOOKUP($D3133,{"29 - Psychiatrie (Erwachsene)",1;"30 - Kinder- und Jugendpsychiatrie",1;"297 - stationsäquivalente Behandlung in der Erwachsenenpsychiatrie (29)",1;"307 - stationsäquivalente Behandlung in der Kinder- und Jugendpsychiatrie (30)",1;"31 - Psychosomatik",1;"",0;0,0},2,0)</f>
        <v>0</v>
      </c>
      <c r="T3133" s="8">
        <f t="shared" si="439"/>
        <v>0</v>
      </c>
      <c r="U3133" s="8">
        <f t="shared" ref="U3133:U3196" si="441">IF($E3133&lt;&gt;0,1,0)</f>
        <v>0</v>
      </c>
      <c r="V3133" s="8">
        <f t="shared" si="434"/>
        <v>0</v>
      </c>
      <c r="W3133" s="8">
        <f t="shared" si="435"/>
        <v>0</v>
      </c>
      <c r="X3133" s="8">
        <f t="shared" si="436"/>
        <v>0</v>
      </c>
      <c r="Y3133" s="8" t="str">
        <f t="shared" si="437"/>
        <v/>
      </c>
      <c r="Z3133" s="8" t="str">
        <f>VLOOKUP($D3133,{"29 - Psychiatrie (Erwachsene)","BGI";"297 - stationsäquivalente Behandlung in der Erwachsenenpsychiatrie (29)","BGI";"30 - Kinder- und Jugendpsychiatrie","BGII";"307 - stationsäquivalente Behandlung in der Kinder- und Jugendpsychiatrie (30)","BGII";"31 - Psychosomatik","BGI";"","LEER";0,"Leer"},2,0)</f>
        <v>LEER</v>
      </c>
      <c r="AA3133" s="8" t="str">
        <f t="shared" si="438"/>
        <v>Stationen</v>
      </c>
    </row>
    <row r="3134" spans="2:27" ht="15" customHeight="1" x14ac:dyDescent="0.25">
      <c r="B3134" s="76" t="str">
        <f t="shared" si="440"/>
        <v>!!!</v>
      </c>
      <c r="C3134" s="310" t="str">
        <f>IF(LEN($E3134)&gt;0,VLOOKUP(TEXT($E3134,0),'Angaben Stationen'!$E$14:$V$215,17,0),"")</f>
        <v/>
      </c>
      <c r="D3134" s="254" t="str">
        <f>IF(LEN($E3134)&gt;0,VLOOKUP(TEXT($E3134,0),'Angaben Stationen'!$E$14:$V$215,18,0),"")</f>
        <v/>
      </c>
      <c r="E3134" s="344"/>
      <c r="F3134" s="256"/>
      <c r="G3134" s="256"/>
      <c r="H3134" s="307"/>
      <c r="I3134" s="183"/>
      <c r="R3134" s="8">
        <f t="shared" si="433"/>
        <v>0</v>
      </c>
      <c r="S3134" s="8">
        <f>VLOOKUP($D3134,{"29 - Psychiatrie (Erwachsene)",1;"30 - Kinder- und Jugendpsychiatrie",1;"297 - stationsäquivalente Behandlung in der Erwachsenenpsychiatrie (29)",1;"307 - stationsäquivalente Behandlung in der Kinder- und Jugendpsychiatrie (30)",1;"31 - Psychosomatik",1;"",0;0,0},2,0)</f>
        <v>0</v>
      </c>
      <c r="T3134" s="8">
        <f t="shared" si="439"/>
        <v>0</v>
      </c>
      <c r="U3134" s="8">
        <f t="shared" si="441"/>
        <v>0</v>
      </c>
      <c r="V3134" s="8">
        <f t="shared" si="434"/>
        <v>0</v>
      </c>
      <c r="W3134" s="8">
        <f t="shared" si="435"/>
        <v>0</v>
      </c>
      <c r="X3134" s="8">
        <f t="shared" si="436"/>
        <v>0</v>
      </c>
      <c r="Y3134" s="8" t="str">
        <f t="shared" si="437"/>
        <v/>
      </c>
      <c r="Z3134" s="8" t="str">
        <f>VLOOKUP($D3134,{"29 - Psychiatrie (Erwachsene)","BGI";"297 - stationsäquivalente Behandlung in der Erwachsenenpsychiatrie (29)","BGI";"30 - Kinder- und Jugendpsychiatrie","BGII";"307 - stationsäquivalente Behandlung in der Kinder- und Jugendpsychiatrie (30)","BGII";"31 - Psychosomatik","BGI";"","LEER";0,"Leer"},2,0)</f>
        <v>LEER</v>
      </c>
      <c r="AA3134" s="8" t="str">
        <f t="shared" si="438"/>
        <v>Stationen</v>
      </c>
    </row>
    <row r="3135" spans="2:27" ht="15" customHeight="1" x14ac:dyDescent="0.25">
      <c r="B3135" s="76" t="str">
        <f t="shared" si="440"/>
        <v>!!!</v>
      </c>
      <c r="C3135" s="310" t="str">
        <f>IF(LEN($E3135)&gt;0,VLOOKUP(TEXT($E3135,0),'Angaben Stationen'!$E$14:$V$215,17,0),"")</f>
        <v/>
      </c>
      <c r="D3135" s="254" t="str">
        <f>IF(LEN($E3135)&gt;0,VLOOKUP(TEXT($E3135,0),'Angaben Stationen'!$E$14:$V$215,18,0),"")</f>
        <v/>
      </c>
      <c r="E3135" s="344"/>
      <c r="F3135" s="256"/>
      <c r="G3135" s="256"/>
      <c r="H3135" s="307"/>
      <c r="I3135" s="183"/>
      <c r="R3135" s="8">
        <f t="shared" si="433"/>
        <v>0</v>
      </c>
      <c r="S3135" s="8">
        <f>VLOOKUP($D3135,{"29 - Psychiatrie (Erwachsene)",1;"30 - Kinder- und Jugendpsychiatrie",1;"297 - stationsäquivalente Behandlung in der Erwachsenenpsychiatrie (29)",1;"307 - stationsäquivalente Behandlung in der Kinder- und Jugendpsychiatrie (30)",1;"31 - Psychosomatik",1;"",0;0,0},2,0)</f>
        <v>0</v>
      </c>
      <c r="T3135" s="8">
        <f t="shared" si="439"/>
        <v>0</v>
      </c>
      <c r="U3135" s="8">
        <f t="shared" si="441"/>
        <v>0</v>
      </c>
      <c r="V3135" s="8">
        <f t="shared" si="434"/>
        <v>0</v>
      </c>
      <c r="W3135" s="8">
        <f t="shared" si="435"/>
        <v>0</v>
      </c>
      <c r="X3135" s="8">
        <f t="shared" si="436"/>
        <v>0</v>
      </c>
      <c r="Y3135" s="8" t="str">
        <f t="shared" si="437"/>
        <v/>
      </c>
      <c r="Z3135" s="8" t="str">
        <f>VLOOKUP($D3135,{"29 - Psychiatrie (Erwachsene)","BGI";"297 - stationsäquivalente Behandlung in der Erwachsenenpsychiatrie (29)","BGI";"30 - Kinder- und Jugendpsychiatrie","BGII";"307 - stationsäquivalente Behandlung in der Kinder- und Jugendpsychiatrie (30)","BGII";"31 - Psychosomatik","BGI";"","LEER";0,"Leer"},2,0)</f>
        <v>LEER</v>
      </c>
      <c r="AA3135" s="8" t="str">
        <f t="shared" si="438"/>
        <v>Stationen</v>
      </c>
    </row>
    <row r="3136" spans="2:27" ht="15" customHeight="1" x14ac:dyDescent="0.25">
      <c r="B3136" s="76" t="str">
        <f t="shared" si="440"/>
        <v>!!!</v>
      </c>
      <c r="C3136" s="310" t="str">
        <f>IF(LEN($E3136)&gt;0,VLOOKUP(TEXT($E3136,0),'Angaben Stationen'!$E$14:$V$215,17,0),"")</f>
        <v/>
      </c>
      <c r="D3136" s="254" t="str">
        <f>IF(LEN($E3136)&gt;0,VLOOKUP(TEXT($E3136,0),'Angaben Stationen'!$E$14:$V$215,18,0),"")</f>
        <v/>
      </c>
      <c r="E3136" s="344"/>
      <c r="F3136" s="256"/>
      <c r="G3136" s="256"/>
      <c r="H3136" s="307"/>
      <c r="I3136" s="183"/>
      <c r="R3136" s="8">
        <f t="shared" si="433"/>
        <v>0</v>
      </c>
      <c r="S3136" s="8">
        <f>VLOOKUP($D3136,{"29 - Psychiatrie (Erwachsene)",1;"30 - Kinder- und Jugendpsychiatrie",1;"297 - stationsäquivalente Behandlung in der Erwachsenenpsychiatrie (29)",1;"307 - stationsäquivalente Behandlung in der Kinder- und Jugendpsychiatrie (30)",1;"31 - Psychosomatik",1;"",0;0,0},2,0)</f>
        <v>0</v>
      </c>
      <c r="T3136" s="8">
        <f t="shared" si="439"/>
        <v>0</v>
      </c>
      <c r="U3136" s="8">
        <f t="shared" si="441"/>
        <v>0</v>
      </c>
      <c r="V3136" s="8">
        <f t="shared" si="434"/>
        <v>0</v>
      </c>
      <c r="W3136" s="8">
        <f t="shared" si="435"/>
        <v>0</v>
      </c>
      <c r="X3136" s="8">
        <f t="shared" si="436"/>
        <v>0</v>
      </c>
      <c r="Y3136" s="8" t="str">
        <f t="shared" si="437"/>
        <v/>
      </c>
      <c r="Z3136" s="8" t="str">
        <f>VLOOKUP($D3136,{"29 - Psychiatrie (Erwachsene)","BGI";"297 - stationsäquivalente Behandlung in der Erwachsenenpsychiatrie (29)","BGI";"30 - Kinder- und Jugendpsychiatrie","BGII";"307 - stationsäquivalente Behandlung in der Kinder- und Jugendpsychiatrie (30)","BGII";"31 - Psychosomatik","BGI";"","LEER";0,"Leer"},2,0)</f>
        <v>LEER</v>
      </c>
      <c r="AA3136" s="8" t="str">
        <f t="shared" si="438"/>
        <v>Stationen</v>
      </c>
    </row>
    <row r="3137" spans="2:27" ht="15" customHeight="1" x14ac:dyDescent="0.25">
      <c r="B3137" s="76" t="str">
        <f t="shared" si="440"/>
        <v>!!!</v>
      </c>
      <c r="C3137" s="310" t="str">
        <f>IF(LEN($E3137)&gt;0,VLOOKUP(TEXT($E3137,0),'Angaben Stationen'!$E$14:$V$215,17,0),"")</f>
        <v/>
      </c>
      <c r="D3137" s="254" t="str">
        <f>IF(LEN($E3137)&gt;0,VLOOKUP(TEXT($E3137,0),'Angaben Stationen'!$E$14:$V$215,18,0),"")</f>
        <v/>
      </c>
      <c r="E3137" s="344"/>
      <c r="F3137" s="256"/>
      <c r="G3137" s="256"/>
      <c r="H3137" s="307"/>
      <c r="I3137" s="183"/>
      <c r="R3137" s="8">
        <f t="shared" si="433"/>
        <v>0</v>
      </c>
      <c r="S3137" s="8">
        <f>VLOOKUP($D3137,{"29 - Psychiatrie (Erwachsene)",1;"30 - Kinder- und Jugendpsychiatrie",1;"297 - stationsäquivalente Behandlung in der Erwachsenenpsychiatrie (29)",1;"307 - stationsäquivalente Behandlung in der Kinder- und Jugendpsychiatrie (30)",1;"31 - Psychosomatik",1;"",0;0,0},2,0)</f>
        <v>0</v>
      </c>
      <c r="T3137" s="8">
        <f t="shared" si="439"/>
        <v>0</v>
      </c>
      <c r="U3137" s="8">
        <f t="shared" si="441"/>
        <v>0</v>
      </c>
      <c r="V3137" s="8">
        <f t="shared" si="434"/>
        <v>0</v>
      </c>
      <c r="W3137" s="8">
        <f t="shared" si="435"/>
        <v>0</v>
      </c>
      <c r="X3137" s="8">
        <f t="shared" si="436"/>
        <v>0</v>
      </c>
      <c r="Y3137" s="8" t="str">
        <f t="shared" si="437"/>
        <v/>
      </c>
      <c r="Z3137" s="8" t="str">
        <f>VLOOKUP($D3137,{"29 - Psychiatrie (Erwachsene)","BGI";"297 - stationsäquivalente Behandlung in der Erwachsenenpsychiatrie (29)","BGI";"30 - Kinder- und Jugendpsychiatrie","BGII";"307 - stationsäquivalente Behandlung in der Kinder- und Jugendpsychiatrie (30)","BGII";"31 - Psychosomatik","BGI";"","LEER";0,"Leer"},2,0)</f>
        <v>LEER</v>
      </c>
      <c r="AA3137" s="8" t="str">
        <f t="shared" si="438"/>
        <v>Stationen</v>
      </c>
    </row>
    <row r="3138" spans="2:27" ht="15" customHeight="1" x14ac:dyDescent="0.25">
      <c r="B3138" s="76" t="str">
        <f t="shared" si="440"/>
        <v>!!!</v>
      </c>
      <c r="C3138" s="310" t="str">
        <f>IF(LEN($E3138)&gt;0,VLOOKUP(TEXT($E3138,0),'Angaben Stationen'!$E$14:$V$215,17,0),"")</f>
        <v/>
      </c>
      <c r="D3138" s="254" t="str">
        <f>IF(LEN($E3138)&gt;0,VLOOKUP(TEXT($E3138,0),'Angaben Stationen'!$E$14:$V$215,18,0),"")</f>
        <v/>
      </c>
      <c r="E3138" s="344"/>
      <c r="F3138" s="256"/>
      <c r="G3138" s="256"/>
      <c r="H3138" s="307"/>
      <c r="I3138" s="183"/>
      <c r="R3138" s="8">
        <f t="shared" si="433"/>
        <v>0</v>
      </c>
      <c r="S3138" s="8">
        <f>VLOOKUP($D3138,{"29 - Psychiatrie (Erwachsene)",1;"30 - Kinder- und Jugendpsychiatrie",1;"297 - stationsäquivalente Behandlung in der Erwachsenenpsychiatrie (29)",1;"307 - stationsäquivalente Behandlung in der Kinder- und Jugendpsychiatrie (30)",1;"31 - Psychosomatik",1;"",0;0,0},2,0)</f>
        <v>0</v>
      </c>
      <c r="T3138" s="8">
        <f t="shared" si="439"/>
        <v>0</v>
      </c>
      <c r="U3138" s="8">
        <f t="shared" si="441"/>
        <v>0</v>
      </c>
      <c r="V3138" s="8">
        <f t="shared" si="434"/>
        <v>0</v>
      </c>
      <c r="W3138" s="8">
        <f t="shared" si="435"/>
        <v>0</v>
      </c>
      <c r="X3138" s="8">
        <f t="shared" si="436"/>
        <v>0</v>
      </c>
      <c r="Y3138" s="8" t="str">
        <f t="shared" si="437"/>
        <v/>
      </c>
      <c r="Z3138" s="8" t="str">
        <f>VLOOKUP($D3138,{"29 - Psychiatrie (Erwachsene)","BGI";"297 - stationsäquivalente Behandlung in der Erwachsenenpsychiatrie (29)","BGI";"30 - Kinder- und Jugendpsychiatrie","BGII";"307 - stationsäquivalente Behandlung in der Kinder- und Jugendpsychiatrie (30)","BGII";"31 - Psychosomatik","BGI";"","LEER";0,"Leer"},2,0)</f>
        <v>LEER</v>
      </c>
      <c r="AA3138" s="8" t="str">
        <f t="shared" si="438"/>
        <v>Stationen</v>
      </c>
    </row>
    <row r="3139" spans="2:27" ht="15" customHeight="1" x14ac:dyDescent="0.25">
      <c r="B3139" s="76" t="str">
        <f t="shared" si="440"/>
        <v>!!!</v>
      </c>
      <c r="C3139" s="310" t="str">
        <f>IF(LEN($E3139)&gt;0,VLOOKUP(TEXT($E3139,0),'Angaben Stationen'!$E$14:$V$215,17,0),"")</f>
        <v/>
      </c>
      <c r="D3139" s="254" t="str">
        <f>IF(LEN($E3139)&gt;0,VLOOKUP(TEXT($E3139,0),'Angaben Stationen'!$E$14:$V$215,18,0),"")</f>
        <v/>
      </c>
      <c r="E3139" s="344"/>
      <c r="F3139" s="256"/>
      <c r="G3139" s="256"/>
      <c r="H3139" s="307"/>
      <c r="I3139" s="183"/>
      <c r="R3139" s="8">
        <f t="shared" si="433"/>
        <v>0</v>
      </c>
      <c r="S3139" s="8">
        <f>VLOOKUP($D3139,{"29 - Psychiatrie (Erwachsene)",1;"30 - Kinder- und Jugendpsychiatrie",1;"297 - stationsäquivalente Behandlung in der Erwachsenenpsychiatrie (29)",1;"307 - stationsäquivalente Behandlung in der Kinder- und Jugendpsychiatrie (30)",1;"31 - Psychosomatik",1;"",0;0,0},2,0)</f>
        <v>0</v>
      </c>
      <c r="T3139" s="8">
        <f t="shared" si="439"/>
        <v>0</v>
      </c>
      <c r="U3139" s="8">
        <f t="shared" si="441"/>
        <v>0</v>
      </c>
      <c r="V3139" s="8">
        <f t="shared" si="434"/>
        <v>0</v>
      </c>
      <c r="W3139" s="8">
        <f t="shared" si="435"/>
        <v>0</v>
      </c>
      <c r="X3139" s="8">
        <f t="shared" si="436"/>
        <v>0</v>
      </c>
      <c r="Y3139" s="8" t="str">
        <f t="shared" si="437"/>
        <v/>
      </c>
      <c r="Z3139" s="8" t="str">
        <f>VLOOKUP($D3139,{"29 - Psychiatrie (Erwachsene)","BGI";"297 - stationsäquivalente Behandlung in der Erwachsenenpsychiatrie (29)","BGI";"30 - Kinder- und Jugendpsychiatrie","BGII";"307 - stationsäquivalente Behandlung in der Kinder- und Jugendpsychiatrie (30)","BGII";"31 - Psychosomatik","BGI";"","LEER";0,"Leer"},2,0)</f>
        <v>LEER</v>
      </c>
      <c r="AA3139" s="8" t="str">
        <f t="shared" si="438"/>
        <v>Stationen</v>
      </c>
    </row>
    <row r="3140" spans="2:27" ht="15" customHeight="1" x14ac:dyDescent="0.25">
      <c r="B3140" s="76" t="str">
        <f t="shared" si="440"/>
        <v>!!!</v>
      </c>
      <c r="C3140" s="310" t="str">
        <f>IF(LEN($E3140)&gt;0,VLOOKUP(TEXT($E3140,0),'Angaben Stationen'!$E$14:$V$215,17,0),"")</f>
        <v/>
      </c>
      <c r="D3140" s="254" t="str">
        <f>IF(LEN($E3140)&gt;0,VLOOKUP(TEXT($E3140,0),'Angaben Stationen'!$E$14:$V$215,18,0),"")</f>
        <v/>
      </c>
      <c r="E3140" s="344"/>
      <c r="F3140" s="256"/>
      <c r="G3140" s="256"/>
      <c r="H3140" s="307"/>
      <c r="I3140" s="183"/>
      <c r="R3140" s="8">
        <f t="shared" si="433"/>
        <v>0</v>
      </c>
      <c r="S3140" s="8">
        <f>VLOOKUP($D3140,{"29 - Psychiatrie (Erwachsene)",1;"30 - Kinder- und Jugendpsychiatrie",1;"297 - stationsäquivalente Behandlung in der Erwachsenenpsychiatrie (29)",1;"307 - stationsäquivalente Behandlung in der Kinder- und Jugendpsychiatrie (30)",1;"31 - Psychosomatik",1;"",0;0,0},2,0)</f>
        <v>0</v>
      </c>
      <c r="T3140" s="8">
        <f t="shared" si="439"/>
        <v>0</v>
      </c>
      <c r="U3140" s="8">
        <f t="shared" si="441"/>
        <v>0</v>
      </c>
      <c r="V3140" s="8">
        <f t="shared" si="434"/>
        <v>0</v>
      </c>
      <c r="W3140" s="8">
        <f t="shared" si="435"/>
        <v>0</v>
      </c>
      <c r="X3140" s="8">
        <f t="shared" si="436"/>
        <v>0</v>
      </c>
      <c r="Y3140" s="8" t="str">
        <f t="shared" si="437"/>
        <v/>
      </c>
      <c r="Z3140" s="8" t="str">
        <f>VLOOKUP($D3140,{"29 - Psychiatrie (Erwachsene)","BGI";"297 - stationsäquivalente Behandlung in der Erwachsenenpsychiatrie (29)","BGI";"30 - Kinder- und Jugendpsychiatrie","BGII";"307 - stationsäquivalente Behandlung in der Kinder- und Jugendpsychiatrie (30)","BGII";"31 - Psychosomatik","BGI";"","LEER";0,"Leer"},2,0)</f>
        <v>LEER</v>
      </c>
      <c r="AA3140" s="8" t="str">
        <f t="shared" si="438"/>
        <v>Stationen</v>
      </c>
    </row>
    <row r="3141" spans="2:27" ht="15" customHeight="1" x14ac:dyDescent="0.25">
      <c r="B3141" s="76" t="str">
        <f t="shared" si="440"/>
        <v>!!!</v>
      </c>
      <c r="C3141" s="310" t="str">
        <f>IF(LEN($E3141)&gt;0,VLOOKUP(TEXT($E3141,0),'Angaben Stationen'!$E$14:$V$215,17,0),"")</f>
        <v/>
      </c>
      <c r="D3141" s="254" t="str">
        <f>IF(LEN($E3141)&gt;0,VLOOKUP(TEXT($E3141,0),'Angaben Stationen'!$E$14:$V$215,18,0),"")</f>
        <v/>
      </c>
      <c r="E3141" s="344"/>
      <c r="F3141" s="256"/>
      <c r="G3141" s="256"/>
      <c r="H3141" s="307"/>
      <c r="I3141" s="183"/>
      <c r="R3141" s="8">
        <f t="shared" si="433"/>
        <v>0</v>
      </c>
      <c r="S3141" s="8">
        <f>VLOOKUP($D3141,{"29 - Psychiatrie (Erwachsene)",1;"30 - Kinder- und Jugendpsychiatrie",1;"297 - stationsäquivalente Behandlung in der Erwachsenenpsychiatrie (29)",1;"307 - stationsäquivalente Behandlung in der Kinder- und Jugendpsychiatrie (30)",1;"31 - Psychosomatik",1;"",0;0,0},2,0)</f>
        <v>0</v>
      </c>
      <c r="T3141" s="8">
        <f t="shared" si="439"/>
        <v>0</v>
      </c>
      <c r="U3141" s="8">
        <f t="shared" si="441"/>
        <v>0</v>
      </c>
      <c r="V3141" s="8">
        <f t="shared" si="434"/>
        <v>0</v>
      </c>
      <c r="W3141" s="8">
        <f t="shared" si="435"/>
        <v>0</v>
      </c>
      <c r="X3141" s="8">
        <f t="shared" si="436"/>
        <v>0</v>
      </c>
      <c r="Y3141" s="8" t="str">
        <f t="shared" si="437"/>
        <v/>
      </c>
      <c r="Z3141" s="8" t="str">
        <f>VLOOKUP($D3141,{"29 - Psychiatrie (Erwachsene)","BGI";"297 - stationsäquivalente Behandlung in der Erwachsenenpsychiatrie (29)","BGI";"30 - Kinder- und Jugendpsychiatrie","BGII";"307 - stationsäquivalente Behandlung in der Kinder- und Jugendpsychiatrie (30)","BGII";"31 - Psychosomatik","BGI";"","LEER";0,"Leer"},2,0)</f>
        <v>LEER</v>
      </c>
      <c r="AA3141" s="8" t="str">
        <f t="shared" si="438"/>
        <v>Stationen</v>
      </c>
    </row>
    <row r="3142" spans="2:27" ht="15" customHeight="1" x14ac:dyDescent="0.25">
      <c r="B3142" s="76" t="str">
        <f t="shared" si="440"/>
        <v>!!!</v>
      </c>
      <c r="C3142" s="310" t="str">
        <f>IF(LEN($E3142)&gt;0,VLOOKUP(TEXT($E3142,0),'Angaben Stationen'!$E$14:$V$215,17,0),"")</f>
        <v/>
      </c>
      <c r="D3142" s="254" t="str">
        <f>IF(LEN($E3142)&gt;0,VLOOKUP(TEXT($E3142,0),'Angaben Stationen'!$E$14:$V$215,18,0),"")</f>
        <v/>
      </c>
      <c r="E3142" s="344"/>
      <c r="F3142" s="256"/>
      <c r="G3142" s="256"/>
      <c r="H3142" s="307"/>
      <c r="I3142" s="183"/>
      <c r="R3142" s="8">
        <f t="shared" si="433"/>
        <v>0</v>
      </c>
      <c r="S3142" s="8">
        <f>VLOOKUP($D3142,{"29 - Psychiatrie (Erwachsene)",1;"30 - Kinder- und Jugendpsychiatrie",1;"297 - stationsäquivalente Behandlung in der Erwachsenenpsychiatrie (29)",1;"307 - stationsäquivalente Behandlung in der Kinder- und Jugendpsychiatrie (30)",1;"31 - Psychosomatik",1;"",0;0,0},2,0)</f>
        <v>0</v>
      </c>
      <c r="T3142" s="8">
        <f t="shared" si="439"/>
        <v>0</v>
      </c>
      <c r="U3142" s="8">
        <f t="shared" si="441"/>
        <v>0</v>
      </c>
      <c r="V3142" s="8">
        <f t="shared" si="434"/>
        <v>0</v>
      </c>
      <c r="W3142" s="8">
        <f t="shared" si="435"/>
        <v>0</v>
      </c>
      <c r="X3142" s="8">
        <f t="shared" si="436"/>
        <v>0</v>
      </c>
      <c r="Y3142" s="8" t="str">
        <f t="shared" si="437"/>
        <v/>
      </c>
      <c r="Z3142" s="8" t="str">
        <f>VLOOKUP($D3142,{"29 - Psychiatrie (Erwachsene)","BGI";"297 - stationsäquivalente Behandlung in der Erwachsenenpsychiatrie (29)","BGI";"30 - Kinder- und Jugendpsychiatrie","BGII";"307 - stationsäquivalente Behandlung in der Kinder- und Jugendpsychiatrie (30)","BGII";"31 - Psychosomatik","BGI";"","LEER";0,"Leer"},2,0)</f>
        <v>LEER</v>
      </c>
      <c r="AA3142" s="8" t="str">
        <f t="shared" si="438"/>
        <v>Stationen</v>
      </c>
    </row>
    <row r="3143" spans="2:27" ht="15" customHeight="1" x14ac:dyDescent="0.25">
      <c r="B3143" s="76" t="str">
        <f t="shared" si="440"/>
        <v>!!!</v>
      </c>
      <c r="C3143" s="310" t="str">
        <f>IF(LEN($E3143)&gt;0,VLOOKUP(TEXT($E3143,0),'Angaben Stationen'!$E$14:$V$215,17,0),"")</f>
        <v/>
      </c>
      <c r="D3143" s="254" t="str">
        <f>IF(LEN($E3143)&gt;0,VLOOKUP(TEXT($E3143,0),'Angaben Stationen'!$E$14:$V$215,18,0),"")</f>
        <v/>
      </c>
      <c r="E3143" s="344"/>
      <c r="F3143" s="256"/>
      <c r="G3143" s="256"/>
      <c r="H3143" s="307"/>
      <c r="I3143" s="183"/>
      <c r="R3143" s="8">
        <f t="shared" si="433"/>
        <v>0</v>
      </c>
      <c r="S3143" s="8">
        <f>VLOOKUP($D3143,{"29 - Psychiatrie (Erwachsene)",1;"30 - Kinder- und Jugendpsychiatrie",1;"297 - stationsäquivalente Behandlung in der Erwachsenenpsychiatrie (29)",1;"307 - stationsäquivalente Behandlung in der Kinder- und Jugendpsychiatrie (30)",1;"31 - Psychosomatik",1;"",0;0,0},2,0)</f>
        <v>0</v>
      </c>
      <c r="T3143" s="8">
        <f t="shared" si="439"/>
        <v>0</v>
      </c>
      <c r="U3143" s="8">
        <f t="shared" si="441"/>
        <v>0</v>
      </c>
      <c r="V3143" s="8">
        <f t="shared" si="434"/>
        <v>0</v>
      </c>
      <c r="W3143" s="8">
        <f t="shared" si="435"/>
        <v>0</v>
      </c>
      <c r="X3143" s="8">
        <f t="shared" si="436"/>
        <v>0</v>
      </c>
      <c r="Y3143" s="8" t="str">
        <f t="shared" si="437"/>
        <v/>
      </c>
      <c r="Z3143" s="8" t="str">
        <f>VLOOKUP($D3143,{"29 - Psychiatrie (Erwachsene)","BGI";"297 - stationsäquivalente Behandlung in der Erwachsenenpsychiatrie (29)","BGI";"30 - Kinder- und Jugendpsychiatrie","BGII";"307 - stationsäquivalente Behandlung in der Kinder- und Jugendpsychiatrie (30)","BGII";"31 - Psychosomatik","BGI";"","LEER";0,"Leer"},2,0)</f>
        <v>LEER</v>
      </c>
      <c r="AA3143" s="8" t="str">
        <f t="shared" si="438"/>
        <v>Stationen</v>
      </c>
    </row>
    <row r="3144" spans="2:27" ht="15" customHeight="1" x14ac:dyDescent="0.25">
      <c r="B3144" s="76" t="str">
        <f t="shared" si="440"/>
        <v>!!!</v>
      </c>
      <c r="C3144" s="310" t="str">
        <f>IF(LEN($E3144)&gt;0,VLOOKUP(TEXT($E3144,0),'Angaben Stationen'!$E$14:$V$215,17,0),"")</f>
        <v/>
      </c>
      <c r="D3144" s="254" t="str">
        <f>IF(LEN($E3144)&gt;0,VLOOKUP(TEXT($E3144,0),'Angaben Stationen'!$E$14:$V$215,18,0),"")</f>
        <v/>
      </c>
      <c r="E3144" s="344"/>
      <c r="F3144" s="256"/>
      <c r="G3144" s="256"/>
      <c r="H3144" s="307"/>
      <c r="I3144" s="183"/>
      <c r="R3144" s="8">
        <f t="shared" si="433"/>
        <v>0</v>
      </c>
      <c r="S3144" s="8">
        <f>VLOOKUP($D3144,{"29 - Psychiatrie (Erwachsene)",1;"30 - Kinder- und Jugendpsychiatrie",1;"297 - stationsäquivalente Behandlung in der Erwachsenenpsychiatrie (29)",1;"307 - stationsäquivalente Behandlung in der Kinder- und Jugendpsychiatrie (30)",1;"31 - Psychosomatik",1;"",0;0,0},2,0)</f>
        <v>0</v>
      </c>
      <c r="T3144" s="8">
        <f t="shared" si="439"/>
        <v>0</v>
      </c>
      <c r="U3144" s="8">
        <f t="shared" si="441"/>
        <v>0</v>
      </c>
      <c r="V3144" s="8">
        <f t="shared" si="434"/>
        <v>0</v>
      </c>
      <c r="W3144" s="8">
        <f t="shared" si="435"/>
        <v>0</v>
      </c>
      <c r="X3144" s="8">
        <f t="shared" si="436"/>
        <v>0</v>
      </c>
      <c r="Y3144" s="8" t="str">
        <f t="shared" si="437"/>
        <v/>
      </c>
      <c r="Z3144" s="8" t="str">
        <f>VLOOKUP($D3144,{"29 - Psychiatrie (Erwachsene)","BGI";"297 - stationsäquivalente Behandlung in der Erwachsenenpsychiatrie (29)","BGI";"30 - Kinder- und Jugendpsychiatrie","BGII";"307 - stationsäquivalente Behandlung in der Kinder- und Jugendpsychiatrie (30)","BGII";"31 - Psychosomatik","BGI";"","LEER";0,"Leer"},2,0)</f>
        <v>LEER</v>
      </c>
      <c r="AA3144" s="8" t="str">
        <f t="shared" si="438"/>
        <v>Stationen</v>
      </c>
    </row>
    <row r="3145" spans="2:27" ht="15" customHeight="1" x14ac:dyDescent="0.25">
      <c r="B3145" s="76" t="str">
        <f t="shared" si="440"/>
        <v>!!!</v>
      </c>
      <c r="C3145" s="310" t="str">
        <f>IF(LEN($E3145)&gt;0,VLOOKUP(TEXT($E3145,0),'Angaben Stationen'!$E$14:$V$215,17,0),"")</f>
        <v/>
      </c>
      <c r="D3145" s="254" t="str">
        <f>IF(LEN($E3145)&gt;0,VLOOKUP(TEXT($E3145,0),'Angaben Stationen'!$E$14:$V$215,18,0),"")</f>
        <v/>
      </c>
      <c r="E3145" s="344"/>
      <c r="F3145" s="256"/>
      <c r="G3145" s="256"/>
      <c r="H3145" s="307"/>
      <c r="I3145" s="183"/>
      <c r="R3145" s="8">
        <f t="shared" si="433"/>
        <v>0</v>
      </c>
      <c r="S3145" s="8">
        <f>VLOOKUP($D3145,{"29 - Psychiatrie (Erwachsene)",1;"30 - Kinder- und Jugendpsychiatrie",1;"297 - stationsäquivalente Behandlung in der Erwachsenenpsychiatrie (29)",1;"307 - stationsäquivalente Behandlung in der Kinder- und Jugendpsychiatrie (30)",1;"31 - Psychosomatik",1;"",0;0,0},2,0)</f>
        <v>0</v>
      </c>
      <c r="T3145" s="8">
        <f t="shared" si="439"/>
        <v>0</v>
      </c>
      <c r="U3145" s="8">
        <f t="shared" si="441"/>
        <v>0</v>
      </c>
      <c r="V3145" s="8">
        <f t="shared" si="434"/>
        <v>0</v>
      </c>
      <c r="W3145" s="8">
        <f t="shared" si="435"/>
        <v>0</v>
      </c>
      <c r="X3145" s="8">
        <f t="shared" si="436"/>
        <v>0</v>
      </c>
      <c r="Y3145" s="8" t="str">
        <f t="shared" si="437"/>
        <v/>
      </c>
      <c r="Z3145" s="8" t="str">
        <f>VLOOKUP($D3145,{"29 - Psychiatrie (Erwachsene)","BGI";"297 - stationsäquivalente Behandlung in der Erwachsenenpsychiatrie (29)","BGI";"30 - Kinder- und Jugendpsychiatrie","BGII";"307 - stationsäquivalente Behandlung in der Kinder- und Jugendpsychiatrie (30)","BGII";"31 - Psychosomatik","BGI";"","LEER";0,"Leer"},2,0)</f>
        <v>LEER</v>
      </c>
      <c r="AA3145" s="8" t="str">
        <f t="shared" si="438"/>
        <v>Stationen</v>
      </c>
    </row>
    <row r="3146" spans="2:27" ht="15" customHeight="1" x14ac:dyDescent="0.25">
      <c r="B3146" s="76" t="str">
        <f t="shared" si="440"/>
        <v>!!!</v>
      </c>
      <c r="C3146" s="310" t="str">
        <f>IF(LEN($E3146)&gt;0,VLOOKUP(TEXT($E3146,0),'Angaben Stationen'!$E$14:$V$215,17,0),"")</f>
        <v/>
      </c>
      <c r="D3146" s="254" t="str">
        <f>IF(LEN($E3146)&gt;0,VLOOKUP(TEXT($E3146,0),'Angaben Stationen'!$E$14:$V$215,18,0),"")</f>
        <v/>
      </c>
      <c r="E3146" s="344"/>
      <c r="F3146" s="256"/>
      <c r="G3146" s="256"/>
      <c r="H3146" s="307"/>
      <c r="I3146" s="183"/>
      <c r="R3146" s="8">
        <f t="shared" si="433"/>
        <v>0</v>
      </c>
      <c r="S3146" s="8">
        <f>VLOOKUP($D3146,{"29 - Psychiatrie (Erwachsene)",1;"30 - Kinder- und Jugendpsychiatrie",1;"297 - stationsäquivalente Behandlung in der Erwachsenenpsychiatrie (29)",1;"307 - stationsäquivalente Behandlung in der Kinder- und Jugendpsychiatrie (30)",1;"31 - Psychosomatik",1;"",0;0,0},2,0)</f>
        <v>0</v>
      </c>
      <c r="T3146" s="8">
        <f t="shared" si="439"/>
        <v>0</v>
      </c>
      <c r="U3146" s="8">
        <f t="shared" si="441"/>
        <v>0</v>
      </c>
      <c r="V3146" s="8">
        <f t="shared" si="434"/>
        <v>0</v>
      </c>
      <c r="W3146" s="8">
        <f t="shared" si="435"/>
        <v>0</v>
      </c>
      <c r="X3146" s="8">
        <f t="shared" si="436"/>
        <v>0</v>
      </c>
      <c r="Y3146" s="8" t="str">
        <f t="shared" si="437"/>
        <v/>
      </c>
      <c r="Z3146" s="8" t="str">
        <f>VLOOKUP($D3146,{"29 - Psychiatrie (Erwachsene)","BGI";"297 - stationsäquivalente Behandlung in der Erwachsenenpsychiatrie (29)","BGI";"30 - Kinder- und Jugendpsychiatrie","BGII";"307 - stationsäquivalente Behandlung in der Kinder- und Jugendpsychiatrie (30)","BGII";"31 - Psychosomatik","BGI";"","LEER";0,"Leer"},2,0)</f>
        <v>LEER</v>
      </c>
      <c r="AA3146" s="8" t="str">
        <f t="shared" si="438"/>
        <v>Stationen</v>
      </c>
    </row>
    <row r="3147" spans="2:27" ht="15" customHeight="1" x14ac:dyDescent="0.25">
      <c r="B3147" s="76" t="str">
        <f t="shared" si="440"/>
        <v>!!!</v>
      </c>
      <c r="C3147" s="310" t="str">
        <f>IF(LEN($E3147)&gt;0,VLOOKUP(TEXT($E3147,0),'Angaben Stationen'!$E$14:$V$215,17,0),"")</f>
        <v/>
      </c>
      <c r="D3147" s="254" t="str">
        <f>IF(LEN($E3147)&gt;0,VLOOKUP(TEXT($E3147,0),'Angaben Stationen'!$E$14:$V$215,18,0),"")</f>
        <v/>
      </c>
      <c r="E3147" s="344"/>
      <c r="F3147" s="256"/>
      <c r="G3147" s="256"/>
      <c r="H3147" s="307"/>
      <c r="I3147" s="183"/>
      <c r="R3147" s="8">
        <f t="shared" si="433"/>
        <v>0</v>
      </c>
      <c r="S3147" s="8">
        <f>VLOOKUP($D3147,{"29 - Psychiatrie (Erwachsene)",1;"30 - Kinder- und Jugendpsychiatrie",1;"297 - stationsäquivalente Behandlung in der Erwachsenenpsychiatrie (29)",1;"307 - stationsäquivalente Behandlung in der Kinder- und Jugendpsychiatrie (30)",1;"31 - Psychosomatik",1;"",0;0,0},2,0)</f>
        <v>0</v>
      </c>
      <c r="T3147" s="8">
        <f t="shared" si="439"/>
        <v>0</v>
      </c>
      <c r="U3147" s="8">
        <f t="shared" si="441"/>
        <v>0</v>
      </c>
      <c r="V3147" s="8">
        <f t="shared" si="434"/>
        <v>0</v>
      </c>
      <c r="W3147" s="8">
        <f t="shared" si="435"/>
        <v>0</v>
      </c>
      <c r="X3147" s="8">
        <f t="shared" si="436"/>
        <v>0</v>
      </c>
      <c r="Y3147" s="8" t="str">
        <f t="shared" si="437"/>
        <v/>
      </c>
      <c r="Z3147" s="8" t="str">
        <f>VLOOKUP($D3147,{"29 - Psychiatrie (Erwachsene)","BGI";"297 - stationsäquivalente Behandlung in der Erwachsenenpsychiatrie (29)","BGI";"30 - Kinder- und Jugendpsychiatrie","BGII";"307 - stationsäquivalente Behandlung in der Kinder- und Jugendpsychiatrie (30)","BGII";"31 - Psychosomatik","BGI";"","LEER";0,"Leer"},2,0)</f>
        <v>LEER</v>
      </c>
      <c r="AA3147" s="8" t="str">
        <f t="shared" si="438"/>
        <v>Stationen</v>
      </c>
    </row>
    <row r="3148" spans="2:27" ht="15" customHeight="1" x14ac:dyDescent="0.25">
      <c r="B3148" s="76" t="str">
        <f t="shared" si="440"/>
        <v>!!!</v>
      </c>
      <c r="C3148" s="310" t="str">
        <f>IF(LEN($E3148)&gt;0,VLOOKUP(TEXT($E3148,0),'Angaben Stationen'!$E$14:$V$215,17,0),"")</f>
        <v/>
      </c>
      <c r="D3148" s="254" t="str">
        <f>IF(LEN($E3148)&gt;0,VLOOKUP(TEXT($E3148,0),'Angaben Stationen'!$E$14:$V$215,18,0),"")</f>
        <v/>
      </c>
      <c r="E3148" s="344"/>
      <c r="F3148" s="256"/>
      <c r="G3148" s="256"/>
      <c r="H3148" s="307"/>
      <c r="I3148" s="183"/>
      <c r="R3148" s="8">
        <f t="shared" si="433"/>
        <v>0</v>
      </c>
      <c r="S3148" s="8">
        <f>VLOOKUP($D3148,{"29 - Psychiatrie (Erwachsene)",1;"30 - Kinder- und Jugendpsychiatrie",1;"297 - stationsäquivalente Behandlung in der Erwachsenenpsychiatrie (29)",1;"307 - stationsäquivalente Behandlung in der Kinder- und Jugendpsychiatrie (30)",1;"31 - Psychosomatik",1;"",0;0,0},2,0)</f>
        <v>0</v>
      </c>
      <c r="T3148" s="8">
        <f t="shared" si="439"/>
        <v>0</v>
      </c>
      <c r="U3148" s="8">
        <f t="shared" si="441"/>
        <v>0</v>
      </c>
      <c r="V3148" s="8">
        <f t="shared" si="434"/>
        <v>0</v>
      </c>
      <c r="W3148" s="8">
        <f t="shared" si="435"/>
        <v>0</v>
      </c>
      <c r="X3148" s="8">
        <f t="shared" si="436"/>
        <v>0</v>
      </c>
      <c r="Y3148" s="8" t="str">
        <f t="shared" si="437"/>
        <v/>
      </c>
      <c r="Z3148" s="8" t="str">
        <f>VLOOKUP($D3148,{"29 - Psychiatrie (Erwachsene)","BGI";"297 - stationsäquivalente Behandlung in der Erwachsenenpsychiatrie (29)","BGI";"30 - Kinder- und Jugendpsychiatrie","BGII";"307 - stationsäquivalente Behandlung in der Kinder- und Jugendpsychiatrie (30)","BGII";"31 - Psychosomatik","BGI";"","LEER";0,"Leer"},2,0)</f>
        <v>LEER</v>
      </c>
      <c r="AA3148" s="8" t="str">
        <f t="shared" si="438"/>
        <v>Stationen</v>
      </c>
    </row>
    <row r="3149" spans="2:27" ht="15" customHeight="1" x14ac:dyDescent="0.25">
      <c r="B3149" s="76" t="str">
        <f t="shared" si="440"/>
        <v>!!!</v>
      </c>
      <c r="C3149" s="310" t="str">
        <f>IF(LEN($E3149)&gt;0,VLOOKUP(TEXT($E3149,0),'Angaben Stationen'!$E$14:$V$215,17,0),"")</f>
        <v/>
      </c>
      <c r="D3149" s="254" t="str">
        <f>IF(LEN($E3149)&gt;0,VLOOKUP(TEXT($E3149,0),'Angaben Stationen'!$E$14:$V$215,18,0),"")</f>
        <v/>
      </c>
      <c r="E3149" s="344"/>
      <c r="F3149" s="256"/>
      <c r="G3149" s="256"/>
      <c r="H3149" s="307"/>
      <c r="I3149" s="183"/>
      <c r="R3149" s="8">
        <f t="shared" si="433"/>
        <v>0</v>
      </c>
      <c r="S3149" s="8">
        <f>VLOOKUP($D3149,{"29 - Psychiatrie (Erwachsene)",1;"30 - Kinder- und Jugendpsychiatrie",1;"297 - stationsäquivalente Behandlung in der Erwachsenenpsychiatrie (29)",1;"307 - stationsäquivalente Behandlung in der Kinder- und Jugendpsychiatrie (30)",1;"31 - Psychosomatik",1;"",0;0,0},2,0)</f>
        <v>0</v>
      </c>
      <c r="T3149" s="8">
        <f t="shared" si="439"/>
        <v>0</v>
      </c>
      <c r="U3149" s="8">
        <f t="shared" si="441"/>
        <v>0</v>
      </c>
      <c r="V3149" s="8">
        <f t="shared" si="434"/>
        <v>0</v>
      </c>
      <c r="W3149" s="8">
        <f t="shared" si="435"/>
        <v>0</v>
      </c>
      <c r="X3149" s="8">
        <f t="shared" si="436"/>
        <v>0</v>
      </c>
      <c r="Y3149" s="8" t="str">
        <f t="shared" si="437"/>
        <v/>
      </c>
      <c r="Z3149" s="8" t="str">
        <f>VLOOKUP($D3149,{"29 - Psychiatrie (Erwachsene)","BGI";"297 - stationsäquivalente Behandlung in der Erwachsenenpsychiatrie (29)","BGI";"30 - Kinder- und Jugendpsychiatrie","BGII";"307 - stationsäquivalente Behandlung in der Kinder- und Jugendpsychiatrie (30)","BGII";"31 - Psychosomatik","BGI";"","LEER";0,"Leer"},2,0)</f>
        <v>LEER</v>
      </c>
      <c r="AA3149" s="8" t="str">
        <f t="shared" si="438"/>
        <v>Stationen</v>
      </c>
    </row>
    <row r="3150" spans="2:27" ht="15" customHeight="1" x14ac:dyDescent="0.25">
      <c r="B3150" s="76" t="str">
        <f t="shared" si="440"/>
        <v>!!!</v>
      </c>
      <c r="C3150" s="310" t="str">
        <f>IF(LEN($E3150)&gt;0,VLOOKUP(TEXT($E3150,0),'Angaben Stationen'!$E$14:$V$215,17,0),"")</f>
        <v/>
      </c>
      <c r="D3150" s="254" t="str">
        <f>IF(LEN($E3150)&gt;0,VLOOKUP(TEXT($E3150,0),'Angaben Stationen'!$E$14:$V$215,18,0),"")</f>
        <v/>
      </c>
      <c r="E3150" s="344"/>
      <c r="F3150" s="256"/>
      <c r="G3150" s="256"/>
      <c r="H3150" s="307"/>
      <c r="I3150" s="183"/>
      <c r="R3150" s="8">
        <f t="shared" si="433"/>
        <v>0</v>
      </c>
      <c r="S3150" s="8">
        <f>VLOOKUP($D3150,{"29 - Psychiatrie (Erwachsene)",1;"30 - Kinder- und Jugendpsychiatrie",1;"297 - stationsäquivalente Behandlung in der Erwachsenenpsychiatrie (29)",1;"307 - stationsäquivalente Behandlung in der Kinder- und Jugendpsychiatrie (30)",1;"31 - Psychosomatik",1;"",0;0,0},2,0)</f>
        <v>0</v>
      </c>
      <c r="T3150" s="8">
        <f t="shared" si="439"/>
        <v>0</v>
      </c>
      <c r="U3150" s="8">
        <f t="shared" si="441"/>
        <v>0</v>
      </c>
      <c r="V3150" s="8">
        <f t="shared" si="434"/>
        <v>0</v>
      </c>
      <c r="W3150" s="8">
        <f t="shared" si="435"/>
        <v>0</v>
      </c>
      <c r="X3150" s="8">
        <f t="shared" si="436"/>
        <v>0</v>
      </c>
      <c r="Y3150" s="8" t="str">
        <f t="shared" si="437"/>
        <v/>
      </c>
      <c r="Z3150" s="8" t="str">
        <f>VLOOKUP($D3150,{"29 - Psychiatrie (Erwachsene)","BGI";"297 - stationsäquivalente Behandlung in der Erwachsenenpsychiatrie (29)","BGI";"30 - Kinder- und Jugendpsychiatrie","BGII";"307 - stationsäquivalente Behandlung in der Kinder- und Jugendpsychiatrie (30)","BGII";"31 - Psychosomatik","BGI";"","LEER";0,"Leer"},2,0)</f>
        <v>LEER</v>
      </c>
      <c r="AA3150" s="8" t="str">
        <f t="shared" si="438"/>
        <v>Stationen</v>
      </c>
    </row>
    <row r="3151" spans="2:27" ht="15" customHeight="1" x14ac:dyDescent="0.25">
      <c r="B3151" s="76" t="str">
        <f t="shared" si="440"/>
        <v>!!!</v>
      </c>
      <c r="C3151" s="310" t="str">
        <f>IF(LEN($E3151)&gt;0,VLOOKUP(TEXT($E3151,0),'Angaben Stationen'!$E$14:$V$215,17,0),"")</f>
        <v/>
      </c>
      <c r="D3151" s="254" t="str">
        <f>IF(LEN($E3151)&gt;0,VLOOKUP(TEXT($E3151,0),'Angaben Stationen'!$E$14:$V$215,18,0),"")</f>
        <v/>
      </c>
      <c r="E3151" s="344"/>
      <c r="F3151" s="256"/>
      <c r="G3151" s="256"/>
      <c r="H3151" s="307"/>
      <c r="I3151" s="183"/>
      <c r="R3151" s="8">
        <f t="shared" si="433"/>
        <v>0</v>
      </c>
      <c r="S3151" s="8">
        <f>VLOOKUP($D3151,{"29 - Psychiatrie (Erwachsene)",1;"30 - Kinder- und Jugendpsychiatrie",1;"297 - stationsäquivalente Behandlung in der Erwachsenenpsychiatrie (29)",1;"307 - stationsäquivalente Behandlung in der Kinder- und Jugendpsychiatrie (30)",1;"31 - Psychosomatik",1;"",0;0,0},2,0)</f>
        <v>0</v>
      </c>
      <c r="T3151" s="8">
        <f t="shared" si="439"/>
        <v>0</v>
      </c>
      <c r="U3151" s="8">
        <f t="shared" si="441"/>
        <v>0</v>
      </c>
      <c r="V3151" s="8">
        <f t="shared" si="434"/>
        <v>0</v>
      </c>
      <c r="W3151" s="8">
        <f t="shared" si="435"/>
        <v>0</v>
      </c>
      <c r="X3151" s="8">
        <f t="shared" si="436"/>
        <v>0</v>
      </c>
      <c r="Y3151" s="8" t="str">
        <f t="shared" si="437"/>
        <v/>
      </c>
      <c r="Z3151" s="8" t="str">
        <f>VLOOKUP($D3151,{"29 - Psychiatrie (Erwachsene)","BGI";"297 - stationsäquivalente Behandlung in der Erwachsenenpsychiatrie (29)","BGI";"30 - Kinder- und Jugendpsychiatrie","BGII";"307 - stationsäquivalente Behandlung in der Kinder- und Jugendpsychiatrie (30)","BGII";"31 - Psychosomatik","BGI";"","LEER";0,"Leer"},2,0)</f>
        <v>LEER</v>
      </c>
      <c r="AA3151" s="8" t="str">
        <f t="shared" si="438"/>
        <v>Stationen</v>
      </c>
    </row>
    <row r="3152" spans="2:27" ht="15" customHeight="1" x14ac:dyDescent="0.25">
      <c r="B3152" s="76" t="str">
        <f t="shared" si="440"/>
        <v>!!!</v>
      </c>
      <c r="C3152" s="310" t="str">
        <f>IF(LEN($E3152)&gt;0,VLOOKUP(TEXT($E3152,0),'Angaben Stationen'!$E$14:$V$215,17,0),"")</f>
        <v/>
      </c>
      <c r="D3152" s="254" t="str">
        <f>IF(LEN($E3152)&gt;0,VLOOKUP(TEXT($E3152,0),'Angaben Stationen'!$E$14:$V$215,18,0),"")</f>
        <v/>
      </c>
      <c r="E3152" s="344"/>
      <c r="F3152" s="256"/>
      <c r="G3152" s="256"/>
      <c r="H3152" s="307"/>
      <c r="I3152" s="183"/>
      <c r="R3152" s="8">
        <f t="shared" si="433"/>
        <v>0</v>
      </c>
      <c r="S3152" s="8">
        <f>VLOOKUP($D3152,{"29 - Psychiatrie (Erwachsene)",1;"30 - Kinder- und Jugendpsychiatrie",1;"297 - stationsäquivalente Behandlung in der Erwachsenenpsychiatrie (29)",1;"307 - stationsäquivalente Behandlung in der Kinder- und Jugendpsychiatrie (30)",1;"31 - Psychosomatik",1;"",0;0,0},2,0)</f>
        <v>0</v>
      </c>
      <c r="T3152" s="8">
        <f t="shared" si="439"/>
        <v>0</v>
      </c>
      <c r="U3152" s="8">
        <f t="shared" si="441"/>
        <v>0</v>
      </c>
      <c r="V3152" s="8">
        <f t="shared" si="434"/>
        <v>0</v>
      </c>
      <c r="W3152" s="8">
        <f t="shared" si="435"/>
        <v>0</v>
      </c>
      <c r="X3152" s="8">
        <f t="shared" si="436"/>
        <v>0</v>
      </c>
      <c r="Y3152" s="8" t="str">
        <f t="shared" si="437"/>
        <v/>
      </c>
      <c r="Z3152" s="8" t="str">
        <f>VLOOKUP($D3152,{"29 - Psychiatrie (Erwachsene)","BGI";"297 - stationsäquivalente Behandlung in der Erwachsenenpsychiatrie (29)","BGI";"30 - Kinder- und Jugendpsychiatrie","BGII";"307 - stationsäquivalente Behandlung in der Kinder- und Jugendpsychiatrie (30)","BGII";"31 - Psychosomatik","BGI";"","LEER";0,"Leer"},2,0)</f>
        <v>LEER</v>
      </c>
      <c r="AA3152" s="8" t="str">
        <f t="shared" si="438"/>
        <v>Stationen</v>
      </c>
    </row>
    <row r="3153" spans="2:27" ht="15" customHeight="1" x14ac:dyDescent="0.25">
      <c r="B3153" s="76" t="str">
        <f t="shared" si="440"/>
        <v>!!!</v>
      </c>
      <c r="C3153" s="310" t="str">
        <f>IF(LEN($E3153)&gt;0,VLOOKUP(TEXT($E3153,0),'Angaben Stationen'!$E$14:$V$215,17,0),"")</f>
        <v/>
      </c>
      <c r="D3153" s="254" t="str">
        <f>IF(LEN($E3153)&gt;0,VLOOKUP(TEXT($E3153,0),'Angaben Stationen'!$E$14:$V$215,18,0),"")</f>
        <v/>
      </c>
      <c r="E3153" s="344"/>
      <c r="F3153" s="256"/>
      <c r="G3153" s="256"/>
      <c r="H3153" s="307"/>
      <c r="I3153" s="183"/>
      <c r="R3153" s="8">
        <f t="shared" si="433"/>
        <v>0</v>
      </c>
      <c r="S3153" s="8">
        <f>VLOOKUP($D3153,{"29 - Psychiatrie (Erwachsene)",1;"30 - Kinder- und Jugendpsychiatrie",1;"297 - stationsäquivalente Behandlung in der Erwachsenenpsychiatrie (29)",1;"307 - stationsäquivalente Behandlung in der Kinder- und Jugendpsychiatrie (30)",1;"31 - Psychosomatik",1;"",0;0,0},2,0)</f>
        <v>0</v>
      </c>
      <c r="T3153" s="8">
        <f t="shared" si="439"/>
        <v>0</v>
      </c>
      <c r="U3153" s="8">
        <f t="shared" si="441"/>
        <v>0</v>
      </c>
      <c r="V3153" s="8">
        <f t="shared" si="434"/>
        <v>0</v>
      </c>
      <c r="W3153" s="8">
        <f t="shared" si="435"/>
        <v>0</v>
      </c>
      <c r="X3153" s="8">
        <f t="shared" si="436"/>
        <v>0</v>
      </c>
      <c r="Y3153" s="8" t="str">
        <f t="shared" si="437"/>
        <v/>
      </c>
      <c r="Z3153" s="8" t="str">
        <f>VLOOKUP($D3153,{"29 - Psychiatrie (Erwachsene)","BGI";"297 - stationsäquivalente Behandlung in der Erwachsenenpsychiatrie (29)","BGI";"30 - Kinder- und Jugendpsychiatrie","BGII";"307 - stationsäquivalente Behandlung in der Kinder- und Jugendpsychiatrie (30)","BGII";"31 - Psychosomatik","BGI";"","LEER";0,"Leer"},2,0)</f>
        <v>LEER</v>
      </c>
      <c r="AA3153" s="8" t="str">
        <f t="shared" si="438"/>
        <v>Stationen</v>
      </c>
    </row>
    <row r="3154" spans="2:27" ht="15" customHeight="1" x14ac:dyDescent="0.25">
      <c r="B3154" s="76" t="str">
        <f t="shared" si="440"/>
        <v>!!!</v>
      </c>
      <c r="C3154" s="310" t="str">
        <f>IF(LEN($E3154)&gt;0,VLOOKUP(TEXT($E3154,0),'Angaben Stationen'!$E$14:$V$215,17,0),"")</f>
        <v/>
      </c>
      <c r="D3154" s="254" t="str">
        <f>IF(LEN($E3154)&gt;0,VLOOKUP(TEXT($E3154,0),'Angaben Stationen'!$E$14:$V$215,18,0),"")</f>
        <v/>
      </c>
      <c r="E3154" s="344"/>
      <c r="F3154" s="256"/>
      <c r="G3154" s="256"/>
      <c r="H3154" s="307"/>
      <c r="I3154" s="183"/>
      <c r="R3154" s="8">
        <f t="shared" si="433"/>
        <v>0</v>
      </c>
      <c r="S3154" s="8">
        <f>VLOOKUP($D3154,{"29 - Psychiatrie (Erwachsene)",1;"30 - Kinder- und Jugendpsychiatrie",1;"297 - stationsäquivalente Behandlung in der Erwachsenenpsychiatrie (29)",1;"307 - stationsäquivalente Behandlung in der Kinder- und Jugendpsychiatrie (30)",1;"31 - Psychosomatik",1;"",0;0,0},2,0)</f>
        <v>0</v>
      </c>
      <c r="T3154" s="8">
        <f t="shared" si="439"/>
        <v>0</v>
      </c>
      <c r="U3154" s="8">
        <f t="shared" si="441"/>
        <v>0</v>
      </c>
      <c r="V3154" s="8">
        <f t="shared" si="434"/>
        <v>0</v>
      </c>
      <c r="W3154" s="8">
        <f t="shared" si="435"/>
        <v>0</v>
      </c>
      <c r="X3154" s="8">
        <f t="shared" si="436"/>
        <v>0</v>
      </c>
      <c r="Y3154" s="8" t="str">
        <f t="shared" si="437"/>
        <v/>
      </c>
      <c r="Z3154" s="8" t="str">
        <f>VLOOKUP($D3154,{"29 - Psychiatrie (Erwachsene)","BGI";"297 - stationsäquivalente Behandlung in der Erwachsenenpsychiatrie (29)","BGI";"30 - Kinder- und Jugendpsychiatrie","BGII";"307 - stationsäquivalente Behandlung in der Kinder- und Jugendpsychiatrie (30)","BGII";"31 - Psychosomatik","BGI";"","LEER";0,"Leer"},2,0)</f>
        <v>LEER</v>
      </c>
      <c r="AA3154" s="8" t="str">
        <f t="shared" si="438"/>
        <v>Stationen</v>
      </c>
    </row>
    <row r="3155" spans="2:27" ht="15" customHeight="1" x14ac:dyDescent="0.25">
      <c r="B3155" s="76" t="str">
        <f t="shared" si="440"/>
        <v>!!!</v>
      </c>
      <c r="C3155" s="310" t="str">
        <f>IF(LEN($E3155)&gt;0,VLOOKUP(TEXT($E3155,0),'Angaben Stationen'!$E$14:$V$215,17,0),"")</f>
        <v/>
      </c>
      <c r="D3155" s="254" t="str">
        <f>IF(LEN($E3155)&gt;0,VLOOKUP(TEXT($E3155,0),'Angaben Stationen'!$E$14:$V$215,18,0),"")</f>
        <v/>
      </c>
      <c r="E3155" s="344"/>
      <c r="F3155" s="256"/>
      <c r="G3155" s="256"/>
      <c r="H3155" s="307"/>
      <c r="I3155" s="183"/>
      <c r="R3155" s="8">
        <f t="shared" si="433"/>
        <v>0</v>
      </c>
      <c r="S3155" s="8">
        <f>VLOOKUP($D3155,{"29 - Psychiatrie (Erwachsene)",1;"30 - Kinder- und Jugendpsychiatrie",1;"297 - stationsäquivalente Behandlung in der Erwachsenenpsychiatrie (29)",1;"307 - stationsäquivalente Behandlung in der Kinder- und Jugendpsychiatrie (30)",1;"31 - Psychosomatik",1;"",0;0,0},2,0)</f>
        <v>0</v>
      </c>
      <c r="T3155" s="8">
        <f t="shared" si="439"/>
        <v>0</v>
      </c>
      <c r="U3155" s="8">
        <f t="shared" si="441"/>
        <v>0</v>
      </c>
      <c r="V3155" s="8">
        <f t="shared" si="434"/>
        <v>0</v>
      </c>
      <c r="W3155" s="8">
        <f t="shared" si="435"/>
        <v>0</v>
      </c>
      <c r="X3155" s="8">
        <f t="shared" si="436"/>
        <v>0</v>
      </c>
      <c r="Y3155" s="8" t="str">
        <f t="shared" si="437"/>
        <v/>
      </c>
      <c r="Z3155" s="8" t="str">
        <f>VLOOKUP($D3155,{"29 - Psychiatrie (Erwachsene)","BGI";"297 - stationsäquivalente Behandlung in der Erwachsenenpsychiatrie (29)","BGI";"30 - Kinder- und Jugendpsychiatrie","BGII";"307 - stationsäquivalente Behandlung in der Kinder- und Jugendpsychiatrie (30)","BGII";"31 - Psychosomatik","BGI";"","LEER";0,"Leer"},2,0)</f>
        <v>LEER</v>
      </c>
      <c r="AA3155" s="8" t="str">
        <f t="shared" si="438"/>
        <v>Stationen</v>
      </c>
    </row>
    <row r="3156" spans="2:27" ht="15" customHeight="1" x14ac:dyDescent="0.25">
      <c r="B3156" s="76" t="str">
        <f t="shared" si="440"/>
        <v>!!!</v>
      </c>
      <c r="C3156" s="310" t="str">
        <f>IF(LEN($E3156)&gt;0,VLOOKUP(TEXT($E3156,0),'Angaben Stationen'!$E$14:$V$215,17,0),"")</f>
        <v/>
      </c>
      <c r="D3156" s="254" t="str">
        <f>IF(LEN($E3156)&gt;0,VLOOKUP(TEXT($E3156,0),'Angaben Stationen'!$E$14:$V$215,18,0),"")</f>
        <v/>
      </c>
      <c r="E3156" s="344"/>
      <c r="F3156" s="256"/>
      <c r="G3156" s="256"/>
      <c r="H3156" s="307"/>
      <c r="I3156" s="183"/>
      <c r="R3156" s="8">
        <f t="shared" si="433"/>
        <v>0</v>
      </c>
      <c r="S3156" s="8">
        <f>VLOOKUP($D3156,{"29 - Psychiatrie (Erwachsene)",1;"30 - Kinder- und Jugendpsychiatrie",1;"297 - stationsäquivalente Behandlung in der Erwachsenenpsychiatrie (29)",1;"307 - stationsäquivalente Behandlung in der Kinder- und Jugendpsychiatrie (30)",1;"31 - Psychosomatik",1;"",0;0,0},2,0)</f>
        <v>0</v>
      </c>
      <c r="T3156" s="8">
        <f t="shared" si="439"/>
        <v>0</v>
      </c>
      <c r="U3156" s="8">
        <f t="shared" si="441"/>
        <v>0</v>
      </c>
      <c r="V3156" s="8">
        <f t="shared" si="434"/>
        <v>0</v>
      </c>
      <c r="W3156" s="8">
        <f t="shared" si="435"/>
        <v>0</v>
      </c>
      <c r="X3156" s="8">
        <f t="shared" si="436"/>
        <v>0</v>
      </c>
      <c r="Y3156" s="8" t="str">
        <f t="shared" si="437"/>
        <v/>
      </c>
      <c r="Z3156" s="8" t="str">
        <f>VLOOKUP($D3156,{"29 - Psychiatrie (Erwachsene)","BGI";"297 - stationsäquivalente Behandlung in der Erwachsenenpsychiatrie (29)","BGI";"30 - Kinder- und Jugendpsychiatrie","BGII";"307 - stationsäquivalente Behandlung in der Kinder- und Jugendpsychiatrie (30)","BGII";"31 - Psychosomatik","BGI";"","LEER";0,"Leer"},2,0)</f>
        <v>LEER</v>
      </c>
      <c r="AA3156" s="8" t="str">
        <f t="shared" si="438"/>
        <v>Stationen</v>
      </c>
    </row>
    <row r="3157" spans="2:27" ht="15" customHeight="1" x14ac:dyDescent="0.25">
      <c r="B3157" s="76" t="str">
        <f t="shared" si="440"/>
        <v>!!!</v>
      </c>
      <c r="C3157" s="310" t="str">
        <f>IF(LEN($E3157)&gt;0,VLOOKUP(TEXT($E3157,0),'Angaben Stationen'!$E$14:$V$215,17,0),"")</f>
        <v/>
      </c>
      <c r="D3157" s="254" t="str">
        <f>IF(LEN($E3157)&gt;0,VLOOKUP(TEXT($E3157,0),'Angaben Stationen'!$E$14:$V$215,18,0),"")</f>
        <v/>
      </c>
      <c r="E3157" s="344"/>
      <c r="F3157" s="256"/>
      <c r="G3157" s="256"/>
      <c r="H3157" s="307"/>
      <c r="I3157" s="183"/>
      <c r="R3157" s="8">
        <f t="shared" si="433"/>
        <v>0</v>
      </c>
      <c r="S3157" s="8">
        <f>VLOOKUP($D3157,{"29 - Psychiatrie (Erwachsene)",1;"30 - Kinder- und Jugendpsychiatrie",1;"297 - stationsäquivalente Behandlung in der Erwachsenenpsychiatrie (29)",1;"307 - stationsäquivalente Behandlung in der Kinder- und Jugendpsychiatrie (30)",1;"31 - Psychosomatik",1;"",0;0,0},2,0)</f>
        <v>0</v>
      </c>
      <c r="T3157" s="8">
        <f t="shared" si="439"/>
        <v>0</v>
      </c>
      <c r="U3157" s="8">
        <f t="shared" si="441"/>
        <v>0</v>
      </c>
      <c r="V3157" s="8">
        <f t="shared" si="434"/>
        <v>0</v>
      </c>
      <c r="W3157" s="8">
        <f t="shared" si="435"/>
        <v>0</v>
      </c>
      <c r="X3157" s="8">
        <f t="shared" si="436"/>
        <v>0</v>
      </c>
      <c r="Y3157" s="8" t="str">
        <f t="shared" si="437"/>
        <v/>
      </c>
      <c r="Z3157" s="8" t="str">
        <f>VLOOKUP($D3157,{"29 - Psychiatrie (Erwachsene)","BGI";"297 - stationsäquivalente Behandlung in der Erwachsenenpsychiatrie (29)","BGI";"30 - Kinder- und Jugendpsychiatrie","BGII";"307 - stationsäquivalente Behandlung in der Kinder- und Jugendpsychiatrie (30)","BGII";"31 - Psychosomatik","BGI";"","LEER";0,"Leer"},2,0)</f>
        <v>LEER</v>
      </c>
      <c r="AA3157" s="8" t="str">
        <f t="shared" si="438"/>
        <v>Stationen</v>
      </c>
    </row>
    <row r="3158" spans="2:27" ht="15" customHeight="1" x14ac:dyDescent="0.25">
      <c r="B3158" s="76" t="str">
        <f t="shared" si="440"/>
        <v>!!!</v>
      </c>
      <c r="C3158" s="310" t="str">
        <f>IF(LEN($E3158)&gt;0,VLOOKUP(TEXT($E3158,0),'Angaben Stationen'!$E$14:$V$215,17,0),"")</f>
        <v/>
      </c>
      <c r="D3158" s="254" t="str">
        <f>IF(LEN($E3158)&gt;0,VLOOKUP(TEXT($E3158,0),'Angaben Stationen'!$E$14:$V$215,18,0),"")</f>
        <v/>
      </c>
      <c r="E3158" s="344"/>
      <c r="F3158" s="256"/>
      <c r="G3158" s="256"/>
      <c r="H3158" s="307"/>
      <c r="I3158" s="183"/>
      <c r="R3158" s="8">
        <f t="shared" si="433"/>
        <v>0</v>
      </c>
      <c r="S3158" s="8">
        <f>VLOOKUP($D3158,{"29 - Psychiatrie (Erwachsene)",1;"30 - Kinder- und Jugendpsychiatrie",1;"297 - stationsäquivalente Behandlung in der Erwachsenenpsychiatrie (29)",1;"307 - stationsäquivalente Behandlung in der Kinder- und Jugendpsychiatrie (30)",1;"31 - Psychosomatik",1;"",0;0,0},2,0)</f>
        <v>0</v>
      </c>
      <c r="T3158" s="8">
        <f t="shared" si="439"/>
        <v>0</v>
      </c>
      <c r="U3158" s="8">
        <f t="shared" si="441"/>
        <v>0</v>
      </c>
      <c r="V3158" s="8">
        <f t="shared" si="434"/>
        <v>0</v>
      </c>
      <c r="W3158" s="8">
        <f t="shared" si="435"/>
        <v>0</v>
      </c>
      <c r="X3158" s="8">
        <f t="shared" si="436"/>
        <v>0</v>
      </c>
      <c r="Y3158" s="8" t="str">
        <f t="shared" si="437"/>
        <v/>
      </c>
      <c r="Z3158" s="8" t="str">
        <f>VLOOKUP($D3158,{"29 - Psychiatrie (Erwachsene)","BGI";"297 - stationsäquivalente Behandlung in der Erwachsenenpsychiatrie (29)","BGI";"30 - Kinder- und Jugendpsychiatrie","BGII";"307 - stationsäquivalente Behandlung in der Kinder- und Jugendpsychiatrie (30)","BGII";"31 - Psychosomatik","BGI";"","LEER";0,"Leer"},2,0)</f>
        <v>LEER</v>
      </c>
      <c r="AA3158" s="8" t="str">
        <f t="shared" si="438"/>
        <v>Stationen</v>
      </c>
    </row>
    <row r="3159" spans="2:27" ht="15" customHeight="1" x14ac:dyDescent="0.25">
      <c r="B3159" s="76" t="str">
        <f t="shared" si="440"/>
        <v>!!!</v>
      </c>
      <c r="C3159" s="310" t="str">
        <f>IF(LEN($E3159)&gt;0,VLOOKUP(TEXT($E3159,0),'Angaben Stationen'!$E$14:$V$215,17,0),"")</f>
        <v/>
      </c>
      <c r="D3159" s="254" t="str">
        <f>IF(LEN($E3159)&gt;0,VLOOKUP(TEXT($E3159,0),'Angaben Stationen'!$E$14:$V$215,18,0),"")</f>
        <v/>
      </c>
      <c r="E3159" s="344"/>
      <c r="F3159" s="256"/>
      <c r="G3159" s="256"/>
      <c r="H3159" s="307"/>
      <c r="I3159" s="183"/>
      <c r="R3159" s="8">
        <f t="shared" si="433"/>
        <v>0</v>
      </c>
      <c r="S3159" s="8">
        <f>VLOOKUP($D3159,{"29 - Psychiatrie (Erwachsene)",1;"30 - Kinder- und Jugendpsychiatrie",1;"297 - stationsäquivalente Behandlung in der Erwachsenenpsychiatrie (29)",1;"307 - stationsäquivalente Behandlung in der Kinder- und Jugendpsychiatrie (30)",1;"31 - Psychosomatik",1;"",0;0,0},2,0)</f>
        <v>0</v>
      </c>
      <c r="T3159" s="8">
        <f t="shared" si="439"/>
        <v>0</v>
      </c>
      <c r="U3159" s="8">
        <f t="shared" si="441"/>
        <v>0</v>
      </c>
      <c r="V3159" s="8">
        <f t="shared" si="434"/>
        <v>0</v>
      </c>
      <c r="W3159" s="8">
        <f t="shared" si="435"/>
        <v>0</v>
      </c>
      <c r="X3159" s="8">
        <f t="shared" si="436"/>
        <v>0</v>
      </c>
      <c r="Y3159" s="8" t="str">
        <f t="shared" si="437"/>
        <v/>
      </c>
      <c r="Z3159" s="8" t="str">
        <f>VLOOKUP($D3159,{"29 - Psychiatrie (Erwachsene)","BGI";"297 - stationsäquivalente Behandlung in der Erwachsenenpsychiatrie (29)","BGI";"30 - Kinder- und Jugendpsychiatrie","BGII";"307 - stationsäquivalente Behandlung in der Kinder- und Jugendpsychiatrie (30)","BGII";"31 - Psychosomatik","BGI";"","LEER";0,"Leer"},2,0)</f>
        <v>LEER</v>
      </c>
      <c r="AA3159" s="8" t="str">
        <f t="shared" si="438"/>
        <v>Stationen</v>
      </c>
    </row>
    <row r="3160" spans="2:27" ht="15" customHeight="1" x14ac:dyDescent="0.25">
      <c r="B3160" s="76" t="str">
        <f t="shared" si="440"/>
        <v>!!!</v>
      </c>
      <c r="C3160" s="310" t="str">
        <f>IF(LEN($E3160)&gt;0,VLOOKUP(TEXT($E3160,0),'Angaben Stationen'!$E$14:$V$215,17,0),"")</f>
        <v/>
      </c>
      <c r="D3160" s="254" t="str">
        <f>IF(LEN($E3160)&gt;0,VLOOKUP(TEXT($E3160,0),'Angaben Stationen'!$E$14:$V$215,18,0),"")</f>
        <v/>
      </c>
      <c r="E3160" s="344"/>
      <c r="F3160" s="256"/>
      <c r="G3160" s="256"/>
      <c r="H3160" s="307"/>
      <c r="I3160" s="183"/>
      <c r="R3160" s="8">
        <f t="shared" si="433"/>
        <v>0</v>
      </c>
      <c r="S3160" s="8">
        <f>VLOOKUP($D3160,{"29 - Psychiatrie (Erwachsene)",1;"30 - Kinder- und Jugendpsychiatrie",1;"297 - stationsäquivalente Behandlung in der Erwachsenenpsychiatrie (29)",1;"307 - stationsäquivalente Behandlung in der Kinder- und Jugendpsychiatrie (30)",1;"31 - Psychosomatik",1;"",0;0,0},2,0)</f>
        <v>0</v>
      </c>
      <c r="T3160" s="8">
        <f t="shared" si="439"/>
        <v>0</v>
      </c>
      <c r="U3160" s="8">
        <f t="shared" si="441"/>
        <v>0</v>
      </c>
      <c r="V3160" s="8">
        <f t="shared" si="434"/>
        <v>0</v>
      </c>
      <c r="W3160" s="8">
        <f t="shared" si="435"/>
        <v>0</v>
      </c>
      <c r="X3160" s="8">
        <f t="shared" si="436"/>
        <v>0</v>
      </c>
      <c r="Y3160" s="8" t="str">
        <f t="shared" si="437"/>
        <v/>
      </c>
      <c r="Z3160" s="8" t="str">
        <f>VLOOKUP($D3160,{"29 - Psychiatrie (Erwachsene)","BGI";"297 - stationsäquivalente Behandlung in der Erwachsenenpsychiatrie (29)","BGI";"30 - Kinder- und Jugendpsychiatrie","BGII";"307 - stationsäquivalente Behandlung in der Kinder- und Jugendpsychiatrie (30)","BGII";"31 - Psychosomatik","BGI";"","LEER";0,"Leer"},2,0)</f>
        <v>LEER</v>
      </c>
      <c r="AA3160" s="8" t="str">
        <f t="shared" si="438"/>
        <v>Stationen</v>
      </c>
    </row>
    <row r="3161" spans="2:27" ht="15" customHeight="1" x14ac:dyDescent="0.25">
      <c r="B3161" s="76" t="str">
        <f t="shared" si="440"/>
        <v>!!!</v>
      </c>
      <c r="C3161" s="310" t="str">
        <f>IF(LEN($E3161)&gt;0,VLOOKUP(TEXT($E3161,0),'Angaben Stationen'!$E$14:$V$215,17,0),"")</f>
        <v/>
      </c>
      <c r="D3161" s="254" t="str">
        <f>IF(LEN($E3161)&gt;0,VLOOKUP(TEXT($E3161,0),'Angaben Stationen'!$E$14:$V$215,18,0),"")</f>
        <v/>
      </c>
      <c r="E3161" s="344"/>
      <c r="F3161" s="256"/>
      <c r="G3161" s="256"/>
      <c r="H3161" s="307"/>
      <c r="I3161" s="183"/>
      <c r="R3161" s="8">
        <f t="shared" si="433"/>
        <v>0</v>
      </c>
      <c r="S3161" s="8">
        <f>VLOOKUP($D3161,{"29 - Psychiatrie (Erwachsene)",1;"30 - Kinder- und Jugendpsychiatrie",1;"297 - stationsäquivalente Behandlung in der Erwachsenenpsychiatrie (29)",1;"307 - stationsäquivalente Behandlung in der Kinder- und Jugendpsychiatrie (30)",1;"31 - Psychosomatik",1;"",0;0,0},2,0)</f>
        <v>0</v>
      </c>
      <c r="T3161" s="8">
        <f t="shared" si="439"/>
        <v>0</v>
      </c>
      <c r="U3161" s="8">
        <f t="shared" si="441"/>
        <v>0</v>
      </c>
      <c r="V3161" s="8">
        <f t="shared" si="434"/>
        <v>0</v>
      </c>
      <c r="W3161" s="8">
        <f t="shared" si="435"/>
        <v>0</v>
      </c>
      <c r="X3161" s="8">
        <f t="shared" si="436"/>
        <v>0</v>
      </c>
      <c r="Y3161" s="8" t="str">
        <f t="shared" si="437"/>
        <v/>
      </c>
      <c r="Z3161" s="8" t="str">
        <f>VLOOKUP($D3161,{"29 - Psychiatrie (Erwachsene)","BGI";"297 - stationsäquivalente Behandlung in der Erwachsenenpsychiatrie (29)","BGI";"30 - Kinder- und Jugendpsychiatrie","BGII";"307 - stationsäquivalente Behandlung in der Kinder- und Jugendpsychiatrie (30)","BGII";"31 - Psychosomatik","BGI";"","LEER";0,"Leer"},2,0)</f>
        <v>LEER</v>
      </c>
      <c r="AA3161" s="8" t="str">
        <f t="shared" si="438"/>
        <v>Stationen</v>
      </c>
    </row>
    <row r="3162" spans="2:27" ht="15" customHeight="1" x14ac:dyDescent="0.25">
      <c r="B3162" s="76" t="str">
        <f t="shared" si="440"/>
        <v>!!!</v>
      </c>
      <c r="C3162" s="310" t="str">
        <f>IF(LEN($E3162)&gt;0,VLOOKUP(TEXT($E3162,0),'Angaben Stationen'!$E$14:$V$215,17,0),"")</f>
        <v/>
      </c>
      <c r="D3162" s="254" t="str">
        <f>IF(LEN($E3162)&gt;0,VLOOKUP(TEXT($E3162,0),'Angaben Stationen'!$E$14:$V$215,18,0),"")</f>
        <v/>
      </c>
      <c r="E3162" s="344"/>
      <c r="F3162" s="256"/>
      <c r="G3162" s="256"/>
      <c r="H3162" s="307"/>
      <c r="I3162" s="183"/>
      <c r="R3162" s="8">
        <f t="shared" si="433"/>
        <v>0</v>
      </c>
      <c r="S3162" s="8">
        <f>VLOOKUP($D3162,{"29 - Psychiatrie (Erwachsene)",1;"30 - Kinder- und Jugendpsychiatrie",1;"297 - stationsäquivalente Behandlung in der Erwachsenenpsychiatrie (29)",1;"307 - stationsäquivalente Behandlung in der Kinder- und Jugendpsychiatrie (30)",1;"31 - Psychosomatik",1;"",0;0,0},2,0)</f>
        <v>0</v>
      </c>
      <c r="T3162" s="8">
        <f t="shared" si="439"/>
        <v>0</v>
      </c>
      <c r="U3162" s="8">
        <f t="shared" si="441"/>
        <v>0</v>
      </c>
      <c r="V3162" s="8">
        <f t="shared" si="434"/>
        <v>0</v>
      </c>
      <c r="W3162" s="8">
        <f t="shared" si="435"/>
        <v>0</v>
      </c>
      <c r="X3162" s="8">
        <f t="shared" si="436"/>
        <v>0</v>
      </c>
      <c r="Y3162" s="8" t="str">
        <f t="shared" si="437"/>
        <v/>
      </c>
      <c r="Z3162" s="8" t="str">
        <f>VLOOKUP($D3162,{"29 - Psychiatrie (Erwachsene)","BGI";"297 - stationsäquivalente Behandlung in der Erwachsenenpsychiatrie (29)","BGI";"30 - Kinder- und Jugendpsychiatrie","BGII";"307 - stationsäquivalente Behandlung in der Kinder- und Jugendpsychiatrie (30)","BGII";"31 - Psychosomatik","BGI";"","LEER";0,"Leer"},2,0)</f>
        <v>LEER</v>
      </c>
      <c r="AA3162" s="8" t="str">
        <f t="shared" si="438"/>
        <v>Stationen</v>
      </c>
    </row>
    <row r="3163" spans="2:27" ht="15" customHeight="1" x14ac:dyDescent="0.25">
      <c r="B3163" s="76" t="str">
        <f t="shared" si="440"/>
        <v>!!!</v>
      </c>
      <c r="C3163" s="310" t="str">
        <f>IF(LEN($E3163)&gt;0,VLOOKUP(TEXT($E3163,0),'Angaben Stationen'!$E$14:$V$215,17,0),"")</f>
        <v/>
      </c>
      <c r="D3163" s="254" t="str">
        <f>IF(LEN($E3163)&gt;0,VLOOKUP(TEXT($E3163,0),'Angaben Stationen'!$E$14:$V$215,18,0),"")</f>
        <v/>
      </c>
      <c r="E3163" s="344"/>
      <c r="F3163" s="256"/>
      <c r="G3163" s="256"/>
      <c r="H3163" s="307"/>
      <c r="I3163" s="183"/>
      <c r="R3163" s="8">
        <f t="shared" si="433"/>
        <v>0</v>
      </c>
      <c r="S3163" s="8">
        <f>VLOOKUP($D3163,{"29 - Psychiatrie (Erwachsene)",1;"30 - Kinder- und Jugendpsychiatrie",1;"297 - stationsäquivalente Behandlung in der Erwachsenenpsychiatrie (29)",1;"307 - stationsäquivalente Behandlung in der Kinder- und Jugendpsychiatrie (30)",1;"31 - Psychosomatik",1;"",0;0,0},2,0)</f>
        <v>0</v>
      </c>
      <c r="T3163" s="8">
        <f t="shared" si="439"/>
        <v>0</v>
      </c>
      <c r="U3163" s="8">
        <f t="shared" si="441"/>
        <v>0</v>
      </c>
      <c r="V3163" s="8">
        <f t="shared" si="434"/>
        <v>0</v>
      </c>
      <c r="W3163" s="8">
        <f t="shared" si="435"/>
        <v>0</v>
      </c>
      <c r="X3163" s="8">
        <f t="shared" si="436"/>
        <v>0</v>
      </c>
      <c r="Y3163" s="8" t="str">
        <f t="shared" si="437"/>
        <v/>
      </c>
      <c r="Z3163" s="8" t="str">
        <f>VLOOKUP($D3163,{"29 - Psychiatrie (Erwachsene)","BGI";"297 - stationsäquivalente Behandlung in der Erwachsenenpsychiatrie (29)","BGI";"30 - Kinder- und Jugendpsychiatrie","BGII";"307 - stationsäquivalente Behandlung in der Kinder- und Jugendpsychiatrie (30)","BGII";"31 - Psychosomatik","BGI";"","LEER";0,"Leer"},2,0)</f>
        <v>LEER</v>
      </c>
      <c r="AA3163" s="8" t="str">
        <f t="shared" si="438"/>
        <v>Stationen</v>
      </c>
    </row>
    <row r="3164" spans="2:27" ht="15" customHeight="1" x14ac:dyDescent="0.25">
      <c r="B3164" s="76" t="str">
        <f t="shared" si="440"/>
        <v>!!!</v>
      </c>
      <c r="C3164" s="310" t="str">
        <f>IF(LEN($E3164)&gt;0,VLOOKUP(TEXT($E3164,0),'Angaben Stationen'!$E$14:$V$215,17,0),"")</f>
        <v/>
      </c>
      <c r="D3164" s="254" t="str">
        <f>IF(LEN($E3164)&gt;0,VLOOKUP(TEXT($E3164,0),'Angaben Stationen'!$E$14:$V$215,18,0),"")</f>
        <v/>
      </c>
      <c r="E3164" s="344"/>
      <c r="F3164" s="256"/>
      <c r="G3164" s="256"/>
      <c r="H3164" s="307"/>
      <c r="I3164" s="183"/>
      <c r="R3164" s="8">
        <f t="shared" si="433"/>
        <v>0</v>
      </c>
      <c r="S3164" s="8">
        <f>VLOOKUP($D3164,{"29 - Psychiatrie (Erwachsene)",1;"30 - Kinder- und Jugendpsychiatrie",1;"297 - stationsäquivalente Behandlung in der Erwachsenenpsychiatrie (29)",1;"307 - stationsäquivalente Behandlung in der Kinder- und Jugendpsychiatrie (30)",1;"31 - Psychosomatik",1;"",0;0,0},2,0)</f>
        <v>0</v>
      </c>
      <c r="T3164" s="8">
        <f t="shared" si="439"/>
        <v>0</v>
      </c>
      <c r="U3164" s="8">
        <f t="shared" si="441"/>
        <v>0</v>
      </c>
      <c r="V3164" s="8">
        <f t="shared" si="434"/>
        <v>0</v>
      </c>
      <c r="W3164" s="8">
        <f t="shared" si="435"/>
        <v>0</v>
      </c>
      <c r="X3164" s="8">
        <f t="shared" si="436"/>
        <v>0</v>
      </c>
      <c r="Y3164" s="8" t="str">
        <f t="shared" si="437"/>
        <v/>
      </c>
      <c r="Z3164" s="8" t="str">
        <f>VLOOKUP($D3164,{"29 - Psychiatrie (Erwachsene)","BGI";"297 - stationsäquivalente Behandlung in der Erwachsenenpsychiatrie (29)","BGI";"30 - Kinder- und Jugendpsychiatrie","BGII";"307 - stationsäquivalente Behandlung in der Kinder- und Jugendpsychiatrie (30)","BGII";"31 - Psychosomatik","BGI";"","LEER";0,"Leer"},2,0)</f>
        <v>LEER</v>
      </c>
      <c r="AA3164" s="8" t="str">
        <f t="shared" si="438"/>
        <v>Stationen</v>
      </c>
    </row>
    <row r="3165" spans="2:27" ht="15" customHeight="1" x14ac:dyDescent="0.25">
      <c r="B3165" s="76" t="str">
        <f t="shared" si="440"/>
        <v>!!!</v>
      </c>
      <c r="C3165" s="310" t="str">
        <f>IF(LEN($E3165)&gt;0,VLOOKUP(TEXT($E3165,0),'Angaben Stationen'!$E$14:$V$215,17,0),"")</f>
        <v/>
      </c>
      <c r="D3165" s="254" t="str">
        <f>IF(LEN($E3165)&gt;0,VLOOKUP(TEXT($E3165,0),'Angaben Stationen'!$E$14:$V$215,18,0),"")</f>
        <v/>
      </c>
      <c r="E3165" s="344"/>
      <c r="F3165" s="256"/>
      <c r="G3165" s="256"/>
      <c r="H3165" s="307"/>
      <c r="I3165" s="183"/>
      <c r="R3165" s="8">
        <f t="shared" si="433"/>
        <v>0</v>
      </c>
      <c r="S3165" s="8">
        <f>VLOOKUP($D3165,{"29 - Psychiatrie (Erwachsene)",1;"30 - Kinder- und Jugendpsychiatrie",1;"297 - stationsäquivalente Behandlung in der Erwachsenenpsychiatrie (29)",1;"307 - stationsäquivalente Behandlung in der Kinder- und Jugendpsychiatrie (30)",1;"31 - Psychosomatik",1;"",0;0,0},2,0)</f>
        <v>0</v>
      </c>
      <c r="T3165" s="8">
        <f t="shared" si="439"/>
        <v>0</v>
      </c>
      <c r="U3165" s="8">
        <f t="shared" si="441"/>
        <v>0</v>
      </c>
      <c r="V3165" s="8">
        <f t="shared" si="434"/>
        <v>0</v>
      </c>
      <c r="W3165" s="8">
        <f t="shared" si="435"/>
        <v>0</v>
      </c>
      <c r="X3165" s="8">
        <f t="shared" si="436"/>
        <v>0</v>
      </c>
      <c r="Y3165" s="8" t="str">
        <f t="shared" si="437"/>
        <v/>
      </c>
      <c r="Z3165" s="8" t="str">
        <f>VLOOKUP($D3165,{"29 - Psychiatrie (Erwachsene)","BGI";"297 - stationsäquivalente Behandlung in der Erwachsenenpsychiatrie (29)","BGI";"30 - Kinder- und Jugendpsychiatrie","BGII";"307 - stationsäquivalente Behandlung in der Kinder- und Jugendpsychiatrie (30)","BGII";"31 - Psychosomatik","BGI";"","LEER";0,"Leer"},2,0)</f>
        <v>LEER</v>
      </c>
      <c r="AA3165" s="8" t="str">
        <f t="shared" si="438"/>
        <v>Stationen</v>
      </c>
    </row>
    <row r="3166" spans="2:27" ht="15" customHeight="1" x14ac:dyDescent="0.25">
      <c r="B3166" s="76" t="str">
        <f t="shared" si="440"/>
        <v>!!!</v>
      </c>
      <c r="C3166" s="310" t="str">
        <f>IF(LEN($E3166)&gt;0,VLOOKUP(TEXT($E3166,0),'Angaben Stationen'!$E$14:$V$215,17,0),"")</f>
        <v/>
      </c>
      <c r="D3166" s="254" t="str">
        <f>IF(LEN($E3166)&gt;0,VLOOKUP(TEXT($E3166,0),'Angaben Stationen'!$E$14:$V$215,18,0),"")</f>
        <v/>
      </c>
      <c r="E3166" s="344"/>
      <c r="F3166" s="256"/>
      <c r="G3166" s="256"/>
      <c r="H3166" s="307"/>
      <c r="I3166" s="183"/>
      <c r="R3166" s="8">
        <f t="shared" si="433"/>
        <v>0</v>
      </c>
      <c r="S3166" s="8">
        <f>VLOOKUP($D3166,{"29 - Psychiatrie (Erwachsene)",1;"30 - Kinder- und Jugendpsychiatrie",1;"297 - stationsäquivalente Behandlung in der Erwachsenenpsychiatrie (29)",1;"307 - stationsäquivalente Behandlung in der Kinder- und Jugendpsychiatrie (30)",1;"31 - Psychosomatik",1;"",0;0,0},2,0)</f>
        <v>0</v>
      </c>
      <c r="T3166" s="8">
        <f t="shared" si="439"/>
        <v>0</v>
      </c>
      <c r="U3166" s="8">
        <f t="shared" si="441"/>
        <v>0</v>
      </c>
      <c r="V3166" s="8">
        <f t="shared" si="434"/>
        <v>0</v>
      </c>
      <c r="W3166" s="8">
        <f t="shared" si="435"/>
        <v>0</v>
      </c>
      <c r="X3166" s="8">
        <f t="shared" si="436"/>
        <v>0</v>
      </c>
      <c r="Y3166" s="8" t="str">
        <f t="shared" si="437"/>
        <v/>
      </c>
      <c r="Z3166" s="8" t="str">
        <f>VLOOKUP($D3166,{"29 - Psychiatrie (Erwachsene)","BGI";"297 - stationsäquivalente Behandlung in der Erwachsenenpsychiatrie (29)","BGI";"30 - Kinder- und Jugendpsychiatrie","BGII";"307 - stationsäquivalente Behandlung in der Kinder- und Jugendpsychiatrie (30)","BGII";"31 - Psychosomatik","BGI";"","LEER";0,"Leer"},2,0)</f>
        <v>LEER</v>
      </c>
      <c r="AA3166" s="8" t="str">
        <f t="shared" si="438"/>
        <v>Stationen</v>
      </c>
    </row>
    <row r="3167" spans="2:27" ht="15" customHeight="1" x14ac:dyDescent="0.25">
      <c r="B3167" s="76" t="str">
        <f t="shared" si="440"/>
        <v>!!!</v>
      </c>
      <c r="C3167" s="310" t="str">
        <f>IF(LEN($E3167)&gt;0,VLOOKUP(TEXT($E3167,0),'Angaben Stationen'!$E$14:$V$215,17,0),"")</f>
        <v/>
      </c>
      <c r="D3167" s="254" t="str">
        <f>IF(LEN($E3167)&gt;0,VLOOKUP(TEXT($E3167,0),'Angaben Stationen'!$E$14:$V$215,18,0),"")</f>
        <v/>
      </c>
      <c r="E3167" s="344"/>
      <c r="F3167" s="256"/>
      <c r="G3167" s="256"/>
      <c r="H3167" s="307"/>
      <c r="I3167" s="183"/>
      <c r="R3167" s="8">
        <f t="shared" si="433"/>
        <v>0</v>
      </c>
      <c r="S3167" s="8">
        <f>VLOOKUP($D3167,{"29 - Psychiatrie (Erwachsene)",1;"30 - Kinder- und Jugendpsychiatrie",1;"297 - stationsäquivalente Behandlung in der Erwachsenenpsychiatrie (29)",1;"307 - stationsäquivalente Behandlung in der Kinder- und Jugendpsychiatrie (30)",1;"31 - Psychosomatik",1;"",0;0,0},2,0)</f>
        <v>0</v>
      </c>
      <c r="T3167" s="8">
        <f t="shared" si="439"/>
        <v>0</v>
      </c>
      <c r="U3167" s="8">
        <f t="shared" si="441"/>
        <v>0</v>
      </c>
      <c r="V3167" s="8">
        <f t="shared" si="434"/>
        <v>0</v>
      </c>
      <c r="W3167" s="8">
        <f t="shared" si="435"/>
        <v>0</v>
      </c>
      <c r="X3167" s="8">
        <f t="shared" si="436"/>
        <v>0</v>
      </c>
      <c r="Y3167" s="8" t="str">
        <f t="shared" si="437"/>
        <v/>
      </c>
      <c r="Z3167" s="8" t="str">
        <f>VLOOKUP($D3167,{"29 - Psychiatrie (Erwachsene)","BGI";"297 - stationsäquivalente Behandlung in der Erwachsenenpsychiatrie (29)","BGI";"30 - Kinder- und Jugendpsychiatrie","BGII";"307 - stationsäquivalente Behandlung in der Kinder- und Jugendpsychiatrie (30)","BGII";"31 - Psychosomatik","BGI";"","LEER";0,"Leer"},2,0)</f>
        <v>LEER</v>
      </c>
      <c r="AA3167" s="8" t="str">
        <f t="shared" si="438"/>
        <v>Stationen</v>
      </c>
    </row>
    <row r="3168" spans="2:27" ht="15" customHeight="1" x14ac:dyDescent="0.25">
      <c r="B3168" s="76" t="str">
        <f t="shared" si="440"/>
        <v>!!!</v>
      </c>
      <c r="C3168" s="310" t="str">
        <f>IF(LEN($E3168)&gt;0,VLOOKUP(TEXT($E3168,0),'Angaben Stationen'!$E$14:$V$215,17,0),"")</f>
        <v/>
      </c>
      <c r="D3168" s="254" t="str">
        <f>IF(LEN($E3168)&gt;0,VLOOKUP(TEXT($E3168,0),'Angaben Stationen'!$E$14:$V$215,18,0),"")</f>
        <v/>
      </c>
      <c r="E3168" s="344"/>
      <c r="F3168" s="256"/>
      <c r="G3168" s="256"/>
      <c r="H3168" s="307"/>
      <c r="I3168" s="183"/>
      <c r="R3168" s="8">
        <f t="shared" si="433"/>
        <v>0</v>
      </c>
      <c r="S3168" s="8">
        <f>VLOOKUP($D3168,{"29 - Psychiatrie (Erwachsene)",1;"30 - Kinder- und Jugendpsychiatrie",1;"297 - stationsäquivalente Behandlung in der Erwachsenenpsychiatrie (29)",1;"307 - stationsäquivalente Behandlung in der Kinder- und Jugendpsychiatrie (30)",1;"31 - Psychosomatik",1;"",0;0,0},2,0)</f>
        <v>0</v>
      </c>
      <c r="T3168" s="8">
        <f t="shared" si="439"/>
        <v>0</v>
      </c>
      <c r="U3168" s="8">
        <f t="shared" si="441"/>
        <v>0</v>
      </c>
      <c r="V3168" s="8">
        <f t="shared" si="434"/>
        <v>0</v>
      </c>
      <c r="W3168" s="8">
        <f t="shared" si="435"/>
        <v>0</v>
      </c>
      <c r="X3168" s="8">
        <f t="shared" si="436"/>
        <v>0</v>
      </c>
      <c r="Y3168" s="8" t="str">
        <f t="shared" si="437"/>
        <v/>
      </c>
      <c r="Z3168" s="8" t="str">
        <f>VLOOKUP($D3168,{"29 - Psychiatrie (Erwachsene)","BGI";"297 - stationsäquivalente Behandlung in der Erwachsenenpsychiatrie (29)","BGI";"30 - Kinder- und Jugendpsychiatrie","BGII";"307 - stationsäquivalente Behandlung in der Kinder- und Jugendpsychiatrie (30)","BGII";"31 - Psychosomatik","BGI";"","LEER";0,"Leer"},2,0)</f>
        <v>LEER</v>
      </c>
      <c r="AA3168" s="8" t="str">
        <f t="shared" si="438"/>
        <v>Stationen</v>
      </c>
    </row>
    <row r="3169" spans="2:27" ht="15" customHeight="1" x14ac:dyDescent="0.25">
      <c r="B3169" s="76" t="str">
        <f t="shared" si="440"/>
        <v>!!!</v>
      </c>
      <c r="C3169" s="310" t="str">
        <f>IF(LEN($E3169)&gt;0,VLOOKUP(TEXT($E3169,0),'Angaben Stationen'!$E$14:$V$215,17,0),"")</f>
        <v/>
      </c>
      <c r="D3169" s="254" t="str">
        <f>IF(LEN($E3169)&gt;0,VLOOKUP(TEXT($E3169,0),'Angaben Stationen'!$E$14:$V$215,18,0),"")</f>
        <v/>
      </c>
      <c r="E3169" s="344"/>
      <c r="F3169" s="256"/>
      <c r="G3169" s="256"/>
      <c r="H3169" s="307"/>
      <c r="I3169" s="183"/>
      <c r="R3169" s="8">
        <f t="shared" si="433"/>
        <v>0</v>
      </c>
      <c r="S3169" s="8">
        <f>VLOOKUP($D3169,{"29 - Psychiatrie (Erwachsene)",1;"30 - Kinder- und Jugendpsychiatrie",1;"297 - stationsäquivalente Behandlung in der Erwachsenenpsychiatrie (29)",1;"307 - stationsäquivalente Behandlung in der Kinder- und Jugendpsychiatrie (30)",1;"31 - Psychosomatik",1;"",0;0,0},2,0)</f>
        <v>0</v>
      </c>
      <c r="T3169" s="8">
        <f t="shared" si="439"/>
        <v>0</v>
      </c>
      <c r="U3169" s="8">
        <f t="shared" si="441"/>
        <v>0</v>
      </c>
      <c r="V3169" s="8">
        <f t="shared" si="434"/>
        <v>0</v>
      </c>
      <c r="W3169" s="8">
        <f t="shared" si="435"/>
        <v>0</v>
      </c>
      <c r="X3169" s="8">
        <f t="shared" si="436"/>
        <v>0</v>
      </c>
      <c r="Y3169" s="8" t="str">
        <f t="shared" si="437"/>
        <v/>
      </c>
      <c r="Z3169" s="8" t="str">
        <f>VLOOKUP($D3169,{"29 - Psychiatrie (Erwachsene)","BGI";"297 - stationsäquivalente Behandlung in der Erwachsenenpsychiatrie (29)","BGI";"30 - Kinder- und Jugendpsychiatrie","BGII";"307 - stationsäquivalente Behandlung in der Kinder- und Jugendpsychiatrie (30)","BGII";"31 - Psychosomatik","BGI";"","LEER";0,"Leer"},2,0)</f>
        <v>LEER</v>
      </c>
      <c r="AA3169" s="8" t="str">
        <f t="shared" si="438"/>
        <v>Stationen</v>
      </c>
    </row>
    <row r="3170" spans="2:27" ht="15" customHeight="1" x14ac:dyDescent="0.25">
      <c r="B3170" s="76" t="str">
        <f t="shared" si="440"/>
        <v>!!!</v>
      </c>
      <c r="C3170" s="310" t="str">
        <f>IF(LEN($E3170)&gt;0,VLOOKUP(TEXT($E3170,0),'Angaben Stationen'!$E$14:$V$215,17,0),"")</f>
        <v/>
      </c>
      <c r="D3170" s="254" t="str">
        <f>IF(LEN($E3170)&gt;0,VLOOKUP(TEXT($E3170,0),'Angaben Stationen'!$E$14:$V$215,18,0),"")</f>
        <v/>
      </c>
      <c r="E3170" s="344"/>
      <c r="F3170" s="256"/>
      <c r="G3170" s="256"/>
      <c r="H3170" s="307"/>
      <c r="I3170" s="183"/>
      <c r="R3170" s="8">
        <f t="shared" ref="R3170:R3233" si="442">IF(LEN(B3170)&gt;0,0,1)</f>
        <v>0</v>
      </c>
      <c r="S3170" s="8">
        <f>VLOOKUP($D3170,{"29 - Psychiatrie (Erwachsene)",1;"30 - Kinder- und Jugendpsychiatrie",1;"297 - stationsäquivalente Behandlung in der Erwachsenenpsychiatrie (29)",1;"307 - stationsäquivalente Behandlung in der Kinder- und Jugendpsychiatrie (30)",1;"31 - Psychosomatik",1;"",0;0,0},2,0)</f>
        <v>0</v>
      </c>
      <c r="T3170" s="8">
        <f t="shared" si="439"/>
        <v>0</v>
      </c>
      <c r="U3170" s="8">
        <f t="shared" si="441"/>
        <v>0</v>
      </c>
      <c r="V3170" s="8">
        <f t="shared" ref="V3170:V3233" si="443">IF(VALUE($F3170)&gt;0,1,0)</f>
        <v>0</v>
      </c>
      <c r="W3170" s="8">
        <f t="shared" ref="W3170:W3233" si="444">IF(LEN($G3170)&gt;0,1,0)</f>
        <v>0</v>
      </c>
      <c r="X3170" s="8">
        <f t="shared" ref="X3170:X3233" si="445">IF(LEN($H3170)&gt;0,1,0)</f>
        <v>0</v>
      </c>
      <c r="Y3170" s="8" t="str">
        <f t="shared" ref="Y3170:Y3233" si="446">IF($D3170&lt;&gt;"","MonatII","")</f>
        <v/>
      </c>
      <c r="Z3170" s="8" t="str">
        <f>VLOOKUP($D3170,{"29 - Psychiatrie (Erwachsene)","BGI";"297 - stationsäquivalente Behandlung in der Erwachsenenpsychiatrie (29)","BGI";"30 - Kinder- und Jugendpsychiatrie","BGII";"307 - stationsäquivalente Behandlung in der Kinder- und Jugendpsychiatrie (30)","BGII";"31 - Psychosomatik","BGI";"","LEER";0,"Leer"},2,0)</f>
        <v>LEER</v>
      </c>
      <c r="AA3170" s="8" t="str">
        <f t="shared" ref="AA3170:AA3233" si="447">"Stationen"</f>
        <v>Stationen</v>
      </c>
    </row>
    <row r="3171" spans="2:27" ht="15" customHeight="1" x14ac:dyDescent="0.25">
      <c r="B3171" s="76" t="str">
        <f t="shared" si="440"/>
        <v>!!!</v>
      </c>
      <c r="C3171" s="310" t="str">
        <f>IF(LEN($E3171)&gt;0,VLOOKUP(TEXT($E3171,0),'Angaben Stationen'!$E$14:$V$215,17,0),"")</f>
        <v/>
      </c>
      <c r="D3171" s="254" t="str">
        <f>IF(LEN($E3171)&gt;0,VLOOKUP(TEXT($E3171,0),'Angaben Stationen'!$E$14:$V$215,18,0),"")</f>
        <v/>
      </c>
      <c r="E3171" s="344"/>
      <c r="F3171" s="256"/>
      <c r="G3171" s="256"/>
      <c r="H3171" s="307"/>
      <c r="I3171" s="183"/>
      <c r="R3171" s="8">
        <f t="shared" si="442"/>
        <v>0</v>
      </c>
      <c r="S3171" s="8">
        <f>VLOOKUP($D3171,{"29 - Psychiatrie (Erwachsene)",1;"30 - Kinder- und Jugendpsychiatrie",1;"297 - stationsäquivalente Behandlung in der Erwachsenenpsychiatrie (29)",1;"307 - stationsäquivalente Behandlung in der Kinder- und Jugendpsychiatrie (30)",1;"31 - Psychosomatik",1;"",0;0,0},2,0)</f>
        <v>0</v>
      </c>
      <c r="T3171" s="8">
        <f t="shared" si="439"/>
        <v>0</v>
      </c>
      <c r="U3171" s="8">
        <f t="shared" si="441"/>
        <v>0</v>
      </c>
      <c r="V3171" s="8">
        <f t="shared" si="443"/>
        <v>0</v>
      </c>
      <c r="W3171" s="8">
        <f t="shared" si="444"/>
        <v>0</v>
      </c>
      <c r="X3171" s="8">
        <f t="shared" si="445"/>
        <v>0</v>
      </c>
      <c r="Y3171" s="8" t="str">
        <f t="shared" si="446"/>
        <v/>
      </c>
      <c r="Z3171" s="8" t="str">
        <f>VLOOKUP($D3171,{"29 - Psychiatrie (Erwachsene)","BGI";"297 - stationsäquivalente Behandlung in der Erwachsenenpsychiatrie (29)","BGI";"30 - Kinder- und Jugendpsychiatrie","BGII";"307 - stationsäquivalente Behandlung in der Kinder- und Jugendpsychiatrie (30)","BGII";"31 - Psychosomatik","BGI";"","LEER";0,"Leer"},2,0)</f>
        <v>LEER</v>
      </c>
      <c r="AA3171" s="8" t="str">
        <f t="shared" si="447"/>
        <v>Stationen</v>
      </c>
    </row>
    <row r="3172" spans="2:27" ht="15" customHeight="1" x14ac:dyDescent="0.25">
      <c r="B3172" s="76" t="str">
        <f t="shared" si="440"/>
        <v>!!!</v>
      </c>
      <c r="C3172" s="310" t="str">
        <f>IF(LEN($E3172)&gt;0,VLOOKUP(TEXT($E3172,0),'Angaben Stationen'!$E$14:$V$215,17,0),"")</f>
        <v/>
      </c>
      <c r="D3172" s="254" t="str">
        <f>IF(LEN($E3172)&gt;0,VLOOKUP(TEXT($E3172,0),'Angaben Stationen'!$E$14:$V$215,18,0),"")</f>
        <v/>
      </c>
      <c r="E3172" s="344"/>
      <c r="F3172" s="256"/>
      <c r="G3172" s="256"/>
      <c r="H3172" s="307"/>
      <c r="I3172" s="183"/>
      <c r="R3172" s="8">
        <f t="shared" si="442"/>
        <v>0</v>
      </c>
      <c r="S3172" s="8">
        <f>VLOOKUP($D3172,{"29 - Psychiatrie (Erwachsene)",1;"30 - Kinder- und Jugendpsychiatrie",1;"297 - stationsäquivalente Behandlung in der Erwachsenenpsychiatrie (29)",1;"307 - stationsäquivalente Behandlung in der Kinder- und Jugendpsychiatrie (30)",1;"31 - Psychosomatik",1;"",0;0,0},2,0)</f>
        <v>0</v>
      </c>
      <c r="T3172" s="8">
        <f t="shared" si="439"/>
        <v>0</v>
      </c>
      <c r="U3172" s="8">
        <f t="shared" si="441"/>
        <v>0</v>
      </c>
      <c r="V3172" s="8">
        <f t="shared" si="443"/>
        <v>0</v>
      </c>
      <c r="W3172" s="8">
        <f t="shared" si="444"/>
        <v>0</v>
      </c>
      <c r="X3172" s="8">
        <f t="shared" si="445"/>
        <v>0</v>
      </c>
      <c r="Y3172" s="8" t="str">
        <f t="shared" si="446"/>
        <v/>
      </c>
      <c r="Z3172" s="8" t="str">
        <f>VLOOKUP($D3172,{"29 - Psychiatrie (Erwachsene)","BGI";"297 - stationsäquivalente Behandlung in der Erwachsenenpsychiatrie (29)","BGI";"30 - Kinder- und Jugendpsychiatrie","BGII";"307 - stationsäquivalente Behandlung in der Kinder- und Jugendpsychiatrie (30)","BGII";"31 - Psychosomatik","BGI";"","LEER";0,"Leer"},2,0)</f>
        <v>LEER</v>
      </c>
      <c r="AA3172" s="8" t="str">
        <f t="shared" si="447"/>
        <v>Stationen</v>
      </c>
    </row>
    <row r="3173" spans="2:27" ht="15" customHeight="1" x14ac:dyDescent="0.25">
      <c r="B3173" s="76" t="str">
        <f t="shared" si="440"/>
        <v>!!!</v>
      </c>
      <c r="C3173" s="310" t="str">
        <f>IF(LEN($E3173)&gt;0,VLOOKUP(TEXT($E3173,0),'Angaben Stationen'!$E$14:$V$215,17,0),"")</f>
        <v/>
      </c>
      <c r="D3173" s="254" t="str">
        <f>IF(LEN($E3173)&gt;0,VLOOKUP(TEXT($E3173,0),'Angaben Stationen'!$E$14:$V$215,18,0),"")</f>
        <v/>
      </c>
      <c r="E3173" s="344"/>
      <c r="F3173" s="256"/>
      <c r="G3173" s="256"/>
      <c r="H3173" s="307"/>
      <c r="I3173" s="183"/>
      <c r="R3173" s="8">
        <f t="shared" si="442"/>
        <v>0</v>
      </c>
      <c r="S3173" s="8">
        <f>VLOOKUP($D3173,{"29 - Psychiatrie (Erwachsene)",1;"30 - Kinder- und Jugendpsychiatrie",1;"297 - stationsäquivalente Behandlung in der Erwachsenenpsychiatrie (29)",1;"307 - stationsäquivalente Behandlung in der Kinder- und Jugendpsychiatrie (30)",1;"31 - Psychosomatik",1;"",0;0,0},2,0)</f>
        <v>0</v>
      </c>
      <c r="T3173" s="8">
        <f t="shared" si="439"/>
        <v>0</v>
      </c>
      <c r="U3173" s="8">
        <f t="shared" si="441"/>
        <v>0</v>
      </c>
      <c r="V3173" s="8">
        <f t="shared" si="443"/>
        <v>0</v>
      </c>
      <c r="W3173" s="8">
        <f t="shared" si="444"/>
        <v>0</v>
      </c>
      <c r="X3173" s="8">
        <f t="shared" si="445"/>
        <v>0</v>
      </c>
      <c r="Y3173" s="8" t="str">
        <f t="shared" si="446"/>
        <v/>
      </c>
      <c r="Z3173" s="8" t="str">
        <f>VLOOKUP($D3173,{"29 - Psychiatrie (Erwachsene)","BGI";"297 - stationsäquivalente Behandlung in der Erwachsenenpsychiatrie (29)","BGI";"30 - Kinder- und Jugendpsychiatrie","BGII";"307 - stationsäquivalente Behandlung in der Kinder- und Jugendpsychiatrie (30)","BGII";"31 - Psychosomatik","BGI";"","LEER";0,"Leer"},2,0)</f>
        <v>LEER</v>
      </c>
      <c r="AA3173" s="8" t="str">
        <f t="shared" si="447"/>
        <v>Stationen</v>
      </c>
    </row>
    <row r="3174" spans="2:27" ht="15" customHeight="1" x14ac:dyDescent="0.25">
      <c r="B3174" s="76" t="str">
        <f t="shared" si="440"/>
        <v>!!!</v>
      </c>
      <c r="C3174" s="310" t="str">
        <f>IF(LEN($E3174)&gt;0,VLOOKUP(TEXT($E3174,0),'Angaben Stationen'!$E$14:$V$215,17,0),"")</f>
        <v/>
      </c>
      <c r="D3174" s="254" t="str">
        <f>IF(LEN($E3174)&gt;0,VLOOKUP(TEXT($E3174,0),'Angaben Stationen'!$E$14:$V$215,18,0),"")</f>
        <v/>
      </c>
      <c r="E3174" s="344"/>
      <c r="F3174" s="256"/>
      <c r="G3174" s="256"/>
      <c r="H3174" s="307"/>
      <c r="I3174" s="183"/>
      <c r="R3174" s="8">
        <f t="shared" si="442"/>
        <v>0</v>
      </c>
      <c r="S3174" s="8">
        <f>VLOOKUP($D3174,{"29 - Psychiatrie (Erwachsene)",1;"30 - Kinder- und Jugendpsychiatrie",1;"297 - stationsäquivalente Behandlung in der Erwachsenenpsychiatrie (29)",1;"307 - stationsäquivalente Behandlung in der Kinder- und Jugendpsychiatrie (30)",1;"31 - Psychosomatik",1;"",0;0,0},2,0)</f>
        <v>0</v>
      </c>
      <c r="T3174" s="8">
        <f t="shared" ref="T3174:T3237" si="448">IF(LEN($C3174)&gt;0,1,0)</f>
        <v>0</v>
      </c>
      <c r="U3174" s="8">
        <f t="shared" si="441"/>
        <v>0</v>
      </c>
      <c r="V3174" s="8">
        <f t="shared" si="443"/>
        <v>0</v>
      </c>
      <c r="W3174" s="8">
        <f t="shared" si="444"/>
        <v>0</v>
      </c>
      <c r="X3174" s="8">
        <f t="shared" si="445"/>
        <v>0</v>
      </c>
      <c r="Y3174" s="8" t="str">
        <f t="shared" si="446"/>
        <v/>
      </c>
      <c r="Z3174" s="8" t="str">
        <f>VLOOKUP($D3174,{"29 - Psychiatrie (Erwachsene)","BGI";"297 - stationsäquivalente Behandlung in der Erwachsenenpsychiatrie (29)","BGI";"30 - Kinder- und Jugendpsychiatrie","BGII";"307 - stationsäquivalente Behandlung in der Kinder- und Jugendpsychiatrie (30)","BGII";"31 - Psychosomatik","BGI";"","LEER";0,"Leer"},2,0)</f>
        <v>LEER</v>
      </c>
      <c r="AA3174" s="8" t="str">
        <f t="shared" si="447"/>
        <v>Stationen</v>
      </c>
    </row>
    <row r="3175" spans="2:27" ht="15" customHeight="1" x14ac:dyDescent="0.25">
      <c r="B3175" s="76" t="str">
        <f t="shared" si="440"/>
        <v>!!!</v>
      </c>
      <c r="C3175" s="310" t="str">
        <f>IF(LEN($E3175)&gt;0,VLOOKUP(TEXT($E3175,0),'Angaben Stationen'!$E$14:$V$215,17,0),"")</f>
        <v/>
      </c>
      <c r="D3175" s="254" t="str">
        <f>IF(LEN($E3175)&gt;0,VLOOKUP(TEXT($E3175,0),'Angaben Stationen'!$E$14:$V$215,18,0),"")</f>
        <v/>
      </c>
      <c r="E3175" s="344"/>
      <c r="F3175" s="256"/>
      <c r="G3175" s="256"/>
      <c r="H3175" s="307"/>
      <c r="I3175" s="183"/>
      <c r="R3175" s="8">
        <f t="shared" si="442"/>
        <v>0</v>
      </c>
      <c r="S3175" s="8">
        <f>VLOOKUP($D3175,{"29 - Psychiatrie (Erwachsene)",1;"30 - Kinder- und Jugendpsychiatrie",1;"297 - stationsäquivalente Behandlung in der Erwachsenenpsychiatrie (29)",1;"307 - stationsäquivalente Behandlung in der Kinder- und Jugendpsychiatrie (30)",1;"31 - Psychosomatik",1;"",0;0,0},2,0)</f>
        <v>0</v>
      </c>
      <c r="T3175" s="8">
        <f t="shared" si="448"/>
        <v>0</v>
      </c>
      <c r="U3175" s="8">
        <f t="shared" si="441"/>
        <v>0</v>
      </c>
      <c r="V3175" s="8">
        <f t="shared" si="443"/>
        <v>0</v>
      </c>
      <c r="W3175" s="8">
        <f t="shared" si="444"/>
        <v>0</v>
      </c>
      <c r="X3175" s="8">
        <f t="shared" si="445"/>
        <v>0</v>
      </c>
      <c r="Y3175" s="8" t="str">
        <f t="shared" si="446"/>
        <v/>
      </c>
      <c r="Z3175" s="8" t="str">
        <f>VLOOKUP($D3175,{"29 - Psychiatrie (Erwachsene)","BGI";"297 - stationsäquivalente Behandlung in der Erwachsenenpsychiatrie (29)","BGI";"30 - Kinder- und Jugendpsychiatrie","BGII";"307 - stationsäquivalente Behandlung in der Kinder- und Jugendpsychiatrie (30)","BGII";"31 - Psychosomatik","BGI";"","LEER";0,"Leer"},2,0)</f>
        <v>LEER</v>
      </c>
      <c r="AA3175" s="8" t="str">
        <f t="shared" si="447"/>
        <v>Stationen</v>
      </c>
    </row>
    <row r="3176" spans="2:27" ht="15" customHeight="1" x14ac:dyDescent="0.25">
      <c r="B3176" s="76" t="str">
        <f t="shared" si="440"/>
        <v>!!!</v>
      </c>
      <c r="C3176" s="310" t="str">
        <f>IF(LEN($E3176)&gt;0,VLOOKUP(TEXT($E3176,0),'Angaben Stationen'!$E$14:$V$215,17,0),"")</f>
        <v/>
      </c>
      <c r="D3176" s="254" t="str">
        <f>IF(LEN($E3176)&gt;0,VLOOKUP(TEXT($E3176,0),'Angaben Stationen'!$E$14:$V$215,18,0),"")</f>
        <v/>
      </c>
      <c r="E3176" s="344"/>
      <c r="F3176" s="256"/>
      <c r="G3176" s="256"/>
      <c r="H3176" s="307"/>
      <c r="I3176" s="183"/>
      <c r="R3176" s="8">
        <f t="shared" si="442"/>
        <v>0</v>
      </c>
      <c r="S3176" s="8">
        <f>VLOOKUP($D3176,{"29 - Psychiatrie (Erwachsene)",1;"30 - Kinder- und Jugendpsychiatrie",1;"297 - stationsäquivalente Behandlung in der Erwachsenenpsychiatrie (29)",1;"307 - stationsäquivalente Behandlung in der Kinder- und Jugendpsychiatrie (30)",1;"31 - Psychosomatik",1;"",0;0,0},2,0)</f>
        <v>0</v>
      </c>
      <c r="T3176" s="8">
        <f t="shared" si="448"/>
        <v>0</v>
      </c>
      <c r="U3176" s="8">
        <f t="shared" si="441"/>
        <v>0</v>
      </c>
      <c r="V3176" s="8">
        <f t="shared" si="443"/>
        <v>0</v>
      </c>
      <c r="W3176" s="8">
        <f t="shared" si="444"/>
        <v>0</v>
      </c>
      <c r="X3176" s="8">
        <f t="shared" si="445"/>
        <v>0</v>
      </c>
      <c r="Y3176" s="8" t="str">
        <f t="shared" si="446"/>
        <v/>
      </c>
      <c r="Z3176" s="8" t="str">
        <f>VLOOKUP($D3176,{"29 - Psychiatrie (Erwachsene)","BGI";"297 - stationsäquivalente Behandlung in der Erwachsenenpsychiatrie (29)","BGI";"30 - Kinder- und Jugendpsychiatrie","BGII";"307 - stationsäquivalente Behandlung in der Kinder- und Jugendpsychiatrie (30)","BGII";"31 - Psychosomatik","BGI";"","LEER";0,"Leer"},2,0)</f>
        <v>LEER</v>
      </c>
      <c r="AA3176" s="8" t="str">
        <f t="shared" si="447"/>
        <v>Stationen</v>
      </c>
    </row>
    <row r="3177" spans="2:27" ht="15" customHeight="1" x14ac:dyDescent="0.25">
      <c r="B3177" s="76" t="str">
        <f t="shared" si="440"/>
        <v>!!!</v>
      </c>
      <c r="C3177" s="310" t="str">
        <f>IF(LEN($E3177)&gt;0,VLOOKUP(TEXT($E3177,0),'Angaben Stationen'!$E$14:$V$215,17,0),"")</f>
        <v/>
      </c>
      <c r="D3177" s="254" t="str">
        <f>IF(LEN($E3177)&gt;0,VLOOKUP(TEXT($E3177,0),'Angaben Stationen'!$E$14:$V$215,18,0),"")</f>
        <v/>
      </c>
      <c r="E3177" s="344"/>
      <c r="F3177" s="256"/>
      <c r="G3177" s="256"/>
      <c r="H3177" s="307"/>
      <c r="I3177" s="183"/>
      <c r="R3177" s="8">
        <f t="shared" si="442"/>
        <v>0</v>
      </c>
      <c r="S3177" s="8">
        <f>VLOOKUP($D3177,{"29 - Psychiatrie (Erwachsene)",1;"30 - Kinder- und Jugendpsychiatrie",1;"297 - stationsäquivalente Behandlung in der Erwachsenenpsychiatrie (29)",1;"307 - stationsäquivalente Behandlung in der Kinder- und Jugendpsychiatrie (30)",1;"31 - Psychosomatik",1;"",0;0,0},2,0)</f>
        <v>0</v>
      </c>
      <c r="T3177" s="8">
        <f t="shared" si="448"/>
        <v>0</v>
      </c>
      <c r="U3177" s="8">
        <f t="shared" si="441"/>
        <v>0</v>
      </c>
      <c r="V3177" s="8">
        <f t="shared" si="443"/>
        <v>0</v>
      </c>
      <c r="W3177" s="8">
        <f t="shared" si="444"/>
        <v>0</v>
      </c>
      <c r="X3177" s="8">
        <f t="shared" si="445"/>
        <v>0</v>
      </c>
      <c r="Y3177" s="8" t="str">
        <f t="shared" si="446"/>
        <v/>
      </c>
      <c r="Z3177" s="8" t="str">
        <f>VLOOKUP($D3177,{"29 - Psychiatrie (Erwachsene)","BGI";"297 - stationsäquivalente Behandlung in der Erwachsenenpsychiatrie (29)","BGI";"30 - Kinder- und Jugendpsychiatrie","BGII";"307 - stationsäquivalente Behandlung in der Kinder- und Jugendpsychiatrie (30)","BGII";"31 - Psychosomatik","BGI";"","LEER";0,"Leer"},2,0)</f>
        <v>LEER</v>
      </c>
      <c r="AA3177" s="8" t="str">
        <f t="shared" si="447"/>
        <v>Stationen</v>
      </c>
    </row>
    <row r="3178" spans="2:27" ht="15" customHeight="1" x14ac:dyDescent="0.25">
      <c r="B3178" s="76" t="str">
        <f t="shared" si="440"/>
        <v>!!!</v>
      </c>
      <c r="C3178" s="310" t="str">
        <f>IF(LEN($E3178)&gt;0,VLOOKUP(TEXT($E3178,0),'Angaben Stationen'!$E$14:$V$215,17,0),"")</f>
        <v/>
      </c>
      <c r="D3178" s="254" t="str">
        <f>IF(LEN($E3178)&gt;0,VLOOKUP(TEXT($E3178,0),'Angaben Stationen'!$E$14:$V$215,18,0),"")</f>
        <v/>
      </c>
      <c r="E3178" s="344"/>
      <c r="F3178" s="256"/>
      <c r="G3178" s="256"/>
      <c r="H3178" s="307"/>
      <c r="I3178" s="183"/>
      <c r="R3178" s="8">
        <f t="shared" si="442"/>
        <v>0</v>
      </c>
      <c r="S3178" s="8">
        <f>VLOOKUP($D3178,{"29 - Psychiatrie (Erwachsene)",1;"30 - Kinder- und Jugendpsychiatrie",1;"297 - stationsäquivalente Behandlung in der Erwachsenenpsychiatrie (29)",1;"307 - stationsäquivalente Behandlung in der Kinder- und Jugendpsychiatrie (30)",1;"31 - Psychosomatik",1;"",0;0,0},2,0)</f>
        <v>0</v>
      </c>
      <c r="T3178" s="8">
        <f t="shared" si="448"/>
        <v>0</v>
      </c>
      <c r="U3178" s="8">
        <f t="shared" si="441"/>
        <v>0</v>
      </c>
      <c r="V3178" s="8">
        <f t="shared" si="443"/>
        <v>0</v>
      </c>
      <c r="W3178" s="8">
        <f t="shared" si="444"/>
        <v>0</v>
      </c>
      <c r="X3178" s="8">
        <f t="shared" si="445"/>
        <v>0</v>
      </c>
      <c r="Y3178" s="8" t="str">
        <f t="shared" si="446"/>
        <v/>
      </c>
      <c r="Z3178" s="8" t="str">
        <f>VLOOKUP($D3178,{"29 - Psychiatrie (Erwachsene)","BGI";"297 - stationsäquivalente Behandlung in der Erwachsenenpsychiatrie (29)","BGI";"30 - Kinder- und Jugendpsychiatrie","BGII";"307 - stationsäquivalente Behandlung in der Kinder- und Jugendpsychiatrie (30)","BGII";"31 - Psychosomatik","BGI";"","LEER";0,"Leer"},2,0)</f>
        <v>LEER</v>
      </c>
      <c r="AA3178" s="8" t="str">
        <f t="shared" si="447"/>
        <v>Stationen</v>
      </c>
    </row>
    <row r="3179" spans="2:27" ht="15" customHeight="1" x14ac:dyDescent="0.25">
      <c r="B3179" s="76" t="str">
        <f t="shared" si="440"/>
        <v>!!!</v>
      </c>
      <c r="C3179" s="310" t="str">
        <f>IF(LEN($E3179)&gt;0,VLOOKUP(TEXT($E3179,0),'Angaben Stationen'!$E$14:$V$215,17,0),"")</f>
        <v/>
      </c>
      <c r="D3179" s="254" t="str">
        <f>IF(LEN($E3179)&gt;0,VLOOKUP(TEXT($E3179,0),'Angaben Stationen'!$E$14:$V$215,18,0),"")</f>
        <v/>
      </c>
      <c r="E3179" s="344"/>
      <c r="F3179" s="256"/>
      <c r="G3179" s="256"/>
      <c r="H3179" s="307"/>
      <c r="I3179" s="183"/>
      <c r="R3179" s="8">
        <f t="shared" si="442"/>
        <v>0</v>
      </c>
      <c r="S3179" s="8">
        <f>VLOOKUP($D3179,{"29 - Psychiatrie (Erwachsene)",1;"30 - Kinder- und Jugendpsychiatrie",1;"297 - stationsäquivalente Behandlung in der Erwachsenenpsychiatrie (29)",1;"307 - stationsäquivalente Behandlung in der Kinder- und Jugendpsychiatrie (30)",1;"31 - Psychosomatik",1;"",0;0,0},2,0)</f>
        <v>0</v>
      </c>
      <c r="T3179" s="8">
        <f t="shared" si="448"/>
        <v>0</v>
      </c>
      <c r="U3179" s="8">
        <f t="shared" si="441"/>
        <v>0</v>
      </c>
      <c r="V3179" s="8">
        <f t="shared" si="443"/>
        <v>0</v>
      </c>
      <c r="W3179" s="8">
        <f t="shared" si="444"/>
        <v>0</v>
      </c>
      <c r="X3179" s="8">
        <f t="shared" si="445"/>
        <v>0</v>
      </c>
      <c r="Y3179" s="8" t="str">
        <f t="shared" si="446"/>
        <v/>
      </c>
      <c r="Z3179" s="8" t="str">
        <f>VLOOKUP($D3179,{"29 - Psychiatrie (Erwachsene)","BGI";"297 - stationsäquivalente Behandlung in der Erwachsenenpsychiatrie (29)","BGI";"30 - Kinder- und Jugendpsychiatrie","BGII";"307 - stationsäquivalente Behandlung in der Kinder- und Jugendpsychiatrie (30)","BGII";"31 - Psychosomatik","BGI";"","LEER";0,"Leer"},2,0)</f>
        <v>LEER</v>
      </c>
      <c r="AA3179" s="8" t="str">
        <f t="shared" si="447"/>
        <v>Stationen</v>
      </c>
    </row>
    <row r="3180" spans="2:27" ht="15" customHeight="1" x14ac:dyDescent="0.25">
      <c r="B3180" s="76" t="str">
        <f t="shared" si="440"/>
        <v>!!!</v>
      </c>
      <c r="C3180" s="310" t="str">
        <f>IF(LEN($E3180)&gt;0,VLOOKUP(TEXT($E3180,0),'Angaben Stationen'!$E$14:$V$215,17,0),"")</f>
        <v/>
      </c>
      <c r="D3180" s="254" t="str">
        <f>IF(LEN($E3180)&gt;0,VLOOKUP(TEXT($E3180,0),'Angaben Stationen'!$E$14:$V$215,18,0),"")</f>
        <v/>
      </c>
      <c r="E3180" s="344"/>
      <c r="F3180" s="256"/>
      <c r="G3180" s="256"/>
      <c r="H3180" s="307"/>
      <c r="I3180" s="183"/>
      <c r="R3180" s="8">
        <f t="shared" si="442"/>
        <v>0</v>
      </c>
      <c r="S3180" s="8">
        <f>VLOOKUP($D3180,{"29 - Psychiatrie (Erwachsene)",1;"30 - Kinder- und Jugendpsychiatrie",1;"297 - stationsäquivalente Behandlung in der Erwachsenenpsychiatrie (29)",1;"307 - stationsäquivalente Behandlung in der Kinder- und Jugendpsychiatrie (30)",1;"31 - Psychosomatik",1;"",0;0,0},2,0)</f>
        <v>0</v>
      </c>
      <c r="T3180" s="8">
        <f t="shared" si="448"/>
        <v>0</v>
      </c>
      <c r="U3180" s="8">
        <f t="shared" si="441"/>
        <v>0</v>
      </c>
      <c r="V3180" s="8">
        <f t="shared" si="443"/>
        <v>0</v>
      </c>
      <c r="W3180" s="8">
        <f t="shared" si="444"/>
        <v>0</v>
      </c>
      <c r="X3180" s="8">
        <f t="shared" si="445"/>
        <v>0</v>
      </c>
      <c r="Y3180" s="8" t="str">
        <f t="shared" si="446"/>
        <v/>
      </c>
      <c r="Z3180" s="8" t="str">
        <f>VLOOKUP($D3180,{"29 - Psychiatrie (Erwachsene)","BGI";"297 - stationsäquivalente Behandlung in der Erwachsenenpsychiatrie (29)","BGI";"30 - Kinder- und Jugendpsychiatrie","BGII";"307 - stationsäquivalente Behandlung in der Kinder- und Jugendpsychiatrie (30)","BGII";"31 - Psychosomatik","BGI";"","LEER";0,"Leer"},2,0)</f>
        <v>LEER</v>
      </c>
      <c r="AA3180" s="8" t="str">
        <f t="shared" si="447"/>
        <v>Stationen</v>
      </c>
    </row>
    <row r="3181" spans="2:27" ht="15" customHeight="1" x14ac:dyDescent="0.25">
      <c r="B3181" s="76" t="str">
        <f t="shared" si="440"/>
        <v>!!!</v>
      </c>
      <c r="C3181" s="310" t="str">
        <f>IF(LEN($E3181)&gt;0,VLOOKUP(TEXT($E3181,0),'Angaben Stationen'!$E$14:$V$215,17,0),"")</f>
        <v/>
      </c>
      <c r="D3181" s="254" t="str">
        <f>IF(LEN($E3181)&gt;0,VLOOKUP(TEXT($E3181,0),'Angaben Stationen'!$E$14:$V$215,18,0),"")</f>
        <v/>
      </c>
      <c r="E3181" s="344"/>
      <c r="F3181" s="256"/>
      <c r="G3181" s="256"/>
      <c r="H3181" s="307"/>
      <c r="I3181" s="183"/>
      <c r="R3181" s="8">
        <f t="shared" si="442"/>
        <v>0</v>
      </c>
      <c r="S3181" s="8">
        <f>VLOOKUP($D3181,{"29 - Psychiatrie (Erwachsene)",1;"30 - Kinder- und Jugendpsychiatrie",1;"297 - stationsäquivalente Behandlung in der Erwachsenenpsychiatrie (29)",1;"307 - stationsäquivalente Behandlung in der Kinder- und Jugendpsychiatrie (30)",1;"31 - Psychosomatik",1;"",0;0,0},2,0)</f>
        <v>0</v>
      </c>
      <c r="T3181" s="8">
        <f t="shared" si="448"/>
        <v>0</v>
      </c>
      <c r="U3181" s="8">
        <f t="shared" si="441"/>
        <v>0</v>
      </c>
      <c r="V3181" s="8">
        <f t="shared" si="443"/>
        <v>0</v>
      </c>
      <c r="W3181" s="8">
        <f t="shared" si="444"/>
        <v>0</v>
      </c>
      <c r="X3181" s="8">
        <f t="shared" si="445"/>
        <v>0</v>
      </c>
      <c r="Y3181" s="8" t="str">
        <f t="shared" si="446"/>
        <v/>
      </c>
      <c r="Z3181" s="8" t="str">
        <f>VLOOKUP($D3181,{"29 - Psychiatrie (Erwachsene)","BGI";"297 - stationsäquivalente Behandlung in der Erwachsenenpsychiatrie (29)","BGI";"30 - Kinder- und Jugendpsychiatrie","BGII";"307 - stationsäquivalente Behandlung in der Kinder- und Jugendpsychiatrie (30)","BGII";"31 - Psychosomatik","BGI";"","LEER";0,"Leer"},2,0)</f>
        <v>LEER</v>
      </c>
      <c r="AA3181" s="8" t="str">
        <f t="shared" si="447"/>
        <v>Stationen</v>
      </c>
    </row>
    <row r="3182" spans="2:27" ht="15" customHeight="1" x14ac:dyDescent="0.25">
      <c r="B3182" s="76" t="str">
        <f t="shared" si="440"/>
        <v>!!!</v>
      </c>
      <c r="C3182" s="310" t="str">
        <f>IF(LEN($E3182)&gt;0,VLOOKUP(TEXT($E3182,0),'Angaben Stationen'!$E$14:$V$215,17,0),"")</f>
        <v/>
      </c>
      <c r="D3182" s="254" t="str">
        <f>IF(LEN($E3182)&gt;0,VLOOKUP(TEXT($E3182,0),'Angaben Stationen'!$E$14:$V$215,18,0),"")</f>
        <v/>
      </c>
      <c r="E3182" s="344"/>
      <c r="F3182" s="256"/>
      <c r="G3182" s="256"/>
      <c r="H3182" s="307"/>
      <c r="I3182" s="183"/>
      <c r="R3182" s="8">
        <f t="shared" si="442"/>
        <v>0</v>
      </c>
      <c r="S3182" s="8">
        <f>VLOOKUP($D3182,{"29 - Psychiatrie (Erwachsene)",1;"30 - Kinder- und Jugendpsychiatrie",1;"297 - stationsäquivalente Behandlung in der Erwachsenenpsychiatrie (29)",1;"307 - stationsäquivalente Behandlung in der Kinder- und Jugendpsychiatrie (30)",1;"31 - Psychosomatik",1;"",0;0,0},2,0)</f>
        <v>0</v>
      </c>
      <c r="T3182" s="8">
        <f t="shared" si="448"/>
        <v>0</v>
      </c>
      <c r="U3182" s="8">
        <f t="shared" si="441"/>
        <v>0</v>
      </c>
      <c r="V3182" s="8">
        <f t="shared" si="443"/>
        <v>0</v>
      </c>
      <c r="W3182" s="8">
        <f t="shared" si="444"/>
        <v>0</v>
      </c>
      <c r="X3182" s="8">
        <f t="shared" si="445"/>
        <v>0</v>
      </c>
      <c r="Y3182" s="8" t="str">
        <f t="shared" si="446"/>
        <v/>
      </c>
      <c r="Z3182" s="8" t="str">
        <f>VLOOKUP($D3182,{"29 - Psychiatrie (Erwachsene)","BGI";"297 - stationsäquivalente Behandlung in der Erwachsenenpsychiatrie (29)","BGI";"30 - Kinder- und Jugendpsychiatrie","BGII";"307 - stationsäquivalente Behandlung in der Kinder- und Jugendpsychiatrie (30)","BGII";"31 - Psychosomatik","BGI";"","LEER";0,"Leer"},2,0)</f>
        <v>LEER</v>
      </c>
      <c r="AA3182" s="8" t="str">
        <f t="shared" si="447"/>
        <v>Stationen</v>
      </c>
    </row>
    <row r="3183" spans="2:27" ht="15" customHeight="1" x14ac:dyDescent="0.25">
      <c r="B3183" s="76" t="str">
        <f t="shared" si="440"/>
        <v>!!!</v>
      </c>
      <c r="C3183" s="310" t="str">
        <f>IF(LEN($E3183)&gt;0,VLOOKUP(TEXT($E3183,0),'Angaben Stationen'!$E$14:$V$215,17,0),"")</f>
        <v/>
      </c>
      <c r="D3183" s="254" t="str">
        <f>IF(LEN($E3183)&gt;0,VLOOKUP(TEXT($E3183,0),'Angaben Stationen'!$E$14:$V$215,18,0),"")</f>
        <v/>
      </c>
      <c r="E3183" s="344"/>
      <c r="F3183" s="256"/>
      <c r="G3183" s="256"/>
      <c r="H3183" s="307"/>
      <c r="I3183" s="183"/>
      <c r="R3183" s="8">
        <f t="shared" si="442"/>
        <v>0</v>
      </c>
      <c r="S3183" s="8">
        <f>VLOOKUP($D3183,{"29 - Psychiatrie (Erwachsene)",1;"30 - Kinder- und Jugendpsychiatrie",1;"297 - stationsäquivalente Behandlung in der Erwachsenenpsychiatrie (29)",1;"307 - stationsäquivalente Behandlung in der Kinder- und Jugendpsychiatrie (30)",1;"31 - Psychosomatik",1;"",0;0,0},2,0)</f>
        <v>0</v>
      </c>
      <c r="T3183" s="8">
        <f t="shared" si="448"/>
        <v>0</v>
      </c>
      <c r="U3183" s="8">
        <f t="shared" si="441"/>
        <v>0</v>
      </c>
      <c r="V3183" s="8">
        <f t="shared" si="443"/>
        <v>0</v>
      </c>
      <c r="W3183" s="8">
        <f t="shared" si="444"/>
        <v>0</v>
      </c>
      <c r="X3183" s="8">
        <f t="shared" si="445"/>
        <v>0</v>
      </c>
      <c r="Y3183" s="8" t="str">
        <f t="shared" si="446"/>
        <v/>
      </c>
      <c r="Z3183" s="8" t="str">
        <f>VLOOKUP($D3183,{"29 - Psychiatrie (Erwachsene)","BGI";"297 - stationsäquivalente Behandlung in der Erwachsenenpsychiatrie (29)","BGI";"30 - Kinder- und Jugendpsychiatrie","BGII";"307 - stationsäquivalente Behandlung in der Kinder- und Jugendpsychiatrie (30)","BGII";"31 - Psychosomatik","BGI";"","LEER";0,"Leer"},2,0)</f>
        <v>LEER</v>
      </c>
      <c r="AA3183" s="8" t="str">
        <f t="shared" si="447"/>
        <v>Stationen</v>
      </c>
    </row>
    <row r="3184" spans="2:27" ht="15" customHeight="1" x14ac:dyDescent="0.25">
      <c r="B3184" s="76" t="str">
        <f t="shared" si="440"/>
        <v>!!!</v>
      </c>
      <c r="C3184" s="310" t="str">
        <f>IF(LEN($E3184)&gt;0,VLOOKUP(TEXT($E3184,0),'Angaben Stationen'!$E$14:$V$215,17,0),"")</f>
        <v/>
      </c>
      <c r="D3184" s="254" t="str">
        <f>IF(LEN($E3184)&gt;0,VLOOKUP(TEXT($E3184,0),'Angaben Stationen'!$E$14:$V$215,18,0),"")</f>
        <v/>
      </c>
      <c r="E3184" s="344"/>
      <c r="F3184" s="256"/>
      <c r="G3184" s="256"/>
      <c r="H3184" s="307"/>
      <c r="I3184" s="183"/>
      <c r="R3184" s="8">
        <f t="shared" si="442"/>
        <v>0</v>
      </c>
      <c r="S3184" s="8">
        <f>VLOOKUP($D3184,{"29 - Psychiatrie (Erwachsene)",1;"30 - Kinder- und Jugendpsychiatrie",1;"297 - stationsäquivalente Behandlung in der Erwachsenenpsychiatrie (29)",1;"307 - stationsäquivalente Behandlung in der Kinder- und Jugendpsychiatrie (30)",1;"31 - Psychosomatik",1;"",0;0,0},2,0)</f>
        <v>0</v>
      </c>
      <c r="T3184" s="8">
        <f t="shared" si="448"/>
        <v>0</v>
      </c>
      <c r="U3184" s="8">
        <f t="shared" si="441"/>
        <v>0</v>
      </c>
      <c r="V3184" s="8">
        <f t="shared" si="443"/>
        <v>0</v>
      </c>
      <c r="W3184" s="8">
        <f t="shared" si="444"/>
        <v>0</v>
      </c>
      <c r="X3184" s="8">
        <f t="shared" si="445"/>
        <v>0</v>
      </c>
      <c r="Y3184" s="8" t="str">
        <f t="shared" si="446"/>
        <v/>
      </c>
      <c r="Z3184" s="8" t="str">
        <f>VLOOKUP($D3184,{"29 - Psychiatrie (Erwachsene)","BGI";"297 - stationsäquivalente Behandlung in der Erwachsenenpsychiatrie (29)","BGI";"30 - Kinder- und Jugendpsychiatrie","BGII";"307 - stationsäquivalente Behandlung in der Kinder- und Jugendpsychiatrie (30)","BGII";"31 - Psychosomatik","BGI";"","LEER";0,"Leer"},2,0)</f>
        <v>LEER</v>
      </c>
      <c r="AA3184" s="8" t="str">
        <f t="shared" si="447"/>
        <v>Stationen</v>
      </c>
    </row>
    <row r="3185" spans="2:27" ht="15" customHeight="1" x14ac:dyDescent="0.25">
      <c r="B3185" s="76" t="str">
        <f t="shared" si="440"/>
        <v>!!!</v>
      </c>
      <c r="C3185" s="310" t="str">
        <f>IF(LEN($E3185)&gt;0,VLOOKUP(TEXT($E3185,0),'Angaben Stationen'!$E$14:$V$215,17,0),"")</f>
        <v/>
      </c>
      <c r="D3185" s="254" t="str">
        <f>IF(LEN($E3185)&gt;0,VLOOKUP(TEXT($E3185,0),'Angaben Stationen'!$E$14:$V$215,18,0),"")</f>
        <v/>
      </c>
      <c r="E3185" s="344"/>
      <c r="F3185" s="256"/>
      <c r="G3185" s="256"/>
      <c r="H3185" s="307"/>
      <c r="I3185" s="183"/>
      <c r="R3185" s="8">
        <f t="shared" si="442"/>
        <v>0</v>
      </c>
      <c r="S3185" s="8">
        <f>VLOOKUP($D3185,{"29 - Psychiatrie (Erwachsene)",1;"30 - Kinder- und Jugendpsychiatrie",1;"297 - stationsäquivalente Behandlung in der Erwachsenenpsychiatrie (29)",1;"307 - stationsäquivalente Behandlung in der Kinder- und Jugendpsychiatrie (30)",1;"31 - Psychosomatik",1;"",0;0,0},2,0)</f>
        <v>0</v>
      </c>
      <c r="T3185" s="8">
        <f t="shared" si="448"/>
        <v>0</v>
      </c>
      <c r="U3185" s="8">
        <f t="shared" si="441"/>
        <v>0</v>
      </c>
      <c r="V3185" s="8">
        <f t="shared" si="443"/>
        <v>0</v>
      </c>
      <c r="W3185" s="8">
        <f t="shared" si="444"/>
        <v>0</v>
      </c>
      <c r="X3185" s="8">
        <f t="shared" si="445"/>
        <v>0</v>
      </c>
      <c r="Y3185" s="8" t="str">
        <f t="shared" si="446"/>
        <v/>
      </c>
      <c r="Z3185" s="8" t="str">
        <f>VLOOKUP($D3185,{"29 - Psychiatrie (Erwachsene)","BGI";"297 - stationsäquivalente Behandlung in der Erwachsenenpsychiatrie (29)","BGI";"30 - Kinder- und Jugendpsychiatrie","BGII";"307 - stationsäquivalente Behandlung in der Kinder- und Jugendpsychiatrie (30)","BGII";"31 - Psychosomatik","BGI";"","LEER";0,"Leer"},2,0)</f>
        <v>LEER</v>
      </c>
      <c r="AA3185" s="8" t="str">
        <f t="shared" si="447"/>
        <v>Stationen</v>
      </c>
    </row>
    <row r="3186" spans="2:27" ht="15" customHeight="1" x14ac:dyDescent="0.25">
      <c r="B3186" s="76" t="str">
        <f t="shared" si="440"/>
        <v>!!!</v>
      </c>
      <c r="C3186" s="310" t="str">
        <f>IF(LEN($E3186)&gt;0,VLOOKUP(TEXT($E3186,0),'Angaben Stationen'!$E$14:$V$215,17,0),"")</f>
        <v/>
      </c>
      <c r="D3186" s="254" t="str">
        <f>IF(LEN($E3186)&gt;0,VLOOKUP(TEXT($E3186,0),'Angaben Stationen'!$E$14:$V$215,18,0),"")</f>
        <v/>
      </c>
      <c r="E3186" s="344"/>
      <c r="F3186" s="256"/>
      <c r="G3186" s="256"/>
      <c r="H3186" s="307"/>
      <c r="I3186" s="183"/>
      <c r="R3186" s="8">
        <f t="shared" si="442"/>
        <v>0</v>
      </c>
      <c r="S3186" s="8">
        <f>VLOOKUP($D3186,{"29 - Psychiatrie (Erwachsene)",1;"30 - Kinder- und Jugendpsychiatrie",1;"297 - stationsäquivalente Behandlung in der Erwachsenenpsychiatrie (29)",1;"307 - stationsäquivalente Behandlung in der Kinder- und Jugendpsychiatrie (30)",1;"31 - Psychosomatik",1;"",0;0,0},2,0)</f>
        <v>0</v>
      </c>
      <c r="T3186" s="8">
        <f t="shared" si="448"/>
        <v>0</v>
      </c>
      <c r="U3186" s="8">
        <f t="shared" si="441"/>
        <v>0</v>
      </c>
      <c r="V3186" s="8">
        <f t="shared" si="443"/>
        <v>0</v>
      </c>
      <c r="W3186" s="8">
        <f t="shared" si="444"/>
        <v>0</v>
      </c>
      <c r="X3186" s="8">
        <f t="shared" si="445"/>
        <v>0</v>
      </c>
      <c r="Y3186" s="8" t="str">
        <f t="shared" si="446"/>
        <v/>
      </c>
      <c r="Z3186" s="8" t="str">
        <f>VLOOKUP($D3186,{"29 - Psychiatrie (Erwachsene)","BGI";"297 - stationsäquivalente Behandlung in der Erwachsenenpsychiatrie (29)","BGI";"30 - Kinder- und Jugendpsychiatrie","BGII";"307 - stationsäquivalente Behandlung in der Kinder- und Jugendpsychiatrie (30)","BGII";"31 - Psychosomatik","BGI";"","LEER";0,"Leer"},2,0)</f>
        <v>LEER</v>
      </c>
      <c r="AA3186" s="8" t="str">
        <f t="shared" si="447"/>
        <v>Stationen</v>
      </c>
    </row>
    <row r="3187" spans="2:27" ht="15" customHeight="1" x14ac:dyDescent="0.25">
      <c r="B3187" s="76" t="str">
        <f t="shared" si="440"/>
        <v>!!!</v>
      </c>
      <c r="C3187" s="310" t="str">
        <f>IF(LEN($E3187)&gt;0,VLOOKUP(TEXT($E3187,0),'Angaben Stationen'!$E$14:$V$215,17,0),"")</f>
        <v/>
      </c>
      <c r="D3187" s="254" t="str">
        <f>IF(LEN($E3187)&gt;0,VLOOKUP(TEXT($E3187,0),'Angaben Stationen'!$E$14:$V$215,18,0),"")</f>
        <v/>
      </c>
      <c r="E3187" s="344"/>
      <c r="F3187" s="256"/>
      <c r="G3187" s="256"/>
      <c r="H3187" s="307"/>
      <c r="I3187" s="183"/>
      <c r="R3187" s="8">
        <f t="shared" si="442"/>
        <v>0</v>
      </c>
      <c r="S3187" s="8">
        <f>VLOOKUP($D3187,{"29 - Psychiatrie (Erwachsene)",1;"30 - Kinder- und Jugendpsychiatrie",1;"297 - stationsäquivalente Behandlung in der Erwachsenenpsychiatrie (29)",1;"307 - stationsäquivalente Behandlung in der Kinder- und Jugendpsychiatrie (30)",1;"31 - Psychosomatik",1;"",0;0,0},2,0)</f>
        <v>0</v>
      </c>
      <c r="T3187" s="8">
        <f t="shared" si="448"/>
        <v>0</v>
      </c>
      <c r="U3187" s="8">
        <f t="shared" si="441"/>
        <v>0</v>
      </c>
      <c r="V3187" s="8">
        <f t="shared" si="443"/>
        <v>0</v>
      </c>
      <c r="W3187" s="8">
        <f t="shared" si="444"/>
        <v>0</v>
      </c>
      <c r="X3187" s="8">
        <f t="shared" si="445"/>
        <v>0</v>
      </c>
      <c r="Y3187" s="8" t="str">
        <f t="shared" si="446"/>
        <v/>
      </c>
      <c r="Z3187" s="8" t="str">
        <f>VLOOKUP($D3187,{"29 - Psychiatrie (Erwachsene)","BGI";"297 - stationsäquivalente Behandlung in der Erwachsenenpsychiatrie (29)","BGI";"30 - Kinder- und Jugendpsychiatrie","BGII";"307 - stationsäquivalente Behandlung in der Kinder- und Jugendpsychiatrie (30)","BGII";"31 - Psychosomatik","BGI";"","LEER";0,"Leer"},2,0)</f>
        <v>LEER</v>
      </c>
      <c r="AA3187" s="8" t="str">
        <f t="shared" si="447"/>
        <v>Stationen</v>
      </c>
    </row>
    <row r="3188" spans="2:27" ht="15" customHeight="1" x14ac:dyDescent="0.25">
      <c r="B3188" s="76" t="str">
        <f t="shared" si="440"/>
        <v>!!!</v>
      </c>
      <c r="C3188" s="310" t="str">
        <f>IF(LEN($E3188)&gt;0,VLOOKUP(TEXT($E3188,0),'Angaben Stationen'!$E$14:$V$215,17,0),"")</f>
        <v/>
      </c>
      <c r="D3188" s="254" t="str">
        <f>IF(LEN($E3188)&gt;0,VLOOKUP(TEXT($E3188,0),'Angaben Stationen'!$E$14:$V$215,18,0),"")</f>
        <v/>
      </c>
      <c r="E3188" s="344"/>
      <c r="F3188" s="256"/>
      <c r="G3188" s="256"/>
      <c r="H3188" s="307"/>
      <c r="I3188" s="183"/>
      <c r="R3188" s="8">
        <f t="shared" si="442"/>
        <v>0</v>
      </c>
      <c r="S3188" s="8">
        <f>VLOOKUP($D3188,{"29 - Psychiatrie (Erwachsene)",1;"30 - Kinder- und Jugendpsychiatrie",1;"297 - stationsäquivalente Behandlung in der Erwachsenenpsychiatrie (29)",1;"307 - stationsäquivalente Behandlung in der Kinder- und Jugendpsychiatrie (30)",1;"31 - Psychosomatik",1;"",0;0,0},2,0)</f>
        <v>0</v>
      </c>
      <c r="T3188" s="8">
        <f t="shared" si="448"/>
        <v>0</v>
      </c>
      <c r="U3188" s="8">
        <f t="shared" si="441"/>
        <v>0</v>
      </c>
      <c r="V3188" s="8">
        <f t="shared" si="443"/>
        <v>0</v>
      </c>
      <c r="W3188" s="8">
        <f t="shared" si="444"/>
        <v>0</v>
      </c>
      <c r="X3188" s="8">
        <f t="shared" si="445"/>
        <v>0</v>
      </c>
      <c r="Y3188" s="8" t="str">
        <f t="shared" si="446"/>
        <v/>
      </c>
      <c r="Z3188" s="8" t="str">
        <f>VLOOKUP($D3188,{"29 - Psychiatrie (Erwachsene)","BGI";"297 - stationsäquivalente Behandlung in der Erwachsenenpsychiatrie (29)","BGI";"30 - Kinder- und Jugendpsychiatrie","BGII";"307 - stationsäquivalente Behandlung in der Kinder- und Jugendpsychiatrie (30)","BGII";"31 - Psychosomatik","BGI";"","LEER";0,"Leer"},2,0)</f>
        <v>LEER</v>
      </c>
      <c r="AA3188" s="8" t="str">
        <f t="shared" si="447"/>
        <v>Stationen</v>
      </c>
    </row>
    <row r="3189" spans="2:27" ht="15" customHeight="1" x14ac:dyDescent="0.25">
      <c r="B3189" s="76" t="str">
        <f t="shared" si="440"/>
        <v>!!!</v>
      </c>
      <c r="C3189" s="310" t="str">
        <f>IF(LEN($E3189)&gt;0,VLOOKUP(TEXT($E3189,0),'Angaben Stationen'!$E$14:$V$215,17,0),"")</f>
        <v/>
      </c>
      <c r="D3189" s="254" t="str">
        <f>IF(LEN($E3189)&gt;0,VLOOKUP(TEXT($E3189,0),'Angaben Stationen'!$E$14:$V$215,18,0),"")</f>
        <v/>
      </c>
      <c r="E3189" s="344"/>
      <c r="F3189" s="256"/>
      <c r="G3189" s="256"/>
      <c r="H3189" s="307"/>
      <c r="I3189" s="183"/>
      <c r="R3189" s="8">
        <f t="shared" si="442"/>
        <v>0</v>
      </c>
      <c r="S3189" s="8">
        <f>VLOOKUP($D3189,{"29 - Psychiatrie (Erwachsene)",1;"30 - Kinder- und Jugendpsychiatrie",1;"297 - stationsäquivalente Behandlung in der Erwachsenenpsychiatrie (29)",1;"307 - stationsäquivalente Behandlung in der Kinder- und Jugendpsychiatrie (30)",1;"31 - Psychosomatik",1;"",0;0,0},2,0)</f>
        <v>0</v>
      </c>
      <c r="T3189" s="8">
        <f t="shared" si="448"/>
        <v>0</v>
      </c>
      <c r="U3189" s="8">
        <f t="shared" si="441"/>
        <v>0</v>
      </c>
      <c r="V3189" s="8">
        <f t="shared" si="443"/>
        <v>0</v>
      </c>
      <c r="W3189" s="8">
        <f t="shared" si="444"/>
        <v>0</v>
      </c>
      <c r="X3189" s="8">
        <f t="shared" si="445"/>
        <v>0</v>
      </c>
      <c r="Y3189" s="8" t="str">
        <f t="shared" si="446"/>
        <v/>
      </c>
      <c r="Z3189" s="8" t="str">
        <f>VLOOKUP($D3189,{"29 - Psychiatrie (Erwachsene)","BGI";"297 - stationsäquivalente Behandlung in der Erwachsenenpsychiatrie (29)","BGI";"30 - Kinder- und Jugendpsychiatrie","BGII";"307 - stationsäquivalente Behandlung in der Kinder- und Jugendpsychiatrie (30)","BGII";"31 - Psychosomatik","BGI";"","LEER";0,"Leer"},2,0)</f>
        <v>LEER</v>
      </c>
      <c r="AA3189" s="8" t="str">
        <f t="shared" si="447"/>
        <v>Stationen</v>
      </c>
    </row>
    <row r="3190" spans="2:27" ht="15" customHeight="1" x14ac:dyDescent="0.25">
      <c r="B3190" s="76" t="str">
        <f t="shared" si="440"/>
        <v>!!!</v>
      </c>
      <c r="C3190" s="310" t="str">
        <f>IF(LEN($E3190)&gt;0,VLOOKUP(TEXT($E3190,0),'Angaben Stationen'!$E$14:$V$215,17,0),"")</f>
        <v/>
      </c>
      <c r="D3190" s="254" t="str">
        <f>IF(LEN($E3190)&gt;0,VLOOKUP(TEXT($E3190,0),'Angaben Stationen'!$E$14:$V$215,18,0),"")</f>
        <v/>
      </c>
      <c r="E3190" s="344"/>
      <c r="F3190" s="256"/>
      <c r="G3190" s="256"/>
      <c r="H3190" s="307"/>
      <c r="I3190" s="183"/>
      <c r="R3190" s="8">
        <f t="shared" si="442"/>
        <v>0</v>
      </c>
      <c r="S3190" s="8">
        <f>VLOOKUP($D3190,{"29 - Psychiatrie (Erwachsene)",1;"30 - Kinder- und Jugendpsychiatrie",1;"297 - stationsäquivalente Behandlung in der Erwachsenenpsychiatrie (29)",1;"307 - stationsäquivalente Behandlung in der Kinder- und Jugendpsychiatrie (30)",1;"31 - Psychosomatik",1;"",0;0,0},2,0)</f>
        <v>0</v>
      </c>
      <c r="T3190" s="8">
        <f t="shared" si="448"/>
        <v>0</v>
      </c>
      <c r="U3190" s="8">
        <f t="shared" si="441"/>
        <v>0</v>
      </c>
      <c r="V3190" s="8">
        <f t="shared" si="443"/>
        <v>0</v>
      </c>
      <c r="W3190" s="8">
        <f t="shared" si="444"/>
        <v>0</v>
      </c>
      <c r="X3190" s="8">
        <f t="shared" si="445"/>
        <v>0</v>
      </c>
      <c r="Y3190" s="8" t="str">
        <f t="shared" si="446"/>
        <v/>
      </c>
      <c r="Z3190" s="8" t="str">
        <f>VLOOKUP($D3190,{"29 - Psychiatrie (Erwachsene)","BGI";"297 - stationsäquivalente Behandlung in der Erwachsenenpsychiatrie (29)","BGI";"30 - Kinder- und Jugendpsychiatrie","BGII";"307 - stationsäquivalente Behandlung in der Kinder- und Jugendpsychiatrie (30)","BGII";"31 - Psychosomatik","BGI";"","LEER";0,"Leer"},2,0)</f>
        <v>LEER</v>
      </c>
      <c r="AA3190" s="8" t="str">
        <f t="shared" si="447"/>
        <v>Stationen</v>
      </c>
    </row>
    <row r="3191" spans="2:27" ht="15" customHeight="1" x14ac:dyDescent="0.25">
      <c r="B3191" s="76" t="str">
        <f t="shared" si="440"/>
        <v>!!!</v>
      </c>
      <c r="C3191" s="310" t="str">
        <f>IF(LEN($E3191)&gt;0,VLOOKUP(TEXT($E3191,0),'Angaben Stationen'!$E$14:$V$215,17,0),"")</f>
        <v/>
      </c>
      <c r="D3191" s="254" t="str">
        <f>IF(LEN($E3191)&gt;0,VLOOKUP(TEXT($E3191,0),'Angaben Stationen'!$E$14:$V$215,18,0),"")</f>
        <v/>
      </c>
      <c r="E3191" s="344"/>
      <c r="F3191" s="256"/>
      <c r="G3191" s="256"/>
      <c r="H3191" s="307"/>
      <c r="I3191" s="183"/>
      <c r="R3191" s="8">
        <f t="shared" si="442"/>
        <v>0</v>
      </c>
      <c r="S3191" s="8">
        <f>VLOOKUP($D3191,{"29 - Psychiatrie (Erwachsene)",1;"30 - Kinder- und Jugendpsychiatrie",1;"297 - stationsäquivalente Behandlung in der Erwachsenenpsychiatrie (29)",1;"307 - stationsäquivalente Behandlung in der Kinder- und Jugendpsychiatrie (30)",1;"31 - Psychosomatik",1;"",0;0,0},2,0)</f>
        <v>0</v>
      </c>
      <c r="T3191" s="8">
        <f t="shared" si="448"/>
        <v>0</v>
      </c>
      <c r="U3191" s="8">
        <f t="shared" si="441"/>
        <v>0</v>
      </c>
      <c r="V3191" s="8">
        <f t="shared" si="443"/>
        <v>0</v>
      </c>
      <c r="W3191" s="8">
        <f t="shared" si="444"/>
        <v>0</v>
      </c>
      <c r="X3191" s="8">
        <f t="shared" si="445"/>
        <v>0</v>
      </c>
      <c r="Y3191" s="8" t="str">
        <f t="shared" si="446"/>
        <v/>
      </c>
      <c r="Z3191" s="8" t="str">
        <f>VLOOKUP($D3191,{"29 - Psychiatrie (Erwachsene)","BGI";"297 - stationsäquivalente Behandlung in der Erwachsenenpsychiatrie (29)","BGI";"30 - Kinder- und Jugendpsychiatrie","BGII";"307 - stationsäquivalente Behandlung in der Kinder- und Jugendpsychiatrie (30)","BGII";"31 - Psychosomatik","BGI";"","LEER";0,"Leer"},2,0)</f>
        <v>LEER</v>
      </c>
      <c r="AA3191" s="8" t="str">
        <f t="shared" si="447"/>
        <v>Stationen</v>
      </c>
    </row>
    <row r="3192" spans="2:27" ht="15" customHeight="1" x14ac:dyDescent="0.25">
      <c r="B3192" s="76" t="str">
        <f t="shared" si="440"/>
        <v>!!!</v>
      </c>
      <c r="C3192" s="310" t="str">
        <f>IF(LEN($E3192)&gt;0,VLOOKUP(TEXT($E3192,0),'Angaben Stationen'!$E$14:$V$215,17,0),"")</f>
        <v/>
      </c>
      <c r="D3192" s="254" t="str">
        <f>IF(LEN($E3192)&gt;0,VLOOKUP(TEXT($E3192,0),'Angaben Stationen'!$E$14:$V$215,18,0),"")</f>
        <v/>
      </c>
      <c r="E3192" s="344"/>
      <c r="F3192" s="256"/>
      <c r="G3192" s="256"/>
      <c r="H3192" s="307"/>
      <c r="I3192" s="183"/>
      <c r="R3192" s="8">
        <f t="shared" si="442"/>
        <v>0</v>
      </c>
      <c r="S3192" s="8">
        <f>VLOOKUP($D3192,{"29 - Psychiatrie (Erwachsene)",1;"30 - Kinder- und Jugendpsychiatrie",1;"297 - stationsäquivalente Behandlung in der Erwachsenenpsychiatrie (29)",1;"307 - stationsäquivalente Behandlung in der Kinder- und Jugendpsychiatrie (30)",1;"31 - Psychosomatik",1;"",0;0,0},2,0)</f>
        <v>0</v>
      </c>
      <c r="T3192" s="8">
        <f t="shared" si="448"/>
        <v>0</v>
      </c>
      <c r="U3192" s="8">
        <f t="shared" si="441"/>
        <v>0</v>
      </c>
      <c r="V3192" s="8">
        <f t="shared" si="443"/>
        <v>0</v>
      </c>
      <c r="W3192" s="8">
        <f t="shared" si="444"/>
        <v>0</v>
      </c>
      <c r="X3192" s="8">
        <f t="shared" si="445"/>
        <v>0</v>
      </c>
      <c r="Y3192" s="8" t="str">
        <f t="shared" si="446"/>
        <v/>
      </c>
      <c r="Z3192" s="8" t="str">
        <f>VLOOKUP($D3192,{"29 - Psychiatrie (Erwachsene)","BGI";"297 - stationsäquivalente Behandlung in der Erwachsenenpsychiatrie (29)","BGI";"30 - Kinder- und Jugendpsychiatrie","BGII";"307 - stationsäquivalente Behandlung in der Kinder- und Jugendpsychiatrie (30)","BGII";"31 - Psychosomatik","BGI";"","LEER";0,"Leer"},2,0)</f>
        <v>LEER</v>
      </c>
      <c r="AA3192" s="8" t="str">
        <f t="shared" si="447"/>
        <v>Stationen</v>
      </c>
    </row>
    <row r="3193" spans="2:27" ht="15" customHeight="1" x14ac:dyDescent="0.25">
      <c r="B3193" s="76" t="str">
        <f t="shared" si="440"/>
        <v>!!!</v>
      </c>
      <c r="C3193" s="310" t="str">
        <f>IF(LEN($E3193)&gt;0,VLOOKUP(TEXT($E3193,0),'Angaben Stationen'!$E$14:$V$215,17,0),"")</f>
        <v/>
      </c>
      <c r="D3193" s="254" t="str">
        <f>IF(LEN($E3193)&gt;0,VLOOKUP(TEXT($E3193,0),'Angaben Stationen'!$E$14:$V$215,18,0),"")</f>
        <v/>
      </c>
      <c r="E3193" s="344"/>
      <c r="F3193" s="256"/>
      <c r="G3193" s="256"/>
      <c r="H3193" s="307"/>
      <c r="I3193" s="183"/>
      <c r="R3193" s="8">
        <f t="shared" si="442"/>
        <v>0</v>
      </c>
      <c r="S3193" s="8">
        <f>VLOOKUP($D3193,{"29 - Psychiatrie (Erwachsene)",1;"30 - Kinder- und Jugendpsychiatrie",1;"297 - stationsäquivalente Behandlung in der Erwachsenenpsychiatrie (29)",1;"307 - stationsäquivalente Behandlung in der Kinder- und Jugendpsychiatrie (30)",1;"31 - Psychosomatik",1;"",0;0,0},2,0)</f>
        <v>0</v>
      </c>
      <c r="T3193" s="8">
        <f t="shared" si="448"/>
        <v>0</v>
      </c>
      <c r="U3193" s="8">
        <f t="shared" si="441"/>
        <v>0</v>
      </c>
      <c r="V3193" s="8">
        <f t="shared" si="443"/>
        <v>0</v>
      </c>
      <c r="W3193" s="8">
        <f t="shared" si="444"/>
        <v>0</v>
      </c>
      <c r="X3193" s="8">
        <f t="shared" si="445"/>
        <v>0</v>
      </c>
      <c r="Y3193" s="8" t="str">
        <f t="shared" si="446"/>
        <v/>
      </c>
      <c r="Z3193" s="8" t="str">
        <f>VLOOKUP($D3193,{"29 - Psychiatrie (Erwachsene)","BGI";"297 - stationsäquivalente Behandlung in der Erwachsenenpsychiatrie (29)","BGI";"30 - Kinder- und Jugendpsychiatrie","BGII";"307 - stationsäquivalente Behandlung in der Kinder- und Jugendpsychiatrie (30)","BGII";"31 - Psychosomatik","BGI";"","LEER";0,"Leer"},2,0)</f>
        <v>LEER</v>
      </c>
      <c r="AA3193" s="8" t="str">
        <f t="shared" si="447"/>
        <v>Stationen</v>
      </c>
    </row>
    <row r="3194" spans="2:27" ht="15" customHeight="1" x14ac:dyDescent="0.25">
      <c r="B3194" s="76" t="str">
        <f t="shared" si="440"/>
        <v>!!!</v>
      </c>
      <c r="C3194" s="310" t="str">
        <f>IF(LEN($E3194)&gt;0,VLOOKUP(TEXT($E3194,0),'Angaben Stationen'!$E$14:$V$215,17,0),"")</f>
        <v/>
      </c>
      <c r="D3194" s="254" t="str">
        <f>IF(LEN($E3194)&gt;0,VLOOKUP(TEXT($E3194,0),'Angaben Stationen'!$E$14:$V$215,18,0),"")</f>
        <v/>
      </c>
      <c r="E3194" s="344"/>
      <c r="F3194" s="256"/>
      <c r="G3194" s="256"/>
      <c r="H3194" s="307"/>
      <c r="I3194" s="183"/>
      <c r="R3194" s="8">
        <f t="shared" si="442"/>
        <v>0</v>
      </c>
      <c r="S3194" s="8">
        <f>VLOOKUP($D3194,{"29 - Psychiatrie (Erwachsene)",1;"30 - Kinder- und Jugendpsychiatrie",1;"297 - stationsäquivalente Behandlung in der Erwachsenenpsychiatrie (29)",1;"307 - stationsäquivalente Behandlung in der Kinder- und Jugendpsychiatrie (30)",1;"31 - Psychosomatik",1;"",0;0,0},2,0)</f>
        <v>0</v>
      </c>
      <c r="T3194" s="8">
        <f t="shared" si="448"/>
        <v>0</v>
      </c>
      <c r="U3194" s="8">
        <f t="shared" si="441"/>
        <v>0</v>
      </c>
      <c r="V3194" s="8">
        <f t="shared" si="443"/>
        <v>0</v>
      </c>
      <c r="W3194" s="8">
        <f t="shared" si="444"/>
        <v>0</v>
      </c>
      <c r="X3194" s="8">
        <f t="shared" si="445"/>
        <v>0</v>
      </c>
      <c r="Y3194" s="8" t="str">
        <f t="shared" si="446"/>
        <v/>
      </c>
      <c r="Z3194" s="8" t="str">
        <f>VLOOKUP($D3194,{"29 - Psychiatrie (Erwachsene)","BGI";"297 - stationsäquivalente Behandlung in der Erwachsenenpsychiatrie (29)","BGI";"30 - Kinder- und Jugendpsychiatrie","BGII";"307 - stationsäquivalente Behandlung in der Kinder- und Jugendpsychiatrie (30)","BGII";"31 - Psychosomatik","BGI";"","LEER";0,"Leer"},2,0)</f>
        <v>LEER</v>
      </c>
      <c r="AA3194" s="8" t="str">
        <f t="shared" si="447"/>
        <v>Stationen</v>
      </c>
    </row>
    <row r="3195" spans="2:27" ht="15" customHeight="1" x14ac:dyDescent="0.25">
      <c r="B3195" s="76" t="str">
        <f t="shared" si="440"/>
        <v>!!!</v>
      </c>
      <c r="C3195" s="310" t="str">
        <f>IF(LEN($E3195)&gt;0,VLOOKUP(TEXT($E3195,0),'Angaben Stationen'!$E$14:$V$215,17,0),"")</f>
        <v/>
      </c>
      <c r="D3195" s="254" t="str">
        <f>IF(LEN($E3195)&gt;0,VLOOKUP(TEXT($E3195,0),'Angaben Stationen'!$E$14:$V$215,18,0),"")</f>
        <v/>
      </c>
      <c r="E3195" s="344"/>
      <c r="F3195" s="256"/>
      <c r="G3195" s="256"/>
      <c r="H3195" s="307"/>
      <c r="I3195" s="183"/>
      <c r="R3195" s="8">
        <f t="shared" si="442"/>
        <v>0</v>
      </c>
      <c r="S3195" s="8">
        <f>VLOOKUP($D3195,{"29 - Psychiatrie (Erwachsene)",1;"30 - Kinder- und Jugendpsychiatrie",1;"297 - stationsäquivalente Behandlung in der Erwachsenenpsychiatrie (29)",1;"307 - stationsäquivalente Behandlung in der Kinder- und Jugendpsychiatrie (30)",1;"31 - Psychosomatik",1;"",0;0,0},2,0)</f>
        <v>0</v>
      </c>
      <c r="T3195" s="8">
        <f t="shared" si="448"/>
        <v>0</v>
      </c>
      <c r="U3195" s="8">
        <f t="shared" si="441"/>
        <v>0</v>
      </c>
      <c r="V3195" s="8">
        <f t="shared" si="443"/>
        <v>0</v>
      </c>
      <c r="W3195" s="8">
        <f t="shared" si="444"/>
        <v>0</v>
      </c>
      <c r="X3195" s="8">
        <f t="shared" si="445"/>
        <v>0</v>
      </c>
      <c r="Y3195" s="8" t="str">
        <f t="shared" si="446"/>
        <v/>
      </c>
      <c r="Z3195" s="8" t="str">
        <f>VLOOKUP($D3195,{"29 - Psychiatrie (Erwachsene)","BGI";"297 - stationsäquivalente Behandlung in der Erwachsenenpsychiatrie (29)","BGI";"30 - Kinder- und Jugendpsychiatrie","BGII";"307 - stationsäquivalente Behandlung in der Kinder- und Jugendpsychiatrie (30)","BGII";"31 - Psychosomatik","BGI";"","LEER";0,"Leer"},2,0)</f>
        <v>LEER</v>
      </c>
      <c r="AA3195" s="8" t="str">
        <f t="shared" si="447"/>
        <v>Stationen</v>
      </c>
    </row>
    <row r="3196" spans="2:27" ht="15" customHeight="1" x14ac:dyDescent="0.25">
      <c r="B3196" s="76" t="str">
        <f t="shared" si="440"/>
        <v>!!!</v>
      </c>
      <c r="C3196" s="310" t="str">
        <f>IF(LEN($E3196)&gt;0,VLOOKUP(TEXT($E3196,0),'Angaben Stationen'!$E$14:$V$215,17,0),"")</f>
        <v/>
      </c>
      <c r="D3196" s="254" t="str">
        <f>IF(LEN($E3196)&gt;0,VLOOKUP(TEXT($E3196,0),'Angaben Stationen'!$E$14:$V$215,18,0),"")</f>
        <v/>
      </c>
      <c r="E3196" s="344"/>
      <c r="F3196" s="256"/>
      <c r="G3196" s="256"/>
      <c r="H3196" s="307"/>
      <c r="I3196" s="183"/>
      <c r="R3196" s="8">
        <f t="shared" si="442"/>
        <v>0</v>
      </c>
      <c r="S3196" s="8">
        <f>VLOOKUP($D3196,{"29 - Psychiatrie (Erwachsene)",1;"30 - Kinder- und Jugendpsychiatrie",1;"297 - stationsäquivalente Behandlung in der Erwachsenenpsychiatrie (29)",1;"307 - stationsäquivalente Behandlung in der Kinder- und Jugendpsychiatrie (30)",1;"31 - Psychosomatik",1;"",0;0,0},2,0)</f>
        <v>0</v>
      </c>
      <c r="T3196" s="8">
        <f t="shared" si="448"/>
        <v>0</v>
      </c>
      <c r="U3196" s="8">
        <f t="shared" si="441"/>
        <v>0</v>
      </c>
      <c r="V3196" s="8">
        <f t="shared" si="443"/>
        <v>0</v>
      </c>
      <c r="W3196" s="8">
        <f t="shared" si="444"/>
        <v>0</v>
      </c>
      <c r="X3196" s="8">
        <f t="shared" si="445"/>
        <v>0</v>
      </c>
      <c r="Y3196" s="8" t="str">
        <f t="shared" si="446"/>
        <v/>
      </c>
      <c r="Z3196" s="8" t="str">
        <f>VLOOKUP($D3196,{"29 - Psychiatrie (Erwachsene)","BGI";"297 - stationsäquivalente Behandlung in der Erwachsenenpsychiatrie (29)","BGI";"30 - Kinder- und Jugendpsychiatrie","BGII";"307 - stationsäquivalente Behandlung in der Kinder- und Jugendpsychiatrie (30)","BGII";"31 - Psychosomatik","BGI";"","LEER";0,"Leer"},2,0)</f>
        <v>LEER</v>
      </c>
      <c r="AA3196" s="8" t="str">
        <f t="shared" si="447"/>
        <v>Stationen</v>
      </c>
    </row>
    <row r="3197" spans="2:27" ht="15" customHeight="1" x14ac:dyDescent="0.25">
      <c r="B3197" s="76" t="str">
        <f t="shared" ref="B3197:B3260" si="449">IF(SUM(S3197:X3197)&lt;6,"!!!","")</f>
        <v>!!!</v>
      </c>
      <c r="C3197" s="310" t="str">
        <f>IF(LEN($E3197)&gt;0,VLOOKUP(TEXT($E3197,0),'Angaben Stationen'!$E$14:$V$215,17,0),"")</f>
        <v/>
      </c>
      <c r="D3197" s="254" t="str">
        <f>IF(LEN($E3197)&gt;0,VLOOKUP(TEXT($E3197,0),'Angaben Stationen'!$E$14:$V$215,18,0),"")</f>
        <v/>
      </c>
      <c r="E3197" s="344"/>
      <c r="F3197" s="256"/>
      <c r="G3197" s="256"/>
      <c r="H3197" s="307"/>
      <c r="I3197" s="183"/>
      <c r="R3197" s="8">
        <f t="shared" si="442"/>
        <v>0</v>
      </c>
      <c r="S3197" s="8">
        <f>VLOOKUP($D3197,{"29 - Psychiatrie (Erwachsene)",1;"30 - Kinder- und Jugendpsychiatrie",1;"297 - stationsäquivalente Behandlung in der Erwachsenenpsychiatrie (29)",1;"307 - stationsäquivalente Behandlung in der Kinder- und Jugendpsychiatrie (30)",1;"31 - Psychosomatik",1;"",0;0,0},2,0)</f>
        <v>0</v>
      </c>
      <c r="T3197" s="8">
        <f t="shared" si="448"/>
        <v>0</v>
      </c>
      <c r="U3197" s="8">
        <f t="shared" ref="U3197:U3260" si="450">IF($E3197&lt;&gt;0,1,0)</f>
        <v>0</v>
      </c>
      <c r="V3197" s="8">
        <f t="shared" si="443"/>
        <v>0</v>
      </c>
      <c r="W3197" s="8">
        <f t="shared" si="444"/>
        <v>0</v>
      </c>
      <c r="X3197" s="8">
        <f t="shared" si="445"/>
        <v>0</v>
      </c>
      <c r="Y3197" s="8" t="str">
        <f t="shared" si="446"/>
        <v/>
      </c>
      <c r="Z3197" s="8" t="str">
        <f>VLOOKUP($D3197,{"29 - Psychiatrie (Erwachsene)","BGI";"297 - stationsäquivalente Behandlung in der Erwachsenenpsychiatrie (29)","BGI";"30 - Kinder- und Jugendpsychiatrie","BGII";"307 - stationsäquivalente Behandlung in der Kinder- und Jugendpsychiatrie (30)","BGII";"31 - Psychosomatik","BGI";"","LEER";0,"Leer"},2,0)</f>
        <v>LEER</v>
      </c>
      <c r="AA3197" s="8" t="str">
        <f t="shared" si="447"/>
        <v>Stationen</v>
      </c>
    </row>
    <row r="3198" spans="2:27" ht="15" customHeight="1" x14ac:dyDescent="0.25">
      <c r="B3198" s="76" t="str">
        <f t="shared" si="449"/>
        <v>!!!</v>
      </c>
      <c r="C3198" s="310" t="str">
        <f>IF(LEN($E3198)&gt;0,VLOOKUP(TEXT($E3198,0),'Angaben Stationen'!$E$14:$V$215,17,0),"")</f>
        <v/>
      </c>
      <c r="D3198" s="254" t="str">
        <f>IF(LEN($E3198)&gt;0,VLOOKUP(TEXT($E3198,0),'Angaben Stationen'!$E$14:$V$215,18,0),"")</f>
        <v/>
      </c>
      <c r="E3198" s="344"/>
      <c r="F3198" s="256"/>
      <c r="G3198" s="256"/>
      <c r="H3198" s="307"/>
      <c r="I3198" s="183"/>
      <c r="R3198" s="8">
        <f t="shared" si="442"/>
        <v>0</v>
      </c>
      <c r="S3198" s="8">
        <f>VLOOKUP($D3198,{"29 - Psychiatrie (Erwachsene)",1;"30 - Kinder- und Jugendpsychiatrie",1;"297 - stationsäquivalente Behandlung in der Erwachsenenpsychiatrie (29)",1;"307 - stationsäquivalente Behandlung in der Kinder- und Jugendpsychiatrie (30)",1;"31 - Psychosomatik",1;"",0;0,0},2,0)</f>
        <v>0</v>
      </c>
      <c r="T3198" s="8">
        <f t="shared" si="448"/>
        <v>0</v>
      </c>
      <c r="U3198" s="8">
        <f t="shared" si="450"/>
        <v>0</v>
      </c>
      <c r="V3198" s="8">
        <f t="shared" si="443"/>
        <v>0</v>
      </c>
      <c r="W3198" s="8">
        <f t="shared" si="444"/>
        <v>0</v>
      </c>
      <c r="X3198" s="8">
        <f t="shared" si="445"/>
        <v>0</v>
      </c>
      <c r="Y3198" s="8" t="str">
        <f t="shared" si="446"/>
        <v/>
      </c>
      <c r="Z3198" s="8" t="str">
        <f>VLOOKUP($D3198,{"29 - Psychiatrie (Erwachsene)","BGI";"297 - stationsäquivalente Behandlung in der Erwachsenenpsychiatrie (29)","BGI";"30 - Kinder- und Jugendpsychiatrie","BGII";"307 - stationsäquivalente Behandlung in der Kinder- und Jugendpsychiatrie (30)","BGII";"31 - Psychosomatik","BGI";"","LEER";0,"Leer"},2,0)</f>
        <v>LEER</v>
      </c>
      <c r="AA3198" s="8" t="str">
        <f t="shared" si="447"/>
        <v>Stationen</v>
      </c>
    </row>
    <row r="3199" spans="2:27" ht="15" customHeight="1" x14ac:dyDescent="0.25">
      <c r="B3199" s="76" t="str">
        <f t="shared" si="449"/>
        <v>!!!</v>
      </c>
      <c r="C3199" s="310" t="str">
        <f>IF(LEN($E3199)&gt;0,VLOOKUP(TEXT($E3199,0),'Angaben Stationen'!$E$14:$V$215,17,0),"")</f>
        <v/>
      </c>
      <c r="D3199" s="254" t="str">
        <f>IF(LEN($E3199)&gt;0,VLOOKUP(TEXT($E3199,0),'Angaben Stationen'!$E$14:$V$215,18,0),"")</f>
        <v/>
      </c>
      <c r="E3199" s="344"/>
      <c r="F3199" s="256"/>
      <c r="G3199" s="256"/>
      <c r="H3199" s="307"/>
      <c r="I3199" s="183"/>
      <c r="R3199" s="8">
        <f t="shared" si="442"/>
        <v>0</v>
      </c>
      <c r="S3199" s="8">
        <f>VLOOKUP($D3199,{"29 - Psychiatrie (Erwachsene)",1;"30 - Kinder- und Jugendpsychiatrie",1;"297 - stationsäquivalente Behandlung in der Erwachsenenpsychiatrie (29)",1;"307 - stationsäquivalente Behandlung in der Kinder- und Jugendpsychiatrie (30)",1;"31 - Psychosomatik",1;"",0;0,0},2,0)</f>
        <v>0</v>
      </c>
      <c r="T3199" s="8">
        <f t="shared" si="448"/>
        <v>0</v>
      </c>
      <c r="U3199" s="8">
        <f t="shared" si="450"/>
        <v>0</v>
      </c>
      <c r="V3199" s="8">
        <f t="shared" si="443"/>
        <v>0</v>
      </c>
      <c r="W3199" s="8">
        <f t="shared" si="444"/>
        <v>0</v>
      </c>
      <c r="X3199" s="8">
        <f t="shared" si="445"/>
        <v>0</v>
      </c>
      <c r="Y3199" s="8" t="str">
        <f t="shared" si="446"/>
        <v/>
      </c>
      <c r="Z3199" s="8" t="str">
        <f>VLOOKUP($D3199,{"29 - Psychiatrie (Erwachsene)","BGI";"297 - stationsäquivalente Behandlung in der Erwachsenenpsychiatrie (29)","BGI";"30 - Kinder- und Jugendpsychiatrie","BGII";"307 - stationsäquivalente Behandlung in der Kinder- und Jugendpsychiatrie (30)","BGII";"31 - Psychosomatik","BGI";"","LEER";0,"Leer"},2,0)</f>
        <v>LEER</v>
      </c>
      <c r="AA3199" s="8" t="str">
        <f t="shared" si="447"/>
        <v>Stationen</v>
      </c>
    </row>
    <row r="3200" spans="2:27" ht="15" customHeight="1" x14ac:dyDescent="0.25">
      <c r="B3200" s="76" t="str">
        <f t="shared" si="449"/>
        <v>!!!</v>
      </c>
      <c r="C3200" s="310" t="str">
        <f>IF(LEN($E3200)&gt;0,VLOOKUP(TEXT($E3200,0),'Angaben Stationen'!$E$14:$V$215,17,0),"")</f>
        <v/>
      </c>
      <c r="D3200" s="254" t="str">
        <f>IF(LEN($E3200)&gt;0,VLOOKUP(TEXT($E3200,0),'Angaben Stationen'!$E$14:$V$215,18,0),"")</f>
        <v/>
      </c>
      <c r="E3200" s="344"/>
      <c r="F3200" s="256"/>
      <c r="G3200" s="256"/>
      <c r="H3200" s="307"/>
      <c r="I3200" s="183"/>
      <c r="R3200" s="8">
        <f t="shared" si="442"/>
        <v>0</v>
      </c>
      <c r="S3200" s="8">
        <f>VLOOKUP($D3200,{"29 - Psychiatrie (Erwachsene)",1;"30 - Kinder- und Jugendpsychiatrie",1;"297 - stationsäquivalente Behandlung in der Erwachsenenpsychiatrie (29)",1;"307 - stationsäquivalente Behandlung in der Kinder- und Jugendpsychiatrie (30)",1;"31 - Psychosomatik",1;"",0;0,0},2,0)</f>
        <v>0</v>
      </c>
      <c r="T3200" s="8">
        <f t="shared" si="448"/>
        <v>0</v>
      </c>
      <c r="U3200" s="8">
        <f t="shared" si="450"/>
        <v>0</v>
      </c>
      <c r="V3200" s="8">
        <f t="shared" si="443"/>
        <v>0</v>
      </c>
      <c r="W3200" s="8">
        <f t="shared" si="444"/>
        <v>0</v>
      </c>
      <c r="X3200" s="8">
        <f t="shared" si="445"/>
        <v>0</v>
      </c>
      <c r="Y3200" s="8" t="str">
        <f t="shared" si="446"/>
        <v/>
      </c>
      <c r="Z3200" s="8" t="str">
        <f>VLOOKUP($D3200,{"29 - Psychiatrie (Erwachsene)","BGI";"297 - stationsäquivalente Behandlung in der Erwachsenenpsychiatrie (29)","BGI";"30 - Kinder- und Jugendpsychiatrie","BGII";"307 - stationsäquivalente Behandlung in der Kinder- und Jugendpsychiatrie (30)","BGII";"31 - Psychosomatik","BGI";"","LEER";0,"Leer"},2,0)</f>
        <v>LEER</v>
      </c>
      <c r="AA3200" s="8" t="str">
        <f t="shared" si="447"/>
        <v>Stationen</v>
      </c>
    </row>
    <row r="3201" spans="2:27" ht="15" customHeight="1" x14ac:dyDescent="0.25">
      <c r="B3201" s="76" t="str">
        <f t="shared" si="449"/>
        <v>!!!</v>
      </c>
      <c r="C3201" s="310" t="str">
        <f>IF(LEN($E3201)&gt;0,VLOOKUP(TEXT($E3201,0),'Angaben Stationen'!$E$14:$V$215,17,0),"")</f>
        <v/>
      </c>
      <c r="D3201" s="254" t="str">
        <f>IF(LEN($E3201)&gt;0,VLOOKUP(TEXT($E3201,0),'Angaben Stationen'!$E$14:$V$215,18,0),"")</f>
        <v/>
      </c>
      <c r="E3201" s="344"/>
      <c r="F3201" s="256"/>
      <c r="G3201" s="256"/>
      <c r="H3201" s="307"/>
      <c r="I3201" s="183"/>
      <c r="R3201" s="8">
        <f t="shared" si="442"/>
        <v>0</v>
      </c>
      <c r="S3201" s="8">
        <f>VLOOKUP($D3201,{"29 - Psychiatrie (Erwachsene)",1;"30 - Kinder- und Jugendpsychiatrie",1;"297 - stationsäquivalente Behandlung in der Erwachsenenpsychiatrie (29)",1;"307 - stationsäquivalente Behandlung in der Kinder- und Jugendpsychiatrie (30)",1;"31 - Psychosomatik",1;"",0;0,0},2,0)</f>
        <v>0</v>
      </c>
      <c r="T3201" s="8">
        <f t="shared" si="448"/>
        <v>0</v>
      </c>
      <c r="U3201" s="8">
        <f t="shared" si="450"/>
        <v>0</v>
      </c>
      <c r="V3201" s="8">
        <f t="shared" si="443"/>
        <v>0</v>
      </c>
      <c r="W3201" s="8">
        <f t="shared" si="444"/>
        <v>0</v>
      </c>
      <c r="X3201" s="8">
        <f t="shared" si="445"/>
        <v>0</v>
      </c>
      <c r="Y3201" s="8" t="str">
        <f t="shared" si="446"/>
        <v/>
      </c>
      <c r="Z3201" s="8" t="str">
        <f>VLOOKUP($D3201,{"29 - Psychiatrie (Erwachsene)","BGI";"297 - stationsäquivalente Behandlung in der Erwachsenenpsychiatrie (29)","BGI";"30 - Kinder- und Jugendpsychiatrie","BGII";"307 - stationsäquivalente Behandlung in der Kinder- und Jugendpsychiatrie (30)","BGII";"31 - Psychosomatik","BGI";"","LEER";0,"Leer"},2,0)</f>
        <v>LEER</v>
      </c>
      <c r="AA3201" s="8" t="str">
        <f t="shared" si="447"/>
        <v>Stationen</v>
      </c>
    </row>
    <row r="3202" spans="2:27" ht="15" customHeight="1" x14ac:dyDescent="0.25">
      <c r="B3202" s="76" t="str">
        <f t="shared" si="449"/>
        <v>!!!</v>
      </c>
      <c r="C3202" s="310" t="str">
        <f>IF(LEN($E3202)&gt;0,VLOOKUP(TEXT($E3202,0),'Angaben Stationen'!$E$14:$V$215,17,0),"")</f>
        <v/>
      </c>
      <c r="D3202" s="254" t="str">
        <f>IF(LEN($E3202)&gt;0,VLOOKUP(TEXT($E3202,0),'Angaben Stationen'!$E$14:$V$215,18,0),"")</f>
        <v/>
      </c>
      <c r="E3202" s="344"/>
      <c r="F3202" s="256"/>
      <c r="G3202" s="256"/>
      <c r="H3202" s="307"/>
      <c r="I3202" s="183"/>
      <c r="R3202" s="8">
        <f t="shared" si="442"/>
        <v>0</v>
      </c>
      <c r="S3202" s="8">
        <f>VLOOKUP($D3202,{"29 - Psychiatrie (Erwachsene)",1;"30 - Kinder- und Jugendpsychiatrie",1;"297 - stationsäquivalente Behandlung in der Erwachsenenpsychiatrie (29)",1;"307 - stationsäquivalente Behandlung in der Kinder- und Jugendpsychiatrie (30)",1;"31 - Psychosomatik",1;"",0;0,0},2,0)</f>
        <v>0</v>
      </c>
      <c r="T3202" s="8">
        <f t="shared" si="448"/>
        <v>0</v>
      </c>
      <c r="U3202" s="8">
        <f t="shared" si="450"/>
        <v>0</v>
      </c>
      <c r="V3202" s="8">
        <f t="shared" si="443"/>
        <v>0</v>
      </c>
      <c r="W3202" s="8">
        <f t="shared" si="444"/>
        <v>0</v>
      </c>
      <c r="X3202" s="8">
        <f t="shared" si="445"/>
        <v>0</v>
      </c>
      <c r="Y3202" s="8" t="str">
        <f t="shared" si="446"/>
        <v/>
      </c>
      <c r="Z3202" s="8" t="str">
        <f>VLOOKUP($D3202,{"29 - Psychiatrie (Erwachsene)","BGI";"297 - stationsäquivalente Behandlung in der Erwachsenenpsychiatrie (29)","BGI";"30 - Kinder- und Jugendpsychiatrie","BGII";"307 - stationsäquivalente Behandlung in der Kinder- und Jugendpsychiatrie (30)","BGII";"31 - Psychosomatik","BGI";"","LEER";0,"Leer"},2,0)</f>
        <v>LEER</v>
      </c>
      <c r="AA3202" s="8" t="str">
        <f t="shared" si="447"/>
        <v>Stationen</v>
      </c>
    </row>
    <row r="3203" spans="2:27" ht="15" customHeight="1" x14ac:dyDescent="0.25">
      <c r="B3203" s="76" t="str">
        <f t="shared" si="449"/>
        <v>!!!</v>
      </c>
      <c r="C3203" s="310" t="str">
        <f>IF(LEN($E3203)&gt;0,VLOOKUP(TEXT($E3203,0),'Angaben Stationen'!$E$14:$V$215,17,0),"")</f>
        <v/>
      </c>
      <c r="D3203" s="254" t="str">
        <f>IF(LEN($E3203)&gt;0,VLOOKUP(TEXT($E3203,0),'Angaben Stationen'!$E$14:$V$215,18,0),"")</f>
        <v/>
      </c>
      <c r="E3203" s="344"/>
      <c r="F3203" s="256"/>
      <c r="G3203" s="256"/>
      <c r="H3203" s="307"/>
      <c r="I3203" s="183"/>
      <c r="R3203" s="8">
        <f t="shared" si="442"/>
        <v>0</v>
      </c>
      <c r="S3203" s="8">
        <f>VLOOKUP($D3203,{"29 - Psychiatrie (Erwachsene)",1;"30 - Kinder- und Jugendpsychiatrie",1;"297 - stationsäquivalente Behandlung in der Erwachsenenpsychiatrie (29)",1;"307 - stationsäquivalente Behandlung in der Kinder- und Jugendpsychiatrie (30)",1;"31 - Psychosomatik",1;"",0;0,0},2,0)</f>
        <v>0</v>
      </c>
      <c r="T3203" s="8">
        <f t="shared" si="448"/>
        <v>0</v>
      </c>
      <c r="U3203" s="8">
        <f t="shared" si="450"/>
        <v>0</v>
      </c>
      <c r="V3203" s="8">
        <f t="shared" si="443"/>
        <v>0</v>
      </c>
      <c r="W3203" s="8">
        <f t="shared" si="444"/>
        <v>0</v>
      </c>
      <c r="X3203" s="8">
        <f t="shared" si="445"/>
        <v>0</v>
      </c>
      <c r="Y3203" s="8" t="str">
        <f t="shared" si="446"/>
        <v/>
      </c>
      <c r="Z3203" s="8" t="str">
        <f>VLOOKUP($D3203,{"29 - Psychiatrie (Erwachsene)","BGI";"297 - stationsäquivalente Behandlung in der Erwachsenenpsychiatrie (29)","BGI";"30 - Kinder- und Jugendpsychiatrie","BGII";"307 - stationsäquivalente Behandlung in der Kinder- und Jugendpsychiatrie (30)","BGII";"31 - Psychosomatik","BGI";"","LEER";0,"Leer"},2,0)</f>
        <v>LEER</v>
      </c>
      <c r="AA3203" s="8" t="str">
        <f t="shared" si="447"/>
        <v>Stationen</v>
      </c>
    </row>
    <row r="3204" spans="2:27" ht="15" customHeight="1" x14ac:dyDescent="0.25">
      <c r="B3204" s="76" t="str">
        <f t="shared" si="449"/>
        <v>!!!</v>
      </c>
      <c r="C3204" s="310" t="str">
        <f>IF(LEN($E3204)&gt;0,VLOOKUP(TEXT($E3204,0),'Angaben Stationen'!$E$14:$V$215,17,0),"")</f>
        <v/>
      </c>
      <c r="D3204" s="254" t="str">
        <f>IF(LEN($E3204)&gt;0,VLOOKUP(TEXT($E3204,0),'Angaben Stationen'!$E$14:$V$215,18,0),"")</f>
        <v/>
      </c>
      <c r="E3204" s="344"/>
      <c r="F3204" s="256"/>
      <c r="G3204" s="256"/>
      <c r="H3204" s="307"/>
      <c r="I3204" s="183"/>
      <c r="R3204" s="8">
        <f t="shared" si="442"/>
        <v>0</v>
      </c>
      <c r="S3204" s="8">
        <f>VLOOKUP($D3204,{"29 - Psychiatrie (Erwachsene)",1;"30 - Kinder- und Jugendpsychiatrie",1;"297 - stationsäquivalente Behandlung in der Erwachsenenpsychiatrie (29)",1;"307 - stationsäquivalente Behandlung in der Kinder- und Jugendpsychiatrie (30)",1;"31 - Psychosomatik",1;"",0;0,0},2,0)</f>
        <v>0</v>
      </c>
      <c r="T3204" s="8">
        <f t="shared" si="448"/>
        <v>0</v>
      </c>
      <c r="U3204" s="8">
        <f t="shared" si="450"/>
        <v>0</v>
      </c>
      <c r="V3204" s="8">
        <f t="shared" si="443"/>
        <v>0</v>
      </c>
      <c r="W3204" s="8">
        <f t="shared" si="444"/>
        <v>0</v>
      </c>
      <c r="X3204" s="8">
        <f t="shared" si="445"/>
        <v>0</v>
      </c>
      <c r="Y3204" s="8" t="str">
        <f t="shared" si="446"/>
        <v/>
      </c>
      <c r="Z3204" s="8" t="str">
        <f>VLOOKUP($D3204,{"29 - Psychiatrie (Erwachsene)","BGI";"297 - stationsäquivalente Behandlung in der Erwachsenenpsychiatrie (29)","BGI";"30 - Kinder- und Jugendpsychiatrie","BGII";"307 - stationsäquivalente Behandlung in der Kinder- und Jugendpsychiatrie (30)","BGII";"31 - Psychosomatik","BGI";"","LEER";0,"Leer"},2,0)</f>
        <v>LEER</v>
      </c>
      <c r="AA3204" s="8" t="str">
        <f t="shared" si="447"/>
        <v>Stationen</v>
      </c>
    </row>
    <row r="3205" spans="2:27" ht="15" customHeight="1" x14ac:dyDescent="0.25">
      <c r="B3205" s="76" t="str">
        <f t="shared" si="449"/>
        <v>!!!</v>
      </c>
      <c r="C3205" s="310" t="str">
        <f>IF(LEN($E3205)&gt;0,VLOOKUP(TEXT($E3205,0),'Angaben Stationen'!$E$14:$V$215,17,0),"")</f>
        <v/>
      </c>
      <c r="D3205" s="254" t="str">
        <f>IF(LEN($E3205)&gt;0,VLOOKUP(TEXT($E3205,0),'Angaben Stationen'!$E$14:$V$215,18,0),"")</f>
        <v/>
      </c>
      <c r="E3205" s="344"/>
      <c r="F3205" s="256"/>
      <c r="G3205" s="256"/>
      <c r="H3205" s="307"/>
      <c r="I3205" s="183"/>
      <c r="R3205" s="8">
        <f t="shared" si="442"/>
        <v>0</v>
      </c>
      <c r="S3205" s="8">
        <f>VLOOKUP($D3205,{"29 - Psychiatrie (Erwachsene)",1;"30 - Kinder- und Jugendpsychiatrie",1;"297 - stationsäquivalente Behandlung in der Erwachsenenpsychiatrie (29)",1;"307 - stationsäquivalente Behandlung in der Kinder- und Jugendpsychiatrie (30)",1;"31 - Psychosomatik",1;"",0;0,0},2,0)</f>
        <v>0</v>
      </c>
      <c r="T3205" s="8">
        <f t="shared" si="448"/>
        <v>0</v>
      </c>
      <c r="U3205" s="8">
        <f t="shared" si="450"/>
        <v>0</v>
      </c>
      <c r="V3205" s="8">
        <f t="shared" si="443"/>
        <v>0</v>
      </c>
      <c r="W3205" s="8">
        <f t="shared" si="444"/>
        <v>0</v>
      </c>
      <c r="X3205" s="8">
        <f t="shared" si="445"/>
        <v>0</v>
      </c>
      <c r="Y3205" s="8" t="str">
        <f t="shared" si="446"/>
        <v/>
      </c>
      <c r="Z3205" s="8" t="str">
        <f>VLOOKUP($D3205,{"29 - Psychiatrie (Erwachsene)","BGI";"297 - stationsäquivalente Behandlung in der Erwachsenenpsychiatrie (29)","BGI";"30 - Kinder- und Jugendpsychiatrie","BGII";"307 - stationsäquivalente Behandlung in der Kinder- und Jugendpsychiatrie (30)","BGII";"31 - Psychosomatik","BGI";"","LEER";0,"Leer"},2,0)</f>
        <v>LEER</v>
      </c>
      <c r="AA3205" s="8" t="str">
        <f t="shared" si="447"/>
        <v>Stationen</v>
      </c>
    </row>
    <row r="3206" spans="2:27" ht="15" customHeight="1" x14ac:dyDescent="0.25">
      <c r="B3206" s="76" t="str">
        <f t="shared" si="449"/>
        <v>!!!</v>
      </c>
      <c r="C3206" s="310" t="str">
        <f>IF(LEN($E3206)&gt;0,VLOOKUP(TEXT($E3206,0),'Angaben Stationen'!$E$14:$V$215,17,0),"")</f>
        <v/>
      </c>
      <c r="D3206" s="254" t="str">
        <f>IF(LEN($E3206)&gt;0,VLOOKUP(TEXT($E3206,0),'Angaben Stationen'!$E$14:$V$215,18,0),"")</f>
        <v/>
      </c>
      <c r="E3206" s="344"/>
      <c r="F3206" s="256"/>
      <c r="G3206" s="256"/>
      <c r="H3206" s="307"/>
      <c r="I3206" s="183"/>
      <c r="R3206" s="8">
        <f t="shared" si="442"/>
        <v>0</v>
      </c>
      <c r="S3206" s="8">
        <f>VLOOKUP($D3206,{"29 - Psychiatrie (Erwachsene)",1;"30 - Kinder- und Jugendpsychiatrie",1;"297 - stationsäquivalente Behandlung in der Erwachsenenpsychiatrie (29)",1;"307 - stationsäquivalente Behandlung in der Kinder- und Jugendpsychiatrie (30)",1;"31 - Psychosomatik",1;"",0;0,0},2,0)</f>
        <v>0</v>
      </c>
      <c r="T3206" s="8">
        <f t="shared" si="448"/>
        <v>0</v>
      </c>
      <c r="U3206" s="8">
        <f t="shared" si="450"/>
        <v>0</v>
      </c>
      <c r="V3206" s="8">
        <f t="shared" si="443"/>
        <v>0</v>
      </c>
      <c r="W3206" s="8">
        <f t="shared" si="444"/>
        <v>0</v>
      </c>
      <c r="X3206" s="8">
        <f t="shared" si="445"/>
        <v>0</v>
      </c>
      <c r="Y3206" s="8" t="str">
        <f t="shared" si="446"/>
        <v/>
      </c>
      <c r="Z3206" s="8" t="str">
        <f>VLOOKUP($D3206,{"29 - Psychiatrie (Erwachsene)","BGI";"297 - stationsäquivalente Behandlung in der Erwachsenenpsychiatrie (29)","BGI";"30 - Kinder- und Jugendpsychiatrie","BGII";"307 - stationsäquivalente Behandlung in der Kinder- und Jugendpsychiatrie (30)","BGII";"31 - Psychosomatik","BGI";"","LEER";0,"Leer"},2,0)</f>
        <v>LEER</v>
      </c>
      <c r="AA3206" s="8" t="str">
        <f t="shared" si="447"/>
        <v>Stationen</v>
      </c>
    </row>
    <row r="3207" spans="2:27" ht="15" customHeight="1" x14ac:dyDescent="0.25">
      <c r="B3207" s="76" t="str">
        <f t="shared" si="449"/>
        <v>!!!</v>
      </c>
      <c r="C3207" s="310" t="str">
        <f>IF(LEN($E3207)&gt;0,VLOOKUP(TEXT($E3207,0),'Angaben Stationen'!$E$14:$V$215,17,0),"")</f>
        <v/>
      </c>
      <c r="D3207" s="254" t="str">
        <f>IF(LEN($E3207)&gt;0,VLOOKUP(TEXT($E3207,0),'Angaben Stationen'!$E$14:$V$215,18,0),"")</f>
        <v/>
      </c>
      <c r="E3207" s="344"/>
      <c r="F3207" s="256"/>
      <c r="G3207" s="256"/>
      <c r="H3207" s="307"/>
      <c r="I3207" s="183"/>
      <c r="R3207" s="8">
        <f t="shared" si="442"/>
        <v>0</v>
      </c>
      <c r="S3207" s="8">
        <f>VLOOKUP($D3207,{"29 - Psychiatrie (Erwachsene)",1;"30 - Kinder- und Jugendpsychiatrie",1;"297 - stationsäquivalente Behandlung in der Erwachsenenpsychiatrie (29)",1;"307 - stationsäquivalente Behandlung in der Kinder- und Jugendpsychiatrie (30)",1;"31 - Psychosomatik",1;"",0;0,0},2,0)</f>
        <v>0</v>
      </c>
      <c r="T3207" s="8">
        <f t="shared" si="448"/>
        <v>0</v>
      </c>
      <c r="U3207" s="8">
        <f t="shared" si="450"/>
        <v>0</v>
      </c>
      <c r="V3207" s="8">
        <f t="shared" si="443"/>
        <v>0</v>
      </c>
      <c r="W3207" s="8">
        <f t="shared" si="444"/>
        <v>0</v>
      </c>
      <c r="X3207" s="8">
        <f t="shared" si="445"/>
        <v>0</v>
      </c>
      <c r="Y3207" s="8" t="str">
        <f t="shared" si="446"/>
        <v/>
      </c>
      <c r="Z3207" s="8" t="str">
        <f>VLOOKUP($D3207,{"29 - Psychiatrie (Erwachsene)","BGI";"297 - stationsäquivalente Behandlung in der Erwachsenenpsychiatrie (29)","BGI";"30 - Kinder- und Jugendpsychiatrie","BGII";"307 - stationsäquivalente Behandlung in der Kinder- und Jugendpsychiatrie (30)","BGII";"31 - Psychosomatik","BGI";"","LEER";0,"Leer"},2,0)</f>
        <v>LEER</v>
      </c>
      <c r="AA3207" s="8" t="str">
        <f t="shared" si="447"/>
        <v>Stationen</v>
      </c>
    </row>
    <row r="3208" spans="2:27" ht="15" customHeight="1" x14ac:dyDescent="0.25">
      <c r="B3208" s="76" t="str">
        <f t="shared" si="449"/>
        <v>!!!</v>
      </c>
      <c r="C3208" s="310" t="str">
        <f>IF(LEN($E3208)&gt;0,VLOOKUP(TEXT($E3208,0),'Angaben Stationen'!$E$14:$V$215,17,0),"")</f>
        <v/>
      </c>
      <c r="D3208" s="254" t="str">
        <f>IF(LEN($E3208)&gt;0,VLOOKUP(TEXT($E3208,0),'Angaben Stationen'!$E$14:$V$215,18,0),"")</f>
        <v/>
      </c>
      <c r="E3208" s="344"/>
      <c r="F3208" s="256"/>
      <c r="G3208" s="256"/>
      <c r="H3208" s="307"/>
      <c r="I3208" s="183"/>
      <c r="R3208" s="8">
        <f t="shared" si="442"/>
        <v>0</v>
      </c>
      <c r="S3208" s="8">
        <f>VLOOKUP($D3208,{"29 - Psychiatrie (Erwachsene)",1;"30 - Kinder- und Jugendpsychiatrie",1;"297 - stationsäquivalente Behandlung in der Erwachsenenpsychiatrie (29)",1;"307 - stationsäquivalente Behandlung in der Kinder- und Jugendpsychiatrie (30)",1;"31 - Psychosomatik",1;"",0;0,0},2,0)</f>
        <v>0</v>
      </c>
      <c r="T3208" s="8">
        <f t="shared" si="448"/>
        <v>0</v>
      </c>
      <c r="U3208" s="8">
        <f t="shared" si="450"/>
        <v>0</v>
      </c>
      <c r="V3208" s="8">
        <f t="shared" si="443"/>
        <v>0</v>
      </c>
      <c r="W3208" s="8">
        <f t="shared" si="444"/>
        <v>0</v>
      </c>
      <c r="X3208" s="8">
        <f t="shared" si="445"/>
        <v>0</v>
      </c>
      <c r="Y3208" s="8" t="str">
        <f t="shared" si="446"/>
        <v/>
      </c>
      <c r="Z3208" s="8" t="str">
        <f>VLOOKUP($D3208,{"29 - Psychiatrie (Erwachsene)","BGI";"297 - stationsäquivalente Behandlung in der Erwachsenenpsychiatrie (29)","BGI";"30 - Kinder- und Jugendpsychiatrie","BGII";"307 - stationsäquivalente Behandlung in der Kinder- und Jugendpsychiatrie (30)","BGII";"31 - Psychosomatik","BGI";"","LEER";0,"Leer"},2,0)</f>
        <v>LEER</v>
      </c>
      <c r="AA3208" s="8" t="str">
        <f t="shared" si="447"/>
        <v>Stationen</v>
      </c>
    </row>
    <row r="3209" spans="2:27" ht="15" customHeight="1" x14ac:dyDescent="0.25">
      <c r="B3209" s="76" t="str">
        <f t="shared" si="449"/>
        <v>!!!</v>
      </c>
      <c r="C3209" s="310" t="str">
        <f>IF(LEN($E3209)&gt;0,VLOOKUP(TEXT($E3209,0),'Angaben Stationen'!$E$14:$V$215,17,0),"")</f>
        <v/>
      </c>
      <c r="D3209" s="254" t="str">
        <f>IF(LEN($E3209)&gt;0,VLOOKUP(TEXT($E3209,0),'Angaben Stationen'!$E$14:$V$215,18,0),"")</f>
        <v/>
      </c>
      <c r="E3209" s="344"/>
      <c r="F3209" s="256"/>
      <c r="G3209" s="256"/>
      <c r="H3209" s="307"/>
      <c r="I3209" s="183"/>
      <c r="R3209" s="8">
        <f t="shared" si="442"/>
        <v>0</v>
      </c>
      <c r="S3209" s="8">
        <f>VLOOKUP($D3209,{"29 - Psychiatrie (Erwachsene)",1;"30 - Kinder- und Jugendpsychiatrie",1;"297 - stationsäquivalente Behandlung in der Erwachsenenpsychiatrie (29)",1;"307 - stationsäquivalente Behandlung in der Kinder- und Jugendpsychiatrie (30)",1;"31 - Psychosomatik",1;"",0;0,0},2,0)</f>
        <v>0</v>
      </c>
      <c r="T3209" s="8">
        <f t="shared" si="448"/>
        <v>0</v>
      </c>
      <c r="U3209" s="8">
        <f t="shared" si="450"/>
        <v>0</v>
      </c>
      <c r="V3209" s="8">
        <f t="shared" si="443"/>
        <v>0</v>
      </c>
      <c r="W3209" s="8">
        <f t="shared" si="444"/>
        <v>0</v>
      </c>
      <c r="X3209" s="8">
        <f t="shared" si="445"/>
        <v>0</v>
      </c>
      <c r="Y3209" s="8" t="str">
        <f t="shared" si="446"/>
        <v/>
      </c>
      <c r="Z3209" s="8" t="str">
        <f>VLOOKUP($D3209,{"29 - Psychiatrie (Erwachsene)","BGI";"297 - stationsäquivalente Behandlung in der Erwachsenenpsychiatrie (29)","BGI";"30 - Kinder- und Jugendpsychiatrie","BGII";"307 - stationsäquivalente Behandlung in der Kinder- und Jugendpsychiatrie (30)","BGII";"31 - Psychosomatik","BGI";"","LEER";0,"Leer"},2,0)</f>
        <v>LEER</v>
      </c>
      <c r="AA3209" s="8" t="str">
        <f t="shared" si="447"/>
        <v>Stationen</v>
      </c>
    </row>
    <row r="3210" spans="2:27" ht="15" customHeight="1" x14ac:dyDescent="0.25">
      <c r="B3210" s="76" t="str">
        <f t="shared" si="449"/>
        <v>!!!</v>
      </c>
      <c r="C3210" s="310" t="str">
        <f>IF(LEN($E3210)&gt;0,VLOOKUP(TEXT($E3210,0),'Angaben Stationen'!$E$14:$V$215,17,0),"")</f>
        <v/>
      </c>
      <c r="D3210" s="254" t="str">
        <f>IF(LEN($E3210)&gt;0,VLOOKUP(TEXT($E3210,0),'Angaben Stationen'!$E$14:$V$215,18,0),"")</f>
        <v/>
      </c>
      <c r="E3210" s="344"/>
      <c r="F3210" s="256"/>
      <c r="G3210" s="256"/>
      <c r="H3210" s="307"/>
      <c r="I3210" s="183"/>
      <c r="R3210" s="8">
        <f t="shared" si="442"/>
        <v>0</v>
      </c>
      <c r="S3210" s="8">
        <f>VLOOKUP($D3210,{"29 - Psychiatrie (Erwachsene)",1;"30 - Kinder- und Jugendpsychiatrie",1;"297 - stationsäquivalente Behandlung in der Erwachsenenpsychiatrie (29)",1;"307 - stationsäquivalente Behandlung in der Kinder- und Jugendpsychiatrie (30)",1;"31 - Psychosomatik",1;"",0;0,0},2,0)</f>
        <v>0</v>
      </c>
      <c r="T3210" s="8">
        <f t="shared" si="448"/>
        <v>0</v>
      </c>
      <c r="U3210" s="8">
        <f t="shared" si="450"/>
        <v>0</v>
      </c>
      <c r="V3210" s="8">
        <f t="shared" si="443"/>
        <v>0</v>
      </c>
      <c r="W3210" s="8">
        <f t="shared" si="444"/>
        <v>0</v>
      </c>
      <c r="X3210" s="8">
        <f t="shared" si="445"/>
        <v>0</v>
      </c>
      <c r="Y3210" s="8" t="str">
        <f t="shared" si="446"/>
        <v/>
      </c>
      <c r="Z3210" s="8" t="str">
        <f>VLOOKUP($D3210,{"29 - Psychiatrie (Erwachsene)","BGI";"297 - stationsäquivalente Behandlung in der Erwachsenenpsychiatrie (29)","BGI";"30 - Kinder- und Jugendpsychiatrie","BGII";"307 - stationsäquivalente Behandlung in der Kinder- und Jugendpsychiatrie (30)","BGII";"31 - Psychosomatik","BGI";"","LEER";0,"Leer"},2,0)</f>
        <v>LEER</v>
      </c>
      <c r="AA3210" s="8" t="str">
        <f t="shared" si="447"/>
        <v>Stationen</v>
      </c>
    </row>
    <row r="3211" spans="2:27" ht="15" customHeight="1" x14ac:dyDescent="0.25">
      <c r="B3211" s="76" t="str">
        <f t="shared" si="449"/>
        <v>!!!</v>
      </c>
      <c r="C3211" s="310" t="str">
        <f>IF(LEN($E3211)&gt;0,VLOOKUP(TEXT($E3211,0),'Angaben Stationen'!$E$14:$V$215,17,0),"")</f>
        <v/>
      </c>
      <c r="D3211" s="254" t="str">
        <f>IF(LEN($E3211)&gt;0,VLOOKUP(TEXT($E3211,0),'Angaben Stationen'!$E$14:$V$215,18,0),"")</f>
        <v/>
      </c>
      <c r="E3211" s="344"/>
      <c r="F3211" s="256"/>
      <c r="G3211" s="256"/>
      <c r="H3211" s="307"/>
      <c r="I3211" s="183"/>
      <c r="R3211" s="8">
        <f t="shared" si="442"/>
        <v>0</v>
      </c>
      <c r="S3211" s="8">
        <f>VLOOKUP($D3211,{"29 - Psychiatrie (Erwachsene)",1;"30 - Kinder- und Jugendpsychiatrie",1;"297 - stationsäquivalente Behandlung in der Erwachsenenpsychiatrie (29)",1;"307 - stationsäquivalente Behandlung in der Kinder- und Jugendpsychiatrie (30)",1;"31 - Psychosomatik",1;"",0;0,0},2,0)</f>
        <v>0</v>
      </c>
      <c r="T3211" s="8">
        <f t="shared" si="448"/>
        <v>0</v>
      </c>
      <c r="U3211" s="8">
        <f t="shared" si="450"/>
        <v>0</v>
      </c>
      <c r="V3211" s="8">
        <f t="shared" si="443"/>
        <v>0</v>
      </c>
      <c r="W3211" s="8">
        <f t="shared" si="444"/>
        <v>0</v>
      </c>
      <c r="X3211" s="8">
        <f t="shared" si="445"/>
        <v>0</v>
      </c>
      <c r="Y3211" s="8" t="str">
        <f t="shared" si="446"/>
        <v/>
      </c>
      <c r="Z3211" s="8" t="str">
        <f>VLOOKUP($D3211,{"29 - Psychiatrie (Erwachsene)","BGI";"297 - stationsäquivalente Behandlung in der Erwachsenenpsychiatrie (29)","BGI";"30 - Kinder- und Jugendpsychiatrie","BGII";"307 - stationsäquivalente Behandlung in der Kinder- und Jugendpsychiatrie (30)","BGII";"31 - Psychosomatik","BGI";"","LEER";0,"Leer"},2,0)</f>
        <v>LEER</v>
      </c>
      <c r="AA3211" s="8" t="str">
        <f t="shared" si="447"/>
        <v>Stationen</v>
      </c>
    </row>
    <row r="3212" spans="2:27" ht="15" customHeight="1" x14ac:dyDescent="0.25">
      <c r="B3212" s="76" t="str">
        <f t="shared" si="449"/>
        <v>!!!</v>
      </c>
      <c r="C3212" s="310" t="str">
        <f>IF(LEN($E3212)&gt;0,VLOOKUP(TEXT($E3212,0),'Angaben Stationen'!$E$14:$V$215,17,0),"")</f>
        <v/>
      </c>
      <c r="D3212" s="254" t="str">
        <f>IF(LEN($E3212)&gt;0,VLOOKUP(TEXT($E3212,0),'Angaben Stationen'!$E$14:$V$215,18,0),"")</f>
        <v/>
      </c>
      <c r="E3212" s="344"/>
      <c r="F3212" s="256"/>
      <c r="G3212" s="256"/>
      <c r="H3212" s="307"/>
      <c r="I3212" s="183"/>
      <c r="R3212" s="8">
        <f t="shared" si="442"/>
        <v>0</v>
      </c>
      <c r="S3212" s="8">
        <f>VLOOKUP($D3212,{"29 - Psychiatrie (Erwachsene)",1;"30 - Kinder- und Jugendpsychiatrie",1;"297 - stationsäquivalente Behandlung in der Erwachsenenpsychiatrie (29)",1;"307 - stationsäquivalente Behandlung in der Kinder- und Jugendpsychiatrie (30)",1;"31 - Psychosomatik",1;"",0;0,0},2,0)</f>
        <v>0</v>
      </c>
      <c r="T3212" s="8">
        <f t="shared" si="448"/>
        <v>0</v>
      </c>
      <c r="U3212" s="8">
        <f t="shared" si="450"/>
        <v>0</v>
      </c>
      <c r="V3212" s="8">
        <f t="shared" si="443"/>
        <v>0</v>
      </c>
      <c r="W3212" s="8">
        <f t="shared" si="444"/>
        <v>0</v>
      </c>
      <c r="X3212" s="8">
        <f t="shared" si="445"/>
        <v>0</v>
      </c>
      <c r="Y3212" s="8" t="str">
        <f t="shared" si="446"/>
        <v/>
      </c>
      <c r="Z3212" s="8" t="str">
        <f>VLOOKUP($D3212,{"29 - Psychiatrie (Erwachsene)","BGI";"297 - stationsäquivalente Behandlung in der Erwachsenenpsychiatrie (29)","BGI";"30 - Kinder- und Jugendpsychiatrie","BGII";"307 - stationsäquivalente Behandlung in der Kinder- und Jugendpsychiatrie (30)","BGII";"31 - Psychosomatik","BGI";"","LEER";0,"Leer"},2,0)</f>
        <v>LEER</v>
      </c>
      <c r="AA3212" s="8" t="str">
        <f t="shared" si="447"/>
        <v>Stationen</v>
      </c>
    </row>
    <row r="3213" spans="2:27" ht="15" customHeight="1" x14ac:dyDescent="0.25">
      <c r="B3213" s="76" t="str">
        <f t="shared" si="449"/>
        <v>!!!</v>
      </c>
      <c r="C3213" s="310" t="str">
        <f>IF(LEN($E3213)&gt;0,VLOOKUP(TEXT($E3213,0),'Angaben Stationen'!$E$14:$V$215,17,0),"")</f>
        <v/>
      </c>
      <c r="D3213" s="254" t="str">
        <f>IF(LEN($E3213)&gt;0,VLOOKUP(TEXT($E3213,0),'Angaben Stationen'!$E$14:$V$215,18,0),"")</f>
        <v/>
      </c>
      <c r="E3213" s="344"/>
      <c r="F3213" s="256"/>
      <c r="G3213" s="256"/>
      <c r="H3213" s="307"/>
      <c r="I3213" s="183"/>
      <c r="R3213" s="8">
        <f t="shared" si="442"/>
        <v>0</v>
      </c>
      <c r="S3213" s="8">
        <f>VLOOKUP($D3213,{"29 - Psychiatrie (Erwachsene)",1;"30 - Kinder- und Jugendpsychiatrie",1;"297 - stationsäquivalente Behandlung in der Erwachsenenpsychiatrie (29)",1;"307 - stationsäquivalente Behandlung in der Kinder- und Jugendpsychiatrie (30)",1;"31 - Psychosomatik",1;"",0;0,0},2,0)</f>
        <v>0</v>
      </c>
      <c r="T3213" s="8">
        <f t="shared" si="448"/>
        <v>0</v>
      </c>
      <c r="U3213" s="8">
        <f t="shared" si="450"/>
        <v>0</v>
      </c>
      <c r="V3213" s="8">
        <f t="shared" si="443"/>
        <v>0</v>
      </c>
      <c r="W3213" s="8">
        <f t="shared" si="444"/>
        <v>0</v>
      </c>
      <c r="X3213" s="8">
        <f t="shared" si="445"/>
        <v>0</v>
      </c>
      <c r="Y3213" s="8" t="str">
        <f t="shared" si="446"/>
        <v/>
      </c>
      <c r="Z3213" s="8" t="str">
        <f>VLOOKUP($D3213,{"29 - Psychiatrie (Erwachsene)","BGI";"297 - stationsäquivalente Behandlung in der Erwachsenenpsychiatrie (29)","BGI";"30 - Kinder- und Jugendpsychiatrie","BGII";"307 - stationsäquivalente Behandlung in der Kinder- und Jugendpsychiatrie (30)","BGII";"31 - Psychosomatik","BGI";"","LEER";0,"Leer"},2,0)</f>
        <v>LEER</v>
      </c>
      <c r="AA3213" s="8" t="str">
        <f t="shared" si="447"/>
        <v>Stationen</v>
      </c>
    </row>
    <row r="3214" spans="2:27" ht="15" customHeight="1" x14ac:dyDescent="0.25">
      <c r="B3214" s="76" t="str">
        <f t="shared" si="449"/>
        <v>!!!</v>
      </c>
      <c r="C3214" s="310" t="str">
        <f>IF(LEN($E3214)&gt;0,VLOOKUP(TEXT($E3214,0),'Angaben Stationen'!$E$14:$V$215,17,0),"")</f>
        <v/>
      </c>
      <c r="D3214" s="254" t="str">
        <f>IF(LEN($E3214)&gt;0,VLOOKUP(TEXT($E3214,0),'Angaben Stationen'!$E$14:$V$215,18,0),"")</f>
        <v/>
      </c>
      <c r="E3214" s="344"/>
      <c r="F3214" s="256"/>
      <c r="G3214" s="256"/>
      <c r="H3214" s="307"/>
      <c r="I3214" s="183"/>
      <c r="R3214" s="8">
        <f t="shared" si="442"/>
        <v>0</v>
      </c>
      <c r="S3214" s="8">
        <f>VLOOKUP($D3214,{"29 - Psychiatrie (Erwachsene)",1;"30 - Kinder- und Jugendpsychiatrie",1;"297 - stationsäquivalente Behandlung in der Erwachsenenpsychiatrie (29)",1;"307 - stationsäquivalente Behandlung in der Kinder- und Jugendpsychiatrie (30)",1;"31 - Psychosomatik",1;"",0;0,0},2,0)</f>
        <v>0</v>
      </c>
      <c r="T3214" s="8">
        <f t="shared" si="448"/>
        <v>0</v>
      </c>
      <c r="U3214" s="8">
        <f t="shared" si="450"/>
        <v>0</v>
      </c>
      <c r="V3214" s="8">
        <f t="shared" si="443"/>
        <v>0</v>
      </c>
      <c r="W3214" s="8">
        <f t="shared" si="444"/>
        <v>0</v>
      </c>
      <c r="X3214" s="8">
        <f t="shared" si="445"/>
        <v>0</v>
      </c>
      <c r="Y3214" s="8" t="str">
        <f t="shared" si="446"/>
        <v/>
      </c>
      <c r="Z3214" s="8" t="str">
        <f>VLOOKUP($D3214,{"29 - Psychiatrie (Erwachsene)","BGI";"297 - stationsäquivalente Behandlung in der Erwachsenenpsychiatrie (29)","BGI";"30 - Kinder- und Jugendpsychiatrie","BGII";"307 - stationsäquivalente Behandlung in der Kinder- und Jugendpsychiatrie (30)","BGII";"31 - Psychosomatik","BGI";"","LEER";0,"Leer"},2,0)</f>
        <v>LEER</v>
      </c>
      <c r="AA3214" s="8" t="str">
        <f t="shared" si="447"/>
        <v>Stationen</v>
      </c>
    </row>
    <row r="3215" spans="2:27" ht="15" customHeight="1" x14ac:dyDescent="0.25">
      <c r="B3215" s="76" t="str">
        <f t="shared" si="449"/>
        <v>!!!</v>
      </c>
      <c r="C3215" s="310" t="str">
        <f>IF(LEN($E3215)&gt;0,VLOOKUP(TEXT($E3215,0),'Angaben Stationen'!$E$14:$V$215,17,0),"")</f>
        <v/>
      </c>
      <c r="D3215" s="254" t="str">
        <f>IF(LEN($E3215)&gt;0,VLOOKUP(TEXT($E3215,0),'Angaben Stationen'!$E$14:$V$215,18,0),"")</f>
        <v/>
      </c>
      <c r="E3215" s="344"/>
      <c r="F3215" s="256"/>
      <c r="G3215" s="256"/>
      <c r="H3215" s="307"/>
      <c r="I3215" s="183"/>
      <c r="R3215" s="8">
        <f t="shared" si="442"/>
        <v>0</v>
      </c>
      <c r="S3215" s="8">
        <f>VLOOKUP($D3215,{"29 - Psychiatrie (Erwachsene)",1;"30 - Kinder- und Jugendpsychiatrie",1;"297 - stationsäquivalente Behandlung in der Erwachsenenpsychiatrie (29)",1;"307 - stationsäquivalente Behandlung in der Kinder- und Jugendpsychiatrie (30)",1;"31 - Psychosomatik",1;"",0;0,0},2,0)</f>
        <v>0</v>
      </c>
      <c r="T3215" s="8">
        <f t="shared" si="448"/>
        <v>0</v>
      </c>
      <c r="U3215" s="8">
        <f t="shared" si="450"/>
        <v>0</v>
      </c>
      <c r="V3215" s="8">
        <f t="shared" si="443"/>
        <v>0</v>
      </c>
      <c r="W3215" s="8">
        <f t="shared" si="444"/>
        <v>0</v>
      </c>
      <c r="X3215" s="8">
        <f t="shared" si="445"/>
        <v>0</v>
      </c>
      <c r="Y3215" s="8" t="str">
        <f t="shared" si="446"/>
        <v/>
      </c>
      <c r="Z3215" s="8" t="str">
        <f>VLOOKUP($D3215,{"29 - Psychiatrie (Erwachsene)","BGI";"297 - stationsäquivalente Behandlung in der Erwachsenenpsychiatrie (29)","BGI";"30 - Kinder- und Jugendpsychiatrie","BGII";"307 - stationsäquivalente Behandlung in der Kinder- und Jugendpsychiatrie (30)","BGII";"31 - Psychosomatik","BGI";"","LEER";0,"Leer"},2,0)</f>
        <v>LEER</v>
      </c>
      <c r="AA3215" s="8" t="str">
        <f t="shared" si="447"/>
        <v>Stationen</v>
      </c>
    </row>
    <row r="3216" spans="2:27" ht="15" customHeight="1" x14ac:dyDescent="0.25">
      <c r="B3216" s="76" t="str">
        <f t="shared" si="449"/>
        <v>!!!</v>
      </c>
      <c r="C3216" s="310" t="str">
        <f>IF(LEN($E3216)&gt;0,VLOOKUP(TEXT($E3216,0),'Angaben Stationen'!$E$14:$V$215,17,0),"")</f>
        <v/>
      </c>
      <c r="D3216" s="254" t="str">
        <f>IF(LEN($E3216)&gt;0,VLOOKUP(TEXT($E3216,0),'Angaben Stationen'!$E$14:$V$215,18,0),"")</f>
        <v/>
      </c>
      <c r="E3216" s="344"/>
      <c r="F3216" s="256"/>
      <c r="G3216" s="256"/>
      <c r="H3216" s="307"/>
      <c r="I3216" s="183"/>
      <c r="R3216" s="8">
        <f t="shared" si="442"/>
        <v>0</v>
      </c>
      <c r="S3216" s="8">
        <f>VLOOKUP($D3216,{"29 - Psychiatrie (Erwachsene)",1;"30 - Kinder- und Jugendpsychiatrie",1;"297 - stationsäquivalente Behandlung in der Erwachsenenpsychiatrie (29)",1;"307 - stationsäquivalente Behandlung in der Kinder- und Jugendpsychiatrie (30)",1;"31 - Psychosomatik",1;"",0;0,0},2,0)</f>
        <v>0</v>
      </c>
      <c r="T3216" s="8">
        <f t="shared" si="448"/>
        <v>0</v>
      </c>
      <c r="U3216" s="8">
        <f t="shared" si="450"/>
        <v>0</v>
      </c>
      <c r="V3216" s="8">
        <f t="shared" si="443"/>
        <v>0</v>
      </c>
      <c r="W3216" s="8">
        <f t="shared" si="444"/>
        <v>0</v>
      </c>
      <c r="X3216" s="8">
        <f t="shared" si="445"/>
        <v>0</v>
      </c>
      <c r="Y3216" s="8" t="str">
        <f t="shared" si="446"/>
        <v/>
      </c>
      <c r="Z3216" s="8" t="str">
        <f>VLOOKUP($D3216,{"29 - Psychiatrie (Erwachsene)","BGI";"297 - stationsäquivalente Behandlung in der Erwachsenenpsychiatrie (29)","BGI";"30 - Kinder- und Jugendpsychiatrie","BGII";"307 - stationsäquivalente Behandlung in der Kinder- und Jugendpsychiatrie (30)","BGII";"31 - Psychosomatik","BGI";"","LEER";0,"Leer"},2,0)</f>
        <v>LEER</v>
      </c>
      <c r="AA3216" s="8" t="str">
        <f t="shared" si="447"/>
        <v>Stationen</v>
      </c>
    </row>
    <row r="3217" spans="2:27" ht="15" customHeight="1" x14ac:dyDescent="0.25">
      <c r="B3217" s="76" t="str">
        <f t="shared" si="449"/>
        <v>!!!</v>
      </c>
      <c r="C3217" s="310" t="str">
        <f>IF(LEN($E3217)&gt;0,VLOOKUP(TEXT($E3217,0),'Angaben Stationen'!$E$14:$V$215,17,0),"")</f>
        <v/>
      </c>
      <c r="D3217" s="254" t="str">
        <f>IF(LEN($E3217)&gt;0,VLOOKUP(TEXT($E3217,0),'Angaben Stationen'!$E$14:$V$215,18,0),"")</f>
        <v/>
      </c>
      <c r="E3217" s="344"/>
      <c r="F3217" s="256"/>
      <c r="G3217" s="256"/>
      <c r="H3217" s="307"/>
      <c r="I3217" s="183"/>
      <c r="R3217" s="8">
        <f t="shared" si="442"/>
        <v>0</v>
      </c>
      <c r="S3217" s="8">
        <f>VLOOKUP($D3217,{"29 - Psychiatrie (Erwachsene)",1;"30 - Kinder- und Jugendpsychiatrie",1;"297 - stationsäquivalente Behandlung in der Erwachsenenpsychiatrie (29)",1;"307 - stationsäquivalente Behandlung in der Kinder- und Jugendpsychiatrie (30)",1;"31 - Psychosomatik",1;"",0;0,0},2,0)</f>
        <v>0</v>
      </c>
      <c r="T3217" s="8">
        <f t="shared" si="448"/>
        <v>0</v>
      </c>
      <c r="U3217" s="8">
        <f t="shared" si="450"/>
        <v>0</v>
      </c>
      <c r="V3217" s="8">
        <f t="shared" si="443"/>
        <v>0</v>
      </c>
      <c r="W3217" s="8">
        <f t="shared" si="444"/>
        <v>0</v>
      </c>
      <c r="X3217" s="8">
        <f t="shared" si="445"/>
        <v>0</v>
      </c>
      <c r="Y3217" s="8" t="str">
        <f t="shared" si="446"/>
        <v/>
      </c>
      <c r="Z3217" s="8" t="str">
        <f>VLOOKUP($D3217,{"29 - Psychiatrie (Erwachsene)","BGI";"297 - stationsäquivalente Behandlung in der Erwachsenenpsychiatrie (29)","BGI";"30 - Kinder- und Jugendpsychiatrie","BGII";"307 - stationsäquivalente Behandlung in der Kinder- und Jugendpsychiatrie (30)","BGII";"31 - Psychosomatik","BGI";"","LEER";0,"Leer"},2,0)</f>
        <v>LEER</v>
      </c>
      <c r="AA3217" s="8" t="str">
        <f t="shared" si="447"/>
        <v>Stationen</v>
      </c>
    </row>
    <row r="3218" spans="2:27" ht="15" customHeight="1" x14ac:dyDescent="0.25">
      <c r="B3218" s="76" t="str">
        <f t="shared" si="449"/>
        <v>!!!</v>
      </c>
      <c r="C3218" s="310" t="str">
        <f>IF(LEN($E3218)&gt;0,VLOOKUP(TEXT($E3218,0),'Angaben Stationen'!$E$14:$V$215,17,0),"")</f>
        <v/>
      </c>
      <c r="D3218" s="254" t="str">
        <f>IF(LEN($E3218)&gt;0,VLOOKUP(TEXT($E3218,0),'Angaben Stationen'!$E$14:$V$215,18,0),"")</f>
        <v/>
      </c>
      <c r="E3218" s="344"/>
      <c r="F3218" s="256"/>
      <c r="G3218" s="256"/>
      <c r="H3218" s="307"/>
      <c r="I3218" s="183"/>
      <c r="R3218" s="8">
        <f t="shared" si="442"/>
        <v>0</v>
      </c>
      <c r="S3218" s="8">
        <f>VLOOKUP($D3218,{"29 - Psychiatrie (Erwachsene)",1;"30 - Kinder- und Jugendpsychiatrie",1;"297 - stationsäquivalente Behandlung in der Erwachsenenpsychiatrie (29)",1;"307 - stationsäquivalente Behandlung in der Kinder- und Jugendpsychiatrie (30)",1;"31 - Psychosomatik",1;"",0;0,0},2,0)</f>
        <v>0</v>
      </c>
      <c r="T3218" s="8">
        <f t="shared" si="448"/>
        <v>0</v>
      </c>
      <c r="U3218" s="8">
        <f t="shared" si="450"/>
        <v>0</v>
      </c>
      <c r="V3218" s="8">
        <f t="shared" si="443"/>
        <v>0</v>
      </c>
      <c r="W3218" s="8">
        <f t="shared" si="444"/>
        <v>0</v>
      </c>
      <c r="X3218" s="8">
        <f t="shared" si="445"/>
        <v>0</v>
      </c>
      <c r="Y3218" s="8" t="str">
        <f t="shared" si="446"/>
        <v/>
      </c>
      <c r="Z3218" s="8" t="str">
        <f>VLOOKUP($D3218,{"29 - Psychiatrie (Erwachsene)","BGI";"297 - stationsäquivalente Behandlung in der Erwachsenenpsychiatrie (29)","BGI";"30 - Kinder- und Jugendpsychiatrie","BGII";"307 - stationsäquivalente Behandlung in der Kinder- und Jugendpsychiatrie (30)","BGII";"31 - Psychosomatik","BGI";"","LEER";0,"Leer"},2,0)</f>
        <v>LEER</v>
      </c>
      <c r="AA3218" s="8" t="str">
        <f t="shared" si="447"/>
        <v>Stationen</v>
      </c>
    </row>
    <row r="3219" spans="2:27" ht="15" customHeight="1" x14ac:dyDescent="0.25">
      <c r="B3219" s="76" t="str">
        <f t="shared" si="449"/>
        <v>!!!</v>
      </c>
      <c r="C3219" s="310" t="str">
        <f>IF(LEN($E3219)&gt;0,VLOOKUP(TEXT($E3219,0),'Angaben Stationen'!$E$14:$V$215,17,0),"")</f>
        <v/>
      </c>
      <c r="D3219" s="254" t="str">
        <f>IF(LEN($E3219)&gt;0,VLOOKUP(TEXT($E3219,0),'Angaben Stationen'!$E$14:$V$215,18,0),"")</f>
        <v/>
      </c>
      <c r="E3219" s="344"/>
      <c r="F3219" s="256"/>
      <c r="G3219" s="256"/>
      <c r="H3219" s="307"/>
      <c r="I3219" s="183"/>
      <c r="R3219" s="8">
        <f t="shared" si="442"/>
        <v>0</v>
      </c>
      <c r="S3219" s="8">
        <f>VLOOKUP($D3219,{"29 - Psychiatrie (Erwachsene)",1;"30 - Kinder- und Jugendpsychiatrie",1;"297 - stationsäquivalente Behandlung in der Erwachsenenpsychiatrie (29)",1;"307 - stationsäquivalente Behandlung in der Kinder- und Jugendpsychiatrie (30)",1;"31 - Psychosomatik",1;"",0;0,0},2,0)</f>
        <v>0</v>
      </c>
      <c r="T3219" s="8">
        <f t="shared" si="448"/>
        <v>0</v>
      </c>
      <c r="U3219" s="8">
        <f t="shared" si="450"/>
        <v>0</v>
      </c>
      <c r="V3219" s="8">
        <f t="shared" si="443"/>
        <v>0</v>
      </c>
      <c r="W3219" s="8">
        <f t="shared" si="444"/>
        <v>0</v>
      </c>
      <c r="X3219" s="8">
        <f t="shared" si="445"/>
        <v>0</v>
      </c>
      <c r="Y3219" s="8" t="str">
        <f t="shared" si="446"/>
        <v/>
      </c>
      <c r="Z3219" s="8" t="str">
        <f>VLOOKUP($D3219,{"29 - Psychiatrie (Erwachsene)","BGI";"297 - stationsäquivalente Behandlung in der Erwachsenenpsychiatrie (29)","BGI";"30 - Kinder- und Jugendpsychiatrie","BGII";"307 - stationsäquivalente Behandlung in der Kinder- und Jugendpsychiatrie (30)","BGII";"31 - Psychosomatik","BGI";"","LEER";0,"Leer"},2,0)</f>
        <v>LEER</v>
      </c>
      <c r="AA3219" s="8" t="str">
        <f t="shared" si="447"/>
        <v>Stationen</v>
      </c>
    </row>
    <row r="3220" spans="2:27" ht="15" customHeight="1" x14ac:dyDescent="0.25">
      <c r="B3220" s="76" t="str">
        <f t="shared" si="449"/>
        <v>!!!</v>
      </c>
      <c r="C3220" s="310" t="str">
        <f>IF(LEN($E3220)&gt;0,VLOOKUP(TEXT($E3220,0),'Angaben Stationen'!$E$14:$V$215,17,0),"")</f>
        <v/>
      </c>
      <c r="D3220" s="254" t="str">
        <f>IF(LEN($E3220)&gt;0,VLOOKUP(TEXT($E3220,0),'Angaben Stationen'!$E$14:$V$215,18,0),"")</f>
        <v/>
      </c>
      <c r="E3220" s="344"/>
      <c r="F3220" s="256"/>
      <c r="G3220" s="256"/>
      <c r="H3220" s="307"/>
      <c r="I3220" s="183"/>
      <c r="R3220" s="8">
        <f t="shared" si="442"/>
        <v>0</v>
      </c>
      <c r="S3220" s="8">
        <f>VLOOKUP($D3220,{"29 - Psychiatrie (Erwachsene)",1;"30 - Kinder- und Jugendpsychiatrie",1;"297 - stationsäquivalente Behandlung in der Erwachsenenpsychiatrie (29)",1;"307 - stationsäquivalente Behandlung in der Kinder- und Jugendpsychiatrie (30)",1;"31 - Psychosomatik",1;"",0;0,0},2,0)</f>
        <v>0</v>
      </c>
      <c r="T3220" s="8">
        <f t="shared" si="448"/>
        <v>0</v>
      </c>
      <c r="U3220" s="8">
        <f t="shared" si="450"/>
        <v>0</v>
      </c>
      <c r="V3220" s="8">
        <f t="shared" si="443"/>
        <v>0</v>
      </c>
      <c r="W3220" s="8">
        <f t="shared" si="444"/>
        <v>0</v>
      </c>
      <c r="X3220" s="8">
        <f t="shared" si="445"/>
        <v>0</v>
      </c>
      <c r="Y3220" s="8" t="str">
        <f t="shared" si="446"/>
        <v/>
      </c>
      <c r="Z3220" s="8" t="str">
        <f>VLOOKUP($D3220,{"29 - Psychiatrie (Erwachsene)","BGI";"297 - stationsäquivalente Behandlung in der Erwachsenenpsychiatrie (29)","BGI";"30 - Kinder- und Jugendpsychiatrie","BGII";"307 - stationsäquivalente Behandlung in der Kinder- und Jugendpsychiatrie (30)","BGII";"31 - Psychosomatik","BGI";"","LEER";0,"Leer"},2,0)</f>
        <v>LEER</v>
      </c>
      <c r="AA3220" s="8" t="str">
        <f t="shared" si="447"/>
        <v>Stationen</v>
      </c>
    </row>
    <row r="3221" spans="2:27" ht="15" customHeight="1" x14ac:dyDescent="0.25">
      <c r="B3221" s="76" t="str">
        <f t="shared" si="449"/>
        <v>!!!</v>
      </c>
      <c r="C3221" s="310" t="str">
        <f>IF(LEN($E3221)&gt;0,VLOOKUP(TEXT($E3221,0),'Angaben Stationen'!$E$14:$V$215,17,0),"")</f>
        <v/>
      </c>
      <c r="D3221" s="254" t="str">
        <f>IF(LEN($E3221)&gt;0,VLOOKUP(TEXT($E3221,0),'Angaben Stationen'!$E$14:$V$215,18,0),"")</f>
        <v/>
      </c>
      <c r="E3221" s="344"/>
      <c r="F3221" s="256"/>
      <c r="G3221" s="256"/>
      <c r="H3221" s="307"/>
      <c r="I3221" s="183"/>
      <c r="R3221" s="8">
        <f t="shared" si="442"/>
        <v>0</v>
      </c>
      <c r="S3221" s="8">
        <f>VLOOKUP($D3221,{"29 - Psychiatrie (Erwachsene)",1;"30 - Kinder- und Jugendpsychiatrie",1;"297 - stationsäquivalente Behandlung in der Erwachsenenpsychiatrie (29)",1;"307 - stationsäquivalente Behandlung in der Kinder- und Jugendpsychiatrie (30)",1;"31 - Psychosomatik",1;"",0;0,0},2,0)</f>
        <v>0</v>
      </c>
      <c r="T3221" s="8">
        <f t="shared" si="448"/>
        <v>0</v>
      </c>
      <c r="U3221" s="8">
        <f t="shared" si="450"/>
        <v>0</v>
      </c>
      <c r="V3221" s="8">
        <f t="shared" si="443"/>
        <v>0</v>
      </c>
      <c r="W3221" s="8">
        <f t="shared" si="444"/>
        <v>0</v>
      </c>
      <c r="X3221" s="8">
        <f t="shared" si="445"/>
        <v>0</v>
      </c>
      <c r="Y3221" s="8" t="str">
        <f t="shared" si="446"/>
        <v/>
      </c>
      <c r="Z3221" s="8" t="str">
        <f>VLOOKUP($D3221,{"29 - Psychiatrie (Erwachsene)","BGI";"297 - stationsäquivalente Behandlung in der Erwachsenenpsychiatrie (29)","BGI";"30 - Kinder- und Jugendpsychiatrie","BGII";"307 - stationsäquivalente Behandlung in der Kinder- und Jugendpsychiatrie (30)","BGII";"31 - Psychosomatik","BGI";"","LEER";0,"Leer"},2,0)</f>
        <v>LEER</v>
      </c>
      <c r="AA3221" s="8" t="str">
        <f t="shared" si="447"/>
        <v>Stationen</v>
      </c>
    </row>
    <row r="3222" spans="2:27" ht="15" customHeight="1" x14ac:dyDescent="0.25">
      <c r="B3222" s="76" t="str">
        <f t="shared" si="449"/>
        <v>!!!</v>
      </c>
      <c r="C3222" s="310" t="str">
        <f>IF(LEN($E3222)&gt;0,VLOOKUP(TEXT($E3222,0),'Angaben Stationen'!$E$14:$V$215,17,0),"")</f>
        <v/>
      </c>
      <c r="D3222" s="254" t="str">
        <f>IF(LEN($E3222)&gt;0,VLOOKUP(TEXT($E3222,0),'Angaben Stationen'!$E$14:$V$215,18,0),"")</f>
        <v/>
      </c>
      <c r="E3222" s="344"/>
      <c r="F3222" s="256"/>
      <c r="G3222" s="256"/>
      <c r="H3222" s="307"/>
      <c r="I3222" s="183"/>
      <c r="R3222" s="8">
        <f t="shared" si="442"/>
        <v>0</v>
      </c>
      <c r="S3222" s="8">
        <f>VLOOKUP($D3222,{"29 - Psychiatrie (Erwachsene)",1;"30 - Kinder- und Jugendpsychiatrie",1;"297 - stationsäquivalente Behandlung in der Erwachsenenpsychiatrie (29)",1;"307 - stationsäquivalente Behandlung in der Kinder- und Jugendpsychiatrie (30)",1;"31 - Psychosomatik",1;"",0;0,0},2,0)</f>
        <v>0</v>
      </c>
      <c r="T3222" s="8">
        <f t="shared" si="448"/>
        <v>0</v>
      </c>
      <c r="U3222" s="8">
        <f t="shared" si="450"/>
        <v>0</v>
      </c>
      <c r="V3222" s="8">
        <f t="shared" si="443"/>
        <v>0</v>
      </c>
      <c r="W3222" s="8">
        <f t="shared" si="444"/>
        <v>0</v>
      </c>
      <c r="X3222" s="8">
        <f t="shared" si="445"/>
        <v>0</v>
      </c>
      <c r="Y3222" s="8" t="str">
        <f t="shared" si="446"/>
        <v/>
      </c>
      <c r="Z3222" s="8" t="str">
        <f>VLOOKUP($D3222,{"29 - Psychiatrie (Erwachsene)","BGI";"297 - stationsäquivalente Behandlung in der Erwachsenenpsychiatrie (29)","BGI";"30 - Kinder- und Jugendpsychiatrie","BGII";"307 - stationsäquivalente Behandlung in der Kinder- und Jugendpsychiatrie (30)","BGII";"31 - Psychosomatik","BGI";"","LEER";0,"Leer"},2,0)</f>
        <v>LEER</v>
      </c>
      <c r="AA3222" s="8" t="str">
        <f t="shared" si="447"/>
        <v>Stationen</v>
      </c>
    </row>
    <row r="3223" spans="2:27" ht="15" customHeight="1" x14ac:dyDescent="0.25">
      <c r="B3223" s="76" t="str">
        <f t="shared" si="449"/>
        <v>!!!</v>
      </c>
      <c r="C3223" s="310" t="str">
        <f>IF(LEN($E3223)&gt;0,VLOOKUP(TEXT($E3223,0),'Angaben Stationen'!$E$14:$V$215,17,0),"")</f>
        <v/>
      </c>
      <c r="D3223" s="254" t="str">
        <f>IF(LEN($E3223)&gt;0,VLOOKUP(TEXT($E3223,0),'Angaben Stationen'!$E$14:$V$215,18,0),"")</f>
        <v/>
      </c>
      <c r="E3223" s="344"/>
      <c r="F3223" s="256"/>
      <c r="G3223" s="256"/>
      <c r="H3223" s="307"/>
      <c r="I3223" s="183"/>
      <c r="R3223" s="8">
        <f t="shared" si="442"/>
        <v>0</v>
      </c>
      <c r="S3223" s="8">
        <f>VLOOKUP($D3223,{"29 - Psychiatrie (Erwachsene)",1;"30 - Kinder- und Jugendpsychiatrie",1;"297 - stationsäquivalente Behandlung in der Erwachsenenpsychiatrie (29)",1;"307 - stationsäquivalente Behandlung in der Kinder- und Jugendpsychiatrie (30)",1;"31 - Psychosomatik",1;"",0;0,0},2,0)</f>
        <v>0</v>
      </c>
      <c r="T3223" s="8">
        <f t="shared" si="448"/>
        <v>0</v>
      </c>
      <c r="U3223" s="8">
        <f t="shared" si="450"/>
        <v>0</v>
      </c>
      <c r="V3223" s="8">
        <f t="shared" si="443"/>
        <v>0</v>
      </c>
      <c r="W3223" s="8">
        <f t="shared" si="444"/>
        <v>0</v>
      </c>
      <c r="X3223" s="8">
        <f t="shared" si="445"/>
        <v>0</v>
      </c>
      <c r="Y3223" s="8" t="str">
        <f t="shared" si="446"/>
        <v/>
      </c>
      <c r="Z3223" s="8" t="str">
        <f>VLOOKUP($D3223,{"29 - Psychiatrie (Erwachsene)","BGI";"297 - stationsäquivalente Behandlung in der Erwachsenenpsychiatrie (29)","BGI";"30 - Kinder- und Jugendpsychiatrie","BGII";"307 - stationsäquivalente Behandlung in der Kinder- und Jugendpsychiatrie (30)","BGII";"31 - Psychosomatik","BGI";"","LEER";0,"Leer"},2,0)</f>
        <v>LEER</v>
      </c>
      <c r="AA3223" s="8" t="str">
        <f t="shared" si="447"/>
        <v>Stationen</v>
      </c>
    </row>
    <row r="3224" spans="2:27" ht="15" customHeight="1" x14ac:dyDescent="0.25">
      <c r="B3224" s="76" t="str">
        <f t="shared" si="449"/>
        <v>!!!</v>
      </c>
      <c r="C3224" s="310" t="str">
        <f>IF(LEN($E3224)&gt;0,VLOOKUP(TEXT($E3224,0),'Angaben Stationen'!$E$14:$V$215,17,0),"")</f>
        <v/>
      </c>
      <c r="D3224" s="254" t="str">
        <f>IF(LEN($E3224)&gt;0,VLOOKUP(TEXT($E3224,0),'Angaben Stationen'!$E$14:$V$215,18,0),"")</f>
        <v/>
      </c>
      <c r="E3224" s="344"/>
      <c r="F3224" s="256"/>
      <c r="G3224" s="256"/>
      <c r="H3224" s="307"/>
      <c r="I3224" s="183"/>
      <c r="R3224" s="8">
        <f t="shared" si="442"/>
        <v>0</v>
      </c>
      <c r="S3224" s="8">
        <f>VLOOKUP($D3224,{"29 - Psychiatrie (Erwachsene)",1;"30 - Kinder- und Jugendpsychiatrie",1;"297 - stationsäquivalente Behandlung in der Erwachsenenpsychiatrie (29)",1;"307 - stationsäquivalente Behandlung in der Kinder- und Jugendpsychiatrie (30)",1;"31 - Psychosomatik",1;"",0;0,0},2,0)</f>
        <v>0</v>
      </c>
      <c r="T3224" s="8">
        <f t="shared" si="448"/>
        <v>0</v>
      </c>
      <c r="U3224" s="8">
        <f t="shared" si="450"/>
        <v>0</v>
      </c>
      <c r="V3224" s="8">
        <f t="shared" si="443"/>
        <v>0</v>
      </c>
      <c r="W3224" s="8">
        <f t="shared" si="444"/>
        <v>0</v>
      </c>
      <c r="X3224" s="8">
        <f t="shared" si="445"/>
        <v>0</v>
      </c>
      <c r="Y3224" s="8" t="str">
        <f t="shared" si="446"/>
        <v/>
      </c>
      <c r="Z3224" s="8" t="str">
        <f>VLOOKUP($D3224,{"29 - Psychiatrie (Erwachsene)","BGI";"297 - stationsäquivalente Behandlung in der Erwachsenenpsychiatrie (29)","BGI";"30 - Kinder- und Jugendpsychiatrie","BGII";"307 - stationsäquivalente Behandlung in der Kinder- und Jugendpsychiatrie (30)","BGII";"31 - Psychosomatik","BGI";"","LEER";0,"Leer"},2,0)</f>
        <v>LEER</v>
      </c>
      <c r="AA3224" s="8" t="str">
        <f t="shared" si="447"/>
        <v>Stationen</v>
      </c>
    </row>
    <row r="3225" spans="2:27" ht="15" customHeight="1" x14ac:dyDescent="0.25">
      <c r="B3225" s="76" t="str">
        <f t="shared" si="449"/>
        <v>!!!</v>
      </c>
      <c r="C3225" s="310" t="str">
        <f>IF(LEN($E3225)&gt;0,VLOOKUP(TEXT($E3225,0),'Angaben Stationen'!$E$14:$V$215,17,0),"")</f>
        <v/>
      </c>
      <c r="D3225" s="254" t="str">
        <f>IF(LEN($E3225)&gt;0,VLOOKUP(TEXT($E3225,0),'Angaben Stationen'!$E$14:$V$215,18,0),"")</f>
        <v/>
      </c>
      <c r="E3225" s="344"/>
      <c r="F3225" s="256"/>
      <c r="G3225" s="256"/>
      <c r="H3225" s="307"/>
      <c r="I3225" s="183"/>
      <c r="R3225" s="8">
        <f t="shared" si="442"/>
        <v>0</v>
      </c>
      <c r="S3225" s="8">
        <f>VLOOKUP($D3225,{"29 - Psychiatrie (Erwachsene)",1;"30 - Kinder- und Jugendpsychiatrie",1;"297 - stationsäquivalente Behandlung in der Erwachsenenpsychiatrie (29)",1;"307 - stationsäquivalente Behandlung in der Kinder- und Jugendpsychiatrie (30)",1;"31 - Psychosomatik",1;"",0;0,0},2,0)</f>
        <v>0</v>
      </c>
      <c r="T3225" s="8">
        <f t="shared" si="448"/>
        <v>0</v>
      </c>
      <c r="U3225" s="8">
        <f t="shared" si="450"/>
        <v>0</v>
      </c>
      <c r="V3225" s="8">
        <f t="shared" si="443"/>
        <v>0</v>
      </c>
      <c r="W3225" s="8">
        <f t="shared" si="444"/>
        <v>0</v>
      </c>
      <c r="X3225" s="8">
        <f t="shared" si="445"/>
        <v>0</v>
      </c>
      <c r="Y3225" s="8" t="str">
        <f t="shared" si="446"/>
        <v/>
      </c>
      <c r="Z3225" s="8" t="str">
        <f>VLOOKUP($D3225,{"29 - Psychiatrie (Erwachsene)","BGI";"297 - stationsäquivalente Behandlung in der Erwachsenenpsychiatrie (29)","BGI";"30 - Kinder- und Jugendpsychiatrie","BGII";"307 - stationsäquivalente Behandlung in der Kinder- und Jugendpsychiatrie (30)","BGII";"31 - Psychosomatik","BGI";"","LEER";0,"Leer"},2,0)</f>
        <v>LEER</v>
      </c>
      <c r="AA3225" s="8" t="str">
        <f t="shared" si="447"/>
        <v>Stationen</v>
      </c>
    </row>
    <row r="3226" spans="2:27" ht="15" customHeight="1" x14ac:dyDescent="0.25">
      <c r="B3226" s="76" t="str">
        <f t="shared" si="449"/>
        <v>!!!</v>
      </c>
      <c r="C3226" s="310" t="str">
        <f>IF(LEN($E3226)&gt;0,VLOOKUP(TEXT($E3226,0),'Angaben Stationen'!$E$14:$V$215,17,0),"")</f>
        <v/>
      </c>
      <c r="D3226" s="254" t="str">
        <f>IF(LEN($E3226)&gt;0,VLOOKUP(TEXT($E3226,0),'Angaben Stationen'!$E$14:$V$215,18,0),"")</f>
        <v/>
      </c>
      <c r="E3226" s="344"/>
      <c r="F3226" s="256"/>
      <c r="G3226" s="256"/>
      <c r="H3226" s="307"/>
      <c r="I3226" s="183"/>
      <c r="R3226" s="8">
        <f t="shared" si="442"/>
        <v>0</v>
      </c>
      <c r="S3226" s="8">
        <f>VLOOKUP($D3226,{"29 - Psychiatrie (Erwachsene)",1;"30 - Kinder- und Jugendpsychiatrie",1;"297 - stationsäquivalente Behandlung in der Erwachsenenpsychiatrie (29)",1;"307 - stationsäquivalente Behandlung in der Kinder- und Jugendpsychiatrie (30)",1;"31 - Psychosomatik",1;"",0;0,0},2,0)</f>
        <v>0</v>
      </c>
      <c r="T3226" s="8">
        <f t="shared" si="448"/>
        <v>0</v>
      </c>
      <c r="U3226" s="8">
        <f t="shared" si="450"/>
        <v>0</v>
      </c>
      <c r="V3226" s="8">
        <f t="shared" si="443"/>
        <v>0</v>
      </c>
      <c r="W3226" s="8">
        <f t="shared" si="444"/>
        <v>0</v>
      </c>
      <c r="X3226" s="8">
        <f t="shared" si="445"/>
        <v>0</v>
      </c>
      <c r="Y3226" s="8" t="str">
        <f t="shared" si="446"/>
        <v/>
      </c>
      <c r="Z3226" s="8" t="str">
        <f>VLOOKUP($D3226,{"29 - Psychiatrie (Erwachsene)","BGI";"297 - stationsäquivalente Behandlung in der Erwachsenenpsychiatrie (29)","BGI";"30 - Kinder- und Jugendpsychiatrie","BGII";"307 - stationsäquivalente Behandlung in der Kinder- und Jugendpsychiatrie (30)","BGII";"31 - Psychosomatik","BGI";"","LEER";0,"Leer"},2,0)</f>
        <v>LEER</v>
      </c>
      <c r="AA3226" s="8" t="str">
        <f t="shared" si="447"/>
        <v>Stationen</v>
      </c>
    </row>
    <row r="3227" spans="2:27" ht="15" customHeight="1" x14ac:dyDescent="0.25">
      <c r="B3227" s="76" t="str">
        <f t="shared" si="449"/>
        <v>!!!</v>
      </c>
      <c r="C3227" s="310" t="str">
        <f>IF(LEN($E3227)&gt;0,VLOOKUP(TEXT($E3227,0),'Angaben Stationen'!$E$14:$V$215,17,0),"")</f>
        <v/>
      </c>
      <c r="D3227" s="254" t="str">
        <f>IF(LEN($E3227)&gt;0,VLOOKUP(TEXT($E3227,0),'Angaben Stationen'!$E$14:$V$215,18,0),"")</f>
        <v/>
      </c>
      <c r="E3227" s="344"/>
      <c r="F3227" s="256"/>
      <c r="G3227" s="256"/>
      <c r="H3227" s="307"/>
      <c r="I3227" s="183"/>
      <c r="R3227" s="8">
        <f t="shared" si="442"/>
        <v>0</v>
      </c>
      <c r="S3227" s="8">
        <f>VLOOKUP($D3227,{"29 - Psychiatrie (Erwachsene)",1;"30 - Kinder- und Jugendpsychiatrie",1;"297 - stationsäquivalente Behandlung in der Erwachsenenpsychiatrie (29)",1;"307 - stationsäquivalente Behandlung in der Kinder- und Jugendpsychiatrie (30)",1;"31 - Psychosomatik",1;"",0;0,0},2,0)</f>
        <v>0</v>
      </c>
      <c r="T3227" s="8">
        <f t="shared" si="448"/>
        <v>0</v>
      </c>
      <c r="U3227" s="8">
        <f t="shared" si="450"/>
        <v>0</v>
      </c>
      <c r="V3227" s="8">
        <f t="shared" si="443"/>
        <v>0</v>
      </c>
      <c r="W3227" s="8">
        <f t="shared" si="444"/>
        <v>0</v>
      </c>
      <c r="X3227" s="8">
        <f t="shared" si="445"/>
        <v>0</v>
      </c>
      <c r="Y3227" s="8" t="str">
        <f t="shared" si="446"/>
        <v/>
      </c>
      <c r="Z3227" s="8" t="str">
        <f>VLOOKUP($D3227,{"29 - Psychiatrie (Erwachsene)","BGI";"297 - stationsäquivalente Behandlung in der Erwachsenenpsychiatrie (29)","BGI";"30 - Kinder- und Jugendpsychiatrie","BGII";"307 - stationsäquivalente Behandlung in der Kinder- und Jugendpsychiatrie (30)","BGII";"31 - Psychosomatik","BGI";"","LEER";0,"Leer"},2,0)</f>
        <v>LEER</v>
      </c>
      <c r="AA3227" s="8" t="str">
        <f t="shared" si="447"/>
        <v>Stationen</v>
      </c>
    </row>
    <row r="3228" spans="2:27" ht="15" customHeight="1" x14ac:dyDescent="0.25">
      <c r="B3228" s="76" t="str">
        <f t="shared" si="449"/>
        <v>!!!</v>
      </c>
      <c r="C3228" s="310" t="str">
        <f>IF(LEN($E3228)&gt;0,VLOOKUP(TEXT($E3228,0),'Angaben Stationen'!$E$14:$V$215,17,0),"")</f>
        <v/>
      </c>
      <c r="D3228" s="254" t="str">
        <f>IF(LEN($E3228)&gt;0,VLOOKUP(TEXT($E3228,0),'Angaben Stationen'!$E$14:$V$215,18,0),"")</f>
        <v/>
      </c>
      <c r="E3228" s="344"/>
      <c r="F3228" s="256"/>
      <c r="G3228" s="256"/>
      <c r="H3228" s="307"/>
      <c r="I3228" s="183"/>
      <c r="R3228" s="8">
        <f t="shared" si="442"/>
        <v>0</v>
      </c>
      <c r="S3228" s="8">
        <f>VLOOKUP($D3228,{"29 - Psychiatrie (Erwachsene)",1;"30 - Kinder- und Jugendpsychiatrie",1;"297 - stationsäquivalente Behandlung in der Erwachsenenpsychiatrie (29)",1;"307 - stationsäquivalente Behandlung in der Kinder- und Jugendpsychiatrie (30)",1;"31 - Psychosomatik",1;"",0;0,0},2,0)</f>
        <v>0</v>
      </c>
      <c r="T3228" s="8">
        <f t="shared" si="448"/>
        <v>0</v>
      </c>
      <c r="U3228" s="8">
        <f t="shared" si="450"/>
        <v>0</v>
      </c>
      <c r="V3228" s="8">
        <f t="shared" si="443"/>
        <v>0</v>
      </c>
      <c r="W3228" s="8">
        <f t="shared" si="444"/>
        <v>0</v>
      </c>
      <c r="X3228" s="8">
        <f t="shared" si="445"/>
        <v>0</v>
      </c>
      <c r="Y3228" s="8" t="str">
        <f t="shared" si="446"/>
        <v/>
      </c>
      <c r="Z3228" s="8" t="str">
        <f>VLOOKUP($D3228,{"29 - Psychiatrie (Erwachsene)","BGI";"297 - stationsäquivalente Behandlung in der Erwachsenenpsychiatrie (29)","BGI";"30 - Kinder- und Jugendpsychiatrie","BGII";"307 - stationsäquivalente Behandlung in der Kinder- und Jugendpsychiatrie (30)","BGII";"31 - Psychosomatik","BGI";"","LEER";0,"Leer"},2,0)</f>
        <v>LEER</v>
      </c>
      <c r="AA3228" s="8" t="str">
        <f t="shared" si="447"/>
        <v>Stationen</v>
      </c>
    </row>
    <row r="3229" spans="2:27" ht="15" customHeight="1" x14ac:dyDescent="0.25">
      <c r="B3229" s="76" t="str">
        <f t="shared" si="449"/>
        <v>!!!</v>
      </c>
      <c r="C3229" s="310" t="str">
        <f>IF(LEN($E3229)&gt;0,VLOOKUP(TEXT($E3229,0),'Angaben Stationen'!$E$14:$V$215,17,0),"")</f>
        <v/>
      </c>
      <c r="D3229" s="254" t="str">
        <f>IF(LEN($E3229)&gt;0,VLOOKUP(TEXT($E3229,0),'Angaben Stationen'!$E$14:$V$215,18,0),"")</f>
        <v/>
      </c>
      <c r="E3229" s="344"/>
      <c r="F3229" s="256"/>
      <c r="G3229" s="256"/>
      <c r="H3229" s="307"/>
      <c r="I3229" s="183"/>
      <c r="R3229" s="8">
        <f t="shared" si="442"/>
        <v>0</v>
      </c>
      <c r="S3229" s="8">
        <f>VLOOKUP($D3229,{"29 - Psychiatrie (Erwachsene)",1;"30 - Kinder- und Jugendpsychiatrie",1;"297 - stationsäquivalente Behandlung in der Erwachsenenpsychiatrie (29)",1;"307 - stationsäquivalente Behandlung in der Kinder- und Jugendpsychiatrie (30)",1;"31 - Psychosomatik",1;"",0;0,0},2,0)</f>
        <v>0</v>
      </c>
      <c r="T3229" s="8">
        <f t="shared" si="448"/>
        <v>0</v>
      </c>
      <c r="U3229" s="8">
        <f t="shared" si="450"/>
        <v>0</v>
      </c>
      <c r="V3229" s="8">
        <f t="shared" si="443"/>
        <v>0</v>
      </c>
      <c r="W3229" s="8">
        <f t="shared" si="444"/>
        <v>0</v>
      </c>
      <c r="X3229" s="8">
        <f t="shared" si="445"/>
        <v>0</v>
      </c>
      <c r="Y3229" s="8" t="str">
        <f t="shared" si="446"/>
        <v/>
      </c>
      <c r="Z3229" s="8" t="str">
        <f>VLOOKUP($D3229,{"29 - Psychiatrie (Erwachsene)","BGI";"297 - stationsäquivalente Behandlung in der Erwachsenenpsychiatrie (29)","BGI";"30 - Kinder- und Jugendpsychiatrie","BGII";"307 - stationsäquivalente Behandlung in der Kinder- und Jugendpsychiatrie (30)","BGII";"31 - Psychosomatik","BGI";"","LEER";0,"Leer"},2,0)</f>
        <v>LEER</v>
      </c>
      <c r="AA3229" s="8" t="str">
        <f t="shared" si="447"/>
        <v>Stationen</v>
      </c>
    </row>
    <row r="3230" spans="2:27" ht="15" customHeight="1" x14ac:dyDescent="0.25">
      <c r="B3230" s="76" t="str">
        <f t="shared" si="449"/>
        <v>!!!</v>
      </c>
      <c r="C3230" s="310" t="str">
        <f>IF(LEN($E3230)&gt;0,VLOOKUP(TEXT($E3230,0),'Angaben Stationen'!$E$14:$V$215,17,0),"")</f>
        <v/>
      </c>
      <c r="D3230" s="254" t="str">
        <f>IF(LEN($E3230)&gt;0,VLOOKUP(TEXT($E3230,0),'Angaben Stationen'!$E$14:$V$215,18,0),"")</f>
        <v/>
      </c>
      <c r="E3230" s="344"/>
      <c r="F3230" s="256"/>
      <c r="G3230" s="256"/>
      <c r="H3230" s="307"/>
      <c r="I3230" s="183"/>
      <c r="R3230" s="8">
        <f t="shared" si="442"/>
        <v>0</v>
      </c>
      <c r="S3230" s="8">
        <f>VLOOKUP($D3230,{"29 - Psychiatrie (Erwachsene)",1;"30 - Kinder- und Jugendpsychiatrie",1;"297 - stationsäquivalente Behandlung in der Erwachsenenpsychiatrie (29)",1;"307 - stationsäquivalente Behandlung in der Kinder- und Jugendpsychiatrie (30)",1;"31 - Psychosomatik",1;"",0;0,0},2,0)</f>
        <v>0</v>
      </c>
      <c r="T3230" s="8">
        <f t="shared" si="448"/>
        <v>0</v>
      </c>
      <c r="U3230" s="8">
        <f t="shared" si="450"/>
        <v>0</v>
      </c>
      <c r="V3230" s="8">
        <f t="shared" si="443"/>
        <v>0</v>
      </c>
      <c r="W3230" s="8">
        <f t="shared" si="444"/>
        <v>0</v>
      </c>
      <c r="X3230" s="8">
        <f t="shared" si="445"/>
        <v>0</v>
      </c>
      <c r="Y3230" s="8" t="str">
        <f t="shared" si="446"/>
        <v/>
      </c>
      <c r="Z3230" s="8" t="str">
        <f>VLOOKUP($D3230,{"29 - Psychiatrie (Erwachsene)","BGI";"297 - stationsäquivalente Behandlung in der Erwachsenenpsychiatrie (29)","BGI";"30 - Kinder- und Jugendpsychiatrie","BGII";"307 - stationsäquivalente Behandlung in der Kinder- und Jugendpsychiatrie (30)","BGII";"31 - Psychosomatik","BGI";"","LEER";0,"Leer"},2,0)</f>
        <v>LEER</v>
      </c>
      <c r="AA3230" s="8" t="str">
        <f t="shared" si="447"/>
        <v>Stationen</v>
      </c>
    </row>
    <row r="3231" spans="2:27" ht="15" customHeight="1" x14ac:dyDescent="0.25">
      <c r="B3231" s="76" t="str">
        <f t="shared" si="449"/>
        <v>!!!</v>
      </c>
      <c r="C3231" s="310" t="str">
        <f>IF(LEN($E3231)&gt;0,VLOOKUP(TEXT($E3231,0),'Angaben Stationen'!$E$14:$V$215,17,0),"")</f>
        <v/>
      </c>
      <c r="D3231" s="254" t="str">
        <f>IF(LEN($E3231)&gt;0,VLOOKUP(TEXT($E3231,0),'Angaben Stationen'!$E$14:$V$215,18,0),"")</f>
        <v/>
      </c>
      <c r="E3231" s="344"/>
      <c r="F3231" s="256"/>
      <c r="G3231" s="256"/>
      <c r="H3231" s="307"/>
      <c r="I3231" s="183"/>
      <c r="R3231" s="8">
        <f t="shared" si="442"/>
        <v>0</v>
      </c>
      <c r="S3231" s="8">
        <f>VLOOKUP($D3231,{"29 - Psychiatrie (Erwachsene)",1;"30 - Kinder- und Jugendpsychiatrie",1;"297 - stationsäquivalente Behandlung in der Erwachsenenpsychiatrie (29)",1;"307 - stationsäquivalente Behandlung in der Kinder- und Jugendpsychiatrie (30)",1;"31 - Psychosomatik",1;"",0;0,0},2,0)</f>
        <v>0</v>
      </c>
      <c r="T3231" s="8">
        <f t="shared" si="448"/>
        <v>0</v>
      </c>
      <c r="U3231" s="8">
        <f t="shared" si="450"/>
        <v>0</v>
      </c>
      <c r="V3231" s="8">
        <f t="shared" si="443"/>
        <v>0</v>
      </c>
      <c r="W3231" s="8">
        <f t="shared" si="444"/>
        <v>0</v>
      </c>
      <c r="X3231" s="8">
        <f t="shared" si="445"/>
        <v>0</v>
      </c>
      <c r="Y3231" s="8" t="str">
        <f t="shared" si="446"/>
        <v/>
      </c>
      <c r="Z3231" s="8" t="str">
        <f>VLOOKUP($D3231,{"29 - Psychiatrie (Erwachsene)","BGI";"297 - stationsäquivalente Behandlung in der Erwachsenenpsychiatrie (29)","BGI";"30 - Kinder- und Jugendpsychiatrie","BGII";"307 - stationsäquivalente Behandlung in der Kinder- und Jugendpsychiatrie (30)","BGII";"31 - Psychosomatik","BGI";"","LEER";0,"Leer"},2,0)</f>
        <v>LEER</v>
      </c>
      <c r="AA3231" s="8" t="str">
        <f t="shared" si="447"/>
        <v>Stationen</v>
      </c>
    </row>
    <row r="3232" spans="2:27" ht="15" customHeight="1" x14ac:dyDescent="0.25">
      <c r="B3232" s="76" t="str">
        <f t="shared" si="449"/>
        <v>!!!</v>
      </c>
      <c r="C3232" s="310" t="str">
        <f>IF(LEN($E3232)&gt;0,VLOOKUP(TEXT($E3232,0),'Angaben Stationen'!$E$14:$V$215,17,0),"")</f>
        <v/>
      </c>
      <c r="D3232" s="254" t="str">
        <f>IF(LEN($E3232)&gt;0,VLOOKUP(TEXT($E3232,0),'Angaben Stationen'!$E$14:$V$215,18,0),"")</f>
        <v/>
      </c>
      <c r="E3232" s="344"/>
      <c r="F3232" s="256"/>
      <c r="G3232" s="256"/>
      <c r="H3232" s="307"/>
      <c r="I3232" s="183"/>
      <c r="R3232" s="8">
        <f t="shared" si="442"/>
        <v>0</v>
      </c>
      <c r="S3232" s="8">
        <f>VLOOKUP($D3232,{"29 - Psychiatrie (Erwachsene)",1;"30 - Kinder- und Jugendpsychiatrie",1;"297 - stationsäquivalente Behandlung in der Erwachsenenpsychiatrie (29)",1;"307 - stationsäquivalente Behandlung in der Kinder- und Jugendpsychiatrie (30)",1;"31 - Psychosomatik",1;"",0;0,0},2,0)</f>
        <v>0</v>
      </c>
      <c r="T3232" s="8">
        <f t="shared" si="448"/>
        <v>0</v>
      </c>
      <c r="U3232" s="8">
        <f t="shared" si="450"/>
        <v>0</v>
      </c>
      <c r="V3232" s="8">
        <f t="shared" si="443"/>
        <v>0</v>
      </c>
      <c r="W3232" s="8">
        <f t="shared" si="444"/>
        <v>0</v>
      </c>
      <c r="X3232" s="8">
        <f t="shared" si="445"/>
        <v>0</v>
      </c>
      <c r="Y3232" s="8" t="str">
        <f t="shared" si="446"/>
        <v/>
      </c>
      <c r="Z3232" s="8" t="str">
        <f>VLOOKUP($D3232,{"29 - Psychiatrie (Erwachsene)","BGI";"297 - stationsäquivalente Behandlung in der Erwachsenenpsychiatrie (29)","BGI";"30 - Kinder- und Jugendpsychiatrie","BGII";"307 - stationsäquivalente Behandlung in der Kinder- und Jugendpsychiatrie (30)","BGII";"31 - Psychosomatik","BGI";"","LEER";0,"Leer"},2,0)</f>
        <v>LEER</v>
      </c>
      <c r="AA3232" s="8" t="str">
        <f t="shared" si="447"/>
        <v>Stationen</v>
      </c>
    </row>
    <row r="3233" spans="2:27" ht="15" customHeight="1" x14ac:dyDescent="0.25">
      <c r="B3233" s="76" t="str">
        <f t="shared" si="449"/>
        <v>!!!</v>
      </c>
      <c r="C3233" s="310" t="str">
        <f>IF(LEN($E3233)&gt;0,VLOOKUP(TEXT($E3233,0),'Angaben Stationen'!$E$14:$V$215,17,0),"")</f>
        <v/>
      </c>
      <c r="D3233" s="254" t="str">
        <f>IF(LEN($E3233)&gt;0,VLOOKUP(TEXT($E3233,0),'Angaben Stationen'!$E$14:$V$215,18,0),"")</f>
        <v/>
      </c>
      <c r="E3233" s="344"/>
      <c r="F3233" s="256"/>
      <c r="G3233" s="256"/>
      <c r="H3233" s="307"/>
      <c r="I3233" s="183"/>
      <c r="R3233" s="8">
        <f t="shared" si="442"/>
        <v>0</v>
      </c>
      <c r="S3233" s="8">
        <f>VLOOKUP($D3233,{"29 - Psychiatrie (Erwachsene)",1;"30 - Kinder- und Jugendpsychiatrie",1;"297 - stationsäquivalente Behandlung in der Erwachsenenpsychiatrie (29)",1;"307 - stationsäquivalente Behandlung in der Kinder- und Jugendpsychiatrie (30)",1;"31 - Psychosomatik",1;"",0;0,0},2,0)</f>
        <v>0</v>
      </c>
      <c r="T3233" s="8">
        <f t="shared" si="448"/>
        <v>0</v>
      </c>
      <c r="U3233" s="8">
        <f t="shared" si="450"/>
        <v>0</v>
      </c>
      <c r="V3233" s="8">
        <f t="shared" si="443"/>
        <v>0</v>
      </c>
      <c r="W3233" s="8">
        <f t="shared" si="444"/>
        <v>0</v>
      </c>
      <c r="X3233" s="8">
        <f t="shared" si="445"/>
        <v>0</v>
      </c>
      <c r="Y3233" s="8" t="str">
        <f t="shared" si="446"/>
        <v/>
      </c>
      <c r="Z3233" s="8" t="str">
        <f>VLOOKUP($D3233,{"29 - Psychiatrie (Erwachsene)","BGI";"297 - stationsäquivalente Behandlung in der Erwachsenenpsychiatrie (29)","BGI";"30 - Kinder- und Jugendpsychiatrie","BGII";"307 - stationsäquivalente Behandlung in der Kinder- und Jugendpsychiatrie (30)","BGII";"31 - Psychosomatik","BGI";"","LEER";0,"Leer"},2,0)</f>
        <v>LEER</v>
      </c>
      <c r="AA3233" s="8" t="str">
        <f t="shared" si="447"/>
        <v>Stationen</v>
      </c>
    </row>
    <row r="3234" spans="2:27" ht="15" customHeight="1" x14ac:dyDescent="0.25">
      <c r="B3234" s="76" t="str">
        <f t="shared" si="449"/>
        <v>!!!</v>
      </c>
      <c r="C3234" s="310" t="str">
        <f>IF(LEN($E3234)&gt;0,VLOOKUP(TEXT($E3234,0),'Angaben Stationen'!$E$14:$V$215,17,0),"")</f>
        <v/>
      </c>
      <c r="D3234" s="254" t="str">
        <f>IF(LEN($E3234)&gt;0,VLOOKUP(TEXT($E3234,0),'Angaben Stationen'!$E$14:$V$215,18,0),"")</f>
        <v/>
      </c>
      <c r="E3234" s="344"/>
      <c r="F3234" s="256"/>
      <c r="G3234" s="256"/>
      <c r="H3234" s="307"/>
      <c r="I3234" s="183"/>
      <c r="R3234" s="8">
        <f t="shared" ref="R3234:R3297" si="451">IF(LEN(B3234)&gt;0,0,1)</f>
        <v>0</v>
      </c>
      <c r="S3234" s="8">
        <f>VLOOKUP($D3234,{"29 - Psychiatrie (Erwachsene)",1;"30 - Kinder- und Jugendpsychiatrie",1;"297 - stationsäquivalente Behandlung in der Erwachsenenpsychiatrie (29)",1;"307 - stationsäquivalente Behandlung in der Kinder- und Jugendpsychiatrie (30)",1;"31 - Psychosomatik",1;"",0;0,0},2,0)</f>
        <v>0</v>
      </c>
      <c r="T3234" s="8">
        <f t="shared" si="448"/>
        <v>0</v>
      </c>
      <c r="U3234" s="8">
        <f t="shared" si="450"/>
        <v>0</v>
      </c>
      <c r="V3234" s="8">
        <f t="shared" ref="V3234:V3297" si="452">IF(VALUE($F3234)&gt;0,1,0)</f>
        <v>0</v>
      </c>
      <c r="W3234" s="8">
        <f t="shared" ref="W3234:W3297" si="453">IF(LEN($G3234)&gt;0,1,0)</f>
        <v>0</v>
      </c>
      <c r="X3234" s="8">
        <f t="shared" ref="X3234:X3297" si="454">IF(LEN($H3234)&gt;0,1,0)</f>
        <v>0</v>
      </c>
      <c r="Y3234" s="8" t="str">
        <f t="shared" ref="Y3234:Y3297" si="455">IF($D3234&lt;&gt;"","MonatII","")</f>
        <v/>
      </c>
      <c r="Z3234" s="8" t="str">
        <f>VLOOKUP($D3234,{"29 - Psychiatrie (Erwachsene)","BGI";"297 - stationsäquivalente Behandlung in der Erwachsenenpsychiatrie (29)","BGI";"30 - Kinder- und Jugendpsychiatrie","BGII";"307 - stationsäquivalente Behandlung in der Kinder- und Jugendpsychiatrie (30)","BGII";"31 - Psychosomatik","BGI";"","LEER";0,"Leer"},2,0)</f>
        <v>LEER</v>
      </c>
      <c r="AA3234" s="8" t="str">
        <f t="shared" ref="AA3234:AA3297" si="456">"Stationen"</f>
        <v>Stationen</v>
      </c>
    </row>
    <row r="3235" spans="2:27" ht="15" customHeight="1" x14ac:dyDescent="0.25">
      <c r="B3235" s="76" t="str">
        <f t="shared" si="449"/>
        <v>!!!</v>
      </c>
      <c r="C3235" s="310" t="str">
        <f>IF(LEN($E3235)&gt;0,VLOOKUP(TEXT($E3235,0),'Angaben Stationen'!$E$14:$V$215,17,0),"")</f>
        <v/>
      </c>
      <c r="D3235" s="254" t="str">
        <f>IF(LEN($E3235)&gt;0,VLOOKUP(TEXT($E3235,0),'Angaben Stationen'!$E$14:$V$215,18,0),"")</f>
        <v/>
      </c>
      <c r="E3235" s="344"/>
      <c r="F3235" s="256"/>
      <c r="G3235" s="256"/>
      <c r="H3235" s="307"/>
      <c r="I3235" s="183"/>
      <c r="R3235" s="8">
        <f t="shared" si="451"/>
        <v>0</v>
      </c>
      <c r="S3235" s="8">
        <f>VLOOKUP($D3235,{"29 - Psychiatrie (Erwachsene)",1;"30 - Kinder- und Jugendpsychiatrie",1;"297 - stationsäquivalente Behandlung in der Erwachsenenpsychiatrie (29)",1;"307 - stationsäquivalente Behandlung in der Kinder- und Jugendpsychiatrie (30)",1;"31 - Psychosomatik",1;"",0;0,0},2,0)</f>
        <v>0</v>
      </c>
      <c r="T3235" s="8">
        <f t="shared" si="448"/>
        <v>0</v>
      </c>
      <c r="U3235" s="8">
        <f t="shared" si="450"/>
        <v>0</v>
      </c>
      <c r="V3235" s="8">
        <f t="shared" si="452"/>
        <v>0</v>
      </c>
      <c r="W3235" s="8">
        <f t="shared" si="453"/>
        <v>0</v>
      </c>
      <c r="X3235" s="8">
        <f t="shared" si="454"/>
        <v>0</v>
      </c>
      <c r="Y3235" s="8" t="str">
        <f t="shared" si="455"/>
        <v/>
      </c>
      <c r="Z3235" s="8" t="str">
        <f>VLOOKUP($D3235,{"29 - Psychiatrie (Erwachsene)","BGI";"297 - stationsäquivalente Behandlung in der Erwachsenenpsychiatrie (29)","BGI";"30 - Kinder- und Jugendpsychiatrie","BGII";"307 - stationsäquivalente Behandlung in der Kinder- und Jugendpsychiatrie (30)","BGII";"31 - Psychosomatik","BGI";"","LEER";0,"Leer"},2,0)</f>
        <v>LEER</v>
      </c>
      <c r="AA3235" s="8" t="str">
        <f t="shared" si="456"/>
        <v>Stationen</v>
      </c>
    </row>
    <row r="3236" spans="2:27" ht="15" customHeight="1" x14ac:dyDescent="0.25">
      <c r="B3236" s="76" t="str">
        <f t="shared" si="449"/>
        <v>!!!</v>
      </c>
      <c r="C3236" s="310" t="str">
        <f>IF(LEN($E3236)&gt;0,VLOOKUP(TEXT($E3236,0),'Angaben Stationen'!$E$14:$V$215,17,0),"")</f>
        <v/>
      </c>
      <c r="D3236" s="254" t="str">
        <f>IF(LEN($E3236)&gt;0,VLOOKUP(TEXT($E3236,0),'Angaben Stationen'!$E$14:$V$215,18,0),"")</f>
        <v/>
      </c>
      <c r="E3236" s="344"/>
      <c r="F3236" s="256"/>
      <c r="G3236" s="256"/>
      <c r="H3236" s="307"/>
      <c r="I3236" s="183"/>
      <c r="R3236" s="8">
        <f t="shared" si="451"/>
        <v>0</v>
      </c>
      <c r="S3236" s="8">
        <f>VLOOKUP($D3236,{"29 - Psychiatrie (Erwachsene)",1;"30 - Kinder- und Jugendpsychiatrie",1;"297 - stationsäquivalente Behandlung in der Erwachsenenpsychiatrie (29)",1;"307 - stationsäquivalente Behandlung in der Kinder- und Jugendpsychiatrie (30)",1;"31 - Psychosomatik",1;"",0;0,0},2,0)</f>
        <v>0</v>
      </c>
      <c r="T3236" s="8">
        <f t="shared" si="448"/>
        <v>0</v>
      </c>
      <c r="U3236" s="8">
        <f t="shared" si="450"/>
        <v>0</v>
      </c>
      <c r="V3236" s="8">
        <f t="shared" si="452"/>
        <v>0</v>
      </c>
      <c r="W3236" s="8">
        <f t="shared" si="453"/>
        <v>0</v>
      </c>
      <c r="X3236" s="8">
        <f t="shared" si="454"/>
        <v>0</v>
      </c>
      <c r="Y3236" s="8" t="str">
        <f t="shared" si="455"/>
        <v/>
      </c>
      <c r="Z3236" s="8" t="str">
        <f>VLOOKUP($D3236,{"29 - Psychiatrie (Erwachsene)","BGI";"297 - stationsäquivalente Behandlung in der Erwachsenenpsychiatrie (29)","BGI";"30 - Kinder- und Jugendpsychiatrie","BGII";"307 - stationsäquivalente Behandlung in der Kinder- und Jugendpsychiatrie (30)","BGII";"31 - Psychosomatik","BGI";"","LEER";0,"Leer"},2,0)</f>
        <v>LEER</v>
      </c>
      <c r="AA3236" s="8" t="str">
        <f t="shared" si="456"/>
        <v>Stationen</v>
      </c>
    </row>
    <row r="3237" spans="2:27" ht="15" customHeight="1" x14ac:dyDescent="0.25">
      <c r="B3237" s="76" t="str">
        <f t="shared" si="449"/>
        <v>!!!</v>
      </c>
      <c r="C3237" s="310" t="str">
        <f>IF(LEN($E3237)&gt;0,VLOOKUP(TEXT($E3237,0),'Angaben Stationen'!$E$14:$V$215,17,0),"")</f>
        <v/>
      </c>
      <c r="D3237" s="254" t="str">
        <f>IF(LEN($E3237)&gt;0,VLOOKUP(TEXT($E3237,0),'Angaben Stationen'!$E$14:$V$215,18,0),"")</f>
        <v/>
      </c>
      <c r="E3237" s="344"/>
      <c r="F3237" s="256"/>
      <c r="G3237" s="256"/>
      <c r="H3237" s="307"/>
      <c r="I3237" s="183"/>
      <c r="R3237" s="8">
        <f t="shared" si="451"/>
        <v>0</v>
      </c>
      <c r="S3237" s="8">
        <f>VLOOKUP($D3237,{"29 - Psychiatrie (Erwachsene)",1;"30 - Kinder- und Jugendpsychiatrie",1;"297 - stationsäquivalente Behandlung in der Erwachsenenpsychiatrie (29)",1;"307 - stationsäquivalente Behandlung in der Kinder- und Jugendpsychiatrie (30)",1;"31 - Psychosomatik",1;"",0;0,0},2,0)</f>
        <v>0</v>
      </c>
      <c r="T3237" s="8">
        <f t="shared" si="448"/>
        <v>0</v>
      </c>
      <c r="U3237" s="8">
        <f t="shared" si="450"/>
        <v>0</v>
      </c>
      <c r="V3237" s="8">
        <f t="shared" si="452"/>
        <v>0</v>
      </c>
      <c r="W3237" s="8">
        <f t="shared" si="453"/>
        <v>0</v>
      </c>
      <c r="X3237" s="8">
        <f t="shared" si="454"/>
        <v>0</v>
      </c>
      <c r="Y3237" s="8" t="str">
        <f t="shared" si="455"/>
        <v/>
      </c>
      <c r="Z3237" s="8" t="str">
        <f>VLOOKUP($D3237,{"29 - Psychiatrie (Erwachsene)","BGI";"297 - stationsäquivalente Behandlung in der Erwachsenenpsychiatrie (29)","BGI";"30 - Kinder- und Jugendpsychiatrie","BGII";"307 - stationsäquivalente Behandlung in der Kinder- und Jugendpsychiatrie (30)","BGII";"31 - Psychosomatik","BGI";"","LEER";0,"Leer"},2,0)</f>
        <v>LEER</v>
      </c>
      <c r="AA3237" s="8" t="str">
        <f t="shared" si="456"/>
        <v>Stationen</v>
      </c>
    </row>
    <row r="3238" spans="2:27" ht="15" customHeight="1" x14ac:dyDescent="0.25">
      <c r="B3238" s="76" t="str">
        <f t="shared" si="449"/>
        <v>!!!</v>
      </c>
      <c r="C3238" s="310" t="str">
        <f>IF(LEN($E3238)&gt;0,VLOOKUP(TEXT($E3238,0),'Angaben Stationen'!$E$14:$V$215,17,0),"")</f>
        <v/>
      </c>
      <c r="D3238" s="254" t="str">
        <f>IF(LEN($E3238)&gt;0,VLOOKUP(TEXT($E3238,0),'Angaben Stationen'!$E$14:$V$215,18,0),"")</f>
        <v/>
      </c>
      <c r="E3238" s="344"/>
      <c r="F3238" s="256"/>
      <c r="G3238" s="256"/>
      <c r="H3238" s="307"/>
      <c r="I3238" s="183"/>
      <c r="R3238" s="8">
        <f t="shared" si="451"/>
        <v>0</v>
      </c>
      <c r="S3238" s="8">
        <f>VLOOKUP($D3238,{"29 - Psychiatrie (Erwachsene)",1;"30 - Kinder- und Jugendpsychiatrie",1;"297 - stationsäquivalente Behandlung in der Erwachsenenpsychiatrie (29)",1;"307 - stationsäquivalente Behandlung in der Kinder- und Jugendpsychiatrie (30)",1;"31 - Psychosomatik",1;"",0;0,0},2,0)</f>
        <v>0</v>
      </c>
      <c r="T3238" s="8">
        <f t="shared" ref="T3238:T3301" si="457">IF(LEN($C3238)&gt;0,1,0)</f>
        <v>0</v>
      </c>
      <c r="U3238" s="8">
        <f t="shared" si="450"/>
        <v>0</v>
      </c>
      <c r="V3238" s="8">
        <f t="shared" si="452"/>
        <v>0</v>
      </c>
      <c r="W3238" s="8">
        <f t="shared" si="453"/>
        <v>0</v>
      </c>
      <c r="X3238" s="8">
        <f t="shared" si="454"/>
        <v>0</v>
      </c>
      <c r="Y3238" s="8" t="str">
        <f t="shared" si="455"/>
        <v/>
      </c>
      <c r="Z3238" s="8" t="str">
        <f>VLOOKUP($D3238,{"29 - Psychiatrie (Erwachsene)","BGI";"297 - stationsäquivalente Behandlung in der Erwachsenenpsychiatrie (29)","BGI";"30 - Kinder- und Jugendpsychiatrie","BGII";"307 - stationsäquivalente Behandlung in der Kinder- und Jugendpsychiatrie (30)","BGII";"31 - Psychosomatik","BGI";"","LEER";0,"Leer"},2,0)</f>
        <v>LEER</v>
      </c>
      <c r="AA3238" s="8" t="str">
        <f t="shared" si="456"/>
        <v>Stationen</v>
      </c>
    </row>
    <row r="3239" spans="2:27" ht="15" customHeight="1" x14ac:dyDescent="0.25">
      <c r="B3239" s="76" t="str">
        <f t="shared" si="449"/>
        <v>!!!</v>
      </c>
      <c r="C3239" s="310" t="str">
        <f>IF(LEN($E3239)&gt;0,VLOOKUP(TEXT($E3239,0),'Angaben Stationen'!$E$14:$V$215,17,0),"")</f>
        <v/>
      </c>
      <c r="D3239" s="254" t="str">
        <f>IF(LEN($E3239)&gt;0,VLOOKUP(TEXT($E3239,0),'Angaben Stationen'!$E$14:$V$215,18,0),"")</f>
        <v/>
      </c>
      <c r="E3239" s="344"/>
      <c r="F3239" s="256"/>
      <c r="G3239" s="256"/>
      <c r="H3239" s="307"/>
      <c r="I3239" s="183"/>
      <c r="R3239" s="8">
        <f t="shared" si="451"/>
        <v>0</v>
      </c>
      <c r="S3239" s="8">
        <f>VLOOKUP($D3239,{"29 - Psychiatrie (Erwachsene)",1;"30 - Kinder- und Jugendpsychiatrie",1;"297 - stationsäquivalente Behandlung in der Erwachsenenpsychiatrie (29)",1;"307 - stationsäquivalente Behandlung in der Kinder- und Jugendpsychiatrie (30)",1;"31 - Psychosomatik",1;"",0;0,0},2,0)</f>
        <v>0</v>
      </c>
      <c r="T3239" s="8">
        <f t="shared" si="457"/>
        <v>0</v>
      </c>
      <c r="U3239" s="8">
        <f t="shared" si="450"/>
        <v>0</v>
      </c>
      <c r="V3239" s="8">
        <f t="shared" si="452"/>
        <v>0</v>
      </c>
      <c r="W3239" s="8">
        <f t="shared" si="453"/>
        <v>0</v>
      </c>
      <c r="X3239" s="8">
        <f t="shared" si="454"/>
        <v>0</v>
      </c>
      <c r="Y3239" s="8" t="str">
        <f t="shared" si="455"/>
        <v/>
      </c>
      <c r="Z3239" s="8" t="str">
        <f>VLOOKUP($D3239,{"29 - Psychiatrie (Erwachsene)","BGI";"297 - stationsäquivalente Behandlung in der Erwachsenenpsychiatrie (29)","BGI";"30 - Kinder- und Jugendpsychiatrie","BGII";"307 - stationsäquivalente Behandlung in der Kinder- und Jugendpsychiatrie (30)","BGII";"31 - Psychosomatik","BGI";"","LEER";0,"Leer"},2,0)</f>
        <v>LEER</v>
      </c>
      <c r="AA3239" s="8" t="str">
        <f t="shared" si="456"/>
        <v>Stationen</v>
      </c>
    </row>
    <row r="3240" spans="2:27" ht="15" customHeight="1" x14ac:dyDescent="0.25">
      <c r="B3240" s="76" t="str">
        <f t="shared" si="449"/>
        <v>!!!</v>
      </c>
      <c r="C3240" s="310" t="str">
        <f>IF(LEN($E3240)&gt;0,VLOOKUP(TEXT($E3240,0),'Angaben Stationen'!$E$14:$V$215,17,0),"")</f>
        <v/>
      </c>
      <c r="D3240" s="254" t="str">
        <f>IF(LEN($E3240)&gt;0,VLOOKUP(TEXT($E3240,0),'Angaben Stationen'!$E$14:$V$215,18,0),"")</f>
        <v/>
      </c>
      <c r="E3240" s="344"/>
      <c r="F3240" s="256"/>
      <c r="G3240" s="256"/>
      <c r="H3240" s="307"/>
      <c r="I3240" s="183"/>
      <c r="R3240" s="8">
        <f t="shared" si="451"/>
        <v>0</v>
      </c>
      <c r="S3240" s="8">
        <f>VLOOKUP($D3240,{"29 - Psychiatrie (Erwachsene)",1;"30 - Kinder- und Jugendpsychiatrie",1;"297 - stationsäquivalente Behandlung in der Erwachsenenpsychiatrie (29)",1;"307 - stationsäquivalente Behandlung in der Kinder- und Jugendpsychiatrie (30)",1;"31 - Psychosomatik",1;"",0;0,0},2,0)</f>
        <v>0</v>
      </c>
      <c r="T3240" s="8">
        <f t="shared" si="457"/>
        <v>0</v>
      </c>
      <c r="U3240" s="8">
        <f t="shared" si="450"/>
        <v>0</v>
      </c>
      <c r="V3240" s="8">
        <f t="shared" si="452"/>
        <v>0</v>
      </c>
      <c r="W3240" s="8">
        <f t="shared" si="453"/>
        <v>0</v>
      </c>
      <c r="X3240" s="8">
        <f t="shared" si="454"/>
        <v>0</v>
      </c>
      <c r="Y3240" s="8" t="str">
        <f t="shared" si="455"/>
        <v/>
      </c>
      <c r="Z3240" s="8" t="str">
        <f>VLOOKUP($D3240,{"29 - Psychiatrie (Erwachsene)","BGI";"297 - stationsäquivalente Behandlung in der Erwachsenenpsychiatrie (29)","BGI";"30 - Kinder- und Jugendpsychiatrie","BGII";"307 - stationsäquivalente Behandlung in der Kinder- und Jugendpsychiatrie (30)","BGII";"31 - Psychosomatik","BGI";"","LEER";0,"Leer"},2,0)</f>
        <v>LEER</v>
      </c>
      <c r="AA3240" s="8" t="str">
        <f t="shared" si="456"/>
        <v>Stationen</v>
      </c>
    </row>
    <row r="3241" spans="2:27" ht="15" customHeight="1" x14ac:dyDescent="0.25">
      <c r="B3241" s="76" t="str">
        <f t="shared" si="449"/>
        <v>!!!</v>
      </c>
      <c r="C3241" s="310" t="str">
        <f>IF(LEN($E3241)&gt;0,VLOOKUP(TEXT($E3241,0),'Angaben Stationen'!$E$14:$V$215,17,0),"")</f>
        <v/>
      </c>
      <c r="D3241" s="254" t="str">
        <f>IF(LEN($E3241)&gt;0,VLOOKUP(TEXT($E3241,0),'Angaben Stationen'!$E$14:$V$215,18,0),"")</f>
        <v/>
      </c>
      <c r="E3241" s="344"/>
      <c r="F3241" s="256"/>
      <c r="G3241" s="256"/>
      <c r="H3241" s="307"/>
      <c r="I3241" s="183"/>
      <c r="R3241" s="8">
        <f t="shared" si="451"/>
        <v>0</v>
      </c>
      <c r="S3241" s="8">
        <f>VLOOKUP($D3241,{"29 - Psychiatrie (Erwachsene)",1;"30 - Kinder- und Jugendpsychiatrie",1;"297 - stationsäquivalente Behandlung in der Erwachsenenpsychiatrie (29)",1;"307 - stationsäquivalente Behandlung in der Kinder- und Jugendpsychiatrie (30)",1;"31 - Psychosomatik",1;"",0;0,0},2,0)</f>
        <v>0</v>
      </c>
      <c r="T3241" s="8">
        <f t="shared" si="457"/>
        <v>0</v>
      </c>
      <c r="U3241" s="8">
        <f t="shared" si="450"/>
        <v>0</v>
      </c>
      <c r="V3241" s="8">
        <f t="shared" si="452"/>
        <v>0</v>
      </c>
      <c r="W3241" s="8">
        <f t="shared" si="453"/>
        <v>0</v>
      </c>
      <c r="X3241" s="8">
        <f t="shared" si="454"/>
        <v>0</v>
      </c>
      <c r="Y3241" s="8" t="str">
        <f t="shared" si="455"/>
        <v/>
      </c>
      <c r="Z3241" s="8" t="str">
        <f>VLOOKUP($D3241,{"29 - Psychiatrie (Erwachsene)","BGI";"297 - stationsäquivalente Behandlung in der Erwachsenenpsychiatrie (29)","BGI";"30 - Kinder- und Jugendpsychiatrie","BGII";"307 - stationsäquivalente Behandlung in der Kinder- und Jugendpsychiatrie (30)","BGII";"31 - Psychosomatik","BGI";"","LEER";0,"Leer"},2,0)</f>
        <v>LEER</v>
      </c>
      <c r="AA3241" s="8" t="str">
        <f t="shared" si="456"/>
        <v>Stationen</v>
      </c>
    </row>
    <row r="3242" spans="2:27" ht="15" customHeight="1" x14ac:dyDescent="0.25">
      <c r="B3242" s="76" t="str">
        <f t="shared" si="449"/>
        <v>!!!</v>
      </c>
      <c r="C3242" s="310" t="str">
        <f>IF(LEN($E3242)&gt;0,VLOOKUP(TEXT($E3242,0),'Angaben Stationen'!$E$14:$V$215,17,0),"")</f>
        <v/>
      </c>
      <c r="D3242" s="254" t="str">
        <f>IF(LEN($E3242)&gt;0,VLOOKUP(TEXT($E3242,0),'Angaben Stationen'!$E$14:$V$215,18,0),"")</f>
        <v/>
      </c>
      <c r="E3242" s="344"/>
      <c r="F3242" s="256"/>
      <c r="G3242" s="256"/>
      <c r="H3242" s="307"/>
      <c r="I3242" s="183"/>
      <c r="R3242" s="8">
        <f t="shared" si="451"/>
        <v>0</v>
      </c>
      <c r="S3242" s="8">
        <f>VLOOKUP($D3242,{"29 - Psychiatrie (Erwachsene)",1;"30 - Kinder- und Jugendpsychiatrie",1;"297 - stationsäquivalente Behandlung in der Erwachsenenpsychiatrie (29)",1;"307 - stationsäquivalente Behandlung in der Kinder- und Jugendpsychiatrie (30)",1;"31 - Psychosomatik",1;"",0;0,0},2,0)</f>
        <v>0</v>
      </c>
      <c r="T3242" s="8">
        <f t="shared" si="457"/>
        <v>0</v>
      </c>
      <c r="U3242" s="8">
        <f t="shared" si="450"/>
        <v>0</v>
      </c>
      <c r="V3242" s="8">
        <f t="shared" si="452"/>
        <v>0</v>
      </c>
      <c r="W3242" s="8">
        <f t="shared" si="453"/>
        <v>0</v>
      </c>
      <c r="X3242" s="8">
        <f t="shared" si="454"/>
        <v>0</v>
      </c>
      <c r="Y3242" s="8" t="str">
        <f t="shared" si="455"/>
        <v/>
      </c>
      <c r="Z3242" s="8" t="str">
        <f>VLOOKUP($D3242,{"29 - Psychiatrie (Erwachsene)","BGI";"297 - stationsäquivalente Behandlung in der Erwachsenenpsychiatrie (29)","BGI";"30 - Kinder- und Jugendpsychiatrie","BGII";"307 - stationsäquivalente Behandlung in der Kinder- und Jugendpsychiatrie (30)","BGII";"31 - Psychosomatik","BGI";"","LEER";0,"Leer"},2,0)</f>
        <v>LEER</v>
      </c>
      <c r="AA3242" s="8" t="str">
        <f t="shared" si="456"/>
        <v>Stationen</v>
      </c>
    </row>
    <row r="3243" spans="2:27" ht="15" customHeight="1" x14ac:dyDescent="0.25">
      <c r="B3243" s="76" t="str">
        <f t="shared" si="449"/>
        <v>!!!</v>
      </c>
      <c r="C3243" s="310" t="str">
        <f>IF(LEN($E3243)&gt;0,VLOOKUP(TEXT($E3243,0),'Angaben Stationen'!$E$14:$V$215,17,0),"")</f>
        <v/>
      </c>
      <c r="D3243" s="254" t="str">
        <f>IF(LEN($E3243)&gt;0,VLOOKUP(TEXT($E3243,0),'Angaben Stationen'!$E$14:$V$215,18,0),"")</f>
        <v/>
      </c>
      <c r="E3243" s="344"/>
      <c r="F3243" s="256"/>
      <c r="G3243" s="256"/>
      <c r="H3243" s="307"/>
      <c r="I3243" s="183"/>
      <c r="R3243" s="8">
        <f t="shared" si="451"/>
        <v>0</v>
      </c>
      <c r="S3243" s="8">
        <f>VLOOKUP($D3243,{"29 - Psychiatrie (Erwachsene)",1;"30 - Kinder- und Jugendpsychiatrie",1;"297 - stationsäquivalente Behandlung in der Erwachsenenpsychiatrie (29)",1;"307 - stationsäquivalente Behandlung in der Kinder- und Jugendpsychiatrie (30)",1;"31 - Psychosomatik",1;"",0;0,0},2,0)</f>
        <v>0</v>
      </c>
      <c r="T3243" s="8">
        <f t="shared" si="457"/>
        <v>0</v>
      </c>
      <c r="U3243" s="8">
        <f t="shared" si="450"/>
        <v>0</v>
      </c>
      <c r="V3243" s="8">
        <f t="shared" si="452"/>
        <v>0</v>
      </c>
      <c r="W3243" s="8">
        <f t="shared" si="453"/>
        <v>0</v>
      </c>
      <c r="X3243" s="8">
        <f t="shared" si="454"/>
        <v>0</v>
      </c>
      <c r="Y3243" s="8" t="str">
        <f t="shared" si="455"/>
        <v/>
      </c>
      <c r="Z3243" s="8" t="str">
        <f>VLOOKUP($D3243,{"29 - Psychiatrie (Erwachsene)","BGI";"297 - stationsäquivalente Behandlung in der Erwachsenenpsychiatrie (29)","BGI";"30 - Kinder- und Jugendpsychiatrie","BGII";"307 - stationsäquivalente Behandlung in der Kinder- und Jugendpsychiatrie (30)","BGII";"31 - Psychosomatik","BGI";"","LEER";0,"Leer"},2,0)</f>
        <v>LEER</v>
      </c>
      <c r="AA3243" s="8" t="str">
        <f t="shared" si="456"/>
        <v>Stationen</v>
      </c>
    </row>
    <row r="3244" spans="2:27" ht="15" customHeight="1" x14ac:dyDescent="0.25">
      <c r="B3244" s="76" t="str">
        <f t="shared" si="449"/>
        <v>!!!</v>
      </c>
      <c r="C3244" s="310" t="str">
        <f>IF(LEN($E3244)&gt;0,VLOOKUP(TEXT($E3244,0),'Angaben Stationen'!$E$14:$V$215,17,0),"")</f>
        <v/>
      </c>
      <c r="D3244" s="254" t="str">
        <f>IF(LEN($E3244)&gt;0,VLOOKUP(TEXT($E3244,0),'Angaben Stationen'!$E$14:$V$215,18,0),"")</f>
        <v/>
      </c>
      <c r="E3244" s="344"/>
      <c r="F3244" s="256"/>
      <c r="G3244" s="256"/>
      <c r="H3244" s="307"/>
      <c r="I3244" s="183"/>
      <c r="R3244" s="8">
        <f t="shared" si="451"/>
        <v>0</v>
      </c>
      <c r="S3244" s="8">
        <f>VLOOKUP($D3244,{"29 - Psychiatrie (Erwachsene)",1;"30 - Kinder- und Jugendpsychiatrie",1;"297 - stationsäquivalente Behandlung in der Erwachsenenpsychiatrie (29)",1;"307 - stationsäquivalente Behandlung in der Kinder- und Jugendpsychiatrie (30)",1;"31 - Psychosomatik",1;"",0;0,0},2,0)</f>
        <v>0</v>
      </c>
      <c r="T3244" s="8">
        <f t="shared" si="457"/>
        <v>0</v>
      </c>
      <c r="U3244" s="8">
        <f t="shared" si="450"/>
        <v>0</v>
      </c>
      <c r="V3244" s="8">
        <f t="shared" si="452"/>
        <v>0</v>
      </c>
      <c r="W3244" s="8">
        <f t="shared" si="453"/>
        <v>0</v>
      </c>
      <c r="X3244" s="8">
        <f t="shared" si="454"/>
        <v>0</v>
      </c>
      <c r="Y3244" s="8" t="str">
        <f t="shared" si="455"/>
        <v/>
      </c>
      <c r="Z3244" s="8" t="str">
        <f>VLOOKUP($D3244,{"29 - Psychiatrie (Erwachsene)","BGI";"297 - stationsäquivalente Behandlung in der Erwachsenenpsychiatrie (29)","BGI";"30 - Kinder- und Jugendpsychiatrie","BGII";"307 - stationsäquivalente Behandlung in der Kinder- und Jugendpsychiatrie (30)","BGII";"31 - Psychosomatik","BGI";"","LEER";0,"Leer"},2,0)</f>
        <v>LEER</v>
      </c>
      <c r="AA3244" s="8" t="str">
        <f t="shared" si="456"/>
        <v>Stationen</v>
      </c>
    </row>
    <row r="3245" spans="2:27" ht="15" customHeight="1" x14ac:dyDescent="0.25">
      <c r="B3245" s="76" t="str">
        <f t="shared" si="449"/>
        <v>!!!</v>
      </c>
      <c r="C3245" s="310" t="str">
        <f>IF(LEN($E3245)&gt;0,VLOOKUP(TEXT($E3245,0),'Angaben Stationen'!$E$14:$V$215,17,0),"")</f>
        <v/>
      </c>
      <c r="D3245" s="254" t="str">
        <f>IF(LEN($E3245)&gt;0,VLOOKUP(TEXT($E3245,0),'Angaben Stationen'!$E$14:$V$215,18,0),"")</f>
        <v/>
      </c>
      <c r="E3245" s="344"/>
      <c r="F3245" s="256"/>
      <c r="G3245" s="256"/>
      <c r="H3245" s="307"/>
      <c r="I3245" s="183"/>
      <c r="R3245" s="8">
        <f t="shared" si="451"/>
        <v>0</v>
      </c>
      <c r="S3245" s="8">
        <f>VLOOKUP($D3245,{"29 - Psychiatrie (Erwachsene)",1;"30 - Kinder- und Jugendpsychiatrie",1;"297 - stationsäquivalente Behandlung in der Erwachsenenpsychiatrie (29)",1;"307 - stationsäquivalente Behandlung in der Kinder- und Jugendpsychiatrie (30)",1;"31 - Psychosomatik",1;"",0;0,0},2,0)</f>
        <v>0</v>
      </c>
      <c r="T3245" s="8">
        <f t="shared" si="457"/>
        <v>0</v>
      </c>
      <c r="U3245" s="8">
        <f t="shared" si="450"/>
        <v>0</v>
      </c>
      <c r="V3245" s="8">
        <f t="shared" si="452"/>
        <v>0</v>
      </c>
      <c r="W3245" s="8">
        <f t="shared" si="453"/>
        <v>0</v>
      </c>
      <c r="X3245" s="8">
        <f t="shared" si="454"/>
        <v>0</v>
      </c>
      <c r="Y3245" s="8" t="str">
        <f t="shared" si="455"/>
        <v/>
      </c>
      <c r="Z3245" s="8" t="str">
        <f>VLOOKUP($D3245,{"29 - Psychiatrie (Erwachsene)","BGI";"297 - stationsäquivalente Behandlung in der Erwachsenenpsychiatrie (29)","BGI";"30 - Kinder- und Jugendpsychiatrie","BGII";"307 - stationsäquivalente Behandlung in der Kinder- und Jugendpsychiatrie (30)","BGII";"31 - Psychosomatik","BGI";"","LEER";0,"Leer"},2,0)</f>
        <v>LEER</v>
      </c>
      <c r="AA3245" s="8" t="str">
        <f t="shared" si="456"/>
        <v>Stationen</v>
      </c>
    </row>
    <row r="3246" spans="2:27" ht="15" customHeight="1" x14ac:dyDescent="0.25">
      <c r="B3246" s="76" t="str">
        <f t="shared" si="449"/>
        <v>!!!</v>
      </c>
      <c r="C3246" s="310" t="str">
        <f>IF(LEN($E3246)&gt;0,VLOOKUP(TEXT($E3246,0),'Angaben Stationen'!$E$14:$V$215,17,0),"")</f>
        <v/>
      </c>
      <c r="D3246" s="254" t="str">
        <f>IF(LEN($E3246)&gt;0,VLOOKUP(TEXT($E3246,0),'Angaben Stationen'!$E$14:$V$215,18,0),"")</f>
        <v/>
      </c>
      <c r="E3246" s="344"/>
      <c r="F3246" s="256"/>
      <c r="G3246" s="256"/>
      <c r="H3246" s="307"/>
      <c r="I3246" s="183"/>
      <c r="R3246" s="8">
        <f t="shared" si="451"/>
        <v>0</v>
      </c>
      <c r="S3246" s="8">
        <f>VLOOKUP($D3246,{"29 - Psychiatrie (Erwachsene)",1;"30 - Kinder- und Jugendpsychiatrie",1;"297 - stationsäquivalente Behandlung in der Erwachsenenpsychiatrie (29)",1;"307 - stationsäquivalente Behandlung in der Kinder- und Jugendpsychiatrie (30)",1;"31 - Psychosomatik",1;"",0;0,0},2,0)</f>
        <v>0</v>
      </c>
      <c r="T3246" s="8">
        <f t="shared" si="457"/>
        <v>0</v>
      </c>
      <c r="U3246" s="8">
        <f t="shared" si="450"/>
        <v>0</v>
      </c>
      <c r="V3246" s="8">
        <f t="shared" si="452"/>
        <v>0</v>
      </c>
      <c r="W3246" s="8">
        <f t="shared" si="453"/>
        <v>0</v>
      </c>
      <c r="X3246" s="8">
        <f t="shared" si="454"/>
        <v>0</v>
      </c>
      <c r="Y3246" s="8" t="str">
        <f t="shared" si="455"/>
        <v/>
      </c>
      <c r="Z3246" s="8" t="str">
        <f>VLOOKUP($D3246,{"29 - Psychiatrie (Erwachsene)","BGI";"297 - stationsäquivalente Behandlung in der Erwachsenenpsychiatrie (29)","BGI";"30 - Kinder- und Jugendpsychiatrie","BGII";"307 - stationsäquivalente Behandlung in der Kinder- und Jugendpsychiatrie (30)","BGII";"31 - Psychosomatik","BGI";"","LEER";0,"Leer"},2,0)</f>
        <v>LEER</v>
      </c>
      <c r="AA3246" s="8" t="str">
        <f t="shared" si="456"/>
        <v>Stationen</v>
      </c>
    </row>
    <row r="3247" spans="2:27" ht="15" customHeight="1" x14ac:dyDescent="0.25">
      <c r="B3247" s="76" t="str">
        <f t="shared" si="449"/>
        <v>!!!</v>
      </c>
      <c r="C3247" s="310" t="str">
        <f>IF(LEN($E3247)&gt;0,VLOOKUP(TEXT($E3247,0),'Angaben Stationen'!$E$14:$V$215,17,0),"")</f>
        <v/>
      </c>
      <c r="D3247" s="254" t="str">
        <f>IF(LEN($E3247)&gt;0,VLOOKUP(TEXT($E3247,0),'Angaben Stationen'!$E$14:$V$215,18,0),"")</f>
        <v/>
      </c>
      <c r="E3247" s="344"/>
      <c r="F3247" s="256"/>
      <c r="G3247" s="256"/>
      <c r="H3247" s="307"/>
      <c r="I3247" s="183"/>
      <c r="R3247" s="8">
        <f t="shared" si="451"/>
        <v>0</v>
      </c>
      <c r="S3247" s="8">
        <f>VLOOKUP($D3247,{"29 - Psychiatrie (Erwachsene)",1;"30 - Kinder- und Jugendpsychiatrie",1;"297 - stationsäquivalente Behandlung in der Erwachsenenpsychiatrie (29)",1;"307 - stationsäquivalente Behandlung in der Kinder- und Jugendpsychiatrie (30)",1;"31 - Psychosomatik",1;"",0;0,0},2,0)</f>
        <v>0</v>
      </c>
      <c r="T3247" s="8">
        <f t="shared" si="457"/>
        <v>0</v>
      </c>
      <c r="U3247" s="8">
        <f t="shared" si="450"/>
        <v>0</v>
      </c>
      <c r="V3247" s="8">
        <f t="shared" si="452"/>
        <v>0</v>
      </c>
      <c r="W3247" s="8">
        <f t="shared" si="453"/>
        <v>0</v>
      </c>
      <c r="X3247" s="8">
        <f t="shared" si="454"/>
        <v>0</v>
      </c>
      <c r="Y3247" s="8" t="str">
        <f t="shared" si="455"/>
        <v/>
      </c>
      <c r="Z3247" s="8" t="str">
        <f>VLOOKUP($D3247,{"29 - Psychiatrie (Erwachsene)","BGI";"297 - stationsäquivalente Behandlung in der Erwachsenenpsychiatrie (29)","BGI";"30 - Kinder- und Jugendpsychiatrie","BGII";"307 - stationsäquivalente Behandlung in der Kinder- und Jugendpsychiatrie (30)","BGII";"31 - Psychosomatik","BGI";"","LEER";0,"Leer"},2,0)</f>
        <v>LEER</v>
      </c>
      <c r="AA3247" s="8" t="str">
        <f t="shared" si="456"/>
        <v>Stationen</v>
      </c>
    </row>
    <row r="3248" spans="2:27" ht="15" customHeight="1" x14ac:dyDescent="0.25">
      <c r="B3248" s="76" t="str">
        <f t="shared" si="449"/>
        <v>!!!</v>
      </c>
      <c r="C3248" s="310" t="str">
        <f>IF(LEN($E3248)&gt;0,VLOOKUP(TEXT($E3248,0),'Angaben Stationen'!$E$14:$V$215,17,0),"")</f>
        <v/>
      </c>
      <c r="D3248" s="254" t="str">
        <f>IF(LEN($E3248)&gt;0,VLOOKUP(TEXT($E3248,0),'Angaben Stationen'!$E$14:$V$215,18,0),"")</f>
        <v/>
      </c>
      <c r="E3248" s="344"/>
      <c r="F3248" s="256"/>
      <c r="G3248" s="256"/>
      <c r="H3248" s="307"/>
      <c r="I3248" s="183"/>
      <c r="R3248" s="8">
        <f t="shared" si="451"/>
        <v>0</v>
      </c>
      <c r="S3248" s="8">
        <f>VLOOKUP($D3248,{"29 - Psychiatrie (Erwachsene)",1;"30 - Kinder- und Jugendpsychiatrie",1;"297 - stationsäquivalente Behandlung in der Erwachsenenpsychiatrie (29)",1;"307 - stationsäquivalente Behandlung in der Kinder- und Jugendpsychiatrie (30)",1;"31 - Psychosomatik",1;"",0;0,0},2,0)</f>
        <v>0</v>
      </c>
      <c r="T3248" s="8">
        <f t="shared" si="457"/>
        <v>0</v>
      </c>
      <c r="U3248" s="8">
        <f t="shared" si="450"/>
        <v>0</v>
      </c>
      <c r="V3248" s="8">
        <f t="shared" si="452"/>
        <v>0</v>
      </c>
      <c r="W3248" s="8">
        <f t="shared" si="453"/>
        <v>0</v>
      </c>
      <c r="X3248" s="8">
        <f t="shared" si="454"/>
        <v>0</v>
      </c>
      <c r="Y3248" s="8" t="str">
        <f t="shared" si="455"/>
        <v/>
      </c>
      <c r="Z3248" s="8" t="str">
        <f>VLOOKUP($D3248,{"29 - Psychiatrie (Erwachsene)","BGI";"297 - stationsäquivalente Behandlung in der Erwachsenenpsychiatrie (29)","BGI";"30 - Kinder- und Jugendpsychiatrie","BGII";"307 - stationsäquivalente Behandlung in der Kinder- und Jugendpsychiatrie (30)","BGII";"31 - Psychosomatik","BGI";"","LEER";0,"Leer"},2,0)</f>
        <v>LEER</v>
      </c>
      <c r="AA3248" s="8" t="str">
        <f t="shared" si="456"/>
        <v>Stationen</v>
      </c>
    </row>
    <row r="3249" spans="2:27" ht="15" customHeight="1" x14ac:dyDescent="0.25">
      <c r="B3249" s="76" t="str">
        <f t="shared" si="449"/>
        <v>!!!</v>
      </c>
      <c r="C3249" s="310" t="str">
        <f>IF(LEN($E3249)&gt;0,VLOOKUP(TEXT($E3249,0),'Angaben Stationen'!$E$14:$V$215,17,0),"")</f>
        <v/>
      </c>
      <c r="D3249" s="254" t="str">
        <f>IF(LEN($E3249)&gt;0,VLOOKUP(TEXT($E3249,0),'Angaben Stationen'!$E$14:$V$215,18,0),"")</f>
        <v/>
      </c>
      <c r="E3249" s="344"/>
      <c r="F3249" s="256"/>
      <c r="G3249" s="256"/>
      <c r="H3249" s="307"/>
      <c r="I3249" s="183"/>
      <c r="R3249" s="8">
        <f t="shared" si="451"/>
        <v>0</v>
      </c>
      <c r="S3249" s="8">
        <f>VLOOKUP($D3249,{"29 - Psychiatrie (Erwachsene)",1;"30 - Kinder- und Jugendpsychiatrie",1;"297 - stationsäquivalente Behandlung in der Erwachsenenpsychiatrie (29)",1;"307 - stationsäquivalente Behandlung in der Kinder- und Jugendpsychiatrie (30)",1;"31 - Psychosomatik",1;"",0;0,0},2,0)</f>
        <v>0</v>
      </c>
      <c r="T3249" s="8">
        <f t="shared" si="457"/>
        <v>0</v>
      </c>
      <c r="U3249" s="8">
        <f t="shared" si="450"/>
        <v>0</v>
      </c>
      <c r="V3249" s="8">
        <f t="shared" si="452"/>
        <v>0</v>
      </c>
      <c r="W3249" s="8">
        <f t="shared" si="453"/>
        <v>0</v>
      </c>
      <c r="X3249" s="8">
        <f t="shared" si="454"/>
        <v>0</v>
      </c>
      <c r="Y3249" s="8" t="str">
        <f t="shared" si="455"/>
        <v/>
      </c>
      <c r="Z3249" s="8" t="str">
        <f>VLOOKUP($D3249,{"29 - Psychiatrie (Erwachsene)","BGI";"297 - stationsäquivalente Behandlung in der Erwachsenenpsychiatrie (29)","BGI";"30 - Kinder- und Jugendpsychiatrie","BGII";"307 - stationsäquivalente Behandlung in der Kinder- und Jugendpsychiatrie (30)","BGII";"31 - Psychosomatik","BGI";"","LEER";0,"Leer"},2,0)</f>
        <v>LEER</v>
      </c>
      <c r="AA3249" s="8" t="str">
        <f t="shared" si="456"/>
        <v>Stationen</v>
      </c>
    </row>
    <row r="3250" spans="2:27" ht="15" customHeight="1" x14ac:dyDescent="0.25">
      <c r="B3250" s="76" t="str">
        <f t="shared" si="449"/>
        <v>!!!</v>
      </c>
      <c r="C3250" s="310" t="str">
        <f>IF(LEN($E3250)&gt;0,VLOOKUP(TEXT($E3250,0),'Angaben Stationen'!$E$14:$V$215,17,0),"")</f>
        <v/>
      </c>
      <c r="D3250" s="254" t="str">
        <f>IF(LEN($E3250)&gt;0,VLOOKUP(TEXT($E3250,0),'Angaben Stationen'!$E$14:$V$215,18,0),"")</f>
        <v/>
      </c>
      <c r="E3250" s="344"/>
      <c r="F3250" s="256"/>
      <c r="G3250" s="256"/>
      <c r="H3250" s="307"/>
      <c r="I3250" s="183"/>
      <c r="R3250" s="8">
        <f t="shared" si="451"/>
        <v>0</v>
      </c>
      <c r="S3250" s="8">
        <f>VLOOKUP($D3250,{"29 - Psychiatrie (Erwachsene)",1;"30 - Kinder- und Jugendpsychiatrie",1;"297 - stationsäquivalente Behandlung in der Erwachsenenpsychiatrie (29)",1;"307 - stationsäquivalente Behandlung in der Kinder- und Jugendpsychiatrie (30)",1;"31 - Psychosomatik",1;"",0;0,0},2,0)</f>
        <v>0</v>
      </c>
      <c r="T3250" s="8">
        <f t="shared" si="457"/>
        <v>0</v>
      </c>
      <c r="U3250" s="8">
        <f t="shared" si="450"/>
        <v>0</v>
      </c>
      <c r="V3250" s="8">
        <f t="shared" si="452"/>
        <v>0</v>
      </c>
      <c r="W3250" s="8">
        <f t="shared" si="453"/>
        <v>0</v>
      </c>
      <c r="X3250" s="8">
        <f t="shared" si="454"/>
        <v>0</v>
      </c>
      <c r="Y3250" s="8" t="str">
        <f t="shared" si="455"/>
        <v/>
      </c>
      <c r="Z3250" s="8" t="str">
        <f>VLOOKUP($D3250,{"29 - Psychiatrie (Erwachsene)","BGI";"297 - stationsäquivalente Behandlung in der Erwachsenenpsychiatrie (29)","BGI";"30 - Kinder- und Jugendpsychiatrie","BGII";"307 - stationsäquivalente Behandlung in der Kinder- und Jugendpsychiatrie (30)","BGII";"31 - Psychosomatik","BGI";"","LEER";0,"Leer"},2,0)</f>
        <v>LEER</v>
      </c>
      <c r="AA3250" s="8" t="str">
        <f t="shared" si="456"/>
        <v>Stationen</v>
      </c>
    </row>
    <row r="3251" spans="2:27" ht="15" customHeight="1" x14ac:dyDescent="0.25">
      <c r="B3251" s="76" t="str">
        <f t="shared" si="449"/>
        <v>!!!</v>
      </c>
      <c r="C3251" s="310" t="str">
        <f>IF(LEN($E3251)&gt;0,VLOOKUP(TEXT($E3251,0),'Angaben Stationen'!$E$14:$V$215,17,0),"")</f>
        <v/>
      </c>
      <c r="D3251" s="254" t="str">
        <f>IF(LEN($E3251)&gt;0,VLOOKUP(TEXT($E3251,0),'Angaben Stationen'!$E$14:$V$215,18,0),"")</f>
        <v/>
      </c>
      <c r="E3251" s="344"/>
      <c r="F3251" s="256"/>
      <c r="G3251" s="256"/>
      <c r="H3251" s="307"/>
      <c r="I3251" s="183"/>
      <c r="R3251" s="8">
        <f t="shared" si="451"/>
        <v>0</v>
      </c>
      <c r="S3251" s="8">
        <f>VLOOKUP($D3251,{"29 - Psychiatrie (Erwachsene)",1;"30 - Kinder- und Jugendpsychiatrie",1;"297 - stationsäquivalente Behandlung in der Erwachsenenpsychiatrie (29)",1;"307 - stationsäquivalente Behandlung in der Kinder- und Jugendpsychiatrie (30)",1;"31 - Psychosomatik",1;"",0;0,0},2,0)</f>
        <v>0</v>
      </c>
      <c r="T3251" s="8">
        <f t="shared" si="457"/>
        <v>0</v>
      </c>
      <c r="U3251" s="8">
        <f t="shared" si="450"/>
        <v>0</v>
      </c>
      <c r="V3251" s="8">
        <f t="shared" si="452"/>
        <v>0</v>
      </c>
      <c r="W3251" s="8">
        <f t="shared" si="453"/>
        <v>0</v>
      </c>
      <c r="X3251" s="8">
        <f t="shared" si="454"/>
        <v>0</v>
      </c>
      <c r="Y3251" s="8" t="str">
        <f t="shared" si="455"/>
        <v/>
      </c>
      <c r="Z3251" s="8" t="str">
        <f>VLOOKUP($D3251,{"29 - Psychiatrie (Erwachsene)","BGI";"297 - stationsäquivalente Behandlung in der Erwachsenenpsychiatrie (29)","BGI";"30 - Kinder- und Jugendpsychiatrie","BGII";"307 - stationsäquivalente Behandlung in der Kinder- und Jugendpsychiatrie (30)","BGII";"31 - Psychosomatik","BGI";"","LEER";0,"Leer"},2,0)</f>
        <v>LEER</v>
      </c>
      <c r="AA3251" s="8" t="str">
        <f t="shared" si="456"/>
        <v>Stationen</v>
      </c>
    </row>
    <row r="3252" spans="2:27" ht="15" customHeight="1" x14ac:dyDescent="0.25">
      <c r="B3252" s="76" t="str">
        <f t="shared" si="449"/>
        <v>!!!</v>
      </c>
      <c r="C3252" s="310" t="str">
        <f>IF(LEN($E3252)&gt;0,VLOOKUP(TEXT($E3252,0),'Angaben Stationen'!$E$14:$V$215,17,0),"")</f>
        <v/>
      </c>
      <c r="D3252" s="254" t="str">
        <f>IF(LEN($E3252)&gt;0,VLOOKUP(TEXT($E3252,0),'Angaben Stationen'!$E$14:$V$215,18,0),"")</f>
        <v/>
      </c>
      <c r="E3252" s="344"/>
      <c r="F3252" s="256"/>
      <c r="G3252" s="256"/>
      <c r="H3252" s="307"/>
      <c r="I3252" s="183"/>
      <c r="R3252" s="8">
        <f t="shared" si="451"/>
        <v>0</v>
      </c>
      <c r="S3252" s="8">
        <f>VLOOKUP($D3252,{"29 - Psychiatrie (Erwachsene)",1;"30 - Kinder- und Jugendpsychiatrie",1;"297 - stationsäquivalente Behandlung in der Erwachsenenpsychiatrie (29)",1;"307 - stationsäquivalente Behandlung in der Kinder- und Jugendpsychiatrie (30)",1;"31 - Psychosomatik",1;"",0;0,0},2,0)</f>
        <v>0</v>
      </c>
      <c r="T3252" s="8">
        <f t="shared" si="457"/>
        <v>0</v>
      </c>
      <c r="U3252" s="8">
        <f t="shared" si="450"/>
        <v>0</v>
      </c>
      <c r="V3252" s="8">
        <f t="shared" si="452"/>
        <v>0</v>
      </c>
      <c r="W3252" s="8">
        <f t="shared" si="453"/>
        <v>0</v>
      </c>
      <c r="X3252" s="8">
        <f t="shared" si="454"/>
        <v>0</v>
      </c>
      <c r="Y3252" s="8" t="str">
        <f t="shared" si="455"/>
        <v/>
      </c>
      <c r="Z3252" s="8" t="str">
        <f>VLOOKUP($D3252,{"29 - Psychiatrie (Erwachsene)","BGI";"297 - stationsäquivalente Behandlung in der Erwachsenenpsychiatrie (29)","BGI";"30 - Kinder- und Jugendpsychiatrie","BGII";"307 - stationsäquivalente Behandlung in der Kinder- und Jugendpsychiatrie (30)","BGII";"31 - Psychosomatik","BGI";"","LEER";0,"Leer"},2,0)</f>
        <v>LEER</v>
      </c>
      <c r="AA3252" s="8" t="str">
        <f t="shared" si="456"/>
        <v>Stationen</v>
      </c>
    </row>
    <row r="3253" spans="2:27" ht="15" customHeight="1" x14ac:dyDescent="0.25">
      <c r="B3253" s="76" t="str">
        <f t="shared" si="449"/>
        <v>!!!</v>
      </c>
      <c r="C3253" s="310" t="str">
        <f>IF(LEN($E3253)&gt;0,VLOOKUP(TEXT($E3253,0),'Angaben Stationen'!$E$14:$V$215,17,0),"")</f>
        <v/>
      </c>
      <c r="D3253" s="254" t="str">
        <f>IF(LEN($E3253)&gt;0,VLOOKUP(TEXT($E3253,0),'Angaben Stationen'!$E$14:$V$215,18,0),"")</f>
        <v/>
      </c>
      <c r="E3253" s="344"/>
      <c r="F3253" s="256"/>
      <c r="G3253" s="256"/>
      <c r="H3253" s="307"/>
      <c r="I3253" s="183"/>
      <c r="R3253" s="8">
        <f t="shared" si="451"/>
        <v>0</v>
      </c>
      <c r="S3253" s="8">
        <f>VLOOKUP($D3253,{"29 - Psychiatrie (Erwachsene)",1;"30 - Kinder- und Jugendpsychiatrie",1;"297 - stationsäquivalente Behandlung in der Erwachsenenpsychiatrie (29)",1;"307 - stationsäquivalente Behandlung in der Kinder- und Jugendpsychiatrie (30)",1;"31 - Psychosomatik",1;"",0;0,0},2,0)</f>
        <v>0</v>
      </c>
      <c r="T3253" s="8">
        <f t="shared" si="457"/>
        <v>0</v>
      </c>
      <c r="U3253" s="8">
        <f t="shared" si="450"/>
        <v>0</v>
      </c>
      <c r="V3253" s="8">
        <f t="shared" si="452"/>
        <v>0</v>
      </c>
      <c r="W3253" s="8">
        <f t="shared" si="453"/>
        <v>0</v>
      </c>
      <c r="X3253" s="8">
        <f t="shared" si="454"/>
        <v>0</v>
      </c>
      <c r="Y3253" s="8" t="str">
        <f t="shared" si="455"/>
        <v/>
      </c>
      <c r="Z3253" s="8" t="str">
        <f>VLOOKUP($D3253,{"29 - Psychiatrie (Erwachsene)","BGI";"297 - stationsäquivalente Behandlung in der Erwachsenenpsychiatrie (29)","BGI";"30 - Kinder- und Jugendpsychiatrie","BGII";"307 - stationsäquivalente Behandlung in der Kinder- und Jugendpsychiatrie (30)","BGII";"31 - Psychosomatik","BGI";"","LEER";0,"Leer"},2,0)</f>
        <v>LEER</v>
      </c>
      <c r="AA3253" s="8" t="str">
        <f t="shared" si="456"/>
        <v>Stationen</v>
      </c>
    </row>
    <row r="3254" spans="2:27" ht="15" customHeight="1" x14ac:dyDescent="0.25">
      <c r="B3254" s="76" t="str">
        <f t="shared" si="449"/>
        <v>!!!</v>
      </c>
      <c r="C3254" s="310" t="str">
        <f>IF(LEN($E3254)&gt;0,VLOOKUP(TEXT($E3254,0),'Angaben Stationen'!$E$14:$V$215,17,0),"")</f>
        <v/>
      </c>
      <c r="D3254" s="254" t="str">
        <f>IF(LEN($E3254)&gt;0,VLOOKUP(TEXT($E3254,0),'Angaben Stationen'!$E$14:$V$215,18,0),"")</f>
        <v/>
      </c>
      <c r="E3254" s="344"/>
      <c r="F3254" s="256"/>
      <c r="G3254" s="256"/>
      <c r="H3254" s="307"/>
      <c r="I3254" s="183"/>
      <c r="R3254" s="8">
        <f t="shared" si="451"/>
        <v>0</v>
      </c>
      <c r="S3254" s="8">
        <f>VLOOKUP($D3254,{"29 - Psychiatrie (Erwachsene)",1;"30 - Kinder- und Jugendpsychiatrie",1;"297 - stationsäquivalente Behandlung in der Erwachsenenpsychiatrie (29)",1;"307 - stationsäquivalente Behandlung in der Kinder- und Jugendpsychiatrie (30)",1;"31 - Psychosomatik",1;"",0;0,0},2,0)</f>
        <v>0</v>
      </c>
      <c r="T3254" s="8">
        <f t="shared" si="457"/>
        <v>0</v>
      </c>
      <c r="U3254" s="8">
        <f t="shared" si="450"/>
        <v>0</v>
      </c>
      <c r="V3254" s="8">
        <f t="shared" si="452"/>
        <v>0</v>
      </c>
      <c r="W3254" s="8">
        <f t="shared" si="453"/>
        <v>0</v>
      </c>
      <c r="X3254" s="8">
        <f t="shared" si="454"/>
        <v>0</v>
      </c>
      <c r="Y3254" s="8" t="str">
        <f t="shared" si="455"/>
        <v/>
      </c>
      <c r="Z3254" s="8" t="str">
        <f>VLOOKUP($D3254,{"29 - Psychiatrie (Erwachsene)","BGI";"297 - stationsäquivalente Behandlung in der Erwachsenenpsychiatrie (29)","BGI";"30 - Kinder- und Jugendpsychiatrie","BGII";"307 - stationsäquivalente Behandlung in der Kinder- und Jugendpsychiatrie (30)","BGII";"31 - Psychosomatik","BGI";"","LEER";0,"Leer"},2,0)</f>
        <v>LEER</v>
      </c>
      <c r="AA3254" s="8" t="str">
        <f t="shared" si="456"/>
        <v>Stationen</v>
      </c>
    </row>
    <row r="3255" spans="2:27" ht="15" customHeight="1" x14ac:dyDescent="0.25">
      <c r="B3255" s="76" t="str">
        <f t="shared" si="449"/>
        <v>!!!</v>
      </c>
      <c r="C3255" s="310" t="str">
        <f>IF(LEN($E3255)&gt;0,VLOOKUP(TEXT($E3255,0),'Angaben Stationen'!$E$14:$V$215,17,0),"")</f>
        <v/>
      </c>
      <c r="D3255" s="254" t="str">
        <f>IF(LEN($E3255)&gt;0,VLOOKUP(TEXT($E3255,0),'Angaben Stationen'!$E$14:$V$215,18,0),"")</f>
        <v/>
      </c>
      <c r="E3255" s="344"/>
      <c r="F3255" s="256"/>
      <c r="G3255" s="256"/>
      <c r="H3255" s="307"/>
      <c r="I3255" s="183"/>
      <c r="R3255" s="8">
        <f t="shared" si="451"/>
        <v>0</v>
      </c>
      <c r="S3255" s="8">
        <f>VLOOKUP($D3255,{"29 - Psychiatrie (Erwachsene)",1;"30 - Kinder- und Jugendpsychiatrie",1;"297 - stationsäquivalente Behandlung in der Erwachsenenpsychiatrie (29)",1;"307 - stationsäquivalente Behandlung in der Kinder- und Jugendpsychiatrie (30)",1;"31 - Psychosomatik",1;"",0;0,0},2,0)</f>
        <v>0</v>
      </c>
      <c r="T3255" s="8">
        <f t="shared" si="457"/>
        <v>0</v>
      </c>
      <c r="U3255" s="8">
        <f t="shared" si="450"/>
        <v>0</v>
      </c>
      <c r="V3255" s="8">
        <f t="shared" si="452"/>
        <v>0</v>
      </c>
      <c r="W3255" s="8">
        <f t="shared" si="453"/>
        <v>0</v>
      </c>
      <c r="X3255" s="8">
        <f t="shared" si="454"/>
        <v>0</v>
      </c>
      <c r="Y3255" s="8" t="str">
        <f t="shared" si="455"/>
        <v/>
      </c>
      <c r="Z3255" s="8" t="str">
        <f>VLOOKUP($D3255,{"29 - Psychiatrie (Erwachsene)","BGI";"297 - stationsäquivalente Behandlung in der Erwachsenenpsychiatrie (29)","BGI";"30 - Kinder- und Jugendpsychiatrie","BGII";"307 - stationsäquivalente Behandlung in der Kinder- und Jugendpsychiatrie (30)","BGII";"31 - Psychosomatik","BGI";"","LEER";0,"Leer"},2,0)</f>
        <v>LEER</v>
      </c>
      <c r="AA3255" s="8" t="str">
        <f t="shared" si="456"/>
        <v>Stationen</v>
      </c>
    </row>
    <row r="3256" spans="2:27" ht="15" customHeight="1" x14ac:dyDescent="0.25">
      <c r="B3256" s="76" t="str">
        <f t="shared" si="449"/>
        <v>!!!</v>
      </c>
      <c r="C3256" s="310" t="str">
        <f>IF(LEN($E3256)&gt;0,VLOOKUP(TEXT($E3256,0),'Angaben Stationen'!$E$14:$V$215,17,0),"")</f>
        <v/>
      </c>
      <c r="D3256" s="254" t="str">
        <f>IF(LEN($E3256)&gt;0,VLOOKUP(TEXT($E3256,0),'Angaben Stationen'!$E$14:$V$215,18,0),"")</f>
        <v/>
      </c>
      <c r="E3256" s="344"/>
      <c r="F3256" s="256"/>
      <c r="G3256" s="256"/>
      <c r="H3256" s="307"/>
      <c r="I3256" s="183"/>
      <c r="R3256" s="8">
        <f t="shared" si="451"/>
        <v>0</v>
      </c>
      <c r="S3256" s="8">
        <f>VLOOKUP($D3256,{"29 - Psychiatrie (Erwachsene)",1;"30 - Kinder- und Jugendpsychiatrie",1;"297 - stationsäquivalente Behandlung in der Erwachsenenpsychiatrie (29)",1;"307 - stationsäquivalente Behandlung in der Kinder- und Jugendpsychiatrie (30)",1;"31 - Psychosomatik",1;"",0;0,0},2,0)</f>
        <v>0</v>
      </c>
      <c r="T3256" s="8">
        <f t="shared" si="457"/>
        <v>0</v>
      </c>
      <c r="U3256" s="8">
        <f t="shared" si="450"/>
        <v>0</v>
      </c>
      <c r="V3256" s="8">
        <f t="shared" si="452"/>
        <v>0</v>
      </c>
      <c r="W3256" s="8">
        <f t="shared" si="453"/>
        <v>0</v>
      </c>
      <c r="X3256" s="8">
        <f t="shared" si="454"/>
        <v>0</v>
      </c>
      <c r="Y3256" s="8" t="str">
        <f t="shared" si="455"/>
        <v/>
      </c>
      <c r="Z3256" s="8" t="str">
        <f>VLOOKUP($D3256,{"29 - Psychiatrie (Erwachsene)","BGI";"297 - stationsäquivalente Behandlung in der Erwachsenenpsychiatrie (29)","BGI";"30 - Kinder- und Jugendpsychiatrie","BGII";"307 - stationsäquivalente Behandlung in der Kinder- und Jugendpsychiatrie (30)","BGII";"31 - Psychosomatik","BGI";"","LEER";0,"Leer"},2,0)</f>
        <v>LEER</v>
      </c>
      <c r="AA3256" s="8" t="str">
        <f t="shared" si="456"/>
        <v>Stationen</v>
      </c>
    </row>
    <row r="3257" spans="2:27" ht="15" customHeight="1" x14ac:dyDescent="0.25">
      <c r="B3257" s="76" t="str">
        <f t="shared" si="449"/>
        <v>!!!</v>
      </c>
      <c r="C3257" s="310" t="str">
        <f>IF(LEN($E3257)&gt;0,VLOOKUP(TEXT($E3257,0),'Angaben Stationen'!$E$14:$V$215,17,0),"")</f>
        <v/>
      </c>
      <c r="D3257" s="254" t="str">
        <f>IF(LEN($E3257)&gt;0,VLOOKUP(TEXT($E3257,0),'Angaben Stationen'!$E$14:$V$215,18,0),"")</f>
        <v/>
      </c>
      <c r="E3257" s="344"/>
      <c r="F3257" s="256"/>
      <c r="G3257" s="256"/>
      <c r="H3257" s="307"/>
      <c r="I3257" s="183"/>
      <c r="R3257" s="8">
        <f t="shared" si="451"/>
        <v>0</v>
      </c>
      <c r="S3257" s="8">
        <f>VLOOKUP($D3257,{"29 - Psychiatrie (Erwachsene)",1;"30 - Kinder- und Jugendpsychiatrie",1;"297 - stationsäquivalente Behandlung in der Erwachsenenpsychiatrie (29)",1;"307 - stationsäquivalente Behandlung in der Kinder- und Jugendpsychiatrie (30)",1;"31 - Psychosomatik",1;"",0;0,0},2,0)</f>
        <v>0</v>
      </c>
      <c r="T3257" s="8">
        <f t="shared" si="457"/>
        <v>0</v>
      </c>
      <c r="U3257" s="8">
        <f t="shared" si="450"/>
        <v>0</v>
      </c>
      <c r="V3257" s="8">
        <f t="shared" si="452"/>
        <v>0</v>
      </c>
      <c r="W3257" s="8">
        <f t="shared" si="453"/>
        <v>0</v>
      </c>
      <c r="X3257" s="8">
        <f t="shared" si="454"/>
        <v>0</v>
      </c>
      <c r="Y3257" s="8" t="str">
        <f t="shared" si="455"/>
        <v/>
      </c>
      <c r="Z3257" s="8" t="str">
        <f>VLOOKUP($D3257,{"29 - Psychiatrie (Erwachsene)","BGI";"297 - stationsäquivalente Behandlung in der Erwachsenenpsychiatrie (29)","BGI";"30 - Kinder- und Jugendpsychiatrie","BGII";"307 - stationsäquivalente Behandlung in der Kinder- und Jugendpsychiatrie (30)","BGII";"31 - Psychosomatik","BGI";"","LEER";0,"Leer"},2,0)</f>
        <v>LEER</v>
      </c>
      <c r="AA3257" s="8" t="str">
        <f t="shared" si="456"/>
        <v>Stationen</v>
      </c>
    </row>
    <row r="3258" spans="2:27" ht="15" customHeight="1" x14ac:dyDescent="0.25">
      <c r="B3258" s="76" t="str">
        <f t="shared" si="449"/>
        <v>!!!</v>
      </c>
      <c r="C3258" s="310" t="str">
        <f>IF(LEN($E3258)&gt;0,VLOOKUP(TEXT($E3258,0),'Angaben Stationen'!$E$14:$V$215,17,0),"")</f>
        <v/>
      </c>
      <c r="D3258" s="254" t="str">
        <f>IF(LEN($E3258)&gt;0,VLOOKUP(TEXT($E3258,0),'Angaben Stationen'!$E$14:$V$215,18,0),"")</f>
        <v/>
      </c>
      <c r="E3258" s="344"/>
      <c r="F3258" s="256"/>
      <c r="G3258" s="256"/>
      <c r="H3258" s="307"/>
      <c r="I3258" s="183"/>
      <c r="R3258" s="8">
        <f t="shared" si="451"/>
        <v>0</v>
      </c>
      <c r="S3258" s="8">
        <f>VLOOKUP($D3258,{"29 - Psychiatrie (Erwachsene)",1;"30 - Kinder- und Jugendpsychiatrie",1;"297 - stationsäquivalente Behandlung in der Erwachsenenpsychiatrie (29)",1;"307 - stationsäquivalente Behandlung in der Kinder- und Jugendpsychiatrie (30)",1;"31 - Psychosomatik",1;"",0;0,0},2,0)</f>
        <v>0</v>
      </c>
      <c r="T3258" s="8">
        <f t="shared" si="457"/>
        <v>0</v>
      </c>
      <c r="U3258" s="8">
        <f t="shared" si="450"/>
        <v>0</v>
      </c>
      <c r="V3258" s="8">
        <f t="shared" si="452"/>
        <v>0</v>
      </c>
      <c r="W3258" s="8">
        <f t="shared" si="453"/>
        <v>0</v>
      </c>
      <c r="X3258" s="8">
        <f t="shared" si="454"/>
        <v>0</v>
      </c>
      <c r="Y3258" s="8" t="str">
        <f t="shared" si="455"/>
        <v/>
      </c>
      <c r="Z3258" s="8" t="str">
        <f>VLOOKUP($D3258,{"29 - Psychiatrie (Erwachsene)","BGI";"297 - stationsäquivalente Behandlung in der Erwachsenenpsychiatrie (29)","BGI";"30 - Kinder- und Jugendpsychiatrie","BGII";"307 - stationsäquivalente Behandlung in der Kinder- und Jugendpsychiatrie (30)","BGII";"31 - Psychosomatik","BGI";"","LEER";0,"Leer"},2,0)</f>
        <v>LEER</v>
      </c>
      <c r="AA3258" s="8" t="str">
        <f t="shared" si="456"/>
        <v>Stationen</v>
      </c>
    </row>
    <row r="3259" spans="2:27" ht="15" customHeight="1" x14ac:dyDescent="0.25">
      <c r="B3259" s="76" t="str">
        <f t="shared" si="449"/>
        <v>!!!</v>
      </c>
      <c r="C3259" s="310" t="str">
        <f>IF(LEN($E3259)&gt;0,VLOOKUP(TEXT($E3259,0),'Angaben Stationen'!$E$14:$V$215,17,0),"")</f>
        <v/>
      </c>
      <c r="D3259" s="254" t="str">
        <f>IF(LEN($E3259)&gt;0,VLOOKUP(TEXT($E3259,0),'Angaben Stationen'!$E$14:$V$215,18,0),"")</f>
        <v/>
      </c>
      <c r="E3259" s="344"/>
      <c r="F3259" s="256"/>
      <c r="G3259" s="256"/>
      <c r="H3259" s="307"/>
      <c r="I3259" s="183"/>
      <c r="R3259" s="8">
        <f t="shared" si="451"/>
        <v>0</v>
      </c>
      <c r="S3259" s="8">
        <f>VLOOKUP($D3259,{"29 - Psychiatrie (Erwachsene)",1;"30 - Kinder- und Jugendpsychiatrie",1;"297 - stationsäquivalente Behandlung in der Erwachsenenpsychiatrie (29)",1;"307 - stationsäquivalente Behandlung in der Kinder- und Jugendpsychiatrie (30)",1;"31 - Psychosomatik",1;"",0;0,0},2,0)</f>
        <v>0</v>
      </c>
      <c r="T3259" s="8">
        <f t="shared" si="457"/>
        <v>0</v>
      </c>
      <c r="U3259" s="8">
        <f t="shared" si="450"/>
        <v>0</v>
      </c>
      <c r="V3259" s="8">
        <f t="shared" si="452"/>
        <v>0</v>
      </c>
      <c r="W3259" s="8">
        <f t="shared" si="453"/>
        <v>0</v>
      </c>
      <c r="X3259" s="8">
        <f t="shared" si="454"/>
        <v>0</v>
      </c>
      <c r="Y3259" s="8" t="str">
        <f t="shared" si="455"/>
        <v/>
      </c>
      <c r="Z3259" s="8" t="str">
        <f>VLOOKUP($D3259,{"29 - Psychiatrie (Erwachsene)","BGI";"297 - stationsäquivalente Behandlung in der Erwachsenenpsychiatrie (29)","BGI";"30 - Kinder- und Jugendpsychiatrie","BGII";"307 - stationsäquivalente Behandlung in der Kinder- und Jugendpsychiatrie (30)","BGII";"31 - Psychosomatik","BGI";"","LEER";0,"Leer"},2,0)</f>
        <v>LEER</v>
      </c>
      <c r="AA3259" s="8" t="str">
        <f t="shared" si="456"/>
        <v>Stationen</v>
      </c>
    </row>
    <row r="3260" spans="2:27" ht="15" customHeight="1" x14ac:dyDescent="0.25">
      <c r="B3260" s="76" t="str">
        <f t="shared" si="449"/>
        <v>!!!</v>
      </c>
      <c r="C3260" s="310" t="str">
        <f>IF(LEN($E3260)&gt;0,VLOOKUP(TEXT($E3260,0),'Angaben Stationen'!$E$14:$V$215,17,0),"")</f>
        <v/>
      </c>
      <c r="D3260" s="254" t="str">
        <f>IF(LEN($E3260)&gt;0,VLOOKUP(TEXT($E3260,0),'Angaben Stationen'!$E$14:$V$215,18,0),"")</f>
        <v/>
      </c>
      <c r="E3260" s="344"/>
      <c r="F3260" s="256"/>
      <c r="G3260" s="256"/>
      <c r="H3260" s="307"/>
      <c r="I3260" s="183"/>
      <c r="R3260" s="8">
        <f t="shared" si="451"/>
        <v>0</v>
      </c>
      <c r="S3260" s="8">
        <f>VLOOKUP($D3260,{"29 - Psychiatrie (Erwachsene)",1;"30 - Kinder- und Jugendpsychiatrie",1;"297 - stationsäquivalente Behandlung in der Erwachsenenpsychiatrie (29)",1;"307 - stationsäquivalente Behandlung in der Kinder- und Jugendpsychiatrie (30)",1;"31 - Psychosomatik",1;"",0;0,0},2,0)</f>
        <v>0</v>
      </c>
      <c r="T3260" s="8">
        <f t="shared" si="457"/>
        <v>0</v>
      </c>
      <c r="U3260" s="8">
        <f t="shared" si="450"/>
        <v>0</v>
      </c>
      <c r="V3260" s="8">
        <f t="shared" si="452"/>
        <v>0</v>
      </c>
      <c r="W3260" s="8">
        <f t="shared" si="453"/>
        <v>0</v>
      </c>
      <c r="X3260" s="8">
        <f t="shared" si="454"/>
        <v>0</v>
      </c>
      <c r="Y3260" s="8" t="str">
        <f t="shared" si="455"/>
        <v/>
      </c>
      <c r="Z3260" s="8" t="str">
        <f>VLOOKUP($D3260,{"29 - Psychiatrie (Erwachsene)","BGI";"297 - stationsäquivalente Behandlung in der Erwachsenenpsychiatrie (29)","BGI";"30 - Kinder- und Jugendpsychiatrie","BGII";"307 - stationsäquivalente Behandlung in der Kinder- und Jugendpsychiatrie (30)","BGII";"31 - Psychosomatik","BGI";"","LEER";0,"Leer"},2,0)</f>
        <v>LEER</v>
      </c>
      <c r="AA3260" s="8" t="str">
        <f t="shared" si="456"/>
        <v>Stationen</v>
      </c>
    </row>
    <row r="3261" spans="2:27" ht="15" customHeight="1" x14ac:dyDescent="0.25">
      <c r="B3261" s="76" t="str">
        <f t="shared" ref="B3261:B3324" si="458">IF(SUM(S3261:X3261)&lt;6,"!!!","")</f>
        <v>!!!</v>
      </c>
      <c r="C3261" s="310" t="str">
        <f>IF(LEN($E3261)&gt;0,VLOOKUP(TEXT($E3261,0),'Angaben Stationen'!$E$14:$V$215,17,0),"")</f>
        <v/>
      </c>
      <c r="D3261" s="254" t="str">
        <f>IF(LEN($E3261)&gt;0,VLOOKUP(TEXT($E3261,0),'Angaben Stationen'!$E$14:$V$215,18,0),"")</f>
        <v/>
      </c>
      <c r="E3261" s="344"/>
      <c r="F3261" s="256"/>
      <c r="G3261" s="256"/>
      <c r="H3261" s="307"/>
      <c r="I3261" s="183"/>
      <c r="R3261" s="8">
        <f t="shared" si="451"/>
        <v>0</v>
      </c>
      <c r="S3261" s="8">
        <f>VLOOKUP($D3261,{"29 - Psychiatrie (Erwachsene)",1;"30 - Kinder- und Jugendpsychiatrie",1;"297 - stationsäquivalente Behandlung in der Erwachsenenpsychiatrie (29)",1;"307 - stationsäquivalente Behandlung in der Kinder- und Jugendpsychiatrie (30)",1;"31 - Psychosomatik",1;"",0;0,0},2,0)</f>
        <v>0</v>
      </c>
      <c r="T3261" s="8">
        <f t="shared" si="457"/>
        <v>0</v>
      </c>
      <c r="U3261" s="8">
        <f t="shared" ref="U3261:U3324" si="459">IF($E3261&lt;&gt;0,1,0)</f>
        <v>0</v>
      </c>
      <c r="V3261" s="8">
        <f t="shared" si="452"/>
        <v>0</v>
      </c>
      <c r="W3261" s="8">
        <f t="shared" si="453"/>
        <v>0</v>
      </c>
      <c r="X3261" s="8">
        <f t="shared" si="454"/>
        <v>0</v>
      </c>
      <c r="Y3261" s="8" t="str">
        <f t="shared" si="455"/>
        <v/>
      </c>
      <c r="Z3261" s="8" t="str">
        <f>VLOOKUP($D3261,{"29 - Psychiatrie (Erwachsene)","BGI";"297 - stationsäquivalente Behandlung in der Erwachsenenpsychiatrie (29)","BGI";"30 - Kinder- und Jugendpsychiatrie","BGII";"307 - stationsäquivalente Behandlung in der Kinder- und Jugendpsychiatrie (30)","BGII";"31 - Psychosomatik","BGI";"","LEER";0,"Leer"},2,0)</f>
        <v>LEER</v>
      </c>
      <c r="AA3261" s="8" t="str">
        <f t="shared" si="456"/>
        <v>Stationen</v>
      </c>
    </row>
    <row r="3262" spans="2:27" ht="15" customHeight="1" x14ac:dyDescent="0.25">
      <c r="B3262" s="76" t="str">
        <f t="shared" si="458"/>
        <v>!!!</v>
      </c>
      <c r="C3262" s="310" t="str">
        <f>IF(LEN($E3262)&gt;0,VLOOKUP(TEXT($E3262,0),'Angaben Stationen'!$E$14:$V$215,17,0),"")</f>
        <v/>
      </c>
      <c r="D3262" s="254" t="str">
        <f>IF(LEN($E3262)&gt;0,VLOOKUP(TEXT($E3262,0),'Angaben Stationen'!$E$14:$V$215,18,0),"")</f>
        <v/>
      </c>
      <c r="E3262" s="344"/>
      <c r="F3262" s="256"/>
      <c r="G3262" s="256"/>
      <c r="H3262" s="307"/>
      <c r="I3262" s="183"/>
      <c r="R3262" s="8">
        <f t="shared" si="451"/>
        <v>0</v>
      </c>
      <c r="S3262" s="8">
        <f>VLOOKUP($D3262,{"29 - Psychiatrie (Erwachsene)",1;"30 - Kinder- und Jugendpsychiatrie",1;"297 - stationsäquivalente Behandlung in der Erwachsenenpsychiatrie (29)",1;"307 - stationsäquivalente Behandlung in der Kinder- und Jugendpsychiatrie (30)",1;"31 - Psychosomatik",1;"",0;0,0},2,0)</f>
        <v>0</v>
      </c>
      <c r="T3262" s="8">
        <f t="shared" si="457"/>
        <v>0</v>
      </c>
      <c r="U3262" s="8">
        <f t="shared" si="459"/>
        <v>0</v>
      </c>
      <c r="V3262" s="8">
        <f t="shared" si="452"/>
        <v>0</v>
      </c>
      <c r="W3262" s="8">
        <f t="shared" si="453"/>
        <v>0</v>
      </c>
      <c r="X3262" s="8">
        <f t="shared" si="454"/>
        <v>0</v>
      </c>
      <c r="Y3262" s="8" t="str">
        <f t="shared" si="455"/>
        <v/>
      </c>
      <c r="Z3262" s="8" t="str">
        <f>VLOOKUP($D3262,{"29 - Psychiatrie (Erwachsene)","BGI";"297 - stationsäquivalente Behandlung in der Erwachsenenpsychiatrie (29)","BGI";"30 - Kinder- und Jugendpsychiatrie","BGII";"307 - stationsäquivalente Behandlung in der Kinder- und Jugendpsychiatrie (30)","BGII";"31 - Psychosomatik","BGI";"","LEER";0,"Leer"},2,0)</f>
        <v>LEER</v>
      </c>
      <c r="AA3262" s="8" t="str">
        <f t="shared" si="456"/>
        <v>Stationen</v>
      </c>
    </row>
    <row r="3263" spans="2:27" ht="15" customHeight="1" x14ac:dyDescent="0.25">
      <c r="B3263" s="76" t="str">
        <f t="shared" si="458"/>
        <v>!!!</v>
      </c>
      <c r="C3263" s="310" t="str">
        <f>IF(LEN($E3263)&gt;0,VLOOKUP(TEXT($E3263,0),'Angaben Stationen'!$E$14:$V$215,17,0),"")</f>
        <v/>
      </c>
      <c r="D3263" s="254" t="str">
        <f>IF(LEN($E3263)&gt;0,VLOOKUP(TEXT($E3263,0),'Angaben Stationen'!$E$14:$V$215,18,0),"")</f>
        <v/>
      </c>
      <c r="E3263" s="344"/>
      <c r="F3263" s="256"/>
      <c r="G3263" s="256"/>
      <c r="H3263" s="307"/>
      <c r="I3263" s="183"/>
      <c r="R3263" s="8">
        <f t="shared" si="451"/>
        <v>0</v>
      </c>
      <c r="S3263" s="8">
        <f>VLOOKUP($D3263,{"29 - Psychiatrie (Erwachsene)",1;"30 - Kinder- und Jugendpsychiatrie",1;"297 - stationsäquivalente Behandlung in der Erwachsenenpsychiatrie (29)",1;"307 - stationsäquivalente Behandlung in der Kinder- und Jugendpsychiatrie (30)",1;"31 - Psychosomatik",1;"",0;0,0},2,0)</f>
        <v>0</v>
      </c>
      <c r="T3263" s="8">
        <f t="shared" si="457"/>
        <v>0</v>
      </c>
      <c r="U3263" s="8">
        <f t="shared" si="459"/>
        <v>0</v>
      </c>
      <c r="V3263" s="8">
        <f t="shared" si="452"/>
        <v>0</v>
      </c>
      <c r="W3263" s="8">
        <f t="shared" si="453"/>
        <v>0</v>
      </c>
      <c r="X3263" s="8">
        <f t="shared" si="454"/>
        <v>0</v>
      </c>
      <c r="Y3263" s="8" t="str">
        <f t="shared" si="455"/>
        <v/>
      </c>
      <c r="Z3263" s="8" t="str">
        <f>VLOOKUP($D3263,{"29 - Psychiatrie (Erwachsene)","BGI";"297 - stationsäquivalente Behandlung in der Erwachsenenpsychiatrie (29)","BGI";"30 - Kinder- und Jugendpsychiatrie","BGII";"307 - stationsäquivalente Behandlung in der Kinder- und Jugendpsychiatrie (30)","BGII";"31 - Psychosomatik","BGI";"","LEER";0,"Leer"},2,0)</f>
        <v>LEER</v>
      </c>
      <c r="AA3263" s="8" t="str">
        <f t="shared" si="456"/>
        <v>Stationen</v>
      </c>
    </row>
    <row r="3264" spans="2:27" ht="15" customHeight="1" x14ac:dyDescent="0.25">
      <c r="B3264" s="76" t="str">
        <f t="shared" si="458"/>
        <v>!!!</v>
      </c>
      <c r="C3264" s="310" t="str">
        <f>IF(LEN($E3264)&gt;0,VLOOKUP(TEXT($E3264,0),'Angaben Stationen'!$E$14:$V$215,17,0),"")</f>
        <v/>
      </c>
      <c r="D3264" s="254" t="str">
        <f>IF(LEN($E3264)&gt;0,VLOOKUP(TEXT($E3264,0),'Angaben Stationen'!$E$14:$V$215,18,0),"")</f>
        <v/>
      </c>
      <c r="E3264" s="344"/>
      <c r="F3264" s="256"/>
      <c r="G3264" s="256"/>
      <c r="H3264" s="307"/>
      <c r="I3264" s="183"/>
      <c r="R3264" s="8">
        <f t="shared" si="451"/>
        <v>0</v>
      </c>
      <c r="S3264" s="8">
        <f>VLOOKUP($D3264,{"29 - Psychiatrie (Erwachsene)",1;"30 - Kinder- und Jugendpsychiatrie",1;"297 - stationsäquivalente Behandlung in der Erwachsenenpsychiatrie (29)",1;"307 - stationsäquivalente Behandlung in der Kinder- und Jugendpsychiatrie (30)",1;"31 - Psychosomatik",1;"",0;0,0},2,0)</f>
        <v>0</v>
      </c>
      <c r="T3264" s="8">
        <f t="shared" si="457"/>
        <v>0</v>
      </c>
      <c r="U3264" s="8">
        <f t="shared" si="459"/>
        <v>0</v>
      </c>
      <c r="V3264" s="8">
        <f t="shared" si="452"/>
        <v>0</v>
      </c>
      <c r="W3264" s="8">
        <f t="shared" si="453"/>
        <v>0</v>
      </c>
      <c r="X3264" s="8">
        <f t="shared" si="454"/>
        <v>0</v>
      </c>
      <c r="Y3264" s="8" t="str">
        <f t="shared" si="455"/>
        <v/>
      </c>
      <c r="Z3264" s="8" t="str">
        <f>VLOOKUP($D3264,{"29 - Psychiatrie (Erwachsene)","BGI";"297 - stationsäquivalente Behandlung in der Erwachsenenpsychiatrie (29)","BGI";"30 - Kinder- und Jugendpsychiatrie","BGII";"307 - stationsäquivalente Behandlung in der Kinder- und Jugendpsychiatrie (30)","BGII";"31 - Psychosomatik","BGI";"","LEER";0,"Leer"},2,0)</f>
        <v>LEER</v>
      </c>
      <c r="AA3264" s="8" t="str">
        <f t="shared" si="456"/>
        <v>Stationen</v>
      </c>
    </row>
    <row r="3265" spans="2:27" ht="15" customHeight="1" x14ac:dyDescent="0.25">
      <c r="B3265" s="76" t="str">
        <f t="shared" si="458"/>
        <v>!!!</v>
      </c>
      <c r="C3265" s="310" t="str">
        <f>IF(LEN($E3265)&gt;0,VLOOKUP(TEXT($E3265,0),'Angaben Stationen'!$E$14:$V$215,17,0),"")</f>
        <v/>
      </c>
      <c r="D3265" s="254" t="str">
        <f>IF(LEN($E3265)&gt;0,VLOOKUP(TEXT($E3265,0),'Angaben Stationen'!$E$14:$V$215,18,0),"")</f>
        <v/>
      </c>
      <c r="E3265" s="344"/>
      <c r="F3265" s="256"/>
      <c r="G3265" s="256"/>
      <c r="H3265" s="307"/>
      <c r="I3265" s="183"/>
      <c r="R3265" s="8">
        <f t="shared" si="451"/>
        <v>0</v>
      </c>
      <c r="S3265" s="8">
        <f>VLOOKUP($D3265,{"29 - Psychiatrie (Erwachsene)",1;"30 - Kinder- und Jugendpsychiatrie",1;"297 - stationsäquivalente Behandlung in der Erwachsenenpsychiatrie (29)",1;"307 - stationsäquivalente Behandlung in der Kinder- und Jugendpsychiatrie (30)",1;"31 - Psychosomatik",1;"",0;0,0},2,0)</f>
        <v>0</v>
      </c>
      <c r="T3265" s="8">
        <f t="shared" si="457"/>
        <v>0</v>
      </c>
      <c r="U3265" s="8">
        <f t="shared" si="459"/>
        <v>0</v>
      </c>
      <c r="V3265" s="8">
        <f t="shared" si="452"/>
        <v>0</v>
      </c>
      <c r="W3265" s="8">
        <f t="shared" si="453"/>
        <v>0</v>
      </c>
      <c r="X3265" s="8">
        <f t="shared" si="454"/>
        <v>0</v>
      </c>
      <c r="Y3265" s="8" t="str">
        <f t="shared" si="455"/>
        <v/>
      </c>
      <c r="Z3265" s="8" t="str">
        <f>VLOOKUP($D3265,{"29 - Psychiatrie (Erwachsene)","BGI";"297 - stationsäquivalente Behandlung in der Erwachsenenpsychiatrie (29)","BGI";"30 - Kinder- und Jugendpsychiatrie","BGII";"307 - stationsäquivalente Behandlung in der Kinder- und Jugendpsychiatrie (30)","BGII";"31 - Psychosomatik","BGI";"","LEER";0,"Leer"},2,0)</f>
        <v>LEER</v>
      </c>
      <c r="AA3265" s="8" t="str">
        <f t="shared" si="456"/>
        <v>Stationen</v>
      </c>
    </row>
    <row r="3266" spans="2:27" ht="15" customHeight="1" x14ac:dyDescent="0.25">
      <c r="B3266" s="76" t="str">
        <f t="shared" si="458"/>
        <v>!!!</v>
      </c>
      <c r="C3266" s="310" t="str">
        <f>IF(LEN($E3266)&gt;0,VLOOKUP(TEXT($E3266,0),'Angaben Stationen'!$E$14:$V$215,17,0),"")</f>
        <v/>
      </c>
      <c r="D3266" s="254" t="str">
        <f>IF(LEN($E3266)&gt;0,VLOOKUP(TEXT($E3266,0),'Angaben Stationen'!$E$14:$V$215,18,0),"")</f>
        <v/>
      </c>
      <c r="E3266" s="344"/>
      <c r="F3266" s="256"/>
      <c r="G3266" s="256"/>
      <c r="H3266" s="307"/>
      <c r="I3266" s="183"/>
      <c r="R3266" s="8">
        <f t="shared" si="451"/>
        <v>0</v>
      </c>
      <c r="S3266" s="8">
        <f>VLOOKUP($D3266,{"29 - Psychiatrie (Erwachsene)",1;"30 - Kinder- und Jugendpsychiatrie",1;"297 - stationsäquivalente Behandlung in der Erwachsenenpsychiatrie (29)",1;"307 - stationsäquivalente Behandlung in der Kinder- und Jugendpsychiatrie (30)",1;"31 - Psychosomatik",1;"",0;0,0},2,0)</f>
        <v>0</v>
      </c>
      <c r="T3266" s="8">
        <f t="shared" si="457"/>
        <v>0</v>
      </c>
      <c r="U3266" s="8">
        <f t="shared" si="459"/>
        <v>0</v>
      </c>
      <c r="V3266" s="8">
        <f t="shared" si="452"/>
        <v>0</v>
      </c>
      <c r="W3266" s="8">
        <f t="shared" si="453"/>
        <v>0</v>
      </c>
      <c r="X3266" s="8">
        <f t="shared" si="454"/>
        <v>0</v>
      </c>
      <c r="Y3266" s="8" t="str">
        <f t="shared" si="455"/>
        <v/>
      </c>
      <c r="Z3266" s="8" t="str">
        <f>VLOOKUP($D3266,{"29 - Psychiatrie (Erwachsene)","BGI";"297 - stationsäquivalente Behandlung in der Erwachsenenpsychiatrie (29)","BGI";"30 - Kinder- und Jugendpsychiatrie","BGII";"307 - stationsäquivalente Behandlung in der Kinder- und Jugendpsychiatrie (30)","BGII";"31 - Psychosomatik","BGI";"","LEER";0,"Leer"},2,0)</f>
        <v>LEER</v>
      </c>
      <c r="AA3266" s="8" t="str">
        <f t="shared" si="456"/>
        <v>Stationen</v>
      </c>
    </row>
    <row r="3267" spans="2:27" ht="15" customHeight="1" x14ac:dyDescent="0.25">
      <c r="B3267" s="76" t="str">
        <f t="shared" si="458"/>
        <v>!!!</v>
      </c>
      <c r="C3267" s="310" t="str">
        <f>IF(LEN($E3267)&gt;0,VLOOKUP(TEXT($E3267,0),'Angaben Stationen'!$E$14:$V$215,17,0),"")</f>
        <v/>
      </c>
      <c r="D3267" s="254" t="str">
        <f>IF(LEN($E3267)&gt;0,VLOOKUP(TEXT($E3267,0),'Angaben Stationen'!$E$14:$V$215,18,0),"")</f>
        <v/>
      </c>
      <c r="E3267" s="344"/>
      <c r="F3267" s="256"/>
      <c r="G3267" s="256"/>
      <c r="H3267" s="307"/>
      <c r="I3267" s="183"/>
      <c r="R3267" s="8">
        <f t="shared" si="451"/>
        <v>0</v>
      </c>
      <c r="S3267" s="8">
        <f>VLOOKUP($D3267,{"29 - Psychiatrie (Erwachsene)",1;"30 - Kinder- und Jugendpsychiatrie",1;"297 - stationsäquivalente Behandlung in der Erwachsenenpsychiatrie (29)",1;"307 - stationsäquivalente Behandlung in der Kinder- und Jugendpsychiatrie (30)",1;"31 - Psychosomatik",1;"",0;0,0},2,0)</f>
        <v>0</v>
      </c>
      <c r="T3267" s="8">
        <f t="shared" si="457"/>
        <v>0</v>
      </c>
      <c r="U3267" s="8">
        <f t="shared" si="459"/>
        <v>0</v>
      </c>
      <c r="V3267" s="8">
        <f t="shared" si="452"/>
        <v>0</v>
      </c>
      <c r="W3267" s="8">
        <f t="shared" si="453"/>
        <v>0</v>
      </c>
      <c r="X3267" s="8">
        <f t="shared" si="454"/>
        <v>0</v>
      </c>
      <c r="Y3267" s="8" t="str">
        <f t="shared" si="455"/>
        <v/>
      </c>
      <c r="Z3267" s="8" t="str">
        <f>VLOOKUP($D3267,{"29 - Psychiatrie (Erwachsene)","BGI";"297 - stationsäquivalente Behandlung in der Erwachsenenpsychiatrie (29)","BGI";"30 - Kinder- und Jugendpsychiatrie","BGII";"307 - stationsäquivalente Behandlung in der Kinder- und Jugendpsychiatrie (30)","BGII";"31 - Psychosomatik","BGI";"","LEER";0,"Leer"},2,0)</f>
        <v>LEER</v>
      </c>
      <c r="AA3267" s="8" t="str">
        <f t="shared" si="456"/>
        <v>Stationen</v>
      </c>
    </row>
    <row r="3268" spans="2:27" ht="15" customHeight="1" x14ac:dyDescent="0.25">
      <c r="B3268" s="76" t="str">
        <f t="shared" si="458"/>
        <v>!!!</v>
      </c>
      <c r="C3268" s="310" t="str">
        <f>IF(LEN($E3268)&gt;0,VLOOKUP(TEXT($E3268,0),'Angaben Stationen'!$E$14:$V$215,17,0),"")</f>
        <v/>
      </c>
      <c r="D3268" s="254" t="str">
        <f>IF(LEN($E3268)&gt;0,VLOOKUP(TEXT($E3268,0),'Angaben Stationen'!$E$14:$V$215,18,0),"")</f>
        <v/>
      </c>
      <c r="E3268" s="344"/>
      <c r="F3268" s="256"/>
      <c r="G3268" s="256"/>
      <c r="H3268" s="307"/>
      <c r="I3268" s="183"/>
      <c r="R3268" s="8">
        <f t="shared" si="451"/>
        <v>0</v>
      </c>
      <c r="S3268" s="8">
        <f>VLOOKUP($D3268,{"29 - Psychiatrie (Erwachsene)",1;"30 - Kinder- und Jugendpsychiatrie",1;"297 - stationsäquivalente Behandlung in der Erwachsenenpsychiatrie (29)",1;"307 - stationsäquivalente Behandlung in der Kinder- und Jugendpsychiatrie (30)",1;"31 - Psychosomatik",1;"",0;0,0},2,0)</f>
        <v>0</v>
      </c>
      <c r="T3268" s="8">
        <f t="shared" si="457"/>
        <v>0</v>
      </c>
      <c r="U3268" s="8">
        <f t="shared" si="459"/>
        <v>0</v>
      </c>
      <c r="V3268" s="8">
        <f t="shared" si="452"/>
        <v>0</v>
      </c>
      <c r="W3268" s="8">
        <f t="shared" si="453"/>
        <v>0</v>
      </c>
      <c r="X3268" s="8">
        <f t="shared" si="454"/>
        <v>0</v>
      </c>
      <c r="Y3268" s="8" t="str">
        <f t="shared" si="455"/>
        <v/>
      </c>
      <c r="Z3268" s="8" t="str">
        <f>VLOOKUP($D3268,{"29 - Psychiatrie (Erwachsene)","BGI";"297 - stationsäquivalente Behandlung in der Erwachsenenpsychiatrie (29)","BGI";"30 - Kinder- und Jugendpsychiatrie","BGII";"307 - stationsäquivalente Behandlung in der Kinder- und Jugendpsychiatrie (30)","BGII";"31 - Psychosomatik","BGI";"","LEER";0,"Leer"},2,0)</f>
        <v>LEER</v>
      </c>
      <c r="AA3268" s="8" t="str">
        <f t="shared" si="456"/>
        <v>Stationen</v>
      </c>
    </row>
    <row r="3269" spans="2:27" ht="15" customHeight="1" x14ac:dyDescent="0.25">
      <c r="B3269" s="76" t="str">
        <f t="shared" si="458"/>
        <v>!!!</v>
      </c>
      <c r="C3269" s="310" t="str">
        <f>IF(LEN($E3269)&gt;0,VLOOKUP(TEXT($E3269,0),'Angaben Stationen'!$E$14:$V$215,17,0),"")</f>
        <v/>
      </c>
      <c r="D3269" s="254" t="str">
        <f>IF(LEN($E3269)&gt;0,VLOOKUP(TEXT($E3269,0),'Angaben Stationen'!$E$14:$V$215,18,0),"")</f>
        <v/>
      </c>
      <c r="E3269" s="344"/>
      <c r="F3269" s="256"/>
      <c r="G3269" s="256"/>
      <c r="H3269" s="307"/>
      <c r="I3269" s="183"/>
      <c r="R3269" s="8">
        <f t="shared" si="451"/>
        <v>0</v>
      </c>
      <c r="S3269" s="8">
        <f>VLOOKUP($D3269,{"29 - Psychiatrie (Erwachsene)",1;"30 - Kinder- und Jugendpsychiatrie",1;"297 - stationsäquivalente Behandlung in der Erwachsenenpsychiatrie (29)",1;"307 - stationsäquivalente Behandlung in der Kinder- und Jugendpsychiatrie (30)",1;"31 - Psychosomatik",1;"",0;0,0},2,0)</f>
        <v>0</v>
      </c>
      <c r="T3269" s="8">
        <f t="shared" si="457"/>
        <v>0</v>
      </c>
      <c r="U3269" s="8">
        <f t="shared" si="459"/>
        <v>0</v>
      </c>
      <c r="V3269" s="8">
        <f t="shared" si="452"/>
        <v>0</v>
      </c>
      <c r="W3269" s="8">
        <f t="shared" si="453"/>
        <v>0</v>
      </c>
      <c r="X3269" s="8">
        <f t="shared" si="454"/>
        <v>0</v>
      </c>
      <c r="Y3269" s="8" t="str">
        <f t="shared" si="455"/>
        <v/>
      </c>
      <c r="Z3269" s="8" t="str">
        <f>VLOOKUP($D3269,{"29 - Psychiatrie (Erwachsene)","BGI";"297 - stationsäquivalente Behandlung in der Erwachsenenpsychiatrie (29)","BGI";"30 - Kinder- und Jugendpsychiatrie","BGII";"307 - stationsäquivalente Behandlung in der Kinder- und Jugendpsychiatrie (30)","BGII";"31 - Psychosomatik","BGI";"","LEER";0,"Leer"},2,0)</f>
        <v>LEER</v>
      </c>
      <c r="AA3269" s="8" t="str">
        <f t="shared" si="456"/>
        <v>Stationen</v>
      </c>
    </row>
    <row r="3270" spans="2:27" ht="15" customHeight="1" x14ac:dyDescent="0.25">
      <c r="B3270" s="76" t="str">
        <f t="shared" si="458"/>
        <v>!!!</v>
      </c>
      <c r="C3270" s="310" t="str">
        <f>IF(LEN($E3270)&gt;0,VLOOKUP(TEXT($E3270,0),'Angaben Stationen'!$E$14:$V$215,17,0),"")</f>
        <v/>
      </c>
      <c r="D3270" s="254" t="str">
        <f>IF(LEN($E3270)&gt;0,VLOOKUP(TEXT($E3270,0),'Angaben Stationen'!$E$14:$V$215,18,0),"")</f>
        <v/>
      </c>
      <c r="E3270" s="344"/>
      <c r="F3270" s="256"/>
      <c r="G3270" s="256"/>
      <c r="H3270" s="307"/>
      <c r="I3270" s="183"/>
      <c r="R3270" s="8">
        <f t="shared" si="451"/>
        <v>0</v>
      </c>
      <c r="S3270" s="8">
        <f>VLOOKUP($D3270,{"29 - Psychiatrie (Erwachsene)",1;"30 - Kinder- und Jugendpsychiatrie",1;"297 - stationsäquivalente Behandlung in der Erwachsenenpsychiatrie (29)",1;"307 - stationsäquivalente Behandlung in der Kinder- und Jugendpsychiatrie (30)",1;"31 - Psychosomatik",1;"",0;0,0},2,0)</f>
        <v>0</v>
      </c>
      <c r="T3270" s="8">
        <f t="shared" si="457"/>
        <v>0</v>
      </c>
      <c r="U3270" s="8">
        <f t="shared" si="459"/>
        <v>0</v>
      </c>
      <c r="V3270" s="8">
        <f t="shared" si="452"/>
        <v>0</v>
      </c>
      <c r="W3270" s="8">
        <f t="shared" si="453"/>
        <v>0</v>
      </c>
      <c r="X3270" s="8">
        <f t="shared" si="454"/>
        <v>0</v>
      </c>
      <c r="Y3270" s="8" t="str">
        <f t="shared" si="455"/>
        <v/>
      </c>
      <c r="Z3270" s="8" t="str">
        <f>VLOOKUP($D3270,{"29 - Psychiatrie (Erwachsene)","BGI";"297 - stationsäquivalente Behandlung in der Erwachsenenpsychiatrie (29)","BGI";"30 - Kinder- und Jugendpsychiatrie","BGII";"307 - stationsäquivalente Behandlung in der Kinder- und Jugendpsychiatrie (30)","BGII";"31 - Psychosomatik","BGI";"","LEER";0,"Leer"},2,0)</f>
        <v>LEER</v>
      </c>
      <c r="AA3270" s="8" t="str">
        <f t="shared" si="456"/>
        <v>Stationen</v>
      </c>
    </row>
    <row r="3271" spans="2:27" ht="15" customHeight="1" x14ac:dyDescent="0.25">
      <c r="B3271" s="76" t="str">
        <f t="shared" si="458"/>
        <v>!!!</v>
      </c>
      <c r="C3271" s="310" t="str">
        <f>IF(LEN($E3271)&gt;0,VLOOKUP(TEXT($E3271,0),'Angaben Stationen'!$E$14:$V$215,17,0),"")</f>
        <v/>
      </c>
      <c r="D3271" s="254" t="str">
        <f>IF(LEN($E3271)&gt;0,VLOOKUP(TEXT($E3271,0),'Angaben Stationen'!$E$14:$V$215,18,0),"")</f>
        <v/>
      </c>
      <c r="E3271" s="344"/>
      <c r="F3271" s="256"/>
      <c r="G3271" s="256"/>
      <c r="H3271" s="307"/>
      <c r="I3271" s="183"/>
      <c r="R3271" s="8">
        <f t="shared" si="451"/>
        <v>0</v>
      </c>
      <c r="S3271" s="8">
        <f>VLOOKUP($D3271,{"29 - Psychiatrie (Erwachsene)",1;"30 - Kinder- und Jugendpsychiatrie",1;"297 - stationsäquivalente Behandlung in der Erwachsenenpsychiatrie (29)",1;"307 - stationsäquivalente Behandlung in der Kinder- und Jugendpsychiatrie (30)",1;"31 - Psychosomatik",1;"",0;0,0},2,0)</f>
        <v>0</v>
      </c>
      <c r="T3271" s="8">
        <f t="shared" si="457"/>
        <v>0</v>
      </c>
      <c r="U3271" s="8">
        <f t="shared" si="459"/>
        <v>0</v>
      </c>
      <c r="V3271" s="8">
        <f t="shared" si="452"/>
        <v>0</v>
      </c>
      <c r="W3271" s="8">
        <f t="shared" si="453"/>
        <v>0</v>
      </c>
      <c r="X3271" s="8">
        <f t="shared" si="454"/>
        <v>0</v>
      </c>
      <c r="Y3271" s="8" t="str">
        <f t="shared" si="455"/>
        <v/>
      </c>
      <c r="Z3271" s="8" t="str">
        <f>VLOOKUP($D3271,{"29 - Psychiatrie (Erwachsene)","BGI";"297 - stationsäquivalente Behandlung in der Erwachsenenpsychiatrie (29)","BGI";"30 - Kinder- und Jugendpsychiatrie","BGII";"307 - stationsäquivalente Behandlung in der Kinder- und Jugendpsychiatrie (30)","BGII";"31 - Psychosomatik","BGI";"","LEER";0,"Leer"},2,0)</f>
        <v>LEER</v>
      </c>
      <c r="AA3271" s="8" t="str">
        <f t="shared" si="456"/>
        <v>Stationen</v>
      </c>
    </row>
    <row r="3272" spans="2:27" ht="15" customHeight="1" x14ac:dyDescent="0.25">
      <c r="B3272" s="76" t="str">
        <f t="shared" si="458"/>
        <v>!!!</v>
      </c>
      <c r="C3272" s="310" t="str">
        <f>IF(LEN($E3272)&gt;0,VLOOKUP(TEXT($E3272,0),'Angaben Stationen'!$E$14:$V$215,17,0),"")</f>
        <v/>
      </c>
      <c r="D3272" s="254" t="str">
        <f>IF(LEN($E3272)&gt;0,VLOOKUP(TEXT($E3272,0),'Angaben Stationen'!$E$14:$V$215,18,0),"")</f>
        <v/>
      </c>
      <c r="E3272" s="344"/>
      <c r="F3272" s="256"/>
      <c r="G3272" s="256"/>
      <c r="H3272" s="307"/>
      <c r="I3272" s="183"/>
      <c r="R3272" s="8">
        <f t="shared" si="451"/>
        <v>0</v>
      </c>
      <c r="S3272" s="8">
        <f>VLOOKUP($D3272,{"29 - Psychiatrie (Erwachsene)",1;"30 - Kinder- und Jugendpsychiatrie",1;"297 - stationsäquivalente Behandlung in der Erwachsenenpsychiatrie (29)",1;"307 - stationsäquivalente Behandlung in der Kinder- und Jugendpsychiatrie (30)",1;"31 - Psychosomatik",1;"",0;0,0},2,0)</f>
        <v>0</v>
      </c>
      <c r="T3272" s="8">
        <f t="shared" si="457"/>
        <v>0</v>
      </c>
      <c r="U3272" s="8">
        <f t="shared" si="459"/>
        <v>0</v>
      </c>
      <c r="V3272" s="8">
        <f t="shared" si="452"/>
        <v>0</v>
      </c>
      <c r="W3272" s="8">
        <f t="shared" si="453"/>
        <v>0</v>
      </c>
      <c r="X3272" s="8">
        <f t="shared" si="454"/>
        <v>0</v>
      </c>
      <c r="Y3272" s="8" t="str">
        <f t="shared" si="455"/>
        <v/>
      </c>
      <c r="Z3272" s="8" t="str">
        <f>VLOOKUP($D3272,{"29 - Psychiatrie (Erwachsene)","BGI";"297 - stationsäquivalente Behandlung in der Erwachsenenpsychiatrie (29)","BGI";"30 - Kinder- und Jugendpsychiatrie","BGII";"307 - stationsäquivalente Behandlung in der Kinder- und Jugendpsychiatrie (30)","BGII";"31 - Psychosomatik","BGI";"","LEER";0,"Leer"},2,0)</f>
        <v>LEER</v>
      </c>
      <c r="AA3272" s="8" t="str">
        <f t="shared" si="456"/>
        <v>Stationen</v>
      </c>
    </row>
    <row r="3273" spans="2:27" ht="15" customHeight="1" x14ac:dyDescent="0.25">
      <c r="B3273" s="76" t="str">
        <f t="shared" si="458"/>
        <v>!!!</v>
      </c>
      <c r="C3273" s="310" t="str">
        <f>IF(LEN($E3273)&gt;0,VLOOKUP(TEXT($E3273,0),'Angaben Stationen'!$E$14:$V$215,17,0),"")</f>
        <v/>
      </c>
      <c r="D3273" s="254" t="str">
        <f>IF(LEN($E3273)&gt;0,VLOOKUP(TEXT($E3273,0),'Angaben Stationen'!$E$14:$V$215,18,0),"")</f>
        <v/>
      </c>
      <c r="E3273" s="344"/>
      <c r="F3273" s="256"/>
      <c r="G3273" s="256"/>
      <c r="H3273" s="307"/>
      <c r="I3273" s="183"/>
      <c r="R3273" s="8">
        <f t="shared" si="451"/>
        <v>0</v>
      </c>
      <c r="S3273" s="8">
        <f>VLOOKUP($D3273,{"29 - Psychiatrie (Erwachsene)",1;"30 - Kinder- und Jugendpsychiatrie",1;"297 - stationsäquivalente Behandlung in der Erwachsenenpsychiatrie (29)",1;"307 - stationsäquivalente Behandlung in der Kinder- und Jugendpsychiatrie (30)",1;"31 - Psychosomatik",1;"",0;0,0},2,0)</f>
        <v>0</v>
      </c>
      <c r="T3273" s="8">
        <f t="shared" si="457"/>
        <v>0</v>
      </c>
      <c r="U3273" s="8">
        <f t="shared" si="459"/>
        <v>0</v>
      </c>
      <c r="V3273" s="8">
        <f t="shared" si="452"/>
        <v>0</v>
      </c>
      <c r="W3273" s="8">
        <f t="shared" si="453"/>
        <v>0</v>
      </c>
      <c r="X3273" s="8">
        <f t="shared" si="454"/>
        <v>0</v>
      </c>
      <c r="Y3273" s="8" t="str">
        <f t="shared" si="455"/>
        <v/>
      </c>
      <c r="Z3273" s="8" t="str">
        <f>VLOOKUP($D3273,{"29 - Psychiatrie (Erwachsene)","BGI";"297 - stationsäquivalente Behandlung in der Erwachsenenpsychiatrie (29)","BGI";"30 - Kinder- und Jugendpsychiatrie","BGII";"307 - stationsäquivalente Behandlung in der Kinder- und Jugendpsychiatrie (30)","BGII";"31 - Psychosomatik","BGI";"","LEER";0,"Leer"},2,0)</f>
        <v>LEER</v>
      </c>
      <c r="AA3273" s="8" t="str">
        <f t="shared" si="456"/>
        <v>Stationen</v>
      </c>
    </row>
    <row r="3274" spans="2:27" ht="15" customHeight="1" x14ac:dyDescent="0.25">
      <c r="B3274" s="76" t="str">
        <f t="shared" si="458"/>
        <v>!!!</v>
      </c>
      <c r="C3274" s="310" t="str">
        <f>IF(LEN($E3274)&gt;0,VLOOKUP(TEXT($E3274,0),'Angaben Stationen'!$E$14:$V$215,17,0),"")</f>
        <v/>
      </c>
      <c r="D3274" s="254" t="str">
        <f>IF(LEN($E3274)&gt;0,VLOOKUP(TEXT($E3274,0),'Angaben Stationen'!$E$14:$V$215,18,0),"")</f>
        <v/>
      </c>
      <c r="E3274" s="344"/>
      <c r="F3274" s="256"/>
      <c r="G3274" s="256"/>
      <c r="H3274" s="307"/>
      <c r="I3274" s="183"/>
      <c r="R3274" s="8">
        <f t="shared" si="451"/>
        <v>0</v>
      </c>
      <c r="S3274" s="8">
        <f>VLOOKUP($D3274,{"29 - Psychiatrie (Erwachsene)",1;"30 - Kinder- und Jugendpsychiatrie",1;"297 - stationsäquivalente Behandlung in der Erwachsenenpsychiatrie (29)",1;"307 - stationsäquivalente Behandlung in der Kinder- und Jugendpsychiatrie (30)",1;"31 - Psychosomatik",1;"",0;0,0},2,0)</f>
        <v>0</v>
      </c>
      <c r="T3274" s="8">
        <f t="shared" si="457"/>
        <v>0</v>
      </c>
      <c r="U3274" s="8">
        <f t="shared" si="459"/>
        <v>0</v>
      </c>
      <c r="V3274" s="8">
        <f t="shared" si="452"/>
        <v>0</v>
      </c>
      <c r="W3274" s="8">
        <f t="shared" si="453"/>
        <v>0</v>
      </c>
      <c r="X3274" s="8">
        <f t="shared" si="454"/>
        <v>0</v>
      </c>
      <c r="Y3274" s="8" t="str">
        <f t="shared" si="455"/>
        <v/>
      </c>
      <c r="Z3274" s="8" t="str">
        <f>VLOOKUP($D3274,{"29 - Psychiatrie (Erwachsene)","BGI";"297 - stationsäquivalente Behandlung in der Erwachsenenpsychiatrie (29)","BGI";"30 - Kinder- und Jugendpsychiatrie","BGII";"307 - stationsäquivalente Behandlung in der Kinder- und Jugendpsychiatrie (30)","BGII";"31 - Psychosomatik","BGI";"","LEER";0,"Leer"},2,0)</f>
        <v>LEER</v>
      </c>
      <c r="AA3274" s="8" t="str">
        <f t="shared" si="456"/>
        <v>Stationen</v>
      </c>
    </row>
    <row r="3275" spans="2:27" ht="15" customHeight="1" x14ac:dyDescent="0.25">
      <c r="B3275" s="76" t="str">
        <f t="shared" si="458"/>
        <v>!!!</v>
      </c>
      <c r="C3275" s="310" t="str">
        <f>IF(LEN($E3275)&gt;0,VLOOKUP(TEXT($E3275,0),'Angaben Stationen'!$E$14:$V$215,17,0),"")</f>
        <v/>
      </c>
      <c r="D3275" s="254" t="str">
        <f>IF(LEN($E3275)&gt;0,VLOOKUP(TEXT($E3275,0),'Angaben Stationen'!$E$14:$V$215,18,0),"")</f>
        <v/>
      </c>
      <c r="E3275" s="344"/>
      <c r="F3275" s="256"/>
      <c r="G3275" s="256"/>
      <c r="H3275" s="307"/>
      <c r="I3275" s="183"/>
      <c r="R3275" s="8">
        <f t="shared" si="451"/>
        <v>0</v>
      </c>
      <c r="S3275" s="8">
        <f>VLOOKUP($D3275,{"29 - Psychiatrie (Erwachsene)",1;"30 - Kinder- und Jugendpsychiatrie",1;"297 - stationsäquivalente Behandlung in der Erwachsenenpsychiatrie (29)",1;"307 - stationsäquivalente Behandlung in der Kinder- und Jugendpsychiatrie (30)",1;"31 - Psychosomatik",1;"",0;0,0},2,0)</f>
        <v>0</v>
      </c>
      <c r="T3275" s="8">
        <f t="shared" si="457"/>
        <v>0</v>
      </c>
      <c r="U3275" s="8">
        <f t="shared" si="459"/>
        <v>0</v>
      </c>
      <c r="V3275" s="8">
        <f t="shared" si="452"/>
        <v>0</v>
      </c>
      <c r="W3275" s="8">
        <f t="shared" si="453"/>
        <v>0</v>
      </c>
      <c r="X3275" s="8">
        <f t="shared" si="454"/>
        <v>0</v>
      </c>
      <c r="Y3275" s="8" t="str">
        <f t="shared" si="455"/>
        <v/>
      </c>
      <c r="Z3275" s="8" t="str">
        <f>VLOOKUP($D3275,{"29 - Psychiatrie (Erwachsene)","BGI";"297 - stationsäquivalente Behandlung in der Erwachsenenpsychiatrie (29)","BGI";"30 - Kinder- und Jugendpsychiatrie","BGII";"307 - stationsäquivalente Behandlung in der Kinder- und Jugendpsychiatrie (30)","BGII";"31 - Psychosomatik","BGI";"","LEER";0,"Leer"},2,0)</f>
        <v>LEER</v>
      </c>
      <c r="AA3275" s="8" t="str">
        <f t="shared" si="456"/>
        <v>Stationen</v>
      </c>
    </row>
    <row r="3276" spans="2:27" ht="15" customHeight="1" x14ac:dyDescent="0.25">
      <c r="B3276" s="76" t="str">
        <f t="shared" si="458"/>
        <v>!!!</v>
      </c>
      <c r="C3276" s="310" t="str">
        <f>IF(LEN($E3276)&gt;0,VLOOKUP(TEXT($E3276,0),'Angaben Stationen'!$E$14:$V$215,17,0),"")</f>
        <v/>
      </c>
      <c r="D3276" s="254" t="str">
        <f>IF(LEN($E3276)&gt;0,VLOOKUP(TEXT($E3276,0),'Angaben Stationen'!$E$14:$V$215,18,0),"")</f>
        <v/>
      </c>
      <c r="E3276" s="344"/>
      <c r="F3276" s="256"/>
      <c r="G3276" s="256"/>
      <c r="H3276" s="307"/>
      <c r="I3276" s="183"/>
      <c r="R3276" s="8">
        <f t="shared" si="451"/>
        <v>0</v>
      </c>
      <c r="S3276" s="8">
        <f>VLOOKUP($D3276,{"29 - Psychiatrie (Erwachsene)",1;"30 - Kinder- und Jugendpsychiatrie",1;"297 - stationsäquivalente Behandlung in der Erwachsenenpsychiatrie (29)",1;"307 - stationsäquivalente Behandlung in der Kinder- und Jugendpsychiatrie (30)",1;"31 - Psychosomatik",1;"",0;0,0},2,0)</f>
        <v>0</v>
      </c>
      <c r="T3276" s="8">
        <f t="shared" si="457"/>
        <v>0</v>
      </c>
      <c r="U3276" s="8">
        <f t="shared" si="459"/>
        <v>0</v>
      </c>
      <c r="V3276" s="8">
        <f t="shared" si="452"/>
        <v>0</v>
      </c>
      <c r="W3276" s="8">
        <f t="shared" si="453"/>
        <v>0</v>
      </c>
      <c r="X3276" s="8">
        <f t="shared" si="454"/>
        <v>0</v>
      </c>
      <c r="Y3276" s="8" t="str">
        <f t="shared" si="455"/>
        <v/>
      </c>
      <c r="Z3276" s="8" t="str">
        <f>VLOOKUP($D3276,{"29 - Psychiatrie (Erwachsene)","BGI";"297 - stationsäquivalente Behandlung in der Erwachsenenpsychiatrie (29)","BGI";"30 - Kinder- und Jugendpsychiatrie","BGII";"307 - stationsäquivalente Behandlung in der Kinder- und Jugendpsychiatrie (30)","BGII";"31 - Psychosomatik","BGI";"","LEER";0,"Leer"},2,0)</f>
        <v>LEER</v>
      </c>
      <c r="AA3276" s="8" t="str">
        <f t="shared" si="456"/>
        <v>Stationen</v>
      </c>
    </row>
    <row r="3277" spans="2:27" ht="15" customHeight="1" x14ac:dyDescent="0.25">
      <c r="B3277" s="76" t="str">
        <f t="shared" si="458"/>
        <v>!!!</v>
      </c>
      <c r="C3277" s="310" t="str">
        <f>IF(LEN($E3277)&gt;0,VLOOKUP(TEXT($E3277,0),'Angaben Stationen'!$E$14:$V$215,17,0),"")</f>
        <v/>
      </c>
      <c r="D3277" s="254" t="str">
        <f>IF(LEN($E3277)&gt;0,VLOOKUP(TEXT($E3277,0),'Angaben Stationen'!$E$14:$V$215,18,0),"")</f>
        <v/>
      </c>
      <c r="E3277" s="344"/>
      <c r="F3277" s="256"/>
      <c r="G3277" s="256"/>
      <c r="H3277" s="307"/>
      <c r="I3277" s="183"/>
      <c r="R3277" s="8">
        <f t="shared" si="451"/>
        <v>0</v>
      </c>
      <c r="S3277" s="8">
        <f>VLOOKUP($D3277,{"29 - Psychiatrie (Erwachsene)",1;"30 - Kinder- und Jugendpsychiatrie",1;"297 - stationsäquivalente Behandlung in der Erwachsenenpsychiatrie (29)",1;"307 - stationsäquivalente Behandlung in der Kinder- und Jugendpsychiatrie (30)",1;"31 - Psychosomatik",1;"",0;0,0},2,0)</f>
        <v>0</v>
      </c>
      <c r="T3277" s="8">
        <f t="shared" si="457"/>
        <v>0</v>
      </c>
      <c r="U3277" s="8">
        <f t="shared" si="459"/>
        <v>0</v>
      </c>
      <c r="V3277" s="8">
        <f t="shared" si="452"/>
        <v>0</v>
      </c>
      <c r="W3277" s="8">
        <f t="shared" si="453"/>
        <v>0</v>
      </c>
      <c r="X3277" s="8">
        <f t="shared" si="454"/>
        <v>0</v>
      </c>
      <c r="Y3277" s="8" t="str">
        <f t="shared" si="455"/>
        <v/>
      </c>
      <c r="Z3277" s="8" t="str">
        <f>VLOOKUP($D3277,{"29 - Psychiatrie (Erwachsene)","BGI";"297 - stationsäquivalente Behandlung in der Erwachsenenpsychiatrie (29)","BGI";"30 - Kinder- und Jugendpsychiatrie","BGII";"307 - stationsäquivalente Behandlung in der Kinder- und Jugendpsychiatrie (30)","BGII";"31 - Psychosomatik","BGI";"","LEER";0,"Leer"},2,0)</f>
        <v>LEER</v>
      </c>
      <c r="AA3277" s="8" t="str">
        <f t="shared" si="456"/>
        <v>Stationen</v>
      </c>
    </row>
    <row r="3278" spans="2:27" ht="15" customHeight="1" x14ac:dyDescent="0.25">
      <c r="B3278" s="76" t="str">
        <f t="shared" si="458"/>
        <v>!!!</v>
      </c>
      <c r="C3278" s="310" t="str">
        <f>IF(LEN($E3278)&gt;0,VLOOKUP(TEXT($E3278,0),'Angaben Stationen'!$E$14:$V$215,17,0),"")</f>
        <v/>
      </c>
      <c r="D3278" s="254" t="str">
        <f>IF(LEN($E3278)&gt;0,VLOOKUP(TEXT($E3278,0),'Angaben Stationen'!$E$14:$V$215,18,0),"")</f>
        <v/>
      </c>
      <c r="E3278" s="344"/>
      <c r="F3278" s="256"/>
      <c r="G3278" s="256"/>
      <c r="H3278" s="307"/>
      <c r="I3278" s="183"/>
      <c r="R3278" s="8">
        <f t="shared" si="451"/>
        <v>0</v>
      </c>
      <c r="S3278" s="8">
        <f>VLOOKUP($D3278,{"29 - Psychiatrie (Erwachsene)",1;"30 - Kinder- und Jugendpsychiatrie",1;"297 - stationsäquivalente Behandlung in der Erwachsenenpsychiatrie (29)",1;"307 - stationsäquivalente Behandlung in der Kinder- und Jugendpsychiatrie (30)",1;"31 - Psychosomatik",1;"",0;0,0},2,0)</f>
        <v>0</v>
      </c>
      <c r="T3278" s="8">
        <f t="shared" si="457"/>
        <v>0</v>
      </c>
      <c r="U3278" s="8">
        <f t="shared" si="459"/>
        <v>0</v>
      </c>
      <c r="V3278" s="8">
        <f t="shared" si="452"/>
        <v>0</v>
      </c>
      <c r="W3278" s="8">
        <f t="shared" si="453"/>
        <v>0</v>
      </c>
      <c r="X3278" s="8">
        <f t="shared" si="454"/>
        <v>0</v>
      </c>
      <c r="Y3278" s="8" t="str">
        <f t="shared" si="455"/>
        <v/>
      </c>
      <c r="Z3278" s="8" t="str">
        <f>VLOOKUP($D3278,{"29 - Psychiatrie (Erwachsene)","BGI";"297 - stationsäquivalente Behandlung in der Erwachsenenpsychiatrie (29)","BGI";"30 - Kinder- und Jugendpsychiatrie","BGII";"307 - stationsäquivalente Behandlung in der Kinder- und Jugendpsychiatrie (30)","BGII";"31 - Psychosomatik","BGI";"","LEER";0,"Leer"},2,0)</f>
        <v>LEER</v>
      </c>
      <c r="AA3278" s="8" t="str">
        <f t="shared" si="456"/>
        <v>Stationen</v>
      </c>
    </row>
    <row r="3279" spans="2:27" ht="15" customHeight="1" x14ac:dyDescent="0.25">
      <c r="B3279" s="76" t="str">
        <f t="shared" si="458"/>
        <v>!!!</v>
      </c>
      <c r="C3279" s="310" t="str">
        <f>IF(LEN($E3279)&gt;0,VLOOKUP(TEXT($E3279,0),'Angaben Stationen'!$E$14:$V$215,17,0),"")</f>
        <v/>
      </c>
      <c r="D3279" s="254" t="str">
        <f>IF(LEN($E3279)&gt;0,VLOOKUP(TEXT($E3279,0),'Angaben Stationen'!$E$14:$V$215,18,0),"")</f>
        <v/>
      </c>
      <c r="E3279" s="344"/>
      <c r="F3279" s="256"/>
      <c r="G3279" s="256"/>
      <c r="H3279" s="307"/>
      <c r="I3279" s="183"/>
      <c r="R3279" s="8">
        <f t="shared" si="451"/>
        <v>0</v>
      </c>
      <c r="S3279" s="8">
        <f>VLOOKUP($D3279,{"29 - Psychiatrie (Erwachsene)",1;"30 - Kinder- und Jugendpsychiatrie",1;"297 - stationsäquivalente Behandlung in der Erwachsenenpsychiatrie (29)",1;"307 - stationsäquivalente Behandlung in der Kinder- und Jugendpsychiatrie (30)",1;"31 - Psychosomatik",1;"",0;0,0},2,0)</f>
        <v>0</v>
      </c>
      <c r="T3279" s="8">
        <f t="shared" si="457"/>
        <v>0</v>
      </c>
      <c r="U3279" s="8">
        <f t="shared" si="459"/>
        <v>0</v>
      </c>
      <c r="V3279" s="8">
        <f t="shared" si="452"/>
        <v>0</v>
      </c>
      <c r="W3279" s="8">
        <f t="shared" si="453"/>
        <v>0</v>
      </c>
      <c r="X3279" s="8">
        <f t="shared" si="454"/>
        <v>0</v>
      </c>
      <c r="Y3279" s="8" t="str">
        <f t="shared" si="455"/>
        <v/>
      </c>
      <c r="Z3279" s="8" t="str">
        <f>VLOOKUP($D3279,{"29 - Psychiatrie (Erwachsene)","BGI";"297 - stationsäquivalente Behandlung in der Erwachsenenpsychiatrie (29)","BGI";"30 - Kinder- und Jugendpsychiatrie","BGII";"307 - stationsäquivalente Behandlung in der Kinder- und Jugendpsychiatrie (30)","BGII";"31 - Psychosomatik","BGI";"","LEER";0,"Leer"},2,0)</f>
        <v>LEER</v>
      </c>
      <c r="AA3279" s="8" t="str">
        <f t="shared" si="456"/>
        <v>Stationen</v>
      </c>
    </row>
    <row r="3280" spans="2:27" ht="15" customHeight="1" x14ac:dyDescent="0.25">
      <c r="B3280" s="76" t="str">
        <f t="shared" si="458"/>
        <v>!!!</v>
      </c>
      <c r="C3280" s="310" t="str">
        <f>IF(LEN($E3280)&gt;0,VLOOKUP(TEXT($E3280,0),'Angaben Stationen'!$E$14:$V$215,17,0),"")</f>
        <v/>
      </c>
      <c r="D3280" s="254" t="str">
        <f>IF(LEN($E3280)&gt;0,VLOOKUP(TEXT($E3280,0),'Angaben Stationen'!$E$14:$V$215,18,0),"")</f>
        <v/>
      </c>
      <c r="E3280" s="344"/>
      <c r="F3280" s="256"/>
      <c r="G3280" s="256"/>
      <c r="H3280" s="307"/>
      <c r="I3280" s="183"/>
      <c r="R3280" s="8">
        <f t="shared" si="451"/>
        <v>0</v>
      </c>
      <c r="S3280" s="8">
        <f>VLOOKUP($D3280,{"29 - Psychiatrie (Erwachsene)",1;"30 - Kinder- und Jugendpsychiatrie",1;"297 - stationsäquivalente Behandlung in der Erwachsenenpsychiatrie (29)",1;"307 - stationsäquivalente Behandlung in der Kinder- und Jugendpsychiatrie (30)",1;"31 - Psychosomatik",1;"",0;0,0},2,0)</f>
        <v>0</v>
      </c>
      <c r="T3280" s="8">
        <f t="shared" si="457"/>
        <v>0</v>
      </c>
      <c r="U3280" s="8">
        <f t="shared" si="459"/>
        <v>0</v>
      </c>
      <c r="V3280" s="8">
        <f t="shared" si="452"/>
        <v>0</v>
      </c>
      <c r="W3280" s="8">
        <f t="shared" si="453"/>
        <v>0</v>
      </c>
      <c r="X3280" s="8">
        <f t="shared" si="454"/>
        <v>0</v>
      </c>
      <c r="Y3280" s="8" t="str">
        <f t="shared" si="455"/>
        <v/>
      </c>
      <c r="Z3280" s="8" t="str">
        <f>VLOOKUP($D3280,{"29 - Psychiatrie (Erwachsene)","BGI";"297 - stationsäquivalente Behandlung in der Erwachsenenpsychiatrie (29)","BGI";"30 - Kinder- und Jugendpsychiatrie","BGII";"307 - stationsäquivalente Behandlung in der Kinder- und Jugendpsychiatrie (30)","BGII";"31 - Psychosomatik","BGI";"","LEER";0,"Leer"},2,0)</f>
        <v>LEER</v>
      </c>
      <c r="AA3280" s="8" t="str">
        <f t="shared" si="456"/>
        <v>Stationen</v>
      </c>
    </row>
    <row r="3281" spans="2:27" ht="15" customHeight="1" x14ac:dyDescent="0.25">
      <c r="B3281" s="76" t="str">
        <f t="shared" si="458"/>
        <v>!!!</v>
      </c>
      <c r="C3281" s="310" t="str">
        <f>IF(LEN($E3281)&gt;0,VLOOKUP(TEXT($E3281,0),'Angaben Stationen'!$E$14:$V$215,17,0),"")</f>
        <v/>
      </c>
      <c r="D3281" s="254" t="str">
        <f>IF(LEN($E3281)&gt;0,VLOOKUP(TEXT($E3281,0),'Angaben Stationen'!$E$14:$V$215,18,0),"")</f>
        <v/>
      </c>
      <c r="E3281" s="344"/>
      <c r="F3281" s="256"/>
      <c r="G3281" s="256"/>
      <c r="H3281" s="307"/>
      <c r="I3281" s="183"/>
      <c r="R3281" s="8">
        <f t="shared" si="451"/>
        <v>0</v>
      </c>
      <c r="S3281" s="8">
        <f>VLOOKUP($D3281,{"29 - Psychiatrie (Erwachsene)",1;"30 - Kinder- und Jugendpsychiatrie",1;"297 - stationsäquivalente Behandlung in der Erwachsenenpsychiatrie (29)",1;"307 - stationsäquivalente Behandlung in der Kinder- und Jugendpsychiatrie (30)",1;"31 - Psychosomatik",1;"",0;0,0},2,0)</f>
        <v>0</v>
      </c>
      <c r="T3281" s="8">
        <f t="shared" si="457"/>
        <v>0</v>
      </c>
      <c r="U3281" s="8">
        <f t="shared" si="459"/>
        <v>0</v>
      </c>
      <c r="V3281" s="8">
        <f t="shared" si="452"/>
        <v>0</v>
      </c>
      <c r="W3281" s="8">
        <f t="shared" si="453"/>
        <v>0</v>
      </c>
      <c r="X3281" s="8">
        <f t="shared" si="454"/>
        <v>0</v>
      </c>
      <c r="Y3281" s="8" t="str">
        <f t="shared" si="455"/>
        <v/>
      </c>
      <c r="Z3281" s="8" t="str">
        <f>VLOOKUP($D3281,{"29 - Psychiatrie (Erwachsene)","BGI";"297 - stationsäquivalente Behandlung in der Erwachsenenpsychiatrie (29)","BGI";"30 - Kinder- und Jugendpsychiatrie","BGII";"307 - stationsäquivalente Behandlung in der Kinder- und Jugendpsychiatrie (30)","BGII";"31 - Psychosomatik","BGI";"","LEER";0,"Leer"},2,0)</f>
        <v>LEER</v>
      </c>
      <c r="AA3281" s="8" t="str">
        <f t="shared" si="456"/>
        <v>Stationen</v>
      </c>
    </row>
    <row r="3282" spans="2:27" ht="15" customHeight="1" x14ac:dyDescent="0.25">
      <c r="B3282" s="76" t="str">
        <f t="shared" si="458"/>
        <v>!!!</v>
      </c>
      <c r="C3282" s="310" t="str">
        <f>IF(LEN($E3282)&gt;0,VLOOKUP(TEXT($E3282,0),'Angaben Stationen'!$E$14:$V$215,17,0),"")</f>
        <v/>
      </c>
      <c r="D3282" s="254" t="str">
        <f>IF(LEN($E3282)&gt;0,VLOOKUP(TEXT($E3282,0),'Angaben Stationen'!$E$14:$V$215,18,0),"")</f>
        <v/>
      </c>
      <c r="E3282" s="344"/>
      <c r="F3282" s="256"/>
      <c r="G3282" s="256"/>
      <c r="H3282" s="307"/>
      <c r="I3282" s="183"/>
      <c r="R3282" s="8">
        <f t="shared" si="451"/>
        <v>0</v>
      </c>
      <c r="S3282" s="8">
        <f>VLOOKUP($D3282,{"29 - Psychiatrie (Erwachsene)",1;"30 - Kinder- und Jugendpsychiatrie",1;"297 - stationsäquivalente Behandlung in der Erwachsenenpsychiatrie (29)",1;"307 - stationsäquivalente Behandlung in der Kinder- und Jugendpsychiatrie (30)",1;"31 - Psychosomatik",1;"",0;0,0},2,0)</f>
        <v>0</v>
      </c>
      <c r="T3282" s="8">
        <f t="shared" si="457"/>
        <v>0</v>
      </c>
      <c r="U3282" s="8">
        <f t="shared" si="459"/>
        <v>0</v>
      </c>
      <c r="V3282" s="8">
        <f t="shared" si="452"/>
        <v>0</v>
      </c>
      <c r="W3282" s="8">
        <f t="shared" si="453"/>
        <v>0</v>
      </c>
      <c r="X3282" s="8">
        <f t="shared" si="454"/>
        <v>0</v>
      </c>
      <c r="Y3282" s="8" t="str">
        <f t="shared" si="455"/>
        <v/>
      </c>
      <c r="Z3282" s="8" t="str">
        <f>VLOOKUP($D3282,{"29 - Psychiatrie (Erwachsene)","BGI";"297 - stationsäquivalente Behandlung in der Erwachsenenpsychiatrie (29)","BGI";"30 - Kinder- und Jugendpsychiatrie","BGII";"307 - stationsäquivalente Behandlung in der Kinder- und Jugendpsychiatrie (30)","BGII";"31 - Psychosomatik","BGI";"","LEER";0,"Leer"},2,0)</f>
        <v>LEER</v>
      </c>
      <c r="AA3282" s="8" t="str">
        <f t="shared" si="456"/>
        <v>Stationen</v>
      </c>
    </row>
    <row r="3283" spans="2:27" ht="15" customHeight="1" x14ac:dyDescent="0.25">
      <c r="B3283" s="76" t="str">
        <f t="shared" si="458"/>
        <v>!!!</v>
      </c>
      <c r="C3283" s="310" t="str">
        <f>IF(LEN($E3283)&gt;0,VLOOKUP(TEXT($E3283,0),'Angaben Stationen'!$E$14:$V$215,17,0),"")</f>
        <v/>
      </c>
      <c r="D3283" s="254" t="str">
        <f>IF(LEN($E3283)&gt;0,VLOOKUP(TEXT($E3283,0),'Angaben Stationen'!$E$14:$V$215,18,0),"")</f>
        <v/>
      </c>
      <c r="E3283" s="344"/>
      <c r="F3283" s="256"/>
      <c r="G3283" s="256"/>
      <c r="H3283" s="307"/>
      <c r="I3283" s="183"/>
      <c r="R3283" s="8">
        <f t="shared" si="451"/>
        <v>0</v>
      </c>
      <c r="S3283" s="8">
        <f>VLOOKUP($D3283,{"29 - Psychiatrie (Erwachsene)",1;"30 - Kinder- und Jugendpsychiatrie",1;"297 - stationsäquivalente Behandlung in der Erwachsenenpsychiatrie (29)",1;"307 - stationsäquivalente Behandlung in der Kinder- und Jugendpsychiatrie (30)",1;"31 - Psychosomatik",1;"",0;0,0},2,0)</f>
        <v>0</v>
      </c>
      <c r="T3283" s="8">
        <f t="shared" si="457"/>
        <v>0</v>
      </c>
      <c r="U3283" s="8">
        <f t="shared" si="459"/>
        <v>0</v>
      </c>
      <c r="V3283" s="8">
        <f t="shared" si="452"/>
        <v>0</v>
      </c>
      <c r="W3283" s="8">
        <f t="shared" si="453"/>
        <v>0</v>
      </c>
      <c r="X3283" s="8">
        <f t="shared" si="454"/>
        <v>0</v>
      </c>
      <c r="Y3283" s="8" t="str">
        <f t="shared" si="455"/>
        <v/>
      </c>
      <c r="Z3283" s="8" t="str">
        <f>VLOOKUP($D3283,{"29 - Psychiatrie (Erwachsene)","BGI";"297 - stationsäquivalente Behandlung in der Erwachsenenpsychiatrie (29)","BGI";"30 - Kinder- und Jugendpsychiatrie","BGII";"307 - stationsäquivalente Behandlung in der Kinder- und Jugendpsychiatrie (30)","BGII";"31 - Psychosomatik","BGI";"","LEER";0,"Leer"},2,0)</f>
        <v>LEER</v>
      </c>
      <c r="AA3283" s="8" t="str">
        <f t="shared" si="456"/>
        <v>Stationen</v>
      </c>
    </row>
    <row r="3284" spans="2:27" ht="15" customHeight="1" x14ac:dyDescent="0.25">
      <c r="B3284" s="76" t="str">
        <f t="shared" si="458"/>
        <v>!!!</v>
      </c>
      <c r="C3284" s="310" t="str">
        <f>IF(LEN($E3284)&gt;0,VLOOKUP(TEXT($E3284,0),'Angaben Stationen'!$E$14:$V$215,17,0),"")</f>
        <v/>
      </c>
      <c r="D3284" s="254" t="str">
        <f>IF(LEN($E3284)&gt;0,VLOOKUP(TEXT($E3284,0),'Angaben Stationen'!$E$14:$V$215,18,0),"")</f>
        <v/>
      </c>
      <c r="E3284" s="344"/>
      <c r="F3284" s="256"/>
      <c r="G3284" s="256"/>
      <c r="H3284" s="307"/>
      <c r="I3284" s="183"/>
      <c r="R3284" s="8">
        <f t="shared" si="451"/>
        <v>0</v>
      </c>
      <c r="S3284" s="8">
        <f>VLOOKUP($D3284,{"29 - Psychiatrie (Erwachsene)",1;"30 - Kinder- und Jugendpsychiatrie",1;"297 - stationsäquivalente Behandlung in der Erwachsenenpsychiatrie (29)",1;"307 - stationsäquivalente Behandlung in der Kinder- und Jugendpsychiatrie (30)",1;"31 - Psychosomatik",1;"",0;0,0},2,0)</f>
        <v>0</v>
      </c>
      <c r="T3284" s="8">
        <f t="shared" si="457"/>
        <v>0</v>
      </c>
      <c r="U3284" s="8">
        <f t="shared" si="459"/>
        <v>0</v>
      </c>
      <c r="V3284" s="8">
        <f t="shared" si="452"/>
        <v>0</v>
      </c>
      <c r="W3284" s="8">
        <f t="shared" si="453"/>
        <v>0</v>
      </c>
      <c r="X3284" s="8">
        <f t="shared" si="454"/>
        <v>0</v>
      </c>
      <c r="Y3284" s="8" t="str">
        <f t="shared" si="455"/>
        <v/>
      </c>
      <c r="Z3284" s="8" t="str">
        <f>VLOOKUP($D3284,{"29 - Psychiatrie (Erwachsene)","BGI";"297 - stationsäquivalente Behandlung in der Erwachsenenpsychiatrie (29)","BGI";"30 - Kinder- und Jugendpsychiatrie","BGII";"307 - stationsäquivalente Behandlung in der Kinder- und Jugendpsychiatrie (30)","BGII";"31 - Psychosomatik","BGI";"","LEER";0,"Leer"},2,0)</f>
        <v>LEER</v>
      </c>
      <c r="AA3284" s="8" t="str">
        <f t="shared" si="456"/>
        <v>Stationen</v>
      </c>
    </row>
    <row r="3285" spans="2:27" ht="15" customHeight="1" x14ac:dyDescent="0.25">
      <c r="B3285" s="76" t="str">
        <f t="shared" si="458"/>
        <v>!!!</v>
      </c>
      <c r="C3285" s="310" t="str">
        <f>IF(LEN($E3285)&gt;0,VLOOKUP(TEXT($E3285,0),'Angaben Stationen'!$E$14:$V$215,17,0),"")</f>
        <v/>
      </c>
      <c r="D3285" s="254" t="str">
        <f>IF(LEN($E3285)&gt;0,VLOOKUP(TEXT($E3285,0),'Angaben Stationen'!$E$14:$V$215,18,0),"")</f>
        <v/>
      </c>
      <c r="E3285" s="344"/>
      <c r="F3285" s="256"/>
      <c r="G3285" s="256"/>
      <c r="H3285" s="307"/>
      <c r="I3285" s="183"/>
      <c r="R3285" s="8">
        <f t="shared" si="451"/>
        <v>0</v>
      </c>
      <c r="S3285" s="8">
        <f>VLOOKUP($D3285,{"29 - Psychiatrie (Erwachsene)",1;"30 - Kinder- und Jugendpsychiatrie",1;"297 - stationsäquivalente Behandlung in der Erwachsenenpsychiatrie (29)",1;"307 - stationsäquivalente Behandlung in der Kinder- und Jugendpsychiatrie (30)",1;"31 - Psychosomatik",1;"",0;0,0},2,0)</f>
        <v>0</v>
      </c>
      <c r="T3285" s="8">
        <f t="shared" si="457"/>
        <v>0</v>
      </c>
      <c r="U3285" s="8">
        <f t="shared" si="459"/>
        <v>0</v>
      </c>
      <c r="V3285" s="8">
        <f t="shared" si="452"/>
        <v>0</v>
      </c>
      <c r="W3285" s="8">
        <f t="shared" si="453"/>
        <v>0</v>
      </c>
      <c r="X3285" s="8">
        <f t="shared" si="454"/>
        <v>0</v>
      </c>
      <c r="Y3285" s="8" t="str">
        <f t="shared" si="455"/>
        <v/>
      </c>
      <c r="Z3285" s="8" t="str">
        <f>VLOOKUP($D3285,{"29 - Psychiatrie (Erwachsene)","BGI";"297 - stationsäquivalente Behandlung in der Erwachsenenpsychiatrie (29)","BGI";"30 - Kinder- und Jugendpsychiatrie","BGII";"307 - stationsäquivalente Behandlung in der Kinder- und Jugendpsychiatrie (30)","BGII";"31 - Psychosomatik","BGI";"","LEER";0,"Leer"},2,0)</f>
        <v>LEER</v>
      </c>
      <c r="AA3285" s="8" t="str">
        <f t="shared" si="456"/>
        <v>Stationen</v>
      </c>
    </row>
    <row r="3286" spans="2:27" ht="15" customHeight="1" x14ac:dyDescent="0.25">
      <c r="B3286" s="76" t="str">
        <f t="shared" si="458"/>
        <v>!!!</v>
      </c>
      <c r="C3286" s="310" t="str">
        <f>IF(LEN($E3286)&gt;0,VLOOKUP(TEXT($E3286,0),'Angaben Stationen'!$E$14:$V$215,17,0),"")</f>
        <v/>
      </c>
      <c r="D3286" s="254" t="str">
        <f>IF(LEN($E3286)&gt;0,VLOOKUP(TEXT($E3286,0),'Angaben Stationen'!$E$14:$V$215,18,0),"")</f>
        <v/>
      </c>
      <c r="E3286" s="344"/>
      <c r="F3286" s="256"/>
      <c r="G3286" s="256"/>
      <c r="H3286" s="307"/>
      <c r="I3286" s="183"/>
      <c r="R3286" s="8">
        <f t="shared" si="451"/>
        <v>0</v>
      </c>
      <c r="S3286" s="8">
        <f>VLOOKUP($D3286,{"29 - Psychiatrie (Erwachsene)",1;"30 - Kinder- und Jugendpsychiatrie",1;"297 - stationsäquivalente Behandlung in der Erwachsenenpsychiatrie (29)",1;"307 - stationsäquivalente Behandlung in der Kinder- und Jugendpsychiatrie (30)",1;"31 - Psychosomatik",1;"",0;0,0},2,0)</f>
        <v>0</v>
      </c>
      <c r="T3286" s="8">
        <f t="shared" si="457"/>
        <v>0</v>
      </c>
      <c r="U3286" s="8">
        <f t="shared" si="459"/>
        <v>0</v>
      </c>
      <c r="V3286" s="8">
        <f t="shared" si="452"/>
        <v>0</v>
      </c>
      <c r="W3286" s="8">
        <f t="shared" si="453"/>
        <v>0</v>
      </c>
      <c r="X3286" s="8">
        <f t="shared" si="454"/>
        <v>0</v>
      </c>
      <c r="Y3286" s="8" t="str">
        <f t="shared" si="455"/>
        <v/>
      </c>
      <c r="Z3286" s="8" t="str">
        <f>VLOOKUP($D3286,{"29 - Psychiatrie (Erwachsene)","BGI";"297 - stationsäquivalente Behandlung in der Erwachsenenpsychiatrie (29)","BGI";"30 - Kinder- und Jugendpsychiatrie","BGII";"307 - stationsäquivalente Behandlung in der Kinder- und Jugendpsychiatrie (30)","BGII";"31 - Psychosomatik","BGI";"","LEER";0,"Leer"},2,0)</f>
        <v>LEER</v>
      </c>
      <c r="AA3286" s="8" t="str">
        <f t="shared" si="456"/>
        <v>Stationen</v>
      </c>
    </row>
    <row r="3287" spans="2:27" ht="15" customHeight="1" x14ac:dyDescent="0.25">
      <c r="B3287" s="76" t="str">
        <f t="shared" si="458"/>
        <v>!!!</v>
      </c>
      <c r="C3287" s="310" t="str">
        <f>IF(LEN($E3287)&gt;0,VLOOKUP(TEXT($E3287,0),'Angaben Stationen'!$E$14:$V$215,17,0),"")</f>
        <v/>
      </c>
      <c r="D3287" s="254" t="str">
        <f>IF(LEN($E3287)&gt;0,VLOOKUP(TEXT($E3287,0),'Angaben Stationen'!$E$14:$V$215,18,0),"")</f>
        <v/>
      </c>
      <c r="E3287" s="344"/>
      <c r="F3287" s="256"/>
      <c r="G3287" s="256"/>
      <c r="H3287" s="307"/>
      <c r="I3287" s="183"/>
      <c r="R3287" s="8">
        <f t="shared" si="451"/>
        <v>0</v>
      </c>
      <c r="S3287" s="8">
        <f>VLOOKUP($D3287,{"29 - Psychiatrie (Erwachsene)",1;"30 - Kinder- und Jugendpsychiatrie",1;"297 - stationsäquivalente Behandlung in der Erwachsenenpsychiatrie (29)",1;"307 - stationsäquivalente Behandlung in der Kinder- und Jugendpsychiatrie (30)",1;"31 - Psychosomatik",1;"",0;0,0},2,0)</f>
        <v>0</v>
      </c>
      <c r="T3287" s="8">
        <f t="shared" si="457"/>
        <v>0</v>
      </c>
      <c r="U3287" s="8">
        <f t="shared" si="459"/>
        <v>0</v>
      </c>
      <c r="V3287" s="8">
        <f t="shared" si="452"/>
        <v>0</v>
      </c>
      <c r="W3287" s="8">
        <f t="shared" si="453"/>
        <v>0</v>
      </c>
      <c r="X3287" s="8">
        <f t="shared" si="454"/>
        <v>0</v>
      </c>
      <c r="Y3287" s="8" t="str">
        <f t="shared" si="455"/>
        <v/>
      </c>
      <c r="Z3287" s="8" t="str">
        <f>VLOOKUP($D3287,{"29 - Psychiatrie (Erwachsene)","BGI";"297 - stationsäquivalente Behandlung in der Erwachsenenpsychiatrie (29)","BGI";"30 - Kinder- und Jugendpsychiatrie","BGII";"307 - stationsäquivalente Behandlung in der Kinder- und Jugendpsychiatrie (30)","BGII";"31 - Psychosomatik","BGI";"","LEER";0,"Leer"},2,0)</f>
        <v>LEER</v>
      </c>
      <c r="AA3287" s="8" t="str">
        <f t="shared" si="456"/>
        <v>Stationen</v>
      </c>
    </row>
    <row r="3288" spans="2:27" ht="15" customHeight="1" x14ac:dyDescent="0.25">
      <c r="B3288" s="76" t="str">
        <f t="shared" si="458"/>
        <v>!!!</v>
      </c>
      <c r="C3288" s="310" t="str">
        <f>IF(LEN($E3288)&gt;0,VLOOKUP(TEXT($E3288,0),'Angaben Stationen'!$E$14:$V$215,17,0),"")</f>
        <v/>
      </c>
      <c r="D3288" s="254" t="str">
        <f>IF(LEN($E3288)&gt;0,VLOOKUP(TEXT($E3288,0),'Angaben Stationen'!$E$14:$V$215,18,0),"")</f>
        <v/>
      </c>
      <c r="E3288" s="344"/>
      <c r="F3288" s="256"/>
      <c r="G3288" s="256"/>
      <c r="H3288" s="307"/>
      <c r="I3288" s="183"/>
      <c r="R3288" s="8">
        <f t="shared" si="451"/>
        <v>0</v>
      </c>
      <c r="S3288" s="8">
        <f>VLOOKUP($D3288,{"29 - Psychiatrie (Erwachsene)",1;"30 - Kinder- und Jugendpsychiatrie",1;"297 - stationsäquivalente Behandlung in der Erwachsenenpsychiatrie (29)",1;"307 - stationsäquivalente Behandlung in der Kinder- und Jugendpsychiatrie (30)",1;"31 - Psychosomatik",1;"",0;0,0},2,0)</f>
        <v>0</v>
      </c>
      <c r="T3288" s="8">
        <f t="shared" si="457"/>
        <v>0</v>
      </c>
      <c r="U3288" s="8">
        <f t="shared" si="459"/>
        <v>0</v>
      </c>
      <c r="V3288" s="8">
        <f t="shared" si="452"/>
        <v>0</v>
      </c>
      <c r="W3288" s="8">
        <f t="shared" si="453"/>
        <v>0</v>
      </c>
      <c r="X3288" s="8">
        <f t="shared" si="454"/>
        <v>0</v>
      </c>
      <c r="Y3288" s="8" t="str">
        <f t="shared" si="455"/>
        <v/>
      </c>
      <c r="Z3288" s="8" t="str">
        <f>VLOOKUP($D3288,{"29 - Psychiatrie (Erwachsene)","BGI";"297 - stationsäquivalente Behandlung in der Erwachsenenpsychiatrie (29)","BGI";"30 - Kinder- und Jugendpsychiatrie","BGII";"307 - stationsäquivalente Behandlung in der Kinder- und Jugendpsychiatrie (30)","BGII";"31 - Psychosomatik","BGI";"","LEER";0,"Leer"},2,0)</f>
        <v>LEER</v>
      </c>
      <c r="AA3288" s="8" t="str">
        <f t="shared" si="456"/>
        <v>Stationen</v>
      </c>
    </row>
    <row r="3289" spans="2:27" ht="15" customHeight="1" x14ac:dyDescent="0.25">
      <c r="B3289" s="76" t="str">
        <f t="shared" si="458"/>
        <v>!!!</v>
      </c>
      <c r="C3289" s="310" t="str">
        <f>IF(LEN($E3289)&gt;0,VLOOKUP(TEXT($E3289,0),'Angaben Stationen'!$E$14:$V$215,17,0),"")</f>
        <v/>
      </c>
      <c r="D3289" s="254" t="str">
        <f>IF(LEN($E3289)&gt;0,VLOOKUP(TEXT($E3289,0),'Angaben Stationen'!$E$14:$V$215,18,0),"")</f>
        <v/>
      </c>
      <c r="E3289" s="344"/>
      <c r="F3289" s="256"/>
      <c r="G3289" s="256"/>
      <c r="H3289" s="307"/>
      <c r="I3289" s="183"/>
      <c r="R3289" s="8">
        <f t="shared" si="451"/>
        <v>0</v>
      </c>
      <c r="S3289" s="8">
        <f>VLOOKUP($D3289,{"29 - Psychiatrie (Erwachsene)",1;"30 - Kinder- und Jugendpsychiatrie",1;"297 - stationsäquivalente Behandlung in der Erwachsenenpsychiatrie (29)",1;"307 - stationsäquivalente Behandlung in der Kinder- und Jugendpsychiatrie (30)",1;"31 - Psychosomatik",1;"",0;0,0},2,0)</f>
        <v>0</v>
      </c>
      <c r="T3289" s="8">
        <f t="shared" si="457"/>
        <v>0</v>
      </c>
      <c r="U3289" s="8">
        <f t="shared" si="459"/>
        <v>0</v>
      </c>
      <c r="V3289" s="8">
        <f t="shared" si="452"/>
        <v>0</v>
      </c>
      <c r="W3289" s="8">
        <f t="shared" si="453"/>
        <v>0</v>
      </c>
      <c r="X3289" s="8">
        <f t="shared" si="454"/>
        <v>0</v>
      </c>
      <c r="Y3289" s="8" t="str">
        <f t="shared" si="455"/>
        <v/>
      </c>
      <c r="Z3289" s="8" t="str">
        <f>VLOOKUP($D3289,{"29 - Psychiatrie (Erwachsene)","BGI";"297 - stationsäquivalente Behandlung in der Erwachsenenpsychiatrie (29)","BGI";"30 - Kinder- und Jugendpsychiatrie","BGII";"307 - stationsäquivalente Behandlung in der Kinder- und Jugendpsychiatrie (30)","BGII";"31 - Psychosomatik","BGI";"","LEER";0,"Leer"},2,0)</f>
        <v>LEER</v>
      </c>
      <c r="AA3289" s="8" t="str">
        <f t="shared" si="456"/>
        <v>Stationen</v>
      </c>
    </row>
    <row r="3290" spans="2:27" ht="15" customHeight="1" x14ac:dyDescent="0.25">
      <c r="B3290" s="76" t="str">
        <f t="shared" si="458"/>
        <v>!!!</v>
      </c>
      <c r="C3290" s="310" t="str">
        <f>IF(LEN($E3290)&gt;0,VLOOKUP(TEXT($E3290,0),'Angaben Stationen'!$E$14:$V$215,17,0),"")</f>
        <v/>
      </c>
      <c r="D3290" s="254" t="str">
        <f>IF(LEN($E3290)&gt;0,VLOOKUP(TEXT($E3290,0),'Angaben Stationen'!$E$14:$V$215,18,0),"")</f>
        <v/>
      </c>
      <c r="E3290" s="344"/>
      <c r="F3290" s="256"/>
      <c r="G3290" s="256"/>
      <c r="H3290" s="307"/>
      <c r="I3290" s="183"/>
      <c r="R3290" s="8">
        <f t="shared" si="451"/>
        <v>0</v>
      </c>
      <c r="S3290" s="8">
        <f>VLOOKUP($D3290,{"29 - Psychiatrie (Erwachsene)",1;"30 - Kinder- und Jugendpsychiatrie",1;"297 - stationsäquivalente Behandlung in der Erwachsenenpsychiatrie (29)",1;"307 - stationsäquivalente Behandlung in der Kinder- und Jugendpsychiatrie (30)",1;"31 - Psychosomatik",1;"",0;0,0},2,0)</f>
        <v>0</v>
      </c>
      <c r="T3290" s="8">
        <f t="shared" si="457"/>
        <v>0</v>
      </c>
      <c r="U3290" s="8">
        <f t="shared" si="459"/>
        <v>0</v>
      </c>
      <c r="V3290" s="8">
        <f t="shared" si="452"/>
        <v>0</v>
      </c>
      <c r="W3290" s="8">
        <f t="shared" si="453"/>
        <v>0</v>
      </c>
      <c r="X3290" s="8">
        <f t="shared" si="454"/>
        <v>0</v>
      </c>
      <c r="Y3290" s="8" t="str">
        <f t="shared" si="455"/>
        <v/>
      </c>
      <c r="Z3290" s="8" t="str">
        <f>VLOOKUP($D3290,{"29 - Psychiatrie (Erwachsene)","BGI";"297 - stationsäquivalente Behandlung in der Erwachsenenpsychiatrie (29)","BGI";"30 - Kinder- und Jugendpsychiatrie","BGII";"307 - stationsäquivalente Behandlung in der Kinder- und Jugendpsychiatrie (30)","BGII";"31 - Psychosomatik","BGI";"","LEER";0,"Leer"},2,0)</f>
        <v>LEER</v>
      </c>
      <c r="AA3290" s="8" t="str">
        <f t="shared" si="456"/>
        <v>Stationen</v>
      </c>
    </row>
    <row r="3291" spans="2:27" ht="15" customHeight="1" x14ac:dyDescent="0.25">
      <c r="B3291" s="76" t="str">
        <f t="shared" si="458"/>
        <v>!!!</v>
      </c>
      <c r="C3291" s="310" t="str">
        <f>IF(LEN($E3291)&gt;0,VLOOKUP(TEXT($E3291,0),'Angaben Stationen'!$E$14:$V$215,17,0),"")</f>
        <v/>
      </c>
      <c r="D3291" s="254" t="str">
        <f>IF(LEN($E3291)&gt;0,VLOOKUP(TEXT($E3291,0),'Angaben Stationen'!$E$14:$V$215,18,0),"")</f>
        <v/>
      </c>
      <c r="E3291" s="344"/>
      <c r="F3291" s="256"/>
      <c r="G3291" s="256"/>
      <c r="H3291" s="307"/>
      <c r="I3291" s="183"/>
      <c r="R3291" s="8">
        <f t="shared" si="451"/>
        <v>0</v>
      </c>
      <c r="S3291" s="8">
        <f>VLOOKUP($D3291,{"29 - Psychiatrie (Erwachsene)",1;"30 - Kinder- und Jugendpsychiatrie",1;"297 - stationsäquivalente Behandlung in der Erwachsenenpsychiatrie (29)",1;"307 - stationsäquivalente Behandlung in der Kinder- und Jugendpsychiatrie (30)",1;"31 - Psychosomatik",1;"",0;0,0},2,0)</f>
        <v>0</v>
      </c>
      <c r="T3291" s="8">
        <f t="shared" si="457"/>
        <v>0</v>
      </c>
      <c r="U3291" s="8">
        <f t="shared" si="459"/>
        <v>0</v>
      </c>
      <c r="V3291" s="8">
        <f t="shared" si="452"/>
        <v>0</v>
      </c>
      <c r="W3291" s="8">
        <f t="shared" si="453"/>
        <v>0</v>
      </c>
      <c r="X3291" s="8">
        <f t="shared" si="454"/>
        <v>0</v>
      </c>
      <c r="Y3291" s="8" t="str">
        <f t="shared" si="455"/>
        <v/>
      </c>
      <c r="Z3291" s="8" t="str">
        <f>VLOOKUP($D3291,{"29 - Psychiatrie (Erwachsene)","BGI";"297 - stationsäquivalente Behandlung in der Erwachsenenpsychiatrie (29)","BGI";"30 - Kinder- und Jugendpsychiatrie","BGII";"307 - stationsäquivalente Behandlung in der Kinder- und Jugendpsychiatrie (30)","BGII";"31 - Psychosomatik","BGI";"","LEER";0,"Leer"},2,0)</f>
        <v>LEER</v>
      </c>
      <c r="AA3291" s="8" t="str">
        <f t="shared" si="456"/>
        <v>Stationen</v>
      </c>
    </row>
    <row r="3292" spans="2:27" ht="15" customHeight="1" x14ac:dyDescent="0.25">
      <c r="B3292" s="76" t="str">
        <f t="shared" si="458"/>
        <v>!!!</v>
      </c>
      <c r="C3292" s="310" t="str">
        <f>IF(LEN($E3292)&gt;0,VLOOKUP(TEXT($E3292,0),'Angaben Stationen'!$E$14:$V$215,17,0),"")</f>
        <v/>
      </c>
      <c r="D3292" s="254" t="str">
        <f>IF(LEN($E3292)&gt;0,VLOOKUP(TEXT($E3292,0),'Angaben Stationen'!$E$14:$V$215,18,0),"")</f>
        <v/>
      </c>
      <c r="E3292" s="344"/>
      <c r="F3292" s="256"/>
      <c r="G3292" s="256"/>
      <c r="H3292" s="307"/>
      <c r="I3292" s="183"/>
      <c r="R3292" s="8">
        <f t="shared" si="451"/>
        <v>0</v>
      </c>
      <c r="S3292" s="8">
        <f>VLOOKUP($D3292,{"29 - Psychiatrie (Erwachsene)",1;"30 - Kinder- und Jugendpsychiatrie",1;"297 - stationsäquivalente Behandlung in der Erwachsenenpsychiatrie (29)",1;"307 - stationsäquivalente Behandlung in der Kinder- und Jugendpsychiatrie (30)",1;"31 - Psychosomatik",1;"",0;0,0},2,0)</f>
        <v>0</v>
      </c>
      <c r="T3292" s="8">
        <f t="shared" si="457"/>
        <v>0</v>
      </c>
      <c r="U3292" s="8">
        <f t="shared" si="459"/>
        <v>0</v>
      </c>
      <c r="V3292" s="8">
        <f t="shared" si="452"/>
        <v>0</v>
      </c>
      <c r="W3292" s="8">
        <f t="shared" si="453"/>
        <v>0</v>
      </c>
      <c r="X3292" s="8">
        <f t="shared" si="454"/>
        <v>0</v>
      </c>
      <c r="Y3292" s="8" t="str">
        <f t="shared" si="455"/>
        <v/>
      </c>
      <c r="Z3292" s="8" t="str">
        <f>VLOOKUP($D3292,{"29 - Psychiatrie (Erwachsene)","BGI";"297 - stationsäquivalente Behandlung in der Erwachsenenpsychiatrie (29)","BGI";"30 - Kinder- und Jugendpsychiatrie","BGII";"307 - stationsäquivalente Behandlung in der Kinder- und Jugendpsychiatrie (30)","BGII";"31 - Psychosomatik","BGI";"","LEER";0,"Leer"},2,0)</f>
        <v>LEER</v>
      </c>
      <c r="AA3292" s="8" t="str">
        <f t="shared" si="456"/>
        <v>Stationen</v>
      </c>
    </row>
    <row r="3293" spans="2:27" ht="15" customHeight="1" x14ac:dyDescent="0.25">
      <c r="B3293" s="76" t="str">
        <f t="shared" si="458"/>
        <v>!!!</v>
      </c>
      <c r="C3293" s="310" t="str">
        <f>IF(LEN($E3293)&gt;0,VLOOKUP(TEXT($E3293,0),'Angaben Stationen'!$E$14:$V$215,17,0),"")</f>
        <v/>
      </c>
      <c r="D3293" s="254" t="str">
        <f>IF(LEN($E3293)&gt;0,VLOOKUP(TEXT($E3293,0),'Angaben Stationen'!$E$14:$V$215,18,0),"")</f>
        <v/>
      </c>
      <c r="E3293" s="344"/>
      <c r="F3293" s="256"/>
      <c r="G3293" s="256"/>
      <c r="H3293" s="307"/>
      <c r="I3293" s="183"/>
      <c r="R3293" s="8">
        <f t="shared" si="451"/>
        <v>0</v>
      </c>
      <c r="S3293" s="8">
        <f>VLOOKUP($D3293,{"29 - Psychiatrie (Erwachsene)",1;"30 - Kinder- und Jugendpsychiatrie",1;"297 - stationsäquivalente Behandlung in der Erwachsenenpsychiatrie (29)",1;"307 - stationsäquivalente Behandlung in der Kinder- und Jugendpsychiatrie (30)",1;"31 - Psychosomatik",1;"",0;0,0},2,0)</f>
        <v>0</v>
      </c>
      <c r="T3293" s="8">
        <f t="shared" si="457"/>
        <v>0</v>
      </c>
      <c r="U3293" s="8">
        <f t="shared" si="459"/>
        <v>0</v>
      </c>
      <c r="V3293" s="8">
        <f t="shared" si="452"/>
        <v>0</v>
      </c>
      <c r="W3293" s="8">
        <f t="shared" si="453"/>
        <v>0</v>
      </c>
      <c r="X3293" s="8">
        <f t="shared" si="454"/>
        <v>0</v>
      </c>
      <c r="Y3293" s="8" t="str">
        <f t="shared" si="455"/>
        <v/>
      </c>
      <c r="Z3293" s="8" t="str">
        <f>VLOOKUP($D3293,{"29 - Psychiatrie (Erwachsene)","BGI";"297 - stationsäquivalente Behandlung in der Erwachsenenpsychiatrie (29)","BGI";"30 - Kinder- und Jugendpsychiatrie","BGII";"307 - stationsäquivalente Behandlung in der Kinder- und Jugendpsychiatrie (30)","BGII";"31 - Psychosomatik","BGI";"","LEER";0,"Leer"},2,0)</f>
        <v>LEER</v>
      </c>
      <c r="AA3293" s="8" t="str">
        <f t="shared" si="456"/>
        <v>Stationen</v>
      </c>
    </row>
    <row r="3294" spans="2:27" ht="15" customHeight="1" x14ac:dyDescent="0.25">
      <c r="B3294" s="76" t="str">
        <f t="shared" si="458"/>
        <v>!!!</v>
      </c>
      <c r="C3294" s="310" t="str">
        <f>IF(LEN($E3294)&gt;0,VLOOKUP(TEXT($E3294,0),'Angaben Stationen'!$E$14:$V$215,17,0),"")</f>
        <v/>
      </c>
      <c r="D3294" s="254" t="str">
        <f>IF(LEN($E3294)&gt;0,VLOOKUP(TEXT($E3294,0),'Angaben Stationen'!$E$14:$V$215,18,0),"")</f>
        <v/>
      </c>
      <c r="E3294" s="344"/>
      <c r="F3294" s="256"/>
      <c r="G3294" s="256"/>
      <c r="H3294" s="307"/>
      <c r="I3294" s="183"/>
      <c r="R3294" s="8">
        <f t="shared" si="451"/>
        <v>0</v>
      </c>
      <c r="S3294" s="8">
        <f>VLOOKUP($D3294,{"29 - Psychiatrie (Erwachsene)",1;"30 - Kinder- und Jugendpsychiatrie",1;"297 - stationsäquivalente Behandlung in der Erwachsenenpsychiatrie (29)",1;"307 - stationsäquivalente Behandlung in der Kinder- und Jugendpsychiatrie (30)",1;"31 - Psychosomatik",1;"",0;0,0},2,0)</f>
        <v>0</v>
      </c>
      <c r="T3294" s="8">
        <f t="shared" si="457"/>
        <v>0</v>
      </c>
      <c r="U3294" s="8">
        <f t="shared" si="459"/>
        <v>0</v>
      </c>
      <c r="V3294" s="8">
        <f t="shared" si="452"/>
        <v>0</v>
      </c>
      <c r="W3294" s="8">
        <f t="shared" si="453"/>
        <v>0</v>
      </c>
      <c r="X3294" s="8">
        <f t="shared" si="454"/>
        <v>0</v>
      </c>
      <c r="Y3294" s="8" t="str">
        <f t="shared" si="455"/>
        <v/>
      </c>
      <c r="Z3294" s="8" t="str">
        <f>VLOOKUP($D3294,{"29 - Psychiatrie (Erwachsene)","BGI";"297 - stationsäquivalente Behandlung in der Erwachsenenpsychiatrie (29)","BGI";"30 - Kinder- und Jugendpsychiatrie","BGII";"307 - stationsäquivalente Behandlung in der Kinder- und Jugendpsychiatrie (30)","BGII";"31 - Psychosomatik","BGI";"","LEER";0,"Leer"},2,0)</f>
        <v>LEER</v>
      </c>
      <c r="AA3294" s="8" t="str">
        <f t="shared" si="456"/>
        <v>Stationen</v>
      </c>
    </row>
    <row r="3295" spans="2:27" ht="15" customHeight="1" x14ac:dyDescent="0.25">
      <c r="B3295" s="76" t="str">
        <f t="shared" si="458"/>
        <v>!!!</v>
      </c>
      <c r="C3295" s="310" t="str">
        <f>IF(LEN($E3295)&gt;0,VLOOKUP(TEXT($E3295,0),'Angaben Stationen'!$E$14:$V$215,17,0),"")</f>
        <v/>
      </c>
      <c r="D3295" s="254" t="str">
        <f>IF(LEN($E3295)&gt;0,VLOOKUP(TEXT($E3295,0),'Angaben Stationen'!$E$14:$V$215,18,0),"")</f>
        <v/>
      </c>
      <c r="E3295" s="344"/>
      <c r="F3295" s="256"/>
      <c r="G3295" s="256"/>
      <c r="H3295" s="307"/>
      <c r="I3295" s="183"/>
      <c r="R3295" s="8">
        <f t="shared" si="451"/>
        <v>0</v>
      </c>
      <c r="S3295" s="8">
        <f>VLOOKUP($D3295,{"29 - Psychiatrie (Erwachsene)",1;"30 - Kinder- und Jugendpsychiatrie",1;"297 - stationsäquivalente Behandlung in der Erwachsenenpsychiatrie (29)",1;"307 - stationsäquivalente Behandlung in der Kinder- und Jugendpsychiatrie (30)",1;"31 - Psychosomatik",1;"",0;0,0},2,0)</f>
        <v>0</v>
      </c>
      <c r="T3295" s="8">
        <f t="shared" si="457"/>
        <v>0</v>
      </c>
      <c r="U3295" s="8">
        <f t="shared" si="459"/>
        <v>0</v>
      </c>
      <c r="V3295" s="8">
        <f t="shared" si="452"/>
        <v>0</v>
      </c>
      <c r="W3295" s="8">
        <f t="shared" si="453"/>
        <v>0</v>
      </c>
      <c r="X3295" s="8">
        <f t="shared" si="454"/>
        <v>0</v>
      </c>
      <c r="Y3295" s="8" t="str">
        <f t="shared" si="455"/>
        <v/>
      </c>
      <c r="Z3295" s="8" t="str">
        <f>VLOOKUP($D3295,{"29 - Psychiatrie (Erwachsene)","BGI";"297 - stationsäquivalente Behandlung in der Erwachsenenpsychiatrie (29)","BGI";"30 - Kinder- und Jugendpsychiatrie","BGII";"307 - stationsäquivalente Behandlung in der Kinder- und Jugendpsychiatrie (30)","BGII";"31 - Psychosomatik","BGI";"","LEER";0,"Leer"},2,0)</f>
        <v>LEER</v>
      </c>
      <c r="AA3295" s="8" t="str">
        <f t="shared" si="456"/>
        <v>Stationen</v>
      </c>
    </row>
    <row r="3296" spans="2:27" ht="15" customHeight="1" x14ac:dyDescent="0.25">
      <c r="B3296" s="76" t="str">
        <f t="shared" si="458"/>
        <v>!!!</v>
      </c>
      <c r="C3296" s="310" t="str">
        <f>IF(LEN($E3296)&gt;0,VLOOKUP(TEXT($E3296,0),'Angaben Stationen'!$E$14:$V$215,17,0),"")</f>
        <v/>
      </c>
      <c r="D3296" s="254" t="str">
        <f>IF(LEN($E3296)&gt;0,VLOOKUP(TEXT($E3296,0),'Angaben Stationen'!$E$14:$V$215,18,0),"")</f>
        <v/>
      </c>
      <c r="E3296" s="344"/>
      <c r="F3296" s="256"/>
      <c r="G3296" s="256"/>
      <c r="H3296" s="307"/>
      <c r="I3296" s="183"/>
      <c r="R3296" s="8">
        <f t="shared" si="451"/>
        <v>0</v>
      </c>
      <c r="S3296" s="8">
        <f>VLOOKUP($D3296,{"29 - Psychiatrie (Erwachsene)",1;"30 - Kinder- und Jugendpsychiatrie",1;"297 - stationsäquivalente Behandlung in der Erwachsenenpsychiatrie (29)",1;"307 - stationsäquivalente Behandlung in der Kinder- und Jugendpsychiatrie (30)",1;"31 - Psychosomatik",1;"",0;0,0},2,0)</f>
        <v>0</v>
      </c>
      <c r="T3296" s="8">
        <f t="shared" si="457"/>
        <v>0</v>
      </c>
      <c r="U3296" s="8">
        <f t="shared" si="459"/>
        <v>0</v>
      </c>
      <c r="V3296" s="8">
        <f t="shared" si="452"/>
        <v>0</v>
      </c>
      <c r="W3296" s="8">
        <f t="shared" si="453"/>
        <v>0</v>
      </c>
      <c r="X3296" s="8">
        <f t="shared" si="454"/>
        <v>0</v>
      </c>
      <c r="Y3296" s="8" t="str">
        <f t="shared" si="455"/>
        <v/>
      </c>
      <c r="Z3296" s="8" t="str">
        <f>VLOOKUP($D3296,{"29 - Psychiatrie (Erwachsene)","BGI";"297 - stationsäquivalente Behandlung in der Erwachsenenpsychiatrie (29)","BGI";"30 - Kinder- und Jugendpsychiatrie","BGII";"307 - stationsäquivalente Behandlung in der Kinder- und Jugendpsychiatrie (30)","BGII";"31 - Psychosomatik","BGI";"","LEER";0,"Leer"},2,0)</f>
        <v>LEER</v>
      </c>
      <c r="AA3296" s="8" t="str">
        <f t="shared" si="456"/>
        <v>Stationen</v>
      </c>
    </row>
    <row r="3297" spans="2:27" ht="15" customHeight="1" x14ac:dyDescent="0.25">
      <c r="B3297" s="76" t="str">
        <f t="shared" si="458"/>
        <v>!!!</v>
      </c>
      <c r="C3297" s="310" t="str">
        <f>IF(LEN($E3297)&gt;0,VLOOKUP(TEXT($E3297,0),'Angaben Stationen'!$E$14:$V$215,17,0),"")</f>
        <v/>
      </c>
      <c r="D3297" s="254" t="str">
        <f>IF(LEN($E3297)&gt;0,VLOOKUP(TEXT($E3297,0),'Angaben Stationen'!$E$14:$V$215,18,0),"")</f>
        <v/>
      </c>
      <c r="E3297" s="344"/>
      <c r="F3297" s="256"/>
      <c r="G3297" s="256"/>
      <c r="H3297" s="307"/>
      <c r="I3297" s="183"/>
      <c r="R3297" s="8">
        <f t="shared" si="451"/>
        <v>0</v>
      </c>
      <c r="S3297" s="8">
        <f>VLOOKUP($D3297,{"29 - Psychiatrie (Erwachsene)",1;"30 - Kinder- und Jugendpsychiatrie",1;"297 - stationsäquivalente Behandlung in der Erwachsenenpsychiatrie (29)",1;"307 - stationsäquivalente Behandlung in der Kinder- und Jugendpsychiatrie (30)",1;"31 - Psychosomatik",1;"",0;0,0},2,0)</f>
        <v>0</v>
      </c>
      <c r="T3297" s="8">
        <f t="shared" si="457"/>
        <v>0</v>
      </c>
      <c r="U3297" s="8">
        <f t="shared" si="459"/>
        <v>0</v>
      </c>
      <c r="V3297" s="8">
        <f t="shared" si="452"/>
        <v>0</v>
      </c>
      <c r="W3297" s="8">
        <f t="shared" si="453"/>
        <v>0</v>
      </c>
      <c r="X3297" s="8">
        <f t="shared" si="454"/>
        <v>0</v>
      </c>
      <c r="Y3297" s="8" t="str">
        <f t="shared" si="455"/>
        <v/>
      </c>
      <c r="Z3297" s="8" t="str">
        <f>VLOOKUP($D3297,{"29 - Psychiatrie (Erwachsene)","BGI";"297 - stationsäquivalente Behandlung in der Erwachsenenpsychiatrie (29)","BGI";"30 - Kinder- und Jugendpsychiatrie","BGII";"307 - stationsäquivalente Behandlung in der Kinder- und Jugendpsychiatrie (30)","BGII";"31 - Psychosomatik","BGI";"","LEER";0,"Leer"},2,0)</f>
        <v>LEER</v>
      </c>
      <c r="AA3297" s="8" t="str">
        <f t="shared" si="456"/>
        <v>Stationen</v>
      </c>
    </row>
    <row r="3298" spans="2:27" ht="15" customHeight="1" x14ac:dyDescent="0.25">
      <c r="B3298" s="76" t="str">
        <f t="shared" si="458"/>
        <v>!!!</v>
      </c>
      <c r="C3298" s="310" t="str">
        <f>IF(LEN($E3298)&gt;0,VLOOKUP(TEXT($E3298,0),'Angaben Stationen'!$E$14:$V$215,17,0),"")</f>
        <v/>
      </c>
      <c r="D3298" s="254" t="str">
        <f>IF(LEN($E3298)&gt;0,VLOOKUP(TEXT($E3298,0),'Angaben Stationen'!$E$14:$V$215,18,0),"")</f>
        <v/>
      </c>
      <c r="E3298" s="344"/>
      <c r="F3298" s="256"/>
      <c r="G3298" s="256"/>
      <c r="H3298" s="307"/>
      <c r="I3298" s="183"/>
      <c r="R3298" s="8">
        <f t="shared" ref="R3298:R3361" si="460">IF(LEN(B3298)&gt;0,0,1)</f>
        <v>0</v>
      </c>
      <c r="S3298" s="8">
        <f>VLOOKUP($D3298,{"29 - Psychiatrie (Erwachsene)",1;"30 - Kinder- und Jugendpsychiatrie",1;"297 - stationsäquivalente Behandlung in der Erwachsenenpsychiatrie (29)",1;"307 - stationsäquivalente Behandlung in der Kinder- und Jugendpsychiatrie (30)",1;"31 - Psychosomatik",1;"",0;0,0},2,0)</f>
        <v>0</v>
      </c>
      <c r="T3298" s="8">
        <f t="shared" si="457"/>
        <v>0</v>
      </c>
      <c r="U3298" s="8">
        <f t="shared" si="459"/>
        <v>0</v>
      </c>
      <c r="V3298" s="8">
        <f t="shared" ref="V3298:V3361" si="461">IF(VALUE($F3298)&gt;0,1,0)</f>
        <v>0</v>
      </c>
      <c r="W3298" s="8">
        <f t="shared" ref="W3298:W3361" si="462">IF(LEN($G3298)&gt;0,1,0)</f>
        <v>0</v>
      </c>
      <c r="X3298" s="8">
        <f t="shared" ref="X3298:X3361" si="463">IF(LEN($H3298)&gt;0,1,0)</f>
        <v>0</v>
      </c>
      <c r="Y3298" s="8" t="str">
        <f t="shared" ref="Y3298:Y3361" si="464">IF($D3298&lt;&gt;"","MonatII","")</f>
        <v/>
      </c>
      <c r="Z3298" s="8" t="str">
        <f>VLOOKUP($D3298,{"29 - Psychiatrie (Erwachsene)","BGI";"297 - stationsäquivalente Behandlung in der Erwachsenenpsychiatrie (29)","BGI";"30 - Kinder- und Jugendpsychiatrie","BGII";"307 - stationsäquivalente Behandlung in der Kinder- und Jugendpsychiatrie (30)","BGII";"31 - Psychosomatik","BGI";"","LEER";0,"Leer"},2,0)</f>
        <v>LEER</v>
      </c>
      <c r="AA3298" s="8" t="str">
        <f t="shared" ref="AA3298:AA3361" si="465">"Stationen"</f>
        <v>Stationen</v>
      </c>
    </row>
    <row r="3299" spans="2:27" ht="15" customHeight="1" x14ac:dyDescent="0.25">
      <c r="B3299" s="76" t="str">
        <f t="shared" si="458"/>
        <v>!!!</v>
      </c>
      <c r="C3299" s="310" t="str">
        <f>IF(LEN($E3299)&gt;0,VLOOKUP(TEXT($E3299,0),'Angaben Stationen'!$E$14:$V$215,17,0),"")</f>
        <v/>
      </c>
      <c r="D3299" s="254" t="str">
        <f>IF(LEN($E3299)&gt;0,VLOOKUP(TEXT($E3299,0),'Angaben Stationen'!$E$14:$V$215,18,0),"")</f>
        <v/>
      </c>
      <c r="E3299" s="344"/>
      <c r="F3299" s="256"/>
      <c r="G3299" s="256"/>
      <c r="H3299" s="307"/>
      <c r="I3299" s="183"/>
      <c r="R3299" s="8">
        <f t="shared" si="460"/>
        <v>0</v>
      </c>
      <c r="S3299" s="8">
        <f>VLOOKUP($D3299,{"29 - Psychiatrie (Erwachsene)",1;"30 - Kinder- und Jugendpsychiatrie",1;"297 - stationsäquivalente Behandlung in der Erwachsenenpsychiatrie (29)",1;"307 - stationsäquivalente Behandlung in der Kinder- und Jugendpsychiatrie (30)",1;"31 - Psychosomatik",1;"",0;0,0},2,0)</f>
        <v>0</v>
      </c>
      <c r="T3299" s="8">
        <f t="shared" si="457"/>
        <v>0</v>
      </c>
      <c r="U3299" s="8">
        <f t="shared" si="459"/>
        <v>0</v>
      </c>
      <c r="V3299" s="8">
        <f t="shared" si="461"/>
        <v>0</v>
      </c>
      <c r="W3299" s="8">
        <f t="shared" si="462"/>
        <v>0</v>
      </c>
      <c r="X3299" s="8">
        <f t="shared" si="463"/>
        <v>0</v>
      </c>
      <c r="Y3299" s="8" t="str">
        <f t="shared" si="464"/>
        <v/>
      </c>
      <c r="Z3299" s="8" t="str">
        <f>VLOOKUP($D3299,{"29 - Psychiatrie (Erwachsene)","BGI";"297 - stationsäquivalente Behandlung in der Erwachsenenpsychiatrie (29)","BGI";"30 - Kinder- und Jugendpsychiatrie","BGII";"307 - stationsäquivalente Behandlung in der Kinder- und Jugendpsychiatrie (30)","BGII";"31 - Psychosomatik","BGI";"","LEER";0,"Leer"},2,0)</f>
        <v>LEER</v>
      </c>
      <c r="AA3299" s="8" t="str">
        <f t="shared" si="465"/>
        <v>Stationen</v>
      </c>
    </row>
    <row r="3300" spans="2:27" ht="15" customHeight="1" x14ac:dyDescent="0.25">
      <c r="B3300" s="76" t="str">
        <f t="shared" si="458"/>
        <v>!!!</v>
      </c>
      <c r="C3300" s="310" t="str">
        <f>IF(LEN($E3300)&gt;0,VLOOKUP(TEXT($E3300,0),'Angaben Stationen'!$E$14:$V$215,17,0),"")</f>
        <v/>
      </c>
      <c r="D3300" s="254" t="str">
        <f>IF(LEN($E3300)&gt;0,VLOOKUP(TEXT($E3300,0),'Angaben Stationen'!$E$14:$V$215,18,0),"")</f>
        <v/>
      </c>
      <c r="E3300" s="344"/>
      <c r="F3300" s="256"/>
      <c r="G3300" s="256"/>
      <c r="H3300" s="307"/>
      <c r="I3300" s="183"/>
      <c r="R3300" s="8">
        <f t="shared" si="460"/>
        <v>0</v>
      </c>
      <c r="S3300" s="8">
        <f>VLOOKUP($D3300,{"29 - Psychiatrie (Erwachsene)",1;"30 - Kinder- und Jugendpsychiatrie",1;"297 - stationsäquivalente Behandlung in der Erwachsenenpsychiatrie (29)",1;"307 - stationsäquivalente Behandlung in der Kinder- und Jugendpsychiatrie (30)",1;"31 - Psychosomatik",1;"",0;0,0},2,0)</f>
        <v>0</v>
      </c>
      <c r="T3300" s="8">
        <f t="shared" si="457"/>
        <v>0</v>
      </c>
      <c r="U3300" s="8">
        <f t="shared" si="459"/>
        <v>0</v>
      </c>
      <c r="V3300" s="8">
        <f t="shared" si="461"/>
        <v>0</v>
      </c>
      <c r="W3300" s="8">
        <f t="shared" si="462"/>
        <v>0</v>
      </c>
      <c r="X3300" s="8">
        <f t="shared" si="463"/>
        <v>0</v>
      </c>
      <c r="Y3300" s="8" t="str">
        <f t="shared" si="464"/>
        <v/>
      </c>
      <c r="Z3300" s="8" t="str">
        <f>VLOOKUP($D3300,{"29 - Psychiatrie (Erwachsene)","BGI";"297 - stationsäquivalente Behandlung in der Erwachsenenpsychiatrie (29)","BGI";"30 - Kinder- und Jugendpsychiatrie","BGII";"307 - stationsäquivalente Behandlung in der Kinder- und Jugendpsychiatrie (30)","BGII";"31 - Psychosomatik","BGI";"","LEER";0,"Leer"},2,0)</f>
        <v>LEER</v>
      </c>
      <c r="AA3300" s="8" t="str">
        <f t="shared" si="465"/>
        <v>Stationen</v>
      </c>
    </row>
    <row r="3301" spans="2:27" ht="15" customHeight="1" x14ac:dyDescent="0.25">
      <c r="B3301" s="76" t="str">
        <f t="shared" si="458"/>
        <v>!!!</v>
      </c>
      <c r="C3301" s="310" t="str">
        <f>IF(LEN($E3301)&gt;0,VLOOKUP(TEXT($E3301,0),'Angaben Stationen'!$E$14:$V$215,17,0),"")</f>
        <v/>
      </c>
      <c r="D3301" s="254" t="str">
        <f>IF(LEN($E3301)&gt;0,VLOOKUP(TEXT($E3301,0),'Angaben Stationen'!$E$14:$V$215,18,0),"")</f>
        <v/>
      </c>
      <c r="E3301" s="344"/>
      <c r="F3301" s="256"/>
      <c r="G3301" s="256"/>
      <c r="H3301" s="307"/>
      <c r="I3301" s="183"/>
      <c r="R3301" s="8">
        <f t="shared" si="460"/>
        <v>0</v>
      </c>
      <c r="S3301" s="8">
        <f>VLOOKUP($D3301,{"29 - Psychiatrie (Erwachsene)",1;"30 - Kinder- und Jugendpsychiatrie",1;"297 - stationsäquivalente Behandlung in der Erwachsenenpsychiatrie (29)",1;"307 - stationsäquivalente Behandlung in der Kinder- und Jugendpsychiatrie (30)",1;"31 - Psychosomatik",1;"",0;0,0},2,0)</f>
        <v>0</v>
      </c>
      <c r="T3301" s="8">
        <f t="shared" si="457"/>
        <v>0</v>
      </c>
      <c r="U3301" s="8">
        <f t="shared" si="459"/>
        <v>0</v>
      </c>
      <c r="V3301" s="8">
        <f t="shared" si="461"/>
        <v>0</v>
      </c>
      <c r="W3301" s="8">
        <f t="shared" si="462"/>
        <v>0</v>
      </c>
      <c r="X3301" s="8">
        <f t="shared" si="463"/>
        <v>0</v>
      </c>
      <c r="Y3301" s="8" t="str">
        <f t="shared" si="464"/>
        <v/>
      </c>
      <c r="Z3301" s="8" t="str">
        <f>VLOOKUP($D3301,{"29 - Psychiatrie (Erwachsene)","BGI";"297 - stationsäquivalente Behandlung in der Erwachsenenpsychiatrie (29)","BGI";"30 - Kinder- und Jugendpsychiatrie","BGII";"307 - stationsäquivalente Behandlung in der Kinder- und Jugendpsychiatrie (30)","BGII";"31 - Psychosomatik","BGI";"","LEER";0,"Leer"},2,0)</f>
        <v>LEER</v>
      </c>
      <c r="AA3301" s="8" t="str">
        <f t="shared" si="465"/>
        <v>Stationen</v>
      </c>
    </row>
    <row r="3302" spans="2:27" ht="15" customHeight="1" x14ac:dyDescent="0.25">
      <c r="B3302" s="76" t="str">
        <f t="shared" si="458"/>
        <v>!!!</v>
      </c>
      <c r="C3302" s="310" t="str">
        <f>IF(LEN($E3302)&gt;0,VLOOKUP(TEXT($E3302,0),'Angaben Stationen'!$E$14:$V$215,17,0),"")</f>
        <v/>
      </c>
      <c r="D3302" s="254" t="str">
        <f>IF(LEN($E3302)&gt;0,VLOOKUP(TEXT($E3302,0),'Angaben Stationen'!$E$14:$V$215,18,0),"")</f>
        <v/>
      </c>
      <c r="E3302" s="344"/>
      <c r="F3302" s="256"/>
      <c r="G3302" s="256"/>
      <c r="H3302" s="307"/>
      <c r="I3302" s="183"/>
      <c r="R3302" s="8">
        <f t="shared" si="460"/>
        <v>0</v>
      </c>
      <c r="S3302" s="8">
        <f>VLOOKUP($D3302,{"29 - Psychiatrie (Erwachsene)",1;"30 - Kinder- und Jugendpsychiatrie",1;"297 - stationsäquivalente Behandlung in der Erwachsenenpsychiatrie (29)",1;"307 - stationsäquivalente Behandlung in der Kinder- und Jugendpsychiatrie (30)",1;"31 - Psychosomatik",1;"",0;0,0},2,0)</f>
        <v>0</v>
      </c>
      <c r="T3302" s="8">
        <f t="shared" ref="T3302:T3365" si="466">IF(LEN($C3302)&gt;0,1,0)</f>
        <v>0</v>
      </c>
      <c r="U3302" s="8">
        <f t="shared" si="459"/>
        <v>0</v>
      </c>
      <c r="V3302" s="8">
        <f t="shared" si="461"/>
        <v>0</v>
      </c>
      <c r="W3302" s="8">
        <f t="shared" si="462"/>
        <v>0</v>
      </c>
      <c r="X3302" s="8">
        <f t="shared" si="463"/>
        <v>0</v>
      </c>
      <c r="Y3302" s="8" t="str">
        <f t="shared" si="464"/>
        <v/>
      </c>
      <c r="Z3302" s="8" t="str">
        <f>VLOOKUP($D3302,{"29 - Psychiatrie (Erwachsene)","BGI";"297 - stationsäquivalente Behandlung in der Erwachsenenpsychiatrie (29)","BGI";"30 - Kinder- und Jugendpsychiatrie","BGII";"307 - stationsäquivalente Behandlung in der Kinder- und Jugendpsychiatrie (30)","BGII";"31 - Psychosomatik","BGI";"","LEER";0,"Leer"},2,0)</f>
        <v>LEER</v>
      </c>
      <c r="AA3302" s="8" t="str">
        <f t="shared" si="465"/>
        <v>Stationen</v>
      </c>
    </row>
    <row r="3303" spans="2:27" ht="15" customHeight="1" x14ac:dyDescent="0.25">
      <c r="B3303" s="76" t="str">
        <f t="shared" si="458"/>
        <v>!!!</v>
      </c>
      <c r="C3303" s="310" t="str">
        <f>IF(LEN($E3303)&gt;0,VLOOKUP(TEXT($E3303,0),'Angaben Stationen'!$E$14:$V$215,17,0),"")</f>
        <v/>
      </c>
      <c r="D3303" s="254" t="str">
        <f>IF(LEN($E3303)&gt;0,VLOOKUP(TEXT($E3303,0),'Angaben Stationen'!$E$14:$V$215,18,0),"")</f>
        <v/>
      </c>
      <c r="E3303" s="344"/>
      <c r="F3303" s="256"/>
      <c r="G3303" s="256"/>
      <c r="H3303" s="307"/>
      <c r="I3303" s="183"/>
      <c r="R3303" s="8">
        <f t="shared" si="460"/>
        <v>0</v>
      </c>
      <c r="S3303" s="8">
        <f>VLOOKUP($D3303,{"29 - Psychiatrie (Erwachsene)",1;"30 - Kinder- und Jugendpsychiatrie",1;"297 - stationsäquivalente Behandlung in der Erwachsenenpsychiatrie (29)",1;"307 - stationsäquivalente Behandlung in der Kinder- und Jugendpsychiatrie (30)",1;"31 - Psychosomatik",1;"",0;0,0},2,0)</f>
        <v>0</v>
      </c>
      <c r="T3303" s="8">
        <f t="shared" si="466"/>
        <v>0</v>
      </c>
      <c r="U3303" s="8">
        <f t="shared" si="459"/>
        <v>0</v>
      </c>
      <c r="V3303" s="8">
        <f t="shared" si="461"/>
        <v>0</v>
      </c>
      <c r="W3303" s="8">
        <f t="shared" si="462"/>
        <v>0</v>
      </c>
      <c r="X3303" s="8">
        <f t="shared" si="463"/>
        <v>0</v>
      </c>
      <c r="Y3303" s="8" t="str">
        <f t="shared" si="464"/>
        <v/>
      </c>
      <c r="Z3303" s="8" t="str">
        <f>VLOOKUP($D3303,{"29 - Psychiatrie (Erwachsene)","BGI";"297 - stationsäquivalente Behandlung in der Erwachsenenpsychiatrie (29)","BGI";"30 - Kinder- und Jugendpsychiatrie","BGII";"307 - stationsäquivalente Behandlung in der Kinder- und Jugendpsychiatrie (30)","BGII";"31 - Psychosomatik","BGI";"","LEER";0,"Leer"},2,0)</f>
        <v>LEER</v>
      </c>
      <c r="AA3303" s="8" t="str">
        <f t="shared" si="465"/>
        <v>Stationen</v>
      </c>
    </row>
    <row r="3304" spans="2:27" ht="15" customHeight="1" x14ac:dyDescent="0.25">
      <c r="B3304" s="76" t="str">
        <f t="shared" si="458"/>
        <v>!!!</v>
      </c>
      <c r="C3304" s="310" t="str">
        <f>IF(LEN($E3304)&gt;0,VLOOKUP(TEXT($E3304,0),'Angaben Stationen'!$E$14:$V$215,17,0),"")</f>
        <v/>
      </c>
      <c r="D3304" s="254" t="str">
        <f>IF(LEN($E3304)&gt;0,VLOOKUP(TEXT($E3304,0),'Angaben Stationen'!$E$14:$V$215,18,0),"")</f>
        <v/>
      </c>
      <c r="E3304" s="344"/>
      <c r="F3304" s="256"/>
      <c r="G3304" s="256"/>
      <c r="H3304" s="307"/>
      <c r="I3304" s="183"/>
      <c r="R3304" s="8">
        <f t="shared" si="460"/>
        <v>0</v>
      </c>
      <c r="S3304" s="8">
        <f>VLOOKUP($D3304,{"29 - Psychiatrie (Erwachsene)",1;"30 - Kinder- und Jugendpsychiatrie",1;"297 - stationsäquivalente Behandlung in der Erwachsenenpsychiatrie (29)",1;"307 - stationsäquivalente Behandlung in der Kinder- und Jugendpsychiatrie (30)",1;"31 - Psychosomatik",1;"",0;0,0},2,0)</f>
        <v>0</v>
      </c>
      <c r="T3304" s="8">
        <f t="shared" si="466"/>
        <v>0</v>
      </c>
      <c r="U3304" s="8">
        <f t="shared" si="459"/>
        <v>0</v>
      </c>
      <c r="V3304" s="8">
        <f t="shared" si="461"/>
        <v>0</v>
      </c>
      <c r="W3304" s="8">
        <f t="shared" si="462"/>
        <v>0</v>
      </c>
      <c r="X3304" s="8">
        <f t="shared" si="463"/>
        <v>0</v>
      </c>
      <c r="Y3304" s="8" t="str">
        <f t="shared" si="464"/>
        <v/>
      </c>
      <c r="Z3304" s="8" t="str">
        <f>VLOOKUP($D3304,{"29 - Psychiatrie (Erwachsene)","BGI";"297 - stationsäquivalente Behandlung in der Erwachsenenpsychiatrie (29)","BGI";"30 - Kinder- und Jugendpsychiatrie","BGII";"307 - stationsäquivalente Behandlung in der Kinder- und Jugendpsychiatrie (30)","BGII";"31 - Psychosomatik","BGI";"","LEER";0,"Leer"},2,0)</f>
        <v>LEER</v>
      </c>
      <c r="AA3304" s="8" t="str">
        <f t="shared" si="465"/>
        <v>Stationen</v>
      </c>
    </row>
    <row r="3305" spans="2:27" ht="15" customHeight="1" x14ac:dyDescent="0.25">
      <c r="B3305" s="76" t="str">
        <f t="shared" si="458"/>
        <v>!!!</v>
      </c>
      <c r="C3305" s="310" t="str">
        <f>IF(LEN($E3305)&gt;0,VLOOKUP(TEXT($E3305,0),'Angaben Stationen'!$E$14:$V$215,17,0),"")</f>
        <v/>
      </c>
      <c r="D3305" s="254" t="str">
        <f>IF(LEN($E3305)&gt;0,VLOOKUP(TEXT($E3305,0),'Angaben Stationen'!$E$14:$V$215,18,0),"")</f>
        <v/>
      </c>
      <c r="E3305" s="344"/>
      <c r="F3305" s="256"/>
      <c r="G3305" s="256"/>
      <c r="H3305" s="307"/>
      <c r="I3305" s="183"/>
      <c r="R3305" s="8">
        <f t="shared" si="460"/>
        <v>0</v>
      </c>
      <c r="S3305" s="8">
        <f>VLOOKUP($D3305,{"29 - Psychiatrie (Erwachsene)",1;"30 - Kinder- und Jugendpsychiatrie",1;"297 - stationsäquivalente Behandlung in der Erwachsenenpsychiatrie (29)",1;"307 - stationsäquivalente Behandlung in der Kinder- und Jugendpsychiatrie (30)",1;"31 - Psychosomatik",1;"",0;0,0},2,0)</f>
        <v>0</v>
      </c>
      <c r="T3305" s="8">
        <f t="shared" si="466"/>
        <v>0</v>
      </c>
      <c r="U3305" s="8">
        <f t="shared" si="459"/>
        <v>0</v>
      </c>
      <c r="V3305" s="8">
        <f t="shared" si="461"/>
        <v>0</v>
      </c>
      <c r="W3305" s="8">
        <f t="shared" si="462"/>
        <v>0</v>
      </c>
      <c r="X3305" s="8">
        <f t="shared" si="463"/>
        <v>0</v>
      </c>
      <c r="Y3305" s="8" t="str">
        <f t="shared" si="464"/>
        <v/>
      </c>
      <c r="Z3305" s="8" t="str">
        <f>VLOOKUP($D3305,{"29 - Psychiatrie (Erwachsene)","BGI";"297 - stationsäquivalente Behandlung in der Erwachsenenpsychiatrie (29)","BGI";"30 - Kinder- und Jugendpsychiatrie","BGII";"307 - stationsäquivalente Behandlung in der Kinder- und Jugendpsychiatrie (30)","BGII";"31 - Psychosomatik","BGI";"","LEER";0,"Leer"},2,0)</f>
        <v>LEER</v>
      </c>
      <c r="AA3305" s="8" t="str">
        <f t="shared" si="465"/>
        <v>Stationen</v>
      </c>
    </row>
    <row r="3306" spans="2:27" ht="15" customHeight="1" x14ac:dyDescent="0.25">
      <c r="B3306" s="76" t="str">
        <f t="shared" si="458"/>
        <v>!!!</v>
      </c>
      <c r="C3306" s="310" t="str">
        <f>IF(LEN($E3306)&gt;0,VLOOKUP(TEXT($E3306,0),'Angaben Stationen'!$E$14:$V$215,17,0),"")</f>
        <v/>
      </c>
      <c r="D3306" s="254" t="str">
        <f>IF(LEN($E3306)&gt;0,VLOOKUP(TEXT($E3306,0),'Angaben Stationen'!$E$14:$V$215,18,0),"")</f>
        <v/>
      </c>
      <c r="E3306" s="344"/>
      <c r="F3306" s="256"/>
      <c r="G3306" s="256"/>
      <c r="H3306" s="307"/>
      <c r="I3306" s="183"/>
      <c r="R3306" s="8">
        <f t="shared" si="460"/>
        <v>0</v>
      </c>
      <c r="S3306" s="8">
        <f>VLOOKUP($D3306,{"29 - Psychiatrie (Erwachsene)",1;"30 - Kinder- und Jugendpsychiatrie",1;"297 - stationsäquivalente Behandlung in der Erwachsenenpsychiatrie (29)",1;"307 - stationsäquivalente Behandlung in der Kinder- und Jugendpsychiatrie (30)",1;"31 - Psychosomatik",1;"",0;0,0},2,0)</f>
        <v>0</v>
      </c>
      <c r="T3306" s="8">
        <f t="shared" si="466"/>
        <v>0</v>
      </c>
      <c r="U3306" s="8">
        <f t="shared" si="459"/>
        <v>0</v>
      </c>
      <c r="V3306" s="8">
        <f t="shared" si="461"/>
        <v>0</v>
      </c>
      <c r="W3306" s="8">
        <f t="shared" si="462"/>
        <v>0</v>
      </c>
      <c r="X3306" s="8">
        <f t="shared" si="463"/>
        <v>0</v>
      </c>
      <c r="Y3306" s="8" t="str">
        <f t="shared" si="464"/>
        <v/>
      </c>
      <c r="Z3306" s="8" t="str">
        <f>VLOOKUP($D3306,{"29 - Psychiatrie (Erwachsene)","BGI";"297 - stationsäquivalente Behandlung in der Erwachsenenpsychiatrie (29)","BGI";"30 - Kinder- und Jugendpsychiatrie","BGII";"307 - stationsäquivalente Behandlung in der Kinder- und Jugendpsychiatrie (30)","BGII";"31 - Psychosomatik","BGI";"","LEER";0,"Leer"},2,0)</f>
        <v>LEER</v>
      </c>
      <c r="AA3306" s="8" t="str">
        <f t="shared" si="465"/>
        <v>Stationen</v>
      </c>
    </row>
    <row r="3307" spans="2:27" ht="15" customHeight="1" x14ac:dyDescent="0.25">
      <c r="B3307" s="76" t="str">
        <f t="shared" si="458"/>
        <v>!!!</v>
      </c>
      <c r="C3307" s="310" t="str">
        <f>IF(LEN($E3307)&gt;0,VLOOKUP(TEXT($E3307,0),'Angaben Stationen'!$E$14:$V$215,17,0),"")</f>
        <v/>
      </c>
      <c r="D3307" s="254" t="str">
        <f>IF(LEN($E3307)&gt;0,VLOOKUP(TEXT($E3307,0),'Angaben Stationen'!$E$14:$V$215,18,0),"")</f>
        <v/>
      </c>
      <c r="E3307" s="344"/>
      <c r="F3307" s="256"/>
      <c r="G3307" s="256"/>
      <c r="H3307" s="307"/>
      <c r="I3307" s="183"/>
      <c r="R3307" s="8">
        <f t="shared" si="460"/>
        <v>0</v>
      </c>
      <c r="S3307" s="8">
        <f>VLOOKUP($D3307,{"29 - Psychiatrie (Erwachsene)",1;"30 - Kinder- und Jugendpsychiatrie",1;"297 - stationsäquivalente Behandlung in der Erwachsenenpsychiatrie (29)",1;"307 - stationsäquivalente Behandlung in der Kinder- und Jugendpsychiatrie (30)",1;"31 - Psychosomatik",1;"",0;0,0},2,0)</f>
        <v>0</v>
      </c>
      <c r="T3307" s="8">
        <f t="shared" si="466"/>
        <v>0</v>
      </c>
      <c r="U3307" s="8">
        <f t="shared" si="459"/>
        <v>0</v>
      </c>
      <c r="V3307" s="8">
        <f t="shared" si="461"/>
        <v>0</v>
      </c>
      <c r="W3307" s="8">
        <f t="shared" si="462"/>
        <v>0</v>
      </c>
      <c r="X3307" s="8">
        <f t="shared" si="463"/>
        <v>0</v>
      </c>
      <c r="Y3307" s="8" t="str">
        <f t="shared" si="464"/>
        <v/>
      </c>
      <c r="Z3307" s="8" t="str">
        <f>VLOOKUP($D3307,{"29 - Psychiatrie (Erwachsene)","BGI";"297 - stationsäquivalente Behandlung in der Erwachsenenpsychiatrie (29)","BGI";"30 - Kinder- und Jugendpsychiatrie","BGII";"307 - stationsäquivalente Behandlung in der Kinder- und Jugendpsychiatrie (30)","BGII";"31 - Psychosomatik","BGI";"","LEER";0,"Leer"},2,0)</f>
        <v>LEER</v>
      </c>
      <c r="AA3307" s="8" t="str">
        <f t="shared" si="465"/>
        <v>Stationen</v>
      </c>
    </row>
    <row r="3308" spans="2:27" ht="15" customHeight="1" x14ac:dyDescent="0.25">
      <c r="B3308" s="76" t="str">
        <f t="shared" si="458"/>
        <v>!!!</v>
      </c>
      <c r="C3308" s="310" t="str">
        <f>IF(LEN($E3308)&gt;0,VLOOKUP(TEXT($E3308,0),'Angaben Stationen'!$E$14:$V$215,17,0),"")</f>
        <v/>
      </c>
      <c r="D3308" s="254" t="str">
        <f>IF(LEN($E3308)&gt;0,VLOOKUP(TEXT($E3308,0),'Angaben Stationen'!$E$14:$V$215,18,0),"")</f>
        <v/>
      </c>
      <c r="E3308" s="344"/>
      <c r="F3308" s="256"/>
      <c r="G3308" s="256"/>
      <c r="H3308" s="307"/>
      <c r="I3308" s="183"/>
      <c r="R3308" s="8">
        <f t="shared" si="460"/>
        <v>0</v>
      </c>
      <c r="S3308" s="8">
        <f>VLOOKUP($D3308,{"29 - Psychiatrie (Erwachsene)",1;"30 - Kinder- und Jugendpsychiatrie",1;"297 - stationsäquivalente Behandlung in der Erwachsenenpsychiatrie (29)",1;"307 - stationsäquivalente Behandlung in der Kinder- und Jugendpsychiatrie (30)",1;"31 - Psychosomatik",1;"",0;0,0},2,0)</f>
        <v>0</v>
      </c>
      <c r="T3308" s="8">
        <f t="shared" si="466"/>
        <v>0</v>
      </c>
      <c r="U3308" s="8">
        <f t="shared" si="459"/>
        <v>0</v>
      </c>
      <c r="V3308" s="8">
        <f t="shared" si="461"/>
        <v>0</v>
      </c>
      <c r="W3308" s="8">
        <f t="shared" si="462"/>
        <v>0</v>
      </c>
      <c r="X3308" s="8">
        <f t="shared" si="463"/>
        <v>0</v>
      </c>
      <c r="Y3308" s="8" t="str">
        <f t="shared" si="464"/>
        <v/>
      </c>
      <c r="Z3308" s="8" t="str">
        <f>VLOOKUP($D3308,{"29 - Psychiatrie (Erwachsene)","BGI";"297 - stationsäquivalente Behandlung in der Erwachsenenpsychiatrie (29)","BGI";"30 - Kinder- und Jugendpsychiatrie","BGII";"307 - stationsäquivalente Behandlung in der Kinder- und Jugendpsychiatrie (30)","BGII";"31 - Psychosomatik","BGI";"","LEER";0,"Leer"},2,0)</f>
        <v>LEER</v>
      </c>
      <c r="AA3308" s="8" t="str">
        <f t="shared" si="465"/>
        <v>Stationen</v>
      </c>
    </row>
    <row r="3309" spans="2:27" ht="15" customHeight="1" x14ac:dyDescent="0.25">
      <c r="B3309" s="76" t="str">
        <f t="shared" si="458"/>
        <v>!!!</v>
      </c>
      <c r="C3309" s="310" t="str">
        <f>IF(LEN($E3309)&gt;0,VLOOKUP(TEXT($E3309,0),'Angaben Stationen'!$E$14:$V$215,17,0),"")</f>
        <v/>
      </c>
      <c r="D3309" s="254" t="str">
        <f>IF(LEN($E3309)&gt;0,VLOOKUP(TEXT($E3309,0),'Angaben Stationen'!$E$14:$V$215,18,0),"")</f>
        <v/>
      </c>
      <c r="E3309" s="344"/>
      <c r="F3309" s="256"/>
      <c r="G3309" s="256"/>
      <c r="H3309" s="307"/>
      <c r="I3309" s="183"/>
      <c r="R3309" s="8">
        <f t="shared" si="460"/>
        <v>0</v>
      </c>
      <c r="S3309" s="8">
        <f>VLOOKUP($D3309,{"29 - Psychiatrie (Erwachsene)",1;"30 - Kinder- und Jugendpsychiatrie",1;"297 - stationsäquivalente Behandlung in der Erwachsenenpsychiatrie (29)",1;"307 - stationsäquivalente Behandlung in der Kinder- und Jugendpsychiatrie (30)",1;"31 - Psychosomatik",1;"",0;0,0},2,0)</f>
        <v>0</v>
      </c>
      <c r="T3309" s="8">
        <f t="shared" si="466"/>
        <v>0</v>
      </c>
      <c r="U3309" s="8">
        <f t="shared" si="459"/>
        <v>0</v>
      </c>
      <c r="V3309" s="8">
        <f t="shared" si="461"/>
        <v>0</v>
      </c>
      <c r="W3309" s="8">
        <f t="shared" si="462"/>
        <v>0</v>
      </c>
      <c r="X3309" s="8">
        <f t="shared" si="463"/>
        <v>0</v>
      </c>
      <c r="Y3309" s="8" t="str">
        <f t="shared" si="464"/>
        <v/>
      </c>
      <c r="Z3309" s="8" t="str">
        <f>VLOOKUP($D3309,{"29 - Psychiatrie (Erwachsene)","BGI";"297 - stationsäquivalente Behandlung in der Erwachsenenpsychiatrie (29)","BGI";"30 - Kinder- und Jugendpsychiatrie","BGII";"307 - stationsäquivalente Behandlung in der Kinder- und Jugendpsychiatrie (30)","BGII";"31 - Psychosomatik","BGI";"","LEER";0,"Leer"},2,0)</f>
        <v>LEER</v>
      </c>
      <c r="AA3309" s="8" t="str">
        <f t="shared" si="465"/>
        <v>Stationen</v>
      </c>
    </row>
    <row r="3310" spans="2:27" ht="15" customHeight="1" x14ac:dyDescent="0.25">
      <c r="B3310" s="76" t="str">
        <f t="shared" si="458"/>
        <v>!!!</v>
      </c>
      <c r="C3310" s="310" t="str">
        <f>IF(LEN($E3310)&gt;0,VLOOKUP(TEXT($E3310,0),'Angaben Stationen'!$E$14:$V$215,17,0),"")</f>
        <v/>
      </c>
      <c r="D3310" s="254" t="str">
        <f>IF(LEN($E3310)&gt;0,VLOOKUP(TEXT($E3310,0),'Angaben Stationen'!$E$14:$V$215,18,0),"")</f>
        <v/>
      </c>
      <c r="E3310" s="344"/>
      <c r="F3310" s="256"/>
      <c r="G3310" s="256"/>
      <c r="H3310" s="307"/>
      <c r="I3310" s="183"/>
      <c r="R3310" s="8">
        <f t="shared" si="460"/>
        <v>0</v>
      </c>
      <c r="S3310" s="8">
        <f>VLOOKUP($D3310,{"29 - Psychiatrie (Erwachsene)",1;"30 - Kinder- und Jugendpsychiatrie",1;"297 - stationsäquivalente Behandlung in der Erwachsenenpsychiatrie (29)",1;"307 - stationsäquivalente Behandlung in der Kinder- und Jugendpsychiatrie (30)",1;"31 - Psychosomatik",1;"",0;0,0},2,0)</f>
        <v>0</v>
      </c>
      <c r="T3310" s="8">
        <f t="shared" si="466"/>
        <v>0</v>
      </c>
      <c r="U3310" s="8">
        <f t="shared" si="459"/>
        <v>0</v>
      </c>
      <c r="V3310" s="8">
        <f t="shared" si="461"/>
        <v>0</v>
      </c>
      <c r="W3310" s="8">
        <f t="shared" si="462"/>
        <v>0</v>
      </c>
      <c r="X3310" s="8">
        <f t="shared" si="463"/>
        <v>0</v>
      </c>
      <c r="Y3310" s="8" t="str">
        <f t="shared" si="464"/>
        <v/>
      </c>
      <c r="Z3310" s="8" t="str">
        <f>VLOOKUP($D3310,{"29 - Psychiatrie (Erwachsene)","BGI";"297 - stationsäquivalente Behandlung in der Erwachsenenpsychiatrie (29)","BGI";"30 - Kinder- und Jugendpsychiatrie","BGII";"307 - stationsäquivalente Behandlung in der Kinder- und Jugendpsychiatrie (30)","BGII";"31 - Psychosomatik","BGI";"","LEER";0,"Leer"},2,0)</f>
        <v>LEER</v>
      </c>
      <c r="AA3310" s="8" t="str">
        <f t="shared" si="465"/>
        <v>Stationen</v>
      </c>
    </row>
    <row r="3311" spans="2:27" ht="15" customHeight="1" x14ac:dyDescent="0.25">
      <c r="B3311" s="76" t="str">
        <f t="shared" si="458"/>
        <v>!!!</v>
      </c>
      <c r="C3311" s="310" t="str">
        <f>IF(LEN($E3311)&gt;0,VLOOKUP(TEXT($E3311,0),'Angaben Stationen'!$E$14:$V$215,17,0),"")</f>
        <v/>
      </c>
      <c r="D3311" s="254" t="str">
        <f>IF(LEN($E3311)&gt;0,VLOOKUP(TEXT($E3311,0),'Angaben Stationen'!$E$14:$V$215,18,0),"")</f>
        <v/>
      </c>
      <c r="E3311" s="344"/>
      <c r="F3311" s="256"/>
      <c r="G3311" s="256"/>
      <c r="H3311" s="307"/>
      <c r="I3311" s="183"/>
      <c r="R3311" s="8">
        <f t="shared" si="460"/>
        <v>0</v>
      </c>
      <c r="S3311" s="8">
        <f>VLOOKUP($D3311,{"29 - Psychiatrie (Erwachsene)",1;"30 - Kinder- und Jugendpsychiatrie",1;"297 - stationsäquivalente Behandlung in der Erwachsenenpsychiatrie (29)",1;"307 - stationsäquivalente Behandlung in der Kinder- und Jugendpsychiatrie (30)",1;"31 - Psychosomatik",1;"",0;0,0},2,0)</f>
        <v>0</v>
      </c>
      <c r="T3311" s="8">
        <f t="shared" si="466"/>
        <v>0</v>
      </c>
      <c r="U3311" s="8">
        <f t="shared" si="459"/>
        <v>0</v>
      </c>
      <c r="V3311" s="8">
        <f t="shared" si="461"/>
        <v>0</v>
      </c>
      <c r="W3311" s="8">
        <f t="shared" si="462"/>
        <v>0</v>
      </c>
      <c r="X3311" s="8">
        <f t="shared" si="463"/>
        <v>0</v>
      </c>
      <c r="Y3311" s="8" t="str">
        <f t="shared" si="464"/>
        <v/>
      </c>
      <c r="Z3311" s="8" t="str">
        <f>VLOOKUP($D3311,{"29 - Psychiatrie (Erwachsene)","BGI";"297 - stationsäquivalente Behandlung in der Erwachsenenpsychiatrie (29)","BGI";"30 - Kinder- und Jugendpsychiatrie","BGII";"307 - stationsäquivalente Behandlung in der Kinder- und Jugendpsychiatrie (30)","BGII";"31 - Psychosomatik","BGI";"","LEER";0,"Leer"},2,0)</f>
        <v>LEER</v>
      </c>
      <c r="AA3311" s="8" t="str">
        <f t="shared" si="465"/>
        <v>Stationen</v>
      </c>
    </row>
    <row r="3312" spans="2:27" ht="15" customHeight="1" x14ac:dyDescent="0.25">
      <c r="B3312" s="76" t="str">
        <f t="shared" si="458"/>
        <v>!!!</v>
      </c>
      <c r="C3312" s="310" t="str">
        <f>IF(LEN($E3312)&gt;0,VLOOKUP(TEXT($E3312,0),'Angaben Stationen'!$E$14:$V$215,17,0),"")</f>
        <v/>
      </c>
      <c r="D3312" s="254" t="str">
        <f>IF(LEN($E3312)&gt;0,VLOOKUP(TEXT($E3312,0),'Angaben Stationen'!$E$14:$V$215,18,0),"")</f>
        <v/>
      </c>
      <c r="E3312" s="344"/>
      <c r="F3312" s="256"/>
      <c r="G3312" s="256"/>
      <c r="H3312" s="307"/>
      <c r="I3312" s="183"/>
      <c r="R3312" s="8">
        <f t="shared" si="460"/>
        <v>0</v>
      </c>
      <c r="S3312" s="8">
        <f>VLOOKUP($D3312,{"29 - Psychiatrie (Erwachsene)",1;"30 - Kinder- und Jugendpsychiatrie",1;"297 - stationsäquivalente Behandlung in der Erwachsenenpsychiatrie (29)",1;"307 - stationsäquivalente Behandlung in der Kinder- und Jugendpsychiatrie (30)",1;"31 - Psychosomatik",1;"",0;0,0},2,0)</f>
        <v>0</v>
      </c>
      <c r="T3312" s="8">
        <f t="shared" si="466"/>
        <v>0</v>
      </c>
      <c r="U3312" s="8">
        <f t="shared" si="459"/>
        <v>0</v>
      </c>
      <c r="V3312" s="8">
        <f t="shared" si="461"/>
        <v>0</v>
      </c>
      <c r="W3312" s="8">
        <f t="shared" si="462"/>
        <v>0</v>
      </c>
      <c r="X3312" s="8">
        <f t="shared" si="463"/>
        <v>0</v>
      </c>
      <c r="Y3312" s="8" t="str">
        <f t="shared" si="464"/>
        <v/>
      </c>
      <c r="Z3312" s="8" t="str">
        <f>VLOOKUP($D3312,{"29 - Psychiatrie (Erwachsene)","BGI";"297 - stationsäquivalente Behandlung in der Erwachsenenpsychiatrie (29)","BGI";"30 - Kinder- und Jugendpsychiatrie","BGII";"307 - stationsäquivalente Behandlung in der Kinder- und Jugendpsychiatrie (30)","BGII";"31 - Psychosomatik","BGI";"","LEER";0,"Leer"},2,0)</f>
        <v>LEER</v>
      </c>
      <c r="AA3312" s="8" t="str">
        <f t="shared" si="465"/>
        <v>Stationen</v>
      </c>
    </row>
    <row r="3313" spans="2:27" ht="15" customHeight="1" x14ac:dyDescent="0.25">
      <c r="B3313" s="76" t="str">
        <f t="shared" si="458"/>
        <v>!!!</v>
      </c>
      <c r="C3313" s="310" t="str">
        <f>IF(LEN($E3313)&gt;0,VLOOKUP(TEXT($E3313,0),'Angaben Stationen'!$E$14:$V$215,17,0),"")</f>
        <v/>
      </c>
      <c r="D3313" s="254" t="str">
        <f>IF(LEN($E3313)&gt;0,VLOOKUP(TEXT($E3313,0),'Angaben Stationen'!$E$14:$V$215,18,0),"")</f>
        <v/>
      </c>
      <c r="E3313" s="344"/>
      <c r="F3313" s="256"/>
      <c r="G3313" s="256"/>
      <c r="H3313" s="307"/>
      <c r="I3313" s="183"/>
      <c r="R3313" s="8">
        <f t="shared" si="460"/>
        <v>0</v>
      </c>
      <c r="S3313" s="8">
        <f>VLOOKUP($D3313,{"29 - Psychiatrie (Erwachsene)",1;"30 - Kinder- und Jugendpsychiatrie",1;"297 - stationsäquivalente Behandlung in der Erwachsenenpsychiatrie (29)",1;"307 - stationsäquivalente Behandlung in der Kinder- und Jugendpsychiatrie (30)",1;"31 - Psychosomatik",1;"",0;0,0},2,0)</f>
        <v>0</v>
      </c>
      <c r="T3313" s="8">
        <f t="shared" si="466"/>
        <v>0</v>
      </c>
      <c r="U3313" s="8">
        <f t="shared" si="459"/>
        <v>0</v>
      </c>
      <c r="V3313" s="8">
        <f t="shared" si="461"/>
        <v>0</v>
      </c>
      <c r="W3313" s="8">
        <f t="shared" si="462"/>
        <v>0</v>
      </c>
      <c r="X3313" s="8">
        <f t="shared" si="463"/>
        <v>0</v>
      </c>
      <c r="Y3313" s="8" t="str">
        <f t="shared" si="464"/>
        <v/>
      </c>
      <c r="Z3313" s="8" t="str">
        <f>VLOOKUP($D3313,{"29 - Psychiatrie (Erwachsene)","BGI";"297 - stationsäquivalente Behandlung in der Erwachsenenpsychiatrie (29)","BGI";"30 - Kinder- und Jugendpsychiatrie","BGII";"307 - stationsäquivalente Behandlung in der Kinder- und Jugendpsychiatrie (30)","BGII";"31 - Psychosomatik","BGI";"","LEER";0,"Leer"},2,0)</f>
        <v>LEER</v>
      </c>
      <c r="AA3313" s="8" t="str">
        <f t="shared" si="465"/>
        <v>Stationen</v>
      </c>
    </row>
    <row r="3314" spans="2:27" ht="15" customHeight="1" x14ac:dyDescent="0.25">
      <c r="B3314" s="76" t="str">
        <f t="shared" si="458"/>
        <v>!!!</v>
      </c>
      <c r="C3314" s="310" t="str">
        <f>IF(LEN($E3314)&gt;0,VLOOKUP(TEXT($E3314,0),'Angaben Stationen'!$E$14:$V$215,17,0),"")</f>
        <v/>
      </c>
      <c r="D3314" s="254" t="str">
        <f>IF(LEN($E3314)&gt;0,VLOOKUP(TEXT($E3314,0),'Angaben Stationen'!$E$14:$V$215,18,0),"")</f>
        <v/>
      </c>
      <c r="E3314" s="344"/>
      <c r="F3314" s="256"/>
      <c r="G3314" s="256"/>
      <c r="H3314" s="307"/>
      <c r="I3314" s="183"/>
      <c r="R3314" s="8">
        <f t="shared" si="460"/>
        <v>0</v>
      </c>
      <c r="S3314" s="8">
        <f>VLOOKUP($D3314,{"29 - Psychiatrie (Erwachsene)",1;"30 - Kinder- und Jugendpsychiatrie",1;"297 - stationsäquivalente Behandlung in der Erwachsenenpsychiatrie (29)",1;"307 - stationsäquivalente Behandlung in der Kinder- und Jugendpsychiatrie (30)",1;"31 - Psychosomatik",1;"",0;0,0},2,0)</f>
        <v>0</v>
      </c>
      <c r="T3314" s="8">
        <f t="shared" si="466"/>
        <v>0</v>
      </c>
      <c r="U3314" s="8">
        <f t="shared" si="459"/>
        <v>0</v>
      </c>
      <c r="V3314" s="8">
        <f t="shared" si="461"/>
        <v>0</v>
      </c>
      <c r="W3314" s="8">
        <f t="shared" si="462"/>
        <v>0</v>
      </c>
      <c r="X3314" s="8">
        <f t="shared" si="463"/>
        <v>0</v>
      </c>
      <c r="Y3314" s="8" t="str">
        <f t="shared" si="464"/>
        <v/>
      </c>
      <c r="Z3314" s="8" t="str">
        <f>VLOOKUP($D3314,{"29 - Psychiatrie (Erwachsene)","BGI";"297 - stationsäquivalente Behandlung in der Erwachsenenpsychiatrie (29)","BGI";"30 - Kinder- und Jugendpsychiatrie","BGII";"307 - stationsäquivalente Behandlung in der Kinder- und Jugendpsychiatrie (30)","BGII";"31 - Psychosomatik","BGI";"","LEER";0,"Leer"},2,0)</f>
        <v>LEER</v>
      </c>
      <c r="AA3314" s="8" t="str">
        <f t="shared" si="465"/>
        <v>Stationen</v>
      </c>
    </row>
    <row r="3315" spans="2:27" ht="15" customHeight="1" x14ac:dyDescent="0.25">
      <c r="B3315" s="76" t="str">
        <f t="shared" si="458"/>
        <v>!!!</v>
      </c>
      <c r="C3315" s="310" t="str">
        <f>IF(LEN($E3315)&gt;0,VLOOKUP(TEXT($E3315,0),'Angaben Stationen'!$E$14:$V$215,17,0),"")</f>
        <v/>
      </c>
      <c r="D3315" s="254" t="str">
        <f>IF(LEN($E3315)&gt;0,VLOOKUP(TEXT($E3315,0),'Angaben Stationen'!$E$14:$V$215,18,0),"")</f>
        <v/>
      </c>
      <c r="E3315" s="344"/>
      <c r="F3315" s="256"/>
      <c r="G3315" s="256"/>
      <c r="H3315" s="307"/>
      <c r="I3315" s="183"/>
      <c r="R3315" s="8">
        <f t="shared" si="460"/>
        <v>0</v>
      </c>
      <c r="S3315" s="8">
        <f>VLOOKUP($D3315,{"29 - Psychiatrie (Erwachsene)",1;"30 - Kinder- und Jugendpsychiatrie",1;"297 - stationsäquivalente Behandlung in der Erwachsenenpsychiatrie (29)",1;"307 - stationsäquivalente Behandlung in der Kinder- und Jugendpsychiatrie (30)",1;"31 - Psychosomatik",1;"",0;0,0},2,0)</f>
        <v>0</v>
      </c>
      <c r="T3315" s="8">
        <f t="shared" si="466"/>
        <v>0</v>
      </c>
      <c r="U3315" s="8">
        <f t="shared" si="459"/>
        <v>0</v>
      </c>
      <c r="V3315" s="8">
        <f t="shared" si="461"/>
        <v>0</v>
      </c>
      <c r="W3315" s="8">
        <f t="shared" si="462"/>
        <v>0</v>
      </c>
      <c r="X3315" s="8">
        <f t="shared" si="463"/>
        <v>0</v>
      </c>
      <c r="Y3315" s="8" t="str">
        <f t="shared" si="464"/>
        <v/>
      </c>
      <c r="Z3315" s="8" t="str">
        <f>VLOOKUP($D3315,{"29 - Psychiatrie (Erwachsene)","BGI";"297 - stationsäquivalente Behandlung in der Erwachsenenpsychiatrie (29)","BGI";"30 - Kinder- und Jugendpsychiatrie","BGII";"307 - stationsäquivalente Behandlung in der Kinder- und Jugendpsychiatrie (30)","BGII";"31 - Psychosomatik","BGI";"","LEER";0,"Leer"},2,0)</f>
        <v>LEER</v>
      </c>
      <c r="AA3315" s="8" t="str">
        <f t="shared" si="465"/>
        <v>Stationen</v>
      </c>
    </row>
    <row r="3316" spans="2:27" ht="15" customHeight="1" x14ac:dyDescent="0.25">
      <c r="B3316" s="76" t="str">
        <f t="shared" si="458"/>
        <v>!!!</v>
      </c>
      <c r="C3316" s="310" t="str">
        <f>IF(LEN($E3316)&gt;0,VLOOKUP(TEXT($E3316,0),'Angaben Stationen'!$E$14:$V$215,17,0),"")</f>
        <v/>
      </c>
      <c r="D3316" s="254" t="str">
        <f>IF(LEN($E3316)&gt;0,VLOOKUP(TEXT($E3316,0),'Angaben Stationen'!$E$14:$V$215,18,0),"")</f>
        <v/>
      </c>
      <c r="E3316" s="344"/>
      <c r="F3316" s="256"/>
      <c r="G3316" s="256"/>
      <c r="H3316" s="307"/>
      <c r="I3316" s="183"/>
      <c r="R3316" s="8">
        <f t="shared" si="460"/>
        <v>0</v>
      </c>
      <c r="S3316" s="8">
        <f>VLOOKUP($D3316,{"29 - Psychiatrie (Erwachsene)",1;"30 - Kinder- und Jugendpsychiatrie",1;"297 - stationsäquivalente Behandlung in der Erwachsenenpsychiatrie (29)",1;"307 - stationsäquivalente Behandlung in der Kinder- und Jugendpsychiatrie (30)",1;"31 - Psychosomatik",1;"",0;0,0},2,0)</f>
        <v>0</v>
      </c>
      <c r="T3316" s="8">
        <f t="shared" si="466"/>
        <v>0</v>
      </c>
      <c r="U3316" s="8">
        <f t="shared" si="459"/>
        <v>0</v>
      </c>
      <c r="V3316" s="8">
        <f t="shared" si="461"/>
        <v>0</v>
      </c>
      <c r="W3316" s="8">
        <f t="shared" si="462"/>
        <v>0</v>
      </c>
      <c r="X3316" s="8">
        <f t="shared" si="463"/>
        <v>0</v>
      </c>
      <c r="Y3316" s="8" t="str">
        <f t="shared" si="464"/>
        <v/>
      </c>
      <c r="Z3316" s="8" t="str">
        <f>VLOOKUP($D3316,{"29 - Psychiatrie (Erwachsene)","BGI";"297 - stationsäquivalente Behandlung in der Erwachsenenpsychiatrie (29)","BGI";"30 - Kinder- und Jugendpsychiatrie","BGII";"307 - stationsäquivalente Behandlung in der Kinder- und Jugendpsychiatrie (30)","BGII";"31 - Psychosomatik","BGI";"","LEER";0,"Leer"},2,0)</f>
        <v>LEER</v>
      </c>
      <c r="AA3316" s="8" t="str">
        <f t="shared" si="465"/>
        <v>Stationen</v>
      </c>
    </row>
    <row r="3317" spans="2:27" ht="15" customHeight="1" x14ac:dyDescent="0.25">
      <c r="B3317" s="76" t="str">
        <f t="shared" si="458"/>
        <v>!!!</v>
      </c>
      <c r="C3317" s="310" t="str">
        <f>IF(LEN($E3317)&gt;0,VLOOKUP(TEXT($E3317,0),'Angaben Stationen'!$E$14:$V$215,17,0),"")</f>
        <v/>
      </c>
      <c r="D3317" s="254" t="str">
        <f>IF(LEN($E3317)&gt;0,VLOOKUP(TEXT($E3317,0),'Angaben Stationen'!$E$14:$V$215,18,0),"")</f>
        <v/>
      </c>
      <c r="E3317" s="344"/>
      <c r="F3317" s="256"/>
      <c r="G3317" s="256"/>
      <c r="H3317" s="307"/>
      <c r="I3317" s="183"/>
      <c r="R3317" s="8">
        <f t="shared" si="460"/>
        <v>0</v>
      </c>
      <c r="S3317" s="8">
        <f>VLOOKUP($D3317,{"29 - Psychiatrie (Erwachsene)",1;"30 - Kinder- und Jugendpsychiatrie",1;"297 - stationsäquivalente Behandlung in der Erwachsenenpsychiatrie (29)",1;"307 - stationsäquivalente Behandlung in der Kinder- und Jugendpsychiatrie (30)",1;"31 - Psychosomatik",1;"",0;0,0},2,0)</f>
        <v>0</v>
      </c>
      <c r="T3317" s="8">
        <f t="shared" si="466"/>
        <v>0</v>
      </c>
      <c r="U3317" s="8">
        <f t="shared" si="459"/>
        <v>0</v>
      </c>
      <c r="V3317" s="8">
        <f t="shared" si="461"/>
        <v>0</v>
      </c>
      <c r="W3317" s="8">
        <f t="shared" si="462"/>
        <v>0</v>
      </c>
      <c r="X3317" s="8">
        <f t="shared" si="463"/>
        <v>0</v>
      </c>
      <c r="Y3317" s="8" t="str">
        <f t="shared" si="464"/>
        <v/>
      </c>
      <c r="Z3317" s="8" t="str">
        <f>VLOOKUP($D3317,{"29 - Psychiatrie (Erwachsene)","BGI";"297 - stationsäquivalente Behandlung in der Erwachsenenpsychiatrie (29)","BGI";"30 - Kinder- und Jugendpsychiatrie","BGII";"307 - stationsäquivalente Behandlung in der Kinder- und Jugendpsychiatrie (30)","BGII";"31 - Psychosomatik","BGI";"","LEER";0,"Leer"},2,0)</f>
        <v>LEER</v>
      </c>
      <c r="AA3317" s="8" t="str">
        <f t="shared" si="465"/>
        <v>Stationen</v>
      </c>
    </row>
    <row r="3318" spans="2:27" ht="15" customHeight="1" x14ac:dyDescent="0.25">
      <c r="B3318" s="76" t="str">
        <f t="shared" si="458"/>
        <v>!!!</v>
      </c>
      <c r="C3318" s="310" t="str">
        <f>IF(LEN($E3318)&gt;0,VLOOKUP(TEXT($E3318,0),'Angaben Stationen'!$E$14:$V$215,17,0),"")</f>
        <v/>
      </c>
      <c r="D3318" s="254" t="str">
        <f>IF(LEN($E3318)&gt;0,VLOOKUP(TEXT($E3318,0),'Angaben Stationen'!$E$14:$V$215,18,0),"")</f>
        <v/>
      </c>
      <c r="E3318" s="344"/>
      <c r="F3318" s="256"/>
      <c r="G3318" s="256"/>
      <c r="H3318" s="307"/>
      <c r="I3318" s="183"/>
      <c r="R3318" s="8">
        <f t="shared" si="460"/>
        <v>0</v>
      </c>
      <c r="S3318" s="8">
        <f>VLOOKUP($D3318,{"29 - Psychiatrie (Erwachsene)",1;"30 - Kinder- und Jugendpsychiatrie",1;"297 - stationsäquivalente Behandlung in der Erwachsenenpsychiatrie (29)",1;"307 - stationsäquivalente Behandlung in der Kinder- und Jugendpsychiatrie (30)",1;"31 - Psychosomatik",1;"",0;0,0},2,0)</f>
        <v>0</v>
      </c>
      <c r="T3318" s="8">
        <f t="shared" si="466"/>
        <v>0</v>
      </c>
      <c r="U3318" s="8">
        <f t="shared" si="459"/>
        <v>0</v>
      </c>
      <c r="V3318" s="8">
        <f t="shared" si="461"/>
        <v>0</v>
      </c>
      <c r="W3318" s="8">
        <f t="shared" si="462"/>
        <v>0</v>
      </c>
      <c r="X3318" s="8">
        <f t="shared" si="463"/>
        <v>0</v>
      </c>
      <c r="Y3318" s="8" t="str">
        <f t="shared" si="464"/>
        <v/>
      </c>
      <c r="Z3318" s="8" t="str">
        <f>VLOOKUP($D3318,{"29 - Psychiatrie (Erwachsene)","BGI";"297 - stationsäquivalente Behandlung in der Erwachsenenpsychiatrie (29)","BGI";"30 - Kinder- und Jugendpsychiatrie","BGII";"307 - stationsäquivalente Behandlung in der Kinder- und Jugendpsychiatrie (30)","BGII";"31 - Psychosomatik","BGI";"","LEER";0,"Leer"},2,0)</f>
        <v>LEER</v>
      </c>
      <c r="AA3318" s="8" t="str">
        <f t="shared" si="465"/>
        <v>Stationen</v>
      </c>
    </row>
    <row r="3319" spans="2:27" ht="15" customHeight="1" x14ac:dyDescent="0.25">
      <c r="B3319" s="76" t="str">
        <f t="shared" si="458"/>
        <v>!!!</v>
      </c>
      <c r="C3319" s="310" t="str">
        <f>IF(LEN($E3319)&gt;0,VLOOKUP(TEXT($E3319,0),'Angaben Stationen'!$E$14:$V$215,17,0),"")</f>
        <v/>
      </c>
      <c r="D3319" s="254" t="str">
        <f>IF(LEN($E3319)&gt;0,VLOOKUP(TEXT($E3319,0),'Angaben Stationen'!$E$14:$V$215,18,0),"")</f>
        <v/>
      </c>
      <c r="E3319" s="344"/>
      <c r="F3319" s="256"/>
      <c r="G3319" s="256"/>
      <c r="H3319" s="307"/>
      <c r="I3319" s="183"/>
      <c r="R3319" s="8">
        <f t="shared" si="460"/>
        <v>0</v>
      </c>
      <c r="S3319" s="8">
        <f>VLOOKUP($D3319,{"29 - Psychiatrie (Erwachsene)",1;"30 - Kinder- und Jugendpsychiatrie",1;"297 - stationsäquivalente Behandlung in der Erwachsenenpsychiatrie (29)",1;"307 - stationsäquivalente Behandlung in der Kinder- und Jugendpsychiatrie (30)",1;"31 - Psychosomatik",1;"",0;0,0},2,0)</f>
        <v>0</v>
      </c>
      <c r="T3319" s="8">
        <f t="shared" si="466"/>
        <v>0</v>
      </c>
      <c r="U3319" s="8">
        <f t="shared" si="459"/>
        <v>0</v>
      </c>
      <c r="V3319" s="8">
        <f t="shared" si="461"/>
        <v>0</v>
      </c>
      <c r="W3319" s="8">
        <f t="shared" si="462"/>
        <v>0</v>
      </c>
      <c r="X3319" s="8">
        <f t="shared" si="463"/>
        <v>0</v>
      </c>
      <c r="Y3319" s="8" t="str">
        <f t="shared" si="464"/>
        <v/>
      </c>
      <c r="Z3319" s="8" t="str">
        <f>VLOOKUP($D3319,{"29 - Psychiatrie (Erwachsene)","BGI";"297 - stationsäquivalente Behandlung in der Erwachsenenpsychiatrie (29)","BGI";"30 - Kinder- und Jugendpsychiatrie","BGII";"307 - stationsäquivalente Behandlung in der Kinder- und Jugendpsychiatrie (30)","BGII";"31 - Psychosomatik","BGI";"","LEER";0,"Leer"},2,0)</f>
        <v>LEER</v>
      </c>
      <c r="AA3319" s="8" t="str">
        <f t="shared" si="465"/>
        <v>Stationen</v>
      </c>
    </row>
    <row r="3320" spans="2:27" ht="15" customHeight="1" x14ac:dyDescent="0.25">
      <c r="B3320" s="76" t="str">
        <f t="shared" si="458"/>
        <v>!!!</v>
      </c>
      <c r="C3320" s="310" t="str">
        <f>IF(LEN($E3320)&gt;0,VLOOKUP(TEXT($E3320,0),'Angaben Stationen'!$E$14:$V$215,17,0),"")</f>
        <v/>
      </c>
      <c r="D3320" s="254" t="str">
        <f>IF(LEN($E3320)&gt;0,VLOOKUP(TEXT($E3320,0),'Angaben Stationen'!$E$14:$V$215,18,0),"")</f>
        <v/>
      </c>
      <c r="E3320" s="344"/>
      <c r="F3320" s="256"/>
      <c r="G3320" s="256"/>
      <c r="H3320" s="307"/>
      <c r="I3320" s="183"/>
      <c r="R3320" s="8">
        <f t="shared" si="460"/>
        <v>0</v>
      </c>
      <c r="S3320" s="8">
        <f>VLOOKUP($D3320,{"29 - Psychiatrie (Erwachsene)",1;"30 - Kinder- und Jugendpsychiatrie",1;"297 - stationsäquivalente Behandlung in der Erwachsenenpsychiatrie (29)",1;"307 - stationsäquivalente Behandlung in der Kinder- und Jugendpsychiatrie (30)",1;"31 - Psychosomatik",1;"",0;0,0},2,0)</f>
        <v>0</v>
      </c>
      <c r="T3320" s="8">
        <f t="shared" si="466"/>
        <v>0</v>
      </c>
      <c r="U3320" s="8">
        <f t="shared" si="459"/>
        <v>0</v>
      </c>
      <c r="V3320" s="8">
        <f t="shared" si="461"/>
        <v>0</v>
      </c>
      <c r="W3320" s="8">
        <f t="shared" si="462"/>
        <v>0</v>
      </c>
      <c r="X3320" s="8">
        <f t="shared" si="463"/>
        <v>0</v>
      </c>
      <c r="Y3320" s="8" t="str">
        <f t="shared" si="464"/>
        <v/>
      </c>
      <c r="Z3320" s="8" t="str">
        <f>VLOOKUP($D3320,{"29 - Psychiatrie (Erwachsene)","BGI";"297 - stationsäquivalente Behandlung in der Erwachsenenpsychiatrie (29)","BGI";"30 - Kinder- und Jugendpsychiatrie","BGII";"307 - stationsäquivalente Behandlung in der Kinder- und Jugendpsychiatrie (30)","BGII";"31 - Psychosomatik","BGI";"","LEER";0,"Leer"},2,0)</f>
        <v>LEER</v>
      </c>
      <c r="AA3320" s="8" t="str">
        <f t="shared" si="465"/>
        <v>Stationen</v>
      </c>
    </row>
    <row r="3321" spans="2:27" ht="15" customHeight="1" x14ac:dyDescent="0.25">
      <c r="B3321" s="76" t="str">
        <f t="shared" si="458"/>
        <v>!!!</v>
      </c>
      <c r="C3321" s="310" t="str">
        <f>IF(LEN($E3321)&gt;0,VLOOKUP(TEXT($E3321,0),'Angaben Stationen'!$E$14:$V$215,17,0),"")</f>
        <v/>
      </c>
      <c r="D3321" s="254" t="str">
        <f>IF(LEN($E3321)&gt;0,VLOOKUP(TEXT($E3321,0),'Angaben Stationen'!$E$14:$V$215,18,0),"")</f>
        <v/>
      </c>
      <c r="E3321" s="344"/>
      <c r="F3321" s="256"/>
      <c r="G3321" s="256"/>
      <c r="H3321" s="307"/>
      <c r="I3321" s="183"/>
      <c r="R3321" s="8">
        <f t="shared" si="460"/>
        <v>0</v>
      </c>
      <c r="S3321" s="8">
        <f>VLOOKUP($D3321,{"29 - Psychiatrie (Erwachsene)",1;"30 - Kinder- und Jugendpsychiatrie",1;"297 - stationsäquivalente Behandlung in der Erwachsenenpsychiatrie (29)",1;"307 - stationsäquivalente Behandlung in der Kinder- und Jugendpsychiatrie (30)",1;"31 - Psychosomatik",1;"",0;0,0},2,0)</f>
        <v>0</v>
      </c>
      <c r="T3321" s="8">
        <f t="shared" si="466"/>
        <v>0</v>
      </c>
      <c r="U3321" s="8">
        <f t="shared" si="459"/>
        <v>0</v>
      </c>
      <c r="V3321" s="8">
        <f t="shared" si="461"/>
        <v>0</v>
      </c>
      <c r="W3321" s="8">
        <f t="shared" si="462"/>
        <v>0</v>
      </c>
      <c r="X3321" s="8">
        <f t="shared" si="463"/>
        <v>0</v>
      </c>
      <c r="Y3321" s="8" t="str">
        <f t="shared" si="464"/>
        <v/>
      </c>
      <c r="Z3321" s="8" t="str">
        <f>VLOOKUP($D3321,{"29 - Psychiatrie (Erwachsene)","BGI";"297 - stationsäquivalente Behandlung in der Erwachsenenpsychiatrie (29)","BGI";"30 - Kinder- und Jugendpsychiatrie","BGII";"307 - stationsäquivalente Behandlung in der Kinder- und Jugendpsychiatrie (30)","BGII";"31 - Psychosomatik","BGI";"","LEER";0,"Leer"},2,0)</f>
        <v>LEER</v>
      </c>
      <c r="AA3321" s="8" t="str">
        <f t="shared" si="465"/>
        <v>Stationen</v>
      </c>
    </row>
    <row r="3322" spans="2:27" ht="15" customHeight="1" x14ac:dyDescent="0.25">
      <c r="B3322" s="76" t="str">
        <f t="shared" si="458"/>
        <v>!!!</v>
      </c>
      <c r="C3322" s="310" t="str">
        <f>IF(LEN($E3322)&gt;0,VLOOKUP(TEXT($E3322,0),'Angaben Stationen'!$E$14:$V$215,17,0),"")</f>
        <v/>
      </c>
      <c r="D3322" s="254" t="str">
        <f>IF(LEN($E3322)&gt;0,VLOOKUP(TEXT($E3322,0),'Angaben Stationen'!$E$14:$V$215,18,0),"")</f>
        <v/>
      </c>
      <c r="E3322" s="344"/>
      <c r="F3322" s="256"/>
      <c r="G3322" s="256"/>
      <c r="H3322" s="307"/>
      <c r="I3322" s="183"/>
      <c r="R3322" s="8">
        <f t="shared" si="460"/>
        <v>0</v>
      </c>
      <c r="S3322" s="8">
        <f>VLOOKUP($D3322,{"29 - Psychiatrie (Erwachsene)",1;"30 - Kinder- und Jugendpsychiatrie",1;"297 - stationsäquivalente Behandlung in der Erwachsenenpsychiatrie (29)",1;"307 - stationsäquivalente Behandlung in der Kinder- und Jugendpsychiatrie (30)",1;"31 - Psychosomatik",1;"",0;0,0},2,0)</f>
        <v>0</v>
      </c>
      <c r="T3322" s="8">
        <f t="shared" si="466"/>
        <v>0</v>
      </c>
      <c r="U3322" s="8">
        <f t="shared" si="459"/>
        <v>0</v>
      </c>
      <c r="V3322" s="8">
        <f t="shared" si="461"/>
        <v>0</v>
      </c>
      <c r="W3322" s="8">
        <f t="shared" si="462"/>
        <v>0</v>
      </c>
      <c r="X3322" s="8">
        <f t="shared" si="463"/>
        <v>0</v>
      </c>
      <c r="Y3322" s="8" t="str">
        <f t="shared" si="464"/>
        <v/>
      </c>
      <c r="Z3322" s="8" t="str">
        <f>VLOOKUP($D3322,{"29 - Psychiatrie (Erwachsene)","BGI";"297 - stationsäquivalente Behandlung in der Erwachsenenpsychiatrie (29)","BGI";"30 - Kinder- und Jugendpsychiatrie","BGII";"307 - stationsäquivalente Behandlung in der Kinder- und Jugendpsychiatrie (30)","BGII";"31 - Psychosomatik","BGI";"","LEER";0,"Leer"},2,0)</f>
        <v>LEER</v>
      </c>
      <c r="AA3322" s="8" t="str">
        <f t="shared" si="465"/>
        <v>Stationen</v>
      </c>
    </row>
    <row r="3323" spans="2:27" ht="15" customHeight="1" x14ac:dyDescent="0.25">
      <c r="B3323" s="76" t="str">
        <f t="shared" si="458"/>
        <v>!!!</v>
      </c>
      <c r="C3323" s="310" t="str">
        <f>IF(LEN($E3323)&gt;0,VLOOKUP(TEXT($E3323,0),'Angaben Stationen'!$E$14:$V$215,17,0),"")</f>
        <v/>
      </c>
      <c r="D3323" s="254" t="str">
        <f>IF(LEN($E3323)&gt;0,VLOOKUP(TEXT($E3323,0),'Angaben Stationen'!$E$14:$V$215,18,0),"")</f>
        <v/>
      </c>
      <c r="E3323" s="344"/>
      <c r="F3323" s="256"/>
      <c r="G3323" s="256"/>
      <c r="H3323" s="307"/>
      <c r="I3323" s="183"/>
      <c r="R3323" s="8">
        <f t="shared" si="460"/>
        <v>0</v>
      </c>
      <c r="S3323" s="8">
        <f>VLOOKUP($D3323,{"29 - Psychiatrie (Erwachsene)",1;"30 - Kinder- und Jugendpsychiatrie",1;"297 - stationsäquivalente Behandlung in der Erwachsenenpsychiatrie (29)",1;"307 - stationsäquivalente Behandlung in der Kinder- und Jugendpsychiatrie (30)",1;"31 - Psychosomatik",1;"",0;0,0},2,0)</f>
        <v>0</v>
      </c>
      <c r="T3323" s="8">
        <f t="shared" si="466"/>
        <v>0</v>
      </c>
      <c r="U3323" s="8">
        <f t="shared" si="459"/>
        <v>0</v>
      </c>
      <c r="V3323" s="8">
        <f t="shared" si="461"/>
        <v>0</v>
      </c>
      <c r="W3323" s="8">
        <f t="shared" si="462"/>
        <v>0</v>
      </c>
      <c r="X3323" s="8">
        <f t="shared" si="463"/>
        <v>0</v>
      </c>
      <c r="Y3323" s="8" t="str">
        <f t="shared" si="464"/>
        <v/>
      </c>
      <c r="Z3323" s="8" t="str">
        <f>VLOOKUP($D3323,{"29 - Psychiatrie (Erwachsene)","BGI";"297 - stationsäquivalente Behandlung in der Erwachsenenpsychiatrie (29)","BGI";"30 - Kinder- und Jugendpsychiatrie","BGII";"307 - stationsäquivalente Behandlung in der Kinder- und Jugendpsychiatrie (30)","BGII";"31 - Psychosomatik","BGI";"","LEER";0,"Leer"},2,0)</f>
        <v>LEER</v>
      </c>
      <c r="AA3323" s="8" t="str">
        <f t="shared" si="465"/>
        <v>Stationen</v>
      </c>
    </row>
    <row r="3324" spans="2:27" ht="15" customHeight="1" x14ac:dyDescent="0.25">
      <c r="B3324" s="76" t="str">
        <f t="shared" si="458"/>
        <v>!!!</v>
      </c>
      <c r="C3324" s="310" t="str">
        <f>IF(LEN($E3324)&gt;0,VLOOKUP(TEXT($E3324,0),'Angaben Stationen'!$E$14:$V$215,17,0),"")</f>
        <v/>
      </c>
      <c r="D3324" s="254" t="str">
        <f>IF(LEN($E3324)&gt;0,VLOOKUP(TEXT($E3324,0),'Angaben Stationen'!$E$14:$V$215,18,0),"")</f>
        <v/>
      </c>
      <c r="E3324" s="344"/>
      <c r="F3324" s="256"/>
      <c r="G3324" s="256"/>
      <c r="H3324" s="307"/>
      <c r="I3324" s="183"/>
      <c r="R3324" s="8">
        <f t="shared" si="460"/>
        <v>0</v>
      </c>
      <c r="S3324" s="8">
        <f>VLOOKUP($D3324,{"29 - Psychiatrie (Erwachsene)",1;"30 - Kinder- und Jugendpsychiatrie",1;"297 - stationsäquivalente Behandlung in der Erwachsenenpsychiatrie (29)",1;"307 - stationsäquivalente Behandlung in der Kinder- und Jugendpsychiatrie (30)",1;"31 - Psychosomatik",1;"",0;0,0},2,0)</f>
        <v>0</v>
      </c>
      <c r="T3324" s="8">
        <f t="shared" si="466"/>
        <v>0</v>
      </c>
      <c r="U3324" s="8">
        <f t="shared" si="459"/>
        <v>0</v>
      </c>
      <c r="V3324" s="8">
        <f t="shared" si="461"/>
        <v>0</v>
      </c>
      <c r="W3324" s="8">
        <f t="shared" si="462"/>
        <v>0</v>
      </c>
      <c r="X3324" s="8">
        <f t="shared" si="463"/>
        <v>0</v>
      </c>
      <c r="Y3324" s="8" t="str">
        <f t="shared" si="464"/>
        <v/>
      </c>
      <c r="Z3324" s="8" t="str">
        <f>VLOOKUP($D3324,{"29 - Psychiatrie (Erwachsene)","BGI";"297 - stationsäquivalente Behandlung in der Erwachsenenpsychiatrie (29)","BGI";"30 - Kinder- und Jugendpsychiatrie","BGII";"307 - stationsäquivalente Behandlung in der Kinder- und Jugendpsychiatrie (30)","BGII";"31 - Psychosomatik","BGI";"","LEER";0,"Leer"},2,0)</f>
        <v>LEER</v>
      </c>
      <c r="AA3324" s="8" t="str">
        <f t="shared" si="465"/>
        <v>Stationen</v>
      </c>
    </row>
    <row r="3325" spans="2:27" ht="15" customHeight="1" x14ac:dyDescent="0.25">
      <c r="B3325" s="76" t="str">
        <f t="shared" ref="B3325:B3388" si="467">IF(SUM(S3325:X3325)&lt;6,"!!!","")</f>
        <v>!!!</v>
      </c>
      <c r="C3325" s="310" t="str">
        <f>IF(LEN($E3325)&gt;0,VLOOKUP(TEXT($E3325,0),'Angaben Stationen'!$E$14:$V$215,17,0),"")</f>
        <v/>
      </c>
      <c r="D3325" s="254" t="str">
        <f>IF(LEN($E3325)&gt;0,VLOOKUP(TEXT($E3325,0),'Angaben Stationen'!$E$14:$V$215,18,0),"")</f>
        <v/>
      </c>
      <c r="E3325" s="344"/>
      <c r="F3325" s="256"/>
      <c r="G3325" s="256"/>
      <c r="H3325" s="307"/>
      <c r="I3325" s="183"/>
      <c r="R3325" s="8">
        <f t="shared" si="460"/>
        <v>0</v>
      </c>
      <c r="S3325" s="8">
        <f>VLOOKUP($D3325,{"29 - Psychiatrie (Erwachsene)",1;"30 - Kinder- und Jugendpsychiatrie",1;"297 - stationsäquivalente Behandlung in der Erwachsenenpsychiatrie (29)",1;"307 - stationsäquivalente Behandlung in der Kinder- und Jugendpsychiatrie (30)",1;"31 - Psychosomatik",1;"",0;0,0},2,0)</f>
        <v>0</v>
      </c>
      <c r="T3325" s="8">
        <f t="shared" si="466"/>
        <v>0</v>
      </c>
      <c r="U3325" s="8">
        <f t="shared" ref="U3325:U3388" si="468">IF($E3325&lt;&gt;0,1,0)</f>
        <v>0</v>
      </c>
      <c r="V3325" s="8">
        <f t="shared" si="461"/>
        <v>0</v>
      </c>
      <c r="W3325" s="8">
        <f t="shared" si="462"/>
        <v>0</v>
      </c>
      <c r="X3325" s="8">
        <f t="shared" si="463"/>
        <v>0</v>
      </c>
      <c r="Y3325" s="8" t="str">
        <f t="shared" si="464"/>
        <v/>
      </c>
      <c r="Z3325" s="8" t="str">
        <f>VLOOKUP($D3325,{"29 - Psychiatrie (Erwachsene)","BGI";"297 - stationsäquivalente Behandlung in der Erwachsenenpsychiatrie (29)","BGI";"30 - Kinder- und Jugendpsychiatrie","BGII";"307 - stationsäquivalente Behandlung in der Kinder- und Jugendpsychiatrie (30)","BGII";"31 - Psychosomatik","BGI";"","LEER";0,"Leer"},2,0)</f>
        <v>LEER</v>
      </c>
      <c r="AA3325" s="8" t="str">
        <f t="shared" si="465"/>
        <v>Stationen</v>
      </c>
    </row>
    <row r="3326" spans="2:27" ht="15" customHeight="1" x14ac:dyDescent="0.25">
      <c r="B3326" s="76" t="str">
        <f t="shared" si="467"/>
        <v>!!!</v>
      </c>
      <c r="C3326" s="310" t="str">
        <f>IF(LEN($E3326)&gt;0,VLOOKUP(TEXT($E3326,0),'Angaben Stationen'!$E$14:$V$215,17,0),"")</f>
        <v/>
      </c>
      <c r="D3326" s="254" t="str">
        <f>IF(LEN($E3326)&gt;0,VLOOKUP(TEXT($E3326,0),'Angaben Stationen'!$E$14:$V$215,18,0),"")</f>
        <v/>
      </c>
      <c r="E3326" s="344"/>
      <c r="F3326" s="256"/>
      <c r="G3326" s="256"/>
      <c r="H3326" s="307"/>
      <c r="I3326" s="183"/>
      <c r="R3326" s="8">
        <f t="shared" si="460"/>
        <v>0</v>
      </c>
      <c r="S3326" s="8">
        <f>VLOOKUP($D3326,{"29 - Psychiatrie (Erwachsene)",1;"30 - Kinder- und Jugendpsychiatrie",1;"297 - stationsäquivalente Behandlung in der Erwachsenenpsychiatrie (29)",1;"307 - stationsäquivalente Behandlung in der Kinder- und Jugendpsychiatrie (30)",1;"31 - Psychosomatik",1;"",0;0,0},2,0)</f>
        <v>0</v>
      </c>
      <c r="T3326" s="8">
        <f t="shared" si="466"/>
        <v>0</v>
      </c>
      <c r="U3326" s="8">
        <f t="shared" si="468"/>
        <v>0</v>
      </c>
      <c r="V3326" s="8">
        <f t="shared" si="461"/>
        <v>0</v>
      </c>
      <c r="W3326" s="8">
        <f t="shared" si="462"/>
        <v>0</v>
      </c>
      <c r="X3326" s="8">
        <f t="shared" si="463"/>
        <v>0</v>
      </c>
      <c r="Y3326" s="8" t="str">
        <f t="shared" si="464"/>
        <v/>
      </c>
      <c r="Z3326" s="8" t="str">
        <f>VLOOKUP($D3326,{"29 - Psychiatrie (Erwachsene)","BGI";"297 - stationsäquivalente Behandlung in der Erwachsenenpsychiatrie (29)","BGI";"30 - Kinder- und Jugendpsychiatrie","BGII";"307 - stationsäquivalente Behandlung in der Kinder- und Jugendpsychiatrie (30)","BGII";"31 - Psychosomatik","BGI";"","LEER";0,"Leer"},2,0)</f>
        <v>LEER</v>
      </c>
      <c r="AA3326" s="8" t="str">
        <f t="shared" si="465"/>
        <v>Stationen</v>
      </c>
    </row>
    <row r="3327" spans="2:27" ht="15" customHeight="1" x14ac:dyDescent="0.25">
      <c r="B3327" s="76" t="str">
        <f t="shared" si="467"/>
        <v>!!!</v>
      </c>
      <c r="C3327" s="310" t="str">
        <f>IF(LEN($E3327)&gt;0,VLOOKUP(TEXT($E3327,0),'Angaben Stationen'!$E$14:$V$215,17,0),"")</f>
        <v/>
      </c>
      <c r="D3327" s="254" t="str">
        <f>IF(LEN($E3327)&gt;0,VLOOKUP(TEXT($E3327,0),'Angaben Stationen'!$E$14:$V$215,18,0),"")</f>
        <v/>
      </c>
      <c r="E3327" s="344"/>
      <c r="F3327" s="256"/>
      <c r="G3327" s="256"/>
      <c r="H3327" s="307"/>
      <c r="I3327" s="183"/>
      <c r="R3327" s="8">
        <f t="shared" si="460"/>
        <v>0</v>
      </c>
      <c r="S3327" s="8">
        <f>VLOOKUP($D3327,{"29 - Psychiatrie (Erwachsene)",1;"30 - Kinder- und Jugendpsychiatrie",1;"297 - stationsäquivalente Behandlung in der Erwachsenenpsychiatrie (29)",1;"307 - stationsäquivalente Behandlung in der Kinder- und Jugendpsychiatrie (30)",1;"31 - Psychosomatik",1;"",0;0,0},2,0)</f>
        <v>0</v>
      </c>
      <c r="T3327" s="8">
        <f t="shared" si="466"/>
        <v>0</v>
      </c>
      <c r="U3327" s="8">
        <f t="shared" si="468"/>
        <v>0</v>
      </c>
      <c r="V3327" s="8">
        <f t="shared" si="461"/>
        <v>0</v>
      </c>
      <c r="W3327" s="8">
        <f t="shared" si="462"/>
        <v>0</v>
      </c>
      <c r="X3327" s="8">
        <f t="shared" si="463"/>
        <v>0</v>
      </c>
      <c r="Y3327" s="8" t="str">
        <f t="shared" si="464"/>
        <v/>
      </c>
      <c r="Z3327" s="8" t="str">
        <f>VLOOKUP($D3327,{"29 - Psychiatrie (Erwachsene)","BGI";"297 - stationsäquivalente Behandlung in der Erwachsenenpsychiatrie (29)","BGI";"30 - Kinder- und Jugendpsychiatrie","BGII";"307 - stationsäquivalente Behandlung in der Kinder- und Jugendpsychiatrie (30)","BGII";"31 - Psychosomatik","BGI";"","LEER";0,"Leer"},2,0)</f>
        <v>LEER</v>
      </c>
      <c r="AA3327" s="8" t="str">
        <f t="shared" si="465"/>
        <v>Stationen</v>
      </c>
    </row>
    <row r="3328" spans="2:27" ht="15" customHeight="1" x14ac:dyDescent="0.25">
      <c r="B3328" s="76" t="str">
        <f t="shared" si="467"/>
        <v>!!!</v>
      </c>
      <c r="C3328" s="310" t="str">
        <f>IF(LEN($E3328)&gt;0,VLOOKUP(TEXT($E3328,0),'Angaben Stationen'!$E$14:$V$215,17,0),"")</f>
        <v/>
      </c>
      <c r="D3328" s="254" t="str">
        <f>IF(LEN($E3328)&gt;0,VLOOKUP(TEXT($E3328,0),'Angaben Stationen'!$E$14:$V$215,18,0),"")</f>
        <v/>
      </c>
      <c r="E3328" s="344"/>
      <c r="F3328" s="256"/>
      <c r="G3328" s="256"/>
      <c r="H3328" s="307"/>
      <c r="I3328" s="183"/>
      <c r="R3328" s="8">
        <f t="shared" si="460"/>
        <v>0</v>
      </c>
      <c r="S3328" s="8">
        <f>VLOOKUP($D3328,{"29 - Psychiatrie (Erwachsene)",1;"30 - Kinder- und Jugendpsychiatrie",1;"297 - stationsäquivalente Behandlung in der Erwachsenenpsychiatrie (29)",1;"307 - stationsäquivalente Behandlung in der Kinder- und Jugendpsychiatrie (30)",1;"31 - Psychosomatik",1;"",0;0,0},2,0)</f>
        <v>0</v>
      </c>
      <c r="T3328" s="8">
        <f t="shared" si="466"/>
        <v>0</v>
      </c>
      <c r="U3328" s="8">
        <f t="shared" si="468"/>
        <v>0</v>
      </c>
      <c r="V3328" s="8">
        <f t="shared" si="461"/>
        <v>0</v>
      </c>
      <c r="W3328" s="8">
        <f t="shared" si="462"/>
        <v>0</v>
      </c>
      <c r="X3328" s="8">
        <f t="shared" si="463"/>
        <v>0</v>
      </c>
      <c r="Y3328" s="8" t="str">
        <f t="shared" si="464"/>
        <v/>
      </c>
      <c r="Z3328" s="8" t="str">
        <f>VLOOKUP($D3328,{"29 - Psychiatrie (Erwachsene)","BGI";"297 - stationsäquivalente Behandlung in der Erwachsenenpsychiatrie (29)","BGI";"30 - Kinder- und Jugendpsychiatrie","BGII";"307 - stationsäquivalente Behandlung in der Kinder- und Jugendpsychiatrie (30)","BGII";"31 - Psychosomatik","BGI";"","LEER";0,"Leer"},2,0)</f>
        <v>LEER</v>
      </c>
      <c r="AA3328" s="8" t="str">
        <f t="shared" si="465"/>
        <v>Stationen</v>
      </c>
    </row>
    <row r="3329" spans="2:27" ht="15" customHeight="1" x14ac:dyDescent="0.25">
      <c r="B3329" s="76" t="str">
        <f t="shared" si="467"/>
        <v>!!!</v>
      </c>
      <c r="C3329" s="310" t="str">
        <f>IF(LEN($E3329)&gt;0,VLOOKUP(TEXT($E3329,0),'Angaben Stationen'!$E$14:$V$215,17,0),"")</f>
        <v/>
      </c>
      <c r="D3329" s="254" t="str">
        <f>IF(LEN($E3329)&gt;0,VLOOKUP(TEXT($E3329,0),'Angaben Stationen'!$E$14:$V$215,18,0),"")</f>
        <v/>
      </c>
      <c r="E3329" s="344"/>
      <c r="F3329" s="256"/>
      <c r="G3329" s="256"/>
      <c r="H3329" s="307"/>
      <c r="I3329" s="183"/>
      <c r="R3329" s="8">
        <f t="shared" si="460"/>
        <v>0</v>
      </c>
      <c r="S3329" s="8">
        <f>VLOOKUP($D3329,{"29 - Psychiatrie (Erwachsene)",1;"30 - Kinder- und Jugendpsychiatrie",1;"297 - stationsäquivalente Behandlung in der Erwachsenenpsychiatrie (29)",1;"307 - stationsäquivalente Behandlung in der Kinder- und Jugendpsychiatrie (30)",1;"31 - Psychosomatik",1;"",0;0,0},2,0)</f>
        <v>0</v>
      </c>
      <c r="T3329" s="8">
        <f t="shared" si="466"/>
        <v>0</v>
      </c>
      <c r="U3329" s="8">
        <f t="shared" si="468"/>
        <v>0</v>
      </c>
      <c r="V3329" s="8">
        <f t="shared" si="461"/>
        <v>0</v>
      </c>
      <c r="W3329" s="8">
        <f t="shared" si="462"/>
        <v>0</v>
      </c>
      <c r="X3329" s="8">
        <f t="shared" si="463"/>
        <v>0</v>
      </c>
      <c r="Y3329" s="8" t="str">
        <f t="shared" si="464"/>
        <v/>
      </c>
      <c r="Z3329" s="8" t="str">
        <f>VLOOKUP($D3329,{"29 - Psychiatrie (Erwachsene)","BGI";"297 - stationsäquivalente Behandlung in der Erwachsenenpsychiatrie (29)","BGI";"30 - Kinder- und Jugendpsychiatrie","BGII";"307 - stationsäquivalente Behandlung in der Kinder- und Jugendpsychiatrie (30)","BGII";"31 - Psychosomatik","BGI";"","LEER";0,"Leer"},2,0)</f>
        <v>LEER</v>
      </c>
      <c r="AA3329" s="8" t="str">
        <f t="shared" si="465"/>
        <v>Stationen</v>
      </c>
    </row>
    <row r="3330" spans="2:27" ht="15" customHeight="1" x14ac:dyDescent="0.25">
      <c r="B3330" s="76" t="str">
        <f t="shared" si="467"/>
        <v>!!!</v>
      </c>
      <c r="C3330" s="310" t="str">
        <f>IF(LEN($E3330)&gt;0,VLOOKUP(TEXT($E3330,0),'Angaben Stationen'!$E$14:$V$215,17,0),"")</f>
        <v/>
      </c>
      <c r="D3330" s="254" t="str">
        <f>IF(LEN($E3330)&gt;0,VLOOKUP(TEXT($E3330,0),'Angaben Stationen'!$E$14:$V$215,18,0),"")</f>
        <v/>
      </c>
      <c r="E3330" s="344"/>
      <c r="F3330" s="256"/>
      <c r="G3330" s="256"/>
      <c r="H3330" s="307"/>
      <c r="I3330" s="183"/>
      <c r="R3330" s="8">
        <f t="shared" si="460"/>
        <v>0</v>
      </c>
      <c r="S3330" s="8">
        <f>VLOOKUP($D3330,{"29 - Psychiatrie (Erwachsene)",1;"30 - Kinder- und Jugendpsychiatrie",1;"297 - stationsäquivalente Behandlung in der Erwachsenenpsychiatrie (29)",1;"307 - stationsäquivalente Behandlung in der Kinder- und Jugendpsychiatrie (30)",1;"31 - Psychosomatik",1;"",0;0,0},2,0)</f>
        <v>0</v>
      </c>
      <c r="T3330" s="8">
        <f t="shared" si="466"/>
        <v>0</v>
      </c>
      <c r="U3330" s="8">
        <f t="shared" si="468"/>
        <v>0</v>
      </c>
      <c r="V3330" s="8">
        <f t="shared" si="461"/>
        <v>0</v>
      </c>
      <c r="W3330" s="8">
        <f t="shared" si="462"/>
        <v>0</v>
      </c>
      <c r="X3330" s="8">
        <f t="shared" si="463"/>
        <v>0</v>
      </c>
      <c r="Y3330" s="8" t="str">
        <f t="shared" si="464"/>
        <v/>
      </c>
      <c r="Z3330" s="8" t="str">
        <f>VLOOKUP($D3330,{"29 - Psychiatrie (Erwachsene)","BGI";"297 - stationsäquivalente Behandlung in der Erwachsenenpsychiatrie (29)","BGI";"30 - Kinder- und Jugendpsychiatrie","BGII";"307 - stationsäquivalente Behandlung in der Kinder- und Jugendpsychiatrie (30)","BGII";"31 - Psychosomatik","BGI";"","LEER";0,"Leer"},2,0)</f>
        <v>LEER</v>
      </c>
      <c r="AA3330" s="8" t="str">
        <f t="shared" si="465"/>
        <v>Stationen</v>
      </c>
    </row>
    <row r="3331" spans="2:27" ht="15" customHeight="1" x14ac:dyDescent="0.25">
      <c r="B3331" s="76" t="str">
        <f t="shared" si="467"/>
        <v>!!!</v>
      </c>
      <c r="C3331" s="310" t="str">
        <f>IF(LEN($E3331)&gt;0,VLOOKUP(TEXT($E3331,0),'Angaben Stationen'!$E$14:$V$215,17,0),"")</f>
        <v/>
      </c>
      <c r="D3331" s="254" t="str">
        <f>IF(LEN($E3331)&gt;0,VLOOKUP(TEXT($E3331,0),'Angaben Stationen'!$E$14:$V$215,18,0),"")</f>
        <v/>
      </c>
      <c r="E3331" s="344"/>
      <c r="F3331" s="256"/>
      <c r="G3331" s="256"/>
      <c r="H3331" s="307"/>
      <c r="I3331" s="183"/>
      <c r="R3331" s="8">
        <f t="shared" si="460"/>
        <v>0</v>
      </c>
      <c r="S3331" s="8">
        <f>VLOOKUP($D3331,{"29 - Psychiatrie (Erwachsene)",1;"30 - Kinder- und Jugendpsychiatrie",1;"297 - stationsäquivalente Behandlung in der Erwachsenenpsychiatrie (29)",1;"307 - stationsäquivalente Behandlung in der Kinder- und Jugendpsychiatrie (30)",1;"31 - Psychosomatik",1;"",0;0,0},2,0)</f>
        <v>0</v>
      </c>
      <c r="T3331" s="8">
        <f t="shared" si="466"/>
        <v>0</v>
      </c>
      <c r="U3331" s="8">
        <f t="shared" si="468"/>
        <v>0</v>
      </c>
      <c r="V3331" s="8">
        <f t="shared" si="461"/>
        <v>0</v>
      </c>
      <c r="W3331" s="8">
        <f t="shared" si="462"/>
        <v>0</v>
      </c>
      <c r="X3331" s="8">
        <f t="shared" si="463"/>
        <v>0</v>
      </c>
      <c r="Y3331" s="8" t="str">
        <f t="shared" si="464"/>
        <v/>
      </c>
      <c r="Z3331" s="8" t="str">
        <f>VLOOKUP($D3331,{"29 - Psychiatrie (Erwachsene)","BGI";"297 - stationsäquivalente Behandlung in der Erwachsenenpsychiatrie (29)","BGI";"30 - Kinder- und Jugendpsychiatrie","BGII";"307 - stationsäquivalente Behandlung in der Kinder- und Jugendpsychiatrie (30)","BGII";"31 - Psychosomatik","BGI";"","LEER";0,"Leer"},2,0)</f>
        <v>LEER</v>
      </c>
      <c r="AA3331" s="8" t="str">
        <f t="shared" si="465"/>
        <v>Stationen</v>
      </c>
    </row>
    <row r="3332" spans="2:27" ht="15" customHeight="1" x14ac:dyDescent="0.25">
      <c r="B3332" s="76" t="str">
        <f t="shared" si="467"/>
        <v>!!!</v>
      </c>
      <c r="C3332" s="310" t="str">
        <f>IF(LEN($E3332)&gt;0,VLOOKUP(TEXT($E3332,0),'Angaben Stationen'!$E$14:$V$215,17,0),"")</f>
        <v/>
      </c>
      <c r="D3332" s="254" t="str">
        <f>IF(LEN($E3332)&gt;0,VLOOKUP(TEXT($E3332,0),'Angaben Stationen'!$E$14:$V$215,18,0),"")</f>
        <v/>
      </c>
      <c r="E3332" s="344"/>
      <c r="F3332" s="256"/>
      <c r="G3332" s="256"/>
      <c r="H3332" s="307"/>
      <c r="I3332" s="183"/>
      <c r="R3332" s="8">
        <f t="shared" si="460"/>
        <v>0</v>
      </c>
      <c r="S3332" s="8">
        <f>VLOOKUP($D3332,{"29 - Psychiatrie (Erwachsene)",1;"30 - Kinder- und Jugendpsychiatrie",1;"297 - stationsäquivalente Behandlung in der Erwachsenenpsychiatrie (29)",1;"307 - stationsäquivalente Behandlung in der Kinder- und Jugendpsychiatrie (30)",1;"31 - Psychosomatik",1;"",0;0,0},2,0)</f>
        <v>0</v>
      </c>
      <c r="T3332" s="8">
        <f t="shared" si="466"/>
        <v>0</v>
      </c>
      <c r="U3332" s="8">
        <f t="shared" si="468"/>
        <v>0</v>
      </c>
      <c r="V3332" s="8">
        <f t="shared" si="461"/>
        <v>0</v>
      </c>
      <c r="W3332" s="8">
        <f t="shared" si="462"/>
        <v>0</v>
      </c>
      <c r="X3332" s="8">
        <f t="shared" si="463"/>
        <v>0</v>
      </c>
      <c r="Y3332" s="8" t="str">
        <f t="shared" si="464"/>
        <v/>
      </c>
      <c r="Z3332" s="8" t="str">
        <f>VLOOKUP($D3332,{"29 - Psychiatrie (Erwachsene)","BGI";"297 - stationsäquivalente Behandlung in der Erwachsenenpsychiatrie (29)","BGI";"30 - Kinder- und Jugendpsychiatrie","BGII";"307 - stationsäquivalente Behandlung in der Kinder- und Jugendpsychiatrie (30)","BGII";"31 - Psychosomatik","BGI";"","LEER";0,"Leer"},2,0)</f>
        <v>LEER</v>
      </c>
      <c r="AA3332" s="8" t="str">
        <f t="shared" si="465"/>
        <v>Stationen</v>
      </c>
    </row>
    <row r="3333" spans="2:27" ht="15" customHeight="1" x14ac:dyDescent="0.25">
      <c r="B3333" s="76" t="str">
        <f t="shared" si="467"/>
        <v>!!!</v>
      </c>
      <c r="C3333" s="310" t="str">
        <f>IF(LEN($E3333)&gt;0,VLOOKUP(TEXT($E3333,0),'Angaben Stationen'!$E$14:$V$215,17,0),"")</f>
        <v/>
      </c>
      <c r="D3333" s="254" t="str">
        <f>IF(LEN($E3333)&gt;0,VLOOKUP(TEXT($E3333,0),'Angaben Stationen'!$E$14:$V$215,18,0),"")</f>
        <v/>
      </c>
      <c r="E3333" s="344"/>
      <c r="F3333" s="256"/>
      <c r="G3333" s="256"/>
      <c r="H3333" s="307"/>
      <c r="I3333" s="183"/>
      <c r="R3333" s="8">
        <f t="shared" si="460"/>
        <v>0</v>
      </c>
      <c r="S3333" s="8">
        <f>VLOOKUP($D3333,{"29 - Psychiatrie (Erwachsene)",1;"30 - Kinder- und Jugendpsychiatrie",1;"297 - stationsäquivalente Behandlung in der Erwachsenenpsychiatrie (29)",1;"307 - stationsäquivalente Behandlung in der Kinder- und Jugendpsychiatrie (30)",1;"31 - Psychosomatik",1;"",0;0,0},2,0)</f>
        <v>0</v>
      </c>
      <c r="T3333" s="8">
        <f t="shared" si="466"/>
        <v>0</v>
      </c>
      <c r="U3333" s="8">
        <f t="shared" si="468"/>
        <v>0</v>
      </c>
      <c r="V3333" s="8">
        <f t="shared" si="461"/>
        <v>0</v>
      </c>
      <c r="W3333" s="8">
        <f t="shared" si="462"/>
        <v>0</v>
      </c>
      <c r="X3333" s="8">
        <f t="shared" si="463"/>
        <v>0</v>
      </c>
      <c r="Y3333" s="8" t="str">
        <f t="shared" si="464"/>
        <v/>
      </c>
      <c r="Z3333" s="8" t="str">
        <f>VLOOKUP($D3333,{"29 - Psychiatrie (Erwachsene)","BGI";"297 - stationsäquivalente Behandlung in der Erwachsenenpsychiatrie (29)","BGI";"30 - Kinder- und Jugendpsychiatrie","BGII";"307 - stationsäquivalente Behandlung in der Kinder- und Jugendpsychiatrie (30)","BGII";"31 - Psychosomatik","BGI";"","LEER";0,"Leer"},2,0)</f>
        <v>LEER</v>
      </c>
      <c r="AA3333" s="8" t="str">
        <f t="shared" si="465"/>
        <v>Stationen</v>
      </c>
    </row>
    <row r="3334" spans="2:27" ht="15" customHeight="1" x14ac:dyDescent="0.25">
      <c r="B3334" s="76" t="str">
        <f t="shared" si="467"/>
        <v>!!!</v>
      </c>
      <c r="C3334" s="310" t="str">
        <f>IF(LEN($E3334)&gt;0,VLOOKUP(TEXT($E3334,0),'Angaben Stationen'!$E$14:$V$215,17,0),"")</f>
        <v/>
      </c>
      <c r="D3334" s="254" t="str">
        <f>IF(LEN($E3334)&gt;0,VLOOKUP(TEXT($E3334,0),'Angaben Stationen'!$E$14:$V$215,18,0),"")</f>
        <v/>
      </c>
      <c r="E3334" s="344"/>
      <c r="F3334" s="256"/>
      <c r="G3334" s="256"/>
      <c r="H3334" s="307"/>
      <c r="I3334" s="183"/>
      <c r="R3334" s="8">
        <f t="shared" si="460"/>
        <v>0</v>
      </c>
      <c r="S3334" s="8">
        <f>VLOOKUP($D3334,{"29 - Psychiatrie (Erwachsene)",1;"30 - Kinder- und Jugendpsychiatrie",1;"297 - stationsäquivalente Behandlung in der Erwachsenenpsychiatrie (29)",1;"307 - stationsäquivalente Behandlung in der Kinder- und Jugendpsychiatrie (30)",1;"31 - Psychosomatik",1;"",0;0,0},2,0)</f>
        <v>0</v>
      </c>
      <c r="T3334" s="8">
        <f t="shared" si="466"/>
        <v>0</v>
      </c>
      <c r="U3334" s="8">
        <f t="shared" si="468"/>
        <v>0</v>
      </c>
      <c r="V3334" s="8">
        <f t="shared" si="461"/>
        <v>0</v>
      </c>
      <c r="W3334" s="8">
        <f t="shared" si="462"/>
        <v>0</v>
      </c>
      <c r="X3334" s="8">
        <f t="shared" si="463"/>
        <v>0</v>
      </c>
      <c r="Y3334" s="8" t="str">
        <f t="shared" si="464"/>
        <v/>
      </c>
      <c r="Z3334" s="8" t="str">
        <f>VLOOKUP($D3334,{"29 - Psychiatrie (Erwachsene)","BGI";"297 - stationsäquivalente Behandlung in der Erwachsenenpsychiatrie (29)","BGI";"30 - Kinder- und Jugendpsychiatrie","BGII";"307 - stationsäquivalente Behandlung in der Kinder- und Jugendpsychiatrie (30)","BGII";"31 - Psychosomatik","BGI";"","LEER";0,"Leer"},2,0)</f>
        <v>LEER</v>
      </c>
      <c r="AA3334" s="8" t="str">
        <f t="shared" si="465"/>
        <v>Stationen</v>
      </c>
    </row>
    <row r="3335" spans="2:27" ht="15" customHeight="1" x14ac:dyDescent="0.25">
      <c r="B3335" s="76" t="str">
        <f t="shared" si="467"/>
        <v>!!!</v>
      </c>
      <c r="C3335" s="310" t="str">
        <f>IF(LEN($E3335)&gt;0,VLOOKUP(TEXT($E3335,0),'Angaben Stationen'!$E$14:$V$215,17,0),"")</f>
        <v/>
      </c>
      <c r="D3335" s="254" t="str">
        <f>IF(LEN($E3335)&gt;0,VLOOKUP(TEXT($E3335,0),'Angaben Stationen'!$E$14:$V$215,18,0),"")</f>
        <v/>
      </c>
      <c r="E3335" s="344"/>
      <c r="F3335" s="256"/>
      <c r="G3335" s="256"/>
      <c r="H3335" s="307"/>
      <c r="I3335" s="183"/>
      <c r="R3335" s="8">
        <f t="shared" si="460"/>
        <v>0</v>
      </c>
      <c r="S3335" s="8">
        <f>VLOOKUP($D3335,{"29 - Psychiatrie (Erwachsene)",1;"30 - Kinder- und Jugendpsychiatrie",1;"297 - stationsäquivalente Behandlung in der Erwachsenenpsychiatrie (29)",1;"307 - stationsäquivalente Behandlung in der Kinder- und Jugendpsychiatrie (30)",1;"31 - Psychosomatik",1;"",0;0,0},2,0)</f>
        <v>0</v>
      </c>
      <c r="T3335" s="8">
        <f t="shared" si="466"/>
        <v>0</v>
      </c>
      <c r="U3335" s="8">
        <f t="shared" si="468"/>
        <v>0</v>
      </c>
      <c r="V3335" s="8">
        <f t="shared" si="461"/>
        <v>0</v>
      </c>
      <c r="W3335" s="8">
        <f t="shared" si="462"/>
        <v>0</v>
      </c>
      <c r="X3335" s="8">
        <f t="shared" si="463"/>
        <v>0</v>
      </c>
      <c r="Y3335" s="8" t="str">
        <f t="shared" si="464"/>
        <v/>
      </c>
      <c r="Z3335" s="8" t="str">
        <f>VLOOKUP($D3335,{"29 - Psychiatrie (Erwachsene)","BGI";"297 - stationsäquivalente Behandlung in der Erwachsenenpsychiatrie (29)","BGI";"30 - Kinder- und Jugendpsychiatrie","BGII";"307 - stationsäquivalente Behandlung in der Kinder- und Jugendpsychiatrie (30)","BGII";"31 - Psychosomatik","BGI";"","LEER";0,"Leer"},2,0)</f>
        <v>LEER</v>
      </c>
      <c r="AA3335" s="8" t="str">
        <f t="shared" si="465"/>
        <v>Stationen</v>
      </c>
    </row>
    <row r="3336" spans="2:27" ht="15" customHeight="1" x14ac:dyDescent="0.25">
      <c r="B3336" s="76" t="str">
        <f t="shared" si="467"/>
        <v>!!!</v>
      </c>
      <c r="C3336" s="310" t="str">
        <f>IF(LEN($E3336)&gt;0,VLOOKUP(TEXT($E3336,0),'Angaben Stationen'!$E$14:$V$215,17,0),"")</f>
        <v/>
      </c>
      <c r="D3336" s="254" t="str">
        <f>IF(LEN($E3336)&gt;0,VLOOKUP(TEXT($E3336,0),'Angaben Stationen'!$E$14:$V$215,18,0),"")</f>
        <v/>
      </c>
      <c r="E3336" s="344"/>
      <c r="F3336" s="256"/>
      <c r="G3336" s="256"/>
      <c r="H3336" s="307"/>
      <c r="I3336" s="183"/>
      <c r="R3336" s="8">
        <f t="shared" si="460"/>
        <v>0</v>
      </c>
      <c r="S3336" s="8">
        <f>VLOOKUP($D3336,{"29 - Psychiatrie (Erwachsene)",1;"30 - Kinder- und Jugendpsychiatrie",1;"297 - stationsäquivalente Behandlung in der Erwachsenenpsychiatrie (29)",1;"307 - stationsäquivalente Behandlung in der Kinder- und Jugendpsychiatrie (30)",1;"31 - Psychosomatik",1;"",0;0,0},2,0)</f>
        <v>0</v>
      </c>
      <c r="T3336" s="8">
        <f t="shared" si="466"/>
        <v>0</v>
      </c>
      <c r="U3336" s="8">
        <f t="shared" si="468"/>
        <v>0</v>
      </c>
      <c r="V3336" s="8">
        <f t="shared" si="461"/>
        <v>0</v>
      </c>
      <c r="W3336" s="8">
        <f t="shared" si="462"/>
        <v>0</v>
      </c>
      <c r="X3336" s="8">
        <f t="shared" si="463"/>
        <v>0</v>
      </c>
      <c r="Y3336" s="8" t="str">
        <f t="shared" si="464"/>
        <v/>
      </c>
      <c r="Z3336" s="8" t="str">
        <f>VLOOKUP($D3336,{"29 - Psychiatrie (Erwachsene)","BGI";"297 - stationsäquivalente Behandlung in der Erwachsenenpsychiatrie (29)","BGI";"30 - Kinder- und Jugendpsychiatrie","BGII";"307 - stationsäquivalente Behandlung in der Kinder- und Jugendpsychiatrie (30)","BGII";"31 - Psychosomatik","BGI";"","LEER";0,"Leer"},2,0)</f>
        <v>LEER</v>
      </c>
      <c r="AA3336" s="8" t="str">
        <f t="shared" si="465"/>
        <v>Stationen</v>
      </c>
    </row>
    <row r="3337" spans="2:27" ht="15" customHeight="1" x14ac:dyDescent="0.25">
      <c r="B3337" s="76" t="str">
        <f t="shared" si="467"/>
        <v>!!!</v>
      </c>
      <c r="C3337" s="310" t="str">
        <f>IF(LEN($E3337)&gt;0,VLOOKUP(TEXT($E3337,0),'Angaben Stationen'!$E$14:$V$215,17,0),"")</f>
        <v/>
      </c>
      <c r="D3337" s="254" t="str">
        <f>IF(LEN($E3337)&gt;0,VLOOKUP(TEXT($E3337,0),'Angaben Stationen'!$E$14:$V$215,18,0),"")</f>
        <v/>
      </c>
      <c r="E3337" s="344"/>
      <c r="F3337" s="256"/>
      <c r="G3337" s="256"/>
      <c r="H3337" s="307"/>
      <c r="I3337" s="183"/>
      <c r="R3337" s="8">
        <f t="shared" si="460"/>
        <v>0</v>
      </c>
      <c r="S3337" s="8">
        <f>VLOOKUP($D3337,{"29 - Psychiatrie (Erwachsene)",1;"30 - Kinder- und Jugendpsychiatrie",1;"297 - stationsäquivalente Behandlung in der Erwachsenenpsychiatrie (29)",1;"307 - stationsäquivalente Behandlung in der Kinder- und Jugendpsychiatrie (30)",1;"31 - Psychosomatik",1;"",0;0,0},2,0)</f>
        <v>0</v>
      </c>
      <c r="T3337" s="8">
        <f t="shared" si="466"/>
        <v>0</v>
      </c>
      <c r="U3337" s="8">
        <f t="shared" si="468"/>
        <v>0</v>
      </c>
      <c r="V3337" s="8">
        <f t="shared" si="461"/>
        <v>0</v>
      </c>
      <c r="W3337" s="8">
        <f t="shared" si="462"/>
        <v>0</v>
      </c>
      <c r="X3337" s="8">
        <f t="shared" si="463"/>
        <v>0</v>
      </c>
      <c r="Y3337" s="8" t="str">
        <f t="shared" si="464"/>
        <v/>
      </c>
      <c r="Z3337" s="8" t="str">
        <f>VLOOKUP($D3337,{"29 - Psychiatrie (Erwachsene)","BGI";"297 - stationsäquivalente Behandlung in der Erwachsenenpsychiatrie (29)","BGI";"30 - Kinder- und Jugendpsychiatrie","BGII";"307 - stationsäquivalente Behandlung in der Kinder- und Jugendpsychiatrie (30)","BGII";"31 - Psychosomatik","BGI";"","LEER";0,"Leer"},2,0)</f>
        <v>LEER</v>
      </c>
      <c r="AA3337" s="8" t="str">
        <f t="shared" si="465"/>
        <v>Stationen</v>
      </c>
    </row>
    <row r="3338" spans="2:27" ht="15" customHeight="1" x14ac:dyDescent="0.25">
      <c r="B3338" s="76" t="str">
        <f t="shared" si="467"/>
        <v>!!!</v>
      </c>
      <c r="C3338" s="310" t="str">
        <f>IF(LEN($E3338)&gt;0,VLOOKUP(TEXT($E3338,0),'Angaben Stationen'!$E$14:$V$215,17,0),"")</f>
        <v/>
      </c>
      <c r="D3338" s="254" t="str">
        <f>IF(LEN($E3338)&gt;0,VLOOKUP(TEXT($E3338,0),'Angaben Stationen'!$E$14:$V$215,18,0),"")</f>
        <v/>
      </c>
      <c r="E3338" s="344"/>
      <c r="F3338" s="256"/>
      <c r="G3338" s="256"/>
      <c r="H3338" s="307"/>
      <c r="I3338" s="183"/>
      <c r="R3338" s="8">
        <f t="shared" si="460"/>
        <v>0</v>
      </c>
      <c r="S3338" s="8">
        <f>VLOOKUP($D3338,{"29 - Psychiatrie (Erwachsene)",1;"30 - Kinder- und Jugendpsychiatrie",1;"297 - stationsäquivalente Behandlung in der Erwachsenenpsychiatrie (29)",1;"307 - stationsäquivalente Behandlung in der Kinder- und Jugendpsychiatrie (30)",1;"31 - Psychosomatik",1;"",0;0,0},2,0)</f>
        <v>0</v>
      </c>
      <c r="T3338" s="8">
        <f t="shared" si="466"/>
        <v>0</v>
      </c>
      <c r="U3338" s="8">
        <f t="shared" si="468"/>
        <v>0</v>
      </c>
      <c r="V3338" s="8">
        <f t="shared" si="461"/>
        <v>0</v>
      </c>
      <c r="W3338" s="8">
        <f t="shared" si="462"/>
        <v>0</v>
      </c>
      <c r="X3338" s="8">
        <f t="shared" si="463"/>
        <v>0</v>
      </c>
      <c r="Y3338" s="8" t="str">
        <f t="shared" si="464"/>
        <v/>
      </c>
      <c r="Z3338" s="8" t="str">
        <f>VLOOKUP($D3338,{"29 - Psychiatrie (Erwachsene)","BGI";"297 - stationsäquivalente Behandlung in der Erwachsenenpsychiatrie (29)","BGI";"30 - Kinder- und Jugendpsychiatrie","BGII";"307 - stationsäquivalente Behandlung in der Kinder- und Jugendpsychiatrie (30)","BGII";"31 - Psychosomatik","BGI";"","LEER";0,"Leer"},2,0)</f>
        <v>LEER</v>
      </c>
      <c r="AA3338" s="8" t="str">
        <f t="shared" si="465"/>
        <v>Stationen</v>
      </c>
    </row>
    <row r="3339" spans="2:27" ht="15" customHeight="1" x14ac:dyDescent="0.25">
      <c r="B3339" s="76" t="str">
        <f t="shared" si="467"/>
        <v>!!!</v>
      </c>
      <c r="C3339" s="310" t="str">
        <f>IF(LEN($E3339)&gt;0,VLOOKUP(TEXT($E3339,0),'Angaben Stationen'!$E$14:$V$215,17,0),"")</f>
        <v/>
      </c>
      <c r="D3339" s="254" t="str">
        <f>IF(LEN($E3339)&gt;0,VLOOKUP(TEXT($E3339,0),'Angaben Stationen'!$E$14:$V$215,18,0),"")</f>
        <v/>
      </c>
      <c r="E3339" s="344"/>
      <c r="F3339" s="256"/>
      <c r="G3339" s="256"/>
      <c r="H3339" s="307"/>
      <c r="I3339" s="183"/>
      <c r="R3339" s="8">
        <f t="shared" si="460"/>
        <v>0</v>
      </c>
      <c r="S3339" s="8">
        <f>VLOOKUP($D3339,{"29 - Psychiatrie (Erwachsene)",1;"30 - Kinder- und Jugendpsychiatrie",1;"297 - stationsäquivalente Behandlung in der Erwachsenenpsychiatrie (29)",1;"307 - stationsäquivalente Behandlung in der Kinder- und Jugendpsychiatrie (30)",1;"31 - Psychosomatik",1;"",0;0,0},2,0)</f>
        <v>0</v>
      </c>
      <c r="T3339" s="8">
        <f t="shared" si="466"/>
        <v>0</v>
      </c>
      <c r="U3339" s="8">
        <f t="shared" si="468"/>
        <v>0</v>
      </c>
      <c r="V3339" s="8">
        <f t="shared" si="461"/>
        <v>0</v>
      </c>
      <c r="W3339" s="8">
        <f t="shared" si="462"/>
        <v>0</v>
      </c>
      <c r="X3339" s="8">
        <f t="shared" si="463"/>
        <v>0</v>
      </c>
      <c r="Y3339" s="8" t="str">
        <f t="shared" si="464"/>
        <v/>
      </c>
      <c r="Z3339" s="8" t="str">
        <f>VLOOKUP($D3339,{"29 - Psychiatrie (Erwachsene)","BGI";"297 - stationsäquivalente Behandlung in der Erwachsenenpsychiatrie (29)","BGI";"30 - Kinder- und Jugendpsychiatrie","BGII";"307 - stationsäquivalente Behandlung in der Kinder- und Jugendpsychiatrie (30)","BGII";"31 - Psychosomatik","BGI";"","LEER";0,"Leer"},2,0)</f>
        <v>LEER</v>
      </c>
      <c r="AA3339" s="8" t="str">
        <f t="shared" si="465"/>
        <v>Stationen</v>
      </c>
    </row>
    <row r="3340" spans="2:27" ht="15" customHeight="1" x14ac:dyDescent="0.25">
      <c r="B3340" s="76" t="str">
        <f t="shared" si="467"/>
        <v>!!!</v>
      </c>
      <c r="C3340" s="310" t="str">
        <f>IF(LEN($E3340)&gt;0,VLOOKUP(TEXT($E3340,0),'Angaben Stationen'!$E$14:$V$215,17,0),"")</f>
        <v/>
      </c>
      <c r="D3340" s="254" t="str">
        <f>IF(LEN($E3340)&gt;0,VLOOKUP(TEXT($E3340,0),'Angaben Stationen'!$E$14:$V$215,18,0),"")</f>
        <v/>
      </c>
      <c r="E3340" s="344"/>
      <c r="F3340" s="256"/>
      <c r="G3340" s="256"/>
      <c r="H3340" s="307"/>
      <c r="I3340" s="183"/>
      <c r="R3340" s="8">
        <f t="shared" si="460"/>
        <v>0</v>
      </c>
      <c r="S3340" s="8">
        <f>VLOOKUP($D3340,{"29 - Psychiatrie (Erwachsene)",1;"30 - Kinder- und Jugendpsychiatrie",1;"297 - stationsäquivalente Behandlung in der Erwachsenenpsychiatrie (29)",1;"307 - stationsäquivalente Behandlung in der Kinder- und Jugendpsychiatrie (30)",1;"31 - Psychosomatik",1;"",0;0,0},2,0)</f>
        <v>0</v>
      </c>
      <c r="T3340" s="8">
        <f t="shared" si="466"/>
        <v>0</v>
      </c>
      <c r="U3340" s="8">
        <f t="shared" si="468"/>
        <v>0</v>
      </c>
      <c r="V3340" s="8">
        <f t="shared" si="461"/>
        <v>0</v>
      </c>
      <c r="W3340" s="8">
        <f t="shared" si="462"/>
        <v>0</v>
      </c>
      <c r="X3340" s="8">
        <f t="shared" si="463"/>
        <v>0</v>
      </c>
      <c r="Y3340" s="8" t="str">
        <f t="shared" si="464"/>
        <v/>
      </c>
      <c r="Z3340" s="8" t="str">
        <f>VLOOKUP($D3340,{"29 - Psychiatrie (Erwachsene)","BGI";"297 - stationsäquivalente Behandlung in der Erwachsenenpsychiatrie (29)","BGI";"30 - Kinder- und Jugendpsychiatrie","BGII";"307 - stationsäquivalente Behandlung in der Kinder- und Jugendpsychiatrie (30)","BGII";"31 - Psychosomatik","BGI";"","LEER";0,"Leer"},2,0)</f>
        <v>LEER</v>
      </c>
      <c r="AA3340" s="8" t="str">
        <f t="shared" si="465"/>
        <v>Stationen</v>
      </c>
    </row>
    <row r="3341" spans="2:27" ht="15" customHeight="1" x14ac:dyDescent="0.25">
      <c r="B3341" s="76" t="str">
        <f t="shared" si="467"/>
        <v>!!!</v>
      </c>
      <c r="C3341" s="310" t="str">
        <f>IF(LEN($E3341)&gt;0,VLOOKUP(TEXT($E3341,0),'Angaben Stationen'!$E$14:$V$215,17,0),"")</f>
        <v/>
      </c>
      <c r="D3341" s="254" t="str">
        <f>IF(LEN($E3341)&gt;0,VLOOKUP(TEXT($E3341,0),'Angaben Stationen'!$E$14:$V$215,18,0),"")</f>
        <v/>
      </c>
      <c r="E3341" s="344"/>
      <c r="F3341" s="256"/>
      <c r="G3341" s="256"/>
      <c r="H3341" s="307"/>
      <c r="I3341" s="183"/>
      <c r="R3341" s="8">
        <f t="shared" si="460"/>
        <v>0</v>
      </c>
      <c r="S3341" s="8">
        <f>VLOOKUP($D3341,{"29 - Psychiatrie (Erwachsene)",1;"30 - Kinder- und Jugendpsychiatrie",1;"297 - stationsäquivalente Behandlung in der Erwachsenenpsychiatrie (29)",1;"307 - stationsäquivalente Behandlung in der Kinder- und Jugendpsychiatrie (30)",1;"31 - Psychosomatik",1;"",0;0,0},2,0)</f>
        <v>0</v>
      </c>
      <c r="T3341" s="8">
        <f t="shared" si="466"/>
        <v>0</v>
      </c>
      <c r="U3341" s="8">
        <f t="shared" si="468"/>
        <v>0</v>
      </c>
      <c r="V3341" s="8">
        <f t="shared" si="461"/>
        <v>0</v>
      </c>
      <c r="W3341" s="8">
        <f t="shared" si="462"/>
        <v>0</v>
      </c>
      <c r="X3341" s="8">
        <f t="shared" si="463"/>
        <v>0</v>
      </c>
      <c r="Y3341" s="8" t="str">
        <f t="shared" si="464"/>
        <v/>
      </c>
      <c r="Z3341" s="8" t="str">
        <f>VLOOKUP($D3341,{"29 - Psychiatrie (Erwachsene)","BGI";"297 - stationsäquivalente Behandlung in der Erwachsenenpsychiatrie (29)","BGI";"30 - Kinder- und Jugendpsychiatrie","BGII";"307 - stationsäquivalente Behandlung in der Kinder- und Jugendpsychiatrie (30)","BGII";"31 - Psychosomatik","BGI";"","LEER";0,"Leer"},2,0)</f>
        <v>LEER</v>
      </c>
      <c r="AA3341" s="8" t="str">
        <f t="shared" si="465"/>
        <v>Stationen</v>
      </c>
    </row>
    <row r="3342" spans="2:27" ht="15" customHeight="1" x14ac:dyDescent="0.25">
      <c r="B3342" s="76" t="str">
        <f t="shared" si="467"/>
        <v>!!!</v>
      </c>
      <c r="C3342" s="310" t="str">
        <f>IF(LEN($E3342)&gt;0,VLOOKUP(TEXT($E3342,0),'Angaben Stationen'!$E$14:$V$215,17,0),"")</f>
        <v/>
      </c>
      <c r="D3342" s="254" t="str">
        <f>IF(LEN($E3342)&gt;0,VLOOKUP(TEXT($E3342,0),'Angaben Stationen'!$E$14:$V$215,18,0),"")</f>
        <v/>
      </c>
      <c r="E3342" s="344"/>
      <c r="F3342" s="256"/>
      <c r="G3342" s="256"/>
      <c r="H3342" s="307"/>
      <c r="I3342" s="183"/>
      <c r="R3342" s="8">
        <f t="shared" si="460"/>
        <v>0</v>
      </c>
      <c r="S3342" s="8">
        <f>VLOOKUP($D3342,{"29 - Psychiatrie (Erwachsene)",1;"30 - Kinder- und Jugendpsychiatrie",1;"297 - stationsäquivalente Behandlung in der Erwachsenenpsychiatrie (29)",1;"307 - stationsäquivalente Behandlung in der Kinder- und Jugendpsychiatrie (30)",1;"31 - Psychosomatik",1;"",0;0,0},2,0)</f>
        <v>0</v>
      </c>
      <c r="T3342" s="8">
        <f t="shared" si="466"/>
        <v>0</v>
      </c>
      <c r="U3342" s="8">
        <f t="shared" si="468"/>
        <v>0</v>
      </c>
      <c r="V3342" s="8">
        <f t="shared" si="461"/>
        <v>0</v>
      </c>
      <c r="W3342" s="8">
        <f t="shared" si="462"/>
        <v>0</v>
      </c>
      <c r="X3342" s="8">
        <f t="shared" si="463"/>
        <v>0</v>
      </c>
      <c r="Y3342" s="8" t="str">
        <f t="shared" si="464"/>
        <v/>
      </c>
      <c r="Z3342" s="8" t="str">
        <f>VLOOKUP($D3342,{"29 - Psychiatrie (Erwachsene)","BGI";"297 - stationsäquivalente Behandlung in der Erwachsenenpsychiatrie (29)","BGI";"30 - Kinder- und Jugendpsychiatrie","BGII";"307 - stationsäquivalente Behandlung in der Kinder- und Jugendpsychiatrie (30)","BGII";"31 - Psychosomatik","BGI";"","LEER";0,"Leer"},2,0)</f>
        <v>LEER</v>
      </c>
      <c r="AA3342" s="8" t="str">
        <f t="shared" si="465"/>
        <v>Stationen</v>
      </c>
    </row>
    <row r="3343" spans="2:27" ht="15" customHeight="1" x14ac:dyDescent="0.25">
      <c r="B3343" s="76" t="str">
        <f t="shared" si="467"/>
        <v>!!!</v>
      </c>
      <c r="C3343" s="310" t="str">
        <f>IF(LEN($E3343)&gt;0,VLOOKUP(TEXT($E3343,0),'Angaben Stationen'!$E$14:$V$215,17,0),"")</f>
        <v/>
      </c>
      <c r="D3343" s="254" t="str">
        <f>IF(LEN($E3343)&gt;0,VLOOKUP(TEXT($E3343,0),'Angaben Stationen'!$E$14:$V$215,18,0),"")</f>
        <v/>
      </c>
      <c r="E3343" s="344"/>
      <c r="F3343" s="256"/>
      <c r="G3343" s="256"/>
      <c r="H3343" s="307"/>
      <c r="I3343" s="183"/>
      <c r="R3343" s="8">
        <f t="shared" si="460"/>
        <v>0</v>
      </c>
      <c r="S3343" s="8">
        <f>VLOOKUP($D3343,{"29 - Psychiatrie (Erwachsene)",1;"30 - Kinder- und Jugendpsychiatrie",1;"297 - stationsäquivalente Behandlung in der Erwachsenenpsychiatrie (29)",1;"307 - stationsäquivalente Behandlung in der Kinder- und Jugendpsychiatrie (30)",1;"31 - Psychosomatik",1;"",0;0,0},2,0)</f>
        <v>0</v>
      </c>
      <c r="T3343" s="8">
        <f t="shared" si="466"/>
        <v>0</v>
      </c>
      <c r="U3343" s="8">
        <f t="shared" si="468"/>
        <v>0</v>
      </c>
      <c r="V3343" s="8">
        <f t="shared" si="461"/>
        <v>0</v>
      </c>
      <c r="W3343" s="8">
        <f t="shared" si="462"/>
        <v>0</v>
      </c>
      <c r="X3343" s="8">
        <f t="shared" si="463"/>
        <v>0</v>
      </c>
      <c r="Y3343" s="8" t="str">
        <f t="shared" si="464"/>
        <v/>
      </c>
      <c r="Z3343" s="8" t="str">
        <f>VLOOKUP($D3343,{"29 - Psychiatrie (Erwachsene)","BGI";"297 - stationsäquivalente Behandlung in der Erwachsenenpsychiatrie (29)","BGI";"30 - Kinder- und Jugendpsychiatrie","BGII";"307 - stationsäquivalente Behandlung in der Kinder- und Jugendpsychiatrie (30)","BGII";"31 - Psychosomatik","BGI";"","LEER";0,"Leer"},2,0)</f>
        <v>LEER</v>
      </c>
      <c r="AA3343" s="8" t="str">
        <f t="shared" si="465"/>
        <v>Stationen</v>
      </c>
    </row>
    <row r="3344" spans="2:27" ht="15" customHeight="1" x14ac:dyDescent="0.25">
      <c r="B3344" s="76" t="str">
        <f t="shared" si="467"/>
        <v>!!!</v>
      </c>
      <c r="C3344" s="310" t="str">
        <f>IF(LEN($E3344)&gt;0,VLOOKUP(TEXT($E3344,0),'Angaben Stationen'!$E$14:$V$215,17,0),"")</f>
        <v/>
      </c>
      <c r="D3344" s="254" t="str">
        <f>IF(LEN($E3344)&gt;0,VLOOKUP(TEXT($E3344,0),'Angaben Stationen'!$E$14:$V$215,18,0),"")</f>
        <v/>
      </c>
      <c r="E3344" s="344"/>
      <c r="F3344" s="256"/>
      <c r="G3344" s="256"/>
      <c r="H3344" s="307"/>
      <c r="I3344" s="183"/>
      <c r="R3344" s="8">
        <f t="shared" si="460"/>
        <v>0</v>
      </c>
      <c r="S3344" s="8">
        <f>VLOOKUP($D3344,{"29 - Psychiatrie (Erwachsene)",1;"30 - Kinder- und Jugendpsychiatrie",1;"297 - stationsäquivalente Behandlung in der Erwachsenenpsychiatrie (29)",1;"307 - stationsäquivalente Behandlung in der Kinder- und Jugendpsychiatrie (30)",1;"31 - Psychosomatik",1;"",0;0,0},2,0)</f>
        <v>0</v>
      </c>
      <c r="T3344" s="8">
        <f t="shared" si="466"/>
        <v>0</v>
      </c>
      <c r="U3344" s="8">
        <f t="shared" si="468"/>
        <v>0</v>
      </c>
      <c r="V3344" s="8">
        <f t="shared" si="461"/>
        <v>0</v>
      </c>
      <c r="W3344" s="8">
        <f t="shared" si="462"/>
        <v>0</v>
      </c>
      <c r="X3344" s="8">
        <f t="shared" si="463"/>
        <v>0</v>
      </c>
      <c r="Y3344" s="8" t="str">
        <f t="shared" si="464"/>
        <v/>
      </c>
      <c r="Z3344" s="8" t="str">
        <f>VLOOKUP($D3344,{"29 - Psychiatrie (Erwachsene)","BGI";"297 - stationsäquivalente Behandlung in der Erwachsenenpsychiatrie (29)","BGI";"30 - Kinder- und Jugendpsychiatrie","BGII";"307 - stationsäquivalente Behandlung in der Kinder- und Jugendpsychiatrie (30)","BGII";"31 - Psychosomatik","BGI";"","LEER";0,"Leer"},2,0)</f>
        <v>LEER</v>
      </c>
      <c r="AA3344" s="8" t="str">
        <f t="shared" si="465"/>
        <v>Stationen</v>
      </c>
    </row>
    <row r="3345" spans="2:27" ht="15" customHeight="1" x14ac:dyDescent="0.25">
      <c r="B3345" s="76" t="str">
        <f t="shared" si="467"/>
        <v>!!!</v>
      </c>
      <c r="C3345" s="310" t="str">
        <f>IF(LEN($E3345)&gt;0,VLOOKUP(TEXT($E3345,0),'Angaben Stationen'!$E$14:$V$215,17,0),"")</f>
        <v/>
      </c>
      <c r="D3345" s="254" t="str">
        <f>IF(LEN($E3345)&gt;0,VLOOKUP(TEXT($E3345,0),'Angaben Stationen'!$E$14:$V$215,18,0),"")</f>
        <v/>
      </c>
      <c r="E3345" s="344"/>
      <c r="F3345" s="256"/>
      <c r="G3345" s="256"/>
      <c r="H3345" s="307"/>
      <c r="I3345" s="183"/>
      <c r="R3345" s="8">
        <f t="shared" si="460"/>
        <v>0</v>
      </c>
      <c r="S3345" s="8">
        <f>VLOOKUP($D3345,{"29 - Psychiatrie (Erwachsene)",1;"30 - Kinder- und Jugendpsychiatrie",1;"297 - stationsäquivalente Behandlung in der Erwachsenenpsychiatrie (29)",1;"307 - stationsäquivalente Behandlung in der Kinder- und Jugendpsychiatrie (30)",1;"31 - Psychosomatik",1;"",0;0,0},2,0)</f>
        <v>0</v>
      </c>
      <c r="T3345" s="8">
        <f t="shared" si="466"/>
        <v>0</v>
      </c>
      <c r="U3345" s="8">
        <f t="shared" si="468"/>
        <v>0</v>
      </c>
      <c r="V3345" s="8">
        <f t="shared" si="461"/>
        <v>0</v>
      </c>
      <c r="W3345" s="8">
        <f t="shared" si="462"/>
        <v>0</v>
      </c>
      <c r="X3345" s="8">
        <f t="shared" si="463"/>
        <v>0</v>
      </c>
      <c r="Y3345" s="8" t="str">
        <f t="shared" si="464"/>
        <v/>
      </c>
      <c r="Z3345" s="8" t="str">
        <f>VLOOKUP($D3345,{"29 - Psychiatrie (Erwachsene)","BGI";"297 - stationsäquivalente Behandlung in der Erwachsenenpsychiatrie (29)","BGI";"30 - Kinder- und Jugendpsychiatrie","BGII";"307 - stationsäquivalente Behandlung in der Kinder- und Jugendpsychiatrie (30)","BGII";"31 - Psychosomatik","BGI";"","LEER";0,"Leer"},2,0)</f>
        <v>LEER</v>
      </c>
      <c r="AA3345" s="8" t="str">
        <f t="shared" si="465"/>
        <v>Stationen</v>
      </c>
    </row>
    <row r="3346" spans="2:27" ht="15" customHeight="1" x14ac:dyDescent="0.25">
      <c r="B3346" s="76" t="str">
        <f t="shared" si="467"/>
        <v>!!!</v>
      </c>
      <c r="C3346" s="310" t="str">
        <f>IF(LEN($E3346)&gt;0,VLOOKUP(TEXT($E3346,0),'Angaben Stationen'!$E$14:$V$215,17,0),"")</f>
        <v/>
      </c>
      <c r="D3346" s="254" t="str">
        <f>IF(LEN($E3346)&gt;0,VLOOKUP(TEXT($E3346,0),'Angaben Stationen'!$E$14:$V$215,18,0),"")</f>
        <v/>
      </c>
      <c r="E3346" s="344"/>
      <c r="F3346" s="256"/>
      <c r="G3346" s="256"/>
      <c r="H3346" s="307"/>
      <c r="I3346" s="183"/>
      <c r="R3346" s="8">
        <f t="shared" si="460"/>
        <v>0</v>
      </c>
      <c r="S3346" s="8">
        <f>VLOOKUP($D3346,{"29 - Psychiatrie (Erwachsene)",1;"30 - Kinder- und Jugendpsychiatrie",1;"297 - stationsäquivalente Behandlung in der Erwachsenenpsychiatrie (29)",1;"307 - stationsäquivalente Behandlung in der Kinder- und Jugendpsychiatrie (30)",1;"31 - Psychosomatik",1;"",0;0,0},2,0)</f>
        <v>0</v>
      </c>
      <c r="T3346" s="8">
        <f t="shared" si="466"/>
        <v>0</v>
      </c>
      <c r="U3346" s="8">
        <f t="shared" si="468"/>
        <v>0</v>
      </c>
      <c r="V3346" s="8">
        <f t="shared" si="461"/>
        <v>0</v>
      </c>
      <c r="W3346" s="8">
        <f t="shared" si="462"/>
        <v>0</v>
      </c>
      <c r="X3346" s="8">
        <f t="shared" si="463"/>
        <v>0</v>
      </c>
      <c r="Y3346" s="8" t="str">
        <f t="shared" si="464"/>
        <v/>
      </c>
      <c r="Z3346" s="8" t="str">
        <f>VLOOKUP($D3346,{"29 - Psychiatrie (Erwachsene)","BGI";"297 - stationsäquivalente Behandlung in der Erwachsenenpsychiatrie (29)","BGI";"30 - Kinder- und Jugendpsychiatrie","BGII";"307 - stationsäquivalente Behandlung in der Kinder- und Jugendpsychiatrie (30)","BGII";"31 - Psychosomatik","BGI";"","LEER";0,"Leer"},2,0)</f>
        <v>LEER</v>
      </c>
      <c r="AA3346" s="8" t="str">
        <f t="shared" si="465"/>
        <v>Stationen</v>
      </c>
    </row>
    <row r="3347" spans="2:27" ht="15" customHeight="1" x14ac:dyDescent="0.25">
      <c r="B3347" s="76" t="str">
        <f t="shared" si="467"/>
        <v>!!!</v>
      </c>
      <c r="C3347" s="310" t="str">
        <f>IF(LEN($E3347)&gt;0,VLOOKUP(TEXT($E3347,0),'Angaben Stationen'!$E$14:$V$215,17,0),"")</f>
        <v/>
      </c>
      <c r="D3347" s="254" t="str">
        <f>IF(LEN($E3347)&gt;0,VLOOKUP(TEXT($E3347,0),'Angaben Stationen'!$E$14:$V$215,18,0),"")</f>
        <v/>
      </c>
      <c r="E3347" s="344"/>
      <c r="F3347" s="256"/>
      <c r="G3347" s="256"/>
      <c r="H3347" s="307"/>
      <c r="I3347" s="183"/>
      <c r="R3347" s="8">
        <f t="shared" si="460"/>
        <v>0</v>
      </c>
      <c r="S3347" s="8">
        <f>VLOOKUP($D3347,{"29 - Psychiatrie (Erwachsene)",1;"30 - Kinder- und Jugendpsychiatrie",1;"297 - stationsäquivalente Behandlung in der Erwachsenenpsychiatrie (29)",1;"307 - stationsäquivalente Behandlung in der Kinder- und Jugendpsychiatrie (30)",1;"31 - Psychosomatik",1;"",0;0,0},2,0)</f>
        <v>0</v>
      </c>
      <c r="T3347" s="8">
        <f t="shared" si="466"/>
        <v>0</v>
      </c>
      <c r="U3347" s="8">
        <f t="shared" si="468"/>
        <v>0</v>
      </c>
      <c r="V3347" s="8">
        <f t="shared" si="461"/>
        <v>0</v>
      </c>
      <c r="W3347" s="8">
        <f t="shared" si="462"/>
        <v>0</v>
      </c>
      <c r="X3347" s="8">
        <f t="shared" si="463"/>
        <v>0</v>
      </c>
      <c r="Y3347" s="8" t="str">
        <f t="shared" si="464"/>
        <v/>
      </c>
      <c r="Z3347" s="8" t="str">
        <f>VLOOKUP($D3347,{"29 - Psychiatrie (Erwachsene)","BGI";"297 - stationsäquivalente Behandlung in der Erwachsenenpsychiatrie (29)","BGI";"30 - Kinder- und Jugendpsychiatrie","BGII";"307 - stationsäquivalente Behandlung in der Kinder- und Jugendpsychiatrie (30)","BGII";"31 - Psychosomatik","BGI";"","LEER";0,"Leer"},2,0)</f>
        <v>LEER</v>
      </c>
      <c r="AA3347" s="8" t="str">
        <f t="shared" si="465"/>
        <v>Stationen</v>
      </c>
    </row>
    <row r="3348" spans="2:27" ht="15" customHeight="1" x14ac:dyDescent="0.25">
      <c r="B3348" s="76" t="str">
        <f t="shared" si="467"/>
        <v>!!!</v>
      </c>
      <c r="C3348" s="310" t="str">
        <f>IF(LEN($E3348)&gt;0,VLOOKUP(TEXT($E3348,0),'Angaben Stationen'!$E$14:$V$215,17,0),"")</f>
        <v/>
      </c>
      <c r="D3348" s="254" t="str">
        <f>IF(LEN($E3348)&gt;0,VLOOKUP(TEXT($E3348,0),'Angaben Stationen'!$E$14:$V$215,18,0),"")</f>
        <v/>
      </c>
      <c r="E3348" s="344"/>
      <c r="F3348" s="256"/>
      <c r="G3348" s="256"/>
      <c r="H3348" s="307"/>
      <c r="I3348" s="183"/>
      <c r="R3348" s="8">
        <f t="shared" si="460"/>
        <v>0</v>
      </c>
      <c r="S3348" s="8">
        <f>VLOOKUP($D3348,{"29 - Psychiatrie (Erwachsene)",1;"30 - Kinder- und Jugendpsychiatrie",1;"297 - stationsäquivalente Behandlung in der Erwachsenenpsychiatrie (29)",1;"307 - stationsäquivalente Behandlung in der Kinder- und Jugendpsychiatrie (30)",1;"31 - Psychosomatik",1;"",0;0,0},2,0)</f>
        <v>0</v>
      </c>
      <c r="T3348" s="8">
        <f t="shared" si="466"/>
        <v>0</v>
      </c>
      <c r="U3348" s="8">
        <f t="shared" si="468"/>
        <v>0</v>
      </c>
      <c r="V3348" s="8">
        <f t="shared" si="461"/>
        <v>0</v>
      </c>
      <c r="W3348" s="8">
        <f t="shared" si="462"/>
        <v>0</v>
      </c>
      <c r="X3348" s="8">
        <f t="shared" si="463"/>
        <v>0</v>
      </c>
      <c r="Y3348" s="8" t="str">
        <f t="shared" si="464"/>
        <v/>
      </c>
      <c r="Z3348" s="8" t="str">
        <f>VLOOKUP($D3348,{"29 - Psychiatrie (Erwachsene)","BGI";"297 - stationsäquivalente Behandlung in der Erwachsenenpsychiatrie (29)","BGI";"30 - Kinder- und Jugendpsychiatrie","BGII";"307 - stationsäquivalente Behandlung in der Kinder- und Jugendpsychiatrie (30)","BGII";"31 - Psychosomatik","BGI";"","LEER";0,"Leer"},2,0)</f>
        <v>LEER</v>
      </c>
      <c r="AA3348" s="8" t="str">
        <f t="shared" si="465"/>
        <v>Stationen</v>
      </c>
    </row>
    <row r="3349" spans="2:27" ht="15" customHeight="1" x14ac:dyDescent="0.25">
      <c r="B3349" s="76" t="str">
        <f t="shared" si="467"/>
        <v>!!!</v>
      </c>
      <c r="C3349" s="310" t="str">
        <f>IF(LEN($E3349)&gt;0,VLOOKUP(TEXT($E3349,0),'Angaben Stationen'!$E$14:$V$215,17,0),"")</f>
        <v/>
      </c>
      <c r="D3349" s="254" t="str">
        <f>IF(LEN($E3349)&gt;0,VLOOKUP(TEXT($E3349,0),'Angaben Stationen'!$E$14:$V$215,18,0),"")</f>
        <v/>
      </c>
      <c r="E3349" s="344"/>
      <c r="F3349" s="256"/>
      <c r="G3349" s="256"/>
      <c r="H3349" s="307"/>
      <c r="I3349" s="183"/>
      <c r="R3349" s="8">
        <f t="shared" si="460"/>
        <v>0</v>
      </c>
      <c r="S3349" s="8">
        <f>VLOOKUP($D3349,{"29 - Psychiatrie (Erwachsene)",1;"30 - Kinder- und Jugendpsychiatrie",1;"297 - stationsäquivalente Behandlung in der Erwachsenenpsychiatrie (29)",1;"307 - stationsäquivalente Behandlung in der Kinder- und Jugendpsychiatrie (30)",1;"31 - Psychosomatik",1;"",0;0,0},2,0)</f>
        <v>0</v>
      </c>
      <c r="T3349" s="8">
        <f t="shared" si="466"/>
        <v>0</v>
      </c>
      <c r="U3349" s="8">
        <f t="shared" si="468"/>
        <v>0</v>
      </c>
      <c r="V3349" s="8">
        <f t="shared" si="461"/>
        <v>0</v>
      </c>
      <c r="W3349" s="8">
        <f t="shared" si="462"/>
        <v>0</v>
      </c>
      <c r="X3349" s="8">
        <f t="shared" si="463"/>
        <v>0</v>
      </c>
      <c r="Y3349" s="8" t="str">
        <f t="shared" si="464"/>
        <v/>
      </c>
      <c r="Z3349" s="8" t="str">
        <f>VLOOKUP($D3349,{"29 - Psychiatrie (Erwachsene)","BGI";"297 - stationsäquivalente Behandlung in der Erwachsenenpsychiatrie (29)","BGI";"30 - Kinder- und Jugendpsychiatrie","BGII";"307 - stationsäquivalente Behandlung in der Kinder- und Jugendpsychiatrie (30)","BGII";"31 - Psychosomatik","BGI";"","LEER";0,"Leer"},2,0)</f>
        <v>LEER</v>
      </c>
      <c r="AA3349" s="8" t="str">
        <f t="shared" si="465"/>
        <v>Stationen</v>
      </c>
    </row>
    <row r="3350" spans="2:27" ht="15" customHeight="1" x14ac:dyDescent="0.25">
      <c r="B3350" s="76" t="str">
        <f t="shared" si="467"/>
        <v>!!!</v>
      </c>
      <c r="C3350" s="310" t="str">
        <f>IF(LEN($E3350)&gt;0,VLOOKUP(TEXT($E3350,0),'Angaben Stationen'!$E$14:$V$215,17,0),"")</f>
        <v/>
      </c>
      <c r="D3350" s="254" t="str">
        <f>IF(LEN($E3350)&gt;0,VLOOKUP(TEXT($E3350,0),'Angaben Stationen'!$E$14:$V$215,18,0),"")</f>
        <v/>
      </c>
      <c r="E3350" s="344"/>
      <c r="F3350" s="256"/>
      <c r="G3350" s="256"/>
      <c r="H3350" s="307"/>
      <c r="I3350" s="183"/>
      <c r="R3350" s="8">
        <f t="shared" si="460"/>
        <v>0</v>
      </c>
      <c r="S3350" s="8">
        <f>VLOOKUP($D3350,{"29 - Psychiatrie (Erwachsene)",1;"30 - Kinder- und Jugendpsychiatrie",1;"297 - stationsäquivalente Behandlung in der Erwachsenenpsychiatrie (29)",1;"307 - stationsäquivalente Behandlung in der Kinder- und Jugendpsychiatrie (30)",1;"31 - Psychosomatik",1;"",0;0,0},2,0)</f>
        <v>0</v>
      </c>
      <c r="T3350" s="8">
        <f t="shared" si="466"/>
        <v>0</v>
      </c>
      <c r="U3350" s="8">
        <f t="shared" si="468"/>
        <v>0</v>
      </c>
      <c r="V3350" s="8">
        <f t="shared" si="461"/>
        <v>0</v>
      </c>
      <c r="W3350" s="8">
        <f t="shared" si="462"/>
        <v>0</v>
      </c>
      <c r="X3350" s="8">
        <f t="shared" si="463"/>
        <v>0</v>
      </c>
      <c r="Y3350" s="8" t="str">
        <f t="shared" si="464"/>
        <v/>
      </c>
      <c r="Z3350" s="8" t="str">
        <f>VLOOKUP($D3350,{"29 - Psychiatrie (Erwachsene)","BGI";"297 - stationsäquivalente Behandlung in der Erwachsenenpsychiatrie (29)","BGI";"30 - Kinder- und Jugendpsychiatrie","BGII";"307 - stationsäquivalente Behandlung in der Kinder- und Jugendpsychiatrie (30)","BGII";"31 - Psychosomatik","BGI";"","LEER";0,"Leer"},2,0)</f>
        <v>LEER</v>
      </c>
      <c r="AA3350" s="8" t="str">
        <f t="shared" si="465"/>
        <v>Stationen</v>
      </c>
    </row>
    <row r="3351" spans="2:27" ht="15" customHeight="1" x14ac:dyDescent="0.25">
      <c r="B3351" s="76" t="str">
        <f t="shared" si="467"/>
        <v>!!!</v>
      </c>
      <c r="C3351" s="310" t="str">
        <f>IF(LEN($E3351)&gt;0,VLOOKUP(TEXT($E3351,0),'Angaben Stationen'!$E$14:$V$215,17,0),"")</f>
        <v/>
      </c>
      <c r="D3351" s="254" t="str">
        <f>IF(LEN($E3351)&gt;0,VLOOKUP(TEXT($E3351,0),'Angaben Stationen'!$E$14:$V$215,18,0),"")</f>
        <v/>
      </c>
      <c r="E3351" s="344"/>
      <c r="F3351" s="256"/>
      <c r="G3351" s="256"/>
      <c r="H3351" s="307"/>
      <c r="I3351" s="183"/>
      <c r="R3351" s="8">
        <f t="shared" si="460"/>
        <v>0</v>
      </c>
      <c r="S3351" s="8">
        <f>VLOOKUP($D3351,{"29 - Psychiatrie (Erwachsene)",1;"30 - Kinder- und Jugendpsychiatrie",1;"297 - stationsäquivalente Behandlung in der Erwachsenenpsychiatrie (29)",1;"307 - stationsäquivalente Behandlung in der Kinder- und Jugendpsychiatrie (30)",1;"31 - Psychosomatik",1;"",0;0,0},2,0)</f>
        <v>0</v>
      </c>
      <c r="T3351" s="8">
        <f t="shared" si="466"/>
        <v>0</v>
      </c>
      <c r="U3351" s="8">
        <f t="shared" si="468"/>
        <v>0</v>
      </c>
      <c r="V3351" s="8">
        <f t="shared" si="461"/>
        <v>0</v>
      </c>
      <c r="W3351" s="8">
        <f t="shared" si="462"/>
        <v>0</v>
      </c>
      <c r="X3351" s="8">
        <f t="shared" si="463"/>
        <v>0</v>
      </c>
      <c r="Y3351" s="8" t="str">
        <f t="shared" si="464"/>
        <v/>
      </c>
      <c r="Z3351" s="8" t="str">
        <f>VLOOKUP($D3351,{"29 - Psychiatrie (Erwachsene)","BGI";"297 - stationsäquivalente Behandlung in der Erwachsenenpsychiatrie (29)","BGI";"30 - Kinder- und Jugendpsychiatrie","BGII";"307 - stationsäquivalente Behandlung in der Kinder- und Jugendpsychiatrie (30)","BGII";"31 - Psychosomatik","BGI";"","LEER";0,"Leer"},2,0)</f>
        <v>LEER</v>
      </c>
      <c r="AA3351" s="8" t="str">
        <f t="shared" si="465"/>
        <v>Stationen</v>
      </c>
    </row>
    <row r="3352" spans="2:27" ht="15" customHeight="1" x14ac:dyDescent="0.25">
      <c r="B3352" s="76" t="str">
        <f t="shared" si="467"/>
        <v>!!!</v>
      </c>
      <c r="C3352" s="310" t="str">
        <f>IF(LEN($E3352)&gt;0,VLOOKUP(TEXT($E3352,0),'Angaben Stationen'!$E$14:$V$215,17,0),"")</f>
        <v/>
      </c>
      <c r="D3352" s="254" t="str">
        <f>IF(LEN($E3352)&gt;0,VLOOKUP(TEXT($E3352,0),'Angaben Stationen'!$E$14:$V$215,18,0),"")</f>
        <v/>
      </c>
      <c r="E3352" s="344"/>
      <c r="F3352" s="256"/>
      <c r="G3352" s="256"/>
      <c r="H3352" s="307"/>
      <c r="I3352" s="183"/>
      <c r="R3352" s="8">
        <f t="shared" si="460"/>
        <v>0</v>
      </c>
      <c r="S3352" s="8">
        <f>VLOOKUP($D3352,{"29 - Psychiatrie (Erwachsene)",1;"30 - Kinder- und Jugendpsychiatrie",1;"297 - stationsäquivalente Behandlung in der Erwachsenenpsychiatrie (29)",1;"307 - stationsäquivalente Behandlung in der Kinder- und Jugendpsychiatrie (30)",1;"31 - Psychosomatik",1;"",0;0,0},2,0)</f>
        <v>0</v>
      </c>
      <c r="T3352" s="8">
        <f t="shared" si="466"/>
        <v>0</v>
      </c>
      <c r="U3352" s="8">
        <f t="shared" si="468"/>
        <v>0</v>
      </c>
      <c r="V3352" s="8">
        <f t="shared" si="461"/>
        <v>0</v>
      </c>
      <c r="W3352" s="8">
        <f t="shared" si="462"/>
        <v>0</v>
      </c>
      <c r="X3352" s="8">
        <f t="shared" si="463"/>
        <v>0</v>
      </c>
      <c r="Y3352" s="8" t="str">
        <f t="shared" si="464"/>
        <v/>
      </c>
      <c r="Z3352" s="8" t="str">
        <f>VLOOKUP($D3352,{"29 - Psychiatrie (Erwachsene)","BGI";"297 - stationsäquivalente Behandlung in der Erwachsenenpsychiatrie (29)","BGI";"30 - Kinder- und Jugendpsychiatrie","BGII";"307 - stationsäquivalente Behandlung in der Kinder- und Jugendpsychiatrie (30)","BGII";"31 - Psychosomatik","BGI";"","LEER";0,"Leer"},2,0)</f>
        <v>LEER</v>
      </c>
      <c r="AA3352" s="8" t="str">
        <f t="shared" si="465"/>
        <v>Stationen</v>
      </c>
    </row>
    <row r="3353" spans="2:27" ht="15" customHeight="1" x14ac:dyDescent="0.25">
      <c r="B3353" s="76" t="str">
        <f t="shared" si="467"/>
        <v>!!!</v>
      </c>
      <c r="C3353" s="310" t="str">
        <f>IF(LEN($E3353)&gt;0,VLOOKUP(TEXT($E3353,0),'Angaben Stationen'!$E$14:$V$215,17,0),"")</f>
        <v/>
      </c>
      <c r="D3353" s="254" t="str">
        <f>IF(LEN($E3353)&gt;0,VLOOKUP(TEXT($E3353,0),'Angaben Stationen'!$E$14:$V$215,18,0),"")</f>
        <v/>
      </c>
      <c r="E3353" s="344"/>
      <c r="F3353" s="256"/>
      <c r="G3353" s="256"/>
      <c r="H3353" s="307"/>
      <c r="I3353" s="183"/>
      <c r="R3353" s="8">
        <f t="shared" si="460"/>
        <v>0</v>
      </c>
      <c r="S3353" s="8">
        <f>VLOOKUP($D3353,{"29 - Psychiatrie (Erwachsene)",1;"30 - Kinder- und Jugendpsychiatrie",1;"297 - stationsäquivalente Behandlung in der Erwachsenenpsychiatrie (29)",1;"307 - stationsäquivalente Behandlung in der Kinder- und Jugendpsychiatrie (30)",1;"31 - Psychosomatik",1;"",0;0,0},2,0)</f>
        <v>0</v>
      </c>
      <c r="T3353" s="8">
        <f t="shared" si="466"/>
        <v>0</v>
      </c>
      <c r="U3353" s="8">
        <f t="shared" si="468"/>
        <v>0</v>
      </c>
      <c r="V3353" s="8">
        <f t="shared" si="461"/>
        <v>0</v>
      </c>
      <c r="W3353" s="8">
        <f t="shared" si="462"/>
        <v>0</v>
      </c>
      <c r="X3353" s="8">
        <f t="shared" si="463"/>
        <v>0</v>
      </c>
      <c r="Y3353" s="8" t="str">
        <f t="shared" si="464"/>
        <v/>
      </c>
      <c r="Z3353" s="8" t="str">
        <f>VLOOKUP($D3353,{"29 - Psychiatrie (Erwachsene)","BGI";"297 - stationsäquivalente Behandlung in der Erwachsenenpsychiatrie (29)","BGI";"30 - Kinder- und Jugendpsychiatrie","BGII";"307 - stationsäquivalente Behandlung in der Kinder- und Jugendpsychiatrie (30)","BGII";"31 - Psychosomatik","BGI";"","LEER";0,"Leer"},2,0)</f>
        <v>LEER</v>
      </c>
      <c r="AA3353" s="8" t="str">
        <f t="shared" si="465"/>
        <v>Stationen</v>
      </c>
    </row>
    <row r="3354" spans="2:27" ht="15" customHeight="1" x14ac:dyDescent="0.25">
      <c r="B3354" s="76" t="str">
        <f t="shared" si="467"/>
        <v>!!!</v>
      </c>
      <c r="C3354" s="310" t="str">
        <f>IF(LEN($E3354)&gt;0,VLOOKUP(TEXT($E3354,0),'Angaben Stationen'!$E$14:$V$215,17,0),"")</f>
        <v/>
      </c>
      <c r="D3354" s="254" t="str">
        <f>IF(LEN($E3354)&gt;0,VLOOKUP(TEXT($E3354,0),'Angaben Stationen'!$E$14:$V$215,18,0),"")</f>
        <v/>
      </c>
      <c r="E3354" s="344"/>
      <c r="F3354" s="256"/>
      <c r="G3354" s="256"/>
      <c r="H3354" s="307"/>
      <c r="I3354" s="183"/>
      <c r="R3354" s="8">
        <f t="shared" si="460"/>
        <v>0</v>
      </c>
      <c r="S3354" s="8">
        <f>VLOOKUP($D3354,{"29 - Psychiatrie (Erwachsene)",1;"30 - Kinder- und Jugendpsychiatrie",1;"297 - stationsäquivalente Behandlung in der Erwachsenenpsychiatrie (29)",1;"307 - stationsäquivalente Behandlung in der Kinder- und Jugendpsychiatrie (30)",1;"31 - Psychosomatik",1;"",0;0,0},2,0)</f>
        <v>0</v>
      </c>
      <c r="T3354" s="8">
        <f t="shared" si="466"/>
        <v>0</v>
      </c>
      <c r="U3354" s="8">
        <f t="shared" si="468"/>
        <v>0</v>
      </c>
      <c r="V3354" s="8">
        <f t="shared" si="461"/>
        <v>0</v>
      </c>
      <c r="W3354" s="8">
        <f t="shared" si="462"/>
        <v>0</v>
      </c>
      <c r="X3354" s="8">
        <f t="shared" si="463"/>
        <v>0</v>
      </c>
      <c r="Y3354" s="8" t="str">
        <f t="shared" si="464"/>
        <v/>
      </c>
      <c r="Z3354" s="8" t="str">
        <f>VLOOKUP($D3354,{"29 - Psychiatrie (Erwachsene)","BGI";"297 - stationsäquivalente Behandlung in der Erwachsenenpsychiatrie (29)","BGI";"30 - Kinder- und Jugendpsychiatrie","BGII";"307 - stationsäquivalente Behandlung in der Kinder- und Jugendpsychiatrie (30)","BGII";"31 - Psychosomatik","BGI";"","LEER";0,"Leer"},2,0)</f>
        <v>LEER</v>
      </c>
      <c r="AA3354" s="8" t="str">
        <f t="shared" si="465"/>
        <v>Stationen</v>
      </c>
    </row>
    <row r="3355" spans="2:27" ht="15" customHeight="1" x14ac:dyDescent="0.25">
      <c r="B3355" s="76" t="str">
        <f t="shared" si="467"/>
        <v>!!!</v>
      </c>
      <c r="C3355" s="310" t="str">
        <f>IF(LEN($E3355)&gt;0,VLOOKUP(TEXT($E3355,0),'Angaben Stationen'!$E$14:$V$215,17,0),"")</f>
        <v/>
      </c>
      <c r="D3355" s="254" t="str">
        <f>IF(LEN($E3355)&gt;0,VLOOKUP(TEXT($E3355,0),'Angaben Stationen'!$E$14:$V$215,18,0),"")</f>
        <v/>
      </c>
      <c r="E3355" s="344"/>
      <c r="F3355" s="256"/>
      <c r="G3355" s="256"/>
      <c r="H3355" s="307"/>
      <c r="I3355" s="183"/>
      <c r="R3355" s="8">
        <f t="shared" si="460"/>
        <v>0</v>
      </c>
      <c r="S3355" s="8">
        <f>VLOOKUP($D3355,{"29 - Psychiatrie (Erwachsene)",1;"30 - Kinder- und Jugendpsychiatrie",1;"297 - stationsäquivalente Behandlung in der Erwachsenenpsychiatrie (29)",1;"307 - stationsäquivalente Behandlung in der Kinder- und Jugendpsychiatrie (30)",1;"31 - Psychosomatik",1;"",0;0,0},2,0)</f>
        <v>0</v>
      </c>
      <c r="T3355" s="8">
        <f t="shared" si="466"/>
        <v>0</v>
      </c>
      <c r="U3355" s="8">
        <f t="shared" si="468"/>
        <v>0</v>
      </c>
      <c r="V3355" s="8">
        <f t="shared" si="461"/>
        <v>0</v>
      </c>
      <c r="W3355" s="8">
        <f t="shared" si="462"/>
        <v>0</v>
      </c>
      <c r="X3355" s="8">
        <f t="shared" si="463"/>
        <v>0</v>
      </c>
      <c r="Y3355" s="8" t="str">
        <f t="shared" si="464"/>
        <v/>
      </c>
      <c r="Z3355" s="8" t="str">
        <f>VLOOKUP($D3355,{"29 - Psychiatrie (Erwachsene)","BGI";"297 - stationsäquivalente Behandlung in der Erwachsenenpsychiatrie (29)","BGI";"30 - Kinder- und Jugendpsychiatrie","BGII";"307 - stationsäquivalente Behandlung in der Kinder- und Jugendpsychiatrie (30)","BGII";"31 - Psychosomatik","BGI";"","LEER";0,"Leer"},2,0)</f>
        <v>LEER</v>
      </c>
      <c r="AA3355" s="8" t="str">
        <f t="shared" si="465"/>
        <v>Stationen</v>
      </c>
    </row>
    <row r="3356" spans="2:27" ht="15" customHeight="1" x14ac:dyDescent="0.25">
      <c r="B3356" s="76" t="str">
        <f t="shared" si="467"/>
        <v>!!!</v>
      </c>
      <c r="C3356" s="310" t="str">
        <f>IF(LEN($E3356)&gt;0,VLOOKUP(TEXT($E3356,0),'Angaben Stationen'!$E$14:$V$215,17,0),"")</f>
        <v/>
      </c>
      <c r="D3356" s="254" t="str">
        <f>IF(LEN($E3356)&gt;0,VLOOKUP(TEXT($E3356,0),'Angaben Stationen'!$E$14:$V$215,18,0),"")</f>
        <v/>
      </c>
      <c r="E3356" s="344"/>
      <c r="F3356" s="256"/>
      <c r="G3356" s="256"/>
      <c r="H3356" s="307"/>
      <c r="I3356" s="183"/>
      <c r="R3356" s="8">
        <f t="shared" si="460"/>
        <v>0</v>
      </c>
      <c r="S3356" s="8">
        <f>VLOOKUP($D3356,{"29 - Psychiatrie (Erwachsene)",1;"30 - Kinder- und Jugendpsychiatrie",1;"297 - stationsäquivalente Behandlung in der Erwachsenenpsychiatrie (29)",1;"307 - stationsäquivalente Behandlung in der Kinder- und Jugendpsychiatrie (30)",1;"31 - Psychosomatik",1;"",0;0,0},2,0)</f>
        <v>0</v>
      </c>
      <c r="T3356" s="8">
        <f t="shared" si="466"/>
        <v>0</v>
      </c>
      <c r="U3356" s="8">
        <f t="shared" si="468"/>
        <v>0</v>
      </c>
      <c r="V3356" s="8">
        <f t="shared" si="461"/>
        <v>0</v>
      </c>
      <c r="W3356" s="8">
        <f t="shared" si="462"/>
        <v>0</v>
      </c>
      <c r="X3356" s="8">
        <f t="shared" si="463"/>
        <v>0</v>
      </c>
      <c r="Y3356" s="8" t="str">
        <f t="shared" si="464"/>
        <v/>
      </c>
      <c r="Z3356" s="8" t="str">
        <f>VLOOKUP($D3356,{"29 - Psychiatrie (Erwachsene)","BGI";"297 - stationsäquivalente Behandlung in der Erwachsenenpsychiatrie (29)","BGI";"30 - Kinder- und Jugendpsychiatrie","BGII";"307 - stationsäquivalente Behandlung in der Kinder- und Jugendpsychiatrie (30)","BGII";"31 - Psychosomatik","BGI";"","LEER";0,"Leer"},2,0)</f>
        <v>LEER</v>
      </c>
      <c r="AA3356" s="8" t="str">
        <f t="shared" si="465"/>
        <v>Stationen</v>
      </c>
    </row>
    <row r="3357" spans="2:27" ht="15" customHeight="1" x14ac:dyDescent="0.25">
      <c r="B3357" s="76" t="str">
        <f t="shared" si="467"/>
        <v>!!!</v>
      </c>
      <c r="C3357" s="310" t="str">
        <f>IF(LEN($E3357)&gt;0,VLOOKUP(TEXT($E3357,0),'Angaben Stationen'!$E$14:$V$215,17,0),"")</f>
        <v/>
      </c>
      <c r="D3357" s="254" t="str">
        <f>IF(LEN($E3357)&gt;0,VLOOKUP(TEXT($E3357,0),'Angaben Stationen'!$E$14:$V$215,18,0),"")</f>
        <v/>
      </c>
      <c r="E3357" s="344"/>
      <c r="F3357" s="256"/>
      <c r="G3357" s="256"/>
      <c r="H3357" s="307"/>
      <c r="I3357" s="183"/>
      <c r="R3357" s="8">
        <f t="shared" si="460"/>
        <v>0</v>
      </c>
      <c r="S3357" s="8">
        <f>VLOOKUP($D3357,{"29 - Psychiatrie (Erwachsene)",1;"30 - Kinder- und Jugendpsychiatrie",1;"297 - stationsäquivalente Behandlung in der Erwachsenenpsychiatrie (29)",1;"307 - stationsäquivalente Behandlung in der Kinder- und Jugendpsychiatrie (30)",1;"31 - Psychosomatik",1;"",0;0,0},2,0)</f>
        <v>0</v>
      </c>
      <c r="T3357" s="8">
        <f t="shared" si="466"/>
        <v>0</v>
      </c>
      <c r="U3357" s="8">
        <f t="shared" si="468"/>
        <v>0</v>
      </c>
      <c r="V3357" s="8">
        <f t="shared" si="461"/>
        <v>0</v>
      </c>
      <c r="W3357" s="8">
        <f t="shared" si="462"/>
        <v>0</v>
      </c>
      <c r="X3357" s="8">
        <f t="shared" si="463"/>
        <v>0</v>
      </c>
      <c r="Y3357" s="8" t="str">
        <f t="shared" si="464"/>
        <v/>
      </c>
      <c r="Z3357" s="8" t="str">
        <f>VLOOKUP($D3357,{"29 - Psychiatrie (Erwachsene)","BGI";"297 - stationsäquivalente Behandlung in der Erwachsenenpsychiatrie (29)","BGI";"30 - Kinder- und Jugendpsychiatrie","BGII";"307 - stationsäquivalente Behandlung in der Kinder- und Jugendpsychiatrie (30)","BGII";"31 - Psychosomatik","BGI";"","LEER";0,"Leer"},2,0)</f>
        <v>LEER</v>
      </c>
      <c r="AA3357" s="8" t="str">
        <f t="shared" si="465"/>
        <v>Stationen</v>
      </c>
    </row>
    <row r="3358" spans="2:27" ht="15" customHeight="1" x14ac:dyDescent="0.25">
      <c r="B3358" s="76" t="str">
        <f t="shared" si="467"/>
        <v>!!!</v>
      </c>
      <c r="C3358" s="310" t="str">
        <f>IF(LEN($E3358)&gt;0,VLOOKUP(TEXT($E3358,0),'Angaben Stationen'!$E$14:$V$215,17,0),"")</f>
        <v/>
      </c>
      <c r="D3358" s="254" t="str">
        <f>IF(LEN($E3358)&gt;0,VLOOKUP(TEXT($E3358,0),'Angaben Stationen'!$E$14:$V$215,18,0),"")</f>
        <v/>
      </c>
      <c r="E3358" s="344"/>
      <c r="F3358" s="256"/>
      <c r="G3358" s="256"/>
      <c r="H3358" s="307"/>
      <c r="I3358" s="183"/>
      <c r="R3358" s="8">
        <f t="shared" si="460"/>
        <v>0</v>
      </c>
      <c r="S3358" s="8">
        <f>VLOOKUP($D3358,{"29 - Psychiatrie (Erwachsene)",1;"30 - Kinder- und Jugendpsychiatrie",1;"297 - stationsäquivalente Behandlung in der Erwachsenenpsychiatrie (29)",1;"307 - stationsäquivalente Behandlung in der Kinder- und Jugendpsychiatrie (30)",1;"31 - Psychosomatik",1;"",0;0,0},2,0)</f>
        <v>0</v>
      </c>
      <c r="T3358" s="8">
        <f t="shared" si="466"/>
        <v>0</v>
      </c>
      <c r="U3358" s="8">
        <f t="shared" si="468"/>
        <v>0</v>
      </c>
      <c r="V3358" s="8">
        <f t="shared" si="461"/>
        <v>0</v>
      </c>
      <c r="W3358" s="8">
        <f t="shared" si="462"/>
        <v>0</v>
      </c>
      <c r="X3358" s="8">
        <f t="shared" si="463"/>
        <v>0</v>
      </c>
      <c r="Y3358" s="8" t="str">
        <f t="shared" si="464"/>
        <v/>
      </c>
      <c r="Z3358" s="8" t="str">
        <f>VLOOKUP($D3358,{"29 - Psychiatrie (Erwachsene)","BGI";"297 - stationsäquivalente Behandlung in der Erwachsenenpsychiatrie (29)","BGI";"30 - Kinder- und Jugendpsychiatrie","BGII";"307 - stationsäquivalente Behandlung in der Kinder- und Jugendpsychiatrie (30)","BGII";"31 - Psychosomatik","BGI";"","LEER";0,"Leer"},2,0)</f>
        <v>LEER</v>
      </c>
      <c r="AA3358" s="8" t="str">
        <f t="shared" si="465"/>
        <v>Stationen</v>
      </c>
    </row>
    <row r="3359" spans="2:27" ht="15" customHeight="1" x14ac:dyDescent="0.25">
      <c r="B3359" s="76" t="str">
        <f t="shared" si="467"/>
        <v>!!!</v>
      </c>
      <c r="C3359" s="310" t="str">
        <f>IF(LEN($E3359)&gt;0,VLOOKUP(TEXT($E3359,0),'Angaben Stationen'!$E$14:$V$215,17,0),"")</f>
        <v/>
      </c>
      <c r="D3359" s="254" t="str">
        <f>IF(LEN($E3359)&gt;0,VLOOKUP(TEXT($E3359,0),'Angaben Stationen'!$E$14:$V$215,18,0),"")</f>
        <v/>
      </c>
      <c r="E3359" s="344"/>
      <c r="F3359" s="256"/>
      <c r="G3359" s="256"/>
      <c r="H3359" s="307"/>
      <c r="I3359" s="183"/>
      <c r="R3359" s="8">
        <f t="shared" si="460"/>
        <v>0</v>
      </c>
      <c r="S3359" s="8">
        <f>VLOOKUP($D3359,{"29 - Psychiatrie (Erwachsene)",1;"30 - Kinder- und Jugendpsychiatrie",1;"297 - stationsäquivalente Behandlung in der Erwachsenenpsychiatrie (29)",1;"307 - stationsäquivalente Behandlung in der Kinder- und Jugendpsychiatrie (30)",1;"31 - Psychosomatik",1;"",0;0,0},2,0)</f>
        <v>0</v>
      </c>
      <c r="T3359" s="8">
        <f t="shared" si="466"/>
        <v>0</v>
      </c>
      <c r="U3359" s="8">
        <f t="shared" si="468"/>
        <v>0</v>
      </c>
      <c r="V3359" s="8">
        <f t="shared" si="461"/>
        <v>0</v>
      </c>
      <c r="W3359" s="8">
        <f t="shared" si="462"/>
        <v>0</v>
      </c>
      <c r="X3359" s="8">
        <f t="shared" si="463"/>
        <v>0</v>
      </c>
      <c r="Y3359" s="8" t="str">
        <f t="shared" si="464"/>
        <v/>
      </c>
      <c r="Z3359" s="8" t="str">
        <f>VLOOKUP($D3359,{"29 - Psychiatrie (Erwachsene)","BGI";"297 - stationsäquivalente Behandlung in der Erwachsenenpsychiatrie (29)","BGI";"30 - Kinder- und Jugendpsychiatrie","BGII";"307 - stationsäquivalente Behandlung in der Kinder- und Jugendpsychiatrie (30)","BGII";"31 - Psychosomatik","BGI";"","LEER";0,"Leer"},2,0)</f>
        <v>LEER</v>
      </c>
      <c r="AA3359" s="8" t="str">
        <f t="shared" si="465"/>
        <v>Stationen</v>
      </c>
    </row>
    <row r="3360" spans="2:27" ht="15" customHeight="1" x14ac:dyDescent="0.25">
      <c r="B3360" s="76" t="str">
        <f t="shared" si="467"/>
        <v>!!!</v>
      </c>
      <c r="C3360" s="310" t="str">
        <f>IF(LEN($E3360)&gt;0,VLOOKUP(TEXT($E3360,0),'Angaben Stationen'!$E$14:$V$215,17,0),"")</f>
        <v/>
      </c>
      <c r="D3360" s="254" t="str">
        <f>IF(LEN($E3360)&gt;0,VLOOKUP(TEXT($E3360,0),'Angaben Stationen'!$E$14:$V$215,18,0),"")</f>
        <v/>
      </c>
      <c r="E3360" s="344"/>
      <c r="F3360" s="256"/>
      <c r="G3360" s="256"/>
      <c r="H3360" s="307"/>
      <c r="I3360" s="183"/>
      <c r="R3360" s="8">
        <f t="shared" si="460"/>
        <v>0</v>
      </c>
      <c r="S3360" s="8">
        <f>VLOOKUP($D3360,{"29 - Psychiatrie (Erwachsene)",1;"30 - Kinder- und Jugendpsychiatrie",1;"297 - stationsäquivalente Behandlung in der Erwachsenenpsychiatrie (29)",1;"307 - stationsäquivalente Behandlung in der Kinder- und Jugendpsychiatrie (30)",1;"31 - Psychosomatik",1;"",0;0,0},2,0)</f>
        <v>0</v>
      </c>
      <c r="T3360" s="8">
        <f t="shared" si="466"/>
        <v>0</v>
      </c>
      <c r="U3360" s="8">
        <f t="shared" si="468"/>
        <v>0</v>
      </c>
      <c r="V3360" s="8">
        <f t="shared" si="461"/>
        <v>0</v>
      </c>
      <c r="W3360" s="8">
        <f t="shared" si="462"/>
        <v>0</v>
      </c>
      <c r="X3360" s="8">
        <f t="shared" si="463"/>
        <v>0</v>
      </c>
      <c r="Y3360" s="8" t="str">
        <f t="shared" si="464"/>
        <v/>
      </c>
      <c r="Z3360" s="8" t="str">
        <f>VLOOKUP($D3360,{"29 - Psychiatrie (Erwachsene)","BGI";"297 - stationsäquivalente Behandlung in der Erwachsenenpsychiatrie (29)","BGI";"30 - Kinder- und Jugendpsychiatrie","BGII";"307 - stationsäquivalente Behandlung in der Kinder- und Jugendpsychiatrie (30)","BGII";"31 - Psychosomatik","BGI";"","LEER";0,"Leer"},2,0)</f>
        <v>LEER</v>
      </c>
      <c r="AA3360" s="8" t="str">
        <f t="shared" si="465"/>
        <v>Stationen</v>
      </c>
    </row>
    <row r="3361" spans="2:27" ht="15" customHeight="1" x14ac:dyDescent="0.25">
      <c r="B3361" s="76" t="str">
        <f t="shared" si="467"/>
        <v>!!!</v>
      </c>
      <c r="C3361" s="310" t="str">
        <f>IF(LEN($E3361)&gt;0,VLOOKUP(TEXT($E3361,0),'Angaben Stationen'!$E$14:$V$215,17,0),"")</f>
        <v/>
      </c>
      <c r="D3361" s="254" t="str">
        <f>IF(LEN($E3361)&gt;0,VLOOKUP(TEXT($E3361,0),'Angaben Stationen'!$E$14:$V$215,18,0),"")</f>
        <v/>
      </c>
      <c r="E3361" s="344"/>
      <c r="F3361" s="256"/>
      <c r="G3361" s="256"/>
      <c r="H3361" s="307"/>
      <c r="I3361" s="183"/>
      <c r="R3361" s="8">
        <f t="shared" si="460"/>
        <v>0</v>
      </c>
      <c r="S3361" s="8">
        <f>VLOOKUP($D3361,{"29 - Psychiatrie (Erwachsene)",1;"30 - Kinder- und Jugendpsychiatrie",1;"297 - stationsäquivalente Behandlung in der Erwachsenenpsychiatrie (29)",1;"307 - stationsäquivalente Behandlung in der Kinder- und Jugendpsychiatrie (30)",1;"31 - Psychosomatik",1;"",0;0,0},2,0)</f>
        <v>0</v>
      </c>
      <c r="T3361" s="8">
        <f t="shared" si="466"/>
        <v>0</v>
      </c>
      <c r="U3361" s="8">
        <f t="shared" si="468"/>
        <v>0</v>
      </c>
      <c r="V3361" s="8">
        <f t="shared" si="461"/>
        <v>0</v>
      </c>
      <c r="W3361" s="8">
        <f t="shared" si="462"/>
        <v>0</v>
      </c>
      <c r="X3361" s="8">
        <f t="shared" si="463"/>
        <v>0</v>
      </c>
      <c r="Y3361" s="8" t="str">
        <f t="shared" si="464"/>
        <v/>
      </c>
      <c r="Z3361" s="8" t="str">
        <f>VLOOKUP($D3361,{"29 - Psychiatrie (Erwachsene)","BGI";"297 - stationsäquivalente Behandlung in der Erwachsenenpsychiatrie (29)","BGI";"30 - Kinder- und Jugendpsychiatrie","BGII";"307 - stationsäquivalente Behandlung in der Kinder- und Jugendpsychiatrie (30)","BGII";"31 - Psychosomatik","BGI";"","LEER";0,"Leer"},2,0)</f>
        <v>LEER</v>
      </c>
      <c r="AA3361" s="8" t="str">
        <f t="shared" si="465"/>
        <v>Stationen</v>
      </c>
    </row>
    <row r="3362" spans="2:27" ht="15" customHeight="1" x14ac:dyDescent="0.25">
      <c r="B3362" s="76" t="str">
        <f t="shared" si="467"/>
        <v>!!!</v>
      </c>
      <c r="C3362" s="310" t="str">
        <f>IF(LEN($E3362)&gt;0,VLOOKUP(TEXT($E3362,0),'Angaben Stationen'!$E$14:$V$215,17,0),"")</f>
        <v/>
      </c>
      <c r="D3362" s="254" t="str">
        <f>IF(LEN($E3362)&gt;0,VLOOKUP(TEXT($E3362,0),'Angaben Stationen'!$E$14:$V$215,18,0),"")</f>
        <v/>
      </c>
      <c r="E3362" s="344"/>
      <c r="F3362" s="256"/>
      <c r="G3362" s="256"/>
      <c r="H3362" s="307"/>
      <c r="I3362" s="183"/>
      <c r="R3362" s="8">
        <f t="shared" ref="R3362:R3425" si="469">IF(LEN(B3362)&gt;0,0,1)</f>
        <v>0</v>
      </c>
      <c r="S3362" s="8">
        <f>VLOOKUP($D3362,{"29 - Psychiatrie (Erwachsene)",1;"30 - Kinder- und Jugendpsychiatrie",1;"297 - stationsäquivalente Behandlung in der Erwachsenenpsychiatrie (29)",1;"307 - stationsäquivalente Behandlung in der Kinder- und Jugendpsychiatrie (30)",1;"31 - Psychosomatik",1;"",0;0,0},2,0)</f>
        <v>0</v>
      </c>
      <c r="T3362" s="8">
        <f t="shared" si="466"/>
        <v>0</v>
      </c>
      <c r="U3362" s="8">
        <f t="shared" si="468"/>
        <v>0</v>
      </c>
      <c r="V3362" s="8">
        <f t="shared" ref="V3362:V3425" si="470">IF(VALUE($F3362)&gt;0,1,0)</f>
        <v>0</v>
      </c>
      <c r="W3362" s="8">
        <f t="shared" ref="W3362:W3425" si="471">IF(LEN($G3362)&gt;0,1,0)</f>
        <v>0</v>
      </c>
      <c r="X3362" s="8">
        <f t="shared" ref="X3362:X3425" si="472">IF(LEN($H3362)&gt;0,1,0)</f>
        <v>0</v>
      </c>
      <c r="Y3362" s="8" t="str">
        <f t="shared" ref="Y3362:Y3425" si="473">IF($D3362&lt;&gt;"","MonatII","")</f>
        <v/>
      </c>
      <c r="Z3362" s="8" t="str">
        <f>VLOOKUP($D3362,{"29 - Psychiatrie (Erwachsene)","BGI";"297 - stationsäquivalente Behandlung in der Erwachsenenpsychiatrie (29)","BGI";"30 - Kinder- und Jugendpsychiatrie","BGII";"307 - stationsäquivalente Behandlung in der Kinder- und Jugendpsychiatrie (30)","BGII";"31 - Psychosomatik","BGI";"","LEER";0,"Leer"},2,0)</f>
        <v>LEER</v>
      </c>
      <c r="AA3362" s="8" t="str">
        <f t="shared" ref="AA3362:AA3425" si="474">"Stationen"</f>
        <v>Stationen</v>
      </c>
    </row>
    <row r="3363" spans="2:27" ht="15" customHeight="1" x14ac:dyDescent="0.25">
      <c r="B3363" s="76" t="str">
        <f t="shared" si="467"/>
        <v>!!!</v>
      </c>
      <c r="C3363" s="310" t="str">
        <f>IF(LEN($E3363)&gt;0,VLOOKUP(TEXT($E3363,0),'Angaben Stationen'!$E$14:$V$215,17,0),"")</f>
        <v/>
      </c>
      <c r="D3363" s="254" t="str">
        <f>IF(LEN($E3363)&gt;0,VLOOKUP(TEXT($E3363,0),'Angaben Stationen'!$E$14:$V$215,18,0),"")</f>
        <v/>
      </c>
      <c r="E3363" s="344"/>
      <c r="F3363" s="256"/>
      <c r="G3363" s="256"/>
      <c r="H3363" s="307"/>
      <c r="I3363" s="183"/>
      <c r="R3363" s="8">
        <f t="shared" si="469"/>
        <v>0</v>
      </c>
      <c r="S3363" s="8">
        <f>VLOOKUP($D3363,{"29 - Psychiatrie (Erwachsene)",1;"30 - Kinder- und Jugendpsychiatrie",1;"297 - stationsäquivalente Behandlung in der Erwachsenenpsychiatrie (29)",1;"307 - stationsäquivalente Behandlung in der Kinder- und Jugendpsychiatrie (30)",1;"31 - Psychosomatik",1;"",0;0,0},2,0)</f>
        <v>0</v>
      </c>
      <c r="T3363" s="8">
        <f t="shared" si="466"/>
        <v>0</v>
      </c>
      <c r="U3363" s="8">
        <f t="shared" si="468"/>
        <v>0</v>
      </c>
      <c r="V3363" s="8">
        <f t="shared" si="470"/>
        <v>0</v>
      </c>
      <c r="W3363" s="8">
        <f t="shared" si="471"/>
        <v>0</v>
      </c>
      <c r="X3363" s="8">
        <f t="shared" si="472"/>
        <v>0</v>
      </c>
      <c r="Y3363" s="8" t="str">
        <f t="shared" si="473"/>
        <v/>
      </c>
      <c r="Z3363" s="8" t="str">
        <f>VLOOKUP($D3363,{"29 - Psychiatrie (Erwachsene)","BGI";"297 - stationsäquivalente Behandlung in der Erwachsenenpsychiatrie (29)","BGI";"30 - Kinder- und Jugendpsychiatrie","BGII";"307 - stationsäquivalente Behandlung in der Kinder- und Jugendpsychiatrie (30)","BGII";"31 - Psychosomatik","BGI";"","LEER";0,"Leer"},2,0)</f>
        <v>LEER</v>
      </c>
      <c r="AA3363" s="8" t="str">
        <f t="shared" si="474"/>
        <v>Stationen</v>
      </c>
    </row>
    <row r="3364" spans="2:27" ht="15" customHeight="1" x14ac:dyDescent="0.25">
      <c r="B3364" s="76" t="str">
        <f t="shared" si="467"/>
        <v>!!!</v>
      </c>
      <c r="C3364" s="310" t="str">
        <f>IF(LEN($E3364)&gt;0,VLOOKUP(TEXT($E3364,0),'Angaben Stationen'!$E$14:$V$215,17,0),"")</f>
        <v/>
      </c>
      <c r="D3364" s="254" t="str">
        <f>IF(LEN($E3364)&gt;0,VLOOKUP(TEXT($E3364,0),'Angaben Stationen'!$E$14:$V$215,18,0),"")</f>
        <v/>
      </c>
      <c r="E3364" s="344"/>
      <c r="F3364" s="256"/>
      <c r="G3364" s="256"/>
      <c r="H3364" s="307"/>
      <c r="I3364" s="183"/>
      <c r="R3364" s="8">
        <f t="shared" si="469"/>
        <v>0</v>
      </c>
      <c r="S3364" s="8">
        <f>VLOOKUP($D3364,{"29 - Psychiatrie (Erwachsene)",1;"30 - Kinder- und Jugendpsychiatrie",1;"297 - stationsäquivalente Behandlung in der Erwachsenenpsychiatrie (29)",1;"307 - stationsäquivalente Behandlung in der Kinder- und Jugendpsychiatrie (30)",1;"31 - Psychosomatik",1;"",0;0,0},2,0)</f>
        <v>0</v>
      </c>
      <c r="T3364" s="8">
        <f t="shared" si="466"/>
        <v>0</v>
      </c>
      <c r="U3364" s="8">
        <f t="shared" si="468"/>
        <v>0</v>
      </c>
      <c r="V3364" s="8">
        <f t="shared" si="470"/>
        <v>0</v>
      </c>
      <c r="W3364" s="8">
        <f t="shared" si="471"/>
        <v>0</v>
      </c>
      <c r="X3364" s="8">
        <f t="shared" si="472"/>
        <v>0</v>
      </c>
      <c r="Y3364" s="8" t="str">
        <f t="shared" si="473"/>
        <v/>
      </c>
      <c r="Z3364" s="8" t="str">
        <f>VLOOKUP($D3364,{"29 - Psychiatrie (Erwachsene)","BGI";"297 - stationsäquivalente Behandlung in der Erwachsenenpsychiatrie (29)","BGI";"30 - Kinder- und Jugendpsychiatrie","BGII";"307 - stationsäquivalente Behandlung in der Kinder- und Jugendpsychiatrie (30)","BGII";"31 - Psychosomatik","BGI";"","LEER";0,"Leer"},2,0)</f>
        <v>LEER</v>
      </c>
      <c r="AA3364" s="8" t="str">
        <f t="shared" si="474"/>
        <v>Stationen</v>
      </c>
    </row>
    <row r="3365" spans="2:27" ht="15" customHeight="1" x14ac:dyDescent="0.25">
      <c r="B3365" s="76" t="str">
        <f t="shared" si="467"/>
        <v>!!!</v>
      </c>
      <c r="C3365" s="310" t="str">
        <f>IF(LEN($E3365)&gt;0,VLOOKUP(TEXT($E3365,0),'Angaben Stationen'!$E$14:$V$215,17,0),"")</f>
        <v/>
      </c>
      <c r="D3365" s="254" t="str">
        <f>IF(LEN($E3365)&gt;0,VLOOKUP(TEXT($E3365,0),'Angaben Stationen'!$E$14:$V$215,18,0),"")</f>
        <v/>
      </c>
      <c r="E3365" s="344"/>
      <c r="F3365" s="256"/>
      <c r="G3365" s="256"/>
      <c r="H3365" s="307"/>
      <c r="I3365" s="183"/>
      <c r="R3365" s="8">
        <f t="shared" si="469"/>
        <v>0</v>
      </c>
      <c r="S3365" s="8">
        <f>VLOOKUP($D3365,{"29 - Psychiatrie (Erwachsene)",1;"30 - Kinder- und Jugendpsychiatrie",1;"297 - stationsäquivalente Behandlung in der Erwachsenenpsychiatrie (29)",1;"307 - stationsäquivalente Behandlung in der Kinder- und Jugendpsychiatrie (30)",1;"31 - Psychosomatik",1;"",0;0,0},2,0)</f>
        <v>0</v>
      </c>
      <c r="T3365" s="8">
        <f t="shared" si="466"/>
        <v>0</v>
      </c>
      <c r="U3365" s="8">
        <f t="shared" si="468"/>
        <v>0</v>
      </c>
      <c r="V3365" s="8">
        <f t="shared" si="470"/>
        <v>0</v>
      </c>
      <c r="W3365" s="8">
        <f t="shared" si="471"/>
        <v>0</v>
      </c>
      <c r="X3365" s="8">
        <f t="shared" si="472"/>
        <v>0</v>
      </c>
      <c r="Y3365" s="8" t="str">
        <f t="shared" si="473"/>
        <v/>
      </c>
      <c r="Z3365" s="8" t="str">
        <f>VLOOKUP($D3365,{"29 - Psychiatrie (Erwachsene)","BGI";"297 - stationsäquivalente Behandlung in der Erwachsenenpsychiatrie (29)","BGI";"30 - Kinder- und Jugendpsychiatrie","BGII";"307 - stationsäquivalente Behandlung in der Kinder- und Jugendpsychiatrie (30)","BGII";"31 - Psychosomatik","BGI";"","LEER";0,"Leer"},2,0)</f>
        <v>LEER</v>
      </c>
      <c r="AA3365" s="8" t="str">
        <f t="shared" si="474"/>
        <v>Stationen</v>
      </c>
    </row>
    <row r="3366" spans="2:27" ht="15" customHeight="1" x14ac:dyDescent="0.25">
      <c r="B3366" s="76" t="str">
        <f t="shared" si="467"/>
        <v>!!!</v>
      </c>
      <c r="C3366" s="310" t="str">
        <f>IF(LEN($E3366)&gt;0,VLOOKUP(TEXT($E3366,0),'Angaben Stationen'!$E$14:$V$215,17,0),"")</f>
        <v/>
      </c>
      <c r="D3366" s="254" t="str">
        <f>IF(LEN($E3366)&gt;0,VLOOKUP(TEXT($E3366,0),'Angaben Stationen'!$E$14:$V$215,18,0),"")</f>
        <v/>
      </c>
      <c r="E3366" s="344"/>
      <c r="F3366" s="256"/>
      <c r="G3366" s="256"/>
      <c r="H3366" s="307"/>
      <c r="I3366" s="183"/>
      <c r="R3366" s="8">
        <f t="shared" si="469"/>
        <v>0</v>
      </c>
      <c r="S3366" s="8">
        <f>VLOOKUP($D3366,{"29 - Psychiatrie (Erwachsene)",1;"30 - Kinder- und Jugendpsychiatrie",1;"297 - stationsäquivalente Behandlung in der Erwachsenenpsychiatrie (29)",1;"307 - stationsäquivalente Behandlung in der Kinder- und Jugendpsychiatrie (30)",1;"31 - Psychosomatik",1;"",0;0,0},2,0)</f>
        <v>0</v>
      </c>
      <c r="T3366" s="8">
        <f t="shared" ref="T3366:T3429" si="475">IF(LEN($C3366)&gt;0,1,0)</f>
        <v>0</v>
      </c>
      <c r="U3366" s="8">
        <f t="shared" si="468"/>
        <v>0</v>
      </c>
      <c r="V3366" s="8">
        <f t="shared" si="470"/>
        <v>0</v>
      </c>
      <c r="W3366" s="8">
        <f t="shared" si="471"/>
        <v>0</v>
      </c>
      <c r="X3366" s="8">
        <f t="shared" si="472"/>
        <v>0</v>
      </c>
      <c r="Y3366" s="8" t="str">
        <f t="shared" si="473"/>
        <v/>
      </c>
      <c r="Z3366" s="8" t="str">
        <f>VLOOKUP($D3366,{"29 - Psychiatrie (Erwachsene)","BGI";"297 - stationsäquivalente Behandlung in der Erwachsenenpsychiatrie (29)","BGI";"30 - Kinder- und Jugendpsychiatrie","BGII";"307 - stationsäquivalente Behandlung in der Kinder- und Jugendpsychiatrie (30)","BGII";"31 - Psychosomatik","BGI";"","LEER";0,"Leer"},2,0)</f>
        <v>LEER</v>
      </c>
      <c r="AA3366" s="8" t="str">
        <f t="shared" si="474"/>
        <v>Stationen</v>
      </c>
    </row>
    <row r="3367" spans="2:27" ht="15" customHeight="1" x14ac:dyDescent="0.25">
      <c r="B3367" s="76" t="str">
        <f t="shared" si="467"/>
        <v>!!!</v>
      </c>
      <c r="C3367" s="310" t="str">
        <f>IF(LEN($E3367)&gt;0,VLOOKUP(TEXT($E3367,0),'Angaben Stationen'!$E$14:$V$215,17,0),"")</f>
        <v/>
      </c>
      <c r="D3367" s="254" t="str">
        <f>IF(LEN($E3367)&gt;0,VLOOKUP(TEXT($E3367,0),'Angaben Stationen'!$E$14:$V$215,18,0),"")</f>
        <v/>
      </c>
      <c r="E3367" s="344"/>
      <c r="F3367" s="256"/>
      <c r="G3367" s="256"/>
      <c r="H3367" s="307"/>
      <c r="I3367" s="183"/>
      <c r="R3367" s="8">
        <f t="shared" si="469"/>
        <v>0</v>
      </c>
      <c r="S3367" s="8">
        <f>VLOOKUP($D3367,{"29 - Psychiatrie (Erwachsene)",1;"30 - Kinder- und Jugendpsychiatrie",1;"297 - stationsäquivalente Behandlung in der Erwachsenenpsychiatrie (29)",1;"307 - stationsäquivalente Behandlung in der Kinder- und Jugendpsychiatrie (30)",1;"31 - Psychosomatik",1;"",0;0,0},2,0)</f>
        <v>0</v>
      </c>
      <c r="T3367" s="8">
        <f t="shared" si="475"/>
        <v>0</v>
      </c>
      <c r="U3367" s="8">
        <f t="shared" si="468"/>
        <v>0</v>
      </c>
      <c r="V3367" s="8">
        <f t="shared" si="470"/>
        <v>0</v>
      </c>
      <c r="W3367" s="8">
        <f t="shared" si="471"/>
        <v>0</v>
      </c>
      <c r="X3367" s="8">
        <f t="shared" si="472"/>
        <v>0</v>
      </c>
      <c r="Y3367" s="8" t="str">
        <f t="shared" si="473"/>
        <v/>
      </c>
      <c r="Z3367" s="8" t="str">
        <f>VLOOKUP($D3367,{"29 - Psychiatrie (Erwachsene)","BGI";"297 - stationsäquivalente Behandlung in der Erwachsenenpsychiatrie (29)","BGI";"30 - Kinder- und Jugendpsychiatrie","BGII";"307 - stationsäquivalente Behandlung in der Kinder- und Jugendpsychiatrie (30)","BGII";"31 - Psychosomatik","BGI";"","LEER";0,"Leer"},2,0)</f>
        <v>LEER</v>
      </c>
      <c r="AA3367" s="8" t="str">
        <f t="shared" si="474"/>
        <v>Stationen</v>
      </c>
    </row>
    <row r="3368" spans="2:27" ht="15" customHeight="1" x14ac:dyDescent="0.25">
      <c r="B3368" s="76" t="str">
        <f t="shared" si="467"/>
        <v>!!!</v>
      </c>
      <c r="C3368" s="310" t="str">
        <f>IF(LEN($E3368)&gt;0,VLOOKUP(TEXT($E3368,0),'Angaben Stationen'!$E$14:$V$215,17,0),"")</f>
        <v/>
      </c>
      <c r="D3368" s="254" t="str">
        <f>IF(LEN($E3368)&gt;0,VLOOKUP(TEXT($E3368,0),'Angaben Stationen'!$E$14:$V$215,18,0),"")</f>
        <v/>
      </c>
      <c r="E3368" s="344"/>
      <c r="F3368" s="256"/>
      <c r="G3368" s="256"/>
      <c r="H3368" s="307"/>
      <c r="I3368" s="183"/>
      <c r="R3368" s="8">
        <f t="shared" si="469"/>
        <v>0</v>
      </c>
      <c r="S3368" s="8">
        <f>VLOOKUP($D3368,{"29 - Psychiatrie (Erwachsene)",1;"30 - Kinder- und Jugendpsychiatrie",1;"297 - stationsäquivalente Behandlung in der Erwachsenenpsychiatrie (29)",1;"307 - stationsäquivalente Behandlung in der Kinder- und Jugendpsychiatrie (30)",1;"31 - Psychosomatik",1;"",0;0,0},2,0)</f>
        <v>0</v>
      </c>
      <c r="T3368" s="8">
        <f t="shared" si="475"/>
        <v>0</v>
      </c>
      <c r="U3368" s="8">
        <f t="shared" si="468"/>
        <v>0</v>
      </c>
      <c r="V3368" s="8">
        <f t="shared" si="470"/>
        <v>0</v>
      </c>
      <c r="W3368" s="8">
        <f t="shared" si="471"/>
        <v>0</v>
      </c>
      <c r="X3368" s="8">
        <f t="shared" si="472"/>
        <v>0</v>
      </c>
      <c r="Y3368" s="8" t="str">
        <f t="shared" si="473"/>
        <v/>
      </c>
      <c r="Z3368" s="8" t="str">
        <f>VLOOKUP($D3368,{"29 - Psychiatrie (Erwachsene)","BGI";"297 - stationsäquivalente Behandlung in der Erwachsenenpsychiatrie (29)","BGI";"30 - Kinder- und Jugendpsychiatrie","BGII";"307 - stationsäquivalente Behandlung in der Kinder- und Jugendpsychiatrie (30)","BGII";"31 - Psychosomatik","BGI";"","LEER";0,"Leer"},2,0)</f>
        <v>LEER</v>
      </c>
      <c r="AA3368" s="8" t="str">
        <f t="shared" si="474"/>
        <v>Stationen</v>
      </c>
    </row>
    <row r="3369" spans="2:27" ht="15" customHeight="1" x14ac:dyDescent="0.25">
      <c r="B3369" s="76" t="str">
        <f t="shared" si="467"/>
        <v>!!!</v>
      </c>
      <c r="C3369" s="310" t="str">
        <f>IF(LEN($E3369)&gt;0,VLOOKUP(TEXT($E3369,0),'Angaben Stationen'!$E$14:$V$215,17,0),"")</f>
        <v/>
      </c>
      <c r="D3369" s="254" t="str">
        <f>IF(LEN($E3369)&gt;0,VLOOKUP(TEXT($E3369,0),'Angaben Stationen'!$E$14:$V$215,18,0),"")</f>
        <v/>
      </c>
      <c r="E3369" s="344"/>
      <c r="F3369" s="256"/>
      <c r="G3369" s="256"/>
      <c r="H3369" s="307"/>
      <c r="I3369" s="183"/>
      <c r="R3369" s="8">
        <f t="shared" si="469"/>
        <v>0</v>
      </c>
      <c r="S3369" s="8">
        <f>VLOOKUP($D3369,{"29 - Psychiatrie (Erwachsene)",1;"30 - Kinder- und Jugendpsychiatrie",1;"297 - stationsäquivalente Behandlung in der Erwachsenenpsychiatrie (29)",1;"307 - stationsäquivalente Behandlung in der Kinder- und Jugendpsychiatrie (30)",1;"31 - Psychosomatik",1;"",0;0,0},2,0)</f>
        <v>0</v>
      </c>
      <c r="T3369" s="8">
        <f t="shared" si="475"/>
        <v>0</v>
      </c>
      <c r="U3369" s="8">
        <f t="shared" si="468"/>
        <v>0</v>
      </c>
      <c r="V3369" s="8">
        <f t="shared" si="470"/>
        <v>0</v>
      </c>
      <c r="W3369" s="8">
        <f t="shared" si="471"/>
        <v>0</v>
      </c>
      <c r="X3369" s="8">
        <f t="shared" si="472"/>
        <v>0</v>
      </c>
      <c r="Y3369" s="8" t="str">
        <f t="shared" si="473"/>
        <v/>
      </c>
      <c r="Z3369" s="8" t="str">
        <f>VLOOKUP($D3369,{"29 - Psychiatrie (Erwachsene)","BGI";"297 - stationsäquivalente Behandlung in der Erwachsenenpsychiatrie (29)","BGI";"30 - Kinder- und Jugendpsychiatrie","BGII";"307 - stationsäquivalente Behandlung in der Kinder- und Jugendpsychiatrie (30)","BGII";"31 - Psychosomatik","BGI";"","LEER";0,"Leer"},2,0)</f>
        <v>LEER</v>
      </c>
      <c r="AA3369" s="8" t="str">
        <f t="shared" si="474"/>
        <v>Stationen</v>
      </c>
    </row>
    <row r="3370" spans="2:27" ht="15" customHeight="1" x14ac:dyDescent="0.25">
      <c r="B3370" s="76" t="str">
        <f t="shared" si="467"/>
        <v>!!!</v>
      </c>
      <c r="C3370" s="310" t="str">
        <f>IF(LEN($E3370)&gt;0,VLOOKUP(TEXT($E3370,0),'Angaben Stationen'!$E$14:$V$215,17,0),"")</f>
        <v/>
      </c>
      <c r="D3370" s="254" t="str">
        <f>IF(LEN($E3370)&gt;0,VLOOKUP(TEXT($E3370,0),'Angaben Stationen'!$E$14:$V$215,18,0),"")</f>
        <v/>
      </c>
      <c r="E3370" s="344"/>
      <c r="F3370" s="256"/>
      <c r="G3370" s="256"/>
      <c r="H3370" s="307"/>
      <c r="I3370" s="183"/>
      <c r="R3370" s="8">
        <f t="shared" si="469"/>
        <v>0</v>
      </c>
      <c r="S3370" s="8">
        <f>VLOOKUP($D3370,{"29 - Psychiatrie (Erwachsene)",1;"30 - Kinder- und Jugendpsychiatrie",1;"297 - stationsäquivalente Behandlung in der Erwachsenenpsychiatrie (29)",1;"307 - stationsäquivalente Behandlung in der Kinder- und Jugendpsychiatrie (30)",1;"31 - Psychosomatik",1;"",0;0,0},2,0)</f>
        <v>0</v>
      </c>
      <c r="T3370" s="8">
        <f t="shared" si="475"/>
        <v>0</v>
      </c>
      <c r="U3370" s="8">
        <f t="shared" si="468"/>
        <v>0</v>
      </c>
      <c r="V3370" s="8">
        <f t="shared" si="470"/>
        <v>0</v>
      </c>
      <c r="W3370" s="8">
        <f t="shared" si="471"/>
        <v>0</v>
      </c>
      <c r="X3370" s="8">
        <f t="shared" si="472"/>
        <v>0</v>
      </c>
      <c r="Y3370" s="8" t="str">
        <f t="shared" si="473"/>
        <v/>
      </c>
      <c r="Z3370" s="8" t="str">
        <f>VLOOKUP($D3370,{"29 - Psychiatrie (Erwachsene)","BGI";"297 - stationsäquivalente Behandlung in der Erwachsenenpsychiatrie (29)","BGI";"30 - Kinder- und Jugendpsychiatrie","BGII";"307 - stationsäquivalente Behandlung in der Kinder- und Jugendpsychiatrie (30)","BGII";"31 - Psychosomatik","BGI";"","LEER";0,"Leer"},2,0)</f>
        <v>LEER</v>
      </c>
      <c r="AA3370" s="8" t="str">
        <f t="shared" si="474"/>
        <v>Stationen</v>
      </c>
    </row>
    <row r="3371" spans="2:27" ht="15" customHeight="1" x14ac:dyDescent="0.25">
      <c r="B3371" s="76" t="str">
        <f t="shared" si="467"/>
        <v>!!!</v>
      </c>
      <c r="C3371" s="310" t="str">
        <f>IF(LEN($E3371)&gt;0,VLOOKUP(TEXT($E3371,0),'Angaben Stationen'!$E$14:$V$215,17,0),"")</f>
        <v/>
      </c>
      <c r="D3371" s="254" t="str">
        <f>IF(LEN($E3371)&gt;0,VLOOKUP(TEXT($E3371,0),'Angaben Stationen'!$E$14:$V$215,18,0),"")</f>
        <v/>
      </c>
      <c r="E3371" s="344"/>
      <c r="F3371" s="256"/>
      <c r="G3371" s="256"/>
      <c r="H3371" s="307"/>
      <c r="I3371" s="183"/>
      <c r="R3371" s="8">
        <f t="shared" si="469"/>
        <v>0</v>
      </c>
      <c r="S3371" s="8">
        <f>VLOOKUP($D3371,{"29 - Psychiatrie (Erwachsene)",1;"30 - Kinder- und Jugendpsychiatrie",1;"297 - stationsäquivalente Behandlung in der Erwachsenenpsychiatrie (29)",1;"307 - stationsäquivalente Behandlung in der Kinder- und Jugendpsychiatrie (30)",1;"31 - Psychosomatik",1;"",0;0,0},2,0)</f>
        <v>0</v>
      </c>
      <c r="T3371" s="8">
        <f t="shared" si="475"/>
        <v>0</v>
      </c>
      <c r="U3371" s="8">
        <f t="shared" si="468"/>
        <v>0</v>
      </c>
      <c r="V3371" s="8">
        <f t="shared" si="470"/>
        <v>0</v>
      </c>
      <c r="W3371" s="8">
        <f t="shared" si="471"/>
        <v>0</v>
      </c>
      <c r="X3371" s="8">
        <f t="shared" si="472"/>
        <v>0</v>
      </c>
      <c r="Y3371" s="8" t="str">
        <f t="shared" si="473"/>
        <v/>
      </c>
      <c r="Z3371" s="8" t="str">
        <f>VLOOKUP($D3371,{"29 - Psychiatrie (Erwachsene)","BGI";"297 - stationsäquivalente Behandlung in der Erwachsenenpsychiatrie (29)","BGI";"30 - Kinder- und Jugendpsychiatrie","BGII";"307 - stationsäquivalente Behandlung in der Kinder- und Jugendpsychiatrie (30)","BGII";"31 - Psychosomatik","BGI";"","LEER";0,"Leer"},2,0)</f>
        <v>LEER</v>
      </c>
      <c r="AA3371" s="8" t="str">
        <f t="shared" si="474"/>
        <v>Stationen</v>
      </c>
    </row>
    <row r="3372" spans="2:27" ht="15" customHeight="1" x14ac:dyDescent="0.25">
      <c r="B3372" s="76" t="str">
        <f t="shared" si="467"/>
        <v>!!!</v>
      </c>
      <c r="C3372" s="310" t="str">
        <f>IF(LEN($E3372)&gt;0,VLOOKUP(TEXT($E3372,0),'Angaben Stationen'!$E$14:$V$215,17,0),"")</f>
        <v/>
      </c>
      <c r="D3372" s="254" t="str">
        <f>IF(LEN($E3372)&gt;0,VLOOKUP(TEXT($E3372,0),'Angaben Stationen'!$E$14:$V$215,18,0),"")</f>
        <v/>
      </c>
      <c r="E3372" s="344"/>
      <c r="F3372" s="256"/>
      <c r="G3372" s="256"/>
      <c r="H3372" s="307"/>
      <c r="I3372" s="183"/>
      <c r="R3372" s="8">
        <f t="shared" si="469"/>
        <v>0</v>
      </c>
      <c r="S3372" s="8">
        <f>VLOOKUP($D3372,{"29 - Psychiatrie (Erwachsene)",1;"30 - Kinder- und Jugendpsychiatrie",1;"297 - stationsäquivalente Behandlung in der Erwachsenenpsychiatrie (29)",1;"307 - stationsäquivalente Behandlung in der Kinder- und Jugendpsychiatrie (30)",1;"31 - Psychosomatik",1;"",0;0,0},2,0)</f>
        <v>0</v>
      </c>
      <c r="T3372" s="8">
        <f t="shared" si="475"/>
        <v>0</v>
      </c>
      <c r="U3372" s="8">
        <f t="shared" si="468"/>
        <v>0</v>
      </c>
      <c r="V3372" s="8">
        <f t="shared" si="470"/>
        <v>0</v>
      </c>
      <c r="W3372" s="8">
        <f t="shared" si="471"/>
        <v>0</v>
      </c>
      <c r="X3372" s="8">
        <f t="shared" si="472"/>
        <v>0</v>
      </c>
      <c r="Y3372" s="8" t="str">
        <f t="shared" si="473"/>
        <v/>
      </c>
      <c r="Z3372" s="8" t="str">
        <f>VLOOKUP($D3372,{"29 - Psychiatrie (Erwachsene)","BGI";"297 - stationsäquivalente Behandlung in der Erwachsenenpsychiatrie (29)","BGI";"30 - Kinder- und Jugendpsychiatrie","BGII";"307 - stationsäquivalente Behandlung in der Kinder- und Jugendpsychiatrie (30)","BGII";"31 - Psychosomatik","BGI";"","LEER";0,"Leer"},2,0)</f>
        <v>LEER</v>
      </c>
      <c r="AA3372" s="8" t="str">
        <f t="shared" si="474"/>
        <v>Stationen</v>
      </c>
    </row>
    <row r="3373" spans="2:27" ht="15" customHeight="1" x14ac:dyDescent="0.25">
      <c r="B3373" s="76" t="str">
        <f t="shared" si="467"/>
        <v>!!!</v>
      </c>
      <c r="C3373" s="310" t="str">
        <f>IF(LEN($E3373)&gt;0,VLOOKUP(TEXT($E3373,0),'Angaben Stationen'!$E$14:$V$215,17,0),"")</f>
        <v/>
      </c>
      <c r="D3373" s="254" t="str">
        <f>IF(LEN($E3373)&gt;0,VLOOKUP(TEXT($E3373,0),'Angaben Stationen'!$E$14:$V$215,18,0),"")</f>
        <v/>
      </c>
      <c r="E3373" s="344"/>
      <c r="F3373" s="256"/>
      <c r="G3373" s="256"/>
      <c r="H3373" s="307"/>
      <c r="I3373" s="183"/>
      <c r="R3373" s="8">
        <f t="shared" si="469"/>
        <v>0</v>
      </c>
      <c r="S3373" s="8">
        <f>VLOOKUP($D3373,{"29 - Psychiatrie (Erwachsene)",1;"30 - Kinder- und Jugendpsychiatrie",1;"297 - stationsäquivalente Behandlung in der Erwachsenenpsychiatrie (29)",1;"307 - stationsäquivalente Behandlung in der Kinder- und Jugendpsychiatrie (30)",1;"31 - Psychosomatik",1;"",0;0,0},2,0)</f>
        <v>0</v>
      </c>
      <c r="T3373" s="8">
        <f t="shared" si="475"/>
        <v>0</v>
      </c>
      <c r="U3373" s="8">
        <f t="shared" si="468"/>
        <v>0</v>
      </c>
      <c r="V3373" s="8">
        <f t="shared" si="470"/>
        <v>0</v>
      </c>
      <c r="W3373" s="8">
        <f t="shared" si="471"/>
        <v>0</v>
      </c>
      <c r="X3373" s="8">
        <f t="shared" si="472"/>
        <v>0</v>
      </c>
      <c r="Y3373" s="8" t="str">
        <f t="shared" si="473"/>
        <v/>
      </c>
      <c r="Z3373" s="8" t="str">
        <f>VLOOKUP($D3373,{"29 - Psychiatrie (Erwachsene)","BGI";"297 - stationsäquivalente Behandlung in der Erwachsenenpsychiatrie (29)","BGI";"30 - Kinder- und Jugendpsychiatrie","BGII";"307 - stationsäquivalente Behandlung in der Kinder- und Jugendpsychiatrie (30)","BGII";"31 - Psychosomatik","BGI";"","LEER";0,"Leer"},2,0)</f>
        <v>LEER</v>
      </c>
      <c r="AA3373" s="8" t="str">
        <f t="shared" si="474"/>
        <v>Stationen</v>
      </c>
    </row>
    <row r="3374" spans="2:27" ht="15" customHeight="1" x14ac:dyDescent="0.25">
      <c r="B3374" s="76" t="str">
        <f t="shared" si="467"/>
        <v>!!!</v>
      </c>
      <c r="C3374" s="310" t="str">
        <f>IF(LEN($E3374)&gt;0,VLOOKUP(TEXT($E3374,0),'Angaben Stationen'!$E$14:$V$215,17,0),"")</f>
        <v/>
      </c>
      <c r="D3374" s="254" t="str">
        <f>IF(LEN($E3374)&gt;0,VLOOKUP(TEXT($E3374,0),'Angaben Stationen'!$E$14:$V$215,18,0),"")</f>
        <v/>
      </c>
      <c r="E3374" s="344"/>
      <c r="F3374" s="256"/>
      <c r="G3374" s="256"/>
      <c r="H3374" s="307"/>
      <c r="I3374" s="183"/>
      <c r="R3374" s="8">
        <f t="shared" si="469"/>
        <v>0</v>
      </c>
      <c r="S3374" s="8">
        <f>VLOOKUP($D3374,{"29 - Psychiatrie (Erwachsene)",1;"30 - Kinder- und Jugendpsychiatrie",1;"297 - stationsäquivalente Behandlung in der Erwachsenenpsychiatrie (29)",1;"307 - stationsäquivalente Behandlung in der Kinder- und Jugendpsychiatrie (30)",1;"31 - Psychosomatik",1;"",0;0,0},2,0)</f>
        <v>0</v>
      </c>
      <c r="T3374" s="8">
        <f t="shared" si="475"/>
        <v>0</v>
      </c>
      <c r="U3374" s="8">
        <f t="shared" si="468"/>
        <v>0</v>
      </c>
      <c r="V3374" s="8">
        <f t="shared" si="470"/>
        <v>0</v>
      </c>
      <c r="W3374" s="8">
        <f t="shared" si="471"/>
        <v>0</v>
      </c>
      <c r="X3374" s="8">
        <f t="shared" si="472"/>
        <v>0</v>
      </c>
      <c r="Y3374" s="8" t="str">
        <f t="shared" si="473"/>
        <v/>
      </c>
      <c r="Z3374" s="8" t="str">
        <f>VLOOKUP($D3374,{"29 - Psychiatrie (Erwachsene)","BGI";"297 - stationsäquivalente Behandlung in der Erwachsenenpsychiatrie (29)","BGI";"30 - Kinder- und Jugendpsychiatrie","BGII";"307 - stationsäquivalente Behandlung in der Kinder- und Jugendpsychiatrie (30)","BGII";"31 - Psychosomatik","BGI";"","LEER";0,"Leer"},2,0)</f>
        <v>LEER</v>
      </c>
      <c r="AA3374" s="8" t="str">
        <f t="shared" si="474"/>
        <v>Stationen</v>
      </c>
    </row>
    <row r="3375" spans="2:27" ht="15" customHeight="1" x14ac:dyDescent="0.25">
      <c r="B3375" s="76" t="str">
        <f t="shared" si="467"/>
        <v>!!!</v>
      </c>
      <c r="C3375" s="310" t="str">
        <f>IF(LEN($E3375)&gt;0,VLOOKUP(TEXT($E3375,0),'Angaben Stationen'!$E$14:$V$215,17,0),"")</f>
        <v/>
      </c>
      <c r="D3375" s="254" t="str">
        <f>IF(LEN($E3375)&gt;0,VLOOKUP(TEXT($E3375,0),'Angaben Stationen'!$E$14:$V$215,18,0),"")</f>
        <v/>
      </c>
      <c r="E3375" s="344"/>
      <c r="F3375" s="256"/>
      <c r="G3375" s="256"/>
      <c r="H3375" s="307"/>
      <c r="I3375" s="183"/>
      <c r="R3375" s="8">
        <f t="shared" si="469"/>
        <v>0</v>
      </c>
      <c r="S3375" s="8">
        <f>VLOOKUP($D3375,{"29 - Psychiatrie (Erwachsene)",1;"30 - Kinder- und Jugendpsychiatrie",1;"297 - stationsäquivalente Behandlung in der Erwachsenenpsychiatrie (29)",1;"307 - stationsäquivalente Behandlung in der Kinder- und Jugendpsychiatrie (30)",1;"31 - Psychosomatik",1;"",0;0,0},2,0)</f>
        <v>0</v>
      </c>
      <c r="T3375" s="8">
        <f t="shared" si="475"/>
        <v>0</v>
      </c>
      <c r="U3375" s="8">
        <f t="shared" si="468"/>
        <v>0</v>
      </c>
      <c r="V3375" s="8">
        <f t="shared" si="470"/>
        <v>0</v>
      </c>
      <c r="W3375" s="8">
        <f t="shared" si="471"/>
        <v>0</v>
      </c>
      <c r="X3375" s="8">
        <f t="shared" si="472"/>
        <v>0</v>
      </c>
      <c r="Y3375" s="8" t="str">
        <f t="shared" si="473"/>
        <v/>
      </c>
      <c r="Z3375" s="8" t="str">
        <f>VLOOKUP($D3375,{"29 - Psychiatrie (Erwachsene)","BGI";"297 - stationsäquivalente Behandlung in der Erwachsenenpsychiatrie (29)","BGI";"30 - Kinder- und Jugendpsychiatrie","BGII";"307 - stationsäquivalente Behandlung in der Kinder- und Jugendpsychiatrie (30)","BGII";"31 - Psychosomatik","BGI";"","LEER";0,"Leer"},2,0)</f>
        <v>LEER</v>
      </c>
      <c r="AA3375" s="8" t="str">
        <f t="shared" si="474"/>
        <v>Stationen</v>
      </c>
    </row>
    <row r="3376" spans="2:27" ht="15" customHeight="1" x14ac:dyDescent="0.25">
      <c r="B3376" s="76" t="str">
        <f t="shared" si="467"/>
        <v>!!!</v>
      </c>
      <c r="C3376" s="310" t="str">
        <f>IF(LEN($E3376)&gt;0,VLOOKUP(TEXT($E3376,0),'Angaben Stationen'!$E$14:$V$215,17,0),"")</f>
        <v/>
      </c>
      <c r="D3376" s="254" t="str">
        <f>IF(LEN($E3376)&gt;0,VLOOKUP(TEXT($E3376,0),'Angaben Stationen'!$E$14:$V$215,18,0),"")</f>
        <v/>
      </c>
      <c r="E3376" s="344"/>
      <c r="F3376" s="256"/>
      <c r="G3376" s="256"/>
      <c r="H3376" s="307"/>
      <c r="I3376" s="183"/>
      <c r="R3376" s="8">
        <f t="shared" si="469"/>
        <v>0</v>
      </c>
      <c r="S3376" s="8">
        <f>VLOOKUP($D3376,{"29 - Psychiatrie (Erwachsene)",1;"30 - Kinder- und Jugendpsychiatrie",1;"297 - stationsäquivalente Behandlung in der Erwachsenenpsychiatrie (29)",1;"307 - stationsäquivalente Behandlung in der Kinder- und Jugendpsychiatrie (30)",1;"31 - Psychosomatik",1;"",0;0,0},2,0)</f>
        <v>0</v>
      </c>
      <c r="T3376" s="8">
        <f t="shared" si="475"/>
        <v>0</v>
      </c>
      <c r="U3376" s="8">
        <f t="shared" si="468"/>
        <v>0</v>
      </c>
      <c r="V3376" s="8">
        <f t="shared" si="470"/>
        <v>0</v>
      </c>
      <c r="W3376" s="8">
        <f t="shared" si="471"/>
        <v>0</v>
      </c>
      <c r="X3376" s="8">
        <f t="shared" si="472"/>
        <v>0</v>
      </c>
      <c r="Y3376" s="8" t="str">
        <f t="shared" si="473"/>
        <v/>
      </c>
      <c r="Z3376" s="8" t="str">
        <f>VLOOKUP($D3376,{"29 - Psychiatrie (Erwachsene)","BGI";"297 - stationsäquivalente Behandlung in der Erwachsenenpsychiatrie (29)","BGI";"30 - Kinder- und Jugendpsychiatrie","BGII";"307 - stationsäquivalente Behandlung in der Kinder- und Jugendpsychiatrie (30)","BGII";"31 - Psychosomatik","BGI";"","LEER";0,"Leer"},2,0)</f>
        <v>LEER</v>
      </c>
      <c r="AA3376" s="8" t="str">
        <f t="shared" si="474"/>
        <v>Stationen</v>
      </c>
    </row>
    <row r="3377" spans="2:27" ht="15" customHeight="1" x14ac:dyDescent="0.25">
      <c r="B3377" s="76" t="str">
        <f t="shared" si="467"/>
        <v>!!!</v>
      </c>
      <c r="C3377" s="310" t="str">
        <f>IF(LEN($E3377)&gt;0,VLOOKUP(TEXT($E3377,0),'Angaben Stationen'!$E$14:$V$215,17,0),"")</f>
        <v/>
      </c>
      <c r="D3377" s="254" t="str">
        <f>IF(LEN($E3377)&gt;0,VLOOKUP(TEXT($E3377,0),'Angaben Stationen'!$E$14:$V$215,18,0),"")</f>
        <v/>
      </c>
      <c r="E3377" s="344"/>
      <c r="F3377" s="256"/>
      <c r="G3377" s="256"/>
      <c r="H3377" s="307"/>
      <c r="I3377" s="183"/>
      <c r="R3377" s="8">
        <f t="shared" si="469"/>
        <v>0</v>
      </c>
      <c r="S3377" s="8">
        <f>VLOOKUP($D3377,{"29 - Psychiatrie (Erwachsene)",1;"30 - Kinder- und Jugendpsychiatrie",1;"297 - stationsäquivalente Behandlung in der Erwachsenenpsychiatrie (29)",1;"307 - stationsäquivalente Behandlung in der Kinder- und Jugendpsychiatrie (30)",1;"31 - Psychosomatik",1;"",0;0,0},2,0)</f>
        <v>0</v>
      </c>
      <c r="T3377" s="8">
        <f t="shared" si="475"/>
        <v>0</v>
      </c>
      <c r="U3377" s="8">
        <f t="shared" si="468"/>
        <v>0</v>
      </c>
      <c r="V3377" s="8">
        <f t="shared" si="470"/>
        <v>0</v>
      </c>
      <c r="W3377" s="8">
        <f t="shared" si="471"/>
        <v>0</v>
      </c>
      <c r="X3377" s="8">
        <f t="shared" si="472"/>
        <v>0</v>
      </c>
      <c r="Y3377" s="8" t="str">
        <f t="shared" si="473"/>
        <v/>
      </c>
      <c r="Z3377" s="8" t="str">
        <f>VLOOKUP($D3377,{"29 - Psychiatrie (Erwachsene)","BGI";"297 - stationsäquivalente Behandlung in der Erwachsenenpsychiatrie (29)","BGI";"30 - Kinder- und Jugendpsychiatrie","BGII";"307 - stationsäquivalente Behandlung in der Kinder- und Jugendpsychiatrie (30)","BGII";"31 - Psychosomatik","BGI";"","LEER";0,"Leer"},2,0)</f>
        <v>LEER</v>
      </c>
      <c r="AA3377" s="8" t="str">
        <f t="shared" si="474"/>
        <v>Stationen</v>
      </c>
    </row>
    <row r="3378" spans="2:27" ht="15" customHeight="1" x14ac:dyDescent="0.25">
      <c r="B3378" s="76" t="str">
        <f t="shared" si="467"/>
        <v>!!!</v>
      </c>
      <c r="C3378" s="310" t="str">
        <f>IF(LEN($E3378)&gt;0,VLOOKUP(TEXT($E3378,0),'Angaben Stationen'!$E$14:$V$215,17,0),"")</f>
        <v/>
      </c>
      <c r="D3378" s="254" t="str">
        <f>IF(LEN($E3378)&gt;0,VLOOKUP(TEXT($E3378,0),'Angaben Stationen'!$E$14:$V$215,18,0),"")</f>
        <v/>
      </c>
      <c r="E3378" s="344"/>
      <c r="F3378" s="256"/>
      <c r="G3378" s="256"/>
      <c r="H3378" s="307"/>
      <c r="I3378" s="183"/>
      <c r="R3378" s="8">
        <f t="shared" si="469"/>
        <v>0</v>
      </c>
      <c r="S3378" s="8">
        <f>VLOOKUP($D3378,{"29 - Psychiatrie (Erwachsene)",1;"30 - Kinder- und Jugendpsychiatrie",1;"297 - stationsäquivalente Behandlung in der Erwachsenenpsychiatrie (29)",1;"307 - stationsäquivalente Behandlung in der Kinder- und Jugendpsychiatrie (30)",1;"31 - Psychosomatik",1;"",0;0,0},2,0)</f>
        <v>0</v>
      </c>
      <c r="T3378" s="8">
        <f t="shared" si="475"/>
        <v>0</v>
      </c>
      <c r="U3378" s="8">
        <f t="shared" si="468"/>
        <v>0</v>
      </c>
      <c r="V3378" s="8">
        <f t="shared" si="470"/>
        <v>0</v>
      </c>
      <c r="W3378" s="8">
        <f t="shared" si="471"/>
        <v>0</v>
      </c>
      <c r="X3378" s="8">
        <f t="shared" si="472"/>
        <v>0</v>
      </c>
      <c r="Y3378" s="8" t="str">
        <f t="shared" si="473"/>
        <v/>
      </c>
      <c r="Z3378" s="8" t="str">
        <f>VLOOKUP($D3378,{"29 - Psychiatrie (Erwachsene)","BGI";"297 - stationsäquivalente Behandlung in der Erwachsenenpsychiatrie (29)","BGI";"30 - Kinder- und Jugendpsychiatrie","BGII";"307 - stationsäquivalente Behandlung in der Kinder- und Jugendpsychiatrie (30)","BGII";"31 - Psychosomatik","BGI";"","LEER";0,"Leer"},2,0)</f>
        <v>LEER</v>
      </c>
      <c r="AA3378" s="8" t="str">
        <f t="shared" si="474"/>
        <v>Stationen</v>
      </c>
    </row>
    <row r="3379" spans="2:27" ht="15" customHeight="1" x14ac:dyDescent="0.25">
      <c r="B3379" s="76" t="str">
        <f t="shared" si="467"/>
        <v>!!!</v>
      </c>
      <c r="C3379" s="310" t="str">
        <f>IF(LEN($E3379)&gt;0,VLOOKUP(TEXT($E3379,0),'Angaben Stationen'!$E$14:$V$215,17,0),"")</f>
        <v/>
      </c>
      <c r="D3379" s="254" t="str">
        <f>IF(LEN($E3379)&gt;0,VLOOKUP(TEXT($E3379,0),'Angaben Stationen'!$E$14:$V$215,18,0),"")</f>
        <v/>
      </c>
      <c r="E3379" s="344"/>
      <c r="F3379" s="256"/>
      <c r="G3379" s="256"/>
      <c r="H3379" s="307"/>
      <c r="I3379" s="183"/>
      <c r="R3379" s="8">
        <f t="shared" si="469"/>
        <v>0</v>
      </c>
      <c r="S3379" s="8">
        <f>VLOOKUP($D3379,{"29 - Psychiatrie (Erwachsene)",1;"30 - Kinder- und Jugendpsychiatrie",1;"297 - stationsäquivalente Behandlung in der Erwachsenenpsychiatrie (29)",1;"307 - stationsäquivalente Behandlung in der Kinder- und Jugendpsychiatrie (30)",1;"31 - Psychosomatik",1;"",0;0,0},2,0)</f>
        <v>0</v>
      </c>
      <c r="T3379" s="8">
        <f t="shared" si="475"/>
        <v>0</v>
      </c>
      <c r="U3379" s="8">
        <f t="shared" si="468"/>
        <v>0</v>
      </c>
      <c r="V3379" s="8">
        <f t="shared" si="470"/>
        <v>0</v>
      </c>
      <c r="W3379" s="8">
        <f t="shared" si="471"/>
        <v>0</v>
      </c>
      <c r="X3379" s="8">
        <f t="shared" si="472"/>
        <v>0</v>
      </c>
      <c r="Y3379" s="8" t="str">
        <f t="shared" si="473"/>
        <v/>
      </c>
      <c r="Z3379" s="8" t="str">
        <f>VLOOKUP($D3379,{"29 - Psychiatrie (Erwachsene)","BGI";"297 - stationsäquivalente Behandlung in der Erwachsenenpsychiatrie (29)","BGI";"30 - Kinder- und Jugendpsychiatrie","BGII";"307 - stationsäquivalente Behandlung in der Kinder- und Jugendpsychiatrie (30)","BGII";"31 - Psychosomatik","BGI";"","LEER";0,"Leer"},2,0)</f>
        <v>LEER</v>
      </c>
      <c r="AA3379" s="8" t="str">
        <f t="shared" si="474"/>
        <v>Stationen</v>
      </c>
    </row>
    <row r="3380" spans="2:27" ht="15" customHeight="1" x14ac:dyDescent="0.25">
      <c r="B3380" s="76" t="str">
        <f t="shared" si="467"/>
        <v>!!!</v>
      </c>
      <c r="C3380" s="310" t="str">
        <f>IF(LEN($E3380)&gt;0,VLOOKUP(TEXT($E3380,0),'Angaben Stationen'!$E$14:$V$215,17,0),"")</f>
        <v/>
      </c>
      <c r="D3380" s="254" t="str">
        <f>IF(LEN($E3380)&gt;0,VLOOKUP(TEXT($E3380,0),'Angaben Stationen'!$E$14:$V$215,18,0),"")</f>
        <v/>
      </c>
      <c r="E3380" s="344"/>
      <c r="F3380" s="256"/>
      <c r="G3380" s="256"/>
      <c r="H3380" s="307"/>
      <c r="I3380" s="183"/>
      <c r="R3380" s="8">
        <f t="shared" si="469"/>
        <v>0</v>
      </c>
      <c r="S3380" s="8">
        <f>VLOOKUP($D3380,{"29 - Psychiatrie (Erwachsene)",1;"30 - Kinder- und Jugendpsychiatrie",1;"297 - stationsäquivalente Behandlung in der Erwachsenenpsychiatrie (29)",1;"307 - stationsäquivalente Behandlung in der Kinder- und Jugendpsychiatrie (30)",1;"31 - Psychosomatik",1;"",0;0,0},2,0)</f>
        <v>0</v>
      </c>
      <c r="T3380" s="8">
        <f t="shared" si="475"/>
        <v>0</v>
      </c>
      <c r="U3380" s="8">
        <f t="shared" si="468"/>
        <v>0</v>
      </c>
      <c r="V3380" s="8">
        <f t="shared" si="470"/>
        <v>0</v>
      </c>
      <c r="W3380" s="8">
        <f t="shared" si="471"/>
        <v>0</v>
      </c>
      <c r="X3380" s="8">
        <f t="shared" si="472"/>
        <v>0</v>
      </c>
      <c r="Y3380" s="8" t="str">
        <f t="shared" si="473"/>
        <v/>
      </c>
      <c r="Z3380" s="8" t="str">
        <f>VLOOKUP($D3380,{"29 - Psychiatrie (Erwachsene)","BGI";"297 - stationsäquivalente Behandlung in der Erwachsenenpsychiatrie (29)","BGI";"30 - Kinder- und Jugendpsychiatrie","BGII";"307 - stationsäquivalente Behandlung in der Kinder- und Jugendpsychiatrie (30)","BGII";"31 - Psychosomatik","BGI";"","LEER";0,"Leer"},2,0)</f>
        <v>LEER</v>
      </c>
      <c r="AA3380" s="8" t="str">
        <f t="shared" si="474"/>
        <v>Stationen</v>
      </c>
    </row>
    <row r="3381" spans="2:27" ht="15" customHeight="1" x14ac:dyDescent="0.25">
      <c r="B3381" s="76" t="str">
        <f t="shared" si="467"/>
        <v>!!!</v>
      </c>
      <c r="C3381" s="310" t="str">
        <f>IF(LEN($E3381)&gt;0,VLOOKUP(TEXT($E3381,0),'Angaben Stationen'!$E$14:$V$215,17,0),"")</f>
        <v/>
      </c>
      <c r="D3381" s="254" t="str">
        <f>IF(LEN($E3381)&gt;0,VLOOKUP(TEXT($E3381,0),'Angaben Stationen'!$E$14:$V$215,18,0),"")</f>
        <v/>
      </c>
      <c r="E3381" s="344"/>
      <c r="F3381" s="256"/>
      <c r="G3381" s="256"/>
      <c r="H3381" s="307"/>
      <c r="I3381" s="183"/>
      <c r="R3381" s="8">
        <f t="shared" si="469"/>
        <v>0</v>
      </c>
      <c r="S3381" s="8">
        <f>VLOOKUP($D3381,{"29 - Psychiatrie (Erwachsene)",1;"30 - Kinder- und Jugendpsychiatrie",1;"297 - stationsäquivalente Behandlung in der Erwachsenenpsychiatrie (29)",1;"307 - stationsäquivalente Behandlung in der Kinder- und Jugendpsychiatrie (30)",1;"31 - Psychosomatik",1;"",0;0,0},2,0)</f>
        <v>0</v>
      </c>
      <c r="T3381" s="8">
        <f t="shared" si="475"/>
        <v>0</v>
      </c>
      <c r="U3381" s="8">
        <f t="shared" si="468"/>
        <v>0</v>
      </c>
      <c r="V3381" s="8">
        <f t="shared" si="470"/>
        <v>0</v>
      </c>
      <c r="W3381" s="8">
        <f t="shared" si="471"/>
        <v>0</v>
      </c>
      <c r="X3381" s="8">
        <f t="shared" si="472"/>
        <v>0</v>
      </c>
      <c r="Y3381" s="8" t="str">
        <f t="shared" si="473"/>
        <v/>
      </c>
      <c r="Z3381" s="8" t="str">
        <f>VLOOKUP($D3381,{"29 - Psychiatrie (Erwachsene)","BGI";"297 - stationsäquivalente Behandlung in der Erwachsenenpsychiatrie (29)","BGI";"30 - Kinder- und Jugendpsychiatrie","BGII";"307 - stationsäquivalente Behandlung in der Kinder- und Jugendpsychiatrie (30)","BGII";"31 - Psychosomatik","BGI";"","LEER";0,"Leer"},2,0)</f>
        <v>LEER</v>
      </c>
      <c r="AA3381" s="8" t="str">
        <f t="shared" si="474"/>
        <v>Stationen</v>
      </c>
    </row>
    <row r="3382" spans="2:27" ht="15" customHeight="1" x14ac:dyDescent="0.25">
      <c r="B3382" s="76" t="str">
        <f t="shared" si="467"/>
        <v>!!!</v>
      </c>
      <c r="C3382" s="310" t="str">
        <f>IF(LEN($E3382)&gt;0,VLOOKUP(TEXT($E3382,0),'Angaben Stationen'!$E$14:$V$215,17,0),"")</f>
        <v/>
      </c>
      <c r="D3382" s="254" t="str">
        <f>IF(LEN($E3382)&gt;0,VLOOKUP(TEXT($E3382,0),'Angaben Stationen'!$E$14:$V$215,18,0),"")</f>
        <v/>
      </c>
      <c r="E3382" s="344"/>
      <c r="F3382" s="256"/>
      <c r="G3382" s="256"/>
      <c r="H3382" s="307"/>
      <c r="I3382" s="183"/>
      <c r="R3382" s="8">
        <f t="shared" si="469"/>
        <v>0</v>
      </c>
      <c r="S3382" s="8">
        <f>VLOOKUP($D3382,{"29 - Psychiatrie (Erwachsene)",1;"30 - Kinder- und Jugendpsychiatrie",1;"297 - stationsäquivalente Behandlung in der Erwachsenenpsychiatrie (29)",1;"307 - stationsäquivalente Behandlung in der Kinder- und Jugendpsychiatrie (30)",1;"31 - Psychosomatik",1;"",0;0,0},2,0)</f>
        <v>0</v>
      </c>
      <c r="T3382" s="8">
        <f t="shared" si="475"/>
        <v>0</v>
      </c>
      <c r="U3382" s="8">
        <f t="shared" si="468"/>
        <v>0</v>
      </c>
      <c r="V3382" s="8">
        <f t="shared" si="470"/>
        <v>0</v>
      </c>
      <c r="W3382" s="8">
        <f t="shared" si="471"/>
        <v>0</v>
      </c>
      <c r="X3382" s="8">
        <f t="shared" si="472"/>
        <v>0</v>
      </c>
      <c r="Y3382" s="8" t="str">
        <f t="shared" si="473"/>
        <v/>
      </c>
      <c r="Z3382" s="8" t="str">
        <f>VLOOKUP($D3382,{"29 - Psychiatrie (Erwachsene)","BGI";"297 - stationsäquivalente Behandlung in der Erwachsenenpsychiatrie (29)","BGI";"30 - Kinder- und Jugendpsychiatrie","BGII";"307 - stationsäquivalente Behandlung in der Kinder- und Jugendpsychiatrie (30)","BGII";"31 - Psychosomatik","BGI";"","LEER";0,"Leer"},2,0)</f>
        <v>LEER</v>
      </c>
      <c r="AA3382" s="8" t="str">
        <f t="shared" si="474"/>
        <v>Stationen</v>
      </c>
    </row>
    <row r="3383" spans="2:27" ht="15" customHeight="1" x14ac:dyDescent="0.25">
      <c r="B3383" s="76" t="str">
        <f t="shared" si="467"/>
        <v>!!!</v>
      </c>
      <c r="C3383" s="310" t="str">
        <f>IF(LEN($E3383)&gt;0,VLOOKUP(TEXT($E3383,0),'Angaben Stationen'!$E$14:$V$215,17,0),"")</f>
        <v/>
      </c>
      <c r="D3383" s="254" t="str">
        <f>IF(LEN($E3383)&gt;0,VLOOKUP(TEXT($E3383,0),'Angaben Stationen'!$E$14:$V$215,18,0),"")</f>
        <v/>
      </c>
      <c r="E3383" s="344"/>
      <c r="F3383" s="256"/>
      <c r="G3383" s="256"/>
      <c r="H3383" s="307"/>
      <c r="I3383" s="183"/>
      <c r="R3383" s="8">
        <f t="shared" si="469"/>
        <v>0</v>
      </c>
      <c r="S3383" s="8">
        <f>VLOOKUP($D3383,{"29 - Psychiatrie (Erwachsene)",1;"30 - Kinder- und Jugendpsychiatrie",1;"297 - stationsäquivalente Behandlung in der Erwachsenenpsychiatrie (29)",1;"307 - stationsäquivalente Behandlung in der Kinder- und Jugendpsychiatrie (30)",1;"31 - Psychosomatik",1;"",0;0,0},2,0)</f>
        <v>0</v>
      </c>
      <c r="T3383" s="8">
        <f t="shared" si="475"/>
        <v>0</v>
      </c>
      <c r="U3383" s="8">
        <f t="shared" si="468"/>
        <v>0</v>
      </c>
      <c r="V3383" s="8">
        <f t="shared" si="470"/>
        <v>0</v>
      </c>
      <c r="W3383" s="8">
        <f t="shared" si="471"/>
        <v>0</v>
      </c>
      <c r="X3383" s="8">
        <f t="shared" si="472"/>
        <v>0</v>
      </c>
      <c r="Y3383" s="8" t="str">
        <f t="shared" si="473"/>
        <v/>
      </c>
      <c r="Z3383" s="8" t="str">
        <f>VLOOKUP($D3383,{"29 - Psychiatrie (Erwachsene)","BGI";"297 - stationsäquivalente Behandlung in der Erwachsenenpsychiatrie (29)","BGI";"30 - Kinder- und Jugendpsychiatrie","BGII";"307 - stationsäquivalente Behandlung in der Kinder- und Jugendpsychiatrie (30)","BGII";"31 - Psychosomatik","BGI";"","LEER";0,"Leer"},2,0)</f>
        <v>LEER</v>
      </c>
      <c r="AA3383" s="8" t="str">
        <f t="shared" si="474"/>
        <v>Stationen</v>
      </c>
    </row>
    <row r="3384" spans="2:27" ht="15" customHeight="1" x14ac:dyDescent="0.25">
      <c r="B3384" s="76" t="str">
        <f t="shared" si="467"/>
        <v>!!!</v>
      </c>
      <c r="C3384" s="310" t="str">
        <f>IF(LEN($E3384)&gt;0,VLOOKUP(TEXT($E3384,0),'Angaben Stationen'!$E$14:$V$215,17,0),"")</f>
        <v/>
      </c>
      <c r="D3384" s="254" t="str">
        <f>IF(LEN($E3384)&gt;0,VLOOKUP(TEXT($E3384,0),'Angaben Stationen'!$E$14:$V$215,18,0),"")</f>
        <v/>
      </c>
      <c r="E3384" s="344"/>
      <c r="F3384" s="256"/>
      <c r="G3384" s="256"/>
      <c r="H3384" s="307"/>
      <c r="I3384" s="183"/>
      <c r="R3384" s="8">
        <f t="shared" si="469"/>
        <v>0</v>
      </c>
      <c r="S3384" s="8">
        <f>VLOOKUP($D3384,{"29 - Psychiatrie (Erwachsene)",1;"30 - Kinder- und Jugendpsychiatrie",1;"297 - stationsäquivalente Behandlung in der Erwachsenenpsychiatrie (29)",1;"307 - stationsäquivalente Behandlung in der Kinder- und Jugendpsychiatrie (30)",1;"31 - Psychosomatik",1;"",0;0,0},2,0)</f>
        <v>0</v>
      </c>
      <c r="T3384" s="8">
        <f t="shared" si="475"/>
        <v>0</v>
      </c>
      <c r="U3384" s="8">
        <f t="shared" si="468"/>
        <v>0</v>
      </c>
      <c r="V3384" s="8">
        <f t="shared" si="470"/>
        <v>0</v>
      </c>
      <c r="W3384" s="8">
        <f t="shared" si="471"/>
        <v>0</v>
      </c>
      <c r="X3384" s="8">
        <f t="shared" si="472"/>
        <v>0</v>
      </c>
      <c r="Y3384" s="8" t="str">
        <f t="shared" si="473"/>
        <v/>
      </c>
      <c r="Z3384" s="8" t="str">
        <f>VLOOKUP($D3384,{"29 - Psychiatrie (Erwachsene)","BGI";"297 - stationsäquivalente Behandlung in der Erwachsenenpsychiatrie (29)","BGI";"30 - Kinder- und Jugendpsychiatrie","BGII";"307 - stationsäquivalente Behandlung in der Kinder- und Jugendpsychiatrie (30)","BGII";"31 - Psychosomatik","BGI";"","LEER";0,"Leer"},2,0)</f>
        <v>LEER</v>
      </c>
      <c r="AA3384" s="8" t="str">
        <f t="shared" si="474"/>
        <v>Stationen</v>
      </c>
    </row>
    <row r="3385" spans="2:27" ht="15" customHeight="1" x14ac:dyDescent="0.25">
      <c r="B3385" s="76" t="str">
        <f t="shared" si="467"/>
        <v>!!!</v>
      </c>
      <c r="C3385" s="310" t="str">
        <f>IF(LEN($E3385)&gt;0,VLOOKUP(TEXT($E3385,0),'Angaben Stationen'!$E$14:$V$215,17,0),"")</f>
        <v/>
      </c>
      <c r="D3385" s="254" t="str">
        <f>IF(LEN($E3385)&gt;0,VLOOKUP(TEXT($E3385,0),'Angaben Stationen'!$E$14:$V$215,18,0),"")</f>
        <v/>
      </c>
      <c r="E3385" s="344"/>
      <c r="F3385" s="256"/>
      <c r="G3385" s="256"/>
      <c r="H3385" s="307"/>
      <c r="I3385" s="183"/>
      <c r="R3385" s="8">
        <f t="shared" si="469"/>
        <v>0</v>
      </c>
      <c r="S3385" s="8">
        <f>VLOOKUP($D3385,{"29 - Psychiatrie (Erwachsene)",1;"30 - Kinder- und Jugendpsychiatrie",1;"297 - stationsäquivalente Behandlung in der Erwachsenenpsychiatrie (29)",1;"307 - stationsäquivalente Behandlung in der Kinder- und Jugendpsychiatrie (30)",1;"31 - Psychosomatik",1;"",0;0,0},2,0)</f>
        <v>0</v>
      </c>
      <c r="T3385" s="8">
        <f t="shared" si="475"/>
        <v>0</v>
      </c>
      <c r="U3385" s="8">
        <f t="shared" si="468"/>
        <v>0</v>
      </c>
      <c r="V3385" s="8">
        <f t="shared" si="470"/>
        <v>0</v>
      </c>
      <c r="W3385" s="8">
        <f t="shared" si="471"/>
        <v>0</v>
      </c>
      <c r="X3385" s="8">
        <f t="shared" si="472"/>
        <v>0</v>
      </c>
      <c r="Y3385" s="8" t="str">
        <f t="shared" si="473"/>
        <v/>
      </c>
      <c r="Z3385" s="8" t="str">
        <f>VLOOKUP($D3385,{"29 - Psychiatrie (Erwachsene)","BGI";"297 - stationsäquivalente Behandlung in der Erwachsenenpsychiatrie (29)","BGI";"30 - Kinder- und Jugendpsychiatrie","BGII";"307 - stationsäquivalente Behandlung in der Kinder- und Jugendpsychiatrie (30)","BGII";"31 - Psychosomatik","BGI";"","LEER";0,"Leer"},2,0)</f>
        <v>LEER</v>
      </c>
      <c r="AA3385" s="8" t="str">
        <f t="shared" si="474"/>
        <v>Stationen</v>
      </c>
    </row>
    <row r="3386" spans="2:27" ht="15" customHeight="1" x14ac:dyDescent="0.25">
      <c r="B3386" s="76" t="str">
        <f t="shared" si="467"/>
        <v>!!!</v>
      </c>
      <c r="C3386" s="310" t="str">
        <f>IF(LEN($E3386)&gt;0,VLOOKUP(TEXT($E3386,0),'Angaben Stationen'!$E$14:$V$215,17,0),"")</f>
        <v/>
      </c>
      <c r="D3386" s="254" t="str">
        <f>IF(LEN($E3386)&gt;0,VLOOKUP(TEXT($E3386,0),'Angaben Stationen'!$E$14:$V$215,18,0),"")</f>
        <v/>
      </c>
      <c r="E3386" s="344"/>
      <c r="F3386" s="256"/>
      <c r="G3386" s="256"/>
      <c r="H3386" s="307"/>
      <c r="I3386" s="183"/>
      <c r="R3386" s="8">
        <f t="shared" si="469"/>
        <v>0</v>
      </c>
      <c r="S3386" s="8">
        <f>VLOOKUP($D3386,{"29 - Psychiatrie (Erwachsene)",1;"30 - Kinder- und Jugendpsychiatrie",1;"297 - stationsäquivalente Behandlung in der Erwachsenenpsychiatrie (29)",1;"307 - stationsäquivalente Behandlung in der Kinder- und Jugendpsychiatrie (30)",1;"31 - Psychosomatik",1;"",0;0,0},2,0)</f>
        <v>0</v>
      </c>
      <c r="T3386" s="8">
        <f t="shared" si="475"/>
        <v>0</v>
      </c>
      <c r="U3386" s="8">
        <f t="shared" si="468"/>
        <v>0</v>
      </c>
      <c r="V3386" s="8">
        <f t="shared" si="470"/>
        <v>0</v>
      </c>
      <c r="W3386" s="8">
        <f t="shared" si="471"/>
        <v>0</v>
      </c>
      <c r="X3386" s="8">
        <f t="shared" si="472"/>
        <v>0</v>
      </c>
      <c r="Y3386" s="8" t="str">
        <f t="shared" si="473"/>
        <v/>
      </c>
      <c r="Z3386" s="8" t="str">
        <f>VLOOKUP($D3386,{"29 - Psychiatrie (Erwachsene)","BGI";"297 - stationsäquivalente Behandlung in der Erwachsenenpsychiatrie (29)","BGI";"30 - Kinder- und Jugendpsychiatrie","BGII";"307 - stationsäquivalente Behandlung in der Kinder- und Jugendpsychiatrie (30)","BGII";"31 - Psychosomatik","BGI";"","LEER";0,"Leer"},2,0)</f>
        <v>LEER</v>
      </c>
      <c r="AA3386" s="8" t="str">
        <f t="shared" si="474"/>
        <v>Stationen</v>
      </c>
    </row>
    <row r="3387" spans="2:27" ht="15" customHeight="1" x14ac:dyDescent="0.25">
      <c r="B3387" s="76" t="str">
        <f t="shared" si="467"/>
        <v>!!!</v>
      </c>
      <c r="C3387" s="310" t="str">
        <f>IF(LEN($E3387)&gt;0,VLOOKUP(TEXT($E3387,0),'Angaben Stationen'!$E$14:$V$215,17,0),"")</f>
        <v/>
      </c>
      <c r="D3387" s="254" t="str">
        <f>IF(LEN($E3387)&gt;0,VLOOKUP(TEXT($E3387,0),'Angaben Stationen'!$E$14:$V$215,18,0),"")</f>
        <v/>
      </c>
      <c r="E3387" s="344"/>
      <c r="F3387" s="256"/>
      <c r="G3387" s="256"/>
      <c r="H3387" s="307"/>
      <c r="I3387" s="183"/>
      <c r="R3387" s="8">
        <f t="shared" si="469"/>
        <v>0</v>
      </c>
      <c r="S3387" s="8">
        <f>VLOOKUP($D3387,{"29 - Psychiatrie (Erwachsene)",1;"30 - Kinder- und Jugendpsychiatrie",1;"297 - stationsäquivalente Behandlung in der Erwachsenenpsychiatrie (29)",1;"307 - stationsäquivalente Behandlung in der Kinder- und Jugendpsychiatrie (30)",1;"31 - Psychosomatik",1;"",0;0,0},2,0)</f>
        <v>0</v>
      </c>
      <c r="T3387" s="8">
        <f t="shared" si="475"/>
        <v>0</v>
      </c>
      <c r="U3387" s="8">
        <f t="shared" si="468"/>
        <v>0</v>
      </c>
      <c r="V3387" s="8">
        <f t="shared" si="470"/>
        <v>0</v>
      </c>
      <c r="W3387" s="8">
        <f t="shared" si="471"/>
        <v>0</v>
      </c>
      <c r="X3387" s="8">
        <f t="shared" si="472"/>
        <v>0</v>
      </c>
      <c r="Y3387" s="8" t="str">
        <f t="shared" si="473"/>
        <v/>
      </c>
      <c r="Z3387" s="8" t="str">
        <f>VLOOKUP($D3387,{"29 - Psychiatrie (Erwachsene)","BGI";"297 - stationsäquivalente Behandlung in der Erwachsenenpsychiatrie (29)","BGI";"30 - Kinder- und Jugendpsychiatrie","BGII";"307 - stationsäquivalente Behandlung in der Kinder- und Jugendpsychiatrie (30)","BGII";"31 - Psychosomatik","BGI";"","LEER";0,"Leer"},2,0)</f>
        <v>LEER</v>
      </c>
      <c r="AA3387" s="8" t="str">
        <f t="shared" si="474"/>
        <v>Stationen</v>
      </c>
    </row>
    <row r="3388" spans="2:27" ht="15" customHeight="1" x14ac:dyDescent="0.25">
      <c r="B3388" s="76" t="str">
        <f t="shared" si="467"/>
        <v>!!!</v>
      </c>
      <c r="C3388" s="310" t="str">
        <f>IF(LEN($E3388)&gt;0,VLOOKUP(TEXT($E3388,0),'Angaben Stationen'!$E$14:$V$215,17,0),"")</f>
        <v/>
      </c>
      <c r="D3388" s="254" t="str">
        <f>IF(LEN($E3388)&gt;0,VLOOKUP(TEXT($E3388,0),'Angaben Stationen'!$E$14:$V$215,18,0),"")</f>
        <v/>
      </c>
      <c r="E3388" s="344"/>
      <c r="F3388" s="256"/>
      <c r="G3388" s="256"/>
      <c r="H3388" s="307"/>
      <c r="I3388" s="183"/>
      <c r="R3388" s="8">
        <f t="shared" si="469"/>
        <v>0</v>
      </c>
      <c r="S3388" s="8">
        <f>VLOOKUP($D3388,{"29 - Psychiatrie (Erwachsene)",1;"30 - Kinder- und Jugendpsychiatrie",1;"297 - stationsäquivalente Behandlung in der Erwachsenenpsychiatrie (29)",1;"307 - stationsäquivalente Behandlung in der Kinder- und Jugendpsychiatrie (30)",1;"31 - Psychosomatik",1;"",0;0,0},2,0)</f>
        <v>0</v>
      </c>
      <c r="T3388" s="8">
        <f t="shared" si="475"/>
        <v>0</v>
      </c>
      <c r="U3388" s="8">
        <f t="shared" si="468"/>
        <v>0</v>
      </c>
      <c r="V3388" s="8">
        <f t="shared" si="470"/>
        <v>0</v>
      </c>
      <c r="W3388" s="8">
        <f t="shared" si="471"/>
        <v>0</v>
      </c>
      <c r="X3388" s="8">
        <f t="shared" si="472"/>
        <v>0</v>
      </c>
      <c r="Y3388" s="8" t="str">
        <f t="shared" si="473"/>
        <v/>
      </c>
      <c r="Z3388" s="8" t="str">
        <f>VLOOKUP($D3388,{"29 - Psychiatrie (Erwachsene)","BGI";"297 - stationsäquivalente Behandlung in der Erwachsenenpsychiatrie (29)","BGI";"30 - Kinder- und Jugendpsychiatrie","BGII";"307 - stationsäquivalente Behandlung in der Kinder- und Jugendpsychiatrie (30)","BGII";"31 - Psychosomatik","BGI";"","LEER";0,"Leer"},2,0)</f>
        <v>LEER</v>
      </c>
      <c r="AA3388" s="8" t="str">
        <f t="shared" si="474"/>
        <v>Stationen</v>
      </c>
    </row>
    <row r="3389" spans="2:27" ht="15" customHeight="1" x14ac:dyDescent="0.25">
      <c r="B3389" s="76" t="str">
        <f t="shared" ref="B3389:B3452" si="476">IF(SUM(S3389:X3389)&lt;6,"!!!","")</f>
        <v>!!!</v>
      </c>
      <c r="C3389" s="310" t="str">
        <f>IF(LEN($E3389)&gt;0,VLOOKUP(TEXT($E3389,0),'Angaben Stationen'!$E$14:$V$215,17,0),"")</f>
        <v/>
      </c>
      <c r="D3389" s="254" t="str">
        <f>IF(LEN($E3389)&gt;0,VLOOKUP(TEXT($E3389,0),'Angaben Stationen'!$E$14:$V$215,18,0),"")</f>
        <v/>
      </c>
      <c r="E3389" s="344"/>
      <c r="F3389" s="256"/>
      <c r="G3389" s="256"/>
      <c r="H3389" s="307"/>
      <c r="I3389" s="183"/>
      <c r="R3389" s="8">
        <f t="shared" si="469"/>
        <v>0</v>
      </c>
      <c r="S3389" s="8">
        <f>VLOOKUP($D3389,{"29 - Psychiatrie (Erwachsene)",1;"30 - Kinder- und Jugendpsychiatrie",1;"297 - stationsäquivalente Behandlung in der Erwachsenenpsychiatrie (29)",1;"307 - stationsäquivalente Behandlung in der Kinder- und Jugendpsychiatrie (30)",1;"31 - Psychosomatik",1;"",0;0,0},2,0)</f>
        <v>0</v>
      </c>
      <c r="T3389" s="8">
        <f t="shared" si="475"/>
        <v>0</v>
      </c>
      <c r="U3389" s="8">
        <f t="shared" ref="U3389:U3452" si="477">IF($E3389&lt;&gt;0,1,0)</f>
        <v>0</v>
      </c>
      <c r="V3389" s="8">
        <f t="shared" si="470"/>
        <v>0</v>
      </c>
      <c r="W3389" s="8">
        <f t="shared" si="471"/>
        <v>0</v>
      </c>
      <c r="X3389" s="8">
        <f t="shared" si="472"/>
        <v>0</v>
      </c>
      <c r="Y3389" s="8" t="str">
        <f t="shared" si="473"/>
        <v/>
      </c>
      <c r="Z3389" s="8" t="str">
        <f>VLOOKUP($D3389,{"29 - Psychiatrie (Erwachsene)","BGI";"297 - stationsäquivalente Behandlung in der Erwachsenenpsychiatrie (29)","BGI";"30 - Kinder- und Jugendpsychiatrie","BGII";"307 - stationsäquivalente Behandlung in der Kinder- und Jugendpsychiatrie (30)","BGII";"31 - Psychosomatik","BGI";"","LEER";0,"Leer"},2,0)</f>
        <v>LEER</v>
      </c>
      <c r="AA3389" s="8" t="str">
        <f t="shared" si="474"/>
        <v>Stationen</v>
      </c>
    </row>
    <row r="3390" spans="2:27" ht="15" customHeight="1" x14ac:dyDescent="0.25">
      <c r="B3390" s="76" t="str">
        <f t="shared" si="476"/>
        <v>!!!</v>
      </c>
      <c r="C3390" s="310" t="str">
        <f>IF(LEN($E3390)&gt;0,VLOOKUP(TEXT($E3390,0),'Angaben Stationen'!$E$14:$V$215,17,0),"")</f>
        <v/>
      </c>
      <c r="D3390" s="254" t="str">
        <f>IF(LEN($E3390)&gt;0,VLOOKUP(TEXT($E3390,0),'Angaben Stationen'!$E$14:$V$215,18,0),"")</f>
        <v/>
      </c>
      <c r="E3390" s="344"/>
      <c r="F3390" s="256"/>
      <c r="G3390" s="256"/>
      <c r="H3390" s="307"/>
      <c r="I3390" s="183"/>
      <c r="R3390" s="8">
        <f t="shared" si="469"/>
        <v>0</v>
      </c>
      <c r="S3390" s="8">
        <f>VLOOKUP($D3390,{"29 - Psychiatrie (Erwachsene)",1;"30 - Kinder- und Jugendpsychiatrie",1;"297 - stationsäquivalente Behandlung in der Erwachsenenpsychiatrie (29)",1;"307 - stationsäquivalente Behandlung in der Kinder- und Jugendpsychiatrie (30)",1;"31 - Psychosomatik",1;"",0;0,0},2,0)</f>
        <v>0</v>
      </c>
      <c r="T3390" s="8">
        <f t="shared" si="475"/>
        <v>0</v>
      </c>
      <c r="U3390" s="8">
        <f t="shared" si="477"/>
        <v>0</v>
      </c>
      <c r="V3390" s="8">
        <f t="shared" si="470"/>
        <v>0</v>
      </c>
      <c r="W3390" s="8">
        <f t="shared" si="471"/>
        <v>0</v>
      </c>
      <c r="X3390" s="8">
        <f t="shared" si="472"/>
        <v>0</v>
      </c>
      <c r="Y3390" s="8" t="str">
        <f t="shared" si="473"/>
        <v/>
      </c>
      <c r="Z3390" s="8" t="str">
        <f>VLOOKUP($D3390,{"29 - Psychiatrie (Erwachsene)","BGI";"297 - stationsäquivalente Behandlung in der Erwachsenenpsychiatrie (29)","BGI";"30 - Kinder- und Jugendpsychiatrie","BGII";"307 - stationsäquivalente Behandlung in der Kinder- und Jugendpsychiatrie (30)","BGII";"31 - Psychosomatik","BGI";"","LEER";0,"Leer"},2,0)</f>
        <v>LEER</v>
      </c>
      <c r="AA3390" s="8" t="str">
        <f t="shared" si="474"/>
        <v>Stationen</v>
      </c>
    </row>
    <row r="3391" spans="2:27" ht="15" customHeight="1" x14ac:dyDescent="0.25">
      <c r="B3391" s="76" t="str">
        <f t="shared" si="476"/>
        <v>!!!</v>
      </c>
      <c r="C3391" s="310" t="str">
        <f>IF(LEN($E3391)&gt;0,VLOOKUP(TEXT($E3391,0),'Angaben Stationen'!$E$14:$V$215,17,0),"")</f>
        <v/>
      </c>
      <c r="D3391" s="254" t="str">
        <f>IF(LEN($E3391)&gt;0,VLOOKUP(TEXT($E3391,0),'Angaben Stationen'!$E$14:$V$215,18,0),"")</f>
        <v/>
      </c>
      <c r="E3391" s="344"/>
      <c r="F3391" s="256"/>
      <c r="G3391" s="256"/>
      <c r="H3391" s="307"/>
      <c r="I3391" s="183"/>
      <c r="R3391" s="8">
        <f t="shared" si="469"/>
        <v>0</v>
      </c>
      <c r="S3391" s="8">
        <f>VLOOKUP($D3391,{"29 - Psychiatrie (Erwachsene)",1;"30 - Kinder- und Jugendpsychiatrie",1;"297 - stationsäquivalente Behandlung in der Erwachsenenpsychiatrie (29)",1;"307 - stationsäquivalente Behandlung in der Kinder- und Jugendpsychiatrie (30)",1;"31 - Psychosomatik",1;"",0;0,0},2,0)</f>
        <v>0</v>
      </c>
      <c r="T3391" s="8">
        <f t="shared" si="475"/>
        <v>0</v>
      </c>
      <c r="U3391" s="8">
        <f t="shared" si="477"/>
        <v>0</v>
      </c>
      <c r="V3391" s="8">
        <f t="shared" si="470"/>
        <v>0</v>
      </c>
      <c r="W3391" s="8">
        <f t="shared" si="471"/>
        <v>0</v>
      </c>
      <c r="X3391" s="8">
        <f t="shared" si="472"/>
        <v>0</v>
      </c>
      <c r="Y3391" s="8" t="str">
        <f t="shared" si="473"/>
        <v/>
      </c>
      <c r="Z3391" s="8" t="str">
        <f>VLOOKUP($D3391,{"29 - Psychiatrie (Erwachsene)","BGI";"297 - stationsäquivalente Behandlung in der Erwachsenenpsychiatrie (29)","BGI";"30 - Kinder- und Jugendpsychiatrie","BGII";"307 - stationsäquivalente Behandlung in der Kinder- und Jugendpsychiatrie (30)","BGII";"31 - Psychosomatik","BGI";"","LEER";0,"Leer"},2,0)</f>
        <v>LEER</v>
      </c>
      <c r="AA3391" s="8" t="str">
        <f t="shared" si="474"/>
        <v>Stationen</v>
      </c>
    </row>
    <row r="3392" spans="2:27" ht="15" customHeight="1" x14ac:dyDescent="0.25">
      <c r="B3392" s="76" t="str">
        <f t="shared" si="476"/>
        <v>!!!</v>
      </c>
      <c r="C3392" s="310" t="str">
        <f>IF(LEN($E3392)&gt;0,VLOOKUP(TEXT($E3392,0),'Angaben Stationen'!$E$14:$V$215,17,0),"")</f>
        <v/>
      </c>
      <c r="D3392" s="254" t="str">
        <f>IF(LEN($E3392)&gt;0,VLOOKUP(TEXT($E3392,0),'Angaben Stationen'!$E$14:$V$215,18,0),"")</f>
        <v/>
      </c>
      <c r="E3392" s="344"/>
      <c r="F3392" s="256"/>
      <c r="G3392" s="256"/>
      <c r="H3392" s="307"/>
      <c r="I3392" s="183"/>
      <c r="R3392" s="8">
        <f t="shared" si="469"/>
        <v>0</v>
      </c>
      <c r="S3392" s="8">
        <f>VLOOKUP($D3392,{"29 - Psychiatrie (Erwachsene)",1;"30 - Kinder- und Jugendpsychiatrie",1;"297 - stationsäquivalente Behandlung in der Erwachsenenpsychiatrie (29)",1;"307 - stationsäquivalente Behandlung in der Kinder- und Jugendpsychiatrie (30)",1;"31 - Psychosomatik",1;"",0;0,0},2,0)</f>
        <v>0</v>
      </c>
      <c r="T3392" s="8">
        <f t="shared" si="475"/>
        <v>0</v>
      </c>
      <c r="U3392" s="8">
        <f t="shared" si="477"/>
        <v>0</v>
      </c>
      <c r="V3392" s="8">
        <f t="shared" si="470"/>
        <v>0</v>
      </c>
      <c r="W3392" s="8">
        <f t="shared" si="471"/>
        <v>0</v>
      </c>
      <c r="X3392" s="8">
        <f t="shared" si="472"/>
        <v>0</v>
      </c>
      <c r="Y3392" s="8" t="str">
        <f t="shared" si="473"/>
        <v/>
      </c>
      <c r="Z3392" s="8" t="str">
        <f>VLOOKUP($D3392,{"29 - Psychiatrie (Erwachsene)","BGI";"297 - stationsäquivalente Behandlung in der Erwachsenenpsychiatrie (29)","BGI";"30 - Kinder- und Jugendpsychiatrie","BGII";"307 - stationsäquivalente Behandlung in der Kinder- und Jugendpsychiatrie (30)","BGII";"31 - Psychosomatik","BGI";"","LEER";0,"Leer"},2,0)</f>
        <v>LEER</v>
      </c>
      <c r="AA3392" s="8" t="str">
        <f t="shared" si="474"/>
        <v>Stationen</v>
      </c>
    </row>
    <row r="3393" spans="2:27" ht="15" customHeight="1" x14ac:dyDescent="0.25">
      <c r="B3393" s="76" t="str">
        <f t="shared" si="476"/>
        <v>!!!</v>
      </c>
      <c r="C3393" s="310" t="str">
        <f>IF(LEN($E3393)&gt;0,VLOOKUP(TEXT($E3393,0),'Angaben Stationen'!$E$14:$V$215,17,0),"")</f>
        <v/>
      </c>
      <c r="D3393" s="254" t="str">
        <f>IF(LEN($E3393)&gt;0,VLOOKUP(TEXT($E3393,0),'Angaben Stationen'!$E$14:$V$215,18,0),"")</f>
        <v/>
      </c>
      <c r="E3393" s="344"/>
      <c r="F3393" s="256"/>
      <c r="G3393" s="256"/>
      <c r="H3393" s="307"/>
      <c r="I3393" s="183"/>
      <c r="R3393" s="8">
        <f t="shared" si="469"/>
        <v>0</v>
      </c>
      <c r="S3393" s="8">
        <f>VLOOKUP($D3393,{"29 - Psychiatrie (Erwachsene)",1;"30 - Kinder- und Jugendpsychiatrie",1;"297 - stationsäquivalente Behandlung in der Erwachsenenpsychiatrie (29)",1;"307 - stationsäquivalente Behandlung in der Kinder- und Jugendpsychiatrie (30)",1;"31 - Psychosomatik",1;"",0;0,0},2,0)</f>
        <v>0</v>
      </c>
      <c r="T3393" s="8">
        <f t="shared" si="475"/>
        <v>0</v>
      </c>
      <c r="U3393" s="8">
        <f t="shared" si="477"/>
        <v>0</v>
      </c>
      <c r="V3393" s="8">
        <f t="shared" si="470"/>
        <v>0</v>
      </c>
      <c r="W3393" s="8">
        <f t="shared" si="471"/>
        <v>0</v>
      </c>
      <c r="X3393" s="8">
        <f t="shared" si="472"/>
        <v>0</v>
      </c>
      <c r="Y3393" s="8" t="str">
        <f t="shared" si="473"/>
        <v/>
      </c>
      <c r="Z3393" s="8" t="str">
        <f>VLOOKUP($D3393,{"29 - Psychiatrie (Erwachsene)","BGI";"297 - stationsäquivalente Behandlung in der Erwachsenenpsychiatrie (29)","BGI";"30 - Kinder- und Jugendpsychiatrie","BGII";"307 - stationsäquivalente Behandlung in der Kinder- und Jugendpsychiatrie (30)","BGII";"31 - Psychosomatik","BGI";"","LEER";0,"Leer"},2,0)</f>
        <v>LEER</v>
      </c>
      <c r="AA3393" s="8" t="str">
        <f t="shared" si="474"/>
        <v>Stationen</v>
      </c>
    </row>
    <row r="3394" spans="2:27" ht="15" customHeight="1" x14ac:dyDescent="0.25">
      <c r="B3394" s="76" t="str">
        <f t="shared" si="476"/>
        <v>!!!</v>
      </c>
      <c r="C3394" s="310" t="str">
        <f>IF(LEN($E3394)&gt;0,VLOOKUP(TEXT($E3394,0),'Angaben Stationen'!$E$14:$V$215,17,0),"")</f>
        <v/>
      </c>
      <c r="D3394" s="254" t="str">
        <f>IF(LEN($E3394)&gt;0,VLOOKUP(TEXT($E3394,0),'Angaben Stationen'!$E$14:$V$215,18,0),"")</f>
        <v/>
      </c>
      <c r="E3394" s="344"/>
      <c r="F3394" s="256"/>
      <c r="G3394" s="256"/>
      <c r="H3394" s="307"/>
      <c r="I3394" s="183"/>
      <c r="R3394" s="8">
        <f t="shared" si="469"/>
        <v>0</v>
      </c>
      <c r="S3394" s="8">
        <f>VLOOKUP($D3394,{"29 - Psychiatrie (Erwachsene)",1;"30 - Kinder- und Jugendpsychiatrie",1;"297 - stationsäquivalente Behandlung in der Erwachsenenpsychiatrie (29)",1;"307 - stationsäquivalente Behandlung in der Kinder- und Jugendpsychiatrie (30)",1;"31 - Psychosomatik",1;"",0;0,0},2,0)</f>
        <v>0</v>
      </c>
      <c r="T3394" s="8">
        <f t="shared" si="475"/>
        <v>0</v>
      </c>
      <c r="U3394" s="8">
        <f t="shared" si="477"/>
        <v>0</v>
      </c>
      <c r="V3394" s="8">
        <f t="shared" si="470"/>
        <v>0</v>
      </c>
      <c r="W3394" s="8">
        <f t="shared" si="471"/>
        <v>0</v>
      </c>
      <c r="X3394" s="8">
        <f t="shared" si="472"/>
        <v>0</v>
      </c>
      <c r="Y3394" s="8" t="str">
        <f t="shared" si="473"/>
        <v/>
      </c>
      <c r="Z3394" s="8" t="str">
        <f>VLOOKUP($D3394,{"29 - Psychiatrie (Erwachsene)","BGI";"297 - stationsäquivalente Behandlung in der Erwachsenenpsychiatrie (29)","BGI";"30 - Kinder- und Jugendpsychiatrie","BGII";"307 - stationsäquivalente Behandlung in der Kinder- und Jugendpsychiatrie (30)","BGII";"31 - Psychosomatik","BGI";"","LEER";0,"Leer"},2,0)</f>
        <v>LEER</v>
      </c>
      <c r="AA3394" s="8" t="str">
        <f t="shared" si="474"/>
        <v>Stationen</v>
      </c>
    </row>
    <row r="3395" spans="2:27" ht="15" customHeight="1" x14ac:dyDescent="0.25">
      <c r="B3395" s="76" t="str">
        <f t="shared" si="476"/>
        <v>!!!</v>
      </c>
      <c r="C3395" s="310" t="str">
        <f>IF(LEN($E3395)&gt;0,VLOOKUP(TEXT($E3395,0),'Angaben Stationen'!$E$14:$V$215,17,0),"")</f>
        <v/>
      </c>
      <c r="D3395" s="254" t="str">
        <f>IF(LEN($E3395)&gt;0,VLOOKUP(TEXT($E3395,0),'Angaben Stationen'!$E$14:$V$215,18,0),"")</f>
        <v/>
      </c>
      <c r="E3395" s="344"/>
      <c r="F3395" s="256"/>
      <c r="G3395" s="256"/>
      <c r="H3395" s="307"/>
      <c r="I3395" s="183"/>
      <c r="R3395" s="8">
        <f t="shared" si="469"/>
        <v>0</v>
      </c>
      <c r="S3395" s="8">
        <f>VLOOKUP($D3395,{"29 - Psychiatrie (Erwachsene)",1;"30 - Kinder- und Jugendpsychiatrie",1;"297 - stationsäquivalente Behandlung in der Erwachsenenpsychiatrie (29)",1;"307 - stationsäquivalente Behandlung in der Kinder- und Jugendpsychiatrie (30)",1;"31 - Psychosomatik",1;"",0;0,0},2,0)</f>
        <v>0</v>
      </c>
      <c r="T3395" s="8">
        <f t="shared" si="475"/>
        <v>0</v>
      </c>
      <c r="U3395" s="8">
        <f t="shared" si="477"/>
        <v>0</v>
      </c>
      <c r="V3395" s="8">
        <f t="shared" si="470"/>
        <v>0</v>
      </c>
      <c r="W3395" s="8">
        <f t="shared" si="471"/>
        <v>0</v>
      </c>
      <c r="X3395" s="8">
        <f t="shared" si="472"/>
        <v>0</v>
      </c>
      <c r="Y3395" s="8" t="str">
        <f t="shared" si="473"/>
        <v/>
      </c>
      <c r="Z3395" s="8" t="str">
        <f>VLOOKUP($D3395,{"29 - Psychiatrie (Erwachsene)","BGI";"297 - stationsäquivalente Behandlung in der Erwachsenenpsychiatrie (29)","BGI";"30 - Kinder- und Jugendpsychiatrie","BGII";"307 - stationsäquivalente Behandlung in der Kinder- und Jugendpsychiatrie (30)","BGII";"31 - Psychosomatik","BGI";"","LEER";0,"Leer"},2,0)</f>
        <v>LEER</v>
      </c>
      <c r="AA3395" s="8" t="str">
        <f t="shared" si="474"/>
        <v>Stationen</v>
      </c>
    </row>
    <row r="3396" spans="2:27" ht="15" customHeight="1" x14ac:dyDescent="0.25">
      <c r="B3396" s="76" t="str">
        <f t="shared" si="476"/>
        <v>!!!</v>
      </c>
      <c r="C3396" s="310" t="str">
        <f>IF(LEN($E3396)&gt;0,VLOOKUP(TEXT($E3396,0),'Angaben Stationen'!$E$14:$V$215,17,0),"")</f>
        <v/>
      </c>
      <c r="D3396" s="254" t="str">
        <f>IF(LEN($E3396)&gt;0,VLOOKUP(TEXT($E3396,0),'Angaben Stationen'!$E$14:$V$215,18,0),"")</f>
        <v/>
      </c>
      <c r="E3396" s="344"/>
      <c r="F3396" s="256"/>
      <c r="G3396" s="256"/>
      <c r="H3396" s="307"/>
      <c r="I3396" s="183"/>
      <c r="R3396" s="8">
        <f t="shared" si="469"/>
        <v>0</v>
      </c>
      <c r="S3396" s="8">
        <f>VLOOKUP($D3396,{"29 - Psychiatrie (Erwachsene)",1;"30 - Kinder- und Jugendpsychiatrie",1;"297 - stationsäquivalente Behandlung in der Erwachsenenpsychiatrie (29)",1;"307 - stationsäquivalente Behandlung in der Kinder- und Jugendpsychiatrie (30)",1;"31 - Psychosomatik",1;"",0;0,0},2,0)</f>
        <v>0</v>
      </c>
      <c r="T3396" s="8">
        <f t="shared" si="475"/>
        <v>0</v>
      </c>
      <c r="U3396" s="8">
        <f t="shared" si="477"/>
        <v>0</v>
      </c>
      <c r="V3396" s="8">
        <f t="shared" si="470"/>
        <v>0</v>
      </c>
      <c r="W3396" s="8">
        <f t="shared" si="471"/>
        <v>0</v>
      </c>
      <c r="X3396" s="8">
        <f t="shared" si="472"/>
        <v>0</v>
      </c>
      <c r="Y3396" s="8" t="str">
        <f t="shared" si="473"/>
        <v/>
      </c>
      <c r="Z3396" s="8" t="str">
        <f>VLOOKUP($D3396,{"29 - Psychiatrie (Erwachsene)","BGI";"297 - stationsäquivalente Behandlung in der Erwachsenenpsychiatrie (29)","BGI";"30 - Kinder- und Jugendpsychiatrie","BGII";"307 - stationsäquivalente Behandlung in der Kinder- und Jugendpsychiatrie (30)","BGII";"31 - Psychosomatik","BGI";"","LEER";0,"Leer"},2,0)</f>
        <v>LEER</v>
      </c>
      <c r="AA3396" s="8" t="str">
        <f t="shared" si="474"/>
        <v>Stationen</v>
      </c>
    </row>
    <row r="3397" spans="2:27" ht="15" customHeight="1" x14ac:dyDescent="0.25">
      <c r="B3397" s="76" t="str">
        <f t="shared" si="476"/>
        <v>!!!</v>
      </c>
      <c r="C3397" s="310" t="str">
        <f>IF(LEN($E3397)&gt;0,VLOOKUP(TEXT($E3397,0),'Angaben Stationen'!$E$14:$V$215,17,0),"")</f>
        <v/>
      </c>
      <c r="D3397" s="254" t="str">
        <f>IF(LEN($E3397)&gt;0,VLOOKUP(TEXT($E3397,0),'Angaben Stationen'!$E$14:$V$215,18,0),"")</f>
        <v/>
      </c>
      <c r="E3397" s="344"/>
      <c r="F3397" s="256"/>
      <c r="G3397" s="256"/>
      <c r="H3397" s="307"/>
      <c r="I3397" s="183"/>
      <c r="R3397" s="8">
        <f t="shared" si="469"/>
        <v>0</v>
      </c>
      <c r="S3397" s="8">
        <f>VLOOKUP($D3397,{"29 - Psychiatrie (Erwachsene)",1;"30 - Kinder- und Jugendpsychiatrie",1;"297 - stationsäquivalente Behandlung in der Erwachsenenpsychiatrie (29)",1;"307 - stationsäquivalente Behandlung in der Kinder- und Jugendpsychiatrie (30)",1;"31 - Psychosomatik",1;"",0;0,0},2,0)</f>
        <v>0</v>
      </c>
      <c r="T3397" s="8">
        <f t="shared" si="475"/>
        <v>0</v>
      </c>
      <c r="U3397" s="8">
        <f t="shared" si="477"/>
        <v>0</v>
      </c>
      <c r="V3397" s="8">
        <f t="shared" si="470"/>
        <v>0</v>
      </c>
      <c r="W3397" s="8">
        <f t="shared" si="471"/>
        <v>0</v>
      </c>
      <c r="X3397" s="8">
        <f t="shared" si="472"/>
        <v>0</v>
      </c>
      <c r="Y3397" s="8" t="str">
        <f t="shared" si="473"/>
        <v/>
      </c>
      <c r="Z3397" s="8" t="str">
        <f>VLOOKUP($D3397,{"29 - Psychiatrie (Erwachsene)","BGI";"297 - stationsäquivalente Behandlung in der Erwachsenenpsychiatrie (29)","BGI";"30 - Kinder- und Jugendpsychiatrie","BGII";"307 - stationsäquivalente Behandlung in der Kinder- und Jugendpsychiatrie (30)","BGII";"31 - Psychosomatik","BGI";"","LEER";0,"Leer"},2,0)</f>
        <v>LEER</v>
      </c>
      <c r="AA3397" s="8" t="str">
        <f t="shared" si="474"/>
        <v>Stationen</v>
      </c>
    </row>
    <row r="3398" spans="2:27" ht="15" customHeight="1" x14ac:dyDescent="0.25">
      <c r="B3398" s="76" t="str">
        <f t="shared" si="476"/>
        <v>!!!</v>
      </c>
      <c r="C3398" s="310" t="str">
        <f>IF(LEN($E3398)&gt;0,VLOOKUP(TEXT($E3398,0),'Angaben Stationen'!$E$14:$V$215,17,0),"")</f>
        <v/>
      </c>
      <c r="D3398" s="254" t="str">
        <f>IF(LEN($E3398)&gt;0,VLOOKUP(TEXT($E3398,0),'Angaben Stationen'!$E$14:$V$215,18,0),"")</f>
        <v/>
      </c>
      <c r="E3398" s="344"/>
      <c r="F3398" s="256"/>
      <c r="G3398" s="256"/>
      <c r="H3398" s="307"/>
      <c r="I3398" s="183"/>
      <c r="R3398" s="8">
        <f t="shared" si="469"/>
        <v>0</v>
      </c>
      <c r="S3398" s="8">
        <f>VLOOKUP($D3398,{"29 - Psychiatrie (Erwachsene)",1;"30 - Kinder- und Jugendpsychiatrie",1;"297 - stationsäquivalente Behandlung in der Erwachsenenpsychiatrie (29)",1;"307 - stationsäquivalente Behandlung in der Kinder- und Jugendpsychiatrie (30)",1;"31 - Psychosomatik",1;"",0;0,0},2,0)</f>
        <v>0</v>
      </c>
      <c r="T3398" s="8">
        <f t="shared" si="475"/>
        <v>0</v>
      </c>
      <c r="U3398" s="8">
        <f t="shared" si="477"/>
        <v>0</v>
      </c>
      <c r="V3398" s="8">
        <f t="shared" si="470"/>
        <v>0</v>
      </c>
      <c r="W3398" s="8">
        <f t="shared" si="471"/>
        <v>0</v>
      </c>
      <c r="X3398" s="8">
        <f t="shared" si="472"/>
        <v>0</v>
      </c>
      <c r="Y3398" s="8" t="str">
        <f t="shared" si="473"/>
        <v/>
      </c>
      <c r="Z3398" s="8" t="str">
        <f>VLOOKUP($D3398,{"29 - Psychiatrie (Erwachsene)","BGI";"297 - stationsäquivalente Behandlung in der Erwachsenenpsychiatrie (29)","BGI";"30 - Kinder- und Jugendpsychiatrie","BGII";"307 - stationsäquivalente Behandlung in der Kinder- und Jugendpsychiatrie (30)","BGII";"31 - Psychosomatik","BGI";"","LEER";0,"Leer"},2,0)</f>
        <v>LEER</v>
      </c>
      <c r="AA3398" s="8" t="str">
        <f t="shared" si="474"/>
        <v>Stationen</v>
      </c>
    </row>
    <row r="3399" spans="2:27" ht="15" customHeight="1" x14ac:dyDescent="0.25">
      <c r="B3399" s="76" t="str">
        <f t="shared" si="476"/>
        <v>!!!</v>
      </c>
      <c r="C3399" s="310" t="str">
        <f>IF(LEN($E3399)&gt;0,VLOOKUP(TEXT($E3399,0),'Angaben Stationen'!$E$14:$V$215,17,0),"")</f>
        <v/>
      </c>
      <c r="D3399" s="254" t="str">
        <f>IF(LEN($E3399)&gt;0,VLOOKUP(TEXT($E3399,0),'Angaben Stationen'!$E$14:$V$215,18,0),"")</f>
        <v/>
      </c>
      <c r="E3399" s="344"/>
      <c r="F3399" s="256"/>
      <c r="G3399" s="256"/>
      <c r="H3399" s="307"/>
      <c r="I3399" s="183"/>
      <c r="R3399" s="8">
        <f t="shared" si="469"/>
        <v>0</v>
      </c>
      <c r="S3399" s="8">
        <f>VLOOKUP($D3399,{"29 - Psychiatrie (Erwachsene)",1;"30 - Kinder- und Jugendpsychiatrie",1;"297 - stationsäquivalente Behandlung in der Erwachsenenpsychiatrie (29)",1;"307 - stationsäquivalente Behandlung in der Kinder- und Jugendpsychiatrie (30)",1;"31 - Psychosomatik",1;"",0;0,0},2,0)</f>
        <v>0</v>
      </c>
      <c r="T3399" s="8">
        <f t="shared" si="475"/>
        <v>0</v>
      </c>
      <c r="U3399" s="8">
        <f t="shared" si="477"/>
        <v>0</v>
      </c>
      <c r="V3399" s="8">
        <f t="shared" si="470"/>
        <v>0</v>
      </c>
      <c r="W3399" s="8">
        <f t="shared" si="471"/>
        <v>0</v>
      </c>
      <c r="X3399" s="8">
        <f t="shared" si="472"/>
        <v>0</v>
      </c>
      <c r="Y3399" s="8" t="str">
        <f t="shared" si="473"/>
        <v/>
      </c>
      <c r="Z3399" s="8" t="str">
        <f>VLOOKUP($D3399,{"29 - Psychiatrie (Erwachsene)","BGI";"297 - stationsäquivalente Behandlung in der Erwachsenenpsychiatrie (29)","BGI";"30 - Kinder- und Jugendpsychiatrie","BGII";"307 - stationsäquivalente Behandlung in der Kinder- und Jugendpsychiatrie (30)","BGII";"31 - Psychosomatik","BGI";"","LEER";0,"Leer"},2,0)</f>
        <v>LEER</v>
      </c>
      <c r="AA3399" s="8" t="str">
        <f t="shared" si="474"/>
        <v>Stationen</v>
      </c>
    </row>
    <row r="3400" spans="2:27" ht="15" customHeight="1" x14ac:dyDescent="0.25">
      <c r="B3400" s="76" t="str">
        <f t="shared" si="476"/>
        <v>!!!</v>
      </c>
      <c r="C3400" s="310" t="str">
        <f>IF(LEN($E3400)&gt;0,VLOOKUP(TEXT($E3400,0),'Angaben Stationen'!$E$14:$V$215,17,0),"")</f>
        <v/>
      </c>
      <c r="D3400" s="254" t="str">
        <f>IF(LEN($E3400)&gt;0,VLOOKUP(TEXT($E3400,0),'Angaben Stationen'!$E$14:$V$215,18,0),"")</f>
        <v/>
      </c>
      <c r="E3400" s="344"/>
      <c r="F3400" s="256"/>
      <c r="G3400" s="256"/>
      <c r="H3400" s="307"/>
      <c r="I3400" s="183"/>
      <c r="R3400" s="8">
        <f t="shared" si="469"/>
        <v>0</v>
      </c>
      <c r="S3400" s="8">
        <f>VLOOKUP($D3400,{"29 - Psychiatrie (Erwachsene)",1;"30 - Kinder- und Jugendpsychiatrie",1;"297 - stationsäquivalente Behandlung in der Erwachsenenpsychiatrie (29)",1;"307 - stationsäquivalente Behandlung in der Kinder- und Jugendpsychiatrie (30)",1;"31 - Psychosomatik",1;"",0;0,0},2,0)</f>
        <v>0</v>
      </c>
      <c r="T3400" s="8">
        <f t="shared" si="475"/>
        <v>0</v>
      </c>
      <c r="U3400" s="8">
        <f t="shared" si="477"/>
        <v>0</v>
      </c>
      <c r="V3400" s="8">
        <f t="shared" si="470"/>
        <v>0</v>
      </c>
      <c r="W3400" s="8">
        <f t="shared" si="471"/>
        <v>0</v>
      </c>
      <c r="X3400" s="8">
        <f t="shared" si="472"/>
        <v>0</v>
      </c>
      <c r="Y3400" s="8" t="str">
        <f t="shared" si="473"/>
        <v/>
      </c>
      <c r="Z3400" s="8" t="str">
        <f>VLOOKUP($D3400,{"29 - Psychiatrie (Erwachsene)","BGI";"297 - stationsäquivalente Behandlung in der Erwachsenenpsychiatrie (29)","BGI";"30 - Kinder- und Jugendpsychiatrie","BGII";"307 - stationsäquivalente Behandlung in der Kinder- und Jugendpsychiatrie (30)","BGII";"31 - Psychosomatik","BGI";"","LEER";0,"Leer"},2,0)</f>
        <v>LEER</v>
      </c>
      <c r="AA3400" s="8" t="str">
        <f t="shared" si="474"/>
        <v>Stationen</v>
      </c>
    </row>
    <row r="3401" spans="2:27" ht="15" customHeight="1" x14ac:dyDescent="0.25">
      <c r="B3401" s="76" t="str">
        <f t="shared" si="476"/>
        <v>!!!</v>
      </c>
      <c r="C3401" s="310" t="str">
        <f>IF(LEN($E3401)&gt;0,VLOOKUP(TEXT($E3401,0),'Angaben Stationen'!$E$14:$V$215,17,0),"")</f>
        <v/>
      </c>
      <c r="D3401" s="254" t="str">
        <f>IF(LEN($E3401)&gt;0,VLOOKUP(TEXT($E3401,0),'Angaben Stationen'!$E$14:$V$215,18,0),"")</f>
        <v/>
      </c>
      <c r="E3401" s="344"/>
      <c r="F3401" s="256"/>
      <c r="G3401" s="256"/>
      <c r="H3401" s="307"/>
      <c r="I3401" s="183"/>
      <c r="R3401" s="8">
        <f t="shared" si="469"/>
        <v>0</v>
      </c>
      <c r="S3401" s="8">
        <f>VLOOKUP($D3401,{"29 - Psychiatrie (Erwachsene)",1;"30 - Kinder- und Jugendpsychiatrie",1;"297 - stationsäquivalente Behandlung in der Erwachsenenpsychiatrie (29)",1;"307 - stationsäquivalente Behandlung in der Kinder- und Jugendpsychiatrie (30)",1;"31 - Psychosomatik",1;"",0;0,0},2,0)</f>
        <v>0</v>
      </c>
      <c r="T3401" s="8">
        <f t="shared" si="475"/>
        <v>0</v>
      </c>
      <c r="U3401" s="8">
        <f t="shared" si="477"/>
        <v>0</v>
      </c>
      <c r="V3401" s="8">
        <f t="shared" si="470"/>
        <v>0</v>
      </c>
      <c r="W3401" s="8">
        <f t="shared" si="471"/>
        <v>0</v>
      </c>
      <c r="X3401" s="8">
        <f t="shared" si="472"/>
        <v>0</v>
      </c>
      <c r="Y3401" s="8" t="str">
        <f t="shared" si="473"/>
        <v/>
      </c>
      <c r="Z3401" s="8" t="str">
        <f>VLOOKUP($D3401,{"29 - Psychiatrie (Erwachsene)","BGI";"297 - stationsäquivalente Behandlung in der Erwachsenenpsychiatrie (29)","BGI";"30 - Kinder- und Jugendpsychiatrie","BGII";"307 - stationsäquivalente Behandlung in der Kinder- und Jugendpsychiatrie (30)","BGII";"31 - Psychosomatik","BGI";"","LEER";0,"Leer"},2,0)</f>
        <v>LEER</v>
      </c>
      <c r="AA3401" s="8" t="str">
        <f t="shared" si="474"/>
        <v>Stationen</v>
      </c>
    </row>
    <row r="3402" spans="2:27" ht="15" customHeight="1" x14ac:dyDescent="0.25">
      <c r="B3402" s="76" t="str">
        <f t="shared" si="476"/>
        <v>!!!</v>
      </c>
      <c r="C3402" s="310" t="str">
        <f>IF(LEN($E3402)&gt;0,VLOOKUP(TEXT($E3402,0),'Angaben Stationen'!$E$14:$V$215,17,0),"")</f>
        <v/>
      </c>
      <c r="D3402" s="254" t="str">
        <f>IF(LEN($E3402)&gt;0,VLOOKUP(TEXT($E3402,0),'Angaben Stationen'!$E$14:$V$215,18,0),"")</f>
        <v/>
      </c>
      <c r="E3402" s="344"/>
      <c r="F3402" s="256"/>
      <c r="G3402" s="256"/>
      <c r="H3402" s="307"/>
      <c r="I3402" s="183"/>
      <c r="R3402" s="8">
        <f t="shared" si="469"/>
        <v>0</v>
      </c>
      <c r="S3402" s="8">
        <f>VLOOKUP($D3402,{"29 - Psychiatrie (Erwachsene)",1;"30 - Kinder- und Jugendpsychiatrie",1;"297 - stationsäquivalente Behandlung in der Erwachsenenpsychiatrie (29)",1;"307 - stationsäquivalente Behandlung in der Kinder- und Jugendpsychiatrie (30)",1;"31 - Psychosomatik",1;"",0;0,0},2,0)</f>
        <v>0</v>
      </c>
      <c r="T3402" s="8">
        <f t="shared" si="475"/>
        <v>0</v>
      </c>
      <c r="U3402" s="8">
        <f t="shared" si="477"/>
        <v>0</v>
      </c>
      <c r="V3402" s="8">
        <f t="shared" si="470"/>
        <v>0</v>
      </c>
      <c r="W3402" s="8">
        <f t="shared" si="471"/>
        <v>0</v>
      </c>
      <c r="X3402" s="8">
        <f t="shared" si="472"/>
        <v>0</v>
      </c>
      <c r="Y3402" s="8" t="str">
        <f t="shared" si="473"/>
        <v/>
      </c>
      <c r="Z3402" s="8" t="str">
        <f>VLOOKUP($D3402,{"29 - Psychiatrie (Erwachsene)","BGI";"297 - stationsäquivalente Behandlung in der Erwachsenenpsychiatrie (29)","BGI";"30 - Kinder- und Jugendpsychiatrie","BGII";"307 - stationsäquivalente Behandlung in der Kinder- und Jugendpsychiatrie (30)","BGII";"31 - Psychosomatik","BGI";"","LEER";0,"Leer"},2,0)</f>
        <v>LEER</v>
      </c>
      <c r="AA3402" s="8" t="str">
        <f t="shared" si="474"/>
        <v>Stationen</v>
      </c>
    </row>
    <row r="3403" spans="2:27" ht="15" customHeight="1" x14ac:dyDescent="0.25">
      <c r="B3403" s="76" t="str">
        <f t="shared" si="476"/>
        <v>!!!</v>
      </c>
      <c r="C3403" s="310" t="str">
        <f>IF(LEN($E3403)&gt;0,VLOOKUP(TEXT($E3403,0),'Angaben Stationen'!$E$14:$V$215,17,0),"")</f>
        <v/>
      </c>
      <c r="D3403" s="254" t="str">
        <f>IF(LEN($E3403)&gt;0,VLOOKUP(TEXT($E3403,0),'Angaben Stationen'!$E$14:$V$215,18,0),"")</f>
        <v/>
      </c>
      <c r="E3403" s="344"/>
      <c r="F3403" s="256"/>
      <c r="G3403" s="256"/>
      <c r="H3403" s="307"/>
      <c r="I3403" s="183"/>
      <c r="R3403" s="8">
        <f t="shared" si="469"/>
        <v>0</v>
      </c>
      <c r="S3403" s="8">
        <f>VLOOKUP($D3403,{"29 - Psychiatrie (Erwachsene)",1;"30 - Kinder- und Jugendpsychiatrie",1;"297 - stationsäquivalente Behandlung in der Erwachsenenpsychiatrie (29)",1;"307 - stationsäquivalente Behandlung in der Kinder- und Jugendpsychiatrie (30)",1;"31 - Psychosomatik",1;"",0;0,0},2,0)</f>
        <v>0</v>
      </c>
      <c r="T3403" s="8">
        <f t="shared" si="475"/>
        <v>0</v>
      </c>
      <c r="U3403" s="8">
        <f t="shared" si="477"/>
        <v>0</v>
      </c>
      <c r="V3403" s="8">
        <f t="shared" si="470"/>
        <v>0</v>
      </c>
      <c r="W3403" s="8">
        <f t="shared" si="471"/>
        <v>0</v>
      </c>
      <c r="X3403" s="8">
        <f t="shared" si="472"/>
        <v>0</v>
      </c>
      <c r="Y3403" s="8" t="str">
        <f t="shared" si="473"/>
        <v/>
      </c>
      <c r="Z3403" s="8" t="str">
        <f>VLOOKUP($D3403,{"29 - Psychiatrie (Erwachsene)","BGI";"297 - stationsäquivalente Behandlung in der Erwachsenenpsychiatrie (29)","BGI";"30 - Kinder- und Jugendpsychiatrie","BGII";"307 - stationsäquivalente Behandlung in der Kinder- und Jugendpsychiatrie (30)","BGII";"31 - Psychosomatik","BGI";"","LEER";0,"Leer"},2,0)</f>
        <v>LEER</v>
      </c>
      <c r="AA3403" s="8" t="str">
        <f t="shared" si="474"/>
        <v>Stationen</v>
      </c>
    </row>
    <row r="3404" spans="2:27" ht="15" customHeight="1" x14ac:dyDescent="0.25">
      <c r="B3404" s="76" t="str">
        <f t="shared" si="476"/>
        <v>!!!</v>
      </c>
      <c r="C3404" s="310" t="str">
        <f>IF(LEN($E3404)&gt;0,VLOOKUP(TEXT($E3404,0),'Angaben Stationen'!$E$14:$V$215,17,0),"")</f>
        <v/>
      </c>
      <c r="D3404" s="254" t="str">
        <f>IF(LEN($E3404)&gt;0,VLOOKUP(TEXT($E3404,0),'Angaben Stationen'!$E$14:$V$215,18,0),"")</f>
        <v/>
      </c>
      <c r="E3404" s="344"/>
      <c r="F3404" s="256"/>
      <c r="G3404" s="256"/>
      <c r="H3404" s="307"/>
      <c r="I3404" s="183"/>
      <c r="R3404" s="8">
        <f t="shared" si="469"/>
        <v>0</v>
      </c>
      <c r="S3404" s="8">
        <f>VLOOKUP($D3404,{"29 - Psychiatrie (Erwachsene)",1;"30 - Kinder- und Jugendpsychiatrie",1;"297 - stationsäquivalente Behandlung in der Erwachsenenpsychiatrie (29)",1;"307 - stationsäquivalente Behandlung in der Kinder- und Jugendpsychiatrie (30)",1;"31 - Psychosomatik",1;"",0;0,0},2,0)</f>
        <v>0</v>
      </c>
      <c r="T3404" s="8">
        <f t="shared" si="475"/>
        <v>0</v>
      </c>
      <c r="U3404" s="8">
        <f t="shared" si="477"/>
        <v>0</v>
      </c>
      <c r="V3404" s="8">
        <f t="shared" si="470"/>
        <v>0</v>
      </c>
      <c r="W3404" s="8">
        <f t="shared" si="471"/>
        <v>0</v>
      </c>
      <c r="X3404" s="8">
        <f t="shared" si="472"/>
        <v>0</v>
      </c>
      <c r="Y3404" s="8" t="str">
        <f t="shared" si="473"/>
        <v/>
      </c>
      <c r="Z3404" s="8" t="str">
        <f>VLOOKUP($D3404,{"29 - Psychiatrie (Erwachsene)","BGI";"297 - stationsäquivalente Behandlung in der Erwachsenenpsychiatrie (29)","BGI";"30 - Kinder- und Jugendpsychiatrie","BGII";"307 - stationsäquivalente Behandlung in der Kinder- und Jugendpsychiatrie (30)","BGII";"31 - Psychosomatik","BGI";"","LEER";0,"Leer"},2,0)</f>
        <v>LEER</v>
      </c>
      <c r="AA3404" s="8" t="str">
        <f t="shared" si="474"/>
        <v>Stationen</v>
      </c>
    </row>
    <row r="3405" spans="2:27" ht="15" customHeight="1" x14ac:dyDescent="0.25">
      <c r="B3405" s="76" t="str">
        <f t="shared" si="476"/>
        <v>!!!</v>
      </c>
      <c r="C3405" s="310" t="str">
        <f>IF(LEN($E3405)&gt;0,VLOOKUP(TEXT($E3405,0),'Angaben Stationen'!$E$14:$V$215,17,0),"")</f>
        <v/>
      </c>
      <c r="D3405" s="254" t="str">
        <f>IF(LEN($E3405)&gt;0,VLOOKUP(TEXT($E3405,0),'Angaben Stationen'!$E$14:$V$215,18,0),"")</f>
        <v/>
      </c>
      <c r="E3405" s="344"/>
      <c r="F3405" s="256"/>
      <c r="G3405" s="256"/>
      <c r="H3405" s="307"/>
      <c r="I3405" s="183"/>
      <c r="R3405" s="8">
        <f t="shared" si="469"/>
        <v>0</v>
      </c>
      <c r="S3405" s="8">
        <f>VLOOKUP($D3405,{"29 - Psychiatrie (Erwachsene)",1;"30 - Kinder- und Jugendpsychiatrie",1;"297 - stationsäquivalente Behandlung in der Erwachsenenpsychiatrie (29)",1;"307 - stationsäquivalente Behandlung in der Kinder- und Jugendpsychiatrie (30)",1;"31 - Psychosomatik",1;"",0;0,0},2,0)</f>
        <v>0</v>
      </c>
      <c r="T3405" s="8">
        <f t="shared" si="475"/>
        <v>0</v>
      </c>
      <c r="U3405" s="8">
        <f t="shared" si="477"/>
        <v>0</v>
      </c>
      <c r="V3405" s="8">
        <f t="shared" si="470"/>
        <v>0</v>
      </c>
      <c r="W3405" s="8">
        <f t="shared" si="471"/>
        <v>0</v>
      </c>
      <c r="X3405" s="8">
        <f t="shared" si="472"/>
        <v>0</v>
      </c>
      <c r="Y3405" s="8" t="str">
        <f t="shared" si="473"/>
        <v/>
      </c>
      <c r="Z3405" s="8" t="str">
        <f>VLOOKUP($D3405,{"29 - Psychiatrie (Erwachsene)","BGI";"297 - stationsäquivalente Behandlung in der Erwachsenenpsychiatrie (29)","BGI";"30 - Kinder- und Jugendpsychiatrie","BGII";"307 - stationsäquivalente Behandlung in der Kinder- und Jugendpsychiatrie (30)","BGII";"31 - Psychosomatik","BGI";"","LEER";0,"Leer"},2,0)</f>
        <v>LEER</v>
      </c>
      <c r="AA3405" s="8" t="str">
        <f t="shared" si="474"/>
        <v>Stationen</v>
      </c>
    </row>
    <row r="3406" spans="2:27" ht="15" customHeight="1" x14ac:dyDescent="0.25">
      <c r="B3406" s="76" t="str">
        <f t="shared" si="476"/>
        <v>!!!</v>
      </c>
      <c r="C3406" s="310" t="str">
        <f>IF(LEN($E3406)&gt;0,VLOOKUP(TEXT($E3406,0),'Angaben Stationen'!$E$14:$V$215,17,0),"")</f>
        <v/>
      </c>
      <c r="D3406" s="254" t="str">
        <f>IF(LEN($E3406)&gt;0,VLOOKUP(TEXT($E3406,0),'Angaben Stationen'!$E$14:$V$215,18,0),"")</f>
        <v/>
      </c>
      <c r="E3406" s="344"/>
      <c r="F3406" s="256"/>
      <c r="G3406" s="256"/>
      <c r="H3406" s="307"/>
      <c r="I3406" s="183"/>
      <c r="R3406" s="8">
        <f t="shared" si="469"/>
        <v>0</v>
      </c>
      <c r="S3406" s="8">
        <f>VLOOKUP($D3406,{"29 - Psychiatrie (Erwachsene)",1;"30 - Kinder- und Jugendpsychiatrie",1;"297 - stationsäquivalente Behandlung in der Erwachsenenpsychiatrie (29)",1;"307 - stationsäquivalente Behandlung in der Kinder- und Jugendpsychiatrie (30)",1;"31 - Psychosomatik",1;"",0;0,0},2,0)</f>
        <v>0</v>
      </c>
      <c r="T3406" s="8">
        <f t="shared" si="475"/>
        <v>0</v>
      </c>
      <c r="U3406" s="8">
        <f t="shared" si="477"/>
        <v>0</v>
      </c>
      <c r="V3406" s="8">
        <f t="shared" si="470"/>
        <v>0</v>
      </c>
      <c r="W3406" s="8">
        <f t="shared" si="471"/>
        <v>0</v>
      </c>
      <c r="X3406" s="8">
        <f t="shared" si="472"/>
        <v>0</v>
      </c>
      <c r="Y3406" s="8" t="str">
        <f t="shared" si="473"/>
        <v/>
      </c>
      <c r="Z3406" s="8" t="str">
        <f>VLOOKUP($D3406,{"29 - Psychiatrie (Erwachsene)","BGI";"297 - stationsäquivalente Behandlung in der Erwachsenenpsychiatrie (29)","BGI";"30 - Kinder- und Jugendpsychiatrie","BGII";"307 - stationsäquivalente Behandlung in der Kinder- und Jugendpsychiatrie (30)","BGII";"31 - Psychosomatik","BGI";"","LEER";0,"Leer"},2,0)</f>
        <v>LEER</v>
      </c>
      <c r="AA3406" s="8" t="str">
        <f t="shared" si="474"/>
        <v>Stationen</v>
      </c>
    </row>
    <row r="3407" spans="2:27" ht="15" customHeight="1" x14ac:dyDescent="0.25">
      <c r="B3407" s="76" t="str">
        <f t="shared" si="476"/>
        <v>!!!</v>
      </c>
      <c r="C3407" s="310" t="str">
        <f>IF(LEN($E3407)&gt;0,VLOOKUP(TEXT($E3407,0),'Angaben Stationen'!$E$14:$V$215,17,0),"")</f>
        <v/>
      </c>
      <c r="D3407" s="254" t="str">
        <f>IF(LEN($E3407)&gt;0,VLOOKUP(TEXT($E3407,0),'Angaben Stationen'!$E$14:$V$215,18,0),"")</f>
        <v/>
      </c>
      <c r="E3407" s="344"/>
      <c r="F3407" s="256"/>
      <c r="G3407" s="256"/>
      <c r="H3407" s="307"/>
      <c r="I3407" s="183"/>
      <c r="R3407" s="8">
        <f t="shared" si="469"/>
        <v>0</v>
      </c>
      <c r="S3407" s="8">
        <f>VLOOKUP($D3407,{"29 - Psychiatrie (Erwachsene)",1;"30 - Kinder- und Jugendpsychiatrie",1;"297 - stationsäquivalente Behandlung in der Erwachsenenpsychiatrie (29)",1;"307 - stationsäquivalente Behandlung in der Kinder- und Jugendpsychiatrie (30)",1;"31 - Psychosomatik",1;"",0;0,0},2,0)</f>
        <v>0</v>
      </c>
      <c r="T3407" s="8">
        <f t="shared" si="475"/>
        <v>0</v>
      </c>
      <c r="U3407" s="8">
        <f t="shared" si="477"/>
        <v>0</v>
      </c>
      <c r="V3407" s="8">
        <f t="shared" si="470"/>
        <v>0</v>
      </c>
      <c r="W3407" s="8">
        <f t="shared" si="471"/>
        <v>0</v>
      </c>
      <c r="X3407" s="8">
        <f t="shared" si="472"/>
        <v>0</v>
      </c>
      <c r="Y3407" s="8" t="str">
        <f t="shared" si="473"/>
        <v/>
      </c>
      <c r="Z3407" s="8" t="str">
        <f>VLOOKUP($D3407,{"29 - Psychiatrie (Erwachsene)","BGI";"297 - stationsäquivalente Behandlung in der Erwachsenenpsychiatrie (29)","BGI";"30 - Kinder- und Jugendpsychiatrie","BGII";"307 - stationsäquivalente Behandlung in der Kinder- und Jugendpsychiatrie (30)","BGII";"31 - Psychosomatik","BGI";"","LEER";0,"Leer"},2,0)</f>
        <v>LEER</v>
      </c>
      <c r="AA3407" s="8" t="str">
        <f t="shared" si="474"/>
        <v>Stationen</v>
      </c>
    </row>
    <row r="3408" spans="2:27" ht="15" customHeight="1" x14ac:dyDescent="0.25">
      <c r="B3408" s="76" t="str">
        <f t="shared" si="476"/>
        <v>!!!</v>
      </c>
      <c r="C3408" s="310" t="str">
        <f>IF(LEN($E3408)&gt;0,VLOOKUP(TEXT($E3408,0),'Angaben Stationen'!$E$14:$V$215,17,0),"")</f>
        <v/>
      </c>
      <c r="D3408" s="254" t="str">
        <f>IF(LEN($E3408)&gt;0,VLOOKUP(TEXT($E3408,0),'Angaben Stationen'!$E$14:$V$215,18,0),"")</f>
        <v/>
      </c>
      <c r="E3408" s="344"/>
      <c r="F3408" s="256"/>
      <c r="G3408" s="256"/>
      <c r="H3408" s="307"/>
      <c r="I3408" s="183"/>
      <c r="R3408" s="8">
        <f t="shared" si="469"/>
        <v>0</v>
      </c>
      <c r="S3408" s="8">
        <f>VLOOKUP($D3408,{"29 - Psychiatrie (Erwachsene)",1;"30 - Kinder- und Jugendpsychiatrie",1;"297 - stationsäquivalente Behandlung in der Erwachsenenpsychiatrie (29)",1;"307 - stationsäquivalente Behandlung in der Kinder- und Jugendpsychiatrie (30)",1;"31 - Psychosomatik",1;"",0;0,0},2,0)</f>
        <v>0</v>
      </c>
      <c r="T3408" s="8">
        <f t="shared" si="475"/>
        <v>0</v>
      </c>
      <c r="U3408" s="8">
        <f t="shared" si="477"/>
        <v>0</v>
      </c>
      <c r="V3408" s="8">
        <f t="shared" si="470"/>
        <v>0</v>
      </c>
      <c r="W3408" s="8">
        <f t="shared" si="471"/>
        <v>0</v>
      </c>
      <c r="X3408" s="8">
        <f t="shared" si="472"/>
        <v>0</v>
      </c>
      <c r="Y3408" s="8" t="str">
        <f t="shared" si="473"/>
        <v/>
      </c>
      <c r="Z3408" s="8" t="str">
        <f>VLOOKUP($D3408,{"29 - Psychiatrie (Erwachsene)","BGI";"297 - stationsäquivalente Behandlung in der Erwachsenenpsychiatrie (29)","BGI";"30 - Kinder- und Jugendpsychiatrie","BGII";"307 - stationsäquivalente Behandlung in der Kinder- und Jugendpsychiatrie (30)","BGII";"31 - Psychosomatik","BGI";"","LEER";0,"Leer"},2,0)</f>
        <v>LEER</v>
      </c>
      <c r="AA3408" s="8" t="str">
        <f t="shared" si="474"/>
        <v>Stationen</v>
      </c>
    </row>
    <row r="3409" spans="2:27" ht="15" customHeight="1" x14ac:dyDescent="0.25">
      <c r="B3409" s="76" t="str">
        <f t="shared" si="476"/>
        <v>!!!</v>
      </c>
      <c r="C3409" s="310" t="str">
        <f>IF(LEN($E3409)&gt;0,VLOOKUP(TEXT($E3409,0),'Angaben Stationen'!$E$14:$V$215,17,0),"")</f>
        <v/>
      </c>
      <c r="D3409" s="254" t="str">
        <f>IF(LEN($E3409)&gt;0,VLOOKUP(TEXT($E3409,0),'Angaben Stationen'!$E$14:$V$215,18,0),"")</f>
        <v/>
      </c>
      <c r="E3409" s="344"/>
      <c r="F3409" s="256"/>
      <c r="G3409" s="256"/>
      <c r="H3409" s="307"/>
      <c r="I3409" s="183"/>
      <c r="R3409" s="8">
        <f t="shared" si="469"/>
        <v>0</v>
      </c>
      <c r="S3409" s="8">
        <f>VLOOKUP($D3409,{"29 - Psychiatrie (Erwachsene)",1;"30 - Kinder- und Jugendpsychiatrie",1;"297 - stationsäquivalente Behandlung in der Erwachsenenpsychiatrie (29)",1;"307 - stationsäquivalente Behandlung in der Kinder- und Jugendpsychiatrie (30)",1;"31 - Psychosomatik",1;"",0;0,0},2,0)</f>
        <v>0</v>
      </c>
      <c r="T3409" s="8">
        <f t="shared" si="475"/>
        <v>0</v>
      </c>
      <c r="U3409" s="8">
        <f t="shared" si="477"/>
        <v>0</v>
      </c>
      <c r="V3409" s="8">
        <f t="shared" si="470"/>
        <v>0</v>
      </c>
      <c r="W3409" s="8">
        <f t="shared" si="471"/>
        <v>0</v>
      </c>
      <c r="X3409" s="8">
        <f t="shared" si="472"/>
        <v>0</v>
      </c>
      <c r="Y3409" s="8" t="str">
        <f t="shared" si="473"/>
        <v/>
      </c>
      <c r="Z3409" s="8" t="str">
        <f>VLOOKUP($D3409,{"29 - Psychiatrie (Erwachsene)","BGI";"297 - stationsäquivalente Behandlung in der Erwachsenenpsychiatrie (29)","BGI";"30 - Kinder- und Jugendpsychiatrie","BGII";"307 - stationsäquivalente Behandlung in der Kinder- und Jugendpsychiatrie (30)","BGII";"31 - Psychosomatik","BGI";"","LEER";0,"Leer"},2,0)</f>
        <v>LEER</v>
      </c>
      <c r="AA3409" s="8" t="str">
        <f t="shared" si="474"/>
        <v>Stationen</v>
      </c>
    </row>
    <row r="3410" spans="2:27" ht="15" customHeight="1" x14ac:dyDescent="0.25">
      <c r="B3410" s="76" t="str">
        <f t="shared" si="476"/>
        <v>!!!</v>
      </c>
      <c r="C3410" s="310" t="str">
        <f>IF(LEN($E3410)&gt;0,VLOOKUP(TEXT($E3410,0),'Angaben Stationen'!$E$14:$V$215,17,0),"")</f>
        <v/>
      </c>
      <c r="D3410" s="254" t="str">
        <f>IF(LEN($E3410)&gt;0,VLOOKUP(TEXT($E3410,0),'Angaben Stationen'!$E$14:$V$215,18,0),"")</f>
        <v/>
      </c>
      <c r="E3410" s="344"/>
      <c r="F3410" s="256"/>
      <c r="G3410" s="256"/>
      <c r="H3410" s="307"/>
      <c r="I3410" s="183"/>
      <c r="R3410" s="8">
        <f t="shared" si="469"/>
        <v>0</v>
      </c>
      <c r="S3410" s="8">
        <f>VLOOKUP($D3410,{"29 - Psychiatrie (Erwachsene)",1;"30 - Kinder- und Jugendpsychiatrie",1;"297 - stationsäquivalente Behandlung in der Erwachsenenpsychiatrie (29)",1;"307 - stationsäquivalente Behandlung in der Kinder- und Jugendpsychiatrie (30)",1;"31 - Psychosomatik",1;"",0;0,0},2,0)</f>
        <v>0</v>
      </c>
      <c r="T3410" s="8">
        <f t="shared" si="475"/>
        <v>0</v>
      </c>
      <c r="U3410" s="8">
        <f t="shared" si="477"/>
        <v>0</v>
      </c>
      <c r="V3410" s="8">
        <f t="shared" si="470"/>
        <v>0</v>
      </c>
      <c r="W3410" s="8">
        <f t="shared" si="471"/>
        <v>0</v>
      </c>
      <c r="X3410" s="8">
        <f t="shared" si="472"/>
        <v>0</v>
      </c>
      <c r="Y3410" s="8" t="str">
        <f t="shared" si="473"/>
        <v/>
      </c>
      <c r="Z3410" s="8" t="str">
        <f>VLOOKUP($D3410,{"29 - Psychiatrie (Erwachsene)","BGI";"297 - stationsäquivalente Behandlung in der Erwachsenenpsychiatrie (29)","BGI";"30 - Kinder- und Jugendpsychiatrie","BGII";"307 - stationsäquivalente Behandlung in der Kinder- und Jugendpsychiatrie (30)","BGII";"31 - Psychosomatik","BGI";"","LEER";0,"Leer"},2,0)</f>
        <v>LEER</v>
      </c>
      <c r="AA3410" s="8" t="str">
        <f t="shared" si="474"/>
        <v>Stationen</v>
      </c>
    </row>
    <row r="3411" spans="2:27" ht="15" customHeight="1" x14ac:dyDescent="0.25">
      <c r="B3411" s="76" t="str">
        <f t="shared" si="476"/>
        <v>!!!</v>
      </c>
      <c r="C3411" s="310" t="str">
        <f>IF(LEN($E3411)&gt;0,VLOOKUP(TEXT($E3411,0),'Angaben Stationen'!$E$14:$V$215,17,0),"")</f>
        <v/>
      </c>
      <c r="D3411" s="254" t="str">
        <f>IF(LEN($E3411)&gt;0,VLOOKUP(TEXT($E3411,0),'Angaben Stationen'!$E$14:$V$215,18,0),"")</f>
        <v/>
      </c>
      <c r="E3411" s="344"/>
      <c r="F3411" s="256"/>
      <c r="G3411" s="256"/>
      <c r="H3411" s="307"/>
      <c r="I3411" s="183"/>
      <c r="R3411" s="8">
        <f t="shared" si="469"/>
        <v>0</v>
      </c>
      <c r="S3411" s="8">
        <f>VLOOKUP($D3411,{"29 - Psychiatrie (Erwachsene)",1;"30 - Kinder- und Jugendpsychiatrie",1;"297 - stationsäquivalente Behandlung in der Erwachsenenpsychiatrie (29)",1;"307 - stationsäquivalente Behandlung in der Kinder- und Jugendpsychiatrie (30)",1;"31 - Psychosomatik",1;"",0;0,0},2,0)</f>
        <v>0</v>
      </c>
      <c r="T3411" s="8">
        <f t="shared" si="475"/>
        <v>0</v>
      </c>
      <c r="U3411" s="8">
        <f t="shared" si="477"/>
        <v>0</v>
      </c>
      <c r="V3411" s="8">
        <f t="shared" si="470"/>
        <v>0</v>
      </c>
      <c r="W3411" s="8">
        <f t="shared" si="471"/>
        <v>0</v>
      </c>
      <c r="X3411" s="8">
        <f t="shared" si="472"/>
        <v>0</v>
      </c>
      <c r="Y3411" s="8" t="str">
        <f t="shared" si="473"/>
        <v/>
      </c>
      <c r="Z3411" s="8" t="str">
        <f>VLOOKUP($D3411,{"29 - Psychiatrie (Erwachsene)","BGI";"297 - stationsäquivalente Behandlung in der Erwachsenenpsychiatrie (29)","BGI";"30 - Kinder- und Jugendpsychiatrie","BGII";"307 - stationsäquivalente Behandlung in der Kinder- und Jugendpsychiatrie (30)","BGII";"31 - Psychosomatik","BGI";"","LEER";0,"Leer"},2,0)</f>
        <v>LEER</v>
      </c>
      <c r="AA3411" s="8" t="str">
        <f t="shared" si="474"/>
        <v>Stationen</v>
      </c>
    </row>
    <row r="3412" spans="2:27" ht="15" customHeight="1" x14ac:dyDescent="0.25">
      <c r="B3412" s="76" t="str">
        <f t="shared" si="476"/>
        <v>!!!</v>
      </c>
      <c r="C3412" s="310" t="str">
        <f>IF(LEN($E3412)&gt;0,VLOOKUP(TEXT($E3412,0),'Angaben Stationen'!$E$14:$V$215,17,0),"")</f>
        <v/>
      </c>
      <c r="D3412" s="254" t="str">
        <f>IF(LEN($E3412)&gt;0,VLOOKUP(TEXT($E3412,0),'Angaben Stationen'!$E$14:$V$215,18,0),"")</f>
        <v/>
      </c>
      <c r="E3412" s="344"/>
      <c r="F3412" s="256"/>
      <c r="G3412" s="256"/>
      <c r="H3412" s="307"/>
      <c r="I3412" s="183"/>
      <c r="R3412" s="8">
        <f t="shared" si="469"/>
        <v>0</v>
      </c>
      <c r="S3412" s="8">
        <f>VLOOKUP($D3412,{"29 - Psychiatrie (Erwachsene)",1;"30 - Kinder- und Jugendpsychiatrie",1;"297 - stationsäquivalente Behandlung in der Erwachsenenpsychiatrie (29)",1;"307 - stationsäquivalente Behandlung in der Kinder- und Jugendpsychiatrie (30)",1;"31 - Psychosomatik",1;"",0;0,0},2,0)</f>
        <v>0</v>
      </c>
      <c r="T3412" s="8">
        <f t="shared" si="475"/>
        <v>0</v>
      </c>
      <c r="U3412" s="8">
        <f t="shared" si="477"/>
        <v>0</v>
      </c>
      <c r="V3412" s="8">
        <f t="shared" si="470"/>
        <v>0</v>
      </c>
      <c r="W3412" s="8">
        <f t="shared" si="471"/>
        <v>0</v>
      </c>
      <c r="X3412" s="8">
        <f t="shared" si="472"/>
        <v>0</v>
      </c>
      <c r="Y3412" s="8" t="str">
        <f t="shared" si="473"/>
        <v/>
      </c>
      <c r="Z3412" s="8" t="str">
        <f>VLOOKUP($D3412,{"29 - Psychiatrie (Erwachsene)","BGI";"297 - stationsäquivalente Behandlung in der Erwachsenenpsychiatrie (29)","BGI";"30 - Kinder- und Jugendpsychiatrie","BGII";"307 - stationsäquivalente Behandlung in der Kinder- und Jugendpsychiatrie (30)","BGII";"31 - Psychosomatik","BGI";"","LEER";0,"Leer"},2,0)</f>
        <v>LEER</v>
      </c>
      <c r="AA3412" s="8" t="str">
        <f t="shared" si="474"/>
        <v>Stationen</v>
      </c>
    </row>
    <row r="3413" spans="2:27" ht="15" customHeight="1" x14ac:dyDescent="0.25">
      <c r="B3413" s="76" t="str">
        <f t="shared" si="476"/>
        <v>!!!</v>
      </c>
      <c r="C3413" s="310" t="str">
        <f>IF(LEN($E3413)&gt;0,VLOOKUP(TEXT($E3413,0),'Angaben Stationen'!$E$14:$V$215,17,0),"")</f>
        <v/>
      </c>
      <c r="D3413" s="254" t="str">
        <f>IF(LEN($E3413)&gt;0,VLOOKUP(TEXT($E3413,0),'Angaben Stationen'!$E$14:$V$215,18,0),"")</f>
        <v/>
      </c>
      <c r="E3413" s="344"/>
      <c r="F3413" s="256"/>
      <c r="G3413" s="256"/>
      <c r="H3413" s="307"/>
      <c r="I3413" s="183"/>
      <c r="R3413" s="8">
        <f t="shared" si="469"/>
        <v>0</v>
      </c>
      <c r="S3413" s="8">
        <f>VLOOKUP($D3413,{"29 - Psychiatrie (Erwachsene)",1;"30 - Kinder- und Jugendpsychiatrie",1;"297 - stationsäquivalente Behandlung in der Erwachsenenpsychiatrie (29)",1;"307 - stationsäquivalente Behandlung in der Kinder- und Jugendpsychiatrie (30)",1;"31 - Psychosomatik",1;"",0;0,0},2,0)</f>
        <v>0</v>
      </c>
      <c r="T3413" s="8">
        <f t="shared" si="475"/>
        <v>0</v>
      </c>
      <c r="U3413" s="8">
        <f t="shared" si="477"/>
        <v>0</v>
      </c>
      <c r="V3413" s="8">
        <f t="shared" si="470"/>
        <v>0</v>
      </c>
      <c r="W3413" s="8">
        <f t="shared" si="471"/>
        <v>0</v>
      </c>
      <c r="X3413" s="8">
        <f t="shared" si="472"/>
        <v>0</v>
      </c>
      <c r="Y3413" s="8" t="str">
        <f t="shared" si="473"/>
        <v/>
      </c>
      <c r="Z3413" s="8" t="str">
        <f>VLOOKUP($D3413,{"29 - Psychiatrie (Erwachsene)","BGI";"297 - stationsäquivalente Behandlung in der Erwachsenenpsychiatrie (29)","BGI";"30 - Kinder- und Jugendpsychiatrie","BGII";"307 - stationsäquivalente Behandlung in der Kinder- und Jugendpsychiatrie (30)","BGII";"31 - Psychosomatik","BGI";"","LEER";0,"Leer"},2,0)</f>
        <v>LEER</v>
      </c>
      <c r="AA3413" s="8" t="str">
        <f t="shared" si="474"/>
        <v>Stationen</v>
      </c>
    </row>
    <row r="3414" spans="2:27" ht="15" customHeight="1" x14ac:dyDescent="0.25">
      <c r="B3414" s="76" t="str">
        <f t="shared" si="476"/>
        <v>!!!</v>
      </c>
      <c r="C3414" s="310" t="str">
        <f>IF(LEN($E3414)&gt;0,VLOOKUP(TEXT($E3414,0),'Angaben Stationen'!$E$14:$V$215,17,0),"")</f>
        <v/>
      </c>
      <c r="D3414" s="254" t="str">
        <f>IF(LEN($E3414)&gt;0,VLOOKUP(TEXT($E3414,0),'Angaben Stationen'!$E$14:$V$215,18,0),"")</f>
        <v/>
      </c>
      <c r="E3414" s="344"/>
      <c r="F3414" s="256"/>
      <c r="G3414" s="256"/>
      <c r="H3414" s="307"/>
      <c r="I3414" s="183"/>
      <c r="R3414" s="8">
        <f t="shared" si="469"/>
        <v>0</v>
      </c>
      <c r="S3414" s="8">
        <f>VLOOKUP($D3414,{"29 - Psychiatrie (Erwachsene)",1;"30 - Kinder- und Jugendpsychiatrie",1;"297 - stationsäquivalente Behandlung in der Erwachsenenpsychiatrie (29)",1;"307 - stationsäquivalente Behandlung in der Kinder- und Jugendpsychiatrie (30)",1;"31 - Psychosomatik",1;"",0;0,0},2,0)</f>
        <v>0</v>
      </c>
      <c r="T3414" s="8">
        <f t="shared" si="475"/>
        <v>0</v>
      </c>
      <c r="U3414" s="8">
        <f t="shared" si="477"/>
        <v>0</v>
      </c>
      <c r="V3414" s="8">
        <f t="shared" si="470"/>
        <v>0</v>
      </c>
      <c r="W3414" s="8">
        <f t="shared" si="471"/>
        <v>0</v>
      </c>
      <c r="X3414" s="8">
        <f t="shared" si="472"/>
        <v>0</v>
      </c>
      <c r="Y3414" s="8" t="str">
        <f t="shared" si="473"/>
        <v/>
      </c>
      <c r="Z3414" s="8" t="str">
        <f>VLOOKUP($D3414,{"29 - Psychiatrie (Erwachsene)","BGI";"297 - stationsäquivalente Behandlung in der Erwachsenenpsychiatrie (29)","BGI";"30 - Kinder- und Jugendpsychiatrie","BGII";"307 - stationsäquivalente Behandlung in der Kinder- und Jugendpsychiatrie (30)","BGII";"31 - Psychosomatik","BGI";"","LEER";0,"Leer"},2,0)</f>
        <v>LEER</v>
      </c>
      <c r="AA3414" s="8" t="str">
        <f t="shared" si="474"/>
        <v>Stationen</v>
      </c>
    </row>
    <row r="3415" spans="2:27" ht="15" customHeight="1" x14ac:dyDescent="0.25">
      <c r="B3415" s="76" t="str">
        <f t="shared" si="476"/>
        <v>!!!</v>
      </c>
      <c r="C3415" s="310" t="str">
        <f>IF(LEN($E3415)&gt;0,VLOOKUP(TEXT($E3415,0),'Angaben Stationen'!$E$14:$V$215,17,0),"")</f>
        <v/>
      </c>
      <c r="D3415" s="254" t="str">
        <f>IF(LEN($E3415)&gt;0,VLOOKUP(TEXT($E3415,0),'Angaben Stationen'!$E$14:$V$215,18,0),"")</f>
        <v/>
      </c>
      <c r="E3415" s="344"/>
      <c r="F3415" s="256"/>
      <c r="G3415" s="256"/>
      <c r="H3415" s="307"/>
      <c r="I3415" s="183"/>
      <c r="R3415" s="8">
        <f t="shared" si="469"/>
        <v>0</v>
      </c>
      <c r="S3415" s="8">
        <f>VLOOKUP($D3415,{"29 - Psychiatrie (Erwachsene)",1;"30 - Kinder- und Jugendpsychiatrie",1;"297 - stationsäquivalente Behandlung in der Erwachsenenpsychiatrie (29)",1;"307 - stationsäquivalente Behandlung in der Kinder- und Jugendpsychiatrie (30)",1;"31 - Psychosomatik",1;"",0;0,0},2,0)</f>
        <v>0</v>
      </c>
      <c r="T3415" s="8">
        <f t="shared" si="475"/>
        <v>0</v>
      </c>
      <c r="U3415" s="8">
        <f t="shared" si="477"/>
        <v>0</v>
      </c>
      <c r="V3415" s="8">
        <f t="shared" si="470"/>
        <v>0</v>
      </c>
      <c r="W3415" s="8">
        <f t="shared" si="471"/>
        <v>0</v>
      </c>
      <c r="X3415" s="8">
        <f t="shared" si="472"/>
        <v>0</v>
      </c>
      <c r="Y3415" s="8" t="str">
        <f t="shared" si="473"/>
        <v/>
      </c>
      <c r="Z3415" s="8" t="str">
        <f>VLOOKUP($D3415,{"29 - Psychiatrie (Erwachsene)","BGI";"297 - stationsäquivalente Behandlung in der Erwachsenenpsychiatrie (29)","BGI";"30 - Kinder- und Jugendpsychiatrie","BGII";"307 - stationsäquivalente Behandlung in der Kinder- und Jugendpsychiatrie (30)","BGII";"31 - Psychosomatik","BGI";"","LEER";0,"Leer"},2,0)</f>
        <v>LEER</v>
      </c>
      <c r="AA3415" s="8" t="str">
        <f t="shared" si="474"/>
        <v>Stationen</v>
      </c>
    </row>
    <row r="3416" spans="2:27" ht="15" customHeight="1" x14ac:dyDescent="0.25">
      <c r="B3416" s="76" t="str">
        <f t="shared" si="476"/>
        <v>!!!</v>
      </c>
      <c r="C3416" s="310" t="str">
        <f>IF(LEN($E3416)&gt;0,VLOOKUP(TEXT($E3416,0),'Angaben Stationen'!$E$14:$V$215,17,0),"")</f>
        <v/>
      </c>
      <c r="D3416" s="254" t="str">
        <f>IF(LEN($E3416)&gt;0,VLOOKUP(TEXT($E3416,0),'Angaben Stationen'!$E$14:$V$215,18,0),"")</f>
        <v/>
      </c>
      <c r="E3416" s="344"/>
      <c r="F3416" s="256"/>
      <c r="G3416" s="256"/>
      <c r="H3416" s="307"/>
      <c r="I3416" s="183"/>
      <c r="R3416" s="8">
        <f t="shared" si="469"/>
        <v>0</v>
      </c>
      <c r="S3416" s="8">
        <f>VLOOKUP($D3416,{"29 - Psychiatrie (Erwachsene)",1;"30 - Kinder- und Jugendpsychiatrie",1;"297 - stationsäquivalente Behandlung in der Erwachsenenpsychiatrie (29)",1;"307 - stationsäquivalente Behandlung in der Kinder- und Jugendpsychiatrie (30)",1;"31 - Psychosomatik",1;"",0;0,0},2,0)</f>
        <v>0</v>
      </c>
      <c r="T3416" s="8">
        <f t="shared" si="475"/>
        <v>0</v>
      </c>
      <c r="U3416" s="8">
        <f t="shared" si="477"/>
        <v>0</v>
      </c>
      <c r="V3416" s="8">
        <f t="shared" si="470"/>
        <v>0</v>
      </c>
      <c r="W3416" s="8">
        <f t="shared" si="471"/>
        <v>0</v>
      </c>
      <c r="X3416" s="8">
        <f t="shared" si="472"/>
        <v>0</v>
      </c>
      <c r="Y3416" s="8" t="str">
        <f t="shared" si="473"/>
        <v/>
      </c>
      <c r="Z3416" s="8" t="str">
        <f>VLOOKUP($D3416,{"29 - Psychiatrie (Erwachsene)","BGI";"297 - stationsäquivalente Behandlung in der Erwachsenenpsychiatrie (29)","BGI";"30 - Kinder- und Jugendpsychiatrie","BGII";"307 - stationsäquivalente Behandlung in der Kinder- und Jugendpsychiatrie (30)","BGII";"31 - Psychosomatik","BGI";"","LEER";0,"Leer"},2,0)</f>
        <v>LEER</v>
      </c>
      <c r="AA3416" s="8" t="str">
        <f t="shared" si="474"/>
        <v>Stationen</v>
      </c>
    </row>
    <row r="3417" spans="2:27" ht="15" customHeight="1" x14ac:dyDescent="0.25">
      <c r="B3417" s="76" t="str">
        <f t="shared" si="476"/>
        <v>!!!</v>
      </c>
      <c r="C3417" s="310" t="str">
        <f>IF(LEN($E3417)&gt;0,VLOOKUP(TEXT($E3417,0),'Angaben Stationen'!$E$14:$V$215,17,0),"")</f>
        <v/>
      </c>
      <c r="D3417" s="254" t="str">
        <f>IF(LEN($E3417)&gt;0,VLOOKUP(TEXT($E3417,0),'Angaben Stationen'!$E$14:$V$215,18,0),"")</f>
        <v/>
      </c>
      <c r="E3417" s="344"/>
      <c r="F3417" s="256"/>
      <c r="G3417" s="256"/>
      <c r="H3417" s="307"/>
      <c r="I3417" s="183"/>
      <c r="R3417" s="8">
        <f t="shared" si="469"/>
        <v>0</v>
      </c>
      <c r="S3417" s="8">
        <f>VLOOKUP($D3417,{"29 - Psychiatrie (Erwachsene)",1;"30 - Kinder- und Jugendpsychiatrie",1;"297 - stationsäquivalente Behandlung in der Erwachsenenpsychiatrie (29)",1;"307 - stationsäquivalente Behandlung in der Kinder- und Jugendpsychiatrie (30)",1;"31 - Psychosomatik",1;"",0;0,0},2,0)</f>
        <v>0</v>
      </c>
      <c r="T3417" s="8">
        <f t="shared" si="475"/>
        <v>0</v>
      </c>
      <c r="U3417" s="8">
        <f t="shared" si="477"/>
        <v>0</v>
      </c>
      <c r="V3417" s="8">
        <f t="shared" si="470"/>
        <v>0</v>
      </c>
      <c r="W3417" s="8">
        <f t="shared" si="471"/>
        <v>0</v>
      </c>
      <c r="X3417" s="8">
        <f t="shared" si="472"/>
        <v>0</v>
      </c>
      <c r="Y3417" s="8" t="str">
        <f t="shared" si="473"/>
        <v/>
      </c>
      <c r="Z3417" s="8" t="str">
        <f>VLOOKUP($D3417,{"29 - Psychiatrie (Erwachsene)","BGI";"297 - stationsäquivalente Behandlung in der Erwachsenenpsychiatrie (29)","BGI";"30 - Kinder- und Jugendpsychiatrie","BGII";"307 - stationsäquivalente Behandlung in der Kinder- und Jugendpsychiatrie (30)","BGII";"31 - Psychosomatik","BGI";"","LEER";0,"Leer"},2,0)</f>
        <v>LEER</v>
      </c>
      <c r="AA3417" s="8" t="str">
        <f t="shared" si="474"/>
        <v>Stationen</v>
      </c>
    </row>
    <row r="3418" spans="2:27" ht="15" customHeight="1" x14ac:dyDescent="0.25">
      <c r="B3418" s="76" t="str">
        <f t="shared" si="476"/>
        <v>!!!</v>
      </c>
      <c r="C3418" s="310" t="str">
        <f>IF(LEN($E3418)&gt;0,VLOOKUP(TEXT($E3418,0),'Angaben Stationen'!$E$14:$V$215,17,0),"")</f>
        <v/>
      </c>
      <c r="D3418" s="254" t="str">
        <f>IF(LEN($E3418)&gt;0,VLOOKUP(TEXT($E3418,0),'Angaben Stationen'!$E$14:$V$215,18,0),"")</f>
        <v/>
      </c>
      <c r="E3418" s="344"/>
      <c r="F3418" s="256"/>
      <c r="G3418" s="256"/>
      <c r="H3418" s="307"/>
      <c r="I3418" s="183"/>
      <c r="R3418" s="8">
        <f t="shared" si="469"/>
        <v>0</v>
      </c>
      <c r="S3418" s="8">
        <f>VLOOKUP($D3418,{"29 - Psychiatrie (Erwachsene)",1;"30 - Kinder- und Jugendpsychiatrie",1;"297 - stationsäquivalente Behandlung in der Erwachsenenpsychiatrie (29)",1;"307 - stationsäquivalente Behandlung in der Kinder- und Jugendpsychiatrie (30)",1;"31 - Psychosomatik",1;"",0;0,0},2,0)</f>
        <v>0</v>
      </c>
      <c r="T3418" s="8">
        <f t="shared" si="475"/>
        <v>0</v>
      </c>
      <c r="U3418" s="8">
        <f t="shared" si="477"/>
        <v>0</v>
      </c>
      <c r="V3418" s="8">
        <f t="shared" si="470"/>
        <v>0</v>
      </c>
      <c r="W3418" s="8">
        <f t="shared" si="471"/>
        <v>0</v>
      </c>
      <c r="X3418" s="8">
        <f t="shared" si="472"/>
        <v>0</v>
      </c>
      <c r="Y3418" s="8" t="str">
        <f t="shared" si="473"/>
        <v/>
      </c>
      <c r="Z3418" s="8" t="str">
        <f>VLOOKUP($D3418,{"29 - Psychiatrie (Erwachsene)","BGI";"297 - stationsäquivalente Behandlung in der Erwachsenenpsychiatrie (29)","BGI";"30 - Kinder- und Jugendpsychiatrie","BGII";"307 - stationsäquivalente Behandlung in der Kinder- und Jugendpsychiatrie (30)","BGII";"31 - Psychosomatik","BGI";"","LEER";0,"Leer"},2,0)</f>
        <v>LEER</v>
      </c>
      <c r="AA3418" s="8" t="str">
        <f t="shared" si="474"/>
        <v>Stationen</v>
      </c>
    </row>
    <row r="3419" spans="2:27" ht="15" customHeight="1" x14ac:dyDescent="0.25">
      <c r="B3419" s="76" t="str">
        <f t="shared" si="476"/>
        <v>!!!</v>
      </c>
      <c r="C3419" s="310" t="str">
        <f>IF(LEN($E3419)&gt;0,VLOOKUP(TEXT($E3419,0),'Angaben Stationen'!$E$14:$V$215,17,0),"")</f>
        <v/>
      </c>
      <c r="D3419" s="254" t="str">
        <f>IF(LEN($E3419)&gt;0,VLOOKUP(TEXT($E3419,0),'Angaben Stationen'!$E$14:$V$215,18,0),"")</f>
        <v/>
      </c>
      <c r="E3419" s="344"/>
      <c r="F3419" s="256"/>
      <c r="G3419" s="256"/>
      <c r="H3419" s="307"/>
      <c r="I3419" s="183"/>
      <c r="R3419" s="8">
        <f t="shared" si="469"/>
        <v>0</v>
      </c>
      <c r="S3419" s="8">
        <f>VLOOKUP($D3419,{"29 - Psychiatrie (Erwachsene)",1;"30 - Kinder- und Jugendpsychiatrie",1;"297 - stationsäquivalente Behandlung in der Erwachsenenpsychiatrie (29)",1;"307 - stationsäquivalente Behandlung in der Kinder- und Jugendpsychiatrie (30)",1;"31 - Psychosomatik",1;"",0;0,0},2,0)</f>
        <v>0</v>
      </c>
      <c r="T3419" s="8">
        <f t="shared" si="475"/>
        <v>0</v>
      </c>
      <c r="U3419" s="8">
        <f t="shared" si="477"/>
        <v>0</v>
      </c>
      <c r="V3419" s="8">
        <f t="shared" si="470"/>
        <v>0</v>
      </c>
      <c r="W3419" s="8">
        <f t="shared" si="471"/>
        <v>0</v>
      </c>
      <c r="X3419" s="8">
        <f t="shared" si="472"/>
        <v>0</v>
      </c>
      <c r="Y3419" s="8" t="str">
        <f t="shared" si="473"/>
        <v/>
      </c>
      <c r="Z3419" s="8" t="str">
        <f>VLOOKUP($D3419,{"29 - Psychiatrie (Erwachsene)","BGI";"297 - stationsäquivalente Behandlung in der Erwachsenenpsychiatrie (29)","BGI";"30 - Kinder- und Jugendpsychiatrie","BGII";"307 - stationsäquivalente Behandlung in der Kinder- und Jugendpsychiatrie (30)","BGII";"31 - Psychosomatik","BGI";"","LEER";0,"Leer"},2,0)</f>
        <v>LEER</v>
      </c>
      <c r="AA3419" s="8" t="str">
        <f t="shared" si="474"/>
        <v>Stationen</v>
      </c>
    </row>
    <row r="3420" spans="2:27" ht="15" customHeight="1" x14ac:dyDescent="0.25">
      <c r="B3420" s="76" t="str">
        <f t="shared" si="476"/>
        <v>!!!</v>
      </c>
      <c r="C3420" s="310" t="str">
        <f>IF(LEN($E3420)&gt;0,VLOOKUP(TEXT($E3420,0),'Angaben Stationen'!$E$14:$V$215,17,0),"")</f>
        <v/>
      </c>
      <c r="D3420" s="254" t="str">
        <f>IF(LEN($E3420)&gt;0,VLOOKUP(TEXT($E3420,0),'Angaben Stationen'!$E$14:$V$215,18,0),"")</f>
        <v/>
      </c>
      <c r="E3420" s="344"/>
      <c r="F3420" s="256"/>
      <c r="G3420" s="256"/>
      <c r="H3420" s="307"/>
      <c r="I3420" s="183"/>
      <c r="R3420" s="8">
        <f t="shared" si="469"/>
        <v>0</v>
      </c>
      <c r="S3420" s="8">
        <f>VLOOKUP($D3420,{"29 - Psychiatrie (Erwachsene)",1;"30 - Kinder- und Jugendpsychiatrie",1;"297 - stationsäquivalente Behandlung in der Erwachsenenpsychiatrie (29)",1;"307 - stationsäquivalente Behandlung in der Kinder- und Jugendpsychiatrie (30)",1;"31 - Psychosomatik",1;"",0;0,0},2,0)</f>
        <v>0</v>
      </c>
      <c r="T3420" s="8">
        <f t="shared" si="475"/>
        <v>0</v>
      </c>
      <c r="U3420" s="8">
        <f t="shared" si="477"/>
        <v>0</v>
      </c>
      <c r="V3420" s="8">
        <f t="shared" si="470"/>
        <v>0</v>
      </c>
      <c r="W3420" s="8">
        <f t="shared" si="471"/>
        <v>0</v>
      </c>
      <c r="X3420" s="8">
        <f t="shared" si="472"/>
        <v>0</v>
      </c>
      <c r="Y3420" s="8" t="str">
        <f t="shared" si="473"/>
        <v/>
      </c>
      <c r="Z3420" s="8" t="str">
        <f>VLOOKUP($D3420,{"29 - Psychiatrie (Erwachsene)","BGI";"297 - stationsäquivalente Behandlung in der Erwachsenenpsychiatrie (29)","BGI";"30 - Kinder- und Jugendpsychiatrie","BGII";"307 - stationsäquivalente Behandlung in der Kinder- und Jugendpsychiatrie (30)","BGII";"31 - Psychosomatik","BGI";"","LEER";0,"Leer"},2,0)</f>
        <v>LEER</v>
      </c>
      <c r="AA3420" s="8" t="str">
        <f t="shared" si="474"/>
        <v>Stationen</v>
      </c>
    </row>
    <row r="3421" spans="2:27" ht="15" customHeight="1" x14ac:dyDescent="0.25">
      <c r="B3421" s="76" t="str">
        <f t="shared" si="476"/>
        <v>!!!</v>
      </c>
      <c r="C3421" s="310" t="str">
        <f>IF(LEN($E3421)&gt;0,VLOOKUP(TEXT($E3421,0),'Angaben Stationen'!$E$14:$V$215,17,0),"")</f>
        <v/>
      </c>
      <c r="D3421" s="254" t="str">
        <f>IF(LEN($E3421)&gt;0,VLOOKUP(TEXT($E3421,0),'Angaben Stationen'!$E$14:$V$215,18,0),"")</f>
        <v/>
      </c>
      <c r="E3421" s="344"/>
      <c r="F3421" s="256"/>
      <c r="G3421" s="256"/>
      <c r="H3421" s="307"/>
      <c r="I3421" s="183"/>
      <c r="R3421" s="8">
        <f t="shared" si="469"/>
        <v>0</v>
      </c>
      <c r="S3421" s="8">
        <f>VLOOKUP($D3421,{"29 - Psychiatrie (Erwachsene)",1;"30 - Kinder- und Jugendpsychiatrie",1;"297 - stationsäquivalente Behandlung in der Erwachsenenpsychiatrie (29)",1;"307 - stationsäquivalente Behandlung in der Kinder- und Jugendpsychiatrie (30)",1;"31 - Psychosomatik",1;"",0;0,0},2,0)</f>
        <v>0</v>
      </c>
      <c r="T3421" s="8">
        <f t="shared" si="475"/>
        <v>0</v>
      </c>
      <c r="U3421" s="8">
        <f t="shared" si="477"/>
        <v>0</v>
      </c>
      <c r="V3421" s="8">
        <f t="shared" si="470"/>
        <v>0</v>
      </c>
      <c r="W3421" s="8">
        <f t="shared" si="471"/>
        <v>0</v>
      </c>
      <c r="X3421" s="8">
        <f t="shared" si="472"/>
        <v>0</v>
      </c>
      <c r="Y3421" s="8" t="str">
        <f t="shared" si="473"/>
        <v/>
      </c>
      <c r="Z3421" s="8" t="str">
        <f>VLOOKUP($D3421,{"29 - Psychiatrie (Erwachsene)","BGI";"297 - stationsäquivalente Behandlung in der Erwachsenenpsychiatrie (29)","BGI";"30 - Kinder- und Jugendpsychiatrie","BGII";"307 - stationsäquivalente Behandlung in der Kinder- und Jugendpsychiatrie (30)","BGII";"31 - Psychosomatik","BGI";"","LEER";0,"Leer"},2,0)</f>
        <v>LEER</v>
      </c>
      <c r="AA3421" s="8" t="str">
        <f t="shared" si="474"/>
        <v>Stationen</v>
      </c>
    </row>
    <row r="3422" spans="2:27" ht="15" customHeight="1" x14ac:dyDescent="0.25">
      <c r="B3422" s="76" t="str">
        <f t="shared" si="476"/>
        <v>!!!</v>
      </c>
      <c r="C3422" s="310" t="str">
        <f>IF(LEN($E3422)&gt;0,VLOOKUP(TEXT($E3422,0),'Angaben Stationen'!$E$14:$V$215,17,0),"")</f>
        <v/>
      </c>
      <c r="D3422" s="254" t="str">
        <f>IF(LEN($E3422)&gt;0,VLOOKUP(TEXT($E3422,0),'Angaben Stationen'!$E$14:$V$215,18,0),"")</f>
        <v/>
      </c>
      <c r="E3422" s="344"/>
      <c r="F3422" s="256"/>
      <c r="G3422" s="256"/>
      <c r="H3422" s="307"/>
      <c r="I3422" s="183"/>
      <c r="R3422" s="8">
        <f t="shared" si="469"/>
        <v>0</v>
      </c>
      <c r="S3422" s="8">
        <f>VLOOKUP($D3422,{"29 - Psychiatrie (Erwachsene)",1;"30 - Kinder- und Jugendpsychiatrie",1;"297 - stationsäquivalente Behandlung in der Erwachsenenpsychiatrie (29)",1;"307 - stationsäquivalente Behandlung in der Kinder- und Jugendpsychiatrie (30)",1;"31 - Psychosomatik",1;"",0;0,0},2,0)</f>
        <v>0</v>
      </c>
      <c r="T3422" s="8">
        <f t="shared" si="475"/>
        <v>0</v>
      </c>
      <c r="U3422" s="8">
        <f t="shared" si="477"/>
        <v>0</v>
      </c>
      <c r="V3422" s="8">
        <f t="shared" si="470"/>
        <v>0</v>
      </c>
      <c r="W3422" s="8">
        <f t="shared" si="471"/>
        <v>0</v>
      </c>
      <c r="X3422" s="8">
        <f t="shared" si="472"/>
        <v>0</v>
      </c>
      <c r="Y3422" s="8" t="str">
        <f t="shared" si="473"/>
        <v/>
      </c>
      <c r="Z3422" s="8" t="str">
        <f>VLOOKUP($D3422,{"29 - Psychiatrie (Erwachsene)","BGI";"297 - stationsäquivalente Behandlung in der Erwachsenenpsychiatrie (29)","BGI";"30 - Kinder- und Jugendpsychiatrie","BGII";"307 - stationsäquivalente Behandlung in der Kinder- und Jugendpsychiatrie (30)","BGII";"31 - Psychosomatik","BGI";"","LEER";0,"Leer"},2,0)</f>
        <v>LEER</v>
      </c>
      <c r="AA3422" s="8" t="str">
        <f t="shared" si="474"/>
        <v>Stationen</v>
      </c>
    </row>
    <row r="3423" spans="2:27" ht="15" customHeight="1" x14ac:dyDescent="0.25">
      <c r="B3423" s="76" t="str">
        <f t="shared" si="476"/>
        <v>!!!</v>
      </c>
      <c r="C3423" s="310" t="str">
        <f>IF(LEN($E3423)&gt;0,VLOOKUP(TEXT($E3423,0),'Angaben Stationen'!$E$14:$V$215,17,0),"")</f>
        <v/>
      </c>
      <c r="D3423" s="254" t="str">
        <f>IF(LEN($E3423)&gt;0,VLOOKUP(TEXT($E3423,0),'Angaben Stationen'!$E$14:$V$215,18,0),"")</f>
        <v/>
      </c>
      <c r="E3423" s="344"/>
      <c r="F3423" s="256"/>
      <c r="G3423" s="256"/>
      <c r="H3423" s="307"/>
      <c r="I3423" s="183"/>
      <c r="R3423" s="8">
        <f t="shared" si="469"/>
        <v>0</v>
      </c>
      <c r="S3423" s="8">
        <f>VLOOKUP($D3423,{"29 - Psychiatrie (Erwachsene)",1;"30 - Kinder- und Jugendpsychiatrie",1;"297 - stationsäquivalente Behandlung in der Erwachsenenpsychiatrie (29)",1;"307 - stationsäquivalente Behandlung in der Kinder- und Jugendpsychiatrie (30)",1;"31 - Psychosomatik",1;"",0;0,0},2,0)</f>
        <v>0</v>
      </c>
      <c r="T3423" s="8">
        <f t="shared" si="475"/>
        <v>0</v>
      </c>
      <c r="U3423" s="8">
        <f t="shared" si="477"/>
        <v>0</v>
      </c>
      <c r="V3423" s="8">
        <f t="shared" si="470"/>
        <v>0</v>
      </c>
      <c r="W3423" s="8">
        <f t="shared" si="471"/>
        <v>0</v>
      </c>
      <c r="X3423" s="8">
        <f t="shared" si="472"/>
        <v>0</v>
      </c>
      <c r="Y3423" s="8" t="str">
        <f t="shared" si="473"/>
        <v/>
      </c>
      <c r="Z3423" s="8" t="str">
        <f>VLOOKUP($D3423,{"29 - Psychiatrie (Erwachsene)","BGI";"297 - stationsäquivalente Behandlung in der Erwachsenenpsychiatrie (29)","BGI";"30 - Kinder- und Jugendpsychiatrie","BGII";"307 - stationsäquivalente Behandlung in der Kinder- und Jugendpsychiatrie (30)","BGII";"31 - Psychosomatik","BGI";"","LEER";0,"Leer"},2,0)</f>
        <v>LEER</v>
      </c>
      <c r="AA3423" s="8" t="str">
        <f t="shared" si="474"/>
        <v>Stationen</v>
      </c>
    </row>
    <row r="3424" spans="2:27" ht="15" customHeight="1" x14ac:dyDescent="0.25">
      <c r="B3424" s="76" t="str">
        <f t="shared" si="476"/>
        <v>!!!</v>
      </c>
      <c r="C3424" s="310" t="str">
        <f>IF(LEN($E3424)&gt;0,VLOOKUP(TEXT($E3424,0),'Angaben Stationen'!$E$14:$V$215,17,0),"")</f>
        <v/>
      </c>
      <c r="D3424" s="254" t="str">
        <f>IF(LEN($E3424)&gt;0,VLOOKUP(TEXT($E3424,0),'Angaben Stationen'!$E$14:$V$215,18,0),"")</f>
        <v/>
      </c>
      <c r="E3424" s="344"/>
      <c r="F3424" s="256"/>
      <c r="G3424" s="256"/>
      <c r="H3424" s="307"/>
      <c r="I3424" s="183"/>
      <c r="R3424" s="8">
        <f t="shared" si="469"/>
        <v>0</v>
      </c>
      <c r="S3424" s="8">
        <f>VLOOKUP($D3424,{"29 - Psychiatrie (Erwachsene)",1;"30 - Kinder- und Jugendpsychiatrie",1;"297 - stationsäquivalente Behandlung in der Erwachsenenpsychiatrie (29)",1;"307 - stationsäquivalente Behandlung in der Kinder- und Jugendpsychiatrie (30)",1;"31 - Psychosomatik",1;"",0;0,0},2,0)</f>
        <v>0</v>
      </c>
      <c r="T3424" s="8">
        <f t="shared" si="475"/>
        <v>0</v>
      </c>
      <c r="U3424" s="8">
        <f t="shared" si="477"/>
        <v>0</v>
      </c>
      <c r="V3424" s="8">
        <f t="shared" si="470"/>
        <v>0</v>
      </c>
      <c r="W3424" s="8">
        <f t="shared" si="471"/>
        <v>0</v>
      </c>
      <c r="X3424" s="8">
        <f t="shared" si="472"/>
        <v>0</v>
      </c>
      <c r="Y3424" s="8" t="str">
        <f t="shared" si="473"/>
        <v/>
      </c>
      <c r="Z3424" s="8" t="str">
        <f>VLOOKUP($D3424,{"29 - Psychiatrie (Erwachsene)","BGI";"297 - stationsäquivalente Behandlung in der Erwachsenenpsychiatrie (29)","BGI";"30 - Kinder- und Jugendpsychiatrie","BGII";"307 - stationsäquivalente Behandlung in der Kinder- und Jugendpsychiatrie (30)","BGII";"31 - Psychosomatik","BGI";"","LEER";0,"Leer"},2,0)</f>
        <v>LEER</v>
      </c>
      <c r="AA3424" s="8" t="str">
        <f t="shared" si="474"/>
        <v>Stationen</v>
      </c>
    </row>
    <row r="3425" spans="2:27" ht="15" customHeight="1" x14ac:dyDescent="0.25">
      <c r="B3425" s="76" t="str">
        <f t="shared" si="476"/>
        <v>!!!</v>
      </c>
      <c r="C3425" s="310" t="str">
        <f>IF(LEN($E3425)&gt;0,VLOOKUP(TEXT($E3425,0),'Angaben Stationen'!$E$14:$V$215,17,0),"")</f>
        <v/>
      </c>
      <c r="D3425" s="254" t="str">
        <f>IF(LEN($E3425)&gt;0,VLOOKUP(TEXT($E3425,0),'Angaben Stationen'!$E$14:$V$215,18,0),"")</f>
        <v/>
      </c>
      <c r="E3425" s="344"/>
      <c r="F3425" s="256"/>
      <c r="G3425" s="256"/>
      <c r="H3425" s="307"/>
      <c r="I3425" s="183"/>
      <c r="R3425" s="8">
        <f t="shared" si="469"/>
        <v>0</v>
      </c>
      <c r="S3425" s="8">
        <f>VLOOKUP($D3425,{"29 - Psychiatrie (Erwachsene)",1;"30 - Kinder- und Jugendpsychiatrie",1;"297 - stationsäquivalente Behandlung in der Erwachsenenpsychiatrie (29)",1;"307 - stationsäquivalente Behandlung in der Kinder- und Jugendpsychiatrie (30)",1;"31 - Psychosomatik",1;"",0;0,0},2,0)</f>
        <v>0</v>
      </c>
      <c r="T3425" s="8">
        <f t="shared" si="475"/>
        <v>0</v>
      </c>
      <c r="U3425" s="8">
        <f t="shared" si="477"/>
        <v>0</v>
      </c>
      <c r="V3425" s="8">
        <f t="shared" si="470"/>
        <v>0</v>
      </c>
      <c r="W3425" s="8">
        <f t="shared" si="471"/>
        <v>0</v>
      </c>
      <c r="X3425" s="8">
        <f t="shared" si="472"/>
        <v>0</v>
      </c>
      <c r="Y3425" s="8" t="str">
        <f t="shared" si="473"/>
        <v/>
      </c>
      <c r="Z3425" s="8" t="str">
        <f>VLOOKUP($D3425,{"29 - Psychiatrie (Erwachsene)","BGI";"297 - stationsäquivalente Behandlung in der Erwachsenenpsychiatrie (29)","BGI";"30 - Kinder- und Jugendpsychiatrie","BGII";"307 - stationsäquivalente Behandlung in der Kinder- und Jugendpsychiatrie (30)","BGII";"31 - Psychosomatik","BGI";"","LEER";0,"Leer"},2,0)</f>
        <v>LEER</v>
      </c>
      <c r="AA3425" s="8" t="str">
        <f t="shared" si="474"/>
        <v>Stationen</v>
      </c>
    </row>
    <row r="3426" spans="2:27" ht="15" customHeight="1" x14ac:dyDescent="0.25">
      <c r="B3426" s="76" t="str">
        <f t="shared" si="476"/>
        <v>!!!</v>
      </c>
      <c r="C3426" s="310" t="str">
        <f>IF(LEN($E3426)&gt;0,VLOOKUP(TEXT($E3426,0),'Angaben Stationen'!$E$14:$V$215,17,0),"")</f>
        <v/>
      </c>
      <c r="D3426" s="254" t="str">
        <f>IF(LEN($E3426)&gt;0,VLOOKUP(TEXT($E3426,0),'Angaben Stationen'!$E$14:$V$215,18,0),"")</f>
        <v/>
      </c>
      <c r="E3426" s="344"/>
      <c r="F3426" s="256"/>
      <c r="G3426" s="256"/>
      <c r="H3426" s="307"/>
      <c r="I3426" s="183"/>
      <c r="R3426" s="8">
        <f t="shared" ref="R3426:R3489" si="478">IF(LEN(B3426)&gt;0,0,1)</f>
        <v>0</v>
      </c>
      <c r="S3426" s="8">
        <f>VLOOKUP($D3426,{"29 - Psychiatrie (Erwachsene)",1;"30 - Kinder- und Jugendpsychiatrie",1;"297 - stationsäquivalente Behandlung in der Erwachsenenpsychiatrie (29)",1;"307 - stationsäquivalente Behandlung in der Kinder- und Jugendpsychiatrie (30)",1;"31 - Psychosomatik",1;"",0;0,0},2,0)</f>
        <v>0</v>
      </c>
      <c r="T3426" s="8">
        <f t="shared" si="475"/>
        <v>0</v>
      </c>
      <c r="U3426" s="8">
        <f t="shared" si="477"/>
        <v>0</v>
      </c>
      <c r="V3426" s="8">
        <f t="shared" ref="V3426:V3489" si="479">IF(VALUE($F3426)&gt;0,1,0)</f>
        <v>0</v>
      </c>
      <c r="W3426" s="8">
        <f t="shared" ref="W3426:W3489" si="480">IF(LEN($G3426)&gt;0,1,0)</f>
        <v>0</v>
      </c>
      <c r="X3426" s="8">
        <f t="shared" ref="X3426:X3489" si="481">IF(LEN($H3426)&gt;0,1,0)</f>
        <v>0</v>
      </c>
      <c r="Y3426" s="8" t="str">
        <f t="shared" ref="Y3426:Y3489" si="482">IF($D3426&lt;&gt;"","MonatII","")</f>
        <v/>
      </c>
      <c r="Z3426" s="8" t="str">
        <f>VLOOKUP($D3426,{"29 - Psychiatrie (Erwachsene)","BGI";"297 - stationsäquivalente Behandlung in der Erwachsenenpsychiatrie (29)","BGI";"30 - Kinder- und Jugendpsychiatrie","BGII";"307 - stationsäquivalente Behandlung in der Kinder- und Jugendpsychiatrie (30)","BGII";"31 - Psychosomatik","BGI";"","LEER";0,"Leer"},2,0)</f>
        <v>LEER</v>
      </c>
      <c r="AA3426" s="8" t="str">
        <f t="shared" ref="AA3426:AA3489" si="483">"Stationen"</f>
        <v>Stationen</v>
      </c>
    </row>
    <row r="3427" spans="2:27" ht="15" customHeight="1" x14ac:dyDescent="0.25">
      <c r="B3427" s="76" t="str">
        <f t="shared" si="476"/>
        <v>!!!</v>
      </c>
      <c r="C3427" s="310" t="str">
        <f>IF(LEN($E3427)&gt;0,VLOOKUP(TEXT($E3427,0),'Angaben Stationen'!$E$14:$V$215,17,0),"")</f>
        <v/>
      </c>
      <c r="D3427" s="254" t="str">
        <f>IF(LEN($E3427)&gt;0,VLOOKUP(TEXT($E3427,0),'Angaben Stationen'!$E$14:$V$215,18,0),"")</f>
        <v/>
      </c>
      <c r="E3427" s="344"/>
      <c r="F3427" s="256"/>
      <c r="G3427" s="256"/>
      <c r="H3427" s="307"/>
      <c r="I3427" s="183"/>
      <c r="R3427" s="8">
        <f t="shared" si="478"/>
        <v>0</v>
      </c>
      <c r="S3427" s="8">
        <f>VLOOKUP($D3427,{"29 - Psychiatrie (Erwachsene)",1;"30 - Kinder- und Jugendpsychiatrie",1;"297 - stationsäquivalente Behandlung in der Erwachsenenpsychiatrie (29)",1;"307 - stationsäquivalente Behandlung in der Kinder- und Jugendpsychiatrie (30)",1;"31 - Psychosomatik",1;"",0;0,0},2,0)</f>
        <v>0</v>
      </c>
      <c r="T3427" s="8">
        <f t="shared" si="475"/>
        <v>0</v>
      </c>
      <c r="U3427" s="8">
        <f t="shared" si="477"/>
        <v>0</v>
      </c>
      <c r="V3427" s="8">
        <f t="shared" si="479"/>
        <v>0</v>
      </c>
      <c r="W3427" s="8">
        <f t="shared" si="480"/>
        <v>0</v>
      </c>
      <c r="X3427" s="8">
        <f t="shared" si="481"/>
        <v>0</v>
      </c>
      <c r="Y3427" s="8" t="str">
        <f t="shared" si="482"/>
        <v/>
      </c>
      <c r="Z3427" s="8" t="str">
        <f>VLOOKUP($D3427,{"29 - Psychiatrie (Erwachsene)","BGI";"297 - stationsäquivalente Behandlung in der Erwachsenenpsychiatrie (29)","BGI";"30 - Kinder- und Jugendpsychiatrie","BGII";"307 - stationsäquivalente Behandlung in der Kinder- und Jugendpsychiatrie (30)","BGII";"31 - Psychosomatik","BGI";"","LEER";0,"Leer"},2,0)</f>
        <v>LEER</v>
      </c>
      <c r="AA3427" s="8" t="str">
        <f t="shared" si="483"/>
        <v>Stationen</v>
      </c>
    </row>
    <row r="3428" spans="2:27" ht="15" customHeight="1" x14ac:dyDescent="0.25">
      <c r="B3428" s="76" t="str">
        <f t="shared" si="476"/>
        <v>!!!</v>
      </c>
      <c r="C3428" s="310" t="str">
        <f>IF(LEN($E3428)&gt;0,VLOOKUP(TEXT($E3428,0),'Angaben Stationen'!$E$14:$V$215,17,0),"")</f>
        <v/>
      </c>
      <c r="D3428" s="254" t="str">
        <f>IF(LEN($E3428)&gt;0,VLOOKUP(TEXT($E3428,0),'Angaben Stationen'!$E$14:$V$215,18,0),"")</f>
        <v/>
      </c>
      <c r="E3428" s="344"/>
      <c r="F3428" s="256"/>
      <c r="G3428" s="256"/>
      <c r="H3428" s="307"/>
      <c r="I3428" s="183"/>
      <c r="R3428" s="8">
        <f t="shared" si="478"/>
        <v>0</v>
      </c>
      <c r="S3428" s="8">
        <f>VLOOKUP($D3428,{"29 - Psychiatrie (Erwachsene)",1;"30 - Kinder- und Jugendpsychiatrie",1;"297 - stationsäquivalente Behandlung in der Erwachsenenpsychiatrie (29)",1;"307 - stationsäquivalente Behandlung in der Kinder- und Jugendpsychiatrie (30)",1;"31 - Psychosomatik",1;"",0;0,0},2,0)</f>
        <v>0</v>
      </c>
      <c r="T3428" s="8">
        <f t="shared" si="475"/>
        <v>0</v>
      </c>
      <c r="U3428" s="8">
        <f t="shared" si="477"/>
        <v>0</v>
      </c>
      <c r="V3428" s="8">
        <f t="shared" si="479"/>
        <v>0</v>
      </c>
      <c r="W3428" s="8">
        <f t="shared" si="480"/>
        <v>0</v>
      </c>
      <c r="X3428" s="8">
        <f t="shared" si="481"/>
        <v>0</v>
      </c>
      <c r="Y3428" s="8" t="str">
        <f t="shared" si="482"/>
        <v/>
      </c>
      <c r="Z3428" s="8" t="str">
        <f>VLOOKUP($D3428,{"29 - Psychiatrie (Erwachsene)","BGI";"297 - stationsäquivalente Behandlung in der Erwachsenenpsychiatrie (29)","BGI";"30 - Kinder- und Jugendpsychiatrie","BGII";"307 - stationsäquivalente Behandlung in der Kinder- und Jugendpsychiatrie (30)","BGII";"31 - Psychosomatik","BGI";"","LEER";0,"Leer"},2,0)</f>
        <v>LEER</v>
      </c>
      <c r="AA3428" s="8" t="str">
        <f t="shared" si="483"/>
        <v>Stationen</v>
      </c>
    </row>
    <row r="3429" spans="2:27" ht="15" customHeight="1" x14ac:dyDescent="0.25">
      <c r="B3429" s="76" t="str">
        <f t="shared" si="476"/>
        <v>!!!</v>
      </c>
      <c r="C3429" s="310" t="str">
        <f>IF(LEN($E3429)&gt;0,VLOOKUP(TEXT($E3429,0),'Angaben Stationen'!$E$14:$V$215,17,0),"")</f>
        <v/>
      </c>
      <c r="D3429" s="254" t="str">
        <f>IF(LEN($E3429)&gt;0,VLOOKUP(TEXT($E3429,0),'Angaben Stationen'!$E$14:$V$215,18,0),"")</f>
        <v/>
      </c>
      <c r="E3429" s="344"/>
      <c r="F3429" s="256"/>
      <c r="G3429" s="256"/>
      <c r="H3429" s="307"/>
      <c r="I3429" s="183"/>
      <c r="R3429" s="8">
        <f t="shared" si="478"/>
        <v>0</v>
      </c>
      <c r="S3429" s="8">
        <f>VLOOKUP($D3429,{"29 - Psychiatrie (Erwachsene)",1;"30 - Kinder- und Jugendpsychiatrie",1;"297 - stationsäquivalente Behandlung in der Erwachsenenpsychiatrie (29)",1;"307 - stationsäquivalente Behandlung in der Kinder- und Jugendpsychiatrie (30)",1;"31 - Psychosomatik",1;"",0;0,0},2,0)</f>
        <v>0</v>
      </c>
      <c r="T3429" s="8">
        <f t="shared" si="475"/>
        <v>0</v>
      </c>
      <c r="U3429" s="8">
        <f t="shared" si="477"/>
        <v>0</v>
      </c>
      <c r="V3429" s="8">
        <f t="shared" si="479"/>
        <v>0</v>
      </c>
      <c r="W3429" s="8">
        <f t="shared" si="480"/>
        <v>0</v>
      </c>
      <c r="X3429" s="8">
        <f t="shared" si="481"/>
        <v>0</v>
      </c>
      <c r="Y3429" s="8" t="str">
        <f t="shared" si="482"/>
        <v/>
      </c>
      <c r="Z3429" s="8" t="str">
        <f>VLOOKUP($D3429,{"29 - Psychiatrie (Erwachsene)","BGI";"297 - stationsäquivalente Behandlung in der Erwachsenenpsychiatrie (29)","BGI";"30 - Kinder- und Jugendpsychiatrie","BGII";"307 - stationsäquivalente Behandlung in der Kinder- und Jugendpsychiatrie (30)","BGII";"31 - Psychosomatik","BGI";"","LEER";0,"Leer"},2,0)</f>
        <v>LEER</v>
      </c>
      <c r="AA3429" s="8" t="str">
        <f t="shared" si="483"/>
        <v>Stationen</v>
      </c>
    </row>
    <row r="3430" spans="2:27" ht="15" customHeight="1" x14ac:dyDescent="0.25">
      <c r="B3430" s="76" t="str">
        <f t="shared" si="476"/>
        <v>!!!</v>
      </c>
      <c r="C3430" s="310" t="str">
        <f>IF(LEN($E3430)&gt;0,VLOOKUP(TEXT($E3430,0),'Angaben Stationen'!$E$14:$V$215,17,0),"")</f>
        <v/>
      </c>
      <c r="D3430" s="254" t="str">
        <f>IF(LEN($E3430)&gt;0,VLOOKUP(TEXT($E3430,0),'Angaben Stationen'!$E$14:$V$215,18,0),"")</f>
        <v/>
      </c>
      <c r="E3430" s="344"/>
      <c r="F3430" s="256"/>
      <c r="G3430" s="256"/>
      <c r="H3430" s="307"/>
      <c r="I3430" s="183"/>
      <c r="R3430" s="8">
        <f t="shared" si="478"/>
        <v>0</v>
      </c>
      <c r="S3430" s="8">
        <f>VLOOKUP($D3430,{"29 - Psychiatrie (Erwachsene)",1;"30 - Kinder- und Jugendpsychiatrie",1;"297 - stationsäquivalente Behandlung in der Erwachsenenpsychiatrie (29)",1;"307 - stationsäquivalente Behandlung in der Kinder- und Jugendpsychiatrie (30)",1;"31 - Psychosomatik",1;"",0;0,0},2,0)</f>
        <v>0</v>
      </c>
      <c r="T3430" s="8">
        <f t="shared" ref="T3430:T3493" si="484">IF(LEN($C3430)&gt;0,1,0)</f>
        <v>0</v>
      </c>
      <c r="U3430" s="8">
        <f t="shared" si="477"/>
        <v>0</v>
      </c>
      <c r="V3430" s="8">
        <f t="shared" si="479"/>
        <v>0</v>
      </c>
      <c r="W3430" s="8">
        <f t="shared" si="480"/>
        <v>0</v>
      </c>
      <c r="X3430" s="8">
        <f t="shared" si="481"/>
        <v>0</v>
      </c>
      <c r="Y3430" s="8" t="str">
        <f t="shared" si="482"/>
        <v/>
      </c>
      <c r="Z3430" s="8" t="str">
        <f>VLOOKUP($D3430,{"29 - Psychiatrie (Erwachsene)","BGI";"297 - stationsäquivalente Behandlung in der Erwachsenenpsychiatrie (29)","BGI";"30 - Kinder- und Jugendpsychiatrie","BGII";"307 - stationsäquivalente Behandlung in der Kinder- und Jugendpsychiatrie (30)","BGII";"31 - Psychosomatik","BGI";"","LEER";0,"Leer"},2,0)</f>
        <v>LEER</v>
      </c>
      <c r="AA3430" s="8" t="str">
        <f t="shared" si="483"/>
        <v>Stationen</v>
      </c>
    </row>
    <row r="3431" spans="2:27" ht="15" customHeight="1" x14ac:dyDescent="0.25">
      <c r="B3431" s="76" t="str">
        <f t="shared" si="476"/>
        <v>!!!</v>
      </c>
      <c r="C3431" s="310" t="str">
        <f>IF(LEN($E3431)&gt;0,VLOOKUP(TEXT($E3431,0),'Angaben Stationen'!$E$14:$V$215,17,0),"")</f>
        <v/>
      </c>
      <c r="D3431" s="254" t="str">
        <f>IF(LEN($E3431)&gt;0,VLOOKUP(TEXT($E3431,0),'Angaben Stationen'!$E$14:$V$215,18,0),"")</f>
        <v/>
      </c>
      <c r="E3431" s="344"/>
      <c r="F3431" s="256"/>
      <c r="G3431" s="256"/>
      <c r="H3431" s="307"/>
      <c r="I3431" s="183"/>
      <c r="R3431" s="8">
        <f t="shared" si="478"/>
        <v>0</v>
      </c>
      <c r="S3431" s="8">
        <f>VLOOKUP($D3431,{"29 - Psychiatrie (Erwachsene)",1;"30 - Kinder- und Jugendpsychiatrie",1;"297 - stationsäquivalente Behandlung in der Erwachsenenpsychiatrie (29)",1;"307 - stationsäquivalente Behandlung in der Kinder- und Jugendpsychiatrie (30)",1;"31 - Psychosomatik",1;"",0;0,0},2,0)</f>
        <v>0</v>
      </c>
      <c r="T3431" s="8">
        <f t="shared" si="484"/>
        <v>0</v>
      </c>
      <c r="U3431" s="8">
        <f t="shared" si="477"/>
        <v>0</v>
      </c>
      <c r="V3431" s="8">
        <f t="shared" si="479"/>
        <v>0</v>
      </c>
      <c r="W3431" s="8">
        <f t="shared" si="480"/>
        <v>0</v>
      </c>
      <c r="X3431" s="8">
        <f t="shared" si="481"/>
        <v>0</v>
      </c>
      <c r="Y3431" s="8" t="str">
        <f t="shared" si="482"/>
        <v/>
      </c>
      <c r="Z3431" s="8" t="str">
        <f>VLOOKUP($D3431,{"29 - Psychiatrie (Erwachsene)","BGI";"297 - stationsäquivalente Behandlung in der Erwachsenenpsychiatrie (29)","BGI";"30 - Kinder- und Jugendpsychiatrie","BGII";"307 - stationsäquivalente Behandlung in der Kinder- und Jugendpsychiatrie (30)","BGII";"31 - Psychosomatik","BGI";"","LEER";0,"Leer"},2,0)</f>
        <v>LEER</v>
      </c>
      <c r="AA3431" s="8" t="str">
        <f t="shared" si="483"/>
        <v>Stationen</v>
      </c>
    </row>
    <row r="3432" spans="2:27" ht="15" customHeight="1" x14ac:dyDescent="0.25">
      <c r="B3432" s="76" t="str">
        <f t="shared" si="476"/>
        <v>!!!</v>
      </c>
      <c r="C3432" s="310" t="str">
        <f>IF(LEN($E3432)&gt;0,VLOOKUP(TEXT($E3432,0),'Angaben Stationen'!$E$14:$V$215,17,0),"")</f>
        <v/>
      </c>
      <c r="D3432" s="254" t="str">
        <f>IF(LEN($E3432)&gt;0,VLOOKUP(TEXT($E3432,0),'Angaben Stationen'!$E$14:$V$215,18,0),"")</f>
        <v/>
      </c>
      <c r="E3432" s="344"/>
      <c r="F3432" s="256"/>
      <c r="G3432" s="256"/>
      <c r="H3432" s="307"/>
      <c r="I3432" s="183"/>
      <c r="R3432" s="8">
        <f t="shared" si="478"/>
        <v>0</v>
      </c>
      <c r="S3432" s="8">
        <f>VLOOKUP($D3432,{"29 - Psychiatrie (Erwachsene)",1;"30 - Kinder- und Jugendpsychiatrie",1;"297 - stationsäquivalente Behandlung in der Erwachsenenpsychiatrie (29)",1;"307 - stationsäquivalente Behandlung in der Kinder- und Jugendpsychiatrie (30)",1;"31 - Psychosomatik",1;"",0;0,0},2,0)</f>
        <v>0</v>
      </c>
      <c r="T3432" s="8">
        <f t="shared" si="484"/>
        <v>0</v>
      </c>
      <c r="U3432" s="8">
        <f t="shared" si="477"/>
        <v>0</v>
      </c>
      <c r="V3432" s="8">
        <f t="shared" si="479"/>
        <v>0</v>
      </c>
      <c r="W3432" s="8">
        <f t="shared" si="480"/>
        <v>0</v>
      </c>
      <c r="X3432" s="8">
        <f t="shared" si="481"/>
        <v>0</v>
      </c>
      <c r="Y3432" s="8" t="str">
        <f t="shared" si="482"/>
        <v/>
      </c>
      <c r="Z3432" s="8" t="str">
        <f>VLOOKUP($D3432,{"29 - Psychiatrie (Erwachsene)","BGI";"297 - stationsäquivalente Behandlung in der Erwachsenenpsychiatrie (29)","BGI";"30 - Kinder- und Jugendpsychiatrie","BGII";"307 - stationsäquivalente Behandlung in der Kinder- und Jugendpsychiatrie (30)","BGII";"31 - Psychosomatik","BGI";"","LEER";0,"Leer"},2,0)</f>
        <v>LEER</v>
      </c>
      <c r="AA3432" s="8" t="str">
        <f t="shared" si="483"/>
        <v>Stationen</v>
      </c>
    </row>
    <row r="3433" spans="2:27" ht="15" customHeight="1" x14ac:dyDescent="0.25">
      <c r="B3433" s="76" t="str">
        <f t="shared" si="476"/>
        <v>!!!</v>
      </c>
      <c r="C3433" s="310" t="str">
        <f>IF(LEN($E3433)&gt;0,VLOOKUP(TEXT($E3433,0),'Angaben Stationen'!$E$14:$V$215,17,0),"")</f>
        <v/>
      </c>
      <c r="D3433" s="254" t="str">
        <f>IF(LEN($E3433)&gt;0,VLOOKUP(TEXT($E3433,0),'Angaben Stationen'!$E$14:$V$215,18,0),"")</f>
        <v/>
      </c>
      <c r="E3433" s="344"/>
      <c r="F3433" s="256"/>
      <c r="G3433" s="256"/>
      <c r="H3433" s="307"/>
      <c r="I3433" s="183"/>
      <c r="R3433" s="8">
        <f t="shared" si="478"/>
        <v>0</v>
      </c>
      <c r="S3433" s="8">
        <f>VLOOKUP($D3433,{"29 - Psychiatrie (Erwachsene)",1;"30 - Kinder- und Jugendpsychiatrie",1;"297 - stationsäquivalente Behandlung in der Erwachsenenpsychiatrie (29)",1;"307 - stationsäquivalente Behandlung in der Kinder- und Jugendpsychiatrie (30)",1;"31 - Psychosomatik",1;"",0;0,0},2,0)</f>
        <v>0</v>
      </c>
      <c r="T3433" s="8">
        <f t="shared" si="484"/>
        <v>0</v>
      </c>
      <c r="U3433" s="8">
        <f t="shared" si="477"/>
        <v>0</v>
      </c>
      <c r="V3433" s="8">
        <f t="shared" si="479"/>
        <v>0</v>
      </c>
      <c r="W3433" s="8">
        <f t="shared" si="480"/>
        <v>0</v>
      </c>
      <c r="X3433" s="8">
        <f t="shared" si="481"/>
        <v>0</v>
      </c>
      <c r="Y3433" s="8" t="str">
        <f t="shared" si="482"/>
        <v/>
      </c>
      <c r="Z3433" s="8" t="str">
        <f>VLOOKUP($D3433,{"29 - Psychiatrie (Erwachsene)","BGI";"297 - stationsäquivalente Behandlung in der Erwachsenenpsychiatrie (29)","BGI";"30 - Kinder- und Jugendpsychiatrie","BGII";"307 - stationsäquivalente Behandlung in der Kinder- und Jugendpsychiatrie (30)","BGII";"31 - Psychosomatik","BGI";"","LEER";0,"Leer"},2,0)</f>
        <v>LEER</v>
      </c>
      <c r="AA3433" s="8" t="str">
        <f t="shared" si="483"/>
        <v>Stationen</v>
      </c>
    </row>
    <row r="3434" spans="2:27" ht="15" customHeight="1" x14ac:dyDescent="0.25">
      <c r="B3434" s="76" t="str">
        <f t="shared" si="476"/>
        <v>!!!</v>
      </c>
      <c r="C3434" s="310" t="str">
        <f>IF(LEN($E3434)&gt;0,VLOOKUP(TEXT($E3434,0),'Angaben Stationen'!$E$14:$V$215,17,0),"")</f>
        <v/>
      </c>
      <c r="D3434" s="254" t="str">
        <f>IF(LEN($E3434)&gt;0,VLOOKUP(TEXT($E3434,0),'Angaben Stationen'!$E$14:$V$215,18,0),"")</f>
        <v/>
      </c>
      <c r="E3434" s="344"/>
      <c r="F3434" s="256"/>
      <c r="G3434" s="256"/>
      <c r="H3434" s="307"/>
      <c r="I3434" s="183"/>
      <c r="R3434" s="8">
        <f t="shared" si="478"/>
        <v>0</v>
      </c>
      <c r="S3434" s="8">
        <f>VLOOKUP($D3434,{"29 - Psychiatrie (Erwachsene)",1;"30 - Kinder- und Jugendpsychiatrie",1;"297 - stationsäquivalente Behandlung in der Erwachsenenpsychiatrie (29)",1;"307 - stationsäquivalente Behandlung in der Kinder- und Jugendpsychiatrie (30)",1;"31 - Psychosomatik",1;"",0;0,0},2,0)</f>
        <v>0</v>
      </c>
      <c r="T3434" s="8">
        <f t="shared" si="484"/>
        <v>0</v>
      </c>
      <c r="U3434" s="8">
        <f t="shared" si="477"/>
        <v>0</v>
      </c>
      <c r="V3434" s="8">
        <f t="shared" si="479"/>
        <v>0</v>
      </c>
      <c r="W3434" s="8">
        <f t="shared" si="480"/>
        <v>0</v>
      </c>
      <c r="X3434" s="8">
        <f t="shared" si="481"/>
        <v>0</v>
      </c>
      <c r="Y3434" s="8" t="str">
        <f t="shared" si="482"/>
        <v/>
      </c>
      <c r="Z3434" s="8" t="str">
        <f>VLOOKUP($D3434,{"29 - Psychiatrie (Erwachsene)","BGI";"297 - stationsäquivalente Behandlung in der Erwachsenenpsychiatrie (29)","BGI";"30 - Kinder- und Jugendpsychiatrie","BGII";"307 - stationsäquivalente Behandlung in der Kinder- und Jugendpsychiatrie (30)","BGII";"31 - Psychosomatik","BGI";"","LEER";0,"Leer"},2,0)</f>
        <v>LEER</v>
      </c>
      <c r="AA3434" s="8" t="str">
        <f t="shared" si="483"/>
        <v>Stationen</v>
      </c>
    </row>
    <row r="3435" spans="2:27" ht="15" customHeight="1" x14ac:dyDescent="0.25">
      <c r="B3435" s="76" t="str">
        <f t="shared" si="476"/>
        <v>!!!</v>
      </c>
      <c r="C3435" s="310" t="str">
        <f>IF(LEN($E3435)&gt;0,VLOOKUP(TEXT($E3435,0),'Angaben Stationen'!$E$14:$V$215,17,0),"")</f>
        <v/>
      </c>
      <c r="D3435" s="254" t="str">
        <f>IF(LEN($E3435)&gt;0,VLOOKUP(TEXT($E3435,0),'Angaben Stationen'!$E$14:$V$215,18,0),"")</f>
        <v/>
      </c>
      <c r="E3435" s="344"/>
      <c r="F3435" s="256"/>
      <c r="G3435" s="256"/>
      <c r="H3435" s="307"/>
      <c r="I3435" s="183"/>
      <c r="R3435" s="8">
        <f t="shared" si="478"/>
        <v>0</v>
      </c>
      <c r="S3435" s="8">
        <f>VLOOKUP($D3435,{"29 - Psychiatrie (Erwachsene)",1;"30 - Kinder- und Jugendpsychiatrie",1;"297 - stationsäquivalente Behandlung in der Erwachsenenpsychiatrie (29)",1;"307 - stationsäquivalente Behandlung in der Kinder- und Jugendpsychiatrie (30)",1;"31 - Psychosomatik",1;"",0;0,0},2,0)</f>
        <v>0</v>
      </c>
      <c r="T3435" s="8">
        <f t="shared" si="484"/>
        <v>0</v>
      </c>
      <c r="U3435" s="8">
        <f t="shared" si="477"/>
        <v>0</v>
      </c>
      <c r="V3435" s="8">
        <f t="shared" si="479"/>
        <v>0</v>
      </c>
      <c r="W3435" s="8">
        <f t="shared" si="480"/>
        <v>0</v>
      </c>
      <c r="X3435" s="8">
        <f t="shared" si="481"/>
        <v>0</v>
      </c>
      <c r="Y3435" s="8" t="str">
        <f t="shared" si="482"/>
        <v/>
      </c>
      <c r="Z3435" s="8" t="str">
        <f>VLOOKUP($D3435,{"29 - Psychiatrie (Erwachsene)","BGI";"297 - stationsäquivalente Behandlung in der Erwachsenenpsychiatrie (29)","BGI";"30 - Kinder- und Jugendpsychiatrie","BGII";"307 - stationsäquivalente Behandlung in der Kinder- und Jugendpsychiatrie (30)","BGII";"31 - Psychosomatik","BGI";"","LEER";0,"Leer"},2,0)</f>
        <v>LEER</v>
      </c>
      <c r="AA3435" s="8" t="str">
        <f t="shared" si="483"/>
        <v>Stationen</v>
      </c>
    </row>
    <row r="3436" spans="2:27" ht="15" customHeight="1" x14ac:dyDescent="0.25">
      <c r="B3436" s="76" t="str">
        <f t="shared" si="476"/>
        <v>!!!</v>
      </c>
      <c r="C3436" s="310" t="str">
        <f>IF(LEN($E3436)&gt;0,VLOOKUP(TEXT($E3436,0),'Angaben Stationen'!$E$14:$V$215,17,0),"")</f>
        <v/>
      </c>
      <c r="D3436" s="254" t="str">
        <f>IF(LEN($E3436)&gt;0,VLOOKUP(TEXT($E3436,0),'Angaben Stationen'!$E$14:$V$215,18,0),"")</f>
        <v/>
      </c>
      <c r="E3436" s="344"/>
      <c r="F3436" s="256"/>
      <c r="G3436" s="256"/>
      <c r="H3436" s="307"/>
      <c r="I3436" s="183"/>
      <c r="R3436" s="8">
        <f t="shared" si="478"/>
        <v>0</v>
      </c>
      <c r="S3436" s="8">
        <f>VLOOKUP($D3436,{"29 - Psychiatrie (Erwachsene)",1;"30 - Kinder- und Jugendpsychiatrie",1;"297 - stationsäquivalente Behandlung in der Erwachsenenpsychiatrie (29)",1;"307 - stationsäquivalente Behandlung in der Kinder- und Jugendpsychiatrie (30)",1;"31 - Psychosomatik",1;"",0;0,0},2,0)</f>
        <v>0</v>
      </c>
      <c r="T3436" s="8">
        <f t="shared" si="484"/>
        <v>0</v>
      </c>
      <c r="U3436" s="8">
        <f t="shared" si="477"/>
        <v>0</v>
      </c>
      <c r="V3436" s="8">
        <f t="shared" si="479"/>
        <v>0</v>
      </c>
      <c r="W3436" s="8">
        <f t="shared" si="480"/>
        <v>0</v>
      </c>
      <c r="X3436" s="8">
        <f t="shared" si="481"/>
        <v>0</v>
      </c>
      <c r="Y3436" s="8" t="str">
        <f t="shared" si="482"/>
        <v/>
      </c>
      <c r="Z3436" s="8" t="str">
        <f>VLOOKUP($D3436,{"29 - Psychiatrie (Erwachsene)","BGI";"297 - stationsäquivalente Behandlung in der Erwachsenenpsychiatrie (29)","BGI";"30 - Kinder- und Jugendpsychiatrie","BGII";"307 - stationsäquivalente Behandlung in der Kinder- und Jugendpsychiatrie (30)","BGII";"31 - Psychosomatik","BGI";"","LEER";0,"Leer"},2,0)</f>
        <v>LEER</v>
      </c>
      <c r="AA3436" s="8" t="str">
        <f t="shared" si="483"/>
        <v>Stationen</v>
      </c>
    </row>
    <row r="3437" spans="2:27" ht="15" customHeight="1" x14ac:dyDescent="0.25">
      <c r="B3437" s="76" t="str">
        <f t="shared" si="476"/>
        <v>!!!</v>
      </c>
      <c r="C3437" s="310" t="str">
        <f>IF(LEN($E3437)&gt;0,VLOOKUP(TEXT($E3437,0),'Angaben Stationen'!$E$14:$V$215,17,0),"")</f>
        <v/>
      </c>
      <c r="D3437" s="254" t="str">
        <f>IF(LEN($E3437)&gt;0,VLOOKUP(TEXT($E3437,0),'Angaben Stationen'!$E$14:$V$215,18,0),"")</f>
        <v/>
      </c>
      <c r="E3437" s="344"/>
      <c r="F3437" s="256"/>
      <c r="G3437" s="256"/>
      <c r="H3437" s="307"/>
      <c r="I3437" s="183"/>
      <c r="R3437" s="8">
        <f t="shared" si="478"/>
        <v>0</v>
      </c>
      <c r="S3437" s="8">
        <f>VLOOKUP($D3437,{"29 - Psychiatrie (Erwachsene)",1;"30 - Kinder- und Jugendpsychiatrie",1;"297 - stationsäquivalente Behandlung in der Erwachsenenpsychiatrie (29)",1;"307 - stationsäquivalente Behandlung in der Kinder- und Jugendpsychiatrie (30)",1;"31 - Psychosomatik",1;"",0;0,0},2,0)</f>
        <v>0</v>
      </c>
      <c r="T3437" s="8">
        <f t="shared" si="484"/>
        <v>0</v>
      </c>
      <c r="U3437" s="8">
        <f t="shared" si="477"/>
        <v>0</v>
      </c>
      <c r="V3437" s="8">
        <f t="shared" si="479"/>
        <v>0</v>
      </c>
      <c r="W3437" s="8">
        <f t="shared" si="480"/>
        <v>0</v>
      </c>
      <c r="X3437" s="8">
        <f t="shared" si="481"/>
        <v>0</v>
      </c>
      <c r="Y3437" s="8" t="str">
        <f t="shared" si="482"/>
        <v/>
      </c>
      <c r="Z3437" s="8" t="str">
        <f>VLOOKUP($D3437,{"29 - Psychiatrie (Erwachsene)","BGI";"297 - stationsäquivalente Behandlung in der Erwachsenenpsychiatrie (29)","BGI";"30 - Kinder- und Jugendpsychiatrie","BGII";"307 - stationsäquivalente Behandlung in der Kinder- und Jugendpsychiatrie (30)","BGII";"31 - Psychosomatik","BGI";"","LEER";0,"Leer"},2,0)</f>
        <v>LEER</v>
      </c>
      <c r="AA3437" s="8" t="str">
        <f t="shared" si="483"/>
        <v>Stationen</v>
      </c>
    </row>
    <row r="3438" spans="2:27" ht="15" customHeight="1" x14ac:dyDescent="0.25">
      <c r="B3438" s="76" t="str">
        <f t="shared" si="476"/>
        <v>!!!</v>
      </c>
      <c r="C3438" s="310" t="str">
        <f>IF(LEN($E3438)&gt;0,VLOOKUP(TEXT($E3438,0),'Angaben Stationen'!$E$14:$V$215,17,0),"")</f>
        <v/>
      </c>
      <c r="D3438" s="254" t="str">
        <f>IF(LEN($E3438)&gt;0,VLOOKUP(TEXT($E3438,0),'Angaben Stationen'!$E$14:$V$215,18,0),"")</f>
        <v/>
      </c>
      <c r="E3438" s="344"/>
      <c r="F3438" s="256"/>
      <c r="G3438" s="256"/>
      <c r="H3438" s="307"/>
      <c r="I3438" s="183"/>
      <c r="R3438" s="8">
        <f t="shared" si="478"/>
        <v>0</v>
      </c>
      <c r="S3438" s="8">
        <f>VLOOKUP($D3438,{"29 - Psychiatrie (Erwachsene)",1;"30 - Kinder- und Jugendpsychiatrie",1;"297 - stationsäquivalente Behandlung in der Erwachsenenpsychiatrie (29)",1;"307 - stationsäquivalente Behandlung in der Kinder- und Jugendpsychiatrie (30)",1;"31 - Psychosomatik",1;"",0;0,0},2,0)</f>
        <v>0</v>
      </c>
      <c r="T3438" s="8">
        <f t="shared" si="484"/>
        <v>0</v>
      </c>
      <c r="U3438" s="8">
        <f t="shared" si="477"/>
        <v>0</v>
      </c>
      <c r="V3438" s="8">
        <f t="shared" si="479"/>
        <v>0</v>
      </c>
      <c r="W3438" s="8">
        <f t="shared" si="480"/>
        <v>0</v>
      </c>
      <c r="X3438" s="8">
        <f t="shared" si="481"/>
        <v>0</v>
      </c>
      <c r="Y3438" s="8" t="str">
        <f t="shared" si="482"/>
        <v/>
      </c>
      <c r="Z3438" s="8" t="str">
        <f>VLOOKUP($D3438,{"29 - Psychiatrie (Erwachsene)","BGI";"297 - stationsäquivalente Behandlung in der Erwachsenenpsychiatrie (29)","BGI";"30 - Kinder- und Jugendpsychiatrie","BGII";"307 - stationsäquivalente Behandlung in der Kinder- und Jugendpsychiatrie (30)","BGII";"31 - Psychosomatik","BGI";"","LEER";0,"Leer"},2,0)</f>
        <v>LEER</v>
      </c>
      <c r="AA3438" s="8" t="str">
        <f t="shared" si="483"/>
        <v>Stationen</v>
      </c>
    </row>
    <row r="3439" spans="2:27" ht="15" customHeight="1" x14ac:dyDescent="0.25">
      <c r="B3439" s="76" t="str">
        <f t="shared" si="476"/>
        <v>!!!</v>
      </c>
      <c r="C3439" s="310" t="str">
        <f>IF(LEN($E3439)&gt;0,VLOOKUP(TEXT($E3439,0),'Angaben Stationen'!$E$14:$V$215,17,0),"")</f>
        <v/>
      </c>
      <c r="D3439" s="254" t="str">
        <f>IF(LEN($E3439)&gt;0,VLOOKUP(TEXT($E3439,0),'Angaben Stationen'!$E$14:$V$215,18,0),"")</f>
        <v/>
      </c>
      <c r="E3439" s="344"/>
      <c r="F3439" s="256"/>
      <c r="G3439" s="256"/>
      <c r="H3439" s="307"/>
      <c r="I3439" s="183"/>
      <c r="R3439" s="8">
        <f t="shared" si="478"/>
        <v>0</v>
      </c>
      <c r="S3439" s="8">
        <f>VLOOKUP($D3439,{"29 - Psychiatrie (Erwachsene)",1;"30 - Kinder- und Jugendpsychiatrie",1;"297 - stationsäquivalente Behandlung in der Erwachsenenpsychiatrie (29)",1;"307 - stationsäquivalente Behandlung in der Kinder- und Jugendpsychiatrie (30)",1;"31 - Psychosomatik",1;"",0;0,0},2,0)</f>
        <v>0</v>
      </c>
      <c r="T3439" s="8">
        <f t="shared" si="484"/>
        <v>0</v>
      </c>
      <c r="U3439" s="8">
        <f t="shared" si="477"/>
        <v>0</v>
      </c>
      <c r="V3439" s="8">
        <f t="shared" si="479"/>
        <v>0</v>
      </c>
      <c r="W3439" s="8">
        <f t="shared" si="480"/>
        <v>0</v>
      </c>
      <c r="X3439" s="8">
        <f t="shared" si="481"/>
        <v>0</v>
      </c>
      <c r="Y3439" s="8" t="str">
        <f t="shared" si="482"/>
        <v/>
      </c>
      <c r="Z3439" s="8" t="str">
        <f>VLOOKUP($D3439,{"29 - Psychiatrie (Erwachsene)","BGI";"297 - stationsäquivalente Behandlung in der Erwachsenenpsychiatrie (29)","BGI";"30 - Kinder- und Jugendpsychiatrie","BGII";"307 - stationsäquivalente Behandlung in der Kinder- und Jugendpsychiatrie (30)","BGII";"31 - Psychosomatik","BGI";"","LEER";0,"Leer"},2,0)</f>
        <v>LEER</v>
      </c>
      <c r="AA3439" s="8" t="str">
        <f t="shared" si="483"/>
        <v>Stationen</v>
      </c>
    </row>
    <row r="3440" spans="2:27" ht="15" customHeight="1" x14ac:dyDescent="0.25">
      <c r="B3440" s="76" t="str">
        <f t="shared" si="476"/>
        <v>!!!</v>
      </c>
      <c r="C3440" s="310" t="str">
        <f>IF(LEN($E3440)&gt;0,VLOOKUP(TEXT($E3440,0),'Angaben Stationen'!$E$14:$V$215,17,0),"")</f>
        <v/>
      </c>
      <c r="D3440" s="254" t="str">
        <f>IF(LEN($E3440)&gt;0,VLOOKUP(TEXT($E3440,0),'Angaben Stationen'!$E$14:$V$215,18,0),"")</f>
        <v/>
      </c>
      <c r="E3440" s="344"/>
      <c r="F3440" s="256"/>
      <c r="G3440" s="256"/>
      <c r="H3440" s="307"/>
      <c r="I3440" s="183"/>
      <c r="R3440" s="8">
        <f t="shared" si="478"/>
        <v>0</v>
      </c>
      <c r="S3440" s="8">
        <f>VLOOKUP($D3440,{"29 - Psychiatrie (Erwachsene)",1;"30 - Kinder- und Jugendpsychiatrie",1;"297 - stationsäquivalente Behandlung in der Erwachsenenpsychiatrie (29)",1;"307 - stationsäquivalente Behandlung in der Kinder- und Jugendpsychiatrie (30)",1;"31 - Psychosomatik",1;"",0;0,0},2,0)</f>
        <v>0</v>
      </c>
      <c r="T3440" s="8">
        <f t="shared" si="484"/>
        <v>0</v>
      </c>
      <c r="U3440" s="8">
        <f t="shared" si="477"/>
        <v>0</v>
      </c>
      <c r="V3440" s="8">
        <f t="shared" si="479"/>
        <v>0</v>
      </c>
      <c r="W3440" s="8">
        <f t="shared" si="480"/>
        <v>0</v>
      </c>
      <c r="X3440" s="8">
        <f t="shared" si="481"/>
        <v>0</v>
      </c>
      <c r="Y3440" s="8" t="str">
        <f t="shared" si="482"/>
        <v/>
      </c>
      <c r="Z3440" s="8" t="str">
        <f>VLOOKUP($D3440,{"29 - Psychiatrie (Erwachsene)","BGI";"297 - stationsäquivalente Behandlung in der Erwachsenenpsychiatrie (29)","BGI";"30 - Kinder- und Jugendpsychiatrie","BGII";"307 - stationsäquivalente Behandlung in der Kinder- und Jugendpsychiatrie (30)","BGII";"31 - Psychosomatik","BGI";"","LEER";0,"Leer"},2,0)</f>
        <v>LEER</v>
      </c>
      <c r="AA3440" s="8" t="str">
        <f t="shared" si="483"/>
        <v>Stationen</v>
      </c>
    </row>
    <row r="3441" spans="2:27" ht="15" customHeight="1" x14ac:dyDescent="0.25">
      <c r="B3441" s="76" t="str">
        <f t="shared" si="476"/>
        <v>!!!</v>
      </c>
      <c r="C3441" s="310" t="str">
        <f>IF(LEN($E3441)&gt;0,VLOOKUP(TEXT($E3441,0),'Angaben Stationen'!$E$14:$V$215,17,0),"")</f>
        <v/>
      </c>
      <c r="D3441" s="254" t="str">
        <f>IF(LEN($E3441)&gt;0,VLOOKUP(TEXT($E3441,0),'Angaben Stationen'!$E$14:$V$215,18,0),"")</f>
        <v/>
      </c>
      <c r="E3441" s="344"/>
      <c r="F3441" s="256"/>
      <c r="G3441" s="256"/>
      <c r="H3441" s="307"/>
      <c r="I3441" s="183"/>
      <c r="R3441" s="8">
        <f t="shared" si="478"/>
        <v>0</v>
      </c>
      <c r="S3441" s="8">
        <f>VLOOKUP($D3441,{"29 - Psychiatrie (Erwachsene)",1;"30 - Kinder- und Jugendpsychiatrie",1;"297 - stationsäquivalente Behandlung in der Erwachsenenpsychiatrie (29)",1;"307 - stationsäquivalente Behandlung in der Kinder- und Jugendpsychiatrie (30)",1;"31 - Psychosomatik",1;"",0;0,0},2,0)</f>
        <v>0</v>
      </c>
      <c r="T3441" s="8">
        <f t="shared" si="484"/>
        <v>0</v>
      </c>
      <c r="U3441" s="8">
        <f t="shared" si="477"/>
        <v>0</v>
      </c>
      <c r="V3441" s="8">
        <f t="shared" si="479"/>
        <v>0</v>
      </c>
      <c r="W3441" s="8">
        <f t="shared" si="480"/>
        <v>0</v>
      </c>
      <c r="X3441" s="8">
        <f t="shared" si="481"/>
        <v>0</v>
      </c>
      <c r="Y3441" s="8" t="str">
        <f t="shared" si="482"/>
        <v/>
      </c>
      <c r="Z3441" s="8" t="str">
        <f>VLOOKUP($D3441,{"29 - Psychiatrie (Erwachsene)","BGI";"297 - stationsäquivalente Behandlung in der Erwachsenenpsychiatrie (29)","BGI";"30 - Kinder- und Jugendpsychiatrie","BGII";"307 - stationsäquivalente Behandlung in der Kinder- und Jugendpsychiatrie (30)","BGII";"31 - Psychosomatik","BGI";"","LEER";0,"Leer"},2,0)</f>
        <v>LEER</v>
      </c>
      <c r="AA3441" s="8" t="str">
        <f t="shared" si="483"/>
        <v>Stationen</v>
      </c>
    </row>
    <row r="3442" spans="2:27" ht="15" customHeight="1" x14ac:dyDescent="0.25">
      <c r="B3442" s="76" t="str">
        <f t="shared" si="476"/>
        <v>!!!</v>
      </c>
      <c r="C3442" s="310" t="str">
        <f>IF(LEN($E3442)&gt;0,VLOOKUP(TEXT($E3442,0),'Angaben Stationen'!$E$14:$V$215,17,0),"")</f>
        <v/>
      </c>
      <c r="D3442" s="254" t="str">
        <f>IF(LEN($E3442)&gt;0,VLOOKUP(TEXT($E3442,0),'Angaben Stationen'!$E$14:$V$215,18,0),"")</f>
        <v/>
      </c>
      <c r="E3442" s="344"/>
      <c r="F3442" s="256"/>
      <c r="G3442" s="256"/>
      <c r="H3442" s="307"/>
      <c r="I3442" s="183"/>
      <c r="R3442" s="8">
        <f t="shared" si="478"/>
        <v>0</v>
      </c>
      <c r="S3442" s="8">
        <f>VLOOKUP($D3442,{"29 - Psychiatrie (Erwachsene)",1;"30 - Kinder- und Jugendpsychiatrie",1;"297 - stationsäquivalente Behandlung in der Erwachsenenpsychiatrie (29)",1;"307 - stationsäquivalente Behandlung in der Kinder- und Jugendpsychiatrie (30)",1;"31 - Psychosomatik",1;"",0;0,0},2,0)</f>
        <v>0</v>
      </c>
      <c r="T3442" s="8">
        <f t="shared" si="484"/>
        <v>0</v>
      </c>
      <c r="U3442" s="8">
        <f t="shared" si="477"/>
        <v>0</v>
      </c>
      <c r="V3442" s="8">
        <f t="shared" si="479"/>
        <v>0</v>
      </c>
      <c r="W3442" s="8">
        <f t="shared" si="480"/>
        <v>0</v>
      </c>
      <c r="X3442" s="8">
        <f t="shared" si="481"/>
        <v>0</v>
      </c>
      <c r="Y3442" s="8" t="str">
        <f t="shared" si="482"/>
        <v/>
      </c>
      <c r="Z3442" s="8" t="str">
        <f>VLOOKUP($D3442,{"29 - Psychiatrie (Erwachsene)","BGI";"297 - stationsäquivalente Behandlung in der Erwachsenenpsychiatrie (29)","BGI";"30 - Kinder- und Jugendpsychiatrie","BGII";"307 - stationsäquivalente Behandlung in der Kinder- und Jugendpsychiatrie (30)","BGII";"31 - Psychosomatik","BGI";"","LEER";0,"Leer"},2,0)</f>
        <v>LEER</v>
      </c>
      <c r="AA3442" s="8" t="str">
        <f t="shared" si="483"/>
        <v>Stationen</v>
      </c>
    </row>
    <row r="3443" spans="2:27" ht="15" customHeight="1" x14ac:dyDescent="0.25">
      <c r="B3443" s="76" t="str">
        <f t="shared" si="476"/>
        <v>!!!</v>
      </c>
      <c r="C3443" s="310" t="str">
        <f>IF(LEN($E3443)&gt;0,VLOOKUP(TEXT($E3443,0),'Angaben Stationen'!$E$14:$V$215,17,0),"")</f>
        <v/>
      </c>
      <c r="D3443" s="254" t="str">
        <f>IF(LEN($E3443)&gt;0,VLOOKUP(TEXT($E3443,0),'Angaben Stationen'!$E$14:$V$215,18,0),"")</f>
        <v/>
      </c>
      <c r="E3443" s="344"/>
      <c r="F3443" s="256"/>
      <c r="G3443" s="256"/>
      <c r="H3443" s="307"/>
      <c r="I3443" s="183"/>
      <c r="R3443" s="8">
        <f t="shared" si="478"/>
        <v>0</v>
      </c>
      <c r="S3443" s="8">
        <f>VLOOKUP($D3443,{"29 - Psychiatrie (Erwachsene)",1;"30 - Kinder- und Jugendpsychiatrie",1;"297 - stationsäquivalente Behandlung in der Erwachsenenpsychiatrie (29)",1;"307 - stationsäquivalente Behandlung in der Kinder- und Jugendpsychiatrie (30)",1;"31 - Psychosomatik",1;"",0;0,0},2,0)</f>
        <v>0</v>
      </c>
      <c r="T3443" s="8">
        <f t="shared" si="484"/>
        <v>0</v>
      </c>
      <c r="U3443" s="8">
        <f t="shared" si="477"/>
        <v>0</v>
      </c>
      <c r="V3443" s="8">
        <f t="shared" si="479"/>
        <v>0</v>
      </c>
      <c r="W3443" s="8">
        <f t="shared" si="480"/>
        <v>0</v>
      </c>
      <c r="X3443" s="8">
        <f t="shared" si="481"/>
        <v>0</v>
      </c>
      <c r="Y3443" s="8" t="str">
        <f t="shared" si="482"/>
        <v/>
      </c>
      <c r="Z3443" s="8" t="str">
        <f>VLOOKUP($D3443,{"29 - Psychiatrie (Erwachsene)","BGI";"297 - stationsäquivalente Behandlung in der Erwachsenenpsychiatrie (29)","BGI";"30 - Kinder- und Jugendpsychiatrie","BGII";"307 - stationsäquivalente Behandlung in der Kinder- und Jugendpsychiatrie (30)","BGII";"31 - Psychosomatik","BGI";"","LEER";0,"Leer"},2,0)</f>
        <v>LEER</v>
      </c>
      <c r="AA3443" s="8" t="str">
        <f t="shared" si="483"/>
        <v>Stationen</v>
      </c>
    </row>
    <row r="3444" spans="2:27" ht="15" customHeight="1" x14ac:dyDescent="0.25">
      <c r="B3444" s="76" t="str">
        <f t="shared" si="476"/>
        <v>!!!</v>
      </c>
      <c r="C3444" s="310" t="str">
        <f>IF(LEN($E3444)&gt;0,VLOOKUP(TEXT($E3444,0),'Angaben Stationen'!$E$14:$V$215,17,0),"")</f>
        <v/>
      </c>
      <c r="D3444" s="254" t="str">
        <f>IF(LEN($E3444)&gt;0,VLOOKUP(TEXT($E3444,0),'Angaben Stationen'!$E$14:$V$215,18,0),"")</f>
        <v/>
      </c>
      <c r="E3444" s="344"/>
      <c r="F3444" s="256"/>
      <c r="G3444" s="256"/>
      <c r="H3444" s="307"/>
      <c r="I3444" s="183"/>
      <c r="R3444" s="8">
        <f t="shared" si="478"/>
        <v>0</v>
      </c>
      <c r="S3444" s="8">
        <f>VLOOKUP($D3444,{"29 - Psychiatrie (Erwachsene)",1;"30 - Kinder- und Jugendpsychiatrie",1;"297 - stationsäquivalente Behandlung in der Erwachsenenpsychiatrie (29)",1;"307 - stationsäquivalente Behandlung in der Kinder- und Jugendpsychiatrie (30)",1;"31 - Psychosomatik",1;"",0;0,0},2,0)</f>
        <v>0</v>
      </c>
      <c r="T3444" s="8">
        <f t="shared" si="484"/>
        <v>0</v>
      </c>
      <c r="U3444" s="8">
        <f t="shared" si="477"/>
        <v>0</v>
      </c>
      <c r="V3444" s="8">
        <f t="shared" si="479"/>
        <v>0</v>
      </c>
      <c r="W3444" s="8">
        <f t="shared" si="480"/>
        <v>0</v>
      </c>
      <c r="X3444" s="8">
        <f t="shared" si="481"/>
        <v>0</v>
      </c>
      <c r="Y3444" s="8" t="str">
        <f t="shared" si="482"/>
        <v/>
      </c>
      <c r="Z3444" s="8" t="str">
        <f>VLOOKUP($D3444,{"29 - Psychiatrie (Erwachsene)","BGI";"297 - stationsäquivalente Behandlung in der Erwachsenenpsychiatrie (29)","BGI";"30 - Kinder- und Jugendpsychiatrie","BGII";"307 - stationsäquivalente Behandlung in der Kinder- und Jugendpsychiatrie (30)","BGII";"31 - Psychosomatik","BGI";"","LEER";0,"Leer"},2,0)</f>
        <v>LEER</v>
      </c>
      <c r="AA3444" s="8" t="str">
        <f t="shared" si="483"/>
        <v>Stationen</v>
      </c>
    </row>
    <row r="3445" spans="2:27" ht="15" customHeight="1" x14ac:dyDescent="0.25">
      <c r="B3445" s="76" t="str">
        <f t="shared" si="476"/>
        <v>!!!</v>
      </c>
      <c r="C3445" s="310" t="str">
        <f>IF(LEN($E3445)&gt;0,VLOOKUP(TEXT($E3445,0),'Angaben Stationen'!$E$14:$V$215,17,0),"")</f>
        <v/>
      </c>
      <c r="D3445" s="254" t="str">
        <f>IF(LEN($E3445)&gt;0,VLOOKUP(TEXT($E3445,0),'Angaben Stationen'!$E$14:$V$215,18,0),"")</f>
        <v/>
      </c>
      <c r="E3445" s="344"/>
      <c r="F3445" s="256"/>
      <c r="G3445" s="256"/>
      <c r="H3445" s="307"/>
      <c r="I3445" s="183"/>
      <c r="R3445" s="8">
        <f t="shared" si="478"/>
        <v>0</v>
      </c>
      <c r="S3445" s="8">
        <f>VLOOKUP($D3445,{"29 - Psychiatrie (Erwachsene)",1;"30 - Kinder- und Jugendpsychiatrie",1;"297 - stationsäquivalente Behandlung in der Erwachsenenpsychiatrie (29)",1;"307 - stationsäquivalente Behandlung in der Kinder- und Jugendpsychiatrie (30)",1;"31 - Psychosomatik",1;"",0;0,0},2,0)</f>
        <v>0</v>
      </c>
      <c r="T3445" s="8">
        <f t="shared" si="484"/>
        <v>0</v>
      </c>
      <c r="U3445" s="8">
        <f t="shared" si="477"/>
        <v>0</v>
      </c>
      <c r="V3445" s="8">
        <f t="shared" si="479"/>
        <v>0</v>
      </c>
      <c r="W3445" s="8">
        <f t="shared" si="480"/>
        <v>0</v>
      </c>
      <c r="X3445" s="8">
        <f t="shared" si="481"/>
        <v>0</v>
      </c>
      <c r="Y3445" s="8" t="str">
        <f t="shared" si="482"/>
        <v/>
      </c>
      <c r="Z3445" s="8" t="str">
        <f>VLOOKUP($D3445,{"29 - Psychiatrie (Erwachsene)","BGI";"297 - stationsäquivalente Behandlung in der Erwachsenenpsychiatrie (29)","BGI";"30 - Kinder- und Jugendpsychiatrie","BGII";"307 - stationsäquivalente Behandlung in der Kinder- und Jugendpsychiatrie (30)","BGII";"31 - Psychosomatik","BGI";"","LEER";0,"Leer"},2,0)</f>
        <v>LEER</v>
      </c>
      <c r="AA3445" s="8" t="str">
        <f t="shared" si="483"/>
        <v>Stationen</v>
      </c>
    </row>
    <row r="3446" spans="2:27" ht="15" customHeight="1" x14ac:dyDescent="0.25">
      <c r="B3446" s="76" t="str">
        <f t="shared" si="476"/>
        <v>!!!</v>
      </c>
      <c r="C3446" s="310" t="str">
        <f>IF(LEN($E3446)&gt;0,VLOOKUP(TEXT($E3446,0),'Angaben Stationen'!$E$14:$V$215,17,0),"")</f>
        <v/>
      </c>
      <c r="D3446" s="254" t="str">
        <f>IF(LEN($E3446)&gt;0,VLOOKUP(TEXT($E3446,0),'Angaben Stationen'!$E$14:$V$215,18,0),"")</f>
        <v/>
      </c>
      <c r="E3446" s="344"/>
      <c r="F3446" s="256"/>
      <c r="G3446" s="256"/>
      <c r="H3446" s="307"/>
      <c r="I3446" s="183"/>
      <c r="R3446" s="8">
        <f t="shared" si="478"/>
        <v>0</v>
      </c>
      <c r="S3446" s="8">
        <f>VLOOKUP($D3446,{"29 - Psychiatrie (Erwachsene)",1;"30 - Kinder- und Jugendpsychiatrie",1;"297 - stationsäquivalente Behandlung in der Erwachsenenpsychiatrie (29)",1;"307 - stationsäquivalente Behandlung in der Kinder- und Jugendpsychiatrie (30)",1;"31 - Psychosomatik",1;"",0;0,0},2,0)</f>
        <v>0</v>
      </c>
      <c r="T3446" s="8">
        <f t="shared" si="484"/>
        <v>0</v>
      </c>
      <c r="U3446" s="8">
        <f t="shared" si="477"/>
        <v>0</v>
      </c>
      <c r="V3446" s="8">
        <f t="shared" si="479"/>
        <v>0</v>
      </c>
      <c r="W3446" s="8">
        <f t="shared" si="480"/>
        <v>0</v>
      </c>
      <c r="X3446" s="8">
        <f t="shared" si="481"/>
        <v>0</v>
      </c>
      <c r="Y3446" s="8" t="str">
        <f t="shared" si="482"/>
        <v/>
      </c>
      <c r="Z3446" s="8" t="str">
        <f>VLOOKUP($D3446,{"29 - Psychiatrie (Erwachsene)","BGI";"297 - stationsäquivalente Behandlung in der Erwachsenenpsychiatrie (29)","BGI";"30 - Kinder- und Jugendpsychiatrie","BGII";"307 - stationsäquivalente Behandlung in der Kinder- und Jugendpsychiatrie (30)","BGII";"31 - Psychosomatik","BGI";"","LEER";0,"Leer"},2,0)</f>
        <v>LEER</v>
      </c>
      <c r="AA3446" s="8" t="str">
        <f t="shared" si="483"/>
        <v>Stationen</v>
      </c>
    </row>
    <row r="3447" spans="2:27" ht="15" customHeight="1" x14ac:dyDescent="0.25">
      <c r="B3447" s="76" t="str">
        <f t="shared" si="476"/>
        <v>!!!</v>
      </c>
      <c r="C3447" s="310" t="str">
        <f>IF(LEN($E3447)&gt;0,VLOOKUP(TEXT($E3447,0),'Angaben Stationen'!$E$14:$V$215,17,0),"")</f>
        <v/>
      </c>
      <c r="D3447" s="254" t="str">
        <f>IF(LEN($E3447)&gt;0,VLOOKUP(TEXT($E3447,0),'Angaben Stationen'!$E$14:$V$215,18,0),"")</f>
        <v/>
      </c>
      <c r="E3447" s="344"/>
      <c r="F3447" s="256"/>
      <c r="G3447" s="256"/>
      <c r="H3447" s="307"/>
      <c r="I3447" s="183"/>
      <c r="R3447" s="8">
        <f t="shared" si="478"/>
        <v>0</v>
      </c>
      <c r="S3447" s="8">
        <f>VLOOKUP($D3447,{"29 - Psychiatrie (Erwachsene)",1;"30 - Kinder- und Jugendpsychiatrie",1;"297 - stationsäquivalente Behandlung in der Erwachsenenpsychiatrie (29)",1;"307 - stationsäquivalente Behandlung in der Kinder- und Jugendpsychiatrie (30)",1;"31 - Psychosomatik",1;"",0;0,0},2,0)</f>
        <v>0</v>
      </c>
      <c r="T3447" s="8">
        <f t="shared" si="484"/>
        <v>0</v>
      </c>
      <c r="U3447" s="8">
        <f t="shared" si="477"/>
        <v>0</v>
      </c>
      <c r="V3447" s="8">
        <f t="shared" si="479"/>
        <v>0</v>
      </c>
      <c r="W3447" s="8">
        <f t="shared" si="480"/>
        <v>0</v>
      </c>
      <c r="X3447" s="8">
        <f t="shared" si="481"/>
        <v>0</v>
      </c>
      <c r="Y3447" s="8" t="str">
        <f t="shared" si="482"/>
        <v/>
      </c>
      <c r="Z3447" s="8" t="str">
        <f>VLOOKUP($D3447,{"29 - Psychiatrie (Erwachsene)","BGI";"297 - stationsäquivalente Behandlung in der Erwachsenenpsychiatrie (29)","BGI";"30 - Kinder- und Jugendpsychiatrie","BGII";"307 - stationsäquivalente Behandlung in der Kinder- und Jugendpsychiatrie (30)","BGII";"31 - Psychosomatik","BGI";"","LEER";0,"Leer"},2,0)</f>
        <v>LEER</v>
      </c>
      <c r="AA3447" s="8" t="str">
        <f t="shared" si="483"/>
        <v>Stationen</v>
      </c>
    </row>
    <row r="3448" spans="2:27" ht="15" customHeight="1" x14ac:dyDescent="0.25">
      <c r="B3448" s="76" t="str">
        <f t="shared" si="476"/>
        <v>!!!</v>
      </c>
      <c r="C3448" s="310" t="str">
        <f>IF(LEN($E3448)&gt;0,VLOOKUP(TEXT($E3448,0),'Angaben Stationen'!$E$14:$V$215,17,0),"")</f>
        <v/>
      </c>
      <c r="D3448" s="254" t="str">
        <f>IF(LEN($E3448)&gt;0,VLOOKUP(TEXT($E3448,0),'Angaben Stationen'!$E$14:$V$215,18,0),"")</f>
        <v/>
      </c>
      <c r="E3448" s="344"/>
      <c r="F3448" s="256"/>
      <c r="G3448" s="256"/>
      <c r="H3448" s="307"/>
      <c r="I3448" s="183"/>
      <c r="R3448" s="8">
        <f t="shared" si="478"/>
        <v>0</v>
      </c>
      <c r="S3448" s="8">
        <f>VLOOKUP($D3448,{"29 - Psychiatrie (Erwachsene)",1;"30 - Kinder- und Jugendpsychiatrie",1;"297 - stationsäquivalente Behandlung in der Erwachsenenpsychiatrie (29)",1;"307 - stationsäquivalente Behandlung in der Kinder- und Jugendpsychiatrie (30)",1;"31 - Psychosomatik",1;"",0;0,0},2,0)</f>
        <v>0</v>
      </c>
      <c r="T3448" s="8">
        <f t="shared" si="484"/>
        <v>0</v>
      </c>
      <c r="U3448" s="8">
        <f t="shared" si="477"/>
        <v>0</v>
      </c>
      <c r="V3448" s="8">
        <f t="shared" si="479"/>
        <v>0</v>
      </c>
      <c r="W3448" s="8">
        <f t="shared" si="480"/>
        <v>0</v>
      </c>
      <c r="X3448" s="8">
        <f t="shared" si="481"/>
        <v>0</v>
      </c>
      <c r="Y3448" s="8" t="str">
        <f t="shared" si="482"/>
        <v/>
      </c>
      <c r="Z3448" s="8" t="str">
        <f>VLOOKUP($D3448,{"29 - Psychiatrie (Erwachsene)","BGI";"297 - stationsäquivalente Behandlung in der Erwachsenenpsychiatrie (29)","BGI";"30 - Kinder- und Jugendpsychiatrie","BGII";"307 - stationsäquivalente Behandlung in der Kinder- und Jugendpsychiatrie (30)","BGII";"31 - Psychosomatik","BGI";"","LEER";0,"Leer"},2,0)</f>
        <v>LEER</v>
      </c>
      <c r="AA3448" s="8" t="str">
        <f t="shared" si="483"/>
        <v>Stationen</v>
      </c>
    </row>
    <row r="3449" spans="2:27" ht="15" customHeight="1" x14ac:dyDescent="0.25">
      <c r="B3449" s="76" t="str">
        <f t="shared" si="476"/>
        <v>!!!</v>
      </c>
      <c r="C3449" s="310" t="str">
        <f>IF(LEN($E3449)&gt;0,VLOOKUP(TEXT($E3449,0),'Angaben Stationen'!$E$14:$V$215,17,0),"")</f>
        <v/>
      </c>
      <c r="D3449" s="254" t="str">
        <f>IF(LEN($E3449)&gt;0,VLOOKUP(TEXT($E3449,0),'Angaben Stationen'!$E$14:$V$215,18,0),"")</f>
        <v/>
      </c>
      <c r="E3449" s="344"/>
      <c r="F3449" s="256"/>
      <c r="G3449" s="256"/>
      <c r="H3449" s="307"/>
      <c r="I3449" s="183"/>
      <c r="R3449" s="8">
        <f t="shared" si="478"/>
        <v>0</v>
      </c>
      <c r="S3449" s="8">
        <f>VLOOKUP($D3449,{"29 - Psychiatrie (Erwachsene)",1;"30 - Kinder- und Jugendpsychiatrie",1;"297 - stationsäquivalente Behandlung in der Erwachsenenpsychiatrie (29)",1;"307 - stationsäquivalente Behandlung in der Kinder- und Jugendpsychiatrie (30)",1;"31 - Psychosomatik",1;"",0;0,0},2,0)</f>
        <v>0</v>
      </c>
      <c r="T3449" s="8">
        <f t="shared" si="484"/>
        <v>0</v>
      </c>
      <c r="U3449" s="8">
        <f t="shared" si="477"/>
        <v>0</v>
      </c>
      <c r="V3449" s="8">
        <f t="shared" si="479"/>
        <v>0</v>
      </c>
      <c r="W3449" s="8">
        <f t="shared" si="480"/>
        <v>0</v>
      </c>
      <c r="X3449" s="8">
        <f t="shared" si="481"/>
        <v>0</v>
      </c>
      <c r="Y3449" s="8" t="str">
        <f t="shared" si="482"/>
        <v/>
      </c>
      <c r="Z3449" s="8" t="str">
        <f>VLOOKUP($D3449,{"29 - Psychiatrie (Erwachsene)","BGI";"297 - stationsäquivalente Behandlung in der Erwachsenenpsychiatrie (29)","BGI";"30 - Kinder- und Jugendpsychiatrie","BGII";"307 - stationsäquivalente Behandlung in der Kinder- und Jugendpsychiatrie (30)","BGII";"31 - Psychosomatik","BGI";"","LEER";0,"Leer"},2,0)</f>
        <v>LEER</v>
      </c>
      <c r="AA3449" s="8" t="str">
        <f t="shared" si="483"/>
        <v>Stationen</v>
      </c>
    </row>
    <row r="3450" spans="2:27" ht="15" customHeight="1" x14ac:dyDescent="0.25">
      <c r="B3450" s="76" t="str">
        <f t="shared" si="476"/>
        <v>!!!</v>
      </c>
      <c r="C3450" s="310" t="str">
        <f>IF(LEN($E3450)&gt;0,VLOOKUP(TEXT($E3450,0),'Angaben Stationen'!$E$14:$V$215,17,0),"")</f>
        <v/>
      </c>
      <c r="D3450" s="254" t="str">
        <f>IF(LEN($E3450)&gt;0,VLOOKUP(TEXT($E3450,0),'Angaben Stationen'!$E$14:$V$215,18,0),"")</f>
        <v/>
      </c>
      <c r="E3450" s="344"/>
      <c r="F3450" s="256"/>
      <c r="G3450" s="256"/>
      <c r="H3450" s="307"/>
      <c r="I3450" s="183"/>
      <c r="R3450" s="8">
        <f t="shared" si="478"/>
        <v>0</v>
      </c>
      <c r="S3450" s="8">
        <f>VLOOKUP($D3450,{"29 - Psychiatrie (Erwachsene)",1;"30 - Kinder- und Jugendpsychiatrie",1;"297 - stationsäquivalente Behandlung in der Erwachsenenpsychiatrie (29)",1;"307 - stationsäquivalente Behandlung in der Kinder- und Jugendpsychiatrie (30)",1;"31 - Psychosomatik",1;"",0;0,0},2,0)</f>
        <v>0</v>
      </c>
      <c r="T3450" s="8">
        <f t="shared" si="484"/>
        <v>0</v>
      </c>
      <c r="U3450" s="8">
        <f t="shared" si="477"/>
        <v>0</v>
      </c>
      <c r="V3450" s="8">
        <f t="shared" si="479"/>
        <v>0</v>
      </c>
      <c r="W3450" s="8">
        <f t="shared" si="480"/>
        <v>0</v>
      </c>
      <c r="X3450" s="8">
        <f t="shared" si="481"/>
        <v>0</v>
      </c>
      <c r="Y3450" s="8" t="str">
        <f t="shared" si="482"/>
        <v/>
      </c>
      <c r="Z3450" s="8" t="str">
        <f>VLOOKUP($D3450,{"29 - Psychiatrie (Erwachsene)","BGI";"297 - stationsäquivalente Behandlung in der Erwachsenenpsychiatrie (29)","BGI";"30 - Kinder- und Jugendpsychiatrie","BGII";"307 - stationsäquivalente Behandlung in der Kinder- und Jugendpsychiatrie (30)","BGII";"31 - Psychosomatik","BGI";"","LEER";0,"Leer"},2,0)</f>
        <v>LEER</v>
      </c>
      <c r="AA3450" s="8" t="str">
        <f t="shared" si="483"/>
        <v>Stationen</v>
      </c>
    </row>
    <row r="3451" spans="2:27" ht="15" customHeight="1" x14ac:dyDescent="0.25">
      <c r="B3451" s="76" t="str">
        <f t="shared" si="476"/>
        <v>!!!</v>
      </c>
      <c r="C3451" s="310" t="str">
        <f>IF(LEN($E3451)&gt;0,VLOOKUP(TEXT($E3451,0),'Angaben Stationen'!$E$14:$V$215,17,0),"")</f>
        <v/>
      </c>
      <c r="D3451" s="254" t="str">
        <f>IF(LEN($E3451)&gt;0,VLOOKUP(TEXT($E3451,0),'Angaben Stationen'!$E$14:$V$215,18,0),"")</f>
        <v/>
      </c>
      <c r="E3451" s="344"/>
      <c r="F3451" s="256"/>
      <c r="G3451" s="256"/>
      <c r="H3451" s="307"/>
      <c r="I3451" s="183"/>
      <c r="R3451" s="8">
        <f t="shared" si="478"/>
        <v>0</v>
      </c>
      <c r="S3451" s="8">
        <f>VLOOKUP($D3451,{"29 - Psychiatrie (Erwachsene)",1;"30 - Kinder- und Jugendpsychiatrie",1;"297 - stationsäquivalente Behandlung in der Erwachsenenpsychiatrie (29)",1;"307 - stationsäquivalente Behandlung in der Kinder- und Jugendpsychiatrie (30)",1;"31 - Psychosomatik",1;"",0;0,0},2,0)</f>
        <v>0</v>
      </c>
      <c r="T3451" s="8">
        <f t="shared" si="484"/>
        <v>0</v>
      </c>
      <c r="U3451" s="8">
        <f t="shared" si="477"/>
        <v>0</v>
      </c>
      <c r="V3451" s="8">
        <f t="shared" si="479"/>
        <v>0</v>
      </c>
      <c r="W3451" s="8">
        <f t="shared" si="480"/>
        <v>0</v>
      </c>
      <c r="X3451" s="8">
        <f t="shared" si="481"/>
        <v>0</v>
      </c>
      <c r="Y3451" s="8" t="str">
        <f t="shared" si="482"/>
        <v/>
      </c>
      <c r="Z3451" s="8" t="str">
        <f>VLOOKUP($D3451,{"29 - Psychiatrie (Erwachsene)","BGI";"297 - stationsäquivalente Behandlung in der Erwachsenenpsychiatrie (29)","BGI";"30 - Kinder- und Jugendpsychiatrie","BGII";"307 - stationsäquivalente Behandlung in der Kinder- und Jugendpsychiatrie (30)","BGII";"31 - Psychosomatik","BGI";"","LEER";0,"Leer"},2,0)</f>
        <v>LEER</v>
      </c>
      <c r="AA3451" s="8" t="str">
        <f t="shared" si="483"/>
        <v>Stationen</v>
      </c>
    </row>
    <row r="3452" spans="2:27" ht="15" customHeight="1" x14ac:dyDescent="0.25">
      <c r="B3452" s="76" t="str">
        <f t="shared" si="476"/>
        <v>!!!</v>
      </c>
      <c r="C3452" s="310" t="str">
        <f>IF(LEN($E3452)&gt;0,VLOOKUP(TEXT($E3452,0),'Angaben Stationen'!$E$14:$V$215,17,0),"")</f>
        <v/>
      </c>
      <c r="D3452" s="254" t="str">
        <f>IF(LEN($E3452)&gt;0,VLOOKUP(TEXT($E3452,0),'Angaben Stationen'!$E$14:$V$215,18,0),"")</f>
        <v/>
      </c>
      <c r="E3452" s="344"/>
      <c r="F3452" s="256"/>
      <c r="G3452" s="256"/>
      <c r="H3452" s="307"/>
      <c r="I3452" s="183"/>
      <c r="R3452" s="8">
        <f t="shared" si="478"/>
        <v>0</v>
      </c>
      <c r="S3452" s="8">
        <f>VLOOKUP($D3452,{"29 - Psychiatrie (Erwachsene)",1;"30 - Kinder- und Jugendpsychiatrie",1;"297 - stationsäquivalente Behandlung in der Erwachsenenpsychiatrie (29)",1;"307 - stationsäquivalente Behandlung in der Kinder- und Jugendpsychiatrie (30)",1;"31 - Psychosomatik",1;"",0;0,0},2,0)</f>
        <v>0</v>
      </c>
      <c r="T3452" s="8">
        <f t="shared" si="484"/>
        <v>0</v>
      </c>
      <c r="U3452" s="8">
        <f t="shared" si="477"/>
        <v>0</v>
      </c>
      <c r="V3452" s="8">
        <f t="shared" si="479"/>
        <v>0</v>
      </c>
      <c r="W3452" s="8">
        <f t="shared" si="480"/>
        <v>0</v>
      </c>
      <c r="X3452" s="8">
        <f t="shared" si="481"/>
        <v>0</v>
      </c>
      <c r="Y3452" s="8" t="str">
        <f t="shared" si="482"/>
        <v/>
      </c>
      <c r="Z3452" s="8" t="str">
        <f>VLOOKUP($D3452,{"29 - Psychiatrie (Erwachsene)","BGI";"297 - stationsäquivalente Behandlung in der Erwachsenenpsychiatrie (29)","BGI";"30 - Kinder- und Jugendpsychiatrie","BGII";"307 - stationsäquivalente Behandlung in der Kinder- und Jugendpsychiatrie (30)","BGII";"31 - Psychosomatik","BGI";"","LEER";0,"Leer"},2,0)</f>
        <v>LEER</v>
      </c>
      <c r="AA3452" s="8" t="str">
        <f t="shared" si="483"/>
        <v>Stationen</v>
      </c>
    </row>
    <row r="3453" spans="2:27" ht="15" customHeight="1" x14ac:dyDescent="0.25">
      <c r="B3453" s="76" t="str">
        <f t="shared" ref="B3453:B3516" si="485">IF(SUM(S3453:X3453)&lt;6,"!!!","")</f>
        <v>!!!</v>
      </c>
      <c r="C3453" s="310" t="str">
        <f>IF(LEN($E3453)&gt;0,VLOOKUP(TEXT($E3453,0),'Angaben Stationen'!$E$14:$V$215,17,0),"")</f>
        <v/>
      </c>
      <c r="D3453" s="254" t="str">
        <f>IF(LEN($E3453)&gt;0,VLOOKUP(TEXT($E3453,0),'Angaben Stationen'!$E$14:$V$215,18,0),"")</f>
        <v/>
      </c>
      <c r="E3453" s="344"/>
      <c r="F3453" s="256"/>
      <c r="G3453" s="256"/>
      <c r="H3453" s="307"/>
      <c r="I3453" s="183"/>
      <c r="R3453" s="8">
        <f t="shared" si="478"/>
        <v>0</v>
      </c>
      <c r="S3453" s="8">
        <f>VLOOKUP($D3453,{"29 - Psychiatrie (Erwachsene)",1;"30 - Kinder- und Jugendpsychiatrie",1;"297 - stationsäquivalente Behandlung in der Erwachsenenpsychiatrie (29)",1;"307 - stationsäquivalente Behandlung in der Kinder- und Jugendpsychiatrie (30)",1;"31 - Psychosomatik",1;"",0;0,0},2,0)</f>
        <v>0</v>
      </c>
      <c r="T3453" s="8">
        <f t="shared" si="484"/>
        <v>0</v>
      </c>
      <c r="U3453" s="8">
        <f t="shared" ref="U3453:U3516" si="486">IF($E3453&lt;&gt;0,1,0)</f>
        <v>0</v>
      </c>
      <c r="V3453" s="8">
        <f t="shared" si="479"/>
        <v>0</v>
      </c>
      <c r="W3453" s="8">
        <f t="shared" si="480"/>
        <v>0</v>
      </c>
      <c r="X3453" s="8">
        <f t="shared" si="481"/>
        <v>0</v>
      </c>
      <c r="Y3453" s="8" t="str">
        <f t="shared" si="482"/>
        <v/>
      </c>
      <c r="Z3453" s="8" t="str">
        <f>VLOOKUP($D3453,{"29 - Psychiatrie (Erwachsene)","BGI";"297 - stationsäquivalente Behandlung in der Erwachsenenpsychiatrie (29)","BGI";"30 - Kinder- und Jugendpsychiatrie","BGII";"307 - stationsäquivalente Behandlung in der Kinder- und Jugendpsychiatrie (30)","BGII";"31 - Psychosomatik","BGI";"","LEER";0,"Leer"},2,0)</f>
        <v>LEER</v>
      </c>
      <c r="AA3453" s="8" t="str">
        <f t="shared" si="483"/>
        <v>Stationen</v>
      </c>
    </row>
    <row r="3454" spans="2:27" ht="15" customHeight="1" x14ac:dyDescent="0.25">
      <c r="B3454" s="76" t="str">
        <f t="shared" si="485"/>
        <v>!!!</v>
      </c>
      <c r="C3454" s="310" t="str">
        <f>IF(LEN($E3454)&gt;0,VLOOKUP(TEXT($E3454,0),'Angaben Stationen'!$E$14:$V$215,17,0),"")</f>
        <v/>
      </c>
      <c r="D3454" s="254" t="str">
        <f>IF(LEN($E3454)&gt;0,VLOOKUP(TEXT($E3454,0),'Angaben Stationen'!$E$14:$V$215,18,0),"")</f>
        <v/>
      </c>
      <c r="E3454" s="344"/>
      <c r="F3454" s="256"/>
      <c r="G3454" s="256"/>
      <c r="H3454" s="307"/>
      <c r="I3454" s="183"/>
      <c r="R3454" s="8">
        <f t="shared" si="478"/>
        <v>0</v>
      </c>
      <c r="S3454" s="8">
        <f>VLOOKUP($D3454,{"29 - Psychiatrie (Erwachsene)",1;"30 - Kinder- und Jugendpsychiatrie",1;"297 - stationsäquivalente Behandlung in der Erwachsenenpsychiatrie (29)",1;"307 - stationsäquivalente Behandlung in der Kinder- und Jugendpsychiatrie (30)",1;"31 - Psychosomatik",1;"",0;0,0},2,0)</f>
        <v>0</v>
      </c>
      <c r="T3454" s="8">
        <f t="shared" si="484"/>
        <v>0</v>
      </c>
      <c r="U3454" s="8">
        <f t="shared" si="486"/>
        <v>0</v>
      </c>
      <c r="V3454" s="8">
        <f t="shared" si="479"/>
        <v>0</v>
      </c>
      <c r="W3454" s="8">
        <f t="shared" si="480"/>
        <v>0</v>
      </c>
      <c r="X3454" s="8">
        <f t="shared" si="481"/>
        <v>0</v>
      </c>
      <c r="Y3454" s="8" t="str">
        <f t="shared" si="482"/>
        <v/>
      </c>
      <c r="Z3454" s="8" t="str">
        <f>VLOOKUP($D3454,{"29 - Psychiatrie (Erwachsene)","BGI";"297 - stationsäquivalente Behandlung in der Erwachsenenpsychiatrie (29)","BGI";"30 - Kinder- und Jugendpsychiatrie","BGII";"307 - stationsäquivalente Behandlung in der Kinder- und Jugendpsychiatrie (30)","BGII";"31 - Psychosomatik","BGI";"","LEER";0,"Leer"},2,0)</f>
        <v>LEER</v>
      </c>
      <c r="AA3454" s="8" t="str">
        <f t="shared" si="483"/>
        <v>Stationen</v>
      </c>
    </row>
    <row r="3455" spans="2:27" ht="15" customHeight="1" x14ac:dyDescent="0.25">
      <c r="B3455" s="76" t="str">
        <f t="shared" si="485"/>
        <v>!!!</v>
      </c>
      <c r="C3455" s="310" t="str">
        <f>IF(LEN($E3455)&gt;0,VLOOKUP(TEXT($E3455,0),'Angaben Stationen'!$E$14:$V$215,17,0),"")</f>
        <v/>
      </c>
      <c r="D3455" s="254" t="str">
        <f>IF(LEN($E3455)&gt;0,VLOOKUP(TEXT($E3455,0),'Angaben Stationen'!$E$14:$V$215,18,0),"")</f>
        <v/>
      </c>
      <c r="E3455" s="344"/>
      <c r="F3455" s="256"/>
      <c r="G3455" s="256"/>
      <c r="H3455" s="307"/>
      <c r="I3455" s="183"/>
      <c r="R3455" s="8">
        <f t="shared" si="478"/>
        <v>0</v>
      </c>
      <c r="S3455" s="8">
        <f>VLOOKUP($D3455,{"29 - Psychiatrie (Erwachsene)",1;"30 - Kinder- und Jugendpsychiatrie",1;"297 - stationsäquivalente Behandlung in der Erwachsenenpsychiatrie (29)",1;"307 - stationsäquivalente Behandlung in der Kinder- und Jugendpsychiatrie (30)",1;"31 - Psychosomatik",1;"",0;0,0},2,0)</f>
        <v>0</v>
      </c>
      <c r="T3455" s="8">
        <f t="shared" si="484"/>
        <v>0</v>
      </c>
      <c r="U3455" s="8">
        <f t="shared" si="486"/>
        <v>0</v>
      </c>
      <c r="V3455" s="8">
        <f t="shared" si="479"/>
        <v>0</v>
      </c>
      <c r="W3455" s="8">
        <f t="shared" si="480"/>
        <v>0</v>
      </c>
      <c r="X3455" s="8">
        <f t="shared" si="481"/>
        <v>0</v>
      </c>
      <c r="Y3455" s="8" t="str">
        <f t="shared" si="482"/>
        <v/>
      </c>
      <c r="Z3455" s="8" t="str">
        <f>VLOOKUP($D3455,{"29 - Psychiatrie (Erwachsene)","BGI";"297 - stationsäquivalente Behandlung in der Erwachsenenpsychiatrie (29)","BGI";"30 - Kinder- und Jugendpsychiatrie","BGII";"307 - stationsäquivalente Behandlung in der Kinder- und Jugendpsychiatrie (30)","BGII";"31 - Psychosomatik","BGI";"","LEER";0,"Leer"},2,0)</f>
        <v>LEER</v>
      </c>
      <c r="AA3455" s="8" t="str">
        <f t="shared" si="483"/>
        <v>Stationen</v>
      </c>
    </row>
    <row r="3456" spans="2:27" ht="15" customHeight="1" x14ac:dyDescent="0.25">
      <c r="B3456" s="76" t="str">
        <f t="shared" si="485"/>
        <v>!!!</v>
      </c>
      <c r="C3456" s="310" t="str">
        <f>IF(LEN($E3456)&gt;0,VLOOKUP(TEXT($E3456,0),'Angaben Stationen'!$E$14:$V$215,17,0),"")</f>
        <v/>
      </c>
      <c r="D3456" s="254" t="str">
        <f>IF(LEN($E3456)&gt;0,VLOOKUP(TEXT($E3456,0),'Angaben Stationen'!$E$14:$V$215,18,0),"")</f>
        <v/>
      </c>
      <c r="E3456" s="344"/>
      <c r="F3456" s="256"/>
      <c r="G3456" s="256"/>
      <c r="H3456" s="307"/>
      <c r="I3456" s="183"/>
      <c r="R3456" s="8">
        <f t="shared" si="478"/>
        <v>0</v>
      </c>
      <c r="S3456" s="8">
        <f>VLOOKUP($D3456,{"29 - Psychiatrie (Erwachsene)",1;"30 - Kinder- und Jugendpsychiatrie",1;"297 - stationsäquivalente Behandlung in der Erwachsenenpsychiatrie (29)",1;"307 - stationsäquivalente Behandlung in der Kinder- und Jugendpsychiatrie (30)",1;"31 - Psychosomatik",1;"",0;0,0},2,0)</f>
        <v>0</v>
      </c>
      <c r="T3456" s="8">
        <f t="shared" si="484"/>
        <v>0</v>
      </c>
      <c r="U3456" s="8">
        <f t="shared" si="486"/>
        <v>0</v>
      </c>
      <c r="V3456" s="8">
        <f t="shared" si="479"/>
        <v>0</v>
      </c>
      <c r="W3456" s="8">
        <f t="shared" si="480"/>
        <v>0</v>
      </c>
      <c r="X3456" s="8">
        <f t="shared" si="481"/>
        <v>0</v>
      </c>
      <c r="Y3456" s="8" t="str">
        <f t="shared" si="482"/>
        <v/>
      </c>
      <c r="Z3456" s="8" t="str">
        <f>VLOOKUP($D3456,{"29 - Psychiatrie (Erwachsene)","BGI";"297 - stationsäquivalente Behandlung in der Erwachsenenpsychiatrie (29)","BGI";"30 - Kinder- und Jugendpsychiatrie","BGII";"307 - stationsäquivalente Behandlung in der Kinder- und Jugendpsychiatrie (30)","BGII";"31 - Psychosomatik","BGI";"","LEER";0,"Leer"},2,0)</f>
        <v>LEER</v>
      </c>
      <c r="AA3456" s="8" t="str">
        <f t="shared" si="483"/>
        <v>Stationen</v>
      </c>
    </row>
    <row r="3457" spans="2:27" ht="15" customHeight="1" x14ac:dyDescent="0.25">
      <c r="B3457" s="76" t="str">
        <f t="shared" si="485"/>
        <v>!!!</v>
      </c>
      <c r="C3457" s="310" t="str">
        <f>IF(LEN($E3457)&gt;0,VLOOKUP(TEXT($E3457,0),'Angaben Stationen'!$E$14:$V$215,17,0),"")</f>
        <v/>
      </c>
      <c r="D3457" s="254" t="str">
        <f>IF(LEN($E3457)&gt;0,VLOOKUP(TEXT($E3457,0),'Angaben Stationen'!$E$14:$V$215,18,0),"")</f>
        <v/>
      </c>
      <c r="E3457" s="344"/>
      <c r="F3457" s="256"/>
      <c r="G3457" s="256"/>
      <c r="H3457" s="307"/>
      <c r="I3457" s="183"/>
      <c r="R3457" s="8">
        <f t="shared" si="478"/>
        <v>0</v>
      </c>
      <c r="S3457" s="8">
        <f>VLOOKUP($D3457,{"29 - Psychiatrie (Erwachsene)",1;"30 - Kinder- und Jugendpsychiatrie",1;"297 - stationsäquivalente Behandlung in der Erwachsenenpsychiatrie (29)",1;"307 - stationsäquivalente Behandlung in der Kinder- und Jugendpsychiatrie (30)",1;"31 - Psychosomatik",1;"",0;0,0},2,0)</f>
        <v>0</v>
      </c>
      <c r="T3457" s="8">
        <f t="shared" si="484"/>
        <v>0</v>
      </c>
      <c r="U3457" s="8">
        <f t="shared" si="486"/>
        <v>0</v>
      </c>
      <c r="V3457" s="8">
        <f t="shared" si="479"/>
        <v>0</v>
      </c>
      <c r="W3457" s="8">
        <f t="shared" si="480"/>
        <v>0</v>
      </c>
      <c r="X3457" s="8">
        <f t="shared" si="481"/>
        <v>0</v>
      </c>
      <c r="Y3457" s="8" t="str">
        <f t="shared" si="482"/>
        <v/>
      </c>
      <c r="Z3457" s="8" t="str">
        <f>VLOOKUP($D3457,{"29 - Psychiatrie (Erwachsene)","BGI";"297 - stationsäquivalente Behandlung in der Erwachsenenpsychiatrie (29)","BGI";"30 - Kinder- und Jugendpsychiatrie","BGII";"307 - stationsäquivalente Behandlung in der Kinder- und Jugendpsychiatrie (30)","BGII";"31 - Psychosomatik","BGI";"","LEER";0,"Leer"},2,0)</f>
        <v>LEER</v>
      </c>
      <c r="AA3457" s="8" t="str">
        <f t="shared" si="483"/>
        <v>Stationen</v>
      </c>
    </row>
    <row r="3458" spans="2:27" ht="15" customHeight="1" x14ac:dyDescent="0.25">
      <c r="B3458" s="76" t="str">
        <f t="shared" si="485"/>
        <v>!!!</v>
      </c>
      <c r="C3458" s="310" t="str">
        <f>IF(LEN($E3458)&gt;0,VLOOKUP(TEXT($E3458,0),'Angaben Stationen'!$E$14:$V$215,17,0),"")</f>
        <v/>
      </c>
      <c r="D3458" s="254" t="str">
        <f>IF(LEN($E3458)&gt;0,VLOOKUP(TEXT($E3458,0),'Angaben Stationen'!$E$14:$V$215,18,0),"")</f>
        <v/>
      </c>
      <c r="E3458" s="344"/>
      <c r="F3458" s="256"/>
      <c r="G3458" s="256"/>
      <c r="H3458" s="307"/>
      <c r="I3458" s="183"/>
      <c r="R3458" s="8">
        <f t="shared" si="478"/>
        <v>0</v>
      </c>
      <c r="S3458" s="8">
        <f>VLOOKUP($D3458,{"29 - Psychiatrie (Erwachsene)",1;"30 - Kinder- und Jugendpsychiatrie",1;"297 - stationsäquivalente Behandlung in der Erwachsenenpsychiatrie (29)",1;"307 - stationsäquivalente Behandlung in der Kinder- und Jugendpsychiatrie (30)",1;"31 - Psychosomatik",1;"",0;0,0},2,0)</f>
        <v>0</v>
      </c>
      <c r="T3458" s="8">
        <f t="shared" si="484"/>
        <v>0</v>
      </c>
      <c r="U3458" s="8">
        <f t="shared" si="486"/>
        <v>0</v>
      </c>
      <c r="V3458" s="8">
        <f t="shared" si="479"/>
        <v>0</v>
      </c>
      <c r="W3458" s="8">
        <f t="shared" si="480"/>
        <v>0</v>
      </c>
      <c r="X3458" s="8">
        <f t="shared" si="481"/>
        <v>0</v>
      </c>
      <c r="Y3458" s="8" t="str">
        <f t="shared" si="482"/>
        <v/>
      </c>
      <c r="Z3458" s="8" t="str">
        <f>VLOOKUP($D3458,{"29 - Psychiatrie (Erwachsene)","BGI";"297 - stationsäquivalente Behandlung in der Erwachsenenpsychiatrie (29)","BGI";"30 - Kinder- und Jugendpsychiatrie","BGII";"307 - stationsäquivalente Behandlung in der Kinder- und Jugendpsychiatrie (30)","BGII";"31 - Psychosomatik","BGI";"","LEER";0,"Leer"},2,0)</f>
        <v>LEER</v>
      </c>
      <c r="AA3458" s="8" t="str">
        <f t="shared" si="483"/>
        <v>Stationen</v>
      </c>
    </row>
    <row r="3459" spans="2:27" ht="15" customHeight="1" x14ac:dyDescent="0.25">
      <c r="B3459" s="76" t="str">
        <f t="shared" si="485"/>
        <v>!!!</v>
      </c>
      <c r="C3459" s="310" t="str">
        <f>IF(LEN($E3459)&gt;0,VLOOKUP(TEXT($E3459,0),'Angaben Stationen'!$E$14:$V$215,17,0),"")</f>
        <v/>
      </c>
      <c r="D3459" s="254" t="str">
        <f>IF(LEN($E3459)&gt;0,VLOOKUP(TEXT($E3459,0),'Angaben Stationen'!$E$14:$V$215,18,0),"")</f>
        <v/>
      </c>
      <c r="E3459" s="344"/>
      <c r="F3459" s="256"/>
      <c r="G3459" s="256"/>
      <c r="H3459" s="307"/>
      <c r="I3459" s="183"/>
      <c r="R3459" s="8">
        <f t="shared" si="478"/>
        <v>0</v>
      </c>
      <c r="S3459" s="8">
        <f>VLOOKUP($D3459,{"29 - Psychiatrie (Erwachsene)",1;"30 - Kinder- und Jugendpsychiatrie",1;"297 - stationsäquivalente Behandlung in der Erwachsenenpsychiatrie (29)",1;"307 - stationsäquivalente Behandlung in der Kinder- und Jugendpsychiatrie (30)",1;"31 - Psychosomatik",1;"",0;0,0},2,0)</f>
        <v>0</v>
      </c>
      <c r="T3459" s="8">
        <f t="shared" si="484"/>
        <v>0</v>
      </c>
      <c r="U3459" s="8">
        <f t="shared" si="486"/>
        <v>0</v>
      </c>
      <c r="V3459" s="8">
        <f t="shared" si="479"/>
        <v>0</v>
      </c>
      <c r="W3459" s="8">
        <f t="shared" si="480"/>
        <v>0</v>
      </c>
      <c r="X3459" s="8">
        <f t="shared" si="481"/>
        <v>0</v>
      </c>
      <c r="Y3459" s="8" t="str">
        <f t="shared" si="482"/>
        <v/>
      </c>
      <c r="Z3459" s="8" t="str">
        <f>VLOOKUP($D3459,{"29 - Psychiatrie (Erwachsene)","BGI";"297 - stationsäquivalente Behandlung in der Erwachsenenpsychiatrie (29)","BGI";"30 - Kinder- und Jugendpsychiatrie","BGII";"307 - stationsäquivalente Behandlung in der Kinder- und Jugendpsychiatrie (30)","BGII";"31 - Psychosomatik","BGI";"","LEER";0,"Leer"},2,0)</f>
        <v>LEER</v>
      </c>
      <c r="AA3459" s="8" t="str">
        <f t="shared" si="483"/>
        <v>Stationen</v>
      </c>
    </row>
    <row r="3460" spans="2:27" ht="15" customHeight="1" x14ac:dyDescent="0.25">
      <c r="B3460" s="76" t="str">
        <f t="shared" si="485"/>
        <v>!!!</v>
      </c>
      <c r="C3460" s="310" t="str">
        <f>IF(LEN($E3460)&gt;0,VLOOKUP(TEXT($E3460,0),'Angaben Stationen'!$E$14:$V$215,17,0),"")</f>
        <v/>
      </c>
      <c r="D3460" s="254" t="str">
        <f>IF(LEN($E3460)&gt;0,VLOOKUP(TEXT($E3460,0),'Angaben Stationen'!$E$14:$V$215,18,0),"")</f>
        <v/>
      </c>
      <c r="E3460" s="344"/>
      <c r="F3460" s="256"/>
      <c r="G3460" s="256"/>
      <c r="H3460" s="307"/>
      <c r="I3460" s="183"/>
      <c r="R3460" s="8">
        <f t="shared" si="478"/>
        <v>0</v>
      </c>
      <c r="S3460" s="8">
        <f>VLOOKUP($D3460,{"29 - Psychiatrie (Erwachsene)",1;"30 - Kinder- und Jugendpsychiatrie",1;"297 - stationsäquivalente Behandlung in der Erwachsenenpsychiatrie (29)",1;"307 - stationsäquivalente Behandlung in der Kinder- und Jugendpsychiatrie (30)",1;"31 - Psychosomatik",1;"",0;0,0},2,0)</f>
        <v>0</v>
      </c>
      <c r="T3460" s="8">
        <f t="shared" si="484"/>
        <v>0</v>
      </c>
      <c r="U3460" s="8">
        <f t="shared" si="486"/>
        <v>0</v>
      </c>
      <c r="V3460" s="8">
        <f t="shared" si="479"/>
        <v>0</v>
      </c>
      <c r="W3460" s="8">
        <f t="shared" si="480"/>
        <v>0</v>
      </c>
      <c r="X3460" s="8">
        <f t="shared" si="481"/>
        <v>0</v>
      </c>
      <c r="Y3460" s="8" t="str">
        <f t="shared" si="482"/>
        <v/>
      </c>
      <c r="Z3460" s="8" t="str">
        <f>VLOOKUP($D3460,{"29 - Psychiatrie (Erwachsene)","BGI";"297 - stationsäquivalente Behandlung in der Erwachsenenpsychiatrie (29)","BGI";"30 - Kinder- und Jugendpsychiatrie","BGII";"307 - stationsäquivalente Behandlung in der Kinder- und Jugendpsychiatrie (30)","BGII";"31 - Psychosomatik","BGI";"","LEER";0,"Leer"},2,0)</f>
        <v>LEER</v>
      </c>
      <c r="AA3460" s="8" t="str">
        <f t="shared" si="483"/>
        <v>Stationen</v>
      </c>
    </row>
    <row r="3461" spans="2:27" ht="15" customHeight="1" x14ac:dyDescent="0.25">
      <c r="B3461" s="76" t="str">
        <f t="shared" si="485"/>
        <v>!!!</v>
      </c>
      <c r="C3461" s="310" t="str">
        <f>IF(LEN($E3461)&gt;0,VLOOKUP(TEXT($E3461,0),'Angaben Stationen'!$E$14:$V$215,17,0),"")</f>
        <v/>
      </c>
      <c r="D3461" s="254" t="str">
        <f>IF(LEN($E3461)&gt;0,VLOOKUP(TEXT($E3461,0),'Angaben Stationen'!$E$14:$V$215,18,0),"")</f>
        <v/>
      </c>
      <c r="E3461" s="344"/>
      <c r="F3461" s="256"/>
      <c r="G3461" s="256"/>
      <c r="H3461" s="307"/>
      <c r="I3461" s="183"/>
      <c r="R3461" s="8">
        <f t="shared" si="478"/>
        <v>0</v>
      </c>
      <c r="S3461" s="8">
        <f>VLOOKUP($D3461,{"29 - Psychiatrie (Erwachsene)",1;"30 - Kinder- und Jugendpsychiatrie",1;"297 - stationsäquivalente Behandlung in der Erwachsenenpsychiatrie (29)",1;"307 - stationsäquivalente Behandlung in der Kinder- und Jugendpsychiatrie (30)",1;"31 - Psychosomatik",1;"",0;0,0},2,0)</f>
        <v>0</v>
      </c>
      <c r="T3461" s="8">
        <f t="shared" si="484"/>
        <v>0</v>
      </c>
      <c r="U3461" s="8">
        <f t="shared" si="486"/>
        <v>0</v>
      </c>
      <c r="V3461" s="8">
        <f t="shared" si="479"/>
        <v>0</v>
      </c>
      <c r="W3461" s="8">
        <f t="shared" si="480"/>
        <v>0</v>
      </c>
      <c r="X3461" s="8">
        <f t="shared" si="481"/>
        <v>0</v>
      </c>
      <c r="Y3461" s="8" t="str">
        <f t="shared" si="482"/>
        <v/>
      </c>
      <c r="Z3461" s="8" t="str">
        <f>VLOOKUP($D3461,{"29 - Psychiatrie (Erwachsene)","BGI";"297 - stationsäquivalente Behandlung in der Erwachsenenpsychiatrie (29)","BGI";"30 - Kinder- und Jugendpsychiatrie","BGII";"307 - stationsäquivalente Behandlung in der Kinder- und Jugendpsychiatrie (30)","BGII";"31 - Psychosomatik","BGI";"","LEER";0,"Leer"},2,0)</f>
        <v>LEER</v>
      </c>
      <c r="AA3461" s="8" t="str">
        <f t="shared" si="483"/>
        <v>Stationen</v>
      </c>
    </row>
    <row r="3462" spans="2:27" ht="15" customHeight="1" x14ac:dyDescent="0.25">
      <c r="B3462" s="76" t="str">
        <f t="shared" si="485"/>
        <v>!!!</v>
      </c>
      <c r="C3462" s="310" t="str">
        <f>IF(LEN($E3462)&gt;0,VLOOKUP(TEXT($E3462,0),'Angaben Stationen'!$E$14:$V$215,17,0),"")</f>
        <v/>
      </c>
      <c r="D3462" s="254" t="str">
        <f>IF(LEN($E3462)&gt;0,VLOOKUP(TEXT($E3462,0),'Angaben Stationen'!$E$14:$V$215,18,0),"")</f>
        <v/>
      </c>
      <c r="E3462" s="344"/>
      <c r="F3462" s="256"/>
      <c r="G3462" s="256"/>
      <c r="H3462" s="307"/>
      <c r="I3462" s="183"/>
      <c r="R3462" s="8">
        <f t="shared" si="478"/>
        <v>0</v>
      </c>
      <c r="S3462" s="8">
        <f>VLOOKUP($D3462,{"29 - Psychiatrie (Erwachsene)",1;"30 - Kinder- und Jugendpsychiatrie",1;"297 - stationsäquivalente Behandlung in der Erwachsenenpsychiatrie (29)",1;"307 - stationsäquivalente Behandlung in der Kinder- und Jugendpsychiatrie (30)",1;"31 - Psychosomatik",1;"",0;0,0},2,0)</f>
        <v>0</v>
      </c>
      <c r="T3462" s="8">
        <f t="shared" si="484"/>
        <v>0</v>
      </c>
      <c r="U3462" s="8">
        <f t="shared" si="486"/>
        <v>0</v>
      </c>
      <c r="V3462" s="8">
        <f t="shared" si="479"/>
        <v>0</v>
      </c>
      <c r="W3462" s="8">
        <f t="shared" si="480"/>
        <v>0</v>
      </c>
      <c r="X3462" s="8">
        <f t="shared" si="481"/>
        <v>0</v>
      </c>
      <c r="Y3462" s="8" t="str">
        <f t="shared" si="482"/>
        <v/>
      </c>
      <c r="Z3462" s="8" t="str">
        <f>VLOOKUP($D3462,{"29 - Psychiatrie (Erwachsene)","BGI";"297 - stationsäquivalente Behandlung in der Erwachsenenpsychiatrie (29)","BGI";"30 - Kinder- und Jugendpsychiatrie","BGII";"307 - stationsäquivalente Behandlung in der Kinder- und Jugendpsychiatrie (30)","BGII";"31 - Psychosomatik","BGI";"","LEER";0,"Leer"},2,0)</f>
        <v>LEER</v>
      </c>
      <c r="AA3462" s="8" t="str">
        <f t="shared" si="483"/>
        <v>Stationen</v>
      </c>
    </row>
    <row r="3463" spans="2:27" ht="15" customHeight="1" x14ac:dyDescent="0.25">
      <c r="B3463" s="76" t="str">
        <f t="shared" si="485"/>
        <v>!!!</v>
      </c>
      <c r="C3463" s="310" t="str">
        <f>IF(LEN($E3463)&gt;0,VLOOKUP(TEXT($E3463,0),'Angaben Stationen'!$E$14:$V$215,17,0),"")</f>
        <v/>
      </c>
      <c r="D3463" s="254" t="str">
        <f>IF(LEN($E3463)&gt;0,VLOOKUP(TEXT($E3463,0),'Angaben Stationen'!$E$14:$V$215,18,0),"")</f>
        <v/>
      </c>
      <c r="E3463" s="344"/>
      <c r="F3463" s="256"/>
      <c r="G3463" s="256"/>
      <c r="H3463" s="307"/>
      <c r="I3463" s="183"/>
      <c r="R3463" s="8">
        <f t="shared" si="478"/>
        <v>0</v>
      </c>
      <c r="S3463" s="8">
        <f>VLOOKUP($D3463,{"29 - Psychiatrie (Erwachsene)",1;"30 - Kinder- und Jugendpsychiatrie",1;"297 - stationsäquivalente Behandlung in der Erwachsenenpsychiatrie (29)",1;"307 - stationsäquivalente Behandlung in der Kinder- und Jugendpsychiatrie (30)",1;"31 - Psychosomatik",1;"",0;0,0},2,0)</f>
        <v>0</v>
      </c>
      <c r="T3463" s="8">
        <f t="shared" si="484"/>
        <v>0</v>
      </c>
      <c r="U3463" s="8">
        <f t="shared" si="486"/>
        <v>0</v>
      </c>
      <c r="V3463" s="8">
        <f t="shared" si="479"/>
        <v>0</v>
      </c>
      <c r="W3463" s="8">
        <f t="shared" si="480"/>
        <v>0</v>
      </c>
      <c r="X3463" s="8">
        <f t="shared" si="481"/>
        <v>0</v>
      </c>
      <c r="Y3463" s="8" t="str">
        <f t="shared" si="482"/>
        <v/>
      </c>
      <c r="Z3463" s="8" t="str">
        <f>VLOOKUP($D3463,{"29 - Psychiatrie (Erwachsene)","BGI";"297 - stationsäquivalente Behandlung in der Erwachsenenpsychiatrie (29)","BGI";"30 - Kinder- und Jugendpsychiatrie","BGII";"307 - stationsäquivalente Behandlung in der Kinder- und Jugendpsychiatrie (30)","BGII";"31 - Psychosomatik","BGI";"","LEER";0,"Leer"},2,0)</f>
        <v>LEER</v>
      </c>
      <c r="AA3463" s="8" t="str">
        <f t="shared" si="483"/>
        <v>Stationen</v>
      </c>
    </row>
    <row r="3464" spans="2:27" ht="15" customHeight="1" x14ac:dyDescent="0.25">
      <c r="B3464" s="76" t="str">
        <f t="shared" si="485"/>
        <v>!!!</v>
      </c>
      <c r="C3464" s="310" t="str">
        <f>IF(LEN($E3464)&gt;0,VLOOKUP(TEXT($E3464,0),'Angaben Stationen'!$E$14:$V$215,17,0),"")</f>
        <v/>
      </c>
      <c r="D3464" s="254" t="str">
        <f>IF(LEN($E3464)&gt;0,VLOOKUP(TEXT($E3464,0),'Angaben Stationen'!$E$14:$V$215,18,0),"")</f>
        <v/>
      </c>
      <c r="E3464" s="344"/>
      <c r="F3464" s="256"/>
      <c r="G3464" s="256"/>
      <c r="H3464" s="307"/>
      <c r="I3464" s="183"/>
      <c r="R3464" s="8">
        <f t="shared" si="478"/>
        <v>0</v>
      </c>
      <c r="S3464" s="8">
        <f>VLOOKUP($D3464,{"29 - Psychiatrie (Erwachsene)",1;"30 - Kinder- und Jugendpsychiatrie",1;"297 - stationsäquivalente Behandlung in der Erwachsenenpsychiatrie (29)",1;"307 - stationsäquivalente Behandlung in der Kinder- und Jugendpsychiatrie (30)",1;"31 - Psychosomatik",1;"",0;0,0},2,0)</f>
        <v>0</v>
      </c>
      <c r="T3464" s="8">
        <f t="shared" si="484"/>
        <v>0</v>
      </c>
      <c r="U3464" s="8">
        <f t="shared" si="486"/>
        <v>0</v>
      </c>
      <c r="V3464" s="8">
        <f t="shared" si="479"/>
        <v>0</v>
      </c>
      <c r="W3464" s="8">
        <f t="shared" si="480"/>
        <v>0</v>
      </c>
      <c r="X3464" s="8">
        <f t="shared" si="481"/>
        <v>0</v>
      </c>
      <c r="Y3464" s="8" t="str">
        <f t="shared" si="482"/>
        <v/>
      </c>
      <c r="Z3464" s="8" t="str">
        <f>VLOOKUP($D3464,{"29 - Psychiatrie (Erwachsene)","BGI";"297 - stationsäquivalente Behandlung in der Erwachsenenpsychiatrie (29)","BGI";"30 - Kinder- und Jugendpsychiatrie","BGII";"307 - stationsäquivalente Behandlung in der Kinder- und Jugendpsychiatrie (30)","BGII";"31 - Psychosomatik","BGI";"","LEER";0,"Leer"},2,0)</f>
        <v>LEER</v>
      </c>
      <c r="AA3464" s="8" t="str">
        <f t="shared" si="483"/>
        <v>Stationen</v>
      </c>
    </row>
    <row r="3465" spans="2:27" ht="15" customHeight="1" x14ac:dyDescent="0.25">
      <c r="B3465" s="76" t="str">
        <f t="shared" si="485"/>
        <v>!!!</v>
      </c>
      <c r="C3465" s="310" t="str">
        <f>IF(LEN($E3465)&gt;0,VLOOKUP(TEXT($E3465,0),'Angaben Stationen'!$E$14:$V$215,17,0),"")</f>
        <v/>
      </c>
      <c r="D3465" s="254" t="str">
        <f>IF(LEN($E3465)&gt;0,VLOOKUP(TEXT($E3465,0),'Angaben Stationen'!$E$14:$V$215,18,0),"")</f>
        <v/>
      </c>
      <c r="E3465" s="344"/>
      <c r="F3465" s="256"/>
      <c r="G3465" s="256"/>
      <c r="H3465" s="307"/>
      <c r="I3465" s="183"/>
      <c r="R3465" s="8">
        <f t="shared" si="478"/>
        <v>0</v>
      </c>
      <c r="S3465" s="8">
        <f>VLOOKUP($D3465,{"29 - Psychiatrie (Erwachsene)",1;"30 - Kinder- und Jugendpsychiatrie",1;"297 - stationsäquivalente Behandlung in der Erwachsenenpsychiatrie (29)",1;"307 - stationsäquivalente Behandlung in der Kinder- und Jugendpsychiatrie (30)",1;"31 - Psychosomatik",1;"",0;0,0},2,0)</f>
        <v>0</v>
      </c>
      <c r="T3465" s="8">
        <f t="shared" si="484"/>
        <v>0</v>
      </c>
      <c r="U3465" s="8">
        <f t="shared" si="486"/>
        <v>0</v>
      </c>
      <c r="V3465" s="8">
        <f t="shared" si="479"/>
        <v>0</v>
      </c>
      <c r="W3465" s="8">
        <f t="shared" si="480"/>
        <v>0</v>
      </c>
      <c r="X3465" s="8">
        <f t="shared" si="481"/>
        <v>0</v>
      </c>
      <c r="Y3465" s="8" t="str">
        <f t="shared" si="482"/>
        <v/>
      </c>
      <c r="Z3465" s="8" t="str">
        <f>VLOOKUP($D3465,{"29 - Psychiatrie (Erwachsene)","BGI";"297 - stationsäquivalente Behandlung in der Erwachsenenpsychiatrie (29)","BGI";"30 - Kinder- und Jugendpsychiatrie","BGII";"307 - stationsäquivalente Behandlung in der Kinder- und Jugendpsychiatrie (30)","BGII";"31 - Psychosomatik","BGI";"","LEER";0,"Leer"},2,0)</f>
        <v>LEER</v>
      </c>
      <c r="AA3465" s="8" t="str">
        <f t="shared" si="483"/>
        <v>Stationen</v>
      </c>
    </row>
    <row r="3466" spans="2:27" ht="15" customHeight="1" x14ac:dyDescent="0.25">
      <c r="B3466" s="76" t="str">
        <f t="shared" si="485"/>
        <v>!!!</v>
      </c>
      <c r="C3466" s="310" t="str">
        <f>IF(LEN($E3466)&gt;0,VLOOKUP(TEXT($E3466,0),'Angaben Stationen'!$E$14:$V$215,17,0),"")</f>
        <v/>
      </c>
      <c r="D3466" s="254" t="str">
        <f>IF(LEN($E3466)&gt;0,VLOOKUP(TEXT($E3466,0),'Angaben Stationen'!$E$14:$V$215,18,0),"")</f>
        <v/>
      </c>
      <c r="E3466" s="344"/>
      <c r="F3466" s="256"/>
      <c r="G3466" s="256"/>
      <c r="H3466" s="307"/>
      <c r="I3466" s="183"/>
      <c r="R3466" s="8">
        <f t="shared" si="478"/>
        <v>0</v>
      </c>
      <c r="S3466" s="8">
        <f>VLOOKUP($D3466,{"29 - Psychiatrie (Erwachsene)",1;"30 - Kinder- und Jugendpsychiatrie",1;"297 - stationsäquivalente Behandlung in der Erwachsenenpsychiatrie (29)",1;"307 - stationsäquivalente Behandlung in der Kinder- und Jugendpsychiatrie (30)",1;"31 - Psychosomatik",1;"",0;0,0},2,0)</f>
        <v>0</v>
      </c>
      <c r="T3466" s="8">
        <f t="shared" si="484"/>
        <v>0</v>
      </c>
      <c r="U3466" s="8">
        <f t="shared" si="486"/>
        <v>0</v>
      </c>
      <c r="V3466" s="8">
        <f t="shared" si="479"/>
        <v>0</v>
      </c>
      <c r="W3466" s="8">
        <f t="shared" si="480"/>
        <v>0</v>
      </c>
      <c r="X3466" s="8">
        <f t="shared" si="481"/>
        <v>0</v>
      </c>
      <c r="Y3466" s="8" t="str">
        <f t="shared" si="482"/>
        <v/>
      </c>
      <c r="Z3466" s="8" t="str">
        <f>VLOOKUP($D3466,{"29 - Psychiatrie (Erwachsene)","BGI";"297 - stationsäquivalente Behandlung in der Erwachsenenpsychiatrie (29)","BGI";"30 - Kinder- und Jugendpsychiatrie","BGII";"307 - stationsäquivalente Behandlung in der Kinder- und Jugendpsychiatrie (30)","BGII";"31 - Psychosomatik","BGI";"","LEER";0,"Leer"},2,0)</f>
        <v>LEER</v>
      </c>
      <c r="AA3466" s="8" t="str">
        <f t="shared" si="483"/>
        <v>Stationen</v>
      </c>
    </row>
    <row r="3467" spans="2:27" ht="15" customHeight="1" x14ac:dyDescent="0.25">
      <c r="B3467" s="76" t="str">
        <f t="shared" si="485"/>
        <v>!!!</v>
      </c>
      <c r="C3467" s="310" t="str">
        <f>IF(LEN($E3467)&gt;0,VLOOKUP(TEXT($E3467,0),'Angaben Stationen'!$E$14:$V$215,17,0),"")</f>
        <v/>
      </c>
      <c r="D3467" s="254" t="str">
        <f>IF(LEN($E3467)&gt;0,VLOOKUP(TEXT($E3467,0),'Angaben Stationen'!$E$14:$V$215,18,0),"")</f>
        <v/>
      </c>
      <c r="E3467" s="344"/>
      <c r="F3467" s="256"/>
      <c r="G3467" s="256"/>
      <c r="H3467" s="307"/>
      <c r="I3467" s="183"/>
      <c r="R3467" s="8">
        <f t="shared" si="478"/>
        <v>0</v>
      </c>
      <c r="S3467" s="8">
        <f>VLOOKUP($D3467,{"29 - Psychiatrie (Erwachsene)",1;"30 - Kinder- und Jugendpsychiatrie",1;"297 - stationsäquivalente Behandlung in der Erwachsenenpsychiatrie (29)",1;"307 - stationsäquivalente Behandlung in der Kinder- und Jugendpsychiatrie (30)",1;"31 - Psychosomatik",1;"",0;0,0},2,0)</f>
        <v>0</v>
      </c>
      <c r="T3467" s="8">
        <f t="shared" si="484"/>
        <v>0</v>
      </c>
      <c r="U3467" s="8">
        <f t="shared" si="486"/>
        <v>0</v>
      </c>
      <c r="V3467" s="8">
        <f t="shared" si="479"/>
        <v>0</v>
      </c>
      <c r="W3467" s="8">
        <f t="shared" si="480"/>
        <v>0</v>
      </c>
      <c r="X3467" s="8">
        <f t="shared" si="481"/>
        <v>0</v>
      </c>
      <c r="Y3467" s="8" t="str">
        <f t="shared" si="482"/>
        <v/>
      </c>
      <c r="Z3467" s="8" t="str">
        <f>VLOOKUP($D3467,{"29 - Psychiatrie (Erwachsene)","BGI";"297 - stationsäquivalente Behandlung in der Erwachsenenpsychiatrie (29)","BGI";"30 - Kinder- und Jugendpsychiatrie","BGII";"307 - stationsäquivalente Behandlung in der Kinder- und Jugendpsychiatrie (30)","BGII";"31 - Psychosomatik","BGI";"","LEER";0,"Leer"},2,0)</f>
        <v>LEER</v>
      </c>
      <c r="AA3467" s="8" t="str">
        <f t="shared" si="483"/>
        <v>Stationen</v>
      </c>
    </row>
    <row r="3468" spans="2:27" ht="15" customHeight="1" x14ac:dyDescent="0.25">
      <c r="B3468" s="76" t="str">
        <f t="shared" si="485"/>
        <v>!!!</v>
      </c>
      <c r="C3468" s="310" t="str">
        <f>IF(LEN($E3468)&gt;0,VLOOKUP(TEXT($E3468,0),'Angaben Stationen'!$E$14:$V$215,17,0),"")</f>
        <v/>
      </c>
      <c r="D3468" s="254" t="str">
        <f>IF(LEN($E3468)&gt;0,VLOOKUP(TEXT($E3468,0),'Angaben Stationen'!$E$14:$V$215,18,0),"")</f>
        <v/>
      </c>
      <c r="E3468" s="344"/>
      <c r="F3468" s="256"/>
      <c r="G3468" s="256"/>
      <c r="H3468" s="307"/>
      <c r="I3468" s="183"/>
      <c r="R3468" s="8">
        <f t="shared" si="478"/>
        <v>0</v>
      </c>
      <c r="S3468" s="8">
        <f>VLOOKUP($D3468,{"29 - Psychiatrie (Erwachsene)",1;"30 - Kinder- und Jugendpsychiatrie",1;"297 - stationsäquivalente Behandlung in der Erwachsenenpsychiatrie (29)",1;"307 - stationsäquivalente Behandlung in der Kinder- und Jugendpsychiatrie (30)",1;"31 - Psychosomatik",1;"",0;0,0},2,0)</f>
        <v>0</v>
      </c>
      <c r="T3468" s="8">
        <f t="shared" si="484"/>
        <v>0</v>
      </c>
      <c r="U3468" s="8">
        <f t="shared" si="486"/>
        <v>0</v>
      </c>
      <c r="V3468" s="8">
        <f t="shared" si="479"/>
        <v>0</v>
      </c>
      <c r="W3468" s="8">
        <f t="shared" si="480"/>
        <v>0</v>
      </c>
      <c r="X3468" s="8">
        <f t="shared" si="481"/>
        <v>0</v>
      </c>
      <c r="Y3468" s="8" t="str">
        <f t="shared" si="482"/>
        <v/>
      </c>
      <c r="Z3468" s="8" t="str">
        <f>VLOOKUP($D3468,{"29 - Psychiatrie (Erwachsene)","BGI";"297 - stationsäquivalente Behandlung in der Erwachsenenpsychiatrie (29)","BGI";"30 - Kinder- und Jugendpsychiatrie","BGII";"307 - stationsäquivalente Behandlung in der Kinder- und Jugendpsychiatrie (30)","BGII";"31 - Psychosomatik","BGI";"","LEER";0,"Leer"},2,0)</f>
        <v>LEER</v>
      </c>
      <c r="AA3468" s="8" t="str">
        <f t="shared" si="483"/>
        <v>Stationen</v>
      </c>
    </row>
    <row r="3469" spans="2:27" ht="15" customHeight="1" x14ac:dyDescent="0.25">
      <c r="B3469" s="76" t="str">
        <f t="shared" si="485"/>
        <v>!!!</v>
      </c>
      <c r="C3469" s="310" t="str">
        <f>IF(LEN($E3469)&gt;0,VLOOKUP(TEXT($E3469,0),'Angaben Stationen'!$E$14:$V$215,17,0),"")</f>
        <v/>
      </c>
      <c r="D3469" s="254" t="str">
        <f>IF(LEN($E3469)&gt;0,VLOOKUP(TEXT($E3469,0),'Angaben Stationen'!$E$14:$V$215,18,0),"")</f>
        <v/>
      </c>
      <c r="E3469" s="344"/>
      <c r="F3469" s="256"/>
      <c r="G3469" s="256"/>
      <c r="H3469" s="307"/>
      <c r="I3469" s="183"/>
      <c r="R3469" s="8">
        <f t="shared" si="478"/>
        <v>0</v>
      </c>
      <c r="S3469" s="8">
        <f>VLOOKUP($D3469,{"29 - Psychiatrie (Erwachsene)",1;"30 - Kinder- und Jugendpsychiatrie",1;"297 - stationsäquivalente Behandlung in der Erwachsenenpsychiatrie (29)",1;"307 - stationsäquivalente Behandlung in der Kinder- und Jugendpsychiatrie (30)",1;"31 - Psychosomatik",1;"",0;0,0},2,0)</f>
        <v>0</v>
      </c>
      <c r="T3469" s="8">
        <f t="shared" si="484"/>
        <v>0</v>
      </c>
      <c r="U3469" s="8">
        <f t="shared" si="486"/>
        <v>0</v>
      </c>
      <c r="V3469" s="8">
        <f t="shared" si="479"/>
        <v>0</v>
      </c>
      <c r="W3469" s="8">
        <f t="shared" si="480"/>
        <v>0</v>
      </c>
      <c r="X3469" s="8">
        <f t="shared" si="481"/>
        <v>0</v>
      </c>
      <c r="Y3469" s="8" t="str">
        <f t="shared" si="482"/>
        <v/>
      </c>
      <c r="Z3469" s="8" t="str">
        <f>VLOOKUP($D3469,{"29 - Psychiatrie (Erwachsene)","BGI";"297 - stationsäquivalente Behandlung in der Erwachsenenpsychiatrie (29)","BGI";"30 - Kinder- und Jugendpsychiatrie","BGII";"307 - stationsäquivalente Behandlung in der Kinder- und Jugendpsychiatrie (30)","BGII";"31 - Psychosomatik","BGI";"","LEER";0,"Leer"},2,0)</f>
        <v>LEER</v>
      </c>
      <c r="AA3469" s="8" t="str">
        <f t="shared" si="483"/>
        <v>Stationen</v>
      </c>
    </row>
    <row r="3470" spans="2:27" ht="15" customHeight="1" x14ac:dyDescent="0.25">
      <c r="B3470" s="76" t="str">
        <f t="shared" si="485"/>
        <v>!!!</v>
      </c>
      <c r="C3470" s="310" t="str">
        <f>IF(LEN($E3470)&gt;0,VLOOKUP(TEXT($E3470,0),'Angaben Stationen'!$E$14:$V$215,17,0),"")</f>
        <v/>
      </c>
      <c r="D3470" s="254" t="str">
        <f>IF(LEN($E3470)&gt;0,VLOOKUP(TEXT($E3470,0),'Angaben Stationen'!$E$14:$V$215,18,0),"")</f>
        <v/>
      </c>
      <c r="E3470" s="344"/>
      <c r="F3470" s="256"/>
      <c r="G3470" s="256"/>
      <c r="H3470" s="307"/>
      <c r="I3470" s="183"/>
      <c r="R3470" s="8">
        <f t="shared" si="478"/>
        <v>0</v>
      </c>
      <c r="S3470" s="8">
        <f>VLOOKUP($D3470,{"29 - Psychiatrie (Erwachsene)",1;"30 - Kinder- und Jugendpsychiatrie",1;"297 - stationsäquivalente Behandlung in der Erwachsenenpsychiatrie (29)",1;"307 - stationsäquivalente Behandlung in der Kinder- und Jugendpsychiatrie (30)",1;"31 - Psychosomatik",1;"",0;0,0},2,0)</f>
        <v>0</v>
      </c>
      <c r="T3470" s="8">
        <f t="shared" si="484"/>
        <v>0</v>
      </c>
      <c r="U3470" s="8">
        <f t="shared" si="486"/>
        <v>0</v>
      </c>
      <c r="V3470" s="8">
        <f t="shared" si="479"/>
        <v>0</v>
      </c>
      <c r="W3470" s="8">
        <f t="shared" si="480"/>
        <v>0</v>
      </c>
      <c r="X3470" s="8">
        <f t="shared" si="481"/>
        <v>0</v>
      </c>
      <c r="Y3470" s="8" t="str">
        <f t="shared" si="482"/>
        <v/>
      </c>
      <c r="Z3470" s="8" t="str">
        <f>VLOOKUP($D3470,{"29 - Psychiatrie (Erwachsene)","BGI";"297 - stationsäquivalente Behandlung in der Erwachsenenpsychiatrie (29)","BGI";"30 - Kinder- und Jugendpsychiatrie","BGII";"307 - stationsäquivalente Behandlung in der Kinder- und Jugendpsychiatrie (30)","BGII";"31 - Psychosomatik","BGI";"","LEER";0,"Leer"},2,0)</f>
        <v>LEER</v>
      </c>
      <c r="AA3470" s="8" t="str">
        <f t="shared" si="483"/>
        <v>Stationen</v>
      </c>
    </row>
    <row r="3471" spans="2:27" ht="15" customHeight="1" x14ac:dyDescent="0.25">
      <c r="B3471" s="76" t="str">
        <f t="shared" si="485"/>
        <v>!!!</v>
      </c>
      <c r="C3471" s="310" t="str">
        <f>IF(LEN($E3471)&gt;0,VLOOKUP(TEXT($E3471,0),'Angaben Stationen'!$E$14:$V$215,17,0),"")</f>
        <v/>
      </c>
      <c r="D3471" s="254" t="str">
        <f>IF(LEN($E3471)&gt;0,VLOOKUP(TEXT($E3471,0),'Angaben Stationen'!$E$14:$V$215,18,0),"")</f>
        <v/>
      </c>
      <c r="E3471" s="344"/>
      <c r="F3471" s="256"/>
      <c r="G3471" s="256"/>
      <c r="H3471" s="307"/>
      <c r="I3471" s="183"/>
      <c r="R3471" s="8">
        <f t="shared" si="478"/>
        <v>0</v>
      </c>
      <c r="S3471" s="8">
        <f>VLOOKUP($D3471,{"29 - Psychiatrie (Erwachsene)",1;"30 - Kinder- und Jugendpsychiatrie",1;"297 - stationsäquivalente Behandlung in der Erwachsenenpsychiatrie (29)",1;"307 - stationsäquivalente Behandlung in der Kinder- und Jugendpsychiatrie (30)",1;"31 - Psychosomatik",1;"",0;0,0},2,0)</f>
        <v>0</v>
      </c>
      <c r="T3471" s="8">
        <f t="shared" si="484"/>
        <v>0</v>
      </c>
      <c r="U3471" s="8">
        <f t="shared" si="486"/>
        <v>0</v>
      </c>
      <c r="V3471" s="8">
        <f t="shared" si="479"/>
        <v>0</v>
      </c>
      <c r="W3471" s="8">
        <f t="shared" si="480"/>
        <v>0</v>
      </c>
      <c r="X3471" s="8">
        <f t="shared" si="481"/>
        <v>0</v>
      </c>
      <c r="Y3471" s="8" t="str">
        <f t="shared" si="482"/>
        <v/>
      </c>
      <c r="Z3471" s="8" t="str">
        <f>VLOOKUP($D3471,{"29 - Psychiatrie (Erwachsene)","BGI";"297 - stationsäquivalente Behandlung in der Erwachsenenpsychiatrie (29)","BGI";"30 - Kinder- und Jugendpsychiatrie","BGII";"307 - stationsäquivalente Behandlung in der Kinder- und Jugendpsychiatrie (30)","BGII";"31 - Psychosomatik","BGI";"","LEER";0,"Leer"},2,0)</f>
        <v>LEER</v>
      </c>
      <c r="AA3471" s="8" t="str">
        <f t="shared" si="483"/>
        <v>Stationen</v>
      </c>
    </row>
    <row r="3472" spans="2:27" ht="15" customHeight="1" x14ac:dyDescent="0.25">
      <c r="B3472" s="76" t="str">
        <f t="shared" si="485"/>
        <v>!!!</v>
      </c>
      <c r="C3472" s="310" t="str">
        <f>IF(LEN($E3472)&gt;0,VLOOKUP(TEXT($E3472,0),'Angaben Stationen'!$E$14:$V$215,17,0),"")</f>
        <v/>
      </c>
      <c r="D3472" s="254" t="str">
        <f>IF(LEN($E3472)&gt;0,VLOOKUP(TEXT($E3472,0),'Angaben Stationen'!$E$14:$V$215,18,0),"")</f>
        <v/>
      </c>
      <c r="E3472" s="344"/>
      <c r="F3472" s="256"/>
      <c r="G3472" s="256"/>
      <c r="H3472" s="307"/>
      <c r="I3472" s="183"/>
      <c r="R3472" s="8">
        <f t="shared" si="478"/>
        <v>0</v>
      </c>
      <c r="S3472" s="8">
        <f>VLOOKUP($D3472,{"29 - Psychiatrie (Erwachsene)",1;"30 - Kinder- und Jugendpsychiatrie",1;"297 - stationsäquivalente Behandlung in der Erwachsenenpsychiatrie (29)",1;"307 - stationsäquivalente Behandlung in der Kinder- und Jugendpsychiatrie (30)",1;"31 - Psychosomatik",1;"",0;0,0},2,0)</f>
        <v>0</v>
      </c>
      <c r="T3472" s="8">
        <f t="shared" si="484"/>
        <v>0</v>
      </c>
      <c r="U3472" s="8">
        <f t="shared" si="486"/>
        <v>0</v>
      </c>
      <c r="V3472" s="8">
        <f t="shared" si="479"/>
        <v>0</v>
      </c>
      <c r="W3472" s="8">
        <f t="shared" si="480"/>
        <v>0</v>
      </c>
      <c r="X3472" s="8">
        <f t="shared" si="481"/>
        <v>0</v>
      </c>
      <c r="Y3472" s="8" t="str">
        <f t="shared" si="482"/>
        <v/>
      </c>
      <c r="Z3472" s="8" t="str">
        <f>VLOOKUP($D3472,{"29 - Psychiatrie (Erwachsene)","BGI";"297 - stationsäquivalente Behandlung in der Erwachsenenpsychiatrie (29)","BGI";"30 - Kinder- und Jugendpsychiatrie","BGII";"307 - stationsäquivalente Behandlung in der Kinder- und Jugendpsychiatrie (30)","BGII";"31 - Psychosomatik","BGI";"","LEER";0,"Leer"},2,0)</f>
        <v>LEER</v>
      </c>
      <c r="AA3472" s="8" t="str">
        <f t="shared" si="483"/>
        <v>Stationen</v>
      </c>
    </row>
    <row r="3473" spans="2:27" ht="15" customHeight="1" x14ac:dyDescent="0.25">
      <c r="B3473" s="76" t="str">
        <f t="shared" si="485"/>
        <v>!!!</v>
      </c>
      <c r="C3473" s="310" t="str">
        <f>IF(LEN($E3473)&gt;0,VLOOKUP(TEXT($E3473,0),'Angaben Stationen'!$E$14:$V$215,17,0),"")</f>
        <v/>
      </c>
      <c r="D3473" s="254" t="str">
        <f>IF(LEN($E3473)&gt;0,VLOOKUP(TEXT($E3473,0),'Angaben Stationen'!$E$14:$V$215,18,0),"")</f>
        <v/>
      </c>
      <c r="E3473" s="344"/>
      <c r="F3473" s="256"/>
      <c r="G3473" s="256"/>
      <c r="H3473" s="307"/>
      <c r="I3473" s="183"/>
      <c r="R3473" s="8">
        <f t="shared" si="478"/>
        <v>0</v>
      </c>
      <c r="S3473" s="8">
        <f>VLOOKUP($D3473,{"29 - Psychiatrie (Erwachsene)",1;"30 - Kinder- und Jugendpsychiatrie",1;"297 - stationsäquivalente Behandlung in der Erwachsenenpsychiatrie (29)",1;"307 - stationsäquivalente Behandlung in der Kinder- und Jugendpsychiatrie (30)",1;"31 - Psychosomatik",1;"",0;0,0},2,0)</f>
        <v>0</v>
      </c>
      <c r="T3473" s="8">
        <f t="shared" si="484"/>
        <v>0</v>
      </c>
      <c r="U3473" s="8">
        <f t="shared" si="486"/>
        <v>0</v>
      </c>
      <c r="V3473" s="8">
        <f t="shared" si="479"/>
        <v>0</v>
      </c>
      <c r="W3473" s="8">
        <f t="shared" si="480"/>
        <v>0</v>
      </c>
      <c r="X3473" s="8">
        <f t="shared" si="481"/>
        <v>0</v>
      </c>
      <c r="Y3473" s="8" t="str">
        <f t="shared" si="482"/>
        <v/>
      </c>
      <c r="Z3473" s="8" t="str">
        <f>VLOOKUP($D3473,{"29 - Psychiatrie (Erwachsene)","BGI";"297 - stationsäquivalente Behandlung in der Erwachsenenpsychiatrie (29)","BGI";"30 - Kinder- und Jugendpsychiatrie","BGII";"307 - stationsäquivalente Behandlung in der Kinder- und Jugendpsychiatrie (30)","BGII";"31 - Psychosomatik","BGI";"","LEER";0,"Leer"},2,0)</f>
        <v>LEER</v>
      </c>
      <c r="AA3473" s="8" t="str">
        <f t="shared" si="483"/>
        <v>Stationen</v>
      </c>
    </row>
    <row r="3474" spans="2:27" ht="15" customHeight="1" x14ac:dyDescent="0.25">
      <c r="B3474" s="76" t="str">
        <f t="shared" si="485"/>
        <v>!!!</v>
      </c>
      <c r="C3474" s="310" t="str">
        <f>IF(LEN($E3474)&gt;0,VLOOKUP(TEXT($E3474,0),'Angaben Stationen'!$E$14:$V$215,17,0),"")</f>
        <v/>
      </c>
      <c r="D3474" s="254" t="str">
        <f>IF(LEN($E3474)&gt;0,VLOOKUP(TEXT($E3474,0),'Angaben Stationen'!$E$14:$V$215,18,0),"")</f>
        <v/>
      </c>
      <c r="E3474" s="344"/>
      <c r="F3474" s="256"/>
      <c r="G3474" s="256"/>
      <c r="H3474" s="307"/>
      <c r="I3474" s="183"/>
      <c r="R3474" s="8">
        <f t="shared" si="478"/>
        <v>0</v>
      </c>
      <c r="S3474" s="8">
        <f>VLOOKUP($D3474,{"29 - Psychiatrie (Erwachsene)",1;"30 - Kinder- und Jugendpsychiatrie",1;"297 - stationsäquivalente Behandlung in der Erwachsenenpsychiatrie (29)",1;"307 - stationsäquivalente Behandlung in der Kinder- und Jugendpsychiatrie (30)",1;"31 - Psychosomatik",1;"",0;0,0},2,0)</f>
        <v>0</v>
      </c>
      <c r="T3474" s="8">
        <f t="shared" si="484"/>
        <v>0</v>
      </c>
      <c r="U3474" s="8">
        <f t="shared" si="486"/>
        <v>0</v>
      </c>
      <c r="V3474" s="8">
        <f t="shared" si="479"/>
        <v>0</v>
      </c>
      <c r="W3474" s="8">
        <f t="shared" si="480"/>
        <v>0</v>
      </c>
      <c r="X3474" s="8">
        <f t="shared" si="481"/>
        <v>0</v>
      </c>
      <c r="Y3474" s="8" t="str">
        <f t="shared" si="482"/>
        <v/>
      </c>
      <c r="Z3474" s="8" t="str">
        <f>VLOOKUP($D3474,{"29 - Psychiatrie (Erwachsene)","BGI";"297 - stationsäquivalente Behandlung in der Erwachsenenpsychiatrie (29)","BGI";"30 - Kinder- und Jugendpsychiatrie","BGII";"307 - stationsäquivalente Behandlung in der Kinder- und Jugendpsychiatrie (30)","BGII";"31 - Psychosomatik","BGI";"","LEER";0,"Leer"},2,0)</f>
        <v>LEER</v>
      </c>
      <c r="AA3474" s="8" t="str">
        <f t="shared" si="483"/>
        <v>Stationen</v>
      </c>
    </row>
    <row r="3475" spans="2:27" ht="15" customHeight="1" x14ac:dyDescent="0.25">
      <c r="B3475" s="76" t="str">
        <f t="shared" si="485"/>
        <v>!!!</v>
      </c>
      <c r="C3475" s="310" t="str">
        <f>IF(LEN($E3475)&gt;0,VLOOKUP(TEXT($E3475,0),'Angaben Stationen'!$E$14:$V$215,17,0),"")</f>
        <v/>
      </c>
      <c r="D3475" s="254" t="str">
        <f>IF(LEN($E3475)&gt;0,VLOOKUP(TEXT($E3475,0),'Angaben Stationen'!$E$14:$V$215,18,0),"")</f>
        <v/>
      </c>
      <c r="E3475" s="344"/>
      <c r="F3475" s="256"/>
      <c r="G3475" s="256"/>
      <c r="H3475" s="307"/>
      <c r="I3475" s="183"/>
      <c r="R3475" s="8">
        <f t="shared" si="478"/>
        <v>0</v>
      </c>
      <c r="S3475" s="8">
        <f>VLOOKUP($D3475,{"29 - Psychiatrie (Erwachsene)",1;"30 - Kinder- und Jugendpsychiatrie",1;"297 - stationsäquivalente Behandlung in der Erwachsenenpsychiatrie (29)",1;"307 - stationsäquivalente Behandlung in der Kinder- und Jugendpsychiatrie (30)",1;"31 - Psychosomatik",1;"",0;0,0},2,0)</f>
        <v>0</v>
      </c>
      <c r="T3475" s="8">
        <f t="shared" si="484"/>
        <v>0</v>
      </c>
      <c r="U3475" s="8">
        <f t="shared" si="486"/>
        <v>0</v>
      </c>
      <c r="V3475" s="8">
        <f t="shared" si="479"/>
        <v>0</v>
      </c>
      <c r="W3475" s="8">
        <f t="shared" si="480"/>
        <v>0</v>
      </c>
      <c r="X3475" s="8">
        <f t="shared" si="481"/>
        <v>0</v>
      </c>
      <c r="Y3475" s="8" t="str">
        <f t="shared" si="482"/>
        <v/>
      </c>
      <c r="Z3475" s="8" t="str">
        <f>VLOOKUP($D3475,{"29 - Psychiatrie (Erwachsene)","BGI";"297 - stationsäquivalente Behandlung in der Erwachsenenpsychiatrie (29)","BGI";"30 - Kinder- und Jugendpsychiatrie","BGII";"307 - stationsäquivalente Behandlung in der Kinder- und Jugendpsychiatrie (30)","BGII";"31 - Psychosomatik","BGI";"","LEER";0,"Leer"},2,0)</f>
        <v>LEER</v>
      </c>
      <c r="AA3475" s="8" t="str">
        <f t="shared" si="483"/>
        <v>Stationen</v>
      </c>
    </row>
    <row r="3476" spans="2:27" ht="15" customHeight="1" x14ac:dyDescent="0.25">
      <c r="B3476" s="76" t="str">
        <f t="shared" si="485"/>
        <v>!!!</v>
      </c>
      <c r="C3476" s="310" t="str">
        <f>IF(LEN($E3476)&gt;0,VLOOKUP(TEXT($E3476,0),'Angaben Stationen'!$E$14:$V$215,17,0),"")</f>
        <v/>
      </c>
      <c r="D3476" s="254" t="str">
        <f>IF(LEN($E3476)&gt;0,VLOOKUP(TEXT($E3476,0),'Angaben Stationen'!$E$14:$V$215,18,0),"")</f>
        <v/>
      </c>
      <c r="E3476" s="344"/>
      <c r="F3476" s="256"/>
      <c r="G3476" s="256"/>
      <c r="H3476" s="307"/>
      <c r="I3476" s="183"/>
      <c r="R3476" s="8">
        <f t="shared" si="478"/>
        <v>0</v>
      </c>
      <c r="S3476" s="8">
        <f>VLOOKUP($D3476,{"29 - Psychiatrie (Erwachsene)",1;"30 - Kinder- und Jugendpsychiatrie",1;"297 - stationsäquivalente Behandlung in der Erwachsenenpsychiatrie (29)",1;"307 - stationsäquivalente Behandlung in der Kinder- und Jugendpsychiatrie (30)",1;"31 - Psychosomatik",1;"",0;0,0},2,0)</f>
        <v>0</v>
      </c>
      <c r="T3476" s="8">
        <f t="shared" si="484"/>
        <v>0</v>
      </c>
      <c r="U3476" s="8">
        <f t="shared" si="486"/>
        <v>0</v>
      </c>
      <c r="V3476" s="8">
        <f t="shared" si="479"/>
        <v>0</v>
      </c>
      <c r="W3476" s="8">
        <f t="shared" si="480"/>
        <v>0</v>
      </c>
      <c r="X3476" s="8">
        <f t="shared" si="481"/>
        <v>0</v>
      </c>
      <c r="Y3476" s="8" t="str">
        <f t="shared" si="482"/>
        <v/>
      </c>
      <c r="Z3476" s="8" t="str">
        <f>VLOOKUP($D3476,{"29 - Psychiatrie (Erwachsene)","BGI";"297 - stationsäquivalente Behandlung in der Erwachsenenpsychiatrie (29)","BGI";"30 - Kinder- und Jugendpsychiatrie","BGII";"307 - stationsäquivalente Behandlung in der Kinder- und Jugendpsychiatrie (30)","BGII";"31 - Psychosomatik","BGI";"","LEER";0,"Leer"},2,0)</f>
        <v>LEER</v>
      </c>
      <c r="AA3476" s="8" t="str">
        <f t="shared" si="483"/>
        <v>Stationen</v>
      </c>
    </row>
    <row r="3477" spans="2:27" ht="15" customHeight="1" x14ac:dyDescent="0.25">
      <c r="B3477" s="76" t="str">
        <f t="shared" si="485"/>
        <v>!!!</v>
      </c>
      <c r="C3477" s="310" t="str">
        <f>IF(LEN($E3477)&gt;0,VLOOKUP(TEXT($E3477,0),'Angaben Stationen'!$E$14:$V$215,17,0),"")</f>
        <v/>
      </c>
      <c r="D3477" s="254" t="str">
        <f>IF(LEN($E3477)&gt;0,VLOOKUP(TEXT($E3477,0),'Angaben Stationen'!$E$14:$V$215,18,0),"")</f>
        <v/>
      </c>
      <c r="E3477" s="344"/>
      <c r="F3477" s="256"/>
      <c r="G3477" s="256"/>
      <c r="H3477" s="307"/>
      <c r="I3477" s="183"/>
      <c r="R3477" s="8">
        <f t="shared" si="478"/>
        <v>0</v>
      </c>
      <c r="S3477" s="8">
        <f>VLOOKUP($D3477,{"29 - Psychiatrie (Erwachsene)",1;"30 - Kinder- und Jugendpsychiatrie",1;"297 - stationsäquivalente Behandlung in der Erwachsenenpsychiatrie (29)",1;"307 - stationsäquivalente Behandlung in der Kinder- und Jugendpsychiatrie (30)",1;"31 - Psychosomatik",1;"",0;0,0},2,0)</f>
        <v>0</v>
      </c>
      <c r="T3477" s="8">
        <f t="shared" si="484"/>
        <v>0</v>
      </c>
      <c r="U3477" s="8">
        <f t="shared" si="486"/>
        <v>0</v>
      </c>
      <c r="V3477" s="8">
        <f t="shared" si="479"/>
        <v>0</v>
      </c>
      <c r="W3477" s="8">
        <f t="shared" si="480"/>
        <v>0</v>
      </c>
      <c r="X3477" s="8">
        <f t="shared" si="481"/>
        <v>0</v>
      </c>
      <c r="Y3477" s="8" t="str">
        <f t="shared" si="482"/>
        <v/>
      </c>
      <c r="Z3477" s="8" t="str">
        <f>VLOOKUP($D3477,{"29 - Psychiatrie (Erwachsene)","BGI";"297 - stationsäquivalente Behandlung in der Erwachsenenpsychiatrie (29)","BGI";"30 - Kinder- und Jugendpsychiatrie","BGII";"307 - stationsäquivalente Behandlung in der Kinder- und Jugendpsychiatrie (30)","BGII";"31 - Psychosomatik","BGI";"","LEER";0,"Leer"},2,0)</f>
        <v>LEER</v>
      </c>
      <c r="AA3477" s="8" t="str">
        <f t="shared" si="483"/>
        <v>Stationen</v>
      </c>
    </row>
    <row r="3478" spans="2:27" ht="15" customHeight="1" x14ac:dyDescent="0.25">
      <c r="B3478" s="76" t="str">
        <f t="shared" si="485"/>
        <v>!!!</v>
      </c>
      <c r="C3478" s="310" t="str">
        <f>IF(LEN($E3478)&gt;0,VLOOKUP(TEXT($E3478,0),'Angaben Stationen'!$E$14:$V$215,17,0),"")</f>
        <v/>
      </c>
      <c r="D3478" s="254" t="str">
        <f>IF(LEN($E3478)&gt;0,VLOOKUP(TEXT($E3478,0),'Angaben Stationen'!$E$14:$V$215,18,0),"")</f>
        <v/>
      </c>
      <c r="E3478" s="344"/>
      <c r="F3478" s="256"/>
      <c r="G3478" s="256"/>
      <c r="H3478" s="307"/>
      <c r="I3478" s="183"/>
      <c r="R3478" s="8">
        <f t="shared" si="478"/>
        <v>0</v>
      </c>
      <c r="S3478" s="8">
        <f>VLOOKUP($D3478,{"29 - Psychiatrie (Erwachsene)",1;"30 - Kinder- und Jugendpsychiatrie",1;"297 - stationsäquivalente Behandlung in der Erwachsenenpsychiatrie (29)",1;"307 - stationsäquivalente Behandlung in der Kinder- und Jugendpsychiatrie (30)",1;"31 - Psychosomatik",1;"",0;0,0},2,0)</f>
        <v>0</v>
      </c>
      <c r="T3478" s="8">
        <f t="shared" si="484"/>
        <v>0</v>
      </c>
      <c r="U3478" s="8">
        <f t="shared" si="486"/>
        <v>0</v>
      </c>
      <c r="V3478" s="8">
        <f t="shared" si="479"/>
        <v>0</v>
      </c>
      <c r="W3478" s="8">
        <f t="shared" si="480"/>
        <v>0</v>
      </c>
      <c r="X3478" s="8">
        <f t="shared" si="481"/>
        <v>0</v>
      </c>
      <c r="Y3478" s="8" t="str">
        <f t="shared" si="482"/>
        <v/>
      </c>
      <c r="Z3478" s="8" t="str">
        <f>VLOOKUP($D3478,{"29 - Psychiatrie (Erwachsene)","BGI";"297 - stationsäquivalente Behandlung in der Erwachsenenpsychiatrie (29)","BGI";"30 - Kinder- und Jugendpsychiatrie","BGII";"307 - stationsäquivalente Behandlung in der Kinder- und Jugendpsychiatrie (30)","BGII";"31 - Psychosomatik","BGI";"","LEER";0,"Leer"},2,0)</f>
        <v>LEER</v>
      </c>
      <c r="AA3478" s="8" t="str">
        <f t="shared" si="483"/>
        <v>Stationen</v>
      </c>
    </row>
    <row r="3479" spans="2:27" ht="15" customHeight="1" x14ac:dyDescent="0.25">
      <c r="B3479" s="76" t="str">
        <f t="shared" si="485"/>
        <v>!!!</v>
      </c>
      <c r="C3479" s="310" t="str">
        <f>IF(LEN($E3479)&gt;0,VLOOKUP(TEXT($E3479,0),'Angaben Stationen'!$E$14:$V$215,17,0),"")</f>
        <v/>
      </c>
      <c r="D3479" s="254" t="str">
        <f>IF(LEN($E3479)&gt;0,VLOOKUP(TEXT($E3479,0),'Angaben Stationen'!$E$14:$V$215,18,0),"")</f>
        <v/>
      </c>
      <c r="E3479" s="344"/>
      <c r="F3479" s="256"/>
      <c r="G3479" s="256"/>
      <c r="H3479" s="307"/>
      <c r="I3479" s="183"/>
      <c r="R3479" s="8">
        <f t="shared" si="478"/>
        <v>0</v>
      </c>
      <c r="S3479" s="8">
        <f>VLOOKUP($D3479,{"29 - Psychiatrie (Erwachsene)",1;"30 - Kinder- und Jugendpsychiatrie",1;"297 - stationsäquivalente Behandlung in der Erwachsenenpsychiatrie (29)",1;"307 - stationsäquivalente Behandlung in der Kinder- und Jugendpsychiatrie (30)",1;"31 - Psychosomatik",1;"",0;0,0},2,0)</f>
        <v>0</v>
      </c>
      <c r="T3479" s="8">
        <f t="shared" si="484"/>
        <v>0</v>
      </c>
      <c r="U3479" s="8">
        <f t="shared" si="486"/>
        <v>0</v>
      </c>
      <c r="V3479" s="8">
        <f t="shared" si="479"/>
        <v>0</v>
      </c>
      <c r="W3479" s="8">
        <f t="shared" si="480"/>
        <v>0</v>
      </c>
      <c r="X3479" s="8">
        <f t="shared" si="481"/>
        <v>0</v>
      </c>
      <c r="Y3479" s="8" t="str">
        <f t="shared" si="482"/>
        <v/>
      </c>
      <c r="Z3479" s="8" t="str">
        <f>VLOOKUP($D3479,{"29 - Psychiatrie (Erwachsene)","BGI";"297 - stationsäquivalente Behandlung in der Erwachsenenpsychiatrie (29)","BGI";"30 - Kinder- und Jugendpsychiatrie","BGII";"307 - stationsäquivalente Behandlung in der Kinder- und Jugendpsychiatrie (30)","BGII";"31 - Psychosomatik","BGI";"","LEER";0,"Leer"},2,0)</f>
        <v>LEER</v>
      </c>
      <c r="AA3479" s="8" t="str">
        <f t="shared" si="483"/>
        <v>Stationen</v>
      </c>
    </row>
    <row r="3480" spans="2:27" ht="15" customHeight="1" x14ac:dyDescent="0.25">
      <c r="B3480" s="76" t="str">
        <f t="shared" si="485"/>
        <v>!!!</v>
      </c>
      <c r="C3480" s="310" t="str">
        <f>IF(LEN($E3480)&gt;0,VLOOKUP(TEXT($E3480,0),'Angaben Stationen'!$E$14:$V$215,17,0),"")</f>
        <v/>
      </c>
      <c r="D3480" s="254" t="str">
        <f>IF(LEN($E3480)&gt;0,VLOOKUP(TEXT($E3480,0),'Angaben Stationen'!$E$14:$V$215,18,0),"")</f>
        <v/>
      </c>
      <c r="E3480" s="344"/>
      <c r="F3480" s="256"/>
      <c r="G3480" s="256"/>
      <c r="H3480" s="307"/>
      <c r="I3480" s="183"/>
      <c r="R3480" s="8">
        <f t="shared" si="478"/>
        <v>0</v>
      </c>
      <c r="S3480" s="8">
        <f>VLOOKUP($D3480,{"29 - Psychiatrie (Erwachsene)",1;"30 - Kinder- und Jugendpsychiatrie",1;"297 - stationsäquivalente Behandlung in der Erwachsenenpsychiatrie (29)",1;"307 - stationsäquivalente Behandlung in der Kinder- und Jugendpsychiatrie (30)",1;"31 - Psychosomatik",1;"",0;0,0},2,0)</f>
        <v>0</v>
      </c>
      <c r="T3480" s="8">
        <f t="shared" si="484"/>
        <v>0</v>
      </c>
      <c r="U3480" s="8">
        <f t="shared" si="486"/>
        <v>0</v>
      </c>
      <c r="V3480" s="8">
        <f t="shared" si="479"/>
        <v>0</v>
      </c>
      <c r="W3480" s="8">
        <f t="shared" si="480"/>
        <v>0</v>
      </c>
      <c r="X3480" s="8">
        <f t="shared" si="481"/>
        <v>0</v>
      </c>
      <c r="Y3480" s="8" t="str">
        <f t="shared" si="482"/>
        <v/>
      </c>
      <c r="Z3480" s="8" t="str">
        <f>VLOOKUP($D3480,{"29 - Psychiatrie (Erwachsene)","BGI";"297 - stationsäquivalente Behandlung in der Erwachsenenpsychiatrie (29)","BGI";"30 - Kinder- und Jugendpsychiatrie","BGII";"307 - stationsäquivalente Behandlung in der Kinder- und Jugendpsychiatrie (30)","BGII";"31 - Psychosomatik","BGI";"","LEER";0,"Leer"},2,0)</f>
        <v>LEER</v>
      </c>
      <c r="AA3480" s="8" t="str">
        <f t="shared" si="483"/>
        <v>Stationen</v>
      </c>
    </row>
    <row r="3481" spans="2:27" ht="15" customHeight="1" x14ac:dyDescent="0.25">
      <c r="B3481" s="76" t="str">
        <f t="shared" si="485"/>
        <v>!!!</v>
      </c>
      <c r="C3481" s="310" t="str">
        <f>IF(LEN($E3481)&gt;0,VLOOKUP(TEXT($E3481,0),'Angaben Stationen'!$E$14:$V$215,17,0),"")</f>
        <v/>
      </c>
      <c r="D3481" s="254" t="str">
        <f>IF(LEN($E3481)&gt;0,VLOOKUP(TEXT($E3481,0),'Angaben Stationen'!$E$14:$V$215,18,0),"")</f>
        <v/>
      </c>
      <c r="E3481" s="344"/>
      <c r="F3481" s="256"/>
      <c r="G3481" s="256"/>
      <c r="H3481" s="307"/>
      <c r="I3481" s="183"/>
      <c r="R3481" s="8">
        <f t="shared" si="478"/>
        <v>0</v>
      </c>
      <c r="S3481" s="8">
        <f>VLOOKUP($D3481,{"29 - Psychiatrie (Erwachsene)",1;"30 - Kinder- und Jugendpsychiatrie",1;"297 - stationsäquivalente Behandlung in der Erwachsenenpsychiatrie (29)",1;"307 - stationsäquivalente Behandlung in der Kinder- und Jugendpsychiatrie (30)",1;"31 - Psychosomatik",1;"",0;0,0},2,0)</f>
        <v>0</v>
      </c>
      <c r="T3481" s="8">
        <f t="shared" si="484"/>
        <v>0</v>
      </c>
      <c r="U3481" s="8">
        <f t="shared" si="486"/>
        <v>0</v>
      </c>
      <c r="V3481" s="8">
        <f t="shared" si="479"/>
        <v>0</v>
      </c>
      <c r="W3481" s="8">
        <f t="shared" si="480"/>
        <v>0</v>
      </c>
      <c r="X3481" s="8">
        <f t="shared" si="481"/>
        <v>0</v>
      </c>
      <c r="Y3481" s="8" t="str">
        <f t="shared" si="482"/>
        <v/>
      </c>
      <c r="Z3481" s="8" t="str">
        <f>VLOOKUP($D3481,{"29 - Psychiatrie (Erwachsene)","BGI";"297 - stationsäquivalente Behandlung in der Erwachsenenpsychiatrie (29)","BGI";"30 - Kinder- und Jugendpsychiatrie","BGII";"307 - stationsäquivalente Behandlung in der Kinder- und Jugendpsychiatrie (30)","BGII";"31 - Psychosomatik","BGI";"","LEER";0,"Leer"},2,0)</f>
        <v>LEER</v>
      </c>
      <c r="AA3481" s="8" t="str">
        <f t="shared" si="483"/>
        <v>Stationen</v>
      </c>
    </row>
    <row r="3482" spans="2:27" ht="15" customHeight="1" x14ac:dyDescent="0.25">
      <c r="B3482" s="76" t="str">
        <f t="shared" si="485"/>
        <v>!!!</v>
      </c>
      <c r="C3482" s="310" t="str">
        <f>IF(LEN($E3482)&gt;0,VLOOKUP(TEXT($E3482,0),'Angaben Stationen'!$E$14:$V$215,17,0),"")</f>
        <v/>
      </c>
      <c r="D3482" s="254" t="str">
        <f>IF(LEN($E3482)&gt;0,VLOOKUP(TEXT($E3482,0),'Angaben Stationen'!$E$14:$V$215,18,0),"")</f>
        <v/>
      </c>
      <c r="E3482" s="344"/>
      <c r="F3482" s="256"/>
      <c r="G3482" s="256"/>
      <c r="H3482" s="307"/>
      <c r="I3482" s="183"/>
      <c r="R3482" s="8">
        <f t="shared" si="478"/>
        <v>0</v>
      </c>
      <c r="S3482" s="8">
        <f>VLOOKUP($D3482,{"29 - Psychiatrie (Erwachsene)",1;"30 - Kinder- und Jugendpsychiatrie",1;"297 - stationsäquivalente Behandlung in der Erwachsenenpsychiatrie (29)",1;"307 - stationsäquivalente Behandlung in der Kinder- und Jugendpsychiatrie (30)",1;"31 - Psychosomatik",1;"",0;0,0},2,0)</f>
        <v>0</v>
      </c>
      <c r="T3482" s="8">
        <f t="shared" si="484"/>
        <v>0</v>
      </c>
      <c r="U3482" s="8">
        <f t="shared" si="486"/>
        <v>0</v>
      </c>
      <c r="V3482" s="8">
        <f t="shared" si="479"/>
        <v>0</v>
      </c>
      <c r="W3482" s="8">
        <f t="shared" si="480"/>
        <v>0</v>
      </c>
      <c r="X3482" s="8">
        <f t="shared" si="481"/>
        <v>0</v>
      </c>
      <c r="Y3482" s="8" t="str">
        <f t="shared" si="482"/>
        <v/>
      </c>
      <c r="Z3482" s="8" t="str">
        <f>VLOOKUP($D3482,{"29 - Psychiatrie (Erwachsene)","BGI";"297 - stationsäquivalente Behandlung in der Erwachsenenpsychiatrie (29)","BGI";"30 - Kinder- und Jugendpsychiatrie","BGII";"307 - stationsäquivalente Behandlung in der Kinder- und Jugendpsychiatrie (30)","BGII";"31 - Psychosomatik","BGI";"","LEER";0,"Leer"},2,0)</f>
        <v>LEER</v>
      </c>
      <c r="AA3482" s="8" t="str">
        <f t="shared" si="483"/>
        <v>Stationen</v>
      </c>
    </row>
    <row r="3483" spans="2:27" ht="15" customHeight="1" x14ac:dyDescent="0.25">
      <c r="B3483" s="76" t="str">
        <f t="shared" si="485"/>
        <v>!!!</v>
      </c>
      <c r="C3483" s="310" t="str">
        <f>IF(LEN($E3483)&gt;0,VLOOKUP(TEXT($E3483,0),'Angaben Stationen'!$E$14:$V$215,17,0),"")</f>
        <v/>
      </c>
      <c r="D3483" s="254" t="str">
        <f>IF(LEN($E3483)&gt;0,VLOOKUP(TEXT($E3483,0),'Angaben Stationen'!$E$14:$V$215,18,0),"")</f>
        <v/>
      </c>
      <c r="E3483" s="344"/>
      <c r="F3483" s="256"/>
      <c r="G3483" s="256"/>
      <c r="H3483" s="307"/>
      <c r="I3483" s="183"/>
      <c r="R3483" s="8">
        <f t="shared" si="478"/>
        <v>0</v>
      </c>
      <c r="S3483" s="8">
        <f>VLOOKUP($D3483,{"29 - Psychiatrie (Erwachsene)",1;"30 - Kinder- und Jugendpsychiatrie",1;"297 - stationsäquivalente Behandlung in der Erwachsenenpsychiatrie (29)",1;"307 - stationsäquivalente Behandlung in der Kinder- und Jugendpsychiatrie (30)",1;"31 - Psychosomatik",1;"",0;0,0},2,0)</f>
        <v>0</v>
      </c>
      <c r="T3483" s="8">
        <f t="shared" si="484"/>
        <v>0</v>
      </c>
      <c r="U3483" s="8">
        <f t="shared" si="486"/>
        <v>0</v>
      </c>
      <c r="V3483" s="8">
        <f t="shared" si="479"/>
        <v>0</v>
      </c>
      <c r="W3483" s="8">
        <f t="shared" si="480"/>
        <v>0</v>
      </c>
      <c r="X3483" s="8">
        <f t="shared" si="481"/>
        <v>0</v>
      </c>
      <c r="Y3483" s="8" t="str">
        <f t="shared" si="482"/>
        <v/>
      </c>
      <c r="Z3483" s="8" t="str">
        <f>VLOOKUP($D3483,{"29 - Psychiatrie (Erwachsene)","BGI";"297 - stationsäquivalente Behandlung in der Erwachsenenpsychiatrie (29)","BGI";"30 - Kinder- und Jugendpsychiatrie","BGII";"307 - stationsäquivalente Behandlung in der Kinder- und Jugendpsychiatrie (30)","BGII";"31 - Psychosomatik","BGI";"","LEER";0,"Leer"},2,0)</f>
        <v>LEER</v>
      </c>
      <c r="AA3483" s="8" t="str">
        <f t="shared" si="483"/>
        <v>Stationen</v>
      </c>
    </row>
    <row r="3484" spans="2:27" ht="15" customHeight="1" x14ac:dyDescent="0.25">
      <c r="B3484" s="76" t="str">
        <f t="shared" si="485"/>
        <v>!!!</v>
      </c>
      <c r="C3484" s="310" t="str">
        <f>IF(LEN($E3484)&gt;0,VLOOKUP(TEXT($E3484,0),'Angaben Stationen'!$E$14:$V$215,17,0),"")</f>
        <v/>
      </c>
      <c r="D3484" s="254" t="str">
        <f>IF(LEN($E3484)&gt;0,VLOOKUP(TEXT($E3484,0),'Angaben Stationen'!$E$14:$V$215,18,0),"")</f>
        <v/>
      </c>
      <c r="E3484" s="344"/>
      <c r="F3484" s="256"/>
      <c r="G3484" s="256"/>
      <c r="H3484" s="307"/>
      <c r="I3484" s="183"/>
      <c r="R3484" s="8">
        <f t="shared" si="478"/>
        <v>0</v>
      </c>
      <c r="S3484" s="8">
        <f>VLOOKUP($D3484,{"29 - Psychiatrie (Erwachsene)",1;"30 - Kinder- und Jugendpsychiatrie",1;"297 - stationsäquivalente Behandlung in der Erwachsenenpsychiatrie (29)",1;"307 - stationsäquivalente Behandlung in der Kinder- und Jugendpsychiatrie (30)",1;"31 - Psychosomatik",1;"",0;0,0},2,0)</f>
        <v>0</v>
      </c>
      <c r="T3484" s="8">
        <f t="shared" si="484"/>
        <v>0</v>
      </c>
      <c r="U3484" s="8">
        <f t="shared" si="486"/>
        <v>0</v>
      </c>
      <c r="V3484" s="8">
        <f t="shared" si="479"/>
        <v>0</v>
      </c>
      <c r="W3484" s="8">
        <f t="shared" si="480"/>
        <v>0</v>
      </c>
      <c r="X3484" s="8">
        <f t="shared" si="481"/>
        <v>0</v>
      </c>
      <c r="Y3484" s="8" t="str">
        <f t="shared" si="482"/>
        <v/>
      </c>
      <c r="Z3484" s="8" t="str">
        <f>VLOOKUP($D3484,{"29 - Psychiatrie (Erwachsene)","BGI";"297 - stationsäquivalente Behandlung in der Erwachsenenpsychiatrie (29)","BGI";"30 - Kinder- und Jugendpsychiatrie","BGII";"307 - stationsäquivalente Behandlung in der Kinder- und Jugendpsychiatrie (30)","BGII";"31 - Psychosomatik","BGI";"","LEER";0,"Leer"},2,0)</f>
        <v>LEER</v>
      </c>
      <c r="AA3484" s="8" t="str">
        <f t="shared" si="483"/>
        <v>Stationen</v>
      </c>
    </row>
    <row r="3485" spans="2:27" ht="15" customHeight="1" x14ac:dyDescent="0.25">
      <c r="B3485" s="76" t="str">
        <f t="shared" si="485"/>
        <v>!!!</v>
      </c>
      <c r="C3485" s="310" t="str">
        <f>IF(LEN($E3485)&gt;0,VLOOKUP(TEXT($E3485,0),'Angaben Stationen'!$E$14:$V$215,17,0),"")</f>
        <v/>
      </c>
      <c r="D3485" s="254" t="str">
        <f>IF(LEN($E3485)&gt;0,VLOOKUP(TEXT($E3485,0),'Angaben Stationen'!$E$14:$V$215,18,0),"")</f>
        <v/>
      </c>
      <c r="E3485" s="344"/>
      <c r="F3485" s="256"/>
      <c r="G3485" s="256"/>
      <c r="H3485" s="307"/>
      <c r="I3485" s="183"/>
      <c r="R3485" s="8">
        <f t="shared" si="478"/>
        <v>0</v>
      </c>
      <c r="S3485" s="8">
        <f>VLOOKUP($D3485,{"29 - Psychiatrie (Erwachsene)",1;"30 - Kinder- und Jugendpsychiatrie",1;"297 - stationsäquivalente Behandlung in der Erwachsenenpsychiatrie (29)",1;"307 - stationsäquivalente Behandlung in der Kinder- und Jugendpsychiatrie (30)",1;"31 - Psychosomatik",1;"",0;0,0},2,0)</f>
        <v>0</v>
      </c>
      <c r="T3485" s="8">
        <f t="shared" si="484"/>
        <v>0</v>
      </c>
      <c r="U3485" s="8">
        <f t="shared" si="486"/>
        <v>0</v>
      </c>
      <c r="V3485" s="8">
        <f t="shared" si="479"/>
        <v>0</v>
      </c>
      <c r="W3485" s="8">
        <f t="shared" si="480"/>
        <v>0</v>
      </c>
      <c r="X3485" s="8">
        <f t="shared" si="481"/>
        <v>0</v>
      </c>
      <c r="Y3485" s="8" t="str">
        <f t="shared" si="482"/>
        <v/>
      </c>
      <c r="Z3485" s="8" t="str">
        <f>VLOOKUP($D3485,{"29 - Psychiatrie (Erwachsene)","BGI";"297 - stationsäquivalente Behandlung in der Erwachsenenpsychiatrie (29)","BGI";"30 - Kinder- und Jugendpsychiatrie","BGII";"307 - stationsäquivalente Behandlung in der Kinder- und Jugendpsychiatrie (30)","BGII";"31 - Psychosomatik","BGI";"","LEER";0,"Leer"},2,0)</f>
        <v>LEER</v>
      </c>
      <c r="AA3485" s="8" t="str">
        <f t="shared" si="483"/>
        <v>Stationen</v>
      </c>
    </row>
    <row r="3486" spans="2:27" ht="15" customHeight="1" x14ac:dyDescent="0.25">
      <c r="B3486" s="76" t="str">
        <f t="shared" si="485"/>
        <v>!!!</v>
      </c>
      <c r="C3486" s="310" t="str">
        <f>IF(LEN($E3486)&gt;0,VLOOKUP(TEXT($E3486,0),'Angaben Stationen'!$E$14:$V$215,17,0),"")</f>
        <v/>
      </c>
      <c r="D3486" s="254" t="str">
        <f>IF(LEN($E3486)&gt;0,VLOOKUP(TEXT($E3486,0),'Angaben Stationen'!$E$14:$V$215,18,0),"")</f>
        <v/>
      </c>
      <c r="E3486" s="344"/>
      <c r="F3486" s="256"/>
      <c r="G3486" s="256"/>
      <c r="H3486" s="307"/>
      <c r="I3486" s="183"/>
      <c r="R3486" s="8">
        <f t="shared" si="478"/>
        <v>0</v>
      </c>
      <c r="S3486" s="8">
        <f>VLOOKUP($D3486,{"29 - Psychiatrie (Erwachsene)",1;"30 - Kinder- und Jugendpsychiatrie",1;"297 - stationsäquivalente Behandlung in der Erwachsenenpsychiatrie (29)",1;"307 - stationsäquivalente Behandlung in der Kinder- und Jugendpsychiatrie (30)",1;"31 - Psychosomatik",1;"",0;0,0},2,0)</f>
        <v>0</v>
      </c>
      <c r="T3486" s="8">
        <f t="shared" si="484"/>
        <v>0</v>
      </c>
      <c r="U3486" s="8">
        <f t="shared" si="486"/>
        <v>0</v>
      </c>
      <c r="V3486" s="8">
        <f t="shared" si="479"/>
        <v>0</v>
      </c>
      <c r="W3486" s="8">
        <f t="shared" si="480"/>
        <v>0</v>
      </c>
      <c r="X3486" s="8">
        <f t="shared" si="481"/>
        <v>0</v>
      </c>
      <c r="Y3486" s="8" t="str">
        <f t="shared" si="482"/>
        <v/>
      </c>
      <c r="Z3486" s="8" t="str">
        <f>VLOOKUP($D3486,{"29 - Psychiatrie (Erwachsene)","BGI";"297 - stationsäquivalente Behandlung in der Erwachsenenpsychiatrie (29)","BGI";"30 - Kinder- und Jugendpsychiatrie","BGII";"307 - stationsäquivalente Behandlung in der Kinder- und Jugendpsychiatrie (30)","BGII";"31 - Psychosomatik","BGI";"","LEER";0,"Leer"},2,0)</f>
        <v>LEER</v>
      </c>
      <c r="AA3486" s="8" t="str">
        <f t="shared" si="483"/>
        <v>Stationen</v>
      </c>
    </row>
    <row r="3487" spans="2:27" ht="15" customHeight="1" x14ac:dyDescent="0.25">
      <c r="B3487" s="76" t="str">
        <f t="shared" si="485"/>
        <v>!!!</v>
      </c>
      <c r="C3487" s="310" t="str">
        <f>IF(LEN($E3487)&gt;0,VLOOKUP(TEXT($E3487,0),'Angaben Stationen'!$E$14:$V$215,17,0),"")</f>
        <v/>
      </c>
      <c r="D3487" s="254" t="str">
        <f>IF(LEN($E3487)&gt;0,VLOOKUP(TEXT($E3487,0),'Angaben Stationen'!$E$14:$V$215,18,0),"")</f>
        <v/>
      </c>
      <c r="E3487" s="344"/>
      <c r="F3487" s="256"/>
      <c r="G3487" s="256"/>
      <c r="H3487" s="307"/>
      <c r="I3487" s="183"/>
      <c r="R3487" s="8">
        <f t="shared" si="478"/>
        <v>0</v>
      </c>
      <c r="S3487" s="8">
        <f>VLOOKUP($D3487,{"29 - Psychiatrie (Erwachsene)",1;"30 - Kinder- und Jugendpsychiatrie",1;"297 - stationsäquivalente Behandlung in der Erwachsenenpsychiatrie (29)",1;"307 - stationsäquivalente Behandlung in der Kinder- und Jugendpsychiatrie (30)",1;"31 - Psychosomatik",1;"",0;0,0},2,0)</f>
        <v>0</v>
      </c>
      <c r="T3487" s="8">
        <f t="shared" si="484"/>
        <v>0</v>
      </c>
      <c r="U3487" s="8">
        <f t="shared" si="486"/>
        <v>0</v>
      </c>
      <c r="V3487" s="8">
        <f t="shared" si="479"/>
        <v>0</v>
      </c>
      <c r="W3487" s="8">
        <f t="shared" si="480"/>
        <v>0</v>
      </c>
      <c r="X3487" s="8">
        <f t="shared" si="481"/>
        <v>0</v>
      </c>
      <c r="Y3487" s="8" t="str">
        <f t="shared" si="482"/>
        <v/>
      </c>
      <c r="Z3487" s="8" t="str">
        <f>VLOOKUP($D3487,{"29 - Psychiatrie (Erwachsene)","BGI";"297 - stationsäquivalente Behandlung in der Erwachsenenpsychiatrie (29)","BGI";"30 - Kinder- und Jugendpsychiatrie","BGII";"307 - stationsäquivalente Behandlung in der Kinder- und Jugendpsychiatrie (30)","BGII";"31 - Psychosomatik","BGI";"","LEER";0,"Leer"},2,0)</f>
        <v>LEER</v>
      </c>
      <c r="AA3487" s="8" t="str">
        <f t="shared" si="483"/>
        <v>Stationen</v>
      </c>
    </row>
    <row r="3488" spans="2:27" ht="15" customHeight="1" x14ac:dyDescent="0.25">
      <c r="B3488" s="76" t="str">
        <f t="shared" si="485"/>
        <v>!!!</v>
      </c>
      <c r="C3488" s="310" t="str">
        <f>IF(LEN($E3488)&gt;0,VLOOKUP(TEXT($E3488,0),'Angaben Stationen'!$E$14:$V$215,17,0),"")</f>
        <v/>
      </c>
      <c r="D3488" s="254" t="str">
        <f>IF(LEN($E3488)&gt;0,VLOOKUP(TEXT($E3488,0),'Angaben Stationen'!$E$14:$V$215,18,0),"")</f>
        <v/>
      </c>
      <c r="E3488" s="344"/>
      <c r="F3488" s="256"/>
      <c r="G3488" s="256"/>
      <c r="H3488" s="307"/>
      <c r="I3488" s="183"/>
      <c r="R3488" s="8">
        <f t="shared" si="478"/>
        <v>0</v>
      </c>
      <c r="S3488" s="8">
        <f>VLOOKUP($D3488,{"29 - Psychiatrie (Erwachsene)",1;"30 - Kinder- und Jugendpsychiatrie",1;"297 - stationsäquivalente Behandlung in der Erwachsenenpsychiatrie (29)",1;"307 - stationsäquivalente Behandlung in der Kinder- und Jugendpsychiatrie (30)",1;"31 - Psychosomatik",1;"",0;0,0},2,0)</f>
        <v>0</v>
      </c>
      <c r="T3488" s="8">
        <f t="shared" si="484"/>
        <v>0</v>
      </c>
      <c r="U3488" s="8">
        <f t="shared" si="486"/>
        <v>0</v>
      </c>
      <c r="V3488" s="8">
        <f t="shared" si="479"/>
        <v>0</v>
      </c>
      <c r="W3488" s="8">
        <f t="shared" si="480"/>
        <v>0</v>
      </c>
      <c r="X3488" s="8">
        <f t="shared" si="481"/>
        <v>0</v>
      </c>
      <c r="Y3488" s="8" t="str">
        <f t="shared" si="482"/>
        <v/>
      </c>
      <c r="Z3488" s="8" t="str">
        <f>VLOOKUP($D3488,{"29 - Psychiatrie (Erwachsene)","BGI";"297 - stationsäquivalente Behandlung in der Erwachsenenpsychiatrie (29)","BGI";"30 - Kinder- und Jugendpsychiatrie","BGII";"307 - stationsäquivalente Behandlung in der Kinder- und Jugendpsychiatrie (30)","BGII";"31 - Psychosomatik","BGI";"","LEER";0,"Leer"},2,0)</f>
        <v>LEER</v>
      </c>
      <c r="AA3488" s="8" t="str">
        <f t="shared" si="483"/>
        <v>Stationen</v>
      </c>
    </row>
    <row r="3489" spans="2:27" ht="15" customHeight="1" x14ac:dyDescent="0.25">
      <c r="B3489" s="76" t="str">
        <f t="shared" si="485"/>
        <v>!!!</v>
      </c>
      <c r="C3489" s="310" t="str">
        <f>IF(LEN($E3489)&gt;0,VLOOKUP(TEXT($E3489,0),'Angaben Stationen'!$E$14:$V$215,17,0),"")</f>
        <v/>
      </c>
      <c r="D3489" s="254" t="str">
        <f>IF(LEN($E3489)&gt;0,VLOOKUP(TEXT($E3489,0),'Angaben Stationen'!$E$14:$V$215,18,0),"")</f>
        <v/>
      </c>
      <c r="E3489" s="344"/>
      <c r="F3489" s="256"/>
      <c r="G3489" s="256"/>
      <c r="H3489" s="307"/>
      <c r="I3489" s="183"/>
      <c r="R3489" s="8">
        <f t="shared" si="478"/>
        <v>0</v>
      </c>
      <c r="S3489" s="8">
        <f>VLOOKUP($D3489,{"29 - Psychiatrie (Erwachsene)",1;"30 - Kinder- und Jugendpsychiatrie",1;"297 - stationsäquivalente Behandlung in der Erwachsenenpsychiatrie (29)",1;"307 - stationsäquivalente Behandlung in der Kinder- und Jugendpsychiatrie (30)",1;"31 - Psychosomatik",1;"",0;0,0},2,0)</f>
        <v>0</v>
      </c>
      <c r="T3489" s="8">
        <f t="shared" si="484"/>
        <v>0</v>
      </c>
      <c r="U3489" s="8">
        <f t="shared" si="486"/>
        <v>0</v>
      </c>
      <c r="V3489" s="8">
        <f t="shared" si="479"/>
        <v>0</v>
      </c>
      <c r="W3489" s="8">
        <f t="shared" si="480"/>
        <v>0</v>
      </c>
      <c r="X3489" s="8">
        <f t="shared" si="481"/>
        <v>0</v>
      </c>
      <c r="Y3489" s="8" t="str">
        <f t="shared" si="482"/>
        <v/>
      </c>
      <c r="Z3489" s="8" t="str">
        <f>VLOOKUP($D3489,{"29 - Psychiatrie (Erwachsene)","BGI";"297 - stationsäquivalente Behandlung in der Erwachsenenpsychiatrie (29)","BGI";"30 - Kinder- und Jugendpsychiatrie","BGII";"307 - stationsäquivalente Behandlung in der Kinder- und Jugendpsychiatrie (30)","BGII";"31 - Psychosomatik","BGI";"","LEER";0,"Leer"},2,0)</f>
        <v>LEER</v>
      </c>
      <c r="AA3489" s="8" t="str">
        <f t="shared" si="483"/>
        <v>Stationen</v>
      </c>
    </row>
    <row r="3490" spans="2:27" ht="15" customHeight="1" x14ac:dyDescent="0.25">
      <c r="B3490" s="76" t="str">
        <f t="shared" si="485"/>
        <v>!!!</v>
      </c>
      <c r="C3490" s="310" t="str">
        <f>IF(LEN($E3490)&gt;0,VLOOKUP(TEXT($E3490,0),'Angaben Stationen'!$E$14:$V$215,17,0),"")</f>
        <v/>
      </c>
      <c r="D3490" s="254" t="str">
        <f>IF(LEN($E3490)&gt;0,VLOOKUP(TEXT($E3490,0),'Angaben Stationen'!$E$14:$V$215,18,0),"")</f>
        <v/>
      </c>
      <c r="E3490" s="344"/>
      <c r="F3490" s="256"/>
      <c r="G3490" s="256"/>
      <c r="H3490" s="307"/>
      <c r="I3490" s="183"/>
      <c r="R3490" s="8">
        <f t="shared" ref="R3490:R3553" si="487">IF(LEN(B3490)&gt;0,0,1)</f>
        <v>0</v>
      </c>
      <c r="S3490" s="8">
        <f>VLOOKUP($D3490,{"29 - Psychiatrie (Erwachsene)",1;"30 - Kinder- und Jugendpsychiatrie",1;"297 - stationsäquivalente Behandlung in der Erwachsenenpsychiatrie (29)",1;"307 - stationsäquivalente Behandlung in der Kinder- und Jugendpsychiatrie (30)",1;"31 - Psychosomatik",1;"",0;0,0},2,0)</f>
        <v>0</v>
      </c>
      <c r="T3490" s="8">
        <f t="shared" si="484"/>
        <v>0</v>
      </c>
      <c r="U3490" s="8">
        <f t="shared" si="486"/>
        <v>0</v>
      </c>
      <c r="V3490" s="8">
        <f t="shared" ref="V3490:V3553" si="488">IF(VALUE($F3490)&gt;0,1,0)</f>
        <v>0</v>
      </c>
      <c r="W3490" s="8">
        <f t="shared" ref="W3490:W3553" si="489">IF(LEN($G3490)&gt;0,1,0)</f>
        <v>0</v>
      </c>
      <c r="X3490" s="8">
        <f t="shared" ref="X3490:X3553" si="490">IF(LEN($H3490)&gt;0,1,0)</f>
        <v>0</v>
      </c>
      <c r="Y3490" s="8" t="str">
        <f t="shared" ref="Y3490:Y3553" si="491">IF($D3490&lt;&gt;"","MonatII","")</f>
        <v/>
      </c>
      <c r="Z3490" s="8" t="str">
        <f>VLOOKUP($D3490,{"29 - Psychiatrie (Erwachsene)","BGI";"297 - stationsäquivalente Behandlung in der Erwachsenenpsychiatrie (29)","BGI";"30 - Kinder- und Jugendpsychiatrie","BGII";"307 - stationsäquivalente Behandlung in der Kinder- und Jugendpsychiatrie (30)","BGII";"31 - Psychosomatik","BGI";"","LEER";0,"Leer"},2,0)</f>
        <v>LEER</v>
      </c>
      <c r="AA3490" s="8" t="str">
        <f t="shared" ref="AA3490:AA3553" si="492">"Stationen"</f>
        <v>Stationen</v>
      </c>
    </row>
    <row r="3491" spans="2:27" ht="15" customHeight="1" x14ac:dyDescent="0.25">
      <c r="B3491" s="76" t="str">
        <f t="shared" si="485"/>
        <v>!!!</v>
      </c>
      <c r="C3491" s="310" t="str">
        <f>IF(LEN($E3491)&gt;0,VLOOKUP(TEXT($E3491,0),'Angaben Stationen'!$E$14:$V$215,17,0),"")</f>
        <v/>
      </c>
      <c r="D3491" s="254" t="str">
        <f>IF(LEN($E3491)&gt;0,VLOOKUP(TEXT($E3491,0),'Angaben Stationen'!$E$14:$V$215,18,0),"")</f>
        <v/>
      </c>
      <c r="E3491" s="344"/>
      <c r="F3491" s="256"/>
      <c r="G3491" s="256"/>
      <c r="H3491" s="307"/>
      <c r="I3491" s="183"/>
      <c r="R3491" s="8">
        <f t="shared" si="487"/>
        <v>0</v>
      </c>
      <c r="S3491" s="8">
        <f>VLOOKUP($D3491,{"29 - Psychiatrie (Erwachsene)",1;"30 - Kinder- und Jugendpsychiatrie",1;"297 - stationsäquivalente Behandlung in der Erwachsenenpsychiatrie (29)",1;"307 - stationsäquivalente Behandlung in der Kinder- und Jugendpsychiatrie (30)",1;"31 - Psychosomatik",1;"",0;0,0},2,0)</f>
        <v>0</v>
      </c>
      <c r="T3491" s="8">
        <f t="shared" si="484"/>
        <v>0</v>
      </c>
      <c r="U3491" s="8">
        <f t="shared" si="486"/>
        <v>0</v>
      </c>
      <c r="V3491" s="8">
        <f t="shared" si="488"/>
        <v>0</v>
      </c>
      <c r="W3491" s="8">
        <f t="shared" si="489"/>
        <v>0</v>
      </c>
      <c r="X3491" s="8">
        <f t="shared" si="490"/>
        <v>0</v>
      </c>
      <c r="Y3491" s="8" t="str">
        <f t="shared" si="491"/>
        <v/>
      </c>
      <c r="Z3491" s="8" t="str">
        <f>VLOOKUP($D3491,{"29 - Psychiatrie (Erwachsene)","BGI";"297 - stationsäquivalente Behandlung in der Erwachsenenpsychiatrie (29)","BGI";"30 - Kinder- und Jugendpsychiatrie","BGII";"307 - stationsäquivalente Behandlung in der Kinder- und Jugendpsychiatrie (30)","BGII";"31 - Psychosomatik","BGI";"","LEER";0,"Leer"},2,0)</f>
        <v>LEER</v>
      </c>
      <c r="AA3491" s="8" t="str">
        <f t="shared" si="492"/>
        <v>Stationen</v>
      </c>
    </row>
    <row r="3492" spans="2:27" ht="15" customHeight="1" x14ac:dyDescent="0.25">
      <c r="B3492" s="76" t="str">
        <f t="shared" si="485"/>
        <v>!!!</v>
      </c>
      <c r="C3492" s="310" t="str">
        <f>IF(LEN($E3492)&gt;0,VLOOKUP(TEXT($E3492,0),'Angaben Stationen'!$E$14:$V$215,17,0),"")</f>
        <v/>
      </c>
      <c r="D3492" s="254" t="str">
        <f>IF(LEN($E3492)&gt;0,VLOOKUP(TEXT($E3492,0),'Angaben Stationen'!$E$14:$V$215,18,0),"")</f>
        <v/>
      </c>
      <c r="E3492" s="344"/>
      <c r="F3492" s="256"/>
      <c r="G3492" s="256"/>
      <c r="H3492" s="307"/>
      <c r="I3492" s="183"/>
      <c r="R3492" s="8">
        <f t="shared" si="487"/>
        <v>0</v>
      </c>
      <c r="S3492" s="8">
        <f>VLOOKUP($D3492,{"29 - Psychiatrie (Erwachsene)",1;"30 - Kinder- und Jugendpsychiatrie",1;"297 - stationsäquivalente Behandlung in der Erwachsenenpsychiatrie (29)",1;"307 - stationsäquivalente Behandlung in der Kinder- und Jugendpsychiatrie (30)",1;"31 - Psychosomatik",1;"",0;0,0},2,0)</f>
        <v>0</v>
      </c>
      <c r="T3492" s="8">
        <f t="shared" si="484"/>
        <v>0</v>
      </c>
      <c r="U3492" s="8">
        <f t="shared" si="486"/>
        <v>0</v>
      </c>
      <c r="V3492" s="8">
        <f t="shared" si="488"/>
        <v>0</v>
      </c>
      <c r="W3492" s="8">
        <f t="shared" si="489"/>
        <v>0</v>
      </c>
      <c r="X3492" s="8">
        <f t="shared" si="490"/>
        <v>0</v>
      </c>
      <c r="Y3492" s="8" t="str">
        <f t="shared" si="491"/>
        <v/>
      </c>
      <c r="Z3492" s="8" t="str">
        <f>VLOOKUP($D3492,{"29 - Psychiatrie (Erwachsene)","BGI";"297 - stationsäquivalente Behandlung in der Erwachsenenpsychiatrie (29)","BGI";"30 - Kinder- und Jugendpsychiatrie","BGII";"307 - stationsäquivalente Behandlung in der Kinder- und Jugendpsychiatrie (30)","BGII";"31 - Psychosomatik","BGI";"","LEER";0,"Leer"},2,0)</f>
        <v>LEER</v>
      </c>
      <c r="AA3492" s="8" t="str">
        <f t="shared" si="492"/>
        <v>Stationen</v>
      </c>
    </row>
    <row r="3493" spans="2:27" ht="15" customHeight="1" x14ac:dyDescent="0.25">
      <c r="B3493" s="76" t="str">
        <f t="shared" si="485"/>
        <v>!!!</v>
      </c>
      <c r="C3493" s="310" t="str">
        <f>IF(LEN($E3493)&gt;0,VLOOKUP(TEXT($E3493,0),'Angaben Stationen'!$E$14:$V$215,17,0),"")</f>
        <v/>
      </c>
      <c r="D3493" s="254" t="str">
        <f>IF(LEN($E3493)&gt;0,VLOOKUP(TEXT($E3493,0),'Angaben Stationen'!$E$14:$V$215,18,0),"")</f>
        <v/>
      </c>
      <c r="E3493" s="344"/>
      <c r="F3493" s="256"/>
      <c r="G3493" s="256"/>
      <c r="H3493" s="307"/>
      <c r="I3493" s="183"/>
      <c r="R3493" s="8">
        <f t="shared" si="487"/>
        <v>0</v>
      </c>
      <c r="S3493" s="8">
        <f>VLOOKUP($D3493,{"29 - Psychiatrie (Erwachsene)",1;"30 - Kinder- und Jugendpsychiatrie",1;"297 - stationsäquivalente Behandlung in der Erwachsenenpsychiatrie (29)",1;"307 - stationsäquivalente Behandlung in der Kinder- und Jugendpsychiatrie (30)",1;"31 - Psychosomatik",1;"",0;0,0},2,0)</f>
        <v>0</v>
      </c>
      <c r="T3493" s="8">
        <f t="shared" si="484"/>
        <v>0</v>
      </c>
      <c r="U3493" s="8">
        <f t="shared" si="486"/>
        <v>0</v>
      </c>
      <c r="V3493" s="8">
        <f t="shared" si="488"/>
        <v>0</v>
      </c>
      <c r="W3493" s="8">
        <f t="shared" si="489"/>
        <v>0</v>
      </c>
      <c r="X3493" s="8">
        <f t="shared" si="490"/>
        <v>0</v>
      </c>
      <c r="Y3493" s="8" t="str">
        <f t="shared" si="491"/>
        <v/>
      </c>
      <c r="Z3493" s="8" t="str">
        <f>VLOOKUP($D3493,{"29 - Psychiatrie (Erwachsene)","BGI";"297 - stationsäquivalente Behandlung in der Erwachsenenpsychiatrie (29)","BGI";"30 - Kinder- und Jugendpsychiatrie","BGII";"307 - stationsäquivalente Behandlung in der Kinder- und Jugendpsychiatrie (30)","BGII";"31 - Psychosomatik","BGI";"","LEER";0,"Leer"},2,0)</f>
        <v>LEER</v>
      </c>
      <c r="AA3493" s="8" t="str">
        <f t="shared" si="492"/>
        <v>Stationen</v>
      </c>
    </row>
    <row r="3494" spans="2:27" ht="15" customHeight="1" x14ac:dyDescent="0.25">
      <c r="B3494" s="76" t="str">
        <f t="shared" si="485"/>
        <v>!!!</v>
      </c>
      <c r="C3494" s="310" t="str">
        <f>IF(LEN($E3494)&gt;0,VLOOKUP(TEXT($E3494,0),'Angaben Stationen'!$E$14:$V$215,17,0),"")</f>
        <v/>
      </c>
      <c r="D3494" s="254" t="str">
        <f>IF(LEN($E3494)&gt;0,VLOOKUP(TEXT($E3494,0),'Angaben Stationen'!$E$14:$V$215,18,0),"")</f>
        <v/>
      </c>
      <c r="E3494" s="344"/>
      <c r="F3494" s="256"/>
      <c r="G3494" s="256"/>
      <c r="H3494" s="307"/>
      <c r="I3494" s="183"/>
      <c r="R3494" s="8">
        <f t="shared" si="487"/>
        <v>0</v>
      </c>
      <c r="S3494" s="8">
        <f>VLOOKUP($D3494,{"29 - Psychiatrie (Erwachsene)",1;"30 - Kinder- und Jugendpsychiatrie",1;"297 - stationsäquivalente Behandlung in der Erwachsenenpsychiatrie (29)",1;"307 - stationsäquivalente Behandlung in der Kinder- und Jugendpsychiatrie (30)",1;"31 - Psychosomatik",1;"",0;0,0},2,0)</f>
        <v>0</v>
      </c>
      <c r="T3494" s="8">
        <f t="shared" ref="T3494:T3557" si="493">IF(LEN($C3494)&gt;0,1,0)</f>
        <v>0</v>
      </c>
      <c r="U3494" s="8">
        <f t="shared" si="486"/>
        <v>0</v>
      </c>
      <c r="V3494" s="8">
        <f t="shared" si="488"/>
        <v>0</v>
      </c>
      <c r="W3494" s="8">
        <f t="shared" si="489"/>
        <v>0</v>
      </c>
      <c r="X3494" s="8">
        <f t="shared" si="490"/>
        <v>0</v>
      </c>
      <c r="Y3494" s="8" t="str">
        <f t="shared" si="491"/>
        <v/>
      </c>
      <c r="Z3494" s="8" t="str">
        <f>VLOOKUP($D3494,{"29 - Psychiatrie (Erwachsene)","BGI";"297 - stationsäquivalente Behandlung in der Erwachsenenpsychiatrie (29)","BGI";"30 - Kinder- und Jugendpsychiatrie","BGII";"307 - stationsäquivalente Behandlung in der Kinder- und Jugendpsychiatrie (30)","BGII";"31 - Psychosomatik","BGI";"","LEER";0,"Leer"},2,0)</f>
        <v>LEER</v>
      </c>
      <c r="AA3494" s="8" t="str">
        <f t="shared" si="492"/>
        <v>Stationen</v>
      </c>
    </row>
    <row r="3495" spans="2:27" ht="15" customHeight="1" x14ac:dyDescent="0.25">
      <c r="B3495" s="76" t="str">
        <f t="shared" si="485"/>
        <v>!!!</v>
      </c>
      <c r="C3495" s="310" t="str">
        <f>IF(LEN($E3495)&gt;0,VLOOKUP(TEXT($E3495,0),'Angaben Stationen'!$E$14:$V$215,17,0),"")</f>
        <v/>
      </c>
      <c r="D3495" s="254" t="str">
        <f>IF(LEN($E3495)&gt;0,VLOOKUP(TEXT($E3495,0),'Angaben Stationen'!$E$14:$V$215,18,0),"")</f>
        <v/>
      </c>
      <c r="E3495" s="344"/>
      <c r="F3495" s="256"/>
      <c r="G3495" s="256"/>
      <c r="H3495" s="307"/>
      <c r="I3495" s="183"/>
      <c r="R3495" s="8">
        <f t="shared" si="487"/>
        <v>0</v>
      </c>
      <c r="S3495" s="8">
        <f>VLOOKUP($D3495,{"29 - Psychiatrie (Erwachsene)",1;"30 - Kinder- und Jugendpsychiatrie",1;"297 - stationsäquivalente Behandlung in der Erwachsenenpsychiatrie (29)",1;"307 - stationsäquivalente Behandlung in der Kinder- und Jugendpsychiatrie (30)",1;"31 - Psychosomatik",1;"",0;0,0},2,0)</f>
        <v>0</v>
      </c>
      <c r="T3495" s="8">
        <f t="shared" si="493"/>
        <v>0</v>
      </c>
      <c r="U3495" s="8">
        <f t="shared" si="486"/>
        <v>0</v>
      </c>
      <c r="V3495" s="8">
        <f t="shared" si="488"/>
        <v>0</v>
      </c>
      <c r="W3495" s="8">
        <f t="shared" si="489"/>
        <v>0</v>
      </c>
      <c r="X3495" s="8">
        <f t="shared" si="490"/>
        <v>0</v>
      </c>
      <c r="Y3495" s="8" t="str">
        <f t="shared" si="491"/>
        <v/>
      </c>
      <c r="Z3495" s="8" t="str">
        <f>VLOOKUP($D3495,{"29 - Psychiatrie (Erwachsene)","BGI";"297 - stationsäquivalente Behandlung in der Erwachsenenpsychiatrie (29)","BGI";"30 - Kinder- und Jugendpsychiatrie","BGII";"307 - stationsäquivalente Behandlung in der Kinder- und Jugendpsychiatrie (30)","BGII";"31 - Psychosomatik","BGI";"","LEER";0,"Leer"},2,0)</f>
        <v>LEER</v>
      </c>
      <c r="AA3495" s="8" t="str">
        <f t="shared" si="492"/>
        <v>Stationen</v>
      </c>
    </row>
    <row r="3496" spans="2:27" ht="15" customHeight="1" x14ac:dyDescent="0.25">
      <c r="B3496" s="76" t="str">
        <f t="shared" si="485"/>
        <v>!!!</v>
      </c>
      <c r="C3496" s="310" t="str">
        <f>IF(LEN($E3496)&gt;0,VLOOKUP(TEXT($E3496,0),'Angaben Stationen'!$E$14:$V$215,17,0),"")</f>
        <v/>
      </c>
      <c r="D3496" s="254" t="str">
        <f>IF(LEN($E3496)&gt;0,VLOOKUP(TEXT($E3496,0),'Angaben Stationen'!$E$14:$V$215,18,0),"")</f>
        <v/>
      </c>
      <c r="E3496" s="344"/>
      <c r="F3496" s="256"/>
      <c r="G3496" s="256"/>
      <c r="H3496" s="307"/>
      <c r="I3496" s="183"/>
      <c r="R3496" s="8">
        <f t="shared" si="487"/>
        <v>0</v>
      </c>
      <c r="S3496" s="8">
        <f>VLOOKUP($D3496,{"29 - Psychiatrie (Erwachsene)",1;"30 - Kinder- und Jugendpsychiatrie",1;"297 - stationsäquivalente Behandlung in der Erwachsenenpsychiatrie (29)",1;"307 - stationsäquivalente Behandlung in der Kinder- und Jugendpsychiatrie (30)",1;"31 - Psychosomatik",1;"",0;0,0},2,0)</f>
        <v>0</v>
      </c>
      <c r="T3496" s="8">
        <f t="shared" si="493"/>
        <v>0</v>
      </c>
      <c r="U3496" s="8">
        <f t="shared" si="486"/>
        <v>0</v>
      </c>
      <c r="V3496" s="8">
        <f t="shared" si="488"/>
        <v>0</v>
      </c>
      <c r="W3496" s="8">
        <f t="shared" si="489"/>
        <v>0</v>
      </c>
      <c r="X3496" s="8">
        <f t="shared" si="490"/>
        <v>0</v>
      </c>
      <c r="Y3496" s="8" t="str">
        <f t="shared" si="491"/>
        <v/>
      </c>
      <c r="Z3496" s="8" t="str">
        <f>VLOOKUP($D3496,{"29 - Psychiatrie (Erwachsene)","BGI";"297 - stationsäquivalente Behandlung in der Erwachsenenpsychiatrie (29)","BGI";"30 - Kinder- und Jugendpsychiatrie","BGII";"307 - stationsäquivalente Behandlung in der Kinder- und Jugendpsychiatrie (30)","BGII";"31 - Psychosomatik","BGI";"","LEER";0,"Leer"},2,0)</f>
        <v>LEER</v>
      </c>
      <c r="AA3496" s="8" t="str">
        <f t="shared" si="492"/>
        <v>Stationen</v>
      </c>
    </row>
    <row r="3497" spans="2:27" ht="15" customHeight="1" x14ac:dyDescent="0.25">
      <c r="B3497" s="76" t="str">
        <f t="shared" si="485"/>
        <v>!!!</v>
      </c>
      <c r="C3497" s="310" t="str">
        <f>IF(LEN($E3497)&gt;0,VLOOKUP(TEXT($E3497,0),'Angaben Stationen'!$E$14:$V$215,17,0),"")</f>
        <v/>
      </c>
      <c r="D3497" s="254" t="str">
        <f>IF(LEN($E3497)&gt;0,VLOOKUP(TEXT($E3497,0),'Angaben Stationen'!$E$14:$V$215,18,0),"")</f>
        <v/>
      </c>
      <c r="E3497" s="344"/>
      <c r="F3497" s="256"/>
      <c r="G3497" s="256"/>
      <c r="H3497" s="307"/>
      <c r="I3497" s="183"/>
      <c r="R3497" s="8">
        <f t="shared" si="487"/>
        <v>0</v>
      </c>
      <c r="S3497" s="8">
        <f>VLOOKUP($D3497,{"29 - Psychiatrie (Erwachsene)",1;"30 - Kinder- und Jugendpsychiatrie",1;"297 - stationsäquivalente Behandlung in der Erwachsenenpsychiatrie (29)",1;"307 - stationsäquivalente Behandlung in der Kinder- und Jugendpsychiatrie (30)",1;"31 - Psychosomatik",1;"",0;0,0},2,0)</f>
        <v>0</v>
      </c>
      <c r="T3497" s="8">
        <f t="shared" si="493"/>
        <v>0</v>
      </c>
      <c r="U3497" s="8">
        <f t="shared" si="486"/>
        <v>0</v>
      </c>
      <c r="V3497" s="8">
        <f t="shared" si="488"/>
        <v>0</v>
      </c>
      <c r="W3497" s="8">
        <f t="shared" si="489"/>
        <v>0</v>
      </c>
      <c r="X3497" s="8">
        <f t="shared" si="490"/>
        <v>0</v>
      </c>
      <c r="Y3497" s="8" t="str">
        <f t="shared" si="491"/>
        <v/>
      </c>
      <c r="Z3497" s="8" t="str">
        <f>VLOOKUP($D3497,{"29 - Psychiatrie (Erwachsene)","BGI";"297 - stationsäquivalente Behandlung in der Erwachsenenpsychiatrie (29)","BGI";"30 - Kinder- und Jugendpsychiatrie","BGII";"307 - stationsäquivalente Behandlung in der Kinder- und Jugendpsychiatrie (30)","BGII";"31 - Psychosomatik","BGI";"","LEER";0,"Leer"},2,0)</f>
        <v>LEER</v>
      </c>
      <c r="AA3497" s="8" t="str">
        <f t="shared" si="492"/>
        <v>Stationen</v>
      </c>
    </row>
    <row r="3498" spans="2:27" ht="15" customHeight="1" x14ac:dyDescent="0.25">
      <c r="B3498" s="76" t="str">
        <f t="shared" si="485"/>
        <v>!!!</v>
      </c>
      <c r="C3498" s="310" t="str">
        <f>IF(LEN($E3498)&gt;0,VLOOKUP(TEXT($E3498,0),'Angaben Stationen'!$E$14:$V$215,17,0),"")</f>
        <v/>
      </c>
      <c r="D3498" s="254" t="str">
        <f>IF(LEN($E3498)&gt;0,VLOOKUP(TEXT($E3498,0),'Angaben Stationen'!$E$14:$V$215,18,0),"")</f>
        <v/>
      </c>
      <c r="E3498" s="344"/>
      <c r="F3498" s="256"/>
      <c r="G3498" s="256"/>
      <c r="H3498" s="307"/>
      <c r="I3498" s="183"/>
      <c r="R3498" s="8">
        <f t="shared" si="487"/>
        <v>0</v>
      </c>
      <c r="S3498" s="8">
        <f>VLOOKUP($D3498,{"29 - Psychiatrie (Erwachsene)",1;"30 - Kinder- und Jugendpsychiatrie",1;"297 - stationsäquivalente Behandlung in der Erwachsenenpsychiatrie (29)",1;"307 - stationsäquivalente Behandlung in der Kinder- und Jugendpsychiatrie (30)",1;"31 - Psychosomatik",1;"",0;0,0},2,0)</f>
        <v>0</v>
      </c>
      <c r="T3498" s="8">
        <f t="shared" si="493"/>
        <v>0</v>
      </c>
      <c r="U3498" s="8">
        <f t="shared" si="486"/>
        <v>0</v>
      </c>
      <c r="V3498" s="8">
        <f t="shared" si="488"/>
        <v>0</v>
      </c>
      <c r="W3498" s="8">
        <f t="shared" si="489"/>
        <v>0</v>
      </c>
      <c r="X3498" s="8">
        <f t="shared" si="490"/>
        <v>0</v>
      </c>
      <c r="Y3498" s="8" t="str">
        <f t="shared" si="491"/>
        <v/>
      </c>
      <c r="Z3498" s="8" t="str">
        <f>VLOOKUP($D3498,{"29 - Psychiatrie (Erwachsene)","BGI";"297 - stationsäquivalente Behandlung in der Erwachsenenpsychiatrie (29)","BGI";"30 - Kinder- und Jugendpsychiatrie","BGII";"307 - stationsäquivalente Behandlung in der Kinder- und Jugendpsychiatrie (30)","BGII";"31 - Psychosomatik","BGI";"","LEER";0,"Leer"},2,0)</f>
        <v>LEER</v>
      </c>
      <c r="AA3498" s="8" t="str">
        <f t="shared" si="492"/>
        <v>Stationen</v>
      </c>
    </row>
    <row r="3499" spans="2:27" ht="15" customHeight="1" x14ac:dyDescent="0.25">
      <c r="B3499" s="76" t="str">
        <f t="shared" si="485"/>
        <v>!!!</v>
      </c>
      <c r="C3499" s="310" t="str">
        <f>IF(LEN($E3499)&gt;0,VLOOKUP(TEXT($E3499,0),'Angaben Stationen'!$E$14:$V$215,17,0),"")</f>
        <v/>
      </c>
      <c r="D3499" s="254" t="str">
        <f>IF(LEN($E3499)&gt;0,VLOOKUP(TEXT($E3499,0),'Angaben Stationen'!$E$14:$V$215,18,0),"")</f>
        <v/>
      </c>
      <c r="E3499" s="344"/>
      <c r="F3499" s="256"/>
      <c r="G3499" s="256"/>
      <c r="H3499" s="307"/>
      <c r="I3499" s="183"/>
      <c r="R3499" s="8">
        <f t="shared" si="487"/>
        <v>0</v>
      </c>
      <c r="S3499" s="8">
        <f>VLOOKUP($D3499,{"29 - Psychiatrie (Erwachsene)",1;"30 - Kinder- und Jugendpsychiatrie",1;"297 - stationsäquivalente Behandlung in der Erwachsenenpsychiatrie (29)",1;"307 - stationsäquivalente Behandlung in der Kinder- und Jugendpsychiatrie (30)",1;"31 - Psychosomatik",1;"",0;0,0},2,0)</f>
        <v>0</v>
      </c>
      <c r="T3499" s="8">
        <f t="shared" si="493"/>
        <v>0</v>
      </c>
      <c r="U3499" s="8">
        <f t="shared" si="486"/>
        <v>0</v>
      </c>
      <c r="V3499" s="8">
        <f t="shared" si="488"/>
        <v>0</v>
      </c>
      <c r="W3499" s="8">
        <f t="shared" si="489"/>
        <v>0</v>
      </c>
      <c r="X3499" s="8">
        <f t="shared" si="490"/>
        <v>0</v>
      </c>
      <c r="Y3499" s="8" t="str">
        <f t="shared" si="491"/>
        <v/>
      </c>
      <c r="Z3499" s="8" t="str">
        <f>VLOOKUP($D3499,{"29 - Psychiatrie (Erwachsene)","BGI";"297 - stationsäquivalente Behandlung in der Erwachsenenpsychiatrie (29)","BGI";"30 - Kinder- und Jugendpsychiatrie","BGII";"307 - stationsäquivalente Behandlung in der Kinder- und Jugendpsychiatrie (30)","BGII";"31 - Psychosomatik","BGI";"","LEER";0,"Leer"},2,0)</f>
        <v>LEER</v>
      </c>
      <c r="AA3499" s="8" t="str">
        <f t="shared" si="492"/>
        <v>Stationen</v>
      </c>
    </row>
    <row r="3500" spans="2:27" ht="15" customHeight="1" x14ac:dyDescent="0.25">
      <c r="B3500" s="76" t="str">
        <f t="shared" si="485"/>
        <v>!!!</v>
      </c>
      <c r="C3500" s="310" t="str">
        <f>IF(LEN($E3500)&gt;0,VLOOKUP(TEXT($E3500,0),'Angaben Stationen'!$E$14:$V$215,17,0),"")</f>
        <v/>
      </c>
      <c r="D3500" s="254" t="str">
        <f>IF(LEN($E3500)&gt;0,VLOOKUP(TEXT($E3500,0),'Angaben Stationen'!$E$14:$V$215,18,0),"")</f>
        <v/>
      </c>
      <c r="E3500" s="344"/>
      <c r="F3500" s="256"/>
      <c r="G3500" s="256"/>
      <c r="H3500" s="307"/>
      <c r="I3500" s="183"/>
      <c r="R3500" s="8">
        <f t="shared" si="487"/>
        <v>0</v>
      </c>
      <c r="S3500" s="8">
        <f>VLOOKUP($D3500,{"29 - Psychiatrie (Erwachsene)",1;"30 - Kinder- und Jugendpsychiatrie",1;"297 - stationsäquivalente Behandlung in der Erwachsenenpsychiatrie (29)",1;"307 - stationsäquivalente Behandlung in der Kinder- und Jugendpsychiatrie (30)",1;"31 - Psychosomatik",1;"",0;0,0},2,0)</f>
        <v>0</v>
      </c>
      <c r="T3500" s="8">
        <f t="shared" si="493"/>
        <v>0</v>
      </c>
      <c r="U3500" s="8">
        <f t="shared" si="486"/>
        <v>0</v>
      </c>
      <c r="V3500" s="8">
        <f t="shared" si="488"/>
        <v>0</v>
      </c>
      <c r="W3500" s="8">
        <f t="shared" si="489"/>
        <v>0</v>
      </c>
      <c r="X3500" s="8">
        <f t="shared" si="490"/>
        <v>0</v>
      </c>
      <c r="Y3500" s="8" t="str">
        <f t="shared" si="491"/>
        <v/>
      </c>
      <c r="Z3500" s="8" t="str">
        <f>VLOOKUP($D3500,{"29 - Psychiatrie (Erwachsene)","BGI";"297 - stationsäquivalente Behandlung in der Erwachsenenpsychiatrie (29)","BGI";"30 - Kinder- und Jugendpsychiatrie","BGII";"307 - stationsäquivalente Behandlung in der Kinder- und Jugendpsychiatrie (30)","BGII";"31 - Psychosomatik","BGI";"","LEER";0,"Leer"},2,0)</f>
        <v>LEER</v>
      </c>
      <c r="AA3500" s="8" t="str">
        <f t="shared" si="492"/>
        <v>Stationen</v>
      </c>
    </row>
    <row r="3501" spans="2:27" ht="15" customHeight="1" x14ac:dyDescent="0.25">
      <c r="B3501" s="76" t="str">
        <f t="shared" si="485"/>
        <v>!!!</v>
      </c>
      <c r="C3501" s="310" t="str">
        <f>IF(LEN($E3501)&gt;0,VLOOKUP(TEXT($E3501,0),'Angaben Stationen'!$E$14:$V$215,17,0),"")</f>
        <v/>
      </c>
      <c r="D3501" s="254" t="str">
        <f>IF(LEN($E3501)&gt;0,VLOOKUP(TEXT($E3501,0),'Angaben Stationen'!$E$14:$V$215,18,0),"")</f>
        <v/>
      </c>
      <c r="E3501" s="344"/>
      <c r="F3501" s="256"/>
      <c r="G3501" s="256"/>
      <c r="H3501" s="307"/>
      <c r="I3501" s="183"/>
      <c r="R3501" s="8">
        <f t="shared" si="487"/>
        <v>0</v>
      </c>
      <c r="S3501" s="8">
        <f>VLOOKUP($D3501,{"29 - Psychiatrie (Erwachsene)",1;"30 - Kinder- und Jugendpsychiatrie",1;"297 - stationsäquivalente Behandlung in der Erwachsenenpsychiatrie (29)",1;"307 - stationsäquivalente Behandlung in der Kinder- und Jugendpsychiatrie (30)",1;"31 - Psychosomatik",1;"",0;0,0},2,0)</f>
        <v>0</v>
      </c>
      <c r="T3501" s="8">
        <f t="shared" si="493"/>
        <v>0</v>
      </c>
      <c r="U3501" s="8">
        <f t="shared" si="486"/>
        <v>0</v>
      </c>
      <c r="V3501" s="8">
        <f t="shared" si="488"/>
        <v>0</v>
      </c>
      <c r="W3501" s="8">
        <f t="shared" si="489"/>
        <v>0</v>
      </c>
      <c r="X3501" s="8">
        <f t="shared" si="490"/>
        <v>0</v>
      </c>
      <c r="Y3501" s="8" t="str">
        <f t="shared" si="491"/>
        <v/>
      </c>
      <c r="Z3501" s="8" t="str">
        <f>VLOOKUP($D3501,{"29 - Psychiatrie (Erwachsene)","BGI";"297 - stationsäquivalente Behandlung in der Erwachsenenpsychiatrie (29)","BGI";"30 - Kinder- und Jugendpsychiatrie","BGII";"307 - stationsäquivalente Behandlung in der Kinder- und Jugendpsychiatrie (30)","BGII";"31 - Psychosomatik","BGI";"","LEER";0,"Leer"},2,0)</f>
        <v>LEER</v>
      </c>
      <c r="AA3501" s="8" t="str">
        <f t="shared" si="492"/>
        <v>Stationen</v>
      </c>
    </row>
    <row r="3502" spans="2:27" ht="15" customHeight="1" x14ac:dyDescent="0.25">
      <c r="B3502" s="76" t="str">
        <f t="shared" si="485"/>
        <v>!!!</v>
      </c>
      <c r="C3502" s="310" t="str">
        <f>IF(LEN($E3502)&gt;0,VLOOKUP(TEXT($E3502,0),'Angaben Stationen'!$E$14:$V$215,17,0),"")</f>
        <v/>
      </c>
      <c r="D3502" s="254" t="str">
        <f>IF(LEN($E3502)&gt;0,VLOOKUP(TEXT($E3502,0),'Angaben Stationen'!$E$14:$V$215,18,0),"")</f>
        <v/>
      </c>
      <c r="E3502" s="344"/>
      <c r="F3502" s="256"/>
      <c r="G3502" s="256"/>
      <c r="H3502" s="307"/>
      <c r="I3502" s="183"/>
      <c r="R3502" s="8">
        <f t="shared" si="487"/>
        <v>0</v>
      </c>
      <c r="S3502" s="8">
        <f>VLOOKUP($D3502,{"29 - Psychiatrie (Erwachsene)",1;"30 - Kinder- und Jugendpsychiatrie",1;"297 - stationsäquivalente Behandlung in der Erwachsenenpsychiatrie (29)",1;"307 - stationsäquivalente Behandlung in der Kinder- und Jugendpsychiatrie (30)",1;"31 - Psychosomatik",1;"",0;0,0},2,0)</f>
        <v>0</v>
      </c>
      <c r="T3502" s="8">
        <f t="shared" si="493"/>
        <v>0</v>
      </c>
      <c r="U3502" s="8">
        <f t="shared" si="486"/>
        <v>0</v>
      </c>
      <c r="V3502" s="8">
        <f t="shared" si="488"/>
        <v>0</v>
      </c>
      <c r="W3502" s="8">
        <f t="shared" si="489"/>
        <v>0</v>
      </c>
      <c r="X3502" s="8">
        <f t="shared" si="490"/>
        <v>0</v>
      </c>
      <c r="Y3502" s="8" t="str">
        <f t="shared" si="491"/>
        <v/>
      </c>
      <c r="Z3502" s="8" t="str">
        <f>VLOOKUP($D3502,{"29 - Psychiatrie (Erwachsene)","BGI";"297 - stationsäquivalente Behandlung in der Erwachsenenpsychiatrie (29)","BGI";"30 - Kinder- und Jugendpsychiatrie","BGII";"307 - stationsäquivalente Behandlung in der Kinder- und Jugendpsychiatrie (30)","BGII";"31 - Psychosomatik","BGI";"","LEER";0,"Leer"},2,0)</f>
        <v>LEER</v>
      </c>
      <c r="AA3502" s="8" t="str">
        <f t="shared" si="492"/>
        <v>Stationen</v>
      </c>
    </row>
    <row r="3503" spans="2:27" ht="15" customHeight="1" x14ac:dyDescent="0.25">
      <c r="B3503" s="76" t="str">
        <f t="shared" si="485"/>
        <v>!!!</v>
      </c>
      <c r="C3503" s="310" t="str">
        <f>IF(LEN($E3503)&gt;0,VLOOKUP(TEXT($E3503,0),'Angaben Stationen'!$E$14:$V$215,17,0),"")</f>
        <v/>
      </c>
      <c r="D3503" s="254" t="str">
        <f>IF(LEN($E3503)&gt;0,VLOOKUP(TEXT($E3503,0),'Angaben Stationen'!$E$14:$V$215,18,0),"")</f>
        <v/>
      </c>
      <c r="E3503" s="344"/>
      <c r="F3503" s="256"/>
      <c r="G3503" s="256"/>
      <c r="H3503" s="307"/>
      <c r="I3503" s="183"/>
      <c r="R3503" s="8">
        <f t="shared" si="487"/>
        <v>0</v>
      </c>
      <c r="S3503" s="8">
        <f>VLOOKUP($D3503,{"29 - Psychiatrie (Erwachsene)",1;"30 - Kinder- und Jugendpsychiatrie",1;"297 - stationsäquivalente Behandlung in der Erwachsenenpsychiatrie (29)",1;"307 - stationsäquivalente Behandlung in der Kinder- und Jugendpsychiatrie (30)",1;"31 - Psychosomatik",1;"",0;0,0},2,0)</f>
        <v>0</v>
      </c>
      <c r="T3503" s="8">
        <f t="shared" si="493"/>
        <v>0</v>
      </c>
      <c r="U3503" s="8">
        <f t="shared" si="486"/>
        <v>0</v>
      </c>
      <c r="V3503" s="8">
        <f t="shared" si="488"/>
        <v>0</v>
      </c>
      <c r="W3503" s="8">
        <f t="shared" si="489"/>
        <v>0</v>
      </c>
      <c r="X3503" s="8">
        <f t="shared" si="490"/>
        <v>0</v>
      </c>
      <c r="Y3503" s="8" t="str">
        <f t="shared" si="491"/>
        <v/>
      </c>
      <c r="Z3503" s="8" t="str">
        <f>VLOOKUP($D3503,{"29 - Psychiatrie (Erwachsene)","BGI";"297 - stationsäquivalente Behandlung in der Erwachsenenpsychiatrie (29)","BGI";"30 - Kinder- und Jugendpsychiatrie","BGII";"307 - stationsäquivalente Behandlung in der Kinder- und Jugendpsychiatrie (30)","BGII";"31 - Psychosomatik","BGI";"","LEER";0,"Leer"},2,0)</f>
        <v>LEER</v>
      </c>
      <c r="AA3503" s="8" t="str">
        <f t="shared" si="492"/>
        <v>Stationen</v>
      </c>
    </row>
    <row r="3504" spans="2:27" ht="15" customHeight="1" x14ac:dyDescent="0.25">
      <c r="B3504" s="76" t="str">
        <f t="shared" si="485"/>
        <v>!!!</v>
      </c>
      <c r="C3504" s="310" t="str">
        <f>IF(LEN($E3504)&gt;0,VLOOKUP(TEXT($E3504,0),'Angaben Stationen'!$E$14:$V$215,17,0),"")</f>
        <v/>
      </c>
      <c r="D3504" s="254" t="str">
        <f>IF(LEN($E3504)&gt;0,VLOOKUP(TEXT($E3504,0),'Angaben Stationen'!$E$14:$V$215,18,0),"")</f>
        <v/>
      </c>
      <c r="E3504" s="344"/>
      <c r="F3504" s="256"/>
      <c r="G3504" s="256"/>
      <c r="H3504" s="307"/>
      <c r="I3504" s="183"/>
      <c r="R3504" s="8">
        <f t="shared" si="487"/>
        <v>0</v>
      </c>
      <c r="S3504" s="8">
        <f>VLOOKUP($D3504,{"29 - Psychiatrie (Erwachsene)",1;"30 - Kinder- und Jugendpsychiatrie",1;"297 - stationsäquivalente Behandlung in der Erwachsenenpsychiatrie (29)",1;"307 - stationsäquivalente Behandlung in der Kinder- und Jugendpsychiatrie (30)",1;"31 - Psychosomatik",1;"",0;0,0},2,0)</f>
        <v>0</v>
      </c>
      <c r="T3504" s="8">
        <f t="shared" si="493"/>
        <v>0</v>
      </c>
      <c r="U3504" s="8">
        <f t="shared" si="486"/>
        <v>0</v>
      </c>
      <c r="V3504" s="8">
        <f t="shared" si="488"/>
        <v>0</v>
      </c>
      <c r="W3504" s="8">
        <f t="shared" si="489"/>
        <v>0</v>
      </c>
      <c r="X3504" s="8">
        <f t="shared" si="490"/>
        <v>0</v>
      </c>
      <c r="Y3504" s="8" t="str">
        <f t="shared" si="491"/>
        <v/>
      </c>
      <c r="Z3504" s="8" t="str">
        <f>VLOOKUP($D3504,{"29 - Psychiatrie (Erwachsene)","BGI";"297 - stationsäquivalente Behandlung in der Erwachsenenpsychiatrie (29)","BGI";"30 - Kinder- und Jugendpsychiatrie","BGII";"307 - stationsäquivalente Behandlung in der Kinder- und Jugendpsychiatrie (30)","BGII";"31 - Psychosomatik","BGI";"","LEER";0,"Leer"},2,0)</f>
        <v>LEER</v>
      </c>
      <c r="AA3504" s="8" t="str">
        <f t="shared" si="492"/>
        <v>Stationen</v>
      </c>
    </row>
    <row r="3505" spans="2:27" ht="15" customHeight="1" x14ac:dyDescent="0.25">
      <c r="B3505" s="76" t="str">
        <f t="shared" si="485"/>
        <v>!!!</v>
      </c>
      <c r="C3505" s="310" t="str">
        <f>IF(LEN($E3505)&gt;0,VLOOKUP(TEXT($E3505,0),'Angaben Stationen'!$E$14:$V$215,17,0),"")</f>
        <v/>
      </c>
      <c r="D3505" s="254" t="str">
        <f>IF(LEN($E3505)&gt;0,VLOOKUP(TEXT($E3505,0),'Angaben Stationen'!$E$14:$V$215,18,0),"")</f>
        <v/>
      </c>
      <c r="E3505" s="344"/>
      <c r="F3505" s="256"/>
      <c r="G3505" s="256"/>
      <c r="H3505" s="307"/>
      <c r="I3505" s="183"/>
      <c r="R3505" s="8">
        <f t="shared" si="487"/>
        <v>0</v>
      </c>
      <c r="S3505" s="8">
        <f>VLOOKUP($D3505,{"29 - Psychiatrie (Erwachsene)",1;"30 - Kinder- und Jugendpsychiatrie",1;"297 - stationsäquivalente Behandlung in der Erwachsenenpsychiatrie (29)",1;"307 - stationsäquivalente Behandlung in der Kinder- und Jugendpsychiatrie (30)",1;"31 - Psychosomatik",1;"",0;0,0},2,0)</f>
        <v>0</v>
      </c>
      <c r="T3505" s="8">
        <f t="shared" si="493"/>
        <v>0</v>
      </c>
      <c r="U3505" s="8">
        <f t="shared" si="486"/>
        <v>0</v>
      </c>
      <c r="V3505" s="8">
        <f t="shared" si="488"/>
        <v>0</v>
      </c>
      <c r="W3505" s="8">
        <f t="shared" si="489"/>
        <v>0</v>
      </c>
      <c r="X3505" s="8">
        <f t="shared" si="490"/>
        <v>0</v>
      </c>
      <c r="Y3505" s="8" t="str">
        <f t="shared" si="491"/>
        <v/>
      </c>
      <c r="Z3505" s="8" t="str">
        <f>VLOOKUP($D3505,{"29 - Psychiatrie (Erwachsene)","BGI";"297 - stationsäquivalente Behandlung in der Erwachsenenpsychiatrie (29)","BGI";"30 - Kinder- und Jugendpsychiatrie","BGII";"307 - stationsäquivalente Behandlung in der Kinder- und Jugendpsychiatrie (30)","BGII";"31 - Psychosomatik","BGI";"","LEER";0,"Leer"},2,0)</f>
        <v>LEER</v>
      </c>
      <c r="AA3505" s="8" t="str">
        <f t="shared" si="492"/>
        <v>Stationen</v>
      </c>
    </row>
    <row r="3506" spans="2:27" ht="15" customHeight="1" x14ac:dyDescent="0.25">
      <c r="B3506" s="76" t="str">
        <f t="shared" si="485"/>
        <v>!!!</v>
      </c>
      <c r="C3506" s="310" t="str">
        <f>IF(LEN($E3506)&gt;0,VLOOKUP(TEXT($E3506,0),'Angaben Stationen'!$E$14:$V$215,17,0),"")</f>
        <v/>
      </c>
      <c r="D3506" s="254" t="str">
        <f>IF(LEN($E3506)&gt;0,VLOOKUP(TEXT($E3506,0),'Angaben Stationen'!$E$14:$V$215,18,0),"")</f>
        <v/>
      </c>
      <c r="E3506" s="344"/>
      <c r="F3506" s="256"/>
      <c r="G3506" s="256"/>
      <c r="H3506" s="307"/>
      <c r="I3506" s="183"/>
      <c r="R3506" s="8">
        <f t="shared" si="487"/>
        <v>0</v>
      </c>
      <c r="S3506" s="8">
        <f>VLOOKUP($D3506,{"29 - Psychiatrie (Erwachsene)",1;"30 - Kinder- und Jugendpsychiatrie",1;"297 - stationsäquivalente Behandlung in der Erwachsenenpsychiatrie (29)",1;"307 - stationsäquivalente Behandlung in der Kinder- und Jugendpsychiatrie (30)",1;"31 - Psychosomatik",1;"",0;0,0},2,0)</f>
        <v>0</v>
      </c>
      <c r="T3506" s="8">
        <f t="shared" si="493"/>
        <v>0</v>
      </c>
      <c r="U3506" s="8">
        <f t="shared" si="486"/>
        <v>0</v>
      </c>
      <c r="V3506" s="8">
        <f t="shared" si="488"/>
        <v>0</v>
      </c>
      <c r="W3506" s="8">
        <f t="shared" si="489"/>
        <v>0</v>
      </c>
      <c r="X3506" s="8">
        <f t="shared" si="490"/>
        <v>0</v>
      </c>
      <c r="Y3506" s="8" t="str">
        <f t="shared" si="491"/>
        <v/>
      </c>
      <c r="Z3506" s="8" t="str">
        <f>VLOOKUP($D3506,{"29 - Psychiatrie (Erwachsene)","BGI";"297 - stationsäquivalente Behandlung in der Erwachsenenpsychiatrie (29)","BGI";"30 - Kinder- und Jugendpsychiatrie","BGII";"307 - stationsäquivalente Behandlung in der Kinder- und Jugendpsychiatrie (30)","BGII";"31 - Psychosomatik","BGI";"","LEER";0,"Leer"},2,0)</f>
        <v>LEER</v>
      </c>
      <c r="AA3506" s="8" t="str">
        <f t="shared" si="492"/>
        <v>Stationen</v>
      </c>
    </row>
    <row r="3507" spans="2:27" ht="15" customHeight="1" x14ac:dyDescent="0.25">
      <c r="B3507" s="76" t="str">
        <f t="shared" si="485"/>
        <v>!!!</v>
      </c>
      <c r="C3507" s="310" t="str">
        <f>IF(LEN($E3507)&gt;0,VLOOKUP(TEXT($E3507,0),'Angaben Stationen'!$E$14:$V$215,17,0),"")</f>
        <v/>
      </c>
      <c r="D3507" s="254" t="str">
        <f>IF(LEN($E3507)&gt;0,VLOOKUP(TEXT($E3507,0),'Angaben Stationen'!$E$14:$V$215,18,0),"")</f>
        <v/>
      </c>
      <c r="E3507" s="344"/>
      <c r="F3507" s="256"/>
      <c r="G3507" s="256"/>
      <c r="H3507" s="307"/>
      <c r="I3507" s="183"/>
      <c r="R3507" s="8">
        <f t="shared" si="487"/>
        <v>0</v>
      </c>
      <c r="S3507" s="8">
        <f>VLOOKUP($D3507,{"29 - Psychiatrie (Erwachsene)",1;"30 - Kinder- und Jugendpsychiatrie",1;"297 - stationsäquivalente Behandlung in der Erwachsenenpsychiatrie (29)",1;"307 - stationsäquivalente Behandlung in der Kinder- und Jugendpsychiatrie (30)",1;"31 - Psychosomatik",1;"",0;0,0},2,0)</f>
        <v>0</v>
      </c>
      <c r="T3507" s="8">
        <f t="shared" si="493"/>
        <v>0</v>
      </c>
      <c r="U3507" s="8">
        <f t="shared" si="486"/>
        <v>0</v>
      </c>
      <c r="V3507" s="8">
        <f t="shared" si="488"/>
        <v>0</v>
      </c>
      <c r="W3507" s="8">
        <f t="shared" si="489"/>
        <v>0</v>
      </c>
      <c r="X3507" s="8">
        <f t="shared" si="490"/>
        <v>0</v>
      </c>
      <c r="Y3507" s="8" t="str">
        <f t="shared" si="491"/>
        <v/>
      </c>
      <c r="Z3507" s="8" t="str">
        <f>VLOOKUP($D3507,{"29 - Psychiatrie (Erwachsene)","BGI";"297 - stationsäquivalente Behandlung in der Erwachsenenpsychiatrie (29)","BGI";"30 - Kinder- und Jugendpsychiatrie","BGII";"307 - stationsäquivalente Behandlung in der Kinder- und Jugendpsychiatrie (30)","BGII";"31 - Psychosomatik","BGI";"","LEER";0,"Leer"},2,0)</f>
        <v>LEER</v>
      </c>
      <c r="AA3507" s="8" t="str">
        <f t="shared" si="492"/>
        <v>Stationen</v>
      </c>
    </row>
    <row r="3508" spans="2:27" ht="15" customHeight="1" x14ac:dyDescent="0.25">
      <c r="B3508" s="76" t="str">
        <f t="shared" si="485"/>
        <v>!!!</v>
      </c>
      <c r="C3508" s="310" t="str">
        <f>IF(LEN($E3508)&gt;0,VLOOKUP(TEXT($E3508,0),'Angaben Stationen'!$E$14:$V$215,17,0),"")</f>
        <v/>
      </c>
      <c r="D3508" s="254" t="str">
        <f>IF(LEN($E3508)&gt;0,VLOOKUP(TEXT($E3508,0),'Angaben Stationen'!$E$14:$V$215,18,0),"")</f>
        <v/>
      </c>
      <c r="E3508" s="344"/>
      <c r="F3508" s="256"/>
      <c r="G3508" s="256"/>
      <c r="H3508" s="307"/>
      <c r="I3508" s="183"/>
      <c r="R3508" s="8">
        <f t="shared" si="487"/>
        <v>0</v>
      </c>
      <c r="S3508" s="8">
        <f>VLOOKUP($D3508,{"29 - Psychiatrie (Erwachsene)",1;"30 - Kinder- und Jugendpsychiatrie",1;"297 - stationsäquivalente Behandlung in der Erwachsenenpsychiatrie (29)",1;"307 - stationsäquivalente Behandlung in der Kinder- und Jugendpsychiatrie (30)",1;"31 - Psychosomatik",1;"",0;0,0},2,0)</f>
        <v>0</v>
      </c>
      <c r="T3508" s="8">
        <f t="shared" si="493"/>
        <v>0</v>
      </c>
      <c r="U3508" s="8">
        <f t="shared" si="486"/>
        <v>0</v>
      </c>
      <c r="V3508" s="8">
        <f t="shared" si="488"/>
        <v>0</v>
      </c>
      <c r="W3508" s="8">
        <f t="shared" si="489"/>
        <v>0</v>
      </c>
      <c r="X3508" s="8">
        <f t="shared" si="490"/>
        <v>0</v>
      </c>
      <c r="Y3508" s="8" t="str">
        <f t="shared" si="491"/>
        <v/>
      </c>
      <c r="Z3508" s="8" t="str">
        <f>VLOOKUP($D3508,{"29 - Psychiatrie (Erwachsene)","BGI";"297 - stationsäquivalente Behandlung in der Erwachsenenpsychiatrie (29)","BGI";"30 - Kinder- und Jugendpsychiatrie","BGII";"307 - stationsäquivalente Behandlung in der Kinder- und Jugendpsychiatrie (30)","BGII";"31 - Psychosomatik","BGI";"","LEER";0,"Leer"},2,0)</f>
        <v>LEER</v>
      </c>
      <c r="AA3508" s="8" t="str">
        <f t="shared" si="492"/>
        <v>Stationen</v>
      </c>
    </row>
    <row r="3509" spans="2:27" ht="15" customHeight="1" x14ac:dyDescent="0.25">
      <c r="B3509" s="76" t="str">
        <f t="shared" si="485"/>
        <v>!!!</v>
      </c>
      <c r="C3509" s="310" t="str">
        <f>IF(LEN($E3509)&gt;0,VLOOKUP(TEXT($E3509,0),'Angaben Stationen'!$E$14:$V$215,17,0),"")</f>
        <v/>
      </c>
      <c r="D3509" s="254" t="str">
        <f>IF(LEN($E3509)&gt;0,VLOOKUP(TEXT($E3509,0),'Angaben Stationen'!$E$14:$V$215,18,0),"")</f>
        <v/>
      </c>
      <c r="E3509" s="344"/>
      <c r="F3509" s="256"/>
      <c r="G3509" s="256"/>
      <c r="H3509" s="307"/>
      <c r="I3509" s="183"/>
      <c r="R3509" s="8">
        <f t="shared" si="487"/>
        <v>0</v>
      </c>
      <c r="S3509" s="8">
        <f>VLOOKUP($D3509,{"29 - Psychiatrie (Erwachsene)",1;"30 - Kinder- und Jugendpsychiatrie",1;"297 - stationsäquivalente Behandlung in der Erwachsenenpsychiatrie (29)",1;"307 - stationsäquivalente Behandlung in der Kinder- und Jugendpsychiatrie (30)",1;"31 - Psychosomatik",1;"",0;0,0},2,0)</f>
        <v>0</v>
      </c>
      <c r="T3509" s="8">
        <f t="shared" si="493"/>
        <v>0</v>
      </c>
      <c r="U3509" s="8">
        <f t="shared" si="486"/>
        <v>0</v>
      </c>
      <c r="V3509" s="8">
        <f t="shared" si="488"/>
        <v>0</v>
      </c>
      <c r="W3509" s="8">
        <f t="shared" si="489"/>
        <v>0</v>
      </c>
      <c r="X3509" s="8">
        <f t="shared" si="490"/>
        <v>0</v>
      </c>
      <c r="Y3509" s="8" t="str">
        <f t="shared" si="491"/>
        <v/>
      </c>
      <c r="Z3509" s="8" t="str">
        <f>VLOOKUP($D3509,{"29 - Psychiatrie (Erwachsene)","BGI";"297 - stationsäquivalente Behandlung in der Erwachsenenpsychiatrie (29)","BGI";"30 - Kinder- und Jugendpsychiatrie","BGII";"307 - stationsäquivalente Behandlung in der Kinder- und Jugendpsychiatrie (30)","BGII";"31 - Psychosomatik","BGI";"","LEER";0,"Leer"},2,0)</f>
        <v>LEER</v>
      </c>
      <c r="AA3509" s="8" t="str">
        <f t="shared" si="492"/>
        <v>Stationen</v>
      </c>
    </row>
    <row r="3510" spans="2:27" ht="15" customHeight="1" x14ac:dyDescent="0.25">
      <c r="B3510" s="76" t="str">
        <f t="shared" si="485"/>
        <v>!!!</v>
      </c>
      <c r="C3510" s="310" t="str">
        <f>IF(LEN($E3510)&gt;0,VLOOKUP(TEXT($E3510,0),'Angaben Stationen'!$E$14:$V$215,17,0),"")</f>
        <v/>
      </c>
      <c r="D3510" s="254" t="str">
        <f>IF(LEN($E3510)&gt;0,VLOOKUP(TEXT($E3510,0),'Angaben Stationen'!$E$14:$V$215,18,0),"")</f>
        <v/>
      </c>
      <c r="E3510" s="344"/>
      <c r="F3510" s="256"/>
      <c r="G3510" s="256"/>
      <c r="H3510" s="307"/>
      <c r="I3510" s="183"/>
      <c r="R3510" s="8">
        <f t="shared" si="487"/>
        <v>0</v>
      </c>
      <c r="S3510" s="8">
        <f>VLOOKUP($D3510,{"29 - Psychiatrie (Erwachsene)",1;"30 - Kinder- und Jugendpsychiatrie",1;"297 - stationsäquivalente Behandlung in der Erwachsenenpsychiatrie (29)",1;"307 - stationsäquivalente Behandlung in der Kinder- und Jugendpsychiatrie (30)",1;"31 - Psychosomatik",1;"",0;0,0},2,0)</f>
        <v>0</v>
      </c>
      <c r="T3510" s="8">
        <f t="shared" si="493"/>
        <v>0</v>
      </c>
      <c r="U3510" s="8">
        <f t="shared" si="486"/>
        <v>0</v>
      </c>
      <c r="V3510" s="8">
        <f t="shared" si="488"/>
        <v>0</v>
      </c>
      <c r="W3510" s="8">
        <f t="shared" si="489"/>
        <v>0</v>
      </c>
      <c r="X3510" s="8">
        <f t="shared" si="490"/>
        <v>0</v>
      </c>
      <c r="Y3510" s="8" t="str">
        <f t="shared" si="491"/>
        <v/>
      </c>
      <c r="Z3510" s="8" t="str">
        <f>VLOOKUP($D3510,{"29 - Psychiatrie (Erwachsene)","BGI";"297 - stationsäquivalente Behandlung in der Erwachsenenpsychiatrie (29)","BGI";"30 - Kinder- und Jugendpsychiatrie","BGII";"307 - stationsäquivalente Behandlung in der Kinder- und Jugendpsychiatrie (30)","BGII";"31 - Psychosomatik","BGI";"","LEER";0,"Leer"},2,0)</f>
        <v>LEER</v>
      </c>
      <c r="AA3510" s="8" t="str">
        <f t="shared" si="492"/>
        <v>Stationen</v>
      </c>
    </row>
    <row r="3511" spans="2:27" ht="15" customHeight="1" x14ac:dyDescent="0.25">
      <c r="B3511" s="76" t="str">
        <f t="shared" si="485"/>
        <v>!!!</v>
      </c>
      <c r="C3511" s="310" t="str">
        <f>IF(LEN($E3511)&gt;0,VLOOKUP(TEXT($E3511,0),'Angaben Stationen'!$E$14:$V$215,17,0),"")</f>
        <v/>
      </c>
      <c r="D3511" s="254" t="str">
        <f>IF(LEN($E3511)&gt;0,VLOOKUP(TEXT($E3511,0),'Angaben Stationen'!$E$14:$V$215,18,0),"")</f>
        <v/>
      </c>
      <c r="E3511" s="344"/>
      <c r="F3511" s="256"/>
      <c r="G3511" s="256"/>
      <c r="H3511" s="307"/>
      <c r="I3511" s="183"/>
      <c r="R3511" s="8">
        <f t="shared" si="487"/>
        <v>0</v>
      </c>
      <c r="S3511" s="8">
        <f>VLOOKUP($D3511,{"29 - Psychiatrie (Erwachsene)",1;"30 - Kinder- und Jugendpsychiatrie",1;"297 - stationsäquivalente Behandlung in der Erwachsenenpsychiatrie (29)",1;"307 - stationsäquivalente Behandlung in der Kinder- und Jugendpsychiatrie (30)",1;"31 - Psychosomatik",1;"",0;0,0},2,0)</f>
        <v>0</v>
      </c>
      <c r="T3511" s="8">
        <f t="shared" si="493"/>
        <v>0</v>
      </c>
      <c r="U3511" s="8">
        <f t="shared" si="486"/>
        <v>0</v>
      </c>
      <c r="V3511" s="8">
        <f t="shared" si="488"/>
        <v>0</v>
      </c>
      <c r="W3511" s="8">
        <f t="shared" si="489"/>
        <v>0</v>
      </c>
      <c r="X3511" s="8">
        <f t="shared" si="490"/>
        <v>0</v>
      </c>
      <c r="Y3511" s="8" t="str">
        <f t="shared" si="491"/>
        <v/>
      </c>
      <c r="Z3511" s="8" t="str">
        <f>VLOOKUP($D3511,{"29 - Psychiatrie (Erwachsene)","BGI";"297 - stationsäquivalente Behandlung in der Erwachsenenpsychiatrie (29)","BGI";"30 - Kinder- und Jugendpsychiatrie","BGII";"307 - stationsäquivalente Behandlung in der Kinder- und Jugendpsychiatrie (30)","BGII";"31 - Psychosomatik","BGI";"","LEER";0,"Leer"},2,0)</f>
        <v>LEER</v>
      </c>
      <c r="AA3511" s="8" t="str">
        <f t="shared" si="492"/>
        <v>Stationen</v>
      </c>
    </row>
    <row r="3512" spans="2:27" ht="15" customHeight="1" x14ac:dyDescent="0.25">
      <c r="B3512" s="76" t="str">
        <f t="shared" si="485"/>
        <v>!!!</v>
      </c>
      <c r="C3512" s="310" t="str">
        <f>IF(LEN($E3512)&gt;0,VLOOKUP(TEXT($E3512,0),'Angaben Stationen'!$E$14:$V$215,17,0),"")</f>
        <v/>
      </c>
      <c r="D3512" s="254" t="str">
        <f>IF(LEN($E3512)&gt;0,VLOOKUP(TEXT($E3512,0),'Angaben Stationen'!$E$14:$V$215,18,0),"")</f>
        <v/>
      </c>
      <c r="E3512" s="344"/>
      <c r="F3512" s="256"/>
      <c r="G3512" s="256"/>
      <c r="H3512" s="307"/>
      <c r="I3512" s="183"/>
      <c r="R3512" s="8">
        <f t="shared" si="487"/>
        <v>0</v>
      </c>
      <c r="S3512" s="8">
        <f>VLOOKUP($D3512,{"29 - Psychiatrie (Erwachsene)",1;"30 - Kinder- und Jugendpsychiatrie",1;"297 - stationsäquivalente Behandlung in der Erwachsenenpsychiatrie (29)",1;"307 - stationsäquivalente Behandlung in der Kinder- und Jugendpsychiatrie (30)",1;"31 - Psychosomatik",1;"",0;0,0},2,0)</f>
        <v>0</v>
      </c>
      <c r="T3512" s="8">
        <f t="shared" si="493"/>
        <v>0</v>
      </c>
      <c r="U3512" s="8">
        <f t="shared" si="486"/>
        <v>0</v>
      </c>
      <c r="V3512" s="8">
        <f t="shared" si="488"/>
        <v>0</v>
      </c>
      <c r="W3512" s="8">
        <f t="shared" si="489"/>
        <v>0</v>
      </c>
      <c r="X3512" s="8">
        <f t="shared" si="490"/>
        <v>0</v>
      </c>
      <c r="Y3512" s="8" t="str">
        <f t="shared" si="491"/>
        <v/>
      </c>
      <c r="Z3512" s="8" t="str">
        <f>VLOOKUP($D3512,{"29 - Psychiatrie (Erwachsene)","BGI";"297 - stationsäquivalente Behandlung in der Erwachsenenpsychiatrie (29)","BGI";"30 - Kinder- und Jugendpsychiatrie","BGII";"307 - stationsäquivalente Behandlung in der Kinder- und Jugendpsychiatrie (30)","BGII";"31 - Psychosomatik","BGI";"","LEER";0,"Leer"},2,0)</f>
        <v>LEER</v>
      </c>
      <c r="AA3512" s="8" t="str">
        <f t="shared" si="492"/>
        <v>Stationen</v>
      </c>
    </row>
    <row r="3513" spans="2:27" ht="15" customHeight="1" x14ac:dyDescent="0.25">
      <c r="B3513" s="76" t="str">
        <f t="shared" si="485"/>
        <v>!!!</v>
      </c>
      <c r="C3513" s="310" t="str">
        <f>IF(LEN($E3513)&gt;0,VLOOKUP(TEXT($E3513,0),'Angaben Stationen'!$E$14:$V$215,17,0),"")</f>
        <v/>
      </c>
      <c r="D3513" s="254" t="str">
        <f>IF(LEN($E3513)&gt;0,VLOOKUP(TEXT($E3513,0),'Angaben Stationen'!$E$14:$V$215,18,0),"")</f>
        <v/>
      </c>
      <c r="E3513" s="344"/>
      <c r="F3513" s="256"/>
      <c r="G3513" s="256"/>
      <c r="H3513" s="307"/>
      <c r="I3513" s="183"/>
      <c r="R3513" s="8">
        <f t="shared" si="487"/>
        <v>0</v>
      </c>
      <c r="S3513" s="8">
        <f>VLOOKUP($D3513,{"29 - Psychiatrie (Erwachsene)",1;"30 - Kinder- und Jugendpsychiatrie",1;"297 - stationsäquivalente Behandlung in der Erwachsenenpsychiatrie (29)",1;"307 - stationsäquivalente Behandlung in der Kinder- und Jugendpsychiatrie (30)",1;"31 - Psychosomatik",1;"",0;0,0},2,0)</f>
        <v>0</v>
      </c>
      <c r="T3513" s="8">
        <f t="shared" si="493"/>
        <v>0</v>
      </c>
      <c r="U3513" s="8">
        <f t="shared" si="486"/>
        <v>0</v>
      </c>
      <c r="V3513" s="8">
        <f t="shared" si="488"/>
        <v>0</v>
      </c>
      <c r="W3513" s="8">
        <f t="shared" si="489"/>
        <v>0</v>
      </c>
      <c r="X3513" s="8">
        <f t="shared" si="490"/>
        <v>0</v>
      </c>
      <c r="Y3513" s="8" t="str">
        <f t="shared" si="491"/>
        <v/>
      </c>
      <c r="Z3513" s="8" t="str">
        <f>VLOOKUP($D3513,{"29 - Psychiatrie (Erwachsene)","BGI";"297 - stationsäquivalente Behandlung in der Erwachsenenpsychiatrie (29)","BGI";"30 - Kinder- und Jugendpsychiatrie","BGII";"307 - stationsäquivalente Behandlung in der Kinder- und Jugendpsychiatrie (30)","BGII";"31 - Psychosomatik","BGI";"","LEER";0,"Leer"},2,0)</f>
        <v>LEER</v>
      </c>
      <c r="AA3513" s="8" t="str">
        <f t="shared" si="492"/>
        <v>Stationen</v>
      </c>
    </row>
    <row r="3514" spans="2:27" ht="15" customHeight="1" x14ac:dyDescent="0.25">
      <c r="B3514" s="76" t="str">
        <f t="shared" si="485"/>
        <v>!!!</v>
      </c>
      <c r="C3514" s="310" t="str">
        <f>IF(LEN($E3514)&gt;0,VLOOKUP(TEXT($E3514,0),'Angaben Stationen'!$E$14:$V$215,17,0),"")</f>
        <v/>
      </c>
      <c r="D3514" s="254" t="str">
        <f>IF(LEN($E3514)&gt;0,VLOOKUP(TEXT($E3514,0),'Angaben Stationen'!$E$14:$V$215,18,0),"")</f>
        <v/>
      </c>
      <c r="E3514" s="344"/>
      <c r="F3514" s="256"/>
      <c r="G3514" s="256"/>
      <c r="H3514" s="307"/>
      <c r="I3514" s="183"/>
      <c r="R3514" s="8">
        <f t="shared" si="487"/>
        <v>0</v>
      </c>
      <c r="S3514" s="8">
        <f>VLOOKUP($D3514,{"29 - Psychiatrie (Erwachsene)",1;"30 - Kinder- und Jugendpsychiatrie",1;"297 - stationsäquivalente Behandlung in der Erwachsenenpsychiatrie (29)",1;"307 - stationsäquivalente Behandlung in der Kinder- und Jugendpsychiatrie (30)",1;"31 - Psychosomatik",1;"",0;0,0},2,0)</f>
        <v>0</v>
      </c>
      <c r="T3514" s="8">
        <f t="shared" si="493"/>
        <v>0</v>
      </c>
      <c r="U3514" s="8">
        <f t="shared" si="486"/>
        <v>0</v>
      </c>
      <c r="V3514" s="8">
        <f t="shared" si="488"/>
        <v>0</v>
      </c>
      <c r="W3514" s="8">
        <f t="shared" si="489"/>
        <v>0</v>
      </c>
      <c r="X3514" s="8">
        <f t="shared" si="490"/>
        <v>0</v>
      </c>
      <c r="Y3514" s="8" t="str">
        <f t="shared" si="491"/>
        <v/>
      </c>
      <c r="Z3514" s="8" t="str">
        <f>VLOOKUP($D3514,{"29 - Psychiatrie (Erwachsene)","BGI";"297 - stationsäquivalente Behandlung in der Erwachsenenpsychiatrie (29)","BGI";"30 - Kinder- und Jugendpsychiatrie","BGII";"307 - stationsäquivalente Behandlung in der Kinder- und Jugendpsychiatrie (30)","BGII";"31 - Psychosomatik","BGI";"","LEER";0,"Leer"},2,0)</f>
        <v>LEER</v>
      </c>
      <c r="AA3514" s="8" t="str">
        <f t="shared" si="492"/>
        <v>Stationen</v>
      </c>
    </row>
    <row r="3515" spans="2:27" ht="15" customHeight="1" x14ac:dyDescent="0.25">
      <c r="B3515" s="76" t="str">
        <f t="shared" si="485"/>
        <v>!!!</v>
      </c>
      <c r="C3515" s="310" t="str">
        <f>IF(LEN($E3515)&gt;0,VLOOKUP(TEXT($E3515,0),'Angaben Stationen'!$E$14:$V$215,17,0),"")</f>
        <v/>
      </c>
      <c r="D3515" s="254" t="str">
        <f>IF(LEN($E3515)&gt;0,VLOOKUP(TEXT($E3515,0),'Angaben Stationen'!$E$14:$V$215,18,0),"")</f>
        <v/>
      </c>
      <c r="E3515" s="344"/>
      <c r="F3515" s="256"/>
      <c r="G3515" s="256"/>
      <c r="H3515" s="307"/>
      <c r="I3515" s="183"/>
      <c r="R3515" s="8">
        <f t="shared" si="487"/>
        <v>0</v>
      </c>
      <c r="S3515" s="8">
        <f>VLOOKUP($D3515,{"29 - Psychiatrie (Erwachsene)",1;"30 - Kinder- und Jugendpsychiatrie",1;"297 - stationsäquivalente Behandlung in der Erwachsenenpsychiatrie (29)",1;"307 - stationsäquivalente Behandlung in der Kinder- und Jugendpsychiatrie (30)",1;"31 - Psychosomatik",1;"",0;0,0},2,0)</f>
        <v>0</v>
      </c>
      <c r="T3515" s="8">
        <f t="shared" si="493"/>
        <v>0</v>
      </c>
      <c r="U3515" s="8">
        <f t="shared" si="486"/>
        <v>0</v>
      </c>
      <c r="V3515" s="8">
        <f t="shared" si="488"/>
        <v>0</v>
      </c>
      <c r="W3515" s="8">
        <f t="shared" si="489"/>
        <v>0</v>
      </c>
      <c r="X3515" s="8">
        <f t="shared" si="490"/>
        <v>0</v>
      </c>
      <c r="Y3515" s="8" t="str">
        <f t="shared" si="491"/>
        <v/>
      </c>
      <c r="Z3515" s="8" t="str">
        <f>VLOOKUP($D3515,{"29 - Psychiatrie (Erwachsene)","BGI";"297 - stationsäquivalente Behandlung in der Erwachsenenpsychiatrie (29)","BGI";"30 - Kinder- und Jugendpsychiatrie","BGII";"307 - stationsäquivalente Behandlung in der Kinder- und Jugendpsychiatrie (30)","BGII";"31 - Psychosomatik","BGI";"","LEER";0,"Leer"},2,0)</f>
        <v>LEER</v>
      </c>
      <c r="AA3515" s="8" t="str">
        <f t="shared" si="492"/>
        <v>Stationen</v>
      </c>
    </row>
    <row r="3516" spans="2:27" ht="15" customHeight="1" x14ac:dyDescent="0.25">
      <c r="B3516" s="76" t="str">
        <f t="shared" si="485"/>
        <v>!!!</v>
      </c>
      <c r="C3516" s="310" t="str">
        <f>IF(LEN($E3516)&gt;0,VLOOKUP(TEXT($E3516,0),'Angaben Stationen'!$E$14:$V$215,17,0),"")</f>
        <v/>
      </c>
      <c r="D3516" s="254" t="str">
        <f>IF(LEN($E3516)&gt;0,VLOOKUP(TEXT($E3516,0),'Angaben Stationen'!$E$14:$V$215,18,0),"")</f>
        <v/>
      </c>
      <c r="E3516" s="344"/>
      <c r="F3516" s="256"/>
      <c r="G3516" s="256"/>
      <c r="H3516" s="307"/>
      <c r="I3516" s="183"/>
      <c r="R3516" s="8">
        <f t="shared" si="487"/>
        <v>0</v>
      </c>
      <c r="S3516" s="8">
        <f>VLOOKUP($D3516,{"29 - Psychiatrie (Erwachsene)",1;"30 - Kinder- und Jugendpsychiatrie",1;"297 - stationsäquivalente Behandlung in der Erwachsenenpsychiatrie (29)",1;"307 - stationsäquivalente Behandlung in der Kinder- und Jugendpsychiatrie (30)",1;"31 - Psychosomatik",1;"",0;0,0},2,0)</f>
        <v>0</v>
      </c>
      <c r="T3516" s="8">
        <f t="shared" si="493"/>
        <v>0</v>
      </c>
      <c r="U3516" s="8">
        <f t="shared" si="486"/>
        <v>0</v>
      </c>
      <c r="V3516" s="8">
        <f t="shared" si="488"/>
        <v>0</v>
      </c>
      <c r="W3516" s="8">
        <f t="shared" si="489"/>
        <v>0</v>
      </c>
      <c r="X3516" s="8">
        <f t="shared" si="490"/>
        <v>0</v>
      </c>
      <c r="Y3516" s="8" t="str">
        <f t="shared" si="491"/>
        <v/>
      </c>
      <c r="Z3516" s="8" t="str">
        <f>VLOOKUP($D3516,{"29 - Psychiatrie (Erwachsene)","BGI";"297 - stationsäquivalente Behandlung in der Erwachsenenpsychiatrie (29)","BGI";"30 - Kinder- und Jugendpsychiatrie","BGII";"307 - stationsäquivalente Behandlung in der Kinder- und Jugendpsychiatrie (30)","BGII";"31 - Psychosomatik","BGI";"","LEER";0,"Leer"},2,0)</f>
        <v>LEER</v>
      </c>
      <c r="AA3516" s="8" t="str">
        <f t="shared" si="492"/>
        <v>Stationen</v>
      </c>
    </row>
    <row r="3517" spans="2:27" ht="15" customHeight="1" x14ac:dyDescent="0.25">
      <c r="B3517" s="76" t="str">
        <f t="shared" ref="B3517:B3580" si="494">IF(SUM(S3517:X3517)&lt;6,"!!!","")</f>
        <v>!!!</v>
      </c>
      <c r="C3517" s="310" t="str">
        <f>IF(LEN($E3517)&gt;0,VLOOKUP(TEXT($E3517,0),'Angaben Stationen'!$E$14:$V$215,17,0),"")</f>
        <v/>
      </c>
      <c r="D3517" s="254" t="str">
        <f>IF(LEN($E3517)&gt;0,VLOOKUP(TEXT($E3517,0),'Angaben Stationen'!$E$14:$V$215,18,0),"")</f>
        <v/>
      </c>
      <c r="E3517" s="344"/>
      <c r="F3517" s="256"/>
      <c r="G3517" s="256"/>
      <c r="H3517" s="307"/>
      <c r="I3517" s="183"/>
      <c r="R3517" s="8">
        <f t="shared" si="487"/>
        <v>0</v>
      </c>
      <c r="S3517" s="8">
        <f>VLOOKUP($D3517,{"29 - Psychiatrie (Erwachsene)",1;"30 - Kinder- und Jugendpsychiatrie",1;"297 - stationsäquivalente Behandlung in der Erwachsenenpsychiatrie (29)",1;"307 - stationsäquivalente Behandlung in der Kinder- und Jugendpsychiatrie (30)",1;"31 - Psychosomatik",1;"",0;0,0},2,0)</f>
        <v>0</v>
      </c>
      <c r="T3517" s="8">
        <f t="shared" si="493"/>
        <v>0</v>
      </c>
      <c r="U3517" s="8">
        <f t="shared" ref="U3517:U3580" si="495">IF($E3517&lt;&gt;0,1,0)</f>
        <v>0</v>
      </c>
      <c r="V3517" s="8">
        <f t="shared" si="488"/>
        <v>0</v>
      </c>
      <c r="W3517" s="8">
        <f t="shared" si="489"/>
        <v>0</v>
      </c>
      <c r="X3517" s="8">
        <f t="shared" si="490"/>
        <v>0</v>
      </c>
      <c r="Y3517" s="8" t="str">
        <f t="shared" si="491"/>
        <v/>
      </c>
      <c r="Z3517" s="8" t="str">
        <f>VLOOKUP($D3517,{"29 - Psychiatrie (Erwachsene)","BGI";"297 - stationsäquivalente Behandlung in der Erwachsenenpsychiatrie (29)","BGI";"30 - Kinder- und Jugendpsychiatrie","BGII";"307 - stationsäquivalente Behandlung in der Kinder- und Jugendpsychiatrie (30)","BGII";"31 - Psychosomatik","BGI";"","LEER";0,"Leer"},2,0)</f>
        <v>LEER</v>
      </c>
      <c r="AA3517" s="8" t="str">
        <f t="shared" si="492"/>
        <v>Stationen</v>
      </c>
    </row>
    <row r="3518" spans="2:27" ht="15" customHeight="1" x14ac:dyDescent="0.25">
      <c r="B3518" s="76" t="str">
        <f t="shared" si="494"/>
        <v>!!!</v>
      </c>
      <c r="C3518" s="310" t="str">
        <f>IF(LEN($E3518)&gt;0,VLOOKUP(TEXT($E3518,0),'Angaben Stationen'!$E$14:$V$215,17,0),"")</f>
        <v/>
      </c>
      <c r="D3518" s="254" t="str">
        <f>IF(LEN($E3518)&gt;0,VLOOKUP(TEXT($E3518,0),'Angaben Stationen'!$E$14:$V$215,18,0),"")</f>
        <v/>
      </c>
      <c r="E3518" s="344"/>
      <c r="F3518" s="256"/>
      <c r="G3518" s="256"/>
      <c r="H3518" s="307"/>
      <c r="I3518" s="183"/>
      <c r="R3518" s="8">
        <f t="shared" si="487"/>
        <v>0</v>
      </c>
      <c r="S3518" s="8">
        <f>VLOOKUP($D3518,{"29 - Psychiatrie (Erwachsene)",1;"30 - Kinder- und Jugendpsychiatrie",1;"297 - stationsäquivalente Behandlung in der Erwachsenenpsychiatrie (29)",1;"307 - stationsäquivalente Behandlung in der Kinder- und Jugendpsychiatrie (30)",1;"31 - Psychosomatik",1;"",0;0,0},2,0)</f>
        <v>0</v>
      </c>
      <c r="T3518" s="8">
        <f t="shared" si="493"/>
        <v>0</v>
      </c>
      <c r="U3518" s="8">
        <f t="shared" si="495"/>
        <v>0</v>
      </c>
      <c r="V3518" s="8">
        <f t="shared" si="488"/>
        <v>0</v>
      </c>
      <c r="W3518" s="8">
        <f t="shared" si="489"/>
        <v>0</v>
      </c>
      <c r="X3518" s="8">
        <f t="shared" si="490"/>
        <v>0</v>
      </c>
      <c r="Y3518" s="8" t="str">
        <f t="shared" si="491"/>
        <v/>
      </c>
      <c r="Z3518" s="8" t="str">
        <f>VLOOKUP($D3518,{"29 - Psychiatrie (Erwachsene)","BGI";"297 - stationsäquivalente Behandlung in der Erwachsenenpsychiatrie (29)","BGI";"30 - Kinder- und Jugendpsychiatrie","BGII";"307 - stationsäquivalente Behandlung in der Kinder- und Jugendpsychiatrie (30)","BGII";"31 - Psychosomatik","BGI";"","LEER";0,"Leer"},2,0)</f>
        <v>LEER</v>
      </c>
      <c r="AA3518" s="8" t="str">
        <f t="shared" si="492"/>
        <v>Stationen</v>
      </c>
    </row>
    <row r="3519" spans="2:27" ht="15" customHeight="1" x14ac:dyDescent="0.25">
      <c r="B3519" s="76" t="str">
        <f t="shared" si="494"/>
        <v>!!!</v>
      </c>
      <c r="C3519" s="310" t="str">
        <f>IF(LEN($E3519)&gt;0,VLOOKUP(TEXT($E3519,0),'Angaben Stationen'!$E$14:$V$215,17,0),"")</f>
        <v/>
      </c>
      <c r="D3519" s="254" t="str">
        <f>IF(LEN($E3519)&gt;0,VLOOKUP(TEXT($E3519,0),'Angaben Stationen'!$E$14:$V$215,18,0),"")</f>
        <v/>
      </c>
      <c r="E3519" s="344"/>
      <c r="F3519" s="256"/>
      <c r="G3519" s="256"/>
      <c r="H3519" s="307"/>
      <c r="I3519" s="183"/>
      <c r="R3519" s="8">
        <f t="shared" si="487"/>
        <v>0</v>
      </c>
      <c r="S3519" s="8">
        <f>VLOOKUP($D3519,{"29 - Psychiatrie (Erwachsene)",1;"30 - Kinder- und Jugendpsychiatrie",1;"297 - stationsäquivalente Behandlung in der Erwachsenenpsychiatrie (29)",1;"307 - stationsäquivalente Behandlung in der Kinder- und Jugendpsychiatrie (30)",1;"31 - Psychosomatik",1;"",0;0,0},2,0)</f>
        <v>0</v>
      </c>
      <c r="T3519" s="8">
        <f t="shared" si="493"/>
        <v>0</v>
      </c>
      <c r="U3519" s="8">
        <f t="shared" si="495"/>
        <v>0</v>
      </c>
      <c r="V3519" s="8">
        <f t="shared" si="488"/>
        <v>0</v>
      </c>
      <c r="W3519" s="8">
        <f t="shared" si="489"/>
        <v>0</v>
      </c>
      <c r="X3519" s="8">
        <f t="shared" si="490"/>
        <v>0</v>
      </c>
      <c r="Y3519" s="8" t="str">
        <f t="shared" si="491"/>
        <v/>
      </c>
      <c r="Z3519" s="8" t="str">
        <f>VLOOKUP($D3519,{"29 - Psychiatrie (Erwachsene)","BGI";"297 - stationsäquivalente Behandlung in der Erwachsenenpsychiatrie (29)","BGI";"30 - Kinder- und Jugendpsychiatrie","BGII";"307 - stationsäquivalente Behandlung in der Kinder- und Jugendpsychiatrie (30)","BGII";"31 - Psychosomatik","BGI";"","LEER";0,"Leer"},2,0)</f>
        <v>LEER</v>
      </c>
      <c r="AA3519" s="8" t="str">
        <f t="shared" si="492"/>
        <v>Stationen</v>
      </c>
    </row>
    <row r="3520" spans="2:27" ht="15" customHeight="1" x14ac:dyDescent="0.25">
      <c r="B3520" s="76" t="str">
        <f t="shared" si="494"/>
        <v>!!!</v>
      </c>
      <c r="C3520" s="310" t="str">
        <f>IF(LEN($E3520)&gt;0,VLOOKUP(TEXT($E3520,0),'Angaben Stationen'!$E$14:$V$215,17,0),"")</f>
        <v/>
      </c>
      <c r="D3520" s="254" t="str">
        <f>IF(LEN($E3520)&gt;0,VLOOKUP(TEXT($E3520,0),'Angaben Stationen'!$E$14:$V$215,18,0),"")</f>
        <v/>
      </c>
      <c r="E3520" s="344"/>
      <c r="F3520" s="256"/>
      <c r="G3520" s="256"/>
      <c r="H3520" s="307"/>
      <c r="I3520" s="183"/>
      <c r="R3520" s="8">
        <f t="shared" si="487"/>
        <v>0</v>
      </c>
      <c r="S3520" s="8">
        <f>VLOOKUP($D3520,{"29 - Psychiatrie (Erwachsene)",1;"30 - Kinder- und Jugendpsychiatrie",1;"297 - stationsäquivalente Behandlung in der Erwachsenenpsychiatrie (29)",1;"307 - stationsäquivalente Behandlung in der Kinder- und Jugendpsychiatrie (30)",1;"31 - Psychosomatik",1;"",0;0,0},2,0)</f>
        <v>0</v>
      </c>
      <c r="T3520" s="8">
        <f t="shared" si="493"/>
        <v>0</v>
      </c>
      <c r="U3520" s="8">
        <f t="shared" si="495"/>
        <v>0</v>
      </c>
      <c r="V3520" s="8">
        <f t="shared" si="488"/>
        <v>0</v>
      </c>
      <c r="W3520" s="8">
        <f t="shared" si="489"/>
        <v>0</v>
      </c>
      <c r="X3520" s="8">
        <f t="shared" si="490"/>
        <v>0</v>
      </c>
      <c r="Y3520" s="8" t="str">
        <f t="shared" si="491"/>
        <v/>
      </c>
      <c r="Z3520" s="8" t="str">
        <f>VLOOKUP($D3520,{"29 - Psychiatrie (Erwachsene)","BGI";"297 - stationsäquivalente Behandlung in der Erwachsenenpsychiatrie (29)","BGI";"30 - Kinder- und Jugendpsychiatrie","BGII";"307 - stationsäquivalente Behandlung in der Kinder- und Jugendpsychiatrie (30)","BGII";"31 - Psychosomatik","BGI";"","LEER";0,"Leer"},2,0)</f>
        <v>LEER</v>
      </c>
      <c r="AA3520" s="8" t="str">
        <f t="shared" si="492"/>
        <v>Stationen</v>
      </c>
    </row>
    <row r="3521" spans="2:27" ht="15" customHeight="1" x14ac:dyDescent="0.25">
      <c r="B3521" s="76" t="str">
        <f t="shared" si="494"/>
        <v>!!!</v>
      </c>
      <c r="C3521" s="310" t="str">
        <f>IF(LEN($E3521)&gt;0,VLOOKUP(TEXT($E3521,0),'Angaben Stationen'!$E$14:$V$215,17,0),"")</f>
        <v/>
      </c>
      <c r="D3521" s="254" t="str">
        <f>IF(LEN($E3521)&gt;0,VLOOKUP(TEXT($E3521,0),'Angaben Stationen'!$E$14:$V$215,18,0),"")</f>
        <v/>
      </c>
      <c r="E3521" s="344"/>
      <c r="F3521" s="256"/>
      <c r="G3521" s="256"/>
      <c r="H3521" s="307"/>
      <c r="I3521" s="183"/>
      <c r="R3521" s="8">
        <f t="shared" si="487"/>
        <v>0</v>
      </c>
      <c r="S3521" s="8">
        <f>VLOOKUP($D3521,{"29 - Psychiatrie (Erwachsene)",1;"30 - Kinder- und Jugendpsychiatrie",1;"297 - stationsäquivalente Behandlung in der Erwachsenenpsychiatrie (29)",1;"307 - stationsäquivalente Behandlung in der Kinder- und Jugendpsychiatrie (30)",1;"31 - Psychosomatik",1;"",0;0,0},2,0)</f>
        <v>0</v>
      </c>
      <c r="T3521" s="8">
        <f t="shared" si="493"/>
        <v>0</v>
      </c>
      <c r="U3521" s="8">
        <f t="shared" si="495"/>
        <v>0</v>
      </c>
      <c r="V3521" s="8">
        <f t="shared" si="488"/>
        <v>0</v>
      </c>
      <c r="W3521" s="8">
        <f t="shared" si="489"/>
        <v>0</v>
      </c>
      <c r="X3521" s="8">
        <f t="shared" si="490"/>
        <v>0</v>
      </c>
      <c r="Y3521" s="8" t="str">
        <f t="shared" si="491"/>
        <v/>
      </c>
      <c r="Z3521" s="8" t="str">
        <f>VLOOKUP($D3521,{"29 - Psychiatrie (Erwachsene)","BGI";"297 - stationsäquivalente Behandlung in der Erwachsenenpsychiatrie (29)","BGI";"30 - Kinder- und Jugendpsychiatrie","BGII";"307 - stationsäquivalente Behandlung in der Kinder- und Jugendpsychiatrie (30)","BGII";"31 - Psychosomatik","BGI";"","LEER";0,"Leer"},2,0)</f>
        <v>LEER</v>
      </c>
      <c r="AA3521" s="8" t="str">
        <f t="shared" si="492"/>
        <v>Stationen</v>
      </c>
    </row>
    <row r="3522" spans="2:27" ht="15" customHeight="1" x14ac:dyDescent="0.25">
      <c r="B3522" s="76" t="str">
        <f t="shared" si="494"/>
        <v>!!!</v>
      </c>
      <c r="C3522" s="310" t="str">
        <f>IF(LEN($E3522)&gt;0,VLOOKUP(TEXT($E3522,0),'Angaben Stationen'!$E$14:$V$215,17,0),"")</f>
        <v/>
      </c>
      <c r="D3522" s="254" t="str">
        <f>IF(LEN($E3522)&gt;0,VLOOKUP(TEXT($E3522,0),'Angaben Stationen'!$E$14:$V$215,18,0),"")</f>
        <v/>
      </c>
      <c r="E3522" s="344"/>
      <c r="F3522" s="256"/>
      <c r="G3522" s="256"/>
      <c r="H3522" s="307"/>
      <c r="I3522" s="183"/>
      <c r="R3522" s="8">
        <f t="shared" si="487"/>
        <v>0</v>
      </c>
      <c r="S3522" s="8">
        <f>VLOOKUP($D3522,{"29 - Psychiatrie (Erwachsene)",1;"30 - Kinder- und Jugendpsychiatrie",1;"297 - stationsäquivalente Behandlung in der Erwachsenenpsychiatrie (29)",1;"307 - stationsäquivalente Behandlung in der Kinder- und Jugendpsychiatrie (30)",1;"31 - Psychosomatik",1;"",0;0,0},2,0)</f>
        <v>0</v>
      </c>
      <c r="T3522" s="8">
        <f t="shared" si="493"/>
        <v>0</v>
      </c>
      <c r="U3522" s="8">
        <f t="shared" si="495"/>
        <v>0</v>
      </c>
      <c r="V3522" s="8">
        <f t="shared" si="488"/>
        <v>0</v>
      </c>
      <c r="W3522" s="8">
        <f t="shared" si="489"/>
        <v>0</v>
      </c>
      <c r="X3522" s="8">
        <f t="shared" si="490"/>
        <v>0</v>
      </c>
      <c r="Y3522" s="8" t="str">
        <f t="shared" si="491"/>
        <v/>
      </c>
      <c r="Z3522" s="8" t="str">
        <f>VLOOKUP($D3522,{"29 - Psychiatrie (Erwachsene)","BGI";"297 - stationsäquivalente Behandlung in der Erwachsenenpsychiatrie (29)","BGI";"30 - Kinder- und Jugendpsychiatrie","BGII";"307 - stationsäquivalente Behandlung in der Kinder- und Jugendpsychiatrie (30)","BGII";"31 - Psychosomatik","BGI";"","LEER";0,"Leer"},2,0)</f>
        <v>LEER</v>
      </c>
      <c r="AA3522" s="8" t="str">
        <f t="shared" si="492"/>
        <v>Stationen</v>
      </c>
    </row>
    <row r="3523" spans="2:27" ht="15" customHeight="1" x14ac:dyDescent="0.25">
      <c r="B3523" s="76" t="str">
        <f t="shared" si="494"/>
        <v>!!!</v>
      </c>
      <c r="C3523" s="310" t="str">
        <f>IF(LEN($E3523)&gt;0,VLOOKUP(TEXT($E3523,0),'Angaben Stationen'!$E$14:$V$215,17,0),"")</f>
        <v/>
      </c>
      <c r="D3523" s="254" t="str">
        <f>IF(LEN($E3523)&gt;0,VLOOKUP(TEXT($E3523,0),'Angaben Stationen'!$E$14:$V$215,18,0),"")</f>
        <v/>
      </c>
      <c r="E3523" s="344"/>
      <c r="F3523" s="256"/>
      <c r="G3523" s="256"/>
      <c r="H3523" s="307"/>
      <c r="I3523" s="183"/>
      <c r="R3523" s="8">
        <f t="shared" si="487"/>
        <v>0</v>
      </c>
      <c r="S3523" s="8">
        <f>VLOOKUP($D3523,{"29 - Psychiatrie (Erwachsene)",1;"30 - Kinder- und Jugendpsychiatrie",1;"297 - stationsäquivalente Behandlung in der Erwachsenenpsychiatrie (29)",1;"307 - stationsäquivalente Behandlung in der Kinder- und Jugendpsychiatrie (30)",1;"31 - Psychosomatik",1;"",0;0,0},2,0)</f>
        <v>0</v>
      </c>
      <c r="T3523" s="8">
        <f t="shared" si="493"/>
        <v>0</v>
      </c>
      <c r="U3523" s="8">
        <f t="shared" si="495"/>
        <v>0</v>
      </c>
      <c r="V3523" s="8">
        <f t="shared" si="488"/>
        <v>0</v>
      </c>
      <c r="W3523" s="8">
        <f t="shared" si="489"/>
        <v>0</v>
      </c>
      <c r="X3523" s="8">
        <f t="shared" si="490"/>
        <v>0</v>
      </c>
      <c r="Y3523" s="8" t="str">
        <f t="shared" si="491"/>
        <v/>
      </c>
      <c r="Z3523" s="8" t="str">
        <f>VLOOKUP($D3523,{"29 - Psychiatrie (Erwachsene)","BGI";"297 - stationsäquivalente Behandlung in der Erwachsenenpsychiatrie (29)","BGI";"30 - Kinder- und Jugendpsychiatrie","BGII";"307 - stationsäquivalente Behandlung in der Kinder- und Jugendpsychiatrie (30)","BGII";"31 - Psychosomatik","BGI";"","LEER";0,"Leer"},2,0)</f>
        <v>LEER</v>
      </c>
      <c r="AA3523" s="8" t="str">
        <f t="shared" si="492"/>
        <v>Stationen</v>
      </c>
    </row>
    <row r="3524" spans="2:27" ht="15" customHeight="1" x14ac:dyDescent="0.25">
      <c r="B3524" s="76" t="str">
        <f t="shared" si="494"/>
        <v>!!!</v>
      </c>
      <c r="C3524" s="310" t="str">
        <f>IF(LEN($E3524)&gt;0,VLOOKUP(TEXT($E3524,0),'Angaben Stationen'!$E$14:$V$215,17,0),"")</f>
        <v/>
      </c>
      <c r="D3524" s="254" t="str">
        <f>IF(LEN($E3524)&gt;0,VLOOKUP(TEXT($E3524,0),'Angaben Stationen'!$E$14:$V$215,18,0),"")</f>
        <v/>
      </c>
      <c r="E3524" s="344"/>
      <c r="F3524" s="256"/>
      <c r="G3524" s="256"/>
      <c r="H3524" s="307"/>
      <c r="I3524" s="183"/>
      <c r="R3524" s="8">
        <f t="shared" si="487"/>
        <v>0</v>
      </c>
      <c r="S3524" s="8">
        <f>VLOOKUP($D3524,{"29 - Psychiatrie (Erwachsene)",1;"30 - Kinder- und Jugendpsychiatrie",1;"297 - stationsäquivalente Behandlung in der Erwachsenenpsychiatrie (29)",1;"307 - stationsäquivalente Behandlung in der Kinder- und Jugendpsychiatrie (30)",1;"31 - Psychosomatik",1;"",0;0,0},2,0)</f>
        <v>0</v>
      </c>
      <c r="T3524" s="8">
        <f t="shared" si="493"/>
        <v>0</v>
      </c>
      <c r="U3524" s="8">
        <f t="shared" si="495"/>
        <v>0</v>
      </c>
      <c r="V3524" s="8">
        <f t="shared" si="488"/>
        <v>0</v>
      </c>
      <c r="W3524" s="8">
        <f t="shared" si="489"/>
        <v>0</v>
      </c>
      <c r="X3524" s="8">
        <f t="shared" si="490"/>
        <v>0</v>
      </c>
      <c r="Y3524" s="8" t="str">
        <f t="shared" si="491"/>
        <v/>
      </c>
      <c r="Z3524" s="8" t="str">
        <f>VLOOKUP($D3524,{"29 - Psychiatrie (Erwachsene)","BGI";"297 - stationsäquivalente Behandlung in der Erwachsenenpsychiatrie (29)","BGI";"30 - Kinder- und Jugendpsychiatrie","BGII";"307 - stationsäquivalente Behandlung in der Kinder- und Jugendpsychiatrie (30)","BGII";"31 - Psychosomatik","BGI";"","LEER";0,"Leer"},2,0)</f>
        <v>LEER</v>
      </c>
      <c r="AA3524" s="8" t="str">
        <f t="shared" si="492"/>
        <v>Stationen</v>
      </c>
    </row>
    <row r="3525" spans="2:27" ht="15" customHeight="1" x14ac:dyDescent="0.25">
      <c r="B3525" s="76" t="str">
        <f t="shared" si="494"/>
        <v>!!!</v>
      </c>
      <c r="C3525" s="310" t="str">
        <f>IF(LEN($E3525)&gt;0,VLOOKUP(TEXT($E3525,0),'Angaben Stationen'!$E$14:$V$215,17,0),"")</f>
        <v/>
      </c>
      <c r="D3525" s="254" t="str">
        <f>IF(LEN($E3525)&gt;0,VLOOKUP(TEXT($E3525,0),'Angaben Stationen'!$E$14:$V$215,18,0),"")</f>
        <v/>
      </c>
      <c r="E3525" s="344"/>
      <c r="F3525" s="256"/>
      <c r="G3525" s="256"/>
      <c r="H3525" s="307"/>
      <c r="I3525" s="183"/>
      <c r="R3525" s="8">
        <f t="shared" si="487"/>
        <v>0</v>
      </c>
      <c r="S3525" s="8">
        <f>VLOOKUP($D3525,{"29 - Psychiatrie (Erwachsene)",1;"30 - Kinder- und Jugendpsychiatrie",1;"297 - stationsäquivalente Behandlung in der Erwachsenenpsychiatrie (29)",1;"307 - stationsäquivalente Behandlung in der Kinder- und Jugendpsychiatrie (30)",1;"31 - Psychosomatik",1;"",0;0,0},2,0)</f>
        <v>0</v>
      </c>
      <c r="T3525" s="8">
        <f t="shared" si="493"/>
        <v>0</v>
      </c>
      <c r="U3525" s="8">
        <f t="shared" si="495"/>
        <v>0</v>
      </c>
      <c r="V3525" s="8">
        <f t="shared" si="488"/>
        <v>0</v>
      </c>
      <c r="W3525" s="8">
        <f t="shared" si="489"/>
        <v>0</v>
      </c>
      <c r="X3525" s="8">
        <f t="shared" si="490"/>
        <v>0</v>
      </c>
      <c r="Y3525" s="8" t="str">
        <f t="shared" si="491"/>
        <v/>
      </c>
      <c r="Z3525" s="8" t="str">
        <f>VLOOKUP($D3525,{"29 - Psychiatrie (Erwachsene)","BGI";"297 - stationsäquivalente Behandlung in der Erwachsenenpsychiatrie (29)","BGI";"30 - Kinder- und Jugendpsychiatrie","BGII";"307 - stationsäquivalente Behandlung in der Kinder- und Jugendpsychiatrie (30)","BGII";"31 - Psychosomatik","BGI";"","LEER";0,"Leer"},2,0)</f>
        <v>LEER</v>
      </c>
      <c r="AA3525" s="8" t="str">
        <f t="shared" si="492"/>
        <v>Stationen</v>
      </c>
    </row>
    <row r="3526" spans="2:27" ht="15" customHeight="1" x14ac:dyDescent="0.25">
      <c r="B3526" s="76" t="str">
        <f t="shared" si="494"/>
        <v>!!!</v>
      </c>
      <c r="C3526" s="310" t="str">
        <f>IF(LEN($E3526)&gt;0,VLOOKUP(TEXT($E3526,0),'Angaben Stationen'!$E$14:$V$215,17,0),"")</f>
        <v/>
      </c>
      <c r="D3526" s="254" t="str">
        <f>IF(LEN($E3526)&gt;0,VLOOKUP(TEXT($E3526,0),'Angaben Stationen'!$E$14:$V$215,18,0),"")</f>
        <v/>
      </c>
      <c r="E3526" s="344"/>
      <c r="F3526" s="256"/>
      <c r="G3526" s="256"/>
      <c r="H3526" s="307"/>
      <c r="I3526" s="183"/>
      <c r="R3526" s="8">
        <f t="shared" si="487"/>
        <v>0</v>
      </c>
      <c r="S3526" s="8">
        <f>VLOOKUP($D3526,{"29 - Psychiatrie (Erwachsene)",1;"30 - Kinder- und Jugendpsychiatrie",1;"297 - stationsäquivalente Behandlung in der Erwachsenenpsychiatrie (29)",1;"307 - stationsäquivalente Behandlung in der Kinder- und Jugendpsychiatrie (30)",1;"31 - Psychosomatik",1;"",0;0,0},2,0)</f>
        <v>0</v>
      </c>
      <c r="T3526" s="8">
        <f t="shared" si="493"/>
        <v>0</v>
      </c>
      <c r="U3526" s="8">
        <f t="shared" si="495"/>
        <v>0</v>
      </c>
      <c r="V3526" s="8">
        <f t="shared" si="488"/>
        <v>0</v>
      </c>
      <c r="W3526" s="8">
        <f t="shared" si="489"/>
        <v>0</v>
      </c>
      <c r="X3526" s="8">
        <f t="shared" si="490"/>
        <v>0</v>
      </c>
      <c r="Y3526" s="8" t="str">
        <f t="shared" si="491"/>
        <v/>
      </c>
      <c r="Z3526" s="8" t="str">
        <f>VLOOKUP($D3526,{"29 - Psychiatrie (Erwachsene)","BGI";"297 - stationsäquivalente Behandlung in der Erwachsenenpsychiatrie (29)","BGI";"30 - Kinder- und Jugendpsychiatrie","BGII";"307 - stationsäquivalente Behandlung in der Kinder- und Jugendpsychiatrie (30)","BGII";"31 - Psychosomatik","BGI";"","LEER";0,"Leer"},2,0)</f>
        <v>LEER</v>
      </c>
      <c r="AA3526" s="8" t="str">
        <f t="shared" si="492"/>
        <v>Stationen</v>
      </c>
    </row>
    <row r="3527" spans="2:27" ht="15" customHeight="1" x14ac:dyDescent="0.25">
      <c r="B3527" s="76" t="str">
        <f t="shared" si="494"/>
        <v>!!!</v>
      </c>
      <c r="C3527" s="310" t="str">
        <f>IF(LEN($E3527)&gt;0,VLOOKUP(TEXT($E3527,0),'Angaben Stationen'!$E$14:$V$215,17,0),"")</f>
        <v/>
      </c>
      <c r="D3527" s="254" t="str">
        <f>IF(LEN($E3527)&gt;0,VLOOKUP(TEXT($E3527,0),'Angaben Stationen'!$E$14:$V$215,18,0),"")</f>
        <v/>
      </c>
      <c r="E3527" s="344"/>
      <c r="F3527" s="256"/>
      <c r="G3527" s="256"/>
      <c r="H3527" s="307"/>
      <c r="I3527" s="183"/>
      <c r="R3527" s="8">
        <f t="shared" si="487"/>
        <v>0</v>
      </c>
      <c r="S3527" s="8">
        <f>VLOOKUP($D3527,{"29 - Psychiatrie (Erwachsene)",1;"30 - Kinder- und Jugendpsychiatrie",1;"297 - stationsäquivalente Behandlung in der Erwachsenenpsychiatrie (29)",1;"307 - stationsäquivalente Behandlung in der Kinder- und Jugendpsychiatrie (30)",1;"31 - Psychosomatik",1;"",0;0,0},2,0)</f>
        <v>0</v>
      </c>
      <c r="T3527" s="8">
        <f t="shared" si="493"/>
        <v>0</v>
      </c>
      <c r="U3527" s="8">
        <f t="shared" si="495"/>
        <v>0</v>
      </c>
      <c r="V3527" s="8">
        <f t="shared" si="488"/>
        <v>0</v>
      </c>
      <c r="W3527" s="8">
        <f t="shared" si="489"/>
        <v>0</v>
      </c>
      <c r="X3527" s="8">
        <f t="shared" si="490"/>
        <v>0</v>
      </c>
      <c r="Y3527" s="8" t="str">
        <f t="shared" si="491"/>
        <v/>
      </c>
      <c r="Z3527" s="8" t="str">
        <f>VLOOKUP($D3527,{"29 - Psychiatrie (Erwachsene)","BGI";"297 - stationsäquivalente Behandlung in der Erwachsenenpsychiatrie (29)","BGI";"30 - Kinder- und Jugendpsychiatrie","BGII";"307 - stationsäquivalente Behandlung in der Kinder- und Jugendpsychiatrie (30)","BGII";"31 - Psychosomatik","BGI";"","LEER";0,"Leer"},2,0)</f>
        <v>LEER</v>
      </c>
      <c r="AA3527" s="8" t="str">
        <f t="shared" si="492"/>
        <v>Stationen</v>
      </c>
    </row>
    <row r="3528" spans="2:27" ht="15" customHeight="1" x14ac:dyDescent="0.25">
      <c r="B3528" s="76" t="str">
        <f t="shared" si="494"/>
        <v>!!!</v>
      </c>
      <c r="C3528" s="310" t="str">
        <f>IF(LEN($E3528)&gt;0,VLOOKUP(TEXT($E3528,0),'Angaben Stationen'!$E$14:$V$215,17,0),"")</f>
        <v/>
      </c>
      <c r="D3528" s="254" t="str">
        <f>IF(LEN($E3528)&gt;0,VLOOKUP(TEXT($E3528,0),'Angaben Stationen'!$E$14:$V$215,18,0),"")</f>
        <v/>
      </c>
      <c r="E3528" s="344"/>
      <c r="F3528" s="256"/>
      <c r="G3528" s="256"/>
      <c r="H3528" s="307"/>
      <c r="I3528" s="183"/>
      <c r="R3528" s="8">
        <f t="shared" si="487"/>
        <v>0</v>
      </c>
      <c r="S3528" s="8">
        <f>VLOOKUP($D3528,{"29 - Psychiatrie (Erwachsene)",1;"30 - Kinder- und Jugendpsychiatrie",1;"297 - stationsäquivalente Behandlung in der Erwachsenenpsychiatrie (29)",1;"307 - stationsäquivalente Behandlung in der Kinder- und Jugendpsychiatrie (30)",1;"31 - Psychosomatik",1;"",0;0,0},2,0)</f>
        <v>0</v>
      </c>
      <c r="T3528" s="8">
        <f t="shared" si="493"/>
        <v>0</v>
      </c>
      <c r="U3528" s="8">
        <f t="shared" si="495"/>
        <v>0</v>
      </c>
      <c r="V3528" s="8">
        <f t="shared" si="488"/>
        <v>0</v>
      </c>
      <c r="W3528" s="8">
        <f t="shared" si="489"/>
        <v>0</v>
      </c>
      <c r="X3528" s="8">
        <f t="shared" si="490"/>
        <v>0</v>
      </c>
      <c r="Y3528" s="8" t="str">
        <f t="shared" si="491"/>
        <v/>
      </c>
      <c r="Z3528" s="8" t="str">
        <f>VLOOKUP($D3528,{"29 - Psychiatrie (Erwachsene)","BGI";"297 - stationsäquivalente Behandlung in der Erwachsenenpsychiatrie (29)","BGI";"30 - Kinder- und Jugendpsychiatrie","BGII";"307 - stationsäquivalente Behandlung in der Kinder- und Jugendpsychiatrie (30)","BGII";"31 - Psychosomatik","BGI";"","LEER";0,"Leer"},2,0)</f>
        <v>LEER</v>
      </c>
      <c r="AA3528" s="8" t="str">
        <f t="shared" si="492"/>
        <v>Stationen</v>
      </c>
    </row>
    <row r="3529" spans="2:27" ht="15" customHeight="1" x14ac:dyDescent="0.25">
      <c r="B3529" s="76" t="str">
        <f t="shared" si="494"/>
        <v>!!!</v>
      </c>
      <c r="C3529" s="310" t="str">
        <f>IF(LEN($E3529)&gt;0,VLOOKUP(TEXT($E3529,0),'Angaben Stationen'!$E$14:$V$215,17,0),"")</f>
        <v/>
      </c>
      <c r="D3529" s="254" t="str">
        <f>IF(LEN($E3529)&gt;0,VLOOKUP(TEXT($E3529,0),'Angaben Stationen'!$E$14:$V$215,18,0),"")</f>
        <v/>
      </c>
      <c r="E3529" s="344"/>
      <c r="F3529" s="256"/>
      <c r="G3529" s="256"/>
      <c r="H3529" s="307"/>
      <c r="I3529" s="183"/>
      <c r="R3529" s="8">
        <f t="shared" si="487"/>
        <v>0</v>
      </c>
      <c r="S3529" s="8">
        <f>VLOOKUP($D3529,{"29 - Psychiatrie (Erwachsene)",1;"30 - Kinder- und Jugendpsychiatrie",1;"297 - stationsäquivalente Behandlung in der Erwachsenenpsychiatrie (29)",1;"307 - stationsäquivalente Behandlung in der Kinder- und Jugendpsychiatrie (30)",1;"31 - Psychosomatik",1;"",0;0,0},2,0)</f>
        <v>0</v>
      </c>
      <c r="T3529" s="8">
        <f t="shared" si="493"/>
        <v>0</v>
      </c>
      <c r="U3529" s="8">
        <f t="shared" si="495"/>
        <v>0</v>
      </c>
      <c r="V3529" s="8">
        <f t="shared" si="488"/>
        <v>0</v>
      </c>
      <c r="W3529" s="8">
        <f t="shared" si="489"/>
        <v>0</v>
      </c>
      <c r="X3529" s="8">
        <f t="shared" si="490"/>
        <v>0</v>
      </c>
      <c r="Y3529" s="8" t="str">
        <f t="shared" si="491"/>
        <v/>
      </c>
      <c r="Z3529" s="8" t="str">
        <f>VLOOKUP($D3529,{"29 - Psychiatrie (Erwachsene)","BGI";"297 - stationsäquivalente Behandlung in der Erwachsenenpsychiatrie (29)","BGI";"30 - Kinder- und Jugendpsychiatrie","BGII";"307 - stationsäquivalente Behandlung in der Kinder- und Jugendpsychiatrie (30)","BGII";"31 - Psychosomatik","BGI";"","LEER";0,"Leer"},2,0)</f>
        <v>LEER</v>
      </c>
      <c r="AA3529" s="8" t="str">
        <f t="shared" si="492"/>
        <v>Stationen</v>
      </c>
    </row>
    <row r="3530" spans="2:27" ht="15" customHeight="1" x14ac:dyDescent="0.25">
      <c r="B3530" s="76" t="str">
        <f t="shared" si="494"/>
        <v>!!!</v>
      </c>
      <c r="C3530" s="310" t="str">
        <f>IF(LEN($E3530)&gt;0,VLOOKUP(TEXT($E3530,0),'Angaben Stationen'!$E$14:$V$215,17,0),"")</f>
        <v/>
      </c>
      <c r="D3530" s="254" t="str">
        <f>IF(LEN($E3530)&gt;0,VLOOKUP(TEXT($E3530,0),'Angaben Stationen'!$E$14:$V$215,18,0),"")</f>
        <v/>
      </c>
      <c r="E3530" s="344"/>
      <c r="F3530" s="256"/>
      <c r="G3530" s="256"/>
      <c r="H3530" s="307"/>
      <c r="I3530" s="183"/>
      <c r="R3530" s="8">
        <f t="shared" si="487"/>
        <v>0</v>
      </c>
      <c r="S3530" s="8">
        <f>VLOOKUP($D3530,{"29 - Psychiatrie (Erwachsene)",1;"30 - Kinder- und Jugendpsychiatrie",1;"297 - stationsäquivalente Behandlung in der Erwachsenenpsychiatrie (29)",1;"307 - stationsäquivalente Behandlung in der Kinder- und Jugendpsychiatrie (30)",1;"31 - Psychosomatik",1;"",0;0,0},2,0)</f>
        <v>0</v>
      </c>
      <c r="T3530" s="8">
        <f t="shared" si="493"/>
        <v>0</v>
      </c>
      <c r="U3530" s="8">
        <f t="shared" si="495"/>
        <v>0</v>
      </c>
      <c r="V3530" s="8">
        <f t="shared" si="488"/>
        <v>0</v>
      </c>
      <c r="W3530" s="8">
        <f t="shared" si="489"/>
        <v>0</v>
      </c>
      <c r="X3530" s="8">
        <f t="shared" si="490"/>
        <v>0</v>
      </c>
      <c r="Y3530" s="8" t="str">
        <f t="shared" si="491"/>
        <v/>
      </c>
      <c r="Z3530" s="8" t="str">
        <f>VLOOKUP($D3530,{"29 - Psychiatrie (Erwachsene)","BGI";"297 - stationsäquivalente Behandlung in der Erwachsenenpsychiatrie (29)","BGI";"30 - Kinder- und Jugendpsychiatrie","BGII";"307 - stationsäquivalente Behandlung in der Kinder- und Jugendpsychiatrie (30)","BGII";"31 - Psychosomatik","BGI";"","LEER";0,"Leer"},2,0)</f>
        <v>LEER</v>
      </c>
      <c r="AA3530" s="8" t="str">
        <f t="shared" si="492"/>
        <v>Stationen</v>
      </c>
    </row>
    <row r="3531" spans="2:27" ht="15" customHeight="1" x14ac:dyDescent="0.25">
      <c r="B3531" s="76" t="str">
        <f t="shared" si="494"/>
        <v>!!!</v>
      </c>
      <c r="C3531" s="310" t="str">
        <f>IF(LEN($E3531)&gt;0,VLOOKUP(TEXT($E3531,0),'Angaben Stationen'!$E$14:$V$215,17,0),"")</f>
        <v/>
      </c>
      <c r="D3531" s="254" t="str">
        <f>IF(LEN($E3531)&gt;0,VLOOKUP(TEXT($E3531,0),'Angaben Stationen'!$E$14:$V$215,18,0),"")</f>
        <v/>
      </c>
      <c r="E3531" s="344"/>
      <c r="F3531" s="256"/>
      <c r="G3531" s="256"/>
      <c r="H3531" s="307"/>
      <c r="I3531" s="183"/>
      <c r="R3531" s="8">
        <f t="shared" si="487"/>
        <v>0</v>
      </c>
      <c r="S3531" s="8">
        <f>VLOOKUP($D3531,{"29 - Psychiatrie (Erwachsene)",1;"30 - Kinder- und Jugendpsychiatrie",1;"297 - stationsäquivalente Behandlung in der Erwachsenenpsychiatrie (29)",1;"307 - stationsäquivalente Behandlung in der Kinder- und Jugendpsychiatrie (30)",1;"31 - Psychosomatik",1;"",0;0,0},2,0)</f>
        <v>0</v>
      </c>
      <c r="T3531" s="8">
        <f t="shared" si="493"/>
        <v>0</v>
      </c>
      <c r="U3531" s="8">
        <f t="shared" si="495"/>
        <v>0</v>
      </c>
      <c r="V3531" s="8">
        <f t="shared" si="488"/>
        <v>0</v>
      </c>
      <c r="W3531" s="8">
        <f t="shared" si="489"/>
        <v>0</v>
      </c>
      <c r="X3531" s="8">
        <f t="shared" si="490"/>
        <v>0</v>
      </c>
      <c r="Y3531" s="8" t="str">
        <f t="shared" si="491"/>
        <v/>
      </c>
      <c r="Z3531" s="8" t="str">
        <f>VLOOKUP($D3531,{"29 - Psychiatrie (Erwachsene)","BGI";"297 - stationsäquivalente Behandlung in der Erwachsenenpsychiatrie (29)","BGI";"30 - Kinder- und Jugendpsychiatrie","BGII";"307 - stationsäquivalente Behandlung in der Kinder- und Jugendpsychiatrie (30)","BGII";"31 - Psychosomatik","BGI";"","LEER";0,"Leer"},2,0)</f>
        <v>LEER</v>
      </c>
      <c r="AA3531" s="8" t="str">
        <f t="shared" si="492"/>
        <v>Stationen</v>
      </c>
    </row>
    <row r="3532" spans="2:27" ht="15" customHeight="1" x14ac:dyDescent="0.25">
      <c r="B3532" s="76" t="str">
        <f t="shared" si="494"/>
        <v>!!!</v>
      </c>
      <c r="C3532" s="310" t="str">
        <f>IF(LEN($E3532)&gt;0,VLOOKUP(TEXT($E3532,0),'Angaben Stationen'!$E$14:$V$215,17,0),"")</f>
        <v/>
      </c>
      <c r="D3532" s="254" t="str">
        <f>IF(LEN($E3532)&gt;0,VLOOKUP(TEXT($E3532,0),'Angaben Stationen'!$E$14:$V$215,18,0),"")</f>
        <v/>
      </c>
      <c r="E3532" s="344"/>
      <c r="F3532" s="256"/>
      <c r="G3532" s="256"/>
      <c r="H3532" s="307"/>
      <c r="I3532" s="183"/>
      <c r="R3532" s="8">
        <f t="shared" si="487"/>
        <v>0</v>
      </c>
      <c r="S3532" s="8">
        <f>VLOOKUP($D3532,{"29 - Psychiatrie (Erwachsene)",1;"30 - Kinder- und Jugendpsychiatrie",1;"297 - stationsäquivalente Behandlung in der Erwachsenenpsychiatrie (29)",1;"307 - stationsäquivalente Behandlung in der Kinder- und Jugendpsychiatrie (30)",1;"31 - Psychosomatik",1;"",0;0,0},2,0)</f>
        <v>0</v>
      </c>
      <c r="T3532" s="8">
        <f t="shared" si="493"/>
        <v>0</v>
      </c>
      <c r="U3532" s="8">
        <f t="shared" si="495"/>
        <v>0</v>
      </c>
      <c r="V3532" s="8">
        <f t="shared" si="488"/>
        <v>0</v>
      </c>
      <c r="W3532" s="8">
        <f t="shared" si="489"/>
        <v>0</v>
      </c>
      <c r="X3532" s="8">
        <f t="shared" si="490"/>
        <v>0</v>
      </c>
      <c r="Y3532" s="8" t="str">
        <f t="shared" si="491"/>
        <v/>
      </c>
      <c r="Z3532" s="8" t="str">
        <f>VLOOKUP($D3532,{"29 - Psychiatrie (Erwachsene)","BGI";"297 - stationsäquivalente Behandlung in der Erwachsenenpsychiatrie (29)","BGI";"30 - Kinder- und Jugendpsychiatrie","BGII";"307 - stationsäquivalente Behandlung in der Kinder- und Jugendpsychiatrie (30)","BGII";"31 - Psychosomatik","BGI";"","LEER";0,"Leer"},2,0)</f>
        <v>LEER</v>
      </c>
      <c r="AA3532" s="8" t="str">
        <f t="shared" si="492"/>
        <v>Stationen</v>
      </c>
    </row>
    <row r="3533" spans="2:27" ht="15" customHeight="1" x14ac:dyDescent="0.25">
      <c r="B3533" s="76" t="str">
        <f t="shared" si="494"/>
        <v>!!!</v>
      </c>
      <c r="C3533" s="310" t="str">
        <f>IF(LEN($E3533)&gt;0,VLOOKUP(TEXT($E3533,0),'Angaben Stationen'!$E$14:$V$215,17,0),"")</f>
        <v/>
      </c>
      <c r="D3533" s="254" t="str">
        <f>IF(LEN($E3533)&gt;0,VLOOKUP(TEXT($E3533,0),'Angaben Stationen'!$E$14:$V$215,18,0),"")</f>
        <v/>
      </c>
      <c r="E3533" s="344"/>
      <c r="F3533" s="256"/>
      <c r="G3533" s="256"/>
      <c r="H3533" s="307"/>
      <c r="I3533" s="183"/>
      <c r="R3533" s="8">
        <f t="shared" si="487"/>
        <v>0</v>
      </c>
      <c r="S3533" s="8">
        <f>VLOOKUP($D3533,{"29 - Psychiatrie (Erwachsene)",1;"30 - Kinder- und Jugendpsychiatrie",1;"297 - stationsäquivalente Behandlung in der Erwachsenenpsychiatrie (29)",1;"307 - stationsäquivalente Behandlung in der Kinder- und Jugendpsychiatrie (30)",1;"31 - Psychosomatik",1;"",0;0,0},2,0)</f>
        <v>0</v>
      </c>
      <c r="T3533" s="8">
        <f t="shared" si="493"/>
        <v>0</v>
      </c>
      <c r="U3533" s="8">
        <f t="shared" si="495"/>
        <v>0</v>
      </c>
      <c r="V3533" s="8">
        <f t="shared" si="488"/>
        <v>0</v>
      </c>
      <c r="W3533" s="8">
        <f t="shared" si="489"/>
        <v>0</v>
      </c>
      <c r="X3533" s="8">
        <f t="shared" si="490"/>
        <v>0</v>
      </c>
      <c r="Y3533" s="8" t="str">
        <f t="shared" si="491"/>
        <v/>
      </c>
      <c r="Z3533" s="8" t="str">
        <f>VLOOKUP($D3533,{"29 - Psychiatrie (Erwachsene)","BGI";"297 - stationsäquivalente Behandlung in der Erwachsenenpsychiatrie (29)","BGI";"30 - Kinder- und Jugendpsychiatrie","BGII";"307 - stationsäquivalente Behandlung in der Kinder- und Jugendpsychiatrie (30)","BGII";"31 - Psychosomatik","BGI";"","LEER";0,"Leer"},2,0)</f>
        <v>LEER</v>
      </c>
      <c r="AA3533" s="8" t="str">
        <f t="shared" si="492"/>
        <v>Stationen</v>
      </c>
    </row>
    <row r="3534" spans="2:27" ht="15" customHeight="1" x14ac:dyDescent="0.25">
      <c r="B3534" s="76" t="str">
        <f t="shared" si="494"/>
        <v>!!!</v>
      </c>
      <c r="C3534" s="310" t="str">
        <f>IF(LEN($E3534)&gt;0,VLOOKUP(TEXT($E3534,0),'Angaben Stationen'!$E$14:$V$215,17,0),"")</f>
        <v/>
      </c>
      <c r="D3534" s="254" t="str">
        <f>IF(LEN($E3534)&gt;0,VLOOKUP(TEXT($E3534,0),'Angaben Stationen'!$E$14:$V$215,18,0),"")</f>
        <v/>
      </c>
      <c r="E3534" s="344"/>
      <c r="F3534" s="256"/>
      <c r="G3534" s="256"/>
      <c r="H3534" s="307"/>
      <c r="I3534" s="183"/>
      <c r="R3534" s="8">
        <f t="shared" si="487"/>
        <v>0</v>
      </c>
      <c r="S3534" s="8">
        <f>VLOOKUP($D3534,{"29 - Psychiatrie (Erwachsene)",1;"30 - Kinder- und Jugendpsychiatrie",1;"297 - stationsäquivalente Behandlung in der Erwachsenenpsychiatrie (29)",1;"307 - stationsäquivalente Behandlung in der Kinder- und Jugendpsychiatrie (30)",1;"31 - Psychosomatik",1;"",0;0,0},2,0)</f>
        <v>0</v>
      </c>
      <c r="T3534" s="8">
        <f t="shared" si="493"/>
        <v>0</v>
      </c>
      <c r="U3534" s="8">
        <f t="shared" si="495"/>
        <v>0</v>
      </c>
      <c r="V3534" s="8">
        <f t="shared" si="488"/>
        <v>0</v>
      </c>
      <c r="W3534" s="8">
        <f t="shared" si="489"/>
        <v>0</v>
      </c>
      <c r="X3534" s="8">
        <f t="shared" si="490"/>
        <v>0</v>
      </c>
      <c r="Y3534" s="8" t="str">
        <f t="shared" si="491"/>
        <v/>
      </c>
      <c r="Z3534" s="8" t="str">
        <f>VLOOKUP($D3534,{"29 - Psychiatrie (Erwachsene)","BGI";"297 - stationsäquivalente Behandlung in der Erwachsenenpsychiatrie (29)","BGI";"30 - Kinder- und Jugendpsychiatrie","BGII";"307 - stationsäquivalente Behandlung in der Kinder- und Jugendpsychiatrie (30)","BGII";"31 - Psychosomatik","BGI";"","LEER";0,"Leer"},2,0)</f>
        <v>LEER</v>
      </c>
      <c r="AA3534" s="8" t="str">
        <f t="shared" si="492"/>
        <v>Stationen</v>
      </c>
    </row>
    <row r="3535" spans="2:27" ht="15" customHeight="1" x14ac:dyDescent="0.25">
      <c r="B3535" s="76" t="str">
        <f t="shared" si="494"/>
        <v>!!!</v>
      </c>
      <c r="C3535" s="310" t="str">
        <f>IF(LEN($E3535)&gt;0,VLOOKUP(TEXT($E3535,0),'Angaben Stationen'!$E$14:$V$215,17,0),"")</f>
        <v/>
      </c>
      <c r="D3535" s="254" t="str">
        <f>IF(LEN($E3535)&gt;0,VLOOKUP(TEXT($E3535,0),'Angaben Stationen'!$E$14:$V$215,18,0),"")</f>
        <v/>
      </c>
      <c r="E3535" s="344"/>
      <c r="F3535" s="256"/>
      <c r="G3535" s="256"/>
      <c r="H3535" s="307"/>
      <c r="I3535" s="183"/>
      <c r="R3535" s="8">
        <f t="shared" si="487"/>
        <v>0</v>
      </c>
      <c r="S3535" s="8">
        <f>VLOOKUP($D3535,{"29 - Psychiatrie (Erwachsene)",1;"30 - Kinder- und Jugendpsychiatrie",1;"297 - stationsäquivalente Behandlung in der Erwachsenenpsychiatrie (29)",1;"307 - stationsäquivalente Behandlung in der Kinder- und Jugendpsychiatrie (30)",1;"31 - Psychosomatik",1;"",0;0,0},2,0)</f>
        <v>0</v>
      </c>
      <c r="T3535" s="8">
        <f t="shared" si="493"/>
        <v>0</v>
      </c>
      <c r="U3535" s="8">
        <f t="shared" si="495"/>
        <v>0</v>
      </c>
      <c r="V3535" s="8">
        <f t="shared" si="488"/>
        <v>0</v>
      </c>
      <c r="W3535" s="8">
        <f t="shared" si="489"/>
        <v>0</v>
      </c>
      <c r="X3535" s="8">
        <f t="shared" si="490"/>
        <v>0</v>
      </c>
      <c r="Y3535" s="8" t="str">
        <f t="shared" si="491"/>
        <v/>
      </c>
      <c r="Z3535" s="8" t="str">
        <f>VLOOKUP($D3535,{"29 - Psychiatrie (Erwachsene)","BGI";"297 - stationsäquivalente Behandlung in der Erwachsenenpsychiatrie (29)","BGI";"30 - Kinder- und Jugendpsychiatrie","BGII";"307 - stationsäquivalente Behandlung in der Kinder- und Jugendpsychiatrie (30)","BGII";"31 - Psychosomatik","BGI";"","LEER";0,"Leer"},2,0)</f>
        <v>LEER</v>
      </c>
      <c r="AA3535" s="8" t="str">
        <f t="shared" si="492"/>
        <v>Stationen</v>
      </c>
    </row>
    <row r="3536" spans="2:27" ht="15" customHeight="1" x14ac:dyDescent="0.25">
      <c r="B3536" s="76" t="str">
        <f t="shared" si="494"/>
        <v>!!!</v>
      </c>
      <c r="C3536" s="310" t="str">
        <f>IF(LEN($E3536)&gt;0,VLOOKUP(TEXT($E3536,0),'Angaben Stationen'!$E$14:$V$215,17,0),"")</f>
        <v/>
      </c>
      <c r="D3536" s="254" t="str">
        <f>IF(LEN($E3536)&gt;0,VLOOKUP(TEXT($E3536,0),'Angaben Stationen'!$E$14:$V$215,18,0),"")</f>
        <v/>
      </c>
      <c r="E3536" s="344"/>
      <c r="F3536" s="256"/>
      <c r="G3536" s="256"/>
      <c r="H3536" s="307"/>
      <c r="I3536" s="183"/>
      <c r="R3536" s="8">
        <f t="shared" si="487"/>
        <v>0</v>
      </c>
      <c r="S3536" s="8">
        <f>VLOOKUP($D3536,{"29 - Psychiatrie (Erwachsene)",1;"30 - Kinder- und Jugendpsychiatrie",1;"297 - stationsäquivalente Behandlung in der Erwachsenenpsychiatrie (29)",1;"307 - stationsäquivalente Behandlung in der Kinder- und Jugendpsychiatrie (30)",1;"31 - Psychosomatik",1;"",0;0,0},2,0)</f>
        <v>0</v>
      </c>
      <c r="T3536" s="8">
        <f t="shared" si="493"/>
        <v>0</v>
      </c>
      <c r="U3536" s="8">
        <f t="shared" si="495"/>
        <v>0</v>
      </c>
      <c r="V3536" s="8">
        <f t="shared" si="488"/>
        <v>0</v>
      </c>
      <c r="W3536" s="8">
        <f t="shared" si="489"/>
        <v>0</v>
      </c>
      <c r="X3536" s="8">
        <f t="shared" si="490"/>
        <v>0</v>
      </c>
      <c r="Y3536" s="8" t="str">
        <f t="shared" si="491"/>
        <v/>
      </c>
      <c r="Z3536" s="8" t="str">
        <f>VLOOKUP($D3536,{"29 - Psychiatrie (Erwachsene)","BGI";"297 - stationsäquivalente Behandlung in der Erwachsenenpsychiatrie (29)","BGI";"30 - Kinder- und Jugendpsychiatrie","BGII";"307 - stationsäquivalente Behandlung in der Kinder- und Jugendpsychiatrie (30)","BGII";"31 - Psychosomatik","BGI";"","LEER";0,"Leer"},2,0)</f>
        <v>LEER</v>
      </c>
      <c r="AA3536" s="8" t="str">
        <f t="shared" si="492"/>
        <v>Stationen</v>
      </c>
    </row>
    <row r="3537" spans="2:27" ht="15" customHeight="1" x14ac:dyDescent="0.25">
      <c r="B3537" s="76" t="str">
        <f t="shared" si="494"/>
        <v>!!!</v>
      </c>
      <c r="C3537" s="310" t="str">
        <f>IF(LEN($E3537)&gt;0,VLOOKUP(TEXT($E3537,0),'Angaben Stationen'!$E$14:$V$215,17,0),"")</f>
        <v/>
      </c>
      <c r="D3537" s="254" t="str">
        <f>IF(LEN($E3537)&gt;0,VLOOKUP(TEXT($E3537,0),'Angaben Stationen'!$E$14:$V$215,18,0),"")</f>
        <v/>
      </c>
      <c r="E3537" s="344"/>
      <c r="F3537" s="256"/>
      <c r="G3537" s="256"/>
      <c r="H3537" s="307"/>
      <c r="I3537" s="183"/>
      <c r="R3537" s="8">
        <f t="shared" si="487"/>
        <v>0</v>
      </c>
      <c r="S3537" s="8">
        <f>VLOOKUP($D3537,{"29 - Psychiatrie (Erwachsene)",1;"30 - Kinder- und Jugendpsychiatrie",1;"297 - stationsäquivalente Behandlung in der Erwachsenenpsychiatrie (29)",1;"307 - stationsäquivalente Behandlung in der Kinder- und Jugendpsychiatrie (30)",1;"31 - Psychosomatik",1;"",0;0,0},2,0)</f>
        <v>0</v>
      </c>
      <c r="T3537" s="8">
        <f t="shared" si="493"/>
        <v>0</v>
      </c>
      <c r="U3537" s="8">
        <f t="shared" si="495"/>
        <v>0</v>
      </c>
      <c r="V3537" s="8">
        <f t="shared" si="488"/>
        <v>0</v>
      </c>
      <c r="W3537" s="8">
        <f t="shared" si="489"/>
        <v>0</v>
      </c>
      <c r="X3537" s="8">
        <f t="shared" si="490"/>
        <v>0</v>
      </c>
      <c r="Y3537" s="8" t="str">
        <f t="shared" si="491"/>
        <v/>
      </c>
      <c r="Z3537" s="8" t="str">
        <f>VLOOKUP($D3537,{"29 - Psychiatrie (Erwachsene)","BGI";"297 - stationsäquivalente Behandlung in der Erwachsenenpsychiatrie (29)","BGI";"30 - Kinder- und Jugendpsychiatrie","BGII";"307 - stationsäquivalente Behandlung in der Kinder- und Jugendpsychiatrie (30)","BGII";"31 - Psychosomatik","BGI";"","LEER";0,"Leer"},2,0)</f>
        <v>LEER</v>
      </c>
      <c r="AA3537" s="8" t="str">
        <f t="shared" si="492"/>
        <v>Stationen</v>
      </c>
    </row>
    <row r="3538" spans="2:27" ht="15" customHeight="1" x14ac:dyDescent="0.25">
      <c r="B3538" s="76" t="str">
        <f t="shared" si="494"/>
        <v>!!!</v>
      </c>
      <c r="C3538" s="310" t="str">
        <f>IF(LEN($E3538)&gt;0,VLOOKUP(TEXT($E3538,0),'Angaben Stationen'!$E$14:$V$215,17,0),"")</f>
        <v/>
      </c>
      <c r="D3538" s="254" t="str">
        <f>IF(LEN($E3538)&gt;0,VLOOKUP(TEXT($E3538,0),'Angaben Stationen'!$E$14:$V$215,18,0),"")</f>
        <v/>
      </c>
      <c r="E3538" s="344"/>
      <c r="F3538" s="256"/>
      <c r="G3538" s="256"/>
      <c r="H3538" s="307"/>
      <c r="I3538" s="183"/>
      <c r="R3538" s="8">
        <f t="shared" si="487"/>
        <v>0</v>
      </c>
      <c r="S3538" s="8">
        <f>VLOOKUP($D3538,{"29 - Psychiatrie (Erwachsene)",1;"30 - Kinder- und Jugendpsychiatrie",1;"297 - stationsäquivalente Behandlung in der Erwachsenenpsychiatrie (29)",1;"307 - stationsäquivalente Behandlung in der Kinder- und Jugendpsychiatrie (30)",1;"31 - Psychosomatik",1;"",0;0,0},2,0)</f>
        <v>0</v>
      </c>
      <c r="T3538" s="8">
        <f t="shared" si="493"/>
        <v>0</v>
      </c>
      <c r="U3538" s="8">
        <f t="shared" si="495"/>
        <v>0</v>
      </c>
      <c r="V3538" s="8">
        <f t="shared" si="488"/>
        <v>0</v>
      </c>
      <c r="W3538" s="8">
        <f t="shared" si="489"/>
        <v>0</v>
      </c>
      <c r="X3538" s="8">
        <f t="shared" si="490"/>
        <v>0</v>
      </c>
      <c r="Y3538" s="8" t="str">
        <f t="shared" si="491"/>
        <v/>
      </c>
      <c r="Z3538" s="8" t="str">
        <f>VLOOKUP($D3538,{"29 - Psychiatrie (Erwachsene)","BGI";"297 - stationsäquivalente Behandlung in der Erwachsenenpsychiatrie (29)","BGI";"30 - Kinder- und Jugendpsychiatrie","BGII";"307 - stationsäquivalente Behandlung in der Kinder- und Jugendpsychiatrie (30)","BGII";"31 - Psychosomatik","BGI";"","LEER";0,"Leer"},2,0)</f>
        <v>LEER</v>
      </c>
      <c r="AA3538" s="8" t="str">
        <f t="shared" si="492"/>
        <v>Stationen</v>
      </c>
    </row>
    <row r="3539" spans="2:27" ht="15" customHeight="1" x14ac:dyDescent="0.25">
      <c r="B3539" s="76" t="str">
        <f t="shared" si="494"/>
        <v>!!!</v>
      </c>
      <c r="C3539" s="310" t="str">
        <f>IF(LEN($E3539)&gt;0,VLOOKUP(TEXT($E3539,0),'Angaben Stationen'!$E$14:$V$215,17,0),"")</f>
        <v/>
      </c>
      <c r="D3539" s="254" t="str">
        <f>IF(LEN($E3539)&gt;0,VLOOKUP(TEXT($E3539,0),'Angaben Stationen'!$E$14:$V$215,18,0),"")</f>
        <v/>
      </c>
      <c r="E3539" s="344"/>
      <c r="F3539" s="256"/>
      <c r="G3539" s="256"/>
      <c r="H3539" s="307"/>
      <c r="I3539" s="183"/>
      <c r="R3539" s="8">
        <f t="shared" si="487"/>
        <v>0</v>
      </c>
      <c r="S3539" s="8">
        <f>VLOOKUP($D3539,{"29 - Psychiatrie (Erwachsene)",1;"30 - Kinder- und Jugendpsychiatrie",1;"297 - stationsäquivalente Behandlung in der Erwachsenenpsychiatrie (29)",1;"307 - stationsäquivalente Behandlung in der Kinder- und Jugendpsychiatrie (30)",1;"31 - Psychosomatik",1;"",0;0,0},2,0)</f>
        <v>0</v>
      </c>
      <c r="T3539" s="8">
        <f t="shared" si="493"/>
        <v>0</v>
      </c>
      <c r="U3539" s="8">
        <f t="shared" si="495"/>
        <v>0</v>
      </c>
      <c r="V3539" s="8">
        <f t="shared" si="488"/>
        <v>0</v>
      </c>
      <c r="W3539" s="8">
        <f t="shared" si="489"/>
        <v>0</v>
      </c>
      <c r="X3539" s="8">
        <f t="shared" si="490"/>
        <v>0</v>
      </c>
      <c r="Y3539" s="8" t="str">
        <f t="shared" si="491"/>
        <v/>
      </c>
      <c r="Z3539" s="8" t="str">
        <f>VLOOKUP($D3539,{"29 - Psychiatrie (Erwachsene)","BGI";"297 - stationsäquivalente Behandlung in der Erwachsenenpsychiatrie (29)","BGI";"30 - Kinder- und Jugendpsychiatrie","BGII";"307 - stationsäquivalente Behandlung in der Kinder- und Jugendpsychiatrie (30)","BGII";"31 - Psychosomatik","BGI";"","LEER";0,"Leer"},2,0)</f>
        <v>LEER</v>
      </c>
      <c r="AA3539" s="8" t="str">
        <f t="shared" si="492"/>
        <v>Stationen</v>
      </c>
    </row>
    <row r="3540" spans="2:27" ht="15" customHeight="1" x14ac:dyDescent="0.25">
      <c r="B3540" s="76" t="str">
        <f t="shared" si="494"/>
        <v>!!!</v>
      </c>
      <c r="C3540" s="310" t="str">
        <f>IF(LEN($E3540)&gt;0,VLOOKUP(TEXT($E3540,0),'Angaben Stationen'!$E$14:$V$215,17,0),"")</f>
        <v/>
      </c>
      <c r="D3540" s="254" t="str">
        <f>IF(LEN($E3540)&gt;0,VLOOKUP(TEXT($E3540,0),'Angaben Stationen'!$E$14:$V$215,18,0),"")</f>
        <v/>
      </c>
      <c r="E3540" s="344"/>
      <c r="F3540" s="256"/>
      <c r="G3540" s="256"/>
      <c r="H3540" s="307"/>
      <c r="I3540" s="183"/>
      <c r="R3540" s="8">
        <f t="shared" si="487"/>
        <v>0</v>
      </c>
      <c r="S3540" s="8">
        <f>VLOOKUP($D3540,{"29 - Psychiatrie (Erwachsene)",1;"30 - Kinder- und Jugendpsychiatrie",1;"297 - stationsäquivalente Behandlung in der Erwachsenenpsychiatrie (29)",1;"307 - stationsäquivalente Behandlung in der Kinder- und Jugendpsychiatrie (30)",1;"31 - Psychosomatik",1;"",0;0,0},2,0)</f>
        <v>0</v>
      </c>
      <c r="T3540" s="8">
        <f t="shared" si="493"/>
        <v>0</v>
      </c>
      <c r="U3540" s="8">
        <f t="shared" si="495"/>
        <v>0</v>
      </c>
      <c r="V3540" s="8">
        <f t="shared" si="488"/>
        <v>0</v>
      </c>
      <c r="W3540" s="8">
        <f t="shared" si="489"/>
        <v>0</v>
      </c>
      <c r="X3540" s="8">
        <f t="shared" si="490"/>
        <v>0</v>
      </c>
      <c r="Y3540" s="8" t="str">
        <f t="shared" si="491"/>
        <v/>
      </c>
      <c r="Z3540" s="8" t="str">
        <f>VLOOKUP($D3540,{"29 - Psychiatrie (Erwachsene)","BGI";"297 - stationsäquivalente Behandlung in der Erwachsenenpsychiatrie (29)","BGI";"30 - Kinder- und Jugendpsychiatrie","BGII";"307 - stationsäquivalente Behandlung in der Kinder- und Jugendpsychiatrie (30)","BGII";"31 - Psychosomatik","BGI";"","LEER";0,"Leer"},2,0)</f>
        <v>LEER</v>
      </c>
      <c r="AA3540" s="8" t="str">
        <f t="shared" si="492"/>
        <v>Stationen</v>
      </c>
    </row>
    <row r="3541" spans="2:27" ht="15" customHeight="1" x14ac:dyDescent="0.25">
      <c r="B3541" s="76" t="str">
        <f t="shared" si="494"/>
        <v>!!!</v>
      </c>
      <c r="C3541" s="310" t="str">
        <f>IF(LEN($E3541)&gt;0,VLOOKUP(TEXT($E3541,0),'Angaben Stationen'!$E$14:$V$215,17,0),"")</f>
        <v/>
      </c>
      <c r="D3541" s="254" t="str">
        <f>IF(LEN($E3541)&gt;0,VLOOKUP(TEXT($E3541,0),'Angaben Stationen'!$E$14:$V$215,18,0),"")</f>
        <v/>
      </c>
      <c r="E3541" s="344"/>
      <c r="F3541" s="256"/>
      <c r="G3541" s="256"/>
      <c r="H3541" s="307"/>
      <c r="I3541" s="183"/>
      <c r="R3541" s="8">
        <f t="shared" si="487"/>
        <v>0</v>
      </c>
      <c r="S3541" s="8">
        <f>VLOOKUP($D3541,{"29 - Psychiatrie (Erwachsene)",1;"30 - Kinder- und Jugendpsychiatrie",1;"297 - stationsäquivalente Behandlung in der Erwachsenenpsychiatrie (29)",1;"307 - stationsäquivalente Behandlung in der Kinder- und Jugendpsychiatrie (30)",1;"31 - Psychosomatik",1;"",0;0,0},2,0)</f>
        <v>0</v>
      </c>
      <c r="T3541" s="8">
        <f t="shared" si="493"/>
        <v>0</v>
      </c>
      <c r="U3541" s="8">
        <f t="shared" si="495"/>
        <v>0</v>
      </c>
      <c r="V3541" s="8">
        <f t="shared" si="488"/>
        <v>0</v>
      </c>
      <c r="W3541" s="8">
        <f t="shared" si="489"/>
        <v>0</v>
      </c>
      <c r="X3541" s="8">
        <f t="shared" si="490"/>
        <v>0</v>
      </c>
      <c r="Y3541" s="8" t="str">
        <f t="shared" si="491"/>
        <v/>
      </c>
      <c r="Z3541" s="8" t="str">
        <f>VLOOKUP($D3541,{"29 - Psychiatrie (Erwachsene)","BGI";"297 - stationsäquivalente Behandlung in der Erwachsenenpsychiatrie (29)","BGI";"30 - Kinder- und Jugendpsychiatrie","BGII";"307 - stationsäquivalente Behandlung in der Kinder- und Jugendpsychiatrie (30)","BGII";"31 - Psychosomatik","BGI";"","LEER";0,"Leer"},2,0)</f>
        <v>LEER</v>
      </c>
      <c r="AA3541" s="8" t="str">
        <f t="shared" si="492"/>
        <v>Stationen</v>
      </c>
    </row>
    <row r="3542" spans="2:27" ht="15" customHeight="1" x14ac:dyDescent="0.25">
      <c r="B3542" s="76" t="str">
        <f t="shared" si="494"/>
        <v>!!!</v>
      </c>
      <c r="C3542" s="310" t="str">
        <f>IF(LEN($E3542)&gt;0,VLOOKUP(TEXT($E3542,0),'Angaben Stationen'!$E$14:$V$215,17,0),"")</f>
        <v/>
      </c>
      <c r="D3542" s="254" t="str">
        <f>IF(LEN($E3542)&gt;0,VLOOKUP(TEXT($E3542,0),'Angaben Stationen'!$E$14:$V$215,18,0),"")</f>
        <v/>
      </c>
      <c r="E3542" s="344"/>
      <c r="F3542" s="256"/>
      <c r="G3542" s="256"/>
      <c r="H3542" s="307"/>
      <c r="I3542" s="183"/>
      <c r="R3542" s="8">
        <f t="shared" si="487"/>
        <v>0</v>
      </c>
      <c r="S3542" s="8">
        <f>VLOOKUP($D3542,{"29 - Psychiatrie (Erwachsene)",1;"30 - Kinder- und Jugendpsychiatrie",1;"297 - stationsäquivalente Behandlung in der Erwachsenenpsychiatrie (29)",1;"307 - stationsäquivalente Behandlung in der Kinder- und Jugendpsychiatrie (30)",1;"31 - Psychosomatik",1;"",0;0,0},2,0)</f>
        <v>0</v>
      </c>
      <c r="T3542" s="8">
        <f t="shared" si="493"/>
        <v>0</v>
      </c>
      <c r="U3542" s="8">
        <f t="shared" si="495"/>
        <v>0</v>
      </c>
      <c r="V3542" s="8">
        <f t="shared" si="488"/>
        <v>0</v>
      </c>
      <c r="W3542" s="8">
        <f t="shared" si="489"/>
        <v>0</v>
      </c>
      <c r="X3542" s="8">
        <f t="shared" si="490"/>
        <v>0</v>
      </c>
      <c r="Y3542" s="8" t="str">
        <f t="shared" si="491"/>
        <v/>
      </c>
      <c r="Z3542" s="8" t="str">
        <f>VLOOKUP($D3542,{"29 - Psychiatrie (Erwachsene)","BGI";"297 - stationsäquivalente Behandlung in der Erwachsenenpsychiatrie (29)","BGI";"30 - Kinder- und Jugendpsychiatrie","BGII";"307 - stationsäquivalente Behandlung in der Kinder- und Jugendpsychiatrie (30)","BGII";"31 - Psychosomatik","BGI";"","LEER";0,"Leer"},2,0)</f>
        <v>LEER</v>
      </c>
      <c r="AA3542" s="8" t="str">
        <f t="shared" si="492"/>
        <v>Stationen</v>
      </c>
    </row>
    <row r="3543" spans="2:27" ht="15" customHeight="1" x14ac:dyDescent="0.25">
      <c r="B3543" s="76" t="str">
        <f t="shared" si="494"/>
        <v>!!!</v>
      </c>
      <c r="C3543" s="310" t="str">
        <f>IF(LEN($E3543)&gt;0,VLOOKUP(TEXT($E3543,0),'Angaben Stationen'!$E$14:$V$215,17,0),"")</f>
        <v/>
      </c>
      <c r="D3543" s="254" t="str">
        <f>IF(LEN($E3543)&gt;0,VLOOKUP(TEXT($E3543,0),'Angaben Stationen'!$E$14:$V$215,18,0),"")</f>
        <v/>
      </c>
      <c r="E3543" s="344"/>
      <c r="F3543" s="256"/>
      <c r="G3543" s="256"/>
      <c r="H3543" s="307"/>
      <c r="I3543" s="183"/>
      <c r="R3543" s="8">
        <f t="shared" si="487"/>
        <v>0</v>
      </c>
      <c r="S3543" s="8">
        <f>VLOOKUP($D3543,{"29 - Psychiatrie (Erwachsene)",1;"30 - Kinder- und Jugendpsychiatrie",1;"297 - stationsäquivalente Behandlung in der Erwachsenenpsychiatrie (29)",1;"307 - stationsäquivalente Behandlung in der Kinder- und Jugendpsychiatrie (30)",1;"31 - Psychosomatik",1;"",0;0,0},2,0)</f>
        <v>0</v>
      </c>
      <c r="T3543" s="8">
        <f t="shared" si="493"/>
        <v>0</v>
      </c>
      <c r="U3543" s="8">
        <f t="shared" si="495"/>
        <v>0</v>
      </c>
      <c r="V3543" s="8">
        <f t="shared" si="488"/>
        <v>0</v>
      </c>
      <c r="W3543" s="8">
        <f t="shared" si="489"/>
        <v>0</v>
      </c>
      <c r="X3543" s="8">
        <f t="shared" si="490"/>
        <v>0</v>
      </c>
      <c r="Y3543" s="8" t="str">
        <f t="shared" si="491"/>
        <v/>
      </c>
      <c r="Z3543" s="8" t="str">
        <f>VLOOKUP($D3543,{"29 - Psychiatrie (Erwachsene)","BGI";"297 - stationsäquivalente Behandlung in der Erwachsenenpsychiatrie (29)","BGI";"30 - Kinder- und Jugendpsychiatrie","BGII";"307 - stationsäquivalente Behandlung in der Kinder- und Jugendpsychiatrie (30)","BGII";"31 - Psychosomatik","BGI";"","LEER";0,"Leer"},2,0)</f>
        <v>LEER</v>
      </c>
      <c r="AA3543" s="8" t="str">
        <f t="shared" si="492"/>
        <v>Stationen</v>
      </c>
    </row>
    <row r="3544" spans="2:27" ht="15" customHeight="1" x14ac:dyDescent="0.25">
      <c r="B3544" s="76" t="str">
        <f t="shared" si="494"/>
        <v>!!!</v>
      </c>
      <c r="C3544" s="310" t="str">
        <f>IF(LEN($E3544)&gt;0,VLOOKUP(TEXT($E3544,0),'Angaben Stationen'!$E$14:$V$215,17,0),"")</f>
        <v/>
      </c>
      <c r="D3544" s="254" t="str">
        <f>IF(LEN($E3544)&gt;0,VLOOKUP(TEXT($E3544,0),'Angaben Stationen'!$E$14:$V$215,18,0),"")</f>
        <v/>
      </c>
      <c r="E3544" s="344"/>
      <c r="F3544" s="256"/>
      <c r="G3544" s="256"/>
      <c r="H3544" s="307"/>
      <c r="I3544" s="183"/>
      <c r="R3544" s="8">
        <f t="shared" si="487"/>
        <v>0</v>
      </c>
      <c r="S3544" s="8">
        <f>VLOOKUP($D3544,{"29 - Psychiatrie (Erwachsene)",1;"30 - Kinder- und Jugendpsychiatrie",1;"297 - stationsäquivalente Behandlung in der Erwachsenenpsychiatrie (29)",1;"307 - stationsäquivalente Behandlung in der Kinder- und Jugendpsychiatrie (30)",1;"31 - Psychosomatik",1;"",0;0,0},2,0)</f>
        <v>0</v>
      </c>
      <c r="T3544" s="8">
        <f t="shared" si="493"/>
        <v>0</v>
      </c>
      <c r="U3544" s="8">
        <f t="shared" si="495"/>
        <v>0</v>
      </c>
      <c r="V3544" s="8">
        <f t="shared" si="488"/>
        <v>0</v>
      </c>
      <c r="W3544" s="8">
        <f t="shared" si="489"/>
        <v>0</v>
      </c>
      <c r="X3544" s="8">
        <f t="shared" si="490"/>
        <v>0</v>
      </c>
      <c r="Y3544" s="8" t="str">
        <f t="shared" si="491"/>
        <v/>
      </c>
      <c r="Z3544" s="8" t="str">
        <f>VLOOKUP($D3544,{"29 - Psychiatrie (Erwachsene)","BGI";"297 - stationsäquivalente Behandlung in der Erwachsenenpsychiatrie (29)","BGI";"30 - Kinder- und Jugendpsychiatrie","BGII";"307 - stationsäquivalente Behandlung in der Kinder- und Jugendpsychiatrie (30)","BGII";"31 - Psychosomatik","BGI";"","LEER";0,"Leer"},2,0)</f>
        <v>LEER</v>
      </c>
      <c r="AA3544" s="8" t="str">
        <f t="shared" si="492"/>
        <v>Stationen</v>
      </c>
    </row>
    <row r="3545" spans="2:27" ht="15" customHeight="1" x14ac:dyDescent="0.25">
      <c r="B3545" s="76" t="str">
        <f t="shared" si="494"/>
        <v>!!!</v>
      </c>
      <c r="C3545" s="310" t="str">
        <f>IF(LEN($E3545)&gt;0,VLOOKUP(TEXT($E3545,0),'Angaben Stationen'!$E$14:$V$215,17,0),"")</f>
        <v/>
      </c>
      <c r="D3545" s="254" t="str">
        <f>IF(LEN($E3545)&gt;0,VLOOKUP(TEXT($E3545,0),'Angaben Stationen'!$E$14:$V$215,18,0),"")</f>
        <v/>
      </c>
      <c r="E3545" s="344"/>
      <c r="F3545" s="256"/>
      <c r="G3545" s="256"/>
      <c r="H3545" s="307"/>
      <c r="I3545" s="183"/>
      <c r="R3545" s="8">
        <f t="shared" si="487"/>
        <v>0</v>
      </c>
      <c r="S3545" s="8">
        <f>VLOOKUP($D3545,{"29 - Psychiatrie (Erwachsene)",1;"30 - Kinder- und Jugendpsychiatrie",1;"297 - stationsäquivalente Behandlung in der Erwachsenenpsychiatrie (29)",1;"307 - stationsäquivalente Behandlung in der Kinder- und Jugendpsychiatrie (30)",1;"31 - Psychosomatik",1;"",0;0,0},2,0)</f>
        <v>0</v>
      </c>
      <c r="T3545" s="8">
        <f t="shared" si="493"/>
        <v>0</v>
      </c>
      <c r="U3545" s="8">
        <f t="shared" si="495"/>
        <v>0</v>
      </c>
      <c r="V3545" s="8">
        <f t="shared" si="488"/>
        <v>0</v>
      </c>
      <c r="W3545" s="8">
        <f t="shared" si="489"/>
        <v>0</v>
      </c>
      <c r="X3545" s="8">
        <f t="shared" si="490"/>
        <v>0</v>
      </c>
      <c r="Y3545" s="8" t="str">
        <f t="shared" si="491"/>
        <v/>
      </c>
      <c r="Z3545" s="8" t="str">
        <f>VLOOKUP($D3545,{"29 - Psychiatrie (Erwachsene)","BGI";"297 - stationsäquivalente Behandlung in der Erwachsenenpsychiatrie (29)","BGI";"30 - Kinder- und Jugendpsychiatrie","BGII";"307 - stationsäquivalente Behandlung in der Kinder- und Jugendpsychiatrie (30)","BGII";"31 - Psychosomatik","BGI";"","LEER";0,"Leer"},2,0)</f>
        <v>LEER</v>
      </c>
      <c r="AA3545" s="8" t="str">
        <f t="shared" si="492"/>
        <v>Stationen</v>
      </c>
    </row>
    <row r="3546" spans="2:27" ht="15" customHeight="1" x14ac:dyDescent="0.25">
      <c r="B3546" s="76" t="str">
        <f t="shared" si="494"/>
        <v>!!!</v>
      </c>
      <c r="C3546" s="310" t="str">
        <f>IF(LEN($E3546)&gt;0,VLOOKUP(TEXT($E3546,0),'Angaben Stationen'!$E$14:$V$215,17,0),"")</f>
        <v/>
      </c>
      <c r="D3546" s="254" t="str">
        <f>IF(LEN($E3546)&gt;0,VLOOKUP(TEXT($E3546,0),'Angaben Stationen'!$E$14:$V$215,18,0),"")</f>
        <v/>
      </c>
      <c r="E3546" s="344"/>
      <c r="F3546" s="256"/>
      <c r="G3546" s="256"/>
      <c r="H3546" s="307"/>
      <c r="I3546" s="183"/>
      <c r="R3546" s="8">
        <f t="shared" si="487"/>
        <v>0</v>
      </c>
      <c r="S3546" s="8">
        <f>VLOOKUP($D3546,{"29 - Psychiatrie (Erwachsene)",1;"30 - Kinder- und Jugendpsychiatrie",1;"297 - stationsäquivalente Behandlung in der Erwachsenenpsychiatrie (29)",1;"307 - stationsäquivalente Behandlung in der Kinder- und Jugendpsychiatrie (30)",1;"31 - Psychosomatik",1;"",0;0,0},2,0)</f>
        <v>0</v>
      </c>
      <c r="T3546" s="8">
        <f t="shared" si="493"/>
        <v>0</v>
      </c>
      <c r="U3546" s="8">
        <f t="shared" si="495"/>
        <v>0</v>
      </c>
      <c r="V3546" s="8">
        <f t="shared" si="488"/>
        <v>0</v>
      </c>
      <c r="W3546" s="8">
        <f t="shared" si="489"/>
        <v>0</v>
      </c>
      <c r="X3546" s="8">
        <f t="shared" si="490"/>
        <v>0</v>
      </c>
      <c r="Y3546" s="8" t="str">
        <f t="shared" si="491"/>
        <v/>
      </c>
      <c r="Z3546" s="8" t="str">
        <f>VLOOKUP($D3546,{"29 - Psychiatrie (Erwachsene)","BGI";"297 - stationsäquivalente Behandlung in der Erwachsenenpsychiatrie (29)","BGI";"30 - Kinder- und Jugendpsychiatrie","BGII";"307 - stationsäquivalente Behandlung in der Kinder- und Jugendpsychiatrie (30)","BGII";"31 - Psychosomatik","BGI";"","LEER";0,"Leer"},2,0)</f>
        <v>LEER</v>
      </c>
      <c r="AA3546" s="8" t="str">
        <f t="shared" si="492"/>
        <v>Stationen</v>
      </c>
    </row>
    <row r="3547" spans="2:27" ht="15" customHeight="1" x14ac:dyDescent="0.25">
      <c r="B3547" s="76" t="str">
        <f t="shared" si="494"/>
        <v>!!!</v>
      </c>
      <c r="C3547" s="310" t="str">
        <f>IF(LEN($E3547)&gt;0,VLOOKUP(TEXT($E3547,0),'Angaben Stationen'!$E$14:$V$215,17,0),"")</f>
        <v/>
      </c>
      <c r="D3547" s="254" t="str">
        <f>IF(LEN($E3547)&gt;0,VLOOKUP(TEXT($E3547,0),'Angaben Stationen'!$E$14:$V$215,18,0),"")</f>
        <v/>
      </c>
      <c r="E3547" s="344"/>
      <c r="F3547" s="256"/>
      <c r="G3547" s="256"/>
      <c r="H3547" s="307"/>
      <c r="I3547" s="183"/>
      <c r="R3547" s="8">
        <f t="shared" si="487"/>
        <v>0</v>
      </c>
      <c r="S3547" s="8">
        <f>VLOOKUP($D3547,{"29 - Psychiatrie (Erwachsene)",1;"30 - Kinder- und Jugendpsychiatrie",1;"297 - stationsäquivalente Behandlung in der Erwachsenenpsychiatrie (29)",1;"307 - stationsäquivalente Behandlung in der Kinder- und Jugendpsychiatrie (30)",1;"31 - Psychosomatik",1;"",0;0,0},2,0)</f>
        <v>0</v>
      </c>
      <c r="T3547" s="8">
        <f t="shared" si="493"/>
        <v>0</v>
      </c>
      <c r="U3547" s="8">
        <f t="shared" si="495"/>
        <v>0</v>
      </c>
      <c r="V3547" s="8">
        <f t="shared" si="488"/>
        <v>0</v>
      </c>
      <c r="W3547" s="8">
        <f t="shared" si="489"/>
        <v>0</v>
      </c>
      <c r="X3547" s="8">
        <f t="shared" si="490"/>
        <v>0</v>
      </c>
      <c r="Y3547" s="8" t="str">
        <f t="shared" si="491"/>
        <v/>
      </c>
      <c r="Z3547" s="8" t="str">
        <f>VLOOKUP($D3547,{"29 - Psychiatrie (Erwachsene)","BGI";"297 - stationsäquivalente Behandlung in der Erwachsenenpsychiatrie (29)","BGI";"30 - Kinder- und Jugendpsychiatrie","BGII";"307 - stationsäquivalente Behandlung in der Kinder- und Jugendpsychiatrie (30)","BGII";"31 - Psychosomatik","BGI";"","LEER";0,"Leer"},2,0)</f>
        <v>LEER</v>
      </c>
      <c r="AA3547" s="8" t="str">
        <f t="shared" si="492"/>
        <v>Stationen</v>
      </c>
    </row>
    <row r="3548" spans="2:27" ht="15" customHeight="1" x14ac:dyDescent="0.25">
      <c r="B3548" s="76" t="str">
        <f t="shared" si="494"/>
        <v>!!!</v>
      </c>
      <c r="C3548" s="310" t="str">
        <f>IF(LEN($E3548)&gt;0,VLOOKUP(TEXT($E3548,0),'Angaben Stationen'!$E$14:$V$215,17,0),"")</f>
        <v/>
      </c>
      <c r="D3548" s="254" t="str">
        <f>IF(LEN($E3548)&gt;0,VLOOKUP(TEXT($E3548,0),'Angaben Stationen'!$E$14:$V$215,18,0),"")</f>
        <v/>
      </c>
      <c r="E3548" s="344"/>
      <c r="F3548" s="256"/>
      <c r="G3548" s="256"/>
      <c r="H3548" s="307"/>
      <c r="I3548" s="183"/>
      <c r="R3548" s="8">
        <f t="shared" si="487"/>
        <v>0</v>
      </c>
      <c r="S3548" s="8">
        <f>VLOOKUP($D3548,{"29 - Psychiatrie (Erwachsene)",1;"30 - Kinder- und Jugendpsychiatrie",1;"297 - stationsäquivalente Behandlung in der Erwachsenenpsychiatrie (29)",1;"307 - stationsäquivalente Behandlung in der Kinder- und Jugendpsychiatrie (30)",1;"31 - Psychosomatik",1;"",0;0,0},2,0)</f>
        <v>0</v>
      </c>
      <c r="T3548" s="8">
        <f t="shared" si="493"/>
        <v>0</v>
      </c>
      <c r="U3548" s="8">
        <f t="shared" si="495"/>
        <v>0</v>
      </c>
      <c r="V3548" s="8">
        <f t="shared" si="488"/>
        <v>0</v>
      </c>
      <c r="W3548" s="8">
        <f t="shared" si="489"/>
        <v>0</v>
      </c>
      <c r="X3548" s="8">
        <f t="shared" si="490"/>
        <v>0</v>
      </c>
      <c r="Y3548" s="8" t="str">
        <f t="shared" si="491"/>
        <v/>
      </c>
      <c r="Z3548" s="8" t="str">
        <f>VLOOKUP($D3548,{"29 - Psychiatrie (Erwachsene)","BGI";"297 - stationsäquivalente Behandlung in der Erwachsenenpsychiatrie (29)","BGI";"30 - Kinder- und Jugendpsychiatrie","BGII";"307 - stationsäquivalente Behandlung in der Kinder- und Jugendpsychiatrie (30)","BGII";"31 - Psychosomatik","BGI";"","LEER";0,"Leer"},2,0)</f>
        <v>LEER</v>
      </c>
      <c r="AA3548" s="8" t="str">
        <f t="shared" si="492"/>
        <v>Stationen</v>
      </c>
    </row>
    <row r="3549" spans="2:27" ht="15" customHeight="1" x14ac:dyDescent="0.25">
      <c r="B3549" s="76" t="str">
        <f t="shared" si="494"/>
        <v>!!!</v>
      </c>
      <c r="C3549" s="310" t="str">
        <f>IF(LEN($E3549)&gt;0,VLOOKUP(TEXT($E3549,0),'Angaben Stationen'!$E$14:$V$215,17,0),"")</f>
        <v/>
      </c>
      <c r="D3549" s="254" t="str">
        <f>IF(LEN($E3549)&gt;0,VLOOKUP(TEXT($E3549,0),'Angaben Stationen'!$E$14:$V$215,18,0),"")</f>
        <v/>
      </c>
      <c r="E3549" s="344"/>
      <c r="F3549" s="256"/>
      <c r="G3549" s="256"/>
      <c r="H3549" s="307"/>
      <c r="I3549" s="183"/>
      <c r="R3549" s="8">
        <f t="shared" si="487"/>
        <v>0</v>
      </c>
      <c r="S3549" s="8">
        <f>VLOOKUP($D3549,{"29 - Psychiatrie (Erwachsene)",1;"30 - Kinder- und Jugendpsychiatrie",1;"297 - stationsäquivalente Behandlung in der Erwachsenenpsychiatrie (29)",1;"307 - stationsäquivalente Behandlung in der Kinder- und Jugendpsychiatrie (30)",1;"31 - Psychosomatik",1;"",0;0,0},2,0)</f>
        <v>0</v>
      </c>
      <c r="T3549" s="8">
        <f t="shared" si="493"/>
        <v>0</v>
      </c>
      <c r="U3549" s="8">
        <f t="shared" si="495"/>
        <v>0</v>
      </c>
      <c r="V3549" s="8">
        <f t="shared" si="488"/>
        <v>0</v>
      </c>
      <c r="W3549" s="8">
        <f t="shared" si="489"/>
        <v>0</v>
      </c>
      <c r="X3549" s="8">
        <f t="shared" si="490"/>
        <v>0</v>
      </c>
      <c r="Y3549" s="8" t="str">
        <f t="shared" si="491"/>
        <v/>
      </c>
      <c r="Z3549" s="8" t="str">
        <f>VLOOKUP($D3549,{"29 - Psychiatrie (Erwachsene)","BGI";"297 - stationsäquivalente Behandlung in der Erwachsenenpsychiatrie (29)","BGI";"30 - Kinder- und Jugendpsychiatrie","BGII";"307 - stationsäquivalente Behandlung in der Kinder- und Jugendpsychiatrie (30)","BGII";"31 - Psychosomatik","BGI";"","LEER";0,"Leer"},2,0)</f>
        <v>LEER</v>
      </c>
      <c r="AA3549" s="8" t="str">
        <f t="shared" si="492"/>
        <v>Stationen</v>
      </c>
    </row>
    <row r="3550" spans="2:27" ht="15" customHeight="1" x14ac:dyDescent="0.25">
      <c r="B3550" s="76" t="str">
        <f t="shared" si="494"/>
        <v>!!!</v>
      </c>
      <c r="C3550" s="310" t="str">
        <f>IF(LEN($E3550)&gt;0,VLOOKUP(TEXT($E3550,0),'Angaben Stationen'!$E$14:$V$215,17,0),"")</f>
        <v/>
      </c>
      <c r="D3550" s="254" t="str">
        <f>IF(LEN($E3550)&gt;0,VLOOKUP(TEXT($E3550,0),'Angaben Stationen'!$E$14:$V$215,18,0),"")</f>
        <v/>
      </c>
      <c r="E3550" s="344"/>
      <c r="F3550" s="256"/>
      <c r="G3550" s="256"/>
      <c r="H3550" s="307"/>
      <c r="I3550" s="183"/>
      <c r="R3550" s="8">
        <f t="shared" si="487"/>
        <v>0</v>
      </c>
      <c r="S3550" s="8">
        <f>VLOOKUP($D3550,{"29 - Psychiatrie (Erwachsene)",1;"30 - Kinder- und Jugendpsychiatrie",1;"297 - stationsäquivalente Behandlung in der Erwachsenenpsychiatrie (29)",1;"307 - stationsäquivalente Behandlung in der Kinder- und Jugendpsychiatrie (30)",1;"31 - Psychosomatik",1;"",0;0,0},2,0)</f>
        <v>0</v>
      </c>
      <c r="T3550" s="8">
        <f t="shared" si="493"/>
        <v>0</v>
      </c>
      <c r="U3550" s="8">
        <f t="shared" si="495"/>
        <v>0</v>
      </c>
      <c r="V3550" s="8">
        <f t="shared" si="488"/>
        <v>0</v>
      </c>
      <c r="W3550" s="8">
        <f t="shared" si="489"/>
        <v>0</v>
      </c>
      <c r="X3550" s="8">
        <f t="shared" si="490"/>
        <v>0</v>
      </c>
      <c r="Y3550" s="8" t="str">
        <f t="shared" si="491"/>
        <v/>
      </c>
      <c r="Z3550" s="8" t="str">
        <f>VLOOKUP($D3550,{"29 - Psychiatrie (Erwachsene)","BGI";"297 - stationsäquivalente Behandlung in der Erwachsenenpsychiatrie (29)","BGI";"30 - Kinder- und Jugendpsychiatrie","BGII";"307 - stationsäquivalente Behandlung in der Kinder- und Jugendpsychiatrie (30)","BGII";"31 - Psychosomatik","BGI";"","LEER";0,"Leer"},2,0)</f>
        <v>LEER</v>
      </c>
      <c r="AA3550" s="8" t="str">
        <f t="shared" si="492"/>
        <v>Stationen</v>
      </c>
    </row>
    <row r="3551" spans="2:27" ht="15" customHeight="1" x14ac:dyDescent="0.25">
      <c r="B3551" s="76" t="str">
        <f t="shared" si="494"/>
        <v>!!!</v>
      </c>
      <c r="C3551" s="310" t="str">
        <f>IF(LEN($E3551)&gt;0,VLOOKUP(TEXT($E3551,0),'Angaben Stationen'!$E$14:$V$215,17,0),"")</f>
        <v/>
      </c>
      <c r="D3551" s="254" t="str">
        <f>IF(LEN($E3551)&gt;0,VLOOKUP(TEXT($E3551,0),'Angaben Stationen'!$E$14:$V$215,18,0),"")</f>
        <v/>
      </c>
      <c r="E3551" s="344"/>
      <c r="F3551" s="256"/>
      <c r="G3551" s="256"/>
      <c r="H3551" s="307"/>
      <c r="I3551" s="183"/>
      <c r="R3551" s="8">
        <f t="shared" si="487"/>
        <v>0</v>
      </c>
      <c r="S3551" s="8">
        <f>VLOOKUP($D3551,{"29 - Psychiatrie (Erwachsene)",1;"30 - Kinder- und Jugendpsychiatrie",1;"297 - stationsäquivalente Behandlung in der Erwachsenenpsychiatrie (29)",1;"307 - stationsäquivalente Behandlung in der Kinder- und Jugendpsychiatrie (30)",1;"31 - Psychosomatik",1;"",0;0,0},2,0)</f>
        <v>0</v>
      </c>
      <c r="T3551" s="8">
        <f t="shared" si="493"/>
        <v>0</v>
      </c>
      <c r="U3551" s="8">
        <f t="shared" si="495"/>
        <v>0</v>
      </c>
      <c r="V3551" s="8">
        <f t="shared" si="488"/>
        <v>0</v>
      </c>
      <c r="W3551" s="8">
        <f t="shared" si="489"/>
        <v>0</v>
      </c>
      <c r="X3551" s="8">
        <f t="shared" si="490"/>
        <v>0</v>
      </c>
      <c r="Y3551" s="8" t="str">
        <f t="shared" si="491"/>
        <v/>
      </c>
      <c r="Z3551" s="8" t="str">
        <f>VLOOKUP($D3551,{"29 - Psychiatrie (Erwachsene)","BGI";"297 - stationsäquivalente Behandlung in der Erwachsenenpsychiatrie (29)","BGI";"30 - Kinder- und Jugendpsychiatrie","BGII";"307 - stationsäquivalente Behandlung in der Kinder- und Jugendpsychiatrie (30)","BGII";"31 - Psychosomatik","BGI";"","LEER";0,"Leer"},2,0)</f>
        <v>LEER</v>
      </c>
      <c r="AA3551" s="8" t="str">
        <f t="shared" si="492"/>
        <v>Stationen</v>
      </c>
    </row>
    <row r="3552" spans="2:27" ht="15" customHeight="1" x14ac:dyDescent="0.25">
      <c r="B3552" s="76" t="str">
        <f t="shared" si="494"/>
        <v>!!!</v>
      </c>
      <c r="C3552" s="310" t="str">
        <f>IF(LEN($E3552)&gt;0,VLOOKUP(TEXT($E3552,0),'Angaben Stationen'!$E$14:$V$215,17,0),"")</f>
        <v/>
      </c>
      <c r="D3552" s="254" t="str">
        <f>IF(LEN($E3552)&gt;0,VLOOKUP(TEXT($E3552,0),'Angaben Stationen'!$E$14:$V$215,18,0),"")</f>
        <v/>
      </c>
      <c r="E3552" s="344"/>
      <c r="F3552" s="256"/>
      <c r="G3552" s="256"/>
      <c r="H3552" s="307"/>
      <c r="I3552" s="183"/>
      <c r="R3552" s="8">
        <f t="shared" si="487"/>
        <v>0</v>
      </c>
      <c r="S3552" s="8">
        <f>VLOOKUP($D3552,{"29 - Psychiatrie (Erwachsene)",1;"30 - Kinder- und Jugendpsychiatrie",1;"297 - stationsäquivalente Behandlung in der Erwachsenenpsychiatrie (29)",1;"307 - stationsäquivalente Behandlung in der Kinder- und Jugendpsychiatrie (30)",1;"31 - Psychosomatik",1;"",0;0,0},2,0)</f>
        <v>0</v>
      </c>
      <c r="T3552" s="8">
        <f t="shared" si="493"/>
        <v>0</v>
      </c>
      <c r="U3552" s="8">
        <f t="shared" si="495"/>
        <v>0</v>
      </c>
      <c r="V3552" s="8">
        <f t="shared" si="488"/>
        <v>0</v>
      </c>
      <c r="W3552" s="8">
        <f t="shared" si="489"/>
        <v>0</v>
      </c>
      <c r="X3552" s="8">
        <f t="shared" si="490"/>
        <v>0</v>
      </c>
      <c r="Y3552" s="8" t="str">
        <f t="shared" si="491"/>
        <v/>
      </c>
      <c r="Z3552" s="8" t="str">
        <f>VLOOKUP($D3552,{"29 - Psychiatrie (Erwachsene)","BGI";"297 - stationsäquivalente Behandlung in der Erwachsenenpsychiatrie (29)","BGI";"30 - Kinder- und Jugendpsychiatrie","BGII";"307 - stationsäquivalente Behandlung in der Kinder- und Jugendpsychiatrie (30)","BGII";"31 - Psychosomatik","BGI";"","LEER";0,"Leer"},2,0)</f>
        <v>LEER</v>
      </c>
      <c r="AA3552" s="8" t="str">
        <f t="shared" si="492"/>
        <v>Stationen</v>
      </c>
    </row>
    <row r="3553" spans="2:27" ht="15" customHeight="1" x14ac:dyDescent="0.25">
      <c r="B3553" s="76" t="str">
        <f t="shared" si="494"/>
        <v>!!!</v>
      </c>
      <c r="C3553" s="310" t="str">
        <f>IF(LEN($E3553)&gt;0,VLOOKUP(TEXT($E3553,0),'Angaben Stationen'!$E$14:$V$215,17,0),"")</f>
        <v/>
      </c>
      <c r="D3553" s="254" t="str">
        <f>IF(LEN($E3553)&gt;0,VLOOKUP(TEXT($E3553,0),'Angaben Stationen'!$E$14:$V$215,18,0),"")</f>
        <v/>
      </c>
      <c r="E3553" s="344"/>
      <c r="F3553" s="256"/>
      <c r="G3553" s="256"/>
      <c r="H3553" s="307"/>
      <c r="I3553" s="183"/>
      <c r="R3553" s="8">
        <f t="shared" si="487"/>
        <v>0</v>
      </c>
      <c r="S3553" s="8">
        <f>VLOOKUP($D3553,{"29 - Psychiatrie (Erwachsene)",1;"30 - Kinder- und Jugendpsychiatrie",1;"297 - stationsäquivalente Behandlung in der Erwachsenenpsychiatrie (29)",1;"307 - stationsäquivalente Behandlung in der Kinder- und Jugendpsychiatrie (30)",1;"31 - Psychosomatik",1;"",0;0,0},2,0)</f>
        <v>0</v>
      </c>
      <c r="T3553" s="8">
        <f t="shared" si="493"/>
        <v>0</v>
      </c>
      <c r="U3553" s="8">
        <f t="shared" si="495"/>
        <v>0</v>
      </c>
      <c r="V3553" s="8">
        <f t="shared" si="488"/>
        <v>0</v>
      </c>
      <c r="W3553" s="8">
        <f t="shared" si="489"/>
        <v>0</v>
      </c>
      <c r="X3553" s="8">
        <f t="shared" si="490"/>
        <v>0</v>
      </c>
      <c r="Y3553" s="8" t="str">
        <f t="shared" si="491"/>
        <v/>
      </c>
      <c r="Z3553" s="8" t="str">
        <f>VLOOKUP($D3553,{"29 - Psychiatrie (Erwachsene)","BGI";"297 - stationsäquivalente Behandlung in der Erwachsenenpsychiatrie (29)","BGI";"30 - Kinder- und Jugendpsychiatrie","BGII";"307 - stationsäquivalente Behandlung in der Kinder- und Jugendpsychiatrie (30)","BGII";"31 - Psychosomatik","BGI";"","LEER";0,"Leer"},2,0)</f>
        <v>LEER</v>
      </c>
      <c r="AA3553" s="8" t="str">
        <f t="shared" si="492"/>
        <v>Stationen</v>
      </c>
    </row>
    <row r="3554" spans="2:27" ht="15" customHeight="1" x14ac:dyDescent="0.25">
      <c r="B3554" s="76" t="str">
        <f t="shared" si="494"/>
        <v>!!!</v>
      </c>
      <c r="C3554" s="310" t="str">
        <f>IF(LEN($E3554)&gt;0,VLOOKUP(TEXT($E3554,0),'Angaben Stationen'!$E$14:$V$215,17,0),"")</f>
        <v/>
      </c>
      <c r="D3554" s="254" t="str">
        <f>IF(LEN($E3554)&gt;0,VLOOKUP(TEXT($E3554,0),'Angaben Stationen'!$E$14:$V$215,18,0),"")</f>
        <v/>
      </c>
      <c r="E3554" s="344"/>
      <c r="F3554" s="256"/>
      <c r="G3554" s="256"/>
      <c r="H3554" s="307"/>
      <c r="I3554" s="183"/>
      <c r="R3554" s="8">
        <f t="shared" ref="R3554:R3617" si="496">IF(LEN(B3554)&gt;0,0,1)</f>
        <v>0</v>
      </c>
      <c r="S3554" s="8">
        <f>VLOOKUP($D3554,{"29 - Psychiatrie (Erwachsene)",1;"30 - Kinder- und Jugendpsychiatrie",1;"297 - stationsäquivalente Behandlung in der Erwachsenenpsychiatrie (29)",1;"307 - stationsäquivalente Behandlung in der Kinder- und Jugendpsychiatrie (30)",1;"31 - Psychosomatik",1;"",0;0,0},2,0)</f>
        <v>0</v>
      </c>
      <c r="T3554" s="8">
        <f t="shared" si="493"/>
        <v>0</v>
      </c>
      <c r="U3554" s="8">
        <f t="shared" si="495"/>
        <v>0</v>
      </c>
      <c r="V3554" s="8">
        <f t="shared" ref="V3554:V3617" si="497">IF(VALUE($F3554)&gt;0,1,0)</f>
        <v>0</v>
      </c>
      <c r="W3554" s="8">
        <f t="shared" ref="W3554:W3617" si="498">IF(LEN($G3554)&gt;0,1,0)</f>
        <v>0</v>
      </c>
      <c r="X3554" s="8">
        <f t="shared" ref="X3554:X3617" si="499">IF(LEN($H3554)&gt;0,1,0)</f>
        <v>0</v>
      </c>
      <c r="Y3554" s="8" t="str">
        <f t="shared" ref="Y3554:Y3617" si="500">IF($D3554&lt;&gt;"","MonatII","")</f>
        <v/>
      </c>
      <c r="Z3554" s="8" t="str">
        <f>VLOOKUP($D3554,{"29 - Psychiatrie (Erwachsene)","BGI";"297 - stationsäquivalente Behandlung in der Erwachsenenpsychiatrie (29)","BGI";"30 - Kinder- und Jugendpsychiatrie","BGII";"307 - stationsäquivalente Behandlung in der Kinder- und Jugendpsychiatrie (30)","BGII";"31 - Psychosomatik","BGI";"","LEER";0,"Leer"},2,0)</f>
        <v>LEER</v>
      </c>
      <c r="AA3554" s="8" t="str">
        <f t="shared" ref="AA3554:AA3617" si="501">"Stationen"</f>
        <v>Stationen</v>
      </c>
    </row>
    <row r="3555" spans="2:27" ht="15" customHeight="1" x14ac:dyDescent="0.25">
      <c r="B3555" s="76" t="str">
        <f t="shared" si="494"/>
        <v>!!!</v>
      </c>
      <c r="C3555" s="310" t="str">
        <f>IF(LEN($E3555)&gt;0,VLOOKUP(TEXT($E3555,0),'Angaben Stationen'!$E$14:$V$215,17,0),"")</f>
        <v/>
      </c>
      <c r="D3555" s="254" t="str">
        <f>IF(LEN($E3555)&gt;0,VLOOKUP(TEXT($E3555,0),'Angaben Stationen'!$E$14:$V$215,18,0),"")</f>
        <v/>
      </c>
      <c r="E3555" s="344"/>
      <c r="F3555" s="256"/>
      <c r="G3555" s="256"/>
      <c r="H3555" s="307"/>
      <c r="I3555" s="183"/>
      <c r="R3555" s="8">
        <f t="shared" si="496"/>
        <v>0</v>
      </c>
      <c r="S3555" s="8">
        <f>VLOOKUP($D3555,{"29 - Psychiatrie (Erwachsene)",1;"30 - Kinder- und Jugendpsychiatrie",1;"297 - stationsäquivalente Behandlung in der Erwachsenenpsychiatrie (29)",1;"307 - stationsäquivalente Behandlung in der Kinder- und Jugendpsychiatrie (30)",1;"31 - Psychosomatik",1;"",0;0,0},2,0)</f>
        <v>0</v>
      </c>
      <c r="T3555" s="8">
        <f t="shared" si="493"/>
        <v>0</v>
      </c>
      <c r="U3555" s="8">
        <f t="shared" si="495"/>
        <v>0</v>
      </c>
      <c r="V3555" s="8">
        <f t="shared" si="497"/>
        <v>0</v>
      </c>
      <c r="W3555" s="8">
        <f t="shared" si="498"/>
        <v>0</v>
      </c>
      <c r="X3555" s="8">
        <f t="shared" si="499"/>
        <v>0</v>
      </c>
      <c r="Y3555" s="8" t="str">
        <f t="shared" si="500"/>
        <v/>
      </c>
      <c r="Z3555" s="8" t="str">
        <f>VLOOKUP($D3555,{"29 - Psychiatrie (Erwachsene)","BGI";"297 - stationsäquivalente Behandlung in der Erwachsenenpsychiatrie (29)","BGI";"30 - Kinder- und Jugendpsychiatrie","BGII";"307 - stationsäquivalente Behandlung in der Kinder- und Jugendpsychiatrie (30)","BGII";"31 - Psychosomatik","BGI";"","LEER";0,"Leer"},2,0)</f>
        <v>LEER</v>
      </c>
      <c r="AA3555" s="8" t="str">
        <f t="shared" si="501"/>
        <v>Stationen</v>
      </c>
    </row>
    <row r="3556" spans="2:27" ht="15" customHeight="1" x14ac:dyDescent="0.25">
      <c r="B3556" s="76" t="str">
        <f t="shared" si="494"/>
        <v>!!!</v>
      </c>
      <c r="C3556" s="310" t="str">
        <f>IF(LEN($E3556)&gt;0,VLOOKUP(TEXT($E3556,0),'Angaben Stationen'!$E$14:$V$215,17,0),"")</f>
        <v/>
      </c>
      <c r="D3556" s="254" t="str">
        <f>IF(LEN($E3556)&gt;0,VLOOKUP(TEXT($E3556,0),'Angaben Stationen'!$E$14:$V$215,18,0),"")</f>
        <v/>
      </c>
      <c r="E3556" s="344"/>
      <c r="F3556" s="256"/>
      <c r="G3556" s="256"/>
      <c r="H3556" s="307"/>
      <c r="I3556" s="183"/>
      <c r="R3556" s="8">
        <f t="shared" si="496"/>
        <v>0</v>
      </c>
      <c r="S3556" s="8">
        <f>VLOOKUP($D3556,{"29 - Psychiatrie (Erwachsene)",1;"30 - Kinder- und Jugendpsychiatrie",1;"297 - stationsäquivalente Behandlung in der Erwachsenenpsychiatrie (29)",1;"307 - stationsäquivalente Behandlung in der Kinder- und Jugendpsychiatrie (30)",1;"31 - Psychosomatik",1;"",0;0,0},2,0)</f>
        <v>0</v>
      </c>
      <c r="T3556" s="8">
        <f t="shared" si="493"/>
        <v>0</v>
      </c>
      <c r="U3556" s="8">
        <f t="shared" si="495"/>
        <v>0</v>
      </c>
      <c r="V3556" s="8">
        <f t="shared" si="497"/>
        <v>0</v>
      </c>
      <c r="W3556" s="8">
        <f t="shared" si="498"/>
        <v>0</v>
      </c>
      <c r="X3556" s="8">
        <f t="shared" si="499"/>
        <v>0</v>
      </c>
      <c r="Y3556" s="8" t="str">
        <f t="shared" si="500"/>
        <v/>
      </c>
      <c r="Z3556" s="8" t="str">
        <f>VLOOKUP($D3556,{"29 - Psychiatrie (Erwachsene)","BGI";"297 - stationsäquivalente Behandlung in der Erwachsenenpsychiatrie (29)","BGI";"30 - Kinder- und Jugendpsychiatrie","BGII";"307 - stationsäquivalente Behandlung in der Kinder- und Jugendpsychiatrie (30)","BGII";"31 - Psychosomatik","BGI";"","LEER";0,"Leer"},2,0)</f>
        <v>LEER</v>
      </c>
      <c r="AA3556" s="8" t="str">
        <f t="shared" si="501"/>
        <v>Stationen</v>
      </c>
    </row>
    <row r="3557" spans="2:27" ht="15" customHeight="1" x14ac:dyDescent="0.25">
      <c r="B3557" s="76" t="str">
        <f t="shared" si="494"/>
        <v>!!!</v>
      </c>
      <c r="C3557" s="310" t="str">
        <f>IF(LEN($E3557)&gt;0,VLOOKUP(TEXT($E3557,0),'Angaben Stationen'!$E$14:$V$215,17,0),"")</f>
        <v/>
      </c>
      <c r="D3557" s="254" t="str">
        <f>IF(LEN($E3557)&gt;0,VLOOKUP(TEXT($E3557,0),'Angaben Stationen'!$E$14:$V$215,18,0),"")</f>
        <v/>
      </c>
      <c r="E3557" s="344"/>
      <c r="F3557" s="256"/>
      <c r="G3557" s="256"/>
      <c r="H3557" s="307"/>
      <c r="I3557" s="183"/>
      <c r="R3557" s="8">
        <f t="shared" si="496"/>
        <v>0</v>
      </c>
      <c r="S3557" s="8">
        <f>VLOOKUP($D3557,{"29 - Psychiatrie (Erwachsene)",1;"30 - Kinder- und Jugendpsychiatrie",1;"297 - stationsäquivalente Behandlung in der Erwachsenenpsychiatrie (29)",1;"307 - stationsäquivalente Behandlung in der Kinder- und Jugendpsychiatrie (30)",1;"31 - Psychosomatik",1;"",0;0,0},2,0)</f>
        <v>0</v>
      </c>
      <c r="T3557" s="8">
        <f t="shared" si="493"/>
        <v>0</v>
      </c>
      <c r="U3557" s="8">
        <f t="shared" si="495"/>
        <v>0</v>
      </c>
      <c r="V3557" s="8">
        <f t="shared" si="497"/>
        <v>0</v>
      </c>
      <c r="W3557" s="8">
        <f t="shared" si="498"/>
        <v>0</v>
      </c>
      <c r="X3557" s="8">
        <f t="shared" si="499"/>
        <v>0</v>
      </c>
      <c r="Y3557" s="8" t="str">
        <f t="shared" si="500"/>
        <v/>
      </c>
      <c r="Z3557" s="8" t="str">
        <f>VLOOKUP($D3557,{"29 - Psychiatrie (Erwachsene)","BGI";"297 - stationsäquivalente Behandlung in der Erwachsenenpsychiatrie (29)","BGI";"30 - Kinder- und Jugendpsychiatrie","BGII";"307 - stationsäquivalente Behandlung in der Kinder- und Jugendpsychiatrie (30)","BGII";"31 - Psychosomatik","BGI";"","LEER";0,"Leer"},2,0)</f>
        <v>LEER</v>
      </c>
      <c r="AA3557" s="8" t="str">
        <f t="shared" si="501"/>
        <v>Stationen</v>
      </c>
    </row>
    <row r="3558" spans="2:27" ht="15" customHeight="1" x14ac:dyDescent="0.25">
      <c r="B3558" s="76" t="str">
        <f t="shared" si="494"/>
        <v>!!!</v>
      </c>
      <c r="C3558" s="310" t="str">
        <f>IF(LEN($E3558)&gt;0,VLOOKUP(TEXT($E3558,0),'Angaben Stationen'!$E$14:$V$215,17,0),"")</f>
        <v/>
      </c>
      <c r="D3558" s="254" t="str">
        <f>IF(LEN($E3558)&gt;0,VLOOKUP(TEXT($E3558,0),'Angaben Stationen'!$E$14:$V$215,18,0),"")</f>
        <v/>
      </c>
      <c r="E3558" s="344"/>
      <c r="F3558" s="256"/>
      <c r="G3558" s="256"/>
      <c r="H3558" s="307"/>
      <c r="I3558" s="183"/>
      <c r="R3558" s="8">
        <f t="shared" si="496"/>
        <v>0</v>
      </c>
      <c r="S3558" s="8">
        <f>VLOOKUP($D3558,{"29 - Psychiatrie (Erwachsene)",1;"30 - Kinder- und Jugendpsychiatrie",1;"297 - stationsäquivalente Behandlung in der Erwachsenenpsychiatrie (29)",1;"307 - stationsäquivalente Behandlung in der Kinder- und Jugendpsychiatrie (30)",1;"31 - Psychosomatik",1;"",0;0,0},2,0)</f>
        <v>0</v>
      </c>
      <c r="T3558" s="8">
        <f t="shared" ref="T3558:T3621" si="502">IF(LEN($C3558)&gt;0,1,0)</f>
        <v>0</v>
      </c>
      <c r="U3558" s="8">
        <f t="shared" si="495"/>
        <v>0</v>
      </c>
      <c r="V3558" s="8">
        <f t="shared" si="497"/>
        <v>0</v>
      </c>
      <c r="W3558" s="8">
        <f t="shared" si="498"/>
        <v>0</v>
      </c>
      <c r="X3558" s="8">
        <f t="shared" si="499"/>
        <v>0</v>
      </c>
      <c r="Y3558" s="8" t="str">
        <f t="shared" si="500"/>
        <v/>
      </c>
      <c r="Z3558" s="8" t="str">
        <f>VLOOKUP($D3558,{"29 - Psychiatrie (Erwachsene)","BGI";"297 - stationsäquivalente Behandlung in der Erwachsenenpsychiatrie (29)","BGI";"30 - Kinder- und Jugendpsychiatrie","BGII";"307 - stationsäquivalente Behandlung in der Kinder- und Jugendpsychiatrie (30)","BGII";"31 - Psychosomatik","BGI";"","LEER";0,"Leer"},2,0)</f>
        <v>LEER</v>
      </c>
      <c r="AA3558" s="8" t="str">
        <f t="shared" si="501"/>
        <v>Stationen</v>
      </c>
    </row>
    <row r="3559" spans="2:27" ht="15" customHeight="1" x14ac:dyDescent="0.25">
      <c r="B3559" s="76" t="str">
        <f t="shared" si="494"/>
        <v>!!!</v>
      </c>
      <c r="C3559" s="310" t="str">
        <f>IF(LEN($E3559)&gt;0,VLOOKUP(TEXT($E3559,0),'Angaben Stationen'!$E$14:$V$215,17,0),"")</f>
        <v/>
      </c>
      <c r="D3559" s="254" t="str">
        <f>IF(LEN($E3559)&gt;0,VLOOKUP(TEXT($E3559,0),'Angaben Stationen'!$E$14:$V$215,18,0),"")</f>
        <v/>
      </c>
      <c r="E3559" s="344"/>
      <c r="F3559" s="256"/>
      <c r="G3559" s="256"/>
      <c r="H3559" s="307"/>
      <c r="I3559" s="183"/>
      <c r="R3559" s="8">
        <f t="shared" si="496"/>
        <v>0</v>
      </c>
      <c r="S3559" s="8">
        <f>VLOOKUP($D3559,{"29 - Psychiatrie (Erwachsene)",1;"30 - Kinder- und Jugendpsychiatrie",1;"297 - stationsäquivalente Behandlung in der Erwachsenenpsychiatrie (29)",1;"307 - stationsäquivalente Behandlung in der Kinder- und Jugendpsychiatrie (30)",1;"31 - Psychosomatik",1;"",0;0,0},2,0)</f>
        <v>0</v>
      </c>
      <c r="T3559" s="8">
        <f t="shared" si="502"/>
        <v>0</v>
      </c>
      <c r="U3559" s="8">
        <f t="shared" si="495"/>
        <v>0</v>
      </c>
      <c r="V3559" s="8">
        <f t="shared" si="497"/>
        <v>0</v>
      </c>
      <c r="W3559" s="8">
        <f t="shared" si="498"/>
        <v>0</v>
      </c>
      <c r="X3559" s="8">
        <f t="shared" si="499"/>
        <v>0</v>
      </c>
      <c r="Y3559" s="8" t="str">
        <f t="shared" si="500"/>
        <v/>
      </c>
      <c r="Z3559" s="8" t="str">
        <f>VLOOKUP($D3559,{"29 - Psychiatrie (Erwachsene)","BGI";"297 - stationsäquivalente Behandlung in der Erwachsenenpsychiatrie (29)","BGI";"30 - Kinder- und Jugendpsychiatrie","BGII";"307 - stationsäquivalente Behandlung in der Kinder- und Jugendpsychiatrie (30)","BGII";"31 - Psychosomatik","BGI";"","LEER";0,"Leer"},2,0)</f>
        <v>LEER</v>
      </c>
      <c r="AA3559" s="8" t="str">
        <f t="shared" si="501"/>
        <v>Stationen</v>
      </c>
    </row>
    <row r="3560" spans="2:27" ht="15" customHeight="1" x14ac:dyDescent="0.25">
      <c r="B3560" s="76" t="str">
        <f t="shared" si="494"/>
        <v>!!!</v>
      </c>
      <c r="C3560" s="310" t="str">
        <f>IF(LEN($E3560)&gt;0,VLOOKUP(TEXT($E3560,0),'Angaben Stationen'!$E$14:$V$215,17,0),"")</f>
        <v/>
      </c>
      <c r="D3560" s="254" t="str">
        <f>IF(LEN($E3560)&gt;0,VLOOKUP(TEXT($E3560,0),'Angaben Stationen'!$E$14:$V$215,18,0),"")</f>
        <v/>
      </c>
      <c r="E3560" s="344"/>
      <c r="F3560" s="256"/>
      <c r="G3560" s="256"/>
      <c r="H3560" s="307"/>
      <c r="I3560" s="183"/>
      <c r="R3560" s="8">
        <f t="shared" si="496"/>
        <v>0</v>
      </c>
      <c r="S3560" s="8">
        <f>VLOOKUP($D3560,{"29 - Psychiatrie (Erwachsene)",1;"30 - Kinder- und Jugendpsychiatrie",1;"297 - stationsäquivalente Behandlung in der Erwachsenenpsychiatrie (29)",1;"307 - stationsäquivalente Behandlung in der Kinder- und Jugendpsychiatrie (30)",1;"31 - Psychosomatik",1;"",0;0,0},2,0)</f>
        <v>0</v>
      </c>
      <c r="T3560" s="8">
        <f t="shared" si="502"/>
        <v>0</v>
      </c>
      <c r="U3560" s="8">
        <f t="shared" si="495"/>
        <v>0</v>
      </c>
      <c r="V3560" s="8">
        <f t="shared" si="497"/>
        <v>0</v>
      </c>
      <c r="W3560" s="8">
        <f t="shared" si="498"/>
        <v>0</v>
      </c>
      <c r="X3560" s="8">
        <f t="shared" si="499"/>
        <v>0</v>
      </c>
      <c r="Y3560" s="8" t="str">
        <f t="shared" si="500"/>
        <v/>
      </c>
      <c r="Z3560" s="8" t="str">
        <f>VLOOKUP($D3560,{"29 - Psychiatrie (Erwachsene)","BGI";"297 - stationsäquivalente Behandlung in der Erwachsenenpsychiatrie (29)","BGI";"30 - Kinder- und Jugendpsychiatrie","BGII";"307 - stationsäquivalente Behandlung in der Kinder- und Jugendpsychiatrie (30)","BGII";"31 - Psychosomatik","BGI";"","LEER";0,"Leer"},2,0)</f>
        <v>LEER</v>
      </c>
      <c r="AA3560" s="8" t="str">
        <f t="shared" si="501"/>
        <v>Stationen</v>
      </c>
    </row>
    <row r="3561" spans="2:27" ht="15" customHeight="1" x14ac:dyDescent="0.25">
      <c r="B3561" s="76" t="str">
        <f t="shared" si="494"/>
        <v>!!!</v>
      </c>
      <c r="C3561" s="310" t="str">
        <f>IF(LEN($E3561)&gt;0,VLOOKUP(TEXT($E3561,0),'Angaben Stationen'!$E$14:$V$215,17,0),"")</f>
        <v/>
      </c>
      <c r="D3561" s="254" t="str">
        <f>IF(LEN($E3561)&gt;0,VLOOKUP(TEXT($E3561,0),'Angaben Stationen'!$E$14:$V$215,18,0),"")</f>
        <v/>
      </c>
      <c r="E3561" s="344"/>
      <c r="F3561" s="256"/>
      <c r="G3561" s="256"/>
      <c r="H3561" s="307"/>
      <c r="I3561" s="183"/>
      <c r="R3561" s="8">
        <f t="shared" si="496"/>
        <v>0</v>
      </c>
      <c r="S3561" s="8">
        <f>VLOOKUP($D3561,{"29 - Psychiatrie (Erwachsene)",1;"30 - Kinder- und Jugendpsychiatrie",1;"297 - stationsäquivalente Behandlung in der Erwachsenenpsychiatrie (29)",1;"307 - stationsäquivalente Behandlung in der Kinder- und Jugendpsychiatrie (30)",1;"31 - Psychosomatik",1;"",0;0,0},2,0)</f>
        <v>0</v>
      </c>
      <c r="T3561" s="8">
        <f t="shared" si="502"/>
        <v>0</v>
      </c>
      <c r="U3561" s="8">
        <f t="shared" si="495"/>
        <v>0</v>
      </c>
      <c r="V3561" s="8">
        <f t="shared" si="497"/>
        <v>0</v>
      </c>
      <c r="W3561" s="8">
        <f t="shared" si="498"/>
        <v>0</v>
      </c>
      <c r="X3561" s="8">
        <f t="shared" si="499"/>
        <v>0</v>
      </c>
      <c r="Y3561" s="8" t="str">
        <f t="shared" si="500"/>
        <v/>
      </c>
      <c r="Z3561" s="8" t="str">
        <f>VLOOKUP($D3561,{"29 - Psychiatrie (Erwachsene)","BGI";"297 - stationsäquivalente Behandlung in der Erwachsenenpsychiatrie (29)","BGI";"30 - Kinder- und Jugendpsychiatrie","BGII";"307 - stationsäquivalente Behandlung in der Kinder- und Jugendpsychiatrie (30)","BGII";"31 - Psychosomatik","BGI";"","LEER";0,"Leer"},2,0)</f>
        <v>LEER</v>
      </c>
      <c r="AA3561" s="8" t="str">
        <f t="shared" si="501"/>
        <v>Stationen</v>
      </c>
    </row>
    <row r="3562" spans="2:27" ht="15" customHeight="1" x14ac:dyDescent="0.25">
      <c r="B3562" s="76" t="str">
        <f t="shared" si="494"/>
        <v>!!!</v>
      </c>
      <c r="C3562" s="310" t="str">
        <f>IF(LEN($E3562)&gt;0,VLOOKUP(TEXT($E3562,0),'Angaben Stationen'!$E$14:$V$215,17,0),"")</f>
        <v/>
      </c>
      <c r="D3562" s="254" t="str">
        <f>IF(LEN($E3562)&gt;0,VLOOKUP(TEXT($E3562,0),'Angaben Stationen'!$E$14:$V$215,18,0),"")</f>
        <v/>
      </c>
      <c r="E3562" s="344"/>
      <c r="F3562" s="256"/>
      <c r="G3562" s="256"/>
      <c r="H3562" s="307"/>
      <c r="I3562" s="183"/>
      <c r="R3562" s="8">
        <f t="shared" si="496"/>
        <v>0</v>
      </c>
      <c r="S3562" s="8">
        <f>VLOOKUP($D3562,{"29 - Psychiatrie (Erwachsene)",1;"30 - Kinder- und Jugendpsychiatrie",1;"297 - stationsäquivalente Behandlung in der Erwachsenenpsychiatrie (29)",1;"307 - stationsäquivalente Behandlung in der Kinder- und Jugendpsychiatrie (30)",1;"31 - Psychosomatik",1;"",0;0,0},2,0)</f>
        <v>0</v>
      </c>
      <c r="T3562" s="8">
        <f t="shared" si="502"/>
        <v>0</v>
      </c>
      <c r="U3562" s="8">
        <f t="shared" si="495"/>
        <v>0</v>
      </c>
      <c r="V3562" s="8">
        <f t="shared" si="497"/>
        <v>0</v>
      </c>
      <c r="W3562" s="8">
        <f t="shared" si="498"/>
        <v>0</v>
      </c>
      <c r="X3562" s="8">
        <f t="shared" si="499"/>
        <v>0</v>
      </c>
      <c r="Y3562" s="8" t="str">
        <f t="shared" si="500"/>
        <v/>
      </c>
      <c r="Z3562" s="8" t="str">
        <f>VLOOKUP($D3562,{"29 - Psychiatrie (Erwachsene)","BGI";"297 - stationsäquivalente Behandlung in der Erwachsenenpsychiatrie (29)","BGI";"30 - Kinder- und Jugendpsychiatrie","BGII";"307 - stationsäquivalente Behandlung in der Kinder- und Jugendpsychiatrie (30)","BGII";"31 - Psychosomatik","BGI";"","LEER";0,"Leer"},2,0)</f>
        <v>LEER</v>
      </c>
      <c r="AA3562" s="8" t="str">
        <f t="shared" si="501"/>
        <v>Stationen</v>
      </c>
    </row>
    <row r="3563" spans="2:27" ht="15" customHeight="1" x14ac:dyDescent="0.25">
      <c r="B3563" s="76" t="str">
        <f t="shared" si="494"/>
        <v>!!!</v>
      </c>
      <c r="C3563" s="310" t="str">
        <f>IF(LEN($E3563)&gt;0,VLOOKUP(TEXT($E3563,0),'Angaben Stationen'!$E$14:$V$215,17,0),"")</f>
        <v/>
      </c>
      <c r="D3563" s="254" t="str">
        <f>IF(LEN($E3563)&gt;0,VLOOKUP(TEXT($E3563,0),'Angaben Stationen'!$E$14:$V$215,18,0),"")</f>
        <v/>
      </c>
      <c r="E3563" s="344"/>
      <c r="F3563" s="256"/>
      <c r="G3563" s="256"/>
      <c r="H3563" s="307"/>
      <c r="I3563" s="183"/>
      <c r="R3563" s="8">
        <f t="shared" si="496"/>
        <v>0</v>
      </c>
      <c r="S3563" s="8">
        <f>VLOOKUP($D3563,{"29 - Psychiatrie (Erwachsene)",1;"30 - Kinder- und Jugendpsychiatrie",1;"297 - stationsäquivalente Behandlung in der Erwachsenenpsychiatrie (29)",1;"307 - stationsäquivalente Behandlung in der Kinder- und Jugendpsychiatrie (30)",1;"31 - Psychosomatik",1;"",0;0,0},2,0)</f>
        <v>0</v>
      </c>
      <c r="T3563" s="8">
        <f t="shared" si="502"/>
        <v>0</v>
      </c>
      <c r="U3563" s="8">
        <f t="shared" si="495"/>
        <v>0</v>
      </c>
      <c r="V3563" s="8">
        <f t="shared" si="497"/>
        <v>0</v>
      </c>
      <c r="W3563" s="8">
        <f t="shared" si="498"/>
        <v>0</v>
      </c>
      <c r="X3563" s="8">
        <f t="shared" si="499"/>
        <v>0</v>
      </c>
      <c r="Y3563" s="8" t="str">
        <f t="shared" si="500"/>
        <v/>
      </c>
      <c r="Z3563" s="8" t="str">
        <f>VLOOKUP($D3563,{"29 - Psychiatrie (Erwachsene)","BGI";"297 - stationsäquivalente Behandlung in der Erwachsenenpsychiatrie (29)","BGI";"30 - Kinder- und Jugendpsychiatrie","BGII";"307 - stationsäquivalente Behandlung in der Kinder- und Jugendpsychiatrie (30)","BGII";"31 - Psychosomatik","BGI";"","LEER";0,"Leer"},2,0)</f>
        <v>LEER</v>
      </c>
      <c r="AA3563" s="8" t="str">
        <f t="shared" si="501"/>
        <v>Stationen</v>
      </c>
    </row>
    <row r="3564" spans="2:27" ht="15" customHeight="1" x14ac:dyDescent="0.25">
      <c r="B3564" s="76" t="str">
        <f t="shared" si="494"/>
        <v>!!!</v>
      </c>
      <c r="C3564" s="310" t="str">
        <f>IF(LEN($E3564)&gt;0,VLOOKUP(TEXT($E3564,0),'Angaben Stationen'!$E$14:$V$215,17,0),"")</f>
        <v/>
      </c>
      <c r="D3564" s="254" t="str">
        <f>IF(LEN($E3564)&gt;0,VLOOKUP(TEXT($E3564,0),'Angaben Stationen'!$E$14:$V$215,18,0),"")</f>
        <v/>
      </c>
      <c r="E3564" s="344"/>
      <c r="F3564" s="256"/>
      <c r="G3564" s="256"/>
      <c r="H3564" s="307"/>
      <c r="I3564" s="183"/>
      <c r="R3564" s="8">
        <f t="shared" si="496"/>
        <v>0</v>
      </c>
      <c r="S3564" s="8">
        <f>VLOOKUP($D3564,{"29 - Psychiatrie (Erwachsene)",1;"30 - Kinder- und Jugendpsychiatrie",1;"297 - stationsäquivalente Behandlung in der Erwachsenenpsychiatrie (29)",1;"307 - stationsäquivalente Behandlung in der Kinder- und Jugendpsychiatrie (30)",1;"31 - Psychosomatik",1;"",0;0,0},2,0)</f>
        <v>0</v>
      </c>
      <c r="T3564" s="8">
        <f t="shared" si="502"/>
        <v>0</v>
      </c>
      <c r="U3564" s="8">
        <f t="shared" si="495"/>
        <v>0</v>
      </c>
      <c r="V3564" s="8">
        <f t="shared" si="497"/>
        <v>0</v>
      </c>
      <c r="W3564" s="8">
        <f t="shared" si="498"/>
        <v>0</v>
      </c>
      <c r="X3564" s="8">
        <f t="shared" si="499"/>
        <v>0</v>
      </c>
      <c r="Y3564" s="8" t="str">
        <f t="shared" si="500"/>
        <v/>
      </c>
      <c r="Z3564" s="8" t="str">
        <f>VLOOKUP($D3564,{"29 - Psychiatrie (Erwachsene)","BGI";"297 - stationsäquivalente Behandlung in der Erwachsenenpsychiatrie (29)","BGI";"30 - Kinder- und Jugendpsychiatrie","BGII";"307 - stationsäquivalente Behandlung in der Kinder- und Jugendpsychiatrie (30)","BGII";"31 - Psychosomatik","BGI";"","LEER";0,"Leer"},2,0)</f>
        <v>LEER</v>
      </c>
      <c r="AA3564" s="8" t="str">
        <f t="shared" si="501"/>
        <v>Stationen</v>
      </c>
    </row>
    <row r="3565" spans="2:27" ht="15" customHeight="1" x14ac:dyDescent="0.25">
      <c r="B3565" s="76" t="str">
        <f t="shared" si="494"/>
        <v>!!!</v>
      </c>
      <c r="C3565" s="310" t="str">
        <f>IF(LEN($E3565)&gt;0,VLOOKUP(TEXT($E3565,0),'Angaben Stationen'!$E$14:$V$215,17,0),"")</f>
        <v/>
      </c>
      <c r="D3565" s="254" t="str">
        <f>IF(LEN($E3565)&gt;0,VLOOKUP(TEXT($E3565,0),'Angaben Stationen'!$E$14:$V$215,18,0),"")</f>
        <v/>
      </c>
      <c r="E3565" s="344"/>
      <c r="F3565" s="256"/>
      <c r="G3565" s="256"/>
      <c r="H3565" s="307"/>
      <c r="I3565" s="183"/>
      <c r="R3565" s="8">
        <f t="shared" si="496"/>
        <v>0</v>
      </c>
      <c r="S3565" s="8">
        <f>VLOOKUP($D3565,{"29 - Psychiatrie (Erwachsene)",1;"30 - Kinder- und Jugendpsychiatrie",1;"297 - stationsäquivalente Behandlung in der Erwachsenenpsychiatrie (29)",1;"307 - stationsäquivalente Behandlung in der Kinder- und Jugendpsychiatrie (30)",1;"31 - Psychosomatik",1;"",0;0,0},2,0)</f>
        <v>0</v>
      </c>
      <c r="T3565" s="8">
        <f t="shared" si="502"/>
        <v>0</v>
      </c>
      <c r="U3565" s="8">
        <f t="shared" si="495"/>
        <v>0</v>
      </c>
      <c r="V3565" s="8">
        <f t="shared" si="497"/>
        <v>0</v>
      </c>
      <c r="W3565" s="8">
        <f t="shared" si="498"/>
        <v>0</v>
      </c>
      <c r="X3565" s="8">
        <f t="shared" si="499"/>
        <v>0</v>
      </c>
      <c r="Y3565" s="8" t="str">
        <f t="shared" si="500"/>
        <v/>
      </c>
      <c r="Z3565" s="8" t="str">
        <f>VLOOKUP($D3565,{"29 - Psychiatrie (Erwachsene)","BGI";"297 - stationsäquivalente Behandlung in der Erwachsenenpsychiatrie (29)","BGI";"30 - Kinder- und Jugendpsychiatrie","BGII";"307 - stationsäquivalente Behandlung in der Kinder- und Jugendpsychiatrie (30)","BGII";"31 - Psychosomatik","BGI";"","LEER";0,"Leer"},2,0)</f>
        <v>LEER</v>
      </c>
      <c r="AA3565" s="8" t="str">
        <f t="shared" si="501"/>
        <v>Stationen</v>
      </c>
    </row>
    <row r="3566" spans="2:27" ht="15" customHeight="1" x14ac:dyDescent="0.25">
      <c r="B3566" s="76" t="str">
        <f t="shared" si="494"/>
        <v>!!!</v>
      </c>
      <c r="C3566" s="310" t="str">
        <f>IF(LEN($E3566)&gt;0,VLOOKUP(TEXT($E3566,0),'Angaben Stationen'!$E$14:$V$215,17,0),"")</f>
        <v/>
      </c>
      <c r="D3566" s="254" t="str">
        <f>IF(LEN($E3566)&gt;0,VLOOKUP(TEXT($E3566,0),'Angaben Stationen'!$E$14:$V$215,18,0),"")</f>
        <v/>
      </c>
      <c r="E3566" s="344"/>
      <c r="F3566" s="256"/>
      <c r="G3566" s="256"/>
      <c r="H3566" s="307"/>
      <c r="I3566" s="183"/>
      <c r="R3566" s="8">
        <f t="shared" si="496"/>
        <v>0</v>
      </c>
      <c r="S3566" s="8">
        <f>VLOOKUP($D3566,{"29 - Psychiatrie (Erwachsene)",1;"30 - Kinder- und Jugendpsychiatrie",1;"297 - stationsäquivalente Behandlung in der Erwachsenenpsychiatrie (29)",1;"307 - stationsäquivalente Behandlung in der Kinder- und Jugendpsychiatrie (30)",1;"31 - Psychosomatik",1;"",0;0,0},2,0)</f>
        <v>0</v>
      </c>
      <c r="T3566" s="8">
        <f t="shared" si="502"/>
        <v>0</v>
      </c>
      <c r="U3566" s="8">
        <f t="shared" si="495"/>
        <v>0</v>
      </c>
      <c r="V3566" s="8">
        <f t="shared" si="497"/>
        <v>0</v>
      </c>
      <c r="W3566" s="8">
        <f t="shared" si="498"/>
        <v>0</v>
      </c>
      <c r="X3566" s="8">
        <f t="shared" si="499"/>
        <v>0</v>
      </c>
      <c r="Y3566" s="8" t="str">
        <f t="shared" si="500"/>
        <v/>
      </c>
      <c r="Z3566" s="8" t="str">
        <f>VLOOKUP($D3566,{"29 - Psychiatrie (Erwachsene)","BGI";"297 - stationsäquivalente Behandlung in der Erwachsenenpsychiatrie (29)","BGI";"30 - Kinder- und Jugendpsychiatrie","BGII";"307 - stationsäquivalente Behandlung in der Kinder- und Jugendpsychiatrie (30)","BGII";"31 - Psychosomatik","BGI";"","LEER";0,"Leer"},2,0)</f>
        <v>LEER</v>
      </c>
      <c r="AA3566" s="8" t="str">
        <f t="shared" si="501"/>
        <v>Stationen</v>
      </c>
    </row>
    <row r="3567" spans="2:27" ht="15" customHeight="1" x14ac:dyDescent="0.25">
      <c r="B3567" s="76" t="str">
        <f t="shared" si="494"/>
        <v>!!!</v>
      </c>
      <c r="C3567" s="310" t="str">
        <f>IF(LEN($E3567)&gt;0,VLOOKUP(TEXT($E3567,0),'Angaben Stationen'!$E$14:$V$215,17,0),"")</f>
        <v/>
      </c>
      <c r="D3567" s="254" t="str">
        <f>IF(LEN($E3567)&gt;0,VLOOKUP(TEXT($E3567,0),'Angaben Stationen'!$E$14:$V$215,18,0),"")</f>
        <v/>
      </c>
      <c r="E3567" s="344"/>
      <c r="F3567" s="256"/>
      <c r="G3567" s="256"/>
      <c r="H3567" s="307"/>
      <c r="I3567" s="183"/>
      <c r="R3567" s="8">
        <f t="shared" si="496"/>
        <v>0</v>
      </c>
      <c r="S3567" s="8">
        <f>VLOOKUP($D3567,{"29 - Psychiatrie (Erwachsene)",1;"30 - Kinder- und Jugendpsychiatrie",1;"297 - stationsäquivalente Behandlung in der Erwachsenenpsychiatrie (29)",1;"307 - stationsäquivalente Behandlung in der Kinder- und Jugendpsychiatrie (30)",1;"31 - Psychosomatik",1;"",0;0,0},2,0)</f>
        <v>0</v>
      </c>
      <c r="T3567" s="8">
        <f t="shared" si="502"/>
        <v>0</v>
      </c>
      <c r="U3567" s="8">
        <f t="shared" si="495"/>
        <v>0</v>
      </c>
      <c r="V3567" s="8">
        <f t="shared" si="497"/>
        <v>0</v>
      </c>
      <c r="W3567" s="8">
        <f t="shared" si="498"/>
        <v>0</v>
      </c>
      <c r="X3567" s="8">
        <f t="shared" si="499"/>
        <v>0</v>
      </c>
      <c r="Y3567" s="8" t="str">
        <f t="shared" si="500"/>
        <v/>
      </c>
      <c r="Z3567" s="8" t="str">
        <f>VLOOKUP($D3567,{"29 - Psychiatrie (Erwachsene)","BGI";"297 - stationsäquivalente Behandlung in der Erwachsenenpsychiatrie (29)","BGI";"30 - Kinder- und Jugendpsychiatrie","BGII";"307 - stationsäquivalente Behandlung in der Kinder- und Jugendpsychiatrie (30)","BGII";"31 - Psychosomatik","BGI";"","LEER";0,"Leer"},2,0)</f>
        <v>LEER</v>
      </c>
      <c r="AA3567" s="8" t="str">
        <f t="shared" si="501"/>
        <v>Stationen</v>
      </c>
    </row>
    <row r="3568" spans="2:27" ht="15" customHeight="1" x14ac:dyDescent="0.25">
      <c r="B3568" s="76" t="str">
        <f t="shared" si="494"/>
        <v>!!!</v>
      </c>
      <c r="C3568" s="310" t="str">
        <f>IF(LEN($E3568)&gt;0,VLOOKUP(TEXT($E3568,0),'Angaben Stationen'!$E$14:$V$215,17,0),"")</f>
        <v/>
      </c>
      <c r="D3568" s="254" t="str">
        <f>IF(LEN($E3568)&gt;0,VLOOKUP(TEXT($E3568,0),'Angaben Stationen'!$E$14:$V$215,18,0),"")</f>
        <v/>
      </c>
      <c r="E3568" s="344"/>
      <c r="F3568" s="256"/>
      <c r="G3568" s="256"/>
      <c r="H3568" s="307"/>
      <c r="I3568" s="183"/>
      <c r="R3568" s="8">
        <f t="shared" si="496"/>
        <v>0</v>
      </c>
      <c r="S3568" s="8">
        <f>VLOOKUP($D3568,{"29 - Psychiatrie (Erwachsene)",1;"30 - Kinder- und Jugendpsychiatrie",1;"297 - stationsäquivalente Behandlung in der Erwachsenenpsychiatrie (29)",1;"307 - stationsäquivalente Behandlung in der Kinder- und Jugendpsychiatrie (30)",1;"31 - Psychosomatik",1;"",0;0,0},2,0)</f>
        <v>0</v>
      </c>
      <c r="T3568" s="8">
        <f t="shared" si="502"/>
        <v>0</v>
      </c>
      <c r="U3568" s="8">
        <f t="shared" si="495"/>
        <v>0</v>
      </c>
      <c r="V3568" s="8">
        <f t="shared" si="497"/>
        <v>0</v>
      </c>
      <c r="W3568" s="8">
        <f t="shared" si="498"/>
        <v>0</v>
      </c>
      <c r="X3568" s="8">
        <f t="shared" si="499"/>
        <v>0</v>
      </c>
      <c r="Y3568" s="8" t="str">
        <f t="shared" si="500"/>
        <v/>
      </c>
      <c r="Z3568" s="8" t="str">
        <f>VLOOKUP($D3568,{"29 - Psychiatrie (Erwachsene)","BGI";"297 - stationsäquivalente Behandlung in der Erwachsenenpsychiatrie (29)","BGI";"30 - Kinder- und Jugendpsychiatrie","BGII";"307 - stationsäquivalente Behandlung in der Kinder- und Jugendpsychiatrie (30)","BGII";"31 - Psychosomatik","BGI";"","LEER";0,"Leer"},2,0)</f>
        <v>LEER</v>
      </c>
      <c r="AA3568" s="8" t="str">
        <f t="shared" si="501"/>
        <v>Stationen</v>
      </c>
    </row>
    <row r="3569" spans="2:27" ht="15" customHeight="1" x14ac:dyDescent="0.25">
      <c r="B3569" s="76" t="str">
        <f t="shared" si="494"/>
        <v>!!!</v>
      </c>
      <c r="C3569" s="310" t="str">
        <f>IF(LEN($E3569)&gt;0,VLOOKUP(TEXT($E3569,0),'Angaben Stationen'!$E$14:$V$215,17,0),"")</f>
        <v/>
      </c>
      <c r="D3569" s="254" t="str">
        <f>IF(LEN($E3569)&gt;0,VLOOKUP(TEXT($E3569,0),'Angaben Stationen'!$E$14:$V$215,18,0),"")</f>
        <v/>
      </c>
      <c r="E3569" s="344"/>
      <c r="F3569" s="256"/>
      <c r="G3569" s="256"/>
      <c r="H3569" s="307"/>
      <c r="I3569" s="183"/>
      <c r="R3569" s="8">
        <f t="shared" si="496"/>
        <v>0</v>
      </c>
      <c r="S3569" s="8">
        <f>VLOOKUP($D3569,{"29 - Psychiatrie (Erwachsene)",1;"30 - Kinder- und Jugendpsychiatrie",1;"297 - stationsäquivalente Behandlung in der Erwachsenenpsychiatrie (29)",1;"307 - stationsäquivalente Behandlung in der Kinder- und Jugendpsychiatrie (30)",1;"31 - Psychosomatik",1;"",0;0,0},2,0)</f>
        <v>0</v>
      </c>
      <c r="T3569" s="8">
        <f t="shared" si="502"/>
        <v>0</v>
      </c>
      <c r="U3569" s="8">
        <f t="shared" si="495"/>
        <v>0</v>
      </c>
      <c r="V3569" s="8">
        <f t="shared" si="497"/>
        <v>0</v>
      </c>
      <c r="W3569" s="8">
        <f t="shared" si="498"/>
        <v>0</v>
      </c>
      <c r="X3569" s="8">
        <f t="shared" si="499"/>
        <v>0</v>
      </c>
      <c r="Y3569" s="8" t="str">
        <f t="shared" si="500"/>
        <v/>
      </c>
      <c r="Z3569" s="8" t="str">
        <f>VLOOKUP($D3569,{"29 - Psychiatrie (Erwachsene)","BGI";"297 - stationsäquivalente Behandlung in der Erwachsenenpsychiatrie (29)","BGI";"30 - Kinder- und Jugendpsychiatrie","BGII";"307 - stationsäquivalente Behandlung in der Kinder- und Jugendpsychiatrie (30)","BGII";"31 - Psychosomatik","BGI";"","LEER";0,"Leer"},2,0)</f>
        <v>LEER</v>
      </c>
      <c r="AA3569" s="8" t="str">
        <f t="shared" si="501"/>
        <v>Stationen</v>
      </c>
    </row>
    <row r="3570" spans="2:27" ht="15" customHeight="1" x14ac:dyDescent="0.25">
      <c r="B3570" s="76" t="str">
        <f t="shared" si="494"/>
        <v>!!!</v>
      </c>
      <c r="C3570" s="310" t="str">
        <f>IF(LEN($E3570)&gt;0,VLOOKUP(TEXT($E3570,0),'Angaben Stationen'!$E$14:$V$215,17,0),"")</f>
        <v/>
      </c>
      <c r="D3570" s="254" t="str">
        <f>IF(LEN($E3570)&gt;0,VLOOKUP(TEXT($E3570,0),'Angaben Stationen'!$E$14:$V$215,18,0),"")</f>
        <v/>
      </c>
      <c r="E3570" s="344"/>
      <c r="F3570" s="256"/>
      <c r="G3570" s="256"/>
      <c r="H3570" s="307"/>
      <c r="I3570" s="183"/>
      <c r="R3570" s="8">
        <f t="shared" si="496"/>
        <v>0</v>
      </c>
      <c r="S3570" s="8">
        <f>VLOOKUP($D3570,{"29 - Psychiatrie (Erwachsene)",1;"30 - Kinder- und Jugendpsychiatrie",1;"297 - stationsäquivalente Behandlung in der Erwachsenenpsychiatrie (29)",1;"307 - stationsäquivalente Behandlung in der Kinder- und Jugendpsychiatrie (30)",1;"31 - Psychosomatik",1;"",0;0,0},2,0)</f>
        <v>0</v>
      </c>
      <c r="T3570" s="8">
        <f t="shared" si="502"/>
        <v>0</v>
      </c>
      <c r="U3570" s="8">
        <f t="shared" si="495"/>
        <v>0</v>
      </c>
      <c r="V3570" s="8">
        <f t="shared" si="497"/>
        <v>0</v>
      </c>
      <c r="W3570" s="8">
        <f t="shared" si="498"/>
        <v>0</v>
      </c>
      <c r="X3570" s="8">
        <f t="shared" si="499"/>
        <v>0</v>
      </c>
      <c r="Y3570" s="8" t="str">
        <f t="shared" si="500"/>
        <v/>
      </c>
      <c r="Z3570" s="8" t="str">
        <f>VLOOKUP($D3570,{"29 - Psychiatrie (Erwachsene)","BGI";"297 - stationsäquivalente Behandlung in der Erwachsenenpsychiatrie (29)","BGI";"30 - Kinder- und Jugendpsychiatrie","BGII";"307 - stationsäquivalente Behandlung in der Kinder- und Jugendpsychiatrie (30)","BGII";"31 - Psychosomatik","BGI";"","LEER";0,"Leer"},2,0)</f>
        <v>LEER</v>
      </c>
      <c r="AA3570" s="8" t="str">
        <f t="shared" si="501"/>
        <v>Stationen</v>
      </c>
    </row>
    <row r="3571" spans="2:27" ht="15" customHeight="1" x14ac:dyDescent="0.25">
      <c r="B3571" s="76" t="str">
        <f t="shared" si="494"/>
        <v>!!!</v>
      </c>
      <c r="C3571" s="310" t="str">
        <f>IF(LEN($E3571)&gt;0,VLOOKUP(TEXT($E3571,0),'Angaben Stationen'!$E$14:$V$215,17,0),"")</f>
        <v/>
      </c>
      <c r="D3571" s="254" t="str">
        <f>IF(LEN($E3571)&gt;0,VLOOKUP(TEXT($E3571,0),'Angaben Stationen'!$E$14:$V$215,18,0),"")</f>
        <v/>
      </c>
      <c r="E3571" s="344"/>
      <c r="F3571" s="256"/>
      <c r="G3571" s="256"/>
      <c r="H3571" s="307"/>
      <c r="I3571" s="183"/>
      <c r="R3571" s="8">
        <f t="shared" si="496"/>
        <v>0</v>
      </c>
      <c r="S3571" s="8">
        <f>VLOOKUP($D3571,{"29 - Psychiatrie (Erwachsene)",1;"30 - Kinder- und Jugendpsychiatrie",1;"297 - stationsäquivalente Behandlung in der Erwachsenenpsychiatrie (29)",1;"307 - stationsäquivalente Behandlung in der Kinder- und Jugendpsychiatrie (30)",1;"31 - Psychosomatik",1;"",0;0,0},2,0)</f>
        <v>0</v>
      </c>
      <c r="T3571" s="8">
        <f t="shared" si="502"/>
        <v>0</v>
      </c>
      <c r="U3571" s="8">
        <f t="shared" si="495"/>
        <v>0</v>
      </c>
      <c r="V3571" s="8">
        <f t="shared" si="497"/>
        <v>0</v>
      </c>
      <c r="W3571" s="8">
        <f t="shared" si="498"/>
        <v>0</v>
      </c>
      <c r="X3571" s="8">
        <f t="shared" si="499"/>
        <v>0</v>
      </c>
      <c r="Y3571" s="8" t="str">
        <f t="shared" si="500"/>
        <v/>
      </c>
      <c r="Z3571" s="8" t="str">
        <f>VLOOKUP($D3571,{"29 - Psychiatrie (Erwachsene)","BGI";"297 - stationsäquivalente Behandlung in der Erwachsenenpsychiatrie (29)","BGI";"30 - Kinder- und Jugendpsychiatrie","BGII";"307 - stationsäquivalente Behandlung in der Kinder- und Jugendpsychiatrie (30)","BGII";"31 - Psychosomatik","BGI";"","LEER";0,"Leer"},2,0)</f>
        <v>LEER</v>
      </c>
      <c r="AA3571" s="8" t="str">
        <f t="shared" si="501"/>
        <v>Stationen</v>
      </c>
    </row>
    <row r="3572" spans="2:27" ht="15" customHeight="1" x14ac:dyDescent="0.25">
      <c r="B3572" s="76" t="str">
        <f t="shared" si="494"/>
        <v>!!!</v>
      </c>
      <c r="C3572" s="310" t="str">
        <f>IF(LEN($E3572)&gt;0,VLOOKUP(TEXT($E3572,0),'Angaben Stationen'!$E$14:$V$215,17,0),"")</f>
        <v/>
      </c>
      <c r="D3572" s="254" t="str">
        <f>IF(LEN($E3572)&gt;0,VLOOKUP(TEXT($E3572,0),'Angaben Stationen'!$E$14:$V$215,18,0),"")</f>
        <v/>
      </c>
      <c r="E3572" s="344"/>
      <c r="F3572" s="256"/>
      <c r="G3572" s="256"/>
      <c r="H3572" s="307"/>
      <c r="I3572" s="183"/>
      <c r="R3572" s="8">
        <f t="shared" si="496"/>
        <v>0</v>
      </c>
      <c r="S3572" s="8">
        <f>VLOOKUP($D3572,{"29 - Psychiatrie (Erwachsene)",1;"30 - Kinder- und Jugendpsychiatrie",1;"297 - stationsäquivalente Behandlung in der Erwachsenenpsychiatrie (29)",1;"307 - stationsäquivalente Behandlung in der Kinder- und Jugendpsychiatrie (30)",1;"31 - Psychosomatik",1;"",0;0,0},2,0)</f>
        <v>0</v>
      </c>
      <c r="T3572" s="8">
        <f t="shared" si="502"/>
        <v>0</v>
      </c>
      <c r="U3572" s="8">
        <f t="shared" si="495"/>
        <v>0</v>
      </c>
      <c r="V3572" s="8">
        <f t="shared" si="497"/>
        <v>0</v>
      </c>
      <c r="W3572" s="8">
        <f t="shared" si="498"/>
        <v>0</v>
      </c>
      <c r="X3572" s="8">
        <f t="shared" si="499"/>
        <v>0</v>
      </c>
      <c r="Y3572" s="8" t="str">
        <f t="shared" si="500"/>
        <v/>
      </c>
      <c r="Z3572" s="8" t="str">
        <f>VLOOKUP($D3572,{"29 - Psychiatrie (Erwachsene)","BGI";"297 - stationsäquivalente Behandlung in der Erwachsenenpsychiatrie (29)","BGI";"30 - Kinder- und Jugendpsychiatrie","BGII";"307 - stationsäquivalente Behandlung in der Kinder- und Jugendpsychiatrie (30)","BGII";"31 - Psychosomatik","BGI";"","LEER";0,"Leer"},2,0)</f>
        <v>LEER</v>
      </c>
      <c r="AA3572" s="8" t="str">
        <f t="shared" si="501"/>
        <v>Stationen</v>
      </c>
    </row>
    <row r="3573" spans="2:27" ht="15" customHeight="1" x14ac:dyDescent="0.25">
      <c r="B3573" s="76" t="str">
        <f t="shared" si="494"/>
        <v>!!!</v>
      </c>
      <c r="C3573" s="310" t="str">
        <f>IF(LEN($E3573)&gt;0,VLOOKUP(TEXT($E3573,0),'Angaben Stationen'!$E$14:$V$215,17,0),"")</f>
        <v/>
      </c>
      <c r="D3573" s="254" t="str">
        <f>IF(LEN($E3573)&gt;0,VLOOKUP(TEXT($E3573,0),'Angaben Stationen'!$E$14:$V$215,18,0),"")</f>
        <v/>
      </c>
      <c r="E3573" s="344"/>
      <c r="F3573" s="256"/>
      <c r="G3573" s="256"/>
      <c r="H3573" s="307"/>
      <c r="I3573" s="183"/>
      <c r="R3573" s="8">
        <f t="shared" si="496"/>
        <v>0</v>
      </c>
      <c r="S3573" s="8">
        <f>VLOOKUP($D3573,{"29 - Psychiatrie (Erwachsene)",1;"30 - Kinder- und Jugendpsychiatrie",1;"297 - stationsäquivalente Behandlung in der Erwachsenenpsychiatrie (29)",1;"307 - stationsäquivalente Behandlung in der Kinder- und Jugendpsychiatrie (30)",1;"31 - Psychosomatik",1;"",0;0,0},2,0)</f>
        <v>0</v>
      </c>
      <c r="T3573" s="8">
        <f t="shared" si="502"/>
        <v>0</v>
      </c>
      <c r="U3573" s="8">
        <f t="shared" si="495"/>
        <v>0</v>
      </c>
      <c r="V3573" s="8">
        <f t="shared" si="497"/>
        <v>0</v>
      </c>
      <c r="W3573" s="8">
        <f t="shared" si="498"/>
        <v>0</v>
      </c>
      <c r="X3573" s="8">
        <f t="shared" si="499"/>
        <v>0</v>
      </c>
      <c r="Y3573" s="8" t="str">
        <f t="shared" si="500"/>
        <v/>
      </c>
      <c r="Z3573" s="8" t="str">
        <f>VLOOKUP($D3573,{"29 - Psychiatrie (Erwachsene)","BGI";"297 - stationsäquivalente Behandlung in der Erwachsenenpsychiatrie (29)","BGI";"30 - Kinder- und Jugendpsychiatrie","BGII";"307 - stationsäquivalente Behandlung in der Kinder- und Jugendpsychiatrie (30)","BGII";"31 - Psychosomatik","BGI";"","LEER";0,"Leer"},2,0)</f>
        <v>LEER</v>
      </c>
      <c r="AA3573" s="8" t="str">
        <f t="shared" si="501"/>
        <v>Stationen</v>
      </c>
    </row>
    <row r="3574" spans="2:27" ht="15" customHeight="1" x14ac:dyDescent="0.25">
      <c r="B3574" s="76" t="str">
        <f t="shared" si="494"/>
        <v>!!!</v>
      </c>
      <c r="C3574" s="310" t="str">
        <f>IF(LEN($E3574)&gt;0,VLOOKUP(TEXT($E3574,0),'Angaben Stationen'!$E$14:$V$215,17,0),"")</f>
        <v/>
      </c>
      <c r="D3574" s="254" t="str">
        <f>IF(LEN($E3574)&gt;0,VLOOKUP(TEXT($E3574,0),'Angaben Stationen'!$E$14:$V$215,18,0),"")</f>
        <v/>
      </c>
      <c r="E3574" s="344"/>
      <c r="F3574" s="256"/>
      <c r="G3574" s="256"/>
      <c r="H3574" s="307"/>
      <c r="I3574" s="183"/>
      <c r="R3574" s="8">
        <f t="shared" si="496"/>
        <v>0</v>
      </c>
      <c r="S3574" s="8">
        <f>VLOOKUP($D3574,{"29 - Psychiatrie (Erwachsene)",1;"30 - Kinder- und Jugendpsychiatrie",1;"297 - stationsäquivalente Behandlung in der Erwachsenenpsychiatrie (29)",1;"307 - stationsäquivalente Behandlung in der Kinder- und Jugendpsychiatrie (30)",1;"31 - Psychosomatik",1;"",0;0,0},2,0)</f>
        <v>0</v>
      </c>
      <c r="T3574" s="8">
        <f t="shared" si="502"/>
        <v>0</v>
      </c>
      <c r="U3574" s="8">
        <f t="shared" si="495"/>
        <v>0</v>
      </c>
      <c r="V3574" s="8">
        <f t="shared" si="497"/>
        <v>0</v>
      </c>
      <c r="W3574" s="8">
        <f t="shared" si="498"/>
        <v>0</v>
      </c>
      <c r="X3574" s="8">
        <f t="shared" si="499"/>
        <v>0</v>
      </c>
      <c r="Y3574" s="8" t="str">
        <f t="shared" si="500"/>
        <v/>
      </c>
      <c r="Z3574" s="8" t="str">
        <f>VLOOKUP($D3574,{"29 - Psychiatrie (Erwachsene)","BGI";"297 - stationsäquivalente Behandlung in der Erwachsenenpsychiatrie (29)","BGI";"30 - Kinder- und Jugendpsychiatrie","BGII";"307 - stationsäquivalente Behandlung in der Kinder- und Jugendpsychiatrie (30)","BGII";"31 - Psychosomatik","BGI";"","LEER";0,"Leer"},2,0)</f>
        <v>LEER</v>
      </c>
      <c r="AA3574" s="8" t="str">
        <f t="shared" si="501"/>
        <v>Stationen</v>
      </c>
    </row>
    <row r="3575" spans="2:27" ht="15" customHeight="1" x14ac:dyDescent="0.25">
      <c r="B3575" s="76" t="str">
        <f t="shared" si="494"/>
        <v>!!!</v>
      </c>
      <c r="C3575" s="310" t="str">
        <f>IF(LEN($E3575)&gt;0,VLOOKUP(TEXT($E3575,0),'Angaben Stationen'!$E$14:$V$215,17,0),"")</f>
        <v/>
      </c>
      <c r="D3575" s="254" t="str">
        <f>IF(LEN($E3575)&gt;0,VLOOKUP(TEXT($E3575,0),'Angaben Stationen'!$E$14:$V$215,18,0),"")</f>
        <v/>
      </c>
      <c r="E3575" s="344"/>
      <c r="F3575" s="256"/>
      <c r="G3575" s="256"/>
      <c r="H3575" s="307"/>
      <c r="I3575" s="183"/>
      <c r="R3575" s="8">
        <f t="shared" si="496"/>
        <v>0</v>
      </c>
      <c r="S3575" s="8">
        <f>VLOOKUP($D3575,{"29 - Psychiatrie (Erwachsene)",1;"30 - Kinder- und Jugendpsychiatrie",1;"297 - stationsäquivalente Behandlung in der Erwachsenenpsychiatrie (29)",1;"307 - stationsäquivalente Behandlung in der Kinder- und Jugendpsychiatrie (30)",1;"31 - Psychosomatik",1;"",0;0,0},2,0)</f>
        <v>0</v>
      </c>
      <c r="T3575" s="8">
        <f t="shared" si="502"/>
        <v>0</v>
      </c>
      <c r="U3575" s="8">
        <f t="shared" si="495"/>
        <v>0</v>
      </c>
      <c r="V3575" s="8">
        <f t="shared" si="497"/>
        <v>0</v>
      </c>
      <c r="W3575" s="8">
        <f t="shared" si="498"/>
        <v>0</v>
      </c>
      <c r="X3575" s="8">
        <f t="shared" si="499"/>
        <v>0</v>
      </c>
      <c r="Y3575" s="8" t="str">
        <f t="shared" si="500"/>
        <v/>
      </c>
      <c r="Z3575" s="8" t="str">
        <f>VLOOKUP($D3575,{"29 - Psychiatrie (Erwachsene)","BGI";"297 - stationsäquivalente Behandlung in der Erwachsenenpsychiatrie (29)","BGI";"30 - Kinder- und Jugendpsychiatrie","BGII";"307 - stationsäquivalente Behandlung in der Kinder- und Jugendpsychiatrie (30)","BGII";"31 - Psychosomatik","BGI";"","LEER";0,"Leer"},2,0)</f>
        <v>LEER</v>
      </c>
      <c r="AA3575" s="8" t="str">
        <f t="shared" si="501"/>
        <v>Stationen</v>
      </c>
    </row>
    <row r="3576" spans="2:27" ht="15" customHeight="1" x14ac:dyDescent="0.25">
      <c r="B3576" s="76" t="str">
        <f t="shared" si="494"/>
        <v>!!!</v>
      </c>
      <c r="C3576" s="310" t="str">
        <f>IF(LEN($E3576)&gt;0,VLOOKUP(TEXT($E3576,0),'Angaben Stationen'!$E$14:$V$215,17,0),"")</f>
        <v/>
      </c>
      <c r="D3576" s="254" t="str">
        <f>IF(LEN($E3576)&gt;0,VLOOKUP(TEXT($E3576,0),'Angaben Stationen'!$E$14:$V$215,18,0),"")</f>
        <v/>
      </c>
      <c r="E3576" s="344"/>
      <c r="F3576" s="256"/>
      <c r="G3576" s="256"/>
      <c r="H3576" s="307"/>
      <c r="I3576" s="183"/>
      <c r="R3576" s="8">
        <f t="shared" si="496"/>
        <v>0</v>
      </c>
      <c r="S3576" s="8">
        <f>VLOOKUP($D3576,{"29 - Psychiatrie (Erwachsene)",1;"30 - Kinder- und Jugendpsychiatrie",1;"297 - stationsäquivalente Behandlung in der Erwachsenenpsychiatrie (29)",1;"307 - stationsäquivalente Behandlung in der Kinder- und Jugendpsychiatrie (30)",1;"31 - Psychosomatik",1;"",0;0,0},2,0)</f>
        <v>0</v>
      </c>
      <c r="T3576" s="8">
        <f t="shared" si="502"/>
        <v>0</v>
      </c>
      <c r="U3576" s="8">
        <f t="shared" si="495"/>
        <v>0</v>
      </c>
      <c r="V3576" s="8">
        <f t="shared" si="497"/>
        <v>0</v>
      </c>
      <c r="W3576" s="8">
        <f t="shared" si="498"/>
        <v>0</v>
      </c>
      <c r="X3576" s="8">
        <f t="shared" si="499"/>
        <v>0</v>
      </c>
      <c r="Y3576" s="8" t="str">
        <f t="shared" si="500"/>
        <v/>
      </c>
      <c r="Z3576" s="8" t="str">
        <f>VLOOKUP($D3576,{"29 - Psychiatrie (Erwachsene)","BGI";"297 - stationsäquivalente Behandlung in der Erwachsenenpsychiatrie (29)","BGI";"30 - Kinder- und Jugendpsychiatrie","BGII";"307 - stationsäquivalente Behandlung in der Kinder- und Jugendpsychiatrie (30)","BGII";"31 - Psychosomatik","BGI";"","LEER";0,"Leer"},2,0)</f>
        <v>LEER</v>
      </c>
      <c r="AA3576" s="8" t="str">
        <f t="shared" si="501"/>
        <v>Stationen</v>
      </c>
    </row>
    <row r="3577" spans="2:27" ht="15" customHeight="1" x14ac:dyDescent="0.25">
      <c r="B3577" s="76" t="str">
        <f t="shared" si="494"/>
        <v>!!!</v>
      </c>
      <c r="C3577" s="310" t="str">
        <f>IF(LEN($E3577)&gt;0,VLOOKUP(TEXT($E3577,0),'Angaben Stationen'!$E$14:$V$215,17,0),"")</f>
        <v/>
      </c>
      <c r="D3577" s="254" t="str">
        <f>IF(LEN($E3577)&gt;0,VLOOKUP(TEXT($E3577,0),'Angaben Stationen'!$E$14:$V$215,18,0),"")</f>
        <v/>
      </c>
      <c r="E3577" s="344"/>
      <c r="F3577" s="256"/>
      <c r="G3577" s="256"/>
      <c r="H3577" s="307"/>
      <c r="I3577" s="183"/>
      <c r="R3577" s="8">
        <f t="shared" si="496"/>
        <v>0</v>
      </c>
      <c r="S3577" s="8">
        <f>VLOOKUP($D3577,{"29 - Psychiatrie (Erwachsene)",1;"30 - Kinder- und Jugendpsychiatrie",1;"297 - stationsäquivalente Behandlung in der Erwachsenenpsychiatrie (29)",1;"307 - stationsäquivalente Behandlung in der Kinder- und Jugendpsychiatrie (30)",1;"31 - Psychosomatik",1;"",0;0,0},2,0)</f>
        <v>0</v>
      </c>
      <c r="T3577" s="8">
        <f t="shared" si="502"/>
        <v>0</v>
      </c>
      <c r="U3577" s="8">
        <f t="shared" si="495"/>
        <v>0</v>
      </c>
      <c r="V3577" s="8">
        <f t="shared" si="497"/>
        <v>0</v>
      </c>
      <c r="W3577" s="8">
        <f t="shared" si="498"/>
        <v>0</v>
      </c>
      <c r="X3577" s="8">
        <f t="shared" si="499"/>
        <v>0</v>
      </c>
      <c r="Y3577" s="8" t="str">
        <f t="shared" si="500"/>
        <v/>
      </c>
      <c r="Z3577" s="8" t="str">
        <f>VLOOKUP($D3577,{"29 - Psychiatrie (Erwachsene)","BGI";"297 - stationsäquivalente Behandlung in der Erwachsenenpsychiatrie (29)","BGI";"30 - Kinder- und Jugendpsychiatrie","BGII";"307 - stationsäquivalente Behandlung in der Kinder- und Jugendpsychiatrie (30)","BGII";"31 - Psychosomatik","BGI";"","LEER";0,"Leer"},2,0)</f>
        <v>LEER</v>
      </c>
      <c r="AA3577" s="8" t="str">
        <f t="shared" si="501"/>
        <v>Stationen</v>
      </c>
    </row>
    <row r="3578" spans="2:27" ht="15" customHeight="1" x14ac:dyDescent="0.25">
      <c r="B3578" s="76" t="str">
        <f t="shared" si="494"/>
        <v>!!!</v>
      </c>
      <c r="C3578" s="310" t="str">
        <f>IF(LEN($E3578)&gt;0,VLOOKUP(TEXT($E3578,0),'Angaben Stationen'!$E$14:$V$215,17,0),"")</f>
        <v/>
      </c>
      <c r="D3578" s="254" t="str">
        <f>IF(LEN($E3578)&gt;0,VLOOKUP(TEXT($E3578,0),'Angaben Stationen'!$E$14:$V$215,18,0),"")</f>
        <v/>
      </c>
      <c r="E3578" s="344"/>
      <c r="F3578" s="256"/>
      <c r="G3578" s="256"/>
      <c r="H3578" s="307"/>
      <c r="I3578" s="183"/>
      <c r="R3578" s="8">
        <f t="shared" si="496"/>
        <v>0</v>
      </c>
      <c r="S3578" s="8">
        <f>VLOOKUP($D3578,{"29 - Psychiatrie (Erwachsene)",1;"30 - Kinder- und Jugendpsychiatrie",1;"297 - stationsäquivalente Behandlung in der Erwachsenenpsychiatrie (29)",1;"307 - stationsäquivalente Behandlung in der Kinder- und Jugendpsychiatrie (30)",1;"31 - Psychosomatik",1;"",0;0,0},2,0)</f>
        <v>0</v>
      </c>
      <c r="T3578" s="8">
        <f t="shared" si="502"/>
        <v>0</v>
      </c>
      <c r="U3578" s="8">
        <f t="shared" si="495"/>
        <v>0</v>
      </c>
      <c r="V3578" s="8">
        <f t="shared" si="497"/>
        <v>0</v>
      </c>
      <c r="W3578" s="8">
        <f t="shared" si="498"/>
        <v>0</v>
      </c>
      <c r="X3578" s="8">
        <f t="shared" si="499"/>
        <v>0</v>
      </c>
      <c r="Y3578" s="8" t="str">
        <f t="shared" si="500"/>
        <v/>
      </c>
      <c r="Z3578" s="8" t="str">
        <f>VLOOKUP($D3578,{"29 - Psychiatrie (Erwachsene)","BGI";"297 - stationsäquivalente Behandlung in der Erwachsenenpsychiatrie (29)","BGI";"30 - Kinder- und Jugendpsychiatrie","BGII";"307 - stationsäquivalente Behandlung in der Kinder- und Jugendpsychiatrie (30)","BGII";"31 - Psychosomatik","BGI";"","LEER";0,"Leer"},2,0)</f>
        <v>LEER</v>
      </c>
      <c r="AA3578" s="8" t="str">
        <f t="shared" si="501"/>
        <v>Stationen</v>
      </c>
    </row>
    <row r="3579" spans="2:27" ht="15" customHeight="1" x14ac:dyDescent="0.25">
      <c r="B3579" s="76" t="str">
        <f t="shared" si="494"/>
        <v>!!!</v>
      </c>
      <c r="C3579" s="310" t="str">
        <f>IF(LEN($E3579)&gt;0,VLOOKUP(TEXT($E3579,0),'Angaben Stationen'!$E$14:$V$215,17,0),"")</f>
        <v/>
      </c>
      <c r="D3579" s="254" t="str">
        <f>IF(LEN($E3579)&gt;0,VLOOKUP(TEXT($E3579,0),'Angaben Stationen'!$E$14:$V$215,18,0),"")</f>
        <v/>
      </c>
      <c r="E3579" s="344"/>
      <c r="F3579" s="256"/>
      <c r="G3579" s="256"/>
      <c r="H3579" s="307"/>
      <c r="I3579" s="183"/>
      <c r="R3579" s="8">
        <f t="shared" si="496"/>
        <v>0</v>
      </c>
      <c r="S3579" s="8">
        <f>VLOOKUP($D3579,{"29 - Psychiatrie (Erwachsene)",1;"30 - Kinder- und Jugendpsychiatrie",1;"297 - stationsäquivalente Behandlung in der Erwachsenenpsychiatrie (29)",1;"307 - stationsäquivalente Behandlung in der Kinder- und Jugendpsychiatrie (30)",1;"31 - Psychosomatik",1;"",0;0,0},2,0)</f>
        <v>0</v>
      </c>
      <c r="T3579" s="8">
        <f t="shared" si="502"/>
        <v>0</v>
      </c>
      <c r="U3579" s="8">
        <f t="shared" si="495"/>
        <v>0</v>
      </c>
      <c r="V3579" s="8">
        <f t="shared" si="497"/>
        <v>0</v>
      </c>
      <c r="W3579" s="8">
        <f t="shared" si="498"/>
        <v>0</v>
      </c>
      <c r="X3579" s="8">
        <f t="shared" si="499"/>
        <v>0</v>
      </c>
      <c r="Y3579" s="8" t="str">
        <f t="shared" si="500"/>
        <v/>
      </c>
      <c r="Z3579" s="8" t="str">
        <f>VLOOKUP($D3579,{"29 - Psychiatrie (Erwachsene)","BGI";"297 - stationsäquivalente Behandlung in der Erwachsenenpsychiatrie (29)","BGI";"30 - Kinder- und Jugendpsychiatrie","BGII";"307 - stationsäquivalente Behandlung in der Kinder- und Jugendpsychiatrie (30)","BGII";"31 - Psychosomatik","BGI";"","LEER";0,"Leer"},2,0)</f>
        <v>LEER</v>
      </c>
      <c r="AA3579" s="8" t="str">
        <f t="shared" si="501"/>
        <v>Stationen</v>
      </c>
    </row>
    <row r="3580" spans="2:27" ht="15" customHeight="1" x14ac:dyDescent="0.25">
      <c r="B3580" s="76" t="str">
        <f t="shared" si="494"/>
        <v>!!!</v>
      </c>
      <c r="C3580" s="310" t="str">
        <f>IF(LEN($E3580)&gt;0,VLOOKUP(TEXT($E3580,0),'Angaben Stationen'!$E$14:$V$215,17,0),"")</f>
        <v/>
      </c>
      <c r="D3580" s="254" t="str">
        <f>IF(LEN($E3580)&gt;0,VLOOKUP(TEXT($E3580,0),'Angaben Stationen'!$E$14:$V$215,18,0),"")</f>
        <v/>
      </c>
      <c r="E3580" s="344"/>
      <c r="F3580" s="256"/>
      <c r="G3580" s="256"/>
      <c r="H3580" s="307"/>
      <c r="I3580" s="183"/>
      <c r="R3580" s="8">
        <f t="shared" si="496"/>
        <v>0</v>
      </c>
      <c r="S3580" s="8">
        <f>VLOOKUP($D3580,{"29 - Psychiatrie (Erwachsene)",1;"30 - Kinder- und Jugendpsychiatrie",1;"297 - stationsäquivalente Behandlung in der Erwachsenenpsychiatrie (29)",1;"307 - stationsäquivalente Behandlung in der Kinder- und Jugendpsychiatrie (30)",1;"31 - Psychosomatik",1;"",0;0,0},2,0)</f>
        <v>0</v>
      </c>
      <c r="T3580" s="8">
        <f t="shared" si="502"/>
        <v>0</v>
      </c>
      <c r="U3580" s="8">
        <f t="shared" si="495"/>
        <v>0</v>
      </c>
      <c r="V3580" s="8">
        <f t="shared" si="497"/>
        <v>0</v>
      </c>
      <c r="W3580" s="8">
        <f t="shared" si="498"/>
        <v>0</v>
      </c>
      <c r="X3580" s="8">
        <f t="shared" si="499"/>
        <v>0</v>
      </c>
      <c r="Y3580" s="8" t="str">
        <f t="shared" si="500"/>
        <v/>
      </c>
      <c r="Z3580" s="8" t="str">
        <f>VLOOKUP($D3580,{"29 - Psychiatrie (Erwachsene)","BGI";"297 - stationsäquivalente Behandlung in der Erwachsenenpsychiatrie (29)","BGI";"30 - Kinder- und Jugendpsychiatrie","BGII";"307 - stationsäquivalente Behandlung in der Kinder- und Jugendpsychiatrie (30)","BGII";"31 - Psychosomatik","BGI";"","LEER";0,"Leer"},2,0)</f>
        <v>LEER</v>
      </c>
      <c r="AA3580" s="8" t="str">
        <f t="shared" si="501"/>
        <v>Stationen</v>
      </c>
    </row>
    <row r="3581" spans="2:27" ht="15" customHeight="1" x14ac:dyDescent="0.25">
      <c r="B3581" s="76" t="str">
        <f t="shared" ref="B3581:B3644" si="503">IF(SUM(S3581:X3581)&lt;6,"!!!","")</f>
        <v>!!!</v>
      </c>
      <c r="C3581" s="310" t="str">
        <f>IF(LEN($E3581)&gt;0,VLOOKUP(TEXT($E3581,0),'Angaben Stationen'!$E$14:$V$215,17,0),"")</f>
        <v/>
      </c>
      <c r="D3581" s="254" t="str">
        <f>IF(LEN($E3581)&gt;0,VLOOKUP(TEXT($E3581,0),'Angaben Stationen'!$E$14:$V$215,18,0),"")</f>
        <v/>
      </c>
      <c r="E3581" s="344"/>
      <c r="F3581" s="256"/>
      <c r="G3581" s="256"/>
      <c r="H3581" s="307"/>
      <c r="I3581" s="183"/>
      <c r="R3581" s="8">
        <f t="shared" si="496"/>
        <v>0</v>
      </c>
      <c r="S3581" s="8">
        <f>VLOOKUP($D3581,{"29 - Psychiatrie (Erwachsene)",1;"30 - Kinder- und Jugendpsychiatrie",1;"297 - stationsäquivalente Behandlung in der Erwachsenenpsychiatrie (29)",1;"307 - stationsäquivalente Behandlung in der Kinder- und Jugendpsychiatrie (30)",1;"31 - Psychosomatik",1;"",0;0,0},2,0)</f>
        <v>0</v>
      </c>
      <c r="T3581" s="8">
        <f t="shared" si="502"/>
        <v>0</v>
      </c>
      <c r="U3581" s="8">
        <f t="shared" ref="U3581:U3644" si="504">IF($E3581&lt;&gt;0,1,0)</f>
        <v>0</v>
      </c>
      <c r="V3581" s="8">
        <f t="shared" si="497"/>
        <v>0</v>
      </c>
      <c r="W3581" s="8">
        <f t="shared" si="498"/>
        <v>0</v>
      </c>
      <c r="X3581" s="8">
        <f t="shared" si="499"/>
        <v>0</v>
      </c>
      <c r="Y3581" s="8" t="str">
        <f t="shared" si="500"/>
        <v/>
      </c>
      <c r="Z3581" s="8" t="str">
        <f>VLOOKUP($D3581,{"29 - Psychiatrie (Erwachsene)","BGI";"297 - stationsäquivalente Behandlung in der Erwachsenenpsychiatrie (29)","BGI";"30 - Kinder- und Jugendpsychiatrie","BGII";"307 - stationsäquivalente Behandlung in der Kinder- und Jugendpsychiatrie (30)","BGII";"31 - Psychosomatik","BGI";"","LEER";0,"Leer"},2,0)</f>
        <v>LEER</v>
      </c>
      <c r="AA3581" s="8" t="str">
        <f t="shared" si="501"/>
        <v>Stationen</v>
      </c>
    </row>
    <row r="3582" spans="2:27" ht="15" customHeight="1" x14ac:dyDescent="0.25">
      <c r="B3582" s="76" t="str">
        <f t="shared" si="503"/>
        <v>!!!</v>
      </c>
      <c r="C3582" s="310" t="str">
        <f>IF(LEN($E3582)&gt;0,VLOOKUP(TEXT($E3582,0),'Angaben Stationen'!$E$14:$V$215,17,0),"")</f>
        <v/>
      </c>
      <c r="D3582" s="254" t="str">
        <f>IF(LEN($E3582)&gt;0,VLOOKUP(TEXT($E3582,0),'Angaben Stationen'!$E$14:$V$215,18,0),"")</f>
        <v/>
      </c>
      <c r="E3582" s="344"/>
      <c r="F3582" s="256"/>
      <c r="G3582" s="256"/>
      <c r="H3582" s="307"/>
      <c r="I3582" s="183"/>
      <c r="R3582" s="8">
        <f t="shared" si="496"/>
        <v>0</v>
      </c>
      <c r="S3582" s="8">
        <f>VLOOKUP($D3582,{"29 - Psychiatrie (Erwachsene)",1;"30 - Kinder- und Jugendpsychiatrie",1;"297 - stationsäquivalente Behandlung in der Erwachsenenpsychiatrie (29)",1;"307 - stationsäquivalente Behandlung in der Kinder- und Jugendpsychiatrie (30)",1;"31 - Psychosomatik",1;"",0;0,0},2,0)</f>
        <v>0</v>
      </c>
      <c r="T3582" s="8">
        <f t="shared" si="502"/>
        <v>0</v>
      </c>
      <c r="U3582" s="8">
        <f t="shared" si="504"/>
        <v>0</v>
      </c>
      <c r="V3582" s="8">
        <f t="shared" si="497"/>
        <v>0</v>
      </c>
      <c r="W3582" s="8">
        <f t="shared" si="498"/>
        <v>0</v>
      </c>
      <c r="X3582" s="8">
        <f t="shared" si="499"/>
        <v>0</v>
      </c>
      <c r="Y3582" s="8" t="str">
        <f t="shared" si="500"/>
        <v/>
      </c>
      <c r="Z3582" s="8" t="str">
        <f>VLOOKUP($D3582,{"29 - Psychiatrie (Erwachsene)","BGI";"297 - stationsäquivalente Behandlung in der Erwachsenenpsychiatrie (29)","BGI";"30 - Kinder- und Jugendpsychiatrie","BGII";"307 - stationsäquivalente Behandlung in der Kinder- und Jugendpsychiatrie (30)","BGII";"31 - Psychosomatik","BGI";"","LEER";0,"Leer"},2,0)</f>
        <v>LEER</v>
      </c>
      <c r="AA3582" s="8" t="str">
        <f t="shared" si="501"/>
        <v>Stationen</v>
      </c>
    </row>
    <row r="3583" spans="2:27" ht="15" customHeight="1" x14ac:dyDescent="0.25">
      <c r="B3583" s="76" t="str">
        <f t="shared" si="503"/>
        <v>!!!</v>
      </c>
      <c r="C3583" s="310" t="str">
        <f>IF(LEN($E3583)&gt;0,VLOOKUP(TEXT($E3583,0),'Angaben Stationen'!$E$14:$V$215,17,0),"")</f>
        <v/>
      </c>
      <c r="D3583" s="254" t="str">
        <f>IF(LEN($E3583)&gt;0,VLOOKUP(TEXT($E3583,0),'Angaben Stationen'!$E$14:$V$215,18,0),"")</f>
        <v/>
      </c>
      <c r="E3583" s="344"/>
      <c r="F3583" s="256"/>
      <c r="G3583" s="256"/>
      <c r="H3583" s="307"/>
      <c r="I3583" s="183"/>
      <c r="R3583" s="8">
        <f t="shared" si="496"/>
        <v>0</v>
      </c>
      <c r="S3583" s="8">
        <f>VLOOKUP($D3583,{"29 - Psychiatrie (Erwachsene)",1;"30 - Kinder- und Jugendpsychiatrie",1;"297 - stationsäquivalente Behandlung in der Erwachsenenpsychiatrie (29)",1;"307 - stationsäquivalente Behandlung in der Kinder- und Jugendpsychiatrie (30)",1;"31 - Psychosomatik",1;"",0;0,0},2,0)</f>
        <v>0</v>
      </c>
      <c r="T3583" s="8">
        <f t="shared" si="502"/>
        <v>0</v>
      </c>
      <c r="U3583" s="8">
        <f t="shared" si="504"/>
        <v>0</v>
      </c>
      <c r="V3583" s="8">
        <f t="shared" si="497"/>
        <v>0</v>
      </c>
      <c r="W3583" s="8">
        <f t="shared" si="498"/>
        <v>0</v>
      </c>
      <c r="X3583" s="8">
        <f t="shared" si="499"/>
        <v>0</v>
      </c>
      <c r="Y3583" s="8" t="str">
        <f t="shared" si="500"/>
        <v/>
      </c>
      <c r="Z3583" s="8" t="str">
        <f>VLOOKUP($D3583,{"29 - Psychiatrie (Erwachsene)","BGI";"297 - stationsäquivalente Behandlung in der Erwachsenenpsychiatrie (29)","BGI";"30 - Kinder- und Jugendpsychiatrie","BGII";"307 - stationsäquivalente Behandlung in der Kinder- und Jugendpsychiatrie (30)","BGII";"31 - Psychosomatik","BGI";"","LEER";0,"Leer"},2,0)</f>
        <v>LEER</v>
      </c>
      <c r="AA3583" s="8" t="str">
        <f t="shared" si="501"/>
        <v>Stationen</v>
      </c>
    </row>
    <row r="3584" spans="2:27" ht="15" customHeight="1" x14ac:dyDescent="0.25">
      <c r="B3584" s="76" t="str">
        <f t="shared" si="503"/>
        <v>!!!</v>
      </c>
      <c r="C3584" s="310" t="str">
        <f>IF(LEN($E3584)&gt;0,VLOOKUP(TEXT($E3584,0),'Angaben Stationen'!$E$14:$V$215,17,0),"")</f>
        <v/>
      </c>
      <c r="D3584" s="254" t="str">
        <f>IF(LEN($E3584)&gt;0,VLOOKUP(TEXT($E3584,0),'Angaben Stationen'!$E$14:$V$215,18,0),"")</f>
        <v/>
      </c>
      <c r="E3584" s="344"/>
      <c r="F3584" s="256"/>
      <c r="G3584" s="256"/>
      <c r="H3584" s="307"/>
      <c r="I3584" s="183"/>
      <c r="R3584" s="8">
        <f t="shared" si="496"/>
        <v>0</v>
      </c>
      <c r="S3584" s="8">
        <f>VLOOKUP($D3584,{"29 - Psychiatrie (Erwachsene)",1;"30 - Kinder- und Jugendpsychiatrie",1;"297 - stationsäquivalente Behandlung in der Erwachsenenpsychiatrie (29)",1;"307 - stationsäquivalente Behandlung in der Kinder- und Jugendpsychiatrie (30)",1;"31 - Psychosomatik",1;"",0;0,0},2,0)</f>
        <v>0</v>
      </c>
      <c r="T3584" s="8">
        <f t="shared" si="502"/>
        <v>0</v>
      </c>
      <c r="U3584" s="8">
        <f t="shared" si="504"/>
        <v>0</v>
      </c>
      <c r="V3584" s="8">
        <f t="shared" si="497"/>
        <v>0</v>
      </c>
      <c r="W3584" s="8">
        <f t="shared" si="498"/>
        <v>0</v>
      </c>
      <c r="X3584" s="8">
        <f t="shared" si="499"/>
        <v>0</v>
      </c>
      <c r="Y3584" s="8" t="str">
        <f t="shared" si="500"/>
        <v/>
      </c>
      <c r="Z3584" s="8" t="str">
        <f>VLOOKUP($D3584,{"29 - Psychiatrie (Erwachsene)","BGI";"297 - stationsäquivalente Behandlung in der Erwachsenenpsychiatrie (29)","BGI";"30 - Kinder- und Jugendpsychiatrie","BGII";"307 - stationsäquivalente Behandlung in der Kinder- und Jugendpsychiatrie (30)","BGII";"31 - Psychosomatik","BGI";"","LEER";0,"Leer"},2,0)</f>
        <v>LEER</v>
      </c>
      <c r="AA3584" s="8" t="str">
        <f t="shared" si="501"/>
        <v>Stationen</v>
      </c>
    </row>
    <row r="3585" spans="2:27" ht="15" customHeight="1" x14ac:dyDescent="0.25">
      <c r="B3585" s="76" t="str">
        <f t="shared" si="503"/>
        <v>!!!</v>
      </c>
      <c r="C3585" s="310" t="str">
        <f>IF(LEN($E3585)&gt;0,VLOOKUP(TEXT($E3585,0),'Angaben Stationen'!$E$14:$V$215,17,0),"")</f>
        <v/>
      </c>
      <c r="D3585" s="254" t="str">
        <f>IF(LEN($E3585)&gt;0,VLOOKUP(TEXT($E3585,0),'Angaben Stationen'!$E$14:$V$215,18,0),"")</f>
        <v/>
      </c>
      <c r="E3585" s="344"/>
      <c r="F3585" s="256"/>
      <c r="G3585" s="256"/>
      <c r="H3585" s="307"/>
      <c r="I3585" s="183"/>
      <c r="R3585" s="8">
        <f t="shared" si="496"/>
        <v>0</v>
      </c>
      <c r="S3585" s="8">
        <f>VLOOKUP($D3585,{"29 - Psychiatrie (Erwachsene)",1;"30 - Kinder- und Jugendpsychiatrie",1;"297 - stationsäquivalente Behandlung in der Erwachsenenpsychiatrie (29)",1;"307 - stationsäquivalente Behandlung in der Kinder- und Jugendpsychiatrie (30)",1;"31 - Psychosomatik",1;"",0;0,0},2,0)</f>
        <v>0</v>
      </c>
      <c r="T3585" s="8">
        <f t="shared" si="502"/>
        <v>0</v>
      </c>
      <c r="U3585" s="8">
        <f t="shared" si="504"/>
        <v>0</v>
      </c>
      <c r="V3585" s="8">
        <f t="shared" si="497"/>
        <v>0</v>
      </c>
      <c r="W3585" s="8">
        <f t="shared" si="498"/>
        <v>0</v>
      </c>
      <c r="X3585" s="8">
        <f t="shared" si="499"/>
        <v>0</v>
      </c>
      <c r="Y3585" s="8" t="str">
        <f t="shared" si="500"/>
        <v/>
      </c>
      <c r="Z3585" s="8" t="str">
        <f>VLOOKUP($D3585,{"29 - Psychiatrie (Erwachsene)","BGI";"297 - stationsäquivalente Behandlung in der Erwachsenenpsychiatrie (29)","BGI";"30 - Kinder- und Jugendpsychiatrie","BGII";"307 - stationsäquivalente Behandlung in der Kinder- und Jugendpsychiatrie (30)","BGII";"31 - Psychosomatik","BGI";"","LEER";0,"Leer"},2,0)</f>
        <v>LEER</v>
      </c>
      <c r="AA3585" s="8" t="str">
        <f t="shared" si="501"/>
        <v>Stationen</v>
      </c>
    </row>
    <row r="3586" spans="2:27" ht="15" customHeight="1" x14ac:dyDescent="0.25">
      <c r="B3586" s="76" t="str">
        <f t="shared" si="503"/>
        <v>!!!</v>
      </c>
      <c r="C3586" s="310" t="str">
        <f>IF(LEN($E3586)&gt;0,VLOOKUP(TEXT($E3586,0),'Angaben Stationen'!$E$14:$V$215,17,0),"")</f>
        <v/>
      </c>
      <c r="D3586" s="254" t="str">
        <f>IF(LEN($E3586)&gt;0,VLOOKUP(TEXT($E3586,0),'Angaben Stationen'!$E$14:$V$215,18,0),"")</f>
        <v/>
      </c>
      <c r="E3586" s="344"/>
      <c r="F3586" s="256"/>
      <c r="G3586" s="256"/>
      <c r="H3586" s="307"/>
      <c r="I3586" s="183"/>
      <c r="R3586" s="8">
        <f t="shared" si="496"/>
        <v>0</v>
      </c>
      <c r="S3586" s="8">
        <f>VLOOKUP($D3586,{"29 - Psychiatrie (Erwachsene)",1;"30 - Kinder- und Jugendpsychiatrie",1;"297 - stationsäquivalente Behandlung in der Erwachsenenpsychiatrie (29)",1;"307 - stationsäquivalente Behandlung in der Kinder- und Jugendpsychiatrie (30)",1;"31 - Psychosomatik",1;"",0;0,0},2,0)</f>
        <v>0</v>
      </c>
      <c r="T3586" s="8">
        <f t="shared" si="502"/>
        <v>0</v>
      </c>
      <c r="U3586" s="8">
        <f t="shared" si="504"/>
        <v>0</v>
      </c>
      <c r="V3586" s="8">
        <f t="shared" si="497"/>
        <v>0</v>
      </c>
      <c r="W3586" s="8">
        <f t="shared" si="498"/>
        <v>0</v>
      </c>
      <c r="X3586" s="8">
        <f t="shared" si="499"/>
        <v>0</v>
      </c>
      <c r="Y3586" s="8" t="str">
        <f t="shared" si="500"/>
        <v/>
      </c>
      <c r="Z3586" s="8" t="str">
        <f>VLOOKUP($D3586,{"29 - Psychiatrie (Erwachsene)","BGI";"297 - stationsäquivalente Behandlung in der Erwachsenenpsychiatrie (29)","BGI";"30 - Kinder- und Jugendpsychiatrie","BGII";"307 - stationsäquivalente Behandlung in der Kinder- und Jugendpsychiatrie (30)","BGII";"31 - Psychosomatik","BGI";"","LEER";0,"Leer"},2,0)</f>
        <v>LEER</v>
      </c>
      <c r="AA3586" s="8" t="str">
        <f t="shared" si="501"/>
        <v>Stationen</v>
      </c>
    </row>
    <row r="3587" spans="2:27" ht="15" customHeight="1" x14ac:dyDescent="0.25">
      <c r="B3587" s="76" t="str">
        <f t="shared" si="503"/>
        <v>!!!</v>
      </c>
      <c r="C3587" s="310" t="str">
        <f>IF(LEN($E3587)&gt;0,VLOOKUP(TEXT($E3587,0),'Angaben Stationen'!$E$14:$V$215,17,0),"")</f>
        <v/>
      </c>
      <c r="D3587" s="254" t="str">
        <f>IF(LEN($E3587)&gt;0,VLOOKUP(TEXT($E3587,0),'Angaben Stationen'!$E$14:$V$215,18,0),"")</f>
        <v/>
      </c>
      <c r="E3587" s="344"/>
      <c r="F3587" s="256"/>
      <c r="G3587" s="256"/>
      <c r="H3587" s="307"/>
      <c r="I3587" s="183"/>
      <c r="R3587" s="8">
        <f t="shared" si="496"/>
        <v>0</v>
      </c>
      <c r="S3587" s="8">
        <f>VLOOKUP($D3587,{"29 - Psychiatrie (Erwachsene)",1;"30 - Kinder- und Jugendpsychiatrie",1;"297 - stationsäquivalente Behandlung in der Erwachsenenpsychiatrie (29)",1;"307 - stationsäquivalente Behandlung in der Kinder- und Jugendpsychiatrie (30)",1;"31 - Psychosomatik",1;"",0;0,0},2,0)</f>
        <v>0</v>
      </c>
      <c r="T3587" s="8">
        <f t="shared" si="502"/>
        <v>0</v>
      </c>
      <c r="U3587" s="8">
        <f t="shared" si="504"/>
        <v>0</v>
      </c>
      <c r="V3587" s="8">
        <f t="shared" si="497"/>
        <v>0</v>
      </c>
      <c r="W3587" s="8">
        <f t="shared" si="498"/>
        <v>0</v>
      </c>
      <c r="X3587" s="8">
        <f t="shared" si="499"/>
        <v>0</v>
      </c>
      <c r="Y3587" s="8" t="str">
        <f t="shared" si="500"/>
        <v/>
      </c>
      <c r="Z3587" s="8" t="str">
        <f>VLOOKUP($D3587,{"29 - Psychiatrie (Erwachsene)","BGI";"297 - stationsäquivalente Behandlung in der Erwachsenenpsychiatrie (29)","BGI";"30 - Kinder- und Jugendpsychiatrie","BGII";"307 - stationsäquivalente Behandlung in der Kinder- und Jugendpsychiatrie (30)","BGII";"31 - Psychosomatik","BGI";"","LEER";0,"Leer"},2,0)</f>
        <v>LEER</v>
      </c>
      <c r="AA3587" s="8" t="str">
        <f t="shared" si="501"/>
        <v>Stationen</v>
      </c>
    </row>
    <row r="3588" spans="2:27" ht="15" customHeight="1" x14ac:dyDescent="0.25">
      <c r="B3588" s="76" t="str">
        <f t="shared" si="503"/>
        <v>!!!</v>
      </c>
      <c r="C3588" s="310" t="str">
        <f>IF(LEN($E3588)&gt;0,VLOOKUP(TEXT($E3588,0),'Angaben Stationen'!$E$14:$V$215,17,0),"")</f>
        <v/>
      </c>
      <c r="D3588" s="254" t="str">
        <f>IF(LEN($E3588)&gt;0,VLOOKUP(TEXT($E3588,0),'Angaben Stationen'!$E$14:$V$215,18,0),"")</f>
        <v/>
      </c>
      <c r="E3588" s="344"/>
      <c r="F3588" s="256"/>
      <c r="G3588" s="256"/>
      <c r="H3588" s="307"/>
      <c r="I3588" s="183"/>
      <c r="R3588" s="8">
        <f t="shared" si="496"/>
        <v>0</v>
      </c>
      <c r="S3588" s="8">
        <f>VLOOKUP($D3588,{"29 - Psychiatrie (Erwachsene)",1;"30 - Kinder- und Jugendpsychiatrie",1;"297 - stationsäquivalente Behandlung in der Erwachsenenpsychiatrie (29)",1;"307 - stationsäquivalente Behandlung in der Kinder- und Jugendpsychiatrie (30)",1;"31 - Psychosomatik",1;"",0;0,0},2,0)</f>
        <v>0</v>
      </c>
      <c r="T3588" s="8">
        <f t="shared" si="502"/>
        <v>0</v>
      </c>
      <c r="U3588" s="8">
        <f t="shared" si="504"/>
        <v>0</v>
      </c>
      <c r="V3588" s="8">
        <f t="shared" si="497"/>
        <v>0</v>
      </c>
      <c r="W3588" s="8">
        <f t="shared" si="498"/>
        <v>0</v>
      </c>
      <c r="X3588" s="8">
        <f t="shared" si="499"/>
        <v>0</v>
      </c>
      <c r="Y3588" s="8" t="str">
        <f t="shared" si="500"/>
        <v/>
      </c>
      <c r="Z3588" s="8" t="str">
        <f>VLOOKUP($D3588,{"29 - Psychiatrie (Erwachsene)","BGI";"297 - stationsäquivalente Behandlung in der Erwachsenenpsychiatrie (29)","BGI";"30 - Kinder- und Jugendpsychiatrie","BGII";"307 - stationsäquivalente Behandlung in der Kinder- und Jugendpsychiatrie (30)","BGII";"31 - Psychosomatik","BGI";"","LEER";0,"Leer"},2,0)</f>
        <v>LEER</v>
      </c>
      <c r="AA3588" s="8" t="str">
        <f t="shared" si="501"/>
        <v>Stationen</v>
      </c>
    </row>
    <row r="3589" spans="2:27" ht="15" customHeight="1" x14ac:dyDescent="0.25">
      <c r="B3589" s="76" t="str">
        <f t="shared" si="503"/>
        <v>!!!</v>
      </c>
      <c r="C3589" s="310" t="str">
        <f>IF(LEN($E3589)&gt;0,VLOOKUP(TEXT($E3589,0),'Angaben Stationen'!$E$14:$V$215,17,0),"")</f>
        <v/>
      </c>
      <c r="D3589" s="254" t="str">
        <f>IF(LEN($E3589)&gt;0,VLOOKUP(TEXT($E3589,0),'Angaben Stationen'!$E$14:$V$215,18,0),"")</f>
        <v/>
      </c>
      <c r="E3589" s="344"/>
      <c r="F3589" s="256"/>
      <c r="G3589" s="256"/>
      <c r="H3589" s="307"/>
      <c r="I3589" s="183"/>
      <c r="R3589" s="8">
        <f t="shared" si="496"/>
        <v>0</v>
      </c>
      <c r="S3589" s="8">
        <f>VLOOKUP($D3589,{"29 - Psychiatrie (Erwachsene)",1;"30 - Kinder- und Jugendpsychiatrie",1;"297 - stationsäquivalente Behandlung in der Erwachsenenpsychiatrie (29)",1;"307 - stationsäquivalente Behandlung in der Kinder- und Jugendpsychiatrie (30)",1;"31 - Psychosomatik",1;"",0;0,0},2,0)</f>
        <v>0</v>
      </c>
      <c r="T3589" s="8">
        <f t="shared" si="502"/>
        <v>0</v>
      </c>
      <c r="U3589" s="8">
        <f t="shared" si="504"/>
        <v>0</v>
      </c>
      <c r="V3589" s="8">
        <f t="shared" si="497"/>
        <v>0</v>
      </c>
      <c r="W3589" s="8">
        <f t="shared" si="498"/>
        <v>0</v>
      </c>
      <c r="X3589" s="8">
        <f t="shared" si="499"/>
        <v>0</v>
      </c>
      <c r="Y3589" s="8" t="str">
        <f t="shared" si="500"/>
        <v/>
      </c>
      <c r="Z3589" s="8" t="str">
        <f>VLOOKUP($D3589,{"29 - Psychiatrie (Erwachsene)","BGI";"297 - stationsäquivalente Behandlung in der Erwachsenenpsychiatrie (29)","BGI";"30 - Kinder- und Jugendpsychiatrie","BGII";"307 - stationsäquivalente Behandlung in der Kinder- und Jugendpsychiatrie (30)","BGII";"31 - Psychosomatik","BGI";"","LEER";0,"Leer"},2,0)</f>
        <v>LEER</v>
      </c>
      <c r="AA3589" s="8" t="str">
        <f t="shared" si="501"/>
        <v>Stationen</v>
      </c>
    </row>
    <row r="3590" spans="2:27" ht="15" customHeight="1" x14ac:dyDescent="0.25">
      <c r="B3590" s="76" t="str">
        <f t="shared" si="503"/>
        <v>!!!</v>
      </c>
      <c r="C3590" s="310" t="str">
        <f>IF(LEN($E3590)&gt;0,VLOOKUP(TEXT($E3590,0),'Angaben Stationen'!$E$14:$V$215,17,0),"")</f>
        <v/>
      </c>
      <c r="D3590" s="254" t="str">
        <f>IF(LEN($E3590)&gt;0,VLOOKUP(TEXT($E3590,0),'Angaben Stationen'!$E$14:$V$215,18,0),"")</f>
        <v/>
      </c>
      <c r="E3590" s="344"/>
      <c r="F3590" s="256"/>
      <c r="G3590" s="256"/>
      <c r="H3590" s="307"/>
      <c r="I3590" s="183"/>
      <c r="R3590" s="8">
        <f t="shared" si="496"/>
        <v>0</v>
      </c>
      <c r="S3590" s="8">
        <f>VLOOKUP($D3590,{"29 - Psychiatrie (Erwachsene)",1;"30 - Kinder- und Jugendpsychiatrie",1;"297 - stationsäquivalente Behandlung in der Erwachsenenpsychiatrie (29)",1;"307 - stationsäquivalente Behandlung in der Kinder- und Jugendpsychiatrie (30)",1;"31 - Psychosomatik",1;"",0;0,0},2,0)</f>
        <v>0</v>
      </c>
      <c r="T3590" s="8">
        <f t="shared" si="502"/>
        <v>0</v>
      </c>
      <c r="U3590" s="8">
        <f t="shared" si="504"/>
        <v>0</v>
      </c>
      <c r="V3590" s="8">
        <f t="shared" si="497"/>
        <v>0</v>
      </c>
      <c r="W3590" s="8">
        <f t="shared" si="498"/>
        <v>0</v>
      </c>
      <c r="X3590" s="8">
        <f t="shared" si="499"/>
        <v>0</v>
      </c>
      <c r="Y3590" s="8" t="str">
        <f t="shared" si="500"/>
        <v/>
      </c>
      <c r="Z3590" s="8" t="str">
        <f>VLOOKUP($D3590,{"29 - Psychiatrie (Erwachsene)","BGI";"297 - stationsäquivalente Behandlung in der Erwachsenenpsychiatrie (29)","BGI";"30 - Kinder- und Jugendpsychiatrie","BGII";"307 - stationsäquivalente Behandlung in der Kinder- und Jugendpsychiatrie (30)","BGII";"31 - Psychosomatik","BGI";"","LEER";0,"Leer"},2,0)</f>
        <v>LEER</v>
      </c>
      <c r="AA3590" s="8" t="str">
        <f t="shared" si="501"/>
        <v>Stationen</v>
      </c>
    </row>
    <row r="3591" spans="2:27" ht="15" customHeight="1" x14ac:dyDescent="0.25">
      <c r="B3591" s="76" t="str">
        <f t="shared" si="503"/>
        <v>!!!</v>
      </c>
      <c r="C3591" s="310" t="str">
        <f>IF(LEN($E3591)&gt;0,VLOOKUP(TEXT($E3591,0),'Angaben Stationen'!$E$14:$V$215,17,0),"")</f>
        <v/>
      </c>
      <c r="D3591" s="254" t="str">
        <f>IF(LEN($E3591)&gt;0,VLOOKUP(TEXT($E3591,0),'Angaben Stationen'!$E$14:$V$215,18,0),"")</f>
        <v/>
      </c>
      <c r="E3591" s="344"/>
      <c r="F3591" s="256"/>
      <c r="G3591" s="256"/>
      <c r="H3591" s="307"/>
      <c r="I3591" s="183"/>
      <c r="R3591" s="8">
        <f t="shared" si="496"/>
        <v>0</v>
      </c>
      <c r="S3591" s="8">
        <f>VLOOKUP($D3591,{"29 - Psychiatrie (Erwachsene)",1;"30 - Kinder- und Jugendpsychiatrie",1;"297 - stationsäquivalente Behandlung in der Erwachsenenpsychiatrie (29)",1;"307 - stationsäquivalente Behandlung in der Kinder- und Jugendpsychiatrie (30)",1;"31 - Psychosomatik",1;"",0;0,0},2,0)</f>
        <v>0</v>
      </c>
      <c r="T3591" s="8">
        <f t="shared" si="502"/>
        <v>0</v>
      </c>
      <c r="U3591" s="8">
        <f t="shared" si="504"/>
        <v>0</v>
      </c>
      <c r="V3591" s="8">
        <f t="shared" si="497"/>
        <v>0</v>
      </c>
      <c r="W3591" s="8">
        <f t="shared" si="498"/>
        <v>0</v>
      </c>
      <c r="X3591" s="8">
        <f t="shared" si="499"/>
        <v>0</v>
      </c>
      <c r="Y3591" s="8" t="str">
        <f t="shared" si="500"/>
        <v/>
      </c>
      <c r="Z3591" s="8" t="str">
        <f>VLOOKUP($D3591,{"29 - Psychiatrie (Erwachsene)","BGI";"297 - stationsäquivalente Behandlung in der Erwachsenenpsychiatrie (29)","BGI";"30 - Kinder- und Jugendpsychiatrie","BGII";"307 - stationsäquivalente Behandlung in der Kinder- und Jugendpsychiatrie (30)","BGII";"31 - Psychosomatik","BGI";"","LEER";0,"Leer"},2,0)</f>
        <v>LEER</v>
      </c>
      <c r="AA3591" s="8" t="str">
        <f t="shared" si="501"/>
        <v>Stationen</v>
      </c>
    </row>
    <row r="3592" spans="2:27" ht="15" customHeight="1" x14ac:dyDescent="0.25">
      <c r="B3592" s="76" t="str">
        <f t="shared" si="503"/>
        <v>!!!</v>
      </c>
      <c r="C3592" s="310" t="str">
        <f>IF(LEN($E3592)&gt;0,VLOOKUP(TEXT($E3592,0),'Angaben Stationen'!$E$14:$V$215,17,0),"")</f>
        <v/>
      </c>
      <c r="D3592" s="254" t="str">
        <f>IF(LEN($E3592)&gt;0,VLOOKUP(TEXT($E3592,0),'Angaben Stationen'!$E$14:$V$215,18,0),"")</f>
        <v/>
      </c>
      <c r="E3592" s="344"/>
      <c r="F3592" s="256"/>
      <c r="G3592" s="256"/>
      <c r="H3592" s="307"/>
      <c r="I3592" s="183"/>
      <c r="R3592" s="8">
        <f t="shared" si="496"/>
        <v>0</v>
      </c>
      <c r="S3592" s="8">
        <f>VLOOKUP($D3592,{"29 - Psychiatrie (Erwachsene)",1;"30 - Kinder- und Jugendpsychiatrie",1;"297 - stationsäquivalente Behandlung in der Erwachsenenpsychiatrie (29)",1;"307 - stationsäquivalente Behandlung in der Kinder- und Jugendpsychiatrie (30)",1;"31 - Psychosomatik",1;"",0;0,0},2,0)</f>
        <v>0</v>
      </c>
      <c r="T3592" s="8">
        <f t="shared" si="502"/>
        <v>0</v>
      </c>
      <c r="U3592" s="8">
        <f t="shared" si="504"/>
        <v>0</v>
      </c>
      <c r="V3592" s="8">
        <f t="shared" si="497"/>
        <v>0</v>
      </c>
      <c r="W3592" s="8">
        <f t="shared" si="498"/>
        <v>0</v>
      </c>
      <c r="X3592" s="8">
        <f t="shared" si="499"/>
        <v>0</v>
      </c>
      <c r="Y3592" s="8" t="str">
        <f t="shared" si="500"/>
        <v/>
      </c>
      <c r="Z3592" s="8" t="str">
        <f>VLOOKUP($D3592,{"29 - Psychiatrie (Erwachsene)","BGI";"297 - stationsäquivalente Behandlung in der Erwachsenenpsychiatrie (29)","BGI";"30 - Kinder- und Jugendpsychiatrie","BGII";"307 - stationsäquivalente Behandlung in der Kinder- und Jugendpsychiatrie (30)","BGII";"31 - Psychosomatik","BGI";"","LEER";0,"Leer"},2,0)</f>
        <v>LEER</v>
      </c>
      <c r="AA3592" s="8" t="str">
        <f t="shared" si="501"/>
        <v>Stationen</v>
      </c>
    </row>
    <row r="3593" spans="2:27" ht="15" customHeight="1" x14ac:dyDescent="0.25">
      <c r="B3593" s="76" t="str">
        <f t="shared" si="503"/>
        <v>!!!</v>
      </c>
      <c r="C3593" s="310" t="str">
        <f>IF(LEN($E3593)&gt;0,VLOOKUP(TEXT($E3593,0),'Angaben Stationen'!$E$14:$V$215,17,0),"")</f>
        <v/>
      </c>
      <c r="D3593" s="254" t="str">
        <f>IF(LEN($E3593)&gt;0,VLOOKUP(TEXT($E3593,0),'Angaben Stationen'!$E$14:$V$215,18,0),"")</f>
        <v/>
      </c>
      <c r="E3593" s="344"/>
      <c r="F3593" s="256"/>
      <c r="G3593" s="256"/>
      <c r="H3593" s="307"/>
      <c r="I3593" s="183"/>
      <c r="R3593" s="8">
        <f t="shared" si="496"/>
        <v>0</v>
      </c>
      <c r="S3593" s="8">
        <f>VLOOKUP($D3593,{"29 - Psychiatrie (Erwachsene)",1;"30 - Kinder- und Jugendpsychiatrie",1;"297 - stationsäquivalente Behandlung in der Erwachsenenpsychiatrie (29)",1;"307 - stationsäquivalente Behandlung in der Kinder- und Jugendpsychiatrie (30)",1;"31 - Psychosomatik",1;"",0;0,0},2,0)</f>
        <v>0</v>
      </c>
      <c r="T3593" s="8">
        <f t="shared" si="502"/>
        <v>0</v>
      </c>
      <c r="U3593" s="8">
        <f t="shared" si="504"/>
        <v>0</v>
      </c>
      <c r="V3593" s="8">
        <f t="shared" si="497"/>
        <v>0</v>
      </c>
      <c r="W3593" s="8">
        <f t="shared" si="498"/>
        <v>0</v>
      </c>
      <c r="X3593" s="8">
        <f t="shared" si="499"/>
        <v>0</v>
      </c>
      <c r="Y3593" s="8" t="str">
        <f t="shared" si="500"/>
        <v/>
      </c>
      <c r="Z3593" s="8" t="str">
        <f>VLOOKUP($D3593,{"29 - Psychiatrie (Erwachsene)","BGI";"297 - stationsäquivalente Behandlung in der Erwachsenenpsychiatrie (29)","BGI";"30 - Kinder- und Jugendpsychiatrie","BGII";"307 - stationsäquivalente Behandlung in der Kinder- und Jugendpsychiatrie (30)","BGII";"31 - Psychosomatik","BGI";"","LEER";0,"Leer"},2,0)</f>
        <v>LEER</v>
      </c>
      <c r="AA3593" s="8" t="str">
        <f t="shared" si="501"/>
        <v>Stationen</v>
      </c>
    </row>
    <row r="3594" spans="2:27" ht="15" customHeight="1" x14ac:dyDescent="0.25">
      <c r="B3594" s="76" t="str">
        <f t="shared" si="503"/>
        <v>!!!</v>
      </c>
      <c r="C3594" s="310" t="str">
        <f>IF(LEN($E3594)&gt;0,VLOOKUP(TEXT($E3594,0),'Angaben Stationen'!$E$14:$V$215,17,0),"")</f>
        <v/>
      </c>
      <c r="D3594" s="254" t="str">
        <f>IF(LEN($E3594)&gt;0,VLOOKUP(TEXT($E3594,0),'Angaben Stationen'!$E$14:$V$215,18,0),"")</f>
        <v/>
      </c>
      <c r="E3594" s="344"/>
      <c r="F3594" s="256"/>
      <c r="G3594" s="256"/>
      <c r="H3594" s="307"/>
      <c r="I3594" s="183"/>
      <c r="R3594" s="8">
        <f t="shared" si="496"/>
        <v>0</v>
      </c>
      <c r="S3594" s="8">
        <f>VLOOKUP($D3594,{"29 - Psychiatrie (Erwachsene)",1;"30 - Kinder- und Jugendpsychiatrie",1;"297 - stationsäquivalente Behandlung in der Erwachsenenpsychiatrie (29)",1;"307 - stationsäquivalente Behandlung in der Kinder- und Jugendpsychiatrie (30)",1;"31 - Psychosomatik",1;"",0;0,0},2,0)</f>
        <v>0</v>
      </c>
      <c r="T3594" s="8">
        <f t="shared" si="502"/>
        <v>0</v>
      </c>
      <c r="U3594" s="8">
        <f t="shared" si="504"/>
        <v>0</v>
      </c>
      <c r="V3594" s="8">
        <f t="shared" si="497"/>
        <v>0</v>
      </c>
      <c r="W3594" s="8">
        <f t="shared" si="498"/>
        <v>0</v>
      </c>
      <c r="X3594" s="8">
        <f t="shared" si="499"/>
        <v>0</v>
      </c>
      <c r="Y3594" s="8" t="str">
        <f t="shared" si="500"/>
        <v/>
      </c>
      <c r="Z3594" s="8" t="str">
        <f>VLOOKUP($D3594,{"29 - Psychiatrie (Erwachsene)","BGI";"297 - stationsäquivalente Behandlung in der Erwachsenenpsychiatrie (29)","BGI";"30 - Kinder- und Jugendpsychiatrie","BGII";"307 - stationsäquivalente Behandlung in der Kinder- und Jugendpsychiatrie (30)","BGII";"31 - Psychosomatik","BGI";"","LEER";0,"Leer"},2,0)</f>
        <v>LEER</v>
      </c>
      <c r="AA3594" s="8" t="str">
        <f t="shared" si="501"/>
        <v>Stationen</v>
      </c>
    </row>
    <row r="3595" spans="2:27" ht="15" customHeight="1" x14ac:dyDescent="0.25">
      <c r="B3595" s="76" t="str">
        <f t="shared" si="503"/>
        <v>!!!</v>
      </c>
      <c r="C3595" s="310" t="str">
        <f>IF(LEN($E3595)&gt;0,VLOOKUP(TEXT($E3595,0),'Angaben Stationen'!$E$14:$V$215,17,0),"")</f>
        <v/>
      </c>
      <c r="D3595" s="254" t="str">
        <f>IF(LEN($E3595)&gt;0,VLOOKUP(TEXT($E3595,0),'Angaben Stationen'!$E$14:$V$215,18,0),"")</f>
        <v/>
      </c>
      <c r="E3595" s="344"/>
      <c r="F3595" s="256"/>
      <c r="G3595" s="256"/>
      <c r="H3595" s="307"/>
      <c r="I3595" s="183"/>
      <c r="R3595" s="8">
        <f t="shared" si="496"/>
        <v>0</v>
      </c>
      <c r="S3595" s="8">
        <f>VLOOKUP($D3595,{"29 - Psychiatrie (Erwachsene)",1;"30 - Kinder- und Jugendpsychiatrie",1;"297 - stationsäquivalente Behandlung in der Erwachsenenpsychiatrie (29)",1;"307 - stationsäquivalente Behandlung in der Kinder- und Jugendpsychiatrie (30)",1;"31 - Psychosomatik",1;"",0;0,0},2,0)</f>
        <v>0</v>
      </c>
      <c r="T3595" s="8">
        <f t="shared" si="502"/>
        <v>0</v>
      </c>
      <c r="U3595" s="8">
        <f t="shared" si="504"/>
        <v>0</v>
      </c>
      <c r="V3595" s="8">
        <f t="shared" si="497"/>
        <v>0</v>
      </c>
      <c r="W3595" s="8">
        <f t="shared" si="498"/>
        <v>0</v>
      </c>
      <c r="X3595" s="8">
        <f t="shared" si="499"/>
        <v>0</v>
      </c>
      <c r="Y3595" s="8" t="str">
        <f t="shared" si="500"/>
        <v/>
      </c>
      <c r="Z3595" s="8" t="str">
        <f>VLOOKUP($D3595,{"29 - Psychiatrie (Erwachsene)","BGI";"297 - stationsäquivalente Behandlung in der Erwachsenenpsychiatrie (29)","BGI";"30 - Kinder- und Jugendpsychiatrie","BGII";"307 - stationsäquivalente Behandlung in der Kinder- und Jugendpsychiatrie (30)","BGII";"31 - Psychosomatik","BGI";"","LEER";0,"Leer"},2,0)</f>
        <v>LEER</v>
      </c>
      <c r="AA3595" s="8" t="str">
        <f t="shared" si="501"/>
        <v>Stationen</v>
      </c>
    </row>
    <row r="3596" spans="2:27" ht="15" customHeight="1" x14ac:dyDescent="0.25">
      <c r="B3596" s="76" t="str">
        <f t="shared" si="503"/>
        <v>!!!</v>
      </c>
      <c r="C3596" s="310" t="str">
        <f>IF(LEN($E3596)&gt;0,VLOOKUP(TEXT($E3596,0),'Angaben Stationen'!$E$14:$V$215,17,0),"")</f>
        <v/>
      </c>
      <c r="D3596" s="254" t="str">
        <f>IF(LEN($E3596)&gt;0,VLOOKUP(TEXT($E3596,0),'Angaben Stationen'!$E$14:$V$215,18,0),"")</f>
        <v/>
      </c>
      <c r="E3596" s="344"/>
      <c r="F3596" s="256"/>
      <c r="G3596" s="256"/>
      <c r="H3596" s="307"/>
      <c r="I3596" s="183"/>
      <c r="R3596" s="8">
        <f t="shared" si="496"/>
        <v>0</v>
      </c>
      <c r="S3596" s="8">
        <f>VLOOKUP($D3596,{"29 - Psychiatrie (Erwachsene)",1;"30 - Kinder- und Jugendpsychiatrie",1;"297 - stationsäquivalente Behandlung in der Erwachsenenpsychiatrie (29)",1;"307 - stationsäquivalente Behandlung in der Kinder- und Jugendpsychiatrie (30)",1;"31 - Psychosomatik",1;"",0;0,0},2,0)</f>
        <v>0</v>
      </c>
      <c r="T3596" s="8">
        <f t="shared" si="502"/>
        <v>0</v>
      </c>
      <c r="U3596" s="8">
        <f t="shared" si="504"/>
        <v>0</v>
      </c>
      <c r="V3596" s="8">
        <f t="shared" si="497"/>
        <v>0</v>
      </c>
      <c r="W3596" s="8">
        <f t="shared" si="498"/>
        <v>0</v>
      </c>
      <c r="X3596" s="8">
        <f t="shared" si="499"/>
        <v>0</v>
      </c>
      <c r="Y3596" s="8" t="str">
        <f t="shared" si="500"/>
        <v/>
      </c>
      <c r="Z3596" s="8" t="str">
        <f>VLOOKUP($D3596,{"29 - Psychiatrie (Erwachsene)","BGI";"297 - stationsäquivalente Behandlung in der Erwachsenenpsychiatrie (29)","BGI";"30 - Kinder- und Jugendpsychiatrie","BGII";"307 - stationsäquivalente Behandlung in der Kinder- und Jugendpsychiatrie (30)","BGII";"31 - Psychosomatik","BGI";"","LEER";0,"Leer"},2,0)</f>
        <v>LEER</v>
      </c>
      <c r="AA3596" s="8" t="str">
        <f t="shared" si="501"/>
        <v>Stationen</v>
      </c>
    </row>
    <row r="3597" spans="2:27" ht="15" customHeight="1" x14ac:dyDescent="0.25">
      <c r="B3597" s="76" t="str">
        <f t="shared" si="503"/>
        <v>!!!</v>
      </c>
      <c r="C3597" s="310" t="str">
        <f>IF(LEN($E3597)&gt;0,VLOOKUP(TEXT($E3597,0),'Angaben Stationen'!$E$14:$V$215,17,0),"")</f>
        <v/>
      </c>
      <c r="D3597" s="254" t="str">
        <f>IF(LEN($E3597)&gt;0,VLOOKUP(TEXT($E3597,0),'Angaben Stationen'!$E$14:$V$215,18,0),"")</f>
        <v/>
      </c>
      <c r="E3597" s="344"/>
      <c r="F3597" s="256"/>
      <c r="G3597" s="256"/>
      <c r="H3597" s="307"/>
      <c r="I3597" s="183"/>
      <c r="R3597" s="8">
        <f t="shared" si="496"/>
        <v>0</v>
      </c>
      <c r="S3597" s="8">
        <f>VLOOKUP($D3597,{"29 - Psychiatrie (Erwachsene)",1;"30 - Kinder- und Jugendpsychiatrie",1;"297 - stationsäquivalente Behandlung in der Erwachsenenpsychiatrie (29)",1;"307 - stationsäquivalente Behandlung in der Kinder- und Jugendpsychiatrie (30)",1;"31 - Psychosomatik",1;"",0;0,0},2,0)</f>
        <v>0</v>
      </c>
      <c r="T3597" s="8">
        <f t="shared" si="502"/>
        <v>0</v>
      </c>
      <c r="U3597" s="8">
        <f t="shared" si="504"/>
        <v>0</v>
      </c>
      <c r="V3597" s="8">
        <f t="shared" si="497"/>
        <v>0</v>
      </c>
      <c r="W3597" s="8">
        <f t="shared" si="498"/>
        <v>0</v>
      </c>
      <c r="X3597" s="8">
        <f t="shared" si="499"/>
        <v>0</v>
      </c>
      <c r="Y3597" s="8" t="str">
        <f t="shared" si="500"/>
        <v/>
      </c>
      <c r="Z3597" s="8" t="str">
        <f>VLOOKUP($D3597,{"29 - Psychiatrie (Erwachsene)","BGI";"297 - stationsäquivalente Behandlung in der Erwachsenenpsychiatrie (29)","BGI";"30 - Kinder- und Jugendpsychiatrie","BGII";"307 - stationsäquivalente Behandlung in der Kinder- und Jugendpsychiatrie (30)","BGII";"31 - Psychosomatik","BGI";"","LEER";0,"Leer"},2,0)</f>
        <v>LEER</v>
      </c>
      <c r="AA3597" s="8" t="str">
        <f t="shared" si="501"/>
        <v>Stationen</v>
      </c>
    </row>
    <row r="3598" spans="2:27" ht="15" customHeight="1" x14ac:dyDescent="0.25">
      <c r="B3598" s="76" t="str">
        <f t="shared" si="503"/>
        <v>!!!</v>
      </c>
      <c r="C3598" s="310" t="str">
        <f>IF(LEN($E3598)&gt;0,VLOOKUP(TEXT($E3598,0),'Angaben Stationen'!$E$14:$V$215,17,0),"")</f>
        <v/>
      </c>
      <c r="D3598" s="254" t="str">
        <f>IF(LEN($E3598)&gt;0,VLOOKUP(TEXT($E3598,0),'Angaben Stationen'!$E$14:$V$215,18,0),"")</f>
        <v/>
      </c>
      <c r="E3598" s="344"/>
      <c r="F3598" s="256"/>
      <c r="G3598" s="256"/>
      <c r="H3598" s="307"/>
      <c r="I3598" s="183"/>
      <c r="R3598" s="8">
        <f t="shared" si="496"/>
        <v>0</v>
      </c>
      <c r="S3598" s="8">
        <f>VLOOKUP($D3598,{"29 - Psychiatrie (Erwachsene)",1;"30 - Kinder- und Jugendpsychiatrie",1;"297 - stationsäquivalente Behandlung in der Erwachsenenpsychiatrie (29)",1;"307 - stationsäquivalente Behandlung in der Kinder- und Jugendpsychiatrie (30)",1;"31 - Psychosomatik",1;"",0;0,0},2,0)</f>
        <v>0</v>
      </c>
      <c r="T3598" s="8">
        <f t="shared" si="502"/>
        <v>0</v>
      </c>
      <c r="U3598" s="8">
        <f t="shared" si="504"/>
        <v>0</v>
      </c>
      <c r="V3598" s="8">
        <f t="shared" si="497"/>
        <v>0</v>
      </c>
      <c r="W3598" s="8">
        <f t="shared" si="498"/>
        <v>0</v>
      </c>
      <c r="X3598" s="8">
        <f t="shared" si="499"/>
        <v>0</v>
      </c>
      <c r="Y3598" s="8" t="str">
        <f t="shared" si="500"/>
        <v/>
      </c>
      <c r="Z3598" s="8" t="str">
        <f>VLOOKUP($D3598,{"29 - Psychiatrie (Erwachsene)","BGI";"297 - stationsäquivalente Behandlung in der Erwachsenenpsychiatrie (29)","BGI";"30 - Kinder- und Jugendpsychiatrie","BGII";"307 - stationsäquivalente Behandlung in der Kinder- und Jugendpsychiatrie (30)","BGII";"31 - Psychosomatik","BGI";"","LEER";0,"Leer"},2,0)</f>
        <v>LEER</v>
      </c>
      <c r="AA3598" s="8" t="str">
        <f t="shared" si="501"/>
        <v>Stationen</v>
      </c>
    </row>
    <row r="3599" spans="2:27" ht="15" customHeight="1" x14ac:dyDescent="0.25">
      <c r="B3599" s="76" t="str">
        <f t="shared" si="503"/>
        <v>!!!</v>
      </c>
      <c r="C3599" s="310" t="str">
        <f>IF(LEN($E3599)&gt;0,VLOOKUP(TEXT($E3599,0),'Angaben Stationen'!$E$14:$V$215,17,0),"")</f>
        <v/>
      </c>
      <c r="D3599" s="254" t="str">
        <f>IF(LEN($E3599)&gt;0,VLOOKUP(TEXT($E3599,0),'Angaben Stationen'!$E$14:$V$215,18,0),"")</f>
        <v/>
      </c>
      <c r="E3599" s="344"/>
      <c r="F3599" s="256"/>
      <c r="G3599" s="256"/>
      <c r="H3599" s="307"/>
      <c r="I3599" s="183"/>
      <c r="R3599" s="8">
        <f t="shared" si="496"/>
        <v>0</v>
      </c>
      <c r="S3599" s="8">
        <f>VLOOKUP($D3599,{"29 - Psychiatrie (Erwachsene)",1;"30 - Kinder- und Jugendpsychiatrie",1;"297 - stationsäquivalente Behandlung in der Erwachsenenpsychiatrie (29)",1;"307 - stationsäquivalente Behandlung in der Kinder- und Jugendpsychiatrie (30)",1;"31 - Psychosomatik",1;"",0;0,0},2,0)</f>
        <v>0</v>
      </c>
      <c r="T3599" s="8">
        <f t="shared" si="502"/>
        <v>0</v>
      </c>
      <c r="U3599" s="8">
        <f t="shared" si="504"/>
        <v>0</v>
      </c>
      <c r="V3599" s="8">
        <f t="shared" si="497"/>
        <v>0</v>
      </c>
      <c r="W3599" s="8">
        <f t="shared" si="498"/>
        <v>0</v>
      </c>
      <c r="X3599" s="8">
        <f t="shared" si="499"/>
        <v>0</v>
      </c>
      <c r="Y3599" s="8" t="str">
        <f t="shared" si="500"/>
        <v/>
      </c>
      <c r="Z3599" s="8" t="str">
        <f>VLOOKUP($D3599,{"29 - Psychiatrie (Erwachsene)","BGI";"297 - stationsäquivalente Behandlung in der Erwachsenenpsychiatrie (29)","BGI";"30 - Kinder- und Jugendpsychiatrie","BGII";"307 - stationsäquivalente Behandlung in der Kinder- und Jugendpsychiatrie (30)","BGII";"31 - Psychosomatik","BGI";"","LEER";0,"Leer"},2,0)</f>
        <v>LEER</v>
      </c>
      <c r="AA3599" s="8" t="str">
        <f t="shared" si="501"/>
        <v>Stationen</v>
      </c>
    </row>
    <row r="3600" spans="2:27" ht="15" customHeight="1" x14ac:dyDescent="0.25">
      <c r="B3600" s="76" t="str">
        <f t="shared" si="503"/>
        <v>!!!</v>
      </c>
      <c r="C3600" s="310" t="str">
        <f>IF(LEN($E3600)&gt;0,VLOOKUP(TEXT($E3600,0),'Angaben Stationen'!$E$14:$V$215,17,0),"")</f>
        <v/>
      </c>
      <c r="D3600" s="254" t="str">
        <f>IF(LEN($E3600)&gt;0,VLOOKUP(TEXT($E3600,0),'Angaben Stationen'!$E$14:$V$215,18,0),"")</f>
        <v/>
      </c>
      <c r="E3600" s="344"/>
      <c r="F3600" s="256"/>
      <c r="G3600" s="256"/>
      <c r="H3600" s="307"/>
      <c r="I3600" s="183"/>
      <c r="R3600" s="8">
        <f t="shared" si="496"/>
        <v>0</v>
      </c>
      <c r="S3600" s="8">
        <f>VLOOKUP($D3600,{"29 - Psychiatrie (Erwachsene)",1;"30 - Kinder- und Jugendpsychiatrie",1;"297 - stationsäquivalente Behandlung in der Erwachsenenpsychiatrie (29)",1;"307 - stationsäquivalente Behandlung in der Kinder- und Jugendpsychiatrie (30)",1;"31 - Psychosomatik",1;"",0;0,0},2,0)</f>
        <v>0</v>
      </c>
      <c r="T3600" s="8">
        <f t="shared" si="502"/>
        <v>0</v>
      </c>
      <c r="U3600" s="8">
        <f t="shared" si="504"/>
        <v>0</v>
      </c>
      <c r="V3600" s="8">
        <f t="shared" si="497"/>
        <v>0</v>
      </c>
      <c r="W3600" s="8">
        <f t="shared" si="498"/>
        <v>0</v>
      </c>
      <c r="X3600" s="8">
        <f t="shared" si="499"/>
        <v>0</v>
      </c>
      <c r="Y3600" s="8" t="str">
        <f t="shared" si="500"/>
        <v/>
      </c>
      <c r="Z3600" s="8" t="str">
        <f>VLOOKUP($D3600,{"29 - Psychiatrie (Erwachsene)","BGI";"297 - stationsäquivalente Behandlung in der Erwachsenenpsychiatrie (29)","BGI";"30 - Kinder- und Jugendpsychiatrie","BGII";"307 - stationsäquivalente Behandlung in der Kinder- und Jugendpsychiatrie (30)","BGII";"31 - Psychosomatik","BGI";"","LEER";0,"Leer"},2,0)</f>
        <v>LEER</v>
      </c>
      <c r="AA3600" s="8" t="str">
        <f t="shared" si="501"/>
        <v>Stationen</v>
      </c>
    </row>
    <row r="3601" spans="2:27" ht="15" customHeight="1" x14ac:dyDescent="0.25">
      <c r="B3601" s="76" t="str">
        <f t="shared" si="503"/>
        <v>!!!</v>
      </c>
      <c r="C3601" s="310" t="str">
        <f>IF(LEN($E3601)&gt;0,VLOOKUP(TEXT($E3601,0),'Angaben Stationen'!$E$14:$V$215,17,0),"")</f>
        <v/>
      </c>
      <c r="D3601" s="254" t="str">
        <f>IF(LEN($E3601)&gt;0,VLOOKUP(TEXT($E3601,0),'Angaben Stationen'!$E$14:$V$215,18,0),"")</f>
        <v/>
      </c>
      <c r="E3601" s="344"/>
      <c r="F3601" s="256"/>
      <c r="G3601" s="256"/>
      <c r="H3601" s="307"/>
      <c r="I3601" s="183"/>
      <c r="R3601" s="8">
        <f t="shared" si="496"/>
        <v>0</v>
      </c>
      <c r="S3601" s="8">
        <f>VLOOKUP($D3601,{"29 - Psychiatrie (Erwachsene)",1;"30 - Kinder- und Jugendpsychiatrie",1;"297 - stationsäquivalente Behandlung in der Erwachsenenpsychiatrie (29)",1;"307 - stationsäquivalente Behandlung in der Kinder- und Jugendpsychiatrie (30)",1;"31 - Psychosomatik",1;"",0;0,0},2,0)</f>
        <v>0</v>
      </c>
      <c r="T3601" s="8">
        <f t="shared" si="502"/>
        <v>0</v>
      </c>
      <c r="U3601" s="8">
        <f t="shared" si="504"/>
        <v>0</v>
      </c>
      <c r="V3601" s="8">
        <f t="shared" si="497"/>
        <v>0</v>
      </c>
      <c r="W3601" s="8">
        <f t="shared" si="498"/>
        <v>0</v>
      </c>
      <c r="X3601" s="8">
        <f t="shared" si="499"/>
        <v>0</v>
      </c>
      <c r="Y3601" s="8" t="str">
        <f t="shared" si="500"/>
        <v/>
      </c>
      <c r="Z3601" s="8" t="str">
        <f>VLOOKUP($D3601,{"29 - Psychiatrie (Erwachsene)","BGI";"297 - stationsäquivalente Behandlung in der Erwachsenenpsychiatrie (29)","BGI";"30 - Kinder- und Jugendpsychiatrie","BGII";"307 - stationsäquivalente Behandlung in der Kinder- und Jugendpsychiatrie (30)","BGII";"31 - Psychosomatik","BGI";"","LEER";0,"Leer"},2,0)</f>
        <v>LEER</v>
      </c>
      <c r="AA3601" s="8" t="str">
        <f t="shared" si="501"/>
        <v>Stationen</v>
      </c>
    </row>
    <row r="3602" spans="2:27" ht="15" customHeight="1" x14ac:dyDescent="0.25">
      <c r="B3602" s="76" t="str">
        <f t="shared" si="503"/>
        <v>!!!</v>
      </c>
      <c r="C3602" s="310" t="str">
        <f>IF(LEN($E3602)&gt;0,VLOOKUP(TEXT($E3602,0),'Angaben Stationen'!$E$14:$V$215,17,0),"")</f>
        <v/>
      </c>
      <c r="D3602" s="254" t="str">
        <f>IF(LEN($E3602)&gt;0,VLOOKUP(TEXT($E3602,0),'Angaben Stationen'!$E$14:$V$215,18,0),"")</f>
        <v/>
      </c>
      <c r="E3602" s="344"/>
      <c r="F3602" s="256"/>
      <c r="G3602" s="256"/>
      <c r="H3602" s="307"/>
      <c r="I3602" s="183"/>
      <c r="R3602" s="8">
        <f t="shared" si="496"/>
        <v>0</v>
      </c>
      <c r="S3602" s="8">
        <f>VLOOKUP($D3602,{"29 - Psychiatrie (Erwachsene)",1;"30 - Kinder- und Jugendpsychiatrie",1;"297 - stationsäquivalente Behandlung in der Erwachsenenpsychiatrie (29)",1;"307 - stationsäquivalente Behandlung in der Kinder- und Jugendpsychiatrie (30)",1;"31 - Psychosomatik",1;"",0;0,0},2,0)</f>
        <v>0</v>
      </c>
      <c r="T3602" s="8">
        <f t="shared" si="502"/>
        <v>0</v>
      </c>
      <c r="U3602" s="8">
        <f t="shared" si="504"/>
        <v>0</v>
      </c>
      <c r="V3602" s="8">
        <f t="shared" si="497"/>
        <v>0</v>
      </c>
      <c r="W3602" s="8">
        <f t="shared" si="498"/>
        <v>0</v>
      </c>
      <c r="X3602" s="8">
        <f t="shared" si="499"/>
        <v>0</v>
      </c>
      <c r="Y3602" s="8" t="str">
        <f t="shared" si="500"/>
        <v/>
      </c>
      <c r="Z3602" s="8" t="str">
        <f>VLOOKUP($D3602,{"29 - Psychiatrie (Erwachsene)","BGI";"297 - stationsäquivalente Behandlung in der Erwachsenenpsychiatrie (29)","BGI";"30 - Kinder- und Jugendpsychiatrie","BGII";"307 - stationsäquivalente Behandlung in der Kinder- und Jugendpsychiatrie (30)","BGII";"31 - Psychosomatik","BGI";"","LEER";0,"Leer"},2,0)</f>
        <v>LEER</v>
      </c>
      <c r="AA3602" s="8" t="str">
        <f t="shared" si="501"/>
        <v>Stationen</v>
      </c>
    </row>
    <row r="3603" spans="2:27" ht="15" customHeight="1" x14ac:dyDescent="0.25">
      <c r="B3603" s="76" t="str">
        <f t="shared" si="503"/>
        <v>!!!</v>
      </c>
      <c r="C3603" s="310" t="str">
        <f>IF(LEN($E3603)&gt;0,VLOOKUP(TEXT($E3603,0),'Angaben Stationen'!$E$14:$V$215,17,0),"")</f>
        <v/>
      </c>
      <c r="D3603" s="254" t="str">
        <f>IF(LEN($E3603)&gt;0,VLOOKUP(TEXT($E3603,0),'Angaben Stationen'!$E$14:$V$215,18,0),"")</f>
        <v/>
      </c>
      <c r="E3603" s="344"/>
      <c r="F3603" s="256"/>
      <c r="G3603" s="256"/>
      <c r="H3603" s="307"/>
      <c r="I3603" s="183"/>
      <c r="R3603" s="8">
        <f t="shared" si="496"/>
        <v>0</v>
      </c>
      <c r="S3603" s="8">
        <f>VLOOKUP($D3603,{"29 - Psychiatrie (Erwachsene)",1;"30 - Kinder- und Jugendpsychiatrie",1;"297 - stationsäquivalente Behandlung in der Erwachsenenpsychiatrie (29)",1;"307 - stationsäquivalente Behandlung in der Kinder- und Jugendpsychiatrie (30)",1;"31 - Psychosomatik",1;"",0;0,0},2,0)</f>
        <v>0</v>
      </c>
      <c r="T3603" s="8">
        <f t="shared" si="502"/>
        <v>0</v>
      </c>
      <c r="U3603" s="8">
        <f t="shared" si="504"/>
        <v>0</v>
      </c>
      <c r="V3603" s="8">
        <f t="shared" si="497"/>
        <v>0</v>
      </c>
      <c r="W3603" s="8">
        <f t="shared" si="498"/>
        <v>0</v>
      </c>
      <c r="X3603" s="8">
        <f t="shared" si="499"/>
        <v>0</v>
      </c>
      <c r="Y3603" s="8" t="str">
        <f t="shared" si="500"/>
        <v/>
      </c>
      <c r="Z3603" s="8" t="str">
        <f>VLOOKUP($D3603,{"29 - Psychiatrie (Erwachsene)","BGI";"297 - stationsäquivalente Behandlung in der Erwachsenenpsychiatrie (29)","BGI";"30 - Kinder- und Jugendpsychiatrie","BGII";"307 - stationsäquivalente Behandlung in der Kinder- und Jugendpsychiatrie (30)","BGII";"31 - Psychosomatik","BGI";"","LEER";0,"Leer"},2,0)</f>
        <v>LEER</v>
      </c>
      <c r="AA3603" s="8" t="str">
        <f t="shared" si="501"/>
        <v>Stationen</v>
      </c>
    </row>
    <row r="3604" spans="2:27" ht="15" customHeight="1" x14ac:dyDescent="0.25">
      <c r="B3604" s="76" t="str">
        <f t="shared" si="503"/>
        <v>!!!</v>
      </c>
      <c r="C3604" s="310" t="str">
        <f>IF(LEN($E3604)&gt;0,VLOOKUP(TEXT($E3604,0),'Angaben Stationen'!$E$14:$V$215,17,0),"")</f>
        <v/>
      </c>
      <c r="D3604" s="254" t="str">
        <f>IF(LEN($E3604)&gt;0,VLOOKUP(TEXT($E3604,0),'Angaben Stationen'!$E$14:$V$215,18,0),"")</f>
        <v/>
      </c>
      <c r="E3604" s="344"/>
      <c r="F3604" s="256"/>
      <c r="G3604" s="256"/>
      <c r="H3604" s="307"/>
      <c r="I3604" s="183"/>
      <c r="R3604" s="8">
        <f t="shared" si="496"/>
        <v>0</v>
      </c>
      <c r="S3604" s="8">
        <f>VLOOKUP($D3604,{"29 - Psychiatrie (Erwachsene)",1;"30 - Kinder- und Jugendpsychiatrie",1;"297 - stationsäquivalente Behandlung in der Erwachsenenpsychiatrie (29)",1;"307 - stationsäquivalente Behandlung in der Kinder- und Jugendpsychiatrie (30)",1;"31 - Psychosomatik",1;"",0;0,0},2,0)</f>
        <v>0</v>
      </c>
      <c r="T3604" s="8">
        <f t="shared" si="502"/>
        <v>0</v>
      </c>
      <c r="U3604" s="8">
        <f t="shared" si="504"/>
        <v>0</v>
      </c>
      <c r="V3604" s="8">
        <f t="shared" si="497"/>
        <v>0</v>
      </c>
      <c r="W3604" s="8">
        <f t="shared" si="498"/>
        <v>0</v>
      </c>
      <c r="X3604" s="8">
        <f t="shared" si="499"/>
        <v>0</v>
      </c>
      <c r="Y3604" s="8" t="str">
        <f t="shared" si="500"/>
        <v/>
      </c>
      <c r="Z3604" s="8" t="str">
        <f>VLOOKUP($D3604,{"29 - Psychiatrie (Erwachsene)","BGI";"297 - stationsäquivalente Behandlung in der Erwachsenenpsychiatrie (29)","BGI";"30 - Kinder- und Jugendpsychiatrie","BGII";"307 - stationsäquivalente Behandlung in der Kinder- und Jugendpsychiatrie (30)","BGII";"31 - Psychosomatik","BGI";"","LEER";0,"Leer"},2,0)</f>
        <v>LEER</v>
      </c>
      <c r="AA3604" s="8" t="str">
        <f t="shared" si="501"/>
        <v>Stationen</v>
      </c>
    </row>
    <row r="3605" spans="2:27" ht="15" customHeight="1" x14ac:dyDescent="0.25">
      <c r="B3605" s="76" t="str">
        <f t="shared" si="503"/>
        <v>!!!</v>
      </c>
      <c r="C3605" s="310" t="str">
        <f>IF(LEN($E3605)&gt;0,VLOOKUP(TEXT($E3605,0),'Angaben Stationen'!$E$14:$V$215,17,0),"")</f>
        <v/>
      </c>
      <c r="D3605" s="254" t="str">
        <f>IF(LEN($E3605)&gt;0,VLOOKUP(TEXT($E3605,0),'Angaben Stationen'!$E$14:$V$215,18,0),"")</f>
        <v/>
      </c>
      <c r="E3605" s="344"/>
      <c r="F3605" s="256"/>
      <c r="G3605" s="256"/>
      <c r="H3605" s="307"/>
      <c r="I3605" s="183"/>
      <c r="R3605" s="8">
        <f t="shared" si="496"/>
        <v>0</v>
      </c>
      <c r="S3605" s="8">
        <f>VLOOKUP($D3605,{"29 - Psychiatrie (Erwachsene)",1;"30 - Kinder- und Jugendpsychiatrie",1;"297 - stationsäquivalente Behandlung in der Erwachsenenpsychiatrie (29)",1;"307 - stationsäquivalente Behandlung in der Kinder- und Jugendpsychiatrie (30)",1;"31 - Psychosomatik",1;"",0;0,0},2,0)</f>
        <v>0</v>
      </c>
      <c r="T3605" s="8">
        <f t="shared" si="502"/>
        <v>0</v>
      </c>
      <c r="U3605" s="8">
        <f t="shared" si="504"/>
        <v>0</v>
      </c>
      <c r="V3605" s="8">
        <f t="shared" si="497"/>
        <v>0</v>
      </c>
      <c r="W3605" s="8">
        <f t="shared" si="498"/>
        <v>0</v>
      </c>
      <c r="X3605" s="8">
        <f t="shared" si="499"/>
        <v>0</v>
      </c>
      <c r="Y3605" s="8" t="str">
        <f t="shared" si="500"/>
        <v/>
      </c>
      <c r="Z3605" s="8" t="str">
        <f>VLOOKUP($D3605,{"29 - Psychiatrie (Erwachsene)","BGI";"297 - stationsäquivalente Behandlung in der Erwachsenenpsychiatrie (29)","BGI";"30 - Kinder- und Jugendpsychiatrie","BGII";"307 - stationsäquivalente Behandlung in der Kinder- und Jugendpsychiatrie (30)","BGII";"31 - Psychosomatik","BGI";"","LEER";0,"Leer"},2,0)</f>
        <v>LEER</v>
      </c>
      <c r="AA3605" s="8" t="str">
        <f t="shared" si="501"/>
        <v>Stationen</v>
      </c>
    </row>
    <row r="3606" spans="2:27" ht="15" customHeight="1" x14ac:dyDescent="0.25">
      <c r="B3606" s="76" t="str">
        <f t="shared" si="503"/>
        <v>!!!</v>
      </c>
      <c r="C3606" s="310" t="str">
        <f>IF(LEN($E3606)&gt;0,VLOOKUP(TEXT($E3606,0),'Angaben Stationen'!$E$14:$V$215,17,0),"")</f>
        <v/>
      </c>
      <c r="D3606" s="254" t="str">
        <f>IF(LEN($E3606)&gt;0,VLOOKUP(TEXT($E3606,0),'Angaben Stationen'!$E$14:$V$215,18,0),"")</f>
        <v/>
      </c>
      <c r="E3606" s="344"/>
      <c r="F3606" s="256"/>
      <c r="G3606" s="256"/>
      <c r="H3606" s="307"/>
      <c r="I3606" s="183"/>
      <c r="R3606" s="8">
        <f t="shared" si="496"/>
        <v>0</v>
      </c>
      <c r="S3606" s="8">
        <f>VLOOKUP($D3606,{"29 - Psychiatrie (Erwachsene)",1;"30 - Kinder- und Jugendpsychiatrie",1;"297 - stationsäquivalente Behandlung in der Erwachsenenpsychiatrie (29)",1;"307 - stationsäquivalente Behandlung in der Kinder- und Jugendpsychiatrie (30)",1;"31 - Psychosomatik",1;"",0;0,0},2,0)</f>
        <v>0</v>
      </c>
      <c r="T3606" s="8">
        <f t="shared" si="502"/>
        <v>0</v>
      </c>
      <c r="U3606" s="8">
        <f t="shared" si="504"/>
        <v>0</v>
      </c>
      <c r="V3606" s="8">
        <f t="shared" si="497"/>
        <v>0</v>
      </c>
      <c r="W3606" s="8">
        <f t="shared" si="498"/>
        <v>0</v>
      </c>
      <c r="X3606" s="8">
        <f t="shared" si="499"/>
        <v>0</v>
      </c>
      <c r="Y3606" s="8" t="str">
        <f t="shared" si="500"/>
        <v/>
      </c>
      <c r="Z3606" s="8" t="str">
        <f>VLOOKUP($D3606,{"29 - Psychiatrie (Erwachsene)","BGI";"297 - stationsäquivalente Behandlung in der Erwachsenenpsychiatrie (29)","BGI";"30 - Kinder- und Jugendpsychiatrie","BGII";"307 - stationsäquivalente Behandlung in der Kinder- und Jugendpsychiatrie (30)","BGII";"31 - Psychosomatik","BGI";"","LEER";0,"Leer"},2,0)</f>
        <v>LEER</v>
      </c>
      <c r="AA3606" s="8" t="str">
        <f t="shared" si="501"/>
        <v>Stationen</v>
      </c>
    </row>
    <row r="3607" spans="2:27" ht="15" customHeight="1" x14ac:dyDescent="0.25">
      <c r="B3607" s="76" t="str">
        <f t="shared" si="503"/>
        <v>!!!</v>
      </c>
      <c r="C3607" s="310" t="str">
        <f>IF(LEN($E3607)&gt;0,VLOOKUP(TEXT($E3607,0),'Angaben Stationen'!$E$14:$V$215,17,0),"")</f>
        <v/>
      </c>
      <c r="D3607" s="254" t="str">
        <f>IF(LEN($E3607)&gt;0,VLOOKUP(TEXT($E3607,0),'Angaben Stationen'!$E$14:$V$215,18,0),"")</f>
        <v/>
      </c>
      <c r="E3607" s="344"/>
      <c r="F3607" s="256"/>
      <c r="G3607" s="256"/>
      <c r="H3607" s="307"/>
      <c r="I3607" s="183"/>
      <c r="R3607" s="8">
        <f t="shared" si="496"/>
        <v>0</v>
      </c>
      <c r="S3607" s="8">
        <f>VLOOKUP($D3607,{"29 - Psychiatrie (Erwachsene)",1;"30 - Kinder- und Jugendpsychiatrie",1;"297 - stationsäquivalente Behandlung in der Erwachsenenpsychiatrie (29)",1;"307 - stationsäquivalente Behandlung in der Kinder- und Jugendpsychiatrie (30)",1;"31 - Psychosomatik",1;"",0;0,0},2,0)</f>
        <v>0</v>
      </c>
      <c r="T3607" s="8">
        <f t="shared" si="502"/>
        <v>0</v>
      </c>
      <c r="U3607" s="8">
        <f t="shared" si="504"/>
        <v>0</v>
      </c>
      <c r="V3607" s="8">
        <f t="shared" si="497"/>
        <v>0</v>
      </c>
      <c r="W3607" s="8">
        <f t="shared" si="498"/>
        <v>0</v>
      </c>
      <c r="X3607" s="8">
        <f t="shared" si="499"/>
        <v>0</v>
      </c>
      <c r="Y3607" s="8" t="str">
        <f t="shared" si="500"/>
        <v/>
      </c>
      <c r="Z3607" s="8" t="str">
        <f>VLOOKUP($D3607,{"29 - Psychiatrie (Erwachsene)","BGI";"297 - stationsäquivalente Behandlung in der Erwachsenenpsychiatrie (29)","BGI";"30 - Kinder- und Jugendpsychiatrie","BGII";"307 - stationsäquivalente Behandlung in der Kinder- und Jugendpsychiatrie (30)","BGII";"31 - Psychosomatik","BGI";"","LEER";0,"Leer"},2,0)</f>
        <v>LEER</v>
      </c>
      <c r="AA3607" s="8" t="str">
        <f t="shared" si="501"/>
        <v>Stationen</v>
      </c>
    </row>
    <row r="3608" spans="2:27" ht="15" customHeight="1" x14ac:dyDescent="0.25">
      <c r="B3608" s="76" t="str">
        <f t="shared" si="503"/>
        <v>!!!</v>
      </c>
      <c r="C3608" s="310" t="str">
        <f>IF(LEN($E3608)&gt;0,VLOOKUP(TEXT($E3608,0),'Angaben Stationen'!$E$14:$V$215,17,0),"")</f>
        <v/>
      </c>
      <c r="D3608" s="254" t="str">
        <f>IF(LEN($E3608)&gt;0,VLOOKUP(TEXT($E3608,0),'Angaben Stationen'!$E$14:$V$215,18,0),"")</f>
        <v/>
      </c>
      <c r="E3608" s="344"/>
      <c r="F3608" s="256"/>
      <c r="G3608" s="256"/>
      <c r="H3608" s="307"/>
      <c r="I3608" s="183"/>
      <c r="R3608" s="8">
        <f t="shared" si="496"/>
        <v>0</v>
      </c>
      <c r="S3608" s="8">
        <f>VLOOKUP($D3608,{"29 - Psychiatrie (Erwachsene)",1;"30 - Kinder- und Jugendpsychiatrie",1;"297 - stationsäquivalente Behandlung in der Erwachsenenpsychiatrie (29)",1;"307 - stationsäquivalente Behandlung in der Kinder- und Jugendpsychiatrie (30)",1;"31 - Psychosomatik",1;"",0;0,0},2,0)</f>
        <v>0</v>
      </c>
      <c r="T3608" s="8">
        <f t="shared" si="502"/>
        <v>0</v>
      </c>
      <c r="U3608" s="8">
        <f t="shared" si="504"/>
        <v>0</v>
      </c>
      <c r="V3608" s="8">
        <f t="shared" si="497"/>
        <v>0</v>
      </c>
      <c r="W3608" s="8">
        <f t="shared" si="498"/>
        <v>0</v>
      </c>
      <c r="X3608" s="8">
        <f t="shared" si="499"/>
        <v>0</v>
      </c>
      <c r="Y3608" s="8" t="str">
        <f t="shared" si="500"/>
        <v/>
      </c>
      <c r="Z3608" s="8" t="str">
        <f>VLOOKUP($D3608,{"29 - Psychiatrie (Erwachsene)","BGI";"297 - stationsäquivalente Behandlung in der Erwachsenenpsychiatrie (29)","BGI";"30 - Kinder- und Jugendpsychiatrie","BGII";"307 - stationsäquivalente Behandlung in der Kinder- und Jugendpsychiatrie (30)","BGII";"31 - Psychosomatik","BGI";"","LEER";0,"Leer"},2,0)</f>
        <v>LEER</v>
      </c>
      <c r="AA3608" s="8" t="str">
        <f t="shared" si="501"/>
        <v>Stationen</v>
      </c>
    </row>
    <row r="3609" spans="2:27" ht="15" customHeight="1" x14ac:dyDescent="0.25">
      <c r="B3609" s="76" t="str">
        <f t="shared" si="503"/>
        <v>!!!</v>
      </c>
      <c r="C3609" s="310" t="str">
        <f>IF(LEN($E3609)&gt;0,VLOOKUP(TEXT($E3609,0),'Angaben Stationen'!$E$14:$V$215,17,0),"")</f>
        <v/>
      </c>
      <c r="D3609" s="254" t="str">
        <f>IF(LEN($E3609)&gt;0,VLOOKUP(TEXT($E3609,0),'Angaben Stationen'!$E$14:$V$215,18,0),"")</f>
        <v/>
      </c>
      <c r="E3609" s="344"/>
      <c r="F3609" s="256"/>
      <c r="G3609" s="256"/>
      <c r="H3609" s="307"/>
      <c r="I3609" s="183"/>
      <c r="R3609" s="8">
        <f t="shared" si="496"/>
        <v>0</v>
      </c>
      <c r="S3609" s="8">
        <f>VLOOKUP($D3609,{"29 - Psychiatrie (Erwachsene)",1;"30 - Kinder- und Jugendpsychiatrie",1;"297 - stationsäquivalente Behandlung in der Erwachsenenpsychiatrie (29)",1;"307 - stationsäquivalente Behandlung in der Kinder- und Jugendpsychiatrie (30)",1;"31 - Psychosomatik",1;"",0;0,0},2,0)</f>
        <v>0</v>
      </c>
      <c r="T3609" s="8">
        <f t="shared" si="502"/>
        <v>0</v>
      </c>
      <c r="U3609" s="8">
        <f t="shared" si="504"/>
        <v>0</v>
      </c>
      <c r="V3609" s="8">
        <f t="shared" si="497"/>
        <v>0</v>
      </c>
      <c r="W3609" s="8">
        <f t="shared" si="498"/>
        <v>0</v>
      </c>
      <c r="X3609" s="8">
        <f t="shared" si="499"/>
        <v>0</v>
      </c>
      <c r="Y3609" s="8" t="str">
        <f t="shared" si="500"/>
        <v/>
      </c>
      <c r="Z3609" s="8" t="str">
        <f>VLOOKUP($D3609,{"29 - Psychiatrie (Erwachsene)","BGI";"297 - stationsäquivalente Behandlung in der Erwachsenenpsychiatrie (29)","BGI";"30 - Kinder- und Jugendpsychiatrie","BGII";"307 - stationsäquivalente Behandlung in der Kinder- und Jugendpsychiatrie (30)","BGII";"31 - Psychosomatik","BGI";"","LEER";0,"Leer"},2,0)</f>
        <v>LEER</v>
      </c>
      <c r="AA3609" s="8" t="str">
        <f t="shared" si="501"/>
        <v>Stationen</v>
      </c>
    </row>
    <row r="3610" spans="2:27" ht="15" customHeight="1" x14ac:dyDescent="0.25">
      <c r="B3610" s="76" t="str">
        <f t="shared" si="503"/>
        <v>!!!</v>
      </c>
      <c r="C3610" s="310" t="str">
        <f>IF(LEN($E3610)&gt;0,VLOOKUP(TEXT($E3610,0),'Angaben Stationen'!$E$14:$V$215,17,0),"")</f>
        <v/>
      </c>
      <c r="D3610" s="254" t="str">
        <f>IF(LEN($E3610)&gt;0,VLOOKUP(TEXT($E3610,0),'Angaben Stationen'!$E$14:$V$215,18,0),"")</f>
        <v/>
      </c>
      <c r="E3610" s="344"/>
      <c r="F3610" s="256"/>
      <c r="G3610" s="256"/>
      <c r="H3610" s="307"/>
      <c r="I3610" s="183"/>
      <c r="R3610" s="8">
        <f t="shared" si="496"/>
        <v>0</v>
      </c>
      <c r="S3610" s="8">
        <f>VLOOKUP($D3610,{"29 - Psychiatrie (Erwachsene)",1;"30 - Kinder- und Jugendpsychiatrie",1;"297 - stationsäquivalente Behandlung in der Erwachsenenpsychiatrie (29)",1;"307 - stationsäquivalente Behandlung in der Kinder- und Jugendpsychiatrie (30)",1;"31 - Psychosomatik",1;"",0;0,0},2,0)</f>
        <v>0</v>
      </c>
      <c r="T3610" s="8">
        <f t="shared" si="502"/>
        <v>0</v>
      </c>
      <c r="U3610" s="8">
        <f t="shared" si="504"/>
        <v>0</v>
      </c>
      <c r="V3610" s="8">
        <f t="shared" si="497"/>
        <v>0</v>
      </c>
      <c r="W3610" s="8">
        <f t="shared" si="498"/>
        <v>0</v>
      </c>
      <c r="X3610" s="8">
        <f t="shared" si="499"/>
        <v>0</v>
      </c>
      <c r="Y3610" s="8" t="str">
        <f t="shared" si="500"/>
        <v/>
      </c>
      <c r="Z3610" s="8" t="str">
        <f>VLOOKUP($D3610,{"29 - Psychiatrie (Erwachsene)","BGI";"297 - stationsäquivalente Behandlung in der Erwachsenenpsychiatrie (29)","BGI";"30 - Kinder- und Jugendpsychiatrie","BGII";"307 - stationsäquivalente Behandlung in der Kinder- und Jugendpsychiatrie (30)","BGII";"31 - Psychosomatik","BGI";"","LEER";0,"Leer"},2,0)</f>
        <v>LEER</v>
      </c>
      <c r="AA3610" s="8" t="str">
        <f t="shared" si="501"/>
        <v>Stationen</v>
      </c>
    </row>
    <row r="3611" spans="2:27" ht="15" customHeight="1" x14ac:dyDescent="0.25">
      <c r="B3611" s="76" t="str">
        <f t="shared" si="503"/>
        <v>!!!</v>
      </c>
      <c r="C3611" s="310" t="str">
        <f>IF(LEN($E3611)&gt;0,VLOOKUP(TEXT($E3611,0),'Angaben Stationen'!$E$14:$V$215,17,0),"")</f>
        <v/>
      </c>
      <c r="D3611" s="254" t="str">
        <f>IF(LEN($E3611)&gt;0,VLOOKUP(TEXT($E3611,0),'Angaben Stationen'!$E$14:$V$215,18,0),"")</f>
        <v/>
      </c>
      <c r="E3611" s="344"/>
      <c r="F3611" s="256"/>
      <c r="G3611" s="256"/>
      <c r="H3611" s="307"/>
      <c r="I3611" s="183"/>
      <c r="R3611" s="8">
        <f t="shared" si="496"/>
        <v>0</v>
      </c>
      <c r="S3611" s="8">
        <f>VLOOKUP($D3611,{"29 - Psychiatrie (Erwachsene)",1;"30 - Kinder- und Jugendpsychiatrie",1;"297 - stationsäquivalente Behandlung in der Erwachsenenpsychiatrie (29)",1;"307 - stationsäquivalente Behandlung in der Kinder- und Jugendpsychiatrie (30)",1;"31 - Psychosomatik",1;"",0;0,0},2,0)</f>
        <v>0</v>
      </c>
      <c r="T3611" s="8">
        <f t="shared" si="502"/>
        <v>0</v>
      </c>
      <c r="U3611" s="8">
        <f t="shared" si="504"/>
        <v>0</v>
      </c>
      <c r="V3611" s="8">
        <f t="shared" si="497"/>
        <v>0</v>
      </c>
      <c r="W3611" s="8">
        <f t="shared" si="498"/>
        <v>0</v>
      </c>
      <c r="X3611" s="8">
        <f t="shared" si="499"/>
        <v>0</v>
      </c>
      <c r="Y3611" s="8" t="str">
        <f t="shared" si="500"/>
        <v/>
      </c>
      <c r="Z3611" s="8" t="str">
        <f>VLOOKUP($D3611,{"29 - Psychiatrie (Erwachsene)","BGI";"297 - stationsäquivalente Behandlung in der Erwachsenenpsychiatrie (29)","BGI";"30 - Kinder- und Jugendpsychiatrie","BGII";"307 - stationsäquivalente Behandlung in der Kinder- und Jugendpsychiatrie (30)","BGII";"31 - Psychosomatik","BGI";"","LEER";0,"Leer"},2,0)</f>
        <v>LEER</v>
      </c>
      <c r="AA3611" s="8" t="str">
        <f t="shared" si="501"/>
        <v>Stationen</v>
      </c>
    </row>
    <row r="3612" spans="2:27" ht="15" customHeight="1" x14ac:dyDescent="0.25">
      <c r="B3612" s="76" t="str">
        <f t="shared" si="503"/>
        <v>!!!</v>
      </c>
      <c r="C3612" s="310" t="str">
        <f>IF(LEN($E3612)&gt;0,VLOOKUP(TEXT($E3612,0),'Angaben Stationen'!$E$14:$V$215,17,0),"")</f>
        <v/>
      </c>
      <c r="D3612" s="254" t="str">
        <f>IF(LEN($E3612)&gt;0,VLOOKUP(TEXT($E3612,0),'Angaben Stationen'!$E$14:$V$215,18,0),"")</f>
        <v/>
      </c>
      <c r="E3612" s="344"/>
      <c r="F3612" s="256"/>
      <c r="G3612" s="256"/>
      <c r="H3612" s="307"/>
      <c r="I3612" s="183"/>
      <c r="R3612" s="8">
        <f t="shared" si="496"/>
        <v>0</v>
      </c>
      <c r="S3612" s="8">
        <f>VLOOKUP($D3612,{"29 - Psychiatrie (Erwachsene)",1;"30 - Kinder- und Jugendpsychiatrie",1;"297 - stationsäquivalente Behandlung in der Erwachsenenpsychiatrie (29)",1;"307 - stationsäquivalente Behandlung in der Kinder- und Jugendpsychiatrie (30)",1;"31 - Psychosomatik",1;"",0;0,0},2,0)</f>
        <v>0</v>
      </c>
      <c r="T3612" s="8">
        <f t="shared" si="502"/>
        <v>0</v>
      </c>
      <c r="U3612" s="8">
        <f t="shared" si="504"/>
        <v>0</v>
      </c>
      <c r="V3612" s="8">
        <f t="shared" si="497"/>
        <v>0</v>
      </c>
      <c r="W3612" s="8">
        <f t="shared" si="498"/>
        <v>0</v>
      </c>
      <c r="X3612" s="8">
        <f t="shared" si="499"/>
        <v>0</v>
      </c>
      <c r="Y3612" s="8" t="str">
        <f t="shared" si="500"/>
        <v/>
      </c>
      <c r="Z3612" s="8" t="str">
        <f>VLOOKUP($D3612,{"29 - Psychiatrie (Erwachsene)","BGI";"297 - stationsäquivalente Behandlung in der Erwachsenenpsychiatrie (29)","BGI";"30 - Kinder- und Jugendpsychiatrie","BGII";"307 - stationsäquivalente Behandlung in der Kinder- und Jugendpsychiatrie (30)","BGII";"31 - Psychosomatik","BGI";"","LEER";0,"Leer"},2,0)</f>
        <v>LEER</v>
      </c>
      <c r="AA3612" s="8" t="str">
        <f t="shared" si="501"/>
        <v>Stationen</v>
      </c>
    </row>
    <row r="3613" spans="2:27" ht="15" customHeight="1" x14ac:dyDescent="0.25">
      <c r="B3613" s="76" t="str">
        <f t="shared" si="503"/>
        <v>!!!</v>
      </c>
      <c r="C3613" s="310" t="str">
        <f>IF(LEN($E3613)&gt;0,VLOOKUP(TEXT($E3613,0),'Angaben Stationen'!$E$14:$V$215,17,0),"")</f>
        <v/>
      </c>
      <c r="D3613" s="254" t="str">
        <f>IF(LEN($E3613)&gt;0,VLOOKUP(TEXT($E3613,0),'Angaben Stationen'!$E$14:$V$215,18,0),"")</f>
        <v/>
      </c>
      <c r="E3613" s="344"/>
      <c r="F3613" s="256"/>
      <c r="G3613" s="256"/>
      <c r="H3613" s="307"/>
      <c r="I3613" s="183"/>
      <c r="R3613" s="8">
        <f t="shared" si="496"/>
        <v>0</v>
      </c>
      <c r="S3613" s="8">
        <f>VLOOKUP($D3613,{"29 - Psychiatrie (Erwachsene)",1;"30 - Kinder- und Jugendpsychiatrie",1;"297 - stationsäquivalente Behandlung in der Erwachsenenpsychiatrie (29)",1;"307 - stationsäquivalente Behandlung in der Kinder- und Jugendpsychiatrie (30)",1;"31 - Psychosomatik",1;"",0;0,0},2,0)</f>
        <v>0</v>
      </c>
      <c r="T3613" s="8">
        <f t="shared" si="502"/>
        <v>0</v>
      </c>
      <c r="U3613" s="8">
        <f t="shared" si="504"/>
        <v>0</v>
      </c>
      <c r="V3613" s="8">
        <f t="shared" si="497"/>
        <v>0</v>
      </c>
      <c r="W3613" s="8">
        <f t="shared" si="498"/>
        <v>0</v>
      </c>
      <c r="X3613" s="8">
        <f t="shared" si="499"/>
        <v>0</v>
      </c>
      <c r="Y3613" s="8" t="str">
        <f t="shared" si="500"/>
        <v/>
      </c>
      <c r="Z3613" s="8" t="str">
        <f>VLOOKUP($D3613,{"29 - Psychiatrie (Erwachsene)","BGI";"297 - stationsäquivalente Behandlung in der Erwachsenenpsychiatrie (29)","BGI";"30 - Kinder- und Jugendpsychiatrie","BGII";"307 - stationsäquivalente Behandlung in der Kinder- und Jugendpsychiatrie (30)","BGII";"31 - Psychosomatik","BGI";"","LEER";0,"Leer"},2,0)</f>
        <v>LEER</v>
      </c>
      <c r="AA3613" s="8" t="str">
        <f t="shared" si="501"/>
        <v>Stationen</v>
      </c>
    </row>
    <row r="3614" spans="2:27" ht="15" customHeight="1" x14ac:dyDescent="0.25">
      <c r="B3614" s="76" t="str">
        <f t="shared" si="503"/>
        <v>!!!</v>
      </c>
      <c r="C3614" s="310" t="str">
        <f>IF(LEN($E3614)&gt;0,VLOOKUP(TEXT($E3614,0),'Angaben Stationen'!$E$14:$V$215,17,0),"")</f>
        <v/>
      </c>
      <c r="D3614" s="254" t="str">
        <f>IF(LEN($E3614)&gt;0,VLOOKUP(TEXT($E3614,0),'Angaben Stationen'!$E$14:$V$215,18,0),"")</f>
        <v/>
      </c>
      <c r="E3614" s="344"/>
      <c r="F3614" s="256"/>
      <c r="G3614" s="256"/>
      <c r="H3614" s="307"/>
      <c r="I3614" s="183"/>
      <c r="R3614" s="8">
        <f t="shared" si="496"/>
        <v>0</v>
      </c>
      <c r="S3614" s="8">
        <f>VLOOKUP($D3614,{"29 - Psychiatrie (Erwachsene)",1;"30 - Kinder- und Jugendpsychiatrie",1;"297 - stationsäquivalente Behandlung in der Erwachsenenpsychiatrie (29)",1;"307 - stationsäquivalente Behandlung in der Kinder- und Jugendpsychiatrie (30)",1;"31 - Psychosomatik",1;"",0;0,0},2,0)</f>
        <v>0</v>
      </c>
      <c r="T3614" s="8">
        <f t="shared" si="502"/>
        <v>0</v>
      </c>
      <c r="U3614" s="8">
        <f t="shared" si="504"/>
        <v>0</v>
      </c>
      <c r="V3614" s="8">
        <f t="shared" si="497"/>
        <v>0</v>
      </c>
      <c r="W3614" s="8">
        <f t="shared" si="498"/>
        <v>0</v>
      </c>
      <c r="X3614" s="8">
        <f t="shared" si="499"/>
        <v>0</v>
      </c>
      <c r="Y3614" s="8" t="str">
        <f t="shared" si="500"/>
        <v/>
      </c>
      <c r="Z3614" s="8" t="str">
        <f>VLOOKUP($D3614,{"29 - Psychiatrie (Erwachsene)","BGI";"297 - stationsäquivalente Behandlung in der Erwachsenenpsychiatrie (29)","BGI";"30 - Kinder- und Jugendpsychiatrie","BGII";"307 - stationsäquivalente Behandlung in der Kinder- und Jugendpsychiatrie (30)","BGII";"31 - Psychosomatik","BGI";"","LEER";0,"Leer"},2,0)</f>
        <v>LEER</v>
      </c>
      <c r="AA3614" s="8" t="str">
        <f t="shared" si="501"/>
        <v>Stationen</v>
      </c>
    </row>
    <row r="3615" spans="2:27" ht="15" customHeight="1" x14ac:dyDescent="0.25">
      <c r="B3615" s="76" t="str">
        <f t="shared" si="503"/>
        <v>!!!</v>
      </c>
      <c r="C3615" s="310" t="str">
        <f>IF(LEN($E3615)&gt;0,VLOOKUP(TEXT($E3615,0),'Angaben Stationen'!$E$14:$V$215,17,0),"")</f>
        <v/>
      </c>
      <c r="D3615" s="254" t="str">
        <f>IF(LEN($E3615)&gt;0,VLOOKUP(TEXT($E3615,0),'Angaben Stationen'!$E$14:$V$215,18,0),"")</f>
        <v/>
      </c>
      <c r="E3615" s="344"/>
      <c r="F3615" s="256"/>
      <c r="G3615" s="256"/>
      <c r="H3615" s="307"/>
      <c r="I3615" s="183"/>
      <c r="R3615" s="8">
        <f t="shared" si="496"/>
        <v>0</v>
      </c>
      <c r="S3615" s="8">
        <f>VLOOKUP($D3615,{"29 - Psychiatrie (Erwachsene)",1;"30 - Kinder- und Jugendpsychiatrie",1;"297 - stationsäquivalente Behandlung in der Erwachsenenpsychiatrie (29)",1;"307 - stationsäquivalente Behandlung in der Kinder- und Jugendpsychiatrie (30)",1;"31 - Psychosomatik",1;"",0;0,0},2,0)</f>
        <v>0</v>
      </c>
      <c r="T3615" s="8">
        <f t="shared" si="502"/>
        <v>0</v>
      </c>
      <c r="U3615" s="8">
        <f t="shared" si="504"/>
        <v>0</v>
      </c>
      <c r="V3615" s="8">
        <f t="shared" si="497"/>
        <v>0</v>
      </c>
      <c r="W3615" s="8">
        <f t="shared" si="498"/>
        <v>0</v>
      </c>
      <c r="X3615" s="8">
        <f t="shared" si="499"/>
        <v>0</v>
      </c>
      <c r="Y3615" s="8" t="str">
        <f t="shared" si="500"/>
        <v/>
      </c>
      <c r="Z3615" s="8" t="str">
        <f>VLOOKUP($D3615,{"29 - Psychiatrie (Erwachsene)","BGI";"297 - stationsäquivalente Behandlung in der Erwachsenenpsychiatrie (29)","BGI";"30 - Kinder- und Jugendpsychiatrie","BGII";"307 - stationsäquivalente Behandlung in der Kinder- und Jugendpsychiatrie (30)","BGII";"31 - Psychosomatik","BGI";"","LEER";0,"Leer"},2,0)</f>
        <v>LEER</v>
      </c>
      <c r="AA3615" s="8" t="str">
        <f t="shared" si="501"/>
        <v>Stationen</v>
      </c>
    </row>
    <row r="3616" spans="2:27" ht="15" customHeight="1" x14ac:dyDescent="0.25">
      <c r="B3616" s="76" t="str">
        <f t="shared" si="503"/>
        <v>!!!</v>
      </c>
      <c r="C3616" s="310" t="str">
        <f>IF(LEN($E3616)&gt;0,VLOOKUP(TEXT($E3616,0),'Angaben Stationen'!$E$14:$V$215,17,0),"")</f>
        <v/>
      </c>
      <c r="D3616" s="254" t="str">
        <f>IF(LEN($E3616)&gt;0,VLOOKUP(TEXT($E3616,0),'Angaben Stationen'!$E$14:$V$215,18,0),"")</f>
        <v/>
      </c>
      <c r="E3616" s="344"/>
      <c r="F3616" s="256"/>
      <c r="G3616" s="256"/>
      <c r="H3616" s="307"/>
      <c r="I3616" s="183"/>
      <c r="R3616" s="8">
        <f t="shared" si="496"/>
        <v>0</v>
      </c>
      <c r="S3616" s="8">
        <f>VLOOKUP($D3616,{"29 - Psychiatrie (Erwachsene)",1;"30 - Kinder- und Jugendpsychiatrie",1;"297 - stationsäquivalente Behandlung in der Erwachsenenpsychiatrie (29)",1;"307 - stationsäquivalente Behandlung in der Kinder- und Jugendpsychiatrie (30)",1;"31 - Psychosomatik",1;"",0;0,0},2,0)</f>
        <v>0</v>
      </c>
      <c r="T3616" s="8">
        <f t="shared" si="502"/>
        <v>0</v>
      </c>
      <c r="U3616" s="8">
        <f t="shared" si="504"/>
        <v>0</v>
      </c>
      <c r="V3616" s="8">
        <f t="shared" si="497"/>
        <v>0</v>
      </c>
      <c r="W3616" s="8">
        <f t="shared" si="498"/>
        <v>0</v>
      </c>
      <c r="X3616" s="8">
        <f t="shared" si="499"/>
        <v>0</v>
      </c>
      <c r="Y3616" s="8" t="str">
        <f t="shared" si="500"/>
        <v/>
      </c>
      <c r="Z3616" s="8" t="str">
        <f>VLOOKUP($D3616,{"29 - Psychiatrie (Erwachsene)","BGI";"297 - stationsäquivalente Behandlung in der Erwachsenenpsychiatrie (29)","BGI";"30 - Kinder- und Jugendpsychiatrie","BGII";"307 - stationsäquivalente Behandlung in der Kinder- und Jugendpsychiatrie (30)","BGII";"31 - Psychosomatik","BGI";"","LEER";0,"Leer"},2,0)</f>
        <v>LEER</v>
      </c>
      <c r="AA3616" s="8" t="str">
        <f t="shared" si="501"/>
        <v>Stationen</v>
      </c>
    </row>
    <row r="3617" spans="2:27" ht="15" customHeight="1" x14ac:dyDescent="0.25">
      <c r="B3617" s="76" t="str">
        <f t="shared" si="503"/>
        <v>!!!</v>
      </c>
      <c r="C3617" s="310" t="str">
        <f>IF(LEN($E3617)&gt;0,VLOOKUP(TEXT($E3617,0),'Angaben Stationen'!$E$14:$V$215,17,0),"")</f>
        <v/>
      </c>
      <c r="D3617" s="254" t="str">
        <f>IF(LEN($E3617)&gt;0,VLOOKUP(TEXT($E3617,0),'Angaben Stationen'!$E$14:$V$215,18,0),"")</f>
        <v/>
      </c>
      <c r="E3617" s="344"/>
      <c r="F3617" s="256"/>
      <c r="G3617" s="256"/>
      <c r="H3617" s="307"/>
      <c r="I3617" s="183"/>
      <c r="R3617" s="8">
        <f t="shared" si="496"/>
        <v>0</v>
      </c>
      <c r="S3617" s="8">
        <f>VLOOKUP($D3617,{"29 - Psychiatrie (Erwachsene)",1;"30 - Kinder- und Jugendpsychiatrie",1;"297 - stationsäquivalente Behandlung in der Erwachsenenpsychiatrie (29)",1;"307 - stationsäquivalente Behandlung in der Kinder- und Jugendpsychiatrie (30)",1;"31 - Psychosomatik",1;"",0;0,0},2,0)</f>
        <v>0</v>
      </c>
      <c r="T3617" s="8">
        <f t="shared" si="502"/>
        <v>0</v>
      </c>
      <c r="U3617" s="8">
        <f t="shared" si="504"/>
        <v>0</v>
      </c>
      <c r="V3617" s="8">
        <f t="shared" si="497"/>
        <v>0</v>
      </c>
      <c r="W3617" s="8">
        <f t="shared" si="498"/>
        <v>0</v>
      </c>
      <c r="X3617" s="8">
        <f t="shared" si="499"/>
        <v>0</v>
      </c>
      <c r="Y3617" s="8" t="str">
        <f t="shared" si="500"/>
        <v/>
      </c>
      <c r="Z3617" s="8" t="str">
        <f>VLOOKUP($D3617,{"29 - Psychiatrie (Erwachsene)","BGI";"297 - stationsäquivalente Behandlung in der Erwachsenenpsychiatrie (29)","BGI";"30 - Kinder- und Jugendpsychiatrie","BGII";"307 - stationsäquivalente Behandlung in der Kinder- und Jugendpsychiatrie (30)","BGII";"31 - Psychosomatik","BGI";"","LEER";0,"Leer"},2,0)</f>
        <v>LEER</v>
      </c>
      <c r="AA3617" s="8" t="str">
        <f t="shared" si="501"/>
        <v>Stationen</v>
      </c>
    </row>
    <row r="3618" spans="2:27" ht="15" customHeight="1" x14ac:dyDescent="0.25">
      <c r="B3618" s="76" t="str">
        <f t="shared" si="503"/>
        <v>!!!</v>
      </c>
      <c r="C3618" s="310" t="str">
        <f>IF(LEN($E3618)&gt;0,VLOOKUP(TEXT($E3618,0),'Angaben Stationen'!$E$14:$V$215,17,0),"")</f>
        <v/>
      </c>
      <c r="D3618" s="254" t="str">
        <f>IF(LEN($E3618)&gt;0,VLOOKUP(TEXT($E3618,0),'Angaben Stationen'!$E$14:$V$215,18,0),"")</f>
        <v/>
      </c>
      <c r="E3618" s="344"/>
      <c r="F3618" s="256"/>
      <c r="G3618" s="256"/>
      <c r="H3618" s="307"/>
      <c r="I3618" s="183"/>
      <c r="R3618" s="8">
        <f t="shared" ref="R3618:R3681" si="505">IF(LEN(B3618)&gt;0,0,1)</f>
        <v>0</v>
      </c>
      <c r="S3618" s="8">
        <f>VLOOKUP($D3618,{"29 - Psychiatrie (Erwachsene)",1;"30 - Kinder- und Jugendpsychiatrie",1;"297 - stationsäquivalente Behandlung in der Erwachsenenpsychiatrie (29)",1;"307 - stationsäquivalente Behandlung in der Kinder- und Jugendpsychiatrie (30)",1;"31 - Psychosomatik",1;"",0;0,0},2,0)</f>
        <v>0</v>
      </c>
      <c r="T3618" s="8">
        <f t="shared" si="502"/>
        <v>0</v>
      </c>
      <c r="U3618" s="8">
        <f t="shared" si="504"/>
        <v>0</v>
      </c>
      <c r="V3618" s="8">
        <f t="shared" ref="V3618:V3681" si="506">IF(VALUE($F3618)&gt;0,1,0)</f>
        <v>0</v>
      </c>
      <c r="W3618" s="8">
        <f t="shared" ref="W3618:W3681" si="507">IF(LEN($G3618)&gt;0,1,0)</f>
        <v>0</v>
      </c>
      <c r="X3618" s="8">
        <f t="shared" ref="X3618:X3681" si="508">IF(LEN($H3618)&gt;0,1,0)</f>
        <v>0</v>
      </c>
      <c r="Y3618" s="8" t="str">
        <f t="shared" ref="Y3618:Y3681" si="509">IF($D3618&lt;&gt;"","MonatII","")</f>
        <v/>
      </c>
      <c r="Z3618" s="8" t="str">
        <f>VLOOKUP($D3618,{"29 - Psychiatrie (Erwachsene)","BGI";"297 - stationsäquivalente Behandlung in der Erwachsenenpsychiatrie (29)","BGI";"30 - Kinder- und Jugendpsychiatrie","BGII";"307 - stationsäquivalente Behandlung in der Kinder- und Jugendpsychiatrie (30)","BGII";"31 - Psychosomatik","BGI";"","LEER";0,"Leer"},2,0)</f>
        <v>LEER</v>
      </c>
      <c r="AA3618" s="8" t="str">
        <f t="shared" ref="AA3618:AA3681" si="510">"Stationen"</f>
        <v>Stationen</v>
      </c>
    </row>
    <row r="3619" spans="2:27" ht="15" customHeight="1" x14ac:dyDescent="0.25">
      <c r="B3619" s="76" t="str">
        <f t="shared" si="503"/>
        <v>!!!</v>
      </c>
      <c r="C3619" s="310" t="str">
        <f>IF(LEN($E3619)&gt;0,VLOOKUP(TEXT($E3619,0),'Angaben Stationen'!$E$14:$V$215,17,0),"")</f>
        <v/>
      </c>
      <c r="D3619" s="254" t="str">
        <f>IF(LEN($E3619)&gt;0,VLOOKUP(TEXT($E3619,0),'Angaben Stationen'!$E$14:$V$215,18,0),"")</f>
        <v/>
      </c>
      <c r="E3619" s="344"/>
      <c r="F3619" s="256"/>
      <c r="G3619" s="256"/>
      <c r="H3619" s="307"/>
      <c r="I3619" s="183"/>
      <c r="R3619" s="8">
        <f t="shared" si="505"/>
        <v>0</v>
      </c>
      <c r="S3619" s="8">
        <f>VLOOKUP($D3619,{"29 - Psychiatrie (Erwachsene)",1;"30 - Kinder- und Jugendpsychiatrie",1;"297 - stationsäquivalente Behandlung in der Erwachsenenpsychiatrie (29)",1;"307 - stationsäquivalente Behandlung in der Kinder- und Jugendpsychiatrie (30)",1;"31 - Psychosomatik",1;"",0;0,0},2,0)</f>
        <v>0</v>
      </c>
      <c r="T3619" s="8">
        <f t="shared" si="502"/>
        <v>0</v>
      </c>
      <c r="U3619" s="8">
        <f t="shared" si="504"/>
        <v>0</v>
      </c>
      <c r="V3619" s="8">
        <f t="shared" si="506"/>
        <v>0</v>
      </c>
      <c r="W3619" s="8">
        <f t="shared" si="507"/>
        <v>0</v>
      </c>
      <c r="X3619" s="8">
        <f t="shared" si="508"/>
        <v>0</v>
      </c>
      <c r="Y3619" s="8" t="str">
        <f t="shared" si="509"/>
        <v/>
      </c>
      <c r="Z3619" s="8" t="str">
        <f>VLOOKUP($D3619,{"29 - Psychiatrie (Erwachsene)","BGI";"297 - stationsäquivalente Behandlung in der Erwachsenenpsychiatrie (29)","BGI";"30 - Kinder- und Jugendpsychiatrie","BGII";"307 - stationsäquivalente Behandlung in der Kinder- und Jugendpsychiatrie (30)","BGII";"31 - Psychosomatik","BGI";"","LEER";0,"Leer"},2,0)</f>
        <v>LEER</v>
      </c>
      <c r="AA3619" s="8" t="str">
        <f t="shared" si="510"/>
        <v>Stationen</v>
      </c>
    </row>
    <row r="3620" spans="2:27" ht="15" customHeight="1" x14ac:dyDescent="0.25">
      <c r="B3620" s="76" t="str">
        <f t="shared" si="503"/>
        <v>!!!</v>
      </c>
      <c r="C3620" s="310" t="str">
        <f>IF(LEN($E3620)&gt;0,VLOOKUP(TEXT($E3620,0),'Angaben Stationen'!$E$14:$V$215,17,0),"")</f>
        <v/>
      </c>
      <c r="D3620" s="254" t="str">
        <f>IF(LEN($E3620)&gt;0,VLOOKUP(TEXT($E3620,0),'Angaben Stationen'!$E$14:$V$215,18,0),"")</f>
        <v/>
      </c>
      <c r="E3620" s="344"/>
      <c r="F3620" s="256"/>
      <c r="G3620" s="256"/>
      <c r="H3620" s="307"/>
      <c r="I3620" s="183"/>
      <c r="R3620" s="8">
        <f t="shared" si="505"/>
        <v>0</v>
      </c>
      <c r="S3620" s="8">
        <f>VLOOKUP($D3620,{"29 - Psychiatrie (Erwachsene)",1;"30 - Kinder- und Jugendpsychiatrie",1;"297 - stationsäquivalente Behandlung in der Erwachsenenpsychiatrie (29)",1;"307 - stationsäquivalente Behandlung in der Kinder- und Jugendpsychiatrie (30)",1;"31 - Psychosomatik",1;"",0;0,0},2,0)</f>
        <v>0</v>
      </c>
      <c r="T3620" s="8">
        <f t="shared" si="502"/>
        <v>0</v>
      </c>
      <c r="U3620" s="8">
        <f t="shared" si="504"/>
        <v>0</v>
      </c>
      <c r="V3620" s="8">
        <f t="shared" si="506"/>
        <v>0</v>
      </c>
      <c r="W3620" s="8">
        <f t="shared" si="507"/>
        <v>0</v>
      </c>
      <c r="X3620" s="8">
        <f t="shared" si="508"/>
        <v>0</v>
      </c>
      <c r="Y3620" s="8" t="str">
        <f t="shared" si="509"/>
        <v/>
      </c>
      <c r="Z3620" s="8" t="str">
        <f>VLOOKUP($D3620,{"29 - Psychiatrie (Erwachsene)","BGI";"297 - stationsäquivalente Behandlung in der Erwachsenenpsychiatrie (29)","BGI";"30 - Kinder- und Jugendpsychiatrie","BGII";"307 - stationsäquivalente Behandlung in der Kinder- und Jugendpsychiatrie (30)","BGII";"31 - Psychosomatik","BGI";"","LEER";0,"Leer"},2,0)</f>
        <v>LEER</v>
      </c>
      <c r="AA3620" s="8" t="str">
        <f t="shared" si="510"/>
        <v>Stationen</v>
      </c>
    </row>
    <row r="3621" spans="2:27" ht="15" customHeight="1" x14ac:dyDescent="0.25">
      <c r="B3621" s="76" t="str">
        <f t="shared" si="503"/>
        <v>!!!</v>
      </c>
      <c r="C3621" s="310" t="str">
        <f>IF(LEN($E3621)&gt;0,VLOOKUP(TEXT($E3621,0),'Angaben Stationen'!$E$14:$V$215,17,0),"")</f>
        <v/>
      </c>
      <c r="D3621" s="254" t="str">
        <f>IF(LEN($E3621)&gt;0,VLOOKUP(TEXT($E3621,0),'Angaben Stationen'!$E$14:$V$215,18,0),"")</f>
        <v/>
      </c>
      <c r="E3621" s="344"/>
      <c r="F3621" s="256"/>
      <c r="G3621" s="256"/>
      <c r="H3621" s="307"/>
      <c r="I3621" s="183"/>
      <c r="R3621" s="8">
        <f t="shared" si="505"/>
        <v>0</v>
      </c>
      <c r="S3621" s="8">
        <f>VLOOKUP($D3621,{"29 - Psychiatrie (Erwachsene)",1;"30 - Kinder- und Jugendpsychiatrie",1;"297 - stationsäquivalente Behandlung in der Erwachsenenpsychiatrie (29)",1;"307 - stationsäquivalente Behandlung in der Kinder- und Jugendpsychiatrie (30)",1;"31 - Psychosomatik",1;"",0;0,0},2,0)</f>
        <v>0</v>
      </c>
      <c r="T3621" s="8">
        <f t="shared" si="502"/>
        <v>0</v>
      </c>
      <c r="U3621" s="8">
        <f t="shared" si="504"/>
        <v>0</v>
      </c>
      <c r="V3621" s="8">
        <f t="shared" si="506"/>
        <v>0</v>
      </c>
      <c r="W3621" s="8">
        <f t="shared" si="507"/>
        <v>0</v>
      </c>
      <c r="X3621" s="8">
        <f t="shared" si="508"/>
        <v>0</v>
      </c>
      <c r="Y3621" s="8" t="str">
        <f t="shared" si="509"/>
        <v/>
      </c>
      <c r="Z3621" s="8" t="str">
        <f>VLOOKUP($D3621,{"29 - Psychiatrie (Erwachsene)","BGI";"297 - stationsäquivalente Behandlung in der Erwachsenenpsychiatrie (29)","BGI";"30 - Kinder- und Jugendpsychiatrie","BGII";"307 - stationsäquivalente Behandlung in der Kinder- und Jugendpsychiatrie (30)","BGII";"31 - Psychosomatik","BGI";"","LEER";0,"Leer"},2,0)</f>
        <v>LEER</v>
      </c>
      <c r="AA3621" s="8" t="str">
        <f t="shared" si="510"/>
        <v>Stationen</v>
      </c>
    </row>
    <row r="3622" spans="2:27" ht="15" customHeight="1" x14ac:dyDescent="0.25">
      <c r="B3622" s="76" t="str">
        <f t="shared" si="503"/>
        <v>!!!</v>
      </c>
      <c r="C3622" s="310" t="str">
        <f>IF(LEN($E3622)&gt;0,VLOOKUP(TEXT($E3622,0),'Angaben Stationen'!$E$14:$V$215,17,0),"")</f>
        <v/>
      </c>
      <c r="D3622" s="254" t="str">
        <f>IF(LEN($E3622)&gt;0,VLOOKUP(TEXT($E3622,0),'Angaben Stationen'!$E$14:$V$215,18,0),"")</f>
        <v/>
      </c>
      <c r="E3622" s="344"/>
      <c r="F3622" s="256"/>
      <c r="G3622" s="256"/>
      <c r="H3622" s="307"/>
      <c r="I3622" s="183"/>
      <c r="R3622" s="8">
        <f t="shared" si="505"/>
        <v>0</v>
      </c>
      <c r="S3622" s="8">
        <f>VLOOKUP($D3622,{"29 - Psychiatrie (Erwachsene)",1;"30 - Kinder- und Jugendpsychiatrie",1;"297 - stationsäquivalente Behandlung in der Erwachsenenpsychiatrie (29)",1;"307 - stationsäquivalente Behandlung in der Kinder- und Jugendpsychiatrie (30)",1;"31 - Psychosomatik",1;"",0;0,0},2,0)</f>
        <v>0</v>
      </c>
      <c r="T3622" s="8">
        <f t="shared" ref="T3622:T3685" si="511">IF(LEN($C3622)&gt;0,1,0)</f>
        <v>0</v>
      </c>
      <c r="U3622" s="8">
        <f t="shared" si="504"/>
        <v>0</v>
      </c>
      <c r="V3622" s="8">
        <f t="shared" si="506"/>
        <v>0</v>
      </c>
      <c r="W3622" s="8">
        <f t="shared" si="507"/>
        <v>0</v>
      </c>
      <c r="X3622" s="8">
        <f t="shared" si="508"/>
        <v>0</v>
      </c>
      <c r="Y3622" s="8" t="str">
        <f t="shared" si="509"/>
        <v/>
      </c>
      <c r="Z3622" s="8" t="str">
        <f>VLOOKUP($D3622,{"29 - Psychiatrie (Erwachsene)","BGI";"297 - stationsäquivalente Behandlung in der Erwachsenenpsychiatrie (29)","BGI";"30 - Kinder- und Jugendpsychiatrie","BGII";"307 - stationsäquivalente Behandlung in der Kinder- und Jugendpsychiatrie (30)","BGII";"31 - Psychosomatik","BGI";"","LEER";0,"Leer"},2,0)</f>
        <v>LEER</v>
      </c>
      <c r="AA3622" s="8" t="str">
        <f t="shared" si="510"/>
        <v>Stationen</v>
      </c>
    </row>
    <row r="3623" spans="2:27" ht="15" customHeight="1" x14ac:dyDescent="0.25">
      <c r="B3623" s="76" t="str">
        <f t="shared" si="503"/>
        <v>!!!</v>
      </c>
      <c r="C3623" s="310" t="str">
        <f>IF(LEN($E3623)&gt;0,VLOOKUP(TEXT($E3623,0),'Angaben Stationen'!$E$14:$V$215,17,0),"")</f>
        <v/>
      </c>
      <c r="D3623" s="254" t="str">
        <f>IF(LEN($E3623)&gt;0,VLOOKUP(TEXT($E3623,0),'Angaben Stationen'!$E$14:$V$215,18,0),"")</f>
        <v/>
      </c>
      <c r="E3623" s="344"/>
      <c r="F3623" s="256"/>
      <c r="G3623" s="256"/>
      <c r="H3623" s="307"/>
      <c r="I3623" s="183"/>
      <c r="R3623" s="8">
        <f t="shared" si="505"/>
        <v>0</v>
      </c>
      <c r="S3623" s="8">
        <f>VLOOKUP($D3623,{"29 - Psychiatrie (Erwachsene)",1;"30 - Kinder- und Jugendpsychiatrie",1;"297 - stationsäquivalente Behandlung in der Erwachsenenpsychiatrie (29)",1;"307 - stationsäquivalente Behandlung in der Kinder- und Jugendpsychiatrie (30)",1;"31 - Psychosomatik",1;"",0;0,0},2,0)</f>
        <v>0</v>
      </c>
      <c r="T3623" s="8">
        <f t="shared" si="511"/>
        <v>0</v>
      </c>
      <c r="U3623" s="8">
        <f t="shared" si="504"/>
        <v>0</v>
      </c>
      <c r="V3623" s="8">
        <f t="shared" si="506"/>
        <v>0</v>
      </c>
      <c r="W3623" s="8">
        <f t="shared" si="507"/>
        <v>0</v>
      </c>
      <c r="X3623" s="8">
        <f t="shared" si="508"/>
        <v>0</v>
      </c>
      <c r="Y3623" s="8" t="str">
        <f t="shared" si="509"/>
        <v/>
      </c>
      <c r="Z3623" s="8" t="str">
        <f>VLOOKUP($D3623,{"29 - Psychiatrie (Erwachsene)","BGI";"297 - stationsäquivalente Behandlung in der Erwachsenenpsychiatrie (29)","BGI";"30 - Kinder- und Jugendpsychiatrie","BGII";"307 - stationsäquivalente Behandlung in der Kinder- und Jugendpsychiatrie (30)","BGII";"31 - Psychosomatik","BGI";"","LEER";0,"Leer"},2,0)</f>
        <v>LEER</v>
      </c>
      <c r="AA3623" s="8" t="str">
        <f t="shared" si="510"/>
        <v>Stationen</v>
      </c>
    </row>
    <row r="3624" spans="2:27" ht="15" customHeight="1" x14ac:dyDescent="0.25">
      <c r="B3624" s="76" t="str">
        <f t="shared" si="503"/>
        <v>!!!</v>
      </c>
      <c r="C3624" s="310" t="str">
        <f>IF(LEN($E3624)&gt;0,VLOOKUP(TEXT($E3624,0),'Angaben Stationen'!$E$14:$V$215,17,0),"")</f>
        <v/>
      </c>
      <c r="D3624" s="254" t="str">
        <f>IF(LEN($E3624)&gt;0,VLOOKUP(TEXT($E3624,0),'Angaben Stationen'!$E$14:$V$215,18,0),"")</f>
        <v/>
      </c>
      <c r="E3624" s="344"/>
      <c r="F3624" s="256"/>
      <c r="G3624" s="256"/>
      <c r="H3624" s="307"/>
      <c r="I3624" s="183"/>
      <c r="R3624" s="8">
        <f t="shared" si="505"/>
        <v>0</v>
      </c>
      <c r="S3624" s="8">
        <f>VLOOKUP($D3624,{"29 - Psychiatrie (Erwachsene)",1;"30 - Kinder- und Jugendpsychiatrie",1;"297 - stationsäquivalente Behandlung in der Erwachsenenpsychiatrie (29)",1;"307 - stationsäquivalente Behandlung in der Kinder- und Jugendpsychiatrie (30)",1;"31 - Psychosomatik",1;"",0;0,0},2,0)</f>
        <v>0</v>
      </c>
      <c r="T3624" s="8">
        <f t="shared" si="511"/>
        <v>0</v>
      </c>
      <c r="U3624" s="8">
        <f t="shared" si="504"/>
        <v>0</v>
      </c>
      <c r="V3624" s="8">
        <f t="shared" si="506"/>
        <v>0</v>
      </c>
      <c r="W3624" s="8">
        <f t="shared" si="507"/>
        <v>0</v>
      </c>
      <c r="X3624" s="8">
        <f t="shared" si="508"/>
        <v>0</v>
      </c>
      <c r="Y3624" s="8" t="str">
        <f t="shared" si="509"/>
        <v/>
      </c>
      <c r="Z3624" s="8" t="str">
        <f>VLOOKUP($D3624,{"29 - Psychiatrie (Erwachsene)","BGI";"297 - stationsäquivalente Behandlung in der Erwachsenenpsychiatrie (29)","BGI";"30 - Kinder- und Jugendpsychiatrie","BGII";"307 - stationsäquivalente Behandlung in der Kinder- und Jugendpsychiatrie (30)","BGII";"31 - Psychosomatik","BGI";"","LEER";0,"Leer"},2,0)</f>
        <v>LEER</v>
      </c>
      <c r="AA3624" s="8" t="str">
        <f t="shared" si="510"/>
        <v>Stationen</v>
      </c>
    </row>
    <row r="3625" spans="2:27" ht="15" customHeight="1" x14ac:dyDescent="0.25">
      <c r="B3625" s="76" t="str">
        <f t="shared" si="503"/>
        <v>!!!</v>
      </c>
      <c r="C3625" s="310" t="str">
        <f>IF(LEN($E3625)&gt;0,VLOOKUP(TEXT($E3625,0),'Angaben Stationen'!$E$14:$V$215,17,0),"")</f>
        <v/>
      </c>
      <c r="D3625" s="254" t="str">
        <f>IF(LEN($E3625)&gt;0,VLOOKUP(TEXT($E3625,0),'Angaben Stationen'!$E$14:$V$215,18,0),"")</f>
        <v/>
      </c>
      <c r="E3625" s="344"/>
      <c r="F3625" s="256"/>
      <c r="G3625" s="256"/>
      <c r="H3625" s="307"/>
      <c r="I3625" s="183"/>
      <c r="R3625" s="8">
        <f t="shared" si="505"/>
        <v>0</v>
      </c>
      <c r="S3625" s="8">
        <f>VLOOKUP($D3625,{"29 - Psychiatrie (Erwachsene)",1;"30 - Kinder- und Jugendpsychiatrie",1;"297 - stationsäquivalente Behandlung in der Erwachsenenpsychiatrie (29)",1;"307 - stationsäquivalente Behandlung in der Kinder- und Jugendpsychiatrie (30)",1;"31 - Psychosomatik",1;"",0;0,0},2,0)</f>
        <v>0</v>
      </c>
      <c r="T3625" s="8">
        <f t="shared" si="511"/>
        <v>0</v>
      </c>
      <c r="U3625" s="8">
        <f t="shared" si="504"/>
        <v>0</v>
      </c>
      <c r="V3625" s="8">
        <f t="shared" si="506"/>
        <v>0</v>
      </c>
      <c r="W3625" s="8">
        <f t="shared" si="507"/>
        <v>0</v>
      </c>
      <c r="X3625" s="8">
        <f t="shared" si="508"/>
        <v>0</v>
      </c>
      <c r="Y3625" s="8" t="str">
        <f t="shared" si="509"/>
        <v/>
      </c>
      <c r="Z3625" s="8" t="str">
        <f>VLOOKUP($D3625,{"29 - Psychiatrie (Erwachsene)","BGI";"297 - stationsäquivalente Behandlung in der Erwachsenenpsychiatrie (29)","BGI";"30 - Kinder- und Jugendpsychiatrie","BGII";"307 - stationsäquivalente Behandlung in der Kinder- und Jugendpsychiatrie (30)","BGII";"31 - Psychosomatik","BGI";"","LEER";0,"Leer"},2,0)</f>
        <v>LEER</v>
      </c>
      <c r="AA3625" s="8" t="str">
        <f t="shared" si="510"/>
        <v>Stationen</v>
      </c>
    </row>
    <row r="3626" spans="2:27" ht="15" customHeight="1" x14ac:dyDescent="0.25">
      <c r="B3626" s="76" t="str">
        <f t="shared" si="503"/>
        <v>!!!</v>
      </c>
      <c r="C3626" s="310" t="str">
        <f>IF(LEN($E3626)&gt;0,VLOOKUP(TEXT($E3626,0),'Angaben Stationen'!$E$14:$V$215,17,0),"")</f>
        <v/>
      </c>
      <c r="D3626" s="254" t="str">
        <f>IF(LEN($E3626)&gt;0,VLOOKUP(TEXT($E3626,0),'Angaben Stationen'!$E$14:$V$215,18,0),"")</f>
        <v/>
      </c>
      <c r="E3626" s="344"/>
      <c r="F3626" s="256"/>
      <c r="G3626" s="256"/>
      <c r="H3626" s="307"/>
      <c r="I3626" s="183"/>
      <c r="R3626" s="8">
        <f t="shared" si="505"/>
        <v>0</v>
      </c>
      <c r="S3626" s="8">
        <f>VLOOKUP($D3626,{"29 - Psychiatrie (Erwachsene)",1;"30 - Kinder- und Jugendpsychiatrie",1;"297 - stationsäquivalente Behandlung in der Erwachsenenpsychiatrie (29)",1;"307 - stationsäquivalente Behandlung in der Kinder- und Jugendpsychiatrie (30)",1;"31 - Psychosomatik",1;"",0;0,0},2,0)</f>
        <v>0</v>
      </c>
      <c r="T3626" s="8">
        <f t="shared" si="511"/>
        <v>0</v>
      </c>
      <c r="U3626" s="8">
        <f t="shared" si="504"/>
        <v>0</v>
      </c>
      <c r="V3626" s="8">
        <f t="shared" si="506"/>
        <v>0</v>
      </c>
      <c r="W3626" s="8">
        <f t="shared" si="507"/>
        <v>0</v>
      </c>
      <c r="X3626" s="8">
        <f t="shared" si="508"/>
        <v>0</v>
      </c>
      <c r="Y3626" s="8" t="str">
        <f t="shared" si="509"/>
        <v/>
      </c>
      <c r="Z3626" s="8" t="str">
        <f>VLOOKUP($D3626,{"29 - Psychiatrie (Erwachsene)","BGI";"297 - stationsäquivalente Behandlung in der Erwachsenenpsychiatrie (29)","BGI";"30 - Kinder- und Jugendpsychiatrie","BGII";"307 - stationsäquivalente Behandlung in der Kinder- und Jugendpsychiatrie (30)","BGII";"31 - Psychosomatik","BGI";"","LEER";0,"Leer"},2,0)</f>
        <v>LEER</v>
      </c>
      <c r="AA3626" s="8" t="str">
        <f t="shared" si="510"/>
        <v>Stationen</v>
      </c>
    </row>
    <row r="3627" spans="2:27" ht="15" customHeight="1" x14ac:dyDescent="0.25">
      <c r="B3627" s="76" t="str">
        <f t="shared" si="503"/>
        <v>!!!</v>
      </c>
      <c r="C3627" s="310" t="str">
        <f>IF(LEN($E3627)&gt;0,VLOOKUP(TEXT($E3627,0),'Angaben Stationen'!$E$14:$V$215,17,0),"")</f>
        <v/>
      </c>
      <c r="D3627" s="254" t="str">
        <f>IF(LEN($E3627)&gt;0,VLOOKUP(TEXT($E3627,0),'Angaben Stationen'!$E$14:$V$215,18,0),"")</f>
        <v/>
      </c>
      <c r="E3627" s="344"/>
      <c r="F3627" s="256"/>
      <c r="G3627" s="256"/>
      <c r="H3627" s="307"/>
      <c r="I3627" s="183"/>
      <c r="R3627" s="8">
        <f t="shared" si="505"/>
        <v>0</v>
      </c>
      <c r="S3627" s="8">
        <f>VLOOKUP($D3627,{"29 - Psychiatrie (Erwachsene)",1;"30 - Kinder- und Jugendpsychiatrie",1;"297 - stationsäquivalente Behandlung in der Erwachsenenpsychiatrie (29)",1;"307 - stationsäquivalente Behandlung in der Kinder- und Jugendpsychiatrie (30)",1;"31 - Psychosomatik",1;"",0;0,0},2,0)</f>
        <v>0</v>
      </c>
      <c r="T3627" s="8">
        <f t="shared" si="511"/>
        <v>0</v>
      </c>
      <c r="U3627" s="8">
        <f t="shared" si="504"/>
        <v>0</v>
      </c>
      <c r="V3627" s="8">
        <f t="shared" si="506"/>
        <v>0</v>
      </c>
      <c r="W3627" s="8">
        <f t="shared" si="507"/>
        <v>0</v>
      </c>
      <c r="X3627" s="8">
        <f t="shared" si="508"/>
        <v>0</v>
      </c>
      <c r="Y3627" s="8" t="str">
        <f t="shared" si="509"/>
        <v/>
      </c>
      <c r="Z3627" s="8" t="str">
        <f>VLOOKUP($D3627,{"29 - Psychiatrie (Erwachsene)","BGI";"297 - stationsäquivalente Behandlung in der Erwachsenenpsychiatrie (29)","BGI";"30 - Kinder- und Jugendpsychiatrie","BGII";"307 - stationsäquivalente Behandlung in der Kinder- und Jugendpsychiatrie (30)","BGII";"31 - Psychosomatik","BGI";"","LEER";0,"Leer"},2,0)</f>
        <v>LEER</v>
      </c>
      <c r="AA3627" s="8" t="str">
        <f t="shared" si="510"/>
        <v>Stationen</v>
      </c>
    </row>
    <row r="3628" spans="2:27" ht="15" customHeight="1" x14ac:dyDescent="0.25">
      <c r="B3628" s="76" t="str">
        <f t="shared" si="503"/>
        <v>!!!</v>
      </c>
      <c r="C3628" s="310" t="str">
        <f>IF(LEN($E3628)&gt;0,VLOOKUP(TEXT($E3628,0),'Angaben Stationen'!$E$14:$V$215,17,0),"")</f>
        <v/>
      </c>
      <c r="D3628" s="254" t="str">
        <f>IF(LEN($E3628)&gt;0,VLOOKUP(TEXT($E3628,0),'Angaben Stationen'!$E$14:$V$215,18,0),"")</f>
        <v/>
      </c>
      <c r="E3628" s="344"/>
      <c r="F3628" s="256"/>
      <c r="G3628" s="256"/>
      <c r="H3628" s="307"/>
      <c r="I3628" s="183"/>
      <c r="R3628" s="8">
        <f t="shared" si="505"/>
        <v>0</v>
      </c>
      <c r="S3628" s="8">
        <f>VLOOKUP($D3628,{"29 - Psychiatrie (Erwachsene)",1;"30 - Kinder- und Jugendpsychiatrie",1;"297 - stationsäquivalente Behandlung in der Erwachsenenpsychiatrie (29)",1;"307 - stationsäquivalente Behandlung in der Kinder- und Jugendpsychiatrie (30)",1;"31 - Psychosomatik",1;"",0;0,0},2,0)</f>
        <v>0</v>
      </c>
      <c r="T3628" s="8">
        <f t="shared" si="511"/>
        <v>0</v>
      </c>
      <c r="U3628" s="8">
        <f t="shared" si="504"/>
        <v>0</v>
      </c>
      <c r="V3628" s="8">
        <f t="shared" si="506"/>
        <v>0</v>
      </c>
      <c r="W3628" s="8">
        <f t="shared" si="507"/>
        <v>0</v>
      </c>
      <c r="X3628" s="8">
        <f t="shared" si="508"/>
        <v>0</v>
      </c>
      <c r="Y3628" s="8" t="str">
        <f t="shared" si="509"/>
        <v/>
      </c>
      <c r="Z3628" s="8" t="str">
        <f>VLOOKUP($D3628,{"29 - Psychiatrie (Erwachsene)","BGI";"297 - stationsäquivalente Behandlung in der Erwachsenenpsychiatrie (29)","BGI";"30 - Kinder- und Jugendpsychiatrie","BGII";"307 - stationsäquivalente Behandlung in der Kinder- und Jugendpsychiatrie (30)","BGII";"31 - Psychosomatik","BGI";"","LEER";0,"Leer"},2,0)</f>
        <v>LEER</v>
      </c>
      <c r="AA3628" s="8" t="str">
        <f t="shared" si="510"/>
        <v>Stationen</v>
      </c>
    </row>
    <row r="3629" spans="2:27" ht="15" customHeight="1" x14ac:dyDescent="0.25">
      <c r="B3629" s="76" t="str">
        <f t="shared" si="503"/>
        <v>!!!</v>
      </c>
      <c r="C3629" s="310" t="str">
        <f>IF(LEN($E3629)&gt;0,VLOOKUP(TEXT($E3629,0),'Angaben Stationen'!$E$14:$V$215,17,0),"")</f>
        <v/>
      </c>
      <c r="D3629" s="254" t="str">
        <f>IF(LEN($E3629)&gt;0,VLOOKUP(TEXT($E3629,0),'Angaben Stationen'!$E$14:$V$215,18,0),"")</f>
        <v/>
      </c>
      <c r="E3629" s="344"/>
      <c r="F3629" s="256"/>
      <c r="G3629" s="256"/>
      <c r="H3629" s="307"/>
      <c r="I3629" s="183"/>
      <c r="R3629" s="8">
        <f t="shared" si="505"/>
        <v>0</v>
      </c>
      <c r="S3629" s="8">
        <f>VLOOKUP($D3629,{"29 - Psychiatrie (Erwachsene)",1;"30 - Kinder- und Jugendpsychiatrie",1;"297 - stationsäquivalente Behandlung in der Erwachsenenpsychiatrie (29)",1;"307 - stationsäquivalente Behandlung in der Kinder- und Jugendpsychiatrie (30)",1;"31 - Psychosomatik",1;"",0;0,0},2,0)</f>
        <v>0</v>
      </c>
      <c r="T3629" s="8">
        <f t="shared" si="511"/>
        <v>0</v>
      </c>
      <c r="U3629" s="8">
        <f t="shared" si="504"/>
        <v>0</v>
      </c>
      <c r="V3629" s="8">
        <f t="shared" si="506"/>
        <v>0</v>
      </c>
      <c r="W3629" s="8">
        <f t="shared" si="507"/>
        <v>0</v>
      </c>
      <c r="X3629" s="8">
        <f t="shared" si="508"/>
        <v>0</v>
      </c>
      <c r="Y3629" s="8" t="str">
        <f t="shared" si="509"/>
        <v/>
      </c>
      <c r="Z3629" s="8" t="str">
        <f>VLOOKUP($D3629,{"29 - Psychiatrie (Erwachsene)","BGI";"297 - stationsäquivalente Behandlung in der Erwachsenenpsychiatrie (29)","BGI";"30 - Kinder- und Jugendpsychiatrie","BGII";"307 - stationsäquivalente Behandlung in der Kinder- und Jugendpsychiatrie (30)","BGII";"31 - Psychosomatik","BGI";"","LEER";0,"Leer"},2,0)</f>
        <v>LEER</v>
      </c>
      <c r="AA3629" s="8" t="str">
        <f t="shared" si="510"/>
        <v>Stationen</v>
      </c>
    </row>
    <row r="3630" spans="2:27" ht="15" customHeight="1" x14ac:dyDescent="0.25">
      <c r="B3630" s="76" t="str">
        <f t="shared" si="503"/>
        <v>!!!</v>
      </c>
      <c r="C3630" s="310" t="str">
        <f>IF(LEN($E3630)&gt;0,VLOOKUP(TEXT($E3630,0),'Angaben Stationen'!$E$14:$V$215,17,0),"")</f>
        <v/>
      </c>
      <c r="D3630" s="254" t="str">
        <f>IF(LEN($E3630)&gt;0,VLOOKUP(TEXT($E3630,0),'Angaben Stationen'!$E$14:$V$215,18,0),"")</f>
        <v/>
      </c>
      <c r="E3630" s="344"/>
      <c r="F3630" s="256"/>
      <c r="G3630" s="256"/>
      <c r="H3630" s="307"/>
      <c r="I3630" s="183"/>
      <c r="R3630" s="8">
        <f t="shared" si="505"/>
        <v>0</v>
      </c>
      <c r="S3630" s="8">
        <f>VLOOKUP($D3630,{"29 - Psychiatrie (Erwachsene)",1;"30 - Kinder- und Jugendpsychiatrie",1;"297 - stationsäquivalente Behandlung in der Erwachsenenpsychiatrie (29)",1;"307 - stationsäquivalente Behandlung in der Kinder- und Jugendpsychiatrie (30)",1;"31 - Psychosomatik",1;"",0;0,0},2,0)</f>
        <v>0</v>
      </c>
      <c r="T3630" s="8">
        <f t="shared" si="511"/>
        <v>0</v>
      </c>
      <c r="U3630" s="8">
        <f t="shared" si="504"/>
        <v>0</v>
      </c>
      <c r="V3630" s="8">
        <f t="shared" si="506"/>
        <v>0</v>
      </c>
      <c r="W3630" s="8">
        <f t="shared" si="507"/>
        <v>0</v>
      </c>
      <c r="X3630" s="8">
        <f t="shared" si="508"/>
        <v>0</v>
      </c>
      <c r="Y3630" s="8" t="str">
        <f t="shared" si="509"/>
        <v/>
      </c>
      <c r="Z3630" s="8" t="str">
        <f>VLOOKUP($D3630,{"29 - Psychiatrie (Erwachsene)","BGI";"297 - stationsäquivalente Behandlung in der Erwachsenenpsychiatrie (29)","BGI";"30 - Kinder- und Jugendpsychiatrie","BGII";"307 - stationsäquivalente Behandlung in der Kinder- und Jugendpsychiatrie (30)","BGII";"31 - Psychosomatik","BGI";"","LEER";0,"Leer"},2,0)</f>
        <v>LEER</v>
      </c>
      <c r="AA3630" s="8" t="str">
        <f t="shared" si="510"/>
        <v>Stationen</v>
      </c>
    </row>
    <row r="3631" spans="2:27" ht="15" customHeight="1" x14ac:dyDescent="0.25">
      <c r="B3631" s="76" t="str">
        <f t="shared" si="503"/>
        <v>!!!</v>
      </c>
      <c r="C3631" s="310" t="str">
        <f>IF(LEN($E3631)&gt;0,VLOOKUP(TEXT($E3631,0),'Angaben Stationen'!$E$14:$V$215,17,0),"")</f>
        <v/>
      </c>
      <c r="D3631" s="254" t="str">
        <f>IF(LEN($E3631)&gt;0,VLOOKUP(TEXT($E3631,0),'Angaben Stationen'!$E$14:$V$215,18,0),"")</f>
        <v/>
      </c>
      <c r="E3631" s="344"/>
      <c r="F3631" s="256"/>
      <c r="G3631" s="256"/>
      <c r="H3631" s="307"/>
      <c r="I3631" s="183"/>
      <c r="R3631" s="8">
        <f t="shared" si="505"/>
        <v>0</v>
      </c>
      <c r="S3631" s="8">
        <f>VLOOKUP($D3631,{"29 - Psychiatrie (Erwachsene)",1;"30 - Kinder- und Jugendpsychiatrie",1;"297 - stationsäquivalente Behandlung in der Erwachsenenpsychiatrie (29)",1;"307 - stationsäquivalente Behandlung in der Kinder- und Jugendpsychiatrie (30)",1;"31 - Psychosomatik",1;"",0;0,0},2,0)</f>
        <v>0</v>
      </c>
      <c r="T3631" s="8">
        <f t="shared" si="511"/>
        <v>0</v>
      </c>
      <c r="U3631" s="8">
        <f t="shared" si="504"/>
        <v>0</v>
      </c>
      <c r="V3631" s="8">
        <f t="shared" si="506"/>
        <v>0</v>
      </c>
      <c r="W3631" s="8">
        <f t="shared" si="507"/>
        <v>0</v>
      </c>
      <c r="X3631" s="8">
        <f t="shared" si="508"/>
        <v>0</v>
      </c>
      <c r="Y3631" s="8" t="str">
        <f t="shared" si="509"/>
        <v/>
      </c>
      <c r="Z3631" s="8" t="str">
        <f>VLOOKUP($D3631,{"29 - Psychiatrie (Erwachsene)","BGI";"297 - stationsäquivalente Behandlung in der Erwachsenenpsychiatrie (29)","BGI";"30 - Kinder- und Jugendpsychiatrie","BGII";"307 - stationsäquivalente Behandlung in der Kinder- und Jugendpsychiatrie (30)","BGII";"31 - Psychosomatik","BGI";"","LEER";0,"Leer"},2,0)</f>
        <v>LEER</v>
      </c>
      <c r="AA3631" s="8" t="str">
        <f t="shared" si="510"/>
        <v>Stationen</v>
      </c>
    </row>
    <row r="3632" spans="2:27" ht="15" customHeight="1" x14ac:dyDescent="0.25">
      <c r="B3632" s="76" t="str">
        <f t="shared" si="503"/>
        <v>!!!</v>
      </c>
      <c r="C3632" s="310" t="str">
        <f>IF(LEN($E3632)&gt;0,VLOOKUP(TEXT($E3632,0),'Angaben Stationen'!$E$14:$V$215,17,0),"")</f>
        <v/>
      </c>
      <c r="D3632" s="254" t="str">
        <f>IF(LEN($E3632)&gt;0,VLOOKUP(TEXT($E3632,0),'Angaben Stationen'!$E$14:$V$215,18,0),"")</f>
        <v/>
      </c>
      <c r="E3632" s="344"/>
      <c r="F3632" s="256"/>
      <c r="G3632" s="256"/>
      <c r="H3632" s="307"/>
      <c r="I3632" s="183"/>
      <c r="R3632" s="8">
        <f t="shared" si="505"/>
        <v>0</v>
      </c>
      <c r="S3632" s="8">
        <f>VLOOKUP($D3632,{"29 - Psychiatrie (Erwachsene)",1;"30 - Kinder- und Jugendpsychiatrie",1;"297 - stationsäquivalente Behandlung in der Erwachsenenpsychiatrie (29)",1;"307 - stationsäquivalente Behandlung in der Kinder- und Jugendpsychiatrie (30)",1;"31 - Psychosomatik",1;"",0;0,0},2,0)</f>
        <v>0</v>
      </c>
      <c r="T3632" s="8">
        <f t="shared" si="511"/>
        <v>0</v>
      </c>
      <c r="U3632" s="8">
        <f t="shared" si="504"/>
        <v>0</v>
      </c>
      <c r="V3632" s="8">
        <f t="shared" si="506"/>
        <v>0</v>
      </c>
      <c r="W3632" s="8">
        <f t="shared" si="507"/>
        <v>0</v>
      </c>
      <c r="X3632" s="8">
        <f t="shared" si="508"/>
        <v>0</v>
      </c>
      <c r="Y3632" s="8" t="str">
        <f t="shared" si="509"/>
        <v/>
      </c>
      <c r="Z3632" s="8" t="str">
        <f>VLOOKUP($D3632,{"29 - Psychiatrie (Erwachsene)","BGI";"297 - stationsäquivalente Behandlung in der Erwachsenenpsychiatrie (29)","BGI";"30 - Kinder- und Jugendpsychiatrie","BGII";"307 - stationsäquivalente Behandlung in der Kinder- und Jugendpsychiatrie (30)","BGII";"31 - Psychosomatik","BGI";"","LEER";0,"Leer"},2,0)</f>
        <v>LEER</v>
      </c>
      <c r="AA3632" s="8" t="str">
        <f t="shared" si="510"/>
        <v>Stationen</v>
      </c>
    </row>
    <row r="3633" spans="2:27" ht="15" customHeight="1" x14ac:dyDescent="0.25">
      <c r="B3633" s="76" t="str">
        <f t="shared" si="503"/>
        <v>!!!</v>
      </c>
      <c r="C3633" s="310" t="str">
        <f>IF(LEN($E3633)&gt;0,VLOOKUP(TEXT($E3633,0),'Angaben Stationen'!$E$14:$V$215,17,0),"")</f>
        <v/>
      </c>
      <c r="D3633" s="254" t="str">
        <f>IF(LEN($E3633)&gt;0,VLOOKUP(TEXT($E3633,0),'Angaben Stationen'!$E$14:$V$215,18,0),"")</f>
        <v/>
      </c>
      <c r="E3633" s="344"/>
      <c r="F3633" s="256"/>
      <c r="G3633" s="256"/>
      <c r="H3633" s="307"/>
      <c r="I3633" s="183"/>
      <c r="R3633" s="8">
        <f t="shared" si="505"/>
        <v>0</v>
      </c>
      <c r="S3633" s="8">
        <f>VLOOKUP($D3633,{"29 - Psychiatrie (Erwachsene)",1;"30 - Kinder- und Jugendpsychiatrie",1;"297 - stationsäquivalente Behandlung in der Erwachsenenpsychiatrie (29)",1;"307 - stationsäquivalente Behandlung in der Kinder- und Jugendpsychiatrie (30)",1;"31 - Psychosomatik",1;"",0;0,0},2,0)</f>
        <v>0</v>
      </c>
      <c r="T3633" s="8">
        <f t="shared" si="511"/>
        <v>0</v>
      </c>
      <c r="U3633" s="8">
        <f t="shared" si="504"/>
        <v>0</v>
      </c>
      <c r="V3633" s="8">
        <f t="shared" si="506"/>
        <v>0</v>
      </c>
      <c r="W3633" s="8">
        <f t="shared" si="507"/>
        <v>0</v>
      </c>
      <c r="X3633" s="8">
        <f t="shared" si="508"/>
        <v>0</v>
      </c>
      <c r="Y3633" s="8" t="str">
        <f t="shared" si="509"/>
        <v/>
      </c>
      <c r="Z3633" s="8" t="str">
        <f>VLOOKUP($D3633,{"29 - Psychiatrie (Erwachsene)","BGI";"297 - stationsäquivalente Behandlung in der Erwachsenenpsychiatrie (29)","BGI";"30 - Kinder- und Jugendpsychiatrie","BGII";"307 - stationsäquivalente Behandlung in der Kinder- und Jugendpsychiatrie (30)","BGII";"31 - Psychosomatik","BGI";"","LEER";0,"Leer"},2,0)</f>
        <v>LEER</v>
      </c>
      <c r="AA3633" s="8" t="str">
        <f t="shared" si="510"/>
        <v>Stationen</v>
      </c>
    </row>
    <row r="3634" spans="2:27" ht="15" customHeight="1" x14ac:dyDescent="0.25">
      <c r="B3634" s="76" t="str">
        <f t="shared" si="503"/>
        <v>!!!</v>
      </c>
      <c r="C3634" s="310" t="str">
        <f>IF(LEN($E3634)&gt;0,VLOOKUP(TEXT($E3634,0),'Angaben Stationen'!$E$14:$V$215,17,0),"")</f>
        <v/>
      </c>
      <c r="D3634" s="254" t="str">
        <f>IF(LEN($E3634)&gt;0,VLOOKUP(TEXT($E3634,0),'Angaben Stationen'!$E$14:$V$215,18,0),"")</f>
        <v/>
      </c>
      <c r="E3634" s="344"/>
      <c r="F3634" s="256"/>
      <c r="G3634" s="256"/>
      <c r="H3634" s="307"/>
      <c r="I3634" s="183"/>
      <c r="R3634" s="8">
        <f t="shared" si="505"/>
        <v>0</v>
      </c>
      <c r="S3634" s="8">
        <f>VLOOKUP($D3634,{"29 - Psychiatrie (Erwachsene)",1;"30 - Kinder- und Jugendpsychiatrie",1;"297 - stationsäquivalente Behandlung in der Erwachsenenpsychiatrie (29)",1;"307 - stationsäquivalente Behandlung in der Kinder- und Jugendpsychiatrie (30)",1;"31 - Psychosomatik",1;"",0;0,0},2,0)</f>
        <v>0</v>
      </c>
      <c r="T3634" s="8">
        <f t="shared" si="511"/>
        <v>0</v>
      </c>
      <c r="U3634" s="8">
        <f t="shared" si="504"/>
        <v>0</v>
      </c>
      <c r="V3634" s="8">
        <f t="shared" si="506"/>
        <v>0</v>
      </c>
      <c r="W3634" s="8">
        <f t="shared" si="507"/>
        <v>0</v>
      </c>
      <c r="X3634" s="8">
        <f t="shared" si="508"/>
        <v>0</v>
      </c>
      <c r="Y3634" s="8" t="str">
        <f t="shared" si="509"/>
        <v/>
      </c>
      <c r="Z3634" s="8" t="str">
        <f>VLOOKUP($D3634,{"29 - Psychiatrie (Erwachsene)","BGI";"297 - stationsäquivalente Behandlung in der Erwachsenenpsychiatrie (29)","BGI";"30 - Kinder- und Jugendpsychiatrie","BGII";"307 - stationsäquivalente Behandlung in der Kinder- und Jugendpsychiatrie (30)","BGII";"31 - Psychosomatik","BGI";"","LEER";0,"Leer"},2,0)</f>
        <v>LEER</v>
      </c>
      <c r="AA3634" s="8" t="str">
        <f t="shared" si="510"/>
        <v>Stationen</v>
      </c>
    </row>
    <row r="3635" spans="2:27" ht="15" customHeight="1" x14ac:dyDescent="0.25">
      <c r="B3635" s="76" t="str">
        <f t="shared" si="503"/>
        <v>!!!</v>
      </c>
      <c r="C3635" s="310" t="str">
        <f>IF(LEN($E3635)&gt;0,VLOOKUP(TEXT($E3635,0),'Angaben Stationen'!$E$14:$V$215,17,0),"")</f>
        <v/>
      </c>
      <c r="D3635" s="254" t="str">
        <f>IF(LEN($E3635)&gt;0,VLOOKUP(TEXT($E3635,0),'Angaben Stationen'!$E$14:$V$215,18,0),"")</f>
        <v/>
      </c>
      <c r="E3635" s="344"/>
      <c r="F3635" s="256"/>
      <c r="G3635" s="256"/>
      <c r="H3635" s="307"/>
      <c r="I3635" s="183"/>
      <c r="R3635" s="8">
        <f t="shared" si="505"/>
        <v>0</v>
      </c>
      <c r="S3635" s="8">
        <f>VLOOKUP($D3635,{"29 - Psychiatrie (Erwachsene)",1;"30 - Kinder- und Jugendpsychiatrie",1;"297 - stationsäquivalente Behandlung in der Erwachsenenpsychiatrie (29)",1;"307 - stationsäquivalente Behandlung in der Kinder- und Jugendpsychiatrie (30)",1;"31 - Psychosomatik",1;"",0;0,0},2,0)</f>
        <v>0</v>
      </c>
      <c r="T3635" s="8">
        <f t="shared" si="511"/>
        <v>0</v>
      </c>
      <c r="U3635" s="8">
        <f t="shared" si="504"/>
        <v>0</v>
      </c>
      <c r="V3635" s="8">
        <f t="shared" si="506"/>
        <v>0</v>
      </c>
      <c r="W3635" s="8">
        <f t="shared" si="507"/>
        <v>0</v>
      </c>
      <c r="X3635" s="8">
        <f t="shared" si="508"/>
        <v>0</v>
      </c>
      <c r="Y3635" s="8" t="str">
        <f t="shared" si="509"/>
        <v/>
      </c>
      <c r="Z3635" s="8" t="str">
        <f>VLOOKUP($D3635,{"29 - Psychiatrie (Erwachsene)","BGI";"297 - stationsäquivalente Behandlung in der Erwachsenenpsychiatrie (29)","BGI";"30 - Kinder- und Jugendpsychiatrie","BGII";"307 - stationsäquivalente Behandlung in der Kinder- und Jugendpsychiatrie (30)","BGII";"31 - Psychosomatik","BGI";"","LEER";0,"Leer"},2,0)</f>
        <v>LEER</v>
      </c>
      <c r="AA3635" s="8" t="str">
        <f t="shared" si="510"/>
        <v>Stationen</v>
      </c>
    </row>
    <row r="3636" spans="2:27" ht="15" customHeight="1" x14ac:dyDescent="0.25">
      <c r="B3636" s="76" t="str">
        <f t="shared" si="503"/>
        <v>!!!</v>
      </c>
      <c r="C3636" s="310" t="str">
        <f>IF(LEN($E3636)&gt;0,VLOOKUP(TEXT($E3636,0),'Angaben Stationen'!$E$14:$V$215,17,0),"")</f>
        <v/>
      </c>
      <c r="D3636" s="254" t="str">
        <f>IF(LEN($E3636)&gt;0,VLOOKUP(TEXT($E3636,0),'Angaben Stationen'!$E$14:$V$215,18,0),"")</f>
        <v/>
      </c>
      <c r="E3636" s="344"/>
      <c r="F3636" s="256"/>
      <c r="G3636" s="256"/>
      <c r="H3636" s="307"/>
      <c r="I3636" s="183"/>
      <c r="R3636" s="8">
        <f t="shared" si="505"/>
        <v>0</v>
      </c>
      <c r="S3636" s="8">
        <f>VLOOKUP($D3636,{"29 - Psychiatrie (Erwachsene)",1;"30 - Kinder- und Jugendpsychiatrie",1;"297 - stationsäquivalente Behandlung in der Erwachsenenpsychiatrie (29)",1;"307 - stationsäquivalente Behandlung in der Kinder- und Jugendpsychiatrie (30)",1;"31 - Psychosomatik",1;"",0;0,0},2,0)</f>
        <v>0</v>
      </c>
      <c r="T3636" s="8">
        <f t="shared" si="511"/>
        <v>0</v>
      </c>
      <c r="U3636" s="8">
        <f t="shared" si="504"/>
        <v>0</v>
      </c>
      <c r="V3636" s="8">
        <f t="shared" si="506"/>
        <v>0</v>
      </c>
      <c r="W3636" s="8">
        <f t="shared" si="507"/>
        <v>0</v>
      </c>
      <c r="X3636" s="8">
        <f t="shared" si="508"/>
        <v>0</v>
      </c>
      <c r="Y3636" s="8" t="str">
        <f t="shared" si="509"/>
        <v/>
      </c>
      <c r="Z3636" s="8" t="str">
        <f>VLOOKUP($D3636,{"29 - Psychiatrie (Erwachsene)","BGI";"297 - stationsäquivalente Behandlung in der Erwachsenenpsychiatrie (29)","BGI";"30 - Kinder- und Jugendpsychiatrie","BGII";"307 - stationsäquivalente Behandlung in der Kinder- und Jugendpsychiatrie (30)","BGII";"31 - Psychosomatik","BGI";"","LEER";0,"Leer"},2,0)</f>
        <v>LEER</v>
      </c>
      <c r="AA3636" s="8" t="str">
        <f t="shared" si="510"/>
        <v>Stationen</v>
      </c>
    </row>
    <row r="3637" spans="2:27" ht="15" customHeight="1" x14ac:dyDescent="0.25">
      <c r="B3637" s="76" t="str">
        <f t="shared" si="503"/>
        <v>!!!</v>
      </c>
      <c r="C3637" s="310" t="str">
        <f>IF(LEN($E3637)&gt;0,VLOOKUP(TEXT($E3637,0),'Angaben Stationen'!$E$14:$V$215,17,0),"")</f>
        <v/>
      </c>
      <c r="D3637" s="254" t="str">
        <f>IF(LEN($E3637)&gt;0,VLOOKUP(TEXT($E3637,0),'Angaben Stationen'!$E$14:$V$215,18,0),"")</f>
        <v/>
      </c>
      <c r="E3637" s="344"/>
      <c r="F3637" s="256"/>
      <c r="G3637" s="256"/>
      <c r="H3637" s="307"/>
      <c r="I3637" s="183"/>
      <c r="R3637" s="8">
        <f t="shared" si="505"/>
        <v>0</v>
      </c>
      <c r="S3637" s="8">
        <f>VLOOKUP($D3637,{"29 - Psychiatrie (Erwachsene)",1;"30 - Kinder- und Jugendpsychiatrie",1;"297 - stationsäquivalente Behandlung in der Erwachsenenpsychiatrie (29)",1;"307 - stationsäquivalente Behandlung in der Kinder- und Jugendpsychiatrie (30)",1;"31 - Psychosomatik",1;"",0;0,0},2,0)</f>
        <v>0</v>
      </c>
      <c r="T3637" s="8">
        <f t="shared" si="511"/>
        <v>0</v>
      </c>
      <c r="U3637" s="8">
        <f t="shared" si="504"/>
        <v>0</v>
      </c>
      <c r="V3637" s="8">
        <f t="shared" si="506"/>
        <v>0</v>
      </c>
      <c r="W3637" s="8">
        <f t="shared" si="507"/>
        <v>0</v>
      </c>
      <c r="X3637" s="8">
        <f t="shared" si="508"/>
        <v>0</v>
      </c>
      <c r="Y3637" s="8" t="str">
        <f t="shared" si="509"/>
        <v/>
      </c>
      <c r="Z3637" s="8" t="str">
        <f>VLOOKUP($D3637,{"29 - Psychiatrie (Erwachsene)","BGI";"297 - stationsäquivalente Behandlung in der Erwachsenenpsychiatrie (29)","BGI";"30 - Kinder- und Jugendpsychiatrie","BGII";"307 - stationsäquivalente Behandlung in der Kinder- und Jugendpsychiatrie (30)","BGII";"31 - Psychosomatik","BGI";"","LEER";0,"Leer"},2,0)</f>
        <v>LEER</v>
      </c>
      <c r="AA3637" s="8" t="str">
        <f t="shared" si="510"/>
        <v>Stationen</v>
      </c>
    </row>
    <row r="3638" spans="2:27" ht="15" customHeight="1" x14ac:dyDescent="0.25">
      <c r="B3638" s="76" t="str">
        <f t="shared" si="503"/>
        <v>!!!</v>
      </c>
      <c r="C3638" s="310" t="str">
        <f>IF(LEN($E3638)&gt;0,VLOOKUP(TEXT($E3638,0),'Angaben Stationen'!$E$14:$V$215,17,0),"")</f>
        <v/>
      </c>
      <c r="D3638" s="254" t="str">
        <f>IF(LEN($E3638)&gt;0,VLOOKUP(TEXT($E3638,0),'Angaben Stationen'!$E$14:$V$215,18,0),"")</f>
        <v/>
      </c>
      <c r="E3638" s="344"/>
      <c r="F3638" s="256"/>
      <c r="G3638" s="256"/>
      <c r="H3638" s="307"/>
      <c r="I3638" s="183"/>
      <c r="R3638" s="8">
        <f t="shared" si="505"/>
        <v>0</v>
      </c>
      <c r="S3638" s="8">
        <f>VLOOKUP($D3638,{"29 - Psychiatrie (Erwachsene)",1;"30 - Kinder- und Jugendpsychiatrie",1;"297 - stationsäquivalente Behandlung in der Erwachsenenpsychiatrie (29)",1;"307 - stationsäquivalente Behandlung in der Kinder- und Jugendpsychiatrie (30)",1;"31 - Psychosomatik",1;"",0;0,0},2,0)</f>
        <v>0</v>
      </c>
      <c r="T3638" s="8">
        <f t="shared" si="511"/>
        <v>0</v>
      </c>
      <c r="U3638" s="8">
        <f t="shared" si="504"/>
        <v>0</v>
      </c>
      <c r="V3638" s="8">
        <f t="shared" si="506"/>
        <v>0</v>
      </c>
      <c r="W3638" s="8">
        <f t="shared" si="507"/>
        <v>0</v>
      </c>
      <c r="X3638" s="8">
        <f t="shared" si="508"/>
        <v>0</v>
      </c>
      <c r="Y3638" s="8" t="str">
        <f t="shared" si="509"/>
        <v/>
      </c>
      <c r="Z3638" s="8" t="str">
        <f>VLOOKUP($D3638,{"29 - Psychiatrie (Erwachsene)","BGI";"297 - stationsäquivalente Behandlung in der Erwachsenenpsychiatrie (29)","BGI";"30 - Kinder- und Jugendpsychiatrie","BGII";"307 - stationsäquivalente Behandlung in der Kinder- und Jugendpsychiatrie (30)","BGII";"31 - Psychosomatik","BGI";"","LEER";0,"Leer"},2,0)</f>
        <v>LEER</v>
      </c>
      <c r="AA3638" s="8" t="str">
        <f t="shared" si="510"/>
        <v>Stationen</v>
      </c>
    </row>
    <row r="3639" spans="2:27" ht="15" customHeight="1" x14ac:dyDescent="0.25">
      <c r="B3639" s="76" t="str">
        <f t="shared" si="503"/>
        <v>!!!</v>
      </c>
      <c r="C3639" s="310" t="str">
        <f>IF(LEN($E3639)&gt;0,VLOOKUP(TEXT($E3639,0),'Angaben Stationen'!$E$14:$V$215,17,0),"")</f>
        <v/>
      </c>
      <c r="D3639" s="254" t="str">
        <f>IF(LEN($E3639)&gt;0,VLOOKUP(TEXT($E3639,0),'Angaben Stationen'!$E$14:$V$215,18,0),"")</f>
        <v/>
      </c>
      <c r="E3639" s="344"/>
      <c r="F3639" s="256"/>
      <c r="G3639" s="256"/>
      <c r="H3639" s="307"/>
      <c r="I3639" s="183"/>
      <c r="R3639" s="8">
        <f t="shared" si="505"/>
        <v>0</v>
      </c>
      <c r="S3639" s="8">
        <f>VLOOKUP($D3639,{"29 - Psychiatrie (Erwachsene)",1;"30 - Kinder- und Jugendpsychiatrie",1;"297 - stationsäquivalente Behandlung in der Erwachsenenpsychiatrie (29)",1;"307 - stationsäquivalente Behandlung in der Kinder- und Jugendpsychiatrie (30)",1;"31 - Psychosomatik",1;"",0;0,0},2,0)</f>
        <v>0</v>
      </c>
      <c r="T3639" s="8">
        <f t="shared" si="511"/>
        <v>0</v>
      </c>
      <c r="U3639" s="8">
        <f t="shared" si="504"/>
        <v>0</v>
      </c>
      <c r="V3639" s="8">
        <f t="shared" si="506"/>
        <v>0</v>
      </c>
      <c r="W3639" s="8">
        <f t="shared" si="507"/>
        <v>0</v>
      </c>
      <c r="X3639" s="8">
        <f t="shared" si="508"/>
        <v>0</v>
      </c>
      <c r="Y3639" s="8" t="str">
        <f t="shared" si="509"/>
        <v/>
      </c>
      <c r="Z3639" s="8" t="str">
        <f>VLOOKUP($D3639,{"29 - Psychiatrie (Erwachsene)","BGI";"297 - stationsäquivalente Behandlung in der Erwachsenenpsychiatrie (29)","BGI";"30 - Kinder- und Jugendpsychiatrie","BGII";"307 - stationsäquivalente Behandlung in der Kinder- und Jugendpsychiatrie (30)","BGII";"31 - Psychosomatik","BGI";"","LEER";0,"Leer"},2,0)</f>
        <v>LEER</v>
      </c>
      <c r="AA3639" s="8" t="str">
        <f t="shared" si="510"/>
        <v>Stationen</v>
      </c>
    </row>
    <row r="3640" spans="2:27" ht="15" customHeight="1" x14ac:dyDescent="0.25">
      <c r="B3640" s="76" t="str">
        <f t="shared" si="503"/>
        <v>!!!</v>
      </c>
      <c r="C3640" s="310" t="str">
        <f>IF(LEN($E3640)&gt;0,VLOOKUP(TEXT($E3640,0),'Angaben Stationen'!$E$14:$V$215,17,0),"")</f>
        <v/>
      </c>
      <c r="D3640" s="254" t="str">
        <f>IF(LEN($E3640)&gt;0,VLOOKUP(TEXT($E3640,0),'Angaben Stationen'!$E$14:$V$215,18,0),"")</f>
        <v/>
      </c>
      <c r="E3640" s="344"/>
      <c r="F3640" s="256"/>
      <c r="G3640" s="256"/>
      <c r="H3640" s="307"/>
      <c r="I3640" s="183"/>
      <c r="R3640" s="8">
        <f t="shared" si="505"/>
        <v>0</v>
      </c>
      <c r="S3640" s="8">
        <f>VLOOKUP($D3640,{"29 - Psychiatrie (Erwachsene)",1;"30 - Kinder- und Jugendpsychiatrie",1;"297 - stationsäquivalente Behandlung in der Erwachsenenpsychiatrie (29)",1;"307 - stationsäquivalente Behandlung in der Kinder- und Jugendpsychiatrie (30)",1;"31 - Psychosomatik",1;"",0;0,0},2,0)</f>
        <v>0</v>
      </c>
      <c r="T3640" s="8">
        <f t="shared" si="511"/>
        <v>0</v>
      </c>
      <c r="U3640" s="8">
        <f t="shared" si="504"/>
        <v>0</v>
      </c>
      <c r="V3640" s="8">
        <f t="shared" si="506"/>
        <v>0</v>
      </c>
      <c r="W3640" s="8">
        <f t="shared" si="507"/>
        <v>0</v>
      </c>
      <c r="X3640" s="8">
        <f t="shared" si="508"/>
        <v>0</v>
      </c>
      <c r="Y3640" s="8" t="str">
        <f t="shared" si="509"/>
        <v/>
      </c>
      <c r="Z3640" s="8" t="str">
        <f>VLOOKUP($D3640,{"29 - Psychiatrie (Erwachsene)","BGI";"297 - stationsäquivalente Behandlung in der Erwachsenenpsychiatrie (29)","BGI";"30 - Kinder- und Jugendpsychiatrie","BGII";"307 - stationsäquivalente Behandlung in der Kinder- und Jugendpsychiatrie (30)","BGII";"31 - Psychosomatik","BGI";"","LEER";0,"Leer"},2,0)</f>
        <v>LEER</v>
      </c>
      <c r="AA3640" s="8" t="str">
        <f t="shared" si="510"/>
        <v>Stationen</v>
      </c>
    </row>
    <row r="3641" spans="2:27" ht="15" customHeight="1" x14ac:dyDescent="0.25">
      <c r="B3641" s="76" t="str">
        <f t="shared" si="503"/>
        <v>!!!</v>
      </c>
      <c r="C3641" s="310" t="str">
        <f>IF(LEN($E3641)&gt;0,VLOOKUP(TEXT($E3641,0),'Angaben Stationen'!$E$14:$V$215,17,0),"")</f>
        <v/>
      </c>
      <c r="D3641" s="254" t="str">
        <f>IF(LEN($E3641)&gt;0,VLOOKUP(TEXT($E3641,0),'Angaben Stationen'!$E$14:$V$215,18,0),"")</f>
        <v/>
      </c>
      <c r="E3641" s="344"/>
      <c r="F3641" s="256"/>
      <c r="G3641" s="256"/>
      <c r="H3641" s="307"/>
      <c r="I3641" s="183"/>
      <c r="R3641" s="8">
        <f t="shared" si="505"/>
        <v>0</v>
      </c>
      <c r="S3641" s="8">
        <f>VLOOKUP($D3641,{"29 - Psychiatrie (Erwachsene)",1;"30 - Kinder- und Jugendpsychiatrie",1;"297 - stationsäquivalente Behandlung in der Erwachsenenpsychiatrie (29)",1;"307 - stationsäquivalente Behandlung in der Kinder- und Jugendpsychiatrie (30)",1;"31 - Psychosomatik",1;"",0;0,0},2,0)</f>
        <v>0</v>
      </c>
      <c r="T3641" s="8">
        <f t="shared" si="511"/>
        <v>0</v>
      </c>
      <c r="U3641" s="8">
        <f t="shared" si="504"/>
        <v>0</v>
      </c>
      <c r="V3641" s="8">
        <f t="shared" si="506"/>
        <v>0</v>
      </c>
      <c r="W3641" s="8">
        <f t="shared" si="507"/>
        <v>0</v>
      </c>
      <c r="X3641" s="8">
        <f t="shared" si="508"/>
        <v>0</v>
      </c>
      <c r="Y3641" s="8" t="str">
        <f t="shared" si="509"/>
        <v/>
      </c>
      <c r="Z3641" s="8" t="str">
        <f>VLOOKUP($D3641,{"29 - Psychiatrie (Erwachsene)","BGI";"297 - stationsäquivalente Behandlung in der Erwachsenenpsychiatrie (29)","BGI";"30 - Kinder- und Jugendpsychiatrie","BGII";"307 - stationsäquivalente Behandlung in der Kinder- und Jugendpsychiatrie (30)","BGII";"31 - Psychosomatik","BGI";"","LEER";0,"Leer"},2,0)</f>
        <v>LEER</v>
      </c>
      <c r="AA3641" s="8" t="str">
        <f t="shared" si="510"/>
        <v>Stationen</v>
      </c>
    </row>
    <row r="3642" spans="2:27" ht="15" customHeight="1" x14ac:dyDescent="0.25">
      <c r="B3642" s="76" t="str">
        <f t="shared" si="503"/>
        <v>!!!</v>
      </c>
      <c r="C3642" s="310" t="str">
        <f>IF(LEN($E3642)&gt;0,VLOOKUP(TEXT($E3642,0),'Angaben Stationen'!$E$14:$V$215,17,0),"")</f>
        <v/>
      </c>
      <c r="D3642" s="254" t="str">
        <f>IF(LEN($E3642)&gt;0,VLOOKUP(TEXT($E3642,0),'Angaben Stationen'!$E$14:$V$215,18,0),"")</f>
        <v/>
      </c>
      <c r="E3642" s="344"/>
      <c r="F3642" s="256"/>
      <c r="G3642" s="256"/>
      <c r="H3642" s="307"/>
      <c r="I3642" s="183"/>
      <c r="R3642" s="8">
        <f t="shared" si="505"/>
        <v>0</v>
      </c>
      <c r="S3642" s="8">
        <f>VLOOKUP($D3642,{"29 - Psychiatrie (Erwachsene)",1;"30 - Kinder- und Jugendpsychiatrie",1;"297 - stationsäquivalente Behandlung in der Erwachsenenpsychiatrie (29)",1;"307 - stationsäquivalente Behandlung in der Kinder- und Jugendpsychiatrie (30)",1;"31 - Psychosomatik",1;"",0;0,0},2,0)</f>
        <v>0</v>
      </c>
      <c r="T3642" s="8">
        <f t="shared" si="511"/>
        <v>0</v>
      </c>
      <c r="U3642" s="8">
        <f t="shared" si="504"/>
        <v>0</v>
      </c>
      <c r="V3642" s="8">
        <f t="shared" si="506"/>
        <v>0</v>
      </c>
      <c r="W3642" s="8">
        <f t="shared" si="507"/>
        <v>0</v>
      </c>
      <c r="X3642" s="8">
        <f t="shared" si="508"/>
        <v>0</v>
      </c>
      <c r="Y3642" s="8" t="str">
        <f t="shared" si="509"/>
        <v/>
      </c>
      <c r="Z3642" s="8" t="str">
        <f>VLOOKUP($D3642,{"29 - Psychiatrie (Erwachsene)","BGI";"297 - stationsäquivalente Behandlung in der Erwachsenenpsychiatrie (29)","BGI";"30 - Kinder- und Jugendpsychiatrie","BGII";"307 - stationsäquivalente Behandlung in der Kinder- und Jugendpsychiatrie (30)","BGII";"31 - Psychosomatik","BGI";"","LEER";0,"Leer"},2,0)</f>
        <v>LEER</v>
      </c>
      <c r="AA3642" s="8" t="str">
        <f t="shared" si="510"/>
        <v>Stationen</v>
      </c>
    </row>
    <row r="3643" spans="2:27" ht="15" customHeight="1" x14ac:dyDescent="0.25">
      <c r="B3643" s="76" t="str">
        <f t="shared" si="503"/>
        <v>!!!</v>
      </c>
      <c r="C3643" s="310" t="str">
        <f>IF(LEN($E3643)&gt;0,VLOOKUP(TEXT($E3643,0),'Angaben Stationen'!$E$14:$V$215,17,0),"")</f>
        <v/>
      </c>
      <c r="D3643" s="254" t="str">
        <f>IF(LEN($E3643)&gt;0,VLOOKUP(TEXT($E3643,0),'Angaben Stationen'!$E$14:$V$215,18,0),"")</f>
        <v/>
      </c>
      <c r="E3643" s="344"/>
      <c r="F3643" s="256"/>
      <c r="G3643" s="256"/>
      <c r="H3643" s="307"/>
      <c r="I3643" s="183"/>
      <c r="R3643" s="8">
        <f t="shared" si="505"/>
        <v>0</v>
      </c>
      <c r="S3643" s="8">
        <f>VLOOKUP($D3643,{"29 - Psychiatrie (Erwachsene)",1;"30 - Kinder- und Jugendpsychiatrie",1;"297 - stationsäquivalente Behandlung in der Erwachsenenpsychiatrie (29)",1;"307 - stationsäquivalente Behandlung in der Kinder- und Jugendpsychiatrie (30)",1;"31 - Psychosomatik",1;"",0;0,0},2,0)</f>
        <v>0</v>
      </c>
      <c r="T3643" s="8">
        <f t="shared" si="511"/>
        <v>0</v>
      </c>
      <c r="U3643" s="8">
        <f t="shared" si="504"/>
        <v>0</v>
      </c>
      <c r="V3643" s="8">
        <f t="shared" si="506"/>
        <v>0</v>
      </c>
      <c r="W3643" s="8">
        <f t="shared" si="507"/>
        <v>0</v>
      </c>
      <c r="X3643" s="8">
        <f t="shared" si="508"/>
        <v>0</v>
      </c>
      <c r="Y3643" s="8" t="str">
        <f t="shared" si="509"/>
        <v/>
      </c>
      <c r="Z3643" s="8" t="str">
        <f>VLOOKUP($D3643,{"29 - Psychiatrie (Erwachsene)","BGI";"297 - stationsäquivalente Behandlung in der Erwachsenenpsychiatrie (29)","BGI";"30 - Kinder- und Jugendpsychiatrie","BGII";"307 - stationsäquivalente Behandlung in der Kinder- und Jugendpsychiatrie (30)","BGII";"31 - Psychosomatik","BGI";"","LEER";0,"Leer"},2,0)</f>
        <v>LEER</v>
      </c>
      <c r="AA3643" s="8" t="str">
        <f t="shared" si="510"/>
        <v>Stationen</v>
      </c>
    </row>
    <row r="3644" spans="2:27" ht="15" customHeight="1" x14ac:dyDescent="0.25">
      <c r="B3644" s="76" t="str">
        <f t="shared" si="503"/>
        <v>!!!</v>
      </c>
      <c r="C3644" s="310" t="str">
        <f>IF(LEN($E3644)&gt;0,VLOOKUP(TEXT($E3644,0),'Angaben Stationen'!$E$14:$V$215,17,0),"")</f>
        <v/>
      </c>
      <c r="D3644" s="254" t="str">
        <f>IF(LEN($E3644)&gt;0,VLOOKUP(TEXT($E3644,0),'Angaben Stationen'!$E$14:$V$215,18,0),"")</f>
        <v/>
      </c>
      <c r="E3644" s="344"/>
      <c r="F3644" s="256"/>
      <c r="G3644" s="256"/>
      <c r="H3644" s="307"/>
      <c r="I3644" s="183"/>
      <c r="R3644" s="8">
        <f t="shared" si="505"/>
        <v>0</v>
      </c>
      <c r="S3644" s="8">
        <f>VLOOKUP($D3644,{"29 - Psychiatrie (Erwachsene)",1;"30 - Kinder- und Jugendpsychiatrie",1;"297 - stationsäquivalente Behandlung in der Erwachsenenpsychiatrie (29)",1;"307 - stationsäquivalente Behandlung in der Kinder- und Jugendpsychiatrie (30)",1;"31 - Psychosomatik",1;"",0;0,0},2,0)</f>
        <v>0</v>
      </c>
      <c r="T3644" s="8">
        <f t="shared" si="511"/>
        <v>0</v>
      </c>
      <c r="U3644" s="8">
        <f t="shared" si="504"/>
        <v>0</v>
      </c>
      <c r="V3644" s="8">
        <f t="shared" si="506"/>
        <v>0</v>
      </c>
      <c r="W3644" s="8">
        <f t="shared" si="507"/>
        <v>0</v>
      </c>
      <c r="X3644" s="8">
        <f t="shared" si="508"/>
        <v>0</v>
      </c>
      <c r="Y3644" s="8" t="str">
        <f t="shared" si="509"/>
        <v/>
      </c>
      <c r="Z3644" s="8" t="str">
        <f>VLOOKUP($D3644,{"29 - Psychiatrie (Erwachsene)","BGI";"297 - stationsäquivalente Behandlung in der Erwachsenenpsychiatrie (29)","BGI";"30 - Kinder- und Jugendpsychiatrie","BGII";"307 - stationsäquivalente Behandlung in der Kinder- und Jugendpsychiatrie (30)","BGII";"31 - Psychosomatik","BGI";"","LEER";0,"Leer"},2,0)</f>
        <v>LEER</v>
      </c>
      <c r="AA3644" s="8" t="str">
        <f t="shared" si="510"/>
        <v>Stationen</v>
      </c>
    </row>
    <row r="3645" spans="2:27" ht="15" customHeight="1" x14ac:dyDescent="0.25">
      <c r="B3645" s="76" t="str">
        <f t="shared" ref="B3645:B3708" si="512">IF(SUM(S3645:X3645)&lt;6,"!!!","")</f>
        <v>!!!</v>
      </c>
      <c r="C3645" s="310" t="str">
        <f>IF(LEN($E3645)&gt;0,VLOOKUP(TEXT($E3645,0),'Angaben Stationen'!$E$14:$V$215,17,0),"")</f>
        <v/>
      </c>
      <c r="D3645" s="254" t="str">
        <f>IF(LEN($E3645)&gt;0,VLOOKUP(TEXT($E3645,0),'Angaben Stationen'!$E$14:$V$215,18,0),"")</f>
        <v/>
      </c>
      <c r="E3645" s="344"/>
      <c r="F3645" s="256"/>
      <c r="G3645" s="256"/>
      <c r="H3645" s="307"/>
      <c r="I3645" s="183"/>
      <c r="R3645" s="8">
        <f t="shared" si="505"/>
        <v>0</v>
      </c>
      <c r="S3645" s="8">
        <f>VLOOKUP($D3645,{"29 - Psychiatrie (Erwachsene)",1;"30 - Kinder- und Jugendpsychiatrie",1;"297 - stationsäquivalente Behandlung in der Erwachsenenpsychiatrie (29)",1;"307 - stationsäquivalente Behandlung in der Kinder- und Jugendpsychiatrie (30)",1;"31 - Psychosomatik",1;"",0;0,0},2,0)</f>
        <v>0</v>
      </c>
      <c r="T3645" s="8">
        <f t="shared" si="511"/>
        <v>0</v>
      </c>
      <c r="U3645" s="8">
        <f t="shared" ref="U3645:U3708" si="513">IF($E3645&lt;&gt;0,1,0)</f>
        <v>0</v>
      </c>
      <c r="V3645" s="8">
        <f t="shared" si="506"/>
        <v>0</v>
      </c>
      <c r="W3645" s="8">
        <f t="shared" si="507"/>
        <v>0</v>
      </c>
      <c r="X3645" s="8">
        <f t="shared" si="508"/>
        <v>0</v>
      </c>
      <c r="Y3645" s="8" t="str">
        <f t="shared" si="509"/>
        <v/>
      </c>
      <c r="Z3645" s="8" t="str">
        <f>VLOOKUP($D3645,{"29 - Psychiatrie (Erwachsene)","BGI";"297 - stationsäquivalente Behandlung in der Erwachsenenpsychiatrie (29)","BGI";"30 - Kinder- und Jugendpsychiatrie","BGII";"307 - stationsäquivalente Behandlung in der Kinder- und Jugendpsychiatrie (30)","BGII";"31 - Psychosomatik","BGI";"","LEER";0,"Leer"},2,0)</f>
        <v>LEER</v>
      </c>
      <c r="AA3645" s="8" t="str">
        <f t="shared" si="510"/>
        <v>Stationen</v>
      </c>
    </row>
    <row r="3646" spans="2:27" ht="15" customHeight="1" x14ac:dyDescent="0.25">
      <c r="B3646" s="76" t="str">
        <f t="shared" si="512"/>
        <v>!!!</v>
      </c>
      <c r="C3646" s="310" t="str">
        <f>IF(LEN($E3646)&gt;0,VLOOKUP(TEXT($E3646,0),'Angaben Stationen'!$E$14:$V$215,17,0),"")</f>
        <v/>
      </c>
      <c r="D3646" s="254" t="str">
        <f>IF(LEN($E3646)&gt;0,VLOOKUP(TEXT($E3646,0),'Angaben Stationen'!$E$14:$V$215,18,0),"")</f>
        <v/>
      </c>
      <c r="E3646" s="344"/>
      <c r="F3646" s="256"/>
      <c r="G3646" s="256"/>
      <c r="H3646" s="307"/>
      <c r="I3646" s="183"/>
      <c r="R3646" s="8">
        <f t="shared" si="505"/>
        <v>0</v>
      </c>
      <c r="S3646" s="8">
        <f>VLOOKUP($D3646,{"29 - Psychiatrie (Erwachsene)",1;"30 - Kinder- und Jugendpsychiatrie",1;"297 - stationsäquivalente Behandlung in der Erwachsenenpsychiatrie (29)",1;"307 - stationsäquivalente Behandlung in der Kinder- und Jugendpsychiatrie (30)",1;"31 - Psychosomatik",1;"",0;0,0},2,0)</f>
        <v>0</v>
      </c>
      <c r="T3646" s="8">
        <f t="shared" si="511"/>
        <v>0</v>
      </c>
      <c r="U3646" s="8">
        <f t="shared" si="513"/>
        <v>0</v>
      </c>
      <c r="V3646" s="8">
        <f t="shared" si="506"/>
        <v>0</v>
      </c>
      <c r="W3646" s="8">
        <f t="shared" si="507"/>
        <v>0</v>
      </c>
      <c r="X3646" s="8">
        <f t="shared" si="508"/>
        <v>0</v>
      </c>
      <c r="Y3646" s="8" t="str">
        <f t="shared" si="509"/>
        <v/>
      </c>
      <c r="Z3646" s="8" t="str">
        <f>VLOOKUP($D3646,{"29 - Psychiatrie (Erwachsene)","BGI";"297 - stationsäquivalente Behandlung in der Erwachsenenpsychiatrie (29)","BGI";"30 - Kinder- und Jugendpsychiatrie","BGII";"307 - stationsäquivalente Behandlung in der Kinder- und Jugendpsychiatrie (30)","BGII";"31 - Psychosomatik","BGI";"","LEER";0,"Leer"},2,0)</f>
        <v>LEER</v>
      </c>
      <c r="AA3646" s="8" t="str">
        <f t="shared" si="510"/>
        <v>Stationen</v>
      </c>
    </row>
    <row r="3647" spans="2:27" ht="15" customHeight="1" x14ac:dyDescent="0.25">
      <c r="B3647" s="76" t="str">
        <f t="shared" si="512"/>
        <v>!!!</v>
      </c>
      <c r="C3647" s="310" t="str">
        <f>IF(LEN($E3647)&gt;0,VLOOKUP(TEXT($E3647,0),'Angaben Stationen'!$E$14:$V$215,17,0),"")</f>
        <v/>
      </c>
      <c r="D3647" s="254" t="str">
        <f>IF(LEN($E3647)&gt;0,VLOOKUP(TEXT($E3647,0),'Angaben Stationen'!$E$14:$V$215,18,0),"")</f>
        <v/>
      </c>
      <c r="E3647" s="344"/>
      <c r="F3647" s="256"/>
      <c r="G3647" s="256"/>
      <c r="H3647" s="307"/>
      <c r="I3647" s="183"/>
      <c r="R3647" s="8">
        <f t="shared" si="505"/>
        <v>0</v>
      </c>
      <c r="S3647" s="8">
        <f>VLOOKUP($D3647,{"29 - Psychiatrie (Erwachsene)",1;"30 - Kinder- und Jugendpsychiatrie",1;"297 - stationsäquivalente Behandlung in der Erwachsenenpsychiatrie (29)",1;"307 - stationsäquivalente Behandlung in der Kinder- und Jugendpsychiatrie (30)",1;"31 - Psychosomatik",1;"",0;0,0},2,0)</f>
        <v>0</v>
      </c>
      <c r="T3647" s="8">
        <f t="shared" si="511"/>
        <v>0</v>
      </c>
      <c r="U3647" s="8">
        <f t="shared" si="513"/>
        <v>0</v>
      </c>
      <c r="V3647" s="8">
        <f t="shared" si="506"/>
        <v>0</v>
      </c>
      <c r="W3647" s="8">
        <f t="shared" si="507"/>
        <v>0</v>
      </c>
      <c r="X3647" s="8">
        <f t="shared" si="508"/>
        <v>0</v>
      </c>
      <c r="Y3647" s="8" t="str">
        <f t="shared" si="509"/>
        <v/>
      </c>
      <c r="Z3647" s="8" t="str">
        <f>VLOOKUP($D3647,{"29 - Psychiatrie (Erwachsene)","BGI";"297 - stationsäquivalente Behandlung in der Erwachsenenpsychiatrie (29)","BGI";"30 - Kinder- und Jugendpsychiatrie","BGII";"307 - stationsäquivalente Behandlung in der Kinder- und Jugendpsychiatrie (30)","BGII";"31 - Psychosomatik","BGI";"","LEER";0,"Leer"},2,0)</f>
        <v>LEER</v>
      </c>
      <c r="AA3647" s="8" t="str">
        <f t="shared" si="510"/>
        <v>Stationen</v>
      </c>
    </row>
    <row r="3648" spans="2:27" ht="15" customHeight="1" x14ac:dyDescent="0.25">
      <c r="B3648" s="76" t="str">
        <f t="shared" si="512"/>
        <v>!!!</v>
      </c>
      <c r="C3648" s="310" t="str">
        <f>IF(LEN($E3648)&gt;0,VLOOKUP(TEXT($E3648,0),'Angaben Stationen'!$E$14:$V$215,17,0),"")</f>
        <v/>
      </c>
      <c r="D3648" s="254" t="str">
        <f>IF(LEN($E3648)&gt;0,VLOOKUP(TEXT($E3648,0),'Angaben Stationen'!$E$14:$V$215,18,0),"")</f>
        <v/>
      </c>
      <c r="E3648" s="344"/>
      <c r="F3648" s="256"/>
      <c r="G3648" s="256"/>
      <c r="H3648" s="307"/>
      <c r="I3648" s="183"/>
      <c r="R3648" s="8">
        <f t="shared" si="505"/>
        <v>0</v>
      </c>
      <c r="S3648" s="8">
        <f>VLOOKUP($D3648,{"29 - Psychiatrie (Erwachsene)",1;"30 - Kinder- und Jugendpsychiatrie",1;"297 - stationsäquivalente Behandlung in der Erwachsenenpsychiatrie (29)",1;"307 - stationsäquivalente Behandlung in der Kinder- und Jugendpsychiatrie (30)",1;"31 - Psychosomatik",1;"",0;0,0},2,0)</f>
        <v>0</v>
      </c>
      <c r="T3648" s="8">
        <f t="shared" si="511"/>
        <v>0</v>
      </c>
      <c r="U3648" s="8">
        <f t="shared" si="513"/>
        <v>0</v>
      </c>
      <c r="V3648" s="8">
        <f t="shared" si="506"/>
        <v>0</v>
      </c>
      <c r="W3648" s="8">
        <f t="shared" si="507"/>
        <v>0</v>
      </c>
      <c r="X3648" s="8">
        <f t="shared" si="508"/>
        <v>0</v>
      </c>
      <c r="Y3648" s="8" t="str">
        <f t="shared" si="509"/>
        <v/>
      </c>
      <c r="Z3648" s="8" t="str">
        <f>VLOOKUP($D3648,{"29 - Psychiatrie (Erwachsene)","BGI";"297 - stationsäquivalente Behandlung in der Erwachsenenpsychiatrie (29)","BGI";"30 - Kinder- und Jugendpsychiatrie","BGII";"307 - stationsäquivalente Behandlung in der Kinder- und Jugendpsychiatrie (30)","BGII";"31 - Psychosomatik","BGI";"","LEER";0,"Leer"},2,0)</f>
        <v>LEER</v>
      </c>
      <c r="AA3648" s="8" t="str">
        <f t="shared" si="510"/>
        <v>Stationen</v>
      </c>
    </row>
    <row r="3649" spans="2:27" ht="15" customHeight="1" x14ac:dyDescent="0.25">
      <c r="B3649" s="76" t="str">
        <f t="shared" si="512"/>
        <v>!!!</v>
      </c>
      <c r="C3649" s="310" t="str">
        <f>IF(LEN($E3649)&gt;0,VLOOKUP(TEXT($E3649,0),'Angaben Stationen'!$E$14:$V$215,17,0),"")</f>
        <v/>
      </c>
      <c r="D3649" s="254" t="str">
        <f>IF(LEN($E3649)&gt;0,VLOOKUP(TEXT($E3649,0),'Angaben Stationen'!$E$14:$V$215,18,0),"")</f>
        <v/>
      </c>
      <c r="E3649" s="344"/>
      <c r="F3649" s="256"/>
      <c r="G3649" s="256"/>
      <c r="H3649" s="307"/>
      <c r="I3649" s="183"/>
      <c r="R3649" s="8">
        <f t="shared" si="505"/>
        <v>0</v>
      </c>
      <c r="S3649" s="8">
        <f>VLOOKUP($D3649,{"29 - Psychiatrie (Erwachsene)",1;"30 - Kinder- und Jugendpsychiatrie",1;"297 - stationsäquivalente Behandlung in der Erwachsenenpsychiatrie (29)",1;"307 - stationsäquivalente Behandlung in der Kinder- und Jugendpsychiatrie (30)",1;"31 - Psychosomatik",1;"",0;0,0},2,0)</f>
        <v>0</v>
      </c>
      <c r="T3649" s="8">
        <f t="shared" si="511"/>
        <v>0</v>
      </c>
      <c r="U3649" s="8">
        <f t="shared" si="513"/>
        <v>0</v>
      </c>
      <c r="V3649" s="8">
        <f t="shared" si="506"/>
        <v>0</v>
      </c>
      <c r="W3649" s="8">
        <f t="shared" si="507"/>
        <v>0</v>
      </c>
      <c r="X3649" s="8">
        <f t="shared" si="508"/>
        <v>0</v>
      </c>
      <c r="Y3649" s="8" t="str">
        <f t="shared" si="509"/>
        <v/>
      </c>
      <c r="Z3649" s="8" t="str">
        <f>VLOOKUP($D3649,{"29 - Psychiatrie (Erwachsene)","BGI";"297 - stationsäquivalente Behandlung in der Erwachsenenpsychiatrie (29)","BGI";"30 - Kinder- und Jugendpsychiatrie","BGII";"307 - stationsäquivalente Behandlung in der Kinder- und Jugendpsychiatrie (30)","BGII";"31 - Psychosomatik","BGI";"","LEER";0,"Leer"},2,0)</f>
        <v>LEER</v>
      </c>
      <c r="AA3649" s="8" t="str">
        <f t="shared" si="510"/>
        <v>Stationen</v>
      </c>
    </row>
    <row r="3650" spans="2:27" ht="15" customHeight="1" x14ac:dyDescent="0.25">
      <c r="B3650" s="76" t="str">
        <f t="shared" si="512"/>
        <v>!!!</v>
      </c>
      <c r="C3650" s="310" t="str">
        <f>IF(LEN($E3650)&gt;0,VLOOKUP(TEXT($E3650,0),'Angaben Stationen'!$E$14:$V$215,17,0),"")</f>
        <v/>
      </c>
      <c r="D3650" s="254" t="str">
        <f>IF(LEN($E3650)&gt;0,VLOOKUP(TEXT($E3650,0),'Angaben Stationen'!$E$14:$V$215,18,0),"")</f>
        <v/>
      </c>
      <c r="E3650" s="344"/>
      <c r="F3650" s="256"/>
      <c r="G3650" s="256"/>
      <c r="H3650" s="307"/>
      <c r="I3650" s="183"/>
      <c r="R3650" s="8">
        <f t="shared" si="505"/>
        <v>0</v>
      </c>
      <c r="S3650" s="8">
        <f>VLOOKUP($D3650,{"29 - Psychiatrie (Erwachsene)",1;"30 - Kinder- und Jugendpsychiatrie",1;"297 - stationsäquivalente Behandlung in der Erwachsenenpsychiatrie (29)",1;"307 - stationsäquivalente Behandlung in der Kinder- und Jugendpsychiatrie (30)",1;"31 - Psychosomatik",1;"",0;0,0},2,0)</f>
        <v>0</v>
      </c>
      <c r="T3650" s="8">
        <f t="shared" si="511"/>
        <v>0</v>
      </c>
      <c r="U3650" s="8">
        <f t="shared" si="513"/>
        <v>0</v>
      </c>
      <c r="V3650" s="8">
        <f t="shared" si="506"/>
        <v>0</v>
      </c>
      <c r="W3650" s="8">
        <f t="shared" si="507"/>
        <v>0</v>
      </c>
      <c r="X3650" s="8">
        <f t="shared" si="508"/>
        <v>0</v>
      </c>
      <c r="Y3650" s="8" t="str">
        <f t="shared" si="509"/>
        <v/>
      </c>
      <c r="Z3650" s="8" t="str">
        <f>VLOOKUP($D3650,{"29 - Psychiatrie (Erwachsene)","BGI";"297 - stationsäquivalente Behandlung in der Erwachsenenpsychiatrie (29)","BGI";"30 - Kinder- und Jugendpsychiatrie","BGII";"307 - stationsäquivalente Behandlung in der Kinder- und Jugendpsychiatrie (30)","BGII";"31 - Psychosomatik","BGI";"","LEER";0,"Leer"},2,0)</f>
        <v>LEER</v>
      </c>
      <c r="AA3650" s="8" t="str">
        <f t="shared" si="510"/>
        <v>Stationen</v>
      </c>
    </row>
    <row r="3651" spans="2:27" ht="15" customHeight="1" x14ac:dyDescent="0.25">
      <c r="B3651" s="76" t="str">
        <f t="shared" si="512"/>
        <v>!!!</v>
      </c>
      <c r="C3651" s="310" t="str">
        <f>IF(LEN($E3651)&gt;0,VLOOKUP(TEXT($E3651,0),'Angaben Stationen'!$E$14:$V$215,17,0),"")</f>
        <v/>
      </c>
      <c r="D3651" s="254" t="str">
        <f>IF(LEN($E3651)&gt;0,VLOOKUP(TEXT($E3651,0),'Angaben Stationen'!$E$14:$V$215,18,0),"")</f>
        <v/>
      </c>
      <c r="E3651" s="344"/>
      <c r="F3651" s="256"/>
      <c r="G3651" s="256"/>
      <c r="H3651" s="307"/>
      <c r="I3651" s="183"/>
      <c r="R3651" s="8">
        <f t="shared" si="505"/>
        <v>0</v>
      </c>
      <c r="S3651" s="8">
        <f>VLOOKUP($D3651,{"29 - Psychiatrie (Erwachsene)",1;"30 - Kinder- und Jugendpsychiatrie",1;"297 - stationsäquivalente Behandlung in der Erwachsenenpsychiatrie (29)",1;"307 - stationsäquivalente Behandlung in der Kinder- und Jugendpsychiatrie (30)",1;"31 - Psychosomatik",1;"",0;0,0},2,0)</f>
        <v>0</v>
      </c>
      <c r="T3651" s="8">
        <f t="shared" si="511"/>
        <v>0</v>
      </c>
      <c r="U3651" s="8">
        <f t="shared" si="513"/>
        <v>0</v>
      </c>
      <c r="V3651" s="8">
        <f t="shared" si="506"/>
        <v>0</v>
      </c>
      <c r="W3651" s="8">
        <f t="shared" si="507"/>
        <v>0</v>
      </c>
      <c r="X3651" s="8">
        <f t="shared" si="508"/>
        <v>0</v>
      </c>
      <c r="Y3651" s="8" t="str">
        <f t="shared" si="509"/>
        <v/>
      </c>
      <c r="Z3651" s="8" t="str">
        <f>VLOOKUP($D3651,{"29 - Psychiatrie (Erwachsene)","BGI";"297 - stationsäquivalente Behandlung in der Erwachsenenpsychiatrie (29)","BGI";"30 - Kinder- und Jugendpsychiatrie","BGII";"307 - stationsäquivalente Behandlung in der Kinder- und Jugendpsychiatrie (30)","BGII";"31 - Psychosomatik","BGI";"","LEER";0,"Leer"},2,0)</f>
        <v>LEER</v>
      </c>
      <c r="AA3651" s="8" t="str">
        <f t="shared" si="510"/>
        <v>Stationen</v>
      </c>
    </row>
    <row r="3652" spans="2:27" ht="15" customHeight="1" x14ac:dyDescent="0.25">
      <c r="B3652" s="76" t="str">
        <f t="shared" si="512"/>
        <v>!!!</v>
      </c>
      <c r="C3652" s="310" t="str">
        <f>IF(LEN($E3652)&gt;0,VLOOKUP(TEXT($E3652,0),'Angaben Stationen'!$E$14:$V$215,17,0),"")</f>
        <v/>
      </c>
      <c r="D3652" s="254" t="str">
        <f>IF(LEN($E3652)&gt;0,VLOOKUP(TEXT($E3652,0),'Angaben Stationen'!$E$14:$V$215,18,0),"")</f>
        <v/>
      </c>
      <c r="E3652" s="344"/>
      <c r="F3652" s="256"/>
      <c r="G3652" s="256"/>
      <c r="H3652" s="307"/>
      <c r="I3652" s="183"/>
      <c r="R3652" s="8">
        <f t="shared" si="505"/>
        <v>0</v>
      </c>
      <c r="S3652" s="8">
        <f>VLOOKUP($D3652,{"29 - Psychiatrie (Erwachsene)",1;"30 - Kinder- und Jugendpsychiatrie",1;"297 - stationsäquivalente Behandlung in der Erwachsenenpsychiatrie (29)",1;"307 - stationsäquivalente Behandlung in der Kinder- und Jugendpsychiatrie (30)",1;"31 - Psychosomatik",1;"",0;0,0},2,0)</f>
        <v>0</v>
      </c>
      <c r="T3652" s="8">
        <f t="shared" si="511"/>
        <v>0</v>
      </c>
      <c r="U3652" s="8">
        <f t="shared" si="513"/>
        <v>0</v>
      </c>
      <c r="V3652" s="8">
        <f t="shared" si="506"/>
        <v>0</v>
      </c>
      <c r="W3652" s="8">
        <f t="shared" si="507"/>
        <v>0</v>
      </c>
      <c r="X3652" s="8">
        <f t="shared" si="508"/>
        <v>0</v>
      </c>
      <c r="Y3652" s="8" t="str">
        <f t="shared" si="509"/>
        <v/>
      </c>
      <c r="Z3652" s="8" t="str">
        <f>VLOOKUP($D3652,{"29 - Psychiatrie (Erwachsene)","BGI";"297 - stationsäquivalente Behandlung in der Erwachsenenpsychiatrie (29)","BGI";"30 - Kinder- und Jugendpsychiatrie","BGII";"307 - stationsäquivalente Behandlung in der Kinder- und Jugendpsychiatrie (30)","BGII";"31 - Psychosomatik","BGI";"","LEER";0,"Leer"},2,0)</f>
        <v>LEER</v>
      </c>
      <c r="AA3652" s="8" t="str">
        <f t="shared" si="510"/>
        <v>Stationen</v>
      </c>
    </row>
    <row r="3653" spans="2:27" ht="15" customHeight="1" x14ac:dyDescent="0.25">
      <c r="B3653" s="76" t="str">
        <f t="shared" si="512"/>
        <v>!!!</v>
      </c>
      <c r="C3653" s="310" t="str">
        <f>IF(LEN($E3653)&gt;0,VLOOKUP(TEXT($E3653,0),'Angaben Stationen'!$E$14:$V$215,17,0),"")</f>
        <v/>
      </c>
      <c r="D3653" s="254" t="str">
        <f>IF(LEN($E3653)&gt;0,VLOOKUP(TEXT($E3653,0),'Angaben Stationen'!$E$14:$V$215,18,0),"")</f>
        <v/>
      </c>
      <c r="E3653" s="344"/>
      <c r="F3653" s="256"/>
      <c r="G3653" s="256"/>
      <c r="H3653" s="307"/>
      <c r="I3653" s="183"/>
      <c r="R3653" s="8">
        <f t="shared" si="505"/>
        <v>0</v>
      </c>
      <c r="S3653" s="8">
        <f>VLOOKUP($D3653,{"29 - Psychiatrie (Erwachsene)",1;"30 - Kinder- und Jugendpsychiatrie",1;"297 - stationsäquivalente Behandlung in der Erwachsenenpsychiatrie (29)",1;"307 - stationsäquivalente Behandlung in der Kinder- und Jugendpsychiatrie (30)",1;"31 - Psychosomatik",1;"",0;0,0},2,0)</f>
        <v>0</v>
      </c>
      <c r="T3653" s="8">
        <f t="shared" si="511"/>
        <v>0</v>
      </c>
      <c r="U3653" s="8">
        <f t="shared" si="513"/>
        <v>0</v>
      </c>
      <c r="V3653" s="8">
        <f t="shared" si="506"/>
        <v>0</v>
      </c>
      <c r="W3653" s="8">
        <f t="shared" si="507"/>
        <v>0</v>
      </c>
      <c r="X3653" s="8">
        <f t="shared" si="508"/>
        <v>0</v>
      </c>
      <c r="Y3653" s="8" t="str">
        <f t="shared" si="509"/>
        <v/>
      </c>
      <c r="Z3653" s="8" t="str">
        <f>VLOOKUP($D3653,{"29 - Psychiatrie (Erwachsene)","BGI";"297 - stationsäquivalente Behandlung in der Erwachsenenpsychiatrie (29)","BGI";"30 - Kinder- und Jugendpsychiatrie","BGII";"307 - stationsäquivalente Behandlung in der Kinder- und Jugendpsychiatrie (30)","BGII";"31 - Psychosomatik","BGI";"","LEER";0,"Leer"},2,0)</f>
        <v>LEER</v>
      </c>
      <c r="AA3653" s="8" t="str">
        <f t="shared" si="510"/>
        <v>Stationen</v>
      </c>
    </row>
    <row r="3654" spans="2:27" ht="15" customHeight="1" x14ac:dyDescent="0.25">
      <c r="B3654" s="76" t="str">
        <f t="shared" si="512"/>
        <v>!!!</v>
      </c>
      <c r="C3654" s="310" t="str">
        <f>IF(LEN($E3654)&gt;0,VLOOKUP(TEXT($E3654,0),'Angaben Stationen'!$E$14:$V$215,17,0),"")</f>
        <v/>
      </c>
      <c r="D3654" s="254" t="str">
        <f>IF(LEN($E3654)&gt;0,VLOOKUP(TEXT($E3654,0),'Angaben Stationen'!$E$14:$V$215,18,0),"")</f>
        <v/>
      </c>
      <c r="E3654" s="344"/>
      <c r="F3654" s="256"/>
      <c r="G3654" s="256"/>
      <c r="H3654" s="307"/>
      <c r="I3654" s="183"/>
      <c r="R3654" s="8">
        <f t="shared" si="505"/>
        <v>0</v>
      </c>
      <c r="S3654" s="8">
        <f>VLOOKUP($D3654,{"29 - Psychiatrie (Erwachsene)",1;"30 - Kinder- und Jugendpsychiatrie",1;"297 - stationsäquivalente Behandlung in der Erwachsenenpsychiatrie (29)",1;"307 - stationsäquivalente Behandlung in der Kinder- und Jugendpsychiatrie (30)",1;"31 - Psychosomatik",1;"",0;0,0},2,0)</f>
        <v>0</v>
      </c>
      <c r="T3654" s="8">
        <f t="shared" si="511"/>
        <v>0</v>
      </c>
      <c r="U3654" s="8">
        <f t="shared" si="513"/>
        <v>0</v>
      </c>
      <c r="V3654" s="8">
        <f t="shared" si="506"/>
        <v>0</v>
      </c>
      <c r="W3654" s="8">
        <f t="shared" si="507"/>
        <v>0</v>
      </c>
      <c r="X3654" s="8">
        <f t="shared" si="508"/>
        <v>0</v>
      </c>
      <c r="Y3654" s="8" t="str">
        <f t="shared" si="509"/>
        <v/>
      </c>
      <c r="Z3654" s="8" t="str">
        <f>VLOOKUP($D3654,{"29 - Psychiatrie (Erwachsene)","BGI";"297 - stationsäquivalente Behandlung in der Erwachsenenpsychiatrie (29)","BGI";"30 - Kinder- und Jugendpsychiatrie","BGII";"307 - stationsäquivalente Behandlung in der Kinder- und Jugendpsychiatrie (30)","BGII";"31 - Psychosomatik","BGI";"","LEER";0,"Leer"},2,0)</f>
        <v>LEER</v>
      </c>
      <c r="AA3654" s="8" t="str">
        <f t="shared" si="510"/>
        <v>Stationen</v>
      </c>
    </row>
    <row r="3655" spans="2:27" ht="15" customHeight="1" x14ac:dyDescent="0.25">
      <c r="B3655" s="76" t="str">
        <f t="shared" si="512"/>
        <v>!!!</v>
      </c>
      <c r="C3655" s="310" t="str">
        <f>IF(LEN($E3655)&gt;0,VLOOKUP(TEXT($E3655,0),'Angaben Stationen'!$E$14:$V$215,17,0),"")</f>
        <v/>
      </c>
      <c r="D3655" s="254" t="str">
        <f>IF(LEN($E3655)&gt;0,VLOOKUP(TEXT($E3655,0),'Angaben Stationen'!$E$14:$V$215,18,0),"")</f>
        <v/>
      </c>
      <c r="E3655" s="344"/>
      <c r="F3655" s="256"/>
      <c r="G3655" s="256"/>
      <c r="H3655" s="307"/>
      <c r="I3655" s="183"/>
      <c r="R3655" s="8">
        <f t="shared" si="505"/>
        <v>0</v>
      </c>
      <c r="S3655" s="8">
        <f>VLOOKUP($D3655,{"29 - Psychiatrie (Erwachsene)",1;"30 - Kinder- und Jugendpsychiatrie",1;"297 - stationsäquivalente Behandlung in der Erwachsenenpsychiatrie (29)",1;"307 - stationsäquivalente Behandlung in der Kinder- und Jugendpsychiatrie (30)",1;"31 - Psychosomatik",1;"",0;0,0},2,0)</f>
        <v>0</v>
      </c>
      <c r="T3655" s="8">
        <f t="shared" si="511"/>
        <v>0</v>
      </c>
      <c r="U3655" s="8">
        <f t="shared" si="513"/>
        <v>0</v>
      </c>
      <c r="V3655" s="8">
        <f t="shared" si="506"/>
        <v>0</v>
      </c>
      <c r="W3655" s="8">
        <f t="shared" si="507"/>
        <v>0</v>
      </c>
      <c r="X3655" s="8">
        <f t="shared" si="508"/>
        <v>0</v>
      </c>
      <c r="Y3655" s="8" t="str">
        <f t="shared" si="509"/>
        <v/>
      </c>
      <c r="Z3655" s="8" t="str">
        <f>VLOOKUP($D3655,{"29 - Psychiatrie (Erwachsene)","BGI";"297 - stationsäquivalente Behandlung in der Erwachsenenpsychiatrie (29)","BGI";"30 - Kinder- und Jugendpsychiatrie","BGII";"307 - stationsäquivalente Behandlung in der Kinder- und Jugendpsychiatrie (30)","BGII";"31 - Psychosomatik","BGI";"","LEER";0,"Leer"},2,0)</f>
        <v>LEER</v>
      </c>
      <c r="AA3655" s="8" t="str">
        <f t="shared" si="510"/>
        <v>Stationen</v>
      </c>
    </row>
    <row r="3656" spans="2:27" ht="15" customHeight="1" x14ac:dyDescent="0.25">
      <c r="B3656" s="76" t="str">
        <f t="shared" si="512"/>
        <v>!!!</v>
      </c>
      <c r="C3656" s="310" t="str">
        <f>IF(LEN($E3656)&gt;0,VLOOKUP(TEXT($E3656,0),'Angaben Stationen'!$E$14:$V$215,17,0),"")</f>
        <v/>
      </c>
      <c r="D3656" s="254" t="str">
        <f>IF(LEN($E3656)&gt;0,VLOOKUP(TEXT($E3656,0),'Angaben Stationen'!$E$14:$V$215,18,0),"")</f>
        <v/>
      </c>
      <c r="E3656" s="344"/>
      <c r="F3656" s="256"/>
      <c r="G3656" s="256"/>
      <c r="H3656" s="307"/>
      <c r="I3656" s="183"/>
      <c r="R3656" s="8">
        <f t="shared" si="505"/>
        <v>0</v>
      </c>
      <c r="S3656" s="8">
        <f>VLOOKUP($D3656,{"29 - Psychiatrie (Erwachsene)",1;"30 - Kinder- und Jugendpsychiatrie",1;"297 - stationsäquivalente Behandlung in der Erwachsenenpsychiatrie (29)",1;"307 - stationsäquivalente Behandlung in der Kinder- und Jugendpsychiatrie (30)",1;"31 - Psychosomatik",1;"",0;0,0},2,0)</f>
        <v>0</v>
      </c>
      <c r="T3656" s="8">
        <f t="shared" si="511"/>
        <v>0</v>
      </c>
      <c r="U3656" s="8">
        <f t="shared" si="513"/>
        <v>0</v>
      </c>
      <c r="V3656" s="8">
        <f t="shared" si="506"/>
        <v>0</v>
      </c>
      <c r="W3656" s="8">
        <f t="shared" si="507"/>
        <v>0</v>
      </c>
      <c r="X3656" s="8">
        <f t="shared" si="508"/>
        <v>0</v>
      </c>
      <c r="Y3656" s="8" t="str">
        <f t="shared" si="509"/>
        <v/>
      </c>
      <c r="Z3656" s="8" t="str">
        <f>VLOOKUP($D3656,{"29 - Psychiatrie (Erwachsene)","BGI";"297 - stationsäquivalente Behandlung in der Erwachsenenpsychiatrie (29)","BGI";"30 - Kinder- und Jugendpsychiatrie","BGII";"307 - stationsäquivalente Behandlung in der Kinder- und Jugendpsychiatrie (30)","BGII";"31 - Psychosomatik","BGI";"","LEER";0,"Leer"},2,0)</f>
        <v>LEER</v>
      </c>
      <c r="AA3656" s="8" t="str">
        <f t="shared" si="510"/>
        <v>Stationen</v>
      </c>
    </row>
    <row r="3657" spans="2:27" ht="15" customHeight="1" x14ac:dyDescent="0.25">
      <c r="B3657" s="76" t="str">
        <f t="shared" si="512"/>
        <v>!!!</v>
      </c>
      <c r="C3657" s="310" t="str">
        <f>IF(LEN($E3657)&gt;0,VLOOKUP(TEXT($E3657,0),'Angaben Stationen'!$E$14:$V$215,17,0),"")</f>
        <v/>
      </c>
      <c r="D3657" s="254" t="str">
        <f>IF(LEN($E3657)&gt;0,VLOOKUP(TEXT($E3657,0),'Angaben Stationen'!$E$14:$V$215,18,0),"")</f>
        <v/>
      </c>
      <c r="E3657" s="344"/>
      <c r="F3657" s="256"/>
      <c r="G3657" s="256"/>
      <c r="H3657" s="307"/>
      <c r="I3657" s="183"/>
      <c r="R3657" s="8">
        <f t="shared" si="505"/>
        <v>0</v>
      </c>
      <c r="S3657" s="8">
        <f>VLOOKUP($D3657,{"29 - Psychiatrie (Erwachsene)",1;"30 - Kinder- und Jugendpsychiatrie",1;"297 - stationsäquivalente Behandlung in der Erwachsenenpsychiatrie (29)",1;"307 - stationsäquivalente Behandlung in der Kinder- und Jugendpsychiatrie (30)",1;"31 - Psychosomatik",1;"",0;0,0},2,0)</f>
        <v>0</v>
      </c>
      <c r="T3657" s="8">
        <f t="shared" si="511"/>
        <v>0</v>
      </c>
      <c r="U3657" s="8">
        <f t="shared" si="513"/>
        <v>0</v>
      </c>
      <c r="V3657" s="8">
        <f t="shared" si="506"/>
        <v>0</v>
      </c>
      <c r="W3657" s="8">
        <f t="shared" si="507"/>
        <v>0</v>
      </c>
      <c r="X3657" s="8">
        <f t="shared" si="508"/>
        <v>0</v>
      </c>
      <c r="Y3657" s="8" t="str">
        <f t="shared" si="509"/>
        <v/>
      </c>
      <c r="Z3657" s="8" t="str">
        <f>VLOOKUP($D3657,{"29 - Psychiatrie (Erwachsene)","BGI";"297 - stationsäquivalente Behandlung in der Erwachsenenpsychiatrie (29)","BGI";"30 - Kinder- und Jugendpsychiatrie","BGII";"307 - stationsäquivalente Behandlung in der Kinder- und Jugendpsychiatrie (30)","BGII";"31 - Psychosomatik","BGI";"","LEER";0,"Leer"},2,0)</f>
        <v>LEER</v>
      </c>
      <c r="AA3657" s="8" t="str">
        <f t="shared" si="510"/>
        <v>Stationen</v>
      </c>
    </row>
    <row r="3658" spans="2:27" ht="15" customHeight="1" x14ac:dyDescent="0.25">
      <c r="B3658" s="76" t="str">
        <f t="shared" si="512"/>
        <v>!!!</v>
      </c>
      <c r="C3658" s="310" t="str">
        <f>IF(LEN($E3658)&gt;0,VLOOKUP(TEXT($E3658,0),'Angaben Stationen'!$E$14:$V$215,17,0),"")</f>
        <v/>
      </c>
      <c r="D3658" s="254" t="str">
        <f>IF(LEN($E3658)&gt;0,VLOOKUP(TEXT($E3658,0),'Angaben Stationen'!$E$14:$V$215,18,0),"")</f>
        <v/>
      </c>
      <c r="E3658" s="344"/>
      <c r="F3658" s="256"/>
      <c r="G3658" s="256"/>
      <c r="H3658" s="307"/>
      <c r="I3658" s="183"/>
      <c r="R3658" s="8">
        <f t="shared" si="505"/>
        <v>0</v>
      </c>
      <c r="S3658" s="8">
        <f>VLOOKUP($D3658,{"29 - Psychiatrie (Erwachsene)",1;"30 - Kinder- und Jugendpsychiatrie",1;"297 - stationsäquivalente Behandlung in der Erwachsenenpsychiatrie (29)",1;"307 - stationsäquivalente Behandlung in der Kinder- und Jugendpsychiatrie (30)",1;"31 - Psychosomatik",1;"",0;0,0},2,0)</f>
        <v>0</v>
      </c>
      <c r="T3658" s="8">
        <f t="shared" si="511"/>
        <v>0</v>
      </c>
      <c r="U3658" s="8">
        <f t="shared" si="513"/>
        <v>0</v>
      </c>
      <c r="V3658" s="8">
        <f t="shared" si="506"/>
        <v>0</v>
      </c>
      <c r="W3658" s="8">
        <f t="shared" si="507"/>
        <v>0</v>
      </c>
      <c r="X3658" s="8">
        <f t="shared" si="508"/>
        <v>0</v>
      </c>
      <c r="Y3658" s="8" t="str">
        <f t="shared" si="509"/>
        <v/>
      </c>
      <c r="Z3658" s="8" t="str">
        <f>VLOOKUP($D3658,{"29 - Psychiatrie (Erwachsene)","BGI";"297 - stationsäquivalente Behandlung in der Erwachsenenpsychiatrie (29)","BGI";"30 - Kinder- und Jugendpsychiatrie","BGII";"307 - stationsäquivalente Behandlung in der Kinder- und Jugendpsychiatrie (30)","BGII";"31 - Psychosomatik","BGI";"","LEER";0,"Leer"},2,0)</f>
        <v>LEER</v>
      </c>
      <c r="AA3658" s="8" t="str">
        <f t="shared" si="510"/>
        <v>Stationen</v>
      </c>
    </row>
    <row r="3659" spans="2:27" ht="15" customHeight="1" x14ac:dyDescent="0.25">
      <c r="B3659" s="76" t="str">
        <f t="shared" si="512"/>
        <v>!!!</v>
      </c>
      <c r="C3659" s="310" t="str">
        <f>IF(LEN($E3659)&gt;0,VLOOKUP(TEXT($E3659,0),'Angaben Stationen'!$E$14:$V$215,17,0),"")</f>
        <v/>
      </c>
      <c r="D3659" s="254" t="str">
        <f>IF(LEN($E3659)&gt;0,VLOOKUP(TEXT($E3659,0),'Angaben Stationen'!$E$14:$V$215,18,0),"")</f>
        <v/>
      </c>
      <c r="E3659" s="344"/>
      <c r="F3659" s="256"/>
      <c r="G3659" s="256"/>
      <c r="H3659" s="307"/>
      <c r="I3659" s="183"/>
      <c r="R3659" s="8">
        <f t="shared" si="505"/>
        <v>0</v>
      </c>
      <c r="S3659" s="8">
        <f>VLOOKUP($D3659,{"29 - Psychiatrie (Erwachsene)",1;"30 - Kinder- und Jugendpsychiatrie",1;"297 - stationsäquivalente Behandlung in der Erwachsenenpsychiatrie (29)",1;"307 - stationsäquivalente Behandlung in der Kinder- und Jugendpsychiatrie (30)",1;"31 - Psychosomatik",1;"",0;0,0},2,0)</f>
        <v>0</v>
      </c>
      <c r="T3659" s="8">
        <f t="shared" si="511"/>
        <v>0</v>
      </c>
      <c r="U3659" s="8">
        <f t="shared" si="513"/>
        <v>0</v>
      </c>
      <c r="V3659" s="8">
        <f t="shared" si="506"/>
        <v>0</v>
      </c>
      <c r="W3659" s="8">
        <f t="shared" si="507"/>
        <v>0</v>
      </c>
      <c r="X3659" s="8">
        <f t="shared" si="508"/>
        <v>0</v>
      </c>
      <c r="Y3659" s="8" t="str">
        <f t="shared" si="509"/>
        <v/>
      </c>
      <c r="Z3659" s="8" t="str">
        <f>VLOOKUP($D3659,{"29 - Psychiatrie (Erwachsene)","BGI";"297 - stationsäquivalente Behandlung in der Erwachsenenpsychiatrie (29)","BGI";"30 - Kinder- und Jugendpsychiatrie","BGII";"307 - stationsäquivalente Behandlung in der Kinder- und Jugendpsychiatrie (30)","BGII";"31 - Psychosomatik","BGI";"","LEER";0,"Leer"},2,0)</f>
        <v>LEER</v>
      </c>
      <c r="AA3659" s="8" t="str">
        <f t="shared" si="510"/>
        <v>Stationen</v>
      </c>
    </row>
    <row r="3660" spans="2:27" ht="15" customHeight="1" x14ac:dyDescent="0.25">
      <c r="B3660" s="76" t="str">
        <f t="shared" si="512"/>
        <v>!!!</v>
      </c>
      <c r="C3660" s="310" t="str">
        <f>IF(LEN($E3660)&gt;0,VLOOKUP(TEXT($E3660,0),'Angaben Stationen'!$E$14:$V$215,17,0),"")</f>
        <v/>
      </c>
      <c r="D3660" s="254" t="str">
        <f>IF(LEN($E3660)&gt;0,VLOOKUP(TEXT($E3660,0),'Angaben Stationen'!$E$14:$V$215,18,0),"")</f>
        <v/>
      </c>
      <c r="E3660" s="344"/>
      <c r="F3660" s="256"/>
      <c r="G3660" s="256"/>
      <c r="H3660" s="307"/>
      <c r="I3660" s="183"/>
      <c r="R3660" s="8">
        <f t="shared" si="505"/>
        <v>0</v>
      </c>
      <c r="S3660" s="8">
        <f>VLOOKUP($D3660,{"29 - Psychiatrie (Erwachsene)",1;"30 - Kinder- und Jugendpsychiatrie",1;"297 - stationsäquivalente Behandlung in der Erwachsenenpsychiatrie (29)",1;"307 - stationsäquivalente Behandlung in der Kinder- und Jugendpsychiatrie (30)",1;"31 - Psychosomatik",1;"",0;0,0},2,0)</f>
        <v>0</v>
      </c>
      <c r="T3660" s="8">
        <f t="shared" si="511"/>
        <v>0</v>
      </c>
      <c r="U3660" s="8">
        <f t="shared" si="513"/>
        <v>0</v>
      </c>
      <c r="V3660" s="8">
        <f t="shared" si="506"/>
        <v>0</v>
      </c>
      <c r="W3660" s="8">
        <f t="shared" si="507"/>
        <v>0</v>
      </c>
      <c r="X3660" s="8">
        <f t="shared" si="508"/>
        <v>0</v>
      </c>
      <c r="Y3660" s="8" t="str">
        <f t="shared" si="509"/>
        <v/>
      </c>
      <c r="Z3660" s="8" t="str">
        <f>VLOOKUP($D3660,{"29 - Psychiatrie (Erwachsene)","BGI";"297 - stationsäquivalente Behandlung in der Erwachsenenpsychiatrie (29)","BGI";"30 - Kinder- und Jugendpsychiatrie","BGII";"307 - stationsäquivalente Behandlung in der Kinder- und Jugendpsychiatrie (30)","BGII";"31 - Psychosomatik","BGI";"","LEER";0,"Leer"},2,0)</f>
        <v>LEER</v>
      </c>
      <c r="AA3660" s="8" t="str">
        <f t="shared" si="510"/>
        <v>Stationen</v>
      </c>
    </row>
    <row r="3661" spans="2:27" ht="15" customHeight="1" x14ac:dyDescent="0.25">
      <c r="B3661" s="76" t="str">
        <f t="shared" si="512"/>
        <v>!!!</v>
      </c>
      <c r="C3661" s="310" t="str">
        <f>IF(LEN($E3661)&gt;0,VLOOKUP(TEXT($E3661,0),'Angaben Stationen'!$E$14:$V$215,17,0),"")</f>
        <v/>
      </c>
      <c r="D3661" s="254" t="str">
        <f>IF(LEN($E3661)&gt;0,VLOOKUP(TEXT($E3661,0),'Angaben Stationen'!$E$14:$V$215,18,0),"")</f>
        <v/>
      </c>
      <c r="E3661" s="344"/>
      <c r="F3661" s="256"/>
      <c r="G3661" s="256"/>
      <c r="H3661" s="307"/>
      <c r="I3661" s="183"/>
      <c r="R3661" s="8">
        <f t="shared" si="505"/>
        <v>0</v>
      </c>
      <c r="S3661" s="8">
        <f>VLOOKUP($D3661,{"29 - Psychiatrie (Erwachsene)",1;"30 - Kinder- und Jugendpsychiatrie",1;"297 - stationsäquivalente Behandlung in der Erwachsenenpsychiatrie (29)",1;"307 - stationsäquivalente Behandlung in der Kinder- und Jugendpsychiatrie (30)",1;"31 - Psychosomatik",1;"",0;0,0},2,0)</f>
        <v>0</v>
      </c>
      <c r="T3661" s="8">
        <f t="shared" si="511"/>
        <v>0</v>
      </c>
      <c r="U3661" s="8">
        <f t="shared" si="513"/>
        <v>0</v>
      </c>
      <c r="V3661" s="8">
        <f t="shared" si="506"/>
        <v>0</v>
      </c>
      <c r="W3661" s="8">
        <f t="shared" si="507"/>
        <v>0</v>
      </c>
      <c r="X3661" s="8">
        <f t="shared" si="508"/>
        <v>0</v>
      </c>
      <c r="Y3661" s="8" t="str">
        <f t="shared" si="509"/>
        <v/>
      </c>
      <c r="Z3661" s="8" t="str">
        <f>VLOOKUP($D3661,{"29 - Psychiatrie (Erwachsene)","BGI";"297 - stationsäquivalente Behandlung in der Erwachsenenpsychiatrie (29)","BGI";"30 - Kinder- und Jugendpsychiatrie","BGII";"307 - stationsäquivalente Behandlung in der Kinder- und Jugendpsychiatrie (30)","BGII";"31 - Psychosomatik","BGI";"","LEER";0,"Leer"},2,0)</f>
        <v>LEER</v>
      </c>
      <c r="AA3661" s="8" t="str">
        <f t="shared" si="510"/>
        <v>Stationen</v>
      </c>
    </row>
    <row r="3662" spans="2:27" ht="15" customHeight="1" x14ac:dyDescent="0.25">
      <c r="B3662" s="76" t="str">
        <f t="shared" si="512"/>
        <v>!!!</v>
      </c>
      <c r="C3662" s="310" t="str">
        <f>IF(LEN($E3662)&gt;0,VLOOKUP(TEXT($E3662,0),'Angaben Stationen'!$E$14:$V$215,17,0),"")</f>
        <v/>
      </c>
      <c r="D3662" s="254" t="str">
        <f>IF(LEN($E3662)&gt;0,VLOOKUP(TEXT($E3662,0),'Angaben Stationen'!$E$14:$V$215,18,0),"")</f>
        <v/>
      </c>
      <c r="E3662" s="344"/>
      <c r="F3662" s="256"/>
      <c r="G3662" s="256"/>
      <c r="H3662" s="307"/>
      <c r="I3662" s="183"/>
      <c r="R3662" s="8">
        <f t="shared" si="505"/>
        <v>0</v>
      </c>
      <c r="S3662" s="8">
        <f>VLOOKUP($D3662,{"29 - Psychiatrie (Erwachsene)",1;"30 - Kinder- und Jugendpsychiatrie",1;"297 - stationsäquivalente Behandlung in der Erwachsenenpsychiatrie (29)",1;"307 - stationsäquivalente Behandlung in der Kinder- und Jugendpsychiatrie (30)",1;"31 - Psychosomatik",1;"",0;0,0},2,0)</f>
        <v>0</v>
      </c>
      <c r="T3662" s="8">
        <f t="shared" si="511"/>
        <v>0</v>
      </c>
      <c r="U3662" s="8">
        <f t="shared" si="513"/>
        <v>0</v>
      </c>
      <c r="V3662" s="8">
        <f t="shared" si="506"/>
        <v>0</v>
      </c>
      <c r="W3662" s="8">
        <f t="shared" si="507"/>
        <v>0</v>
      </c>
      <c r="X3662" s="8">
        <f t="shared" si="508"/>
        <v>0</v>
      </c>
      <c r="Y3662" s="8" t="str">
        <f t="shared" si="509"/>
        <v/>
      </c>
      <c r="Z3662" s="8" t="str">
        <f>VLOOKUP($D3662,{"29 - Psychiatrie (Erwachsene)","BGI";"297 - stationsäquivalente Behandlung in der Erwachsenenpsychiatrie (29)","BGI";"30 - Kinder- und Jugendpsychiatrie","BGII";"307 - stationsäquivalente Behandlung in der Kinder- und Jugendpsychiatrie (30)","BGII";"31 - Psychosomatik","BGI";"","LEER";0,"Leer"},2,0)</f>
        <v>LEER</v>
      </c>
      <c r="AA3662" s="8" t="str">
        <f t="shared" si="510"/>
        <v>Stationen</v>
      </c>
    </row>
    <row r="3663" spans="2:27" ht="15" customHeight="1" x14ac:dyDescent="0.25">
      <c r="B3663" s="76" t="str">
        <f t="shared" si="512"/>
        <v>!!!</v>
      </c>
      <c r="C3663" s="310" t="str">
        <f>IF(LEN($E3663)&gt;0,VLOOKUP(TEXT($E3663,0),'Angaben Stationen'!$E$14:$V$215,17,0),"")</f>
        <v/>
      </c>
      <c r="D3663" s="254" t="str">
        <f>IF(LEN($E3663)&gt;0,VLOOKUP(TEXT($E3663,0),'Angaben Stationen'!$E$14:$V$215,18,0),"")</f>
        <v/>
      </c>
      <c r="E3663" s="344"/>
      <c r="F3663" s="256"/>
      <c r="G3663" s="256"/>
      <c r="H3663" s="307"/>
      <c r="I3663" s="183"/>
      <c r="R3663" s="8">
        <f t="shared" si="505"/>
        <v>0</v>
      </c>
      <c r="S3663" s="8">
        <f>VLOOKUP($D3663,{"29 - Psychiatrie (Erwachsene)",1;"30 - Kinder- und Jugendpsychiatrie",1;"297 - stationsäquivalente Behandlung in der Erwachsenenpsychiatrie (29)",1;"307 - stationsäquivalente Behandlung in der Kinder- und Jugendpsychiatrie (30)",1;"31 - Psychosomatik",1;"",0;0,0},2,0)</f>
        <v>0</v>
      </c>
      <c r="T3663" s="8">
        <f t="shared" si="511"/>
        <v>0</v>
      </c>
      <c r="U3663" s="8">
        <f t="shared" si="513"/>
        <v>0</v>
      </c>
      <c r="V3663" s="8">
        <f t="shared" si="506"/>
        <v>0</v>
      </c>
      <c r="W3663" s="8">
        <f t="shared" si="507"/>
        <v>0</v>
      </c>
      <c r="X3663" s="8">
        <f t="shared" si="508"/>
        <v>0</v>
      </c>
      <c r="Y3663" s="8" t="str">
        <f t="shared" si="509"/>
        <v/>
      </c>
      <c r="Z3663" s="8" t="str">
        <f>VLOOKUP($D3663,{"29 - Psychiatrie (Erwachsene)","BGI";"297 - stationsäquivalente Behandlung in der Erwachsenenpsychiatrie (29)","BGI";"30 - Kinder- und Jugendpsychiatrie","BGII";"307 - stationsäquivalente Behandlung in der Kinder- und Jugendpsychiatrie (30)","BGII";"31 - Psychosomatik","BGI";"","LEER";0,"Leer"},2,0)</f>
        <v>LEER</v>
      </c>
      <c r="AA3663" s="8" t="str">
        <f t="shared" si="510"/>
        <v>Stationen</v>
      </c>
    </row>
    <row r="3664" spans="2:27" ht="15" customHeight="1" x14ac:dyDescent="0.25">
      <c r="B3664" s="76" t="str">
        <f t="shared" si="512"/>
        <v>!!!</v>
      </c>
      <c r="C3664" s="310" t="str">
        <f>IF(LEN($E3664)&gt;0,VLOOKUP(TEXT($E3664,0),'Angaben Stationen'!$E$14:$V$215,17,0),"")</f>
        <v/>
      </c>
      <c r="D3664" s="254" t="str">
        <f>IF(LEN($E3664)&gt;0,VLOOKUP(TEXT($E3664,0),'Angaben Stationen'!$E$14:$V$215,18,0),"")</f>
        <v/>
      </c>
      <c r="E3664" s="344"/>
      <c r="F3664" s="256"/>
      <c r="G3664" s="256"/>
      <c r="H3664" s="307"/>
      <c r="I3664" s="183"/>
      <c r="R3664" s="8">
        <f t="shared" si="505"/>
        <v>0</v>
      </c>
      <c r="S3664" s="8">
        <f>VLOOKUP($D3664,{"29 - Psychiatrie (Erwachsene)",1;"30 - Kinder- und Jugendpsychiatrie",1;"297 - stationsäquivalente Behandlung in der Erwachsenenpsychiatrie (29)",1;"307 - stationsäquivalente Behandlung in der Kinder- und Jugendpsychiatrie (30)",1;"31 - Psychosomatik",1;"",0;0,0},2,0)</f>
        <v>0</v>
      </c>
      <c r="T3664" s="8">
        <f t="shared" si="511"/>
        <v>0</v>
      </c>
      <c r="U3664" s="8">
        <f t="shared" si="513"/>
        <v>0</v>
      </c>
      <c r="V3664" s="8">
        <f t="shared" si="506"/>
        <v>0</v>
      </c>
      <c r="W3664" s="8">
        <f t="shared" si="507"/>
        <v>0</v>
      </c>
      <c r="X3664" s="8">
        <f t="shared" si="508"/>
        <v>0</v>
      </c>
      <c r="Y3664" s="8" t="str">
        <f t="shared" si="509"/>
        <v/>
      </c>
      <c r="Z3664" s="8" t="str">
        <f>VLOOKUP($D3664,{"29 - Psychiatrie (Erwachsene)","BGI";"297 - stationsäquivalente Behandlung in der Erwachsenenpsychiatrie (29)","BGI";"30 - Kinder- und Jugendpsychiatrie","BGII";"307 - stationsäquivalente Behandlung in der Kinder- und Jugendpsychiatrie (30)","BGII";"31 - Psychosomatik","BGI";"","LEER";0,"Leer"},2,0)</f>
        <v>LEER</v>
      </c>
      <c r="AA3664" s="8" t="str">
        <f t="shared" si="510"/>
        <v>Stationen</v>
      </c>
    </row>
    <row r="3665" spans="2:27" ht="15" customHeight="1" x14ac:dyDescent="0.25">
      <c r="B3665" s="76" t="str">
        <f t="shared" si="512"/>
        <v>!!!</v>
      </c>
      <c r="C3665" s="310" t="str">
        <f>IF(LEN($E3665)&gt;0,VLOOKUP(TEXT($E3665,0),'Angaben Stationen'!$E$14:$V$215,17,0),"")</f>
        <v/>
      </c>
      <c r="D3665" s="254" t="str">
        <f>IF(LEN($E3665)&gt;0,VLOOKUP(TEXT($E3665,0),'Angaben Stationen'!$E$14:$V$215,18,0),"")</f>
        <v/>
      </c>
      <c r="E3665" s="344"/>
      <c r="F3665" s="256"/>
      <c r="G3665" s="256"/>
      <c r="H3665" s="307"/>
      <c r="I3665" s="183"/>
      <c r="R3665" s="8">
        <f t="shared" si="505"/>
        <v>0</v>
      </c>
      <c r="S3665" s="8">
        <f>VLOOKUP($D3665,{"29 - Psychiatrie (Erwachsene)",1;"30 - Kinder- und Jugendpsychiatrie",1;"297 - stationsäquivalente Behandlung in der Erwachsenenpsychiatrie (29)",1;"307 - stationsäquivalente Behandlung in der Kinder- und Jugendpsychiatrie (30)",1;"31 - Psychosomatik",1;"",0;0,0},2,0)</f>
        <v>0</v>
      </c>
      <c r="T3665" s="8">
        <f t="shared" si="511"/>
        <v>0</v>
      </c>
      <c r="U3665" s="8">
        <f t="shared" si="513"/>
        <v>0</v>
      </c>
      <c r="V3665" s="8">
        <f t="shared" si="506"/>
        <v>0</v>
      </c>
      <c r="W3665" s="8">
        <f t="shared" si="507"/>
        <v>0</v>
      </c>
      <c r="X3665" s="8">
        <f t="shared" si="508"/>
        <v>0</v>
      </c>
      <c r="Y3665" s="8" t="str">
        <f t="shared" si="509"/>
        <v/>
      </c>
      <c r="Z3665" s="8" t="str">
        <f>VLOOKUP($D3665,{"29 - Psychiatrie (Erwachsene)","BGI";"297 - stationsäquivalente Behandlung in der Erwachsenenpsychiatrie (29)","BGI";"30 - Kinder- und Jugendpsychiatrie","BGII";"307 - stationsäquivalente Behandlung in der Kinder- und Jugendpsychiatrie (30)","BGII";"31 - Psychosomatik","BGI";"","LEER";0,"Leer"},2,0)</f>
        <v>LEER</v>
      </c>
      <c r="AA3665" s="8" t="str">
        <f t="shared" si="510"/>
        <v>Stationen</v>
      </c>
    </row>
    <row r="3666" spans="2:27" ht="15" customHeight="1" x14ac:dyDescent="0.25">
      <c r="B3666" s="76" t="str">
        <f t="shared" si="512"/>
        <v>!!!</v>
      </c>
      <c r="C3666" s="310" t="str">
        <f>IF(LEN($E3666)&gt;0,VLOOKUP(TEXT($E3666,0),'Angaben Stationen'!$E$14:$V$215,17,0),"")</f>
        <v/>
      </c>
      <c r="D3666" s="254" t="str">
        <f>IF(LEN($E3666)&gt;0,VLOOKUP(TEXT($E3666,0),'Angaben Stationen'!$E$14:$V$215,18,0),"")</f>
        <v/>
      </c>
      <c r="E3666" s="344"/>
      <c r="F3666" s="256"/>
      <c r="G3666" s="256"/>
      <c r="H3666" s="307"/>
      <c r="I3666" s="183"/>
      <c r="R3666" s="8">
        <f t="shared" si="505"/>
        <v>0</v>
      </c>
      <c r="S3666" s="8">
        <f>VLOOKUP($D3666,{"29 - Psychiatrie (Erwachsene)",1;"30 - Kinder- und Jugendpsychiatrie",1;"297 - stationsäquivalente Behandlung in der Erwachsenenpsychiatrie (29)",1;"307 - stationsäquivalente Behandlung in der Kinder- und Jugendpsychiatrie (30)",1;"31 - Psychosomatik",1;"",0;0,0},2,0)</f>
        <v>0</v>
      </c>
      <c r="T3666" s="8">
        <f t="shared" si="511"/>
        <v>0</v>
      </c>
      <c r="U3666" s="8">
        <f t="shared" si="513"/>
        <v>0</v>
      </c>
      <c r="V3666" s="8">
        <f t="shared" si="506"/>
        <v>0</v>
      </c>
      <c r="W3666" s="8">
        <f t="shared" si="507"/>
        <v>0</v>
      </c>
      <c r="X3666" s="8">
        <f t="shared" si="508"/>
        <v>0</v>
      </c>
      <c r="Y3666" s="8" t="str">
        <f t="shared" si="509"/>
        <v/>
      </c>
      <c r="Z3666" s="8" t="str">
        <f>VLOOKUP($D3666,{"29 - Psychiatrie (Erwachsene)","BGI";"297 - stationsäquivalente Behandlung in der Erwachsenenpsychiatrie (29)","BGI";"30 - Kinder- und Jugendpsychiatrie","BGII";"307 - stationsäquivalente Behandlung in der Kinder- und Jugendpsychiatrie (30)","BGII";"31 - Psychosomatik","BGI";"","LEER";0,"Leer"},2,0)</f>
        <v>LEER</v>
      </c>
      <c r="AA3666" s="8" t="str">
        <f t="shared" si="510"/>
        <v>Stationen</v>
      </c>
    </row>
    <row r="3667" spans="2:27" ht="15" customHeight="1" x14ac:dyDescent="0.25">
      <c r="B3667" s="76" t="str">
        <f t="shared" si="512"/>
        <v>!!!</v>
      </c>
      <c r="C3667" s="310" t="str">
        <f>IF(LEN($E3667)&gt;0,VLOOKUP(TEXT($E3667,0),'Angaben Stationen'!$E$14:$V$215,17,0),"")</f>
        <v/>
      </c>
      <c r="D3667" s="254" t="str">
        <f>IF(LEN($E3667)&gt;0,VLOOKUP(TEXT($E3667,0),'Angaben Stationen'!$E$14:$V$215,18,0),"")</f>
        <v/>
      </c>
      <c r="E3667" s="344"/>
      <c r="F3667" s="256"/>
      <c r="G3667" s="256"/>
      <c r="H3667" s="307"/>
      <c r="I3667" s="183"/>
      <c r="R3667" s="8">
        <f t="shared" si="505"/>
        <v>0</v>
      </c>
      <c r="S3667" s="8">
        <f>VLOOKUP($D3667,{"29 - Psychiatrie (Erwachsene)",1;"30 - Kinder- und Jugendpsychiatrie",1;"297 - stationsäquivalente Behandlung in der Erwachsenenpsychiatrie (29)",1;"307 - stationsäquivalente Behandlung in der Kinder- und Jugendpsychiatrie (30)",1;"31 - Psychosomatik",1;"",0;0,0},2,0)</f>
        <v>0</v>
      </c>
      <c r="T3667" s="8">
        <f t="shared" si="511"/>
        <v>0</v>
      </c>
      <c r="U3667" s="8">
        <f t="shared" si="513"/>
        <v>0</v>
      </c>
      <c r="V3667" s="8">
        <f t="shared" si="506"/>
        <v>0</v>
      </c>
      <c r="W3667" s="8">
        <f t="shared" si="507"/>
        <v>0</v>
      </c>
      <c r="X3667" s="8">
        <f t="shared" si="508"/>
        <v>0</v>
      </c>
      <c r="Y3667" s="8" t="str">
        <f t="shared" si="509"/>
        <v/>
      </c>
      <c r="Z3667" s="8" t="str">
        <f>VLOOKUP($D3667,{"29 - Psychiatrie (Erwachsene)","BGI";"297 - stationsäquivalente Behandlung in der Erwachsenenpsychiatrie (29)","BGI";"30 - Kinder- und Jugendpsychiatrie","BGII";"307 - stationsäquivalente Behandlung in der Kinder- und Jugendpsychiatrie (30)","BGII";"31 - Psychosomatik","BGI";"","LEER";0,"Leer"},2,0)</f>
        <v>LEER</v>
      </c>
      <c r="AA3667" s="8" t="str">
        <f t="shared" si="510"/>
        <v>Stationen</v>
      </c>
    </row>
    <row r="3668" spans="2:27" ht="15" customHeight="1" x14ac:dyDescent="0.25">
      <c r="B3668" s="76" t="str">
        <f t="shared" si="512"/>
        <v>!!!</v>
      </c>
      <c r="C3668" s="310" t="str">
        <f>IF(LEN($E3668)&gt;0,VLOOKUP(TEXT($E3668,0),'Angaben Stationen'!$E$14:$V$215,17,0),"")</f>
        <v/>
      </c>
      <c r="D3668" s="254" t="str">
        <f>IF(LEN($E3668)&gt;0,VLOOKUP(TEXT($E3668,0),'Angaben Stationen'!$E$14:$V$215,18,0),"")</f>
        <v/>
      </c>
      <c r="E3668" s="344"/>
      <c r="F3668" s="256"/>
      <c r="G3668" s="256"/>
      <c r="H3668" s="307"/>
      <c r="I3668" s="183"/>
      <c r="R3668" s="8">
        <f t="shared" si="505"/>
        <v>0</v>
      </c>
      <c r="S3668" s="8">
        <f>VLOOKUP($D3668,{"29 - Psychiatrie (Erwachsene)",1;"30 - Kinder- und Jugendpsychiatrie",1;"297 - stationsäquivalente Behandlung in der Erwachsenenpsychiatrie (29)",1;"307 - stationsäquivalente Behandlung in der Kinder- und Jugendpsychiatrie (30)",1;"31 - Psychosomatik",1;"",0;0,0},2,0)</f>
        <v>0</v>
      </c>
      <c r="T3668" s="8">
        <f t="shared" si="511"/>
        <v>0</v>
      </c>
      <c r="U3668" s="8">
        <f t="shared" si="513"/>
        <v>0</v>
      </c>
      <c r="V3668" s="8">
        <f t="shared" si="506"/>
        <v>0</v>
      </c>
      <c r="W3668" s="8">
        <f t="shared" si="507"/>
        <v>0</v>
      </c>
      <c r="X3668" s="8">
        <f t="shared" si="508"/>
        <v>0</v>
      </c>
      <c r="Y3668" s="8" t="str">
        <f t="shared" si="509"/>
        <v/>
      </c>
      <c r="Z3668" s="8" t="str">
        <f>VLOOKUP($D3668,{"29 - Psychiatrie (Erwachsene)","BGI";"297 - stationsäquivalente Behandlung in der Erwachsenenpsychiatrie (29)","BGI";"30 - Kinder- und Jugendpsychiatrie","BGII";"307 - stationsäquivalente Behandlung in der Kinder- und Jugendpsychiatrie (30)","BGII";"31 - Psychosomatik","BGI";"","LEER";0,"Leer"},2,0)</f>
        <v>LEER</v>
      </c>
      <c r="AA3668" s="8" t="str">
        <f t="shared" si="510"/>
        <v>Stationen</v>
      </c>
    </row>
    <row r="3669" spans="2:27" ht="15" customHeight="1" x14ac:dyDescent="0.25">
      <c r="B3669" s="76" t="str">
        <f t="shared" si="512"/>
        <v>!!!</v>
      </c>
      <c r="C3669" s="310" t="str">
        <f>IF(LEN($E3669)&gt;0,VLOOKUP(TEXT($E3669,0),'Angaben Stationen'!$E$14:$V$215,17,0),"")</f>
        <v/>
      </c>
      <c r="D3669" s="254" t="str">
        <f>IF(LEN($E3669)&gt;0,VLOOKUP(TEXT($E3669,0),'Angaben Stationen'!$E$14:$V$215,18,0),"")</f>
        <v/>
      </c>
      <c r="E3669" s="344"/>
      <c r="F3669" s="256"/>
      <c r="G3669" s="256"/>
      <c r="H3669" s="307"/>
      <c r="I3669" s="183"/>
      <c r="R3669" s="8">
        <f t="shared" si="505"/>
        <v>0</v>
      </c>
      <c r="S3669" s="8">
        <f>VLOOKUP($D3669,{"29 - Psychiatrie (Erwachsene)",1;"30 - Kinder- und Jugendpsychiatrie",1;"297 - stationsäquivalente Behandlung in der Erwachsenenpsychiatrie (29)",1;"307 - stationsäquivalente Behandlung in der Kinder- und Jugendpsychiatrie (30)",1;"31 - Psychosomatik",1;"",0;0,0},2,0)</f>
        <v>0</v>
      </c>
      <c r="T3669" s="8">
        <f t="shared" si="511"/>
        <v>0</v>
      </c>
      <c r="U3669" s="8">
        <f t="shared" si="513"/>
        <v>0</v>
      </c>
      <c r="V3669" s="8">
        <f t="shared" si="506"/>
        <v>0</v>
      </c>
      <c r="W3669" s="8">
        <f t="shared" si="507"/>
        <v>0</v>
      </c>
      <c r="X3669" s="8">
        <f t="shared" si="508"/>
        <v>0</v>
      </c>
      <c r="Y3669" s="8" t="str">
        <f t="shared" si="509"/>
        <v/>
      </c>
      <c r="Z3669" s="8" t="str">
        <f>VLOOKUP($D3669,{"29 - Psychiatrie (Erwachsene)","BGI";"297 - stationsäquivalente Behandlung in der Erwachsenenpsychiatrie (29)","BGI";"30 - Kinder- und Jugendpsychiatrie","BGII";"307 - stationsäquivalente Behandlung in der Kinder- und Jugendpsychiatrie (30)","BGII";"31 - Psychosomatik","BGI";"","LEER";0,"Leer"},2,0)</f>
        <v>LEER</v>
      </c>
      <c r="AA3669" s="8" t="str">
        <f t="shared" si="510"/>
        <v>Stationen</v>
      </c>
    </row>
    <row r="3670" spans="2:27" ht="15" customHeight="1" x14ac:dyDescent="0.25">
      <c r="B3670" s="76" t="str">
        <f t="shared" si="512"/>
        <v>!!!</v>
      </c>
      <c r="C3670" s="310" t="str">
        <f>IF(LEN($E3670)&gt;0,VLOOKUP(TEXT($E3670,0),'Angaben Stationen'!$E$14:$V$215,17,0),"")</f>
        <v/>
      </c>
      <c r="D3670" s="254" t="str">
        <f>IF(LEN($E3670)&gt;0,VLOOKUP(TEXT($E3670,0),'Angaben Stationen'!$E$14:$V$215,18,0),"")</f>
        <v/>
      </c>
      <c r="E3670" s="344"/>
      <c r="F3670" s="256"/>
      <c r="G3670" s="256"/>
      <c r="H3670" s="307"/>
      <c r="I3670" s="183"/>
      <c r="R3670" s="8">
        <f t="shared" si="505"/>
        <v>0</v>
      </c>
      <c r="S3670" s="8">
        <f>VLOOKUP($D3670,{"29 - Psychiatrie (Erwachsene)",1;"30 - Kinder- und Jugendpsychiatrie",1;"297 - stationsäquivalente Behandlung in der Erwachsenenpsychiatrie (29)",1;"307 - stationsäquivalente Behandlung in der Kinder- und Jugendpsychiatrie (30)",1;"31 - Psychosomatik",1;"",0;0,0},2,0)</f>
        <v>0</v>
      </c>
      <c r="T3670" s="8">
        <f t="shared" si="511"/>
        <v>0</v>
      </c>
      <c r="U3670" s="8">
        <f t="shared" si="513"/>
        <v>0</v>
      </c>
      <c r="V3670" s="8">
        <f t="shared" si="506"/>
        <v>0</v>
      </c>
      <c r="W3670" s="8">
        <f t="shared" si="507"/>
        <v>0</v>
      </c>
      <c r="X3670" s="8">
        <f t="shared" si="508"/>
        <v>0</v>
      </c>
      <c r="Y3670" s="8" t="str">
        <f t="shared" si="509"/>
        <v/>
      </c>
      <c r="Z3670" s="8" t="str">
        <f>VLOOKUP($D3670,{"29 - Psychiatrie (Erwachsene)","BGI";"297 - stationsäquivalente Behandlung in der Erwachsenenpsychiatrie (29)","BGI";"30 - Kinder- und Jugendpsychiatrie","BGII";"307 - stationsäquivalente Behandlung in der Kinder- und Jugendpsychiatrie (30)","BGII";"31 - Psychosomatik","BGI";"","LEER";0,"Leer"},2,0)</f>
        <v>LEER</v>
      </c>
      <c r="AA3670" s="8" t="str">
        <f t="shared" si="510"/>
        <v>Stationen</v>
      </c>
    </row>
    <row r="3671" spans="2:27" ht="15" customHeight="1" x14ac:dyDescent="0.25">
      <c r="B3671" s="76" t="str">
        <f t="shared" si="512"/>
        <v>!!!</v>
      </c>
      <c r="C3671" s="310" t="str">
        <f>IF(LEN($E3671)&gt;0,VLOOKUP(TEXT($E3671,0),'Angaben Stationen'!$E$14:$V$215,17,0),"")</f>
        <v/>
      </c>
      <c r="D3671" s="254" t="str">
        <f>IF(LEN($E3671)&gt;0,VLOOKUP(TEXT($E3671,0),'Angaben Stationen'!$E$14:$V$215,18,0),"")</f>
        <v/>
      </c>
      <c r="E3671" s="344"/>
      <c r="F3671" s="256"/>
      <c r="G3671" s="256"/>
      <c r="H3671" s="307"/>
      <c r="I3671" s="183"/>
      <c r="R3671" s="8">
        <f t="shared" si="505"/>
        <v>0</v>
      </c>
      <c r="S3671" s="8">
        <f>VLOOKUP($D3671,{"29 - Psychiatrie (Erwachsene)",1;"30 - Kinder- und Jugendpsychiatrie",1;"297 - stationsäquivalente Behandlung in der Erwachsenenpsychiatrie (29)",1;"307 - stationsäquivalente Behandlung in der Kinder- und Jugendpsychiatrie (30)",1;"31 - Psychosomatik",1;"",0;0,0},2,0)</f>
        <v>0</v>
      </c>
      <c r="T3671" s="8">
        <f t="shared" si="511"/>
        <v>0</v>
      </c>
      <c r="U3671" s="8">
        <f t="shared" si="513"/>
        <v>0</v>
      </c>
      <c r="V3671" s="8">
        <f t="shared" si="506"/>
        <v>0</v>
      </c>
      <c r="W3671" s="8">
        <f t="shared" si="507"/>
        <v>0</v>
      </c>
      <c r="X3671" s="8">
        <f t="shared" si="508"/>
        <v>0</v>
      </c>
      <c r="Y3671" s="8" t="str">
        <f t="shared" si="509"/>
        <v/>
      </c>
      <c r="Z3671" s="8" t="str">
        <f>VLOOKUP($D3671,{"29 - Psychiatrie (Erwachsene)","BGI";"297 - stationsäquivalente Behandlung in der Erwachsenenpsychiatrie (29)","BGI";"30 - Kinder- und Jugendpsychiatrie","BGII";"307 - stationsäquivalente Behandlung in der Kinder- und Jugendpsychiatrie (30)","BGII";"31 - Psychosomatik","BGI";"","LEER";0,"Leer"},2,0)</f>
        <v>LEER</v>
      </c>
      <c r="AA3671" s="8" t="str">
        <f t="shared" si="510"/>
        <v>Stationen</v>
      </c>
    </row>
    <row r="3672" spans="2:27" ht="15" customHeight="1" x14ac:dyDescent="0.25">
      <c r="B3672" s="76" t="str">
        <f t="shared" si="512"/>
        <v>!!!</v>
      </c>
      <c r="C3672" s="310" t="str">
        <f>IF(LEN($E3672)&gt;0,VLOOKUP(TEXT($E3672,0),'Angaben Stationen'!$E$14:$V$215,17,0),"")</f>
        <v/>
      </c>
      <c r="D3672" s="254" t="str">
        <f>IF(LEN($E3672)&gt;0,VLOOKUP(TEXT($E3672,0),'Angaben Stationen'!$E$14:$V$215,18,0),"")</f>
        <v/>
      </c>
      <c r="E3672" s="344"/>
      <c r="F3672" s="256"/>
      <c r="G3672" s="256"/>
      <c r="H3672" s="307"/>
      <c r="I3672" s="183"/>
      <c r="R3672" s="8">
        <f t="shared" si="505"/>
        <v>0</v>
      </c>
      <c r="S3672" s="8">
        <f>VLOOKUP($D3672,{"29 - Psychiatrie (Erwachsene)",1;"30 - Kinder- und Jugendpsychiatrie",1;"297 - stationsäquivalente Behandlung in der Erwachsenenpsychiatrie (29)",1;"307 - stationsäquivalente Behandlung in der Kinder- und Jugendpsychiatrie (30)",1;"31 - Psychosomatik",1;"",0;0,0},2,0)</f>
        <v>0</v>
      </c>
      <c r="T3672" s="8">
        <f t="shared" si="511"/>
        <v>0</v>
      </c>
      <c r="U3672" s="8">
        <f t="shared" si="513"/>
        <v>0</v>
      </c>
      <c r="V3672" s="8">
        <f t="shared" si="506"/>
        <v>0</v>
      </c>
      <c r="W3672" s="8">
        <f t="shared" si="507"/>
        <v>0</v>
      </c>
      <c r="X3672" s="8">
        <f t="shared" si="508"/>
        <v>0</v>
      </c>
      <c r="Y3672" s="8" t="str">
        <f t="shared" si="509"/>
        <v/>
      </c>
      <c r="Z3672" s="8" t="str">
        <f>VLOOKUP($D3672,{"29 - Psychiatrie (Erwachsene)","BGI";"297 - stationsäquivalente Behandlung in der Erwachsenenpsychiatrie (29)","BGI";"30 - Kinder- und Jugendpsychiatrie","BGII";"307 - stationsäquivalente Behandlung in der Kinder- und Jugendpsychiatrie (30)","BGII";"31 - Psychosomatik","BGI";"","LEER";0,"Leer"},2,0)</f>
        <v>LEER</v>
      </c>
      <c r="AA3672" s="8" t="str">
        <f t="shared" si="510"/>
        <v>Stationen</v>
      </c>
    </row>
    <row r="3673" spans="2:27" ht="15" customHeight="1" x14ac:dyDescent="0.25">
      <c r="B3673" s="76" t="str">
        <f t="shared" si="512"/>
        <v>!!!</v>
      </c>
      <c r="C3673" s="310" t="str">
        <f>IF(LEN($E3673)&gt;0,VLOOKUP(TEXT($E3673,0),'Angaben Stationen'!$E$14:$V$215,17,0),"")</f>
        <v/>
      </c>
      <c r="D3673" s="254" t="str">
        <f>IF(LEN($E3673)&gt;0,VLOOKUP(TEXT($E3673,0),'Angaben Stationen'!$E$14:$V$215,18,0),"")</f>
        <v/>
      </c>
      <c r="E3673" s="344"/>
      <c r="F3673" s="256"/>
      <c r="G3673" s="256"/>
      <c r="H3673" s="307"/>
      <c r="I3673" s="183"/>
      <c r="R3673" s="8">
        <f t="shared" si="505"/>
        <v>0</v>
      </c>
      <c r="S3673" s="8">
        <f>VLOOKUP($D3673,{"29 - Psychiatrie (Erwachsene)",1;"30 - Kinder- und Jugendpsychiatrie",1;"297 - stationsäquivalente Behandlung in der Erwachsenenpsychiatrie (29)",1;"307 - stationsäquivalente Behandlung in der Kinder- und Jugendpsychiatrie (30)",1;"31 - Psychosomatik",1;"",0;0,0},2,0)</f>
        <v>0</v>
      </c>
      <c r="T3673" s="8">
        <f t="shared" si="511"/>
        <v>0</v>
      </c>
      <c r="U3673" s="8">
        <f t="shared" si="513"/>
        <v>0</v>
      </c>
      <c r="V3673" s="8">
        <f t="shared" si="506"/>
        <v>0</v>
      </c>
      <c r="W3673" s="8">
        <f t="shared" si="507"/>
        <v>0</v>
      </c>
      <c r="X3673" s="8">
        <f t="shared" si="508"/>
        <v>0</v>
      </c>
      <c r="Y3673" s="8" t="str">
        <f t="shared" si="509"/>
        <v/>
      </c>
      <c r="Z3673" s="8" t="str">
        <f>VLOOKUP($D3673,{"29 - Psychiatrie (Erwachsene)","BGI";"297 - stationsäquivalente Behandlung in der Erwachsenenpsychiatrie (29)","BGI";"30 - Kinder- und Jugendpsychiatrie","BGII";"307 - stationsäquivalente Behandlung in der Kinder- und Jugendpsychiatrie (30)","BGII";"31 - Psychosomatik","BGI";"","LEER";0,"Leer"},2,0)</f>
        <v>LEER</v>
      </c>
      <c r="AA3673" s="8" t="str">
        <f t="shared" si="510"/>
        <v>Stationen</v>
      </c>
    </row>
    <row r="3674" spans="2:27" ht="15" customHeight="1" x14ac:dyDescent="0.25">
      <c r="B3674" s="76" t="str">
        <f t="shared" si="512"/>
        <v>!!!</v>
      </c>
      <c r="C3674" s="310" t="str">
        <f>IF(LEN($E3674)&gt;0,VLOOKUP(TEXT($E3674,0),'Angaben Stationen'!$E$14:$V$215,17,0),"")</f>
        <v/>
      </c>
      <c r="D3674" s="254" t="str">
        <f>IF(LEN($E3674)&gt;0,VLOOKUP(TEXT($E3674,0),'Angaben Stationen'!$E$14:$V$215,18,0),"")</f>
        <v/>
      </c>
      <c r="E3674" s="344"/>
      <c r="F3674" s="256"/>
      <c r="G3674" s="256"/>
      <c r="H3674" s="307"/>
      <c r="I3674" s="183"/>
      <c r="R3674" s="8">
        <f t="shared" si="505"/>
        <v>0</v>
      </c>
      <c r="S3674" s="8">
        <f>VLOOKUP($D3674,{"29 - Psychiatrie (Erwachsene)",1;"30 - Kinder- und Jugendpsychiatrie",1;"297 - stationsäquivalente Behandlung in der Erwachsenenpsychiatrie (29)",1;"307 - stationsäquivalente Behandlung in der Kinder- und Jugendpsychiatrie (30)",1;"31 - Psychosomatik",1;"",0;0,0},2,0)</f>
        <v>0</v>
      </c>
      <c r="T3674" s="8">
        <f t="shared" si="511"/>
        <v>0</v>
      </c>
      <c r="U3674" s="8">
        <f t="shared" si="513"/>
        <v>0</v>
      </c>
      <c r="V3674" s="8">
        <f t="shared" si="506"/>
        <v>0</v>
      </c>
      <c r="W3674" s="8">
        <f t="shared" si="507"/>
        <v>0</v>
      </c>
      <c r="X3674" s="8">
        <f t="shared" si="508"/>
        <v>0</v>
      </c>
      <c r="Y3674" s="8" t="str">
        <f t="shared" si="509"/>
        <v/>
      </c>
      <c r="Z3674" s="8" t="str">
        <f>VLOOKUP($D3674,{"29 - Psychiatrie (Erwachsene)","BGI";"297 - stationsäquivalente Behandlung in der Erwachsenenpsychiatrie (29)","BGI";"30 - Kinder- und Jugendpsychiatrie","BGII";"307 - stationsäquivalente Behandlung in der Kinder- und Jugendpsychiatrie (30)","BGII";"31 - Psychosomatik","BGI";"","LEER";0,"Leer"},2,0)</f>
        <v>LEER</v>
      </c>
      <c r="AA3674" s="8" t="str">
        <f t="shared" si="510"/>
        <v>Stationen</v>
      </c>
    </row>
    <row r="3675" spans="2:27" ht="15" customHeight="1" x14ac:dyDescent="0.25">
      <c r="B3675" s="76" t="str">
        <f t="shared" si="512"/>
        <v>!!!</v>
      </c>
      <c r="C3675" s="310" t="str">
        <f>IF(LEN($E3675)&gt;0,VLOOKUP(TEXT($E3675,0),'Angaben Stationen'!$E$14:$V$215,17,0),"")</f>
        <v/>
      </c>
      <c r="D3675" s="254" t="str">
        <f>IF(LEN($E3675)&gt;0,VLOOKUP(TEXT($E3675,0),'Angaben Stationen'!$E$14:$V$215,18,0),"")</f>
        <v/>
      </c>
      <c r="E3675" s="344"/>
      <c r="F3675" s="256"/>
      <c r="G3675" s="256"/>
      <c r="H3675" s="307"/>
      <c r="I3675" s="183"/>
      <c r="R3675" s="8">
        <f t="shared" si="505"/>
        <v>0</v>
      </c>
      <c r="S3675" s="8">
        <f>VLOOKUP($D3675,{"29 - Psychiatrie (Erwachsene)",1;"30 - Kinder- und Jugendpsychiatrie",1;"297 - stationsäquivalente Behandlung in der Erwachsenenpsychiatrie (29)",1;"307 - stationsäquivalente Behandlung in der Kinder- und Jugendpsychiatrie (30)",1;"31 - Psychosomatik",1;"",0;0,0},2,0)</f>
        <v>0</v>
      </c>
      <c r="T3675" s="8">
        <f t="shared" si="511"/>
        <v>0</v>
      </c>
      <c r="U3675" s="8">
        <f t="shared" si="513"/>
        <v>0</v>
      </c>
      <c r="V3675" s="8">
        <f t="shared" si="506"/>
        <v>0</v>
      </c>
      <c r="W3675" s="8">
        <f t="shared" si="507"/>
        <v>0</v>
      </c>
      <c r="X3675" s="8">
        <f t="shared" si="508"/>
        <v>0</v>
      </c>
      <c r="Y3675" s="8" t="str">
        <f t="shared" si="509"/>
        <v/>
      </c>
      <c r="Z3675" s="8" t="str">
        <f>VLOOKUP($D3675,{"29 - Psychiatrie (Erwachsene)","BGI";"297 - stationsäquivalente Behandlung in der Erwachsenenpsychiatrie (29)","BGI";"30 - Kinder- und Jugendpsychiatrie","BGII";"307 - stationsäquivalente Behandlung in der Kinder- und Jugendpsychiatrie (30)","BGII";"31 - Psychosomatik","BGI";"","LEER";0,"Leer"},2,0)</f>
        <v>LEER</v>
      </c>
      <c r="AA3675" s="8" t="str">
        <f t="shared" si="510"/>
        <v>Stationen</v>
      </c>
    </row>
    <row r="3676" spans="2:27" ht="15" customHeight="1" x14ac:dyDescent="0.25">
      <c r="B3676" s="76" t="str">
        <f t="shared" si="512"/>
        <v>!!!</v>
      </c>
      <c r="C3676" s="310" t="str">
        <f>IF(LEN($E3676)&gt;0,VLOOKUP(TEXT($E3676,0),'Angaben Stationen'!$E$14:$V$215,17,0),"")</f>
        <v/>
      </c>
      <c r="D3676" s="254" t="str">
        <f>IF(LEN($E3676)&gt;0,VLOOKUP(TEXT($E3676,0),'Angaben Stationen'!$E$14:$V$215,18,0),"")</f>
        <v/>
      </c>
      <c r="E3676" s="344"/>
      <c r="F3676" s="256"/>
      <c r="G3676" s="256"/>
      <c r="H3676" s="307"/>
      <c r="I3676" s="183"/>
      <c r="R3676" s="8">
        <f t="shared" si="505"/>
        <v>0</v>
      </c>
      <c r="S3676" s="8">
        <f>VLOOKUP($D3676,{"29 - Psychiatrie (Erwachsene)",1;"30 - Kinder- und Jugendpsychiatrie",1;"297 - stationsäquivalente Behandlung in der Erwachsenenpsychiatrie (29)",1;"307 - stationsäquivalente Behandlung in der Kinder- und Jugendpsychiatrie (30)",1;"31 - Psychosomatik",1;"",0;0,0},2,0)</f>
        <v>0</v>
      </c>
      <c r="T3676" s="8">
        <f t="shared" si="511"/>
        <v>0</v>
      </c>
      <c r="U3676" s="8">
        <f t="shared" si="513"/>
        <v>0</v>
      </c>
      <c r="V3676" s="8">
        <f t="shared" si="506"/>
        <v>0</v>
      </c>
      <c r="W3676" s="8">
        <f t="shared" si="507"/>
        <v>0</v>
      </c>
      <c r="X3676" s="8">
        <f t="shared" si="508"/>
        <v>0</v>
      </c>
      <c r="Y3676" s="8" t="str">
        <f t="shared" si="509"/>
        <v/>
      </c>
      <c r="Z3676" s="8" t="str">
        <f>VLOOKUP($D3676,{"29 - Psychiatrie (Erwachsene)","BGI";"297 - stationsäquivalente Behandlung in der Erwachsenenpsychiatrie (29)","BGI";"30 - Kinder- und Jugendpsychiatrie","BGII";"307 - stationsäquivalente Behandlung in der Kinder- und Jugendpsychiatrie (30)","BGII";"31 - Psychosomatik","BGI";"","LEER";0,"Leer"},2,0)</f>
        <v>LEER</v>
      </c>
      <c r="AA3676" s="8" t="str">
        <f t="shared" si="510"/>
        <v>Stationen</v>
      </c>
    </row>
    <row r="3677" spans="2:27" ht="15" customHeight="1" x14ac:dyDescent="0.25">
      <c r="B3677" s="76" t="str">
        <f t="shared" si="512"/>
        <v>!!!</v>
      </c>
      <c r="C3677" s="310" t="str">
        <f>IF(LEN($E3677)&gt;0,VLOOKUP(TEXT($E3677,0),'Angaben Stationen'!$E$14:$V$215,17,0),"")</f>
        <v/>
      </c>
      <c r="D3677" s="254" t="str">
        <f>IF(LEN($E3677)&gt;0,VLOOKUP(TEXT($E3677,0),'Angaben Stationen'!$E$14:$V$215,18,0),"")</f>
        <v/>
      </c>
      <c r="E3677" s="344"/>
      <c r="F3677" s="256"/>
      <c r="G3677" s="256"/>
      <c r="H3677" s="307"/>
      <c r="I3677" s="183"/>
      <c r="R3677" s="8">
        <f t="shared" si="505"/>
        <v>0</v>
      </c>
      <c r="S3677" s="8">
        <f>VLOOKUP($D3677,{"29 - Psychiatrie (Erwachsene)",1;"30 - Kinder- und Jugendpsychiatrie",1;"297 - stationsäquivalente Behandlung in der Erwachsenenpsychiatrie (29)",1;"307 - stationsäquivalente Behandlung in der Kinder- und Jugendpsychiatrie (30)",1;"31 - Psychosomatik",1;"",0;0,0},2,0)</f>
        <v>0</v>
      </c>
      <c r="T3677" s="8">
        <f t="shared" si="511"/>
        <v>0</v>
      </c>
      <c r="U3677" s="8">
        <f t="shared" si="513"/>
        <v>0</v>
      </c>
      <c r="V3677" s="8">
        <f t="shared" si="506"/>
        <v>0</v>
      </c>
      <c r="W3677" s="8">
        <f t="shared" si="507"/>
        <v>0</v>
      </c>
      <c r="X3677" s="8">
        <f t="shared" si="508"/>
        <v>0</v>
      </c>
      <c r="Y3677" s="8" t="str">
        <f t="shared" si="509"/>
        <v/>
      </c>
      <c r="Z3677" s="8" t="str">
        <f>VLOOKUP($D3677,{"29 - Psychiatrie (Erwachsene)","BGI";"297 - stationsäquivalente Behandlung in der Erwachsenenpsychiatrie (29)","BGI";"30 - Kinder- und Jugendpsychiatrie","BGII";"307 - stationsäquivalente Behandlung in der Kinder- und Jugendpsychiatrie (30)","BGII";"31 - Psychosomatik","BGI";"","LEER";0,"Leer"},2,0)</f>
        <v>LEER</v>
      </c>
      <c r="AA3677" s="8" t="str">
        <f t="shared" si="510"/>
        <v>Stationen</v>
      </c>
    </row>
    <row r="3678" spans="2:27" ht="15" customHeight="1" x14ac:dyDescent="0.25">
      <c r="B3678" s="76" t="str">
        <f t="shared" si="512"/>
        <v>!!!</v>
      </c>
      <c r="C3678" s="310" t="str">
        <f>IF(LEN($E3678)&gt;0,VLOOKUP(TEXT($E3678,0),'Angaben Stationen'!$E$14:$V$215,17,0),"")</f>
        <v/>
      </c>
      <c r="D3678" s="254" t="str">
        <f>IF(LEN($E3678)&gt;0,VLOOKUP(TEXT($E3678,0),'Angaben Stationen'!$E$14:$V$215,18,0),"")</f>
        <v/>
      </c>
      <c r="E3678" s="344"/>
      <c r="F3678" s="256"/>
      <c r="G3678" s="256"/>
      <c r="H3678" s="307"/>
      <c r="I3678" s="183"/>
      <c r="R3678" s="8">
        <f t="shared" si="505"/>
        <v>0</v>
      </c>
      <c r="S3678" s="8">
        <f>VLOOKUP($D3678,{"29 - Psychiatrie (Erwachsene)",1;"30 - Kinder- und Jugendpsychiatrie",1;"297 - stationsäquivalente Behandlung in der Erwachsenenpsychiatrie (29)",1;"307 - stationsäquivalente Behandlung in der Kinder- und Jugendpsychiatrie (30)",1;"31 - Psychosomatik",1;"",0;0,0},2,0)</f>
        <v>0</v>
      </c>
      <c r="T3678" s="8">
        <f t="shared" si="511"/>
        <v>0</v>
      </c>
      <c r="U3678" s="8">
        <f t="shared" si="513"/>
        <v>0</v>
      </c>
      <c r="V3678" s="8">
        <f t="shared" si="506"/>
        <v>0</v>
      </c>
      <c r="W3678" s="8">
        <f t="shared" si="507"/>
        <v>0</v>
      </c>
      <c r="X3678" s="8">
        <f t="shared" si="508"/>
        <v>0</v>
      </c>
      <c r="Y3678" s="8" t="str">
        <f t="shared" si="509"/>
        <v/>
      </c>
      <c r="Z3678" s="8" t="str">
        <f>VLOOKUP($D3678,{"29 - Psychiatrie (Erwachsene)","BGI";"297 - stationsäquivalente Behandlung in der Erwachsenenpsychiatrie (29)","BGI";"30 - Kinder- und Jugendpsychiatrie","BGII";"307 - stationsäquivalente Behandlung in der Kinder- und Jugendpsychiatrie (30)","BGII";"31 - Psychosomatik","BGI";"","LEER";0,"Leer"},2,0)</f>
        <v>LEER</v>
      </c>
      <c r="AA3678" s="8" t="str">
        <f t="shared" si="510"/>
        <v>Stationen</v>
      </c>
    </row>
    <row r="3679" spans="2:27" ht="15" customHeight="1" x14ac:dyDescent="0.25">
      <c r="B3679" s="76" t="str">
        <f t="shared" si="512"/>
        <v>!!!</v>
      </c>
      <c r="C3679" s="310" t="str">
        <f>IF(LEN($E3679)&gt;0,VLOOKUP(TEXT($E3679,0),'Angaben Stationen'!$E$14:$V$215,17,0),"")</f>
        <v/>
      </c>
      <c r="D3679" s="254" t="str">
        <f>IF(LEN($E3679)&gt;0,VLOOKUP(TEXT($E3679,0),'Angaben Stationen'!$E$14:$V$215,18,0),"")</f>
        <v/>
      </c>
      <c r="E3679" s="344"/>
      <c r="F3679" s="256"/>
      <c r="G3679" s="256"/>
      <c r="H3679" s="307"/>
      <c r="I3679" s="183"/>
      <c r="R3679" s="8">
        <f t="shared" si="505"/>
        <v>0</v>
      </c>
      <c r="S3679" s="8">
        <f>VLOOKUP($D3679,{"29 - Psychiatrie (Erwachsene)",1;"30 - Kinder- und Jugendpsychiatrie",1;"297 - stationsäquivalente Behandlung in der Erwachsenenpsychiatrie (29)",1;"307 - stationsäquivalente Behandlung in der Kinder- und Jugendpsychiatrie (30)",1;"31 - Psychosomatik",1;"",0;0,0},2,0)</f>
        <v>0</v>
      </c>
      <c r="T3679" s="8">
        <f t="shared" si="511"/>
        <v>0</v>
      </c>
      <c r="U3679" s="8">
        <f t="shared" si="513"/>
        <v>0</v>
      </c>
      <c r="V3679" s="8">
        <f t="shared" si="506"/>
        <v>0</v>
      </c>
      <c r="W3679" s="8">
        <f t="shared" si="507"/>
        <v>0</v>
      </c>
      <c r="X3679" s="8">
        <f t="shared" si="508"/>
        <v>0</v>
      </c>
      <c r="Y3679" s="8" t="str">
        <f t="shared" si="509"/>
        <v/>
      </c>
      <c r="Z3679" s="8" t="str">
        <f>VLOOKUP($D3679,{"29 - Psychiatrie (Erwachsene)","BGI";"297 - stationsäquivalente Behandlung in der Erwachsenenpsychiatrie (29)","BGI";"30 - Kinder- und Jugendpsychiatrie","BGII";"307 - stationsäquivalente Behandlung in der Kinder- und Jugendpsychiatrie (30)","BGII";"31 - Psychosomatik","BGI";"","LEER";0,"Leer"},2,0)</f>
        <v>LEER</v>
      </c>
      <c r="AA3679" s="8" t="str">
        <f t="shared" si="510"/>
        <v>Stationen</v>
      </c>
    </row>
    <row r="3680" spans="2:27" ht="15" customHeight="1" x14ac:dyDescent="0.25">
      <c r="B3680" s="76" t="str">
        <f t="shared" si="512"/>
        <v>!!!</v>
      </c>
      <c r="C3680" s="310" t="str">
        <f>IF(LEN($E3680)&gt;0,VLOOKUP(TEXT($E3680,0),'Angaben Stationen'!$E$14:$V$215,17,0),"")</f>
        <v/>
      </c>
      <c r="D3680" s="254" t="str">
        <f>IF(LEN($E3680)&gt;0,VLOOKUP(TEXT($E3680,0),'Angaben Stationen'!$E$14:$V$215,18,0),"")</f>
        <v/>
      </c>
      <c r="E3680" s="344"/>
      <c r="F3680" s="256"/>
      <c r="G3680" s="256"/>
      <c r="H3680" s="307"/>
      <c r="I3680" s="183"/>
      <c r="R3680" s="8">
        <f t="shared" si="505"/>
        <v>0</v>
      </c>
      <c r="S3680" s="8">
        <f>VLOOKUP($D3680,{"29 - Psychiatrie (Erwachsene)",1;"30 - Kinder- und Jugendpsychiatrie",1;"297 - stationsäquivalente Behandlung in der Erwachsenenpsychiatrie (29)",1;"307 - stationsäquivalente Behandlung in der Kinder- und Jugendpsychiatrie (30)",1;"31 - Psychosomatik",1;"",0;0,0},2,0)</f>
        <v>0</v>
      </c>
      <c r="T3680" s="8">
        <f t="shared" si="511"/>
        <v>0</v>
      </c>
      <c r="U3680" s="8">
        <f t="shared" si="513"/>
        <v>0</v>
      </c>
      <c r="V3680" s="8">
        <f t="shared" si="506"/>
        <v>0</v>
      </c>
      <c r="W3680" s="8">
        <f t="shared" si="507"/>
        <v>0</v>
      </c>
      <c r="X3680" s="8">
        <f t="shared" si="508"/>
        <v>0</v>
      </c>
      <c r="Y3680" s="8" t="str">
        <f t="shared" si="509"/>
        <v/>
      </c>
      <c r="Z3680" s="8" t="str">
        <f>VLOOKUP($D3680,{"29 - Psychiatrie (Erwachsene)","BGI";"297 - stationsäquivalente Behandlung in der Erwachsenenpsychiatrie (29)","BGI";"30 - Kinder- und Jugendpsychiatrie","BGII";"307 - stationsäquivalente Behandlung in der Kinder- und Jugendpsychiatrie (30)","BGII";"31 - Psychosomatik","BGI";"","LEER";0,"Leer"},2,0)</f>
        <v>LEER</v>
      </c>
      <c r="AA3680" s="8" t="str">
        <f t="shared" si="510"/>
        <v>Stationen</v>
      </c>
    </row>
    <row r="3681" spans="2:27" ht="15" customHeight="1" x14ac:dyDescent="0.25">
      <c r="B3681" s="76" t="str">
        <f t="shared" si="512"/>
        <v>!!!</v>
      </c>
      <c r="C3681" s="310" t="str">
        <f>IF(LEN($E3681)&gt;0,VLOOKUP(TEXT($E3681,0),'Angaben Stationen'!$E$14:$V$215,17,0),"")</f>
        <v/>
      </c>
      <c r="D3681" s="254" t="str">
        <f>IF(LEN($E3681)&gt;0,VLOOKUP(TEXT($E3681,0),'Angaben Stationen'!$E$14:$V$215,18,0),"")</f>
        <v/>
      </c>
      <c r="E3681" s="344"/>
      <c r="F3681" s="256"/>
      <c r="G3681" s="256"/>
      <c r="H3681" s="307"/>
      <c r="I3681" s="183"/>
      <c r="R3681" s="8">
        <f t="shared" si="505"/>
        <v>0</v>
      </c>
      <c r="S3681" s="8">
        <f>VLOOKUP($D3681,{"29 - Psychiatrie (Erwachsene)",1;"30 - Kinder- und Jugendpsychiatrie",1;"297 - stationsäquivalente Behandlung in der Erwachsenenpsychiatrie (29)",1;"307 - stationsäquivalente Behandlung in der Kinder- und Jugendpsychiatrie (30)",1;"31 - Psychosomatik",1;"",0;0,0},2,0)</f>
        <v>0</v>
      </c>
      <c r="T3681" s="8">
        <f t="shared" si="511"/>
        <v>0</v>
      </c>
      <c r="U3681" s="8">
        <f t="shared" si="513"/>
        <v>0</v>
      </c>
      <c r="V3681" s="8">
        <f t="shared" si="506"/>
        <v>0</v>
      </c>
      <c r="W3681" s="8">
        <f t="shared" si="507"/>
        <v>0</v>
      </c>
      <c r="X3681" s="8">
        <f t="shared" si="508"/>
        <v>0</v>
      </c>
      <c r="Y3681" s="8" t="str">
        <f t="shared" si="509"/>
        <v/>
      </c>
      <c r="Z3681" s="8" t="str">
        <f>VLOOKUP($D3681,{"29 - Psychiatrie (Erwachsene)","BGI";"297 - stationsäquivalente Behandlung in der Erwachsenenpsychiatrie (29)","BGI";"30 - Kinder- und Jugendpsychiatrie","BGII";"307 - stationsäquivalente Behandlung in der Kinder- und Jugendpsychiatrie (30)","BGII";"31 - Psychosomatik","BGI";"","LEER";0,"Leer"},2,0)</f>
        <v>LEER</v>
      </c>
      <c r="AA3681" s="8" t="str">
        <f t="shared" si="510"/>
        <v>Stationen</v>
      </c>
    </row>
    <row r="3682" spans="2:27" ht="15" customHeight="1" x14ac:dyDescent="0.25">
      <c r="B3682" s="76" t="str">
        <f t="shared" si="512"/>
        <v>!!!</v>
      </c>
      <c r="C3682" s="310" t="str">
        <f>IF(LEN($E3682)&gt;0,VLOOKUP(TEXT($E3682,0),'Angaben Stationen'!$E$14:$V$215,17,0),"")</f>
        <v/>
      </c>
      <c r="D3682" s="254" t="str">
        <f>IF(LEN($E3682)&gt;0,VLOOKUP(TEXT($E3682,0),'Angaben Stationen'!$E$14:$V$215,18,0),"")</f>
        <v/>
      </c>
      <c r="E3682" s="344"/>
      <c r="F3682" s="256"/>
      <c r="G3682" s="256"/>
      <c r="H3682" s="307"/>
      <c r="I3682" s="183"/>
      <c r="R3682" s="8">
        <f t="shared" ref="R3682:R3745" si="514">IF(LEN(B3682)&gt;0,0,1)</f>
        <v>0</v>
      </c>
      <c r="S3682" s="8">
        <f>VLOOKUP($D3682,{"29 - Psychiatrie (Erwachsene)",1;"30 - Kinder- und Jugendpsychiatrie",1;"297 - stationsäquivalente Behandlung in der Erwachsenenpsychiatrie (29)",1;"307 - stationsäquivalente Behandlung in der Kinder- und Jugendpsychiatrie (30)",1;"31 - Psychosomatik",1;"",0;0,0},2,0)</f>
        <v>0</v>
      </c>
      <c r="T3682" s="8">
        <f t="shared" si="511"/>
        <v>0</v>
      </c>
      <c r="U3682" s="8">
        <f t="shared" si="513"/>
        <v>0</v>
      </c>
      <c r="V3682" s="8">
        <f t="shared" ref="V3682:V3745" si="515">IF(VALUE($F3682)&gt;0,1,0)</f>
        <v>0</v>
      </c>
      <c r="W3682" s="8">
        <f t="shared" ref="W3682:W3745" si="516">IF(LEN($G3682)&gt;0,1,0)</f>
        <v>0</v>
      </c>
      <c r="X3682" s="8">
        <f t="shared" ref="X3682:X3745" si="517">IF(LEN($H3682)&gt;0,1,0)</f>
        <v>0</v>
      </c>
      <c r="Y3682" s="8" t="str">
        <f t="shared" ref="Y3682:Y3745" si="518">IF($D3682&lt;&gt;"","MonatII","")</f>
        <v/>
      </c>
      <c r="Z3682" s="8" t="str">
        <f>VLOOKUP($D3682,{"29 - Psychiatrie (Erwachsene)","BGI";"297 - stationsäquivalente Behandlung in der Erwachsenenpsychiatrie (29)","BGI";"30 - Kinder- und Jugendpsychiatrie","BGII";"307 - stationsäquivalente Behandlung in der Kinder- und Jugendpsychiatrie (30)","BGII";"31 - Psychosomatik","BGI";"","LEER";0,"Leer"},2,0)</f>
        <v>LEER</v>
      </c>
      <c r="AA3682" s="8" t="str">
        <f t="shared" ref="AA3682:AA3745" si="519">"Stationen"</f>
        <v>Stationen</v>
      </c>
    </row>
    <row r="3683" spans="2:27" ht="15" customHeight="1" x14ac:dyDescent="0.25">
      <c r="B3683" s="76" t="str">
        <f t="shared" si="512"/>
        <v>!!!</v>
      </c>
      <c r="C3683" s="310" t="str">
        <f>IF(LEN($E3683)&gt;0,VLOOKUP(TEXT($E3683,0),'Angaben Stationen'!$E$14:$V$215,17,0),"")</f>
        <v/>
      </c>
      <c r="D3683" s="254" t="str">
        <f>IF(LEN($E3683)&gt;0,VLOOKUP(TEXT($E3683,0),'Angaben Stationen'!$E$14:$V$215,18,0),"")</f>
        <v/>
      </c>
      <c r="E3683" s="344"/>
      <c r="F3683" s="256"/>
      <c r="G3683" s="256"/>
      <c r="H3683" s="307"/>
      <c r="I3683" s="183"/>
      <c r="R3683" s="8">
        <f t="shared" si="514"/>
        <v>0</v>
      </c>
      <c r="S3683" s="8">
        <f>VLOOKUP($D3683,{"29 - Psychiatrie (Erwachsene)",1;"30 - Kinder- und Jugendpsychiatrie",1;"297 - stationsäquivalente Behandlung in der Erwachsenenpsychiatrie (29)",1;"307 - stationsäquivalente Behandlung in der Kinder- und Jugendpsychiatrie (30)",1;"31 - Psychosomatik",1;"",0;0,0},2,0)</f>
        <v>0</v>
      </c>
      <c r="T3683" s="8">
        <f t="shared" si="511"/>
        <v>0</v>
      </c>
      <c r="U3683" s="8">
        <f t="shared" si="513"/>
        <v>0</v>
      </c>
      <c r="V3683" s="8">
        <f t="shared" si="515"/>
        <v>0</v>
      </c>
      <c r="W3683" s="8">
        <f t="shared" si="516"/>
        <v>0</v>
      </c>
      <c r="X3683" s="8">
        <f t="shared" si="517"/>
        <v>0</v>
      </c>
      <c r="Y3683" s="8" t="str">
        <f t="shared" si="518"/>
        <v/>
      </c>
      <c r="Z3683" s="8" t="str">
        <f>VLOOKUP($D3683,{"29 - Psychiatrie (Erwachsene)","BGI";"297 - stationsäquivalente Behandlung in der Erwachsenenpsychiatrie (29)","BGI";"30 - Kinder- und Jugendpsychiatrie","BGII";"307 - stationsäquivalente Behandlung in der Kinder- und Jugendpsychiatrie (30)","BGII";"31 - Psychosomatik","BGI";"","LEER";0,"Leer"},2,0)</f>
        <v>LEER</v>
      </c>
      <c r="AA3683" s="8" t="str">
        <f t="shared" si="519"/>
        <v>Stationen</v>
      </c>
    </row>
    <row r="3684" spans="2:27" ht="15" customHeight="1" x14ac:dyDescent="0.25">
      <c r="B3684" s="76" t="str">
        <f t="shared" si="512"/>
        <v>!!!</v>
      </c>
      <c r="C3684" s="310" t="str">
        <f>IF(LEN($E3684)&gt;0,VLOOKUP(TEXT($E3684,0),'Angaben Stationen'!$E$14:$V$215,17,0),"")</f>
        <v/>
      </c>
      <c r="D3684" s="254" t="str">
        <f>IF(LEN($E3684)&gt;0,VLOOKUP(TEXT($E3684,0),'Angaben Stationen'!$E$14:$V$215,18,0),"")</f>
        <v/>
      </c>
      <c r="E3684" s="344"/>
      <c r="F3684" s="256"/>
      <c r="G3684" s="256"/>
      <c r="H3684" s="307"/>
      <c r="I3684" s="183"/>
      <c r="R3684" s="8">
        <f t="shared" si="514"/>
        <v>0</v>
      </c>
      <c r="S3684" s="8">
        <f>VLOOKUP($D3684,{"29 - Psychiatrie (Erwachsene)",1;"30 - Kinder- und Jugendpsychiatrie",1;"297 - stationsäquivalente Behandlung in der Erwachsenenpsychiatrie (29)",1;"307 - stationsäquivalente Behandlung in der Kinder- und Jugendpsychiatrie (30)",1;"31 - Psychosomatik",1;"",0;0,0},2,0)</f>
        <v>0</v>
      </c>
      <c r="T3684" s="8">
        <f t="shared" si="511"/>
        <v>0</v>
      </c>
      <c r="U3684" s="8">
        <f t="shared" si="513"/>
        <v>0</v>
      </c>
      <c r="V3684" s="8">
        <f t="shared" si="515"/>
        <v>0</v>
      </c>
      <c r="W3684" s="8">
        <f t="shared" si="516"/>
        <v>0</v>
      </c>
      <c r="X3684" s="8">
        <f t="shared" si="517"/>
        <v>0</v>
      </c>
      <c r="Y3684" s="8" t="str">
        <f t="shared" si="518"/>
        <v/>
      </c>
      <c r="Z3684" s="8" t="str">
        <f>VLOOKUP($D3684,{"29 - Psychiatrie (Erwachsene)","BGI";"297 - stationsäquivalente Behandlung in der Erwachsenenpsychiatrie (29)","BGI";"30 - Kinder- und Jugendpsychiatrie","BGII";"307 - stationsäquivalente Behandlung in der Kinder- und Jugendpsychiatrie (30)","BGII";"31 - Psychosomatik","BGI";"","LEER";0,"Leer"},2,0)</f>
        <v>LEER</v>
      </c>
      <c r="AA3684" s="8" t="str">
        <f t="shared" si="519"/>
        <v>Stationen</v>
      </c>
    </row>
    <row r="3685" spans="2:27" ht="15" customHeight="1" x14ac:dyDescent="0.25">
      <c r="B3685" s="76" t="str">
        <f t="shared" si="512"/>
        <v>!!!</v>
      </c>
      <c r="C3685" s="310" t="str">
        <f>IF(LEN($E3685)&gt;0,VLOOKUP(TEXT($E3685,0),'Angaben Stationen'!$E$14:$V$215,17,0),"")</f>
        <v/>
      </c>
      <c r="D3685" s="254" t="str">
        <f>IF(LEN($E3685)&gt;0,VLOOKUP(TEXT($E3685,0),'Angaben Stationen'!$E$14:$V$215,18,0),"")</f>
        <v/>
      </c>
      <c r="E3685" s="344"/>
      <c r="F3685" s="256"/>
      <c r="G3685" s="256"/>
      <c r="H3685" s="307"/>
      <c r="I3685" s="183"/>
      <c r="R3685" s="8">
        <f t="shared" si="514"/>
        <v>0</v>
      </c>
      <c r="S3685" s="8">
        <f>VLOOKUP($D3685,{"29 - Psychiatrie (Erwachsene)",1;"30 - Kinder- und Jugendpsychiatrie",1;"297 - stationsäquivalente Behandlung in der Erwachsenenpsychiatrie (29)",1;"307 - stationsäquivalente Behandlung in der Kinder- und Jugendpsychiatrie (30)",1;"31 - Psychosomatik",1;"",0;0,0},2,0)</f>
        <v>0</v>
      </c>
      <c r="T3685" s="8">
        <f t="shared" si="511"/>
        <v>0</v>
      </c>
      <c r="U3685" s="8">
        <f t="shared" si="513"/>
        <v>0</v>
      </c>
      <c r="V3685" s="8">
        <f t="shared" si="515"/>
        <v>0</v>
      </c>
      <c r="W3685" s="8">
        <f t="shared" si="516"/>
        <v>0</v>
      </c>
      <c r="X3685" s="8">
        <f t="shared" si="517"/>
        <v>0</v>
      </c>
      <c r="Y3685" s="8" t="str">
        <f t="shared" si="518"/>
        <v/>
      </c>
      <c r="Z3685" s="8" t="str">
        <f>VLOOKUP($D3685,{"29 - Psychiatrie (Erwachsene)","BGI";"297 - stationsäquivalente Behandlung in der Erwachsenenpsychiatrie (29)","BGI";"30 - Kinder- und Jugendpsychiatrie","BGII";"307 - stationsäquivalente Behandlung in der Kinder- und Jugendpsychiatrie (30)","BGII";"31 - Psychosomatik","BGI";"","LEER";0,"Leer"},2,0)</f>
        <v>LEER</v>
      </c>
      <c r="AA3685" s="8" t="str">
        <f t="shared" si="519"/>
        <v>Stationen</v>
      </c>
    </row>
    <row r="3686" spans="2:27" ht="15" customHeight="1" x14ac:dyDescent="0.25">
      <c r="B3686" s="76" t="str">
        <f t="shared" si="512"/>
        <v>!!!</v>
      </c>
      <c r="C3686" s="310" t="str">
        <f>IF(LEN($E3686)&gt;0,VLOOKUP(TEXT($E3686,0),'Angaben Stationen'!$E$14:$V$215,17,0),"")</f>
        <v/>
      </c>
      <c r="D3686" s="254" t="str">
        <f>IF(LEN($E3686)&gt;0,VLOOKUP(TEXT($E3686,0),'Angaben Stationen'!$E$14:$V$215,18,0),"")</f>
        <v/>
      </c>
      <c r="E3686" s="344"/>
      <c r="F3686" s="256"/>
      <c r="G3686" s="256"/>
      <c r="H3686" s="307"/>
      <c r="I3686" s="183"/>
      <c r="R3686" s="8">
        <f t="shared" si="514"/>
        <v>0</v>
      </c>
      <c r="S3686" s="8">
        <f>VLOOKUP($D3686,{"29 - Psychiatrie (Erwachsene)",1;"30 - Kinder- und Jugendpsychiatrie",1;"297 - stationsäquivalente Behandlung in der Erwachsenenpsychiatrie (29)",1;"307 - stationsäquivalente Behandlung in der Kinder- und Jugendpsychiatrie (30)",1;"31 - Psychosomatik",1;"",0;0,0},2,0)</f>
        <v>0</v>
      </c>
      <c r="T3686" s="8">
        <f t="shared" ref="T3686:T3749" si="520">IF(LEN($C3686)&gt;0,1,0)</f>
        <v>0</v>
      </c>
      <c r="U3686" s="8">
        <f t="shared" si="513"/>
        <v>0</v>
      </c>
      <c r="V3686" s="8">
        <f t="shared" si="515"/>
        <v>0</v>
      </c>
      <c r="W3686" s="8">
        <f t="shared" si="516"/>
        <v>0</v>
      </c>
      <c r="X3686" s="8">
        <f t="shared" si="517"/>
        <v>0</v>
      </c>
      <c r="Y3686" s="8" t="str">
        <f t="shared" si="518"/>
        <v/>
      </c>
      <c r="Z3686" s="8" t="str">
        <f>VLOOKUP($D3686,{"29 - Psychiatrie (Erwachsene)","BGI";"297 - stationsäquivalente Behandlung in der Erwachsenenpsychiatrie (29)","BGI";"30 - Kinder- und Jugendpsychiatrie","BGII";"307 - stationsäquivalente Behandlung in der Kinder- und Jugendpsychiatrie (30)","BGII";"31 - Psychosomatik","BGI";"","LEER";0,"Leer"},2,0)</f>
        <v>LEER</v>
      </c>
      <c r="AA3686" s="8" t="str">
        <f t="shared" si="519"/>
        <v>Stationen</v>
      </c>
    </row>
    <row r="3687" spans="2:27" ht="15" customHeight="1" x14ac:dyDescent="0.25">
      <c r="B3687" s="76" t="str">
        <f t="shared" si="512"/>
        <v>!!!</v>
      </c>
      <c r="C3687" s="310" t="str">
        <f>IF(LEN($E3687)&gt;0,VLOOKUP(TEXT($E3687,0),'Angaben Stationen'!$E$14:$V$215,17,0),"")</f>
        <v/>
      </c>
      <c r="D3687" s="254" t="str">
        <f>IF(LEN($E3687)&gt;0,VLOOKUP(TEXT($E3687,0),'Angaben Stationen'!$E$14:$V$215,18,0),"")</f>
        <v/>
      </c>
      <c r="E3687" s="344"/>
      <c r="F3687" s="256"/>
      <c r="G3687" s="256"/>
      <c r="H3687" s="307"/>
      <c r="I3687" s="183"/>
      <c r="R3687" s="8">
        <f t="shared" si="514"/>
        <v>0</v>
      </c>
      <c r="S3687" s="8">
        <f>VLOOKUP($D3687,{"29 - Psychiatrie (Erwachsene)",1;"30 - Kinder- und Jugendpsychiatrie",1;"297 - stationsäquivalente Behandlung in der Erwachsenenpsychiatrie (29)",1;"307 - stationsäquivalente Behandlung in der Kinder- und Jugendpsychiatrie (30)",1;"31 - Psychosomatik",1;"",0;0,0},2,0)</f>
        <v>0</v>
      </c>
      <c r="T3687" s="8">
        <f t="shared" si="520"/>
        <v>0</v>
      </c>
      <c r="U3687" s="8">
        <f t="shared" si="513"/>
        <v>0</v>
      </c>
      <c r="V3687" s="8">
        <f t="shared" si="515"/>
        <v>0</v>
      </c>
      <c r="W3687" s="8">
        <f t="shared" si="516"/>
        <v>0</v>
      </c>
      <c r="X3687" s="8">
        <f t="shared" si="517"/>
        <v>0</v>
      </c>
      <c r="Y3687" s="8" t="str">
        <f t="shared" si="518"/>
        <v/>
      </c>
      <c r="Z3687" s="8" t="str">
        <f>VLOOKUP($D3687,{"29 - Psychiatrie (Erwachsene)","BGI";"297 - stationsäquivalente Behandlung in der Erwachsenenpsychiatrie (29)","BGI";"30 - Kinder- und Jugendpsychiatrie","BGII";"307 - stationsäquivalente Behandlung in der Kinder- und Jugendpsychiatrie (30)","BGII";"31 - Psychosomatik","BGI";"","LEER";0,"Leer"},2,0)</f>
        <v>LEER</v>
      </c>
      <c r="AA3687" s="8" t="str">
        <f t="shared" si="519"/>
        <v>Stationen</v>
      </c>
    </row>
    <row r="3688" spans="2:27" ht="15" customHeight="1" x14ac:dyDescent="0.25">
      <c r="B3688" s="76" t="str">
        <f t="shared" si="512"/>
        <v>!!!</v>
      </c>
      <c r="C3688" s="310" t="str">
        <f>IF(LEN($E3688)&gt;0,VLOOKUP(TEXT($E3688,0),'Angaben Stationen'!$E$14:$V$215,17,0),"")</f>
        <v/>
      </c>
      <c r="D3688" s="254" t="str">
        <f>IF(LEN($E3688)&gt;0,VLOOKUP(TEXT($E3688,0),'Angaben Stationen'!$E$14:$V$215,18,0),"")</f>
        <v/>
      </c>
      <c r="E3688" s="344"/>
      <c r="F3688" s="256"/>
      <c r="G3688" s="256"/>
      <c r="H3688" s="307"/>
      <c r="I3688" s="183"/>
      <c r="R3688" s="8">
        <f t="shared" si="514"/>
        <v>0</v>
      </c>
      <c r="S3688" s="8">
        <f>VLOOKUP($D3688,{"29 - Psychiatrie (Erwachsene)",1;"30 - Kinder- und Jugendpsychiatrie",1;"297 - stationsäquivalente Behandlung in der Erwachsenenpsychiatrie (29)",1;"307 - stationsäquivalente Behandlung in der Kinder- und Jugendpsychiatrie (30)",1;"31 - Psychosomatik",1;"",0;0,0},2,0)</f>
        <v>0</v>
      </c>
      <c r="T3688" s="8">
        <f t="shared" si="520"/>
        <v>0</v>
      </c>
      <c r="U3688" s="8">
        <f t="shared" si="513"/>
        <v>0</v>
      </c>
      <c r="V3688" s="8">
        <f t="shared" si="515"/>
        <v>0</v>
      </c>
      <c r="W3688" s="8">
        <f t="shared" si="516"/>
        <v>0</v>
      </c>
      <c r="X3688" s="8">
        <f t="shared" si="517"/>
        <v>0</v>
      </c>
      <c r="Y3688" s="8" t="str">
        <f t="shared" si="518"/>
        <v/>
      </c>
      <c r="Z3688" s="8" t="str">
        <f>VLOOKUP($D3688,{"29 - Psychiatrie (Erwachsene)","BGI";"297 - stationsäquivalente Behandlung in der Erwachsenenpsychiatrie (29)","BGI";"30 - Kinder- und Jugendpsychiatrie","BGII";"307 - stationsäquivalente Behandlung in der Kinder- und Jugendpsychiatrie (30)","BGII";"31 - Psychosomatik","BGI";"","LEER";0,"Leer"},2,0)</f>
        <v>LEER</v>
      </c>
      <c r="AA3688" s="8" t="str">
        <f t="shared" si="519"/>
        <v>Stationen</v>
      </c>
    </row>
    <row r="3689" spans="2:27" ht="15" customHeight="1" x14ac:dyDescent="0.25">
      <c r="B3689" s="76" t="str">
        <f t="shared" si="512"/>
        <v>!!!</v>
      </c>
      <c r="C3689" s="310" t="str">
        <f>IF(LEN($E3689)&gt;0,VLOOKUP(TEXT($E3689,0),'Angaben Stationen'!$E$14:$V$215,17,0),"")</f>
        <v/>
      </c>
      <c r="D3689" s="254" t="str">
        <f>IF(LEN($E3689)&gt;0,VLOOKUP(TEXT($E3689,0),'Angaben Stationen'!$E$14:$V$215,18,0),"")</f>
        <v/>
      </c>
      <c r="E3689" s="344"/>
      <c r="F3689" s="256"/>
      <c r="G3689" s="256"/>
      <c r="H3689" s="307"/>
      <c r="I3689" s="183"/>
      <c r="R3689" s="8">
        <f t="shared" si="514"/>
        <v>0</v>
      </c>
      <c r="S3689" s="8">
        <f>VLOOKUP($D3689,{"29 - Psychiatrie (Erwachsene)",1;"30 - Kinder- und Jugendpsychiatrie",1;"297 - stationsäquivalente Behandlung in der Erwachsenenpsychiatrie (29)",1;"307 - stationsäquivalente Behandlung in der Kinder- und Jugendpsychiatrie (30)",1;"31 - Psychosomatik",1;"",0;0,0},2,0)</f>
        <v>0</v>
      </c>
      <c r="T3689" s="8">
        <f t="shared" si="520"/>
        <v>0</v>
      </c>
      <c r="U3689" s="8">
        <f t="shared" si="513"/>
        <v>0</v>
      </c>
      <c r="V3689" s="8">
        <f t="shared" si="515"/>
        <v>0</v>
      </c>
      <c r="W3689" s="8">
        <f t="shared" si="516"/>
        <v>0</v>
      </c>
      <c r="X3689" s="8">
        <f t="shared" si="517"/>
        <v>0</v>
      </c>
      <c r="Y3689" s="8" t="str">
        <f t="shared" si="518"/>
        <v/>
      </c>
      <c r="Z3689" s="8" t="str">
        <f>VLOOKUP($D3689,{"29 - Psychiatrie (Erwachsene)","BGI";"297 - stationsäquivalente Behandlung in der Erwachsenenpsychiatrie (29)","BGI";"30 - Kinder- und Jugendpsychiatrie","BGII";"307 - stationsäquivalente Behandlung in der Kinder- und Jugendpsychiatrie (30)","BGII";"31 - Psychosomatik","BGI";"","LEER";0,"Leer"},2,0)</f>
        <v>LEER</v>
      </c>
      <c r="AA3689" s="8" t="str">
        <f t="shared" si="519"/>
        <v>Stationen</v>
      </c>
    </row>
    <row r="3690" spans="2:27" ht="15" customHeight="1" x14ac:dyDescent="0.25">
      <c r="B3690" s="76" t="str">
        <f t="shared" si="512"/>
        <v>!!!</v>
      </c>
      <c r="C3690" s="310" t="str">
        <f>IF(LEN($E3690)&gt;0,VLOOKUP(TEXT($E3690,0),'Angaben Stationen'!$E$14:$V$215,17,0),"")</f>
        <v/>
      </c>
      <c r="D3690" s="254" t="str">
        <f>IF(LEN($E3690)&gt;0,VLOOKUP(TEXT($E3690,0),'Angaben Stationen'!$E$14:$V$215,18,0),"")</f>
        <v/>
      </c>
      <c r="E3690" s="344"/>
      <c r="F3690" s="256"/>
      <c r="G3690" s="256"/>
      <c r="H3690" s="307"/>
      <c r="I3690" s="183"/>
      <c r="R3690" s="8">
        <f t="shared" si="514"/>
        <v>0</v>
      </c>
      <c r="S3690" s="8">
        <f>VLOOKUP($D3690,{"29 - Psychiatrie (Erwachsene)",1;"30 - Kinder- und Jugendpsychiatrie",1;"297 - stationsäquivalente Behandlung in der Erwachsenenpsychiatrie (29)",1;"307 - stationsäquivalente Behandlung in der Kinder- und Jugendpsychiatrie (30)",1;"31 - Psychosomatik",1;"",0;0,0},2,0)</f>
        <v>0</v>
      </c>
      <c r="T3690" s="8">
        <f t="shared" si="520"/>
        <v>0</v>
      </c>
      <c r="U3690" s="8">
        <f t="shared" si="513"/>
        <v>0</v>
      </c>
      <c r="V3690" s="8">
        <f t="shared" si="515"/>
        <v>0</v>
      </c>
      <c r="W3690" s="8">
        <f t="shared" si="516"/>
        <v>0</v>
      </c>
      <c r="X3690" s="8">
        <f t="shared" si="517"/>
        <v>0</v>
      </c>
      <c r="Y3690" s="8" t="str">
        <f t="shared" si="518"/>
        <v/>
      </c>
      <c r="Z3690" s="8" t="str">
        <f>VLOOKUP($D3690,{"29 - Psychiatrie (Erwachsene)","BGI";"297 - stationsäquivalente Behandlung in der Erwachsenenpsychiatrie (29)","BGI";"30 - Kinder- und Jugendpsychiatrie","BGII";"307 - stationsäquivalente Behandlung in der Kinder- und Jugendpsychiatrie (30)","BGII";"31 - Psychosomatik","BGI";"","LEER";0,"Leer"},2,0)</f>
        <v>LEER</v>
      </c>
      <c r="AA3690" s="8" t="str">
        <f t="shared" si="519"/>
        <v>Stationen</v>
      </c>
    </row>
    <row r="3691" spans="2:27" ht="15" customHeight="1" x14ac:dyDescent="0.25">
      <c r="B3691" s="76" t="str">
        <f t="shared" si="512"/>
        <v>!!!</v>
      </c>
      <c r="C3691" s="310" t="str">
        <f>IF(LEN($E3691)&gt;0,VLOOKUP(TEXT($E3691,0),'Angaben Stationen'!$E$14:$V$215,17,0),"")</f>
        <v/>
      </c>
      <c r="D3691" s="254" t="str">
        <f>IF(LEN($E3691)&gt;0,VLOOKUP(TEXT($E3691,0),'Angaben Stationen'!$E$14:$V$215,18,0),"")</f>
        <v/>
      </c>
      <c r="E3691" s="344"/>
      <c r="F3691" s="256"/>
      <c r="G3691" s="256"/>
      <c r="H3691" s="307"/>
      <c r="I3691" s="183"/>
      <c r="R3691" s="8">
        <f t="shared" si="514"/>
        <v>0</v>
      </c>
      <c r="S3691" s="8">
        <f>VLOOKUP($D3691,{"29 - Psychiatrie (Erwachsene)",1;"30 - Kinder- und Jugendpsychiatrie",1;"297 - stationsäquivalente Behandlung in der Erwachsenenpsychiatrie (29)",1;"307 - stationsäquivalente Behandlung in der Kinder- und Jugendpsychiatrie (30)",1;"31 - Psychosomatik",1;"",0;0,0},2,0)</f>
        <v>0</v>
      </c>
      <c r="T3691" s="8">
        <f t="shared" si="520"/>
        <v>0</v>
      </c>
      <c r="U3691" s="8">
        <f t="shared" si="513"/>
        <v>0</v>
      </c>
      <c r="V3691" s="8">
        <f t="shared" si="515"/>
        <v>0</v>
      </c>
      <c r="W3691" s="8">
        <f t="shared" si="516"/>
        <v>0</v>
      </c>
      <c r="X3691" s="8">
        <f t="shared" si="517"/>
        <v>0</v>
      </c>
      <c r="Y3691" s="8" t="str">
        <f t="shared" si="518"/>
        <v/>
      </c>
      <c r="Z3691" s="8" t="str">
        <f>VLOOKUP($D3691,{"29 - Psychiatrie (Erwachsene)","BGI";"297 - stationsäquivalente Behandlung in der Erwachsenenpsychiatrie (29)","BGI";"30 - Kinder- und Jugendpsychiatrie","BGII";"307 - stationsäquivalente Behandlung in der Kinder- und Jugendpsychiatrie (30)","BGII";"31 - Psychosomatik","BGI";"","LEER";0,"Leer"},2,0)</f>
        <v>LEER</v>
      </c>
      <c r="AA3691" s="8" t="str">
        <f t="shared" si="519"/>
        <v>Stationen</v>
      </c>
    </row>
    <row r="3692" spans="2:27" ht="15" customHeight="1" x14ac:dyDescent="0.25">
      <c r="B3692" s="76" t="str">
        <f t="shared" si="512"/>
        <v>!!!</v>
      </c>
      <c r="C3692" s="310" t="str">
        <f>IF(LEN($E3692)&gt;0,VLOOKUP(TEXT($E3692,0),'Angaben Stationen'!$E$14:$V$215,17,0),"")</f>
        <v/>
      </c>
      <c r="D3692" s="254" t="str">
        <f>IF(LEN($E3692)&gt;0,VLOOKUP(TEXT($E3692,0),'Angaben Stationen'!$E$14:$V$215,18,0),"")</f>
        <v/>
      </c>
      <c r="E3692" s="344"/>
      <c r="F3692" s="256"/>
      <c r="G3692" s="256"/>
      <c r="H3692" s="307"/>
      <c r="I3692" s="183"/>
      <c r="R3692" s="8">
        <f t="shared" si="514"/>
        <v>0</v>
      </c>
      <c r="S3692" s="8">
        <f>VLOOKUP($D3692,{"29 - Psychiatrie (Erwachsene)",1;"30 - Kinder- und Jugendpsychiatrie",1;"297 - stationsäquivalente Behandlung in der Erwachsenenpsychiatrie (29)",1;"307 - stationsäquivalente Behandlung in der Kinder- und Jugendpsychiatrie (30)",1;"31 - Psychosomatik",1;"",0;0,0},2,0)</f>
        <v>0</v>
      </c>
      <c r="T3692" s="8">
        <f t="shared" si="520"/>
        <v>0</v>
      </c>
      <c r="U3692" s="8">
        <f t="shared" si="513"/>
        <v>0</v>
      </c>
      <c r="V3692" s="8">
        <f t="shared" si="515"/>
        <v>0</v>
      </c>
      <c r="W3692" s="8">
        <f t="shared" si="516"/>
        <v>0</v>
      </c>
      <c r="X3692" s="8">
        <f t="shared" si="517"/>
        <v>0</v>
      </c>
      <c r="Y3692" s="8" t="str">
        <f t="shared" si="518"/>
        <v/>
      </c>
      <c r="Z3692" s="8" t="str">
        <f>VLOOKUP($D3692,{"29 - Psychiatrie (Erwachsene)","BGI";"297 - stationsäquivalente Behandlung in der Erwachsenenpsychiatrie (29)","BGI";"30 - Kinder- und Jugendpsychiatrie","BGII";"307 - stationsäquivalente Behandlung in der Kinder- und Jugendpsychiatrie (30)","BGII";"31 - Psychosomatik","BGI";"","LEER";0,"Leer"},2,0)</f>
        <v>LEER</v>
      </c>
      <c r="AA3692" s="8" t="str">
        <f t="shared" si="519"/>
        <v>Stationen</v>
      </c>
    </row>
    <row r="3693" spans="2:27" ht="15" customHeight="1" x14ac:dyDescent="0.25">
      <c r="B3693" s="76" t="str">
        <f t="shared" si="512"/>
        <v>!!!</v>
      </c>
      <c r="C3693" s="310" t="str">
        <f>IF(LEN($E3693)&gt;0,VLOOKUP(TEXT($E3693,0),'Angaben Stationen'!$E$14:$V$215,17,0),"")</f>
        <v/>
      </c>
      <c r="D3693" s="254" t="str">
        <f>IF(LEN($E3693)&gt;0,VLOOKUP(TEXT($E3693,0),'Angaben Stationen'!$E$14:$V$215,18,0),"")</f>
        <v/>
      </c>
      <c r="E3693" s="344"/>
      <c r="F3693" s="256"/>
      <c r="G3693" s="256"/>
      <c r="H3693" s="307"/>
      <c r="I3693" s="183"/>
      <c r="R3693" s="8">
        <f t="shared" si="514"/>
        <v>0</v>
      </c>
      <c r="S3693" s="8">
        <f>VLOOKUP($D3693,{"29 - Psychiatrie (Erwachsene)",1;"30 - Kinder- und Jugendpsychiatrie",1;"297 - stationsäquivalente Behandlung in der Erwachsenenpsychiatrie (29)",1;"307 - stationsäquivalente Behandlung in der Kinder- und Jugendpsychiatrie (30)",1;"31 - Psychosomatik",1;"",0;0,0},2,0)</f>
        <v>0</v>
      </c>
      <c r="T3693" s="8">
        <f t="shared" si="520"/>
        <v>0</v>
      </c>
      <c r="U3693" s="8">
        <f t="shared" si="513"/>
        <v>0</v>
      </c>
      <c r="V3693" s="8">
        <f t="shared" si="515"/>
        <v>0</v>
      </c>
      <c r="W3693" s="8">
        <f t="shared" si="516"/>
        <v>0</v>
      </c>
      <c r="X3693" s="8">
        <f t="shared" si="517"/>
        <v>0</v>
      </c>
      <c r="Y3693" s="8" t="str">
        <f t="shared" si="518"/>
        <v/>
      </c>
      <c r="Z3693" s="8" t="str">
        <f>VLOOKUP($D3693,{"29 - Psychiatrie (Erwachsene)","BGI";"297 - stationsäquivalente Behandlung in der Erwachsenenpsychiatrie (29)","BGI";"30 - Kinder- und Jugendpsychiatrie","BGII";"307 - stationsäquivalente Behandlung in der Kinder- und Jugendpsychiatrie (30)","BGII";"31 - Psychosomatik","BGI";"","LEER";0,"Leer"},2,0)</f>
        <v>LEER</v>
      </c>
      <c r="AA3693" s="8" t="str">
        <f t="shared" si="519"/>
        <v>Stationen</v>
      </c>
    </row>
    <row r="3694" spans="2:27" ht="15" customHeight="1" x14ac:dyDescent="0.25">
      <c r="B3694" s="76" t="str">
        <f t="shared" si="512"/>
        <v>!!!</v>
      </c>
      <c r="C3694" s="310" t="str">
        <f>IF(LEN($E3694)&gt;0,VLOOKUP(TEXT($E3694,0),'Angaben Stationen'!$E$14:$V$215,17,0),"")</f>
        <v/>
      </c>
      <c r="D3694" s="254" t="str">
        <f>IF(LEN($E3694)&gt;0,VLOOKUP(TEXT($E3694,0),'Angaben Stationen'!$E$14:$V$215,18,0),"")</f>
        <v/>
      </c>
      <c r="E3694" s="344"/>
      <c r="F3694" s="256"/>
      <c r="G3694" s="256"/>
      <c r="H3694" s="307"/>
      <c r="I3694" s="183"/>
      <c r="R3694" s="8">
        <f t="shared" si="514"/>
        <v>0</v>
      </c>
      <c r="S3694" s="8">
        <f>VLOOKUP($D3694,{"29 - Psychiatrie (Erwachsene)",1;"30 - Kinder- und Jugendpsychiatrie",1;"297 - stationsäquivalente Behandlung in der Erwachsenenpsychiatrie (29)",1;"307 - stationsäquivalente Behandlung in der Kinder- und Jugendpsychiatrie (30)",1;"31 - Psychosomatik",1;"",0;0,0},2,0)</f>
        <v>0</v>
      </c>
      <c r="T3694" s="8">
        <f t="shared" si="520"/>
        <v>0</v>
      </c>
      <c r="U3694" s="8">
        <f t="shared" si="513"/>
        <v>0</v>
      </c>
      <c r="V3694" s="8">
        <f t="shared" si="515"/>
        <v>0</v>
      </c>
      <c r="W3694" s="8">
        <f t="shared" si="516"/>
        <v>0</v>
      </c>
      <c r="X3694" s="8">
        <f t="shared" si="517"/>
        <v>0</v>
      </c>
      <c r="Y3694" s="8" t="str">
        <f t="shared" si="518"/>
        <v/>
      </c>
      <c r="Z3694" s="8" t="str">
        <f>VLOOKUP($D3694,{"29 - Psychiatrie (Erwachsene)","BGI";"297 - stationsäquivalente Behandlung in der Erwachsenenpsychiatrie (29)","BGI";"30 - Kinder- und Jugendpsychiatrie","BGII";"307 - stationsäquivalente Behandlung in der Kinder- und Jugendpsychiatrie (30)","BGII";"31 - Psychosomatik","BGI";"","LEER";0,"Leer"},2,0)</f>
        <v>LEER</v>
      </c>
      <c r="AA3694" s="8" t="str">
        <f t="shared" si="519"/>
        <v>Stationen</v>
      </c>
    </row>
    <row r="3695" spans="2:27" ht="15" customHeight="1" x14ac:dyDescent="0.25">
      <c r="B3695" s="76" t="str">
        <f t="shared" si="512"/>
        <v>!!!</v>
      </c>
      <c r="C3695" s="310" t="str">
        <f>IF(LEN($E3695)&gt;0,VLOOKUP(TEXT($E3695,0),'Angaben Stationen'!$E$14:$V$215,17,0),"")</f>
        <v/>
      </c>
      <c r="D3695" s="254" t="str">
        <f>IF(LEN($E3695)&gt;0,VLOOKUP(TEXT($E3695,0),'Angaben Stationen'!$E$14:$V$215,18,0),"")</f>
        <v/>
      </c>
      <c r="E3695" s="344"/>
      <c r="F3695" s="256"/>
      <c r="G3695" s="256"/>
      <c r="H3695" s="307"/>
      <c r="I3695" s="183"/>
      <c r="R3695" s="8">
        <f t="shared" si="514"/>
        <v>0</v>
      </c>
      <c r="S3695" s="8">
        <f>VLOOKUP($D3695,{"29 - Psychiatrie (Erwachsene)",1;"30 - Kinder- und Jugendpsychiatrie",1;"297 - stationsäquivalente Behandlung in der Erwachsenenpsychiatrie (29)",1;"307 - stationsäquivalente Behandlung in der Kinder- und Jugendpsychiatrie (30)",1;"31 - Psychosomatik",1;"",0;0,0},2,0)</f>
        <v>0</v>
      </c>
      <c r="T3695" s="8">
        <f t="shared" si="520"/>
        <v>0</v>
      </c>
      <c r="U3695" s="8">
        <f t="shared" si="513"/>
        <v>0</v>
      </c>
      <c r="V3695" s="8">
        <f t="shared" si="515"/>
        <v>0</v>
      </c>
      <c r="W3695" s="8">
        <f t="shared" si="516"/>
        <v>0</v>
      </c>
      <c r="X3695" s="8">
        <f t="shared" si="517"/>
        <v>0</v>
      </c>
      <c r="Y3695" s="8" t="str">
        <f t="shared" si="518"/>
        <v/>
      </c>
      <c r="Z3695" s="8" t="str">
        <f>VLOOKUP($D3695,{"29 - Psychiatrie (Erwachsene)","BGI";"297 - stationsäquivalente Behandlung in der Erwachsenenpsychiatrie (29)","BGI";"30 - Kinder- und Jugendpsychiatrie","BGII";"307 - stationsäquivalente Behandlung in der Kinder- und Jugendpsychiatrie (30)","BGII";"31 - Psychosomatik","BGI";"","LEER";0,"Leer"},2,0)</f>
        <v>LEER</v>
      </c>
      <c r="AA3695" s="8" t="str">
        <f t="shared" si="519"/>
        <v>Stationen</v>
      </c>
    </row>
    <row r="3696" spans="2:27" ht="15" customHeight="1" x14ac:dyDescent="0.25">
      <c r="B3696" s="76" t="str">
        <f t="shared" si="512"/>
        <v>!!!</v>
      </c>
      <c r="C3696" s="310" t="str">
        <f>IF(LEN($E3696)&gt;0,VLOOKUP(TEXT($E3696,0),'Angaben Stationen'!$E$14:$V$215,17,0),"")</f>
        <v/>
      </c>
      <c r="D3696" s="254" t="str">
        <f>IF(LEN($E3696)&gt;0,VLOOKUP(TEXT($E3696,0),'Angaben Stationen'!$E$14:$V$215,18,0),"")</f>
        <v/>
      </c>
      <c r="E3696" s="344"/>
      <c r="F3696" s="256"/>
      <c r="G3696" s="256"/>
      <c r="H3696" s="307"/>
      <c r="I3696" s="183"/>
      <c r="R3696" s="8">
        <f t="shared" si="514"/>
        <v>0</v>
      </c>
      <c r="S3696" s="8">
        <f>VLOOKUP($D3696,{"29 - Psychiatrie (Erwachsene)",1;"30 - Kinder- und Jugendpsychiatrie",1;"297 - stationsäquivalente Behandlung in der Erwachsenenpsychiatrie (29)",1;"307 - stationsäquivalente Behandlung in der Kinder- und Jugendpsychiatrie (30)",1;"31 - Psychosomatik",1;"",0;0,0},2,0)</f>
        <v>0</v>
      </c>
      <c r="T3696" s="8">
        <f t="shared" si="520"/>
        <v>0</v>
      </c>
      <c r="U3696" s="8">
        <f t="shared" si="513"/>
        <v>0</v>
      </c>
      <c r="V3696" s="8">
        <f t="shared" si="515"/>
        <v>0</v>
      </c>
      <c r="W3696" s="8">
        <f t="shared" si="516"/>
        <v>0</v>
      </c>
      <c r="X3696" s="8">
        <f t="shared" si="517"/>
        <v>0</v>
      </c>
      <c r="Y3696" s="8" t="str">
        <f t="shared" si="518"/>
        <v/>
      </c>
      <c r="Z3696" s="8" t="str">
        <f>VLOOKUP($D3696,{"29 - Psychiatrie (Erwachsene)","BGI";"297 - stationsäquivalente Behandlung in der Erwachsenenpsychiatrie (29)","BGI";"30 - Kinder- und Jugendpsychiatrie","BGII";"307 - stationsäquivalente Behandlung in der Kinder- und Jugendpsychiatrie (30)","BGII";"31 - Psychosomatik","BGI";"","LEER";0,"Leer"},2,0)</f>
        <v>LEER</v>
      </c>
      <c r="AA3696" s="8" t="str">
        <f t="shared" si="519"/>
        <v>Stationen</v>
      </c>
    </row>
    <row r="3697" spans="2:27" ht="15" customHeight="1" x14ac:dyDescent="0.25">
      <c r="B3697" s="76" t="str">
        <f t="shared" si="512"/>
        <v>!!!</v>
      </c>
      <c r="C3697" s="310" t="str">
        <f>IF(LEN($E3697)&gt;0,VLOOKUP(TEXT($E3697,0),'Angaben Stationen'!$E$14:$V$215,17,0),"")</f>
        <v/>
      </c>
      <c r="D3697" s="254" t="str">
        <f>IF(LEN($E3697)&gt;0,VLOOKUP(TEXT($E3697,0),'Angaben Stationen'!$E$14:$V$215,18,0),"")</f>
        <v/>
      </c>
      <c r="E3697" s="344"/>
      <c r="F3697" s="256"/>
      <c r="G3697" s="256"/>
      <c r="H3697" s="307"/>
      <c r="I3697" s="183"/>
      <c r="R3697" s="8">
        <f t="shared" si="514"/>
        <v>0</v>
      </c>
      <c r="S3697" s="8">
        <f>VLOOKUP($D3697,{"29 - Psychiatrie (Erwachsene)",1;"30 - Kinder- und Jugendpsychiatrie",1;"297 - stationsäquivalente Behandlung in der Erwachsenenpsychiatrie (29)",1;"307 - stationsäquivalente Behandlung in der Kinder- und Jugendpsychiatrie (30)",1;"31 - Psychosomatik",1;"",0;0,0},2,0)</f>
        <v>0</v>
      </c>
      <c r="T3697" s="8">
        <f t="shared" si="520"/>
        <v>0</v>
      </c>
      <c r="U3697" s="8">
        <f t="shared" si="513"/>
        <v>0</v>
      </c>
      <c r="V3697" s="8">
        <f t="shared" si="515"/>
        <v>0</v>
      </c>
      <c r="W3697" s="8">
        <f t="shared" si="516"/>
        <v>0</v>
      </c>
      <c r="X3697" s="8">
        <f t="shared" si="517"/>
        <v>0</v>
      </c>
      <c r="Y3697" s="8" t="str">
        <f t="shared" si="518"/>
        <v/>
      </c>
      <c r="Z3697" s="8" t="str">
        <f>VLOOKUP($D3697,{"29 - Psychiatrie (Erwachsene)","BGI";"297 - stationsäquivalente Behandlung in der Erwachsenenpsychiatrie (29)","BGI";"30 - Kinder- und Jugendpsychiatrie","BGII";"307 - stationsäquivalente Behandlung in der Kinder- und Jugendpsychiatrie (30)","BGII";"31 - Psychosomatik","BGI";"","LEER";0,"Leer"},2,0)</f>
        <v>LEER</v>
      </c>
      <c r="AA3697" s="8" t="str">
        <f t="shared" si="519"/>
        <v>Stationen</v>
      </c>
    </row>
    <row r="3698" spans="2:27" ht="15" customHeight="1" x14ac:dyDescent="0.25">
      <c r="B3698" s="76" t="str">
        <f t="shared" si="512"/>
        <v>!!!</v>
      </c>
      <c r="C3698" s="310" t="str">
        <f>IF(LEN($E3698)&gt;0,VLOOKUP(TEXT($E3698,0),'Angaben Stationen'!$E$14:$V$215,17,0),"")</f>
        <v/>
      </c>
      <c r="D3698" s="254" t="str">
        <f>IF(LEN($E3698)&gt;0,VLOOKUP(TEXT($E3698,0),'Angaben Stationen'!$E$14:$V$215,18,0),"")</f>
        <v/>
      </c>
      <c r="E3698" s="344"/>
      <c r="F3698" s="256"/>
      <c r="G3698" s="256"/>
      <c r="H3698" s="307"/>
      <c r="I3698" s="183"/>
      <c r="R3698" s="8">
        <f t="shared" si="514"/>
        <v>0</v>
      </c>
      <c r="S3698" s="8">
        <f>VLOOKUP($D3698,{"29 - Psychiatrie (Erwachsene)",1;"30 - Kinder- und Jugendpsychiatrie",1;"297 - stationsäquivalente Behandlung in der Erwachsenenpsychiatrie (29)",1;"307 - stationsäquivalente Behandlung in der Kinder- und Jugendpsychiatrie (30)",1;"31 - Psychosomatik",1;"",0;0,0},2,0)</f>
        <v>0</v>
      </c>
      <c r="T3698" s="8">
        <f t="shared" si="520"/>
        <v>0</v>
      </c>
      <c r="U3698" s="8">
        <f t="shared" si="513"/>
        <v>0</v>
      </c>
      <c r="V3698" s="8">
        <f t="shared" si="515"/>
        <v>0</v>
      </c>
      <c r="W3698" s="8">
        <f t="shared" si="516"/>
        <v>0</v>
      </c>
      <c r="X3698" s="8">
        <f t="shared" si="517"/>
        <v>0</v>
      </c>
      <c r="Y3698" s="8" t="str">
        <f t="shared" si="518"/>
        <v/>
      </c>
      <c r="Z3698" s="8" t="str">
        <f>VLOOKUP($D3698,{"29 - Psychiatrie (Erwachsene)","BGI";"297 - stationsäquivalente Behandlung in der Erwachsenenpsychiatrie (29)","BGI";"30 - Kinder- und Jugendpsychiatrie","BGII";"307 - stationsäquivalente Behandlung in der Kinder- und Jugendpsychiatrie (30)","BGII";"31 - Psychosomatik","BGI";"","LEER";0,"Leer"},2,0)</f>
        <v>LEER</v>
      </c>
      <c r="AA3698" s="8" t="str">
        <f t="shared" si="519"/>
        <v>Stationen</v>
      </c>
    </row>
    <row r="3699" spans="2:27" ht="15" customHeight="1" x14ac:dyDescent="0.25">
      <c r="B3699" s="76" t="str">
        <f t="shared" si="512"/>
        <v>!!!</v>
      </c>
      <c r="C3699" s="310" t="str">
        <f>IF(LEN($E3699)&gt;0,VLOOKUP(TEXT($E3699,0),'Angaben Stationen'!$E$14:$V$215,17,0),"")</f>
        <v/>
      </c>
      <c r="D3699" s="254" t="str">
        <f>IF(LEN($E3699)&gt;0,VLOOKUP(TEXT($E3699,0),'Angaben Stationen'!$E$14:$V$215,18,0),"")</f>
        <v/>
      </c>
      <c r="E3699" s="344"/>
      <c r="F3699" s="256"/>
      <c r="G3699" s="256"/>
      <c r="H3699" s="307"/>
      <c r="I3699" s="183"/>
      <c r="R3699" s="8">
        <f t="shared" si="514"/>
        <v>0</v>
      </c>
      <c r="S3699" s="8">
        <f>VLOOKUP($D3699,{"29 - Psychiatrie (Erwachsene)",1;"30 - Kinder- und Jugendpsychiatrie",1;"297 - stationsäquivalente Behandlung in der Erwachsenenpsychiatrie (29)",1;"307 - stationsäquivalente Behandlung in der Kinder- und Jugendpsychiatrie (30)",1;"31 - Psychosomatik",1;"",0;0,0},2,0)</f>
        <v>0</v>
      </c>
      <c r="T3699" s="8">
        <f t="shared" si="520"/>
        <v>0</v>
      </c>
      <c r="U3699" s="8">
        <f t="shared" si="513"/>
        <v>0</v>
      </c>
      <c r="V3699" s="8">
        <f t="shared" si="515"/>
        <v>0</v>
      </c>
      <c r="W3699" s="8">
        <f t="shared" si="516"/>
        <v>0</v>
      </c>
      <c r="X3699" s="8">
        <f t="shared" si="517"/>
        <v>0</v>
      </c>
      <c r="Y3699" s="8" t="str">
        <f t="shared" si="518"/>
        <v/>
      </c>
      <c r="Z3699" s="8" t="str">
        <f>VLOOKUP($D3699,{"29 - Psychiatrie (Erwachsene)","BGI";"297 - stationsäquivalente Behandlung in der Erwachsenenpsychiatrie (29)","BGI";"30 - Kinder- und Jugendpsychiatrie","BGII";"307 - stationsäquivalente Behandlung in der Kinder- und Jugendpsychiatrie (30)","BGII";"31 - Psychosomatik","BGI";"","LEER";0,"Leer"},2,0)</f>
        <v>LEER</v>
      </c>
      <c r="AA3699" s="8" t="str">
        <f t="shared" si="519"/>
        <v>Stationen</v>
      </c>
    </row>
    <row r="3700" spans="2:27" ht="15" customHeight="1" x14ac:dyDescent="0.25">
      <c r="B3700" s="76" t="str">
        <f t="shared" si="512"/>
        <v>!!!</v>
      </c>
      <c r="C3700" s="310" t="str">
        <f>IF(LEN($E3700)&gt;0,VLOOKUP(TEXT($E3700,0),'Angaben Stationen'!$E$14:$V$215,17,0),"")</f>
        <v/>
      </c>
      <c r="D3700" s="254" t="str">
        <f>IF(LEN($E3700)&gt;0,VLOOKUP(TEXT($E3700,0),'Angaben Stationen'!$E$14:$V$215,18,0),"")</f>
        <v/>
      </c>
      <c r="E3700" s="344"/>
      <c r="F3700" s="256"/>
      <c r="G3700" s="256"/>
      <c r="H3700" s="307"/>
      <c r="I3700" s="183"/>
      <c r="R3700" s="8">
        <f t="shared" si="514"/>
        <v>0</v>
      </c>
      <c r="S3700" s="8">
        <f>VLOOKUP($D3700,{"29 - Psychiatrie (Erwachsene)",1;"30 - Kinder- und Jugendpsychiatrie",1;"297 - stationsäquivalente Behandlung in der Erwachsenenpsychiatrie (29)",1;"307 - stationsäquivalente Behandlung in der Kinder- und Jugendpsychiatrie (30)",1;"31 - Psychosomatik",1;"",0;0,0},2,0)</f>
        <v>0</v>
      </c>
      <c r="T3700" s="8">
        <f t="shared" si="520"/>
        <v>0</v>
      </c>
      <c r="U3700" s="8">
        <f t="shared" si="513"/>
        <v>0</v>
      </c>
      <c r="V3700" s="8">
        <f t="shared" si="515"/>
        <v>0</v>
      </c>
      <c r="W3700" s="8">
        <f t="shared" si="516"/>
        <v>0</v>
      </c>
      <c r="X3700" s="8">
        <f t="shared" si="517"/>
        <v>0</v>
      </c>
      <c r="Y3700" s="8" t="str">
        <f t="shared" si="518"/>
        <v/>
      </c>
      <c r="Z3700" s="8" t="str">
        <f>VLOOKUP($D3700,{"29 - Psychiatrie (Erwachsene)","BGI";"297 - stationsäquivalente Behandlung in der Erwachsenenpsychiatrie (29)","BGI";"30 - Kinder- und Jugendpsychiatrie","BGII";"307 - stationsäquivalente Behandlung in der Kinder- und Jugendpsychiatrie (30)","BGII";"31 - Psychosomatik","BGI";"","LEER";0,"Leer"},2,0)</f>
        <v>LEER</v>
      </c>
      <c r="AA3700" s="8" t="str">
        <f t="shared" si="519"/>
        <v>Stationen</v>
      </c>
    </row>
    <row r="3701" spans="2:27" ht="15" customHeight="1" x14ac:dyDescent="0.25">
      <c r="B3701" s="76" t="str">
        <f t="shared" si="512"/>
        <v>!!!</v>
      </c>
      <c r="C3701" s="310" t="str">
        <f>IF(LEN($E3701)&gt;0,VLOOKUP(TEXT($E3701,0),'Angaben Stationen'!$E$14:$V$215,17,0),"")</f>
        <v/>
      </c>
      <c r="D3701" s="254" t="str">
        <f>IF(LEN($E3701)&gt;0,VLOOKUP(TEXT($E3701,0),'Angaben Stationen'!$E$14:$V$215,18,0),"")</f>
        <v/>
      </c>
      <c r="E3701" s="344"/>
      <c r="F3701" s="256"/>
      <c r="G3701" s="256"/>
      <c r="H3701" s="307"/>
      <c r="I3701" s="183"/>
      <c r="R3701" s="8">
        <f t="shared" si="514"/>
        <v>0</v>
      </c>
      <c r="S3701" s="8">
        <f>VLOOKUP($D3701,{"29 - Psychiatrie (Erwachsene)",1;"30 - Kinder- und Jugendpsychiatrie",1;"297 - stationsäquivalente Behandlung in der Erwachsenenpsychiatrie (29)",1;"307 - stationsäquivalente Behandlung in der Kinder- und Jugendpsychiatrie (30)",1;"31 - Psychosomatik",1;"",0;0,0},2,0)</f>
        <v>0</v>
      </c>
      <c r="T3701" s="8">
        <f t="shared" si="520"/>
        <v>0</v>
      </c>
      <c r="U3701" s="8">
        <f t="shared" si="513"/>
        <v>0</v>
      </c>
      <c r="V3701" s="8">
        <f t="shared" si="515"/>
        <v>0</v>
      </c>
      <c r="W3701" s="8">
        <f t="shared" si="516"/>
        <v>0</v>
      </c>
      <c r="X3701" s="8">
        <f t="shared" si="517"/>
        <v>0</v>
      </c>
      <c r="Y3701" s="8" t="str">
        <f t="shared" si="518"/>
        <v/>
      </c>
      <c r="Z3701" s="8" t="str">
        <f>VLOOKUP($D3701,{"29 - Psychiatrie (Erwachsene)","BGI";"297 - stationsäquivalente Behandlung in der Erwachsenenpsychiatrie (29)","BGI";"30 - Kinder- und Jugendpsychiatrie","BGII";"307 - stationsäquivalente Behandlung in der Kinder- und Jugendpsychiatrie (30)","BGII";"31 - Psychosomatik","BGI";"","LEER";0,"Leer"},2,0)</f>
        <v>LEER</v>
      </c>
      <c r="AA3701" s="8" t="str">
        <f t="shared" si="519"/>
        <v>Stationen</v>
      </c>
    </row>
    <row r="3702" spans="2:27" ht="15" customHeight="1" x14ac:dyDescent="0.25">
      <c r="B3702" s="76" t="str">
        <f t="shared" si="512"/>
        <v>!!!</v>
      </c>
      <c r="C3702" s="310" t="str">
        <f>IF(LEN($E3702)&gt;0,VLOOKUP(TEXT($E3702,0),'Angaben Stationen'!$E$14:$V$215,17,0),"")</f>
        <v/>
      </c>
      <c r="D3702" s="254" t="str">
        <f>IF(LEN($E3702)&gt;0,VLOOKUP(TEXT($E3702,0),'Angaben Stationen'!$E$14:$V$215,18,0),"")</f>
        <v/>
      </c>
      <c r="E3702" s="344"/>
      <c r="F3702" s="256"/>
      <c r="G3702" s="256"/>
      <c r="H3702" s="307"/>
      <c r="I3702" s="183"/>
      <c r="R3702" s="8">
        <f t="shared" si="514"/>
        <v>0</v>
      </c>
      <c r="S3702" s="8">
        <f>VLOOKUP($D3702,{"29 - Psychiatrie (Erwachsene)",1;"30 - Kinder- und Jugendpsychiatrie",1;"297 - stationsäquivalente Behandlung in der Erwachsenenpsychiatrie (29)",1;"307 - stationsäquivalente Behandlung in der Kinder- und Jugendpsychiatrie (30)",1;"31 - Psychosomatik",1;"",0;0,0},2,0)</f>
        <v>0</v>
      </c>
      <c r="T3702" s="8">
        <f t="shared" si="520"/>
        <v>0</v>
      </c>
      <c r="U3702" s="8">
        <f t="shared" si="513"/>
        <v>0</v>
      </c>
      <c r="V3702" s="8">
        <f t="shared" si="515"/>
        <v>0</v>
      </c>
      <c r="W3702" s="8">
        <f t="shared" si="516"/>
        <v>0</v>
      </c>
      <c r="X3702" s="8">
        <f t="shared" si="517"/>
        <v>0</v>
      </c>
      <c r="Y3702" s="8" t="str">
        <f t="shared" si="518"/>
        <v/>
      </c>
      <c r="Z3702" s="8" t="str">
        <f>VLOOKUP($D3702,{"29 - Psychiatrie (Erwachsene)","BGI";"297 - stationsäquivalente Behandlung in der Erwachsenenpsychiatrie (29)","BGI";"30 - Kinder- und Jugendpsychiatrie","BGII";"307 - stationsäquivalente Behandlung in der Kinder- und Jugendpsychiatrie (30)","BGII";"31 - Psychosomatik","BGI";"","LEER";0,"Leer"},2,0)</f>
        <v>LEER</v>
      </c>
      <c r="AA3702" s="8" t="str">
        <f t="shared" si="519"/>
        <v>Stationen</v>
      </c>
    </row>
    <row r="3703" spans="2:27" ht="15" customHeight="1" x14ac:dyDescent="0.25">
      <c r="B3703" s="76" t="str">
        <f t="shared" si="512"/>
        <v>!!!</v>
      </c>
      <c r="C3703" s="310" t="str">
        <f>IF(LEN($E3703)&gt;0,VLOOKUP(TEXT($E3703,0),'Angaben Stationen'!$E$14:$V$215,17,0),"")</f>
        <v/>
      </c>
      <c r="D3703" s="254" t="str">
        <f>IF(LEN($E3703)&gt;0,VLOOKUP(TEXT($E3703,0),'Angaben Stationen'!$E$14:$V$215,18,0),"")</f>
        <v/>
      </c>
      <c r="E3703" s="344"/>
      <c r="F3703" s="256"/>
      <c r="G3703" s="256"/>
      <c r="H3703" s="307"/>
      <c r="I3703" s="183"/>
      <c r="R3703" s="8">
        <f t="shared" si="514"/>
        <v>0</v>
      </c>
      <c r="S3703" s="8">
        <f>VLOOKUP($D3703,{"29 - Psychiatrie (Erwachsene)",1;"30 - Kinder- und Jugendpsychiatrie",1;"297 - stationsäquivalente Behandlung in der Erwachsenenpsychiatrie (29)",1;"307 - stationsäquivalente Behandlung in der Kinder- und Jugendpsychiatrie (30)",1;"31 - Psychosomatik",1;"",0;0,0},2,0)</f>
        <v>0</v>
      </c>
      <c r="T3703" s="8">
        <f t="shared" si="520"/>
        <v>0</v>
      </c>
      <c r="U3703" s="8">
        <f t="shared" si="513"/>
        <v>0</v>
      </c>
      <c r="V3703" s="8">
        <f t="shared" si="515"/>
        <v>0</v>
      </c>
      <c r="W3703" s="8">
        <f t="shared" si="516"/>
        <v>0</v>
      </c>
      <c r="X3703" s="8">
        <f t="shared" si="517"/>
        <v>0</v>
      </c>
      <c r="Y3703" s="8" t="str">
        <f t="shared" si="518"/>
        <v/>
      </c>
      <c r="Z3703" s="8" t="str">
        <f>VLOOKUP($D3703,{"29 - Psychiatrie (Erwachsene)","BGI";"297 - stationsäquivalente Behandlung in der Erwachsenenpsychiatrie (29)","BGI";"30 - Kinder- und Jugendpsychiatrie","BGII";"307 - stationsäquivalente Behandlung in der Kinder- und Jugendpsychiatrie (30)","BGII";"31 - Psychosomatik","BGI";"","LEER";0,"Leer"},2,0)</f>
        <v>LEER</v>
      </c>
      <c r="AA3703" s="8" t="str">
        <f t="shared" si="519"/>
        <v>Stationen</v>
      </c>
    </row>
    <row r="3704" spans="2:27" ht="15" customHeight="1" x14ac:dyDescent="0.25">
      <c r="B3704" s="76" t="str">
        <f t="shared" si="512"/>
        <v>!!!</v>
      </c>
      <c r="C3704" s="310" t="str">
        <f>IF(LEN($E3704)&gt;0,VLOOKUP(TEXT($E3704,0),'Angaben Stationen'!$E$14:$V$215,17,0),"")</f>
        <v/>
      </c>
      <c r="D3704" s="254" t="str">
        <f>IF(LEN($E3704)&gt;0,VLOOKUP(TEXT($E3704,0),'Angaben Stationen'!$E$14:$V$215,18,0),"")</f>
        <v/>
      </c>
      <c r="E3704" s="344"/>
      <c r="F3704" s="256"/>
      <c r="G3704" s="256"/>
      <c r="H3704" s="307"/>
      <c r="I3704" s="183"/>
      <c r="R3704" s="8">
        <f t="shared" si="514"/>
        <v>0</v>
      </c>
      <c r="S3704" s="8">
        <f>VLOOKUP($D3704,{"29 - Psychiatrie (Erwachsene)",1;"30 - Kinder- und Jugendpsychiatrie",1;"297 - stationsäquivalente Behandlung in der Erwachsenenpsychiatrie (29)",1;"307 - stationsäquivalente Behandlung in der Kinder- und Jugendpsychiatrie (30)",1;"31 - Psychosomatik",1;"",0;0,0},2,0)</f>
        <v>0</v>
      </c>
      <c r="T3704" s="8">
        <f t="shared" si="520"/>
        <v>0</v>
      </c>
      <c r="U3704" s="8">
        <f t="shared" si="513"/>
        <v>0</v>
      </c>
      <c r="V3704" s="8">
        <f t="shared" si="515"/>
        <v>0</v>
      </c>
      <c r="W3704" s="8">
        <f t="shared" si="516"/>
        <v>0</v>
      </c>
      <c r="X3704" s="8">
        <f t="shared" si="517"/>
        <v>0</v>
      </c>
      <c r="Y3704" s="8" t="str">
        <f t="shared" si="518"/>
        <v/>
      </c>
      <c r="Z3704" s="8" t="str">
        <f>VLOOKUP($D3704,{"29 - Psychiatrie (Erwachsene)","BGI";"297 - stationsäquivalente Behandlung in der Erwachsenenpsychiatrie (29)","BGI";"30 - Kinder- und Jugendpsychiatrie","BGII";"307 - stationsäquivalente Behandlung in der Kinder- und Jugendpsychiatrie (30)","BGII";"31 - Psychosomatik","BGI";"","LEER";0,"Leer"},2,0)</f>
        <v>LEER</v>
      </c>
      <c r="AA3704" s="8" t="str">
        <f t="shared" si="519"/>
        <v>Stationen</v>
      </c>
    </row>
    <row r="3705" spans="2:27" ht="15" customHeight="1" x14ac:dyDescent="0.25">
      <c r="B3705" s="76" t="str">
        <f t="shared" si="512"/>
        <v>!!!</v>
      </c>
      <c r="C3705" s="310" t="str">
        <f>IF(LEN($E3705)&gt;0,VLOOKUP(TEXT($E3705,0),'Angaben Stationen'!$E$14:$V$215,17,0),"")</f>
        <v/>
      </c>
      <c r="D3705" s="254" t="str">
        <f>IF(LEN($E3705)&gt;0,VLOOKUP(TEXT($E3705,0),'Angaben Stationen'!$E$14:$V$215,18,0),"")</f>
        <v/>
      </c>
      <c r="E3705" s="344"/>
      <c r="F3705" s="256"/>
      <c r="G3705" s="256"/>
      <c r="H3705" s="307"/>
      <c r="I3705" s="183"/>
      <c r="R3705" s="8">
        <f t="shared" si="514"/>
        <v>0</v>
      </c>
      <c r="S3705" s="8">
        <f>VLOOKUP($D3705,{"29 - Psychiatrie (Erwachsene)",1;"30 - Kinder- und Jugendpsychiatrie",1;"297 - stationsäquivalente Behandlung in der Erwachsenenpsychiatrie (29)",1;"307 - stationsäquivalente Behandlung in der Kinder- und Jugendpsychiatrie (30)",1;"31 - Psychosomatik",1;"",0;0,0},2,0)</f>
        <v>0</v>
      </c>
      <c r="T3705" s="8">
        <f t="shared" si="520"/>
        <v>0</v>
      </c>
      <c r="U3705" s="8">
        <f t="shared" si="513"/>
        <v>0</v>
      </c>
      <c r="V3705" s="8">
        <f t="shared" si="515"/>
        <v>0</v>
      </c>
      <c r="W3705" s="8">
        <f t="shared" si="516"/>
        <v>0</v>
      </c>
      <c r="X3705" s="8">
        <f t="shared" si="517"/>
        <v>0</v>
      </c>
      <c r="Y3705" s="8" t="str">
        <f t="shared" si="518"/>
        <v/>
      </c>
      <c r="Z3705" s="8" t="str">
        <f>VLOOKUP($D3705,{"29 - Psychiatrie (Erwachsene)","BGI";"297 - stationsäquivalente Behandlung in der Erwachsenenpsychiatrie (29)","BGI";"30 - Kinder- und Jugendpsychiatrie","BGII";"307 - stationsäquivalente Behandlung in der Kinder- und Jugendpsychiatrie (30)","BGII";"31 - Psychosomatik","BGI";"","LEER";0,"Leer"},2,0)</f>
        <v>LEER</v>
      </c>
      <c r="AA3705" s="8" t="str">
        <f t="shared" si="519"/>
        <v>Stationen</v>
      </c>
    </row>
    <row r="3706" spans="2:27" ht="15" customHeight="1" x14ac:dyDescent="0.25">
      <c r="B3706" s="76" t="str">
        <f t="shared" si="512"/>
        <v>!!!</v>
      </c>
      <c r="C3706" s="310" t="str">
        <f>IF(LEN($E3706)&gt;0,VLOOKUP(TEXT($E3706,0),'Angaben Stationen'!$E$14:$V$215,17,0),"")</f>
        <v/>
      </c>
      <c r="D3706" s="254" t="str">
        <f>IF(LEN($E3706)&gt;0,VLOOKUP(TEXT($E3706,0),'Angaben Stationen'!$E$14:$V$215,18,0),"")</f>
        <v/>
      </c>
      <c r="E3706" s="344"/>
      <c r="F3706" s="256"/>
      <c r="G3706" s="256"/>
      <c r="H3706" s="307"/>
      <c r="I3706" s="183"/>
      <c r="R3706" s="8">
        <f t="shared" si="514"/>
        <v>0</v>
      </c>
      <c r="S3706" s="8">
        <f>VLOOKUP($D3706,{"29 - Psychiatrie (Erwachsene)",1;"30 - Kinder- und Jugendpsychiatrie",1;"297 - stationsäquivalente Behandlung in der Erwachsenenpsychiatrie (29)",1;"307 - stationsäquivalente Behandlung in der Kinder- und Jugendpsychiatrie (30)",1;"31 - Psychosomatik",1;"",0;0,0},2,0)</f>
        <v>0</v>
      </c>
      <c r="T3706" s="8">
        <f t="shared" si="520"/>
        <v>0</v>
      </c>
      <c r="U3706" s="8">
        <f t="shared" si="513"/>
        <v>0</v>
      </c>
      <c r="V3706" s="8">
        <f t="shared" si="515"/>
        <v>0</v>
      </c>
      <c r="W3706" s="8">
        <f t="shared" si="516"/>
        <v>0</v>
      </c>
      <c r="X3706" s="8">
        <f t="shared" si="517"/>
        <v>0</v>
      </c>
      <c r="Y3706" s="8" t="str">
        <f t="shared" si="518"/>
        <v/>
      </c>
      <c r="Z3706" s="8" t="str">
        <f>VLOOKUP($D3706,{"29 - Psychiatrie (Erwachsene)","BGI";"297 - stationsäquivalente Behandlung in der Erwachsenenpsychiatrie (29)","BGI";"30 - Kinder- und Jugendpsychiatrie","BGII";"307 - stationsäquivalente Behandlung in der Kinder- und Jugendpsychiatrie (30)","BGII";"31 - Psychosomatik","BGI";"","LEER";0,"Leer"},2,0)</f>
        <v>LEER</v>
      </c>
      <c r="AA3706" s="8" t="str">
        <f t="shared" si="519"/>
        <v>Stationen</v>
      </c>
    </row>
    <row r="3707" spans="2:27" ht="15" customHeight="1" x14ac:dyDescent="0.25">
      <c r="B3707" s="76" t="str">
        <f t="shared" si="512"/>
        <v>!!!</v>
      </c>
      <c r="C3707" s="310" t="str">
        <f>IF(LEN($E3707)&gt;0,VLOOKUP(TEXT($E3707,0),'Angaben Stationen'!$E$14:$V$215,17,0),"")</f>
        <v/>
      </c>
      <c r="D3707" s="254" t="str">
        <f>IF(LEN($E3707)&gt;0,VLOOKUP(TEXT($E3707,0),'Angaben Stationen'!$E$14:$V$215,18,0),"")</f>
        <v/>
      </c>
      <c r="E3707" s="344"/>
      <c r="F3707" s="256"/>
      <c r="G3707" s="256"/>
      <c r="H3707" s="307"/>
      <c r="I3707" s="183"/>
      <c r="R3707" s="8">
        <f t="shared" si="514"/>
        <v>0</v>
      </c>
      <c r="S3707" s="8">
        <f>VLOOKUP($D3707,{"29 - Psychiatrie (Erwachsene)",1;"30 - Kinder- und Jugendpsychiatrie",1;"297 - stationsäquivalente Behandlung in der Erwachsenenpsychiatrie (29)",1;"307 - stationsäquivalente Behandlung in der Kinder- und Jugendpsychiatrie (30)",1;"31 - Psychosomatik",1;"",0;0,0},2,0)</f>
        <v>0</v>
      </c>
      <c r="T3707" s="8">
        <f t="shared" si="520"/>
        <v>0</v>
      </c>
      <c r="U3707" s="8">
        <f t="shared" si="513"/>
        <v>0</v>
      </c>
      <c r="V3707" s="8">
        <f t="shared" si="515"/>
        <v>0</v>
      </c>
      <c r="W3707" s="8">
        <f t="shared" si="516"/>
        <v>0</v>
      </c>
      <c r="X3707" s="8">
        <f t="shared" si="517"/>
        <v>0</v>
      </c>
      <c r="Y3707" s="8" t="str">
        <f t="shared" si="518"/>
        <v/>
      </c>
      <c r="Z3707" s="8" t="str">
        <f>VLOOKUP($D3707,{"29 - Psychiatrie (Erwachsene)","BGI";"297 - stationsäquivalente Behandlung in der Erwachsenenpsychiatrie (29)","BGI";"30 - Kinder- und Jugendpsychiatrie","BGII";"307 - stationsäquivalente Behandlung in der Kinder- und Jugendpsychiatrie (30)","BGII";"31 - Psychosomatik","BGI";"","LEER";0,"Leer"},2,0)</f>
        <v>LEER</v>
      </c>
      <c r="AA3707" s="8" t="str">
        <f t="shared" si="519"/>
        <v>Stationen</v>
      </c>
    </row>
    <row r="3708" spans="2:27" ht="15" customHeight="1" x14ac:dyDescent="0.25">
      <c r="B3708" s="76" t="str">
        <f t="shared" si="512"/>
        <v>!!!</v>
      </c>
      <c r="C3708" s="310" t="str">
        <f>IF(LEN($E3708)&gt;0,VLOOKUP(TEXT($E3708,0),'Angaben Stationen'!$E$14:$V$215,17,0),"")</f>
        <v/>
      </c>
      <c r="D3708" s="254" t="str">
        <f>IF(LEN($E3708)&gt;0,VLOOKUP(TEXT($E3708,0),'Angaben Stationen'!$E$14:$V$215,18,0),"")</f>
        <v/>
      </c>
      <c r="E3708" s="344"/>
      <c r="F3708" s="256"/>
      <c r="G3708" s="256"/>
      <c r="H3708" s="307"/>
      <c r="I3708" s="183"/>
      <c r="R3708" s="8">
        <f t="shared" si="514"/>
        <v>0</v>
      </c>
      <c r="S3708" s="8">
        <f>VLOOKUP($D3708,{"29 - Psychiatrie (Erwachsene)",1;"30 - Kinder- und Jugendpsychiatrie",1;"297 - stationsäquivalente Behandlung in der Erwachsenenpsychiatrie (29)",1;"307 - stationsäquivalente Behandlung in der Kinder- und Jugendpsychiatrie (30)",1;"31 - Psychosomatik",1;"",0;0,0},2,0)</f>
        <v>0</v>
      </c>
      <c r="T3708" s="8">
        <f t="shared" si="520"/>
        <v>0</v>
      </c>
      <c r="U3708" s="8">
        <f t="shared" si="513"/>
        <v>0</v>
      </c>
      <c r="V3708" s="8">
        <f t="shared" si="515"/>
        <v>0</v>
      </c>
      <c r="W3708" s="8">
        <f t="shared" si="516"/>
        <v>0</v>
      </c>
      <c r="X3708" s="8">
        <f t="shared" si="517"/>
        <v>0</v>
      </c>
      <c r="Y3708" s="8" t="str">
        <f t="shared" si="518"/>
        <v/>
      </c>
      <c r="Z3708" s="8" t="str">
        <f>VLOOKUP($D3708,{"29 - Psychiatrie (Erwachsene)","BGI";"297 - stationsäquivalente Behandlung in der Erwachsenenpsychiatrie (29)","BGI";"30 - Kinder- und Jugendpsychiatrie","BGII";"307 - stationsäquivalente Behandlung in der Kinder- und Jugendpsychiatrie (30)","BGII";"31 - Psychosomatik","BGI";"","LEER";0,"Leer"},2,0)</f>
        <v>LEER</v>
      </c>
      <c r="AA3708" s="8" t="str">
        <f t="shared" si="519"/>
        <v>Stationen</v>
      </c>
    </row>
    <row r="3709" spans="2:27" ht="15" customHeight="1" x14ac:dyDescent="0.25">
      <c r="B3709" s="76" t="str">
        <f t="shared" ref="B3709:B3772" si="521">IF(SUM(S3709:X3709)&lt;6,"!!!","")</f>
        <v>!!!</v>
      </c>
      <c r="C3709" s="310" t="str">
        <f>IF(LEN($E3709)&gt;0,VLOOKUP(TEXT($E3709,0),'Angaben Stationen'!$E$14:$V$215,17,0),"")</f>
        <v/>
      </c>
      <c r="D3709" s="254" t="str">
        <f>IF(LEN($E3709)&gt;0,VLOOKUP(TEXT($E3709,0),'Angaben Stationen'!$E$14:$V$215,18,0),"")</f>
        <v/>
      </c>
      <c r="E3709" s="344"/>
      <c r="F3709" s="256"/>
      <c r="G3709" s="256"/>
      <c r="H3709" s="307"/>
      <c r="I3709" s="183"/>
      <c r="R3709" s="8">
        <f t="shared" si="514"/>
        <v>0</v>
      </c>
      <c r="S3709" s="8">
        <f>VLOOKUP($D3709,{"29 - Psychiatrie (Erwachsene)",1;"30 - Kinder- und Jugendpsychiatrie",1;"297 - stationsäquivalente Behandlung in der Erwachsenenpsychiatrie (29)",1;"307 - stationsäquivalente Behandlung in der Kinder- und Jugendpsychiatrie (30)",1;"31 - Psychosomatik",1;"",0;0,0},2,0)</f>
        <v>0</v>
      </c>
      <c r="T3709" s="8">
        <f t="shared" si="520"/>
        <v>0</v>
      </c>
      <c r="U3709" s="8">
        <f t="shared" ref="U3709:U3772" si="522">IF($E3709&lt;&gt;0,1,0)</f>
        <v>0</v>
      </c>
      <c r="V3709" s="8">
        <f t="shared" si="515"/>
        <v>0</v>
      </c>
      <c r="W3709" s="8">
        <f t="shared" si="516"/>
        <v>0</v>
      </c>
      <c r="X3709" s="8">
        <f t="shared" si="517"/>
        <v>0</v>
      </c>
      <c r="Y3709" s="8" t="str">
        <f t="shared" si="518"/>
        <v/>
      </c>
      <c r="Z3709" s="8" t="str">
        <f>VLOOKUP($D3709,{"29 - Psychiatrie (Erwachsene)","BGI";"297 - stationsäquivalente Behandlung in der Erwachsenenpsychiatrie (29)","BGI";"30 - Kinder- und Jugendpsychiatrie","BGII";"307 - stationsäquivalente Behandlung in der Kinder- und Jugendpsychiatrie (30)","BGII";"31 - Psychosomatik","BGI";"","LEER";0,"Leer"},2,0)</f>
        <v>LEER</v>
      </c>
      <c r="AA3709" s="8" t="str">
        <f t="shared" si="519"/>
        <v>Stationen</v>
      </c>
    </row>
    <row r="3710" spans="2:27" ht="15" customHeight="1" x14ac:dyDescent="0.25">
      <c r="B3710" s="76" t="str">
        <f t="shared" si="521"/>
        <v>!!!</v>
      </c>
      <c r="C3710" s="310" t="str">
        <f>IF(LEN($E3710)&gt;0,VLOOKUP(TEXT($E3710,0),'Angaben Stationen'!$E$14:$V$215,17,0),"")</f>
        <v/>
      </c>
      <c r="D3710" s="254" t="str">
        <f>IF(LEN($E3710)&gt;0,VLOOKUP(TEXT($E3710,0),'Angaben Stationen'!$E$14:$V$215,18,0),"")</f>
        <v/>
      </c>
      <c r="E3710" s="344"/>
      <c r="F3710" s="256"/>
      <c r="G3710" s="256"/>
      <c r="H3710" s="307"/>
      <c r="I3710" s="183"/>
      <c r="R3710" s="8">
        <f t="shared" si="514"/>
        <v>0</v>
      </c>
      <c r="S3710" s="8">
        <f>VLOOKUP($D3710,{"29 - Psychiatrie (Erwachsene)",1;"30 - Kinder- und Jugendpsychiatrie",1;"297 - stationsäquivalente Behandlung in der Erwachsenenpsychiatrie (29)",1;"307 - stationsäquivalente Behandlung in der Kinder- und Jugendpsychiatrie (30)",1;"31 - Psychosomatik",1;"",0;0,0},2,0)</f>
        <v>0</v>
      </c>
      <c r="T3710" s="8">
        <f t="shared" si="520"/>
        <v>0</v>
      </c>
      <c r="U3710" s="8">
        <f t="shared" si="522"/>
        <v>0</v>
      </c>
      <c r="V3710" s="8">
        <f t="shared" si="515"/>
        <v>0</v>
      </c>
      <c r="W3710" s="8">
        <f t="shared" si="516"/>
        <v>0</v>
      </c>
      <c r="X3710" s="8">
        <f t="shared" si="517"/>
        <v>0</v>
      </c>
      <c r="Y3710" s="8" t="str">
        <f t="shared" si="518"/>
        <v/>
      </c>
      <c r="Z3710" s="8" t="str">
        <f>VLOOKUP($D3710,{"29 - Psychiatrie (Erwachsene)","BGI";"297 - stationsäquivalente Behandlung in der Erwachsenenpsychiatrie (29)","BGI";"30 - Kinder- und Jugendpsychiatrie","BGII";"307 - stationsäquivalente Behandlung in der Kinder- und Jugendpsychiatrie (30)","BGII";"31 - Psychosomatik","BGI";"","LEER";0,"Leer"},2,0)</f>
        <v>LEER</v>
      </c>
      <c r="AA3710" s="8" t="str">
        <f t="shared" si="519"/>
        <v>Stationen</v>
      </c>
    </row>
    <row r="3711" spans="2:27" ht="15" customHeight="1" x14ac:dyDescent="0.25">
      <c r="B3711" s="76" t="str">
        <f t="shared" si="521"/>
        <v>!!!</v>
      </c>
      <c r="C3711" s="310" t="str">
        <f>IF(LEN($E3711)&gt;0,VLOOKUP(TEXT($E3711,0),'Angaben Stationen'!$E$14:$V$215,17,0),"")</f>
        <v/>
      </c>
      <c r="D3711" s="254" t="str">
        <f>IF(LEN($E3711)&gt;0,VLOOKUP(TEXT($E3711,0),'Angaben Stationen'!$E$14:$V$215,18,0),"")</f>
        <v/>
      </c>
      <c r="E3711" s="344"/>
      <c r="F3711" s="256"/>
      <c r="G3711" s="256"/>
      <c r="H3711" s="307"/>
      <c r="I3711" s="183"/>
      <c r="R3711" s="8">
        <f t="shared" si="514"/>
        <v>0</v>
      </c>
      <c r="S3711" s="8">
        <f>VLOOKUP($D3711,{"29 - Psychiatrie (Erwachsene)",1;"30 - Kinder- und Jugendpsychiatrie",1;"297 - stationsäquivalente Behandlung in der Erwachsenenpsychiatrie (29)",1;"307 - stationsäquivalente Behandlung in der Kinder- und Jugendpsychiatrie (30)",1;"31 - Psychosomatik",1;"",0;0,0},2,0)</f>
        <v>0</v>
      </c>
      <c r="T3711" s="8">
        <f t="shared" si="520"/>
        <v>0</v>
      </c>
      <c r="U3711" s="8">
        <f t="shared" si="522"/>
        <v>0</v>
      </c>
      <c r="V3711" s="8">
        <f t="shared" si="515"/>
        <v>0</v>
      </c>
      <c r="W3711" s="8">
        <f t="shared" si="516"/>
        <v>0</v>
      </c>
      <c r="X3711" s="8">
        <f t="shared" si="517"/>
        <v>0</v>
      </c>
      <c r="Y3711" s="8" t="str">
        <f t="shared" si="518"/>
        <v/>
      </c>
      <c r="Z3711" s="8" t="str">
        <f>VLOOKUP($D3711,{"29 - Psychiatrie (Erwachsene)","BGI";"297 - stationsäquivalente Behandlung in der Erwachsenenpsychiatrie (29)","BGI";"30 - Kinder- und Jugendpsychiatrie","BGII";"307 - stationsäquivalente Behandlung in der Kinder- und Jugendpsychiatrie (30)","BGII";"31 - Psychosomatik","BGI";"","LEER";0,"Leer"},2,0)</f>
        <v>LEER</v>
      </c>
      <c r="AA3711" s="8" t="str">
        <f t="shared" si="519"/>
        <v>Stationen</v>
      </c>
    </row>
    <row r="3712" spans="2:27" ht="15" customHeight="1" x14ac:dyDescent="0.25">
      <c r="B3712" s="76" t="str">
        <f t="shared" si="521"/>
        <v>!!!</v>
      </c>
      <c r="C3712" s="310" t="str">
        <f>IF(LEN($E3712)&gt;0,VLOOKUP(TEXT($E3712,0),'Angaben Stationen'!$E$14:$V$215,17,0),"")</f>
        <v/>
      </c>
      <c r="D3712" s="254" t="str">
        <f>IF(LEN($E3712)&gt;0,VLOOKUP(TEXT($E3712,0),'Angaben Stationen'!$E$14:$V$215,18,0),"")</f>
        <v/>
      </c>
      <c r="E3712" s="344"/>
      <c r="F3712" s="256"/>
      <c r="G3712" s="256"/>
      <c r="H3712" s="307"/>
      <c r="I3712" s="183"/>
      <c r="R3712" s="8">
        <f t="shared" si="514"/>
        <v>0</v>
      </c>
      <c r="S3712" s="8">
        <f>VLOOKUP($D3712,{"29 - Psychiatrie (Erwachsene)",1;"30 - Kinder- und Jugendpsychiatrie",1;"297 - stationsäquivalente Behandlung in der Erwachsenenpsychiatrie (29)",1;"307 - stationsäquivalente Behandlung in der Kinder- und Jugendpsychiatrie (30)",1;"31 - Psychosomatik",1;"",0;0,0},2,0)</f>
        <v>0</v>
      </c>
      <c r="T3712" s="8">
        <f t="shared" si="520"/>
        <v>0</v>
      </c>
      <c r="U3712" s="8">
        <f t="shared" si="522"/>
        <v>0</v>
      </c>
      <c r="V3712" s="8">
        <f t="shared" si="515"/>
        <v>0</v>
      </c>
      <c r="W3712" s="8">
        <f t="shared" si="516"/>
        <v>0</v>
      </c>
      <c r="X3712" s="8">
        <f t="shared" si="517"/>
        <v>0</v>
      </c>
      <c r="Y3712" s="8" t="str">
        <f t="shared" si="518"/>
        <v/>
      </c>
      <c r="Z3712" s="8" t="str">
        <f>VLOOKUP($D3712,{"29 - Psychiatrie (Erwachsene)","BGI";"297 - stationsäquivalente Behandlung in der Erwachsenenpsychiatrie (29)","BGI";"30 - Kinder- und Jugendpsychiatrie","BGII";"307 - stationsäquivalente Behandlung in der Kinder- und Jugendpsychiatrie (30)","BGII";"31 - Psychosomatik","BGI";"","LEER";0,"Leer"},2,0)</f>
        <v>LEER</v>
      </c>
      <c r="AA3712" s="8" t="str">
        <f t="shared" si="519"/>
        <v>Stationen</v>
      </c>
    </row>
    <row r="3713" spans="2:27" ht="15" customHeight="1" x14ac:dyDescent="0.25">
      <c r="B3713" s="76" t="str">
        <f t="shared" si="521"/>
        <v>!!!</v>
      </c>
      <c r="C3713" s="310" t="str">
        <f>IF(LEN($E3713)&gt;0,VLOOKUP(TEXT($E3713,0),'Angaben Stationen'!$E$14:$V$215,17,0),"")</f>
        <v/>
      </c>
      <c r="D3713" s="254" t="str">
        <f>IF(LEN($E3713)&gt;0,VLOOKUP(TEXT($E3713,0),'Angaben Stationen'!$E$14:$V$215,18,0),"")</f>
        <v/>
      </c>
      <c r="E3713" s="344"/>
      <c r="F3713" s="256"/>
      <c r="G3713" s="256"/>
      <c r="H3713" s="307"/>
      <c r="I3713" s="183"/>
      <c r="R3713" s="8">
        <f t="shared" si="514"/>
        <v>0</v>
      </c>
      <c r="S3713" s="8">
        <f>VLOOKUP($D3713,{"29 - Psychiatrie (Erwachsene)",1;"30 - Kinder- und Jugendpsychiatrie",1;"297 - stationsäquivalente Behandlung in der Erwachsenenpsychiatrie (29)",1;"307 - stationsäquivalente Behandlung in der Kinder- und Jugendpsychiatrie (30)",1;"31 - Psychosomatik",1;"",0;0,0},2,0)</f>
        <v>0</v>
      </c>
      <c r="T3713" s="8">
        <f t="shared" si="520"/>
        <v>0</v>
      </c>
      <c r="U3713" s="8">
        <f t="shared" si="522"/>
        <v>0</v>
      </c>
      <c r="V3713" s="8">
        <f t="shared" si="515"/>
        <v>0</v>
      </c>
      <c r="W3713" s="8">
        <f t="shared" si="516"/>
        <v>0</v>
      </c>
      <c r="X3713" s="8">
        <f t="shared" si="517"/>
        <v>0</v>
      </c>
      <c r="Y3713" s="8" t="str">
        <f t="shared" si="518"/>
        <v/>
      </c>
      <c r="Z3713" s="8" t="str">
        <f>VLOOKUP($D3713,{"29 - Psychiatrie (Erwachsene)","BGI";"297 - stationsäquivalente Behandlung in der Erwachsenenpsychiatrie (29)","BGI";"30 - Kinder- und Jugendpsychiatrie","BGII";"307 - stationsäquivalente Behandlung in der Kinder- und Jugendpsychiatrie (30)","BGII";"31 - Psychosomatik","BGI";"","LEER";0,"Leer"},2,0)</f>
        <v>LEER</v>
      </c>
      <c r="AA3713" s="8" t="str">
        <f t="shared" si="519"/>
        <v>Stationen</v>
      </c>
    </row>
    <row r="3714" spans="2:27" ht="15" customHeight="1" x14ac:dyDescent="0.25">
      <c r="B3714" s="76" t="str">
        <f t="shared" si="521"/>
        <v>!!!</v>
      </c>
      <c r="C3714" s="310" t="str">
        <f>IF(LEN($E3714)&gt;0,VLOOKUP(TEXT($E3714,0),'Angaben Stationen'!$E$14:$V$215,17,0),"")</f>
        <v/>
      </c>
      <c r="D3714" s="254" t="str">
        <f>IF(LEN($E3714)&gt;0,VLOOKUP(TEXT($E3714,0),'Angaben Stationen'!$E$14:$V$215,18,0),"")</f>
        <v/>
      </c>
      <c r="E3714" s="344"/>
      <c r="F3714" s="256"/>
      <c r="G3714" s="256"/>
      <c r="H3714" s="307"/>
      <c r="I3714" s="183"/>
      <c r="R3714" s="8">
        <f t="shared" si="514"/>
        <v>0</v>
      </c>
      <c r="S3714" s="8">
        <f>VLOOKUP($D3714,{"29 - Psychiatrie (Erwachsene)",1;"30 - Kinder- und Jugendpsychiatrie",1;"297 - stationsäquivalente Behandlung in der Erwachsenenpsychiatrie (29)",1;"307 - stationsäquivalente Behandlung in der Kinder- und Jugendpsychiatrie (30)",1;"31 - Psychosomatik",1;"",0;0,0},2,0)</f>
        <v>0</v>
      </c>
      <c r="T3714" s="8">
        <f t="shared" si="520"/>
        <v>0</v>
      </c>
      <c r="U3714" s="8">
        <f t="shared" si="522"/>
        <v>0</v>
      </c>
      <c r="V3714" s="8">
        <f t="shared" si="515"/>
        <v>0</v>
      </c>
      <c r="W3714" s="8">
        <f t="shared" si="516"/>
        <v>0</v>
      </c>
      <c r="X3714" s="8">
        <f t="shared" si="517"/>
        <v>0</v>
      </c>
      <c r="Y3714" s="8" t="str">
        <f t="shared" si="518"/>
        <v/>
      </c>
      <c r="Z3714" s="8" t="str">
        <f>VLOOKUP($D3714,{"29 - Psychiatrie (Erwachsene)","BGI";"297 - stationsäquivalente Behandlung in der Erwachsenenpsychiatrie (29)","BGI";"30 - Kinder- und Jugendpsychiatrie","BGII";"307 - stationsäquivalente Behandlung in der Kinder- und Jugendpsychiatrie (30)","BGII";"31 - Psychosomatik","BGI";"","LEER";0,"Leer"},2,0)</f>
        <v>LEER</v>
      </c>
      <c r="AA3714" s="8" t="str">
        <f t="shared" si="519"/>
        <v>Stationen</v>
      </c>
    </row>
    <row r="3715" spans="2:27" ht="15" customHeight="1" x14ac:dyDescent="0.25">
      <c r="B3715" s="76" t="str">
        <f t="shared" si="521"/>
        <v>!!!</v>
      </c>
      <c r="C3715" s="310" t="str">
        <f>IF(LEN($E3715)&gt;0,VLOOKUP(TEXT($E3715,0),'Angaben Stationen'!$E$14:$V$215,17,0),"")</f>
        <v/>
      </c>
      <c r="D3715" s="254" t="str">
        <f>IF(LEN($E3715)&gt;0,VLOOKUP(TEXT($E3715,0),'Angaben Stationen'!$E$14:$V$215,18,0),"")</f>
        <v/>
      </c>
      <c r="E3715" s="344"/>
      <c r="F3715" s="256"/>
      <c r="G3715" s="256"/>
      <c r="H3715" s="307"/>
      <c r="I3715" s="183"/>
      <c r="R3715" s="8">
        <f t="shared" si="514"/>
        <v>0</v>
      </c>
      <c r="S3715" s="8">
        <f>VLOOKUP($D3715,{"29 - Psychiatrie (Erwachsene)",1;"30 - Kinder- und Jugendpsychiatrie",1;"297 - stationsäquivalente Behandlung in der Erwachsenenpsychiatrie (29)",1;"307 - stationsäquivalente Behandlung in der Kinder- und Jugendpsychiatrie (30)",1;"31 - Psychosomatik",1;"",0;0,0},2,0)</f>
        <v>0</v>
      </c>
      <c r="T3715" s="8">
        <f t="shared" si="520"/>
        <v>0</v>
      </c>
      <c r="U3715" s="8">
        <f t="shared" si="522"/>
        <v>0</v>
      </c>
      <c r="V3715" s="8">
        <f t="shared" si="515"/>
        <v>0</v>
      </c>
      <c r="W3715" s="8">
        <f t="shared" si="516"/>
        <v>0</v>
      </c>
      <c r="X3715" s="8">
        <f t="shared" si="517"/>
        <v>0</v>
      </c>
      <c r="Y3715" s="8" t="str">
        <f t="shared" si="518"/>
        <v/>
      </c>
      <c r="Z3715" s="8" t="str">
        <f>VLOOKUP($D3715,{"29 - Psychiatrie (Erwachsene)","BGI";"297 - stationsäquivalente Behandlung in der Erwachsenenpsychiatrie (29)","BGI";"30 - Kinder- und Jugendpsychiatrie","BGII";"307 - stationsäquivalente Behandlung in der Kinder- und Jugendpsychiatrie (30)","BGII";"31 - Psychosomatik","BGI";"","LEER";0,"Leer"},2,0)</f>
        <v>LEER</v>
      </c>
      <c r="AA3715" s="8" t="str">
        <f t="shared" si="519"/>
        <v>Stationen</v>
      </c>
    </row>
    <row r="3716" spans="2:27" ht="15" customHeight="1" x14ac:dyDescent="0.25">
      <c r="B3716" s="76" t="str">
        <f t="shared" si="521"/>
        <v>!!!</v>
      </c>
      <c r="C3716" s="310" t="str">
        <f>IF(LEN($E3716)&gt;0,VLOOKUP(TEXT($E3716,0),'Angaben Stationen'!$E$14:$V$215,17,0),"")</f>
        <v/>
      </c>
      <c r="D3716" s="254" t="str">
        <f>IF(LEN($E3716)&gt;0,VLOOKUP(TEXT($E3716,0),'Angaben Stationen'!$E$14:$V$215,18,0),"")</f>
        <v/>
      </c>
      <c r="E3716" s="344"/>
      <c r="F3716" s="256"/>
      <c r="G3716" s="256"/>
      <c r="H3716" s="307"/>
      <c r="I3716" s="183"/>
      <c r="R3716" s="8">
        <f t="shared" si="514"/>
        <v>0</v>
      </c>
      <c r="S3716" s="8">
        <f>VLOOKUP($D3716,{"29 - Psychiatrie (Erwachsene)",1;"30 - Kinder- und Jugendpsychiatrie",1;"297 - stationsäquivalente Behandlung in der Erwachsenenpsychiatrie (29)",1;"307 - stationsäquivalente Behandlung in der Kinder- und Jugendpsychiatrie (30)",1;"31 - Psychosomatik",1;"",0;0,0},2,0)</f>
        <v>0</v>
      </c>
      <c r="T3716" s="8">
        <f t="shared" si="520"/>
        <v>0</v>
      </c>
      <c r="U3716" s="8">
        <f t="shared" si="522"/>
        <v>0</v>
      </c>
      <c r="V3716" s="8">
        <f t="shared" si="515"/>
        <v>0</v>
      </c>
      <c r="W3716" s="8">
        <f t="shared" si="516"/>
        <v>0</v>
      </c>
      <c r="X3716" s="8">
        <f t="shared" si="517"/>
        <v>0</v>
      </c>
      <c r="Y3716" s="8" t="str">
        <f t="shared" si="518"/>
        <v/>
      </c>
      <c r="Z3716" s="8" t="str">
        <f>VLOOKUP($D3716,{"29 - Psychiatrie (Erwachsene)","BGI";"297 - stationsäquivalente Behandlung in der Erwachsenenpsychiatrie (29)","BGI";"30 - Kinder- und Jugendpsychiatrie","BGII";"307 - stationsäquivalente Behandlung in der Kinder- und Jugendpsychiatrie (30)","BGII";"31 - Psychosomatik","BGI";"","LEER";0,"Leer"},2,0)</f>
        <v>LEER</v>
      </c>
      <c r="AA3716" s="8" t="str">
        <f t="shared" si="519"/>
        <v>Stationen</v>
      </c>
    </row>
    <row r="3717" spans="2:27" ht="15" customHeight="1" x14ac:dyDescent="0.25">
      <c r="B3717" s="76" t="str">
        <f t="shared" si="521"/>
        <v>!!!</v>
      </c>
      <c r="C3717" s="310" t="str">
        <f>IF(LEN($E3717)&gt;0,VLOOKUP(TEXT($E3717,0),'Angaben Stationen'!$E$14:$V$215,17,0),"")</f>
        <v/>
      </c>
      <c r="D3717" s="254" t="str">
        <f>IF(LEN($E3717)&gt;0,VLOOKUP(TEXT($E3717,0),'Angaben Stationen'!$E$14:$V$215,18,0),"")</f>
        <v/>
      </c>
      <c r="E3717" s="344"/>
      <c r="F3717" s="256"/>
      <c r="G3717" s="256"/>
      <c r="H3717" s="307"/>
      <c r="I3717" s="183"/>
      <c r="R3717" s="8">
        <f t="shared" si="514"/>
        <v>0</v>
      </c>
      <c r="S3717" s="8">
        <f>VLOOKUP($D3717,{"29 - Psychiatrie (Erwachsene)",1;"30 - Kinder- und Jugendpsychiatrie",1;"297 - stationsäquivalente Behandlung in der Erwachsenenpsychiatrie (29)",1;"307 - stationsäquivalente Behandlung in der Kinder- und Jugendpsychiatrie (30)",1;"31 - Psychosomatik",1;"",0;0,0},2,0)</f>
        <v>0</v>
      </c>
      <c r="T3717" s="8">
        <f t="shared" si="520"/>
        <v>0</v>
      </c>
      <c r="U3717" s="8">
        <f t="shared" si="522"/>
        <v>0</v>
      </c>
      <c r="V3717" s="8">
        <f t="shared" si="515"/>
        <v>0</v>
      </c>
      <c r="W3717" s="8">
        <f t="shared" si="516"/>
        <v>0</v>
      </c>
      <c r="X3717" s="8">
        <f t="shared" si="517"/>
        <v>0</v>
      </c>
      <c r="Y3717" s="8" t="str">
        <f t="shared" si="518"/>
        <v/>
      </c>
      <c r="Z3717" s="8" t="str">
        <f>VLOOKUP($D3717,{"29 - Psychiatrie (Erwachsene)","BGI";"297 - stationsäquivalente Behandlung in der Erwachsenenpsychiatrie (29)","BGI";"30 - Kinder- und Jugendpsychiatrie","BGII";"307 - stationsäquivalente Behandlung in der Kinder- und Jugendpsychiatrie (30)","BGII";"31 - Psychosomatik","BGI";"","LEER";0,"Leer"},2,0)</f>
        <v>LEER</v>
      </c>
      <c r="AA3717" s="8" t="str">
        <f t="shared" si="519"/>
        <v>Stationen</v>
      </c>
    </row>
    <row r="3718" spans="2:27" ht="15" customHeight="1" x14ac:dyDescent="0.25">
      <c r="B3718" s="76" t="str">
        <f t="shared" si="521"/>
        <v>!!!</v>
      </c>
      <c r="C3718" s="310" t="str">
        <f>IF(LEN($E3718)&gt;0,VLOOKUP(TEXT($E3718,0),'Angaben Stationen'!$E$14:$V$215,17,0),"")</f>
        <v/>
      </c>
      <c r="D3718" s="254" t="str">
        <f>IF(LEN($E3718)&gt;0,VLOOKUP(TEXT($E3718,0),'Angaben Stationen'!$E$14:$V$215,18,0),"")</f>
        <v/>
      </c>
      <c r="E3718" s="344"/>
      <c r="F3718" s="256"/>
      <c r="G3718" s="256"/>
      <c r="H3718" s="307"/>
      <c r="I3718" s="183"/>
      <c r="R3718" s="8">
        <f t="shared" si="514"/>
        <v>0</v>
      </c>
      <c r="S3718" s="8">
        <f>VLOOKUP($D3718,{"29 - Psychiatrie (Erwachsene)",1;"30 - Kinder- und Jugendpsychiatrie",1;"297 - stationsäquivalente Behandlung in der Erwachsenenpsychiatrie (29)",1;"307 - stationsäquivalente Behandlung in der Kinder- und Jugendpsychiatrie (30)",1;"31 - Psychosomatik",1;"",0;0,0},2,0)</f>
        <v>0</v>
      </c>
      <c r="T3718" s="8">
        <f t="shared" si="520"/>
        <v>0</v>
      </c>
      <c r="U3718" s="8">
        <f t="shared" si="522"/>
        <v>0</v>
      </c>
      <c r="V3718" s="8">
        <f t="shared" si="515"/>
        <v>0</v>
      </c>
      <c r="W3718" s="8">
        <f t="shared" si="516"/>
        <v>0</v>
      </c>
      <c r="X3718" s="8">
        <f t="shared" si="517"/>
        <v>0</v>
      </c>
      <c r="Y3718" s="8" t="str">
        <f t="shared" si="518"/>
        <v/>
      </c>
      <c r="Z3718" s="8" t="str">
        <f>VLOOKUP($D3718,{"29 - Psychiatrie (Erwachsene)","BGI";"297 - stationsäquivalente Behandlung in der Erwachsenenpsychiatrie (29)","BGI";"30 - Kinder- und Jugendpsychiatrie","BGII";"307 - stationsäquivalente Behandlung in der Kinder- und Jugendpsychiatrie (30)","BGII";"31 - Psychosomatik","BGI";"","LEER";0,"Leer"},2,0)</f>
        <v>LEER</v>
      </c>
      <c r="AA3718" s="8" t="str">
        <f t="shared" si="519"/>
        <v>Stationen</v>
      </c>
    </row>
    <row r="3719" spans="2:27" ht="15" customHeight="1" x14ac:dyDescent="0.25">
      <c r="B3719" s="76" t="str">
        <f t="shared" si="521"/>
        <v>!!!</v>
      </c>
      <c r="C3719" s="310" t="str">
        <f>IF(LEN($E3719)&gt;0,VLOOKUP(TEXT($E3719,0),'Angaben Stationen'!$E$14:$V$215,17,0),"")</f>
        <v/>
      </c>
      <c r="D3719" s="254" t="str">
        <f>IF(LEN($E3719)&gt;0,VLOOKUP(TEXT($E3719,0),'Angaben Stationen'!$E$14:$V$215,18,0),"")</f>
        <v/>
      </c>
      <c r="E3719" s="344"/>
      <c r="F3719" s="256"/>
      <c r="G3719" s="256"/>
      <c r="H3719" s="307"/>
      <c r="I3719" s="183"/>
      <c r="R3719" s="8">
        <f t="shared" si="514"/>
        <v>0</v>
      </c>
      <c r="S3719" s="8">
        <f>VLOOKUP($D3719,{"29 - Psychiatrie (Erwachsene)",1;"30 - Kinder- und Jugendpsychiatrie",1;"297 - stationsäquivalente Behandlung in der Erwachsenenpsychiatrie (29)",1;"307 - stationsäquivalente Behandlung in der Kinder- und Jugendpsychiatrie (30)",1;"31 - Psychosomatik",1;"",0;0,0},2,0)</f>
        <v>0</v>
      </c>
      <c r="T3719" s="8">
        <f t="shared" si="520"/>
        <v>0</v>
      </c>
      <c r="U3719" s="8">
        <f t="shared" si="522"/>
        <v>0</v>
      </c>
      <c r="V3719" s="8">
        <f t="shared" si="515"/>
        <v>0</v>
      </c>
      <c r="W3719" s="8">
        <f t="shared" si="516"/>
        <v>0</v>
      </c>
      <c r="X3719" s="8">
        <f t="shared" si="517"/>
        <v>0</v>
      </c>
      <c r="Y3719" s="8" t="str">
        <f t="shared" si="518"/>
        <v/>
      </c>
      <c r="Z3719" s="8" t="str">
        <f>VLOOKUP($D3719,{"29 - Psychiatrie (Erwachsene)","BGI";"297 - stationsäquivalente Behandlung in der Erwachsenenpsychiatrie (29)","BGI";"30 - Kinder- und Jugendpsychiatrie","BGII";"307 - stationsäquivalente Behandlung in der Kinder- und Jugendpsychiatrie (30)","BGII";"31 - Psychosomatik","BGI";"","LEER";0,"Leer"},2,0)</f>
        <v>LEER</v>
      </c>
      <c r="AA3719" s="8" t="str">
        <f t="shared" si="519"/>
        <v>Stationen</v>
      </c>
    </row>
    <row r="3720" spans="2:27" ht="15" customHeight="1" x14ac:dyDescent="0.25">
      <c r="B3720" s="76" t="str">
        <f t="shared" si="521"/>
        <v>!!!</v>
      </c>
      <c r="C3720" s="310" t="str">
        <f>IF(LEN($E3720)&gt;0,VLOOKUP(TEXT($E3720,0),'Angaben Stationen'!$E$14:$V$215,17,0),"")</f>
        <v/>
      </c>
      <c r="D3720" s="254" t="str">
        <f>IF(LEN($E3720)&gt;0,VLOOKUP(TEXT($E3720,0),'Angaben Stationen'!$E$14:$V$215,18,0),"")</f>
        <v/>
      </c>
      <c r="E3720" s="344"/>
      <c r="F3720" s="256"/>
      <c r="G3720" s="256"/>
      <c r="H3720" s="307"/>
      <c r="I3720" s="183"/>
      <c r="R3720" s="8">
        <f t="shared" si="514"/>
        <v>0</v>
      </c>
      <c r="S3720" s="8">
        <f>VLOOKUP($D3720,{"29 - Psychiatrie (Erwachsene)",1;"30 - Kinder- und Jugendpsychiatrie",1;"297 - stationsäquivalente Behandlung in der Erwachsenenpsychiatrie (29)",1;"307 - stationsäquivalente Behandlung in der Kinder- und Jugendpsychiatrie (30)",1;"31 - Psychosomatik",1;"",0;0,0},2,0)</f>
        <v>0</v>
      </c>
      <c r="T3720" s="8">
        <f t="shared" si="520"/>
        <v>0</v>
      </c>
      <c r="U3720" s="8">
        <f t="shared" si="522"/>
        <v>0</v>
      </c>
      <c r="V3720" s="8">
        <f t="shared" si="515"/>
        <v>0</v>
      </c>
      <c r="W3720" s="8">
        <f t="shared" si="516"/>
        <v>0</v>
      </c>
      <c r="X3720" s="8">
        <f t="shared" si="517"/>
        <v>0</v>
      </c>
      <c r="Y3720" s="8" t="str">
        <f t="shared" si="518"/>
        <v/>
      </c>
      <c r="Z3720" s="8" t="str">
        <f>VLOOKUP($D3720,{"29 - Psychiatrie (Erwachsene)","BGI";"297 - stationsäquivalente Behandlung in der Erwachsenenpsychiatrie (29)","BGI";"30 - Kinder- und Jugendpsychiatrie","BGII";"307 - stationsäquivalente Behandlung in der Kinder- und Jugendpsychiatrie (30)","BGII";"31 - Psychosomatik","BGI";"","LEER";0,"Leer"},2,0)</f>
        <v>LEER</v>
      </c>
      <c r="AA3720" s="8" t="str">
        <f t="shared" si="519"/>
        <v>Stationen</v>
      </c>
    </row>
    <row r="3721" spans="2:27" ht="15" customHeight="1" x14ac:dyDescent="0.25">
      <c r="B3721" s="76" t="str">
        <f t="shared" si="521"/>
        <v>!!!</v>
      </c>
      <c r="C3721" s="310" t="str">
        <f>IF(LEN($E3721)&gt;0,VLOOKUP(TEXT($E3721,0),'Angaben Stationen'!$E$14:$V$215,17,0),"")</f>
        <v/>
      </c>
      <c r="D3721" s="254" t="str">
        <f>IF(LEN($E3721)&gt;0,VLOOKUP(TEXT($E3721,0),'Angaben Stationen'!$E$14:$V$215,18,0),"")</f>
        <v/>
      </c>
      <c r="E3721" s="344"/>
      <c r="F3721" s="256"/>
      <c r="G3721" s="256"/>
      <c r="H3721" s="307"/>
      <c r="I3721" s="183"/>
      <c r="R3721" s="8">
        <f t="shared" si="514"/>
        <v>0</v>
      </c>
      <c r="S3721" s="8">
        <f>VLOOKUP($D3721,{"29 - Psychiatrie (Erwachsene)",1;"30 - Kinder- und Jugendpsychiatrie",1;"297 - stationsäquivalente Behandlung in der Erwachsenenpsychiatrie (29)",1;"307 - stationsäquivalente Behandlung in der Kinder- und Jugendpsychiatrie (30)",1;"31 - Psychosomatik",1;"",0;0,0},2,0)</f>
        <v>0</v>
      </c>
      <c r="T3721" s="8">
        <f t="shared" si="520"/>
        <v>0</v>
      </c>
      <c r="U3721" s="8">
        <f t="shared" si="522"/>
        <v>0</v>
      </c>
      <c r="V3721" s="8">
        <f t="shared" si="515"/>
        <v>0</v>
      </c>
      <c r="W3721" s="8">
        <f t="shared" si="516"/>
        <v>0</v>
      </c>
      <c r="X3721" s="8">
        <f t="shared" si="517"/>
        <v>0</v>
      </c>
      <c r="Y3721" s="8" t="str">
        <f t="shared" si="518"/>
        <v/>
      </c>
      <c r="Z3721" s="8" t="str">
        <f>VLOOKUP($D3721,{"29 - Psychiatrie (Erwachsene)","BGI";"297 - stationsäquivalente Behandlung in der Erwachsenenpsychiatrie (29)","BGI";"30 - Kinder- und Jugendpsychiatrie","BGII";"307 - stationsäquivalente Behandlung in der Kinder- und Jugendpsychiatrie (30)","BGII";"31 - Psychosomatik","BGI";"","LEER";0,"Leer"},2,0)</f>
        <v>LEER</v>
      </c>
      <c r="AA3721" s="8" t="str">
        <f t="shared" si="519"/>
        <v>Stationen</v>
      </c>
    </row>
    <row r="3722" spans="2:27" ht="15" customHeight="1" x14ac:dyDescent="0.25">
      <c r="B3722" s="76" t="str">
        <f t="shared" si="521"/>
        <v>!!!</v>
      </c>
      <c r="C3722" s="310" t="str">
        <f>IF(LEN($E3722)&gt;0,VLOOKUP(TEXT($E3722,0),'Angaben Stationen'!$E$14:$V$215,17,0),"")</f>
        <v/>
      </c>
      <c r="D3722" s="254" t="str">
        <f>IF(LEN($E3722)&gt;0,VLOOKUP(TEXT($E3722,0),'Angaben Stationen'!$E$14:$V$215,18,0),"")</f>
        <v/>
      </c>
      <c r="E3722" s="344"/>
      <c r="F3722" s="256"/>
      <c r="G3722" s="256"/>
      <c r="H3722" s="307"/>
      <c r="I3722" s="183"/>
      <c r="R3722" s="8">
        <f t="shared" si="514"/>
        <v>0</v>
      </c>
      <c r="S3722" s="8">
        <f>VLOOKUP($D3722,{"29 - Psychiatrie (Erwachsene)",1;"30 - Kinder- und Jugendpsychiatrie",1;"297 - stationsäquivalente Behandlung in der Erwachsenenpsychiatrie (29)",1;"307 - stationsäquivalente Behandlung in der Kinder- und Jugendpsychiatrie (30)",1;"31 - Psychosomatik",1;"",0;0,0},2,0)</f>
        <v>0</v>
      </c>
      <c r="T3722" s="8">
        <f t="shared" si="520"/>
        <v>0</v>
      </c>
      <c r="U3722" s="8">
        <f t="shared" si="522"/>
        <v>0</v>
      </c>
      <c r="V3722" s="8">
        <f t="shared" si="515"/>
        <v>0</v>
      </c>
      <c r="W3722" s="8">
        <f t="shared" si="516"/>
        <v>0</v>
      </c>
      <c r="X3722" s="8">
        <f t="shared" si="517"/>
        <v>0</v>
      </c>
      <c r="Y3722" s="8" t="str">
        <f t="shared" si="518"/>
        <v/>
      </c>
      <c r="Z3722" s="8" t="str">
        <f>VLOOKUP($D3722,{"29 - Psychiatrie (Erwachsene)","BGI";"297 - stationsäquivalente Behandlung in der Erwachsenenpsychiatrie (29)","BGI";"30 - Kinder- und Jugendpsychiatrie","BGII";"307 - stationsäquivalente Behandlung in der Kinder- und Jugendpsychiatrie (30)","BGII";"31 - Psychosomatik","BGI";"","LEER";0,"Leer"},2,0)</f>
        <v>LEER</v>
      </c>
      <c r="AA3722" s="8" t="str">
        <f t="shared" si="519"/>
        <v>Stationen</v>
      </c>
    </row>
    <row r="3723" spans="2:27" ht="15" customHeight="1" x14ac:dyDescent="0.25">
      <c r="B3723" s="76" t="str">
        <f t="shared" si="521"/>
        <v>!!!</v>
      </c>
      <c r="C3723" s="310" t="str">
        <f>IF(LEN($E3723)&gt;0,VLOOKUP(TEXT($E3723,0),'Angaben Stationen'!$E$14:$V$215,17,0),"")</f>
        <v/>
      </c>
      <c r="D3723" s="254" t="str">
        <f>IF(LEN($E3723)&gt;0,VLOOKUP(TEXT($E3723,0),'Angaben Stationen'!$E$14:$V$215,18,0),"")</f>
        <v/>
      </c>
      <c r="E3723" s="344"/>
      <c r="F3723" s="256"/>
      <c r="G3723" s="256"/>
      <c r="H3723" s="307"/>
      <c r="I3723" s="183"/>
      <c r="R3723" s="8">
        <f t="shared" si="514"/>
        <v>0</v>
      </c>
      <c r="S3723" s="8">
        <f>VLOOKUP($D3723,{"29 - Psychiatrie (Erwachsene)",1;"30 - Kinder- und Jugendpsychiatrie",1;"297 - stationsäquivalente Behandlung in der Erwachsenenpsychiatrie (29)",1;"307 - stationsäquivalente Behandlung in der Kinder- und Jugendpsychiatrie (30)",1;"31 - Psychosomatik",1;"",0;0,0},2,0)</f>
        <v>0</v>
      </c>
      <c r="T3723" s="8">
        <f t="shared" si="520"/>
        <v>0</v>
      </c>
      <c r="U3723" s="8">
        <f t="shared" si="522"/>
        <v>0</v>
      </c>
      <c r="V3723" s="8">
        <f t="shared" si="515"/>
        <v>0</v>
      </c>
      <c r="W3723" s="8">
        <f t="shared" si="516"/>
        <v>0</v>
      </c>
      <c r="X3723" s="8">
        <f t="shared" si="517"/>
        <v>0</v>
      </c>
      <c r="Y3723" s="8" t="str">
        <f t="shared" si="518"/>
        <v/>
      </c>
      <c r="Z3723" s="8" t="str">
        <f>VLOOKUP($D3723,{"29 - Psychiatrie (Erwachsene)","BGI";"297 - stationsäquivalente Behandlung in der Erwachsenenpsychiatrie (29)","BGI";"30 - Kinder- und Jugendpsychiatrie","BGII";"307 - stationsäquivalente Behandlung in der Kinder- und Jugendpsychiatrie (30)","BGII";"31 - Psychosomatik","BGI";"","LEER";0,"Leer"},2,0)</f>
        <v>LEER</v>
      </c>
      <c r="AA3723" s="8" t="str">
        <f t="shared" si="519"/>
        <v>Stationen</v>
      </c>
    </row>
    <row r="3724" spans="2:27" ht="15" customHeight="1" x14ac:dyDescent="0.25">
      <c r="B3724" s="76" t="str">
        <f t="shared" si="521"/>
        <v>!!!</v>
      </c>
      <c r="C3724" s="310" t="str">
        <f>IF(LEN($E3724)&gt;0,VLOOKUP(TEXT($E3724,0),'Angaben Stationen'!$E$14:$V$215,17,0),"")</f>
        <v/>
      </c>
      <c r="D3724" s="254" t="str">
        <f>IF(LEN($E3724)&gt;0,VLOOKUP(TEXT($E3724,0),'Angaben Stationen'!$E$14:$V$215,18,0),"")</f>
        <v/>
      </c>
      <c r="E3724" s="344"/>
      <c r="F3724" s="256"/>
      <c r="G3724" s="256"/>
      <c r="H3724" s="307"/>
      <c r="I3724" s="183"/>
      <c r="R3724" s="8">
        <f t="shared" si="514"/>
        <v>0</v>
      </c>
      <c r="S3724" s="8">
        <f>VLOOKUP($D3724,{"29 - Psychiatrie (Erwachsene)",1;"30 - Kinder- und Jugendpsychiatrie",1;"297 - stationsäquivalente Behandlung in der Erwachsenenpsychiatrie (29)",1;"307 - stationsäquivalente Behandlung in der Kinder- und Jugendpsychiatrie (30)",1;"31 - Psychosomatik",1;"",0;0,0},2,0)</f>
        <v>0</v>
      </c>
      <c r="T3724" s="8">
        <f t="shared" si="520"/>
        <v>0</v>
      </c>
      <c r="U3724" s="8">
        <f t="shared" si="522"/>
        <v>0</v>
      </c>
      <c r="V3724" s="8">
        <f t="shared" si="515"/>
        <v>0</v>
      </c>
      <c r="W3724" s="8">
        <f t="shared" si="516"/>
        <v>0</v>
      </c>
      <c r="X3724" s="8">
        <f t="shared" si="517"/>
        <v>0</v>
      </c>
      <c r="Y3724" s="8" t="str">
        <f t="shared" si="518"/>
        <v/>
      </c>
      <c r="Z3724" s="8" t="str">
        <f>VLOOKUP($D3724,{"29 - Psychiatrie (Erwachsene)","BGI";"297 - stationsäquivalente Behandlung in der Erwachsenenpsychiatrie (29)","BGI";"30 - Kinder- und Jugendpsychiatrie","BGII";"307 - stationsäquivalente Behandlung in der Kinder- und Jugendpsychiatrie (30)","BGII";"31 - Psychosomatik","BGI";"","LEER";0,"Leer"},2,0)</f>
        <v>LEER</v>
      </c>
      <c r="AA3724" s="8" t="str">
        <f t="shared" si="519"/>
        <v>Stationen</v>
      </c>
    </row>
    <row r="3725" spans="2:27" ht="15" customHeight="1" x14ac:dyDescent="0.25">
      <c r="B3725" s="76" t="str">
        <f t="shared" si="521"/>
        <v>!!!</v>
      </c>
      <c r="C3725" s="310" t="str">
        <f>IF(LEN($E3725)&gt;0,VLOOKUP(TEXT($E3725,0),'Angaben Stationen'!$E$14:$V$215,17,0),"")</f>
        <v/>
      </c>
      <c r="D3725" s="254" t="str">
        <f>IF(LEN($E3725)&gt;0,VLOOKUP(TEXT($E3725,0),'Angaben Stationen'!$E$14:$V$215,18,0),"")</f>
        <v/>
      </c>
      <c r="E3725" s="344"/>
      <c r="F3725" s="256"/>
      <c r="G3725" s="256"/>
      <c r="H3725" s="307"/>
      <c r="I3725" s="183"/>
      <c r="R3725" s="8">
        <f t="shared" si="514"/>
        <v>0</v>
      </c>
      <c r="S3725" s="8">
        <f>VLOOKUP($D3725,{"29 - Psychiatrie (Erwachsene)",1;"30 - Kinder- und Jugendpsychiatrie",1;"297 - stationsäquivalente Behandlung in der Erwachsenenpsychiatrie (29)",1;"307 - stationsäquivalente Behandlung in der Kinder- und Jugendpsychiatrie (30)",1;"31 - Psychosomatik",1;"",0;0,0},2,0)</f>
        <v>0</v>
      </c>
      <c r="T3725" s="8">
        <f t="shared" si="520"/>
        <v>0</v>
      </c>
      <c r="U3725" s="8">
        <f t="shared" si="522"/>
        <v>0</v>
      </c>
      <c r="V3725" s="8">
        <f t="shared" si="515"/>
        <v>0</v>
      </c>
      <c r="W3725" s="8">
        <f t="shared" si="516"/>
        <v>0</v>
      </c>
      <c r="X3725" s="8">
        <f t="shared" si="517"/>
        <v>0</v>
      </c>
      <c r="Y3725" s="8" t="str">
        <f t="shared" si="518"/>
        <v/>
      </c>
      <c r="Z3725" s="8" t="str">
        <f>VLOOKUP($D3725,{"29 - Psychiatrie (Erwachsene)","BGI";"297 - stationsäquivalente Behandlung in der Erwachsenenpsychiatrie (29)","BGI";"30 - Kinder- und Jugendpsychiatrie","BGII";"307 - stationsäquivalente Behandlung in der Kinder- und Jugendpsychiatrie (30)","BGII";"31 - Psychosomatik","BGI";"","LEER";0,"Leer"},2,0)</f>
        <v>LEER</v>
      </c>
      <c r="AA3725" s="8" t="str">
        <f t="shared" si="519"/>
        <v>Stationen</v>
      </c>
    </row>
    <row r="3726" spans="2:27" ht="15" customHeight="1" x14ac:dyDescent="0.25">
      <c r="B3726" s="76" t="str">
        <f t="shared" si="521"/>
        <v>!!!</v>
      </c>
      <c r="C3726" s="310" t="str">
        <f>IF(LEN($E3726)&gt;0,VLOOKUP(TEXT($E3726,0),'Angaben Stationen'!$E$14:$V$215,17,0),"")</f>
        <v/>
      </c>
      <c r="D3726" s="254" t="str">
        <f>IF(LEN($E3726)&gt;0,VLOOKUP(TEXT($E3726,0),'Angaben Stationen'!$E$14:$V$215,18,0),"")</f>
        <v/>
      </c>
      <c r="E3726" s="344"/>
      <c r="F3726" s="256"/>
      <c r="G3726" s="256"/>
      <c r="H3726" s="307"/>
      <c r="I3726" s="183"/>
      <c r="R3726" s="8">
        <f t="shared" si="514"/>
        <v>0</v>
      </c>
      <c r="S3726" s="8">
        <f>VLOOKUP($D3726,{"29 - Psychiatrie (Erwachsene)",1;"30 - Kinder- und Jugendpsychiatrie",1;"297 - stationsäquivalente Behandlung in der Erwachsenenpsychiatrie (29)",1;"307 - stationsäquivalente Behandlung in der Kinder- und Jugendpsychiatrie (30)",1;"31 - Psychosomatik",1;"",0;0,0},2,0)</f>
        <v>0</v>
      </c>
      <c r="T3726" s="8">
        <f t="shared" si="520"/>
        <v>0</v>
      </c>
      <c r="U3726" s="8">
        <f t="shared" si="522"/>
        <v>0</v>
      </c>
      <c r="V3726" s="8">
        <f t="shared" si="515"/>
        <v>0</v>
      </c>
      <c r="W3726" s="8">
        <f t="shared" si="516"/>
        <v>0</v>
      </c>
      <c r="X3726" s="8">
        <f t="shared" si="517"/>
        <v>0</v>
      </c>
      <c r="Y3726" s="8" t="str">
        <f t="shared" si="518"/>
        <v/>
      </c>
      <c r="Z3726" s="8" t="str">
        <f>VLOOKUP($D3726,{"29 - Psychiatrie (Erwachsene)","BGI";"297 - stationsäquivalente Behandlung in der Erwachsenenpsychiatrie (29)","BGI";"30 - Kinder- und Jugendpsychiatrie","BGII";"307 - stationsäquivalente Behandlung in der Kinder- und Jugendpsychiatrie (30)","BGII";"31 - Psychosomatik","BGI";"","LEER";0,"Leer"},2,0)</f>
        <v>LEER</v>
      </c>
      <c r="AA3726" s="8" t="str">
        <f t="shared" si="519"/>
        <v>Stationen</v>
      </c>
    </row>
    <row r="3727" spans="2:27" ht="15" customHeight="1" x14ac:dyDescent="0.25">
      <c r="B3727" s="76" t="str">
        <f t="shared" si="521"/>
        <v>!!!</v>
      </c>
      <c r="C3727" s="310" t="str">
        <f>IF(LEN($E3727)&gt;0,VLOOKUP(TEXT($E3727,0),'Angaben Stationen'!$E$14:$V$215,17,0),"")</f>
        <v/>
      </c>
      <c r="D3727" s="254" t="str">
        <f>IF(LEN($E3727)&gt;0,VLOOKUP(TEXT($E3727,0),'Angaben Stationen'!$E$14:$V$215,18,0),"")</f>
        <v/>
      </c>
      <c r="E3727" s="344"/>
      <c r="F3727" s="256"/>
      <c r="G3727" s="256"/>
      <c r="H3727" s="307"/>
      <c r="I3727" s="183"/>
      <c r="R3727" s="8">
        <f t="shared" si="514"/>
        <v>0</v>
      </c>
      <c r="S3727" s="8">
        <f>VLOOKUP($D3727,{"29 - Psychiatrie (Erwachsene)",1;"30 - Kinder- und Jugendpsychiatrie",1;"297 - stationsäquivalente Behandlung in der Erwachsenenpsychiatrie (29)",1;"307 - stationsäquivalente Behandlung in der Kinder- und Jugendpsychiatrie (30)",1;"31 - Psychosomatik",1;"",0;0,0},2,0)</f>
        <v>0</v>
      </c>
      <c r="T3727" s="8">
        <f t="shared" si="520"/>
        <v>0</v>
      </c>
      <c r="U3727" s="8">
        <f t="shared" si="522"/>
        <v>0</v>
      </c>
      <c r="V3727" s="8">
        <f t="shared" si="515"/>
        <v>0</v>
      </c>
      <c r="W3727" s="8">
        <f t="shared" si="516"/>
        <v>0</v>
      </c>
      <c r="X3727" s="8">
        <f t="shared" si="517"/>
        <v>0</v>
      </c>
      <c r="Y3727" s="8" t="str">
        <f t="shared" si="518"/>
        <v/>
      </c>
      <c r="Z3727" s="8" t="str">
        <f>VLOOKUP($D3727,{"29 - Psychiatrie (Erwachsene)","BGI";"297 - stationsäquivalente Behandlung in der Erwachsenenpsychiatrie (29)","BGI";"30 - Kinder- und Jugendpsychiatrie","BGII";"307 - stationsäquivalente Behandlung in der Kinder- und Jugendpsychiatrie (30)","BGII";"31 - Psychosomatik","BGI";"","LEER";0,"Leer"},2,0)</f>
        <v>LEER</v>
      </c>
      <c r="AA3727" s="8" t="str">
        <f t="shared" si="519"/>
        <v>Stationen</v>
      </c>
    </row>
    <row r="3728" spans="2:27" ht="15" customHeight="1" x14ac:dyDescent="0.25">
      <c r="B3728" s="76" t="str">
        <f t="shared" si="521"/>
        <v>!!!</v>
      </c>
      <c r="C3728" s="310" t="str">
        <f>IF(LEN($E3728)&gt;0,VLOOKUP(TEXT($E3728,0),'Angaben Stationen'!$E$14:$V$215,17,0),"")</f>
        <v/>
      </c>
      <c r="D3728" s="254" t="str">
        <f>IF(LEN($E3728)&gt;0,VLOOKUP(TEXT($E3728,0),'Angaben Stationen'!$E$14:$V$215,18,0),"")</f>
        <v/>
      </c>
      <c r="E3728" s="344"/>
      <c r="F3728" s="256"/>
      <c r="G3728" s="256"/>
      <c r="H3728" s="307"/>
      <c r="I3728" s="183"/>
      <c r="R3728" s="8">
        <f t="shared" si="514"/>
        <v>0</v>
      </c>
      <c r="S3728" s="8">
        <f>VLOOKUP($D3728,{"29 - Psychiatrie (Erwachsene)",1;"30 - Kinder- und Jugendpsychiatrie",1;"297 - stationsäquivalente Behandlung in der Erwachsenenpsychiatrie (29)",1;"307 - stationsäquivalente Behandlung in der Kinder- und Jugendpsychiatrie (30)",1;"31 - Psychosomatik",1;"",0;0,0},2,0)</f>
        <v>0</v>
      </c>
      <c r="T3728" s="8">
        <f t="shared" si="520"/>
        <v>0</v>
      </c>
      <c r="U3728" s="8">
        <f t="shared" si="522"/>
        <v>0</v>
      </c>
      <c r="V3728" s="8">
        <f t="shared" si="515"/>
        <v>0</v>
      </c>
      <c r="W3728" s="8">
        <f t="shared" si="516"/>
        <v>0</v>
      </c>
      <c r="X3728" s="8">
        <f t="shared" si="517"/>
        <v>0</v>
      </c>
      <c r="Y3728" s="8" t="str">
        <f t="shared" si="518"/>
        <v/>
      </c>
      <c r="Z3728" s="8" t="str">
        <f>VLOOKUP($D3728,{"29 - Psychiatrie (Erwachsene)","BGI";"297 - stationsäquivalente Behandlung in der Erwachsenenpsychiatrie (29)","BGI";"30 - Kinder- und Jugendpsychiatrie","BGII";"307 - stationsäquivalente Behandlung in der Kinder- und Jugendpsychiatrie (30)","BGII";"31 - Psychosomatik","BGI";"","LEER";0,"Leer"},2,0)</f>
        <v>LEER</v>
      </c>
      <c r="AA3728" s="8" t="str">
        <f t="shared" si="519"/>
        <v>Stationen</v>
      </c>
    </row>
    <row r="3729" spans="2:27" ht="15" customHeight="1" x14ac:dyDescent="0.25">
      <c r="B3729" s="76" t="str">
        <f t="shared" si="521"/>
        <v>!!!</v>
      </c>
      <c r="C3729" s="310" t="str">
        <f>IF(LEN($E3729)&gt;0,VLOOKUP(TEXT($E3729,0),'Angaben Stationen'!$E$14:$V$215,17,0),"")</f>
        <v/>
      </c>
      <c r="D3729" s="254" t="str">
        <f>IF(LEN($E3729)&gt;0,VLOOKUP(TEXT($E3729,0),'Angaben Stationen'!$E$14:$V$215,18,0),"")</f>
        <v/>
      </c>
      <c r="E3729" s="344"/>
      <c r="F3729" s="256"/>
      <c r="G3729" s="256"/>
      <c r="H3729" s="307"/>
      <c r="I3729" s="183"/>
      <c r="R3729" s="8">
        <f t="shared" si="514"/>
        <v>0</v>
      </c>
      <c r="S3729" s="8">
        <f>VLOOKUP($D3729,{"29 - Psychiatrie (Erwachsene)",1;"30 - Kinder- und Jugendpsychiatrie",1;"297 - stationsäquivalente Behandlung in der Erwachsenenpsychiatrie (29)",1;"307 - stationsäquivalente Behandlung in der Kinder- und Jugendpsychiatrie (30)",1;"31 - Psychosomatik",1;"",0;0,0},2,0)</f>
        <v>0</v>
      </c>
      <c r="T3729" s="8">
        <f t="shared" si="520"/>
        <v>0</v>
      </c>
      <c r="U3729" s="8">
        <f t="shared" si="522"/>
        <v>0</v>
      </c>
      <c r="V3729" s="8">
        <f t="shared" si="515"/>
        <v>0</v>
      </c>
      <c r="W3729" s="8">
        <f t="shared" si="516"/>
        <v>0</v>
      </c>
      <c r="X3729" s="8">
        <f t="shared" si="517"/>
        <v>0</v>
      </c>
      <c r="Y3729" s="8" t="str">
        <f t="shared" si="518"/>
        <v/>
      </c>
      <c r="Z3729" s="8" t="str">
        <f>VLOOKUP($D3729,{"29 - Psychiatrie (Erwachsene)","BGI";"297 - stationsäquivalente Behandlung in der Erwachsenenpsychiatrie (29)","BGI";"30 - Kinder- und Jugendpsychiatrie","BGII";"307 - stationsäquivalente Behandlung in der Kinder- und Jugendpsychiatrie (30)","BGII";"31 - Psychosomatik","BGI";"","LEER";0,"Leer"},2,0)</f>
        <v>LEER</v>
      </c>
      <c r="AA3729" s="8" t="str">
        <f t="shared" si="519"/>
        <v>Stationen</v>
      </c>
    </row>
    <row r="3730" spans="2:27" ht="15" customHeight="1" x14ac:dyDescent="0.25">
      <c r="B3730" s="76" t="str">
        <f t="shared" si="521"/>
        <v>!!!</v>
      </c>
      <c r="C3730" s="310" t="str">
        <f>IF(LEN($E3730)&gt;0,VLOOKUP(TEXT($E3730,0),'Angaben Stationen'!$E$14:$V$215,17,0),"")</f>
        <v/>
      </c>
      <c r="D3730" s="254" t="str">
        <f>IF(LEN($E3730)&gt;0,VLOOKUP(TEXT($E3730,0),'Angaben Stationen'!$E$14:$V$215,18,0),"")</f>
        <v/>
      </c>
      <c r="E3730" s="344"/>
      <c r="F3730" s="256"/>
      <c r="G3730" s="256"/>
      <c r="H3730" s="307"/>
      <c r="I3730" s="183"/>
      <c r="R3730" s="8">
        <f t="shared" si="514"/>
        <v>0</v>
      </c>
      <c r="S3730" s="8">
        <f>VLOOKUP($D3730,{"29 - Psychiatrie (Erwachsene)",1;"30 - Kinder- und Jugendpsychiatrie",1;"297 - stationsäquivalente Behandlung in der Erwachsenenpsychiatrie (29)",1;"307 - stationsäquivalente Behandlung in der Kinder- und Jugendpsychiatrie (30)",1;"31 - Psychosomatik",1;"",0;0,0},2,0)</f>
        <v>0</v>
      </c>
      <c r="T3730" s="8">
        <f t="shared" si="520"/>
        <v>0</v>
      </c>
      <c r="U3730" s="8">
        <f t="shared" si="522"/>
        <v>0</v>
      </c>
      <c r="V3730" s="8">
        <f t="shared" si="515"/>
        <v>0</v>
      </c>
      <c r="W3730" s="8">
        <f t="shared" si="516"/>
        <v>0</v>
      </c>
      <c r="X3730" s="8">
        <f t="shared" si="517"/>
        <v>0</v>
      </c>
      <c r="Y3730" s="8" t="str">
        <f t="shared" si="518"/>
        <v/>
      </c>
      <c r="Z3730" s="8" t="str">
        <f>VLOOKUP($D3730,{"29 - Psychiatrie (Erwachsene)","BGI";"297 - stationsäquivalente Behandlung in der Erwachsenenpsychiatrie (29)","BGI";"30 - Kinder- und Jugendpsychiatrie","BGII";"307 - stationsäquivalente Behandlung in der Kinder- und Jugendpsychiatrie (30)","BGII";"31 - Psychosomatik","BGI";"","LEER";0,"Leer"},2,0)</f>
        <v>LEER</v>
      </c>
      <c r="AA3730" s="8" t="str">
        <f t="shared" si="519"/>
        <v>Stationen</v>
      </c>
    </row>
    <row r="3731" spans="2:27" ht="15" customHeight="1" x14ac:dyDescent="0.25">
      <c r="B3731" s="76" t="str">
        <f t="shared" si="521"/>
        <v>!!!</v>
      </c>
      <c r="C3731" s="310" t="str">
        <f>IF(LEN($E3731)&gt;0,VLOOKUP(TEXT($E3731,0),'Angaben Stationen'!$E$14:$V$215,17,0),"")</f>
        <v/>
      </c>
      <c r="D3731" s="254" t="str">
        <f>IF(LEN($E3731)&gt;0,VLOOKUP(TEXT($E3731,0),'Angaben Stationen'!$E$14:$V$215,18,0),"")</f>
        <v/>
      </c>
      <c r="E3731" s="344"/>
      <c r="F3731" s="256"/>
      <c r="G3731" s="256"/>
      <c r="H3731" s="307"/>
      <c r="I3731" s="183"/>
      <c r="R3731" s="8">
        <f t="shared" si="514"/>
        <v>0</v>
      </c>
      <c r="S3731" s="8">
        <f>VLOOKUP($D3731,{"29 - Psychiatrie (Erwachsene)",1;"30 - Kinder- und Jugendpsychiatrie",1;"297 - stationsäquivalente Behandlung in der Erwachsenenpsychiatrie (29)",1;"307 - stationsäquivalente Behandlung in der Kinder- und Jugendpsychiatrie (30)",1;"31 - Psychosomatik",1;"",0;0,0},2,0)</f>
        <v>0</v>
      </c>
      <c r="T3731" s="8">
        <f t="shared" si="520"/>
        <v>0</v>
      </c>
      <c r="U3731" s="8">
        <f t="shared" si="522"/>
        <v>0</v>
      </c>
      <c r="V3731" s="8">
        <f t="shared" si="515"/>
        <v>0</v>
      </c>
      <c r="W3731" s="8">
        <f t="shared" si="516"/>
        <v>0</v>
      </c>
      <c r="X3731" s="8">
        <f t="shared" si="517"/>
        <v>0</v>
      </c>
      <c r="Y3731" s="8" t="str">
        <f t="shared" si="518"/>
        <v/>
      </c>
      <c r="Z3731" s="8" t="str">
        <f>VLOOKUP($D3731,{"29 - Psychiatrie (Erwachsene)","BGI";"297 - stationsäquivalente Behandlung in der Erwachsenenpsychiatrie (29)","BGI";"30 - Kinder- und Jugendpsychiatrie","BGII";"307 - stationsäquivalente Behandlung in der Kinder- und Jugendpsychiatrie (30)","BGII";"31 - Psychosomatik","BGI";"","LEER";0,"Leer"},2,0)</f>
        <v>LEER</v>
      </c>
      <c r="AA3731" s="8" t="str">
        <f t="shared" si="519"/>
        <v>Stationen</v>
      </c>
    </row>
    <row r="3732" spans="2:27" ht="15" customHeight="1" x14ac:dyDescent="0.25">
      <c r="B3732" s="76" t="str">
        <f t="shared" si="521"/>
        <v>!!!</v>
      </c>
      <c r="C3732" s="310" t="str">
        <f>IF(LEN($E3732)&gt;0,VLOOKUP(TEXT($E3732,0),'Angaben Stationen'!$E$14:$V$215,17,0),"")</f>
        <v/>
      </c>
      <c r="D3732" s="254" t="str">
        <f>IF(LEN($E3732)&gt;0,VLOOKUP(TEXT($E3732,0),'Angaben Stationen'!$E$14:$V$215,18,0),"")</f>
        <v/>
      </c>
      <c r="E3732" s="344"/>
      <c r="F3732" s="256"/>
      <c r="G3732" s="256"/>
      <c r="H3732" s="307"/>
      <c r="I3732" s="183"/>
      <c r="R3732" s="8">
        <f t="shared" si="514"/>
        <v>0</v>
      </c>
      <c r="S3732" s="8">
        <f>VLOOKUP($D3732,{"29 - Psychiatrie (Erwachsene)",1;"30 - Kinder- und Jugendpsychiatrie",1;"297 - stationsäquivalente Behandlung in der Erwachsenenpsychiatrie (29)",1;"307 - stationsäquivalente Behandlung in der Kinder- und Jugendpsychiatrie (30)",1;"31 - Psychosomatik",1;"",0;0,0},2,0)</f>
        <v>0</v>
      </c>
      <c r="T3732" s="8">
        <f t="shared" si="520"/>
        <v>0</v>
      </c>
      <c r="U3732" s="8">
        <f t="shared" si="522"/>
        <v>0</v>
      </c>
      <c r="V3732" s="8">
        <f t="shared" si="515"/>
        <v>0</v>
      </c>
      <c r="W3732" s="8">
        <f t="shared" si="516"/>
        <v>0</v>
      </c>
      <c r="X3732" s="8">
        <f t="shared" si="517"/>
        <v>0</v>
      </c>
      <c r="Y3732" s="8" t="str">
        <f t="shared" si="518"/>
        <v/>
      </c>
      <c r="Z3732" s="8" t="str">
        <f>VLOOKUP($D3732,{"29 - Psychiatrie (Erwachsene)","BGI";"297 - stationsäquivalente Behandlung in der Erwachsenenpsychiatrie (29)","BGI";"30 - Kinder- und Jugendpsychiatrie","BGII";"307 - stationsäquivalente Behandlung in der Kinder- und Jugendpsychiatrie (30)","BGII";"31 - Psychosomatik","BGI";"","LEER";0,"Leer"},2,0)</f>
        <v>LEER</v>
      </c>
      <c r="AA3732" s="8" t="str">
        <f t="shared" si="519"/>
        <v>Stationen</v>
      </c>
    </row>
    <row r="3733" spans="2:27" ht="15" customHeight="1" x14ac:dyDescent="0.25">
      <c r="B3733" s="76" t="str">
        <f t="shared" si="521"/>
        <v>!!!</v>
      </c>
      <c r="C3733" s="310" t="str">
        <f>IF(LEN($E3733)&gt;0,VLOOKUP(TEXT($E3733,0),'Angaben Stationen'!$E$14:$V$215,17,0),"")</f>
        <v/>
      </c>
      <c r="D3733" s="254" t="str">
        <f>IF(LEN($E3733)&gt;0,VLOOKUP(TEXT($E3733,0),'Angaben Stationen'!$E$14:$V$215,18,0),"")</f>
        <v/>
      </c>
      <c r="E3733" s="344"/>
      <c r="F3733" s="256"/>
      <c r="G3733" s="256"/>
      <c r="H3733" s="307"/>
      <c r="I3733" s="183"/>
      <c r="R3733" s="8">
        <f t="shared" si="514"/>
        <v>0</v>
      </c>
      <c r="S3733" s="8">
        <f>VLOOKUP($D3733,{"29 - Psychiatrie (Erwachsene)",1;"30 - Kinder- und Jugendpsychiatrie",1;"297 - stationsäquivalente Behandlung in der Erwachsenenpsychiatrie (29)",1;"307 - stationsäquivalente Behandlung in der Kinder- und Jugendpsychiatrie (30)",1;"31 - Psychosomatik",1;"",0;0,0},2,0)</f>
        <v>0</v>
      </c>
      <c r="T3733" s="8">
        <f t="shared" si="520"/>
        <v>0</v>
      </c>
      <c r="U3733" s="8">
        <f t="shared" si="522"/>
        <v>0</v>
      </c>
      <c r="V3733" s="8">
        <f t="shared" si="515"/>
        <v>0</v>
      </c>
      <c r="W3733" s="8">
        <f t="shared" si="516"/>
        <v>0</v>
      </c>
      <c r="X3733" s="8">
        <f t="shared" si="517"/>
        <v>0</v>
      </c>
      <c r="Y3733" s="8" t="str">
        <f t="shared" si="518"/>
        <v/>
      </c>
      <c r="Z3733" s="8" t="str">
        <f>VLOOKUP($D3733,{"29 - Psychiatrie (Erwachsene)","BGI";"297 - stationsäquivalente Behandlung in der Erwachsenenpsychiatrie (29)","BGI";"30 - Kinder- und Jugendpsychiatrie","BGII";"307 - stationsäquivalente Behandlung in der Kinder- und Jugendpsychiatrie (30)","BGII";"31 - Psychosomatik","BGI";"","LEER";0,"Leer"},2,0)</f>
        <v>LEER</v>
      </c>
      <c r="AA3733" s="8" t="str">
        <f t="shared" si="519"/>
        <v>Stationen</v>
      </c>
    </row>
    <row r="3734" spans="2:27" ht="15" customHeight="1" x14ac:dyDescent="0.25">
      <c r="B3734" s="76" t="str">
        <f t="shared" si="521"/>
        <v>!!!</v>
      </c>
      <c r="C3734" s="310" t="str">
        <f>IF(LEN($E3734)&gt;0,VLOOKUP(TEXT($E3734,0),'Angaben Stationen'!$E$14:$V$215,17,0),"")</f>
        <v/>
      </c>
      <c r="D3734" s="254" t="str">
        <f>IF(LEN($E3734)&gt;0,VLOOKUP(TEXT($E3734,0),'Angaben Stationen'!$E$14:$V$215,18,0),"")</f>
        <v/>
      </c>
      <c r="E3734" s="344"/>
      <c r="F3734" s="256"/>
      <c r="G3734" s="256"/>
      <c r="H3734" s="307"/>
      <c r="I3734" s="183"/>
      <c r="R3734" s="8">
        <f t="shared" si="514"/>
        <v>0</v>
      </c>
      <c r="S3734" s="8">
        <f>VLOOKUP($D3734,{"29 - Psychiatrie (Erwachsene)",1;"30 - Kinder- und Jugendpsychiatrie",1;"297 - stationsäquivalente Behandlung in der Erwachsenenpsychiatrie (29)",1;"307 - stationsäquivalente Behandlung in der Kinder- und Jugendpsychiatrie (30)",1;"31 - Psychosomatik",1;"",0;0,0},2,0)</f>
        <v>0</v>
      </c>
      <c r="T3734" s="8">
        <f t="shared" si="520"/>
        <v>0</v>
      </c>
      <c r="U3734" s="8">
        <f t="shared" si="522"/>
        <v>0</v>
      </c>
      <c r="V3734" s="8">
        <f t="shared" si="515"/>
        <v>0</v>
      </c>
      <c r="W3734" s="8">
        <f t="shared" si="516"/>
        <v>0</v>
      </c>
      <c r="X3734" s="8">
        <f t="shared" si="517"/>
        <v>0</v>
      </c>
      <c r="Y3734" s="8" t="str">
        <f t="shared" si="518"/>
        <v/>
      </c>
      <c r="Z3734" s="8" t="str">
        <f>VLOOKUP($D3734,{"29 - Psychiatrie (Erwachsene)","BGI";"297 - stationsäquivalente Behandlung in der Erwachsenenpsychiatrie (29)","BGI";"30 - Kinder- und Jugendpsychiatrie","BGII";"307 - stationsäquivalente Behandlung in der Kinder- und Jugendpsychiatrie (30)","BGII";"31 - Psychosomatik","BGI";"","LEER";0,"Leer"},2,0)</f>
        <v>LEER</v>
      </c>
      <c r="AA3734" s="8" t="str">
        <f t="shared" si="519"/>
        <v>Stationen</v>
      </c>
    </row>
    <row r="3735" spans="2:27" ht="15" customHeight="1" x14ac:dyDescent="0.25">
      <c r="B3735" s="76" t="str">
        <f t="shared" si="521"/>
        <v>!!!</v>
      </c>
      <c r="C3735" s="310" t="str">
        <f>IF(LEN($E3735)&gt;0,VLOOKUP(TEXT($E3735,0),'Angaben Stationen'!$E$14:$V$215,17,0),"")</f>
        <v/>
      </c>
      <c r="D3735" s="254" t="str">
        <f>IF(LEN($E3735)&gt;0,VLOOKUP(TEXT($E3735,0),'Angaben Stationen'!$E$14:$V$215,18,0),"")</f>
        <v/>
      </c>
      <c r="E3735" s="344"/>
      <c r="F3735" s="256"/>
      <c r="G3735" s="256"/>
      <c r="H3735" s="307"/>
      <c r="I3735" s="183"/>
      <c r="R3735" s="8">
        <f t="shared" si="514"/>
        <v>0</v>
      </c>
      <c r="S3735" s="8">
        <f>VLOOKUP($D3735,{"29 - Psychiatrie (Erwachsene)",1;"30 - Kinder- und Jugendpsychiatrie",1;"297 - stationsäquivalente Behandlung in der Erwachsenenpsychiatrie (29)",1;"307 - stationsäquivalente Behandlung in der Kinder- und Jugendpsychiatrie (30)",1;"31 - Psychosomatik",1;"",0;0,0},2,0)</f>
        <v>0</v>
      </c>
      <c r="T3735" s="8">
        <f t="shared" si="520"/>
        <v>0</v>
      </c>
      <c r="U3735" s="8">
        <f t="shared" si="522"/>
        <v>0</v>
      </c>
      <c r="V3735" s="8">
        <f t="shared" si="515"/>
        <v>0</v>
      </c>
      <c r="W3735" s="8">
        <f t="shared" si="516"/>
        <v>0</v>
      </c>
      <c r="X3735" s="8">
        <f t="shared" si="517"/>
        <v>0</v>
      </c>
      <c r="Y3735" s="8" t="str">
        <f t="shared" si="518"/>
        <v/>
      </c>
      <c r="Z3735" s="8" t="str">
        <f>VLOOKUP($D3735,{"29 - Psychiatrie (Erwachsene)","BGI";"297 - stationsäquivalente Behandlung in der Erwachsenenpsychiatrie (29)","BGI";"30 - Kinder- und Jugendpsychiatrie","BGII";"307 - stationsäquivalente Behandlung in der Kinder- und Jugendpsychiatrie (30)","BGII";"31 - Psychosomatik","BGI";"","LEER";0,"Leer"},2,0)</f>
        <v>LEER</v>
      </c>
      <c r="AA3735" s="8" t="str">
        <f t="shared" si="519"/>
        <v>Stationen</v>
      </c>
    </row>
    <row r="3736" spans="2:27" ht="15" customHeight="1" x14ac:dyDescent="0.25">
      <c r="B3736" s="76" t="str">
        <f t="shared" si="521"/>
        <v>!!!</v>
      </c>
      <c r="C3736" s="310" t="str">
        <f>IF(LEN($E3736)&gt;0,VLOOKUP(TEXT($E3736,0),'Angaben Stationen'!$E$14:$V$215,17,0),"")</f>
        <v/>
      </c>
      <c r="D3736" s="254" t="str">
        <f>IF(LEN($E3736)&gt;0,VLOOKUP(TEXT($E3736,0),'Angaben Stationen'!$E$14:$V$215,18,0),"")</f>
        <v/>
      </c>
      <c r="E3736" s="344"/>
      <c r="F3736" s="256"/>
      <c r="G3736" s="256"/>
      <c r="H3736" s="307"/>
      <c r="I3736" s="183"/>
      <c r="R3736" s="8">
        <f t="shared" si="514"/>
        <v>0</v>
      </c>
      <c r="S3736" s="8">
        <f>VLOOKUP($D3736,{"29 - Psychiatrie (Erwachsene)",1;"30 - Kinder- und Jugendpsychiatrie",1;"297 - stationsäquivalente Behandlung in der Erwachsenenpsychiatrie (29)",1;"307 - stationsäquivalente Behandlung in der Kinder- und Jugendpsychiatrie (30)",1;"31 - Psychosomatik",1;"",0;0,0},2,0)</f>
        <v>0</v>
      </c>
      <c r="T3736" s="8">
        <f t="shared" si="520"/>
        <v>0</v>
      </c>
      <c r="U3736" s="8">
        <f t="shared" si="522"/>
        <v>0</v>
      </c>
      <c r="V3736" s="8">
        <f t="shared" si="515"/>
        <v>0</v>
      </c>
      <c r="W3736" s="8">
        <f t="shared" si="516"/>
        <v>0</v>
      </c>
      <c r="X3736" s="8">
        <f t="shared" si="517"/>
        <v>0</v>
      </c>
      <c r="Y3736" s="8" t="str">
        <f t="shared" si="518"/>
        <v/>
      </c>
      <c r="Z3736" s="8" t="str">
        <f>VLOOKUP($D3736,{"29 - Psychiatrie (Erwachsene)","BGI";"297 - stationsäquivalente Behandlung in der Erwachsenenpsychiatrie (29)","BGI";"30 - Kinder- und Jugendpsychiatrie","BGII";"307 - stationsäquivalente Behandlung in der Kinder- und Jugendpsychiatrie (30)","BGII";"31 - Psychosomatik","BGI";"","LEER";0,"Leer"},2,0)</f>
        <v>LEER</v>
      </c>
      <c r="AA3736" s="8" t="str">
        <f t="shared" si="519"/>
        <v>Stationen</v>
      </c>
    </row>
    <row r="3737" spans="2:27" ht="15" customHeight="1" x14ac:dyDescent="0.25">
      <c r="B3737" s="76" t="str">
        <f t="shared" si="521"/>
        <v>!!!</v>
      </c>
      <c r="C3737" s="310" t="str">
        <f>IF(LEN($E3737)&gt;0,VLOOKUP(TEXT($E3737,0),'Angaben Stationen'!$E$14:$V$215,17,0),"")</f>
        <v/>
      </c>
      <c r="D3737" s="254" t="str">
        <f>IF(LEN($E3737)&gt;0,VLOOKUP(TEXT($E3737,0),'Angaben Stationen'!$E$14:$V$215,18,0),"")</f>
        <v/>
      </c>
      <c r="E3737" s="344"/>
      <c r="F3737" s="256"/>
      <c r="G3737" s="256"/>
      <c r="H3737" s="307"/>
      <c r="I3737" s="183"/>
      <c r="R3737" s="8">
        <f t="shared" si="514"/>
        <v>0</v>
      </c>
      <c r="S3737" s="8">
        <f>VLOOKUP($D3737,{"29 - Psychiatrie (Erwachsene)",1;"30 - Kinder- und Jugendpsychiatrie",1;"297 - stationsäquivalente Behandlung in der Erwachsenenpsychiatrie (29)",1;"307 - stationsäquivalente Behandlung in der Kinder- und Jugendpsychiatrie (30)",1;"31 - Psychosomatik",1;"",0;0,0},2,0)</f>
        <v>0</v>
      </c>
      <c r="T3737" s="8">
        <f t="shared" si="520"/>
        <v>0</v>
      </c>
      <c r="U3737" s="8">
        <f t="shared" si="522"/>
        <v>0</v>
      </c>
      <c r="V3737" s="8">
        <f t="shared" si="515"/>
        <v>0</v>
      </c>
      <c r="W3737" s="8">
        <f t="shared" si="516"/>
        <v>0</v>
      </c>
      <c r="X3737" s="8">
        <f t="shared" si="517"/>
        <v>0</v>
      </c>
      <c r="Y3737" s="8" t="str">
        <f t="shared" si="518"/>
        <v/>
      </c>
      <c r="Z3737" s="8" t="str">
        <f>VLOOKUP($D3737,{"29 - Psychiatrie (Erwachsene)","BGI";"297 - stationsäquivalente Behandlung in der Erwachsenenpsychiatrie (29)","BGI";"30 - Kinder- und Jugendpsychiatrie","BGII";"307 - stationsäquivalente Behandlung in der Kinder- und Jugendpsychiatrie (30)","BGII";"31 - Psychosomatik","BGI";"","LEER";0,"Leer"},2,0)</f>
        <v>LEER</v>
      </c>
      <c r="AA3737" s="8" t="str">
        <f t="shared" si="519"/>
        <v>Stationen</v>
      </c>
    </row>
    <row r="3738" spans="2:27" ht="15" customHeight="1" x14ac:dyDescent="0.25">
      <c r="B3738" s="76" t="str">
        <f t="shared" si="521"/>
        <v>!!!</v>
      </c>
      <c r="C3738" s="310" t="str">
        <f>IF(LEN($E3738)&gt;0,VLOOKUP(TEXT($E3738,0),'Angaben Stationen'!$E$14:$V$215,17,0),"")</f>
        <v/>
      </c>
      <c r="D3738" s="254" t="str">
        <f>IF(LEN($E3738)&gt;0,VLOOKUP(TEXT($E3738,0),'Angaben Stationen'!$E$14:$V$215,18,0),"")</f>
        <v/>
      </c>
      <c r="E3738" s="344"/>
      <c r="F3738" s="256"/>
      <c r="G3738" s="256"/>
      <c r="H3738" s="307"/>
      <c r="I3738" s="183"/>
      <c r="R3738" s="8">
        <f t="shared" si="514"/>
        <v>0</v>
      </c>
      <c r="S3738" s="8">
        <f>VLOOKUP($D3738,{"29 - Psychiatrie (Erwachsene)",1;"30 - Kinder- und Jugendpsychiatrie",1;"297 - stationsäquivalente Behandlung in der Erwachsenenpsychiatrie (29)",1;"307 - stationsäquivalente Behandlung in der Kinder- und Jugendpsychiatrie (30)",1;"31 - Psychosomatik",1;"",0;0,0},2,0)</f>
        <v>0</v>
      </c>
      <c r="T3738" s="8">
        <f t="shared" si="520"/>
        <v>0</v>
      </c>
      <c r="U3738" s="8">
        <f t="shared" si="522"/>
        <v>0</v>
      </c>
      <c r="V3738" s="8">
        <f t="shared" si="515"/>
        <v>0</v>
      </c>
      <c r="W3738" s="8">
        <f t="shared" si="516"/>
        <v>0</v>
      </c>
      <c r="X3738" s="8">
        <f t="shared" si="517"/>
        <v>0</v>
      </c>
      <c r="Y3738" s="8" t="str">
        <f t="shared" si="518"/>
        <v/>
      </c>
      <c r="Z3738" s="8" t="str">
        <f>VLOOKUP($D3738,{"29 - Psychiatrie (Erwachsene)","BGI";"297 - stationsäquivalente Behandlung in der Erwachsenenpsychiatrie (29)","BGI";"30 - Kinder- und Jugendpsychiatrie","BGII";"307 - stationsäquivalente Behandlung in der Kinder- und Jugendpsychiatrie (30)","BGII";"31 - Psychosomatik","BGI";"","LEER";0,"Leer"},2,0)</f>
        <v>LEER</v>
      </c>
      <c r="AA3738" s="8" t="str">
        <f t="shared" si="519"/>
        <v>Stationen</v>
      </c>
    </row>
    <row r="3739" spans="2:27" ht="15" customHeight="1" x14ac:dyDescent="0.25">
      <c r="B3739" s="76" t="str">
        <f t="shared" si="521"/>
        <v>!!!</v>
      </c>
      <c r="C3739" s="310" t="str">
        <f>IF(LEN($E3739)&gt;0,VLOOKUP(TEXT($E3739,0),'Angaben Stationen'!$E$14:$V$215,17,0),"")</f>
        <v/>
      </c>
      <c r="D3739" s="254" t="str">
        <f>IF(LEN($E3739)&gt;0,VLOOKUP(TEXT($E3739,0),'Angaben Stationen'!$E$14:$V$215,18,0),"")</f>
        <v/>
      </c>
      <c r="E3739" s="344"/>
      <c r="F3739" s="256"/>
      <c r="G3739" s="256"/>
      <c r="H3739" s="307"/>
      <c r="I3739" s="183"/>
      <c r="R3739" s="8">
        <f t="shared" si="514"/>
        <v>0</v>
      </c>
      <c r="S3739" s="8">
        <f>VLOOKUP($D3739,{"29 - Psychiatrie (Erwachsene)",1;"30 - Kinder- und Jugendpsychiatrie",1;"297 - stationsäquivalente Behandlung in der Erwachsenenpsychiatrie (29)",1;"307 - stationsäquivalente Behandlung in der Kinder- und Jugendpsychiatrie (30)",1;"31 - Psychosomatik",1;"",0;0,0},2,0)</f>
        <v>0</v>
      </c>
      <c r="T3739" s="8">
        <f t="shared" si="520"/>
        <v>0</v>
      </c>
      <c r="U3739" s="8">
        <f t="shared" si="522"/>
        <v>0</v>
      </c>
      <c r="V3739" s="8">
        <f t="shared" si="515"/>
        <v>0</v>
      </c>
      <c r="W3739" s="8">
        <f t="shared" si="516"/>
        <v>0</v>
      </c>
      <c r="X3739" s="8">
        <f t="shared" si="517"/>
        <v>0</v>
      </c>
      <c r="Y3739" s="8" t="str">
        <f t="shared" si="518"/>
        <v/>
      </c>
      <c r="Z3739" s="8" t="str">
        <f>VLOOKUP($D3739,{"29 - Psychiatrie (Erwachsene)","BGI";"297 - stationsäquivalente Behandlung in der Erwachsenenpsychiatrie (29)","BGI";"30 - Kinder- und Jugendpsychiatrie","BGII";"307 - stationsäquivalente Behandlung in der Kinder- und Jugendpsychiatrie (30)","BGII";"31 - Psychosomatik","BGI";"","LEER";0,"Leer"},2,0)</f>
        <v>LEER</v>
      </c>
      <c r="AA3739" s="8" t="str">
        <f t="shared" si="519"/>
        <v>Stationen</v>
      </c>
    </row>
    <row r="3740" spans="2:27" ht="15" customHeight="1" x14ac:dyDescent="0.25">
      <c r="B3740" s="76" t="str">
        <f t="shared" si="521"/>
        <v>!!!</v>
      </c>
      <c r="C3740" s="310" t="str">
        <f>IF(LEN($E3740)&gt;0,VLOOKUP(TEXT($E3740,0),'Angaben Stationen'!$E$14:$V$215,17,0),"")</f>
        <v/>
      </c>
      <c r="D3740" s="254" t="str">
        <f>IF(LEN($E3740)&gt;0,VLOOKUP(TEXT($E3740,0),'Angaben Stationen'!$E$14:$V$215,18,0),"")</f>
        <v/>
      </c>
      <c r="E3740" s="344"/>
      <c r="F3740" s="256"/>
      <c r="G3740" s="256"/>
      <c r="H3740" s="307"/>
      <c r="I3740" s="183"/>
      <c r="R3740" s="8">
        <f t="shared" si="514"/>
        <v>0</v>
      </c>
      <c r="S3740" s="8">
        <f>VLOOKUP($D3740,{"29 - Psychiatrie (Erwachsene)",1;"30 - Kinder- und Jugendpsychiatrie",1;"297 - stationsäquivalente Behandlung in der Erwachsenenpsychiatrie (29)",1;"307 - stationsäquivalente Behandlung in der Kinder- und Jugendpsychiatrie (30)",1;"31 - Psychosomatik",1;"",0;0,0},2,0)</f>
        <v>0</v>
      </c>
      <c r="T3740" s="8">
        <f t="shared" si="520"/>
        <v>0</v>
      </c>
      <c r="U3740" s="8">
        <f t="shared" si="522"/>
        <v>0</v>
      </c>
      <c r="V3740" s="8">
        <f t="shared" si="515"/>
        <v>0</v>
      </c>
      <c r="W3740" s="8">
        <f t="shared" si="516"/>
        <v>0</v>
      </c>
      <c r="X3740" s="8">
        <f t="shared" si="517"/>
        <v>0</v>
      </c>
      <c r="Y3740" s="8" t="str">
        <f t="shared" si="518"/>
        <v/>
      </c>
      <c r="Z3740" s="8" t="str">
        <f>VLOOKUP($D3740,{"29 - Psychiatrie (Erwachsene)","BGI";"297 - stationsäquivalente Behandlung in der Erwachsenenpsychiatrie (29)","BGI";"30 - Kinder- und Jugendpsychiatrie","BGII";"307 - stationsäquivalente Behandlung in der Kinder- und Jugendpsychiatrie (30)","BGII";"31 - Psychosomatik","BGI";"","LEER";0,"Leer"},2,0)</f>
        <v>LEER</v>
      </c>
      <c r="AA3740" s="8" t="str">
        <f t="shared" si="519"/>
        <v>Stationen</v>
      </c>
    </row>
    <row r="3741" spans="2:27" ht="15" customHeight="1" x14ac:dyDescent="0.25">
      <c r="B3741" s="76" t="str">
        <f t="shared" si="521"/>
        <v>!!!</v>
      </c>
      <c r="C3741" s="310" t="str">
        <f>IF(LEN($E3741)&gt;0,VLOOKUP(TEXT($E3741,0),'Angaben Stationen'!$E$14:$V$215,17,0),"")</f>
        <v/>
      </c>
      <c r="D3741" s="254" t="str">
        <f>IF(LEN($E3741)&gt;0,VLOOKUP(TEXT($E3741,0),'Angaben Stationen'!$E$14:$V$215,18,0),"")</f>
        <v/>
      </c>
      <c r="E3741" s="344"/>
      <c r="F3741" s="256"/>
      <c r="G3741" s="256"/>
      <c r="H3741" s="307"/>
      <c r="I3741" s="183"/>
      <c r="R3741" s="8">
        <f t="shared" si="514"/>
        <v>0</v>
      </c>
      <c r="S3741" s="8">
        <f>VLOOKUP($D3741,{"29 - Psychiatrie (Erwachsene)",1;"30 - Kinder- und Jugendpsychiatrie",1;"297 - stationsäquivalente Behandlung in der Erwachsenenpsychiatrie (29)",1;"307 - stationsäquivalente Behandlung in der Kinder- und Jugendpsychiatrie (30)",1;"31 - Psychosomatik",1;"",0;0,0},2,0)</f>
        <v>0</v>
      </c>
      <c r="T3741" s="8">
        <f t="shared" si="520"/>
        <v>0</v>
      </c>
      <c r="U3741" s="8">
        <f t="shared" si="522"/>
        <v>0</v>
      </c>
      <c r="V3741" s="8">
        <f t="shared" si="515"/>
        <v>0</v>
      </c>
      <c r="W3741" s="8">
        <f t="shared" si="516"/>
        <v>0</v>
      </c>
      <c r="X3741" s="8">
        <f t="shared" si="517"/>
        <v>0</v>
      </c>
      <c r="Y3741" s="8" t="str">
        <f t="shared" si="518"/>
        <v/>
      </c>
      <c r="Z3741" s="8" t="str">
        <f>VLOOKUP($D3741,{"29 - Psychiatrie (Erwachsene)","BGI";"297 - stationsäquivalente Behandlung in der Erwachsenenpsychiatrie (29)","BGI";"30 - Kinder- und Jugendpsychiatrie","BGII";"307 - stationsäquivalente Behandlung in der Kinder- und Jugendpsychiatrie (30)","BGII";"31 - Psychosomatik","BGI";"","LEER";0,"Leer"},2,0)</f>
        <v>LEER</v>
      </c>
      <c r="AA3741" s="8" t="str">
        <f t="shared" si="519"/>
        <v>Stationen</v>
      </c>
    </row>
    <row r="3742" spans="2:27" ht="15" customHeight="1" x14ac:dyDescent="0.25">
      <c r="B3742" s="76" t="str">
        <f t="shared" si="521"/>
        <v>!!!</v>
      </c>
      <c r="C3742" s="310" t="str">
        <f>IF(LEN($E3742)&gt;0,VLOOKUP(TEXT($E3742,0),'Angaben Stationen'!$E$14:$V$215,17,0),"")</f>
        <v/>
      </c>
      <c r="D3742" s="254" t="str">
        <f>IF(LEN($E3742)&gt;0,VLOOKUP(TEXT($E3742,0),'Angaben Stationen'!$E$14:$V$215,18,0),"")</f>
        <v/>
      </c>
      <c r="E3742" s="344"/>
      <c r="F3742" s="256"/>
      <c r="G3742" s="256"/>
      <c r="H3742" s="307"/>
      <c r="I3742" s="183"/>
      <c r="R3742" s="8">
        <f t="shared" si="514"/>
        <v>0</v>
      </c>
      <c r="S3742" s="8">
        <f>VLOOKUP($D3742,{"29 - Psychiatrie (Erwachsene)",1;"30 - Kinder- und Jugendpsychiatrie",1;"297 - stationsäquivalente Behandlung in der Erwachsenenpsychiatrie (29)",1;"307 - stationsäquivalente Behandlung in der Kinder- und Jugendpsychiatrie (30)",1;"31 - Psychosomatik",1;"",0;0,0},2,0)</f>
        <v>0</v>
      </c>
      <c r="T3742" s="8">
        <f t="shared" si="520"/>
        <v>0</v>
      </c>
      <c r="U3742" s="8">
        <f t="shared" si="522"/>
        <v>0</v>
      </c>
      <c r="V3742" s="8">
        <f t="shared" si="515"/>
        <v>0</v>
      </c>
      <c r="W3742" s="8">
        <f t="shared" si="516"/>
        <v>0</v>
      </c>
      <c r="X3742" s="8">
        <f t="shared" si="517"/>
        <v>0</v>
      </c>
      <c r="Y3742" s="8" t="str">
        <f t="shared" si="518"/>
        <v/>
      </c>
      <c r="Z3742" s="8" t="str">
        <f>VLOOKUP($D3742,{"29 - Psychiatrie (Erwachsene)","BGI";"297 - stationsäquivalente Behandlung in der Erwachsenenpsychiatrie (29)","BGI";"30 - Kinder- und Jugendpsychiatrie","BGII";"307 - stationsäquivalente Behandlung in der Kinder- und Jugendpsychiatrie (30)","BGII";"31 - Psychosomatik","BGI";"","LEER";0,"Leer"},2,0)</f>
        <v>LEER</v>
      </c>
      <c r="AA3742" s="8" t="str">
        <f t="shared" si="519"/>
        <v>Stationen</v>
      </c>
    </row>
    <row r="3743" spans="2:27" ht="15" customHeight="1" x14ac:dyDescent="0.25">
      <c r="B3743" s="76" t="str">
        <f t="shared" si="521"/>
        <v>!!!</v>
      </c>
      <c r="C3743" s="310" t="str">
        <f>IF(LEN($E3743)&gt;0,VLOOKUP(TEXT($E3743,0),'Angaben Stationen'!$E$14:$V$215,17,0),"")</f>
        <v/>
      </c>
      <c r="D3743" s="254" t="str">
        <f>IF(LEN($E3743)&gt;0,VLOOKUP(TEXT($E3743,0),'Angaben Stationen'!$E$14:$V$215,18,0),"")</f>
        <v/>
      </c>
      <c r="E3743" s="344"/>
      <c r="F3743" s="256"/>
      <c r="G3743" s="256"/>
      <c r="H3743" s="307"/>
      <c r="I3743" s="183"/>
      <c r="R3743" s="8">
        <f t="shared" si="514"/>
        <v>0</v>
      </c>
      <c r="S3743" s="8">
        <f>VLOOKUP($D3743,{"29 - Psychiatrie (Erwachsene)",1;"30 - Kinder- und Jugendpsychiatrie",1;"297 - stationsäquivalente Behandlung in der Erwachsenenpsychiatrie (29)",1;"307 - stationsäquivalente Behandlung in der Kinder- und Jugendpsychiatrie (30)",1;"31 - Psychosomatik",1;"",0;0,0},2,0)</f>
        <v>0</v>
      </c>
      <c r="T3743" s="8">
        <f t="shared" si="520"/>
        <v>0</v>
      </c>
      <c r="U3743" s="8">
        <f t="shared" si="522"/>
        <v>0</v>
      </c>
      <c r="V3743" s="8">
        <f t="shared" si="515"/>
        <v>0</v>
      </c>
      <c r="W3743" s="8">
        <f t="shared" si="516"/>
        <v>0</v>
      </c>
      <c r="X3743" s="8">
        <f t="shared" si="517"/>
        <v>0</v>
      </c>
      <c r="Y3743" s="8" t="str">
        <f t="shared" si="518"/>
        <v/>
      </c>
      <c r="Z3743" s="8" t="str">
        <f>VLOOKUP($D3743,{"29 - Psychiatrie (Erwachsene)","BGI";"297 - stationsäquivalente Behandlung in der Erwachsenenpsychiatrie (29)","BGI";"30 - Kinder- und Jugendpsychiatrie","BGII";"307 - stationsäquivalente Behandlung in der Kinder- und Jugendpsychiatrie (30)","BGII";"31 - Psychosomatik","BGI";"","LEER";0,"Leer"},2,0)</f>
        <v>LEER</v>
      </c>
      <c r="AA3743" s="8" t="str">
        <f t="shared" si="519"/>
        <v>Stationen</v>
      </c>
    </row>
    <row r="3744" spans="2:27" ht="15" customHeight="1" x14ac:dyDescent="0.25">
      <c r="B3744" s="76" t="str">
        <f t="shared" si="521"/>
        <v>!!!</v>
      </c>
      <c r="C3744" s="310" t="str">
        <f>IF(LEN($E3744)&gt;0,VLOOKUP(TEXT($E3744,0),'Angaben Stationen'!$E$14:$V$215,17,0),"")</f>
        <v/>
      </c>
      <c r="D3744" s="254" t="str">
        <f>IF(LEN($E3744)&gt;0,VLOOKUP(TEXT($E3744,0),'Angaben Stationen'!$E$14:$V$215,18,0),"")</f>
        <v/>
      </c>
      <c r="E3744" s="344"/>
      <c r="F3744" s="256"/>
      <c r="G3744" s="256"/>
      <c r="H3744" s="307"/>
      <c r="I3744" s="183"/>
      <c r="R3744" s="8">
        <f t="shared" si="514"/>
        <v>0</v>
      </c>
      <c r="S3744" s="8">
        <f>VLOOKUP($D3744,{"29 - Psychiatrie (Erwachsene)",1;"30 - Kinder- und Jugendpsychiatrie",1;"297 - stationsäquivalente Behandlung in der Erwachsenenpsychiatrie (29)",1;"307 - stationsäquivalente Behandlung in der Kinder- und Jugendpsychiatrie (30)",1;"31 - Psychosomatik",1;"",0;0,0},2,0)</f>
        <v>0</v>
      </c>
      <c r="T3744" s="8">
        <f t="shared" si="520"/>
        <v>0</v>
      </c>
      <c r="U3744" s="8">
        <f t="shared" si="522"/>
        <v>0</v>
      </c>
      <c r="V3744" s="8">
        <f t="shared" si="515"/>
        <v>0</v>
      </c>
      <c r="W3744" s="8">
        <f t="shared" si="516"/>
        <v>0</v>
      </c>
      <c r="X3744" s="8">
        <f t="shared" si="517"/>
        <v>0</v>
      </c>
      <c r="Y3744" s="8" t="str">
        <f t="shared" si="518"/>
        <v/>
      </c>
      <c r="Z3744" s="8" t="str">
        <f>VLOOKUP($D3744,{"29 - Psychiatrie (Erwachsene)","BGI";"297 - stationsäquivalente Behandlung in der Erwachsenenpsychiatrie (29)","BGI";"30 - Kinder- und Jugendpsychiatrie","BGII";"307 - stationsäquivalente Behandlung in der Kinder- und Jugendpsychiatrie (30)","BGII";"31 - Psychosomatik","BGI";"","LEER";0,"Leer"},2,0)</f>
        <v>LEER</v>
      </c>
      <c r="AA3744" s="8" t="str">
        <f t="shared" si="519"/>
        <v>Stationen</v>
      </c>
    </row>
    <row r="3745" spans="2:27" ht="15" customHeight="1" x14ac:dyDescent="0.25">
      <c r="B3745" s="76" t="str">
        <f t="shared" si="521"/>
        <v>!!!</v>
      </c>
      <c r="C3745" s="310" t="str">
        <f>IF(LEN($E3745)&gt;0,VLOOKUP(TEXT($E3745,0),'Angaben Stationen'!$E$14:$V$215,17,0),"")</f>
        <v/>
      </c>
      <c r="D3745" s="254" t="str">
        <f>IF(LEN($E3745)&gt;0,VLOOKUP(TEXT($E3745,0),'Angaben Stationen'!$E$14:$V$215,18,0),"")</f>
        <v/>
      </c>
      <c r="E3745" s="344"/>
      <c r="F3745" s="256"/>
      <c r="G3745" s="256"/>
      <c r="H3745" s="307"/>
      <c r="I3745" s="183"/>
      <c r="R3745" s="8">
        <f t="shared" si="514"/>
        <v>0</v>
      </c>
      <c r="S3745" s="8">
        <f>VLOOKUP($D3745,{"29 - Psychiatrie (Erwachsene)",1;"30 - Kinder- und Jugendpsychiatrie",1;"297 - stationsäquivalente Behandlung in der Erwachsenenpsychiatrie (29)",1;"307 - stationsäquivalente Behandlung in der Kinder- und Jugendpsychiatrie (30)",1;"31 - Psychosomatik",1;"",0;0,0},2,0)</f>
        <v>0</v>
      </c>
      <c r="T3745" s="8">
        <f t="shared" si="520"/>
        <v>0</v>
      </c>
      <c r="U3745" s="8">
        <f t="shared" si="522"/>
        <v>0</v>
      </c>
      <c r="V3745" s="8">
        <f t="shared" si="515"/>
        <v>0</v>
      </c>
      <c r="W3745" s="8">
        <f t="shared" si="516"/>
        <v>0</v>
      </c>
      <c r="X3745" s="8">
        <f t="shared" si="517"/>
        <v>0</v>
      </c>
      <c r="Y3745" s="8" t="str">
        <f t="shared" si="518"/>
        <v/>
      </c>
      <c r="Z3745" s="8" t="str">
        <f>VLOOKUP($D3745,{"29 - Psychiatrie (Erwachsene)","BGI";"297 - stationsäquivalente Behandlung in der Erwachsenenpsychiatrie (29)","BGI";"30 - Kinder- und Jugendpsychiatrie","BGII";"307 - stationsäquivalente Behandlung in der Kinder- und Jugendpsychiatrie (30)","BGII";"31 - Psychosomatik","BGI";"","LEER";0,"Leer"},2,0)</f>
        <v>LEER</v>
      </c>
      <c r="AA3745" s="8" t="str">
        <f t="shared" si="519"/>
        <v>Stationen</v>
      </c>
    </row>
    <row r="3746" spans="2:27" ht="15" customHeight="1" x14ac:dyDescent="0.25">
      <c r="B3746" s="76" t="str">
        <f t="shared" si="521"/>
        <v>!!!</v>
      </c>
      <c r="C3746" s="310" t="str">
        <f>IF(LEN($E3746)&gt;0,VLOOKUP(TEXT($E3746,0),'Angaben Stationen'!$E$14:$V$215,17,0),"")</f>
        <v/>
      </c>
      <c r="D3746" s="254" t="str">
        <f>IF(LEN($E3746)&gt;0,VLOOKUP(TEXT($E3746,0),'Angaben Stationen'!$E$14:$V$215,18,0),"")</f>
        <v/>
      </c>
      <c r="E3746" s="344"/>
      <c r="F3746" s="256"/>
      <c r="G3746" s="256"/>
      <c r="H3746" s="307"/>
      <c r="I3746" s="183"/>
      <c r="R3746" s="8">
        <f t="shared" ref="R3746:R3809" si="523">IF(LEN(B3746)&gt;0,0,1)</f>
        <v>0</v>
      </c>
      <c r="S3746" s="8">
        <f>VLOOKUP($D3746,{"29 - Psychiatrie (Erwachsene)",1;"30 - Kinder- und Jugendpsychiatrie",1;"297 - stationsäquivalente Behandlung in der Erwachsenenpsychiatrie (29)",1;"307 - stationsäquivalente Behandlung in der Kinder- und Jugendpsychiatrie (30)",1;"31 - Psychosomatik",1;"",0;0,0},2,0)</f>
        <v>0</v>
      </c>
      <c r="T3746" s="8">
        <f t="shared" si="520"/>
        <v>0</v>
      </c>
      <c r="U3746" s="8">
        <f t="shared" si="522"/>
        <v>0</v>
      </c>
      <c r="V3746" s="8">
        <f t="shared" ref="V3746:V3809" si="524">IF(VALUE($F3746)&gt;0,1,0)</f>
        <v>0</v>
      </c>
      <c r="W3746" s="8">
        <f t="shared" ref="W3746:W3809" si="525">IF(LEN($G3746)&gt;0,1,0)</f>
        <v>0</v>
      </c>
      <c r="X3746" s="8">
        <f t="shared" ref="X3746:X3809" si="526">IF(LEN($H3746)&gt;0,1,0)</f>
        <v>0</v>
      </c>
      <c r="Y3746" s="8" t="str">
        <f t="shared" ref="Y3746:Y3809" si="527">IF($D3746&lt;&gt;"","MonatII","")</f>
        <v/>
      </c>
      <c r="Z3746" s="8" t="str">
        <f>VLOOKUP($D3746,{"29 - Psychiatrie (Erwachsene)","BGI";"297 - stationsäquivalente Behandlung in der Erwachsenenpsychiatrie (29)","BGI";"30 - Kinder- und Jugendpsychiatrie","BGII";"307 - stationsäquivalente Behandlung in der Kinder- und Jugendpsychiatrie (30)","BGII";"31 - Psychosomatik","BGI";"","LEER";0,"Leer"},2,0)</f>
        <v>LEER</v>
      </c>
      <c r="AA3746" s="8" t="str">
        <f t="shared" ref="AA3746:AA3809" si="528">"Stationen"</f>
        <v>Stationen</v>
      </c>
    </row>
    <row r="3747" spans="2:27" ht="15" customHeight="1" x14ac:dyDescent="0.25">
      <c r="B3747" s="76" t="str">
        <f t="shared" si="521"/>
        <v>!!!</v>
      </c>
      <c r="C3747" s="310" t="str">
        <f>IF(LEN($E3747)&gt;0,VLOOKUP(TEXT($E3747,0),'Angaben Stationen'!$E$14:$V$215,17,0),"")</f>
        <v/>
      </c>
      <c r="D3747" s="254" t="str">
        <f>IF(LEN($E3747)&gt;0,VLOOKUP(TEXT($E3747,0),'Angaben Stationen'!$E$14:$V$215,18,0),"")</f>
        <v/>
      </c>
      <c r="E3747" s="344"/>
      <c r="F3747" s="256"/>
      <c r="G3747" s="256"/>
      <c r="H3747" s="307"/>
      <c r="I3747" s="183"/>
      <c r="R3747" s="8">
        <f t="shared" si="523"/>
        <v>0</v>
      </c>
      <c r="S3747" s="8">
        <f>VLOOKUP($D3747,{"29 - Psychiatrie (Erwachsene)",1;"30 - Kinder- und Jugendpsychiatrie",1;"297 - stationsäquivalente Behandlung in der Erwachsenenpsychiatrie (29)",1;"307 - stationsäquivalente Behandlung in der Kinder- und Jugendpsychiatrie (30)",1;"31 - Psychosomatik",1;"",0;0,0},2,0)</f>
        <v>0</v>
      </c>
      <c r="T3747" s="8">
        <f t="shared" si="520"/>
        <v>0</v>
      </c>
      <c r="U3747" s="8">
        <f t="shared" si="522"/>
        <v>0</v>
      </c>
      <c r="V3747" s="8">
        <f t="shared" si="524"/>
        <v>0</v>
      </c>
      <c r="W3747" s="8">
        <f t="shared" si="525"/>
        <v>0</v>
      </c>
      <c r="X3747" s="8">
        <f t="shared" si="526"/>
        <v>0</v>
      </c>
      <c r="Y3747" s="8" t="str">
        <f t="shared" si="527"/>
        <v/>
      </c>
      <c r="Z3747" s="8" t="str">
        <f>VLOOKUP($D3747,{"29 - Psychiatrie (Erwachsene)","BGI";"297 - stationsäquivalente Behandlung in der Erwachsenenpsychiatrie (29)","BGI";"30 - Kinder- und Jugendpsychiatrie","BGII";"307 - stationsäquivalente Behandlung in der Kinder- und Jugendpsychiatrie (30)","BGII";"31 - Psychosomatik","BGI";"","LEER";0,"Leer"},2,0)</f>
        <v>LEER</v>
      </c>
      <c r="AA3747" s="8" t="str">
        <f t="shared" si="528"/>
        <v>Stationen</v>
      </c>
    </row>
    <row r="3748" spans="2:27" ht="15" customHeight="1" x14ac:dyDescent="0.25">
      <c r="B3748" s="76" t="str">
        <f t="shared" si="521"/>
        <v>!!!</v>
      </c>
      <c r="C3748" s="310" t="str">
        <f>IF(LEN($E3748)&gt;0,VLOOKUP(TEXT($E3748,0),'Angaben Stationen'!$E$14:$V$215,17,0),"")</f>
        <v/>
      </c>
      <c r="D3748" s="254" t="str">
        <f>IF(LEN($E3748)&gt;0,VLOOKUP(TEXT($E3748,0),'Angaben Stationen'!$E$14:$V$215,18,0),"")</f>
        <v/>
      </c>
      <c r="E3748" s="344"/>
      <c r="F3748" s="256"/>
      <c r="G3748" s="256"/>
      <c r="H3748" s="307"/>
      <c r="I3748" s="183"/>
      <c r="R3748" s="8">
        <f t="shared" si="523"/>
        <v>0</v>
      </c>
      <c r="S3748" s="8">
        <f>VLOOKUP($D3748,{"29 - Psychiatrie (Erwachsene)",1;"30 - Kinder- und Jugendpsychiatrie",1;"297 - stationsäquivalente Behandlung in der Erwachsenenpsychiatrie (29)",1;"307 - stationsäquivalente Behandlung in der Kinder- und Jugendpsychiatrie (30)",1;"31 - Psychosomatik",1;"",0;0,0},2,0)</f>
        <v>0</v>
      </c>
      <c r="T3748" s="8">
        <f t="shared" si="520"/>
        <v>0</v>
      </c>
      <c r="U3748" s="8">
        <f t="shared" si="522"/>
        <v>0</v>
      </c>
      <c r="V3748" s="8">
        <f t="shared" si="524"/>
        <v>0</v>
      </c>
      <c r="W3748" s="8">
        <f t="shared" si="525"/>
        <v>0</v>
      </c>
      <c r="X3748" s="8">
        <f t="shared" si="526"/>
        <v>0</v>
      </c>
      <c r="Y3748" s="8" t="str">
        <f t="shared" si="527"/>
        <v/>
      </c>
      <c r="Z3748" s="8" t="str">
        <f>VLOOKUP($D3748,{"29 - Psychiatrie (Erwachsene)","BGI";"297 - stationsäquivalente Behandlung in der Erwachsenenpsychiatrie (29)","BGI";"30 - Kinder- und Jugendpsychiatrie","BGII";"307 - stationsäquivalente Behandlung in der Kinder- und Jugendpsychiatrie (30)","BGII";"31 - Psychosomatik","BGI";"","LEER";0,"Leer"},2,0)</f>
        <v>LEER</v>
      </c>
      <c r="AA3748" s="8" t="str">
        <f t="shared" si="528"/>
        <v>Stationen</v>
      </c>
    </row>
    <row r="3749" spans="2:27" ht="15" customHeight="1" x14ac:dyDescent="0.25">
      <c r="B3749" s="76" t="str">
        <f t="shared" si="521"/>
        <v>!!!</v>
      </c>
      <c r="C3749" s="310" t="str">
        <f>IF(LEN($E3749)&gt;0,VLOOKUP(TEXT($E3749,0),'Angaben Stationen'!$E$14:$V$215,17,0),"")</f>
        <v/>
      </c>
      <c r="D3749" s="254" t="str">
        <f>IF(LEN($E3749)&gt;0,VLOOKUP(TEXT($E3749,0),'Angaben Stationen'!$E$14:$V$215,18,0),"")</f>
        <v/>
      </c>
      <c r="E3749" s="344"/>
      <c r="F3749" s="256"/>
      <c r="G3749" s="256"/>
      <c r="H3749" s="307"/>
      <c r="I3749" s="183"/>
      <c r="R3749" s="8">
        <f t="shared" si="523"/>
        <v>0</v>
      </c>
      <c r="S3749" s="8">
        <f>VLOOKUP($D3749,{"29 - Psychiatrie (Erwachsene)",1;"30 - Kinder- und Jugendpsychiatrie",1;"297 - stationsäquivalente Behandlung in der Erwachsenenpsychiatrie (29)",1;"307 - stationsäquivalente Behandlung in der Kinder- und Jugendpsychiatrie (30)",1;"31 - Psychosomatik",1;"",0;0,0},2,0)</f>
        <v>0</v>
      </c>
      <c r="T3749" s="8">
        <f t="shared" si="520"/>
        <v>0</v>
      </c>
      <c r="U3749" s="8">
        <f t="shared" si="522"/>
        <v>0</v>
      </c>
      <c r="V3749" s="8">
        <f t="shared" si="524"/>
        <v>0</v>
      </c>
      <c r="W3749" s="8">
        <f t="shared" si="525"/>
        <v>0</v>
      </c>
      <c r="X3749" s="8">
        <f t="shared" si="526"/>
        <v>0</v>
      </c>
      <c r="Y3749" s="8" t="str">
        <f t="shared" si="527"/>
        <v/>
      </c>
      <c r="Z3749" s="8" t="str">
        <f>VLOOKUP($D3749,{"29 - Psychiatrie (Erwachsene)","BGI";"297 - stationsäquivalente Behandlung in der Erwachsenenpsychiatrie (29)","BGI";"30 - Kinder- und Jugendpsychiatrie","BGII";"307 - stationsäquivalente Behandlung in der Kinder- und Jugendpsychiatrie (30)","BGII";"31 - Psychosomatik","BGI";"","LEER";0,"Leer"},2,0)</f>
        <v>LEER</v>
      </c>
      <c r="AA3749" s="8" t="str">
        <f t="shared" si="528"/>
        <v>Stationen</v>
      </c>
    </row>
    <row r="3750" spans="2:27" ht="15" customHeight="1" x14ac:dyDescent="0.25">
      <c r="B3750" s="76" t="str">
        <f t="shared" si="521"/>
        <v>!!!</v>
      </c>
      <c r="C3750" s="310" t="str">
        <f>IF(LEN($E3750)&gt;0,VLOOKUP(TEXT($E3750,0),'Angaben Stationen'!$E$14:$V$215,17,0),"")</f>
        <v/>
      </c>
      <c r="D3750" s="254" t="str">
        <f>IF(LEN($E3750)&gt;0,VLOOKUP(TEXT($E3750,0),'Angaben Stationen'!$E$14:$V$215,18,0),"")</f>
        <v/>
      </c>
      <c r="E3750" s="344"/>
      <c r="F3750" s="256"/>
      <c r="G3750" s="256"/>
      <c r="H3750" s="307"/>
      <c r="I3750" s="183"/>
      <c r="R3750" s="8">
        <f t="shared" si="523"/>
        <v>0</v>
      </c>
      <c r="S3750" s="8">
        <f>VLOOKUP($D3750,{"29 - Psychiatrie (Erwachsene)",1;"30 - Kinder- und Jugendpsychiatrie",1;"297 - stationsäquivalente Behandlung in der Erwachsenenpsychiatrie (29)",1;"307 - stationsäquivalente Behandlung in der Kinder- und Jugendpsychiatrie (30)",1;"31 - Psychosomatik",1;"",0;0,0},2,0)</f>
        <v>0</v>
      </c>
      <c r="T3750" s="8">
        <f t="shared" ref="T3750:T3813" si="529">IF(LEN($C3750)&gt;0,1,0)</f>
        <v>0</v>
      </c>
      <c r="U3750" s="8">
        <f t="shared" si="522"/>
        <v>0</v>
      </c>
      <c r="V3750" s="8">
        <f t="shared" si="524"/>
        <v>0</v>
      </c>
      <c r="W3750" s="8">
        <f t="shared" si="525"/>
        <v>0</v>
      </c>
      <c r="X3750" s="8">
        <f t="shared" si="526"/>
        <v>0</v>
      </c>
      <c r="Y3750" s="8" t="str">
        <f t="shared" si="527"/>
        <v/>
      </c>
      <c r="Z3750" s="8" t="str">
        <f>VLOOKUP($D3750,{"29 - Psychiatrie (Erwachsene)","BGI";"297 - stationsäquivalente Behandlung in der Erwachsenenpsychiatrie (29)","BGI";"30 - Kinder- und Jugendpsychiatrie","BGII";"307 - stationsäquivalente Behandlung in der Kinder- und Jugendpsychiatrie (30)","BGII";"31 - Psychosomatik","BGI";"","LEER";0,"Leer"},2,0)</f>
        <v>LEER</v>
      </c>
      <c r="AA3750" s="8" t="str">
        <f t="shared" si="528"/>
        <v>Stationen</v>
      </c>
    </row>
    <row r="3751" spans="2:27" ht="15" customHeight="1" x14ac:dyDescent="0.25">
      <c r="B3751" s="76" t="str">
        <f t="shared" si="521"/>
        <v>!!!</v>
      </c>
      <c r="C3751" s="310" t="str">
        <f>IF(LEN($E3751)&gt;0,VLOOKUP(TEXT($E3751,0),'Angaben Stationen'!$E$14:$V$215,17,0),"")</f>
        <v/>
      </c>
      <c r="D3751" s="254" t="str">
        <f>IF(LEN($E3751)&gt;0,VLOOKUP(TEXT($E3751,0),'Angaben Stationen'!$E$14:$V$215,18,0),"")</f>
        <v/>
      </c>
      <c r="E3751" s="344"/>
      <c r="F3751" s="256"/>
      <c r="G3751" s="256"/>
      <c r="H3751" s="307"/>
      <c r="I3751" s="183"/>
      <c r="R3751" s="8">
        <f t="shared" si="523"/>
        <v>0</v>
      </c>
      <c r="S3751" s="8">
        <f>VLOOKUP($D3751,{"29 - Psychiatrie (Erwachsene)",1;"30 - Kinder- und Jugendpsychiatrie",1;"297 - stationsäquivalente Behandlung in der Erwachsenenpsychiatrie (29)",1;"307 - stationsäquivalente Behandlung in der Kinder- und Jugendpsychiatrie (30)",1;"31 - Psychosomatik",1;"",0;0,0},2,0)</f>
        <v>0</v>
      </c>
      <c r="T3751" s="8">
        <f t="shared" si="529"/>
        <v>0</v>
      </c>
      <c r="U3751" s="8">
        <f t="shared" si="522"/>
        <v>0</v>
      </c>
      <c r="V3751" s="8">
        <f t="shared" si="524"/>
        <v>0</v>
      </c>
      <c r="W3751" s="8">
        <f t="shared" si="525"/>
        <v>0</v>
      </c>
      <c r="X3751" s="8">
        <f t="shared" si="526"/>
        <v>0</v>
      </c>
      <c r="Y3751" s="8" t="str">
        <f t="shared" si="527"/>
        <v/>
      </c>
      <c r="Z3751" s="8" t="str">
        <f>VLOOKUP($D3751,{"29 - Psychiatrie (Erwachsene)","BGI";"297 - stationsäquivalente Behandlung in der Erwachsenenpsychiatrie (29)","BGI";"30 - Kinder- und Jugendpsychiatrie","BGII";"307 - stationsäquivalente Behandlung in der Kinder- und Jugendpsychiatrie (30)","BGII";"31 - Psychosomatik","BGI";"","LEER";0,"Leer"},2,0)</f>
        <v>LEER</v>
      </c>
      <c r="AA3751" s="8" t="str">
        <f t="shared" si="528"/>
        <v>Stationen</v>
      </c>
    </row>
    <row r="3752" spans="2:27" ht="15" customHeight="1" x14ac:dyDescent="0.25">
      <c r="B3752" s="76" t="str">
        <f t="shared" si="521"/>
        <v>!!!</v>
      </c>
      <c r="C3752" s="310" t="str">
        <f>IF(LEN($E3752)&gt;0,VLOOKUP(TEXT($E3752,0),'Angaben Stationen'!$E$14:$V$215,17,0),"")</f>
        <v/>
      </c>
      <c r="D3752" s="254" t="str">
        <f>IF(LEN($E3752)&gt;0,VLOOKUP(TEXT($E3752,0),'Angaben Stationen'!$E$14:$V$215,18,0),"")</f>
        <v/>
      </c>
      <c r="E3752" s="344"/>
      <c r="F3752" s="256"/>
      <c r="G3752" s="256"/>
      <c r="H3752" s="307"/>
      <c r="I3752" s="183"/>
      <c r="R3752" s="8">
        <f t="shared" si="523"/>
        <v>0</v>
      </c>
      <c r="S3752" s="8">
        <f>VLOOKUP($D3752,{"29 - Psychiatrie (Erwachsene)",1;"30 - Kinder- und Jugendpsychiatrie",1;"297 - stationsäquivalente Behandlung in der Erwachsenenpsychiatrie (29)",1;"307 - stationsäquivalente Behandlung in der Kinder- und Jugendpsychiatrie (30)",1;"31 - Psychosomatik",1;"",0;0,0},2,0)</f>
        <v>0</v>
      </c>
      <c r="T3752" s="8">
        <f t="shared" si="529"/>
        <v>0</v>
      </c>
      <c r="U3752" s="8">
        <f t="shared" si="522"/>
        <v>0</v>
      </c>
      <c r="V3752" s="8">
        <f t="shared" si="524"/>
        <v>0</v>
      </c>
      <c r="W3752" s="8">
        <f t="shared" si="525"/>
        <v>0</v>
      </c>
      <c r="X3752" s="8">
        <f t="shared" si="526"/>
        <v>0</v>
      </c>
      <c r="Y3752" s="8" t="str">
        <f t="shared" si="527"/>
        <v/>
      </c>
      <c r="Z3752" s="8" t="str">
        <f>VLOOKUP($D3752,{"29 - Psychiatrie (Erwachsene)","BGI";"297 - stationsäquivalente Behandlung in der Erwachsenenpsychiatrie (29)","BGI";"30 - Kinder- und Jugendpsychiatrie","BGII";"307 - stationsäquivalente Behandlung in der Kinder- und Jugendpsychiatrie (30)","BGII";"31 - Psychosomatik","BGI";"","LEER";0,"Leer"},2,0)</f>
        <v>LEER</v>
      </c>
      <c r="AA3752" s="8" t="str">
        <f t="shared" si="528"/>
        <v>Stationen</v>
      </c>
    </row>
    <row r="3753" spans="2:27" ht="15" customHeight="1" x14ac:dyDescent="0.25">
      <c r="B3753" s="76" t="str">
        <f t="shared" si="521"/>
        <v>!!!</v>
      </c>
      <c r="C3753" s="310" t="str">
        <f>IF(LEN($E3753)&gt;0,VLOOKUP(TEXT($E3753,0),'Angaben Stationen'!$E$14:$V$215,17,0),"")</f>
        <v/>
      </c>
      <c r="D3753" s="254" t="str">
        <f>IF(LEN($E3753)&gt;0,VLOOKUP(TEXT($E3753,0),'Angaben Stationen'!$E$14:$V$215,18,0),"")</f>
        <v/>
      </c>
      <c r="E3753" s="344"/>
      <c r="F3753" s="256"/>
      <c r="G3753" s="256"/>
      <c r="H3753" s="307"/>
      <c r="I3753" s="183"/>
      <c r="R3753" s="8">
        <f t="shared" si="523"/>
        <v>0</v>
      </c>
      <c r="S3753" s="8">
        <f>VLOOKUP($D3753,{"29 - Psychiatrie (Erwachsene)",1;"30 - Kinder- und Jugendpsychiatrie",1;"297 - stationsäquivalente Behandlung in der Erwachsenenpsychiatrie (29)",1;"307 - stationsäquivalente Behandlung in der Kinder- und Jugendpsychiatrie (30)",1;"31 - Psychosomatik",1;"",0;0,0},2,0)</f>
        <v>0</v>
      </c>
      <c r="T3753" s="8">
        <f t="shared" si="529"/>
        <v>0</v>
      </c>
      <c r="U3753" s="8">
        <f t="shared" si="522"/>
        <v>0</v>
      </c>
      <c r="V3753" s="8">
        <f t="shared" si="524"/>
        <v>0</v>
      </c>
      <c r="W3753" s="8">
        <f t="shared" si="525"/>
        <v>0</v>
      </c>
      <c r="X3753" s="8">
        <f t="shared" si="526"/>
        <v>0</v>
      </c>
      <c r="Y3753" s="8" t="str">
        <f t="shared" si="527"/>
        <v/>
      </c>
      <c r="Z3753" s="8" t="str">
        <f>VLOOKUP($D3753,{"29 - Psychiatrie (Erwachsene)","BGI";"297 - stationsäquivalente Behandlung in der Erwachsenenpsychiatrie (29)","BGI";"30 - Kinder- und Jugendpsychiatrie","BGII";"307 - stationsäquivalente Behandlung in der Kinder- und Jugendpsychiatrie (30)","BGII";"31 - Psychosomatik","BGI";"","LEER";0,"Leer"},2,0)</f>
        <v>LEER</v>
      </c>
      <c r="AA3753" s="8" t="str">
        <f t="shared" si="528"/>
        <v>Stationen</v>
      </c>
    </row>
    <row r="3754" spans="2:27" ht="15" customHeight="1" x14ac:dyDescent="0.25">
      <c r="B3754" s="76" t="str">
        <f t="shared" si="521"/>
        <v>!!!</v>
      </c>
      <c r="C3754" s="310" t="str">
        <f>IF(LEN($E3754)&gt;0,VLOOKUP(TEXT($E3754,0),'Angaben Stationen'!$E$14:$V$215,17,0),"")</f>
        <v/>
      </c>
      <c r="D3754" s="254" t="str">
        <f>IF(LEN($E3754)&gt;0,VLOOKUP(TEXT($E3754,0),'Angaben Stationen'!$E$14:$V$215,18,0),"")</f>
        <v/>
      </c>
      <c r="E3754" s="344"/>
      <c r="F3754" s="256"/>
      <c r="G3754" s="256"/>
      <c r="H3754" s="307"/>
      <c r="I3754" s="183"/>
      <c r="R3754" s="8">
        <f t="shared" si="523"/>
        <v>0</v>
      </c>
      <c r="S3754" s="8">
        <f>VLOOKUP($D3754,{"29 - Psychiatrie (Erwachsene)",1;"30 - Kinder- und Jugendpsychiatrie",1;"297 - stationsäquivalente Behandlung in der Erwachsenenpsychiatrie (29)",1;"307 - stationsäquivalente Behandlung in der Kinder- und Jugendpsychiatrie (30)",1;"31 - Psychosomatik",1;"",0;0,0},2,0)</f>
        <v>0</v>
      </c>
      <c r="T3754" s="8">
        <f t="shared" si="529"/>
        <v>0</v>
      </c>
      <c r="U3754" s="8">
        <f t="shared" si="522"/>
        <v>0</v>
      </c>
      <c r="V3754" s="8">
        <f t="shared" si="524"/>
        <v>0</v>
      </c>
      <c r="W3754" s="8">
        <f t="shared" si="525"/>
        <v>0</v>
      </c>
      <c r="X3754" s="8">
        <f t="shared" si="526"/>
        <v>0</v>
      </c>
      <c r="Y3754" s="8" t="str">
        <f t="shared" si="527"/>
        <v/>
      </c>
      <c r="Z3754" s="8" t="str">
        <f>VLOOKUP($D3754,{"29 - Psychiatrie (Erwachsene)","BGI";"297 - stationsäquivalente Behandlung in der Erwachsenenpsychiatrie (29)","BGI";"30 - Kinder- und Jugendpsychiatrie","BGII";"307 - stationsäquivalente Behandlung in der Kinder- und Jugendpsychiatrie (30)","BGII";"31 - Psychosomatik","BGI";"","LEER";0,"Leer"},2,0)</f>
        <v>LEER</v>
      </c>
      <c r="AA3754" s="8" t="str">
        <f t="shared" si="528"/>
        <v>Stationen</v>
      </c>
    </row>
    <row r="3755" spans="2:27" ht="15" customHeight="1" x14ac:dyDescent="0.25">
      <c r="B3755" s="76" t="str">
        <f t="shared" si="521"/>
        <v>!!!</v>
      </c>
      <c r="C3755" s="310" t="str">
        <f>IF(LEN($E3755)&gt;0,VLOOKUP(TEXT($E3755,0),'Angaben Stationen'!$E$14:$V$215,17,0),"")</f>
        <v/>
      </c>
      <c r="D3755" s="254" t="str">
        <f>IF(LEN($E3755)&gt;0,VLOOKUP(TEXT($E3755,0),'Angaben Stationen'!$E$14:$V$215,18,0),"")</f>
        <v/>
      </c>
      <c r="E3755" s="344"/>
      <c r="F3755" s="256"/>
      <c r="G3755" s="256"/>
      <c r="H3755" s="307"/>
      <c r="I3755" s="183"/>
      <c r="R3755" s="8">
        <f t="shared" si="523"/>
        <v>0</v>
      </c>
      <c r="S3755" s="8">
        <f>VLOOKUP($D3755,{"29 - Psychiatrie (Erwachsene)",1;"30 - Kinder- und Jugendpsychiatrie",1;"297 - stationsäquivalente Behandlung in der Erwachsenenpsychiatrie (29)",1;"307 - stationsäquivalente Behandlung in der Kinder- und Jugendpsychiatrie (30)",1;"31 - Psychosomatik",1;"",0;0,0},2,0)</f>
        <v>0</v>
      </c>
      <c r="T3755" s="8">
        <f t="shared" si="529"/>
        <v>0</v>
      </c>
      <c r="U3755" s="8">
        <f t="shared" si="522"/>
        <v>0</v>
      </c>
      <c r="V3755" s="8">
        <f t="shared" si="524"/>
        <v>0</v>
      </c>
      <c r="W3755" s="8">
        <f t="shared" si="525"/>
        <v>0</v>
      </c>
      <c r="X3755" s="8">
        <f t="shared" si="526"/>
        <v>0</v>
      </c>
      <c r="Y3755" s="8" t="str">
        <f t="shared" si="527"/>
        <v/>
      </c>
      <c r="Z3755" s="8" t="str">
        <f>VLOOKUP($D3755,{"29 - Psychiatrie (Erwachsene)","BGI";"297 - stationsäquivalente Behandlung in der Erwachsenenpsychiatrie (29)","BGI";"30 - Kinder- und Jugendpsychiatrie","BGII";"307 - stationsäquivalente Behandlung in der Kinder- und Jugendpsychiatrie (30)","BGII";"31 - Psychosomatik","BGI";"","LEER";0,"Leer"},2,0)</f>
        <v>LEER</v>
      </c>
      <c r="AA3755" s="8" t="str">
        <f t="shared" si="528"/>
        <v>Stationen</v>
      </c>
    </row>
    <row r="3756" spans="2:27" ht="15" customHeight="1" x14ac:dyDescent="0.25">
      <c r="B3756" s="76" t="str">
        <f t="shared" si="521"/>
        <v>!!!</v>
      </c>
      <c r="C3756" s="310" t="str">
        <f>IF(LEN($E3756)&gt;0,VLOOKUP(TEXT($E3756,0),'Angaben Stationen'!$E$14:$V$215,17,0),"")</f>
        <v/>
      </c>
      <c r="D3756" s="254" t="str">
        <f>IF(LEN($E3756)&gt;0,VLOOKUP(TEXT($E3756,0),'Angaben Stationen'!$E$14:$V$215,18,0),"")</f>
        <v/>
      </c>
      <c r="E3756" s="344"/>
      <c r="F3756" s="256"/>
      <c r="G3756" s="256"/>
      <c r="H3756" s="307"/>
      <c r="I3756" s="183"/>
      <c r="R3756" s="8">
        <f t="shared" si="523"/>
        <v>0</v>
      </c>
      <c r="S3756" s="8">
        <f>VLOOKUP($D3756,{"29 - Psychiatrie (Erwachsene)",1;"30 - Kinder- und Jugendpsychiatrie",1;"297 - stationsäquivalente Behandlung in der Erwachsenenpsychiatrie (29)",1;"307 - stationsäquivalente Behandlung in der Kinder- und Jugendpsychiatrie (30)",1;"31 - Psychosomatik",1;"",0;0,0},2,0)</f>
        <v>0</v>
      </c>
      <c r="T3756" s="8">
        <f t="shared" si="529"/>
        <v>0</v>
      </c>
      <c r="U3756" s="8">
        <f t="shared" si="522"/>
        <v>0</v>
      </c>
      <c r="V3756" s="8">
        <f t="shared" si="524"/>
        <v>0</v>
      </c>
      <c r="W3756" s="8">
        <f t="shared" si="525"/>
        <v>0</v>
      </c>
      <c r="X3756" s="8">
        <f t="shared" si="526"/>
        <v>0</v>
      </c>
      <c r="Y3756" s="8" t="str">
        <f t="shared" si="527"/>
        <v/>
      </c>
      <c r="Z3756" s="8" t="str">
        <f>VLOOKUP($D3756,{"29 - Psychiatrie (Erwachsene)","BGI";"297 - stationsäquivalente Behandlung in der Erwachsenenpsychiatrie (29)","BGI";"30 - Kinder- und Jugendpsychiatrie","BGII";"307 - stationsäquivalente Behandlung in der Kinder- und Jugendpsychiatrie (30)","BGII";"31 - Psychosomatik","BGI";"","LEER";0,"Leer"},2,0)</f>
        <v>LEER</v>
      </c>
      <c r="AA3756" s="8" t="str">
        <f t="shared" si="528"/>
        <v>Stationen</v>
      </c>
    </row>
    <row r="3757" spans="2:27" ht="15" customHeight="1" x14ac:dyDescent="0.25">
      <c r="B3757" s="76" t="str">
        <f t="shared" si="521"/>
        <v>!!!</v>
      </c>
      <c r="C3757" s="310" t="str">
        <f>IF(LEN($E3757)&gt;0,VLOOKUP(TEXT($E3757,0),'Angaben Stationen'!$E$14:$V$215,17,0),"")</f>
        <v/>
      </c>
      <c r="D3757" s="254" t="str">
        <f>IF(LEN($E3757)&gt;0,VLOOKUP(TEXT($E3757,0),'Angaben Stationen'!$E$14:$V$215,18,0),"")</f>
        <v/>
      </c>
      <c r="E3757" s="344"/>
      <c r="F3757" s="256"/>
      <c r="G3757" s="256"/>
      <c r="H3757" s="307"/>
      <c r="I3757" s="183"/>
      <c r="R3757" s="8">
        <f t="shared" si="523"/>
        <v>0</v>
      </c>
      <c r="S3757" s="8">
        <f>VLOOKUP($D3757,{"29 - Psychiatrie (Erwachsene)",1;"30 - Kinder- und Jugendpsychiatrie",1;"297 - stationsäquivalente Behandlung in der Erwachsenenpsychiatrie (29)",1;"307 - stationsäquivalente Behandlung in der Kinder- und Jugendpsychiatrie (30)",1;"31 - Psychosomatik",1;"",0;0,0},2,0)</f>
        <v>0</v>
      </c>
      <c r="T3757" s="8">
        <f t="shared" si="529"/>
        <v>0</v>
      </c>
      <c r="U3757" s="8">
        <f t="shared" si="522"/>
        <v>0</v>
      </c>
      <c r="V3757" s="8">
        <f t="shared" si="524"/>
        <v>0</v>
      </c>
      <c r="W3757" s="8">
        <f t="shared" si="525"/>
        <v>0</v>
      </c>
      <c r="X3757" s="8">
        <f t="shared" si="526"/>
        <v>0</v>
      </c>
      <c r="Y3757" s="8" t="str">
        <f t="shared" si="527"/>
        <v/>
      </c>
      <c r="Z3757" s="8" t="str">
        <f>VLOOKUP($D3757,{"29 - Psychiatrie (Erwachsene)","BGI";"297 - stationsäquivalente Behandlung in der Erwachsenenpsychiatrie (29)","BGI";"30 - Kinder- und Jugendpsychiatrie","BGII";"307 - stationsäquivalente Behandlung in der Kinder- und Jugendpsychiatrie (30)","BGII";"31 - Psychosomatik","BGI";"","LEER";0,"Leer"},2,0)</f>
        <v>LEER</v>
      </c>
      <c r="AA3757" s="8" t="str">
        <f t="shared" si="528"/>
        <v>Stationen</v>
      </c>
    </row>
    <row r="3758" spans="2:27" ht="15" customHeight="1" x14ac:dyDescent="0.25">
      <c r="B3758" s="76" t="str">
        <f t="shared" si="521"/>
        <v>!!!</v>
      </c>
      <c r="C3758" s="310" t="str">
        <f>IF(LEN($E3758)&gt;0,VLOOKUP(TEXT($E3758,0),'Angaben Stationen'!$E$14:$V$215,17,0),"")</f>
        <v/>
      </c>
      <c r="D3758" s="254" t="str">
        <f>IF(LEN($E3758)&gt;0,VLOOKUP(TEXT($E3758,0),'Angaben Stationen'!$E$14:$V$215,18,0),"")</f>
        <v/>
      </c>
      <c r="E3758" s="344"/>
      <c r="F3758" s="256"/>
      <c r="G3758" s="256"/>
      <c r="H3758" s="307"/>
      <c r="I3758" s="183"/>
      <c r="R3758" s="8">
        <f t="shared" si="523"/>
        <v>0</v>
      </c>
      <c r="S3758" s="8">
        <f>VLOOKUP($D3758,{"29 - Psychiatrie (Erwachsene)",1;"30 - Kinder- und Jugendpsychiatrie",1;"297 - stationsäquivalente Behandlung in der Erwachsenenpsychiatrie (29)",1;"307 - stationsäquivalente Behandlung in der Kinder- und Jugendpsychiatrie (30)",1;"31 - Psychosomatik",1;"",0;0,0},2,0)</f>
        <v>0</v>
      </c>
      <c r="T3758" s="8">
        <f t="shared" si="529"/>
        <v>0</v>
      </c>
      <c r="U3758" s="8">
        <f t="shared" si="522"/>
        <v>0</v>
      </c>
      <c r="V3758" s="8">
        <f t="shared" si="524"/>
        <v>0</v>
      </c>
      <c r="W3758" s="8">
        <f t="shared" si="525"/>
        <v>0</v>
      </c>
      <c r="X3758" s="8">
        <f t="shared" si="526"/>
        <v>0</v>
      </c>
      <c r="Y3758" s="8" t="str">
        <f t="shared" si="527"/>
        <v/>
      </c>
      <c r="Z3758" s="8" t="str">
        <f>VLOOKUP($D3758,{"29 - Psychiatrie (Erwachsene)","BGI";"297 - stationsäquivalente Behandlung in der Erwachsenenpsychiatrie (29)","BGI";"30 - Kinder- und Jugendpsychiatrie","BGII";"307 - stationsäquivalente Behandlung in der Kinder- und Jugendpsychiatrie (30)","BGII";"31 - Psychosomatik","BGI";"","LEER";0,"Leer"},2,0)</f>
        <v>LEER</v>
      </c>
      <c r="AA3758" s="8" t="str">
        <f t="shared" si="528"/>
        <v>Stationen</v>
      </c>
    </row>
    <row r="3759" spans="2:27" ht="15" customHeight="1" x14ac:dyDescent="0.25">
      <c r="B3759" s="76" t="str">
        <f t="shared" si="521"/>
        <v>!!!</v>
      </c>
      <c r="C3759" s="310" t="str">
        <f>IF(LEN($E3759)&gt;0,VLOOKUP(TEXT($E3759,0),'Angaben Stationen'!$E$14:$V$215,17,0),"")</f>
        <v/>
      </c>
      <c r="D3759" s="254" t="str">
        <f>IF(LEN($E3759)&gt;0,VLOOKUP(TEXT($E3759,0),'Angaben Stationen'!$E$14:$V$215,18,0),"")</f>
        <v/>
      </c>
      <c r="E3759" s="344"/>
      <c r="F3759" s="256"/>
      <c r="G3759" s="256"/>
      <c r="H3759" s="307"/>
      <c r="I3759" s="183"/>
      <c r="R3759" s="8">
        <f t="shared" si="523"/>
        <v>0</v>
      </c>
      <c r="S3759" s="8">
        <f>VLOOKUP($D3759,{"29 - Psychiatrie (Erwachsene)",1;"30 - Kinder- und Jugendpsychiatrie",1;"297 - stationsäquivalente Behandlung in der Erwachsenenpsychiatrie (29)",1;"307 - stationsäquivalente Behandlung in der Kinder- und Jugendpsychiatrie (30)",1;"31 - Psychosomatik",1;"",0;0,0},2,0)</f>
        <v>0</v>
      </c>
      <c r="T3759" s="8">
        <f t="shared" si="529"/>
        <v>0</v>
      </c>
      <c r="U3759" s="8">
        <f t="shared" si="522"/>
        <v>0</v>
      </c>
      <c r="V3759" s="8">
        <f t="shared" si="524"/>
        <v>0</v>
      </c>
      <c r="W3759" s="8">
        <f t="shared" si="525"/>
        <v>0</v>
      </c>
      <c r="X3759" s="8">
        <f t="shared" si="526"/>
        <v>0</v>
      </c>
      <c r="Y3759" s="8" t="str">
        <f t="shared" si="527"/>
        <v/>
      </c>
      <c r="Z3759" s="8" t="str">
        <f>VLOOKUP($D3759,{"29 - Psychiatrie (Erwachsene)","BGI";"297 - stationsäquivalente Behandlung in der Erwachsenenpsychiatrie (29)","BGI";"30 - Kinder- und Jugendpsychiatrie","BGII";"307 - stationsäquivalente Behandlung in der Kinder- und Jugendpsychiatrie (30)","BGII";"31 - Psychosomatik","BGI";"","LEER";0,"Leer"},2,0)</f>
        <v>LEER</v>
      </c>
      <c r="AA3759" s="8" t="str">
        <f t="shared" si="528"/>
        <v>Stationen</v>
      </c>
    </row>
    <row r="3760" spans="2:27" ht="15" customHeight="1" x14ac:dyDescent="0.25">
      <c r="B3760" s="76" t="str">
        <f t="shared" si="521"/>
        <v>!!!</v>
      </c>
      <c r="C3760" s="310" t="str">
        <f>IF(LEN($E3760)&gt;0,VLOOKUP(TEXT($E3760,0),'Angaben Stationen'!$E$14:$V$215,17,0),"")</f>
        <v/>
      </c>
      <c r="D3760" s="254" t="str">
        <f>IF(LEN($E3760)&gt;0,VLOOKUP(TEXT($E3760,0),'Angaben Stationen'!$E$14:$V$215,18,0),"")</f>
        <v/>
      </c>
      <c r="E3760" s="344"/>
      <c r="F3760" s="256"/>
      <c r="G3760" s="256"/>
      <c r="H3760" s="307"/>
      <c r="I3760" s="183"/>
      <c r="R3760" s="8">
        <f t="shared" si="523"/>
        <v>0</v>
      </c>
      <c r="S3760" s="8">
        <f>VLOOKUP($D3760,{"29 - Psychiatrie (Erwachsene)",1;"30 - Kinder- und Jugendpsychiatrie",1;"297 - stationsäquivalente Behandlung in der Erwachsenenpsychiatrie (29)",1;"307 - stationsäquivalente Behandlung in der Kinder- und Jugendpsychiatrie (30)",1;"31 - Psychosomatik",1;"",0;0,0},2,0)</f>
        <v>0</v>
      </c>
      <c r="T3760" s="8">
        <f t="shared" si="529"/>
        <v>0</v>
      </c>
      <c r="U3760" s="8">
        <f t="shared" si="522"/>
        <v>0</v>
      </c>
      <c r="V3760" s="8">
        <f t="shared" si="524"/>
        <v>0</v>
      </c>
      <c r="W3760" s="8">
        <f t="shared" si="525"/>
        <v>0</v>
      </c>
      <c r="X3760" s="8">
        <f t="shared" si="526"/>
        <v>0</v>
      </c>
      <c r="Y3760" s="8" t="str">
        <f t="shared" si="527"/>
        <v/>
      </c>
      <c r="Z3760" s="8" t="str">
        <f>VLOOKUP($D3760,{"29 - Psychiatrie (Erwachsene)","BGI";"297 - stationsäquivalente Behandlung in der Erwachsenenpsychiatrie (29)","BGI";"30 - Kinder- und Jugendpsychiatrie","BGII";"307 - stationsäquivalente Behandlung in der Kinder- und Jugendpsychiatrie (30)","BGII";"31 - Psychosomatik","BGI";"","LEER";0,"Leer"},2,0)</f>
        <v>LEER</v>
      </c>
      <c r="AA3760" s="8" t="str">
        <f t="shared" si="528"/>
        <v>Stationen</v>
      </c>
    </row>
    <row r="3761" spans="2:27" ht="15" customHeight="1" x14ac:dyDescent="0.25">
      <c r="B3761" s="76" t="str">
        <f t="shared" si="521"/>
        <v>!!!</v>
      </c>
      <c r="C3761" s="310" t="str">
        <f>IF(LEN($E3761)&gt;0,VLOOKUP(TEXT($E3761,0),'Angaben Stationen'!$E$14:$V$215,17,0),"")</f>
        <v/>
      </c>
      <c r="D3761" s="254" t="str">
        <f>IF(LEN($E3761)&gt;0,VLOOKUP(TEXT($E3761,0),'Angaben Stationen'!$E$14:$V$215,18,0),"")</f>
        <v/>
      </c>
      <c r="E3761" s="344"/>
      <c r="F3761" s="256"/>
      <c r="G3761" s="256"/>
      <c r="H3761" s="307"/>
      <c r="I3761" s="183"/>
      <c r="R3761" s="8">
        <f t="shared" si="523"/>
        <v>0</v>
      </c>
      <c r="S3761" s="8">
        <f>VLOOKUP($D3761,{"29 - Psychiatrie (Erwachsene)",1;"30 - Kinder- und Jugendpsychiatrie",1;"297 - stationsäquivalente Behandlung in der Erwachsenenpsychiatrie (29)",1;"307 - stationsäquivalente Behandlung in der Kinder- und Jugendpsychiatrie (30)",1;"31 - Psychosomatik",1;"",0;0,0},2,0)</f>
        <v>0</v>
      </c>
      <c r="T3761" s="8">
        <f t="shared" si="529"/>
        <v>0</v>
      </c>
      <c r="U3761" s="8">
        <f t="shared" si="522"/>
        <v>0</v>
      </c>
      <c r="V3761" s="8">
        <f t="shared" si="524"/>
        <v>0</v>
      </c>
      <c r="W3761" s="8">
        <f t="shared" si="525"/>
        <v>0</v>
      </c>
      <c r="X3761" s="8">
        <f t="shared" si="526"/>
        <v>0</v>
      </c>
      <c r="Y3761" s="8" t="str">
        <f t="shared" si="527"/>
        <v/>
      </c>
      <c r="Z3761" s="8" t="str">
        <f>VLOOKUP($D3761,{"29 - Psychiatrie (Erwachsene)","BGI";"297 - stationsäquivalente Behandlung in der Erwachsenenpsychiatrie (29)","BGI";"30 - Kinder- und Jugendpsychiatrie","BGII";"307 - stationsäquivalente Behandlung in der Kinder- und Jugendpsychiatrie (30)","BGII";"31 - Psychosomatik","BGI";"","LEER";0,"Leer"},2,0)</f>
        <v>LEER</v>
      </c>
      <c r="AA3761" s="8" t="str">
        <f t="shared" si="528"/>
        <v>Stationen</v>
      </c>
    </row>
    <row r="3762" spans="2:27" ht="15" customHeight="1" x14ac:dyDescent="0.25">
      <c r="B3762" s="76" t="str">
        <f t="shared" si="521"/>
        <v>!!!</v>
      </c>
      <c r="C3762" s="310" t="str">
        <f>IF(LEN($E3762)&gt;0,VLOOKUP(TEXT($E3762,0),'Angaben Stationen'!$E$14:$V$215,17,0),"")</f>
        <v/>
      </c>
      <c r="D3762" s="254" t="str">
        <f>IF(LEN($E3762)&gt;0,VLOOKUP(TEXT($E3762,0),'Angaben Stationen'!$E$14:$V$215,18,0),"")</f>
        <v/>
      </c>
      <c r="E3762" s="344"/>
      <c r="F3762" s="256"/>
      <c r="G3762" s="256"/>
      <c r="H3762" s="307"/>
      <c r="I3762" s="183"/>
      <c r="R3762" s="8">
        <f t="shared" si="523"/>
        <v>0</v>
      </c>
      <c r="S3762" s="8">
        <f>VLOOKUP($D3762,{"29 - Psychiatrie (Erwachsene)",1;"30 - Kinder- und Jugendpsychiatrie",1;"297 - stationsäquivalente Behandlung in der Erwachsenenpsychiatrie (29)",1;"307 - stationsäquivalente Behandlung in der Kinder- und Jugendpsychiatrie (30)",1;"31 - Psychosomatik",1;"",0;0,0},2,0)</f>
        <v>0</v>
      </c>
      <c r="T3762" s="8">
        <f t="shared" si="529"/>
        <v>0</v>
      </c>
      <c r="U3762" s="8">
        <f t="shared" si="522"/>
        <v>0</v>
      </c>
      <c r="V3762" s="8">
        <f t="shared" si="524"/>
        <v>0</v>
      </c>
      <c r="W3762" s="8">
        <f t="shared" si="525"/>
        <v>0</v>
      </c>
      <c r="X3762" s="8">
        <f t="shared" si="526"/>
        <v>0</v>
      </c>
      <c r="Y3762" s="8" t="str">
        <f t="shared" si="527"/>
        <v/>
      </c>
      <c r="Z3762" s="8" t="str">
        <f>VLOOKUP($D3762,{"29 - Psychiatrie (Erwachsene)","BGI";"297 - stationsäquivalente Behandlung in der Erwachsenenpsychiatrie (29)","BGI";"30 - Kinder- und Jugendpsychiatrie","BGII";"307 - stationsäquivalente Behandlung in der Kinder- und Jugendpsychiatrie (30)","BGII";"31 - Psychosomatik","BGI";"","LEER";0,"Leer"},2,0)</f>
        <v>LEER</v>
      </c>
      <c r="AA3762" s="8" t="str">
        <f t="shared" si="528"/>
        <v>Stationen</v>
      </c>
    </row>
    <row r="3763" spans="2:27" ht="15" customHeight="1" x14ac:dyDescent="0.25">
      <c r="B3763" s="76" t="str">
        <f t="shared" si="521"/>
        <v>!!!</v>
      </c>
      <c r="C3763" s="310" t="str">
        <f>IF(LEN($E3763)&gt;0,VLOOKUP(TEXT($E3763,0),'Angaben Stationen'!$E$14:$V$215,17,0),"")</f>
        <v/>
      </c>
      <c r="D3763" s="254" t="str">
        <f>IF(LEN($E3763)&gt;0,VLOOKUP(TEXT($E3763,0),'Angaben Stationen'!$E$14:$V$215,18,0),"")</f>
        <v/>
      </c>
      <c r="E3763" s="344"/>
      <c r="F3763" s="256"/>
      <c r="G3763" s="256"/>
      <c r="H3763" s="307"/>
      <c r="I3763" s="183"/>
      <c r="R3763" s="8">
        <f t="shared" si="523"/>
        <v>0</v>
      </c>
      <c r="S3763" s="8">
        <f>VLOOKUP($D3763,{"29 - Psychiatrie (Erwachsene)",1;"30 - Kinder- und Jugendpsychiatrie",1;"297 - stationsäquivalente Behandlung in der Erwachsenenpsychiatrie (29)",1;"307 - stationsäquivalente Behandlung in der Kinder- und Jugendpsychiatrie (30)",1;"31 - Psychosomatik",1;"",0;0,0},2,0)</f>
        <v>0</v>
      </c>
      <c r="T3763" s="8">
        <f t="shared" si="529"/>
        <v>0</v>
      </c>
      <c r="U3763" s="8">
        <f t="shared" si="522"/>
        <v>0</v>
      </c>
      <c r="V3763" s="8">
        <f t="shared" si="524"/>
        <v>0</v>
      </c>
      <c r="W3763" s="8">
        <f t="shared" si="525"/>
        <v>0</v>
      </c>
      <c r="X3763" s="8">
        <f t="shared" si="526"/>
        <v>0</v>
      </c>
      <c r="Y3763" s="8" t="str">
        <f t="shared" si="527"/>
        <v/>
      </c>
      <c r="Z3763" s="8" t="str">
        <f>VLOOKUP($D3763,{"29 - Psychiatrie (Erwachsene)","BGI";"297 - stationsäquivalente Behandlung in der Erwachsenenpsychiatrie (29)","BGI";"30 - Kinder- und Jugendpsychiatrie","BGII";"307 - stationsäquivalente Behandlung in der Kinder- und Jugendpsychiatrie (30)","BGII";"31 - Psychosomatik","BGI";"","LEER";0,"Leer"},2,0)</f>
        <v>LEER</v>
      </c>
      <c r="AA3763" s="8" t="str">
        <f t="shared" si="528"/>
        <v>Stationen</v>
      </c>
    </row>
    <row r="3764" spans="2:27" ht="15" customHeight="1" x14ac:dyDescent="0.25">
      <c r="B3764" s="76" t="str">
        <f t="shared" si="521"/>
        <v>!!!</v>
      </c>
      <c r="C3764" s="310" t="str">
        <f>IF(LEN($E3764)&gt;0,VLOOKUP(TEXT($E3764,0),'Angaben Stationen'!$E$14:$V$215,17,0),"")</f>
        <v/>
      </c>
      <c r="D3764" s="254" t="str">
        <f>IF(LEN($E3764)&gt;0,VLOOKUP(TEXT($E3764,0),'Angaben Stationen'!$E$14:$V$215,18,0),"")</f>
        <v/>
      </c>
      <c r="E3764" s="344"/>
      <c r="F3764" s="256"/>
      <c r="G3764" s="256"/>
      <c r="H3764" s="307"/>
      <c r="I3764" s="183"/>
      <c r="R3764" s="8">
        <f t="shared" si="523"/>
        <v>0</v>
      </c>
      <c r="S3764" s="8">
        <f>VLOOKUP($D3764,{"29 - Psychiatrie (Erwachsene)",1;"30 - Kinder- und Jugendpsychiatrie",1;"297 - stationsäquivalente Behandlung in der Erwachsenenpsychiatrie (29)",1;"307 - stationsäquivalente Behandlung in der Kinder- und Jugendpsychiatrie (30)",1;"31 - Psychosomatik",1;"",0;0,0},2,0)</f>
        <v>0</v>
      </c>
      <c r="T3764" s="8">
        <f t="shared" si="529"/>
        <v>0</v>
      </c>
      <c r="U3764" s="8">
        <f t="shared" si="522"/>
        <v>0</v>
      </c>
      <c r="V3764" s="8">
        <f t="shared" si="524"/>
        <v>0</v>
      </c>
      <c r="W3764" s="8">
        <f t="shared" si="525"/>
        <v>0</v>
      </c>
      <c r="X3764" s="8">
        <f t="shared" si="526"/>
        <v>0</v>
      </c>
      <c r="Y3764" s="8" t="str">
        <f t="shared" si="527"/>
        <v/>
      </c>
      <c r="Z3764" s="8" t="str">
        <f>VLOOKUP($D3764,{"29 - Psychiatrie (Erwachsene)","BGI";"297 - stationsäquivalente Behandlung in der Erwachsenenpsychiatrie (29)","BGI";"30 - Kinder- und Jugendpsychiatrie","BGII";"307 - stationsäquivalente Behandlung in der Kinder- und Jugendpsychiatrie (30)","BGII";"31 - Psychosomatik","BGI";"","LEER";0,"Leer"},2,0)</f>
        <v>LEER</v>
      </c>
      <c r="AA3764" s="8" t="str">
        <f t="shared" si="528"/>
        <v>Stationen</v>
      </c>
    </row>
    <row r="3765" spans="2:27" ht="15" customHeight="1" x14ac:dyDescent="0.25">
      <c r="B3765" s="76" t="str">
        <f t="shared" si="521"/>
        <v>!!!</v>
      </c>
      <c r="C3765" s="310" t="str">
        <f>IF(LEN($E3765)&gt;0,VLOOKUP(TEXT($E3765,0),'Angaben Stationen'!$E$14:$V$215,17,0),"")</f>
        <v/>
      </c>
      <c r="D3765" s="254" t="str">
        <f>IF(LEN($E3765)&gt;0,VLOOKUP(TEXT($E3765,0),'Angaben Stationen'!$E$14:$V$215,18,0),"")</f>
        <v/>
      </c>
      <c r="E3765" s="344"/>
      <c r="F3765" s="256"/>
      <c r="G3765" s="256"/>
      <c r="H3765" s="307"/>
      <c r="I3765" s="183"/>
      <c r="R3765" s="8">
        <f t="shared" si="523"/>
        <v>0</v>
      </c>
      <c r="S3765" s="8">
        <f>VLOOKUP($D3765,{"29 - Psychiatrie (Erwachsene)",1;"30 - Kinder- und Jugendpsychiatrie",1;"297 - stationsäquivalente Behandlung in der Erwachsenenpsychiatrie (29)",1;"307 - stationsäquivalente Behandlung in der Kinder- und Jugendpsychiatrie (30)",1;"31 - Psychosomatik",1;"",0;0,0},2,0)</f>
        <v>0</v>
      </c>
      <c r="T3765" s="8">
        <f t="shared" si="529"/>
        <v>0</v>
      </c>
      <c r="U3765" s="8">
        <f t="shared" si="522"/>
        <v>0</v>
      </c>
      <c r="V3765" s="8">
        <f t="shared" si="524"/>
        <v>0</v>
      </c>
      <c r="W3765" s="8">
        <f t="shared" si="525"/>
        <v>0</v>
      </c>
      <c r="X3765" s="8">
        <f t="shared" si="526"/>
        <v>0</v>
      </c>
      <c r="Y3765" s="8" t="str">
        <f t="shared" si="527"/>
        <v/>
      </c>
      <c r="Z3765" s="8" t="str">
        <f>VLOOKUP($D3765,{"29 - Psychiatrie (Erwachsene)","BGI";"297 - stationsäquivalente Behandlung in der Erwachsenenpsychiatrie (29)","BGI";"30 - Kinder- und Jugendpsychiatrie","BGII";"307 - stationsäquivalente Behandlung in der Kinder- und Jugendpsychiatrie (30)","BGII";"31 - Psychosomatik","BGI";"","LEER";0,"Leer"},2,0)</f>
        <v>LEER</v>
      </c>
      <c r="AA3765" s="8" t="str">
        <f t="shared" si="528"/>
        <v>Stationen</v>
      </c>
    </row>
    <row r="3766" spans="2:27" ht="15" customHeight="1" x14ac:dyDescent="0.25">
      <c r="B3766" s="76" t="str">
        <f t="shared" si="521"/>
        <v>!!!</v>
      </c>
      <c r="C3766" s="310" t="str">
        <f>IF(LEN($E3766)&gt;0,VLOOKUP(TEXT($E3766,0),'Angaben Stationen'!$E$14:$V$215,17,0),"")</f>
        <v/>
      </c>
      <c r="D3766" s="254" t="str">
        <f>IF(LEN($E3766)&gt;0,VLOOKUP(TEXT($E3766,0),'Angaben Stationen'!$E$14:$V$215,18,0),"")</f>
        <v/>
      </c>
      <c r="E3766" s="344"/>
      <c r="F3766" s="256"/>
      <c r="G3766" s="256"/>
      <c r="H3766" s="307"/>
      <c r="I3766" s="183"/>
      <c r="R3766" s="8">
        <f t="shared" si="523"/>
        <v>0</v>
      </c>
      <c r="S3766" s="8">
        <f>VLOOKUP($D3766,{"29 - Psychiatrie (Erwachsene)",1;"30 - Kinder- und Jugendpsychiatrie",1;"297 - stationsäquivalente Behandlung in der Erwachsenenpsychiatrie (29)",1;"307 - stationsäquivalente Behandlung in der Kinder- und Jugendpsychiatrie (30)",1;"31 - Psychosomatik",1;"",0;0,0},2,0)</f>
        <v>0</v>
      </c>
      <c r="T3766" s="8">
        <f t="shared" si="529"/>
        <v>0</v>
      </c>
      <c r="U3766" s="8">
        <f t="shared" si="522"/>
        <v>0</v>
      </c>
      <c r="V3766" s="8">
        <f t="shared" si="524"/>
        <v>0</v>
      </c>
      <c r="W3766" s="8">
        <f t="shared" si="525"/>
        <v>0</v>
      </c>
      <c r="X3766" s="8">
        <f t="shared" si="526"/>
        <v>0</v>
      </c>
      <c r="Y3766" s="8" t="str">
        <f t="shared" si="527"/>
        <v/>
      </c>
      <c r="Z3766" s="8" t="str">
        <f>VLOOKUP($D3766,{"29 - Psychiatrie (Erwachsene)","BGI";"297 - stationsäquivalente Behandlung in der Erwachsenenpsychiatrie (29)","BGI";"30 - Kinder- und Jugendpsychiatrie","BGII";"307 - stationsäquivalente Behandlung in der Kinder- und Jugendpsychiatrie (30)","BGII";"31 - Psychosomatik","BGI";"","LEER";0,"Leer"},2,0)</f>
        <v>LEER</v>
      </c>
      <c r="AA3766" s="8" t="str">
        <f t="shared" si="528"/>
        <v>Stationen</v>
      </c>
    </row>
    <row r="3767" spans="2:27" ht="15" customHeight="1" x14ac:dyDescent="0.25">
      <c r="B3767" s="76" t="str">
        <f t="shared" si="521"/>
        <v>!!!</v>
      </c>
      <c r="C3767" s="310" t="str">
        <f>IF(LEN($E3767)&gt;0,VLOOKUP(TEXT($E3767,0),'Angaben Stationen'!$E$14:$V$215,17,0),"")</f>
        <v/>
      </c>
      <c r="D3767" s="254" t="str">
        <f>IF(LEN($E3767)&gt;0,VLOOKUP(TEXT($E3767,0),'Angaben Stationen'!$E$14:$V$215,18,0),"")</f>
        <v/>
      </c>
      <c r="E3767" s="344"/>
      <c r="F3767" s="256"/>
      <c r="G3767" s="256"/>
      <c r="H3767" s="307"/>
      <c r="I3767" s="183"/>
      <c r="R3767" s="8">
        <f t="shared" si="523"/>
        <v>0</v>
      </c>
      <c r="S3767" s="8">
        <f>VLOOKUP($D3767,{"29 - Psychiatrie (Erwachsene)",1;"30 - Kinder- und Jugendpsychiatrie",1;"297 - stationsäquivalente Behandlung in der Erwachsenenpsychiatrie (29)",1;"307 - stationsäquivalente Behandlung in der Kinder- und Jugendpsychiatrie (30)",1;"31 - Psychosomatik",1;"",0;0,0},2,0)</f>
        <v>0</v>
      </c>
      <c r="T3767" s="8">
        <f t="shared" si="529"/>
        <v>0</v>
      </c>
      <c r="U3767" s="8">
        <f t="shared" si="522"/>
        <v>0</v>
      </c>
      <c r="V3767" s="8">
        <f t="shared" si="524"/>
        <v>0</v>
      </c>
      <c r="W3767" s="8">
        <f t="shared" si="525"/>
        <v>0</v>
      </c>
      <c r="X3767" s="8">
        <f t="shared" si="526"/>
        <v>0</v>
      </c>
      <c r="Y3767" s="8" t="str">
        <f t="shared" si="527"/>
        <v/>
      </c>
      <c r="Z3767" s="8" t="str">
        <f>VLOOKUP($D3767,{"29 - Psychiatrie (Erwachsene)","BGI";"297 - stationsäquivalente Behandlung in der Erwachsenenpsychiatrie (29)","BGI";"30 - Kinder- und Jugendpsychiatrie","BGII";"307 - stationsäquivalente Behandlung in der Kinder- und Jugendpsychiatrie (30)","BGII";"31 - Psychosomatik","BGI";"","LEER";0,"Leer"},2,0)</f>
        <v>LEER</v>
      </c>
      <c r="AA3767" s="8" t="str">
        <f t="shared" si="528"/>
        <v>Stationen</v>
      </c>
    </row>
    <row r="3768" spans="2:27" ht="15" customHeight="1" x14ac:dyDescent="0.25">
      <c r="B3768" s="76" t="str">
        <f t="shared" si="521"/>
        <v>!!!</v>
      </c>
      <c r="C3768" s="310" t="str">
        <f>IF(LEN($E3768)&gt;0,VLOOKUP(TEXT($E3768,0),'Angaben Stationen'!$E$14:$V$215,17,0),"")</f>
        <v/>
      </c>
      <c r="D3768" s="254" t="str">
        <f>IF(LEN($E3768)&gt;0,VLOOKUP(TEXT($E3768,0),'Angaben Stationen'!$E$14:$V$215,18,0),"")</f>
        <v/>
      </c>
      <c r="E3768" s="344"/>
      <c r="F3768" s="256"/>
      <c r="G3768" s="256"/>
      <c r="H3768" s="307"/>
      <c r="I3768" s="183"/>
      <c r="R3768" s="8">
        <f t="shared" si="523"/>
        <v>0</v>
      </c>
      <c r="S3768" s="8">
        <f>VLOOKUP($D3768,{"29 - Psychiatrie (Erwachsene)",1;"30 - Kinder- und Jugendpsychiatrie",1;"297 - stationsäquivalente Behandlung in der Erwachsenenpsychiatrie (29)",1;"307 - stationsäquivalente Behandlung in der Kinder- und Jugendpsychiatrie (30)",1;"31 - Psychosomatik",1;"",0;0,0},2,0)</f>
        <v>0</v>
      </c>
      <c r="T3768" s="8">
        <f t="shared" si="529"/>
        <v>0</v>
      </c>
      <c r="U3768" s="8">
        <f t="shared" si="522"/>
        <v>0</v>
      </c>
      <c r="V3768" s="8">
        <f t="shared" si="524"/>
        <v>0</v>
      </c>
      <c r="W3768" s="8">
        <f t="shared" si="525"/>
        <v>0</v>
      </c>
      <c r="X3768" s="8">
        <f t="shared" si="526"/>
        <v>0</v>
      </c>
      <c r="Y3768" s="8" t="str">
        <f t="shared" si="527"/>
        <v/>
      </c>
      <c r="Z3768" s="8" t="str">
        <f>VLOOKUP($D3768,{"29 - Psychiatrie (Erwachsene)","BGI";"297 - stationsäquivalente Behandlung in der Erwachsenenpsychiatrie (29)","BGI";"30 - Kinder- und Jugendpsychiatrie","BGII";"307 - stationsäquivalente Behandlung in der Kinder- und Jugendpsychiatrie (30)","BGII";"31 - Psychosomatik","BGI";"","LEER";0,"Leer"},2,0)</f>
        <v>LEER</v>
      </c>
      <c r="AA3768" s="8" t="str">
        <f t="shared" si="528"/>
        <v>Stationen</v>
      </c>
    </row>
    <row r="3769" spans="2:27" ht="15" customHeight="1" x14ac:dyDescent="0.25">
      <c r="B3769" s="76" t="str">
        <f t="shared" si="521"/>
        <v>!!!</v>
      </c>
      <c r="C3769" s="310" t="str">
        <f>IF(LEN($E3769)&gt;0,VLOOKUP(TEXT($E3769,0),'Angaben Stationen'!$E$14:$V$215,17,0),"")</f>
        <v/>
      </c>
      <c r="D3769" s="254" t="str">
        <f>IF(LEN($E3769)&gt;0,VLOOKUP(TEXT($E3769,0),'Angaben Stationen'!$E$14:$V$215,18,0),"")</f>
        <v/>
      </c>
      <c r="E3769" s="344"/>
      <c r="F3769" s="256"/>
      <c r="G3769" s="256"/>
      <c r="H3769" s="307"/>
      <c r="I3769" s="183"/>
      <c r="R3769" s="8">
        <f t="shared" si="523"/>
        <v>0</v>
      </c>
      <c r="S3769" s="8">
        <f>VLOOKUP($D3769,{"29 - Psychiatrie (Erwachsene)",1;"30 - Kinder- und Jugendpsychiatrie",1;"297 - stationsäquivalente Behandlung in der Erwachsenenpsychiatrie (29)",1;"307 - stationsäquivalente Behandlung in der Kinder- und Jugendpsychiatrie (30)",1;"31 - Psychosomatik",1;"",0;0,0},2,0)</f>
        <v>0</v>
      </c>
      <c r="T3769" s="8">
        <f t="shared" si="529"/>
        <v>0</v>
      </c>
      <c r="U3769" s="8">
        <f t="shared" si="522"/>
        <v>0</v>
      </c>
      <c r="V3769" s="8">
        <f t="shared" si="524"/>
        <v>0</v>
      </c>
      <c r="W3769" s="8">
        <f t="shared" si="525"/>
        <v>0</v>
      </c>
      <c r="X3769" s="8">
        <f t="shared" si="526"/>
        <v>0</v>
      </c>
      <c r="Y3769" s="8" t="str">
        <f t="shared" si="527"/>
        <v/>
      </c>
      <c r="Z3769" s="8" t="str">
        <f>VLOOKUP($D3769,{"29 - Psychiatrie (Erwachsene)","BGI";"297 - stationsäquivalente Behandlung in der Erwachsenenpsychiatrie (29)","BGI";"30 - Kinder- und Jugendpsychiatrie","BGII";"307 - stationsäquivalente Behandlung in der Kinder- und Jugendpsychiatrie (30)","BGII";"31 - Psychosomatik","BGI";"","LEER";0,"Leer"},2,0)</f>
        <v>LEER</v>
      </c>
      <c r="AA3769" s="8" t="str">
        <f t="shared" si="528"/>
        <v>Stationen</v>
      </c>
    </row>
    <row r="3770" spans="2:27" ht="15" customHeight="1" x14ac:dyDescent="0.25">
      <c r="B3770" s="76" t="str">
        <f t="shared" si="521"/>
        <v>!!!</v>
      </c>
      <c r="C3770" s="310" t="str">
        <f>IF(LEN($E3770)&gt;0,VLOOKUP(TEXT($E3770,0),'Angaben Stationen'!$E$14:$V$215,17,0),"")</f>
        <v/>
      </c>
      <c r="D3770" s="254" t="str">
        <f>IF(LEN($E3770)&gt;0,VLOOKUP(TEXT($E3770,0),'Angaben Stationen'!$E$14:$V$215,18,0),"")</f>
        <v/>
      </c>
      <c r="E3770" s="344"/>
      <c r="F3770" s="256"/>
      <c r="G3770" s="256"/>
      <c r="H3770" s="307"/>
      <c r="I3770" s="183"/>
      <c r="R3770" s="8">
        <f t="shared" si="523"/>
        <v>0</v>
      </c>
      <c r="S3770" s="8">
        <f>VLOOKUP($D3770,{"29 - Psychiatrie (Erwachsene)",1;"30 - Kinder- und Jugendpsychiatrie",1;"297 - stationsäquivalente Behandlung in der Erwachsenenpsychiatrie (29)",1;"307 - stationsäquivalente Behandlung in der Kinder- und Jugendpsychiatrie (30)",1;"31 - Psychosomatik",1;"",0;0,0},2,0)</f>
        <v>0</v>
      </c>
      <c r="T3770" s="8">
        <f t="shared" si="529"/>
        <v>0</v>
      </c>
      <c r="U3770" s="8">
        <f t="shared" si="522"/>
        <v>0</v>
      </c>
      <c r="V3770" s="8">
        <f t="shared" si="524"/>
        <v>0</v>
      </c>
      <c r="W3770" s="8">
        <f t="shared" si="525"/>
        <v>0</v>
      </c>
      <c r="X3770" s="8">
        <f t="shared" si="526"/>
        <v>0</v>
      </c>
      <c r="Y3770" s="8" t="str">
        <f t="shared" si="527"/>
        <v/>
      </c>
      <c r="Z3770" s="8" t="str">
        <f>VLOOKUP($D3770,{"29 - Psychiatrie (Erwachsene)","BGI";"297 - stationsäquivalente Behandlung in der Erwachsenenpsychiatrie (29)","BGI";"30 - Kinder- und Jugendpsychiatrie","BGII";"307 - stationsäquivalente Behandlung in der Kinder- und Jugendpsychiatrie (30)","BGII";"31 - Psychosomatik","BGI";"","LEER";0,"Leer"},2,0)</f>
        <v>LEER</v>
      </c>
      <c r="AA3770" s="8" t="str">
        <f t="shared" si="528"/>
        <v>Stationen</v>
      </c>
    </row>
    <row r="3771" spans="2:27" ht="15" customHeight="1" x14ac:dyDescent="0.25">
      <c r="B3771" s="76" t="str">
        <f t="shared" si="521"/>
        <v>!!!</v>
      </c>
      <c r="C3771" s="310" t="str">
        <f>IF(LEN($E3771)&gt;0,VLOOKUP(TEXT($E3771,0),'Angaben Stationen'!$E$14:$V$215,17,0),"")</f>
        <v/>
      </c>
      <c r="D3771" s="254" t="str">
        <f>IF(LEN($E3771)&gt;0,VLOOKUP(TEXT($E3771,0),'Angaben Stationen'!$E$14:$V$215,18,0),"")</f>
        <v/>
      </c>
      <c r="E3771" s="344"/>
      <c r="F3771" s="256"/>
      <c r="G3771" s="256"/>
      <c r="H3771" s="307"/>
      <c r="I3771" s="183"/>
      <c r="R3771" s="8">
        <f t="shared" si="523"/>
        <v>0</v>
      </c>
      <c r="S3771" s="8">
        <f>VLOOKUP($D3771,{"29 - Psychiatrie (Erwachsene)",1;"30 - Kinder- und Jugendpsychiatrie",1;"297 - stationsäquivalente Behandlung in der Erwachsenenpsychiatrie (29)",1;"307 - stationsäquivalente Behandlung in der Kinder- und Jugendpsychiatrie (30)",1;"31 - Psychosomatik",1;"",0;0,0},2,0)</f>
        <v>0</v>
      </c>
      <c r="T3771" s="8">
        <f t="shared" si="529"/>
        <v>0</v>
      </c>
      <c r="U3771" s="8">
        <f t="shared" si="522"/>
        <v>0</v>
      </c>
      <c r="V3771" s="8">
        <f t="shared" si="524"/>
        <v>0</v>
      </c>
      <c r="W3771" s="8">
        <f t="shared" si="525"/>
        <v>0</v>
      </c>
      <c r="X3771" s="8">
        <f t="shared" si="526"/>
        <v>0</v>
      </c>
      <c r="Y3771" s="8" t="str">
        <f t="shared" si="527"/>
        <v/>
      </c>
      <c r="Z3771" s="8" t="str">
        <f>VLOOKUP($D3771,{"29 - Psychiatrie (Erwachsene)","BGI";"297 - stationsäquivalente Behandlung in der Erwachsenenpsychiatrie (29)","BGI";"30 - Kinder- und Jugendpsychiatrie","BGII";"307 - stationsäquivalente Behandlung in der Kinder- und Jugendpsychiatrie (30)","BGII";"31 - Psychosomatik","BGI";"","LEER";0,"Leer"},2,0)</f>
        <v>LEER</v>
      </c>
      <c r="AA3771" s="8" t="str">
        <f t="shared" si="528"/>
        <v>Stationen</v>
      </c>
    </row>
    <row r="3772" spans="2:27" ht="15" customHeight="1" x14ac:dyDescent="0.25">
      <c r="B3772" s="76" t="str">
        <f t="shared" si="521"/>
        <v>!!!</v>
      </c>
      <c r="C3772" s="310" t="str">
        <f>IF(LEN($E3772)&gt;0,VLOOKUP(TEXT($E3772,0),'Angaben Stationen'!$E$14:$V$215,17,0),"")</f>
        <v/>
      </c>
      <c r="D3772" s="254" t="str">
        <f>IF(LEN($E3772)&gt;0,VLOOKUP(TEXT($E3772,0),'Angaben Stationen'!$E$14:$V$215,18,0),"")</f>
        <v/>
      </c>
      <c r="E3772" s="344"/>
      <c r="F3772" s="256"/>
      <c r="G3772" s="256"/>
      <c r="H3772" s="307"/>
      <c r="I3772" s="183"/>
      <c r="R3772" s="8">
        <f t="shared" si="523"/>
        <v>0</v>
      </c>
      <c r="S3772" s="8">
        <f>VLOOKUP($D3772,{"29 - Psychiatrie (Erwachsene)",1;"30 - Kinder- und Jugendpsychiatrie",1;"297 - stationsäquivalente Behandlung in der Erwachsenenpsychiatrie (29)",1;"307 - stationsäquivalente Behandlung in der Kinder- und Jugendpsychiatrie (30)",1;"31 - Psychosomatik",1;"",0;0,0},2,0)</f>
        <v>0</v>
      </c>
      <c r="T3772" s="8">
        <f t="shared" si="529"/>
        <v>0</v>
      </c>
      <c r="U3772" s="8">
        <f t="shared" si="522"/>
        <v>0</v>
      </c>
      <c r="V3772" s="8">
        <f t="shared" si="524"/>
        <v>0</v>
      </c>
      <c r="W3772" s="8">
        <f t="shared" si="525"/>
        <v>0</v>
      </c>
      <c r="X3772" s="8">
        <f t="shared" si="526"/>
        <v>0</v>
      </c>
      <c r="Y3772" s="8" t="str">
        <f t="shared" si="527"/>
        <v/>
      </c>
      <c r="Z3772" s="8" t="str">
        <f>VLOOKUP($D3772,{"29 - Psychiatrie (Erwachsene)","BGI";"297 - stationsäquivalente Behandlung in der Erwachsenenpsychiatrie (29)","BGI";"30 - Kinder- und Jugendpsychiatrie","BGII";"307 - stationsäquivalente Behandlung in der Kinder- und Jugendpsychiatrie (30)","BGII";"31 - Psychosomatik","BGI";"","LEER";0,"Leer"},2,0)</f>
        <v>LEER</v>
      </c>
      <c r="AA3772" s="8" t="str">
        <f t="shared" si="528"/>
        <v>Stationen</v>
      </c>
    </row>
    <row r="3773" spans="2:27" ht="15" customHeight="1" x14ac:dyDescent="0.25">
      <c r="B3773" s="76" t="str">
        <f t="shared" ref="B3773:B3836" si="530">IF(SUM(S3773:X3773)&lt;6,"!!!","")</f>
        <v>!!!</v>
      </c>
      <c r="C3773" s="310" t="str">
        <f>IF(LEN($E3773)&gt;0,VLOOKUP(TEXT($E3773,0),'Angaben Stationen'!$E$14:$V$215,17,0),"")</f>
        <v/>
      </c>
      <c r="D3773" s="254" t="str">
        <f>IF(LEN($E3773)&gt;0,VLOOKUP(TEXT($E3773,0),'Angaben Stationen'!$E$14:$V$215,18,0),"")</f>
        <v/>
      </c>
      <c r="E3773" s="344"/>
      <c r="F3773" s="256"/>
      <c r="G3773" s="256"/>
      <c r="H3773" s="307"/>
      <c r="I3773" s="183"/>
      <c r="R3773" s="8">
        <f t="shared" si="523"/>
        <v>0</v>
      </c>
      <c r="S3773" s="8">
        <f>VLOOKUP($D3773,{"29 - Psychiatrie (Erwachsene)",1;"30 - Kinder- und Jugendpsychiatrie",1;"297 - stationsäquivalente Behandlung in der Erwachsenenpsychiatrie (29)",1;"307 - stationsäquivalente Behandlung in der Kinder- und Jugendpsychiatrie (30)",1;"31 - Psychosomatik",1;"",0;0,0},2,0)</f>
        <v>0</v>
      </c>
      <c r="T3773" s="8">
        <f t="shared" si="529"/>
        <v>0</v>
      </c>
      <c r="U3773" s="8">
        <f t="shared" ref="U3773:U3836" si="531">IF($E3773&lt;&gt;0,1,0)</f>
        <v>0</v>
      </c>
      <c r="V3773" s="8">
        <f t="shared" si="524"/>
        <v>0</v>
      </c>
      <c r="W3773" s="8">
        <f t="shared" si="525"/>
        <v>0</v>
      </c>
      <c r="X3773" s="8">
        <f t="shared" si="526"/>
        <v>0</v>
      </c>
      <c r="Y3773" s="8" t="str">
        <f t="shared" si="527"/>
        <v/>
      </c>
      <c r="Z3773" s="8" t="str">
        <f>VLOOKUP($D3773,{"29 - Psychiatrie (Erwachsene)","BGI";"297 - stationsäquivalente Behandlung in der Erwachsenenpsychiatrie (29)","BGI";"30 - Kinder- und Jugendpsychiatrie","BGII";"307 - stationsäquivalente Behandlung in der Kinder- und Jugendpsychiatrie (30)","BGII";"31 - Psychosomatik","BGI";"","LEER";0,"Leer"},2,0)</f>
        <v>LEER</v>
      </c>
      <c r="AA3773" s="8" t="str">
        <f t="shared" si="528"/>
        <v>Stationen</v>
      </c>
    </row>
    <row r="3774" spans="2:27" ht="15" customHeight="1" x14ac:dyDescent="0.25">
      <c r="B3774" s="76" t="str">
        <f t="shared" si="530"/>
        <v>!!!</v>
      </c>
      <c r="C3774" s="310" t="str">
        <f>IF(LEN($E3774)&gt;0,VLOOKUP(TEXT($E3774,0),'Angaben Stationen'!$E$14:$V$215,17,0),"")</f>
        <v/>
      </c>
      <c r="D3774" s="254" t="str">
        <f>IF(LEN($E3774)&gt;0,VLOOKUP(TEXT($E3774,0),'Angaben Stationen'!$E$14:$V$215,18,0),"")</f>
        <v/>
      </c>
      <c r="E3774" s="344"/>
      <c r="F3774" s="256"/>
      <c r="G3774" s="256"/>
      <c r="H3774" s="307"/>
      <c r="I3774" s="183"/>
      <c r="R3774" s="8">
        <f t="shared" si="523"/>
        <v>0</v>
      </c>
      <c r="S3774" s="8">
        <f>VLOOKUP($D3774,{"29 - Psychiatrie (Erwachsene)",1;"30 - Kinder- und Jugendpsychiatrie",1;"297 - stationsäquivalente Behandlung in der Erwachsenenpsychiatrie (29)",1;"307 - stationsäquivalente Behandlung in der Kinder- und Jugendpsychiatrie (30)",1;"31 - Psychosomatik",1;"",0;0,0},2,0)</f>
        <v>0</v>
      </c>
      <c r="T3774" s="8">
        <f t="shared" si="529"/>
        <v>0</v>
      </c>
      <c r="U3774" s="8">
        <f t="shared" si="531"/>
        <v>0</v>
      </c>
      <c r="V3774" s="8">
        <f t="shared" si="524"/>
        <v>0</v>
      </c>
      <c r="W3774" s="8">
        <f t="shared" si="525"/>
        <v>0</v>
      </c>
      <c r="X3774" s="8">
        <f t="shared" si="526"/>
        <v>0</v>
      </c>
      <c r="Y3774" s="8" t="str">
        <f t="shared" si="527"/>
        <v/>
      </c>
      <c r="Z3774" s="8" t="str">
        <f>VLOOKUP($D3774,{"29 - Psychiatrie (Erwachsene)","BGI";"297 - stationsäquivalente Behandlung in der Erwachsenenpsychiatrie (29)","BGI";"30 - Kinder- und Jugendpsychiatrie","BGII";"307 - stationsäquivalente Behandlung in der Kinder- und Jugendpsychiatrie (30)","BGII";"31 - Psychosomatik","BGI";"","LEER";0,"Leer"},2,0)</f>
        <v>LEER</v>
      </c>
      <c r="AA3774" s="8" t="str">
        <f t="shared" si="528"/>
        <v>Stationen</v>
      </c>
    </row>
    <row r="3775" spans="2:27" ht="15" customHeight="1" x14ac:dyDescent="0.25">
      <c r="B3775" s="76" t="str">
        <f t="shared" si="530"/>
        <v>!!!</v>
      </c>
      <c r="C3775" s="310" t="str">
        <f>IF(LEN($E3775)&gt;0,VLOOKUP(TEXT($E3775,0),'Angaben Stationen'!$E$14:$V$215,17,0),"")</f>
        <v/>
      </c>
      <c r="D3775" s="254" t="str">
        <f>IF(LEN($E3775)&gt;0,VLOOKUP(TEXT($E3775,0),'Angaben Stationen'!$E$14:$V$215,18,0),"")</f>
        <v/>
      </c>
      <c r="E3775" s="344"/>
      <c r="F3775" s="256"/>
      <c r="G3775" s="256"/>
      <c r="H3775" s="307"/>
      <c r="I3775" s="183"/>
      <c r="R3775" s="8">
        <f t="shared" si="523"/>
        <v>0</v>
      </c>
      <c r="S3775" s="8">
        <f>VLOOKUP($D3775,{"29 - Psychiatrie (Erwachsene)",1;"30 - Kinder- und Jugendpsychiatrie",1;"297 - stationsäquivalente Behandlung in der Erwachsenenpsychiatrie (29)",1;"307 - stationsäquivalente Behandlung in der Kinder- und Jugendpsychiatrie (30)",1;"31 - Psychosomatik",1;"",0;0,0},2,0)</f>
        <v>0</v>
      </c>
      <c r="T3775" s="8">
        <f t="shared" si="529"/>
        <v>0</v>
      </c>
      <c r="U3775" s="8">
        <f t="shared" si="531"/>
        <v>0</v>
      </c>
      <c r="V3775" s="8">
        <f t="shared" si="524"/>
        <v>0</v>
      </c>
      <c r="W3775" s="8">
        <f t="shared" si="525"/>
        <v>0</v>
      </c>
      <c r="X3775" s="8">
        <f t="shared" si="526"/>
        <v>0</v>
      </c>
      <c r="Y3775" s="8" t="str">
        <f t="shared" si="527"/>
        <v/>
      </c>
      <c r="Z3775" s="8" t="str">
        <f>VLOOKUP($D3775,{"29 - Psychiatrie (Erwachsene)","BGI";"297 - stationsäquivalente Behandlung in der Erwachsenenpsychiatrie (29)","BGI";"30 - Kinder- und Jugendpsychiatrie","BGII";"307 - stationsäquivalente Behandlung in der Kinder- und Jugendpsychiatrie (30)","BGII";"31 - Psychosomatik","BGI";"","LEER";0,"Leer"},2,0)</f>
        <v>LEER</v>
      </c>
      <c r="AA3775" s="8" t="str">
        <f t="shared" si="528"/>
        <v>Stationen</v>
      </c>
    </row>
    <row r="3776" spans="2:27" ht="15" customHeight="1" x14ac:dyDescent="0.25">
      <c r="B3776" s="76" t="str">
        <f t="shared" si="530"/>
        <v>!!!</v>
      </c>
      <c r="C3776" s="310" t="str">
        <f>IF(LEN($E3776)&gt;0,VLOOKUP(TEXT($E3776,0),'Angaben Stationen'!$E$14:$V$215,17,0),"")</f>
        <v/>
      </c>
      <c r="D3776" s="254" t="str">
        <f>IF(LEN($E3776)&gt;0,VLOOKUP(TEXT($E3776,0),'Angaben Stationen'!$E$14:$V$215,18,0),"")</f>
        <v/>
      </c>
      <c r="E3776" s="344"/>
      <c r="F3776" s="256"/>
      <c r="G3776" s="256"/>
      <c r="H3776" s="307"/>
      <c r="I3776" s="183"/>
      <c r="R3776" s="8">
        <f t="shared" si="523"/>
        <v>0</v>
      </c>
      <c r="S3776" s="8">
        <f>VLOOKUP($D3776,{"29 - Psychiatrie (Erwachsene)",1;"30 - Kinder- und Jugendpsychiatrie",1;"297 - stationsäquivalente Behandlung in der Erwachsenenpsychiatrie (29)",1;"307 - stationsäquivalente Behandlung in der Kinder- und Jugendpsychiatrie (30)",1;"31 - Psychosomatik",1;"",0;0,0},2,0)</f>
        <v>0</v>
      </c>
      <c r="T3776" s="8">
        <f t="shared" si="529"/>
        <v>0</v>
      </c>
      <c r="U3776" s="8">
        <f t="shared" si="531"/>
        <v>0</v>
      </c>
      <c r="V3776" s="8">
        <f t="shared" si="524"/>
        <v>0</v>
      </c>
      <c r="W3776" s="8">
        <f t="shared" si="525"/>
        <v>0</v>
      </c>
      <c r="X3776" s="8">
        <f t="shared" si="526"/>
        <v>0</v>
      </c>
      <c r="Y3776" s="8" t="str">
        <f t="shared" si="527"/>
        <v/>
      </c>
      <c r="Z3776" s="8" t="str">
        <f>VLOOKUP($D3776,{"29 - Psychiatrie (Erwachsene)","BGI";"297 - stationsäquivalente Behandlung in der Erwachsenenpsychiatrie (29)","BGI";"30 - Kinder- und Jugendpsychiatrie","BGII";"307 - stationsäquivalente Behandlung in der Kinder- und Jugendpsychiatrie (30)","BGII";"31 - Psychosomatik","BGI";"","LEER";0,"Leer"},2,0)</f>
        <v>LEER</v>
      </c>
      <c r="AA3776" s="8" t="str">
        <f t="shared" si="528"/>
        <v>Stationen</v>
      </c>
    </row>
    <row r="3777" spans="2:27" ht="15" customHeight="1" x14ac:dyDescent="0.25">
      <c r="B3777" s="76" t="str">
        <f t="shared" si="530"/>
        <v>!!!</v>
      </c>
      <c r="C3777" s="310" t="str">
        <f>IF(LEN($E3777)&gt;0,VLOOKUP(TEXT($E3777,0),'Angaben Stationen'!$E$14:$V$215,17,0),"")</f>
        <v/>
      </c>
      <c r="D3777" s="254" t="str">
        <f>IF(LEN($E3777)&gt;0,VLOOKUP(TEXT($E3777,0),'Angaben Stationen'!$E$14:$V$215,18,0),"")</f>
        <v/>
      </c>
      <c r="E3777" s="344"/>
      <c r="F3777" s="256"/>
      <c r="G3777" s="256"/>
      <c r="H3777" s="307"/>
      <c r="I3777" s="183"/>
      <c r="R3777" s="8">
        <f t="shared" si="523"/>
        <v>0</v>
      </c>
      <c r="S3777" s="8">
        <f>VLOOKUP($D3777,{"29 - Psychiatrie (Erwachsene)",1;"30 - Kinder- und Jugendpsychiatrie",1;"297 - stationsäquivalente Behandlung in der Erwachsenenpsychiatrie (29)",1;"307 - stationsäquivalente Behandlung in der Kinder- und Jugendpsychiatrie (30)",1;"31 - Psychosomatik",1;"",0;0,0},2,0)</f>
        <v>0</v>
      </c>
      <c r="T3777" s="8">
        <f t="shared" si="529"/>
        <v>0</v>
      </c>
      <c r="U3777" s="8">
        <f t="shared" si="531"/>
        <v>0</v>
      </c>
      <c r="V3777" s="8">
        <f t="shared" si="524"/>
        <v>0</v>
      </c>
      <c r="W3777" s="8">
        <f t="shared" si="525"/>
        <v>0</v>
      </c>
      <c r="X3777" s="8">
        <f t="shared" si="526"/>
        <v>0</v>
      </c>
      <c r="Y3777" s="8" t="str">
        <f t="shared" si="527"/>
        <v/>
      </c>
      <c r="Z3777" s="8" t="str">
        <f>VLOOKUP($D3777,{"29 - Psychiatrie (Erwachsene)","BGI";"297 - stationsäquivalente Behandlung in der Erwachsenenpsychiatrie (29)","BGI";"30 - Kinder- und Jugendpsychiatrie","BGII";"307 - stationsäquivalente Behandlung in der Kinder- und Jugendpsychiatrie (30)","BGII";"31 - Psychosomatik","BGI";"","LEER";0,"Leer"},2,0)</f>
        <v>LEER</v>
      </c>
      <c r="AA3777" s="8" t="str">
        <f t="shared" si="528"/>
        <v>Stationen</v>
      </c>
    </row>
    <row r="3778" spans="2:27" ht="15" customHeight="1" x14ac:dyDescent="0.25">
      <c r="B3778" s="76" t="str">
        <f t="shared" si="530"/>
        <v>!!!</v>
      </c>
      <c r="C3778" s="310" t="str">
        <f>IF(LEN($E3778)&gt;0,VLOOKUP(TEXT($E3778,0),'Angaben Stationen'!$E$14:$V$215,17,0),"")</f>
        <v/>
      </c>
      <c r="D3778" s="254" t="str">
        <f>IF(LEN($E3778)&gt;0,VLOOKUP(TEXT($E3778,0),'Angaben Stationen'!$E$14:$V$215,18,0),"")</f>
        <v/>
      </c>
      <c r="E3778" s="344"/>
      <c r="F3778" s="256"/>
      <c r="G3778" s="256"/>
      <c r="H3778" s="307"/>
      <c r="I3778" s="183"/>
      <c r="R3778" s="8">
        <f t="shared" si="523"/>
        <v>0</v>
      </c>
      <c r="S3778" s="8">
        <f>VLOOKUP($D3778,{"29 - Psychiatrie (Erwachsene)",1;"30 - Kinder- und Jugendpsychiatrie",1;"297 - stationsäquivalente Behandlung in der Erwachsenenpsychiatrie (29)",1;"307 - stationsäquivalente Behandlung in der Kinder- und Jugendpsychiatrie (30)",1;"31 - Psychosomatik",1;"",0;0,0},2,0)</f>
        <v>0</v>
      </c>
      <c r="T3778" s="8">
        <f t="shared" si="529"/>
        <v>0</v>
      </c>
      <c r="U3778" s="8">
        <f t="shared" si="531"/>
        <v>0</v>
      </c>
      <c r="V3778" s="8">
        <f t="shared" si="524"/>
        <v>0</v>
      </c>
      <c r="W3778" s="8">
        <f t="shared" si="525"/>
        <v>0</v>
      </c>
      <c r="X3778" s="8">
        <f t="shared" si="526"/>
        <v>0</v>
      </c>
      <c r="Y3778" s="8" t="str">
        <f t="shared" si="527"/>
        <v/>
      </c>
      <c r="Z3778" s="8" t="str">
        <f>VLOOKUP($D3778,{"29 - Psychiatrie (Erwachsene)","BGI";"297 - stationsäquivalente Behandlung in der Erwachsenenpsychiatrie (29)","BGI";"30 - Kinder- und Jugendpsychiatrie","BGII";"307 - stationsäquivalente Behandlung in der Kinder- und Jugendpsychiatrie (30)","BGII";"31 - Psychosomatik","BGI";"","LEER";0,"Leer"},2,0)</f>
        <v>LEER</v>
      </c>
      <c r="AA3778" s="8" t="str">
        <f t="shared" si="528"/>
        <v>Stationen</v>
      </c>
    </row>
    <row r="3779" spans="2:27" ht="15" customHeight="1" x14ac:dyDescent="0.25">
      <c r="B3779" s="76" t="str">
        <f t="shared" si="530"/>
        <v>!!!</v>
      </c>
      <c r="C3779" s="310" t="str">
        <f>IF(LEN($E3779)&gt;0,VLOOKUP(TEXT($E3779,0),'Angaben Stationen'!$E$14:$V$215,17,0),"")</f>
        <v/>
      </c>
      <c r="D3779" s="254" t="str">
        <f>IF(LEN($E3779)&gt;0,VLOOKUP(TEXT($E3779,0),'Angaben Stationen'!$E$14:$V$215,18,0),"")</f>
        <v/>
      </c>
      <c r="E3779" s="344"/>
      <c r="F3779" s="256"/>
      <c r="G3779" s="256"/>
      <c r="H3779" s="307"/>
      <c r="I3779" s="183"/>
      <c r="R3779" s="8">
        <f t="shared" si="523"/>
        <v>0</v>
      </c>
      <c r="S3779" s="8">
        <f>VLOOKUP($D3779,{"29 - Psychiatrie (Erwachsene)",1;"30 - Kinder- und Jugendpsychiatrie",1;"297 - stationsäquivalente Behandlung in der Erwachsenenpsychiatrie (29)",1;"307 - stationsäquivalente Behandlung in der Kinder- und Jugendpsychiatrie (30)",1;"31 - Psychosomatik",1;"",0;0,0},2,0)</f>
        <v>0</v>
      </c>
      <c r="T3779" s="8">
        <f t="shared" si="529"/>
        <v>0</v>
      </c>
      <c r="U3779" s="8">
        <f t="shared" si="531"/>
        <v>0</v>
      </c>
      <c r="V3779" s="8">
        <f t="shared" si="524"/>
        <v>0</v>
      </c>
      <c r="W3779" s="8">
        <f t="shared" si="525"/>
        <v>0</v>
      </c>
      <c r="X3779" s="8">
        <f t="shared" si="526"/>
        <v>0</v>
      </c>
      <c r="Y3779" s="8" t="str">
        <f t="shared" si="527"/>
        <v/>
      </c>
      <c r="Z3779" s="8" t="str">
        <f>VLOOKUP($D3779,{"29 - Psychiatrie (Erwachsene)","BGI";"297 - stationsäquivalente Behandlung in der Erwachsenenpsychiatrie (29)","BGI";"30 - Kinder- und Jugendpsychiatrie","BGII";"307 - stationsäquivalente Behandlung in der Kinder- und Jugendpsychiatrie (30)","BGII";"31 - Psychosomatik","BGI";"","LEER";0,"Leer"},2,0)</f>
        <v>LEER</v>
      </c>
      <c r="AA3779" s="8" t="str">
        <f t="shared" si="528"/>
        <v>Stationen</v>
      </c>
    </row>
    <row r="3780" spans="2:27" ht="15" customHeight="1" x14ac:dyDescent="0.25">
      <c r="B3780" s="76" t="str">
        <f t="shared" si="530"/>
        <v>!!!</v>
      </c>
      <c r="C3780" s="310" t="str">
        <f>IF(LEN($E3780)&gt;0,VLOOKUP(TEXT($E3780,0),'Angaben Stationen'!$E$14:$V$215,17,0),"")</f>
        <v/>
      </c>
      <c r="D3780" s="254" t="str">
        <f>IF(LEN($E3780)&gt;0,VLOOKUP(TEXT($E3780,0),'Angaben Stationen'!$E$14:$V$215,18,0),"")</f>
        <v/>
      </c>
      <c r="E3780" s="344"/>
      <c r="F3780" s="256"/>
      <c r="G3780" s="256"/>
      <c r="H3780" s="307"/>
      <c r="I3780" s="183"/>
      <c r="R3780" s="8">
        <f t="shared" si="523"/>
        <v>0</v>
      </c>
      <c r="S3780" s="8">
        <f>VLOOKUP($D3780,{"29 - Psychiatrie (Erwachsene)",1;"30 - Kinder- und Jugendpsychiatrie",1;"297 - stationsäquivalente Behandlung in der Erwachsenenpsychiatrie (29)",1;"307 - stationsäquivalente Behandlung in der Kinder- und Jugendpsychiatrie (30)",1;"31 - Psychosomatik",1;"",0;0,0},2,0)</f>
        <v>0</v>
      </c>
      <c r="T3780" s="8">
        <f t="shared" si="529"/>
        <v>0</v>
      </c>
      <c r="U3780" s="8">
        <f t="shared" si="531"/>
        <v>0</v>
      </c>
      <c r="V3780" s="8">
        <f t="shared" si="524"/>
        <v>0</v>
      </c>
      <c r="W3780" s="8">
        <f t="shared" si="525"/>
        <v>0</v>
      </c>
      <c r="X3780" s="8">
        <f t="shared" si="526"/>
        <v>0</v>
      </c>
      <c r="Y3780" s="8" t="str">
        <f t="shared" si="527"/>
        <v/>
      </c>
      <c r="Z3780" s="8" t="str">
        <f>VLOOKUP($D3780,{"29 - Psychiatrie (Erwachsene)","BGI";"297 - stationsäquivalente Behandlung in der Erwachsenenpsychiatrie (29)","BGI";"30 - Kinder- und Jugendpsychiatrie","BGII";"307 - stationsäquivalente Behandlung in der Kinder- und Jugendpsychiatrie (30)","BGII";"31 - Psychosomatik","BGI";"","LEER";0,"Leer"},2,0)</f>
        <v>LEER</v>
      </c>
      <c r="AA3780" s="8" t="str">
        <f t="shared" si="528"/>
        <v>Stationen</v>
      </c>
    </row>
    <row r="3781" spans="2:27" ht="15" customHeight="1" x14ac:dyDescent="0.25">
      <c r="B3781" s="76" t="str">
        <f t="shared" si="530"/>
        <v>!!!</v>
      </c>
      <c r="C3781" s="310" t="str">
        <f>IF(LEN($E3781)&gt;0,VLOOKUP(TEXT($E3781,0),'Angaben Stationen'!$E$14:$V$215,17,0),"")</f>
        <v/>
      </c>
      <c r="D3781" s="254" t="str">
        <f>IF(LEN($E3781)&gt;0,VLOOKUP(TEXT($E3781,0),'Angaben Stationen'!$E$14:$V$215,18,0),"")</f>
        <v/>
      </c>
      <c r="E3781" s="344"/>
      <c r="F3781" s="256"/>
      <c r="G3781" s="256"/>
      <c r="H3781" s="307"/>
      <c r="I3781" s="183"/>
      <c r="R3781" s="8">
        <f t="shared" si="523"/>
        <v>0</v>
      </c>
      <c r="S3781" s="8">
        <f>VLOOKUP($D3781,{"29 - Psychiatrie (Erwachsene)",1;"30 - Kinder- und Jugendpsychiatrie",1;"297 - stationsäquivalente Behandlung in der Erwachsenenpsychiatrie (29)",1;"307 - stationsäquivalente Behandlung in der Kinder- und Jugendpsychiatrie (30)",1;"31 - Psychosomatik",1;"",0;0,0},2,0)</f>
        <v>0</v>
      </c>
      <c r="T3781" s="8">
        <f t="shared" si="529"/>
        <v>0</v>
      </c>
      <c r="U3781" s="8">
        <f t="shared" si="531"/>
        <v>0</v>
      </c>
      <c r="V3781" s="8">
        <f t="shared" si="524"/>
        <v>0</v>
      </c>
      <c r="W3781" s="8">
        <f t="shared" si="525"/>
        <v>0</v>
      </c>
      <c r="X3781" s="8">
        <f t="shared" si="526"/>
        <v>0</v>
      </c>
      <c r="Y3781" s="8" t="str">
        <f t="shared" si="527"/>
        <v/>
      </c>
      <c r="Z3781" s="8" t="str">
        <f>VLOOKUP($D3781,{"29 - Psychiatrie (Erwachsene)","BGI";"297 - stationsäquivalente Behandlung in der Erwachsenenpsychiatrie (29)","BGI";"30 - Kinder- und Jugendpsychiatrie","BGII";"307 - stationsäquivalente Behandlung in der Kinder- und Jugendpsychiatrie (30)","BGII";"31 - Psychosomatik","BGI";"","LEER";0,"Leer"},2,0)</f>
        <v>LEER</v>
      </c>
      <c r="AA3781" s="8" t="str">
        <f t="shared" si="528"/>
        <v>Stationen</v>
      </c>
    </row>
    <row r="3782" spans="2:27" ht="15" customHeight="1" x14ac:dyDescent="0.25">
      <c r="B3782" s="76" t="str">
        <f t="shared" si="530"/>
        <v>!!!</v>
      </c>
      <c r="C3782" s="310" t="str">
        <f>IF(LEN($E3782)&gt;0,VLOOKUP(TEXT($E3782,0),'Angaben Stationen'!$E$14:$V$215,17,0),"")</f>
        <v/>
      </c>
      <c r="D3782" s="254" t="str">
        <f>IF(LEN($E3782)&gt;0,VLOOKUP(TEXT($E3782,0),'Angaben Stationen'!$E$14:$V$215,18,0),"")</f>
        <v/>
      </c>
      <c r="E3782" s="344"/>
      <c r="F3782" s="256"/>
      <c r="G3782" s="256"/>
      <c r="H3782" s="307"/>
      <c r="I3782" s="183"/>
      <c r="R3782" s="8">
        <f t="shared" si="523"/>
        <v>0</v>
      </c>
      <c r="S3782" s="8">
        <f>VLOOKUP($D3782,{"29 - Psychiatrie (Erwachsene)",1;"30 - Kinder- und Jugendpsychiatrie",1;"297 - stationsäquivalente Behandlung in der Erwachsenenpsychiatrie (29)",1;"307 - stationsäquivalente Behandlung in der Kinder- und Jugendpsychiatrie (30)",1;"31 - Psychosomatik",1;"",0;0,0},2,0)</f>
        <v>0</v>
      </c>
      <c r="T3782" s="8">
        <f t="shared" si="529"/>
        <v>0</v>
      </c>
      <c r="U3782" s="8">
        <f t="shared" si="531"/>
        <v>0</v>
      </c>
      <c r="V3782" s="8">
        <f t="shared" si="524"/>
        <v>0</v>
      </c>
      <c r="W3782" s="8">
        <f t="shared" si="525"/>
        <v>0</v>
      </c>
      <c r="X3782" s="8">
        <f t="shared" si="526"/>
        <v>0</v>
      </c>
      <c r="Y3782" s="8" t="str">
        <f t="shared" si="527"/>
        <v/>
      </c>
      <c r="Z3782" s="8" t="str">
        <f>VLOOKUP($D3782,{"29 - Psychiatrie (Erwachsene)","BGI";"297 - stationsäquivalente Behandlung in der Erwachsenenpsychiatrie (29)","BGI";"30 - Kinder- und Jugendpsychiatrie","BGII";"307 - stationsäquivalente Behandlung in der Kinder- und Jugendpsychiatrie (30)","BGII";"31 - Psychosomatik","BGI";"","LEER";0,"Leer"},2,0)</f>
        <v>LEER</v>
      </c>
      <c r="AA3782" s="8" t="str">
        <f t="shared" si="528"/>
        <v>Stationen</v>
      </c>
    </row>
    <row r="3783" spans="2:27" ht="15" customHeight="1" x14ac:dyDescent="0.25">
      <c r="B3783" s="76" t="str">
        <f t="shared" si="530"/>
        <v>!!!</v>
      </c>
      <c r="C3783" s="310" t="str">
        <f>IF(LEN($E3783)&gt;0,VLOOKUP(TEXT($E3783,0),'Angaben Stationen'!$E$14:$V$215,17,0),"")</f>
        <v/>
      </c>
      <c r="D3783" s="254" t="str">
        <f>IF(LEN($E3783)&gt;0,VLOOKUP(TEXT($E3783,0),'Angaben Stationen'!$E$14:$V$215,18,0),"")</f>
        <v/>
      </c>
      <c r="E3783" s="344"/>
      <c r="F3783" s="256"/>
      <c r="G3783" s="256"/>
      <c r="H3783" s="307"/>
      <c r="I3783" s="183"/>
      <c r="R3783" s="8">
        <f t="shared" si="523"/>
        <v>0</v>
      </c>
      <c r="S3783" s="8">
        <f>VLOOKUP($D3783,{"29 - Psychiatrie (Erwachsene)",1;"30 - Kinder- und Jugendpsychiatrie",1;"297 - stationsäquivalente Behandlung in der Erwachsenenpsychiatrie (29)",1;"307 - stationsäquivalente Behandlung in der Kinder- und Jugendpsychiatrie (30)",1;"31 - Psychosomatik",1;"",0;0,0},2,0)</f>
        <v>0</v>
      </c>
      <c r="T3783" s="8">
        <f t="shared" si="529"/>
        <v>0</v>
      </c>
      <c r="U3783" s="8">
        <f t="shared" si="531"/>
        <v>0</v>
      </c>
      <c r="V3783" s="8">
        <f t="shared" si="524"/>
        <v>0</v>
      </c>
      <c r="W3783" s="8">
        <f t="shared" si="525"/>
        <v>0</v>
      </c>
      <c r="X3783" s="8">
        <f t="shared" si="526"/>
        <v>0</v>
      </c>
      <c r="Y3783" s="8" t="str">
        <f t="shared" si="527"/>
        <v/>
      </c>
      <c r="Z3783" s="8" t="str">
        <f>VLOOKUP($D3783,{"29 - Psychiatrie (Erwachsene)","BGI";"297 - stationsäquivalente Behandlung in der Erwachsenenpsychiatrie (29)","BGI";"30 - Kinder- und Jugendpsychiatrie","BGII";"307 - stationsäquivalente Behandlung in der Kinder- und Jugendpsychiatrie (30)","BGII";"31 - Psychosomatik","BGI";"","LEER";0,"Leer"},2,0)</f>
        <v>LEER</v>
      </c>
      <c r="AA3783" s="8" t="str">
        <f t="shared" si="528"/>
        <v>Stationen</v>
      </c>
    </row>
    <row r="3784" spans="2:27" ht="15" customHeight="1" x14ac:dyDescent="0.25">
      <c r="B3784" s="76" t="str">
        <f t="shared" si="530"/>
        <v>!!!</v>
      </c>
      <c r="C3784" s="310" t="str">
        <f>IF(LEN($E3784)&gt;0,VLOOKUP(TEXT($E3784,0),'Angaben Stationen'!$E$14:$V$215,17,0),"")</f>
        <v/>
      </c>
      <c r="D3784" s="254" t="str">
        <f>IF(LEN($E3784)&gt;0,VLOOKUP(TEXT($E3784,0),'Angaben Stationen'!$E$14:$V$215,18,0),"")</f>
        <v/>
      </c>
      <c r="E3784" s="344"/>
      <c r="F3784" s="256"/>
      <c r="G3784" s="256"/>
      <c r="H3784" s="307"/>
      <c r="I3784" s="183"/>
      <c r="R3784" s="8">
        <f t="shared" si="523"/>
        <v>0</v>
      </c>
      <c r="S3784" s="8">
        <f>VLOOKUP($D3784,{"29 - Psychiatrie (Erwachsene)",1;"30 - Kinder- und Jugendpsychiatrie",1;"297 - stationsäquivalente Behandlung in der Erwachsenenpsychiatrie (29)",1;"307 - stationsäquivalente Behandlung in der Kinder- und Jugendpsychiatrie (30)",1;"31 - Psychosomatik",1;"",0;0,0},2,0)</f>
        <v>0</v>
      </c>
      <c r="T3784" s="8">
        <f t="shared" si="529"/>
        <v>0</v>
      </c>
      <c r="U3784" s="8">
        <f t="shared" si="531"/>
        <v>0</v>
      </c>
      <c r="V3784" s="8">
        <f t="shared" si="524"/>
        <v>0</v>
      </c>
      <c r="W3784" s="8">
        <f t="shared" si="525"/>
        <v>0</v>
      </c>
      <c r="X3784" s="8">
        <f t="shared" si="526"/>
        <v>0</v>
      </c>
      <c r="Y3784" s="8" t="str">
        <f t="shared" si="527"/>
        <v/>
      </c>
      <c r="Z3784" s="8" t="str">
        <f>VLOOKUP($D3784,{"29 - Psychiatrie (Erwachsene)","BGI";"297 - stationsäquivalente Behandlung in der Erwachsenenpsychiatrie (29)","BGI";"30 - Kinder- und Jugendpsychiatrie","BGII";"307 - stationsäquivalente Behandlung in der Kinder- und Jugendpsychiatrie (30)","BGII";"31 - Psychosomatik","BGI";"","LEER";0,"Leer"},2,0)</f>
        <v>LEER</v>
      </c>
      <c r="AA3784" s="8" t="str">
        <f t="shared" si="528"/>
        <v>Stationen</v>
      </c>
    </row>
    <row r="3785" spans="2:27" ht="15" customHeight="1" x14ac:dyDescent="0.25">
      <c r="B3785" s="76" t="str">
        <f t="shared" si="530"/>
        <v>!!!</v>
      </c>
      <c r="C3785" s="310" t="str">
        <f>IF(LEN($E3785)&gt;0,VLOOKUP(TEXT($E3785,0),'Angaben Stationen'!$E$14:$V$215,17,0),"")</f>
        <v/>
      </c>
      <c r="D3785" s="254" t="str">
        <f>IF(LEN($E3785)&gt;0,VLOOKUP(TEXT($E3785,0),'Angaben Stationen'!$E$14:$V$215,18,0),"")</f>
        <v/>
      </c>
      <c r="E3785" s="344"/>
      <c r="F3785" s="256"/>
      <c r="G3785" s="256"/>
      <c r="H3785" s="307"/>
      <c r="I3785" s="183"/>
      <c r="R3785" s="8">
        <f t="shared" si="523"/>
        <v>0</v>
      </c>
      <c r="S3785" s="8">
        <f>VLOOKUP($D3785,{"29 - Psychiatrie (Erwachsene)",1;"30 - Kinder- und Jugendpsychiatrie",1;"297 - stationsäquivalente Behandlung in der Erwachsenenpsychiatrie (29)",1;"307 - stationsäquivalente Behandlung in der Kinder- und Jugendpsychiatrie (30)",1;"31 - Psychosomatik",1;"",0;0,0},2,0)</f>
        <v>0</v>
      </c>
      <c r="T3785" s="8">
        <f t="shared" si="529"/>
        <v>0</v>
      </c>
      <c r="U3785" s="8">
        <f t="shared" si="531"/>
        <v>0</v>
      </c>
      <c r="V3785" s="8">
        <f t="shared" si="524"/>
        <v>0</v>
      </c>
      <c r="W3785" s="8">
        <f t="shared" si="525"/>
        <v>0</v>
      </c>
      <c r="X3785" s="8">
        <f t="shared" si="526"/>
        <v>0</v>
      </c>
      <c r="Y3785" s="8" t="str">
        <f t="shared" si="527"/>
        <v/>
      </c>
      <c r="Z3785" s="8" t="str">
        <f>VLOOKUP($D3785,{"29 - Psychiatrie (Erwachsene)","BGI";"297 - stationsäquivalente Behandlung in der Erwachsenenpsychiatrie (29)","BGI";"30 - Kinder- und Jugendpsychiatrie","BGII";"307 - stationsäquivalente Behandlung in der Kinder- und Jugendpsychiatrie (30)","BGII";"31 - Psychosomatik","BGI";"","LEER";0,"Leer"},2,0)</f>
        <v>LEER</v>
      </c>
      <c r="AA3785" s="8" t="str">
        <f t="shared" si="528"/>
        <v>Stationen</v>
      </c>
    </row>
    <row r="3786" spans="2:27" ht="15" customHeight="1" x14ac:dyDescent="0.25">
      <c r="B3786" s="76" t="str">
        <f t="shared" si="530"/>
        <v>!!!</v>
      </c>
      <c r="C3786" s="310" t="str">
        <f>IF(LEN($E3786)&gt;0,VLOOKUP(TEXT($E3786,0),'Angaben Stationen'!$E$14:$V$215,17,0),"")</f>
        <v/>
      </c>
      <c r="D3786" s="254" t="str">
        <f>IF(LEN($E3786)&gt;0,VLOOKUP(TEXT($E3786,0),'Angaben Stationen'!$E$14:$V$215,18,0),"")</f>
        <v/>
      </c>
      <c r="E3786" s="344"/>
      <c r="F3786" s="256"/>
      <c r="G3786" s="256"/>
      <c r="H3786" s="307"/>
      <c r="I3786" s="183"/>
      <c r="R3786" s="8">
        <f t="shared" si="523"/>
        <v>0</v>
      </c>
      <c r="S3786" s="8">
        <f>VLOOKUP($D3786,{"29 - Psychiatrie (Erwachsene)",1;"30 - Kinder- und Jugendpsychiatrie",1;"297 - stationsäquivalente Behandlung in der Erwachsenenpsychiatrie (29)",1;"307 - stationsäquivalente Behandlung in der Kinder- und Jugendpsychiatrie (30)",1;"31 - Psychosomatik",1;"",0;0,0},2,0)</f>
        <v>0</v>
      </c>
      <c r="T3786" s="8">
        <f t="shared" si="529"/>
        <v>0</v>
      </c>
      <c r="U3786" s="8">
        <f t="shared" si="531"/>
        <v>0</v>
      </c>
      <c r="V3786" s="8">
        <f t="shared" si="524"/>
        <v>0</v>
      </c>
      <c r="W3786" s="8">
        <f t="shared" si="525"/>
        <v>0</v>
      </c>
      <c r="X3786" s="8">
        <f t="shared" si="526"/>
        <v>0</v>
      </c>
      <c r="Y3786" s="8" t="str">
        <f t="shared" si="527"/>
        <v/>
      </c>
      <c r="Z3786" s="8" t="str">
        <f>VLOOKUP($D3786,{"29 - Psychiatrie (Erwachsene)","BGI";"297 - stationsäquivalente Behandlung in der Erwachsenenpsychiatrie (29)","BGI";"30 - Kinder- und Jugendpsychiatrie","BGII";"307 - stationsäquivalente Behandlung in der Kinder- und Jugendpsychiatrie (30)","BGII";"31 - Psychosomatik","BGI";"","LEER";0,"Leer"},2,0)</f>
        <v>LEER</v>
      </c>
      <c r="AA3786" s="8" t="str">
        <f t="shared" si="528"/>
        <v>Stationen</v>
      </c>
    </row>
    <row r="3787" spans="2:27" ht="15" customHeight="1" x14ac:dyDescent="0.25">
      <c r="B3787" s="76" t="str">
        <f t="shared" si="530"/>
        <v>!!!</v>
      </c>
      <c r="C3787" s="310" t="str">
        <f>IF(LEN($E3787)&gt;0,VLOOKUP(TEXT($E3787,0),'Angaben Stationen'!$E$14:$V$215,17,0),"")</f>
        <v/>
      </c>
      <c r="D3787" s="254" t="str">
        <f>IF(LEN($E3787)&gt;0,VLOOKUP(TEXT($E3787,0),'Angaben Stationen'!$E$14:$V$215,18,0),"")</f>
        <v/>
      </c>
      <c r="E3787" s="344"/>
      <c r="F3787" s="256"/>
      <c r="G3787" s="256"/>
      <c r="H3787" s="307"/>
      <c r="I3787" s="183"/>
      <c r="R3787" s="8">
        <f t="shared" si="523"/>
        <v>0</v>
      </c>
      <c r="S3787" s="8">
        <f>VLOOKUP($D3787,{"29 - Psychiatrie (Erwachsene)",1;"30 - Kinder- und Jugendpsychiatrie",1;"297 - stationsäquivalente Behandlung in der Erwachsenenpsychiatrie (29)",1;"307 - stationsäquivalente Behandlung in der Kinder- und Jugendpsychiatrie (30)",1;"31 - Psychosomatik",1;"",0;0,0},2,0)</f>
        <v>0</v>
      </c>
      <c r="T3787" s="8">
        <f t="shared" si="529"/>
        <v>0</v>
      </c>
      <c r="U3787" s="8">
        <f t="shared" si="531"/>
        <v>0</v>
      </c>
      <c r="V3787" s="8">
        <f t="shared" si="524"/>
        <v>0</v>
      </c>
      <c r="W3787" s="8">
        <f t="shared" si="525"/>
        <v>0</v>
      </c>
      <c r="X3787" s="8">
        <f t="shared" si="526"/>
        <v>0</v>
      </c>
      <c r="Y3787" s="8" t="str">
        <f t="shared" si="527"/>
        <v/>
      </c>
      <c r="Z3787" s="8" t="str">
        <f>VLOOKUP($D3787,{"29 - Psychiatrie (Erwachsene)","BGI";"297 - stationsäquivalente Behandlung in der Erwachsenenpsychiatrie (29)","BGI";"30 - Kinder- und Jugendpsychiatrie","BGII";"307 - stationsäquivalente Behandlung in der Kinder- und Jugendpsychiatrie (30)","BGII";"31 - Psychosomatik","BGI";"","LEER";0,"Leer"},2,0)</f>
        <v>LEER</v>
      </c>
      <c r="AA3787" s="8" t="str">
        <f t="shared" si="528"/>
        <v>Stationen</v>
      </c>
    </row>
    <row r="3788" spans="2:27" ht="15" customHeight="1" x14ac:dyDescent="0.25">
      <c r="B3788" s="76" t="str">
        <f t="shared" si="530"/>
        <v>!!!</v>
      </c>
      <c r="C3788" s="310" t="str">
        <f>IF(LEN($E3788)&gt;0,VLOOKUP(TEXT($E3788,0),'Angaben Stationen'!$E$14:$V$215,17,0),"")</f>
        <v/>
      </c>
      <c r="D3788" s="254" t="str">
        <f>IF(LEN($E3788)&gt;0,VLOOKUP(TEXT($E3788,0),'Angaben Stationen'!$E$14:$V$215,18,0),"")</f>
        <v/>
      </c>
      <c r="E3788" s="344"/>
      <c r="F3788" s="256"/>
      <c r="G3788" s="256"/>
      <c r="H3788" s="307"/>
      <c r="I3788" s="183"/>
      <c r="R3788" s="8">
        <f t="shared" si="523"/>
        <v>0</v>
      </c>
      <c r="S3788" s="8">
        <f>VLOOKUP($D3788,{"29 - Psychiatrie (Erwachsene)",1;"30 - Kinder- und Jugendpsychiatrie",1;"297 - stationsäquivalente Behandlung in der Erwachsenenpsychiatrie (29)",1;"307 - stationsäquivalente Behandlung in der Kinder- und Jugendpsychiatrie (30)",1;"31 - Psychosomatik",1;"",0;0,0},2,0)</f>
        <v>0</v>
      </c>
      <c r="T3788" s="8">
        <f t="shared" si="529"/>
        <v>0</v>
      </c>
      <c r="U3788" s="8">
        <f t="shared" si="531"/>
        <v>0</v>
      </c>
      <c r="V3788" s="8">
        <f t="shared" si="524"/>
        <v>0</v>
      </c>
      <c r="W3788" s="8">
        <f t="shared" si="525"/>
        <v>0</v>
      </c>
      <c r="X3788" s="8">
        <f t="shared" si="526"/>
        <v>0</v>
      </c>
      <c r="Y3788" s="8" t="str">
        <f t="shared" si="527"/>
        <v/>
      </c>
      <c r="Z3788" s="8" t="str">
        <f>VLOOKUP($D3788,{"29 - Psychiatrie (Erwachsene)","BGI";"297 - stationsäquivalente Behandlung in der Erwachsenenpsychiatrie (29)","BGI";"30 - Kinder- und Jugendpsychiatrie","BGII";"307 - stationsäquivalente Behandlung in der Kinder- und Jugendpsychiatrie (30)","BGII";"31 - Psychosomatik","BGI";"","LEER";0,"Leer"},2,0)</f>
        <v>LEER</v>
      </c>
      <c r="AA3788" s="8" t="str">
        <f t="shared" si="528"/>
        <v>Stationen</v>
      </c>
    </row>
    <row r="3789" spans="2:27" ht="15" customHeight="1" x14ac:dyDescent="0.25">
      <c r="B3789" s="76" t="str">
        <f t="shared" si="530"/>
        <v>!!!</v>
      </c>
      <c r="C3789" s="310" t="str">
        <f>IF(LEN($E3789)&gt;0,VLOOKUP(TEXT($E3789,0),'Angaben Stationen'!$E$14:$V$215,17,0),"")</f>
        <v/>
      </c>
      <c r="D3789" s="254" t="str">
        <f>IF(LEN($E3789)&gt;0,VLOOKUP(TEXT($E3789,0),'Angaben Stationen'!$E$14:$V$215,18,0),"")</f>
        <v/>
      </c>
      <c r="E3789" s="344"/>
      <c r="F3789" s="256"/>
      <c r="G3789" s="256"/>
      <c r="H3789" s="307"/>
      <c r="I3789" s="183"/>
      <c r="R3789" s="8">
        <f t="shared" si="523"/>
        <v>0</v>
      </c>
      <c r="S3789" s="8">
        <f>VLOOKUP($D3789,{"29 - Psychiatrie (Erwachsene)",1;"30 - Kinder- und Jugendpsychiatrie",1;"297 - stationsäquivalente Behandlung in der Erwachsenenpsychiatrie (29)",1;"307 - stationsäquivalente Behandlung in der Kinder- und Jugendpsychiatrie (30)",1;"31 - Psychosomatik",1;"",0;0,0},2,0)</f>
        <v>0</v>
      </c>
      <c r="T3789" s="8">
        <f t="shared" si="529"/>
        <v>0</v>
      </c>
      <c r="U3789" s="8">
        <f t="shared" si="531"/>
        <v>0</v>
      </c>
      <c r="V3789" s="8">
        <f t="shared" si="524"/>
        <v>0</v>
      </c>
      <c r="W3789" s="8">
        <f t="shared" si="525"/>
        <v>0</v>
      </c>
      <c r="X3789" s="8">
        <f t="shared" si="526"/>
        <v>0</v>
      </c>
      <c r="Y3789" s="8" t="str">
        <f t="shared" si="527"/>
        <v/>
      </c>
      <c r="Z3789" s="8" t="str">
        <f>VLOOKUP($D3789,{"29 - Psychiatrie (Erwachsene)","BGI";"297 - stationsäquivalente Behandlung in der Erwachsenenpsychiatrie (29)","BGI";"30 - Kinder- und Jugendpsychiatrie","BGII";"307 - stationsäquivalente Behandlung in der Kinder- und Jugendpsychiatrie (30)","BGII";"31 - Psychosomatik","BGI";"","LEER";0,"Leer"},2,0)</f>
        <v>LEER</v>
      </c>
      <c r="AA3789" s="8" t="str">
        <f t="shared" si="528"/>
        <v>Stationen</v>
      </c>
    </row>
    <row r="3790" spans="2:27" ht="15" customHeight="1" x14ac:dyDescent="0.25">
      <c r="B3790" s="76" t="str">
        <f t="shared" si="530"/>
        <v>!!!</v>
      </c>
      <c r="C3790" s="310" t="str">
        <f>IF(LEN($E3790)&gt;0,VLOOKUP(TEXT($E3790,0),'Angaben Stationen'!$E$14:$V$215,17,0),"")</f>
        <v/>
      </c>
      <c r="D3790" s="254" t="str">
        <f>IF(LEN($E3790)&gt;0,VLOOKUP(TEXT($E3790,0),'Angaben Stationen'!$E$14:$V$215,18,0),"")</f>
        <v/>
      </c>
      <c r="E3790" s="344"/>
      <c r="F3790" s="256"/>
      <c r="G3790" s="256"/>
      <c r="H3790" s="307"/>
      <c r="I3790" s="183"/>
      <c r="R3790" s="8">
        <f t="shared" si="523"/>
        <v>0</v>
      </c>
      <c r="S3790" s="8">
        <f>VLOOKUP($D3790,{"29 - Psychiatrie (Erwachsene)",1;"30 - Kinder- und Jugendpsychiatrie",1;"297 - stationsäquivalente Behandlung in der Erwachsenenpsychiatrie (29)",1;"307 - stationsäquivalente Behandlung in der Kinder- und Jugendpsychiatrie (30)",1;"31 - Psychosomatik",1;"",0;0,0},2,0)</f>
        <v>0</v>
      </c>
      <c r="T3790" s="8">
        <f t="shared" si="529"/>
        <v>0</v>
      </c>
      <c r="U3790" s="8">
        <f t="shared" si="531"/>
        <v>0</v>
      </c>
      <c r="V3790" s="8">
        <f t="shared" si="524"/>
        <v>0</v>
      </c>
      <c r="W3790" s="8">
        <f t="shared" si="525"/>
        <v>0</v>
      </c>
      <c r="X3790" s="8">
        <f t="shared" si="526"/>
        <v>0</v>
      </c>
      <c r="Y3790" s="8" t="str">
        <f t="shared" si="527"/>
        <v/>
      </c>
      <c r="Z3790" s="8" t="str">
        <f>VLOOKUP($D3790,{"29 - Psychiatrie (Erwachsene)","BGI";"297 - stationsäquivalente Behandlung in der Erwachsenenpsychiatrie (29)","BGI";"30 - Kinder- und Jugendpsychiatrie","BGII";"307 - stationsäquivalente Behandlung in der Kinder- und Jugendpsychiatrie (30)","BGII";"31 - Psychosomatik","BGI";"","LEER";0,"Leer"},2,0)</f>
        <v>LEER</v>
      </c>
      <c r="AA3790" s="8" t="str">
        <f t="shared" si="528"/>
        <v>Stationen</v>
      </c>
    </row>
    <row r="3791" spans="2:27" ht="15" customHeight="1" x14ac:dyDescent="0.25">
      <c r="B3791" s="76" t="str">
        <f t="shared" si="530"/>
        <v>!!!</v>
      </c>
      <c r="C3791" s="310" t="str">
        <f>IF(LEN($E3791)&gt;0,VLOOKUP(TEXT($E3791,0),'Angaben Stationen'!$E$14:$V$215,17,0),"")</f>
        <v/>
      </c>
      <c r="D3791" s="254" t="str">
        <f>IF(LEN($E3791)&gt;0,VLOOKUP(TEXT($E3791,0),'Angaben Stationen'!$E$14:$V$215,18,0),"")</f>
        <v/>
      </c>
      <c r="E3791" s="344"/>
      <c r="F3791" s="256"/>
      <c r="G3791" s="256"/>
      <c r="H3791" s="307"/>
      <c r="I3791" s="183"/>
      <c r="R3791" s="8">
        <f t="shared" si="523"/>
        <v>0</v>
      </c>
      <c r="S3791" s="8">
        <f>VLOOKUP($D3791,{"29 - Psychiatrie (Erwachsene)",1;"30 - Kinder- und Jugendpsychiatrie",1;"297 - stationsäquivalente Behandlung in der Erwachsenenpsychiatrie (29)",1;"307 - stationsäquivalente Behandlung in der Kinder- und Jugendpsychiatrie (30)",1;"31 - Psychosomatik",1;"",0;0,0},2,0)</f>
        <v>0</v>
      </c>
      <c r="T3791" s="8">
        <f t="shared" si="529"/>
        <v>0</v>
      </c>
      <c r="U3791" s="8">
        <f t="shared" si="531"/>
        <v>0</v>
      </c>
      <c r="V3791" s="8">
        <f t="shared" si="524"/>
        <v>0</v>
      </c>
      <c r="W3791" s="8">
        <f t="shared" si="525"/>
        <v>0</v>
      </c>
      <c r="X3791" s="8">
        <f t="shared" si="526"/>
        <v>0</v>
      </c>
      <c r="Y3791" s="8" t="str">
        <f t="shared" si="527"/>
        <v/>
      </c>
      <c r="Z3791" s="8" t="str">
        <f>VLOOKUP($D3791,{"29 - Psychiatrie (Erwachsene)","BGI";"297 - stationsäquivalente Behandlung in der Erwachsenenpsychiatrie (29)","BGI";"30 - Kinder- und Jugendpsychiatrie","BGII";"307 - stationsäquivalente Behandlung in der Kinder- und Jugendpsychiatrie (30)","BGII";"31 - Psychosomatik","BGI";"","LEER";0,"Leer"},2,0)</f>
        <v>LEER</v>
      </c>
      <c r="AA3791" s="8" t="str">
        <f t="shared" si="528"/>
        <v>Stationen</v>
      </c>
    </row>
    <row r="3792" spans="2:27" ht="15" customHeight="1" x14ac:dyDescent="0.25">
      <c r="B3792" s="76" t="str">
        <f t="shared" si="530"/>
        <v>!!!</v>
      </c>
      <c r="C3792" s="310" t="str">
        <f>IF(LEN($E3792)&gt;0,VLOOKUP(TEXT($E3792,0),'Angaben Stationen'!$E$14:$V$215,17,0),"")</f>
        <v/>
      </c>
      <c r="D3792" s="254" t="str">
        <f>IF(LEN($E3792)&gt;0,VLOOKUP(TEXT($E3792,0),'Angaben Stationen'!$E$14:$V$215,18,0),"")</f>
        <v/>
      </c>
      <c r="E3792" s="344"/>
      <c r="F3792" s="256"/>
      <c r="G3792" s="256"/>
      <c r="H3792" s="307"/>
      <c r="I3792" s="183"/>
      <c r="R3792" s="8">
        <f t="shared" si="523"/>
        <v>0</v>
      </c>
      <c r="S3792" s="8">
        <f>VLOOKUP($D3792,{"29 - Psychiatrie (Erwachsene)",1;"30 - Kinder- und Jugendpsychiatrie",1;"297 - stationsäquivalente Behandlung in der Erwachsenenpsychiatrie (29)",1;"307 - stationsäquivalente Behandlung in der Kinder- und Jugendpsychiatrie (30)",1;"31 - Psychosomatik",1;"",0;0,0},2,0)</f>
        <v>0</v>
      </c>
      <c r="T3792" s="8">
        <f t="shared" si="529"/>
        <v>0</v>
      </c>
      <c r="U3792" s="8">
        <f t="shared" si="531"/>
        <v>0</v>
      </c>
      <c r="V3792" s="8">
        <f t="shared" si="524"/>
        <v>0</v>
      </c>
      <c r="W3792" s="8">
        <f t="shared" si="525"/>
        <v>0</v>
      </c>
      <c r="X3792" s="8">
        <f t="shared" si="526"/>
        <v>0</v>
      </c>
      <c r="Y3792" s="8" t="str">
        <f t="shared" si="527"/>
        <v/>
      </c>
      <c r="Z3792" s="8" t="str">
        <f>VLOOKUP($D3792,{"29 - Psychiatrie (Erwachsene)","BGI";"297 - stationsäquivalente Behandlung in der Erwachsenenpsychiatrie (29)","BGI";"30 - Kinder- und Jugendpsychiatrie","BGII";"307 - stationsäquivalente Behandlung in der Kinder- und Jugendpsychiatrie (30)","BGII";"31 - Psychosomatik","BGI";"","LEER";0,"Leer"},2,0)</f>
        <v>LEER</v>
      </c>
      <c r="AA3792" s="8" t="str">
        <f t="shared" si="528"/>
        <v>Stationen</v>
      </c>
    </row>
    <row r="3793" spans="2:27" ht="15" customHeight="1" x14ac:dyDescent="0.25">
      <c r="B3793" s="76" t="str">
        <f t="shared" si="530"/>
        <v>!!!</v>
      </c>
      <c r="C3793" s="310" t="str">
        <f>IF(LEN($E3793)&gt;0,VLOOKUP(TEXT($E3793,0),'Angaben Stationen'!$E$14:$V$215,17,0),"")</f>
        <v/>
      </c>
      <c r="D3793" s="254" t="str">
        <f>IF(LEN($E3793)&gt;0,VLOOKUP(TEXT($E3793,0),'Angaben Stationen'!$E$14:$V$215,18,0),"")</f>
        <v/>
      </c>
      <c r="E3793" s="344"/>
      <c r="F3793" s="256"/>
      <c r="G3793" s="256"/>
      <c r="H3793" s="307"/>
      <c r="I3793" s="183"/>
      <c r="R3793" s="8">
        <f t="shared" si="523"/>
        <v>0</v>
      </c>
      <c r="S3793" s="8">
        <f>VLOOKUP($D3793,{"29 - Psychiatrie (Erwachsene)",1;"30 - Kinder- und Jugendpsychiatrie",1;"297 - stationsäquivalente Behandlung in der Erwachsenenpsychiatrie (29)",1;"307 - stationsäquivalente Behandlung in der Kinder- und Jugendpsychiatrie (30)",1;"31 - Psychosomatik",1;"",0;0,0},2,0)</f>
        <v>0</v>
      </c>
      <c r="T3793" s="8">
        <f t="shared" si="529"/>
        <v>0</v>
      </c>
      <c r="U3793" s="8">
        <f t="shared" si="531"/>
        <v>0</v>
      </c>
      <c r="V3793" s="8">
        <f t="shared" si="524"/>
        <v>0</v>
      </c>
      <c r="W3793" s="8">
        <f t="shared" si="525"/>
        <v>0</v>
      </c>
      <c r="X3793" s="8">
        <f t="shared" si="526"/>
        <v>0</v>
      </c>
      <c r="Y3793" s="8" t="str">
        <f t="shared" si="527"/>
        <v/>
      </c>
      <c r="Z3793" s="8" t="str">
        <f>VLOOKUP($D3793,{"29 - Psychiatrie (Erwachsene)","BGI";"297 - stationsäquivalente Behandlung in der Erwachsenenpsychiatrie (29)","BGI";"30 - Kinder- und Jugendpsychiatrie","BGII";"307 - stationsäquivalente Behandlung in der Kinder- und Jugendpsychiatrie (30)","BGII";"31 - Psychosomatik","BGI";"","LEER";0,"Leer"},2,0)</f>
        <v>LEER</v>
      </c>
      <c r="AA3793" s="8" t="str">
        <f t="shared" si="528"/>
        <v>Stationen</v>
      </c>
    </row>
    <row r="3794" spans="2:27" ht="15" customHeight="1" x14ac:dyDescent="0.25">
      <c r="B3794" s="76" t="str">
        <f t="shared" si="530"/>
        <v>!!!</v>
      </c>
      <c r="C3794" s="310" t="str">
        <f>IF(LEN($E3794)&gt;0,VLOOKUP(TEXT($E3794,0),'Angaben Stationen'!$E$14:$V$215,17,0),"")</f>
        <v/>
      </c>
      <c r="D3794" s="254" t="str">
        <f>IF(LEN($E3794)&gt;0,VLOOKUP(TEXT($E3794,0),'Angaben Stationen'!$E$14:$V$215,18,0),"")</f>
        <v/>
      </c>
      <c r="E3794" s="344"/>
      <c r="F3794" s="256"/>
      <c r="G3794" s="256"/>
      <c r="H3794" s="307"/>
      <c r="I3794" s="183"/>
      <c r="R3794" s="8">
        <f t="shared" si="523"/>
        <v>0</v>
      </c>
      <c r="S3794" s="8">
        <f>VLOOKUP($D3794,{"29 - Psychiatrie (Erwachsene)",1;"30 - Kinder- und Jugendpsychiatrie",1;"297 - stationsäquivalente Behandlung in der Erwachsenenpsychiatrie (29)",1;"307 - stationsäquivalente Behandlung in der Kinder- und Jugendpsychiatrie (30)",1;"31 - Psychosomatik",1;"",0;0,0},2,0)</f>
        <v>0</v>
      </c>
      <c r="T3794" s="8">
        <f t="shared" si="529"/>
        <v>0</v>
      </c>
      <c r="U3794" s="8">
        <f t="shared" si="531"/>
        <v>0</v>
      </c>
      <c r="V3794" s="8">
        <f t="shared" si="524"/>
        <v>0</v>
      </c>
      <c r="W3794" s="8">
        <f t="shared" si="525"/>
        <v>0</v>
      </c>
      <c r="X3794" s="8">
        <f t="shared" si="526"/>
        <v>0</v>
      </c>
      <c r="Y3794" s="8" t="str">
        <f t="shared" si="527"/>
        <v/>
      </c>
      <c r="Z3794" s="8" t="str">
        <f>VLOOKUP($D3794,{"29 - Psychiatrie (Erwachsene)","BGI";"297 - stationsäquivalente Behandlung in der Erwachsenenpsychiatrie (29)","BGI";"30 - Kinder- und Jugendpsychiatrie","BGII";"307 - stationsäquivalente Behandlung in der Kinder- und Jugendpsychiatrie (30)","BGII";"31 - Psychosomatik","BGI";"","LEER";0,"Leer"},2,0)</f>
        <v>LEER</v>
      </c>
      <c r="AA3794" s="8" t="str">
        <f t="shared" si="528"/>
        <v>Stationen</v>
      </c>
    </row>
    <row r="3795" spans="2:27" ht="15" customHeight="1" x14ac:dyDescent="0.25">
      <c r="B3795" s="76" t="str">
        <f t="shared" si="530"/>
        <v>!!!</v>
      </c>
      <c r="C3795" s="310" t="str">
        <f>IF(LEN($E3795)&gt;0,VLOOKUP(TEXT($E3795,0),'Angaben Stationen'!$E$14:$V$215,17,0),"")</f>
        <v/>
      </c>
      <c r="D3795" s="254" t="str">
        <f>IF(LEN($E3795)&gt;0,VLOOKUP(TEXT($E3795,0),'Angaben Stationen'!$E$14:$V$215,18,0),"")</f>
        <v/>
      </c>
      <c r="E3795" s="344"/>
      <c r="F3795" s="256"/>
      <c r="G3795" s="256"/>
      <c r="H3795" s="307"/>
      <c r="I3795" s="183"/>
      <c r="R3795" s="8">
        <f t="shared" si="523"/>
        <v>0</v>
      </c>
      <c r="S3795" s="8">
        <f>VLOOKUP($D3795,{"29 - Psychiatrie (Erwachsene)",1;"30 - Kinder- und Jugendpsychiatrie",1;"297 - stationsäquivalente Behandlung in der Erwachsenenpsychiatrie (29)",1;"307 - stationsäquivalente Behandlung in der Kinder- und Jugendpsychiatrie (30)",1;"31 - Psychosomatik",1;"",0;0,0},2,0)</f>
        <v>0</v>
      </c>
      <c r="T3795" s="8">
        <f t="shared" si="529"/>
        <v>0</v>
      </c>
      <c r="U3795" s="8">
        <f t="shared" si="531"/>
        <v>0</v>
      </c>
      <c r="V3795" s="8">
        <f t="shared" si="524"/>
        <v>0</v>
      </c>
      <c r="W3795" s="8">
        <f t="shared" si="525"/>
        <v>0</v>
      </c>
      <c r="X3795" s="8">
        <f t="shared" si="526"/>
        <v>0</v>
      </c>
      <c r="Y3795" s="8" t="str">
        <f t="shared" si="527"/>
        <v/>
      </c>
      <c r="Z3795" s="8" t="str">
        <f>VLOOKUP($D3795,{"29 - Psychiatrie (Erwachsene)","BGI";"297 - stationsäquivalente Behandlung in der Erwachsenenpsychiatrie (29)","BGI";"30 - Kinder- und Jugendpsychiatrie","BGII";"307 - stationsäquivalente Behandlung in der Kinder- und Jugendpsychiatrie (30)","BGII";"31 - Psychosomatik","BGI";"","LEER";0,"Leer"},2,0)</f>
        <v>LEER</v>
      </c>
      <c r="AA3795" s="8" t="str">
        <f t="shared" si="528"/>
        <v>Stationen</v>
      </c>
    </row>
    <row r="3796" spans="2:27" ht="15" customHeight="1" x14ac:dyDescent="0.25">
      <c r="B3796" s="76" t="str">
        <f t="shared" si="530"/>
        <v>!!!</v>
      </c>
      <c r="C3796" s="310" t="str">
        <f>IF(LEN($E3796)&gt;0,VLOOKUP(TEXT($E3796,0),'Angaben Stationen'!$E$14:$V$215,17,0),"")</f>
        <v/>
      </c>
      <c r="D3796" s="254" t="str">
        <f>IF(LEN($E3796)&gt;0,VLOOKUP(TEXT($E3796,0),'Angaben Stationen'!$E$14:$V$215,18,0),"")</f>
        <v/>
      </c>
      <c r="E3796" s="344"/>
      <c r="F3796" s="256"/>
      <c r="G3796" s="256"/>
      <c r="H3796" s="307"/>
      <c r="I3796" s="183"/>
      <c r="R3796" s="8">
        <f t="shared" si="523"/>
        <v>0</v>
      </c>
      <c r="S3796" s="8">
        <f>VLOOKUP($D3796,{"29 - Psychiatrie (Erwachsene)",1;"30 - Kinder- und Jugendpsychiatrie",1;"297 - stationsäquivalente Behandlung in der Erwachsenenpsychiatrie (29)",1;"307 - stationsäquivalente Behandlung in der Kinder- und Jugendpsychiatrie (30)",1;"31 - Psychosomatik",1;"",0;0,0},2,0)</f>
        <v>0</v>
      </c>
      <c r="T3796" s="8">
        <f t="shared" si="529"/>
        <v>0</v>
      </c>
      <c r="U3796" s="8">
        <f t="shared" si="531"/>
        <v>0</v>
      </c>
      <c r="V3796" s="8">
        <f t="shared" si="524"/>
        <v>0</v>
      </c>
      <c r="W3796" s="8">
        <f t="shared" si="525"/>
        <v>0</v>
      </c>
      <c r="X3796" s="8">
        <f t="shared" si="526"/>
        <v>0</v>
      </c>
      <c r="Y3796" s="8" t="str">
        <f t="shared" si="527"/>
        <v/>
      </c>
      <c r="Z3796" s="8" t="str">
        <f>VLOOKUP($D3796,{"29 - Psychiatrie (Erwachsene)","BGI";"297 - stationsäquivalente Behandlung in der Erwachsenenpsychiatrie (29)","BGI";"30 - Kinder- und Jugendpsychiatrie","BGII";"307 - stationsäquivalente Behandlung in der Kinder- und Jugendpsychiatrie (30)","BGII";"31 - Psychosomatik","BGI";"","LEER";0,"Leer"},2,0)</f>
        <v>LEER</v>
      </c>
      <c r="AA3796" s="8" t="str">
        <f t="shared" si="528"/>
        <v>Stationen</v>
      </c>
    </row>
    <row r="3797" spans="2:27" ht="15" customHeight="1" x14ac:dyDescent="0.25">
      <c r="B3797" s="76" t="str">
        <f t="shared" si="530"/>
        <v>!!!</v>
      </c>
      <c r="C3797" s="310" t="str">
        <f>IF(LEN($E3797)&gt;0,VLOOKUP(TEXT($E3797,0),'Angaben Stationen'!$E$14:$V$215,17,0),"")</f>
        <v/>
      </c>
      <c r="D3797" s="254" t="str">
        <f>IF(LEN($E3797)&gt;0,VLOOKUP(TEXT($E3797,0),'Angaben Stationen'!$E$14:$V$215,18,0),"")</f>
        <v/>
      </c>
      <c r="E3797" s="344"/>
      <c r="F3797" s="256"/>
      <c r="G3797" s="256"/>
      <c r="H3797" s="307"/>
      <c r="I3797" s="183"/>
      <c r="R3797" s="8">
        <f t="shared" si="523"/>
        <v>0</v>
      </c>
      <c r="S3797" s="8">
        <f>VLOOKUP($D3797,{"29 - Psychiatrie (Erwachsene)",1;"30 - Kinder- und Jugendpsychiatrie",1;"297 - stationsäquivalente Behandlung in der Erwachsenenpsychiatrie (29)",1;"307 - stationsäquivalente Behandlung in der Kinder- und Jugendpsychiatrie (30)",1;"31 - Psychosomatik",1;"",0;0,0},2,0)</f>
        <v>0</v>
      </c>
      <c r="T3797" s="8">
        <f t="shared" si="529"/>
        <v>0</v>
      </c>
      <c r="U3797" s="8">
        <f t="shared" si="531"/>
        <v>0</v>
      </c>
      <c r="V3797" s="8">
        <f t="shared" si="524"/>
        <v>0</v>
      </c>
      <c r="W3797" s="8">
        <f t="shared" si="525"/>
        <v>0</v>
      </c>
      <c r="X3797" s="8">
        <f t="shared" si="526"/>
        <v>0</v>
      </c>
      <c r="Y3797" s="8" t="str">
        <f t="shared" si="527"/>
        <v/>
      </c>
      <c r="Z3797" s="8" t="str">
        <f>VLOOKUP($D3797,{"29 - Psychiatrie (Erwachsene)","BGI";"297 - stationsäquivalente Behandlung in der Erwachsenenpsychiatrie (29)","BGI";"30 - Kinder- und Jugendpsychiatrie","BGII";"307 - stationsäquivalente Behandlung in der Kinder- und Jugendpsychiatrie (30)","BGII";"31 - Psychosomatik","BGI";"","LEER";0,"Leer"},2,0)</f>
        <v>LEER</v>
      </c>
      <c r="AA3797" s="8" t="str">
        <f t="shared" si="528"/>
        <v>Stationen</v>
      </c>
    </row>
    <row r="3798" spans="2:27" ht="15" customHeight="1" x14ac:dyDescent="0.25">
      <c r="B3798" s="76" t="str">
        <f t="shared" si="530"/>
        <v>!!!</v>
      </c>
      <c r="C3798" s="310" t="str">
        <f>IF(LEN($E3798)&gt;0,VLOOKUP(TEXT($E3798,0),'Angaben Stationen'!$E$14:$V$215,17,0),"")</f>
        <v/>
      </c>
      <c r="D3798" s="254" t="str">
        <f>IF(LEN($E3798)&gt;0,VLOOKUP(TEXT($E3798,0),'Angaben Stationen'!$E$14:$V$215,18,0),"")</f>
        <v/>
      </c>
      <c r="E3798" s="344"/>
      <c r="F3798" s="256"/>
      <c r="G3798" s="256"/>
      <c r="H3798" s="307"/>
      <c r="I3798" s="183"/>
      <c r="R3798" s="8">
        <f t="shared" si="523"/>
        <v>0</v>
      </c>
      <c r="S3798" s="8">
        <f>VLOOKUP($D3798,{"29 - Psychiatrie (Erwachsene)",1;"30 - Kinder- und Jugendpsychiatrie",1;"297 - stationsäquivalente Behandlung in der Erwachsenenpsychiatrie (29)",1;"307 - stationsäquivalente Behandlung in der Kinder- und Jugendpsychiatrie (30)",1;"31 - Psychosomatik",1;"",0;0,0},2,0)</f>
        <v>0</v>
      </c>
      <c r="T3798" s="8">
        <f t="shared" si="529"/>
        <v>0</v>
      </c>
      <c r="U3798" s="8">
        <f t="shared" si="531"/>
        <v>0</v>
      </c>
      <c r="V3798" s="8">
        <f t="shared" si="524"/>
        <v>0</v>
      </c>
      <c r="W3798" s="8">
        <f t="shared" si="525"/>
        <v>0</v>
      </c>
      <c r="X3798" s="8">
        <f t="shared" si="526"/>
        <v>0</v>
      </c>
      <c r="Y3798" s="8" t="str">
        <f t="shared" si="527"/>
        <v/>
      </c>
      <c r="Z3798" s="8" t="str">
        <f>VLOOKUP($D3798,{"29 - Psychiatrie (Erwachsene)","BGI";"297 - stationsäquivalente Behandlung in der Erwachsenenpsychiatrie (29)","BGI";"30 - Kinder- und Jugendpsychiatrie","BGII";"307 - stationsäquivalente Behandlung in der Kinder- und Jugendpsychiatrie (30)","BGII";"31 - Psychosomatik","BGI";"","LEER";0,"Leer"},2,0)</f>
        <v>LEER</v>
      </c>
      <c r="AA3798" s="8" t="str">
        <f t="shared" si="528"/>
        <v>Stationen</v>
      </c>
    </row>
    <row r="3799" spans="2:27" ht="15" customHeight="1" x14ac:dyDescent="0.25">
      <c r="B3799" s="76" t="str">
        <f t="shared" si="530"/>
        <v>!!!</v>
      </c>
      <c r="C3799" s="310" t="str">
        <f>IF(LEN($E3799)&gt;0,VLOOKUP(TEXT($E3799,0),'Angaben Stationen'!$E$14:$V$215,17,0),"")</f>
        <v/>
      </c>
      <c r="D3799" s="254" t="str">
        <f>IF(LEN($E3799)&gt;0,VLOOKUP(TEXT($E3799,0),'Angaben Stationen'!$E$14:$V$215,18,0),"")</f>
        <v/>
      </c>
      <c r="E3799" s="344"/>
      <c r="F3799" s="256"/>
      <c r="G3799" s="256"/>
      <c r="H3799" s="307"/>
      <c r="I3799" s="183"/>
      <c r="R3799" s="8">
        <f t="shared" si="523"/>
        <v>0</v>
      </c>
      <c r="S3799" s="8">
        <f>VLOOKUP($D3799,{"29 - Psychiatrie (Erwachsene)",1;"30 - Kinder- und Jugendpsychiatrie",1;"297 - stationsäquivalente Behandlung in der Erwachsenenpsychiatrie (29)",1;"307 - stationsäquivalente Behandlung in der Kinder- und Jugendpsychiatrie (30)",1;"31 - Psychosomatik",1;"",0;0,0},2,0)</f>
        <v>0</v>
      </c>
      <c r="T3799" s="8">
        <f t="shared" si="529"/>
        <v>0</v>
      </c>
      <c r="U3799" s="8">
        <f t="shared" si="531"/>
        <v>0</v>
      </c>
      <c r="V3799" s="8">
        <f t="shared" si="524"/>
        <v>0</v>
      </c>
      <c r="W3799" s="8">
        <f t="shared" si="525"/>
        <v>0</v>
      </c>
      <c r="X3799" s="8">
        <f t="shared" si="526"/>
        <v>0</v>
      </c>
      <c r="Y3799" s="8" t="str">
        <f t="shared" si="527"/>
        <v/>
      </c>
      <c r="Z3799" s="8" t="str">
        <f>VLOOKUP($D3799,{"29 - Psychiatrie (Erwachsene)","BGI";"297 - stationsäquivalente Behandlung in der Erwachsenenpsychiatrie (29)","BGI";"30 - Kinder- und Jugendpsychiatrie","BGII";"307 - stationsäquivalente Behandlung in der Kinder- und Jugendpsychiatrie (30)","BGII";"31 - Psychosomatik","BGI";"","LEER";0,"Leer"},2,0)</f>
        <v>LEER</v>
      </c>
      <c r="AA3799" s="8" t="str">
        <f t="shared" si="528"/>
        <v>Stationen</v>
      </c>
    </row>
    <row r="3800" spans="2:27" ht="15" customHeight="1" x14ac:dyDescent="0.25">
      <c r="B3800" s="76" t="str">
        <f t="shared" si="530"/>
        <v>!!!</v>
      </c>
      <c r="C3800" s="310" t="str">
        <f>IF(LEN($E3800)&gt;0,VLOOKUP(TEXT($E3800,0),'Angaben Stationen'!$E$14:$V$215,17,0),"")</f>
        <v/>
      </c>
      <c r="D3800" s="254" t="str">
        <f>IF(LEN($E3800)&gt;0,VLOOKUP(TEXT($E3800,0),'Angaben Stationen'!$E$14:$V$215,18,0),"")</f>
        <v/>
      </c>
      <c r="E3800" s="344"/>
      <c r="F3800" s="256"/>
      <c r="G3800" s="256"/>
      <c r="H3800" s="307"/>
      <c r="I3800" s="183"/>
      <c r="R3800" s="8">
        <f t="shared" si="523"/>
        <v>0</v>
      </c>
      <c r="S3800" s="8">
        <f>VLOOKUP($D3800,{"29 - Psychiatrie (Erwachsene)",1;"30 - Kinder- und Jugendpsychiatrie",1;"297 - stationsäquivalente Behandlung in der Erwachsenenpsychiatrie (29)",1;"307 - stationsäquivalente Behandlung in der Kinder- und Jugendpsychiatrie (30)",1;"31 - Psychosomatik",1;"",0;0,0},2,0)</f>
        <v>0</v>
      </c>
      <c r="T3800" s="8">
        <f t="shared" si="529"/>
        <v>0</v>
      </c>
      <c r="U3800" s="8">
        <f t="shared" si="531"/>
        <v>0</v>
      </c>
      <c r="V3800" s="8">
        <f t="shared" si="524"/>
        <v>0</v>
      </c>
      <c r="W3800" s="8">
        <f t="shared" si="525"/>
        <v>0</v>
      </c>
      <c r="X3800" s="8">
        <f t="shared" si="526"/>
        <v>0</v>
      </c>
      <c r="Y3800" s="8" t="str">
        <f t="shared" si="527"/>
        <v/>
      </c>
      <c r="Z3800" s="8" t="str">
        <f>VLOOKUP($D3800,{"29 - Psychiatrie (Erwachsene)","BGI";"297 - stationsäquivalente Behandlung in der Erwachsenenpsychiatrie (29)","BGI";"30 - Kinder- und Jugendpsychiatrie","BGII";"307 - stationsäquivalente Behandlung in der Kinder- und Jugendpsychiatrie (30)","BGII";"31 - Psychosomatik","BGI";"","LEER";0,"Leer"},2,0)</f>
        <v>LEER</v>
      </c>
      <c r="AA3800" s="8" t="str">
        <f t="shared" si="528"/>
        <v>Stationen</v>
      </c>
    </row>
    <row r="3801" spans="2:27" ht="15" customHeight="1" x14ac:dyDescent="0.25">
      <c r="B3801" s="76" t="str">
        <f t="shared" si="530"/>
        <v>!!!</v>
      </c>
      <c r="C3801" s="310" t="str">
        <f>IF(LEN($E3801)&gt;0,VLOOKUP(TEXT($E3801,0),'Angaben Stationen'!$E$14:$V$215,17,0),"")</f>
        <v/>
      </c>
      <c r="D3801" s="254" t="str">
        <f>IF(LEN($E3801)&gt;0,VLOOKUP(TEXT($E3801,0),'Angaben Stationen'!$E$14:$V$215,18,0),"")</f>
        <v/>
      </c>
      <c r="E3801" s="344"/>
      <c r="F3801" s="256"/>
      <c r="G3801" s="256"/>
      <c r="H3801" s="307"/>
      <c r="I3801" s="183"/>
      <c r="R3801" s="8">
        <f t="shared" si="523"/>
        <v>0</v>
      </c>
      <c r="S3801" s="8">
        <f>VLOOKUP($D3801,{"29 - Psychiatrie (Erwachsene)",1;"30 - Kinder- und Jugendpsychiatrie",1;"297 - stationsäquivalente Behandlung in der Erwachsenenpsychiatrie (29)",1;"307 - stationsäquivalente Behandlung in der Kinder- und Jugendpsychiatrie (30)",1;"31 - Psychosomatik",1;"",0;0,0},2,0)</f>
        <v>0</v>
      </c>
      <c r="T3801" s="8">
        <f t="shared" si="529"/>
        <v>0</v>
      </c>
      <c r="U3801" s="8">
        <f t="shared" si="531"/>
        <v>0</v>
      </c>
      <c r="V3801" s="8">
        <f t="shared" si="524"/>
        <v>0</v>
      </c>
      <c r="W3801" s="8">
        <f t="shared" si="525"/>
        <v>0</v>
      </c>
      <c r="X3801" s="8">
        <f t="shared" si="526"/>
        <v>0</v>
      </c>
      <c r="Y3801" s="8" t="str">
        <f t="shared" si="527"/>
        <v/>
      </c>
      <c r="Z3801" s="8" t="str">
        <f>VLOOKUP($D3801,{"29 - Psychiatrie (Erwachsene)","BGI";"297 - stationsäquivalente Behandlung in der Erwachsenenpsychiatrie (29)","BGI";"30 - Kinder- und Jugendpsychiatrie","BGII";"307 - stationsäquivalente Behandlung in der Kinder- und Jugendpsychiatrie (30)","BGII";"31 - Psychosomatik","BGI";"","LEER";0,"Leer"},2,0)</f>
        <v>LEER</v>
      </c>
      <c r="AA3801" s="8" t="str">
        <f t="shared" si="528"/>
        <v>Stationen</v>
      </c>
    </row>
    <row r="3802" spans="2:27" ht="15" customHeight="1" x14ac:dyDescent="0.25">
      <c r="B3802" s="76" t="str">
        <f t="shared" si="530"/>
        <v>!!!</v>
      </c>
      <c r="C3802" s="310" t="str">
        <f>IF(LEN($E3802)&gt;0,VLOOKUP(TEXT($E3802,0),'Angaben Stationen'!$E$14:$V$215,17,0),"")</f>
        <v/>
      </c>
      <c r="D3802" s="254" t="str">
        <f>IF(LEN($E3802)&gt;0,VLOOKUP(TEXT($E3802,0),'Angaben Stationen'!$E$14:$V$215,18,0),"")</f>
        <v/>
      </c>
      <c r="E3802" s="344"/>
      <c r="F3802" s="256"/>
      <c r="G3802" s="256"/>
      <c r="H3802" s="307"/>
      <c r="I3802" s="183"/>
      <c r="R3802" s="8">
        <f t="shared" si="523"/>
        <v>0</v>
      </c>
      <c r="S3802" s="8">
        <f>VLOOKUP($D3802,{"29 - Psychiatrie (Erwachsene)",1;"30 - Kinder- und Jugendpsychiatrie",1;"297 - stationsäquivalente Behandlung in der Erwachsenenpsychiatrie (29)",1;"307 - stationsäquivalente Behandlung in der Kinder- und Jugendpsychiatrie (30)",1;"31 - Psychosomatik",1;"",0;0,0},2,0)</f>
        <v>0</v>
      </c>
      <c r="T3802" s="8">
        <f t="shared" si="529"/>
        <v>0</v>
      </c>
      <c r="U3802" s="8">
        <f t="shared" si="531"/>
        <v>0</v>
      </c>
      <c r="V3802" s="8">
        <f t="shared" si="524"/>
        <v>0</v>
      </c>
      <c r="W3802" s="8">
        <f t="shared" si="525"/>
        <v>0</v>
      </c>
      <c r="X3802" s="8">
        <f t="shared" si="526"/>
        <v>0</v>
      </c>
      <c r="Y3802" s="8" t="str">
        <f t="shared" si="527"/>
        <v/>
      </c>
      <c r="Z3802" s="8" t="str">
        <f>VLOOKUP($D3802,{"29 - Psychiatrie (Erwachsene)","BGI";"297 - stationsäquivalente Behandlung in der Erwachsenenpsychiatrie (29)","BGI";"30 - Kinder- und Jugendpsychiatrie","BGII";"307 - stationsäquivalente Behandlung in der Kinder- und Jugendpsychiatrie (30)","BGII";"31 - Psychosomatik","BGI";"","LEER";0,"Leer"},2,0)</f>
        <v>LEER</v>
      </c>
      <c r="AA3802" s="8" t="str">
        <f t="shared" si="528"/>
        <v>Stationen</v>
      </c>
    </row>
    <row r="3803" spans="2:27" ht="15" customHeight="1" x14ac:dyDescent="0.25">
      <c r="B3803" s="76" t="str">
        <f t="shared" si="530"/>
        <v>!!!</v>
      </c>
      <c r="C3803" s="310" t="str">
        <f>IF(LEN($E3803)&gt;0,VLOOKUP(TEXT($E3803,0),'Angaben Stationen'!$E$14:$V$215,17,0),"")</f>
        <v/>
      </c>
      <c r="D3803" s="254" t="str">
        <f>IF(LEN($E3803)&gt;0,VLOOKUP(TEXT($E3803,0),'Angaben Stationen'!$E$14:$V$215,18,0),"")</f>
        <v/>
      </c>
      <c r="E3803" s="344"/>
      <c r="F3803" s="256"/>
      <c r="G3803" s="256"/>
      <c r="H3803" s="307"/>
      <c r="I3803" s="183"/>
      <c r="R3803" s="8">
        <f t="shared" si="523"/>
        <v>0</v>
      </c>
      <c r="S3803" s="8">
        <f>VLOOKUP($D3803,{"29 - Psychiatrie (Erwachsene)",1;"30 - Kinder- und Jugendpsychiatrie",1;"297 - stationsäquivalente Behandlung in der Erwachsenenpsychiatrie (29)",1;"307 - stationsäquivalente Behandlung in der Kinder- und Jugendpsychiatrie (30)",1;"31 - Psychosomatik",1;"",0;0,0},2,0)</f>
        <v>0</v>
      </c>
      <c r="T3803" s="8">
        <f t="shared" si="529"/>
        <v>0</v>
      </c>
      <c r="U3803" s="8">
        <f t="shared" si="531"/>
        <v>0</v>
      </c>
      <c r="V3803" s="8">
        <f t="shared" si="524"/>
        <v>0</v>
      </c>
      <c r="W3803" s="8">
        <f t="shared" si="525"/>
        <v>0</v>
      </c>
      <c r="X3803" s="8">
        <f t="shared" si="526"/>
        <v>0</v>
      </c>
      <c r="Y3803" s="8" t="str">
        <f t="shared" si="527"/>
        <v/>
      </c>
      <c r="Z3803" s="8" t="str">
        <f>VLOOKUP($D3803,{"29 - Psychiatrie (Erwachsene)","BGI";"297 - stationsäquivalente Behandlung in der Erwachsenenpsychiatrie (29)","BGI";"30 - Kinder- und Jugendpsychiatrie","BGII";"307 - stationsäquivalente Behandlung in der Kinder- und Jugendpsychiatrie (30)","BGII";"31 - Psychosomatik","BGI";"","LEER";0,"Leer"},2,0)</f>
        <v>LEER</v>
      </c>
      <c r="AA3803" s="8" t="str">
        <f t="shared" si="528"/>
        <v>Stationen</v>
      </c>
    </row>
    <row r="3804" spans="2:27" ht="15" customHeight="1" x14ac:dyDescent="0.25">
      <c r="B3804" s="76" t="str">
        <f t="shared" si="530"/>
        <v>!!!</v>
      </c>
      <c r="C3804" s="310" t="str">
        <f>IF(LEN($E3804)&gt;0,VLOOKUP(TEXT($E3804,0),'Angaben Stationen'!$E$14:$V$215,17,0),"")</f>
        <v/>
      </c>
      <c r="D3804" s="254" t="str">
        <f>IF(LEN($E3804)&gt;0,VLOOKUP(TEXT($E3804,0),'Angaben Stationen'!$E$14:$V$215,18,0),"")</f>
        <v/>
      </c>
      <c r="E3804" s="344"/>
      <c r="F3804" s="256"/>
      <c r="G3804" s="256"/>
      <c r="H3804" s="307"/>
      <c r="I3804" s="183"/>
      <c r="R3804" s="8">
        <f t="shared" si="523"/>
        <v>0</v>
      </c>
      <c r="S3804" s="8">
        <f>VLOOKUP($D3804,{"29 - Psychiatrie (Erwachsene)",1;"30 - Kinder- und Jugendpsychiatrie",1;"297 - stationsäquivalente Behandlung in der Erwachsenenpsychiatrie (29)",1;"307 - stationsäquivalente Behandlung in der Kinder- und Jugendpsychiatrie (30)",1;"31 - Psychosomatik",1;"",0;0,0},2,0)</f>
        <v>0</v>
      </c>
      <c r="T3804" s="8">
        <f t="shared" si="529"/>
        <v>0</v>
      </c>
      <c r="U3804" s="8">
        <f t="shared" si="531"/>
        <v>0</v>
      </c>
      <c r="V3804" s="8">
        <f t="shared" si="524"/>
        <v>0</v>
      </c>
      <c r="W3804" s="8">
        <f t="shared" si="525"/>
        <v>0</v>
      </c>
      <c r="X3804" s="8">
        <f t="shared" si="526"/>
        <v>0</v>
      </c>
      <c r="Y3804" s="8" t="str">
        <f t="shared" si="527"/>
        <v/>
      </c>
      <c r="Z3804" s="8" t="str">
        <f>VLOOKUP($D3804,{"29 - Psychiatrie (Erwachsene)","BGI";"297 - stationsäquivalente Behandlung in der Erwachsenenpsychiatrie (29)","BGI";"30 - Kinder- und Jugendpsychiatrie","BGII";"307 - stationsäquivalente Behandlung in der Kinder- und Jugendpsychiatrie (30)","BGII";"31 - Psychosomatik","BGI";"","LEER";0,"Leer"},2,0)</f>
        <v>LEER</v>
      </c>
      <c r="AA3804" s="8" t="str">
        <f t="shared" si="528"/>
        <v>Stationen</v>
      </c>
    </row>
    <row r="3805" spans="2:27" ht="15" customHeight="1" x14ac:dyDescent="0.25">
      <c r="B3805" s="76" t="str">
        <f t="shared" si="530"/>
        <v>!!!</v>
      </c>
      <c r="C3805" s="310" t="str">
        <f>IF(LEN($E3805)&gt;0,VLOOKUP(TEXT($E3805,0),'Angaben Stationen'!$E$14:$V$215,17,0),"")</f>
        <v/>
      </c>
      <c r="D3805" s="254" t="str">
        <f>IF(LEN($E3805)&gt;0,VLOOKUP(TEXT($E3805,0),'Angaben Stationen'!$E$14:$V$215,18,0),"")</f>
        <v/>
      </c>
      <c r="E3805" s="344"/>
      <c r="F3805" s="256"/>
      <c r="G3805" s="256"/>
      <c r="H3805" s="307"/>
      <c r="I3805" s="183"/>
      <c r="R3805" s="8">
        <f t="shared" si="523"/>
        <v>0</v>
      </c>
      <c r="S3805" s="8">
        <f>VLOOKUP($D3805,{"29 - Psychiatrie (Erwachsene)",1;"30 - Kinder- und Jugendpsychiatrie",1;"297 - stationsäquivalente Behandlung in der Erwachsenenpsychiatrie (29)",1;"307 - stationsäquivalente Behandlung in der Kinder- und Jugendpsychiatrie (30)",1;"31 - Psychosomatik",1;"",0;0,0},2,0)</f>
        <v>0</v>
      </c>
      <c r="T3805" s="8">
        <f t="shared" si="529"/>
        <v>0</v>
      </c>
      <c r="U3805" s="8">
        <f t="shared" si="531"/>
        <v>0</v>
      </c>
      <c r="V3805" s="8">
        <f t="shared" si="524"/>
        <v>0</v>
      </c>
      <c r="W3805" s="8">
        <f t="shared" si="525"/>
        <v>0</v>
      </c>
      <c r="X3805" s="8">
        <f t="shared" si="526"/>
        <v>0</v>
      </c>
      <c r="Y3805" s="8" t="str">
        <f t="shared" si="527"/>
        <v/>
      </c>
      <c r="Z3805" s="8" t="str">
        <f>VLOOKUP($D3805,{"29 - Psychiatrie (Erwachsene)","BGI";"297 - stationsäquivalente Behandlung in der Erwachsenenpsychiatrie (29)","BGI";"30 - Kinder- und Jugendpsychiatrie","BGII";"307 - stationsäquivalente Behandlung in der Kinder- und Jugendpsychiatrie (30)","BGII";"31 - Psychosomatik","BGI";"","LEER";0,"Leer"},2,0)</f>
        <v>LEER</v>
      </c>
      <c r="AA3805" s="8" t="str">
        <f t="shared" si="528"/>
        <v>Stationen</v>
      </c>
    </row>
    <row r="3806" spans="2:27" ht="15" customHeight="1" x14ac:dyDescent="0.25">
      <c r="B3806" s="76" t="str">
        <f t="shared" si="530"/>
        <v>!!!</v>
      </c>
      <c r="C3806" s="310" t="str">
        <f>IF(LEN($E3806)&gt;0,VLOOKUP(TEXT($E3806,0),'Angaben Stationen'!$E$14:$V$215,17,0),"")</f>
        <v/>
      </c>
      <c r="D3806" s="254" t="str">
        <f>IF(LEN($E3806)&gt;0,VLOOKUP(TEXT($E3806,0),'Angaben Stationen'!$E$14:$V$215,18,0),"")</f>
        <v/>
      </c>
      <c r="E3806" s="344"/>
      <c r="F3806" s="256"/>
      <c r="G3806" s="256"/>
      <c r="H3806" s="307"/>
      <c r="I3806" s="183"/>
      <c r="R3806" s="8">
        <f t="shared" si="523"/>
        <v>0</v>
      </c>
      <c r="S3806" s="8">
        <f>VLOOKUP($D3806,{"29 - Psychiatrie (Erwachsene)",1;"30 - Kinder- und Jugendpsychiatrie",1;"297 - stationsäquivalente Behandlung in der Erwachsenenpsychiatrie (29)",1;"307 - stationsäquivalente Behandlung in der Kinder- und Jugendpsychiatrie (30)",1;"31 - Psychosomatik",1;"",0;0,0},2,0)</f>
        <v>0</v>
      </c>
      <c r="T3806" s="8">
        <f t="shared" si="529"/>
        <v>0</v>
      </c>
      <c r="U3806" s="8">
        <f t="shared" si="531"/>
        <v>0</v>
      </c>
      <c r="V3806" s="8">
        <f t="shared" si="524"/>
        <v>0</v>
      </c>
      <c r="W3806" s="8">
        <f t="shared" si="525"/>
        <v>0</v>
      </c>
      <c r="X3806" s="8">
        <f t="shared" si="526"/>
        <v>0</v>
      </c>
      <c r="Y3806" s="8" t="str">
        <f t="shared" si="527"/>
        <v/>
      </c>
      <c r="Z3806" s="8" t="str">
        <f>VLOOKUP($D3806,{"29 - Psychiatrie (Erwachsene)","BGI";"297 - stationsäquivalente Behandlung in der Erwachsenenpsychiatrie (29)","BGI";"30 - Kinder- und Jugendpsychiatrie","BGII";"307 - stationsäquivalente Behandlung in der Kinder- und Jugendpsychiatrie (30)","BGII";"31 - Psychosomatik","BGI";"","LEER";0,"Leer"},2,0)</f>
        <v>LEER</v>
      </c>
      <c r="AA3806" s="8" t="str">
        <f t="shared" si="528"/>
        <v>Stationen</v>
      </c>
    </row>
    <row r="3807" spans="2:27" ht="15" customHeight="1" x14ac:dyDescent="0.25">
      <c r="B3807" s="76" t="str">
        <f t="shared" si="530"/>
        <v>!!!</v>
      </c>
      <c r="C3807" s="310" t="str">
        <f>IF(LEN($E3807)&gt;0,VLOOKUP(TEXT($E3807,0),'Angaben Stationen'!$E$14:$V$215,17,0),"")</f>
        <v/>
      </c>
      <c r="D3807" s="254" t="str">
        <f>IF(LEN($E3807)&gt;0,VLOOKUP(TEXT($E3807,0),'Angaben Stationen'!$E$14:$V$215,18,0),"")</f>
        <v/>
      </c>
      <c r="E3807" s="344"/>
      <c r="F3807" s="256"/>
      <c r="G3807" s="256"/>
      <c r="H3807" s="307"/>
      <c r="I3807" s="183"/>
      <c r="R3807" s="8">
        <f t="shared" si="523"/>
        <v>0</v>
      </c>
      <c r="S3807" s="8">
        <f>VLOOKUP($D3807,{"29 - Psychiatrie (Erwachsene)",1;"30 - Kinder- und Jugendpsychiatrie",1;"297 - stationsäquivalente Behandlung in der Erwachsenenpsychiatrie (29)",1;"307 - stationsäquivalente Behandlung in der Kinder- und Jugendpsychiatrie (30)",1;"31 - Psychosomatik",1;"",0;0,0},2,0)</f>
        <v>0</v>
      </c>
      <c r="T3807" s="8">
        <f t="shared" si="529"/>
        <v>0</v>
      </c>
      <c r="U3807" s="8">
        <f t="shared" si="531"/>
        <v>0</v>
      </c>
      <c r="V3807" s="8">
        <f t="shared" si="524"/>
        <v>0</v>
      </c>
      <c r="W3807" s="8">
        <f t="shared" si="525"/>
        <v>0</v>
      </c>
      <c r="X3807" s="8">
        <f t="shared" si="526"/>
        <v>0</v>
      </c>
      <c r="Y3807" s="8" t="str">
        <f t="shared" si="527"/>
        <v/>
      </c>
      <c r="Z3807" s="8" t="str">
        <f>VLOOKUP($D3807,{"29 - Psychiatrie (Erwachsene)","BGI";"297 - stationsäquivalente Behandlung in der Erwachsenenpsychiatrie (29)","BGI";"30 - Kinder- und Jugendpsychiatrie","BGII";"307 - stationsäquivalente Behandlung in der Kinder- und Jugendpsychiatrie (30)","BGII";"31 - Psychosomatik","BGI";"","LEER";0,"Leer"},2,0)</f>
        <v>LEER</v>
      </c>
      <c r="AA3807" s="8" t="str">
        <f t="shared" si="528"/>
        <v>Stationen</v>
      </c>
    </row>
    <row r="3808" spans="2:27" ht="15" customHeight="1" x14ac:dyDescent="0.25">
      <c r="B3808" s="76" t="str">
        <f t="shared" si="530"/>
        <v>!!!</v>
      </c>
      <c r="C3808" s="310" t="str">
        <f>IF(LEN($E3808)&gt;0,VLOOKUP(TEXT($E3808,0),'Angaben Stationen'!$E$14:$V$215,17,0),"")</f>
        <v/>
      </c>
      <c r="D3808" s="254" t="str">
        <f>IF(LEN($E3808)&gt;0,VLOOKUP(TEXT($E3808,0),'Angaben Stationen'!$E$14:$V$215,18,0),"")</f>
        <v/>
      </c>
      <c r="E3808" s="344"/>
      <c r="F3808" s="256"/>
      <c r="G3808" s="256"/>
      <c r="H3808" s="307"/>
      <c r="I3808" s="183"/>
      <c r="R3808" s="8">
        <f t="shared" si="523"/>
        <v>0</v>
      </c>
      <c r="S3808" s="8">
        <f>VLOOKUP($D3808,{"29 - Psychiatrie (Erwachsene)",1;"30 - Kinder- und Jugendpsychiatrie",1;"297 - stationsäquivalente Behandlung in der Erwachsenenpsychiatrie (29)",1;"307 - stationsäquivalente Behandlung in der Kinder- und Jugendpsychiatrie (30)",1;"31 - Psychosomatik",1;"",0;0,0},2,0)</f>
        <v>0</v>
      </c>
      <c r="T3808" s="8">
        <f t="shared" si="529"/>
        <v>0</v>
      </c>
      <c r="U3808" s="8">
        <f t="shared" si="531"/>
        <v>0</v>
      </c>
      <c r="V3808" s="8">
        <f t="shared" si="524"/>
        <v>0</v>
      </c>
      <c r="W3808" s="8">
        <f t="shared" si="525"/>
        <v>0</v>
      </c>
      <c r="X3808" s="8">
        <f t="shared" si="526"/>
        <v>0</v>
      </c>
      <c r="Y3808" s="8" t="str">
        <f t="shared" si="527"/>
        <v/>
      </c>
      <c r="Z3808" s="8" t="str">
        <f>VLOOKUP($D3808,{"29 - Psychiatrie (Erwachsene)","BGI";"297 - stationsäquivalente Behandlung in der Erwachsenenpsychiatrie (29)","BGI";"30 - Kinder- und Jugendpsychiatrie","BGII";"307 - stationsäquivalente Behandlung in der Kinder- und Jugendpsychiatrie (30)","BGII";"31 - Psychosomatik","BGI";"","LEER";0,"Leer"},2,0)</f>
        <v>LEER</v>
      </c>
      <c r="AA3808" s="8" t="str">
        <f t="shared" si="528"/>
        <v>Stationen</v>
      </c>
    </row>
    <row r="3809" spans="2:27" ht="15" customHeight="1" x14ac:dyDescent="0.25">
      <c r="B3809" s="76" t="str">
        <f t="shared" si="530"/>
        <v>!!!</v>
      </c>
      <c r="C3809" s="310" t="str">
        <f>IF(LEN($E3809)&gt;0,VLOOKUP(TEXT($E3809,0),'Angaben Stationen'!$E$14:$V$215,17,0),"")</f>
        <v/>
      </c>
      <c r="D3809" s="254" t="str">
        <f>IF(LEN($E3809)&gt;0,VLOOKUP(TEXT($E3809,0),'Angaben Stationen'!$E$14:$V$215,18,0),"")</f>
        <v/>
      </c>
      <c r="E3809" s="344"/>
      <c r="F3809" s="256"/>
      <c r="G3809" s="256"/>
      <c r="H3809" s="307"/>
      <c r="I3809" s="183"/>
      <c r="R3809" s="8">
        <f t="shared" si="523"/>
        <v>0</v>
      </c>
      <c r="S3809" s="8">
        <f>VLOOKUP($D3809,{"29 - Psychiatrie (Erwachsene)",1;"30 - Kinder- und Jugendpsychiatrie",1;"297 - stationsäquivalente Behandlung in der Erwachsenenpsychiatrie (29)",1;"307 - stationsäquivalente Behandlung in der Kinder- und Jugendpsychiatrie (30)",1;"31 - Psychosomatik",1;"",0;0,0},2,0)</f>
        <v>0</v>
      </c>
      <c r="T3809" s="8">
        <f t="shared" si="529"/>
        <v>0</v>
      </c>
      <c r="U3809" s="8">
        <f t="shared" si="531"/>
        <v>0</v>
      </c>
      <c r="V3809" s="8">
        <f t="shared" si="524"/>
        <v>0</v>
      </c>
      <c r="W3809" s="8">
        <f t="shared" si="525"/>
        <v>0</v>
      </c>
      <c r="X3809" s="8">
        <f t="shared" si="526"/>
        <v>0</v>
      </c>
      <c r="Y3809" s="8" t="str">
        <f t="shared" si="527"/>
        <v/>
      </c>
      <c r="Z3809" s="8" t="str">
        <f>VLOOKUP($D3809,{"29 - Psychiatrie (Erwachsene)","BGI";"297 - stationsäquivalente Behandlung in der Erwachsenenpsychiatrie (29)","BGI";"30 - Kinder- und Jugendpsychiatrie","BGII";"307 - stationsäquivalente Behandlung in der Kinder- und Jugendpsychiatrie (30)","BGII";"31 - Psychosomatik","BGI";"","LEER";0,"Leer"},2,0)</f>
        <v>LEER</v>
      </c>
      <c r="AA3809" s="8" t="str">
        <f t="shared" si="528"/>
        <v>Stationen</v>
      </c>
    </row>
    <row r="3810" spans="2:27" ht="15" customHeight="1" x14ac:dyDescent="0.25">
      <c r="B3810" s="76" t="str">
        <f t="shared" si="530"/>
        <v>!!!</v>
      </c>
      <c r="C3810" s="310" t="str">
        <f>IF(LEN($E3810)&gt;0,VLOOKUP(TEXT($E3810,0),'Angaben Stationen'!$E$14:$V$215,17,0),"")</f>
        <v/>
      </c>
      <c r="D3810" s="254" t="str">
        <f>IF(LEN($E3810)&gt;0,VLOOKUP(TEXT($E3810,0),'Angaben Stationen'!$E$14:$V$215,18,0),"")</f>
        <v/>
      </c>
      <c r="E3810" s="344"/>
      <c r="F3810" s="256"/>
      <c r="G3810" s="256"/>
      <c r="H3810" s="307"/>
      <c r="I3810" s="183"/>
      <c r="R3810" s="8">
        <f t="shared" ref="R3810:R3873" si="532">IF(LEN(B3810)&gt;0,0,1)</f>
        <v>0</v>
      </c>
      <c r="S3810" s="8">
        <f>VLOOKUP($D3810,{"29 - Psychiatrie (Erwachsene)",1;"30 - Kinder- und Jugendpsychiatrie",1;"297 - stationsäquivalente Behandlung in der Erwachsenenpsychiatrie (29)",1;"307 - stationsäquivalente Behandlung in der Kinder- und Jugendpsychiatrie (30)",1;"31 - Psychosomatik",1;"",0;0,0},2,0)</f>
        <v>0</v>
      </c>
      <c r="T3810" s="8">
        <f t="shared" si="529"/>
        <v>0</v>
      </c>
      <c r="U3810" s="8">
        <f t="shared" si="531"/>
        <v>0</v>
      </c>
      <c r="V3810" s="8">
        <f t="shared" ref="V3810:V3873" si="533">IF(VALUE($F3810)&gt;0,1,0)</f>
        <v>0</v>
      </c>
      <c r="W3810" s="8">
        <f t="shared" ref="W3810:W3873" si="534">IF(LEN($G3810)&gt;0,1,0)</f>
        <v>0</v>
      </c>
      <c r="X3810" s="8">
        <f t="shared" ref="X3810:X3873" si="535">IF(LEN($H3810)&gt;0,1,0)</f>
        <v>0</v>
      </c>
      <c r="Y3810" s="8" t="str">
        <f t="shared" ref="Y3810:Y3873" si="536">IF($D3810&lt;&gt;"","MonatII","")</f>
        <v/>
      </c>
      <c r="Z3810" s="8" t="str">
        <f>VLOOKUP($D3810,{"29 - Psychiatrie (Erwachsene)","BGI";"297 - stationsäquivalente Behandlung in der Erwachsenenpsychiatrie (29)","BGI";"30 - Kinder- und Jugendpsychiatrie","BGII";"307 - stationsäquivalente Behandlung in der Kinder- und Jugendpsychiatrie (30)","BGII";"31 - Psychosomatik","BGI";"","LEER";0,"Leer"},2,0)</f>
        <v>LEER</v>
      </c>
      <c r="AA3810" s="8" t="str">
        <f t="shared" ref="AA3810:AA3873" si="537">"Stationen"</f>
        <v>Stationen</v>
      </c>
    </row>
    <row r="3811" spans="2:27" ht="15" customHeight="1" x14ac:dyDescent="0.25">
      <c r="B3811" s="76" t="str">
        <f t="shared" si="530"/>
        <v>!!!</v>
      </c>
      <c r="C3811" s="310" t="str">
        <f>IF(LEN($E3811)&gt;0,VLOOKUP(TEXT($E3811,0),'Angaben Stationen'!$E$14:$V$215,17,0),"")</f>
        <v/>
      </c>
      <c r="D3811" s="254" t="str">
        <f>IF(LEN($E3811)&gt;0,VLOOKUP(TEXT($E3811,0),'Angaben Stationen'!$E$14:$V$215,18,0),"")</f>
        <v/>
      </c>
      <c r="E3811" s="344"/>
      <c r="F3811" s="256"/>
      <c r="G3811" s="256"/>
      <c r="H3811" s="307"/>
      <c r="I3811" s="183"/>
      <c r="R3811" s="8">
        <f t="shared" si="532"/>
        <v>0</v>
      </c>
      <c r="S3811" s="8">
        <f>VLOOKUP($D3811,{"29 - Psychiatrie (Erwachsene)",1;"30 - Kinder- und Jugendpsychiatrie",1;"297 - stationsäquivalente Behandlung in der Erwachsenenpsychiatrie (29)",1;"307 - stationsäquivalente Behandlung in der Kinder- und Jugendpsychiatrie (30)",1;"31 - Psychosomatik",1;"",0;0,0},2,0)</f>
        <v>0</v>
      </c>
      <c r="T3811" s="8">
        <f t="shared" si="529"/>
        <v>0</v>
      </c>
      <c r="U3811" s="8">
        <f t="shared" si="531"/>
        <v>0</v>
      </c>
      <c r="V3811" s="8">
        <f t="shared" si="533"/>
        <v>0</v>
      </c>
      <c r="W3811" s="8">
        <f t="shared" si="534"/>
        <v>0</v>
      </c>
      <c r="X3811" s="8">
        <f t="shared" si="535"/>
        <v>0</v>
      </c>
      <c r="Y3811" s="8" t="str">
        <f t="shared" si="536"/>
        <v/>
      </c>
      <c r="Z3811" s="8" t="str">
        <f>VLOOKUP($D3811,{"29 - Psychiatrie (Erwachsene)","BGI";"297 - stationsäquivalente Behandlung in der Erwachsenenpsychiatrie (29)","BGI";"30 - Kinder- und Jugendpsychiatrie","BGII";"307 - stationsäquivalente Behandlung in der Kinder- und Jugendpsychiatrie (30)","BGII";"31 - Psychosomatik","BGI";"","LEER";0,"Leer"},2,0)</f>
        <v>LEER</v>
      </c>
      <c r="AA3811" s="8" t="str">
        <f t="shared" si="537"/>
        <v>Stationen</v>
      </c>
    </row>
    <row r="3812" spans="2:27" ht="15" customHeight="1" x14ac:dyDescent="0.25">
      <c r="B3812" s="76" t="str">
        <f t="shared" si="530"/>
        <v>!!!</v>
      </c>
      <c r="C3812" s="310" t="str">
        <f>IF(LEN($E3812)&gt;0,VLOOKUP(TEXT($E3812,0),'Angaben Stationen'!$E$14:$V$215,17,0),"")</f>
        <v/>
      </c>
      <c r="D3812" s="254" t="str">
        <f>IF(LEN($E3812)&gt;0,VLOOKUP(TEXT($E3812,0),'Angaben Stationen'!$E$14:$V$215,18,0),"")</f>
        <v/>
      </c>
      <c r="E3812" s="344"/>
      <c r="F3812" s="256"/>
      <c r="G3812" s="256"/>
      <c r="H3812" s="307"/>
      <c r="I3812" s="183"/>
      <c r="R3812" s="8">
        <f t="shared" si="532"/>
        <v>0</v>
      </c>
      <c r="S3812" s="8">
        <f>VLOOKUP($D3812,{"29 - Psychiatrie (Erwachsene)",1;"30 - Kinder- und Jugendpsychiatrie",1;"297 - stationsäquivalente Behandlung in der Erwachsenenpsychiatrie (29)",1;"307 - stationsäquivalente Behandlung in der Kinder- und Jugendpsychiatrie (30)",1;"31 - Psychosomatik",1;"",0;0,0},2,0)</f>
        <v>0</v>
      </c>
      <c r="T3812" s="8">
        <f t="shared" si="529"/>
        <v>0</v>
      </c>
      <c r="U3812" s="8">
        <f t="shared" si="531"/>
        <v>0</v>
      </c>
      <c r="V3812" s="8">
        <f t="shared" si="533"/>
        <v>0</v>
      </c>
      <c r="W3812" s="8">
        <f t="shared" si="534"/>
        <v>0</v>
      </c>
      <c r="X3812" s="8">
        <f t="shared" si="535"/>
        <v>0</v>
      </c>
      <c r="Y3812" s="8" t="str">
        <f t="shared" si="536"/>
        <v/>
      </c>
      <c r="Z3812" s="8" t="str">
        <f>VLOOKUP($D3812,{"29 - Psychiatrie (Erwachsene)","BGI";"297 - stationsäquivalente Behandlung in der Erwachsenenpsychiatrie (29)","BGI";"30 - Kinder- und Jugendpsychiatrie","BGII";"307 - stationsäquivalente Behandlung in der Kinder- und Jugendpsychiatrie (30)","BGII";"31 - Psychosomatik","BGI";"","LEER";0,"Leer"},2,0)</f>
        <v>LEER</v>
      </c>
      <c r="AA3812" s="8" t="str">
        <f t="shared" si="537"/>
        <v>Stationen</v>
      </c>
    </row>
    <row r="3813" spans="2:27" ht="15" customHeight="1" x14ac:dyDescent="0.25">
      <c r="B3813" s="76" t="str">
        <f t="shared" si="530"/>
        <v>!!!</v>
      </c>
      <c r="C3813" s="310" t="str">
        <f>IF(LEN($E3813)&gt;0,VLOOKUP(TEXT($E3813,0),'Angaben Stationen'!$E$14:$V$215,17,0),"")</f>
        <v/>
      </c>
      <c r="D3813" s="254" t="str">
        <f>IF(LEN($E3813)&gt;0,VLOOKUP(TEXT($E3813,0),'Angaben Stationen'!$E$14:$V$215,18,0),"")</f>
        <v/>
      </c>
      <c r="E3813" s="344"/>
      <c r="F3813" s="256"/>
      <c r="G3813" s="256"/>
      <c r="H3813" s="307"/>
      <c r="I3813" s="183"/>
      <c r="R3813" s="8">
        <f t="shared" si="532"/>
        <v>0</v>
      </c>
      <c r="S3813" s="8">
        <f>VLOOKUP($D3813,{"29 - Psychiatrie (Erwachsene)",1;"30 - Kinder- und Jugendpsychiatrie",1;"297 - stationsäquivalente Behandlung in der Erwachsenenpsychiatrie (29)",1;"307 - stationsäquivalente Behandlung in der Kinder- und Jugendpsychiatrie (30)",1;"31 - Psychosomatik",1;"",0;0,0},2,0)</f>
        <v>0</v>
      </c>
      <c r="T3813" s="8">
        <f t="shared" si="529"/>
        <v>0</v>
      </c>
      <c r="U3813" s="8">
        <f t="shared" si="531"/>
        <v>0</v>
      </c>
      <c r="V3813" s="8">
        <f t="shared" si="533"/>
        <v>0</v>
      </c>
      <c r="W3813" s="8">
        <f t="shared" si="534"/>
        <v>0</v>
      </c>
      <c r="X3813" s="8">
        <f t="shared" si="535"/>
        <v>0</v>
      </c>
      <c r="Y3813" s="8" t="str">
        <f t="shared" si="536"/>
        <v/>
      </c>
      <c r="Z3813" s="8" t="str">
        <f>VLOOKUP($D3813,{"29 - Psychiatrie (Erwachsene)","BGI";"297 - stationsäquivalente Behandlung in der Erwachsenenpsychiatrie (29)","BGI";"30 - Kinder- und Jugendpsychiatrie","BGII";"307 - stationsäquivalente Behandlung in der Kinder- und Jugendpsychiatrie (30)","BGII";"31 - Psychosomatik","BGI";"","LEER";0,"Leer"},2,0)</f>
        <v>LEER</v>
      </c>
      <c r="AA3813" s="8" t="str">
        <f t="shared" si="537"/>
        <v>Stationen</v>
      </c>
    </row>
    <row r="3814" spans="2:27" ht="15" customHeight="1" x14ac:dyDescent="0.25">
      <c r="B3814" s="76" t="str">
        <f t="shared" si="530"/>
        <v>!!!</v>
      </c>
      <c r="C3814" s="310" t="str">
        <f>IF(LEN($E3814)&gt;0,VLOOKUP(TEXT($E3814,0),'Angaben Stationen'!$E$14:$V$215,17,0),"")</f>
        <v/>
      </c>
      <c r="D3814" s="254" t="str">
        <f>IF(LEN($E3814)&gt;0,VLOOKUP(TEXT($E3814,0),'Angaben Stationen'!$E$14:$V$215,18,0),"")</f>
        <v/>
      </c>
      <c r="E3814" s="344"/>
      <c r="F3814" s="256"/>
      <c r="G3814" s="256"/>
      <c r="H3814" s="307"/>
      <c r="I3814" s="183"/>
      <c r="R3814" s="8">
        <f t="shared" si="532"/>
        <v>0</v>
      </c>
      <c r="S3814" s="8">
        <f>VLOOKUP($D3814,{"29 - Psychiatrie (Erwachsene)",1;"30 - Kinder- und Jugendpsychiatrie",1;"297 - stationsäquivalente Behandlung in der Erwachsenenpsychiatrie (29)",1;"307 - stationsäquivalente Behandlung in der Kinder- und Jugendpsychiatrie (30)",1;"31 - Psychosomatik",1;"",0;0,0},2,0)</f>
        <v>0</v>
      </c>
      <c r="T3814" s="8">
        <f t="shared" ref="T3814:T3877" si="538">IF(LEN($C3814)&gt;0,1,0)</f>
        <v>0</v>
      </c>
      <c r="U3814" s="8">
        <f t="shared" si="531"/>
        <v>0</v>
      </c>
      <c r="V3814" s="8">
        <f t="shared" si="533"/>
        <v>0</v>
      </c>
      <c r="W3814" s="8">
        <f t="shared" si="534"/>
        <v>0</v>
      </c>
      <c r="X3814" s="8">
        <f t="shared" si="535"/>
        <v>0</v>
      </c>
      <c r="Y3814" s="8" t="str">
        <f t="shared" si="536"/>
        <v/>
      </c>
      <c r="Z3814" s="8" t="str">
        <f>VLOOKUP($D3814,{"29 - Psychiatrie (Erwachsene)","BGI";"297 - stationsäquivalente Behandlung in der Erwachsenenpsychiatrie (29)","BGI";"30 - Kinder- und Jugendpsychiatrie","BGII";"307 - stationsäquivalente Behandlung in der Kinder- und Jugendpsychiatrie (30)","BGII";"31 - Psychosomatik","BGI";"","LEER";0,"Leer"},2,0)</f>
        <v>LEER</v>
      </c>
      <c r="AA3814" s="8" t="str">
        <f t="shared" si="537"/>
        <v>Stationen</v>
      </c>
    </row>
    <row r="3815" spans="2:27" ht="15" customHeight="1" x14ac:dyDescent="0.25">
      <c r="B3815" s="76" t="str">
        <f t="shared" si="530"/>
        <v>!!!</v>
      </c>
      <c r="C3815" s="310" t="str">
        <f>IF(LEN($E3815)&gt;0,VLOOKUP(TEXT($E3815,0),'Angaben Stationen'!$E$14:$V$215,17,0),"")</f>
        <v/>
      </c>
      <c r="D3815" s="254" t="str">
        <f>IF(LEN($E3815)&gt;0,VLOOKUP(TEXT($E3815,0),'Angaben Stationen'!$E$14:$V$215,18,0),"")</f>
        <v/>
      </c>
      <c r="E3815" s="344"/>
      <c r="F3815" s="256"/>
      <c r="G3815" s="256"/>
      <c r="H3815" s="307"/>
      <c r="I3815" s="183"/>
      <c r="R3815" s="8">
        <f t="shared" si="532"/>
        <v>0</v>
      </c>
      <c r="S3815" s="8">
        <f>VLOOKUP($D3815,{"29 - Psychiatrie (Erwachsene)",1;"30 - Kinder- und Jugendpsychiatrie",1;"297 - stationsäquivalente Behandlung in der Erwachsenenpsychiatrie (29)",1;"307 - stationsäquivalente Behandlung in der Kinder- und Jugendpsychiatrie (30)",1;"31 - Psychosomatik",1;"",0;0,0},2,0)</f>
        <v>0</v>
      </c>
      <c r="T3815" s="8">
        <f t="shared" si="538"/>
        <v>0</v>
      </c>
      <c r="U3815" s="8">
        <f t="shared" si="531"/>
        <v>0</v>
      </c>
      <c r="V3815" s="8">
        <f t="shared" si="533"/>
        <v>0</v>
      </c>
      <c r="W3815" s="8">
        <f t="shared" si="534"/>
        <v>0</v>
      </c>
      <c r="X3815" s="8">
        <f t="shared" si="535"/>
        <v>0</v>
      </c>
      <c r="Y3815" s="8" t="str">
        <f t="shared" si="536"/>
        <v/>
      </c>
      <c r="Z3815" s="8" t="str">
        <f>VLOOKUP($D3815,{"29 - Psychiatrie (Erwachsene)","BGI";"297 - stationsäquivalente Behandlung in der Erwachsenenpsychiatrie (29)","BGI";"30 - Kinder- und Jugendpsychiatrie","BGII";"307 - stationsäquivalente Behandlung in der Kinder- und Jugendpsychiatrie (30)","BGII";"31 - Psychosomatik","BGI";"","LEER";0,"Leer"},2,0)</f>
        <v>LEER</v>
      </c>
      <c r="AA3815" s="8" t="str">
        <f t="shared" si="537"/>
        <v>Stationen</v>
      </c>
    </row>
    <row r="3816" spans="2:27" ht="15" customHeight="1" x14ac:dyDescent="0.25">
      <c r="B3816" s="76" t="str">
        <f t="shared" si="530"/>
        <v>!!!</v>
      </c>
      <c r="C3816" s="310" t="str">
        <f>IF(LEN($E3816)&gt;0,VLOOKUP(TEXT($E3816,0),'Angaben Stationen'!$E$14:$V$215,17,0),"")</f>
        <v/>
      </c>
      <c r="D3816" s="254" t="str">
        <f>IF(LEN($E3816)&gt;0,VLOOKUP(TEXT($E3816,0),'Angaben Stationen'!$E$14:$V$215,18,0),"")</f>
        <v/>
      </c>
      <c r="E3816" s="344"/>
      <c r="F3816" s="256"/>
      <c r="G3816" s="256"/>
      <c r="H3816" s="307"/>
      <c r="I3816" s="183"/>
      <c r="R3816" s="8">
        <f t="shared" si="532"/>
        <v>0</v>
      </c>
      <c r="S3816" s="8">
        <f>VLOOKUP($D3816,{"29 - Psychiatrie (Erwachsene)",1;"30 - Kinder- und Jugendpsychiatrie",1;"297 - stationsäquivalente Behandlung in der Erwachsenenpsychiatrie (29)",1;"307 - stationsäquivalente Behandlung in der Kinder- und Jugendpsychiatrie (30)",1;"31 - Psychosomatik",1;"",0;0,0},2,0)</f>
        <v>0</v>
      </c>
      <c r="T3816" s="8">
        <f t="shared" si="538"/>
        <v>0</v>
      </c>
      <c r="U3816" s="8">
        <f t="shared" si="531"/>
        <v>0</v>
      </c>
      <c r="V3816" s="8">
        <f t="shared" si="533"/>
        <v>0</v>
      </c>
      <c r="W3816" s="8">
        <f t="shared" si="534"/>
        <v>0</v>
      </c>
      <c r="X3816" s="8">
        <f t="shared" si="535"/>
        <v>0</v>
      </c>
      <c r="Y3816" s="8" t="str">
        <f t="shared" si="536"/>
        <v/>
      </c>
      <c r="Z3816" s="8" t="str">
        <f>VLOOKUP($D3816,{"29 - Psychiatrie (Erwachsene)","BGI";"297 - stationsäquivalente Behandlung in der Erwachsenenpsychiatrie (29)","BGI";"30 - Kinder- und Jugendpsychiatrie","BGII";"307 - stationsäquivalente Behandlung in der Kinder- und Jugendpsychiatrie (30)","BGII";"31 - Psychosomatik","BGI";"","LEER";0,"Leer"},2,0)</f>
        <v>LEER</v>
      </c>
      <c r="AA3816" s="8" t="str">
        <f t="shared" si="537"/>
        <v>Stationen</v>
      </c>
    </row>
    <row r="3817" spans="2:27" ht="15" customHeight="1" x14ac:dyDescent="0.25">
      <c r="B3817" s="76" t="str">
        <f t="shared" si="530"/>
        <v>!!!</v>
      </c>
      <c r="C3817" s="310" t="str">
        <f>IF(LEN($E3817)&gt;0,VLOOKUP(TEXT($E3817,0),'Angaben Stationen'!$E$14:$V$215,17,0),"")</f>
        <v/>
      </c>
      <c r="D3817" s="254" t="str">
        <f>IF(LEN($E3817)&gt;0,VLOOKUP(TEXT($E3817,0),'Angaben Stationen'!$E$14:$V$215,18,0),"")</f>
        <v/>
      </c>
      <c r="E3817" s="344"/>
      <c r="F3817" s="256"/>
      <c r="G3817" s="256"/>
      <c r="H3817" s="307"/>
      <c r="I3817" s="183"/>
      <c r="R3817" s="8">
        <f t="shared" si="532"/>
        <v>0</v>
      </c>
      <c r="S3817" s="8">
        <f>VLOOKUP($D3817,{"29 - Psychiatrie (Erwachsene)",1;"30 - Kinder- und Jugendpsychiatrie",1;"297 - stationsäquivalente Behandlung in der Erwachsenenpsychiatrie (29)",1;"307 - stationsäquivalente Behandlung in der Kinder- und Jugendpsychiatrie (30)",1;"31 - Psychosomatik",1;"",0;0,0},2,0)</f>
        <v>0</v>
      </c>
      <c r="T3817" s="8">
        <f t="shared" si="538"/>
        <v>0</v>
      </c>
      <c r="U3817" s="8">
        <f t="shared" si="531"/>
        <v>0</v>
      </c>
      <c r="V3817" s="8">
        <f t="shared" si="533"/>
        <v>0</v>
      </c>
      <c r="W3817" s="8">
        <f t="shared" si="534"/>
        <v>0</v>
      </c>
      <c r="X3817" s="8">
        <f t="shared" si="535"/>
        <v>0</v>
      </c>
      <c r="Y3817" s="8" t="str">
        <f t="shared" si="536"/>
        <v/>
      </c>
      <c r="Z3817" s="8" t="str">
        <f>VLOOKUP($D3817,{"29 - Psychiatrie (Erwachsene)","BGI";"297 - stationsäquivalente Behandlung in der Erwachsenenpsychiatrie (29)","BGI";"30 - Kinder- und Jugendpsychiatrie","BGII";"307 - stationsäquivalente Behandlung in der Kinder- und Jugendpsychiatrie (30)","BGII";"31 - Psychosomatik","BGI";"","LEER";0,"Leer"},2,0)</f>
        <v>LEER</v>
      </c>
      <c r="AA3817" s="8" t="str">
        <f t="shared" si="537"/>
        <v>Stationen</v>
      </c>
    </row>
    <row r="3818" spans="2:27" ht="15" customHeight="1" x14ac:dyDescent="0.25">
      <c r="B3818" s="76" t="str">
        <f t="shared" si="530"/>
        <v>!!!</v>
      </c>
      <c r="C3818" s="310" t="str">
        <f>IF(LEN($E3818)&gt;0,VLOOKUP(TEXT($E3818,0),'Angaben Stationen'!$E$14:$V$215,17,0),"")</f>
        <v/>
      </c>
      <c r="D3818" s="254" t="str">
        <f>IF(LEN($E3818)&gt;0,VLOOKUP(TEXT($E3818,0),'Angaben Stationen'!$E$14:$V$215,18,0),"")</f>
        <v/>
      </c>
      <c r="E3818" s="344"/>
      <c r="F3818" s="256"/>
      <c r="G3818" s="256"/>
      <c r="H3818" s="307"/>
      <c r="I3818" s="183"/>
      <c r="R3818" s="8">
        <f t="shared" si="532"/>
        <v>0</v>
      </c>
      <c r="S3818" s="8">
        <f>VLOOKUP($D3818,{"29 - Psychiatrie (Erwachsene)",1;"30 - Kinder- und Jugendpsychiatrie",1;"297 - stationsäquivalente Behandlung in der Erwachsenenpsychiatrie (29)",1;"307 - stationsäquivalente Behandlung in der Kinder- und Jugendpsychiatrie (30)",1;"31 - Psychosomatik",1;"",0;0,0},2,0)</f>
        <v>0</v>
      </c>
      <c r="T3818" s="8">
        <f t="shared" si="538"/>
        <v>0</v>
      </c>
      <c r="U3818" s="8">
        <f t="shared" si="531"/>
        <v>0</v>
      </c>
      <c r="V3818" s="8">
        <f t="shared" si="533"/>
        <v>0</v>
      </c>
      <c r="W3818" s="8">
        <f t="shared" si="534"/>
        <v>0</v>
      </c>
      <c r="X3818" s="8">
        <f t="shared" si="535"/>
        <v>0</v>
      </c>
      <c r="Y3818" s="8" t="str">
        <f t="shared" si="536"/>
        <v/>
      </c>
      <c r="Z3818" s="8" t="str">
        <f>VLOOKUP($D3818,{"29 - Psychiatrie (Erwachsene)","BGI";"297 - stationsäquivalente Behandlung in der Erwachsenenpsychiatrie (29)","BGI";"30 - Kinder- und Jugendpsychiatrie","BGII";"307 - stationsäquivalente Behandlung in der Kinder- und Jugendpsychiatrie (30)","BGII";"31 - Psychosomatik","BGI";"","LEER";0,"Leer"},2,0)</f>
        <v>LEER</v>
      </c>
      <c r="AA3818" s="8" t="str">
        <f t="shared" si="537"/>
        <v>Stationen</v>
      </c>
    </row>
    <row r="3819" spans="2:27" ht="15" customHeight="1" x14ac:dyDescent="0.25">
      <c r="B3819" s="76" t="str">
        <f t="shared" si="530"/>
        <v>!!!</v>
      </c>
      <c r="C3819" s="310" t="str">
        <f>IF(LEN($E3819)&gt;0,VLOOKUP(TEXT($E3819,0),'Angaben Stationen'!$E$14:$V$215,17,0),"")</f>
        <v/>
      </c>
      <c r="D3819" s="254" t="str">
        <f>IF(LEN($E3819)&gt;0,VLOOKUP(TEXT($E3819,0),'Angaben Stationen'!$E$14:$V$215,18,0),"")</f>
        <v/>
      </c>
      <c r="E3819" s="344"/>
      <c r="F3819" s="256"/>
      <c r="G3819" s="256"/>
      <c r="H3819" s="307"/>
      <c r="I3819" s="183"/>
      <c r="R3819" s="8">
        <f t="shared" si="532"/>
        <v>0</v>
      </c>
      <c r="S3819" s="8">
        <f>VLOOKUP($D3819,{"29 - Psychiatrie (Erwachsene)",1;"30 - Kinder- und Jugendpsychiatrie",1;"297 - stationsäquivalente Behandlung in der Erwachsenenpsychiatrie (29)",1;"307 - stationsäquivalente Behandlung in der Kinder- und Jugendpsychiatrie (30)",1;"31 - Psychosomatik",1;"",0;0,0},2,0)</f>
        <v>0</v>
      </c>
      <c r="T3819" s="8">
        <f t="shared" si="538"/>
        <v>0</v>
      </c>
      <c r="U3819" s="8">
        <f t="shared" si="531"/>
        <v>0</v>
      </c>
      <c r="V3819" s="8">
        <f t="shared" si="533"/>
        <v>0</v>
      </c>
      <c r="W3819" s="8">
        <f t="shared" si="534"/>
        <v>0</v>
      </c>
      <c r="X3819" s="8">
        <f t="shared" si="535"/>
        <v>0</v>
      </c>
      <c r="Y3819" s="8" t="str">
        <f t="shared" si="536"/>
        <v/>
      </c>
      <c r="Z3819" s="8" t="str">
        <f>VLOOKUP($D3819,{"29 - Psychiatrie (Erwachsene)","BGI";"297 - stationsäquivalente Behandlung in der Erwachsenenpsychiatrie (29)","BGI";"30 - Kinder- und Jugendpsychiatrie","BGII";"307 - stationsäquivalente Behandlung in der Kinder- und Jugendpsychiatrie (30)","BGII";"31 - Psychosomatik","BGI";"","LEER";0,"Leer"},2,0)</f>
        <v>LEER</v>
      </c>
      <c r="AA3819" s="8" t="str">
        <f t="shared" si="537"/>
        <v>Stationen</v>
      </c>
    </row>
    <row r="3820" spans="2:27" ht="15" customHeight="1" x14ac:dyDescent="0.25">
      <c r="B3820" s="76" t="str">
        <f t="shared" si="530"/>
        <v>!!!</v>
      </c>
      <c r="C3820" s="310" t="str">
        <f>IF(LEN($E3820)&gt;0,VLOOKUP(TEXT($E3820,0),'Angaben Stationen'!$E$14:$V$215,17,0),"")</f>
        <v/>
      </c>
      <c r="D3820" s="254" t="str">
        <f>IF(LEN($E3820)&gt;0,VLOOKUP(TEXT($E3820,0),'Angaben Stationen'!$E$14:$V$215,18,0),"")</f>
        <v/>
      </c>
      <c r="E3820" s="344"/>
      <c r="F3820" s="256"/>
      <c r="G3820" s="256"/>
      <c r="H3820" s="307"/>
      <c r="I3820" s="183"/>
      <c r="R3820" s="8">
        <f t="shared" si="532"/>
        <v>0</v>
      </c>
      <c r="S3820" s="8">
        <f>VLOOKUP($D3820,{"29 - Psychiatrie (Erwachsene)",1;"30 - Kinder- und Jugendpsychiatrie",1;"297 - stationsäquivalente Behandlung in der Erwachsenenpsychiatrie (29)",1;"307 - stationsäquivalente Behandlung in der Kinder- und Jugendpsychiatrie (30)",1;"31 - Psychosomatik",1;"",0;0,0},2,0)</f>
        <v>0</v>
      </c>
      <c r="T3820" s="8">
        <f t="shared" si="538"/>
        <v>0</v>
      </c>
      <c r="U3820" s="8">
        <f t="shared" si="531"/>
        <v>0</v>
      </c>
      <c r="V3820" s="8">
        <f t="shared" si="533"/>
        <v>0</v>
      </c>
      <c r="W3820" s="8">
        <f t="shared" si="534"/>
        <v>0</v>
      </c>
      <c r="X3820" s="8">
        <f t="shared" si="535"/>
        <v>0</v>
      </c>
      <c r="Y3820" s="8" t="str">
        <f t="shared" si="536"/>
        <v/>
      </c>
      <c r="Z3820" s="8" t="str">
        <f>VLOOKUP($D3820,{"29 - Psychiatrie (Erwachsene)","BGI";"297 - stationsäquivalente Behandlung in der Erwachsenenpsychiatrie (29)","BGI";"30 - Kinder- und Jugendpsychiatrie","BGII";"307 - stationsäquivalente Behandlung in der Kinder- und Jugendpsychiatrie (30)","BGII";"31 - Psychosomatik","BGI";"","LEER";0,"Leer"},2,0)</f>
        <v>LEER</v>
      </c>
      <c r="AA3820" s="8" t="str">
        <f t="shared" si="537"/>
        <v>Stationen</v>
      </c>
    </row>
    <row r="3821" spans="2:27" ht="15" customHeight="1" x14ac:dyDescent="0.25">
      <c r="B3821" s="76" t="str">
        <f t="shared" si="530"/>
        <v>!!!</v>
      </c>
      <c r="C3821" s="310" t="str">
        <f>IF(LEN($E3821)&gt;0,VLOOKUP(TEXT($E3821,0),'Angaben Stationen'!$E$14:$V$215,17,0),"")</f>
        <v/>
      </c>
      <c r="D3821" s="254" t="str">
        <f>IF(LEN($E3821)&gt;0,VLOOKUP(TEXT($E3821,0),'Angaben Stationen'!$E$14:$V$215,18,0),"")</f>
        <v/>
      </c>
      <c r="E3821" s="344"/>
      <c r="F3821" s="256"/>
      <c r="G3821" s="256"/>
      <c r="H3821" s="307"/>
      <c r="I3821" s="183"/>
      <c r="R3821" s="8">
        <f t="shared" si="532"/>
        <v>0</v>
      </c>
      <c r="S3821" s="8">
        <f>VLOOKUP($D3821,{"29 - Psychiatrie (Erwachsene)",1;"30 - Kinder- und Jugendpsychiatrie",1;"297 - stationsäquivalente Behandlung in der Erwachsenenpsychiatrie (29)",1;"307 - stationsäquivalente Behandlung in der Kinder- und Jugendpsychiatrie (30)",1;"31 - Psychosomatik",1;"",0;0,0},2,0)</f>
        <v>0</v>
      </c>
      <c r="T3821" s="8">
        <f t="shared" si="538"/>
        <v>0</v>
      </c>
      <c r="U3821" s="8">
        <f t="shared" si="531"/>
        <v>0</v>
      </c>
      <c r="V3821" s="8">
        <f t="shared" si="533"/>
        <v>0</v>
      </c>
      <c r="W3821" s="8">
        <f t="shared" si="534"/>
        <v>0</v>
      </c>
      <c r="X3821" s="8">
        <f t="shared" si="535"/>
        <v>0</v>
      </c>
      <c r="Y3821" s="8" t="str">
        <f t="shared" si="536"/>
        <v/>
      </c>
      <c r="Z3821" s="8" t="str">
        <f>VLOOKUP($D3821,{"29 - Psychiatrie (Erwachsene)","BGI";"297 - stationsäquivalente Behandlung in der Erwachsenenpsychiatrie (29)","BGI";"30 - Kinder- und Jugendpsychiatrie","BGII";"307 - stationsäquivalente Behandlung in der Kinder- und Jugendpsychiatrie (30)","BGII";"31 - Psychosomatik","BGI";"","LEER";0,"Leer"},2,0)</f>
        <v>LEER</v>
      </c>
      <c r="AA3821" s="8" t="str">
        <f t="shared" si="537"/>
        <v>Stationen</v>
      </c>
    </row>
    <row r="3822" spans="2:27" ht="15" customHeight="1" x14ac:dyDescent="0.25">
      <c r="B3822" s="76" t="str">
        <f t="shared" si="530"/>
        <v>!!!</v>
      </c>
      <c r="C3822" s="310" t="str">
        <f>IF(LEN($E3822)&gt;0,VLOOKUP(TEXT($E3822,0),'Angaben Stationen'!$E$14:$V$215,17,0),"")</f>
        <v/>
      </c>
      <c r="D3822" s="254" t="str">
        <f>IF(LEN($E3822)&gt;0,VLOOKUP(TEXT($E3822,0),'Angaben Stationen'!$E$14:$V$215,18,0),"")</f>
        <v/>
      </c>
      <c r="E3822" s="344"/>
      <c r="F3822" s="256"/>
      <c r="G3822" s="256"/>
      <c r="H3822" s="307"/>
      <c r="I3822" s="183"/>
      <c r="R3822" s="8">
        <f t="shared" si="532"/>
        <v>0</v>
      </c>
      <c r="S3822" s="8">
        <f>VLOOKUP($D3822,{"29 - Psychiatrie (Erwachsene)",1;"30 - Kinder- und Jugendpsychiatrie",1;"297 - stationsäquivalente Behandlung in der Erwachsenenpsychiatrie (29)",1;"307 - stationsäquivalente Behandlung in der Kinder- und Jugendpsychiatrie (30)",1;"31 - Psychosomatik",1;"",0;0,0},2,0)</f>
        <v>0</v>
      </c>
      <c r="T3822" s="8">
        <f t="shared" si="538"/>
        <v>0</v>
      </c>
      <c r="U3822" s="8">
        <f t="shared" si="531"/>
        <v>0</v>
      </c>
      <c r="V3822" s="8">
        <f t="shared" si="533"/>
        <v>0</v>
      </c>
      <c r="W3822" s="8">
        <f t="shared" si="534"/>
        <v>0</v>
      </c>
      <c r="X3822" s="8">
        <f t="shared" si="535"/>
        <v>0</v>
      </c>
      <c r="Y3822" s="8" t="str">
        <f t="shared" si="536"/>
        <v/>
      </c>
      <c r="Z3822" s="8" t="str">
        <f>VLOOKUP($D3822,{"29 - Psychiatrie (Erwachsene)","BGI";"297 - stationsäquivalente Behandlung in der Erwachsenenpsychiatrie (29)","BGI";"30 - Kinder- und Jugendpsychiatrie","BGII";"307 - stationsäquivalente Behandlung in der Kinder- und Jugendpsychiatrie (30)","BGII";"31 - Psychosomatik","BGI";"","LEER";0,"Leer"},2,0)</f>
        <v>LEER</v>
      </c>
      <c r="AA3822" s="8" t="str">
        <f t="shared" si="537"/>
        <v>Stationen</v>
      </c>
    </row>
    <row r="3823" spans="2:27" ht="15" customHeight="1" x14ac:dyDescent="0.25">
      <c r="B3823" s="76" t="str">
        <f t="shared" si="530"/>
        <v>!!!</v>
      </c>
      <c r="C3823" s="310" t="str">
        <f>IF(LEN($E3823)&gt;0,VLOOKUP(TEXT($E3823,0),'Angaben Stationen'!$E$14:$V$215,17,0),"")</f>
        <v/>
      </c>
      <c r="D3823" s="254" t="str">
        <f>IF(LEN($E3823)&gt;0,VLOOKUP(TEXT($E3823,0),'Angaben Stationen'!$E$14:$V$215,18,0),"")</f>
        <v/>
      </c>
      <c r="E3823" s="344"/>
      <c r="F3823" s="256"/>
      <c r="G3823" s="256"/>
      <c r="H3823" s="307"/>
      <c r="I3823" s="183"/>
      <c r="R3823" s="8">
        <f t="shared" si="532"/>
        <v>0</v>
      </c>
      <c r="S3823" s="8">
        <f>VLOOKUP($D3823,{"29 - Psychiatrie (Erwachsene)",1;"30 - Kinder- und Jugendpsychiatrie",1;"297 - stationsäquivalente Behandlung in der Erwachsenenpsychiatrie (29)",1;"307 - stationsäquivalente Behandlung in der Kinder- und Jugendpsychiatrie (30)",1;"31 - Psychosomatik",1;"",0;0,0},2,0)</f>
        <v>0</v>
      </c>
      <c r="T3823" s="8">
        <f t="shared" si="538"/>
        <v>0</v>
      </c>
      <c r="U3823" s="8">
        <f t="shared" si="531"/>
        <v>0</v>
      </c>
      <c r="V3823" s="8">
        <f t="shared" si="533"/>
        <v>0</v>
      </c>
      <c r="W3823" s="8">
        <f t="shared" si="534"/>
        <v>0</v>
      </c>
      <c r="X3823" s="8">
        <f t="shared" si="535"/>
        <v>0</v>
      </c>
      <c r="Y3823" s="8" t="str">
        <f t="shared" si="536"/>
        <v/>
      </c>
      <c r="Z3823" s="8" t="str">
        <f>VLOOKUP($D3823,{"29 - Psychiatrie (Erwachsene)","BGI";"297 - stationsäquivalente Behandlung in der Erwachsenenpsychiatrie (29)","BGI";"30 - Kinder- und Jugendpsychiatrie","BGII";"307 - stationsäquivalente Behandlung in der Kinder- und Jugendpsychiatrie (30)","BGII";"31 - Psychosomatik","BGI";"","LEER";0,"Leer"},2,0)</f>
        <v>LEER</v>
      </c>
      <c r="AA3823" s="8" t="str">
        <f t="shared" si="537"/>
        <v>Stationen</v>
      </c>
    </row>
    <row r="3824" spans="2:27" ht="15" customHeight="1" x14ac:dyDescent="0.25">
      <c r="B3824" s="76" t="str">
        <f t="shared" si="530"/>
        <v>!!!</v>
      </c>
      <c r="C3824" s="310" t="str">
        <f>IF(LEN($E3824)&gt;0,VLOOKUP(TEXT($E3824,0),'Angaben Stationen'!$E$14:$V$215,17,0),"")</f>
        <v/>
      </c>
      <c r="D3824" s="254" t="str">
        <f>IF(LEN($E3824)&gt;0,VLOOKUP(TEXT($E3824,0),'Angaben Stationen'!$E$14:$V$215,18,0),"")</f>
        <v/>
      </c>
      <c r="E3824" s="344"/>
      <c r="F3824" s="256"/>
      <c r="G3824" s="256"/>
      <c r="H3824" s="307"/>
      <c r="I3824" s="183"/>
      <c r="R3824" s="8">
        <f t="shared" si="532"/>
        <v>0</v>
      </c>
      <c r="S3824" s="8">
        <f>VLOOKUP($D3824,{"29 - Psychiatrie (Erwachsene)",1;"30 - Kinder- und Jugendpsychiatrie",1;"297 - stationsäquivalente Behandlung in der Erwachsenenpsychiatrie (29)",1;"307 - stationsäquivalente Behandlung in der Kinder- und Jugendpsychiatrie (30)",1;"31 - Psychosomatik",1;"",0;0,0},2,0)</f>
        <v>0</v>
      </c>
      <c r="T3824" s="8">
        <f t="shared" si="538"/>
        <v>0</v>
      </c>
      <c r="U3824" s="8">
        <f t="shared" si="531"/>
        <v>0</v>
      </c>
      <c r="V3824" s="8">
        <f t="shared" si="533"/>
        <v>0</v>
      </c>
      <c r="W3824" s="8">
        <f t="shared" si="534"/>
        <v>0</v>
      </c>
      <c r="X3824" s="8">
        <f t="shared" si="535"/>
        <v>0</v>
      </c>
      <c r="Y3824" s="8" t="str">
        <f t="shared" si="536"/>
        <v/>
      </c>
      <c r="Z3824" s="8" t="str">
        <f>VLOOKUP($D3824,{"29 - Psychiatrie (Erwachsene)","BGI";"297 - stationsäquivalente Behandlung in der Erwachsenenpsychiatrie (29)","BGI";"30 - Kinder- und Jugendpsychiatrie","BGII";"307 - stationsäquivalente Behandlung in der Kinder- und Jugendpsychiatrie (30)","BGII";"31 - Psychosomatik","BGI";"","LEER";0,"Leer"},2,0)</f>
        <v>LEER</v>
      </c>
      <c r="AA3824" s="8" t="str">
        <f t="shared" si="537"/>
        <v>Stationen</v>
      </c>
    </row>
    <row r="3825" spans="2:27" ht="15" customHeight="1" x14ac:dyDescent="0.25">
      <c r="B3825" s="76" t="str">
        <f t="shared" si="530"/>
        <v>!!!</v>
      </c>
      <c r="C3825" s="310" t="str">
        <f>IF(LEN($E3825)&gt;0,VLOOKUP(TEXT($E3825,0),'Angaben Stationen'!$E$14:$V$215,17,0),"")</f>
        <v/>
      </c>
      <c r="D3825" s="254" t="str">
        <f>IF(LEN($E3825)&gt;0,VLOOKUP(TEXT($E3825,0),'Angaben Stationen'!$E$14:$V$215,18,0),"")</f>
        <v/>
      </c>
      <c r="E3825" s="344"/>
      <c r="F3825" s="256"/>
      <c r="G3825" s="256"/>
      <c r="H3825" s="307"/>
      <c r="I3825" s="183"/>
      <c r="R3825" s="8">
        <f t="shared" si="532"/>
        <v>0</v>
      </c>
      <c r="S3825" s="8">
        <f>VLOOKUP($D3825,{"29 - Psychiatrie (Erwachsene)",1;"30 - Kinder- und Jugendpsychiatrie",1;"297 - stationsäquivalente Behandlung in der Erwachsenenpsychiatrie (29)",1;"307 - stationsäquivalente Behandlung in der Kinder- und Jugendpsychiatrie (30)",1;"31 - Psychosomatik",1;"",0;0,0},2,0)</f>
        <v>0</v>
      </c>
      <c r="T3825" s="8">
        <f t="shared" si="538"/>
        <v>0</v>
      </c>
      <c r="U3825" s="8">
        <f t="shared" si="531"/>
        <v>0</v>
      </c>
      <c r="V3825" s="8">
        <f t="shared" si="533"/>
        <v>0</v>
      </c>
      <c r="W3825" s="8">
        <f t="shared" si="534"/>
        <v>0</v>
      </c>
      <c r="X3825" s="8">
        <f t="shared" si="535"/>
        <v>0</v>
      </c>
      <c r="Y3825" s="8" t="str">
        <f t="shared" si="536"/>
        <v/>
      </c>
      <c r="Z3825" s="8" t="str">
        <f>VLOOKUP($D3825,{"29 - Psychiatrie (Erwachsene)","BGI";"297 - stationsäquivalente Behandlung in der Erwachsenenpsychiatrie (29)","BGI";"30 - Kinder- und Jugendpsychiatrie","BGII";"307 - stationsäquivalente Behandlung in der Kinder- und Jugendpsychiatrie (30)","BGII";"31 - Psychosomatik","BGI";"","LEER";0,"Leer"},2,0)</f>
        <v>LEER</v>
      </c>
      <c r="AA3825" s="8" t="str">
        <f t="shared" si="537"/>
        <v>Stationen</v>
      </c>
    </row>
    <row r="3826" spans="2:27" ht="15" customHeight="1" x14ac:dyDescent="0.25">
      <c r="B3826" s="76" t="str">
        <f t="shared" si="530"/>
        <v>!!!</v>
      </c>
      <c r="C3826" s="310" t="str">
        <f>IF(LEN($E3826)&gt;0,VLOOKUP(TEXT($E3826,0),'Angaben Stationen'!$E$14:$V$215,17,0),"")</f>
        <v/>
      </c>
      <c r="D3826" s="254" t="str">
        <f>IF(LEN($E3826)&gt;0,VLOOKUP(TEXT($E3826,0),'Angaben Stationen'!$E$14:$V$215,18,0),"")</f>
        <v/>
      </c>
      <c r="E3826" s="344"/>
      <c r="F3826" s="256"/>
      <c r="G3826" s="256"/>
      <c r="H3826" s="307"/>
      <c r="I3826" s="183"/>
      <c r="R3826" s="8">
        <f t="shared" si="532"/>
        <v>0</v>
      </c>
      <c r="S3826" s="8">
        <f>VLOOKUP($D3826,{"29 - Psychiatrie (Erwachsene)",1;"30 - Kinder- und Jugendpsychiatrie",1;"297 - stationsäquivalente Behandlung in der Erwachsenenpsychiatrie (29)",1;"307 - stationsäquivalente Behandlung in der Kinder- und Jugendpsychiatrie (30)",1;"31 - Psychosomatik",1;"",0;0,0},2,0)</f>
        <v>0</v>
      </c>
      <c r="T3826" s="8">
        <f t="shared" si="538"/>
        <v>0</v>
      </c>
      <c r="U3826" s="8">
        <f t="shared" si="531"/>
        <v>0</v>
      </c>
      <c r="V3826" s="8">
        <f t="shared" si="533"/>
        <v>0</v>
      </c>
      <c r="W3826" s="8">
        <f t="shared" si="534"/>
        <v>0</v>
      </c>
      <c r="X3826" s="8">
        <f t="shared" si="535"/>
        <v>0</v>
      </c>
      <c r="Y3826" s="8" t="str">
        <f t="shared" si="536"/>
        <v/>
      </c>
      <c r="Z3826" s="8" t="str">
        <f>VLOOKUP($D3826,{"29 - Psychiatrie (Erwachsene)","BGI";"297 - stationsäquivalente Behandlung in der Erwachsenenpsychiatrie (29)","BGI";"30 - Kinder- und Jugendpsychiatrie","BGII";"307 - stationsäquivalente Behandlung in der Kinder- und Jugendpsychiatrie (30)","BGII";"31 - Psychosomatik","BGI";"","LEER";0,"Leer"},2,0)</f>
        <v>LEER</v>
      </c>
      <c r="AA3826" s="8" t="str">
        <f t="shared" si="537"/>
        <v>Stationen</v>
      </c>
    </row>
    <row r="3827" spans="2:27" ht="15" customHeight="1" x14ac:dyDescent="0.25">
      <c r="B3827" s="76" t="str">
        <f t="shared" si="530"/>
        <v>!!!</v>
      </c>
      <c r="C3827" s="310" t="str">
        <f>IF(LEN($E3827)&gt;0,VLOOKUP(TEXT($E3827,0),'Angaben Stationen'!$E$14:$V$215,17,0),"")</f>
        <v/>
      </c>
      <c r="D3827" s="254" t="str">
        <f>IF(LEN($E3827)&gt;0,VLOOKUP(TEXT($E3827,0),'Angaben Stationen'!$E$14:$V$215,18,0),"")</f>
        <v/>
      </c>
      <c r="E3827" s="344"/>
      <c r="F3827" s="256"/>
      <c r="G3827" s="256"/>
      <c r="H3827" s="307"/>
      <c r="I3827" s="183"/>
      <c r="R3827" s="8">
        <f t="shared" si="532"/>
        <v>0</v>
      </c>
      <c r="S3827" s="8">
        <f>VLOOKUP($D3827,{"29 - Psychiatrie (Erwachsene)",1;"30 - Kinder- und Jugendpsychiatrie",1;"297 - stationsäquivalente Behandlung in der Erwachsenenpsychiatrie (29)",1;"307 - stationsäquivalente Behandlung in der Kinder- und Jugendpsychiatrie (30)",1;"31 - Psychosomatik",1;"",0;0,0},2,0)</f>
        <v>0</v>
      </c>
      <c r="T3827" s="8">
        <f t="shared" si="538"/>
        <v>0</v>
      </c>
      <c r="U3827" s="8">
        <f t="shared" si="531"/>
        <v>0</v>
      </c>
      <c r="V3827" s="8">
        <f t="shared" si="533"/>
        <v>0</v>
      </c>
      <c r="W3827" s="8">
        <f t="shared" si="534"/>
        <v>0</v>
      </c>
      <c r="X3827" s="8">
        <f t="shared" si="535"/>
        <v>0</v>
      </c>
      <c r="Y3827" s="8" t="str">
        <f t="shared" si="536"/>
        <v/>
      </c>
      <c r="Z3827" s="8" t="str">
        <f>VLOOKUP($D3827,{"29 - Psychiatrie (Erwachsene)","BGI";"297 - stationsäquivalente Behandlung in der Erwachsenenpsychiatrie (29)","BGI";"30 - Kinder- und Jugendpsychiatrie","BGII";"307 - stationsäquivalente Behandlung in der Kinder- und Jugendpsychiatrie (30)","BGII";"31 - Psychosomatik","BGI";"","LEER";0,"Leer"},2,0)</f>
        <v>LEER</v>
      </c>
      <c r="AA3827" s="8" t="str">
        <f t="shared" si="537"/>
        <v>Stationen</v>
      </c>
    </row>
    <row r="3828" spans="2:27" ht="15" customHeight="1" x14ac:dyDescent="0.25">
      <c r="B3828" s="76" t="str">
        <f t="shared" si="530"/>
        <v>!!!</v>
      </c>
      <c r="C3828" s="310" t="str">
        <f>IF(LEN($E3828)&gt;0,VLOOKUP(TEXT($E3828,0),'Angaben Stationen'!$E$14:$V$215,17,0),"")</f>
        <v/>
      </c>
      <c r="D3828" s="254" t="str">
        <f>IF(LEN($E3828)&gt;0,VLOOKUP(TEXT($E3828,0),'Angaben Stationen'!$E$14:$V$215,18,0),"")</f>
        <v/>
      </c>
      <c r="E3828" s="344"/>
      <c r="F3828" s="256"/>
      <c r="G3828" s="256"/>
      <c r="H3828" s="307"/>
      <c r="I3828" s="183"/>
      <c r="R3828" s="8">
        <f t="shared" si="532"/>
        <v>0</v>
      </c>
      <c r="S3828" s="8">
        <f>VLOOKUP($D3828,{"29 - Psychiatrie (Erwachsene)",1;"30 - Kinder- und Jugendpsychiatrie",1;"297 - stationsäquivalente Behandlung in der Erwachsenenpsychiatrie (29)",1;"307 - stationsäquivalente Behandlung in der Kinder- und Jugendpsychiatrie (30)",1;"31 - Psychosomatik",1;"",0;0,0},2,0)</f>
        <v>0</v>
      </c>
      <c r="T3828" s="8">
        <f t="shared" si="538"/>
        <v>0</v>
      </c>
      <c r="U3828" s="8">
        <f t="shared" si="531"/>
        <v>0</v>
      </c>
      <c r="V3828" s="8">
        <f t="shared" si="533"/>
        <v>0</v>
      </c>
      <c r="W3828" s="8">
        <f t="shared" si="534"/>
        <v>0</v>
      </c>
      <c r="X3828" s="8">
        <f t="shared" si="535"/>
        <v>0</v>
      </c>
      <c r="Y3828" s="8" t="str">
        <f t="shared" si="536"/>
        <v/>
      </c>
      <c r="Z3828" s="8" t="str">
        <f>VLOOKUP($D3828,{"29 - Psychiatrie (Erwachsene)","BGI";"297 - stationsäquivalente Behandlung in der Erwachsenenpsychiatrie (29)","BGI";"30 - Kinder- und Jugendpsychiatrie","BGII";"307 - stationsäquivalente Behandlung in der Kinder- und Jugendpsychiatrie (30)","BGII";"31 - Psychosomatik","BGI";"","LEER";0,"Leer"},2,0)</f>
        <v>LEER</v>
      </c>
      <c r="AA3828" s="8" t="str">
        <f t="shared" si="537"/>
        <v>Stationen</v>
      </c>
    </row>
    <row r="3829" spans="2:27" ht="15" customHeight="1" x14ac:dyDescent="0.25">
      <c r="B3829" s="76" t="str">
        <f t="shared" si="530"/>
        <v>!!!</v>
      </c>
      <c r="C3829" s="310" t="str">
        <f>IF(LEN($E3829)&gt;0,VLOOKUP(TEXT($E3829,0),'Angaben Stationen'!$E$14:$V$215,17,0),"")</f>
        <v/>
      </c>
      <c r="D3829" s="254" t="str">
        <f>IF(LEN($E3829)&gt;0,VLOOKUP(TEXT($E3829,0),'Angaben Stationen'!$E$14:$V$215,18,0),"")</f>
        <v/>
      </c>
      <c r="E3829" s="344"/>
      <c r="F3829" s="256"/>
      <c r="G3829" s="256"/>
      <c r="H3829" s="307"/>
      <c r="I3829" s="183"/>
      <c r="R3829" s="8">
        <f t="shared" si="532"/>
        <v>0</v>
      </c>
      <c r="S3829" s="8">
        <f>VLOOKUP($D3829,{"29 - Psychiatrie (Erwachsene)",1;"30 - Kinder- und Jugendpsychiatrie",1;"297 - stationsäquivalente Behandlung in der Erwachsenenpsychiatrie (29)",1;"307 - stationsäquivalente Behandlung in der Kinder- und Jugendpsychiatrie (30)",1;"31 - Psychosomatik",1;"",0;0,0},2,0)</f>
        <v>0</v>
      </c>
      <c r="T3829" s="8">
        <f t="shared" si="538"/>
        <v>0</v>
      </c>
      <c r="U3829" s="8">
        <f t="shared" si="531"/>
        <v>0</v>
      </c>
      <c r="V3829" s="8">
        <f t="shared" si="533"/>
        <v>0</v>
      </c>
      <c r="W3829" s="8">
        <f t="shared" si="534"/>
        <v>0</v>
      </c>
      <c r="X3829" s="8">
        <f t="shared" si="535"/>
        <v>0</v>
      </c>
      <c r="Y3829" s="8" t="str">
        <f t="shared" si="536"/>
        <v/>
      </c>
      <c r="Z3829" s="8" t="str">
        <f>VLOOKUP($D3829,{"29 - Psychiatrie (Erwachsene)","BGI";"297 - stationsäquivalente Behandlung in der Erwachsenenpsychiatrie (29)","BGI";"30 - Kinder- und Jugendpsychiatrie","BGII";"307 - stationsäquivalente Behandlung in der Kinder- und Jugendpsychiatrie (30)","BGII";"31 - Psychosomatik","BGI";"","LEER";0,"Leer"},2,0)</f>
        <v>LEER</v>
      </c>
      <c r="AA3829" s="8" t="str">
        <f t="shared" si="537"/>
        <v>Stationen</v>
      </c>
    </row>
    <row r="3830" spans="2:27" ht="15" customHeight="1" x14ac:dyDescent="0.25">
      <c r="B3830" s="76" t="str">
        <f t="shared" si="530"/>
        <v>!!!</v>
      </c>
      <c r="C3830" s="310" t="str">
        <f>IF(LEN($E3830)&gt;0,VLOOKUP(TEXT($E3830,0),'Angaben Stationen'!$E$14:$V$215,17,0),"")</f>
        <v/>
      </c>
      <c r="D3830" s="254" t="str">
        <f>IF(LEN($E3830)&gt;0,VLOOKUP(TEXT($E3830,0),'Angaben Stationen'!$E$14:$V$215,18,0),"")</f>
        <v/>
      </c>
      <c r="E3830" s="344"/>
      <c r="F3830" s="256"/>
      <c r="G3830" s="256"/>
      <c r="H3830" s="307"/>
      <c r="I3830" s="183"/>
      <c r="R3830" s="8">
        <f t="shared" si="532"/>
        <v>0</v>
      </c>
      <c r="S3830" s="8">
        <f>VLOOKUP($D3830,{"29 - Psychiatrie (Erwachsene)",1;"30 - Kinder- und Jugendpsychiatrie",1;"297 - stationsäquivalente Behandlung in der Erwachsenenpsychiatrie (29)",1;"307 - stationsäquivalente Behandlung in der Kinder- und Jugendpsychiatrie (30)",1;"31 - Psychosomatik",1;"",0;0,0},2,0)</f>
        <v>0</v>
      </c>
      <c r="T3830" s="8">
        <f t="shared" si="538"/>
        <v>0</v>
      </c>
      <c r="U3830" s="8">
        <f t="shared" si="531"/>
        <v>0</v>
      </c>
      <c r="V3830" s="8">
        <f t="shared" si="533"/>
        <v>0</v>
      </c>
      <c r="W3830" s="8">
        <f t="shared" si="534"/>
        <v>0</v>
      </c>
      <c r="X3830" s="8">
        <f t="shared" si="535"/>
        <v>0</v>
      </c>
      <c r="Y3830" s="8" t="str">
        <f t="shared" si="536"/>
        <v/>
      </c>
      <c r="Z3830" s="8" t="str">
        <f>VLOOKUP($D3830,{"29 - Psychiatrie (Erwachsene)","BGI";"297 - stationsäquivalente Behandlung in der Erwachsenenpsychiatrie (29)","BGI";"30 - Kinder- und Jugendpsychiatrie","BGII";"307 - stationsäquivalente Behandlung in der Kinder- und Jugendpsychiatrie (30)","BGII";"31 - Psychosomatik","BGI";"","LEER";0,"Leer"},2,0)</f>
        <v>LEER</v>
      </c>
      <c r="AA3830" s="8" t="str">
        <f t="shared" si="537"/>
        <v>Stationen</v>
      </c>
    </row>
    <row r="3831" spans="2:27" ht="15" customHeight="1" x14ac:dyDescent="0.25">
      <c r="B3831" s="76" t="str">
        <f t="shared" si="530"/>
        <v>!!!</v>
      </c>
      <c r="C3831" s="310" t="str">
        <f>IF(LEN($E3831)&gt;0,VLOOKUP(TEXT($E3831,0),'Angaben Stationen'!$E$14:$V$215,17,0),"")</f>
        <v/>
      </c>
      <c r="D3831" s="254" t="str">
        <f>IF(LEN($E3831)&gt;0,VLOOKUP(TEXT($E3831,0),'Angaben Stationen'!$E$14:$V$215,18,0),"")</f>
        <v/>
      </c>
      <c r="E3831" s="344"/>
      <c r="F3831" s="256"/>
      <c r="G3831" s="256"/>
      <c r="H3831" s="307"/>
      <c r="I3831" s="183"/>
      <c r="R3831" s="8">
        <f t="shared" si="532"/>
        <v>0</v>
      </c>
      <c r="S3831" s="8">
        <f>VLOOKUP($D3831,{"29 - Psychiatrie (Erwachsene)",1;"30 - Kinder- und Jugendpsychiatrie",1;"297 - stationsäquivalente Behandlung in der Erwachsenenpsychiatrie (29)",1;"307 - stationsäquivalente Behandlung in der Kinder- und Jugendpsychiatrie (30)",1;"31 - Psychosomatik",1;"",0;0,0},2,0)</f>
        <v>0</v>
      </c>
      <c r="T3831" s="8">
        <f t="shared" si="538"/>
        <v>0</v>
      </c>
      <c r="U3831" s="8">
        <f t="shared" si="531"/>
        <v>0</v>
      </c>
      <c r="V3831" s="8">
        <f t="shared" si="533"/>
        <v>0</v>
      </c>
      <c r="W3831" s="8">
        <f t="shared" si="534"/>
        <v>0</v>
      </c>
      <c r="X3831" s="8">
        <f t="shared" si="535"/>
        <v>0</v>
      </c>
      <c r="Y3831" s="8" t="str">
        <f t="shared" si="536"/>
        <v/>
      </c>
      <c r="Z3831" s="8" t="str">
        <f>VLOOKUP($D3831,{"29 - Psychiatrie (Erwachsene)","BGI";"297 - stationsäquivalente Behandlung in der Erwachsenenpsychiatrie (29)","BGI";"30 - Kinder- und Jugendpsychiatrie","BGII";"307 - stationsäquivalente Behandlung in der Kinder- und Jugendpsychiatrie (30)","BGII";"31 - Psychosomatik","BGI";"","LEER";0,"Leer"},2,0)</f>
        <v>LEER</v>
      </c>
      <c r="AA3831" s="8" t="str">
        <f t="shared" si="537"/>
        <v>Stationen</v>
      </c>
    </row>
    <row r="3832" spans="2:27" ht="15" customHeight="1" x14ac:dyDescent="0.25">
      <c r="B3832" s="76" t="str">
        <f t="shared" si="530"/>
        <v>!!!</v>
      </c>
      <c r="C3832" s="310" t="str">
        <f>IF(LEN($E3832)&gt;0,VLOOKUP(TEXT($E3832,0),'Angaben Stationen'!$E$14:$V$215,17,0),"")</f>
        <v/>
      </c>
      <c r="D3832" s="254" t="str">
        <f>IF(LEN($E3832)&gt;0,VLOOKUP(TEXT($E3832,0),'Angaben Stationen'!$E$14:$V$215,18,0),"")</f>
        <v/>
      </c>
      <c r="E3832" s="344"/>
      <c r="F3832" s="256"/>
      <c r="G3832" s="256"/>
      <c r="H3832" s="307"/>
      <c r="I3832" s="183"/>
      <c r="R3832" s="8">
        <f t="shared" si="532"/>
        <v>0</v>
      </c>
      <c r="S3832" s="8">
        <f>VLOOKUP($D3832,{"29 - Psychiatrie (Erwachsene)",1;"30 - Kinder- und Jugendpsychiatrie",1;"297 - stationsäquivalente Behandlung in der Erwachsenenpsychiatrie (29)",1;"307 - stationsäquivalente Behandlung in der Kinder- und Jugendpsychiatrie (30)",1;"31 - Psychosomatik",1;"",0;0,0},2,0)</f>
        <v>0</v>
      </c>
      <c r="T3832" s="8">
        <f t="shared" si="538"/>
        <v>0</v>
      </c>
      <c r="U3832" s="8">
        <f t="shared" si="531"/>
        <v>0</v>
      </c>
      <c r="V3832" s="8">
        <f t="shared" si="533"/>
        <v>0</v>
      </c>
      <c r="W3832" s="8">
        <f t="shared" si="534"/>
        <v>0</v>
      </c>
      <c r="X3832" s="8">
        <f t="shared" si="535"/>
        <v>0</v>
      </c>
      <c r="Y3832" s="8" t="str">
        <f t="shared" si="536"/>
        <v/>
      </c>
      <c r="Z3832" s="8" t="str">
        <f>VLOOKUP($D3832,{"29 - Psychiatrie (Erwachsene)","BGI";"297 - stationsäquivalente Behandlung in der Erwachsenenpsychiatrie (29)","BGI";"30 - Kinder- und Jugendpsychiatrie","BGII";"307 - stationsäquivalente Behandlung in der Kinder- und Jugendpsychiatrie (30)","BGII";"31 - Psychosomatik","BGI";"","LEER";0,"Leer"},2,0)</f>
        <v>LEER</v>
      </c>
      <c r="AA3832" s="8" t="str">
        <f t="shared" si="537"/>
        <v>Stationen</v>
      </c>
    </row>
    <row r="3833" spans="2:27" ht="15" customHeight="1" x14ac:dyDescent="0.25">
      <c r="B3833" s="76" t="str">
        <f t="shared" si="530"/>
        <v>!!!</v>
      </c>
      <c r="C3833" s="310" t="str">
        <f>IF(LEN($E3833)&gt;0,VLOOKUP(TEXT($E3833,0),'Angaben Stationen'!$E$14:$V$215,17,0),"")</f>
        <v/>
      </c>
      <c r="D3833" s="254" t="str">
        <f>IF(LEN($E3833)&gt;0,VLOOKUP(TEXT($E3833,0),'Angaben Stationen'!$E$14:$V$215,18,0),"")</f>
        <v/>
      </c>
      <c r="E3833" s="344"/>
      <c r="F3833" s="256"/>
      <c r="G3833" s="256"/>
      <c r="H3833" s="307"/>
      <c r="I3833" s="183"/>
      <c r="R3833" s="8">
        <f t="shared" si="532"/>
        <v>0</v>
      </c>
      <c r="S3833" s="8">
        <f>VLOOKUP($D3833,{"29 - Psychiatrie (Erwachsene)",1;"30 - Kinder- und Jugendpsychiatrie",1;"297 - stationsäquivalente Behandlung in der Erwachsenenpsychiatrie (29)",1;"307 - stationsäquivalente Behandlung in der Kinder- und Jugendpsychiatrie (30)",1;"31 - Psychosomatik",1;"",0;0,0},2,0)</f>
        <v>0</v>
      </c>
      <c r="T3833" s="8">
        <f t="shared" si="538"/>
        <v>0</v>
      </c>
      <c r="U3833" s="8">
        <f t="shared" si="531"/>
        <v>0</v>
      </c>
      <c r="V3833" s="8">
        <f t="shared" si="533"/>
        <v>0</v>
      </c>
      <c r="W3833" s="8">
        <f t="shared" si="534"/>
        <v>0</v>
      </c>
      <c r="X3833" s="8">
        <f t="shared" si="535"/>
        <v>0</v>
      </c>
      <c r="Y3833" s="8" t="str">
        <f t="shared" si="536"/>
        <v/>
      </c>
      <c r="Z3833" s="8" t="str">
        <f>VLOOKUP($D3833,{"29 - Psychiatrie (Erwachsene)","BGI";"297 - stationsäquivalente Behandlung in der Erwachsenenpsychiatrie (29)","BGI";"30 - Kinder- und Jugendpsychiatrie","BGII";"307 - stationsäquivalente Behandlung in der Kinder- und Jugendpsychiatrie (30)","BGII";"31 - Psychosomatik","BGI";"","LEER";0,"Leer"},2,0)</f>
        <v>LEER</v>
      </c>
      <c r="AA3833" s="8" t="str">
        <f t="shared" si="537"/>
        <v>Stationen</v>
      </c>
    </row>
    <row r="3834" spans="2:27" ht="15" customHeight="1" x14ac:dyDescent="0.25">
      <c r="B3834" s="76" t="str">
        <f t="shared" si="530"/>
        <v>!!!</v>
      </c>
      <c r="C3834" s="310" t="str">
        <f>IF(LEN($E3834)&gt;0,VLOOKUP(TEXT($E3834,0),'Angaben Stationen'!$E$14:$V$215,17,0),"")</f>
        <v/>
      </c>
      <c r="D3834" s="254" t="str">
        <f>IF(LEN($E3834)&gt;0,VLOOKUP(TEXT($E3834,0),'Angaben Stationen'!$E$14:$V$215,18,0),"")</f>
        <v/>
      </c>
      <c r="E3834" s="344"/>
      <c r="F3834" s="256"/>
      <c r="G3834" s="256"/>
      <c r="H3834" s="307"/>
      <c r="I3834" s="183"/>
      <c r="R3834" s="8">
        <f t="shared" si="532"/>
        <v>0</v>
      </c>
      <c r="S3834" s="8">
        <f>VLOOKUP($D3834,{"29 - Psychiatrie (Erwachsene)",1;"30 - Kinder- und Jugendpsychiatrie",1;"297 - stationsäquivalente Behandlung in der Erwachsenenpsychiatrie (29)",1;"307 - stationsäquivalente Behandlung in der Kinder- und Jugendpsychiatrie (30)",1;"31 - Psychosomatik",1;"",0;0,0},2,0)</f>
        <v>0</v>
      </c>
      <c r="T3834" s="8">
        <f t="shared" si="538"/>
        <v>0</v>
      </c>
      <c r="U3834" s="8">
        <f t="shared" si="531"/>
        <v>0</v>
      </c>
      <c r="V3834" s="8">
        <f t="shared" si="533"/>
        <v>0</v>
      </c>
      <c r="W3834" s="8">
        <f t="shared" si="534"/>
        <v>0</v>
      </c>
      <c r="X3834" s="8">
        <f t="shared" si="535"/>
        <v>0</v>
      </c>
      <c r="Y3834" s="8" t="str">
        <f t="shared" si="536"/>
        <v/>
      </c>
      <c r="Z3834" s="8" t="str">
        <f>VLOOKUP($D3834,{"29 - Psychiatrie (Erwachsene)","BGI";"297 - stationsäquivalente Behandlung in der Erwachsenenpsychiatrie (29)","BGI";"30 - Kinder- und Jugendpsychiatrie","BGII";"307 - stationsäquivalente Behandlung in der Kinder- und Jugendpsychiatrie (30)","BGII";"31 - Psychosomatik","BGI";"","LEER";0,"Leer"},2,0)</f>
        <v>LEER</v>
      </c>
      <c r="AA3834" s="8" t="str">
        <f t="shared" si="537"/>
        <v>Stationen</v>
      </c>
    </row>
    <row r="3835" spans="2:27" ht="15" customHeight="1" x14ac:dyDescent="0.25">
      <c r="B3835" s="76" t="str">
        <f t="shared" si="530"/>
        <v>!!!</v>
      </c>
      <c r="C3835" s="310" t="str">
        <f>IF(LEN($E3835)&gt;0,VLOOKUP(TEXT($E3835,0),'Angaben Stationen'!$E$14:$V$215,17,0),"")</f>
        <v/>
      </c>
      <c r="D3835" s="254" t="str">
        <f>IF(LEN($E3835)&gt;0,VLOOKUP(TEXT($E3835,0),'Angaben Stationen'!$E$14:$V$215,18,0),"")</f>
        <v/>
      </c>
      <c r="E3835" s="344"/>
      <c r="F3835" s="256"/>
      <c r="G3835" s="256"/>
      <c r="H3835" s="307"/>
      <c r="I3835" s="183"/>
      <c r="R3835" s="8">
        <f t="shared" si="532"/>
        <v>0</v>
      </c>
      <c r="S3835" s="8">
        <f>VLOOKUP($D3835,{"29 - Psychiatrie (Erwachsene)",1;"30 - Kinder- und Jugendpsychiatrie",1;"297 - stationsäquivalente Behandlung in der Erwachsenenpsychiatrie (29)",1;"307 - stationsäquivalente Behandlung in der Kinder- und Jugendpsychiatrie (30)",1;"31 - Psychosomatik",1;"",0;0,0},2,0)</f>
        <v>0</v>
      </c>
      <c r="T3835" s="8">
        <f t="shared" si="538"/>
        <v>0</v>
      </c>
      <c r="U3835" s="8">
        <f t="shared" si="531"/>
        <v>0</v>
      </c>
      <c r="V3835" s="8">
        <f t="shared" si="533"/>
        <v>0</v>
      </c>
      <c r="W3835" s="8">
        <f t="shared" si="534"/>
        <v>0</v>
      </c>
      <c r="X3835" s="8">
        <f t="shared" si="535"/>
        <v>0</v>
      </c>
      <c r="Y3835" s="8" t="str">
        <f t="shared" si="536"/>
        <v/>
      </c>
      <c r="Z3835" s="8" t="str">
        <f>VLOOKUP($D3835,{"29 - Psychiatrie (Erwachsene)","BGI";"297 - stationsäquivalente Behandlung in der Erwachsenenpsychiatrie (29)","BGI";"30 - Kinder- und Jugendpsychiatrie","BGII";"307 - stationsäquivalente Behandlung in der Kinder- und Jugendpsychiatrie (30)","BGII";"31 - Psychosomatik","BGI";"","LEER";0,"Leer"},2,0)</f>
        <v>LEER</v>
      </c>
      <c r="AA3835" s="8" t="str">
        <f t="shared" si="537"/>
        <v>Stationen</v>
      </c>
    </row>
    <row r="3836" spans="2:27" ht="15" customHeight="1" x14ac:dyDescent="0.25">
      <c r="B3836" s="76" t="str">
        <f t="shared" si="530"/>
        <v>!!!</v>
      </c>
      <c r="C3836" s="310" t="str">
        <f>IF(LEN($E3836)&gt;0,VLOOKUP(TEXT($E3836,0),'Angaben Stationen'!$E$14:$V$215,17,0),"")</f>
        <v/>
      </c>
      <c r="D3836" s="254" t="str">
        <f>IF(LEN($E3836)&gt;0,VLOOKUP(TEXT($E3836,0),'Angaben Stationen'!$E$14:$V$215,18,0),"")</f>
        <v/>
      </c>
      <c r="E3836" s="344"/>
      <c r="F3836" s="256"/>
      <c r="G3836" s="256"/>
      <c r="H3836" s="307"/>
      <c r="I3836" s="183"/>
      <c r="R3836" s="8">
        <f t="shared" si="532"/>
        <v>0</v>
      </c>
      <c r="S3836" s="8">
        <f>VLOOKUP($D3836,{"29 - Psychiatrie (Erwachsene)",1;"30 - Kinder- und Jugendpsychiatrie",1;"297 - stationsäquivalente Behandlung in der Erwachsenenpsychiatrie (29)",1;"307 - stationsäquivalente Behandlung in der Kinder- und Jugendpsychiatrie (30)",1;"31 - Psychosomatik",1;"",0;0,0},2,0)</f>
        <v>0</v>
      </c>
      <c r="T3836" s="8">
        <f t="shared" si="538"/>
        <v>0</v>
      </c>
      <c r="U3836" s="8">
        <f t="shared" si="531"/>
        <v>0</v>
      </c>
      <c r="V3836" s="8">
        <f t="shared" si="533"/>
        <v>0</v>
      </c>
      <c r="W3836" s="8">
        <f t="shared" si="534"/>
        <v>0</v>
      </c>
      <c r="X3836" s="8">
        <f t="shared" si="535"/>
        <v>0</v>
      </c>
      <c r="Y3836" s="8" t="str">
        <f t="shared" si="536"/>
        <v/>
      </c>
      <c r="Z3836" s="8" t="str">
        <f>VLOOKUP($D3836,{"29 - Psychiatrie (Erwachsene)","BGI";"297 - stationsäquivalente Behandlung in der Erwachsenenpsychiatrie (29)","BGI";"30 - Kinder- und Jugendpsychiatrie","BGII";"307 - stationsäquivalente Behandlung in der Kinder- und Jugendpsychiatrie (30)","BGII";"31 - Psychosomatik","BGI";"","LEER";0,"Leer"},2,0)</f>
        <v>LEER</v>
      </c>
      <c r="AA3836" s="8" t="str">
        <f t="shared" si="537"/>
        <v>Stationen</v>
      </c>
    </row>
    <row r="3837" spans="2:27" ht="15" customHeight="1" x14ac:dyDescent="0.25">
      <c r="B3837" s="76" t="str">
        <f t="shared" ref="B3837:B3900" si="539">IF(SUM(S3837:X3837)&lt;6,"!!!","")</f>
        <v>!!!</v>
      </c>
      <c r="C3837" s="310" t="str">
        <f>IF(LEN($E3837)&gt;0,VLOOKUP(TEXT($E3837,0),'Angaben Stationen'!$E$14:$V$215,17,0),"")</f>
        <v/>
      </c>
      <c r="D3837" s="254" t="str">
        <f>IF(LEN($E3837)&gt;0,VLOOKUP(TEXT($E3837,0),'Angaben Stationen'!$E$14:$V$215,18,0),"")</f>
        <v/>
      </c>
      <c r="E3837" s="344"/>
      <c r="F3837" s="256"/>
      <c r="G3837" s="256"/>
      <c r="H3837" s="307"/>
      <c r="I3837" s="183"/>
      <c r="R3837" s="8">
        <f t="shared" si="532"/>
        <v>0</v>
      </c>
      <c r="S3837" s="8">
        <f>VLOOKUP($D3837,{"29 - Psychiatrie (Erwachsene)",1;"30 - Kinder- und Jugendpsychiatrie",1;"297 - stationsäquivalente Behandlung in der Erwachsenenpsychiatrie (29)",1;"307 - stationsäquivalente Behandlung in der Kinder- und Jugendpsychiatrie (30)",1;"31 - Psychosomatik",1;"",0;0,0},2,0)</f>
        <v>0</v>
      </c>
      <c r="T3837" s="8">
        <f t="shared" si="538"/>
        <v>0</v>
      </c>
      <c r="U3837" s="8">
        <f t="shared" ref="U3837:U3900" si="540">IF($E3837&lt;&gt;0,1,0)</f>
        <v>0</v>
      </c>
      <c r="V3837" s="8">
        <f t="shared" si="533"/>
        <v>0</v>
      </c>
      <c r="W3837" s="8">
        <f t="shared" si="534"/>
        <v>0</v>
      </c>
      <c r="X3837" s="8">
        <f t="shared" si="535"/>
        <v>0</v>
      </c>
      <c r="Y3837" s="8" t="str">
        <f t="shared" si="536"/>
        <v/>
      </c>
      <c r="Z3837" s="8" t="str">
        <f>VLOOKUP($D3837,{"29 - Psychiatrie (Erwachsene)","BGI";"297 - stationsäquivalente Behandlung in der Erwachsenenpsychiatrie (29)","BGI";"30 - Kinder- und Jugendpsychiatrie","BGII";"307 - stationsäquivalente Behandlung in der Kinder- und Jugendpsychiatrie (30)","BGII";"31 - Psychosomatik","BGI";"","LEER";0,"Leer"},2,0)</f>
        <v>LEER</v>
      </c>
      <c r="AA3837" s="8" t="str">
        <f t="shared" si="537"/>
        <v>Stationen</v>
      </c>
    </row>
    <row r="3838" spans="2:27" ht="15" customHeight="1" x14ac:dyDescent="0.25">
      <c r="B3838" s="76" t="str">
        <f t="shared" si="539"/>
        <v>!!!</v>
      </c>
      <c r="C3838" s="310" t="str">
        <f>IF(LEN($E3838)&gt;0,VLOOKUP(TEXT($E3838,0),'Angaben Stationen'!$E$14:$V$215,17,0),"")</f>
        <v/>
      </c>
      <c r="D3838" s="254" t="str">
        <f>IF(LEN($E3838)&gt;0,VLOOKUP(TEXT($E3838,0),'Angaben Stationen'!$E$14:$V$215,18,0),"")</f>
        <v/>
      </c>
      <c r="E3838" s="344"/>
      <c r="F3838" s="256"/>
      <c r="G3838" s="256"/>
      <c r="H3838" s="307"/>
      <c r="I3838" s="183"/>
      <c r="R3838" s="8">
        <f t="shared" si="532"/>
        <v>0</v>
      </c>
      <c r="S3838" s="8">
        <f>VLOOKUP($D3838,{"29 - Psychiatrie (Erwachsene)",1;"30 - Kinder- und Jugendpsychiatrie",1;"297 - stationsäquivalente Behandlung in der Erwachsenenpsychiatrie (29)",1;"307 - stationsäquivalente Behandlung in der Kinder- und Jugendpsychiatrie (30)",1;"31 - Psychosomatik",1;"",0;0,0},2,0)</f>
        <v>0</v>
      </c>
      <c r="T3838" s="8">
        <f t="shared" si="538"/>
        <v>0</v>
      </c>
      <c r="U3838" s="8">
        <f t="shared" si="540"/>
        <v>0</v>
      </c>
      <c r="V3838" s="8">
        <f t="shared" si="533"/>
        <v>0</v>
      </c>
      <c r="W3838" s="8">
        <f t="shared" si="534"/>
        <v>0</v>
      </c>
      <c r="X3838" s="8">
        <f t="shared" si="535"/>
        <v>0</v>
      </c>
      <c r="Y3838" s="8" t="str">
        <f t="shared" si="536"/>
        <v/>
      </c>
      <c r="Z3838" s="8" t="str">
        <f>VLOOKUP($D3838,{"29 - Psychiatrie (Erwachsene)","BGI";"297 - stationsäquivalente Behandlung in der Erwachsenenpsychiatrie (29)","BGI";"30 - Kinder- und Jugendpsychiatrie","BGII";"307 - stationsäquivalente Behandlung in der Kinder- und Jugendpsychiatrie (30)","BGII";"31 - Psychosomatik","BGI";"","LEER";0,"Leer"},2,0)</f>
        <v>LEER</v>
      </c>
      <c r="AA3838" s="8" t="str">
        <f t="shared" si="537"/>
        <v>Stationen</v>
      </c>
    </row>
    <row r="3839" spans="2:27" ht="15" customHeight="1" x14ac:dyDescent="0.25">
      <c r="B3839" s="76" t="str">
        <f t="shared" si="539"/>
        <v>!!!</v>
      </c>
      <c r="C3839" s="310" t="str">
        <f>IF(LEN($E3839)&gt;0,VLOOKUP(TEXT($E3839,0),'Angaben Stationen'!$E$14:$V$215,17,0),"")</f>
        <v/>
      </c>
      <c r="D3839" s="254" t="str">
        <f>IF(LEN($E3839)&gt;0,VLOOKUP(TEXT($E3839,0),'Angaben Stationen'!$E$14:$V$215,18,0),"")</f>
        <v/>
      </c>
      <c r="E3839" s="344"/>
      <c r="F3839" s="256"/>
      <c r="G3839" s="256"/>
      <c r="H3839" s="307"/>
      <c r="I3839" s="183"/>
      <c r="R3839" s="8">
        <f t="shared" si="532"/>
        <v>0</v>
      </c>
      <c r="S3839" s="8">
        <f>VLOOKUP($D3839,{"29 - Psychiatrie (Erwachsene)",1;"30 - Kinder- und Jugendpsychiatrie",1;"297 - stationsäquivalente Behandlung in der Erwachsenenpsychiatrie (29)",1;"307 - stationsäquivalente Behandlung in der Kinder- und Jugendpsychiatrie (30)",1;"31 - Psychosomatik",1;"",0;0,0},2,0)</f>
        <v>0</v>
      </c>
      <c r="T3839" s="8">
        <f t="shared" si="538"/>
        <v>0</v>
      </c>
      <c r="U3839" s="8">
        <f t="shared" si="540"/>
        <v>0</v>
      </c>
      <c r="V3839" s="8">
        <f t="shared" si="533"/>
        <v>0</v>
      </c>
      <c r="W3839" s="8">
        <f t="shared" si="534"/>
        <v>0</v>
      </c>
      <c r="X3839" s="8">
        <f t="shared" si="535"/>
        <v>0</v>
      </c>
      <c r="Y3839" s="8" t="str">
        <f t="shared" si="536"/>
        <v/>
      </c>
      <c r="Z3839" s="8" t="str">
        <f>VLOOKUP($D3839,{"29 - Psychiatrie (Erwachsene)","BGI";"297 - stationsäquivalente Behandlung in der Erwachsenenpsychiatrie (29)","BGI";"30 - Kinder- und Jugendpsychiatrie","BGII";"307 - stationsäquivalente Behandlung in der Kinder- und Jugendpsychiatrie (30)","BGII";"31 - Psychosomatik","BGI";"","LEER";0,"Leer"},2,0)</f>
        <v>LEER</v>
      </c>
      <c r="AA3839" s="8" t="str">
        <f t="shared" si="537"/>
        <v>Stationen</v>
      </c>
    </row>
    <row r="3840" spans="2:27" ht="15" customHeight="1" x14ac:dyDescent="0.25">
      <c r="B3840" s="76" t="str">
        <f t="shared" si="539"/>
        <v>!!!</v>
      </c>
      <c r="C3840" s="310" t="str">
        <f>IF(LEN($E3840)&gt;0,VLOOKUP(TEXT($E3840,0),'Angaben Stationen'!$E$14:$V$215,17,0),"")</f>
        <v/>
      </c>
      <c r="D3840" s="254" t="str">
        <f>IF(LEN($E3840)&gt;0,VLOOKUP(TEXT($E3840,0),'Angaben Stationen'!$E$14:$V$215,18,0),"")</f>
        <v/>
      </c>
      <c r="E3840" s="344"/>
      <c r="F3840" s="256"/>
      <c r="G3840" s="256"/>
      <c r="H3840" s="307"/>
      <c r="I3840" s="183"/>
      <c r="R3840" s="8">
        <f t="shared" si="532"/>
        <v>0</v>
      </c>
      <c r="S3840" s="8">
        <f>VLOOKUP($D3840,{"29 - Psychiatrie (Erwachsene)",1;"30 - Kinder- und Jugendpsychiatrie",1;"297 - stationsäquivalente Behandlung in der Erwachsenenpsychiatrie (29)",1;"307 - stationsäquivalente Behandlung in der Kinder- und Jugendpsychiatrie (30)",1;"31 - Psychosomatik",1;"",0;0,0},2,0)</f>
        <v>0</v>
      </c>
      <c r="T3840" s="8">
        <f t="shared" si="538"/>
        <v>0</v>
      </c>
      <c r="U3840" s="8">
        <f t="shared" si="540"/>
        <v>0</v>
      </c>
      <c r="V3840" s="8">
        <f t="shared" si="533"/>
        <v>0</v>
      </c>
      <c r="W3840" s="8">
        <f t="shared" si="534"/>
        <v>0</v>
      </c>
      <c r="X3840" s="8">
        <f t="shared" si="535"/>
        <v>0</v>
      </c>
      <c r="Y3840" s="8" t="str">
        <f t="shared" si="536"/>
        <v/>
      </c>
      <c r="Z3840" s="8" t="str">
        <f>VLOOKUP($D3840,{"29 - Psychiatrie (Erwachsene)","BGI";"297 - stationsäquivalente Behandlung in der Erwachsenenpsychiatrie (29)","BGI";"30 - Kinder- und Jugendpsychiatrie","BGII";"307 - stationsäquivalente Behandlung in der Kinder- und Jugendpsychiatrie (30)","BGII";"31 - Psychosomatik","BGI";"","LEER";0,"Leer"},2,0)</f>
        <v>LEER</v>
      </c>
      <c r="AA3840" s="8" t="str">
        <f t="shared" si="537"/>
        <v>Stationen</v>
      </c>
    </row>
    <row r="3841" spans="2:27" ht="15" customHeight="1" x14ac:dyDescent="0.25">
      <c r="B3841" s="76" t="str">
        <f t="shared" si="539"/>
        <v>!!!</v>
      </c>
      <c r="C3841" s="310" t="str">
        <f>IF(LEN($E3841)&gt;0,VLOOKUP(TEXT($E3841,0),'Angaben Stationen'!$E$14:$V$215,17,0),"")</f>
        <v/>
      </c>
      <c r="D3841" s="254" t="str">
        <f>IF(LEN($E3841)&gt;0,VLOOKUP(TEXT($E3841,0),'Angaben Stationen'!$E$14:$V$215,18,0),"")</f>
        <v/>
      </c>
      <c r="E3841" s="344"/>
      <c r="F3841" s="256"/>
      <c r="G3841" s="256"/>
      <c r="H3841" s="307"/>
      <c r="I3841" s="183"/>
      <c r="R3841" s="8">
        <f t="shared" si="532"/>
        <v>0</v>
      </c>
      <c r="S3841" s="8">
        <f>VLOOKUP($D3841,{"29 - Psychiatrie (Erwachsene)",1;"30 - Kinder- und Jugendpsychiatrie",1;"297 - stationsäquivalente Behandlung in der Erwachsenenpsychiatrie (29)",1;"307 - stationsäquivalente Behandlung in der Kinder- und Jugendpsychiatrie (30)",1;"31 - Psychosomatik",1;"",0;0,0},2,0)</f>
        <v>0</v>
      </c>
      <c r="T3841" s="8">
        <f t="shared" si="538"/>
        <v>0</v>
      </c>
      <c r="U3841" s="8">
        <f t="shared" si="540"/>
        <v>0</v>
      </c>
      <c r="V3841" s="8">
        <f t="shared" si="533"/>
        <v>0</v>
      </c>
      <c r="W3841" s="8">
        <f t="shared" si="534"/>
        <v>0</v>
      </c>
      <c r="X3841" s="8">
        <f t="shared" si="535"/>
        <v>0</v>
      </c>
      <c r="Y3841" s="8" t="str">
        <f t="shared" si="536"/>
        <v/>
      </c>
      <c r="Z3841" s="8" t="str">
        <f>VLOOKUP($D3841,{"29 - Psychiatrie (Erwachsene)","BGI";"297 - stationsäquivalente Behandlung in der Erwachsenenpsychiatrie (29)","BGI";"30 - Kinder- und Jugendpsychiatrie","BGII";"307 - stationsäquivalente Behandlung in der Kinder- und Jugendpsychiatrie (30)","BGII";"31 - Psychosomatik","BGI";"","LEER";0,"Leer"},2,0)</f>
        <v>LEER</v>
      </c>
      <c r="AA3841" s="8" t="str">
        <f t="shared" si="537"/>
        <v>Stationen</v>
      </c>
    </row>
    <row r="3842" spans="2:27" ht="15" customHeight="1" x14ac:dyDescent="0.25">
      <c r="B3842" s="76" t="str">
        <f t="shared" si="539"/>
        <v>!!!</v>
      </c>
      <c r="C3842" s="310" t="str">
        <f>IF(LEN($E3842)&gt;0,VLOOKUP(TEXT($E3842,0),'Angaben Stationen'!$E$14:$V$215,17,0),"")</f>
        <v/>
      </c>
      <c r="D3842" s="254" t="str">
        <f>IF(LEN($E3842)&gt;0,VLOOKUP(TEXT($E3842,0),'Angaben Stationen'!$E$14:$V$215,18,0),"")</f>
        <v/>
      </c>
      <c r="E3842" s="344"/>
      <c r="F3842" s="256"/>
      <c r="G3842" s="256"/>
      <c r="H3842" s="307"/>
      <c r="I3842" s="183"/>
      <c r="R3842" s="8">
        <f t="shared" si="532"/>
        <v>0</v>
      </c>
      <c r="S3842" s="8">
        <f>VLOOKUP($D3842,{"29 - Psychiatrie (Erwachsene)",1;"30 - Kinder- und Jugendpsychiatrie",1;"297 - stationsäquivalente Behandlung in der Erwachsenenpsychiatrie (29)",1;"307 - stationsäquivalente Behandlung in der Kinder- und Jugendpsychiatrie (30)",1;"31 - Psychosomatik",1;"",0;0,0},2,0)</f>
        <v>0</v>
      </c>
      <c r="T3842" s="8">
        <f t="shared" si="538"/>
        <v>0</v>
      </c>
      <c r="U3842" s="8">
        <f t="shared" si="540"/>
        <v>0</v>
      </c>
      <c r="V3842" s="8">
        <f t="shared" si="533"/>
        <v>0</v>
      </c>
      <c r="W3842" s="8">
        <f t="shared" si="534"/>
        <v>0</v>
      </c>
      <c r="X3842" s="8">
        <f t="shared" si="535"/>
        <v>0</v>
      </c>
      <c r="Y3842" s="8" t="str">
        <f t="shared" si="536"/>
        <v/>
      </c>
      <c r="Z3842" s="8" t="str">
        <f>VLOOKUP($D3842,{"29 - Psychiatrie (Erwachsene)","BGI";"297 - stationsäquivalente Behandlung in der Erwachsenenpsychiatrie (29)","BGI";"30 - Kinder- und Jugendpsychiatrie","BGII";"307 - stationsäquivalente Behandlung in der Kinder- und Jugendpsychiatrie (30)","BGII";"31 - Psychosomatik","BGI";"","LEER";0,"Leer"},2,0)</f>
        <v>LEER</v>
      </c>
      <c r="AA3842" s="8" t="str">
        <f t="shared" si="537"/>
        <v>Stationen</v>
      </c>
    </row>
    <row r="3843" spans="2:27" ht="15" customHeight="1" x14ac:dyDescent="0.25">
      <c r="B3843" s="76" t="str">
        <f t="shared" si="539"/>
        <v>!!!</v>
      </c>
      <c r="C3843" s="310" t="str">
        <f>IF(LEN($E3843)&gt;0,VLOOKUP(TEXT($E3843,0),'Angaben Stationen'!$E$14:$V$215,17,0),"")</f>
        <v/>
      </c>
      <c r="D3843" s="254" t="str">
        <f>IF(LEN($E3843)&gt;0,VLOOKUP(TEXT($E3843,0),'Angaben Stationen'!$E$14:$V$215,18,0),"")</f>
        <v/>
      </c>
      <c r="E3843" s="344"/>
      <c r="F3843" s="256"/>
      <c r="G3843" s="256"/>
      <c r="H3843" s="307"/>
      <c r="I3843" s="183"/>
      <c r="R3843" s="8">
        <f t="shared" si="532"/>
        <v>0</v>
      </c>
      <c r="S3843" s="8">
        <f>VLOOKUP($D3843,{"29 - Psychiatrie (Erwachsene)",1;"30 - Kinder- und Jugendpsychiatrie",1;"297 - stationsäquivalente Behandlung in der Erwachsenenpsychiatrie (29)",1;"307 - stationsäquivalente Behandlung in der Kinder- und Jugendpsychiatrie (30)",1;"31 - Psychosomatik",1;"",0;0,0},2,0)</f>
        <v>0</v>
      </c>
      <c r="T3843" s="8">
        <f t="shared" si="538"/>
        <v>0</v>
      </c>
      <c r="U3843" s="8">
        <f t="shared" si="540"/>
        <v>0</v>
      </c>
      <c r="V3843" s="8">
        <f t="shared" si="533"/>
        <v>0</v>
      </c>
      <c r="W3843" s="8">
        <f t="shared" si="534"/>
        <v>0</v>
      </c>
      <c r="X3843" s="8">
        <f t="shared" si="535"/>
        <v>0</v>
      </c>
      <c r="Y3843" s="8" t="str">
        <f t="shared" si="536"/>
        <v/>
      </c>
      <c r="Z3843" s="8" t="str">
        <f>VLOOKUP($D3843,{"29 - Psychiatrie (Erwachsene)","BGI";"297 - stationsäquivalente Behandlung in der Erwachsenenpsychiatrie (29)","BGI";"30 - Kinder- und Jugendpsychiatrie","BGII";"307 - stationsäquivalente Behandlung in der Kinder- und Jugendpsychiatrie (30)","BGII";"31 - Psychosomatik","BGI";"","LEER";0,"Leer"},2,0)</f>
        <v>LEER</v>
      </c>
      <c r="AA3843" s="8" t="str">
        <f t="shared" si="537"/>
        <v>Stationen</v>
      </c>
    </row>
    <row r="3844" spans="2:27" ht="15" customHeight="1" x14ac:dyDescent="0.25">
      <c r="B3844" s="76" t="str">
        <f t="shared" si="539"/>
        <v>!!!</v>
      </c>
      <c r="C3844" s="310" t="str">
        <f>IF(LEN($E3844)&gt;0,VLOOKUP(TEXT($E3844,0),'Angaben Stationen'!$E$14:$V$215,17,0),"")</f>
        <v/>
      </c>
      <c r="D3844" s="254" t="str">
        <f>IF(LEN($E3844)&gt;0,VLOOKUP(TEXT($E3844,0),'Angaben Stationen'!$E$14:$V$215,18,0),"")</f>
        <v/>
      </c>
      <c r="E3844" s="344"/>
      <c r="F3844" s="256"/>
      <c r="G3844" s="256"/>
      <c r="H3844" s="307"/>
      <c r="I3844" s="183"/>
      <c r="R3844" s="8">
        <f t="shared" si="532"/>
        <v>0</v>
      </c>
      <c r="S3844" s="8">
        <f>VLOOKUP($D3844,{"29 - Psychiatrie (Erwachsene)",1;"30 - Kinder- und Jugendpsychiatrie",1;"297 - stationsäquivalente Behandlung in der Erwachsenenpsychiatrie (29)",1;"307 - stationsäquivalente Behandlung in der Kinder- und Jugendpsychiatrie (30)",1;"31 - Psychosomatik",1;"",0;0,0},2,0)</f>
        <v>0</v>
      </c>
      <c r="T3844" s="8">
        <f t="shared" si="538"/>
        <v>0</v>
      </c>
      <c r="U3844" s="8">
        <f t="shared" si="540"/>
        <v>0</v>
      </c>
      <c r="V3844" s="8">
        <f t="shared" si="533"/>
        <v>0</v>
      </c>
      <c r="W3844" s="8">
        <f t="shared" si="534"/>
        <v>0</v>
      </c>
      <c r="X3844" s="8">
        <f t="shared" si="535"/>
        <v>0</v>
      </c>
      <c r="Y3844" s="8" t="str">
        <f t="shared" si="536"/>
        <v/>
      </c>
      <c r="Z3844" s="8" t="str">
        <f>VLOOKUP($D3844,{"29 - Psychiatrie (Erwachsene)","BGI";"297 - stationsäquivalente Behandlung in der Erwachsenenpsychiatrie (29)","BGI";"30 - Kinder- und Jugendpsychiatrie","BGII";"307 - stationsäquivalente Behandlung in der Kinder- und Jugendpsychiatrie (30)","BGII";"31 - Psychosomatik","BGI";"","LEER";0,"Leer"},2,0)</f>
        <v>LEER</v>
      </c>
      <c r="AA3844" s="8" t="str">
        <f t="shared" si="537"/>
        <v>Stationen</v>
      </c>
    </row>
    <row r="3845" spans="2:27" ht="15" customHeight="1" x14ac:dyDescent="0.25">
      <c r="B3845" s="76" t="str">
        <f t="shared" si="539"/>
        <v>!!!</v>
      </c>
      <c r="C3845" s="310" t="str">
        <f>IF(LEN($E3845)&gt;0,VLOOKUP(TEXT($E3845,0),'Angaben Stationen'!$E$14:$V$215,17,0),"")</f>
        <v/>
      </c>
      <c r="D3845" s="254" t="str">
        <f>IF(LEN($E3845)&gt;0,VLOOKUP(TEXT($E3845,0),'Angaben Stationen'!$E$14:$V$215,18,0),"")</f>
        <v/>
      </c>
      <c r="E3845" s="344"/>
      <c r="F3845" s="256"/>
      <c r="G3845" s="256"/>
      <c r="H3845" s="307"/>
      <c r="I3845" s="183"/>
      <c r="R3845" s="8">
        <f t="shared" si="532"/>
        <v>0</v>
      </c>
      <c r="S3845" s="8">
        <f>VLOOKUP($D3845,{"29 - Psychiatrie (Erwachsene)",1;"30 - Kinder- und Jugendpsychiatrie",1;"297 - stationsäquivalente Behandlung in der Erwachsenenpsychiatrie (29)",1;"307 - stationsäquivalente Behandlung in der Kinder- und Jugendpsychiatrie (30)",1;"31 - Psychosomatik",1;"",0;0,0},2,0)</f>
        <v>0</v>
      </c>
      <c r="T3845" s="8">
        <f t="shared" si="538"/>
        <v>0</v>
      </c>
      <c r="U3845" s="8">
        <f t="shared" si="540"/>
        <v>0</v>
      </c>
      <c r="V3845" s="8">
        <f t="shared" si="533"/>
        <v>0</v>
      </c>
      <c r="W3845" s="8">
        <f t="shared" si="534"/>
        <v>0</v>
      </c>
      <c r="X3845" s="8">
        <f t="shared" si="535"/>
        <v>0</v>
      </c>
      <c r="Y3845" s="8" t="str">
        <f t="shared" si="536"/>
        <v/>
      </c>
      <c r="Z3845" s="8" t="str">
        <f>VLOOKUP($D3845,{"29 - Psychiatrie (Erwachsene)","BGI";"297 - stationsäquivalente Behandlung in der Erwachsenenpsychiatrie (29)","BGI";"30 - Kinder- und Jugendpsychiatrie","BGII";"307 - stationsäquivalente Behandlung in der Kinder- und Jugendpsychiatrie (30)","BGII";"31 - Psychosomatik","BGI";"","LEER";0,"Leer"},2,0)</f>
        <v>LEER</v>
      </c>
      <c r="AA3845" s="8" t="str">
        <f t="shared" si="537"/>
        <v>Stationen</v>
      </c>
    </row>
    <row r="3846" spans="2:27" ht="15" customHeight="1" x14ac:dyDescent="0.25">
      <c r="B3846" s="76" t="str">
        <f t="shared" si="539"/>
        <v>!!!</v>
      </c>
      <c r="C3846" s="310" t="str">
        <f>IF(LEN($E3846)&gt;0,VLOOKUP(TEXT($E3846,0),'Angaben Stationen'!$E$14:$V$215,17,0),"")</f>
        <v/>
      </c>
      <c r="D3846" s="254" t="str">
        <f>IF(LEN($E3846)&gt;0,VLOOKUP(TEXT($E3846,0),'Angaben Stationen'!$E$14:$V$215,18,0),"")</f>
        <v/>
      </c>
      <c r="E3846" s="344"/>
      <c r="F3846" s="256"/>
      <c r="G3846" s="256"/>
      <c r="H3846" s="307"/>
      <c r="I3846" s="183"/>
      <c r="R3846" s="8">
        <f t="shared" si="532"/>
        <v>0</v>
      </c>
      <c r="S3846" s="8">
        <f>VLOOKUP($D3846,{"29 - Psychiatrie (Erwachsene)",1;"30 - Kinder- und Jugendpsychiatrie",1;"297 - stationsäquivalente Behandlung in der Erwachsenenpsychiatrie (29)",1;"307 - stationsäquivalente Behandlung in der Kinder- und Jugendpsychiatrie (30)",1;"31 - Psychosomatik",1;"",0;0,0},2,0)</f>
        <v>0</v>
      </c>
      <c r="T3846" s="8">
        <f t="shared" si="538"/>
        <v>0</v>
      </c>
      <c r="U3846" s="8">
        <f t="shared" si="540"/>
        <v>0</v>
      </c>
      <c r="V3846" s="8">
        <f t="shared" si="533"/>
        <v>0</v>
      </c>
      <c r="W3846" s="8">
        <f t="shared" si="534"/>
        <v>0</v>
      </c>
      <c r="X3846" s="8">
        <f t="shared" si="535"/>
        <v>0</v>
      </c>
      <c r="Y3846" s="8" t="str">
        <f t="shared" si="536"/>
        <v/>
      </c>
      <c r="Z3846" s="8" t="str">
        <f>VLOOKUP($D3846,{"29 - Psychiatrie (Erwachsene)","BGI";"297 - stationsäquivalente Behandlung in der Erwachsenenpsychiatrie (29)","BGI";"30 - Kinder- und Jugendpsychiatrie","BGII";"307 - stationsäquivalente Behandlung in der Kinder- und Jugendpsychiatrie (30)","BGII";"31 - Psychosomatik","BGI";"","LEER";0,"Leer"},2,0)</f>
        <v>LEER</v>
      </c>
      <c r="AA3846" s="8" t="str">
        <f t="shared" si="537"/>
        <v>Stationen</v>
      </c>
    </row>
    <row r="3847" spans="2:27" ht="15" customHeight="1" x14ac:dyDescent="0.25">
      <c r="B3847" s="76" t="str">
        <f t="shared" si="539"/>
        <v>!!!</v>
      </c>
      <c r="C3847" s="310" t="str">
        <f>IF(LEN($E3847)&gt;0,VLOOKUP(TEXT($E3847,0),'Angaben Stationen'!$E$14:$V$215,17,0),"")</f>
        <v/>
      </c>
      <c r="D3847" s="254" t="str">
        <f>IF(LEN($E3847)&gt;0,VLOOKUP(TEXT($E3847,0),'Angaben Stationen'!$E$14:$V$215,18,0),"")</f>
        <v/>
      </c>
      <c r="E3847" s="344"/>
      <c r="F3847" s="256"/>
      <c r="G3847" s="256"/>
      <c r="H3847" s="307"/>
      <c r="I3847" s="183"/>
      <c r="R3847" s="8">
        <f t="shared" si="532"/>
        <v>0</v>
      </c>
      <c r="S3847" s="8">
        <f>VLOOKUP($D3847,{"29 - Psychiatrie (Erwachsene)",1;"30 - Kinder- und Jugendpsychiatrie",1;"297 - stationsäquivalente Behandlung in der Erwachsenenpsychiatrie (29)",1;"307 - stationsäquivalente Behandlung in der Kinder- und Jugendpsychiatrie (30)",1;"31 - Psychosomatik",1;"",0;0,0},2,0)</f>
        <v>0</v>
      </c>
      <c r="T3847" s="8">
        <f t="shared" si="538"/>
        <v>0</v>
      </c>
      <c r="U3847" s="8">
        <f t="shared" si="540"/>
        <v>0</v>
      </c>
      <c r="V3847" s="8">
        <f t="shared" si="533"/>
        <v>0</v>
      </c>
      <c r="W3847" s="8">
        <f t="shared" si="534"/>
        <v>0</v>
      </c>
      <c r="X3847" s="8">
        <f t="shared" si="535"/>
        <v>0</v>
      </c>
      <c r="Y3847" s="8" t="str">
        <f t="shared" si="536"/>
        <v/>
      </c>
      <c r="Z3847" s="8" t="str">
        <f>VLOOKUP($D3847,{"29 - Psychiatrie (Erwachsene)","BGI";"297 - stationsäquivalente Behandlung in der Erwachsenenpsychiatrie (29)","BGI";"30 - Kinder- und Jugendpsychiatrie","BGII";"307 - stationsäquivalente Behandlung in der Kinder- und Jugendpsychiatrie (30)","BGII";"31 - Psychosomatik","BGI";"","LEER";0,"Leer"},2,0)</f>
        <v>LEER</v>
      </c>
      <c r="AA3847" s="8" t="str">
        <f t="shared" si="537"/>
        <v>Stationen</v>
      </c>
    </row>
    <row r="3848" spans="2:27" ht="15" customHeight="1" x14ac:dyDescent="0.25">
      <c r="B3848" s="76" t="str">
        <f t="shared" si="539"/>
        <v>!!!</v>
      </c>
      <c r="C3848" s="310" t="str">
        <f>IF(LEN($E3848)&gt;0,VLOOKUP(TEXT($E3848,0),'Angaben Stationen'!$E$14:$V$215,17,0),"")</f>
        <v/>
      </c>
      <c r="D3848" s="254" t="str">
        <f>IF(LEN($E3848)&gt;0,VLOOKUP(TEXT($E3848,0),'Angaben Stationen'!$E$14:$V$215,18,0),"")</f>
        <v/>
      </c>
      <c r="E3848" s="344"/>
      <c r="F3848" s="256"/>
      <c r="G3848" s="256"/>
      <c r="H3848" s="307"/>
      <c r="I3848" s="183"/>
      <c r="R3848" s="8">
        <f t="shared" si="532"/>
        <v>0</v>
      </c>
      <c r="S3848" s="8">
        <f>VLOOKUP($D3848,{"29 - Psychiatrie (Erwachsene)",1;"30 - Kinder- und Jugendpsychiatrie",1;"297 - stationsäquivalente Behandlung in der Erwachsenenpsychiatrie (29)",1;"307 - stationsäquivalente Behandlung in der Kinder- und Jugendpsychiatrie (30)",1;"31 - Psychosomatik",1;"",0;0,0},2,0)</f>
        <v>0</v>
      </c>
      <c r="T3848" s="8">
        <f t="shared" si="538"/>
        <v>0</v>
      </c>
      <c r="U3848" s="8">
        <f t="shared" si="540"/>
        <v>0</v>
      </c>
      <c r="V3848" s="8">
        <f t="shared" si="533"/>
        <v>0</v>
      </c>
      <c r="W3848" s="8">
        <f t="shared" si="534"/>
        <v>0</v>
      </c>
      <c r="X3848" s="8">
        <f t="shared" si="535"/>
        <v>0</v>
      </c>
      <c r="Y3848" s="8" t="str">
        <f t="shared" si="536"/>
        <v/>
      </c>
      <c r="Z3848" s="8" t="str">
        <f>VLOOKUP($D3848,{"29 - Psychiatrie (Erwachsene)","BGI";"297 - stationsäquivalente Behandlung in der Erwachsenenpsychiatrie (29)","BGI";"30 - Kinder- und Jugendpsychiatrie","BGII";"307 - stationsäquivalente Behandlung in der Kinder- und Jugendpsychiatrie (30)","BGII";"31 - Psychosomatik","BGI";"","LEER";0,"Leer"},2,0)</f>
        <v>LEER</v>
      </c>
      <c r="AA3848" s="8" t="str">
        <f t="shared" si="537"/>
        <v>Stationen</v>
      </c>
    </row>
    <row r="3849" spans="2:27" ht="15" customHeight="1" x14ac:dyDescent="0.25">
      <c r="B3849" s="76" t="str">
        <f t="shared" si="539"/>
        <v>!!!</v>
      </c>
      <c r="C3849" s="310" t="str">
        <f>IF(LEN($E3849)&gt;0,VLOOKUP(TEXT($E3849,0),'Angaben Stationen'!$E$14:$V$215,17,0),"")</f>
        <v/>
      </c>
      <c r="D3849" s="254" t="str">
        <f>IF(LEN($E3849)&gt;0,VLOOKUP(TEXT($E3849,0),'Angaben Stationen'!$E$14:$V$215,18,0),"")</f>
        <v/>
      </c>
      <c r="E3849" s="344"/>
      <c r="F3849" s="256"/>
      <c r="G3849" s="256"/>
      <c r="H3849" s="307"/>
      <c r="I3849" s="183"/>
      <c r="R3849" s="8">
        <f t="shared" si="532"/>
        <v>0</v>
      </c>
      <c r="S3849" s="8">
        <f>VLOOKUP($D3849,{"29 - Psychiatrie (Erwachsene)",1;"30 - Kinder- und Jugendpsychiatrie",1;"297 - stationsäquivalente Behandlung in der Erwachsenenpsychiatrie (29)",1;"307 - stationsäquivalente Behandlung in der Kinder- und Jugendpsychiatrie (30)",1;"31 - Psychosomatik",1;"",0;0,0},2,0)</f>
        <v>0</v>
      </c>
      <c r="T3849" s="8">
        <f t="shared" si="538"/>
        <v>0</v>
      </c>
      <c r="U3849" s="8">
        <f t="shared" si="540"/>
        <v>0</v>
      </c>
      <c r="V3849" s="8">
        <f t="shared" si="533"/>
        <v>0</v>
      </c>
      <c r="W3849" s="8">
        <f t="shared" si="534"/>
        <v>0</v>
      </c>
      <c r="X3849" s="8">
        <f t="shared" si="535"/>
        <v>0</v>
      </c>
      <c r="Y3849" s="8" t="str">
        <f t="shared" si="536"/>
        <v/>
      </c>
      <c r="Z3849" s="8" t="str">
        <f>VLOOKUP($D3849,{"29 - Psychiatrie (Erwachsene)","BGI";"297 - stationsäquivalente Behandlung in der Erwachsenenpsychiatrie (29)","BGI";"30 - Kinder- und Jugendpsychiatrie","BGII";"307 - stationsäquivalente Behandlung in der Kinder- und Jugendpsychiatrie (30)","BGII";"31 - Psychosomatik","BGI";"","LEER";0,"Leer"},2,0)</f>
        <v>LEER</v>
      </c>
      <c r="AA3849" s="8" t="str">
        <f t="shared" si="537"/>
        <v>Stationen</v>
      </c>
    </row>
    <row r="3850" spans="2:27" ht="15" customHeight="1" x14ac:dyDescent="0.25">
      <c r="B3850" s="76" t="str">
        <f t="shared" si="539"/>
        <v>!!!</v>
      </c>
      <c r="C3850" s="310" t="str">
        <f>IF(LEN($E3850)&gt;0,VLOOKUP(TEXT($E3850,0),'Angaben Stationen'!$E$14:$V$215,17,0),"")</f>
        <v/>
      </c>
      <c r="D3850" s="254" t="str">
        <f>IF(LEN($E3850)&gt;0,VLOOKUP(TEXT($E3850,0),'Angaben Stationen'!$E$14:$V$215,18,0),"")</f>
        <v/>
      </c>
      <c r="E3850" s="344"/>
      <c r="F3850" s="256"/>
      <c r="G3850" s="256"/>
      <c r="H3850" s="307"/>
      <c r="I3850" s="183"/>
      <c r="R3850" s="8">
        <f t="shared" si="532"/>
        <v>0</v>
      </c>
      <c r="S3850" s="8">
        <f>VLOOKUP($D3850,{"29 - Psychiatrie (Erwachsene)",1;"30 - Kinder- und Jugendpsychiatrie",1;"297 - stationsäquivalente Behandlung in der Erwachsenenpsychiatrie (29)",1;"307 - stationsäquivalente Behandlung in der Kinder- und Jugendpsychiatrie (30)",1;"31 - Psychosomatik",1;"",0;0,0},2,0)</f>
        <v>0</v>
      </c>
      <c r="T3850" s="8">
        <f t="shared" si="538"/>
        <v>0</v>
      </c>
      <c r="U3850" s="8">
        <f t="shared" si="540"/>
        <v>0</v>
      </c>
      <c r="V3850" s="8">
        <f t="shared" si="533"/>
        <v>0</v>
      </c>
      <c r="W3850" s="8">
        <f t="shared" si="534"/>
        <v>0</v>
      </c>
      <c r="X3850" s="8">
        <f t="shared" si="535"/>
        <v>0</v>
      </c>
      <c r="Y3850" s="8" t="str">
        <f t="shared" si="536"/>
        <v/>
      </c>
      <c r="Z3850" s="8" t="str">
        <f>VLOOKUP($D3850,{"29 - Psychiatrie (Erwachsene)","BGI";"297 - stationsäquivalente Behandlung in der Erwachsenenpsychiatrie (29)","BGI";"30 - Kinder- und Jugendpsychiatrie","BGII";"307 - stationsäquivalente Behandlung in der Kinder- und Jugendpsychiatrie (30)","BGII";"31 - Psychosomatik","BGI";"","LEER";0,"Leer"},2,0)</f>
        <v>LEER</v>
      </c>
      <c r="AA3850" s="8" t="str">
        <f t="shared" si="537"/>
        <v>Stationen</v>
      </c>
    </row>
    <row r="3851" spans="2:27" ht="15" customHeight="1" x14ac:dyDescent="0.25">
      <c r="B3851" s="76" t="str">
        <f t="shared" si="539"/>
        <v>!!!</v>
      </c>
      <c r="C3851" s="310" t="str">
        <f>IF(LEN($E3851)&gt;0,VLOOKUP(TEXT($E3851,0),'Angaben Stationen'!$E$14:$V$215,17,0),"")</f>
        <v/>
      </c>
      <c r="D3851" s="254" t="str">
        <f>IF(LEN($E3851)&gt;0,VLOOKUP(TEXT($E3851,0),'Angaben Stationen'!$E$14:$V$215,18,0),"")</f>
        <v/>
      </c>
      <c r="E3851" s="344"/>
      <c r="F3851" s="256"/>
      <c r="G3851" s="256"/>
      <c r="H3851" s="307"/>
      <c r="I3851" s="183"/>
      <c r="R3851" s="8">
        <f t="shared" si="532"/>
        <v>0</v>
      </c>
      <c r="S3851" s="8">
        <f>VLOOKUP($D3851,{"29 - Psychiatrie (Erwachsene)",1;"30 - Kinder- und Jugendpsychiatrie",1;"297 - stationsäquivalente Behandlung in der Erwachsenenpsychiatrie (29)",1;"307 - stationsäquivalente Behandlung in der Kinder- und Jugendpsychiatrie (30)",1;"31 - Psychosomatik",1;"",0;0,0},2,0)</f>
        <v>0</v>
      </c>
      <c r="T3851" s="8">
        <f t="shared" si="538"/>
        <v>0</v>
      </c>
      <c r="U3851" s="8">
        <f t="shared" si="540"/>
        <v>0</v>
      </c>
      <c r="V3851" s="8">
        <f t="shared" si="533"/>
        <v>0</v>
      </c>
      <c r="W3851" s="8">
        <f t="shared" si="534"/>
        <v>0</v>
      </c>
      <c r="X3851" s="8">
        <f t="shared" si="535"/>
        <v>0</v>
      </c>
      <c r="Y3851" s="8" t="str">
        <f t="shared" si="536"/>
        <v/>
      </c>
      <c r="Z3851" s="8" t="str">
        <f>VLOOKUP($D3851,{"29 - Psychiatrie (Erwachsene)","BGI";"297 - stationsäquivalente Behandlung in der Erwachsenenpsychiatrie (29)","BGI";"30 - Kinder- und Jugendpsychiatrie","BGII";"307 - stationsäquivalente Behandlung in der Kinder- und Jugendpsychiatrie (30)","BGII";"31 - Psychosomatik","BGI";"","LEER";0,"Leer"},2,0)</f>
        <v>LEER</v>
      </c>
      <c r="AA3851" s="8" t="str">
        <f t="shared" si="537"/>
        <v>Stationen</v>
      </c>
    </row>
    <row r="3852" spans="2:27" ht="15" customHeight="1" x14ac:dyDescent="0.25">
      <c r="B3852" s="76" t="str">
        <f t="shared" si="539"/>
        <v>!!!</v>
      </c>
      <c r="C3852" s="310" t="str">
        <f>IF(LEN($E3852)&gt;0,VLOOKUP(TEXT($E3852,0),'Angaben Stationen'!$E$14:$V$215,17,0),"")</f>
        <v/>
      </c>
      <c r="D3852" s="254" t="str">
        <f>IF(LEN($E3852)&gt;0,VLOOKUP(TEXT($E3852,0),'Angaben Stationen'!$E$14:$V$215,18,0),"")</f>
        <v/>
      </c>
      <c r="E3852" s="344"/>
      <c r="F3852" s="256"/>
      <c r="G3852" s="256"/>
      <c r="H3852" s="307"/>
      <c r="I3852" s="183"/>
      <c r="R3852" s="8">
        <f t="shared" si="532"/>
        <v>0</v>
      </c>
      <c r="S3852" s="8">
        <f>VLOOKUP($D3852,{"29 - Psychiatrie (Erwachsene)",1;"30 - Kinder- und Jugendpsychiatrie",1;"297 - stationsäquivalente Behandlung in der Erwachsenenpsychiatrie (29)",1;"307 - stationsäquivalente Behandlung in der Kinder- und Jugendpsychiatrie (30)",1;"31 - Psychosomatik",1;"",0;0,0},2,0)</f>
        <v>0</v>
      </c>
      <c r="T3852" s="8">
        <f t="shared" si="538"/>
        <v>0</v>
      </c>
      <c r="U3852" s="8">
        <f t="shared" si="540"/>
        <v>0</v>
      </c>
      <c r="V3852" s="8">
        <f t="shared" si="533"/>
        <v>0</v>
      </c>
      <c r="W3852" s="8">
        <f t="shared" si="534"/>
        <v>0</v>
      </c>
      <c r="X3852" s="8">
        <f t="shared" si="535"/>
        <v>0</v>
      </c>
      <c r="Y3852" s="8" t="str">
        <f t="shared" si="536"/>
        <v/>
      </c>
      <c r="Z3852" s="8" t="str">
        <f>VLOOKUP($D3852,{"29 - Psychiatrie (Erwachsene)","BGI";"297 - stationsäquivalente Behandlung in der Erwachsenenpsychiatrie (29)","BGI";"30 - Kinder- und Jugendpsychiatrie","BGII";"307 - stationsäquivalente Behandlung in der Kinder- und Jugendpsychiatrie (30)","BGII";"31 - Psychosomatik","BGI";"","LEER";0,"Leer"},2,0)</f>
        <v>LEER</v>
      </c>
      <c r="AA3852" s="8" t="str">
        <f t="shared" si="537"/>
        <v>Stationen</v>
      </c>
    </row>
    <row r="3853" spans="2:27" ht="15" customHeight="1" x14ac:dyDescent="0.25">
      <c r="B3853" s="76" t="str">
        <f t="shared" si="539"/>
        <v>!!!</v>
      </c>
      <c r="C3853" s="310" t="str">
        <f>IF(LEN($E3853)&gt;0,VLOOKUP(TEXT($E3853,0),'Angaben Stationen'!$E$14:$V$215,17,0),"")</f>
        <v/>
      </c>
      <c r="D3853" s="254" t="str">
        <f>IF(LEN($E3853)&gt;0,VLOOKUP(TEXT($E3853,0),'Angaben Stationen'!$E$14:$V$215,18,0),"")</f>
        <v/>
      </c>
      <c r="E3853" s="344"/>
      <c r="F3853" s="256"/>
      <c r="G3853" s="256"/>
      <c r="H3853" s="307"/>
      <c r="I3853" s="183"/>
      <c r="R3853" s="8">
        <f t="shared" si="532"/>
        <v>0</v>
      </c>
      <c r="S3853" s="8">
        <f>VLOOKUP($D3853,{"29 - Psychiatrie (Erwachsene)",1;"30 - Kinder- und Jugendpsychiatrie",1;"297 - stationsäquivalente Behandlung in der Erwachsenenpsychiatrie (29)",1;"307 - stationsäquivalente Behandlung in der Kinder- und Jugendpsychiatrie (30)",1;"31 - Psychosomatik",1;"",0;0,0},2,0)</f>
        <v>0</v>
      </c>
      <c r="T3853" s="8">
        <f t="shared" si="538"/>
        <v>0</v>
      </c>
      <c r="U3853" s="8">
        <f t="shared" si="540"/>
        <v>0</v>
      </c>
      <c r="V3853" s="8">
        <f t="shared" si="533"/>
        <v>0</v>
      </c>
      <c r="W3853" s="8">
        <f t="shared" si="534"/>
        <v>0</v>
      </c>
      <c r="X3853" s="8">
        <f t="shared" si="535"/>
        <v>0</v>
      </c>
      <c r="Y3853" s="8" t="str">
        <f t="shared" si="536"/>
        <v/>
      </c>
      <c r="Z3853" s="8" t="str">
        <f>VLOOKUP($D3853,{"29 - Psychiatrie (Erwachsene)","BGI";"297 - stationsäquivalente Behandlung in der Erwachsenenpsychiatrie (29)","BGI";"30 - Kinder- und Jugendpsychiatrie","BGII";"307 - stationsäquivalente Behandlung in der Kinder- und Jugendpsychiatrie (30)","BGII";"31 - Psychosomatik","BGI";"","LEER";0,"Leer"},2,0)</f>
        <v>LEER</v>
      </c>
      <c r="AA3853" s="8" t="str">
        <f t="shared" si="537"/>
        <v>Stationen</v>
      </c>
    </row>
    <row r="3854" spans="2:27" ht="15" customHeight="1" x14ac:dyDescent="0.25">
      <c r="B3854" s="76" t="str">
        <f t="shared" si="539"/>
        <v>!!!</v>
      </c>
      <c r="C3854" s="310" t="str">
        <f>IF(LEN($E3854)&gt;0,VLOOKUP(TEXT($E3854,0),'Angaben Stationen'!$E$14:$V$215,17,0),"")</f>
        <v/>
      </c>
      <c r="D3854" s="254" t="str">
        <f>IF(LEN($E3854)&gt;0,VLOOKUP(TEXT($E3854,0),'Angaben Stationen'!$E$14:$V$215,18,0),"")</f>
        <v/>
      </c>
      <c r="E3854" s="344"/>
      <c r="F3854" s="256"/>
      <c r="G3854" s="256"/>
      <c r="H3854" s="307"/>
      <c r="I3854" s="183"/>
      <c r="R3854" s="8">
        <f t="shared" si="532"/>
        <v>0</v>
      </c>
      <c r="S3854" s="8">
        <f>VLOOKUP($D3854,{"29 - Psychiatrie (Erwachsene)",1;"30 - Kinder- und Jugendpsychiatrie",1;"297 - stationsäquivalente Behandlung in der Erwachsenenpsychiatrie (29)",1;"307 - stationsäquivalente Behandlung in der Kinder- und Jugendpsychiatrie (30)",1;"31 - Psychosomatik",1;"",0;0,0},2,0)</f>
        <v>0</v>
      </c>
      <c r="T3854" s="8">
        <f t="shared" si="538"/>
        <v>0</v>
      </c>
      <c r="U3854" s="8">
        <f t="shared" si="540"/>
        <v>0</v>
      </c>
      <c r="V3854" s="8">
        <f t="shared" si="533"/>
        <v>0</v>
      </c>
      <c r="W3854" s="8">
        <f t="shared" si="534"/>
        <v>0</v>
      </c>
      <c r="X3854" s="8">
        <f t="shared" si="535"/>
        <v>0</v>
      </c>
      <c r="Y3854" s="8" t="str">
        <f t="shared" si="536"/>
        <v/>
      </c>
      <c r="Z3854" s="8" t="str">
        <f>VLOOKUP($D3854,{"29 - Psychiatrie (Erwachsene)","BGI";"297 - stationsäquivalente Behandlung in der Erwachsenenpsychiatrie (29)","BGI";"30 - Kinder- und Jugendpsychiatrie","BGII";"307 - stationsäquivalente Behandlung in der Kinder- und Jugendpsychiatrie (30)","BGII";"31 - Psychosomatik","BGI";"","LEER";0,"Leer"},2,0)</f>
        <v>LEER</v>
      </c>
      <c r="AA3854" s="8" t="str">
        <f t="shared" si="537"/>
        <v>Stationen</v>
      </c>
    </row>
    <row r="3855" spans="2:27" ht="15" customHeight="1" x14ac:dyDescent="0.25">
      <c r="B3855" s="76" t="str">
        <f t="shared" si="539"/>
        <v>!!!</v>
      </c>
      <c r="C3855" s="310" t="str">
        <f>IF(LEN($E3855)&gt;0,VLOOKUP(TEXT($E3855,0),'Angaben Stationen'!$E$14:$V$215,17,0),"")</f>
        <v/>
      </c>
      <c r="D3855" s="254" t="str">
        <f>IF(LEN($E3855)&gt;0,VLOOKUP(TEXT($E3855,0),'Angaben Stationen'!$E$14:$V$215,18,0),"")</f>
        <v/>
      </c>
      <c r="E3855" s="344"/>
      <c r="F3855" s="256"/>
      <c r="G3855" s="256"/>
      <c r="H3855" s="307"/>
      <c r="I3855" s="183"/>
      <c r="R3855" s="8">
        <f t="shared" si="532"/>
        <v>0</v>
      </c>
      <c r="S3855" s="8">
        <f>VLOOKUP($D3855,{"29 - Psychiatrie (Erwachsene)",1;"30 - Kinder- und Jugendpsychiatrie",1;"297 - stationsäquivalente Behandlung in der Erwachsenenpsychiatrie (29)",1;"307 - stationsäquivalente Behandlung in der Kinder- und Jugendpsychiatrie (30)",1;"31 - Psychosomatik",1;"",0;0,0},2,0)</f>
        <v>0</v>
      </c>
      <c r="T3855" s="8">
        <f t="shared" si="538"/>
        <v>0</v>
      </c>
      <c r="U3855" s="8">
        <f t="shared" si="540"/>
        <v>0</v>
      </c>
      <c r="V3855" s="8">
        <f t="shared" si="533"/>
        <v>0</v>
      </c>
      <c r="W3855" s="8">
        <f t="shared" si="534"/>
        <v>0</v>
      </c>
      <c r="X3855" s="8">
        <f t="shared" si="535"/>
        <v>0</v>
      </c>
      <c r="Y3855" s="8" t="str">
        <f t="shared" si="536"/>
        <v/>
      </c>
      <c r="Z3855" s="8" t="str">
        <f>VLOOKUP($D3855,{"29 - Psychiatrie (Erwachsene)","BGI";"297 - stationsäquivalente Behandlung in der Erwachsenenpsychiatrie (29)","BGI";"30 - Kinder- und Jugendpsychiatrie","BGII";"307 - stationsäquivalente Behandlung in der Kinder- und Jugendpsychiatrie (30)","BGII";"31 - Psychosomatik","BGI";"","LEER";0,"Leer"},2,0)</f>
        <v>LEER</v>
      </c>
      <c r="AA3855" s="8" t="str">
        <f t="shared" si="537"/>
        <v>Stationen</v>
      </c>
    </row>
    <row r="3856" spans="2:27" ht="15" customHeight="1" x14ac:dyDescent="0.25">
      <c r="B3856" s="76" t="str">
        <f t="shared" si="539"/>
        <v>!!!</v>
      </c>
      <c r="C3856" s="310" t="str">
        <f>IF(LEN($E3856)&gt;0,VLOOKUP(TEXT($E3856,0),'Angaben Stationen'!$E$14:$V$215,17,0),"")</f>
        <v/>
      </c>
      <c r="D3856" s="254" t="str">
        <f>IF(LEN($E3856)&gt;0,VLOOKUP(TEXT($E3856,0),'Angaben Stationen'!$E$14:$V$215,18,0),"")</f>
        <v/>
      </c>
      <c r="E3856" s="344"/>
      <c r="F3856" s="256"/>
      <c r="G3856" s="256"/>
      <c r="H3856" s="307"/>
      <c r="I3856" s="183"/>
      <c r="R3856" s="8">
        <f t="shared" si="532"/>
        <v>0</v>
      </c>
      <c r="S3856" s="8">
        <f>VLOOKUP($D3856,{"29 - Psychiatrie (Erwachsene)",1;"30 - Kinder- und Jugendpsychiatrie",1;"297 - stationsäquivalente Behandlung in der Erwachsenenpsychiatrie (29)",1;"307 - stationsäquivalente Behandlung in der Kinder- und Jugendpsychiatrie (30)",1;"31 - Psychosomatik",1;"",0;0,0},2,0)</f>
        <v>0</v>
      </c>
      <c r="T3856" s="8">
        <f t="shared" si="538"/>
        <v>0</v>
      </c>
      <c r="U3856" s="8">
        <f t="shared" si="540"/>
        <v>0</v>
      </c>
      <c r="V3856" s="8">
        <f t="shared" si="533"/>
        <v>0</v>
      </c>
      <c r="W3856" s="8">
        <f t="shared" si="534"/>
        <v>0</v>
      </c>
      <c r="X3856" s="8">
        <f t="shared" si="535"/>
        <v>0</v>
      </c>
      <c r="Y3856" s="8" t="str">
        <f t="shared" si="536"/>
        <v/>
      </c>
      <c r="Z3856" s="8" t="str">
        <f>VLOOKUP($D3856,{"29 - Psychiatrie (Erwachsene)","BGI";"297 - stationsäquivalente Behandlung in der Erwachsenenpsychiatrie (29)","BGI";"30 - Kinder- und Jugendpsychiatrie","BGII";"307 - stationsäquivalente Behandlung in der Kinder- und Jugendpsychiatrie (30)","BGII";"31 - Psychosomatik","BGI";"","LEER";0,"Leer"},2,0)</f>
        <v>LEER</v>
      </c>
      <c r="AA3856" s="8" t="str">
        <f t="shared" si="537"/>
        <v>Stationen</v>
      </c>
    </row>
    <row r="3857" spans="2:27" ht="15" customHeight="1" x14ac:dyDescent="0.25">
      <c r="B3857" s="76" t="str">
        <f t="shared" si="539"/>
        <v>!!!</v>
      </c>
      <c r="C3857" s="310" t="str">
        <f>IF(LEN($E3857)&gt;0,VLOOKUP(TEXT($E3857,0),'Angaben Stationen'!$E$14:$V$215,17,0),"")</f>
        <v/>
      </c>
      <c r="D3857" s="254" t="str">
        <f>IF(LEN($E3857)&gt;0,VLOOKUP(TEXT($E3857,0),'Angaben Stationen'!$E$14:$V$215,18,0),"")</f>
        <v/>
      </c>
      <c r="E3857" s="344"/>
      <c r="F3857" s="256"/>
      <c r="G3857" s="256"/>
      <c r="H3857" s="307"/>
      <c r="I3857" s="183"/>
      <c r="R3857" s="8">
        <f t="shared" si="532"/>
        <v>0</v>
      </c>
      <c r="S3857" s="8">
        <f>VLOOKUP($D3857,{"29 - Psychiatrie (Erwachsene)",1;"30 - Kinder- und Jugendpsychiatrie",1;"297 - stationsäquivalente Behandlung in der Erwachsenenpsychiatrie (29)",1;"307 - stationsäquivalente Behandlung in der Kinder- und Jugendpsychiatrie (30)",1;"31 - Psychosomatik",1;"",0;0,0},2,0)</f>
        <v>0</v>
      </c>
      <c r="T3857" s="8">
        <f t="shared" si="538"/>
        <v>0</v>
      </c>
      <c r="U3857" s="8">
        <f t="shared" si="540"/>
        <v>0</v>
      </c>
      <c r="V3857" s="8">
        <f t="shared" si="533"/>
        <v>0</v>
      </c>
      <c r="W3857" s="8">
        <f t="shared" si="534"/>
        <v>0</v>
      </c>
      <c r="X3857" s="8">
        <f t="shared" si="535"/>
        <v>0</v>
      </c>
      <c r="Y3857" s="8" t="str">
        <f t="shared" si="536"/>
        <v/>
      </c>
      <c r="Z3857" s="8" t="str">
        <f>VLOOKUP($D3857,{"29 - Psychiatrie (Erwachsene)","BGI";"297 - stationsäquivalente Behandlung in der Erwachsenenpsychiatrie (29)","BGI";"30 - Kinder- und Jugendpsychiatrie","BGII";"307 - stationsäquivalente Behandlung in der Kinder- und Jugendpsychiatrie (30)","BGII";"31 - Psychosomatik","BGI";"","LEER";0,"Leer"},2,0)</f>
        <v>LEER</v>
      </c>
      <c r="AA3857" s="8" t="str">
        <f t="shared" si="537"/>
        <v>Stationen</v>
      </c>
    </row>
    <row r="3858" spans="2:27" ht="15" customHeight="1" x14ac:dyDescent="0.25">
      <c r="B3858" s="76" t="str">
        <f t="shared" si="539"/>
        <v>!!!</v>
      </c>
      <c r="C3858" s="310" t="str">
        <f>IF(LEN($E3858)&gt;0,VLOOKUP(TEXT($E3858,0),'Angaben Stationen'!$E$14:$V$215,17,0),"")</f>
        <v/>
      </c>
      <c r="D3858" s="254" t="str">
        <f>IF(LEN($E3858)&gt;0,VLOOKUP(TEXT($E3858,0),'Angaben Stationen'!$E$14:$V$215,18,0),"")</f>
        <v/>
      </c>
      <c r="E3858" s="344"/>
      <c r="F3858" s="256"/>
      <c r="G3858" s="256"/>
      <c r="H3858" s="307"/>
      <c r="I3858" s="183"/>
      <c r="R3858" s="8">
        <f t="shared" si="532"/>
        <v>0</v>
      </c>
      <c r="S3858" s="8">
        <f>VLOOKUP($D3858,{"29 - Psychiatrie (Erwachsene)",1;"30 - Kinder- und Jugendpsychiatrie",1;"297 - stationsäquivalente Behandlung in der Erwachsenenpsychiatrie (29)",1;"307 - stationsäquivalente Behandlung in der Kinder- und Jugendpsychiatrie (30)",1;"31 - Psychosomatik",1;"",0;0,0},2,0)</f>
        <v>0</v>
      </c>
      <c r="T3858" s="8">
        <f t="shared" si="538"/>
        <v>0</v>
      </c>
      <c r="U3858" s="8">
        <f t="shared" si="540"/>
        <v>0</v>
      </c>
      <c r="V3858" s="8">
        <f t="shared" si="533"/>
        <v>0</v>
      </c>
      <c r="W3858" s="8">
        <f t="shared" si="534"/>
        <v>0</v>
      </c>
      <c r="X3858" s="8">
        <f t="shared" si="535"/>
        <v>0</v>
      </c>
      <c r="Y3858" s="8" t="str">
        <f t="shared" si="536"/>
        <v/>
      </c>
      <c r="Z3858" s="8" t="str">
        <f>VLOOKUP($D3858,{"29 - Psychiatrie (Erwachsene)","BGI";"297 - stationsäquivalente Behandlung in der Erwachsenenpsychiatrie (29)","BGI";"30 - Kinder- und Jugendpsychiatrie","BGII";"307 - stationsäquivalente Behandlung in der Kinder- und Jugendpsychiatrie (30)","BGII";"31 - Psychosomatik","BGI";"","LEER";0,"Leer"},2,0)</f>
        <v>LEER</v>
      </c>
      <c r="AA3858" s="8" t="str">
        <f t="shared" si="537"/>
        <v>Stationen</v>
      </c>
    </row>
    <row r="3859" spans="2:27" ht="15" customHeight="1" x14ac:dyDescent="0.25">
      <c r="B3859" s="76" t="str">
        <f t="shared" si="539"/>
        <v>!!!</v>
      </c>
      <c r="C3859" s="310" t="str">
        <f>IF(LEN($E3859)&gt;0,VLOOKUP(TEXT($E3859,0),'Angaben Stationen'!$E$14:$V$215,17,0),"")</f>
        <v/>
      </c>
      <c r="D3859" s="254" t="str">
        <f>IF(LEN($E3859)&gt;0,VLOOKUP(TEXT($E3859,0),'Angaben Stationen'!$E$14:$V$215,18,0),"")</f>
        <v/>
      </c>
      <c r="E3859" s="344"/>
      <c r="F3859" s="256"/>
      <c r="G3859" s="256"/>
      <c r="H3859" s="307"/>
      <c r="I3859" s="183"/>
      <c r="R3859" s="8">
        <f t="shared" si="532"/>
        <v>0</v>
      </c>
      <c r="S3859" s="8">
        <f>VLOOKUP($D3859,{"29 - Psychiatrie (Erwachsene)",1;"30 - Kinder- und Jugendpsychiatrie",1;"297 - stationsäquivalente Behandlung in der Erwachsenenpsychiatrie (29)",1;"307 - stationsäquivalente Behandlung in der Kinder- und Jugendpsychiatrie (30)",1;"31 - Psychosomatik",1;"",0;0,0},2,0)</f>
        <v>0</v>
      </c>
      <c r="T3859" s="8">
        <f t="shared" si="538"/>
        <v>0</v>
      </c>
      <c r="U3859" s="8">
        <f t="shared" si="540"/>
        <v>0</v>
      </c>
      <c r="V3859" s="8">
        <f t="shared" si="533"/>
        <v>0</v>
      </c>
      <c r="W3859" s="8">
        <f t="shared" si="534"/>
        <v>0</v>
      </c>
      <c r="X3859" s="8">
        <f t="shared" si="535"/>
        <v>0</v>
      </c>
      <c r="Y3859" s="8" t="str">
        <f t="shared" si="536"/>
        <v/>
      </c>
      <c r="Z3859" s="8" t="str">
        <f>VLOOKUP($D3859,{"29 - Psychiatrie (Erwachsene)","BGI";"297 - stationsäquivalente Behandlung in der Erwachsenenpsychiatrie (29)","BGI";"30 - Kinder- und Jugendpsychiatrie","BGII";"307 - stationsäquivalente Behandlung in der Kinder- und Jugendpsychiatrie (30)","BGII";"31 - Psychosomatik","BGI";"","LEER";0,"Leer"},2,0)</f>
        <v>LEER</v>
      </c>
      <c r="AA3859" s="8" t="str">
        <f t="shared" si="537"/>
        <v>Stationen</v>
      </c>
    </row>
    <row r="3860" spans="2:27" ht="15" customHeight="1" x14ac:dyDescent="0.25">
      <c r="B3860" s="76" t="str">
        <f t="shared" si="539"/>
        <v>!!!</v>
      </c>
      <c r="C3860" s="310" t="str">
        <f>IF(LEN($E3860)&gt;0,VLOOKUP(TEXT($E3860,0),'Angaben Stationen'!$E$14:$V$215,17,0),"")</f>
        <v/>
      </c>
      <c r="D3860" s="254" t="str">
        <f>IF(LEN($E3860)&gt;0,VLOOKUP(TEXT($E3860,0),'Angaben Stationen'!$E$14:$V$215,18,0),"")</f>
        <v/>
      </c>
      <c r="E3860" s="344"/>
      <c r="F3860" s="256"/>
      <c r="G3860" s="256"/>
      <c r="H3860" s="307"/>
      <c r="I3860" s="183"/>
      <c r="R3860" s="8">
        <f t="shared" si="532"/>
        <v>0</v>
      </c>
      <c r="S3860" s="8">
        <f>VLOOKUP($D3860,{"29 - Psychiatrie (Erwachsene)",1;"30 - Kinder- und Jugendpsychiatrie",1;"297 - stationsäquivalente Behandlung in der Erwachsenenpsychiatrie (29)",1;"307 - stationsäquivalente Behandlung in der Kinder- und Jugendpsychiatrie (30)",1;"31 - Psychosomatik",1;"",0;0,0},2,0)</f>
        <v>0</v>
      </c>
      <c r="T3860" s="8">
        <f t="shared" si="538"/>
        <v>0</v>
      </c>
      <c r="U3860" s="8">
        <f t="shared" si="540"/>
        <v>0</v>
      </c>
      <c r="V3860" s="8">
        <f t="shared" si="533"/>
        <v>0</v>
      </c>
      <c r="W3860" s="8">
        <f t="shared" si="534"/>
        <v>0</v>
      </c>
      <c r="X3860" s="8">
        <f t="shared" si="535"/>
        <v>0</v>
      </c>
      <c r="Y3860" s="8" t="str">
        <f t="shared" si="536"/>
        <v/>
      </c>
      <c r="Z3860" s="8" t="str">
        <f>VLOOKUP($D3860,{"29 - Psychiatrie (Erwachsene)","BGI";"297 - stationsäquivalente Behandlung in der Erwachsenenpsychiatrie (29)","BGI";"30 - Kinder- und Jugendpsychiatrie","BGII";"307 - stationsäquivalente Behandlung in der Kinder- und Jugendpsychiatrie (30)","BGII";"31 - Psychosomatik","BGI";"","LEER";0,"Leer"},2,0)</f>
        <v>LEER</v>
      </c>
      <c r="AA3860" s="8" t="str">
        <f t="shared" si="537"/>
        <v>Stationen</v>
      </c>
    </row>
    <row r="3861" spans="2:27" ht="15" customHeight="1" x14ac:dyDescent="0.25">
      <c r="B3861" s="76" t="str">
        <f t="shared" si="539"/>
        <v>!!!</v>
      </c>
      <c r="C3861" s="310" t="str">
        <f>IF(LEN($E3861)&gt;0,VLOOKUP(TEXT($E3861,0),'Angaben Stationen'!$E$14:$V$215,17,0),"")</f>
        <v/>
      </c>
      <c r="D3861" s="254" t="str">
        <f>IF(LEN($E3861)&gt;0,VLOOKUP(TEXT($E3861,0),'Angaben Stationen'!$E$14:$V$215,18,0),"")</f>
        <v/>
      </c>
      <c r="E3861" s="344"/>
      <c r="F3861" s="256"/>
      <c r="G3861" s="256"/>
      <c r="H3861" s="307"/>
      <c r="I3861" s="183"/>
      <c r="R3861" s="8">
        <f t="shared" si="532"/>
        <v>0</v>
      </c>
      <c r="S3861" s="8">
        <f>VLOOKUP($D3861,{"29 - Psychiatrie (Erwachsene)",1;"30 - Kinder- und Jugendpsychiatrie",1;"297 - stationsäquivalente Behandlung in der Erwachsenenpsychiatrie (29)",1;"307 - stationsäquivalente Behandlung in der Kinder- und Jugendpsychiatrie (30)",1;"31 - Psychosomatik",1;"",0;0,0},2,0)</f>
        <v>0</v>
      </c>
      <c r="T3861" s="8">
        <f t="shared" si="538"/>
        <v>0</v>
      </c>
      <c r="U3861" s="8">
        <f t="shared" si="540"/>
        <v>0</v>
      </c>
      <c r="V3861" s="8">
        <f t="shared" si="533"/>
        <v>0</v>
      </c>
      <c r="W3861" s="8">
        <f t="shared" si="534"/>
        <v>0</v>
      </c>
      <c r="X3861" s="8">
        <f t="shared" si="535"/>
        <v>0</v>
      </c>
      <c r="Y3861" s="8" t="str">
        <f t="shared" si="536"/>
        <v/>
      </c>
      <c r="Z3861" s="8" t="str">
        <f>VLOOKUP($D3861,{"29 - Psychiatrie (Erwachsene)","BGI";"297 - stationsäquivalente Behandlung in der Erwachsenenpsychiatrie (29)","BGI";"30 - Kinder- und Jugendpsychiatrie","BGII";"307 - stationsäquivalente Behandlung in der Kinder- und Jugendpsychiatrie (30)","BGII";"31 - Psychosomatik","BGI";"","LEER";0,"Leer"},2,0)</f>
        <v>LEER</v>
      </c>
      <c r="AA3861" s="8" t="str">
        <f t="shared" si="537"/>
        <v>Stationen</v>
      </c>
    </row>
    <row r="3862" spans="2:27" ht="15" customHeight="1" x14ac:dyDescent="0.25">
      <c r="B3862" s="76" t="str">
        <f t="shared" si="539"/>
        <v>!!!</v>
      </c>
      <c r="C3862" s="310" t="str">
        <f>IF(LEN($E3862)&gt;0,VLOOKUP(TEXT($E3862,0),'Angaben Stationen'!$E$14:$V$215,17,0),"")</f>
        <v/>
      </c>
      <c r="D3862" s="254" t="str">
        <f>IF(LEN($E3862)&gt;0,VLOOKUP(TEXT($E3862,0),'Angaben Stationen'!$E$14:$V$215,18,0),"")</f>
        <v/>
      </c>
      <c r="E3862" s="344"/>
      <c r="F3862" s="256"/>
      <c r="G3862" s="256"/>
      <c r="H3862" s="307"/>
      <c r="I3862" s="183"/>
      <c r="R3862" s="8">
        <f t="shared" si="532"/>
        <v>0</v>
      </c>
      <c r="S3862" s="8">
        <f>VLOOKUP($D3862,{"29 - Psychiatrie (Erwachsene)",1;"30 - Kinder- und Jugendpsychiatrie",1;"297 - stationsäquivalente Behandlung in der Erwachsenenpsychiatrie (29)",1;"307 - stationsäquivalente Behandlung in der Kinder- und Jugendpsychiatrie (30)",1;"31 - Psychosomatik",1;"",0;0,0},2,0)</f>
        <v>0</v>
      </c>
      <c r="T3862" s="8">
        <f t="shared" si="538"/>
        <v>0</v>
      </c>
      <c r="U3862" s="8">
        <f t="shared" si="540"/>
        <v>0</v>
      </c>
      <c r="V3862" s="8">
        <f t="shared" si="533"/>
        <v>0</v>
      </c>
      <c r="W3862" s="8">
        <f t="shared" si="534"/>
        <v>0</v>
      </c>
      <c r="X3862" s="8">
        <f t="shared" si="535"/>
        <v>0</v>
      </c>
      <c r="Y3862" s="8" t="str">
        <f t="shared" si="536"/>
        <v/>
      </c>
      <c r="Z3862" s="8" t="str">
        <f>VLOOKUP($D3862,{"29 - Psychiatrie (Erwachsene)","BGI";"297 - stationsäquivalente Behandlung in der Erwachsenenpsychiatrie (29)","BGI";"30 - Kinder- und Jugendpsychiatrie","BGII";"307 - stationsäquivalente Behandlung in der Kinder- und Jugendpsychiatrie (30)","BGII";"31 - Psychosomatik","BGI";"","LEER";0,"Leer"},2,0)</f>
        <v>LEER</v>
      </c>
      <c r="AA3862" s="8" t="str">
        <f t="shared" si="537"/>
        <v>Stationen</v>
      </c>
    </row>
    <row r="3863" spans="2:27" ht="15" customHeight="1" x14ac:dyDescent="0.25">
      <c r="B3863" s="76" t="str">
        <f t="shared" si="539"/>
        <v>!!!</v>
      </c>
      <c r="C3863" s="310" t="str">
        <f>IF(LEN($E3863)&gt;0,VLOOKUP(TEXT($E3863,0),'Angaben Stationen'!$E$14:$V$215,17,0),"")</f>
        <v/>
      </c>
      <c r="D3863" s="254" t="str">
        <f>IF(LEN($E3863)&gt;0,VLOOKUP(TEXT($E3863,0),'Angaben Stationen'!$E$14:$V$215,18,0),"")</f>
        <v/>
      </c>
      <c r="E3863" s="344"/>
      <c r="F3863" s="256"/>
      <c r="G3863" s="256"/>
      <c r="H3863" s="307"/>
      <c r="I3863" s="183"/>
      <c r="R3863" s="8">
        <f t="shared" si="532"/>
        <v>0</v>
      </c>
      <c r="S3863" s="8">
        <f>VLOOKUP($D3863,{"29 - Psychiatrie (Erwachsene)",1;"30 - Kinder- und Jugendpsychiatrie",1;"297 - stationsäquivalente Behandlung in der Erwachsenenpsychiatrie (29)",1;"307 - stationsäquivalente Behandlung in der Kinder- und Jugendpsychiatrie (30)",1;"31 - Psychosomatik",1;"",0;0,0},2,0)</f>
        <v>0</v>
      </c>
      <c r="T3863" s="8">
        <f t="shared" si="538"/>
        <v>0</v>
      </c>
      <c r="U3863" s="8">
        <f t="shared" si="540"/>
        <v>0</v>
      </c>
      <c r="V3863" s="8">
        <f t="shared" si="533"/>
        <v>0</v>
      </c>
      <c r="W3863" s="8">
        <f t="shared" si="534"/>
        <v>0</v>
      </c>
      <c r="X3863" s="8">
        <f t="shared" si="535"/>
        <v>0</v>
      </c>
      <c r="Y3863" s="8" t="str">
        <f t="shared" si="536"/>
        <v/>
      </c>
      <c r="Z3863" s="8" t="str">
        <f>VLOOKUP($D3863,{"29 - Psychiatrie (Erwachsene)","BGI";"297 - stationsäquivalente Behandlung in der Erwachsenenpsychiatrie (29)","BGI";"30 - Kinder- und Jugendpsychiatrie","BGII";"307 - stationsäquivalente Behandlung in der Kinder- und Jugendpsychiatrie (30)","BGII";"31 - Psychosomatik","BGI";"","LEER";0,"Leer"},2,0)</f>
        <v>LEER</v>
      </c>
      <c r="AA3863" s="8" t="str">
        <f t="shared" si="537"/>
        <v>Stationen</v>
      </c>
    </row>
    <row r="3864" spans="2:27" ht="15" customHeight="1" x14ac:dyDescent="0.25">
      <c r="B3864" s="76" t="str">
        <f t="shared" si="539"/>
        <v>!!!</v>
      </c>
      <c r="C3864" s="310" t="str">
        <f>IF(LEN($E3864)&gt;0,VLOOKUP(TEXT($E3864,0),'Angaben Stationen'!$E$14:$V$215,17,0),"")</f>
        <v/>
      </c>
      <c r="D3864" s="254" t="str">
        <f>IF(LEN($E3864)&gt;0,VLOOKUP(TEXT($E3864,0),'Angaben Stationen'!$E$14:$V$215,18,0),"")</f>
        <v/>
      </c>
      <c r="E3864" s="344"/>
      <c r="F3864" s="256"/>
      <c r="G3864" s="256"/>
      <c r="H3864" s="307"/>
      <c r="I3864" s="184"/>
      <c r="R3864" s="8">
        <f t="shared" si="532"/>
        <v>0</v>
      </c>
      <c r="S3864" s="8">
        <f>VLOOKUP($D3864,{"29 - Psychiatrie (Erwachsene)",1;"30 - Kinder- und Jugendpsychiatrie",1;"297 - stationsäquivalente Behandlung in der Erwachsenenpsychiatrie (29)",1;"307 - stationsäquivalente Behandlung in der Kinder- und Jugendpsychiatrie (30)",1;"31 - Psychosomatik",1;"",0;0,0},2,0)</f>
        <v>0</v>
      </c>
      <c r="T3864" s="8">
        <f t="shared" si="538"/>
        <v>0</v>
      </c>
      <c r="U3864" s="8">
        <f t="shared" si="540"/>
        <v>0</v>
      </c>
      <c r="V3864" s="8">
        <f t="shared" si="533"/>
        <v>0</v>
      </c>
      <c r="W3864" s="8">
        <f t="shared" si="534"/>
        <v>0</v>
      </c>
      <c r="X3864" s="8">
        <f t="shared" si="535"/>
        <v>0</v>
      </c>
      <c r="Y3864" s="8" t="str">
        <f t="shared" si="536"/>
        <v/>
      </c>
      <c r="Z3864" s="8" t="str">
        <f>VLOOKUP($D3864,{"29 - Psychiatrie (Erwachsene)","BGI";"297 - stationsäquivalente Behandlung in der Erwachsenenpsychiatrie (29)","BGI";"30 - Kinder- und Jugendpsychiatrie","BGII";"307 - stationsäquivalente Behandlung in der Kinder- und Jugendpsychiatrie (30)","BGII";"31 - Psychosomatik","BGI";"","LEER";0,"Leer"},2,0)</f>
        <v>LEER</v>
      </c>
      <c r="AA3864" s="8" t="str">
        <f t="shared" si="537"/>
        <v>Stationen</v>
      </c>
    </row>
    <row r="3865" spans="2:27" ht="15" customHeight="1" x14ac:dyDescent="0.25">
      <c r="B3865" s="76" t="str">
        <f t="shared" si="539"/>
        <v>!!!</v>
      </c>
      <c r="C3865" s="310" t="str">
        <f>IF(LEN($E3865)&gt;0,VLOOKUP(TEXT($E3865,0),'Angaben Stationen'!$E$14:$V$215,17,0),"")</f>
        <v/>
      </c>
      <c r="D3865" s="254" t="str">
        <f>IF(LEN($E3865)&gt;0,VLOOKUP(TEXT($E3865,0),'Angaben Stationen'!$E$14:$V$215,18,0),"")</f>
        <v/>
      </c>
      <c r="E3865" s="344"/>
      <c r="F3865" s="256"/>
      <c r="G3865" s="256"/>
      <c r="H3865" s="307"/>
      <c r="I3865" s="70"/>
      <c r="R3865" s="8">
        <f t="shared" si="532"/>
        <v>0</v>
      </c>
      <c r="S3865" s="8">
        <f>VLOOKUP($D3865,{"29 - Psychiatrie (Erwachsene)",1;"30 - Kinder- und Jugendpsychiatrie",1;"297 - stationsäquivalente Behandlung in der Erwachsenenpsychiatrie (29)",1;"307 - stationsäquivalente Behandlung in der Kinder- und Jugendpsychiatrie (30)",1;"31 - Psychosomatik",1;"",0;0,0},2,0)</f>
        <v>0</v>
      </c>
      <c r="T3865" s="8">
        <f t="shared" si="538"/>
        <v>0</v>
      </c>
      <c r="U3865" s="8">
        <f t="shared" si="540"/>
        <v>0</v>
      </c>
      <c r="V3865" s="8">
        <f t="shared" si="533"/>
        <v>0</v>
      </c>
      <c r="W3865" s="8">
        <f t="shared" si="534"/>
        <v>0</v>
      </c>
      <c r="X3865" s="8">
        <f t="shared" si="535"/>
        <v>0</v>
      </c>
      <c r="Y3865" s="8" t="str">
        <f t="shared" si="536"/>
        <v/>
      </c>
      <c r="Z3865" s="8" t="str">
        <f>VLOOKUP($D3865,{"29 - Psychiatrie (Erwachsene)","BGI";"297 - stationsäquivalente Behandlung in der Erwachsenenpsychiatrie (29)","BGI";"30 - Kinder- und Jugendpsychiatrie","BGII";"307 - stationsäquivalente Behandlung in der Kinder- und Jugendpsychiatrie (30)","BGII";"31 - Psychosomatik","BGI";"","LEER";0,"Leer"},2,0)</f>
        <v>LEER</v>
      </c>
      <c r="AA3865" s="8" t="str">
        <f t="shared" si="537"/>
        <v>Stationen</v>
      </c>
    </row>
    <row r="3866" spans="2:27" ht="15" customHeight="1" x14ac:dyDescent="0.25">
      <c r="B3866" s="76" t="str">
        <f t="shared" si="539"/>
        <v>!!!</v>
      </c>
      <c r="C3866" s="310" t="str">
        <f>IF(LEN($E3866)&gt;0,VLOOKUP(TEXT($E3866,0),'Angaben Stationen'!$E$14:$V$215,17,0),"")</f>
        <v/>
      </c>
      <c r="D3866" s="254" t="str">
        <f>IF(LEN($E3866)&gt;0,VLOOKUP(TEXT($E3866,0),'Angaben Stationen'!$E$14:$V$215,18,0),"")</f>
        <v/>
      </c>
      <c r="E3866" s="344"/>
      <c r="F3866" s="256"/>
      <c r="G3866" s="256"/>
      <c r="H3866" s="307"/>
      <c r="I3866" s="82"/>
      <c r="R3866" s="8">
        <f t="shared" si="532"/>
        <v>0</v>
      </c>
      <c r="S3866" s="8">
        <f>VLOOKUP($D3866,{"29 - Psychiatrie (Erwachsene)",1;"30 - Kinder- und Jugendpsychiatrie",1;"297 - stationsäquivalente Behandlung in der Erwachsenenpsychiatrie (29)",1;"307 - stationsäquivalente Behandlung in der Kinder- und Jugendpsychiatrie (30)",1;"31 - Psychosomatik",1;"",0;0,0},2,0)</f>
        <v>0</v>
      </c>
      <c r="T3866" s="8">
        <f t="shared" si="538"/>
        <v>0</v>
      </c>
      <c r="U3866" s="8">
        <f t="shared" si="540"/>
        <v>0</v>
      </c>
      <c r="V3866" s="8">
        <f t="shared" si="533"/>
        <v>0</v>
      </c>
      <c r="W3866" s="8">
        <f t="shared" si="534"/>
        <v>0</v>
      </c>
      <c r="X3866" s="8">
        <f t="shared" si="535"/>
        <v>0</v>
      </c>
      <c r="Y3866" s="8" t="str">
        <f t="shared" si="536"/>
        <v/>
      </c>
      <c r="Z3866" s="8" t="str">
        <f>VLOOKUP($D3866,{"29 - Psychiatrie (Erwachsene)","BGI";"297 - stationsäquivalente Behandlung in der Erwachsenenpsychiatrie (29)","BGI";"30 - Kinder- und Jugendpsychiatrie","BGII";"307 - stationsäquivalente Behandlung in der Kinder- und Jugendpsychiatrie (30)","BGII";"31 - Psychosomatik","BGI";"","LEER";0,"Leer"},2,0)</f>
        <v>LEER</v>
      </c>
      <c r="AA3866" s="8" t="str">
        <f t="shared" si="537"/>
        <v>Stationen</v>
      </c>
    </row>
    <row r="3867" spans="2:27" ht="15" customHeight="1" x14ac:dyDescent="0.25">
      <c r="B3867" s="76" t="str">
        <f t="shared" si="539"/>
        <v>!!!</v>
      </c>
      <c r="C3867" s="310" t="str">
        <f>IF(LEN($E3867)&gt;0,VLOOKUP(TEXT($E3867,0),'Angaben Stationen'!$E$14:$V$215,17,0),"")</f>
        <v/>
      </c>
      <c r="D3867" s="254" t="str">
        <f>IF(LEN($E3867)&gt;0,VLOOKUP(TEXT($E3867,0),'Angaben Stationen'!$E$14:$V$215,18,0),"")</f>
        <v/>
      </c>
      <c r="E3867" s="344"/>
      <c r="F3867" s="256"/>
      <c r="G3867" s="256"/>
      <c r="H3867" s="307"/>
      <c r="I3867" s="70"/>
      <c r="R3867" s="8">
        <f t="shared" si="532"/>
        <v>0</v>
      </c>
      <c r="S3867" s="8">
        <f>VLOOKUP($D3867,{"29 - Psychiatrie (Erwachsene)",1;"30 - Kinder- und Jugendpsychiatrie",1;"297 - stationsäquivalente Behandlung in der Erwachsenenpsychiatrie (29)",1;"307 - stationsäquivalente Behandlung in der Kinder- und Jugendpsychiatrie (30)",1;"31 - Psychosomatik",1;"",0;0,0},2,0)</f>
        <v>0</v>
      </c>
      <c r="T3867" s="8">
        <f t="shared" si="538"/>
        <v>0</v>
      </c>
      <c r="U3867" s="8">
        <f t="shared" si="540"/>
        <v>0</v>
      </c>
      <c r="V3867" s="8">
        <f t="shared" si="533"/>
        <v>0</v>
      </c>
      <c r="W3867" s="8">
        <f t="shared" si="534"/>
        <v>0</v>
      </c>
      <c r="X3867" s="8">
        <f t="shared" si="535"/>
        <v>0</v>
      </c>
      <c r="Y3867" s="8" t="str">
        <f t="shared" si="536"/>
        <v/>
      </c>
      <c r="Z3867" s="8" t="str">
        <f>VLOOKUP($D3867,{"29 - Psychiatrie (Erwachsene)","BGI";"297 - stationsäquivalente Behandlung in der Erwachsenenpsychiatrie (29)","BGI";"30 - Kinder- und Jugendpsychiatrie","BGII";"307 - stationsäquivalente Behandlung in der Kinder- und Jugendpsychiatrie (30)","BGII";"31 - Psychosomatik","BGI";"","LEER";0,"Leer"},2,0)</f>
        <v>LEER</v>
      </c>
      <c r="AA3867" s="8" t="str">
        <f t="shared" si="537"/>
        <v>Stationen</v>
      </c>
    </row>
    <row r="3868" spans="2:27" ht="15" customHeight="1" x14ac:dyDescent="0.25">
      <c r="B3868" s="76" t="str">
        <f t="shared" si="539"/>
        <v>!!!</v>
      </c>
      <c r="C3868" s="310" t="str">
        <f>IF(LEN($E3868)&gt;0,VLOOKUP(TEXT($E3868,0),'Angaben Stationen'!$E$14:$V$215,17,0),"")</f>
        <v/>
      </c>
      <c r="D3868" s="254" t="str">
        <f>IF(LEN($E3868)&gt;0,VLOOKUP(TEXT($E3868,0),'Angaben Stationen'!$E$14:$V$215,18,0),"")</f>
        <v/>
      </c>
      <c r="E3868" s="344"/>
      <c r="F3868" s="256"/>
      <c r="G3868" s="256"/>
      <c r="H3868" s="307"/>
      <c r="I3868" s="70"/>
      <c r="R3868" s="8">
        <f t="shared" si="532"/>
        <v>0</v>
      </c>
      <c r="S3868" s="8">
        <f>VLOOKUP($D3868,{"29 - Psychiatrie (Erwachsene)",1;"30 - Kinder- und Jugendpsychiatrie",1;"297 - stationsäquivalente Behandlung in der Erwachsenenpsychiatrie (29)",1;"307 - stationsäquivalente Behandlung in der Kinder- und Jugendpsychiatrie (30)",1;"31 - Psychosomatik",1;"",0;0,0},2,0)</f>
        <v>0</v>
      </c>
      <c r="T3868" s="8">
        <f t="shared" si="538"/>
        <v>0</v>
      </c>
      <c r="U3868" s="8">
        <f t="shared" si="540"/>
        <v>0</v>
      </c>
      <c r="V3868" s="8">
        <f t="shared" si="533"/>
        <v>0</v>
      </c>
      <c r="W3868" s="8">
        <f t="shared" si="534"/>
        <v>0</v>
      </c>
      <c r="X3868" s="8">
        <f t="shared" si="535"/>
        <v>0</v>
      </c>
      <c r="Y3868" s="8" t="str">
        <f t="shared" si="536"/>
        <v/>
      </c>
      <c r="Z3868" s="8" t="str">
        <f>VLOOKUP($D3868,{"29 - Psychiatrie (Erwachsene)","BGI";"297 - stationsäquivalente Behandlung in der Erwachsenenpsychiatrie (29)","BGI";"30 - Kinder- und Jugendpsychiatrie","BGII";"307 - stationsäquivalente Behandlung in der Kinder- und Jugendpsychiatrie (30)","BGII";"31 - Psychosomatik","BGI";"","LEER";0,"Leer"},2,0)</f>
        <v>LEER</v>
      </c>
      <c r="AA3868" s="8" t="str">
        <f t="shared" si="537"/>
        <v>Stationen</v>
      </c>
    </row>
    <row r="3869" spans="2:27" ht="15" customHeight="1" x14ac:dyDescent="0.25">
      <c r="B3869" s="76" t="str">
        <f t="shared" si="539"/>
        <v>!!!</v>
      </c>
      <c r="C3869" s="310" t="str">
        <f>IF(LEN($E3869)&gt;0,VLOOKUP(TEXT($E3869,0),'Angaben Stationen'!$E$14:$V$215,17,0),"")</f>
        <v/>
      </c>
      <c r="D3869" s="254" t="str">
        <f>IF(LEN($E3869)&gt;0,VLOOKUP(TEXT($E3869,0),'Angaben Stationen'!$E$14:$V$215,18,0),"")</f>
        <v/>
      </c>
      <c r="E3869" s="344"/>
      <c r="F3869" s="256"/>
      <c r="G3869" s="256"/>
      <c r="H3869" s="307"/>
      <c r="I3869" s="70"/>
      <c r="R3869" s="8">
        <f t="shared" si="532"/>
        <v>0</v>
      </c>
      <c r="S3869" s="8">
        <f>VLOOKUP($D3869,{"29 - Psychiatrie (Erwachsene)",1;"30 - Kinder- und Jugendpsychiatrie",1;"297 - stationsäquivalente Behandlung in der Erwachsenenpsychiatrie (29)",1;"307 - stationsäquivalente Behandlung in der Kinder- und Jugendpsychiatrie (30)",1;"31 - Psychosomatik",1;"",0;0,0},2,0)</f>
        <v>0</v>
      </c>
      <c r="T3869" s="8">
        <f t="shared" si="538"/>
        <v>0</v>
      </c>
      <c r="U3869" s="8">
        <f t="shared" si="540"/>
        <v>0</v>
      </c>
      <c r="V3869" s="8">
        <f t="shared" si="533"/>
        <v>0</v>
      </c>
      <c r="W3869" s="8">
        <f t="shared" si="534"/>
        <v>0</v>
      </c>
      <c r="X3869" s="8">
        <f t="shared" si="535"/>
        <v>0</v>
      </c>
      <c r="Y3869" s="8" t="str">
        <f t="shared" si="536"/>
        <v/>
      </c>
      <c r="Z3869" s="8" t="str">
        <f>VLOOKUP($D3869,{"29 - Psychiatrie (Erwachsene)","BGI";"297 - stationsäquivalente Behandlung in der Erwachsenenpsychiatrie (29)","BGI";"30 - Kinder- und Jugendpsychiatrie","BGII";"307 - stationsäquivalente Behandlung in der Kinder- und Jugendpsychiatrie (30)","BGII";"31 - Psychosomatik","BGI";"","LEER";0,"Leer"},2,0)</f>
        <v>LEER</v>
      </c>
      <c r="AA3869" s="8" t="str">
        <f t="shared" si="537"/>
        <v>Stationen</v>
      </c>
    </row>
    <row r="3870" spans="2:27" ht="15" customHeight="1" x14ac:dyDescent="0.25">
      <c r="B3870" s="76" t="str">
        <f t="shared" si="539"/>
        <v>!!!</v>
      </c>
      <c r="C3870" s="310" t="str">
        <f>IF(LEN($E3870)&gt;0,VLOOKUP(TEXT($E3870,0),'Angaben Stationen'!$E$14:$V$215,17,0),"")</f>
        <v/>
      </c>
      <c r="D3870" s="254" t="str">
        <f>IF(LEN($E3870)&gt;0,VLOOKUP(TEXT($E3870,0),'Angaben Stationen'!$E$14:$V$215,18,0),"")</f>
        <v/>
      </c>
      <c r="E3870" s="344"/>
      <c r="F3870" s="256"/>
      <c r="G3870" s="256"/>
      <c r="H3870" s="307"/>
      <c r="I3870" s="70"/>
      <c r="R3870" s="8">
        <f t="shared" si="532"/>
        <v>0</v>
      </c>
      <c r="S3870" s="8">
        <f>VLOOKUP($D3870,{"29 - Psychiatrie (Erwachsene)",1;"30 - Kinder- und Jugendpsychiatrie",1;"297 - stationsäquivalente Behandlung in der Erwachsenenpsychiatrie (29)",1;"307 - stationsäquivalente Behandlung in der Kinder- und Jugendpsychiatrie (30)",1;"31 - Psychosomatik",1;"",0;0,0},2,0)</f>
        <v>0</v>
      </c>
      <c r="T3870" s="8">
        <f t="shared" si="538"/>
        <v>0</v>
      </c>
      <c r="U3870" s="8">
        <f t="shared" si="540"/>
        <v>0</v>
      </c>
      <c r="V3870" s="8">
        <f t="shared" si="533"/>
        <v>0</v>
      </c>
      <c r="W3870" s="8">
        <f t="shared" si="534"/>
        <v>0</v>
      </c>
      <c r="X3870" s="8">
        <f t="shared" si="535"/>
        <v>0</v>
      </c>
      <c r="Y3870" s="8" t="str">
        <f t="shared" si="536"/>
        <v/>
      </c>
      <c r="Z3870" s="8" t="str">
        <f>VLOOKUP($D3870,{"29 - Psychiatrie (Erwachsene)","BGI";"297 - stationsäquivalente Behandlung in der Erwachsenenpsychiatrie (29)","BGI";"30 - Kinder- und Jugendpsychiatrie","BGII";"307 - stationsäquivalente Behandlung in der Kinder- und Jugendpsychiatrie (30)","BGII";"31 - Psychosomatik","BGI";"","LEER";0,"Leer"},2,0)</f>
        <v>LEER</v>
      </c>
      <c r="AA3870" s="8" t="str">
        <f t="shared" si="537"/>
        <v>Stationen</v>
      </c>
    </row>
    <row r="3871" spans="2:27" ht="15" customHeight="1" x14ac:dyDescent="0.25">
      <c r="B3871" s="76" t="str">
        <f t="shared" si="539"/>
        <v>!!!</v>
      </c>
      <c r="C3871" s="310" t="str">
        <f>IF(LEN($E3871)&gt;0,VLOOKUP(TEXT($E3871,0),'Angaben Stationen'!$E$14:$V$215,17,0),"")</f>
        <v/>
      </c>
      <c r="D3871" s="254" t="str">
        <f>IF(LEN($E3871)&gt;0,VLOOKUP(TEXT($E3871,0),'Angaben Stationen'!$E$14:$V$215,18,0),"")</f>
        <v/>
      </c>
      <c r="E3871" s="344"/>
      <c r="F3871" s="256"/>
      <c r="G3871" s="256"/>
      <c r="H3871" s="307"/>
      <c r="I3871" s="70"/>
      <c r="R3871" s="8">
        <f t="shared" si="532"/>
        <v>0</v>
      </c>
      <c r="S3871" s="8">
        <f>VLOOKUP($D3871,{"29 - Psychiatrie (Erwachsene)",1;"30 - Kinder- und Jugendpsychiatrie",1;"297 - stationsäquivalente Behandlung in der Erwachsenenpsychiatrie (29)",1;"307 - stationsäquivalente Behandlung in der Kinder- und Jugendpsychiatrie (30)",1;"31 - Psychosomatik",1;"",0;0,0},2,0)</f>
        <v>0</v>
      </c>
      <c r="T3871" s="8">
        <f t="shared" si="538"/>
        <v>0</v>
      </c>
      <c r="U3871" s="8">
        <f t="shared" si="540"/>
        <v>0</v>
      </c>
      <c r="V3871" s="8">
        <f t="shared" si="533"/>
        <v>0</v>
      </c>
      <c r="W3871" s="8">
        <f t="shared" si="534"/>
        <v>0</v>
      </c>
      <c r="X3871" s="8">
        <f t="shared" si="535"/>
        <v>0</v>
      </c>
      <c r="Y3871" s="8" t="str">
        <f t="shared" si="536"/>
        <v/>
      </c>
      <c r="Z3871" s="8" t="str">
        <f>VLOOKUP($D3871,{"29 - Psychiatrie (Erwachsene)","BGI";"297 - stationsäquivalente Behandlung in der Erwachsenenpsychiatrie (29)","BGI";"30 - Kinder- und Jugendpsychiatrie","BGII";"307 - stationsäquivalente Behandlung in der Kinder- und Jugendpsychiatrie (30)","BGII";"31 - Psychosomatik","BGI";"","LEER";0,"Leer"},2,0)</f>
        <v>LEER</v>
      </c>
      <c r="AA3871" s="8" t="str">
        <f t="shared" si="537"/>
        <v>Stationen</v>
      </c>
    </row>
    <row r="3872" spans="2:27" ht="15" customHeight="1" x14ac:dyDescent="0.25">
      <c r="B3872" s="76" t="str">
        <f t="shared" si="539"/>
        <v>!!!</v>
      </c>
      <c r="C3872" s="310" t="str">
        <f>IF(LEN($E3872)&gt;0,VLOOKUP(TEXT($E3872,0),'Angaben Stationen'!$E$14:$V$215,17,0),"")</f>
        <v/>
      </c>
      <c r="D3872" s="254" t="str">
        <f>IF(LEN($E3872)&gt;0,VLOOKUP(TEXT($E3872,0),'Angaben Stationen'!$E$14:$V$215,18,0),"")</f>
        <v/>
      </c>
      <c r="E3872" s="344"/>
      <c r="F3872" s="256"/>
      <c r="G3872" s="256"/>
      <c r="H3872" s="307"/>
      <c r="I3872" s="70"/>
      <c r="R3872" s="8">
        <f t="shared" si="532"/>
        <v>0</v>
      </c>
      <c r="S3872" s="8">
        <f>VLOOKUP($D3872,{"29 - Psychiatrie (Erwachsene)",1;"30 - Kinder- und Jugendpsychiatrie",1;"297 - stationsäquivalente Behandlung in der Erwachsenenpsychiatrie (29)",1;"307 - stationsäquivalente Behandlung in der Kinder- und Jugendpsychiatrie (30)",1;"31 - Psychosomatik",1;"",0;0,0},2,0)</f>
        <v>0</v>
      </c>
      <c r="T3872" s="8">
        <f t="shared" si="538"/>
        <v>0</v>
      </c>
      <c r="U3872" s="8">
        <f t="shared" si="540"/>
        <v>0</v>
      </c>
      <c r="V3872" s="8">
        <f t="shared" si="533"/>
        <v>0</v>
      </c>
      <c r="W3872" s="8">
        <f t="shared" si="534"/>
        <v>0</v>
      </c>
      <c r="X3872" s="8">
        <f t="shared" si="535"/>
        <v>0</v>
      </c>
      <c r="Y3872" s="8" t="str">
        <f t="shared" si="536"/>
        <v/>
      </c>
      <c r="Z3872" s="8" t="str">
        <f>VLOOKUP($D3872,{"29 - Psychiatrie (Erwachsene)","BGI";"297 - stationsäquivalente Behandlung in der Erwachsenenpsychiatrie (29)","BGI";"30 - Kinder- und Jugendpsychiatrie","BGII";"307 - stationsäquivalente Behandlung in der Kinder- und Jugendpsychiatrie (30)","BGII";"31 - Psychosomatik","BGI";"","LEER";0,"Leer"},2,0)</f>
        <v>LEER</v>
      </c>
      <c r="AA3872" s="8" t="str">
        <f t="shared" si="537"/>
        <v>Stationen</v>
      </c>
    </row>
    <row r="3873" spans="2:27" ht="15" customHeight="1" x14ac:dyDescent="0.25">
      <c r="B3873" s="76" t="str">
        <f t="shared" si="539"/>
        <v>!!!</v>
      </c>
      <c r="C3873" s="310" t="str">
        <f>IF(LEN($E3873)&gt;0,VLOOKUP(TEXT($E3873,0),'Angaben Stationen'!$E$14:$V$215,17,0),"")</f>
        <v/>
      </c>
      <c r="D3873" s="254" t="str">
        <f>IF(LEN($E3873)&gt;0,VLOOKUP(TEXT($E3873,0),'Angaben Stationen'!$E$14:$V$215,18,0),"")</f>
        <v/>
      </c>
      <c r="E3873" s="344"/>
      <c r="F3873" s="256"/>
      <c r="G3873" s="256"/>
      <c r="H3873" s="307"/>
      <c r="I3873" s="70"/>
      <c r="R3873" s="8">
        <f t="shared" si="532"/>
        <v>0</v>
      </c>
      <c r="S3873" s="8">
        <f>VLOOKUP($D3873,{"29 - Psychiatrie (Erwachsene)",1;"30 - Kinder- und Jugendpsychiatrie",1;"297 - stationsäquivalente Behandlung in der Erwachsenenpsychiatrie (29)",1;"307 - stationsäquivalente Behandlung in der Kinder- und Jugendpsychiatrie (30)",1;"31 - Psychosomatik",1;"",0;0,0},2,0)</f>
        <v>0</v>
      </c>
      <c r="T3873" s="8">
        <f t="shared" si="538"/>
        <v>0</v>
      </c>
      <c r="U3873" s="8">
        <f t="shared" si="540"/>
        <v>0</v>
      </c>
      <c r="V3873" s="8">
        <f t="shared" si="533"/>
        <v>0</v>
      </c>
      <c r="W3873" s="8">
        <f t="shared" si="534"/>
        <v>0</v>
      </c>
      <c r="X3873" s="8">
        <f t="shared" si="535"/>
        <v>0</v>
      </c>
      <c r="Y3873" s="8" t="str">
        <f t="shared" si="536"/>
        <v/>
      </c>
      <c r="Z3873" s="8" t="str">
        <f>VLOOKUP($D3873,{"29 - Psychiatrie (Erwachsene)","BGI";"297 - stationsäquivalente Behandlung in der Erwachsenenpsychiatrie (29)","BGI";"30 - Kinder- und Jugendpsychiatrie","BGII";"307 - stationsäquivalente Behandlung in der Kinder- und Jugendpsychiatrie (30)","BGII";"31 - Psychosomatik","BGI";"","LEER";0,"Leer"},2,0)</f>
        <v>LEER</v>
      </c>
      <c r="AA3873" s="8" t="str">
        <f t="shared" si="537"/>
        <v>Stationen</v>
      </c>
    </row>
    <row r="3874" spans="2:27" ht="15" customHeight="1" x14ac:dyDescent="0.25">
      <c r="B3874" s="76" t="str">
        <f t="shared" si="539"/>
        <v>!!!</v>
      </c>
      <c r="C3874" s="310" t="str">
        <f>IF(LEN($E3874)&gt;0,VLOOKUP(TEXT($E3874,0),'Angaben Stationen'!$E$14:$V$215,17,0),"")</f>
        <v/>
      </c>
      <c r="D3874" s="254" t="str">
        <f>IF(LEN($E3874)&gt;0,VLOOKUP(TEXT($E3874,0),'Angaben Stationen'!$E$14:$V$215,18,0),"")</f>
        <v/>
      </c>
      <c r="E3874" s="344"/>
      <c r="F3874" s="256"/>
      <c r="G3874" s="256"/>
      <c r="H3874" s="307"/>
      <c r="I3874" s="70"/>
      <c r="R3874" s="8">
        <f t="shared" ref="R3874:R3937" si="541">IF(LEN(B3874)&gt;0,0,1)</f>
        <v>0</v>
      </c>
      <c r="S3874" s="8">
        <f>VLOOKUP($D3874,{"29 - Psychiatrie (Erwachsene)",1;"30 - Kinder- und Jugendpsychiatrie",1;"297 - stationsäquivalente Behandlung in der Erwachsenenpsychiatrie (29)",1;"307 - stationsäquivalente Behandlung in der Kinder- und Jugendpsychiatrie (30)",1;"31 - Psychosomatik",1;"",0;0,0},2,0)</f>
        <v>0</v>
      </c>
      <c r="T3874" s="8">
        <f t="shared" si="538"/>
        <v>0</v>
      </c>
      <c r="U3874" s="8">
        <f t="shared" si="540"/>
        <v>0</v>
      </c>
      <c r="V3874" s="8">
        <f t="shared" ref="V3874:V3937" si="542">IF(VALUE($F3874)&gt;0,1,0)</f>
        <v>0</v>
      </c>
      <c r="W3874" s="8">
        <f t="shared" ref="W3874:W3937" si="543">IF(LEN($G3874)&gt;0,1,0)</f>
        <v>0</v>
      </c>
      <c r="X3874" s="8">
        <f t="shared" ref="X3874:X3937" si="544">IF(LEN($H3874)&gt;0,1,0)</f>
        <v>0</v>
      </c>
      <c r="Y3874" s="8" t="str">
        <f t="shared" ref="Y3874:Y3937" si="545">IF($D3874&lt;&gt;"","MonatII","")</f>
        <v/>
      </c>
      <c r="Z3874" s="8" t="str">
        <f>VLOOKUP($D3874,{"29 - Psychiatrie (Erwachsene)","BGI";"297 - stationsäquivalente Behandlung in der Erwachsenenpsychiatrie (29)","BGI";"30 - Kinder- und Jugendpsychiatrie","BGII";"307 - stationsäquivalente Behandlung in der Kinder- und Jugendpsychiatrie (30)","BGII";"31 - Psychosomatik","BGI";"","LEER";0,"Leer"},2,0)</f>
        <v>LEER</v>
      </c>
      <c r="AA3874" s="8" t="str">
        <f t="shared" ref="AA3874:AA3937" si="546">"Stationen"</f>
        <v>Stationen</v>
      </c>
    </row>
    <row r="3875" spans="2:27" ht="15" customHeight="1" x14ac:dyDescent="0.25">
      <c r="B3875" s="76" t="str">
        <f t="shared" si="539"/>
        <v>!!!</v>
      </c>
      <c r="C3875" s="310" t="str">
        <f>IF(LEN($E3875)&gt;0,VLOOKUP(TEXT($E3875,0),'Angaben Stationen'!$E$14:$V$215,17,0),"")</f>
        <v/>
      </c>
      <c r="D3875" s="254" t="str">
        <f>IF(LEN($E3875)&gt;0,VLOOKUP(TEXT($E3875,0),'Angaben Stationen'!$E$14:$V$215,18,0),"")</f>
        <v/>
      </c>
      <c r="E3875" s="344"/>
      <c r="F3875" s="256"/>
      <c r="G3875" s="256"/>
      <c r="H3875" s="307"/>
      <c r="I3875" s="70"/>
      <c r="R3875" s="8">
        <f t="shared" si="541"/>
        <v>0</v>
      </c>
      <c r="S3875" s="8">
        <f>VLOOKUP($D3875,{"29 - Psychiatrie (Erwachsene)",1;"30 - Kinder- und Jugendpsychiatrie",1;"297 - stationsäquivalente Behandlung in der Erwachsenenpsychiatrie (29)",1;"307 - stationsäquivalente Behandlung in der Kinder- und Jugendpsychiatrie (30)",1;"31 - Psychosomatik",1;"",0;0,0},2,0)</f>
        <v>0</v>
      </c>
      <c r="T3875" s="8">
        <f t="shared" si="538"/>
        <v>0</v>
      </c>
      <c r="U3875" s="8">
        <f t="shared" si="540"/>
        <v>0</v>
      </c>
      <c r="V3875" s="8">
        <f t="shared" si="542"/>
        <v>0</v>
      </c>
      <c r="W3875" s="8">
        <f t="shared" si="543"/>
        <v>0</v>
      </c>
      <c r="X3875" s="8">
        <f t="shared" si="544"/>
        <v>0</v>
      </c>
      <c r="Y3875" s="8" t="str">
        <f t="shared" si="545"/>
        <v/>
      </c>
      <c r="Z3875" s="8" t="str">
        <f>VLOOKUP($D3875,{"29 - Psychiatrie (Erwachsene)","BGI";"297 - stationsäquivalente Behandlung in der Erwachsenenpsychiatrie (29)","BGI";"30 - Kinder- und Jugendpsychiatrie","BGII";"307 - stationsäquivalente Behandlung in der Kinder- und Jugendpsychiatrie (30)","BGII";"31 - Psychosomatik","BGI";"","LEER";0,"Leer"},2,0)</f>
        <v>LEER</v>
      </c>
      <c r="AA3875" s="8" t="str">
        <f t="shared" si="546"/>
        <v>Stationen</v>
      </c>
    </row>
    <row r="3876" spans="2:27" ht="15" customHeight="1" x14ac:dyDescent="0.25">
      <c r="B3876" s="76" t="str">
        <f t="shared" si="539"/>
        <v>!!!</v>
      </c>
      <c r="C3876" s="310" t="str">
        <f>IF(LEN($E3876)&gt;0,VLOOKUP(TEXT($E3876,0),'Angaben Stationen'!$E$14:$V$215,17,0),"")</f>
        <v/>
      </c>
      <c r="D3876" s="254" t="str">
        <f>IF(LEN($E3876)&gt;0,VLOOKUP(TEXT($E3876,0),'Angaben Stationen'!$E$14:$V$215,18,0),"")</f>
        <v/>
      </c>
      <c r="E3876" s="344"/>
      <c r="F3876" s="256"/>
      <c r="G3876" s="256"/>
      <c r="H3876" s="307"/>
      <c r="I3876" s="70"/>
      <c r="R3876" s="8">
        <f t="shared" si="541"/>
        <v>0</v>
      </c>
      <c r="S3876" s="8">
        <f>VLOOKUP($D3876,{"29 - Psychiatrie (Erwachsene)",1;"30 - Kinder- und Jugendpsychiatrie",1;"297 - stationsäquivalente Behandlung in der Erwachsenenpsychiatrie (29)",1;"307 - stationsäquivalente Behandlung in der Kinder- und Jugendpsychiatrie (30)",1;"31 - Psychosomatik",1;"",0;0,0},2,0)</f>
        <v>0</v>
      </c>
      <c r="T3876" s="8">
        <f t="shared" si="538"/>
        <v>0</v>
      </c>
      <c r="U3876" s="8">
        <f t="shared" si="540"/>
        <v>0</v>
      </c>
      <c r="V3876" s="8">
        <f t="shared" si="542"/>
        <v>0</v>
      </c>
      <c r="W3876" s="8">
        <f t="shared" si="543"/>
        <v>0</v>
      </c>
      <c r="X3876" s="8">
        <f t="shared" si="544"/>
        <v>0</v>
      </c>
      <c r="Y3876" s="8" t="str">
        <f t="shared" si="545"/>
        <v/>
      </c>
      <c r="Z3876" s="8" t="str">
        <f>VLOOKUP($D3876,{"29 - Psychiatrie (Erwachsene)","BGI";"297 - stationsäquivalente Behandlung in der Erwachsenenpsychiatrie (29)","BGI";"30 - Kinder- und Jugendpsychiatrie","BGII";"307 - stationsäquivalente Behandlung in der Kinder- und Jugendpsychiatrie (30)","BGII";"31 - Psychosomatik","BGI";"","LEER";0,"Leer"},2,0)</f>
        <v>LEER</v>
      </c>
      <c r="AA3876" s="8" t="str">
        <f t="shared" si="546"/>
        <v>Stationen</v>
      </c>
    </row>
    <row r="3877" spans="2:27" ht="15" customHeight="1" x14ac:dyDescent="0.25">
      <c r="B3877" s="76" t="str">
        <f t="shared" si="539"/>
        <v>!!!</v>
      </c>
      <c r="C3877" s="310" t="str">
        <f>IF(LEN($E3877)&gt;0,VLOOKUP(TEXT($E3877,0),'Angaben Stationen'!$E$14:$V$215,17,0),"")</f>
        <v/>
      </c>
      <c r="D3877" s="254" t="str">
        <f>IF(LEN($E3877)&gt;0,VLOOKUP(TEXT($E3877,0),'Angaben Stationen'!$E$14:$V$215,18,0),"")</f>
        <v/>
      </c>
      <c r="E3877" s="344"/>
      <c r="F3877" s="256"/>
      <c r="G3877" s="256"/>
      <c r="H3877" s="307"/>
      <c r="I3877" s="70"/>
      <c r="R3877" s="8">
        <f t="shared" si="541"/>
        <v>0</v>
      </c>
      <c r="S3877" s="8">
        <f>VLOOKUP($D3877,{"29 - Psychiatrie (Erwachsene)",1;"30 - Kinder- und Jugendpsychiatrie",1;"297 - stationsäquivalente Behandlung in der Erwachsenenpsychiatrie (29)",1;"307 - stationsäquivalente Behandlung in der Kinder- und Jugendpsychiatrie (30)",1;"31 - Psychosomatik",1;"",0;0,0},2,0)</f>
        <v>0</v>
      </c>
      <c r="T3877" s="8">
        <f t="shared" si="538"/>
        <v>0</v>
      </c>
      <c r="U3877" s="8">
        <f t="shared" si="540"/>
        <v>0</v>
      </c>
      <c r="V3877" s="8">
        <f t="shared" si="542"/>
        <v>0</v>
      </c>
      <c r="W3877" s="8">
        <f t="shared" si="543"/>
        <v>0</v>
      </c>
      <c r="X3877" s="8">
        <f t="shared" si="544"/>
        <v>0</v>
      </c>
      <c r="Y3877" s="8" t="str">
        <f t="shared" si="545"/>
        <v/>
      </c>
      <c r="Z3877" s="8" t="str">
        <f>VLOOKUP($D3877,{"29 - Psychiatrie (Erwachsene)","BGI";"297 - stationsäquivalente Behandlung in der Erwachsenenpsychiatrie (29)","BGI";"30 - Kinder- und Jugendpsychiatrie","BGII";"307 - stationsäquivalente Behandlung in der Kinder- und Jugendpsychiatrie (30)","BGII";"31 - Psychosomatik","BGI";"","LEER";0,"Leer"},2,0)</f>
        <v>LEER</v>
      </c>
      <c r="AA3877" s="8" t="str">
        <f t="shared" si="546"/>
        <v>Stationen</v>
      </c>
    </row>
    <row r="3878" spans="2:27" ht="15" customHeight="1" x14ac:dyDescent="0.25">
      <c r="B3878" s="76" t="str">
        <f t="shared" si="539"/>
        <v>!!!</v>
      </c>
      <c r="C3878" s="310" t="str">
        <f>IF(LEN($E3878)&gt;0,VLOOKUP(TEXT($E3878,0),'Angaben Stationen'!$E$14:$V$215,17,0),"")</f>
        <v/>
      </c>
      <c r="D3878" s="254" t="str">
        <f>IF(LEN($E3878)&gt;0,VLOOKUP(TEXT($E3878,0),'Angaben Stationen'!$E$14:$V$215,18,0),"")</f>
        <v/>
      </c>
      <c r="E3878" s="344"/>
      <c r="F3878" s="256"/>
      <c r="G3878" s="256"/>
      <c r="H3878" s="307"/>
      <c r="I3878" s="70"/>
      <c r="R3878" s="8">
        <f t="shared" si="541"/>
        <v>0</v>
      </c>
      <c r="S3878" s="8">
        <f>VLOOKUP($D3878,{"29 - Psychiatrie (Erwachsene)",1;"30 - Kinder- und Jugendpsychiatrie",1;"297 - stationsäquivalente Behandlung in der Erwachsenenpsychiatrie (29)",1;"307 - stationsäquivalente Behandlung in der Kinder- und Jugendpsychiatrie (30)",1;"31 - Psychosomatik",1;"",0;0,0},2,0)</f>
        <v>0</v>
      </c>
      <c r="T3878" s="8">
        <f t="shared" ref="T3878:T3941" si="547">IF(LEN($C3878)&gt;0,1,0)</f>
        <v>0</v>
      </c>
      <c r="U3878" s="8">
        <f t="shared" si="540"/>
        <v>0</v>
      </c>
      <c r="V3878" s="8">
        <f t="shared" si="542"/>
        <v>0</v>
      </c>
      <c r="W3878" s="8">
        <f t="shared" si="543"/>
        <v>0</v>
      </c>
      <c r="X3878" s="8">
        <f t="shared" si="544"/>
        <v>0</v>
      </c>
      <c r="Y3878" s="8" t="str">
        <f t="shared" si="545"/>
        <v/>
      </c>
      <c r="Z3878" s="8" t="str">
        <f>VLOOKUP($D3878,{"29 - Psychiatrie (Erwachsene)","BGI";"297 - stationsäquivalente Behandlung in der Erwachsenenpsychiatrie (29)","BGI";"30 - Kinder- und Jugendpsychiatrie","BGII";"307 - stationsäquivalente Behandlung in der Kinder- und Jugendpsychiatrie (30)","BGII";"31 - Psychosomatik","BGI";"","LEER";0,"Leer"},2,0)</f>
        <v>LEER</v>
      </c>
      <c r="AA3878" s="8" t="str">
        <f t="shared" si="546"/>
        <v>Stationen</v>
      </c>
    </row>
    <row r="3879" spans="2:27" ht="15" customHeight="1" x14ac:dyDescent="0.25">
      <c r="B3879" s="76" t="str">
        <f t="shared" si="539"/>
        <v>!!!</v>
      </c>
      <c r="C3879" s="310" t="str">
        <f>IF(LEN($E3879)&gt;0,VLOOKUP(TEXT($E3879,0),'Angaben Stationen'!$E$14:$V$215,17,0),"")</f>
        <v/>
      </c>
      <c r="D3879" s="254" t="str">
        <f>IF(LEN($E3879)&gt;0,VLOOKUP(TEXT($E3879,0),'Angaben Stationen'!$E$14:$V$215,18,0),"")</f>
        <v/>
      </c>
      <c r="E3879" s="344"/>
      <c r="F3879" s="256"/>
      <c r="G3879" s="256"/>
      <c r="H3879" s="307"/>
      <c r="I3879" s="70"/>
      <c r="R3879" s="8">
        <f t="shared" si="541"/>
        <v>0</v>
      </c>
      <c r="S3879" s="8">
        <f>VLOOKUP($D3879,{"29 - Psychiatrie (Erwachsene)",1;"30 - Kinder- und Jugendpsychiatrie",1;"297 - stationsäquivalente Behandlung in der Erwachsenenpsychiatrie (29)",1;"307 - stationsäquivalente Behandlung in der Kinder- und Jugendpsychiatrie (30)",1;"31 - Psychosomatik",1;"",0;0,0},2,0)</f>
        <v>0</v>
      </c>
      <c r="T3879" s="8">
        <f t="shared" si="547"/>
        <v>0</v>
      </c>
      <c r="U3879" s="8">
        <f t="shared" si="540"/>
        <v>0</v>
      </c>
      <c r="V3879" s="8">
        <f t="shared" si="542"/>
        <v>0</v>
      </c>
      <c r="W3879" s="8">
        <f t="shared" si="543"/>
        <v>0</v>
      </c>
      <c r="X3879" s="8">
        <f t="shared" si="544"/>
        <v>0</v>
      </c>
      <c r="Y3879" s="8" t="str">
        <f t="shared" si="545"/>
        <v/>
      </c>
      <c r="Z3879" s="8" t="str">
        <f>VLOOKUP($D3879,{"29 - Psychiatrie (Erwachsene)","BGI";"297 - stationsäquivalente Behandlung in der Erwachsenenpsychiatrie (29)","BGI";"30 - Kinder- und Jugendpsychiatrie","BGII";"307 - stationsäquivalente Behandlung in der Kinder- und Jugendpsychiatrie (30)","BGII";"31 - Psychosomatik","BGI";"","LEER";0,"Leer"},2,0)</f>
        <v>LEER</v>
      </c>
      <c r="AA3879" s="8" t="str">
        <f t="shared" si="546"/>
        <v>Stationen</v>
      </c>
    </row>
    <row r="3880" spans="2:27" ht="15" customHeight="1" x14ac:dyDescent="0.25">
      <c r="B3880" s="76" t="str">
        <f t="shared" si="539"/>
        <v>!!!</v>
      </c>
      <c r="C3880" s="310" t="str">
        <f>IF(LEN($E3880)&gt;0,VLOOKUP(TEXT($E3880,0),'Angaben Stationen'!$E$14:$V$215,17,0),"")</f>
        <v/>
      </c>
      <c r="D3880" s="254" t="str">
        <f>IF(LEN($E3880)&gt;0,VLOOKUP(TEXT($E3880,0),'Angaben Stationen'!$E$14:$V$215,18,0),"")</f>
        <v/>
      </c>
      <c r="E3880" s="344"/>
      <c r="F3880" s="256"/>
      <c r="G3880" s="256"/>
      <c r="H3880" s="307"/>
      <c r="I3880" s="70"/>
      <c r="R3880" s="8">
        <f t="shared" si="541"/>
        <v>0</v>
      </c>
      <c r="S3880" s="8">
        <f>VLOOKUP($D3880,{"29 - Psychiatrie (Erwachsene)",1;"30 - Kinder- und Jugendpsychiatrie",1;"297 - stationsäquivalente Behandlung in der Erwachsenenpsychiatrie (29)",1;"307 - stationsäquivalente Behandlung in der Kinder- und Jugendpsychiatrie (30)",1;"31 - Psychosomatik",1;"",0;0,0},2,0)</f>
        <v>0</v>
      </c>
      <c r="T3880" s="8">
        <f t="shared" si="547"/>
        <v>0</v>
      </c>
      <c r="U3880" s="8">
        <f t="shared" si="540"/>
        <v>0</v>
      </c>
      <c r="V3880" s="8">
        <f t="shared" si="542"/>
        <v>0</v>
      </c>
      <c r="W3880" s="8">
        <f t="shared" si="543"/>
        <v>0</v>
      </c>
      <c r="X3880" s="8">
        <f t="shared" si="544"/>
        <v>0</v>
      </c>
      <c r="Y3880" s="8" t="str">
        <f t="shared" si="545"/>
        <v/>
      </c>
      <c r="Z3880" s="8" t="str">
        <f>VLOOKUP($D3880,{"29 - Psychiatrie (Erwachsene)","BGI";"297 - stationsäquivalente Behandlung in der Erwachsenenpsychiatrie (29)","BGI";"30 - Kinder- und Jugendpsychiatrie","BGII";"307 - stationsäquivalente Behandlung in der Kinder- und Jugendpsychiatrie (30)","BGII";"31 - Psychosomatik","BGI";"","LEER";0,"Leer"},2,0)</f>
        <v>LEER</v>
      </c>
      <c r="AA3880" s="8" t="str">
        <f t="shared" si="546"/>
        <v>Stationen</v>
      </c>
    </row>
    <row r="3881" spans="2:27" ht="15" customHeight="1" x14ac:dyDescent="0.25">
      <c r="B3881" s="76" t="str">
        <f t="shared" si="539"/>
        <v>!!!</v>
      </c>
      <c r="C3881" s="310" t="str">
        <f>IF(LEN($E3881)&gt;0,VLOOKUP(TEXT($E3881,0),'Angaben Stationen'!$E$14:$V$215,17,0),"")</f>
        <v/>
      </c>
      <c r="D3881" s="254" t="str">
        <f>IF(LEN($E3881)&gt;0,VLOOKUP(TEXT($E3881,0),'Angaben Stationen'!$E$14:$V$215,18,0),"")</f>
        <v/>
      </c>
      <c r="E3881" s="344"/>
      <c r="F3881" s="256"/>
      <c r="G3881" s="256"/>
      <c r="H3881" s="307"/>
      <c r="I3881" s="70"/>
      <c r="R3881" s="8">
        <f t="shared" si="541"/>
        <v>0</v>
      </c>
      <c r="S3881" s="8">
        <f>VLOOKUP($D3881,{"29 - Psychiatrie (Erwachsene)",1;"30 - Kinder- und Jugendpsychiatrie",1;"297 - stationsäquivalente Behandlung in der Erwachsenenpsychiatrie (29)",1;"307 - stationsäquivalente Behandlung in der Kinder- und Jugendpsychiatrie (30)",1;"31 - Psychosomatik",1;"",0;0,0},2,0)</f>
        <v>0</v>
      </c>
      <c r="T3881" s="8">
        <f t="shared" si="547"/>
        <v>0</v>
      </c>
      <c r="U3881" s="8">
        <f t="shared" si="540"/>
        <v>0</v>
      </c>
      <c r="V3881" s="8">
        <f t="shared" si="542"/>
        <v>0</v>
      </c>
      <c r="W3881" s="8">
        <f t="shared" si="543"/>
        <v>0</v>
      </c>
      <c r="X3881" s="8">
        <f t="shared" si="544"/>
        <v>0</v>
      </c>
      <c r="Y3881" s="8" t="str">
        <f t="shared" si="545"/>
        <v/>
      </c>
      <c r="Z3881" s="8" t="str">
        <f>VLOOKUP($D3881,{"29 - Psychiatrie (Erwachsene)","BGI";"297 - stationsäquivalente Behandlung in der Erwachsenenpsychiatrie (29)","BGI";"30 - Kinder- und Jugendpsychiatrie","BGII";"307 - stationsäquivalente Behandlung in der Kinder- und Jugendpsychiatrie (30)","BGII";"31 - Psychosomatik","BGI";"","LEER";0,"Leer"},2,0)</f>
        <v>LEER</v>
      </c>
      <c r="AA3881" s="8" t="str">
        <f t="shared" si="546"/>
        <v>Stationen</v>
      </c>
    </row>
    <row r="3882" spans="2:27" ht="15" customHeight="1" x14ac:dyDescent="0.25">
      <c r="B3882" s="76" t="str">
        <f t="shared" si="539"/>
        <v>!!!</v>
      </c>
      <c r="C3882" s="310" t="str">
        <f>IF(LEN($E3882)&gt;0,VLOOKUP(TEXT($E3882,0),'Angaben Stationen'!$E$14:$V$215,17,0),"")</f>
        <v/>
      </c>
      <c r="D3882" s="254" t="str">
        <f>IF(LEN($E3882)&gt;0,VLOOKUP(TEXT($E3882,0),'Angaben Stationen'!$E$14:$V$215,18,0),"")</f>
        <v/>
      </c>
      <c r="E3882" s="344"/>
      <c r="F3882" s="256"/>
      <c r="G3882" s="256"/>
      <c r="H3882" s="307"/>
      <c r="I3882" s="70"/>
      <c r="R3882" s="8">
        <f t="shared" si="541"/>
        <v>0</v>
      </c>
      <c r="S3882" s="8">
        <f>VLOOKUP($D3882,{"29 - Psychiatrie (Erwachsene)",1;"30 - Kinder- und Jugendpsychiatrie",1;"297 - stationsäquivalente Behandlung in der Erwachsenenpsychiatrie (29)",1;"307 - stationsäquivalente Behandlung in der Kinder- und Jugendpsychiatrie (30)",1;"31 - Psychosomatik",1;"",0;0,0},2,0)</f>
        <v>0</v>
      </c>
      <c r="T3882" s="8">
        <f t="shared" si="547"/>
        <v>0</v>
      </c>
      <c r="U3882" s="8">
        <f t="shared" si="540"/>
        <v>0</v>
      </c>
      <c r="V3882" s="8">
        <f t="shared" si="542"/>
        <v>0</v>
      </c>
      <c r="W3882" s="8">
        <f t="shared" si="543"/>
        <v>0</v>
      </c>
      <c r="X3882" s="8">
        <f t="shared" si="544"/>
        <v>0</v>
      </c>
      <c r="Y3882" s="8" t="str">
        <f t="shared" si="545"/>
        <v/>
      </c>
      <c r="Z3882" s="8" t="str">
        <f>VLOOKUP($D3882,{"29 - Psychiatrie (Erwachsene)","BGI";"297 - stationsäquivalente Behandlung in der Erwachsenenpsychiatrie (29)","BGI";"30 - Kinder- und Jugendpsychiatrie","BGII";"307 - stationsäquivalente Behandlung in der Kinder- und Jugendpsychiatrie (30)","BGII";"31 - Psychosomatik","BGI";"","LEER";0,"Leer"},2,0)</f>
        <v>LEER</v>
      </c>
      <c r="AA3882" s="8" t="str">
        <f t="shared" si="546"/>
        <v>Stationen</v>
      </c>
    </row>
    <row r="3883" spans="2:27" ht="15" customHeight="1" x14ac:dyDescent="0.25">
      <c r="B3883" s="76" t="str">
        <f t="shared" si="539"/>
        <v>!!!</v>
      </c>
      <c r="C3883" s="310" t="str">
        <f>IF(LEN($E3883)&gt;0,VLOOKUP(TEXT($E3883,0),'Angaben Stationen'!$E$14:$V$215,17,0),"")</f>
        <v/>
      </c>
      <c r="D3883" s="254" t="str">
        <f>IF(LEN($E3883)&gt;0,VLOOKUP(TEXT($E3883,0),'Angaben Stationen'!$E$14:$V$215,18,0),"")</f>
        <v/>
      </c>
      <c r="E3883" s="344"/>
      <c r="F3883" s="256"/>
      <c r="G3883" s="256"/>
      <c r="H3883" s="307"/>
      <c r="I3883" s="70"/>
      <c r="R3883" s="8">
        <f t="shared" si="541"/>
        <v>0</v>
      </c>
      <c r="S3883" s="8">
        <f>VLOOKUP($D3883,{"29 - Psychiatrie (Erwachsene)",1;"30 - Kinder- und Jugendpsychiatrie",1;"297 - stationsäquivalente Behandlung in der Erwachsenenpsychiatrie (29)",1;"307 - stationsäquivalente Behandlung in der Kinder- und Jugendpsychiatrie (30)",1;"31 - Psychosomatik",1;"",0;0,0},2,0)</f>
        <v>0</v>
      </c>
      <c r="T3883" s="8">
        <f t="shared" si="547"/>
        <v>0</v>
      </c>
      <c r="U3883" s="8">
        <f t="shared" si="540"/>
        <v>0</v>
      </c>
      <c r="V3883" s="8">
        <f t="shared" si="542"/>
        <v>0</v>
      </c>
      <c r="W3883" s="8">
        <f t="shared" si="543"/>
        <v>0</v>
      </c>
      <c r="X3883" s="8">
        <f t="shared" si="544"/>
        <v>0</v>
      </c>
      <c r="Y3883" s="8" t="str">
        <f t="shared" si="545"/>
        <v/>
      </c>
      <c r="Z3883" s="8" t="str">
        <f>VLOOKUP($D3883,{"29 - Psychiatrie (Erwachsene)","BGI";"297 - stationsäquivalente Behandlung in der Erwachsenenpsychiatrie (29)","BGI";"30 - Kinder- und Jugendpsychiatrie","BGII";"307 - stationsäquivalente Behandlung in der Kinder- und Jugendpsychiatrie (30)","BGII";"31 - Psychosomatik","BGI";"","LEER";0,"Leer"},2,0)</f>
        <v>LEER</v>
      </c>
      <c r="AA3883" s="8" t="str">
        <f t="shared" si="546"/>
        <v>Stationen</v>
      </c>
    </row>
    <row r="3884" spans="2:27" ht="15" customHeight="1" x14ac:dyDescent="0.25">
      <c r="B3884" s="76" t="str">
        <f t="shared" si="539"/>
        <v>!!!</v>
      </c>
      <c r="C3884" s="310" t="str">
        <f>IF(LEN($E3884)&gt;0,VLOOKUP(TEXT($E3884,0),'Angaben Stationen'!$E$14:$V$215,17,0),"")</f>
        <v/>
      </c>
      <c r="D3884" s="254" t="str">
        <f>IF(LEN($E3884)&gt;0,VLOOKUP(TEXT($E3884,0),'Angaben Stationen'!$E$14:$V$215,18,0),"")</f>
        <v/>
      </c>
      <c r="E3884" s="344"/>
      <c r="F3884" s="256"/>
      <c r="G3884" s="256"/>
      <c r="H3884" s="307"/>
      <c r="I3884" s="70"/>
      <c r="R3884" s="8">
        <f t="shared" si="541"/>
        <v>0</v>
      </c>
      <c r="S3884" s="8">
        <f>VLOOKUP($D3884,{"29 - Psychiatrie (Erwachsene)",1;"30 - Kinder- und Jugendpsychiatrie",1;"297 - stationsäquivalente Behandlung in der Erwachsenenpsychiatrie (29)",1;"307 - stationsäquivalente Behandlung in der Kinder- und Jugendpsychiatrie (30)",1;"31 - Psychosomatik",1;"",0;0,0},2,0)</f>
        <v>0</v>
      </c>
      <c r="T3884" s="8">
        <f t="shared" si="547"/>
        <v>0</v>
      </c>
      <c r="U3884" s="8">
        <f t="shared" si="540"/>
        <v>0</v>
      </c>
      <c r="V3884" s="8">
        <f t="shared" si="542"/>
        <v>0</v>
      </c>
      <c r="W3884" s="8">
        <f t="shared" si="543"/>
        <v>0</v>
      </c>
      <c r="X3884" s="8">
        <f t="shared" si="544"/>
        <v>0</v>
      </c>
      <c r="Y3884" s="8" t="str">
        <f t="shared" si="545"/>
        <v/>
      </c>
      <c r="Z3884" s="8" t="str">
        <f>VLOOKUP($D3884,{"29 - Psychiatrie (Erwachsene)","BGI";"297 - stationsäquivalente Behandlung in der Erwachsenenpsychiatrie (29)","BGI";"30 - Kinder- und Jugendpsychiatrie","BGII";"307 - stationsäquivalente Behandlung in der Kinder- und Jugendpsychiatrie (30)","BGII";"31 - Psychosomatik","BGI";"","LEER";0,"Leer"},2,0)</f>
        <v>LEER</v>
      </c>
      <c r="AA3884" s="8" t="str">
        <f t="shared" si="546"/>
        <v>Stationen</v>
      </c>
    </row>
    <row r="3885" spans="2:27" ht="15" customHeight="1" x14ac:dyDescent="0.25">
      <c r="B3885" s="76" t="str">
        <f t="shared" si="539"/>
        <v>!!!</v>
      </c>
      <c r="C3885" s="310" t="str">
        <f>IF(LEN($E3885)&gt;0,VLOOKUP(TEXT($E3885,0),'Angaben Stationen'!$E$14:$V$215,17,0),"")</f>
        <v/>
      </c>
      <c r="D3885" s="254" t="str">
        <f>IF(LEN($E3885)&gt;0,VLOOKUP(TEXT($E3885,0),'Angaben Stationen'!$E$14:$V$215,18,0),"")</f>
        <v/>
      </c>
      <c r="E3885" s="344"/>
      <c r="F3885" s="256"/>
      <c r="G3885" s="256"/>
      <c r="H3885" s="307"/>
      <c r="I3885" s="70"/>
      <c r="R3885" s="8">
        <f t="shared" si="541"/>
        <v>0</v>
      </c>
      <c r="S3885" s="8">
        <f>VLOOKUP($D3885,{"29 - Psychiatrie (Erwachsene)",1;"30 - Kinder- und Jugendpsychiatrie",1;"297 - stationsäquivalente Behandlung in der Erwachsenenpsychiatrie (29)",1;"307 - stationsäquivalente Behandlung in der Kinder- und Jugendpsychiatrie (30)",1;"31 - Psychosomatik",1;"",0;0,0},2,0)</f>
        <v>0</v>
      </c>
      <c r="T3885" s="8">
        <f t="shared" si="547"/>
        <v>0</v>
      </c>
      <c r="U3885" s="8">
        <f t="shared" si="540"/>
        <v>0</v>
      </c>
      <c r="V3885" s="8">
        <f t="shared" si="542"/>
        <v>0</v>
      </c>
      <c r="W3885" s="8">
        <f t="shared" si="543"/>
        <v>0</v>
      </c>
      <c r="X3885" s="8">
        <f t="shared" si="544"/>
        <v>0</v>
      </c>
      <c r="Y3885" s="8" t="str">
        <f t="shared" si="545"/>
        <v/>
      </c>
      <c r="Z3885" s="8" t="str">
        <f>VLOOKUP($D3885,{"29 - Psychiatrie (Erwachsene)","BGI";"297 - stationsäquivalente Behandlung in der Erwachsenenpsychiatrie (29)","BGI";"30 - Kinder- und Jugendpsychiatrie","BGII";"307 - stationsäquivalente Behandlung in der Kinder- und Jugendpsychiatrie (30)","BGII";"31 - Psychosomatik","BGI";"","LEER";0,"Leer"},2,0)</f>
        <v>LEER</v>
      </c>
      <c r="AA3885" s="8" t="str">
        <f t="shared" si="546"/>
        <v>Stationen</v>
      </c>
    </row>
    <row r="3886" spans="2:27" ht="15" customHeight="1" x14ac:dyDescent="0.25">
      <c r="B3886" s="76" t="str">
        <f t="shared" si="539"/>
        <v>!!!</v>
      </c>
      <c r="C3886" s="310" t="str">
        <f>IF(LEN($E3886)&gt;0,VLOOKUP(TEXT($E3886,0),'Angaben Stationen'!$E$14:$V$215,17,0),"")</f>
        <v/>
      </c>
      <c r="D3886" s="254" t="str">
        <f>IF(LEN($E3886)&gt;0,VLOOKUP(TEXT($E3886,0),'Angaben Stationen'!$E$14:$V$215,18,0),"")</f>
        <v/>
      </c>
      <c r="E3886" s="344"/>
      <c r="F3886" s="256"/>
      <c r="G3886" s="256"/>
      <c r="H3886" s="307"/>
      <c r="I3886" s="70"/>
      <c r="R3886" s="8">
        <f t="shared" si="541"/>
        <v>0</v>
      </c>
      <c r="S3886" s="8">
        <f>VLOOKUP($D3886,{"29 - Psychiatrie (Erwachsene)",1;"30 - Kinder- und Jugendpsychiatrie",1;"297 - stationsäquivalente Behandlung in der Erwachsenenpsychiatrie (29)",1;"307 - stationsäquivalente Behandlung in der Kinder- und Jugendpsychiatrie (30)",1;"31 - Psychosomatik",1;"",0;0,0},2,0)</f>
        <v>0</v>
      </c>
      <c r="T3886" s="8">
        <f t="shared" si="547"/>
        <v>0</v>
      </c>
      <c r="U3886" s="8">
        <f t="shared" si="540"/>
        <v>0</v>
      </c>
      <c r="V3886" s="8">
        <f t="shared" si="542"/>
        <v>0</v>
      </c>
      <c r="W3886" s="8">
        <f t="shared" si="543"/>
        <v>0</v>
      </c>
      <c r="X3886" s="8">
        <f t="shared" si="544"/>
        <v>0</v>
      </c>
      <c r="Y3886" s="8" t="str">
        <f t="shared" si="545"/>
        <v/>
      </c>
      <c r="Z3886" s="8" t="str">
        <f>VLOOKUP($D3886,{"29 - Psychiatrie (Erwachsene)","BGI";"297 - stationsäquivalente Behandlung in der Erwachsenenpsychiatrie (29)","BGI";"30 - Kinder- und Jugendpsychiatrie","BGII";"307 - stationsäquivalente Behandlung in der Kinder- und Jugendpsychiatrie (30)","BGII";"31 - Psychosomatik","BGI";"","LEER";0,"Leer"},2,0)</f>
        <v>LEER</v>
      </c>
      <c r="AA3886" s="8" t="str">
        <f t="shared" si="546"/>
        <v>Stationen</v>
      </c>
    </row>
    <row r="3887" spans="2:27" ht="15" customHeight="1" x14ac:dyDescent="0.25">
      <c r="B3887" s="76" t="str">
        <f t="shared" si="539"/>
        <v>!!!</v>
      </c>
      <c r="C3887" s="310" t="str">
        <f>IF(LEN($E3887)&gt;0,VLOOKUP(TEXT($E3887,0),'Angaben Stationen'!$E$14:$V$215,17,0),"")</f>
        <v/>
      </c>
      <c r="D3887" s="254" t="str">
        <f>IF(LEN($E3887)&gt;0,VLOOKUP(TEXT($E3887,0),'Angaben Stationen'!$E$14:$V$215,18,0),"")</f>
        <v/>
      </c>
      <c r="E3887" s="344"/>
      <c r="F3887" s="256"/>
      <c r="G3887" s="256"/>
      <c r="H3887" s="307"/>
      <c r="I3887" s="70"/>
      <c r="R3887" s="8">
        <f t="shared" si="541"/>
        <v>0</v>
      </c>
      <c r="S3887" s="8">
        <f>VLOOKUP($D3887,{"29 - Psychiatrie (Erwachsene)",1;"30 - Kinder- und Jugendpsychiatrie",1;"297 - stationsäquivalente Behandlung in der Erwachsenenpsychiatrie (29)",1;"307 - stationsäquivalente Behandlung in der Kinder- und Jugendpsychiatrie (30)",1;"31 - Psychosomatik",1;"",0;0,0},2,0)</f>
        <v>0</v>
      </c>
      <c r="T3887" s="8">
        <f t="shared" si="547"/>
        <v>0</v>
      </c>
      <c r="U3887" s="8">
        <f t="shared" si="540"/>
        <v>0</v>
      </c>
      <c r="V3887" s="8">
        <f t="shared" si="542"/>
        <v>0</v>
      </c>
      <c r="W3887" s="8">
        <f t="shared" si="543"/>
        <v>0</v>
      </c>
      <c r="X3887" s="8">
        <f t="shared" si="544"/>
        <v>0</v>
      </c>
      <c r="Y3887" s="8" t="str">
        <f t="shared" si="545"/>
        <v/>
      </c>
      <c r="Z3887" s="8" t="str">
        <f>VLOOKUP($D3887,{"29 - Psychiatrie (Erwachsene)","BGI";"297 - stationsäquivalente Behandlung in der Erwachsenenpsychiatrie (29)","BGI";"30 - Kinder- und Jugendpsychiatrie","BGII";"307 - stationsäquivalente Behandlung in der Kinder- und Jugendpsychiatrie (30)","BGII";"31 - Psychosomatik","BGI";"","LEER";0,"Leer"},2,0)</f>
        <v>LEER</v>
      </c>
      <c r="AA3887" s="8" t="str">
        <f t="shared" si="546"/>
        <v>Stationen</v>
      </c>
    </row>
    <row r="3888" spans="2:27" ht="15" customHeight="1" x14ac:dyDescent="0.25">
      <c r="B3888" s="76" t="str">
        <f t="shared" si="539"/>
        <v>!!!</v>
      </c>
      <c r="C3888" s="310" t="str">
        <f>IF(LEN($E3888)&gt;0,VLOOKUP(TEXT($E3888,0),'Angaben Stationen'!$E$14:$V$215,17,0),"")</f>
        <v/>
      </c>
      <c r="D3888" s="254" t="str">
        <f>IF(LEN($E3888)&gt;0,VLOOKUP(TEXT($E3888,0),'Angaben Stationen'!$E$14:$V$215,18,0),"")</f>
        <v/>
      </c>
      <c r="E3888" s="344"/>
      <c r="F3888" s="256"/>
      <c r="G3888" s="256"/>
      <c r="H3888" s="307"/>
      <c r="I3888" s="70"/>
      <c r="R3888" s="8">
        <f t="shared" si="541"/>
        <v>0</v>
      </c>
      <c r="S3888" s="8">
        <f>VLOOKUP($D3888,{"29 - Psychiatrie (Erwachsene)",1;"30 - Kinder- und Jugendpsychiatrie",1;"297 - stationsäquivalente Behandlung in der Erwachsenenpsychiatrie (29)",1;"307 - stationsäquivalente Behandlung in der Kinder- und Jugendpsychiatrie (30)",1;"31 - Psychosomatik",1;"",0;0,0},2,0)</f>
        <v>0</v>
      </c>
      <c r="T3888" s="8">
        <f t="shared" si="547"/>
        <v>0</v>
      </c>
      <c r="U3888" s="8">
        <f t="shared" si="540"/>
        <v>0</v>
      </c>
      <c r="V3888" s="8">
        <f t="shared" si="542"/>
        <v>0</v>
      </c>
      <c r="W3888" s="8">
        <f t="shared" si="543"/>
        <v>0</v>
      </c>
      <c r="X3888" s="8">
        <f t="shared" si="544"/>
        <v>0</v>
      </c>
      <c r="Y3888" s="8" t="str">
        <f t="shared" si="545"/>
        <v/>
      </c>
      <c r="Z3888" s="8" t="str">
        <f>VLOOKUP($D3888,{"29 - Psychiatrie (Erwachsene)","BGI";"297 - stationsäquivalente Behandlung in der Erwachsenenpsychiatrie (29)","BGI";"30 - Kinder- und Jugendpsychiatrie","BGII";"307 - stationsäquivalente Behandlung in der Kinder- und Jugendpsychiatrie (30)","BGII";"31 - Psychosomatik","BGI";"","LEER";0,"Leer"},2,0)</f>
        <v>LEER</v>
      </c>
      <c r="AA3888" s="8" t="str">
        <f t="shared" si="546"/>
        <v>Stationen</v>
      </c>
    </row>
    <row r="3889" spans="2:27" ht="15" customHeight="1" x14ac:dyDescent="0.25">
      <c r="B3889" s="76" t="str">
        <f t="shared" si="539"/>
        <v>!!!</v>
      </c>
      <c r="C3889" s="310" t="str">
        <f>IF(LEN($E3889)&gt;0,VLOOKUP(TEXT($E3889,0),'Angaben Stationen'!$E$14:$V$215,17,0),"")</f>
        <v/>
      </c>
      <c r="D3889" s="254" t="str">
        <f>IF(LEN($E3889)&gt;0,VLOOKUP(TEXT($E3889,0),'Angaben Stationen'!$E$14:$V$215,18,0),"")</f>
        <v/>
      </c>
      <c r="E3889" s="344"/>
      <c r="F3889" s="256"/>
      <c r="G3889" s="256"/>
      <c r="H3889" s="307"/>
      <c r="I3889" s="70"/>
      <c r="R3889" s="8">
        <f t="shared" si="541"/>
        <v>0</v>
      </c>
      <c r="S3889" s="8">
        <f>VLOOKUP($D3889,{"29 - Psychiatrie (Erwachsene)",1;"30 - Kinder- und Jugendpsychiatrie",1;"297 - stationsäquivalente Behandlung in der Erwachsenenpsychiatrie (29)",1;"307 - stationsäquivalente Behandlung in der Kinder- und Jugendpsychiatrie (30)",1;"31 - Psychosomatik",1;"",0;0,0},2,0)</f>
        <v>0</v>
      </c>
      <c r="T3889" s="8">
        <f t="shared" si="547"/>
        <v>0</v>
      </c>
      <c r="U3889" s="8">
        <f t="shared" si="540"/>
        <v>0</v>
      </c>
      <c r="V3889" s="8">
        <f t="shared" si="542"/>
        <v>0</v>
      </c>
      <c r="W3889" s="8">
        <f t="shared" si="543"/>
        <v>0</v>
      </c>
      <c r="X3889" s="8">
        <f t="shared" si="544"/>
        <v>0</v>
      </c>
      <c r="Y3889" s="8" t="str">
        <f t="shared" si="545"/>
        <v/>
      </c>
      <c r="Z3889" s="8" t="str">
        <f>VLOOKUP($D3889,{"29 - Psychiatrie (Erwachsene)","BGI";"297 - stationsäquivalente Behandlung in der Erwachsenenpsychiatrie (29)","BGI";"30 - Kinder- und Jugendpsychiatrie","BGII";"307 - stationsäquivalente Behandlung in der Kinder- und Jugendpsychiatrie (30)","BGII";"31 - Psychosomatik","BGI";"","LEER";0,"Leer"},2,0)</f>
        <v>LEER</v>
      </c>
      <c r="AA3889" s="8" t="str">
        <f t="shared" si="546"/>
        <v>Stationen</v>
      </c>
    </row>
    <row r="3890" spans="2:27" ht="15" customHeight="1" x14ac:dyDescent="0.25">
      <c r="B3890" s="76" t="str">
        <f t="shared" si="539"/>
        <v>!!!</v>
      </c>
      <c r="C3890" s="310" t="str">
        <f>IF(LEN($E3890)&gt;0,VLOOKUP(TEXT($E3890,0),'Angaben Stationen'!$E$14:$V$215,17,0),"")</f>
        <v/>
      </c>
      <c r="D3890" s="254" t="str">
        <f>IF(LEN($E3890)&gt;0,VLOOKUP(TEXT($E3890,0),'Angaben Stationen'!$E$14:$V$215,18,0),"")</f>
        <v/>
      </c>
      <c r="E3890" s="344"/>
      <c r="F3890" s="256"/>
      <c r="G3890" s="256"/>
      <c r="H3890" s="307"/>
      <c r="I3890" s="70"/>
      <c r="R3890" s="8">
        <f t="shared" si="541"/>
        <v>0</v>
      </c>
      <c r="S3890" s="8">
        <f>VLOOKUP($D3890,{"29 - Psychiatrie (Erwachsene)",1;"30 - Kinder- und Jugendpsychiatrie",1;"297 - stationsäquivalente Behandlung in der Erwachsenenpsychiatrie (29)",1;"307 - stationsäquivalente Behandlung in der Kinder- und Jugendpsychiatrie (30)",1;"31 - Psychosomatik",1;"",0;0,0},2,0)</f>
        <v>0</v>
      </c>
      <c r="T3890" s="8">
        <f t="shared" si="547"/>
        <v>0</v>
      </c>
      <c r="U3890" s="8">
        <f t="shared" si="540"/>
        <v>0</v>
      </c>
      <c r="V3890" s="8">
        <f t="shared" si="542"/>
        <v>0</v>
      </c>
      <c r="W3890" s="8">
        <f t="shared" si="543"/>
        <v>0</v>
      </c>
      <c r="X3890" s="8">
        <f t="shared" si="544"/>
        <v>0</v>
      </c>
      <c r="Y3890" s="8" t="str">
        <f t="shared" si="545"/>
        <v/>
      </c>
      <c r="Z3890" s="8" t="str">
        <f>VLOOKUP($D3890,{"29 - Psychiatrie (Erwachsene)","BGI";"297 - stationsäquivalente Behandlung in der Erwachsenenpsychiatrie (29)","BGI";"30 - Kinder- und Jugendpsychiatrie","BGII";"307 - stationsäquivalente Behandlung in der Kinder- und Jugendpsychiatrie (30)","BGII";"31 - Psychosomatik","BGI";"","LEER";0,"Leer"},2,0)</f>
        <v>LEER</v>
      </c>
      <c r="AA3890" s="8" t="str">
        <f t="shared" si="546"/>
        <v>Stationen</v>
      </c>
    </row>
    <row r="3891" spans="2:27" ht="15" customHeight="1" x14ac:dyDescent="0.25">
      <c r="B3891" s="76" t="str">
        <f t="shared" si="539"/>
        <v>!!!</v>
      </c>
      <c r="C3891" s="310" t="str">
        <f>IF(LEN($E3891)&gt;0,VLOOKUP(TEXT($E3891,0),'Angaben Stationen'!$E$14:$V$215,17,0),"")</f>
        <v/>
      </c>
      <c r="D3891" s="254" t="str">
        <f>IF(LEN($E3891)&gt;0,VLOOKUP(TEXT($E3891,0),'Angaben Stationen'!$E$14:$V$215,18,0),"")</f>
        <v/>
      </c>
      <c r="E3891" s="344"/>
      <c r="F3891" s="256"/>
      <c r="G3891" s="256"/>
      <c r="H3891" s="307"/>
      <c r="I3891" s="70"/>
      <c r="R3891" s="8">
        <f t="shared" si="541"/>
        <v>0</v>
      </c>
      <c r="S3891" s="8">
        <f>VLOOKUP($D3891,{"29 - Psychiatrie (Erwachsene)",1;"30 - Kinder- und Jugendpsychiatrie",1;"297 - stationsäquivalente Behandlung in der Erwachsenenpsychiatrie (29)",1;"307 - stationsäquivalente Behandlung in der Kinder- und Jugendpsychiatrie (30)",1;"31 - Psychosomatik",1;"",0;0,0},2,0)</f>
        <v>0</v>
      </c>
      <c r="T3891" s="8">
        <f t="shared" si="547"/>
        <v>0</v>
      </c>
      <c r="U3891" s="8">
        <f t="shared" si="540"/>
        <v>0</v>
      </c>
      <c r="V3891" s="8">
        <f t="shared" si="542"/>
        <v>0</v>
      </c>
      <c r="W3891" s="8">
        <f t="shared" si="543"/>
        <v>0</v>
      </c>
      <c r="X3891" s="8">
        <f t="shared" si="544"/>
        <v>0</v>
      </c>
      <c r="Y3891" s="8" t="str">
        <f t="shared" si="545"/>
        <v/>
      </c>
      <c r="Z3891" s="8" t="str">
        <f>VLOOKUP($D3891,{"29 - Psychiatrie (Erwachsene)","BGI";"297 - stationsäquivalente Behandlung in der Erwachsenenpsychiatrie (29)","BGI";"30 - Kinder- und Jugendpsychiatrie","BGII";"307 - stationsäquivalente Behandlung in der Kinder- und Jugendpsychiatrie (30)","BGII";"31 - Psychosomatik","BGI";"","LEER";0,"Leer"},2,0)</f>
        <v>LEER</v>
      </c>
      <c r="AA3891" s="8" t="str">
        <f t="shared" si="546"/>
        <v>Stationen</v>
      </c>
    </row>
    <row r="3892" spans="2:27" ht="15" customHeight="1" x14ac:dyDescent="0.25">
      <c r="B3892" s="76" t="str">
        <f t="shared" si="539"/>
        <v>!!!</v>
      </c>
      <c r="C3892" s="310" t="str">
        <f>IF(LEN($E3892)&gt;0,VLOOKUP(TEXT($E3892,0),'Angaben Stationen'!$E$14:$V$215,17,0),"")</f>
        <v/>
      </c>
      <c r="D3892" s="254" t="str">
        <f>IF(LEN($E3892)&gt;0,VLOOKUP(TEXT($E3892,0),'Angaben Stationen'!$E$14:$V$215,18,0),"")</f>
        <v/>
      </c>
      <c r="E3892" s="344"/>
      <c r="F3892" s="256"/>
      <c r="G3892" s="256"/>
      <c r="H3892" s="307"/>
      <c r="I3892" s="70"/>
      <c r="R3892" s="8">
        <f t="shared" si="541"/>
        <v>0</v>
      </c>
      <c r="S3892" s="8">
        <f>VLOOKUP($D3892,{"29 - Psychiatrie (Erwachsene)",1;"30 - Kinder- und Jugendpsychiatrie",1;"297 - stationsäquivalente Behandlung in der Erwachsenenpsychiatrie (29)",1;"307 - stationsäquivalente Behandlung in der Kinder- und Jugendpsychiatrie (30)",1;"31 - Psychosomatik",1;"",0;0,0},2,0)</f>
        <v>0</v>
      </c>
      <c r="T3892" s="8">
        <f t="shared" si="547"/>
        <v>0</v>
      </c>
      <c r="U3892" s="8">
        <f t="shared" si="540"/>
        <v>0</v>
      </c>
      <c r="V3892" s="8">
        <f t="shared" si="542"/>
        <v>0</v>
      </c>
      <c r="W3892" s="8">
        <f t="shared" si="543"/>
        <v>0</v>
      </c>
      <c r="X3892" s="8">
        <f t="shared" si="544"/>
        <v>0</v>
      </c>
      <c r="Y3892" s="8" t="str">
        <f t="shared" si="545"/>
        <v/>
      </c>
      <c r="Z3892" s="8" t="str">
        <f>VLOOKUP($D3892,{"29 - Psychiatrie (Erwachsene)","BGI";"297 - stationsäquivalente Behandlung in der Erwachsenenpsychiatrie (29)","BGI";"30 - Kinder- und Jugendpsychiatrie","BGII";"307 - stationsäquivalente Behandlung in der Kinder- und Jugendpsychiatrie (30)","BGII";"31 - Psychosomatik","BGI";"","LEER";0,"Leer"},2,0)</f>
        <v>LEER</v>
      </c>
      <c r="AA3892" s="8" t="str">
        <f t="shared" si="546"/>
        <v>Stationen</v>
      </c>
    </row>
    <row r="3893" spans="2:27" ht="15" customHeight="1" x14ac:dyDescent="0.25">
      <c r="B3893" s="76" t="str">
        <f t="shared" si="539"/>
        <v>!!!</v>
      </c>
      <c r="C3893" s="310" t="str">
        <f>IF(LEN($E3893)&gt;0,VLOOKUP(TEXT($E3893,0),'Angaben Stationen'!$E$14:$V$215,17,0),"")</f>
        <v/>
      </c>
      <c r="D3893" s="254" t="str">
        <f>IF(LEN($E3893)&gt;0,VLOOKUP(TEXT($E3893,0),'Angaben Stationen'!$E$14:$V$215,18,0),"")</f>
        <v/>
      </c>
      <c r="E3893" s="344"/>
      <c r="F3893" s="256"/>
      <c r="G3893" s="256"/>
      <c r="H3893" s="307"/>
      <c r="I3893" s="70"/>
      <c r="R3893" s="8">
        <f t="shared" si="541"/>
        <v>0</v>
      </c>
      <c r="S3893" s="8">
        <f>VLOOKUP($D3893,{"29 - Psychiatrie (Erwachsene)",1;"30 - Kinder- und Jugendpsychiatrie",1;"297 - stationsäquivalente Behandlung in der Erwachsenenpsychiatrie (29)",1;"307 - stationsäquivalente Behandlung in der Kinder- und Jugendpsychiatrie (30)",1;"31 - Psychosomatik",1;"",0;0,0},2,0)</f>
        <v>0</v>
      </c>
      <c r="T3893" s="8">
        <f t="shared" si="547"/>
        <v>0</v>
      </c>
      <c r="U3893" s="8">
        <f t="shared" si="540"/>
        <v>0</v>
      </c>
      <c r="V3893" s="8">
        <f t="shared" si="542"/>
        <v>0</v>
      </c>
      <c r="W3893" s="8">
        <f t="shared" si="543"/>
        <v>0</v>
      </c>
      <c r="X3893" s="8">
        <f t="shared" si="544"/>
        <v>0</v>
      </c>
      <c r="Y3893" s="8" t="str">
        <f t="shared" si="545"/>
        <v/>
      </c>
      <c r="Z3893" s="8" t="str">
        <f>VLOOKUP($D3893,{"29 - Psychiatrie (Erwachsene)","BGI";"297 - stationsäquivalente Behandlung in der Erwachsenenpsychiatrie (29)","BGI";"30 - Kinder- und Jugendpsychiatrie","BGII";"307 - stationsäquivalente Behandlung in der Kinder- und Jugendpsychiatrie (30)","BGII";"31 - Psychosomatik","BGI";"","LEER";0,"Leer"},2,0)</f>
        <v>LEER</v>
      </c>
      <c r="AA3893" s="8" t="str">
        <f t="shared" si="546"/>
        <v>Stationen</v>
      </c>
    </row>
    <row r="3894" spans="2:27" ht="15" customHeight="1" x14ac:dyDescent="0.25">
      <c r="B3894" s="76" t="str">
        <f t="shared" si="539"/>
        <v>!!!</v>
      </c>
      <c r="C3894" s="310" t="str">
        <f>IF(LEN($E3894)&gt;0,VLOOKUP(TEXT($E3894,0),'Angaben Stationen'!$E$14:$V$215,17,0),"")</f>
        <v/>
      </c>
      <c r="D3894" s="254" t="str">
        <f>IF(LEN($E3894)&gt;0,VLOOKUP(TEXT($E3894,0),'Angaben Stationen'!$E$14:$V$215,18,0),"")</f>
        <v/>
      </c>
      <c r="E3894" s="344"/>
      <c r="F3894" s="256"/>
      <c r="G3894" s="256"/>
      <c r="H3894" s="307"/>
      <c r="I3894" s="70"/>
      <c r="R3894" s="8">
        <f t="shared" si="541"/>
        <v>0</v>
      </c>
      <c r="S3894" s="8">
        <f>VLOOKUP($D3894,{"29 - Psychiatrie (Erwachsene)",1;"30 - Kinder- und Jugendpsychiatrie",1;"297 - stationsäquivalente Behandlung in der Erwachsenenpsychiatrie (29)",1;"307 - stationsäquivalente Behandlung in der Kinder- und Jugendpsychiatrie (30)",1;"31 - Psychosomatik",1;"",0;0,0},2,0)</f>
        <v>0</v>
      </c>
      <c r="T3894" s="8">
        <f t="shared" si="547"/>
        <v>0</v>
      </c>
      <c r="U3894" s="8">
        <f t="shared" si="540"/>
        <v>0</v>
      </c>
      <c r="V3894" s="8">
        <f t="shared" si="542"/>
        <v>0</v>
      </c>
      <c r="W3894" s="8">
        <f t="shared" si="543"/>
        <v>0</v>
      </c>
      <c r="X3894" s="8">
        <f t="shared" si="544"/>
        <v>0</v>
      </c>
      <c r="Y3894" s="8" t="str">
        <f t="shared" si="545"/>
        <v/>
      </c>
      <c r="Z3894" s="8" t="str">
        <f>VLOOKUP($D3894,{"29 - Psychiatrie (Erwachsene)","BGI";"297 - stationsäquivalente Behandlung in der Erwachsenenpsychiatrie (29)","BGI";"30 - Kinder- und Jugendpsychiatrie","BGII";"307 - stationsäquivalente Behandlung in der Kinder- und Jugendpsychiatrie (30)","BGII";"31 - Psychosomatik","BGI";"","LEER";0,"Leer"},2,0)</f>
        <v>LEER</v>
      </c>
      <c r="AA3894" s="8" t="str">
        <f t="shared" si="546"/>
        <v>Stationen</v>
      </c>
    </row>
    <row r="3895" spans="2:27" ht="15" customHeight="1" x14ac:dyDescent="0.25">
      <c r="B3895" s="76" t="str">
        <f t="shared" si="539"/>
        <v>!!!</v>
      </c>
      <c r="C3895" s="310" t="str">
        <f>IF(LEN($E3895)&gt;0,VLOOKUP(TEXT($E3895,0),'Angaben Stationen'!$E$14:$V$215,17,0),"")</f>
        <v/>
      </c>
      <c r="D3895" s="254" t="str">
        <f>IF(LEN($E3895)&gt;0,VLOOKUP(TEXT($E3895,0),'Angaben Stationen'!$E$14:$V$215,18,0),"")</f>
        <v/>
      </c>
      <c r="E3895" s="344"/>
      <c r="F3895" s="256"/>
      <c r="G3895" s="256"/>
      <c r="H3895" s="307"/>
      <c r="I3895" s="70"/>
      <c r="R3895" s="8">
        <f t="shared" si="541"/>
        <v>0</v>
      </c>
      <c r="S3895" s="8">
        <f>VLOOKUP($D3895,{"29 - Psychiatrie (Erwachsene)",1;"30 - Kinder- und Jugendpsychiatrie",1;"297 - stationsäquivalente Behandlung in der Erwachsenenpsychiatrie (29)",1;"307 - stationsäquivalente Behandlung in der Kinder- und Jugendpsychiatrie (30)",1;"31 - Psychosomatik",1;"",0;0,0},2,0)</f>
        <v>0</v>
      </c>
      <c r="T3895" s="8">
        <f t="shared" si="547"/>
        <v>0</v>
      </c>
      <c r="U3895" s="8">
        <f t="shared" si="540"/>
        <v>0</v>
      </c>
      <c r="V3895" s="8">
        <f t="shared" si="542"/>
        <v>0</v>
      </c>
      <c r="W3895" s="8">
        <f t="shared" si="543"/>
        <v>0</v>
      </c>
      <c r="X3895" s="8">
        <f t="shared" si="544"/>
        <v>0</v>
      </c>
      <c r="Y3895" s="8" t="str">
        <f t="shared" si="545"/>
        <v/>
      </c>
      <c r="Z3895" s="8" t="str">
        <f>VLOOKUP($D3895,{"29 - Psychiatrie (Erwachsene)","BGI";"297 - stationsäquivalente Behandlung in der Erwachsenenpsychiatrie (29)","BGI";"30 - Kinder- und Jugendpsychiatrie","BGII";"307 - stationsäquivalente Behandlung in der Kinder- und Jugendpsychiatrie (30)","BGII";"31 - Psychosomatik","BGI";"","LEER";0,"Leer"},2,0)</f>
        <v>LEER</v>
      </c>
      <c r="AA3895" s="8" t="str">
        <f t="shared" si="546"/>
        <v>Stationen</v>
      </c>
    </row>
    <row r="3896" spans="2:27" ht="15" customHeight="1" x14ac:dyDescent="0.25">
      <c r="B3896" s="76" t="str">
        <f t="shared" si="539"/>
        <v>!!!</v>
      </c>
      <c r="C3896" s="310" t="str">
        <f>IF(LEN($E3896)&gt;0,VLOOKUP(TEXT($E3896,0),'Angaben Stationen'!$E$14:$V$215,17,0),"")</f>
        <v/>
      </c>
      <c r="D3896" s="254" t="str">
        <f>IF(LEN($E3896)&gt;0,VLOOKUP(TEXT($E3896,0),'Angaben Stationen'!$E$14:$V$215,18,0),"")</f>
        <v/>
      </c>
      <c r="E3896" s="344"/>
      <c r="F3896" s="256"/>
      <c r="G3896" s="256"/>
      <c r="H3896" s="307"/>
      <c r="I3896" s="70"/>
      <c r="R3896" s="8">
        <f t="shared" si="541"/>
        <v>0</v>
      </c>
      <c r="S3896" s="8">
        <f>VLOOKUP($D3896,{"29 - Psychiatrie (Erwachsene)",1;"30 - Kinder- und Jugendpsychiatrie",1;"297 - stationsäquivalente Behandlung in der Erwachsenenpsychiatrie (29)",1;"307 - stationsäquivalente Behandlung in der Kinder- und Jugendpsychiatrie (30)",1;"31 - Psychosomatik",1;"",0;0,0},2,0)</f>
        <v>0</v>
      </c>
      <c r="T3896" s="8">
        <f t="shared" si="547"/>
        <v>0</v>
      </c>
      <c r="U3896" s="8">
        <f t="shared" si="540"/>
        <v>0</v>
      </c>
      <c r="V3896" s="8">
        <f t="shared" si="542"/>
        <v>0</v>
      </c>
      <c r="W3896" s="8">
        <f t="shared" si="543"/>
        <v>0</v>
      </c>
      <c r="X3896" s="8">
        <f t="shared" si="544"/>
        <v>0</v>
      </c>
      <c r="Y3896" s="8" t="str">
        <f t="shared" si="545"/>
        <v/>
      </c>
      <c r="Z3896" s="8" t="str">
        <f>VLOOKUP($D3896,{"29 - Psychiatrie (Erwachsene)","BGI";"297 - stationsäquivalente Behandlung in der Erwachsenenpsychiatrie (29)","BGI";"30 - Kinder- und Jugendpsychiatrie","BGII";"307 - stationsäquivalente Behandlung in der Kinder- und Jugendpsychiatrie (30)","BGII";"31 - Psychosomatik","BGI";"","LEER";0,"Leer"},2,0)</f>
        <v>LEER</v>
      </c>
      <c r="AA3896" s="8" t="str">
        <f t="shared" si="546"/>
        <v>Stationen</v>
      </c>
    </row>
    <row r="3897" spans="2:27" ht="15" customHeight="1" x14ac:dyDescent="0.25">
      <c r="B3897" s="76" t="str">
        <f t="shared" si="539"/>
        <v>!!!</v>
      </c>
      <c r="C3897" s="310" t="str">
        <f>IF(LEN($E3897)&gt;0,VLOOKUP(TEXT($E3897,0),'Angaben Stationen'!$E$14:$V$215,17,0),"")</f>
        <v/>
      </c>
      <c r="D3897" s="254" t="str">
        <f>IF(LEN($E3897)&gt;0,VLOOKUP(TEXT($E3897,0),'Angaben Stationen'!$E$14:$V$215,18,0),"")</f>
        <v/>
      </c>
      <c r="E3897" s="344"/>
      <c r="F3897" s="256"/>
      <c r="G3897" s="256"/>
      <c r="H3897" s="307"/>
      <c r="I3897" s="70"/>
      <c r="R3897" s="8">
        <f t="shared" si="541"/>
        <v>0</v>
      </c>
      <c r="S3897" s="8">
        <f>VLOOKUP($D3897,{"29 - Psychiatrie (Erwachsene)",1;"30 - Kinder- und Jugendpsychiatrie",1;"297 - stationsäquivalente Behandlung in der Erwachsenenpsychiatrie (29)",1;"307 - stationsäquivalente Behandlung in der Kinder- und Jugendpsychiatrie (30)",1;"31 - Psychosomatik",1;"",0;0,0},2,0)</f>
        <v>0</v>
      </c>
      <c r="T3897" s="8">
        <f t="shared" si="547"/>
        <v>0</v>
      </c>
      <c r="U3897" s="8">
        <f t="shared" si="540"/>
        <v>0</v>
      </c>
      <c r="V3897" s="8">
        <f t="shared" si="542"/>
        <v>0</v>
      </c>
      <c r="W3897" s="8">
        <f t="shared" si="543"/>
        <v>0</v>
      </c>
      <c r="X3897" s="8">
        <f t="shared" si="544"/>
        <v>0</v>
      </c>
      <c r="Y3897" s="8" t="str">
        <f t="shared" si="545"/>
        <v/>
      </c>
      <c r="Z3897" s="8" t="str">
        <f>VLOOKUP($D3897,{"29 - Psychiatrie (Erwachsene)","BGI";"297 - stationsäquivalente Behandlung in der Erwachsenenpsychiatrie (29)","BGI";"30 - Kinder- und Jugendpsychiatrie","BGII";"307 - stationsäquivalente Behandlung in der Kinder- und Jugendpsychiatrie (30)","BGII";"31 - Psychosomatik","BGI";"","LEER";0,"Leer"},2,0)</f>
        <v>LEER</v>
      </c>
      <c r="AA3897" s="8" t="str">
        <f t="shared" si="546"/>
        <v>Stationen</v>
      </c>
    </row>
    <row r="3898" spans="2:27" ht="15" customHeight="1" x14ac:dyDescent="0.25">
      <c r="B3898" s="76" t="str">
        <f t="shared" si="539"/>
        <v>!!!</v>
      </c>
      <c r="C3898" s="310" t="str">
        <f>IF(LEN($E3898)&gt;0,VLOOKUP(TEXT($E3898,0),'Angaben Stationen'!$E$14:$V$215,17,0),"")</f>
        <v/>
      </c>
      <c r="D3898" s="254" t="str">
        <f>IF(LEN($E3898)&gt;0,VLOOKUP(TEXT($E3898,0),'Angaben Stationen'!$E$14:$V$215,18,0),"")</f>
        <v/>
      </c>
      <c r="E3898" s="344"/>
      <c r="F3898" s="256"/>
      <c r="G3898" s="256"/>
      <c r="H3898" s="307"/>
      <c r="I3898" s="70"/>
      <c r="R3898" s="8">
        <f t="shared" si="541"/>
        <v>0</v>
      </c>
      <c r="S3898" s="8">
        <f>VLOOKUP($D3898,{"29 - Psychiatrie (Erwachsene)",1;"30 - Kinder- und Jugendpsychiatrie",1;"297 - stationsäquivalente Behandlung in der Erwachsenenpsychiatrie (29)",1;"307 - stationsäquivalente Behandlung in der Kinder- und Jugendpsychiatrie (30)",1;"31 - Psychosomatik",1;"",0;0,0},2,0)</f>
        <v>0</v>
      </c>
      <c r="T3898" s="8">
        <f t="shared" si="547"/>
        <v>0</v>
      </c>
      <c r="U3898" s="8">
        <f t="shared" si="540"/>
        <v>0</v>
      </c>
      <c r="V3898" s="8">
        <f t="shared" si="542"/>
        <v>0</v>
      </c>
      <c r="W3898" s="8">
        <f t="shared" si="543"/>
        <v>0</v>
      </c>
      <c r="X3898" s="8">
        <f t="shared" si="544"/>
        <v>0</v>
      </c>
      <c r="Y3898" s="8" t="str">
        <f t="shared" si="545"/>
        <v/>
      </c>
      <c r="Z3898" s="8" t="str">
        <f>VLOOKUP($D3898,{"29 - Psychiatrie (Erwachsene)","BGI";"297 - stationsäquivalente Behandlung in der Erwachsenenpsychiatrie (29)","BGI";"30 - Kinder- und Jugendpsychiatrie","BGII";"307 - stationsäquivalente Behandlung in der Kinder- und Jugendpsychiatrie (30)","BGII";"31 - Psychosomatik","BGI";"","LEER";0,"Leer"},2,0)</f>
        <v>LEER</v>
      </c>
      <c r="AA3898" s="8" t="str">
        <f t="shared" si="546"/>
        <v>Stationen</v>
      </c>
    </row>
    <row r="3899" spans="2:27" ht="15" customHeight="1" x14ac:dyDescent="0.25">
      <c r="B3899" s="76" t="str">
        <f t="shared" si="539"/>
        <v>!!!</v>
      </c>
      <c r="C3899" s="310" t="str">
        <f>IF(LEN($E3899)&gt;0,VLOOKUP(TEXT($E3899,0),'Angaben Stationen'!$E$14:$V$215,17,0),"")</f>
        <v/>
      </c>
      <c r="D3899" s="254" t="str">
        <f>IF(LEN($E3899)&gt;0,VLOOKUP(TEXT($E3899,0),'Angaben Stationen'!$E$14:$V$215,18,0),"")</f>
        <v/>
      </c>
      <c r="E3899" s="344"/>
      <c r="F3899" s="256"/>
      <c r="G3899" s="256"/>
      <c r="H3899" s="307"/>
      <c r="I3899" s="70"/>
      <c r="R3899" s="8">
        <f t="shared" si="541"/>
        <v>0</v>
      </c>
      <c r="S3899" s="8">
        <f>VLOOKUP($D3899,{"29 - Psychiatrie (Erwachsene)",1;"30 - Kinder- und Jugendpsychiatrie",1;"297 - stationsäquivalente Behandlung in der Erwachsenenpsychiatrie (29)",1;"307 - stationsäquivalente Behandlung in der Kinder- und Jugendpsychiatrie (30)",1;"31 - Psychosomatik",1;"",0;0,0},2,0)</f>
        <v>0</v>
      </c>
      <c r="T3899" s="8">
        <f t="shared" si="547"/>
        <v>0</v>
      </c>
      <c r="U3899" s="8">
        <f t="shared" si="540"/>
        <v>0</v>
      </c>
      <c r="V3899" s="8">
        <f t="shared" si="542"/>
        <v>0</v>
      </c>
      <c r="W3899" s="8">
        <f t="shared" si="543"/>
        <v>0</v>
      </c>
      <c r="X3899" s="8">
        <f t="shared" si="544"/>
        <v>0</v>
      </c>
      <c r="Y3899" s="8" t="str">
        <f t="shared" si="545"/>
        <v/>
      </c>
      <c r="Z3899" s="8" t="str">
        <f>VLOOKUP($D3899,{"29 - Psychiatrie (Erwachsene)","BGI";"297 - stationsäquivalente Behandlung in der Erwachsenenpsychiatrie (29)","BGI";"30 - Kinder- und Jugendpsychiatrie","BGII";"307 - stationsäquivalente Behandlung in der Kinder- und Jugendpsychiatrie (30)","BGII";"31 - Psychosomatik","BGI";"","LEER";0,"Leer"},2,0)</f>
        <v>LEER</v>
      </c>
      <c r="AA3899" s="8" t="str">
        <f t="shared" si="546"/>
        <v>Stationen</v>
      </c>
    </row>
    <row r="3900" spans="2:27" ht="15" customHeight="1" x14ac:dyDescent="0.25">
      <c r="B3900" s="76" t="str">
        <f t="shared" si="539"/>
        <v>!!!</v>
      </c>
      <c r="C3900" s="310" t="str">
        <f>IF(LEN($E3900)&gt;0,VLOOKUP(TEXT($E3900,0),'Angaben Stationen'!$E$14:$V$215,17,0),"")</f>
        <v/>
      </c>
      <c r="D3900" s="254" t="str">
        <f>IF(LEN($E3900)&gt;0,VLOOKUP(TEXT($E3900,0),'Angaben Stationen'!$E$14:$V$215,18,0),"")</f>
        <v/>
      </c>
      <c r="E3900" s="344"/>
      <c r="F3900" s="256"/>
      <c r="G3900" s="256"/>
      <c r="H3900" s="307"/>
      <c r="I3900" s="70"/>
      <c r="R3900" s="8">
        <f t="shared" si="541"/>
        <v>0</v>
      </c>
      <c r="S3900" s="8">
        <f>VLOOKUP($D3900,{"29 - Psychiatrie (Erwachsene)",1;"30 - Kinder- und Jugendpsychiatrie",1;"297 - stationsäquivalente Behandlung in der Erwachsenenpsychiatrie (29)",1;"307 - stationsäquivalente Behandlung in der Kinder- und Jugendpsychiatrie (30)",1;"31 - Psychosomatik",1;"",0;0,0},2,0)</f>
        <v>0</v>
      </c>
      <c r="T3900" s="8">
        <f t="shared" si="547"/>
        <v>0</v>
      </c>
      <c r="U3900" s="8">
        <f t="shared" si="540"/>
        <v>0</v>
      </c>
      <c r="V3900" s="8">
        <f t="shared" si="542"/>
        <v>0</v>
      </c>
      <c r="W3900" s="8">
        <f t="shared" si="543"/>
        <v>0</v>
      </c>
      <c r="X3900" s="8">
        <f t="shared" si="544"/>
        <v>0</v>
      </c>
      <c r="Y3900" s="8" t="str">
        <f t="shared" si="545"/>
        <v/>
      </c>
      <c r="Z3900" s="8" t="str">
        <f>VLOOKUP($D3900,{"29 - Psychiatrie (Erwachsene)","BGI";"297 - stationsäquivalente Behandlung in der Erwachsenenpsychiatrie (29)","BGI";"30 - Kinder- und Jugendpsychiatrie","BGII";"307 - stationsäquivalente Behandlung in der Kinder- und Jugendpsychiatrie (30)","BGII";"31 - Psychosomatik","BGI";"","LEER";0,"Leer"},2,0)</f>
        <v>LEER</v>
      </c>
      <c r="AA3900" s="8" t="str">
        <f t="shared" si="546"/>
        <v>Stationen</v>
      </c>
    </row>
    <row r="3901" spans="2:27" ht="15" customHeight="1" x14ac:dyDescent="0.25">
      <c r="B3901" s="76" t="str">
        <f t="shared" ref="B3901:B3964" si="548">IF(SUM(S3901:X3901)&lt;6,"!!!","")</f>
        <v>!!!</v>
      </c>
      <c r="C3901" s="310" t="str">
        <f>IF(LEN($E3901)&gt;0,VLOOKUP(TEXT($E3901,0),'Angaben Stationen'!$E$14:$V$215,17,0),"")</f>
        <v/>
      </c>
      <c r="D3901" s="254" t="str">
        <f>IF(LEN($E3901)&gt;0,VLOOKUP(TEXT($E3901,0),'Angaben Stationen'!$E$14:$V$215,18,0),"")</f>
        <v/>
      </c>
      <c r="E3901" s="344"/>
      <c r="F3901" s="256"/>
      <c r="G3901" s="256"/>
      <c r="H3901" s="307"/>
      <c r="I3901" s="70"/>
      <c r="R3901" s="8">
        <f t="shared" si="541"/>
        <v>0</v>
      </c>
      <c r="S3901" s="8">
        <f>VLOOKUP($D3901,{"29 - Psychiatrie (Erwachsene)",1;"30 - Kinder- und Jugendpsychiatrie",1;"297 - stationsäquivalente Behandlung in der Erwachsenenpsychiatrie (29)",1;"307 - stationsäquivalente Behandlung in der Kinder- und Jugendpsychiatrie (30)",1;"31 - Psychosomatik",1;"",0;0,0},2,0)</f>
        <v>0</v>
      </c>
      <c r="T3901" s="8">
        <f t="shared" si="547"/>
        <v>0</v>
      </c>
      <c r="U3901" s="8">
        <f t="shared" ref="U3901:U3964" si="549">IF($E3901&lt;&gt;0,1,0)</f>
        <v>0</v>
      </c>
      <c r="V3901" s="8">
        <f t="shared" si="542"/>
        <v>0</v>
      </c>
      <c r="W3901" s="8">
        <f t="shared" si="543"/>
        <v>0</v>
      </c>
      <c r="X3901" s="8">
        <f t="shared" si="544"/>
        <v>0</v>
      </c>
      <c r="Y3901" s="8" t="str">
        <f t="shared" si="545"/>
        <v/>
      </c>
      <c r="Z3901" s="8" t="str">
        <f>VLOOKUP($D3901,{"29 - Psychiatrie (Erwachsene)","BGI";"297 - stationsäquivalente Behandlung in der Erwachsenenpsychiatrie (29)","BGI";"30 - Kinder- und Jugendpsychiatrie","BGII";"307 - stationsäquivalente Behandlung in der Kinder- und Jugendpsychiatrie (30)","BGII";"31 - Psychosomatik","BGI";"","LEER";0,"Leer"},2,0)</f>
        <v>LEER</v>
      </c>
      <c r="AA3901" s="8" t="str">
        <f t="shared" si="546"/>
        <v>Stationen</v>
      </c>
    </row>
    <row r="3902" spans="2:27" ht="15" customHeight="1" x14ac:dyDescent="0.25">
      <c r="B3902" s="76" t="str">
        <f t="shared" si="548"/>
        <v>!!!</v>
      </c>
      <c r="C3902" s="310" t="str">
        <f>IF(LEN($E3902)&gt;0,VLOOKUP(TEXT($E3902,0),'Angaben Stationen'!$E$14:$V$215,17,0),"")</f>
        <v/>
      </c>
      <c r="D3902" s="254" t="str">
        <f>IF(LEN($E3902)&gt;0,VLOOKUP(TEXT($E3902,0),'Angaben Stationen'!$E$14:$V$215,18,0),"")</f>
        <v/>
      </c>
      <c r="E3902" s="344"/>
      <c r="F3902" s="256"/>
      <c r="G3902" s="256"/>
      <c r="H3902" s="307"/>
      <c r="I3902" s="70"/>
      <c r="R3902" s="8">
        <f t="shared" si="541"/>
        <v>0</v>
      </c>
      <c r="S3902" s="8">
        <f>VLOOKUP($D3902,{"29 - Psychiatrie (Erwachsene)",1;"30 - Kinder- und Jugendpsychiatrie",1;"297 - stationsäquivalente Behandlung in der Erwachsenenpsychiatrie (29)",1;"307 - stationsäquivalente Behandlung in der Kinder- und Jugendpsychiatrie (30)",1;"31 - Psychosomatik",1;"",0;0,0},2,0)</f>
        <v>0</v>
      </c>
      <c r="T3902" s="8">
        <f t="shared" si="547"/>
        <v>0</v>
      </c>
      <c r="U3902" s="8">
        <f t="shared" si="549"/>
        <v>0</v>
      </c>
      <c r="V3902" s="8">
        <f t="shared" si="542"/>
        <v>0</v>
      </c>
      <c r="W3902" s="8">
        <f t="shared" si="543"/>
        <v>0</v>
      </c>
      <c r="X3902" s="8">
        <f t="shared" si="544"/>
        <v>0</v>
      </c>
      <c r="Y3902" s="8" t="str">
        <f t="shared" si="545"/>
        <v/>
      </c>
      <c r="Z3902" s="8" t="str">
        <f>VLOOKUP($D3902,{"29 - Psychiatrie (Erwachsene)","BGI";"297 - stationsäquivalente Behandlung in der Erwachsenenpsychiatrie (29)","BGI";"30 - Kinder- und Jugendpsychiatrie","BGII";"307 - stationsäquivalente Behandlung in der Kinder- und Jugendpsychiatrie (30)","BGII";"31 - Psychosomatik","BGI";"","LEER";0,"Leer"},2,0)</f>
        <v>LEER</v>
      </c>
      <c r="AA3902" s="8" t="str">
        <f t="shared" si="546"/>
        <v>Stationen</v>
      </c>
    </row>
    <row r="3903" spans="2:27" ht="15" customHeight="1" x14ac:dyDescent="0.25">
      <c r="B3903" s="76" t="str">
        <f t="shared" si="548"/>
        <v>!!!</v>
      </c>
      <c r="C3903" s="310" t="str">
        <f>IF(LEN($E3903)&gt;0,VLOOKUP(TEXT($E3903,0),'Angaben Stationen'!$E$14:$V$215,17,0),"")</f>
        <v/>
      </c>
      <c r="D3903" s="254" t="str">
        <f>IF(LEN($E3903)&gt;0,VLOOKUP(TEXT($E3903,0),'Angaben Stationen'!$E$14:$V$215,18,0),"")</f>
        <v/>
      </c>
      <c r="E3903" s="344"/>
      <c r="F3903" s="256"/>
      <c r="G3903" s="256"/>
      <c r="H3903" s="307"/>
      <c r="I3903" s="70"/>
      <c r="R3903" s="8">
        <f t="shared" si="541"/>
        <v>0</v>
      </c>
      <c r="S3903" s="8">
        <f>VLOOKUP($D3903,{"29 - Psychiatrie (Erwachsene)",1;"30 - Kinder- und Jugendpsychiatrie",1;"297 - stationsäquivalente Behandlung in der Erwachsenenpsychiatrie (29)",1;"307 - stationsäquivalente Behandlung in der Kinder- und Jugendpsychiatrie (30)",1;"31 - Psychosomatik",1;"",0;0,0},2,0)</f>
        <v>0</v>
      </c>
      <c r="T3903" s="8">
        <f t="shared" si="547"/>
        <v>0</v>
      </c>
      <c r="U3903" s="8">
        <f t="shared" si="549"/>
        <v>0</v>
      </c>
      <c r="V3903" s="8">
        <f t="shared" si="542"/>
        <v>0</v>
      </c>
      <c r="W3903" s="8">
        <f t="shared" si="543"/>
        <v>0</v>
      </c>
      <c r="X3903" s="8">
        <f t="shared" si="544"/>
        <v>0</v>
      </c>
      <c r="Y3903" s="8" t="str">
        <f t="shared" si="545"/>
        <v/>
      </c>
      <c r="Z3903" s="8" t="str">
        <f>VLOOKUP($D3903,{"29 - Psychiatrie (Erwachsene)","BGI";"297 - stationsäquivalente Behandlung in der Erwachsenenpsychiatrie (29)","BGI";"30 - Kinder- und Jugendpsychiatrie","BGII";"307 - stationsäquivalente Behandlung in der Kinder- und Jugendpsychiatrie (30)","BGII";"31 - Psychosomatik","BGI";"","LEER";0,"Leer"},2,0)</f>
        <v>LEER</v>
      </c>
      <c r="AA3903" s="8" t="str">
        <f t="shared" si="546"/>
        <v>Stationen</v>
      </c>
    </row>
    <row r="3904" spans="2:27" ht="15" customHeight="1" x14ac:dyDescent="0.25">
      <c r="B3904" s="76" t="str">
        <f t="shared" si="548"/>
        <v>!!!</v>
      </c>
      <c r="C3904" s="310" t="str">
        <f>IF(LEN($E3904)&gt;0,VLOOKUP(TEXT($E3904,0),'Angaben Stationen'!$E$14:$V$215,17,0),"")</f>
        <v/>
      </c>
      <c r="D3904" s="254" t="str">
        <f>IF(LEN($E3904)&gt;0,VLOOKUP(TEXT($E3904,0),'Angaben Stationen'!$E$14:$V$215,18,0),"")</f>
        <v/>
      </c>
      <c r="E3904" s="344"/>
      <c r="F3904" s="256"/>
      <c r="G3904" s="256"/>
      <c r="H3904" s="307"/>
      <c r="I3904" s="70"/>
      <c r="R3904" s="8">
        <f t="shared" si="541"/>
        <v>0</v>
      </c>
      <c r="S3904" s="8">
        <f>VLOOKUP($D3904,{"29 - Psychiatrie (Erwachsene)",1;"30 - Kinder- und Jugendpsychiatrie",1;"297 - stationsäquivalente Behandlung in der Erwachsenenpsychiatrie (29)",1;"307 - stationsäquivalente Behandlung in der Kinder- und Jugendpsychiatrie (30)",1;"31 - Psychosomatik",1;"",0;0,0},2,0)</f>
        <v>0</v>
      </c>
      <c r="T3904" s="8">
        <f t="shared" si="547"/>
        <v>0</v>
      </c>
      <c r="U3904" s="8">
        <f t="shared" si="549"/>
        <v>0</v>
      </c>
      <c r="V3904" s="8">
        <f t="shared" si="542"/>
        <v>0</v>
      </c>
      <c r="W3904" s="8">
        <f t="shared" si="543"/>
        <v>0</v>
      </c>
      <c r="X3904" s="8">
        <f t="shared" si="544"/>
        <v>0</v>
      </c>
      <c r="Y3904" s="8" t="str">
        <f t="shared" si="545"/>
        <v/>
      </c>
      <c r="Z3904" s="8" t="str">
        <f>VLOOKUP($D3904,{"29 - Psychiatrie (Erwachsene)","BGI";"297 - stationsäquivalente Behandlung in der Erwachsenenpsychiatrie (29)","BGI";"30 - Kinder- und Jugendpsychiatrie","BGII";"307 - stationsäquivalente Behandlung in der Kinder- und Jugendpsychiatrie (30)","BGII";"31 - Psychosomatik","BGI";"","LEER";0,"Leer"},2,0)</f>
        <v>LEER</v>
      </c>
      <c r="AA3904" s="8" t="str">
        <f t="shared" si="546"/>
        <v>Stationen</v>
      </c>
    </row>
    <row r="3905" spans="2:27" ht="15" customHeight="1" x14ac:dyDescent="0.25">
      <c r="B3905" s="76" t="str">
        <f t="shared" si="548"/>
        <v>!!!</v>
      </c>
      <c r="C3905" s="310" t="str">
        <f>IF(LEN($E3905)&gt;0,VLOOKUP(TEXT($E3905,0),'Angaben Stationen'!$E$14:$V$215,17,0),"")</f>
        <v/>
      </c>
      <c r="D3905" s="254" t="str">
        <f>IF(LEN($E3905)&gt;0,VLOOKUP(TEXT($E3905,0),'Angaben Stationen'!$E$14:$V$215,18,0),"")</f>
        <v/>
      </c>
      <c r="E3905" s="344"/>
      <c r="F3905" s="256"/>
      <c r="G3905" s="256"/>
      <c r="H3905" s="307"/>
      <c r="I3905" s="70"/>
      <c r="R3905" s="8">
        <f t="shared" si="541"/>
        <v>0</v>
      </c>
      <c r="S3905" s="8">
        <f>VLOOKUP($D3905,{"29 - Psychiatrie (Erwachsene)",1;"30 - Kinder- und Jugendpsychiatrie",1;"297 - stationsäquivalente Behandlung in der Erwachsenenpsychiatrie (29)",1;"307 - stationsäquivalente Behandlung in der Kinder- und Jugendpsychiatrie (30)",1;"31 - Psychosomatik",1;"",0;0,0},2,0)</f>
        <v>0</v>
      </c>
      <c r="T3905" s="8">
        <f t="shared" si="547"/>
        <v>0</v>
      </c>
      <c r="U3905" s="8">
        <f t="shared" si="549"/>
        <v>0</v>
      </c>
      <c r="V3905" s="8">
        <f t="shared" si="542"/>
        <v>0</v>
      </c>
      <c r="W3905" s="8">
        <f t="shared" si="543"/>
        <v>0</v>
      </c>
      <c r="X3905" s="8">
        <f t="shared" si="544"/>
        <v>0</v>
      </c>
      <c r="Y3905" s="8" t="str">
        <f t="shared" si="545"/>
        <v/>
      </c>
      <c r="Z3905" s="8" t="str">
        <f>VLOOKUP($D3905,{"29 - Psychiatrie (Erwachsene)","BGI";"297 - stationsäquivalente Behandlung in der Erwachsenenpsychiatrie (29)","BGI";"30 - Kinder- und Jugendpsychiatrie","BGII";"307 - stationsäquivalente Behandlung in der Kinder- und Jugendpsychiatrie (30)","BGII";"31 - Psychosomatik","BGI";"","LEER";0,"Leer"},2,0)</f>
        <v>LEER</v>
      </c>
      <c r="AA3905" s="8" t="str">
        <f t="shared" si="546"/>
        <v>Stationen</v>
      </c>
    </row>
    <row r="3906" spans="2:27" ht="15" customHeight="1" x14ac:dyDescent="0.25">
      <c r="B3906" s="76" t="str">
        <f t="shared" si="548"/>
        <v>!!!</v>
      </c>
      <c r="C3906" s="310" t="str">
        <f>IF(LEN($E3906)&gt;0,VLOOKUP(TEXT($E3906,0),'Angaben Stationen'!$E$14:$V$215,17,0),"")</f>
        <v/>
      </c>
      <c r="D3906" s="254" t="str">
        <f>IF(LEN($E3906)&gt;0,VLOOKUP(TEXT($E3906,0),'Angaben Stationen'!$E$14:$V$215,18,0),"")</f>
        <v/>
      </c>
      <c r="E3906" s="344"/>
      <c r="F3906" s="256"/>
      <c r="G3906" s="256"/>
      <c r="H3906" s="307"/>
      <c r="I3906" s="70"/>
      <c r="R3906" s="8">
        <f t="shared" si="541"/>
        <v>0</v>
      </c>
      <c r="S3906" s="8">
        <f>VLOOKUP($D3906,{"29 - Psychiatrie (Erwachsene)",1;"30 - Kinder- und Jugendpsychiatrie",1;"297 - stationsäquivalente Behandlung in der Erwachsenenpsychiatrie (29)",1;"307 - stationsäquivalente Behandlung in der Kinder- und Jugendpsychiatrie (30)",1;"31 - Psychosomatik",1;"",0;0,0},2,0)</f>
        <v>0</v>
      </c>
      <c r="T3906" s="8">
        <f t="shared" si="547"/>
        <v>0</v>
      </c>
      <c r="U3906" s="8">
        <f t="shared" si="549"/>
        <v>0</v>
      </c>
      <c r="V3906" s="8">
        <f t="shared" si="542"/>
        <v>0</v>
      </c>
      <c r="W3906" s="8">
        <f t="shared" si="543"/>
        <v>0</v>
      </c>
      <c r="X3906" s="8">
        <f t="shared" si="544"/>
        <v>0</v>
      </c>
      <c r="Y3906" s="8" t="str">
        <f t="shared" si="545"/>
        <v/>
      </c>
      <c r="Z3906" s="8" t="str">
        <f>VLOOKUP($D3906,{"29 - Psychiatrie (Erwachsene)","BGI";"297 - stationsäquivalente Behandlung in der Erwachsenenpsychiatrie (29)","BGI";"30 - Kinder- und Jugendpsychiatrie","BGII";"307 - stationsäquivalente Behandlung in der Kinder- und Jugendpsychiatrie (30)","BGII";"31 - Psychosomatik","BGI";"","LEER";0,"Leer"},2,0)</f>
        <v>LEER</v>
      </c>
      <c r="AA3906" s="8" t="str">
        <f t="shared" si="546"/>
        <v>Stationen</v>
      </c>
    </row>
    <row r="3907" spans="2:27" ht="15" customHeight="1" x14ac:dyDescent="0.25">
      <c r="B3907" s="76" t="str">
        <f t="shared" si="548"/>
        <v>!!!</v>
      </c>
      <c r="C3907" s="310" t="str">
        <f>IF(LEN($E3907)&gt;0,VLOOKUP(TEXT($E3907,0),'Angaben Stationen'!$E$14:$V$215,17,0),"")</f>
        <v/>
      </c>
      <c r="D3907" s="254" t="str">
        <f>IF(LEN($E3907)&gt;0,VLOOKUP(TEXT($E3907,0),'Angaben Stationen'!$E$14:$V$215,18,0),"")</f>
        <v/>
      </c>
      <c r="E3907" s="344"/>
      <c r="F3907" s="256"/>
      <c r="G3907" s="256"/>
      <c r="H3907" s="307"/>
      <c r="I3907" s="70"/>
      <c r="R3907" s="8">
        <f t="shared" si="541"/>
        <v>0</v>
      </c>
      <c r="S3907" s="8">
        <f>VLOOKUP($D3907,{"29 - Psychiatrie (Erwachsene)",1;"30 - Kinder- und Jugendpsychiatrie",1;"297 - stationsäquivalente Behandlung in der Erwachsenenpsychiatrie (29)",1;"307 - stationsäquivalente Behandlung in der Kinder- und Jugendpsychiatrie (30)",1;"31 - Psychosomatik",1;"",0;0,0},2,0)</f>
        <v>0</v>
      </c>
      <c r="T3907" s="8">
        <f t="shared" si="547"/>
        <v>0</v>
      </c>
      <c r="U3907" s="8">
        <f t="shared" si="549"/>
        <v>0</v>
      </c>
      <c r="V3907" s="8">
        <f t="shared" si="542"/>
        <v>0</v>
      </c>
      <c r="W3907" s="8">
        <f t="shared" si="543"/>
        <v>0</v>
      </c>
      <c r="X3907" s="8">
        <f t="shared" si="544"/>
        <v>0</v>
      </c>
      <c r="Y3907" s="8" t="str">
        <f t="shared" si="545"/>
        <v/>
      </c>
      <c r="Z3907" s="8" t="str">
        <f>VLOOKUP($D3907,{"29 - Psychiatrie (Erwachsene)","BGI";"297 - stationsäquivalente Behandlung in der Erwachsenenpsychiatrie (29)","BGI";"30 - Kinder- und Jugendpsychiatrie","BGII";"307 - stationsäquivalente Behandlung in der Kinder- und Jugendpsychiatrie (30)","BGII";"31 - Psychosomatik","BGI";"","LEER";0,"Leer"},2,0)</f>
        <v>LEER</v>
      </c>
      <c r="AA3907" s="8" t="str">
        <f t="shared" si="546"/>
        <v>Stationen</v>
      </c>
    </row>
    <row r="3908" spans="2:27" ht="15" customHeight="1" x14ac:dyDescent="0.25">
      <c r="B3908" s="76" t="str">
        <f t="shared" si="548"/>
        <v>!!!</v>
      </c>
      <c r="C3908" s="310" t="str">
        <f>IF(LEN($E3908)&gt;0,VLOOKUP(TEXT($E3908,0),'Angaben Stationen'!$E$14:$V$215,17,0),"")</f>
        <v/>
      </c>
      <c r="D3908" s="254" t="str">
        <f>IF(LEN($E3908)&gt;0,VLOOKUP(TEXT($E3908,0),'Angaben Stationen'!$E$14:$V$215,18,0),"")</f>
        <v/>
      </c>
      <c r="E3908" s="344"/>
      <c r="F3908" s="256"/>
      <c r="G3908" s="256"/>
      <c r="H3908" s="307"/>
      <c r="I3908" s="70"/>
      <c r="R3908" s="8">
        <f t="shared" si="541"/>
        <v>0</v>
      </c>
      <c r="S3908" s="8">
        <f>VLOOKUP($D3908,{"29 - Psychiatrie (Erwachsene)",1;"30 - Kinder- und Jugendpsychiatrie",1;"297 - stationsäquivalente Behandlung in der Erwachsenenpsychiatrie (29)",1;"307 - stationsäquivalente Behandlung in der Kinder- und Jugendpsychiatrie (30)",1;"31 - Psychosomatik",1;"",0;0,0},2,0)</f>
        <v>0</v>
      </c>
      <c r="T3908" s="8">
        <f t="shared" si="547"/>
        <v>0</v>
      </c>
      <c r="U3908" s="8">
        <f t="shared" si="549"/>
        <v>0</v>
      </c>
      <c r="V3908" s="8">
        <f t="shared" si="542"/>
        <v>0</v>
      </c>
      <c r="W3908" s="8">
        <f t="shared" si="543"/>
        <v>0</v>
      </c>
      <c r="X3908" s="8">
        <f t="shared" si="544"/>
        <v>0</v>
      </c>
      <c r="Y3908" s="8" t="str">
        <f t="shared" si="545"/>
        <v/>
      </c>
      <c r="Z3908" s="8" t="str">
        <f>VLOOKUP($D3908,{"29 - Psychiatrie (Erwachsene)","BGI";"297 - stationsäquivalente Behandlung in der Erwachsenenpsychiatrie (29)","BGI";"30 - Kinder- und Jugendpsychiatrie","BGII";"307 - stationsäquivalente Behandlung in der Kinder- und Jugendpsychiatrie (30)","BGII";"31 - Psychosomatik","BGI";"","LEER";0,"Leer"},2,0)</f>
        <v>LEER</v>
      </c>
      <c r="AA3908" s="8" t="str">
        <f t="shared" si="546"/>
        <v>Stationen</v>
      </c>
    </row>
    <row r="3909" spans="2:27" ht="15" customHeight="1" x14ac:dyDescent="0.25">
      <c r="B3909" s="76" t="str">
        <f t="shared" si="548"/>
        <v>!!!</v>
      </c>
      <c r="C3909" s="310" t="str">
        <f>IF(LEN($E3909)&gt;0,VLOOKUP(TEXT($E3909,0),'Angaben Stationen'!$E$14:$V$215,17,0),"")</f>
        <v/>
      </c>
      <c r="D3909" s="254" t="str">
        <f>IF(LEN($E3909)&gt;0,VLOOKUP(TEXT($E3909,0),'Angaben Stationen'!$E$14:$V$215,18,0),"")</f>
        <v/>
      </c>
      <c r="E3909" s="344"/>
      <c r="F3909" s="256"/>
      <c r="G3909" s="256"/>
      <c r="H3909" s="307"/>
      <c r="I3909" s="70"/>
      <c r="R3909" s="8">
        <f t="shared" si="541"/>
        <v>0</v>
      </c>
      <c r="S3909" s="8">
        <f>VLOOKUP($D3909,{"29 - Psychiatrie (Erwachsene)",1;"30 - Kinder- und Jugendpsychiatrie",1;"297 - stationsäquivalente Behandlung in der Erwachsenenpsychiatrie (29)",1;"307 - stationsäquivalente Behandlung in der Kinder- und Jugendpsychiatrie (30)",1;"31 - Psychosomatik",1;"",0;0,0},2,0)</f>
        <v>0</v>
      </c>
      <c r="T3909" s="8">
        <f t="shared" si="547"/>
        <v>0</v>
      </c>
      <c r="U3909" s="8">
        <f t="shared" si="549"/>
        <v>0</v>
      </c>
      <c r="V3909" s="8">
        <f t="shared" si="542"/>
        <v>0</v>
      </c>
      <c r="W3909" s="8">
        <f t="shared" si="543"/>
        <v>0</v>
      </c>
      <c r="X3909" s="8">
        <f t="shared" si="544"/>
        <v>0</v>
      </c>
      <c r="Y3909" s="8" t="str">
        <f t="shared" si="545"/>
        <v/>
      </c>
      <c r="Z3909" s="8" t="str">
        <f>VLOOKUP($D3909,{"29 - Psychiatrie (Erwachsene)","BGI";"297 - stationsäquivalente Behandlung in der Erwachsenenpsychiatrie (29)","BGI";"30 - Kinder- und Jugendpsychiatrie","BGII";"307 - stationsäquivalente Behandlung in der Kinder- und Jugendpsychiatrie (30)","BGII";"31 - Psychosomatik","BGI";"","LEER";0,"Leer"},2,0)</f>
        <v>LEER</v>
      </c>
      <c r="AA3909" s="8" t="str">
        <f t="shared" si="546"/>
        <v>Stationen</v>
      </c>
    </row>
    <row r="3910" spans="2:27" ht="15" customHeight="1" x14ac:dyDescent="0.25">
      <c r="B3910" s="76" t="str">
        <f t="shared" si="548"/>
        <v>!!!</v>
      </c>
      <c r="C3910" s="310" t="str">
        <f>IF(LEN($E3910)&gt;0,VLOOKUP(TEXT($E3910,0),'Angaben Stationen'!$E$14:$V$215,17,0),"")</f>
        <v/>
      </c>
      <c r="D3910" s="254" t="str">
        <f>IF(LEN($E3910)&gt;0,VLOOKUP(TEXT($E3910,0),'Angaben Stationen'!$E$14:$V$215,18,0),"")</f>
        <v/>
      </c>
      <c r="E3910" s="344"/>
      <c r="F3910" s="256"/>
      <c r="G3910" s="256"/>
      <c r="H3910" s="307"/>
      <c r="I3910" s="70"/>
      <c r="R3910" s="8">
        <f t="shared" si="541"/>
        <v>0</v>
      </c>
      <c r="S3910" s="8">
        <f>VLOOKUP($D3910,{"29 - Psychiatrie (Erwachsene)",1;"30 - Kinder- und Jugendpsychiatrie",1;"297 - stationsäquivalente Behandlung in der Erwachsenenpsychiatrie (29)",1;"307 - stationsäquivalente Behandlung in der Kinder- und Jugendpsychiatrie (30)",1;"31 - Psychosomatik",1;"",0;0,0},2,0)</f>
        <v>0</v>
      </c>
      <c r="T3910" s="8">
        <f t="shared" si="547"/>
        <v>0</v>
      </c>
      <c r="U3910" s="8">
        <f t="shared" si="549"/>
        <v>0</v>
      </c>
      <c r="V3910" s="8">
        <f t="shared" si="542"/>
        <v>0</v>
      </c>
      <c r="W3910" s="8">
        <f t="shared" si="543"/>
        <v>0</v>
      </c>
      <c r="X3910" s="8">
        <f t="shared" si="544"/>
        <v>0</v>
      </c>
      <c r="Y3910" s="8" t="str">
        <f t="shared" si="545"/>
        <v/>
      </c>
      <c r="Z3910" s="8" t="str">
        <f>VLOOKUP($D3910,{"29 - Psychiatrie (Erwachsene)","BGI";"297 - stationsäquivalente Behandlung in der Erwachsenenpsychiatrie (29)","BGI";"30 - Kinder- und Jugendpsychiatrie","BGII";"307 - stationsäquivalente Behandlung in der Kinder- und Jugendpsychiatrie (30)","BGII";"31 - Psychosomatik","BGI";"","LEER";0,"Leer"},2,0)</f>
        <v>LEER</v>
      </c>
      <c r="AA3910" s="8" t="str">
        <f t="shared" si="546"/>
        <v>Stationen</v>
      </c>
    </row>
    <row r="3911" spans="2:27" ht="15" customHeight="1" x14ac:dyDescent="0.25">
      <c r="B3911" s="76" t="str">
        <f t="shared" si="548"/>
        <v>!!!</v>
      </c>
      <c r="C3911" s="310" t="str">
        <f>IF(LEN($E3911)&gt;0,VLOOKUP(TEXT($E3911,0),'Angaben Stationen'!$E$14:$V$215,17,0),"")</f>
        <v/>
      </c>
      <c r="D3911" s="254" t="str">
        <f>IF(LEN($E3911)&gt;0,VLOOKUP(TEXT($E3911,0),'Angaben Stationen'!$E$14:$V$215,18,0),"")</f>
        <v/>
      </c>
      <c r="E3911" s="344"/>
      <c r="F3911" s="256"/>
      <c r="G3911" s="256"/>
      <c r="H3911" s="307"/>
      <c r="I3911" s="70"/>
      <c r="R3911" s="8">
        <f t="shared" si="541"/>
        <v>0</v>
      </c>
      <c r="S3911" s="8">
        <f>VLOOKUP($D3911,{"29 - Psychiatrie (Erwachsene)",1;"30 - Kinder- und Jugendpsychiatrie",1;"297 - stationsäquivalente Behandlung in der Erwachsenenpsychiatrie (29)",1;"307 - stationsäquivalente Behandlung in der Kinder- und Jugendpsychiatrie (30)",1;"31 - Psychosomatik",1;"",0;0,0},2,0)</f>
        <v>0</v>
      </c>
      <c r="T3911" s="8">
        <f t="shared" si="547"/>
        <v>0</v>
      </c>
      <c r="U3911" s="8">
        <f t="shared" si="549"/>
        <v>0</v>
      </c>
      <c r="V3911" s="8">
        <f t="shared" si="542"/>
        <v>0</v>
      </c>
      <c r="W3911" s="8">
        <f t="shared" si="543"/>
        <v>0</v>
      </c>
      <c r="X3911" s="8">
        <f t="shared" si="544"/>
        <v>0</v>
      </c>
      <c r="Y3911" s="8" t="str">
        <f t="shared" si="545"/>
        <v/>
      </c>
      <c r="Z3911" s="8" t="str">
        <f>VLOOKUP($D3911,{"29 - Psychiatrie (Erwachsene)","BGI";"297 - stationsäquivalente Behandlung in der Erwachsenenpsychiatrie (29)","BGI";"30 - Kinder- und Jugendpsychiatrie","BGII";"307 - stationsäquivalente Behandlung in der Kinder- und Jugendpsychiatrie (30)","BGII";"31 - Psychosomatik","BGI";"","LEER";0,"Leer"},2,0)</f>
        <v>LEER</v>
      </c>
      <c r="AA3911" s="8" t="str">
        <f t="shared" si="546"/>
        <v>Stationen</v>
      </c>
    </row>
    <row r="3912" spans="2:27" ht="15" customHeight="1" x14ac:dyDescent="0.25">
      <c r="B3912" s="76" t="str">
        <f t="shared" si="548"/>
        <v>!!!</v>
      </c>
      <c r="C3912" s="310" t="str">
        <f>IF(LEN($E3912)&gt;0,VLOOKUP(TEXT($E3912,0),'Angaben Stationen'!$E$14:$V$215,17,0),"")</f>
        <v/>
      </c>
      <c r="D3912" s="254" t="str">
        <f>IF(LEN($E3912)&gt;0,VLOOKUP(TEXT($E3912,0),'Angaben Stationen'!$E$14:$V$215,18,0),"")</f>
        <v/>
      </c>
      <c r="E3912" s="344"/>
      <c r="F3912" s="256"/>
      <c r="G3912" s="256"/>
      <c r="H3912" s="307"/>
      <c r="I3912" s="70"/>
      <c r="R3912" s="8">
        <f t="shared" si="541"/>
        <v>0</v>
      </c>
      <c r="S3912" s="8">
        <f>VLOOKUP($D3912,{"29 - Psychiatrie (Erwachsene)",1;"30 - Kinder- und Jugendpsychiatrie",1;"297 - stationsäquivalente Behandlung in der Erwachsenenpsychiatrie (29)",1;"307 - stationsäquivalente Behandlung in der Kinder- und Jugendpsychiatrie (30)",1;"31 - Psychosomatik",1;"",0;0,0},2,0)</f>
        <v>0</v>
      </c>
      <c r="T3912" s="8">
        <f t="shared" si="547"/>
        <v>0</v>
      </c>
      <c r="U3912" s="8">
        <f t="shared" si="549"/>
        <v>0</v>
      </c>
      <c r="V3912" s="8">
        <f t="shared" si="542"/>
        <v>0</v>
      </c>
      <c r="W3912" s="8">
        <f t="shared" si="543"/>
        <v>0</v>
      </c>
      <c r="X3912" s="8">
        <f t="shared" si="544"/>
        <v>0</v>
      </c>
      <c r="Y3912" s="8" t="str">
        <f t="shared" si="545"/>
        <v/>
      </c>
      <c r="Z3912" s="8" t="str">
        <f>VLOOKUP($D3912,{"29 - Psychiatrie (Erwachsene)","BGI";"297 - stationsäquivalente Behandlung in der Erwachsenenpsychiatrie (29)","BGI";"30 - Kinder- und Jugendpsychiatrie","BGII";"307 - stationsäquivalente Behandlung in der Kinder- und Jugendpsychiatrie (30)","BGII";"31 - Psychosomatik","BGI";"","LEER";0,"Leer"},2,0)</f>
        <v>LEER</v>
      </c>
      <c r="AA3912" s="8" t="str">
        <f t="shared" si="546"/>
        <v>Stationen</v>
      </c>
    </row>
    <row r="3913" spans="2:27" ht="15" customHeight="1" x14ac:dyDescent="0.25">
      <c r="B3913" s="76" t="str">
        <f t="shared" si="548"/>
        <v>!!!</v>
      </c>
      <c r="C3913" s="310" t="str">
        <f>IF(LEN($E3913)&gt;0,VLOOKUP(TEXT($E3913,0),'Angaben Stationen'!$E$14:$V$215,17,0),"")</f>
        <v/>
      </c>
      <c r="D3913" s="254" t="str">
        <f>IF(LEN($E3913)&gt;0,VLOOKUP(TEXT($E3913,0),'Angaben Stationen'!$E$14:$V$215,18,0),"")</f>
        <v/>
      </c>
      <c r="E3913" s="344"/>
      <c r="F3913" s="256"/>
      <c r="G3913" s="256"/>
      <c r="H3913" s="307"/>
      <c r="I3913" s="70"/>
      <c r="R3913" s="8">
        <f t="shared" si="541"/>
        <v>0</v>
      </c>
      <c r="S3913" s="8">
        <f>VLOOKUP($D3913,{"29 - Psychiatrie (Erwachsene)",1;"30 - Kinder- und Jugendpsychiatrie",1;"297 - stationsäquivalente Behandlung in der Erwachsenenpsychiatrie (29)",1;"307 - stationsäquivalente Behandlung in der Kinder- und Jugendpsychiatrie (30)",1;"31 - Psychosomatik",1;"",0;0,0},2,0)</f>
        <v>0</v>
      </c>
      <c r="T3913" s="8">
        <f t="shared" si="547"/>
        <v>0</v>
      </c>
      <c r="U3913" s="8">
        <f t="shared" si="549"/>
        <v>0</v>
      </c>
      <c r="V3913" s="8">
        <f t="shared" si="542"/>
        <v>0</v>
      </c>
      <c r="W3913" s="8">
        <f t="shared" si="543"/>
        <v>0</v>
      </c>
      <c r="X3913" s="8">
        <f t="shared" si="544"/>
        <v>0</v>
      </c>
      <c r="Y3913" s="8" t="str">
        <f t="shared" si="545"/>
        <v/>
      </c>
      <c r="Z3913" s="8" t="str">
        <f>VLOOKUP($D3913,{"29 - Psychiatrie (Erwachsene)","BGI";"297 - stationsäquivalente Behandlung in der Erwachsenenpsychiatrie (29)","BGI";"30 - Kinder- und Jugendpsychiatrie","BGII";"307 - stationsäquivalente Behandlung in der Kinder- und Jugendpsychiatrie (30)","BGII";"31 - Psychosomatik","BGI";"","LEER";0,"Leer"},2,0)</f>
        <v>LEER</v>
      </c>
      <c r="AA3913" s="8" t="str">
        <f t="shared" si="546"/>
        <v>Stationen</v>
      </c>
    </row>
    <row r="3914" spans="2:27" ht="15" customHeight="1" x14ac:dyDescent="0.25">
      <c r="B3914" s="76" t="str">
        <f t="shared" si="548"/>
        <v>!!!</v>
      </c>
      <c r="C3914" s="310" t="str">
        <f>IF(LEN($E3914)&gt;0,VLOOKUP(TEXT($E3914,0),'Angaben Stationen'!$E$14:$V$215,17,0),"")</f>
        <v/>
      </c>
      <c r="D3914" s="254" t="str">
        <f>IF(LEN($E3914)&gt;0,VLOOKUP(TEXT($E3914,0),'Angaben Stationen'!$E$14:$V$215,18,0),"")</f>
        <v/>
      </c>
      <c r="E3914" s="344"/>
      <c r="F3914" s="256"/>
      <c r="G3914" s="256"/>
      <c r="H3914" s="307"/>
      <c r="I3914" s="70"/>
      <c r="R3914" s="8">
        <f t="shared" si="541"/>
        <v>0</v>
      </c>
      <c r="S3914" s="8">
        <f>VLOOKUP($D3914,{"29 - Psychiatrie (Erwachsene)",1;"30 - Kinder- und Jugendpsychiatrie",1;"297 - stationsäquivalente Behandlung in der Erwachsenenpsychiatrie (29)",1;"307 - stationsäquivalente Behandlung in der Kinder- und Jugendpsychiatrie (30)",1;"31 - Psychosomatik",1;"",0;0,0},2,0)</f>
        <v>0</v>
      </c>
      <c r="T3914" s="8">
        <f t="shared" si="547"/>
        <v>0</v>
      </c>
      <c r="U3914" s="8">
        <f t="shared" si="549"/>
        <v>0</v>
      </c>
      <c r="V3914" s="8">
        <f t="shared" si="542"/>
        <v>0</v>
      </c>
      <c r="W3914" s="8">
        <f t="shared" si="543"/>
        <v>0</v>
      </c>
      <c r="X3914" s="8">
        <f t="shared" si="544"/>
        <v>0</v>
      </c>
      <c r="Y3914" s="8" t="str">
        <f t="shared" si="545"/>
        <v/>
      </c>
      <c r="Z3914" s="8" t="str">
        <f>VLOOKUP($D3914,{"29 - Psychiatrie (Erwachsene)","BGI";"297 - stationsäquivalente Behandlung in der Erwachsenenpsychiatrie (29)","BGI";"30 - Kinder- und Jugendpsychiatrie","BGII";"307 - stationsäquivalente Behandlung in der Kinder- und Jugendpsychiatrie (30)","BGII";"31 - Psychosomatik","BGI";"","LEER";0,"Leer"},2,0)</f>
        <v>LEER</v>
      </c>
      <c r="AA3914" s="8" t="str">
        <f t="shared" si="546"/>
        <v>Stationen</v>
      </c>
    </row>
    <row r="3915" spans="2:27" ht="15" customHeight="1" x14ac:dyDescent="0.25">
      <c r="B3915" s="76" t="str">
        <f t="shared" si="548"/>
        <v>!!!</v>
      </c>
      <c r="C3915" s="310" t="str">
        <f>IF(LEN($E3915)&gt;0,VLOOKUP(TEXT($E3915,0),'Angaben Stationen'!$E$14:$V$215,17,0),"")</f>
        <v/>
      </c>
      <c r="D3915" s="254" t="str">
        <f>IF(LEN($E3915)&gt;0,VLOOKUP(TEXT($E3915,0),'Angaben Stationen'!$E$14:$V$215,18,0),"")</f>
        <v/>
      </c>
      <c r="E3915" s="344"/>
      <c r="F3915" s="256"/>
      <c r="G3915" s="256"/>
      <c r="H3915" s="307"/>
      <c r="I3915" s="70"/>
      <c r="R3915" s="8">
        <f t="shared" si="541"/>
        <v>0</v>
      </c>
      <c r="S3915" s="8">
        <f>VLOOKUP($D3915,{"29 - Psychiatrie (Erwachsene)",1;"30 - Kinder- und Jugendpsychiatrie",1;"297 - stationsäquivalente Behandlung in der Erwachsenenpsychiatrie (29)",1;"307 - stationsäquivalente Behandlung in der Kinder- und Jugendpsychiatrie (30)",1;"31 - Psychosomatik",1;"",0;0,0},2,0)</f>
        <v>0</v>
      </c>
      <c r="T3915" s="8">
        <f t="shared" si="547"/>
        <v>0</v>
      </c>
      <c r="U3915" s="8">
        <f t="shared" si="549"/>
        <v>0</v>
      </c>
      <c r="V3915" s="8">
        <f t="shared" si="542"/>
        <v>0</v>
      </c>
      <c r="W3915" s="8">
        <f t="shared" si="543"/>
        <v>0</v>
      </c>
      <c r="X3915" s="8">
        <f t="shared" si="544"/>
        <v>0</v>
      </c>
      <c r="Y3915" s="8" t="str">
        <f t="shared" si="545"/>
        <v/>
      </c>
      <c r="Z3915" s="8" t="str">
        <f>VLOOKUP($D3915,{"29 - Psychiatrie (Erwachsene)","BGI";"297 - stationsäquivalente Behandlung in der Erwachsenenpsychiatrie (29)","BGI";"30 - Kinder- und Jugendpsychiatrie","BGII";"307 - stationsäquivalente Behandlung in der Kinder- und Jugendpsychiatrie (30)","BGII";"31 - Psychosomatik","BGI";"","LEER";0,"Leer"},2,0)</f>
        <v>LEER</v>
      </c>
      <c r="AA3915" s="8" t="str">
        <f t="shared" si="546"/>
        <v>Stationen</v>
      </c>
    </row>
    <row r="3916" spans="2:27" ht="15" customHeight="1" x14ac:dyDescent="0.25">
      <c r="B3916" s="76" t="str">
        <f t="shared" si="548"/>
        <v>!!!</v>
      </c>
      <c r="C3916" s="310" t="str">
        <f>IF(LEN($E3916)&gt;0,VLOOKUP(TEXT($E3916,0),'Angaben Stationen'!$E$14:$V$215,17,0),"")</f>
        <v/>
      </c>
      <c r="D3916" s="254" t="str">
        <f>IF(LEN($E3916)&gt;0,VLOOKUP(TEXT($E3916,0),'Angaben Stationen'!$E$14:$V$215,18,0),"")</f>
        <v/>
      </c>
      <c r="E3916" s="344"/>
      <c r="F3916" s="256"/>
      <c r="G3916" s="256"/>
      <c r="H3916" s="307"/>
      <c r="I3916" s="70"/>
      <c r="R3916" s="8">
        <f t="shared" si="541"/>
        <v>0</v>
      </c>
      <c r="S3916" s="8">
        <f>VLOOKUP($D3916,{"29 - Psychiatrie (Erwachsene)",1;"30 - Kinder- und Jugendpsychiatrie",1;"297 - stationsäquivalente Behandlung in der Erwachsenenpsychiatrie (29)",1;"307 - stationsäquivalente Behandlung in der Kinder- und Jugendpsychiatrie (30)",1;"31 - Psychosomatik",1;"",0;0,0},2,0)</f>
        <v>0</v>
      </c>
      <c r="T3916" s="8">
        <f t="shared" si="547"/>
        <v>0</v>
      </c>
      <c r="U3916" s="8">
        <f t="shared" si="549"/>
        <v>0</v>
      </c>
      <c r="V3916" s="8">
        <f t="shared" si="542"/>
        <v>0</v>
      </c>
      <c r="W3916" s="8">
        <f t="shared" si="543"/>
        <v>0</v>
      </c>
      <c r="X3916" s="8">
        <f t="shared" si="544"/>
        <v>0</v>
      </c>
      <c r="Y3916" s="8" t="str">
        <f t="shared" si="545"/>
        <v/>
      </c>
      <c r="Z3916" s="8" t="str">
        <f>VLOOKUP($D3916,{"29 - Psychiatrie (Erwachsene)","BGI";"297 - stationsäquivalente Behandlung in der Erwachsenenpsychiatrie (29)","BGI";"30 - Kinder- und Jugendpsychiatrie","BGII";"307 - stationsäquivalente Behandlung in der Kinder- und Jugendpsychiatrie (30)","BGII";"31 - Psychosomatik","BGI";"","LEER";0,"Leer"},2,0)</f>
        <v>LEER</v>
      </c>
      <c r="AA3916" s="8" t="str">
        <f t="shared" si="546"/>
        <v>Stationen</v>
      </c>
    </row>
    <row r="3917" spans="2:27" ht="15" customHeight="1" x14ac:dyDescent="0.25">
      <c r="B3917" s="76" t="str">
        <f t="shared" si="548"/>
        <v>!!!</v>
      </c>
      <c r="C3917" s="310" t="str">
        <f>IF(LEN($E3917)&gt;0,VLOOKUP(TEXT($E3917,0),'Angaben Stationen'!$E$14:$V$215,17,0),"")</f>
        <v/>
      </c>
      <c r="D3917" s="254" t="str">
        <f>IF(LEN($E3917)&gt;0,VLOOKUP(TEXT($E3917,0),'Angaben Stationen'!$E$14:$V$215,18,0),"")</f>
        <v/>
      </c>
      <c r="E3917" s="344"/>
      <c r="F3917" s="256"/>
      <c r="G3917" s="256"/>
      <c r="H3917" s="307"/>
      <c r="I3917" s="70"/>
      <c r="R3917" s="8">
        <f t="shared" si="541"/>
        <v>0</v>
      </c>
      <c r="S3917" s="8">
        <f>VLOOKUP($D3917,{"29 - Psychiatrie (Erwachsene)",1;"30 - Kinder- und Jugendpsychiatrie",1;"297 - stationsäquivalente Behandlung in der Erwachsenenpsychiatrie (29)",1;"307 - stationsäquivalente Behandlung in der Kinder- und Jugendpsychiatrie (30)",1;"31 - Psychosomatik",1;"",0;0,0},2,0)</f>
        <v>0</v>
      </c>
      <c r="T3917" s="8">
        <f t="shared" si="547"/>
        <v>0</v>
      </c>
      <c r="U3917" s="8">
        <f t="shared" si="549"/>
        <v>0</v>
      </c>
      <c r="V3917" s="8">
        <f t="shared" si="542"/>
        <v>0</v>
      </c>
      <c r="W3917" s="8">
        <f t="shared" si="543"/>
        <v>0</v>
      </c>
      <c r="X3917" s="8">
        <f t="shared" si="544"/>
        <v>0</v>
      </c>
      <c r="Y3917" s="8" t="str">
        <f t="shared" si="545"/>
        <v/>
      </c>
      <c r="Z3917" s="8" t="str">
        <f>VLOOKUP($D3917,{"29 - Psychiatrie (Erwachsene)","BGI";"297 - stationsäquivalente Behandlung in der Erwachsenenpsychiatrie (29)","BGI";"30 - Kinder- und Jugendpsychiatrie","BGII";"307 - stationsäquivalente Behandlung in der Kinder- und Jugendpsychiatrie (30)","BGII";"31 - Psychosomatik","BGI";"","LEER";0,"Leer"},2,0)</f>
        <v>LEER</v>
      </c>
      <c r="AA3917" s="8" t="str">
        <f t="shared" si="546"/>
        <v>Stationen</v>
      </c>
    </row>
    <row r="3918" spans="2:27" ht="15" customHeight="1" x14ac:dyDescent="0.25">
      <c r="B3918" s="76" t="str">
        <f t="shared" si="548"/>
        <v>!!!</v>
      </c>
      <c r="C3918" s="310" t="str">
        <f>IF(LEN($E3918)&gt;0,VLOOKUP(TEXT($E3918,0),'Angaben Stationen'!$E$14:$V$215,17,0),"")</f>
        <v/>
      </c>
      <c r="D3918" s="254" t="str">
        <f>IF(LEN($E3918)&gt;0,VLOOKUP(TEXT($E3918,0),'Angaben Stationen'!$E$14:$V$215,18,0),"")</f>
        <v/>
      </c>
      <c r="E3918" s="344"/>
      <c r="F3918" s="256"/>
      <c r="G3918" s="256"/>
      <c r="H3918" s="307"/>
      <c r="I3918" s="70"/>
      <c r="R3918" s="8">
        <f t="shared" si="541"/>
        <v>0</v>
      </c>
      <c r="S3918" s="8">
        <f>VLOOKUP($D3918,{"29 - Psychiatrie (Erwachsene)",1;"30 - Kinder- und Jugendpsychiatrie",1;"297 - stationsäquivalente Behandlung in der Erwachsenenpsychiatrie (29)",1;"307 - stationsäquivalente Behandlung in der Kinder- und Jugendpsychiatrie (30)",1;"31 - Psychosomatik",1;"",0;0,0},2,0)</f>
        <v>0</v>
      </c>
      <c r="T3918" s="8">
        <f t="shared" si="547"/>
        <v>0</v>
      </c>
      <c r="U3918" s="8">
        <f t="shared" si="549"/>
        <v>0</v>
      </c>
      <c r="V3918" s="8">
        <f t="shared" si="542"/>
        <v>0</v>
      </c>
      <c r="W3918" s="8">
        <f t="shared" si="543"/>
        <v>0</v>
      </c>
      <c r="X3918" s="8">
        <f t="shared" si="544"/>
        <v>0</v>
      </c>
      <c r="Y3918" s="8" t="str">
        <f t="shared" si="545"/>
        <v/>
      </c>
      <c r="Z3918" s="8" t="str">
        <f>VLOOKUP($D3918,{"29 - Psychiatrie (Erwachsene)","BGI";"297 - stationsäquivalente Behandlung in der Erwachsenenpsychiatrie (29)","BGI";"30 - Kinder- und Jugendpsychiatrie","BGII";"307 - stationsäquivalente Behandlung in der Kinder- und Jugendpsychiatrie (30)","BGII";"31 - Psychosomatik","BGI";"","LEER";0,"Leer"},2,0)</f>
        <v>LEER</v>
      </c>
      <c r="AA3918" s="8" t="str">
        <f t="shared" si="546"/>
        <v>Stationen</v>
      </c>
    </row>
    <row r="3919" spans="2:27" ht="15" customHeight="1" x14ac:dyDescent="0.25">
      <c r="B3919" s="76" t="str">
        <f t="shared" si="548"/>
        <v>!!!</v>
      </c>
      <c r="C3919" s="310" t="str">
        <f>IF(LEN($E3919)&gt;0,VLOOKUP(TEXT($E3919,0),'Angaben Stationen'!$E$14:$V$215,17,0),"")</f>
        <v/>
      </c>
      <c r="D3919" s="254" t="str">
        <f>IF(LEN($E3919)&gt;0,VLOOKUP(TEXT($E3919,0),'Angaben Stationen'!$E$14:$V$215,18,0),"")</f>
        <v/>
      </c>
      <c r="E3919" s="344"/>
      <c r="F3919" s="256"/>
      <c r="G3919" s="256"/>
      <c r="H3919" s="307"/>
      <c r="I3919" s="70"/>
      <c r="R3919" s="8">
        <f t="shared" si="541"/>
        <v>0</v>
      </c>
      <c r="S3919" s="8">
        <f>VLOOKUP($D3919,{"29 - Psychiatrie (Erwachsene)",1;"30 - Kinder- und Jugendpsychiatrie",1;"297 - stationsäquivalente Behandlung in der Erwachsenenpsychiatrie (29)",1;"307 - stationsäquivalente Behandlung in der Kinder- und Jugendpsychiatrie (30)",1;"31 - Psychosomatik",1;"",0;0,0},2,0)</f>
        <v>0</v>
      </c>
      <c r="T3919" s="8">
        <f t="shared" si="547"/>
        <v>0</v>
      </c>
      <c r="U3919" s="8">
        <f t="shared" si="549"/>
        <v>0</v>
      </c>
      <c r="V3919" s="8">
        <f t="shared" si="542"/>
        <v>0</v>
      </c>
      <c r="W3919" s="8">
        <f t="shared" si="543"/>
        <v>0</v>
      </c>
      <c r="X3919" s="8">
        <f t="shared" si="544"/>
        <v>0</v>
      </c>
      <c r="Y3919" s="8" t="str">
        <f t="shared" si="545"/>
        <v/>
      </c>
      <c r="Z3919" s="8" t="str">
        <f>VLOOKUP($D3919,{"29 - Psychiatrie (Erwachsene)","BGI";"297 - stationsäquivalente Behandlung in der Erwachsenenpsychiatrie (29)","BGI";"30 - Kinder- und Jugendpsychiatrie","BGII";"307 - stationsäquivalente Behandlung in der Kinder- und Jugendpsychiatrie (30)","BGII";"31 - Psychosomatik","BGI";"","LEER";0,"Leer"},2,0)</f>
        <v>LEER</v>
      </c>
      <c r="AA3919" s="8" t="str">
        <f t="shared" si="546"/>
        <v>Stationen</v>
      </c>
    </row>
    <row r="3920" spans="2:27" ht="15" customHeight="1" x14ac:dyDescent="0.25">
      <c r="B3920" s="76" t="str">
        <f t="shared" si="548"/>
        <v>!!!</v>
      </c>
      <c r="C3920" s="310" t="str">
        <f>IF(LEN($E3920)&gt;0,VLOOKUP(TEXT($E3920,0),'Angaben Stationen'!$E$14:$V$215,17,0),"")</f>
        <v/>
      </c>
      <c r="D3920" s="254" t="str">
        <f>IF(LEN($E3920)&gt;0,VLOOKUP(TEXT($E3920,0),'Angaben Stationen'!$E$14:$V$215,18,0),"")</f>
        <v/>
      </c>
      <c r="E3920" s="344"/>
      <c r="F3920" s="256"/>
      <c r="G3920" s="256"/>
      <c r="H3920" s="307"/>
      <c r="I3920" s="70"/>
      <c r="R3920" s="8">
        <f t="shared" si="541"/>
        <v>0</v>
      </c>
      <c r="S3920" s="8">
        <f>VLOOKUP($D3920,{"29 - Psychiatrie (Erwachsene)",1;"30 - Kinder- und Jugendpsychiatrie",1;"297 - stationsäquivalente Behandlung in der Erwachsenenpsychiatrie (29)",1;"307 - stationsäquivalente Behandlung in der Kinder- und Jugendpsychiatrie (30)",1;"31 - Psychosomatik",1;"",0;0,0},2,0)</f>
        <v>0</v>
      </c>
      <c r="T3920" s="8">
        <f t="shared" si="547"/>
        <v>0</v>
      </c>
      <c r="U3920" s="8">
        <f t="shared" si="549"/>
        <v>0</v>
      </c>
      <c r="V3920" s="8">
        <f t="shared" si="542"/>
        <v>0</v>
      </c>
      <c r="W3920" s="8">
        <f t="shared" si="543"/>
        <v>0</v>
      </c>
      <c r="X3920" s="8">
        <f t="shared" si="544"/>
        <v>0</v>
      </c>
      <c r="Y3920" s="8" t="str">
        <f t="shared" si="545"/>
        <v/>
      </c>
      <c r="Z3920" s="8" t="str">
        <f>VLOOKUP($D3920,{"29 - Psychiatrie (Erwachsene)","BGI";"297 - stationsäquivalente Behandlung in der Erwachsenenpsychiatrie (29)","BGI";"30 - Kinder- und Jugendpsychiatrie","BGII";"307 - stationsäquivalente Behandlung in der Kinder- und Jugendpsychiatrie (30)","BGII";"31 - Psychosomatik","BGI";"","LEER";0,"Leer"},2,0)</f>
        <v>LEER</v>
      </c>
      <c r="AA3920" s="8" t="str">
        <f t="shared" si="546"/>
        <v>Stationen</v>
      </c>
    </row>
    <row r="3921" spans="2:27" ht="15" customHeight="1" x14ac:dyDescent="0.25">
      <c r="B3921" s="76" t="str">
        <f t="shared" si="548"/>
        <v>!!!</v>
      </c>
      <c r="C3921" s="310" t="str">
        <f>IF(LEN($E3921)&gt;0,VLOOKUP(TEXT($E3921,0),'Angaben Stationen'!$E$14:$V$215,17,0),"")</f>
        <v/>
      </c>
      <c r="D3921" s="254" t="str">
        <f>IF(LEN($E3921)&gt;0,VLOOKUP(TEXT($E3921,0),'Angaben Stationen'!$E$14:$V$215,18,0),"")</f>
        <v/>
      </c>
      <c r="E3921" s="344"/>
      <c r="F3921" s="256"/>
      <c r="G3921" s="256"/>
      <c r="H3921" s="307"/>
      <c r="I3921" s="70"/>
      <c r="R3921" s="8">
        <f t="shared" si="541"/>
        <v>0</v>
      </c>
      <c r="S3921" s="8">
        <f>VLOOKUP($D3921,{"29 - Psychiatrie (Erwachsene)",1;"30 - Kinder- und Jugendpsychiatrie",1;"297 - stationsäquivalente Behandlung in der Erwachsenenpsychiatrie (29)",1;"307 - stationsäquivalente Behandlung in der Kinder- und Jugendpsychiatrie (30)",1;"31 - Psychosomatik",1;"",0;0,0},2,0)</f>
        <v>0</v>
      </c>
      <c r="T3921" s="8">
        <f t="shared" si="547"/>
        <v>0</v>
      </c>
      <c r="U3921" s="8">
        <f t="shared" si="549"/>
        <v>0</v>
      </c>
      <c r="V3921" s="8">
        <f t="shared" si="542"/>
        <v>0</v>
      </c>
      <c r="W3921" s="8">
        <f t="shared" si="543"/>
        <v>0</v>
      </c>
      <c r="X3921" s="8">
        <f t="shared" si="544"/>
        <v>0</v>
      </c>
      <c r="Y3921" s="8" t="str">
        <f t="shared" si="545"/>
        <v/>
      </c>
      <c r="Z3921" s="8" t="str">
        <f>VLOOKUP($D3921,{"29 - Psychiatrie (Erwachsene)","BGI";"297 - stationsäquivalente Behandlung in der Erwachsenenpsychiatrie (29)","BGI";"30 - Kinder- und Jugendpsychiatrie","BGII";"307 - stationsäquivalente Behandlung in der Kinder- und Jugendpsychiatrie (30)","BGII";"31 - Psychosomatik","BGI";"","LEER";0,"Leer"},2,0)</f>
        <v>LEER</v>
      </c>
      <c r="AA3921" s="8" t="str">
        <f t="shared" si="546"/>
        <v>Stationen</v>
      </c>
    </row>
    <row r="3922" spans="2:27" ht="15" customHeight="1" x14ac:dyDescent="0.25">
      <c r="B3922" s="76" t="str">
        <f t="shared" si="548"/>
        <v>!!!</v>
      </c>
      <c r="C3922" s="310" t="str">
        <f>IF(LEN($E3922)&gt;0,VLOOKUP(TEXT($E3922,0),'Angaben Stationen'!$E$14:$V$215,17,0),"")</f>
        <v/>
      </c>
      <c r="D3922" s="254" t="str">
        <f>IF(LEN($E3922)&gt;0,VLOOKUP(TEXT($E3922,0),'Angaben Stationen'!$E$14:$V$215,18,0),"")</f>
        <v/>
      </c>
      <c r="E3922" s="344"/>
      <c r="F3922" s="256"/>
      <c r="G3922" s="256"/>
      <c r="H3922" s="307"/>
      <c r="I3922" s="70"/>
      <c r="R3922" s="8">
        <f t="shared" si="541"/>
        <v>0</v>
      </c>
      <c r="S3922" s="8">
        <f>VLOOKUP($D3922,{"29 - Psychiatrie (Erwachsene)",1;"30 - Kinder- und Jugendpsychiatrie",1;"297 - stationsäquivalente Behandlung in der Erwachsenenpsychiatrie (29)",1;"307 - stationsäquivalente Behandlung in der Kinder- und Jugendpsychiatrie (30)",1;"31 - Psychosomatik",1;"",0;0,0},2,0)</f>
        <v>0</v>
      </c>
      <c r="T3922" s="8">
        <f t="shared" si="547"/>
        <v>0</v>
      </c>
      <c r="U3922" s="8">
        <f t="shared" si="549"/>
        <v>0</v>
      </c>
      <c r="V3922" s="8">
        <f t="shared" si="542"/>
        <v>0</v>
      </c>
      <c r="W3922" s="8">
        <f t="shared" si="543"/>
        <v>0</v>
      </c>
      <c r="X3922" s="8">
        <f t="shared" si="544"/>
        <v>0</v>
      </c>
      <c r="Y3922" s="8" t="str">
        <f t="shared" si="545"/>
        <v/>
      </c>
      <c r="Z3922" s="8" t="str">
        <f>VLOOKUP($D3922,{"29 - Psychiatrie (Erwachsene)","BGI";"297 - stationsäquivalente Behandlung in der Erwachsenenpsychiatrie (29)","BGI";"30 - Kinder- und Jugendpsychiatrie","BGII";"307 - stationsäquivalente Behandlung in der Kinder- und Jugendpsychiatrie (30)","BGII";"31 - Psychosomatik","BGI";"","LEER";0,"Leer"},2,0)</f>
        <v>LEER</v>
      </c>
      <c r="AA3922" s="8" t="str">
        <f t="shared" si="546"/>
        <v>Stationen</v>
      </c>
    </row>
    <row r="3923" spans="2:27" ht="15" customHeight="1" x14ac:dyDescent="0.25">
      <c r="B3923" s="76" t="str">
        <f t="shared" si="548"/>
        <v>!!!</v>
      </c>
      <c r="C3923" s="310" t="str">
        <f>IF(LEN($E3923)&gt;0,VLOOKUP(TEXT($E3923,0),'Angaben Stationen'!$E$14:$V$215,17,0),"")</f>
        <v/>
      </c>
      <c r="D3923" s="254" t="str">
        <f>IF(LEN($E3923)&gt;0,VLOOKUP(TEXT($E3923,0),'Angaben Stationen'!$E$14:$V$215,18,0),"")</f>
        <v/>
      </c>
      <c r="E3923" s="344"/>
      <c r="F3923" s="256"/>
      <c r="G3923" s="256"/>
      <c r="H3923" s="307"/>
      <c r="I3923" s="70"/>
      <c r="R3923" s="8">
        <f t="shared" si="541"/>
        <v>0</v>
      </c>
      <c r="S3923" s="8">
        <f>VLOOKUP($D3923,{"29 - Psychiatrie (Erwachsene)",1;"30 - Kinder- und Jugendpsychiatrie",1;"297 - stationsäquivalente Behandlung in der Erwachsenenpsychiatrie (29)",1;"307 - stationsäquivalente Behandlung in der Kinder- und Jugendpsychiatrie (30)",1;"31 - Psychosomatik",1;"",0;0,0},2,0)</f>
        <v>0</v>
      </c>
      <c r="T3923" s="8">
        <f t="shared" si="547"/>
        <v>0</v>
      </c>
      <c r="U3923" s="8">
        <f t="shared" si="549"/>
        <v>0</v>
      </c>
      <c r="V3923" s="8">
        <f t="shared" si="542"/>
        <v>0</v>
      </c>
      <c r="W3923" s="8">
        <f t="shared" si="543"/>
        <v>0</v>
      </c>
      <c r="X3923" s="8">
        <f t="shared" si="544"/>
        <v>0</v>
      </c>
      <c r="Y3923" s="8" t="str">
        <f t="shared" si="545"/>
        <v/>
      </c>
      <c r="Z3923" s="8" t="str">
        <f>VLOOKUP($D3923,{"29 - Psychiatrie (Erwachsene)","BGI";"297 - stationsäquivalente Behandlung in der Erwachsenenpsychiatrie (29)","BGI";"30 - Kinder- und Jugendpsychiatrie","BGII";"307 - stationsäquivalente Behandlung in der Kinder- und Jugendpsychiatrie (30)","BGII";"31 - Psychosomatik","BGI";"","LEER";0,"Leer"},2,0)</f>
        <v>LEER</v>
      </c>
      <c r="AA3923" s="8" t="str">
        <f t="shared" si="546"/>
        <v>Stationen</v>
      </c>
    </row>
    <row r="3924" spans="2:27" ht="15" customHeight="1" x14ac:dyDescent="0.25">
      <c r="B3924" s="76" t="str">
        <f t="shared" si="548"/>
        <v>!!!</v>
      </c>
      <c r="C3924" s="310" t="str">
        <f>IF(LEN($E3924)&gt;0,VLOOKUP(TEXT($E3924,0),'Angaben Stationen'!$E$14:$V$215,17,0),"")</f>
        <v/>
      </c>
      <c r="D3924" s="254" t="str">
        <f>IF(LEN($E3924)&gt;0,VLOOKUP(TEXT($E3924,0),'Angaben Stationen'!$E$14:$V$215,18,0),"")</f>
        <v/>
      </c>
      <c r="E3924" s="344"/>
      <c r="F3924" s="256"/>
      <c r="G3924" s="256"/>
      <c r="H3924" s="307"/>
      <c r="I3924" s="70"/>
      <c r="R3924" s="8">
        <f t="shared" si="541"/>
        <v>0</v>
      </c>
      <c r="S3924" s="8">
        <f>VLOOKUP($D3924,{"29 - Psychiatrie (Erwachsene)",1;"30 - Kinder- und Jugendpsychiatrie",1;"297 - stationsäquivalente Behandlung in der Erwachsenenpsychiatrie (29)",1;"307 - stationsäquivalente Behandlung in der Kinder- und Jugendpsychiatrie (30)",1;"31 - Psychosomatik",1;"",0;0,0},2,0)</f>
        <v>0</v>
      </c>
      <c r="T3924" s="8">
        <f t="shared" si="547"/>
        <v>0</v>
      </c>
      <c r="U3924" s="8">
        <f t="shared" si="549"/>
        <v>0</v>
      </c>
      <c r="V3924" s="8">
        <f t="shared" si="542"/>
        <v>0</v>
      </c>
      <c r="W3924" s="8">
        <f t="shared" si="543"/>
        <v>0</v>
      </c>
      <c r="X3924" s="8">
        <f t="shared" si="544"/>
        <v>0</v>
      </c>
      <c r="Y3924" s="8" t="str">
        <f t="shared" si="545"/>
        <v/>
      </c>
      <c r="Z3924" s="8" t="str">
        <f>VLOOKUP($D3924,{"29 - Psychiatrie (Erwachsene)","BGI";"297 - stationsäquivalente Behandlung in der Erwachsenenpsychiatrie (29)","BGI";"30 - Kinder- und Jugendpsychiatrie","BGII";"307 - stationsäquivalente Behandlung in der Kinder- und Jugendpsychiatrie (30)","BGII";"31 - Psychosomatik","BGI";"","LEER";0,"Leer"},2,0)</f>
        <v>LEER</v>
      </c>
      <c r="AA3924" s="8" t="str">
        <f t="shared" si="546"/>
        <v>Stationen</v>
      </c>
    </row>
    <row r="3925" spans="2:27" ht="15" customHeight="1" x14ac:dyDescent="0.25">
      <c r="B3925" s="76" t="str">
        <f t="shared" si="548"/>
        <v>!!!</v>
      </c>
      <c r="C3925" s="310" t="str">
        <f>IF(LEN($E3925)&gt;0,VLOOKUP(TEXT($E3925,0),'Angaben Stationen'!$E$14:$V$215,17,0),"")</f>
        <v/>
      </c>
      <c r="D3925" s="254" t="str">
        <f>IF(LEN($E3925)&gt;0,VLOOKUP(TEXT($E3925,0),'Angaben Stationen'!$E$14:$V$215,18,0),"")</f>
        <v/>
      </c>
      <c r="E3925" s="344"/>
      <c r="F3925" s="256"/>
      <c r="G3925" s="256"/>
      <c r="H3925" s="307"/>
      <c r="I3925" s="70"/>
      <c r="R3925" s="8">
        <f t="shared" si="541"/>
        <v>0</v>
      </c>
      <c r="S3925" s="8">
        <f>VLOOKUP($D3925,{"29 - Psychiatrie (Erwachsene)",1;"30 - Kinder- und Jugendpsychiatrie",1;"297 - stationsäquivalente Behandlung in der Erwachsenenpsychiatrie (29)",1;"307 - stationsäquivalente Behandlung in der Kinder- und Jugendpsychiatrie (30)",1;"31 - Psychosomatik",1;"",0;0,0},2,0)</f>
        <v>0</v>
      </c>
      <c r="T3925" s="8">
        <f t="shared" si="547"/>
        <v>0</v>
      </c>
      <c r="U3925" s="8">
        <f t="shared" si="549"/>
        <v>0</v>
      </c>
      <c r="V3925" s="8">
        <f t="shared" si="542"/>
        <v>0</v>
      </c>
      <c r="W3925" s="8">
        <f t="shared" si="543"/>
        <v>0</v>
      </c>
      <c r="X3925" s="8">
        <f t="shared" si="544"/>
        <v>0</v>
      </c>
      <c r="Y3925" s="8" t="str">
        <f t="shared" si="545"/>
        <v/>
      </c>
      <c r="Z3925" s="8" t="str">
        <f>VLOOKUP($D3925,{"29 - Psychiatrie (Erwachsene)","BGI";"297 - stationsäquivalente Behandlung in der Erwachsenenpsychiatrie (29)","BGI";"30 - Kinder- und Jugendpsychiatrie","BGII";"307 - stationsäquivalente Behandlung in der Kinder- und Jugendpsychiatrie (30)","BGII";"31 - Psychosomatik","BGI";"","LEER";0,"Leer"},2,0)</f>
        <v>LEER</v>
      </c>
      <c r="AA3925" s="8" t="str">
        <f t="shared" si="546"/>
        <v>Stationen</v>
      </c>
    </row>
    <row r="3926" spans="2:27" ht="15" customHeight="1" x14ac:dyDescent="0.25">
      <c r="B3926" s="76" t="str">
        <f t="shared" si="548"/>
        <v>!!!</v>
      </c>
      <c r="C3926" s="310" t="str">
        <f>IF(LEN($E3926)&gt;0,VLOOKUP(TEXT($E3926,0),'Angaben Stationen'!$E$14:$V$215,17,0),"")</f>
        <v/>
      </c>
      <c r="D3926" s="254" t="str">
        <f>IF(LEN($E3926)&gt;0,VLOOKUP(TEXT($E3926,0),'Angaben Stationen'!$E$14:$V$215,18,0),"")</f>
        <v/>
      </c>
      <c r="E3926" s="344"/>
      <c r="F3926" s="256"/>
      <c r="G3926" s="256"/>
      <c r="H3926" s="307"/>
      <c r="I3926" s="70"/>
      <c r="R3926" s="8">
        <f t="shared" si="541"/>
        <v>0</v>
      </c>
      <c r="S3926" s="8">
        <f>VLOOKUP($D3926,{"29 - Psychiatrie (Erwachsene)",1;"30 - Kinder- und Jugendpsychiatrie",1;"297 - stationsäquivalente Behandlung in der Erwachsenenpsychiatrie (29)",1;"307 - stationsäquivalente Behandlung in der Kinder- und Jugendpsychiatrie (30)",1;"31 - Psychosomatik",1;"",0;0,0},2,0)</f>
        <v>0</v>
      </c>
      <c r="T3926" s="8">
        <f t="shared" si="547"/>
        <v>0</v>
      </c>
      <c r="U3926" s="8">
        <f t="shared" si="549"/>
        <v>0</v>
      </c>
      <c r="V3926" s="8">
        <f t="shared" si="542"/>
        <v>0</v>
      </c>
      <c r="W3926" s="8">
        <f t="shared" si="543"/>
        <v>0</v>
      </c>
      <c r="X3926" s="8">
        <f t="shared" si="544"/>
        <v>0</v>
      </c>
      <c r="Y3926" s="8" t="str">
        <f t="shared" si="545"/>
        <v/>
      </c>
      <c r="Z3926" s="8" t="str">
        <f>VLOOKUP($D3926,{"29 - Psychiatrie (Erwachsene)","BGI";"297 - stationsäquivalente Behandlung in der Erwachsenenpsychiatrie (29)","BGI";"30 - Kinder- und Jugendpsychiatrie","BGII";"307 - stationsäquivalente Behandlung in der Kinder- und Jugendpsychiatrie (30)","BGII";"31 - Psychosomatik","BGI";"","LEER";0,"Leer"},2,0)</f>
        <v>LEER</v>
      </c>
      <c r="AA3926" s="8" t="str">
        <f t="shared" si="546"/>
        <v>Stationen</v>
      </c>
    </row>
    <row r="3927" spans="2:27" ht="15" customHeight="1" x14ac:dyDescent="0.25">
      <c r="B3927" s="76" t="str">
        <f t="shared" si="548"/>
        <v>!!!</v>
      </c>
      <c r="C3927" s="310" t="str">
        <f>IF(LEN($E3927)&gt;0,VLOOKUP(TEXT($E3927,0),'Angaben Stationen'!$E$14:$V$215,17,0),"")</f>
        <v/>
      </c>
      <c r="D3927" s="254" t="str">
        <f>IF(LEN($E3927)&gt;0,VLOOKUP(TEXT($E3927,0),'Angaben Stationen'!$E$14:$V$215,18,0),"")</f>
        <v/>
      </c>
      <c r="E3927" s="344"/>
      <c r="F3927" s="256"/>
      <c r="G3927" s="256"/>
      <c r="H3927" s="307"/>
      <c r="I3927" s="70"/>
      <c r="R3927" s="8">
        <f t="shared" si="541"/>
        <v>0</v>
      </c>
      <c r="S3927" s="8">
        <f>VLOOKUP($D3927,{"29 - Psychiatrie (Erwachsene)",1;"30 - Kinder- und Jugendpsychiatrie",1;"297 - stationsäquivalente Behandlung in der Erwachsenenpsychiatrie (29)",1;"307 - stationsäquivalente Behandlung in der Kinder- und Jugendpsychiatrie (30)",1;"31 - Psychosomatik",1;"",0;0,0},2,0)</f>
        <v>0</v>
      </c>
      <c r="T3927" s="8">
        <f t="shared" si="547"/>
        <v>0</v>
      </c>
      <c r="U3927" s="8">
        <f t="shared" si="549"/>
        <v>0</v>
      </c>
      <c r="V3927" s="8">
        <f t="shared" si="542"/>
        <v>0</v>
      </c>
      <c r="W3927" s="8">
        <f t="shared" si="543"/>
        <v>0</v>
      </c>
      <c r="X3927" s="8">
        <f t="shared" si="544"/>
        <v>0</v>
      </c>
      <c r="Y3927" s="8" t="str">
        <f t="shared" si="545"/>
        <v/>
      </c>
      <c r="Z3927" s="8" t="str">
        <f>VLOOKUP($D3927,{"29 - Psychiatrie (Erwachsene)","BGI";"297 - stationsäquivalente Behandlung in der Erwachsenenpsychiatrie (29)","BGI";"30 - Kinder- und Jugendpsychiatrie","BGII";"307 - stationsäquivalente Behandlung in der Kinder- und Jugendpsychiatrie (30)","BGII";"31 - Psychosomatik","BGI";"","LEER";0,"Leer"},2,0)</f>
        <v>LEER</v>
      </c>
      <c r="AA3927" s="8" t="str">
        <f t="shared" si="546"/>
        <v>Stationen</v>
      </c>
    </row>
    <row r="3928" spans="2:27" ht="15" customHeight="1" x14ac:dyDescent="0.25">
      <c r="B3928" s="76" t="str">
        <f t="shared" si="548"/>
        <v>!!!</v>
      </c>
      <c r="C3928" s="310" t="str">
        <f>IF(LEN($E3928)&gt;0,VLOOKUP(TEXT($E3928,0),'Angaben Stationen'!$E$14:$V$215,17,0),"")</f>
        <v/>
      </c>
      <c r="D3928" s="254" t="str">
        <f>IF(LEN($E3928)&gt;0,VLOOKUP(TEXT($E3928,0),'Angaben Stationen'!$E$14:$V$215,18,0),"")</f>
        <v/>
      </c>
      <c r="E3928" s="344"/>
      <c r="F3928" s="256"/>
      <c r="G3928" s="256"/>
      <c r="H3928" s="307"/>
      <c r="I3928" s="70"/>
      <c r="R3928" s="8">
        <f t="shared" si="541"/>
        <v>0</v>
      </c>
      <c r="S3928" s="8">
        <f>VLOOKUP($D3928,{"29 - Psychiatrie (Erwachsene)",1;"30 - Kinder- und Jugendpsychiatrie",1;"297 - stationsäquivalente Behandlung in der Erwachsenenpsychiatrie (29)",1;"307 - stationsäquivalente Behandlung in der Kinder- und Jugendpsychiatrie (30)",1;"31 - Psychosomatik",1;"",0;0,0},2,0)</f>
        <v>0</v>
      </c>
      <c r="T3928" s="8">
        <f t="shared" si="547"/>
        <v>0</v>
      </c>
      <c r="U3928" s="8">
        <f t="shared" si="549"/>
        <v>0</v>
      </c>
      <c r="V3928" s="8">
        <f t="shared" si="542"/>
        <v>0</v>
      </c>
      <c r="W3928" s="8">
        <f t="shared" si="543"/>
        <v>0</v>
      </c>
      <c r="X3928" s="8">
        <f t="shared" si="544"/>
        <v>0</v>
      </c>
      <c r="Y3928" s="8" t="str">
        <f t="shared" si="545"/>
        <v/>
      </c>
      <c r="Z3928" s="8" t="str">
        <f>VLOOKUP($D3928,{"29 - Psychiatrie (Erwachsene)","BGI";"297 - stationsäquivalente Behandlung in der Erwachsenenpsychiatrie (29)","BGI";"30 - Kinder- und Jugendpsychiatrie","BGII";"307 - stationsäquivalente Behandlung in der Kinder- und Jugendpsychiatrie (30)","BGII";"31 - Psychosomatik","BGI";"","LEER";0,"Leer"},2,0)</f>
        <v>LEER</v>
      </c>
      <c r="AA3928" s="8" t="str">
        <f t="shared" si="546"/>
        <v>Stationen</v>
      </c>
    </row>
    <row r="3929" spans="2:27" ht="15" customHeight="1" x14ac:dyDescent="0.25">
      <c r="B3929" s="76" t="str">
        <f t="shared" si="548"/>
        <v>!!!</v>
      </c>
      <c r="C3929" s="310" t="str">
        <f>IF(LEN($E3929)&gt;0,VLOOKUP(TEXT($E3929,0),'Angaben Stationen'!$E$14:$V$215,17,0),"")</f>
        <v/>
      </c>
      <c r="D3929" s="254" t="str">
        <f>IF(LEN($E3929)&gt;0,VLOOKUP(TEXT($E3929,0),'Angaben Stationen'!$E$14:$V$215,18,0),"")</f>
        <v/>
      </c>
      <c r="E3929" s="344"/>
      <c r="F3929" s="256"/>
      <c r="G3929" s="256"/>
      <c r="H3929" s="307"/>
      <c r="I3929" s="70"/>
      <c r="R3929" s="8">
        <f t="shared" si="541"/>
        <v>0</v>
      </c>
      <c r="S3929" s="8">
        <f>VLOOKUP($D3929,{"29 - Psychiatrie (Erwachsene)",1;"30 - Kinder- und Jugendpsychiatrie",1;"297 - stationsäquivalente Behandlung in der Erwachsenenpsychiatrie (29)",1;"307 - stationsäquivalente Behandlung in der Kinder- und Jugendpsychiatrie (30)",1;"31 - Psychosomatik",1;"",0;0,0},2,0)</f>
        <v>0</v>
      </c>
      <c r="T3929" s="8">
        <f t="shared" si="547"/>
        <v>0</v>
      </c>
      <c r="U3929" s="8">
        <f t="shared" si="549"/>
        <v>0</v>
      </c>
      <c r="V3929" s="8">
        <f t="shared" si="542"/>
        <v>0</v>
      </c>
      <c r="W3929" s="8">
        <f t="shared" si="543"/>
        <v>0</v>
      </c>
      <c r="X3929" s="8">
        <f t="shared" si="544"/>
        <v>0</v>
      </c>
      <c r="Y3929" s="8" t="str">
        <f t="shared" si="545"/>
        <v/>
      </c>
      <c r="Z3929" s="8" t="str">
        <f>VLOOKUP($D3929,{"29 - Psychiatrie (Erwachsene)","BGI";"297 - stationsäquivalente Behandlung in der Erwachsenenpsychiatrie (29)","BGI";"30 - Kinder- und Jugendpsychiatrie","BGII";"307 - stationsäquivalente Behandlung in der Kinder- und Jugendpsychiatrie (30)","BGII";"31 - Psychosomatik","BGI";"","LEER";0,"Leer"},2,0)</f>
        <v>LEER</v>
      </c>
      <c r="AA3929" s="8" t="str">
        <f t="shared" si="546"/>
        <v>Stationen</v>
      </c>
    </row>
    <row r="3930" spans="2:27" ht="15" customHeight="1" x14ac:dyDescent="0.25">
      <c r="B3930" s="76" t="str">
        <f t="shared" si="548"/>
        <v>!!!</v>
      </c>
      <c r="C3930" s="310" t="str">
        <f>IF(LEN($E3930)&gt;0,VLOOKUP(TEXT($E3930,0),'Angaben Stationen'!$E$14:$V$215,17,0),"")</f>
        <v/>
      </c>
      <c r="D3930" s="254" t="str">
        <f>IF(LEN($E3930)&gt;0,VLOOKUP(TEXT($E3930,0),'Angaben Stationen'!$E$14:$V$215,18,0),"")</f>
        <v/>
      </c>
      <c r="E3930" s="344"/>
      <c r="F3930" s="256"/>
      <c r="G3930" s="256"/>
      <c r="H3930" s="307"/>
      <c r="I3930" s="70"/>
      <c r="R3930" s="8">
        <f t="shared" si="541"/>
        <v>0</v>
      </c>
      <c r="S3930" s="8">
        <f>VLOOKUP($D3930,{"29 - Psychiatrie (Erwachsene)",1;"30 - Kinder- und Jugendpsychiatrie",1;"297 - stationsäquivalente Behandlung in der Erwachsenenpsychiatrie (29)",1;"307 - stationsäquivalente Behandlung in der Kinder- und Jugendpsychiatrie (30)",1;"31 - Psychosomatik",1;"",0;0,0},2,0)</f>
        <v>0</v>
      </c>
      <c r="T3930" s="8">
        <f t="shared" si="547"/>
        <v>0</v>
      </c>
      <c r="U3930" s="8">
        <f t="shared" si="549"/>
        <v>0</v>
      </c>
      <c r="V3930" s="8">
        <f t="shared" si="542"/>
        <v>0</v>
      </c>
      <c r="W3930" s="8">
        <f t="shared" si="543"/>
        <v>0</v>
      </c>
      <c r="X3930" s="8">
        <f t="shared" si="544"/>
        <v>0</v>
      </c>
      <c r="Y3930" s="8" t="str">
        <f t="shared" si="545"/>
        <v/>
      </c>
      <c r="Z3930" s="8" t="str">
        <f>VLOOKUP($D3930,{"29 - Psychiatrie (Erwachsene)","BGI";"297 - stationsäquivalente Behandlung in der Erwachsenenpsychiatrie (29)","BGI";"30 - Kinder- und Jugendpsychiatrie","BGII";"307 - stationsäquivalente Behandlung in der Kinder- und Jugendpsychiatrie (30)","BGII";"31 - Psychosomatik","BGI";"","LEER";0,"Leer"},2,0)</f>
        <v>LEER</v>
      </c>
      <c r="AA3930" s="8" t="str">
        <f t="shared" si="546"/>
        <v>Stationen</v>
      </c>
    </row>
    <row r="3931" spans="2:27" ht="15" customHeight="1" x14ac:dyDescent="0.25">
      <c r="B3931" s="76" t="str">
        <f t="shared" si="548"/>
        <v>!!!</v>
      </c>
      <c r="C3931" s="310" t="str">
        <f>IF(LEN($E3931)&gt;0,VLOOKUP(TEXT($E3931,0),'Angaben Stationen'!$E$14:$V$215,17,0),"")</f>
        <v/>
      </c>
      <c r="D3931" s="254" t="str">
        <f>IF(LEN($E3931)&gt;0,VLOOKUP(TEXT($E3931,0),'Angaben Stationen'!$E$14:$V$215,18,0),"")</f>
        <v/>
      </c>
      <c r="E3931" s="344"/>
      <c r="F3931" s="256"/>
      <c r="G3931" s="256"/>
      <c r="H3931" s="307"/>
      <c r="I3931" s="70"/>
      <c r="R3931" s="8">
        <f t="shared" si="541"/>
        <v>0</v>
      </c>
      <c r="S3931" s="8">
        <f>VLOOKUP($D3931,{"29 - Psychiatrie (Erwachsene)",1;"30 - Kinder- und Jugendpsychiatrie",1;"297 - stationsäquivalente Behandlung in der Erwachsenenpsychiatrie (29)",1;"307 - stationsäquivalente Behandlung in der Kinder- und Jugendpsychiatrie (30)",1;"31 - Psychosomatik",1;"",0;0,0},2,0)</f>
        <v>0</v>
      </c>
      <c r="T3931" s="8">
        <f t="shared" si="547"/>
        <v>0</v>
      </c>
      <c r="U3931" s="8">
        <f t="shared" si="549"/>
        <v>0</v>
      </c>
      <c r="V3931" s="8">
        <f t="shared" si="542"/>
        <v>0</v>
      </c>
      <c r="W3931" s="8">
        <f t="shared" si="543"/>
        <v>0</v>
      </c>
      <c r="X3931" s="8">
        <f t="shared" si="544"/>
        <v>0</v>
      </c>
      <c r="Y3931" s="8" t="str">
        <f t="shared" si="545"/>
        <v/>
      </c>
      <c r="Z3931" s="8" t="str">
        <f>VLOOKUP($D3931,{"29 - Psychiatrie (Erwachsene)","BGI";"297 - stationsäquivalente Behandlung in der Erwachsenenpsychiatrie (29)","BGI";"30 - Kinder- und Jugendpsychiatrie","BGII";"307 - stationsäquivalente Behandlung in der Kinder- und Jugendpsychiatrie (30)","BGII";"31 - Psychosomatik","BGI";"","LEER";0,"Leer"},2,0)</f>
        <v>LEER</v>
      </c>
      <c r="AA3931" s="8" t="str">
        <f t="shared" si="546"/>
        <v>Stationen</v>
      </c>
    </row>
    <row r="3932" spans="2:27" ht="15" customHeight="1" x14ac:dyDescent="0.25">
      <c r="B3932" s="76" t="str">
        <f t="shared" si="548"/>
        <v>!!!</v>
      </c>
      <c r="C3932" s="310" t="str">
        <f>IF(LEN($E3932)&gt;0,VLOOKUP(TEXT($E3932,0),'Angaben Stationen'!$E$14:$V$215,17,0),"")</f>
        <v/>
      </c>
      <c r="D3932" s="254" t="str">
        <f>IF(LEN($E3932)&gt;0,VLOOKUP(TEXT($E3932,0),'Angaben Stationen'!$E$14:$V$215,18,0),"")</f>
        <v/>
      </c>
      <c r="E3932" s="344"/>
      <c r="F3932" s="256"/>
      <c r="G3932" s="256"/>
      <c r="H3932" s="307"/>
      <c r="I3932" s="70"/>
      <c r="R3932" s="8">
        <f t="shared" si="541"/>
        <v>0</v>
      </c>
      <c r="S3932" s="8">
        <f>VLOOKUP($D3932,{"29 - Psychiatrie (Erwachsene)",1;"30 - Kinder- und Jugendpsychiatrie",1;"297 - stationsäquivalente Behandlung in der Erwachsenenpsychiatrie (29)",1;"307 - stationsäquivalente Behandlung in der Kinder- und Jugendpsychiatrie (30)",1;"31 - Psychosomatik",1;"",0;0,0},2,0)</f>
        <v>0</v>
      </c>
      <c r="T3932" s="8">
        <f t="shared" si="547"/>
        <v>0</v>
      </c>
      <c r="U3932" s="8">
        <f t="shared" si="549"/>
        <v>0</v>
      </c>
      <c r="V3932" s="8">
        <f t="shared" si="542"/>
        <v>0</v>
      </c>
      <c r="W3932" s="8">
        <f t="shared" si="543"/>
        <v>0</v>
      </c>
      <c r="X3932" s="8">
        <f t="shared" si="544"/>
        <v>0</v>
      </c>
      <c r="Y3932" s="8" t="str">
        <f t="shared" si="545"/>
        <v/>
      </c>
      <c r="Z3932" s="8" t="str">
        <f>VLOOKUP($D3932,{"29 - Psychiatrie (Erwachsene)","BGI";"297 - stationsäquivalente Behandlung in der Erwachsenenpsychiatrie (29)","BGI";"30 - Kinder- und Jugendpsychiatrie","BGII";"307 - stationsäquivalente Behandlung in der Kinder- und Jugendpsychiatrie (30)","BGII";"31 - Psychosomatik","BGI";"","LEER";0,"Leer"},2,0)</f>
        <v>LEER</v>
      </c>
      <c r="AA3932" s="8" t="str">
        <f t="shared" si="546"/>
        <v>Stationen</v>
      </c>
    </row>
    <row r="3933" spans="2:27" ht="15" customHeight="1" x14ac:dyDescent="0.25">
      <c r="B3933" s="76" t="str">
        <f t="shared" si="548"/>
        <v>!!!</v>
      </c>
      <c r="C3933" s="310" t="str">
        <f>IF(LEN($E3933)&gt;0,VLOOKUP(TEXT($E3933,0),'Angaben Stationen'!$E$14:$V$215,17,0),"")</f>
        <v/>
      </c>
      <c r="D3933" s="254" t="str">
        <f>IF(LEN($E3933)&gt;0,VLOOKUP(TEXT($E3933,0),'Angaben Stationen'!$E$14:$V$215,18,0),"")</f>
        <v/>
      </c>
      <c r="E3933" s="344"/>
      <c r="F3933" s="256"/>
      <c r="G3933" s="256"/>
      <c r="H3933" s="307"/>
      <c r="I3933" s="70"/>
      <c r="R3933" s="8">
        <f t="shared" si="541"/>
        <v>0</v>
      </c>
      <c r="S3933" s="8">
        <f>VLOOKUP($D3933,{"29 - Psychiatrie (Erwachsene)",1;"30 - Kinder- und Jugendpsychiatrie",1;"297 - stationsäquivalente Behandlung in der Erwachsenenpsychiatrie (29)",1;"307 - stationsäquivalente Behandlung in der Kinder- und Jugendpsychiatrie (30)",1;"31 - Psychosomatik",1;"",0;0,0},2,0)</f>
        <v>0</v>
      </c>
      <c r="T3933" s="8">
        <f t="shared" si="547"/>
        <v>0</v>
      </c>
      <c r="U3933" s="8">
        <f t="shared" si="549"/>
        <v>0</v>
      </c>
      <c r="V3933" s="8">
        <f t="shared" si="542"/>
        <v>0</v>
      </c>
      <c r="W3933" s="8">
        <f t="shared" si="543"/>
        <v>0</v>
      </c>
      <c r="X3933" s="8">
        <f t="shared" si="544"/>
        <v>0</v>
      </c>
      <c r="Y3933" s="8" t="str">
        <f t="shared" si="545"/>
        <v/>
      </c>
      <c r="Z3933" s="8" t="str">
        <f>VLOOKUP($D3933,{"29 - Psychiatrie (Erwachsene)","BGI";"297 - stationsäquivalente Behandlung in der Erwachsenenpsychiatrie (29)","BGI";"30 - Kinder- und Jugendpsychiatrie","BGII";"307 - stationsäquivalente Behandlung in der Kinder- und Jugendpsychiatrie (30)","BGII";"31 - Psychosomatik","BGI";"","LEER";0,"Leer"},2,0)</f>
        <v>LEER</v>
      </c>
      <c r="AA3933" s="8" t="str">
        <f t="shared" si="546"/>
        <v>Stationen</v>
      </c>
    </row>
    <row r="3934" spans="2:27" ht="15" customHeight="1" x14ac:dyDescent="0.25">
      <c r="B3934" s="76" t="str">
        <f t="shared" si="548"/>
        <v>!!!</v>
      </c>
      <c r="C3934" s="310" t="str">
        <f>IF(LEN($E3934)&gt;0,VLOOKUP(TEXT($E3934,0),'Angaben Stationen'!$E$14:$V$215,17,0),"")</f>
        <v/>
      </c>
      <c r="D3934" s="254" t="str">
        <f>IF(LEN($E3934)&gt;0,VLOOKUP(TEXT($E3934,0),'Angaben Stationen'!$E$14:$V$215,18,0),"")</f>
        <v/>
      </c>
      <c r="E3934" s="344"/>
      <c r="F3934" s="256"/>
      <c r="G3934" s="256"/>
      <c r="H3934" s="307"/>
      <c r="I3934" s="70"/>
      <c r="R3934" s="8">
        <f t="shared" si="541"/>
        <v>0</v>
      </c>
      <c r="S3934" s="8">
        <f>VLOOKUP($D3934,{"29 - Psychiatrie (Erwachsene)",1;"30 - Kinder- und Jugendpsychiatrie",1;"297 - stationsäquivalente Behandlung in der Erwachsenenpsychiatrie (29)",1;"307 - stationsäquivalente Behandlung in der Kinder- und Jugendpsychiatrie (30)",1;"31 - Psychosomatik",1;"",0;0,0},2,0)</f>
        <v>0</v>
      </c>
      <c r="T3934" s="8">
        <f t="shared" si="547"/>
        <v>0</v>
      </c>
      <c r="U3934" s="8">
        <f t="shared" si="549"/>
        <v>0</v>
      </c>
      <c r="V3934" s="8">
        <f t="shared" si="542"/>
        <v>0</v>
      </c>
      <c r="W3934" s="8">
        <f t="shared" si="543"/>
        <v>0</v>
      </c>
      <c r="X3934" s="8">
        <f t="shared" si="544"/>
        <v>0</v>
      </c>
      <c r="Y3934" s="8" t="str">
        <f t="shared" si="545"/>
        <v/>
      </c>
      <c r="Z3934" s="8" t="str">
        <f>VLOOKUP($D3934,{"29 - Psychiatrie (Erwachsene)","BGI";"297 - stationsäquivalente Behandlung in der Erwachsenenpsychiatrie (29)","BGI";"30 - Kinder- und Jugendpsychiatrie","BGII";"307 - stationsäquivalente Behandlung in der Kinder- und Jugendpsychiatrie (30)","BGII";"31 - Psychosomatik","BGI";"","LEER";0,"Leer"},2,0)</f>
        <v>LEER</v>
      </c>
      <c r="AA3934" s="8" t="str">
        <f t="shared" si="546"/>
        <v>Stationen</v>
      </c>
    </row>
    <row r="3935" spans="2:27" ht="15" customHeight="1" x14ac:dyDescent="0.25">
      <c r="B3935" s="76" t="str">
        <f t="shared" si="548"/>
        <v>!!!</v>
      </c>
      <c r="C3935" s="310" t="str">
        <f>IF(LEN($E3935)&gt;0,VLOOKUP(TEXT($E3935,0),'Angaben Stationen'!$E$14:$V$215,17,0),"")</f>
        <v/>
      </c>
      <c r="D3935" s="254" t="str">
        <f>IF(LEN($E3935)&gt;0,VLOOKUP(TEXT($E3935,0),'Angaben Stationen'!$E$14:$V$215,18,0),"")</f>
        <v/>
      </c>
      <c r="E3935" s="344"/>
      <c r="F3935" s="256"/>
      <c r="G3935" s="256"/>
      <c r="H3935" s="307"/>
      <c r="I3935" s="70"/>
      <c r="R3935" s="8">
        <f t="shared" si="541"/>
        <v>0</v>
      </c>
      <c r="S3935" s="8">
        <f>VLOOKUP($D3935,{"29 - Psychiatrie (Erwachsene)",1;"30 - Kinder- und Jugendpsychiatrie",1;"297 - stationsäquivalente Behandlung in der Erwachsenenpsychiatrie (29)",1;"307 - stationsäquivalente Behandlung in der Kinder- und Jugendpsychiatrie (30)",1;"31 - Psychosomatik",1;"",0;0,0},2,0)</f>
        <v>0</v>
      </c>
      <c r="T3935" s="8">
        <f t="shared" si="547"/>
        <v>0</v>
      </c>
      <c r="U3935" s="8">
        <f t="shared" si="549"/>
        <v>0</v>
      </c>
      <c r="V3935" s="8">
        <f t="shared" si="542"/>
        <v>0</v>
      </c>
      <c r="W3935" s="8">
        <f t="shared" si="543"/>
        <v>0</v>
      </c>
      <c r="X3935" s="8">
        <f t="shared" si="544"/>
        <v>0</v>
      </c>
      <c r="Y3935" s="8" t="str">
        <f t="shared" si="545"/>
        <v/>
      </c>
      <c r="Z3935" s="8" t="str">
        <f>VLOOKUP($D3935,{"29 - Psychiatrie (Erwachsene)","BGI";"297 - stationsäquivalente Behandlung in der Erwachsenenpsychiatrie (29)","BGI";"30 - Kinder- und Jugendpsychiatrie","BGII";"307 - stationsäquivalente Behandlung in der Kinder- und Jugendpsychiatrie (30)","BGII";"31 - Psychosomatik","BGI";"","LEER";0,"Leer"},2,0)</f>
        <v>LEER</v>
      </c>
      <c r="AA3935" s="8" t="str">
        <f t="shared" si="546"/>
        <v>Stationen</v>
      </c>
    </row>
    <row r="3936" spans="2:27" ht="15" customHeight="1" x14ac:dyDescent="0.25">
      <c r="B3936" s="76" t="str">
        <f t="shared" si="548"/>
        <v>!!!</v>
      </c>
      <c r="C3936" s="310" t="str">
        <f>IF(LEN($E3936)&gt;0,VLOOKUP(TEXT($E3936,0),'Angaben Stationen'!$E$14:$V$215,17,0),"")</f>
        <v/>
      </c>
      <c r="D3936" s="254" t="str">
        <f>IF(LEN($E3936)&gt;0,VLOOKUP(TEXT($E3936,0),'Angaben Stationen'!$E$14:$V$215,18,0),"")</f>
        <v/>
      </c>
      <c r="E3936" s="344"/>
      <c r="F3936" s="256"/>
      <c r="G3936" s="256"/>
      <c r="H3936" s="307"/>
      <c r="I3936" s="70"/>
      <c r="R3936" s="8">
        <f t="shared" si="541"/>
        <v>0</v>
      </c>
      <c r="S3936" s="8">
        <f>VLOOKUP($D3936,{"29 - Psychiatrie (Erwachsene)",1;"30 - Kinder- und Jugendpsychiatrie",1;"297 - stationsäquivalente Behandlung in der Erwachsenenpsychiatrie (29)",1;"307 - stationsäquivalente Behandlung in der Kinder- und Jugendpsychiatrie (30)",1;"31 - Psychosomatik",1;"",0;0,0},2,0)</f>
        <v>0</v>
      </c>
      <c r="T3936" s="8">
        <f t="shared" si="547"/>
        <v>0</v>
      </c>
      <c r="U3936" s="8">
        <f t="shared" si="549"/>
        <v>0</v>
      </c>
      <c r="V3936" s="8">
        <f t="shared" si="542"/>
        <v>0</v>
      </c>
      <c r="W3936" s="8">
        <f t="shared" si="543"/>
        <v>0</v>
      </c>
      <c r="X3936" s="8">
        <f t="shared" si="544"/>
        <v>0</v>
      </c>
      <c r="Y3936" s="8" t="str">
        <f t="shared" si="545"/>
        <v/>
      </c>
      <c r="Z3936" s="8" t="str">
        <f>VLOOKUP($D3936,{"29 - Psychiatrie (Erwachsene)","BGI";"297 - stationsäquivalente Behandlung in der Erwachsenenpsychiatrie (29)","BGI";"30 - Kinder- und Jugendpsychiatrie","BGII";"307 - stationsäquivalente Behandlung in der Kinder- und Jugendpsychiatrie (30)","BGII";"31 - Psychosomatik","BGI";"","LEER";0,"Leer"},2,0)</f>
        <v>LEER</v>
      </c>
      <c r="AA3936" s="8" t="str">
        <f t="shared" si="546"/>
        <v>Stationen</v>
      </c>
    </row>
    <row r="3937" spans="2:27" ht="15" customHeight="1" x14ac:dyDescent="0.25">
      <c r="B3937" s="76" t="str">
        <f t="shared" si="548"/>
        <v>!!!</v>
      </c>
      <c r="C3937" s="310" t="str">
        <f>IF(LEN($E3937)&gt;0,VLOOKUP(TEXT($E3937,0),'Angaben Stationen'!$E$14:$V$215,17,0),"")</f>
        <v/>
      </c>
      <c r="D3937" s="254" t="str">
        <f>IF(LEN($E3937)&gt;0,VLOOKUP(TEXT($E3937,0),'Angaben Stationen'!$E$14:$V$215,18,0),"")</f>
        <v/>
      </c>
      <c r="E3937" s="344"/>
      <c r="F3937" s="256"/>
      <c r="G3937" s="256"/>
      <c r="H3937" s="307"/>
      <c r="I3937" s="70"/>
      <c r="R3937" s="8">
        <f t="shared" si="541"/>
        <v>0</v>
      </c>
      <c r="S3937" s="8">
        <f>VLOOKUP($D3937,{"29 - Psychiatrie (Erwachsene)",1;"30 - Kinder- und Jugendpsychiatrie",1;"297 - stationsäquivalente Behandlung in der Erwachsenenpsychiatrie (29)",1;"307 - stationsäquivalente Behandlung in der Kinder- und Jugendpsychiatrie (30)",1;"31 - Psychosomatik",1;"",0;0,0},2,0)</f>
        <v>0</v>
      </c>
      <c r="T3937" s="8">
        <f t="shared" si="547"/>
        <v>0</v>
      </c>
      <c r="U3937" s="8">
        <f t="shared" si="549"/>
        <v>0</v>
      </c>
      <c r="V3937" s="8">
        <f t="shared" si="542"/>
        <v>0</v>
      </c>
      <c r="W3937" s="8">
        <f t="shared" si="543"/>
        <v>0</v>
      </c>
      <c r="X3937" s="8">
        <f t="shared" si="544"/>
        <v>0</v>
      </c>
      <c r="Y3937" s="8" t="str">
        <f t="shared" si="545"/>
        <v/>
      </c>
      <c r="Z3937" s="8" t="str">
        <f>VLOOKUP($D3937,{"29 - Psychiatrie (Erwachsene)","BGI";"297 - stationsäquivalente Behandlung in der Erwachsenenpsychiatrie (29)","BGI";"30 - Kinder- und Jugendpsychiatrie","BGII";"307 - stationsäquivalente Behandlung in der Kinder- und Jugendpsychiatrie (30)","BGII";"31 - Psychosomatik","BGI";"","LEER";0,"Leer"},2,0)</f>
        <v>LEER</v>
      </c>
      <c r="AA3937" s="8" t="str">
        <f t="shared" si="546"/>
        <v>Stationen</v>
      </c>
    </row>
    <row r="3938" spans="2:27" ht="15" customHeight="1" x14ac:dyDescent="0.25">
      <c r="B3938" s="76" t="str">
        <f t="shared" si="548"/>
        <v>!!!</v>
      </c>
      <c r="C3938" s="310" t="str">
        <f>IF(LEN($E3938)&gt;0,VLOOKUP(TEXT($E3938,0),'Angaben Stationen'!$E$14:$V$215,17,0),"")</f>
        <v/>
      </c>
      <c r="D3938" s="254" t="str">
        <f>IF(LEN($E3938)&gt;0,VLOOKUP(TEXT($E3938,0),'Angaben Stationen'!$E$14:$V$215,18,0),"")</f>
        <v/>
      </c>
      <c r="E3938" s="344"/>
      <c r="F3938" s="256"/>
      <c r="G3938" s="256"/>
      <c r="H3938" s="307"/>
      <c r="I3938" s="70"/>
      <c r="R3938" s="8">
        <f t="shared" ref="R3938:R4001" si="550">IF(LEN(B3938)&gt;0,0,1)</f>
        <v>0</v>
      </c>
      <c r="S3938" s="8">
        <f>VLOOKUP($D3938,{"29 - Psychiatrie (Erwachsene)",1;"30 - Kinder- und Jugendpsychiatrie",1;"297 - stationsäquivalente Behandlung in der Erwachsenenpsychiatrie (29)",1;"307 - stationsäquivalente Behandlung in der Kinder- und Jugendpsychiatrie (30)",1;"31 - Psychosomatik",1;"",0;0,0},2,0)</f>
        <v>0</v>
      </c>
      <c r="T3938" s="8">
        <f t="shared" si="547"/>
        <v>0</v>
      </c>
      <c r="U3938" s="8">
        <f t="shared" si="549"/>
        <v>0</v>
      </c>
      <c r="V3938" s="8">
        <f t="shared" ref="V3938:V4001" si="551">IF(VALUE($F3938)&gt;0,1,0)</f>
        <v>0</v>
      </c>
      <c r="W3938" s="8">
        <f t="shared" ref="W3938:W4001" si="552">IF(LEN($G3938)&gt;0,1,0)</f>
        <v>0</v>
      </c>
      <c r="X3938" s="8">
        <f t="shared" ref="X3938:X4001" si="553">IF(LEN($H3938)&gt;0,1,0)</f>
        <v>0</v>
      </c>
      <c r="Y3938" s="8" t="str">
        <f t="shared" ref="Y3938:Y4001" si="554">IF($D3938&lt;&gt;"","MonatII","")</f>
        <v/>
      </c>
      <c r="Z3938" s="8" t="str">
        <f>VLOOKUP($D3938,{"29 - Psychiatrie (Erwachsene)","BGI";"297 - stationsäquivalente Behandlung in der Erwachsenenpsychiatrie (29)","BGI";"30 - Kinder- und Jugendpsychiatrie","BGII";"307 - stationsäquivalente Behandlung in der Kinder- und Jugendpsychiatrie (30)","BGII";"31 - Psychosomatik","BGI";"","LEER";0,"Leer"},2,0)</f>
        <v>LEER</v>
      </c>
      <c r="AA3938" s="8" t="str">
        <f t="shared" ref="AA3938:AA4001" si="555">"Stationen"</f>
        <v>Stationen</v>
      </c>
    </row>
    <row r="3939" spans="2:27" ht="15" customHeight="1" x14ac:dyDescent="0.25">
      <c r="B3939" s="76" t="str">
        <f t="shared" si="548"/>
        <v>!!!</v>
      </c>
      <c r="C3939" s="310" t="str">
        <f>IF(LEN($E3939)&gt;0,VLOOKUP(TEXT($E3939,0),'Angaben Stationen'!$E$14:$V$215,17,0),"")</f>
        <v/>
      </c>
      <c r="D3939" s="254" t="str">
        <f>IF(LEN($E3939)&gt;0,VLOOKUP(TEXT($E3939,0),'Angaben Stationen'!$E$14:$V$215,18,0),"")</f>
        <v/>
      </c>
      <c r="E3939" s="344"/>
      <c r="F3939" s="256"/>
      <c r="G3939" s="256"/>
      <c r="H3939" s="307"/>
      <c r="I3939" s="70"/>
      <c r="R3939" s="8">
        <f t="shared" si="550"/>
        <v>0</v>
      </c>
      <c r="S3939" s="8">
        <f>VLOOKUP($D3939,{"29 - Psychiatrie (Erwachsene)",1;"30 - Kinder- und Jugendpsychiatrie",1;"297 - stationsäquivalente Behandlung in der Erwachsenenpsychiatrie (29)",1;"307 - stationsäquivalente Behandlung in der Kinder- und Jugendpsychiatrie (30)",1;"31 - Psychosomatik",1;"",0;0,0},2,0)</f>
        <v>0</v>
      </c>
      <c r="T3939" s="8">
        <f t="shared" si="547"/>
        <v>0</v>
      </c>
      <c r="U3939" s="8">
        <f t="shared" si="549"/>
        <v>0</v>
      </c>
      <c r="V3939" s="8">
        <f t="shared" si="551"/>
        <v>0</v>
      </c>
      <c r="W3939" s="8">
        <f t="shared" si="552"/>
        <v>0</v>
      </c>
      <c r="X3939" s="8">
        <f t="shared" si="553"/>
        <v>0</v>
      </c>
      <c r="Y3939" s="8" t="str">
        <f t="shared" si="554"/>
        <v/>
      </c>
      <c r="Z3939" s="8" t="str">
        <f>VLOOKUP($D3939,{"29 - Psychiatrie (Erwachsene)","BGI";"297 - stationsäquivalente Behandlung in der Erwachsenenpsychiatrie (29)","BGI";"30 - Kinder- und Jugendpsychiatrie","BGII";"307 - stationsäquivalente Behandlung in der Kinder- und Jugendpsychiatrie (30)","BGII";"31 - Psychosomatik","BGI";"","LEER";0,"Leer"},2,0)</f>
        <v>LEER</v>
      </c>
      <c r="AA3939" s="8" t="str">
        <f t="shared" si="555"/>
        <v>Stationen</v>
      </c>
    </row>
    <row r="3940" spans="2:27" ht="15" customHeight="1" x14ac:dyDescent="0.25">
      <c r="B3940" s="76" t="str">
        <f t="shared" si="548"/>
        <v>!!!</v>
      </c>
      <c r="C3940" s="310" t="str">
        <f>IF(LEN($E3940)&gt;0,VLOOKUP(TEXT($E3940,0),'Angaben Stationen'!$E$14:$V$215,17,0),"")</f>
        <v/>
      </c>
      <c r="D3940" s="254" t="str">
        <f>IF(LEN($E3940)&gt;0,VLOOKUP(TEXT($E3940,0),'Angaben Stationen'!$E$14:$V$215,18,0),"")</f>
        <v/>
      </c>
      <c r="E3940" s="344"/>
      <c r="F3940" s="256"/>
      <c r="G3940" s="256"/>
      <c r="H3940" s="307"/>
      <c r="I3940" s="70"/>
      <c r="R3940" s="8">
        <f t="shared" si="550"/>
        <v>0</v>
      </c>
      <c r="S3940" s="8">
        <f>VLOOKUP($D3940,{"29 - Psychiatrie (Erwachsene)",1;"30 - Kinder- und Jugendpsychiatrie",1;"297 - stationsäquivalente Behandlung in der Erwachsenenpsychiatrie (29)",1;"307 - stationsäquivalente Behandlung in der Kinder- und Jugendpsychiatrie (30)",1;"31 - Psychosomatik",1;"",0;0,0},2,0)</f>
        <v>0</v>
      </c>
      <c r="T3940" s="8">
        <f t="shared" si="547"/>
        <v>0</v>
      </c>
      <c r="U3940" s="8">
        <f t="shared" si="549"/>
        <v>0</v>
      </c>
      <c r="V3940" s="8">
        <f t="shared" si="551"/>
        <v>0</v>
      </c>
      <c r="W3940" s="8">
        <f t="shared" si="552"/>
        <v>0</v>
      </c>
      <c r="X3940" s="8">
        <f t="shared" si="553"/>
        <v>0</v>
      </c>
      <c r="Y3940" s="8" t="str">
        <f t="shared" si="554"/>
        <v/>
      </c>
      <c r="Z3940" s="8" t="str">
        <f>VLOOKUP($D3940,{"29 - Psychiatrie (Erwachsene)","BGI";"297 - stationsäquivalente Behandlung in der Erwachsenenpsychiatrie (29)","BGI";"30 - Kinder- und Jugendpsychiatrie","BGII";"307 - stationsäquivalente Behandlung in der Kinder- und Jugendpsychiatrie (30)","BGII";"31 - Psychosomatik","BGI";"","LEER";0,"Leer"},2,0)</f>
        <v>LEER</v>
      </c>
      <c r="AA3940" s="8" t="str">
        <f t="shared" si="555"/>
        <v>Stationen</v>
      </c>
    </row>
    <row r="3941" spans="2:27" ht="15" customHeight="1" x14ac:dyDescent="0.25">
      <c r="B3941" s="76" t="str">
        <f t="shared" si="548"/>
        <v>!!!</v>
      </c>
      <c r="C3941" s="310" t="str">
        <f>IF(LEN($E3941)&gt;0,VLOOKUP(TEXT($E3941,0),'Angaben Stationen'!$E$14:$V$215,17,0),"")</f>
        <v/>
      </c>
      <c r="D3941" s="254" t="str">
        <f>IF(LEN($E3941)&gt;0,VLOOKUP(TEXT($E3941,0),'Angaben Stationen'!$E$14:$V$215,18,0),"")</f>
        <v/>
      </c>
      <c r="E3941" s="344"/>
      <c r="F3941" s="256"/>
      <c r="G3941" s="256"/>
      <c r="H3941" s="307"/>
      <c r="I3941" s="70"/>
      <c r="R3941" s="8">
        <f t="shared" si="550"/>
        <v>0</v>
      </c>
      <c r="S3941" s="8">
        <f>VLOOKUP($D3941,{"29 - Psychiatrie (Erwachsene)",1;"30 - Kinder- und Jugendpsychiatrie",1;"297 - stationsäquivalente Behandlung in der Erwachsenenpsychiatrie (29)",1;"307 - stationsäquivalente Behandlung in der Kinder- und Jugendpsychiatrie (30)",1;"31 - Psychosomatik",1;"",0;0,0},2,0)</f>
        <v>0</v>
      </c>
      <c r="T3941" s="8">
        <f t="shared" si="547"/>
        <v>0</v>
      </c>
      <c r="U3941" s="8">
        <f t="shared" si="549"/>
        <v>0</v>
      </c>
      <c r="V3941" s="8">
        <f t="shared" si="551"/>
        <v>0</v>
      </c>
      <c r="W3941" s="8">
        <f t="shared" si="552"/>
        <v>0</v>
      </c>
      <c r="X3941" s="8">
        <f t="shared" si="553"/>
        <v>0</v>
      </c>
      <c r="Y3941" s="8" t="str">
        <f t="shared" si="554"/>
        <v/>
      </c>
      <c r="Z3941" s="8" t="str">
        <f>VLOOKUP($D3941,{"29 - Psychiatrie (Erwachsene)","BGI";"297 - stationsäquivalente Behandlung in der Erwachsenenpsychiatrie (29)","BGI";"30 - Kinder- und Jugendpsychiatrie","BGII";"307 - stationsäquivalente Behandlung in der Kinder- und Jugendpsychiatrie (30)","BGII";"31 - Psychosomatik","BGI";"","LEER";0,"Leer"},2,0)</f>
        <v>LEER</v>
      </c>
      <c r="AA3941" s="8" t="str">
        <f t="shared" si="555"/>
        <v>Stationen</v>
      </c>
    </row>
    <row r="3942" spans="2:27" ht="15" customHeight="1" x14ac:dyDescent="0.25">
      <c r="B3942" s="76" t="str">
        <f t="shared" si="548"/>
        <v>!!!</v>
      </c>
      <c r="C3942" s="310" t="str">
        <f>IF(LEN($E3942)&gt;0,VLOOKUP(TEXT($E3942,0),'Angaben Stationen'!$E$14:$V$215,17,0),"")</f>
        <v/>
      </c>
      <c r="D3942" s="254" t="str">
        <f>IF(LEN($E3942)&gt;0,VLOOKUP(TEXT($E3942,0),'Angaben Stationen'!$E$14:$V$215,18,0),"")</f>
        <v/>
      </c>
      <c r="E3942" s="344"/>
      <c r="F3942" s="256"/>
      <c r="G3942" s="256"/>
      <c r="H3942" s="307"/>
      <c r="I3942" s="70"/>
      <c r="R3942" s="8">
        <f t="shared" si="550"/>
        <v>0</v>
      </c>
      <c r="S3942" s="8">
        <f>VLOOKUP($D3942,{"29 - Psychiatrie (Erwachsene)",1;"30 - Kinder- und Jugendpsychiatrie",1;"297 - stationsäquivalente Behandlung in der Erwachsenenpsychiatrie (29)",1;"307 - stationsäquivalente Behandlung in der Kinder- und Jugendpsychiatrie (30)",1;"31 - Psychosomatik",1;"",0;0,0},2,0)</f>
        <v>0</v>
      </c>
      <c r="T3942" s="8">
        <f t="shared" ref="T3942:T4005" si="556">IF(LEN($C3942)&gt;0,1,0)</f>
        <v>0</v>
      </c>
      <c r="U3942" s="8">
        <f t="shared" si="549"/>
        <v>0</v>
      </c>
      <c r="V3942" s="8">
        <f t="shared" si="551"/>
        <v>0</v>
      </c>
      <c r="W3942" s="8">
        <f t="shared" si="552"/>
        <v>0</v>
      </c>
      <c r="X3942" s="8">
        <f t="shared" si="553"/>
        <v>0</v>
      </c>
      <c r="Y3942" s="8" t="str">
        <f t="shared" si="554"/>
        <v/>
      </c>
      <c r="Z3942" s="8" t="str">
        <f>VLOOKUP($D3942,{"29 - Psychiatrie (Erwachsene)","BGI";"297 - stationsäquivalente Behandlung in der Erwachsenenpsychiatrie (29)","BGI";"30 - Kinder- und Jugendpsychiatrie","BGII";"307 - stationsäquivalente Behandlung in der Kinder- und Jugendpsychiatrie (30)","BGII";"31 - Psychosomatik","BGI";"","LEER";0,"Leer"},2,0)</f>
        <v>LEER</v>
      </c>
      <c r="AA3942" s="8" t="str">
        <f t="shared" si="555"/>
        <v>Stationen</v>
      </c>
    </row>
    <row r="3943" spans="2:27" ht="15" customHeight="1" x14ac:dyDescent="0.25">
      <c r="B3943" s="76" t="str">
        <f t="shared" si="548"/>
        <v>!!!</v>
      </c>
      <c r="C3943" s="310" t="str">
        <f>IF(LEN($E3943)&gt;0,VLOOKUP(TEXT($E3943,0),'Angaben Stationen'!$E$14:$V$215,17,0),"")</f>
        <v/>
      </c>
      <c r="D3943" s="254" t="str">
        <f>IF(LEN($E3943)&gt;0,VLOOKUP(TEXT($E3943,0),'Angaben Stationen'!$E$14:$V$215,18,0),"")</f>
        <v/>
      </c>
      <c r="E3943" s="344"/>
      <c r="F3943" s="256"/>
      <c r="G3943" s="256"/>
      <c r="H3943" s="307"/>
      <c r="I3943" s="70"/>
      <c r="R3943" s="8">
        <f t="shared" si="550"/>
        <v>0</v>
      </c>
      <c r="S3943" s="8">
        <f>VLOOKUP($D3943,{"29 - Psychiatrie (Erwachsene)",1;"30 - Kinder- und Jugendpsychiatrie",1;"297 - stationsäquivalente Behandlung in der Erwachsenenpsychiatrie (29)",1;"307 - stationsäquivalente Behandlung in der Kinder- und Jugendpsychiatrie (30)",1;"31 - Psychosomatik",1;"",0;0,0},2,0)</f>
        <v>0</v>
      </c>
      <c r="T3943" s="8">
        <f t="shared" si="556"/>
        <v>0</v>
      </c>
      <c r="U3943" s="8">
        <f t="shared" si="549"/>
        <v>0</v>
      </c>
      <c r="V3943" s="8">
        <f t="shared" si="551"/>
        <v>0</v>
      </c>
      <c r="W3943" s="8">
        <f t="shared" si="552"/>
        <v>0</v>
      </c>
      <c r="X3943" s="8">
        <f t="shared" si="553"/>
        <v>0</v>
      </c>
      <c r="Y3943" s="8" t="str">
        <f t="shared" si="554"/>
        <v/>
      </c>
      <c r="Z3943" s="8" t="str">
        <f>VLOOKUP($D3943,{"29 - Psychiatrie (Erwachsene)","BGI";"297 - stationsäquivalente Behandlung in der Erwachsenenpsychiatrie (29)","BGI";"30 - Kinder- und Jugendpsychiatrie","BGII";"307 - stationsäquivalente Behandlung in der Kinder- und Jugendpsychiatrie (30)","BGII";"31 - Psychosomatik","BGI";"","LEER";0,"Leer"},2,0)</f>
        <v>LEER</v>
      </c>
      <c r="AA3943" s="8" t="str">
        <f t="shared" si="555"/>
        <v>Stationen</v>
      </c>
    </row>
    <row r="3944" spans="2:27" ht="15" customHeight="1" x14ac:dyDescent="0.25">
      <c r="B3944" s="76" t="str">
        <f t="shared" si="548"/>
        <v>!!!</v>
      </c>
      <c r="C3944" s="310" t="str">
        <f>IF(LEN($E3944)&gt;0,VLOOKUP(TEXT($E3944,0),'Angaben Stationen'!$E$14:$V$215,17,0),"")</f>
        <v/>
      </c>
      <c r="D3944" s="254" t="str">
        <f>IF(LEN($E3944)&gt;0,VLOOKUP(TEXT($E3944,0),'Angaben Stationen'!$E$14:$V$215,18,0),"")</f>
        <v/>
      </c>
      <c r="E3944" s="344"/>
      <c r="F3944" s="256"/>
      <c r="G3944" s="256"/>
      <c r="H3944" s="307"/>
      <c r="I3944" s="70"/>
      <c r="R3944" s="8">
        <f t="shared" si="550"/>
        <v>0</v>
      </c>
      <c r="S3944" s="8">
        <f>VLOOKUP($D3944,{"29 - Psychiatrie (Erwachsene)",1;"30 - Kinder- und Jugendpsychiatrie",1;"297 - stationsäquivalente Behandlung in der Erwachsenenpsychiatrie (29)",1;"307 - stationsäquivalente Behandlung in der Kinder- und Jugendpsychiatrie (30)",1;"31 - Psychosomatik",1;"",0;0,0},2,0)</f>
        <v>0</v>
      </c>
      <c r="T3944" s="8">
        <f t="shared" si="556"/>
        <v>0</v>
      </c>
      <c r="U3944" s="8">
        <f t="shared" si="549"/>
        <v>0</v>
      </c>
      <c r="V3944" s="8">
        <f t="shared" si="551"/>
        <v>0</v>
      </c>
      <c r="W3944" s="8">
        <f t="shared" si="552"/>
        <v>0</v>
      </c>
      <c r="X3944" s="8">
        <f t="shared" si="553"/>
        <v>0</v>
      </c>
      <c r="Y3944" s="8" t="str">
        <f t="shared" si="554"/>
        <v/>
      </c>
      <c r="Z3944" s="8" t="str">
        <f>VLOOKUP($D3944,{"29 - Psychiatrie (Erwachsene)","BGI";"297 - stationsäquivalente Behandlung in der Erwachsenenpsychiatrie (29)","BGI";"30 - Kinder- und Jugendpsychiatrie","BGII";"307 - stationsäquivalente Behandlung in der Kinder- und Jugendpsychiatrie (30)","BGII";"31 - Psychosomatik","BGI";"","LEER";0,"Leer"},2,0)</f>
        <v>LEER</v>
      </c>
      <c r="AA3944" s="8" t="str">
        <f t="shared" si="555"/>
        <v>Stationen</v>
      </c>
    </row>
    <row r="3945" spans="2:27" ht="15" customHeight="1" x14ac:dyDescent="0.25">
      <c r="B3945" s="76" t="str">
        <f t="shared" si="548"/>
        <v>!!!</v>
      </c>
      <c r="C3945" s="310" t="str">
        <f>IF(LEN($E3945)&gt;0,VLOOKUP(TEXT($E3945,0),'Angaben Stationen'!$E$14:$V$215,17,0),"")</f>
        <v/>
      </c>
      <c r="D3945" s="254" t="str">
        <f>IF(LEN($E3945)&gt;0,VLOOKUP(TEXT($E3945,0),'Angaben Stationen'!$E$14:$V$215,18,0),"")</f>
        <v/>
      </c>
      <c r="E3945" s="344"/>
      <c r="F3945" s="256"/>
      <c r="G3945" s="256"/>
      <c r="H3945" s="307"/>
      <c r="I3945" s="70"/>
      <c r="R3945" s="8">
        <f t="shared" si="550"/>
        <v>0</v>
      </c>
      <c r="S3945" s="8">
        <f>VLOOKUP($D3945,{"29 - Psychiatrie (Erwachsene)",1;"30 - Kinder- und Jugendpsychiatrie",1;"297 - stationsäquivalente Behandlung in der Erwachsenenpsychiatrie (29)",1;"307 - stationsäquivalente Behandlung in der Kinder- und Jugendpsychiatrie (30)",1;"31 - Psychosomatik",1;"",0;0,0},2,0)</f>
        <v>0</v>
      </c>
      <c r="T3945" s="8">
        <f t="shared" si="556"/>
        <v>0</v>
      </c>
      <c r="U3945" s="8">
        <f t="shared" si="549"/>
        <v>0</v>
      </c>
      <c r="V3945" s="8">
        <f t="shared" si="551"/>
        <v>0</v>
      </c>
      <c r="W3945" s="8">
        <f t="shared" si="552"/>
        <v>0</v>
      </c>
      <c r="X3945" s="8">
        <f t="shared" si="553"/>
        <v>0</v>
      </c>
      <c r="Y3945" s="8" t="str">
        <f t="shared" si="554"/>
        <v/>
      </c>
      <c r="Z3945" s="8" t="str">
        <f>VLOOKUP($D3945,{"29 - Psychiatrie (Erwachsene)","BGI";"297 - stationsäquivalente Behandlung in der Erwachsenenpsychiatrie (29)","BGI";"30 - Kinder- und Jugendpsychiatrie","BGII";"307 - stationsäquivalente Behandlung in der Kinder- und Jugendpsychiatrie (30)","BGII";"31 - Psychosomatik","BGI";"","LEER";0,"Leer"},2,0)</f>
        <v>LEER</v>
      </c>
      <c r="AA3945" s="8" t="str">
        <f t="shared" si="555"/>
        <v>Stationen</v>
      </c>
    </row>
    <row r="3946" spans="2:27" ht="15" customHeight="1" x14ac:dyDescent="0.25">
      <c r="B3946" s="76" t="str">
        <f t="shared" si="548"/>
        <v>!!!</v>
      </c>
      <c r="C3946" s="310" t="str">
        <f>IF(LEN($E3946)&gt;0,VLOOKUP(TEXT($E3946,0),'Angaben Stationen'!$E$14:$V$215,17,0),"")</f>
        <v/>
      </c>
      <c r="D3946" s="254" t="str">
        <f>IF(LEN($E3946)&gt;0,VLOOKUP(TEXT($E3946,0),'Angaben Stationen'!$E$14:$V$215,18,0),"")</f>
        <v/>
      </c>
      <c r="E3946" s="344"/>
      <c r="F3946" s="256"/>
      <c r="G3946" s="256"/>
      <c r="H3946" s="307"/>
      <c r="I3946" s="70"/>
      <c r="R3946" s="8">
        <f t="shared" si="550"/>
        <v>0</v>
      </c>
      <c r="S3946" s="8">
        <f>VLOOKUP($D3946,{"29 - Psychiatrie (Erwachsene)",1;"30 - Kinder- und Jugendpsychiatrie",1;"297 - stationsäquivalente Behandlung in der Erwachsenenpsychiatrie (29)",1;"307 - stationsäquivalente Behandlung in der Kinder- und Jugendpsychiatrie (30)",1;"31 - Psychosomatik",1;"",0;0,0},2,0)</f>
        <v>0</v>
      </c>
      <c r="T3946" s="8">
        <f t="shared" si="556"/>
        <v>0</v>
      </c>
      <c r="U3946" s="8">
        <f t="shared" si="549"/>
        <v>0</v>
      </c>
      <c r="V3946" s="8">
        <f t="shared" si="551"/>
        <v>0</v>
      </c>
      <c r="W3946" s="8">
        <f t="shared" si="552"/>
        <v>0</v>
      </c>
      <c r="X3946" s="8">
        <f t="shared" si="553"/>
        <v>0</v>
      </c>
      <c r="Y3946" s="8" t="str">
        <f t="shared" si="554"/>
        <v/>
      </c>
      <c r="Z3946" s="8" t="str">
        <f>VLOOKUP($D3946,{"29 - Psychiatrie (Erwachsene)","BGI";"297 - stationsäquivalente Behandlung in der Erwachsenenpsychiatrie (29)","BGI";"30 - Kinder- und Jugendpsychiatrie","BGII";"307 - stationsäquivalente Behandlung in der Kinder- und Jugendpsychiatrie (30)","BGII";"31 - Psychosomatik","BGI";"","LEER";0,"Leer"},2,0)</f>
        <v>LEER</v>
      </c>
      <c r="AA3946" s="8" t="str">
        <f t="shared" si="555"/>
        <v>Stationen</v>
      </c>
    </row>
    <row r="3947" spans="2:27" ht="15" customHeight="1" x14ac:dyDescent="0.25">
      <c r="B3947" s="76" t="str">
        <f t="shared" si="548"/>
        <v>!!!</v>
      </c>
      <c r="C3947" s="310" t="str">
        <f>IF(LEN($E3947)&gt;0,VLOOKUP(TEXT($E3947,0),'Angaben Stationen'!$E$14:$V$215,17,0),"")</f>
        <v/>
      </c>
      <c r="D3947" s="254" t="str">
        <f>IF(LEN($E3947)&gt;0,VLOOKUP(TEXT($E3947,0),'Angaben Stationen'!$E$14:$V$215,18,0),"")</f>
        <v/>
      </c>
      <c r="E3947" s="344"/>
      <c r="F3947" s="256"/>
      <c r="G3947" s="256"/>
      <c r="H3947" s="307"/>
      <c r="I3947" s="70"/>
      <c r="R3947" s="8">
        <f t="shared" si="550"/>
        <v>0</v>
      </c>
      <c r="S3947" s="8">
        <f>VLOOKUP($D3947,{"29 - Psychiatrie (Erwachsene)",1;"30 - Kinder- und Jugendpsychiatrie",1;"297 - stationsäquivalente Behandlung in der Erwachsenenpsychiatrie (29)",1;"307 - stationsäquivalente Behandlung in der Kinder- und Jugendpsychiatrie (30)",1;"31 - Psychosomatik",1;"",0;0,0},2,0)</f>
        <v>0</v>
      </c>
      <c r="T3947" s="8">
        <f t="shared" si="556"/>
        <v>0</v>
      </c>
      <c r="U3947" s="8">
        <f t="shared" si="549"/>
        <v>0</v>
      </c>
      <c r="V3947" s="8">
        <f t="shared" si="551"/>
        <v>0</v>
      </c>
      <c r="W3947" s="8">
        <f t="shared" si="552"/>
        <v>0</v>
      </c>
      <c r="X3947" s="8">
        <f t="shared" si="553"/>
        <v>0</v>
      </c>
      <c r="Y3947" s="8" t="str">
        <f t="shared" si="554"/>
        <v/>
      </c>
      <c r="Z3947" s="8" t="str">
        <f>VLOOKUP($D3947,{"29 - Psychiatrie (Erwachsene)","BGI";"297 - stationsäquivalente Behandlung in der Erwachsenenpsychiatrie (29)","BGI";"30 - Kinder- und Jugendpsychiatrie","BGII";"307 - stationsäquivalente Behandlung in der Kinder- und Jugendpsychiatrie (30)","BGII";"31 - Psychosomatik","BGI";"","LEER";0,"Leer"},2,0)</f>
        <v>LEER</v>
      </c>
      <c r="AA3947" s="8" t="str">
        <f t="shared" si="555"/>
        <v>Stationen</v>
      </c>
    </row>
    <row r="3948" spans="2:27" ht="15" customHeight="1" x14ac:dyDescent="0.25">
      <c r="B3948" s="76" t="str">
        <f t="shared" si="548"/>
        <v>!!!</v>
      </c>
      <c r="C3948" s="310" t="str">
        <f>IF(LEN($E3948)&gt;0,VLOOKUP(TEXT($E3948,0),'Angaben Stationen'!$E$14:$V$215,17,0),"")</f>
        <v/>
      </c>
      <c r="D3948" s="254" t="str">
        <f>IF(LEN($E3948)&gt;0,VLOOKUP(TEXT($E3948,0),'Angaben Stationen'!$E$14:$V$215,18,0),"")</f>
        <v/>
      </c>
      <c r="E3948" s="344"/>
      <c r="F3948" s="256"/>
      <c r="G3948" s="256"/>
      <c r="H3948" s="307"/>
      <c r="I3948" s="70"/>
      <c r="R3948" s="8">
        <f t="shared" si="550"/>
        <v>0</v>
      </c>
      <c r="S3948" s="8">
        <f>VLOOKUP($D3948,{"29 - Psychiatrie (Erwachsene)",1;"30 - Kinder- und Jugendpsychiatrie",1;"297 - stationsäquivalente Behandlung in der Erwachsenenpsychiatrie (29)",1;"307 - stationsäquivalente Behandlung in der Kinder- und Jugendpsychiatrie (30)",1;"31 - Psychosomatik",1;"",0;0,0},2,0)</f>
        <v>0</v>
      </c>
      <c r="T3948" s="8">
        <f t="shared" si="556"/>
        <v>0</v>
      </c>
      <c r="U3948" s="8">
        <f t="shared" si="549"/>
        <v>0</v>
      </c>
      <c r="V3948" s="8">
        <f t="shared" si="551"/>
        <v>0</v>
      </c>
      <c r="W3948" s="8">
        <f t="shared" si="552"/>
        <v>0</v>
      </c>
      <c r="X3948" s="8">
        <f t="shared" si="553"/>
        <v>0</v>
      </c>
      <c r="Y3948" s="8" t="str">
        <f t="shared" si="554"/>
        <v/>
      </c>
      <c r="Z3948" s="8" t="str">
        <f>VLOOKUP($D3948,{"29 - Psychiatrie (Erwachsene)","BGI";"297 - stationsäquivalente Behandlung in der Erwachsenenpsychiatrie (29)","BGI";"30 - Kinder- und Jugendpsychiatrie","BGII";"307 - stationsäquivalente Behandlung in der Kinder- und Jugendpsychiatrie (30)","BGII";"31 - Psychosomatik","BGI";"","LEER";0,"Leer"},2,0)</f>
        <v>LEER</v>
      </c>
      <c r="AA3948" s="8" t="str">
        <f t="shared" si="555"/>
        <v>Stationen</v>
      </c>
    </row>
    <row r="3949" spans="2:27" ht="15" customHeight="1" x14ac:dyDescent="0.25">
      <c r="B3949" s="76" t="str">
        <f t="shared" si="548"/>
        <v>!!!</v>
      </c>
      <c r="C3949" s="310" t="str">
        <f>IF(LEN($E3949)&gt;0,VLOOKUP(TEXT($E3949,0),'Angaben Stationen'!$E$14:$V$215,17,0),"")</f>
        <v/>
      </c>
      <c r="D3949" s="254" t="str">
        <f>IF(LEN($E3949)&gt;0,VLOOKUP(TEXT($E3949,0),'Angaben Stationen'!$E$14:$V$215,18,0),"")</f>
        <v/>
      </c>
      <c r="E3949" s="344"/>
      <c r="F3949" s="256"/>
      <c r="G3949" s="256"/>
      <c r="H3949" s="307"/>
      <c r="I3949" s="70"/>
      <c r="R3949" s="8">
        <f t="shared" si="550"/>
        <v>0</v>
      </c>
      <c r="S3949" s="8">
        <f>VLOOKUP($D3949,{"29 - Psychiatrie (Erwachsene)",1;"30 - Kinder- und Jugendpsychiatrie",1;"297 - stationsäquivalente Behandlung in der Erwachsenenpsychiatrie (29)",1;"307 - stationsäquivalente Behandlung in der Kinder- und Jugendpsychiatrie (30)",1;"31 - Psychosomatik",1;"",0;0,0},2,0)</f>
        <v>0</v>
      </c>
      <c r="T3949" s="8">
        <f t="shared" si="556"/>
        <v>0</v>
      </c>
      <c r="U3949" s="8">
        <f t="shared" si="549"/>
        <v>0</v>
      </c>
      <c r="V3949" s="8">
        <f t="shared" si="551"/>
        <v>0</v>
      </c>
      <c r="W3949" s="8">
        <f t="shared" si="552"/>
        <v>0</v>
      </c>
      <c r="X3949" s="8">
        <f t="shared" si="553"/>
        <v>0</v>
      </c>
      <c r="Y3949" s="8" t="str">
        <f t="shared" si="554"/>
        <v/>
      </c>
      <c r="Z3949" s="8" t="str">
        <f>VLOOKUP($D3949,{"29 - Psychiatrie (Erwachsene)","BGI";"297 - stationsäquivalente Behandlung in der Erwachsenenpsychiatrie (29)","BGI";"30 - Kinder- und Jugendpsychiatrie","BGII";"307 - stationsäquivalente Behandlung in der Kinder- und Jugendpsychiatrie (30)","BGII";"31 - Psychosomatik","BGI";"","LEER";0,"Leer"},2,0)</f>
        <v>LEER</v>
      </c>
      <c r="AA3949" s="8" t="str">
        <f t="shared" si="555"/>
        <v>Stationen</v>
      </c>
    </row>
    <row r="3950" spans="2:27" ht="15" customHeight="1" x14ac:dyDescent="0.25">
      <c r="B3950" s="76" t="str">
        <f t="shared" si="548"/>
        <v>!!!</v>
      </c>
      <c r="C3950" s="310" t="str">
        <f>IF(LEN($E3950)&gt;0,VLOOKUP(TEXT($E3950,0),'Angaben Stationen'!$E$14:$V$215,17,0),"")</f>
        <v/>
      </c>
      <c r="D3950" s="254" t="str">
        <f>IF(LEN($E3950)&gt;0,VLOOKUP(TEXT($E3950,0),'Angaben Stationen'!$E$14:$V$215,18,0),"")</f>
        <v/>
      </c>
      <c r="E3950" s="344"/>
      <c r="F3950" s="256"/>
      <c r="G3950" s="256"/>
      <c r="H3950" s="307"/>
      <c r="I3950" s="70"/>
      <c r="R3950" s="8">
        <f t="shared" si="550"/>
        <v>0</v>
      </c>
      <c r="S3950" s="8">
        <f>VLOOKUP($D3950,{"29 - Psychiatrie (Erwachsene)",1;"30 - Kinder- und Jugendpsychiatrie",1;"297 - stationsäquivalente Behandlung in der Erwachsenenpsychiatrie (29)",1;"307 - stationsäquivalente Behandlung in der Kinder- und Jugendpsychiatrie (30)",1;"31 - Psychosomatik",1;"",0;0,0},2,0)</f>
        <v>0</v>
      </c>
      <c r="T3950" s="8">
        <f t="shared" si="556"/>
        <v>0</v>
      </c>
      <c r="U3950" s="8">
        <f t="shared" si="549"/>
        <v>0</v>
      </c>
      <c r="V3950" s="8">
        <f t="shared" si="551"/>
        <v>0</v>
      </c>
      <c r="W3950" s="8">
        <f t="shared" si="552"/>
        <v>0</v>
      </c>
      <c r="X3950" s="8">
        <f t="shared" si="553"/>
        <v>0</v>
      </c>
      <c r="Y3950" s="8" t="str">
        <f t="shared" si="554"/>
        <v/>
      </c>
      <c r="Z3950" s="8" t="str">
        <f>VLOOKUP($D3950,{"29 - Psychiatrie (Erwachsene)","BGI";"297 - stationsäquivalente Behandlung in der Erwachsenenpsychiatrie (29)","BGI";"30 - Kinder- und Jugendpsychiatrie","BGII";"307 - stationsäquivalente Behandlung in der Kinder- und Jugendpsychiatrie (30)","BGII";"31 - Psychosomatik","BGI";"","LEER";0,"Leer"},2,0)</f>
        <v>LEER</v>
      </c>
      <c r="AA3950" s="8" t="str">
        <f t="shared" si="555"/>
        <v>Stationen</v>
      </c>
    </row>
    <row r="3951" spans="2:27" ht="15" customHeight="1" x14ac:dyDescent="0.25">
      <c r="B3951" s="76" t="str">
        <f t="shared" si="548"/>
        <v>!!!</v>
      </c>
      <c r="C3951" s="310" t="str">
        <f>IF(LEN($E3951)&gt;0,VLOOKUP(TEXT($E3951,0),'Angaben Stationen'!$E$14:$V$215,17,0),"")</f>
        <v/>
      </c>
      <c r="D3951" s="254" t="str">
        <f>IF(LEN($E3951)&gt;0,VLOOKUP(TEXT($E3951,0),'Angaben Stationen'!$E$14:$V$215,18,0),"")</f>
        <v/>
      </c>
      <c r="E3951" s="344"/>
      <c r="F3951" s="256"/>
      <c r="G3951" s="256"/>
      <c r="H3951" s="307"/>
      <c r="I3951" s="70"/>
      <c r="R3951" s="8">
        <f t="shared" si="550"/>
        <v>0</v>
      </c>
      <c r="S3951" s="8">
        <f>VLOOKUP($D3951,{"29 - Psychiatrie (Erwachsene)",1;"30 - Kinder- und Jugendpsychiatrie",1;"297 - stationsäquivalente Behandlung in der Erwachsenenpsychiatrie (29)",1;"307 - stationsäquivalente Behandlung in der Kinder- und Jugendpsychiatrie (30)",1;"31 - Psychosomatik",1;"",0;0,0},2,0)</f>
        <v>0</v>
      </c>
      <c r="T3951" s="8">
        <f t="shared" si="556"/>
        <v>0</v>
      </c>
      <c r="U3951" s="8">
        <f t="shared" si="549"/>
        <v>0</v>
      </c>
      <c r="V3951" s="8">
        <f t="shared" si="551"/>
        <v>0</v>
      </c>
      <c r="W3951" s="8">
        <f t="shared" si="552"/>
        <v>0</v>
      </c>
      <c r="X3951" s="8">
        <f t="shared" si="553"/>
        <v>0</v>
      </c>
      <c r="Y3951" s="8" t="str">
        <f t="shared" si="554"/>
        <v/>
      </c>
      <c r="Z3951" s="8" t="str">
        <f>VLOOKUP($D3951,{"29 - Psychiatrie (Erwachsene)","BGI";"297 - stationsäquivalente Behandlung in der Erwachsenenpsychiatrie (29)","BGI";"30 - Kinder- und Jugendpsychiatrie","BGII";"307 - stationsäquivalente Behandlung in der Kinder- und Jugendpsychiatrie (30)","BGII";"31 - Psychosomatik","BGI";"","LEER";0,"Leer"},2,0)</f>
        <v>LEER</v>
      </c>
      <c r="AA3951" s="8" t="str">
        <f t="shared" si="555"/>
        <v>Stationen</v>
      </c>
    </row>
    <row r="3952" spans="2:27" ht="15" customHeight="1" x14ac:dyDescent="0.25">
      <c r="B3952" s="76" t="str">
        <f t="shared" si="548"/>
        <v>!!!</v>
      </c>
      <c r="C3952" s="310" t="str">
        <f>IF(LEN($E3952)&gt;0,VLOOKUP(TEXT($E3952,0),'Angaben Stationen'!$E$14:$V$215,17,0),"")</f>
        <v/>
      </c>
      <c r="D3952" s="254" t="str">
        <f>IF(LEN($E3952)&gt;0,VLOOKUP(TEXT($E3952,0),'Angaben Stationen'!$E$14:$V$215,18,0),"")</f>
        <v/>
      </c>
      <c r="E3952" s="344"/>
      <c r="F3952" s="256"/>
      <c r="G3952" s="256"/>
      <c r="H3952" s="307"/>
      <c r="I3952" s="70"/>
      <c r="R3952" s="8">
        <f t="shared" si="550"/>
        <v>0</v>
      </c>
      <c r="S3952" s="8">
        <f>VLOOKUP($D3952,{"29 - Psychiatrie (Erwachsene)",1;"30 - Kinder- und Jugendpsychiatrie",1;"297 - stationsäquivalente Behandlung in der Erwachsenenpsychiatrie (29)",1;"307 - stationsäquivalente Behandlung in der Kinder- und Jugendpsychiatrie (30)",1;"31 - Psychosomatik",1;"",0;0,0},2,0)</f>
        <v>0</v>
      </c>
      <c r="T3952" s="8">
        <f t="shared" si="556"/>
        <v>0</v>
      </c>
      <c r="U3952" s="8">
        <f t="shared" si="549"/>
        <v>0</v>
      </c>
      <c r="V3952" s="8">
        <f t="shared" si="551"/>
        <v>0</v>
      </c>
      <c r="W3952" s="8">
        <f t="shared" si="552"/>
        <v>0</v>
      </c>
      <c r="X3952" s="8">
        <f t="shared" si="553"/>
        <v>0</v>
      </c>
      <c r="Y3952" s="8" t="str">
        <f t="shared" si="554"/>
        <v/>
      </c>
      <c r="Z3952" s="8" t="str">
        <f>VLOOKUP($D3952,{"29 - Psychiatrie (Erwachsene)","BGI";"297 - stationsäquivalente Behandlung in der Erwachsenenpsychiatrie (29)","BGI";"30 - Kinder- und Jugendpsychiatrie","BGII";"307 - stationsäquivalente Behandlung in der Kinder- und Jugendpsychiatrie (30)","BGII";"31 - Psychosomatik","BGI";"","LEER";0,"Leer"},2,0)</f>
        <v>LEER</v>
      </c>
      <c r="AA3952" s="8" t="str">
        <f t="shared" si="555"/>
        <v>Stationen</v>
      </c>
    </row>
    <row r="3953" spans="2:27" ht="15" customHeight="1" x14ac:dyDescent="0.25">
      <c r="B3953" s="76" t="str">
        <f t="shared" si="548"/>
        <v>!!!</v>
      </c>
      <c r="C3953" s="310" t="str">
        <f>IF(LEN($E3953)&gt;0,VLOOKUP(TEXT($E3953,0),'Angaben Stationen'!$E$14:$V$215,17,0),"")</f>
        <v/>
      </c>
      <c r="D3953" s="254" t="str">
        <f>IF(LEN($E3953)&gt;0,VLOOKUP(TEXT($E3953,0),'Angaben Stationen'!$E$14:$V$215,18,0),"")</f>
        <v/>
      </c>
      <c r="E3953" s="344"/>
      <c r="F3953" s="256"/>
      <c r="G3953" s="256"/>
      <c r="H3953" s="307"/>
      <c r="I3953" s="70"/>
      <c r="R3953" s="8">
        <f t="shared" si="550"/>
        <v>0</v>
      </c>
      <c r="S3953" s="8">
        <f>VLOOKUP($D3953,{"29 - Psychiatrie (Erwachsene)",1;"30 - Kinder- und Jugendpsychiatrie",1;"297 - stationsäquivalente Behandlung in der Erwachsenenpsychiatrie (29)",1;"307 - stationsäquivalente Behandlung in der Kinder- und Jugendpsychiatrie (30)",1;"31 - Psychosomatik",1;"",0;0,0},2,0)</f>
        <v>0</v>
      </c>
      <c r="T3953" s="8">
        <f t="shared" si="556"/>
        <v>0</v>
      </c>
      <c r="U3953" s="8">
        <f t="shared" si="549"/>
        <v>0</v>
      </c>
      <c r="V3953" s="8">
        <f t="shared" si="551"/>
        <v>0</v>
      </c>
      <c r="W3953" s="8">
        <f t="shared" si="552"/>
        <v>0</v>
      </c>
      <c r="X3953" s="8">
        <f t="shared" si="553"/>
        <v>0</v>
      </c>
      <c r="Y3953" s="8" t="str">
        <f t="shared" si="554"/>
        <v/>
      </c>
      <c r="Z3953" s="8" t="str">
        <f>VLOOKUP($D3953,{"29 - Psychiatrie (Erwachsene)","BGI";"297 - stationsäquivalente Behandlung in der Erwachsenenpsychiatrie (29)","BGI";"30 - Kinder- und Jugendpsychiatrie","BGII";"307 - stationsäquivalente Behandlung in der Kinder- und Jugendpsychiatrie (30)","BGII";"31 - Psychosomatik","BGI";"","LEER";0,"Leer"},2,0)</f>
        <v>LEER</v>
      </c>
      <c r="AA3953" s="8" t="str">
        <f t="shared" si="555"/>
        <v>Stationen</v>
      </c>
    </row>
    <row r="3954" spans="2:27" ht="15" customHeight="1" x14ac:dyDescent="0.25">
      <c r="B3954" s="76" t="str">
        <f t="shared" si="548"/>
        <v>!!!</v>
      </c>
      <c r="C3954" s="310" t="str">
        <f>IF(LEN($E3954)&gt;0,VLOOKUP(TEXT($E3954,0),'Angaben Stationen'!$E$14:$V$215,17,0),"")</f>
        <v/>
      </c>
      <c r="D3954" s="254" t="str">
        <f>IF(LEN($E3954)&gt;0,VLOOKUP(TEXT($E3954,0),'Angaben Stationen'!$E$14:$V$215,18,0),"")</f>
        <v/>
      </c>
      <c r="E3954" s="344"/>
      <c r="F3954" s="256"/>
      <c r="G3954" s="256"/>
      <c r="H3954" s="307"/>
      <c r="I3954" s="70"/>
      <c r="R3954" s="8">
        <f t="shared" si="550"/>
        <v>0</v>
      </c>
      <c r="S3954" s="8">
        <f>VLOOKUP($D3954,{"29 - Psychiatrie (Erwachsene)",1;"30 - Kinder- und Jugendpsychiatrie",1;"297 - stationsäquivalente Behandlung in der Erwachsenenpsychiatrie (29)",1;"307 - stationsäquivalente Behandlung in der Kinder- und Jugendpsychiatrie (30)",1;"31 - Psychosomatik",1;"",0;0,0},2,0)</f>
        <v>0</v>
      </c>
      <c r="T3954" s="8">
        <f t="shared" si="556"/>
        <v>0</v>
      </c>
      <c r="U3954" s="8">
        <f t="shared" si="549"/>
        <v>0</v>
      </c>
      <c r="V3954" s="8">
        <f t="shared" si="551"/>
        <v>0</v>
      </c>
      <c r="W3954" s="8">
        <f t="shared" si="552"/>
        <v>0</v>
      </c>
      <c r="X3954" s="8">
        <f t="shared" si="553"/>
        <v>0</v>
      </c>
      <c r="Y3954" s="8" t="str">
        <f t="shared" si="554"/>
        <v/>
      </c>
      <c r="Z3954" s="8" t="str">
        <f>VLOOKUP($D3954,{"29 - Psychiatrie (Erwachsene)","BGI";"297 - stationsäquivalente Behandlung in der Erwachsenenpsychiatrie (29)","BGI";"30 - Kinder- und Jugendpsychiatrie","BGII";"307 - stationsäquivalente Behandlung in der Kinder- und Jugendpsychiatrie (30)","BGII";"31 - Psychosomatik","BGI";"","LEER";0,"Leer"},2,0)</f>
        <v>LEER</v>
      </c>
      <c r="AA3954" s="8" t="str">
        <f t="shared" si="555"/>
        <v>Stationen</v>
      </c>
    </row>
    <row r="3955" spans="2:27" ht="15" customHeight="1" x14ac:dyDescent="0.25">
      <c r="B3955" s="76" t="str">
        <f t="shared" si="548"/>
        <v>!!!</v>
      </c>
      <c r="C3955" s="310" t="str">
        <f>IF(LEN($E3955)&gt;0,VLOOKUP(TEXT($E3955,0),'Angaben Stationen'!$E$14:$V$215,17,0),"")</f>
        <v/>
      </c>
      <c r="D3955" s="254" t="str">
        <f>IF(LEN($E3955)&gt;0,VLOOKUP(TEXT($E3955,0),'Angaben Stationen'!$E$14:$V$215,18,0),"")</f>
        <v/>
      </c>
      <c r="E3955" s="344"/>
      <c r="F3955" s="256"/>
      <c r="G3955" s="256"/>
      <c r="H3955" s="307"/>
      <c r="I3955" s="70"/>
      <c r="R3955" s="8">
        <f t="shared" si="550"/>
        <v>0</v>
      </c>
      <c r="S3955" s="8">
        <f>VLOOKUP($D3955,{"29 - Psychiatrie (Erwachsene)",1;"30 - Kinder- und Jugendpsychiatrie",1;"297 - stationsäquivalente Behandlung in der Erwachsenenpsychiatrie (29)",1;"307 - stationsäquivalente Behandlung in der Kinder- und Jugendpsychiatrie (30)",1;"31 - Psychosomatik",1;"",0;0,0},2,0)</f>
        <v>0</v>
      </c>
      <c r="T3955" s="8">
        <f t="shared" si="556"/>
        <v>0</v>
      </c>
      <c r="U3955" s="8">
        <f t="shared" si="549"/>
        <v>0</v>
      </c>
      <c r="V3955" s="8">
        <f t="shared" si="551"/>
        <v>0</v>
      </c>
      <c r="W3955" s="8">
        <f t="shared" si="552"/>
        <v>0</v>
      </c>
      <c r="X3955" s="8">
        <f t="shared" si="553"/>
        <v>0</v>
      </c>
      <c r="Y3955" s="8" t="str">
        <f t="shared" si="554"/>
        <v/>
      </c>
      <c r="Z3955" s="8" t="str">
        <f>VLOOKUP($D3955,{"29 - Psychiatrie (Erwachsene)","BGI";"297 - stationsäquivalente Behandlung in der Erwachsenenpsychiatrie (29)","BGI";"30 - Kinder- und Jugendpsychiatrie","BGII";"307 - stationsäquivalente Behandlung in der Kinder- und Jugendpsychiatrie (30)","BGII";"31 - Psychosomatik","BGI";"","LEER";0,"Leer"},2,0)</f>
        <v>LEER</v>
      </c>
      <c r="AA3955" s="8" t="str">
        <f t="shared" si="555"/>
        <v>Stationen</v>
      </c>
    </row>
    <row r="3956" spans="2:27" ht="15" customHeight="1" x14ac:dyDescent="0.25">
      <c r="B3956" s="76" t="str">
        <f t="shared" si="548"/>
        <v>!!!</v>
      </c>
      <c r="C3956" s="310" t="str">
        <f>IF(LEN($E3956)&gt;0,VLOOKUP(TEXT($E3956,0),'Angaben Stationen'!$E$14:$V$215,17,0),"")</f>
        <v/>
      </c>
      <c r="D3956" s="254" t="str">
        <f>IF(LEN($E3956)&gt;0,VLOOKUP(TEXT($E3956,0),'Angaben Stationen'!$E$14:$V$215,18,0),"")</f>
        <v/>
      </c>
      <c r="E3956" s="344"/>
      <c r="F3956" s="256"/>
      <c r="G3956" s="256"/>
      <c r="H3956" s="307"/>
      <c r="I3956" s="70"/>
      <c r="R3956" s="8">
        <f t="shared" si="550"/>
        <v>0</v>
      </c>
      <c r="S3956" s="8">
        <f>VLOOKUP($D3956,{"29 - Psychiatrie (Erwachsene)",1;"30 - Kinder- und Jugendpsychiatrie",1;"297 - stationsäquivalente Behandlung in der Erwachsenenpsychiatrie (29)",1;"307 - stationsäquivalente Behandlung in der Kinder- und Jugendpsychiatrie (30)",1;"31 - Psychosomatik",1;"",0;0,0},2,0)</f>
        <v>0</v>
      </c>
      <c r="T3956" s="8">
        <f t="shared" si="556"/>
        <v>0</v>
      </c>
      <c r="U3956" s="8">
        <f t="shared" si="549"/>
        <v>0</v>
      </c>
      <c r="V3956" s="8">
        <f t="shared" si="551"/>
        <v>0</v>
      </c>
      <c r="W3956" s="8">
        <f t="shared" si="552"/>
        <v>0</v>
      </c>
      <c r="X3956" s="8">
        <f t="shared" si="553"/>
        <v>0</v>
      </c>
      <c r="Y3956" s="8" t="str">
        <f t="shared" si="554"/>
        <v/>
      </c>
      <c r="Z3956" s="8" t="str">
        <f>VLOOKUP($D3956,{"29 - Psychiatrie (Erwachsene)","BGI";"297 - stationsäquivalente Behandlung in der Erwachsenenpsychiatrie (29)","BGI";"30 - Kinder- und Jugendpsychiatrie","BGII";"307 - stationsäquivalente Behandlung in der Kinder- und Jugendpsychiatrie (30)","BGII";"31 - Psychosomatik","BGI";"","LEER";0,"Leer"},2,0)</f>
        <v>LEER</v>
      </c>
      <c r="AA3956" s="8" t="str">
        <f t="shared" si="555"/>
        <v>Stationen</v>
      </c>
    </row>
    <row r="3957" spans="2:27" ht="15" customHeight="1" x14ac:dyDescent="0.25">
      <c r="B3957" s="76" t="str">
        <f t="shared" si="548"/>
        <v>!!!</v>
      </c>
      <c r="C3957" s="310" t="str">
        <f>IF(LEN($E3957)&gt;0,VLOOKUP(TEXT($E3957,0),'Angaben Stationen'!$E$14:$V$215,17,0),"")</f>
        <v/>
      </c>
      <c r="D3957" s="254" t="str">
        <f>IF(LEN($E3957)&gt;0,VLOOKUP(TEXT($E3957,0),'Angaben Stationen'!$E$14:$V$215,18,0),"")</f>
        <v/>
      </c>
      <c r="E3957" s="344"/>
      <c r="F3957" s="256"/>
      <c r="G3957" s="256"/>
      <c r="H3957" s="307"/>
      <c r="I3957" s="70"/>
      <c r="R3957" s="8">
        <f t="shared" si="550"/>
        <v>0</v>
      </c>
      <c r="S3957" s="8">
        <f>VLOOKUP($D3957,{"29 - Psychiatrie (Erwachsene)",1;"30 - Kinder- und Jugendpsychiatrie",1;"297 - stationsäquivalente Behandlung in der Erwachsenenpsychiatrie (29)",1;"307 - stationsäquivalente Behandlung in der Kinder- und Jugendpsychiatrie (30)",1;"31 - Psychosomatik",1;"",0;0,0},2,0)</f>
        <v>0</v>
      </c>
      <c r="T3957" s="8">
        <f t="shared" si="556"/>
        <v>0</v>
      </c>
      <c r="U3957" s="8">
        <f t="shared" si="549"/>
        <v>0</v>
      </c>
      <c r="V3957" s="8">
        <f t="shared" si="551"/>
        <v>0</v>
      </c>
      <c r="W3957" s="8">
        <f t="shared" si="552"/>
        <v>0</v>
      </c>
      <c r="X3957" s="8">
        <f t="shared" si="553"/>
        <v>0</v>
      </c>
      <c r="Y3957" s="8" t="str">
        <f t="shared" si="554"/>
        <v/>
      </c>
      <c r="Z3957" s="8" t="str">
        <f>VLOOKUP($D3957,{"29 - Psychiatrie (Erwachsene)","BGI";"297 - stationsäquivalente Behandlung in der Erwachsenenpsychiatrie (29)","BGI";"30 - Kinder- und Jugendpsychiatrie","BGII";"307 - stationsäquivalente Behandlung in der Kinder- und Jugendpsychiatrie (30)","BGII";"31 - Psychosomatik","BGI";"","LEER";0,"Leer"},2,0)</f>
        <v>LEER</v>
      </c>
      <c r="AA3957" s="8" t="str">
        <f t="shared" si="555"/>
        <v>Stationen</v>
      </c>
    </row>
    <row r="3958" spans="2:27" ht="15" customHeight="1" x14ac:dyDescent="0.25">
      <c r="B3958" s="76" t="str">
        <f t="shared" si="548"/>
        <v>!!!</v>
      </c>
      <c r="C3958" s="310" t="str">
        <f>IF(LEN($E3958)&gt;0,VLOOKUP(TEXT($E3958,0),'Angaben Stationen'!$E$14:$V$215,17,0),"")</f>
        <v/>
      </c>
      <c r="D3958" s="254" t="str">
        <f>IF(LEN($E3958)&gt;0,VLOOKUP(TEXT($E3958,0),'Angaben Stationen'!$E$14:$V$215,18,0),"")</f>
        <v/>
      </c>
      <c r="E3958" s="344"/>
      <c r="F3958" s="256"/>
      <c r="G3958" s="256"/>
      <c r="H3958" s="307"/>
      <c r="I3958" s="70"/>
      <c r="R3958" s="8">
        <f t="shared" si="550"/>
        <v>0</v>
      </c>
      <c r="S3958" s="8">
        <f>VLOOKUP($D3958,{"29 - Psychiatrie (Erwachsene)",1;"30 - Kinder- und Jugendpsychiatrie",1;"297 - stationsäquivalente Behandlung in der Erwachsenenpsychiatrie (29)",1;"307 - stationsäquivalente Behandlung in der Kinder- und Jugendpsychiatrie (30)",1;"31 - Psychosomatik",1;"",0;0,0},2,0)</f>
        <v>0</v>
      </c>
      <c r="T3958" s="8">
        <f t="shared" si="556"/>
        <v>0</v>
      </c>
      <c r="U3958" s="8">
        <f t="shared" si="549"/>
        <v>0</v>
      </c>
      <c r="V3958" s="8">
        <f t="shared" si="551"/>
        <v>0</v>
      </c>
      <c r="W3958" s="8">
        <f t="shared" si="552"/>
        <v>0</v>
      </c>
      <c r="X3958" s="8">
        <f t="shared" si="553"/>
        <v>0</v>
      </c>
      <c r="Y3958" s="8" t="str">
        <f t="shared" si="554"/>
        <v/>
      </c>
      <c r="Z3958" s="8" t="str">
        <f>VLOOKUP($D3958,{"29 - Psychiatrie (Erwachsene)","BGI";"297 - stationsäquivalente Behandlung in der Erwachsenenpsychiatrie (29)","BGI";"30 - Kinder- und Jugendpsychiatrie","BGII";"307 - stationsäquivalente Behandlung in der Kinder- und Jugendpsychiatrie (30)","BGII";"31 - Psychosomatik","BGI";"","LEER";0,"Leer"},2,0)</f>
        <v>LEER</v>
      </c>
      <c r="AA3958" s="8" t="str">
        <f t="shared" si="555"/>
        <v>Stationen</v>
      </c>
    </row>
    <row r="3959" spans="2:27" ht="15" customHeight="1" x14ac:dyDescent="0.25">
      <c r="B3959" s="76" t="str">
        <f t="shared" si="548"/>
        <v>!!!</v>
      </c>
      <c r="C3959" s="310" t="str">
        <f>IF(LEN($E3959)&gt;0,VLOOKUP(TEXT($E3959,0),'Angaben Stationen'!$E$14:$V$215,17,0),"")</f>
        <v/>
      </c>
      <c r="D3959" s="254" t="str">
        <f>IF(LEN($E3959)&gt;0,VLOOKUP(TEXT($E3959,0),'Angaben Stationen'!$E$14:$V$215,18,0),"")</f>
        <v/>
      </c>
      <c r="E3959" s="344"/>
      <c r="F3959" s="256"/>
      <c r="G3959" s="256"/>
      <c r="H3959" s="307"/>
      <c r="I3959" s="70"/>
      <c r="R3959" s="8">
        <f t="shared" si="550"/>
        <v>0</v>
      </c>
      <c r="S3959" s="8">
        <f>VLOOKUP($D3959,{"29 - Psychiatrie (Erwachsene)",1;"30 - Kinder- und Jugendpsychiatrie",1;"297 - stationsäquivalente Behandlung in der Erwachsenenpsychiatrie (29)",1;"307 - stationsäquivalente Behandlung in der Kinder- und Jugendpsychiatrie (30)",1;"31 - Psychosomatik",1;"",0;0,0},2,0)</f>
        <v>0</v>
      </c>
      <c r="T3959" s="8">
        <f t="shared" si="556"/>
        <v>0</v>
      </c>
      <c r="U3959" s="8">
        <f t="shared" si="549"/>
        <v>0</v>
      </c>
      <c r="V3959" s="8">
        <f t="shared" si="551"/>
        <v>0</v>
      </c>
      <c r="W3959" s="8">
        <f t="shared" si="552"/>
        <v>0</v>
      </c>
      <c r="X3959" s="8">
        <f t="shared" si="553"/>
        <v>0</v>
      </c>
      <c r="Y3959" s="8" t="str">
        <f t="shared" si="554"/>
        <v/>
      </c>
      <c r="Z3959" s="8" t="str">
        <f>VLOOKUP($D3959,{"29 - Psychiatrie (Erwachsene)","BGI";"297 - stationsäquivalente Behandlung in der Erwachsenenpsychiatrie (29)","BGI";"30 - Kinder- und Jugendpsychiatrie","BGII";"307 - stationsäquivalente Behandlung in der Kinder- und Jugendpsychiatrie (30)","BGII";"31 - Psychosomatik","BGI";"","LEER";0,"Leer"},2,0)</f>
        <v>LEER</v>
      </c>
      <c r="AA3959" s="8" t="str">
        <f t="shared" si="555"/>
        <v>Stationen</v>
      </c>
    </row>
    <row r="3960" spans="2:27" ht="15" customHeight="1" x14ac:dyDescent="0.25">
      <c r="B3960" s="76" t="str">
        <f t="shared" si="548"/>
        <v>!!!</v>
      </c>
      <c r="C3960" s="310" t="str">
        <f>IF(LEN($E3960)&gt;0,VLOOKUP(TEXT($E3960,0),'Angaben Stationen'!$E$14:$V$215,17,0),"")</f>
        <v/>
      </c>
      <c r="D3960" s="254" t="str">
        <f>IF(LEN($E3960)&gt;0,VLOOKUP(TEXT($E3960,0),'Angaben Stationen'!$E$14:$V$215,18,0),"")</f>
        <v/>
      </c>
      <c r="E3960" s="344"/>
      <c r="F3960" s="256"/>
      <c r="G3960" s="256"/>
      <c r="H3960" s="307"/>
      <c r="I3960" s="70"/>
      <c r="R3960" s="8">
        <f t="shared" si="550"/>
        <v>0</v>
      </c>
      <c r="S3960" s="8">
        <f>VLOOKUP($D3960,{"29 - Psychiatrie (Erwachsene)",1;"30 - Kinder- und Jugendpsychiatrie",1;"297 - stationsäquivalente Behandlung in der Erwachsenenpsychiatrie (29)",1;"307 - stationsäquivalente Behandlung in der Kinder- und Jugendpsychiatrie (30)",1;"31 - Psychosomatik",1;"",0;0,0},2,0)</f>
        <v>0</v>
      </c>
      <c r="T3960" s="8">
        <f t="shared" si="556"/>
        <v>0</v>
      </c>
      <c r="U3960" s="8">
        <f t="shared" si="549"/>
        <v>0</v>
      </c>
      <c r="V3960" s="8">
        <f t="shared" si="551"/>
        <v>0</v>
      </c>
      <c r="W3960" s="8">
        <f t="shared" si="552"/>
        <v>0</v>
      </c>
      <c r="X3960" s="8">
        <f t="shared" si="553"/>
        <v>0</v>
      </c>
      <c r="Y3960" s="8" t="str">
        <f t="shared" si="554"/>
        <v/>
      </c>
      <c r="Z3960" s="8" t="str">
        <f>VLOOKUP($D3960,{"29 - Psychiatrie (Erwachsene)","BGI";"297 - stationsäquivalente Behandlung in der Erwachsenenpsychiatrie (29)","BGI";"30 - Kinder- und Jugendpsychiatrie","BGII";"307 - stationsäquivalente Behandlung in der Kinder- und Jugendpsychiatrie (30)","BGII";"31 - Psychosomatik","BGI";"","LEER";0,"Leer"},2,0)</f>
        <v>LEER</v>
      </c>
      <c r="AA3960" s="8" t="str">
        <f t="shared" si="555"/>
        <v>Stationen</v>
      </c>
    </row>
    <row r="3961" spans="2:27" ht="15" customHeight="1" x14ac:dyDescent="0.25">
      <c r="B3961" s="76" t="str">
        <f t="shared" si="548"/>
        <v>!!!</v>
      </c>
      <c r="C3961" s="310" t="str">
        <f>IF(LEN($E3961)&gt;0,VLOOKUP(TEXT($E3961,0),'Angaben Stationen'!$E$14:$V$215,17,0),"")</f>
        <v/>
      </c>
      <c r="D3961" s="254" t="str">
        <f>IF(LEN($E3961)&gt;0,VLOOKUP(TEXT($E3961,0),'Angaben Stationen'!$E$14:$V$215,18,0),"")</f>
        <v/>
      </c>
      <c r="E3961" s="344"/>
      <c r="F3961" s="256"/>
      <c r="G3961" s="256"/>
      <c r="H3961" s="307"/>
      <c r="I3961" s="70"/>
      <c r="R3961" s="8">
        <f t="shared" si="550"/>
        <v>0</v>
      </c>
      <c r="S3961" s="8">
        <f>VLOOKUP($D3961,{"29 - Psychiatrie (Erwachsene)",1;"30 - Kinder- und Jugendpsychiatrie",1;"297 - stationsäquivalente Behandlung in der Erwachsenenpsychiatrie (29)",1;"307 - stationsäquivalente Behandlung in der Kinder- und Jugendpsychiatrie (30)",1;"31 - Psychosomatik",1;"",0;0,0},2,0)</f>
        <v>0</v>
      </c>
      <c r="T3961" s="8">
        <f t="shared" si="556"/>
        <v>0</v>
      </c>
      <c r="U3961" s="8">
        <f t="shared" si="549"/>
        <v>0</v>
      </c>
      <c r="V3961" s="8">
        <f t="shared" si="551"/>
        <v>0</v>
      </c>
      <c r="W3961" s="8">
        <f t="shared" si="552"/>
        <v>0</v>
      </c>
      <c r="X3961" s="8">
        <f t="shared" si="553"/>
        <v>0</v>
      </c>
      <c r="Y3961" s="8" t="str">
        <f t="shared" si="554"/>
        <v/>
      </c>
      <c r="Z3961" s="8" t="str">
        <f>VLOOKUP($D3961,{"29 - Psychiatrie (Erwachsene)","BGI";"297 - stationsäquivalente Behandlung in der Erwachsenenpsychiatrie (29)","BGI";"30 - Kinder- und Jugendpsychiatrie","BGII";"307 - stationsäquivalente Behandlung in der Kinder- und Jugendpsychiatrie (30)","BGII";"31 - Psychosomatik","BGI";"","LEER";0,"Leer"},2,0)</f>
        <v>LEER</v>
      </c>
      <c r="AA3961" s="8" t="str">
        <f t="shared" si="555"/>
        <v>Stationen</v>
      </c>
    </row>
    <row r="3962" spans="2:27" ht="15" customHeight="1" x14ac:dyDescent="0.25">
      <c r="B3962" s="76" t="str">
        <f t="shared" si="548"/>
        <v>!!!</v>
      </c>
      <c r="C3962" s="310" t="str">
        <f>IF(LEN($E3962)&gt;0,VLOOKUP(TEXT($E3962,0),'Angaben Stationen'!$E$14:$V$215,17,0),"")</f>
        <v/>
      </c>
      <c r="D3962" s="254" t="str">
        <f>IF(LEN($E3962)&gt;0,VLOOKUP(TEXT($E3962,0),'Angaben Stationen'!$E$14:$V$215,18,0),"")</f>
        <v/>
      </c>
      <c r="E3962" s="344"/>
      <c r="F3962" s="256"/>
      <c r="G3962" s="256"/>
      <c r="H3962" s="307"/>
      <c r="I3962" s="70"/>
      <c r="R3962" s="8">
        <f t="shared" si="550"/>
        <v>0</v>
      </c>
      <c r="S3962" s="8">
        <f>VLOOKUP($D3962,{"29 - Psychiatrie (Erwachsene)",1;"30 - Kinder- und Jugendpsychiatrie",1;"297 - stationsäquivalente Behandlung in der Erwachsenenpsychiatrie (29)",1;"307 - stationsäquivalente Behandlung in der Kinder- und Jugendpsychiatrie (30)",1;"31 - Psychosomatik",1;"",0;0,0},2,0)</f>
        <v>0</v>
      </c>
      <c r="T3962" s="8">
        <f t="shared" si="556"/>
        <v>0</v>
      </c>
      <c r="U3962" s="8">
        <f t="shared" si="549"/>
        <v>0</v>
      </c>
      <c r="V3962" s="8">
        <f t="shared" si="551"/>
        <v>0</v>
      </c>
      <c r="W3962" s="8">
        <f t="shared" si="552"/>
        <v>0</v>
      </c>
      <c r="X3962" s="8">
        <f t="shared" si="553"/>
        <v>0</v>
      </c>
      <c r="Y3962" s="8" t="str">
        <f t="shared" si="554"/>
        <v/>
      </c>
      <c r="Z3962" s="8" t="str">
        <f>VLOOKUP($D3962,{"29 - Psychiatrie (Erwachsene)","BGI";"297 - stationsäquivalente Behandlung in der Erwachsenenpsychiatrie (29)","BGI";"30 - Kinder- und Jugendpsychiatrie","BGII";"307 - stationsäquivalente Behandlung in der Kinder- und Jugendpsychiatrie (30)","BGII";"31 - Psychosomatik","BGI";"","LEER";0,"Leer"},2,0)</f>
        <v>LEER</v>
      </c>
      <c r="AA3962" s="8" t="str">
        <f t="shared" si="555"/>
        <v>Stationen</v>
      </c>
    </row>
    <row r="3963" spans="2:27" ht="15" customHeight="1" x14ac:dyDescent="0.25">
      <c r="B3963" s="76" t="str">
        <f t="shared" si="548"/>
        <v>!!!</v>
      </c>
      <c r="C3963" s="310" t="str">
        <f>IF(LEN($E3963)&gt;0,VLOOKUP(TEXT($E3963,0),'Angaben Stationen'!$E$14:$V$215,17,0),"")</f>
        <v/>
      </c>
      <c r="D3963" s="254" t="str">
        <f>IF(LEN($E3963)&gt;0,VLOOKUP(TEXT($E3963,0),'Angaben Stationen'!$E$14:$V$215,18,0),"")</f>
        <v/>
      </c>
      <c r="E3963" s="344"/>
      <c r="F3963" s="256"/>
      <c r="G3963" s="256"/>
      <c r="H3963" s="307"/>
      <c r="I3963" s="70"/>
      <c r="R3963" s="8">
        <f t="shared" si="550"/>
        <v>0</v>
      </c>
      <c r="S3963" s="8">
        <f>VLOOKUP($D3963,{"29 - Psychiatrie (Erwachsene)",1;"30 - Kinder- und Jugendpsychiatrie",1;"297 - stationsäquivalente Behandlung in der Erwachsenenpsychiatrie (29)",1;"307 - stationsäquivalente Behandlung in der Kinder- und Jugendpsychiatrie (30)",1;"31 - Psychosomatik",1;"",0;0,0},2,0)</f>
        <v>0</v>
      </c>
      <c r="T3963" s="8">
        <f t="shared" si="556"/>
        <v>0</v>
      </c>
      <c r="U3963" s="8">
        <f t="shared" si="549"/>
        <v>0</v>
      </c>
      <c r="V3963" s="8">
        <f t="shared" si="551"/>
        <v>0</v>
      </c>
      <c r="W3963" s="8">
        <f t="shared" si="552"/>
        <v>0</v>
      </c>
      <c r="X3963" s="8">
        <f t="shared" si="553"/>
        <v>0</v>
      </c>
      <c r="Y3963" s="8" t="str">
        <f t="shared" si="554"/>
        <v/>
      </c>
      <c r="Z3963" s="8" t="str">
        <f>VLOOKUP($D3963,{"29 - Psychiatrie (Erwachsene)","BGI";"297 - stationsäquivalente Behandlung in der Erwachsenenpsychiatrie (29)","BGI";"30 - Kinder- und Jugendpsychiatrie","BGII";"307 - stationsäquivalente Behandlung in der Kinder- und Jugendpsychiatrie (30)","BGII";"31 - Psychosomatik","BGI";"","LEER";0,"Leer"},2,0)</f>
        <v>LEER</v>
      </c>
      <c r="AA3963" s="8" t="str">
        <f t="shared" si="555"/>
        <v>Stationen</v>
      </c>
    </row>
    <row r="3964" spans="2:27" ht="15" customHeight="1" x14ac:dyDescent="0.25">
      <c r="B3964" s="76" t="str">
        <f t="shared" si="548"/>
        <v>!!!</v>
      </c>
      <c r="C3964" s="310" t="str">
        <f>IF(LEN($E3964)&gt;0,VLOOKUP(TEXT($E3964,0),'Angaben Stationen'!$E$14:$V$215,17,0),"")</f>
        <v/>
      </c>
      <c r="D3964" s="254" t="str">
        <f>IF(LEN($E3964)&gt;0,VLOOKUP(TEXT($E3964,0),'Angaben Stationen'!$E$14:$V$215,18,0),"")</f>
        <v/>
      </c>
      <c r="E3964" s="344"/>
      <c r="F3964" s="256"/>
      <c r="G3964" s="256"/>
      <c r="H3964" s="307"/>
      <c r="I3964" s="70"/>
      <c r="R3964" s="8">
        <f t="shared" si="550"/>
        <v>0</v>
      </c>
      <c r="S3964" s="8">
        <f>VLOOKUP($D3964,{"29 - Psychiatrie (Erwachsene)",1;"30 - Kinder- und Jugendpsychiatrie",1;"297 - stationsäquivalente Behandlung in der Erwachsenenpsychiatrie (29)",1;"307 - stationsäquivalente Behandlung in der Kinder- und Jugendpsychiatrie (30)",1;"31 - Psychosomatik",1;"",0;0,0},2,0)</f>
        <v>0</v>
      </c>
      <c r="T3964" s="8">
        <f t="shared" si="556"/>
        <v>0</v>
      </c>
      <c r="U3964" s="8">
        <f t="shared" si="549"/>
        <v>0</v>
      </c>
      <c r="V3964" s="8">
        <f t="shared" si="551"/>
        <v>0</v>
      </c>
      <c r="W3964" s="8">
        <f t="shared" si="552"/>
        <v>0</v>
      </c>
      <c r="X3964" s="8">
        <f t="shared" si="553"/>
        <v>0</v>
      </c>
      <c r="Y3964" s="8" t="str">
        <f t="shared" si="554"/>
        <v/>
      </c>
      <c r="Z3964" s="8" t="str">
        <f>VLOOKUP($D3964,{"29 - Psychiatrie (Erwachsene)","BGI";"297 - stationsäquivalente Behandlung in der Erwachsenenpsychiatrie (29)","BGI";"30 - Kinder- und Jugendpsychiatrie","BGII";"307 - stationsäquivalente Behandlung in der Kinder- und Jugendpsychiatrie (30)","BGII";"31 - Psychosomatik","BGI";"","LEER";0,"Leer"},2,0)</f>
        <v>LEER</v>
      </c>
      <c r="AA3964" s="8" t="str">
        <f t="shared" si="555"/>
        <v>Stationen</v>
      </c>
    </row>
    <row r="3965" spans="2:27" ht="15" customHeight="1" x14ac:dyDescent="0.25">
      <c r="B3965" s="76" t="str">
        <f t="shared" ref="B3965:B4028" si="557">IF(SUM(S3965:X3965)&lt;6,"!!!","")</f>
        <v>!!!</v>
      </c>
      <c r="C3965" s="310" t="str">
        <f>IF(LEN($E3965)&gt;0,VLOOKUP(TEXT($E3965,0),'Angaben Stationen'!$E$14:$V$215,17,0),"")</f>
        <v/>
      </c>
      <c r="D3965" s="254" t="str">
        <f>IF(LEN($E3965)&gt;0,VLOOKUP(TEXT($E3965,0),'Angaben Stationen'!$E$14:$V$215,18,0),"")</f>
        <v/>
      </c>
      <c r="E3965" s="344"/>
      <c r="F3965" s="256"/>
      <c r="G3965" s="256"/>
      <c r="H3965" s="307"/>
      <c r="I3965" s="70"/>
      <c r="R3965" s="8">
        <f t="shared" si="550"/>
        <v>0</v>
      </c>
      <c r="S3965" s="8">
        <f>VLOOKUP($D3965,{"29 - Psychiatrie (Erwachsene)",1;"30 - Kinder- und Jugendpsychiatrie",1;"297 - stationsäquivalente Behandlung in der Erwachsenenpsychiatrie (29)",1;"307 - stationsäquivalente Behandlung in der Kinder- und Jugendpsychiatrie (30)",1;"31 - Psychosomatik",1;"",0;0,0},2,0)</f>
        <v>0</v>
      </c>
      <c r="T3965" s="8">
        <f t="shared" si="556"/>
        <v>0</v>
      </c>
      <c r="U3965" s="8">
        <f t="shared" ref="U3965:U4028" si="558">IF($E3965&lt;&gt;0,1,0)</f>
        <v>0</v>
      </c>
      <c r="V3965" s="8">
        <f t="shared" si="551"/>
        <v>0</v>
      </c>
      <c r="W3965" s="8">
        <f t="shared" si="552"/>
        <v>0</v>
      </c>
      <c r="X3965" s="8">
        <f t="shared" si="553"/>
        <v>0</v>
      </c>
      <c r="Y3965" s="8" t="str">
        <f t="shared" si="554"/>
        <v/>
      </c>
      <c r="Z3965" s="8" t="str">
        <f>VLOOKUP($D3965,{"29 - Psychiatrie (Erwachsene)","BGI";"297 - stationsäquivalente Behandlung in der Erwachsenenpsychiatrie (29)","BGI";"30 - Kinder- und Jugendpsychiatrie","BGII";"307 - stationsäquivalente Behandlung in der Kinder- und Jugendpsychiatrie (30)","BGII";"31 - Psychosomatik","BGI";"","LEER";0,"Leer"},2,0)</f>
        <v>LEER</v>
      </c>
      <c r="AA3965" s="8" t="str">
        <f t="shared" si="555"/>
        <v>Stationen</v>
      </c>
    </row>
    <row r="3966" spans="2:27" ht="15" customHeight="1" x14ac:dyDescent="0.25">
      <c r="B3966" s="76" t="str">
        <f t="shared" si="557"/>
        <v>!!!</v>
      </c>
      <c r="C3966" s="310" t="str">
        <f>IF(LEN($E3966)&gt;0,VLOOKUP(TEXT($E3966,0),'Angaben Stationen'!$E$14:$V$215,17,0),"")</f>
        <v/>
      </c>
      <c r="D3966" s="254" t="str">
        <f>IF(LEN($E3966)&gt;0,VLOOKUP(TEXT($E3966,0),'Angaben Stationen'!$E$14:$V$215,18,0),"")</f>
        <v/>
      </c>
      <c r="E3966" s="344"/>
      <c r="F3966" s="256"/>
      <c r="G3966" s="256"/>
      <c r="H3966" s="307"/>
      <c r="I3966" s="70"/>
      <c r="R3966" s="8">
        <f t="shared" si="550"/>
        <v>0</v>
      </c>
      <c r="S3966" s="8">
        <f>VLOOKUP($D3966,{"29 - Psychiatrie (Erwachsene)",1;"30 - Kinder- und Jugendpsychiatrie",1;"297 - stationsäquivalente Behandlung in der Erwachsenenpsychiatrie (29)",1;"307 - stationsäquivalente Behandlung in der Kinder- und Jugendpsychiatrie (30)",1;"31 - Psychosomatik",1;"",0;0,0},2,0)</f>
        <v>0</v>
      </c>
      <c r="T3966" s="8">
        <f t="shared" si="556"/>
        <v>0</v>
      </c>
      <c r="U3966" s="8">
        <f t="shared" si="558"/>
        <v>0</v>
      </c>
      <c r="V3966" s="8">
        <f t="shared" si="551"/>
        <v>0</v>
      </c>
      <c r="W3966" s="8">
        <f t="shared" si="552"/>
        <v>0</v>
      </c>
      <c r="X3966" s="8">
        <f t="shared" si="553"/>
        <v>0</v>
      </c>
      <c r="Y3966" s="8" t="str">
        <f t="shared" si="554"/>
        <v/>
      </c>
      <c r="Z3966" s="8" t="str">
        <f>VLOOKUP($D3966,{"29 - Psychiatrie (Erwachsene)","BGI";"297 - stationsäquivalente Behandlung in der Erwachsenenpsychiatrie (29)","BGI";"30 - Kinder- und Jugendpsychiatrie","BGII";"307 - stationsäquivalente Behandlung in der Kinder- und Jugendpsychiatrie (30)","BGII";"31 - Psychosomatik","BGI";"","LEER";0,"Leer"},2,0)</f>
        <v>LEER</v>
      </c>
      <c r="AA3966" s="8" t="str">
        <f t="shared" si="555"/>
        <v>Stationen</v>
      </c>
    </row>
    <row r="3967" spans="2:27" ht="15" customHeight="1" x14ac:dyDescent="0.25">
      <c r="B3967" s="76" t="str">
        <f t="shared" si="557"/>
        <v>!!!</v>
      </c>
      <c r="C3967" s="310" t="str">
        <f>IF(LEN($E3967)&gt;0,VLOOKUP(TEXT($E3967,0),'Angaben Stationen'!$E$14:$V$215,17,0),"")</f>
        <v/>
      </c>
      <c r="D3967" s="254" t="str">
        <f>IF(LEN($E3967)&gt;0,VLOOKUP(TEXT($E3967,0),'Angaben Stationen'!$E$14:$V$215,18,0),"")</f>
        <v/>
      </c>
      <c r="E3967" s="344"/>
      <c r="F3967" s="256"/>
      <c r="G3967" s="256"/>
      <c r="H3967" s="307"/>
      <c r="I3967" s="70"/>
      <c r="R3967" s="8">
        <f t="shared" si="550"/>
        <v>0</v>
      </c>
      <c r="S3967" s="8">
        <f>VLOOKUP($D3967,{"29 - Psychiatrie (Erwachsene)",1;"30 - Kinder- und Jugendpsychiatrie",1;"297 - stationsäquivalente Behandlung in der Erwachsenenpsychiatrie (29)",1;"307 - stationsäquivalente Behandlung in der Kinder- und Jugendpsychiatrie (30)",1;"31 - Psychosomatik",1;"",0;0,0},2,0)</f>
        <v>0</v>
      </c>
      <c r="T3967" s="8">
        <f t="shared" si="556"/>
        <v>0</v>
      </c>
      <c r="U3967" s="8">
        <f t="shared" si="558"/>
        <v>0</v>
      </c>
      <c r="V3967" s="8">
        <f t="shared" si="551"/>
        <v>0</v>
      </c>
      <c r="W3967" s="8">
        <f t="shared" si="552"/>
        <v>0</v>
      </c>
      <c r="X3967" s="8">
        <f t="shared" si="553"/>
        <v>0</v>
      </c>
      <c r="Y3967" s="8" t="str">
        <f t="shared" si="554"/>
        <v/>
      </c>
      <c r="Z3967" s="8" t="str">
        <f>VLOOKUP($D3967,{"29 - Psychiatrie (Erwachsene)","BGI";"297 - stationsäquivalente Behandlung in der Erwachsenenpsychiatrie (29)","BGI";"30 - Kinder- und Jugendpsychiatrie","BGII";"307 - stationsäquivalente Behandlung in der Kinder- und Jugendpsychiatrie (30)","BGII";"31 - Psychosomatik","BGI";"","LEER";0,"Leer"},2,0)</f>
        <v>LEER</v>
      </c>
      <c r="AA3967" s="8" t="str">
        <f t="shared" si="555"/>
        <v>Stationen</v>
      </c>
    </row>
    <row r="3968" spans="2:27" ht="15" customHeight="1" x14ac:dyDescent="0.25">
      <c r="B3968" s="76" t="str">
        <f t="shared" si="557"/>
        <v>!!!</v>
      </c>
      <c r="C3968" s="310" t="str">
        <f>IF(LEN($E3968)&gt;0,VLOOKUP(TEXT($E3968,0),'Angaben Stationen'!$E$14:$V$215,17,0),"")</f>
        <v/>
      </c>
      <c r="D3968" s="254" t="str">
        <f>IF(LEN($E3968)&gt;0,VLOOKUP(TEXT($E3968,0),'Angaben Stationen'!$E$14:$V$215,18,0),"")</f>
        <v/>
      </c>
      <c r="E3968" s="344"/>
      <c r="F3968" s="256"/>
      <c r="G3968" s="256"/>
      <c r="H3968" s="307"/>
      <c r="I3968" s="70"/>
      <c r="R3968" s="8">
        <f t="shared" si="550"/>
        <v>0</v>
      </c>
      <c r="S3968" s="8">
        <f>VLOOKUP($D3968,{"29 - Psychiatrie (Erwachsene)",1;"30 - Kinder- und Jugendpsychiatrie",1;"297 - stationsäquivalente Behandlung in der Erwachsenenpsychiatrie (29)",1;"307 - stationsäquivalente Behandlung in der Kinder- und Jugendpsychiatrie (30)",1;"31 - Psychosomatik",1;"",0;0,0},2,0)</f>
        <v>0</v>
      </c>
      <c r="T3968" s="8">
        <f t="shared" si="556"/>
        <v>0</v>
      </c>
      <c r="U3968" s="8">
        <f t="shared" si="558"/>
        <v>0</v>
      </c>
      <c r="V3968" s="8">
        <f t="shared" si="551"/>
        <v>0</v>
      </c>
      <c r="W3968" s="8">
        <f t="shared" si="552"/>
        <v>0</v>
      </c>
      <c r="X3968" s="8">
        <f t="shared" si="553"/>
        <v>0</v>
      </c>
      <c r="Y3968" s="8" t="str">
        <f t="shared" si="554"/>
        <v/>
      </c>
      <c r="Z3968" s="8" t="str">
        <f>VLOOKUP($D3968,{"29 - Psychiatrie (Erwachsene)","BGI";"297 - stationsäquivalente Behandlung in der Erwachsenenpsychiatrie (29)","BGI";"30 - Kinder- und Jugendpsychiatrie","BGII";"307 - stationsäquivalente Behandlung in der Kinder- und Jugendpsychiatrie (30)","BGII";"31 - Psychosomatik","BGI";"","LEER";0,"Leer"},2,0)</f>
        <v>LEER</v>
      </c>
      <c r="AA3968" s="8" t="str">
        <f t="shared" si="555"/>
        <v>Stationen</v>
      </c>
    </row>
    <row r="3969" spans="2:27" ht="15" customHeight="1" x14ac:dyDescent="0.25">
      <c r="B3969" s="76" t="str">
        <f t="shared" si="557"/>
        <v>!!!</v>
      </c>
      <c r="C3969" s="310" t="str">
        <f>IF(LEN($E3969)&gt;0,VLOOKUP(TEXT($E3969,0),'Angaben Stationen'!$E$14:$V$215,17,0),"")</f>
        <v/>
      </c>
      <c r="D3969" s="254" t="str">
        <f>IF(LEN($E3969)&gt;0,VLOOKUP(TEXT($E3969,0),'Angaben Stationen'!$E$14:$V$215,18,0),"")</f>
        <v/>
      </c>
      <c r="E3969" s="344"/>
      <c r="F3969" s="256"/>
      <c r="G3969" s="256"/>
      <c r="H3969" s="307"/>
      <c r="I3969" s="70"/>
      <c r="R3969" s="8">
        <f t="shared" si="550"/>
        <v>0</v>
      </c>
      <c r="S3969" s="8">
        <f>VLOOKUP($D3969,{"29 - Psychiatrie (Erwachsene)",1;"30 - Kinder- und Jugendpsychiatrie",1;"297 - stationsäquivalente Behandlung in der Erwachsenenpsychiatrie (29)",1;"307 - stationsäquivalente Behandlung in der Kinder- und Jugendpsychiatrie (30)",1;"31 - Psychosomatik",1;"",0;0,0},2,0)</f>
        <v>0</v>
      </c>
      <c r="T3969" s="8">
        <f t="shared" si="556"/>
        <v>0</v>
      </c>
      <c r="U3969" s="8">
        <f t="shared" si="558"/>
        <v>0</v>
      </c>
      <c r="V3969" s="8">
        <f t="shared" si="551"/>
        <v>0</v>
      </c>
      <c r="W3969" s="8">
        <f t="shared" si="552"/>
        <v>0</v>
      </c>
      <c r="X3969" s="8">
        <f t="shared" si="553"/>
        <v>0</v>
      </c>
      <c r="Y3969" s="8" t="str">
        <f t="shared" si="554"/>
        <v/>
      </c>
      <c r="Z3969" s="8" t="str">
        <f>VLOOKUP($D3969,{"29 - Psychiatrie (Erwachsene)","BGI";"297 - stationsäquivalente Behandlung in der Erwachsenenpsychiatrie (29)","BGI";"30 - Kinder- und Jugendpsychiatrie","BGII";"307 - stationsäquivalente Behandlung in der Kinder- und Jugendpsychiatrie (30)","BGII";"31 - Psychosomatik","BGI";"","LEER";0,"Leer"},2,0)</f>
        <v>LEER</v>
      </c>
      <c r="AA3969" s="8" t="str">
        <f t="shared" si="555"/>
        <v>Stationen</v>
      </c>
    </row>
    <row r="3970" spans="2:27" ht="15" customHeight="1" x14ac:dyDescent="0.25">
      <c r="B3970" s="76" t="str">
        <f t="shared" si="557"/>
        <v>!!!</v>
      </c>
      <c r="C3970" s="310" t="str">
        <f>IF(LEN($E3970)&gt;0,VLOOKUP(TEXT($E3970,0),'Angaben Stationen'!$E$14:$V$215,17,0),"")</f>
        <v/>
      </c>
      <c r="D3970" s="254" t="str">
        <f>IF(LEN($E3970)&gt;0,VLOOKUP(TEXT($E3970,0),'Angaben Stationen'!$E$14:$V$215,18,0),"")</f>
        <v/>
      </c>
      <c r="E3970" s="344"/>
      <c r="F3970" s="256"/>
      <c r="G3970" s="256"/>
      <c r="H3970" s="307"/>
      <c r="I3970" s="70"/>
      <c r="R3970" s="8">
        <f t="shared" si="550"/>
        <v>0</v>
      </c>
      <c r="S3970" s="8">
        <f>VLOOKUP($D3970,{"29 - Psychiatrie (Erwachsene)",1;"30 - Kinder- und Jugendpsychiatrie",1;"297 - stationsäquivalente Behandlung in der Erwachsenenpsychiatrie (29)",1;"307 - stationsäquivalente Behandlung in der Kinder- und Jugendpsychiatrie (30)",1;"31 - Psychosomatik",1;"",0;0,0},2,0)</f>
        <v>0</v>
      </c>
      <c r="T3970" s="8">
        <f t="shared" si="556"/>
        <v>0</v>
      </c>
      <c r="U3970" s="8">
        <f t="shared" si="558"/>
        <v>0</v>
      </c>
      <c r="V3970" s="8">
        <f t="shared" si="551"/>
        <v>0</v>
      </c>
      <c r="W3970" s="8">
        <f t="shared" si="552"/>
        <v>0</v>
      </c>
      <c r="X3970" s="8">
        <f t="shared" si="553"/>
        <v>0</v>
      </c>
      <c r="Y3970" s="8" t="str">
        <f t="shared" si="554"/>
        <v/>
      </c>
      <c r="Z3970" s="8" t="str">
        <f>VLOOKUP($D3970,{"29 - Psychiatrie (Erwachsene)","BGI";"297 - stationsäquivalente Behandlung in der Erwachsenenpsychiatrie (29)","BGI";"30 - Kinder- und Jugendpsychiatrie","BGII";"307 - stationsäquivalente Behandlung in der Kinder- und Jugendpsychiatrie (30)","BGII";"31 - Psychosomatik","BGI";"","LEER";0,"Leer"},2,0)</f>
        <v>LEER</v>
      </c>
      <c r="AA3970" s="8" t="str">
        <f t="shared" si="555"/>
        <v>Stationen</v>
      </c>
    </row>
    <row r="3971" spans="2:27" ht="15" customHeight="1" x14ac:dyDescent="0.25">
      <c r="B3971" s="76" t="str">
        <f t="shared" si="557"/>
        <v>!!!</v>
      </c>
      <c r="C3971" s="310" t="str">
        <f>IF(LEN($E3971)&gt;0,VLOOKUP(TEXT($E3971,0),'Angaben Stationen'!$E$14:$V$215,17,0),"")</f>
        <v/>
      </c>
      <c r="D3971" s="254" t="str">
        <f>IF(LEN($E3971)&gt;0,VLOOKUP(TEXT($E3971,0),'Angaben Stationen'!$E$14:$V$215,18,0),"")</f>
        <v/>
      </c>
      <c r="E3971" s="344"/>
      <c r="F3971" s="256"/>
      <c r="G3971" s="256"/>
      <c r="H3971" s="307"/>
      <c r="I3971" s="70"/>
      <c r="R3971" s="8">
        <f t="shared" si="550"/>
        <v>0</v>
      </c>
      <c r="S3971" s="8">
        <f>VLOOKUP($D3971,{"29 - Psychiatrie (Erwachsene)",1;"30 - Kinder- und Jugendpsychiatrie",1;"297 - stationsäquivalente Behandlung in der Erwachsenenpsychiatrie (29)",1;"307 - stationsäquivalente Behandlung in der Kinder- und Jugendpsychiatrie (30)",1;"31 - Psychosomatik",1;"",0;0,0},2,0)</f>
        <v>0</v>
      </c>
      <c r="T3971" s="8">
        <f t="shared" si="556"/>
        <v>0</v>
      </c>
      <c r="U3971" s="8">
        <f t="shared" si="558"/>
        <v>0</v>
      </c>
      <c r="V3971" s="8">
        <f t="shared" si="551"/>
        <v>0</v>
      </c>
      <c r="W3971" s="8">
        <f t="shared" si="552"/>
        <v>0</v>
      </c>
      <c r="X3971" s="8">
        <f t="shared" si="553"/>
        <v>0</v>
      </c>
      <c r="Y3971" s="8" t="str">
        <f t="shared" si="554"/>
        <v/>
      </c>
      <c r="Z3971" s="8" t="str">
        <f>VLOOKUP($D3971,{"29 - Psychiatrie (Erwachsene)","BGI";"297 - stationsäquivalente Behandlung in der Erwachsenenpsychiatrie (29)","BGI";"30 - Kinder- und Jugendpsychiatrie","BGII";"307 - stationsäquivalente Behandlung in der Kinder- und Jugendpsychiatrie (30)","BGII";"31 - Psychosomatik","BGI";"","LEER";0,"Leer"},2,0)</f>
        <v>LEER</v>
      </c>
      <c r="AA3971" s="8" t="str">
        <f t="shared" si="555"/>
        <v>Stationen</v>
      </c>
    </row>
    <row r="3972" spans="2:27" ht="15" customHeight="1" x14ac:dyDescent="0.25">
      <c r="B3972" s="76" t="str">
        <f t="shared" si="557"/>
        <v>!!!</v>
      </c>
      <c r="C3972" s="310" t="str">
        <f>IF(LEN($E3972)&gt;0,VLOOKUP(TEXT($E3972,0),'Angaben Stationen'!$E$14:$V$215,17,0),"")</f>
        <v/>
      </c>
      <c r="D3972" s="254" t="str">
        <f>IF(LEN($E3972)&gt;0,VLOOKUP(TEXT($E3972,0),'Angaben Stationen'!$E$14:$V$215,18,0),"")</f>
        <v/>
      </c>
      <c r="E3972" s="344"/>
      <c r="F3972" s="256"/>
      <c r="G3972" s="256"/>
      <c r="H3972" s="307"/>
      <c r="I3972" s="70"/>
      <c r="R3972" s="8">
        <f t="shared" si="550"/>
        <v>0</v>
      </c>
      <c r="S3972" s="8">
        <f>VLOOKUP($D3972,{"29 - Psychiatrie (Erwachsene)",1;"30 - Kinder- und Jugendpsychiatrie",1;"297 - stationsäquivalente Behandlung in der Erwachsenenpsychiatrie (29)",1;"307 - stationsäquivalente Behandlung in der Kinder- und Jugendpsychiatrie (30)",1;"31 - Psychosomatik",1;"",0;0,0},2,0)</f>
        <v>0</v>
      </c>
      <c r="T3972" s="8">
        <f t="shared" si="556"/>
        <v>0</v>
      </c>
      <c r="U3972" s="8">
        <f t="shared" si="558"/>
        <v>0</v>
      </c>
      <c r="V3972" s="8">
        <f t="shared" si="551"/>
        <v>0</v>
      </c>
      <c r="W3972" s="8">
        <f t="shared" si="552"/>
        <v>0</v>
      </c>
      <c r="X3972" s="8">
        <f t="shared" si="553"/>
        <v>0</v>
      </c>
      <c r="Y3972" s="8" t="str">
        <f t="shared" si="554"/>
        <v/>
      </c>
      <c r="Z3972" s="8" t="str">
        <f>VLOOKUP($D3972,{"29 - Psychiatrie (Erwachsene)","BGI";"297 - stationsäquivalente Behandlung in der Erwachsenenpsychiatrie (29)","BGI";"30 - Kinder- und Jugendpsychiatrie","BGII";"307 - stationsäquivalente Behandlung in der Kinder- und Jugendpsychiatrie (30)","BGII";"31 - Psychosomatik","BGI";"","LEER";0,"Leer"},2,0)</f>
        <v>LEER</v>
      </c>
      <c r="AA3972" s="8" t="str">
        <f t="shared" si="555"/>
        <v>Stationen</v>
      </c>
    </row>
    <row r="3973" spans="2:27" ht="15" customHeight="1" x14ac:dyDescent="0.25">
      <c r="B3973" s="76" t="str">
        <f t="shared" si="557"/>
        <v>!!!</v>
      </c>
      <c r="C3973" s="310" t="str">
        <f>IF(LEN($E3973)&gt;0,VLOOKUP(TEXT($E3973,0),'Angaben Stationen'!$E$14:$V$215,17,0),"")</f>
        <v/>
      </c>
      <c r="D3973" s="254" t="str">
        <f>IF(LEN($E3973)&gt;0,VLOOKUP(TEXT($E3973,0),'Angaben Stationen'!$E$14:$V$215,18,0),"")</f>
        <v/>
      </c>
      <c r="E3973" s="344"/>
      <c r="F3973" s="256"/>
      <c r="G3973" s="256"/>
      <c r="H3973" s="307"/>
      <c r="I3973" s="70"/>
      <c r="R3973" s="8">
        <f t="shared" si="550"/>
        <v>0</v>
      </c>
      <c r="S3973" s="8">
        <f>VLOOKUP($D3973,{"29 - Psychiatrie (Erwachsene)",1;"30 - Kinder- und Jugendpsychiatrie",1;"297 - stationsäquivalente Behandlung in der Erwachsenenpsychiatrie (29)",1;"307 - stationsäquivalente Behandlung in der Kinder- und Jugendpsychiatrie (30)",1;"31 - Psychosomatik",1;"",0;0,0},2,0)</f>
        <v>0</v>
      </c>
      <c r="T3973" s="8">
        <f t="shared" si="556"/>
        <v>0</v>
      </c>
      <c r="U3973" s="8">
        <f t="shared" si="558"/>
        <v>0</v>
      </c>
      <c r="V3973" s="8">
        <f t="shared" si="551"/>
        <v>0</v>
      </c>
      <c r="W3973" s="8">
        <f t="shared" si="552"/>
        <v>0</v>
      </c>
      <c r="X3973" s="8">
        <f t="shared" si="553"/>
        <v>0</v>
      </c>
      <c r="Y3973" s="8" t="str">
        <f t="shared" si="554"/>
        <v/>
      </c>
      <c r="Z3973" s="8" t="str">
        <f>VLOOKUP($D3973,{"29 - Psychiatrie (Erwachsene)","BGI";"297 - stationsäquivalente Behandlung in der Erwachsenenpsychiatrie (29)","BGI";"30 - Kinder- und Jugendpsychiatrie","BGII";"307 - stationsäquivalente Behandlung in der Kinder- und Jugendpsychiatrie (30)","BGII";"31 - Psychosomatik","BGI";"","LEER";0,"Leer"},2,0)</f>
        <v>LEER</v>
      </c>
      <c r="AA3973" s="8" t="str">
        <f t="shared" si="555"/>
        <v>Stationen</v>
      </c>
    </row>
    <row r="3974" spans="2:27" ht="15" customHeight="1" x14ac:dyDescent="0.25">
      <c r="B3974" s="76" t="str">
        <f t="shared" si="557"/>
        <v>!!!</v>
      </c>
      <c r="C3974" s="310" t="str">
        <f>IF(LEN($E3974)&gt;0,VLOOKUP(TEXT($E3974,0),'Angaben Stationen'!$E$14:$V$215,17,0),"")</f>
        <v/>
      </c>
      <c r="D3974" s="254" t="str">
        <f>IF(LEN($E3974)&gt;0,VLOOKUP(TEXT($E3974,0),'Angaben Stationen'!$E$14:$V$215,18,0),"")</f>
        <v/>
      </c>
      <c r="E3974" s="344"/>
      <c r="F3974" s="256"/>
      <c r="G3974" s="256"/>
      <c r="H3974" s="307"/>
      <c r="I3974" s="70"/>
      <c r="R3974" s="8">
        <f t="shared" si="550"/>
        <v>0</v>
      </c>
      <c r="S3974" s="8">
        <f>VLOOKUP($D3974,{"29 - Psychiatrie (Erwachsene)",1;"30 - Kinder- und Jugendpsychiatrie",1;"297 - stationsäquivalente Behandlung in der Erwachsenenpsychiatrie (29)",1;"307 - stationsäquivalente Behandlung in der Kinder- und Jugendpsychiatrie (30)",1;"31 - Psychosomatik",1;"",0;0,0},2,0)</f>
        <v>0</v>
      </c>
      <c r="T3974" s="8">
        <f t="shared" si="556"/>
        <v>0</v>
      </c>
      <c r="U3974" s="8">
        <f t="shared" si="558"/>
        <v>0</v>
      </c>
      <c r="V3974" s="8">
        <f t="shared" si="551"/>
        <v>0</v>
      </c>
      <c r="W3974" s="8">
        <f t="shared" si="552"/>
        <v>0</v>
      </c>
      <c r="X3974" s="8">
        <f t="shared" si="553"/>
        <v>0</v>
      </c>
      <c r="Y3974" s="8" t="str">
        <f t="shared" si="554"/>
        <v/>
      </c>
      <c r="Z3974" s="8" t="str">
        <f>VLOOKUP($D3974,{"29 - Psychiatrie (Erwachsene)","BGI";"297 - stationsäquivalente Behandlung in der Erwachsenenpsychiatrie (29)","BGI";"30 - Kinder- und Jugendpsychiatrie","BGII";"307 - stationsäquivalente Behandlung in der Kinder- und Jugendpsychiatrie (30)","BGII";"31 - Psychosomatik","BGI";"","LEER";0,"Leer"},2,0)</f>
        <v>LEER</v>
      </c>
      <c r="AA3974" s="8" t="str">
        <f t="shared" si="555"/>
        <v>Stationen</v>
      </c>
    </row>
    <row r="3975" spans="2:27" ht="15" customHeight="1" x14ac:dyDescent="0.25">
      <c r="B3975" s="76" t="str">
        <f t="shared" si="557"/>
        <v>!!!</v>
      </c>
      <c r="C3975" s="310" t="str">
        <f>IF(LEN($E3975)&gt;0,VLOOKUP(TEXT($E3975,0),'Angaben Stationen'!$E$14:$V$215,17,0),"")</f>
        <v/>
      </c>
      <c r="D3975" s="254" t="str">
        <f>IF(LEN($E3975)&gt;0,VLOOKUP(TEXT($E3975,0),'Angaben Stationen'!$E$14:$V$215,18,0),"")</f>
        <v/>
      </c>
      <c r="E3975" s="344"/>
      <c r="F3975" s="256"/>
      <c r="G3975" s="256"/>
      <c r="H3975" s="307"/>
      <c r="I3975" s="70"/>
      <c r="R3975" s="8">
        <f t="shared" si="550"/>
        <v>0</v>
      </c>
      <c r="S3975" s="8">
        <f>VLOOKUP($D3975,{"29 - Psychiatrie (Erwachsene)",1;"30 - Kinder- und Jugendpsychiatrie",1;"297 - stationsäquivalente Behandlung in der Erwachsenenpsychiatrie (29)",1;"307 - stationsäquivalente Behandlung in der Kinder- und Jugendpsychiatrie (30)",1;"31 - Psychosomatik",1;"",0;0,0},2,0)</f>
        <v>0</v>
      </c>
      <c r="T3975" s="8">
        <f t="shared" si="556"/>
        <v>0</v>
      </c>
      <c r="U3975" s="8">
        <f t="shared" si="558"/>
        <v>0</v>
      </c>
      <c r="V3975" s="8">
        <f t="shared" si="551"/>
        <v>0</v>
      </c>
      <c r="W3975" s="8">
        <f t="shared" si="552"/>
        <v>0</v>
      </c>
      <c r="X3975" s="8">
        <f t="shared" si="553"/>
        <v>0</v>
      </c>
      <c r="Y3975" s="8" t="str">
        <f t="shared" si="554"/>
        <v/>
      </c>
      <c r="Z3975" s="8" t="str">
        <f>VLOOKUP($D3975,{"29 - Psychiatrie (Erwachsene)","BGI";"297 - stationsäquivalente Behandlung in der Erwachsenenpsychiatrie (29)","BGI";"30 - Kinder- und Jugendpsychiatrie","BGII";"307 - stationsäquivalente Behandlung in der Kinder- und Jugendpsychiatrie (30)","BGII";"31 - Psychosomatik","BGI";"","LEER";0,"Leer"},2,0)</f>
        <v>LEER</v>
      </c>
      <c r="AA3975" s="8" t="str">
        <f t="shared" si="555"/>
        <v>Stationen</v>
      </c>
    </row>
    <row r="3976" spans="2:27" ht="15" customHeight="1" x14ac:dyDescent="0.25">
      <c r="B3976" s="76" t="str">
        <f t="shared" si="557"/>
        <v>!!!</v>
      </c>
      <c r="C3976" s="310" t="str">
        <f>IF(LEN($E3976)&gt;0,VLOOKUP(TEXT($E3976,0),'Angaben Stationen'!$E$14:$V$215,17,0),"")</f>
        <v/>
      </c>
      <c r="D3976" s="254" t="str">
        <f>IF(LEN($E3976)&gt;0,VLOOKUP(TEXT($E3976,0),'Angaben Stationen'!$E$14:$V$215,18,0),"")</f>
        <v/>
      </c>
      <c r="E3976" s="344"/>
      <c r="F3976" s="256"/>
      <c r="G3976" s="256"/>
      <c r="H3976" s="307"/>
      <c r="I3976" s="70"/>
      <c r="R3976" s="8">
        <f t="shared" si="550"/>
        <v>0</v>
      </c>
      <c r="S3976" s="8">
        <f>VLOOKUP($D3976,{"29 - Psychiatrie (Erwachsene)",1;"30 - Kinder- und Jugendpsychiatrie",1;"297 - stationsäquivalente Behandlung in der Erwachsenenpsychiatrie (29)",1;"307 - stationsäquivalente Behandlung in der Kinder- und Jugendpsychiatrie (30)",1;"31 - Psychosomatik",1;"",0;0,0},2,0)</f>
        <v>0</v>
      </c>
      <c r="T3976" s="8">
        <f t="shared" si="556"/>
        <v>0</v>
      </c>
      <c r="U3976" s="8">
        <f t="shared" si="558"/>
        <v>0</v>
      </c>
      <c r="V3976" s="8">
        <f t="shared" si="551"/>
        <v>0</v>
      </c>
      <c r="W3976" s="8">
        <f t="shared" si="552"/>
        <v>0</v>
      </c>
      <c r="X3976" s="8">
        <f t="shared" si="553"/>
        <v>0</v>
      </c>
      <c r="Y3976" s="8" t="str">
        <f t="shared" si="554"/>
        <v/>
      </c>
      <c r="Z3976" s="8" t="str">
        <f>VLOOKUP($D3976,{"29 - Psychiatrie (Erwachsene)","BGI";"297 - stationsäquivalente Behandlung in der Erwachsenenpsychiatrie (29)","BGI";"30 - Kinder- und Jugendpsychiatrie","BGII";"307 - stationsäquivalente Behandlung in der Kinder- und Jugendpsychiatrie (30)","BGII";"31 - Psychosomatik","BGI";"","LEER";0,"Leer"},2,0)</f>
        <v>LEER</v>
      </c>
      <c r="AA3976" s="8" t="str">
        <f t="shared" si="555"/>
        <v>Stationen</v>
      </c>
    </row>
    <row r="3977" spans="2:27" ht="15" customHeight="1" x14ac:dyDescent="0.25">
      <c r="B3977" s="76" t="str">
        <f t="shared" si="557"/>
        <v>!!!</v>
      </c>
      <c r="C3977" s="310" t="str">
        <f>IF(LEN($E3977)&gt;0,VLOOKUP(TEXT($E3977,0),'Angaben Stationen'!$E$14:$V$215,17,0),"")</f>
        <v/>
      </c>
      <c r="D3977" s="254" t="str">
        <f>IF(LEN($E3977)&gt;0,VLOOKUP(TEXT($E3977,0),'Angaben Stationen'!$E$14:$V$215,18,0),"")</f>
        <v/>
      </c>
      <c r="E3977" s="344"/>
      <c r="F3977" s="256"/>
      <c r="G3977" s="256"/>
      <c r="H3977" s="307"/>
      <c r="I3977" s="70"/>
      <c r="R3977" s="8">
        <f t="shared" si="550"/>
        <v>0</v>
      </c>
      <c r="S3977" s="8">
        <f>VLOOKUP($D3977,{"29 - Psychiatrie (Erwachsene)",1;"30 - Kinder- und Jugendpsychiatrie",1;"297 - stationsäquivalente Behandlung in der Erwachsenenpsychiatrie (29)",1;"307 - stationsäquivalente Behandlung in der Kinder- und Jugendpsychiatrie (30)",1;"31 - Psychosomatik",1;"",0;0,0},2,0)</f>
        <v>0</v>
      </c>
      <c r="T3977" s="8">
        <f t="shared" si="556"/>
        <v>0</v>
      </c>
      <c r="U3977" s="8">
        <f t="shared" si="558"/>
        <v>0</v>
      </c>
      <c r="V3977" s="8">
        <f t="shared" si="551"/>
        <v>0</v>
      </c>
      <c r="W3977" s="8">
        <f t="shared" si="552"/>
        <v>0</v>
      </c>
      <c r="X3977" s="8">
        <f t="shared" si="553"/>
        <v>0</v>
      </c>
      <c r="Y3977" s="8" t="str">
        <f t="shared" si="554"/>
        <v/>
      </c>
      <c r="Z3977" s="8" t="str">
        <f>VLOOKUP($D3977,{"29 - Psychiatrie (Erwachsene)","BGI";"297 - stationsäquivalente Behandlung in der Erwachsenenpsychiatrie (29)","BGI";"30 - Kinder- und Jugendpsychiatrie","BGII";"307 - stationsäquivalente Behandlung in der Kinder- und Jugendpsychiatrie (30)","BGII";"31 - Psychosomatik","BGI";"","LEER";0,"Leer"},2,0)</f>
        <v>LEER</v>
      </c>
      <c r="AA3977" s="8" t="str">
        <f t="shared" si="555"/>
        <v>Stationen</v>
      </c>
    </row>
    <row r="3978" spans="2:27" ht="15" customHeight="1" x14ac:dyDescent="0.25">
      <c r="B3978" s="76" t="str">
        <f t="shared" si="557"/>
        <v>!!!</v>
      </c>
      <c r="C3978" s="310" t="str">
        <f>IF(LEN($E3978)&gt;0,VLOOKUP(TEXT($E3978,0),'Angaben Stationen'!$E$14:$V$215,17,0),"")</f>
        <v/>
      </c>
      <c r="D3978" s="254" t="str">
        <f>IF(LEN($E3978)&gt;0,VLOOKUP(TEXT($E3978,0),'Angaben Stationen'!$E$14:$V$215,18,0),"")</f>
        <v/>
      </c>
      <c r="E3978" s="344"/>
      <c r="F3978" s="256"/>
      <c r="G3978" s="256"/>
      <c r="H3978" s="307"/>
      <c r="I3978" s="70"/>
      <c r="R3978" s="8">
        <f t="shared" si="550"/>
        <v>0</v>
      </c>
      <c r="S3978" s="8">
        <f>VLOOKUP($D3978,{"29 - Psychiatrie (Erwachsene)",1;"30 - Kinder- und Jugendpsychiatrie",1;"297 - stationsäquivalente Behandlung in der Erwachsenenpsychiatrie (29)",1;"307 - stationsäquivalente Behandlung in der Kinder- und Jugendpsychiatrie (30)",1;"31 - Psychosomatik",1;"",0;0,0},2,0)</f>
        <v>0</v>
      </c>
      <c r="T3978" s="8">
        <f t="shared" si="556"/>
        <v>0</v>
      </c>
      <c r="U3978" s="8">
        <f t="shared" si="558"/>
        <v>0</v>
      </c>
      <c r="V3978" s="8">
        <f t="shared" si="551"/>
        <v>0</v>
      </c>
      <c r="W3978" s="8">
        <f t="shared" si="552"/>
        <v>0</v>
      </c>
      <c r="X3978" s="8">
        <f t="shared" si="553"/>
        <v>0</v>
      </c>
      <c r="Y3978" s="8" t="str">
        <f t="shared" si="554"/>
        <v/>
      </c>
      <c r="Z3978" s="8" t="str">
        <f>VLOOKUP($D3978,{"29 - Psychiatrie (Erwachsene)","BGI";"297 - stationsäquivalente Behandlung in der Erwachsenenpsychiatrie (29)","BGI";"30 - Kinder- und Jugendpsychiatrie","BGII";"307 - stationsäquivalente Behandlung in der Kinder- und Jugendpsychiatrie (30)","BGII";"31 - Psychosomatik","BGI";"","LEER";0,"Leer"},2,0)</f>
        <v>LEER</v>
      </c>
      <c r="AA3978" s="8" t="str">
        <f t="shared" si="555"/>
        <v>Stationen</v>
      </c>
    </row>
    <row r="3979" spans="2:27" ht="15" customHeight="1" x14ac:dyDescent="0.25">
      <c r="B3979" s="76" t="str">
        <f t="shared" si="557"/>
        <v>!!!</v>
      </c>
      <c r="C3979" s="310" t="str">
        <f>IF(LEN($E3979)&gt;0,VLOOKUP(TEXT($E3979,0),'Angaben Stationen'!$E$14:$V$215,17,0),"")</f>
        <v/>
      </c>
      <c r="D3979" s="254" t="str">
        <f>IF(LEN($E3979)&gt;0,VLOOKUP(TEXT($E3979,0),'Angaben Stationen'!$E$14:$V$215,18,0),"")</f>
        <v/>
      </c>
      <c r="E3979" s="344"/>
      <c r="F3979" s="256"/>
      <c r="G3979" s="256"/>
      <c r="H3979" s="307"/>
      <c r="I3979" s="70"/>
      <c r="R3979" s="8">
        <f t="shared" si="550"/>
        <v>0</v>
      </c>
      <c r="S3979" s="8">
        <f>VLOOKUP($D3979,{"29 - Psychiatrie (Erwachsene)",1;"30 - Kinder- und Jugendpsychiatrie",1;"297 - stationsäquivalente Behandlung in der Erwachsenenpsychiatrie (29)",1;"307 - stationsäquivalente Behandlung in der Kinder- und Jugendpsychiatrie (30)",1;"31 - Psychosomatik",1;"",0;0,0},2,0)</f>
        <v>0</v>
      </c>
      <c r="T3979" s="8">
        <f t="shared" si="556"/>
        <v>0</v>
      </c>
      <c r="U3979" s="8">
        <f t="shared" si="558"/>
        <v>0</v>
      </c>
      <c r="V3979" s="8">
        <f t="shared" si="551"/>
        <v>0</v>
      </c>
      <c r="W3979" s="8">
        <f t="shared" si="552"/>
        <v>0</v>
      </c>
      <c r="X3979" s="8">
        <f t="shared" si="553"/>
        <v>0</v>
      </c>
      <c r="Y3979" s="8" t="str">
        <f t="shared" si="554"/>
        <v/>
      </c>
      <c r="Z3979" s="8" t="str">
        <f>VLOOKUP($D3979,{"29 - Psychiatrie (Erwachsene)","BGI";"297 - stationsäquivalente Behandlung in der Erwachsenenpsychiatrie (29)","BGI";"30 - Kinder- und Jugendpsychiatrie","BGII";"307 - stationsäquivalente Behandlung in der Kinder- und Jugendpsychiatrie (30)","BGII";"31 - Psychosomatik","BGI";"","LEER";0,"Leer"},2,0)</f>
        <v>LEER</v>
      </c>
      <c r="AA3979" s="8" t="str">
        <f t="shared" si="555"/>
        <v>Stationen</v>
      </c>
    </row>
    <row r="3980" spans="2:27" ht="15" customHeight="1" x14ac:dyDescent="0.25">
      <c r="B3980" s="76" t="str">
        <f t="shared" si="557"/>
        <v>!!!</v>
      </c>
      <c r="C3980" s="310" t="str">
        <f>IF(LEN($E3980)&gt;0,VLOOKUP(TEXT($E3980,0),'Angaben Stationen'!$E$14:$V$215,17,0),"")</f>
        <v/>
      </c>
      <c r="D3980" s="254" t="str">
        <f>IF(LEN($E3980)&gt;0,VLOOKUP(TEXT($E3980,0),'Angaben Stationen'!$E$14:$V$215,18,0),"")</f>
        <v/>
      </c>
      <c r="E3980" s="344"/>
      <c r="F3980" s="256"/>
      <c r="G3980" s="256"/>
      <c r="H3980" s="307"/>
      <c r="I3980" s="70"/>
      <c r="R3980" s="8">
        <f t="shared" si="550"/>
        <v>0</v>
      </c>
      <c r="S3980" s="8">
        <f>VLOOKUP($D3980,{"29 - Psychiatrie (Erwachsene)",1;"30 - Kinder- und Jugendpsychiatrie",1;"297 - stationsäquivalente Behandlung in der Erwachsenenpsychiatrie (29)",1;"307 - stationsäquivalente Behandlung in der Kinder- und Jugendpsychiatrie (30)",1;"31 - Psychosomatik",1;"",0;0,0},2,0)</f>
        <v>0</v>
      </c>
      <c r="T3980" s="8">
        <f t="shared" si="556"/>
        <v>0</v>
      </c>
      <c r="U3980" s="8">
        <f t="shared" si="558"/>
        <v>0</v>
      </c>
      <c r="V3980" s="8">
        <f t="shared" si="551"/>
        <v>0</v>
      </c>
      <c r="W3980" s="8">
        <f t="shared" si="552"/>
        <v>0</v>
      </c>
      <c r="X3980" s="8">
        <f t="shared" si="553"/>
        <v>0</v>
      </c>
      <c r="Y3980" s="8" t="str">
        <f t="shared" si="554"/>
        <v/>
      </c>
      <c r="Z3980" s="8" t="str">
        <f>VLOOKUP($D3980,{"29 - Psychiatrie (Erwachsene)","BGI";"297 - stationsäquivalente Behandlung in der Erwachsenenpsychiatrie (29)","BGI";"30 - Kinder- und Jugendpsychiatrie","BGII";"307 - stationsäquivalente Behandlung in der Kinder- und Jugendpsychiatrie (30)","BGII";"31 - Psychosomatik","BGI";"","LEER";0,"Leer"},2,0)</f>
        <v>LEER</v>
      </c>
      <c r="AA3980" s="8" t="str">
        <f t="shared" si="555"/>
        <v>Stationen</v>
      </c>
    </row>
    <row r="3981" spans="2:27" ht="15" customHeight="1" x14ac:dyDescent="0.25">
      <c r="B3981" s="76" t="str">
        <f t="shared" si="557"/>
        <v>!!!</v>
      </c>
      <c r="C3981" s="310" t="str">
        <f>IF(LEN($E3981)&gt;0,VLOOKUP(TEXT($E3981,0),'Angaben Stationen'!$E$14:$V$215,17,0),"")</f>
        <v/>
      </c>
      <c r="D3981" s="254" t="str">
        <f>IF(LEN($E3981)&gt;0,VLOOKUP(TEXT($E3981,0),'Angaben Stationen'!$E$14:$V$215,18,0),"")</f>
        <v/>
      </c>
      <c r="E3981" s="344"/>
      <c r="F3981" s="256"/>
      <c r="G3981" s="256"/>
      <c r="H3981" s="307"/>
      <c r="I3981" s="70"/>
      <c r="R3981" s="8">
        <f t="shared" si="550"/>
        <v>0</v>
      </c>
      <c r="S3981" s="8">
        <f>VLOOKUP($D3981,{"29 - Psychiatrie (Erwachsene)",1;"30 - Kinder- und Jugendpsychiatrie",1;"297 - stationsäquivalente Behandlung in der Erwachsenenpsychiatrie (29)",1;"307 - stationsäquivalente Behandlung in der Kinder- und Jugendpsychiatrie (30)",1;"31 - Psychosomatik",1;"",0;0,0},2,0)</f>
        <v>0</v>
      </c>
      <c r="T3981" s="8">
        <f t="shared" si="556"/>
        <v>0</v>
      </c>
      <c r="U3981" s="8">
        <f t="shared" si="558"/>
        <v>0</v>
      </c>
      <c r="V3981" s="8">
        <f t="shared" si="551"/>
        <v>0</v>
      </c>
      <c r="W3981" s="8">
        <f t="shared" si="552"/>
        <v>0</v>
      </c>
      <c r="X3981" s="8">
        <f t="shared" si="553"/>
        <v>0</v>
      </c>
      <c r="Y3981" s="8" t="str">
        <f t="shared" si="554"/>
        <v/>
      </c>
      <c r="Z3981" s="8" t="str">
        <f>VLOOKUP($D3981,{"29 - Psychiatrie (Erwachsene)","BGI";"297 - stationsäquivalente Behandlung in der Erwachsenenpsychiatrie (29)","BGI";"30 - Kinder- und Jugendpsychiatrie","BGII";"307 - stationsäquivalente Behandlung in der Kinder- und Jugendpsychiatrie (30)","BGII";"31 - Psychosomatik","BGI";"","LEER";0,"Leer"},2,0)</f>
        <v>LEER</v>
      </c>
      <c r="AA3981" s="8" t="str">
        <f t="shared" si="555"/>
        <v>Stationen</v>
      </c>
    </row>
    <row r="3982" spans="2:27" ht="15" customHeight="1" x14ac:dyDescent="0.25">
      <c r="B3982" s="76" t="str">
        <f t="shared" si="557"/>
        <v>!!!</v>
      </c>
      <c r="C3982" s="310" t="str">
        <f>IF(LEN($E3982)&gt;0,VLOOKUP(TEXT($E3982,0),'Angaben Stationen'!$E$14:$V$215,17,0),"")</f>
        <v/>
      </c>
      <c r="D3982" s="254" t="str">
        <f>IF(LEN($E3982)&gt;0,VLOOKUP(TEXT($E3982,0),'Angaben Stationen'!$E$14:$V$215,18,0),"")</f>
        <v/>
      </c>
      <c r="E3982" s="344"/>
      <c r="F3982" s="256"/>
      <c r="G3982" s="256"/>
      <c r="H3982" s="307"/>
      <c r="I3982" s="70"/>
      <c r="R3982" s="8">
        <f t="shared" si="550"/>
        <v>0</v>
      </c>
      <c r="S3982" s="8">
        <f>VLOOKUP($D3982,{"29 - Psychiatrie (Erwachsene)",1;"30 - Kinder- und Jugendpsychiatrie",1;"297 - stationsäquivalente Behandlung in der Erwachsenenpsychiatrie (29)",1;"307 - stationsäquivalente Behandlung in der Kinder- und Jugendpsychiatrie (30)",1;"31 - Psychosomatik",1;"",0;0,0},2,0)</f>
        <v>0</v>
      </c>
      <c r="T3982" s="8">
        <f t="shared" si="556"/>
        <v>0</v>
      </c>
      <c r="U3982" s="8">
        <f t="shared" si="558"/>
        <v>0</v>
      </c>
      <c r="V3982" s="8">
        <f t="shared" si="551"/>
        <v>0</v>
      </c>
      <c r="W3982" s="8">
        <f t="shared" si="552"/>
        <v>0</v>
      </c>
      <c r="X3982" s="8">
        <f t="shared" si="553"/>
        <v>0</v>
      </c>
      <c r="Y3982" s="8" t="str">
        <f t="shared" si="554"/>
        <v/>
      </c>
      <c r="Z3982" s="8" t="str">
        <f>VLOOKUP($D3982,{"29 - Psychiatrie (Erwachsene)","BGI";"297 - stationsäquivalente Behandlung in der Erwachsenenpsychiatrie (29)","BGI";"30 - Kinder- und Jugendpsychiatrie","BGII";"307 - stationsäquivalente Behandlung in der Kinder- und Jugendpsychiatrie (30)","BGII";"31 - Psychosomatik","BGI";"","LEER";0,"Leer"},2,0)</f>
        <v>LEER</v>
      </c>
      <c r="AA3982" s="8" t="str">
        <f t="shared" si="555"/>
        <v>Stationen</v>
      </c>
    </row>
    <row r="3983" spans="2:27" ht="15" customHeight="1" x14ac:dyDescent="0.25">
      <c r="B3983" s="76" t="str">
        <f t="shared" si="557"/>
        <v>!!!</v>
      </c>
      <c r="C3983" s="310" t="str">
        <f>IF(LEN($E3983)&gt;0,VLOOKUP(TEXT($E3983,0),'Angaben Stationen'!$E$14:$V$215,17,0),"")</f>
        <v/>
      </c>
      <c r="D3983" s="254" t="str">
        <f>IF(LEN($E3983)&gt;0,VLOOKUP(TEXT($E3983,0),'Angaben Stationen'!$E$14:$V$215,18,0),"")</f>
        <v/>
      </c>
      <c r="E3983" s="344"/>
      <c r="F3983" s="256"/>
      <c r="G3983" s="256"/>
      <c r="H3983" s="307"/>
      <c r="I3983" s="70"/>
      <c r="R3983" s="8">
        <f t="shared" si="550"/>
        <v>0</v>
      </c>
      <c r="S3983" s="8">
        <f>VLOOKUP($D3983,{"29 - Psychiatrie (Erwachsene)",1;"30 - Kinder- und Jugendpsychiatrie",1;"297 - stationsäquivalente Behandlung in der Erwachsenenpsychiatrie (29)",1;"307 - stationsäquivalente Behandlung in der Kinder- und Jugendpsychiatrie (30)",1;"31 - Psychosomatik",1;"",0;0,0},2,0)</f>
        <v>0</v>
      </c>
      <c r="T3983" s="8">
        <f t="shared" si="556"/>
        <v>0</v>
      </c>
      <c r="U3983" s="8">
        <f t="shared" si="558"/>
        <v>0</v>
      </c>
      <c r="V3983" s="8">
        <f t="shared" si="551"/>
        <v>0</v>
      </c>
      <c r="W3983" s="8">
        <f t="shared" si="552"/>
        <v>0</v>
      </c>
      <c r="X3983" s="8">
        <f t="shared" si="553"/>
        <v>0</v>
      </c>
      <c r="Y3983" s="8" t="str">
        <f t="shared" si="554"/>
        <v/>
      </c>
      <c r="Z3983" s="8" t="str">
        <f>VLOOKUP($D3983,{"29 - Psychiatrie (Erwachsene)","BGI";"297 - stationsäquivalente Behandlung in der Erwachsenenpsychiatrie (29)","BGI";"30 - Kinder- und Jugendpsychiatrie","BGII";"307 - stationsäquivalente Behandlung in der Kinder- und Jugendpsychiatrie (30)","BGII";"31 - Psychosomatik","BGI";"","LEER";0,"Leer"},2,0)</f>
        <v>LEER</v>
      </c>
      <c r="AA3983" s="8" t="str">
        <f t="shared" si="555"/>
        <v>Stationen</v>
      </c>
    </row>
    <row r="3984" spans="2:27" ht="15" customHeight="1" x14ac:dyDescent="0.25">
      <c r="B3984" s="76" t="str">
        <f t="shared" si="557"/>
        <v>!!!</v>
      </c>
      <c r="C3984" s="310" t="str">
        <f>IF(LEN($E3984)&gt;0,VLOOKUP(TEXT($E3984,0),'Angaben Stationen'!$E$14:$V$215,17,0),"")</f>
        <v/>
      </c>
      <c r="D3984" s="254" t="str">
        <f>IF(LEN($E3984)&gt;0,VLOOKUP(TEXT($E3984,0),'Angaben Stationen'!$E$14:$V$215,18,0),"")</f>
        <v/>
      </c>
      <c r="E3984" s="344"/>
      <c r="F3984" s="256"/>
      <c r="G3984" s="256"/>
      <c r="H3984" s="307"/>
      <c r="I3984" s="70"/>
      <c r="R3984" s="8">
        <f t="shared" si="550"/>
        <v>0</v>
      </c>
      <c r="S3984" s="8">
        <f>VLOOKUP($D3984,{"29 - Psychiatrie (Erwachsene)",1;"30 - Kinder- und Jugendpsychiatrie",1;"297 - stationsäquivalente Behandlung in der Erwachsenenpsychiatrie (29)",1;"307 - stationsäquivalente Behandlung in der Kinder- und Jugendpsychiatrie (30)",1;"31 - Psychosomatik",1;"",0;0,0},2,0)</f>
        <v>0</v>
      </c>
      <c r="T3984" s="8">
        <f t="shared" si="556"/>
        <v>0</v>
      </c>
      <c r="U3984" s="8">
        <f t="shared" si="558"/>
        <v>0</v>
      </c>
      <c r="V3984" s="8">
        <f t="shared" si="551"/>
        <v>0</v>
      </c>
      <c r="W3984" s="8">
        <f t="shared" si="552"/>
        <v>0</v>
      </c>
      <c r="X3984" s="8">
        <f t="shared" si="553"/>
        <v>0</v>
      </c>
      <c r="Y3984" s="8" t="str">
        <f t="shared" si="554"/>
        <v/>
      </c>
      <c r="Z3984" s="8" t="str">
        <f>VLOOKUP($D3984,{"29 - Psychiatrie (Erwachsene)","BGI";"297 - stationsäquivalente Behandlung in der Erwachsenenpsychiatrie (29)","BGI";"30 - Kinder- und Jugendpsychiatrie","BGII";"307 - stationsäquivalente Behandlung in der Kinder- und Jugendpsychiatrie (30)","BGII";"31 - Psychosomatik","BGI";"","LEER";0,"Leer"},2,0)</f>
        <v>LEER</v>
      </c>
      <c r="AA3984" s="8" t="str">
        <f t="shared" si="555"/>
        <v>Stationen</v>
      </c>
    </row>
    <row r="3985" spans="2:27" ht="15" customHeight="1" x14ac:dyDescent="0.25">
      <c r="B3985" s="76" t="str">
        <f t="shared" si="557"/>
        <v>!!!</v>
      </c>
      <c r="C3985" s="310" t="str">
        <f>IF(LEN($E3985)&gt;0,VLOOKUP(TEXT($E3985,0),'Angaben Stationen'!$E$14:$V$215,17,0),"")</f>
        <v/>
      </c>
      <c r="D3985" s="254" t="str">
        <f>IF(LEN($E3985)&gt;0,VLOOKUP(TEXT($E3985,0),'Angaben Stationen'!$E$14:$V$215,18,0),"")</f>
        <v/>
      </c>
      <c r="E3985" s="344"/>
      <c r="F3985" s="256"/>
      <c r="G3985" s="256"/>
      <c r="H3985" s="307"/>
      <c r="I3985" s="70"/>
      <c r="R3985" s="8">
        <f t="shared" si="550"/>
        <v>0</v>
      </c>
      <c r="S3985" s="8">
        <f>VLOOKUP($D3985,{"29 - Psychiatrie (Erwachsene)",1;"30 - Kinder- und Jugendpsychiatrie",1;"297 - stationsäquivalente Behandlung in der Erwachsenenpsychiatrie (29)",1;"307 - stationsäquivalente Behandlung in der Kinder- und Jugendpsychiatrie (30)",1;"31 - Psychosomatik",1;"",0;0,0},2,0)</f>
        <v>0</v>
      </c>
      <c r="T3985" s="8">
        <f t="shared" si="556"/>
        <v>0</v>
      </c>
      <c r="U3985" s="8">
        <f t="shared" si="558"/>
        <v>0</v>
      </c>
      <c r="V3985" s="8">
        <f t="shared" si="551"/>
        <v>0</v>
      </c>
      <c r="W3985" s="8">
        <f t="shared" si="552"/>
        <v>0</v>
      </c>
      <c r="X3985" s="8">
        <f t="shared" si="553"/>
        <v>0</v>
      </c>
      <c r="Y3985" s="8" t="str">
        <f t="shared" si="554"/>
        <v/>
      </c>
      <c r="Z3985" s="8" t="str">
        <f>VLOOKUP($D3985,{"29 - Psychiatrie (Erwachsene)","BGI";"297 - stationsäquivalente Behandlung in der Erwachsenenpsychiatrie (29)","BGI";"30 - Kinder- und Jugendpsychiatrie","BGII";"307 - stationsäquivalente Behandlung in der Kinder- und Jugendpsychiatrie (30)","BGII";"31 - Psychosomatik","BGI";"","LEER";0,"Leer"},2,0)</f>
        <v>LEER</v>
      </c>
      <c r="AA3985" s="8" t="str">
        <f t="shared" si="555"/>
        <v>Stationen</v>
      </c>
    </row>
    <row r="3986" spans="2:27" ht="15" customHeight="1" x14ac:dyDescent="0.25">
      <c r="B3986" s="76" t="str">
        <f t="shared" si="557"/>
        <v>!!!</v>
      </c>
      <c r="C3986" s="310" t="str">
        <f>IF(LEN($E3986)&gt;0,VLOOKUP(TEXT($E3986,0),'Angaben Stationen'!$E$14:$V$215,17,0),"")</f>
        <v/>
      </c>
      <c r="D3986" s="254" t="str">
        <f>IF(LEN($E3986)&gt;0,VLOOKUP(TEXT($E3986,0),'Angaben Stationen'!$E$14:$V$215,18,0),"")</f>
        <v/>
      </c>
      <c r="E3986" s="344"/>
      <c r="F3986" s="256"/>
      <c r="G3986" s="256"/>
      <c r="H3986" s="307"/>
      <c r="I3986" s="70"/>
      <c r="R3986" s="8">
        <f t="shared" si="550"/>
        <v>0</v>
      </c>
      <c r="S3986" s="8">
        <f>VLOOKUP($D3986,{"29 - Psychiatrie (Erwachsene)",1;"30 - Kinder- und Jugendpsychiatrie",1;"297 - stationsäquivalente Behandlung in der Erwachsenenpsychiatrie (29)",1;"307 - stationsäquivalente Behandlung in der Kinder- und Jugendpsychiatrie (30)",1;"31 - Psychosomatik",1;"",0;0,0},2,0)</f>
        <v>0</v>
      </c>
      <c r="T3986" s="8">
        <f t="shared" si="556"/>
        <v>0</v>
      </c>
      <c r="U3986" s="8">
        <f t="shared" si="558"/>
        <v>0</v>
      </c>
      <c r="V3986" s="8">
        <f t="shared" si="551"/>
        <v>0</v>
      </c>
      <c r="W3986" s="8">
        <f t="shared" si="552"/>
        <v>0</v>
      </c>
      <c r="X3986" s="8">
        <f t="shared" si="553"/>
        <v>0</v>
      </c>
      <c r="Y3986" s="8" t="str">
        <f t="shared" si="554"/>
        <v/>
      </c>
      <c r="Z3986" s="8" t="str">
        <f>VLOOKUP($D3986,{"29 - Psychiatrie (Erwachsene)","BGI";"297 - stationsäquivalente Behandlung in der Erwachsenenpsychiatrie (29)","BGI";"30 - Kinder- und Jugendpsychiatrie","BGII";"307 - stationsäquivalente Behandlung in der Kinder- und Jugendpsychiatrie (30)","BGII";"31 - Psychosomatik","BGI";"","LEER";0,"Leer"},2,0)</f>
        <v>LEER</v>
      </c>
      <c r="AA3986" s="8" t="str">
        <f t="shared" si="555"/>
        <v>Stationen</v>
      </c>
    </row>
    <row r="3987" spans="2:27" ht="15" customHeight="1" x14ac:dyDescent="0.25">
      <c r="B3987" s="76" t="str">
        <f t="shared" si="557"/>
        <v>!!!</v>
      </c>
      <c r="C3987" s="310" t="str">
        <f>IF(LEN($E3987)&gt;0,VLOOKUP(TEXT($E3987,0),'Angaben Stationen'!$E$14:$V$215,17,0),"")</f>
        <v/>
      </c>
      <c r="D3987" s="254" t="str">
        <f>IF(LEN($E3987)&gt;0,VLOOKUP(TEXT($E3987,0),'Angaben Stationen'!$E$14:$V$215,18,0),"")</f>
        <v/>
      </c>
      <c r="E3987" s="344"/>
      <c r="F3987" s="256"/>
      <c r="G3987" s="256"/>
      <c r="H3987" s="307"/>
      <c r="I3987" s="70"/>
      <c r="R3987" s="8">
        <f t="shared" si="550"/>
        <v>0</v>
      </c>
      <c r="S3987" s="8">
        <f>VLOOKUP($D3987,{"29 - Psychiatrie (Erwachsene)",1;"30 - Kinder- und Jugendpsychiatrie",1;"297 - stationsäquivalente Behandlung in der Erwachsenenpsychiatrie (29)",1;"307 - stationsäquivalente Behandlung in der Kinder- und Jugendpsychiatrie (30)",1;"31 - Psychosomatik",1;"",0;0,0},2,0)</f>
        <v>0</v>
      </c>
      <c r="T3987" s="8">
        <f t="shared" si="556"/>
        <v>0</v>
      </c>
      <c r="U3987" s="8">
        <f t="shared" si="558"/>
        <v>0</v>
      </c>
      <c r="V3987" s="8">
        <f t="shared" si="551"/>
        <v>0</v>
      </c>
      <c r="W3987" s="8">
        <f t="shared" si="552"/>
        <v>0</v>
      </c>
      <c r="X3987" s="8">
        <f t="shared" si="553"/>
        <v>0</v>
      </c>
      <c r="Y3987" s="8" t="str">
        <f t="shared" si="554"/>
        <v/>
      </c>
      <c r="Z3987" s="8" t="str">
        <f>VLOOKUP($D3987,{"29 - Psychiatrie (Erwachsene)","BGI";"297 - stationsäquivalente Behandlung in der Erwachsenenpsychiatrie (29)","BGI";"30 - Kinder- und Jugendpsychiatrie","BGII";"307 - stationsäquivalente Behandlung in der Kinder- und Jugendpsychiatrie (30)","BGII";"31 - Psychosomatik","BGI";"","LEER";0,"Leer"},2,0)</f>
        <v>LEER</v>
      </c>
      <c r="AA3987" s="8" t="str">
        <f t="shared" si="555"/>
        <v>Stationen</v>
      </c>
    </row>
    <row r="3988" spans="2:27" ht="15" customHeight="1" x14ac:dyDescent="0.25">
      <c r="B3988" s="76" t="str">
        <f t="shared" si="557"/>
        <v>!!!</v>
      </c>
      <c r="C3988" s="310" t="str">
        <f>IF(LEN($E3988)&gt;0,VLOOKUP(TEXT($E3988,0),'Angaben Stationen'!$E$14:$V$215,17,0),"")</f>
        <v/>
      </c>
      <c r="D3988" s="254" t="str">
        <f>IF(LEN($E3988)&gt;0,VLOOKUP(TEXT($E3988,0),'Angaben Stationen'!$E$14:$V$215,18,0),"")</f>
        <v/>
      </c>
      <c r="E3988" s="344"/>
      <c r="F3988" s="256"/>
      <c r="G3988" s="256"/>
      <c r="H3988" s="307"/>
      <c r="I3988" s="70"/>
      <c r="R3988" s="8">
        <f t="shared" si="550"/>
        <v>0</v>
      </c>
      <c r="S3988" s="8">
        <f>VLOOKUP($D3988,{"29 - Psychiatrie (Erwachsene)",1;"30 - Kinder- und Jugendpsychiatrie",1;"297 - stationsäquivalente Behandlung in der Erwachsenenpsychiatrie (29)",1;"307 - stationsäquivalente Behandlung in der Kinder- und Jugendpsychiatrie (30)",1;"31 - Psychosomatik",1;"",0;0,0},2,0)</f>
        <v>0</v>
      </c>
      <c r="T3988" s="8">
        <f t="shared" si="556"/>
        <v>0</v>
      </c>
      <c r="U3988" s="8">
        <f t="shared" si="558"/>
        <v>0</v>
      </c>
      <c r="V3988" s="8">
        <f t="shared" si="551"/>
        <v>0</v>
      </c>
      <c r="W3988" s="8">
        <f t="shared" si="552"/>
        <v>0</v>
      </c>
      <c r="X3988" s="8">
        <f t="shared" si="553"/>
        <v>0</v>
      </c>
      <c r="Y3988" s="8" t="str">
        <f t="shared" si="554"/>
        <v/>
      </c>
      <c r="Z3988" s="8" t="str">
        <f>VLOOKUP($D3988,{"29 - Psychiatrie (Erwachsene)","BGI";"297 - stationsäquivalente Behandlung in der Erwachsenenpsychiatrie (29)","BGI";"30 - Kinder- und Jugendpsychiatrie","BGII";"307 - stationsäquivalente Behandlung in der Kinder- und Jugendpsychiatrie (30)","BGII";"31 - Psychosomatik","BGI";"","LEER";0,"Leer"},2,0)</f>
        <v>LEER</v>
      </c>
      <c r="AA3988" s="8" t="str">
        <f t="shared" si="555"/>
        <v>Stationen</v>
      </c>
    </row>
    <row r="3989" spans="2:27" ht="15" customHeight="1" x14ac:dyDescent="0.25">
      <c r="B3989" s="76" t="str">
        <f t="shared" si="557"/>
        <v>!!!</v>
      </c>
      <c r="C3989" s="310" t="str">
        <f>IF(LEN($E3989)&gt;0,VLOOKUP(TEXT($E3989,0),'Angaben Stationen'!$E$14:$V$215,17,0),"")</f>
        <v/>
      </c>
      <c r="D3989" s="254" t="str">
        <f>IF(LEN($E3989)&gt;0,VLOOKUP(TEXT($E3989,0),'Angaben Stationen'!$E$14:$V$215,18,0),"")</f>
        <v/>
      </c>
      <c r="E3989" s="344"/>
      <c r="F3989" s="256"/>
      <c r="G3989" s="256"/>
      <c r="H3989" s="307"/>
      <c r="I3989" s="70"/>
      <c r="R3989" s="8">
        <f t="shared" si="550"/>
        <v>0</v>
      </c>
      <c r="S3989" s="8">
        <f>VLOOKUP($D3989,{"29 - Psychiatrie (Erwachsene)",1;"30 - Kinder- und Jugendpsychiatrie",1;"297 - stationsäquivalente Behandlung in der Erwachsenenpsychiatrie (29)",1;"307 - stationsäquivalente Behandlung in der Kinder- und Jugendpsychiatrie (30)",1;"31 - Psychosomatik",1;"",0;0,0},2,0)</f>
        <v>0</v>
      </c>
      <c r="T3989" s="8">
        <f t="shared" si="556"/>
        <v>0</v>
      </c>
      <c r="U3989" s="8">
        <f t="shared" si="558"/>
        <v>0</v>
      </c>
      <c r="V3989" s="8">
        <f t="shared" si="551"/>
        <v>0</v>
      </c>
      <c r="W3989" s="8">
        <f t="shared" si="552"/>
        <v>0</v>
      </c>
      <c r="X3989" s="8">
        <f t="shared" si="553"/>
        <v>0</v>
      </c>
      <c r="Y3989" s="8" t="str">
        <f t="shared" si="554"/>
        <v/>
      </c>
      <c r="Z3989" s="8" t="str">
        <f>VLOOKUP($D3989,{"29 - Psychiatrie (Erwachsene)","BGI";"297 - stationsäquivalente Behandlung in der Erwachsenenpsychiatrie (29)","BGI";"30 - Kinder- und Jugendpsychiatrie","BGII";"307 - stationsäquivalente Behandlung in der Kinder- und Jugendpsychiatrie (30)","BGII";"31 - Psychosomatik","BGI";"","LEER";0,"Leer"},2,0)</f>
        <v>LEER</v>
      </c>
      <c r="AA3989" s="8" t="str">
        <f t="shared" si="555"/>
        <v>Stationen</v>
      </c>
    </row>
    <row r="3990" spans="2:27" ht="15" customHeight="1" x14ac:dyDescent="0.25">
      <c r="B3990" s="76" t="str">
        <f t="shared" si="557"/>
        <v>!!!</v>
      </c>
      <c r="C3990" s="310" t="str">
        <f>IF(LEN($E3990)&gt;0,VLOOKUP(TEXT($E3990,0),'Angaben Stationen'!$E$14:$V$215,17,0),"")</f>
        <v/>
      </c>
      <c r="D3990" s="254" t="str">
        <f>IF(LEN($E3990)&gt;0,VLOOKUP(TEXT($E3990,0),'Angaben Stationen'!$E$14:$V$215,18,0),"")</f>
        <v/>
      </c>
      <c r="E3990" s="344"/>
      <c r="F3990" s="256"/>
      <c r="G3990" s="256"/>
      <c r="H3990" s="307"/>
      <c r="I3990" s="70"/>
      <c r="R3990" s="8">
        <f t="shared" si="550"/>
        <v>0</v>
      </c>
      <c r="S3990" s="8">
        <f>VLOOKUP($D3990,{"29 - Psychiatrie (Erwachsene)",1;"30 - Kinder- und Jugendpsychiatrie",1;"297 - stationsäquivalente Behandlung in der Erwachsenenpsychiatrie (29)",1;"307 - stationsäquivalente Behandlung in der Kinder- und Jugendpsychiatrie (30)",1;"31 - Psychosomatik",1;"",0;0,0},2,0)</f>
        <v>0</v>
      </c>
      <c r="T3990" s="8">
        <f t="shared" si="556"/>
        <v>0</v>
      </c>
      <c r="U3990" s="8">
        <f t="shared" si="558"/>
        <v>0</v>
      </c>
      <c r="V3990" s="8">
        <f t="shared" si="551"/>
        <v>0</v>
      </c>
      <c r="W3990" s="8">
        <f t="shared" si="552"/>
        <v>0</v>
      </c>
      <c r="X3990" s="8">
        <f t="shared" si="553"/>
        <v>0</v>
      </c>
      <c r="Y3990" s="8" t="str">
        <f t="shared" si="554"/>
        <v/>
      </c>
      <c r="Z3990" s="8" t="str">
        <f>VLOOKUP($D3990,{"29 - Psychiatrie (Erwachsene)","BGI";"297 - stationsäquivalente Behandlung in der Erwachsenenpsychiatrie (29)","BGI";"30 - Kinder- und Jugendpsychiatrie","BGII";"307 - stationsäquivalente Behandlung in der Kinder- und Jugendpsychiatrie (30)","BGII";"31 - Psychosomatik","BGI";"","LEER";0,"Leer"},2,0)</f>
        <v>LEER</v>
      </c>
      <c r="AA3990" s="8" t="str">
        <f t="shared" si="555"/>
        <v>Stationen</v>
      </c>
    </row>
    <row r="3991" spans="2:27" ht="15" customHeight="1" x14ac:dyDescent="0.25">
      <c r="B3991" s="76" t="str">
        <f t="shared" si="557"/>
        <v>!!!</v>
      </c>
      <c r="C3991" s="310" t="str">
        <f>IF(LEN($E3991)&gt;0,VLOOKUP(TEXT($E3991,0),'Angaben Stationen'!$E$14:$V$215,17,0),"")</f>
        <v/>
      </c>
      <c r="D3991" s="254" t="str">
        <f>IF(LEN($E3991)&gt;0,VLOOKUP(TEXT($E3991,0),'Angaben Stationen'!$E$14:$V$215,18,0),"")</f>
        <v/>
      </c>
      <c r="E3991" s="344"/>
      <c r="F3991" s="256"/>
      <c r="G3991" s="256"/>
      <c r="H3991" s="307"/>
      <c r="I3991" s="70"/>
      <c r="R3991" s="8">
        <f t="shared" si="550"/>
        <v>0</v>
      </c>
      <c r="S3991" s="8">
        <f>VLOOKUP($D3991,{"29 - Psychiatrie (Erwachsene)",1;"30 - Kinder- und Jugendpsychiatrie",1;"297 - stationsäquivalente Behandlung in der Erwachsenenpsychiatrie (29)",1;"307 - stationsäquivalente Behandlung in der Kinder- und Jugendpsychiatrie (30)",1;"31 - Psychosomatik",1;"",0;0,0},2,0)</f>
        <v>0</v>
      </c>
      <c r="T3991" s="8">
        <f t="shared" si="556"/>
        <v>0</v>
      </c>
      <c r="U3991" s="8">
        <f t="shared" si="558"/>
        <v>0</v>
      </c>
      <c r="V3991" s="8">
        <f t="shared" si="551"/>
        <v>0</v>
      </c>
      <c r="W3991" s="8">
        <f t="shared" si="552"/>
        <v>0</v>
      </c>
      <c r="X3991" s="8">
        <f t="shared" si="553"/>
        <v>0</v>
      </c>
      <c r="Y3991" s="8" t="str">
        <f t="shared" si="554"/>
        <v/>
      </c>
      <c r="Z3991" s="8" t="str">
        <f>VLOOKUP($D3991,{"29 - Psychiatrie (Erwachsene)","BGI";"297 - stationsäquivalente Behandlung in der Erwachsenenpsychiatrie (29)","BGI";"30 - Kinder- und Jugendpsychiatrie","BGII";"307 - stationsäquivalente Behandlung in der Kinder- und Jugendpsychiatrie (30)","BGII";"31 - Psychosomatik","BGI";"","LEER";0,"Leer"},2,0)</f>
        <v>LEER</v>
      </c>
      <c r="AA3991" s="8" t="str">
        <f t="shared" si="555"/>
        <v>Stationen</v>
      </c>
    </row>
    <row r="3992" spans="2:27" ht="15" customHeight="1" x14ac:dyDescent="0.25">
      <c r="B3992" s="76" t="str">
        <f t="shared" si="557"/>
        <v>!!!</v>
      </c>
      <c r="C3992" s="310" t="str">
        <f>IF(LEN($E3992)&gt;0,VLOOKUP(TEXT($E3992,0),'Angaben Stationen'!$E$14:$V$215,17,0),"")</f>
        <v/>
      </c>
      <c r="D3992" s="254" t="str">
        <f>IF(LEN($E3992)&gt;0,VLOOKUP(TEXT($E3992,0),'Angaben Stationen'!$E$14:$V$215,18,0),"")</f>
        <v/>
      </c>
      <c r="E3992" s="344"/>
      <c r="F3992" s="256"/>
      <c r="G3992" s="256"/>
      <c r="H3992" s="307"/>
      <c r="I3992" s="70"/>
      <c r="R3992" s="8">
        <f t="shared" si="550"/>
        <v>0</v>
      </c>
      <c r="S3992" s="8">
        <f>VLOOKUP($D3992,{"29 - Psychiatrie (Erwachsene)",1;"30 - Kinder- und Jugendpsychiatrie",1;"297 - stationsäquivalente Behandlung in der Erwachsenenpsychiatrie (29)",1;"307 - stationsäquivalente Behandlung in der Kinder- und Jugendpsychiatrie (30)",1;"31 - Psychosomatik",1;"",0;0,0},2,0)</f>
        <v>0</v>
      </c>
      <c r="T3992" s="8">
        <f t="shared" si="556"/>
        <v>0</v>
      </c>
      <c r="U3992" s="8">
        <f t="shared" si="558"/>
        <v>0</v>
      </c>
      <c r="V3992" s="8">
        <f t="shared" si="551"/>
        <v>0</v>
      </c>
      <c r="W3992" s="8">
        <f t="shared" si="552"/>
        <v>0</v>
      </c>
      <c r="X3992" s="8">
        <f t="shared" si="553"/>
        <v>0</v>
      </c>
      <c r="Y3992" s="8" t="str">
        <f t="shared" si="554"/>
        <v/>
      </c>
      <c r="Z3992" s="8" t="str">
        <f>VLOOKUP($D3992,{"29 - Psychiatrie (Erwachsene)","BGI";"297 - stationsäquivalente Behandlung in der Erwachsenenpsychiatrie (29)","BGI";"30 - Kinder- und Jugendpsychiatrie","BGII";"307 - stationsäquivalente Behandlung in der Kinder- und Jugendpsychiatrie (30)","BGII";"31 - Psychosomatik","BGI";"","LEER";0,"Leer"},2,0)</f>
        <v>LEER</v>
      </c>
      <c r="AA3992" s="8" t="str">
        <f t="shared" si="555"/>
        <v>Stationen</v>
      </c>
    </row>
    <row r="3993" spans="2:27" ht="15" customHeight="1" x14ac:dyDescent="0.25">
      <c r="B3993" s="76" t="str">
        <f t="shared" si="557"/>
        <v>!!!</v>
      </c>
      <c r="C3993" s="310" t="str">
        <f>IF(LEN($E3993)&gt;0,VLOOKUP(TEXT($E3993,0),'Angaben Stationen'!$E$14:$V$215,17,0),"")</f>
        <v/>
      </c>
      <c r="D3993" s="254" t="str">
        <f>IF(LEN($E3993)&gt;0,VLOOKUP(TEXT($E3993,0),'Angaben Stationen'!$E$14:$V$215,18,0),"")</f>
        <v/>
      </c>
      <c r="E3993" s="344"/>
      <c r="F3993" s="256"/>
      <c r="G3993" s="256"/>
      <c r="H3993" s="307"/>
      <c r="I3993" s="70"/>
      <c r="R3993" s="8">
        <f t="shared" si="550"/>
        <v>0</v>
      </c>
      <c r="S3993" s="8">
        <f>VLOOKUP($D3993,{"29 - Psychiatrie (Erwachsene)",1;"30 - Kinder- und Jugendpsychiatrie",1;"297 - stationsäquivalente Behandlung in der Erwachsenenpsychiatrie (29)",1;"307 - stationsäquivalente Behandlung in der Kinder- und Jugendpsychiatrie (30)",1;"31 - Psychosomatik",1;"",0;0,0},2,0)</f>
        <v>0</v>
      </c>
      <c r="T3993" s="8">
        <f t="shared" si="556"/>
        <v>0</v>
      </c>
      <c r="U3993" s="8">
        <f t="shared" si="558"/>
        <v>0</v>
      </c>
      <c r="V3993" s="8">
        <f t="shared" si="551"/>
        <v>0</v>
      </c>
      <c r="W3993" s="8">
        <f t="shared" si="552"/>
        <v>0</v>
      </c>
      <c r="X3993" s="8">
        <f t="shared" si="553"/>
        <v>0</v>
      </c>
      <c r="Y3993" s="8" t="str">
        <f t="shared" si="554"/>
        <v/>
      </c>
      <c r="Z3993" s="8" t="str">
        <f>VLOOKUP($D3993,{"29 - Psychiatrie (Erwachsene)","BGI";"297 - stationsäquivalente Behandlung in der Erwachsenenpsychiatrie (29)","BGI";"30 - Kinder- und Jugendpsychiatrie","BGII";"307 - stationsäquivalente Behandlung in der Kinder- und Jugendpsychiatrie (30)","BGII";"31 - Psychosomatik","BGI";"","LEER";0,"Leer"},2,0)</f>
        <v>LEER</v>
      </c>
      <c r="AA3993" s="8" t="str">
        <f t="shared" si="555"/>
        <v>Stationen</v>
      </c>
    </row>
    <row r="3994" spans="2:27" ht="15" customHeight="1" x14ac:dyDescent="0.25">
      <c r="B3994" s="76" t="str">
        <f t="shared" si="557"/>
        <v>!!!</v>
      </c>
      <c r="C3994" s="310" t="str">
        <f>IF(LEN($E3994)&gt;0,VLOOKUP(TEXT($E3994,0),'Angaben Stationen'!$E$14:$V$215,17,0),"")</f>
        <v/>
      </c>
      <c r="D3994" s="254" t="str">
        <f>IF(LEN($E3994)&gt;0,VLOOKUP(TEXT($E3994,0),'Angaben Stationen'!$E$14:$V$215,18,0),"")</f>
        <v/>
      </c>
      <c r="E3994" s="344"/>
      <c r="F3994" s="256"/>
      <c r="G3994" s="256"/>
      <c r="H3994" s="307"/>
      <c r="I3994" s="70"/>
      <c r="R3994" s="8">
        <f t="shared" si="550"/>
        <v>0</v>
      </c>
      <c r="S3994" s="8">
        <f>VLOOKUP($D3994,{"29 - Psychiatrie (Erwachsene)",1;"30 - Kinder- und Jugendpsychiatrie",1;"297 - stationsäquivalente Behandlung in der Erwachsenenpsychiatrie (29)",1;"307 - stationsäquivalente Behandlung in der Kinder- und Jugendpsychiatrie (30)",1;"31 - Psychosomatik",1;"",0;0,0},2,0)</f>
        <v>0</v>
      </c>
      <c r="T3994" s="8">
        <f t="shared" si="556"/>
        <v>0</v>
      </c>
      <c r="U3994" s="8">
        <f t="shared" si="558"/>
        <v>0</v>
      </c>
      <c r="V3994" s="8">
        <f t="shared" si="551"/>
        <v>0</v>
      </c>
      <c r="W3994" s="8">
        <f t="shared" si="552"/>
        <v>0</v>
      </c>
      <c r="X3994" s="8">
        <f t="shared" si="553"/>
        <v>0</v>
      </c>
      <c r="Y3994" s="8" t="str">
        <f t="shared" si="554"/>
        <v/>
      </c>
      <c r="Z3994" s="8" t="str">
        <f>VLOOKUP($D3994,{"29 - Psychiatrie (Erwachsene)","BGI";"297 - stationsäquivalente Behandlung in der Erwachsenenpsychiatrie (29)","BGI";"30 - Kinder- und Jugendpsychiatrie","BGII";"307 - stationsäquivalente Behandlung in der Kinder- und Jugendpsychiatrie (30)","BGII";"31 - Psychosomatik","BGI";"","LEER";0,"Leer"},2,0)</f>
        <v>LEER</v>
      </c>
      <c r="AA3994" s="8" t="str">
        <f t="shared" si="555"/>
        <v>Stationen</v>
      </c>
    </row>
    <row r="3995" spans="2:27" ht="15" customHeight="1" x14ac:dyDescent="0.25">
      <c r="B3995" s="76" t="str">
        <f t="shared" si="557"/>
        <v>!!!</v>
      </c>
      <c r="C3995" s="310" t="str">
        <f>IF(LEN($E3995)&gt;0,VLOOKUP(TEXT($E3995,0),'Angaben Stationen'!$E$14:$V$215,17,0),"")</f>
        <v/>
      </c>
      <c r="D3995" s="254" t="str">
        <f>IF(LEN($E3995)&gt;0,VLOOKUP(TEXT($E3995,0),'Angaben Stationen'!$E$14:$V$215,18,0),"")</f>
        <v/>
      </c>
      <c r="E3995" s="344"/>
      <c r="F3995" s="256"/>
      <c r="G3995" s="256"/>
      <c r="H3995" s="307"/>
      <c r="I3995" s="70"/>
      <c r="R3995" s="8">
        <f t="shared" si="550"/>
        <v>0</v>
      </c>
      <c r="S3995" s="8">
        <f>VLOOKUP($D3995,{"29 - Psychiatrie (Erwachsene)",1;"30 - Kinder- und Jugendpsychiatrie",1;"297 - stationsäquivalente Behandlung in der Erwachsenenpsychiatrie (29)",1;"307 - stationsäquivalente Behandlung in der Kinder- und Jugendpsychiatrie (30)",1;"31 - Psychosomatik",1;"",0;0,0},2,0)</f>
        <v>0</v>
      </c>
      <c r="T3995" s="8">
        <f t="shared" si="556"/>
        <v>0</v>
      </c>
      <c r="U3995" s="8">
        <f t="shared" si="558"/>
        <v>0</v>
      </c>
      <c r="V3995" s="8">
        <f t="shared" si="551"/>
        <v>0</v>
      </c>
      <c r="W3995" s="8">
        <f t="shared" si="552"/>
        <v>0</v>
      </c>
      <c r="X3995" s="8">
        <f t="shared" si="553"/>
        <v>0</v>
      </c>
      <c r="Y3995" s="8" t="str">
        <f t="shared" si="554"/>
        <v/>
      </c>
      <c r="Z3995" s="8" t="str">
        <f>VLOOKUP($D3995,{"29 - Psychiatrie (Erwachsene)","BGI";"297 - stationsäquivalente Behandlung in der Erwachsenenpsychiatrie (29)","BGI";"30 - Kinder- und Jugendpsychiatrie","BGII";"307 - stationsäquivalente Behandlung in der Kinder- und Jugendpsychiatrie (30)","BGII";"31 - Psychosomatik","BGI";"","LEER";0,"Leer"},2,0)</f>
        <v>LEER</v>
      </c>
      <c r="AA3995" s="8" t="str">
        <f t="shared" si="555"/>
        <v>Stationen</v>
      </c>
    </row>
    <row r="3996" spans="2:27" ht="15" customHeight="1" x14ac:dyDescent="0.25">
      <c r="B3996" s="76" t="str">
        <f t="shared" si="557"/>
        <v>!!!</v>
      </c>
      <c r="C3996" s="310" t="str">
        <f>IF(LEN($E3996)&gt;0,VLOOKUP(TEXT($E3996,0),'Angaben Stationen'!$E$14:$V$215,17,0),"")</f>
        <v/>
      </c>
      <c r="D3996" s="254" t="str">
        <f>IF(LEN($E3996)&gt;0,VLOOKUP(TEXT($E3996,0),'Angaben Stationen'!$E$14:$V$215,18,0),"")</f>
        <v/>
      </c>
      <c r="E3996" s="344"/>
      <c r="F3996" s="256"/>
      <c r="G3996" s="256"/>
      <c r="H3996" s="307"/>
      <c r="I3996" s="70"/>
      <c r="R3996" s="8">
        <f t="shared" si="550"/>
        <v>0</v>
      </c>
      <c r="S3996" s="8">
        <f>VLOOKUP($D3996,{"29 - Psychiatrie (Erwachsene)",1;"30 - Kinder- und Jugendpsychiatrie",1;"297 - stationsäquivalente Behandlung in der Erwachsenenpsychiatrie (29)",1;"307 - stationsäquivalente Behandlung in der Kinder- und Jugendpsychiatrie (30)",1;"31 - Psychosomatik",1;"",0;0,0},2,0)</f>
        <v>0</v>
      </c>
      <c r="T3996" s="8">
        <f t="shared" si="556"/>
        <v>0</v>
      </c>
      <c r="U3996" s="8">
        <f t="shared" si="558"/>
        <v>0</v>
      </c>
      <c r="V3996" s="8">
        <f t="shared" si="551"/>
        <v>0</v>
      </c>
      <c r="W3996" s="8">
        <f t="shared" si="552"/>
        <v>0</v>
      </c>
      <c r="X3996" s="8">
        <f t="shared" si="553"/>
        <v>0</v>
      </c>
      <c r="Y3996" s="8" t="str">
        <f t="shared" si="554"/>
        <v/>
      </c>
      <c r="Z3996" s="8" t="str">
        <f>VLOOKUP($D3996,{"29 - Psychiatrie (Erwachsene)","BGI";"297 - stationsäquivalente Behandlung in der Erwachsenenpsychiatrie (29)","BGI";"30 - Kinder- und Jugendpsychiatrie","BGII";"307 - stationsäquivalente Behandlung in der Kinder- und Jugendpsychiatrie (30)","BGII";"31 - Psychosomatik","BGI";"","LEER";0,"Leer"},2,0)</f>
        <v>LEER</v>
      </c>
      <c r="AA3996" s="8" t="str">
        <f t="shared" si="555"/>
        <v>Stationen</v>
      </c>
    </row>
    <row r="3997" spans="2:27" ht="15" customHeight="1" x14ac:dyDescent="0.25">
      <c r="B3997" s="76" t="str">
        <f t="shared" si="557"/>
        <v>!!!</v>
      </c>
      <c r="C3997" s="310" t="str">
        <f>IF(LEN($E3997)&gt;0,VLOOKUP(TEXT($E3997,0),'Angaben Stationen'!$E$14:$V$215,17,0),"")</f>
        <v/>
      </c>
      <c r="D3997" s="254" t="str">
        <f>IF(LEN($E3997)&gt;0,VLOOKUP(TEXT($E3997,0),'Angaben Stationen'!$E$14:$V$215,18,0),"")</f>
        <v/>
      </c>
      <c r="E3997" s="344"/>
      <c r="F3997" s="256"/>
      <c r="G3997" s="256"/>
      <c r="H3997" s="307"/>
      <c r="I3997" s="70"/>
      <c r="R3997" s="8">
        <f t="shared" si="550"/>
        <v>0</v>
      </c>
      <c r="S3997" s="8">
        <f>VLOOKUP($D3997,{"29 - Psychiatrie (Erwachsene)",1;"30 - Kinder- und Jugendpsychiatrie",1;"297 - stationsäquivalente Behandlung in der Erwachsenenpsychiatrie (29)",1;"307 - stationsäquivalente Behandlung in der Kinder- und Jugendpsychiatrie (30)",1;"31 - Psychosomatik",1;"",0;0,0},2,0)</f>
        <v>0</v>
      </c>
      <c r="T3997" s="8">
        <f t="shared" si="556"/>
        <v>0</v>
      </c>
      <c r="U3997" s="8">
        <f t="shared" si="558"/>
        <v>0</v>
      </c>
      <c r="V3997" s="8">
        <f t="shared" si="551"/>
        <v>0</v>
      </c>
      <c r="W3997" s="8">
        <f t="shared" si="552"/>
        <v>0</v>
      </c>
      <c r="X3997" s="8">
        <f t="shared" si="553"/>
        <v>0</v>
      </c>
      <c r="Y3997" s="8" t="str">
        <f t="shared" si="554"/>
        <v/>
      </c>
      <c r="Z3997" s="8" t="str">
        <f>VLOOKUP($D3997,{"29 - Psychiatrie (Erwachsene)","BGI";"297 - stationsäquivalente Behandlung in der Erwachsenenpsychiatrie (29)","BGI";"30 - Kinder- und Jugendpsychiatrie","BGII";"307 - stationsäquivalente Behandlung in der Kinder- und Jugendpsychiatrie (30)","BGII";"31 - Psychosomatik","BGI";"","LEER";0,"Leer"},2,0)</f>
        <v>LEER</v>
      </c>
      <c r="AA3997" s="8" t="str">
        <f t="shared" si="555"/>
        <v>Stationen</v>
      </c>
    </row>
    <row r="3998" spans="2:27" ht="15" customHeight="1" x14ac:dyDescent="0.25">
      <c r="B3998" s="76" t="str">
        <f t="shared" si="557"/>
        <v>!!!</v>
      </c>
      <c r="C3998" s="310" t="str">
        <f>IF(LEN($E3998)&gt;0,VLOOKUP(TEXT($E3998,0),'Angaben Stationen'!$E$14:$V$215,17,0),"")</f>
        <v/>
      </c>
      <c r="D3998" s="254" t="str">
        <f>IF(LEN($E3998)&gt;0,VLOOKUP(TEXT($E3998,0),'Angaben Stationen'!$E$14:$V$215,18,0),"")</f>
        <v/>
      </c>
      <c r="E3998" s="344"/>
      <c r="F3998" s="256"/>
      <c r="G3998" s="256"/>
      <c r="H3998" s="307"/>
      <c r="I3998" s="70"/>
      <c r="R3998" s="8">
        <f t="shared" si="550"/>
        <v>0</v>
      </c>
      <c r="S3998" s="8">
        <f>VLOOKUP($D3998,{"29 - Psychiatrie (Erwachsene)",1;"30 - Kinder- und Jugendpsychiatrie",1;"297 - stationsäquivalente Behandlung in der Erwachsenenpsychiatrie (29)",1;"307 - stationsäquivalente Behandlung in der Kinder- und Jugendpsychiatrie (30)",1;"31 - Psychosomatik",1;"",0;0,0},2,0)</f>
        <v>0</v>
      </c>
      <c r="T3998" s="8">
        <f t="shared" si="556"/>
        <v>0</v>
      </c>
      <c r="U3998" s="8">
        <f t="shared" si="558"/>
        <v>0</v>
      </c>
      <c r="V3998" s="8">
        <f t="shared" si="551"/>
        <v>0</v>
      </c>
      <c r="W3998" s="8">
        <f t="shared" si="552"/>
        <v>0</v>
      </c>
      <c r="X3998" s="8">
        <f t="shared" si="553"/>
        <v>0</v>
      </c>
      <c r="Y3998" s="8" t="str">
        <f t="shared" si="554"/>
        <v/>
      </c>
      <c r="Z3998" s="8" t="str">
        <f>VLOOKUP($D3998,{"29 - Psychiatrie (Erwachsene)","BGI";"297 - stationsäquivalente Behandlung in der Erwachsenenpsychiatrie (29)","BGI";"30 - Kinder- und Jugendpsychiatrie","BGII";"307 - stationsäquivalente Behandlung in der Kinder- und Jugendpsychiatrie (30)","BGII";"31 - Psychosomatik","BGI";"","LEER";0,"Leer"},2,0)</f>
        <v>LEER</v>
      </c>
      <c r="AA3998" s="8" t="str">
        <f t="shared" si="555"/>
        <v>Stationen</v>
      </c>
    </row>
    <row r="3999" spans="2:27" ht="15" customHeight="1" x14ac:dyDescent="0.25">
      <c r="B3999" s="76" t="str">
        <f t="shared" si="557"/>
        <v>!!!</v>
      </c>
      <c r="C3999" s="310" t="str">
        <f>IF(LEN($E3999)&gt;0,VLOOKUP(TEXT($E3999,0),'Angaben Stationen'!$E$14:$V$215,17,0),"")</f>
        <v/>
      </c>
      <c r="D3999" s="254" t="str">
        <f>IF(LEN($E3999)&gt;0,VLOOKUP(TEXT($E3999,0),'Angaben Stationen'!$E$14:$V$215,18,0),"")</f>
        <v/>
      </c>
      <c r="E3999" s="344"/>
      <c r="F3999" s="256"/>
      <c r="G3999" s="256"/>
      <c r="H3999" s="307"/>
      <c r="I3999" s="70"/>
      <c r="R3999" s="8">
        <f t="shared" si="550"/>
        <v>0</v>
      </c>
      <c r="S3999" s="8">
        <f>VLOOKUP($D3999,{"29 - Psychiatrie (Erwachsene)",1;"30 - Kinder- und Jugendpsychiatrie",1;"297 - stationsäquivalente Behandlung in der Erwachsenenpsychiatrie (29)",1;"307 - stationsäquivalente Behandlung in der Kinder- und Jugendpsychiatrie (30)",1;"31 - Psychosomatik",1;"",0;0,0},2,0)</f>
        <v>0</v>
      </c>
      <c r="T3999" s="8">
        <f t="shared" si="556"/>
        <v>0</v>
      </c>
      <c r="U3999" s="8">
        <f t="shared" si="558"/>
        <v>0</v>
      </c>
      <c r="V3999" s="8">
        <f t="shared" si="551"/>
        <v>0</v>
      </c>
      <c r="W3999" s="8">
        <f t="shared" si="552"/>
        <v>0</v>
      </c>
      <c r="X3999" s="8">
        <f t="shared" si="553"/>
        <v>0</v>
      </c>
      <c r="Y3999" s="8" t="str">
        <f t="shared" si="554"/>
        <v/>
      </c>
      <c r="Z3999" s="8" t="str">
        <f>VLOOKUP($D3999,{"29 - Psychiatrie (Erwachsene)","BGI";"297 - stationsäquivalente Behandlung in der Erwachsenenpsychiatrie (29)","BGI";"30 - Kinder- und Jugendpsychiatrie","BGII";"307 - stationsäquivalente Behandlung in der Kinder- und Jugendpsychiatrie (30)","BGII";"31 - Psychosomatik","BGI";"","LEER";0,"Leer"},2,0)</f>
        <v>LEER</v>
      </c>
      <c r="AA3999" s="8" t="str">
        <f t="shared" si="555"/>
        <v>Stationen</v>
      </c>
    </row>
    <row r="4000" spans="2:27" ht="15" customHeight="1" x14ac:dyDescent="0.25">
      <c r="B4000" s="76" t="str">
        <f t="shared" si="557"/>
        <v>!!!</v>
      </c>
      <c r="C4000" s="310" t="str">
        <f>IF(LEN($E4000)&gt;0,VLOOKUP(TEXT($E4000,0),'Angaben Stationen'!$E$14:$V$215,17,0),"")</f>
        <v/>
      </c>
      <c r="D4000" s="254" t="str">
        <f>IF(LEN($E4000)&gt;0,VLOOKUP(TEXT($E4000,0),'Angaben Stationen'!$E$14:$V$215,18,0),"")</f>
        <v/>
      </c>
      <c r="E4000" s="344"/>
      <c r="F4000" s="256"/>
      <c r="G4000" s="256"/>
      <c r="H4000" s="307"/>
      <c r="I4000" s="70"/>
      <c r="R4000" s="8">
        <f t="shared" si="550"/>
        <v>0</v>
      </c>
      <c r="S4000" s="8">
        <f>VLOOKUP($D4000,{"29 - Psychiatrie (Erwachsene)",1;"30 - Kinder- und Jugendpsychiatrie",1;"297 - stationsäquivalente Behandlung in der Erwachsenenpsychiatrie (29)",1;"307 - stationsäquivalente Behandlung in der Kinder- und Jugendpsychiatrie (30)",1;"31 - Psychosomatik",1;"",0;0,0},2,0)</f>
        <v>0</v>
      </c>
      <c r="T4000" s="8">
        <f t="shared" si="556"/>
        <v>0</v>
      </c>
      <c r="U4000" s="8">
        <f t="shared" si="558"/>
        <v>0</v>
      </c>
      <c r="V4000" s="8">
        <f t="shared" si="551"/>
        <v>0</v>
      </c>
      <c r="W4000" s="8">
        <f t="shared" si="552"/>
        <v>0</v>
      </c>
      <c r="X4000" s="8">
        <f t="shared" si="553"/>
        <v>0</v>
      </c>
      <c r="Y4000" s="8" t="str">
        <f t="shared" si="554"/>
        <v/>
      </c>
      <c r="Z4000" s="8" t="str">
        <f>VLOOKUP($D4000,{"29 - Psychiatrie (Erwachsene)","BGI";"297 - stationsäquivalente Behandlung in der Erwachsenenpsychiatrie (29)","BGI";"30 - Kinder- und Jugendpsychiatrie","BGII";"307 - stationsäquivalente Behandlung in der Kinder- und Jugendpsychiatrie (30)","BGII";"31 - Psychosomatik","BGI";"","LEER";0,"Leer"},2,0)</f>
        <v>LEER</v>
      </c>
      <c r="AA4000" s="8" t="str">
        <f t="shared" si="555"/>
        <v>Stationen</v>
      </c>
    </row>
    <row r="4001" spans="2:27" ht="15" customHeight="1" x14ac:dyDescent="0.25">
      <c r="B4001" s="76" t="str">
        <f t="shared" si="557"/>
        <v>!!!</v>
      </c>
      <c r="C4001" s="310" t="str">
        <f>IF(LEN($E4001)&gt;0,VLOOKUP(TEXT($E4001,0),'Angaben Stationen'!$E$14:$V$215,17,0),"")</f>
        <v/>
      </c>
      <c r="D4001" s="254" t="str">
        <f>IF(LEN($E4001)&gt;0,VLOOKUP(TEXT($E4001,0),'Angaben Stationen'!$E$14:$V$215,18,0),"")</f>
        <v/>
      </c>
      <c r="E4001" s="344"/>
      <c r="F4001" s="256"/>
      <c r="G4001" s="256"/>
      <c r="H4001" s="307"/>
      <c r="I4001" s="70"/>
      <c r="R4001" s="8">
        <f t="shared" si="550"/>
        <v>0</v>
      </c>
      <c r="S4001" s="8">
        <f>VLOOKUP($D4001,{"29 - Psychiatrie (Erwachsene)",1;"30 - Kinder- und Jugendpsychiatrie",1;"297 - stationsäquivalente Behandlung in der Erwachsenenpsychiatrie (29)",1;"307 - stationsäquivalente Behandlung in der Kinder- und Jugendpsychiatrie (30)",1;"31 - Psychosomatik",1;"",0;0,0},2,0)</f>
        <v>0</v>
      </c>
      <c r="T4001" s="8">
        <f t="shared" si="556"/>
        <v>0</v>
      </c>
      <c r="U4001" s="8">
        <f t="shared" si="558"/>
        <v>0</v>
      </c>
      <c r="V4001" s="8">
        <f t="shared" si="551"/>
        <v>0</v>
      </c>
      <c r="W4001" s="8">
        <f t="shared" si="552"/>
        <v>0</v>
      </c>
      <c r="X4001" s="8">
        <f t="shared" si="553"/>
        <v>0</v>
      </c>
      <c r="Y4001" s="8" t="str">
        <f t="shared" si="554"/>
        <v/>
      </c>
      <c r="Z4001" s="8" t="str">
        <f>VLOOKUP($D4001,{"29 - Psychiatrie (Erwachsene)","BGI";"297 - stationsäquivalente Behandlung in der Erwachsenenpsychiatrie (29)","BGI";"30 - Kinder- und Jugendpsychiatrie","BGII";"307 - stationsäquivalente Behandlung in der Kinder- und Jugendpsychiatrie (30)","BGII";"31 - Psychosomatik","BGI";"","LEER";0,"Leer"},2,0)</f>
        <v>LEER</v>
      </c>
      <c r="AA4001" s="8" t="str">
        <f t="shared" si="555"/>
        <v>Stationen</v>
      </c>
    </row>
    <row r="4002" spans="2:27" ht="15" customHeight="1" x14ac:dyDescent="0.25">
      <c r="B4002" s="76" t="str">
        <f t="shared" si="557"/>
        <v>!!!</v>
      </c>
      <c r="C4002" s="310" t="str">
        <f>IF(LEN($E4002)&gt;0,VLOOKUP(TEXT($E4002,0),'Angaben Stationen'!$E$14:$V$215,17,0),"")</f>
        <v/>
      </c>
      <c r="D4002" s="254" t="str">
        <f>IF(LEN($E4002)&gt;0,VLOOKUP(TEXT($E4002,0),'Angaben Stationen'!$E$14:$V$215,18,0),"")</f>
        <v/>
      </c>
      <c r="E4002" s="344"/>
      <c r="F4002" s="256"/>
      <c r="G4002" s="256"/>
      <c r="H4002" s="307"/>
      <c r="I4002" s="70"/>
      <c r="R4002" s="8">
        <f t="shared" ref="R4002:R4065" si="559">IF(LEN(B4002)&gt;0,0,1)</f>
        <v>0</v>
      </c>
      <c r="S4002" s="8">
        <f>VLOOKUP($D4002,{"29 - Psychiatrie (Erwachsene)",1;"30 - Kinder- und Jugendpsychiatrie",1;"297 - stationsäquivalente Behandlung in der Erwachsenenpsychiatrie (29)",1;"307 - stationsäquivalente Behandlung in der Kinder- und Jugendpsychiatrie (30)",1;"31 - Psychosomatik",1;"",0;0,0},2,0)</f>
        <v>0</v>
      </c>
      <c r="T4002" s="8">
        <f t="shared" si="556"/>
        <v>0</v>
      </c>
      <c r="U4002" s="8">
        <f t="shared" si="558"/>
        <v>0</v>
      </c>
      <c r="V4002" s="8">
        <f t="shared" ref="V4002:V4065" si="560">IF(VALUE($F4002)&gt;0,1,0)</f>
        <v>0</v>
      </c>
      <c r="W4002" s="8">
        <f t="shared" ref="W4002:W4065" si="561">IF(LEN($G4002)&gt;0,1,0)</f>
        <v>0</v>
      </c>
      <c r="X4002" s="8">
        <f t="shared" ref="X4002:X4065" si="562">IF(LEN($H4002)&gt;0,1,0)</f>
        <v>0</v>
      </c>
      <c r="Y4002" s="8" t="str">
        <f t="shared" ref="Y4002:Y4065" si="563">IF($D4002&lt;&gt;"","MonatII","")</f>
        <v/>
      </c>
      <c r="Z4002" s="8" t="str">
        <f>VLOOKUP($D4002,{"29 - Psychiatrie (Erwachsene)","BGI";"297 - stationsäquivalente Behandlung in der Erwachsenenpsychiatrie (29)","BGI";"30 - Kinder- und Jugendpsychiatrie","BGII";"307 - stationsäquivalente Behandlung in der Kinder- und Jugendpsychiatrie (30)","BGII";"31 - Psychosomatik","BGI";"","LEER";0,"Leer"},2,0)</f>
        <v>LEER</v>
      </c>
      <c r="AA4002" s="8" t="str">
        <f t="shared" ref="AA4002:AA4065" si="564">"Stationen"</f>
        <v>Stationen</v>
      </c>
    </row>
    <row r="4003" spans="2:27" ht="15" customHeight="1" x14ac:dyDescent="0.25">
      <c r="B4003" s="76" t="str">
        <f t="shared" si="557"/>
        <v>!!!</v>
      </c>
      <c r="C4003" s="310" t="str">
        <f>IF(LEN($E4003)&gt;0,VLOOKUP(TEXT($E4003,0),'Angaben Stationen'!$E$14:$V$215,17,0),"")</f>
        <v/>
      </c>
      <c r="D4003" s="254" t="str">
        <f>IF(LEN($E4003)&gt;0,VLOOKUP(TEXT($E4003,0),'Angaben Stationen'!$E$14:$V$215,18,0),"")</f>
        <v/>
      </c>
      <c r="E4003" s="344"/>
      <c r="F4003" s="256"/>
      <c r="G4003" s="256"/>
      <c r="H4003" s="307"/>
      <c r="I4003" s="70"/>
      <c r="R4003" s="8">
        <f t="shared" si="559"/>
        <v>0</v>
      </c>
      <c r="S4003" s="8">
        <f>VLOOKUP($D4003,{"29 - Psychiatrie (Erwachsene)",1;"30 - Kinder- und Jugendpsychiatrie",1;"297 - stationsäquivalente Behandlung in der Erwachsenenpsychiatrie (29)",1;"307 - stationsäquivalente Behandlung in der Kinder- und Jugendpsychiatrie (30)",1;"31 - Psychosomatik",1;"",0;0,0},2,0)</f>
        <v>0</v>
      </c>
      <c r="T4003" s="8">
        <f t="shared" si="556"/>
        <v>0</v>
      </c>
      <c r="U4003" s="8">
        <f t="shared" si="558"/>
        <v>0</v>
      </c>
      <c r="V4003" s="8">
        <f t="shared" si="560"/>
        <v>0</v>
      </c>
      <c r="W4003" s="8">
        <f t="shared" si="561"/>
        <v>0</v>
      </c>
      <c r="X4003" s="8">
        <f t="shared" si="562"/>
        <v>0</v>
      </c>
      <c r="Y4003" s="8" t="str">
        <f t="shared" si="563"/>
        <v/>
      </c>
      <c r="Z4003" s="8" t="str">
        <f>VLOOKUP($D4003,{"29 - Psychiatrie (Erwachsene)","BGI";"297 - stationsäquivalente Behandlung in der Erwachsenenpsychiatrie (29)","BGI";"30 - Kinder- und Jugendpsychiatrie","BGII";"307 - stationsäquivalente Behandlung in der Kinder- und Jugendpsychiatrie (30)","BGII";"31 - Psychosomatik","BGI";"","LEER";0,"Leer"},2,0)</f>
        <v>LEER</v>
      </c>
      <c r="AA4003" s="8" t="str">
        <f t="shared" si="564"/>
        <v>Stationen</v>
      </c>
    </row>
    <row r="4004" spans="2:27" ht="15" customHeight="1" x14ac:dyDescent="0.25">
      <c r="B4004" s="76" t="str">
        <f t="shared" si="557"/>
        <v>!!!</v>
      </c>
      <c r="C4004" s="310" t="str">
        <f>IF(LEN($E4004)&gt;0,VLOOKUP(TEXT($E4004,0),'Angaben Stationen'!$E$14:$V$215,17,0),"")</f>
        <v/>
      </c>
      <c r="D4004" s="254" t="str">
        <f>IF(LEN($E4004)&gt;0,VLOOKUP(TEXT($E4004,0),'Angaben Stationen'!$E$14:$V$215,18,0),"")</f>
        <v/>
      </c>
      <c r="E4004" s="344"/>
      <c r="F4004" s="256"/>
      <c r="G4004" s="256"/>
      <c r="H4004" s="307"/>
      <c r="I4004" s="70"/>
      <c r="R4004" s="8">
        <f t="shared" si="559"/>
        <v>0</v>
      </c>
      <c r="S4004" s="8">
        <f>VLOOKUP($D4004,{"29 - Psychiatrie (Erwachsene)",1;"30 - Kinder- und Jugendpsychiatrie",1;"297 - stationsäquivalente Behandlung in der Erwachsenenpsychiatrie (29)",1;"307 - stationsäquivalente Behandlung in der Kinder- und Jugendpsychiatrie (30)",1;"31 - Psychosomatik",1;"",0;0,0},2,0)</f>
        <v>0</v>
      </c>
      <c r="T4004" s="8">
        <f t="shared" si="556"/>
        <v>0</v>
      </c>
      <c r="U4004" s="8">
        <f t="shared" si="558"/>
        <v>0</v>
      </c>
      <c r="V4004" s="8">
        <f t="shared" si="560"/>
        <v>0</v>
      </c>
      <c r="W4004" s="8">
        <f t="shared" si="561"/>
        <v>0</v>
      </c>
      <c r="X4004" s="8">
        <f t="shared" si="562"/>
        <v>0</v>
      </c>
      <c r="Y4004" s="8" t="str">
        <f t="shared" si="563"/>
        <v/>
      </c>
      <c r="Z4004" s="8" t="str">
        <f>VLOOKUP($D4004,{"29 - Psychiatrie (Erwachsene)","BGI";"297 - stationsäquivalente Behandlung in der Erwachsenenpsychiatrie (29)","BGI";"30 - Kinder- und Jugendpsychiatrie","BGII";"307 - stationsäquivalente Behandlung in der Kinder- und Jugendpsychiatrie (30)","BGII";"31 - Psychosomatik","BGI";"","LEER";0,"Leer"},2,0)</f>
        <v>LEER</v>
      </c>
      <c r="AA4004" s="8" t="str">
        <f t="shared" si="564"/>
        <v>Stationen</v>
      </c>
    </row>
    <row r="4005" spans="2:27" ht="15" customHeight="1" x14ac:dyDescent="0.25">
      <c r="B4005" s="76" t="str">
        <f t="shared" si="557"/>
        <v>!!!</v>
      </c>
      <c r="C4005" s="310" t="str">
        <f>IF(LEN($E4005)&gt;0,VLOOKUP(TEXT($E4005,0),'Angaben Stationen'!$E$14:$V$215,17,0),"")</f>
        <v/>
      </c>
      <c r="D4005" s="254" t="str">
        <f>IF(LEN($E4005)&gt;0,VLOOKUP(TEXT($E4005,0),'Angaben Stationen'!$E$14:$V$215,18,0),"")</f>
        <v/>
      </c>
      <c r="E4005" s="344"/>
      <c r="F4005" s="256"/>
      <c r="G4005" s="256"/>
      <c r="H4005" s="307"/>
      <c r="I4005" s="70"/>
      <c r="R4005" s="8">
        <f t="shared" si="559"/>
        <v>0</v>
      </c>
      <c r="S4005" s="8">
        <f>VLOOKUP($D4005,{"29 - Psychiatrie (Erwachsene)",1;"30 - Kinder- und Jugendpsychiatrie",1;"297 - stationsäquivalente Behandlung in der Erwachsenenpsychiatrie (29)",1;"307 - stationsäquivalente Behandlung in der Kinder- und Jugendpsychiatrie (30)",1;"31 - Psychosomatik",1;"",0;0,0},2,0)</f>
        <v>0</v>
      </c>
      <c r="T4005" s="8">
        <f t="shared" si="556"/>
        <v>0</v>
      </c>
      <c r="U4005" s="8">
        <f t="shared" si="558"/>
        <v>0</v>
      </c>
      <c r="V4005" s="8">
        <f t="shared" si="560"/>
        <v>0</v>
      </c>
      <c r="W4005" s="8">
        <f t="shared" si="561"/>
        <v>0</v>
      </c>
      <c r="X4005" s="8">
        <f t="shared" si="562"/>
        <v>0</v>
      </c>
      <c r="Y4005" s="8" t="str">
        <f t="shared" si="563"/>
        <v/>
      </c>
      <c r="Z4005" s="8" t="str">
        <f>VLOOKUP($D4005,{"29 - Psychiatrie (Erwachsene)","BGI";"297 - stationsäquivalente Behandlung in der Erwachsenenpsychiatrie (29)","BGI";"30 - Kinder- und Jugendpsychiatrie","BGII";"307 - stationsäquivalente Behandlung in der Kinder- und Jugendpsychiatrie (30)","BGII";"31 - Psychosomatik","BGI";"","LEER";0,"Leer"},2,0)</f>
        <v>LEER</v>
      </c>
      <c r="AA4005" s="8" t="str">
        <f t="shared" si="564"/>
        <v>Stationen</v>
      </c>
    </row>
    <row r="4006" spans="2:27" ht="15" customHeight="1" x14ac:dyDescent="0.25">
      <c r="B4006" s="76" t="str">
        <f t="shared" si="557"/>
        <v>!!!</v>
      </c>
      <c r="C4006" s="310" t="str">
        <f>IF(LEN($E4006)&gt;0,VLOOKUP(TEXT($E4006,0),'Angaben Stationen'!$E$14:$V$215,17,0),"")</f>
        <v/>
      </c>
      <c r="D4006" s="254" t="str">
        <f>IF(LEN($E4006)&gt;0,VLOOKUP(TEXT($E4006,0),'Angaben Stationen'!$E$14:$V$215,18,0),"")</f>
        <v/>
      </c>
      <c r="E4006" s="344"/>
      <c r="F4006" s="256"/>
      <c r="G4006" s="256"/>
      <c r="H4006" s="307"/>
      <c r="I4006" s="70"/>
      <c r="R4006" s="8">
        <f t="shared" si="559"/>
        <v>0</v>
      </c>
      <c r="S4006" s="8">
        <f>VLOOKUP($D4006,{"29 - Psychiatrie (Erwachsene)",1;"30 - Kinder- und Jugendpsychiatrie",1;"297 - stationsäquivalente Behandlung in der Erwachsenenpsychiatrie (29)",1;"307 - stationsäquivalente Behandlung in der Kinder- und Jugendpsychiatrie (30)",1;"31 - Psychosomatik",1;"",0;0,0},2,0)</f>
        <v>0</v>
      </c>
      <c r="T4006" s="8">
        <f t="shared" ref="T4006:T4069" si="565">IF(LEN($C4006)&gt;0,1,0)</f>
        <v>0</v>
      </c>
      <c r="U4006" s="8">
        <f t="shared" si="558"/>
        <v>0</v>
      </c>
      <c r="V4006" s="8">
        <f t="shared" si="560"/>
        <v>0</v>
      </c>
      <c r="W4006" s="8">
        <f t="shared" si="561"/>
        <v>0</v>
      </c>
      <c r="X4006" s="8">
        <f t="shared" si="562"/>
        <v>0</v>
      </c>
      <c r="Y4006" s="8" t="str">
        <f t="shared" si="563"/>
        <v/>
      </c>
      <c r="Z4006" s="8" t="str">
        <f>VLOOKUP($D4006,{"29 - Psychiatrie (Erwachsene)","BGI";"297 - stationsäquivalente Behandlung in der Erwachsenenpsychiatrie (29)","BGI";"30 - Kinder- und Jugendpsychiatrie","BGII";"307 - stationsäquivalente Behandlung in der Kinder- und Jugendpsychiatrie (30)","BGII";"31 - Psychosomatik","BGI";"","LEER";0,"Leer"},2,0)</f>
        <v>LEER</v>
      </c>
      <c r="AA4006" s="8" t="str">
        <f t="shared" si="564"/>
        <v>Stationen</v>
      </c>
    </row>
    <row r="4007" spans="2:27" ht="15" customHeight="1" x14ac:dyDescent="0.25">
      <c r="B4007" s="76" t="str">
        <f t="shared" si="557"/>
        <v>!!!</v>
      </c>
      <c r="C4007" s="310" t="str">
        <f>IF(LEN($E4007)&gt;0,VLOOKUP(TEXT($E4007,0),'Angaben Stationen'!$E$14:$V$215,17,0),"")</f>
        <v/>
      </c>
      <c r="D4007" s="254" t="str">
        <f>IF(LEN($E4007)&gt;0,VLOOKUP(TEXT($E4007,0),'Angaben Stationen'!$E$14:$V$215,18,0),"")</f>
        <v/>
      </c>
      <c r="E4007" s="344"/>
      <c r="F4007" s="256"/>
      <c r="G4007" s="256"/>
      <c r="H4007" s="307"/>
      <c r="I4007" s="70"/>
      <c r="R4007" s="8">
        <f t="shared" si="559"/>
        <v>0</v>
      </c>
      <c r="S4007" s="8">
        <f>VLOOKUP($D4007,{"29 - Psychiatrie (Erwachsene)",1;"30 - Kinder- und Jugendpsychiatrie",1;"297 - stationsäquivalente Behandlung in der Erwachsenenpsychiatrie (29)",1;"307 - stationsäquivalente Behandlung in der Kinder- und Jugendpsychiatrie (30)",1;"31 - Psychosomatik",1;"",0;0,0},2,0)</f>
        <v>0</v>
      </c>
      <c r="T4007" s="8">
        <f t="shared" si="565"/>
        <v>0</v>
      </c>
      <c r="U4007" s="8">
        <f t="shared" si="558"/>
        <v>0</v>
      </c>
      <c r="V4007" s="8">
        <f t="shared" si="560"/>
        <v>0</v>
      </c>
      <c r="W4007" s="8">
        <f t="shared" si="561"/>
        <v>0</v>
      </c>
      <c r="X4007" s="8">
        <f t="shared" si="562"/>
        <v>0</v>
      </c>
      <c r="Y4007" s="8" t="str">
        <f t="shared" si="563"/>
        <v/>
      </c>
      <c r="Z4007" s="8" t="str">
        <f>VLOOKUP($D4007,{"29 - Psychiatrie (Erwachsene)","BGI";"297 - stationsäquivalente Behandlung in der Erwachsenenpsychiatrie (29)","BGI";"30 - Kinder- und Jugendpsychiatrie","BGII";"307 - stationsäquivalente Behandlung in der Kinder- und Jugendpsychiatrie (30)","BGII";"31 - Psychosomatik","BGI";"","LEER";0,"Leer"},2,0)</f>
        <v>LEER</v>
      </c>
      <c r="AA4007" s="8" t="str">
        <f t="shared" si="564"/>
        <v>Stationen</v>
      </c>
    </row>
    <row r="4008" spans="2:27" ht="15" customHeight="1" x14ac:dyDescent="0.25">
      <c r="B4008" s="76" t="str">
        <f t="shared" si="557"/>
        <v>!!!</v>
      </c>
      <c r="C4008" s="310" t="str">
        <f>IF(LEN($E4008)&gt;0,VLOOKUP(TEXT($E4008,0),'Angaben Stationen'!$E$14:$V$215,17,0),"")</f>
        <v/>
      </c>
      <c r="D4008" s="254" t="str">
        <f>IF(LEN($E4008)&gt;0,VLOOKUP(TEXT($E4008,0),'Angaben Stationen'!$E$14:$V$215,18,0),"")</f>
        <v/>
      </c>
      <c r="E4008" s="344"/>
      <c r="F4008" s="256"/>
      <c r="G4008" s="256"/>
      <c r="H4008" s="307"/>
      <c r="I4008" s="70"/>
      <c r="R4008" s="8">
        <f t="shared" si="559"/>
        <v>0</v>
      </c>
      <c r="S4008" s="8">
        <f>VLOOKUP($D4008,{"29 - Psychiatrie (Erwachsene)",1;"30 - Kinder- und Jugendpsychiatrie",1;"297 - stationsäquivalente Behandlung in der Erwachsenenpsychiatrie (29)",1;"307 - stationsäquivalente Behandlung in der Kinder- und Jugendpsychiatrie (30)",1;"31 - Psychosomatik",1;"",0;0,0},2,0)</f>
        <v>0</v>
      </c>
      <c r="T4008" s="8">
        <f t="shared" si="565"/>
        <v>0</v>
      </c>
      <c r="U4008" s="8">
        <f t="shared" si="558"/>
        <v>0</v>
      </c>
      <c r="V4008" s="8">
        <f t="shared" si="560"/>
        <v>0</v>
      </c>
      <c r="W4008" s="8">
        <f t="shared" si="561"/>
        <v>0</v>
      </c>
      <c r="X4008" s="8">
        <f t="shared" si="562"/>
        <v>0</v>
      </c>
      <c r="Y4008" s="8" t="str">
        <f t="shared" si="563"/>
        <v/>
      </c>
      <c r="Z4008" s="8" t="str">
        <f>VLOOKUP($D4008,{"29 - Psychiatrie (Erwachsene)","BGI";"297 - stationsäquivalente Behandlung in der Erwachsenenpsychiatrie (29)","BGI";"30 - Kinder- und Jugendpsychiatrie","BGII";"307 - stationsäquivalente Behandlung in der Kinder- und Jugendpsychiatrie (30)","BGII";"31 - Psychosomatik","BGI";"","LEER";0,"Leer"},2,0)</f>
        <v>LEER</v>
      </c>
      <c r="AA4008" s="8" t="str">
        <f t="shared" si="564"/>
        <v>Stationen</v>
      </c>
    </row>
    <row r="4009" spans="2:27" ht="15" customHeight="1" x14ac:dyDescent="0.25">
      <c r="B4009" s="76" t="str">
        <f t="shared" si="557"/>
        <v>!!!</v>
      </c>
      <c r="C4009" s="310" t="str">
        <f>IF(LEN($E4009)&gt;0,VLOOKUP(TEXT($E4009,0),'Angaben Stationen'!$E$14:$V$215,17,0),"")</f>
        <v/>
      </c>
      <c r="D4009" s="254" t="str">
        <f>IF(LEN($E4009)&gt;0,VLOOKUP(TEXT($E4009,0),'Angaben Stationen'!$E$14:$V$215,18,0),"")</f>
        <v/>
      </c>
      <c r="E4009" s="344"/>
      <c r="F4009" s="256"/>
      <c r="G4009" s="256"/>
      <c r="H4009" s="307"/>
      <c r="I4009" s="70"/>
      <c r="R4009" s="8">
        <f t="shared" si="559"/>
        <v>0</v>
      </c>
      <c r="S4009" s="8">
        <f>VLOOKUP($D4009,{"29 - Psychiatrie (Erwachsene)",1;"30 - Kinder- und Jugendpsychiatrie",1;"297 - stationsäquivalente Behandlung in der Erwachsenenpsychiatrie (29)",1;"307 - stationsäquivalente Behandlung in der Kinder- und Jugendpsychiatrie (30)",1;"31 - Psychosomatik",1;"",0;0,0},2,0)</f>
        <v>0</v>
      </c>
      <c r="T4009" s="8">
        <f t="shared" si="565"/>
        <v>0</v>
      </c>
      <c r="U4009" s="8">
        <f t="shared" si="558"/>
        <v>0</v>
      </c>
      <c r="V4009" s="8">
        <f t="shared" si="560"/>
        <v>0</v>
      </c>
      <c r="W4009" s="8">
        <f t="shared" si="561"/>
        <v>0</v>
      </c>
      <c r="X4009" s="8">
        <f t="shared" si="562"/>
        <v>0</v>
      </c>
      <c r="Y4009" s="8" t="str">
        <f t="shared" si="563"/>
        <v/>
      </c>
      <c r="Z4009" s="8" t="str">
        <f>VLOOKUP($D4009,{"29 - Psychiatrie (Erwachsene)","BGI";"297 - stationsäquivalente Behandlung in der Erwachsenenpsychiatrie (29)","BGI";"30 - Kinder- und Jugendpsychiatrie","BGII";"307 - stationsäquivalente Behandlung in der Kinder- und Jugendpsychiatrie (30)","BGII";"31 - Psychosomatik","BGI";"","LEER";0,"Leer"},2,0)</f>
        <v>LEER</v>
      </c>
      <c r="AA4009" s="8" t="str">
        <f t="shared" si="564"/>
        <v>Stationen</v>
      </c>
    </row>
    <row r="4010" spans="2:27" ht="15" customHeight="1" x14ac:dyDescent="0.25">
      <c r="B4010" s="76" t="str">
        <f t="shared" si="557"/>
        <v>!!!</v>
      </c>
      <c r="C4010" s="310" t="str">
        <f>IF(LEN($E4010)&gt;0,VLOOKUP(TEXT($E4010,0),'Angaben Stationen'!$E$14:$V$215,17,0),"")</f>
        <v/>
      </c>
      <c r="D4010" s="254" t="str">
        <f>IF(LEN($E4010)&gt;0,VLOOKUP(TEXT($E4010,0),'Angaben Stationen'!$E$14:$V$215,18,0),"")</f>
        <v/>
      </c>
      <c r="E4010" s="344"/>
      <c r="F4010" s="256"/>
      <c r="G4010" s="256"/>
      <c r="H4010" s="307"/>
      <c r="I4010" s="70"/>
      <c r="R4010" s="8">
        <f t="shared" si="559"/>
        <v>0</v>
      </c>
      <c r="S4010" s="8">
        <f>VLOOKUP($D4010,{"29 - Psychiatrie (Erwachsene)",1;"30 - Kinder- und Jugendpsychiatrie",1;"297 - stationsäquivalente Behandlung in der Erwachsenenpsychiatrie (29)",1;"307 - stationsäquivalente Behandlung in der Kinder- und Jugendpsychiatrie (30)",1;"31 - Psychosomatik",1;"",0;0,0},2,0)</f>
        <v>0</v>
      </c>
      <c r="T4010" s="8">
        <f t="shared" si="565"/>
        <v>0</v>
      </c>
      <c r="U4010" s="8">
        <f t="shared" si="558"/>
        <v>0</v>
      </c>
      <c r="V4010" s="8">
        <f t="shared" si="560"/>
        <v>0</v>
      </c>
      <c r="W4010" s="8">
        <f t="shared" si="561"/>
        <v>0</v>
      </c>
      <c r="X4010" s="8">
        <f t="shared" si="562"/>
        <v>0</v>
      </c>
      <c r="Y4010" s="8" t="str">
        <f t="shared" si="563"/>
        <v/>
      </c>
      <c r="Z4010" s="8" t="str">
        <f>VLOOKUP($D4010,{"29 - Psychiatrie (Erwachsene)","BGI";"297 - stationsäquivalente Behandlung in der Erwachsenenpsychiatrie (29)","BGI";"30 - Kinder- und Jugendpsychiatrie","BGII";"307 - stationsäquivalente Behandlung in der Kinder- und Jugendpsychiatrie (30)","BGII";"31 - Psychosomatik","BGI";"","LEER";0,"Leer"},2,0)</f>
        <v>LEER</v>
      </c>
      <c r="AA4010" s="8" t="str">
        <f t="shared" si="564"/>
        <v>Stationen</v>
      </c>
    </row>
    <row r="4011" spans="2:27" ht="15" customHeight="1" x14ac:dyDescent="0.25">
      <c r="B4011" s="76" t="str">
        <f t="shared" si="557"/>
        <v>!!!</v>
      </c>
      <c r="C4011" s="310" t="str">
        <f>IF(LEN($E4011)&gt;0,VLOOKUP(TEXT($E4011,0),'Angaben Stationen'!$E$14:$V$215,17,0),"")</f>
        <v/>
      </c>
      <c r="D4011" s="254" t="str">
        <f>IF(LEN($E4011)&gt;0,VLOOKUP(TEXT($E4011,0),'Angaben Stationen'!$E$14:$V$215,18,0),"")</f>
        <v/>
      </c>
      <c r="E4011" s="344"/>
      <c r="F4011" s="256"/>
      <c r="G4011" s="256"/>
      <c r="H4011" s="307"/>
      <c r="I4011" s="70"/>
      <c r="R4011" s="8">
        <f t="shared" si="559"/>
        <v>0</v>
      </c>
      <c r="S4011" s="8">
        <f>VLOOKUP($D4011,{"29 - Psychiatrie (Erwachsene)",1;"30 - Kinder- und Jugendpsychiatrie",1;"297 - stationsäquivalente Behandlung in der Erwachsenenpsychiatrie (29)",1;"307 - stationsäquivalente Behandlung in der Kinder- und Jugendpsychiatrie (30)",1;"31 - Psychosomatik",1;"",0;0,0},2,0)</f>
        <v>0</v>
      </c>
      <c r="T4011" s="8">
        <f t="shared" si="565"/>
        <v>0</v>
      </c>
      <c r="U4011" s="8">
        <f t="shared" si="558"/>
        <v>0</v>
      </c>
      <c r="V4011" s="8">
        <f t="shared" si="560"/>
        <v>0</v>
      </c>
      <c r="W4011" s="8">
        <f t="shared" si="561"/>
        <v>0</v>
      </c>
      <c r="X4011" s="8">
        <f t="shared" si="562"/>
        <v>0</v>
      </c>
      <c r="Y4011" s="8" t="str">
        <f t="shared" si="563"/>
        <v/>
      </c>
      <c r="Z4011" s="8" t="str">
        <f>VLOOKUP($D4011,{"29 - Psychiatrie (Erwachsene)","BGI";"297 - stationsäquivalente Behandlung in der Erwachsenenpsychiatrie (29)","BGI";"30 - Kinder- und Jugendpsychiatrie","BGII";"307 - stationsäquivalente Behandlung in der Kinder- und Jugendpsychiatrie (30)","BGII";"31 - Psychosomatik","BGI";"","LEER";0,"Leer"},2,0)</f>
        <v>LEER</v>
      </c>
      <c r="AA4011" s="8" t="str">
        <f t="shared" si="564"/>
        <v>Stationen</v>
      </c>
    </row>
    <row r="4012" spans="2:27" ht="15" customHeight="1" x14ac:dyDescent="0.25">
      <c r="B4012" s="76" t="str">
        <f t="shared" si="557"/>
        <v>!!!</v>
      </c>
      <c r="C4012" s="310" t="str">
        <f>IF(LEN($E4012)&gt;0,VLOOKUP(TEXT($E4012,0),'Angaben Stationen'!$E$14:$V$215,17,0),"")</f>
        <v/>
      </c>
      <c r="D4012" s="254" t="str">
        <f>IF(LEN($E4012)&gt;0,VLOOKUP(TEXT($E4012,0),'Angaben Stationen'!$E$14:$V$215,18,0),"")</f>
        <v/>
      </c>
      <c r="E4012" s="344"/>
      <c r="F4012" s="256"/>
      <c r="G4012" s="256"/>
      <c r="H4012" s="307"/>
      <c r="I4012" s="70"/>
      <c r="R4012" s="8">
        <f t="shared" si="559"/>
        <v>0</v>
      </c>
      <c r="S4012" s="8">
        <f>VLOOKUP($D4012,{"29 - Psychiatrie (Erwachsene)",1;"30 - Kinder- und Jugendpsychiatrie",1;"297 - stationsäquivalente Behandlung in der Erwachsenenpsychiatrie (29)",1;"307 - stationsäquivalente Behandlung in der Kinder- und Jugendpsychiatrie (30)",1;"31 - Psychosomatik",1;"",0;0,0},2,0)</f>
        <v>0</v>
      </c>
      <c r="T4012" s="8">
        <f t="shared" si="565"/>
        <v>0</v>
      </c>
      <c r="U4012" s="8">
        <f t="shared" si="558"/>
        <v>0</v>
      </c>
      <c r="V4012" s="8">
        <f t="shared" si="560"/>
        <v>0</v>
      </c>
      <c r="W4012" s="8">
        <f t="shared" si="561"/>
        <v>0</v>
      </c>
      <c r="X4012" s="8">
        <f t="shared" si="562"/>
        <v>0</v>
      </c>
      <c r="Y4012" s="8" t="str">
        <f t="shared" si="563"/>
        <v/>
      </c>
      <c r="Z4012" s="8" t="str">
        <f>VLOOKUP($D4012,{"29 - Psychiatrie (Erwachsene)","BGI";"297 - stationsäquivalente Behandlung in der Erwachsenenpsychiatrie (29)","BGI";"30 - Kinder- und Jugendpsychiatrie","BGII";"307 - stationsäquivalente Behandlung in der Kinder- und Jugendpsychiatrie (30)","BGII";"31 - Psychosomatik","BGI";"","LEER";0,"Leer"},2,0)</f>
        <v>LEER</v>
      </c>
      <c r="AA4012" s="8" t="str">
        <f t="shared" si="564"/>
        <v>Stationen</v>
      </c>
    </row>
    <row r="4013" spans="2:27" ht="15" customHeight="1" x14ac:dyDescent="0.25">
      <c r="B4013" s="76" t="str">
        <f t="shared" si="557"/>
        <v>!!!</v>
      </c>
      <c r="C4013" s="310" t="str">
        <f>IF(LEN($E4013)&gt;0,VLOOKUP(TEXT($E4013,0),'Angaben Stationen'!$E$14:$V$215,17,0),"")</f>
        <v/>
      </c>
      <c r="D4013" s="254" t="str">
        <f>IF(LEN($E4013)&gt;0,VLOOKUP(TEXT($E4013,0),'Angaben Stationen'!$E$14:$V$215,18,0),"")</f>
        <v/>
      </c>
      <c r="E4013" s="344"/>
      <c r="F4013" s="256"/>
      <c r="G4013" s="256"/>
      <c r="H4013" s="307"/>
      <c r="I4013" s="70"/>
      <c r="R4013" s="8">
        <f t="shared" si="559"/>
        <v>0</v>
      </c>
      <c r="S4013" s="8">
        <f>VLOOKUP($D4013,{"29 - Psychiatrie (Erwachsene)",1;"30 - Kinder- und Jugendpsychiatrie",1;"297 - stationsäquivalente Behandlung in der Erwachsenenpsychiatrie (29)",1;"307 - stationsäquivalente Behandlung in der Kinder- und Jugendpsychiatrie (30)",1;"31 - Psychosomatik",1;"",0;0,0},2,0)</f>
        <v>0</v>
      </c>
      <c r="T4013" s="8">
        <f t="shared" si="565"/>
        <v>0</v>
      </c>
      <c r="U4013" s="8">
        <f t="shared" si="558"/>
        <v>0</v>
      </c>
      <c r="V4013" s="8">
        <f t="shared" si="560"/>
        <v>0</v>
      </c>
      <c r="W4013" s="8">
        <f t="shared" si="561"/>
        <v>0</v>
      </c>
      <c r="X4013" s="8">
        <f t="shared" si="562"/>
        <v>0</v>
      </c>
      <c r="Y4013" s="8" t="str">
        <f t="shared" si="563"/>
        <v/>
      </c>
      <c r="Z4013" s="8" t="str">
        <f>VLOOKUP($D4013,{"29 - Psychiatrie (Erwachsene)","BGI";"297 - stationsäquivalente Behandlung in der Erwachsenenpsychiatrie (29)","BGI";"30 - Kinder- und Jugendpsychiatrie","BGII";"307 - stationsäquivalente Behandlung in der Kinder- und Jugendpsychiatrie (30)","BGII";"31 - Psychosomatik","BGI";"","LEER";0,"Leer"},2,0)</f>
        <v>LEER</v>
      </c>
      <c r="AA4013" s="8" t="str">
        <f t="shared" si="564"/>
        <v>Stationen</v>
      </c>
    </row>
    <row r="4014" spans="2:27" ht="15" customHeight="1" x14ac:dyDescent="0.25">
      <c r="B4014" s="76" t="str">
        <f t="shared" si="557"/>
        <v>!!!</v>
      </c>
      <c r="C4014" s="310" t="str">
        <f>IF(LEN($E4014)&gt;0,VLOOKUP(TEXT($E4014,0),'Angaben Stationen'!$E$14:$V$215,17,0),"")</f>
        <v/>
      </c>
      <c r="D4014" s="254" t="str">
        <f>IF(LEN($E4014)&gt;0,VLOOKUP(TEXT($E4014,0),'Angaben Stationen'!$E$14:$V$215,18,0),"")</f>
        <v/>
      </c>
      <c r="E4014" s="344"/>
      <c r="F4014" s="256"/>
      <c r="G4014" s="256"/>
      <c r="H4014" s="307"/>
      <c r="I4014" s="70"/>
      <c r="R4014" s="8">
        <f t="shared" si="559"/>
        <v>0</v>
      </c>
      <c r="S4014" s="8">
        <f>VLOOKUP($D4014,{"29 - Psychiatrie (Erwachsene)",1;"30 - Kinder- und Jugendpsychiatrie",1;"297 - stationsäquivalente Behandlung in der Erwachsenenpsychiatrie (29)",1;"307 - stationsäquivalente Behandlung in der Kinder- und Jugendpsychiatrie (30)",1;"31 - Psychosomatik",1;"",0;0,0},2,0)</f>
        <v>0</v>
      </c>
      <c r="T4014" s="8">
        <f t="shared" si="565"/>
        <v>0</v>
      </c>
      <c r="U4014" s="8">
        <f t="shared" si="558"/>
        <v>0</v>
      </c>
      <c r="V4014" s="8">
        <f t="shared" si="560"/>
        <v>0</v>
      </c>
      <c r="W4014" s="8">
        <f t="shared" si="561"/>
        <v>0</v>
      </c>
      <c r="X4014" s="8">
        <f t="shared" si="562"/>
        <v>0</v>
      </c>
      <c r="Y4014" s="8" t="str">
        <f t="shared" si="563"/>
        <v/>
      </c>
      <c r="Z4014" s="8" t="str">
        <f>VLOOKUP($D4014,{"29 - Psychiatrie (Erwachsene)","BGI";"297 - stationsäquivalente Behandlung in der Erwachsenenpsychiatrie (29)","BGI";"30 - Kinder- und Jugendpsychiatrie","BGII";"307 - stationsäquivalente Behandlung in der Kinder- und Jugendpsychiatrie (30)","BGII";"31 - Psychosomatik","BGI";"","LEER";0,"Leer"},2,0)</f>
        <v>LEER</v>
      </c>
      <c r="AA4014" s="8" t="str">
        <f t="shared" si="564"/>
        <v>Stationen</v>
      </c>
    </row>
    <row r="4015" spans="2:27" ht="15" customHeight="1" x14ac:dyDescent="0.25">
      <c r="B4015" s="76" t="str">
        <f t="shared" si="557"/>
        <v>!!!</v>
      </c>
      <c r="C4015" s="310" t="str">
        <f>IF(LEN($E4015)&gt;0,VLOOKUP(TEXT($E4015,0),'Angaben Stationen'!$E$14:$V$215,17,0),"")</f>
        <v/>
      </c>
      <c r="D4015" s="254" t="str">
        <f>IF(LEN($E4015)&gt;0,VLOOKUP(TEXT($E4015,0),'Angaben Stationen'!$E$14:$V$215,18,0),"")</f>
        <v/>
      </c>
      <c r="E4015" s="344"/>
      <c r="F4015" s="256"/>
      <c r="G4015" s="256"/>
      <c r="H4015" s="307"/>
      <c r="I4015" s="70"/>
      <c r="R4015" s="8">
        <f t="shared" si="559"/>
        <v>0</v>
      </c>
      <c r="S4015" s="8">
        <f>VLOOKUP($D4015,{"29 - Psychiatrie (Erwachsene)",1;"30 - Kinder- und Jugendpsychiatrie",1;"297 - stationsäquivalente Behandlung in der Erwachsenenpsychiatrie (29)",1;"307 - stationsäquivalente Behandlung in der Kinder- und Jugendpsychiatrie (30)",1;"31 - Psychosomatik",1;"",0;0,0},2,0)</f>
        <v>0</v>
      </c>
      <c r="T4015" s="8">
        <f t="shared" si="565"/>
        <v>0</v>
      </c>
      <c r="U4015" s="8">
        <f t="shared" si="558"/>
        <v>0</v>
      </c>
      <c r="V4015" s="8">
        <f t="shared" si="560"/>
        <v>0</v>
      </c>
      <c r="W4015" s="8">
        <f t="shared" si="561"/>
        <v>0</v>
      </c>
      <c r="X4015" s="8">
        <f t="shared" si="562"/>
        <v>0</v>
      </c>
      <c r="Y4015" s="8" t="str">
        <f t="shared" si="563"/>
        <v/>
      </c>
      <c r="Z4015" s="8" t="str">
        <f>VLOOKUP($D4015,{"29 - Psychiatrie (Erwachsene)","BGI";"297 - stationsäquivalente Behandlung in der Erwachsenenpsychiatrie (29)","BGI";"30 - Kinder- und Jugendpsychiatrie","BGII";"307 - stationsäquivalente Behandlung in der Kinder- und Jugendpsychiatrie (30)","BGII";"31 - Psychosomatik","BGI";"","LEER";0,"Leer"},2,0)</f>
        <v>LEER</v>
      </c>
      <c r="AA4015" s="8" t="str">
        <f t="shared" si="564"/>
        <v>Stationen</v>
      </c>
    </row>
    <row r="4016" spans="2:27" ht="15" customHeight="1" x14ac:dyDescent="0.25">
      <c r="B4016" s="76" t="str">
        <f t="shared" si="557"/>
        <v>!!!</v>
      </c>
      <c r="C4016" s="310" t="str">
        <f>IF(LEN($E4016)&gt;0,VLOOKUP(TEXT($E4016,0),'Angaben Stationen'!$E$14:$V$215,17,0),"")</f>
        <v/>
      </c>
      <c r="D4016" s="254" t="str">
        <f>IF(LEN($E4016)&gt;0,VLOOKUP(TEXT($E4016,0),'Angaben Stationen'!$E$14:$V$215,18,0),"")</f>
        <v/>
      </c>
      <c r="E4016" s="344"/>
      <c r="F4016" s="256"/>
      <c r="G4016" s="256"/>
      <c r="H4016" s="307"/>
      <c r="I4016" s="70"/>
      <c r="R4016" s="8">
        <f t="shared" si="559"/>
        <v>0</v>
      </c>
      <c r="S4016" s="8">
        <f>VLOOKUP($D4016,{"29 - Psychiatrie (Erwachsene)",1;"30 - Kinder- und Jugendpsychiatrie",1;"297 - stationsäquivalente Behandlung in der Erwachsenenpsychiatrie (29)",1;"307 - stationsäquivalente Behandlung in der Kinder- und Jugendpsychiatrie (30)",1;"31 - Psychosomatik",1;"",0;0,0},2,0)</f>
        <v>0</v>
      </c>
      <c r="T4016" s="8">
        <f t="shared" si="565"/>
        <v>0</v>
      </c>
      <c r="U4016" s="8">
        <f t="shared" si="558"/>
        <v>0</v>
      </c>
      <c r="V4016" s="8">
        <f t="shared" si="560"/>
        <v>0</v>
      </c>
      <c r="W4016" s="8">
        <f t="shared" si="561"/>
        <v>0</v>
      </c>
      <c r="X4016" s="8">
        <f t="shared" si="562"/>
        <v>0</v>
      </c>
      <c r="Y4016" s="8" t="str">
        <f t="shared" si="563"/>
        <v/>
      </c>
      <c r="Z4016" s="8" t="str">
        <f>VLOOKUP($D4016,{"29 - Psychiatrie (Erwachsene)","BGI";"297 - stationsäquivalente Behandlung in der Erwachsenenpsychiatrie (29)","BGI";"30 - Kinder- und Jugendpsychiatrie","BGII";"307 - stationsäquivalente Behandlung in der Kinder- und Jugendpsychiatrie (30)","BGII";"31 - Psychosomatik","BGI";"","LEER";0,"Leer"},2,0)</f>
        <v>LEER</v>
      </c>
      <c r="AA4016" s="8" t="str">
        <f t="shared" si="564"/>
        <v>Stationen</v>
      </c>
    </row>
    <row r="4017" spans="2:27" ht="15" customHeight="1" x14ac:dyDescent="0.25">
      <c r="B4017" s="76" t="str">
        <f t="shared" si="557"/>
        <v>!!!</v>
      </c>
      <c r="C4017" s="310" t="str">
        <f>IF(LEN($E4017)&gt;0,VLOOKUP(TEXT($E4017,0),'Angaben Stationen'!$E$14:$V$215,17,0),"")</f>
        <v/>
      </c>
      <c r="D4017" s="254" t="str">
        <f>IF(LEN($E4017)&gt;0,VLOOKUP(TEXT($E4017,0),'Angaben Stationen'!$E$14:$V$215,18,0),"")</f>
        <v/>
      </c>
      <c r="E4017" s="344"/>
      <c r="F4017" s="256"/>
      <c r="G4017" s="256"/>
      <c r="H4017" s="307"/>
      <c r="I4017" s="70"/>
      <c r="R4017" s="8">
        <f t="shared" si="559"/>
        <v>0</v>
      </c>
      <c r="S4017" s="8">
        <f>VLOOKUP($D4017,{"29 - Psychiatrie (Erwachsene)",1;"30 - Kinder- und Jugendpsychiatrie",1;"297 - stationsäquivalente Behandlung in der Erwachsenenpsychiatrie (29)",1;"307 - stationsäquivalente Behandlung in der Kinder- und Jugendpsychiatrie (30)",1;"31 - Psychosomatik",1;"",0;0,0},2,0)</f>
        <v>0</v>
      </c>
      <c r="T4017" s="8">
        <f t="shared" si="565"/>
        <v>0</v>
      </c>
      <c r="U4017" s="8">
        <f t="shared" si="558"/>
        <v>0</v>
      </c>
      <c r="V4017" s="8">
        <f t="shared" si="560"/>
        <v>0</v>
      </c>
      <c r="W4017" s="8">
        <f t="shared" si="561"/>
        <v>0</v>
      </c>
      <c r="X4017" s="8">
        <f t="shared" si="562"/>
        <v>0</v>
      </c>
      <c r="Y4017" s="8" t="str">
        <f t="shared" si="563"/>
        <v/>
      </c>
      <c r="Z4017" s="8" t="str">
        <f>VLOOKUP($D4017,{"29 - Psychiatrie (Erwachsene)","BGI";"297 - stationsäquivalente Behandlung in der Erwachsenenpsychiatrie (29)","BGI";"30 - Kinder- und Jugendpsychiatrie","BGII";"307 - stationsäquivalente Behandlung in der Kinder- und Jugendpsychiatrie (30)","BGII";"31 - Psychosomatik","BGI";"","LEER";0,"Leer"},2,0)</f>
        <v>LEER</v>
      </c>
      <c r="AA4017" s="8" t="str">
        <f t="shared" si="564"/>
        <v>Stationen</v>
      </c>
    </row>
    <row r="4018" spans="2:27" ht="15" customHeight="1" x14ac:dyDescent="0.25">
      <c r="B4018" s="76" t="str">
        <f t="shared" si="557"/>
        <v>!!!</v>
      </c>
      <c r="C4018" s="310" t="str">
        <f>IF(LEN($E4018)&gt;0,VLOOKUP(TEXT($E4018,0),'Angaben Stationen'!$E$14:$V$215,17,0),"")</f>
        <v/>
      </c>
      <c r="D4018" s="254" t="str">
        <f>IF(LEN($E4018)&gt;0,VLOOKUP(TEXT($E4018,0),'Angaben Stationen'!$E$14:$V$215,18,0),"")</f>
        <v/>
      </c>
      <c r="E4018" s="344"/>
      <c r="F4018" s="256"/>
      <c r="G4018" s="256"/>
      <c r="H4018" s="307"/>
      <c r="I4018" s="70"/>
      <c r="R4018" s="8">
        <f t="shared" si="559"/>
        <v>0</v>
      </c>
      <c r="S4018" s="8">
        <f>VLOOKUP($D4018,{"29 - Psychiatrie (Erwachsene)",1;"30 - Kinder- und Jugendpsychiatrie",1;"297 - stationsäquivalente Behandlung in der Erwachsenenpsychiatrie (29)",1;"307 - stationsäquivalente Behandlung in der Kinder- und Jugendpsychiatrie (30)",1;"31 - Psychosomatik",1;"",0;0,0},2,0)</f>
        <v>0</v>
      </c>
      <c r="T4018" s="8">
        <f t="shared" si="565"/>
        <v>0</v>
      </c>
      <c r="U4018" s="8">
        <f t="shared" si="558"/>
        <v>0</v>
      </c>
      <c r="V4018" s="8">
        <f t="shared" si="560"/>
        <v>0</v>
      </c>
      <c r="W4018" s="8">
        <f t="shared" si="561"/>
        <v>0</v>
      </c>
      <c r="X4018" s="8">
        <f t="shared" si="562"/>
        <v>0</v>
      </c>
      <c r="Y4018" s="8" t="str">
        <f t="shared" si="563"/>
        <v/>
      </c>
      <c r="Z4018" s="8" t="str">
        <f>VLOOKUP($D4018,{"29 - Psychiatrie (Erwachsene)","BGI";"297 - stationsäquivalente Behandlung in der Erwachsenenpsychiatrie (29)","BGI";"30 - Kinder- und Jugendpsychiatrie","BGII";"307 - stationsäquivalente Behandlung in der Kinder- und Jugendpsychiatrie (30)","BGII";"31 - Psychosomatik","BGI";"","LEER";0,"Leer"},2,0)</f>
        <v>LEER</v>
      </c>
      <c r="AA4018" s="8" t="str">
        <f t="shared" si="564"/>
        <v>Stationen</v>
      </c>
    </row>
    <row r="4019" spans="2:27" ht="15" customHeight="1" x14ac:dyDescent="0.25">
      <c r="B4019" s="76" t="str">
        <f t="shared" si="557"/>
        <v>!!!</v>
      </c>
      <c r="C4019" s="310" t="str">
        <f>IF(LEN($E4019)&gt;0,VLOOKUP(TEXT($E4019,0),'Angaben Stationen'!$E$14:$V$215,17,0),"")</f>
        <v/>
      </c>
      <c r="D4019" s="254" t="str">
        <f>IF(LEN($E4019)&gt;0,VLOOKUP(TEXT($E4019,0),'Angaben Stationen'!$E$14:$V$215,18,0),"")</f>
        <v/>
      </c>
      <c r="E4019" s="344"/>
      <c r="F4019" s="256"/>
      <c r="G4019" s="256"/>
      <c r="H4019" s="307"/>
      <c r="I4019" s="70"/>
      <c r="R4019" s="8">
        <f t="shared" si="559"/>
        <v>0</v>
      </c>
      <c r="S4019" s="8">
        <f>VLOOKUP($D4019,{"29 - Psychiatrie (Erwachsene)",1;"30 - Kinder- und Jugendpsychiatrie",1;"297 - stationsäquivalente Behandlung in der Erwachsenenpsychiatrie (29)",1;"307 - stationsäquivalente Behandlung in der Kinder- und Jugendpsychiatrie (30)",1;"31 - Psychosomatik",1;"",0;0,0},2,0)</f>
        <v>0</v>
      </c>
      <c r="T4019" s="8">
        <f t="shared" si="565"/>
        <v>0</v>
      </c>
      <c r="U4019" s="8">
        <f t="shared" si="558"/>
        <v>0</v>
      </c>
      <c r="V4019" s="8">
        <f t="shared" si="560"/>
        <v>0</v>
      </c>
      <c r="W4019" s="8">
        <f t="shared" si="561"/>
        <v>0</v>
      </c>
      <c r="X4019" s="8">
        <f t="shared" si="562"/>
        <v>0</v>
      </c>
      <c r="Y4019" s="8" t="str">
        <f t="shared" si="563"/>
        <v/>
      </c>
      <c r="Z4019" s="8" t="str">
        <f>VLOOKUP($D4019,{"29 - Psychiatrie (Erwachsene)","BGI";"297 - stationsäquivalente Behandlung in der Erwachsenenpsychiatrie (29)","BGI";"30 - Kinder- und Jugendpsychiatrie","BGII";"307 - stationsäquivalente Behandlung in der Kinder- und Jugendpsychiatrie (30)","BGII";"31 - Psychosomatik","BGI";"","LEER";0,"Leer"},2,0)</f>
        <v>LEER</v>
      </c>
      <c r="AA4019" s="8" t="str">
        <f t="shared" si="564"/>
        <v>Stationen</v>
      </c>
    </row>
    <row r="4020" spans="2:27" ht="15" customHeight="1" x14ac:dyDescent="0.25">
      <c r="B4020" s="76" t="str">
        <f t="shared" si="557"/>
        <v>!!!</v>
      </c>
      <c r="C4020" s="310" t="str">
        <f>IF(LEN($E4020)&gt;0,VLOOKUP(TEXT($E4020,0),'Angaben Stationen'!$E$14:$V$215,17,0),"")</f>
        <v/>
      </c>
      <c r="D4020" s="254" t="str">
        <f>IF(LEN($E4020)&gt;0,VLOOKUP(TEXT($E4020,0),'Angaben Stationen'!$E$14:$V$215,18,0),"")</f>
        <v/>
      </c>
      <c r="E4020" s="344"/>
      <c r="F4020" s="256"/>
      <c r="G4020" s="256"/>
      <c r="H4020" s="307"/>
      <c r="I4020" s="70"/>
      <c r="R4020" s="8">
        <f t="shared" si="559"/>
        <v>0</v>
      </c>
      <c r="S4020" s="8">
        <f>VLOOKUP($D4020,{"29 - Psychiatrie (Erwachsene)",1;"30 - Kinder- und Jugendpsychiatrie",1;"297 - stationsäquivalente Behandlung in der Erwachsenenpsychiatrie (29)",1;"307 - stationsäquivalente Behandlung in der Kinder- und Jugendpsychiatrie (30)",1;"31 - Psychosomatik",1;"",0;0,0},2,0)</f>
        <v>0</v>
      </c>
      <c r="T4020" s="8">
        <f t="shared" si="565"/>
        <v>0</v>
      </c>
      <c r="U4020" s="8">
        <f t="shared" si="558"/>
        <v>0</v>
      </c>
      <c r="V4020" s="8">
        <f t="shared" si="560"/>
        <v>0</v>
      </c>
      <c r="W4020" s="8">
        <f t="shared" si="561"/>
        <v>0</v>
      </c>
      <c r="X4020" s="8">
        <f t="shared" si="562"/>
        <v>0</v>
      </c>
      <c r="Y4020" s="8" t="str">
        <f t="shared" si="563"/>
        <v/>
      </c>
      <c r="Z4020" s="8" t="str">
        <f>VLOOKUP($D4020,{"29 - Psychiatrie (Erwachsene)","BGI";"297 - stationsäquivalente Behandlung in der Erwachsenenpsychiatrie (29)","BGI";"30 - Kinder- und Jugendpsychiatrie","BGII";"307 - stationsäquivalente Behandlung in der Kinder- und Jugendpsychiatrie (30)","BGII";"31 - Psychosomatik","BGI";"","LEER";0,"Leer"},2,0)</f>
        <v>LEER</v>
      </c>
      <c r="AA4020" s="8" t="str">
        <f t="shared" si="564"/>
        <v>Stationen</v>
      </c>
    </row>
    <row r="4021" spans="2:27" ht="15" customHeight="1" x14ac:dyDescent="0.25">
      <c r="B4021" s="76" t="str">
        <f t="shared" si="557"/>
        <v>!!!</v>
      </c>
      <c r="C4021" s="310" t="str">
        <f>IF(LEN($E4021)&gt;0,VLOOKUP(TEXT($E4021,0),'Angaben Stationen'!$E$14:$V$215,17,0),"")</f>
        <v/>
      </c>
      <c r="D4021" s="254" t="str">
        <f>IF(LEN($E4021)&gt;0,VLOOKUP(TEXT($E4021,0),'Angaben Stationen'!$E$14:$V$215,18,0),"")</f>
        <v/>
      </c>
      <c r="E4021" s="344"/>
      <c r="F4021" s="256"/>
      <c r="G4021" s="256"/>
      <c r="H4021" s="307"/>
      <c r="I4021" s="70"/>
      <c r="R4021" s="8">
        <f t="shared" si="559"/>
        <v>0</v>
      </c>
      <c r="S4021" s="8">
        <f>VLOOKUP($D4021,{"29 - Psychiatrie (Erwachsene)",1;"30 - Kinder- und Jugendpsychiatrie",1;"297 - stationsäquivalente Behandlung in der Erwachsenenpsychiatrie (29)",1;"307 - stationsäquivalente Behandlung in der Kinder- und Jugendpsychiatrie (30)",1;"31 - Psychosomatik",1;"",0;0,0},2,0)</f>
        <v>0</v>
      </c>
      <c r="T4021" s="8">
        <f t="shared" si="565"/>
        <v>0</v>
      </c>
      <c r="U4021" s="8">
        <f t="shared" si="558"/>
        <v>0</v>
      </c>
      <c r="V4021" s="8">
        <f t="shared" si="560"/>
        <v>0</v>
      </c>
      <c r="W4021" s="8">
        <f t="shared" si="561"/>
        <v>0</v>
      </c>
      <c r="X4021" s="8">
        <f t="shared" si="562"/>
        <v>0</v>
      </c>
      <c r="Y4021" s="8" t="str">
        <f t="shared" si="563"/>
        <v/>
      </c>
      <c r="Z4021" s="8" t="str">
        <f>VLOOKUP($D4021,{"29 - Psychiatrie (Erwachsene)","BGI";"297 - stationsäquivalente Behandlung in der Erwachsenenpsychiatrie (29)","BGI";"30 - Kinder- und Jugendpsychiatrie","BGII";"307 - stationsäquivalente Behandlung in der Kinder- und Jugendpsychiatrie (30)","BGII";"31 - Psychosomatik","BGI";"","LEER";0,"Leer"},2,0)</f>
        <v>LEER</v>
      </c>
      <c r="AA4021" s="8" t="str">
        <f t="shared" si="564"/>
        <v>Stationen</v>
      </c>
    </row>
    <row r="4022" spans="2:27" ht="15" customHeight="1" x14ac:dyDescent="0.25">
      <c r="B4022" s="76" t="str">
        <f t="shared" si="557"/>
        <v>!!!</v>
      </c>
      <c r="C4022" s="310" t="str">
        <f>IF(LEN($E4022)&gt;0,VLOOKUP(TEXT($E4022,0),'Angaben Stationen'!$E$14:$V$215,17,0),"")</f>
        <v/>
      </c>
      <c r="D4022" s="254" t="str">
        <f>IF(LEN($E4022)&gt;0,VLOOKUP(TEXT($E4022,0),'Angaben Stationen'!$E$14:$V$215,18,0),"")</f>
        <v/>
      </c>
      <c r="E4022" s="344"/>
      <c r="F4022" s="256"/>
      <c r="G4022" s="256"/>
      <c r="H4022" s="307"/>
      <c r="I4022" s="70"/>
      <c r="R4022" s="8">
        <f t="shared" si="559"/>
        <v>0</v>
      </c>
      <c r="S4022" s="8">
        <f>VLOOKUP($D4022,{"29 - Psychiatrie (Erwachsene)",1;"30 - Kinder- und Jugendpsychiatrie",1;"297 - stationsäquivalente Behandlung in der Erwachsenenpsychiatrie (29)",1;"307 - stationsäquivalente Behandlung in der Kinder- und Jugendpsychiatrie (30)",1;"31 - Psychosomatik",1;"",0;0,0},2,0)</f>
        <v>0</v>
      </c>
      <c r="T4022" s="8">
        <f t="shared" si="565"/>
        <v>0</v>
      </c>
      <c r="U4022" s="8">
        <f t="shared" si="558"/>
        <v>0</v>
      </c>
      <c r="V4022" s="8">
        <f t="shared" si="560"/>
        <v>0</v>
      </c>
      <c r="W4022" s="8">
        <f t="shared" si="561"/>
        <v>0</v>
      </c>
      <c r="X4022" s="8">
        <f t="shared" si="562"/>
        <v>0</v>
      </c>
      <c r="Y4022" s="8" t="str">
        <f t="shared" si="563"/>
        <v/>
      </c>
      <c r="Z4022" s="8" t="str">
        <f>VLOOKUP($D4022,{"29 - Psychiatrie (Erwachsene)","BGI";"297 - stationsäquivalente Behandlung in der Erwachsenenpsychiatrie (29)","BGI";"30 - Kinder- und Jugendpsychiatrie","BGII";"307 - stationsäquivalente Behandlung in der Kinder- und Jugendpsychiatrie (30)","BGII";"31 - Psychosomatik","BGI";"","LEER";0,"Leer"},2,0)</f>
        <v>LEER</v>
      </c>
      <c r="AA4022" s="8" t="str">
        <f t="shared" si="564"/>
        <v>Stationen</v>
      </c>
    </row>
    <row r="4023" spans="2:27" ht="15" customHeight="1" x14ac:dyDescent="0.25">
      <c r="B4023" s="76" t="str">
        <f t="shared" si="557"/>
        <v>!!!</v>
      </c>
      <c r="C4023" s="310" t="str">
        <f>IF(LEN($E4023)&gt;0,VLOOKUP(TEXT($E4023,0),'Angaben Stationen'!$E$14:$V$215,17,0),"")</f>
        <v/>
      </c>
      <c r="D4023" s="254" t="str">
        <f>IF(LEN($E4023)&gt;0,VLOOKUP(TEXT($E4023,0),'Angaben Stationen'!$E$14:$V$215,18,0),"")</f>
        <v/>
      </c>
      <c r="E4023" s="344"/>
      <c r="F4023" s="256"/>
      <c r="G4023" s="256"/>
      <c r="H4023" s="307"/>
      <c r="I4023" s="70"/>
      <c r="R4023" s="8">
        <f t="shared" si="559"/>
        <v>0</v>
      </c>
      <c r="S4023" s="8">
        <f>VLOOKUP($D4023,{"29 - Psychiatrie (Erwachsene)",1;"30 - Kinder- und Jugendpsychiatrie",1;"297 - stationsäquivalente Behandlung in der Erwachsenenpsychiatrie (29)",1;"307 - stationsäquivalente Behandlung in der Kinder- und Jugendpsychiatrie (30)",1;"31 - Psychosomatik",1;"",0;0,0},2,0)</f>
        <v>0</v>
      </c>
      <c r="T4023" s="8">
        <f t="shared" si="565"/>
        <v>0</v>
      </c>
      <c r="U4023" s="8">
        <f t="shared" si="558"/>
        <v>0</v>
      </c>
      <c r="V4023" s="8">
        <f t="shared" si="560"/>
        <v>0</v>
      </c>
      <c r="W4023" s="8">
        <f t="shared" si="561"/>
        <v>0</v>
      </c>
      <c r="X4023" s="8">
        <f t="shared" si="562"/>
        <v>0</v>
      </c>
      <c r="Y4023" s="8" t="str">
        <f t="shared" si="563"/>
        <v/>
      </c>
      <c r="Z4023" s="8" t="str">
        <f>VLOOKUP($D4023,{"29 - Psychiatrie (Erwachsene)","BGI";"297 - stationsäquivalente Behandlung in der Erwachsenenpsychiatrie (29)","BGI";"30 - Kinder- und Jugendpsychiatrie","BGII";"307 - stationsäquivalente Behandlung in der Kinder- und Jugendpsychiatrie (30)","BGII";"31 - Psychosomatik","BGI";"","LEER";0,"Leer"},2,0)</f>
        <v>LEER</v>
      </c>
      <c r="AA4023" s="8" t="str">
        <f t="shared" si="564"/>
        <v>Stationen</v>
      </c>
    </row>
    <row r="4024" spans="2:27" ht="15" customHeight="1" x14ac:dyDescent="0.25">
      <c r="B4024" s="76" t="str">
        <f t="shared" si="557"/>
        <v>!!!</v>
      </c>
      <c r="C4024" s="310" t="str">
        <f>IF(LEN($E4024)&gt;0,VLOOKUP(TEXT($E4024,0),'Angaben Stationen'!$E$14:$V$215,17,0),"")</f>
        <v/>
      </c>
      <c r="D4024" s="254" t="str">
        <f>IF(LEN($E4024)&gt;0,VLOOKUP(TEXT($E4024,0),'Angaben Stationen'!$E$14:$V$215,18,0),"")</f>
        <v/>
      </c>
      <c r="E4024" s="344"/>
      <c r="F4024" s="256"/>
      <c r="G4024" s="256"/>
      <c r="H4024" s="307"/>
      <c r="I4024" s="70"/>
      <c r="R4024" s="8">
        <f t="shared" si="559"/>
        <v>0</v>
      </c>
      <c r="S4024" s="8">
        <f>VLOOKUP($D4024,{"29 - Psychiatrie (Erwachsene)",1;"30 - Kinder- und Jugendpsychiatrie",1;"297 - stationsäquivalente Behandlung in der Erwachsenenpsychiatrie (29)",1;"307 - stationsäquivalente Behandlung in der Kinder- und Jugendpsychiatrie (30)",1;"31 - Psychosomatik",1;"",0;0,0},2,0)</f>
        <v>0</v>
      </c>
      <c r="T4024" s="8">
        <f t="shared" si="565"/>
        <v>0</v>
      </c>
      <c r="U4024" s="8">
        <f t="shared" si="558"/>
        <v>0</v>
      </c>
      <c r="V4024" s="8">
        <f t="shared" si="560"/>
        <v>0</v>
      </c>
      <c r="W4024" s="8">
        <f t="shared" si="561"/>
        <v>0</v>
      </c>
      <c r="X4024" s="8">
        <f t="shared" si="562"/>
        <v>0</v>
      </c>
      <c r="Y4024" s="8" t="str">
        <f t="shared" si="563"/>
        <v/>
      </c>
      <c r="Z4024" s="8" t="str">
        <f>VLOOKUP($D4024,{"29 - Psychiatrie (Erwachsene)","BGI";"297 - stationsäquivalente Behandlung in der Erwachsenenpsychiatrie (29)","BGI";"30 - Kinder- und Jugendpsychiatrie","BGII";"307 - stationsäquivalente Behandlung in der Kinder- und Jugendpsychiatrie (30)","BGII";"31 - Psychosomatik","BGI";"","LEER";0,"Leer"},2,0)</f>
        <v>LEER</v>
      </c>
      <c r="AA4024" s="8" t="str">
        <f t="shared" si="564"/>
        <v>Stationen</v>
      </c>
    </row>
    <row r="4025" spans="2:27" ht="15" customHeight="1" x14ac:dyDescent="0.25">
      <c r="B4025" s="76" t="str">
        <f t="shared" si="557"/>
        <v>!!!</v>
      </c>
      <c r="C4025" s="310" t="str">
        <f>IF(LEN($E4025)&gt;0,VLOOKUP(TEXT($E4025,0),'Angaben Stationen'!$E$14:$V$215,17,0),"")</f>
        <v/>
      </c>
      <c r="D4025" s="254" t="str">
        <f>IF(LEN($E4025)&gt;0,VLOOKUP(TEXT($E4025,0),'Angaben Stationen'!$E$14:$V$215,18,0),"")</f>
        <v/>
      </c>
      <c r="E4025" s="344"/>
      <c r="F4025" s="256"/>
      <c r="G4025" s="256"/>
      <c r="H4025" s="307"/>
      <c r="I4025" s="70"/>
      <c r="R4025" s="8">
        <f t="shared" si="559"/>
        <v>0</v>
      </c>
      <c r="S4025" s="8">
        <f>VLOOKUP($D4025,{"29 - Psychiatrie (Erwachsene)",1;"30 - Kinder- und Jugendpsychiatrie",1;"297 - stationsäquivalente Behandlung in der Erwachsenenpsychiatrie (29)",1;"307 - stationsäquivalente Behandlung in der Kinder- und Jugendpsychiatrie (30)",1;"31 - Psychosomatik",1;"",0;0,0},2,0)</f>
        <v>0</v>
      </c>
      <c r="T4025" s="8">
        <f t="shared" si="565"/>
        <v>0</v>
      </c>
      <c r="U4025" s="8">
        <f t="shared" si="558"/>
        <v>0</v>
      </c>
      <c r="V4025" s="8">
        <f t="shared" si="560"/>
        <v>0</v>
      </c>
      <c r="W4025" s="8">
        <f t="shared" si="561"/>
        <v>0</v>
      </c>
      <c r="X4025" s="8">
        <f t="shared" si="562"/>
        <v>0</v>
      </c>
      <c r="Y4025" s="8" t="str">
        <f t="shared" si="563"/>
        <v/>
      </c>
      <c r="Z4025" s="8" t="str">
        <f>VLOOKUP($D4025,{"29 - Psychiatrie (Erwachsene)","BGI";"297 - stationsäquivalente Behandlung in der Erwachsenenpsychiatrie (29)","BGI";"30 - Kinder- und Jugendpsychiatrie","BGII";"307 - stationsäquivalente Behandlung in der Kinder- und Jugendpsychiatrie (30)","BGII";"31 - Psychosomatik","BGI";"","LEER";0,"Leer"},2,0)</f>
        <v>LEER</v>
      </c>
      <c r="AA4025" s="8" t="str">
        <f t="shared" si="564"/>
        <v>Stationen</v>
      </c>
    </row>
    <row r="4026" spans="2:27" ht="15" customHeight="1" x14ac:dyDescent="0.25">
      <c r="B4026" s="76" t="str">
        <f t="shared" si="557"/>
        <v>!!!</v>
      </c>
      <c r="C4026" s="310" t="str">
        <f>IF(LEN($E4026)&gt;0,VLOOKUP(TEXT($E4026,0),'Angaben Stationen'!$E$14:$V$215,17,0),"")</f>
        <v/>
      </c>
      <c r="D4026" s="254" t="str">
        <f>IF(LEN($E4026)&gt;0,VLOOKUP(TEXT($E4026,0),'Angaben Stationen'!$E$14:$V$215,18,0),"")</f>
        <v/>
      </c>
      <c r="E4026" s="344"/>
      <c r="F4026" s="256"/>
      <c r="G4026" s="256"/>
      <c r="H4026" s="307"/>
      <c r="I4026" s="70"/>
      <c r="R4026" s="8">
        <f t="shared" si="559"/>
        <v>0</v>
      </c>
      <c r="S4026" s="8">
        <f>VLOOKUP($D4026,{"29 - Psychiatrie (Erwachsene)",1;"30 - Kinder- und Jugendpsychiatrie",1;"297 - stationsäquivalente Behandlung in der Erwachsenenpsychiatrie (29)",1;"307 - stationsäquivalente Behandlung in der Kinder- und Jugendpsychiatrie (30)",1;"31 - Psychosomatik",1;"",0;0,0},2,0)</f>
        <v>0</v>
      </c>
      <c r="T4026" s="8">
        <f t="shared" si="565"/>
        <v>0</v>
      </c>
      <c r="U4026" s="8">
        <f t="shared" si="558"/>
        <v>0</v>
      </c>
      <c r="V4026" s="8">
        <f t="shared" si="560"/>
        <v>0</v>
      </c>
      <c r="W4026" s="8">
        <f t="shared" si="561"/>
        <v>0</v>
      </c>
      <c r="X4026" s="8">
        <f t="shared" si="562"/>
        <v>0</v>
      </c>
      <c r="Y4026" s="8" t="str">
        <f t="shared" si="563"/>
        <v/>
      </c>
      <c r="Z4026" s="8" t="str">
        <f>VLOOKUP($D4026,{"29 - Psychiatrie (Erwachsene)","BGI";"297 - stationsäquivalente Behandlung in der Erwachsenenpsychiatrie (29)","BGI";"30 - Kinder- und Jugendpsychiatrie","BGII";"307 - stationsäquivalente Behandlung in der Kinder- und Jugendpsychiatrie (30)","BGII";"31 - Psychosomatik","BGI";"","LEER";0,"Leer"},2,0)</f>
        <v>LEER</v>
      </c>
      <c r="AA4026" s="8" t="str">
        <f t="shared" si="564"/>
        <v>Stationen</v>
      </c>
    </row>
    <row r="4027" spans="2:27" ht="15" customHeight="1" x14ac:dyDescent="0.25">
      <c r="B4027" s="76" t="str">
        <f t="shared" si="557"/>
        <v>!!!</v>
      </c>
      <c r="C4027" s="310" t="str">
        <f>IF(LEN($E4027)&gt;0,VLOOKUP(TEXT($E4027,0),'Angaben Stationen'!$E$14:$V$215,17,0),"")</f>
        <v/>
      </c>
      <c r="D4027" s="254" t="str">
        <f>IF(LEN($E4027)&gt;0,VLOOKUP(TEXT($E4027,0),'Angaben Stationen'!$E$14:$V$215,18,0),"")</f>
        <v/>
      </c>
      <c r="E4027" s="344"/>
      <c r="F4027" s="256"/>
      <c r="G4027" s="256"/>
      <c r="H4027" s="307"/>
      <c r="I4027" s="70"/>
      <c r="R4027" s="8">
        <f t="shared" si="559"/>
        <v>0</v>
      </c>
      <c r="S4027" s="8">
        <f>VLOOKUP($D4027,{"29 - Psychiatrie (Erwachsene)",1;"30 - Kinder- und Jugendpsychiatrie",1;"297 - stationsäquivalente Behandlung in der Erwachsenenpsychiatrie (29)",1;"307 - stationsäquivalente Behandlung in der Kinder- und Jugendpsychiatrie (30)",1;"31 - Psychosomatik",1;"",0;0,0},2,0)</f>
        <v>0</v>
      </c>
      <c r="T4027" s="8">
        <f t="shared" si="565"/>
        <v>0</v>
      </c>
      <c r="U4027" s="8">
        <f t="shared" si="558"/>
        <v>0</v>
      </c>
      <c r="V4027" s="8">
        <f t="shared" si="560"/>
        <v>0</v>
      </c>
      <c r="W4027" s="8">
        <f t="shared" si="561"/>
        <v>0</v>
      </c>
      <c r="X4027" s="8">
        <f t="shared" si="562"/>
        <v>0</v>
      </c>
      <c r="Y4027" s="8" t="str">
        <f t="shared" si="563"/>
        <v/>
      </c>
      <c r="Z4027" s="8" t="str">
        <f>VLOOKUP($D4027,{"29 - Psychiatrie (Erwachsene)","BGI";"297 - stationsäquivalente Behandlung in der Erwachsenenpsychiatrie (29)","BGI";"30 - Kinder- und Jugendpsychiatrie","BGII";"307 - stationsäquivalente Behandlung in der Kinder- und Jugendpsychiatrie (30)","BGII";"31 - Psychosomatik","BGI";"","LEER";0,"Leer"},2,0)</f>
        <v>LEER</v>
      </c>
      <c r="AA4027" s="8" t="str">
        <f t="shared" si="564"/>
        <v>Stationen</v>
      </c>
    </row>
    <row r="4028" spans="2:27" ht="15" customHeight="1" x14ac:dyDescent="0.25">
      <c r="B4028" s="76" t="str">
        <f t="shared" si="557"/>
        <v>!!!</v>
      </c>
      <c r="C4028" s="310" t="str">
        <f>IF(LEN($E4028)&gt;0,VLOOKUP(TEXT($E4028,0),'Angaben Stationen'!$E$14:$V$215,17,0),"")</f>
        <v/>
      </c>
      <c r="D4028" s="254" t="str">
        <f>IF(LEN($E4028)&gt;0,VLOOKUP(TEXT($E4028,0),'Angaben Stationen'!$E$14:$V$215,18,0),"")</f>
        <v/>
      </c>
      <c r="E4028" s="344"/>
      <c r="F4028" s="256"/>
      <c r="G4028" s="256"/>
      <c r="H4028" s="307"/>
      <c r="I4028" s="70"/>
      <c r="R4028" s="8">
        <f t="shared" si="559"/>
        <v>0</v>
      </c>
      <c r="S4028" s="8">
        <f>VLOOKUP($D4028,{"29 - Psychiatrie (Erwachsene)",1;"30 - Kinder- und Jugendpsychiatrie",1;"297 - stationsäquivalente Behandlung in der Erwachsenenpsychiatrie (29)",1;"307 - stationsäquivalente Behandlung in der Kinder- und Jugendpsychiatrie (30)",1;"31 - Psychosomatik",1;"",0;0,0},2,0)</f>
        <v>0</v>
      </c>
      <c r="T4028" s="8">
        <f t="shared" si="565"/>
        <v>0</v>
      </c>
      <c r="U4028" s="8">
        <f t="shared" si="558"/>
        <v>0</v>
      </c>
      <c r="V4028" s="8">
        <f t="shared" si="560"/>
        <v>0</v>
      </c>
      <c r="W4028" s="8">
        <f t="shared" si="561"/>
        <v>0</v>
      </c>
      <c r="X4028" s="8">
        <f t="shared" si="562"/>
        <v>0</v>
      </c>
      <c r="Y4028" s="8" t="str">
        <f t="shared" si="563"/>
        <v/>
      </c>
      <c r="Z4028" s="8" t="str">
        <f>VLOOKUP($D4028,{"29 - Psychiatrie (Erwachsene)","BGI";"297 - stationsäquivalente Behandlung in der Erwachsenenpsychiatrie (29)","BGI";"30 - Kinder- und Jugendpsychiatrie","BGII";"307 - stationsäquivalente Behandlung in der Kinder- und Jugendpsychiatrie (30)","BGII";"31 - Psychosomatik","BGI";"","LEER";0,"Leer"},2,0)</f>
        <v>LEER</v>
      </c>
      <c r="AA4028" s="8" t="str">
        <f t="shared" si="564"/>
        <v>Stationen</v>
      </c>
    </row>
    <row r="4029" spans="2:27" ht="15" customHeight="1" x14ac:dyDescent="0.25">
      <c r="B4029" s="76" t="str">
        <f t="shared" ref="B4029:B4092" si="566">IF(SUM(S4029:X4029)&lt;6,"!!!","")</f>
        <v>!!!</v>
      </c>
      <c r="C4029" s="310" t="str">
        <f>IF(LEN($E4029)&gt;0,VLOOKUP(TEXT($E4029,0),'Angaben Stationen'!$E$14:$V$215,17,0),"")</f>
        <v/>
      </c>
      <c r="D4029" s="254" t="str">
        <f>IF(LEN($E4029)&gt;0,VLOOKUP(TEXT($E4029,0),'Angaben Stationen'!$E$14:$V$215,18,0),"")</f>
        <v/>
      </c>
      <c r="E4029" s="344"/>
      <c r="F4029" s="256"/>
      <c r="G4029" s="256"/>
      <c r="H4029" s="307"/>
      <c r="I4029" s="70"/>
      <c r="R4029" s="8">
        <f t="shared" si="559"/>
        <v>0</v>
      </c>
      <c r="S4029" s="8">
        <f>VLOOKUP($D4029,{"29 - Psychiatrie (Erwachsene)",1;"30 - Kinder- und Jugendpsychiatrie",1;"297 - stationsäquivalente Behandlung in der Erwachsenenpsychiatrie (29)",1;"307 - stationsäquivalente Behandlung in der Kinder- und Jugendpsychiatrie (30)",1;"31 - Psychosomatik",1;"",0;0,0},2,0)</f>
        <v>0</v>
      </c>
      <c r="T4029" s="8">
        <f t="shared" si="565"/>
        <v>0</v>
      </c>
      <c r="U4029" s="8">
        <f t="shared" ref="U4029:U4092" si="567">IF($E4029&lt;&gt;0,1,0)</f>
        <v>0</v>
      </c>
      <c r="V4029" s="8">
        <f t="shared" si="560"/>
        <v>0</v>
      </c>
      <c r="W4029" s="8">
        <f t="shared" si="561"/>
        <v>0</v>
      </c>
      <c r="X4029" s="8">
        <f t="shared" si="562"/>
        <v>0</v>
      </c>
      <c r="Y4029" s="8" t="str">
        <f t="shared" si="563"/>
        <v/>
      </c>
      <c r="Z4029" s="8" t="str">
        <f>VLOOKUP($D4029,{"29 - Psychiatrie (Erwachsene)","BGI";"297 - stationsäquivalente Behandlung in der Erwachsenenpsychiatrie (29)","BGI";"30 - Kinder- und Jugendpsychiatrie","BGII";"307 - stationsäquivalente Behandlung in der Kinder- und Jugendpsychiatrie (30)","BGII";"31 - Psychosomatik","BGI";"","LEER";0,"Leer"},2,0)</f>
        <v>LEER</v>
      </c>
      <c r="AA4029" s="8" t="str">
        <f t="shared" si="564"/>
        <v>Stationen</v>
      </c>
    </row>
    <row r="4030" spans="2:27" ht="15" customHeight="1" x14ac:dyDescent="0.25">
      <c r="B4030" s="76" t="str">
        <f t="shared" si="566"/>
        <v>!!!</v>
      </c>
      <c r="C4030" s="310" t="str">
        <f>IF(LEN($E4030)&gt;0,VLOOKUP(TEXT($E4030,0),'Angaben Stationen'!$E$14:$V$215,17,0),"")</f>
        <v/>
      </c>
      <c r="D4030" s="254" t="str">
        <f>IF(LEN($E4030)&gt;0,VLOOKUP(TEXT($E4030,0),'Angaben Stationen'!$E$14:$V$215,18,0),"")</f>
        <v/>
      </c>
      <c r="E4030" s="344"/>
      <c r="F4030" s="256"/>
      <c r="G4030" s="256"/>
      <c r="H4030" s="307"/>
      <c r="I4030" s="70"/>
      <c r="R4030" s="8">
        <f t="shared" si="559"/>
        <v>0</v>
      </c>
      <c r="S4030" s="8">
        <f>VLOOKUP($D4030,{"29 - Psychiatrie (Erwachsene)",1;"30 - Kinder- und Jugendpsychiatrie",1;"297 - stationsäquivalente Behandlung in der Erwachsenenpsychiatrie (29)",1;"307 - stationsäquivalente Behandlung in der Kinder- und Jugendpsychiatrie (30)",1;"31 - Psychosomatik",1;"",0;0,0},2,0)</f>
        <v>0</v>
      </c>
      <c r="T4030" s="8">
        <f t="shared" si="565"/>
        <v>0</v>
      </c>
      <c r="U4030" s="8">
        <f t="shared" si="567"/>
        <v>0</v>
      </c>
      <c r="V4030" s="8">
        <f t="shared" si="560"/>
        <v>0</v>
      </c>
      <c r="W4030" s="8">
        <f t="shared" si="561"/>
        <v>0</v>
      </c>
      <c r="X4030" s="8">
        <f t="shared" si="562"/>
        <v>0</v>
      </c>
      <c r="Y4030" s="8" t="str">
        <f t="shared" si="563"/>
        <v/>
      </c>
      <c r="Z4030" s="8" t="str">
        <f>VLOOKUP($D4030,{"29 - Psychiatrie (Erwachsene)","BGI";"297 - stationsäquivalente Behandlung in der Erwachsenenpsychiatrie (29)","BGI";"30 - Kinder- und Jugendpsychiatrie","BGII";"307 - stationsäquivalente Behandlung in der Kinder- und Jugendpsychiatrie (30)","BGII";"31 - Psychosomatik","BGI";"","LEER";0,"Leer"},2,0)</f>
        <v>LEER</v>
      </c>
      <c r="AA4030" s="8" t="str">
        <f t="shared" si="564"/>
        <v>Stationen</v>
      </c>
    </row>
    <row r="4031" spans="2:27" ht="15" customHeight="1" x14ac:dyDescent="0.25">
      <c r="B4031" s="76" t="str">
        <f t="shared" si="566"/>
        <v>!!!</v>
      </c>
      <c r="C4031" s="310" t="str">
        <f>IF(LEN($E4031)&gt;0,VLOOKUP(TEXT($E4031,0),'Angaben Stationen'!$E$14:$V$215,17,0),"")</f>
        <v/>
      </c>
      <c r="D4031" s="254" t="str">
        <f>IF(LEN($E4031)&gt;0,VLOOKUP(TEXT($E4031,0),'Angaben Stationen'!$E$14:$V$215,18,0),"")</f>
        <v/>
      </c>
      <c r="E4031" s="344"/>
      <c r="F4031" s="256"/>
      <c r="G4031" s="256"/>
      <c r="H4031" s="307"/>
      <c r="I4031" s="70"/>
      <c r="R4031" s="8">
        <f t="shared" si="559"/>
        <v>0</v>
      </c>
      <c r="S4031" s="8">
        <f>VLOOKUP($D4031,{"29 - Psychiatrie (Erwachsene)",1;"30 - Kinder- und Jugendpsychiatrie",1;"297 - stationsäquivalente Behandlung in der Erwachsenenpsychiatrie (29)",1;"307 - stationsäquivalente Behandlung in der Kinder- und Jugendpsychiatrie (30)",1;"31 - Psychosomatik",1;"",0;0,0},2,0)</f>
        <v>0</v>
      </c>
      <c r="T4031" s="8">
        <f t="shared" si="565"/>
        <v>0</v>
      </c>
      <c r="U4031" s="8">
        <f t="shared" si="567"/>
        <v>0</v>
      </c>
      <c r="V4031" s="8">
        <f t="shared" si="560"/>
        <v>0</v>
      </c>
      <c r="W4031" s="8">
        <f t="shared" si="561"/>
        <v>0</v>
      </c>
      <c r="X4031" s="8">
        <f t="shared" si="562"/>
        <v>0</v>
      </c>
      <c r="Y4031" s="8" t="str">
        <f t="shared" si="563"/>
        <v/>
      </c>
      <c r="Z4031" s="8" t="str">
        <f>VLOOKUP($D4031,{"29 - Psychiatrie (Erwachsene)","BGI";"297 - stationsäquivalente Behandlung in der Erwachsenenpsychiatrie (29)","BGI";"30 - Kinder- und Jugendpsychiatrie","BGII";"307 - stationsäquivalente Behandlung in der Kinder- und Jugendpsychiatrie (30)","BGII";"31 - Psychosomatik","BGI";"","LEER";0,"Leer"},2,0)</f>
        <v>LEER</v>
      </c>
      <c r="AA4031" s="8" t="str">
        <f t="shared" si="564"/>
        <v>Stationen</v>
      </c>
    </row>
    <row r="4032" spans="2:27" ht="15" customHeight="1" x14ac:dyDescent="0.25">
      <c r="B4032" s="76" t="str">
        <f t="shared" si="566"/>
        <v>!!!</v>
      </c>
      <c r="C4032" s="310" t="str">
        <f>IF(LEN($E4032)&gt;0,VLOOKUP(TEXT($E4032,0),'Angaben Stationen'!$E$14:$V$215,17,0),"")</f>
        <v/>
      </c>
      <c r="D4032" s="254" t="str">
        <f>IF(LEN($E4032)&gt;0,VLOOKUP(TEXT($E4032,0),'Angaben Stationen'!$E$14:$V$215,18,0),"")</f>
        <v/>
      </c>
      <c r="E4032" s="344"/>
      <c r="F4032" s="256"/>
      <c r="G4032" s="256"/>
      <c r="H4032" s="307"/>
      <c r="I4032" s="70"/>
      <c r="R4032" s="8">
        <f t="shared" si="559"/>
        <v>0</v>
      </c>
      <c r="S4032" s="8">
        <f>VLOOKUP($D4032,{"29 - Psychiatrie (Erwachsene)",1;"30 - Kinder- und Jugendpsychiatrie",1;"297 - stationsäquivalente Behandlung in der Erwachsenenpsychiatrie (29)",1;"307 - stationsäquivalente Behandlung in der Kinder- und Jugendpsychiatrie (30)",1;"31 - Psychosomatik",1;"",0;0,0},2,0)</f>
        <v>0</v>
      </c>
      <c r="T4032" s="8">
        <f t="shared" si="565"/>
        <v>0</v>
      </c>
      <c r="U4032" s="8">
        <f t="shared" si="567"/>
        <v>0</v>
      </c>
      <c r="V4032" s="8">
        <f t="shared" si="560"/>
        <v>0</v>
      </c>
      <c r="W4032" s="8">
        <f t="shared" si="561"/>
        <v>0</v>
      </c>
      <c r="X4032" s="8">
        <f t="shared" si="562"/>
        <v>0</v>
      </c>
      <c r="Y4032" s="8" t="str">
        <f t="shared" si="563"/>
        <v/>
      </c>
      <c r="Z4032" s="8" t="str">
        <f>VLOOKUP($D4032,{"29 - Psychiatrie (Erwachsene)","BGI";"297 - stationsäquivalente Behandlung in der Erwachsenenpsychiatrie (29)","BGI";"30 - Kinder- und Jugendpsychiatrie","BGII";"307 - stationsäquivalente Behandlung in der Kinder- und Jugendpsychiatrie (30)","BGII";"31 - Psychosomatik","BGI";"","LEER";0,"Leer"},2,0)</f>
        <v>LEER</v>
      </c>
      <c r="AA4032" s="8" t="str">
        <f t="shared" si="564"/>
        <v>Stationen</v>
      </c>
    </row>
    <row r="4033" spans="2:27" ht="15" customHeight="1" x14ac:dyDescent="0.25">
      <c r="B4033" s="76" t="str">
        <f t="shared" si="566"/>
        <v>!!!</v>
      </c>
      <c r="C4033" s="310" t="str">
        <f>IF(LEN($E4033)&gt;0,VLOOKUP(TEXT($E4033,0),'Angaben Stationen'!$E$14:$V$215,17,0),"")</f>
        <v/>
      </c>
      <c r="D4033" s="254" t="str">
        <f>IF(LEN($E4033)&gt;0,VLOOKUP(TEXT($E4033,0),'Angaben Stationen'!$E$14:$V$215,18,0),"")</f>
        <v/>
      </c>
      <c r="E4033" s="344"/>
      <c r="F4033" s="256"/>
      <c r="G4033" s="256"/>
      <c r="H4033" s="307"/>
      <c r="I4033" s="70"/>
      <c r="R4033" s="8">
        <f t="shared" si="559"/>
        <v>0</v>
      </c>
      <c r="S4033" s="8">
        <f>VLOOKUP($D4033,{"29 - Psychiatrie (Erwachsene)",1;"30 - Kinder- und Jugendpsychiatrie",1;"297 - stationsäquivalente Behandlung in der Erwachsenenpsychiatrie (29)",1;"307 - stationsäquivalente Behandlung in der Kinder- und Jugendpsychiatrie (30)",1;"31 - Psychosomatik",1;"",0;0,0},2,0)</f>
        <v>0</v>
      </c>
      <c r="T4033" s="8">
        <f t="shared" si="565"/>
        <v>0</v>
      </c>
      <c r="U4033" s="8">
        <f t="shared" si="567"/>
        <v>0</v>
      </c>
      <c r="V4033" s="8">
        <f t="shared" si="560"/>
        <v>0</v>
      </c>
      <c r="W4033" s="8">
        <f t="shared" si="561"/>
        <v>0</v>
      </c>
      <c r="X4033" s="8">
        <f t="shared" si="562"/>
        <v>0</v>
      </c>
      <c r="Y4033" s="8" t="str">
        <f t="shared" si="563"/>
        <v/>
      </c>
      <c r="Z4033" s="8" t="str">
        <f>VLOOKUP($D4033,{"29 - Psychiatrie (Erwachsene)","BGI";"297 - stationsäquivalente Behandlung in der Erwachsenenpsychiatrie (29)","BGI";"30 - Kinder- und Jugendpsychiatrie","BGII";"307 - stationsäquivalente Behandlung in der Kinder- und Jugendpsychiatrie (30)","BGII";"31 - Psychosomatik","BGI";"","LEER";0,"Leer"},2,0)</f>
        <v>LEER</v>
      </c>
      <c r="AA4033" s="8" t="str">
        <f t="shared" si="564"/>
        <v>Stationen</v>
      </c>
    </row>
    <row r="4034" spans="2:27" ht="15" customHeight="1" x14ac:dyDescent="0.25">
      <c r="B4034" s="76" t="str">
        <f t="shared" si="566"/>
        <v>!!!</v>
      </c>
      <c r="C4034" s="310" t="str">
        <f>IF(LEN($E4034)&gt;0,VLOOKUP(TEXT($E4034,0),'Angaben Stationen'!$E$14:$V$215,17,0),"")</f>
        <v/>
      </c>
      <c r="D4034" s="254" t="str">
        <f>IF(LEN($E4034)&gt;0,VLOOKUP(TEXT($E4034,0),'Angaben Stationen'!$E$14:$V$215,18,0),"")</f>
        <v/>
      </c>
      <c r="E4034" s="344"/>
      <c r="F4034" s="256"/>
      <c r="G4034" s="256"/>
      <c r="H4034" s="307"/>
      <c r="I4034" s="70"/>
      <c r="R4034" s="8">
        <f t="shared" si="559"/>
        <v>0</v>
      </c>
      <c r="S4034" s="8">
        <f>VLOOKUP($D4034,{"29 - Psychiatrie (Erwachsene)",1;"30 - Kinder- und Jugendpsychiatrie",1;"297 - stationsäquivalente Behandlung in der Erwachsenenpsychiatrie (29)",1;"307 - stationsäquivalente Behandlung in der Kinder- und Jugendpsychiatrie (30)",1;"31 - Psychosomatik",1;"",0;0,0},2,0)</f>
        <v>0</v>
      </c>
      <c r="T4034" s="8">
        <f t="shared" si="565"/>
        <v>0</v>
      </c>
      <c r="U4034" s="8">
        <f t="shared" si="567"/>
        <v>0</v>
      </c>
      <c r="V4034" s="8">
        <f t="shared" si="560"/>
        <v>0</v>
      </c>
      <c r="W4034" s="8">
        <f t="shared" si="561"/>
        <v>0</v>
      </c>
      <c r="X4034" s="8">
        <f t="shared" si="562"/>
        <v>0</v>
      </c>
      <c r="Y4034" s="8" t="str">
        <f t="shared" si="563"/>
        <v/>
      </c>
      <c r="Z4034" s="8" t="str">
        <f>VLOOKUP($D4034,{"29 - Psychiatrie (Erwachsene)","BGI";"297 - stationsäquivalente Behandlung in der Erwachsenenpsychiatrie (29)","BGI";"30 - Kinder- und Jugendpsychiatrie","BGII";"307 - stationsäquivalente Behandlung in der Kinder- und Jugendpsychiatrie (30)","BGII";"31 - Psychosomatik","BGI";"","LEER";0,"Leer"},2,0)</f>
        <v>LEER</v>
      </c>
      <c r="AA4034" s="8" t="str">
        <f t="shared" si="564"/>
        <v>Stationen</v>
      </c>
    </row>
    <row r="4035" spans="2:27" ht="15" customHeight="1" x14ac:dyDescent="0.25">
      <c r="B4035" s="76" t="str">
        <f t="shared" si="566"/>
        <v>!!!</v>
      </c>
      <c r="C4035" s="310" t="str">
        <f>IF(LEN($E4035)&gt;0,VLOOKUP(TEXT($E4035,0),'Angaben Stationen'!$E$14:$V$215,17,0),"")</f>
        <v/>
      </c>
      <c r="D4035" s="254" t="str">
        <f>IF(LEN($E4035)&gt;0,VLOOKUP(TEXT($E4035,0),'Angaben Stationen'!$E$14:$V$215,18,0),"")</f>
        <v/>
      </c>
      <c r="E4035" s="344"/>
      <c r="F4035" s="256"/>
      <c r="G4035" s="256"/>
      <c r="H4035" s="307"/>
      <c r="I4035" s="70"/>
      <c r="R4035" s="8">
        <f t="shared" si="559"/>
        <v>0</v>
      </c>
      <c r="S4035" s="8">
        <f>VLOOKUP($D4035,{"29 - Psychiatrie (Erwachsene)",1;"30 - Kinder- und Jugendpsychiatrie",1;"297 - stationsäquivalente Behandlung in der Erwachsenenpsychiatrie (29)",1;"307 - stationsäquivalente Behandlung in der Kinder- und Jugendpsychiatrie (30)",1;"31 - Psychosomatik",1;"",0;0,0},2,0)</f>
        <v>0</v>
      </c>
      <c r="T4035" s="8">
        <f t="shared" si="565"/>
        <v>0</v>
      </c>
      <c r="U4035" s="8">
        <f t="shared" si="567"/>
        <v>0</v>
      </c>
      <c r="V4035" s="8">
        <f t="shared" si="560"/>
        <v>0</v>
      </c>
      <c r="W4035" s="8">
        <f t="shared" si="561"/>
        <v>0</v>
      </c>
      <c r="X4035" s="8">
        <f t="shared" si="562"/>
        <v>0</v>
      </c>
      <c r="Y4035" s="8" t="str">
        <f t="shared" si="563"/>
        <v/>
      </c>
      <c r="Z4035" s="8" t="str">
        <f>VLOOKUP($D4035,{"29 - Psychiatrie (Erwachsene)","BGI";"297 - stationsäquivalente Behandlung in der Erwachsenenpsychiatrie (29)","BGI";"30 - Kinder- und Jugendpsychiatrie","BGII";"307 - stationsäquivalente Behandlung in der Kinder- und Jugendpsychiatrie (30)","BGII";"31 - Psychosomatik","BGI";"","LEER";0,"Leer"},2,0)</f>
        <v>LEER</v>
      </c>
      <c r="AA4035" s="8" t="str">
        <f t="shared" si="564"/>
        <v>Stationen</v>
      </c>
    </row>
    <row r="4036" spans="2:27" ht="15" customHeight="1" x14ac:dyDescent="0.25">
      <c r="B4036" s="76" t="str">
        <f t="shared" si="566"/>
        <v>!!!</v>
      </c>
      <c r="C4036" s="310" t="str">
        <f>IF(LEN($E4036)&gt;0,VLOOKUP(TEXT($E4036,0),'Angaben Stationen'!$E$14:$V$215,17,0),"")</f>
        <v/>
      </c>
      <c r="D4036" s="254" t="str">
        <f>IF(LEN($E4036)&gt;0,VLOOKUP(TEXT($E4036,0),'Angaben Stationen'!$E$14:$V$215,18,0),"")</f>
        <v/>
      </c>
      <c r="E4036" s="344"/>
      <c r="F4036" s="256"/>
      <c r="G4036" s="256"/>
      <c r="H4036" s="307"/>
      <c r="I4036" s="70"/>
      <c r="R4036" s="8">
        <f t="shared" si="559"/>
        <v>0</v>
      </c>
      <c r="S4036" s="8">
        <f>VLOOKUP($D4036,{"29 - Psychiatrie (Erwachsene)",1;"30 - Kinder- und Jugendpsychiatrie",1;"297 - stationsäquivalente Behandlung in der Erwachsenenpsychiatrie (29)",1;"307 - stationsäquivalente Behandlung in der Kinder- und Jugendpsychiatrie (30)",1;"31 - Psychosomatik",1;"",0;0,0},2,0)</f>
        <v>0</v>
      </c>
      <c r="T4036" s="8">
        <f t="shared" si="565"/>
        <v>0</v>
      </c>
      <c r="U4036" s="8">
        <f t="shared" si="567"/>
        <v>0</v>
      </c>
      <c r="V4036" s="8">
        <f t="shared" si="560"/>
        <v>0</v>
      </c>
      <c r="W4036" s="8">
        <f t="shared" si="561"/>
        <v>0</v>
      </c>
      <c r="X4036" s="8">
        <f t="shared" si="562"/>
        <v>0</v>
      </c>
      <c r="Y4036" s="8" t="str">
        <f t="shared" si="563"/>
        <v/>
      </c>
      <c r="Z4036" s="8" t="str">
        <f>VLOOKUP($D4036,{"29 - Psychiatrie (Erwachsene)","BGI";"297 - stationsäquivalente Behandlung in der Erwachsenenpsychiatrie (29)","BGI";"30 - Kinder- und Jugendpsychiatrie","BGII";"307 - stationsäquivalente Behandlung in der Kinder- und Jugendpsychiatrie (30)","BGII";"31 - Psychosomatik","BGI";"","LEER";0,"Leer"},2,0)</f>
        <v>LEER</v>
      </c>
      <c r="AA4036" s="8" t="str">
        <f t="shared" si="564"/>
        <v>Stationen</v>
      </c>
    </row>
    <row r="4037" spans="2:27" ht="15" customHeight="1" x14ac:dyDescent="0.25">
      <c r="B4037" s="76" t="str">
        <f t="shared" si="566"/>
        <v>!!!</v>
      </c>
      <c r="C4037" s="310" t="str">
        <f>IF(LEN($E4037)&gt;0,VLOOKUP(TEXT($E4037,0),'Angaben Stationen'!$E$14:$V$215,17,0),"")</f>
        <v/>
      </c>
      <c r="D4037" s="254" t="str">
        <f>IF(LEN($E4037)&gt;0,VLOOKUP(TEXT($E4037,0),'Angaben Stationen'!$E$14:$V$215,18,0),"")</f>
        <v/>
      </c>
      <c r="E4037" s="344"/>
      <c r="F4037" s="256"/>
      <c r="G4037" s="256"/>
      <c r="H4037" s="307"/>
      <c r="I4037" s="70"/>
      <c r="R4037" s="8">
        <f t="shared" si="559"/>
        <v>0</v>
      </c>
      <c r="S4037" s="8">
        <f>VLOOKUP($D4037,{"29 - Psychiatrie (Erwachsene)",1;"30 - Kinder- und Jugendpsychiatrie",1;"297 - stationsäquivalente Behandlung in der Erwachsenenpsychiatrie (29)",1;"307 - stationsäquivalente Behandlung in der Kinder- und Jugendpsychiatrie (30)",1;"31 - Psychosomatik",1;"",0;0,0},2,0)</f>
        <v>0</v>
      </c>
      <c r="T4037" s="8">
        <f t="shared" si="565"/>
        <v>0</v>
      </c>
      <c r="U4037" s="8">
        <f t="shared" si="567"/>
        <v>0</v>
      </c>
      <c r="V4037" s="8">
        <f t="shared" si="560"/>
        <v>0</v>
      </c>
      <c r="W4037" s="8">
        <f t="shared" si="561"/>
        <v>0</v>
      </c>
      <c r="X4037" s="8">
        <f t="shared" si="562"/>
        <v>0</v>
      </c>
      <c r="Y4037" s="8" t="str">
        <f t="shared" si="563"/>
        <v/>
      </c>
      <c r="Z4037" s="8" t="str">
        <f>VLOOKUP($D4037,{"29 - Psychiatrie (Erwachsene)","BGI";"297 - stationsäquivalente Behandlung in der Erwachsenenpsychiatrie (29)","BGI";"30 - Kinder- und Jugendpsychiatrie","BGII";"307 - stationsäquivalente Behandlung in der Kinder- und Jugendpsychiatrie (30)","BGII";"31 - Psychosomatik","BGI";"","LEER";0,"Leer"},2,0)</f>
        <v>LEER</v>
      </c>
      <c r="AA4037" s="8" t="str">
        <f t="shared" si="564"/>
        <v>Stationen</v>
      </c>
    </row>
    <row r="4038" spans="2:27" ht="15" customHeight="1" x14ac:dyDescent="0.25">
      <c r="B4038" s="76" t="str">
        <f t="shared" si="566"/>
        <v>!!!</v>
      </c>
      <c r="C4038" s="310" t="str">
        <f>IF(LEN($E4038)&gt;0,VLOOKUP(TEXT($E4038,0),'Angaben Stationen'!$E$14:$V$215,17,0),"")</f>
        <v/>
      </c>
      <c r="D4038" s="254" t="str">
        <f>IF(LEN($E4038)&gt;0,VLOOKUP(TEXT($E4038,0),'Angaben Stationen'!$E$14:$V$215,18,0),"")</f>
        <v/>
      </c>
      <c r="E4038" s="344"/>
      <c r="F4038" s="256"/>
      <c r="G4038" s="256"/>
      <c r="H4038" s="307"/>
      <c r="I4038" s="70"/>
      <c r="R4038" s="8">
        <f t="shared" si="559"/>
        <v>0</v>
      </c>
      <c r="S4038" s="8">
        <f>VLOOKUP($D4038,{"29 - Psychiatrie (Erwachsene)",1;"30 - Kinder- und Jugendpsychiatrie",1;"297 - stationsäquivalente Behandlung in der Erwachsenenpsychiatrie (29)",1;"307 - stationsäquivalente Behandlung in der Kinder- und Jugendpsychiatrie (30)",1;"31 - Psychosomatik",1;"",0;0,0},2,0)</f>
        <v>0</v>
      </c>
      <c r="T4038" s="8">
        <f t="shared" si="565"/>
        <v>0</v>
      </c>
      <c r="U4038" s="8">
        <f t="shared" si="567"/>
        <v>0</v>
      </c>
      <c r="V4038" s="8">
        <f t="shared" si="560"/>
        <v>0</v>
      </c>
      <c r="W4038" s="8">
        <f t="shared" si="561"/>
        <v>0</v>
      </c>
      <c r="X4038" s="8">
        <f t="shared" si="562"/>
        <v>0</v>
      </c>
      <c r="Y4038" s="8" t="str">
        <f t="shared" si="563"/>
        <v/>
      </c>
      <c r="Z4038" s="8" t="str">
        <f>VLOOKUP($D4038,{"29 - Psychiatrie (Erwachsene)","BGI";"297 - stationsäquivalente Behandlung in der Erwachsenenpsychiatrie (29)","BGI";"30 - Kinder- und Jugendpsychiatrie","BGII";"307 - stationsäquivalente Behandlung in der Kinder- und Jugendpsychiatrie (30)","BGII";"31 - Psychosomatik","BGI";"","LEER";0,"Leer"},2,0)</f>
        <v>LEER</v>
      </c>
      <c r="AA4038" s="8" t="str">
        <f t="shared" si="564"/>
        <v>Stationen</v>
      </c>
    </row>
    <row r="4039" spans="2:27" ht="15" customHeight="1" x14ac:dyDescent="0.25">
      <c r="B4039" s="76" t="str">
        <f t="shared" si="566"/>
        <v>!!!</v>
      </c>
      <c r="C4039" s="310" t="str">
        <f>IF(LEN($E4039)&gt;0,VLOOKUP(TEXT($E4039,0),'Angaben Stationen'!$E$14:$V$215,17,0),"")</f>
        <v/>
      </c>
      <c r="D4039" s="254" t="str">
        <f>IF(LEN($E4039)&gt;0,VLOOKUP(TEXT($E4039,0),'Angaben Stationen'!$E$14:$V$215,18,0),"")</f>
        <v/>
      </c>
      <c r="E4039" s="344"/>
      <c r="F4039" s="256"/>
      <c r="G4039" s="256"/>
      <c r="H4039" s="307"/>
      <c r="I4039" s="70"/>
      <c r="R4039" s="8">
        <f t="shared" si="559"/>
        <v>0</v>
      </c>
      <c r="S4039" s="8">
        <f>VLOOKUP($D4039,{"29 - Psychiatrie (Erwachsene)",1;"30 - Kinder- und Jugendpsychiatrie",1;"297 - stationsäquivalente Behandlung in der Erwachsenenpsychiatrie (29)",1;"307 - stationsäquivalente Behandlung in der Kinder- und Jugendpsychiatrie (30)",1;"31 - Psychosomatik",1;"",0;0,0},2,0)</f>
        <v>0</v>
      </c>
      <c r="T4039" s="8">
        <f t="shared" si="565"/>
        <v>0</v>
      </c>
      <c r="U4039" s="8">
        <f t="shared" si="567"/>
        <v>0</v>
      </c>
      <c r="V4039" s="8">
        <f t="shared" si="560"/>
        <v>0</v>
      </c>
      <c r="W4039" s="8">
        <f t="shared" si="561"/>
        <v>0</v>
      </c>
      <c r="X4039" s="8">
        <f t="shared" si="562"/>
        <v>0</v>
      </c>
      <c r="Y4039" s="8" t="str">
        <f t="shared" si="563"/>
        <v/>
      </c>
      <c r="Z4039" s="8" t="str">
        <f>VLOOKUP($D4039,{"29 - Psychiatrie (Erwachsene)","BGI";"297 - stationsäquivalente Behandlung in der Erwachsenenpsychiatrie (29)","BGI";"30 - Kinder- und Jugendpsychiatrie","BGII";"307 - stationsäquivalente Behandlung in der Kinder- und Jugendpsychiatrie (30)","BGII";"31 - Psychosomatik","BGI";"","LEER";0,"Leer"},2,0)</f>
        <v>LEER</v>
      </c>
      <c r="AA4039" s="8" t="str">
        <f t="shared" si="564"/>
        <v>Stationen</v>
      </c>
    </row>
    <row r="4040" spans="2:27" ht="15" customHeight="1" x14ac:dyDescent="0.25">
      <c r="B4040" s="76" t="str">
        <f t="shared" si="566"/>
        <v>!!!</v>
      </c>
      <c r="C4040" s="310" t="str">
        <f>IF(LEN($E4040)&gt;0,VLOOKUP(TEXT($E4040,0),'Angaben Stationen'!$E$14:$V$215,17,0),"")</f>
        <v/>
      </c>
      <c r="D4040" s="254" t="str">
        <f>IF(LEN($E4040)&gt;0,VLOOKUP(TEXT($E4040,0),'Angaben Stationen'!$E$14:$V$215,18,0),"")</f>
        <v/>
      </c>
      <c r="E4040" s="344"/>
      <c r="F4040" s="256"/>
      <c r="G4040" s="256"/>
      <c r="H4040" s="307"/>
      <c r="I4040" s="70"/>
      <c r="R4040" s="8">
        <f t="shared" si="559"/>
        <v>0</v>
      </c>
      <c r="S4040" s="8">
        <f>VLOOKUP($D4040,{"29 - Psychiatrie (Erwachsene)",1;"30 - Kinder- und Jugendpsychiatrie",1;"297 - stationsäquivalente Behandlung in der Erwachsenenpsychiatrie (29)",1;"307 - stationsäquivalente Behandlung in der Kinder- und Jugendpsychiatrie (30)",1;"31 - Psychosomatik",1;"",0;0,0},2,0)</f>
        <v>0</v>
      </c>
      <c r="T4040" s="8">
        <f t="shared" si="565"/>
        <v>0</v>
      </c>
      <c r="U4040" s="8">
        <f t="shared" si="567"/>
        <v>0</v>
      </c>
      <c r="V4040" s="8">
        <f t="shared" si="560"/>
        <v>0</v>
      </c>
      <c r="W4040" s="8">
        <f t="shared" si="561"/>
        <v>0</v>
      </c>
      <c r="X4040" s="8">
        <f t="shared" si="562"/>
        <v>0</v>
      </c>
      <c r="Y4040" s="8" t="str">
        <f t="shared" si="563"/>
        <v/>
      </c>
      <c r="Z4040" s="8" t="str">
        <f>VLOOKUP($D4040,{"29 - Psychiatrie (Erwachsene)","BGI";"297 - stationsäquivalente Behandlung in der Erwachsenenpsychiatrie (29)","BGI";"30 - Kinder- und Jugendpsychiatrie","BGII";"307 - stationsäquivalente Behandlung in der Kinder- und Jugendpsychiatrie (30)","BGII";"31 - Psychosomatik","BGI";"","LEER";0,"Leer"},2,0)</f>
        <v>LEER</v>
      </c>
      <c r="AA4040" s="8" t="str">
        <f t="shared" si="564"/>
        <v>Stationen</v>
      </c>
    </row>
    <row r="4041" spans="2:27" ht="15" customHeight="1" x14ac:dyDescent="0.25">
      <c r="B4041" s="76" t="str">
        <f t="shared" si="566"/>
        <v>!!!</v>
      </c>
      <c r="C4041" s="310" t="str">
        <f>IF(LEN($E4041)&gt;0,VLOOKUP(TEXT($E4041,0),'Angaben Stationen'!$E$14:$V$215,17,0),"")</f>
        <v/>
      </c>
      <c r="D4041" s="254" t="str">
        <f>IF(LEN($E4041)&gt;0,VLOOKUP(TEXT($E4041,0),'Angaben Stationen'!$E$14:$V$215,18,0),"")</f>
        <v/>
      </c>
      <c r="E4041" s="344"/>
      <c r="F4041" s="256"/>
      <c r="G4041" s="256"/>
      <c r="H4041" s="307"/>
      <c r="I4041" s="70"/>
      <c r="R4041" s="8">
        <f t="shared" si="559"/>
        <v>0</v>
      </c>
      <c r="S4041" s="8">
        <f>VLOOKUP($D4041,{"29 - Psychiatrie (Erwachsene)",1;"30 - Kinder- und Jugendpsychiatrie",1;"297 - stationsäquivalente Behandlung in der Erwachsenenpsychiatrie (29)",1;"307 - stationsäquivalente Behandlung in der Kinder- und Jugendpsychiatrie (30)",1;"31 - Psychosomatik",1;"",0;0,0},2,0)</f>
        <v>0</v>
      </c>
      <c r="T4041" s="8">
        <f t="shared" si="565"/>
        <v>0</v>
      </c>
      <c r="U4041" s="8">
        <f t="shared" si="567"/>
        <v>0</v>
      </c>
      <c r="V4041" s="8">
        <f t="shared" si="560"/>
        <v>0</v>
      </c>
      <c r="W4041" s="8">
        <f t="shared" si="561"/>
        <v>0</v>
      </c>
      <c r="X4041" s="8">
        <f t="shared" si="562"/>
        <v>0</v>
      </c>
      <c r="Y4041" s="8" t="str">
        <f t="shared" si="563"/>
        <v/>
      </c>
      <c r="Z4041" s="8" t="str">
        <f>VLOOKUP($D4041,{"29 - Psychiatrie (Erwachsene)","BGI";"297 - stationsäquivalente Behandlung in der Erwachsenenpsychiatrie (29)","BGI";"30 - Kinder- und Jugendpsychiatrie","BGII";"307 - stationsäquivalente Behandlung in der Kinder- und Jugendpsychiatrie (30)","BGII";"31 - Psychosomatik","BGI";"","LEER";0,"Leer"},2,0)</f>
        <v>LEER</v>
      </c>
      <c r="AA4041" s="8" t="str">
        <f t="shared" si="564"/>
        <v>Stationen</v>
      </c>
    </row>
    <row r="4042" spans="2:27" ht="15" customHeight="1" x14ac:dyDescent="0.25">
      <c r="B4042" s="76" t="str">
        <f t="shared" si="566"/>
        <v>!!!</v>
      </c>
      <c r="C4042" s="310" t="str">
        <f>IF(LEN($E4042)&gt;0,VLOOKUP(TEXT($E4042,0),'Angaben Stationen'!$E$14:$V$215,17,0),"")</f>
        <v/>
      </c>
      <c r="D4042" s="254" t="str">
        <f>IF(LEN($E4042)&gt;0,VLOOKUP(TEXT($E4042,0),'Angaben Stationen'!$E$14:$V$215,18,0),"")</f>
        <v/>
      </c>
      <c r="E4042" s="344"/>
      <c r="F4042" s="256"/>
      <c r="G4042" s="256"/>
      <c r="H4042" s="307"/>
      <c r="I4042" s="70"/>
      <c r="R4042" s="8">
        <f t="shared" si="559"/>
        <v>0</v>
      </c>
      <c r="S4042" s="8">
        <f>VLOOKUP($D4042,{"29 - Psychiatrie (Erwachsene)",1;"30 - Kinder- und Jugendpsychiatrie",1;"297 - stationsäquivalente Behandlung in der Erwachsenenpsychiatrie (29)",1;"307 - stationsäquivalente Behandlung in der Kinder- und Jugendpsychiatrie (30)",1;"31 - Psychosomatik",1;"",0;0,0},2,0)</f>
        <v>0</v>
      </c>
      <c r="T4042" s="8">
        <f t="shared" si="565"/>
        <v>0</v>
      </c>
      <c r="U4042" s="8">
        <f t="shared" si="567"/>
        <v>0</v>
      </c>
      <c r="V4042" s="8">
        <f t="shared" si="560"/>
        <v>0</v>
      </c>
      <c r="W4042" s="8">
        <f t="shared" si="561"/>
        <v>0</v>
      </c>
      <c r="X4042" s="8">
        <f t="shared" si="562"/>
        <v>0</v>
      </c>
      <c r="Y4042" s="8" t="str">
        <f t="shared" si="563"/>
        <v/>
      </c>
      <c r="Z4042" s="8" t="str">
        <f>VLOOKUP($D4042,{"29 - Psychiatrie (Erwachsene)","BGI";"297 - stationsäquivalente Behandlung in der Erwachsenenpsychiatrie (29)","BGI";"30 - Kinder- und Jugendpsychiatrie","BGII";"307 - stationsäquivalente Behandlung in der Kinder- und Jugendpsychiatrie (30)","BGII";"31 - Psychosomatik","BGI";"","LEER";0,"Leer"},2,0)</f>
        <v>LEER</v>
      </c>
      <c r="AA4042" s="8" t="str">
        <f t="shared" si="564"/>
        <v>Stationen</v>
      </c>
    </row>
    <row r="4043" spans="2:27" ht="15" customHeight="1" x14ac:dyDescent="0.25">
      <c r="B4043" s="76" t="str">
        <f t="shared" si="566"/>
        <v>!!!</v>
      </c>
      <c r="C4043" s="310" t="str">
        <f>IF(LEN($E4043)&gt;0,VLOOKUP(TEXT($E4043,0),'Angaben Stationen'!$E$14:$V$215,17,0),"")</f>
        <v/>
      </c>
      <c r="D4043" s="254" t="str">
        <f>IF(LEN($E4043)&gt;0,VLOOKUP(TEXT($E4043,0),'Angaben Stationen'!$E$14:$V$215,18,0),"")</f>
        <v/>
      </c>
      <c r="E4043" s="344"/>
      <c r="F4043" s="256"/>
      <c r="G4043" s="256"/>
      <c r="H4043" s="307"/>
      <c r="I4043" s="70"/>
      <c r="R4043" s="8">
        <f t="shared" si="559"/>
        <v>0</v>
      </c>
      <c r="S4043" s="8">
        <f>VLOOKUP($D4043,{"29 - Psychiatrie (Erwachsene)",1;"30 - Kinder- und Jugendpsychiatrie",1;"297 - stationsäquivalente Behandlung in der Erwachsenenpsychiatrie (29)",1;"307 - stationsäquivalente Behandlung in der Kinder- und Jugendpsychiatrie (30)",1;"31 - Psychosomatik",1;"",0;0,0},2,0)</f>
        <v>0</v>
      </c>
      <c r="T4043" s="8">
        <f t="shared" si="565"/>
        <v>0</v>
      </c>
      <c r="U4043" s="8">
        <f t="shared" si="567"/>
        <v>0</v>
      </c>
      <c r="V4043" s="8">
        <f t="shared" si="560"/>
        <v>0</v>
      </c>
      <c r="W4043" s="8">
        <f t="shared" si="561"/>
        <v>0</v>
      </c>
      <c r="X4043" s="8">
        <f t="shared" si="562"/>
        <v>0</v>
      </c>
      <c r="Y4043" s="8" t="str">
        <f t="shared" si="563"/>
        <v/>
      </c>
      <c r="Z4043" s="8" t="str">
        <f>VLOOKUP($D4043,{"29 - Psychiatrie (Erwachsene)","BGI";"297 - stationsäquivalente Behandlung in der Erwachsenenpsychiatrie (29)","BGI";"30 - Kinder- und Jugendpsychiatrie","BGII";"307 - stationsäquivalente Behandlung in der Kinder- und Jugendpsychiatrie (30)","BGII";"31 - Psychosomatik","BGI";"","LEER";0,"Leer"},2,0)</f>
        <v>LEER</v>
      </c>
      <c r="AA4043" s="8" t="str">
        <f t="shared" si="564"/>
        <v>Stationen</v>
      </c>
    </row>
    <row r="4044" spans="2:27" ht="15" customHeight="1" x14ac:dyDescent="0.25">
      <c r="B4044" s="76" t="str">
        <f t="shared" si="566"/>
        <v>!!!</v>
      </c>
      <c r="C4044" s="310" t="str">
        <f>IF(LEN($E4044)&gt;0,VLOOKUP(TEXT($E4044,0),'Angaben Stationen'!$E$14:$V$215,17,0),"")</f>
        <v/>
      </c>
      <c r="D4044" s="254" t="str">
        <f>IF(LEN($E4044)&gt;0,VLOOKUP(TEXT($E4044,0),'Angaben Stationen'!$E$14:$V$215,18,0),"")</f>
        <v/>
      </c>
      <c r="E4044" s="344"/>
      <c r="F4044" s="256"/>
      <c r="G4044" s="256"/>
      <c r="H4044" s="307"/>
      <c r="I4044" s="70"/>
      <c r="R4044" s="8">
        <f t="shared" si="559"/>
        <v>0</v>
      </c>
      <c r="S4044" s="8">
        <f>VLOOKUP($D4044,{"29 - Psychiatrie (Erwachsene)",1;"30 - Kinder- und Jugendpsychiatrie",1;"297 - stationsäquivalente Behandlung in der Erwachsenenpsychiatrie (29)",1;"307 - stationsäquivalente Behandlung in der Kinder- und Jugendpsychiatrie (30)",1;"31 - Psychosomatik",1;"",0;0,0},2,0)</f>
        <v>0</v>
      </c>
      <c r="T4044" s="8">
        <f t="shared" si="565"/>
        <v>0</v>
      </c>
      <c r="U4044" s="8">
        <f t="shared" si="567"/>
        <v>0</v>
      </c>
      <c r="V4044" s="8">
        <f t="shared" si="560"/>
        <v>0</v>
      </c>
      <c r="W4044" s="8">
        <f t="shared" si="561"/>
        <v>0</v>
      </c>
      <c r="X4044" s="8">
        <f t="shared" si="562"/>
        <v>0</v>
      </c>
      <c r="Y4044" s="8" t="str">
        <f t="shared" si="563"/>
        <v/>
      </c>
      <c r="Z4044" s="8" t="str">
        <f>VLOOKUP($D4044,{"29 - Psychiatrie (Erwachsene)","BGI";"297 - stationsäquivalente Behandlung in der Erwachsenenpsychiatrie (29)","BGI";"30 - Kinder- und Jugendpsychiatrie","BGII";"307 - stationsäquivalente Behandlung in der Kinder- und Jugendpsychiatrie (30)","BGII";"31 - Psychosomatik","BGI";"","LEER";0,"Leer"},2,0)</f>
        <v>LEER</v>
      </c>
      <c r="AA4044" s="8" t="str">
        <f t="shared" si="564"/>
        <v>Stationen</v>
      </c>
    </row>
    <row r="4045" spans="2:27" ht="15" customHeight="1" x14ac:dyDescent="0.25">
      <c r="B4045" s="76" t="str">
        <f t="shared" si="566"/>
        <v>!!!</v>
      </c>
      <c r="C4045" s="310" t="str">
        <f>IF(LEN($E4045)&gt;0,VLOOKUP(TEXT($E4045,0),'Angaben Stationen'!$E$14:$V$215,17,0),"")</f>
        <v/>
      </c>
      <c r="D4045" s="254" t="str">
        <f>IF(LEN($E4045)&gt;0,VLOOKUP(TEXT($E4045,0),'Angaben Stationen'!$E$14:$V$215,18,0),"")</f>
        <v/>
      </c>
      <c r="E4045" s="344"/>
      <c r="F4045" s="256"/>
      <c r="G4045" s="256"/>
      <c r="H4045" s="307"/>
      <c r="I4045" s="70"/>
      <c r="R4045" s="8">
        <f t="shared" si="559"/>
        <v>0</v>
      </c>
      <c r="S4045" s="8">
        <f>VLOOKUP($D4045,{"29 - Psychiatrie (Erwachsene)",1;"30 - Kinder- und Jugendpsychiatrie",1;"297 - stationsäquivalente Behandlung in der Erwachsenenpsychiatrie (29)",1;"307 - stationsäquivalente Behandlung in der Kinder- und Jugendpsychiatrie (30)",1;"31 - Psychosomatik",1;"",0;0,0},2,0)</f>
        <v>0</v>
      </c>
      <c r="T4045" s="8">
        <f t="shared" si="565"/>
        <v>0</v>
      </c>
      <c r="U4045" s="8">
        <f t="shared" si="567"/>
        <v>0</v>
      </c>
      <c r="V4045" s="8">
        <f t="shared" si="560"/>
        <v>0</v>
      </c>
      <c r="W4045" s="8">
        <f t="shared" si="561"/>
        <v>0</v>
      </c>
      <c r="X4045" s="8">
        <f t="shared" si="562"/>
        <v>0</v>
      </c>
      <c r="Y4045" s="8" t="str">
        <f t="shared" si="563"/>
        <v/>
      </c>
      <c r="Z4045" s="8" t="str">
        <f>VLOOKUP($D4045,{"29 - Psychiatrie (Erwachsene)","BGI";"297 - stationsäquivalente Behandlung in der Erwachsenenpsychiatrie (29)","BGI";"30 - Kinder- und Jugendpsychiatrie","BGII";"307 - stationsäquivalente Behandlung in der Kinder- und Jugendpsychiatrie (30)","BGII";"31 - Psychosomatik","BGI";"","LEER";0,"Leer"},2,0)</f>
        <v>LEER</v>
      </c>
      <c r="AA4045" s="8" t="str">
        <f t="shared" si="564"/>
        <v>Stationen</v>
      </c>
    </row>
    <row r="4046" spans="2:27" ht="15" customHeight="1" x14ac:dyDescent="0.25">
      <c r="B4046" s="76" t="str">
        <f t="shared" si="566"/>
        <v>!!!</v>
      </c>
      <c r="C4046" s="310" t="str">
        <f>IF(LEN($E4046)&gt;0,VLOOKUP(TEXT($E4046,0),'Angaben Stationen'!$E$14:$V$215,17,0),"")</f>
        <v/>
      </c>
      <c r="D4046" s="254" t="str">
        <f>IF(LEN($E4046)&gt;0,VLOOKUP(TEXT($E4046,0),'Angaben Stationen'!$E$14:$V$215,18,0),"")</f>
        <v/>
      </c>
      <c r="E4046" s="344"/>
      <c r="F4046" s="256"/>
      <c r="G4046" s="256"/>
      <c r="H4046" s="307"/>
      <c r="I4046" s="70"/>
      <c r="R4046" s="8">
        <f t="shared" si="559"/>
        <v>0</v>
      </c>
      <c r="S4046" s="8">
        <f>VLOOKUP($D4046,{"29 - Psychiatrie (Erwachsene)",1;"30 - Kinder- und Jugendpsychiatrie",1;"297 - stationsäquivalente Behandlung in der Erwachsenenpsychiatrie (29)",1;"307 - stationsäquivalente Behandlung in der Kinder- und Jugendpsychiatrie (30)",1;"31 - Psychosomatik",1;"",0;0,0},2,0)</f>
        <v>0</v>
      </c>
      <c r="T4046" s="8">
        <f t="shared" si="565"/>
        <v>0</v>
      </c>
      <c r="U4046" s="8">
        <f t="shared" si="567"/>
        <v>0</v>
      </c>
      <c r="V4046" s="8">
        <f t="shared" si="560"/>
        <v>0</v>
      </c>
      <c r="W4046" s="8">
        <f t="shared" si="561"/>
        <v>0</v>
      </c>
      <c r="X4046" s="8">
        <f t="shared" si="562"/>
        <v>0</v>
      </c>
      <c r="Y4046" s="8" t="str">
        <f t="shared" si="563"/>
        <v/>
      </c>
      <c r="Z4046" s="8" t="str">
        <f>VLOOKUP($D4046,{"29 - Psychiatrie (Erwachsene)","BGI";"297 - stationsäquivalente Behandlung in der Erwachsenenpsychiatrie (29)","BGI";"30 - Kinder- und Jugendpsychiatrie","BGII";"307 - stationsäquivalente Behandlung in der Kinder- und Jugendpsychiatrie (30)","BGII";"31 - Psychosomatik","BGI";"","LEER";0,"Leer"},2,0)</f>
        <v>LEER</v>
      </c>
      <c r="AA4046" s="8" t="str">
        <f t="shared" si="564"/>
        <v>Stationen</v>
      </c>
    </row>
    <row r="4047" spans="2:27" ht="15" customHeight="1" x14ac:dyDescent="0.25">
      <c r="B4047" s="76" t="str">
        <f t="shared" si="566"/>
        <v>!!!</v>
      </c>
      <c r="C4047" s="310" t="str">
        <f>IF(LEN($E4047)&gt;0,VLOOKUP(TEXT($E4047,0),'Angaben Stationen'!$E$14:$V$215,17,0),"")</f>
        <v/>
      </c>
      <c r="D4047" s="254" t="str">
        <f>IF(LEN($E4047)&gt;0,VLOOKUP(TEXT($E4047,0),'Angaben Stationen'!$E$14:$V$215,18,0),"")</f>
        <v/>
      </c>
      <c r="E4047" s="344"/>
      <c r="F4047" s="256"/>
      <c r="G4047" s="256"/>
      <c r="H4047" s="307"/>
      <c r="I4047" s="70"/>
      <c r="R4047" s="8">
        <f t="shared" si="559"/>
        <v>0</v>
      </c>
      <c r="S4047" s="8">
        <f>VLOOKUP($D4047,{"29 - Psychiatrie (Erwachsene)",1;"30 - Kinder- und Jugendpsychiatrie",1;"297 - stationsäquivalente Behandlung in der Erwachsenenpsychiatrie (29)",1;"307 - stationsäquivalente Behandlung in der Kinder- und Jugendpsychiatrie (30)",1;"31 - Psychosomatik",1;"",0;0,0},2,0)</f>
        <v>0</v>
      </c>
      <c r="T4047" s="8">
        <f t="shared" si="565"/>
        <v>0</v>
      </c>
      <c r="U4047" s="8">
        <f t="shared" si="567"/>
        <v>0</v>
      </c>
      <c r="V4047" s="8">
        <f t="shared" si="560"/>
        <v>0</v>
      </c>
      <c r="W4047" s="8">
        <f t="shared" si="561"/>
        <v>0</v>
      </c>
      <c r="X4047" s="8">
        <f t="shared" si="562"/>
        <v>0</v>
      </c>
      <c r="Y4047" s="8" t="str">
        <f t="shared" si="563"/>
        <v/>
      </c>
      <c r="Z4047" s="8" t="str">
        <f>VLOOKUP($D4047,{"29 - Psychiatrie (Erwachsene)","BGI";"297 - stationsäquivalente Behandlung in der Erwachsenenpsychiatrie (29)","BGI";"30 - Kinder- und Jugendpsychiatrie","BGII";"307 - stationsäquivalente Behandlung in der Kinder- und Jugendpsychiatrie (30)","BGII";"31 - Psychosomatik","BGI";"","LEER";0,"Leer"},2,0)</f>
        <v>LEER</v>
      </c>
      <c r="AA4047" s="8" t="str">
        <f t="shared" si="564"/>
        <v>Stationen</v>
      </c>
    </row>
    <row r="4048" spans="2:27" ht="15" customHeight="1" x14ac:dyDescent="0.25">
      <c r="B4048" s="76" t="str">
        <f t="shared" si="566"/>
        <v>!!!</v>
      </c>
      <c r="C4048" s="310" t="str">
        <f>IF(LEN($E4048)&gt;0,VLOOKUP(TEXT($E4048,0),'Angaben Stationen'!$E$14:$V$215,17,0),"")</f>
        <v/>
      </c>
      <c r="D4048" s="254" t="str">
        <f>IF(LEN($E4048)&gt;0,VLOOKUP(TEXT($E4048,0),'Angaben Stationen'!$E$14:$V$215,18,0),"")</f>
        <v/>
      </c>
      <c r="E4048" s="344"/>
      <c r="F4048" s="256"/>
      <c r="G4048" s="256"/>
      <c r="H4048" s="307"/>
      <c r="I4048" s="70"/>
      <c r="R4048" s="8">
        <f t="shared" si="559"/>
        <v>0</v>
      </c>
      <c r="S4048" s="8">
        <f>VLOOKUP($D4048,{"29 - Psychiatrie (Erwachsene)",1;"30 - Kinder- und Jugendpsychiatrie",1;"297 - stationsäquivalente Behandlung in der Erwachsenenpsychiatrie (29)",1;"307 - stationsäquivalente Behandlung in der Kinder- und Jugendpsychiatrie (30)",1;"31 - Psychosomatik",1;"",0;0,0},2,0)</f>
        <v>0</v>
      </c>
      <c r="T4048" s="8">
        <f t="shared" si="565"/>
        <v>0</v>
      </c>
      <c r="U4048" s="8">
        <f t="shared" si="567"/>
        <v>0</v>
      </c>
      <c r="V4048" s="8">
        <f t="shared" si="560"/>
        <v>0</v>
      </c>
      <c r="W4048" s="8">
        <f t="shared" si="561"/>
        <v>0</v>
      </c>
      <c r="X4048" s="8">
        <f t="shared" si="562"/>
        <v>0</v>
      </c>
      <c r="Y4048" s="8" t="str">
        <f t="shared" si="563"/>
        <v/>
      </c>
      <c r="Z4048" s="8" t="str">
        <f>VLOOKUP($D4048,{"29 - Psychiatrie (Erwachsene)","BGI";"297 - stationsäquivalente Behandlung in der Erwachsenenpsychiatrie (29)","BGI";"30 - Kinder- und Jugendpsychiatrie","BGII";"307 - stationsäquivalente Behandlung in der Kinder- und Jugendpsychiatrie (30)","BGII";"31 - Psychosomatik","BGI";"","LEER";0,"Leer"},2,0)</f>
        <v>LEER</v>
      </c>
      <c r="AA4048" s="8" t="str">
        <f t="shared" si="564"/>
        <v>Stationen</v>
      </c>
    </row>
    <row r="4049" spans="2:27" ht="15" customHeight="1" x14ac:dyDescent="0.25">
      <c r="B4049" s="76" t="str">
        <f t="shared" si="566"/>
        <v>!!!</v>
      </c>
      <c r="C4049" s="310" t="str">
        <f>IF(LEN($E4049)&gt;0,VLOOKUP(TEXT($E4049,0),'Angaben Stationen'!$E$14:$V$215,17,0),"")</f>
        <v/>
      </c>
      <c r="D4049" s="254" t="str">
        <f>IF(LEN($E4049)&gt;0,VLOOKUP(TEXT($E4049,0),'Angaben Stationen'!$E$14:$V$215,18,0),"")</f>
        <v/>
      </c>
      <c r="E4049" s="344"/>
      <c r="F4049" s="256"/>
      <c r="G4049" s="256"/>
      <c r="H4049" s="307"/>
      <c r="I4049" s="70"/>
      <c r="R4049" s="8">
        <f t="shared" si="559"/>
        <v>0</v>
      </c>
      <c r="S4049" s="8">
        <f>VLOOKUP($D4049,{"29 - Psychiatrie (Erwachsene)",1;"30 - Kinder- und Jugendpsychiatrie",1;"297 - stationsäquivalente Behandlung in der Erwachsenenpsychiatrie (29)",1;"307 - stationsäquivalente Behandlung in der Kinder- und Jugendpsychiatrie (30)",1;"31 - Psychosomatik",1;"",0;0,0},2,0)</f>
        <v>0</v>
      </c>
      <c r="T4049" s="8">
        <f t="shared" si="565"/>
        <v>0</v>
      </c>
      <c r="U4049" s="8">
        <f t="shared" si="567"/>
        <v>0</v>
      </c>
      <c r="V4049" s="8">
        <f t="shared" si="560"/>
        <v>0</v>
      </c>
      <c r="W4049" s="8">
        <f t="shared" si="561"/>
        <v>0</v>
      </c>
      <c r="X4049" s="8">
        <f t="shared" si="562"/>
        <v>0</v>
      </c>
      <c r="Y4049" s="8" t="str">
        <f t="shared" si="563"/>
        <v/>
      </c>
      <c r="Z4049" s="8" t="str">
        <f>VLOOKUP($D4049,{"29 - Psychiatrie (Erwachsene)","BGI";"297 - stationsäquivalente Behandlung in der Erwachsenenpsychiatrie (29)","BGI";"30 - Kinder- und Jugendpsychiatrie","BGII";"307 - stationsäquivalente Behandlung in der Kinder- und Jugendpsychiatrie (30)","BGII";"31 - Psychosomatik","BGI";"","LEER";0,"Leer"},2,0)</f>
        <v>LEER</v>
      </c>
      <c r="AA4049" s="8" t="str">
        <f t="shared" si="564"/>
        <v>Stationen</v>
      </c>
    </row>
    <row r="4050" spans="2:27" ht="15" customHeight="1" x14ac:dyDescent="0.25">
      <c r="B4050" s="76" t="str">
        <f t="shared" si="566"/>
        <v>!!!</v>
      </c>
      <c r="C4050" s="310" t="str">
        <f>IF(LEN($E4050)&gt;0,VLOOKUP(TEXT($E4050,0),'Angaben Stationen'!$E$14:$V$215,17,0),"")</f>
        <v/>
      </c>
      <c r="D4050" s="254" t="str">
        <f>IF(LEN($E4050)&gt;0,VLOOKUP(TEXT($E4050,0),'Angaben Stationen'!$E$14:$V$215,18,0),"")</f>
        <v/>
      </c>
      <c r="E4050" s="344"/>
      <c r="F4050" s="256"/>
      <c r="G4050" s="256"/>
      <c r="H4050" s="307"/>
      <c r="I4050" s="70"/>
      <c r="R4050" s="8">
        <f t="shared" si="559"/>
        <v>0</v>
      </c>
      <c r="S4050" s="8">
        <f>VLOOKUP($D4050,{"29 - Psychiatrie (Erwachsene)",1;"30 - Kinder- und Jugendpsychiatrie",1;"297 - stationsäquivalente Behandlung in der Erwachsenenpsychiatrie (29)",1;"307 - stationsäquivalente Behandlung in der Kinder- und Jugendpsychiatrie (30)",1;"31 - Psychosomatik",1;"",0;0,0},2,0)</f>
        <v>0</v>
      </c>
      <c r="T4050" s="8">
        <f t="shared" si="565"/>
        <v>0</v>
      </c>
      <c r="U4050" s="8">
        <f t="shared" si="567"/>
        <v>0</v>
      </c>
      <c r="V4050" s="8">
        <f t="shared" si="560"/>
        <v>0</v>
      </c>
      <c r="W4050" s="8">
        <f t="shared" si="561"/>
        <v>0</v>
      </c>
      <c r="X4050" s="8">
        <f t="shared" si="562"/>
        <v>0</v>
      </c>
      <c r="Y4050" s="8" t="str">
        <f t="shared" si="563"/>
        <v/>
      </c>
      <c r="Z4050" s="8" t="str">
        <f>VLOOKUP($D4050,{"29 - Psychiatrie (Erwachsene)","BGI";"297 - stationsäquivalente Behandlung in der Erwachsenenpsychiatrie (29)","BGI";"30 - Kinder- und Jugendpsychiatrie","BGII";"307 - stationsäquivalente Behandlung in der Kinder- und Jugendpsychiatrie (30)","BGII";"31 - Psychosomatik","BGI";"","LEER";0,"Leer"},2,0)</f>
        <v>LEER</v>
      </c>
      <c r="AA4050" s="8" t="str">
        <f t="shared" si="564"/>
        <v>Stationen</v>
      </c>
    </row>
    <row r="4051" spans="2:27" ht="15" customHeight="1" x14ac:dyDescent="0.25">
      <c r="B4051" s="76" t="str">
        <f t="shared" si="566"/>
        <v>!!!</v>
      </c>
      <c r="C4051" s="310" t="str">
        <f>IF(LEN($E4051)&gt;0,VLOOKUP(TEXT($E4051,0),'Angaben Stationen'!$E$14:$V$215,17,0),"")</f>
        <v/>
      </c>
      <c r="D4051" s="254" t="str">
        <f>IF(LEN($E4051)&gt;0,VLOOKUP(TEXT($E4051,0),'Angaben Stationen'!$E$14:$V$215,18,0),"")</f>
        <v/>
      </c>
      <c r="E4051" s="344"/>
      <c r="F4051" s="256"/>
      <c r="G4051" s="256"/>
      <c r="H4051" s="307"/>
      <c r="I4051" s="70"/>
      <c r="R4051" s="8">
        <f t="shared" si="559"/>
        <v>0</v>
      </c>
      <c r="S4051" s="8">
        <f>VLOOKUP($D4051,{"29 - Psychiatrie (Erwachsene)",1;"30 - Kinder- und Jugendpsychiatrie",1;"297 - stationsäquivalente Behandlung in der Erwachsenenpsychiatrie (29)",1;"307 - stationsäquivalente Behandlung in der Kinder- und Jugendpsychiatrie (30)",1;"31 - Psychosomatik",1;"",0;0,0},2,0)</f>
        <v>0</v>
      </c>
      <c r="T4051" s="8">
        <f t="shared" si="565"/>
        <v>0</v>
      </c>
      <c r="U4051" s="8">
        <f t="shared" si="567"/>
        <v>0</v>
      </c>
      <c r="V4051" s="8">
        <f t="shared" si="560"/>
        <v>0</v>
      </c>
      <c r="W4051" s="8">
        <f t="shared" si="561"/>
        <v>0</v>
      </c>
      <c r="X4051" s="8">
        <f t="shared" si="562"/>
        <v>0</v>
      </c>
      <c r="Y4051" s="8" t="str">
        <f t="shared" si="563"/>
        <v/>
      </c>
      <c r="Z4051" s="8" t="str">
        <f>VLOOKUP($D4051,{"29 - Psychiatrie (Erwachsene)","BGI";"297 - stationsäquivalente Behandlung in der Erwachsenenpsychiatrie (29)","BGI";"30 - Kinder- und Jugendpsychiatrie","BGII";"307 - stationsäquivalente Behandlung in der Kinder- und Jugendpsychiatrie (30)","BGII";"31 - Psychosomatik","BGI";"","LEER";0,"Leer"},2,0)</f>
        <v>LEER</v>
      </c>
      <c r="AA4051" s="8" t="str">
        <f t="shared" si="564"/>
        <v>Stationen</v>
      </c>
    </row>
    <row r="4052" spans="2:27" ht="15" customHeight="1" x14ac:dyDescent="0.25">
      <c r="B4052" s="76" t="str">
        <f t="shared" si="566"/>
        <v>!!!</v>
      </c>
      <c r="C4052" s="310" t="str">
        <f>IF(LEN($E4052)&gt;0,VLOOKUP(TEXT($E4052,0),'Angaben Stationen'!$E$14:$V$215,17,0),"")</f>
        <v/>
      </c>
      <c r="D4052" s="254" t="str">
        <f>IF(LEN($E4052)&gt;0,VLOOKUP(TEXT($E4052,0),'Angaben Stationen'!$E$14:$V$215,18,0),"")</f>
        <v/>
      </c>
      <c r="E4052" s="344"/>
      <c r="F4052" s="256"/>
      <c r="G4052" s="256"/>
      <c r="H4052" s="307"/>
      <c r="I4052" s="70"/>
      <c r="R4052" s="8">
        <f t="shared" si="559"/>
        <v>0</v>
      </c>
      <c r="S4052" s="8">
        <f>VLOOKUP($D4052,{"29 - Psychiatrie (Erwachsene)",1;"30 - Kinder- und Jugendpsychiatrie",1;"297 - stationsäquivalente Behandlung in der Erwachsenenpsychiatrie (29)",1;"307 - stationsäquivalente Behandlung in der Kinder- und Jugendpsychiatrie (30)",1;"31 - Psychosomatik",1;"",0;0,0},2,0)</f>
        <v>0</v>
      </c>
      <c r="T4052" s="8">
        <f t="shared" si="565"/>
        <v>0</v>
      </c>
      <c r="U4052" s="8">
        <f t="shared" si="567"/>
        <v>0</v>
      </c>
      <c r="V4052" s="8">
        <f t="shared" si="560"/>
        <v>0</v>
      </c>
      <c r="W4052" s="8">
        <f t="shared" si="561"/>
        <v>0</v>
      </c>
      <c r="X4052" s="8">
        <f t="shared" si="562"/>
        <v>0</v>
      </c>
      <c r="Y4052" s="8" t="str">
        <f t="shared" si="563"/>
        <v/>
      </c>
      <c r="Z4052" s="8" t="str">
        <f>VLOOKUP($D4052,{"29 - Psychiatrie (Erwachsene)","BGI";"297 - stationsäquivalente Behandlung in der Erwachsenenpsychiatrie (29)","BGI";"30 - Kinder- und Jugendpsychiatrie","BGII";"307 - stationsäquivalente Behandlung in der Kinder- und Jugendpsychiatrie (30)","BGII";"31 - Psychosomatik","BGI";"","LEER";0,"Leer"},2,0)</f>
        <v>LEER</v>
      </c>
      <c r="AA4052" s="8" t="str">
        <f t="shared" si="564"/>
        <v>Stationen</v>
      </c>
    </row>
    <row r="4053" spans="2:27" ht="15" customHeight="1" x14ac:dyDescent="0.25">
      <c r="B4053" s="76" t="str">
        <f t="shared" si="566"/>
        <v>!!!</v>
      </c>
      <c r="C4053" s="310" t="str">
        <f>IF(LEN($E4053)&gt;0,VLOOKUP(TEXT($E4053,0),'Angaben Stationen'!$E$14:$V$215,17,0),"")</f>
        <v/>
      </c>
      <c r="D4053" s="254" t="str">
        <f>IF(LEN($E4053)&gt;0,VLOOKUP(TEXT($E4053,0),'Angaben Stationen'!$E$14:$V$215,18,0),"")</f>
        <v/>
      </c>
      <c r="E4053" s="344"/>
      <c r="F4053" s="256"/>
      <c r="G4053" s="256"/>
      <c r="H4053" s="307"/>
      <c r="I4053" s="70"/>
      <c r="R4053" s="8">
        <f t="shared" si="559"/>
        <v>0</v>
      </c>
      <c r="S4053" s="8">
        <f>VLOOKUP($D4053,{"29 - Psychiatrie (Erwachsene)",1;"30 - Kinder- und Jugendpsychiatrie",1;"297 - stationsäquivalente Behandlung in der Erwachsenenpsychiatrie (29)",1;"307 - stationsäquivalente Behandlung in der Kinder- und Jugendpsychiatrie (30)",1;"31 - Psychosomatik",1;"",0;0,0},2,0)</f>
        <v>0</v>
      </c>
      <c r="T4053" s="8">
        <f t="shared" si="565"/>
        <v>0</v>
      </c>
      <c r="U4053" s="8">
        <f t="shared" si="567"/>
        <v>0</v>
      </c>
      <c r="V4053" s="8">
        <f t="shared" si="560"/>
        <v>0</v>
      </c>
      <c r="W4053" s="8">
        <f t="shared" si="561"/>
        <v>0</v>
      </c>
      <c r="X4053" s="8">
        <f t="shared" si="562"/>
        <v>0</v>
      </c>
      <c r="Y4053" s="8" t="str">
        <f t="shared" si="563"/>
        <v/>
      </c>
      <c r="Z4053" s="8" t="str">
        <f>VLOOKUP($D4053,{"29 - Psychiatrie (Erwachsene)","BGI";"297 - stationsäquivalente Behandlung in der Erwachsenenpsychiatrie (29)","BGI";"30 - Kinder- und Jugendpsychiatrie","BGII";"307 - stationsäquivalente Behandlung in der Kinder- und Jugendpsychiatrie (30)","BGII";"31 - Psychosomatik","BGI";"","LEER";0,"Leer"},2,0)</f>
        <v>LEER</v>
      </c>
      <c r="AA4053" s="8" t="str">
        <f t="shared" si="564"/>
        <v>Stationen</v>
      </c>
    </row>
    <row r="4054" spans="2:27" ht="15" customHeight="1" x14ac:dyDescent="0.25">
      <c r="B4054" s="76" t="str">
        <f t="shared" si="566"/>
        <v>!!!</v>
      </c>
      <c r="C4054" s="310" t="str">
        <f>IF(LEN($E4054)&gt;0,VLOOKUP(TEXT($E4054,0),'Angaben Stationen'!$E$14:$V$215,17,0),"")</f>
        <v/>
      </c>
      <c r="D4054" s="254" t="str">
        <f>IF(LEN($E4054)&gt;0,VLOOKUP(TEXT($E4054,0),'Angaben Stationen'!$E$14:$V$215,18,0),"")</f>
        <v/>
      </c>
      <c r="E4054" s="344"/>
      <c r="F4054" s="256"/>
      <c r="G4054" s="256"/>
      <c r="H4054" s="307"/>
      <c r="I4054" s="70"/>
      <c r="R4054" s="8">
        <f t="shared" si="559"/>
        <v>0</v>
      </c>
      <c r="S4054" s="8">
        <f>VLOOKUP($D4054,{"29 - Psychiatrie (Erwachsene)",1;"30 - Kinder- und Jugendpsychiatrie",1;"297 - stationsäquivalente Behandlung in der Erwachsenenpsychiatrie (29)",1;"307 - stationsäquivalente Behandlung in der Kinder- und Jugendpsychiatrie (30)",1;"31 - Psychosomatik",1;"",0;0,0},2,0)</f>
        <v>0</v>
      </c>
      <c r="T4054" s="8">
        <f t="shared" si="565"/>
        <v>0</v>
      </c>
      <c r="U4054" s="8">
        <f t="shared" si="567"/>
        <v>0</v>
      </c>
      <c r="V4054" s="8">
        <f t="shared" si="560"/>
        <v>0</v>
      </c>
      <c r="W4054" s="8">
        <f t="shared" si="561"/>
        <v>0</v>
      </c>
      <c r="X4054" s="8">
        <f t="shared" si="562"/>
        <v>0</v>
      </c>
      <c r="Y4054" s="8" t="str">
        <f t="shared" si="563"/>
        <v/>
      </c>
      <c r="Z4054" s="8" t="str">
        <f>VLOOKUP($D4054,{"29 - Psychiatrie (Erwachsene)","BGI";"297 - stationsäquivalente Behandlung in der Erwachsenenpsychiatrie (29)","BGI";"30 - Kinder- und Jugendpsychiatrie","BGII";"307 - stationsäquivalente Behandlung in der Kinder- und Jugendpsychiatrie (30)","BGII";"31 - Psychosomatik","BGI";"","LEER";0,"Leer"},2,0)</f>
        <v>LEER</v>
      </c>
      <c r="AA4054" s="8" t="str">
        <f t="shared" si="564"/>
        <v>Stationen</v>
      </c>
    </row>
    <row r="4055" spans="2:27" ht="15" customHeight="1" x14ac:dyDescent="0.25">
      <c r="B4055" s="76" t="str">
        <f t="shared" si="566"/>
        <v>!!!</v>
      </c>
      <c r="C4055" s="310" t="str">
        <f>IF(LEN($E4055)&gt;0,VLOOKUP(TEXT($E4055,0),'Angaben Stationen'!$E$14:$V$215,17,0),"")</f>
        <v/>
      </c>
      <c r="D4055" s="254" t="str">
        <f>IF(LEN($E4055)&gt;0,VLOOKUP(TEXT($E4055,0),'Angaben Stationen'!$E$14:$V$215,18,0),"")</f>
        <v/>
      </c>
      <c r="E4055" s="344"/>
      <c r="F4055" s="256"/>
      <c r="G4055" s="256"/>
      <c r="H4055" s="307"/>
      <c r="I4055" s="70"/>
      <c r="R4055" s="8">
        <f t="shared" si="559"/>
        <v>0</v>
      </c>
      <c r="S4055" s="8">
        <f>VLOOKUP($D4055,{"29 - Psychiatrie (Erwachsene)",1;"30 - Kinder- und Jugendpsychiatrie",1;"297 - stationsäquivalente Behandlung in der Erwachsenenpsychiatrie (29)",1;"307 - stationsäquivalente Behandlung in der Kinder- und Jugendpsychiatrie (30)",1;"31 - Psychosomatik",1;"",0;0,0},2,0)</f>
        <v>0</v>
      </c>
      <c r="T4055" s="8">
        <f t="shared" si="565"/>
        <v>0</v>
      </c>
      <c r="U4055" s="8">
        <f t="shared" si="567"/>
        <v>0</v>
      </c>
      <c r="V4055" s="8">
        <f t="shared" si="560"/>
        <v>0</v>
      </c>
      <c r="W4055" s="8">
        <f t="shared" si="561"/>
        <v>0</v>
      </c>
      <c r="X4055" s="8">
        <f t="shared" si="562"/>
        <v>0</v>
      </c>
      <c r="Y4055" s="8" t="str">
        <f t="shared" si="563"/>
        <v/>
      </c>
      <c r="Z4055" s="8" t="str">
        <f>VLOOKUP($D4055,{"29 - Psychiatrie (Erwachsene)","BGI";"297 - stationsäquivalente Behandlung in der Erwachsenenpsychiatrie (29)","BGI";"30 - Kinder- und Jugendpsychiatrie","BGII";"307 - stationsäquivalente Behandlung in der Kinder- und Jugendpsychiatrie (30)","BGII";"31 - Psychosomatik","BGI";"","LEER";0,"Leer"},2,0)</f>
        <v>LEER</v>
      </c>
      <c r="AA4055" s="8" t="str">
        <f t="shared" si="564"/>
        <v>Stationen</v>
      </c>
    </row>
    <row r="4056" spans="2:27" ht="15" customHeight="1" x14ac:dyDescent="0.25">
      <c r="B4056" s="76" t="str">
        <f t="shared" si="566"/>
        <v>!!!</v>
      </c>
      <c r="C4056" s="310" t="str">
        <f>IF(LEN($E4056)&gt;0,VLOOKUP(TEXT($E4056,0),'Angaben Stationen'!$E$14:$V$215,17,0),"")</f>
        <v/>
      </c>
      <c r="D4056" s="254" t="str">
        <f>IF(LEN($E4056)&gt;0,VLOOKUP(TEXT($E4056,0),'Angaben Stationen'!$E$14:$V$215,18,0),"")</f>
        <v/>
      </c>
      <c r="E4056" s="344"/>
      <c r="F4056" s="256"/>
      <c r="G4056" s="256"/>
      <c r="H4056" s="307"/>
      <c r="I4056" s="70"/>
      <c r="R4056" s="8">
        <f t="shared" si="559"/>
        <v>0</v>
      </c>
      <c r="S4056" s="8">
        <f>VLOOKUP($D4056,{"29 - Psychiatrie (Erwachsene)",1;"30 - Kinder- und Jugendpsychiatrie",1;"297 - stationsäquivalente Behandlung in der Erwachsenenpsychiatrie (29)",1;"307 - stationsäquivalente Behandlung in der Kinder- und Jugendpsychiatrie (30)",1;"31 - Psychosomatik",1;"",0;0,0},2,0)</f>
        <v>0</v>
      </c>
      <c r="T4056" s="8">
        <f t="shared" si="565"/>
        <v>0</v>
      </c>
      <c r="U4056" s="8">
        <f t="shared" si="567"/>
        <v>0</v>
      </c>
      <c r="V4056" s="8">
        <f t="shared" si="560"/>
        <v>0</v>
      </c>
      <c r="W4056" s="8">
        <f t="shared" si="561"/>
        <v>0</v>
      </c>
      <c r="X4056" s="8">
        <f t="shared" si="562"/>
        <v>0</v>
      </c>
      <c r="Y4056" s="8" t="str">
        <f t="shared" si="563"/>
        <v/>
      </c>
      <c r="Z4056" s="8" t="str">
        <f>VLOOKUP($D4056,{"29 - Psychiatrie (Erwachsene)","BGI";"297 - stationsäquivalente Behandlung in der Erwachsenenpsychiatrie (29)","BGI";"30 - Kinder- und Jugendpsychiatrie","BGII";"307 - stationsäquivalente Behandlung in der Kinder- und Jugendpsychiatrie (30)","BGII";"31 - Psychosomatik","BGI";"","LEER";0,"Leer"},2,0)</f>
        <v>LEER</v>
      </c>
      <c r="AA4056" s="8" t="str">
        <f t="shared" si="564"/>
        <v>Stationen</v>
      </c>
    </row>
    <row r="4057" spans="2:27" ht="15" customHeight="1" x14ac:dyDescent="0.25">
      <c r="B4057" s="76" t="str">
        <f t="shared" si="566"/>
        <v>!!!</v>
      </c>
      <c r="C4057" s="310" t="str">
        <f>IF(LEN($E4057)&gt;0,VLOOKUP(TEXT($E4057,0),'Angaben Stationen'!$E$14:$V$215,17,0),"")</f>
        <v/>
      </c>
      <c r="D4057" s="254" t="str">
        <f>IF(LEN($E4057)&gt;0,VLOOKUP(TEXT($E4057,0),'Angaben Stationen'!$E$14:$V$215,18,0),"")</f>
        <v/>
      </c>
      <c r="E4057" s="344"/>
      <c r="F4057" s="256"/>
      <c r="G4057" s="256"/>
      <c r="H4057" s="307"/>
      <c r="I4057" s="70"/>
      <c r="R4057" s="8">
        <f t="shared" si="559"/>
        <v>0</v>
      </c>
      <c r="S4057" s="8">
        <f>VLOOKUP($D4057,{"29 - Psychiatrie (Erwachsene)",1;"30 - Kinder- und Jugendpsychiatrie",1;"297 - stationsäquivalente Behandlung in der Erwachsenenpsychiatrie (29)",1;"307 - stationsäquivalente Behandlung in der Kinder- und Jugendpsychiatrie (30)",1;"31 - Psychosomatik",1;"",0;0,0},2,0)</f>
        <v>0</v>
      </c>
      <c r="T4057" s="8">
        <f t="shared" si="565"/>
        <v>0</v>
      </c>
      <c r="U4057" s="8">
        <f t="shared" si="567"/>
        <v>0</v>
      </c>
      <c r="V4057" s="8">
        <f t="shared" si="560"/>
        <v>0</v>
      </c>
      <c r="W4057" s="8">
        <f t="shared" si="561"/>
        <v>0</v>
      </c>
      <c r="X4057" s="8">
        <f t="shared" si="562"/>
        <v>0</v>
      </c>
      <c r="Y4057" s="8" t="str">
        <f t="shared" si="563"/>
        <v/>
      </c>
      <c r="Z4057" s="8" t="str">
        <f>VLOOKUP($D4057,{"29 - Psychiatrie (Erwachsene)","BGI";"297 - stationsäquivalente Behandlung in der Erwachsenenpsychiatrie (29)","BGI";"30 - Kinder- und Jugendpsychiatrie","BGII";"307 - stationsäquivalente Behandlung in der Kinder- und Jugendpsychiatrie (30)","BGII";"31 - Psychosomatik","BGI";"","LEER";0,"Leer"},2,0)</f>
        <v>LEER</v>
      </c>
      <c r="AA4057" s="8" t="str">
        <f t="shared" si="564"/>
        <v>Stationen</v>
      </c>
    </row>
    <row r="4058" spans="2:27" ht="15" customHeight="1" x14ac:dyDescent="0.25">
      <c r="B4058" s="76" t="str">
        <f t="shared" si="566"/>
        <v>!!!</v>
      </c>
      <c r="C4058" s="310" t="str">
        <f>IF(LEN($E4058)&gt;0,VLOOKUP(TEXT($E4058,0),'Angaben Stationen'!$E$14:$V$215,17,0),"")</f>
        <v/>
      </c>
      <c r="D4058" s="254" t="str">
        <f>IF(LEN($E4058)&gt;0,VLOOKUP(TEXT($E4058,0),'Angaben Stationen'!$E$14:$V$215,18,0),"")</f>
        <v/>
      </c>
      <c r="E4058" s="344"/>
      <c r="F4058" s="256"/>
      <c r="G4058" s="256"/>
      <c r="H4058" s="307"/>
      <c r="I4058" s="70"/>
      <c r="R4058" s="8">
        <f t="shared" si="559"/>
        <v>0</v>
      </c>
      <c r="S4058" s="8">
        <f>VLOOKUP($D4058,{"29 - Psychiatrie (Erwachsene)",1;"30 - Kinder- und Jugendpsychiatrie",1;"297 - stationsäquivalente Behandlung in der Erwachsenenpsychiatrie (29)",1;"307 - stationsäquivalente Behandlung in der Kinder- und Jugendpsychiatrie (30)",1;"31 - Psychosomatik",1;"",0;0,0},2,0)</f>
        <v>0</v>
      </c>
      <c r="T4058" s="8">
        <f t="shared" si="565"/>
        <v>0</v>
      </c>
      <c r="U4058" s="8">
        <f t="shared" si="567"/>
        <v>0</v>
      </c>
      <c r="V4058" s="8">
        <f t="shared" si="560"/>
        <v>0</v>
      </c>
      <c r="W4058" s="8">
        <f t="shared" si="561"/>
        <v>0</v>
      </c>
      <c r="X4058" s="8">
        <f t="shared" si="562"/>
        <v>0</v>
      </c>
      <c r="Y4058" s="8" t="str">
        <f t="shared" si="563"/>
        <v/>
      </c>
      <c r="Z4058" s="8" t="str">
        <f>VLOOKUP($D4058,{"29 - Psychiatrie (Erwachsene)","BGI";"297 - stationsäquivalente Behandlung in der Erwachsenenpsychiatrie (29)","BGI";"30 - Kinder- und Jugendpsychiatrie","BGII";"307 - stationsäquivalente Behandlung in der Kinder- und Jugendpsychiatrie (30)","BGII";"31 - Psychosomatik","BGI";"","LEER";0,"Leer"},2,0)</f>
        <v>LEER</v>
      </c>
      <c r="AA4058" s="8" t="str">
        <f t="shared" si="564"/>
        <v>Stationen</v>
      </c>
    </row>
    <row r="4059" spans="2:27" ht="15" customHeight="1" x14ac:dyDescent="0.25">
      <c r="B4059" s="76" t="str">
        <f t="shared" si="566"/>
        <v>!!!</v>
      </c>
      <c r="C4059" s="310" t="str">
        <f>IF(LEN($E4059)&gt;0,VLOOKUP(TEXT($E4059,0),'Angaben Stationen'!$E$14:$V$215,17,0),"")</f>
        <v/>
      </c>
      <c r="D4059" s="254" t="str">
        <f>IF(LEN($E4059)&gt;0,VLOOKUP(TEXT($E4059,0),'Angaben Stationen'!$E$14:$V$215,18,0),"")</f>
        <v/>
      </c>
      <c r="E4059" s="344"/>
      <c r="F4059" s="256"/>
      <c r="G4059" s="256"/>
      <c r="H4059" s="307"/>
      <c r="I4059" s="70"/>
      <c r="R4059" s="8">
        <f t="shared" si="559"/>
        <v>0</v>
      </c>
      <c r="S4059" s="8">
        <f>VLOOKUP($D4059,{"29 - Psychiatrie (Erwachsene)",1;"30 - Kinder- und Jugendpsychiatrie",1;"297 - stationsäquivalente Behandlung in der Erwachsenenpsychiatrie (29)",1;"307 - stationsäquivalente Behandlung in der Kinder- und Jugendpsychiatrie (30)",1;"31 - Psychosomatik",1;"",0;0,0},2,0)</f>
        <v>0</v>
      </c>
      <c r="T4059" s="8">
        <f t="shared" si="565"/>
        <v>0</v>
      </c>
      <c r="U4059" s="8">
        <f t="shared" si="567"/>
        <v>0</v>
      </c>
      <c r="V4059" s="8">
        <f t="shared" si="560"/>
        <v>0</v>
      </c>
      <c r="W4059" s="8">
        <f t="shared" si="561"/>
        <v>0</v>
      </c>
      <c r="X4059" s="8">
        <f t="shared" si="562"/>
        <v>0</v>
      </c>
      <c r="Y4059" s="8" t="str">
        <f t="shared" si="563"/>
        <v/>
      </c>
      <c r="Z4059" s="8" t="str">
        <f>VLOOKUP($D4059,{"29 - Psychiatrie (Erwachsene)","BGI";"297 - stationsäquivalente Behandlung in der Erwachsenenpsychiatrie (29)","BGI";"30 - Kinder- und Jugendpsychiatrie","BGII";"307 - stationsäquivalente Behandlung in der Kinder- und Jugendpsychiatrie (30)","BGII";"31 - Psychosomatik","BGI";"","LEER";0,"Leer"},2,0)</f>
        <v>LEER</v>
      </c>
      <c r="AA4059" s="8" t="str">
        <f t="shared" si="564"/>
        <v>Stationen</v>
      </c>
    </row>
    <row r="4060" spans="2:27" ht="15" customHeight="1" x14ac:dyDescent="0.25">
      <c r="B4060" s="76" t="str">
        <f t="shared" si="566"/>
        <v>!!!</v>
      </c>
      <c r="C4060" s="310" t="str">
        <f>IF(LEN($E4060)&gt;0,VLOOKUP(TEXT($E4060,0),'Angaben Stationen'!$E$14:$V$215,17,0),"")</f>
        <v/>
      </c>
      <c r="D4060" s="254" t="str">
        <f>IF(LEN($E4060)&gt;0,VLOOKUP(TEXT($E4060,0),'Angaben Stationen'!$E$14:$V$215,18,0),"")</f>
        <v/>
      </c>
      <c r="E4060" s="344"/>
      <c r="F4060" s="256"/>
      <c r="G4060" s="256"/>
      <c r="H4060" s="307"/>
      <c r="I4060" s="70"/>
      <c r="R4060" s="8">
        <f t="shared" si="559"/>
        <v>0</v>
      </c>
      <c r="S4060" s="8">
        <f>VLOOKUP($D4060,{"29 - Psychiatrie (Erwachsene)",1;"30 - Kinder- und Jugendpsychiatrie",1;"297 - stationsäquivalente Behandlung in der Erwachsenenpsychiatrie (29)",1;"307 - stationsäquivalente Behandlung in der Kinder- und Jugendpsychiatrie (30)",1;"31 - Psychosomatik",1;"",0;0,0},2,0)</f>
        <v>0</v>
      </c>
      <c r="T4060" s="8">
        <f t="shared" si="565"/>
        <v>0</v>
      </c>
      <c r="U4060" s="8">
        <f t="shared" si="567"/>
        <v>0</v>
      </c>
      <c r="V4060" s="8">
        <f t="shared" si="560"/>
        <v>0</v>
      </c>
      <c r="W4060" s="8">
        <f t="shared" si="561"/>
        <v>0</v>
      </c>
      <c r="X4060" s="8">
        <f t="shared" si="562"/>
        <v>0</v>
      </c>
      <c r="Y4060" s="8" t="str">
        <f t="shared" si="563"/>
        <v/>
      </c>
      <c r="Z4060" s="8" t="str">
        <f>VLOOKUP($D4060,{"29 - Psychiatrie (Erwachsene)","BGI";"297 - stationsäquivalente Behandlung in der Erwachsenenpsychiatrie (29)","BGI";"30 - Kinder- und Jugendpsychiatrie","BGII";"307 - stationsäquivalente Behandlung in der Kinder- und Jugendpsychiatrie (30)","BGII";"31 - Psychosomatik","BGI";"","LEER";0,"Leer"},2,0)</f>
        <v>LEER</v>
      </c>
      <c r="AA4060" s="8" t="str">
        <f t="shared" si="564"/>
        <v>Stationen</v>
      </c>
    </row>
    <row r="4061" spans="2:27" ht="15" customHeight="1" x14ac:dyDescent="0.25">
      <c r="B4061" s="76" t="str">
        <f t="shared" si="566"/>
        <v>!!!</v>
      </c>
      <c r="C4061" s="310" t="str">
        <f>IF(LEN($E4061)&gt;0,VLOOKUP(TEXT($E4061,0),'Angaben Stationen'!$E$14:$V$215,17,0),"")</f>
        <v/>
      </c>
      <c r="D4061" s="254" t="str">
        <f>IF(LEN($E4061)&gt;0,VLOOKUP(TEXT($E4061,0),'Angaben Stationen'!$E$14:$V$215,18,0),"")</f>
        <v/>
      </c>
      <c r="E4061" s="344"/>
      <c r="F4061" s="256"/>
      <c r="G4061" s="256"/>
      <c r="H4061" s="307"/>
      <c r="I4061" s="70"/>
      <c r="R4061" s="8">
        <f t="shared" si="559"/>
        <v>0</v>
      </c>
      <c r="S4061" s="8">
        <f>VLOOKUP($D4061,{"29 - Psychiatrie (Erwachsene)",1;"30 - Kinder- und Jugendpsychiatrie",1;"297 - stationsäquivalente Behandlung in der Erwachsenenpsychiatrie (29)",1;"307 - stationsäquivalente Behandlung in der Kinder- und Jugendpsychiatrie (30)",1;"31 - Psychosomatik",1;"",0;0,0},2,0)</f>
        <v>0</v>
      </c>
      <c r="T4061" s="8">
        <f t="shared" si="565"/>
        <v>0</v>
      </c>
      <c r="U4061" s="8">
        <f t="shared" si="567"/>
        <v>0</v>
      </c>
      <c r="V4061" s="8">
        <f t="shared" si="560"/>
        <v>0</v>
      </c>
      <c r="W4061" s="8">
        <f t="shared" si="561"/>
        <v>0</v>
      </c>
      <c r="X4061" s="8">
        <f t="shared" si="562"/>
        <v>0</v>
      </c>
      <c r="Y4061" s="8" t="str">
        <f t="shared" si="563"/>
        <v/>
      </c>
      <c r="Z4061" s="8" t="str">
        <f>VLOOKUP($D4061,{"29 - Psychiatrie (Erwachsene)","BGI";"297 - stationsäquivalente Behandlung in der Erwachsenenpsychiatrie (29)","BGI";"30 - Kinder- und Jugendpsychiatrie","BGII";"307 - stationsäquivalente Behandlung in der Kinder- und Jugendpsychiatrie (30)","BGII";"31 - Psychosomatik","BGI";"","LEER";0,"Leer"},2,0)</f>
        <v>LEER</v>
      </c>
      <c r="AA4061" s="8" t="str">
        <f t="shared" si="564"/>
        <v>Stationen</v>
      </c>
    </row>
    <row r="4062" spans="2:27" ht="15" customHeight="1" x14ac:dyDescent="0.25">
      <c r="B4062" s="76" t="str">
        <f t="shared" si="566"/>
        <v>!!!</v>
      </c>
      <c r="C4062" s="310" t="str">
        <f>IF(LEN($E4062)&gt;0,VLOOKUP(TEXT($E4062,0),'Angaben Stationen'!$E$14:$V$215,17,0),"")</f>
        <v/>
      </c>
      <c r="D4062" s="254" t="str">
        <f>IF(LEN($E4062)&gt;0,VLOOKUP(TEXT($E4062,0),'Angaben Stationen'!$E$14:$V$215,18,0),"")</f>
        <v/>
      </c>
      <c r="E4062" s="344"/>
      <c r="F4062" s="256"/>
      <c r="G4062" s="256"/>
      <c r="H4062" s="307"/>
      <c r="I4062" s="70"/>
      <c r="R4062" s="8">
        <f t="shared" si="559"/>
        <v>0</v>
      </c>
      <c r="S4062" s="8">
        <f>VLOOKUP($D4062,{"29 - Psychiatrie (Erwachsene)",1;"30 - Kinder- und Jugendpsychiatrie",1;"297 - stationsäquivalente Behandlung in der Erwachsenenpsychiatrie (29)",1;"307 - stationsäquivalente Behandlung in der Kinder- und Jugendpsychiatrie (30)",1;"31 - Psychosomatik",1;"",0;0,0},2,0)</f>
        <v>0</v>
      </c>
      <c r="T4062" s="8">
        <f t="shared" si="565"/>
        <v>0</v>
      </c>
      <c r="U4062" s="8">
        <f t="shared" si="567"/>
        <v>0</v>
      </c>
      <c r="V4062" s="8">
        <f t="shared" si="560"/>
        <v>0</v>
      </c>
      <c r="W4062" s="8">
        <f t="shared" si="561"/>
        <v>0</v>
      </c>
      <c r="X4062" s="8">
        <f t="shared" si="562"/>
        <v>0</v>
      </c>
      <c r="Y4062" s="8" t="str">
        <f t="shared" si="563"/>
        <v/>
      </c>
      <c r="Z4062" s="8" t="str">
        <f>VLOOKUP($D4062,{"29 - Psychiatrie (Erwachsene)","BGI";"297 - stationsäquivalente Behandlung in der Erwachsenenpsychiatrie (29)","BGI";"30 - Kinder- und Jugendpsychiatrie","BGII";"307 - stationsäquivalente Behandlung in der Kinder- und Jugendpsychiatrie (30)","BGII";"31 - Psychosomatik","BGI";"","LEER";0,"Leer"},2,0)</f>
        <v>LEER</v>
      </c>
      <c r="AA4062" s="8" t="str">
        <f t="shared" si="564"/>
        <v>Stationen</v>
      </c>
    </row>
    <row r="4063" spans="2:27" ht="15" customHeight="1" x14ac:dyDescent="0.25">
      <c r="B4063" s="76" t="str">
        <f t="shared" si="566"/>
        <v>!!!</v>
      </c>
      <c r="C4063" s="310" t="str">
        <f>IF(LEN($E4063)&gt;0,VLOOKUP(TEXT($E4063,0),'Angaben Stationen'!$E$14:$V$215,17,0),"")</f>
        <v/>
      </c>
      <c r="D4063" s="254" t="str">
        <f>IF(LEN($E4063)&gt;0,VLOOKUP(TEXT($E4063,0),'Angaben Stationen'!$E$14:$V$215,18,0),"")</f>
        <v/>
      </c>
      <c r="E4063" s="344"/>
      <c r="F4063" s="256"/>
      <c r="G4063" s="256"/>
      <c r="H4063" s="307"/>
      <c r="I4063" s="70"/>
      <c r="R4063" s="8">
        <f t="shared" si="559"/>
        <v>0</v>
      </c>
      <c r="S4063" s="8">
        <f>VLOOKUP($D4063,{"29 - Psychiatrie (Erwachsene)",1;"30 - Kinder- und Jugendpsychiatrie",1;"297 - stationsäquivalente Behandlung in der Erwachsenenpsychiatrie (29)",1;"307 - stationsäquivalente Behandlung in der Kinder- und Jugendpsychiatrie (30)",1;"31 - Psychosomatik",1;"",0;0,0},2,0)</f>
        <v>0</v>
      </c>
      <c r="T4063" s="8">
        <f t="shared" si="565"/>
        <v>0</v>
      </c>
      <c r="U4063" s="8">
        <f t="shared" si="567"/>
        <v>0</v>
      </c>
      <c r="V4063" s="8">
        <f t="shared" si="560"/>
        <v>0</v>
      </c>
      <c r="W4063" s="8">
        <f t="shared" si="561"/>
        <v>0</v>
      </c>
      <c r="X4063" s="8">
        <f t="shared" si="562"/>
        <v>0</v>
      </c>
      <c r="Y4063" s="8" t="str">
        <f t="shared" si="563"/>
        <v/>
      </c>
      <c r="Z4063" s="8" t="str">
        <f>VLOOKUP($D4063,{"29 - Psychiatrie (Erwachsene)","BGI";"297 - stationsäquivalente Behandlung in der Erwachsenenpsychiatrie (29)","BGI";"30 - Kinder- und Jugendpsychiatrie","BGII";"307 - stationsäquivalente Behandlung in der Kinder- und Jugendpsychiatrie (30)","BGII";"31 - Psychosomatik","BGI";"","LEER";0,"Leer"},2,0)</f>
        <v>LEER</v>
      </c>
      <c r="AA4063" s="8" t="str">
        <f t="shared" si="564"/>
        <v>Stationen</v>
      </c>
    </row>
    <row r="4064" spans="2:27" ht="15" customHeight="1" x14ac:dyDescent="0.25">
      <c r="B4064" s="76" t="str">
        <f t="shared" si="566"/>
        <v>!!!</v>
      </c>
      <c r="C4064" s="310" t="str">
        <f>IF(LEN($E4064)&gt;0,VLOOKUP(TEXT($E4064,0),'Angaben Stationen'!$E$14:$V$215,17,0),"")</f>
        <v/>
      </c>
      <c r="D4064" s="254" t="str">
        <f>IF(LEN($E4064)&gt;0,VLOOKUP(TEXT($E4064,0),'Angaben Stationen'!$E$14:$V$215,18,0),"")</f>
        <v/>
      </c>
      <c r="E4064" s="344"/>
      <c r="F4064" s="256"/>
      <c r="G4064" s="256"/>
      <c r="H4064" s="307"/>
      <c r="I4064" s="70"/>
      <c r="R4064" s="8">
        <f t="shared" si="559"/>
        <v>0</v>
      </c>
      <c r="S4064" s="8">
        <f>VLOOKUP($D4064,{"29 - Psychiatrie (Erwachsene)",1;"30 - Kinder- und Jugendpsychiatrie",1;"297 - stationsäquivalente Behandlung in der Erwachsenenpsychiatrie (29)",1;"307 - stationsäquivalente Behandlung in der Kinder- und Jugendpsychiatrie (30)",1;"31 - Psychosomatik",1;"",0;0,0},2,0)</f>
        <v>0</v>
      </c>
      <c r="T4064" s="8">
        <f t="shared" si="565"/>
        <v>0</v>
      </c>
      <c r="U4064" s="8">
        <f t="shared" si="567"/>
        <v>0</v>
      </c>
      <c r="V4064" s="8">
        <f t="shared" si="560"/>
        <v>0</v>
      </c>
      <c r="W4064" s="8">
        <f t="shared" si="561"/>
        <v>0</v>
      </c>
      <c r="X4064" s="8">
        <f t="shared" si="562"/>
        <v>0</v>
      </c>
      <c r="Y4064" s="8" t="str">
        <f t="shared" si="563"/>
        <v/>
      </c>
      <c r="Z4064" s="8" t="str">
        <f>VLOOKUP($D4064,{"29 - Psychiatrie (Erwachsene)","BGI";"297 - stationsäquivalente Behandlung in der Erwachsenenpsychiatrie (29)","BGI";"30 - Kinder- und Jugendpsychiatrie","BGII";"307 - stationsäquivalente Behandlung in der Kinder- und Jugendpsychiatrie (30)","BGII";"31 - Psychosomatik","BGI";"","LEER";0,"Leer"},2,0)</f>
        <v>LEER</v>
      </c>
      <c r="AA4064" s="8" t="str">
        <f t="shared" si="564"/>
        <v>Stationen</v>
      </c>
    </row>
    <row r="4065" spans="2:27" ht="15" customHeight="1" x14ac:dyDescent="0.25">
      <c r="B4065" s="76" t="str">
        <f t="shared" si="566"/>
        <v>!!!</v>
      </c>
      <c r="C4065" s="310" t="str">
        <f>IF(LEN($E4065)&gt;0,VLOOKUP(TEXT($E4065,0),'Angaben Stationen'!$E$14:$V$215,17,0),"")</f>
        <v/>
      </c>
      <c r="D4065" s="254" t="str">
        <f>IF(LEN($E4065)&gt;0,VLOOKUP(TEXT($E4065,0),'Angaben Stationen'!$E$14:$V$215,18,0),"")</f>
        <v/>
      </c>
      <c r="E4065" s="344"/>
      <c r="F4065" s="256"/>
      <c r="G4065" s="256"/>
      <c r="H4065" s="307"/>
      <c r="I4065" s="70"/>
      <c r="R4065" s="8">
        <f t="shared" si="559"/>
        <v>0</v>
      </c>
      <c r="S4065" s="8">
        <f>VLOOKUP($D4065,{"29 - Psychiatrie (Erwachsene)",1;"30 - Kinder- und Jugendpsychiatrie",1;"297 - stationsäquivalente Behandlung in der Erwachsenenpsychiatrie (29)",1;"307 - stationsäquivalente Behandlung in der Kinder- und Jugendpsychiatrie (30)",1;"31 - Psychosomatik",1;"",0;0,0},2,0)</f>
        <v>0</v>
      </c>
      <c r="T4065" s="8">
        <f t="shared" si="565"/>
        <v>0</v>
      </c>
      <c r="U4065" s="8">
        <f t="shared" si="567"/>
        <v>0</v>
      </c>
      <c r="V4065" s="8">
        <f t="shared" si="560"/>
        <v>0</v>
      </c>
      <c r="W4065" s="8">
        <f t="shared" si="561"/>
        <v>0</v>
      </c>
      <c r="X4065" s="8">
        <f t="shared" si="562"/>
        <v>0</v>
      </c>
      <c r="Y4065" s="8" t="str">
        <f t="shared" si="563"/>
        <v/>
      </c>
      <c r="Z4065" s="8" t="str">
        <f>VLOOKUP($D4065,{"29 - Psychiatrie (Erwachsene)","BGI";"297 - stationsäquivalente Behandlung in der Erwachsenenpsychiatrie (29)","BGI";"30 - Kinder- und Jugendpsychiatrie","BGII";"307 - stationsäquivalente Behandlung in der Kinder- und Jugendpsychiatrie (30)","BGII";"31 - Psychosomatik","BGI";"","LEER";0,"Leer"},2,0)</f>
        <v>LEER</v>
      </c>
      <c r="AA4065" s="8" t="str">
        <f t="shared" si="564"/>
        <v>Stationen</v>
      </c>
    </row>
    <row r="4066" spans="2:27" ht="15" customHeight="1" x14ac:dyDescent="0.25">
      <c r="B4066" s="76" t="str">
        <f t="shared" si="566"/>
        <v>!!!</v>
      </c>
      <c r="C4066" s="310" t="str">
        <f>IF(LEN($E4066)&gt;0,VLOOKUP(TEXT($E4066,0),'Angaben Stationen'!$E$14:$V$215,17,0),"")</f>
        <v/>
      </c>
      <c r="D4066" s="254" t="str">
        <f>IF(LEN($E4066)&gt;0,VLOOKUP(TEXT($E4066,0),'Angaben Stationen'!$E$14:$V$215,18,0),"")</f>
        <v/>
      </c>
      <c r="E4066" s="344"/>
      <c r="F4066" s="256"/>
      <c r="G4066" s="256"/>
      <c r="H4066" s="307"/>
      <c r="I4066" s="70"/>
      <c r="R4066" s="8">
        <f t="shared" ref="R4066:R4129" si="568">IF(LEN(B4066)&gt;0,0,1)</f>
        <v>0</v>
      </c>
      <c r="S4066" s="8">
        <f>VLOOKUP($D4066,{"29 - Psychiatrie (Erwachsene)",1;"30 - Kinder- und Jugendpsychiatrie",1;"297 - stationsäquivalente Behandlung in der Erwachsenenpsychiatrie (29)",1;"307 - stationsäquivalente Behandlung in der Kinder- und Jugendpsychiatrie (30)",1;"31 - Psychosomatik",1;"",0;0,0},2,0)</f>
        <v>0</v>
      </c>
      <c r="T4066" s="8">
        <f t="shared" si="565"/>
        <v>0</v>
      </c>
      <c r="U4066" s="8">
        <f t="shared" si="567"/>
        <v>0</v>
      </c>
      <c r="V4066" s="8">
        <f t="shared" ref="V4066:V4129" si="569">IF(VALUE($F4066)&gt;0,1,0)</f>
        <v>0</v>
      </c>
      <c r="W4066" s="8">
        <f t="shared" ref="W4066:W4129" si="570">IF(LEN($G4066)&gt;0,1,0)</f>
        <v>0</v>
      </c>
      <c r="X4066" s="8">
        <f t="shared" ref="X4066:X4129" si="571">IF(LEN($H4066)&gt;0,1,0)</f>
        <v>0</v>
      </c>
      <c r="Y4066" s="8" t="str">
        <f t="shared" ref="Y4066:Y4129" si="572">IF($D4066&lt;&gt;"","MonatII","")</f>
        <v/>
      </c>
      <c r="Z4066" s="8" t="str">
        <f>VLOOKUP($D4066,{"29 - Psychiatrie (Erwachsene)","BGI";"297 - stationsäquivalente Behandlung in der Erwachsenenpsychiatrie (29)","BGI";"30 - Kinder- und Jugendpsychiatrie","BGII";"307 - stationsäquivalente Behandlung in der Kinder- und Jugendpsychiatrie (30)","BGII";"31 - Psychosomatik","BGI";"","LEER";0,"Leer"},2,0)</f>
        <v>LEER</v>
      </c>
      <c r="AA4066" s="8" t="str">
        <f t="shared" ref="AA4066:AA4129" si="573">"Stationen"</f>
        <v>Stationen</v>
      </c>
    </row>
    <row r="4067" spans="2:27" ht="15" customHeight="1" x14ac:dyDescent="0.25">
      <c r="B4067" s="76" t="str">
        <f t="shared" si="566"/>
        <v>!!!</v>
      </c>
      <c r="C4067" s="310" t="str">
        <f>IF(LEN($E4067)&gt;0,VLOOKUP(TEXT($E4067,0),'Angaben Stationen'!$E$14:$V$215,17,0),"")</f>
        <v/>
      </c>
      <c r="D4067" s="254" t="str">
        <f>IF(LEN($E4067)&gt;0,VLOOKUP(TEXT($E4067,0),'Angaben Stationen'!$E$14:$V$215,18,0),"")</f>
        <v/>
      </c>
      <c r="E4067" s="344"/>
      <c r="F4067" s="256"/>
      <c r="G4067" s="256"/>
      <c r="H4067" s="307"/>
      <c r="I4067" s="70"/>
      <c r="R4067" s="8">
        <f t="shared" si="568"/>
        <v>0</v>
      </c>
      <c r="S4067" s="8">
        <f>VLOOKUP($D4067,{"29 - Psychiatrie (Erwachsene)",1;"30 - Kinder- und Jugendpsychiatrie",1;"297 - stationsäquivalente Behandlung in der Erwachsenenpsychiatrie (29)",1;"307 - stationsäquivalente Behandlung in der Kinder- und Jugendpsychiatrie (30)",1;"31 - Psychosomatik",1;"",0;0,0},2,0)</f>
        <v>0</v>
      </c>
      <c r="T4067" s="8">
        <f t="shared" si="565"/>
        <v>0</v>
      </c>
      <c r="U4067" s="8">
        <f t="shared" si="567"/>
        <v>0</v>
      </c>
      <c r="V4067" s="8">
        <f t="shared" si="569"/>
        <v>0</v>
      </c>
      <c r="W4067" s="8">
        <f t="shared" si="570"/>
        <v>0</v>
      </c>
      <c r="X4067" s="8">
        <f t="shared" si="571"/>
        <v>0</v>
      </c>
      <c r="Y4067" s="8" t="str">
        <f t="shared" si="572"/>
        <v/>
      </c>
      <c r="Z4067" s="8" t="str">
        <f>VLOOKUP($D4067,{"29 - Psychiatrie (Erwachsene)","BGI";"297 - stationsäquivalente Behandlung in der Erwachsenenpsychiatrie (29)","BGI";"30 - Kinder- und Jugendpsychiatrie","BGII";"307 - stationsäquivalente Behandlung in der Kinder- und Jugendpsychiatrie (30)","BGII";"31 - Psychosomatik","BGI";"","LEER";0,"Leer"},2,0)</f>
        <v>LEER</v>
      </c>
      <c r="AA4067" s="8" t="str">
        <f t="shared" si="573"/>
        <v>Stationen</v>
      </c>
    </row>
    <row r="4068" spans="2:27" ht="15" customHeight="1" x14ac:dyDescent="0.25">
      <c r="B4068" s="76" t="str">
        <f t="shared" si="566"/>
        <v>!!!</v>
      </c>
      <c r="C4068" s="310" t="str">
        <f>IF(LEN($E4068)&gt;0,VLOOKUP(TEXT($E4068,0),'Angaben Stationen'!$E$14:$V$215,17,0),"")</f>
        <v/>
      </c>
      <c r="D4068" s="254" t="str">
        <f>IF(LEN($E4068)&gt;0,VLOOKUP(TEXT($E4068,0),'Angaben Stationen'!$E$14:$V$215,18,0),"")</f>
        <v/>
      </c>
      <c r="E4068" s="344"/>
      <c r="F4068" s="256"/>
      <c r="G4068" s="256"/>
      <c r="H4068" s="307"/>
      <c r="I4068" s="70"/>
      <c r="R4068" s="8">
        <f t="shared" si="568"/>
        <v>0</v>
      </c>
      <c r="S4068" s="8">
        <f>VLOOKUP($D4068,{"29 - Psychiatrie (Erwachsene)",1;"30 - Kinder- und Jugendpsychiatrie",1;"297 - stationsäquivalente Behandlung in der Erwachsenenpsychiatrie (29)",1;"307 - stationsäquivalente Behandlung in der Kinder- und Jugendpsychiatrie (30)",1;"31 - Psychosomatik",1;"",0;0,0},2,0)</f>
        <v>0</v>
      </c>
      <c r="T4068" s="8">
        <f t="shared" si="565"/>
        <v>0</v>
      </c>
      <c r="U4068" s="8">
        <f t="shared" si="567"/>
        <v>0</v>
      </c>
      <c r="V4068" s="8">
        <f t="shared" si="569"/>
        <v>0</v>
      </c>
      <c r="W4068" s="8">
        <f t="shared" si="570"/>
        <v>0</v>
      </c>
      <c r="X4068" s="8">
        <f t="shared" si="571"/>
        <v>0</v>
      </c>
      <c r="Y4068" s="8" t="str">
        <f t="shared" si="572"/>
        <v/>
      </c>
      <c r="Z4068" s="8" t="str">
        <f>VLOOKUP($D4068,{"29 - Psychiatrie (Erwachsene)","BGI";"297 - stationsäquivalente Behandlung in der Erwachsenenpsychiatrie (29)","BGI";"30 - Kinder- und Jugendpsychiatrie","BGII";"307 - stationsäquivalente Behandlung in der Kinder- und Jugendpsychiatrie (30)","BGII";"31 - Psychosomatik","BGI";"","LEER";0,"Leer"},2,0)</f>
        <v>LEER</v>
      </c>
      <c r="AA4068" s="8" t="str">
        <f t="shared" si="573"/>
        <v>Stationen</v>
      </c>
    </row>
    <row r="4069" spans="2:27" ht="15" customHeight="1" x14ac:dyDescent="0.25">
      <c r="B4069" s="76" t="str">
        <f t="shared" si="566"/>
        <v>!!!</v>
      </c>
      <c r="C4069" s="310" t="str">
        <f>IF(LEN($E4069)&gt;0,VLOOKUP(TEXT($E4069,0),'Angaben Stationen'!$E$14:$V$215,17,0),"")</f>
        <v/>
      </c>
      <c r="D4069" s="254" t="str">
        <f>IF(LEN($E4069)&gt;0,VLOOKUP(TEXT($E4069,0),'Angaben Stationen'!$E$14:$V$215,18,0),"")</f>
        <v/>
      </c>
      <c r="E4069" s="344"/>
      <c r="F4069" s="256"/>
      <c r="G4069" s="256"/>
      <c r="H4069" s="307"/>
      <c r="I4069" s="70"/>
      <c r="R4069" s="8">
        <f t="shared" si="568"/>
        <v>0</v>
      </c>
      <c r="S4069" s="8">
        <f>VLOOKUP($D4069,{"29 - Psychiatrie (Erwachsene)",1;"30 - Kinder- und Jugendpsychiatrie",1;"297 - stationsäquivalente Behandlung in der Erwachsenenpsychiatrie (29)",1;"307 - stationsäquivalente Behandlung in der Kinder- und Jugendpsychiatrie (30)",1;"31 - Psychosomatik",1;"",0;0,0},2,0)</f>
        <v>0</v>
      </c>
      <c r="T4069" s="8">
        <f t="shared" si="565"/>
        <v>0</v>
      </c>
      <c r="U4069" s="8">
        <f t="shared" si="567"/>
        <v>0</v>
      </c>
      <c r="V4069" s="8">
        <f t="shared" si="569"/>
        <v>0</v>
      </c>
      <c r="W4069" s="8">
        <f t="shared" si="570"/>
        <v>0</v>
      </c>
      <c r="X4069" s="8">
        <f t="shared" si="571"/>
        <v>0</v>
      </c>
      <c r="Y4069" s="8" t="str">
        <f t="shared" si="572"/>
        <v/>
      </c>
      <c r="Z4069" s="8" t="str">
        <f>VLOOKUP($D4069,{"29 - Psychiatrie (Erwachsene)","BGI";"297 - stationsäquivalente Behandlung in der Erwachsenenpsychiatrie (29)","BGI";"30 - Kinder- und Jugendpsychiatrie","BGII";"307 - stationsäquivalente Behandlung in der Kinder- und Jugendpsychiatrie (30)","BGII";"31 - Psychosomatik","BGI";"","LEER";0,"Leer"},2,0)</f>
        <v>LEER</v>
      </c>
      <c r="AA4069" s="8" t="str">
        <f t="shared" si="573"/>
        <v>Stationen</v>
      </c>
    </row>
    <row r="4070" spans="2:27" ht="15" customHeight="1" x14ac:dyDescent="0.25">
      <c r="B4070" s="76" t="str">
        <f t="shared" si="566"/>
        <v>!!!</v>
      </c>
      <c r="C4070" s="310" t="str">
        <f>IF(LEN($E4070)&gt;0,VLOOKUP(TEXT($E4070,0),'Angaben Stationen'!$E$14:$V$215,17,0),"")</f>
        <v/>
      </c>
      <c r="D4070" s="254" t="str">
        <f>IF(LEN($E4070)&gt;0,VLOOKUP(TEXT($E4070,0),'Angaben Stationen'!$E$14:$V$215,18,0),"")</f>
        <v/>
      </c>
      <c r="E4070" s="344"/>
      <c r="F4070" s="256"/>
      <c r="G4070" s="256"/>
      <c r="H4070" s="307"/>
      <c r="I4070" s="70"/>
      <c r="R4070" s="8">
        <f t="shared" si="568"/>
        <v>0</v>
      </c>
      <c r="S4070" s="8">
        <f>VLOOKUP($D4070,{"29 - Psychiatrie (Erwachsene)",1;"30 - Kinder- und Jugendpsychiatrie",1;"297 - stationsäquivalente Behandlung in der Erwachsenenpsychiatrie (29)",1;"307 - stationsäquivalente Behandlung in der Kinder- und Jugendpsychiatrie (30)",1;"31 - Psychosomatik",1;"",0;0,0},2,0)</f>
        <v>0</v>
      </c>
      <c r="T4070" s="8">
        <f t="shared" ref="T4070:T4133" si="574">IF(LEN($C4070)&gt;0,1,0)</f>
        <v>0</v>
      </c>
      <c r="U4070" s="8">
        <f t="shared" si="567"/>
        <v>0</v>
      </c>
      <c r="V4070" s="8">
        <f t="shared" si="569"/>
        <v>0</v>
      </c>
      <c r="W4070" s="8">
        <f t="shared" si="570"/>
        <v>0</v>
      </c>
      <c r="X4070" s="8">
        <f t="shared" si="571"/>
        <v>0</v>
      </c>
      <c r="Y4070" s="8" t="str">
        <f t="shared" si="572"/>
        <v/>
      </c>
      <c r="Z4070" s="8" t="str">
        <f>VLOOKUP($D4070,{"29 - Psychiatrie (Erwachsene)","BGI";"297 - stationsäquivalente Behandlung in der Erwachsenenpsychiatrie (29)","BGI";"30 - Kinder- und Jugendpsychiatrie","BGII";"307 - stationsäquivalente Behandlung in der Kinder- und Jugendpsychiatrie (30)","BGII";"31 - Psychosomatik","BGI";"","LEER";0,"Leer"},2,0)</f>
        <v>LEER</v>
      </c>
      <c r="AA4070" s="8" t="str">
        <f t="shared" si="573"/>
        <v>Stationen</v>
      </c>
    </row>
    <row r="4071" spans="2:27" ht="15" customHeight="1" x14ac:dyDescent="0.25">
      <c r="B4071" s="76" t="str">
        <f t="shared" si="566"/>
        <v>!!!</v>
      </c>
      <c r="C4071" s="310" t="str">
        <f>IF(LEN($E4071)&gt;0,VLOOKUP(TEXT($E4071,0),'Angaben Stationen'!$E$14:$V$215,17,0),"")</f>
        <v/>
      </c>
      <c r="D4071" s="254" t="str">
        <f>IF(LEN($E4071)&gt;0,VLOOKUP(TEXT($E4071,0),'Angaben Stationen'!$E$14:$V$215,18,0),"")</f>
        <v/>
      </c>
      <c r="E4071" s="344"/>
      <c r="F4071" s="256"/>
      <c r="G4071" s="256"/>
      <c r="H4071" s="307"/>
      <c r="I4071" s="70"/>
      <c r="R4071" s="8">
        <f t="shared" si="568"/>
        <v>0</v>
      </c>
      <c r="S4071" s="8">
        <f>VLOOKUP($D4071,{"29 - Psychiatrie (Erwachsene)",1;"30 - Kinder- und Jugendpsychiatrie",1;"297 - stationsäquivalente Behandlung in der Erwachsenenpsychiatrie (29)",1;"307 - stationsäquivalente Behandlung in der Kinder- und Jugendpsychiatrie (30)",1;"31 - Psychosomatik",1;"",0;0,0},2,0)</f>
        <v>0</v>
      </c>
      <c r="T4071" s="8">
        <f t="shared" si="574"/>
        <v>0</v>
      </c>
      <c r="U4071" s="8">
        <f t="shared" si="567"/>
        <v>0</v>
      </c>
      <c r="V4071" s="8">
        <f t="shared" si="569"/>
        <v>0</v>
      </c>
      <c r="W4071" s="8">
        <f t="shared" si="570"/>
        <v>0</v>
      </c>
      <c r="X4071" s="8">
        <f t="shared" si="571"/>
        <v>0</v>
      </c>
      <c r="Y4071" s="8" t="str">
        <f t="shared" si="572"/>
        <v/>
      </c>
      <c r="Z4071" s="8" t="str">
        <f>VLOOKUP($D4071,{"29 - Psychiatrie (Erwachsene)","BGI";"297 - stationsäquivalente Behandlung in der Erwachsenenpsychiatrie (29)","BGI";"30 - Kinder- und Jugendpsychiatrie","BGII";"307 - stationsäquivalente Behandlung in der Kinder- und Jugendpsychiatrie (30)","BGII";"31 - Psychosomatik","BGI";"","LEER";0,"Leer"},2,0)</f>
        <v>LEER</v>
      </c>
      <c r="AA4071" s="8" t="str">
        <f t="shared" si="573"/>
        <v>Stationen</v>
      </c>
    </row>
    <row r="4072" spans="2:27" ht="15" customHeight="1" x14ac:dyDescent="0.25">
      <c r="B4072" s="76" t="str">
        <f t="shared" si="566"/>
        <v>!!!</v>
      </c>
      <c r="C4072" s="310" t="str">
        <f>IF(LEN($E4072)&gt;0,VLOOKUP(TEXT($E4072,0),'Angaben Stationen'!$E$14:$V$215,17,0),"")</f>
        <v/>
      </c>
      <c r="D4072" s="254" t="str">
        <f>IF(LEN($E4072)&gt;0,VLOOKUP(TEXT($E4072,0),'Angaben Stationen'!$E$14:$V$215,18,0),"")</f>
        <v/>
      </c>
      <c r="E4072" s="344"/>
      <c r="F4072" s="256"/>
      <c r="G4072" s="256"/>
      <c r="H4072" s="307"/>
      <c r="I4072" s="70"/>
      <c r="R4072" s="8">
        <f t="shared" si="568"/>
        <v>0</v>
      </c>
      <c r="S4072" s="8">
        <f>VLOOKUP($D4072,{"29 - Psychiatrie (Erwachsene)",1;"30 - Kinder- und Jugendpsychiatrie",1;"297 - stationsäquivalente Behandlung in der Erwachsenenpsychiatrie (29)",1;"307 - stationsäquivalente Behandlung in der Kinder- und Jugendpsychiatrie (30)",1;"31 - Psychosomatik",1;"",0;0,0},2,0)</f>
        <v>0</v>
      </c>
      <c r="T4072" s="8">
        <f t="shared" si="574"/>
        <v>0</v>
      </c>
      <c r="U4072" s="8">
        <f t="shared" si="567"/>
        <v>0</v>
      </c>
      <c r="V4072" s="8">
        <f t="shared" si="569"/>
        <v>0</v>
      </c>
      <c r="W4072" s="8">
        <f t="shared" si="570"/>
        <v>0</v>
      </c>
      <c r="X4072" s="8">
        <f t="shared" si="571"/>
        <v>0</v>
      </c>
      <c r="Y4072" s="8" t="str">
        <f t="shared" si="572"/>
        <v/>
      </c>
      <c r="Z4072" s="8" t="str">
        <f>VLOOKUP($D4072,{"29 - Psychiatrie (Erwachsene)","BGI";"297 - stationsäquivalente Behandlung in der Erwachsenenpsychiatrie (29)","BGI";"30 - Kinder- und Jugendpsychiatrie","BGII";"307 - stationsäquivalente Behandlung in der Kinder- und Jugendpsychiatrie (30)","BGII";"31 - Psychosomatik","BGI";"","LEER";0,"Leer"},2,0)</f>
        <v>LEER</v>
      </c>
      <c r="AA4072" s="8" t="str">
        <f t="shared" si="573"/>
        <v>Stationen</v>
      </c>
    </row>
    <row r="4073" spans="2:27" ht="15" customHeight="1" x14ac:dyDescent="0.25">
      <c r="B4073" s="76" t="str">
        <f t="shared" si="566"/>
        <v>!!!</v>
      </c>
      <c r="C4073" s="310" t="str">
        <f>IF(LEN($E4073)&gt;0,VLOOKUP(TEXT($E4073,0),'Angaben Stationen'!$E$14:$V$215,17,0),"")</f>
        <v/>
      </c>
      <c r="D4073" s="254" t="str">
        <f>IF(LEN($E4073)&gt;0,VLOOKUP(TEXT($E4073,0),'Angaben Stationen'!$E$14:$V$215,18,0),"")</f>
        <v/>
      </c>
      <c r="E4073" s="344"/>
      <c r="F4073" s="256"/>
      <c r="G4073" s="256"/>
      <c r="H4073" s="307"/>
      <c r="I4073" s="70"/>
      <c r="R4073" s="8">
        <f t="shared" si="568"/>
        <v>0</v>
      </c>
      <c r="S4073" s="8">
        <f>VLOOKUP($D4073,{"29 - Psychiatrie (Erwachsene)",1;"30 - Kinder- und Jugendpsychiatrie",1;"297 - stationsäquivalente Behandlung in der Erwachsenenpsychiatrie (29)",1;"307 - stationsäquivalente Behandlung in der Kinder- und Jugendpsychiatrie (30)",1;"31 - Psychosomatik",1;"",0;0,0},2,0)</f>
        <v>0</v>
      </c>
      <c r="T4073" s="8">
        <f t="shared" si="574"/>
        <v>0</v>
      </c>
      <c r="U4073" s="8">
        <f t="shared" si="567"/>
        <v>0</v>
      </c>
      <c r="V4073" s="8">
        <f t="shared" si="569"/>
        <v>0</v>
      </c>
      <c r="W4073" s="8">
        <f t="shared" si="570"/>
        <v>0</v>
      </c>
      <c r="X4073" s="8">
        <f t="shared" si="571"/>
        <v>0</v>
      </c>
      <c r="Y4073" s="8" t="str">
        <f t="shared" si="572"/>
        <v/>
      </c>
      <c r="Z4073" s="8" t="str">
        <f>VLOOKUP($D4073,{"29 - Psychiatrie (Erwachsene)","BGI";"297 - stationsäquivalente Behandlung in der Erwachsenenpsychiatrie (29)","BGI";"30 - Kinder- und Jugendpsychiatrie","BGII";"307 - stationsäquivalente Behandlung in der Kinder- und Jugendpsychiatrie (30)","BGII";"31 - Psychosomatik","BGI";"","LEER";0,"Leer"},2,0)</f>
        <v>LEER</v>
      </c>
      <c r="AA4073" s="8" t="str">
        <f t="shared" si="573"/>
        <v>Stationen</v>
      </c>
    </row>
    <row r="4074" spans="2:27" ht="15" customHeight="1" x14ac:dyDescent="0.25">
      <c r="B4074" s="76" t="str">
        <f t="shared" si="566"/>
        <v>!!!</v>
      </c>
      <c r="C4074" s="310" t="str">
        <f>IF(LEN($E4074)&gt;0,VLOOKUP(TEXT($E4074,0),'Angaben Stationen'!$E$14:$V$215,17,0),"")</f>
        <v/>
      </c>
      <c r="D4074" s="254" t="str">
        <f>IF(LEN($E4074)&gt;0,VLOOKUP(TEXT($E4074,0),'Angaben Stationen'!$E$14:$V$215,18,0),"")</f>
        <v/>
      </c>
      <c r="E4074" s="344"/>
      <c r="F4074" s="256"/>
      <c r="G4074" s="256"/>
      <c r="H4074" s="307"/>
      <c r="I4074" s="70"/>
      <c r="R4074" s="8">
        <f t="shared" si="568"/>
        <v>0</v>
      </c>
      <c r="S4074" s="8">
        <f>VLOOKUP($D4074,{"29 - Psychiatrie (Erwachsene)",1;"30 - Kinder- und Jugendpsychiatrie",1;"297 - stationsäquivalente Behandlung in der Erwachsenenpsychiatrie (29)",1;"307 - stationsäquivalente Behandlung in der Kinder- und Jugendpsychiatrie (30)",1;"31 - Psychosomatik",1;"",0;0,0},2,0)</f>
        <v>0</v>
      </c>
      <c r="T4074" s="8">
        <f t="shared" si="574"/>
        <v>0</v>
      </c>
      <c r="U4074" s="8">
        <f t="shared" si="567"/>
        <v>0</v>
      </c>
      <c r="V4074" s="8">
        <f t="shared" si="569"/>
        <v>0</v>
      </c>
      <c r="W4074" s="8">
        <f t="shared" si="570"/>
        <v>0</v>
      </c>
      <c r="X4074" s="8">
        <f t="shared" si="571"/>
        <v>0</v>
      </c>
      <c r="Y4074" s="8" t="str">
        <f t="shared" si="572"/>
        <v/>
      </c>
      <c r="Z4074" s="8" t="str">
        <f>VLOOKUP($D4074,{"29 - Psychiatrie (Erwachsene)","BGI";"297 - stationsäquivalente Behandlung in der Erwachsenenpsychiatrie (29)","BGI";"30 - Kinder- und Jugendpsychiatrie","BGII";"307 - stationsäquivalente Behandlung in der Kinder- und Jugendpsychiatrie (30)","BGII";"31 - Psychosomatik","BGI";"","LEER";0,"Leer"},2,0)</f>
        <v>LEER</v>
      </c>
      <c r="AA4074" s="8" t="str">
        <f t="shared" si="573"/>
        <v>Stationen</v>
      </c>
    </row>
    <row r="4075" spans="2:27" ht="15" customHeight="1" x14ac:dyDescent="0.25">
      <c r="B4075" s="76" t="str">
        <f t="shared" si="566"/>
        <v>!!!</v>
      </c>
      <c r="C4075" s="310" t="str">
        <f>IF(LEN($E4075)&gt;0,VLOOKUP(TEXT($E4075,0),'Angaben Stationen'!$E$14:$V$215,17,0),"")</f>
        <v/>
      </c>
      <c r="D4075" s="254" t="str">
        <f>IF(LEN($E4075)&gt;0,VLOOKUP(TEXT($E4075,0),'Angaben Stationen'!$E$14:$V$215,18,0),"")</f>
        <v/>
      </c>
      <c r="E4075" s="344"/>
      <c r="F4075" s="256"/>
      <c r="G4075" s="256"/>
      <c r="H4075" s="307"/>
      <c r="I4075" s="70"/>
      <c r="R4075" s="8">
        <f t="shared" si="568"/>
        <v>0</v>
      </c>
      <c r="S4075" s="8">
        <f>VLOOKUP($D4075,{"29 - Psychiatrie (Erwachsene)",1;"30 - Kinder- und Jugendpsychiatrie",1;"297 - stationsäquivalente Behandlung in der Erwachsenenpsychiatrie (29)",1;"307 - stationsäquivalente Behandlung in der Kinder- und Jugendpsychiatrie (30)",1;"31 - Psychosomatik",1;"",0;0,0},2,0)</f>
        <v>0</v>
      </c>
      <c r="T4075" s="8">
        <f t="shared" si="574"/>
        <v>0</v>
      </c>
      <c r="U4075" s="8">
        <f t="shared" si="567"/>
        <v>0</v>
      </c>
      <c r="V4075" s="8">
        <f t="shared" si="569"/>
        <v>0</v>
      </c>
      <c r="W4075" s="8">
        <f t="shared" si="570"/>
        <v>0</v>
      </c>
      <c r="X4075" s="8">
        <f t="shared" si="571"/>
        <v>0</v>
      </c>
      <c r="Y4075" s="8" t="str">
        <f t="shared" si="572"/>
        <v/>
      </c>
      <c r="Z4075" s="8" t="str">
        <f>VLOOKUP($D4075,{"29 - Psychiatrie (Erwachsene)","BGI";"297 - stationsäquivalente Behandlung in der Erwachsenenpsychiatrie (29)","BGI";"30 - Kinder- und Jugendpsychiatrie","BGII";"307 - stationsäquivalente Behandlung in der Kinder- und Jugendpsychiatrie (30)","BGII";"31 - Psychosomatik","BGI";"","LEER";0,"Leer"},2,0)</f>
        <v>LEER</v>
      </c>
      <c r="AA4075" s="8" t="str">
        <f t="shared" si="573"/>
        <v>Stationen</v>
      </c>
    </row>
    <row r="4076" spans="2:27" ht="15" customHeight="1" x14ac:dyDescent="0.25">
      <c r="B4076" s="76" t="str">
        <f t="shared" si="566"/>
        <v>!!!</v>
      </c>
      <c r="C4076" s="310" t="str">
        <f>IF(LEN($E4076)&gt;0,VLOOKUP(TEXT($E4076,0),'Angaben Stationen'!$E$14:$V$215,17,0),"")</f>
        <v/>
      </c>
      <c r="D4076" s="254" t="str">
        <f>IF(LEN($E4076)&gt;0,VLOOKUP(TEXT($E4076,0),'Angaben Stationen'!$E$14:$V$215,18,0),"")</f>
        <v/>
      </c>
      <c r="E4076" s="344"/>
      <c r="F4076" s="256"/>
      <c r="G4076" s="256"/>
      <c r="H4076" s="307"/>
      <c r="I4076" s="70"/>
      <c r="R4076" s="8">
        <f t="shared" si="568"/>
        <v>0</v>
      </c>
      <c r="S4076" s="8">
        <f>VLOOKUP($D4076,{"29 - Psychiatrie (Erwachsene)",1;"30 - Kinder- und Jugendpsychiatrie",1;"297 - stationsäquivalente Behandlung in der Erwachsenenpsychiatrie (29)",1;"307 - stationsäquivalente Behandlung in der Kinder- und Jugendpsychiatrie (30)",1;"31 - Psychosomatik",1;"",0;0,0},2,0)</f>
        <v>0</v>
      </c>
      <c r="T4076" s="8">
        <f t="shared" si="574"/>
        <v>0</v>
      </c>
      <c r="U4076" s="8">
        <f t="shared" si="567"/>
        <v>0</v>
      </c>
      <c r="V4076" s="8">
        <f t="shared" si="569"/>
        <v>0</v>
      </c>
      <c r="W4076" s="8">
        <f t="shared" si="570"/>
        <v>0</v>
      </c>
      <c r="X4076" s="8">
        <f t="shared" si="571"/>
        <v>0</v>
      </c>
      <c r="Y4076" s="8" t="str">
        <f t="shared" si="572"/>
        <v/>
      </c>
      <c r="Z4076" s="8" t="str">
        <f>VLOOKUP($D4076,{"29 - Psychiatrie (Erwachsene)","BGI";"297 - stationsäquivalente Behandlung in der Erwachsenenpsychiatrie (29)","BGI";"30 - Kinder- und Jugendpsychiatrie","BGII";"307 - stationsäquivalente Behandlung in der Kinder- und Jugendpsychiatrie (30)","BGII";"31 - Psychosomatik","BGI";"","LEER";0,"Leer"},2,0)</f>
        <v>LEER</v>
      </c>
      <c r="AA4076" s="8" t="str">
        <f t="shared" si="573"/>
        <v>Stationen</v>
      </c>
    </row>
    <row r="4077" spans="2:27" ht="15" customHeight="1" x14ac:dyDescent="0.25">
      <c r="B4077" s="76" t="str">
        <f t="shared" si="566"/>
        <v>!!!</v>
      </c>
      <c r="C4077" s="310" t="str">
        <f>IF(LEN($E4077)&gt;0,VLOOKUP(TEXT($E4077,0),'Angaben Stationen'!$E$14:$V$215,17,0),"")</f>
        <v/>
      </c>
      <c r="D4077" s="254" t="str">
        <f>IF(LEN($E4077)&gt;0,VLOOKUP(TEXT($E4077,0),'Angaben Stationen'!$E$14:$V$215,18,0),"")</f>
        <v/>
      </c>
      <c r="E4077" s="344"/>
      <c r="F4077" s="256"/>
      <c r="G4077" s="256"/>
      <c r="H4077" s="307"/>
      <c r="I4077" s="70"/>
      <c r="R4077" s="8">
        <f t="shared" si="568"/>
        <v>0</v>
      </c>
      <c r="S4077" s="8">
        <f>VLOOKUP($D4077,{"29 - Psychiatrie (Erwachsene)",1;"30 - Kinder- und Jugendpsychiatrie",1;"297 - stationsäquivalente Behandlung in der Erwachsenenpsychiatrie (29)",1;"307 - stationsäquivalente Behandlung in der Kinder- und Jugendpsychiatrie (30)",1;"31 - Psychosomatik",1;"",0;0,0},2,0)</f>
        <v>0</v>
      </c>
      <c r="T4077" s="8">
        <f t="shared" si="574"/>
        <v>0</v>
      </c>
      <c r="U4077" s="8">
        <f t="shared" si="567"/>
        <v>0</v>
      </c>
      <c r="V4077" s="8">
        <f t="shared" si="569"/>
        <v>0</v>
      </c>
      <c r="W4077" s="8">
        <f t="shared" si="570"/>
        <v>0</v>
      </c>
      <c r="X4077" s="8">
        <f t="shared" si="571"/>
        <v>0</v>
      </c>
      <c r="Y4077" s="8" t="str">
        <f t="shared" si="572"/>
        <v/>
      </c>
      <c r="Z4077" s="8" t="str">
        <f>VLOOKUP($D4077,{"29 - Psychiatrie (Erwachsene)","BGI";"297 - stationsäquivalente Behandlung in der Erwachsenenpsychiatrie (29)","BGI";"30 - Kinder- und Jugendpsychiatrie","BGII";"307 - stationsäquivalente Behandlung in der Kinder- und Jugendpsychiatrie (30)","BGII";"31 - Psychosomatik","BGI";"","LEER";0,"Leer"},2,0)</f>
        <v>LEER</v>
      </c>
      <c r="AA4077" s="8" t="str">
        <f t="shared" si="573"/>
        <v>Stationen</v>
      </c>
    </row>
    <row r="4078" spans="2:27" ht="15" customHeight="1" x14ac:dyDescent="0.25">
      <c r="B4078" s="76" t="str">
        <f t="shared" si="566"/>
        <v>!!!</v>
      </c>
      <c r="C4078" s="310" t="str">
        <f>IF(LEN($E4078)&gt;0,VLOOKUP(TEXT($E4078,0),'Angaben Stationen'!$E$14:$V$215,17,0),"")</f>
        <v/>
      </c>
      <c r="D4078" s="254" t="str">
        <f>IF(LEN($E4078)&gt;0,VLOOKUP(TEXT($E4078,0),'Angaben Stationen'!$E$14:$V$215,18,0),"")</f>
        <v/>
      </c>
      <c r="E4078" s="344"/>
      <c r="F4078" s="256"/>
      <c r="G4078" s="256"/>
      <c r="H4078" s="307"/>
      <c r="I4078" s="70"/>
      <c r="R4078" s="8">
        <f t="shared" si="568"/>
        <v>0</v>
      </c>
      <c r="S4078" s="8">
        <f>VLOOKUP($D4078,{"29 - Psychiatrie (Erwachsene)",1;"30 - Kinder- und Jugendpsychiatrie",1;"297 - stationsäquivalente Behandlung in der Erwachsenenpsychiatrie (29)",1;"307 - stationsäquivalente Behandlung in der Kinder- und Jugendpsychiatrie (30)",1;"31 - Psychosomatik",1;"",0;0,0},2,0)</f>
        <v>0</v>
      </c>
      <c r="T4078" s="8">
        <f t="shared" si="574"/>
        <v>0</v>
      </c>
      <c r="U4078" s="8">
        <f t="shared" si="567"/>
        <v>0</v>
      </c>
      <c r="V4078" s="8">
        <f t="shared" si="569"/>
        <v>0</v>
      </c>
      <c r="W4078" s="8">
        <f t="shared" si="570"/>
        <v>0</v>
      </c>
      <c r="X4078" s="8">
        <f t="shared" si="571"/>
        <v>0</v>
      </c>
      <c r="Y4078" s="8" t="str">
        <f t="shared" si="572"/>
        <v/>
      </c>
      <c r="Z4078" s="8" t="str">
        <f>VLOOKUP($D4078,{"29 - Psychiatrie (Erwachsene)","BGI";"297 - stationsäquivalente Behandlung in der Erwachsenenpsychiatrie (29)","BGI";"30 - Kinder- und Jugendpsychiatrie","BGII";"307 - stationsäquivalente Behandlung in der Kinder- und Jugendpsychiatrie (30)","BGII";"31 - Psychosomatik","BGI";"","LEER";0,"Leer"},2,0)</f>
        <v>LEER</v>
      </c>
      <c r="AA4078" s="8" t="str">
        <f t="shared" si="573"/>
        <v>Stationen</v>
      </c>
    </row>
    <row r="4079" spans="2:27" ht="15" customHeight="1" x14ac:dyDescent="0.25">
      <c r="B4079" s="76" t="str">
        <f t="shared" si="566"/>
        <v>!!!</v>
      </c>
      <c r="C4079" s="310" t="str">
        <f>IF(LEN($E4079)&gt;0,VLOOKUP(TEXT($E4079,0),'Angaben Stationen'!$E$14:$V$215,17,0),"")</f>
        <v/>
      </c>
      <c r="D4079" s="254" t="str">
        <f>IF(LEN($E4079)&gt;0,VLOOKUP(TEXT($E4079,0),'Angaben Stationen'!$E$14:$V$215,18,0),"")</f>
        <v/>
      </c>
      <c r="E4079" s="344"/>
      <c r="F4079" s="256"/>
      <c r="G4079" s="256"/>
      <c r="H4079" s="307"/>
      <c r="I4079" s="70"/>
      <c r="R4079" s="8">
        <f t="shared" si="568"/>
        <v>0</v>
      </c>
      <c r="S4079" s="8">
        <f>VLOOKUP($D4079,{"29 - Psychiatrie (Erwachsene)",1;"30 - Kinder- und Jugendpsychiatrie",1;"297 - stationsäquivalente Behandlung in der Erwachsenenpsychiatrie (29)",1;"307 - stationsäquivalente Behandlung in der Kinder- und Jugendpsychiatrie (30)",1;"31 - Psychosomatik",1;"",0;0,0},2,0)</f>
        <v>0</v>
      </c>
      <c r="T4079" s="8">
        <f t="shared" si="574"/>
        <v>0</v>
      </c>
      <c r="U4079" s="8">
        <f t="shared" si="567"/>
        <v>0</v>
      </c>
      <c r="V4079" s="8">
        <f t="shared" si="569"/>
        <v>0</v>
      </c>
      <c r="W4079" s="8">
        <f t="shared" si="570"/>
        <v>0</v>
      </c>
      <c r="X4079" s="8">
        <f t="shared" si="571"/>
        <v>0</v>
      </c>
      <c r="Y4079" s="8" t="str">
        <f t="shared" si="572"/>
        <v/>
      </c>
      <c r="Z4079" s="8" t="str">
        <f>VLOOKUP($D4079,{"29 - Psychiatrie (Erwachsene)","BGI";"297 - stationsäquivalente Behandlung in der Erwachsenenpsychiatrie (29)","BGI";"30 - Kinder- und Jugendpsychiatrie","BGII";"307 - stationsäquivalente Behandlung in der Kinder- und Jugendpsychiatrie (30)","BGII";"31 - Psychosomatik","BGI";"","LEER";0,"Leer"},2,0)</f>
        <v>LEER</v>
      </c>
      <c r="AA4079" s="8" t="str">
        <f t="shared" si="573"/>
        <v>Stationen</v>
      </c>
    </row>
    <row r="4080" spans="2:27" ht="15" customHeight="1" x14ac:dyDescent="0.25">
      <c r="B4080" s="76" t="str">
        <f t="shared" si="566"/>
        <v>!!!</v>
      </c>
      <c r="C4080" s="310" t="str">
        <f>IF(LEN($E4080)&gt;0,VLOOKUP(TEXT($E4080,0),'Angaben Stationen'!$E$14:$V$215,17,0),"")</f>
        <v/>
      </c>
      <c r="D4080" s="254" t="str">
        <f>IF(LEN($E4080)&gt;0,VLOOKUP(TEXT($E4080,0),'Angaben Stationen'!$E$14:$V$215,18,0),"")</f>
        <v/>
      </c>
      <c r="E4080" s="344"/>
      <c r="F4080" s="256"/>
      <c r="G4080" s="256"/>
      <c r="H4080" s="307"/>
      <c r="I4080" s="70"/>
      <c r="R4080" s="8">
        <f t="shared" si="568"/>
        <v>0</v>
      </c>
      <c r="S4080" s="8">
        <f>VLOOKUP($D4080,{"29 - Psychiatrie (Erwachsene)",1;"30 - Kinder- und Jugendpsychiatrie",1;"297 - stationsäquivalente Behandlung in der Erwachsenenpsychiatrie (29)",1;"307 - stationsäquivalente Behandlung in der Kinder- und Jugendpsychiatrie (30)",1;"31 - Psychosomatik",1;"",0;0,0},2,0)</f>
        <v>0</v>
      </c>
      <c r="T4080" s="8">
        <f t="shared" si="574"/>
        <v>0</v>
      </c>
      <c r="U4080" s="8">
        <f t="shared" si="567"/>
        <v>0</v>
      </c>
      <c r="V4080" s="8">
        <f t="shared" si="569"/>
        <v>0</v>
      </c>
      <c r="W4080" s="8">
        <f t="shared" si="570"/>
        <v>0</v>
      </c>
      <c r="X4080" s="8">
        <f t="shared" si="571"/>
        <v>0</v>
      </c>
      <c r="Y4080" s="8" t="str">
        <f t="shared" si="572"/>
        <v/>
      </c>
      <c r="Z4080" s="8" t="str">
        <f>VLOOKUP($D4080,{"29 - Psychiatrie (Erwachsene)","BGI";"297 - stationsäquivalente Behandlung in der Erwachsenenpsychiatrie (29)","BGI";"30 - Kinder- und Jugendpsychiatrie","BGII";"307 - stationsäquivalente Behandlung in der Kinder- und Jugendpsychiatrie (30)","BGII";"31 - Psychosomatik","BGI";"","LEER";0,"Leer"},2,0)</f>
        <v>LEER</v>
      </c>
      <c r="AA4080" s="8" t="str">
        <f t="shared" si="573"/>
        <v>Stationen</v>
      </c>
    </row>
    <row r="4081" spans="2:27" ht="15" customHeight="1" x14ac:dyDescent="0.25">
      <c r="B4081" s="76" t="str">
        <f t="shared" si="566"/>
        <v>!!!</v>
      </c>
      <c r="C4081" s="310" t="str">
        <f>IF(LEN($E4081)&gt;0,VLOOKUP(TEXT($E4081,0),'Angaben Stationen'!$E$14:$V$215,17,0),"")</f>
        <v/>
      </c>
      <c r="D4081" s="254" t="str">
        <f>IF(LEN($E4081)&gt;0,VLOOKUP(TEXT($E4081,0),'Angaben Stationen'!$E$14:$V$215,18,0),"")</f>
        <v/>
      </c>
      <c r="E4081" s="344"/>
      <c r="F4081" s="256"/>
      <c r="G4081" s="256"/>
      <c r="H4081" s="307"/>
      <c r="I4081" s="70"/>
      <c r="R4081" s="8">
        <f t="shared" si="568"/>
        <v>0</v>
      </c>
      <c r="S4081" s="8">
        <f>VLOOKUP($D4081,{"29 - Psychiatrie (Erwachsene)",1;"30 - Kinder- und Jugendpsychiatrie",1;"297 - stationsäquivalente Behandlung in der Erwachsenenpsychiatrie (29)",1;"307 - stationsäquivalente Behandlung in der Kinder- und Jugendpsychiatrie (30)",1;"31 - Psychosomatik",1;"",0;0,0},2,0)</f>
        <v>0</v>
      </c>
      <c r="T4081" s="8">
        <f t="shared" si="574"/>
        <v>0</v>
      </c>
      <c r="U4081" s="8">
        <f t="shared" si="567"/>
        <v>0</v>
      </c>
      <c r="V4081" s="8">
        <f t="shared" si="569"/>
        <v>0</v>
      </c>
      <c r="W4081" s="8">
        <f t="shared" si="570"/>
        <v>0</v>
      </c>
      <c r="X4081" s="8">
        <f t="shared" si="571"/>
        <v>0</v>
      </c>
      <c r="Y4081" s="8" t="str">
        <f t="shared" si="572"/>
        <v/>
      </c>
      <c r="Z4081" s="8" t="str">
        <f>VLOOKUP($D4081,{"29 - Psychiatrie (Erwachsene)","BGI";"297 - stationsäquivalente Behandlung in der Erwachsenenpsychiatrie (29)","BGI";"30 - Kinder- und Jugendpsychiatrie","BGII";"307 - stationsäquivalente Behandlung in der Kinder- und Jugendpsychiatrie (30)","BGII";"31 - Psychosomatik","BGI";"","LEER";0,"Leer"},2,0)</f>
        <v>LEER</v>
      </c>
      <c r="AA4081" s="8" t="str">
        <f t="shared" si="573"/>
        <v>Stationen</v>
      </c>
    </row>
    <row r="4082" spans="2:27" ht="15" customHeight="1" x14ac:dyDescent="0.25">
      <c r="B4082" s="76" t="str">
        <f t="shared" si="566"/>
        <v>!!!</v>
      </c>
      <c r="C4082" s="310" t="str">
        <f>IF(LEN($E4082)&gt;0,VLOOKUP(TEXT($E4082,0),'Angaben Stationen'!$E$14:$V$215,17,0),"")</f>
        <v/>
      </c>
      <c r="D4082" s="254" t="str">
        <f>IF(LEN($E4082)&gt;0,VLOOKUP(TEXT($E4082,0),'Angaben Stationen'!$E$14:$V$215,18,0),"")</f>
        <v/>
      </c>
      <c r="E4082" s="344"/>
      <c r="F4082" s="256"/>
      <c r="G4082" s="256"/>
      <c r="H4082" s="307"/>
      <c r="I4082" s="70"/>
      <c r="R4082" s="8">
        <f t="shared" si="568"/>
        <v>0</v>
      </c>
      <c r="S4082" s="8">
        <f>VLOOKUP($D4082,{"29 - Psychiatrie (Erwachsene)",1;"30 - Kinder- und Jugendpsychiatrie",1;"297 - stationsäquivalente Behandlung in der Erwachsenenpsychiatrie (29)",1;"307 - stationsäquivalente Behandlung in der Kinder- und Jugendpsychiatrie (30)",1;"31 - Psychosomatik",1;"",0;0,0},2,0)</f>
        <v>0</v>
      </c>
      <c r="T4082" s="8">
        <f t="shared" si="574"/>
        <v>0</v>
      </c>
      <c r="U4082" s="8">
        <f t="shared" si="567"/>
        <v>0</v>
      </c>
      <c r="V4082" s="8">
        <f t="shared" si="569"/>
        <v>0</v>
      </c>
      <c r="W4082" s="8">
        <f t="shared" si="570"/>
        <v>0</v>
      </c>
      <c r="X4082" s="8">
        <f t="shared" si="571"/>
        <v>0</v>
      </c>
      <c r="Y4082" s="8" t="str">
        <f t="shared" si="572"/>
        <v/>
      </c>
      <c r="Z4082" s="8" t="str">
        <f>VLOOKUP($D4082,{"29 - Psychiatrie (Erwachsene)","BGI";"297 - stationsäquivalente Behandlung in der Erwachsenenpsychiatrie (29)","BGI";"30 - Kinder- und Jugendpsychiatrie","BGII";"307 - stationsäquivalente Behandlung in der Kinder- und Jugendpsychiatrie (30)","BGII";"31 - Psychosomatik","BGI";"","LEER";0,"Leer"},2,0)</f>
        <v>LEER</v>
      </c>
      <c r="AA4082" s="8" t="str">
        <f t="shared" si="573"/>
        <v>Stationen</v>
      </c>
    </row>
    <row r="4083" spans="2:27" ht="15" customHeight="1" x14ac:dyDescent="0.25">
      <c r="B4083" s="76" t="str">
        <f t="shared" si="566"/>
        <v>!!!</v>
      </c>
      <c r="C4083" s="310" t="str">
        <f>IF(LEN($E4083)&gt;0,VLOOKUP(TEXT($E4083,0),'Angaben Stationen'!$E$14:$V$215,17,0),"")</f>
        <v/>
      </c>
      <c r="D4083" s="254" t="str">
        <f>IF(LEN($E4083)&gt;0,VLOOKUP(TEXT($E4083,0),'Angaben Stationen'!$E$14:$V$215,18,0),"")</f>
        <v/>
      </c>
      <c r="E4083" s="344"/>
      <c r="F4083" s="256"/>
      <c r="G4083" s="256"/>
      <c r="H4083" s="307"/>
      <c r="I4083" s="70"/>
      <c r="R4083" s="8">
        <f t="shared" si="568"/>
        <v>0</v>
      </c>
      <c r="S4083" s="8">
        <f>VLOOKUP($D4083,{"29 - Psychiatrie (Erwachsene)",1;"30 - Kinder- und Jugendpsychiatrie",1;"297 - stationsäquivalente Behandlung in der Erwachsenenpsychiatrie (29)",1;"307 - stationsäquivalente Behandlung in der Kinder- und Jugendpsychiatrie (30)",1;"31 - Psychosomatik",1;"",0;0,0},2,0)</f>
        <v>0</v>
      </c>
      <c r="T4083" s="8">
        <f t="shared" si="574"/>
        <v>0</v>
      </c>
      <c r="U4083" s="8">
        <f t="shared" si="567"/>
        <v>0</v>
      </c>
      <c r="V4083" s="8">
        <f t="shared" si="569"/>
        <v>0</v>
      </c>
      <c r="W4083" s="8">
        <f t="shared" si="570"/>
        <v>0</v>
      </c>
      <c r="X4083" s="8">
        <f t="shared" si="571"/>
        <v>0</v>
      </c>
      <c r="Y4083" s="8" t="str">
        <f t="shared" si="572"/>
        <v/>
      </c>
      <c r="Z4083" s="8" t="str">
        <f>VLOOKUP($D4083,{"29 - Psychiatrie (Erwachsene)","BGI";"297 - stationsäquivalente Behandlung in der Erwachsenenpsychiatrie (29)","BGI";"30 - Kinder- und Jugendpsychiatrie","BGII";"307 - stationsäquivalente Behandlung in der Kinder- und Jugendpsychiatrie (30)","BGII";"31 - Psychosomatik","BGI";"","LEER";0,"Leer"},2,0)</f>
        <v>LEER</v>
      </c>
      <c r="AA4083" s="8" t="str">
        <f t="shared" si="573"/>
        <v>Stationen</v>
      </c>
    </row>
    <row r="4084" spans="2:27" ht="15" customHeight="1" x14ac:dyDescent="0.25">
      <c r="B4084" s="76" t="str">
        <f t="shared" si="566"/>
        <v>!!!</v>
      </c>
      <c r="C4084" s="310" t="str">
        <f>IF(LEN($E4084)&gt;0,VLOOKUP(TEXT($E4084,0),'Angaben Stationen'!$E$14:$V$215,17,0),"")</f>
        <v/>
      </c>
      <c r="D4084" s="254" t="str">
        <f>IF(LEN($E4084)&gt;0,VLOOKUP(TEXT($E4084,0),'Angaben Stationen'!$E$14:$V$215,18,0),"")</f>
        <v/>
      </c>
      <c r="E4084" s="344"/>
      <c r="F4084" s="256"/>
      <c r="G4084" s="256"/>
      <c r="H4084" s="307"/>
      <c r="I4084" s="70"/>
      <c r="R4084" s="8">
        <f t="shared" si="568"/>
        <v>0</v>
      </c>
      <c r="S4084" s="8">
        <f>VLOOKUP($D4084,{"29 - Psychiatrie (Erwachsene)",1;"30 - Kinder- und Jugendpsychiatrie",1;"297 - stationsäquivalente Behandlung in der Erwachsenenpsychiatrie (29)",1;"307 - stationsäquivalente Behandlung in der Kinder- und Jugendpsychiatrie (30)",1;"31 - Psychosomatik",1;"",0;0,0},2,0)</f>
        <v>0</v>
      </c>
      <c r="T4084" s="8">
        <f t="shared" si="574"/>
        <v>0</v>
      </c>
      <c r="U4084" s="8">
        <f t="shared" si="567"/>
        <v>0</v>
      </c>
      <c r="V4084" s="8">
        <f t="shared" si="569"/>
        <v>0</v>
      </c>
      <c r="W4084" s="8">
        <f t="shared" si="570"/>
        <v>0</v>
      </c>
      <c r="X4084" s="8">
        <f t="shared" si="571"/>
        <v>0</v>
      </c>
      <c r="Y4084" s="8" t="str">
        <f t="shared" si="572"/>
        <v/>
      </c>
      <c r="Z4084" s="8" t="str">
        <f>VLOOKUP($D4084,{"29 - Psychiatrie (Erwachsene)","BGI";"297 - stationsäquivalente Behandlung in der Erwachsenenpsychiatrie (29)","BGI";"30 - Kinder- und Jugendpsychiatrie","BGII";"307 - stationsäquivalente Behandlung in der Kinder- und Jugendpsychiatrie (30)","BGII";"31 - Psychosomatik","BGI";"","LEER";0,"Leer"},2,0)</f>
        <v>LEER</v>
      </c>
      <c r="AA4084" s="8" t="str">
        <f t="shared" si="573"/>
        <v>Stationen</v>
      </c>
    </row>
    <row r="4085" spans="2:27" ht="15" customHeight="1" x14ac:dyDescent="0.25">
      <c r="B4085" s="76" t="str">
        <f t="shared" si="566"/>
        <v>!!!</v>
      </c>
      <c r="C4085" s="310" t="str">
        <f>IF(LEN($E4085)&gt;0,VLOOKUP(TEXT($E4085,0),'Angaben Stationen'!$E$14:$V$215,17,0),"")</f>
        <v/>
      </c>
      <c r="D4085" s="254" t="str">
        <f>IF(LEN($E4085)&gt;0,VLOOKUP(TEXT($E4085,0),'Angaben Stationen'!$E$14:$V$215,18,0),"")</f>
        <v/>
      </c>
      <c r="E4085" s="344"/>
      <c r="F4085" s="256"/>
      <c r="G4085" s="256"/>
      <c r="H4085" s="307"/>
      <c r="I4085" s="70"/>
      <c r="R4085" s="8">
        <f t="shared" si="568"/>
        <v>0</v>
      </c>
      <c r="S4085" s="8">
        <f>VLOOKUP($D4085,{"29 - Psychiatrie (Erwachsene)",1;"30 - Kinder- und Jugendpsychiatrie",1;"297 - stationsäquivalente Behandlung in der Erwachsenenpsychiatrie (29)",1;"307 - stationsäquivalente Behandlung in der Kinder- und Jugendpsychiatrie (30)",1;"31 - Psychosomatik",1;"",0;0,0},2,0)</f>
        <v>0</v>
      </c>
      <c r="T4085" s="8">
        <f t="shared" si="574"/>
        <v>0</v>
      </c>
      <c r="U4085" s="8">
        <f t="shared" si="567"/>
        <v>0</v>
      </c>
      <c r="V4085" s="8">
        <f t="shared" si="569"/>
        <v>0</v>
      </c>
      <c r="W4085" s="8">
        <f t="shared" si="570"/>
        <v>0</v>
      </c>
      <c r="X4085" s="8">
        <f t="shared" si="571"/>
        <v>0</v>
      </c>
      <c r="Y4085" s="8" t="str">
        <f t="shared" si="572"/>
        <v/>
      </c>
      <c r="Z4085" s="8" t="str">
        <f>VLOOKUP($D4085,{"29 - Psychiatrie (Erwachsene)","BGI";"297 - stationsäquivalente Behandlung in der Erwachsenenpsychiatrie (29)","BGI";"30 - Kinder- und Jugendpsychiatrie","BGII";"307 - stationsäquivalente Behandlung in der Kinder- und Jugendpsychiatrie (30)","BGII";"31 - Psychosomatik","BGI";"","LEER";0,"Leer"},2,0)</f>
        <v>LEER</v>
      </c>
      <c r="AA4085" s="8" t="str">
        <f t="shared" si="573"/>
        <v>Stationen</v>
      </c>
    </row>
    <row r="4086" spans="2:27" ht="15" customHeight="1" x14ac:dyDescent="0.25">
      <c r="B4086" s="76" t="str">
        <f t="shared" si="566"/>
        <v>!!!</v>
      </c>
      <c r="C4086" s="310" t="str">
        <f>IF(LEN($E4086)&gt;0,VLOOKUP(TEXT($E4086,0),'Angaben Stationen'!$E$14:$V$215,17,0),"")</f>
        <v/>
      </c>
      <c r="D4086" s="254" t="str">
        <f>IF(LEN($E4086)&gt;0,VLOOKUP(TEXT($E4086,0),'Angaben Stationen'!$E$14:$V$215,18,0),"")</f>
        <v/>
      </c>
      <c r="E4086" s="344"/>
      <c r="F4086" s="256"/>
      <c r="G4086" s="256"/>
      <c r="H4086" s="307"/>
      <c r="I4086" s="70"/>
      <c r="R4086" s="8">
        <f t="shared" si="568"/>
        <v>0</v>
      </c>
      <c r="S4086" s="8">
        <f>VLOOKUP($D4086,{"29 - Psychiatrie (Erwachsene)",1;"30 - Kinder- und Jugendpsychiatrie",1;"297 - stationsäquivalente Behandlung in der Erwachsenenpsychiatrie (29)",1;"307 - stationsäquivalente Behandlung in der Kinder- und Jugendpsychiatrie (30)",1;"31 - Psychosomatik",1;"",0;0,0},2,0)</f>
        <v>0</v>
      </c>
      <c r="T4086" s="8">
        <f t="shared" si="574"/>
        <v>0</v>
      </c>
      <c r="U4086" s="8">
        <f t="shared" si="567"/>
        <v>0</v>
      </c>
      <c r="V4086" s="8">
        <f t="shared" si="569"/>
        <v>0</v>
      </c>
      <c r="W4086" s="8">
        <f t="shared" si="570"/>
        <v>0</v>
      </c>
      <c r="X4086" s="8">
        <f t="shared" si="571"/>
        <v>0</v>
      </c>
      <c r="Y4086" s="8" t="str">
        <f t="shared" si="572"/>
        <v/>
      </c>
      <c r="Z4086" s="8" t="str">
        <f>VLOOKUP($D4086,{"29 - Psychiatrie (Erwachsene)","BGI";"297 - stationsäquivalente Behandlung in der Erwachsenenpsychiatrie (29)","BGI";"30 - Kinder- und Jugendpsychiatrie","BGII";"307 - stationsäquivalente Behandlung in der Kinder- und Jugendpsychiatrie (30)","BGII";"31 - Psychosomatik","BGI";"","LEER";0,"Leer"},2,0)</f>
        <v>LEER</v>
      </c>
      <c r="AA4086" s="8" t="str">
        <f t="shared" si="573"/>
        <v>Stationen</v>
      </c>
    </row>
    <row r="4087" spans="2:27" ht="15" customHeight="1" x14ac:dyDescent="0.25">
      <c r="B4087" s="76" t="str">
        <f t="shared" si="566"/>
        <v>!!!</v>
      </c>
      <c r="C4087" s="310" t="str">
        <f>IF(LEN($E4087)&gt;0,VLOOKUP(TEXT($E4087,0),'Angaben Stationen'!$E$14:$V$215,17,0),"")</f>
        <v/>
      </c>
      <c r="D4087" s="254" t="str">
        <f>IF(LEN($E4087)&gt;0,VLOOKUP(TEXT($E4087,0),'Angaben Stationen'!$E$14:$V$215,18,0),"")</f>
        <v/>
      </c>
      <c r="E4087" s="344"/>
      <c r="F4087" s="256"/>
      <c r="G4087" s="256"/>
      <c r="H4087" s="307"/>
      <c r="I4087" s="70"/>
      <c r="R4087" s="8">
        <f t="shared" si="568"/>
        <v>0</v>
      </c>
      <c r="S4087" s="8">
        <f>VLOOKUP($D4087,{"29 - Psychiatrie (Erwachsene)",1;"30 - Kinder- und Jugendpsychiatrie",1;"297 - stationsäquivalente Behandlung in der Erwachsenenpsychiatrie (29)",1;"307 - stationsäquivalente Behandlung in der Kinder- und Jugendpsychiatrie (30)",1;"31 - Psychosomatik",1;"",0;0,0},2,0)</f>
        <v>0</v>
      </c>
      <c r="T4087" s="8">
        <f t="shared" si="574"/>
        <v>0</v>
      </c>
      <c r="U4087" s="8">
        <f t="shared" si="567"/>
        <v>0</v>
      </c>
      <c r="V4087" s="8">
        <f t="shared" si="569"/>
        <v>0</v>
      </c>
      <c r="W4087" s="8">
        <f t="shared" si="570"/>
        <v>0</v>
      </c>
      <c r="X4087" s="8">
        <f t="shared" si="571"/>
        <v>0</v>
      </c>
      <c r="Y4087" s="8" t="str">
        <f t="shared" si="572"/>
        <v/>
      </c>
      <c r="Z4087" s="8" t="str">
        <f>VLOOKUP($D4087,{"29 - Psychiatrie (Erwachsene)","BGI";"297 - stationsäquivalente Behandlung in der Erwachsenenpsychiatrie (29)","BGI";"30 - Kinder- und Jugendpsychiatrie","BGII";"307 - stationsäquivalente Behandlung in der Kinder- und Jugendpsychiatrie (30)","BGII";"31 - Psychosomatik","BGI";"","LEER";0,"Leer"},2,0)</f>
        <v>LEER</v>
      </c>
      <c r="AA4087" s="8" t="str">
        <f t="shared" si="573"/>
        <v>Stationen</v>
      </c>
    </row>
    <row r="4088" spans="2:27" ht="15" customHeight="1" x14ac:dyDescent="0.25">
      <c r="B4088" s="76" t="str">
        <f t="shared" si="566"/>
        <v>!!!</v>
      </c>
      <c r="C4088" s="310" t="str">
        <f>IF(LEN($E4088)&gt;0,VLOOKUP(TEXT($E4088,0),'Angaben Stationen'!$E$14:$V$215,17,0),"")</f>
        <v/>
      </c>
      <c r="D4088" s="254" t="str">
        <f>IF(LEN($E4088)&gt;0,VLOOKUP(TEXT($E4088,0),'Angaben Stationen'!$E$14:$V$215,18,0),"")</f>
        <v/>
      </c>
      <c r="E4088" s="344"/>
      <c r="F4088" s="256"/>
      <c r="G4088" s="256"/>
      <c r="H4088" s="307"/>
      <c r="I4088" s="70"/>
      <c r="R4088" s="8">
        <f t="shared" si="568"/>
        <v>0</v>
      </c>
      <c r="S4088" s="8">
        <f>VLOOKUP($D4088,{"29 - Psychiatrie (Erwachsene)",1;"30 - Kinder- und Jugendpsychiatrie",1;"297 - stationsäquivalente Behandlung in der Erwachsenenpsychiatrie (29)",1;"307 - stationsäquivalente Behandlung in der Kinder- und Jugendpsychiatrie (30)",1;"31 - Psychosomatik",1;"",0;0,0},2,0)</f>
        <v>0</v>
      </c>
      <c r="T4088" s="8">
        <f t="shared" si="574"/>
        <v>0</v>
      </c>
      <c r="U4088" s="8">
        <f t="shared" si="567"/>
        <v>0</v>
      </c>
      <c r="V4088" s="8">
        <f t="shared" si="569"/>
        <v>0</v>
      </c>
      <c r="W4088" s="8">
        <f t="shared" si="570"/>
        <v>0</v>
      </c>
      <c r="X4088" s="8">
        <f t="shared" si="571"/>
        <v>0</v>
      </c>
      <c r="Y4088" s="8" t="str">
        <f t="shared" si="572"/>
        <v/>
      </c>
      <c r="Z4088" s="8" t="str">
        <f>VLOOKUP($D4088,{"29 - Psychiatrie (Erwachsene)","BGI";"297 - stationsäquivalente Behandlung in der Erwachsenenpsychiatrie (29)","BGI";"30 - Kinder- und Jugendpsychiatrie","BGII";"307 - stationsäquivalente Behandlung in der Kinder- und Jugendpsychiatrie (30)","BGII";"31 - Psychosomatik","BGI";"","LEER";0,"Leer"},2,0)</f>
        <v>LEER</v>
      </c>
      <c r="AA4088" s="8" t="str">
        <f t="shared" si="573"/>
        <v>Stationen</v>
      </c>
    </row>
    <row r="4089" spans="2:27" ht="15" customHeight="1" x14ac:dyDescent="0.25">
      <c r="B4089" s="76" t="str">
        <f t="shared" si="566"/>
        <v>!!!</v>
      </c>
      <c r="C4089" s="310" t="str">
        <f>IF(LEN($E4089)&gt;0,VLOOKUP(TEXT($E4089,0),'Angaben Stationen'!$E$14:$V$215,17,0),"")</f>
        <v/>
      </c>
      <c r="D4089" s="254" t="str">
        <f>IF(LEN($E4089)&gt;0,VLOOKUP(TEXT($E4089,0),'Angaben Stationen'!$E$14:$V$215,18,0),"")</f>
        <v/>
      </c>
      <c r="E4089" s="344"/>
      <c r="F4089" s="256"/>
      <c r="G4089" s="256"/>
      <c r="H4089" s="307"/>
      <c r="I4089" s="70"/>
      <c r="R4089" s="8">
        <f t="shared" si="568"/>
        <v>0</v>
      </c>
      <c r="S4089" s="8">
        <f>VLOOKUP($D4089,{"29 - Psychiatrie (Erwachsene)",1;"30 - Kinder- und Jugendpsychiatrie",1;"297 - stationsäquivalente Behandlung in der Erwachsenenpsychiatrie (29)",1;"307 - stationsäquivalente Behandlung in der Kinder- und Jugendpsychiatrie (30)",1;"31 - Psychosomatik",1;"",0;0,0},2,0)</f>
        <v>0</v>
      </c>
      <c r="T4089" s="8">
        <f t="shared" si="574"/>
        <v>0</v>
      </c>
      <c r="U4089" s="8">
        <f t="shared" si="567"/>
        <v>0</v>
      </c>
      <c r="V4089" s="8">
        <f t="shared" si="569"/>
        <v>0</v>
      </c>
      <c r="W4089" s="8">
        <f t="shared" si="570"/>
        <v>0</v>
      </c>
      <c r="X4089" s="8">
        <f t="shared" si="571"/>
        <v>0</v>
      </c>
      <c r="Y4089" s="8" t="str">
        <f t="shared" si="572"/>
        <v/>
      </c>
      <c r="Z4089" s="8" t="str">
        <f>VLOOKUP($D4089,{"29 - Psychiatrie (Erwachsene)","BGI";"297 - stationsäquivalente Behandlung in der Erwachsenenpsychiatrie (29)","BGI";"30 - Kinder- und Jugendpsychiatrie","BGII";"307 - stationsäquivalente Behandlung in der Kinder- und Jugendpsychiatrie (30)","BGII";"31 - Psychosomatik","BGI";"","LEER";0,"Leer"},2,0)</f>
        <v>LEER</v>
      </c>
      <c r="AA4089" s="8" t="str">
        <f t="shared" si="573"/>
        <v>Stationen</v>
      </c>
    </row>
    <row r="4090" spans="2:27" ht="15" customHeight="1" x14ac:dyDescent="0.25">
      <c r="B4090" s="76" t="str">
        <f t="shared" si="566"/>
        <v>!!!</v>
      </c>
      <c r="C4090" s="310" t="str">
        <f>IF(LEN($E4090)&gt;0,VLOOKUP(TEXT($E4090,0),'Angaben Stationen'!$E$14:$V$215,17,0),"")</f>
        <v/>
      </c>
      <c r="D4090" s="254" t="str">
        <f>IF(LEN($E4090)&gt;0,VLOOKUP(TEXT($E4090,0),'Angaben Stationen'!$E$14:$V$215,18,0),"")</f>
        <v/>
      </c>
      <c r="E4090" s="344"/>
      <c r="F4090" s="256"/>
      <c r="G4090" s="256"/>
      <c r="H4090" s="307"/>
      <c r="I4090" s="70"/>
      <c r="R4090" s="8">
        <f t="shared" si="568"/>
        <v>0</v>
      </c>
      <c r="S4090" s="8">
        <f>VLOOKUP($D4090,{"29 - Psychiatrie (Erwachsene)",1;"30 - Kinder- und Jugendpsychiatrie",1;"297 - stationsäquivalente Behandlung in der Erwachsenenpsychiatrie (29)",1;"307 - stationsäquivalente Behandlung in der Kinder- und Jugendpsychiatrie (30)",1;"31 - Psychosomatik",1;"",0;0,0},2,0)</f>
        <v>0</v>
      </c>
      <c r="T4090" s="8">
        <f t="shared" si="574"/>
        <v>0</v>
      </c>
      <c r="U4090" s="8">
        <f t="shared" si="567"/>
        <v>0</v>
      </c>
      <c r="V4090" s="8">
        <f t="shared" si="569"/>
        <v>0</v>
      </c>
      <c r="W4090" s="8">
        <f t="shared" si="570"/>
        <v>0</v>
      </c>
      <c r="X4090" s="8">
        <f t="shared" si="571"/>
        <v>0</v>
      </c>
      <c r="Y4090" s="8" t="str">
        <f t="shared" si="572"/>
        <v/>
      </c>
      <c r="Z4090" s="8" t="str">
        <f>VLOOKUP($D4090,{"29 - Psychiatrie (Erwachsene)","BGI";"297 - stationsäquivalente Behandlung in der Erwachsenenpsychiatrie (29)","BGI";"30 - Kinder- und Jugendpsychiatrie","BGII";"307 - stationsäquivalente Behandlung in der Kinder- und Jugendpsychiatrie (30)","BGII";"31 - Psychosomatik","BGI";"","LEER";0,"Leer"},2,0)</f>
        <v>LEER</v>
      </c>
      <c r="AA4090" s="8" t="str">
        <f t="shared" si="573"/>
        <v>Stationen</v>
      </c>
    </row>
    <row r="4091" spans="2:27" ht="15" customHeight="1" x14ac:dyDescent="0.25">
      <c r="B4091" s="76" t="str">
        <f t="shared" si="566"/>
        <v>!!!</v>
      </c>
      <c r="C4091" s="310" t="str">
        <f>IF(LEN($E4091)&gt;0,VLOOKUP(TEXT($E4091,0),'Angaben Stationen'!$E$14:$V$215,17,0),"")</f>
        <v/>
      </c>
      <c r="D4091" s="254" t="str">
        <f>IF(LEN($E4091)&gt;0,VLOOKUP(TEXT($E4091,0),'Angaben Stationen'!$E$14:$V$215,18,0),"")</f>
        <v/>
      </c>
      <c r="E4091" s="344"/>
      <c r="F4091" s="256"/>
      <c r="G4091" s="256"/>
      <c r="H4091" s="307"/>
      <c r="I4091" s="70"/>
      <c r="R4091" s="8">
        <f t="shared" si="568"/>
        <v>0</v>
      </c>
      <c r="S4091" s="8">
        <f>VLOOKUP($D4091,{"29 - Psychiatrie (Erwachsene)",1;"30 - Kinder- und Jugendpsychiatrie",1;"297 - stationsäquivalente Behandlung in der Erwachsenenpsychiatrie (29)",1;"307 - stationsäquivalente Behandlung in der Kinder- und Jugendpsychiatrie (30)",1;"31 - Psychosomatik",1;"",0;0,0},2,0)</f>
        <v>0</v>
      </c>
      <c r="T4091" s="8">
        <f t="shared" si="574"/>
        <v>0</v>
      </c>
      <c r="U4091" s="8">
        <f t="shared" si="567"/>
        <v>0</v>
      </c>
      <c r="V4091" s="8">
        <f t="shared" si="569"/>
        <v>0</v>
      </c>
      <c r="W4091" s="8">
        <f t="shared" si="570"/>
        <v>0</v>
      </c>
      <c r="X4091" s="8">
        <f t="shared" si="571"/>
        <v>0</v>
      </c>
      <c r="Y4091" s="8" t="str">
        <f t="shared" si="572"/>
        <v/>
      </c>
      <c r="Z4091" s="8" t="str">
        <f>VLOOKUP($D4091,{"29 - Psychiatrie (Erwachsene)","BGI";"297 - stationsäquivalente Behandlung in der Erwachsenenpsychiatrie (29)","BGI";"30 - Kinder- und Jugendpsychiatrie","BGII";"307 - stationsäquivalente Behandlung in der Kinder- und Jugendpsychiatrie (30)","BGII";"31 - Psychosomatik","BGI";"","LEER";0,"Leer"},2,0)</f>
        <v>LEER</v>
      </c>
      <c r="AA4091" s="8" t="str">
        <f t="shared" si="573"/>
        <v>Stationen</v>
      </c>
    </row>
    <row r="4092" spans="2:27" ht="15" customHeight="1" x14ac:dyDescent="0.25">
      <c r="B4092" s="76" t="str">
        <f t="shared" si="566"/>
        <v>!!!</v>
      </c>
      <c r="C4092" s="310" t="str">
        <f>IF(LEN($E4092)&gt;0,VLOOKUP(TEXT($E4092,0),'Angaben Stationen'!$E$14:$V$215,17,0),"")</f>
        <v/>
      </c>
      <c r="D4092" s="254" t="str">
        <f>IF(LEN($E4092)&gt;0,VLOOKUP(TEXT($E4092,0),'Angaben Stationen'!$E$14:$V$215,18,0),"")</f>
        <v/>
      </c>
      <c r="E4092" s="344"/>
      <c r="F4092" s="256"/>
      <c r="G4092" s="256"/>
      <c r="H4092" s="307"/>
      <c r="I4092" s="70"/>
      <c r="R4092" s="8">
        <f t="shared" si="568"/>
        <v>0</v>
      </c>
      <c r="S4092" s="8">
        <f>VLOOKUP($D4092,{"29 - Psychiatrie (Erwachsene)",1;"30 - Kinder- und Jugendpsychiatrie",1;"297 - stationsäquivalente Behandlung in der Erwachsenenpsychiatrie (29)",1;"307 - stationsäquivalente Behandlung in der Kinder- und Jugendpsychiatrie (30)",1;"31 - Psychosomatik",1;"",0;0,0},2,0)</f>
        <v>0</v>
      </c>
      <c r="T4092" s="8">
        <f t="shared" si="574"/>
        <v>0</v>
      </c>
      <c r="U4092" s="8">
        <f t="shared" si="567"/>
        <v>0</v>
      </c>
      <c r="V4092" s="8">
        <f t="shared" si="569"/>
        <v>0</v>
      </c>
      <c r="W4092" s="8">
        <f t="shared" si="570"/>
        <v>0</v>
      </c>
      <c r="X4092" s="8">
        <f t="shared" si="571"/>
        <v>0</v>
      </c>
      <c r="Y4092" s="8" t="str">
        <f t="shared" si="572"/>
        <v/>
      </c>
      <c r="Z4092" s="8" t="str">
        <f>VLOOKUP($D4092,{"29 - Psychiatrie (Erwachsene)","BGI";"297 - stationsäquivalente Behandlung in der Erwachsenenpsychiatrie (29)","BGI";"30 - Kinder- und Jugendpsychiatrie","BGII";"307 - stationsäquivalente Behandlung in der Kinder- und Jugendpsychiatrie (30)","BGII";"31 - Psychosomatik","BGI";"","LEER";0,"Leer"},2,0)</f>
        <v>LEER</v>
      </c>
      <c r="AA4092" s="8" t="str">
        <f t="shared" si="573"/>
        <v>Stationen</v>
      </c>
    </row>
    <row r="4093" spans="2:27" ht="15" customHeight="1" x14ac:dyDescent="0.25">
      <c r="B4093" s="76" t="str">
        <f t="shared" ref="B4093:B4156" si="575">IF(SUM(S4093:X4093)&lt;6,"!!!","")</f>
        <v>!!!</v>
      </c>
      <c r="C4093" s="310" t="str">
        <f>IF(LEN($E4093)&gt;0,VLOOKUP(TEXT($E4093,0),'Angaben Stationen'!$E$14:$V$215,17,0),"")</f>
        <v/>
      </c>
      <c r="D4093" s="254" t="str">
        <f>IF(LEN($E4093)&gt;0,VLOOKUP(TEXT($E4093,0),'Angaben Stationen'!$E$14:$V$215,18,0),"")</f>
        <v/>
      </c>
      <c r="E4093" s="344"/>
      <c r="F4093" s="256"/>
      <c r="G4093" s="256"/>
      <c r="H4093" s="307"/>
      <c r="I4093" s="70"/>
      <c r="R4093" s="8">
        <f t="shared" si="568"/>
        <v>0</v>
      </c>
      <c r="S4093" s="8">
        <f>VLOOKUP($D4093,{"29 - Psychiatrie (Erwachsene)",1;"30 - Kinder- und Jugendpsychiatrie",1;"297 - stationsäquivalente Behandlung in der Erwachsenenpsychiatrie (29)",1;"307 - stationsäquivalente Behandlung in der Kinder- und Jugendpsychiatrie (30)",1;"31 - Psychosomatik",1;"",0;0,0},2,0)</f>
        <v>0</v>
      </c>
      <c r="T4093" s="8">
        <f t="shared" si="574"/>
        <v>0</v>
      </c>
      <c r="U4093" s="8">
        <f t="shared" ref="U4093:U4156" si="576">IF($E4093&lt;&gt;0,1,0)</f>
        <v>0</v>
      </c>
      <c r="V4093" s="8">
        <f t="shared" si="569"/>
        <v>0</v>
      </c>
      <c r="W4093" s="8">
        <f t="shared" si="570"/>
        <v>0</v>
      </c>
      <c r="X4093" s="8">
        <f t="shared" si="571"/>
        <v>0</v>
      </c>
      <c r="Y4093" s="8" t="str">
        <f t="shared" si="572"/>
        <v/>
      </c>
      <c r="Z4093" s="8" t="str">
        <f>VLOOKUP($D4093,{"29 - Psychiatrie (Erwachsene)","BGI";"297 - stationsäquivalente Behandlung in der Erwachsenenpsychiatrie (29)","BGI";"30 - Kinder- und Jugendpsychiatrie","BGII";"307 - stationsäquivalente Behandlung in der Kinder- und Jugendpsychiatrie (30)","BGII";"31 - Psychosomatik","BGI";"","LEER";0,"Leer"},2,0)</f>
        <v>LEER</v>
      </c>
      <c r="AA4093" s="8" t="str">
        <f t="shared" si="573"/>
        <v>Stationen</v>
      </c>
    </row>
    <row r="4094" spans="2:27" ht="15" customHeight="1" x14ac:dyDescent="0.25">
      <c r="B4094" s="76" t="str">
        <f t="shared" si="575"/>
        <v>!!!</v>
      </c>
      <c r="C4094" s="310" t="str">
        <f>IF(LEN($E4094)&gt;0,VLOOKUP(TEXT($E4094,0),'Angaben Stationen'!$E$14:$V$215,17,0),"")</f>
        <v/>
      </c>
      <c r="D4094" s="254" t="str">
        <f>IF(LEN($E4094)&gt;0,VLOOKUP(TEXT($E4094,0),'Angaben Stationen'!$E$14:$V$215,18,0),"")</f>
        <v/>
      </c>
      <c r="E4094" s="344"/>
      <c r="F4094" s="256"/>
      <c r="G4094" s="256"/>
      <c r="H4094" s="307"/>
      <c r="I4094" s="70"/>
      <c r="R4094" s="8">
        <f t="shared" si="568"/>
        <v>0</v>
      </c>
      <c r="S4094" s="8">
        <f>VLOOKUP($D4094,{"29 - Psychiatrie (Erwachsene)",1;"30 - Kinder- und Jugendpsychiatrie",1;"297 - stationsäquivalente Behandlung in der Erwachsenenpsychiatrie (29)",1;"307 - stationsäquivalente Behandlung in der Kinder- und Jugendpsychiatrie (30)",1;"31 - Psychosomatik",1;"",0;0,0},2,0)</f>
        <v>0</v>
      </c>
      <c r="T4094" s="8">
        <f t="shared" si="574"/>
        <v>0</v>
      </c>
      <c r="U4094" s="8">
        <f t="shared" si="576"/>
        <v>0</v>
      </c>
      <c r="V4094" s="8">
        <f t="shared" si="569"/>
        <v>0</v>
      </c>
      <c r="W4094" s="8">
        <f t="shared" si="570"/>
        <v>0</v>
      </c>
      <c r="X4094" s="8">
        <f t="shared" si="571"/>
        <v>0</v>
      </c>
      <c r="Y4094" s="8" t="str">
        <f t="shared" si="572"/>
        <v/>
      </c>
      <c r="Z4094" s="8" t="str">
        <f>VLOOKUP($D4094,{"29 - Psychiatrie (Erwachsene)","BGI";"297 - stationsäquivalente Behandlung in der Erwachsenenpsychiatrie (29)","BGI";"30 - Kinder- und Jugendpsychiatrie","BGII";"307 - stationsäquivalente Behandlung in der Kinder- und Jugendpsychiatrie (30)","BGII";"31 - Psychosomatik","BGI";"","LEER";0,"Leer"},2,0)</f>
        <v>LEER</v>
      </c>
      <c r="AA4094" s="8" t="str">
        <f t="shared" si="573"/>
        <v>Stationen</v>
      </c>
    </row>
    <row r="4095" spans="2:27" ht="15" customHeight="1" x14ac:dyDescent="0.25">
      <c r="B4095" s="76" t="str">
        <f t="shared" si="575"/>
        <v>!!!</v>
      </c>
      <c r="C4095" s="310" t="str">
        <f>IF(LEN($E4095)&gt;0,VLOOKUP(TEXT($E4095,0),'Angaben Stationen'!$E$14:$V$215,17,0),"")</f>
        <v/>
      </c>
      <c r="D4095" s="254" t="str">
        <f>IF(LEN($E4095)&gt;0,VLOOKUP(TEXT($E4095,0),'Angaben Stationen'!$E$14:$V$215,18,0),"")</f>
        <v/>
      </c>
      <c r="E4095" s="344"/>
      <c r="F4095" s="256"/>
      <c r="G4095" s="256"/>
      <c r="H4095" s="307"/>
      <c r="I4095" s="70"/>
      <c r="R4095" s="8">
        <f t="shared" si="568"/>
        <v>0</v>
      </c>
      <c r="S4095" s="8">
        <f>VLOOKUP($D4095,{"29 - Psychiatrie (Erwachsene)",1;"30 - Kinder- und Jugendpsychiatrie",1;"297 - stationsäquivalente Behandlung in der Erwachsenenpsychiatrie (29)",1;"307 - stationsäquivalente Behandlung in der Kinder- und Jugendpsychiatrie (30)",1;"31 - Psychosomatik",1;"",0;0,0},2,0)</f>
        <v>0</v>
      </c>
      <c r="T4095" s="8">
        <f t="shared" si="574"/>
        <v>0</v>
      </c>
      <c r="U4095" s="8">
        <f t="shared" si="576"/>
        <v>0</v>
      </c>
      <c r="V4095" s="8">
        <f t="shared" si="569"/>
        <v>0</v>
      </c>
      <c r="W4095" s="8">
        <f t="shared" si="570"/>
        <v>0</v>
      </c>
      <c r="X4095" s="8">
        <f t="shared" si="571"/>
        <v>0</v>
      </c>
      <c r="Y4095" s="8" t="str">
        <f t="shared" si="572"/>
        <v/>
      </c>
      <c r="Z4095" s="8" t="str">
        <f>VLOOKUP($D4095,{"29 - Psychiatrie (Erwachsene)","BGI";"297 - stationsäquivalente Behandlung in der Erwachsenenpsychiatrie (29)","BGI";"30 - Kinder- und Jugendpsychiatrie","BGII";"307 - stationsäquivalente Behandlung in der Kinder- und Jugendpsychiatrie (30)","BGII";"31 - Psychosomatik","BGI";"","LEER";0,"Leer"},2,0)</f>
        <v>LEER</v>
      </c>
      <c r="AA4095" s="8" t="str">
        <f t="shared" si="573"/>
        <v>Stationen</v>
      </c>
    </row>
    <row r="4096" spans="2:27" ht="15" customHeight="1" x14ac:dyDescent="0.25">
      <c r="B4096" s="76" t="str">
        <f t="shared" si="575"/>
        <v>!!!</v>
      </c>
      <c r="C4096" s="310" t="str">
        <f>IF(LEN($E4096)&gt;0,VLOOKUP(TEXT($E4096,0),'Angaben Stationen'!$E$14:$V$215,17,0),"")</f>
        <v/>
      </c>
      <c r="D4096" s="254" t="str">
        <f>IF(LEN($E4096)&gt;0,VLOOKUP(TEXT($E4096,0),'Angaben Stationen'!$E$14:$V$215,18,0),"")</f>
        <v/>
      </c>
      <c r="E4096" s="344"/>
      <c r="F4096" s="256"/>
      <c r="G4096" s="256"/>
      <c r="H4096" s="307"/>
      <c r="I4096" s="70"/>
      <c r="R4096" s="8">
        <f t="shared" si="568"/>
        <v>0</v>
      </c>
      <c r="S4096" s="8">
        <f>VLOOKUP($D4096,{"29 - Psychiatrie (Erwachsene)",1;"30 - Kinder- und Jugendpsychiatrie",1;"297 - stationsäquivalente Behandlung in der Erwachsenenpsychiatrie (29)",1;"307 - stationsäquivalente Behandlung in der Kinder- und Jugendpsychiatrie (30)",1;"31 - Psychosomatik",1;"",0;0,0},2,0)</f>
        <v>0</v>
      </c>
      <c r="T4096" s="8">
        <f t="shared" si="574"/>
        <v>0</v>
      </c>
      <c r="U4096" s="8">
        <f t="shared" si="576"/>
        <v>0</v>
      </c>
      <c r="V4096" s="8">
        <f t="shared" si="569"/>
        <v>0</v>
      </c>
      <c r="W4096" s="8">
        <f t="shared" si="570"/>
        <v>0</v>
      </c>
      <c r="X4096" s="8">
        <f t="shared" si="571"/>
        <v>0</v>
      </c>
      <c r="Y4096" s="8" t="str">
        <f t="shared" si="572"/>
        <v/>
      </c>
      <c r="Z4096" s="8" t="str">
        <f>VLOOKUP($D4096,{"29 - Psychiatrie (Erwachsene)","BGI";"297 - stationsäquivalente Behandlung in der Erwachsenenpsychiatrie (29)","BGI";"30 - Kinder- und Jugendpsychiatrie","BGII";"307 - stationsäquivalente Behandlung in der Kinder- und Jugendpsychiatrie (30)","BGII";"31 - Psychosomatik","BGI";"","LEER";0,"Leer"},2,0)</f>
        <v>LEER</v>
      </c>
      <c r="AA4096" s="8" t="str">
        <f t="shared" si="573"/>
        <v>Stationen</v>
      </c>
    </row>
    <row r="4097" spans="2:27" ht="15" customHeight="1" x14ac:dyDescent="0.25">
      <c r="B4097" s="76" t="str">
        <f t="shared" si="575"/>
        <v>!!!</v>
      </c>
      <c r="C4097" s="310" t="str">
        <f>IF(LEN($E4097)&gt;0,VLOOKUP(TEXT($E4097,0),'Angaben Stationen'!$E$14:$V$215,17,0),"")</f>
        <v/>
      </c>
      <c r="D4097" s="254" t="str">
        <f>IF(LEN($E4097)&gt;0,VLOOKUP(TEXT($E4097,0),'Angaben Stationen'!$E$14:$V$215,18,0),"")</f>
        <v/>
      </c>
      <c r="E4097" s="344"/>
      <c r="F4097" s="256"/>
      <c r="G4097" s="256"/>
      <c r="H4097" s="307"/>
      <c r="I4097" s="70"/>
      <c r="R4097" s="8">
        <f t="shared" si="568"/>
        <v>0</v>
      </c>
      <c r="S4097" s="8">
        <f>VLOOKUP($D4097,{"29 - Psychiatrie (Erwachsene)",1;"30 - Kinder- und Jugendpsychiatrie",1;"297 - stationsäquivalente Behandlung in der Erwachsenenpsychiatrie (29)",1;"307 - stationsäquivalente Behandlung in der Kinder- und Jugendpsychiatrie (30)",1;"31 - Psychosomatik",1;"",0;0,0},2,0)</f>
        <v>0</v>
      </c>
      <c r="T4097" s="8">
        <f t="shared" si="574"/>
        <v>0</v>
      </c>
      <c r="U4097" s="8">
        <f t="shared" si="576"/>
        <v>0</v>
      </c>
      <c r="V4097" s="8">
        <f t="shared" si="569"/>
        <v>0</v>
      </c>
      <c r="W4097" s="8">
        <f t="shared" si="570"/>
        <v>0</v>
      </c>
      <c r="X4097" s="8">
        <f t="shared" si="571"/>
        <v>0</v>
      </c>
      <c r="Y4097" s="8" t="str">
        <f t="shared" si="572"/>
        <v/>
      </c>
      <c r="Z4097" s="8" t="str">
        <f>VLOOKUP($D4097,{"29 - Psychiatrie (Erwachsene)","BGI";"297 - stationsäquivalente Behandlung in der Erwachsenenpsychiatrie (29)","BGI";"30 - Kinder- und Jugendpsychiatrie","BGII";"307 - stationsäquivalente Behandlung in der Kinder- und Jugendpsychiatrie (30)","BGII";"31 - Psychosomatik","BGI";"","LEER";0,"Leer"},2,0)</f>
        <v>LEER</v>
      </c>
      <c r="AA4097" s="8" t="str">
        <f t="shared" si="573"/>
        <v>Stationen</v>
      </c>
    </row>
    <row r="4098" spans="2:27" ht="15" customHeight="1" x14ac:dyDescent="0.25">
      <c r="B4098" s="76" t="str">
        <f t="shared" si="575"/>
        <v>!!!</v>
      </c>
      <c r="C4098" s="310" t="str">
        <f>IF(LEN($E4098)&gt;0,VLOOKUP(TEXT($E4098,0),'Angaben Stationen'!$E$14:$V$215,17,0),"")</f>
        <v/>
      </c>
      <c r="D4098" s="254" t="str">
        <f>IF(LEN($E4098)&gt;0,VLOOKUP(TEXT($E4098,0),'Angaben Stationen'!$E$14:$V$215,18,0),"")</f>
        <v/>
      </c>
      <c r="E4098" s="344"/>
      <c r="F4098" s="256"/>
      <c r="G4098" s="256"/>
      <c r="H4098" s="307"/>
      <c r="I4098" s="70"/>
      <c r="R4098" s="8">
        <f t="shared" si="568"/>
        <v>0</v>
      </c>
      <c r="S4098" s="8">
        <f>VLOOKUP($D4098,{"29 - Psychiatrie (Erwachsene)",1;"30 - Kinder- und Jugendpsychiatrie",1;"297 - stationsäquivalente Behandlung in der Erwachsenenpsychiatrie (29)",1;"307 - stationsäquivalente Behandlung in der Kinder- und Jugendpsychiatrie (30)",1;"31 - Psychosomatik",1;"",0;0,0},2,0)</f>
        <v>0</v>
      </c>
      <c r="T4098" s="8">
        <f t="shared" si="574"/>
        <v>0</v>
      </c>
      <c r="U4098" s="8">
        <f t="shared" si="576"/>
        <v>0</v>
      </c>
      <c r="V4098" s="8">
        <f t="shared" si="569"/>
        <v>0</v>
      </c>
      <c r="W4098" s="8">
        <f t="shared" si="570"/>
        <v>0</v>
      </c>
      <c r="X4098" s="8">
        <f t="shared" si="571"/>
        <v>0</v>
      </c>
      <c r="Y4098" s="8" t="str">
        <f t="shared" si="572"/>
        <v/>
      </c>
      <c r="Z4098" s="8" t="str">
        <f>VLOOKUP($D4098,{"29 - Psychiatrie (Erwachsene)","BGI";"297 - stationsäquivalente Behandlung in der Erwachsenenpsychiatrie (29)","BGI";"30 - Kinder- und Jugendpsychiatrie","BGII";"307 - stationsäquivalente Behandlung in der Kinder- und Jugendpsychiatrie (30)","BGII";"31 - Psychosomatik","BGI";"","LEER";0,"Leer"},2,0)</f>
        <v>LEER</v>
      </c>
      <c r="AA4098" s="8" t="str">
        <f t="shared" si="573"/>
        <v>Stationen</v>
      </c>
    </row>
    <row r="4099" spans="2:27" ht="15" customHeight="1" x14ac:dyDescent="0.25">
      <c r="B4099" s="76" t="str">
        <f t="shared" si="575"/>
        <v>!!!</v>
      </c>
      <c r="C4099" s="310" t="str">
        <f>IF(LEN($E4099)&gt;0,VLOOKUP(TEXT($E4099,0),'Angaben Stationen'!$E$14:$V$215,17,0),"")</f>
        <v/>
      </c>
      <c r="D4099" s="254" t="str">
        <f>IF(LEN($E4099)&gt;0,VLOOKUP(TEXT($E4099,0),'Angaben Stationen'!$E$14:$V$215,18,0),"")</f>
        <v/>
      </c>
      <c r="E4099" s="344"/>
      <c r="F4099" s="256"/>
      <c r="G4099" s="256"/>
      <c r="H4099" s="307"/>
      <c r="I4099" s="70"/>
      <c r="R4099" s="8">
        <f t="shared" si="568"/>
        <v>0</v>
      </c>
      <c r="S4099" s="8">
        <f>VLOOKUP($D4099,{"29 - Psychiatrie (Erwachsene)",1;"30 - Kinder- und Jugendpsychiatrie",1;"297 - stationsäquivalente Behandlung in der Erwachsenenpsychiatrie (29)",1;"307 - stationsäquivalente Behandlung in der Kinder- und Jugendpsychiatrie (30)",1;"31 - Psychosomatik",1;"",0;0,0},2,0)</f>
        <v>0</v>
      </c>
      <c r="T4099" s="8">
        <f t="shared" si="574"/>
        <v>0</v>
      </c>
      <c r="U4099" s="8">
        <f t="shared" si="576"/>
        <v>0</v>
      </c>
      <c r="V4099" s="8">
        <f t="shared" si="569"/>
        <v>0</v>
      </c>
      <c r="W4099" s="8">
        <f t="shared" si="570"/>
        <v>0</v>
      </c>
      <c r="X4099" s="8">
        <f t="shared" si="571"/>
        <v>0</v>
      </c>
      <c r="Y4099" s="8" t="str">
        <f t="shared" si="572"/>
        <v/>
      </c>
      <c r="Z4099" s="8" t="str">
        <f>VLOOKUP($D4099,{"29 - Psychiatrie (Erwachsene)","BGI";"297 - stationsäquivalente Behandlung in der Erwachsenenpsychiatrie (29)","BGI";"30 - Kinder- und Jugendpsychiatrie","BGII";"307 - stationsäquivalente Behandlung in der Kinder- und Jugendpsychiatrie (30)","BGII";"31 - Psychosomatik","BGI";"","LEER";0,"Leer"},2,0)</f>
        <v>LEER</v>
      </c>
      <c r="AA4099" s="8" t="str">
        <f t="shared" si="573"/>
        <v>Stationen</v>
      </c>
    </row>
    <row r="4100" spans="2:27" ht="15" customHeight="1" x14ac:dyDescent="0.25">
      <c r="B4100" s="76" t="str">
        <f t="shared" si="575"/>
        <v>!!!</v>
      </c>
      <c r="C4100" s="310" t="str">
        <f>IF(LEN($E4100)&gt;0,VLOOKUP(TEXT($E4100,0),'Angaben Stationen'!$E$14:$V$215,17,0),"")</f>
        <v/>
      </c>
      <c r="D4100" s="254" t="str">
        <f>IF(LEN($E4100)&gt;0,VLOOKUP(TEXT($E4100,0),'Angaben Stationen'!$E$14:$V$215,18,0),"")</f>
        <v/>
      </c>
      <c r="E4100" s="344"/>
      <c r="F4100" s="256"/>
      <c r="G4100" s="256"/>
      <c r="H4100" s="307"/>
      <c r="I4100" s="70"/>
      <c r="R4100" s="8">
        <f t="shared" si="568"/>
        <v>0</v>
      </c>
      <c r="S4100" s="8">
        <f>VLOOKUP($D4100,{"29 - Psychiatrie (Erwachsene)",1;"30 - Kinder- und Jugendpsychiatrie",1;"297 - stationsäquivalente Behandlung in der Erwachsenenpsychiatrie (29)",1;"307 - stationsäquivalente Behandlung in der Kinder- und Jugendpsychiatrie (30)",1;"31 - Psychosomatik",1;"",0;0,0},2,0)</f>
        <v>0</v>
      </c>
      <c r="T4100" s="8">
        <f t="shared" si="574"/>
        <v>0</v>
      </c>
      <c r="U4100" s="8">
        <f t="shared" si="576"/>
        <v>0</v>
      </c>
      <c r="V4100" s="8">
        <f t="shared" si="569"/>
        <v>0</v>
      </c>
      <c r="W4100" s="8">
        <f t="shared" si="570"/>
        <v>0</v>
      </c>
      <c r="X4100" s="8">
        <f t="shared" si="571"/>
        <v>0</v>
      </c>
      <c r="Y4100" s="8" t="str">
        <f t="shared" si="572"/>
        <v/>
      </c>
      <c r="Z4100" s="8" t="str">
        <f>VLOOKUP($D4100,{"29 - Psychiatrie (Erwachsene)","BGI";"297 - stationsäquivalente Behandlung in der Erwachsenenpsychiatrie (29)","BGI";"30 - Kinder- und Jugendpsychiatrie","BGII";"307 - stationsäquivalente Behandlung in der Kinder- und Jugendpsychiatrie (30)","BGII";"31 - Psychosomatik","BGI";"","LEER";0,"Leer"},2,0)</f>
        <v>LEER</v>
      </c>
      <c r="AA4100" s="8" t="str">
        <f t="shared" si="573"/>
        <v>Stationen</v>
      </c>
    </row>
    <row r="4101" spans="2:27" ht="15" customHeight="1" x14ac:dyDescent="0.25">
      <c r="B4101" s="76" t="str">
        <f t="shared" si="575"/>
        <v>!!!</v>
      </c>
      <c r="C4101" s="310" t="str">
        <f>IF(LEN($E4101)&gt;0,VLOOKUP(TEXT($E4101,0),'Angaben Stationen'!$E$14:$V$215,17,0),"")</f>
        <v/>
      </c>
      <c r="D4101" s="254" t="str">
        <f>IF(LEN($E4101)&gt;0,VLOOKUP(TEXT($E4101,0),'Angaben Stationen'!$E$14:$V$215,18,0),"")</f>
        <v/>
      </c>
      <c r="E4101" s="344"/>
      <c r="F4101" s="256"/>
      <c r="G4101" s="256"/>
      <c r="H4101" s="307"/>
      <c r="I4101" s="70"/>
      <c r="R4101" s="8">
        <f t="shared" si="568"/>
        <v>0</v>
      </c>
      <c r="S4101" s="8">
        <f>VLOOKUP($D4101,{"29 - Psychiatrie (Erwachsene)",1;"30 - Kinder- und Jugendpsychiatrie",1;"297 - stationsäquivalente Behandlung in der Erwachsenenpsychiatrie (29)",1;"307 - stationsäquivalente Behandlung in der Kinder- und Jugendpsychiatrie (30)",1;"31 - Psychosomatik",1;"",0;0,0},2,0)</f>
        <v>0</v>
      </c>
      <c r="T4101" s="8">
        <f t="shared" si="574"/>
        <v>0</v>
      </c>
      <c r="U4101" s="8">
        <f t="shared" si="576"/>
        <v>0</v>
      </c>
      <c r="V4101" s="8">
        <f t="shared" si="569"/>
        <v>0</v>
      </c>
      <c r="W4101" s="8">
        <f t="shared" si="570"/>
        <v>0</v>
      </c>
      <c r="X4101" s="8">
        <f t="shared" si="571"/>
        <v>0</v>
      </c>
      <c r="Y4101" s="8" t="str">
        <f t="shared" si="572"/>
        <v/>
      </c>
      <c r="Z4101" s="8" t="str">
        <f>VLOOKUP($D4101,{"29 - Psychiatrie (Erwachsene)","BGI";"297 - stationsäquivalente Behandlung in der Erwachsenenpsychiatrie (29)","BGI";"30 - Kinder- und Jugendpsychiatrie","BGII";"307 - stationsäquivalente Behandlung in der Kinder- und Jugendpsychiatrie (30)","BGII";"31 - Psychosomatik","BGI";"","LEER";0,"Leer"},2,0)</f>
        <v>LEER</v>
      </c>
      <c r="AA4101" s="8" t="str">
        <f t="shared" si="573"/>
        <v>Stationen</v>
      </c>
    </row>
    <row r="4102" spans="2:27" ht="15" customHeight="1" x14ac:dyDescent="0.25">
      <c r="B4102" s="76" t="str">
        <f t="shared" si="575"/>
        <v>!!!</v>
      </c>
      <c r="C4102" s="310" t="str">
        <f>IF(LEN($E4102)&gt;0,VLOOKUP(TEXT($E4102,0),'Angaben Stationen'!$E$14:$V$215,17,0),"")</f>
        <v/>
      </c>
      <c r="D4102" s="254" t="str">
        <f>IF(LEN($E4102)&gt;0,VLOOKUP(TEXT($E4102,0),'Angaben Stationen'!$E$14:$V$215,18,0),"")</f>
        <v/>
      </c>
      <c r="E4102" s="344"/>
      <c r="F4102" s="256"/>
      <c r="G4102" s="256"/>
      <c r="H4102" s="307"/>
      <c r="I4102" s="70"/>
      <c r="R4102" s="8">
        <f t="shared" si="568"/>
        <v>0</v>
      </c>
      <c r="S4102" s="8">
        <f>VLOOKUP($D4102,{"29 - Psychiatrie (Erwachsene)",1;"30 - Kinder- und Jugendpsychiatrie",1;"297 - stationsäquivalente Behandlung in der Erwachsenenpsychiatrie (29)",1;"307 - stationsäquivalente Behandlung in der Kinder- und Jugendpsychiatrie (30)",1;"31 - Psychosomatik",1;"",0;0,0},2,0)</f>
        <v>0</v>
      </c>
      <c r="T4102" s="8">
        <f t="shared" si="574"/>
        <v>0</v>
      </c>
      <c r="U4102" s="8">
        <f t="shared" si="576"/>
        <v>0</v>
      </c>
      <c r="V4102" s="8">
        <f t="shared" si="569"/>
        <v>0</v>
      </c>
      <c r="W4102" s="8">
        <f t="shared" si="570"/>
        <v>0</v>
      </c>
      <c r="X4102" s="8">
        <f t="shared" si="571"/>
        <v>0</v>
      </c>
      <c r="Y4102" s="8" t="str">
        <f t="shared" si="572"/>
        <v/>
      </c>
      <c r="Z4102" s="8" t="str">
        <f>VLOOKUP($D4102,{"29 - Psychiatrie (Erwachsene)","BGI";"297 - stationsäquivalente Behandlung in der Erwachsenenpsychiatrie (29)","BGI";"30 - Kinder- und Jugendpsychiatrie","BGII";"307 - stationsäquivalente Behandlung in der Kinder- und Jugendpsychiatrie (30)","BGII";"31 - Psychosomatik","BGI";"","LEER";0,"Leer"},2,0)</f>
        <v>LEER</v>
      </c>
      <c r="AA4102" s="8" t="str">
        <f t="shared" si="573"/>
        <v>Stationen</v>
      </c>
    </row>
    <row r="4103" spans="2:27" ht="15" customHeight="1" x14ac:dyDescent="0.25">
      <c r="B4103" s="76" t="str">
        <f t="shared" si="575"/>
        <v>!!!</v>
      </c>
      <c r="C4103" s="310" t="str">
        <f>IF(LEN($E4103)&gt;0,VLOOKUP(TEXT($E4103,0),'Angaben Stationen'!$E$14:$V$215,17,0),"")</f>
        <v/>
      </c>
      <c r="D4103" s="254" t="str">
        <f>IF(LEN($E4103)&gt;0,VLOOKUP(TEXT($E4103,0),'Angaben Stationen'!$E$14:$V$215,18,0),"")</f>
        <v/>
      </c>
      <c r="E4103" s="344"/>
      <c r="F4103" s="256"/>
      <c r="G4103" s="256"/>
      <c r="H4103" s="307"/>
      <c r="I4103" s="70"/>
      <c r="R4103" s="8">
        <f t="shared" si="568"/>
        <v>0</v>
      </c>
      <c r="S4103" s="8">
        <f>VLOOKUP($D4103,{"29 - Psychiatrie (Erwachsene)",1;"30 - Kinder- und Jugendpsychiatrie",1;"297 - stationsäquivalente Behandlung in der Erwachsenenpsychiatrie (29)",1;"307 - stationsäquivalente Behandlung in der Kinder- und Jugendpsychiatrie (30)",1;"31 - Psychosomatik",1;"",0;0,0},2,0)</f>
        <v>0</v>
      </c>
      <c r="T4103" s="8">
        <f t="shared" si="574"/>
        <v>0</v>
      </c>
      <c r="U4103" s="8">
        <f t="shared" si="576"/>
        <v>0</v>
      </c>
      <c r="V4103" s="8">
        <f t="shared" si="569"/>
        <v>0</v>
      </c>
      <c r="W4103" s="8">
        <f t="shared" si="570"/>
        <v>0</v>
      </c>
      <c r="X4103" s="8">
        <f t="shared" si="571"/>
        <v>0</v>
      </c>
      <c r="Y4103" s="8" t="str">
        <f t="shared" si="572"/>
        <v/>
      </c>
      <c r="Z4103" s="8" t="str">
        <f>VLOOKUP($D4103,{"29 - Psychiatrie (Erwachsene)","BGI";"297 - stationsäquivalente Behandlung in der Erwachsenenpsychiatrie (29)","BGI";"30 - Kinder- und Jugendpsychiatrie","BGII";"307 - stationsäquivalente Behandlung in der Kinder- und Jugendpsychiatrie (30)","BGII";"31 - Psychosomatik","BGI";"","LEER";0,"Leer"},2,0)</f>
        <v>LEER</v>
      </c>
      <c r="AA4103" s="8" t="str">
        <f t="shared" si="573"/>
        <v>Stationen</v>
      </c>
    </row>
    <row r="4104" spans="2:27" ht="15" customHeight="1" x14ac:dyDescent="0.25">
      <c r="B4104" s="76" t="str">
        <f t="shared" si="575"/>
        <v>!!!</v>
      </c>
      <c r="C4104" s="310" t="str">
        <f>IF(LEN($E4104)&gt;0,VLOOKUP(TEXT($E4104,0),'Angaben Stationen'!$E$14:$V$215,17,0),"")</f>
        <v/>
      </c>
      <c r="D4104" s="254" t="str">
        <f>IF(LEN($E4104)&gt;0,VLOOKUP(TEXT($E4104,0),'Angaben Stationen'!$E$14:$V$215,18,0),"")</f>
        <v/>
      </c>
      <c r="E4104" s="344"/>
      <c r="F4104" s="256"/>
      <c r="G4104" s="256"/>
      <c r="H4104" s="307"/>
      <c r="I4104" s="70"/>
      <c r="R4104" s="8">
        <f t="shared" si="568"/>
        <v>0</v>
      </c>
      <c r="S4104" s="8">
        <f>VLOOKUP($D4104,{"29 - Psychiatrie (Erwachsene)",1;"30 - Kinder- und Jugendpsychiatrie",1;"297 - stationsäquivalente Behandlung in der Erwachsenenpsychiatrie (29)",1;"307 - stationsäquivalente Behandlung in der Kinder- und Jugendpsychiatrie (30)",1;"31 - Psychosomatik",1;"",0;0,0},2,0)</f>
        <v>0</v>
      </c>
      <c r="T4104" s="8">
        <f t="shared" si="574"/>
        <v>0</v>
      </c>
      <c r="U4104" s="8">
        <f t="shared" si="576"/>
        <v>0</v>
      </c>
      <c r="V4104" s="8">
        <f t="shared" si="569"/>
        <v>0</v>
      </c>
      <c r="W4104" s="8">
        <f t="shared" si="570"/>
        <v>0</v>
      </c>
      <c r="X4104" s="8">
        <f t="shared" si="571"/>
        <v>0</v>
      </c>
      <c r="Y4104" s="8" t="str">
        <f t="shared" si="572"/>
        <v/>
      </c>
      <c r="Z4104" s="8" t="str">
        <f>VLOOKUP($D4104,{"29 - Psychiatrie (Erwachsene)","BGI";"297 - stationsäquivalente Behandlung in der Erwachsenenpsychiatrie (29)","BGI";"30 - Kinder- und Jugendpsychiatrie","BGII";"307 - stationsäquivalente Behandlung in der Kinder- und Jugendpsychiatrie (30)","BGII";"31 - Psychosomatik","BGI";"","LEER";0,"Leer"},2,0)</f>
        <v>LEER</v>
      </c>
      <c r="AA4104" s="8" t="str">
        <f t="shared" si="573"/>
        <v>Stationen</v>
      </c>
    </row>
    <row r="4105" spans="2:27" ht="15" customHeight="1" x14ac:dyDescent="0.25">
      <c r="B4105" s="76" t="str">
        <f t="shared" si="575"/>
        <v>!!!</v>
      </c>
      <c r="C4105" s="310" t="str">
        <f>IF(LEN($E4105)&gt;0,VLOOKUP(TEXT($E4105,0),'Angaben Stationen'!$E$14:$V$215,17,0),"")</f>
        <v/>
      </c>
      <c r="D4105" s="254" t="str">
        <f>IF(LEN($E4105)&gt;0,VLOOKUP(TEXT($E4105,0),'Angaben Stationen'!$E$14:$V$215,18,0),"")</f>
        <v/>
      </c>
      <c r="E4105" s="344"/>
      <c r="F4105" s="256"/>
      <c r="G4105" s="256"/>
      <c r="H4105" s="307"/>
      <c r="I4105" s="70"/>
      <c r="R4105" s="8">
        <f t="shared" si="568"/>
        <v>0</v>
      </c>
      <c r="S4105" s="8">
        <f>VLOOKUP($D4105,{"29 - Psychiatrie (Erwachsene)",1;"30 - Kinder- und Jugendpsychiatrie",1;"297 - stationsäquivalente Behandlung in der Erwachsenenpsychiatrie (29)",1;"307 - stationsäquivalente Behandlung in der Kinder- und Jugendpsychiatrie (30)",1;"31 - Psychosomatik",1;"",0;0,0},2,0)</f>
        <v>0</v>
      </c>
      <c r="T4105" s="8">
        <f t="shared" si="574"/>
        <v>0</v>
      </c>
      <c r="U4105" s="8">
        <f t="shared" si="576"/>
        <v>0</v>
      </c>
      <c r="V4105" s="8">
        <f t="shared" si="569"/>
        <v>0</v>
      </c>
      <c r="W4105" s="8">
        <f t="shared" si="570"/>
        <v>0</v>
      </c>
      <c r="X4105" s="8">
        <f t="shared" si="571"/>
        <v>0</v>
      </c>
      <c r="Y4105" s="8" t="str">
        <f t="shared" si="572"/>
        <v/>
      </c>
      <c r="Z4105" s="8" t="str">
        <f>VLOOKUP($D4105,{"29 - Psychiatrie (Erwachsene)","BGI";"297 - stationsäquivalente Behandlung in der Erwachsenenpsychiatrie (29)","BGI";"30 - Kinder- und Jugendpsychiatrie","BGII";"307 - stationsäquivalente Behandlung in der Kinder- und Jugendpsychiatrie (30)","BGII";"31 - Psychosomatik","BGI";"","LEER";0,"Leer"},2,0)</f>
        <v>LEER</v>
      </c>
      <c r="AA4105" s="8" t="str">
        <f t="shared" si="573"/>
        <v>Stationen</v>
      </c>
    </row>
    <row r="4106" spans="2:27" ht="15" customHeight="1" x14ac:dyDescent="0.25">
      <c r="B4106" s="76" t="str">
        <f t="shared" si="575"/>
        <v>!!!</v>
      </c>
      <c r="C4106" s="310" t="str">
        <f>IF(LEN($E4106)&gt;0,VLOOKUP(TEXT($E4106,0),'Angaben Stationen'!$E$14:$V$215,17,0),"")</f>
        <v/>
      </c>
      <c r="D4106" s="254" t="str">
        <f>IF(LEN($E4106)&gt;0,VLOOKUP(TEXT($E4106,0),'Angaben Stationen'!$E$14:$V$215,18,0),"")</f>
        <v/>
      </c>
      <c r="E4106" s="344"/>
      <c r="F4106" s="256"/>
      <c r="G4106" s="256"/>
      <c r="H4106" s="307"/>
      <c r="I4106" s="70"/>
      <c r="R4106" s="8">
        <f t="shared" si="568"/>
        <v>0</v>
      </c>
      <c r="S4106" s="8">
        <f>VLOOKUP($D4106,{"29 - Psychiatrie (Erwachsene)",1;"30 - Kinder- und Jugendpsychiatrie",1;"297 - stationsäquivalente Behandlung in der Erwachsenenpsychiatrie (29)",1;"307 - stationsäquivalente Behandlung in der Kinder- und Jugendpsychiatrie (30)",1;"31 - Psychosomatik",1;"",0;0,0},2,0)</f>
        <v>0</v>
      </c>
      <c r="T4106" s="8">
        <f t="shared" si="574"/>
        <v>0</v>
      </c>
      <c r="U4106" s="8">
        <f t="shared" si="576"/>
        <v>0</v>
      </c>
      <c r="V4106" s="8">
        <f t="shared" si="569"/>
        <v>0</v>
      </c>
      <c r="W4106" s="8">
        <f t="shared" si="570"/>
        <v>0</v>
      </c>
      <c r="X4106" s="8">
        <f t="shared" si="571"/>
        <v>0</v>
      </c>
      <c r="Y4106" s="8" t="str">
        <f t="shared" si="572"/>
        <v/>
      </c>
      <c r="Z4106" s="8" t="str">
        <f>VLOOKUP($D4106,{"29 - Psychiatrie (Erwachsene)","BGI";"297 - stationsäquivalente Behandlung in der Erwachsenenpsychiatrie (29)","BGI";"30 - Kinder- und Jugendpsychiatrie","BGII";"307 - stationsäquivalente Behandlung in der Kinder- und Jugendpsychiatrie (30)","BGII";"31 - Psychosomatik","BGI";"","LEER";0,"Leer"},2,0)</f>
        <v>LEER</v>
      </c>
      <c r="AA4106" s="8" t="str">
        <f t="shared" si="573"/>
        <v>Stationen</v>
      </c>
    </row>
    <row r="4107" spans="2:27" ht="15" customHeight="1" x14ac:dyDescent="0.25">
      <c r="B4107" s="76" t="str">
        <f t="shared" si="575"/>
        <v>!!!</v>
      </c>
      <c r="C4107" s="310" t="str">
        <f>IF(LEN($E4107)&gt;0,VLOOKUP(TEXT($E4107,0),'Angaben Stationen'!$E$14:$V$215,17,0),"")</f>
        <v/>
      </c>
      <c r="D4107" s="254" t="str">
        <f>IF(LEN($E4107)&gt;0,VLOOKUP(TEXT($E4107,0),'Angaben Stationen'!$E$14:$V$215,18,0),"")</f>
        <v/>
      </c>
      <c r="E4107" s="344"/>
      <c r="F4107" s="256"/>
      <c r="G4107" s="256"/>
      <c r="H4107" s="307"/>
      <c r="I4107" s="70"/>
      <c r="R4107" s="8">
        <f t="shared" si="568"/>
        <v>0</v>
      </c>
      <c r="S4107" s="8">
        <f>VLOOKUP($D4107,{"29 - Psychiatrie (Erwachsene)",1;"30 - Kinder- und Jugendpsychiatrie",1;"297 - stationsäquivalente Behandlung in der Erwachsenenpsychiatrie (29)",1;"307 - stationsäquivalente Behandlung in der Kinder- und Jugendpsychiatrie (30)",1;"31 - Psychosomatik",1;"",0;0,0},2,0)</f>
        <v>0</v>
      </c>
      <c r="T4107" s="8">
        <f t="shared" si="574"/>
        <v>0</v>
      </c>
      <c r="U4107" s="8">
        <f t="shared" si="576"/>
        <v>0</v>
      </c>
      <c r="V4107" s="8">
        <f t="shared" si="569"/>
        <v>0</v>
      </c>
      <c r="W4107" s="8">
        <f t="shared" si="570"/>
        <v>0</v>
      </c>
      <c r="X4107" s="8">
        <f t="shared" si="571"/>
        <v>0</v>
      </c>
      <c r="Y4107" s="8" t="str">
        <f t="shared" si="572"/>
        <v/>
      </c>
      <c r="Z4107" s="8" t="str">
        <f>VLOOKUP($D4107,{"29 - Psychiatrie (Erwachsene)","BGI";"297 - stationsäquivalente Behandlung in der Erwachsenenpsychiatrie (29)","BGI";"30 - Kinder- und Jugendpsychiatrie","BGII";"307 - stationsäquivalente Behandlung in der Kinder- und Jugendpsychiatrie (30)","BGII";"31 - Psychosomatik","BGI";"","LEER";0,"Leer"},2,0)</f>
        <v>LEER</v>
      </c>
      <c r="AA4107" s="8" t="str">
        <f t="shared" si="573"/>
        <v>Stationen</v>
      </c>
    </row>
    <row r="4108" spans="2:27" ht="15" customHeight="1" x14ac:dyDescent="0.25">
      <c r="B4108" s="76" t="str">
        <f t="shared" si="575"/>
        <v>!!!</v>
      </c>
      <c r="C4108" s="310" t="str">
        <f>IF(LEN($E4108)&gt;0,VLOOKUP(TEXT($E4108,0),'Angaben Stationen'!$E$14:$V$215,17,0),"")</f>
        <v/>
      </c>
      <c r="D4108" s="254" t="str">
        <f>IF(LEN($E4108)&gt;0,VLOOKUP(TEXT($E4108,0),'Angaben Stationen'!$E$14:$V$215,18,0),"")</f>
        <v/>
      </c>
      <c r="E4108" s="344"/>
      <c r="F4108" s="256"/>
      <c r="G4108" s="256"/>
      <c r="H4108" s="307"/>
      <c r="I4108" s="70"/>
      <c r="R4108" s="8">
        <f t="shared" si="568"/>
        <v>0</v>
      </c>
      <c r="S4108" s="8">
        <f>VLOOKUP($D4108,{"29 - Psychiatrie (Erwachsene)",1;"30 - Kinder- und Jugendpsychiatrie",1;"297 - stationsäquivalente Behandlung in der Erwachsenenpsychiatrie (29)",1;"307 - stationsäquivalente Behandlung in der Kinder- und Jugendpsychiatrie (30)",1;"31 - Psychosomatik",1;"",0;0,0},2,0)</f>
        <v>0</v>
      </c>
      <c r="T4108" s="8">
        <f t="shared" si="574"/>
        <v>0</v>
      </c>
      <c r="U4108" s="8">
        <f t="shared" si="576"/>
        <v>0</v>
      </c>
      <c r="V4108" s="8">
        <f t="shared" si="569"/>
        <v>0</v>
      </c>
      <c r="W4108" s="8">
        <f t="shared" si="570"/>
        <v>0</v>
      </c>
      <c r="X4108" s="8">
        <f t="shared" si="571"/>
        <v>0</v>
      </c>
      <c r="Y4108" s="8" t="str">
        <f t="shared" si="572"/>
        <v/>
      </c>
      <c r="Z4108" s="8" t="str">
        <f>VLOOKUP($D4108,{"29 - Psychiatrie (Erwachsene)","BGI";"297 - stationsäquivalente Behandlung in der Erwachsenenpsychiatrie (29)","BGI";"30 - Kinder- und Jugendpsychiatrie","BGII";"307 - stationsäquivalente Behandlung in der Kinder- und Jugendpsychiatrie (30)","BGII";"31 - Psychosomatik","BGI";"","LEER";0,"Leer"},2,0)</f>
        <v>LEER</v>
      </c>
      <c r="AA4108" s="8" t="str">
        <f t="shared" si="573"/>
        <v>Stationen</v>
      </c>
    </row>
    <row r="4109" spans="2:27" ht="15" customHeight="1" x14ac:dyDescent="0.25">
      <c r="B4109" s="76" t="str">
        <f t="shared" si="575"/>
        <v>!!!</v>
      </c>
      <c r="C4109" s="310" t="str">
        <f>IF(LEN($E4109)&gt;0,VLOOKUP(TEXT($E4109,0),'Angaben Stationen'!$E$14:$V$215,17,0),"")</f>
        <v/>
      </c>
      <c r="D4109" s="254" t="str">
        <f>IF(LEN($E4109)&gt;0,VLOOKUP(TEXT($E4109,0),'Angaben Stationen'!$E$14:$V$215,18,0),"")</f>
        <v/>
      </c>
      <c r="E4109" s="344"/>
      <c r="F4109" s="256"/>
      <c r="G4109" s="256"/>
      <c r="H4109" s="307"/>
      <c r="I4109" s="70"/>
      <c r="R4109" s="8">
        <f t="shared" si="568"/>
        <v>0</v>
      </c>
      <c r="S4109" s="8">
        <f>VLOOKUP($D4109,{"29 - Psychiatrie (Erwachsene)",1;"30 - Kinder- und Jugendpsychiatrie",1;"297 - stationsäquivalente Behandlung in der Erwachsenenpsychiatrie (29)",1;"307 - stationsäquivalente Behandlung in der Kinder- und Jugendpsychiatrie (30)",1;"31 - Psychosomatik",1;"",0;0,0},2,0)</f>
        <v>0</v>
      </c>
      <c r="T4109" s="8">
        <f t="shared" si="574"/>
        <v>0</v>
      </c>
      <c r="U4109" s="8">
        <f t="shared" si="576"/>
        <v>0</v>
      </c>
      <c r="V4109" s="8">
        <f t="shared" si="569"/>
        <v>0</v>
      </c>
      <c r="W4109" s="8">
        <f t="shared" si="570"/>
        <v>0</v>
      </c>
      <c r="X4109" s="8">
        <f t="shared" si="571"/>
        <v>0</v>
      </c>
      <c r="Y4109" s="8" t="str">
        <f t="shared" si="572"/>
        <v/>
      </c>
      <c r="Z4109" s="8" t="str">
        <f>VLOOKUP($D4109,{"29 - Psychiatrie (Erwachsene)","BGI";"297 - stationsäquivalente Behandlung in der Erwachsenenpsychiatrie (29)","BGI";"30 - Kinder- und Jugendpsychiatrie","BGII";"307 - stationsäquivalente Behandlung in der Kinder- und Jugendpsychiatrie (30)","BGII";"31 - Psychosomatik","BGI";"","LEER";0,"Leer"},2,0)</f>
        <v>LEER</v>
      </c>
      <c r="AA4109" s="8" t="str">
        <f t="shared" si="573"/>
        <v>Stationen</v>
      </c>
    </row>
    <row r="4110" spans="2:27" ht="15" customHeight="1" x14ac:dyDescent="0.25">
      <c r="B4110" s="76" t="str">
        <f t="shared" si="575"/>
        <v>!!!</v>
      </c>
      <c r="C4110" s="310" t="str">
        <f>IF(LEN($E4110)&gt;0,VLOOKUP(TEXT($E4110,0),'Angaben Stationen'!$E$14:$V$215,17,0),"")</f>
        <v/>
      </c>
      <c r="D4110" s="254" t="str">
        <f>IF(LEN($E4110)&gt;0,VLOOKUP(TEXT($E4110,0),'Angaben Stationen'!$E$14:$V$215,18,0),"")</f>
        <v/>
      </c>
      <c r="E4110" s="344"/>
      <c r="F4110" s="256"/>
      <c r="G4110" s="256"/>
      <c r="H4110" s="307"/>
      <c r="I4110" s="70"/>
      <c r="R4110" s="8">
        <f t="shared" si="568"/>
        <v>0</v>
      </c>
      <c r="S4110" s="8">
        <f>VLOOKUP($D4110,{"29 - Psychiatrie (Erwachsene)",1;"30 - Kinder- und Jugendpsychiatrie",1;"297 - stationsäquivalente Behandlung in der Erwachsenenpsychiatrie (29)",1;"307 - stationsäquivalente Behandlung in der Kinder- und Jugendpsychiatrie (30)",1;"31 - Psychosomatik",1;"",0;0,0},2,0)</f>
        <v>0</v>
      </c>
      <c r="T4110" s="8">
        <f t="shared" si="574"/>
        <v>0</v>
      </c>
      <c r="U4110" s="8">
        <f t="shared" si="576"/>
        <v>0</v>
      </c>
      <c r="V4110" s="8">
        <f t="shared" si="569"/>
        <v>0</v>
      </c>
      <c r="W4110" s="8">
        <f t="shared" si="570"/>
        <v>0</v>
      </c>
      <c r="X4110" s="8">
        <f t="shared" si="571"/>
        <v>0</v>
      </c>
      <c r="Y4110" s="8" t="str">
        <f t="shared" si="572"/>
        <v/>
      </c>
      <c r="Z4110" s="8" t="str">
        <f>VLOOKUP($D4110,{"29 - Psychiatrie (Erwachsene)","BGI";"297 - stationsäquivalente Behandlung in der Erwachsenenpsychiatrie (29)","BGI";"30 - Kinder- und Jugendpsychiatrie","BGII";"307 - stationsäquivalente Behandlung in der Kinder- und Jugendpsychiatrie (30)","BGII";"31 - Psychosomatik","BGI";"","LEER";0,"Leer"},2,0)</f>
        <v>LEER</v>
      </c>
      <c r="AA4110" s="8" t="str">
        <f t="shared" si="573"/>
        <v>Stationen</v>
      </c>
    </row>
    <row r="4111" spans="2:27" ht="15" customHeight="1" x14ac:dyDescent="0.25">
      <c r="B4111" s="76" t="str">
        <f t="shared" si="575"/>
        <v>!!!</v>
      </c>
      <c r="C4111" s="310" t="str">
        <f>IF(LEN($E4111)&gt;0,VLOOKUP(TEXT($E4111,0),'Angaben Stationen'!$E$14:$V$215,17,0),"")</f>
        <v/>
      </c>
      <c r="D4111" s="254" t="str">
        <f>IF(LEN($E4111)&gt;0,VLOOKUP(TEXT($E4111,0),'Angaben Stationen'!$E$14:$V$215,18,0),"")</f>
        <v/>
      </c>
      <c r="E4111" s="344"/>
      <c r="F4111" s="256"/>
      <c r="G4111" s="256"/>
      <c r="H4111" s="307"/>
      <c r="I4111" s="70"/>
      <c r="R4111" s="8">
        <f t="shared" si="568"/>
        <v>0</v>
      </c>
      <c r="S4111" s="8">
        <f>VLOOKUP($D4111,{"29 - Psychiatrie (Erwachsene)",1;"30 - Kinder- und Jugendpsychiatrie",1;"297 - stationsäquivalente Behandlung in der Erwachsenenpsychiatrie (29)",1;"307 - stationsäquivalente Behandlung in der Kinder- und Jugendpsychiatrie (30)",1;"31 - Psychosomatik",1;"",0;0,0},2,0)</f>
        <v>0</v>
      </c>
      <c r="T4111" s="8">
        <f t="shared" si="574"/>
        <v>0</v>
      </c>
      <c r="U4111" s="8">
        <f t="shared" si="576"/>
        <v>0</v>
      </c>
      <c r="V4111" s="8">
        <f t="shared" si="569"/>
        <v>0</v>
      </c>
      <c r="W4111" s="8">
        <f t="shared" si="570"/>
        <v>0</v>
      </c>
      <c r="X4111" s="8">
        <f t="shared" si="571"/>
        <v>0</v>
      </c>
      <c r="Y4111" s="8" t="str">
        <f t="shared" si="572"/>
        <v/>
      </c>
      <c r="Z4111" s="8" t="str">
        <f>VLOOKUP($D4111,{"29 - Psychiatrie (Erwachsene)","BGI";"297 - stationsäquivalente Behandlung in der Erwachsenenpsychiatrie (29)","BGI";"30 - Kinder- und Jugendpsychiatrie","BGII";"307 - stationsäquivalente Behandlung in der Kinder- und Jugendpsychiatrie (30)","BGII";"31 - Psychosomatik","BGI";"","LEER";0,"Leer"},2,0)</f>
        <v>LEER</v>
      </c>
      <c r="AA4111" s="8" t="str">
        <f t="shared" si="573"/>
        <v>Stationen</v>
      </c>
    </row>
    <row r="4112" spans="2:27" ht="15" customHeight="1" x14ac:dyDescent="0.25">
      <c r="B4112" s="76" t="str">
        <f t="shared" si="575"/>
        <v>!!!</v>
      </c>
      <c r="C4112" s="310" t="str">
        <f>IF(LEN($E4112)&gt;0,VLOOKUP(TEXT($E4112,0),'Angaben Stationen'!$E$14:$V$215,17,0),"")</f>
        <v/>
      </c>
      <c r="D4112" s="254" t="str">
        <f>IF(LEN($E4112)&gt;0,VLOOKUP(TEXT($E4112,0),'Angaben Stationen'!$E$14:$V$215,18,0),"")</f>
        <v/>
      </c>
      <c r="E4112" s="344"/>
      <c r="F4112" s="256"/>
      <c r="G4112" s="256"/>
      <c r="H4112" s="307"/>
      <c r="I4112" s="70"/>
      <c r="R4112" s="8">
        <f t="shared" si="568"/>
        <v>0</v>
      </c>
      <c r="S4112" s="8">
        <f>VLOOKUP($D4112,{"29 - Psychiatrie (Erwachsene)",1;"30 - Kinder- und Jugendpsychiatrie",1;"297 - stationsäquivalente Behandlung in der Erwachsenenpsychiatrie (29)",1;"307 - stationsäquivalente Behandlung in der Kinder- und Jugendpsychiatrie (30)",1;"31 - Psychosomatik",1;"",0;0,0},2,0)</f>
        <v>0</v>
      </c>
      <c r="T4112" s="8">
        <f t="shared" si="574"/>
        <v>0</v>
      </c>
      <c r="U4112" s="8">
        <f t="shared" si="576"/>
        <v>0</v>
      </c>
      <c r="V4112" s="8">
        <f t="shared" si="569"/>
        <v>0</v>
      </c>
      <c r="W4112" s="8">
        <f t="shared" si="570"/>
        <v>0</v>
      </c>
      <c r="X4112" s="8">
        <f t="shared" si="571"/>
        <v>0</v>
      </c>
      <c r="Y4112" s="8" t="str">
        <f t="shared" si="572"/>
        <v/>
      </c>
      <c r="Z4112" s="8" t="str">
        <f>VLOOKUP($D4112,{"29 - Psychiatrie (Erwachsene)","BGI";"297 - stationsäquivalente Behandlung in der Erwachsenenpsychiatrie (29)","BGI";"30 - Kinder- und Jugendpsychiatrie","BGII";"307 - stationsäquivalente Behandlung in der Kinder- und Jugendpsychiatrie (30)","BGII";"31 - Psychosomatik","BGI";"","LEER";0,"Leer"},2,0)</f>
        <v>LEER</v>
      </c>
      <c r="AA4112" s="8" t="str">
        <f t="shared" si="573"/>
        <v>Stationen</v>
      </c>
    </row>
    <row r="4113" spans="2:27" ht="15" customHeight="1" x14ac:dyDescent="0.25">
      <c r="B4113" s="76" t="str">
        <f t="shared" si="575"/>
        <v>!!!</v>
      </c>
      <c r="C4113" s="310" t="str">
        <f>IF(LEN($E4113)&gt;0,VLOOKUP(TEXT($E4113,0),'Angaben Stationen'!$E$14:$V$215,17,0),"")</f>
        <v/>
      </c>
      <c r="D4113" s="254" t="str">
        <f>IF(LEN($E4113)&gt;0,VLOOKUP(TEXT($E4113,0),'Angaben Stationen'!$E$14:$V$215,18,0),"")</f>
        <v/>
      </c>
      <c r="E4113" s="344"/>
      <c r="F4113" s="256"/>
      <c r="G4113" s="256"/>
      <c r="H4113" s="307"/>
      <c r="I4113" s="70"/>
      <c r="R4113" s="8">
        <f t="shared" si="568"/>
        <v>0</v>
      </c>
      <c r="S4113" s="8">
        <f>VLOOKUP($D4113,{"29 - Psychiatrie (Erwachsene)",1;"30 - Kinder- und Jugendpsychiatrie",1;"297 - stationsäquivalente Behandlung in der Erwachsenenpsychiatrie (29)",1;"307 - stationsäquivalente Behandlung in der Kinder- und Jugendpsychiatrie (30)",1;"31 - Psychosomatik",1;"",0;0,0},2,0)</f>
        <v>0</v>
      </c>
      <c r="T4113" s="8">
        <f t="shared" si="574"/>
        <v>0</v>
      </c>
      <c r="U4113" s="8">
        <f t="shared" si="576"/>
        <v>0</v>
      </c>
      <c r="V4113" s="8">
        <f t="shared" si="569"/>
        <v>0</v>
      </c>
      <c r="W4113" s="8">
        <f t="shared" si="570"/>
        <v>0</v>
      </c>
      <c r="X4113" s="8">
        <f t="shared" si="571"/>
        <v>0</v>
      </c>
      <c r="Y4113" s="8" t="str">
        <f t="shared" si="572"/>
        <v/>
      </c>
      <c r="Z4113" s="8" t="str">
        <f>VLOOKUP($D4113,{"29 - Psychiatrie (Erwachsene)","BGI";"297 - stationsäquivalente Behandlung in der Erwachsenenpsychiatrie (29)","BGI";"30 - Kinder- und Jugendpsychiatrie","BGII";"307 - stationsäquivalente Behandlung in der Kinder- und Jugendpsychiatrie (30)","BGII";"31 - Psychosomatik","BGI";"","LEER";0,"Leer"},2,0)</f>
        <v>LEER</v>
      </c>
      <c r="AA4113" s="8" t="str">
        <f t="shared" si="573"/>
        <v>Stationen</v>
      </c>
    </row>
    <row r="4114" spans="2:27" ht="15" customHeight="1" x14ac:dyDescent="0.25">
      <c r="B4114" s="76" t="str">
        <f t="shared" si="575"/>
        <v>!!!</v>
      </c>
      <c r="C4114" s="310" t="str">
        <f>IF(LEN($E4114)&gt;0,VLOOKUP(TEXT($E4114,0),'Angaben Stationen'!$E$14:$V$215,17,0),"")</f>
        <v/>
      </c>
      <c r="D4114" s="254" t="str">
        <f>IF(LEN($E4114)&gt;0,VLOOKUP(TEXT($E4114,0),'Angaben Stationen'!$E$14:$V$215,18,0),"")</f>
        <v/>
      </c>
      <c r="E4114" s="344"/>
      <c r="F4114" s="256"/>
      <c r="G4114" s="256"/>
      <c r="H4114" s="307"/>
      <c r="I4114" s="70"/>
      <c r="R4114" s="8">
        <f t="shared" si="568"/>
        <v>0</v>
      </c>
      <c r="S4114" s="8">
        <f>VLOOKUP($D4114,{"29 - Psychiatrie (Erwachsene)",1;"30 - Kinder- und Jugendpsychiatrie",1;"297 - stationsäquivalente Behandlung in der Erwachsenenpsychiatrie (29)",1;"307 - stationsäquivalente Behandlung in der Kinder- und Jugendpsychiatrie (30)",1;"31 - Psychosomatik",1;"",0;0,0},2,0)</f>
        <v>0</v>
      </c>
      <c r="T4114" s="8">
        <f t="shared" si="574"/>
        <v>0</v>
      </c>
      <c r="U4114" s="8">
        <f t="shared" si="576"/>
        <v>0</v>
      </c>
      <c r="V4114" s="8">
        <f t="shared" si="569"/>
        <v>0</v>
      </c>
      <c r="W4114" s="8">
        <f t="shared" si="570"/>
        <v>0</v>
      </c>
      <c r="X4114" s="8">
        <f t="shared" si="571"/>
        <v>0</v>
      </c>
      <c r="Y4114" s="8" t="str">
        <f t="shared" si="572"/>
        <v/>
      </c>
      <c r="Z4114" s="8" t="str">
        <f>VLOOKUP($D4114,{"29 - Psychiatrie (Erwachsene)","BGI";"297 - stationsäquivalente Behandlung in der Erwachsenenpsychiatrie (29)","BGI";"30 - Kinder- und Jugendpsychiatrie","BGII";"307 - stationsäquivalente Behandlung in der Kinder- und Jugendpsychiatrie (30)","BGII";"31 - Psychosomatik","BGI";"","LEER";0,"Leer"},2,0)</f>
        <v>LEER</v>
      </c>
      <c r="AA4114" s="8" t="str">
        <f t="shared" si="573"/>
        <v>Stationen</v>
      </c>
    </row>
    <row r="4115" spans="2:27" ht="15" customHeight="1" x14ac:dyDescent="0.25">
      <c r="B4115" s="76" t="str">
        <f t="shared" si="575"/>
        <v>!!!</v>
      </c>
      <c r="C4115" s="310" t="str">
        <f>IF(LEN($E4115)&gt;0,VLOOKUP(TEXT($E4115,0),'Angaben Stationen'!$E$14:$V$215,17,0),"")</f>
        <v/>
      </c>
      <c r="D4115" s="254" t="str">
        <f>IF(LEN($E4115)&gt;0,VLOOKUP(TEXT($E4115,0),'Angaben Stationen'!$E$14:$V$215,18,0),"")</f>
        <v/>
      </c>
      <c r="E4115" s="344"/>
      <c r="F4115" s="256"/>
      <c r="G4115" s="256"/>
      <c r="H4115" s="307"/>
      <c r="I4115" s="70"/>
      <c r="R4115" s="8">
        <f t="shared" si="568"/>
        <v>0</v>
      </c>
      <c r="S4115" s="8">
        <f>VLOOKUP($D4115,{"29 - Psychiatrie (Erwachsene)",1;"30 - Kinder- und Jugendpsychiatrie",1;"297 - stationsäquivalente Behandlung in der Erwachsenenpsychiatrie (29)",1;"307 - stationsäquivalente Behandlung in der Kinder- und Jugendpsychiatrie (30)",1;"31 - Psychosomatik",1;"",0;0,0},2,0)</f>
        <v>0</v>
      </c>
      <c r="T4115" s="8">
        <f t="shared" si="574"/>
        <v>0</v>
      </c>
      <c r="U4115" s="8">
        <f t="shared" si="576"/>
        <v>0</v>
      </c>
      <c r="V4115" s="8">
        <f t="shared" si="569"/>
        <v>0</v>
      </c>
      <c r="W4115" s="8">
        <f t="shared" si="570"/>
        <v>0</v>
      </c>
      <c r="X4115" s="8">
        <f t="shared" si="571"/>
        <v>0</v>
      </c>
      <c r="Y4115" s="8" t="str">
        <f t="shared" si="572"/>
        <v/>
      </c>
      <c r="Z4115" s="8" t="str">
        <f>VLOOKUP($D4115,{"29 - Psychiatrie (Erwachsene)","BGI";"297 - stationsäquivalente Behandlung in der Erwachsenenpsychiatrie (29)","BGI";"30 - Kinder- und Jugendpsychiatrie","BGII";"307 - stationsäquivalente Behandlung in der Kinder- und Jugendpsychiatrie (30)","BGII";"31 - Psychosomatik","BGI";"","LEER";0,"Leer"},2,0)</f>
        <v>LEER</v>
      </c>
      <c r="AA4115" s="8" t="str">
        <f t="shared" si="573"/>
        <v>Stationen</v>
      </c>
    </row>
    <row r="4116" spans="2:27" ht="15" customHeight="1" x14ac:dyDescent="0.25">
      <c r="B4116" s="76" t="str">
        <f t="shared" si="575"/>
        <v>!!!</v>
      </c>
      <c r="C4116" s="310" t="str">
        <f>IF(LEN($E4116)&gt;0,VLOOKUP(TEXT($E4116,0),'Angaben Stationen'!$E$14:$V$215,17,0),"")</f>
        <v/>
      </c>
      <c r="D4116" s="254" t="str">
        <f>IF(LEN($E4116)&gt;0,VLOOKUP(TEXT($E4116,0),'Angaben Stationen'!$E$14:$V$215,18,0),"")</f>
        <v/>
      </c>
      <c r="E4116" s="344"/>
      <c r="F4116" s="256"/>
      <c r="G4116" s="256"/>
      <c r="H4116" s="307"/>
      <c r="I4116" s="70"/>
      <c r="R4116" s="8">
        <f t="shared" si="568"/>
        <v>0</v>
      </c>
      <c r="S4116" s="8">
        <f>VLOOKUP($D4116,{"29 - Psychiatrie (Erwachsene)",1;"30 - Kinder- und Jugendpsychiatrie",1;"297 - stationsäquivalente Behandlung in der Erwachsenenpsychiatrie (29)",1;"307 - stationsäquivalente Behandlung in der Kinder- und Jugendpsychiatrie (30)",1;"31 - Psychosomatik",1;"",0;0,0},2,0)</f>
        <v>0</v>
      </c>
      <c r="T4116" s="8">
        <f t="shared" si="574"/>
        <v>0</v>
      </c>
      <c r="U4116" s="8">
        <f t="shared" si="576"/>
        <v>0</v>
      </c>
      <c r="V4116" s="8">
        <f t="shared" si="569"/>
        <v>0</v>
      </c>
      <c r="W4116" s="8">
        <f t="shared" si="570"/>
        <v>0</v>
      </c>
      <c r="X4116" s="8">
        <f t="shared" si="571"/>
        <v>0</v>
      </c>
      <c r="Y4116" s="8" t="str">
        <f t="shared" si="572"/>
        <v/>
      </c>
      <c r="Z4116" s="8" t="str">
        <f>VLOOKUP($D4116,{"29 - Psychiatrie (Erwachsene)","BGI";"297 - stationsäquivalente Behandlung in der Erwachsenenpsychiatrie (29)","BGI";"30 - Kinder- und Jugendpsychiatrie","BGII";"307 - stationsäquivalente Behandlung in der Kinder- und Jugendpsychiatrie (30)","BGII";"31 - Psychosomatik","BGI";"","LEER";0,"Leer"},2,0)</f>
        <v>LEER</v>
      </c>
      <c r="AA4116" s="8" t="str">
        <f t="shared" si="573"/>
        <v>Stationen</v>
      </c>
    </row>
    <row r="4117" spans="2:27" ht="15" customHeight="1" x14ac:dyDescent="0.25">
      <c r="B4117" s="76" t="str">
        <f t="shared" si="575"/>
        <v>!!!</v>
      </c>
      <c r="C4117" s="310" t="str">
        <f>IF(LEN($E4117)&gt;0,VLOOKUP(TEXT($E4117,0),'Angaben Stationen'!$E$14:$V$215,17,0),"")</f>
        <v/>
      </c>
      <c r="D4117" s="254" t="str">
        <f>IF(LEN($E4117)&gt;0,VLOOKUP(TEXT($E4117,0),'Angaben Stationen'!$E$14:$V$215,18,0),"")</f>
        <v/>
      </c>
      <c r="E4117" s="344"/>
      <c r="F4117" s="256"/>
      <c r="G4117" s="256"/>
      <c r="H4117" s="307"/>
      <c r="I4117" s="70"/>
      <c r="R4117" s="8">
        <f t="shared" si="568"/>
        <v>0</v>
      </c>
      <c r="S4117" s="8">
        <f>VLOOKUP($D4117,{"29 - Psychiatrie (Erwachsene)",1;"30 - Kinder- und Jugendpsychiatrie",1;"297 - stationsäquivalente Behandlung in der Erwachsenenpsychiatrie (29)",1;"307 - stationsäquivalente Behandlung in der Kinder- und Jugendpsychiatrie (30)",1;"31 - Psychosomatik",1;"",0;0,0},2,0)</f>
        <v>0</v>
      </c>
      <c r="T4117" s="8">
        <f t="shared" si="574"/>
        <v>0</v>
      </c>
      <c r="U4117" s="8">
        <f t="shared" si="576"/>
        <v>0</v>
      </c>
      <c r="V4117" s="8">
        <f t="shared" si="569"/>
        <v>0</v>
      </c>
      <c r="W4117" s="8">
        <f t="shared" si="570"/>
        <v>0</v>
      </c>
      <c r="X4117" s="8">
        <f t="shared" si="571"/>
        <v>0</v>
      </c>
      <c r="Y4117" s="8" t="str">
        <f t="shared" si="572"/>
        <v/>
      </c>
      <c r="Z4117" s="8" t="str">
        <f>VLOOKUP($D4117,{"29 - Psychiatrie (Erwachsene)","BGI";"297 - stationsäquivalente Behandlung in der Erwachsenenpsychiatrie (29)","BGI";"30 - Kinder- und Jugendpsychiatrie","BGII";"307 - stationsäquivalente Behandlung in der Kinder- und Jugendpsychiatrie (30)","BGII";"31 - Psychosomatik","BGI";"","LEER";0,"Leer"},2,0)</f>
        <v>LEER</v>
      </c>
      <c r="AA4117" s="8" t="str">
        <f t="shared" si="573"/>
        <v>Stationen</v>
      </c>
    </row>
    <row r="4118" spans="2:27" ht="15" customHeight="1" x14ac:dyDescent="0.25">
      <c r="B4118" s="76" t="str">
        <f t="shared" si="575"/>
        <v>!!!</v>
      </c>
      <c r="C4118" s="310" t="str">
        <f>IF(LEN($E4118)&gt;0,VLOOKUP(TEXT($E4118,0),'Angaben Stationen'!$E$14:$V$215,17,0),"")</f>
        <v/>
      </c>
      <c r="D4118" s="254" t="str">
        <f>IF(LEN($E4118)&gt;0,VLOOKUP(TEXT($E4118,0),'Angaben Stationen'!$E$14:$V$215,18,0),"")</f>
        <v/>
      </c>
      <c r="E4118" s="344"/>
      <c r="F4118" s="256"/>
      <c r="G4118" s="256"/>
      <c r="H4118" s="307"/>
      <c r="I4118" s="70"/>
      <c r="R4118" s="8">
        <f t="shared" si="568"/>
        <v>0</v>
      </c>
      <c r="S4118" s="8">
        <f>VLOOKUP($D4118,{"29 - Psychiatrie (Erwachsene)",1;"30 - Kinder- und Jugendpsychiatrie",1;"297 - stationsäquivalente Behandlung in der Erwachsenenpsychiatrie (29)",1;"307 - stationsäquivalente Behandlung in der Kinder- und Jugendpsychiatrie (30)",1;"31 - Psychosomatik",1;"",0;0,0},2,0)</f>
        <v>0</v>
      </c>
      <c r="T4118" s="8">
        <f t="shared" si="574"/>
        <v>0</v>
      </c>
      <c r="U4118" s="8">
        <f t="shared" si="576"/>
        <v>0</v>
      </c>
      <c r="V4118" s="8">
        <f t="shared" si="569"/>
        <v>0</v>
      </c>
      <c r="W4118" s="8">
        <f t="shared" si="570"/>
        <v>0</v>
      </c>
      <c r="X4118" s="8">
        <f t="shared" si="571"/>
        <v>0</v>
      </c>
      <c r="Y4118" s="8" t="str">
        <f t="shared" si="572"/>
        <v/>
      </c>
      <c r="Z4118" s="8" t="str">
        <f>VLOOKUP($D4118,{"29 - Psychiatrie (Erwachsene)","BGI";"297 - stationsäquivalente Behandlung in der Erwachsenenpsychiatrie (29)","BGI";"30 - Kinder- und Jugendpsychiatrie","BGII";"307 - stationsäquivalente Behandlung in der Kinder- und Jugendpsychiatrie (30)","BGII";"31 - Psychosomatik","BGI";"","LEER";0,"Leer"},2,0)</f>
        <v>LEER</v>
      </c>
      <c r="AA4118" s="8" t="str">
        <f t="shared" si="573"/>
        <v>Stationen</v>
      </c>
    </row>
    <row r="4119" spans="2:27" ht="15" customHeight="1" x14ac:dyDescent="0.25">
      <c r="B4119" s="76" t="str">
        <f t="shared" si="575"/>
        <v>!!!</v>
      </c>
      <c r="C4119" s="310" t="str">
        <f>IF(LEN($E4119)&gt;0,VLOOKUP(TEXT($E4119,0),'Angaben Stationen'!$E$14:$V$215,17,0),"")</f>
        <v/>
      </c>
      <c r="D4119" s="254" t="str">
        <f>IF(LEN($E4119)&gt;0,VLOOKUP(TEXT($E4119,0),'Angaben Stationen'!$E$14:$V$215,18,0),"")</f>
        <v/>
      </c>
      <c r="E4119" s="344"/>
      <c r="F4119" s="256"/>
      <c r="G4119" s="256"/>
      <c r="H4119" s="307"/>
      <c r="I4119" s="70"/>
      <c r="R4119" s="8">
        <f t="shared" si="568"/>
        <v>0</v>
      </c>
      <c r="S4119" s="8">
        <f>VLOOKUP($D4119,{"29 - Psychiatrie (Erwachsene)",1;"30 - Kinder- und Jugendpsychiatrie",1;"297 - stationsäquivalente Behandlung in der Erwachsenenpsychiatrie (29)",1;"307 - stationsäquivalente Behandlung in der Kinder- und Jugendpsychiatrie (30)",1;"31 - Psychosomatik",1;"",0;0,0},2,0)</f>
        <v>0</v>
      </c>
      <c r="T4119" s="8">
        <f t="shared" si="574"/>
        <v>0</v>
      </c>
      <c r="U4119" s="8">
        <f t="shared" si="576"/>
        <v>0</v>
      </c>
      <c r="V4119" s="8">
        <f t="shared" si="569"/>
        <v>0</v>
      </c>
      <c r="W4119" s="8">
        <f t="shared" si="570"/>
        <v>0</v>
      </c>
      <c r="X4119" s="8">
        <f t="shared" si="571"/>
        <v>0</v>
      </c>
      <c r="Y4119" s="8" t="str">
        <f t="shared" si="572"/>
        <v/>
      </c>
      <c r="Z4119" s="8" t="str">
        <f>VLOOKUP($D4119,{"29 - Psychiatrie (Erwachsene)","BGI";"297 - stationsäquivalente Behandlung in der Erwachsenenpsychiatrie (29)","BGI";"30 - Kinder- und Jugendpsychiatrie","BGII";"307 - stationsäquivalente Behandlung in der Kinder- und Jugendpsychiatrie (30)","BGII";"31 - Psychosomatik","BGI";"","LEER";0,"Leer"},2,0)</f>
        <v>LEER</v>
      </c>
      <c r="AA4119" s="8" t="str">
        <f t="shared" si="573"/>
        <v>Stationen</v>
      </c>
    </row>
    <row r="4120" spans="2:27" ht="15" customHeight="1" x14ac:dyDescent="0.25">
      <c r="B4120" s="76" t="str">
        <f t="shared" si="575"/>
        <v>!!!</v>
      </c>
      <c r="C4120" s="310" t="str">
        <f>IF(LEN($E4120)&gt;0,VLOOKUP(TEXT($E4120,0),'Angaben Stationen'!$E$14:$V$215,17,0),"")</f>
        <v/>
      </c>
      <c r="D4120" s="254" t="str">
        <f>IF(LEN($E4120)&gt;0,VLOOKUP(TEXT($E4120,0),'Angaben Stationen'!$E$14:$V$215,18,0),"")</f>
        <v/>
      </c>
      <c r="E4120" s="344"/>
      <c r="F4120" s="256"/>
      <c r="G4120" s="256"/>
      <c r="H4120" s="307"/>
      <c r="I4120" s="70"/>
      <c r="R4120" s="8">
        <f t="shared" si="568"/>
        <v>0</v>
      </c>
      <c r="S4120" s="8">
        <f>VLOOKUP($D4120,{"29 - Psychiatrie (Erwachsene)",1;"30 - Kinder- und Jugendpsychiatrie",1;"297 - stationsäquivalente Behandlung in der Erwachsenenpsychiatrie (29)",1;"307 - stationsäquivalente Behandlung in der Kinder- und Jugendpsychiatrie (30)",1;"31 - Psychosomatik",1;"",0;0,0},2,0)</f>
        <v>0</v>
      </c>
      <c r="T4120" s="8">
        <f t="shared" si="574"/>
        <v>0</v>
      </c>
      <c r="U4120" s="8">
        <f t="shared" si="576"/>
        <v>0</v>
      </c>
      <c r="V4120" s="8">
        <f t="shared" si="569"/>
        <v>0</v>
      </c>
      <c r="W4120" s="8">
        <f t="shared" si="570"/>
        <v>0</v>
      </c>
      <c r="X4120" s="8">
        <f t="shared" si="571"/>
        <v>0</v>
      </c>
      <c r="Y4120" s="8" t="str">
        <f t="shared" si="572"/>
        <v/>
      </c>
      <c r="Z4120" s="8" t="str">
        <f>VLOOKUP($D4120,{"29 - Psychiatrie (Erwachsene)","BGI";"297 - stationsäquivalente Behandlung in der Erwachsenenpsychiatrie (29)","BGI";"30 - Kinder- und Jugendpsychiatrie","BGII";"307 - stationsäquivalente Behandlung in der Kinder- und Jugendpsychiatrie (30)","BGII";"31 - Psychosomatik","BGI";"","LEER";0,"Leer"},2,0)</f>
        <v>LEER</v>
      </c>
      <c r="AA4120" s="8" t="str">
        <f t="shared" si="573"/>
        <v>Stationen</v>
      </c>
    </row>
    <row r="4121" spans="2:27" ht="15" customHeight="1" x14ac:dyDescent="0.25">
      <c r="B4121" s="76" t="str">
        <f t="shared" si="575"/>
        <v>!!!</v>
      </c>
      <c r="C4121" s="310" t="str">
        <f>IF(LEN($E4121)&gt;0,VLOOKUP(TEXT($E4121,0),'Angaben Stationen'!$E$14:$V$215,17,0),"")</f>
        <v/>
      </c>
      <c r="D4121" s="254" t="str">
        <f>IF(LEN($E4121)&gt;0,VLOOKUP(TEXT($E4121,0),'Angaben Stationen'!$E$14:$V$215,18,0),"")</f>
        <v/>
      </c>
      <c r="E4121" s="344"/>
      <c r="F4121" s="256"/>
      <c r="G4121" s="256"/>
      <c r="H4121" s="307"/>
      <c r="I4121" s="70"/>
      <c r="R4121" s="8">
        <f t="shared" si="568"/>
        <v>0</v>
      </c>
      <c r="S4121" s="8">
        <f>VLOOKUP($D4121,{"29 - Psychiatrie (Erwachsene)",1;"30 - Kinder- und Jugendpsychiatrie",1;"297 - stationsäquivalente Behandlung in der Erwachsenenpsychiatrie (29)",1;"307 - stationsäquivalente Behandlung in der Kinder- und Jugendpsychiatrie (30)",1;"31 - Psychosomatik",1;"",0;0,0},2,0)</f>
        <v>0</v>
      </c>
      <c r="T4121" s="8">
        <f t="shared" si="574"/>
        <v>0</v>
      </c>
      <c r="U4121" s="8">
        <f t="shared" si="576"/>
        <v>0</v>
      </c>
      <c r="V4121" s="8">
        <f t="shared" si="569"/>
        <v>0</v>
      </c>
      <c r="W4121" s="8">
        <f t="shared" si="570"/>
        <v>0</v>
      </c>
      <c r="X4121" s="8">
        <f t="shared" si="571"/>
        <v>0</v>
      </c>
      <c r="Y4121" s="8" t="str">
        <f t="shared" si="572"/>
        <v/>
      </c>
      <c r="Z4121" s="8" t="str">
        <f>VLOOKUP($D4121,{"29 - Psychiatrie (Erwachsene)","BGI";"297 - stationsäquivalente Behandlung in der Erwachsenenpsychiatrie (29)","BGI";"30 - Kinder- und Jugendpsychiatrie","BGII";"307 - stationsäquivalente Behandlung in der Kinder- und Jugendpsychiatrie (30)","BGII";"31 - Psychosomatik","BGI";"","LEER";0,"Leer"},2,0)</f>
        <v>LEER</v>
      </c>
      <c r="AA4121" s="8" t="str">
        <f t="shared" si="573"/>
        <v>Stationen</v>
      </c>
    </row>
    <row r="4122" spans="2:27" ht="15" customHeight="1" x14ac:dyDescent="0.25">
      <c r="B4122" s="76" t="str">
        <f t="shared" si="575"/>
        <v>!!!</v>
      </c>
      <c r="C4122" s="310" t="str">
        <f>IF(LEN($E4122)&gt;0,VLOOKUP(TEXT($E4122,0),'Angaben Stationen'!$E$14:$V$215,17,0),"")</f>
        <v/>
      </c>
      <c r="D4122" s="254" t="str">
        <f>IF(LEN($E4122)&gt;0,VLOOKUP(TEXT($E4122,0),'Angaben Stationen'!$E$14:$V$215,18,0),"")</f>
        <v/>
      </c>
      <c r="E4122" s="344"/>
      <c r="F4122" s="256"/>
      <c r="G4122" s="256"/>
      <c r="H4122" s="307"/>
      <c r="I4122" s="70"/>
      <c r="R4122" s="8">
        <f t="shared" si="568"/>
        <v>0</v>
      </c>
      <c r="S4122" s="8">
        <f>VLOOKUP($D4122,{"29 - Psychiatrie (Erwachsene)",1;"30 - Kinder- und Jugendpsychiatrie",1;"297 - stationsäquivalente Behandlung in der Erwachsenenpsychiatrie (29)",1;"307 - stationsäquivalente Behandlung in der Kinder- und Jugendpsychiatrie (30)",1;"31 - Psychosomatik",1;"",0;0,0},2,0)</f>
        <v>0</v>
      </c>
      <c r="T4122" s="8">
        <f t="shared" si="574"/>
        <v>0</v>
      </c>
      <c r="U4122" s="8">
        <f t="shared" si="576"/>
        <v>0</v>
      </c>
      <c r="V4122" s="8">
        <f t="shared" si="569"/>
        <v>0</v>
      </c>
      <c r="W4122" s="8">
        <f t="shared" si="570"/>
        <v>0</v>
      </c>
      <c r="X4122" s="8">
        <f t="shared" si="571"/>
        <v>0</v>
      </c>
      <c r="Y4122" s="8" t="str">
        <f t="shared" si="572"/>
        <v/>
      </c>
      <c r="Z4122" s="8" t="str">
        <f>VLOOKUP($D4122,{"29 - Psychiatrie (Erwachsene)","BGI";"297 - stationsäquivalente Behandlung in der Erwachsenenpsychiatrie (29)","BGI";"30 - Kinder- und Jugendpsychiatrie","BGII";"307 - stationsäquivalente Behandlung in der Kinder- und Jugendpsychiatrie (30)","BGII";"31 - Psychosomatik","BGI";"","LEER";0,"Leer"},2,0)</f>
        <v>LEER</v>
      </c>
      <c r="AA4122" s="8" t="str">
        <f t="shared" si="573"/>
        <v>Stationen</v>
      </c>
    </row>
    <row r="4123" spans="2:27" ht="15" customHeight="1" x14ac:dyDescent="0.25">
      <c r="B4123" s="76" t="str">
        <f t="shared" si="575"/>
        <v>!!!</v>
      </c>
      <c r="C4123" s="310" t="str">
        <f>IF(LEN($E4123)&gt;0,VLOOKUP(TEXT($E4123,0),'Angaben Stationen'!$E$14:$V$215,17,0),"")</f>
        <v/>
      </c>
      <c r="D4123" s="254" t="str">
        <f>IF(LEN($E4123)&gt;0,VLOOKUP(TEXT($E4123,0),'Angaben Stationen'!$E$14:$V$215,18,0),"")</f>
        <v/>
      </c>
      <c r="E4123" s="344"/>
      <c r="F4123" s="256"/>
      <c r="G4123" s="256"/>
      <c r="H4123" s="307"/>
      <c r="I4123" s="70"/>
      <c r="R4123" s="8">
        <f t="shared" si="568"/>
        <v>0</v>
      </c>
      <c r="S4123" s="8">
        <f>VLOOKUP($D4123,{"29 - Psychiatrie (Erwachsene)",1;"30 - Kinder- und Jugendpsychiatrie",1;"297 - stationsäquivalente Behandlung in der Erwachsenenpsychiatrie (29)",1;"307 - stationsäquivalente Behandlung in der Kinder- und Jugendpsychiatrie (30)",1;"31 - Psychosomatik",1;"",0;0,0},2,0)</f>
        <v>0</v>
      </c>
      <c r="T4123" s="8">
        <f t="shared" si="574"/>
        <v>0</v>
      </c>
      <c r="U4123" s="8">
        <f t="shared" si="576"/>
        <v>0</v>
      </c>
      <c r="V4123" s="8">
        <f t="shared" si="569"/>
        <v>0</v>
      </c>
      <c r="W4123" s="8">
        <f t="shared" si="570"/>
        <v>0</v>
      </c>
      <c r="X4123" s="8">
        <f t="shared" si="571"/>
        <v>0</v>
      </c>
      <c r="Y4123" s="8" t="str">
        <f t="shared" si="572"/>
        <v/>
      </c>
      <c r="Z4123" s="8" t="str">
        <f>VLOOKUP($D4123,{"29 - Psychiatrie (Erwachsene)","BGI";"297 - stationsäquivalente Behandlung in der Erwachsenenpsychiatrie (29)","BGI";"30 - Kinder- und Jugendpsychiatrie","BGII";"307 - stationsäquivalente Behandlung in der Kinder- und Jugendpsychiatrie (30)","BGII";"31 - Psychosomatik","BGI";"","LEER";0,"Leer"},2,0)</f>
        <v>LEER</v>
      </c>
      <c r="AA4123" s="8" t="str">
        <f t="shared" si="573"/>
        <v>Stationen</v>
      </c>
    </row>
    <row r="4124" spans="2:27" ht="15" customHeight="1" x14ac:dyDescent="0.25">
      <c r="B4124" s="76" t="str">
        <f t="shared" si="575"/>
        <v>!!!</v>
      </c>
      <c r="C4124" s="310" t="str">
        <f>IF(LEN($E4124)&gt;0,VLOOKUP(TEXT($E4124,0),'Angaben Stationen'!$E$14:$V$215,17,0),"")</f>
        <v/>
      </c>
      <c r="D4124" s="254" t="str">
        <f>IF(LEN($E4124)&gt;0,VLOOKUP(TEXT($E4124,0),'Angaben Stationen'!$E$14:$V$215,18,0),"")</f>
        <v/>
      </c>
      <c r="E4124" s="344"/>
      <c r="F4124" s="256"/>
      <c r="G4124" s="256"/>
      <c r="H4124" s="307"/>
      <c r="I4124" s="70"/>
      <c r="R4124" s="8">
        <f t="shared" si="568"/>
        <v>0</v>
      </c>
      <c r="S4124" s="8">
        <f>VLOOKUP($D4124,{"29 - Psychiatrie (Erwachsene)",1;"30 - Kinder- und Jugendpsychiatrie",1;"297 - stationsäquivalente Behandlung in der Erwachsenenpsychiatrie (29)",1;"307 - stationsäquivalente Behandlung in der Kinder- und Jugendpsychiatrie (30)",1;"31 - Psychosomatik",1;"",0;0,0},2,0)</f>
        <v>0</v>
      </c>
      <c r="T4124" s="8">
        <f t="shared" si="574"/>
        <v>0</v>
      </c>
      <c r="U4124" s="8">
        <f t="shared" si="576"/>
        <v>0</v>
      </c>
      <c r="V4124" s="8">
        <f t="shared" si="569"/>
        <v>0</v>
      </c>
      <c r="W4124" s="8">
        <f t="shared" si="570"/>
        <v>0</v>
      </c>
      <c r="X4124" s="8">
        <f t="shared" si="571"/>
        <v>0</v>
      </c>
      <c r="Y4124" s="8" t="str">
        <f t="shared" si="572"/>
        <v/>
      </c>
      <c r="Z4124" s="8" t="str">
        <f>VLOOKUP($D4124,{"29 - Psychiatrie (Erwachsene)","BGI";"297 - stationsäquivalente Behandlung in der Erwachsenenpsychiatrie (29)","BGI";"30 - Kinder- und Jugendpsychiatrie","BGII";"307 - stationsäquivalente Behandlung in der Kinder- und Jugendpsychiatrie (30)","BGII";"31 - Psychosomatik","BGI";"","LEER";0,"Leer"},2,0)</f>
        <v>LEER</v>
      </c>
      <c r="AA4124" s="8" t="str">
        <f t="shared" si="573"/>
        <v>Stationen</v>
      </c>
    </row>
    <row r="4125" spans="2:27" ht="15" customHeight="1" x14ac:dyDescent="0.25">
      <c r="B4125" s="76" t="str">
        <f t="shared" si="575"/>
        <v>!!!</v>
      </c>
      <c r="C4125" s="310" t="str">
        <f>IF(LEN($E4125)&gt;0,VLOOKUP(TEXT($E4125,0),'Angaben Stationen'!$E$14:$V$215,17,0),"")</f>
        <v/>
      </c>
      <c r="D4125" s="254" t="str">
        <f>IF(LEN($E4125)&gt;0,VLOOKUP(TEXT($E4125,0),'Angaben Stationen'!$E$14:$V$215,18,0),"")</f>
        <v/>
      </c>
      <c r="E4125" s="344"/>
      <c r="F4125" s="256"/>
      <c r="G4125" s="256"/>
      <c r="H4125" s="307"/>
      <c r="I4125" s="70"/>
      <c r="R4125" s="8">
        <f t="shared" si="568"/>
        <v>0</v>
      </c>
      <c r="S4125" s="8">
        <f>VLOOKUP($D4125,{"29 - Psychiatrie (Erwachsene)",1;"30 - Kinder- und Jugendpsychiatrie",1;"297 - stationsäquivalente Behandlung in der Erwachsenenpsychiatrie (29)",1;"307 - stationsäquivalente Behandlung in der Kinder- und Jugendpsychiatrie (30)",1;"31 - Psychosomatik",1;"",0;0,0},2,0)</f>
        <v>0</v>
      </c>
      <c r="T4125" s="8">
        <f t="shared" si="574"/>
        <v>0</v>
      </c>
      <c r="U4125" s="8">
        <f t="shared" si="576"/>
        <v>0</v>
      </c>
      <c r="V4125" s="8">
        <f t="shared" si="569"/>
        <v>0</v>
      </c>
      <c r="W4125" s="8">
        <f t="shared" si="570"/>
        <v>0</v>
      </c>
      <c r="X4125" s="8">
        <f t="shared" si="571"/>
        <v>0</v>
      </c>
      <c r="Y4125" s="8" t="str">
        <f t="shared" si="572"/>
        <v/>
      </c>
      <c r="Z4125" s="8" t="str">
        <f>VLOOKUP($D4125,{"29 - Psychiatrie (Erwachsene)","BGI";"297 - stationsäquivalente Behandlung in der Erwachsenenpsychiatrie (29)","BGI";"30 - Kinder- und Jugendpsychiatrie","BGII";"307 - stationsäquivalente Behandlung in der Kinder- und Jugendpsychiatrie (30)","BGII";"31 - Psychosomatik","BGI";"","LEER";0,"Leer"},2,0)</f>
        <v>LEER</v>
      </c>
      <c r="AA4125" s="8" t="str">
        <f t="shared" si="573"/>
        <v>Stationen</v>
      </c>
    </row>
    <row r="4126" spans="2:27" ht="15" customHeight="1" x14ac:dyDescent="0.25">
      <c r="B4126" s="76" t="str">
        <f t="shared" si="575"/>
        <v>!!!</v>
      </c>
      <c r="C4126" s="310" t="str">
        <f>IF(LEN($E4126)&gt;0,VLOOKUP(TEXT($E4126,0),'Angaben Stationen'!$E$14:$V$215,17,0),"")</f>
        <v/>
      </c>
      <c r="D4126" s="254" t="str">
        <f>IF(LEN($E4126)&gt;0,VLOOKUP(TEXT($E4126,0),'Angaben Stationen'!$E$14:$V$215,18,0),"")</f>
        <v/>
      </c>
      <c r="E4126" s="344"/>
      <c r="F4126" s="256"/>
      <c r="G4126" s="256"/>
      <c r="H4126" s="307"/>
      <c r="I4126" s="70"/>
      <c r="R4126" s="8">
        <f t="shared" si="568"/>
        <v>0</v>
      </c>
      <c r="S4126" s="8">
        <f>VLOOKUP($D4126,{"29 - Psychiatrie (Erwachsene)",1;"30 - Kinder- und Jugendpsychiatrie",1;"297 - stationsäquivalente Behandlung in der Erwachsenenpsychiatrie (29)",1;"307 - stationsäquivalente Behandlung in der Kinder- und Jugendpsychiatrie (30)",1;"31 - Psychosomatik",1;"",0;0,0},2,0)</f>
        <v>0</v>
      </c>
      <c r="T4126" s="8">
        <f t="shared" si="574"/>
        <v>0</v>
      </c>
      <c r="U4126" s="8">
        <f t="shared" si="576"/>
        <v>0</v>
      </c>
      <c r="V4126" s="8">
        <f t="shared" si="569"/>
        <v>0</v>
      </c>
      <c r="W4126" s="8">
        <f t="shared" si="570"/>
        <v>0</v>
      </c>
      <c r="X4126" s="8">
        <f t="shared" si="571"/>
        <v>0</v>
      </c>
      <c r="Y4126" s="8" t="str">
        <f t="shared" si="572"/>
        <v/>
      </c>
      <c r="Z4126" s="8" t="str">
        <f>VLOOKUP($D4126,{"29 - Psychiatrie (Erwachsene)","BGI";"297 - stationsäquivalente Behandlung in der Erwachsenenpsychiatrie (29)","BGI";"30 - Kinder- und Jugendpsychiatrie","BGII";"307 - stationsäquivalente Behandlung in der Kinder- und Jugendpsychiatrie (30)","BGII";"31 - Psychosomatik","BGI";"","LEER";0,"Leer"},2,0)</f>
        <v>LEER</v>
      </c>
      <c r="AA4126" s="8" t="str">
        <f t="shared" si="573"/>
        <v>Stationen</v>
      </c>
    </row>
    <row r="4127" spans="2:27" ht="15" customHeight="1" x14ac:dyDescent="0.25">
      <c r="B4127" s="76" t="str">
        <f t="shared" si="575"/>
        <v>!!!</v>
      </c>
      <c r="C4127" s="310" t="str">
        <f>IF(LEN($E4127)&gt;0,VLOOKUP(TEXT($E4127,0),'Angaben Stationen'!$E$14:$V$215,17,0),"")</f>
        <v/>
      </c>
      <c r="D4127" s="254" t="str">
        <f>IF(LEN($E4127)&gt;0,VLOOKUP(TEXT($E4127,0),'Angaben Stationen'!$E$14:$V$215,18,0),"")</f>
        <v/>
      </c>
      <c r="E4127" s="344"/>
      <c r="F4127" s="256"/>
      <c r="G4127" s="256"/>
      <c r="H4127" s="307"/>
      <c r="I4127" s="70"/>
      <c r="R4127" s="8">
        <f t="shared" si="568"/>
        <v>0</v>
      </c>
      <c r="S4127" s="8">
        <f>VLOOKUP($D4127,{"29 - Psychiatrie (Erwachsene)",1;"30 - Kinder- und Jugendpsychiatrie",1;"297 - stationsäquivalente Behandlung in der Erwachsenenpsychiatrie (29)",1;"307 - stationsäquivalente Behandlung in der Kinder- und Jugendpsychiatrie (30)",1;"31 - Psychosomatik",1;"",0;0,0},2,0)</f>
        <v>0</v>
      </c>
      <c r="T4127" s="8">
        <f t="shared" si="574"/>
        <v>0</v>
      </c>
      <c r="U4127" s="8">
        <f t="shared" si="576"/>
        <v>0</v>
      </c>
      <c r="V4127" s="8">
        <f t="shared" si="569"/>
        <v>0</v>
      </c>
      <c r="W4127" s="8">
        <f t="shared" si="570"/>
        <v>0</v>
      </c>
      <c r="X4127" s="8">
        <f t="shared" si="571"/>
        <v>0</v>
      </c>
      <c r="Y4127" s="8" t="str">
        <f t="shared" si="572"/>
        <v/>
      </c>
      <c r="Z4127" s="8" t="str">
        <f>VLOOKUP($D4127,{"29 - Psychiatrie (Erwachsene)","BGI";"297 - stationsäquivalente Behandlung in der Erwachsenenpsychiatrie (29)","BGI";"30 - Kinder- und Jugendpsychiatrie","BGII";"307 - stationsäquivalente Behandlung in der Kinder- und Jugendpsychiatrie (30)","BGII";"31 - Psychosomatik","BGI";"","LEER";0,"Leer"},2,0)</f>
        <v>LEER</v>
      </c>
      <c r="AA4127" s="8" t="str">
        <f t="shared" si="573"/>
        <v>Stationen</v>
      </c>
    </row>
    <row r="4128" spans="2:27" ht="15" customHeight="1" x14ac:dyDescent="0.25">
      <c r="B4128" s="76" t="str">
        <f t="shared" si="575"/>
        <v>!!!</v>
      </c>
      <c r="C4128" s="310" t="str">
        <f>IF(LEN($E4128)&gt;0,VLOOKUP(TEXT($E4128,0),'Angaben Stationen'!$E$14:$V$215,17,0),"")</f>
        <v/>
      </c>
      <c r="D4128" s="254" t="str">
        <f>IF(LEN($E4128)&gt;0,VLOOKUP(TEXT($E4128,0),'Angaben Stationen'!$E$14:$V$215,18,0),"")</f>
        <v/>
      </c>
      <c r="E4128" s="344"/>
      <c r="F4128" s="256"/>
      <c r="G4128" s="256"/>
      <c r="H4128" s="307"/>
      <c r="I4128" s="70"/>
      <c r="R4128" s="8">
        <f t="shared" si="568"/>
        <v>0</v>
      </c>
      <c r="S4128" s="8">
        <f>VLOOKUP($D4128,{"29 - Psychiatrie (Erwachsene)",1;"30 - Kinder- und Jugendpsychiatrie",1;"297 - stationsäquivalente Behandlung in der Erwachsenenpsychiatrie (29)",1;"307 - stationsäquivalente Behandlung in der Kinder- und Jugendpsychiatrie (30)",1;"31 - Psychosomatik",1;"",0;0,0},2,0)</f>
        <v>0</v>
      </c>
      <c r="T4128" s="8">
        <f t="shared" si="574"/>
        <v>0</v>
      </c>
      <c r="U4128" s="8">
        <f t="shared" si="576"/>
        <v>0</v>
      </c>
      <c r="V4128" s="8">
        <f t="shared" si="569"/>
        <v>0</v>
      </c>
      <c r="W4128" s="8">
        <f t="shared" si="570"/>
        <v>0</v>
      </c>
      <c r="X4128" s="8">
        <f t="shared" si="571"/>
        <v>0</v>
      </c>
      <c r="Y4128" s="8" t="str">
        <f t="shared" si="572"/>
        <v/>
      </c>
      <c r="Z4128" s="8" t="str">
        <f>VLOOKUP($D4128,{"29 - Psychiatrie (Erwachsene)","BGI";"297 - stationsäquivalente Behandlung in der Erwachsenenpsychiatrie (29)","BGI";"30 - Kinder- und Jugendpsychiatrie","BGII";"307 - stationsäquivalente Behandlung in der Kinder- und Jugendpsychiatrie (30)","BGII";"31 - Psychosomatik","BGI";"","LEER";0,"Leer"},2,0)</f>
        <v>LEER</v>
      </c>
      <c r="AA4128" s="8" t="str">
        <f t="shared" si="573"/>
        <v>Stationen</v>
      </c>
    </row>
    <row r="4129" spans="2:27" ht="15" customHeight="1" x14ac:dyDescent="0.25">
      <c r="B4129" s="76" t="str">
        <f t="shared" si="575"/>
        <v>!!!</v>
      </c>
      <c r="C4129" s="310" t="str">
        <f>IF(LEN($E4129)&gt;0,VLOOKUP(TEXT($E4129,0),'Angaben Stationen'!$E$14:$V$215,17,0),"")</f>
        <v/>
      </c>
      <c r="D4129" s="254" t="str">
        <f>IF(LEN($E4129)&gt;0,VLOOKUP(TEXT($E4129,0),'Angaben Stationen'!$E$14:$V$215,18,0),"")</f>
        <v/>
      </c>
      <c r="E4129" s="344"/>
      <c r="F4129" s="256"/>
      <c r="G4129" s="256"/>
      <c r="H4129" s="307"/>
      <c r="I4129" s="70"/>
      <c r="R4129" s="8">
        <f t="shared" si="568"/>
        <v>0</v>
      </c>
      <c r="S4129" s="8">
        <f>VLOOKUP($D4129,{"29 - Psychiatrie (Erwachsene)",1;"30 - Kinder- und Jugendpsychiatrie",1;"297 - stationsäquivalente Behandlung in der Erwachsenenpsychiatrie (29)",1;"307 - stationsäquivalente Behandlung in der Kinder- und Jugendpsychiatrie (30)",1;"31 - Psychosomatik",1;"",0;0,0},2,0)</f>
        <v>0</v>
      </c>
      <c r="T4129" s="8">
        <f t="shared" si="574"/>
        <v>0</v>
      </c>
      <c r="U4129" s="8">
        <f t="shared" si="576"/>
        <v>0</v>
      </c>
      <c r="V4129" s="8">
        <f t="shared" si="569"/>
        <v>0</v>
      </c>
      <c r="W4129" s="8">
        <f t="shared" si="570"/>
        <v>0</v>
      </c>
      <c r="X4129" s="8">
        <f t="shared" si="571"/>
        <v>0</v>
      </c>
      <c r="Y4129" s="8" t="str">
        <f t="shared" si="572"/>
        <v/>
      </c>
      <c r="Z4129" s="8" t="str">
        <f>VLOOKUP($D4129,{"29 - Psychiatrie (Erwachsene)","BGI";"297 - stationsäquivalente Behandlung in der Erwachsenenpsychiatrie (29)","BGI";"30 - Kinder- und Jugendpsychiatrie","BGII";"307 - stationsäquivalente Behandlung in der Kinder- und Jugendpsychiatrie (30)","BGII";"31 - Psychosomatik","BGI";"","LEER";0,"Leer"},2,0)</f>
        <v>LEER</v>
      </c>
      <c r="AA4129" s="8" t="str">
        <f t="shared" si="573"/>
        <v>Stationen</v>
      </c>
    </row>
    <row r="4130" spans="2:27" ht="15" customHeight="1" x14ac:dyDescent="0.25">
      <c r="B4130" s="76" t="str">
        <f t="shared" si="575"/>
        <v>!!!</v>
      </c>
      <c r="C4130" s="310" t="str">
        <f>IF(LEN($E4130)&gt;0,VLOOKUP(TEXT($E4130,0),'Angaben Stationen'!$E$14:$V$215,17,0),"")</f>
        <v/>
      </c>
      <c r="D4130" s="254" t="str">
        <f>IF(LEN($E4130)&gt;0,VLOOKUP(TEXT($E4130,0),'Angaben Stationen'!$E$14:$V$215,18,0),"")</f>
        <v/>
      </c>
      <c r="E4130" s="344"/>
      <c r="F4130" s="256"/>
      <c r="G4130" s="256"/>
      <c r="H4130" s="307"/>
      <c r="I4130" s="70"/>
      <c r="R4130" s="8">
        <f t="shared" ref="R4130:R4193" si="577">IF(LEN(B4130)&gt;0,0,1)</f>
        <v>0</v>
      </c>
      <c r="S4130" s="8">
        <f>VLOOKUP($D4130,{"29 - Psychiatrie (Erwachsene)",1;"30 - Kinder- und Jugendpsychiatrie",1;"297 - stationsäquivalente Behandlung in der Erwachsenenpsychiatrie (29)",1;"307 - stationsäquivalente Behandlung in der Kinder- und Jugendpsychiatrie (30)",1;"31 - Psychosomatik",1;"",0;0,0},2,0)</f>
        <v>0</v>
      </c>
      <c r="T4130" s="8">
        <f t="shared" si="574"/>
        <v>0</v>
      </c>
      <c r="U4130" s="8">
        <f t="shared" si="576"/>
        <v>0</v>
      </c>
      <c r="V4130" s="8">
        <f t="shared" ref="V4130:V4193" si="578">IF(VALUE($F4130)&gt;0,1,0)</f>
        <v>0</v>
      </c>
      <c r="W4130" s="8">
        <f t="shared" ref="W4130:W4193" si="579">IF(LEN($G4130)&gt;0,1,0)</f>
        <v>0</v>
      </c>
      <c r="X4130" s="8">
        <f t="shared" ref="X4130:X4193" si="580">IF(LEN($H4130)&gt;0,1,0)</f>
        <v>0</v>
      </c>
      <c r="Y4130" s="8" t="str">
        <f t="shared" ref="Y4130:Y4193" si="581">IF($D4130&lt;&gt;"","MonatII","")</f>
        <v/>
      </c>
      <c r="Z4130" s="8" t="str">
        <f>VLOOKUP($D4130,{"29 - Psychiatrie (Erwachsene)","BGI";"297 - stationsäquivalente Behandlung in der Erwachsenenpsychiatrie (29)","BGI";"30 - Kinder- und Jugendpsychiatrie","BGII";"307 - stationsäquivalente Behandlung in der Kinder- und Jugendpsychiatrie (30)","BGII";"31 - Psychosomatik","BGI";"","LEER";0,"Leer"},2,0)</f>
        <v>LEER</v>
      </c>
      <c r="AA4130" s="8" t="str">
        <f t="shared" ref="AA4130:AA4193" si="582">"Stationen"</f>
        <v>Stationen</v>
      </c>
    </row>
    <row r="4131" spans="2:27" ht="15" customHeight="1" x14ac:dyDescent="0.25">
      <c r="B4131" s="76" t="str">
        <f t="shared" si="575"/>
        <v>!!!</v>
      </c>
      <c r="C4131" s="310" t="str">
        <f>IF(LEN($E4131)&gt;0,VLOOKUP(TEXT($E4131,0),'Angaben Stationen'!$E$14:$V$215,17,0),"")</f>
        <v/>
      </c>
      <c r="D4131" s="254" t="str">
        <f>IF(LEN($E4131)&gt;0,VLOOKUP(TEXT($E4131,0),'Angaben Stationen'!$E$14:$V$215,18,0),"")</f>
        <v/>
      </c>
      <c r="E4131" s="344"/>
      <c r="F4131" s="256"/>
      <c r="G4131" s="256"/>
      <c r="H4131" s="307"/>
      <c r="I4131" s="70"/>
      <c r="R4131" s="8">
        <f t="shared" si="577"/>
        <v>0</v>
      </c>
      <c r="S4131" s="8">
        <f>VLOOKUP($D4131,{"29 - Psychiatrie (Erwachsene)",1;"30 - Kinder- und Jugendpsychiatrie",1;"297 - stationsäquivalente Behandlung in der Erwachsenenpsychiatrie (29)",1;"307 - stationsäquivalente Behandlung in der Kinder- und Jugendpsychiatrie (30)",1;"31 - Psychosomatik",1;"",0;0,0},2,0)</f>
        <v>0</v>
      </c>
      <c r="T4131" s="8">
        <f t="shared" si="574"/>
        <v>0</v>
      </c>
      <c r="U4131" s="8">
        <f t="shared" si="576"/>
        <v>0</v>
      </c>
      <c r="V4131" s="8">
        <f t="shared" si="578"/>
        <v>0</v>
      </c>
      <c r="W4131" s="8">
        <f t="shared" si="579"/>
        <v>0</v>
      </c>
      <c r="X4131" s="8">
        <f t="shared" si="580"/>
        <v>0</v>
      </c>
      <c r="Y4131" s="8" t="str">
        <f t="shared" si="581"/>
        <v/>
      </c>
      <c r="Z4131" s="8" t="str">
        <f>VLOOKUP($D4131,{"29 - Psychiatrie (Erwachsene)","BGI";"297 - stationsäquivalente Behandlung in der Erwachsenenpsychiatrie (29)","BGI";"30 - Kinder- und Jugendpsychiatrie","BGII";"307 - stationsäquivalente Behandlung in der Kinder- und Jugendpsychiatrie (30)","BGII";"31 - Psychosomatik","BGI";"","LEER";0,"Leer"},2,0)</f>
        <v>LEER</v>
      </c>
      <c r="AA4131" s="8" t="str">
        <f t="shared" si="582"/>
        <v>Stationen</v>
      </c>
    </row>
    <row r="4132" spans="2:27" ht="15" customHeight="1" x14ac:dyDescent="0.25">
      <c r="B4132" s="76" t="str">
        <f t="shared" si="575"/>
        <v>!!!</v>
      </c>
      <c r="C4132" s="310" t="str">
        <f>IF(LEN($E4132)&gt;0,VLOOKUP(TEXT($E4132,0),'Angaben Stationen'!$E$14:$V$215,17,0),"")</f>
        <v/>
      </c>
      <c r="D4132" s="254" t="str">
        <f>IF(LEN($E4132)&gt;0,VLOOKUP(TEXT($E4132,0),'Angaben Stationen'!$E$14:$V$215,18,0),"")</f>
        <v/>
      </c>
      <c r="E4132" s="344"/>
      <c r="F4132" s="256"/>
      <c r="G4132" s="256"/>
      <c r="H4132" s="307"/>
      <c r="I4132" s="70"/>
      <c r="R4132" s="8">
        <f t="shared" si="577"/>
        <v>0</v>
      </c>
      <c r="S4132" s="8">
        <f>VLOOKUP($D4132,{"29 - Psychiatrie (Erwachsene)",1;"30 - Kinder- und Jugendpsychiatrie",1;"297 - stationsäquivalente Behandlung in der Erwachsenenpsychiatrie (29)",1;"307 - stationsäquivalente Behandlung in der Kinder- und Jugendpsychiatrie (30)",1;"31 - Psychosomatik",1;"",0;0,0},2,0)</f>
        <v>0</v>
      </c>
      <c r="T4132" s="8">
        <f t="shared" si="574"/>
        <v>0</v>
      </c>
      <c r="U4132" s="8">
        <f t="shared" si="576"/>
        <v>0</v>
      </c>
      <c r="V4132" s="8">
        <f t="shared" si="578"/>
        <v>0</v>
      </c>
      <c r="W4132" s="8">
        <f t="shared" si="579"/>
        <v>0</v>
      </c>
      <c r="X4132" s="8">
        <f t="shared" si="580"/>
        <v>0</v>
      </c>
      <c r="Y4132" s="8" t="str">
        <f t="shared" si="581"/>
        <v/>
      </c>
      <c r="Z4132" s="8" t="str">
        <f>VLOOKUP($D4132,{"29 - Psychiatrie (Erwachsene)","BGI";"297 - stationsäquivalente Behandlung in der Erwachsenenpsychiatrie (29)","BGI";"30 - Kinder- und Jugendpsychiatrie","BGII";"307 - stationsäquivalente Behandlung in der Kinder- und Jugendpsychiatrie (30)","BGII";"31 - Psychosomatik","BGI";"","LEER";0,"Leer"},2,0)</f>
        <v>LEER</v>
      </c>
      <c r="AA4132" s="8" t="str">
        <f t="shared" si="582"/>
        <v>Stationen</v>
      </c>
    </row>
    <row r="4133" spans="2:27" ht="15" customHeight="1" x14ac:dyDescent="0.25">
      <c r="B4133" s="76" t="str">
        <f t="shared" si="575"/>
        <v>!!!</v>
      </c>
      <c r="C4133" s="310" t="str">
        <f>IF(LEN($E4133)&gt;0,VLOOKUP(TEXT($E4133,0),'Angaben Stationen'!$E$14:$V$215,17,0),"")</f>
        <v/>
      </c>
      <c r="D4133" s="254" t="str">
        <f>IF(LEN($E4133)&gt;0,VLOOKUP(TEXT($E4133,0),'Angaben Stationen'!$E$14:$V$215,18,0),"")</f>
        <v/>
      </c>
      <c r="E4133" s="344"/>
      <c r="F4133" s="256"/>
      <c r="G4133" s="256"/>
      <c r="H4133" s="307"/>
      <c r="I4133" s="70"/>
      <c r="R4133" s="8">
        <f t="shared" si="577"/>
        <v>0</v>
      </c>
      <c r="S4133" s="8">
        <f>VLOOKUP($D4133,{"29 - Psychiatrie (Erwachsene)",1;"30 - Kinder- und Jugendpsychiatrie",1;"297 - stationsäquivalente Behandlung in der Erwachsenenpsychiatrie (29)",1;"307 - stationsäquivalente Behandlung in der Kinder- und Jugendpsychiatrie (30)",1;"31 - Psychosomatik",1;"",0;0,0},2,0)</f>
        <v>0</v>
      </c>
      <c r="T4133" s="8">
        <f t="shared" si="574"/>
        <v>0</v>
      </c>
      <c r="U4133" s="8">
        <f t="shared" si="576"/>
        <v>0</v>
      </c>
      <c r="V4133" s="8">
        <f t="shared" si="578"/>
        <v>0</v>
      </c>
      <c r="W4133" s="8">
        <f t="shared" si="579"/>
        <v>0</v>
      </c>
      <c r="X4133" s="8">
        <f t="shared" si="580"/>
        <v>0</v>
      </c>
      <c r="Y4133" s="8" t="str">
        <f t="shared" si="581"/>
        <v/>
      </c>
      <c r="Z4133" s="8" t="str">
        <f>VLOOKUP($D4133,{"29 - Psychiatrie (Erwachsene)","BGI";"297 - stationsäquivalente Behandlung in der Erwachsenenpsychiatrie (29)","BGI";"30 - Kinder- und Jugendpsychiatrie","BGII";"307 - stationsäquivalente Behandlung in der Kinder- und Jugendpsychiatrie (30)","BGII";"31 - Psychosomatik","BGI";"","LEER";0,"Leer"},2,0)</f>
        <v>LEER</v>
      </c>
      <c r="AA4133" s="8" t="str">
        <f t="shared" si="582"/>
        <v>Stationen</v>
      </c>
    </row>
    <row r="4134" spans="2:27" ht="15" customHeight="1" x14ac:dyDescent="0.25">
      <c r="B4134" s="76" t="str">
        <f t="shared" si="575"/>
        <v>!!!</v>
      </c>
      <c r="C4134" s="310" t="str">
        <f>IF(LEN($E4134)&gt;0,VLOOKUP(TEXT($E4134,0),'Angaben Stationen'!$E$14:$V$215,17,0),"")</f>
        <v/>
      </c>
      <c r="D4134" s="254" t="str">
        <f>IF(LEN($E4134)&gt;0,VLOOKUP(TEXT($E4134,0),'Angaben Stationen'!$E$14:$V$215,18,0),"")</f>
        <v/>
      </c>
      <c r="E4134" s="344"/>
      <c r="F4134" s="256"/>
      <c r="G4134" s="256"/>
      <c r="H4134" s="307"/>
      <c r="I4134" s="70"/>
      <c r="R4134" s="8">
        <f t="shared" si="577"/>
        <v>0</v>
      </c>
      <c r="S4134" s="8">
        <f>VLOOKUP($D4134,{"29 - Psychiatrie (Erwachsene)",1;"30 - Kinder- und Jugendpsychiatrie",1;"297 - stationsäquivalente Behandlung in der Erwachsenenpsychiatrie (29)",1;"307 - stationsäquivalente Behandlung in der Kinder- und Jugendpsychiatrie (30)",1;"31 - Psychosomatik",1;"",0;0,0},2,0)</f>
        <v>0</v>
      </c>
      <c r="T4134" s="8">
        <f t="shared" ref="T4134:T4197" si="583">IF(LEN($C4134)&gt;0,1,0)</f>
        <v>0</v>
      </c>
      <c r="U4134" s="8">
        <f t="shared" si="576"/>
        <v>0</v>
      </c>
      <c r="V4134" s="8">
        <f t="shared" si="578"/>
        <v>0</v>
      </c>
      <c r="W4134" s="8">
        <f t="shared" si="579"/>
        <v>0</v>
      </c>
      <c r="X4134" s="8">
        <f t="shared" si="580"/>
        <v>0</v>
      </c>
      <c r="Y4134" s="8" t="str">
        <f t="shared" si="581"/>
        <v/>
      </c>
      <c r="Z4134" s="8" t="str">
        <f>VLOOKUP($D4134,{"29 - Psychiatrie (Erwachsene)","BGI";"297 - stationsäquivalente Behandlung in der Erwachsenenpsychiatrie (29)","BGI";"30 - Kinder- und Jugendpsychiatrie","BGII";"307 - stationsäquivalente Behandlung in der Kinder- und Jugendpsychiatrie (30)","BGII";"31 - Psychosomatik","BGI";"","LEER";0,"Leer"},2,0)</f>
        <v>LEER</v>
      </c>
      <c r="AA4134" s="8" t="str">
        <f t="shared" si="582"/>
        <v>Stationen</v>
      </c>
    </row>
    <row r="4135" spans="2:27" ht="15" customHeight="1" x14ac:dyDescent="0.25">
      <c r="B4135" s="76" t="str">
        <f t="shared" si="575"/>
        <v>!!!</v>
      </c>
      <c r="C4135" s="310" t="str">
        <f>IF(LEN($E4135)&gt;0,VLOOKUP(TEXT($E4135,0),'Angaben Stationen'!$E$14:$V$215,17,0),"")</f>
        <v/>
      </c>
      <c r="D4135" s="254" t="str">
        <f>IF(LEN($E4135)&gt;0,VLOOKUP(TEXT($E4135,0),'Angaben Stationen'!$E$14:$V$215,18,0),"")</f>
        <v/>
      </c>
      <c r="E4135" s="344"/>
      <c r="F4135" s="256"/>
      <c r="G4135" s="256"/>
      <c r="H4135" s="307"/>
      <c r="I4135" s="70"/>
      <c r="R4135" s="8">
        <f t="shared" si="577"/>
        <v>0</v>
      </c>
      <c r="S4135" s="8">
        <f>VLOOKUP($D4135,{"29 - Psychiatrie (Erwachsene)",1;"30 - Kinder- und Jugendpsychiatrie",1;"297 - stationsäquivalente Behandlung in der Erwachsenenpsychiatrie (29)",1;"307 - stationsäquivalente Behandlung in der Kinder- und Jugendpsychiatrie (30)",1;"31 - Psychosomatik",1;"",0;0,0},2,0)</f>
        <v>0</v>
      </c>
      <c r="T4135" s="8">
        <f t="shared" si="583"/>
        <v>0</v>
      </c>
      <c r="U4135" s="8">
        <f t="shared" si="576"/>
        <v>0</v>
      </c>
      <c r="V4135" s="8">
        <f t="shared" si="578"/>
        <v>0</v>
      </c>
      <c r="W4135" s="8">
        <f t="shared" si="579"/>
        <v>0</v>
      </c>
      <c r="X4135" s="8">
        <f t="shared" si="580"/>
        <v>0</v>
      </c>
      <c r="Y4135" s="8" t="str">
        <f t="shared" si="581"/>
        <v/>
      </c>
      <c r="Z4135" s="8" t="str">
        <f>VLOOKUP($D4135,{"29 - Psychiatrie (Erwachsene)","BGI";"297 - stationsäquivalente Behandlung in der Erwachsenenpsychiatrie (29)","BGI";"30 - Kinder- und Jugendpsychiatrie","BGII";"307 - stationsäquivalente Behandlung in der Kinder- und Jugendpsychiatrie (30)","BGII";"31 - Psychosomatik","BGI";"","LEER";0,"Leer"},2,0)</f>
        <v>LEER</v>
      </c>
      <c r="AA4135" s="8" t="str">
        <f t="shared" si="582"/>
        <v>Stationen</v>
      </c>
    </row>
    <row r="4136" spans="2:27" ht="15" customHeight="1" x14ac:dyDescent="0.25">
      <c r="B4136" s="76" t="str">
        <f t="shared" si="575"/>
        <v>!!!</v>
      </c>
      <c r="C4136" s="310" t="str">
        <f>IF(LEN($E4136)&gt;0,VLOOKUP(TEXT($E4136,0),'Angaben Stationen'!$E$14:$V$215,17,0),"")</f>
        <v/>
      </c>
      <c r="D4136" s="254" t="str">
        <f>IF(LEN($E4136)&gt;0,VLOOKUP(TEXT($E4136,0),'Angaben Stationen'!$E$14:$V$215,18,0),"")</f>
        <v/>
      </c>
      <c r="E4136" s="344"/>
      <c r="F4136" s="256"/>
      <c r="G4136" s="256"/>
      <c r="H4136" s="307"/>
      <c r="I4136" s="70"/>
      <c r="R4136" s="8">
        <f t="shared" si="577"/>
        <v>0</v>
      </c>
      <c r="S4136" s="8">
        <f>VLOOKUP($D4136,{"29 - Psychiatrie (Erwachsene)",1;"30 - Kinder- und Jugendpsychiatrie",1;"297 - stationsäquivalente Behandlung in der Erwachsenenpsychiatrie (29)",1;"307 - stationsäquivalente Behandlung in der Kinder- und Jugendpsychiatrie (30)",1;"31 - Psychosomatik",1;"",0;0,0},2,0)</f>
        <v>0</v>
      </c>
      <c r="T4136" s="8">
        <f t="shared" si="583"/>
        <v>0</v>
      </c>
      <c r="U4136" s="8">
        <f t="shared" si="576"/>
        <v>0</v>
      </c>
      <c r="V4136" s="8">
        <f t="shared" si="578"/>
        <v>0</v>
      </c>
      <c r="W4136" s="8">
        <f t="shared" si="579"/>
        <v>0</v>
      </c>
      <c r="X4136" s="8">
        <f t="shared" si="580"/>
        <v>0</v>
      </c>
      <c r="Y4136" s="8" t="str">
        <f t="shared" si="581"/>
        <v/>
      </c>
      <c r="Z4136" s="8" t="str">
        <f>VLOOKUP($D4136,{"29 - Psychiatrie (Erwachsene)","BGI";"297 - stationsäquivalente Behandlung in der Erwachsenenpsychiatrie (29)","BGI";"30 - Kinder- und Jugendpsychiatrie","BGII";"307 - stationsäquivalente Behandlung in der Kinder- und Jugendpsychiatrie (30)","BGII";"31 - Psychosomatik","BGI";"","LEER";0,"Leer"},2,0)</f>
        <v>LEER</v>
      </c>
      <c r="AA4136" s="8" t="str">
        <f t="shared" si="582"/>
        <v>Stationen</v>
      </c>
    </row>
    <row r="4137" spans="2:27" ht="15" customHeight="1" x14ac:dyDescent="0.25">
      <c r="B4137" s="76" t="str">
        <f t="shared" si="575"/>
        <v>!!!</v>
      </c>
      <c r="C4137" s="310" t="str">
        <f>IF(LEN($E4137)&gt;0,VLOOKUP(TEXT($E4137,0),'Angaben Stationen'!$E$14:$V$215,17,0),"")</f>
        <v/>
      </c>
      <c r="D4137" s="254" t="str">
        <f>IF(LEN($E4137)&gt;0,VLOOKUP(TEXT($E4137,0),'Angaben Stationen'!$E$14:$V$215,18,0),"")</f>
        <v/>
      </c>
      <c r="E4137" s="344"/>
      <c r="F4137" s="256"/>
      <c r="G4137" s="256"/>
      <c r="H4137" s="307"/>
      <c r="I4137" s="70"/>
      <c r="R4137" s="8">
        <f t="shared" si="577"/>
        <v>0</v>
      </c>
      <c r="S4137" s="8">
        <f>VLOOKUP($D4137,{"29 - Psychiatrie (Erwachsene)",1;"30 - Kinder- und Jugendpsychiatrie",1;"297 - stationsäquivalente Behandlung in der Erwachsenenpsychiatrie (29)",1;"307 - stationsäquivalente Behandlung in der Kinder- und Jugendpsychiatrie (30)",1;"31 - Psychosomatik",1;"",0;0,0},2,0)</f>
        <v>0</v>
      </c>
      <c r="T4137" s="8">
        <f t="shared" si="583"/>
        <v>0</v>
      </c>
      <c r="U4137" s="8">
        <f t="shared" si="576"/>
        <v>0</v>
      </c>
      <c r="V4137" s="8">
        <f t="shared" si="578"/>
        <v>0</v>
      </c>
      <c r="W4137" s="8">
        <f t="shared" si="579"/>
        <v>0</v>
      </c>
      <c r="X4137" s="8">
        <f t="shared" si="580"/>
        <v>0</v>
      </c>
      <c r="Y4137" s="8" t="str">
        <f t="shared" si="581"/>
        <v/>
      </c>
      <c r="Z4137" s="8" t="str">
        <f>VLOOKUP($D4137,{"29 - Psychiatrie (Erwachsene)","BGI";"297 - stationsäquivalente Behandlung in der Erwachsenenpsychiatrie (29)","BGI";"30 - Kinder- und Jugendpsychiatrie","BGII";"307 - stationsäquivalente Behandlung in der Kinder- und Jugendpsychiatrie (30)","BGII";"31 - Psychosomatik","BGI";"","LEER";0,"Leer"},2,0)</f>
        <v>LEER</v>
      </c>
      <c r="AA4137" s="8" t="str">
        <f t="shared" si="582"/>
        <v>Stationen</v>
      </c>
    </row>
    <row r="4138" spans="2:27" ht="15" customHeight="1" x14ac:dyDescent="0.25">
      <c r="B4138" s="76" t="str">
        <f t="shared" si="575"/>
        <v>!!!</v>
      </c>
      <c r="C4138" s="310" t="str">
        <f>IF(LEN($E4138)&gt;0,VLOOKUP(TEXT($E4138,0),'Angaben Stationen'!$E$14:$V$215,17,0),"")</f>
        <v/>
      </c>
      <c r="D4138" s="254" t="str">
        <f>IF(LEN($E4138)&gt;0,VLOOKUP(TEXT($E4138,0),'Angaben Stationen'!$E$14:$V$215,18,0),"")</f>
        <v/>
      </c>
      <c r="E4138" s="344"/>
      <c r="F4138" s="256"/>
      <c r="G4138" s="256"/>
      <c r="H4138" s="307"/>
      <c r="I4138" s="70"/>
      <c r="R4138" s="8">
        <f t="shared" si="577"/>
        <v>0</v>
      </c>
      <c r="S4138" s="8">
        <f>VLOOKUP($D4138,{"29 - Psychiatrie (Erwachsene)",1;"30 - Kinder- und Jugendpsychiatrie",1;"297 - stationsäquivalente Behandlung in der Erwachsenenpsychiatrie (29)",1;"307 - stationsäquivalente Behandlung in der Kinder- und Jugendpsychiatrie (30)",1;"31 - Psychosomatik",1;"",0;0,0},2,0)</f>
        <v>0</v>
      </c>
      <c r="T4138" s="8">
        <f t="shared" si="583"/>
        <v>0</v>
      </c>
      <c r="U4138" s="8">
        <f t="shared" si="576"/>
        <v>0</v>
      </c>
      <c r="V4138" s="8">
        <f t="shared" si="578"/>
        <v>0</v>
      </c>
      <c r="W4138" s="8">
        <f t="shared" si="579"/>
        <v>0</v>
      </c>
      <c r="X4138" s="8">
        <f t="shared" si="580"/>
        <v>0</v>
      </c>
      <c r="Y4138" s="8" t="str">
        <f t="shared" si="581"/>
        <v/>
      </c>
      <c r="Z4138" s="8" t="str">
        <f>VLOOKUP($D4138,{"29 - Psychiatrie (Erwachsene)","BGI";"297 - stationsäquivalente Behandlung in der Erwachsenenpsychiatrie (29)","BGI";"30 - Kinder- und Jugendpsychiatrie","BGII";"307 - stationsäquivalente Behandlung in der Kinder- und Jugendpsychiatrie (30)","BGII";"31 - Psychosomatik","BGI";"","LEER";0,"Leer"},2,0)</f>
        <v>LEER</v>
      </c>
      <c r="AA4138" s="8" t="str">
        <f t="shared" si="582"/>
        <v>Stationen</v>
      </c>
    </row>
    <row r="4139" spans="2:27" ht="15" customHeight="1" x14ac:dyDescent="0.25">
      <c r="B4139" s="76" t="str">
        <f t="shared" si="575"/>
        <v>!!!</v>
      </c>
      <c r="C4139" s="310" t="str">
        <f>IF(LEN($E4139)&gt;0,VLOOKUP(TEXT($E4139,0),'Angaben Stationen'!$E$14:$V$215,17,0),"")</f>
        <v/>
      </c>
      <c r="D4139" s="254" t="str">
        <f>IF(LEN($E4139)&gt;0,VLOOKUP(TEXT($E4139,0),'Angaben Stationen'!$E$14:$V$215,18,0),"")</f>
        <v/>
      </c>
      <c r="E4139" s="344"/>
      <c r="F4139" s="256"/>
      <c r="G4139" s="256"/>
      <c r="H4139" s="307"/>
      <c r="I4139" s="70"/>
      <c r="R4139" s="8">
        <f t="shared" si="577"/>
        <v>0</v>
      </c>
      <c r="S4139" s="8">
        <f>VLOOKUP($D4139,{"29 - Psychiatrie (Erwachsene)",1;"30 - Kinder- und Jugendpsychiatrie",1;"297 - stationsäquivalente Behandlung in der Erwachsenenpsychiatrie (29)",1;"307 - stationsäquivalente Behandlung in der Kinder- und Jugendpsychiatrie (30)",1;"31 - Psychosomatik",1;"",0;0,0},2,0)</f>
        <v>0</v>
      </c>
      <c r="T4139" s="8">
        <f t="shared" si="583"/>
        <v>0</v>
      </c>
      <c r="U4139" s="8">
        <f t="shared" si="576"/>
        <v>0</v>
      </c>
      <c r="V4139" s="8">
        <f t="shared" si="578"/>
        <v>0</v>
      </c>
      <c r="W4139" s="8">
        <f t="shared" si="579"/>
        <v>0</v>
      </c>
      <c r="X4139" s="8">
        <f t="shared" si="580"/>
        <v>0</v>
      </c>
      <c r="Y4139" s="8" t="str">
        <f t="shared" si="581"/>
        <v/>
      </c>
      <c r="Z4139" s="8" t="str">
        <f>VLOOKUP($D4139,{"29 - Psychiatrie (Erwachsene)","BGI";"297 - stationsäquivalente Behandlung in der Erwachsenenpsychiatrie (29)","BGI";"30 - Kinder- und Jugendpsychiatrie","BGII";"307 - stationsäquivalente Behandlung in der Kinder- und Jugendpsychiatrie (30)","BGII";"31 - Psychosomatik","BGI";"","LEER";0,"Leer"},2,0)</f>
        <v>LEER</v>
      </c>
      <c r="AA4139" s="8" t="str">
        <f t="shared" si="582"/>
        <v>Stationen</v>
      </c>
    </row>
    <row r="4140" spans="2:27" ht="15" customHeight="1" x14ac:dyDescent="0.25">
      <c r="B4140" s="76" t="str">
        <f t="shared" si="575"/>
        <v>!!!</v>
      </c>
      <c r="C4140" s="310" t="str">
        <f>IF(LEN($E4140)&gt;0,VLOOKUP(TEXT($E4140,0),'Angaben Stationen'!$E$14:$V$215,17,0),"")</f>
        <v/>
      </c>
      <c r="D4140" s="254" t="str">
        <f>IF(LEN($E4140)&gt;0,VLOOKUP(TEXT($E4140,0),'Angaben Stationen'!$E$14:$V$215,18,0),"")</f>
        <v/>
      </c>
      <c r="E4140" s="344"/>
      <c r="F4140" s="256"/>
      <c r="G4140" s="256"/>
      <c r="H4140" s="307"/>
      <c r="I4140" s="70"/>
      <c r="R4140" s="8">
        <f t="shared" si="577"/>
        <v>0</v>
      </c>
      <c r="S4140" s="8">
        <f>VLOOKUP($D4140,{"29 - Psychiatrie (Erwachsene)",1;"30 - Kinder- und Jugendpsychiatrie",1;"297 - stationsäquivalente Behandlung in der Erwachsenenpsychiatrie (29)",1;"307 - stationsäquivalente Behandlung in der Kinder- und Jugendpsychiatrie (30)",1;"31 - Psychosomatik",1;"",0;0,0},2,0)</f>
        <v>0</v>
      </c>
      <c r="T4140" s="8">
        <f t="shared" si="583"/>
        <v>0</v>
      </c>
      <c r="U4140" s="8">
        <f t="shared" si="576"/>
        <v>0</v>
      </c>
      <c r="V4140" s="8">
        <f t="shared" si="578"/>
        <v>0</v>
      </c>
      <c r="W4140" s="8">
        <f t="shared" si="579"/>
        <v>0</v>
      </c>
      <c r="X4140" s="8">
        <f t="shared" si="580"/>
        <v>0</v>
      </c>
      <c r="Y4140" s="8" t="str">
        <f t="shared" si="581"/>
        <v/>
      </c>
      <c r="Z4140" s="8" t="str">
        <f>VLOOKUP($D4140,{"29 - Psychiatrie (Erwachsene)","BGI";"297 - stationsäquivalente Behandlung in der Erwachsenenpsychiatrie (29)","BGI";"30 - Kinder- und Jugendpsychiatrie","BGII";"307 - stationsäquivalente Behandlung in der Kinder- und Jugendpsychiatrie (30)","BGII";"31 - Psychosomatik","BGI";"","LEER";0,"Leer"},2,0)</f>
        <v>LEER</v>
      </c>
      <c r="AA4140" s="8" t="str">
        <f t="shared" si="582"/>
        <v>Stationen</v>
      </c>
    </row>
    <row r="4141" spans="2:27" ht="15" customHeight="1" x14ac:dyDescent="0.25">
      <c r="B4141" s="76" t="str">
        <f t="shared" si="575"/>
        <v>!!!</v>
      </c>
      <c r="C4141" s="310" t="str">
        <f>IF(LEN($E4141)&gt;0,VLOOKUP(TEXT($E4141,0),'Angaben Stationen'!$E$14:$V$215,17,0),"")</f>
        <v/>
      </c>
      <c r="D4141" s="254" t="str">
        <f>IF(LEN($E4141)&gt;0,VLOOKUP(TEXT($E4141,0),'Angaben Stationen'!$E$14:$V$215,18,0),"")</f>
        <v/>
      </c>
      <c r="E4141" s="344"/>
      <c r="F4141" s="256"/>
      <c r="G4141" s="256"/>
      <c r="H4141" s="307"/>
      <c r="I4141" s="70"/>
      <c r="R4141" s="8">
        <f t="shared" si="577"/>
        <v>0</v>
      </c>
      <c r="S4141" s="8">
        <f>VLOOKUP($D4141,{"29 - Psychiatrie (Erwachsene)",1;"30 - Kinder- und Jugendpsychiatrie",1;"297 - stationsäquivalente Behandlung in der Erwachsenenpsychiatrie (29)",1;"307 - stationsäquivalente Behandlung in der Kinder- und Jugendpsychiatrie (30)",1;"31 - Psychosomatik",1;"",0;0,0},2,0)</f>
        <v>0</v>
      </c>
      <c r="T4141" s="8">
        <f t="shared" si="583"/>
        <v>0</v>
      </c>
      <c r="U4141" s="8">
        <f t="shared" si="576"/>
        <v>0</v>
      </c>
      <c r="V4141" s="8">
        <f t="shared" si="578"/>
        <v>0</v>
      </c>
      <c r="W4141" s="8">
        <f t="shared" si="579"/>
        <v>0</v>
      </c>
      <c r="X4141" s="8">
        <f t="shared" si="580"/>
        <v>0</v>
      </c>
      <c r="Y4141" s="8" t="str">
        <f t="shared" si="581"/>
        <v/>
      </c>
      <c r="Z4141" s="8" t="str">
        <f>VLOOKUP($D4141,{"29 - Psychiatrie (Erwachsene)","BGI";"297 - stationsäquivalente Behandlung in der Erwachsenenpsychiatrie (29)","BGI";"30 - Kinder- und Jugendpsychiatrie","BGII";"307 - stationsäquivalente Behandlung in der Kinder- und Jugendpsychiatrie (30)","BGII";"31 - Psychosomatik","BGI";"","LEER";0,"Leer"},2,0)</f>
        <v>LEER</v>
      </c>
      <c r="AA4141" s="8" t="str">
        <f t="shared" si="582"/>
        <v>Stationen</v>
      </c>
    </row>
    <row r="4142" spans="2:27" ht="15" customHeight="1" x14ac:dyDescent="0.25">
      <c r="B4142" s="76" t="str">
        <f t="shared" si="575"/>
        <v>!!!</v>
      </c>
      <c r="C4142" s="310" t="str">
        <f>IF(LEN($E4142)&gt;0,VLOOKUP(TEXT($E4142,0),'Angaben Stationen'!$E$14:$V$215,17,0),"")</f>
        <v/>
      </c>
      <c r="D4142" s="254" t="str">
        <f>IF(LEN($E4142)&gt;0,VLOOKUP(TEXT($E4142,0),'Angaben Stationen'!$E$14:$V$215,18,0),"")</f>
        <v/>
      </c>
      <c r="E4142" s="344"/>
      <c r="F4142" s="256"/>
      <c r="G4142" s="256"/>
      <c r="H4142" s="307"/>
      <c r="I4142" s="70"/>
      <c r="R4142" s="8">
        <f t="shared" si="577"/>
        <v>0</v>
      </c>
      <c r="S4142" s="8">
        <f>VLOOKUP($D4142,{"29 - Psychiatrie (Erwachsene)",1;"30 - Kinder- und Jugendpsychiatrie",1;"297 - stationsäquivalente Behandlung in der Erwachsenenpsychiatrie (29)",1;"307 - stationsäquivalente Behandlung in der Kinder- und Jugendpsychiatrie (30)",1;"31 - Psychosomatik",1;"",0;0,0},2,0)</f>
        <v>0</v>
      </c>
      <c r="T4142" s="8">
        <f t="shared" si="583"/>
        <v>0</v>
      </c>
      <c r="U4142" s="8">
        <f t="shared" si="576"/>
        <v>0</v>
      </c>
      <c r="V4142" s="8">
        <f t="shared" si="578"/>
        <v>0</v>
      </c>
      <c r="W4142" s="8">
        <f t="shared" si="579"/>
        <v>0</v>
      </c>
      <c r="X4142" s="8">
        <f t="shared" si="580"/>
        <v>0</v>
      </c>
      <c r="Y4142" s="8" t="str">
        <f t="shared" si="581"/>
        <v/>
      </c>
      <c r="Z4142" s="8" t="str">
        <f>VLOOKUP($D4142,{"29 - Psychiatrie (Erwachsene)","BGI";"297 - stationsäquivalente Behandlung in der Erwachsenenpsychiatrie (29)","BGI";"30 - Kinder- und Jugendpsychiatrie","BGII";"307 - stationsäquivalente Behandlung in der Kinder- und Jugendpsychiatrie (30)","BGII";"31 - Psychosomatik","BGI";"","LEER";0,"Leer"},2,0)</f>
        <v>LEER</v>
      </c>
      <c r="AA4142" s="8" t="str">
        <f t="shared" si="582"/>
        <v>Stationen</v>
      </c>
    </row>
    <row r="4143" spans="2:27" ht="15" customHeight="1" x14ac:dyDescent="0.25">
      <c r="B4143" s="76" t="str">
        <f t="shared" si="575"/>
        <v>!!!</v>
      </c>
      <c r="C4143" s="310" t="str">
        <f>IF(LEN($E4143)&gt;0,VLOOKUP(TEXT($E4143,0),'Angaben Stationen'!$E$14:$V$215,17,0),"")</f>
        <v/>
      </c>
      <c r="D4143" s="254" t="str">
        <f>IF(LEN($E4143)&gt;0,VLOOKUP(TEXT($E4143,0),'Angaben Stationen'!$E$14:$V$215,18,0),"")</f>
        <v/>
      </c>
      <c r="E4143" s="344"/>
      <c r="F4143" s="256"/>
      <c r="G4143" s="256"/>
      <c r="H4143" s="307"/>
      <c r="I4143" s="70"/>
      <c r="R4143" s="8">
        <f t="shared" si="577"/>
        <v>0</v>
      </c>
      <c r="S4143" s="8">
        <f>VLOOKUP($D4143,{"29 - Psychiatrie (Erwachsene)",1;"30 - Kinder- und Jugendpsychiatrie",1;"297 - stationsäquivalente Behandlung in der Erwachsenenpsychiatrie (29)",1;"307 - stationsäquivalente Behandlung in der Kinder- und Jugendpsychiatrie (30)",1;"31 - Psychosomatik",1;"",0;0,0},2,0)</f>
        <v>0</v>
      </c>
      <c r="T4143" s="8">
        <f t="shared" si="583"/>
        <v>0</v>
      </c>
      <c r="U4143" s="8">
        <f t="shared" si="576"/>
        <v>0</v>
      </c>
      <c r="V4143" s="8">
        <f t="shared" si="578"/>
        <v>0</v>
      </c>
      <c r="W4143" s="8">
        <f t="shared" si="579"/>
        <v>0</v>
      </c>
      <c r="X4143" s="8">
        <f t="shared" si="580"/>
        <v>0</v>
      </c>
      <c r="Y4143" s="8" t="str">
        <f t="shared" si="581"/>
        <v/>
      </c>
      <c r="Z4143" s="8" t="str">
        <f>VLOOKUP($D4143,{"29 - Psychiatrie (Erwachsene)","BGI";"297 - stationsäquivalente Behandlung in der Erwachsenenpsychiatrie (29)","BGI";"30 - Kinder- und Jugendpsychiatrie","BGII";"307 - stationsäquivalente Behandlung in der Kinder- und Jugendpsychiatrie (30)","BGII";"31 - Psychosomatik","BGI";"","LEER";0,"Leer"},2,0)</f>
        <v>LEER</v>
      </c>
      <c r="AA4143" s="8" t="str">
        <f t="shared" si="582"/>
        <v>Stationen</v>
      </c>
    </row>
    <row r="4144" spans="2:27" ht="15" customHeight="1" x14ac:dyDescent="0.25">
      <c r="B4144" s="76" t="str">
        <f t="shared" si="575"/>
        <v>!!!</v>
      </c>
      <c r="C4144" s="310" t="str">
        <f>IF(LEN($E4144)&gt;0,VLOOKUP(TEXT($E4144,0),'Angaben Stationen'!$E$14:$V$215,17,0),"")</f>
        <v/>
      </c>
      <c r="D4144" s="254" t="str">
        <f>IF(LEN($E4144)&gt;0,VLOOKUP(TEXT($E4144,0),'Angaben Stationen'!$E$14:$V$215,18,0),"")</f>
        <v/>
      </c>
      <c r="E4144" s="344"/>
      <c r="F4144" s="256"/>
      <c r="G4144" s="256"/>
      <c r="H4144" s="307"/>
      <c r="I4144" s="70"/>
      <c r="R4144" s="8">
        <f t="shared" si="577"/>
        <v>0</v>
      </c>
      <c r="S4144" s="8">
        <f>VLOOKUP($D4144,{"29 - Psychiatrie (Erwachsene)",1;"30 - Kinder- und Jugendpsychiatrie",1;"297 - stationsäquivalente Behandlung in der Erwachsenenpsychiatrie (29)",1;"307 - stationsäquivalente Behandlung in der Kinder- und Jugendpsychiatrie (30)",1;"31 - Psychosomatik",1;"",0;0,0},2,0)</f>
        <v>0</v>
      </c>
      <c r="T4144" s="8">
        <f t="shared" si="583"/>
        <v>0</v>
      </c>
      <c r="U4144" s="8">
        <f t="shared" si="576"/>
        <v>0</v>
      </c>
      <c r="V4144" s="8">
        <f t="shared" si="578"/>
        <v>0</v>
      </c>
      <c r="W4144" s="8">
        <f t="shared" si="579"/>
        <v>0</v>
      </c>
      <c r="X4144" s="8">
        <f t="shared" si="580"/>
        <v>0</v>
      </c>
      <c r="Y4144" s="8" t="str">
        <f t="shared" si="581"/>
        <v/>
      </c>
      <c r="Z4144" s="8" t="str">
        <f>VLOOKUP($D4144,{"29 - Psychiatrie (Erwachsene)","BGI";"297 - stationsäquivalente Behandlung in der Erwachsenenpsychiatrie (29)","BGI";"30 - Kinder- und Jugendpsychiatrie","BGII";"307 - stationsäquivalente Behandlung in der Kinder- und Jugendpsychiatrie (30)","BGII";"31 - Psychosomatik","BGI";"","LEER";0,"Leer"},2,0)</f>
        <v>LEER</v>
      </c>
      <c r="AA4144" s="8" t="str">
        <f t="shared" si="582"/>
        <v>Stationen</v>
      </c>
    </row>
    <row r="4145" spans="2:27" ht="15" customHeight="1" x14ac:dyDescent="0.25">
      <c r="B4145" s="76" t="str">
        <f t="shared" si="575"/>
        <v>!!!</v>
      </c>
      <c r="C4145" s="310" t="str">
        <f>IF(LEN($E4145)&gt;0,VLOOKUP(TEXT($E4145,0),'Angaben Stationen'!$E$14:$V$215,17,0),"")</f>
        <v/>
      </c>
      <c r="D4145" s="254" t="str">
        <f>IF(LEN($E4145)&gt;0,VLOOKUP(TEXT($E4145,0),'Angaben Stationen'!$E$14:$V$215,18,0),"")</f>
        <v/>
      </c>
      <c r="E4145" s="344"/>
      <c r="F4145" s="256"/>
      <c r="G4145" s="256"/>
      <c r="H4145" s="307"/>
      <c r="I4145" s="70"/>
      <c r="R4145" s="8">
        <f t="shared" si="577"/>
        <v>0</v>
      </c>
      <c r="S4145" s="8">
        <f>VLOOKUP($D4145,{"29 - Psychiatrie (Erwachsene)",1;"30 - Kinder- und Jugendpsychiatrie",1;"297 - stationsäquivalente Behandlung in der Erwachsenenpsychiatrie (29)",1;"307 - stationsäquivalente Behandlung in der Kinder- und Jugendpsychiatrie (30)",1;"31 - Psychosomatik",1;"",0;0,0},2,0)</f>
        <v>0</v>
      </c>
      <c r="T4145" s="8">
        <f t="shared" si="583"/>
        <v>0</v>
      </c>
      <c r="U4145" s="8">
        <f t="shared" si="576"/>
        <v>0</v>
      </c>
      <c r="V4145" s="8">
        <f t="shared" si="578"/>
        <v>0</v>
      </c>
      <c r="W4145" s="8">
        <f t="shared" si="579"/>
        <v>0</v>
      </c>
      <c r="X4145" s="8">
        <f t="shared" si="580"/>
        <v>0</v>
      </c>
      <c r="Y4145" s="8" t="str">
        <f t="shared" si="581"/>
        <v/>
      </c>
      <c r="Z4145" s="8" t="str">
        <f>VLOOKUP($D4145,{"29 - Psychiatrie (Erwachsene)","BGI";"297 - stationsäquivalente Behandlung in der Erwachsenenpsychiatrie (29)","BGI";"30 - Kinder- und Jugendpsychiatrie","BGII";"307 - stationsäquivalente Behandlung in der Kinder- und Jugendpsychiatrie (30)","BGII";"31 - Psychosomatik","BGI";"","LEER";0,"Leer"},2,0)</f>
        <v>LEER</v>
      </c>
      <c r="AA4145" s="8" t="str">
        <f t="shared" si="582"/>
        <v>Stationen</v>
      </c>
    </row>
    <row r="4146" spans="2:27" ht="15" customHeight="1" x14ac:dyDescent="0.25">
      <c r="B4146" s="76" t="str">
        <f t="shared" si="575"/>
        <v>!!!</v>
      </c>
      <c r="C4146" s="310" t="str">
        <f>IF(LEN($E4146)&gt;0,VLOOKUP(TEXT($E4146,0),'Angaben Stationen'!$E$14:$V$215,17,0),"")</f>
        <v/>
      </c>
      <c r="D4146" s="254" t="str">
        <f>IF(LEN($E4146)&gt;0,VLOOKUP(TEXT($E4146,0),'Angaben Stationen'!$E$14:$V$215,18,0),"")</f>
        <v/>
      </c>
      <c r="E4146" s="344"/>
      <c r="F4146" s="256"/>
      <c r="G4146" s="256"/>
      <c r="H4146" s="307"/>
      <c r="I4146" s="70"/>
      <c r="R4146" s="8">
        <f t="shared" si="577"/>
        <v>0</v>
      </c>
      <c r="S4146" s="8">
        <f>VLOOKUP($D4146,{"29 - Psychiatrie (Erwachsene)",1;"30 - Kinder- und Jugendpsychiatrie",1;"297 - stationsäquivalente Behandlung in der Erwachsenenpsychiatrie (29)",1;"307 - stationsäquivalente Behandlung in der Kinder- und Jugendpsychiatrie (30)",1;"31 - Psychosomatik",1;"",0;0,0},2,0)</f>
        <v>0</v>
      </c>
      <c r="T4146" s="8">
        <f t="shared" si="583"/>
        <v>0</v>
      </c>
      <c r="U4146" s="8">
        <f t="shared" si="576"/>
        <v>0</v>
      </c>
      <c r="V4146" s="8">
        <f t="shared" si="578"/>
        <v>0</v>
      </c>
      <c r="W4146" s="8">
        <f t="shared" si="579"/>
        <v>0</v>
      </c>
      <c r="X4146" s="8">
        <f t="shared" si="580"/>
        <v>0</v>
      </c>
      <c r="Y4146" s="8" t="str">
        <f t="shared" si="581"/>
        <v/>
      </c>
      <c r="Z4146" s="8" t="str">
        <f>VLOOKUP($D4146,{"29 - Psychiatrie (Erwachsene)","BGI";"297 - stationsäquivalente Behandlung in der Erwachsenenpsychiatrie (29)","BGI";"30 - Kinder- und Jugendpsychiatrie","BGII";"307 - stationsäquivalente Behandlung in der Kinder- und Jugendpsychiatrie (30)","BGII";"31 - Psychosomatik","BGI";"","LEER";0,"Leer"},2,0)</f>
        <v>LEER</v>
      </c>
      <c r="AA4146" s="8" t="str">
        <f t="shared" si="582"/>
        <v>Stationen</v>
      </c>
    </row>
    <row r="4147" spans="2:27" ht="15" customHeight="1" x14ac:dyDescent="0.25">
      <c r="B4147" s="76" t="str">
        <f t="shared" si="575"/>
        <v>!!!</v>
      </c>
      <c r="C4147" s="310" t="str">
        <f>IF(LEN($E4147)&gt;0,VLOOKUP(TEXT($E4147,0),'Angaben Stationen'!$E$14:$V$215,17,0),"")</f>
        <v/>
      </c>
      <c r="D4147" s="254" t="str">
        <f>IF(LEN($E4147)&gt;0,VLOOKUP(TEXT($E4147,0),'Angaben Stationen'!$E$14:$V$215,18,0),"")</f>
        <v/>
      </c>
      <c r="E4147" s="344"/>
      <c r="F4147" s="256"/>
      <c r="G4147" s="256"/>
      <c r="H4147" s="307"/>
      <c r="I4147" s="70"/>
      <c r="R4147" s="8">
        <f t="shared" si="577"/>
        <v>0</v>
      </c>
      <c r="S4147" s="8">
        <f>VLOOKUP($D4147,{"29 - Psychiatrie (Erwachsene)",1;"30 - Kinder- und Jugendpsychiatrie",1;"297 - stationsäquivalente Behandlung in der Erwachsenenpsychiatrie (29)",1;"307 - stationsäquivalente Behandlung in der Kinder- und Jugendpsychiatrie (30)",1;"31 - Psychosomatik",1;"",0;0,0},2,0)</f>
        <v>0</v>
      </c>
      <c r="T4147" s="8">
        <f t="shared" si="583"/>
        <v>0</v>
      </c>
      <c r="U4147" s="8">
        <f t="shared" si="576"/>
        <v>0</v>
      </c>
      <c r="V4147" s="8">
        <f t="shared" si="578"/>
        <v>0</v>
      </c>
      <c r="W4147" s="8">
        <f t="shared" si="579"/>
        <v>0</v>
      </c>
      <c r="X4147" s="8">
        <f t="shared" si="580"/>
        <v>0</v>
      </c>
      <c r="Y4147" s="8" t="str">
        <f t="shared" si="581"/>
        <v/>
      </c>
      <c r="Z4147" s="8" t="str">
        <f>VLOOKUP($D4147,{"29 - Psychiatrie (Erwachsene)","BGI";"297 - stationsäquivalente Behandlung in der Erwachsenenpsychiatrie (29)","BGI";"30 - Kinder- und Jugendpsychiatrie","BGII";"307 - stationsäquivalente Behandlung in der Kinder- und Jugendpsychiatrie (30)","BGII";"31 - Psychosomatik","BGI";"","LEER";0,"Leer"},2,0)</f>
        <v>LEER</v>
      </c>
      <c r="AA4147" s="8" t="str">
        <f t="shared" si="582"/>
        <v>Stationen</v>
      </c>
    </row>
    <row r="4148" spans="2:27" ht="15" customHeight="1" x14ac:dyDescent="0.25">
      <c r="B4148" s="76" t="str">
        <f t="shared" si="575"/>
        <v>!!!</v>
      </c>
      <c r="C4148" s="310" t="str">
        <f>IF(LEN($E4148)&gt;0,VLOOKUP(TEXT($E4148,0),'Angaben Stationen'!$E$14:$V$215,17,0),"")</f>
        <v/>
      </c>
      <c r="D4148" s="254" t="str">
        <f>IF(LEN($E4148)&gt;0,VLOOKUP(TEXT($E4148,0),'Angaben Stationen'!$E$14:$V$215,18,0),"")</f>
        <v/>
      </c>
      <c r="E4148" s="344"/>
      <c r="F4148" s="256"/>
      <c r="G4148" s="256"/>
      <c r="H4148" s="307"/>
      <c r="I4148" s="70"/>
      <c r="R4148" s="8">
        <f t="shared" si="577"/>
        <v>0</v>
      </c>
      <c r="S4148" s="8">
        <f>VLOOKUP($D4148,{"29 - Psychiatrie (Erwachsene)",1;"30 - Kinder- und Jugendpsychiatrie",1;"297 - stationsäquivalente Behandlung in der Erwachsenenpsychiatrie (29)",1;"307 - stationsäquivalente Behandlung in der Kinder- und Jugendpsychiatrie (30)",1;"31 - Psychosomatik",1;"",0;0,0},2,0)</f>
        <v>0</v>
      </c>
      <c r="T4148" s="8">
        <f t="shared" si="583"/>
        <v>0</v>
      </c>
      <c r="U4148" s="8">
        <f t="shared" si="576"/>
        <v>0</v>
      </c>
      <c r="V4148" s="8">
        <f t="shared" si="578"/>
        <v>0</v>
      </c>
      <c r="W4148" s="8">
        <f t="shared" si="579"/>
        <v>0</v>
      </c>
      <c r="X4148" s="8">
        <f t="shared" si="580"/>
        <v>0</v>
      </c>
      <c r="Y4148" s="8" t="str">
        <f t="shared" si="581"/>
        <v/>
      </c>
      <c r="Z4148" s="8" t="str">
        <f>VLOOKUP($D4148,{"29 - Psychiatrie (Erwachsene)","BGI";"297 - stationsäquivalente Behandlung in der Erwachsenenpsychiatrie (29)","BGI";"30 - Kinder- und Jugendpsychiatrie","BGII";"307 - stationsäquivalente Behandlung in der Kinder- und Jugendpsychiatrie (30)","BGII";"31 - Psychosomatik","BGI";"","LEER";0,"Leer"},2,0)</f>
        <v>LEER</v>
      </c>
      <c r="AA4148" s="8" t="str">
        <f t="shared" si="582"/>
        <v>Stationen</v>
      </c>
    </row>
    <row r="4149" spans="2:27" ht="15" customHeight="1" x14ac:dyDescent="0.25">
      <c r="B4149" s="76" t="str">
        <f t="shared" si="575"/>
        <v>!!!</v>
      </c>
      <c r="C4149" s="310" t="str">
        <f>IF(LEN($E4149)&gt;0,VLOOKUP(TEXT($E4149,0),'Angaben Stationen'!$E$14:$V$215,17,0),"")</f>
        <v/>
      </c>
      <c r="D4149" s="254" t="str">
        <f>IF(LEN($E4149)&gt;0,VLOOKUP(TEXT($E4149,0),'Angaben Stationen'!$E$14:$V$215,18,0),"")</f>
        <v/>
      </c>
      <c r="E4149" s="344"/>
      <c r="F4149" s="256"/>
      <c r="G4149" s="256"/>
      <c r="H4149" s="307"/>
      <c r="I4149" s="70"/>
      <c r="R4149" s="8">
        <f t="shared" si="577"/>
        <v>0</v>
      </c>
      <c r="S4149" s="8">
        <f>VLOOKUP($D4149,{"29 - Psychiatrie (Erwachsene)",1;"30 - Kinder- und Jugendpsychiatrie",1;"297 - stationsäquivalente Behandlung in der Erwachsenenpsychiatrie (29)",1;"307 - stationsäquivalente Behandlung in der Kinder- und Jugendpsychiatrie (30)",1;"31 - Psychosomatik",1;"",0;0,0},2,0)</f>
        <v>0</v>
      </c>
      <c r="T4149" s="8">
        <f t="shared" si="583"/>
        <v>0</v>
      </c>
      <c r="U4149" s="8">
        <f t="shared" si="576"/>
        <v>0</v>
      </c>
      <c r="V4149" s="8">
        <f t="shared" si="578"/>
        <v>0</v>
      </c>
      <c r="W4149" s="8">
        <f t="shared" si="579"/>
        <v>0</v>
      </c>
      <c r="X4149" s="8">
        <f t="shared" si="580"/>
        <v>0</v>
      </c>
      <c r="Y4149" s="8" t="str">
        <f t="shared" si="581"/>
        <v/>
      </c>
      <c r="Z4149" s="8" t="str">
        <f>VLOOKUP($D4149,{"29 - Psychiatrie (Erwachsene)","BGI";"297 - stationsäquivalente Behandlung in der Erwachsenenpsychiatrie (29)","BGI";"30 - Kinder- und Jugendpsychiatrie","BGII";"307 - stationsäquivalente Behandlung in der Kinder- und Jugendpsychiatrie (30)","BGII";"31 - Psychosomatik","BGI";"","LEER";0,"Leer"},2,0)</f>
        <v>LEER</v>
      </c>
      <c r="AA4149" s="8" t="str">
        <f t="shared" si="582"/>
        <v>Stationen</v>
      </c>
    </row>
    <row r="4150" spans="2:27" ht="15" customHeight="1" x14ac:dyDescent="0.25">
      <c r="B4150" s="76" t="str">
        <f t="shared" si="575"/>
        <v>!!!</v>
      </c>
      <c r="C4150" s="310" t="str">
        <f>IF(LEN($E4150)&gt;0,VLOOKUP(TEXT($E4150,0),'Angaben Stationen'!$E$14:$V$215,17,0),"")</f>
        <v/>
      </c>
      <c r="D4150" s="254" t="str">
        <f>IF(LEN($E4150)&gt;0,VLOOKUP(TEXT($E4150,0),'Angaben Stationen'!$E$14:$V$215,18,0),"")</f>
        <v/>
      </c>
      <c r="E4150" s="344"/>
      <c r="F4150" s="256"/>
      <c r="G4150" s="256"/>
      <c r="H4150" s="307"/>
      <c r="I4150" s="70"/>
      <c r="R4150" s="8">
        <f t="shared" si="577"/>
        <v>0</v>
      </c>
      <c r="S4150" s="8">
        <f>VLOOKUP($D4150,{"29 - Psychiatrie (Erwachsene)",1;"30 - Kinder- und Jugendpsychiatrie",1;"297 - stationsäquivalente Behandlung in der Erwachsenenpsychiatrie (29)",1;"307 - stationsäquivalente Behandlung in der Kinder- und Jugendpsychiatrie (30)",1;"31 - Psychosomatik",1;"",0;0,0},2,0)</f>
        <v>0</v>
      </c>
      <c r="T4150" s="8">
        <f t="shared" si="583"/>
        <v>0</v>
      </c>
      <c r="U4150" s="8">
        <f t="shared" si="576"/>
        <v>0</v>
      </c>
      <c r="V4150" s="8">
        <f t="shared" si="578"/>
        <v>0</v>
      </c>
      <c r="W4150" s="8">
        <f t="shared" si="579"/>
        <v>0</v>
      </c>
      <c r="X4150" s="8">
        <f t="shared" si="580"/>
        <v>0</v>
      </c>
      <c r="Y4150" s="8" t="str">
        <f t="shared" si="581"/>
        <v/>
      </c>
      <c r="Z4150" s="8" t="str">
        <f>VLOOKUP($D4150,{"29 - Psychiatrie (Erwachsene)","BGI";"297 - stationsäquivalente Behandlung in der Erwachsenenpsychiatrie (29)","BGI";"30 - Kinder- und Jugendpsychiatrie","BGII";"307 - stationsäquivalente Behandlung in der Kinder- und Jugendpsychiatrie (30)","BGII";"31 - Psychosomatik","BGI";"","LEER";0,"Leer"},2,0)</f>
        <v>LEER</v>
      </c>
      <c r="AA4150" s="8" t="str">
        <f t="shared" si="582"/>
        <v>Stationen</v>
      </c>
    </row>
    <row r="4151" spans="2:27" ht="15" customHeight="1" x14ac:dyDescent="0.25">
      <c r="B4151" s="76" t="str">
        <f t="shared" si="575"/>
        <v>!!!</v>
      </c>
      <c r="C4151" s="310" t="str">
        <f>IF(LEN($E4151)&gt;0,VLOOKUP(TEXT($E4151,0),'Angaben Stationen'!$E$14:$V$215,17,0),"")</f>
        <v/>
      </c>
      <c r="D4151" s="254" t="str">
        <f>IF(LEN($E4151)&gt;0,VLOOKUP(TEXT($E4151,0),'Angaben Stationen'!$E$14:$V$215,18,0),"")</f>
        <v/>
      </c>
      <c r="E4151" s="344"/>
      <c r="F4151" s="256"/>
      <c r="G4151" s="256"/>
      <c r="H4151" s="307"/>
      <c r="I4151" s="70"/>
      <c r="R4151" s="8">
        <f t="shared" si="577"/>
        <v>0</v>
      </c>
      <c r="S4151" s="8">
        <f>VLOOKUP($D4151,{"29 - Psychiatrie (Erwachsene)",1;"30 - Kinder- und Jugendpsychiatrie",1;"297 - stationsäquivalente Behandlung in der Erwachsenenpsychiatrie (29)",1;"307 - stationsäquivalente Behandlung in der Kinder- und Jugendpsychiatrie (30)",1;"31 - Psychosomatik",1;"",0;0,0},2,0)</f>
        <v>0</v>
      </c>
      <c r="T4151" s="8">
        <f t="shared" si="583"/>
        <v>0</v>
      </c>
      <c r="U4151" s="8">
        <f t="shared" si="576"/>
        <v>0</v>
      </c>
      <c r="V4151" s="8">
        <f t="shared" si="578"/>
        <v>0</v>
      </c>
      <c r="W4151" s="8">
        <f t="shared" si="579"/>
        <v>0</v>
      </c>
      <c r="X4151" s="8">
        <f t="shared" si="580"/>
        <v>0</v>
      </c>
      <c r="Y4151" s="8" t="str">
        <f t="shared" si="581"/>
        <v/>
      </c>
      <c r="Z4151" s="8" t="str">
        <f>VLOOKUP($D4151,{"29 - Psychiatrie (Erwachsene)","BGI";"297 - stationsäquivalente Behandlung in der Erwachsenenpsychiatrie (29)","BGI";"30 - Kinder- und Jugendpsychiatrie","BGII";"307 - stationsäquivalente Behandlung in der Kinder- und Jugendpsychiatrie (30)","BGII";"31 - Psychosomatik","BGI";"","LEER";0,"Leer"},2,0)</f>
        <v>LEER</v>
      </c>
      <c r="AA4151" s="8" t="str">
        <f t="shared" si="582"/>
        <v>Stationen</v>
      </c>
    </row>
    <row r="4152" spans="2:27" ht="15" customHeight="1" x14ac:dyDescent="0.25">
      <c r="B4152" s="76" t="str">
        <f t="shared" si="575"/>
        <v>!!!</v>
      </c>
      <c r="C4152" s="310" t="str">
        <f>IF(LEN($E4152)&gt;0,VLOOKUP(TEXT($E4152,0),'Angaben Stationen'!$E$14:$V$215,17,0),"")</f>
        <v/>
      </c>
      <c r="D4152" s="254" t="str">
        <f>IF(LEN($E4152)&gt;0,VLOOKUP(TEXT($E4152,0),'Angaben Stationen'!$E$14:$V$215,18,0),"")</f>
        <v/>
      </c>
      <c r="E4152" s="344"/>
      <c r="F4152" s="256"/>
      <c r="G4152" s="256"/>
      <c r="H4152" s="307"/>
      <c r="I4152" s="70"/>
      <c r="R4152" s="8">
        <f t="shared" si="577"/>
        <v>0</v>
      </c>
      <c r="S4152" s="8">
        <f>VLOOKUP($D4152,{"29 - Psychiatrie (Erwachsene)",1;"30 - Kinder- und Jugendpsychiatrie",1;"297 - stationsäquivalente Behandlung in der Erwachsenenpsychiatrie (29)",1;"307 - stationsäquivalente Behandlung in der Kinder- und Jugendpsychiatrie (30)",1;"31 - Psychosomatik",1;"",0;0,0},2,0)</f>
        <v>0</v>
      </c>
      <c r="T4152" s="8">
        <f t="shared" si="583"/>
        <v>0</v>
      </c>
      <c r="U4152" s="8">
        <f t="shared" si="576"/>
        <v>0</v>
      </c>
      <c r="V4152" s="8">
        <f t="shared" si="578"/>
        <v>0</v>
      </c>
      <c r="W4152" s="8">
        <f t="shared" si="579"/>
        <v>0</v>
      </c>
      <c r="X4152" s="8">
        <f t="shared" si="580"/>
        <v>0</v>
      </c>
      <c r="Y4152" s="8" t="str">
        <f t="shared" si="581"/>
        <v/>
      </c>
      <c r="Z4152" s="8" t="str">
        <f>VLOOKUP($D4152,{"29 - Psychiatrie (Erwachsene)","BGI";"297 - stationsäquivalente Behandlung in der Erwachsenenpsychiatrie (29)","BGI";"30 - Kinder- und Jugendpsychiatrie","BGII";"307 - stationsäquivalente Behandlung in der Kinder- und Jugendpsychiatrie (30)","BGII";"31 - Psychosomatik","BGI";"","LEER";0,"Leer"},2,0)</f>
        <v>LEER</v>
      </c>
      <c r="AA4152" s="8" t="str">
        <f t="shared" si="582"/>
        <v>Stationen</v>
      </c>
    </row>
    <row r="4153" spans="2:27" ht="15" customHeight="1" x14ac:dyDescent="0.25">
      <c r="B4153" s="76" t="str">
        <f t="shared" si="575"/>
        <v>!!!</v>
      </c>
      <c r="C4153" s="310" t="str">
        <f>IF(LEN($E4153)&gt;0,VLOOKUP(TEXT($E4153,0),'Angaben Stationen'!$E$14:$V$215,17,0),"")</f>
        <v/>
      </c>
      <c r="D4153" s="254" t="str">
        <f>IF(LEN($E4153)&gt;0,VLOOKUP(TEXT($E4153,0),'Angaben Stationen'!$E$14:$V$215,18,0),"")</f>
        <v/>
      </c>
      <c r="E4153" s="344"/>
      <c r="F4153" s="256"/>
      <c r="G4153" s="256"/>
      <c r="H4153" s="307"/>
      <c r="I4153" s="70"/>
      <c r="R4153" s="8">
        <f t="shared" si="577"/>
        <v>0</v>
      </c>
      <c r="S4153" s="8">
        <f>VLOOKUP($D4153,{"29 - Psychiatrie (Erwachsene)",1;"30 - Kinder- und Jugendpsychiatrie",1;"297 - stationsäquivalente Behandlung in der Erwachsenenpsychiatrie (29)",1;"307 - stationsäquivalente Behandlung in der Kinder- und Jugendpsychiatrie (30)",1;"31 - Psychosomatik",1;"",0;0,0},2,0)</f>
        <v>0</v>
      </c>
      <c r="T4153" s="8">
        <f t="shared" si="583"/>
        <v>0</v>
      </c>
      <c r="U4153" s="8">
        <f t="shared" si="576"/>
        <v>0</v>
      </c>
      <c r="V4153" s="8">
        <f t="shared" si="578"/>
        <v>0</v>
      </c>
      <c r="W4153" s="8">
        <f t="shared" si="579"/>
        <v>0</v>
      </c>
      <c r="X4153" s="8">
        <f t="shared" si="580"/>
        <v>0</v>
      </c>
      <c r="Y4153" s="8" t="str">
        <f t="shared" si="581"/>
        <v/>
      </c>
      <c r="Z4153" s="8" t="str">
        <f>VLOOKUP($D4153,{"29 - Psychiatrie (Erwachsene)","BGI";"297 - stationsäquivalente Behandlung in der Erwachsenenpsychiatrie (29)","BGI";"30 - Kinder- und Jugendpsychiatrie","BGII";"307 - stationsäquivalente Behandlung in der Kinder- und Jugendpsychiatrie (30)","BGII";"31 - Psychosomatik","BGI";"","LEER";0,"Leer"},2,0)</f>
        <v>LEER</v>
      </c>
      <c r="AA4153" s="8" t="str">
        <f t="shared" si="582"/>
        <v>Stationen</v>
      </c>
    </row>
    <row r="4154" spans="2:27" ht="15" customHeight="1" x14ac:dyDescent="0.25">
      <c r="B4154" s="76" t="str">
        <f t="shared" si="575"/>
        <v>!!!</v>
      </c>
      <c r="C4154" s="310" t="str">
        <f>IF(LEN($E4154)&gt;0,VLOOKUP(TEXT($E4154,0),'Angaben Stationen'!$E$14:$V$215,17,0),"")</f>
        <v/>
      </c>
      <c r="D4154" s="254" t="str">
        <f>IF(LEN($E4154)&gt;0,VLOOKUP(TEXT($E4154,0),'Angaben Stationen'!$E$14:$V$215,18,0),"")</f>
        <v/>
      </c>
      <c r="E4154" s="344"/>
      <c r="F4154" s="256"/>
      <c r="G4154" s="256"/>
      <c r="H4154" s="307"/>
      <c r="I4154" s="70"/>
      <c r="R4154" s="8">
        <f t="shared" si="577"/>
        <v>0</v>
      </c>
      <c r="S4154" s="8">
        <f>VLOOKUP($D4154,{"29 - Psychiatrie (Erwachsene)",1;"30 - Kinder- und Jugendpsychiatrie",1;"297 - stationsäquivalente Behandlung in der Erwachsenenpsychiatrie (29)",1;"307 - stationsäquivalente Behandlung in der Kinder- und Jugendpsychiatrie (30)",1;"31 - Psychosomatik",1;"",0;0,0},2,0)</f>
        <v>0</v>
      </c>
      <c r="T4154" s="8">
        <f t="shared" si="583"/>
        <v>0</v>
      </c>
      <c r="U4154" s="8">
        <f t="shared" si="576"/>
        <v>0</v>
      </c>
      <c r="V4154" s="8">
        <f t="shared" si="578"/>
        <v>0</v>
      </c>
      <c r="W4154" s="8">
        <f t="shared" si="579"/>
        <v>0</v>
      </c>
      <c r="X4154" s="8">
        <f t="shared" si="580"/>
        <v>0</v>
      </c>
      <c r="Y4154" s="8" t="str">
        <f t="shared" si="581"/>
        <v/>
      </c>
      <c r="Z4154" s="8" t="str">
        <f>VLOOKUP($D4154,{"29 - Psychiatrie (Erwachsene)","BGI";"297 - stationsäquivalente Behandlung in der Erwachsenenpsychiatrie (29)","BGI";"30 - Kinder- und Jugendpsychiatrie","BGII";"307 - stationsäquivalente Behandlung in der Kinder- und Jugendpsychiatrie (30)","BGII";"31 - Psychosomatik","BGI";"","LEER";0,"Leer"},2,0)</f>
        <v>LEER</v>
      </c>
      <c r="AA4154" s="8" t="str">
        <f t="shared" si="582"/>
        <v>Stationen</v>
      </c>
    </row>
    <row r="4155" spans="2:27" ht="15" customHeight="1" x14ac:dyDescent="0.25">
      <c r="B4155" s="76" t="str">
        <f t="shared" si="575"/>
        <v>!!!</v>
      </c>
      <c r="C4155" s="310" t="str">
        <f>IF(LEN($E4155)&gt;0,VLOOKUP(TEXT($E4155,0),'Angaben Stationen'!$E$14:$V$215,17,0),"")</f>
        <v/>
      </c>
      <c r="D4155" s="254" t="str">
        <f>IF(LEN($E4155)&gt;0,VLOOKUP(TEXT($E4155,0),'Angaben Stationen'!$E$14:$V$215,18,0),"")</f>
        <v/>
      </c>
      <c r="E4155" s="344"/>
      <c r="F4155" s="256"/>
      <c r="G4155" s="256"/>
      <c r="H4155" s="307"/>
      <c r="I4155" s="70"/>
      <c r="R4155" s="8">
        <f t="shared" si="577"/>
        <v>0</v>
      </c>
      <c r="S4155" s="8">
        <f>VLOOKUP($D4155,{"29 - Psychiatrie (Erwachsene)",1;"30 - Kinder- und Jugendpsychiatrie",1;"297 - stationsäquivalente Behandlung in der Erwachsenenpsychiatrie (29)",1;"307 - stationsäquivalente Behandlung in der Kinder- und Jugendpsychiatrie (30)",1;"31 - Psychosomatik",1;"",0;0,0},2,0)</f>
        <v>0</v>
      </c>
      <c r="T4155" s="8">
        <f t="shared" si="583"/>
        <v>0</v>
      </c>
      <c r="U4155" s="8">
        <f t="shared" si="576"/>
        <v>0</v>
      </c>
      <c r="V4155" s="8">
        <f t="shared" si="578"/>
        <v>0</v>
      </c>
      <c r="W4155" s="8">
        <f t="shared" si="579"/>
        <v>0</v>
      </c>
      <c r="X4155" s="8">
        <f t="shared" si="580"/>
        <v>0</v>
      </c>
      <c r="Y4155" s="8" t="str">
        <f t="shared" si="581"/>
        <v/>
      </c>
      <c r="Z4155" s="8" t="str">
        <f>VLOOKUP($D4155,{"29 - Psychiatrie (Erwachsene)","BGI";"297 - stationsäquivalente Behandlung in der Erwachsenenpsychiatrie (29)","BGI";"30 - Kinder- und Jugendpsychiatrie","BGII";"307 - stationsäquivalente Behandlung in der Kinder- und Jugendpsychiatrie (30)","BGII";"31 - Psychosomatik","BGI";"","LEER";0,"Leer"},2,0)</f>
        <v>LEER</v>
      </c>
      <c r="AA4155" s="8" t="str">
        <f t="shared" si="582"/>
        <v>Stationen</v>
      </c>
    </row>
    <row r="4156" spans="2:27" ht="15" customHeight="1" x14ac:dyDescent="0.25">
      <c r="B4156" s="76" t="str">
        <f t="shared" si="575"/>
        <v>!!!</v>
      </c>
      <c r="C4156" s="310" t="str">
        <f>IF(LEN($E4156)&gt;0,VLOOKUP(TEXT($E4156,0),'Angaben Stationen'!$E$14:$V$215,17,0),"")</f>
        <v/>
      </c>
      <c r="D4156" s="254" t="str">
        <f>IF(LEN($E4156)&gt;0,VLOOKUP(TEXT($E4156,0),'Angaben Stationen'!$E$14:$V$215,18,0),"")</f>
        <v/>
      </c>
      <c r="E4156" s="344"/>
      <c r="F4156" s="256"/>
      <c r="G4156" s="256"/>
      <c r="H4156" s="307"/>
      <c r="I4156" s="70"/>
      <c r="R4156" s="8">
        <f t="shared" si="577"/>
        <v>0</v>
      </c>
      <c r="S4156" s="8">
        <f>VLOOKUP($D4156,{"29 - Psychiatrie (Erwachsene)",1;"30 - Kinder- und Jugendpsychiatrie",1;"297 - stationsäquivalente Behandlung in der Erwachsenenpsychiatrie (29)",1;"307 - stationsäquivalente Behandlung in der Kinder- und Jugendpsychiatrie (30)",1;"31 - Psychosomatik",1;"",0;0,0},2,0)</f>
        <v>0</v>
      </c>
      <c r="T4156" s="8">
        <f t="shared" si="583"/>
        <v>0</v>
      </c>
      <c r="U4156" s="8">
        <f t="shared" si="576"/>
        <v>0</v>
      </c>
      <c r="V4156" s="8">
        <f t="shared" si="578"/>
        <v>0</v>
      </c>
      <c r="W4156" s="8">
        <f t="shared" si="579"/>
        <v>0</v>
      </c>
      <c r="X4156" s="8">
        <f t="shared" si="580"/>
        <v>0</v>
      </c>
      <c r="Y4156" s="8" t="str">
        <f t="shared" si="581"/>
        <v/>
      </c>
      <c r="Z4156" s="8" t="str">
        <f>VLOOKUP($D4156,{"29 - Psychiatrie (Erwachsene)","BGI";"297 - stationsäquivalente Behandlung in der Erwachsenenpsychiatrie (29)","BGI";"30 - Kinder- und Jugendpsychiatrie","BGII";"307 - stationsäquivalente Behandlung in der Kinder- und Jugendpsychiatrie (30)","BGII";"31 - Psychosomatik","BGI";"","LEER";0,"Leer"},2,0)</f>
        <v>LEER</v>
      </c>
      <c r="AA4156" s="8" t="str">
        <f t="shared" si="582"/>
        <v>Stationen</v>
      </c>
    </row>
    <row r="4157" spans="2:27" ht="15" customHeight="1" x14ac:dyDescent="0.25">
      <c r="B4157" s="76" t="str">
        <f t="shared" ref="B4157:B4220" si="584">IF(SUM(S4157:X4157)&lt;6,"!!!","")</f>
        <v>!!!</v>
      </c>
      <c r="C4157" s="310" t="str">
        <f>IF(LEN($E4157)&gt;0,VLOOKUP(TEXT($E4157,0),'Angaben Stationen'!$E$14:$V$215,17,0),"")</f>
        <v/>
      </c>
      <c r="D4157" s="254" t="str">
        <f>IF(LEN($E4157)&gt;0,VLOOKUP(TEXT($E4157,0),'Angaben Stationen'!$E$14:$V$215,18,0),"")</f>
        <v/>
      </c>
      <c r="E4157" s="344"/>
      <c r="F4157" s="256"/>
      <c r="G4157" s="256"/>
      <c r="H4157" s="307"/>
      <c r="I4157" s="70"/>
      <c r="R4157" s="8">
        <f t="shared" si="577"/>
        <v>0</v>
      </c>
      <c r="S4157" s="8">
        <f>VLOOKUP($D4157,{"29 - Psychiatrie (Erwachsene)",1;"30 - Kinder- und Jugendpsychiatrie",1;"297 - stationsäquivalente Behandlung in der Erwachsenenpsychiatrie (29)",1;"307 - stationsäquivalente Behandlung in der Kinder- und Jugendpsychiatrie (30)",1;"31 - Psychosomatik",1;"",0;0,0},2,0)</f>
        <v>0</v>
      </c>
      <c r="T4157" s="8">
        <f t="shared" si="583"/>
        <v>0</v>
      </c>
      <c r="U4157" s="8">
        <f t="shared" ref="U4157:U4220" si="585">IF($E4157&lt;&gt;0,1,0)</f>
        <v>0</v>
      </c>
      <c r="V4157" s="8">
        <f t="shared" si="578"/>
        <v>0</v>
      </c>
      <c r="W4157" s="8">
        <f t="shared" si="579"/>
        <v>0</v>
      </c>
      <c r="X4157" s="8">
        <f t="shared" si="580"/>
        <v>0</v>
      </c>
      <c r="Y4157" s="8" t="str">
        <f t="shared" si="581"/>
        <v/>
      </c>
      <c r="Z4157" s="8" t="str">
        <f>VLOOKUP($D4157,{"29 - Psychiatrie (Erwachsene)","BGI";"297 - stationsäquivalente Behandlung in der Erwachsenenpsychiatrie (29)","BGI";"30 - Kinder- und Jugendpsychiatrie","BGII";"307 - stationsäquivalente Behandlung in der Kinder- und Jugendpsychiatrie (30)","BGII";"31 - Psychosomatik","BGI";"","LEER";0,"Leer"},2,0)</f>
        <v>LEER</v>
      </c>
      <c r="AA4157" s="8" t="str">
        <f t="shared" si="582"/>
        <v>Stationen</v>
      </c>
    </row>
    <row r="4158" spans="2:27" ht="15" customHeight="1" x14ac:dyDescent="0.25">
      <c r="B4158" s="76" t="str">
        <f t="shared" si="584"/>
        <v>!!!</v>
      </c>
      <c r="C4158" s="310" t="str">
        <f>IF(LEN($E4158)&gt;0,VLOOKUP(TEXT($E4158,0),'Angaben Stationen'!$E$14:$V$215,17,0),"")</f>
        <v/>
      </c>
      <c r="D4158" s="254" t="str">
        <f>IF(LEN($E4158)&gt;0,VLOOKUP(TEXT($E4158,0),'Angaben Stationen'!$E$14:$V$215,18,0),"")</f>
        <v/>
      </c>
      <c r="E4158" s="344"/>
      <c r="F4158" s="256"/>
      <c r="G4158" s="256"/>
      <c r="H4158" s="307"/>
      <c r="I4158" s="70"/>
      <c r="R4158" s="8">
        <f t="shared" si="577"/>
        <v>0</v>
      </c>
      <c r="S4158" s="8">
        <f>VLOOKUP($D4158,{"29 - Psychiatrie (Erwachsene)",1;"30 - Kinder- und Jugendpsychiatrie",1;"297 - stationsäquivalente Behandlung in der Erwachsenenpsychiatrie (29)",1;"307 - stationsäquivalente Behandlung in der Kinder- und Jugendpsychiatrie (30)",1;"31 - Psychosomatik",1;"",0;0,0},2,0)</f>
        <v>0</v>
      </c>
      <c r="T4158" s="8">
        <f t="shared" si="583"/>
        <v>0</v>
      </c>
      <c r="U4158" s="8">
        <f t="shared" si="585"/>
        <v>0</v>
      </c>
      <c r="V4158" s="8">
        <f t="shared" si="578"/>
        <v>0</v>
      </c>
      <c r="W4158" s="8">
        <f t="shared" si="579"/>
        <v>0</v>
      </c>
      <c r="X4158" s="8">
        <f t="shared" si="580"/>
        <v>0</v>
      </c>
      <c r="Y4158" s="8" t="str">
        <f t="shared" si="581"/>
        <v/>
      </c>
      <c r="Z4158" s="8" t="str">
        <f>VLOOKUP($D4158,{"29 - Psychiatrie (Erwachsene)","BGI";"297 - stationsäquivalente Behandlung in der Erwachsenenpsychiatrie (29)","BGI";"30 - Kinder- und Jugendpsychiatrie","BGII";"307 - stationsäquivalente Behandlung in der Kinder- und Jugendpsychiatrie (30)","BGII";"31 - Psychosomatik","BGI";"","LEER";0,"Leer"},2,0)</f>
        <v>LEER</v>
      </c>
      <c r="AA4158" s="8" t="str">
        <f t="shared" si="582"/>
        <v>Stationen</v>
      </c>
    </row>
    <row r="4159" spans="2:27" ht="15" customHeight="1" x14ac:dyDescent="0.25">
      <c r="B4159" s="76" t="str">
        <f t="shared" si="584"/>
        <v>!!!</v>
      </c>
      <c r="C4159" s="310" t="str">
        <f>IF(LEN($E4159)&gt;0,VLOOKUP(TEXT($E4159,0),'Angaben Stationen'!$E$14:$V$215,17,0),"")</f>
        <v/>
      </c>
      <c r="D4159" s="254" t="str">
        <f>IF(LEN($E4159)&gt;0,VLOOKUP(TEXT($E4159,0),'Angaben Stationen'!$E$14:$V$215,18,0),"")</f>
        <v/>
      </c>
      <c r="E4159" s="344"/>
      <c r="F4159" s="256"/>
      <c r="G4159" s="256"/>
      <c r="H4159" s="307"/>
      <c r="I4159" s="70"/>
      <c r="R4159" s="8">
        <f t="shared" si="577"/>
        <v>0</v>
      </c>
      <c r="S4159" s="8">
        <f>VLOOKUP($D4159,{"29 - Psychiatrie (Erwachsene)",1;"30 - Kinder- und Jugendpsychiatrie",1;"297 - stationsäquivalente Behandlung in der Erwachsenenpsychiatrie (29)",1;"307 - stationsäquivalente Behandlung in der Kinder- und Jugendpsychiatrie (30)",1;"31 - Psychosomatik",1;"",0;0,0},2,0)</f>
        <v>0</v>
      </c>
      <c r="T4159" s="8">
        <f t="shared" si="583"/>
        <v>0</v>
      </c>
      <c r="U4159" s="8">
        <f t="shared" si="585"/>
        <v>0</v>
      </c>
      <c r="V4159" s="8">
        <f t="shared" si="578"/>
        <v>0</v>
      </c>
      <c r="W4159" s="8">
        <f t="shared" si="579"/>
        <v>0</v>
      </c>
      <c r="X4159" s="8">
        <f t="shared" si="580"/>
        <v>0</v>
      </c>
      <c r="Y4159" s="8" t="str">
        <f t="shared" si="581"/>
        <v/>
      </c>
      <c r="Z4159" s="8" t="str">
        <f>VLOOKUP($D4159,{"29 - Psychiatrie (Erwachsene)","BGI";"297 - stationsäquivalente Behandlung in der Erwachsenenpsychiatrie (29)","BGI";"30 - Kinder- und Jugendpsychiatrie","BGII";"307 - stationsäquivalente Behandlung in der Kinder- und Jugendpsychiatrie (30)","BGII";"31 - Psychosomatik","BGI";"","LEER";0,"Leer"},2,0)</f>
        <v>LEER</v>
      </c>
      <c r="AA4159" s="8" t="str">
        <f t="shared" si="582"/>
        <v>Stationen</v>
      </c>
    </row>
    <row r="4160" spans="2:27" ht="15" customHeight="1" x14ac:dyDescent="0.25">
      <c r="B4160" s="76" t="str">
        <f t="shared" si="584"/>
        <v>!!!</v>
      </c>
      <c r="C4160" s="310" t="str">
        <f>IF(LEN($E4160)&gt;0,VLOOKUP(TEXT($E4160,0),'Angaben Stationen'!$E$14:$V$215,17,0),"")</f>
        <v/>
      </c>
      <c r="D4160" s="254" t="str">
        <f>IF(LEN($E4160)&gt;0,VLOOKUP(TEXT($E4160,0),'Angaben Stationen'!$E$14:$V$215,18,0),"")</f>
        <v/>
      </c>
      <c r="E4160" s="344"/>
      <c r="F4160" s="256"/>
      <c r="G4160" s="256"/>
      <c r="H4160" s="307"/>
      <c r="I4160" s="70"/>
      <c r="R4160" s="8">
        <f t="shared" si="577"/>
        <v>0</v>
      </c>
      <c r="S4160" s="8">
        <f>VLOOKUP($D4160,{"29 - Psychiatrie (Erwachsene)",1;"30 - Kinder- und Jugendpsychiatrie",1;"297 - stationsäquivalente Behandlung in der Erwachsenenpsychiatrie (29)",1;"307 - stationsäquivalente Behandlung in der Kinder- und Jugendpsychiatrie (30)",1;"31 - Psychosomatik",1;"",0;0,0},2,0)</f>
        <v>0</v>
      </c>
      <c r="T4160" s="8">
        <f t="shared" si="583"/>
        <v>0</v>
      </c>
      <c r="U4160" s="8">
        <f t="shared" si="585"/>
        <v>0</v>
      </c>
      <c r="V4160" s="8">
        <f t="shared" si="578"/>
        <v>0</v>
      </c>
      <c r="W4160" s="8">
        <f t="shared" si="579"/>
        <v>0</v>
      </c>
      <c r="X4160" s="8">
        <f t="shared" si="580"/>
        <v>0</v>
      </c>
      <c r="Y4160" s="8" t="str">
        <f t="shared" si="581"/>
        <v/>
      </c>
      <c r="Z4160" s="8" t="str">
        <f>VLOOKUP($D4160,{"29 - Psychiatrie (Erwachsene)","BGI";"297 - stationsäquivalente Behandlung in der Erwachsenenpsychiatrie (29)","BGI";"30 - Kinder- und Jugendpsychiatrie","BGII";"307 - stationsäquivalente Behandlung in der Kinder- und Jugendpsychiatrie (30)","BGII";"31 - Psychosomatik","BGI";"","LEER";0,"Leer"},2,0)</f>
        <v>LEER</v>
      </c>
      <c r="AA4160" s="8" t="str">
        <f t="shared" si="582"/>
        <v>Stationen</v>
      </c>
    </row>
    <row r="4161" spans="2:27" ht="15" customHeight="1" x14ac:dyDescent="0.25">
      <c r="B4161" s="76" t="str">
        <f t="shared" si="584"/>
        <v>!!!</v>
      </c>
      <c r="C4161" s="310" t="str">
        <f>IF(LEN($E4161)&gt;0,VLOOKUP(TEXT($E4161,0),'Angaben Stationen'!$E$14:$V$215,17,0),"")</f>
        <v/>
      </c>
      <c r="D4161" s="254" t="str">
        <f>IF(LEN($E4161)&gt;0,VLOOKUP(TEXT($E4161,0),'Angaben Stationen'!$E$14:$V$215,18,0),"")</f>
        <v/>
      </c>
      <c r="E4161" s="344"/>
      <c r="F4161" s="256"/>
      <c r="G4161" s="256"/>
      <c r="H4161" s="307"/>
      <c r="I4161" s="70"/>
      <c r="R4161" s="8">
        <f t="shared" si="577"/>
        <v>0</v>
      </c>
      <c r="S4161" s="8">
        <f>VLOOKUP($D4161,{"29 - Psychiatrie (Erwachsene)",1;"30 - Kinder- und Jugendpsychiatrie",1;"297 - stationsäquivalente Behandlung in der Erwachsenenpsychiatrie (29)",1;"307 - stationsäquivalente Behandlung in der Kinder- und Jugendpsychiatrie (30)",1;"31 - Psychosomatik",1;"",0;0,0},2,0)</f>
        <v>0</v>
      </c>
      <c r="T4161" s="8">
        <f t="shared" si="583"/>
        <v>0</v>
      </c>
      <c r="U4161" s="8">
        <f t="shared" si="585"/>
        <v>0</v>
      </c>
      <c r="V4161" s="8">
        <f t="shared" si="578"/>
        <v>0</v>
      </c>
      <c r="W4161" s="8">
        <f t="shared" si="579"/>
        <v>0</v>
      </c>
      <c r="X4161" s="8">
        <f t="shared" si="580"/>
        <v>0</v>
      </c>
      <c r="Y4161" s="8" t="str">
        <f t="shared" si="581"/>
        <v/>
      </c>
      <c r="Z4161" s="8" t="str">
        <f>VLOOKUP($D4161,{"29 - Psychiatrie (Erwachsene)","BGI";"297 - stationsäquivalente Behandlung in der Erwachsenenpsychiatrie (29)","BGI";"30 - Kinder- und Jugendpsychiatrie","BGII";"307 - stationsäquivalente Behandlung in der Kinder- und Jugendpsychiatrie (30)","BGII";"31 - Psychosomatik","BGI";"","LEER";0,"Leer"},2,0)</f>
        <v>LEER</v>
      </c>
      <c r="AA4161" s="8" t="str">
        <f t="shared" si="582"/>
        <v>Stationen</v>
      </c>
    </row>
    <row r="4162" spans="2:27" ht="15" customHeight="1" x14ac:dyDescent="0.25">
      <c r="B4162" s="76" t="str">
        <f t="shared" si="584"/>
        <v>!!!</v>
      </c>
      <c r="C4162" s="310" t="str">
        <f>IF(LEN($E4162)&gt;0,VLOOKUP(TEXT($E4162,0),'Angaben Stationen'!$E$14:$V$215,17,0),"")</f>
        <v/>
      </c>
      <c r="D4162" s="254" t="str">
        <f>IF(LEN($E4162)&gt;0,VLOOKUP(TEXT($E4162,0),'Angaben Stationen'!$E$14:$V$215,18,0),"")</f>
        <v/>
      </c>
      <c r="E4162" s="344"/>
      <c r="F4162" s="256"/>
      <c r="G4162" s="256"/>
      <c r="H4162" s="307"/>
      <c r="I4162" s="70"/>
      <c r="R4162" s="8">
        <f t="shared" si="577"/>
        <v>0</v>
      </c>
      <c r="S4162" s="8">
        <f>VLOOKUP($D4162,{"29 - Psychiatrie (Erwachsene)",1;"30 - Kinder- und Jugendpsychiatrie",1;"297 - stationsäquivalente Behandlung in der Erwachsenenpsychiatrie (29)",1;"307 - stationsäquivalente Behandlung in der Kinder- und Jugendpsychiatrie (30)",1;"31 - Psychosomatik",1;"",0;0,0},2,0)</f>
        <v>0</v>
      </c>
      <c r="T4162" s="8">
        <f t="shared" si="583"/>
        <v>0</v>
      </c>
      <c r="U4162" s="8">
        <f t="shared" si="585"/>
        <v>0</v>
      </c>
      <c r="V4162" s="8">
        <f t="shared" si="578"/>
        <v>0</v>
      </c>
      <c r="W4162" s="8">
        <f t="shared" si="579"/>
        <v>0</v>
      </c>
      <c r="X4162" s="8">
        <f t="shared" si="580"/>
        <v>0</v>
      </c>
      <c r="Y4162" s="8" t="str">
        <f t="shared" si="581"/>
        <v/>
      </c>
      <c r="Z4162" s="8" t="str">
        <f>VLOOKUP($D4162,{"29 - Psychiatrie (Erwachsene)","BGI";"297 - stationsäquivalente Behandlung in der Erwachsenenpsychiatrie (29)","BGI";"30 - Kinder- und Jugendpsychiatrie","BGII";"307 - stationsäquivalente Behandlung in der Kinder- und Jugendpsychiatrie (30)","BGII";"31 - Psychosomatik","BGI";"","LEER";0,"Leer"},2,0)</f>
        <v>LEER</v>
      </c>
      <c r="AA4162" s="8" t="str">
        <f t="shared" si="582"/>
        <v>Stationen</v>
      </c>
    </row>
    <row r="4163" spans="2:27" ht="15" customHeight="1" x14ac:dyDescent="0.25">
      <c r="B4163" s="76" t="str">
        <f t="shared" si="584"/>
        <v>!!!</v>
      </c>
      <c r="C4163" s="310" t="str">
        <f>IF(LEN($E4163)&gt;0,VLOOKUP(TEXT($E4163,0),'Angaben Stationen'!$E$14:$V$215,17,0),"")</f>
        <v/>
      </c>
      <c r="D4163" s="254" t="str">
        <f>IF(LEN($E4163)&gt;0,VLOOKUP(TEXT($E4163,0),'Angaben Stationen'!$E$14:$V$215,18,0),"")</f>
        <v/>
      </c>
      <c r="E4163" s="344"/>
      <c r="F4163" s="256"/>
      <c r="G4163" s="256"/>
      <c r="H4163" s="307"/>
      <c r="I4163" s="70"/>
      <c r="R4163" s="8">
        <f t="shared" si="577"/>
        <v>0</v>
      </c>
      <c r="S4163" s="8">
        <f>VLOOKUP($D4163,{"29 - Psychiatrie (Erwachsene)",1;"30 - Kinder- und Jugendpsychiatrie",1;"297 - stationsäquivalente Behandlung in der Erwachsenenpsychiatrie (29)",1;"307 - stationsäquivalente Behandlung in der Kinder- und Jugendpsychiatrie (30)",1;"31 - Psychosomatik",1;"",0;0,0},2,0)</f>
        <v>0</v>
      </c>
      <c r="T4163" s="8">
        <f t="shared" si="583"/>
        <v>0</v>
      </c>
      <c r="U4163" s="8">
        <f t="shared" si="585"/>
        <v>0</v>
      </c>
      <c r="V4163" s="8">
        <f t="shared" si="578"/>
        <v>0</v>
      </c>
      <c r="W4163" s="8">
        <f t="shared" si="579"/>
        <v>0</v>
      </c>
      <c r="X4163" s="8">
        <f t="shared" si="580"/>
        <v>0</v>
      </c>
      <c r="Y4163" s="8" t="str">
        <f t="shared" si="581"/>
        <v/>
      </c>
      <c r="Z4163" s="8" t="str">
        <f>VLOOKUP($D4163,{"29 - Psychiatrie (Erwachsene)","BGI";"297 - stationsäquivalente Behandlung in der Erwachsenenpsychiatrie (29)","BGI";"30 - Kinder- und Jugendpsychiatrie","BGII";"307 - stationsäquivalente Behandlung in der Kinder- und Jugendpsychiatrie (30)","BGII";"31 - Psychosomatik","BGI";"","LEER";0,"Leer"},2,0)</f>
        <v>LEER</v>
      </c>
      <c r="AA4163" s="8" t="str">
        <f t="shared" si="582"/>
        <v>Stationen</v>
      </c>
    </row>
    <row r="4164" spans="2:27" ht="15" customHeight="1" x14ac:dyDescent="0.25">
      <c r="B4164" s="76" t="str">
        <f t="shared" si="584"/>
        <v>!!!</v>
      </c>
      <c r="C4164" s="310" t="str">
        <f>IF(LEN($E4164)&gt;0,VLOOKUP(TEXT($E4164,0),'Angaben Stationen'!$E$14:$V$215,17,0),"")</f>
        <v/>
      </c>
      <c r="D4164" s="254" t="str">
        <f>IF(LEN($E4164)&gt;0,VLOOKUP(TEXT($E4164,0),'Angaben Stationen'!$E$14:$V$215,18,0),"")</f>
        <v/>
      </c>
      <c r="E4164" s="344"/>
      <c r="F4164" s="256"/>
      <c r="G4164" s="256"/>
      <c r="H4164" s="307"/>
      <c r="I4164" s="70"/>
      <c r="R4164" s="8">
        <f t="shared" si="577"/>
        <v>0</v>
      </c>
      <c r="S4164" s="8">
        <f>VLOOKUP($D4164,{"29 - Psychiatrie (Erwachsene)",1;"30 - Kinder- und Jugendpsychiatrie",1;"297 - stationsäquivalente Behandlung in der Erwachsenenpsychiatrie (29)",1;"307 - stationsäquivalente Behandlung in der Kinder- und Jugendpsychiatrie (30)",1;"31 - Psychosomatik",1;"",0;0,0},2,0)</f>
        <v>0</v>
      </c>
      <c r="T4164" s="8">
        <f t="shared" si="583"/>
        <v>0</v>
      </c>
      <c r="U4164" s="8">
        <f t="shared" si="585"/>
        <v>0</v>
      </c>
      <c r="V4164" s="8">
        <f t="shared" si="578"/>
        <v>0</v>
      </c>
      <c r="W4164" s="8">
        <f t="shared" si="579"/>
        <v>0</v>
      </c>
      <c r="X4164" s="8">
        <f t="shared" si="580"/>
        <v>0</v>
      </c>
      <c r="Y4164" s="8" t="str">
        <f t="shared" si="581"/>
        <v/>
      </c>
      <c r="Z4164" s="8" t="str">
        <f>VLOOKUP($D4164,{"29 - Psychiatrie (Erwachsene)","BGI";"297 - stationsäquivalente Behandlung in der Erwachsenenpsychiatrie (29)","BGI";"30 - Kinder- und Jugendpsychiatrie","BGII";"307 - stationsäquivalente Behandlung in der Kinder- und Jugendpsychiatrie (30)","BGII";"31 - Psychosomatik","BGI";"","LEER";0,"Leer"},2,0)</f>
        <v>LEER</v>
      </c>
      <c r="AA4164" s="8" t="str">
        <f t="shared" si="582"/>
        <v>Stationen</v>
      </c>
    </row>
    <row r="4165" spans="2:27" ht="15" customHeight="1" x14ac:dyDescent="0.25">
      <c r="B4165" s="76" t="str">
        <f t="shared" si="584"/>
        <v>!!!</v>
      </c>
      <c r="C4165" s="310" t="str">
        <f>IF(LEN($E4165)&gt;0,VLOOKUP(TEXT($E4165,0),'Angaben Stationen'!$E$14:$V$215,17,0),"")</f>
        <v/>
      </c>
      <c r="D4165" s="254" t="str">
        <f>IF(LEN($E4165)&gt;0,VLOOKUP(TEXT($E4165,0),'Angaben Stationen'!$E$14:$V$215,18,0),"")</f>
        <v/>
      </c>
      <c r="E4165" s="344"/>
      <c r="F4165" s="256"/>
      <c r="G4165" s="256"/>
      <c r="H4165" s="307"/>
      <c r="I4165" s="70"/>
      <c r="R4165" s="8">
        <f t="shared" si="577"/>
        <v>0</v>
      </c>
      <c r="S4165" s="8">
        <f>VLOOKUP($D4165,{"29 - Psychiatrie (Erwachsene)",1;"30 - Kinder- und Jugendpsychiatrie",1;"297 - stationsäquivalente Behandlung in der Erwachsenenpsychiatrie (29)",1;"307 - stationsäquivalente Behandlung in der Kinder- und Jugendpsychiatrie (30)",1;"31 - Psychosomatik",1;"",0;0,0},2,0)</f>
        <v>0</v>
      </c>
      <c r="T4165" s="8">
        <f t="shared" si="583"/>
        <v>0</v>
      </c>
      <c r="U4165" s="8">
        <f t="shared" si="585"/>
        <v>0</v>
      </c>
      <c r="V4165" s="8">
        <f t="shared" si="578"/>
        <v>0</v>
      </c>
      <c r="W4165" s="8">
        <f t="shared" si="579"/>
        <v>0</v>
      </c>
      <c r="X4165" s="8">
        <f t="shared" si="580"/>
        <v>0</v>
      </c>
      <c r="Y4165" s="8" t="str">
        <f t="shared" si="581"/>
        <v/>
      </c>
      <c r="Z4165" s="8" t="str">
        <f>VLOOKUP($D4165,{"29 - Psychiatrie (Erwachsene)","BGI";"297 - stationsäquivalente Behandlung in der Erwachsenenpsychiatrie (29)","BGI";"30 - Kinder- und Jugendpsychiatrie","BGII";"307 - stationsäquivalente Behandlung in der Kinder- und Jugendpsychiatrie (30)","BGII";"31 - Psychosomatik","BGI";"","LEER";0,"Leer"},2,0)</f>
        <v>LEER</v>
      </c>
      <c r="AA4165" s="8" t="str">
        <f t="shared" si="582"/>
        <v>Stationen</v>
      </c>
    </row>
    <row r="4166" spans="2:27" ht="15" customHeight="1" x14ac:dyDescent="0.25">
      <c r="B4166" s="76" t="str">
        <f t="shared" si="584"/>
        <v>!!!</v>
      </c>
      <c r="C4166" s="310" t="str">
        <f>IF(LEN($E4166)&gt;0,VLOOKUP(TEXT($E4166,0),'Angaben Stationen'!$E$14:$V$215,17,0),"")</f>
        <v/>
      </c>
      <c r="D4166" s="254" t="str">
        <f>IF(LEN($E4166)&gt;0,VLOOKUP(TEXT($E4166,0),'Angaben Stationen'!$E$14:$V$215,18,0),"")</f>
        <v/>
      </c>
      <c r="E4166" s="344"/>
      <c r="F4166" s="256"/>
      <c r="G4166" s="256"/>
      <c r="H4166" s="307"/>
      <c r="I4166" s="70"/>
      <c r="R4166" s="8">
        <f t="shared" si="577"/>
        <v>0</v>
      </c>
      <c r="S4166" s="8">
        <f>VLOOKUP($D4166,{"29 - Psychiatrie (Erwachsene)",1;"30 - Kinder- und Jugendpsychiatrie",1;"297 - stationsäquivalente Behandlung in der Erwachsenenpsychiatrie (29)",1;"307 - stationsäquivalente Behandlung in der Kinder- und Jugendpsychiatrie (30)",1;"31 - Psychosomatik",1;"",0;0,0},2,0)</f>
        <v>0</v>
      </c>
      <c r="T4166" s="8">
        <f t="shared" si="583"/>
        <v>0</v>
      </c>
      <c r="U4166" s="8">
        <f t="shared" si="585"/>
        <v>0</v>
      </c>
      <c r="V4166" s="8">
        <f t="shared" si="578"/>
        <v>0</v>
      </c>
      <c r="W4166" s="8">
        <f t="shared" si="579"/>
        <v>0</v>
      </c>
      <c r="X4166" s="8">
        <f t="shared" si="580"/>
        <v>0</v>
      </c>
      <c r="Y4166" s="8" t="str">
        <f t="shared" si="581"/>
        <v/>
      </c>
      <c r="Z4166" s="8" t="str">
        <f>VLOOKUP($D4166,{"29 - Psychiatrie (Erwachsene)","BGI";"297 - stationsäquivalente Behandlung in der Erwachsenenpsychiatrie (29)","BGI";"30 - Kinder- und Jugendpsychiatrie","BGII";"307 - stationsäquivalente Behandlung in der Kinder- und Jugendpsychiatrie (30)","BGII";"31 - Psychosomatik","BGI";"","LEER";0,"Leer"},2,0)</f>
        <v>LEER</v>
      </c>
      <c r="AA4166" s="8" t="str">
        <f t="shared" si="582"/>
        <v>Stationen</v>
      </c>
    </row>
    <row r="4167" spans="2:27" ht="15" customHeight="1" x14ac:dyDescent="0.25">
      <c r="B4167" s="76" t="str">
        <f t="shared" si="584"/>
        <v>!!!</v>
      </c>
      <c r="C4167" s="310" t="str">
        <f>IF(LEN($E4167)&gt;0,VLOOKUP(TEXT($E4167,0),'Angaben Stationen'!$E$14:$V$215,17,0),"")</f>
        <v/>
      </c>
      <c r="D4167" s="254" t="str">
        <f>IF(LEN($E4167)&gt;0,VLOOKUP(TEXT($E4167,0),'Angaben Stationen'!$E$14:$V$215,18,0),"")</f>
        <v/>
      </c>
      <c r="E4167" s="344"/>
      <c r="F4167" s="256"/>
      <c r="G4167" s="256"/>
      <c r="H4167" s="307"/>
      <c r="I4167" s="70"/>
      <c r="R4167" s="8">
        <f t="shared" si="577"/>
        <v>0</v>
      </c>
      <c r="S4167" s="8">
        <f>VLOOKUP($D4167,{"29 - Psychiatrie (Erwachsene)",1;"30 - Kinder- und Jugendpsychiatrie",1;"297 - stationsäquivalente Behandlung in der Erwachsenenpsychiatrie (29)",1;"307 - stationsäquivalente Behandlung in der Kinder- und Jugendpsychiatrie (30)",1;"31 - Psychosomatik",1;"",0;0,0},2,0)</f>
        <v>0</v>
      </c>
      <c r="T4167" s="8">
        <f t="shared" si="583"/>
        <v>0</v>
      </c>
      <c r="U4167" s="8">
        <f t="shared" si="585"/>
        <v>0</v>
      </c>
      <c r="V4167" s="8">
        <f t="shared" si="578"/>
        <v>0</v>
      </c>
      <c r="W4167" s="8">
        <f t="shared" si="579"/>
        <v>0</v>
      </c>
      <c r="X4167" s="8">
        <f t="shared" si="580"/>
        <v>0</v>
      </c>
      <c r="Y4167" s="8" t="str">
        <f t="shared" si="581"/>
        <v/>
      </c>
      <c r="Z4167" s="8" t="str">
        <f>VLOOKUP($D4167,{"29 - Psychiatrie (Erwachsene)","BGI";"297 - stationsäquivalente Behandlung in der Erwachsenenpsychiatrie (29)","BGI";"30 - Kinder- und Jugendpsychiatrie","BGII";"307 - stationsäquivalente Behandlung in der Kinder- und Jugendpsychiatrie (30)","BGII";"31 - Psychosomatik","BGI";"","LEER";0,"Leer"},2,0)</f>
        <v>LEER</v>
      </c>
      <c r="AA4167" s="8" t="str">
        <f t="shared" si="582"/>
        <v>Stationen</v>
      </c>
    </row>
    <row r="4168" spans="2:27" ht="15" customHeight="1" x14ac:dyDescent="0.25">
      <c r="B4168" s="76" t="str">
        <f t="shared" si="584"/>
        <v>!!!</v>
      </c>
      <c r="C4168" s="310" t="str">
        <f>IF(LEN($E4168)&gt;0,VLOOKUP(TEXT($E4168,0),'Angaben Stationen'!$E$14:$V$215,17,0),"")</f>
        <v/>
      </c>
      <c r="D4168" s="254" t="str">
        <f>IF(LEN($E4168)&gt;0,VLOOKUP(TEXT($E4168,0),'Angaben Stationen'!$E$14:$V$215,18,0),"")</f>
        <v/>
      </c>
      <c r="E4168" s="344"/>
      <c r="F4168" s="256"/>
      <c r="G4168" s="256"/>
      <c r="H4168" s="307"/>
      <c r="I4168" s="70"/>
      <c r="R4168" s="8">
        <f t="shared" si="577"/>
        <v>0</v>
      </c>
      <c r="S4168" s="8">
        <f>VLOOKUP($D4168,{"29 - Psychiatrie (Erwachsene)",1;"30 - Kinder- und Jugendpsychiatrie",1;"297 - stationsäquivalente Behandlung in der Erwachsenenpsychiatrie (29)",1;"307 - stationsäquivalente Behandlung in der Kinder- und Jugendpsychiatrie (30)",1;"31 - Psychosomatik",1;"",0;0,0},2,0)</f>
        <v>0</v>
      </c>
      <c r="T4168" s="8">
        <f t="shared" si="583"/>
        <v>0</v>
      </c>
      <c r="U4168" s="8">
        <f t="shared" si="585"/>
        <v>0</v>
      </c>
      <c r="V4168" s="8">
        <f t="shared" si="578"/>
        <v>0</v>
      </c>
      <c r="W4168" s="8">
        <f t="shared" si="579"/>
        <v>0</v>
      </c>
      <c r="X4168" s="8">
        <f t="shared" si="580"/>
        <v>0</v>
      </c>
      <c r="Y4168" s="8" t="str">
        <f t="shared" si="581"/>
        <v/>
      </c>
      <c r="Z4168" s="8" t="str">
        <f>VLOOKUP($D4168,{"29 - Psychiatrie (Erwachsene)","BGI";"297 - stationsäquivalente Behandlung in der Erwachsenenpsychiatrie (29)","BGI";"30 - Kinder- und Jugendpsychiatrie","BGII";"307 - stationsäquivalente Behandlung in der Kinder- und Jugendpsychiatrie (30)","BGII";"31 - Psychosomatik","BGI";"","LEER";0,"Leer"},2,0)</f>
        <v>LEER</v>
      </c>
      <c r="AA4168" s="8" t="str">
        <f t="shared" si="582"/>
        <v>Stationen</v>
      </c>
    </row>
    <row r="4169" spans="2:27" ht="15" customHeight="1" x14ac:dyDescent="0.25">
      <c r="B4169" s="76" t="str">
        <f t="shared" si="584"/>
        <v>!!!</v>
      </c>
      <c r="C4169" s="310" t="str">
        <f>IF(LEN($E4169)&gt;0,VLOOKUP(TEXT($E4169,0),'Angaben Stationen'!$E$14:$V$215,17,0),"")</f>
        <v/>
      </c>
      <c r="D4169" s="254" t="str">
        <f>IF(LEN($E4169)&gt;0,VLOOKUP(TEXT($E4169,0),'Angaben Stationen'!$E$14:$V$215,18,0),"")</f>
        <v/>
      </c>
      <c r="E4169" s="344"/>
      <c r="F4169" s="256"/>
      <c r="G4169" s="256"/>
      <c r="H4169" s="307"/>
      <c r="I4169" s="70"/>
      <c r="R4169" s="8">
        <f t="shared" si="577"/>
        <v>0</v>
      </c>
      <c r="S4169" s="8">
        <f>VLOOKUP($D4169,{"29 - Psychiatrie (Erwachsene)",1;"30 - Kinder- und Jugendpsychiatrie",1;"297 - stationsäquivalente Behandlung in der Erwachsenenpsychiatrie (29)",1;"307 - stationsäquivalente Behandlung in der Kinder- und Jugendpsychiatrie (30)",1;"31 - Psychosomatik",1;"",0;0,0},2,0)</f>
        <v>0</v>
      </c>
      <c r="T4169" s="8">
        <f t="shared" si="583"/>
        <v>0</v>
      </c>
      <c r="U4169" s="8">
        <f t="shared" si="585"/>
        <v>0</v>
      </c>
      <c r="V4169" s="8">
        <f t="shared" si="578"/>
        <v>0</v>
      </c>
      <c r="W4169" s="8">
        <f t="shared" si="579"/>
        <v>0</v>
      </c>
      <c r="X4169" s="8">
        <f t="shared" si="580"/>
        <v>0</v>
      </c>
      <c r="Y4169" s="8" t="str">
        <f t="shared" si="581"/>
        <v/>
      </c>
      <c r="Z4169" s="8" t="str">
        <f>VLOOKUP($D4169,{"29 - Psychiatrie (Erwachsene)","BGI";"297 - stationsäquivalente Behandlung in der Erwachsenenpsychiatrie (29)","BGI";"30 - Kinder- und Jugendpsychiatrie","BGII";"307 - stationsäquivalente Behandlung in der Kinder- und Jugendpsychiatrie (30)","BGII";"31 - Psychosomatik","BGI";"","LEER";0,"Leer"},2,0)</f>
        <v>LEER</v>
      </c>
      <c r="AA4169" s="8" t="str">
        <f t="shared" si="582"/>
        <v>Stationen</v>
      </c>
    </row>
    <row r="4170" spans="2:27" ht="15" customHeight="1" x14ac:dyDescent="0.25">
      <c r="B4170" s="76" t="str">
        <f t="shared" si="584"/>
        <v>!!!</v>
      </c>
      <c r="C4170" s="310" t="str">
        <f>IF(LEN($E4170)&gt;0,VLOOKUP(TEXT($E4170,0),'Angaben Stationen'!$E$14:$V$215,17,0),"")</f>
        <v/>
      </c>
      <c r="D4170" s="254" t="str">
        <f>IF(LEN($E4170)&gt;0,VLOOKUP(TEXT($E4170,0),'Angaben Stationen'!$E$14:$V$215,18,0),"")</f>
        <v/>
      </c>
      <c r="E4170" s="344"/>
      <c r="F4170" s="256"/>
      <c r="G4170" s="256"/>
      <c r="H4170" s="307"/>
      <c r="I4170" s="70"/>
      <c r="R4170" s="8">
        <f t="shared" si="577"/>
        <v>0</v>
      </c>
      <c r="S4170" s="8">
        <f>VLOOKUP($D4170,{"29 - Psychiatrie (Erwachsene)",1;"30 - Kinder- und Jugendpsychiatrie",1;"297 - stationsäquivalente Behandlung in der Erwachsenenpsychiatrie (29)",1;"307 - stationsäquivalente Behandlung in der Kinder- und Jugendpsychiatrie (30)",1;"31 - Psychosomatik",1;"",0;0,0},2,0)</f>
        <v>0</v>
      </c>
      <c r="T4170" s="8">
        <f t="shared" si="583"/>
        <v>0</v>
      </c>
      <c r="U4170" s="8">
        <f t="shared" si="585"/>
        <v>0</v>
      </c>
      <c r="V4170" s="8">
        <f t="shared" si="578"/>
        <v>0</v>
      </c>
      <c r="W4170" s="8">
        <f t="shared" si="579"/>
        <v>0</v>
      </c>
      <c r="X4170" s="8">
        <f t="shared" si="580"/>
        <v>0</v>
      </c>
      <c r="Y4170" s="8" t="str">
        <f t="shared" si="581"/>
        <v/>
      </c>
      <c r="Z4170" s="8" t="str">
        <f>VLOOKUP($D4170,{"29 - Psychiatrie (Erwachsene)","BGI";"297 - stationsäquivalente Behandlung in der Erwachsenenpsychiatrie (29)","BGI";"30 - Kinder- und Jugendpsychiatrie","BGII";"307 - stationsäquivalente Behandlung in der Kinder- und Jugendpsychiatrie (30)","BGII";"31 - Psychosomatik","BGI";"","LEER";0,"Leer"},2,0)</f>
        <v>LEER</v>
      </c>
      <c r="AA4170" s="8" t="str">
        <f t="shared" si="582"/>
        <v>Stationen</v>
      </c>
    </row>
    <row r="4171" spans="2:27" ht="15" customHeight="1" x14ac:dyDescent="0.25">
      <c r="B4171" s="76" t="str">
        <f t="shared" si="584"/>
        <v>!!!</v>
      </c>
      <c r="C4171" s="310" t="str">
        <f>IF(LEN($E4171)&gt;0,VLOOKUP(TEXT($E4171,0),'Angaben Stationen'!$E$14:$V$215,17,0),"")</f>
        <v/>
      </c>
      <c r="D4171" s="254" t="str">
        <f>IF(LEN($E4171)&gt;0,VLOOKUP(TEXT($E4171,0),'Angaben Stationen'!$E$14:$V$215,18,0),"")</f>
        <v/>
      </c>
      <c r="E4171" s="344"/>
      <c r="F4171" s="256"/>
      <c r="G4171" s="256"/>
      <c r="H4171" s="307"/>
      <c r="I4171" s="70"/>
      <c r="R4171" s="8">
        <f t="shared" si="577"/>
        <v>0</v>
      </c>
      <c r="S4171" s="8">
        <f>VLOOKUP($D4171,{"29 - Psychiatrie (Erwachsene)",1;"30 - Kinder- und Jugendpsychiatrie",1;"297 - stationsäquivalente Behandlung in der Erwachsenenpsychiatrie (29)",1;"307 - stationsäquivalente Behandlung in der Kinder- und Jugendpsychiatrie (30)",1;"31 - Psychosomatik",1;"",0;0,0},2,0)</f>
        <v>0</v>
      </c>
      <c r="T4171" s="8">
        <f t="shared" si="583"/>
        <v>0</v>
      </c>
      <c r="U4171" s="8">
        <f t="shared" si="585"/>
        <v>0</v>
      </c>
      <c r="V4171" s="8">
        <f t="shared" si="578"/>
        <v>0</v>
      </c>
      <c r="W4171" s="8">
        <f t="shared" si="579"/>
        <v>0</v>
      </c>
      <c r="X4171" s="8">
        <f t="shared" si="580"/>
        <v>0</v>
      </c>
      <c r="Y4171" s="8" t="str">
        <f t="shared" si="581"/>
        <v/>
      </c>
      <c r="Z4171" s="8" t="str">
        <f>VLOOKUP($D4171,{"29 - Psychiatrie (Erwachsene)","BGI";"297 - stationsäquivalente Behandlung in der Erwachsenenpsychiatrie (29)","BGI";"30 - Kinder- und Jugendpsychiatrie","BGII";"307 - stationsäquivalente Behandlung in der Kinder- und Jugendpsychiatrie (30)","BGII";"31 - Psychosomatik","BGI";"","LEER";0,"Leer"},2,0)</f>
        <v>LEER</v>
      </c>
      <c r="AA4171" s="8" t="str">
        <f t="shared" si="582"/>
        <v>Stationen</v>
      </c>
    </row>
    <row r="4172" spans="2:27" ht="15" customHeight="1" x14ac:dyDescent="0.25">
      <c r="B4172" s="76" t="str">
        <f t="shared" si="584"/>
        <v>!!!</v>
      </c>
      <c r="C4172" s="310" t="str">
        <f>IF(LEN($E4172)&gt;0,VLOOKUP(TEXT($E4172,0),'Angaben Stationen'!$E$14:$V$215,17,0),"")</f>
        <v/>
      </c>
      <c r="D4172" s="254" t="str">
        <f>IF(LEN($E4172)&gt;0,VLOOKUP(TEXT($E4172,0),'Angaben Stationen'!$E$14:$V$215,18,0),"")</f>
        <v/>
      </c>
      <c r="E4172" s="344"/>
      <c r="F4172" s="256"/>
      <c r="G4172" s="256"/>
      <c r="H4172" s="307"/>
      <c r="I4172" s="70"/>
      <c r="R4172" s="8">
        <f t="shared" si="577"/>
        <v>0</v>
      </c>
      <c r="S4172" s="8">
        <f>VLOOKUP($D4172,{"29 - Psychiatrie (Erwachsene)",1;"30 - Kinder- und Jugendpsychiatrie",1;"297 - stationsäquivalente Behandlung in der Erwachsenenpsychiatrie (29)",1;"307 - stationsäquivalente Behandlung in der Kinder- und Jugendpsychiatrie (30)",1;"31 - Psychosomatik",1;"",0;0,0},2,0)</f>
        <v>0</v>
      </c>
      <c r="T4172" s="8">
        <f t="shared" si="583"/>
        <v>0</v>
      </c>
      <c r="U4172" s="8">
        <f t="shared" si="585"/>
        <v>0</v>
      </c>
      <c r="V4172" s="8">
        <f t="shared" si="578"/>
        <v>0</v>
      </c>
      <c r="W4172" s="8">
        <f t="shared" si="579"/>
        <v>0</v>
      </c>
      <c r="X4172" s="8">
        <f t="shared" si="580"/>
        <v>0</v>
      </c>
      <c r="Y4172" s="8" t="str">
        <f t="shared" si="581"/>
        <v/>
      </c>
      <c r="Z4172" s="8" t="str">
        <f>VLOOKUP($D4172,{"29 - Psychiatrie (Erwachsene)","BGI";"297 - stationsäquivalente Behandlung in der Erwachsenenpsychiatrie (29)","BGI";"30 - Kinder- und Jugendpsychiatrie","BGII";"307 - stationsäquivalente Behandlung in der Kinder- und Jugendpsychiatrie (30)","BGII";"31 - Psychosomatik","BGI";"","LEER";0,"Leer"},2,0)</f>
        <v>LEER</v>
      </c>
      <c r="AA4172" s="8" t="str">
        <f t="shared" si="582"/>
        <v>Stationen</v>
      </c>
    </row>
    <row r="4173" spans="2:27" ht="15" customHeight="1" x14ac:dyDescent="0.25">
      <c r="B4173" s="76" t="str">
        <f t="shared" si="584"/>
        <v>!!!</v>
      </c>
      <c r="C4173" s="310" t="str">
        <f>IF(LEN($E4173)&gt;0,VLOOKUP(TEXT($E4173,0),'Angaben Stationen'!$E$14:$V$215,17,0),"")</f>
        <v/>
      </c>
      <c r="D4173" s="254" t="str">
        <f>IF(LEN($E4173)&gt;0,VLOOKUP(TEXT($E4173,0),'Angaben Stationen'!$E$14:$V$215,18,0),"")</f>
        <v/>
      </c>
      <c r="E4173" s="344"/>
      <c r="F4173" s="256"/>
      <c r="G4173" s="256"/>
      <c r="H4173" s="307"/>
      <c r="I4173" s="70"/>
      <c r="R4173" s="8">
        <f t="shared" si="577"/>
        <v>0</v>
      </c>
      <c r="S4173" s="8">
        <f>VLOOKUP($D4173,{"29 - Psychiatrie (Erwachsene)",1;"30 - Kinder- und Jugendpsychiatrie",1;"297 - stationsäquivalente Behandlung in der Erwachsenenpsychiatrie (29)",1;"307 - stationsäquivalente Behandlung in der Kinder- und Jugendpsychiatrie (30)",1;"31 - Psychosomatik",1;"",0;0,0},2,0)</f>
        <v>0</v>
      </c>
      <c r="T4173" s="8">
        <f t="shared" si="583"/>
        <v>0</v>
      </c>
      <c r="U4173" s="8">
        <f t="shared" si="585"/>
        <v>0</v>
      </c>
      <c r="V4173" s="8">
        <f t="shared" si="578"/>
        <v>0</v>
      </c>
      <c r="W4173" s="8">
        <f t="shared" si="579"/>
        <v>0</v>
      </c>
      <c r="X4173" s="8">
        <f t="shared" si="580"/>
        <v>0</v>
      </c>
      <c r="Y4173" s="8" t="str">
        <f t="shared" si="581"/>
        <v/>
      </c>
      <c r="Z4173" s="8" t="str">
        <f>VLOOKUP($D4173,{"29 - Psychiatrie (Erwachsene)","BGI";"297 - stationsäquivalente Behandlung in der Erwachsenenpsychiatrie (29)","BGI";"30 - Kinder- und Jugendpsychiatrie","BGII";"307 - stationsäquivalente Behandlung in der Kinder- und Jugendpsychiatrie (30)","BGII";"31 - Psychosomatik","BGI";"","LEER";0,"Leer"},2,0)</f>
        <v>LEER</v>
      </c>
      <c r="AA4173" s="8" t="str">
        <f t="shared" si="582"/>
        <v>Stationen</v>
      </c>
    </row>
    <row r="4174" spans="2:27" ht="15" customHeight="1" x14ac:dyDescent="0.25">
      <c r="B4174" s="76" t="str">
        <f t="shared" si="584"/>
        <v>!!!</v>
      </c>
      <c r="C4174" s="310" t="str">
        <f>IF(LEN($E4174)&gt;0,VLOOKUP(TEXT($E4174,0),'Angaben Stationen'!$E$14:$V$215,17,0),"")</f>
        <v/>
      </c>
      <c r="D4174" s="254" t="str">
        <f>IF(LEN($E4174)&gt;0,VLOOKUP(TEXT($E4174,0),'Angaben Stationen'!$E$14:$V$215,18,0),"")</f>
        <v/>
      </c>
      <c r="E4174" s="344"/>
      <c r="F4174" s="256"/>
      <c r="G4174" s="256"/>
      <c r="H4174" s="307"/>
      <c r="I4174" s="70"/>
      <c r="R4174" s="8">
        <f t="shared" si="577"/>
        <v>0</v>
      </c>
      <c r="S4174" s="8">
        <f>VLOOKUP($D4174,{"29 - Psychiatrie (Erwachsene)",1;"30 - Kinder- und Jugendpsychiatrie",1;"297 - stationsäquivalente Behandlung in der Erwachsenenpsychiatrie (29)",1;"307 - stationsäquivalente Behandlung in der Kinder- und Jugendpsychiatrie (30)",1;"31 - Psychosomatik",1;"",0;0,0},2,0)</f>
        <v>0</v>
      </c>
      <c r="T4174" s="8">
        <f t="shared" si="583"/>
        <v>0</v>
      </c>
      <c r="U4174" s="8">
        <f t="shared" si="585"/>
        <v>0</v>
      </c>
      <c r="V4174" s="8">
        <f t="shared" si="578"/>
        <v>0</v>
      </c>
      <c r="W4174" s="8">
        <f t="shared" si="579"/>
        <v>0</v>
      </c>
      <c r="X4174" s="8">
        <f t="shared" si="580"/>
        <v>0</v>
      </c>
      <c r="Y4174" s="8" t="str">
        <f t="shared" si="581"/>
        <v/>
      </c>
      <c r="Z4174" s="8" t="str">
        <f>VLOOKUP($D4174,{"29 - Psychiatrie (Erwachsene)","BGI";"297 - stationsäquivalente Behandlung in der Erwachsenenpsychiatrie (29)","BGI";"30 - Kinder- und Jugendpsychiatrie","BGII";"307 - stationsäquivalente Behandlung in der Kinder- und Jugendpsychiatrie (30)","BGII";"31 - Psychosomatik","BGI";"","LEER";0,"Leer"},2,0)</f>
        <v>LEER</v>
      </c>
      <c r="AA4174" s="8" t="str">
        <f t="shared" si="582"/>
        <v>Stationen</v>
      </c>
    </row>
    <row r="4175" spans="2:27" ht="15" customHeight="1" x14ac:dyDescent="0.25">
      <c r="B4175" s="76" t="str">
        <f t="shared" si="584"/>
        <v>!!!</v>
      </c>
      <c r="C4175" s="310" t="str">
        <f>IF(LEN($E4175)&gt;0,VLOOKUP(TEXT($E4175,0),'Angaben Stationen'!$E$14:$V$215,17,0),"")</f>
        <v/>
      </c>
      <c r="D4175" s="254" t="str">
        <f>IF(LEN($E4175)&gt;0,VLOOKUP(TEXT($E4175,0),'Angaben Stationen'!$E$14:$V$215,18,0),"")</f>
        <v/>
      </c>
      <c r="E4175" s="344"/>
      <c r="F4175" s="256"/>
      <c r="G4175" s="256"/>
      <c r="H4175" s="307"/>
      <c r="I4175" s="70"/>
      <c r="R4175" s="8">
        <f t="shared" si="577"/>
        <v>0</v>
      </c>
      <c r="S4175" s="8">
        <f>VLOOKUP($D4175,{"29 - Psychiatrie (Erwachsene)",1;"30 - Kinder- und Jugendpsychiatrie",1;"297 - stationsäquivalente Behandlung in der Erwachsenenpsychiatrie (29)",1;"307 - stationsäquivalente Behandlung in der Kinder- und Jugendpsychiatrie (30)",1;"31 - Psychosomatik",1;"",0;0,0},2,0)</f>
        <v>0</v>
      </c>
      <c r="T4175" s="8">
        <f t="shared" si="583"/>
        <v>0</v>
      </c>
      <c r="U4175" s="8">
        <f t="shared" si="585"/>
        <v>0</v>
      </c>
      <c r="V4175" s="8">
        <f t="shared" si="578"/>
        <v>0</v>
      </c>
      <c r="W4175" s="8">
        <f t="shared" si="579"/>
        <v>0</v>
      </c>
      <c r="X4175" s="8">
        <f t="shared" si="580"/>
        <v>0</v>
      </c>
      <c r="Y4175" s="8" t="str">
        <f t="shared" si="581"/>
        <v/>
      </c>
      <c r="Z4175" s="8" t="str">
        <f>VLOOKUP($D4175,{"29 - Psychiatrie (Erwachsene)","BGI";"297 - stationsäquivalente Behandlung in der Erwachsenenpsychiatrie (29)","BGI";"30 - Kinder- und Jugendpsychiatrie","BGII";"307 - stationsäquivalente Behandlung in der Kinder- und Jugendpsychiatrie (30)","BGII";"31 - Psychosomatik","BGI";"","LEER";0,"Leer"},2,0)</f>
        <v>LEER</v>
      </c>
      <c r="AA4175" s="8" t="str">
        <f t="shared" si="582"/>
        <v>Stationen</v>
      </c>
    </row>
    <row r="4176" spans="2:27" ht="15" customHeight="1" x14ac:dyDescent="0.25">
      <c r="B4176" s="76" t="str">
        <f t="shared" si="584"/>
        <v>!!!</v>
      </c>
      <c r="C4176" s="310" t="str">
        <f>IF(LEN($E4176)&gt;0,VLOOKUP(TEXT($E4176,0),'Angaben Stationen'!$E$14:$V$215,17,0),"")</f>
        <v/>
      </c>
      <c r="D4176" s="254" t="str">
        <f>IF(LEN($E4176)&gt;0,VLOOKUP(TEXT($E4176,0),'Angaben Stationen'!$E$14:$V$215,18,0),"")</f>
        <v/>
      </c>
      <c r="E4176" s="344"/>
      <c r="F4176" s="256"/>
      <c r="G4176" s="256"/>
      <c r="H4176" s="307"/>
      <c r="I4176" s="70"/>
      <c r="R4176" s="8">
        <f t="shared" si="577"/>
        <v>0</v>
      </c>
      <c r="S4176" s="8">
        <f>VLOOKUP($D4176,{"29 - Psychiatrie (Erwachsene)",1;"30 - Kinder- und Jugendpsychiatrie",1;"297 - stationsäquivalente Behandlung in der Erwachsenenpsychiatrie (29)",1;"307 - stationsäquivalente Behandlung in der Kinder- und Jugendpsychiatrie (30)",1;"31 - Psychosomatik",1;"",0;0,0},2,0)</f>
        <v>0</v>
      </c>
      <c r="T4176" s="8">
        <f t="shared" si="583"/>
        <v>0</v>
      </c>
      <c r="U4176" s="8">
        <f t="shared" si="585"/>
        <v>0</v>
      </c>
      <c r="V4176" s="8">
        <f t="shared" si="578"/>
        <v>0</v>
      </c>
      <c r="W4176" s="8">
        <f t="shared" si="579"/>
        <v>0</v>
      </c>
      <c r="X4176" s="8">
        <f t="shared" si="580"/>
        <v>0</v>
      </c>
      <c r="Y4176" s="8" t="str">
        <f t="shared" si="581"/>
        <v/>
      </c>
      <c r="Z4176" s="8" t="str">
        <f>VLOOKUP($D4176,{"29 - Psychiatrie (Erwachsene)","BGI";"297 - stationsäquivalente Behandlung in der Erwachsenenpsychiatrie (29)","BGI";"30 - Kinder- und Jugendpsychiatrie","BGII";"307 - stationsäquivalente Behandlung in der Kinder- und Jugendpsychiatrie (30)","BGII";"31 - Psychosomatik","BGI";"","LEER";0,"Leer"},2,0)</f>
        <v>LEER</v>
      </c>
      <c r="AA4176" s="8" t="str">
        <f t="shared" si="582"/>
        <v>Stationen</v>
      </c>
    </row>
    <row r="4177" spans="2:27" ht="15" customHeight="1" x14ac:dyDescent="0.25">
      <c r="B4177" s="76" t="str">
        <f t="shared" si="584"/>
        <v>!!!</v>
      </c>
      <c r="C4177" s="310" t="str">
        <f>IF(LEN($E4177)&gt;0,VLOOKUP(TEXT($E4177,0),'Angaben Stationen'!$E$14:$V$215,17,0),"")</f>
        <v/>
      </c>
      <c r="D4177" s="254" t="str">
        <f>IF(LEN($E4177)&gt;0,VLOOKUP(TEXT($E4177,0),'Angaben Stationen'!$E$14:$V$215,18,0),"")</f>
        <v/>
      </c>
      <c r="E4177" s="344"/>
      <c r="F4177" s="256"/>
      <c r="G4177" s="256"/>
      <c r="H4177" s="307"/>
      <c r="I4177" s="70"/>
      <c r="R4177" s="8">
        <f t="shared" si="577"/>
        <v>0</v>
      </c>
      <c r="S4177" s="8">
        <f>VLOOKUP($D4177,{"29 - Psychiatrie (Erwachsene)",1;"30 - Kinder- und Jugendpsychiatrie",1;"297 - stationsäquivalente Behandlung in der Erwachsenenpsychiatrie (29)",1;"307 - stationsäquivalente Behandlung in der Kinder- und Jugendpsychiatrie (30)",1;"31 - Psychosomatik",1;"",0;0,0},2,0)</f>
        <v>0</v>
      </c>
      <c r="T4177" s="8">
        <f t="shared" si="583"/>
        <v>0</v>
      </c>
      <c r="U4177" s="8">
        <f t="shared" si="585"/>
        <v>0</v>
      </c>
      <c r="V4177" s="8">
        <f t="shared" si="578"/>
        <v>0</v>
      </c>
      <c r="W4177" s="8">
        <f t="shared" si="579"/>
        <v>0</v>
      </c>
      <c r="X4177" s="8">
        <f t="shared" si="580"/>
        <v>0</v>
      </c>
      <c r="Y4177" s="8" t="str">
        <f t="shared" si="581"/>
        <v/>
      </c>
      <c r="Z4177" s="8" t="str">
        <f>VLOOKUP($D4177,{"29 - Psychiatrie (Erwachsene)","BGI";"297 - stationsäquivalente Behandlung in der Erwachsenenpsychiatrie (29)","BGI";"30 - Kinder- und Jugendpsychiatrie","BGII";"307 - stationsäquivalente Behandlung in der Kinder- und Jugendpsychiatrie (30)","BGII";"31 - Psychosomatik","BGI";"","LEER";0,"Leer"},2,0)</f>
        <v>LEER</v>
      </c>
      <c r="AA4177" s="8" t="str">
        <f t="shared" si="582"/>
        <v>Stationen</v>
      </c>
    </row>
    <row r="4178" spans="2:27" ht="15" customHeight="1" x14ac:dyDescent="0.25">
      <c r="B4178" s="76" t="str">
        <f t="shared" si="584"/>
        <v>!!!</v>
      </c>
      <c r="C4178" s="310" t="str">
        <f>IF(LEN($E4178)&gt;0,VLOOKUP(TEXT($E4178,0),'Angaben Stationen'!$E$14:$V$215,17,0),"")</f>
        <v/>
      </c>
      <c r="D4178" s="254" t="str">
        <f>IF(LEN($E4178)&gt;0,VLOOKUP(TEXT($E4178,0),'Angaben Stationen'!$E$14:$V$215,18,0),"")</f>
        <v/>
      </c>
      <c r="E4178" s="344"/>
      <c r="F4178" s="256"/>
      <c r="G4178" s="256"/>
      <c r="H4178" s="307"/>
      <c r="I4178" s="70"/>
      <c r="R4178" s="8">
        <f t="shared" si="577"/>
        <v>0</v>
      </c>
      <c r="S4178" s="8">
        <f>VLOOKUP($D4178,{"29 - Psychiatrie (Erwachsene)",1;"30 - Kinder- und Jugendpsychiatrie",1;"297 - stationsäquivalente Behandlung in der Erwachsenenpsychiatrie (29)",1;"307 - stationsäquivalente Behandlung in der Kinder- und Jugendpsychiatrie (30)",1;"31 - Psychosomatik",1;"",0;0,0},2,0)</f>
        <v>0</v>
      </c>
      <c r="T4178" s="8">
        <f t="shared" si="583"/>
        <v>0</v>
      </c>
      <c r="U4178" s="8">
        <f t="shared" si="585"/>
        <v>0</v>
      </c>
      <c r="V4178" s="8">
        <f t="shared" si="578"/>
        <v>0</v>
      </c>
      <c r="W4178" s="8">
        <f t="shared" si="579"/>
        <v>0</v>
      </c>
      <c r="X4178" s="8">
        <f t="shared" si="580"/>
        <v>0</v>
      </c>
      <c r="Y4178" s="8" t="str">
        <f t="shared" si="581"/>
        <v/>
      </c>
      <c r="Z4178" s="8" t="str">
        <f>VLOOKUP($D4178,{"29 - Psychiatrie (Erwachsene)","BGI";"297 - stationsäquivalente Behandlung in der Erwachsenenpsychiatrie (29)","BGI";"30 - Kinder- und Jugendpsychiatrie","BGII";"307 - stationsäquivalente Behandlung in der Kinder- und Jugendpsychiatrie (30)","BGII";"31 - Psychosomatik","BGI";"","LEER";0,"Leer"},2,0)</f>
        <v>LEER</v>
      </c>
      <c r="AA4178" s="8" t="str">
        <f t="shared" si="582"/>
        <v>Stationen</v>
      </c>
    </row>
    <row r="4179" spans="2:27" ht="15" customHeight="1" x14ac:dyDescent="0.25">
      <c r="B4179" s="76" t="str">
        <f t="shared" si="584"/>
        <v>!!!</v>
      </c>
      <c r="C4179" s="310" t="str">
        <f>IF(LEN($E4179)&gt;0,VLOOKUP(TEXT($E4179,0),'Angaben Stationen'!$E$14:$V$215,17,0),"")</f>
        <v/>
      </c>
      <c r="D4179" s="254" t="str">
        <f>IF(LEN($E4179)&gt;0,VLOOKUP(TEXT($E4179,0),'Angaben Stationen'!$E$14:$V$215,18,0),"")</f>
        <v/>
      </c>
      <c r="E4179" s="344"/>
      <c r="F4179" s="256"/>
      <c r="G4179" s="256"/>
      <c r="H4179" s="307"/>
      <c r="I4179" s="70"/>
      <c r="R4179" s="8">
        <f t="shared" si="577"/>
        <v>0</v>
      </c>
      <c r="S4179" s="8">
        <f>VLOOKUP($D4179,{"29 - Psychiatrie (Erwachsene)",1;"30 - Kinder- und Jugendpsychiatrie",1;"297 - stationsäquivalente Behandlung in der Erwachsenenpsychiatrie (29)",1;"307 - stationsäquivalente Behandlung in der Kinder- und Jugendpsychiatrie (30)",1;"31 - Psychosomatik",1;"",0;0,0},2,0)</f>
        <v>0</v>
      </c>
      <c r="T4179" s="8">
        <f t="shared" si="583"/>
        <v>0</v>
      </c>
      <c r="U4179" s="8">
        <f t="shared" si="585"/>
        <v>0</v>
      </c>
      <c r="V4179" s="8">
        <f t="shared" si="578"/>
        <v>0</v>
      </c>
      <c r="W4179" s="8">
        <f t="shared" si="579"/>
        <v>0</v>
      </c>
      <c r="X4179" s="8">
        <f t="shared" si="580"/>
        <v>0</v>
      </c>
      <c r="Y4179" s="8" t="str">
        <f t="shared" si="581"/>
        <v/>
      </c>
      <c r="Z4179" s="8" t="str">
        <f>VLOOKUP($D4179,{"29 - Psychiatrie (Erwachsene)","BGI";"297 - stationsäquivalente Behandlung in der Erwachsenenpsychiatrie (29)","BGI";"30 - Kinder- und Jugendpsychiatrie","BGII";"307 - stationsäquivalente Behandlung in der Kinder- und Jugendpsychiatrie (30)","BGII";"31 - Psychosomatik","BGI";"","LEER";0,"Leer"},2,0)</f>
        <v>LEER</v>
      </c>
      <c r="AA4179" s="8" t="str">
        <f t="shared" si="582"/>
        <v>Stationen</v>
      </c>
    </row>
    <row r="4180" spans="2:27" ht="15" customHeight="1" x14ac:dyDescent="0.25">
      <c r="B4180" s="76" t="str">
        <f t="shared" si="584"/>
        <v>!!!</v>
      </c>
      <c r="C4180" s="310" t="str">
        <f>IF(LEN($E4180)&gt;0,VLOOKUP(TEXT($E4180,0),'Angaben Stationen'!$E$14:$V$215,17,0),"")</f>
        <v/>
      </c>
      <c r="D4180" s="254" t="str">
        <f>IF(LEN($E4180)&gt;0,VLOOKUP(TEXT($E4180,0),'Angaben Stationen'!$E$14:$V$215,18,0),"")</f>
        <v/>
      </c>
      <c r="E4180" s="344"/>
      <c r="F4180" s="256"/>
      <c r="G4180" s="256"/>
      <c r="H4180" s="307"/>
      <c r="I4180" s="70"/>
      <c r="R4180" s="8">
        <f t="shared" si="577"/>
        <v>0</v>
      </c>
      <c r="S4180" s="8">
        <f>VLOOKUP($D4180,{"29 - Psychiatrie (Erwachsene)",1;"30 - Kinder- und Jugendpsychiatrie",1;"297 - stationsäquivalente Behandlung in der Erwachsenenpsychiatrie (29)",1;"307 - stationsäquivalente Behandlung in der Kinder- und Jugendpsychiatrie (30)",1;"31 - Psychosomatik",1;"",0;0,0},2,0)</f>
        <v>0</v>
      </c>
      <c r="T4180" s="8">
        <f t="shared" si="583"/>
        <v>0</v>
      </c>
      <c r="U4180" s="8">
        <f t="shared" si="585"/>
        <v>0</v>
      </c>
      <c r="V4180" s="8">
        <f t="shared" si="578"/>
        <v>0</v>
      </c>
      <c r="W4180" s="8">
        <f t="shared" si="579"/>
        <v>0</v>
      </c>
      <c r="X4180" s="8">
        <f t="shared" si="580"/>
        <v>0</v>
      </c>
      <c r="Y4180" s="8" t="str">
        <f t="shared" si="581"/>
        <v/>
      </c>
      <c r="Z4180" s="8" t="str">
        <f>VLOOKUP($D4180,{"29 - Psychiatrie (Erwachsene)","BGI";"297 - stationsäquivalente Behandlung in der Erwachsenenpsychiatrie (29)","BGI";"30 - Kinder- und Jugendpsychiatrie","BGII";"307 - stationsäquivalente Behandlung in der Kinder- und Jugendpsychiatrie (30)","BGII";"31 - Psychosomatik","BGI";"","LEER";0,"Leer"},2,0)</f>
        <v>LEER</v>
      </c>
      <c r="AA4180" s="8" t="str">
        <f t="shared" si="582"/>
        <v>Stationen</v>
      </c>
    </row>
    <row r="4181" spans="2:27" ht="15" customHeight="1" x14ac:dyDescent="0.25">
      <c r="B4181" s="76" t="str">
        <f t="shared" si="584"/>
        <v>!!!</v>
      </c>
      <c r="C4181" s="310" t="str">
        <f>IF(LEN($E4181)&gt;0,VLOOKUP(TEXT($E4181,0),'Angaben Stationen'!$E$14:$V$215,17,0),"")</f>
        <v/>
      </c>
      <c r="D4181" s="254" t="str">
        <f>IF(LEN($E4181)&gt;0,VLOOKUP(TEXT($E4181,0),'Angaben Stationen'!$E$14:$V$215,18,0),"")</f>
        <v/>
      </c>
      <c r="E4181" s="344"/>
      <c r="F4181" s="256"/>
      <c r="G4181" s="256"/>
      <c r="H4181" s="307"/>
      <c r="I4181" s="70"/>
      <c r="R4181" s="8">
        <f t="shared" si="577"/>
        <v>0</v>
      </c>
      <c r="S4181" s="8">
        <f>VLOOKUP($D4181,{"29 - Psychiatrie (Erwachsene)",1;"30 - Kinder- und Jugendpsychiatrie",1;"297 - stationsäquivalente Behandlung in der Erwachsenenpsychiatrie (29)",1;"307 - stationsäquivalente Behandlung in der Kinder- und Jugendpsychiatrie (30)",1;"31 - Psychosomatik",1;"",0;0,0},2,0)</f>
        <v>0</v>
      </c>
      <c r="T4181" s="8">
        <f t="shared" si="583"/>
        <v>0</v>
      </c>
      <c r="U4181" s="8">
        <f t="shared" si="585"/>
        <v>0</v>
      </c>
      <c r="V4181" s="8">
        <f t="shared" si="578"/>
        <v>0</v>
      </c>
      <c r="W4181" s="8">
        <f t="shared" si="579"/>
        <v>0</v>
      </c>
      <c r="X4181" s="8">
        <f t="shared" si="580"/>
        <v>0</v>
      </c>
      <c r="Y4181" s="8" t="str">
        <f t="shared" si="581"/>
        <v/>
      </c>
      <c r="Z4181" s="8" t="str">
        <f>VLOOKUP($D4181,{"29 - Psychiatrie (Erwachsene)","BGI";"297 - stationsäquivalente Behandlung in der Erwachsenenpsychiatrie (29)","BGI";"30 - Kinder- und Jugendpsychiatrie","BGII";"307 - stationsäquivalente Behandlung in der Kinder- und Jugendpsychiatrie (30)","BGII";"31 - Psychosomatik","BGI";"","LEER";0,"Leer"},2,0)</f>
        <v>LEER</v>
      </c>
      <c r="AA4181" s="8" t="str">
        <f t="shared" si="582"/>
        <v>Stationen</v>
      </c>
    </row>
    <row r="4182" spans="2:27" ht="15" customHeight="1" x14ac:dyDescent="0.25">
      <c r="B4182" s="76" t="str">
        <f t="shared" si="584"/>
        <v>!!!</v>
      </c>
      <c r="C4182" s="310" t="str">
        <f>IF(LEN($E4182)&gt;0,VLOOKUP(TEXT($E4182,0),'Angaben Stationen'!$E$14:$V$215,17,0),"")</f>
        <v/>
      </c>
      <c r="D4182" s="254" t="str">
        <f>IF(LEN($E4182)&gt;0,VLOOKUP(TEXT($E4182,0),'Angaben Stationen'!$E$14:$V$215,18,0),"")</f>
        <v/>
      </c>
      <c r="E4182" s="344"/>
      <c r="F4182" s="256"/>
      <c r="G4182" s="256"/>
      <c r="H4182" s="307"/>
      <c r="I4182" s="70"/>
      <c r="R4182" s="8">
        <f t="shared" si="577"/>
        <v>0</v>
      </c>
      <c r="S4182" s="8">
        <f>VLOOKUP($D4182,{"29 - Psychiatrie (Erwachsene)",1;"30 - Kinder- und Jugendpsychiatrie",1;"297 - stationsäquivalente Behandlung in der Erwachsenenpsychiatrie (29)",1;"307 - stationsäquivalente Behandlung in der Kinder- und Jugendpsychiatrie (30)",1;"31 - Psychosomatik",1;"",0;0,0},2,0)</f>
        <v>0</v>
      </c>
      <c r="T4182" s="8">
        <f t="shared" si="583"/>
        <v>0</v>
      </c>
      <c r="U4182" s="8">
        <f t="shared" si="585"/>
        <v>0</v>
      </c>
      <c r="V4182" s="8">
        <f t="shared" si="578"/>
        <v>0</v>
      </c>
      <c r="W4182" s="8">
        <f t="shared" si="579"/>
        <v>0</v>
      </c>
      <c r="X4182" s="8">
        <f t="shared" si="580"/>
        <v>0</v>
      </c>
      <c r="Y4182" s="8" t="str">
        <f t="shared" si="581"/>
        <v/>
      </c>
      <c r="Z4182" s="8" t="str">
        <f>VLOOKUP($D4182,{"29 - Psychiatrie (Erwachsene)","BGI";"297 - stationsäquivalente Behandlung in der Erwachsenenpsychiatrie (29)","BGI";"30 - Kinder- und Jugendpsychiatrie","BGII";"307 - stationsäquivalente Behandlung in der Kinder- und Jugendpsychiatrie (30)","BGII";"31 - Psychosomatik","BGI";"","LEER";0,"Leer"},2,0)</f>
        <v>LEER</v>
      </c>
      <c r="AA4182" s="8" t="str">
        <f t="shared" si="582"/>
        <v>Stationen</v>
      </c>
    </row>
    <row r="4183" spans="2:27" ht="15" customHeight="1" x14ac:dyDescent="0.25">
      <c r="B4183" s="76" t="str">
        <f t="shared" si="584"/>
        <v>!!!</v>
      </c>
      <c r="C4183" s="310" t="str">
        <f>IF(LEN($E4183)&gt;0,VLOOKUP(TEXT($E4183,0),'Angaben Stationen'!$E$14:$V$215,17,0),"")</f>
        <v/>
      </c>
      <c r="D4183" s="254" t="str">
        <f>IF(LEN($E4183)&gt;0,VLOOKUP(TEXT($E4183,0),'Angaben Stationen'!$E$14:$V$215,18,0),"")</f>
        <v/>
      </c>
      <c r="E4183" s="344"/>
      <c r="F4183" s="256"/>
      <c r="G4183" s="256"/>
      <c r="H4183" s="307"/>
      <c r="I4183" s="70"/>
      <c r="R4183" s="8">
        <f t="shared" si="577"/>
        <v>0</v>
      </c>
      <c r="S4183" s="8">
        <f>VLOOKUP($D4183,{"29 - Psychiatrie (Erwachsene)",1;"30 - Kinder- und Jugendpsychiatrie",1;"297 - stationsäquivalente Behandlung in der Erwachsenenpsychiatrie (29)",1;"307 - stationsäquivalente Behandlung in der Kinder- und Jugendpsychiatrie (30)",1;"31 - Psychosomatik",1;"",0;0,0},2,0)</f>
        <v>0</v>
      </c>
      <c r="T4183" s="8">
        <f t="shared" si="583"/>
        <v>0</v>
      </c>
      <c r="U4183" s="8">
        <f t="shared" si="585"/>
        <v>0</v>
      </c>
      <c r="V4183" s="8">
        <f t="shared" si="578"/>
        <v>0</v>
      </c>
      <c r="W4183" s="8">
        <f t="shared" si="579"/>
        <v>0</v>
      </c>
      <c r="X4183" s="8">
        <f t="shared" si="580"/>
        <v>0</v>
      </c>
      <c r="Y4183" s="8" t="str">
        <f t="shared" si="581"/>
        <v/>
      </c>
      <c r="Z4183" s="8" t="str">
        <f>VLOOKUP($D4183,{"29 - Psychiatrie (Erwachsene)","BGI";"297 - stationsäquivalente Behandlung in der Erwachsenenpsychiatrie (29)","BGI";"30 - Kinder- und Jugendpsychiatrie","BGII";"307 - stationsäquivalente Behandlung in der Kinder- und Jugendpsychiatrie (30)","BGII";"31 - Psychosomatik","BGI";"","LEER";0,"Leer"},2,0)</f>
        <v>LEER</v>
      </c>
      <c r="AA4183" s="8" t="str">
        <f t="shared" si="582"/>
        <v>Stationen</v>
      </c>
    </row>
    <row r="4184" spans="2:27" ht="15" customHeight="1" x14ac:dyDescent="0.25">
      <c r="B4184" s="76" t="str">
        <f t="shared" si="584"/>
        <v>!!!</v>
      </c>
      <c r="C4184" s="310" t="str">
        <f>IF(LEN($E4184)&gt;0,VLOOKUP(TEXT($E4184,0),'Angaben Stationen'!$E$14:$V$215,17,0),"")</f>
        <v/>
      </c>
      <c r="D4184" s="254" t="str">
        <f>IF(LEN($E4184)&gt;0,VLOOKUP(TEXT($E4184,0),'Angaben Stationen'!$E$14:$V$215,18,0),"")</f>
        <v/>
      </c>
      <c r="E4184" s="344"/>
      <c r="F4184" s="256"/>
      <c r="G4184" s="256"/>
      <c r="H4184" s="307"/>
      <c r="I4184" s="70"/>
      <c r="R4184" s="8">
        <f t="shared" si="577"/>
        <v>0</v>
      </c>
      <c r="S4184" s="8">
        <f>VLOOKUP($D4184,{"29 - Psychiatrie (Erwachsene)",1;"30 - Kinder- und Jugendpsychiatrie",1;"297 - stationsäquivalente Behandlung in der Erwachsenenpsychiatrie (29)",1;"307 - stationsäquivalente Behandlung in der Kinder- und Jugendpsychiatrie (30)",1;"31 - Psychosomatik",1;"",0;0,0},2,0)</f>
        <v>0</v>
      </c>
      <c r="T4184" s="8">
        <f t="shared" si="583"/>
        <v>0</v>
      </c>
      <c r="U4184" s="8">
        <f t="shared" si="585"/>
        <v>0</v>
      </c>
      <c r="V4184" s="8">
        <f t="shared" si="578"/>
        <v>0</v>
      </c>
      <c r="W4184" s="8">
        <f t="shared" si="579"/>
        <v>0</v>
      </c>
      <c r="X4184" s="8">
        <f t="shared" si="580"/>
        <v>0</v>
      </c>
      <c r="Y4184" s="8" t="str">
        <f t="shared" si="581"/>
        <v/>
      </c>
      <c r="Z4184" s="8" t="str">
        <f>VLOOKUP($D4184,{"29 - Psychiatrie (Erwachsene)","BGI";"297 - stationsäquivalente Behandlung in der Erwachsenenpsychiatrie (29)","BGI";"30 - Kinder- und Jugendpsychiatrie","BGII";"307 - stationsäquivalente Behandlung in der Kinder- und Jugendpsychiatrie (30)","BGII";"31 - Psychosomatik","BGI";"","LEER";0,"Leer"},2,0)</f>
        <v>LEER</v>
      </c>
      <c r="AA4184" s="8" t="str">
        <f t="shared" si="582"/>
        <v>Stationen</v>
      </c>
    </row>
    <row r="4185" spans="2:27" ht="15" customHeight="1" x14ac:dyDescent="0.25">
      <c r="B4185" s="76" t="str">
        <f t="shared" si="584"/>
        <v>!!!</v>
      </c>
      <c r="C4185" s="310" t="str">
        <f>IF(LEN($E4185)&gt;0,VLOOKUP(TEXT($E4185,0),'Angaben Stationen'!$E$14:$V$215,17,0),"")</f>
        <v/>
      </c>
      <c r="D4185" s="254" t="str">
        <f>IF(LEN($E4185)&gt;0,VLOOKUP(TEXT($E4185,0),'Angaben Stationen'!$E$14:$V$215,18,0),"")</f>
        <v/>
      </c>
      <c r="E4185" s="344"/>
      <c r="F4185" s="256"/>
      <c r="G4185" s="256"/>
      <c r="H4185" s="307"/>
      <c r="I4185" s="70"/>
      <c r="R4185" s="8">
        <f t="shared" si="577"/>
        <v>0</v>
      </c>
      <c r="S4185" s="8">
        <f>VLOOKUP($D4185,{"29 - Psychiatrie (Erwachsene)",1;"30 - Kinder- und Jugendpsychiatrie",1;"297 - stationsäquivalente Behandlung in der Erwachsenenpsychiatrie (29)",1;"307 - stationsäquivalente Behandlung in der Kinder- und Jugendpsychiatrie (30)",1;"31 - Psychosomatik",1;"",0;0,0},2,0)</f>
        <v>0</v>
      </c>
      <c r="T4185" s="8">
        <f t="shared" si="583"/>
        <v>0</v>
      </c>
      <c r="U4185" s="8">
        <f t="shared" si="585"/>
        <v>0</v>
      </c>
      <c r="V4185" s="8">
        <f t="shared" si="578"/>
        <v>0</v>
      </c>
      <c r="W4185" s="8">
        <f t="shared" si="579"/>
        <v>0</v>
      </c>
      <c r="X4185" s="8">
        <f t="shared" si="580"/>
        <v>0</v>
      </c>
      <c r="Y4185" s="8" t="str">
        <f t="shared" si="581"/>
        <v/>
      </c>
      <c r="Z4185" s="8" t="str">
        <f>VLOOKUP($D4185,{"29 - Psychiatrie (Erwachsene)","BGI";"297 - stationsäquivalente Behandlung in der Erwachsenenpsychiatrie (29)","BGI";"30 - Kinder- und Jugendpsychiatrie","BGII";"307 - stationsäquivalente Behandlung in der Kinder- und Jugendpsychiatrie (30)","BGII";"31 - Psychosomatik","BGI";"","LEER";0,"Leer"},2,0)</f>
        <v>LEER</v>
      </c>
      <c r="AA4185" s="8" t="str">
        <f t="shared" si="582"/>
        <v>Stationen</v>
      </c>
    </row>
    <row r="4186" spans="2:27" ht="15" customHeight="1" x14ac:dyDescent="0.25">
      <c r="B4186" s="76" t="str">
        <f t="shared" si="584"/>
        <v>!!!</v>
      </c>
      <c r="C4186" s="310" t="str">
        <f>IF(LEN($E4186)&gt;0,VLOOKUP(TEXT($E4186,0),'Angaben Stationen'!$E$14:$V$215,17,0),"")</f>
        <v/>
      </c>
      <c r="D4186" s="254" t="str">
        <f>IF(LEN($E4186)&gt;0,VLOOKUP(TEXT($E4186,0),'Angaben Stationen'!$E$14:$V$215,18,0),"")</f>
        <v/>
      </c>
      <c r="E4186" s="344"/>
      <c r="F4186" s="256"/>
      <c r="G4186" s="256"/>
      <c r="H4186" s="307"/>
      <c r="I4186" s="70"/>
      <c r="R4186" s="8">
        <f t="shared" si="577"/>
        <v>0</v>
      </c>
      <c r="S4186" s="8">
        <f>VLOOKUP($D4186,{"29 - Psychiatrie (Erwachsene)",1;"30 - Kinder- und Jugendpsychiatrie",1;"297 - stationsäquivalente Behandlung in der Erwachsenenpsychiatrie (29)",1;"307 - stationsäquivalente Behandlung in der Kinder- und Jugendpsychiatrie (30)",1;"31 - Psychosomatik",1;"",0;0,0},2,0)</f>
        <v>0</v>
      </c>
      <c r="T4186" s="8">
        <f t="shared" si="583"/>
        <v>0</v>
      </c>
      <c r="U4186" s="8">
        <f t="shared" si="585"/>
        <v>0</v>
      </c>
      <c r="V4186" s="8">
        <f t="shared" si="578"/>
        <v>0</v>
      </c>
      <c r="W4186" s="8">
        <f t="shared" si="579"/>
        <v>0</v>
      </c>
      <c r="X4186" s="8">
        <f t="shared" si="580"/>
        <v>0</v>
      </c>
      <c r="Y4186" s="8" t="str">
        <f t="shared" si="581"/>
        <v/>
      </c>
      <c r="Z4186" s="8" t="str">
        <f>VLOOKUP($D4186,{"29 - Psychiatrie (Erwachsene)","BGI";"297 - stationsäquivalente Behandlung in der Erwachsenenpsychiatrie (29)","BGI";"30 - Kinder- und Jugendpsychiatrie","BGII";"307 - stationsäquivalente Behandlung in der Kinder- und Jugendpsychiatrie (30)","BGII";"31 - Psychosomatik","BGI";"","LEER";0,"Leer"},2,0)</f>
        <v>LEER</v>
      </c>
      <c r="AA4186" s="8" t="str">
        <f t="shared" si="582"/>
        <v>Stationen</v>
      </c>
    </row>
    <row r="4187" spans="2:27" ht="15" customHeight="1" x14ac:dyDescent="0.25">
      <c r="B4187" s="76" t="str">
        <f t="shared" si="584"/>
        <v>!!!</v>
      </c>
      <c r="C4187" s="310" t="str">
        <f>IF(LEN($E4187)&gt;0,VLOOKUP(TEXT($E4187,0),'Angaben Stationen'!$E$14:$V$215,17,0),"")</f>
        <v/>
      </c>
      <c r="D4187" s="254" t="str">
        <f>IF(LEN($E4187)&gt;0,VLOOKUP(TEXT($E4187,0),'Angaben Stationen'!$E$14:$V$215,18,0),"")</f>
        <v/>
      </c>
      <c r="E4187" s="344"/>
      <c r="F4187" s="256"/>
      <c r="G4187" s="256"/>
      <c r="H4187" s="307"/>
      <c r="I4187" s="70"/>
      <c r="R4187" s="8">
        <f t="shared" si="577"/>
        <v>0</v>
      </c>
      <c r="S4187" s="8">
        <f>VLOOKUP($D4187,{"29 - Psychiatrie (Erwachsene)",1;"30 - Kinder- und Jugendpsychiatrie",1;"297 - stationsäquivalente Behandlung in der Erwachsenenpsychiatrie (29)",1;"307 - stationsäquivalente Behandlung in der Kinder- und Jugendpsychiatrie (30)",1;"31 - Psychosomatik",1;"",0;0,0},2,0)</f>
        <v>0</v>
      </c>
      <c r="T4187" s="8">
        <f t="shared" si="583"/>
        <v>0</v>
      </c>
      <c r="U4187" s="8">
        <f t="shared" si="585"/>
        <v>0</v>
      </c>
      <c r="V4187" s="8">
        <f t="shared" si="578"/>
        <v>0</v>
      </c>
      <c r="W4187" s="8">
        <f t="shared" si="579"/>
        <v>0</v>
      </c>
      <c r="X4187" s="8">
        <f t="shared" si="580"/>
        <v>0</v>
      </c>
      <c r="Y4187" s="8" t="str">
        <f t="shared" si="581"/>
        <v/>
      </c>
      <c r="Z4187" s="8" t="str">
        <f>VLOOKUP($D4187,{"29 - Psychiatrie (Erwachsene)","BGI";"297 - stationsäquivalente Behandlung in der Erwachsenenpsychiatrie (29)","BGI";"30 - Kinder- und Jugendpsychiatrie","BGII";"307 - stationsäquivalente Behandlung in der Kinder- und Jugendpsychiatrie (30)","BGII";"31 - Psychosomatik","BGI";"","LEER";0,"Leer"},2,0)</f>
        <v>LEER</v>
      </c>
      <c r="AA4187" s="8" t="str">
        <f t="shared" si="582"/>
        <v>Stationen</v>
      </c>
    </row>
    <row r="4188" spans="2:27" ht="15" customHeight="1" x14ac:dyDescent="0.25">
      <c r="B4188" s="76" t="str">
        <f t="shared" si="584"/>
        <v>!!!</v>
      </c>
      <c r="C4188" s="310" t="str">
        <f>IF(LEN($E4188)&gt;0,VLOOKUP(TEXT($E4188,0),'Angaben Stationen'!$E$14:$V$215,17,0),"")</f>
        <v/>
      </c>
      <c r="D4188" s="254" t="str">
        <f>IF(LEN($E4188)&gt;0,VLOOKUP(TEXT($E4188,0),'Angaben Stationen'!$E$14:$V$215,18,0),"")</f>
        <v/>
      </c>
      <c r="E4188" s="344"/>
      <c r="F4188" s="256"/>
      <c r="G4188" s="256"/>
      <c r="H4188" s="307"/>
      <c r="I4188" s="70"/>
      <c r="R4188" s="8">
        <f t="shared" si="577"/>
        <v>0</v>
      </c>
      <c r="S4188" s="8">
        <f>VLOOKUP($D4188,{"29 - Psychiatrie (Erwachsene)",1;"30 - Kinder- und Jugendpsychiatrie",1;"297 - stationsäquivalente Behandlung in der Erwachsenenpsychiatrie (29)",1;"307 - stationsäquivalente Behandlung in der Kinder- und Jugendpsychiatrie (30)",1;"31 - Psychosomatik",1;"",0;0,0},2,0)</f>
        <v>0</v>
      </c>
      <c r="T4188" s="8">
        <f t="shared" si="583"/>
        <v>0</v>
      </c>
      <c r="U4188" s="8">
        <f t="shared" si="585"/>
        <v>0</v>
      </c>
      <c r="V4188" s="8">
        <f t="shared" si="578"/>
        <v>0</v>
      </c>
      <c r="W4188" s="8">
        <f t="shared" si="579"/>
        <v>0</v>
      </c>
      <c r="X4188" s="8">
        <f t="shared" si="580"/>
        <v>0</v>
      </c>
      <c r="Y4188" s="8" t="str">
        <f t="shared" si="581"/>
        <v/>
      </c>
      <c r="Z4188" s="8" t="str">
        <f>VLOOKUP($D4188,{"29 - Psychiatrie (Erwachsene)","BGI";"297 - stationsäquivalente Behandlung in der Erwachsenenpsychiatrie (29)","BGI";"30 - Kinder- und Jugendpsychiatrie","BGII";"307 - stationsäquivalente Behandlung in der Kinder- und Jugendpsychiatrie (30)","BGII";"31 - Psychosomatik","BGI";"","LEER";0,"Leer"},2,0)</f>
        <v>LEER</v>
      </c>
      <c r="AA4188" s="8" t="str">
        <f t="shared" si="582"/>
        <v>Stationen</v>
      </c>
    </row>
    <row r="4189" spans="2:27" ht="15" customHeight="1" x14ac:dyDescent="0.25">
      <c r="B4189" s="76" t="str">
        <f t="shared" si="584"/>
        <v>!!!</v>
      </c>
      <c r="C4189" s="310" t="str">
        <f>IF(LEN($E4189)&gt;0,VLOOKUP(TEXT($E4189,0),'Angaben Stationen'!$E$14:$V$215,17,0),"")</f>
        <v/>
      </c>
      <c r="D4189" s="254" t="str">
        <f>IF(LEN($E4189)&gt;0,VLOOKUP(TEXT($E4189,0),'Angaben Stationen'!$E$14:$V$215,18,0),"")</f>
        <v/>
      </c>
      <c r="E4189" s="344"/>
      <c r="F4189" s="256"/>
      <c r="G4189" s="256"/>
      <c r="H4189" s="307"/>
      <c r="I4189" s="70"/>
      <c r="R4189" s="8">
        <f t="shared" si="577"/>
        <v>0</v>
      </c>
      <c r="S4189" s="8">
        <f>VLOOKUP($D4189,{"29 - Psychiatrie (Erwachsene)",1;"30 - Kinder- und Jugendpsychiatrie",1;"297 - stationsäquivalente Behandlung in der Erwachsenenpsychiatrie (29)",1;"307 - stationsäquivalente Behandlung in der Kinder- und Jugendpsychiatrie (30)",1;"31 - Psychosomatik",1;"",0;0,0},2,0)</f>
        <v>0</v>
      </c>
      <c r="T4189" s="8">
        <f t="shared" si="583"/>
        <v>0</v>
      </c>
      <c r="U4189" s="8">
        <f t="shared" si="585"/>
        <v>0</v>
      </c>
      <c r="V4189" s="8">
        <f t="shared" si="578"/>
        <v>0</v>
      </c>
      <c r="W4189" s="8">
        <f t="shared" si="579"/>
        <v>0</v>
      </c>
      <c r="X4189" s="8">
        <f t="shared" si="580"/>
        <v>0</v>
      </c>
      <c r="Y4189" s="8" t="str">
        <f t="shared" si="581"/>
        <v/>
      </c>
      <c r="Z4189" s="8" t="str">
        <f>VLOOKUP($D4189,{"29 - Psychiatrie (Erwachsene)","BGI";"297 - stationsäquivalente Behandlung in der Erwachsenenpsychiatrie (29)","BGI";"30 - Kinder- und Jugendpsychiatrie","BGII";"307 - stationsäquivalente Behandlung in der Kinder- und Jugendpsychiatrie (30)","BGII";"31 - Psychosomatik","BGI";"","LEER";0,"Leer"},2,0)</f>
        <v>LEER</v>
      </c>
      <c r="AA4189" s="8" t="str">
        <f t="shared" si="582"/>
        <v>Stationen</v>
      </c>
    </row>
    <row r="4190" spans="2:27" ht="15" customHeight="1" x14ac:dyDescent="0.25">
      <c r="B4190" s="76" t="str">
        <f t="shared" si="584"/>
        <v>!!!</v>
      </c>
      <c r="C4190" s="310" t="str">
        <f>IF(LEN($E4190)&gt;0,VLOOKUP(TEXT($E4190,0),'Angaben Stationen'!$E$14:$V$215,17,0),"")</f>
        <v/>
      </c>
      <c r="D4190" s="254" t="str">
        <f>IF(LEN($E4190)&gt;0,VLOOKUP(TEXT($E4190,0),'Angaben Stationen'!$E$14:$V$215,18,0),"")</f>
        <v/>
      </c>
      <c r="E4190" s="344"/>
      <c r="F4190" s="256"/>
      <c r="G4190" s="256"/>
      <c r="H4190" s="307"/>
      <c r="I4190" s="70"/>
      <c r="R4190" s="8">
        <f t="shared" si="577"/>
        <v>0</v>
      </c>
      <c r="S4190" s="8">
        <f>VLOOKUP($D4190,{"29 - Psychiatrie (Erwachsene)",1;"30 - Kinder- und Jugendpsychiatrie",1;"297 - stationsäquivalente Behandlung in der Erwachsenenpsychiatrie (29)",1;"307 - stationsäquivalente Behandlung in der Kinder- und Jugendpsychiatrie (30)",1;"31 - Psychosomatik",1;"",0;0,0},2,0)</f>
        <v>0</v>
      </c>
      <c r="T4190" s="8">
        <f t="shared" si="583"/>
        <v>0</v>
      </c>
      <c r="U4190" s="8">
        <f t="shared" si="585"/>
        <v>0</v>
      </c>
      <c r="V4190" s="8">
        <f t="shared" si="578"/>
        <v>0</v>
      </c>
      <c r="W4190" s="8">
        <f t="shared" si="579"/>
        <v>0</v>
      </c>
      <c r="X4190" s="8">
        <f t="shared" si="580"/>
        <v>0</v>
      </c>
      <c r="Y4190" s="8" t="str">
        <f t="shared" si="581"/>
        <v/>
      </c>
      <c r="Z4190" s="8" t="str">
        <f>VLOOKUP($D4190,{"29 - Psychiatrie (Erwachsene)","BGI";"297 - stationsäquivalente Behandlung in der Erwachsenenpsychiatrie (29)","BGI";"30 - Kinder- und Jugendpsychiatrie","BGII";"307 - stationsäquivalente Behandlung in der Kinder- und Jugendpsychiatrie (30)","BGII";"31 - Psychosomatik","BGI";"","LEER";0,"Leer"},2,0)</f>
        <v>LEER</v>
      </c>
      <c r="AA4190" s="8" t="str">
        <f t="shared" si="582"/>
        <v>Stationen</v>
      </c>
    </row>
    <row r="4191" spans="2:27" ht="15" customHeight="1" x14ac:dyDescent="0.25">
      <c r="B4191" s="76" t="str">
        <f t="shared" si="584"/>
        <v>!!!</v>
      </c>
      <c r="C4191" s="310" t="str">
        <f>IF(LEN($E4191)&gt;0,VLOOKUP(TEXT($E4191,0),'Angaben Stationen'!$E$14:$V$215,17,0),"")</f>
        <v/>
      </c>
      <c r="D4191" s="254" t="str">
        <f>IF(LEN($E4191)&gt;0,VLOOKUP(TEXT($E4191,0),'Angaben Stationen'!$E$14:$V$215,18,0),"")</f>
        <v/>
      </c>
      <c r="E4191" s="344"/>
      <c r="F4191" s="256"/>
      <c r="G4191" s="256"/>
      <c r="H4191" s="307"/>
      <c r="I4191" s="70"/>
      <c r="R4191" s="8">
        <f t="shared" si="577"/>
        <v>0</v>
      </c>
      <c r="S4191" s="8">
        <f>VLOOKUP($D4191,{"29 - Psychiatrie (Erwachsene)",1;"30 - Kinder- und Jugendpsychiatrie",1;"297 - stationsäquivalente Behandlung in der Erwachsenenpsychiatrie (29)",1;"307 - stationsäquivalente Behandlung in der Kinder- und Jugendpsychiatrie (30)",1;"31 - Psychosomatik",1;"",0;0,0},2,0)</f>
        <v>0</v>
      </c>
      <c r="T4191" s="8">
        <f t="shared" si="583"/>
        <v>0</v>
      </c>
      <c r="U4191" s="8">
        <f t="shared" si="585"/>
        <v>0</v>
      </c>
      <c r="V4191" s="8">
        <f t="shared" si="578"/>
        <v>0</v>
      </c>
      <c r="W4191" s="8">
        <f t="shared" si="579"/>
        <v>0</v>
      </c>
      <c r="X4191" s="8">
        <f t="shared" si="580"/>
        <v>0</v>
      </c>
      <c r="Y4191" s="8" t="str">
        <f t="shared" si="581"/>
        <v/>
      </c>
      <c r="Z4191" s="8" t="str">
        <f>VLOOKUP($D4191,{"29 - Psychiatrie (Erwachsene)","BGI";"297 - stationsäquivalente Behandlung in der Erwachsenenpsychiatrie (29)","BGI";"30 - Kinder- und Jugendpsychiatrie","BGII";"307 - stationsäquivalente Behandlung in der Kinder- und Jugendpsychiatrie (30)","BGII";"31 - Psychosomatik","BGI";"","LEER";0,"Leer"},2,0)</f>
        <v>LEER</v>
      </c>
      <c r="AA4191" s="8" t="str">
        <f t="shared" si="582"/>
        <v>Stationen</v>
      </c>
    </row>
    <row r="4192" spans="2:27" ht="15" customHeight="1" x14ac:dyDescent="0.25">
      <c r="B4192" s="76" t="str">
        <f t="shared" si="584"/>
        <v>!!!</v>
      </c>
      <c r="C4192" s="310" t="str">
        <f>IF(LEN($E4192)&gt;0,VLOOKUP(TEXT($E4192,0),'Angaben Stationen'!$E$14:$V$215,17,0),"")</f>
        <v/>
      </c>
      <c r="D4192" s="254" t="str">
        <f>IF(LEN($E4192)&gt;0,VLOOKUP(TEXT($E4192,0),'Angaben Stationen'!$E$14:$V$215,18,0),"")</f>
        <v/>
      </c>
      <c r="E4192" s="344"/>
      <c r="F4192" s="256"/>
      <c r="G4192" s="256"/>
      <c r="H4192" s="307"/>
      <c r="I4192" s="70"/>
      <c r="R4192" s="8">
        <f t="shared" si="577"/>
        <v>0</v>
      </c>
      <c r="S4192" s="8">
        <f>VLOOKUP($D4192,{"29 - Psychiatrie (Erwachsene)",1;"30 - Kinder- und Jugendpsychiatrie",1;"297 - stationsäquivalente Behandlung in der Erwachsenenpsychiatrie (29)",1;"307 - stationsäquivalente Behandlung in der Kinder- und Jugendpsychiatrie (30)",1;"31 - Psychosomatik",1;"",0;0,0},2,0)</f>
        <v>0</v>
      </c>
      <c r="T4192" s="8">
        <f t="shared" si="583"/>
        <v>0</v>
      </c>
      <c r="U4192" s="8">
        <f t="shared" si="585"/>
        <v>0</v>
      </c>
      <c r="V4192" s="8">
        <f t="shared" si="578"/>
        <v>0</v>
      </c>
      <c r="W4192" s="8">
        <f t="shared" si="579"/>
        <v>0</v>
      </c>
      <c r="X4192" s="8">
        <f t="shared" si="580"/>
        <v>0</v>
      </c>
      <c r="Y4192" s="8" t="str">
        <f t="shared" si="581"/>
        <v/>
      </c>
      <c r="Z4192" s="8" t="str">
        <f>VLOOKUP($D4192,{"29 - Psychiatrie (Erwachsene)","BGI";"297 - stationsäquivalente Behandlung in der Erwachsenenpsychiatrie (29)","BGI";"30 - Kinder- und Jugendpsychiatrie","BGII";"307 - stationsäquivalente Behandlung in der Kinder- und Jugendpsychiatrie (30)","BGII";"31 - Psychosomatik","BGI";"","LEER";0,"Leer"},2,0)</f>
        <v>LEER</v>
      </c>
      <c r="AA4192" s="8" t="str">
        <f t="shared" si="582"/>
        <v>Stationen</v>
      </c>
    </row>
    <row r="4193" spans="2:27" ht="15" customHeight="1" x14ac:dyDescent="0.25">
      <c r="B4193" s="76" t="str">
        <f t="shared" si="584"/>
        <v>!!!</v>
      </c>
      <c r="C4193" s="310" t="str">
        <f>IF(LEN($E4193)&gt;0,VLOOKUP(TEXT($E4193,0),'Angaben Stationen'!$E$14:$V$215,17,0),"")</f>
        <v/>
      </c>
      <c r="D4193" s="254" t="str">
        <f>IF(LEN($E4193)&gt;0,VLOOKUP(TEXT($E4193,0),'Angaben Stationen'!$E$14:$V$215,18,0),"")</f>
        <v/>
      </c>
      <c r="E4193" s="344"/>
      <c r="F4193" s="256"/>
      <c r="G4193" s="256"/>
      <c r="H4193" s="307"/>
      <c r="I4193" s="70"/>
      <c r="R4193" s="8">
        <f t="shared" si="577"/>
        <v>0</v>
      </c>
      <c r="S4193" s="8">
        <f>VLOOKUP($D4193,{"29 - Psychiatrie (Erwachsene)",1;"30 - Kinder- und Jugendpsychiatrie",1;"297 - stationsäquivalente Behandlung in der Erwachsenenpsychiatrie (29)",1;"307 - stationsäquivalente Behandlung in der Kinder- und Jugendpsychiatrie (30)",1;"31 - Psychosomatik",1;"",0;0,0},2,0)</f>
        <v>0</v>
      </c>
      <c r="T4193" s="8">
        <f t="shared" si="583"/>
        <v>0</v>
      </c>
      <c r="U4193" s="8">
        <f t="shared" si="585"/>
        <v>0</v>
      </c>
      <c r="V4193" s="8">
        <f t="shared" si="578"/>
        <v>0</v>
      </c>
      <c r="W4193" s="8">
        <f t="shared" si="579"/>
        <v>0</v>
      </c>
      <c r="X4193" s="8">
        <f t="shared" si="580"/>
        <v>0</v>
      </c>
      <c r="Y4193" s="8" t="str">
        <f t="shared" si="581"/>
        <v/>
      </c>
      <c r="Z4193" s="8" t="str">
        <f>VLOOKUP($D4193,{"29 - Psychiatrie (Erwachsene)","BGI";"297 - stationsäquivalente Behandlung in der Erwachsenenpsychiatrie (29)","BGI";"30 - Kinder- und Jugendpsychiatrie","BGII";"307 - stationsäquivalente Behandlung in der Kinder- und Jugendpsychiatrie (30)","BGII";"31 - Psychosomatik","BGI";"","LEER";0,"Leer"},2,0)</f>
        <v>LEER</v>
      </c>
      <c r="AA4193" s="8" t="str">
        <f t="shared" si="582"/>
        <v>Stationen</v>
      </c>
    </row>
    <row r="4194" spans="2:27" ht="15" customHeight="1" x14ac:dyDescent="0.25">
      <c r="B4194" s="76" t="str">
        <f t="shared" si="584"/>
        <v>!!!</v>
      </c>
      <c r="C4194" s="310" t="str">
        <f>IF(LEN($E4194)&gt;0,VLOOKUP(TEXT($E4194,0),'Angaben Stationen'!$E$14:$V$215,17,0),"")</f>
        <v/>
      </c>
      <c r="D4194" s="254" t="str">
        <f>IF(LEN($E4194)&gt;0,VLOOKUP(TEXT($E4194,0),'Angaben Stationen'!$E$14:$V$215,18,0),"")</f>
        <v/>
      </c>
      <c r="E4194" s="344"/>
      <c r="F4194" s="256"/>
      <c r="G4194" s="256"/>
      <c r="H4194" s="307"/>
      <c r="I4194" s="70"/>
      <c r="R4194" s="8">
        <f t="shared" ref="R4194:R4231" si="586">IF(LEN(B4194)&gt;0,0,1)</f>
        <v>0</v>
      </c>
      <c r="S4194" s="8">
        <f>VLOOKUP($D4194,{"29 - Psychiatrie (Erwachsene)",1;"30 - Kinder- und Jugendpsychiatrie",1;"297 - stationsäquivalente Behandlung in der Erwachsenenpsychiatrie (29)",1;"307 - stationsäquivalente Behandlung in der Kinder- und Jugendpsychiatrie (30)",1;"31 - Psychosomatik",1;"",0;0,0},2,0)</f>
        <v>0</v>
      </c>
      <c r="T4194" s="8">
        <f t="shared" si="583"/>
        <v>0</v>
      </c>
      <c r="U4194" s="8">
        <f t="shared" si="585"/>
        <v>0</v>
      </c>
      <c r="V4194" s="8">
        <f t="shared" ref="V4194:V4231" si="587">IF(VALUE($F4194)&gt;0,1,0)</f>
        <v>0</v>
      </c>
      <c r="W4194" s="8">
        <f t="shared" ref="W4194:W4231" si="588">IF(LEN($G4194)&gt;0,1,0)</f>
        <v>0</v>
      </c>
      <c r="X4194" s="8">
        <f t="shared" ref="X4194:X4231" si="589">IF(LEN($H4194)&gt;0,1,0)</f>
        <v>0</v>
      </c>
      <c r="Y4194" s="8" t="str">
        <f t="shared" ref="Y4194:Y4232" si="590">IF($D4194&lt;&gt;"","MonatII","")</f>
        <v/>
      </c>
      <c r="Z4194" s="8" t="str">
        <f>VLOOKUP($D4194,{"29 - Psychiatrie (Erwachsene)","BGI";"297 - stationsäquivalente Behandlung in der Erwachsenenpsychiatrie (29)","BGI";"30 - Kinder- und Jugendpsychiatrie","BGII";"307 - stationsäquivalente Behandlung in der Kinder- und Jugendpsychiatrie (30)","BGII";"31 - Psychosomatik","BGI";"","LEER";0,"Leer"},2,0)</f>
        <v>LEER</v>
      </c>
      <c r="AA4194" s="8" t="str">
        <f t="shared" ref="AA4194:AA4231" si="591">"Stationen"</f>
        <v>Stationen</v>
      </c>
    </row>
    <row r="4195" spans="2:27" ht="15" customHeight="1" x14ac:dyDescent="0.25">
      <c r="B4195" s="76" t="str">
        <f t="shared" si="584"/>
        <v>!!!</v>
      </c>
      <c r="C4195" s="310" t="str">
        <f>IF(LEN($E4195)&gt;0,VLOOKUP(TEXT($E4195,0),'Angaben Stationen'!$E$14:$V$215,17,0),"")</f>
        <v/>
      </c>
      <c r="D4195" s="254" t="str">
        <f>IF(LEN($E4195)&gt;0,VLOOKUP(TEXT($E4195,0),'Angaben Stationen'!$E$14:$V$215,18,0),"")</f>
        <v/>
      </c>
      <c r="E4195" s="344"/>
      <c r="F4195" s="256"/>
      <c r="G4195" s="256"/>
      <c r="H4195" s="307"/>
      <c r="I4195" s="70"/>
      <c r="R4195" s="8">
        <f t="shared" si="586"/>
        <v>0</v>
      </c>
      <c r="S4195" s="8">
        <f>VLOOKUP($D4195,{"29 - Psychiatrie (Erwachsene)",1;"30 - Kinder- und Jugendpsychiatrie",1;"297 - stationsäquivalente Behandlung in der Erwachsenenpsychiatrie (29)",1;"307 - stationsäquivalente Behandlung in der Kinder- und Jugendpsychiatrie (30)",1;"31 - Psychosomatik",1;"",0;0,0},2,0)</f>
        <v>0</v>
      </c>
      <c r="T4195" s="8">
        <f t="shared" si="583"/>
        <v>0</v>
      </c>
      <c r="U4195" s="8">
        <f t="shared" si="585"/>
        <v>0</v>
      </c>
      <c r="V4195" s="8">
        <f t="shared" si="587"/>
        <v>0</v>
      </c>
      <c r="W4195" s="8">
        <f t="shared" si="588"/>
        <v>0</v>
      </c>
      <c r="X4195" s="8">
        <f t="shared" si="589"/>
        <v>0</v>
      </c>
      <c r="Y4195" s="8" t="str">
        <f t="shared" si="590"/>
        <v/>
      </c>
      <c r="Z4195" s="8" t="str">
        <f>VLOOKUP($D4195,{"29 - Psychiatrie (Erwachsene)","BGI";"297 - stationsäquivalente Behandlung in der Erwachsenenpsychiatrie (29)","BGI";"30 - Kinder- und Jugendpsychiatrie","BGII";"307 - stationsäquivalente Behandlung in der Kinder- und Jugendpsychiatrie (30)","BGII";"31 - Psychosomatik","BGI";"","LEER";0,"Leer"},2,0)</f>
        <v>LEER</v>
      </c>
      <c r="AA4195" s="8" t="str">
        <f t="shared" si="591"/>
        <v>Stationen</v>
      </c>
    </row>
    <row r="4196" spans="2:27" ht="15" customHeight="1" x14ac:dyDescent="0.25">
      <c r="B4196" s="76" t="str">
        <f t="shared" si="584"/>
        <v>!!!</v>
      </c>
      <c r="C4196" s="310" t="str">
        <f>IF(LEN($E4196)&gt;0,VLOOKUP(TEXT($E4196,0),'Angaben Stationen'!$E$14:$V$215,17,0),"")</f>
        <v/>
      </c>
      <c r="D4196" s="254" t="str">
        <f>IF(LEN($E4196)&gt;0,VLOOKUP(TEXT($E4196,0),'Angaben Stationen'!$E$14:$V$215,18,0),"")</f>
        <v/>
      </c>
      <c r="E4196" s="344"/>
      <c r="F4196" s="256"/>
      <c r="G4196" s="256"/>
      <c r="H4196" s="307"/>
      <c r="I4196" s="70"/>
      <c r="R4196" s="8">
        <f t="shared" si="586"/>
        <v>0</v>
      </c>
      <c r="S4196" s="8">
        <f>VLOOKUP($D4196,{"29 - Psychiatrie (Erwachsene)",1;"30 - Kinder- und Jugendpsychiatrie",1;"297 - stationsäquivalente Behandlung in der Erwachsenenpsychiatrie (29)",1;"307 - stationsäquivalente Behandlung in der Kinder- und Jugendpsychiatrie (30)",1;"31 - Psychosomatik",1;"",0;0,0},2,0)</f>
        <v>0</v>
      </c>
      <c r="T4196" s="8">
        <f t="shared" si="583"/>
        <v>0</v>
      </c>
      <c r="U4196" s="8">
        <f t="shared" si="585"/>
        <v>0</v>
      </c>
      <c r="V4196" s="8">
        <f t="shared" si="587"/>
        <v>0</v>
      </c>
      <c r="W4196" s="8">
        <f t="shared" si="588"/>
        <v>0</v>
      </c>
      <c r="X4196" s="8">
        <f t="shared" si="589"/>
        <v>0</v>
      </c>
      <c r="Y4196" s="8" t="str">
        <f t="shared" si="590"/>
        <v/>
      </c>
      <c r="Z4196" s="8" t="str">
        <f>VLOOKUP($D4196,{"29 - Psychiatrie (Erwachsene)","BGI";"297 - stationsäquivalente Behandlung in der Erwachsenenpsychiatrie (29)","BGI";"30 - Kinder- und Jugendpsychiatrie","BGII";"307 - stationsäquivalente Behandlung in der Kinder- und Jugendpsychiatrie (30)","BGII";"31 - Psychosomatik","BGI";"","LEER";0,"Leer"},2,0)</f>
        <v>LEER</v>
      </c>
      <c r="AA4196" s="8" t="str">
        <f t="shared" si="591"/>
        <v>Stationen</v>
      </c>
    </row>
    <row r="4197" spans="2:27" ht="15" customHeight="1" x14ac:dyDescent="0.25">
      <c r="B4197" s="76" t="str">
        <f t="shared" si="584"/>
        <v>!!!</v>
      </c>
      <c r="C4197" s="310" t="str">
        <f>IF(LEN($E4197)&gt;0,VLOOKUP(TEXT($E4197,0),'Angaben Stationen'!$E$14:$V$215,17,0),"")</f>
        <v/>
      </c>
      <c r="D4197" s="254" t="str">
        <f>IF(LEN($E4197)&gt;0,VLOOKUP(TEXT($E4197,0),'Angaben Stationen'!$E$14:$V$215,18,0),"")</f>
        <v/>
      </c>
      <c r="E4197" s="344"/>
      <c r="F4197" s="256"/>
      <c r="G4197" s="256"/>
      <c r="H4197" s="307"/>
      <c r="I4197" s="70"/>
      <c r="R4197" s="8">
        <f t="shared" si="586"/>
        <v>0</v>
      </c>
      <c r="S4197" s="8">
        <f>VLOOKUP($D4197,{"29 - Psychiatrie (Erwachsene)",1;"30 - Kinder- und Jugendpsychiatrie",1;"297 - stationsäquivalente Behandlung in der Erwachsenenpsychiatrie (29)",1;"307 - stationsäquivalente Behandlung in der Kinder- und Jugendpsychiatrie (30)",1;"31 - Psychosomatik",1;"",0;0,0},2,0)</f>
        <v>0</v>
      </c>
      <c r="T4197" s="8">
        <f t="shared" si="583"/>
        <v>0</v>
      </c>
      <c r="U4197" s="8">
        <f t="shared" si="585"/>
        <v>0</v>
      </c>
      <c r="V4197" s="8">
        <f t="shared" si="587"/>
        <v>0</v>
      </c>
      <c r="W4197" s="8">
        <f t="shared" si="588"/>
        <v>0</v>
      </c>
      <c r="X4197" s="8">
        <f t="shared" si="589"/>
        <v>0</v>
      </c>
      <c r="Y4197" s="8" t="str">
        <f t="shared" si="590"/>
        <v/>
      </c>
      <c r="Z4197" s="8" t="str">
        <f>VLOOKUP($D4197,{"29 - Psychiatrie (Erwachsene)","BGI";"297 - stationsäquivalente Behandlung in der Erwachsenenpsychiatrie (29)","BGI";"30 - Kinder- und Jugendpsychiatrie","BGII";"307 - stationsäquivalente Behandlung in der Kinder- und Jugendpsychiatrie (30)","BGII";"31 - Psychosomatik","BGI";"","LEER";0,"Leer"},2,0)</f>
        <v>LEER</v>
      </c>
      <c r="AA4197" s="8" t="str">
        <f t="shared" si="591"/>
        <v>Stationen</v>
      </c>
    </row>
    <row r="4198" spans="2:27" ht="15" customHeight="1" x14ac:dyDescent="0.25">
      <c r="B4198" s="76" t="str">
        <f t="shared" si="584"/>
        <v>!!!</v>
      </c>
      <c r="C4198" s="310" t="str">
        <f>IF(LEN($E4198)&gt;0,VLOOKUP(TEXT($E4198,0),'Angaben Stationen'!$E$14:$V$215,17,0),"")</f>
        <v/>
      </c>
      <c r="D4198" s="254" t="str">
        <f>IF(LEN($E4198)&gt;0,VLOOKUP(TEXT($E4198,0),'Angaben Stationen'!$E$14:$V$215,18,0),"")</f>
        <v/>
      </c>
      <c r="E4198" s="344"/>
      <c r="F4198" s="256"/>
      <c r="G4198" s="256"/>
      <c r="H4198" s="307"/>
      <c r="I4198" s="70"/>
      <c r="R4198" s="8">
        <f t="shared" si="586"/>
        <v>0</v>
      </c>
      <c r="S4198" s="8">
        <f>VLOOKUP($D4198,{"29 - Psychiatrie (Erwachsene)",1;"30 - Kinder- und Jugendpsychiatrie",1;"297 - stationsäquivalente Behandlung in der Erwachsenenpsychiatrie (29)",1;"307 - stationsäquivalente Behandlung in der Kinder- und Jugendpsychiatrie (30)",1;"31 - Psychosomatik",1;"",0;0,0},2,0)</f>
        <v>0</v>
      </c>
      <c r="T4198" s="8">
        <f t="shared" ref="T4198:T4232" si="592">IF(LEN($C4198)&gt;0,1,0)</f>
        <v>0</v>
      </c>
      <c r="U4198" s="8">
        <f t="shared" si="585"/>
        <v>0</v>
      </c>
      <c r="V4198" s="8">
        <f t="shared" si="587"/>
        <v>0</v>
      </c>
      <c r="W4198" s="8">
        <f t="shared" si="588"/>
        <v>0</v>
      </c>
      <c r="X4198" s="8">
        <f t="shared" si="589"/>
        <v>0</v>
      </c>
      <c r="Y4198" s="8" t="str">
        <f t="shared" si="590"/>
        <v/>
      </c>
      <c r="Z4198" s="8" t="str">
        <f>VLOOKUP($D4198,{"29 - Psychiatrie (Erwachsene)","BGI";"297 - stationsäquivalente Behandlung in der Erwachsenenpsychiatrie (29)","BGI";"30 - Kinder- und Jugendpsychiatrie","BGII";"307 - stationsäquivalente Behandlung in der Kinder- und Jugendpsychiatrie (30)","BGII";"31 - Psychosomatik","BGI";"","LEER";0,"Leer"},2,0)</f>
        <v>LEER</v>
      </c>
      <c r="AA4198" s="8" t="str">
        <f t="shared" si="591"/>
        <v>Stationen</v>
      </c>
    </row>
    <row r="4199" spans="2:27" ht="15" customHeight="1" x14ac:dyDescent="0.25">
      <c r="B4199" s="76" t="str">
        <f t="shared" si="584"/>
        <v>!!!</v>
      </c>
      <c r="C4199" s="310" t="str">
        <f>IF(LEN($E4199)&gt;0,VLOOKUP(TEXT($E4199,0),'Angaben Stationen'!$E$14:$V$215,17,0),"")</f>
        <v/>
      </c>
      <c r="D4199" s="254" t="str">
        <f>IF(LEN($E4199)&gt;0,VLOOKUP(TEXT($E4199,0),'Angaben Stationen'!$E$14:$V$215,18,0),"")</f>
        <v/>
      </c>
      <c r="E4199" s="344"/>
      <c r="F4199" s="256"/>
      <c r="G4199" s="256"/>
      <c r="H4199" s="307"/>
      <c r="I4199" s="70"/>
      <c r="R4199" s="8">
        <f t="shared" si="586"/>
        <v>0</v>
      </c>
      <c r="S4199" s="8">
        <f>VLOOKUP($D4199,{"29 - Psychiatrie (Erwachsene)",1;"30 - Kinder- und Jugendpsychiatrie",1;"297 - stationsäquivalente Behandlung in der Erwachsenenpsychiatrie (29)",1;"307 - stationsäquivalente Behandlung in der Kinder- und Jugendpsychiatrie (30)",1;"31 - Psychosomatik",1;"",0;0,0},2,0)</f>
        <v>0</v>
      </c>
      <c r="T4199" s="8">
        <f t="shared" si="592"/>
        <v>0</v>
      </c>
      <c r="U4199" s="8">
        <f t="shared" si="585"/>
        <v>0</v>
      </c>
      <c r="V4199" s="8">
        <f t="shared" si="587"/>
        <v>0</v>
      </c>
      <c r="W4199" s="8">
        <f t="shared" si="588"/>
        <v>0</v>
      </c>
      <c r="X4199" s="8">
        <f t="shared" si="589"/>
        <v>0</v>
      </c>
      <c r="Y4199" s="8" t="str">
        <f t="shared" si="590"/>
        <v/>
      </c>
      <c r="Z4199" s="8" t="str">
        <f>VLOOKUP($D4199,{"29 - Psychiatrie (Erwachsene)","BGI";"297 - stationsäquivalente Behandlung in der Erwachsenenpsychiatrie (29)","BGI";"30 - Kinder- und Jugendpsychiatrie","BGII";"307 - stationsäquivalente Behandlung in der Kinder- und Jugendpsychiatrie (30)","BGII";"31 - Psychosomatik","BGI";"","LEER";0,"Leer"},2,0)</f>
        <v>LEER</v>
      </c>
      <c r="AA4199" s="8" t="str">
        <f t="shared" si="591"/>
        <v>Stationen</v>
      </c>
    </row>
    <row r="4200" spans="2:27" ht="15" customHeight="1" x14ac:dyDescent="0.25">
      <c r="B4200" s="76" t="str">
        <f t="shared" si="584"/>
        <v>!!!</v>
      </c>
      <c r="C4200" s="310" t="str">
        <f>IF(LEN($E4200)&gt;0,VLOOKUP(TEXT($E4200,0),'Angaben Stationen'!$E$14:$V$215,17,0),"")</f>
        <v/>
      </c>
      <c r="D4200" s="254" t="str">
        <f>IF(LEN($E4200)&gt;0,VLOOKUP(TEXT($E4200,0),'Angaben Stationen'!$E$14:$V$215,18,0),"")</f>
        <v/>
      </c>
      <c r="E4200" s="344"/>
      <c r="F4200" s="256"/>
      <c r="G4200" s="256"/>
      <c r="H4200" s="307"/>
      <c r="I4200" s="70"/>
      <c r="R4200" s="8">
        <f t="shared" si="586"/>
        <v>0</v>
      </c>
      <c r="S4200" s="8">
        <f>VLOOKUP($D4200,{"29 - Psychiatrie (Erwachsene)",1;"30 - Kinder- und Jugendpsychiatrie",1;"297 - stationsäquivalente Behandlung in der Erwachsenenpsychiatrie (29)",1;"307 - stationsäquivalente Behandlung in der Kinder- und Jugendpsychiatrie (30)",1;"31 - Psychosomatik",1;"",0;0,0},2,0)</f>
        <v>0</v>
      </c>
      <c r="T4200" s="8">
        <f t="shared" si="592"/>
        <v>0</v>
      </c>
      <c r="U4200" s="8">
        <f t="shared" si="585"/>
        <v>0</v>
      </c>
      <c r="V4200" s="8">
        <f t="shared" si="587"/>
        <v>0</v>
      </c>
      <c r="W4200" s="8">
        <f t="shared" si="588"/>
        <v>0</v>
      </c>
      <c r="X4200" s="8">
        <f t="shared" si="589"/>
        <v>0</v>
      </c>
      <c r="Y4200" s="8" t="str">
        <f t="shared" si="590"/>
        <v/>
      </c>
      <c r="Z4200" s="8" t="str">
        <f>VLOOKUP($D4200,{"29 - Psychiatrie (Erwachsene)","BGI";"297 - stationsäquivalente Behandlung in der Erwachsenenpsychiatrie (29)","BGI";"30 - Kinder- und Jugendpsychiatrie","BGII";"307 - stationsäquivalente Behandlung in der Kinder- und Jugendpsychiatrie (30)","BGII";"31 - Psychosomatik","BGI";"","LEER";0,"Leer"},2,0)</f>
        <v>LEER</v>
      </c>
      <c r="AA4200" s="8" t="str">
        <f t="shared" si="591"/>
        <v>Stationen</v>
      </c>
    </row>
    <row r="4201" spans="2:27" ht="15" customHeight="1" x14ac:dyDescent="0.25">
      <c r="B4201" s="76" t="str">
        <f t="shared" si="584"/>
        <v>!!!</v>
      </c>
      <c r="C4201" s="310" t="str">
        <f>IF(LEN($E4201)&gt;0,VLOOKUP(TEXT($E4201,0),'Angaben Stationen'!$E$14:$V$215,17,0),"")</f>
        <v/>
      </c>
      <c r="D4201" s="254" t="str">
        <f>IF(LEN($E4201)&gt;0,VLOOKUP(TEXT($E4201,0),'Angaben Stationen'!$E$14:$V$215,18,0),"")</f>
        <v/>
      </c>
      <c r="E4201" s="344"/>
      <c r="F4201" s="256"/>
      <c r="G4201" s="256"/>
      <c r="H4201" s="307"/>
      <c r="I4201" s="70"/>
      <c r="R4201" s="8">
        <f t="shared" si="586"/>
        <v>0</v>
      </c>
      <c r="S4201" s="8">
        <f>VLOOKUP($D4201,{"29 - Psychiatrie (Erwachsene)",1;"30 - Kinder- und Jugendpsychiatrie",1;"297 - stationsäquivalente Behandlung in der Erwachsenenpsychiatrie (29)",1;"307 - stationsäquivalente Behandlung in der Kinder- und Jugendpsychiatrie (30)",1;"31 - Psychosomatik",1;"",0;0,0},2,0)</f>
        <v>0</v>
      </c>
      <c r="T4201" s="8">
        <f t="shared" si="592"/>
        <v>0</v>
      </c>
      <c r="U4201" s="8">
        <f t="shared" si="585"/>
        <v>0</v>
      </c>
      <c r="V4201" s="8">
        <f t="shared" si="587"/>
        <v>0</v>
      </c>
      <c r="W4201" s="8">
        <f t="shared" si="588"/>
        <v>0</v>
      </c>
      <c r="X4201" s="8">
        <f t="shared" si="589"/>
        <v>0</v>
      </c>
      <c r="Y4201" s="8" t="str">
        <f t="shared" si="590"/>
        <v/>
      </c>
      <c r="Z4201" s="8" t="str">
        <f>VLOOKUP($D4201,{"29 - Psychiatrie (Erwachsene)","BGI";"297 - stationsäquivalente Behandlung in der Erwachsenenpsychiatrie (29)","BGI";"30 - Kinder- und Jugendpsychiatrie","BGII";"307 - stationsäquivalente Behandlung in der Kinder- und Jugendpsychiatrie (30)","BGII";"31 - Psychosomatik","BGI";"","LEER";0,"Leer"},2,0)</f>
        <v>LEER</v>
      </c>
      <c r="AA4201" s="8" t="str">
        <f t="shared" si="591"/>
        <v>Stationen</v>
      </c>
    </row>
    <row r="4202" spans="2:27" ht="15" customHeight="1" x14ac:dyDescent="0.25">
      <c r="B4202" s="76" t="str">
        <f t="shared" si="584"/>
        <v>!!!</v>
      </c>
      <c r="C4202" s="310" t="str">
        <f>IF(LEN($E4202)&gt;0,VLOOKUP(TEXT($E4202,0),'Angaben Stationen'!$E$14:$V$215,17,0),"")</f>
        <v/>
      </c>
      <c r="D4202" s="254" t="str">
        <f>IF(LEN($E4202)&gt;0,VLOOKUP(TEXT($E4202,0),'Angaben Stationen'!$E$14:$V$215,18,0),"")</f>
        <v/>
      </c>
      <c r="E4202" s="344"/>
      <c r="F4202" s="256"/>
      <c r="G4202" s="256"/>
      <c r="H4202" s="307"/>
      <c r="I4202" s="70"/>
      <c r="R4202" s="8">
        <f t="shared" si="586"/>
        <v>0</v>
      </c>
      <c r="S4202" s="8">
        <f>VLOOKUP($D4202,{"29 - Psychiatrie (Erwachsene)",1;"30 - Kinder- und Jugendpsychiatrie",1;"297 - stationsäquivalente Behandlung in der Erwachsenenpsychiatrie (29)",1;"307 - stationsäquivalente Behandlung in der Kinder- und Jugendpsychiatrie (30)",1;"31 - Psychosomatik",1;"",0;0,0},2,0)</f>
        <v>0</v>
      </c>
      <c r="T4202" s="8">
        <f t="shared" si="592"/>
        <v>0</v>
      </c>
      <c r="U4202" s="8">
        <f t="shared" si="585"/>
        <v>0</v>
      </c>
      <c r="V4202" s="8">
        <f t="shared" si="587"/>
        <v>0</v>
      </c>
      <c r="W4202" s="8">
        <f t="shared" si="588"/>
        <v>0</v>
      </c>
      <c r="X4202" s="8">
        <f t="shared" si="589"/>
        <v>0</v>
      </c>
      <c r="Y4202" s="8" t="str">
        <f t="shared" si="590"/>
        <v/>
      </c>
      <c r="Z4202" s="8" t="str">
        <f>VLOOKUP($D4202,{"29 - Psychiatrie (Erwachsene)","BGI";"297 - stationsäquivalente Behandlung in der Erwachsenenpsychiatrie (29)","BGI";"30 - Kinder- und Jugendpsychiatrie","BGII";"307 - stationsäquivalente Behandlung in der Kinder- und Jugendpsychiatrie (30)","BGII";"31 - Psychosomatik","BGI";"","LEER";0,"Leer"},2,0)</f>
        <v>LEER</v>
      </c>
      <c r="AA4202" s="8" t="str">
        <f t="shared" si="591"/>
        <v>Stationen</v>
      </c>
    </row>
    <row r="4203" spans="2:27" ht="15" customHeight="1" x14ac:dyDescent="0.25">
      <c r="B4203" s="76" t="str">
        <f t="shared" si="584"/>
        <v>!!!</v>
      </c>
      <c r="C4203" s="310" t="str">
        <f>IF(LEN($E4203)&gt;0,VLOOKUP(TEXT($E4203,0),'Angaben Stationen'!$E$14:$V$215,17,0),"")</f>
        <v/>
      </c>
      <c r="D4203" s="254" t="str">
        <f>IF(LEN($E4203)&gt;0,VLOOKUP(TEXT($E4203,0),'Angaben Stationen'!$E$14:$V$215,18,0),"")</f>
        <v/>
      </c>
      <c r="E4203" s="344"/>
      <c r="F4203" s="256"/>
      <c r="G4203" s="256"/>
      <c r="H4203" s="307"/>
      <c r="I4203" s="70"/>
      <c r="R4203" s="8">
        <f t="shared" si="586"/>
        <v>0</v>
      </c>
      <c r="S4203" s="8">
        <f>VLOOKUP($D4203,{"29 - Psychiatrie (Erwachsene)",1;"30 - Kinder- und Jugendpsychiatrie",1;"297 - stationsäquivalente Behandlung in der Erwachsenenpsychiatrie (29)",1;"307 - stationsäquivalente Behandlung in der Kinder- und Jugendpsychiatrie (30)",1;"31 - Psychosomatik",1;"",0;0,0},2,0)</f>
        <v>0</v>
      </c>
      <c r="T4203" s="8">
        <f t="shared" si="592"/>
        <v>0</v>
      </c>
      <c r="U4203" s="8">
        <f t="shared" si="585"/>
        <v>0</v>
      </c>
      <c r="V4203" s="8">
        <f t="shared" si="587"/>
        <v>0</v>
      </c>
      <c r="W4203" s="8">
        <f t="shared" si="588"/>
        <v>0</v>
      </c>
      <c r="X4203" s="8">
        <f t="shared" si="589"/>
        <v>0</v>
      </c>
      <c r="Y4203" s="8" t="str">
        <f t="shared" si="590"/>
        <v/>
      </c>
      <c r="Z4203" s="8" t="str">
        <f>VLOOKUP($D4203,{"29 - Psychiatrie (Erwachsene)","BGI";"297 - stationsäquivalente Behandlung in der Erwachsenenpsychiatrie (29)","BGI";"30 - Kinder- und Jugendpsychiatrie","BGII";"307 - stationsäquivalente Behandlung in der Kinder- und Jugendpsychiatrie (30)","BGII";"31 - Psychosomatik","BGI";"","LEER";0,"Leer"},2,0)</f>
        <v>LEER</v>
      </c>
      <c r="AA4203" s="8" t="str">
        <f t="shared" si="591"/>
        <v>Stationen</v>
      </c>
    </row>
    <row r="4204" spans="2:27" ht="15" customHeight="1" x14ac:dyDescent="0.25">
      <c r="B4204" s="76" t="str">
        <f t="shared" si="584"/>
        <v>!!!</v>
      </c>
      <c r="C4204" s="310" t="str">
        <f>IF(LEN($E4204)&gt;0,VLOOKUP(TEXT($E4204,0),'Angaben Stationen'!$E$14:$V$215,17,0),"")</f>
        <v/>
      </c>
      <c r="D4204" s="254" t="str">
        <f>IF(LEN($E4204)&gt;0,VLOOKUP(TEXT($E4204,0),'Angaben Stationen'!$E$14:$V$215,18,0),"")</f>
        <v/>
      </c>
      <c r="E4204" s="344"/>
      <c r="F4204" s="256"/>
      <c r="G4204" s="256"/>
      <c r="H4204" s="307"/>
      <c r="I4204" s="70"/>
      <c r="R4204" s="8">
        <f t="shared" si="586"/>
        <v>0</v>
      </c>
      <c r="S4204" s="8">
        <f>VLOOKUP($D4204,{"29 - Psychiatrie (Erwachsene)",1;"30 - Kinder- und Jugendpsychiatrie",1;"297 - stationsäquivalente Behandlung in der Erwachsenenpsychiatrie (29)",1;"307 - stationsäquivalente Behandlung in der Kinder- und Jugendpsychiatrie (30)",1;"31 - Psychosomatik",1;"",0;0,0},2,0)</f>
        <v>0</v>
      </c>
      <c r="T4204" s="8">
        <f t="shared" si="592"/>
        <v>0</v>
      </c>
      <c r="U4204" s="8">
        <f t="shared" si="585"/>
        <v>0</v>
      </c>
      <c r="V4204" s="8">
        <f t="shared" si="587"/>
        <v>0</v>
      </c>
      <c r="W4204" s="8">
        <f t="shared" si="588"/>
        <v>0</v>
      </c>
      <c r="X4204" s="8">
        <f t="shared" si="589"/>
        <v>0</v>
      </c>
      <c r="Y4204" s="8" t="str">
        <f t="shared" si="590"/>
        <v/>
      </c>
      <c r="Z4204" s="8" t="str">
        <f>VLOOKUP($D4204,{"29 - Psychiatrie (Erwachsene)","BGI";"297 - stationsäquivalente Behandlung in der Erwachsenenpsychiatrie (29)","BGI";"30 - Kinder- und Jugendpsychiatrie","BGII";"307 - stationsäquivalente Behandlung in der Kinder- und Jugendpsychiatrie (30)","BGII";"31 - Psychosomatik","BGI";"","LEER";0,"Leer"},2,0)</f>
        <v>LEER</v>
      </c>
      <c r="AA4204" s="8" t="str">
        <f t="shared" si="591"/>
        <v>Stationen</v>
      </c>
    </row>
    <row r="4205" spans="2:27" ht="15" customHeight="1" x14ac:dyDescent="0.25">
      <c r="B4205" s="76" t="str">
        <f t="shared" si="584"/>
        <v>!!!</v>
      </c>
      <c r="C4205" s="310" t="str">
        <f>IF(LEN($E4205)&gt;0,VLOOKUP(TEXT($E4205,0),'Angaben Stationen'!$E$14:$V$215,17,0),"")</f>
        <v/>
      </c>
      <c r="D4205" s="254" t="str">
        <f>IF(LEN($E4205)&gt;0,VLOOKUP(TEXT($E4205,0),'Angaben Stationen'!$E$14:$V$215,18,0),"")</f>
        <v/>
      </c>
      <c r="E4205" s="344"/>
      <c r="F4205" s="256"/>
      <c r="G4205" s="256"/>
      <c r="H4205" s="307"/>
      <c r="I4205" s="70"/>
      <c r="R4205" s="8">
        <f t="shared" si="586"/>
        <v>0</v>
      </c>
      <c r="S4205" s="8">
        <f>VLOOKUP($D4205,{"29 - Psychiatrie (Erwachsene)",1;"30 - Kinder- und Jugendpsychiatrie",1;"297 - stationsäquivalente Behandlung in der Erwachsenenpsychiatrie (29)",1;"307 - stationsäquivalente Behandlung in der Kinder- und Jugendpsychiatrie (30)",1;"31 - Psychosomatik",1;"",0;0,0},2,0)</f>
        <v>0</v>
      </c>
      <c r="T4205" s="8">
        <f t="shared" si="592"/>
        <v>0</v>
      </c>
      <c r="U4205" s="8">
        <f t="shared" si="585"/>
        <v>0</v>
      </c>
      <c r="V4205" s="8">
        <f t="shared" si="587"/>
        <v>0</v>
      </c>
      <c r="W4205" s="8">
        <f t="shared" si="588"/>
        <v>0</v>
      </c>
      <c r="X4205" s="8">
        <f t="shared" si="589"/>
        <v>0</v>
      </c>
      <c r="Y4205" s="8" t="str">
        <f t="shared" si="590"/>
        <v/>
      </c>
      <c r="Z4205" s="8" t="str">
        <f>VLOOKUP($D4205,{"29 - Psychiatrie (Erwachsene)","BGI";"297 - stationsäquivalente Behandlung in der Erwachsenenpsychiatrie (29)","BGI";"30 - Kinder- und Jugendpsychiatrie","BGII";"307 - stationsäquivalente Behandlung in der Kinder- und Jugendpsychiatrie (30)","BGII";"31 - Psychosomatik","BGI";"","LEER";0,"Leer"},2,0)</f>
        <v>LEER</v>
      </c>
      <c r="AA4205" s="8" t="str">
        <f t="shared" si="591"/>
        <v>Stationen</v>
      </c>
    </row>
    <row r="4206" spans="2:27" ht="15" customHeight="1" x14ac:dyDescent="0.25">
      <c r="B4206" s="76" t="str">
        <f t="shared" si="584"/>
        <v>!!!</v>
      </c>
      <c r="C4206" s="310" t="str">
        <f>IF(LEN($E4206)&gt;0,VLOOKUP(TEXT($E4206,0),'Angaben Stationen'!$E$14:$V$215,17,0),"")</f>
        <v/>
      </c>
      <c r="D4206" s="254" t="str">
        <f>IF(LEN($E4206)&gt;0,VLOOKUP(TEXT($E4206,0),'Angaben Stationen'!$E$14:$V$215,18,0),"")</f>
        <v/>
      </c>
      <c r="E4206" s="344"/>
      <c r="F4206" s="256"/>
      <c r="G4206" s="256"/>
      <c r="H4206" s="307"/>
      <c r="I4206" s="70"/>
      <c r="R4206" s="8">
        <f t="shared" si="586"/>
        <v>0</v>
      </c>
      <c r="S4206" s="8">
        <f>VLOOKUP($D4206,{"29 - Psychiatrie (Erwachsene)",1;"30 - Kinder- und Jugendpsychiatrie",1;"297 - stationsäquivalente Behandlung in der Erwachsenenpsychiatrie (29)",1;"307 - stationsäquivalente Behandlung in der Kinder- und Jugendpsychiatrie (30)",1;"31 - Psychosomatik",1;"",0;0,0},2,0)</f>
        <v>0</v>
      </c>
      <c r="T4206" s="8">
        <f t="shared" si="592"/>
        <v>0</v>
      </c>
      <c r="U4206" s="8">
        <f t="shared" si="585"/>
        <v>0</v>
      </c>
      <c r="V4206" s="8">
        <f t="shared" si="587"/>
        <v>0</v>
      </c>
      <c r="W4206" s="8">
        <f t="shared" si="588"/>
        <v>0</v>
      </c>
      <c r="X4206" s="8">
        <f t="shared" si="589"/>
        <v>0</v>
      </c>
      <c r="Y4206" s="8" t="str">
        <f t="shared" si="590"/>
        <v/>
      </c>
      <c r="Z4206" s="8" t="str">
        <f>VLOOKUP($D4206,{"29 - Psychiatrie (Erwachsene)","BGI";"297 - stationsäquivalente Behandlung in der Erwachsenenpsychiatrie (29)","BGI";"30 - Kinder- und Jugendpsychiatrie","BGII";"307 - stationsäquivalente Behandlung in der Kinder- und Jugendpsychiatrie (30)","BGII";"31 - Psychosomatik","BGI";"","LEER";0,"Leer"},2,0)</f>
        <v>LEER</v>
      </c>
      <c r="AA4206" s="8" t="str">
        <f t="shared" si="591"/>
        <v>Stationen</v>
      </c>
    </row>
    <row r="4207" spans="2:27" ht="15" customHeight="1" x14ac:dyDescent="0.25">
      <c r="B4207" s="76" t="str">
        <f t="shared" si="584"/>
        <v>!!!</v>
      </c>
      <c r="C4207" s="310" t="str">
        <f>IF(LEN($E4207)&gt;0,VLOOKUP(TEXT($E4207,0),'Angaben Stationen'!$E$14:$V$215,17,0),"")</f>
        <v/>
      </c>
      <c r="D4207" s="254" t="str">
        <f>IF(LEN($E4207)&gt;0,VLOOKUP(TEXT($E4207,0),'Angaben Stationen'!$E$14:$V$215,18,0),"")</f>
        <v/>
      </c>
      <c r="E4207" s="344"/>
      <c r="F4207" s="256"/>
      <c r="G4207" s="256"/>
      <c r="H4207" s="307"/>
      <c r="I4207" s="70"/>
      <c r="R4207" s="8">
        <f t="shared" si="586"/>
        <v>0</v>
      </c>
      <c r="S4207" s="8">
        <f>VLOOKUP($D4207,{"29 - Psychiatrie (Erwachsene)",1;"30 - Kinder- und Jugendpsychiatrie",1;"297 - stationsäquivalente Behandlung in der Erwachsenenpsychiatrie (29)",1;"307 - stationsäquivalente Behandlung in der Kinder- und Jugendpsychiatrie (30)",1;"31 - Psychosomatik",1;"",0;0,0},2,0)</f>
        <v>0</v>
      </c>
      <c r="T4207" s="8">
        <f t="shared" si="592"/>
        <v>0</v>
      </c>
      <c r="U4207" s="8">
        <f t="shared" si="585"/>
        <v>0</v>
      </c>
      <c r="V4207" s="8">
        <f t="shared" si="587"/>
        <v>0</v>
      </c>
      <c r="W4207" s="8">
        <f t="shared" si="588"/>
        <v>0</v>
      </c>
      <c r="X4207" s="8">
        <f t="shared" si="589"/>
        <v>0</v>
      </c>
      <c r="Y4207" s="8" t="str">
        <f t="shared" si="590"/>
        <v/>
      </c>
      <c r="Z4207" s="8" t="str">
        <f>VLOOKUP($D4207,{"29 - Psychiatrie (Erwachsene)","BGI";"297 - stationsäquivalente Behandlung in der Erwachsenenpsychiatrie (29)","BGI";"30 - Kinder- und Jugendpsychiatrie","BGII";"307 - stationsäquivalente Behandlung in der Kinder- und Jugendpsychiatrie (30)","BGII";"31 - Psychosomatik","BGI";"","LEER";0,"Leer"},2,0)</f>
        <v>LEER</v>
      </c>
      <c r="AA4207" s="8" t="str">
        <f t="shared" si="591"/>
        <v>Stationen</v>
      </c>
    </row>
    <row r="4208" spans="2:27" ht="15" customHeight="1" x14ac:dyDescent="0.25">
      <c r="B4208" s="76" t="str">
        <f t="shared" si="584"/>
        <v>!!!</v>
      </c>
      <c r="C4208" s="310" t="str">
        <f>IF(LEN($E4208)&gt;0,VLOOKUP(TEXT($E4208,0),'Angaben Stationen'!$E$14:$V$215,17,0),"")</f>
        <v/>
      </c>
      <c r="D4208" s="254" t="str">
        <f>IF(LEN($E4208)&gt;0,VLOOKUP(TEXT($E4208,0),'Angaben Stationen'!$E$14:$V$215,18,0),"")</f>
        <v/>
      </c>
      <c r="E4208" s="344"/>
      <c r="F4208" s="256"/>
      <c r="G4208" s="256"/>
      <c r="H4208" s="307"/>
      <c r="I4208" s="70"/>
      <c r="R4208" s="8">
        <f t="shared" si="586"/>
        <v>0</v>
      </c>
      <c r="S4208" s="8">
        <f>VLOOKUP($D4208,{"29 - Psychiatrie (Erwachsene)",1;"30 - Kinder- und Jugendpsychiatrie",1;"297 - stationsäquivalente Behandlung in der Erwachsenenpsychiatrie (29)",1;"307 - stationsäquivalente Behandlung in der Kinder- und Jugendpsychiatrie (30)",1;"31 - Psychosomatik",1;"",0;0,0},2,0)</f>
        <v>0</v>
      </c>
      <c r="T4208" s="8">
        <f t="shared" si="592"/>
        <v>0</v>
      </c>
      <c r="U4208" s="8">
        <f t="shared" si="585"/>
        <v>0</v>
      </c>
      <c r="V4208" s="8">
        <f t="shared" si="587"/>
        <v>0</v>
      </c>
      <c r="W4208" s="8">
        <f t="shared" si="588"/>
        <v>0</v>
      </c>
      <c r="X4208" s="8">
        <f t="shared" si="589"/>
        <v>0</v>
      </c>
      <c r="Y4208" s="8" t="str">
        <f t="shared" si="590"/>
        <v/>
      </c>
      <c r="Z4208" s="8" t="str">
        <f>VLOOKUP($D4208,{"29 - Psychiatrie (Erwachsene)","BGI";"297 - stationsäquivalente Behandlung in der Erwachsenenpsychiatrie (29)","BGI";"30 - Kinder- und Jugendpsychiatrie","BGII";"307 - stationsäquivalente Behandlung in der Kinder- und Jugendpsychiatrie (30)","BGII";"31 - Psychosomatik","BGI";"","LEER";0,"Leer"},2,0)</f>
        <v>LEER</v>
      </c>
      <c r="AA4208" s="8" t="str">
        <f t="shared" si="591"/>
        <v>Stationen</v>
      </c>
    </row>
    <row r="4209" spans="2:27" ht="15" customHeight="1" x14ac:dyDescent="0.25">
      <c r="B4209" s="76" t="str">
        <f t="shared" si="584"/>
        <v>!!!</v>
      </c>
      <c r="C4209" s="310" t="str">
        <f>IF(LEN($E4209)&gt;0,VLOOKUP(TEXT($E4209,0),'Angaben Stationen'!$E$14:$V$215,17,0),"")</f>
        <v/>
      </c>
      <c r="D4209" s="254" t="str">
        <f>IF(LEN($E4209)&gt;0,VLOOKUP(TEXT($E4209,0),'Angaben Stationen'!$E$14:$V$215,18,0),"")</f>
        <v/>
      </c>
      <c r="E4209" s="344"/>
      <c r="F4209" s="256"/>
      <c r="G4209" s="256"/>
      <c r="H4209" s="307"/>
      <c r="I4209" s="70"/>
      <c r="R4209" s="8">
        <f t="shared" si="586"/>
        <v>0</v>
      </c>
      <c r="S4209" s="8">
        <f>VLOOKUP($D4209,{"29 - Psychiatrie (Erwachsene)",1;"30 - Kinder- und Jugendpsychiatrie",1;"297 - stationsäquivalente Behandlung in der Erwachsenenpsychiatrie (29)",1;"307 - stationsäquivalente Behandlung in der Kinder- und Jugendpsychiatrie (30)",1;"31 - Psychosomatik",1;"",0;0,0},2,0)</f>
        <v>0</v>
      </c>
      <c r="T4209" s="8">
        <f t="shared" si="592"/>
        <v>0</v>
      </c>
      <c r="U4209" s="8">
        <f t="shared" si="585"/>
        <v>0</v>
      </c>
      <c r="V4209" s="8">
        <f t="shared" si="587"/>
        <v>0</v>
      </c>
      <c r="W4209" s="8">
        <f t="shared" si="588"/>
        <v>0</v>
      </c>
      <c r="X4209" s="8">
        <f t="shared" si="589"/>
        <v>0</v>
      </c>
      <c r="Y4209" s="8" t="str">
        <f t="shared" si="590"/>
        <v/>
      </c>
      <c r="Z4209" s="8" t="str">
        <f>VLOOKUP($D4209,{"29 - Psychiatrie (Erwachsene)","BGI";"297 - stationsäquivalente Behandlung in der Erwachsenenpsychiatrie (29)","BGI";"30 - Kinder- und Jugendpsychiatrie","BGII";"307 - stationsäquivalente Behandlung in der Kinder- und Jugendpsychiatrie (30)","BGII";"31 - Psychosomatik","BGI";"","LEER";0,"Leer"},2,0)</f>
        <v>LEER</v>
      </c>
      <c r="AA4209" s="8" t="str">
        <f t="shared" si="591"/>
        <v>Stationen</v>
      </c>
    </row>
    <row r="4210" spans="2:27" ht="15" customHeight="1" x14ac:dyDescent="0.25">
      <c r="B4210" s="76" t="str">
        <f t="shared" si="584"/>
        <v>!!!</v>
      </c>
      <c r="C4210" s="310" t="str">
        <f>IF(LEN($E4210)&gt;0,VLOOKUP(TEXT($E4210,0),'Angaben Stationen'!$E$14:$V$215,17,0),"")</f>
        <v/>
      </c>
      <c r="D4210" s="254" t="str">
        <f>IF(LEN($E4210)&gt;0,VLOOKUP(TEXT($E4210,0),'Angaben Stationen'!$E$14:$V$215,18,0),"")</f>
        <v/>
      </c>
      <c r="E4210" s="344"/>
      <c r="F4210" s="256"/>
      <c r="G4210" s="256"/>
      <c r="H4210" s="307"/>
      <c r="I4210" s="70"/>
      <c r="R4210" s="8">
        <f t="shared" si="586"/>
        <v>0</v>
      </c>
      <c r="S4210" s="8">
        <f>VLOOKUP($D4210,{"29 - Psychiatrie (Erwachsene)",1;"30 - Kinder- und Jugendpsychiatrie",1;"297 - stationsäquivalente Behandlung in der Erwachsenenpsychiatrie (29)",1;"307 - stationsäquivalente Behandlung in der Kinder- und Jugendpsychiatrie (30)",1;"31 - Psychosomatik",1;"",0;0,0},2,0)</f>
        <v>0</v>
      </c>
      <c r="T4210" s="8">
        <f t="shared" si="592"/>
        <v>0</v>
      </c>
      <c r="U4210" s="8">
        <f t="shared" si="585"/>
        <v>0</v>
      </c>
      <c r="V4210" s="8">
        <f t="shared" si="587"/>
        <v>0</v>
      </c>
      <c r="W4210" s="8">
        <f t="shared" si="588"/>
        <v>0</v>
      </c>
      <c r="X4210" s="8">
        <f t="shared" si="589"/>
        <v>0</v>
      </c>
      <c r="Y4210" s="8" t="str">
        <f t="shared" si="590"/>
        <v/>
      </c>
      <c r="Z4210" s="8" t="str">
        <f>VLOOKUP($D4210,{"29 - Psychiatrie (Erwachsene)","BGI";"297 - stationsäquivalente Behandlung in der Erwachsenenpsychiatrie (29)","BGI";"30 - Kinder- und Jugendpsychiatrie","BGII";"307 - stationsäquivalente Behandlung in der Kinder- und Jugendpsychiatrie (30)","BGII";"31 - Psychosomatik","BGI";"","LEER";0,"Leer"},2,0)</f>
        <v>LEER</v>
      </c>
      <c r="AA4210" s="8" t="str">
        <f t="shared" si="591"/>
        <v>Stationen</v>
      </c>
    </row>
    <row r="4211" spans="2:27" ht="15" customHeight="1" x14ac:dyDescent="0.25">
      <c r="B4211" s="76" t="str">
        <f t="shared" si="584"/>
        <v>!!!</v>
      </c>
      <c r="C4211" s="310" t="str">
        <f>IF(LEN($E4211)&gt;0,VLOOKUP(TEXT($E4211,0),'Angaben Stationen'!$E$14:$V$215,17,0),"")</f>
        <v/>
      </c>
      <c r="D4211" s="254" t="str">
        <f>IF(LEN($E4211)&gt;0,VLOOKUP(TEXT($E4211,0),'Angaben Stationen'!$E$14:$V$215,18,0),"")</f>
        <v/>
      </c>
      <c r="E4211" s="344"/>
      <c r="F4211" s="256"/>
      <c r="G4211" s="256"/>
      <c r="H4211" s="307"/>
      <c r="I4211" s="70"/>
      <c r="R4211" s="8">
        <f t="shared" si="586"/>
        <v>0</v>
      </c>
      <c r="S4211" s="8">
        <f>VLOOKUP($D4211,{"29 - Psychiatrie (Erwachsene)",1;"30 - Kinder- und Jugendpsychiatrie",1;"297 - stationsäquivalente Behandlung in der Erwachsenenpsychiatrie (29)",1;"307 - stationsäquivalente Behandlung in der Kinder- und Jugendpsychiatrie (30)",1;"31 - Psychosomatik",1;"",0;0,0},2,0)</f>
        <v>0</v>
      </c>
      <c r="T4211" s="8">
        <f t="shared" si="592"/>
        <v>0</v>
      </c>
      <c r="U4211" s="8">
        <f t="shared" si="585"/>
        <v>0</v>
      </c>
      <c r="V4211" s="8">
        <f t="shared" si="587"/>
        <v>0</v>
      </c>
      <c r="W4211" s="8">
        <f t="shared" si="588"/>
        <v>0</v>
      </c>
      <c r="X4211" s="8">
        <f t="shared" si="589"/>
        <v>0</v>
      </c>
      <c r="Y4211" s="8" t="str">
        <f t="shared" si="590"/>
        <v/>
      </c>
      <c r="Z4211" s="8" t="str">
        <f>VLOOKUP($D4211,{"29 - Psychiatrie (Erwachsene)","BGI";"297 - stationsäquivalente Behandlung in der Erwachsenenpsychiatrie (29)","BGI";"30 - Kinder- und Jugendpsychiatrie","BGII";"307 - stationsäquivalente Behandlung in der Kinder- und Jugendpsychiatrie (30)","BGII";"31 - Psychosomatik","BGI";"","LEER";0,"Leer"},2,0)</f>
        <v>LEER</v>
      </c>
      <c r="AA4211" s="8" t="str">
        <f t="shared" si="591"/>
        <v>Stationen</v>
      </c>
    </row>
    <row r="4212" spans="2:27" ht="15" customHeight="1" x14ac:dyDescent="0.25">
      <c r="B4212" s="76" t="str">
        <f t="shared" si="584"/>
        <v>!!!</v>
      </c>
      <c r="C4212" s="310" t="str">
        <f>IF(LEN($E4212)&gt;0,VLOOKUP(TEXT($E4212,0),'Angaben Stationen'!$E$14:$V$215,17,0),"")</f>
        <v/>
      </c>
      <c r="D4212" s="254" t="str">
        <f>IF(LEN($E4212)&gt;0,VLOOKUP(TEXT($E4212,0),'Angaben Stationen'!$E$14:$V$215,18,0),"")</f>
        <v/>
      </c>
      <c r="E4212" s="344"/>
      <c r="F4212" s="256"/>
      <c r="G4212" s="256"/>
      <c r="H4212" s="307"/>
      <c r="I4212" s="70"/>
      <c r="R4212" s="8">
        <f t="shared" si="586"/>
        <v>0</v>
      </c>
      <c r="S4212" s="8">
        <f>VLOOKUP($D4212,{"29 - Psychiatrie (Erwachsene)",1;"30 - Kinder- und Jugendpsychiatrie",1;"297 - stationsäquivalente Behandlung in der Erwachsenenpsychiatrie (29)",1;"307 - stationsäquivalente Behandlung in der Kinder- und Jugendpsychiatrie (30)",1;"31 - Psychosomatik",1;"",0;0,0},2,0)</f>
        <v>0</v>
      </c>
      <c r="T4212" s="8">
        <f t="shared" si="592"/>
        <v>0</v>
      </c>
      <c r="U4212" s="8">
        <f t="shared" si="585"/>
        <v>0</v>
      </c>
      <c r="V4212" s="8">
        <f t="shared" si="587"/>
        <v>0</v>
      </c>
      <c r="W4212" s="8">
        <f t="shared" si="588"/>
        <v>0</v>
      </c>
      <c r="X4212" s="8">
        <f t="shared" si="589"/>
        <v>0</v>
      </c>
      <c r="Y4212" s="8" t="str">
        <f t="shared" si="590"/>
        <v/>
      </c>
      <c r="Z4212" s="8" t="str">
        <f>VLOOKUP($D4212,{"29 - Psychiatrie (Erwachsene)","BGI";"297 - stationsäquivalente Behandlung in der Erwachsenenpsychiatrie (29)","BGI";"30 - Kinder- und Jugendpsychiatrie","BGII";"307 - stationsäquivalente Behandlung in der Kinder- und Jugendpsychiatrie (30)","BGII";"31 - Psychosomatik","BGI";"","LEER";0,"Leer"},2,0)</f>
        <v>LEER</v>
      </c>
      <c r="AA4212" s="8" t="str">
        <f t="shared" si="591"/>
        <v>Stationen</v>
      </c>
    </row>
    <row r="4213" spans="2:27" ht="15" customHeight="1" x14ac:dyDescent="0.25">
      <c r="B4213" s="76" t="str">
        <f t="shared" si="584"/>
        <v>!!!</v>
      </c>
      <c r="C4213" s="310" t="str">
        <f>IF(LEN($E4213)&gt;0,VLOOKUP(TEXT($E4213,0),'Angaben Stationen'!$E$14:$V$215,17,0),"")</f>
        <v/>
      </c>
      <c r="D4213" s="254" t="str">
        <f>IF(LEN($E4213)&gt;0,VLOOKUP(TEXT($E4213,0),'Angaben Stationen'!$E$14:$V$215,18,0),"")</f>
        <v/>
      </c>
      <c r="E4213" s="344"/>
      <c r="F4213" s="256"/>
      <c r="G4213" s="256"/>
      <c r="H4213" s="307"/>
      <c r="I4213" s="70"/>
      <c r="R4213" s="8">
        <f t="shared" si="586"/>
        <v>0</v>
      </c>
      <c r="S4213" s="8">
        <f>VLOOKUP($D4213,{"29 - Psychiatrie (Erwachsene)",1;"30 - Kinder- und Jugendpsychiatrie",1;"297 - stationsäquivalente Behandlung in der Erwachsenenpsychiatrie (29)",1;"307 - stationsäquivalente Behandlung in der Kinder- und Jugendpsychiatrie (30)",1;"31 - Psychosomatik",1;"",0;0,0},2,0)</f>
        <v>0</v>
      </c>
      <c r="T4213" s="8">
        <f t="shared" si="592"/>
        <v>0</v>
      </c>
      <c r="U4213" s="8">
        <f t="shared" si="585"/>
        <v>0</v>
      </c>
      <c r="V4213" s="8">
        <f t="shared" si="587"/>
        <v>0</v>
      </c>
      <c r="W4213" s="8">
        <f t="shared" si="588"/>
        <v>0</v>
      </c>
      <c r="X4213" s="8">
        <f t="shared" si="589"/>
        <v>0</v>
      </c>
      <c r="Y4213" s="8" t="str">
        <f t="shared" si="590"/>
        <v/>
      </c>
      <c r="Z4213" s="8" t="str">
        <f>VLOOKUP($D4213,{"29 - Psychiatrie (Erwachsene)","BGI";"297 - stationsäquivalente Behandlung in der Erwachsenenpsychiatrie (29)","BGI";"30 - Kinder- und Jugendpsychiatrie","BGII";"307 - stationsäquivalente Behandlung in der Kinder- und Jugendpsychiatrie (30)","BGII";"31 - Psychosomatik","BGI";"","LEER";0,"Leer"},2,0)</f>
        <v>LEER</v>
      </c>
      <c r="AA4213" s="8" t="str">
        <f t="shared" si="591"/>
        <v>Stationen</v>
      </c>
    </row>
    <row r="4214" spans="2:27" ht="15" customHeight="1" x14ac:dyDescent="0.25">
      <c r="B4214" s="76" t="str">
        <f t="shared" si="584"/>
        <v>!!!</v>
      </c>
      <c r="C4214" s="310" t="str">
        <f>IF(LEN($E4214)&gt;0,VLOOKUP(TEXT($E4214,0),'Angaben Stationen'!$E$14:$V$215,17,0),"")</f>
        <v/>
      </c>
      <c r="D4214" s="254" t="str">
        <f>IF(LEN($E4214)&gt;0,VLOOKUP(TEXT($E4214,0),'Angaben Stationen'!$E$14:$V$215,18,0),"")</f>
        <v/>
      </c>
      <c r="E4214" s="344"/>
      <c r="F4214" s="256"/>
      <c r="G4214" s="256"/>
      <c r="H4214" s="307"/>
      <c r="I4214" s="70"/>
      <c r="R4214" s="8">
        <f t="shared" si="586"/>
        <v>0</v>
      </c>
      <c r="S4214" s="8">
        <f>VLOOKUP($D4214,{"29 - Psychiatrie (Erwachsene)",1;"30 - Kinder- und Jugendpsychiatrie",1;"297 - stationsäquivalente Behandlung in der Erwachsenenpsychiatrie (29)",1;"307 - stationsäquivalente Behandlung in der Kinder- und Jugendpsychiatrie (30)",1;"31 - Psychosomatik",1;"",0;0,0},2,0)</f>
        <v>0</v>
      </c>
      <c r="T4214" s="8">
        <f t="shared" si="592"/>
        <v>0</v>
      </c>
      <c r="U4214" s="8">
        <f t="shared" si="585"/>
        <v>0</v>
      </c>
      <c r="V4214" s="8">
        <f t="shared" si="587"/>
        <v>0</v>
      </c>
      <c r="W4214" s="8">
        <f t="shared" si="588"/>
        <v>0</v>
      </c>
      <c r="X4214" s="8">
        <f t="shared" si="589"/>
        <v>0</v>
      </c>
      <c r="Y4214" s="8" t="str">
        <f t="shared" si="590"/>
        <v/>
      </c>
      <c r="Z4214" s="8" t="str">
        <f>VLOOKUP($D4214,{"29 - Psychiatrie (Erwachsene)","BGI";"297 - stationsäquivalente Behandlung in der Erwachsenenpsychiatrie (29)","BGI";"30 - Kinder- und Jugendpsychiatrie","BGII";"307 - stationsäquivalente Behandlung in der Kinder- und Jugendpsychiatrie (30)","BGII";"31 - Psychosomatik","BGI";"","LEER";0,"Leer"},2,0)</f>
        <v>LEER</v>
      </c>
      <c r="AA4214" s="8" t="str">
        <f t="shared" si="591"/>
        <v>Stationen</v>
      </c>
    </row>
    <row r="4215" spans="2:27" ht="15" customHeight="1" x14ac:dyDescent="0.25">
      <c r="B4215" s="76" t="str">
        <f t="shared" si="584"/>
        <v>!!!</v>
      </c>
      <c r="C4215" s="310" t="str">
        <f>IF(LEN($E4215)&gt;0,VLOOKUP(TEXT($E4215,0),'Angaben Stationen'!$E$14:$V$215,17,0),"")</f>
        <v/>
      </c>
      <c r="D4215" s="254" t="str">
        <f>IF(LEN($E4215)&gt;0,VLOOKUP(TEXT($E4215,0),'Angaben Stationen'!$E$14:$V$215,18,0),"")</f>
        <v/>
      </c>
      <c r="E4215" s="344"/>
      <c r="F4215" s="256"/>
      <c r="G4215" s="256"/>
      <c r="H4215" s="307"/>
      <c r="I4215" s="70"/>
      <c r="R4215" s="8">
        <f t="shared" si="586"/>
        <v>0</v>
      </c>
      <c r="S4215" s="8">
        <f>VLOOKUP($D4215,{"29 - Psychiatrie (Erwachsene)",1;"30 - Kinder- und Jugendpsychiatrie",1;"297 - stationsäquivalente Behandlung in der Erwachsenenpsychiatrie (29)",1;"307 - stationsäquivalente Behandlung in der Kinder- und Jugendpsychiatrie (30)",1;"31 - Psychosomatik",1;"",0;0,0},2,0)</f>
        <v>0</v>
      </c>
      <c r="T4215" s="8">
        <f t="shared" si="592"/>
        <v>0</v>
      </c>
      <c r="U4215" s="8">
        <f t="shared" si="585"/>
        <v>0</v>
      </c>
      <c r="V4215" s="8">
        <f t="shared" si="587"/>
        <v>0</v>
      </c>
      <c r="W4215" s="8">
        <f t="shared" si="588"/>
        <v>0</v>
      </c>
      <c r="X4215" s="8">
        <f t="shared" si="589"/>
        <v>0</v>
      </c>
      <c r="Y4215" s="8" t="str">
        <f t="shared" si="590"/>
        <v/>
      </c>
      <c r="Z4215" s="8" t="str">
        <f>VLOOKUP($D4215,{"29 - Psychiatrie (Erwachsene)","BGI";"297 - stationsäquivalente Behandlung in der Erwachsenenpsychiatrie (29)","BGI";"30 - Kinder- und Jugendpsychiatrie","BGII";"307 - stationsäquivalente Behandlung in der Kinder- und Jugendpsychiatrie (30)","BGII";"31 - Psychosomatik","BGI";"","LEER";0,"Leer"},2,0)</f>
        <v>LEER</v>
      </c>
      <c r="AA4215" s="8" t="str">
        <f t="shared" si="591"/>
        <v>Stationen</v>
      </c>
    </row>
    <row r="4216" spans="2:27" ht="15" customHeight="1" x14ac:dyDescent="0.25">
      <c r="B4216" s="76" t="str">
        <f t="shared" si="584"/>
        <v>!!!</v>
      </c>
      <c r="C4216" s="310" t="str">
        <f>IF(LEN($E4216)&gt;0,VLOOKUP(TEXT($E4216,0),'Angaben Stationen'!$E$14:$V$215,17,0),"")</f>
        <v/>
      </c>
      <c r="D4216" s="254" t="str">
        <f>IF(LEN($E4216)&gt;0,VLOOKUP(TEXT($E4216,0),'Angaben Stationen'!$E$14:$V$215,18,0),"")</f>
        <v/>
      </c>
      <c r="E4216" s="344"/>
      <c r="F4216" s="256"/>
      <c r="G4216" s="256"/>
      <c r="H4216" s="307"/>
      <c r="I4216" s="70"/>
      <c r="R4216" s="8">
        <f t="shared" si="586"/>
        <v>0</v>
      </c>
      <c r="S4216" s="8">
        <f>VLOOKUP($D4216,{"29 - Psychiatrie (Erwachsene)",1;"30 - Kinder- und Jugendpsychiatrie",1;"297 - stationsäquivalente Behandlung in der Erwachsenenpsychiatrie (29)",1;"307 - stationsäquivalente Behandlung in der Kinder- und Jugendpsychiatrie (30)",1;"31 - Psychosomatik",1;"",0;0,0},2,0)</f>
        <v>0</v>
      </c>
      <c r="T4216" s="8">
        <f t="shared" si="592"/>
        <v>0</v>
      </c>
      <c r="U4216" s="8">
        <f t="shared" si="585"/>
        <v>0</v>
      </c>
      <c r="V4216" s="8">
        <f t="shared" si="587"/>
        <v>0</v>
      </c>
      <c r="W4216" s="8">
        <f t="shared" si="588"/>
        <v>0</v>
      </c>
      <c r="X4216" s="8">
        <f t="shared" si="589"/>
        <v>0</v>
      </c>
      <c r="Y4216" s="8" t="str">
        <f t="shared" si="590"/>
        <v/>
      </c>
      <c r="Z4216" s="8" t="str">
        <f>VLOOKUP($D4216,{"29 - Psychiatrie (Erwachsene)","BGI";"297 - stationsäquivalente Behandlung in der Erwachsenenpsychiatrie (29)","BGI";"30 - Kinder- und Jugendpsychiatrie","BGII";"307 - stationsäquivalente Behandlung in der Kinder- und Jugendpsychiatrie (30)","BGII";"31 - Psychosomatik","BGI";"","LEER";0,"Leer"},2,0)</f>
        <v>LEER</v>
      </c>
      <c r="AA4216" s="8" t="str">
        <f t="shared" si="591"/>
        <v>Stationen</v>
      </c>
    </row>
    <row r="4217" spans="2:27" ht="15" customHeight="1" x14ac:dyDescent="0.25">
      <c r="B4217" s="76" t="str">
        <f t="shared" si="584"/>
        <v>!!!</v>
      </c>
      <c r="C4217" s="310" t="str">
        <f>IF(LEN($E4217)&gt;0,VLOOKUP(TEXT($E4217,0),'Angaben Stationen'!$E$14:$V$215,17,0),"")</f>
        <v/>
      </c>
      <c r="D4217" s="254" t="str">
        <f>IF(LEN($E4217)&gt;0,VLOOKUP(TEXT($E4217,0),'Angaben Stationen'!$E$14:$V$215,18,0),"")</f>
        <v/>
      </c>
      <c r="E4217" s="344"/>
      <c r="F4217" s="256"/>
      <c r="G4217" s="256"/>
      <c r="H4217" s="307"/>
      <c r="I4217" s="70"/>
      <c r="R4217" s="8">
        <f t="shared" si="586"/>
        <v>0</v>
      </c>
      <c r="S4217" s="8">
        <f>VLOOKUP($D4217,{"29 - Psychiatrie (Erwachsene)",1;"30 - Kinder- und Jugendpsychiatrie",1;"297 - stationsäquivalente Behandlung in der Erwachsenenpsychiatrie (29)",1;"307 - stationsäquivalente Behandlung in der Kinder- und Jugendpsychiatrie (30)",1;"31 - Psychosomatik",1;"",0;0,0},2,0)</f>
        <v>0</v>
      </c>
      <c r="T4217" s="8">
        <f t="shared" si="592"/>
        <v>0</v>
      </c>
      <c r="U4217" s="8">
        <f t="shared" si="585"/>
        <v>0</v>
      </c>
      <c r="V4217" s="8">
        <f t="shared" si="587"/>
        <v>0</v>
      </c>
      <c r="W4217" s="8">
        <f t="shared" si="588"/>
        <v>0</v>
      </c>
      <c r="X4217" s="8">
        <f t="shared" si="589"/>
        <v>0</v>
      </c>
      <c r="Y4217" s="8" t="str">
        <f t="shared" si="590"/>
        <v/>
      </c>
      <c r="Z4217" s="8" t="str">
        <f>VLOOKUP($D4217,{"29 - Psychiatrie (Erwachsene)","BGI";"297 - stationsäquivalente Behandlung in der Erwachsenenpsychiatrie (29)","BGI";"30 - Kinder- und Jugendpsychiatrie","BGII";"307 - stationsäquivalente Behandlung in der Kinder- und Jugendpsychiatrie (30)","BGII";"31 - Psychosomatik","BGI";"","LEER";0,"Leer"},2,0)</f>
        <v>LEER</v>
      </c>
      <c r="AA4217" s="8" t="str">
        <f t="shared" si="591"/>
        <v>Stationen</v>
      </c>
    </row>
    <row r="4218" spans="2:27" ht="15" customHeight="1" x14ac:dyDescent="0.25">
      <c r="B4218" s="76" t="str">
        <f t="shared" si="584"/>
        <v>!!!</v>
      </c>
      <c r="C4218" s="310" t="str">
        <f>IF(LEN($E4218)&gt;0,VLOOKUP(TEXT($E4218,0),'Angaben Stationen'!$E$14:$V$215,17,0),"")</f>
        <v/>
      </c>
      <c r="D4218" s="254" t="str">
        <f>IF(LEN($E4218)&gt;0,VLOOKUP(TEXT($E4218,0),'Angaben Stationen'!$E$14:$V$215,18,0),"")</f>
        <v/>
      </c>
      <c r="E4218" s="344"/>
      <c r="F4218" s="256"/>
      <c r="G4218" s="256"/>
      <c r="H4218" s="307"/>
      <c r="I4218" s="70"/>
      <c r="R4218" s="8">
        <f t="shared" si="586"/>
        <v>0</v>
      </c>
      <c r="S4218" s="8">
        <f>VLOOKUP($D4218,{"29 - Psychiatrie (Erwachsene)",1;"30 - Kinder- und Jugendpsychiatrie",1;"297 - stationsäquivalente Behandlung in der Erwachsenenpsychiatrie (29)",1;"307 - stationsäquivalente Behandlung in der Kinder- und Jugendpsychiatrie (30)",1;"31 - Psychosomatik",1;"",0;0,0},2,0)</f>
        <v>0</v>
      </c>
      <c r="T4218" s="8">
        <f t="shared" si="592"/>
        <v>0</v>
      </c>
      <c r="U4218" s="8">
        <f t="shared" si="585"/>
        <v>0</v>
      </c>
      <c r="V4218" s="8">
        <f t="shared" si="587"/>
        <v>0</v>
      </c>
      <c r="W4218" s="8">
        <f t="shared" si="588"/>
        <v>0</v>
      </c>
      <c r="X4218" s="8">
        <f t="shared" si="589"/>
        <v>0</v>
      </c>
      <c r="Y4218" s="8" t="str">
        <f t="shared" si="590"/>
        <v/>
      </c>
      <c r="Z4218" s="8" t="str">
        <f>VLOOKUP($D4218,{"29 - Psychiatrie (Erwachsene)","BGI";"297 - stationsäquivalente Behandlung in der Erwachsenenpsychiatrie (29)","BGI";"30 - Kinder- und Jugendpsychiatrie","BGII";"307 - stationsäquivalente Behandlung in der Kinder- und Jugendpsychiatrie (30)","BGII";"31 - Psychosomatik","BGI";"","LEER";0,"Leer"},2,0)</f>
        <v>LEER</v>
      </c>
      <c r="AA4218" s="8" t="str">
        <f t="shared" si="591"/>
        <v>Stationen</v>
      </c>
    </row>
    <row r="4219" spans="2:27" ht="15" customHeight="1" x14ac:dyDescent="0.25">
      <c r="B4219" s="76" t="str">
        <f t="shared" si="584"/>
        <v>!!!</v>
      </c>
      <c r="C4219" s="310" t="str">
        <f>IF(LEN($E4219)&gt;0,VLOOKUP(TEXT($E4219,0),'Angaben Stationen'!$E$14:$V$215,17,0),"")</f>
        <v/>
      </c>
      <c r="D4219" s="254" t="str">
        <f>IF(LEN($E4219)&gt;0,VLOOKUP(TEXT($E4219,0),'Angaben Stationen'!$E$14:$V$215,18,0),"")</f>
        <v/>
      </c>
      <c r="E4219" s="344"/>
      <c r="F4219" s="256"/>
      <c r="G4219" s="256"/>
      <c r="H4219" s="307"/>
      <c r="I4219" s="70"/>
      <c r="R4219" s="8">
        <f t="shared" si="586"/>
        <v>0</v>
      </c>
      <c r="S4219" s="8">
        <f>VLOOKUP($D4219,{"29 - Psychiatrie (Erwachsene)",1;"30 - Kinder- und Jugendpsychiatrie",1;"297 - stationsäquivalente Behandlung in der Erwachsenenpsychiatrie (29)",1;"307 - stationsäquivalente Behandlung in der Kinder- und Jugendpsychiatrie (30)",1;"31 - Psychosomatik",1;"",0;0,0},2,0)</f>
        <v>0</v>
      </c>
      <c r="T4219" s="8">
        <f t="shared" si="592"/>
        <v>0</v>
      </c>
      <c r="U4219" s="8">
        <f t="shared" si="585"/>
        <v>0</v>
      </c>
      <c r="V4219" s="8">
        <f t="shared" si="587"/>
        <v>0</v>
      </c>
      <c r="W4219" s="8">
        <f t="shared" si="588"/>
        <v>0</v>
      </c>
      <c r="X4219" s="8">
        <f t="shared" si="589"/>
        <v>0</v>
      </c>
      <c r="Y4219" s="8" t="str">
        <f t="shared" si="590"/>
        <v/>
      </c>
      <c r="Z4219" s="8" t="str">
        <f>VLOOKUP($D4219,{"29 - Psychiatrie (Erwachsene)","BGI";"297 - stationsäquivalente Behandlung in der Erwachsenenpsychiatrie (29)","BGI";"30 - Kinder- und Jugendpsychiatrie","BGII";"307 - stationsäquivalente Behandlung in der Kinder- und Jugendpsychiatrie (30)","BGII";"31 - Psychosomatik","BGI";"","LEER";0,"Leer"},2,0)</f>
        <v>LEER</v>
      </c>
      <c r="AA4219" s="8" t="str">
        <f t="shared" si="591"/>
        <v>Stationen</v>
      </c>
    </row>
    <row r="4220" spans="2:27" ht="15" customHeight="1" x14ac:dyDescent="0.25">
      <c r="B4220" s="76" t="str">
        <f t="shared" si="584"/>
        <v>!!!</v>
      </c>
      <c r="C4220" s="310" t="str">
        <f>IF(LEN($E4220)&gt;0,VLOOKUP(TEXT($E4220,0),'Angaben Stationen'!$E$14:$V$215,17,0),"")</f>
        <v/>
      </c>
      <c r="D4220" s="254" t="str">
        <f>IF(LEN($E4220)&gt;0,VLOOKUP(TEXT($E4220,0),'Angaben Stationen'!$E$14:$V$215,18,0),"")</f>
        <v/>
      </c>
      <c r="E4220" s="344"/>
      <c r="F4220" s="256"/>
      <c r="G4220" s="256"/>
      <c r="H4220" s="307"/>
      <c r="I4220" s="70"/>
      <c r="R4220" s="8">
        <f t="shared" si="586"/>
        <v>0</v>
      </c>
      <c r="S4220" s="8">
        <f>VLOOKUP($D4220,{"29 - Psychiatrie (Erwachsene)",1;"30 - Kinder- und Jugendpsychiatrie",1;"297 - stationsäquivalente Behandlung in der Erwachsenenpsychiatrie (29)",1;"307 - stationsäquivalente Behandlung in der Kinder- und Jugendpsychiatrie (30)",1;"31 - Psychosomatik",1;"",0;0,0},2,0)</f>
        <v>0</v>
      </c>
      <c r="T4220" s="8">
        <f t="shared" si="592"/>
        <v>0</v>
      </c>
      <c r="U4220" s="8">
        <f t="shared" si="585"/>
        <v>0</v>
      </c>
      <c r="V4220" s="8">
        <f t="shared" si="587"/>
        <v>0</v>
      </c>
      <c r="W4220" s="8">
        <f t="shared" si="588"/>
        <v>0</v>
      </c>
      <c r="X4220" s="8">
        <f t="shared" si="589"/>
        <v>0</v>
      </c>
      <c r="Y4220" s="8" t="str">
        <f t="shared" si="590"/>
        <v/>
      </c>
      <c r="Z4220" s="8" t="str">
        <f>VLOOKUP($D4220,{"29 - Psychiatrie (Erwachsene)","BGI";"297 - stationsäquivalente Behandlung in der Erwachsenenpsychiatrie (29)","BGI";"30 - Kinder- und Jugendpsychiatrie","BGII";"307 - stationsäquivalente Behandlung in der Kinder- und Jugendpsychiatrie (30)","BGII";"31 - Psychosomatik","BGI";"","LEER";0,"Leer"},2,0)</f>
        <v>LEER</v>
      </c>
      <c r="AA4220" s="8" t="str">
        <f t="shared" si="591"/>
        <v>Stationen</v>
      </c>
    </row>
    <row r="4221" spans="2:27" ht="15" customHeight="1" x14ac:dyDescent="0.25">
      <c r="B4221" s="76" t="str">
        <f t="shared" ref="B4221:B4232" si="593">IF(SUM(S4221:X4221)&lt;6,"!!!","")</f>
        <v>!!!</v>
      </c>
      <c r="C4221" s="310" t="str">
        <f>IF(LEN($E4221)&gt;0,VLOOKUP(TEXT($E4221,0),'Angaben Stationen'!$E$14:$V$215,17,0),"")</f>
        <v/>
      </c>
      <c r="D4221" s="254" t="str">
        <f>IF(LEN($E4221)&gt;0,VLOOKUP(TEXT($E4221,0),'Angaben Stationen'!$E$14:$V$215,18,0),"")</f>
        <v/>
      </c>
      <c r="E4221" s="344"/>
      <c r="F4221" s="256"/>
      <c r="G4221" s="256"/>
      <c r="H4221" s="307"/>
      <c r="I4221" s="70"/>
      <c r="R4221" s="8">
        <f t="shared" si="586"/>
        <v>0</v>
      </c>
      <c r="S4221" s="8">
        <f>VLOOKUP($D4221,{"29 - Psychiatrie (Erwachsene)",1;"30 - Kinder- und Jugendpsychiatrie",1;"297 - stationsäquivalente Behandlung in der Erwachsenenpsychiatrie (29)",1;"307 - stationsäquivalente Behandlung in der Kinder- und Jugendpsychiatrie (30)",1;"31 - Psychosomatik",1;"",0;0,0},2,0)</f>
        <v>0</v>
      </c>
      <c r="T4221" s="8">
        <f t="shared" si="592"/>
        <v>0</v>
      </c>
      <c r="U4221" s="8">
        <f t="shared" ref="U4221:U4232" si="594">IF($E4221&lt;&gt;0,1,0)</f>
        <v>0</v>
      </c>
      <c r="V4221" s="8">
        <f t="shared" si="587"/>
        <v>0</v>
      </c>
      <c r="W4221" s="8">
        <f t="shared" si="588"/>
        <v>0</v>
      </c>
      <c r="X4221" s="8">
        <f t="shared" si="589"/>
        <v>0</v>
      </c>
      <c r="Y4221" s="8" t="str">
        <f t="shared" si="590"/>
        <v/>
      </c>
      <c r="Z4221" s="8" t="str">
        <f>VLOOKUP($D4221,{"29 - Psychiatrie (Erwachsene)","BGI";"297 - stationsäquivalente Behandlung in der Erwachsenenpsychiatrie (29)","BGI";"30 - Kinder- und Jugendpsychiatrie","BGII";"307 - stationsäquivalente Behandlung in der Kinder- und Jugendpsychiatrie (30)","BGII";"31 - Psychosomatik","BGI";"","LEER";0,"Leer"},2,0)</f>
        <v>LEER</v>
      </c>
      <c r="AA4221" s="8" t="str">
        <f t="shared" si="591"/>
        <v>Stationen</v>
      </c>
    </row>
    <row r="4222" spans="2:27" ht="15" customHeight="1" x14ac:dyDescent="0.25">
      <c r="B4222" s="76" t="str">
        <f t="shared" si="593"/>
        <v>!!!</v>
      </c>
      <c r="C4222" s="310" t="str">
        <f>IF(LEN($E4222)&gt;0,VLOOKUP(TEXT($E4222,0),'Angaben Stationen'!$E$14:$V$215,17,0),"")</f>
        <v/>
      </c>
      <c r="D4222" s="254" t="str">
        <f>IF(LEN($E4222)&gt;0,VLOOKUP(TEXT($E4222,0),'Angaben Stationen'!$E$14:$V$215,18,0),"")</f>
        <v/>
      </c>
      <c r="E4222" s="344"/>
      <c r="F4222" s="256"/>
      <c r="G4222" s="256"/>
      <c r="H4222" s="307"/>
      <c r="I4222" s="70"/>
      <c r="R4222" s="8">
        <f t="shared" si="586"/>
        <v>0</v>
      </c>
      <c r="S4222" s="8">
        <f>VLOOKUP($D4222,{"29 - Psychiatrie (Erwachsene)",1;"30 - Kinder- und Jugendpsychiatrie",1;"297 - stationsäquivalente Behandlung in der Erwachsenenpsychiatrie (29)",1;"307 - stationsäquivalente Behandlung in der Kinder- und Jugendpsychiatrie (30)",1;"31 - Psychosomatik",1;"",0;0,0},2,0)</f>
        <v>0</v>
      </c>
      <c r="T4222" s="8">
        <f t="shared" si="592"/>
        <v>0</v>
      </c>
      <c r="U4222" s="8">
        <f t="shared" si="594"/>
        <v>0</v>
      </c>
      <c r="V4222" s="8">
        <f t="shared" si="587"/>
        <v>0</v>
      </c>
      <c r="W4222" s="8">
        <f t="shared" si="588"/>
        <v>0</v>
      </c>
      <c r="X4222" s="8">
        <f t="shared" si="589"/>
        <v>0</v>
      </c>
      <c r="Y4222" s="8" t="str">
        <f t="shared" si="590"/>
        <v/>
      </c>
      <c r="Z4222" s="8" t="str">
        <f>VLOOKUP($D4222,{"29 - Psychiatrie (Erwachsene)","BGI";"297 - stationsäquivalente Behandlung in der Erwachsenenpsychiatrie (29)","BGI";"30 - Kinder- und Jugendpsychiatrie","BGII";"307 - stationsäquivalente Behandlung in der Kinder- und Jugendpsychiatrie (30)","BGII";"31 - Psychosomatik","BGI";"","LEER";0,"Leer"},2,0)</f>
        <v>LEER</v>
      </c>
      <c r="AA4222" s="8" t="str">
        <f t="shared" si="591"/>
        <v>Stationen</v>
      </c>
    </row>
    <row r="4223" spans="2:27" ht="15" customHeight="1" x14ac:dyDescent="0.25">
      <c r="B4223" s="76" t="str">
        <f t="shared" si="593"/>
        <v>!!!</v>
      </c>
      <c r="C4223" s="310" t="str">
        <f>IF(LEN($E4223)&gt;0,VLOOKUP(TEXT($E4223,0),'Angaben Stationen'!$E$14:$V$215,17,0),"")</f>
        <v/>
      </c>
      <c r="D4223" s="254" t="str">
        <f>IF(LEN($E4223)&gt;0,VLOOKUP(TEXT($E4223,0),'Angaben Stationen'!$E$14:$V$215,18,0),"")</f>
        <v/>
      </c>
      <c r="E4223" s="344"/>
      <c r="F4223" s="256"/>
      <c r="G4223" s="256"/>
      <c r="H4223" s="307"/>
      <c r="I4223" s="70"/>
      <c r="R4223" s="8">
        <f t="shared" si="586"/>
        <v>0</v>
      </c>
      <c r="S4223" s="8">
        <f>VLOOKUP($D4223,{"29 - Psychiatrie (Erwachsene)",1;"30 - Kinder- und Jugendpsychiatrie",1;"297 - stationsäquivalente Behandlung in der Erwachsenenpsychiatrie (29)",1;"307 - stationsäquivalente Behandlung in der Kinder- und Jugendpsychiatrie (30)",1;"31 - Psychosomatik",1;"",0;0,0},2,0)</f>
        <v>0</v>
      </c>
      <c r="T4223" s="8">
        <f t="shared" si="592"/>
        <v>0</v>
      </c>
      <c r="U4223" s="8">
        <f t="shared" si="594"/>
        <v>0</v>
      </c>
      <c r="V4223" s="8">
        <f t="shared" si="587"/>
        <v>0</v>
      </c>
      <c r="W4223" s="8">
        <f t="shared" si="588"/>
        <v>0</v>
      </c>
      <c r="X4223" s="8">
        <f t="shared" si="589"/>
        <v>0</v>
      </c>
      <c r="Y4223" s="8" t="str">
        <f t="shared" si="590"/>
        <v/>
      </c>
      <c r="Z4223" s="8" t="str">
        <f>VLOOKUP($D4223,{"29 - Psychiatrie (Erwachsene)","BGI";"297 - stationsäquivalente Behandlung in der Erwachsenenpsychiatrie (29)","BGI";"30 - Kinder- und Jugendpsychiatrie","BGII";"307 - stationsäquivalente Behandlung in der Kinder- und Jugendpsychiatrie (30)","BGII";"31 - Psychosomatik","BGI";"","LEER";0,"Leer"},2,0)</f>
        <v>LEER</v>
      </c>
      <c r="AA4223" s="8" t="str">
        <f t="shared" si="591"/>
        <v>Stationen</v>
      </c>
    </row>
    <row r="4224" spans="2:27" ht="15" customHeight="1" x14ac:dyDescent="0.25">
      <c r="B4224" s="76" t="str">
        <f t="shared" si="593"/>
        <v>!!!</v>
      </c>
      <c r="C4224" s="310" t="str">
        <f>IF(LEN($E4224)&gt;0,VLOOKUP(TEXT($E4224,0),'Angaben Stationen'!$E$14:$V$215,17,0),"")</f>
        <v/>
      </c>
      <c r="D4224" s="254" t="str">
        <f>IF(LEN($E4224)&gt;0,VLOOKUP(TEXT($E4224,0),'Angaben Stationen'!$E$14:$V$215,18,0),"")</f>
        <v/>
      </c>
      <c r="E4224" s="344"/>
      <c r="F4224" s="256"/>
      <c r="G4224" s="256"/>
      <c r="H4224" s="307"/>
      <c r="I4224" s="70"/>
      <c r="R4224" s="8">
        <f t="shared" si="586"/>
        <v>0</v>
      </c>
      <c r="S4224" s="8">
        <f>VLOOKUP($D4224,{"29 - Psychiatrie (Erwachsene)",1;"30 - Kinder- und Jugendpsychiatrie",1;"297 - stationsäquivalente Behandlung in der Erwachsenenpsychiatrie (29)",1;"307 - stationsäquivalente Behandlung in der Kinder- und Jugendpsychiatrie (30)",1;"31 - Psychosomatik",1;"",0;0,0},2,0)</f>
        <v>0</v>
      </c>
      <c r="T4224" s="8">
        <f t="shared" si="592"/>
        <v>0</v>
      </c>
      <c r="U4224" s="8">
        <f t="shared" si="594"/>
        <v>0</v>
      </c>
      <c r="V4224" s="8">
        <f t="shared" si="587"/>
        <v>0</v>
      </c>
      <c r="W4224" s="8">
        <f t="shared" si="588"/>
        <v>0</v>
      </c>
      <c r="X4224" s="8">
        <f t="shared" si="589"/>
        <v>0</v>
      </c>
      <c r="Y4224" s="8" t="str">
        <f t="shared" si="590"/>
        <v/>
      </c>
      <c r="Z4224" s="8" t="str">
        <f>VLOOKUP($D4224,{"29 - Psychiatrie (Erwachsene)","BGI";"297 - stationsäquivalente Behandlung in der Erwachsenenpsychiatrie (29)","BGI";"30 - Kinder- und Jugendpsychiatrie","BGII";"307 - stationsäquivalente Behandlung in der Kinder- und Jugendpsychiatrie (30)","BGII";"31 - Psychosomatik","BGI";"","LEER";0,"Leer"},2,0)</f>
        <v>LEER</v>
      </c>
      <c r="AA4224" s="8" t="str">
        <f t="shared" si="591"/>
        <v>Stationen</v>
      </c>
    </row>
    <row r="4225" spans="2:27" ht="15" customHeight="1" x14ac:dyDescent="0.25">
      <c r="B4225" s="76" t="str">
        <f t="shared" si="593"/>
        <v>!!!</v>
      </c>
      <c r="C4225" s="310" t="str">
        <f>IF(LEN($E4225)&gt;0,VLOOKUP(TEXT($E4225,0),'Angaben Stationen'!$E$14:$V$215,17,0),"")</f>
        <v/>
      </c>
      <c r="D4225" s="254" t="str">
        <f>IF(LEN($E4225)&gt;0,VLOOKUP(TEXT($E4225,0),'Angaben Stationen'!$E$14:$V$215,18,0),"")</f>
        <v/>
      </c>
      <c r="E4225" s="344"/>
      <c r="F4225" s="256"/>
      <c r="G4225" s="256"/>
      <c r="H4225" s="307"/>
      <c r="I4225" s="70"/>
      <c r="R4225" s="8">
        <f t="shared" si="586"/>
        <v>0</v>
      </c>
      <c r="S4225" s="8">
        <f>VLOOKUP($D4225,{"29 - Psychiatrie (Erwachsene)",1;"30 - Kinder- und Jugendpsychiatrie",1;"297 - stationsäquivalente Behandlung in der Erwachsenenpsychiatrie (29)",1;"307 - stationsäquivalente Behandlung in der Kinder- und Jugendpsychiatrie (30)",1;"31 - Psychosomatik",1;"",0;0,0},2,0)</f>
        <v>0</v>
      </c>
      <c r="T4225" s="8">
        <f t="shared" si="592"/>
        <v>0</v>
      </c>
      <c r="U4225" s="8">
        <f t="shared" si="594"/>
        <v>0</v>
      </c>
      <c r="V4225" s="8">
        <f t="shared" si="587"/>
        <v>0</v>
      </c>
      <c r="W4225" s="8">
        <f t="shared" si="588"/>
        <v>0</v>
      </c>
      <c r="X4225" s="8">
        <f t="shared" si="589"/>
        <v>0</v>
      </c>
      <c r="Y4225" s="8" t="str">
        <f t="shared" si="590"/>
        <v/>
      </c>
      <c r="Z4225" s="8" t="str">
        <f>VLOOKUP($D4225,{"29 - Psychiatrie (Erwachsene)","BGI";"297 - stationsäquivalente Behandlung in der Erwachsenenpsychiatrie (29)","BGI";"30 - Kinder- und Jugendpsychiatrie","BGII";"307 - stationsäquivalente Behandlung in der Kinder- und Jugendpsychiatrie (30)","BGII";"31 - Psychosomatik","BGI";"","LEER";0,"Leer"},2,0)</f>
        <v>LEER</v>
      </c>
      <c r="AA4225" s="8" t="str">
        <f t="shared" si="591"/>
        <v>Stationen</v>
      </c>
    </row>
    <row r="4226" spans="2:27" ht="15" customHeight="1" x14ac:dyDescent="0.25">
      <c r="B4226" s="76" t="str">
        <f t="shared" si="593"/>
        <v>!!!</v>
      </c>
      <c r="C4226" s="310" t="str">
        <f>IF(LEN($E4226)&gt;0,VLOOKUP(TEXT($E4226,0),'Angaben Stationen'!$E$14:$V$215,17,0),"")</f>
        <v/>
      </c>
      <c r="D4226" s="254" t="str">
        <f>IF(LEN($E4226)&gt;0,VLOOKUP(TEXT($E4226,0),'Angaben Stationen'!$E$14:$V$215,18,0),"")</f>
        <v/>
      </c>
      <c r="E4226" s="344"/>
      <c r="F4226" s="256"/>
      <c r="G4226" s="256"/>
      <c r="H4226" s="307"/>
      <c r="I4226" s="70"/>
      <c r="R4226" s="8">
        <f t="shared" si="586"/>
        <v>0</v>
      </c>
      <c r="S4226" s="8">
        <f>VLOOKUP($D4226,{"29 - Psychiatrie (Erwachsene)",1;"30 - Kinder- und Jugendpsychiatrie",1;"297 - stationsäquivalente Behandlung in der Erwachsenenpsychiatrie (29)",1;"307 - stationsäquivalente Behandlung in der Kinder- und Jugendpsychiatrie (30)",1;"31 - Psychosomatik",1;"",0;0,0},2,0)</f>
        <v>0</v>
      </c>
      <c r="T4226" s="8">
        <f t="shared" si="592"/>
        <v>0</v>
      </c>
      <c r="U4226" s="8">
        <f t="shared" si="594"/>
        <v>0</v>
      </c>
      <c r="V4226" s="8">
        <f t="shared" si="587"/>
        <v>0</v>
      </c>
      <c r="W4226" s="8">
        <f t="shared" si="588"/>
        <v>0</v>
      </c>
      <c r="X4226" s="8">
        <f t="shared" si="589"/>
        <v>0</v>
      </c>
      <c r="Y4226" s="8" t="str">
        <f t="shared" si="590"/>
        <v/>
      </c>
      <c r="Z4226" s="8" t="str">
        <f>VLOOKUP($D4226,{"29 - Psychiatrie (Erwachsene)","BGI";"297 - stationsäquivalente Behandlung in der Erwachsenenpsychiatrie (29)","BGI";"30 - Kinder- und Jugendpsychiatrie","BGII";"307 - stationsäquivalente Behandlung in der Kinder- und Jugendpsychiatrie (30)","BGII";"31 - Psychosomatik","BGI";"","LEER";0,"Leer"},2,0)</f>
        <v>LEER</v>
      </c>
      <c r="AA4226" s="8" t="str">
        <f t="shared" si="591"/>
        <v>Stationen</v>
      </c>
    </row>
    <row r="4227" spans="2:27" ht="15" customHeight="1" x14ac:dyDescent="0.25">
      <c r="B4227" s="76" t="str">
        <f t="shared" si="593"/>
        <v>!!!</v>
      </c>
      <c r="C4227" s="310" t="str">
        <f>IF(LEN($E4227)&gt;0,VLOOKUP(TEXT($E4227,0),'Angaben Stationen'!$E$14:$V$215,17,0),"")</f>
        <v/>
      </c>
      <c r="D4227" s="254" t="str">
        <f>IF(LEN($E4227)&gt;0,VLOOKUP(TEXT($E4227,0),'Angaben Stationen'!$E$14:$V$215,18,0),"")</f>
        <v/>
      </c>
      <c r="E4227" s="344"/>
      <c r="F4227" s="256"/>
      <c r="G4227" s="256"/>
      <c r="H4227" s="307"/>
      <c r="I4227" s="70"/>
      <c r="R4227" s="8">
        <f t="shared" si="586"/>
        <v>0</v>
      </c>
      <c r="S4227" s="8">
        <f>VLOOKUP($D4227,{"29 - Psychiatrie (Erwachsene)",1;"30 - Kinder- und Jugendpsychiatrie",1;"297 - stationsäquivalente Behandlung in der Erwachsenenpsychiatrie (29)",1;"307 - stationsäquivalente Behandlung in der Kinder- und Jugendpsychiatrie (30)",1;"31 - Psychosomatik",1;"",0;0,0},2,0)</f>
        <v>0</v>
      </c>
      <c r="T4227" s="8">
        <f t="shared" si="592"/>
        <v>0</v>
      </c>
      <c r="U4227" s="8">
        <f t="shared" si="594"/>
        <v>0</v>
      </c>
      <c r="V4227" s="8">
        <f t="shared" si="587"/>
        <v>0</v>
      </c>
      <c r="W4227" s="8">
        <f t="shared" si="588"/>
        <v>0</v>
      </c>
      <c r="X4227" s="8">
        <f t="shared" si="589"/>
        <v>0</v>
      </c>
      <c r="Y4227" s="8" t="str">
        <f t="shared" si="590"/>
        <v/>
      </c>
      <c r="Z4227" s="8" t="str">
        <f>VLOOKUP($D4227,{"29 - Psychiatrie (Erwachsene)","BGI";"297 - stationsäquivalente Behandlung in der Erwachsenenpsychiatrie (29)","BGI";"30 - Kinder- und Jugendpsychiatrie","BGII";"307 - stationsäquivalente Behandlung in der Kinder- und Jugendpsychiatrie (30)","BGII";"31 - Psychosomatik","BGI";"","LEER";0,"Leer"},2,0)</f>
        <v>LEER</v>
      </c>
      <c r="AA4227" s="8" t="str">
        <f t="shared" si="591"/>
        <v>Stationen</v>
      </c>
    </row>
    <row r="4228" spans="2:27" ht="15" customHeight="1" x14ac:dyDescent="0.25">
      <c r="B4228" s="76" t="str">
        <f t="shared" si="593"/>
        <v>!!!</v>
      </c>
      <c r="C4228" s="310" t="str">
        <f>IF(LEN($E4228)&gt;0,VLOOKUP(TEXT($E4228,0),'Angaben Stationen'!$E$14:$V$215,17,0),"")</f>
        <v/>
      </c>
      <c r="D4228" s="254" t="str">
        <f>IF(LEN($E4228)&gt;0,VLOOKUP(TEXT($E4228,0),'Angaben Stationen'!$E$14:$V$215,18,0),"")</f>
        <v/>
      </c>
      <c r="E4228" s="344"/>
      <c r="F4228" s="256"/>
      <c r="G4228" s="256"/>
      <c r="H4228" s="307"/>
      <c r="I4228" s="70"/>
      <c r="R4228" s="8">
        <f t="shared" si="586"/>
        <v>0</v>
      </c>
      <c r="S4228" s="8">
        <f>VLOOKUP($D4228,{"29 - Psychiatrie (Erwachsene)",1;"30 - Kinder- und Jugendpsychiatrie",1;"297 - stationsäquivalente Behandlung in der Erwachsenenpsychiatrie (29)",1;"307 - stationsäquivalente Behandlung in der Kinder- und Jugendpsychiatrie (30)",1;"31 - Psychosomatik",1;"",0;0,0},2,0)</f>
        <v>0</v>
      </c>
      <c r="T4228" s="8">
        <f t="shared" si="592"/>
        <v>0</v>
      </c>
      <c r="U4228" s="8">
        <f t="shared" si="594"/>
        <v>0</v>
      </c>
      <c r="V4228" s="8">
        <f t="shared" si="587"/>
        <v>0</v>
      </c>
      <c r="W4228" s="8">
        <f t="shared" si="588"/>
        <v>0</v>
      </c>
      <c r="X4228" s="8">
        <f t="shared" si="589"/>
        <v>0</v>
      </c>
      <c r="Y4228" s="8" t="str">
        <f t="shared" si="590"/>
        <v/>
      </c>
      <c r="Z4228" s="8" t="str">
        <f>VLOOKUP($D4228,{"29 - Psychiatrie (Erwachsene)","BGI";"297 - stationsäquivalente Behandlung in der Erwachsenenpsychiatrie (29)","BGI";"30 - Kinder- und Jugendpsychiatrie","BGII";"307 - stationsäquivalente Behandlung in der Kinder- und Jugendpsychiatrie (30)","BGII";"31 - Psychosomatik","BGI";"","LEER";0,"Leer"},2,0)</f>
        <v>LEER</v>
      </c>
      <c r="AA4228" s="8" t="str">
        <f t="shared" si="591"/>
        <v>Stationen</v>
      </c>
    </row>
    <row r="4229" spans="2:27" ht="15" customHeight="1" x14ac:dyDescent="0.25">
      <c r="B4229" s="76" t="str">
        <f t="shared" si="593"/>
        <v>!!!</v>
      </c>
      <c r="C4229" s="310" t="str">
        <f>IF(LEN($E4229)&gt;0,VLOOKUP(TEXT($E4229,0),'Angaben Stationen'!$E$14:$V$215,17,0),"")</f>
        <v/>
      </c>
      <c r="D4229" s="254" t="str">
        <f>IF(LEN($E4229)&gt;0,VLOOKUP(TEXT($E4229,0),'Angaben Stationen'!$E$14:$V$215,18,0),"")</f>
        <v/>
      </c>
      <c r="E4229" s="344"/>
      <c r="F4229" s="256"/>
      <c r="G4229" s="256"/>
      <c r="H4229" s="307"/>
      <c r="I4229" s="70"/>
      <c r="R4229" s="8">
        <f t="shared" si="586"/>
        <v>0</v>
      </c>
      <c r="S4229" s="8">
        <f>VLOOKUP($D4229,{"29 - Psychiatrie (Erwachsene)",1;"30 - Kinder- und Jugendpsychiatrie",1;"297 - stationsäquivalente Behandlung in der Erwachsenenpsychiatrie (29)",1;"307 - stationsäquivalente Behandlung in der Kinder- und Jugendpsychiatrie (30)",1;"31 - Psychosomatik",1;"",0;0,0},2,0)</f>
        <v>0</v>
      </c>
      <c r="T4229" s="8">
        <f t="shared" si="592"/>
        <v>0</v>
      </c>
      <c r="U4229" s="8">
        <f t="shared" si="594"/>
        <v>0</v>
      </c>
      <c r="V4229" s="8">
        <f t="shared" si="587"/>
        <v>0</v>
      </c>
      <c r="W4229" s="8">
        <f t="shared" si="588"/>
        <v>0</v>
      </c>
      <c r="X4229" s="8">
        <f t="shared" si="589"/>
        <v>0</v>
      </c>
      <c r="Y4229" s="8" t="str">
        <f t="shared" si="590"/>
        <v/>
      </c>
      <c r="Z4229" s="8" t="str">
        <f>VLOOKUP($D4229,{"29 - Psychiatrie (Erwachsene)","BGI";"297 - stationsäquivalente Behandlung in der Erwachsenenpsychiatrie (29)","BGI";"30 - Kinder- und Jugendpsychiatrie","BGII";"307 - stationsäquivalente Behandlung in der Kinder- und Jugendpsychiatrie (30)","BGII";"31 - Psychosomatik","BGI";"","LEER";0,"Leer"},2,0)</f>
        <v>LEER</v>
      </c>
      <c r="AA4229" s="8" t="str">
        <f t="shared" si="591"/>
        <v>Stationen</v>
      </c>
    </row>
    <row r="4230" spans="2:27" ht="15" customHeight="1" x14ac:dyDescent="0.25">
      <c r="B4230" s="76" t="str">
        <f t="shared" si="593"/>
        <v>!!!</v>
      </c>
      <c r="C4230" s="310" t="str">
        <f>IF(LEN($E4230)&gt;0,VLOOKUP(TEXT($E4230,0),'Angaben Stationen'!$E$14:$V$215,17,0),"")</f>
        <v/>
      </c>
      <c r="D4230" s="254" t="str">
        <f>IF(LEN($E4230)&gt;0,VLOOKUP(TEXT($E4230,0),'Angaben Stationen'!$E$14:$V$215,18,0),"")</f>
        <v/>
      </c>
      <c r="E4230" s="344"/>
      <c r="F4230" s="256"/>
      <c r="G4230" s="256"/>
      <c r="H4230" s="307"/>
      <c r="I4230" s="70"/>
      <c r="R4230" s="8">
        <f t="shared" si="586"/>
        <v>0</v>
      </c>
      <c r="S4230" s="8">
        <f>VLOOKUP($D4230,{"29 - Psychiatrie (Erwachsene)",1;"30 - Kinder- und Jugendpsychiatrie",1;"297 - stationsäquivalente Behandlung in der Erwachsenenpsychiatrie (29)",1;"307 - stationsäquivalente Behandlung in der Kinder- und Jugendpsychiatrie (30)",1;"31 - Psychosomatik",1;"",0;0,0},2,0)</f>
        <v>0</v>
      </c>
      <c r="T4230" s="8">
        <f t="shared" si="592"/>
        <v>0</v>
      </c>
      <c r="U4230" s="8">
        <f t="shared" si="594"/>
        <v>0</v>
      </c>
      <c r="V4230" s="8">
        <f t="shared" si="587"/>
        <v>0</v>
      </c>
      <c r="W4230" s="8">
        <f t="shared" si="588"/>
        <v>0</v>
      </c>
      <c r="X4230" s="8">
        <f t="shared" si="589"/>
        <v>0</v>
      </c>
      <c r="Y4230" s="8" t="str">
        <f t="shared" si="590"/>
        <v/>
      </c>
      <c r="Z4230" s="8" t="str">
        <f>VLOOKUP($D4230,{"29 - Psychiatrie (Erwachsene)","BGI";"297 - stationsäquivalente Behandlung in der Erwachsenenpsychiatrie (29)","BGI";"30 - Kinder- und Jugendpsychiatrie","BGII";"307 - stationsäquivalente Behandlung in der Kinder- und Jugendpsychiatrie (30)","BGII";"31 - Psychosomatik","BGI";"","LEER";0,"Leer"},2,0)</f>
        <v>LEER</v>
      </c>
      <c r="AA4230" s="8" t="str">
        <f t="shared" si="591"/>
        <v>Stationen</v>
      </c>
    </row>
    <row r="4231" spans="2:27" ht="15" customHeight="1" x14ac:dyDescent="0.25">
      <c r="B4231" s="76" t="str">
        <f t="shared" si="593"/>
        <v>!!!</v>
      </c>
      <c r="C4231" s="310" t="str">
        <f>IF(LEN($E4231)&gt;0,VLOOKUP(TEXT($E4231,0),'Angaben Stationen'!$E$14:$V$215,17,0),"")</f>
        <v/>
      </c>
      <c r="D4231" s="254" t="str">
        <f>IF(LEN($E4231)&gt;0,VLOOKUP(TEXT($E4231,0),'Angaben Stationen'!$E$14:$V$215,18,0),"")</f>
        <v/>
      </c>
      <c r="E4231" s="344"/>
      <c r="F4231" s="256"/>
      <c r="G4231" s="256"/>
      <c r="H4231" s="307"/>
      <c r="I4231" s="70"/>
      <c r="R4231" s="8">
        <f t="shared" si="586"/>
        <v>0</v>
      </c>
      <c r="S4231" s="8">
        <f>VLOOKUP($D4231,{"29 - Psychiatrie (Erwachsene)",1;"30 - Kinder- und Jugendpsychiatrie",1;"297 - stationsäquivalente Behandlung in der Erwachsenenpsychiatrie (29)",1;"307 - stationsäquivalente Behandlung in der Kinder- und Jugendpsychiatrie (30)",1;"31 - Psychosomatik",1;"",0;0,0},2,0)</f>
        <v>0</v>
      </c>
      <c r="T4231" s="8">
        <f t="shared" si="592"/>
        <v>0</v>
      </c>
      <c r="U4231" s="8">
        <f t="shared" si="594"/>
        <v>0</v>
      </c>
      <c r="V4231" s="8">
        <f t="shared" si="587"/>
        <v>0</v>
      </c>
      <c r="W4231" s="8">
        <f t="shared" si="588"/>
        <v>0</v>
      </c>
      <c r="X4231" s="8">
        <f t="shared" si="589"/>
        <v>0</v>
      </c>
      <c r="Y4231" s="8" t="str">
        <f t="shared" si="590"/>
        <v/>
      </c>
      <c r="Z4231" s="8" t="str">
        <f>VLOOKUP($D4231,{"29 - Psychiatrie (Erwachsene)","BGI";"297 - stationsäquivalente Behandlung in der Erwachsenenpsychiatrie (29)","BGI";"30 - Kinder- und Jugendpsychiatrie","BGII";"307 - stationsäquivalente Behandlung in der Kinder- und Jugendpsychiatrie (30)","BGII";"31 - Psychosomatik","BGI";"","LEER";0,"Leer"},2,0)</f>
        <v>LEER</v>
      </c>
      <c r="AA4231" s="8" t="str">
        <f t="shared" si="591"/>
        <v>Stationen</v>
      </c>
    </row>
    <row r="4232" spans="2:27" ht="15" customHeight="1" x14ac:dyDescent="0.25">
      <c r="B4232" s="76" t="str">
        <f t="shared" si="593"/>
        <v>!!!</v>
      </c>
      <c r="C4232" s="310" t="str">
        <f>IF(LEN($E4232)&gt;0,VLOOKUP(TEXT($E4232,0),'Angaben Stationen'!$E$14:$V$215,17,0),"")</f>
        <v/>
      </c>
      <c r="D4232" s="254" t="str">
        <f>IF(LEN($E4232)&gt;0,VLOOKUP(TEXT($E4232,0),'Angaben Stationen'!$E$14:$V$215,18,0),"")</f>
        <v/>
      </c>
      <c r="E4232" s="344"/>
      <c r="F4232" s="256"/>
      <c r="G4232" s="256"/>
      <c r="H4232" s="307"/>
      <c r="I4232" s="70"/>
      <c r="R4232" s="8">
        <f>IF(LEN(B4232)&gt;0,0,1)</f>
        <v>0</v>
      </c>
      <c r="S4232" s="8">
        <f>VLOOKUP($D4232,{"29 - Psychiatrie (Erwachsene)",1;"30 - Kinder- und Jugendpsychiatrie",1;"297 - stationsäquivalente Behandlung in der Erwachsenenpsychiatrie (29)",1;"307 - stationsäquivalente Behandlung in der Kinder- und Jugendpsychiatrie (30)",1;"31 - Psychosomatik",1;"",0;0,0},2,0)</f>
        <v>0</v>
      </c>
      <c r="T4232" s="8">
        <f t="shared" si="592"/>
        <v>0</v>
      </c>
      <c r="U4232" s="8">
        <f t="shared" si="594"/>
        <v>0</v>
      </c>
      <c r="V4232" s="8">
        <f>IF(VALUE($F4232)&gt;0,1,0)</f>
        <v>0</v>
      </c>
      <c r="W4232" s="8">
        <f>IF(LEN($G4232)&gt;0,1,0)</f>
        <v>0</v>
      </c>
      <c r="X4232" s="8">
        <f>IF(LEN($H4232)&gt;0,1,0)</f>
        <v>0</v>
      </c>
      <c r="Y4232" s="8" t="str">
        <f t="shared" si="590"/>
        <v/>
      </c>
      <c r="Z4232" s="8" t="str">
        <f>VLOOKUP($D4232,{"29 - Psychiatrie (Erwachsene)","BGI";"297 - stationsäquivalente Behandlung in der Erwachsenenpsychiatrie (29)","BGI";"30 - Kinder- und Jugendpsychiatrie","BGII";"307 - stationsäquivalente Behandlung in der Kinder- und Jugendpsychiatrie (30)","BGII";"31 - Psychosomatik","BGI";"","LEER";0,"Leer"},2,0)</f>
        <v>LEER</v>
      </c>
      <c r="AA4232" s="8" t="str">
        <f>"Stationen"</f>
        <v>Stationen</v>
      </c>
    </row>
    <row r="4233" spans="2:27" ht="15" customHeight="1" x14ac:dyDescent="0.25">
      <c r="B4233" s="77"/>
      <c r="C4233" s="66"/>
      <c r="D4233" s="66"/>
      <c r="E4233" s="66"/>
      <c r="F4233" s="66"/>
      <c r="G4233" s="66"/>
      <c r="H4233" s="66"/>
      <c r="I4233" s="79"/>
    </row>
    <row r="4234" spans="2:27" ht="15" customHeight="1" x14ac:dyDescent="0.25"/>
  </sheetData>
  <sheetProtection algorithmName="SHA-512" hashValue="sfWA8oA8Km5P2kq4L/1dGyuVAY8b1sPwrzCcNAC/wh+QJxUQA9AVvcLOQzCc4la0TYJHyzsSHLnRDrJviqD1lA==" saltValue="Kn7QDSrw/OVwKvZyWVdMdg==" spinCount="100000" sheet="1" selectLockedCells="1" autoFilter="0"/>
  <autoFilter ref="C32:G4232"/>
  <mergeCells count="2">
    <mergeCell ref="C9:H30"/>
    <mergeCell ref="C31:H31"/>
  </mergeCells>
  <conditionalFormatting sqref="G37:G4232">
    <cfRule type="expression" dxfId="218" priority="968">
      <formula>C37=""</formula>
    </cfRule>
  </conditionalFormatting>
  <conditionalFormatting sqref="G37:G4232">
    <cfRule type="expression" dxfId="217" priority="846">
      <formula>C37="00 - Bitte eine Einrichtung auswählen"</formula>
    </cfRule>
  </conditionalFormatting>
  <conditionalFormatting sqref="H37:H4232">
    <cfRule type="expression" dxfId="216" priority="366">
      <formula>C37=""</formula>
    </cfRule>
    <cfRule type="expression" dxfId="215" priority="726">
      <formula>C37="00 - Bitte eine Einrichtung auswählen"</formula>
    </cfRule>
  </conditionalFormatting>
  <conditionalFormatting sqref="B33:B4232">
    <cfRule type="expression" dxfId="214" priority="365">
      <formula>D33=""</formula>
    </cfRule>
  </conditionalFormatting>
  <conditionalFormatting sqref="C31:H31">
    <cfRule type="expression" dxfId="213" priority="360">
      <formula>C31&lt;&gt;""</formula>
    </cfRule>
  </conditionalFormatting>
  <conditionalFormatting sqref="B31">
    <cfRule type="expression" dxfId="212" priority="359">
      <formula>B31&lt;&gt;""</formula>
    </cfRule>
  </conditionalFormatting>
  <conditionalFormatting sqref="D33:D4232">
    <cfRule type="expression" dxfId="211" priority="357">
      <formula>D33=0</formula>
    </cfRule>
  </conditionalFormatting>
  <conditionalFormatting sqref="F37:F4232">
    <cfRule type="expression" dxfId="210" priority="9">
      <formula>C37=""</formula>
    </cfRule>
  </conditionalFormatting>
  <conditionalFormatting sqref="F37:F4232">
    <cfRule type="expression" dxfId="209" priority="8">
      <formula>C37="00 - Bitte eine Einrichtung auswählen"</formula>
    </cfRule>
  </conditionalFormatting>
  <conditionalFormatting sqref="G33:G36">
    <cfRule type="expression" dxfId="208" priority="7">
      <formula>C33=""</formula>
    </cfRule>
  </conditionalFormatting>
  <conditionalFormatting sqref="G33:G36">
    <cfRule type="expression" dxfId="207" priority="6">
      <formula>C33="00 - Bitte eine Einrichtung auswählen"</formula>
    </cfRule>
  </conditionalFormatting>
  <conditionalFormatting sqref="H33:H36">
    <cfRule type="expression" dxfId="206" priority="4">
      <formula>C33=""</formula>
    </cfRule>
    <cfRule type="expression" dxfId="205" priority="5">
      <formula>C33="00 - Bitte eine Einrichtung auswählen"</formula>
    </cfRule>
  </conditionalFormatting>
  <conditionalFormatting sqref="C33:C4232">
    <cfRule type="expression" dxfId="204" priority="3">
      <formula>C33=0</formula>
    </cfRule>
  </conditionalFormatting>
  <conditionalFormatting sqref="F33:F36">
    <cfRule type="expression" dxfId="203" priority="2">
      <formula>C33=""</formula>
    </cfRule>
  </conditionalFormatting>
  <conditionalFormatting sqref="F33:F36">
    <cfRule type="expression" dxfId="202" priority="1">
      <formula>C33="00 - Bitte eine Einrichtung auswählen"</formula>
    </cfRule>
  </conditionalFormatting>
  <dataValidations disablePrompts="1" xWindow="833" yWindow="568" count="3">
    <dataValidation type="decimal" allowBlank="1" showErrorMessage="1" errorTitle="ACHTUNG: " error="Es sind nur Eingaben zwischen 0 und 999999 zulässig" sqref="H33:H4232">
      <formula1>0</formula1>
      <formula2>999999</formula2>
    </dataValidation>
    <dataValidation type="list" allowBlank="1" showInputMessage="1" showErrorMessage="1" errorTitle="ACHTUNG: " error="Zulässige Eingaben: _x000a_29 - Psychiatrie (Erwachsene): a-f_x000a_30 - Kinder- und Jugendpsychiatrie: a-g_x000a_31 - Psychosomatik: a-f_x000a_" promptTitle="Hinweis" prompt="Bitte wählen Sie einen Wert aus der Liste aus" sqref="G33:G4232">
      <formula1>INDIRECT(Z33)</formula1>
    </dataValidation>
    <dataValidation type="list" allowBlank="1" showInputMessage="1" showErrorMessage="1" errorTitle="ACHTUNG: " error="Bitte wählen Sie einen Monat des eingetragenen Quartals aus!" promptTitle="Hinweis" prompt="Bitte wählen Sie einen Wert aus der Liste aus" sqref="F33:F4232">
      <formula1>INDIRECT(Y33)</formula1>
    </dataValidation>
  </dataValidations>
  <hyperlinks>
    <hyperlink ref="H2" location="A3.3!C18" display="&lt;&lt; A3.3"/>
    <hyperlink ref="Q2" location="A5.1!A1" display="A5.1 &gt;&gt;"/>
    <hyperlink ref="I2" location="A5.1!C18" display="&gt;&gt; A5.1"/>
  </hyperlinks>
  <pageMargins left="0.25" right="0.25" top="0.75" bottom="0.75" header="0.3" footer="0.3"/>
  <pageSetup paperSize="9" scale="87" orientation="landscape" r:id="rId1"/>
  <rowBreaks count="1" manualBreakCount="1">
    <brk id="4176" max="8" man="1"/>
  </rowBreak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1"/>
  <dimension ref="A1:AG44"/>
  <sheetViews>
    <sheetView showGridLines="0" zoomScaleNormal="100" zoomScalePageLayoutView="90" workbookViewId="0">
      <selection activeCell="C19" sqref="C19"/>
    </sheetView>
  </sheetViews>
  <sheetFormatPr baseColWidth="10" defaultColWidth="11.42578125" defaultRowHeight="15" x14ac:dyDescent="0.25"/>
  <cols>
    <col min="1" max="1" width="4.28515625" style="6" customWidth="1"/>
    <col min="2" max="2" width="11.42578125" style="6" customWidth="1"/>
    <col min="3" max="3" width="33.28515625" style="6" customWidth="1"/>
    <col min="4" max="4" width="9.7109375" style="6" customWidth="1"/>
    <col min="5" max="8" width="15.140625" style="6" customWidth="1"/>
    <col min="9" max="9" width="15.42578125" style="6" customWidth="1"/>
    <col min="10" max="11" width="15.140625" style="6" customWidth="1"/>
    <col min="12" max="12" width="17.140625" style="28" customWidth="1"/>
    <col min="13" max="13" width="11.42578125" style="8"/>
    <col min="14" max="14" width="8.7109375" style="28" customWidth="1"/>
    <col min="15" max="16" width="11.42578125" style="28"/>
    <col min="17" max="32" width="11.42578125" style="8"/>
    <col min="33" max="33" width="11.42578125" style="28"/>
    <col min="34" max="16384" width="11.42578125" style="6"/>
  </cols>
  <sheetData>
    <row r="1" spans="2:32" x14ac:dyDescent="0.25">
      <c r="L1" s="6"/>
    </row>
    <row r="2" spans="2:32" s="55" customFormat="1" ht="30" customHeight="1" x14ac:dyDescent="0.35">
      <c r="B2" s="56" t="s">
        <v>194</v>
      </c>
      <c r="C2" s="46" t="s">
        <v>255</v>
      </c>
      <c r="D2" s="48"/>
      <c r="E2" s="48"/>
      <c r="F2" s="50"/>
      <c r="G2" s="51"/>
      <c r="H2" s="51"/>
      <c r="I2" s="51"/>
      <c r="J2" s="51"/>
      <c r="K2" s="324" t="s">
        <v>114</v>
      </c>
      <c r="L2" s="324" t="s">
        <v>138</v>
      </c>
      <c r="M2" s="336"/>
      <c r="Q2" s="54"/>
      <c r="R2" s="54"/>
      <c r="S2" s="54"/>
      <c r="T2" s="54"/>
      <c r="U2" s="54"/>
      <c r="V2" s="54"/>
      <c r="W2" s="54"/>
      <c r="X2" s="54"/>
      <c r="Y2" s="54"/>
      <c r="Z2" s="54"/>
      <c r="AA2" s="54"/>
      <c r="AB2" s="54"/>
      <c r="AC2" s="54"/>
      <c r="AD2" s="54"/>
      <c r="AE2" s="54"/>
      <c r="AF2" s="54"/>
    </row>
    <row r="3" spans="2:32" ht="15" customHeight="1" x14ac:dyDescent="0.25">
      <c r="B3" s="19"/>
      <c r="C3" s="19"/>
      <c r="D3" s="19"/>
      <c r="E3" s="19"/>
      <c r="F3" s="19"/>
      <c r="G3" s="19"/>
      <c r="H3" s="19"/>
      <c r="I3" s="19"/>
      <c r="J3" s="19"/>
      <c r="K3" s="19"/>
      <c r="L3" s="19"/>
      <c r="M3" s="311"/>
      <c r="N3" s="19"/>
      <c r="O3" s="19"/>
      <c r="P3" s="19"/>
      <c r="Q3" s="311"/>
    </row>
    <row r="4" spans="2:32" ht="15" customHeight="1" x14ac:dyDescent="0.25">
      <c r="B4" s="121"/>
      <c r="C4" s="152" t="str">
        <f ca="1">"Haupt-IK: " &amp; CELL("inhalt",'Angaben KH-Standort'!D25)</f>
        <v xml:space="preserve">Haupt-IK: </v>
      </c>
      <c r="D4" s="83"/>
      <c r="E4" s="152" t="str">
        <f ca="1">"Jahr: " &amp; CELL("inhalt",'Angaben KH-Standort'!D12)</f>
        <v xml:space="preserve">Jahr: </v>
      </c>
      <c r="F4" s="60"/>
      <c r="G4" s="60"/>
      <c r="H4" s="60"/>
      <c r="I4" s="60"/>
      <c r="J4" s="60"/>
      <c r="K4" s="60"/>
      <c r="L4" s="60"/>
      <c r="M4" s="337"/>
      <c r="N4" s="19"/>
      <c r="O4" s="19"/>
      <c r="P4" s="19"/>
      <c r="Q4" s="311"/>
    </row>
    <row r="5" spans="2:32" ht="15" customHeight="1" x14ac:dyDescent="0.25">
      <c r="B5" s="122"/>
      <c r="C5" s="153" t="str">
        <f ca="1" xml:space="preserve"> "Standort-ID: " &amp; CELL("inhalt",'Angaben KH-Standort'!D26)</f>
        <v xml:space="preserve">Standort-ID: </v>
      </c>
      <c r="D5" s="85"/>
      <c r="E5" s="153" t="str">
        <f ca="1">CELL("inhalt",'A1'!$F$14) &amp; ". Quartal"</f>
        <v>0. Quartal</v>
      </c>
      <c r="F5" s="63"/>
      <c r="G5" s="63"/>
      <c r="H5" s="63"/>
      <c r="I5" s="63"/>
      <c r="J5" s="63"/>
      <c r="K5" s="63"/>
      <c r="L5" s="63"/>
      <c r="M5" s="337"/>
      <c r="N5" s="19"/>
      <c r="O5" s="19"/>
      <c r="P5" s="19"/>
      <c r="Q5" s="311"/>
    </row>
    <row r="6" spans="2:32" ht="15" customHeight="1" x14ac:dyDescent="0.25">
      <c r="B6" s="19"/>
      <c r="C6" s="19"/>
      <c r="D6" s="19"/>
      <c r="E6" s="19"/>
      <c r="F6" s="19"/>
      <c r="G6" s="19"/>
      <c r="H6" s="19"/>
      <c r="I6" s="19"/>
      <c r="J6" s="19"/>
      <c r="K6" s="19"/>
      <c r="L6" s="19"/>
      <c r="M6" s="311"/>
      <c r="N6" s="19"/>
      <c r="O6" s="19"/>
      <c r="P6" s="19"/>
      <c r="Q6" s="311"/>
    </row>
    <row r="7" spans="2:32" ht="15" customHeight="1" x14ac:dyDescent="0.25">
      <c r="B7" s="67"/>
      <c r="C7" s="65"/>
      <c r="D7" s="65"/>
      <c r="E7" s="65"/>
      <c r="F7" s="65"/>
      <c r="G7" s="65"/>
      <c r="H7" s="65"/>
      <c r="I7" s="65"/>
      <c r="J7" s="65"/>
      <c r="K7" s="65"/>
      <c r="L7" s="187"/>
      <c r="M7" s="128"/>
      <c r="S7" s="37"/>
    </row>
    <row r="8" spans="2:32" ht="15" customHeight="1" x14ac:dyDescent="0.35">
      <c r="B8" s="69"/>
      <c r="C8" s="160" t="s">
        <v>181</v>
      </c>
      <c r="D8" s="114"/>
      <c r="E8" s="114"/>
      <c r="F8" s="114"/>
      <c r="G8" s="114"/>
      <c r="H8" s="114"/>
      <c r="I8" s="114"/>
      <c r="J8" s="114"/>
      <c r="K8" s="44"/>
      <c r="L8" s="188"/>
      <c r="M8" s="338"/>
      <c r="N8" s="372"/>
      <c r="O8" s="372"/>
      <c r="P8" s="372"/>
    </row>
    <row r="9" spans="2:32" ht="15" customHeight="1" x14ac:dyDescent="0.25">
      <c r="B9" s="69"/>
      <c r="C9" s="435" t="s">
        <v>564</v>
      </c>
      <c r="D9" s="436"/>
      <c r="E9" s="436"/>
      <c r="F9" s="436"/>
      <c r="G9" s="436"/>
      <c r="H9" s="436"/>
      <c r="I9" s="436"/>
      <c r="J9" s="436"/>
      <c r="K9" s="436"/>
      <c r="L9" s="179" t="s">
        <v>231</v>
      </c>
      <c r="M9" s="128"/>
    </row>
    <row r="10" spans="2:32" ht="15" customHeight="1" x14ac:dyDescent="0.25">
      <c r="B10" s="69"/>
      <c r="C10" s="436"/>
      <c r="D10" s="436"/>
      <c r="E10" s="436"/>
      <c r="F10" s="436"/>
      <c r="G10" s="436"/>
      <c r="H10" s="436"/>
      <c r="I10" s="436"/>
      <c r="J10" s="436"/>
      <c r="K10" s="436"/>
      <c r="L10" s="185" t="s">
        <v>253</v>
      </c>
      <c r="M10" s="128"/>
      <c r="P10" s="372"/>
    </row>
    <row r="11" spans="2:32" ht="15" customHeight="1" x14ac:dyDescent="0.25">
      <c r="B11" s="69"/>
      <c r="C11" s="436"/>
      <c r="D11" s="436"/>
      <c r="E11" s="436"/>
      <c r="F11" s="436"/>
      <c r="G11" s="436"/>
      <c r="H11" s="436"/>
      <c r="I11" s="436"/>
      <c r="J11" s="436"/>
      <c r="K11" s="436"/>
      <c r="L11" s="178" t="s">
        <v>232</v>
      </c>
      <c r="M11" s="128"/>
      <c r="P11" s="372"/>
    </row>
    <row r="12" spans="2:32" ht="15" customHeight="1" x14ac:dyDescent="0.25">
      <c r="B12" s="69"/>
      <c r="C12" s="436"/>
      <c r="D12" s="436"/>
      <c r="E12" s="436"/>
      <c r="F12" s="436"/>
      <c r="G12" s="436"/>
      <c r="H12" s="436"/>
      <c r="I12" s="436"/>
      <c r="J12" s="436"/>
      <c r="K12" s="436"/>
      <c r="L12" s="44"/>
      <c r="M12" s="128"/>
      <c r="P12" s="372"/>
    </row>
    <row r="13" spans="2:32" ht="15" customHeight="1" x14ac:dyDescent="0.25">
      <c r="B13" s="69"/>
      <c r="C13" s="436"/>
      <c r="D13" s="436"/>
      <c r="E13" s="436"/>
      <c r="F13" s="436"/>
      <c r="G13" s="436"/>
      <c r="H13" s="436"/>
      <c r="I13" s="436"/>
      <c r="J13" s="436"/>
      <c r="K13" s="436"/>
      <c r="L13" s="44"/>
      <c r="M13" s="128"/>
      <c r="P13" s="372"/>
    </row>
    <row r="14" spans="2:32" ht="15" customHeight="1" x14ac:dyDescent="0.25">
      <c r="B14" s="69"/>
      <c r="C14" s="436"/>
      <c r="D14" s="436"/>
      <c r="E14" s="436"/>
      <c r="F14" s="436"/>
      <c r="G14" s="436"/>
      <c r="H14" s="436"/>
      <c r="I14" s="436"/>
      <c r="J14" s="436"/>
      <c r="K14" s="436"/>
      <c r="L14" s="44"/>
      <c r="M14" s="128"/>
      <c r="P14" s="372"/>
    </row>
    <row r="15" spans="2:32" ht="15" customHeight="1" x14ac:dyDescent="0.25">
      <c r="B15" s="69"/>
      <c r="C15" s="436"/>
      <c r="D15" s="436"/>
      <c r="E15" s="436"/>
      <c r="F15" s="436"/>
      <c r="G15" s="436"/>
      <c r="H15" s="436"/>
      <c r="I15" s="436"/>
      <c r="J15" s="436"/>
      <c r="K15" s="436"/>
      <c r="L15" s="44"/>
      <c r="M15" s="128"/>
      <c r="P15" s="372"/>
    </row>
    <row r="16" spans="2:32" ht="16.5" customHeight="1" x14ac:dyDescent="0.25">
      <c r="B16" s="69"/>
      <c r="C16" s="436"/>
      <c r="D16" s="436"/>
      <c r="E16" s="436"/>
      <c r="F16" s="436"/>
      <c r="G16" s="436"/>
      <c r="H16" s="436"/>
      <c r="I16" s="436"/>
      <c r="J16" s="436"/>
      <c r="K16" s="436"/>
      <c r="L16" s="44"/>
      <c r="M16" s="128"/>
      <c r="P16" s="372"/>
    </row>
    <row r="17" spans="2:32" ht="15" customHeight="1" x14ac:dyDescent="0.25">
      <c r="B17" s="204" t="str">
        <f>IF(X17-U17&gt;0,"!!!","")</f>
        <v/>
      </c>
      <c r="C17" s="437" t="str">
        <f>IF(X17-U17&gt;0,"Es fehlen noch MUSS-ANGABEN in den mit !!! gekennzeichneten Zeilen","")</f>
        <v/>
      </c>
      <c r="D17" s="437"/>
      <c r="E17" s="437"/>
      <c r="F17" s="433" t="s">
        <v>223</v>
      </c>
      <c r="G17" s="438" t="s">
        <v>127</v>
      </c>
      <c r="H17" s="439"/>
      <c r="I17" s="440"/>
      <c r="J17" s="119"/>
      <c r="K17" s="119"/>
      <c r="L17" s="44"/>
      <c r="M17" s="128"/>
      <c r="P17" s="372"/>
      <c r="U17" s="8">
        <f>SUM(U19:U42)</f>
        <v>0</v>
      </c>
      <c r="X17" s="8">
        <f>SUM(X19:X42)</f>
        <v>0</v>
      </c>
    </row>
    <row r="18" spans="2:32" ht="112.5" customHeight="1" x14ac:dyDescent="0.25">
      <c r="B18" s="69"/>
      <c r="C18" s="207" t="s">
        <v>565</v>
      </c>
      <c r="D18" s="206" t="s">
        <v>222</v>
      </c>
      <c r="E18" s="207" t="s">
        <v>234</v>
      </c>
      <c r="F18" s="434"/>
      <c r="G18" s="241" t="s">
        <v>258</v>
      </c>
      <c r="H18" s="241" t="s">
        <v>259</v>
      </c>
      <c r="I18" s="257" t="s">
        <v>260</v>
      </c>
      <c r="J18" s="258" t="s">
        <v>236</v>
      </c>
      <c r="K18" s="259" t="s">
        <v>235</v>
      </c>
      <c r="L18" s="120"/>
      <c r="M18" s="128"/>
    </row>
    <row r="19" spans="2:32" ht="15" customHeight="1" x14ac:dyDescent="0.25">
      <c r="B19" s="76" t="str">
        <f>IF(SUM(X19:AF19)&lt;9,"!!!","")</f>
        <v>!!!</v>
      </c>
      <c r="C19" s="260"/>
      <c r="D19" s="243"/>
      <c r="E19" s="333"/>
      <c r="F19" s="305"/>
      <c r="G19" s="305"/>
      <c r="H19" s="305"/>
      <c r="I19" s="305"/>
      <c r="J19" s="262" t="str">
        <f t="shared" ref="J19:J23" si="0">IF(E19&gt;0,F19/E19,"")</f>
        <v/>
      </c>
      <c r="K19" s="261"/>
      <c r="L19" s="120"/>
      <c r="M19" s="128" t="s">
        <v>514</v>
      </c>
      <c r="U19" s="8">
        <f>IF(LEN(B19)&gt;0,0,1)</f>
        <v>0</v>
      </c>
      <c r="V19" s="8" t="str">
        <f>VLOOKUP($C19,{"29 -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auswählen","LEER";0,"Leer"},2,0)</f>
        <v>Leer</v>
      </c>
      <c r="W19" s="8" t="str">
        <f>VLOOKUP($C19,{"29 - Psychiatrie (Erwachsene)","JN";"297 - stationsäquivalente Behandlung in der Erwachsenenpsychiatrie (29)","JN";"30 - Kinder- und Jugendpsychiatrie","JN";"307 - stationsäquivalente Behandlung in der Kinder- und Jugendpsychiatrie (30)","JN";"31 - Psychosomatik","JNP";"31 - Psychosomatik","JN";"00 - Bitte eine Fachabteilung auswählen","LEER";0,"Leer"},2,0)</f>
        <v>Leer</v>
      </c>
      <c r="X19" s="8">
        <f>VLOOKUP(C19,{"29 - Psychiatrie (Erwachsene)",1;"297 - stationsäquivalente Behandlung in der Erwachsenenpsychiatrie (29)",1;"30 - Kinder- und Jugendpsychiatrie",1;"307 - stationsäquivalente Behandlung in der Kinder- und Jugendpsychiatrie (30)",1;"31 - Psychosomatik",1;"00 - Bitte eine Fachabteilung auswählen",0;0,0},2,0)</f>
        <v>0</v>
      </c>
      <c r="Y19" s="8">
        <f>IF(LEN(D19)&gt;0,1,0)</f>
        <v>0</v>
      </c>
      <c r="Z19" s="8">
        <f>IF(LEN(E19)&gt;0,1,0)</f>
        <v>0</v>
      </c>
      <c r="AA19" s="8">
        <f>IF(LEN(F19)&gt;0,1,0)</f>
        <v>0</v>
      </c>
      <c r="AB19" s="8">
        <f t="shared" ref="AB19" si="1">IF(LEN(G19)&gt;0,1,0)</f>
        <v>0</v>
      </c>
      <c r="AC19" s="8">
        <f t="shared" ref="AC19" si="2">IF(LEN(H19)&gt;0,1,0)</f>
        <v>0</v>
      </c>
      <c r="AD19" s="8">
        <f t="shared" ref="AD19" si="3">IF(LEN(I19)&gt;0,1,0)</f>
        <v>0</v>
      </c>
      <c r="AE19" s="8">
        <f t="shared" ref="AE19" si="4">IF(LEN(J19)&gt;0,1,0)</f>
        <v>0</v>
      </c>
      <c r="AF19" s="8">
        <f>VLOOKUP($K19,{"Ja",1;"Nein",1;"entfällt",1;"Bitte auswählen",0;"",0;0,0},2,0)</f>
        <v>0</v>
      </c>
    </row>
    <row r="20" spans="2:32" ht="15" customHeight="1" x14ac:dyDescent="0.25">
      <c r="B20" s="76" t="str">
        <f t="shared" ref="B20:B42" si="5">IF(SUM(X20:AF20)&lt;9,"!!!","")</f>
        <v>!!!</v>
      </c>
      <c r="C20" s="260"/>
      <c r="D20" s="243"/>
      <c r="E20" s="333"/>
      <c r="F20" s="305"/>
      <c r="G20" s="305"/>
      <c r="H20" s="305"/>
      <c r="I20" s="305"/>
      <c r="J20" s="262" t="str">
        <f t="shared" si="0"/>
        <v/>
      </c>
      <c r="K20" s="261"/>
      <c r="L20" s="120"/>
      <c r="M20" s="128" t="str">
        <f>VLOOKUP(C19,{"29 - Psychiatrie (Erwachsene)","Einrichtungen3";"30 - Kinder- und Jugendpsychiatrie","Einrichtungen3";"31 - Psychosomatik","Einrichtungen3";"297 - stationsäquivalente Behandlung in der Erwachsenenpsychiatrie (29)","Einrichtungen3";"307 - stationsäquivalente Behandlung in der Kinder- und Jugendpsychiatrie (30)","Einrichtungen3";"00 - Bitte eine Einrichtung auswählen","Leer";0,"Leer"},2,0)</f>
        <v>Leer</v>
      </c>
      <c r="U20" s="8">
        <f t="shared" ref="U20:U42" si="6">IF(LEN(B20)&gt;0,0,1)</f>
        <v>0</v>
      </c>
      <c r="V20" s="8" t="str">
        <f>VLOOKUP($C20,{"29 -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auswählen","LEER";0,"Leer"},2,0)</f>
        <v>Leer</v>
      </c>
      <c r="W20" s="8" t="str">
        <f>VLOOKUP($C20,{"29 - Psychiatrie (Erwachsene)","JN";"297 - stationsäquivalente Behandlung in der Erwachsenenpsychiatrie (29)","JN";"30 - Kinder- und Jugendpsychiatrie","JN";"307 - stationsäquivalente Behandlung in der Kinder- und Jugendpsychiatrie (30)","JN";"31 - Psychosomatik","JNP";"31 - Psychosomatik","JN";"00 - Bitte eine Fachabteilung auswählen","LEER";0,"Leer"},2,0)</f>
        <v>Leer</v>
      </c>
      <c r="X20" s="8">
        <f>VLOOKUP(C20,{"29 - Psychiatrie (Erwachsene)",1;"297 - stationsäquivalente Behandlung in der Erwachsenenpsychiatrie (29)",1;"30 - Kinder- und Jugendpsychiatrie",1;"307 - stationsäquivalente Behandlung in der Kinder- und Jugendpsychiatrie (30)",1;"31 - Psychosomatik",1;"00 - Bitte eine Fachabteilung auswählen",0;0,0},2,0)</f>
        <v>0</v>
      </c>
      <c r="Y20" s="8">
        <f t="shared" ref="Y20:Y42" si="7">IF(LEN(D20)&gt;0,1,0)</f>
        <v>0</v>
      </c>
      <c r="Z20" s="8">
        <f t="shared" ref="Z20:Z42" si="8">IF(LEN(E20)&gt;0,1,0)</f>
        <v>0</v>
      </c>
      <c r="AA20" s="8">
        <f t="shared" ref="AA20:AA42" si="9">IF(LEN(F20)&gt;0,1,0)</f>
        <v>0</v>
      </c>
      <c r="AB20" s="8">
        <f t="shared" ref="AB20:AB42" si="10">IF(LEN(G20)&gt;0,1,0)</f>
        <v>0</v>
      </c>
      <c r="AC20" s="8">
        <f t="shared" ref="AC20:AC42" si="11">IF(LEN(H20)&gt;0,1,0)</f>
        <v>0</v>
      </c>
      <c r="AD20" s="8">
        <f t="shared" ref="AD20:AD42" si="12">IF(LEN(I20)&gt;0,1,0)</f>
        <v>0</v>
      </c>
      <c r="AE20" s="8">
        <f t="shared" ref="AE20:AE42" si="13">IF(LEN(J20)&gt;0,1,0)</f>
        <v>0</v>
      </c>
      <c r="AF20" s="8">
        <f>VLOOKUP($K20,{"Ja",1;"Nein",1;"entfällt",1;"Bitte auswählen",0;"",0;0,0},2,0)</f>
        <v>0</v>
      </c>
    </row>
    <row r="21" spans="2:32" ht="15" customHeight="1" x14ac:dyDescent="0.25">
      <c r="B21" s="76" t="str">
        <f t="shared" si="5"/>
        <v>!!!</v>
      </c>
      <c r="C21" s="260"/>
      <c r="D21" s="243"/>
      <c r="E21" s="333"/>
      <c r="F21" s="305"/>
      <c r="G21" s="305"/>
      <c r="H21" s="305"/>
      <c r="I21" s="305"/>
      <c r="J21" s="262" t="str">
        <f t="shared" si="0"/>
        <v/>
      </c>
      <c r="K21" s="261"/>
      <c r="L21" s="120"/>
      <c r="M21" s="128" t="str">
        <f>VLOOKUP(C20,{"29 - Psychiatrie (Erwachsene)","Einrichtungen3";"30 - Kinder- und Jugendpsychiatrie","Einrichtungen3";"31 - Psychosomatik","Einrichtungen3";"297 - stationsäquivalente Behandlung in der Erwachsenenpsychiatrie (29)","Einrichtungen3";"307 - stationsäquivalente Behandlung in der Kinder- und Jugendpsychiatrie (30)","Einrichtungen3";"00 - Bitte eine Einrichtung auswählen","Leer";0,"Leer"},2,0)</f>
        <v>Leer</v>
      </c>
      <c r="U21" s="8">
        <f t="shared" si="6"/>
        <v>0</v>
      </c>
      <c r="V21" s="8" t="str">
        <f>VLOOKUP($C21,{"29 -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auswählen","LEER";0,"Leer"},2,0)</f>
        <v>Leer</v>
      </c>
      <c r="W21" s="8" t="str">
        <f>VLOOKUP($C21,{"29 - Psychiatrie (Erwachsene)","JN";"297 - stationsäquivalente Behandlung in der Erwachsenenpsychiatrie (29)","JN";"30 - Kinder- und Jugendpsychiatrie","JN";"307 - stationsäquivalente Behandlung in der Kinder- und Jugendpsychiatrie (30)","JN";"31 - Psychosomatik","JNP";"31 - Psychosomatik","JN";"00 - Bitte eine Fachabteilung auswählen","LEER";0,"Leer"},2,0)</f>
        <v>Leer</v>
      </c>
      <c r="X21" s="8">
        <f>VLOOKUP(C21,{"29 - Psychiatrie (Erwachsene)",1;"297 - stationsäquivalente Behandlung in der Erwachsenenpsychiatrie (29)",1;"30 - Kinder- und Jugendpsychiatrie",1;"307 - stationsäquivalente Behandlung in der Kinder- und Jugendpsychiatrie (30)",1;"31 - Psychosomatik",1;"00 - Bitte eine Fachabteilung auswählen",0;0,0},2,0)</f>
        <v>0</v>
      </c>
      <c r="Y21" s="8">
        <f t="shared" si="7"/>
        <v>0</v>
      </c>
      <c r="Z21" s="8">
        <f t="shared" si="8"/>
        <v>0</v>
      </c>
      <c r="AA21" s="8">
        <f t="shared" si="9"/>
        <v>0</v>
      </c>
      <c r="AB21" s="8">
        <f t="shared" si="10"/>
        <v>0</v>
      </c>
      <c r="AC21" s="8">
        <f t="shared" si="11"/>
        <v>0</v>
      </c>
      <c r="AD21" s="8">
        <f t="shared" si="12"/>
        <v>0</v>
      </c>
      <c r="AE21" s="8">
        <f t="shared" si="13"/>
        <v>0</v>
      </c>
      <c r="AF21" s="8">
        <f>VLOOKUP($K21,{"Ja",1;"Nein",1;"entfällt",1;"Bitte auswählen",0;"",0;0,0},2,0)</f>
        <v>0</v>
      </c>
    </row>
    <row r="22" spans="2:32" ht="15" customHeight="1" x14ac:dyDescent="0.25">
      <c r="B22" s="76" t="str">
        <f t="shared" si="5"/>
        <v>!!!</v>
      </c>
      <c r="C22" s="260"/>
      <c r="D22" s="243"/>
      <c r="E22" s="333"/>
      <c r="F22" s="305"/>
      <c r="G22" s="305"/>
      <c r="H22" s="305"/>
      <c r="I22" s="305"/>
      <c r="J22" s="262" t="str">
        <f t="shared" si="0"/>
        <v/>
      </c>
      <c r="K22" s="261"/>
      <c r="L22" s="120"/>
      <c r="M22" s="128" t="str">
        <f>VLOOKUP(C21,{"29 - Psychiatrie (Erwachsene)","Einrichtungen3";"30 - Kinder- und Jugendpsychiatrie","Einrichtungen3";"31 - Psychosomatik","Einrichtungen3";"297 - stationsäquivalente Behandlung in der Erwachsenenpsychiatrie (29)","Einrichtungen3";"307 - stationsäquivalente Behandlung in der Kinder- und Jugendpsychiatrie (30)","Einrichtungen3";"00 - Bitte eine Einrichtung auswählen","Leer";0,"Leer"},2,0)</f>
        <v>Leer</v>
      </c>
      <c r="U22" s="8">
        <f t="shared" si="6"/>
        <v>0</v>
      </c>
      <c r="V22" s="8" t="str">
        <f>VLOOKUP($C22,{"29 -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auswählen","LEER";0,"Leer"},2,0)</f>
        <v>Leer</v>
      </c>
      <c r="W22" s="8" t="str">
        <f>VLOOKUP($C22,{"29 - Psychiatrie (Erwachsene)","JN";"297 - stationsäquivalente Behandlung in der Erwachsenenpsychiatrie (29)","JN";"30 - Kinder- und Jugendpsychiatrie","JN";"307 - stationsäquivalente Behandlung in der Kinder- und Jugendpsychiatrie (30)","JN";"31 - Psychosomatik","JNP";"31 - Psychosomatik","JN";"00 - Bitte eine Fachabteilung auswählen","LEER";0,"Leer"},2,0)</f>
        <v>Leer</v>
      </c>
      <c r="X22" s="8">
        <f>VLOOKUP(C22,{"29 - Psychiatrie (Erwachsene)",1;"297 - stationsäquivalente Behandlung in der Erwachsenenpsychiatrie (29)",1;"30 - Kinder- und Jugendpsychiatrie",1;"307 - stationsäquivalente Behandlung in der Kinder- und Jugendpsychiatrie (30)",1;"31 - Psychosomatik",1;"00 - Bitte eine Fachabteilung auswählen",0;0,0},2,0)</f>
        <v>0</v>
      </c>
      <c r="Y22" s="8">
        <f t="shared" si="7"/>
        <v>0</v>
      </c>
      <c r="Z22" s="8">
        <f t="shared" si="8"/>
        <v>0</v>
      </c>
      <c r="AA22" s="8">
        <f t="shared" si="9"/>
        <v>0</v>
      </c>
      <c r="AB22" s="8">
        <f t="shared" si="10"/>
        <v>0</v>
      </c>
      <c r="AC22" s="8">
        <f t="shared" si="11"/>
        <v>0</v>
      </c>
      <c r="AD22" s="8">
        <f t="shared" si="12"/>
        <v>0</v>
      </c>
      <c r="AE22" s="8">
        <f t="shared" si="13"/>
        <v>0</v>
      </c>
      <c r="AF22" s="8">
        <f>VLOOKUP($K22,{"Ja",1;"Nein",1;"entfällt",1;"Bitte auswählen",0;"",0;0,0},2,0)</f>
        <v>0</v>
      </c>
    </row>
    <row r="23" spans="2:32" ht="15" customHeight="1" x14ac:dyDescent="0.25">
      <c r="B23" s="76" t="str">
        <f t="shared" si="5"/>
        <v>!!!</v>
      </c>
      <c r="C23" s="260"/>
      <c r="D23" s="243"/>
      <c r="E23" s="333"/>
      <c r="F23" s="305"/>
      <c r="G23" s="305"/>
      <c r="H23" s="305"/>
      <c r="I23" s="305"/>
      <c r="J23" s="262" t="str">
        <f t="shared" si="0"/>
        <v/>
      </c>
      <c r="K23" s="261"/>
      <c r="L23" s="120"/>
      <c r="M23" s="128" t="str">
        <f>VLOOKUP(C22,{"29 - Psychiatrie (Erwachsene)","Einrichtungen3";"30 - Kinder- und Jugendpsychiatrie","Einrichtungen3";"31 - Psychosomatik","Einrichtungen3";"297 - stationsäquivalente Behandlung in der Erwachsenenpsychiatrie (29)","Einrichtungen3";"307 - stationsäquivalente Behandlung in der Kinder- und Jugendpsychiatrie (30)","Einrichtungen3";"00 - Bitte eine Einrichtung auswählen","Leer";0,"Leer"},2,0)</f>
        <v>Leer</v>
      </c>
      <c r="U23" s="8">
        <f t="shared" si="6"/>
        <v>0</v>
      </c>
      <c r="V23" s="8" t="str">
        <f>VLOOKUP($C23,{"29 -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auswählen","LEER";0,"Leer"},2,0)</f>
        <v>Leer</v>
      </c>
      <c r="W23" s="8" t="str">
        <f>VLOOKUP($C23,{"29 - Psychiatrie (Erwachsene)","JN";"297 - stationsäquivalente Behandlung in der Erwachsenenpsychiatrie (29)","JN";"30 - Kinder- und Jugendpsychiatrie","JN";"307 - stationsäquivalente Behandlung in der Kinder- und Jugendpsychiatrie (30)","JN";"31 - Psychosomatik","JNP";"31 - Psychosomatik","JN";"00 - Bitte eine Fachabteilung auswählen","LEER";0,"Leer"},2,0)</f>
        <v>Leer</v>
      </c>
      <c r="X23" s="8">
        <f>VLOOKUP(C23,{"29 - Psychiatrie (Erwachsene)",1;"297 - stationsäquivalente Behandlung in der Erwachsenenpsychiatrie (29)",1;"30 - Kinder- und Jugendpsychiatrie",1;"307 - stationsäquivalente Behandlung in der Kinder- und Jugendpsychiatrie (30)",1;"31 - Psychosomatik",1;"00 - Bitte eine Fachabteilung auswählen",0;0,0},2,0)</f>
        <v>0</v>
      </c>
      <c r="Y23" s="8">
        <f t="shared" si="7"/>
        <v>0</v>
      </c>
      <c r="Z23" s="8">
        <f t="shared" si="8"/>
        <v>0</v>
      </c>
      <c r="AA23" s="8">
        <f t="shared" si="9"/>
        <v>0</v>
      </c>
      <c r="AB23" s="8">
        <f t="shared" si="10"/>
        <v>0</v>
      </c>
      <c r="AC23" s="8">
        <f t="shared" si="11"/>
        <v>0</v>
      </c>
      <c r="AD23" s="8">
        <f t="shared" si="12"/>
        <v>0</v>
      </c>
      <c r="AE23" s="8">
        <f t="shared" si="13"/>
        <v>0</v>
      </c>
      <c r="AF23" s="8">
        <f>VLOOKUP($K23,{"Ja",1;"Nein",1;"entfällt",1;"Bitte auswählen",0;"",0;0,0},2,0)</f>
        <v>0</v>
      </c>
    </row>
    <row r="24" spans="2:32" ht="15" customHeight="1" x14ac:dyDescent="0.25">
      <c r="B24" s="76" t="str">
        <f t="shared" si="5"/>
        <v>!!!</v>
      </c>
      <c r="C24" s="260"/>
      <c r="D24" s="243"/>
      <c r="E24" s="333"/>
      <c r="F24" s="305"/>
      <c r="G24" s="305"/>
      <c r="H24" s="305"/>
      <c r="I24" s="305"/>
      <c r="J24" s="262" t="str">
        <f t="shared" ref="J24:J37" si="14">IF(E24&gt;0,F24/E24,"")</f>
        <v/>
      </c>
      <c r="K24" s="261"/>
      <c r="L24" s="120"/>
      <c r="M24" s="128" t="str">
        <f>VLOOKUP(C23,{"29 - Psychiatrie (Erwachsene)","Einrichtungen3";"30 - Kinder- und Jugendpsychiatrie","Einrichtungen3";"31 - Psychosomatik","Einrichtungen3";"297 - stationsäquivalente Behandlung in der Erwachsenenpsychiatrie (29)","Einrichtungen3";"307 - stationsäquivalente Behandlung in der Kinder- und Jugendpsychiatrie (30)","Einrichtungen3";"00 - Bitte eine Einrichtung auswählen","Leer";0,"Leer"},2,0)</f>
        <v>Leer</v>
      </c>
      <c r="U24" s="8">
        <f t="shared" si="6"/>
        <v>0</v>
      </c>
      <c r="V24" s="8" t="str">
        <f>VLOOKUP($C24,{"29 -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auswählen","LEER";0,"Leer"},2,0)</f>
        <v>Leer</v>
      </c>
      <c r="W24" s="8" t="str">
        <f>VLOOKUP($C24,{"29 - Psychiatrie (Erwachsene)","JN";"297 - stationsäquivalente Behandlung in der Erwachsenenpsychiatrie (29)","JN";"30 - Kinder- und Jugendpsychiatrie","JN";"307 - stationsäquivalente Behandlung in der Kinder- und Jugendpsychiatrie (30)","JN";"31 - Psychosomatik","JNP";"31 - Psychosomatik","JN";"00 - Bitte eine Fachabteilung auswählen","LEER";0,"Leer"},2,0)</f>
        <v>Leer</v>
      </c>
      <c r="X24" s="8">
        <f>VLOOKUP(C24,{"29 - Psychiatrie (Erwachsene)",1;"297 - stationsäquivalente Behandlung in der Erwachsenenpsychiatrie (29)",1;"30 - Kinder- und Jugendpsychiatrie",1;"307 - stationsäquivalente Behandlung in der Kinder- und Jugendpsychiatrie (30)",1;"31 - Psychosomatik",1;"00 - Bitte eine Fachabteilung auswählen",0;0,0},2,0)</f>
        <v>0</v>
      </c>
      <c r="Y24" s="8">
        <f t="shared" si="7"/>
        <v>0</v>
      </c>
      <c r="Z24" s="8">
        <f t="shared" si="8"/>
        <v>0</v>
      </c>
      <c r="AA24" s="8">
        <f t="shared" si="9"/>
        <v>0</v>
      </c>
      <c r="AB24" s="8">
        <f t="shared" si="10"/>
        <v>0</v>
      </c>
      <c r="AC24" s="8">
        <f t="shared" si="11"/>
        <v>0</v>
      </c>
      <c r="AD24" s="8">
        <f t="shared" si="12"/>
        <v>0</v>
      </c>
      <c r="AE24" s="8">
        <f t="shared" si="13"/>
        <v>0</v>
      </c>
      <c r="AF24" s="8">
        <f>VLOOKUP($K24,{"Ja",1;"Nein",1;"entfällt",1;"Bitte auswählen",0;"",0;0,0},2,0)</f>
        <v>0</v>
      </c>
    </row>
    <row r="25" spans="2:32" ht="15" customHeight="1" x14ac:dyDescent="0.25">
      <c r="B25" s="76" t="str">
        <f t="shared" si="5"/>
        <v>!!!</v>
      </c>
      <c r="C25" s="260"/>
      <c r="D25" s="243"/>
      <c r="E25" s="333"/>
      <c r="F25" s="305"/>
      <c r="G25" s="305"/>
      <c r="H25" s="305"/>
      <c r="I25" s="305"/>
      <c r="J25" s="262" t="str">
        <f t="shared" si="14"/>
        <v/>
      </c>
      <c r="K25" s="261"/>
      <c r="L25" s="120"/>
      <c r="M25" s="128" t="str">
        <f>VLOOKUP(C24,{"29 - Psychiatrie (Erwachsene)","Einrichtungen3";"30 - Kinder- und Jugendpsychiatrie","Einrichtungen3";"31 - Psychosomatik","Einrichtungen3";"297 - stationsäquivalente Behandlung in der Erwachsenenpsychiatrie (29)","Einrichtungen3";"307 - stationsäquivalente Behandlung in der Kinder- und Jugendpsychiatrie (30)","Einrichtungen3";"00 - Bitte eine Einrichtung auswählen","Leer";0,"Leer"},2,0)</f>
        <v>Leer</v>
      </c>
      <c r="U25" s="8">
        <f t="shared" si="6"/>
        <v>0</v>
      </c>
      <c r="V25" s="8" t="str">
        <f>VLOOKUP($C25,{"29 -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auswählen","LEER";0,"Leer"},2,0)</f>
        <v>Leer</v>
      </c>
      <c r="W25" s="8" t="str">
        <f>VLOOKUP($C25,{"29 - Psychiatrie (Erwachsene)","JN";"297 - stationsäquivalente Behandlung in der Erwachsenenpsychiatrie (29)","JN";"30 - Kinder- und Jugendpsychiatrie","JN";"307 - stationsäquivalente Behandlung in der Kinder- und Jugendpsychiatrie (30)","JN";"31 - Psychosomatik","JNP";"31 - Psychosomatik","JN";"00 - Bitte eine Fachabteilung auswählen","LEER";0,"Leer"},2,0)</f>
        <v>Leer</v>
      </c>
      <c r="X25" s="8">
        <f>VLOOKUP(C25,{"29 - Psychiatrie (Erwachsene)",1;"297 - stationsäquivalente Behandlung in der Erwachsenenpsychiatrie (29)",1;"30 - Kinder- und Jugendpsychiatrie",1;"307 - stationsäquivalente Behandlung in der Kinder- und Jugendpsychiatrie (30)",1;"31 - Psychosomatik",1;"00 - Bitte eine Fachabteilung auswählen",0;0,0},2,0)</f>
        <v>0</v>
      </c>
      <c r="Y25" s="8">
        <f t="shared" si="7"/>
        <v>0</v>
      </c>
      <c r="Z25" s="8">
        <f t="shared" si="8"/>
        <v>0</v>
      </c>
      <c r="AA25" s="8">
        <f t="shared" si="9"/>
        <v>0</v>
      </c>
      <c r="AB25" s="8">
        <f t="shared" si="10"/>
        <v>0</v>
      </c>
      <c r="AC25" s="8">
        <f t="shared" si="11"/>
        <v>0</v>
      </c>
      <c r="AD25" s="8">
        <f t="shared" si="12"/>
        <v>0</v>
      </c>
      <c r="AE25" s="8">
        <f t="shared" si="13"/>
        <v>0</v>
      </c>
      <c r="AF25" s="8">
        <f>VLOOKUP($K25,{"Ja",1;"Nein",1;"entfällt",1;"Bitte auswählen",0;"",0;0,0},2,0)</f>
        <v>0</v>
      </c>
    </row>
    <row r="26" spans="2:32" ht="15" customHeight="1" x14ac:dyDescent="0.25">
      <c r="B26" s="76" t="str">
        <f t="shared" si="5"/>
        <v>!!!</v>
      </c>
      <c r="C26" s="260"/>
      <c r="D26" s="243"/>
      <c r="E26" s="333"/>
      <c r="F26" s="305"/>
      <c r="G26" s="305"/>
      <c r="H26" s="305"/>
      <c r="I26" s="305"/>
      <c r="J26" s="262" t="str">
        <f t="shared" si="14"/>
        <v/>
      </c>
      <c r="K26" s="261"/>
      <c r="L26" s="120"/>
      <c r="M26" s="128" t="str">
        <f>VLOOKUP(C25,{"29 - Psychiatrie (Erwachsene)","Einrichtungen3";"30 - Kinder- und Jugendpsychiatrie","Einrichtungen3";"31 - Psychosomatik","Einrichtungen3";"297 - stationsäquivalente Behandlung in der Erwachsenenpsychiatrie (29)","Einrichtungen3";"307 - stationsäquivalente Behandlung in der Kinder- und Jugendpsychiatrie (30)","Einrichtungen3";"00 - Bitte eine Einrichtung auswählen","Leer";0,"Leer"},2,0)</f>
        <v>Leer</v>
      </c>
      <c r="U26" s="8">
        <f t="shared" si="6"/>
        <v>0</v>
      </c>
      <c r="V26" s="8" t="str">
        <f>VLOOKUP($C26,{"29 -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auswählen","LEER";0,"Leer"},2,0)</f>
        <v>Leer</v>
      </c>
      <c r="W26" s="8" t="str">
        <f>VLOOKUP($C26,{"29 - Psychiatrie (Erwachsene)","JN";"297 - stationsäquivalente Behandlung in der Erwachsenenpsychiatrie (29)","JN";"30 - Kinder- und Jugendpsychiatrie","JN";"307 - stationsäquivalente Behandlung in der Kinder- und Jugendpsychiatrie (30)","JN";"31 - Psychosomatik","JNP";"31 - Psychosomatik","JN";"00 - Bitte eine Fachabteilung auswählen","LEER";0,"Leer"},2,0)</f>
        <v>Leer</v>
      </c>
      <c r="X26" s="8">
        <f>VLOOKUP(C26,{"29 - Psychiatrie (Erwachsene)",1;"297 - stationsäquivalente Behandlung in der Erwachsenenpsychiatrie (29)",1;"30 - Kinder- und Jugendpsychiatrie",1;"307 - stationsäquivalente Behandlung in der Kinder- und Jugendpsychiatrie (30)",1;"31 - Psychosomatik",1;"00 - Bitte eine Fachabteilung auswählen",0;0,0},2,0)</f>
        <v>0</v>
      </c>
      <c r="Y26" s="8">
        <f t="shared" si="7"/>
        <v>0</v>
      </c>
      <c r="Z26" s="8">
        <f t="shared" si="8"/>
        <v>0</v>
      </c>
      <c r="AA26" s="8">
        <f t="shared" si="9"/>
        <v>0</v>
      </c>
      <c r="AB26" s="8">
        <f t="shared" si="10"/>
        <v>0</v>
      </c>
      <c r="AC26" s="8">
        <f t="shared" si="11"/>
        <v>0</v>
      </c>
      <c r="AD26" s="8">
        <f t="shared" si="12"/>
        <v>0</v>
      </c>
      <c r="AE26" s="8">
        <f t="shared" si="13"/>
        <v>0</v>
      </c>
      <c r="AF26" s="8">
        <f>VLOOKUP($K26,{"Ja",1;"Nein",1;"entfällt",1;"Bitte auswählen",0;"",0;0,0},2,0)</f>
        <v>0</v>
      </c>
    </row>
    <row r="27" spans="2:32" ht="15" customHeight="1" x14ac:dyDescent="0.25">
      <c r="B27" s="76" t="str">
        <f t="shared" si="5"/>
        <v>!!!</v>
      </c>
      <c r="C27" s="260"/>
      <c r="D27" s="243"/>
      <c r="E27" s="333"/>
      <c r="F27" s="305"/>
      <c r="G27" s="305"/>
      <c r="H27" s="305"/>
      <c r="I27" s="305"/>
      <c r="J27" s="262" t="str">
        <f t="shared" si="14"/>
        <v/>
      </c>
      <c r="K27" s="261"/>
      <c r="L27" s="120"/>
      <c r="M27" s="128" t="str">
        <f>VLOOKUP(C26,{"29 - Psychiatrie (Erwachsene)","Einrichtungen3";"30 - Kinder- und Jugendpsychiatrie","Einrichtungen3";"31 - Psychosomatik","Einrichtungen3";"297 - stationsäquivalente Behandlung in der Erwachsenenpsychiatrie (29)","Einrichtungen3";"307 - stationsäquivalente Behandlung in der Kinder- und Jugendpsychiatrie (30)","Einrichtungen3";"00 - Bitte eine Einrichtung auswählen","Leer";0,"Leer"},2,0)</f>
        <v>Leer</v>
      </c>
      <c r="U27" s="8">
        <f t="shared" si="6"/>
        <v>0</v>
      </c>
      <c r="V27" s="8" t="str">
        <f>VLOOKUP($C27,{"29 -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auswählen","LEER";0,"Leer"},2,0)</f>
        <v>Leer</v>
      </c>
      <c r="W27" s="8" t="str">
        <f>VLOOKUP($C27,{"29 - Psychiatrie (Erwachsene)","JN";"297 - stationsäquivalente Behandlung in der Erwachsenenpsychiatrie (29)","JN";"30 - Kinder- und Jugendpsychiatrie","JN";"307 - stationsäquivalente Behandlung in der Kinder- und Jugendpsychiatrie (30)","JN";"31 - Psychosomatik","JNP";"31 - Psychosomatik","JN";"00 - Bitte eine Fachabteilung auswählen","LEER";0,"Leer"},2,0)</f>
        <v>Leer</v>
      </c>
      <c r="X27" s="8">
        <f>VLOOKUP(C27,{"29 - Psychiatrie (Erwachsene)",1;"297 - stationsäquivalente Behandlung in der Erwachsenenpsychiatrie (29)",1;"30 - Kinder- und Jugendpsychiatrie",1;"307 - stationsäquivalente Behandlung in der Kinder- und Jugendpsychiatrie (30)",1;"31 - Psychosomatik",1;"00 - Bitte eine Fachabteilung auswählen",0;0,0},2,0)</f>
        <v>0</v>
      </c>
      <c r="Y27" s="8">
        <f t="shared" si="7"/>
        <v>0</v>
      </c>
      <c r="Z27" s="8">
        <f t="shared" si="8"/>
        <v>0</v>
      </c>
      <c r="AA27" s="8">
        <f t="shared" si="9"/>
        <v>0</v>
      </c>
      <c r="AB27" s="8">
        <f t="shared" si="10"/>
        <v>0</v>
      </c>
      <c r="AC27" s="8">
        <f t="shared" si="11"/>
        <v>0</v>
      </c>
      <c r="AD27" s="8">
        <f t="shared" si="12"/>
        <v>0</v>
      </c>
      <c r="AE27" s="8">
        <f t="shared" si="13"/>
        <v>0</v>
      </c>
      <c r="AF27" s="8">
        <f>VLOOKUP($K27,{"Ja",1;"Nein",1;"entfällt",1;"Bitte auswählen",0;"",0;0,0},2,0)</f>
        <v>0</v>
      </c>
    </row>
    <row r="28" spans="2:32" ht="15" customHeight="1" x14ac:dyDescent="0.25">
      <c r="B28" s="76" t="str">
        <f t="shared" si="5"/>
        <v>!!!</v>
      </c>
      <c r="C28" s="260"/>
      <c r="D28" s="243"/>
      <c r="E28" s="333"/>
      <c r="F28" s="305"/>
      <c r="G28" s="305"/>
      <c r="H28" s="305"/>
      <c r="I28" s="305"/>
      <c r="J28" s="262" t="str">
        <f t="shared" si="14"/>
        <v/>
      </c>
      <c r="K28" s="261"/>
      <c r="L28" s="120"/>
      <c r="M28" s="128" t="str">
        <f>VLOOKUP(C27,{"29 - Psychiatrie (Erwachsene)","Einrichtungen3";"30 - Kinder- und Jugendpsychiatrie","Einrichtungen3";"31 - Psychosomatik","Einrichtungen3";"297 - stationsäquivalente Behandlung in der Erwachsenenpsychiatrie (29)","Einrichtungen3";"307 - stationsäquivalente Behandlung in der Kinder- und Jugendpsychiatrie (30)","Einrichtungen3";"00 - Bitte eine Einrichtung auswählen","Leer";0,"Leer"},2,0)</f>
        <v>Leer</v>
      </c>
      <c r="U28" s="8">
        <f t="shared" si="6"/>
        <v>0</v>
      </c>
      <c r="V28" s="8" t="str">
        <f>VLOOKUP($C28,{"29 -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auswählen","LEER";0,"Leer"},2,0)</f>
        <v>Leer</v>
      </c>
      <c r="W28" s="8" t="str">
        <f>VLOOKUP($C28,{"29 - Psychiatrie (Erwachsene)","JN";"297 - stationsäquivalente Behandlung in der Erwachsenenpsychiatrie (29)","JN";"30 - Kinder- und Jugendpsychiatrie","JN";"307 - stationsäquivalente Behandlung in der Kinder- und Jugendpsychiatrie (30)","JN";"31 - Psychosomatik","JNP";"31 - Psychosomatik","JN";"00 - Bitte eine Fachabteilung auswählen","LEER";0,"Leer"},2,0)</f>
        <v>Leer</v>
      </c>
      <c r="X28" s="8">
        <f>VLOOKUP(C28,{"29 - Psychiatrie (Erwachsene)",1;"297 - stationsäquivalente Behandlung in der Erwachsenenpsychiatrie (29)",1;"30 - Kinder- und Jugendpsychiatrie",1;"307 - stationsäquivalente Behandlung in der Kinder- und Jugendpsychiatrie (30)",1;"31 - Psychosomatik",1;"00 - Bitte eine Fachabteilung auswählen",0;0,0},2,0)</f>
        <v>0</v>
      </c>
      <c r="Y28" s="8">
        <f t="shared" si="7"/>
        <v>0</v>
      </c>
      <c r="Z28" s="8">
        <f t="shared" si="8"/>
        <v>0</v>
      </c>
      <c r="AA28" s="8">
        <f t="shared" si="9"/>
        <v>0</v>
      </c>
      <c r="AB28" s="8">
        <f t="shared" si="10"/>
        <v>0</v>
      </c>
      <c r="AC28" s="8">
        <f t="shared" si="11"/>
        <v>0</v>
      </c>
      <c r="AD28" s="8">
        <f t="shared" si="12"/>
        <v>0</v>
      </c>
      <c r="AE28" s="8">
        <f t="shared" si="13"/>
        <v>0</v>
      </c>
      <c r="AF28" s="8">
        <f>VLOOKUP($K28,{"Ja",1;"Nein",1;"entfällt",1;"Bitte auswählen",0;"",0;0,0},2,0)</f>
        <v>0</v>
      </c>
    </row>
    <row r="29" spans="2:32" ht="15" customHeight="1" x14ac:dyDescent="0.25">
      <c r="B29" s="76" t="str">
        <f t="shared" si="5"/>
        <v>!!!</v>
      </c>
      <c r="C29" s="260"/>
      <c r="D29" s="243"/>
      <c r="E29" s="333"/>
      <c r="F29" s="305"/>
      <c r="G29" s="305"/>
      <c r="H29" s="305"/>
      <c r="I29" s="305"/>
      <c r="J29" s="262" t="str">
        <f t="shared" si="14"/>
        <v/>
      </c>
      <c r="K29" s="261"/>
      <c r="L29" s="120"/>
      <c r="M29" s="128" t="str">
        <f>VLOOKUP(C28,{"29 - Psychiatrie (Erwachsene)","Einrichtungen3";"30 - Kinder- und Jugendpsychiatrie","Einrichtungen3";"31 - Psychosomatik","Einrichtungen3";"297 - stationsäquivalente Behandlung in der Erwachsenenpsychiatrie (29)","Einrichtungen3";"307 - stationsäquivalente Behandlung in der Kinder- und Jugendpsychiatrie (30)","Einrichtungen3";"00 - Bitte eine Einrichtung auswählen","Leer";0,"Leer"},2,0)</f>
        <v>Leer</v>
      </c>
      <c r="U29" s="8">
        <f t="shared" si="6"/>
        <v>0</v>
      </c>
      <c r="V29" s="8" t="str">
        <f>VLOOKUP($C29,{"29 -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auswählen","LEER";0,"Leer"},2,0)</f>
        <v>Leer</v>
      </c>
      <c r="W29" s="8" t="str">
        <f>VLOOKUP($C29,{"29 - Psychiatrie (Erwachsene)","JN";"297 - stationsäquivalente Behandlung in der Erwachsenenpsychiatrie (29)","JN";"30 - Kinder- und Jugendpsychiatrie","JN";"307 - stationsäquivalente Behandlung in der Kinder- und Jugendpsychiatrie (30)","JN";"31 - Psychosomatik","JNP";"31 - Psychosomatik","JN";"00 - Bitte eine Fachabteilung auswählen","LEER";0,"Leer"},2,0)</f>
        <v>Leer</v>
      </c>
      <c r="X29" s="8">
        <f>VLOOKUP(C29,{"29 - Psychiatrie (Erwachsene)",1;"297 - stationsäquivalente Behandlung in der Erwachsenenpsychiatrie (29)",1;"30 - Kinder- und Jugendpsychiatrie",1;"307 - stationsäquivalente Behandlung in der Kinder- und Jugendpsychiatrie (30)",1;"31 - Psychosomatik",1;"00 - Bitte eine Fachabteilung auswählen",0;0,0},2,0)</f>
        <v>0</v>
      </c>
      <c r="Y29" s="8">
        <f t="shared" si="7"/>
        <v>0</v>
      </c>
      <c r="Z29" s="8">
        <f t="shared" si="8"/>
        <v>0</v>
      </c>
      <c r="AA29" s="8">
        <f t="shared" si="9"/>
        <v>0</v>
      </c>
      <c r="AB29" s="8">
        <f t="shared" si="10"/>
        <v>0</v>
      </c>
      <c r="AC29" s="8">
        <f t="shared" si="11"/>
        <v>0</v>
      </c>
      <c r="AD29" s="8">
        <f t="shared" si="12"/>
        <v>0</v>
      </c>
      <c r="AE29" s="8">
        <f t="shared" si="13"/>
        <v>0</v>
      </c>
      <c r="AF29" s="8">
        <f>VLOOKUP($K29,{"Ja",1;"Nein",1;"entfällt",1;"Bitte auswählen",0;"",0;0,0},2,0)</f>
        <v>0</v>
      </c>
    </row>
    <row r="30" spans="2:32" ht="15" customHeight="1" x14ac:dyDescent="0.25">
      <c r="B30" s="76" t="str">
        <f t="shared" si="5"/>
        <v>!!!</v>
      </c>
      <c r="C30" s="260"/>
      <c r="D30" s="243"/>
      <c r="E30" s="333"/>
      <c r="F30" s="305"/>
      <c r="G30" s="305"/>
      <c r="H30" s="305"/>
      <c r="I30" s="305"/>
      <c r="J30" s="262" t="str">
        <f t="shared" si="14"/>
        <v/>
      </c>
      <c r="K30" s="261"/>
      <c r="L30" s="120"/>
      <c r="M30" s="128" t="str">
        <f>VLOOKUP(C29,{"29 - Psychiatrie (Erwachsene)","Einrichtungen3";"30 - Kinder- und Jugendpsychiatrie","Einrichtungen3";"31 - Psychosomatik","Einrichtungen3";"297 - stationsäquivalente Behandlung in der Erwachsenenpsychiatrie (29)","Einrichtungen3";"307 - stationsäquivalente Behandlung in der Kinder- und Jugendpsychiatrie (30)","Einrichtungen3";"00 - Bitte eine Einrichtung auswählen","Leer";0,"Leer"},2,0)</f>
        <v>Leer</v>
      </c>
      <c r="U30" s="8">
        <f t="shared" si="6"/>
        <v>0</v>
      </c>
      <c r="V30" s="8" t="str">
        <f>VLOOKUP($C30,{"29 -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auswählen","LEER";0,"Leer"},2,0)</f>
        <v>Leer</v>
      </c>
      <c r="W30" s="8" t="str">
        <f>VLOOKUP($C30,{"29 - Psychiatrie (Erwachsene)","JN";"297 - stationsäquivalente Behandlung in der Erwachsenenpsychiatrie (29)","JN";"30 - Kinder- und Jugendpsychiatrie","JN";"307 - stationsäquivalente Behandlung in der Kinder- und Jugendpsychiatrie (30)","JN";"31 - Psychosomatik","JNP";"31 - Psychosomatik","JN";"00 - Bitte eine Fachabteilung auswählen","LEER";0,"Leer"},2,0)</f>
        <v>Leer</v>
      </c>
      <c r="X30" s="8">
        <f>VLOOKUP(C30,{"29 - Psychiatrie (Erwachsene)",1;"297 - stationsäquivalente Behandlung in der Erwachsenenpsychiatrie (29)",1;"30 - Kinder- und Jugendpsychiatrie",1;"307 - stationsäquivalente Behandlung in der Kinder- und Jugendpsychiatrie (30)",1;"31 - Psychosomatik",1;"00 - Bitte eine Fachabteilung auswählen",0;0,0},2,0)</f>
        <v>0</v>
      </c>
      <c r="Y30" s="8">
        <f t="shared" si="7"/>
        <v>0</v>
      </c>
      <c r="Z30" s="8">
        <f t="shared" si="8"/>
        <v>0</v>
      </c>
      <c r="AA30" s="8">
        <f t="shared" si="9"/>
        <v>0</v>
      </c>
      <c r="AB30" s="8">
        <f t="shared" si="10"/>
        <v>0</v>
      </c>
      <c r="AC30" s="8">
        <f t="shared" si="11"/>
        <v>0</v>
      </c>
      <c r="AD30" s="8">
        <f t="shared" si="12"/>
        <v>0</v>
      </c>
      <c r="AE30" s="8">
        <f t="shared" si="13"/>
        <v>0</v>
      </c>
      <c r="AF30" s="8">
        <f>VLOOKUP($K30,{"Ja",1;"Nein",1;"entfällt",1;"Bitte auswählen",0;"",0;0,0},2,0)</f>
        <v>0</v>
      </c>
    </row>
    <row r="31" spans="2:32" ht="15" customHeight="1" x14ac:dyDescent="0.25">
      <c r="B31" s="76" t="str">
        <f t="shared" si="5"/>
        <v>!!!</v>
      </c>
      <c r="C31" s="260"/>
      <c r="D31" s="243"/>
      <c r="E31" s="333"/>
      <c r="F31" s="305"/>
      <c r="G31" s="305"/>
      <c r="H31" s="305"/>
      <c r="I31" s="305"/>
      <c r="J31" s="262" t="str">
        <f t="shared" si="14"/>
        <v/>
      </c>
      <c r="K31" s="261"/>
      <c r="L31" s="120"/>
      <c r="M31" s="128" t="str">
        <f>VLOOKUP(C30,{"29 - Psychiatrie (Erwachsene)","Einrichtungen3";"30 - Kinder- und Jugendpsychiatrie","Einrichtungen3";"31 - Psychosomatik","Einrichtungen3";"297 - stationsäquivalente Behandlung in der Erwachsenenpsychiatrie (29)","Einrichtungen3";"307 - stationsäquivalente Behandlung in der Kinder- und Jugendpsychiatrie (30)","Einrichtungen3";"00 - Bitte eine Einrichtung auswählen","Leer";0,"Leer"},2,0)</f>
        <v>Leer</v>
      </c>
      <c r="U31" s="8">
        <f t="shared" si="6"/>
        <v>0</v>
      </c>
      <c r="V31" s="8" t="str">
        <f>VLOOKUP($C31,{"29 -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auswählen","LEER";0,"Leer"},2,0)</f>
        <v>Leer</v>
      </c>
      <c r="W31" s="8" t="str">
        <f>VLOOKUP($C31,{"29 - Psychiatrie (Erwachsene)","JN";"297 - stationsäquivalente Behandlung in der Erwachsenenpsychiatrie (29)","JN";"30 - Kinder- und Jugendpsychiatrie","JN";"307 - stationsäquivalente Behandlung in der Kinder- und Jugendpsychiatrie (30)","JN";"31 - Psychosomatik","JNP";"31 - Psychosomatik","JN";"00 - Bitte eine Fachabteilung auswählen","LEER";0,"Leer"},2,0)</f>
        <v>Leer</v>
      </c>
      <c r="X31" s="8">
        <f>VLOOKUP(C31,{"29 - Psychiatrie (Erwachsene)",1;"297 - stationsäquivalente Behandlung in der Erwachsenenpsychiatrie (29)",1;"30 - Kinder- und Jugendpsychiatrie",1;"307 - stationsäquivalente Behandlung in der Kinder- und Jugendpsychiatrie (30)",1;"31 - Psychosomatik",1;"00 - Bitte eine Fachabteilung auswählen",0;0,0},2,0)</f>
        <v>0</v>
      </c>
      <c r="Y31" s="8">
        <f t="shared" si="7"/>
        <v>0</v>
      </c>
      <c r="Z31" s="8">
        <f t="shared" si="8"/>
        <v>0</v>
      </c>
      <c r="AA31" s="8">
        <f t="shared" si="9"/>
        <v>0</v>
      </c>
      <c r="AB31" s="8">
        <f t="shared" si="10"/>
        <v>0</v>
      </c>
      <c r="AC31" s="8">
        <f t="shared" si="11"/>
        <v>0</v>
      </c>
      <c r="AD31" s="8">
        <f t="shared" si="12"/>
        <v>0</v>
      </c>
      <c r="AE31" s="8">
        <f t="shared" si="13"/>
        <v>0</v>
      </c>
      <c r="AF31" s="8">
        <f>VLOOKUP($K31,{"Ja",1;"Nein",1;"entfällt",1;"Bitte auswählen",0;"",0;0,0},2,0)</f>
        <v>0</v>
      </c>
    </row>
    <row r="32" spans="2:32" ht="15" customHeight="1" x14ac:dyDescent="0.25">
      <c r="B32" s="76" t="str">
        <f t="shared" si="5"/>
        <v>!!!</v>
      </c>
      <c r="C32" s="260"/>
      <c r="D32" s="243"/>
      <c r="E32" s="333"/>
      <c r="F32" s="305"/>
      <c r="G32" s="305"/>
      <c r="H32" s="305"/>
      <c r="I32" s="305"/>
      <c r="J32" s="262" t="str">
        <f t="shared" si="14"/>
        <v/>
      </c>
      <c r="K32" s="261"/>
      <c r="L32" s="120"/>
      <c r="M32" s="128" t="str">
        <f>VLOOKUP(C31,{"29 - Psychiatrie (Erwachsene)","Einrichtungen3";"30 - Kinder- und Jugendpsychiatrie","Einrichtungen3";"31 - Psychosomatik","Einrichtungen3";"297 - stationsäquivalente Behandlung in der Erwachsenenpsychiatrie (29)","Einrichtungen3";"307 - stationsäquivalente Behandlung in der Kinder- und Jugendpsychiatrie (30)","Einrichtungen3";"00 - Bitte eine Einrichtung auswählen","Leer";0,"Leer"},2,0)</f>
        <v>Leer</v>
      </c>
      <c r="U32" s="8">
        <f t="shared" si="6"/>
        <v>0</v>
      </c>
      <c r="V32" s="8" t="str">
        <f>VLOOKUP($C32,{"29 -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auswählen","LEER";0,"Leer"},2,0)</f>
        <v>Leer</v>
      </c>
      <c r="W32" s="8" t="str">
        <f>VLOOKUP($C32,{"29 - Psychiatrie (Erwachsene)","JN";"297 - stationsäquivalente Behandlung in der Erwachsenenpsychiatrie (29)","JN";"30 - Kinder- und Jugendpsychiatrie","JN";"307 - stationsäquivalente Behandlung in der Kinder- und Jugendpsychiatrie (30)","JN";"31 - Psychosomatik","JNP";"31 - Psychosomatik","JN";"00 - Bitte eine Fachabteilung auswählen","LEER";0,"Leer"},2,0)</f>
        <v>Leer</v>
      </c>
      <c r="X32" s="8">
        <f>VLOOKUP(C32,{"29 - Psychiatrie (Erwachsene)",1;"297 - stationsäquivalente Behandlung in der Erwachsenenpsychiatrie (29)",1;"30 - Kinder- und Jugendpsychiatrie",1;"307 - stationsäquivalente Behandlung in der Kinder- und Jugendpsychiatrie (30)",1;"31 - Psychosomatik",1;"00 - Bitte eine Fachabteilung auswählen",0;0,0},2,0)</f>
        <v>0</v>
      </c>
      <c r="Y32" s="8">
        <f t="shared" si="7"/>
        <v>0</v>
      </c>
      <c r="Z32" s="8">
        <f t="shared" si="8"/>
        <v>0</v>
      </c>
      <c r="AA32" s="8">
        <f t="shared" si="9"/>
        <v>0</v>
      </c>
      <c r="AB32" s="8">
        <f t="shared" si="10"/>
        <v>0</v>
      </c>
      <c r="AC32" s="8">
        <f t="shared" si="11"/>
        <v>0</v>
      </c>
      <c r="AD32" s="8">
        <f t="shared" si="12"/>
        <v>0</v>
      </c>
      <c r="AE32" s="8">
        <f t="shared" si="13"/>
        <v>0</v>
      </c>
      <c r="AF32" s="8">
        <f>VLOOKUP($K32,{"Ja",1;"Nein",1;"entfällt",1;"Bitte auswählen",0;"",0;0,0},2,0)</f>
        <v>0</v>
      </c>
    </row>
    <row r="33" spans="1:32" ht="15" customHeight="1" x14ac:dyDescent="0.25">
      <c r="B33" s="76" t="str">
        <f t="shared" si="5"/>
        <v>!!!</v>
      </c>
      <c r="C33" s="260"/>
      <c r="D33" s="243"/>
      <c r="E33" s="333"/>
      <c r="F33" s="305"/>
      <c r="G33" s="305"/>
      <c r="H33" s="305"/>
      <c r="I33" s="305"/>
      <c r="J33" s="262" t="str">
        <f t="shared" si="14"/>
        <v/>
      </c>
      <c r="K33" s="261"/>
      <c r="L33" s="120"/>
      <c r="M33" s="128" t="str">
        <f>VLOOKUP(C32,{"29 - Psychiatrie (Erwachsene)","Einrichtungen3";"30 - Kinder- und Jugendpsychiatrie","Einrichtungen3";"31 - Psychosomatik","Einrichtungen3";"297 - stationsäquivalente Behandlung in der Erwachsenenpsychiatrie (29)","Einrichtungen3";"307 - stationsäquivalente Behandlung in der Kinder- und Jugendpsychiatrie (30)","Einrichtungen3";"00 - Bitte eine Einrichtung auswählen","Leer";0,"Leer"},2,0)</f>
        <v>Leer</v>
      </c>
      <c r="U33" s="8">
        <f t="shared" si="6"/>
        <v>0</v>
      </c>
      <c r="V33" s="8" t="str">
        <f>VLOOKUP($C33,{"29 -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auswählen","LEER";0,"Leer"},2,0)</f>
        <v>Leer</v>
      </c>
      <c r="W33" s="8" t="str">
        <f>VLOOKUP($C33,{"29 - Psychiatrie (Erwachsene)","JN";"297 - stationsäquivalente Behandlung in der Erwachsenenpsychiatrie (29)","JN";"30 - Kinder- und Jugendpsychiatrie","JN";"307 - stationsäquivalente Behandlung in der Kinder- und Jugendpsychiatrie (30)","JN";"31 - Psychosomatik","JNP";"31 - Psychosomatik","JN";"00 - Bitte eine Fachabteilung auswählen","LEER";0,"Leer"},2,0)</f>
        <v>Leer</v>
      </c>
      <c r="X33" s="8">
        <f>VLOOKUP(C33,{"29 - Psychiatrie (Erwachsene)",1;"297 - stationsäquivalente Behandlung in der Erwachsenenpsychiatrie (29)",1;"30 - Kinder- und Jugendpsychiatrie",1;"307 - stationsäquivalente Behandlung in der Kinder- und Jugendpsychiatrie (30)",1;"31 - Psychosomatik",1;"00 - Bitte eine Fachabteilung auswählen",0;0,0},2,0)</f>
        <v>0</v>
      </c>
      <c r="Y33" s="8">
        <f t="shared" si="7"/>
        <v>0</v>
      </c>
      <c r="Z33" s="8">
        <f t="shared" si="8"/>
        <v>0</v>
      </c>
      <c r="AA33" s="8">
        <f t="shared" si="9"/>
        <v>0</v>
      </c>
      <c r="AB33" s="8">
        <f t="shared" si="10"/>
        <v>0</v>
      </c>
      <c r="AC33" s="8">
        <f t="shared" si="11"/>
        <v>0</v>
      </c>
      <c r="AD33" s="8">
        <f t="shared" si="12"/>
        <v>0</v>
      </c>
      <c r="AE33" s="8">
        <f t="shared" si="13"/>
        <v>0</v>
      </c>
      <c r="AF33" s="8">
        <f>VLOOKUP($K33,{"Ja",1;"Nein",1;"entfällt",1;"Bitte auswählen",0;"",0;0,0},2,0)</f>
        <v>0</v>
      </c>
    </row>
    <row r="34" spans="1:32" ht="15" customHeight="1" x14ac:dyDescent="0.25">
      <c r="B34" s="76" t="str">
        <f t="shared" si="5"/>
        <v>!!!</v>
      </c>
      <c r="C34" s="260"/>
      <c r="D34" s="243"/>
      <c r="E34" s="333"/>
      <c r="F34" s="305"/>
      <c r="G34" s="305"/>
      <c r="H34" s="305"/>
      <c r="I34" s="305"/>
      <c r="J34" s="262" t="str">
        <f t="shared" si="14"/>
        <v/>
      </c>
      <c r="K34" s="261"/>
      <c r="L34" s="120"/>
      <c r="M34" s="128" t="str">
        <f>VLOOKUP(C33,{"29 - Psychiatrie (Erwachsene)","Einrichtungen3";"30 - Kinder- und Jugendpsychiatrie","Einrichtungen3";"31 - Psychosomatik","Einrichtungen3";"297 - stationsäquivalente Behandlung in der Erwachsenenpsychiatrie (29)","Einrichtungen3";"307 - stationsäquivalente Behandlung in der Kinder- und Jugendpsychiatrie (30)","Einrichtungen3";"00 - Bitte eine Einrichtung auswählen","Leer";0,"Leer"},2,0)</f>
        <v>Leer</v>
      </c>
      <c r="U34" s="8">
        <f t="shared" si="6"/>
        <v>0</v>
      </c>
      <c r="V34" s="8" t="str">
        <f>VLOOKUP($C34,{"29 -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auswählen","LEER";0,"Leer"},2,0)</f>
        <v>Leer</v>
      </c>
      <c r="W34" s="8" t="str">
        <f>VLOOKUP($C34,{"29 - Psychiatrie (Erwachsene)","JN";"297 - stationsäquivalente Behandlung in der Erwachsenenpsychiatrie (29)","JN";"30 - Kinder- und Jugendpsychiatrie","JN";"307 - stationsäquivalente Behandlung in der Kinder- und Jugendpsychiatrie (30)","JN";"31 - Psychosomatik","JNP";"31 - Psychosomatik","JN";"00 - Bitte eine Fachabteilung auswählen","LEER";0,"Leer"},2,0)</f>
        <v>Leer</v>
      </c>
      <c r="X34" s="8">
        <f>VLOOKUP(C34,{"29 - Psychiatrie (Erwachsene)",1;"297 - stationsäquivalente Behandlung in der Erwachsenenpsychiatrie (29)",1;"30 - Kinder- und Jugendpsychiatrie",1;"307 - stationsäquivalente Behandlung in der Kinder- und Jugendpsychiatrie (30)",1;"31 - Psychosomatik",1;"00 - Bitte eine Fachabteilung auswählen",0;0,0},2,0)</f>
        <v>0</v>
      </c>
      <c r="Y34" s="8">
        <f t="shared" si="7"/>
        <v>0</v>
      </c>
      <c r="Z34" s="8">
        <f t="shared" si="8"/>
        <v>0</v>
      </c>
      <c r="AA34" s="8">
        <f t="shared" si="9"/>
        <v>0</v>
      </c>
      <c r="AB34" s="8">
        <f t="shared" si="10"/>
        <v>0</v>
      </c>
      <c r="AC34" s="8">
        <f t="shared" si="11"/>
        <v>0</v>
      </c>
      <c r="AD34" s="8">
        <f t="shared" si="12"/>
        <v>0</v>
      </c>
      <c r="AE34" s="8">
        <f t="shared" si="13"/>
        <v>0</v>
      </c>
      <c r="AF34" s="8">
        <f>VLOOKUP($K34,{"Ja",1;"Nein",1;"entfällt",1;"Bitte auswählen",0;"",0;0,0},2,0)</f>
        <v>0</v>
      </c>
    </row>
    <row r="35" spans="1:32" ht="15" customHeight="1" x14ac:dyDescent="0.25">
      <c r="B35" s="76" t="str">
        <f t="shared" si="5"/>
        <v>!!!</v>
      </c>
      <c r="C35" s="260"/>
      <c r="D35" s="243"/>
      <c r="E35" s="333"/>
      <c r="F35" s="305"/>
      <c r="G35" s="305"/>
      <c r="H35" s="305"/>
      <c r="I35" s="305"/>
      <c r="J35" s="262" t="str">
        <f t="shared" si="14"/>
        <v/>
      </c>
      <c r="K35" s="261"/>
      <c r="L35" s="120"/>
      <c r="M35" s="128" t="str">
        <f>VLOOKUP(C34,{"29 - Psychiatrie (Erwachsene)","Einrichtungen3";"30 - Kinder- und Jugendpsychiatrie","Einrichtungen3";"31 - Psychosomatik","Einrichtungen3";"297 - stationsäquivalente Behandlung in der Erwachsenenpsychiatrie (29)","Einrichtungen3";"307 - stationsäquivalente Behandlung in der Kinder- und Jugendpsychiatrie (30)","Einrichtungen3";"00 - Bitte eine Einrichtung auswählen","Leer";0,"Leer"},2,0)</f>
        <v>Leer</v>
      </c>
      <c r="U35" s="8">
        <f t="shared" si="6"/>
        <v>0</v>
      </c>
      <c r="V35" s="8" t="str">
        <f>VLOOKUP($C35,{"29 -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auswählen","LEER";0,"Leer"},2,0)</f>
        <v>Leer</v>
      </c>
      <c r="W35" s="8" t="str">
        <f>VLOOKUP($C35,{"29 - Psychiatrie (Erwachsene)","JN";"297 - stationsäquivalente Behandlung in der Erwachsenenpsychiatrie (29)","JN";"30 - Kinder- und Jugendpsychiatrie","JN";"307 - stationsäquivalente Behandlung in der Kinder- und Jugendpsychiatrie (30)","JN";"31 - Psychosomatik","JNP";"31 - Psychosomatik","JN";"00 - Bitte eine Fachabteilung auswählen","LEER";0,"Leer"},2,0)</f>
        <v>Leer</v>
      </c>
      <c r="X35" s="8">
        <f>VLOOKUP(C35,{"29 - Psychiatrie (Erwachsene)",1;"297 - stationsäquivalente Behandlung in der Erwachsenenpsychiatrie (29)",1;"30 - Kinder- und Jugendpsychiatrie",1;"307 - stationsäquivalente Behandlung in der Kinder- und Jugendpsychiatrie (30)",1;"31 - Psychosomatik",1;"00 - Bitte eine Fachabteilung auswählen",0;0,0},2,0)</f>
        <v>0</v>
      </c>
      <c r="Y35" s="8">
        <f t="shared" si="7"/>
        <v>0</v>
      </c>
      <c r="Z35" s="8">
        <f t="shared" si="8"/>
        <v>0</v>
      </c>
      <c r="AA35" s="8">
        <f t="shared" si="9"/>
        <v>0</v>
      </c>
      <c r="AB35" s="8">
        <f t="shared" si="10"/>
        <v>0</v>
      </c>
      <c r="AC35" s="8">
        <f t="shared" si="11"/>
        <v>0</v>
      </c>
      <c r="AD35" s="8">
        <f t="shared" si="12"/>
        <v>0</v>
      </c>
      <c r="AE35" s="8">
        <f t="shared" si="13"/>
        <v>0</v>
      </c>
      <c r="AF35" s="8">
        <f>VLOOKUP($K35,{"Ja",1;"Nein",1;"entfällt",1;"Bitte auswählen",0;"",0;0,0},2,0)</f>
        <v>0</v>
      </c>
    </row>
    <row r="36" spans="1:32" ht="15" customHeight="1" x14ac:dyDescent="0.25">
      <c r="B36" s="76" t="str">
        <f t="shared" si="5"/>
        <v>!!!</v>
      </c>
      <c r="C36" s="260"/>
      <c r="D36" s="243"/>
      <c r="E36" s="333"/>
      <c r="F36" s="305"/>
      <c r="G36" s="305"/>
      <c r="H36" s="305"/>
      <c r="I36" s="305"/>
      <c r="J36" s="262" t="str">
        <f t="shared" si="14"/>
        <v/>
      </c>
      <c r="K36" s="261"/>
      <c r="L36" s="120"/>
      <c r="M36" s="128" t="str">
        <f>VLOOKUP(C35,{"29 - Psychiatrie (Erwachsene)","Einrichtungen3";"30 - Kinder- und Jugendpsychiatrie","Einrichtungen3";"31 - Psychosomatik","Einrichtungen3";"297 - stationsäquivalente Behandlung in der Erwachsenenpsychiatrie (29)","Einrichtungen3";"307 - stationsäquivalente Behandlung in der Kinder- und Jugendpsychiatrie (30)","Einrichtungen3";"00 - Bitte eine Einrichtung auswählen","Leer";0,"Leer"},2,0)</f>
        <v>Leer</v>
      </c>
      <c r="U36" s="8">
        <f t="shared" si="6"/>
        <v>0</v>
      </c>
      <c r="V36" s="8" t="str">
        <f>VLOOKUP($C36,{"29 -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auswählen","LEER";0,"Leer"},2,0)</f>
        <v>Leer</v>
      </c>
      <c r="W36" s="8" t="str">
        <f>VLOOKUP($C36,{"29 - Psychiatrie (Erwachsene)","JN";"297 - stationsäquivalente Behandlung in der Erwachsenenpsychiatrie (29)","JN";"30 - Kinder- und Jugendpsychiatrie","JN";"307 - stationsäquivalente Behandlung in der Kinder- und Jugendpsychiatrie (30)","JN";"31 - Psychosomatik","JNP";"31 - Psychosomatik","JN";"00 - Bitte eine Fachabteilung auswählen","LEER";0,"Leer"},2,0)</f>
        <v>Leer</v>
      </c>
      <c r="X36" s="8">
        <f>VLOOKUP(C36,{"29 - Psychiatrie (Erwachsene)",1;"297 - stationsäquivalente Behandlung in der Erwachsenenpsychiatrie (29)",1;"30 - Kinder- und Jugendpsychiatrie",1;"307 - stationsäquivalente Behandlung in der Kinder- und Jugendpsychiatrie (30)",1;"31 - Psychosomatik",1;"00 - Bitte eine Fachabteilung auswählen",0;0,0},2,0)</f>
        <v>0</v>
      </c>
      <c r="Y36" s="8">
        <f t="shared" si="7"/>
        <v>0</v>
      </c>
      <c r="Z36" s="8">
        <f t="shared" si="8"/>
        <v>0</v>
      </c>
      <c r="AA36" s="8">
        <f t="shared" si="9"/>
        <v>0</v>
      </c>
      <c r="AB36" s="8">
        <f t="shared" si="10"/>
        <v>0</v>
      </c>
      <c r="AC36" s="8">
        <f t="shared" si="11"/>
        <v>0</v>
      </c>
      <c r="AD36" s="8">
        <f t="shared" si="12"/>
        <v>0</v>
      </c>
      <c r="AE36" s="8">
        <f t="shared" si="13"/>
        <v>0</v>
      </c>
      <c r="AF36" s="8">
        <f>VLOOKUP($K36,{"Ja",1;"Nein",1;"entfällt",1;"Bitte auswählen",0;"",0;0,0},2,0)</f>
        <v>0</v>
      </c>
    </row>
    <row r="37" spans="1:32" ht="15" customHeight="1" x14ac:dyDescent="0.25">
      <c r="B37" s="76" t="str">
        <f t="shared" si="5"/>
        <v>!!!</v>
      </c>
      <c r="C37" s="260"/>
      <c r="D37" s="243"/>
      <c r="E37" s="333"/>
      <c r="F37" s="305"/>
      <c r="G37" s="305"/>
      <c r="H37" s="305"/>
      <c r="I37" s="305"/>
      <c r="J37" s="262" t="str">
        <f t="shared" si="14"/>
        <v/>
      </c>
      <c r="K37" s="261"/>
      <c r="L37" s="120"/>
      <c r="M37" s="128" t="str">
        <f>VLOOKUP(C36,{"29 - Psychiatrie (Erwachsene)","Einrichtungen3";"30 - Kinder- und Jugendpsychiatrie","Einrichtungen3";"31 - Psychosomatik","Einrichtungen3";"297 - stationsäquivalente Behandlung in der Erwachsenenpsychiatrie (29)","Einrichtungen3";"307 - stationsäquivalente Behandlung in der Kinder- und Jugendpsychiatrie (30)","Einrichtungen3";"00 - Bitte eine Einrichtung auswählen","Leer";0,"Leer"},2,0)</f>
        <v>Leer</v>
      </c>
      <c r="U37" s="8">
        <f t="shared" si="6"/>
        <v>0</v>
      </c>
      <c r="V37" s="8" t="str">
        <f>VLOOKUP($C37,{"29 -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auswählen","LEER";0,"Leer"},2,0)</f>
        <v>Leer</v>
      </c>
      <c r="W37" s="8" t="str">
        <f>VLOOKUP($C37,{"29 - Psychiatrie (Erwachsene)","JN";"297 - stationsäquivalente Behandlung in der Erwachsenenpsychiatrie (29)","JN";"30 - Kinder- und Jugendpsychiatrie","JN";"307 - stationsäquivalente Behandlung in der Kinder- und Jugendpsychiatrie (30)","JN";"31 - Psychosomatik","JNP";"31 - Psychosomatik","JN";"00 - Bitte eine Fachabteilung auswählen","LEER";0,"Leer"},2,0)</f>
        <v>Leer</v>
      </c>
      <c r="X37" s="8">
        <f>VLOOKUP(C37,{"29 - Psychiatrie (Erwachsene)",1;"297 - stationsäquivalente Behandlung in der Erwachsenenpsychiatrie (29)",1;"30 - Kinder- und Jugendpsychiatrie",1;"307 - stationsäquivalente Behandlung in der Kinder- und Jugendpsychiatrie (30)",1;"31 - Psychosomatik",1;"00 - Bitte eine Fachabteilung auswählen",0;0,0},2,0)</f>
        <v>0</v>
      </c>
      <c r="Y37" s="8">
        <f t="shared" si="7"/>
        <v>0</v>
      </c>
      <c r="Z37" s="8">
        <f t="shared" si="8"/>
        <v>0</v>
      </c>
      <c r="AA37" s="8">
        <f t="shared" si="9"/>
        <v>0</v>
      </c>
      <c r="AB37" s="8">
        <f t="shared" si="10"/>
        <v>0</v>
      </c>
      <c r="AC37" s="8">
        <f t="shared" si="11"/>
        <v>0</v>
      </c>
      <c r="AD37" s="8">
        <f t="shared" si="12"/>
        <v>0</v>
      </c>
      <c r="AE37" s="8">
        <f t="shared" si="13"/>
        <v>0</v>
      </c>
      <c r="AF37" s="8">
        <f>VLOOKUP($K37,{"Ja",1;"Nein",1;"entfällt",1;"Bitte auswählen",0;"",0;0,0},2,0)</f>
        <v>0</v>
      </c>
    </row>
    <row r="38" spans="1:32" ht="15" customHeight="1" x14ac:dyDescent="0.25">
      <c r="B38" s="76" t="str">
        <f t="shared" si="5"/>
        <v>!!!</v>
      </c>
      <c r="C38" s="260"/>
      <c r="D38" s="243"/>
      <c r="E38" s="333"/>
      <c r="F38" s="305"/>
      <c r="G38" s="305"/>
      <c r="H38" s="305"/>
      <c r="I38" s="305"/>
      <c r="J38" s="262" t="str">
        <f t="shared" ref="J38:J42" si="15">IF(E38&gt;0,F38/E38,"")</f>
        <v/>
      </c>
      <c r="K38" s="261"/>
      <c r="L38" s="120"/>
      <c r="M38" s="128" t="str">
        <f>VLOOKUP(C37,{"29 - Psychiatrie (Erwachsene)","Einrichtungen3";"30 - Kinder- und Jugendpsychiatrie","Einrichtungen3";"31 - Psychosomatik","Einrichtungen3";"297 - stationsäquivalente Behandlung in der Erwachsenenpsychiatrie (29)","Einrichtungen3";"307 - stationsäquivalente Behandlung in der Kinder- und Jugendpsychiatrie (30)","Einrichtungen3";"00 - Bitte eine Einrichtung auswählen","Leer";0,"Leer"},2,0)</f>
        <v>Leer</v>
      </c>
      <c r="U38" s="8">
        <f t="shared" si="6"/>
        <v>0</v>
      </c>
      <c r="V38" s="8" t="str">
        <f>VLOOKUP($C38,{"29 -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auswählen","LEER";0,"Leer"},2,0)</f>
        <v>Leer</v>
      </c>
      <c r="W38" s="8" t="str">
        <f>VLOOKUP($C38,{"29 - Psychiatrie (Erwachsene)","JN";"297 - stationsäquivalente Behandlung in der Erwachsenenpsychiatrie (29)","JN";"30 - Kinder- und Jugendpsychiatrie","JN";"307 - stationsäquivalente Behandlung in der Kinder- und Jugendpsychiatrie (30)","JN";"31 - Psychosomatik","JNP";"31 - Psychosomatik","JN";"00 - Bitte eine Fachabteilung auswählen","LEER";0,"Leer"},2,0)</f>
        <v>Leer</v>
      </c>
      <c r="X38" s="8">
        <f>VLOOKUP(C38,{"29 - Psychiatrie (Erwachsene)",1;"297 - stationsäquivalente Behandlung in der Erwachsenenpsychiatrie (29)",1;"30 - Kinder- und Jugendpsychiatrie",1;"307 - stationsäquivalente Behandlung in der Kinder- und Jugendpsychiatrie (30)",1;"31 - Psychosomatik",1;"00 - Bitte eine Fachabteilung auswählen",0;0,0},2,0)</f>
        <v>0</v>
      </c>
      <c r="Y38" s="8">
        <f t="shared" si="7"/>
        <v>0</v>
      </c>
      <c r="Z38" s="8">
        <f t="shared" si="8"/>
        <v>0</v>
      </c>
      <c r="AA38" s="8">
        <f t="shared" si="9"/>
        <v>0</v>
      </c>
      <c r="AB38" s="8">
        <f t="shared" si="10"/>
        <v>0</v>
      </c>
      <c r="AC38" s="8">
        <f t="shared" si="11"/>
        <v>0</v>
      </c>
      <c r="AD38" s="8">
        <f t="shared" si="12"/>
        <v>0</v>
      </c>
      <c r="AE38" s="8">
        <f t="shared" si="13"/>
        <v>0</v>
      </c>
      <c r="AF38" s="8">
        <f>VLOOKUP($K38,{"Ja",1;"Nein",1;"entfällt",1;"Bitte auswählen",0;"",0;0,0},2,0)</f>
        <v>0</v>
      </c>
    </row>
    <row r="39" spans="1:32" ht="15" customHeight="1" x14ac:dyDescent="0.25">
      <c r="B39" s="76" t="str">
        <f t="shared" si="5"/>
        <v>!!!</v>
      </c>
      <c r="C39" s="260"/>
      <c r="D39" s="243"/>
      <c r="E39" s="333"/>
      <c r="F39" s="305"/>
      <c r="G39" s="305"/>
      <c r="H39" s="305"/>
      <c r="I39" s="305"/>
      <c r="J39" s="262" t="str">
        <f t="shared" si="15"/>
        <v/>
      </c>
      <c r="K39" s="261"/>
      <c r="L39" s="120"/>
      <c r="M39" s="128" t="str">
        <f>VLOOKUP(C38,{"29 - Psychiatrie (Erwachsene)","Einrichtungen3";"30 - Kinder- und Jugendpsychiatrie","Einrichtungen3";"31 - Psychosomatik","Einrichtungen3";"297 - stationsäquivalente Behandlung in der Erwachsenenpsychiatrie (29)","Einrichtungen3";"307 - stationsäquivalente Behandlung in der Kinder- und Jugendpsychiatrie (30)","Einrichtungen3";"00 - Bitte eine Einrichtung auswählen","Leer";0,"Leer"},2,0)</f>
        <v>Leer</v>
      </c>
      <c r="U39" s="8">
        <f t="shared" si="6"/>
        <v>0</v>
      </c>
      <c r="V39" s="8" t="str">
        <f>VLOOKUP($C39,{"29 -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auswählen","LEER";0,"Leer"},2,0)</f>
        <v>Leer</v>
      </c>
      <c r="W39" s="8" t="str">
        <f>VLOOKUP($C39,{"29 - Psychiatrie (Erwachsene)","JN";"297 - stationsäquivalente Behandlung in der Erwachsenenpsychiatrie (29)","JN";"30 - Kinder- und Jugendpsychiatrie","JN";"307 - stationsäquivalente Behandlung in der Kinder- und Jugendpsychiatrie (30)","JN";"31 - Psychosomatik","JNP";"31 - Psychosomatik","JN";"00 - Bitte eine Fachabteilung auswählen","LEER";0,"Leer"},2,0)</f>
        <v>Leer</v>
      </c>
      <c r="X39" s="8">
        <f>VLOOKUP(C39,{"29 - Psychiatrie (Erwachsene)",1;"297 - stationsäquivalente Behandlung in der Erwachsenenpsychiatrie (29)",1;"30 - Kinder- und Jugendpsychiatrie",1;"307 - stationsäquivalente Behandlung in der Kinder- und Jugendpsychiatrie (30)",1;"31 - Psychosomatik",1;"00 - Bitte eine Fachabteilung auswählen",0;0,0},2,0)</f>
        <v>0</v>
      </c>
      <c r="Y39" s="8">
        <f t="shared" si="7"/>
        <v>0</v>
      </c>
      <c r="Z39" s="8">
        <f t="shared" si="8"/>
        <v>0</v>
      </c>
      <c r="AA39" s="8">
        <f t="shared" si="9"/>
        <v>0</v>
      </c>
      <c r="AB39" s="8">
        <f t="shared" si="10"/>
        <v>0</v>
      </c>
      <c r="AC39" s="8">
        <f t="shared" si="11"/>
        <v>0</v>
      </c>
      <c r="AD39" s="8">
        <f t="shared" si="12"/>
        <v>0</v>
      </c>
      <c r="AE39" s="8">
        <f t="shared" si="13"/>
        <v>0</v>
      </c>
      <c r="AF39" s="8">
        <f>VLOOKUP($K39,{"Ja",1;"Nein",1;"entfällt",1;"Bitte auswählen",0;"",0;0,0},2,0)</f>
        <v>0</v>
      </c>
    </row>
    <row r="40" spans="1:32" ht="15" customHeight="1" x14ac:dyDescent="0.25">
      <c r="B40" s="76" t="str">
        <f t="shared" si="5"/>
        <v>!!!</v>
      </c>
      <c r="C40" s="260"/>
      <c r="D40" s="243"/>
      <c r="E40" s="333"/>
      <c r="F40" s="305"/>
      <c r="G40" s="305"/>
      <c r="H40" s="305"/>
      <c r="I40" s="305"/>
      <c r="J40" s="262" t="str">
        <f t="shared" si="15"/>
        <v/>
      </c>
      <c r="K40" s="261"/>
      <c r="L40" s="120"/>
      <c r="M40" s="128" t="str">
        <f>VLOOKUP(C39,{"29 - Psychiatrie (Erwachsene)","Einrichtungen3";"30 - Kinder- und Jugendpsychiatrie","Einrichtungen3";"31 - Psychosomatik","Einrichtungen3";"297 - stationsäquivalente Behandlung in der Erwachsenenpsychiatrie (29)","Einrichtungen3";"307 - stationsäquivalente Behandlung in der Kinder- und Jugendpsychiatrie (30)","Einrichtungen3";"00 - Bitte eine Einrichtung auswählen","Leer";0,"Leer"},2,0)</f>
        <v>Leer</v>
      </c>
      <c r="U40" s="8">
        <f t="shared" si="6"/>
        <v>0</v>
      </c>
      <c r="V40" s="8" t="str">
        <f>VLOOKUP($C40,{"29 -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auswählen","LEER";0,"Leer"},2,0)</f>
        <v>Leer</v>
      </c>
      <c r="W40" s="8" t="str">
        <f>VLOOKUP($C40,{"29 - Psychiatrie (Erwachsene)","JN";"297 - stationsäquivalente Behandlung in der Erwachsenenpsychiatrie (29)","JN";"30 - Kinder- und Jugendpsychiatrie","JN";"307 - stationsäquivalente Behandlung in der Kinder- und Jugendpsychiatrie (30)","JN";"31 - Psychosomatik","JNP";"31 - Psychosomatik","JN";"00 - Bitte eine Fachabteilung auswählen","LEER";0,"Leer"},2,0)</f>
        <v>Leer</v>
      </c>
      <c r="X40" s="8">
        <f>VLOOKUP(C40,{"29 - Psychiatrie (Erwachsene)",1;"297 - stationsäquivalente Behandlung in der Erwachsenenpsychiatrie (29)",1;"30 - Kinder- und Jugendpsychiatrie",1;"307 - stationsäquivalente Behandlung in der Kinder- und Jugendpsychiatrie (30)",1;"31 - Psychosomatik",1;"00 - Bitte eine Fachabteilung auswählen",0;0,0},2,0)</f>
        <v>0</v>
      </c>
      <c r="Y40" s="8">
        <f t="shared" si="7"/>
        <v>0</v>
      </c>
      <c r="Z40" s="8">
        <f t="shared" si="8"/>
        <v>0</v>
      </c>
      <c r="AA40" s="8">
        <f t="shared" si="9"/>
        <v>0</v>
      </c>
      <c r="AB40" s="8">
        <f t="shared" si="10"/>
        <v>0</v>
      </c>
      <c r="AC40" s="8">
        <f t="shared" si="11"/>
        <v>0</v>
      </c>
      <c r="AD40" s="8">
        <f t="shared" si="12"/>
        <v>0</v>
      </c>
      <c r="AE40" s="8">
        <f t="shared" si="13"/>
        <v>0</v>
      </c>
      <c r="AF40" s="8">
        <f>VLOOKUP($K40,{"Ja",1;"Nein",1;"entfällt",1;"Bitte auswählen",0;"",0;0,0},2,0)</f>
        <v>0</v>
      </c>
    </row>
    <row r="41" spans="1:32" ht="15" customHeight="1" x14ac:dyDescent="0.25">
      <c r="B41" s="76" t="str">
        <f t="shared" si="5"/>
        <v>!!!</v>
      </c>
      <c r="C41" s="260"/>
      <c r="D41" s="243"/>
      <c r="E41" s="333"/>
      <c r="F41" s="305"/>
      <c r="G41" s="305"/>
      <c r="H41" s="305"/>
      <c r="I41" s="305"/>
      <c r="J41" s="262" t="str">
        <f t="shared" si="15"/>
        <v/>
      </c>
      <c r="K41" s="261"/>
      <c r="L41" s="120"/>
      <c r="M41" s="128" t="str">
        <f>VLOOKUP(C40,{"29 - Psychiatrie (Erwachsene)","Einrichtungen3";"30 - Kinder- und Jugendpsychiatrie","Einrichtungen3";"31 - Psychosomatik","Einrichtungen3";"297 - stationsäquivalente Behandlung in der Erwachsenenpsychiatrie (29)","Einrichtungen3";"307 - stationsäquivalente Behandlung in der Kinder- und Jugendpsychiatrie (30)","Einrichtungen3";"00 - Bitte eine Einrichtung auswählen","Leer";0,"Leer"},2,0)</f>
        <v>Leer</v>
      </c>
      <c r="U41" s="8">
        <f t="shared" si="6"/>
        <v>0</v>
      </c>
      <c r="V41" s="8" t="str">
        <f>VLOOKUP($C41,{"29 -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auswählen","LEER";0,"Leer"},2,0)</f>
        <v>Leer</v>
      </c>
      <c r="W41" s="8" t="str">
        <f>VLOOKUP($C41,{"29 - Psychiatrie (Erwachsene)","JN";"297 - stationsäquivalente Behandlung in der Erwachsenenpsychiatrie (29)","JN";"30 - Kinder- und Jugendpsychiatrie","JN";"307 - stationsäquivalente Behandlung in der Kinder- und Jugendpsychiatrie (30)","JN";"31 - Psychosomatik","JNP";"31 - Psychosomatik","JN";"00 - Bitte eine Fachabteilung auswählen","LEER";0,"Leer"},2,0)</f>
        <v>Leer</v>
      </c>
      <c r="X41" s="8">
        <f>VLOOKUP(C41,{"29 - Psychiatrie (Erwachsene)",1;"297 - stationsäquivalente Behandlung in der Erwachsenenpsychiatrie (29)",1;"30 - Kinder- und Jugendpsychiatrie",1;"307 - stationsäquivalente Behandlung in der Kinder- und Jugendpsychiatrie (30)",1;"31 - Psychosomatik",1;"00 - Bitte eine Fachabteilung auswählen",0;0,0},2,0)</f>
        <v>0</v>
      </c>
      <c r="Y41" s="8">
        <f t="shared" si="7"/>
        <v>0</v>
      </c>
      <c r="Z41" s="8">
        <f t="shared" si="8"/>
        <v>0</v>
      </c>
      <c r="AA41" s="8">
        <f t="shared" si="9"/>
        <v>0</v>
      </c>
      <c r="AB41" s="8">
        <f t="shared" si="10"/>
        <v>0</v>
      </c>
      <c r="AC41" s="8">
        <f t="shared" si="11"/>
        <v>0</v>
      </c>
      <c r="AD41" s="8">
        <f t="shared" si="12"/>
        <v>0</v>
      </c>
      <c r="AE41" s="8">
        <f t="shared" si="13"/>
        <v>0</v>
      </c>
      <c r="AF41" s="8">
        <f>VLOOKUP($K41,{"Ja",1;"Nein",1;"entfällt",1;"Bitte auswählen",0;"",0;0,0},2,0)</f>
        <v>0</v>
      </c>
    </row>
    <row r="42" spans="1:32" ht="15" customHeight="1" x14ac:dyDescent="0.25">
      <c r="B42" s="76" t="str">
        <f t="shared" si="5"/>
        <v>!!!</v>
      </c>
      <c r="C42" s="260"/>
      <c r="D42" s="243"/>
      <c r="E42" s="333"/>
      <c r="F42" s="305"/>
      <c r="G42" s="305"/>
      <c r="H42" s="305"/>
      <c r="I42" s="305"/>
      <c r="J42" s="262" t="str">
        <f t="shared" si="15"/>
        <v/>
      </c>
      <c r="K42" s="261"/>
      <c r="L42" s="120"/>
      <c r="M42" s="128" t="str">
        <f>VLOOKUP(C41,{"29 - Psychiatrie (Erwachsene)","Einrichtungen3";"30 - Kinder- und Jugendpsychiatrie","Einrichtungen3";"31 - Psychosomatik","Einrichtungen3";"297 - stationsäquivalente Behandlung in der Erwachsenenpsychiatrie (29)","Einrichtungen3";"307 - stationsäquivalente Behandlung in der Kinder- und Jugendpsychiatrie (30)","Einrichtungen3";"00 - Bitte eine Einrichtung auswählen","Leer";0,"Leer"},2,0)</f>
        <v>Leer</v>
      </c>
      <c r="U42" s="8">
        <f t="shared" si="6"/>
        <v>0</v>
      </c>
      <c r="V42" s="8" t="str">
        <f>VLOOKUP($C42,{"29 -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auswählen","LEER";0,"Leer"},2,0)</f>
        <v>Leer</v>
      </c>
      <c r="W42" s="8" t="str">
        <f>VLOOKUP($C42,{"29 - Psychiatrie (Erwachsene)","JN";"297 - stationsäquivalente Behandlung in der Erwachsenenpsychiatrie (29)","JN";"30 - Kinder- und Jugendpsychiatrie","JN";"307 - stationsäquivalente Behandlung in der Kinder- und Jugendpsychiatrie (30)","JN";"31 - Psychosomatik","JNP";"31 - Psychosomatik","JN";"00 - Bitte eine Fachabteilung auswählen","LEER";0,"Leer"},2,0)</f>
        <v>Leer</v>
      </c>
      <c r="X42" s="8">
        <f>VLOOKUP(C42,{"29 - Psychiatrie (Erwachsene)",1;"297 - stationsäquivalente Behandlung in der Erwachsenenpsychiatrie (29)",1;"30 - Kinder- und Jugendpsychiatrie",1;"307 - stationsäquivalente Behandlung in der Kinder- und Jugendpsychiatrie (30)",1;"31 - Psychosomatik",1;"00 - Bitte eine Fachabteilung auswählen",0;0,0},2,0)</f>
        <v>0</v>
      </c>
      <c r="Y42" s="8">
        <f t="shared" si="7"/>
        <v>0</v>
      </c>
      <c r="Z42" s="8">
        <f t="shared" si="8"/>
        <v>0</v>
      </c>
      <c r="AA42" s="8">
        <f t="shared" si="9"/>
        <v>0</v>
      </c>
      <c r="AB42" s="8">
        <f t="shared" si="10"/>
        <v>0</v>
      </c>
      <c r="AC42" s="8">
        <f t="shared" si="11"/>
        <v>0</v>
      </c>
      <c r="AD42" s="8">
        <f t="shared" si="12"/>
        <v>0</v>
      </c>
      <c r="AE42" s="8">
        <f t="shared" si="13"/>
        <v>0</v>
      </c>
      <c r="AF42" s="8">
        <f>VLOOKUP($K42,{"Ja",1;"Nein",1;"entfällt",1;"Bitte auswählen",0;"",0;0,0},2,0)</f>
        <v>0</v>
      </c>
    </row>
    <row r="43" spans="1:32" x14ac:dyDescent="0.25">
      <c r="B43" s="76" t="str">
        <f t="shared" ref="B43" si="16">IF(SUM(X43:AF43)&lt;9,"!!!","")</f>
        <v>!!!</v>
      </c>
      <c r="C43" s="260"/>
      <c r="D43" s="243"/>
      <c r="E43" s="333"/>
      <c r="F43" s="305"/>
      <c r="G43" s="305"/>
      <c r="H43" s="305"/>
      <c r="I43" s="305"/>
      <c r="J43" s="262" t="str">
        <f t="shared" ref="J43" si="17">IF(E43&gt;0,F43/E43,"")</f>
        <v/>
      </c>
      <c r="K43" s="263"/>
      <c r="L43" s="119"/>
      <c r="M43" s="128" t="str">
        <f>VLOOKUP(C42,{"29 - Psychiatrie (Erwachsene)","Einrichtungen3";"30 - Kinder- und Jugendpsychiatrie","Einrichtungen3";"31 - Psychosomatik","Einrichtungen3";"297 - stationsäquivalente Behandlung in der Erwachsenenpsychiatrie (29)","Einrichtungen3";"307 - stationsäquivalente Behandlung in der Kinder- und Jugendpsychiatrie (30)","Einrichtungen3";"00 - Bitte eine Einrichtung auswählen","Leer";0,"Leer"},2,0)</f>
        <v>Leer</v>
      </c>
      <c r="U43" s="8">
        <f t="shared" ref="U43" si="18">IF(LEN(B43)&gt;0,0,1)</f>
        <v>0</v>
      </c>
      <c r="V43" s="8" t="str">
        <f>VLOOKUP($C43,{"29 -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auswählen","LEER";0,"Leer"},2,0)</f>
        <v>Leer</v>
      </c>
      <c r="W43" s="8" t="str">
        <f>VLOOKUP($C43,{"29 - Psychiatrie (Erwachsene)","JN";"297 - stationsäquivalente Behandlung in der Erwachsenenpsychiatrie (29)","JN";"30 - Kinder- und Jugendpsychiatrie","JN";"307 - stationsäquivalente Behandlung in der Kinder- und Jugendpsychiatrie (30)","JN";"31 - Psychosomatik","JNP";"31 - Psychosomatik","JN";"00 - Bitte eine Fachabteilung auswählen","LEER";0,"Leer"},2,0)</f>
        <v>Leer</v>
      </c>
      <c r="X43" s="8">
        <f>VLOOKUP(C43,{"29 - Psychiatrie (Erwachsene)",1;"297 - stationsäquivalente Behandlung in der Erwachsenenpsychiatrie (29)",1;"30 - Kinder- und Jugendpsychiatrie",1;"307 - stationsäquivalente Behandlung in der Kinder- und Jugendpsychiatrie (30)",1;"31 - Psychosomatik",1;"00 - Bitte eine Fachabteilung auswählen",0;0,0},2,0)</f>
        <v>0</v>
      </c>
      <c r="Y43" s="8">
        <f t="shared" ref="Y43" si="19">IF(LEN(D43)&gt;0,1,0)</f>
        <v>0</v>
      </c>
      <c r="Z43" s="8">
        <f t="shared" ref="Z43" si="20">IF(LEN(E43)&gt;0,1,0)</f>
        <v>0</v>
      </c>
      <c r="AA43" s="8">
        <f t="shared" ref="AA43" si="21">IF(LEN(F43)&gt;0,1,0)</f>
        <v>0</v>
      </c>
      <c r="AB43" s="8">
        <f t="shared" ref="AB43" si="22">IF(LEN(G43)&gt;0,1,0)</f>
        <v>0</v>
      </c>
      <c r="AC43" s="8">
        <f t="shared" ref="AC43" si="23">IF(LEN(H43)&gt;0,1,0)</f>
        <v>0</v>
      </c>
      <c r="AD43" s="8">
        <f t="shared" ref="AD43" si="24">IF(LEN(I43)&gt;0,1,0)</f>
        <v>0</v>
      </c>
      <c r="AE43" s="8">
        <f t="shared" ref="AE43" si="25">IF(LEN(J43)&gt;0,1,0)</f>
        <v>0</v>
      </c>
      <c r="AF43" s="8">
        <f>VLOOKUP($K43,{"Ja",1;"Nein",1;"entfällt",1;"Bitte auswählen",0;"",0;0,0},2,0)</f>
        <v>0</v>
      </c>
    </row>
    <row r="44" spans="1:32" x14ac:dyDescent="0.25">
      <c r="A44" s="24"/>
      <c r="B44" s="66"/>
      <c r="C44" s="66"/>
      <c r="D44" s="66"/>
      <c r="E44" s="309"/>
      <c r="F44" s="66"/>
      <c r="G44" s="66"/>
      <c r="H44" s="66"/>
      <c r="I44" s="66"/>
      <c r="J44" s="66"/>
      <c r="K44" s="66"/>
      <c r="L44" s="87"/>
      <c r="M44" s="128"/>
    </row>
  </sheetData>
  <sheetProtection algorithmName="SHA-512" hashValue="M2ORBzXODEqYoSS8zRcnmoqtuUmKvebX9tMh0fRktLEvio+Ywk/rKOgS1Rcu0h9OyjAbzMfVd6DE31pVL5yCDw==" saltValue="ZzlbSA2OFkgbUZm6ZYtmNw==" spinCount="100000" sheet="1" selectLockedCells="1" autoFilter="0"/>
  <autoFilter ref="C18:D42"/>
  <mergeCells count="4">
    <mergeCell ref="F17:F18"/>
    <mergeCell ref="C9:K16"/>
    <mergeCell ref="C17:E17"/>
    <mergeCell ref="G17:I17"/>
  </mergeCells>
  <conditionalFormatting sqref="E19:E43">
    <cfRule type="expression" dxfId="201" priority="526">
      <formula>C19=""</formula>
    </cfRule>
    <cfRule type="expression" dxfId="200" priority="2748">
      <formula>C19="00 - Bitte eine Fachabteilung auswählen"</formula>
    </cfRule>
  </conditionalFormatting>
  <conditionalFormatting sqref="D19:D43">
    <cfRule type="expression" dxfId="199" priority="38">
      <formula>C19="00 - Bitte eine Fachabteilung auswählen"</formula>
    </cfRule>
    <cfRule type="expression" dxfId="198" priority="39">
      <formula>C19=""</formula>
    </cfRule>
  </conditionalFormatting>
  <conditionalFormatting sqref="F19:F43">
    <cfRule type="expression" dxfId="197" priority="36">
      <formula>C19=""</formula>
    </cfRule>
    <cfRule type="expression" dxfId="196" priority="37">
      <formula>C19="00 - Bitte eine Fachabteilung auswählen"</formula>
    </cfRule>
  </conditionalFormatting>
  <conditionalFormatting sqref="G19:G43">
    <cfRule type="expression" dxfId="195" priority="34">
      <formula>C19=""</formula>
    </cfRule>
    <cfRule type="expression" dxfId="194" priority="35">
      <formula>C19="00 - Bitte eine Fachabteilung auswählen"</formula>
    </cfRule>
  </conditionalFormatting>
  <conditionalFormatting sqref="H19:H43">
    <cfRule type="expression" dxfId="193" priority="32">
      <formula>$C19=""</formula>
    </cfRule>
    <cfRule type="expression" dxfId="192" priority="33">
      <formula>C19="00 - Bitte eine Fachabteilung auswählen"</formula>
    </cfRule>
  </conditionalFormatting>
  <conditionalFormatting sqref="J19:J43">
    <cfRule type="expression" dxfId="191" priority="26">
      <formula>$C19=""</formula>
    </cfRule>
    <cfRule type="expression" dxfId="190" priority="27">
      <formula>C19="00 - Bitte eine Fachabteilung auswählen"</formula>
    </cfRule>
  </conditionalFormatting>
  <conditionalFormatting sqref="I19:I43">
    <cfRule type="expression" dxfId="189" priority="24">
      <formula>$C19=""</formula>
    </cfRule>
    <cfRule type="expression" dxfId="188" priority="25">
      <formula>C19="00 - Bitte eine Fachabteilung auswählen"</formula>
    </cfRule>
  </conditionalFormatting>
  <conditionalFormatting sqref="K19:K43">
    <cfRule type="expression" dxfId="187" priority="22">
      <formula>$C19=""</formula>
    </cfRule>
    <cfRule type="expression" dxfId="186" priority="23">
      <formula>C19="00 - Bitte eine Fachabteilung auswählen"</formula>
    </cfRule>
  </conditionalFormatting>
  <conditionalFormatting sqref="B19:B43">
    <cfRule type="expression" dxfId="185" priority="21">
      <formula>C19=""</formula>
    </cfRule>
  </conditionalFormatting>
  <conditionalFormatting sqref="C17:E17">
    <cfRule type="expression" dxfId="184" priority="20">
      <formula>C17&lt;&gt;""</formula>
    </cfRule>
  </conditionalFormatting>
  <conditionalFormatting sqref="B17">
    <cfRule type="expression" dxfId="183" priority="19">
      <formula>B17&lt;&gt;""</formula>
    </cfRule>
  </conditionalFormatting>
  <conditionalFormatting sqref="E19:E22">
    <cfRule type="expression" dxfId="182" priority="15">
      <formula>C19=""</formula>
    </cfRule>
    <cfRule type="expression" dxfId="181" priority="16">
      <formula>C19="00 - Bitte eine Fachabteilung auswählen"</formula>
    </cfRule>
  </conditionalFormatting>
  <conditionalFormatting sqref="D19:D22">
    <cfRule type="expression" dxfId="180" priority="13">
      <formula>C19="00 - Bitte eine Fachabteilung auswählen"</formula>
    </cfRule>
    <cfRule type="expression" dxfId="179" priority="14">
      <formula>C19=""</formula>
    </cfRule>
  </conditionalFormatting>
  <conditionalFormatting sqref="F19:F22">
    <cfRule type="expression" dxfId="178" priority="11">
      <formula>C19=""</formula>
    </cfRule>
    <cfRule type="expression" dxfId="177" priority="12">
      <formula>C19="00 - Bitte eine Fachabteilung auswählen"</formula>
    </cfRule>
  </conditionalFormatting>
  <conditionalFormatting sqref="G19:G22">
    <cfRule type="expression" dxfId="176" priority="9">
      <formula>C19=""</formula>
    </cfRule>
    <cfRule type="expression" dxfId="175" priority="10">
      <formula>C19="00 - Bitte eine Fachabteilung auswählen"</formula>
    </cfRule>
  </conditionalFormatting>
  <conditionalFormatting sqref="H19:H22">
    <cfRule type="expression" dxfId="174" priority="7">
      <formula>$C19=""</formula>
    </cfRule>
    <cfRule type="expression" dxfId="173" priority="8">
      <formula>C19="00 - Bitte eine Fachabteilung auswählen"</formula>
    </cfRule>
  </conditionalFormatting>
  <conditionalFormatting sqref="J19:J22">
    <cfRule type="expression" dxfId="172" priority="5">
      <formula>$C19=""</formula>
    </cfRule>
    <cfRule type="expression" dxfId="171" priority="6">
      <formula>C19="00 - Bitte eine Fachabteilung auswählen"</formula>
    </cfRule>
  </conditionalFormatting>
  <conditionalFormatting sqref="I19:I22">
    <cfRule type="expression" dxfId="170" priority="3">
      <formula>$C19=""</formula>
    </cfRule>
    <cfRule type="expression" dxfId="169" priority="4">
      <formula>C19="00 - Bitte eine Fachabteilung auswählen"</formula>
    </cfRule>
  </conditionalFormatting>
  <conditionalFormatting sqref="K19:K22">
    <cfRule type="expression" dxfId="168" priority="1">
      <formula>$C19=""</formula>
    </cfRule>
    <cfRule type="expression" dxfId="167" priority="2">
      <formula>C19="00 - Bitte eine Fachabteilung auswählen"</formula>
    </cfRule>
  </conditionalFormatting>
  <dataValidations xWindow="522" yWindow="600" count="5">
    <dataValidation type="list" allowBlank="1" showInputMessage="1" showErrorMessage="1" sqref="C19:C43">
      <formula1>INDIRECT(M19)</formula1>
    </dataValidation>
    <dataValidation type="decimal" allowBlank="1" showErrorMessage="1" errorTitle="Achtung" error="Der zulässige Wertebereich ist 0 bis 999,99" sqref="J19:J43">
      <formula1>0</formula1>
      <formula2>999.99</formula2>
    </dataValidation>
    <dataValidation type="whole" allowBlank="1" showErrorMessage="1" errorTitle="ACHTUNG" error="Zulässige Werte liegen im Bereich von 0 bis 999999" sqref="E19:I43">
      <formula1>0</formula1>
      <formula2>999999</formula2>
    </dataValidation>
    <dataValidation type="list" allowBlank="1" showErrorMessage="1" errorTitle="ACHTUNG" error="Bitte wählen Sie einen Eintrag aus der Liste aus" sqref="K19:K43">
      <formula1>INDIRECT(W19)</formula1>
    </dataValidation>
    <dataValidation type="list" allowBlank="1" showInputMessage="1" showErrorMessage="1" errorTitle="ACHTUNG: " error="Zulässige Eingaben: _x000a_29 - Psychiatrie (Erwachsene): a-f_x000a_30 - Kinder- und Jugendpsychiatrie: a-g_x000a_31 - Psychosomatik: a-f_x000a_" promptTitle="Hinweis" prompt="Bitte wählen Sie einen Wert aus der Liste aus." sqref="D19:D43">
      <formula1>INDIRECT(V19)</formula1>
    </dataValidation>
  </dataValidations>
  <hyperlinks>
    <hyperlink ref="K2" location="'A4'!D15" display="&lt;&lt; A4"/>
    <hyperlink ref="L2" location="A5.2!D14" display="A5.2 &gt;&gt;"/>
  </hyperlinks>
  <pageMargins left="0.25" right="0.25" top="0.75" bottom="0.75" header="0.3" footer="0.3"/>
  <pageSetup paperSize="9" scale="64"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
  <dimension ref="B2:Z20"/>
  <sheetViews>
    <sheetView showGridLines="0" zoomScaleNormal="100" workbookViewId="0">
      <selection activeCell="D15" sqref="D15"/>
    </sheetView>
  </sheetViews>
  <sheetFormatPr baseColWidth="10" defaultColWidth="11.42578125" defaultRowHeight="15" x14ac:dyDescent="0.25"/>
  <cols>
    <col min="1" max="1" width="4.28515625" style="6" customWidth="1"/>
    <col min="2" max="2" width="11.42578125" style="6" customWidth="1"/>
    <col min="3" max="3" width="34.28515625" style="6" customWidth="1"/>
    <col min="4" max="9" width="22.85546875" style="6" customWidth="1"/>
    <col min="10" max="10" width="11.42578125" style="6"/>
    <col min="11" max="21" width="11.42578125" style="8"/>
    <col min="22" max="26" width="11.42578125" style="28"/>
    <col min="27" max="16384" width="11.42578125" style="6"/>
  </cols>
  <sheetData>
    <row r="2" spans="2:26" s="55" customFormat="1" ht="30" customHeight="1" x14ac:dyDescent="0.35">
      <c r="B2" s="56" t="s">
        <v>193</v>
      </c>
      <c r="C2" s="46" t="s">
        <v>256</v>
      </c>
      <c r="D2" s="48"/>
      <c r="E2" s="50"/>
      <c r="F2" s="51"/>
      <c r="G2" s="51"/>
      <c r="H2" s="324" t="s">
        <v>115</v>
      </c>
      <c r="I2" s="324" t="s">
        <v>128</v>
      </c>
      <c r="J2" s="126"/>
      <c r="K2" s="54"/>
      <c r="L2" s="54"/>
      <c r="M2" s="54"/>
      <c r="N2" s="54"/>
      <c r="O2" s="54"/>
      <c r="P2" s="54"/>
      <c r="Q2" s="54"/>
      <c r="R2" s="54"/>
      <c r="S2" s="54"/>
      <c r="T2" s="54"/>
      <c r="U2" s="54"/>
    </row>
    <row r="3" spans="2:26" ht="15" customHeight="1" x14ac:dyDescent="0.25">
      <c r="B3" s="19"/>
      <c r="C3" s="19"/>
      <c r="D3" s="19"/>
      <c r="E3" s="19"/>
      <c r="F3" s="19"/>
      <c r="G3" s="19"/>
      <c r="H3" s="19"/>
      <c r="I3" s="19"/>
    </row>
    <row r="4" spans="2:26" ht="15" customHeight="1" x14ac:dyDescent="0.25">
      <c r="B4" s="121"/>
      <c r="C4" s="152" t="str">
        <f ca="1">"Haupt-IK: " &amp; CELL("inhalt",'Angaben KH-Standort'!D25)</f>
        <v xml:space="preserve">Haupt-IK: </v>
      </c>
      <c r="D4" s="83"/>
      <c r="E4" s="152" t="str">
        <f ca="1">"Jahr: " &amp; CELL("inhalt",'Angaben KH-Standort'!D12)</f>
        <v xml:space="preserve">Jahr: </v>
      </c>
      <c r="F4" s="60"/>
      <c r="G4" s="60"/>
      <c r="H4" s="60"/>
      <c r="I4" s="61"/>
    </row>
    <row r="5" spans="2:26" ht="15" customHeight="1" x14ac:dyDescent="0.25">
      <c r="B5" s="122"/>
      <c r="C5" s="153" t="str">
        <f ca="1" xml:space="preserve"> "Standort-ID: " &amp; CELL("inhalt",'Angaben KH-Standort'!D26)</f>
        <v xml:space="preserve">Standort-ID: </v>
      </c>
      <c r="D5" s="85"/>
      <c r="E5" s="153" t="str">
        <f ca="1">CELL("inhalt",'A1'!$F$14) &amp; ". Quartal"</f>
        <v>0. Quartal</v>
      </c>
      <c r="F5" s="63"/>
      <c r="G5" s="63"/>
      <c r="H5" s="63"/>
      <c r="I5" s="64"/>
    </row>
    <row r="6" spans="2:26" ht="15" customHeight="1" x14ac:dyDescent="0.25">
      <c r="B6" s="19"/>
      <c r="C6" s="19"/>
      <c r="D6" s="19"/>
      <c r="E6" s="19"/>
      <c r="F6" s="19"/>
      <c r="G6" s="19"/>
      <c r="H6" s="19"/>
      <c r="I6" s="19"/>
    </row>
    <row r="7" spans="2:26" ht="15" customHeight="1" x14ac:dyDescent="0.25">
      <c r="B7" s="67"/>
      <c r="C7" s="65"/>
      <c r="D7" s="65"/>
      <c r="E7" s="65"/>
      <c r="F7" s="65"/>
      <c r="G7" s="65"/>
      <c r="H7" s="65"/>
      <c r="I7" s="68"/>
      <c r="J7" s="29"/>
      <c r="K7" s="37"/>
    </row>
    <row r="8" spans="2:26" ht="15" customHeight="1" x14ac:dyDescent="0.35">
      <c r="B8" s="69"/>
      <c r="C8" s="43" t="s">
        <v>181</v>
      </c>
      <c r="D8" s="114"/>
      <c r="E8" s="114"/>
      <c r="F8" s="114"/>
      <c r="G8" s="114"/>
      <c r="H8" s="114"/>
      <c r="I8" s="79"/>
    </row>
    <row r="9" spans="2:26" ht="15" customHeight="1" x14ac:dyDescent="0.25">
      <c r="B9" s="69"/>
      <c r="C9" s="441" t="s">
        <v>566</v>
      </c>
      <c r="D9" s="412"/>
      <c r="E9" s="412"/>
      <c r="F9" s="412"/>
      <c r="G9" s="412"/>
      <c r="H9" s="412"/>
      <c r="I9" s="367" t="s">
        <v>231</v>
      </c>
    </row>
    <row r="10" spans="2:26" s="1" customFormat="1" ht="15" customHeight="1" x14ac:dyDescent="0.25">
      <c r="B10" s="94"/>
      <c r="C10" s="412"/>
      <c r="D10" s="412"/>
      <c r="E10" s="412"/>
      <c r="F10" s="412"/>
      <c r="G10" s="412"/>
      <c r="H10" s="412"/>
      <c r="I10" s="366" t="s">
        <v>253</v>
      </c>
      <c r="K10" s="7"/>
      <c r="L10" s="7"/>
      <c r="M10" s="7"/>
      <c r="N10" s="7"/>
      <c r="O10" s="7"/>
      <c r="P10" s="7"/>
      <c r="Q10" s="7"/>
      <c r="R10" s="7"/>
      <c r="S10" s="7"/>
      <c r="T10" s="7"/>
      <c r="U10" s="7"/>
      <c r="V10" s="182"/>
      <c r="W10" s="182"/>
      <c r="X10" s="182"/>
      <c r="Y10" s="182"/>
      <c r="Z10" s="182"/>
    </row>
    <row r="11" spans="2:26" s="1" customFormat="1" ht="15" customHeight="1" x14ac:dyDescent="0.25">
      <c r="B11" s="94"/>
      <c r="C11" s="412"/>
      <c r="D11" s="412"/>
      <c r="E11" s="412"/>
      <c r="F11" s="412"/>
      <c r="G11" s="412"/>
      <c r="H11" s="412"/>
      <c r="I11" s="365" t="s">
        <v>232</v>
      </c>
      <c r="K11" s="7"/>
      <c r="L11" s="7"/>
      <c r="M11" s="7"/>
      <c r="N11" s="7"/>
      <c r="O11" s="7"/>
      <c r="P11" s="7"/>
      <c r="Q11" s="7"/>
      <c r="R11" s="7"/>
      <c r="S11" s="7"/>
      <c r="T11" s="7"/>
      <c r="U11" s="7"/>
      <c r="V11" s="182"/>
      <c r="W11" s="182"/>
      <c r="X11" s="182"/>
      <c r="Y11" s="182"/>
      <c r="Z11" s="182"/>
    </row>
    <row r="12" spans="2:26" ht="15" customHeight="1" x14ac:dyDescent="0.25">
      <c r="B12" s="69"/>
      <c r="C12" s="412"/>
      <c r="D12" s="412"/>
      <c r="E12" s="412"/>
      <c r="F12" s="412"/>
      <c r="G12" s="412"/>
      <c r="H12" s="412"/>
      <c r="I12" s="70"/>
    </row>
    <row r="13" spans="2:26" ht="15" customHeight="1" x14ac:dyDescent="0.25">
      <c r="B13" s="204" t="str">
        <f>IF(O13-N13&gt;0,"!!!","")</f>
        <v/>
      </c>
      <c r="C13" s="428" t="str">
        <f>IF(O13-N13&gt;0,"Es fehlen noch MUSS-ANGABEN in den mit !!! gekennzeichneten Zeilen","")</f>
        <v/>
      </c>
      <c r="D13" s="428"/>
      <c r="E13" s="428"/>
      <c r="F13" s="428"/>
      <c r="G13" s="71"/>
      <c r="H13" s="71"/>
      <c r="I13" s="70"/>
      <c r="M13" s="8">
        <f>SUM(M15:M18)</f>
        <v>0</v>
      </c>
      <c r="N13" s="8">
        <f>SUM(N15:N18)+M13</f>
        <v>0</v>
      </c>
      <c r="O13" s="8">
        <f>SUM(O15:O18)</f>
        <v>0</v>
      </c>
    </row>
    <row r="14" spans="2:26" ht="46.9" customHeight="1" x14ac:dyDescent="0.25">
      <c r="B14" s="69"/>
      <c r="C14" s="207" t="s">
        <v>559</v>
      </c>
      <c r="D14" s="252" t="s">
        <v>220</v>
      </c>
      <c r="E14" s="252" t="s">
        <v>340</v>
      </c>
      <c r="F14" s="206" t="s">
        <v>221</v>
      </c>
      <c r="G14" s="379"/>
      <c r="H14" s="75"/>
      <c r="I14" s="70"/>
    </row>
    <row r="15" spans="2:26" ht="15" customHeight="1" x14ac:dyDescent="0.25">
      <c r="B15" s="76" t="str">
        <f>IF(SUM(O15:R15)&lt;4,"!!!","")</f>
        <v>!!!</v>
      </c>
      <c r="C15" s="246" t="str">
        <f>VLOOKUP(K15,{"29 - Psychiatrie (Erwachsene)","29 - Psychiatrie (Erwachsene)";"30 - Kinder- und Jugendpsychiatrie","30 - Kinder- und Jugendpsychiatrie";"31 - Psychosomatik","31 - Psychosomatik";"00 - Bitte eine Fachabteilung auswählen","";"Bitte eine Fachabteilung auswählen","";0,""},2,0)</f>
        <v/>
      </c>
      <c r="D15" s="264"/>
      <c r="E15" s="247"/>
      <c r="F15" s="247"/>
      <c r="G15" s="116"/>
      <c r="H15" s="75"/>
      <c r="I15" s="70"/>
      <c r="K15" s="8">
        <f>'Angaben KH-Standort'!D29</f>
        <v>0</v>
      </c>
      <c r="L15" s="8" t="str">
        <f>VLOOKUP(C15,{"29 - Psychiatrie (Erwachsene)","JN";"30 - Kinder- und Jugendpsychiatrie","JN";"31 - Psychosomatik","JNP";"99 - Keine weitere Einrichtung","Leer";"Bitte eine Fachabteilung auswählen","";"","Leer"},2,0)</f>
        <v>Leer</v>
      </c>
      <c r="M15" s="8">
        <f>IF(L15="JNP",1,0)</f>
        <v>0</v>
      </c>
      <c r="N15" s="8">
        <f>IF(LEN(B15)&gt;0,0,1)</f>
        <v>0</v>
      </c>
      <c r="O15" s="8">
        <f>VLOOKUP(C15,{"29 - Psychiatrie (Erwachsene)",1;"30 - Kinder- und Jugendpsychiatrie",1;"31 - Psychosomatik",1;"00 - Bitte eine Fachabteilung auswählen",0;"",0},2,0)</f>
        <v>0</v>
      </c>
      <c r="P15" s="8">
        <f t="shared" ref="P15:R17" si="0">IF(LEN(D15)&gt;0,1,0)</f>
        <v>0</v>
      </c>
      <c r="Q15" s="8">
        <f t="shared" si="0"/>
        <v>0</v>
      </c>
      <c r="R15" s="8">
        <f t="shared" si="0"/>
        <v>0</v>
      </c>
    </row>
    <row r="16" spans="2:26" ht="15" customHeight="1" x14ac:dyDescent="0.25">
      <c r="B16" s="76" t="str">
        <f>IF(SUM(O16:R16)&lt;4,"!!!","")</f>
        <v>!!!</v>
      </c>
      <c r="C16" s="246" t="str">
        <f>VLOOKUP(K16,{"29 - Psychiatrie (Erwachsene)","29 - Psychiatrie (Erwachsene)";"30 - Kinder- und Jugendpsychiatrie","30 - Kinder- und Jugendpsychiatrie";"31 - Psychosomatik","31 - Psychosomatik";"00 - Bitte eine Fachabteilung auswählen","";"Bitte eine Fachabteilung auswählen","";0,""},2,0)</f>
        <v/>
      </c>
      <c r="D16" s="264"/>
      <c r="E16" s="247"/>
      <c r="F16" s="247"/>
      <c r="G16" s="116"/>
      <c r="H16" s="75"/>
      <c r="I16" s="70"/>
      <c r="K16" s="8">
        <f>'Angaben KH-Standort'!D30</f>
        <v>0</v>
      </c>
      <c r="L16" s="8" t="str">
        <f>VLOOKUP(C16,{"29 - Psychiatrie (Erwachsene)","JN";"30 - Kinder- und Jugendpsychiatrie","JN";"31 - Psychosomatik","JNP";"99 - Keine weitere Einrichtung","Leer";"Bitte eine Fachabteilung auswählen","";"","Leer"},2,0)</f>
        <v>Leer</v>
      </c>
      <c r="M16" s="8">
        <f t="shared" ref="M16:M17" si="1">IF(L16="JNP",1,0)</f>
        <v>0</v>
      </c>
      <c r="N16" s="8">
        <f t="shared" ref="N16:N17" si="2">IF(LEN(B16)&gt;0,0,1)</f>
        <v>0</v>
      </c>
      <c r="O16" s="8">
        <f>VLOOKUP(C16,{"29 - Psychiatrie (Erwachsene)",1;"30 - Kinder- und Jugendpsychiatrie",1;"31 - Psychosomatik",1;"00 - Bitte eine Fachabteilung auswählen",0;"",0},2,0)</f>
        <v>0</v>
      </c>
      <c r="P16" s="8">
        <f t="shared" si="0"/>
        <v>0</v>
      </c>
      <c r="Q16" s="8">
        <f t="shared" si="0"/>
        <v>0</v>
      </c>
      <c r="R16" s="8">
        <f t="shared" si="0"/>
        <v>0</v>
      </c>
    </row>
    <row r="17" spans="2:18" ht="15" customHeight="1" x14ac:dyDescent="0.25">
      <c r="B17" s="76" t="str">
        <f>IF(SUM(O17:R17)&lt;4,"!!!","")</f>
        <v>!!!</v>
      </c>
      <c r="C17" s="246" t="str">
        <f>VLOOKUP(K17,{"29 - Psychiatrie (Erwachsene)","29 - Psychiatrie (Erwachsene)";"30 - Kinder- und Jugendpsychiatrie","30 - Kinder- und Jugendpsychiatrie";"31 - Psychosomatik","31 - Psychosomatik";"00 - Bitte eine Fachabteilung auswählen","";"Bitte eine Fachabteilung auswählen","";0,""},2,0)</f>
        <v/>
      </c>
      <c r="D17" s="264"/>
      <c r="E17" s="247"/>
      <c r="F17" s="247"/>
      <c r="G17" s="116"/>
      <c r="H17" s="75"/>
      <c r="I17" s="70"/>
      <c r="J17" s="26"/>
      <c r="K17" s="8">
        <f>'Angaben KH-Standort'!D31</f>
        <v>0</v>
      </c>
      <c r="L17" s="8" t="str">
        <f>VLOOKUP(C17,{"29 - Psychiatrie (Erwachsene)","JN";"30 - Kinder- und Jugendpsychiatrie","JN";"31 - Psychosomatik","JNP";"99 - Keine weitere Einrichtung","Leer";"Bitte eine Fachabteilung auswählen","";"","Leer"},2,0)</f>
        <v>Leer</v>
      </c>
      <c r="M17" s="8">
        <f t="shared" si="1"/>
        <v>0</v>
      </c>
      <c r="N17" s="8">
        <f t="shared" si="2"/>
        <v>0</v>
      </c>
      <c r="O17" s="8">
        <f>VLOOKUP(C17,{"29 - Psychiatrie (Erwachsene)",1;"30 - Kinder- und Jugendpsychiatrie",1;"31 - Psychosomatik",1;"00 - Bitte eine Fachabteilung auswählen",0;"",0},2,0)</f>
        <v>0</v>
      </c>
      <c r="P17" s="8">
        <f t="shared" si="0"/>
        <v>0</v>
      </c>
      <c r="Q17" s="8">
        <f t="shared" si="0"/>
        <v>0</v>
      </c>
      <c r="R17" s="8">
        <f t="shared" si="0"/>
        <v>0</v>
      </c>
    </row>
    <row r="18" spans="2:18" ht="15" customHeight="1" x14ac:dyDescent="0.25">
      <c r="B18" s="77"/>
      <c r="C18" s="66"/>
      <c r="D18" s="66"/>
      <c r="E18" s="66"/>
      <c r="F18" s="66"/>
      <c r="G18" s="66"/>
      <c r="H18" s="66"/>
      <c r="I18" s="79"/>
    </row>
    <row r="19" spans="2:18" ht="15.75" customHeight="1" x14ac:dyDescent="0.25"/>
    <row r="20" spans="2:18" ht="15.75" customHeight="1" x14ac:dyDescent="0.25"/>
  </sheetData>
  <sheetProtection algorithmName="SHA-512" hashValue="jSAgFxkAQNiI16cxGDDCDFJcvd6P9GhgyEAwr/KObyhKidPpdntT2QCfpjb+71RsaB6VXIwOe4pxT3NaFK20RA==" saltValue="aGEMNtT73lOikJc+Lv4cRQ==" spinCount="100000" sheet="1" selectLockedCells="1"/>
  <mergeCells count="2">
    <mergeCell ref="C13:F13"/>
    <mergeCell ref="C9:H12"/>
  </mergeCells>
  <conditionalFormatting sqref="E15:E17">
    <cfRule type="expression" dxfId="166" priority="15" stopIfTrue="1">
      <formula>C15=""</formula>
    </cfRule>
  </conditionalFormatting>
  <conditionalFormatting sqref="D15:D17">
    <cfRule type="expression" dxfId="165" priority="18" stopIfTrue="1">
      <formula>C15=""</formula>
    </cfRule>
  </conditionalFormatting>
  <conditionalFormatting sqref="C15:C17">
    <cfRule type="expression" dxfId="164" priority="33" stopIfTrue="1">
      <formula>C15=0</formula>
    </cfRule>
  </conditionalFormatting>
  <conditionalFormatting sqref="F15:F17">
    <cfRule type="expression" dxfId="163" priority="12" stopIfTrue="1">
      <formula>C15=""</formula>
    </cfRule>
  </conditionalFormatting>
  <conditionalFormatting sqref="B15:B17">
    <cfRule type="expression" dxfId="162" priority="5">
      <formula>C15=""</formula>
    </cfRule>
  </conditionalFormatting>
  <conditionalFormatting sqref="C15:C17">
    <cfRule type="expression" dxfId="161" priority="4">
      <formula>C15=""</formula>
    </cfRule>
  </conditionalFormatting>
  <conditionalFormatting sqref="C13:F13">
    <cfRule type="expression" dxfId="160" priority="3">
      <formula>C13&lt;&gt;""</formula>
    </cfRule>
  </conditionalFormatting>
  <conditionalFormatting sqref="B13">
    <cfRule type="expression" dxfId="159" priority="2">
      <formula>B13&lt;&gt;""</formula>
    </cfRule>
  </conditionalFormatting>
  <conditionalFormatting sqref="B15:B17">
    <cfRule type="expression" dxfId="158" priority="1">
      <formula>C15="31 - Psychosomatik"</formula>
    </cfRule>
  </conditionalFormatting>
  <dataValidations count="3">
    <dataValidation type="decimal" allowBlank="1" showInputMessage="1" showErrorMessage="1" errorTitle="ACHTUNG" error="Bitte eine Zahl zwischen 0,00 und 999,99 auswählen!" sqref="D15:D17">
      <formula1>0</formula1>
      <formula2>999.99</formula2>
    </dataValidation>
    <dataValidation type="list" allowBlank="1" showInputMessage="1" showErrorMessage="1" sqref="E15:E17">
      <formula1>INDIRECT(L15)</formula1>
    </dataValidation>
    <dataValidation type="list" allowBlank="1" showInputMessage="1" showErrorMessage="1" sqref="F15:F17">
      <formula1>INDIRECT(L15)</formula1>
    </dataValidation>
  </dataValidations>
  <hyperlinks>
    <hyperlink ref="H2" location="A5.1!C15" display="&lt;&lt; A5.1"/>
    <hyperlink ref="I2" location="A5.3!C14" display="A5.3 &gt;&gt;"/>
  </hyperlinks>
  <pageMargins left="0.25" right="0.25" top="0.75" bottom="0.75" header="0.3" footer="0.3"/>
  <pageSetup paperSize="9" scale="64" orientation="landscape"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4"/>
  <dimension ref="A1:AL215"/>
  <sheetViews>
    <sheetView showGridLines="0" zoomScaleNormal="100" workbookViewId="0">
      <selection activeCell="C14" sqref="C14"/>
    </sheetView>
  </sheetViews>
  <sheetFormatPr baseColWidth="10" defaultColWidth="11.42578125" defaultRowHeight="15" x14ac:dyDescent="0.25"/>
  <cols>
    <col min="1" max="1" width="4.28515625" style="1" customWidth="1"/>
    <col min="2" max="2" width="11.42578125" style="1" customWidth="1"/>
    <col min="3" max="3" width="31.42578125" style="1" customWidth="1"/>
    <col min="4" max="4" width="45.85546875" style="1" bestFit="1" customWidth="1"/>
    <col min="5" max="5" width="29.140625" style="1" customWidth="1"/>
    <col min="6" max="6" width="14.42578125" style="1" customWidth="1"/>
    <col min="7" max="7" width="14.85546875" style="1" customWidth="1"/>
    <col min="8" max="8" width="57" style="1" customWidth="1"/>
    <col min="9" max="9" width="11.42578125" style="1" customWidth="1"/>
    <col min="10" max="10" width="11.42578125" style="182"/>
    <col min="11" max="23" width="11.42578125" style="7"/>
    <col min="24" max="29" width="11.42578125" style="182"/>
    <col min="30" max="35" width="11.42578125" style="7"/>
    <col min="36" max="38" width="11.42578125" style="182"/>
    <col min="39" max="16384" width="11.42578125" style="1"/>
  </cols>
  <sheetData>
    <row r="1" spans="2:38" s="6" customFormat="1" x14ac:dyDescent="0.25">
      <c r="J1" s="28"/>
      <c r="K1" s="8"/>
      <c r="L1" s="8"/>
      <c r="M1" s="8"/>
      <c r="N1" s="8"/>
      <c r="O1" s="8"/>
      <c r="P1" s="8"/>
      <c r="Q1" s="8"/>
      <c r="R1" s="8"/>
      <c r="S1" s="8"/>
      <c r="T1" s="8"/>
      <c r="U1" s="8"/>
      <c r="V1" s="8"/>
      <c r="W1" s="8"/>
      <c r="X1" s="28"/>
      <c r="Y1" s="28"/>
      <c r="Z1" s="28"/>
      <c r="AA1" s="28"/>
      <c r="AB1" s="28"/>
      <c r="AC1" s="28"/>
      <c r="AD1" s="8"/>
      <c r="AE1" s="8"/>
      <c r="AF1" s="8"/>
      <c r="AG1" s="8"/>
      <c r="AH1" s="8"/>
      <c r="AI1" s="8"/>
      <c r="AJ1" s="28"/>
      <c r="AK1" s="28"/>
      <c r="AL1" s="28"/>
    </row>
    <row r="2" spans="2:38" s="55" customFormat="1" ht="30" customHeight="1" x14ac:dyDescent="0.35">
      <c r="B2" s="56" t="s">
        <v>192</v>
      </c>
      <c r="C2" s="46" t="s">
        <v>250</v>
      </c>
      <c r="D2" s="48"/>
      <c r="E2" s="51"/>
      <c r="F2" s="51"/>
      <c r="G2" s="324" t="s">
        <v>129</v>
      </c>
      <c r="H2" s="324" t="s">
        <v>481</v>
      </c>
      <c r="I2" s="146"/>
      <c r="J2" s="340"/>
      <c r="K2" s="54"/>
      <c r="L2" s="54"/>
      <c r="M2" s="54"/>
      <c r="N2" s="54"/>
      <c r="O2" s="54"/>
      <c r="P2" s="54"/>
      <c r="Q2" s="54"/>
      <c r="R2" s="54"/>
      <c r="S2" s="54"/>
      <c r="T2" s="54"/>
      <c r="U2" s="54"/>
      <c r="V2" s="54"/>
      <c r="W2" s="54"/>
      <c r="AD2" s="54"/>
      <c r="AE2" s="54"/>
      <c r="AF2" s="54"/>
      <c r="AG2" s="54"/>
      <c r="AH2" s="54"/>
      <c r="AI2" s="54"/>
    </row>
    <row r="3" spans="2:38" s="6" customFormat="1" ht="15" customHeight="1" x14ac:dyDescent="0.25">
      <c r="B3" s="19"/>
      <c r="C3" s="19"/>
      <c r="D3" s="19"/>
      <c r="E3" s="19"/>
      <c r="F3" s="19"/>
      <c r="G3" s="19"/>
      <c r="H3" s="19"/>
      <c r="I3" s="19"/>
      <c r="J3" s="19"/>
      <c r="K3" s="8"/>
      <c r="L3" s="8"/>
      <c r="M3" s="8"/>
      <c r="N3" s="8"/>
      <c r="O3" s="8"/>
      <c r="P3" s="8"/>
      <c r="Q3" s="8"/>
      <c r="R3" s="8"/>
      <c r="S3" s="8"/>
      <c r="T3" s="8"/>
      <c r="U3" s="8"/>
      <c r="V3" s="8"/>
      <c r="W3" s="8"/>
      <c r="X3" s="28"/>
      <c r="Y3" s="28"/>
      <c r="Z3" s="28"/>
      <c r="AA3" s="28"/>
      <c r="AB3" s="28"/>
      <c r="AC3" s="28"/>
      <c r="AD3" s="8"/>
      <c r="AE3" s="8"/>
      <c r="AF3" s="8"/>
      <c r="AG3" s="8"/>
      <c r="AH3" s="8"/>
      <c r="AI3" s="8"/>
      <c r="AJ3" s="28"/>
      <c r="AK3" s="28"/>
      <c r="AL3" s="28"/>
    </row>
    <row r="4" spans="2:38" s="6" customFormat="1" ht="15" customHeight="1" x14ac:dyDescent="0.25">
      <c r="B4" s="59"/>
      <c r="C4" s="152" t="str">
        <f ca="1">"Haupt-IK: " &amp; CELL("inhalt",'Angaben KH-Standort'!D25)</f>
        <v xml:space="preserve">Haupt-IK: </v>
      </c>
      <c r="D4" s="83"/>
      <c r="E4" s="152" t="str">
        <f ca="1">"Jahr: " &amp; CELL("inhalt",'Angaben KH-Standort'!D12)</f>
        <v xml:space="preserve">Jahr: </v>
      </c>
      <c r="F4" s="60"/>
      <c r="G4" s="60"/>
      <c r="H4" s="60"/>
      <c r="I4" s="60"/>
      <c r="J4" s="127"/>
      <c r="K4" s="8"/>
      <c r="L4" s="8"/>
      <c r="M4" s="8"/>
      <c r="N4" s="8"/>
      <c r="O4" s="8"/>
      <c r="P4" s="8"/>
      <c r="Q4" s="8"/>
      <c r="R4" s="8"/>
      <c r="S4" s="8"/>
      <c r="T4" s="8"/>
      <c r="U4" s="8"/>
      <c r="V4" s="8"/>
      <c r="W4" s="8"/>
      <c r="X4" s="28"/>
      <c r="Y4" s="28"/>
      <c r="Z4" s="28"/>
      <c r="AA4" s="28"/>
      <c r="AB4" s="28"/>
      <c r="AC4" s="28"/>
      <c r="AD4" s="8"/>
      <c r="AE4" s="8"/>
      <c r="AF4" s="8"/>
      <c r="AG4" s="8"/>
      <c r="AH4" s="8"/>
      <c r="AI4" s="8"/>
      <c r="AJ4" s="28"/>
      <c r="AK4" s="28"/>
      <c r="AL4" s="28"/>
    </row>
    <row r="5" spans="2:38" s="6" customFormat="1" ht="15" customHeight="1" x14ac:dyDescent="0.25">
      <c r="B5" s="62"/>
      <c r="C5" s="153" t="str">
        <f ca="1" xml:space="preserve"> "Standort-ID: " &amp; CELL("inhalt",'Angaben KH-Standort'!D26)</f>
        <v xml:space="preserve">Standort-ID: </v>
      </c>
      <c r="D5" s="85"/>
      <c r="E5" s="153" t="str">
        <f ca="1">CELL("inhalt",'A1'!$F$14) &amp; ". Quartal"</f>
        <v>0. Quartal</v>
      </c>
      <c r="F5" s="63"/>
      <c r="G5" s="63"/>
      <c r="H5" s="63"/>
      <c r="I5" s="63"/>
      <c r="J5" s="127"/>
      <c r="K5" s="8"/>
      <c r="L5" s="8"/>
      <c r="M5" s="8"/>
      <c r="N5" s="8"/>
      <c r="O5" s="8"/>
      <c r="P5" s="8"/>
      <c r="Q5" s="8"/>
      <c r="R5" s="8"/>
      <c r="S5" s="8"/>
      <c r="T5" s="8"/>
      <c r="U5" s="8"/>
      <c r="V5" s="8"/>
      <c r="W5" s="8"/>
      <c r="X5" s="28"/>
      <c r="Y5" s="28"/>
      <c r="Z5" s="28"/>
      <c r="AA5" s="28"/>
      <c r="AB5" s="28"/>
      <c r="AC5" s="28"/>
      <c r="AD5" s="8"/>
      <c r="AE5" s="8"/>
      <c r="AF5" s="8"/>
      <c r="AG5" s="8"/>
      <c r="AH5" s="8"/>
      <c r="AI5" s="8"/>
      <c r="AJ5" s="28"/>
      <c r="AK5" s="28"/>
      <c r="AL5" s="28"/>
    </row>
    <row r="6" spans="2:38" s="6" customFormat="1" ht="15" customHeight="1" x14ac:dyDescent="0.25">
      <c r="B6" s="19"/>
      <c r="C6" s="19"/>
      <c r="D6" s="19"/>
      <c r="E6" s="19"/>
      <c r="F6" s="19"/>
      <c r="G6" s="19"/>
      <c r="H6" s="19"/>
      <c r="I6" s="19"/>
      <c r="J6" s="19"/>
      <c r="K6" s="8"/>
      <c r="L6" s="8"/>
      <c r="M6" s="8"/>
      <c r="N6" s="8"/>
      <c r="O6" s="8"/>
      <c r="P6" s="8"/>
      <c r="Q6" s="8"/>
      <c r="R6" s="8"/>
      <c r="S6" s="8"/>
      <c r="T6" s="8"/>
      <c r="U6" s="8"/>
      <c r="V6" s="8"/>
      <c r="W6" s="8"/>
      <c r="X6" s="28"/>
      <c r="Y6" s="28"/>
      <c r="Z6" s="28"/>
      <c r="AA6" s="28"/>
      <c r="AB6" s="28"/>
      <c r="AC6" s="28"/>
      <c r="AD6" s="8"/>
      <c r="AE6" s="8"/>
      <c r="AF6" s="8"/>
      <c r="AG6" s="8"/>
      <c r="AH6" s="8"/>
      <c r="AI6" s="8"/>
      <c r="AJ6" s="28"/>
      <c r="AK6" s="28"/>
      <c r="AL6" s="28"/>
    </row>
    <row r="7" spans="2:38" s="6" customFormat="1" ht="15" customHeight="1" x14ac:dyDescent="0.25">
      <c r="B7" s="67"/>
      <c r="C7" s="65"/>
      <c r="D7" s="65"/>
      <c r="E7" s="65"/>
      <c r="F7" s="65"/>
      <c r="G7" s="65"/>
      <c r="H7" s="65"/>
      <c r="I7" s="65"/>
      <c r="J7" s="341"/>
      <c r="K7" s="8"/>
      <c r="L7" s="8"/>
      <c r="M7" s="8"/>
      <c r="N7" s="8"/>
      <c r="O7" s="8"/>
      <c r="P7" s="8"/>
      <c r="Q7" s="8"/>
      <c r="R7" s="8"/>
      <c r="S7" s="8"/>
      <c r="T7" s="8"/>
      <c r="U7" s="8"/>
      <c r="V7" s="8"/>
      <c r="W7" s="8"/>
      <c r="X7" s="28"/>
      <c r="Y7" s="28"/>
      <c r="Z7" s="28"/>
      <c r="AA7" s="28"/>
      <c r="AB7" s="28"/>
      <c r="AC7" s="28"/>
      <c r="AD7" s="8"/>
      <c r="AE7" s="8"/>
      <c r="AF7" s="8"/>
      <c r="AG7" s="8"/>
      <c r="AH7" s="8"/>
      <c r="AI7" s="8"/>
      <c r="AJ7" s="28"/>
      <c r="AK7" s="28"/>
      <c r="AL7" s="28"/>
    </row>
    <row r="8" spans="2:38" s="6" customFormat="1" ht="15" customHeight="1" x14ac:dyDescent="0.35">
      <c r="B8" s="69"/>
      <c r="C8" s="43" t="s">
        <v>181</v>
      </c>
      <c r="D8" s="114"/>
      <c r="E8" s="114"/>
      <c r="F8" s="114"/>
      <c r="G8" s="44"/>
      <c r="H8" s="179" t="s">
        <v>231</v>
      </c>
      <c r="I8" s="81"/>
      <c r="J8" s="341"/>
      <c r="K8" s="8"/>
      <c r="L8" s="8"/>
      <c r="M8" s="8"/>
      <c r="N8" s="8"/>
      <c r="O8" s="8"/>
      <c r="P8" s="8"/>
      <c r="Q8" s="8"/>
      <c r="R8" s="8"/>
      <c r="S8" s="8"/>
      <c r="T8" s="8"/>
      <c r="U8" s="8"/>
      <c r="V8" s="8"/>
      <c r="W8" s="8"/>
      <c r="X8" s="28"/>
      <c r="Y8" s="28"/>
      <c r="Z8" s="28"/>
      <c r="AA8" s="28"/>
      <c r="AB8" s="28"/>
      <c r="AC8" s="28"/>
      <c r="AD8" s="8"/>
      <c r="AE8" s="8"/>
      <c r="AF8" s="8"/>
      <c r="AG8" s="8"/>
      <c r="AH8" s="8"/>
      <c r="AI8" s="8"/>
      <c r="AJ8" s="28"/>
      <c r="AK8" s="28"/>
      <c r="AL8" s="28"/>
    </row>
    <row r="9" spans="2:38" ht="15" customHeight="1" x14ac:dyDescent="0.25">
      <c r="B9" s="94"/>
      <c r="C9" s="441" t="s">
        <v>553</v>
      </c>
      <c r="D9" s="412"/>
      <c r="E9" s="412"/>
      <c r="F9" s="412"/>
      <c r="G9" s="412"/>
      <c r="H9" s="185" t="s">
        <v>253</v>
      </c>
      <c r="I9" s="95"/>
      <c r="J9" s="342"/>
    </row>
    <row r="10" spans="2:38" s="6" customFormat="1" x14ac:dyDescent="0.25">
      <c r="B10" s="69"/>
      <c r="C10" s="412"/>
      <c r="D10" s="412"/>
      <c r="E10" s="412"/>
      <c r="F10" s="412"/>
      <c r="G10" s="412"/>
      <c r="H10" s="178" t="s">
        <v>232</v>
      </c>
      <c r="I10" s="44"/>
      <c r="J10" s="341"/>
      <c r="K10" s="8"/>
      <c r="L10" s="8"/>
      <c r="M10" s="8"/>
      <c r="N10" s="8"/>
      <c r="O10" s="8"/>
      <c r="P10" s="8"/>
      <c r="Q10" s="8"/>
      <c r="R10" s="8"/>
      <c r="S10" s="8"/>
      <c r="T10" s="8"/>
      <c r="U10" s="8"/>
      <c r="V10" s="8"/>
      <c r="W10" s="8"/>
      <c r="X10" s="28"/>
      <c r="Y10" s="28"/>
      <c r="Z10" s="28"/>
      <c r="AA10" s="28"/>
      <c r="AB10" s="28"/>
      <c r="AC10" s="28"/>
      <c r="AD10" s="8"/>
      <c r="AE10" s="8"/>
      <c r="AF10" s="8"/>
      <c r="AG10" s="8"/>
      <c r="AH10" s="8"/>
      <c r="AI10" s="8"/>
      <c r="AJ10" s="28"/>
      <c r="AK10" s="28"/>
      <c r="AL10" s="28"/>
    </row>
    <row r="11" spans="2:38" s="6" customFormat="1" x14ac:dyDescent="0.25">
      <c r="B11" s="69"/>
      <c r="C11" s="412"/>
      <c r="D11" s="412"/>
      <c r="E11" s="412"/>
      <c r="F11" s="412"/>
      <c r="G11" s="412"/>
      <c r="H11" s="78"/>
      <c r="I11" s="44"/>
      <c r="J11" s="341"/>
      <c r="K11" s="8"/>
      <c r="L11" s="8"/>
      <c r="M11" s="8"/>
      <c r="N11" s="8"/>
      <c r="O11" s="8"/>
      <c r="P11" s="8"/>
      <c r="Q11" s="8"/>
      <c r="R11" s="8"/>
      <c r="S11" s="8"/>
      <c r="T11" s="8"/>
      <c r="U11" s="8"/>
      <c r="V11" s="8"/>
      <c r="W11" s="8"/>
      <c r="X11" s="28"/>
      <c r="Y11" s="28"/>
      <c r="Z11" s="28"/>
      <c r="AA11" s="28"/>
      <c r="AB11" s="28"/>
      <c r="AC11" s="28"/>
      <c r="AD11" s="8"/>
      <c r="AE11" s="8"/>
      <c r="AF11" s="8"/>
      <c r="AG11" s="8"/>
      <c r="AH11" s="8"/>
      <c r="AI11" s="8"/>
      <c r="AJ11" s="28"/>
      <c r="AK11" s="28"/>
      <c r="AL11" s="28"/>
    </row>
    <row r="12" spans="2:38" ht="18" customHeight="1" x14ac:dyDescent="0.25">
      <c r="B12" s="204" t="str">
        <f>IF(Q12-P12&gt;0,"!!!","")</f>
        <v/>
      </c>
      <c r="C12" s="428" t="str">
        <f>IF(Q12-P12&gt;0,"Es fehlen noch MUSS-ANGABEN in den mit !!! gekennzeichneten Zeilen","")</f>
        <v/>
      </c>
      <c r="D12" s="428"/>
      <c r="E12" s="428"/>
      <c r="F12" s="428"/>
      <c r="G12" s="428"/>
      <c r="H12" s="428"/>
      <c r="I12" s="118"/>
      <c r="J12" s="343"/>
      <c r="P12" s="7">
        <f>SUM(P14:P157)</f>
        <v>0</v>
      </c>
      <c r="Q12" s="7">
        <f>SUM(Q14:Q157)</f>
        <v>0</v>
      </c>
    </row>
    <row r="13" spans="2:38" ht="75" customHeight="1" x14ac:dyDescent="0.25">
      <c r="B13" s="94"/>
      <c r="C13" s="241" t="s">
        <v>559</v>
      </c>
      <c r="D13" s="241" t="s">
        <v>337</v>
      </c>
      <c r="E13" s="265" t="s">
        <v>217</v>
      </c>
      <c r="F13" s="265" t="s">
        <v>218</v>
      </c>
      <c r="G13" s="266" t="s">
        <v>219</v>
      </c>
      <c r="H13" s="265" t="s">
        <v>330</v>
      </c>
      <c r="I13" s="101" t="s">
        <v>211</v>
      </c>
      <c r="J13" s="342"/>
      <c r="AD13" s="298"/>
    </row>
    <row r="14" spans="2:38" x14ac:dyDescent="0.25">
      <c r="B14" s="117" t="str">
        <f t="shared" ref="B14:B77" si="0">IF(SUM(Q14:V14)&lt;6,"!!!","")</f>
        <v>!!!</v>
      </c>
      <c r="C14" s="386"/>
      <c r="D14" s="267"/>
      <c r="E14" s="255"/>
      <c r="F14" s="255"/>
      <c r="G14" s="306"/>
      <c r="H14" s="268"/>
      <c r="I14" s="95"/>
      <c r="J14" s="342"/>
      <c r="K14" s="7" t="e">
        <f>VLOOKUP(C14,{"29 - Psychiatrie (Erwachsene)","BGI";"297 - stationsäquivalente Behandlung in der Erwachsenenpsychiatrie (29)","BGI";"30 - Kinder- und Jugendpsychiatrie","BGII";"307 - stationsäquivalente Behandlung in der Kinder- und Jugendpsychiatrie (30)","BGII";"31 - Psychosomatik","BGI";"00 - Bitte eine Fachabteilung auswählen","Leer";"","Leer"},2,0)</f>
        <v>#N/A</v>
      </c>
      <c r="L14" s="7" t="e">
        <f>VLOOKUP(C14,{"29 - Psychiatrie (Erwachsene)","BGIb";"297 - stationsäquivalente Behandlung in der Erwachsenenpsychiatrie (29)","BGIb";"30 - Kinder- und Jugendpsychiatrie","BGIIb";"307 - stationsäquivalente Behandlung in der Kinder- und Jugendpsychiatrie (30)","BGIIb";"31 - Psychosomatik","BGIb";"00 - Bitte eine Fachabteilung auswählen","Leer";"","Leer"},2,0)</f>
        <v>#N/A</v>
      </c>
      <c r="M14" s="7" t="e">
        <f t="shared" ref="M14" si="1">IF(D14="Anrechnung Fachkräfte Nicht-PPP-RL Berufsgruppen in VKS",L14,K14)</f>
        <v>#N/A</v>
      </c>
      <c r="N14" s="7" t="s">
        <v>112</v>
      </c>
      <c r="P14" s="7">
        <f t="shared" ref="P14:P15" si="2">IF(LEN(B14)&gt;0,0,1)</f>
        <v>0</v>
      </c>
      <c r="Q14" s="7">
        <f>VLOOKUP(C14,{"29 - Psychiatrie (Erwachsene)",1;"297 - stationsäquivalente Behandlung in der Erwachsenenpsychiatrie (29)",1;"30 - Kinder- und Jugendpsychiatrie",1;"307 - stationsäquivalente Behandlung in der Kinder- und Jugendpsychiatrie (30)",1;"31 - Psychosomatik",1;0,0;"",0},2,0)</f>
        <v>0</v>
      </c>
      <c r="R14" s="7">
        <f t="shared" ref="R14:V15" si="3">IF(LEN(D14)&gt;0,1,0)</f>
        <v>0</v>
      </c>
      <c r="S14" s="7">
        <f t="shared" si="3"/>
        <v>0</v>
      </c>
      <c r="T14" s="7">
        <f t="shared" si="3"/>
        <v>0</v>
      </c>
      <c r="U14" s="7">
        <f t="shared" si="3"/>
        <v>0</v>
      </c>
      <c r="V14" s="7">
        <f t="shared" si="3"/>
        <v>0</v>
      </c>
      <c r="AD14" s="298"/>
    </row>
    <row r="15" spans="2:38" ht="15" customHeight="1" x14ac:dyDescent="0.25">
      <c r="B15" s="117" t="str">
        <f t="shared" si="0"/>
        <v>!!!</v>
      </c>
      <c r="C15" s="386"/>
      <c r="D15" s="269"/>
      <c r="E15" s="255"/>
      <c r="F15" s="255"/>
      <c r="G15" s="306"/>
      <c r="H15" s="268"/>
      <c r="I15" s="95"/>
      <c r="J15" s="342"/>
      <c r="K15" s="7" t="str">
        <f>VLOOKUP(C15,{"29 - Psychiatrie (Erwachsene)","BGI";"297 - stationsäquivalente Behandlung in der Erwachsenenpsychiatrie (29)","BGI";"30 - Kinder- und Jugendpsychiatrie","BGII";"307 - stationsäquivalente Behandlung in der Kinder- und Jugendpsychiatrie (30)","BGII";"31 - Psychosomatik","BGI";0,"Leer";"","Leer"},2,0)</f>
        <v>Leer</v>
      </c>
      <c r="L15" s="7" t="str">
        <f>VLOOKUP(C15,{"29 - Psychiatrie (Erwachsene)","BGIb";"297 - stationsäquivalente Behandlung in der Erwachsenenpsychiatrie (29)","BGIb";"30 - Kinder- und Jugendpsychiatrie","BGIIb";"307 - stationsäquivalente Behandlung in der Kinder- und Jugendpsychiatrie (30)","BGIIb";"31 - Psychosomatik","BGIb";0,"Leer";"","Leer"},2,0)</f>
        <v>Leer</v>
      </c>
      <c r="M15" s="7" t="str">
        <f t="shared" ref="M15:M78" si="4">IF(D15="Anrechnung Fachkräfte Nicht-PPP-RL Berufsgruppen in VKS",L15,K15)</f>
        <v>Leer</v>
      </c>
      <c r="N15" s="7" t="str">
        <f t="shared" ref="N15:N46" si="5">IF(C14&lt;&gt;"","Einrichtungen2","Leer")</f>
        <v>Leer</v>
      </c>
      <c r="P15" s="7">
        <f t="shared" si="2"/>
        <v>0</v>
      </c>
      <c r="Q15" s="7">
        <f>VLOOKUP(C15,{"29 - Psychiatrie (Erwachsene)",1;"297 - stationsäquivalente Behandlung in der Erwachsenenpsychiatrie (29)",1;"30 - Kinder- und Jugendpsychiatrie",1;"307 - stationsäquivalente Behandlung in der Kinder- und Jugendpsychiatrie (30)",1;"31 - Psychosomatik",1;0,0;"",0},2,0)</f>
        <v>0</v>
      </c>
      <c r="R15" s="7">
        <f t="shared" si="3"/>
        <v>0</v>
      </c>
      <c r="S15" s="7">
        <f t="shared" si="3"/>
        <v>0</v>
      </c>
      <c r="T15" s="7">
        <f t="shared" si="3"/>
        <v>0</v>
      </c>
      <c r="U15" s="7">
        <f t="shared" si="3"/>
        <v>0</v>
      </c>
      <c r="V15" s="7">
        <f t="shared" si="3"/>
        <v>0</v>
      </c>
      <c r="AD15" s="298"/>
    </row>
    <row r="16" spans="2:38" ht="15" customHeight="1" x14ac:dyDescent="0.25">
      <c r="B16" s="117" t="str">
        <f t="shared" si="0"/>
        <v>!!!</v>
      </c>
      <c r="C16" s="386"/>
      <c r="D16" s="269"/>
      <c r="E16" s="255"/>
      <c r="F16" s="255"/>
      <c r="G16" s="306"/>
      <c r="H16" s="268"/>
      <c r="I16" s="95"/>
      <c r="J16" s="342"/>
      <c r="K16" s="7" t="str">
        <f>VLOOKUP(C16,{"29 - Psychiatrie (Erwachsene)","BGI";"297 - stationsäquivalente Behandlung in der Erwachsenenpsychiatrie (29)","BGI";"30 - Kinder- und Jugendpsychiatrie","BGII";"307 - stationsäquivalente Behandlung in der Kinder- und Jugendpsychiatrie (30)","BGII";"31 - Psychosomatik","BGI";0,"Leer";"","Leer"},2,0)</f>
        <v>Leer</v>
      </c>
      <c r="L16" s="7" t="str">
        <f>VLOOKUP(C16,{"29 - Psychiatrie (Erwachsene)","BGIb";"297 - stationsäquivalente Behandlung in der Erwachsenenpsychiatrie (29)","BGIb";"30 - Kinder- und Jugendpsychiatrie","BGIIb";"307 - stationsäquivalente Behandlung in der Kinder- und Jugendpsychiatrie (30)","BGIIb";"31 - Psychosomatik","BGIb";0,"Leer";"","Leer"},2,0)</f>
        <v>Leer</v>
      </c>
      <c r="M16" s="7" t="str">
        <f t="shared" si="4"/>
        <v>Leer</v>
      </c>
      <c r="N16" s="7" t="str">
        <f t="shared" si="5"/>
        <v>Leer</v>
      </c>
      <c r="P16" s="7">
        <f t="shared" ref="P16:P79" si="6">IF(LEN(B16)&gt;0,0,1)</f>
        <v>0</v>
      </c>
      <c r="Q16" s="7">
        <f>VLOOKUP(C16,{"29 - Psychiatrie (Erwachsene)",1;"297 - stationsäquivalente Behandlung in der Erwachsenenpsychiatrie (29)",1;"30 - Kinder- und Jugendpsychiatrie",1;"307 - stationsäquivalente Behandlung in der Kinder- und Jugendpsychiatrie (30)",1;"31 - Psychosomatik",1;0,0;"",0},2,0)</f>
        <v>0</v>
      </c>
      <c r="R16" s="7">
        <f t="shared" ref="R16:R79" si="7">IF(LEN(D16)&gt;0,1,0)</f>
        <v>0</v>
      </c>
      <c r="S16" s="7">
        <f t="shared" ref="S16:S79" si="8">IF(LEN(E16)&gt;0,1,0)</f>
        <v>0</v>
      </c>
      <c r="T16" s="7">
        <f t="shared" ref="T16:T79" si="9">IF(LEN(F16)&gt;0,1,0)</f>
        <v>0</v>
      </c>
      <c r="U16" s="7">
        <f t="shared" ref="U16:U79" si="10">IF(LEN(G16)&gt;0,1,0)</f>
        <v>0</v>
      </c>
      <c r="V16" s="7">
        <f t="shared" ref="V16:V79" si="11">IF(LEN(H16)&gt;0,1,0)</f>
        <v>0</v>
      </c>
      <c r="AD16" s="298"/>
    </row>
    <row r="17" spans="2:30" ht="15" customHeight="1" x14ac:dyDescent="0.25">
      <c r="B17" s="117" t="str">
        <f t="shared" si="0"/>
        <v>!!!</v>
      </c>
      <c r="C17" s="386"/>
      <c r="D17" s="269"/>
      <c r="E17" s="255"/>
      <c r="F17" s="255"/>
      <c r="G17" s="306"/>
      <c r="H17" s="268"/>
      <c r="I17" s="95"/>
      <c r="J17" s="342"/>
      <c r="K17" s="7" t="str">
        <f>VLOOKUP(C17,{"29 - Psychiatrie (Erwachsene)","BGI";"297 - stationsäquivalente Behandlung in der Erwachsenenpsychiatrie (29)","BGI";"30 - Kinder- und Jugendpsychiatrie","BGII";"307 - stationsäquivalente Behandlung in der Kinder- und Jugendpsychiatrie (30)","BGII";"31 - Psychosomatik","BGI";0,"Leer";"","Leer"},2,0)</f>
        <v>Leer</v>
      </c>
      <c r="L17" s="7" t="str">
        <f>VLOOKUP(C17,{"29 - Psychiatrie (Erwachsene)","BGIb";"297 - stationsäquivalente Behandlung in der Erwachsenenpsychiatrie (29)","BGIb";"30 - Kinder- und Jugendpsychiatrie","BGIIb";"307 - stationsäquivalente Behandlung in der Kinder- und Jugendpsychiatrie (30)","BGIIb";"31 - Psychosomatik","BGIb";0,"Leer";"","Leer"},2,0)</f>
        <v>Leer</v>
      </c>
      <c r="M17" s="7" t="str">
        <f t="shared" si="4"/>
        <v>Leer</v>
      </c>
      <c r="N17" s="7" t="str">
        <f t="shared" si="5"/>
        <v>Leer</v>
      </c>
      <c r="P17" s="7">
        <f t="shared" si="6"/>
        <v>0</v>
      </c>
      <c r="Q17" s="7">
        <f>VLOOKUP(C17,{"29 - Psychiatrie (Erwachsene)",1;"297 - stationsäquivalente Behandlung in der Erwachsenenpsychiatrie (29)",1;"30 - Kinder- und Jugendpsychiatrie",1;"307 - stationsäquivalente Behandlung in der Kinder- und Jugendpsychiatrie (30)",1;"31 - Psychosomatik",1;0,0;"",0},2,0)</f>
        <v>0</v>
      </c>
      <c r="R17" s="7">
        <f t="shared" si="7"/>
        <v>0</v>
      </c>
      <c r="S17" s="7">
        <f t="shared" si="8"/>
        <v>0</v>
      </c>
      <c r="T17" s="7">
        <f t="shared" si="9"/>
        <v>0</v>
      </c>
      <c r="U17" s="7">
        <f t="shared" si="10"/>
        <v>0</v>
      </c>
      <c r="V17" s="7">
        <f t="shared" si="11"/>
        <v>0</v>
      </c>
      <c r="AD17" s="298"/>
    </row>
    <row r="18" spans="2:30" ht="15" customHeight="1" x14ac:dyDescent="0.25">
      <c r="B18" s="117" t="str">
        <f t="shared" si="0"/>
        <v>!!!</v>
      </c>
      <c r="C18" s="386"/>
      <c r="D18" s="269"/>
      <c r="E18" s="255"/>
      <c r="F18" s="255"/>
      <c r="G18" s="306"/>
      <c r="H18" s="268"/>
      <c r="I18" s="95"/>
      <c r="J18" s="342"/>
      <c r="K18" s="7" t="str">
        <f>VLOOKUP(C18,{"29 - Psychiatrie (Erwachsene)","BGI";"297 - stationsäquivalente Behandlung in der Erwachsenenpsychiatrie (29)","BGI";"30 - Kinder- und Jugendpsychiatrie","BGII";"307 - stationsäquivalente Behandlung in der Kinder- und Jugendpsychiatrie (30)","BGII";"31 - Psychosomatik","BGI";0,"Leer";"","Leer"},2,0)</f>
        <v>Leer</v>
      </c>
      <c r="L18" s="7" t="str">
        <f>VLOOKUP(C18,{"29 - Psychiatrie (Erwachsene)","BGIb";"297 - stationsäquivalente Behandlung in der Erwachsenenpsychiatrie (29)","BGIb";"30 - Kinder- und Jugendpsychiatrie","BGIIb";"307 - stationsäquivalente Behandlung in der Kinder- und Jugendpsychiatrie (30)","BGIIb";"31 - Psychosomatik","BGIb";0,"Leer";"","Leer"},2,0)</f>
        <v>Leer</v>
      </c>
      <c r="M18" s="7" t="str">
        <f t="shared" si="4"/>
        <v>Leer</v>
      </c>
      <c r="N18" s="7" t="str">
        <f t="shared" si="5"/>
        <v>Leer</v>
      </c>
      <c r="P18" s="7">
        <f t="shared" si="6"/>
        <v>0</v>
      </c>
      <c r="Q18" s="7">
        <f>VLOOKUP(C18,{"29 - Psychiatrie (Erwachsene)",1;"297 - stationsäquivalente Behandlung in der Erwachsenenpsychiatrie (29)",1;"30 - Kinder- und Jugendpsychiatrie",1;"307 - stationsäquivalente Behandlung in der Kinder- und Jugendpsychiatrie (30)",1;"31 - Psychosomatik",1;0,0;"",0},2,0)</f>
        <v>0</v>
      </c>
      <c r="R18" s="7">
        <f t="shared" si="7"/>
        <v>0</v>
      </c>
      <c r="S18" s="7">
        <f t="shared" si="8"/>
        <v>0</v>
      </c>
      <c r="T18" s="7">
        <f t="shared" si="9"/>
        <v>0</v>
      </c>
      <c r="U18" s="7">
        <f t="shared" si="10"/>
        <v>0</v>
      </c>
      <c r="V18" s="7">
        <f t="shared" si="11"/>
        <v>0</v>
      </c>
      <c r="AD18" s="298"/>
    </row>
    <row r="19" spans="2:30" ht="15" customHeight="1" x14ac:dyDescent="0.25">
      <c r="B19" s="117" t="str">
        <f t="shared" si="0"/>
        <v>!!!</v>
      </c>
      <c r="C19" s="386"/>
      <c r="D19" s="269"/>
      <c r="E19" s="255"/>
      <c r="F19" s="255"/>
      <c r="G19" s="306"/>
      <c r="H19" s="268"/>
      <c r="I19" s="95"/>
      <c r="J19" s="342"/>
      <c r="K19" s="7" t="str">
        <f>VLOOKUP(C19,{"29 - Psychiatrie (Erwachsene)","BGI";"297 - stationsäquivalente Behandlung in der Erwachsenenpsychiatrie (29)","BGI";"30 - Kinder- und Jugendpsychiatrie","BGII";"307 - stationsäquivalente Behandlung in der Kinder- und Jugendpsychiatrie (30)","BGII";"31 - Psychosomatik","BGI";0,"Leer";"","Leer"},2,0)</f>
        <v>Leer</v>
      </c>
      <c r="L19" s="7" t="str">
        <f>VLOOKUP(C19,{"29 - Psychiatrie (Erwachsene)","BGIb";"297 - stationsäquivalente Behandlung in der Erwachsenenpsychiatrie (29)","BGIb";"30 - Kinder- und Jugendpsychiatrie","BGIIb";"307 - stationsäquivalente Behandlung in der Kinder- und Jugendpsychiatrie (30)","BGIIb";"31 - Psychosomatik","BGIb";0,"Leer";"","Leer"},2,0)</f>
        <v>Leer</v>
      </c>
      <c r="M19" s="7" t="str">
        <f t="shared" si="4"/>
        <v>Leer</v>
      </c>
      <c r="N19" s="7" t="str">
        <f t="shared" si="5"/>
        <v>Leer</v>
      </c>
      <c r="P19" s="7">
        <f t="shared" si="6"/>
        <v>0</v>
      </c>
      <c r="Q19" s="7">
        <f>VLOOKUP(C19,{"29 - Psychiatrie (Erwachsene)",1;"297 - stationsäquivalente Behandlung in der Erwachsenenpsychiatrie (29)",1;"30 - Kinder- und Jugendpsychiatrie",1;"307 - stationsäquivalente Behandlung in der Kinder- und Jugendpsychiatrie (30)",1;"31 - Psychosomatik",1;0,0;"",0},2,0)</f>
        <v>0</v>
      </c>
      <c r="R19" s="7">
        <f t="shared" si="7"/>
        <v>0</v>
      </c>
      <c r="S19" s="7">
        <f t="shared" si="8"/>
        <v>0</v>
      </c>
      <c r="T19" s="7">
        <f t="shared" si="9"/>
        <v>0</v>
      </c>
      <c r="U19" s="7">
        <f t="shared" si="10"/>
        <v>0</v>
      </c>
      <c r="V19" s="7">
        <f t="shared" si="11"/>
        <v>0</v>
      </c>
      <c r="AD19" s="298"/>
    </row>
    <row r="20" spans="2:30" ht="15" customHeight="1" x14ac:dyDescent="0.25">
      <c r="B20" s="117" t="str">
        <f t="shared" si="0"/>
        <v>!!!</v>
      </c>
      <c r="C20" s="386"/>
      <c r="D20" s="269"/>
      <c r="E20" s="255"/>
      <c r="F20" s="255"/>
      <c r="G20" s="306"/>
      <c r="H20" s="268"/>
      <c r="I20" s="95"/>
      <c r="J20" s="342"/>
      <c r="K20" s="7" t="str">
        <f>VLOOKUP(C20,{"29 - Psychiatrie (Erwachsene)","BGI";"297 - stationsäquivalente Behandlung in der Erwachsenenpsychiatrie (29)","BGI";"30 - Kinder- und Jugendpsychiatrie","BGII";"307 - stationsäquivalente Behandlung in der Kinder- und Jugendpsychiatrie (30)","BGII";"31 - Psychosomatik","BGI";0,"Leer";"","Leer"},2,0)</f>
        <v>Leer</v>
      </c>
      <c r="L20" s="7" t="str">
        <f>VLOOKUP(C20,{"29 - Psychiatrie (Erwachsene)","BGIb";"297 - stationsäquivalente Behandlung in der Erwachsenenpsychiatrie (29)","BGIb";"30 - Kinder- und Jugendpsychiatrie","BGIIb";"307 - stationsäquivalente Behandlung in der Kinder- und Jugendpsychiatrie (30)","BGIIb";"31 - Psychosomatik","BGIb";0,"Leer";"","Leer"},2,0)</f>
        <v>Leer</v>
      </c>
      <c r="M20" s="7" t="str">
        <f t="shared" si="4"/>
        <v>Leer</v>
      </c>
      <c r="N20" s="7" t="str">
        <f t="shared" si="5"/>
        <v>Leer</v>
      </c>
      <c r="P20" s="7">
        <f t="shared" si="6"/>
        <v>0</v>
      </c>
      <c r="Q20" s="7">
        <f>VLOOKUP(C20,{"29 - Psychiatrie (Erwachsene)",1;"297 - stationsäquivalente Behandlung in der Erwachsenenpsychiatrie (29)",1;"30 - Kinder- und Jugendpsychiatrie",1;"307 - stationsäquivalente Behandlung in der Kinder- und Jugendpsychiatrie (30)",1;"31 - Psychosomatik",1;0,0;"",0},2,0)</f>
        <v>0</v>
      </c>
      <c r="R20" s="7">
        <f t="shared" si="7"/>
        <v>0</v>
      </c>
      <c r="S20" s="7">
        <f t="shared" si="8"/>
        <v>0</v>
      </c>
      <c r="T20" s="7">
        <f t="shared" si="9"/>
        <v>0</v>
      </c>
      <c r="U20" s="7">
        <f t="shared" si="10"/>
        <v>0</v>
      </c>
      <c r="V20" s="7">
        <f t="shared" si="11"/>
        <v>0</v>
      </c>
      <c r="AD20" s="298"/>
    </row>
    <row r="21" spans="2:30" ht="15" customHeight="1" x14ac:dyDescent="0.25">
      <c r="B21" s="117" t="str">
        <f t="shared" si="0"/>
        <v>!!!</v>
      </c>
      <c r="C21" s="386"/>
      <c r="D21" s="269"/>
      <c r="E21" s="255"/>
      <c r="F21" s="255"/>
      <c r="G21" s="306"/>
      <c r="H21" s="268"/>
      <c r="I21" s="95"/>
      <c r="J21" s="342"/>
      <c r="K21" s="7" t="str">
        <f>VLOOKUP(C21,{"29 - Psychiatrie (Erwachsene)","BGI";"297 - stationsäquivalente Behandlung in der Erwachsenenpsychiatrie (29)","BGI";"30 - Kinder- und Jugendpsychiatrie","BGII";"307 - stationsäquivalente Behandlung in der Kinder- und Jugendpsychiatrie (30)","BGII";"31 - Psychosomatik","BGI";0,"Leer";"","Leer"},2,0)</f>
        <v>Leer</v>
      </c>
      <c r="L21" s="7" t="str">
        <f>VLOOKUP(C21,{"29 - Psychiatrie (Erwachsene)","BGIb";"297 - stationsäquivalente Behandlung in der Erwachsenenpsychiatrie (29)","BGIb";"30 - Kinder- und Jugendpsychiatrie","BGIIb";"307 - stationsäquivalente Behandlung in der Kinder- und Jugendpsychiatrie (30)","BGIIb";"31 - Psychosomatik","BGIb";0,"Leer";"","Leer"},2,0)</f>
        <v>Leer</v>
      </c>
      <c r="M21" s="7" t="str">
        <f t="shared" si="4"/>
        <v>Leer</v>
      </c>
      <c r="N21" s="7" t="str">
        <f t="shared" si="5"/>
        <v>Leer</v>
      </c>
      <c r="P21" s="7">
        <f t="shared" si="6"/>
        <v>0</v>
      </c>
      <c r="Q21" s="7">
        <f>VLOOKUP(C21,{"29 - Psychiatrie (Erwachsene)",1;"297 - stationsäquivalente Behandlung in der Erwachsenenpsychiatrie (29)",1;"30 - Kinder- und Jugendpsychiatrie",1;"307 - stationsäquivalente Behandlung in der Kinder- und Jugendpsychiatrie (30)",1;"31 - Psychosomatik",1;0,0;"",0},2,0)</f>
        <v>0</v>
      </c>
      <c r="R21" s="7">
        <f t="shared" si="7"/>
        <v>0</v>
      </c>
      <c r="S21" s="7">
        <f t="shared" si="8"/>
        <v>0</v>
      </c>
      <c r="T21" s="7">
        <f t="shared" si="9"/>
        <v>0</v>
      </c>
      <c r="U21" s="7">
        <f t="shared" si="10"/>
        <v>0</v>
      </c>
      <c r="V21" s="7">
        <f t="shared" si="11"/>
        <v>0</v>
      </c>
      <c r="AD21" s="298"/>
    </row>
    <row r="22" spans="2:30" ht="15" customHeight="1" x14ac:dyDescent="0.25">
      <c r="B22" s="117" t="str">
        <f t="shared" si="0"/>
        <v>!!!</v>
      </c>
      <c r="C22" s="386"/>
      <c r="D22" s="269"/>
      <c r="E22" s="255"/>
      <c r="F22" s="255"/>
      <c r="G22" s="306"/>
      <c r="H22" s="268"/>
      <c r="I22" s="95"/>
      <c r="J22" s="342"/>
      <c r="K22" s="7" t="str">
        <f>VLOOKUP(C22,{"29 - Psychiatrie (Erwachsene)","BGI";"297 - stationsäquivalente Behandlung in der Erwachsenenpsychiatrie (29)","BGI";"30 - Kinder- und Jugendpsychiatrie","BGII";"307 - stationsäquivalente Behandlung in der Kinder- und Jugendpsychiatrie (30)","BGII";"31 - Psychosomatik","BGI";0,"Leer";"","Leer"},2,0)</f>
        <v>Leer</v>
      </c>
      <c r="L22" s="7" t="str">
        <f>VLOOKUP(C22,{"29 - Psychiatrie (Erwachsene)","BGIb";"297 - stationsäquivalente Behandlung in der Erwachsenenpsychiatrie (29)","BGIb";"30 - Kinder- und Jugendpsychiatrie","BGIIb";"307 - stationsäquivalente Behandlung in der Kinder- und Jugendpsychiatrie (30)","BGIIb";"31 - Psychosomatik","BGIb";0,"Leer";"","Leer"},2,0)</f>
        <v>Leer</v>
      </c>
      <c r="M22" s="7" t="str">
        <f t="shared" si="4"/>
        <v>Leer</v>
      </c>
      <c r="N22" s="7" t="str">
        <f t="shared" si="5"/>
        <v>Leer</v>
      </c>
      <c r="P22" s="7">
        <f t="shared" si="6"/>
        <v>0</v>
      </c>
      <c r="Q22" s="7">
        <f>VLOOKUP(C22,{"29 - Psychiatrie (Erwachsene)",1;"297 - stationsäquivalente Behandlung in der Erwachsenenpsychiatrie (29)",1;"30 - Kinder- und Jugendpsychiatrie",1;"307 - stationsäquivalente Behandlung in der Kinder- und Jugendpsychiatrie (30)",1;"31 - Psychosomatik",1;0,0;"",0},2,0)</f>
        <v>0</v>
      </c>
      <c r="R22" s="7">
        <f t="shared" si="7"/>
        <v>0</v>
      </c>
      <c r="S22" s="7">
        <f t="shared" si="8"/>
        <v>0</v>
      </c>
      <c r="T22" s="7">
        <f t="shared" si="9"/>
        <v>0</v>
      </c>
      <c r="U22" s="7">
        <f t="shared" si="10"/>
        <v>0</v>
      </c>
      <c r="V22" s="7">
        <f t="shared" si="11"/>
        <v>0</v>
      </c>
      <c r="AD22" s="298"/>
    </row>
    <row r="23" spans="2:30" ht="15" customHeight="1" x14ac:dyDescent="0.25">
      <c r="B23" s="117" t="str">
        <f t="shared" si="0"/>
        <v>!!!</v>
      </c>
      <c r="C23" s="386"/>
      <c r="D23" s="269"/>
      <c r="E23" s="255"/>
      <c r="F23" s="255"/>
      <c r="G23" s="306"/>
      <c r="H23" s="268"/>
      <c r="I23" s="95"/>
      <c r="J23" s="342"/>
      <c r="K23" s="7" t="str">
        <f>VLOOKUP(C23,{"29 - Psychiatrie (Erwachsene)","BGI";"297 - stationsäquivalente Behandlung in der Erwachsenenpsychiatrie (29)","BGI";"30 - Kinder- und Jugendpsychiatrie","BGII";"307 - stationsäquivalente Behandlung in der Kinder- und Jugendpsychiatrie (30)","BGII";"31 - Psychosomatik","BGI";0,"Leer";"","Leer"},2,0)</f>
        <v>Leer</v>
      </c>
      <c r="L23" s="7" t="str">
        <f>VLOOKUP(C23,{"29 - Psychiatrie (Erwachsene)","BGIb";"297 - stationsäquivalente Behandlung in der Erwachsenenpsychiatrie (29)","BGIb";"30 - Kinder- und Jugendpsychiatrie","BGIIb";"307 - stationsäquivalente Behandlung in der Kinder- und Jugendpsychiatrie (30)","BGIIb";"31 - Psychosomatik","BGIb";0,"Leer";"","Leer"},2,0)</f>
        <v>Leer</v>
      </c>
      <c r="M23" s="7" t="str">
        <f t="shared" si="4"/>
        <v>Leer</v>
      </c>
      <c r="N23" s="7" t="str">
        <f t="shared" si="5"/>
        <v>Leer</v>
      </c>
      <c r="P23" s="7">
        <f t="shared" si="6"/>
        <v>0</v>
      </c>
      <c r="Q23" s="7">
        <f>VLOOKUP(C23,{"29 - Psychiatrie (Erwachsene)",1;"297 - stationsäquivalente Behandlung in der Erwachsenenpsychiatrie (29)",1;"30 - Kinder- und Jugendpsychiatrie",1;"307 - stationsäquivalente Behandlung in der Kinder- und Jugendpsychiatrie (30)",1;"31 - Psychosomatik",1;0,0;"",0},2,0)</f>
        <v>0</v>
      </c>
      <c r="R23" s="7">
        <f t="shared" si="7"/>
        <v>0</v>
      </c>
      <c r="S23" s="7">
        <f t="shared" si="8"/>
        <v>0</v>
      </c>
      <c r="T23" s="7">
        <f t="shared" si="9"/>
        <v>0</v>
      </c>
      <c r="U23" s="7">
        <f t="shared" si="10"/>
        <v>0</v>
      </c>
      <c r="V23" s="7">
        <f t="shared" si="11"/>
        <v>0</v>
      </c>
      <c r="AD23" s="298"/>
    </row>
    <row r="24" spans="2:30" ht="15" customHeight="1" x14ac:dyDescent="0.25">
      <c r="B24" s="117" t="str">
        <f t="shared" si="0"/>
        <v>!!!</v>
      </c>
      <c r="C24" s="386"/>
      <c r="D24" s="269"/>
      <c r="E24" s="255"/>
      <c r="F24" s="255"/>
      <c r="G24" s="306"/>
      <c r="H24" s="268"/>
      <c r="I24" s="95"/>
      <c r="J24" s="342"/>
      <c r="K24" s="7" t="str">
        <f>VLOOKUP(C24,{"29 - Psychiatrie (Erwachsene)","BGI";"297 - stationsäquivalente Behandlung in der Erwachsenenpsychiatrie (29)","BGI";"30 - Kinder- und Jugendpsychiatrie","BGII";"307 - stationsäquivalente Behandlung in der Kinder- und Jugendpsychiatrie (30)","BGII";"31 - Psychosomatik","BGI";0,"Leer";"","Leer"},2,0)</f>
        <v>Leer</v>
      </c>
      <c r="L24" s="7" t="str">
        <f>VLOOKUP(C24,{"29 - Psychiatrie (Erwachsene)","BGIb";"297 - stationsäquivalente Behandlung in der Erwachsenenpsychiatrie (29)","BGIb";"30 - Kinder- und Jugendpsychiatrie","BGIIb";"307 - stationsäquivalente Behandlung in der Kinder- und Jugendpsychiatrie (30)","BGIIb";"31 - Psychosomatik","BGIb";0,"Leer";"","Leer"},2,0)</f>
        <v>Leer</v>
      </c>
      <c r="M24" s="7" t="str">
        <f t="shared" si="4"/>
        <v>Leer</v>
      </c>
      <c r="N24" s="7" t="str">
        <f t="shared" si="5"/>
        <v>Leer</v>
      </c>
      <c r="P24" s="7">
        <f t="shared" si="6"/>
        <v>0</v>
      </c>
      <c r="Q24" s="7">
        <f>VLOOKUP(C24,{"29 - Psychiatrie (Erwachsene)",1;"297 - stationsäquivalente Behandlung in der Erwachsenenpsychiatrie (29)",1;"30 - Kinder- und Jugendpsychiatrie",1;"307 - stationsäquivalente Behandlung in der Kinder- und Jugendpsychiatrie (30)",1;"31 - Psychosomatik",1;0,0;"",0},2,0)</f>
        <v>0</v>
      </c>
      <c r="R24" s="7">
        <f t="shared" si="7"/>
        <v>0</v>
      </c>
      <c r="S24" s="7">
        <f t="shared" si="8"/>
        <v>0</v>
      </c>
      <c r="T24" s="7">
        <f t="shared" si="9"/>
        <v>0</v>
      </c>
      <c r="U24" s="7">
        <f t="shared" si="10"/>
        <v>0</v>
      </c>
      <c r="V24" s="7">
        <f t="shared" si="11"/>
        <v>0</v>
      </c>
      <c r="AD24" s="298"/>
    </row>
    <row r="25" spans="2:30" ht="15" customHeight="1" x14ac:dyDescent="0.25">
      <c r="B25" s="117" t="str">
        <f t="shared" si="0"/>
        <v>!!!</v>
      </c>
      <c r="C25" s="386"/>
      <c r="D25" s="269"/>
      <c r="E25" s="255"/>
      <c r="F25" s="255"/>
      <c r="G25" s="306"/>
      <c r="H25" s="268"/>
      <c r="I25" s="95"/>
      <c r="J25" s="342"/>
      <c r="K25" s="7" t="str">
        <f>VLOOKUP(C25,{"29 - Psychiatrie (Erwachsene)","BGI";"297 - stationsäquivalente Behandlung in der Erwachsenenpsychiatrie (29)","BGI";"30 - Kinder- und Jugendpsychiatrie","BGII";"307 - stationsäquivalente Behandlung in der Kinder- und Jugendpsychiatrie (30)","BGII";"31 - Psychosomatik","BGI";0,"Leer";"","Leer"},2,0)</f>
        <v>Leer</v>
      </c>
      <c r="L25" s="7" t="str">
        <f>VLOOKUP(C25,{"29 - Psychiatrie (Erwachsene)","BGIb";"297 - stationsäquivalente Behandlung in der Erwachsenenpsychiatrie (29)","BGIb";"30 - Kinder- und Jugendpsychiatrie","BGIIb";"307 - stationsäquivalente Behandlung in der Kinder- und Jugendpsychiatrie (30)","BGIIb";"31 - Psychosomatik","BGIb";0,"Leer";"","Leer"},2,0)</f>
        <v>Leer</v>
      </c>
      <c r="M25" s="7" t="str">
        <f t="shared" si="4"/>
        <v>Leer</v>
      </c>
      <c r="N25" s="7" t="str">
        <f t="shared" si="5"/>
        <v>Leer</v>
      </c>
      <c r="P25" s="7">
        <f t="shared" si="6"/>
        <v>0</v>
      </c>
      <c r="Q25" s="7">
        <f>VLOOKUP(C25,{"29 - Psychiatrie (Erwachsene)",1;"297 - stationsäquivalente Behandlung in der Erwachsenenpsychiatrie (29)",1;"30 - Kinder- und Jugendpsychiatrie",1;"307 - stationsäquivalente Behandlung in der Kinder- und Jugendpsychiatrie (30)",1;"31 - Psychosomatik",1;0,0;"",0},2,0)</f>
        <v>0</v>
      </c>
      <c r="R25" s="7">
        <f t="shared" si="7"/>
        <v>0</v>
      </c>
      <c r="S25" s="7">
        <f t="shared" si="8"/>
        <v>0</v>
      </c>
      <c r="T25" s="7">
        <f t="shared" si="9"/>
        <v>0</v>
      </c>
      <c r="U25" s="7">
        <f t="shared" si="10"/>
        <v>0</v>
      </c>
      <c r="V25" s="7">
        <f t="shared" si="11"/>
        <v>0</v>
      </c>
      <c r="AD25" s="298"/>
    </row>
    <row r="26" spans="2:30" ht="15" customHeight="1" x14ac:dyDescent="0.25">
      <c r="B26" s="117" t="str">
        <f t="shared" si="0"/>
        <v>!!!</v>
      </c>
      <c r="C26" s="386"/>
      <c r="D26" s="269"/>
      <c r="E26" s="255"/>
      <c r="F26" s="255"/>
      <c r="G26" s="306"/>
      <c r="H26" s="268"/>
      <c r="I26" s="95"/>
      <c r="J26" s="342"/>
      <c r="K26" s="7" t="str">
        <f>VLOOKUP(C26,{"29 - Psychiatrie (Erwachsene)","BGI";"297 - stationsäquivalente Behandlung in der Erwachsenenpsychiatrie (29)","BGI";"30 - Kinder- und Jugendpsychiatrie","BGII";"307 - stationsäquivalente Behandlung in der Kinder- und Jugendpsychiatrie (30)","BGII";"31 - Psychosomatik","BGI";0,"Leer";"","Leer"},2,0)</f>
        <v>Leer</v>
      </c>
      <c r="L26" s="7" t="str">
        <f>VLOOKUP(C26,{"29 - Psychiatrie (Erwachsene)","BGIb";"297 - stationsäquivalente Behandlung in der Erwachsenenpsychiatrie (29)","BGIb";"30 - Kinder- und Jugendpsychiatrie","BGIIb";"307 - stationsäquivalente Behandlung in der Kinder- und Jugendpsychiatrie (30)","BGIIb";"31 - Psychosomatik","BGIb";0,"Leer";"","Leer"},2,0)</f>
        <v>Leer</v>
      </c>
      <c r="M26" s="7" t="str">
        <f t="shared" si="4"/>
        <v>Leer</v>
      </c>
      <c r="N26" s="7" t="str">
        <f t="shared" si="5"/>
        <v>Leer</v>
      </c>
      <c r="P26" s="7">
        <f t="shared" si="6"/>
        <v>0</v>
      </c>
      <c r="Q26" s="7">
        <f>VLOOKUP(C26,{"29 - Psychiatrie (Erwachsene)",1;"297 - stationsäquivalente Behandlung in der Erwachsenenpsychiatrie (29)",1;"30 - Kinder- und Jugendpsychiatrie",1;"307 - stationsäquivalente Behandlung in der Kinder- und Jugendpsychiatrie (30)",1;"31 - Psychosomatik",1;0,0;"",0},2,0)</f>
        <v>0</v>
      </c>
      <c r="R26" s="7">
        <f t="shared" si="7"/>
        <v>0</v>
      </c>
      <c r="S26" s="7">
        <f t="shared" si="8"/>
        <v>0</v>
      </c>
      <c r="T26" s="7">
        <f t="shared" si="9"/>
        <v>0</v>
      </c>
      <c r="U26" s="7">
        <f t="shared" si="10"/>
        <v>0</v>
      </c>
      <c r="V26" s="7">
        <f t="shared" si="11"/>
        <v>0</v>
      </c>
      <c r="AD26" s="298"/>
    </row>
    <row r="27" spans="2:30" ht="15" customHeight="1" x14ac:dyDescent="0.25">
      <c r="B27" s="117" t="str">
        <f t="shared" si="0"/>
        <v>!!!</v>
      </c>
      <c r="C27" s="386"/>
      <c r="D27" s="269"/>
      <c r="E27" s="255"/>
      <c r="F27" s="255"/>
      <c r="G27" s="306"/>
      <c r="H27" s="268"/>
      <c r="I27" s="95"/>
      <c r="J27" s="342"/>
      <c r="K27" s="7" t="str">
        <f>VLOOKUP(C27,{"29 - Psychiatrie (Erwachsene)","BGI";"297 - stationsäquivalente Behandlung in der Erwachsenenpsychiatrie (29)","BGI";"30 - Kinder- und Jugendpsychiatrie","BGII";"307 - stationsäquivalente Behandlung in der Kinder- und Jugendpsychiatrie (30)","BGII";"31 - Psychosomatik","BGI";0,"Leer";"","Leer"},2,0)</f>
        <v>Leer</v>
      </c>
      <c r="L27" s="7" t="str">
        <f>VLOOKUP(C27,{"29 - Psychiatrie (Erwachsene)","BGIb";"297 - stationsäquivalente Behandlung in der Erwachsenenpsychiatrie (29)","BGIb";"30 - Kinder- und Jugendpsychiatrie","BGIIb";"307 - stationsäquivalente Behandlung in der Kinder- und Jugendpsychiatrie (30)","BGIIb";"31 - Psychosomatik","BGIb";0,"Leer";"","Leer"},2,0)</f>
        <v>Leer</v>
      </c>
      <c r="M27" s="7" t="str">
        <f t="shared" si="4"/>
        <v>Leer</v>
      </c>
      <c r="N27" s="7" t="str">
        <f t="shared" si="5"/>
        <v>Leer</v>
      </c>
      <c r="P27" s="7">
        <f t="shared" si="6"/>
        <v>0</v>
      </c>
      <c r="Q27" s="7">
        <f>VLOOKUP(C27,{"29 - Psychiatrie (Erwachsene)",1;"297 - stationsäquivalente Behandlung in der Erwachsenenpsychiatrie (29)",1;"30 - Kinder- und Jugendpsychiatrie",1;"307 - stationsäquivalente Behandlung in der Kinder- und Jugendpsychiatrie (30)",1;"31 - Psychosomatik",1;0,0;"",0},2,0)</f>
        <v>0</v>
      </c>
      <c r="R27" s="7">
        <f t="shared" si="7"/>
        <v>0</v>
      </c>
      <c r="S27" s="7">
        <f t="shared" si="8"/>
        <v>0</v>
      </c>
      <c r="T27" s="7">
        <f t="shared" si="9"/>
        <v>0</v>
      </c>
      <c r="U27" s="7">
        <f t="shared" si="10"/>
        <v>0</v>
      </c>
      <c r="V27" s="7">
        <f t="shared" si="11"/>
        <v>0</v>
      </c>
      <c r="AD27" s="298"/>
    </row>
    <row r="28" spans="2:30" ht="15" customHeight="1" x14ac:dyDescent="0.25">
      <c r="B28" s="117" t="str">
        <f t="shared" si="0"/>
        <v>!!!</v>
      </c>
      <c r="C28" s="386"/>
      <c r="D28" s="269"/>
      <c r="E28" s="255"/>
      <c r="F28" s="255"/>
      <c r="G28" s="306"/>
      <c r="H28" s="268"/>
      <c r="I28" s="95"/>
      <c r="J28" s="342"/>
      <c r="K28" s="7" t="str">
        <f>VLOOKUP(C28,{"29 - Psychiatrie (Erwachsene)","BGI";"297 - stationsäquivalente Behandlung in der Erwachsenenpsychiatrie (29)","BGI";"30 - Kinder- und Jugendpsychiatrie","BGII";"307 - stationsäquivalente Behandlung in der Kinder- und Jugendpsychiatrie (30)","BGII";"31 - Psychosomatik","BGI";0,"Leer";"","Leer"},2,0)</f>
        <v>Leer</v>
      </c>
      <c r="L28" s="7" t="str">
        <f>VLOOKUP(C28,{"29 - Psychiatrie (Erwachsene)","BGIb";"297 - stationsäquivalente Behandlung in der Erwachsenenpsychiatrie (29)","BGIb";"30 - Kinder- und Jugendpsychiatrie","BGIIb";"307 - stationsäquivalente Behandlung in der Kinder- und Jugendpsychiatrie (30)","BGIIb";"31 - Psychosomatik","BGIb";0,"Leer";"","Leer"},2,0)</f>
        <v>Leer</v>
      </c>
      <c r="M28" s="7" t="str">
        <f t="shared" si="4"/>
        <v>Leer</v>
      </c>
      <c r="N28" s="7" t="str">
        <f t="shared" si="5"/>
        <v>Leer</v>
      </c>
      <c r="P28" s="7">
        <f t="shared" si="6"/>
        <v>0</v>
      </c>
      <c r="Q28" s="7">
        <f>VLOOKUP(C28,{"29 - Psychiatrie (Erwachsene)",1;"297 - stationsäquivalente Behandlung in der Erwachsenenpsychiatrie (29)",1;"30 - Kinder- und Jugendpsychiatrie",1;"307 - stationsäquivalente Behandlung in der Kinder- und Jugendpsychiatrie (30)",1;"31 - Psychosomatik",1;0,0;"",0},2,0)</f>
        <v>0</v>
      </c>
      <c r="R28" s="7">
        <f t="shared" si="7"/>
        <v>0</v>
      </c>
      <c r="S28" s="7">
        <f t="shared" si="8"/>
        <v>0</v>
      </c>
      <c r="T28" s="7">
        <f t="shared" si="9"/>
        <v>0</v>
      </c>
      <c r="U28" s="7">
        <f t="shared" si="10"/>
        <v>0</v>
      </c>
      <c r="V28" s="7">
        <f t="shared" si="11"/>
        <v>0</v>
      </c>
      <c r="AD28" s="298"/>
    </row>
    <row r="29" spans="2:30" ht="15" customHeight="1" x14ac:dyDescent="0.25">
      <c r="B29" s="117" t="str">
        <f t="shared" si="0"/>
        <v>!!!</v>
      </c>
      <c r="C29" s="386"/>
      <c r="D29" s="269"/>
      <c r="E29" s="255"/>
      <c r="F29" s="255"/>
      <c r="G29" s="306"/>
      <c r="H29" s="268"/>
      <c r="I29" s="95"/>
      <c r="J29" s="342"/>
      <c r="K29" s="7" t="str">
        <f>VLOOKUP(C29,{"29 - Psychiatrie (Erwachsene)","BGI";"297 - stationsäquivalente Behandlung in der Erwachsenenpsychiatrie (29)","BGI";"30 - Kinder- und Jugendpsychiatrie","BGII";"307 - stationsäquivalente Behandlung in der Kinder- und Jugendpsychiatrie (30)","BGII";"31 - Psychosomatik","BGI";0,"Leer";"","Leer"},2,0)</f>
        <v>Leer</v>
      </c>
      <c r="L29" s="7" t="str">
        <f>VLOOKUP(C29,{"29 - Psychiatrie (Erwachsene)","BGIb";"297 - stationsäquivalente Behandlung in der Erwachsenenpsychiatrie (29)","BGIb";"30 - Kinder- und Jugendpsychiatrie","BGIIb";"307 - stationsäquivalente Behandlung in der Kinder- und Jugendpsychiatrie (30)","BGIIb";"31 - Psychosomatik","BGIb";0,"Leer";"","Leer"},2,0)</f>
        <v>Leer</v>
      </c>
      <c r="M29" s="7" t="str">
        <f t="shared" si="4"/>
        <v>Leer</v>
      </c>
      <c r="N29" s="7" t="str">
        <f t="shared" si="5"/>
        <v>Leer</v>
      </c>
      <c r="P29" s="7">
        <f t="shared" si="6"/>
        <v>0</v>
      </c>
      <c r="Q29" s="7">
        <f>VLOOKUP(C29,{"29 - Psychiatrie (Erwachsene)",1;"297 - stationsäquivalente Behandlung in der Erwachsenenpsychiatrie (29)",1;"30 - Kinder- und Jugendpsychiatrie",1;"307 - stationsäquivalente Behandlung in der Kinder- und Jugendpsychiatrie (30)",1;"31 - Psychosomatik",1;0,0;"",0},2,0)</f>
        <v>0</v>
      </c>
      <c r="R29" s="7">
        <f t="shared" si="7"/>
        <v>0</v>
      </c>
      <c r="S29" s="7">
        <f t="shared" si="8"/>
        <v>0</v>
      </c>
      <c r="T29" s="7">
        <f t="shared" si="9"/>
        <v>0</v>
      </c>
      <c r="U29" s="7">
        <f t="shared" si="10"/>
        <v>0</v>
      </c>
      <c r="V29" s="7">
        <f t="shared" si="11"/>
        <v>0</v>
      </c>
    </row>
    <row r="30" spans="2:30" ht="15" customHeight="1" x14ac:dyDescent="0.25">
      <c r="B30" s="117" t="str">
        <f t="shared" si="0"/>
        <v>!!!</v>
      </c>
      <c r="C30" s="386"/>
      <c r="D30" s="269"/>
      <c r="E30" s="255"/>
      <c r="F30" s="255"/>
      <c r="G30" s="306"/>
      <c r="H30" s="268"/>
      <c r="I30" s="95"/>
      <c r="J30" s="342"/>
      <c r="K30" s="7" t="str">
        <f>VLOOKUP(C30,{"29 - Psychiatrie (Erwachsene)","BGI";"297 - stationsäquivalente Behandlung in der Erwachsenenpsychiatrie (29)","BGI";"30 - Kinder- und Jugendpsychiatrie","BGII";"307 - stationsäquivalente Behandlung in der Kinder- und Jugendpsychiatrie (30)","BGII";"31 - Psychosomatik","BGI";0,"Leer";"","Leer"},2,0)</f>
        <v>Leer</v>
      </c>
      <c r="L30" s="7" t="str">
        <f>VLOOKUP(C30,{"29 - Psychiatrie (Erwachsene)","BGIb";"297 - stationsäquivalente Behandlung in der Erwachsenenpsychiatrie (29)","BGIb";"30 - Kinder- und Jugendpsychiatrie","BGIIb";"307 - stationsäquivalente Behandlung in der Kinder- und Jugendpsychiatrie (30)","BGIIb";"31 - Psychosomatik","BGIb";0,"Leer";"","Leer"},2,0)</f>
        <v>Leer</v>
      </c>
      <c r="M30" s="7" t="str">
        <f t="shared" si="4"/>
        <v>Leer</v>
      </c>
      <c r="N30" s="7" t="str">
        <f t="shared" si="5"/>
        <v>Leer</v>
      </c>
      <c r="P30" s="7">
        <f t="shared" si="6"/>
        <v>0</v>
      </c>
      <c r="Q30" s="7">
        <f>VLOOKUP(C30,{"29 - Psychiatrie (Erwachsene)",1;"297 - stationsäquivalente Behandlung in der Erwachsenenpsychiatrie (29)",1;"30 - Kinder- und Jugendpsychiatrie",1;"307 - stationsäquivalente Behandlung in der Kinder- und Jugendpsychiatrie (30)",1;"31 - Psychosomatik",1;0,0;"",0},2,0)</f>
        <v>0</v>
      </c>
      <c r="R30" s="7">
        <f t="shared" si="7"/>
        <v>0</v>
      </c>
      <c r="S30" s="7">
        <f t="shared" si="8"/>
        <v>0</v>
      </c>
      <c r="T30" s="7">
        <f t="shared" si="9"/>
        <v>0</v>
      </c>
      <c r="U30" s="7">
        <f t="shared" si="10"/>
        <v>0</v>
      </c>
      <c r="V30" s="7">
        <f t="shared" si="11"/>
        <v>0</v>
      </c>
    </row>
    <row r="31" spans="2:30" ht="15" customHeight="1" x14ac:dyDescent="0.25">
      <c r="B31" s="117" t="str">
        <f t="shared" si="0"/>
        <v>!!!</v>
      </c>
      <c r="C31" s="386"/>
      <c r="D31" s="269"/>
      <c r="E31" s="255"/>
      <c r="F31" s="255"/>
      <c r="G31" s="306"/>
      <c r="H31" s="268"/>
      <c r="I31" s="95"/>
      <c r="J31" s="342"/>
      <c r="K31" s="7" t="str">
        <f>VLOOKUP(C31,{"29 - Psychiatrie (Erwachsene)","BGI";"297 - stationsäquivalente Behandlung in der Erwachsenenpsychiatrie (29)","BGI";"30 - Kinder- und Jugendpsychiatrie","BGII";"307 - stationsäquivalente Behandlung in der Kinder- und Jugendpsychiatrie (30)","BGII";"31 - Psychosomatik","BGI";0,"Leer";"","Leer"},2,0)</f>
        <v>Leer</v>
      </c>
      <c r="L31" s="7" t="str">
        <f>VLOOKUP(C31,{"29 - Psychiatrie (Erwachsene)","BGIb";"297 - stationsäquivalente Behandlung in der Erwachsenenpsychiatrie (29)","BGIb";"30 - Kinder- und Jugendpsychiatrie","BGIIb";"307 - stationsäquivalente Behandlung in der Kinder- und Jugendpsychiatrie (30)","BGIIb";"31 - Psychosomatik","BGIb";0,"Leer";"","Leer"},2,0)</f>
        <v>Leer</v>
      </c>
      <c r="M31" s="7" t="str">
        <f t="shared" si="4"/>
        <v>Leer</v>
      </c>
      <c r="N31" s="7" t="str">
        <f t="shared" si="5"/>
        <v>Leer</v>
      </c>
      <c r="P31" s="7">
        <f t="shared" si="6"/>
        <v>0</v>
      </c>
      <c r="Q31" s="7">
        <f>VLOOKUP(C31,{"29 - Psychiatrie (Erwachsene)",1;"297 - stationsäquivalente Behandlung in der Erwachsenenpsychiatrie (29)",1;"30 - Kinder- und Jugendpsychiatrie",1;"307 - stationsäquivalente Behandlung in der Kinder- und Jugendpsychiatrie (30)",1;"31 - Psychosomatik",1;0,0;"",0},2,0)</f>
        <v>0</v>
      </c>
      <c r="R31" s="7">
        <f t="shared" si="7"/>
        <v>0</v>
      </c>
      <c r="S31" s="7">
        <f t="shared" si="8"/>
        <v>0</v>
      </c>
      <c r="T31" s="7">
        <f t="shared" si="9"/>
        <v>0</v>
      </c>
      <c r="U31" s="7">
        <f t="shared" si="10"/>
        <v>0</v>
      </c>
      <c r="V31" s="7">
        <f t="shared" si="11"/>
        <v>0</v>
      </c>
    </row>
    <row r="32" spans="2:30" ht="15" customHeight="1" x14ac:dyDescent="0.25">
      <c r="B32" s="117" t="str">
        <f t="shared" si="0"/>
        <v>!!!</v>
      </c>
      <c r="C32" s="386"/>
      <c r="D32" s="269"/>
      <c r="E32" s="255"/>
      <c r="F32" s="255"/>
      <c r="G32" s="306"/>
      <c r="H32" s="268"/>
      <c r="I32" s="95"/>
      <c r="J32" s="342"/>
      <c r="K32" s="7" t="str">
        <f>VLOOKUP(C32,{"29 - Psychiatrie (Erwachsene)","BGI";"297 - stationsäquivalente Behandlung in der Erwachsenenpsychiatrie (29)","BGI";"30 - Kinder- und Jugendpsychiatrie","BGII";"307 - stationsäquivalente Behandlung in der Kinder- und Jugendpsychiatrie (30)","BGII";"31 - Psychosomatik","BGI";0,"Leer";"","Leer"},2,0)</f>
        <v>Leer</v>
      </c>
      <c r="L32" s="7" t="str">
        <f>VLOOKUP(C32,{"29 - Psychiatrie (Erwachsene)","BGIb";"297 - stationsäquivalente Behandlung in der Erwachsenenpsychiatrie (29)","BGIb";"30 - Kinder- und Jugendpsychiatrie","BGIIb";"307 - stationsäquivalente Behandlung in der Kinder- und Jugendpsychiatrie (30)","BGIIb";"31 - Psychosomatik","BGIb";0,"Leer";"","Leer"},2,0)</f>
        <v>Leer</v>
      </c>
      <c r="M32" s="7" t="str">
        <f t="shared" si="4"/>
        <v>Leer</v>
      </c>
      <c r="N32" s="7" t="str">
        <f t="shared" si="5"/>
        <v>Leer</v>
      </c>
      <c r="P32" s="7">
        <f t="shared" si="6"/>
        <v>0</v>
      </c>
      <c r="Q32" s="7">
        <f>VLOOKUP(C32,{"29 - Psychiatrie (Erwachsene)",1;"297 - stationsäquivalente Behandlung in der Erwachsenenpsychiatrie (29)",1;"30 - Kinder- und Jugendpsychiatrie",1;"307 - stationsäquivalente Behandlung in der Kinder- und Jugendpsychiatrie (30)",1;"31 - Psychosomatik",1;0,0;"",0},2,0)</f>
        <v>0</v>
      </c>
      <c r="R32" s="7">
        <f t="shared" si="7"/>
        <v>0</v>
      </c>
      <c r="S32" s="7">
        <f t="shared" si="8"/>
        <v>0</v>
      </c>
      <c r="T32" s="7">
        <f t="shared" si="9"/>
        <v>0</v>
      </c>
      <c r="U32" s="7">
        <f t="shared" si="10"/>
        <v>0</v>
      </c>
      <c r="V32" s="7">
        <f t="shared" si="11"/>
        <v>0</v>
      </c>
    </row>
    <row r="33" spans="2:22" ht="15" customHeight="1" x14ac:dyDescent="0.25">
      <c r="B33" s="117" t="str">
        <f t="shared" si="0"/>
        <v>!!!</v>
      </c>
      <c r="C33" s="386"/>
      <c r="D33" s="269"/>
      <c r="E33" s="255"/>
      <c r="F33" s="255"/>
      <c r="G33" s="306"/>
      <c r="H33" s="268"/>
      <c r="I33" s="95"/>
      <c r="J33" s="342"/>
      <c r="K33" s="7" t="str">
        <f>VLOOKUP(C33,{"29 - Psychiatrie (Erwachsene)","BGI";"297 - stationsäquivalente Behandlung in der Erwachsenenpsychiatrie (29)","BGI";"30 - Kinder- und Jugendpsychiatrie","BGII";"307 - stationsäquivalente Behandlung in der Kinder- und Jugendpsychiatrie (30)","BGII";"31 - Psychosomatik","BGI";0,"Leer";"","Leer"},2,0)</f>
        <v>Leer</v>
      </c>
      <c r="L33" s="7" t="str">
        <f>VLOOKUP(C33,{"29 - Psychiatrie (Erwachsene)","BGIb";"297 - stationsäquivalente Behandlung in der Erwachsenenpsychiatrie (29)","BGIb";"30 - Kinder- und Jugendpsychiatrie","BGIIb";"307 - stationsäquivalente Behandlung in der Kinder- und Jugendpsychiatrie (30)","BGIIb";"31 - Psychosomatik","BGIb";0,"Leer";"","Leer"},2,0)</f>
        <v>Leer</v>
      </c>
      <c r="M33" s="7" t="str">
        <f t="shared" si="4"/>
        <v>Leer</v>
      </c>
      <c r="N33" s="7" t="str">
        <f t="shared" si="5"/>
        <v>Leer</v>
      </c>
      <c r="P33" s="7">
        <f t="shared" si="6"/>
        <v>0</v>
      </c>
      <c r="Q33" s="7">
        <f>VLOOKUP(C33,{"29 - Psychiatrie (Erwachsene)",1;"297 - stationsäquivalente Behandlung in der Erwachsenenpsychiatrie (29)",1;"30 - Kinder- und Jugendpsychiatrie",1;"307 - stationsäquivalente Behandlung in der Kinder- und Jugendpsychiatrie (30)",1;"31 - Psychosomatik",1;0,0;"",0},2,0)</f>
        <v>0</v>
      </c>
      <c r="R33" s="7">
        <f t="shared" si="7"/>
        <v>0</v>
      </c>
      <c r="S33" s="7">
        <f t="shared" si="8"/>
        <v>0</v>
      </c>
      <c r="T33" s="7">
        <f t="shared" si="9"/>
        <v>0</v>
      </c>
      <c r="U33" s="7">
        <f t="shared" si="10"/>
        <v>0</v>
      </c>
      <c r="V33" s="7">
        <f t="shared" si="11"/>
        <v>0</v>
      </c>
    </row>
    <row r="34" spans="2:22" ht="15" customHeight="1" x14ac:dyDescent="0.25">
      <c r="B34" s="117" t="str">
        <f t="shared" si="0"/>
        <v>!!!</v>
      </c>
      <c r="C34" s="386"/>
      <c r="D34" s="269"/>
      <c r="E34" s="255"/>
      <c r="F34" s="255"/>
      <c r="G34" s="306"/>
      <c r="H34" s="268"/>
      <c r="I34" s="95"/>
      <c r="J34" s="342"/>
      <c r="K34" s="7" t="str">
        <f>VLOOKUP(C34,{"29 - Psychiatrie (Erwachsene)","BGI";"297 - stationsäquivalente Behandlung in der Erwachsenenpsychiatrie (29)","BGI";"30 - Kinder- und Jugendpsychiatrie","BGII";"307 - stationsäquivalente Behandlung in der Kinder- und Jugendpsychiatrie (30)","BGII";"31 - Psychosomatik","BGI";0,"Leer";"","Leer"},2,0)</f>
        <v>Leer</v>
      </c>
      <c r="L34" s="7" t="str">
        <f>VLOOKUP(C34,{"29 - Psychiatrie (Erwachsene)","BGIb";"297 - stationsäquivalente Behandlung in der Erwachsenenpsychiatrie (29)","BGIb";"30 - Kinder- und Jugendpsychiatrie","BGIIb";"307 - stationsäquivalente Behandlung in der Kinder- und Jugendpsychiatrie (30)","BGIIb";"31 - Psychosomatik","BGIb";0,"Leer";"","Leer"},2,0)</f>
        <v>Leer</v>
      </c>
      <c r="M34" s="7" t="str">
        <f t="shared" si="4"/>
        <v>Leer</v>
      </c>
      <c r="N34" s="7" t="str">
        <f t="shared" si="5"/>
        <v>Leer</v>
      </c>
      <c r="P34" s="7">
        <f t="shared" si="6"/>
        <v>0</v>
      </c>
      <c r="Q34" s="7">
        <f>VLOOKUP(C34,{"29 - Psychiatrie (Erwachsene)",1;"297 - stationsäquivalente Behandlung in der Erwachsenenpsychiatrie (29)",1;"30 - Kinder- und Jugendpsychiatrie",1;"307 - stationsäquivalente Behandlung in der Kinder- und Jugendpsychiatrie (30)",1;"31 - Psychosomatik",1;0,0;"",0},2,0)</f>
        <v>0</v>
      </c>
      <c r="R34" s="7">
        <f t="shared" si="7"/>
        <v>0</v>
      </c>
      <c r="S34" s="7">
        <f t="shared" si="8"/>
        <v>0</v>
      </c>
      <c r="T34" s="7">
        <f t="shared" si="9"/>
        <v>0</v>
      </c>
      <c r="U34" s="7">
        <f t="shared" si="10"/>
        <v>0</v>
      </c>
      <c r="V34" s="7">
        <f t="shared" si="11"/>
        <v>0</v>
      </c>
    </row>
    <row r="35" spans="2:22" ht="15" customHeight="1" x14ac:dyDescent="0.25">
      <c r="B35" s="117" t="str">
        <f t="shared" si="0"/>
        <v>!!!</v>
      </c>
      <c r="C35" s="386"/>
      <c r="D35" s="269"/>
      <c r="E35" s="255"/>
      <c r="F35" s="255"/>
      <c r="G35" s="306"/>
      <c r="H35" s="268"/>
      <c r="I35" s="95"/>
      <c r="J35" s="342"/>
      <c r="K35" s="7" t="str">
        <f>VLOOKUP(C35,{"29 - Psychiatrie (Erwachsene)","BGI";"297 - stationsäquivalente Behandlung in der Erwachsenenpsychiatrie (29)","BGI";"30 - Kinder- und Jugendpsychiatrie","BGII";"307 - stationsäquivalente Behandlung in der Kinder- und Jugendpsychiatrie (30)","BGII";"31 - Psychosomatik","BGI";0,"Leer";"","Leer"},2,0)</f>
        <v>Leer</v>
      </c>
      <c r="L35" s="7" t="str">
        <f>VLOOKUP(C35,{"29 - Psychiatrie (Erwachsene)","BGIb";"297 - stationsäquivalente Behandlung in der Erwachsenenpsychiatrie (29)","BGIb";"30 - Kinder- und Jugendpsychiatrie","BGIIb";"307 - stationsäquivalente Behandlung in der Kinder- und Jugendpsychiatrie (30)","BGIIb";"31 - Psychosomatik","BGIb";0,"Leer";"","Leer"},2,0)</f>
        <v>Leer</v>
      </c>
      <c r="M35" s="7" t="str">
        <f t="shared" si="4"/>
        <v>Leer</v>
      </c>
      <c r="N35" s="7" t="str">
        <f t="shared" si="5"/>
        <v>Leer</v>
      </c>
      <c r="P35" s="7">
        <f t="shared" si="6"/>
        <v>0</v>
      </c>
      <c r="Q35" s="7">
        <f>VLOOKUP(C35,{"29 - Psychiatrie (Erwachsene)",1;"297 - stationsäquivalente Behandlung in der Erwachsenenpsychiatrie (29)",1;"30 - Kinder- und Jugendpsychiatrie",1;"307 - stationsäquivalente Behandlung in der Kinder- und Jugendpsychiatrie (30)",1;"31 - Psychosomatik",1;0,0;"",0},2,0)</f>
        <v>0</v>
      </c>
      <c r="R35" s="7">
        <f t="shared" si="7"/>
        <v>0</v>
      </c>
      <c r="S35" s="7">
        <f t="shared" si="8"/>
        <v>0</v>
      </c>
      <c r="T35" s="7">
        <f t="shared" si="9"/>
        <v>0</v>
      </c>
      <c r="U35" s="7">
        <f t="shared" si="10"/>
        <v>0</v>
      </c>
      <c r="V35" s="7">
        <f t="shared" si="11"/>
        <v>0</v>
      </c>
    </row>
    <row r="36" spans="2:22" ht="15" customHeight="1" x14ac:dyDescent="0.25">
      <c r="B36" s="117" t="str">
        <f t="shared" si="0"/>
        <v>!!!</v>
      </c>
      <c r="C36" s="386"/>
      <c r="D36" s="269"/>
      <c r="E36" s="255"/>
      <c r="F36" s="255"/>
      <c r="G36" s="306"/>
      <c r="H36" s="268"/>
      <c r="I36" s="95"/>
      <c r="J36" s="342"/>
      <c r="K36" s="7" t="str">
        <f>VLOOKUP(C36,{"29 - Psychiatrie (Erwachsene)","BGI";"297 - stationsäquivalente Behandlung in der Erwachsenenpsychiatrie (29)","BGI";"30 - Kinder- und Jugendpsychiatrie","BGII";"307 - stationsäquivalente Behandlung in der Kinder- und Jugendpsychiatrie (30)","BGII";"31 - Psychosomatik","BGI";0,"Leer";"","Leer"},2,0)</f>
        <v>Leer</v>
      </c>
      <c r="L36" s="7" t="str">
        <f>VLOOKUP(C36,{"29 - Psychiatrie (Erwachsene)","BGIb";"297 - stationsäquivalente Behandlung in der Erwachsenenpsychiatrie (29)","BGIb";"30 - Kinder- und Jugendpsychiatrie","BGIIb";"307 - stationsäquivalente Behandlung in der Kinder- und Jugendpsychiatrie (30)","BGIIb";"31 - Psychosomatik","BGIb";0,"Leer";"","Leer"},2,0)</f>
        <v>Leer</v>
      </c>
      <c r="M36" s="7" t="str">
        <f t="shared" si="4"/>
        <v>Leer</v>
      </c>
      <c r="N36" s="7" t="str">
        <f t="shared" si="5"/>
        <v>Leer</v>
      </c>
      <c r="P36" s="7">
        <f t="shared" si="6"/>
        <v>0</v>
      </c>
      <c r="Q36" s="7">
        <f>VLOOKUP(C36,{"29 - Psychiatrie (Erwachsene)",1;"297 - stationsäquivalente Behandlung in der Erwachsenenpsychiatrie (29)",1;"30 - Kinder- und Jugendpsychiatrie",1;"307 - stationsäquivalente Behandlung in der Kinder- und Jugendpsychiatrie (30)",1;"31 - Psychosomatik",1;0,0;"",0},2,0)</f>
        <v>0</v>
      </c>
      <c r="R36" s="7">
        <f t="shared" si="7"/>
        <v>0</v>
      </c>
      <c r="S36" s="7">
        <f t="shared" si="8"/>
        <v>0</v>
      </c>
      <c r="T36" s="7">
        <f t="shared" si="9"/>
        <v>0</v>
      </c>
      <c r="U36" s="7">
        <f t="shared" si="10"/>
        <v>0</v>
      </c>
      <c r="V36" s="7">
        <f t="shared" si="11"/>
        <v>0</v>
      </c>
    </row>
    <row r="37" spans="2:22" ht="15" customHeight="1" x14ac:dyDescent="0.25">
      <c r="B37" s="117" t="str">
        <f t="shared" si="0"/>
        <v>!!!</v>
      </c>
      <c r="C37" s="386"/>
      <c r="D37" s="269"/>
      <c r="E37" s="255"/>
      <c r="F37" s="255"/>
      <c r="G37" s="306"/>
      <c r="H37" s="268"/>
      <c r="I37" s="95"/>
      <c r="J37" s="342"/>
      <c r="K37" s="7" t="str">
        <f>VLOOKUP(C37,{"29 - Psychiatrie (Erwachsene)","BGI";"297 - stationsäquivalente Behandlung in der Erwachsenenpsychiatrie (29)","BGI";"30 - Kinder- und Jugendpsychiatrie","BGII";"307 - stationsäquivalente Behandlung in der Kinder- und Jugendpsychiatrie (30)","BGII";"31 - Psychosomatik","BGI";0,"Leer";"","Leer"},2,0)</f>
        <v>Leer</v>
      </c>
      <c r="L37" s="7" t="str">
        <f>VLOOKUP(C37,{"29 - Psychiatrie (Erwachsene)","BGIb";"297 - stationsäquivalente Behandlung in der Erwachsenenpsychiatrie (29)","BGIb";"30 - Kinder- und Jugendpsychiatrie","BGIIb";"307 - stationsäquivalente Behandlung in der Kinder- und Jugendpsychiatrie (30)","BGIIb";"31 - Psychosomatik","BGIb";0,"Leer";"","Leer"},2,0)</f>
        <v>Leer</v>
      </c>
      <c r="M37" s="7" t="str">
        <f t="shared" si="4"/>
        <v>Leer</v>
      </c>
      <c r="N37" s="7" t="str">
        <f t="shared" si="5"/>
        <v>Leer</v>
      </c>
      <c r="P37" s="7">
        <f t="shared" si="6"/>
        <v>0</v>
      </c>
      <c r="Q37" s="7">
        <f>VLOOKUP(C37,{"29 - Psychiatrie (Erwachsene)",1;"297 - stationsäquivalente Behandlung in der Erwachsenenpsychiatrie (29)",1;"30 - Kinder- und Jugendpsychiatrie",1;"307 - stationsäquivalente Behandlung in der Kinder- und Jugendpsychiatrie (30)",1;"31 - Psychosomatik",1;0,0;"",0},2,0)</f>
        <v>0</v>
      </c>
      <c r="R37" s="7">
        <f t="shared" si="7"/>
        <v>0</v>
      </c>
      <c r="S37" s="7">
        <f t="shared" si="8"/>
        <v>0</v>
      </c>
      <c r="T37" s="7">
        <f t="shared" si="9"/>
        <v>0</v>
      </c>
      <c r="U37" s="7">
        <f t="shared" si="10"/>
        <v>0</v>
      </c>
      <c r="V37" s="7">
        <f t="shared" si="11"/>
        <v>0</v>
      </c>
    </row>
    <row r="38" spans="2:22" ht="15" customHeight="1" x14ac:dyDescent="0.25">
      <c r="B38" s="117" t="str">
        <f t="shared" si="0"/>
        <v>!!!</v>
      </c>
      <c r="C38" s="386"/>
      <c r="D38" s="269"/>
      <c r="E38" s="255"/>
      <c r="F38" s="255"/>
      <c r="G38" s="306"/>
      <c r="H38" s="268"/>
      <c r="I38" s="95"/>
      <c r="J38" s="342"/>
      <c r="K38" s="7" t="str">
        <f>VLOOKUP(C38,{"29 - Psychiatrie (Erwachsene)","BGI";"297 - stationsäquivalente Behandlung in der Erwachsenenpsychiatrie (29)","BGI";"30 - Kinder- und Jugendpsychiatrie","BGII";"307 - stationsäquivalente Behandlung in der Kinder- und Jugendpsychiatrie (30)","BGII";"31 - Psychosomatik","BGI";0,"Leer";"","Leer"},2,0)</f>
        <v>Leer</v>
      </c>
      <c r="L38" s="7" t="str">
        <f>VLOOKUP(C38,{"29 - Psychiatrie (Erwachsene)","BGIb";"297 - stationsäquivalente Behandlung in der Erwachsenenpsychiatrie (29)","BGIb";"30 - Kinder- und Jugendpsychiatrie","BGIIb";"307 - stationsäquivalente Behandlung in der Kinder- und Jugendpsychiatrie (30)","BGIIb";"31 - Psychosomatik","BGIb";0,"Leer";"","Leer"},2,0)</f>
        <v>Leer</v>
      </c>
      <c r="M38" s="7" t="str">
        <f t="shared" si="4"/>
        <v>Leer</v>
      </c>
      <c r="N38" s="7" t="str">
        <f t="shared" si="5"/>
        <v>Leer</v>
      </c>
      <c r="P38" s="7">
        <f t="shared" si="6"/>
        <v>0</v>
      </c>
      <c r="Q38" s="7">
        <f>VLOOKUP(C38,{"29 - Psychiatrie (Erwachsene)",1;"297 - stationsäquivalente Behandlung in der Erwachsenenpsychiatrie (29)",1;"30 - Kinder- und Jugendpsychiatrie",1;"307 - stationsäquivalente Behandlung in der Kinder- und Jugendpsychiatrie (30)",1;"31 - Psychosomatik",1;0,0;"",0},2,0)</f>
        <v>0</v>
      </c>
      <c r="R38" s="7">
        <f t="shared" si="7"/>
        <v>0</v>
      </c>
      <c r="S38" s="7">
        <f t="shared" si="8"/>
        <v>0</v>
      </c>
      <c r="T38" s="7">
        <f t="shared" si="9"/>
        <v>0</v>
      </c>
      <c r="U38" s="7">
        <f t="shared" si="10"/>
        <v>0</v>
      </c>
      <c r="V38" s="7">
        <f t="shared" si="11"/>
        <v>0</v>
      </c>
    </row>
    <row r="39" spans="2:22" ht="15" customHeight="1" x14ac:dyDescent="0.25">
      <c r="B39" s="117" t="str">
        <f t="shared" si="0"/>
        <v>!!!</v>
      </c>
      <c r="C39" s="386"/>
      <c r="D39" s="269"/>
      <c r="E39" s="255"/>
      <c r="F39" s="255"/>
      <c r="G39" s="306"/>
      <c r="H39" s="268"/>
      <c r="I39" s="95"/>
      <c r="J39" s="342"/>
      <c r="K39" s="7" t="str">
        <f>VLOOKUP(C39,{"29 - Psychiatrie (Erwachsene)","BGI";"297 - stationsäquivalente Behandlung in der Erwachsenenpsychiatrie (29)","BGI";"30 - Kinder- und Jugendpsychiatrie","BGII";"307 - stationsäquivalente Behandlung in der Kinder- und Jugendpsychiatrie (30)","BGII";"31 - Psychosomatik","BGI";0,"Leer";"","Leer"},2,0)</f>
        <v>Leer</v>
      </c>
      <c r="L39" s="7" t="str">
        <f>VLOOKUP(C39,{"29 - Psychiatrie (Erwachsene)","BGIb";"297 - stationsäquivalente Behandlung in der Erwachsenenpsychiatrie (29)","BGIb";"30 - Kinder- und Jugendpsychiatrie","BGIIb";"307 - stationsäquivalente Behandlung in der Kinder- und Jugendpsychiatrie (30)","BGIIb";"31 - Psychosomatik","BGIb";0,"Leer";"","Leer"},2,0)</f>
        <v>Leer</v>
      </c>
      <c r="M39" s="7" t="str">
        <f t="shared" si="4"/>
        <v>Leer</v>
      </c>
      <c r="N39" s="7" t="str">
        <f t="shared" si="5"/>
        <v>Leer</v>
      </c>
      <c r="P39" s="7">
        <f t="shared" si="6"/>
        <v>0</v>
      </c>
      <c r="Q39" s="7">
        <f>VLOOKUP(C39,{"29 - Psychiatrie (Erwachsene)",1;"297 - stationsäquivalente Behandlung in der Erwachsenenpsychiatrie (29)",1;"30 - Kinder- und Jugendpsychiatrie",1;"307 - stationsäquivalente Behandlung in der Kinder- und Jugendpsychiatrie (30)",1;"31 - Psychosomatik",1;0,0;"",0},2,0)</f>
        <v>0</v>
      </c>
      <c r="R39" s="7">
        <f t="shared" si="7"/>
        <v>0</v>
      </c>
      <c r="S39" s="7">
        <f t="shared" si="8"/>
        <v>0</v>
      </c>
      <c r="T39" s="7">
        <f t="shared" si="9"/>
        <v>0</v>
      </c>
      <c r="U39" s="7">
        <f t="shared" si="10"/>
        <v>0</v>
      </c>
      <c r="V39" s="7">
        <f t="shared" si="11"/>
        <v>0</v>
      </c>
    </row>
    <row r="40" spans="2:22" ht="15" customHeight="1" x14ac:dyDescent="0.25">
      <c r="B40" s="117" t="str">
        <f t="shared" si="0"/>
        <v>!!!</v>
      </c>
      <c r="C40" s="386"/>
      <c r="D40" s="269"/>
      <c r="E40" s="255"/>
      <c r="F40" s="255"/>
      <c r="G40" s="306"/>
      <c r="H40" s="268"/>
      <c r="I40" s="95"/>
      <c r="J40" s="342"/>
      <c r="K40" s="7" t="str">
        <f>VLOOKUP(C40,{"29 - Psychiatrie (Erwachsene)","BGI";"297 - stationsäquivalente Behandlung in der Erwachsenenpsychiatrie (29)","BGI";"30 - Kinder- und Jugendpsychiatrie","BGII";"307 - stationsäquivalente Behandlung in der Kinder- und Jugendpsychiatrie (30)","BGII";"31 - Psychosomatik","BGI";0,"Leer";"","Leer"},2,0)</f>
        <v>Leer</v>
      </c>
      <c r="L40" s="7" t="str">
        <f>VLOOKUP(C40,{"29 - Psychiatrie (Erwachsene)","BGIb";"297 - stationsäquivalente Behandlung in der Erwachsenenpsychiatrie (29)","BGIb";"30 - Kinder- und Jugendpsychiatrie","BGIIb";"307 - stationsäquivalente Behandlung in der Kinder- und Jugendpsychiatrie (30)","BGIIb";"31 - Psychosomatik","BGIb";0,"Leer";"","Leer"},2,0)</f>
        <v>Leer</v>
      </c>
      <c r="M40" s="7" t="str">
        <f t="shared" si="4"/>
        <v>Leer</v>
      </c>
      <c r="N40" s="7" t="str">
        <f t="shared" si="5"/>
        <v>Leer</v>
      </c>
      <c r="P40" s="7">
        <f t="shared" si="6"/>
        <v>0</v>
      </c>
      <c r="Q40" s="7">
        <f>VLOOKUP(C40,{"29 - Psychiatrie (Erwachsene)",1;"297 - stationsäquivalente Behandlung in der Erwachsenenpsychiatrie (29)",1;"30 - Kinder- und Jugendpsychiatrie",1;"307 - stationsäquivalente Behandlung in der Kinder- und Jugendpsychiatrie (30)",1;"31 - Psychosomatik",1;0,0;"",0},2,0)</f>
        <v>0</v>
      </c>
      <c r="R40" s="7">
        <f t="shared" si="7"/>
        <v>0</v>
      </c>
      <c r="S40" s="7">
        <f t="shared" si="8"/>
        <v>0</v>
      </c>
      <c r="T40" s="7">
        <f t="shared" si="9"/>
        <v>0</v>
      </c>
      <c r="U40" s="7">
        <f t="shared" si="10"/>
        <v>0</v>
      </c>
      <c r="V40" s="7">
        <f t="shared" si="11"/>
        <v>0</v>
      </c>
    </row>
    <row r="41" spans="2:22" ht="15" customHeight="1" x14ac:dyDescent="0.25">
      <c r="B41" s="117" t="str">
        <f t="shared" si="0"/>
        <v>!!!</v>
      </c>
      <c r="C41" s="386"/>
      <c r="D41" s="269"/>
      <c r="E41" s="255"/>
      <c r="F41" s="255"/>
      <c r="G41" s="306"/>
      <c r="H41" s="268"/>
      <c r="I41" s="95"/>
      <c r="J41" s="342"/>
      <c r="K41" s="7" t="str">
        <f>VLOOKUP(C41,{"29 - Psychiatrie (Erwachsene)","BGI";"297 - stationsäquivalente Behandlung in der Erwachsenenpsychiatrie (29)","BGI";"30 - Kinder- und Jugendpsychiatrie","BGII";"307 - stationsäquivalente Behandlung in der Kinder- und Jugendpsychiatrie (30)","BGII";"31 - Psychosomatik","BGI";0,"Leer";"","Leer"},2,0)</f>
        <v>Leer</v>
      </c>
      <c r="L41" s="7" t="str">
        <f>VLOOKUP(C41,{"29 - Psychiatrie (Erwachsene)","BGIb";"297 - stationsäquivalente Behandlung in der Erwachsenenpsychiatrie (29)","BGIb";"30 - Kinder- und Jugendpsychiatrie","BGIIb";"307 - stationsäquivalente Behandlung in der Kinder- und Jugendpsychiatrie (30)","BGIIb";"31 - Psychosomatik","BGIb";0,"Leer";"","Leer"},2,0)</f>
        <v>Leer</v>
      </c>
      <c r="M41" s="7" t="str">
        <f t="shared" si="4"/>
        <v>Leer</v>
      </c>
      <c r="N41" s="7" t="str">
        <f t="shared" si="5"/>
        <v>Leer</v>
      </c>
      <c r="P41" s="7">
        <f t="shared" si="6"/>
        <v>0</v>
      </c>
      <c r="Q41" s="7">
        <f>VLOOKUP(C41,{"29 - Psychiatrie (Erwachsene)",1;"297 - stationsäquivalente Behandlung in der Erwachsenenpsychiatrie (29)",1;"30 - Kinder- und Jugendpsychiatrie",1;"307 - stationsäquivalente Behandlung in der Kinder- und Jugendpsychiatrie (30)",1;"31 - Psychosomatik",1;0,0;"",0},2,0)</f>
        <v>0</v>
      </c>
      <c r="R41" s="7">
        <f t="shared" si="7"/>
        <v>0</v>
      </c>
      <c r="S41" s="7">
        <f t="shared" si="8"/>
        <v>0</v>
      </c>
      <c r="T41" s="7">
        <f t="shared" si="9"/>
        <v>0</v>
      </c>
      <c r="U41" s="7">
        <f t="shared" si="10"/>
        <v>0</v>
      </c>
      <c r="V41" s="7">
        <f t="shared" si="11"/>
        <v>0</v>
      </c>
    </row>
    <row r="42" spans="2:22" ht="15" customHeight="1" x14ac:dyDescent="0.25">
      <c r="B42" s="117" t="str">
        <f t="shared" si="0"/>
        <v>!!!</v>
      </c>
      <c r="C42" s="386"/>
      <c r="D42" s="269"/>
      <c r="E42" s="255"/>
      <c r="F42" s="255"/>
      <c r="G42" s="306"/>
      <c r="H42" s="268"/>
      <c r="I42" s="95"/>
      <c r="J42" s="342"/>
      <c r="K42" s="7" t="str">
        <f>VLOOKUP(C42,{"29 - Psychiatrie (Erwachsene)","BGI";"297 - stationsäquivalente Behandlung in der Erwachsenenpsychiatrie (29)","BGI";"30 - Kinder- und Jugendpsychiatrie","BGII";"307 - stationsäquivalente Behandlung in der Kinder- und Jugendpsychiatrie (30)","BGII";"31 - Psychosomatik","BGI";0,"Leer";"","Leer"},2,0)</f>
        <v>Leer</v>
      </c>
      <c r="L42" s="7" t="str">
        <f>VLOOKUP(C42,{"29 - Psychiatrie (Erwachsene)","BGIb";"297 - stationsäquivalente Behandlung in der Erwachsenenpsychiatrie (29)","BGIb";"30 - Kinder- und Jugendpsychiatrie","BGIIb";"307 - stationsäquivalente Behandlung in der Kinder- und Jugendpsychiatrie (30)","BGIIb";"31 - Psychosomatik","BGIb";0,"Leer";"","Leer"},2,0)</f>
        <v>Leer</v>
      </c>
      <c r="M42" s="7" t="str">
        <f t="shared" si="4"/>
        <v>Leer</v>
      </c>
      <c r="N42" s="7" t="str">
        <f t="shared" si="5"/>
        <v>Leer</v>
      </c>
      <c r="P42" s="7">
        <f t="shared" si="6"/>
        <v>0</v>
      </c>
      <c r="Q42" s="7">
        <f>VLOOKUP(C42,{"29 - Psychiatrie (Erwachsene)",1;"297 - stationsäquivalente Behandlung in der Erwachsenenpsychiatrie (29)",1;"30 - Kinder- und Jugendpsychiatrie",1;"307 - stationsäquivalente Behandlung in der Kinder- und Jugendpsychiatrie (30)",1;"31 - Psychosomatik",1;0,0;"",0},2,0)</f>
        <v>0</v>
      </c>
      <c r="R42" s="7">
        <f t="shared" si="7"/>
        <v>0</v>
      </c>
      <c r="S42" s="7">
        <f t="shared" si="8"/>
        <v>0</v>
      </c>
      <c r="T42" s="7">
        <f t="shared" si="9"/>
        <v>0</v>
      </c>
      <c r="U42" s="7">
        <f t="shared" si="10"/>
        <v>0</v>
      </c>
      <c r="V42" s="7">
        <f t="shared" si="11"/>
        <v>0</v>
      </c>
    </row>
    <row r="43" spans="2:22" ht="15" customHeight="1" x14ac:dyDescent="0.25">
      <c r="B43" s="117" t="str">
        <f t="shared" si="0"/>
        <v>!!!</v>
      </c>
      <c r="C43" s="386"/>
      <c r="D43" s="269"/>
      <c r="E43" s="255"/>
      <c r="F43" s="255"/>
      <c r="G43" s="306"/>
      <c r="H43" s="268"/>
      <c r="I43" s="95"/>
      <c r="J43" s="342"/>
      <c r="K43" s="7" t="str">
        <f>VLOOKUP(C43,{"29 - Psychiatrie (Erwachsene)","BGI";"297 - stationsäquivalente Behandlung in der Erwachsenenpsychiatrie (29)","BGI";"30 - Kinder- und Jugendpsychiatrie","BGII";"307 - stationsäquivalente Behandlung in der Kinder- und Jugendpsychiatrie (30)","BGII";"31 - Psychosomatik","BGI";0,"Leer";"","Leer"},2,0)</f>
        <v>Leer</v>
      </c>
      <c r="L43" s="7" t="str">
        <f>VLOOKUP(C43,{"29 - Psychiatrie (Erwachsene)","BGIb";"297 - stationsäquivalente Behandlung in der Erwachsenenpsychiatrie (29)","BGIb";"30 - Kinder- und Jugendpsychiatrie","BGIIb";"307 - stationsäquivalente Behandlung in der Kinder- und Jugendpsychiatrie (30)","BGIIb";"31 - Psychosomatik","BGIb";0,"Leer";"","Leer"},2,0)</f>
        <v>Leer</v>
      </c>
      <c r="M43" s="7" t="str">
        <f t="shared" si="4"/>
        <v>Leer</v>
      </c>
      <c r="N43" s="7" t="str">
        <f t="shared" si="5"/>
        <v>Leer</v>
      </c>
      <c r="P43" s="7">
        <f t="shared" si="6"/>
        <v>0</v>
      </c>
      <c r="Q43" s="7">
        <f>VLOOKUP(C43,{"29 - Psychiatrie (Erwachsene)",1;"297 - stationsäquivalente Behandlung in der Erwachsenenpsychiatrie (29)",1;"30 - Kinder- und Jugendpsychiatrie",1;"307 - stationsäquivalente Behandlung in der Kinder- und Jugendpsychiatrie (30)",1;"31 - Psychosomatik",1;0,0;"",0},2,0)</f>
        <v>0</v>
      </c>
      <c r="R43" s="7">
        <f t="shared" si="7"/>
        <v>0</v>
      </c>
      <c r="S43" s="7">
        <f t="shared" si="8"/>
        <v>0</v>
      </c>
      <c r="T43" s="7">
        <f t="shared" si="9"/>
        <v>0</v>
      </c>
      <c r="U43" s="7">
        <f t="shared" si="10"/>
        <v>0</v>
      </c>
      <c r="V43" s="7">
        <f t="shared" si="11"/>
        <v>0</v>
      </c>
    </row>
    <row r="44" spans="2:22" ht="15" customHeight="1" x14ac:dyDescent="0.25">
      <c r="B44" s="117" t="str">
        <f t="shared" si="0"/>
        <v>!!!</v>
      </c>
      <c r="C44" s="386"/>
      <c r="D44" s="269"/>
      <c r="E44" s="255"/>
      <c r="F44" s="255"/>
      <c r="G44" s="306"/>
      <c r="H44" s="268"/>
      <c r="I44" s="95"/>
      <c r="J44" s="342"/>
      <c r="K44" s="7" t="str">
        <f>VLOOKUP(C44,{"29 - Psychiatrie (Erwachsene)","BGI";"297 - stationsäquivalente Behandlung in der Erwachsenenpsychiatrie (29)","BGI";"30 - Kinder- und Jugendpsychiatrie","BGII";"307 - stationsäquivalente Behandlung in der Kinder- und Jugendpsychiatrie (30)","BGII";"31 - Psychosomatik","BGI";0,"Leer";"","Leer"},2,0)</f>
        <v>Leer</v>
      </c>
      <c r="L44" s="7" t="str">
        <f>VLOOKUP(C44,{"29 - Psychiatrie (Erwachsene)","BGIb";"297 - stationsäquivalente Behandlung in der Erwachsenenpsychiatrie (29)","BGIb";"30 - Kinder- und Jugendpsychiatrie","BGIIb";"307 - stationsäquivalente Behandlung in der Kinder- und Jugendpsychiatrie (30)","BGIIb";"31 - Psychosomatik","BGIb";0,"Leer";"","Leer"},2,0)</f>
        <v>Leer</v>
      </c>
      <c r="M44" s="7" t="str">
        <f t="shared" si="4"/>
        <v>Leer</v>
      </c>
      <c r="N44" s="7" t="str">
        <f t="shared" si="5"/>
        <v>Leer</v>
      </c>
      <c r="P44" s="7">
        <f t="shared" si="6"/>
        <v>0</v>
      </c>
      <c r="Q44" s="7">
        <f>VLOOKUP(C44,{"29 - Psychiatrie (Erwachsene)",1;"297 - stationsäquivalente Behandlung in der Erwachsenenpsychiatrie (29)",1;"30 - Kinder- und Jugendpsychiatrie",1;"307 - stationsäquivalente Behandlung in der Kinder- und Jugendpsychiatrie (30)",1;"31 - Psychosomatik",1;0,0;"",0},2,0)</f>
        <v>0</v>
      </c>
      <c r="R44" s="7">
        <f t="shared" si="7"/>
        <v>0</v>
      </c>
      <c r="S44" s="7">
        <f t="shared" si="8"/>
        <v>0</v>
      </c>
      <c r="T44" s="7">
        <f t="shared" si="9"/>
        <v>0</v>
      </c>
      <c r="U44" s="7">
        <f t="shared" si="10"/>
        <v>0</v>
      </c>
      <c r="V44" s="7">
        <f t="shared" si="11"/>
        <v>0</v>
      </c>
    </row>
    <row r="45" spans="2:22" ht="15" customHeight="1" x14ac:dyDescent="0.25">
      <c r="B45" s="117" t="str">
        <f t="shared" si="0"/>
        <v>!!!</v>
      </c>
      <c r="C45" s="386"/>
      <c r="D45" s="269"/>
      <c r="E45" s="255"/>
      <c r="F45" s="255"/>
      <c r="G45" s="306"/>
      <c r="H45" s="268"/>
      <c r="I45" s="95"/>
      <c r="J45" s="342"/>
      <c r="K45" s="7" t="str">
        <f>VLOOKUP(C45,{"29 - Psychiatrie (Erwachsene)","BGI";"297 - stationsäquivalente Behandlung in der Erwachsenenpsychiatrie (29)","BGI";"30 - Kinder- und Jugendpsychiatrie","BGII";"307 - stationsäquivalente Behandlung in der Kinder- und Jugendpsychiatrie (30)","BGII";"31 - Psychosomatik","BGI";0,"Leer";"","Leer"},2,0)</f>
        <v>Leer</v>
      </c>
      <c r="L45" s="7" t="str">
        <f>VLOOKUP(C45,{"29 - Psychiatrie (Erwachsene)","BGIb";"297 - stationsäquivalente Behandlung in der Erwachsenenpsychiatrie (29)","BGIb";"30 - Kinder- und Jugendpsychiatrie","BGIIb";"307 - stationsäquivalente Behandlung in der Kinder- und Jugendpsychiatrie (30)","BGIIb";"31 - Psychosomatik","BGIb";0,"Leer";"","Leer"},2,0)</f>
        <v>Leer</v>
      </c>
      <c r="M45" s="7" t="str">
        <f t="shared" si="4"/>
        <v>Leer</v>
      </c>
      <c r="N45" s="7" t="str">
        <f t="shared" si="5"/>
        <v>Leer</v>
      </c>
      <c r="P45" s="7">
        <f t="shared" si="6"/>
        <v>0</v>
      </c>
      <c r="Q45" s="7">
        <f>VLOOKUP(C45,{"29 - Psychiatrie (Erwachsene)",1;"297 - stationsäquivalente Behandlung in der Erwachsenenpsychiatrie (29)",1;"30 - Kinder- und Jugendpsychiatrie",1;"307 - stationsäquivalente Behandlung in der Kinder- und Jugendpsychiatrie (30)",1;"31 - Psychosomatik",1;0,0;"",0},2,0)</f>
        <v>0</v>
      </c>
      <c r="R45" s="7">
        <f t="shared" si="7"/>
        <v>0</v>
      </c>
      <c r="S45" s="7">
        <f t="shared" si="8"/>
        <v>0</v>
      </c>
      <c r="T45" s="7">
        <f t="shared" si="9"/>
        <v>0</v>
      </c>
      <c r="U45" s="7">
        <f t="shared" si="10"/>
        <v>0</v>
      </c>
      <c r="V45" s="7">
        <f t="shared" si="11"/>
        <v>0</v>
      </c>
    </row>
    <row r="46" spans="2:22" ht="15" customHeight="1" x14ac:dyDescent="0.25">
      <c r="B46" s="117" t="str">
        <f t="shared" si="0"/>
        <v>!!!</v>
      </c>
      <c r="C46" s="386"/>
      <c r="D46" s="269"/>
      <c r="E46" s="255"/>
      <c r="F46" s="255"/>
      <c r="G46" s="306"/>
      <c r="H46" s="268"/>
      <c r="I46" s="95"/>
      <c r="J46" s="342"/>
      <c r="K46" s="7" t="str">
        <f>VLOOKUP(C46,{"29 - Psychiatrie (Erwachsene)","BGI";"297 - stationsäquivalente Behandlung in der Erwachsenenpsychiatrie (29)","BGI";"30 - Kinder- und Jugendpsychiatrie","BGII";"307 - stationsäquivalente Behandlung in der Kinder- und Jugendpsychiatrie (30)","BGII";"31 - Psychosomatik","BGI";0,"Leer";"","Leer"},2,0)</f>
        <v>Leer</v>
      </c>
      <c r="L46" s="7" t="str">
        <f>VLOOKUP(C46,{"29 - Psychiatrie (Erwachsene)","BGIb";"297 - stationsäquivalente Behandlung in der Erwachsenenpsychiatrie (29)","BGIb";"30 - Kinder- und Jugendpsychiatrie","BGIIb";"307 - stationsäquivalente Behandlung in der Kinder- und Jugendpsychiatrie (30)","BGIIb";"31 - Psychosomatik","BGIb";0,"Leer";"","Leer"},2,0)</f>
        <v>Leer</v>
      </c>
      <c r="M46" s="7" t="str">
        <f t="shared" si="4"/>
        <v>Leer</v>
      </c>
      <c r="N46" s="7" t="str">
        <f t="shared" si="5"/>
        <v>Leer</v>
      </c>
      <c r="P46" s="7">
        <f t="shared" si="6"/>
        <v>0</v>
      </c>
      <c r="Q46" s="7">
        <f>VLOOKUP(C46,{"29 - Psychiatrie (Erwachsene)",1;"297 - stationsäquivalente Behandlung in der Erwachsenenpsychiatrie (29)",1;"30 - Kinder- und Jugendpsychiatrie",1;"307 - stationsäquivalente Behandlung in der Kinder- und Jugendpsychiatrie (30)",1;"31 - Psychosomatik",1;0,0;"",0},2,0)</f>
        <v>0</v>
      </c>
      <c r="R46" s="7">
        <f t="shared" si="7"/>
        <v>0</v>
      </c>
      <c r="S46" s="7">
        <f t="shared" si="8"/>
        <v>0</v>
      </c>
      <c r="T46" s="7">
        <f t="shared" si="9"/>
        <v>0</v>
      </c>
      <c r="U46" s="7">
        <f t="shared" si="10"/>
        <v>0</v>
      </c>
      <c r="V46" s="7">
        <f t="shared" si="11"/>
        <v>0</v>
      </c>
    </row>
    <row r="47" spans="2:22" ht="15" customHeight="1" x14ac:dyDescent="0.25">
      <c r="B47" s="117" t="str">
        <f t="shared" si="0"/>
        <v>!!!</v>
      </c>
      <c r="C47" s="386"/>
      <c r="D47" s="269"/>
      <c r="E47" s="255"/>
      <c r="F47" s="255"/>
      <c r="G47" s="306"/>
      <c r="H47" s="268"/>
      <c r="I47" s="95"/>
      <c r="J47" s="342"/>
      <c r="K47" s="7" t="str">
        <f>VLOOKUP(C47,{"29 - Psychiatrie (Erwachsene)","BGI";"297 - stationsäquivalente Behandlung in der Erwachsenenpsychiatrie (29)","BGI";"30 - Kinder- und Jugendpsychiatrie","BGII";"307 - stationsäquivalente Behandlung in der Kinder- und Jugendpsychiatrie (30)","BGII";"31 - Psychosomatik","BGI";0,"Leer";"","Leer"},2,0)</f>
        <v>Leer</v>
      </c>
      <c r="L47" s="7" t="str">
        <f>VLOOKUP(C47,{"29 - Psychiatrie (Erwachsene)","BGIb";"297 - stationsäquivalente Behandlung in der Erwachsenenpsychiatrie (29)","BGIb";"30 - Kinder- und Jugendpsychiatrie","BGIIb";"307 - stationsäquivalente Behandlung in der Kinder- und Jugendpsychiatrie (30)","BGIIb";"31 - Psychosomatik","BGIb";0,"Leer";"","Leer"},2,0)</f>
        <v>Leer</v>
      </c>
      <c r="M47" s="7" t="str">
        <f t="shared" si="4"/>
        <v>Leer</v>
      </c>
      <c r="N47" s="7" t="str">
        <f t="shared" ref="N47:N78" si="12">IF(C46&lt;&gt;"","Einrichtungen2","Leer")</f>
        <v>Leer</v>
      </c>
      <c r="P47" s="7">
        <f t="shared" si="6"/>
        <v>0</v>
      </c>
      <c r="Q47" s="7">
        <f>VLOOKUP(C47,{"29 - Psychiatrie (Erwachsene)",1;"297 - stationsäquivalente Behandlung in der Erwachsenenpsychiatrie (29)",1;"30 - Kinder- und Jugendpsychiatrie",1;"307 - stationsäquivalente Behandlung in der Kinder- und Jugendpsychiatrie (30)",1;"31 - Psychosomatik",1;0,0;"",0},2,0)</f>
        <v>0</v>
      </c>
      <c r="R47" s="7">
        <f t="shared" si="7"/>
        <v>0</v>
      </c>
      <c r="S47" s="7">
        <f t="shared" si="8"/>
        <v>0</v>
      </c>
      <c r="T47" s="7">
        <f t="shared" si="9"/>
        <v>0</v>
      </c>
      <c r="U47" s="7">
        <f t="shared" si="10"/>
        <v>0</v>
      </c>
      <c r="V47" s="7">
        <f t="shared" si="11"/>
        <v>0</v>
      </c>
    </row>
    <row r="48" spans="2:22" ht="15" customHeight="1" x14ac:dyDescent="0.25">
      <c r="B48" s="117" t="str">
        <f t="shared" si="0"/>
        <v>!!!</v>
      </c>
      <c r="C48" s="386"/>
      <c r="D48" s="269"/>
      <c r="E48" s="255"/>
      <c r="F48" s="255"/>
      <c r="G48" s="306"/>
      <c r="H48" s="268"/>
      <c r="I48" s="95"/>
      <c r="J48" s="342"/>
      <c r="K48" s="7" t="str">
        <f>VLOOKUP(C48,{"29 - Psychiatrie (Erwachsene)","BGI";"297 - stationsäquivalente Behandlung in der Erwachsenenpsychiatrie (29)","BGI";"30 - Kinder- und Jugendpsychiatrie","BGII";"307 - stationsäquivalente Behandlung in der Kinder- und Jugendpsychiatrie (30)","BGII";"31 - Psychosomatik","BGI";0,"Leer";"","Leer"},2,0)</f>
        <v>Leer</v>
      </c>
      <c r="L48" s="7" t="str">
        <f>VLOOKUP(C48,{"29 - Psychiatrie (Erwachsene)","BGIb";"297 - stationsäquivalente Behandlung in der Erwachsenenpsychiatrie (29)","BGIb";"30 - Kinder- und Jugendpsychiatrie","BGIIb";"307 - stationsäquivalente Behandlung in der Kinder- und Jugendpsychiatrie (30)","BGIIb";"31 - Psychosomatik","BGIb";0,"Leer";"","Leer"},2,0)</f>
        <v>Leer</v>
      </c>
      <c r="M48" s="7" t="str">
        <f t="shared" si="4"/>
        <v>Leer</v>
      </c>
      <c r="N48" s="7" t="str">
        <f t="shared" si="12"/>
        <v>Leer</v>
      </c>
      <c r="P48" s="7">
        <f t="shared" si="6"/>
        <v>0</v>
      </c>
      <c r="Q48" s="7">
        <f>VLOOKUP(C48,{"29 - Psychiatrie (Erwachsene)",1;"297 - stationsäquivalente Behandlung in der Erwachsenenpsychiatrie (29)",1;"30 - Kinder- und Jugendpsychiatrie",1;"307 - stationsäquivalente Behandlung in der Kinder- und Jugendpsychiatrie (30)",1;"31 - Psychosomatik",1;0,0;"",0},2,0)</f>
        <v>0</v>
      </c>
      <c r="R48" s="7">
        <f t="shared" si="7"/>
        <v>0</v>
      </c>
      <c r="S48" s="7">
        <f t="shared" si="8"/>
        <v>0</v>
      </c>
      <c r="T48" s="7">
        <f t="shared" si="9"/>
        <v>0</v>
      </c>
      <c r="U48" s="7">
        <f t="shared" si="10"/>
        <v>0</v>
      </c>
      <c r="V48" s="7">
        <f t="shared" si="11"/>
        <v>0</v>
      </c>
    </row>
    <row r="49" spans="2:22" ht="15" customHeight="1" x14ac:dyDescent="0.25">
      <c r="B49" s="117" t="str">
        <f t="shared" si="0"/>
        <v>!!!</v>
      </c>
      <c r="C49" s="386"/>
      <c r="D49" s="269"/>
      <c r="E49" s="255"/>
      <c r="F49" s="255"/>
      <c r="G49" s="306"/>
      <c r="H49" s="268"/>
      <c r="I49" s="95"/>
      <c r="J49" s="342"/>
      <c r="K49" s="7" t="str">
        <f>VLOOKUP(C49,{"29 - Psychiatrie (Erwachsene)","BGI";"297 - stationsäquivalente Behandlung in der Erwachsenenpsychiatrie (29)","BGI";"30 - Kinder- und Jugendpsychiatrie","BGII";"307 - stationsäquivalente Behandlung in der Kinder- und Jugendpsychiatrie (30)","BGII";"31 - Psychosomatik","BGI";0,"Leer";"","Leer"},2,0)</f>
        <v>Leer</v>
      </c>
      <c r="L49" s="7" t="str">
        <f>VLOOKUP(C49,{"29 - Psychiatrie (Erwachsene)","BGIb";"297 - stationsäquivalente Behandlung in der Erwachsenenpsychiatrie (29)","BGIb";"30 - Kinder- und Jugendpsychiatrie","BGIIb";"307 - stationsäquivalente Behandlung in der Kinder- und Jugendpsychiatrie (30)","BGIIb";"31 - Psychosomatik","BGIb";0,"Leer";"","Leer"},2,0)</f>
        <v>Leer</v>
      </c>
      <c r="M49" s="7" t="str">
        <f t="shared" si="4"/>
        <v>Leer</v>
      </c>
      <c r="N49" s="7" t="str">
        <f t="shared" si="12"/>
        <v>Leer</v>
      </c>
      <c r="P49" s="7">
        <f t="shared" si="6"/>
        <v>0</v>
      </c>
      <c r="Q49" s="7">
        <f>VLOOKUP(C49,{"29 - Psychiatrie (Erwachsene)",1;"297 - stationsäquivalente Behandlung in der Erwachsenenpsychiatrie (29)",1;"30 - Kinder- und Jugendpsychiatrie",1;"307 - stationsäquivalente Behandlung in der Kinder- und Jugendpsychiatrie (30)",1;"31 - Psychosomatik",1;0,0;"",0},2,0)</f>
        <v>0</v>
      </c>
      <c r="R49" s="7">
        <f t="shared" si="7"/>
        <v>0</v>
      </c>
      <c r="S49" s="7">
        <f t="shared" si="8"/>
        <v>0</v>
      </c>
      <c r="T49" s="7">
        <f t="shared" si="9"/>
        <v>0</v>
      </c>
      <c r="U49" s="7">
        <f t="shared" si="10"/>
        <v>0</v>
      </c>
      <c r="V49" s="7">
        <f t="shared" si="11"/>
        <v>0</v>
      </c>
    </row>
    <row r="50" spans="2:22" ht="15" customHeight="1" x14ac:dyDescent="0.25">
      <c r="B50" s="117" t="str">
        <f t="shared" si="0"/>
        <v>!!!</v>
      </c>
      <c r="C50" s="386"/>
      <c r="D50" s="269"/>
      <c r="E50" s="255"/>
      <c r="F50" s="255"/>
      <c r="G50" s="306"/>
      <c r="H50" s="268"/>
      <c r="I50" s="95"/>
      <c r="J50" s="342"/>
      <c r="K50" s="7" t="str">
        <f>VLOOKUP(C50,{"29 - Psychiatrie (Erwachsene)","BGI";"297 - stationsäquivalente Behandlung in der Erwachsenenpsychiatrie (29)","BGI";"30 - Kinder- und Jugendpsychiatrie","BGII";"307 - stationsäquivalente Behandlung in der Kinder- und Jugendpsychiatrie (30)","BGII";"31 - Psychosomatik","BGI";0,"Leer";"","Leer"},2,0)</f>
        <v>Leer</v>
      </c>
      <c r="L50" s="7" t="str">
        <f>VLOOKUP(C50,{"29 - Psychiatrie (Erwachsene)","BGIb";"297 - stationsäquivalente Behandlung in der Erwachsenenpsychiatrie (29)","BGIb";"30 - Kinder- und Jugendpsychiatrie","BGIIb";"307 - stationsäquivalente Behandlung in der Kinder- und Jugendpsychiatrie (30)","BGIIb";"31 - Psychosomatik","BGIb";0,"Leer";"","Leer"},2,0)</f>
        <v>Leer</v>
      </c>
      <c r="M50" s="7" t="str">
        <f t="shared" si="4"/>
        <v>Leer</v>
      </c>
      <c r="N50" s="7" t="str">
        <f t="shared" si="12"/>
        <v>Leer</v>
      </c>
      <c r="P50" s="7">
        <f t="shared" si="6"/>
        <v>0</v>
      </c>
      <c r="Q50" s="7">
        <f>VLOOKUP(C50,{"29 - Psychiatrie (Erwachsene)",1;"297 - stationsäquivalente Behandlung in der Erwachsenenpsychiatrie (29)",1;"30 - Kinder- und Jugendpsychiatrie",1;"307 - stationsäquivalente Behandlung in der Kinder- und Jugendpsychiatrie (30)",1;"31 - Psychosomatik",1;0,0;"",0},2,0)</f>
        <v>0</v>
      </c>
      <c r="R50" s="7">
        <f t="shared" si="7"/>
        <v>0</v>
      </c>
      <c r="S50" s="7">
        <f t="shared" si="8"/>
        <v>0</v>
      </c>
      <c r="T50" s="7">
        <f t="shared" si="9"/>
        <v>0</v>
      </c>
      <c r="U50" s="7">
        <f t="shared" si="10"/>
        <v>0</v>
      </c>
      <c r="V50" s="7">
        <f t="shared" si="11"/>
        <v>0</v>
      </c>
    </row>
    <row r="51" spans="2:22" ht="15" customHeight="1" x14ac:dyDescent="0.25">
      <c r="B51" s="117" t="str">
        <f t="shared" si="0"/>
        <v>!!!</v>
      </c>
      <c r="C51" s="386"/>
      <c r="D51" s="269"/>
      <c r="E51" s="255"/>
      <c r="F51" s="255"/>
      <c r="G51" s="306"/>
      <c r="H51" s="268"/>
      <c r="I51" s="95"/>
      <c r="J51" s="342"/>
      <c r="K51" s="7" t="str">
        <f>VLOOKUP(C51,{"29 - Psychiatrie (Erwachsene)","BGI";"297 - stationsäquivalente Behandlung in der Erwachsenenpsychiatrie (29)","BGI";"30 - Kinder- und Jugendpsychiatrie","BGII";"307 - stationsäquivalente Behandlung in der Kinder- und Jugendpsychiatrie (30)","BGII";"31 - Psychosomatik","BGI";0,"Leer";"","Leer"},2,0)</f>
        <v>Leer</v>
      </c>
      <c r="L51" s="7" t="str">
        <f>VLOOKUP(C51,{"29 - Psychiatrie (Erwachsene)","BGIb";"297 - stationsäquivalente Behandlung in der Erwachsenenpsychiatrie (29)","BGIb";"30 - Kinder- und Jugendpsychiatrie","BGIIb";"307 - stationsäquivalente Behandlung in der Kinder- und Jugendpsychiatrie (30)","BGIIb";"31 - Psychosomatik","BGIb";0,"Leer";"","Leer"},2,0)</f>
        <v>Leer</v>
      </c>
      <c r="M51" s="7" t="str">
        <f t="shared" si="4"/>
        <v>Leer</v>
      </c>
      <c r="N51" s="7" t="str">
        <f t="shared" si="12"/>
        <v>Leer</v>
      </c>
      <c r="P51" s="7">
        <f t="shared" si="6"/>
        <v>0</v>
      </c>
      <c r="Q51" s="7">
        <f>VLOOKUP(C51,{"29 - Psychiatrie (Erwachsene)",1;"297 - stationsäquivalente Behandlung in der Erwachsenenpsychiatrie (29)",1;"30 - Kinder- und Jugendpsychiatrie",1;"307 - stationsäquivalente Behandlung in der Kinder- und Jugendpsychiatrie (30)",1;"31 - Psychosomatik",1;0,0;"",0},2,0)</f>
        <v>0</v>
      </c>
      <c r="R51" s="7">
        <f t="shared" si="7"/>
        <v>0</v>
      </c>
      <c r="S51" s="7">
        <f t="shared" si="8"/>
        <v>0</v>
      </c>
      <c r="T51" s="7">
        <f t="shared" si="9"/>
        <v>0</v>
      </c>
      <c r="U51" s="7">
        <f t="shared" si="10"/>
        <v>0</v>
      </c>
      <c r="V51" s="7">
        <f t="shared" si="11"/>
        <v>0</v>
      </c>
    </row>
    <row r="52" spans="2:22" ht="15" customHeight="1" x14ac:dyDescent="0.25">
      <c r="B52" s="117" t="str">
        <f t="shared" si="0"/>
        <v>!!!</v>
      </c>
      <c r="C52" s="386"/>
      <c r="D52" s="269"/>
      <c r="E52" s="255"/>
      <c r="F52" s="255"/>
      <c r="G52" s="306"/>
      <c r="H52" s="268"/>
      <c r="I52" s="95"/>
      <c r="J52" s="342"/>
      <c r="K52" s="7" t="str">
        <f>VLOOKUP(C52,{"29 - Psychiatrie (Erwachsene)","BGI";"297 - stationsäquivalente Behandlung in der Erwachsenenpsychiatrie (29)","BGI";"30 - Kinder- und Jugendpsychiatrie","BGII";"307 - stationsäquivalente Behandlung in der Kinder- und Jugendpsychiatrie (30)","BGII";"31 - Psychosomatik","BGI";0,"Leer";"","Leer"},2,0)</f>
        <v>Leer</v>
      </c>
      <c r="L52" s="7" t="str">
        <f>VLOOKUP(C52,{"29 - Psychiatrie (Erwachsene)","BGIb";"297 - stationsäquivalente Behandlung in der Erwachsenenpsychiatrie (29)","BGIb";"30 - Kinder- und Jugendpsychiatrie","BGIIb";"307 - stationsäquivalente Behandlung in der Kinder- und Jugendpsychiatrie (30)","BGIIb";"31 - Psychosomatik","BGIb";0,"Leer";"","Leer"},2,0)</f>
        <v>Leer</v>
      </c>
      <c r="M52" s="7" t="str">
        <f t="shared" si="4"/>
        <v>Leer</v>
      </c>
      <c r="N52" s="7" t="str">
        <f t="shared" si="12"/>
        <v>Leer</v>
      </c>
      <c r="P52" s="7">
        <f t="shared" si="6"/>
        <v>0</v>
      </c>
      <c r="Q52" s="7">
        <f>VLOOKUP(C52,{"29 - Psychiatrie (Erwachsene)",1;"297 - stationsäquivalente Behandlung in der Erwachsenenpsychiatrie (29)",1;"30 - Kinder- und Jugendpsychiatrie",1;"307 - stationsäquivalente Behandlung in der Kinder- und Jugendpsychiatrie (30)",1;"31 - Psychosomatik",1;0,0;"",0},2,0)</f>
        <v>0</v>
      </c>
      <c r="R52" s="7">
        <f t="shared" si="7"/>
        <v>0</v>
      </c>
      <c r="S52" s="7">
        <f t="shared" si="8"/>
        <v>0</v>
      </c>
      <c r="T52" s="7">
        <f t="shared" si="9"/>
        <v>0</v>
      </c>
      <c r="U52" s="7">
        <f t="shared" si="10"/>
        <v>0</v>
      </c>
      <c r="V52" s="7">
        <f t="shared" si="11"/>
        <v>0</v>
      </c>
    </row>
    <row r="53" spans="2:22" ht="15" customHeight="1" x14ac:dyDescent="0.25">
      <c r="B53" s="117" t="str">
        <f t="shared" si="0"/>
        <v>!!!</v>
      </c>
      <c r="C53" s="386"/>
      <c r="D53" s="269"/>
      <c r="E53" s="255"/>
      <c r="F53" s="255"/>
      <c r="G53" s="306"/>
      <c r="H53" s="268"/>
      <c r="I53" s="95"/>
      <c r="J53" s="342"/>
      <c r="K53" s="7" t="str">
        <f>VLOOKUP(C53,{"29 - Psychiatrie (Erwachsene)","BGI";"297 - stationsäquivalente Behandlung in der Erwachsenenpsychiatrie (29)","BGI";"30 - Kinder- und Jugendpsychiatrie","BGII";"307 - stationsäquivalente Behandlung in der Kinder- und Jugendpsychiatrie (30)","BGII";"31 - Psychosomatik","BGI";0,"Leer";"","Leer"},2,0)</f>
        <v>Leer</v>
      </c>
      <c r="L53" s="7" t="str">
        <f>VLOOKUP(C53,{"29 - Psychiatrie (Erwachsene)","BGIb";"297 - stationsäquivalente Behandlung in der Erwachsenenpsychiatrie (29)","BGIb";"30 - Kinder- und Jugendpsychiatrie","BGIIb";"307 - stationsäquivalente Behandlung in der Kinder- und Jugendpsychiatrie (30)","BGIIb";"31 - Psychosomatik","BGIb";0,"Leer";"","Leer"},2,0)</f>
        <v>Leer</v>
      </c>
      <c r="M53" s="7" t="str">
        <f t="shared" si="4"/>
        <v>Leer</v>
      </c>
      <c r="N53" s="7" t="str">
        <f t="shared" si="12"/>
        <v>Leer</v>
      </c>
      <c r="P53" s="7">
        <f t="shared" si="6"/>
        <v>0</v>
      </c>
      <c r="Q53" s="7">
        <f>VLOOKUP(C53,{"29 - Psychiatrie (Erwachsene)",1;"297 - stationsäquivalente Behandlung in der Erwachsenenpsychiatrie (29)",1;"30 - Kinder- und Jugendpsychiatrie",1;"307 - stationsäquivalente Behandlung in der Kinder- und Jugendpsychiatrie (30)",1;"31 - Psychosomatik",1;0,0;"",0},2,0)</f>
        <v>0</v>
      </c>
      <c r="R53" s="7">
        <f t="shared" si="7"/>
        <v>0</v>
      </c>
      <c r="S53" s="7">
        <f t="shared" si="8"/>
        <v>0</v>
      </c>
      <c r="T53" s="7">
        <f t="shared" si="9"/>
        <v>0</v>
      </c>
      <c r="U53" s="7">
        <f t="shared" si="10"/>
        <v>0</v>
      </c>
      <c r="V53" s="7">
        <f t="shared" si="11"/>
        <v>0</v>
      </c>
    </row>
    <row r="54" spans="2:22" ht="15" customHeight="1" x14ac:dyDescent="0.25">
      <c r="B54" s="117" t="str">
        <f t="shared" si="0"/>
        <v>!!!</v>
      </c>
      <c r="C54" s="386"/>
      <c r="D54" s="269"/>
      <c r="E54" s="255"/>
      <c r="F54" s="255"/>
      <c r="G54" s="306"/>
      <c r="H54" s="268"/>
      <c r="I54" s="95"/>
      <c r="J54" s="342"/>
      <c r="K54" s="7" t="str">
        <f>VLOOKUP(C54,{"29 - Psychiatrie (Erwachsene)","BGI";"297 - stationsäquivalente Behandlung in der Erwachsenenpsychiatrie (29)","BGI";"30 - Kinder- und Jugendpsychiatrie","BGII";"307 - stationsäquivalente Behandlung in der Kinder- und Jugendpsychiatrie (30)","BGII";"31 - Psychosomatik","BGI";0,"Leer";"","Leer"},2,0)</f>
        <v>Leer</v>
      </c>
      <c r="L54" s="7" t="str">
        <f>VLOOKUP(C54,{"29 - Psychiatrie (Erwachsene)","BGIb";"297 - stationsäquivalente Behandlung in der Erwachsenenpsychiatrie (29)","BGIb";"30 - Kinder- und Jugendpsychiatrie","BGIIb";"307 - stationsäquivalente Behandlung in der Kinder- und Jugendpsychiatrie (30)","BGIIb";"31 - Psychosomatik","BGIb";0,"Leer";"","Leer"},2,0)</f>
        <v>Leer</v>
      </c>
      <c r="M54" s="7" t="str">
        <f t="shared" si="4"/>
        <v>Leer</v>
      </c>
      <c r="N54" s="7" t="str">
        <f t="shared" si="12"/>
        <v>Leer</v>
      </c>
      <c r="P54" s="7">
        <f t="shared" si="6"/>
        <v>0</v>
      </c>
      <c r="Q54" s="7">
        <f>VLOOKUP(C54,{"29 - Psychiatrie (Erwachsene)",1;"297 - stationsäquivalente Behandlung in der Erwachsenenpsychiatrie (29)",1;"30 - Kinder- und Jugendpsychiatrie",1;"307 - stationsäquivalente Behandlung in der Kinder- und Jugendpsychiatrie (30)",1;"31 - Psychosomatik",1;0,0;"",0},2,0)</f>
        <v>0</v>
      </c>
      <c r="R54" s="7">
        <f t="shared" si="7"/>
        <v>0</v>
      </c>
      <c r="S54" s="7">
        <f t="shared" si="8"/>
        <v>0</v>
      </c>
      <c r="T54" s="7">
        <f t="shared" si="9"/>
        <v>0</v>
      </c>
      <c r="U54" s="7">
        <f t="shared" si="10"/>
        <v>0</v>
      </c>
      <c r="V54" s="7">
        <f t="shared" si="11"/>
        <v>0</v>
      </c>
    </row>
    <row r="55" spans="2:22" ht="15" customHeight="1" x14ac:dyDescent="0.25">
      <c r="B55" s="117" t="str">
        <f t="shared" si="0"/>
        <v>!!!</v>
      </c>
      <c r="C55" s="386"/>
      <c r="D55" s="269"/>
      <c r="E55" s="255"/>
      <c r="F55" s="255"/>
      <c r="G55" s="306"/>
      <c r="H55" s="268"/>
      <c r="I55" s="95"/>
      <c r="J55" s="342"/>
      <c r="K55" s="7" t="str">
        <f>VLOOKUP(C55,{"29 - Psychiatrie (Erwachsene)","BGI";"297 - stationsäquivalente Behandlung in der Erwachsenenpsychiatrie (29)","BGI";"30 - Kinder- und Jugendpsychiatrie","BGII";"307 - stationsäquivalente Behandlung in der Kinder- und Jugendpsychiatrie (30)","BGII";"31 - Psychosomatik","BGI";0,"Leer";"","Leer"},2,0)</f>
        <v>Leer</v>
      </c>
      <c r="L55" s="7" t="str">
        <f>VLOOKUP(C55,{"29 - Psychiatrie (Erwachsene)","BGIb";"297 - stationsäquivalente Behandlung in der Erwachsenenpsychiatrie (29)","BGIb";"30 - Kinder- und Jugendpsychiatrie","BGIIb";"307 - stationsäquivalente Behandlung in der Kinder- und Jugendpsychiatrie (30)","BGIIb";"31 - Psychosomatik","BGIb";0,"Leer";"","Leer"},2,0)</f>
        <v>Leer</v>
      </c>
      <c r="M55" s="7" t="str">
        <f t="shared" si="4"/>
        <v>Leer</v>
      </c>
      <c r="N55" s="7" t="str">
        <f t="shared" si="12"/>
        <v>Leer</v>
      </c>
      <c r="P55" s="7">
        <f t="shared" si="6"/>
        <v>0</v>
      </c>
      <c r="Q55" s="7">
        <f>VLOOKUP(C55,{"29 - Psychiatrie (Erwachsene)",1;"297 - stationsäquivalente Behandlung in der Erwachsenenpsychiatrie (29)",1;"30 - Kinder- und Jugendpsychiatrie",1;"307 - stationsäquivalente Behandlung in der Kinder- und Jugendpsychiatrie (30)",1;"31 - Psychosomatik",1;0,0;"",0},2,0)</f>
        <v>0</v>
      </c>
      <c r="R55" s="7">
        <f t="shared" si="7"/>
        <v>0</v>
      </c>
      <c r="S55" s="7">
        <f t="shared" si="8"/>
        <v>0</v>
      </c>
      <c r="T55" s="7">
        <f t="shared" si="9"/>
        <v>0</v>
      </c>
      <c r="U55" s="7">
        <f t="shared" si="10"/>
        <v>0</v>
      </c>
      <c r="V55" s="7">
        <f t="shared" si="11"/>
        <v>0</v>
      </c>
    </row>
    <row r="56" spans="2:22" ht="15" customHeight="1" x14ac:dyDescent="0.25">
      <c r="B56" s="117" t="str">
        <f t="shared" si="0"/>
        <v>!!!</v>
      </c>
      <c r="C56" s="386"/>
      <c r="D56" s="269"/>
      <c r="E56" s="255"/>
      <c r="F56" s="255"/>
      <c r="G56" s="306"/>
      <c r="H56" s="268"/>
      <c r="I56" s="95"/>
      <c r="J56" s="342"/>
      <c r="K56" s="7" t="str">
        <f>VLOOKUP(C56,{"29 - Psychiatrie (Erwachsene)","BGI";"297 - stationsäquivalente Behandlung in der Erwachsenenpsychiatrie (29)","BGI";"30 - Kinder- und Jugendpsychiatrie","BGII";"307 - stationsäquivalente Behandlung in der Kinder- und Jugendpsychiatrie (30)","BGII";"31 - Psychosomatik","BGI";0,"Leer";"","Leer"},2,0)</f>
        <v>Leer</v>
      </c>
      <c r="L56" s="7" t="str">
        <f>VLOOKUP(C56,{"29 - Psychiatrie (Erwachsene)","BGIb";"297 - stationsäquivalente Behandlung in der Erwachsenenpsychiatrie (29)","BGIb";"30 - Kinder- und Jugendpsychiatrie","BGIIb";"307 - stationsäquivalente Behandlung in der Kinder- und Jugendpsychiatrie (30)","BGIIb";"31 - Psychosomatik","BGIb";0,"Leer";"","Leer"},2,0)</f>
        <v>Leer</v>
      </c>
      <c r="M56" s="7" t="str">
        <f t="shared" si="4"/>
        <v>Leer</v>
      </c>
      <c r="N56" s="7" t="str">
        <f t="shared" si="12"/>
        <v>Leer</v>
      </c>
      <c r="P56" s="7">
        <f t="shared" si="6"/>
        <v>0</v>
      </c>
      <c r="Q56" s="7">
        <f>VLOOKUP(C56,{"29 - Psychiatrie (Erwachsene)",1;"297 - stationsäquivalente Behandlung in der Erwachsenenpsychiatrie (29)",1;"30 - Kinder- und Jugendpsychiatrie",1;"307 - stationsäquivalente Behandlung in der Kinder- und Jugendpsychiatrie (30)",1;"31 - Psychosomatik",1;0,0;"",0},2,0)</f>
        <v>0</v>
      </c>
      <c r="R56" s="7">
        <f t="shared" si="7"/>
        <v>0</v>
      </c>
      <c r="S56" s="7">
        <f t="shared" si="8"/>
        <v>0</v>
      </c>
      <c r="T56" s="7">
        <f t="shared" si="9"/>
        <v>0</v>
      </c>
      <c r="U56" s="7">
        <f t="shared" si="10"/>
        <v>0</v>
      </c>
      <c r="V56" s="7">
        <f t="shared" si="11"/>
        <v>0</v>
      </c>
    </row>
    <row r="57" spans="2:22" ht="15" customHeight="1" x14ac:dyDescent="0.25">
      <c r="B57" s="117" t="str">
        <f t="shared" si="0"/>
        <v>!!!</v>
      </c>
      <c r="C57" s="386"/>
      <c r="D57" s="269"/>
      <c r="E57" s="255"/>
      <c r="F57" s="255"/>
      <c r="G57" s="306"/>
      <c r="H57" s="268"/>
      <c r="I57" s="95"/>
      <c r="J57" s="342"/>
      <c r="K57" s="7" t="str">
        <f>VLOOKUP(C57,{"29 - Psychiatrie (Erwachsene)","BGI";"297 - stationsäquivalente Behandlung in der Erwachsenenpsychiatrie (29)","BGI";"30 - Kinder- und Jugendpsychiatrie","BGII";"307 - stationsäquivalente Behandlung in der Kinder- und Jugendpsychiatrie (30)","BGII";"31 - Psychosomatik","BGI";0,"Leer";"","Leer"},2,0)</f>
        <v>Leer</v>
      </c>
      <c r="L57" s="7" t="str">
        <f>VLOOKUP(C57,{"29 - Psychiatrie (Erwachsene)","BGIb";"297 - stationsäquivalente Behandlung in der Erwachsenenpsychiatrie (29)","BGIb";"30 - Kinder- und Jugendpsychiatrie","BGIIb";"307 - stationsäquivalente Behandlung in der Kinder- und Jugendpsychiatrie (30)","BGIIb";"31 - Psychosomatik","BGIb";0,"Leer";"","Leer"},2,0)</f>
        <v>Leer</v>
      </c>
      <c r="M57" s="7" t="str">
        <f t="shared" si="4"/>
        <v>Leer</v>
      </c>
      <c r="N57" s="7" t="str">
        <f t="shared" si="12"/>
        <v>Leer</v>
      </c>
      <c r="P57" s="7">
        <f t="shared" si="6"/>
        <v>0</v>
      </c>
      <c r="Q57" s="7">
        <f>VLOOKUP(C57,{"29 - Psychiatrie (Erwachsene)",1;"297 - stationsäquivalente Behandlung in der Erwachsenenpsychiatrie (29)",1;"30 - Kinder- und Jugendpsychiatrie",1;"307 - stationsäquivalente Behandlung in der Kinder- und Jugendpsychiatrie (30)",1;"31 - Psychosomatik",1;0,0;"",0},2,0)</f>
        <v>0</v>
      </c>
      <c r="R57" s="7">
        <f t="shared" si="7"/>
        <v>0</v>
      </c>
      <c r="S57" s="7">
        <f t="shared" si="8"/>
        <v>0</v>
      </c>
      <c r="T57" s="7">
        <f t="shared" si="9"/>
        <v>0</v>
      </c>
      <c r="U57" s="7">
        <f t="shared" si="10"/>
        <v>0</v>
      </c>
      <c r="V57" s="7">
        <f t="shared" si="11"/>
        <v>0</v>
      </c>
    </row>
    <row r="58" spans="2:22" ht="15" customHeight="1" x14ac:dyDescent="0.25">
      <c r="B58" s="117" t="str">
        <f t="shared" si="0"/>
        <v>!!!</v>
      </c>
      <c r="C58" s="386"/>
      <c r="D58" s="269"/>
      <c r="E58" s="255"/>
      <c r="F58" s="255"/>
      <c r="G58" s="306"/>
      <c r="H58" s="268"/>
      <c r="I58" s="95"/>
      <c r="J58" s="342"/>
      <c r="K58" s="7" t="str">
        <f>VLOOKUP(C58,{"29 - Psychiatrie (Erwachsene)","BGI";"297 - stationsäquivalente Behandlung in der Erwachsenenpsychiatrie (29)","BGI";"30 - Kinder- und Jugendpsychiatrie","BGII";"307 - stationsäquivalente Behandlung in der Kinder- und Jugendpsychiatrie (30)","BGII";"31 - Psychosomatik","BGI";0,"Leer";"","Leer"},2,0)</f>
        <v>Leer</v>
      </c>
      <c r="L58" s="7" t="str">
        <f>VLOOKUP(C58,{"29 - Psychiatrie (Erwachsene)","BGIb";"297 - stationsäquivalente Behandlung in der Erwachsenenpsychiatrie (29)","BGIb";"30 - Kinder- und Jugendpsychiatrie","BGIIb";"307 - stationsäquivalente Behandlung in der Kinder- und Jugendpsychiatrie (30)","BGIIb";"31 - Psychosomatik","BGIb";0,"Leer";"","Leer"},2,0)</f>
        <v>Leer</v>
      </c>
      <c r="M58" s="7" t="str">
        <f t="shared" si="4"/>
        <v>Leer</v>
      </c>
      <c r="N58" s="7" t="str">
        <f t="shared" si="12"/>
        <v>Leer</v>
      </c>
      <c r="P58" s="7">
        <f t="shared" si="6"/>
        <v>0</v>
      </c>
      <c r="Q58" s="7">
        <f>VLOOKUP(C58,{"29 - Psychiatrie (Erwachsene)",1;"297 - stationsäquivalente Behandlung in der Erwachsenenpsychiatrie (29)",1;"30 - Kinder- und Jugendpsychiatrie",1;"307 - stationsäquivalente Behandlung in der Kinder- und Jugendpsychiatrie (30)",1;"31 - Psychosomatik",1;0,0;"",0},2,0)</f>
        <v>0</v>
      </c>
      <c r="R58" s="7">
        <f t="shared" si="7"/>
        <v>0</v>
      </c>
      <c r="S58" s="7">
        <f t="shared" si="8"/>
        <v>0</v>
      </c>
      <c r="T58" s="7">
        <f t="shared" si="9"/>
        <v>0</v>
      </c>
      <c r="U58" s="7">
        <f t="shared" si="10"/>
        <v>0</v>
      </c>
      <c r="V58" s="7">
        <f t="shared" si="11"/>
        <v>0</v>
      </c>
    </row>
    <row r="59" spans="2:22" ht="15" customHeight="1" x14ac:dyDescent="0.25">
      <c r="B59" s="117" t="str">
        <f t="shared" si="0"/>
        <v>!!!</v>
      </c>
      <c r="C59" s="386"/>
      <c r="D59" s="269"/>
      <c r="E59" s="255"/>
      <c r="F59" s="255"/>
      <c r="G59" s="306"/>
      <c r="H59" s="268"/>
      <c r="I59" s="95"/>
      <c r="J59" s="342"/>
      <c r="K59" s="7" t="str">
        <f>VLOOKUP(C59,{"29 - Psychiatrie (Erwachsene)","BGI";"297 - stationsäquivalente Behandlung in der Erwachsenenpsychiatrie (29)","BGI";"30 - Kinder- und Jugendpsychiatrie","BGII";"307 - stationsäquivalente Behandlung in der Kinder- und Jugendpsychiatrie (30)","BGII";"31 - Psychosomatik","BGI";0,"Leer";"","Leer"},2,0)</f>
        <v>Leer</v>
      </c>
      <c r="L59" s="7" t="str">
        <f>VLOOKUP(C59,{"29 - Psychiatrie (Erwachsene)","BGIb";"297 - stationsäquivalente Behandlung in der Erwachsenenpsychiatrie (29)","BGIb";"30 - Kinder- und Jugendpsychiatrie","BGIIb";"307 - stationsäquivalente Behandlung in der Kinder- und Jugendpsychiatrie (30)","BGIIb";"31 - Psychosomatik","BGIb";0,"Leer";"","Leer"},2,0)</f>
        <v>Leer</v>
      </c>
      <c r="M59" s="7" t="str">
        <f t="shared" si="4"/>
        <v>Leer</v>
      </c>
      <c r="N59" s="7" t="str">
        <f t="shared" si="12"/>
        <v>Leer</v>
      </c>
      <c r="P59" s="7">
        <f t="shared" si="6"/>
        <v>0</v>
      </c>
      <c r="Q59" s="7">
        <f>VLOOKUP(C59,{"29 - Psychiatrie (Erwachsene)",1;"297 - stationsäquivalente Behandlung in der Erwachsenenpsychiatrie (29)",1;"30 - Kinder- und Jugendpsychiatrie",1;"307 - stationsäquivalente Behandlung in der Kinder- und Jugendpsychiatrie (30)",1;"31 - Psychosomatik",1;0,0;"",0},2,0)</f>
        <v>0</v>
      </c>
      <c r="R59" s="7">
        <f t="shared" si="7"/>
        <v>0</v>
      </c>
      <c r="S59" s="7">
        <f t="shared" si="8"/>
        <v>0</v>
      </c>
      <c r="T59" s="7">
        <f t="shared" si="9"/>
        <v>0</v>
      </c>
      <c r="U59" s="7">
        <f t="shared" si="10"/>
        <v>0</v>
      </c>
      <c r="V59" s="7">
        <f t="shared" si="11"/>
        <v>0</v>
      </c>
    </row>
    <row r="60" spans="2:22" ht="15" customHeight="1" x14ac:dyDescent="0.25">
      <c r="B60" s="117" t="str">
        <f t="shared" si="0"/>
        <v>!!!</v>
      </c>
      <c r="C60" s="386"/>
      <c r="D60" s="269"/>
      <c r="E60" s="255"/>
      <c r="F60" s="255"/>
      <c r="G60" s="306"/>
      <c r="H60" s="268"/>
      <c r="I60" s="95"/>
      <c r="J60" s="342"/>
      <c r="K60" s="7" t="str">
        <f>VLOOKUP(C60,{"29 - Psychiatrie (Erwachsene)","BGI";"297 - stationsäquivalente Behandlung in der Erwachsenenpsychiatrie (29)","BGI";"30 - Kinder- und Jugendpsychiatrie","BGII";"307 - stationsäquivalente Behandlung in der Kinder- und Jugendpsychiatrie (30)","BGII";"31 - Psychosomatik","BGI";0,"Leer";"","Leer"},2,0)</f>
        <v>Leer</v>
      </c>
      <c r="L60" s="7" t="str">
        <f>VLOOKUP(C60,{"29 - Psychiatrie (Erwachsene)","BGIb";"297 - stationsäquivalente Behandlung in der Erwachsenenpsychiatrie (29)","BGIb";"30 - Kinder- und Jugendpsychiatrie","BGIIb";"307 - stationsäquivalente Behandlung in der Kinder- und Jugendpsychiatrie (30)","BGIIb";"31 - Psychosomatik","BGIb";0,"Leer";"","Leer"},2,0)</f>
        <v>Leer</v>
      </c>
      <c r="M60" s="7" t="str">
        <f t="shared" si="4"/>
        <v>Leer</v>
      </c>
      <c r="N60" s="7" t="str">
        <f t="shared" si="12"/>
        <v>Leer</v>
      </c>
      <c r="P60" s="7">
        <f t="shared" si="6"/>
        <v>0</v>
      </c>
      <c r="Q60" s="7">
        <f>VLOOKUP(C60,{"29 - Psychiatrie (Erwachsene)",1;"297 - stationsäquivalente Behandlung in der Erwachsenenpsychiatrie (29)",1;"30 - Kinder- und Jugendpsychiatrie",1;"307 - stationsäquivalente Behandlung in der Kinder- und Jugendpsychiatrie (30)",1;"31 - Psychosomatik",1;0,0;"",0},2,0)</f>
        <v>0</v>
      </c>
      <c r="R60" s="7">
        <f t="shared" si="7"/>
        <v>0</v>
      </c>
      <c r="S60" s="7">
        <f t="shared" si="8"/>
        <v>0</v>
      </c>
      <c r="T60" s="7">
        <f t="shared" si="9"/>
        <v>0</v>
      </c>
      <c r="U60" s="7">
        <f t="shared" si="10"/>
        <v>0</v>
      </c>
      <c r="V60" s="7">
        <f t="shared" si="11"/>
        <v>0</v>
      </c>
    </row>
    <row r="61" spans="2:22" ht="15" customHeight="1" x14ac:dyDescent="0.25">
      <c r="B61" s="117" t="str">
        <f t="shared" si="0"/>
        <v>!!!</v>
      </c>
      <c r="C61" s="386"/>
      <c r="D61" s="269"/>
      <c r="E61" s="255"/>
      <c r="F61" s="255"/>
      <c r="G61" s="306"/>
      <c r="H61" s="268"/>
      <c r="I61" s="95"/>
      <c r="J61" s="342"/>
      <c r="K61" s="7" t="str">
        <f>VLOOKUP(C61,{"29 - Psychiatrie (Erwachsene)","BGI";"297 - stationsäquivalente Behandlung in der Erwachsenenpsychiatrie (29)","BGI";"30 - Kinder- und Jugendpsychiatrie","BGII";"307 - stationsäquivalente Behandlung in der Kinder- und Jugendpsychiatrie (30)","BGII";"31 - Psychosomatik","BGI";0,"Leer";"","Leer"},2,0)</f>
        <v>Leer</v>
      </c>
      <c r="L61" s="7" t="str">
        <f>VLOOKUP(C61,{"29 - Psychiatrie (Erwachsene)","BGIb";"297 - stationsäquivalente Behandlung in der Erwachsenenpsychiatrie (29)","BGIb";"30 - Kinder- und Jugendpsychiatrie","BGIIb";"307 - stationsäquivalente Behandlung in der Kinder- und Jugendpsychiatrie (30)","BGIIb";"31 - Psychosomatik","BGIb";0,"Leer";"","Leer"},2,0)</f>
        <v>Leer</v>
      </c>
      <c r="M61" s="7" t="str">
        <f t="shared" si="4"/>
        <v>Leer</v>
      </c>
      <c r="N61" s="7" t="str">
        <f t="shared" si="12"/>
        <v>Leer</v>
      </c>
      <c r="P61" s="7">
        <f t="shared" si="6"/>
        <v>0</v>
      </c>
      <c r="Q61" s="7">
        <f>VLOOKUP(C61,{"29 - Psychiatrie (Erwachsene)",1;"297 - stationsäquivalente Behandlung in der Erwachsenenpsychiatrie (29)",1;"30 - Kinder- und Jugendpsychiatrie",1;"307 - stationsäquivalente Behandlung in der Kinder- und Jugendpsychiatrie (30)",1;"31 - Psychosomatik",1;0,0;"",0},2,0)</f>
        <v>0</v>
      </c>
      <c r="R61" s="7">
        <f t="shared" si="7"/>
        <v>0</v>
      </c>
      <c r="S61" s="7">
        <f t="shared" si="8"/>
        <v>0</v>
      </c>
      <c r="T61" s="7">
        <f t="shared" si="9"/>
        <v>0</v>
      </c>
      <c r="U61" s="7">
        <f t="shared" si="10"/>
        <v>0</v>
      </c>
      <c r="V61" s="7">
        <f t="shared" si="11"/>
        <v>0</v>
      </c>
    </row>
    <row r="62" spans="2:22" ht="15" customHeight="1" x14ac:dyDescent="0.25">
      <c r="B62" s="117" t="str">
        <f t="shared" si="0"/>
        <v>!!!</v>
      </c>
      <c r="C62" s="386"/>
      <c r="D62" s="269"/>
      <c r="E62" s="255"/>
      <c r="F62" s="255"/>
      <c r="G62" s="306"/>
      <c r="H62" s="268"/>
      <c r="I62" s="95"/>
      <c r="J62" s="342"/>
      <c r="K62" s="7" t="str">
        <f>VLOOKUP(C62,{"29 - Psychiatrie (Erwachsene)","BGI";"297 - stationsäquivalente Behandlung in der Erwachsenenpsychiatrie (29)","BGI";"30 - Kinder- und Jugendpsychiatrie","BGII";"307 - stationsäquivalente Behandlung in der Kinder- und Jugendpsychiatrie (30)","BGII";"31 - Psychosomatik","BGI";0,"Leer";"","Leer"},2,0)</f>
        <v>Leer</v>
      </c>
      <c r="L62" s="7" t="str">
        <f>VLOOKUP(C62,{"29 - Psychiatrie (Erwachsene)","BGIb";"297 - stationsäquivalente Behandlung in der Erwachsenenpsychiatrie (29)","BGIb";"30 - Kinder- und Jugendpsychiatrie","BGIIb";"307 - stationsäquivalente Behandlung in der Kinder- und Jugendpsychiatrie (30)","BGIIb";"31 - Psychosomatik","BGIb";0,"Leer";"","Leer"},2,0)</f>
        <v>Leer</v>
      </c>
      <c r="M62" s="7" t="str">
        <f t="shared" si="4"/>
        <v>Leer</v>
      </c>
      <c r="N62" s="7" t="str">
        <f t="shared" si="12"/>
        <v>Leer</v>
      </c>
      <c r="P62" s="7">
        <f t="shared" si="6"/>
        <v>0</v>
      </c>
      <c r="Q62" s="7">
        <f>VLOOKUP(C62,{"29 - Psychiatrie (Erwachsene)",1;"297 - stationsäquivalente Behandlung in der Erwachsenenpsychiatrie (29)",1;"30 - Kinder- und Jugendpsychiatrie",1;"307 - stationsäquivalente Behandlung in der Kinder- und Jugendpsychiatrie (30)",1;"31 - Psychosomatik",1;0,0;"",0},2,0)</f>
        <v>0</v>
      </c>
      <c r="R62" s="7">
        <f t="shared" si="7"/>
        <v>0</v>
      </c>
      <c r="S62" s="7">
        <f t="shared" si="8"/>
        <v>0</v>
      </c>
      <c r="T62" s="7">
        <f t="shared" si="9"/>
        <v>0</v>
      </c>
      <c r="U62" s="7">
        <f t="shared" si="10"/>
        <v>0</v>
      </c>
      <c r="V62" s="7">
        <f t="shared" si="11"/>
        <v>0</v>
      </c>
    </row>
    <row r="63" spans="2:22" ht="15" customHeight="1" x14ac:dyDescent="0.25">
      <c r="B63" s="117" t="str">
        <f t="shared" si="0"/>
        <v>!!!</v>
      </c>
      <c r="C63" s="386"/>
      <c r="D63" s="269"/>
      <c r="E63" s="255"/>
      <c r="F63" s="255"/>
      <c r="G63" s="306"/>
      <c r="H63" s="268"/>
      <c r="I63" s="95"/>
      <c r="J63" s="342"/>
      <c r="K63" s="7" t="str">
        <f>VLOOKUP(C63,{"29 - Psychiatrie (Erwachsene)","BGI";"297 - stationsäquivalente Behandlung in der Erwachsenenpsychiatrie (29)","BGI";"30 - Kinder- und Jugendpsychiatrie","BGII";"307 - stationsäquivalente Behandlung in der Kinder- und Jugendpsychiatrie (30)","BGII";"31 - Psychosomatik","BGI";0,"Leer";"","Leer"},2,0)</f>
        <v>Leer</v>
      </c>
      <c r="L63" s="7" t="str">
        <f>VLOOKUP(C63,{"29 - Psychiatrie (Erwachsene)","BGIb";"297 - stationsäquivalente Behandlung in der Erwachsenenpsychiatrie (29)","BGIb";"30 - Kinder- und Jugendpsychiatrie","BGIIb";"307 - stationsäquivalente Behandlung in der Kinder- und Jugendpsychiatrie (30)","BGIIb";"31 - Psychosomatik","BGIb";0,"Leer";"","Leer"},2,0)</f>
        <v>Leer</v>
      </c>
      <c r="M63" s="7" t="str">
        <f t="shared" si="4"/>
        <v>Leer</v>
      </c>
      <c r="N63" s="7" t="str">
        <f t="shared" si="12"/>
        <v>Leer</v>
      </c>
      <c r="P63" s="7">
        <f t="shared" si="6"/>
        <v>0</v>
      </c>
      <c r="Q63" s="7">
        <f>VLOOKUP(C63,{"29 - Psychiatrie (Erwachsene)",1;"297 - stationsäquivalente Behandlung in der Erwachsenenpsychiatrie (29)",1;"30 - Kinder- und Jugendpsychiatrie",1;"307 - stationsäquivalente Behandlung in der Kinder- und Jugendpsychiatrie (30)",1;"31 - Psychosomatik",1;0,0;"",0},2,0)</f>
        <v>0</v>
      </c>
      <c r="R63" s="7">
        <f t="shared" si="7"/>
        <v>0</v>
      </c>
      <c r="S63" s="7">
        <f t="shared" si="8"/>
        <v>0</v>
      </c>
      <c r="T63" s="7">
        <f t="shared" si="9"/>
        <v>0</v>
      </c>
      <c r="U63" s="7">
        <f t="shared" si="10"/>
        <v>0</v>
      </c>
      <c r="V63" s="7">
        <f t="shared" si="11"/>
        <v>0</v>
      </c>
    </row>
    <row r="64" spans="2:22" ht="15" customHeight="1" x14ac:dyDescent="0.25">
      <c r="B64" s="117" t="str">
        <f t="shared" si="0"/>
        <v>!!!</v>
      </c>
      <c r="C64" s="386"/>
      <c r="D64" s="269"/>
      <c r="E64" s="255"/>
      <c r="F64" s="255"/>
      <c r="G64" s="306"/>
      <c r="H64" s="268"/>
      <c r="I64" s="95"/>
      <c r="J64" s="342"/>
      <c r="K64" s="7" t="str">
        <f>VLOOKUP(C64,{"29 - Psychiatrie (Erwachsene)","BGI";"297 - stationsäquivalente Behandlung in der Erwachsenenpsychiatrie (29)","BGI";"30 - Kinder- und Jugendpsychiatrie","BGII";"307 - stationsäquivalente Behandlung in der Kinder- und Jugendpsychiatrie (30)","BGII";"31 - Psychosomatik","BGI";0,"Leer";"","Leer"},2,0)</f>
        <v>Leer</v>
      </c>
      <c r="L64" s="7" t="str">
        <f>VLOOKUP(C64,{"29 - Psychiatrie (Erwachsene)","BGIb";"297 - stationsäquivalente Behandlung in der Erwachsenenpsychiatrie (29)","BGIb";"30 - Kinder- und Jugendpsychiatrie","BGIIb";"307 - stationsäquivalente Behandlung in der Kinder- und Jugendpsychiatrie (30)","BGIIb";"31 - Psychosomatik","BGIb";0,"Leer";"","Leer"},2,0)</f>
        <v>Leer</v>
      </c>
      <c r="M64" s="7" t="str">
        <f t="shared" si="4"/>
        <v>Leer</v>
      </c>
      <c r="N64" s="7" t="str">
        <f t="shared" si="12"/>
        <v>Leer</v>
      </c>
      <c r="P64" s="7">
        <f t="shared" si="6"/>
        <v>0</v>
      </c>
      <c r="Q64" s="7">
        <f>VLOOKUP(C64,{"29 - Psychiatrie (Erwachsene)",1;"297 - stationsäquivalente Behandlung in der Erwachsenenpsychiatrie (29)",1;"30 - Kinder- und Jugendpsychiatrie",1;"307 - stationsäquivalente Behandlung in der Kinder- und Jugendpsychiatrie (30)",1;"31 - Psychosomatik",1;0,0;"",0},2,0)</f>
        <v>0</v>
      </c>
      <c r="R64" s="7">
        <f t="shared" si="7"/>
        <v>0</v>
      </c>
      <c r="S64" s="7">
        <f t="shared" si="8"/>
        <v>0</v>
      </c>
      <c r="T64" s="7">
        <f t="shared" si="9"/>
        <v>0</v>
      </c>
      <c r="U64" s="7">
        <f t="shared" si="10"/>
        <v>0</v>
      </c>
      <c r="V64" s="7">
        <f t="shared" si="11"/>
        <v>0</v>
      </c>
    </row>
    <row r="65" spans="2:22" ht="15" customHeight="1" x14ac:dyDescent="0.25">
      <c r="B65" s="117" t="str">
        <f t="shared" si="0"/>
        <v>!!!</v>
      </c>
      <c r="C65" s="386"/>
      <c r="D65" s="269"/>
      <c r="E65" s="255"/>
      <c r="F65" s="255"/>
      <c r="G65" s="306"/>
      <c r="H65" s="268"/>
      <c r="I65" s="95"/>
      <c r="J65" s="342"/>
      <c r="K65" s="7" t="str">
        <f>VLOOKUP(C65,{"29 - Psychiatrie (Erwachsene)","BGI";"297 - stationsäquivalente Behandlung in der Erwachsenenpsychiatrie (29)","BGI";"30 - Kinder- und Jugendpsychiatrie","BGII";"307 - stationsäquivalente Behandlung in der Kinder- und Jugendpsychiatrie (30)","BGII";"31 - Psychosomatik","BGI";0,"Leer";"","Leer"},2,0)</f>
        <v>Leer</v>
      </c>
      <c r="L65" s="7" t="str">
        <f>VLOOKUP(C65,{"29 - Psychiatrie (Erwachsene)","BGIb";"297 - stationsäquivalente Behandlung in der Erwachsenenpsychiatrie (29)","BGIb";"30 - Kinder- und Jugendpsychiatrie","BGIIb";"307 - stationsäquivalente Behandlung in der Kinder- und Jugendpsychiatrie (30)","BGIIb";"31 - Psychosomatik","BGIb";0,"Leer";"","Leer"},2,0)</f>
        <v>Leer</v>
      </c>
      <c r="M65" s="7" t="str">
        <f t="shared" si="4"/>
        <v>Leer</v>
      </c>
      <c r="N65" s="7" t="str">
        <f t="shared" si="12"/>
        <v>Leer</v>
      </c>
      <c r="P65" s="7">
        <f t="shared" si="6"/>
        <v>0</v>
      </c>
      <c r="Q65" s="7">
        <f>VLOOKUP(C65,{"29 - Psychiatrie (Erwachsene)",1;"297 - stationsäquivalente Behandlung in der Erwachsenenpsychiatrie (29)",1;"30 - Kinder- und Jugendpsychiatrie",1;"307 - stationsäquivalente Behandlung in der Kinder- und Jugendpsychiatrie (30)",1;"31 - Psychosomatik",1;0,0;"",0},2,0)</f>
        <v>0</v>
      </c>
      <c r="R65" s="7">
        <f t="shared" si="7"/>
        <v>0</v>
      </c>
      <c r="S65" s="7">
        <f t="shared" si="8"/>
        <v>0</v>
      </c>
      <c r="T65" s="7">
        <f t="shared" si="9"/>
        <v>0</v>
      </c>
      <c r="U65" s="7">
        <f t="shared" si="10"/>
        <v>0</v>
      </c>
      <c r="V65" s="7">
        <f t="shared" si="11"/>
        <v>0</v>
      </c>
    </row>
    <row r="66" spans="2:22" ht="15" customHeight="1" x14ac:dyDescent="0.25">
      <c r="B66" s="117" t="str">
        <f t="shared" si="0"/>
        <v>!!!</v>
      </c>
      <c r="C66" s="386"/>
      <c r="D66" s="269"/>
      <c r="E66" s="255"/>
      <c r="F66" s="255"/>
      <c r="G66" s="306"/>
      <c r="H66" s="268"/>
      <c r="I66" s="95"/>
      <c r="J66" s="342"/>
      <c r="K66" s="7" t="str">
        <f>VLOOKUP(C66,{"29 - Psychiatrie (Erwachsene)","BGI";"297 - stationsäquivalente Behandlung in der Erwachsenenpsychiatrie (29)","BGI";"30 - Kinder- und Jugendpsychiatrie","BGII";"307 - stationsäquivalente Behandlung in der Kinder- und Jugendpsychiatrie (30)","BGII";"31 - Psychosomatik","BGI";0,"Leer";"","Leer"},2,0)</f>
        <v>Leer</v>
      </c>
      <c r="L66" s="7" t="str">
        <f>VLOOKUP(C66,{"29 - Psychiatrie (Erwachsene)","BGIb";"297 - stationsäquivalente Behandlung in der Erwachsenenpsychiatrie (29)","BGIb";"30 - Kinder- und Jugendpsychiatrie","BGIIb";"307 - stationsäquivalente Behandlung in der Kinder- und Jugendpsychiatrie (30)","BGIIb";"31 - Psychosomatik","BGIb";0,"Leer";"","Leer"},2,0)</f>
        <v>Leer</v>
      </c>
      <c r="M66" s="7" t="str">
        <f t="shared" si="4"/>
        <v>Leer</v>
      </c>
      <c r="N66" s="7" t="str">
        <f t="shared" si="12"/>
        <v>Leer</v>
      </c>
      <c r="P66" s="7">
        <f t="shared" si="6"/>
        <v>0</v>
      </c>
      <c r="Q66" s="7">
        <f>VLOOKUP(C66,{"29 - Psychiatrie (Erwachsene)",1;"297 - stationsäquivalente Behandlung in der Erwachsenenpsychiatrie (29)",1;"30 - Kinder- und Jugendpsychiatrie",1;"307 - stationsäquivalente Behandlung in der Kinder- und Jugendpsychiatrie (30)",1;"31 - Psychosomatik",1;0,0;"",0},2,0)</f>
        <v>0</v>
      </c>
      <c r="R66" s="7">
        <f t="shared" si="7"/>
        <v>0</v>
      </c>
      <c r="S66" s="7">
        <f t="shared" si="8"/>
        <v>0</v>
      </c>
      <c r="T66" s="7">
        <f t="shared" si="9"/>
        <v>0</v>
      </c>
      <c r="U66" s="7">
        <f t="shared" si="10"/>
        <v>0</v>
      </c>
      <c r="V66" s="7">
        <f t="shared" si="11"/>
        <v>0</v>
      </c>
    </row>
    <row r="67" spans="2:22" ht="15" customHeight="1" x14ac:dyDescent="0.25">
      <c r="B67" s="117" t="str">
        <f t="shared" si="0"/>
        <v>!!!</v>
      </c>
      <c r="C67" s="386"/>
      <c r="D67" s="269"/>
      <c r="E67" s="255"/>
      <c r="F67" s="255"/>
      <c r="G67" s="306"/>
      <c r="H67" s="268"/>
      <c r="I67" s="95"/>
      <c r="J67" s="342"/>
      <c r="K67" s="7" t="str">
        <f>VLOOKUP(C67,{"29 - Psychiatrie (Erwachsene)","BGI";"297 - stationsäquivalente Behandlung in der Erwachsenenpsychiatrie (29)","BGI";"30 - Kinder- und Jugendpsychiatrie","BGII";"307 - stationsäquivalente Behandlung in der Kinder- und Jugendpsychiatrie (30)","BGII";"31 - Psychosomatik","BGI";0,"Leer";"","Leer"},2,0)</f>
        <v>Leer</v>
      </c>
      <c r="L67" s="7" t="str">
        <f>VLOOKUP(C67,{"29 - Psychiatrie (Erwachsene)","BGIb";"297 - stationsäquivalente Behandlung in der Erwachsenenpsychiatrie (29)","BGIb";"30 - Kinder- und Jugendpsychiatrie","BGIIb";"307 - stationsäquivalente Behandlung in der Kinder- und Jugendpsychiatrie (30)","BGIIb";"31 - Psychosomatik","BGIb";0,"Leer";"","Leer"},2,0)</f>
        <v>Leer</v>
      </c>
      <c r="M67" s="7" t="str">
        <f t="shared" si="4"/>
        <v>Leer</v>
      </c>
      <c r="N67" s="7" t="str">
        <f t="shared" si="12"/>
        <v>Leer</v>
      </c>
      <c r="P67" s="7">
        <f t="shared" si="6"/>
        <v>0</v>
      </c>
      <c r="Q67" s="7">
        <f>VLOOKUP(C67,{"29 - Psychiatrie (Erwachsene)",1;"297 - stationsäquivalente Behandlung in der Erwachsenenpsychiatrie (29)",1;"30 - Kinder- und Jugendpsychiatrie",1;"307 - stationsäquivalente Behandlung in der Kinder- und Jugendpsychiatrie (30)",1;"31 - Psychosomatik",1;0,0;"",0},2,0)</f>
        <v>0</v>
      </c>
      <c r="R67" s="7">
        <f t="shared" si="7"/>
        <v>0</v>
      </c>
      <c r="S67" s="7">
        <f t="shared" si="8"/>
        <v>0</v>
      </c>
      <c r="T67" s="7">
        <f t="shared" si="9"/>
        <v>0</v>
      </c>
      <c r="U67" s="7">
        <f t="shared" si="10"/>
        <v>0</v>
      </c>
      <c r="V67" s="7">
        <f t="shared" si="11"/>
        <v>0</v>
      </c>
    </row>
    <row r="68" spans="2:22" ht="15" customHeight="1" x14ac:dyDescent="0.25">
      <c r="B68" s="117" t="str">
        <f t="shared" si="0"/>
        <v>!!!</v>
      </c>
      <c r="C68" s="386"/>
      <c r="D68" s="269"/>
      <c r="E68" s="255"/>
      <c r="F68" s="255"/>
      <c r="G68" s="306"/>
      <c r="H68" s="268"/>
      <c r="I68" s="95"/>
      <c r="J68" s="342"/>
      <c r="K68" s="7" t="str">
        <f>VLOOKUP(C68,{"29 - Psychiatrie (Erwachsene)","BGI";"297 - stationsäquivalente Behandlung in der Erwachsenenpsychiatrie (29)","BGI";"30 - Kinder- und Jugendpsychiatrie","BGII";"307 - stationsäquivalente Behandlung in der Kinder- und Jugendpsychiatrie (30)","BGII";"31 - Psychosomatik","BGI";0,"Leer";"","Leer"},2,0)</f>
        <v>Leer</v>
      </c>
      <c r="L68" s="7" t="str">
        <f>VLOOKUP(C68,{"29 - Psychiatrie (Erwachsene)","BGIb";"297 - stationsäquivalente Behandlung in der Erwachsenenpsychiatrie (29)","BGIb";"30 - Kinder- und Jugendpsychiatrie","BGIIb";"307 - stationsäquivalente Behandlung in der Kinder- und Jugendpsychiatrie (30)","BGIIb";"31 - Psychosomatik","BGIb";0,"Leer";"","Leer"},2,0)</f>
        <v>Leer</v>
      </c>
      <c r="M68" s="7" t="str">
        <f t="shared" si="4"/>
        <v>Leer</v>
      </c>
      <c r="N68" s="7" t="str">
        <f t="shared" si="12"/>
        <v>Leer</v>
      </c>
      <c r="P68" s="7">
        <f t="shared" si="6"/>
        <v>0</v>
      </c>
      <c r="Q68" s="7">
        <f>VLOOKUP(C68,{"29 - Psychiatrie (Erwachsene)",1;"297 - stationsäquivalente Behandlung in der Erwachsenenpsychiatrie (29)",1;"30 - Kinder- und Jugendpsychiatrie",1;"307 - stationsäquivalente Behandlung in der Kinder- und Jugendpsychiatrie (30)",1;"31 - Psychosomatik",1;0,0;"",0},2,0)</f>
        <v>0</v>
      </c>
      <c r="R68" s="7">
        <f t="shared" si="7"/>
        <v>0</v>
      </c>
      <c r="S68" s="7">
        <f t="shared" si="8"/>
        <v>0</v>
      </c>
      <c r="T68" s="7">
        <f t="shared" si="9"/>
        <v>0</v>
      </c>
      <c r="U68" s="7">
        <f t="shared" si="10"/>
        <v>0</v>
      </c>
      <c r="V68" s="7">
        <f t="shared" si="11"/>
        <v>0</v>
      </c>
    </row>
    <row r="69" spans="2:22" ht="15" customHeight="1" x14ac:dyDescent="0.25">
      <c r="B69" s="117" t="str">
        <f t="shared" si="0"/>
        <v>!!!</v>
      </c>
      <c r="C69" s="386"/>
      <c r="D69" s="269"/>
      <c r="E69" s="255"/>
      <c r="F69" s="255"/>
      <c r="G69" s="306"/>
      <c r="H69" s="268"/>
      <c r="I69" s="95"/>
      <c r="J69" s="342"/>
      <c r="K69" s="7" t="str">
        <f>VLOOKUP(C69,{"29 - Psychiatrie (Erwachsene)","BGI";"297 - stationsäquivalente Behandlung in der Erwachsenenpsychiatrie (29)","BGI";"30 - Kinder- und Jugendpsychiatrie","BGII";"307 - stationsäquivalente Behandlung in der Kinder- und Jugendpsychiatrie (30)","BGII";"31 - Psychosomatik","BGI";0,"Leer";"","Leer"},2,0)</f>
        <v>Leer</v>
      </c>
      <c r="L69" s="7" t="str">
        <f>VLOOKUP(C69,{"29 - Psychiatrie (Erwachsene)","BGIb";"297 - stationsäquivalente Behandlung in der Erwachsenenpsychiatrie (29)","BGIb";"30 - Kinder- und Jugendpsychiatrie","BGIIb";"307 - stationsäquivalente Behandlung in der Kinder- und Jugendpsychiatrie (30)","BGIIb";"31 - Psychosomatik","BGIb";0,"Leer";"","Leer"},2,0)</f>
        <v>Leer</v>
      </c>
      <c r="M69" s="7" t="str">
        <f t="shared" si="4"/>
        <v>Leer</v>
      </c>
      <c r="N69" s="7" t="str">
        <f t="shared" si="12"/>
        <v>Leer</v>
      </c>
      <c r="P69" s="7">
        <f t="shared" si="6"/>
        <v>0</v>
      </c>
      <c r="Q69" s="7">
        <f>VLOOKUP(C69,{"29 - Psychiatrie (Erwachsene)",1;"297 - stationsäquivalente Behandlung in der Erwachsenenpsychiatrie (29)",1;"30 - Kinder- und Jugendpsychiatrie",1;"307 - stationsäquivalente Behandlung in der Kinder- und Jugendpsychiatrie (30)",1;"31 - Psychosomatik",1;0,0;"",0},2,0)</f>
        <v>0</v>
      </c>
      <c r="R69" s="7">
        <f t="shared" si="7"/>
        <v>0</v>
      </c>
      <c r="S69" s="7">
        <f t="shared" si="8"/>
        <v>0</v>
      </c>
      <c r="T69" s="7">
        <f t="shared" si="9"/>
        <v>0</v>
      </c>
      <c r="U69" s="7">
        <f t="shared" si="10"/>
        <v>0</v>
      </c>
      <c r="V69" s="7">
        <f t="shared" si="11"/>
        <v>0</v>
      </c>
    </row>
    <row r="70" spans="2:22" ht="15" customHeight="1" x14ac:dyDescent="0.25">
      <c r="B70" s="117" t="str">
        <f t="shared" si="0"/>
        <v>!!!</v>
      </c>
      <c r="C70" s="386"/>
      <c r="D70" s="269"/>
      <c r="E70" s="255"/>
      <c r="F70" s="255"/>
      <c r="G70" s="306"/>
      <c r="H70" s="268"/>
      <c r="I70" s="95"/>
      <c r="J70" s="342"/>
      <c r="K70" s="7" t="str">
        <f>VLOOKUP(C70,{"29 - Psychiatrie (Erwachsene)","BGI";"297 - stationsäquivalente Behandlung in der Erwachsenenpsychiatrie (29)","BGI";"30 - Kinder- und Jugendpsychiatrie","BGII";"307 - stationsäquivalente Behandlung in der Kinder- und Jugendpsychiatrie (30)","BGII";"31 - Psychosomatik","BGI";0,"Leer";"","Leer"},2,0)</f>
        <v>Leer</v>
      </c>
      <c r="L70" s="7" t="str">
        <f>VLOOKUP(C70,{"29 - Psychiatrie (Erwachsene)","BGIb";"297 - stationsäquivalente Behandlung in der Erwachsenenpsychiatrie (29)","BGIb";"30 - Kinder- und Jugendpsychiatrie","BGIIb";"307 - stationsäquivalente Behandlung in der Kinder- und Jugendpsychiatrie (30)","BGIIb";"31 - Psychosomatik","BGIb";0,"Leer";"","Leer"},2,0)</f>
        <v>Leer</v>
      </c>
      <c r="M70" s="7" t="str">
        <f t="shared" si="4"/>
        <v>Leer</v>
      </c>
      <c r="N70" s="7" t="str">
        <f t="shared" si="12"/>
        <v>Leer</v>
      </c>
      <c r="P70" s="7">
        <f t="shared" si="6"/>
        <v>0</v>
      </c>
      <c r="Q70" s="7">
        <f>VLOOKUP(C70,{"29 - Psychiatrie (Erwachsene)",1;"297 - stationsäquivalente Behandlung in der Erwachsenenpsychiatrie (29)",1;"30 - Kinder- und Jugendpsychiatrie",1;"307 - stationsäquivalente Behandlung in der Kinder- und Jugendpsychiatrie (30)",1;"31 - Psychosomatik",1;0,0;"",0},2,0)</f>
        <v>0</v>
      </c>
      <c r="R70" s="7">
        <f t="shared" si="7"/>
        <v>0</v>
      </c>
      <c r="S70" s="7">
        <f t="shared" si="8"/>
        <v>0</v>
      </c>
      <c r="T70" s="7">
        <f t="shared" si="9"/>
        <v>0</v>
      </c>
      <c r="U70" s="7">
        <f t="shared" si="10"/>
        <v>0</v>
      </c>
      <c r="V70" s="7">
        <f t="shared" si="11"/>
        <v>0</v>
      </c>
    </row>
    <row r="71" spans="2:22" ht="15" customHeight="1" x14ac:dyDescent="0.25">
      <c r="B71" s="117" t="str">
        <f t="shared" si="0"/>
        <v>!!!</v>
      </c>
      <c r="C71" s="386"/>
      <c r="D71" s="269"/>
      <c r="E71" s="255"/>
      <c r="F71" s="255"/>
      <c r="G71" s="306"/>
      <c r="H71" s="268"/>
      <c r="I71" s="95"/>
      <c r="J71" s="342"/>
      <c r="K71" s="7" t="str">
        <f>VLOOKUP(C71,{"29 - Psychiatrie (Erwachsene)","BGI";"297 - stationsäquivalente Behandlung in der Erwachsenenpsychiatrie (29)","BGI";"30 - Kinder- und Jugendpsychiatrie","BGII";"307 - stationsäquivalente Behandlung in der Kinder- und Jugendpsychiatrie (30)","BGII";"31 - Psychosomatik","BGI";0,"Leer";"","Leer"},2,0)</f>
        <v>Leer</v>
      </c>
      <c r="L71" s="7" t="str">
        <f>VLOOKUP(C71,{"29 - Psychiatrie (Erwachsene)","BGIb";"297 - stationsäquivalente Behandlung in der Erwachsenenpsychiatrie (29)","BGIb";"30 - Kinder- und Jugendpsychiatrie","BGIIb";"307 - stationsäquivalente Behandlung in der Kinder- und Jugendpsychiatrie (30)","BGIIb";"31 - Psychosomatik","BGIb";0,"Leer";"","Leer"},2,0)</f>
        <v>Leer</v>
      </c>
      <c r="M71" s="7" t="str">
        <f t="shared" si="4"/>
        <v>Leer</v>
      </c>
      <c r="N71" s="7" t="str">
        <f t="shared" si="12"/>
        <v>Leer</v>
      </c>
      <c r="P71" s="7">
        <f t="shared" si="6"/>
        <v>0</v>
      </c>
      <c r="Q71" s="7">
        <f>VLOOKUP(C71,{"29 - Psychiatrie (Erwachsene)",1;"297 - stationsäquivalente Behandlung in der Erwachsenenpsychiatrie (29)",1;"30 - Kinder- und Jugendpsychiatrie",1;"307 - stationsäquivalente Behandlung in der Kinder- und Jugendpsychiatrie (30)",1;"31 - Psychosomatik",1;0,0;"",0},2,0)</f>
        <v>0</v>
      </c>
      <c r="R71" s="7">
        <f t="shared" si="7"/>
        <v>0</v>
      </c>
      <c r="S71" s="7">
        <f t="shared" si="8"/>
        <v>0</v>
      </c>
      <c r="T71" s="7">
        <f t="shared" si="9"/>
        <v>0</v>
      </c>
      <c r="U71" s="7">
        <f t="shared" si="10"/>
        <v>0</v>
      </c>
      <c r="V71" s="7">
        <f t="shared" si="11"/>
        <v>0</v>
      </c>
    </row>
    <row r="72" spans="2:22" ht="15" customHeight="1" x14ac:dyDescent="0.25">
      <c r="B72" s="117" t="str">
        <f t="shared" si="0"/>
        <v>!!!</v>
      </c>
      <c r="C72" s="386"/>
      <c r="D72" s="269"/>
      <c r="E72" s="255"/>
      <c r="F72" s="255"/>
      <c r="G72" s="306"/>
      <c r="H72" s="268"/>
      <c r="I72" s="95"/>
      <c r="J72" s="342"/>
      <c r="K72" s="7" t="str">
        <f>VLOOKUP(C72,{"29 - Psychiatrie (Erwachsene)","BGI";"297 - stationsäquivalente Behandlung in der Erwachsenenpsychiatrie (29)","BGI";"30 - Kinder- und Jugendpsychiatrie","BGII";"307 - stationsäquivalente Behandlung in der Kinder- und Jugendpsychiatrie (30)","BGII";"31 - Psychosomatik","BGI";0,"Leer";"","Leer"},2,0)</f>
        <v>Leer</v>
      </c>
      <c r="L72" s="7" t="str">
        <f>VLOOKUP(C72,{"29 - Psychiatrie (Erwachsene)","BGIb";"297 - stationsäquivalente Behandlung in der Erwachsenenpsychiatrie (29)","BGIb";"30 - Kinder- und Jugendpsychiatrie","BGIIb";"307 - stationsäquivalente Behandlung in der Kinder- und Jugendpsychiatrie (30)","BGIIb";"31 - Psychosomatik","BGIb";0,"Leer";"","Leer"},2,0)</f>
        <v>Leer</v>
      </c>
      <c r="M72" s="7" t="str">
        <f t="shared" si="4"/>
        <v>Leer</v>
      </c>
      <c r="N72" s="7" t="str">
        <f t="shared" si="12"/>
        <v>Leer</v>
      </c>
      <c r="P72" s="7">
        <f t="shared" si="6"/>
        <v>0</v>
      </c>
      <c r="Q72" s="7">
        <f>VLOOKUP(C72,{"29 - Psychiatrie (Erwachsene)",1;"297 - stationsäquivalente Behandlung in der Erwachsenenpsychiatrie (29)",1;"30 - Kinder- und Jugendpsychiatrie",1;"307 - stationsäquivalente Behandlung in der Kinder- und Jugendpsychiatrie (30)",1;"31 - Psychosomatik",1;0,0;"",0},2,0)</f>
        <v>0</v>
      </c>
      <c r="R72" s="7">
        <f t="shared" si="7"/>
        <v>0</v>
      </c>
      <c r="S72" s="7">
        <f t="shared" si="8"/>
        <v>0</v>
      </c>
      <c r="T72" s="7">
        <f t="shared" si="9"/>
        <v>0</v>
      </c>
      <c r="U72" s="7">
        <f t="shared" si="10"/>
        <v>0</v>
      </c>
      <c r="V72" s="7">
        <f t="shared" si="11"/>
        <v>0</v>
      </c>
    </row>
    <row r="73" spans="2:22" ht="15" customHeight="1" x14ac:dyDescent="0.25">
      <c r="B73" s="117" t="str">
        <f t="shared" si="0"/>
        <v>!!!</v>
      </c>
      <c r="C73" s="386"/>
      <c r="D73" s="269"/>
      <c r="E73" s="255"/>
      <c r="F73" s="255"/>
      <c r="G73" s="306"/>
      <c r="H73" s="268"/>
      <c r="I73" s="95"/>
      <c r="J73" s="342"/>
      <c r="K73" s="7" t="str">
        <f>VLOOKUP(C73,{"29 - Psychiatrie (Erwachsene)","BGI";"297 - stationsäquivalente Behandlung in der Erwachsenenpsychiatrie (29)","BGI";"30 - Kinder- und Jugendpsychiatrie","BGII";"307 - stationsäquivalente Behandlung in der Kinder- und Jugendpsychiatrie (30)","BGII";"31 - Psychosomatik","BGI";0,"Leer";"","Leer"},2,0)</f>
        <v>Leer</v>
      </c>
      <c r="L73" s="7" t="str">
        <f>VLOOKUP(C73,{"29 - Psychiatrie (Erwachsene)","BGIb";"297 - stationsäquivalente Behandlung in der Erwachsenenpsychiatrie (29)","BGIb";"30 - Kinder- und Jugendpsychiatrie","BGIIb";"307 - stationsäquivalente Behandlung in der Kinder- und Jugendpsychiatrie (30)","BGIIb";"31 - Psychosomatik","BGIb";0,"Leer";"","Leer"},2,0)</f>
        <v>Leer</v>
      </c>
      <c r="M73" s="7" t="str">
        <f t="shared" si="4"/>
        <v>Leer</v>
      </c>
      <c r="N73" s="7" t="str">
        <f t="shared" si="12"/>
        <v>Leer</v>
      </c>
      <c r="P73" s="7">
        <f t="shared" si="6"/>
        <v>0</v>
      </c>
      <c r="Q73" s="7">
        <f>VLOOKUP(C73,{"29 - Psychiatrie (Erwachsene)",1;"297 - stationsäquivalente Behandlung in der Erwachsenenpsychiatrie (29)",1;"30 - Kinder- und Jugendpsychiatrie",1;"307 - stationsäquivalente Behandlung in der Kinder- und Jugendpsychiatrie (30)",1;"31 - Psychosomatik",1;0,0;"",0},2,0)</f>
        <v>0</v>
      </c>
      <c r="R73" s="7">
        <f t="shared" si="7"/>
        <v>0</v>
      </c>
      <c r="S73" s="7">
        <f t="shared" si="8"/>
        <v>0</v>
      </c>
      <c r="T73" s="7">
        <f t="shared" si="9"/>
        <v>0</v>
      </c>
      <c r="U73" s="7">
        <f t="shared" si="10"/>
        <v>0</v>
      </c>
      <c r="V73" s="7">
        <f t="shared" si="11"/>
        <v>0</v>
      </c>
    </row>
    <row r="74" spans="2:22" ht="15" customHeight="1" x14ac:dyDescent="0.25">
      <c r="B74" s="117" t="str">
        <f t="shared" si="0"/>
        <v>!!!</v>
      </c>
      <c r="C74" s="386"/>
      <c r="D74" s="269"/>
      <c r="E74" s="255"/>
      <c r="F74" s="255"/>
      <c r="G74" s="306"/>
      <c r="H74" s="268"/>
      <c r="I74" s="95"/>
      <c r="J74" s="342"/>
      <c r="K74" s="7" t="str">
        <f>VLOOKUP(C74,{"29 - Psychiatrie (Erwachsene)","BGI";"297 - stationsäquivalente Behandlung in der Erwachsenenpsychiatrie (29)","BGI";"30 - Kinder- und Jugendpsychiatrie","BGII";"307 - stationsäquivalente Behandlung in der Kinder- und Jugendpsychiatrie (30)","BGII";"31 - Psychosomatik","BGI";0,"Leer";"","Leer"},2,0)</f>
        <v>Leer</v>
      </c>
      <c r="L74" s="7" t="str">
        <f>VLOOKUP(C74,{"29 - Psychiatrie (Erwachsene)","BGIb";"297 - stationsäquivalente Behandlung in der Erwachsenenpsychiatrie (29)","BGIb";"30 - Kinder- und Jugendpsychiatrie","BGIIb";"307 - stationsäquivalente Behandlung in der Kinder- und Jugendpsychiatrie (30)","BGIIb";"31 - Psychosomatik","BGIb";0,"Leer";"","Leer"},2,0)</f>
        <v>Leer</v>
      </c>
      <c r="M74" s="7" t="str">
        <f t="shared" si="4"/>
        <v>Leer</v>
      </c>
      <c r="N74" s="7" t="str">
        <f t="shared" si="12"/>
        <v>Leer</v>
      </c>
      <c r="P74" s="7">
        <f t="shared" si="6"/>
        <v>0</v>
      </c>
      <c r="Q74" s="7">
        <f>VLOOKUP(C74,{"29 - Psychiatrie (Erwachsene)",1;"297 - stationsäquivalente Behandlung in der Erwachsenenpsychiatrie (29)",1;"30 - Kinder- und Jugendpsychiatrie",1;"307 - stationsäquivalente Behandlung in der Kinder- und Jugendpsychiatrie (30)",1;"31 - Psychosomatik",1;0,0;"",0},2,0)</f>
        <v>0</v>
      </c>
      <c r="R74" s="7">
        <f t="shared" si="7"/>
        <v>0</v>
      </c>
      <c r="S74" s="7">
        <f t="shared" si="8"/>
        <v>0</v>
      </c>
      <c r="T74" s="7">
        <f t="shared" si="9"/>
        <v>0</v>
      </c>
      <c r="U74" s="7">
        <f t="shared" si="10"/>
        <v>0</v>
      </c>
      <c r="V74" s="7">
        <f t="shared" si="11"/>
        <v>0</v>
      </c>
    </row>
    <row r="75" spans="2:22" ht="15" customHeight="1" x14ac:dyDescent="0.25">
      <c r="B75" s="117" t="str">
        <f t="shared" si="0"/>
        <v>!!!</v>
      </c>
      <c r="C75" s="386"/>
      <c r="D75" s="269"/>
      <c r="E75" s="255"/>
      <c r="F75" s="255"/>
      <c r="G75" s="306"/>
      <c r="H75" s="268"/>
      <c r="I75" s="95"/>
      <c r="J75" s="342"/>
      <c r="K75" s="7" t="str">
        <f>VLOOKUP(C75,{"29 - Psychiatrie (Erwachsene)","BGI";"297 - stationsäquivalente Behandlung in der Erwachsenenpsychiatrie (29)","BGI";"30 - Kinder- und Jugendpsychiatrie","BGII";"307 - stationsäquivalente Behandlung in der Kinder- und Jugendpsychiatrie (30)","BGII";"31 - Psychosomatik","BGI";0,"Leer";"","Leer"},2,0)</f>
        <v>Leer</v>
      </c>
      <c r="L75" s="7" t="str">
        <f>VLOOKUP(C75,{"29 - Psychiatrie (Erwachsene)","BGIb";"297 - stationsäquivalente Behandlung in der Erwachsenenpsychiatrie (29)","BGIb";"30 - Kinder- und Jugendpsychiatrie","BGIIb";"307 - stationsäquivalente Behandlung in der Kinder- und Jugendpsychiatrie (30)","BGIIb";"31 - Psychosomatik","BGIb";0,"Leer";"","Leer"},2,0)</f>
        <v>Leer</v>
      </c>
      <c r="M75" s="7" t="str">
        <f t="shared" si="4"/>
        <v>Leer</v>
      </c>
      <c r="N75" s="7" t="str">
        <f t="shared" si="12"/>
        <v>Leer</v>
      </c>
      <c r="P75" s="7">
        <f t="shared" si="6"/>
        <v>0</v>
      </c>
      <c r="Q75" s="7">
        <f>VLOOKUP(C75,{"29 - Psychiatrie (Erwachsene)",1;"297 - stationsäquivalente Behandlung in der Erwachsenenpsychiatrie (29)",1;"30 - Kinder- und Jugendpsychiatrie",1;"307 - stationsäquivalente Behandlung in der Kinder- und Jugendpsychiatrie (30)",1;"31 - Psychosomatik",1;0,0;"",0},2,0)</f>
        <v>0</v>
      </c>
      <c r="R75" s="7">
        <f t="shared" si="7"/>
        <v>0</v>
      </c>
      <c r="S75" s="7">
        <f t="shared" si="8"/>
        <v>0</v>
      </c>
      <c r="T75" s="7">
        <f t="shared" si="9"/>
        <v>0</v>
      </c>
      <c r="U75" s="7">
        <f t="shared" si="10"/>
        <v>0</v>
      </c>
      <c r="V75" s="7">
        <f t="shared" si="11"/>
        <v>0</v>
      </c>
    </row>
    <row r="76" spans="2:22" ht="15" customHeight="1" x14ac:dyDescent="0.25">
      <c r="B76" s="117" t="str">
        <f t="shared" si="0"/>
        <v>!!!</v>
      </c>
      <c r="C76" s="386"/>
      <c r="D76" s="269"/>
      <c r="E76" s="255"/>
      <c r="F76" s="255"/>
      <c r="G76" s="306"/>
      <c r="H76" s="268"/>
      <c r="I76" s="95"/>
      <c r="J76" s="342"/>
      <c r="K76" s="7" t="str">
        <f>VLOOKUP(C76,{"29 - Psychiatrie (Erwachsene)","BGI";"297 - stationsäquivalente Behandlung in der Erwachsenenpsychiatrie (29)","BGI";"30 - Kinder- und Jugendpsychiatrie","BGII";"307 - stationsäquivalente Behandlung in der Kinder- und Jugendpsychiatrie (30)","BGII";"31 - Psychosomatik","BGI";0,"Leer";"","Leer"},2,0)</f>
        <v>Leer</v>
      </c>
      <c r="L76" s="7" t="str">
        <f>VLOOKUP(C76,{"29 - Psychiatrie (Erwachsene)","BGIb";"297 - stationsäquivalente Behandlung in der Erwachsenenpsychiatrie (29)","BGIb";"30 - Kinder- und Jugendpsychiatrie","BGIIb";"307 - stationsäquivalente Behandlung in der Kinder- und Jugendpsychiatrie (30)","BGIIb";"31 - Psychosomatik","BGIb";0,"Leer";"","Leer"},2,0)</f>
        <v>Leer</v>
      </c>
      <c r="M76" s="7" t="str">
        <f t="shared" si="4"/>
        <v>Leer</v>
      </c>
      <c r="N76" s="7" t="str">
        <f t="shared" si="12"/>
        <v>Leer</v>
      </c>
      <c r="P76" s="7">
        <f t="shared" si="6"/>
        <v>0</v>
      </c>
      <c r="Q76" s="7">
        <f>VLOOKUP(C76,{"29 - Psychiatrie (Erwachsene)",1;"297 - stationsäquivalente Behandlung in der Erwachsenenpsychiatrie (29)",1;"30 - Kinder- und Jugendpsychiatrie",1;"307 - stationsäquivalente Behandlung in der Kinder- und Jugendpsychiatrie (30)",1;"31 - Psychosomatik",1;0,0;"",0},2,0)</f>
        <v>0</v>
      </c>
      <c r="R76" s="7">
        <f t="shared" si="7"/>
        <v>0</v>
      </c>
      <c r="S76" s="7">
        <f t="shared" si="8"/>
        <v>0</v>
      </c>
      <c r="T76" s="7">
        <f t="shared" si="9"/>
        <v>0</v>
      </c>
      <c r="U76" s="7">
        <f t="shared" si="10"/>
        <v>0</v>
      </c>
      <c r="V76" s="7">
        <f t="shared" si="11"/>
        <v>0</v>
      </c>
    </row>
    <row r="77" spans="2:22" ht="15" customHeight="1" x14ac:dyDescent="0.25">
      <c r="B77" s="117" t="str">
        <f t="shared" si="0"/>
        <v>!!!</v>
      </c>
      <c r="C77" s="386"/>
      <c r="D77" s="269"/>
      <c r="E77" s="255"/>
      <c r="F77" s="255"/>
      <c r="G77" s="306"/>
      <c r="H77" s="268"/>
      <c r="I77" s="95"/>
      <c r="J77" s="342"/>
      <c r="K77" s="7" t="str">
        <f>VLOOKUP(C77,{"29 - Psychiatrie (Erwachsene)","BGI";"297 - stationsäquivalente Behandlung in der Erwachsenenpsychiatrie (29)","BGI";"30 - Kinder- und Jugendpsychiatrie","BGII";"307 - stationsäquivalente Behandlung in der Kinder- und Jugendpsychiatrie (30)","BGII";"31 - Psychosomatik","BGI";0,"Leer";"","Leer"},2,0)</f>
        <v>Leer</v>
      </c>
      <c r="L77" s="7" t="str">
        <f>VLOOKUP(C77,{"29 - Psychiatrie (Erwachsene)","BGIb";"297 - stationsäquivalente Behandlung in der Erwachsenenpsychiatrie (29)","BGIb";"30 - Kinder- und Jugendpsychiatrie","BGIIb";"307 - stationsäquivalente Behandlung in der Kinder- und Jugendpsychiatrie (30)","BGIIb";"31 - Psychosomatik","BGIb";0,"Leer";"","Leer"},2,0)</f>
        <v>Leer</v>
      </c>
      <c r="M77" s="7" t="str">
        <f t="shared" si="4"/>
        <v>Leer</v>
      </c>
      <c r="N77" s="7" t="str">
        <f t="shared" si="12"/>
        <v>Leer</v>
      </c>
      <c r="P77" s="7">
        <f t="shared" si="6"/>
        <v>0</v>
      </c>
      <c r="Q77" s="7">
        <f>VLOOKUP(C77,{"29 - Psychiatrie (Erwachsene)",1;"297 - stationsäquivalente Behandlung in der Erwachsenenpsychiatrie (29)",1;"30 - Kinder- und Jugendpsychiatrie",1;"307 - stationsäquivalente Behandlung in der Kinder- und Jugendpsychiatrie (30)",1;"31 - Psychosomatik",1;0,0;"",0},2,0)</f>
        <v>0</v>
      </c>
      <c r="R77" s="7">
        <f t="shared" si="7"/>
        <v>0</v>
      </c>
      <c r="S77" s="7">
        <f t="shared" si="8"/>
        <v>0</v>
      </c>
      <c r="T77" s="7">
        <f t="shared" si="9"/>
        <v>0</v>
      </c>
      <c r="U77" s="7">
        <f t="shared" si="10"/>
        <v>0</v>
      </c>
      <c r="V77" s="7">
        <f t="shared" si="11"/>
        <v>0</v>
      </c>
    </row>
    <row r="78" spans="2:22" ht="15" customHeight="1" x14ac:dyDescent="0.25">
      <c r="B78" s="117" t="str">
        <f t="shared" ref="B78:B141" si="13">IF(SUM(Q78:V78)&lt;6,"!!!","")</f>
        <v>!!!</v>
      </c>
      <c r="C78" s="386"/>
      <c r="D78" s="269"/>
      <c r="E78" s="255"/>
      <c r="F78" s="255"/>
      <c r="G78" s="306"/>
      <c r="H78" s="268"/>
      <c r="I78" s="95"/>
      <c r="J78" s="342"/>
      <c r="K78" s="7" t="str">
        <f>VLOOKUP(C78,{"29 - Psychiatrie (Erwachsene)","BGI";"297 - stationsäquivalente Behandlung in der Erwachsenenpsychiatrie (29)","BGI";"30 - Kinder- und Jugendpsychiatrie","BGII";"307 - stationsäquivalente Behandlung in der Kinder- und Jugendpsychiatrie (30)","BGII";"31 - Psychosomatik","BGI";0,"Leer";"","Leer"},2,0)</f>
        <v>Leer</v>
      </c>
      <c r="L78" s="7" t="str">
        <f>VLOOKUP(C78,{"29 - Psychiatrie (Erwachsene)","BGIb";"297 - stationsäquivalente Behandlung in der Erwachsenenpsychiatrie (29)","BGIb";"30 - Kinder- und Jugendpsychiatrie","BGIIb";"307 - stationsäquivalente Behandlung in der Kinder- und Jugendpsychiatrie (30)","BGIIb";"31 - Psychosomatik","BGIb";0,"Leer";"","Leer"},2,0)</f>
        <v>Leer</v>
      </c>
      <c r="M78" s="7" t="str">
        <f t="shared" si="4"/>
        <v>Leer</v>
      </c>
      <c r="N78" s="7" t="str">
        <f t="shared" si="12"/>
        <v>Leer</v>
      </c>
      <c r="P78" s="7">
        <f t="shared" si="6"/>
        <v>0</v>
      </c>
      <c r="Q78" s="7">
        <f>VLOOKUP(C78,{"29 - Psychiatrie (Erwachsene)",1;"297 - stationsäquivalente Behandlung in der Erwachsenenpsychiatrie (29)",1;"30 - Kinder- und Jugendpsychiatrie",1;"307 - stationsäquivalente Behandlung in der Kinder- und Jugendpsychiatrie (30)",1;"31 - Psychosomatik",1;0,0;"",0},2,0)</f>
        <v>0</v>
      </c>
      <c r="R78" s="7">
        <f t="shared" si="7"/>
        <v>0</v>
      </c>
      <c r="S78" s="7">
        <f t="shared" si="8"/>
        <v>0</v>
      </c>
      <c r="T78" s="7">
        <f t="shared" si="9"/>
        <v>0</v>
      </c>
      <c r="U78" s="7">
        <f t="shared" si="10"/>
        <v>0</v>
      </c>
      <c r="V78" s="7">
        <f t="shared" si="11"/>
        <v>0</v>
      </c>
    </row>
    <row r="79" spans="2:22" ht="15" customHeight="1" x14ac:dyDescent="0.25">
      <c r="B79" s="117" t="str">
        <f t="shared" si="13"/>
        <v>!!!</v>
      </c>
      <c r="C79" s="386"/>
      <c r="D79" s="269"/>
      <c r="E79" s="255"/>
      <c r="F79" s="255"/>
      <c r="G79" s="306"/>
      <c r="H79" s="268"/>
      <c r="I79" s="95"/>
      <c r="J79" s="342"/>
      <c r="K79" s="7" t="str">
        <f>VLOOKUP(C79,{"29 - Psychiatrie (Erwachsene)","BGI";"297 - stationsäquivalente Behandlung in der Erwachsenenpsychiatrie (29)","BGI";"30 - Kinder- und Jugendpsychiatrie","BGII";"307 - stationsäquivalente Behandlung in der Kinder- und Jugendpsychiatrie (30)","BGII";"31 - Psychosomatik","BGI";0,"Leer";"","Leer"},2,0)</f>
        <v>Leer</v>
      </c>
      <c r="L79" s="7" t="str">
        <f>VLOOKUP(C79,{"29 - Psychiatrie (Erwachsene)","BGIb";"297 - stationsäquivalente Behandlung in der Erwachsenenpsychiatrie (29)","BGIb";"30 - Kinder- und Jugendpsychiatrie","BGIIb";"307 - stationsäquivalente Behandlung in der Kinder- und Jugendpsychiatrie (30)","BGIIb";"31 - Psychosomatik","BGIb";0,"Leer";"","Leer"},2,0)</f>
        <v>Leer</v>
      </c>
      <c r="M79" s="7" t="str">
        <f t="shared" ref="M79:M142" si="14">IF(D79="Anrechnung Fachkräfte Nicht-PPP-RL Berufsgruppen in VKS",L79,K79)</f>
        <v>Leer</v>
      </c>
      <c r="N79" s="7" t="str">
        <f t="shared" ref="N79:N110" si="15">IF(C78&lt;&gt;"","Einrichtungen2","Leer")</f>
        <v>Leer</v>
      </c>
      <c r="P79" s="7">
        <f t="shared" si="6"/>
        <v>0</v>
      </c>
      <c r="Q79" s="7">
        <f>VLOOKUP(C79,{"29 - Psychiatrie (Erwachsene)",1;"297 - stationsäquivalente Behandlung in der Erwachsenenpsychiatrie (29)",1;"30 - Kinder- und Jugendpsychiatrie",1;"307 - stationsäquivalente Behandlung in der Kinder- und Jugendpsychiatrie (30)",1;"31 - Psychosomatik",1;0,0;"",0},2,0)</f>
        <v>0</v>
      </c>
      <c r="R79" s="7">
        <f t="shared" si="7"/>
        <v>0</v>
      </c>
      <c r="S79" s="7">
        <f t="shared" si="8"/>
        <v>0</v>
      </c>
      <c r="T79" s="7">
        <f t="shared" si="9"/>
        <v>0</v>
      </c>
      <c r="U79" s="7">
        <f t="shared" si="10"/>
        <v>0</v>
      </c>
      <c r="V79" s="7">
        <f t="shared" si="11"/>
        <v>0</v>
      </c>
    </row>
    <row r="80" spans="2:22" ht="15" customHeight="1" x14ac:dyDescent="0.25">
      <c r="B80" s="117" t="str">
        <f t="shared" si="13"/>
        <v>!!!</v>
      </c>
      <c r="C80" s="386"/>
      <c r="D80" s="269"/>
      <c r="E80" s="255"/>
      <c r="F80" s="255"/>
      <c r="G80" s="306"/>
      <c r="H80" s="268"/>
      <c r="I80" s="95"/>
      <c r="J80" s="342"/>
      <c r="K80" s="7" t="str">
        <f>VLOOKUP(C80,{"29 - Psychiatrie (Erwachsene)","BGI";"297 - stationsäquivalente Behandlung in der Erwachsenenpsychiatrie (29)","BGI";"30 - Kinder- und Jugendpsychiatrie","BGII";"307 - stationsäquivalente Behandlung in der Kinder- und Jugendpsychiatrie (30)","BGII";"31 - Psychosomatik","BGI";0,"Leer";"","Leer"},2,0)</f>
        <v>Leer</v>
      </c>
      <c r="L80" s="7" t="str">
        <f>VLOOKUP(C80,{"29 - Psychiatrie (Erwachsene)","BGIb";"297 - stationsäquivalente Behandlung in der Erwachsenenpsychiatrie (29)","BGIb";"30 - Kinder- und Jugendpsychiatrie","BGIIb";"307 - stationsäquivalente Behandlung in der Kinder- und Jugendpsychiatrie (30)","BGIIb";"31 - Psychosomatik","BGIb";0,"Leer";"","Leer"},2,0)</f>
        <v>Leer</v>
      </c>
      <c r="M80" s="7" t="str">
        <f t="shared" si="14"/>
        <v>Leer</v>
      </c>
      <c r="N80" s="7" t="str">
        <f t="shared" si="15"/>
        <v>Leer</v>
      </c>
      <c r="P80" s="7">
        <f t="shared" ref="P80:P143" si="16">IF(LEN(B80)&gt;0,0,1)</f>
        <v>0</v>
      </c>
      <c r="Q80" s="7">
        <f>VLOOKUP(C80,{"29 - Psychiatrie (Erwachsene)",1;"297 - stationsäquivalente Behandlung in der Erwachsenenpsychiatrie (29)",1;"30 - Kinder- und Jugendpsychiatrie",1;"307 - stationsäquivalente Behandlung in der Kinder- und Jugendpsychiatrie (30)",1;"31 - Psychosomatik",1;0,0;"",0},2,0)</f>
        <v>0</v>
      </c>
      <c r="R80" s="7">
        <f t="shared" ref="R80:R143" si="17">IF(LEN(D80)&gt;0,1,0)</f>
        <v>0</v>
      </c>
      <c r="S80" s="7">
        <f t="shared" ref="S80:S143" si="18">IF(LEN(E80)&gt;0,1,0)</f>
        <v>0</v>
      </c>
      <c r="T80" s="7">
        <f t="shared" ref="T80:T143" si="19">IF(LEN(F80)&gt;0,1,0)</f>
        <v>0</v>
      </c>
      <c r="U80" s="7">
        <f t="shared" ref="U80:U143" si="20">IF(LEN(G80)&gt;0,1,0)</f>
        <v>0</v>
      </c>
      <c r="V80" s="7">
        <f t="shared" ref="V80:V143" si="21">IF(LEN(H80)&gt;0,1,0)</f>
        <v>0</v>
      </c>
    </row>
    <row r="81" spans="2:22" ht="15" customHeight="1" x14ac:dyDescent="0.25">
      <c r="B81" s="117" t="str">
        <f t="shared" si="13"/>
        <v>!!!</v>
      </c>
      <c r="C81" s="386"/>
      <c r="D81" s="269"/>
      <c r="E81" s="255"/>
      <c r="F81" s="255"/>
      <c r="G81" s="306"/>
      <c r="H81" s="268"/>
      <c r="I81" s="95"/>
      <c r="J81" s="342"/>
      <c r="K81" s="7" t="str">
        <f>VLOOKUP(C81,{"29 - Psychiatrie (Erwachsene)","BGI";"297 - stationsäquivalente Behandlung in der Erwachsenenpsychiatrie (29)","BGI";"30 - Kinder- und Jugendpsychiatrie","BGII";"307 - stationsäquivalente Behandlung in der Kinder- und Jugendpsychiatrie (30)","BGII";"31 - Psychosomatik","BGI";0,"Leer";"","Leer"},2,0)</f>
        <v>Leer</v>
      </c>
      <c r="L81" s="7" t="str">
        <f>VLOOKUP(C81,{"29 - Psychiatrie (Erwachsene)","BGIb";"297 - stationsäquivalente Behandlung in der Erwachsenenpsychiatrie (29)","BGIb";"30 - Kinder- und Jugendpsychiatrie","BGIIb";"307 - stationsäquivalente Behandlung in der Kinder- und Jugendpsychiatrie (30)","BGIIb";"31 - Psychosomatik","BGIb";0,"Leer";"","Leer"},2,0)</f>
        <v>Leer</v>
      </c>
      <c r="M81" s="7" t="str">
        <f t="shared" si="14"/>
        <v>Leer</v>
      </c>
      <c r="N81" s="7" t="str">
        <f t="shared" si="15"/>
        <v>Leer</v>
      </c>
      <c r="P81" s="7">
        <f t="shared" si="16"/>
        <v>0</v>
      </c>
      <c r="Q81" s="7">
        <f>VLOOKUP(C81,{"29 - Psychiatrie (Erwachsene)",1;"297 - stationsäquivalente Behandlung in der Erwachsenenpsychiatrie (29)",1;"30 - Kinder- und Jugendpsychiatrie",1;"307 - stationsäquivalente Behandlung in der Kinder- und Jugendpsychiatrie (30)",1;"31 - Psychosomatik",1;0,0;"",0},2,0)</f>
        <v>0</v>
      </c>
      <c r="R81" s="7">
        <f t="shared" si="17"/>
        <v>0</v>
      </c>
      <c r="S81" s="7">
        <f t="shared" si="18"/>
        <v>0</v>
      </c>
      <c r="T81" s="7">
        <f t="shared" si="19"/>
        <v>0</v>
      </c>
      <c r="U81" s="7">
        <f t="shared" si="20"/>
        <v>0</v>
      </c>
      <c r="V81" s="7">
        <f t="shared" si="21"/>
        <v>0</v>
      </c>
    </row>
    <row r="82" spans="2:22" ht="15" customHeight="1" x14ac:dyDescent="0.25">
      <c r="B82" s="117" t="str">
        <f t="shared" si="13"/>
        <v>!!!</v>
      </c>
      <c r="C82" s="386"/>
      <c r="D82" s="269"/>
      <c r="E82" s="255"/>
      <c r="F82" s="255"/>
      <c r="G82" s="306"/>
      <c r="H82" s="268"/>
      <c r="I82" s="95"/>
      <c r="J82" s="342"/>
      <c r="K82" s="7" t="str">
        <f>VLOOKUP(C82,{"29 - Psychiatrie (Erwachsene)","BGI";"297 - stationsäquivalente Behandlung in der Erwachsenenpsychiatrie (29)","BGI";"30 - Kinder- und Jugendpsychiatrie","BGII";"307 - stationsäquivalente Behandlung in der Kinder- und Jugendpsychiatrie (30)","BGII";"31 - Psychosomatik","BGI";0,"Leer";"","Leer"},2,0)</f>
        <v>Leer</v>
      </c>
      <c r="L82" s="7" t="str">
        <f>VLOOKUP(C82,{"29 - Psychiatrie (Erwachsene)","BGIb";"297 - stationsäquivalente Behandlung in der Erwachsenenpsychiatrie (29)","BGIb";"30 - Kinder- und Jugendpsychiatrie","BGIIb";"307 - stationsäquivalente Behandlung in der Kinder- und Jugendpsychiatrie (30)","BGIIb";"31 - Psychosomatik","BGIb";0,"Leer";"","Leer"},2,0)</f>
        <v>Leer</v>
      </c>
      <c r="M82" s="7" t="str">
        <f t="shared" si="14"/>
        <v>Leer</v>
      </c>
      <c r="N82" s="7" t="str">
        <f t="shared" si="15"/>
        <v>Leer</v>
      </c>
      <c r="P82" s="7">
        <f t="shared" si="16"/>
        <v>0</v>
      </c>
      <c r="Q82" s="7">
        <f>VLOOKUP(C82,{"29 - Psychiatrie (Erwachsene)",1;"297 - stationsäquivalente Behandlung in der Erwachsenenpsychiatrie (29)",1;"30 - Kinder- und Jugendpsychiatrie",1;"307 - stationsäquivalente Behandlung in der Kinder- und Jugendpsychiatrie (30)",1;"31 - Psychosomatik",1;0,0;"",0},2,0)</f>
        <v>0</v>
      </c>
      <c r="R82" s="7">
        <f t="shared" si="17"/>
        <v>0</v>
      </c>
      <c r="S82" s="7">
        <f t="shared" si="18"/>
        <v>0</v>
      </c>
      <c r="T82" s="7">
        <f t="shared" si="19"/>
        <v>0</v>
      </c>
      <c r="U82" s="7">
        <f t="shared" si="20"/>
        <v>0</v>
      </c>
      <c r="V82" s="7">
        <f t="shared" si="21"/>
        <v>0</v>
      </c>
    </row>
    <row r="83" spans="2:22" ht="15" customHeight="1" x14ac:dyDescent="0.25">
      <c r="B83" s="117" t="str">
        <f t="shared" si="13"/>
        <v>!!!</v>
      </c>
      <c r="C83" s="386"/>
      <c r="D83" s="269"/>
      <c r="E83" s="255"/>
      <c r="F83" s="255"/>
      <c r="G83" s="306"/>
      <c r="H83" s="268"/>
      <c r="I83" s="95"/>
      <c r="J83" s="342"/>
      <c r="K83" s="7" t="str">
        <f>VLOOKUP(C83,{"29 - Psychiatrie (Erwachsene)","BGI";"297 - stationsäquivalente Behandlung in der Erwachsenenpsychiatrie (29)","BGI";"30 - Kinder- und Jugendpsychiatrie","BGII";"307 - stationsäquivalente Behandlung in der Kinder- und Jugendpsychiatrie (30)","BGII";"31 - Psychosomatik","BGI";0,"Leer";"","Leer"},2,0)</f>
        <v>Leer</v>
      </c>
      <c r="L83" s="7" t="str">
        <f>VLOOKUP(C83,{"29 - Psychiatrie (Erwachsene)","BGIb";"297 - stationsäquivalente Behandlung in der Erwachsenenpsychiatrie (29)","BGIb";"30 - Kinder- und Jugendpsychiatrie","BGIIb";"307 - stationsäquivalente Behandlung in der Kinder- und Jugendpsychiatrie (30)","BGIIb";"31 - Psychosomatik","BGIb";0,"Leer";"","Leer"},2,0)</f>
        <v>Leer</v>
      </c>
      <c r="M83" s="7" t="str">
        <f t="shared" si="14"/>
        <v>Leer</v>
      </c>
      <c r="N83" s="7" t="str">
        <f t="shared" si="15"/>
        <v>Leer</v>
      </c>
      <c r="P83" s="7">
        <f t="shared" si="16"/>
        <v>0</v>
      </c>
      <c r="Q83" s="7">
        <f>VLOOKUP(C83,{"29 - Psychiatrie (Erwachsene)",1;"297 - stationsäquivalente Behandlung in der Erwachsenenpsychiatrie (29)",1;"30 - Kinder- und Jugendpsychiatrie",1;"307 - stationsäquivalente Behandlung in der Kinder- und Jugendpsychiatrie (30)",1;"31 - Psychosomatik",1;0,0;"",0},2,0)</f>
        <v>0</v>
      </c>
      <c r="R83" s="7">
        <f t="shared" si="17"/>
        <v>0</v>
      </c>
      <c r="S83" s="7">
        <f t="shared" si="18"/>
        <v>0</v>
      </c>
      <c r="T83" s="7">
        <f t="shared" si="19"/>
        <v>0</v>
      </c>
      <c r="U83" s="7">
        <f t="shared" si="20"/>
        <v>0</v>
      </c>
      <c r="V83" s="7">
        <f t="shared" si="21"/>
        <v>0</v>
      </c>
    </row>
    <row r="84" spans="2:22" ht="15" customHeight="1" x14ac:dyDescent="0.25">
      <c r="B84" s="117" t="str">
        <f t="shared" si="13"/>
        <v>!!!</v>
      </c>
      <c r="C84" s="386"/>
      <c r="D84" s="269"/>
      <c r="E84" s="255"/>
      <c r="F84" s="255"/>
      <c r="G84" s="306"/>
      <c r="H84" s="268"/>
      <c r="I84" s="95"/>
      <c r="J84" s="342"/>
      <c r="K84" s="7" t="str">
        <f>VLOOKUP(C84,{"29 - Psychiatrie (Erwachsene)","BGI";"297 - stationsäquivalente Behandlung in der Erwachsenenpsychiatrie (29)","BGI";"30 - Kinder- und Jugendpsychiatrie","BGII";"307 - stationsäquivalente Behandlung in der Kinder- und Jugendpsychiatrie (30)","BGII";"31 - Psychosomatik","BGI";0,"Leer";"","Leer"},2,0)</f>
        <v>Leer</v>
      </c>
      <c r="L84" s="7" t="str">
        <f>VLOOKUP(C84,{"29 - Psychiatrie (Erwachsene)","BGIb";"297 - stationsäquivalente Behandlung in der Erwachsenenpsychiatrie (29)","BGIb";"30 - Kinder- und Jugendpsychiatrie","BGIIb";"307 - stationsäquivalente Behandlung in der Kinder- und Jugendpsychiatrie (30)","BGIIb";"31 - Psychosomatik","BGIb";0,"Leer";"","Leer"},2,0)</f>
        <v>Leer</v>
      </c>
      <c r="M84" s="7" t="str">
        <f t="shared" si="14"/>
        <v>Leer</v>
      </c>
      <c r="N84" s="7" t="str">
        <f t="shared" si="15"/>
        <v>Leer</v>
      </c>
      <c r="P84" s="7">
        <f t="shared" si="16"/>
        <v>0</v>
      </c>
      <c r="Q84" s="7">
        <f>VLOOKUP(C84,{"29 - Psychiatrie (Erwachsene)",1;"297 - stationsäquivalente Behandlung in der Erwachsenenpsychiatrie (29)",1;"30 - Kinder- und Jugendpsychiatrie",1;"307 - stationsäquivalente Behandlung in der Kinder- und Jugendpsychiatrie (30)",1;"31 - Psychosomatik",1;0,0;"",0},2,0)</f>
        <v>0</v>
      </c>
      <c r="R84" s="7">
        <f t="shared" si="17"/>
        <v>0</v>
      </c>
      <c r="S84" s="7">
        <f t="shared" si="18"/>
        <v>0</v>
      </c>
      <c r="T84" s="7">
        <f t="shared" si="19"/>
        <v>0</v>
      </c>
      <c r="U84" s="7">
        <f t="shared" si="20"/>
        <v>0</v>
      </c>
      <c r="V84" s="7">
        <f t="shared" si="21"/>
        <v>0</v>
      </c>
    </row>
    <row r="85" spans="2:22" ht="15" customHeight="1" x14ac:dyDescent="0.25">
      <c r="B85" s="117" t="str">
        <f t="shared" si="13"/>
        <v>!!!</v>
      </c>
      <c r="C85" s="386"/>
      <c r="D85" s="269"/>
      <c r="E85" s="255"/>
      <c r="F85" s="255"/>
      <c r="G85" s="306"/>
      <c r="H85" s="268"/>
      <c r="I85" s="95"/>
      <c r="J85" s="342"/>
      <c r="K85" s="7" t="str">
        <f>VLOOKUP(C85,{"29 - Psychiatrie (Erwachsene)","BGI";"297 - stationsäquivalente Behandlung in der Erwachsenenpsychiatrie (29)","BGI";"30 - Kinder- und Jugendpsychiatrie","BGII";"307 - stationsäquivalente Behandlung in der Kinder- und Jugendpsychiatrie (30)","BGII";"31 - Psychosomatik","BGI";0,"Leer";"","Leer"},2,0)</f>
        <v>Leer</v>
      </c>
      <c r="L85" s="7" t="str">
        <f>VLOOKUP(C85,{"29 - Psychiatrie (Erwachsene)","BGIb";"297 - stationsäquivalente Behandlung in der Erwachsenenpsychiatrie (29)","BGIb";"30 - Kinder- und Jugendpsychiatrie","BGIIb";"307 - stationsäquivalente Behandlung in der Kinder- und Jugendpsychiatrie (30)","BGIIb";"31 - Psychosomatik","BGIb";0,"Leer";"","Leer"},2,0)</f>
        <v>Leer</v>
      </c>
      <c r="M85" s="7" t="str">
        <f t="shared" si="14"/>
        <v>Leer</v>
      </c>
      <c r="N85" s="7" t="str">
        <f t="shared" si="15"/>
        <v>Leer</v>
      </c>
      <c r="P85" s="7">
        <f t="shared" si="16"/>
        <v>0</v>
      </c>
      <c r="Q85" s="7">
        <f>VLOOKUP(C85,{"29 - Psychiatrie (Erwachsene)",1;"297 - stationsäquivalente Behandlung in der Erwachsenenpsychiatrie (29)",1;"30 - Kinder- und Jugendpsychiatrie",1;"307 - stationsäquivalente Behandlung in der Kinder- und Jugendpsychiatrie (30)",1;"31 - Psychosomatik",1;0,0;"",0},2,0)</f>
        <v>0</v>
      </c>
      <c r="R85" s="7">
        <f t="shared" si="17"/>
        <v>0</v>
      </c>
      <c r="S85" s="7">
        <f t="shared" si="18"/>
        <v>0</v>
      </c>
      <c r="T85" s="7">
        <f t="shared" si="19"/>
        <v>0</v>
      </c>
      <c r="U85" s="7">
        <f t="shared" si="20"/>
        <v>0</v>
      </c>
      <c r="V85" s="7">
        <f t="shared" si="21"/>
        <v>0</v>
      </c>
    </row>
    <row r="86" spans="2:22" ht="15" customHeight="1" x14ac:dyDescent="0.25">
      <c r="B86" s="117" t="str">
        <f t="shared" si="13"/>
        <v>!!!</v>
      </c>
      <c r="C86" s="386"/>
      <c r="D86" s="269"/>
      <c r="E86" s="255"/>
      <c r="F86" s="255"/>
      <c r="G86" s="306"/>
      <c r="H86" s="268"/>
      <c r="I86" s="95"/>
      <c r="J86" s="342"/>
      <c r="K86" s="7" t="str">
        <f>VLOOKUP(C86,{"29 - Psychiatrie (Erwachsene)","BGI";"297 - stationsäquivalente Behandlung in der Erwachsenenpsychiatrie (29)","BGI";"30 - Kinder- und Jugendpsychiatrie","BGII";"307 - stationsäquivalente Behandlung in der Kinder- und Jugendpsychiatrie (30)","BGII";"31 - Psychosomatik","BGI";0,"Leer";"","Leer"},2,0)</f>
        <v>Leer</v>
      </c>
      <c r="L86" s="7" t="str">
        <f>VLOOKUP(C86,{"29 - Psychiatrie (Erwachsene)","BGIb";"297 - stationsäquivalente Behandlung in der Erwachsenenpsychiatrie (29)","BGIb";"30 - Kinder- und Jugendpsychiatrie","BGIIb";"307 - stationsäquivalente Behandlung in der Kinder- und Jugendpsychiatrie (30)","BGIIb";"31 - Psychosomatik","BGIb";0,"Leer";"","Leer"},2,0)</f>
        <v>Leer</v>
      </c>
      <c r="M86" s="7" t="str">
        <f t="shared" si="14"/>
        <v>Leer</v>
      </c>
      <c r="N86" s="7" t="str">
        <f t="shared" si="15"/>
        <v>Leer</v>
      </c>
      <c r="P86" s="7">
        <f t="shared" si="16"/>
        <v>0</v>
      </c>
      <c r="Q86" s="7">
        <f>VLOOKUP(C86,{"29 - Psychiatrie (Erwachsene)",1;"297 - stationsäquivalente Behandlung in der Erwachsenenpsychiatrie (29)",1;"30 - Kinder- und Jugendpsychiatrie",1;"307 - stationsäquivalente Behandlung in der Kinder- und Jugendpsychiatrie (30)",1;"31 - Psychosomatik",1;0,0;"",0},2,0)</f>
        <v>0</v>
      </c>
      <c r="R86" s="7">
        <f t="shared" si="17"/>
        <v>0</v>
      </c>
      <c r="S86" s="7">
        <f t="shared" si="18"/>
        <v>0</v>
      </c>
      <c r="T86" s="7">
        <f t="shared" si="19"/>
        <v>0</v>
      </c>
      <c r="U86" s="7">
        <f t="shared" si="20"/>
        <v>0</v>
      </c>
      <c r="V86" s="7">
        <f t="shared" si="21"/>
        <v>0</v>
      </c>
    </row>
    <row r="87" spans="2:22" ht="15" customHeight="1" x14ac:dyDescent="0.25">
      <c r="B87" s="117" t="str">
        <f t="shared" si="13"/>
        <v>!!!</v>
      </c>
      <c r="C87" s="386"/>
      <c r="D87" s="269"/>
      <c r="E87" s="255"/>
      <c r="F87" s="255"/>
      <c r="G87" s="306"/>
      <c r="H87" s="268"/>
      <c r="I87" s="95"/>
      <c r="J87" s="342"/>
      <c r="K87" s="7" t="str">
        <f>VLOOKUP(C87,{"29 - Psychiatrie (Erwachsene)","BGI";"297 - stationsäquivalente Behandlung in der Erwachsenenpsychiatrie (29)","BGI";"30 - Kinder- und Jugendpsychiatrie","BGII";"307 - stationsäquivalente Behandlung in der Kinder- und Jugendpsychiatrie (30)","BGII";"31 - Psychosomatik","BGI";0,"Leer";"","Leer"},2,0)</f>
        <v>Leer</v>
      </c>
      <c r="L87" s="7" t="str">
        <f>VLOOKUP(C87,{"29 - Psychiatrie (Erwachsene)","BGIb";"297 - stationsäquivalente Behandlung in der Erwachsenenpsychiatrie (29)","BGIb";"30 - Kinder- und Jugendpsychiatrie","BGIIb";"307 - stationsäquivalente Behandlung in der Kinder- und Jugendpsychiatrie (30)","BGIIb";"31 - Psychosomatik","BGIb";0,"Leer";"","Leer"},2,0)</f>
        <v>Leer</v>
      </c>
      <c r="M87" s="7" t="str">
        <f t="shared" si="14"/>
        <v>Leer</v>
      </c>
      <c r="N87" s="7" t="str">
        <f t="shared" si="15"/>
        <v>Leer</v>
      </c>
      <c r="P87" s="7">
        <f t="shared" si="16"/>
        <v>0</v>
      </c>
      <c r="Q87" s="7">
        <f>VLOOKUP(C87,{"29 - Psychiatrie (Erwachsene)",1;"297 - stationsäquivalente Behandlung in der Erwachsenenpsychiatrie (29)",1;"30 - Kinder- und Jugendpsychiatrie",1;"307 - stationsäquivalente Behandlung in der Kinder- und Jugendpsychiatrie (30)",1;"31 - Psychosomatik",1;0,0;"",0},2,0)</f>
        <v>0</v>
      </c>
      <c r="R87" s="7">
        <f t="shared" si="17"/>
        <v>0</v>
      </c>
      <c r="S87" s="7">
        <f t="shared" si="18"/>
        <v>0</v>
      </c>
      <c r="T87" s="7">
        <f t="shared" si="19"/>
        <v>0</v>
      </c>
      <c r="U87" s="7">
        <f t="shared" si="20"/>
        <v>0</v>
      </c>
      <c r="V87" s="7">
        <f t="shared" si="21"/>
        <v>0</v>
      </c>
    </row>
    <row r="88" spans="2:22" ht="15" customHeight="1" x14ac:dyDescent="0.25">
      <c r="B88" s="117" t="str">
        <f t="shared" si="13"/>
        <v>!!!</v>
      </c>
      <c r="C88" s="386"/>
      <c r="D88" s="269"/>
      <c r="E88" s="255"/>
      <c r="F88" s="255"/>
      <c r="G88" s="306"/>
      <c r="H88" s="268"/>
      <c r="I88" s="95"/>
      <c r="J88" s="342"/>
      <c r="K88" s="7" t="str">
        <f>VLOOKUP(C88,{"29 - Psychiatrie (Erwachsene)","BGI";"297 - stationsäquivalente Behandlung in der Erwachsenenpsychiatrie (29)","BGI";"30 - Kinder- und Jugendpsychiatrie","BGII";"307 - stationsäquivalente Behandlung in der Kinder- und Jugendpsychiatrie (30)","BGII";"31 - Psychosomatik","BGI";0,"Leer";"","Leer"},2,0)</f>
        <v>Leer</v>
      </c>
      <c r="L88" s="7" t="str">
        <f>VLOOKUP(C88,{"29 - Psychiatrie (Erwachsene)","BGIb";"297 - stationsäquivalente Behandlung in der Erwachsenenpsychiatrie (29)","BGIb";"30 - Kinder- und Jugendpsychiatrie","BGIIb";"307 - stationsäquivalente Behandlung in der Kinder- und Jugendpsychiatrie (30)","BGIIb";"31 - Psychosomatik","BGIb";0,"Leer";"","Leer"},2,0)</f>
        <v>Leer</v>
      </c>
      <c r="M88" s="7" t="str">
        <f t="shared" si="14"/>
        <v>Leer</v>
      </c>
      <c r="N88" s="7" t="str">
        <f t="shared" si="15"/>
        <v>Leer</v>
      </c>
      <c r="P88" s="7">
        <f t="shared" si="16"/>
        <v>0</v>
      </c>
      <c r="Q88" s="7">
        <f>VLOOKUP(C88,{"29 - Psychiatrie (Erwachsene)",1;"297 - stationsäquivalente Behandlung in der Erwachsenenpsychiatrie (29)",1;"30 - Kinder- und Jugendpsychiatrie",1;"307 - stationsäquivalente Behandlung in der Kinder- und Jugendpsychiatrie (30)",1;"31 - Psychosomatik",1;0,0;"",0},2,0)</f>
        <v>0</v>
      </c>
      <c r="R88" s="7">
        <f t="shared" si="17"/>
        <v>0</v>
      </c>
      <c r="S88" s="7">
        <f t="shared" si="18"/>
        <v>0</v>
      </c>
      <c r="T88" s="7">
        <f t="shared" si="19"/>
        <v>0</v>
      </c>
      <c r="U88" s="7">
        <f t="shared" si="20"/>
        <v>0</v>
      </c>
      <c r="V88" s="7">
        <f t="shared" si="21"/>
        <v>0</v>
      </c>
    </row>
    <row r="89" spans="2:22" ht="15" customHeight="1" x14ac:dyDescent="0.25">
      <c r="B89" s="117" t="str">
        <f t="shared" si="13"/>
        <v>!!!</v>
      </c>
      <c r="C89" s="386"/>
      <c r="D89" s="269"/>
      <c r="E89" s="255"/>
      <c r="F89" s="255"/>
      <c r="G89" s="306"/>
      <c r="H89" s="268"/>
      <c r="I89" s="95"/>
      <c r="J89" s="342"/>
      <c r="K89" s="7" t="str">
        <f>VLOOKUP(C89,{"29 - Psychiatrie (Erwachsene)","BGI";"297 - stationsäquivalente Behandlung in der Erwachsenenpsychiatrie (29)","BGI";"30 - Kinder- und Jugendpsychiatrie","BGII";"307 - stationsäquivalente Behandlung in der Kinder- und Jugendpsychiatrie (30)","BGII";"31 - Psychosomatik","BGI";0,"Leer";"","Leer"},2,0)</f>
        <v>Leer</v>
      </c>
      <c r="L89" s="7" t="str">
        <f>VLOOKUP(C89,{"29 - Psychiatrie (Erwachsene)","BGIb";"297 - stationsäquivalente Behandlung in der Erwachsenenpsychiatrie (29)","BGIb";"30 - Kinder- und Jugendpsychiatrie","BGIIb";"307 - stationsäquivalente Behandlung in der Kinder- und Jugendpsychiatrie (30)","BGIIb";"31 - Psychosomatik","BGIb";0,"Leer";"","Leer"},2,0)</f>
        <v>Leer</v>
      </c>
      <c r="M89" s="7" t="str">
        <f t="shared" si="14"/>
        <v>Leer</v>
      </c>
      <c r="N89" s="7" t="str">
        <f t="shared" si="15"/>
        <v>Leer</v>
      </c>
      <c r="P89" s="7">
        <f t="shared" si="16"/>
        <v>0</v>
      </c>
      <c r="Q89" s="7">
        <f>VLOOKUP(C89,{"29 - Psychiatrie (Erwachsene)",1;"297 - stationsäquivalente Behandlung in der Erwachsenenpsychiatrie (29)",1;"30 - Kinder- und Jugendpsychiatrie",1;"307 - stationsäquivalente Behandlung in der Kinder- und Jugendpsychiatrie (30)",1;"31 - Psychosomatik",1;0,0;"",0},2,0)</f>
        <v>0</v>
      </c>
      <c r="R89" s="7">
        <f t="shared" si="17"/>
        <v>0</v>
      </c>
      <c r="S89" s="7">
        <f t="shared" si="18"/>
        <v>0</v>
      </c>
      <c r="T89" s="7">
        <f t="shared" si="19"/>
        <v>0</v>
      </c>
      <c r="U89" s="7">
        <f t="shared" si="20"/>
        <v>0</v>
      </c>
      <c r="V89" s="7">
        <f t="shared" si="21"/>
        <v>0</v>
      </c>
    </row>
    <row r="90" spans="2:22" ht="15" customHeight="1" x14ac:dyDescent="0.25">
      <c r="B90" s="117" t="str">
        <f t="shared" si="13"/>
        <v>!!!</v>
      </c>
      <c r="C90" s="386"/>
      <c r="D90" s="269"/>
      <c r="E90" s="255"/>
      <c r="F90" s="255"/>
      <c r="G90" s="306"/>
      <c r="H90" s="268"/>
      <c r="I90" s="95"/>
      <c r="J90" s="342"/>
      <c r="K90" s="7" t="str">
        <f>VLOOKUP(C90,{"29 - Psychiatrie (Erwachsene)","BGI";"297 - stationsäquivalente Behandlung in der Erwachsenenpsychiatrie (29)","BGI";"30 - Kinder- und Jugendpsychiatrie","BGII";"307 - stationsäquivalente Behandlung in der Kinder- und Jugendpsychiatrie (30)","BGII";"31 - Psychosomatik","BGI";0,"Leer";"","Leer"},2,0)</f>
        <v>Leer</v>
      </c>
      <c r="L90" s="7" t="str">
        <f>VLOOKUP(C90,{"29 - Psychiatrie (Erwachsene)","BGIb";"297 - stationsäquivalente Behandlung in der Erwachsenenpsychiatrie (29)","BGIb";"30 - Kinder- und Jugendpsychiatrie","BGIIb";"307 - stationsäquivalente Behandlung in der Kinder- und Jugendpsychiatrie (30)","BGIIb";"31 - Psychosomatik","BGIb";0,"Leer";"","Leer"},2,0)</f>
        <v>Leer</v>
      </c>
      <c r="M90" s="7" t="str">
        <f t="shared" si="14"/>
        <v>Leer</v>
      </c>
      <c r="N90" s="7" t="str">
        <f t="shared" si="15"/>
        <v>Leer</v>
      </c>
      <c r="P90" s="7">
        <f t="shared" si="16"/>
        <v>0</v>
      </c>
      <c r="Q90" s="7">
        <f>VLOOKUP(C90,{"29 - Psychiatrie (Erwachsene)",1;"297 - stationsäquivalente Behandlung in der Erwachsenenpsychiatrie (29)",1;"30 - Kinder- und Jugendpsychiatrie",1;"307 - stationsäquivalente Behandlung in der Kinder- und Jugendpsychiatrie (30)",1;"31 - Psychosomatik",1;0,0;"",0},2,0)</f>
        <v>0</v>
      </c>
      <c r="R90" s="7">
        <f t="shared" si="17"/>
        <v>0</v>
      </c>
      <c r="S90" s="7">
        <f t="shared" si="18"/>
        <v>0</v>
      </c>
      <c r="T90" s="7">
        <f t="shared" si="19"/>
        <v>0</v>
      </c>
      <c r="U90" s="7">
        <f t="shared" si="20"/>
        <v>0</v>
      </c>
      <c r="V90" s="7">
        <f t="shared" si="21"/>
        <v>0</v>
      </c>
    </row>
    <row r="91" spans="2:22" ht="15" customHeight="1" x14ac:dyDescent="0.25">
      <c r="B91" s="117" t="str">
        <f t="shared" si="13"/>
        <v>!!!</v>
      </c>
      <c r="C91" s="386"/>
      <c r="D91" s="269"/>
      <c r="E91" s="255"/>
      <c r="F91" s="255"/>
      <c r="G91" s="306"/>
      <c r="H91" s="268"/>
      <c r="I91" s="95"/>
      <c r="J91" s="342"/>
      <c r="K91" s="7" t="str">
        <f>VLOOKUP(C91,{"29 - Psychiatrie (Erwachsene)","BGI";"297 - stationsäquivalente Behandlung in der Erwachsenenpsychiatrie (29)","BGI";"30 - Kinder- und Jugendpsychiatrie","BGII";"307 - stationsäquivalente Behandlung in der Kinder- und Jugendpsychiatrie (30)","BGII";"31 - Psychosomatik","BGI";0,"Leer";"","Leer"},2,0)</f>
        <v>Leer</v>
      </c>
      <c r="L91" s="7" t="str">
        <f>VLOOKUP(C91,{"29 - Psychiatrie (Erwachsene)","BGIb";"297 - stationsäquivalente Behandlung in der Erwachsenenpsychiatrie (29)","BGIb";"30 - Kinder- und Jugendpsychiatrie","BGIIb";"307 - stationsäquivalente Behandlung in der Kinder- und Jugendpsychiatrie (30)","BGIIb";"31 - Psychosomatik","BGIb";0,"Leer";"","Leer"},2,0)</f>
        <v>Leer</v>
      </c>
      <c r="M91" s="7" t="str">
        <f t="shared" si="14"/>
        <v>Leer</v>
      </c>
      <c r="N91" s="7" t="str">
        <f t="shared" si="15"/>
        <v>Leer</v>
      </c>
      <c r="P91" s="7">
        <f t="shared" si="16"/>
        <v>0</v>
      </c>
      <c r="Q91" s="7">
        <f>VLOOKUP(C91,{"29 - Psychiatrie (Erwachsene)",1;"297 - stationsäquivalente Behandlung in der Erwachsenenpsychiatrie (29)",1;"30 - Kinder- und Jugendpsychiatrie",1;"307 - stationsäquivalente Behandlung in der Kinder- und Jugendpsychiatrie (30)",1;"31 - Psychosomatik",1;0,0;"",0},2,0)</f>
        <v>0</v>
      </c>
      <c r="R91" s="7">
        <f t="shared" si="17"/>
        <v>0</v>
      </c>
      <c r="S91" s="7">
        <f t="shared" si="18"/>
        <v>0</v>
      </c>
      <c r="T91" s="7">
        <f t="shared" si="19"/>
        <v>0</v>
      </c>
      <c r="U91" s="7">
        <f t="shared" si="20"/>
        <v>0</v>
      </c>
      <c r="V91" s="7">
        <f t="shared" si="21"/>
        <v>0</v>
      </c>
    </row>
    <row r="92" spans="2:22" ht="15" customHeight="1" x14ac:dyDescent="0.25">
      <c r="B92" s="117" t="str">
        <f t="shared" si="13"/>
        <v>!!!</v>
      </c>
      <c r="C92" s="386"/>
      <c r="D92" s="269"/>
      <c r="E92" s="255"/>
      <c r="F92" s="255"/>
      <c r="G92" s="306"/>
      <c r="H92" s="268"/>
      <c r="I92" s="95"/>
      <c r="J92" s="342"/>
      <c r="K92" s="7" t="str">
        <f>VLOOKUP(C92,{"29 - Psychiatrie (Erwachsene)","BGI";"297 - stationsäquivalente Behandlung in der Erwachsenenpsychiatrie (29)","BGI";"30 - Kinder- und Jugendpsychiatrie","BGII";"307 - stationsäquivalente Behandlung in der Kinder- und Jugendpsychiatrie (30)","BGII";"31 - Psychosomatik","BGI";0,"Leer";"","Leer"},2,0)</f>
        <v>Leer</v>
      </c>
      <c r="L92" s="7" t="str">
        <f>VLOOKUP(C92,{"29 - Psychiatrie (Erwachsene)","BGIb";"297 - stationsäquivalente Behandlung in der Erwachsenenpsychiatrie (29)","BGIb";"30 - Kinder- und Jugendpsychiatrie","BGIIb";"307 - stationsäquivalente Behandlung in der Kinder- und Jugendpsychiatrie (30)","BGIIb";"31 - Psychosomatik","BGIb";0,"Leer";"","Leer"},2,0)</f>
        <v>Leer</v>
      </c>
      <c r="M92" s="7" t="str">
        <f t="shared" si="14"/>
        <v>Leer</v>
      </c>
      <c r="N92" s="7" t="str">
        <f t="shared" si="15"/>
        <v>Leer</v>
      </c>
      <c r="P92" s="7">
        <f t="shared" si="16"/>
        <v>0</v>
      </c>
      <c r="Q92" s="7">
        <f>VLOOKUP(C92,{"29 - Psychiatrie (Erwachsene)",1;"297 - stationsäquivalente Behandlung in der Erwachsenenpsychiatrie (29)",1;"30 - Kinder- und Jugendpsychiatrie",1;"307 - stationsäquivalente Behandlung in der Kinder- und Jugendpsychiatrie (30)",1;"31 - Psychosomatik",1;0,0;"",0},2,0)</f>
        <v>0</v>
      </c>
      <c r="R92" s="7">
        <f t="shared" si="17"/>
        <v>0</v>
      </c>
      <c r="S92" s="7">
        <f t="shared" si="18"/>
        <v>0</v>
      </c>
      <c r="T92" s="7">
        <f t="shared" si="19"/>
        <v>0</v>
      </c>
      <c r="U92" s="7">
        <f t="shared" si="20"/>
        <v>0</v>
      </c>
      <c r="V92" s="7">
        <f t="shared" si="21"/>
        <v>0</v>
      </c>
    </row>
    <row r="93" spans="2:22" ht="15" customHeight="1" x14ac:dyDescent="0.25">
      <c r="B93" s="117" t="str">
        <f t="shared" si="13"/>
        <v>!!!</v>
      </c>
      <c r="C93" s="386"/>
      <c r="D93" s="269"/>
      <c r="E93" s="255"/>
      <c r="F93" s="255"/>
      <c r="G93" s="306"/>
      <c r="H93" s="268"/>
      <c r="I93" s="95"/>
      <c r="J93" s="342"/>
      <c r="K93" s="7" t="str">
        <f>VLOOKUP(C93,{"29 - Psychiatrie (Erwachsene)","BGI";"297 - stationsäquivalente Behandlung in der Erwachsenenpsychiatrie (29)","BGI";"30 - Kinder- und Jugendpsychiatrie","BGII";"307 - stationsäquivalente Behandlung in der Kinder- und Jugendpsychiatrie (30)","BGII";"31 - Psychosomatik","BGI";0,"Leer";"","Leer"},2,0)</f>
        <v>Leer</v>
      </c>
      <c r="L93" s="7" t="str">
        <f>VLOOKUP(C93,{"29 - Psychiatrie (Erwachsene)","BGIb";"297 - stationsäquivalente Behandlung in der Erwachsenenpsychiatrie (29)","BGIb";"30 - Kinder- und Jugendpsychiatrie","BGIIb";"307 - stationsäquivalente Behandlung in der Kinder- und Jugendpsychiatrie (30)","BGIIb";"31 - Psychosomatik","BGIb";0,"Leer";"","Leer"},2,0)</f>
        <v>Leer</v>
      </c>
      <c r="M93" s="7" t="str">
        <f t="shared" si="14"/>
        <v>Leer</v>
      </c>
      <c r="N93" s="7" t="str">
        <f t="shared" si="15"/>
        <v>Leer</v>
      </c>
      <c r="P93" s="7">
        <f t="shared" si="16"/>
        <v>0</v>
      </c>
      <c r="Q93" s="7">
        <f>VLOOKUP(C93,{"29 - Psychiatrie (Erwachsene)",1;"297 - stationsäquivalente Behandlung in der Erwachsenenpsychiatrie (29)",1;"30 - Kinder- und Jugendpsychiatrie",1;"307 - stationsäquivalente Behandlung in der Kinder- und Jugendpsychiatrie (30)",1;"31 - Psychosomatik",1;0,0;"",0},2,0)</f>
        <v>0</v>
      </c>
      <c r="R93" s="7">
        <f t="shared" si="17"/>
        <v>0</v>
      </c>
      <c r="S93" s="7">
        <f t="shared" si="18"/>
        <v>0</v>
      </c>
      <c r="T93" s="7">
        <f t="shared" si="19"/>
        <v>0</v>
      </c>
      <c r="U93" s="7">
        <f t="shared" si="20"/>
        <v>0</v>
      </c>
      <c r="V93" s="7">
        <f t="shared" si="21"/>
        <v>0</v>
      </c>
    </row>
    <row r="94" spans="2:22" ht="15" customHeight="1" x14ac:dyDescent="0.25">
      <c r="B94" s="117" t="str">
        <f t="shared" si="13"/>
        <v>!!!</v>
      </c>
      <c r="C94" s="386"/>
      <c r="D94" s="269"/>
      <c r="E94" s="255"/>
      <c r="F94" s="255"/>
      <c r="G94" s="306"/>
      <c r="H94" s="268"/>
      <c r="I94" s="95"/>
      <c r="J94" s="342"/>
      <c r="K94" s="7" t="str">
        <f>VLOOKUP(C94,{"29 - Psychiatrie (Erwachsene)","BGI";"297 - stationsäquivalente Behandlung in der Erwachsenenpsychiatrie (29)","BGI";"30 - Kinder- und Jugendpsychiatrie","BGII";"307 - stationsäquivalente Behandlung in der Kinder- und Jugendpsychiatrie (30)","BGII";"31 - Psychosomatik","BGI";0,"Leer";"","Leer"},2,0)</f>
        <v>Leer</v>
      </c>
      <c r="L94" s="7" t="str">
        <f>VLOOKUP(C94,{"29 - Psychiatrie (Erwachsene)","BGIb";"297 - stationsäquivalente Behandlung in der Erwachsenenpsychiatrie (29)","BGIb";"30 - Kinder- und Jugendpsychiatrie","BGIIb";"307 - stationsäquivalente Behandlung in der Kinder- und Jugendpsychiatrie (30)","BGIIb";"31 - Psychosomatik","BGIb";0,"Leer";"","Leer"},2,0)</f>
        <v>Leer</v>
      </c>
      <c r="M94" s="7" t="str">
        <f t="shared" si="14"/>
        <v>Leer</v>
      </c>
      <c r="N94" s="7" t="str">
        <f t="shared" si="15"/>
        <v>Leer</v>
      </c>
      <c r="P94" s="7">
        <f t="shared" si="16"/>
        <v>0</v>
      </c>
      <c r="Q94" s="7">
        <f>VLOOKUP(C94,{"29 - Psychiatrie (Erwachsene)",1;"297 - stationsäquivalente Behandlung in der Erwachsenenpsychiatrie (29)",1;"30 - Kinder- und Jugendpsychiatrie",1;"307 - stationsäquivalente Behandlung in der Kinder- und Jugendpsychiatrie (30)",1;"31 - Psychosomatik",1;0,0;"",0},2,0)</f>
        <v>0</v>
      </c>
      <c r="R94" s="7">
        <f t="shared" si="17"/>
        <v>0</v>
      </c>
      <c r="S94" s="7">
        <f t="shared" si="18"/>
        <v>0</v>
      </c>
      <c r="T94" s="7">
        <f t="shared" si="19"/>
        <v>0</v>
      </c>
      <c r="U94" s="7">
        <f t="shared" si="20"/>
        <v>0</v>
      </c>
      <c r="V94" s="7">
        <f t="shared" si="21"/>
        <v>0</v>
      </c>
    </row>
    <row r="95" spans="2:22" ht="15" customHeight="1" x14ac:dyDescent="0.25">
      <c r="B95" s="117" t="str">
        <f t="shared" si="13"/>
        <v>!!!</v>
      </c>
      <c r="C95" s="386"/>
      <c r="D95" s="269"/>
      <c r="E95" s="255"/>
      <c r="F95" s="255"/>
      <c r="G95" s="306"/>
      <c r="H95" s="268"/>
      <c r="I95" s="95"/>
      <c r="J95" s="342"/>
      <c r="K95" s="7" t="str">
        <f>VLOOKUP(C95,{"29 - Psychiatrie (Erwachsene)","BGI";"297 - stationsäquivalente Behandlung in der Erwachsenenpsychiatrie (29)","BGI";"30 - Kinder- und Jugendpsychiatrie","BGII";"307 - stationsäquivalente Behandlung in der Kinder- und Jugendpsychiatrie (30)","BGII";"31 - Psychosomatik","BGI";0,"Leer";"","Leer"},2,0)</f>
        <v>Leer</v>
      </c>
      <c r="L95" s="7" t="str">
        <f>VLOOKUP(C95,{"29 - Psychiatrie (Erwachsene)","BGIb";"297 - stationsäquivalente Behandlung in der Erwachsenenpsychiatrie (29)","BGIb";"30 - Kinder- und Jugendpsychiatrie","BGIIb";"307 - stationsäquivalente Behandlung in der Kinder- und Jugendpsychiatrie (30)","BGIIb";"31 - Psychosomatik","BGIb";0,"Leer";"","Leer"},2,0)</f>
        <v>Leer</v>
      </c>
      <c r="M95" s="7" t="str">
        <f t="shared" si="14"/>
        <v>Leer</v>
      </c>
      <c r="N95" s="7" t="str">
        <f t="shared" si="15"/>
        <v>Leer</v>
      </c>
      <c r="P95" s="7">
        <f t="shared" si="16"/>
        <v>0</v>
      </c>
      <c r="Q95" s="7">
        <f>VLOOKUP(C95,{"29 - Psychiatrie (Erwachsene)",1;"297 - stationsäquivalente Behandlung in der Erwachsenenpsychiatrie (29)",1;"30 - Kinder- und Jugendpsychiatrie",1;"307 - stationsäquivalente Behandlung in der Kinder- und Jugendpsychiatrie (30)",1;"31 - Psychosomatik",1;0,0;"",0},2,0)</f>
        <v>0</v>
      </c>
      <c r="R95" s="7">
        <f t="shared" si="17"/>
        <v>0</v>
      </c>
      <c r="S95" s="7">
        <f t="shared" si="18"/>
        <v>0</v>
      </c>
      <c r="T95" s="7">
        <f t="shared" si="19"/>
        <v>0</v>
      </c>
      <c r="U95" s="7">
        <f t="shared" si="20"/>
        <v>0</v>
      </c>
      <c r="V95" s="7">
        <f t="shared" si="21"/>
        <v>0</v>
      </c>
    </row>
    <row r="96" spans="2:22" ht="15" customHeight="1" x14ac:dyDescent="0.25">
      <c r="B96" s="117" t="str">
        <f t="shared" si="13"/>
        <v>!!!</v>
      </c>
      <c r="C96" s="386"/>
      <c r="D96" s="269"/>
      <c r="E96" s="255"/>
      <c r="F96" s="255"/>
      <c r="G96" s="306"/>
      <c r="H96" s="268"/>
      <c r="I96" s="95"/>
      <c r="J96" s="342"/>
      <c r="K96" s="7" t="str">
        <f>VLOOKUP(C96,{"29 - Psychiatrie (Erwachsene)","BGI";"297 - stationsäquivalente Behandlung in der Erwachsenenpsychiatrie (29)","BGI";"30 - Kinder- und Jugendpsychiatrie","BGII";"307 - stationsäquivalente Behandlung in der Kinder- und Jugendpsychiatrie (30)","BGII";"31 - Psychosomatik","BGI";0,"Leer";"","Leer"},2,0)</f>
        <v>Leer</v>
      </c>
      <c r="L96" s="7" t="str">
        <f>VLOOKUP(C96,{"29 - Psychiatrie (Erwachsene)","BGIb";"297 - stationsäquivalente Behandlung in der Erwachsenenpsychiatrie (29)","BGIb";"30 - Kinder- und Jugendpsychiatrie","BGIIb";"307 - stationsäquivalente Behandlung in der Kinder- und Jugendpsychiatrie (30)","BGIIb";"31 - Psychosomatik","BGIb";0,"Leer";"","Leer"},2,0)</f>
        <v>Leer</v>
      </c>
      <c r="M96" s="7" t="str">
        <f t="shared" si="14"/>
        <v>Leer</v>
      </c>
      <c r="N96" s="7" t="str">
        <f t="shared" si="15"/>
        <v>Leer</v>
      </c>
      <c r="P96" s="7">
        <f t="shared" si="16"/>
        <v>0</v>
      </c>
      <c r="Q96" s="7">
        <f>VLOOKUP(C96,{"29 - Psychiatrie (Erwachsene)",1;"297 - stationsäquivalente Behandlung in der Erwachsenenpsychiatrie (29)",1;"30 - Kinder- und Jugendpsychiatrie",1;"307 - stationsäquivalente Behandlung in der Kinder- und Jugendpsychiatrie (30)",1;"31 - Psychosomatik",1;0,0;"",0},2,0)</f>
        <v>0</v>
      </c>
      <c r="R96" s="7">
        <f t="shared" si="17"/>
        <v>0</v>
      </c>
      <c r="S96" s="7">
        <f t="shared" si="18"/>
        <v>0</v>
      </c>
      <c r="T96" s="7">
        <f t="shared" si="19"/>
        <v>0</v>
      </c>
      <c r="U96" s="7">
        <f t="shared" si="20"/>
        <v>0</v>
      </c>
      <c r="V96" s="7">
        <f t="shared" si="21"/>
        <v>0</v>
      </c>
    </row>
    <row r="97" spans="2:22" ht="15" customHeight="1" x14ac:dyDescent="0.25">
      <c r="B97" s="117" t="str">
        <f t="shared" si="13"/>
        <v>!!!</v>
      </c>
      <c r="C97" s="386"/>
      <c r="D97" s="269"/>
      <c r="E97" s="255"/>
      <c r="F97" s="255"/>
      <c r="G97" s="306"/>
      <c r="H97" s="268"/>
      <c r="I97" s="95"/>
      <c r="J97" s="342"/>
      <c r="K97" s="7" t="str">
        <f>VLOOKUP(C97,{"29 - Psychiatrie (Erwachsene)","BGI";"297 - stationsäquivalente Behandlung in der Erwachsenenpsychiatrie (29)","BGI";"30 - Kinder- und Jugendpsychiatrie","BGII";"307 - stationsäquivalente Behandlung in der Kinder- und Jugendpsychiatrie (30)","BGII";"31 - Psychosomatik","BGI";0,"Leer";"","Leer"},2,0)</f>
        <v>Leer</v>
      </c>
      <c r="L97" s="7" t="str">
        <f>VLOOKUP(C97,{"29 - Psychiatrie (Erwachsene)","BGIb";"297 - stationsäquivalente Behandlung in der Erwachsenenpsychiatrie (29)","BGIb";"30 - Kinder- und Jugendpsychiatrie","BGIIb";"307 - stationsäquivalente Behandlung in der Kinder- und Jugendpsychiatrie (30)","BGIIb";"31 - Psychosomatik","BGIb";0,"Leer";"","Leer"},2,0)</f>
        <v>Leer</v>
      </c>
      <c r="M97" s="7" t="str">
        <f t="shared" si="14"/>
        <v>Leer</v>
      </c>
      <c r="N97" s="7" t="str">
        <f t="shared" si="15"/>
        <v>Leer</v>
      </c>
      <c r="P97" s="7">
        <f t="shared" si="16"/>
        <v>0</v>
      </c>
      <c r="Q97" s="7">
        <f>VLOOKUP(C97,{"29 - Psychiatrie (Erwachsene)",1;"297 - stationsäquivalente Behandlung in der Erwachsenenpsychiatrie (29)",1;"30 - Kinder- und Jugendpsychiatrie",1;"307 - stationsäquivalente Behandlung in der Kinder- und Jugendpsychiatrie (30)",1;"31 - Psychosomatik",1;0,0;"",0},2,0)</f>
        <v>0</v>
      </c>
      <c r="R97" s="7">
        <f t="shared" si="17"/>
        <v>0</v>
      </c>
      <c r="S97" s="7">
        <f t="shared" si="18"/>
        <v>0</v>
      </c>
      <c r="T97" s="7">
        <f t="shared" si="19"/>
        <v>0</v>
      </c>
      <c r="U97" s="7">
        <f t="shared" si="20"/>
        <v>0</v>
      </c>
      <c r="V97" s="7">
        <f t="shared" si="21"/>
        <v>0</v>
      </c>
    </row>
    <row r="98" spans="2:22" ht="15" customHeight="1" x14ac:dyDescent="0.25">
      <c r="B98" s="117" t="str">
        <f t="shared" si="13"/>
        <v>!!!</v>
      </c>
      <c r="C98" s="386"/>
      <c r="D98" s="269"/>
      <c r="E98" s="255"/>
      <c r="F98" s="255"/>
      <c r="G98" s="306"/>
      <c r="H98" s="268"/>
      <c r="I98" s="95"/>
      <c r="J98" s="342"/>
      <c r="K98" s="7" t="str">
        <f>VLOOKUP(C98,{"29 - Psychiatrie (Erwachsene)","BGI";"297 - stationsäquivalente Behandlung in der Erwachsenenpsychiatrie (29)","BGI";"30 - Kinder- und Jugendpsychiatrie","BGII";"307 - stationsäquivalente Behandlung in der Kinder- und Jugendpsychiatrie (30)","BGII";"31 - Psychosomatik","BGI";0,"Leer";"","Leer"},2,0)</f>
        <v>Leer</v>
      </c>
      <c r="L98" s="7" t="str">
        <f>VLOOKUP(C98,{"29 - Psychiatrie (Erwachsene)","BGIb";"297 - stationsäquivalente Behandlung in der Erwachsenenpsychiatrie (29)","BGIb";"30 - Kinder- und Jugendpsychiatrie","BGIIb";"307 - stationsäquivalente Behandlung in der Kinder- und Jugendpsychiatrie (30)","BGIIb";"31 - Psychosomatik","BGIb";0,"Leer";"","Leer"},2,0)</f>
        <v>Leer</v>
      </c>
      <c r="M98" s="7" t="str">
        <f t="shared" si="14"/>
        <v>Leer</v>
      </c>
      <c r="N98" s="7" t="str">
        <f t="shared" si="15"/>
        <v>Leer</v>
      </c>
      <c r="P98" s="7">
        <f t="shared" si="16"/>
        <v>0</v>
      </c>
      <c r="Q98" s="7">
        <f>VLOOKUP(C98,{"29 - Psychiatrie (Erwachsene)",1;"297 - stationsäquivalente Behandlung in der Erwachsenenpsychiatrie (29)",1;"30 - Kinder- und Jugendpsychiatrie",1;"307 - stationsäquivalente Behandlung in der Kinder- und Jugendpsychiatrie (30)",1;"31 - Psychosomatik",1;0,0;"",0},2,0)</f>
        <v>0</v>
      </c>
      <c r="R98" s="7">
        <f t="shared" si="17"/>
        <v>0</v>
      </c>
      <c r="S98" s="7">
        <f t="shared" si="18"/>
        <v>0</v>
      </c>
      <c r="T98" s="7">
        <f t="shared" si="19"/>
        <v>0</v>
      </c>
      <c r="U98" s="7">
        <f t="shared" si="20"/>
        <v>0</v>
      </c>
      <c r="V98" s="7">
        <f t="shared" si="21"/>
        <v>0</v>
      </c>
    </row>
    <row r="99" spans="2:22" ht="15" customHeight="1" x14ac:dyDescent="0.25">
      <c r="B99" s="117" t="str">
        <f t="shared" si="13"/>
        <v>!!!</v>
      </c>
      <c r="C99" s="386"/>
      <c r="D99" s="269"/>
      <c r="E99" s="255"/>
      <c r="F99" s="255"/>
      <c r="G99" s="306"/>
      <c r="H99" s="268"/>
      <c r="I99" s="95"/>
      <c r="J99" s="342"/>
      <c r="K99" s="7" t="str">
        <f>VLOOKUP(C99,{"29 - Psychiatrie (Erwachsene)","BGI";"297 - stationsäquivalente Behandlung in der Erwachsenenpsychiatrie (29)","BGI";"30 - Kinder- und Jugendpsychiatrie","BGII";"307 - stationsäquivalente Behandlung in der Kinder- und Jugendpsychiatrie (30)","BGII";"31 - Psychosomatik","BGI";0,"Leer";"","Leer"},2,0)</f>
        <v>Leer</v>
      </c>
      <c r="L99" s="7" t="str">
        <f>VLOOKUP(C99,{"29 - Psychiatrie (Erwachsene)","BGIb";"297 - stationsäquivalente Behandlung in der Erwachsenenpsychiatrie (29)","BGIb";"30 - Kinder- und Jugendpsychiatrie","BGIIb";"307 - stationsäquivalente Behandlung in der Kinder- und Jugendpsychiatrie (30)","BGIIb";"31 - Psychosomatik","BGIb";0,"Leer";"","Leer"},2,0)</f>
        <v>Leer</v>
      </c>
      <c r="M99" s="7" t="str">
        <f t="shared" si="14"/>
        <v>Leer</v>
      </c>
      <c r="N99" s="7" t="str">
        <f t="shared" si="15"/>
        <v>Leer</v>
      </c>
      <c r="P99" s="7">
        <f t="shared" si="16"/>
        <v>0</v>
      </c>
      <c r="Q99" s="7">
        <f>VLOOKUP(C99,{"29 - Psychiatrie (Erwachsene)",1;"297 - stationsäquivalente Behandlung in der Erwachsenenpsychiatrie (29)",1;"30 - Kinder- und Jugendpsychiatrie",1;"307 - stationsäquivalente Behandlung in der Kinder- und Jugendpsychiatrie (30)",1;"31 - Psychosomatik",1;0,0;"",0},2,0)</f>
        <v>0</v>
      </c>
      <c r="R99" s="7">
        <f t="shared" si="17"/>
        <v>0</v>
      </c>
      <c r="S99" s="7">
        <f t="shared" si="18"/>
        <v>0</v>
      </c>
      <c r="T99" s="7">
        <f t="shared" si="19"/>
        <v>0</v>
      </c>
      <c r="U99" s="7">
        <f t="shared" si="20"/>
        <v>0</v>
      </c>
      <c r="V99" s="7">
        <f t="shared" si="21"/>
        <v>0</v>
      </c>
    </row>
    <row r="100" spans="2:22" ht="15" customHeight="1" x14ac:dyDescent="0.25">
      <c r="B100" s="117" t="str">
        <f t="shared" si="13"/>
        <v>!!!</v>
      </c>
      <c r="C100" s="386"/>
      <c r="D100" s="269"/>
      <c r="E100" s="255"/>
      <c r="F100" s="255"/>
      <c r="G100" s="306"/>
      <c r="H100" s="268"/>
      <c r="I100" s="95"/>
      <c r="J100" s="342"/>
      <c r="K100" s="7" t="str">
        <f>VLOOKUP(C100,{"29 - Psychiatrie (Erwachsene)","BGI";"297 - stationsäquivalente Behandlung in der Erwachsenenpsychiatrie (29)","BGI";"30 - Kinder- und Jugendpsychiatrie","BGII";"307 - stationsäquivalente Behandlung in der Kinder- und Jugendpsychiatrie (30)","BGII";"31 - Psychosomatik","BGI";0,"Leer";"","Leer"},2,0)</f>
        <v>Leer</v>
      </c>
      <c r="L100" s="7" t="str">
        <f>VLOOKUP(C100,{"29 - Psychiatrie (Erwachsene)","BGIb";"297 - stationsäquivalente Behandlung in der Erwachsenenpsychiatrie (29)","BGIb";"30 - Kinder- und Jugendpsychiatrie","BGIIb";"307 - stationsäquivalente Behandlung in der Kinder- und Jugendpsychiatrie (30)","BGIIb";"31 - Psychosomatik","BGIb";0,"Leer";"","Leer"},2,0)</f>
        <v>Leer</v>
      </c>
      <c r="M100" s="7" t="str">
        <f t="shared" si="14"/>
        <v>Leer</v>
      </c>
      <c r="N100" s="7" t="str">
        <f t="shared" si="15"/>
        <v>Leer</v>
      </c>
      <c r="P100" s="7">
        <f t="shared" si="16"/>
        <v>0</v>
      </c>
      <c r="Q100" s="7">
        <f>VLOOKUP(C100,{"29 - Psychiatrie (Erwachsene)",1;"297 - stationsäquivalente Behandlung in der Erwachsenenpsychiatrie (29)",1;"30 - Kinder- und Jugendpsychiatrie",1;"307 - stationsäquivalente Behandlung in der Kinder- und Jugendpsychiatrie (30)",1;"31 - Psychosomatik",1;0,0;"",0},2,0)</f>
        <v>0</v>
      </c>
      <c r="R100" s="7">
        <f t="shared" si="17"/>
        <v>0</v>
      </c>
      <c r="S100" s="7">
        <f t="shared" si="18"/>
        <v>0</v>
      </c>
      <c r="T100" s="7">
        <f t="shared" si="19"/>
        <v>0</v>
      </c>
      <c r="U100" s="7">
        <f t="shared" si="20"/>
        <v>0</v>
      </c>
      <c r="V100" s="7">
        <f t="shared" si="21"/>
        <v>0</v>
      </c>
    </row>
    <row r="101" spans="2:22" ht="15" customHeight="1" x14ac:dyDescent="0.25">
      <c r="B101" s="117" t="str">
        <f t="shared" si="13"/>
        <v>!!!</v>
      </c>
      <c r="C101" s="386"/>
      <c r="D101" s="269"/>
      <c r="E101" s="255"/>
      <c r="F101" s="255"/>
      <c r="G101" s="306"/>
      <c r="H101" s="268"/>
      <c r="I101" s="95"/>
      <c r="J101" s="342"/>
      <c r="K101" s="7" t="str">
        <f>VLOOKUP(C101,{"29 - Psychiatrie (Erwachsene)","BGI";"297 - stationsäquivalente Behandlung in der Erwachsenenpsychiatrie (29)","BGI";"30 - Kinder- und Jugendpsychiatrie","BGII";"307 - stationsäquivalente Behandlung in der Kinder- und Jugendpsychiatrie (30)","BGII";"31 - Psychosomatik","BGI";0,"Leer";"","Leer"},2,0)</f>
        <v>Leer</v>
      </c>
      <c r="L101" s="7" t="str">
        <f>VLOOKUP(C101,{"29 - Psychiatrie (Erwachsene)","BGIb";"297 - stationsäquivalente Behandlung in der Erwachsenenpsychiatrie (29)","BGIb";"30 - Kinder- und Jugendpsychiatrie","BGIIb";"307 - stationsäquivalente Behandlung in der Kinder- und Jugendpsychiatrie (30)","BGIIb";"31 - Psychosomatik","BGIb";0,"Leer";"","Leer"},2,0)</f>
        <v>Leer</v>
      </c>
      <c r="M101" s="7" t="str">
        <f t="shared" si="14"/>
        <v>Leer</v>
      </c>
      <c r="N101" s="7" t="str">
        <f t="shared" si="15"/>
        <v>Leer</v>
      </c>
      <c r="P101" s="7">
        <f t="shared" si="16"/>
        <v>0</v>
      </c>
      <c r="Q101" s="7">
        <f>VLOOKUP(C101,{"29 - Psychiatrie (Erwachsene)",1;"297 - stationsäquivalente Behandlung in der Erwachsenenpsychiatrie (29)",1;"30 - Kinder- und Jugendpsychiatrie",1;"307 - stationsäquivalente Behandlung in der Kinder- und Jugendpsychiatrie (30)",1;"31 - Psychosomatik",1;0,0;"",0},2,0)</f>
        <v>0</v>
      </c>
      <c r="R101" s="7">
        <f t="shared" si="17"/>
        <v>0</v>
      </c>
      <c r="S101" s="7">
        <f t="shared" si="18"/>
        <v>0</v>
      </c>
      <c r="T101" s="7">
        <f t="shared" si="19"/>
        <v>0</v>
      </c>
      <c r="U101" s="7">
        <f t="shared" si="20"/>
        <v>0</v>
      </c>
      <c r="V101" s="7">
        <f t="shared" si="21"/>
        <v>0</v>
      </c>
    </row>
    <row r="102" spans="2:22" ht="15" customHeight="1" x14ac:dyDescent="0.25">
      <c r="B102" s="117" t="str">
        <f t="shared" si="13"/>
        <v>!!!</v>
      </c>
      <c r="C102" s="386"/>
      <c r="D102" s="269"/>
      <c r="E102" s="255"/>
      <c r="F102" s="255"/>
      <c r="G102" s="306"/>
      <c r="H102" s="268"/>
      <c r="I102" s="95"/>
      <c r="J102" s="342"/>
      <c r="K102" s="7" t="str">
        <f>VLOOKUP(C102,{"29 - Psychiatrie (Erwachsene)","BGI";"297 - stationsäquivalente Behandlung in der Erwachsenenpsychiatrie (29)","BGI";"30 - Kinder- und Jugendpsychiatrie","BGII";"307 - stationsäquivalente Behandlung in der Kinder- und Jugendpsychiatrie (30)","BGII";"31 - Psychosomatik","BGI";0,"Leer";"","Leer"},2,0)</f>
        <v>Leer</v>
      </c>
      <c r="L102" s="7" t="str">
        <f>VLOOKUP(C102,{"29 - Psychiatrie (Erwachsene)","BGIb";"297 - stationsäquivalente Behandlung in der Erwachsenenpsychiatrie (29)","BGIb";"30 - Kinder- und Jugendpsychiatrie","BGIIb";"307 - stationsäquivalente Behandlung in der Kinder- und Jugendpsychiatrie (30)","BGIIb";"31 - Psychosomatik","BGIb";0,"Leer";"","Leer"},2,0)</f>
        <v>Leer</v>
      </c>
      <c r="M102" s="7" t="str">
        <f t="shared" si="14"/>
        <v>Leer</v>
      </c>
      <c r="N102" s="7" t="str">
        <f t="shared" si="15"/>
        <v>Leer</v>
      </c>
      <c r="P102" s="7">
        <f t="shared" si="16"/>
        <v>0</v>
      </c>
      <c r="Q102" s="7">
        <f>VLOOKUP(C102,{"29 - Psychiatrie (Erwachsene)",1;"297 - stationsäquivalente Behandlung in der Erwachsenenpsychiatrie (29)",1;"30 - Kinder- und Jugendpsychiatrie",1;"307 - stationsäquivalente Behandlung in der Kinder- und Jugendpsychiatrie (30)",1;"31 - Psychosomatik",1;0,0;"",0},2,0)</f>
        <v>0</v>
      </c>
      <c r="R102" s="7">
        <f t="shared" si="17"/>
        <v>0</v>
      </c>
      <c r="S102" s="7">
        <f t="shared" si="18"/>
        <v>0</v>
      </c>
      <c r="T102" s="7">
        <f t="shared" si="19"/>
        <v>0</v>
      </c>
      <c r="U102" s="7">
        <f t="shared" si="20"/>
        <v>0</v>
      </c>
      <c r="V102" s="7">
        <f t="shared" si="21"/>
        <v>0</v>
      </c>
    </row>
    <row r="103" spans="2:22" ht="15" customHeight="1" x14ac:dyDescent="0.25">
      <c r="B103" s="117" t="str">
        <f t="shared" si="13"/>
        <v>!!!</v>
      </c>
      <c r="C103" s="386"/>
      <c r="D103" s="269"/>
      <c r="E103" s="255"/>
      <c r="F103" s="255"/>
      <c r="G103" s="306"/>
      <c r="H103" s="268"/>
      <c r="I103" s="95"/>
      <c r="J103" s="342"/>
      <c r="K103" s="7" t="str">
        <f>VLOOKUP(C103,{"29 - Psychiatrie (Erwachsene)","BGI";"297 - stationsäquivalente Behandlung in der Erwachsenenpsychiatrie (29)","BGI";"30 - Kinder- und Jugendpsychiatrie","BGII";"307 - stationsäquivalente Behandlung in der Kinder- und Jugendpsychiatrie (30)","BGII";"31 - Psychosomatik","BGI";0,"Leer";"","Leer"},2,0)</f>
        <v>Leer</v>
      </c>
      <c r="L103" s="7" t="str">
        <f>VLOOKUP(C103,{"29 - Psychiatrie (Erwachsene)","BGIb";"297 - stationsäquivalente Behandlung in der Erwachsenenpsychiatrie (29)","BGIb";"30 - Kinder- und Jugendpsychiatrie","BGIIb";"307 - stationsäquivalente Behandlung in der Kinder- und Jugendpsychiatrie (30)","BGIIb";"31 - Psychosomatik","BGIb";0,"Leer";"","Leer"},2,0)</f>
        <v>Leer</v>
      </c>
      <c r="M103" s="7" t="str">
        <f t="shared" si="14"/>
        <v>Leer</v>
      </c>
      <c r="N103" s="7" t="str">
        <f t="shared" si="15"/>
        <v>Leer</v>
      </c>
      <c r="P103" s="7">
        <f t="shared" si="16"/>
        <v>0</v>
      </c>
      <c r="Q103" s="7">
        <f>VLOOKUP(C103,{"29 - Psychiatrie (Erwachsene)",1;"297 - stationsäquivalente Behandlung in der Erwachsenenpsychiatrie (29)",1;"30 - Kinder- und Jugendpsychiatrie",1;"307 - stationsäquivalente Behandlung in der Kinder- und Jugendpsychiatrie (30)",1;"31 - Psychosomatik",1;0,0;"",0},2,0)</f>
        <v>0</v>
      </c>
      <c r="R103" s="7">
        <f t="shared" si="17"/>
        <v>0</v>
      </c>
      <c r="S103" s="7">
        <f t="shared" si="18"/>
        <v>0</v>
      </c>
      <c r="T103" s="7">
        <f t="shared" si="19"/>
        <v>0</v>
      </c>
      <c r="U103" s="7">
        <f t="shared" si="20"/>
        <v>0</v>
      </c>
      <c r="V103" s="7">
        <f t="shared" si="21"/>
        <v>0</v>
      </c>
    </row>
    <row r="104" spans="2:22" ht="15" customHeight="1" x14ac:dyDescent="0.25">
      <c r="B104" s="117" t="str">
        <f t="shared" si="13"/>
        <v>!!!</v>
      </c>
      <c r="C104" s="386"/>
      <c r="D104" s="269"/>
      <c r="E104" s="255"/>
      <c r="F104" s="255"/>
      <c r="G104" s="306"/>
      <c r="H104" s="268"/>
      <c r="I104" s="95"/>
      <c r="J104" s="342"/>
      <c r="K104" s="7" t="str">
        <f>VLOOKUP(C104,{"29 - Psychiatrie (Erwachsene)","BGI";"297 - stationsäquivalente Behandlung in der Erwachsenenpsychiatrie (29)","BGI";"30 - Kinder- und Jugendpsychiatrie","BGII";"307 - stationsäquivalente Behandlung in der Kinder- und Jugendpsychiatrie (30)","BGII";"31 - Psychosomatik","BGI";0,"Leer";"","Leer"},2,0)</f>
        <v>Leer</v>
      </c>
      <c r="L104" s="7" t="str">
        <f>VLOOKUP(C104,{"29 - Psychiatrie (Erwachsene)","BGIb";"297 - stationsäquivalente Behandlung in der Erwachsenenpsychiatrie (29)","BGIb";"30 - Kinder- und Jugendpsychiatrie","BGIIb";"307 - stationsäquivalente Behandlung in der Kinder- und Jugendpsychiatrie (30)","BGIIb";"31 - Psychosomatik","BGIb";0,"Leer";"","Leer"},2,0)</f>
        <v>Leer</v>
      </c>
      <c r="M104" s="7" t="str">
        <f t="shared" si="14"/>
        <v>Leer</v>
      </c>
      <c r="N104" s="7" t="str">
        <f t="shared" si="15"/>
        <v>Leer</v>
      </c>
      <c r="P104" s="7">
        <f t="shared" si="16"/>
        <v>0</v>
      </c>
      <c r="Q104" s="7">
        <f>VLOOKUP(C104,{"29 - Psychiatrie (Erwachsene)",1;"297 - stationsäquivalente Behandlung in der Erwachsenenpsychiatrie (29)",1;"30 - Kinder- und Jugendpsychiatrie",1;"307 - stationsäquivalente Behandlung in der Kinder- und Jugendpsychiatrie (30)",1;"31 - Psychosomatik",1;0,0;"",0},2,0)</f>
        <v>0</v>
      </c>
      <c r="R104" s="7">
        <f t="shared" si="17"/>
        <v>0</v>
      </c>
      <c r="S104" s="7">
        <f t="shared" si="18"/>
        <v>0</v>
      </c>
      <c r="T104" s="7">
        <f t="shared" si="19"/>
        <v>0</v>
      </c>
      <c r="U104" s="7">
        <f t="shared" si="20"/>
        <v>0</v>
      </c>
      <c r="V104" s="7">
        <f t="shared" si="21"/>
        <v>0</v>
      </c>
    </row>
    <row r="105" spans="2:22" ht="15" customHeight="1" x14ac:dyDescent="0.25">
      <c r="B105" s="117" t="str">
        <f t="shared" si="13"/>
        <v>!!!</v>
      </c>
      <c r="C105" s="386"/>
      <c r="D105" s="269"/>
      <c r="E105" s="255"/>
      <c r="F105" s="255"/>
      <c r="G105" s="306"/>
      <c r="H105" s="268"/>
      <c r="I105" s="95"/>
      <c r="J105" s="342"/>
      <c r="K105" s="7" t="str">
        <f>VLOOKUP(C105,{"29 - Psychiatrie (Erwachsene)","BGI";"297 - stationsäquivalente Behandlung in der Erwachsenenpsychiatrie (29)","BGI";"30 - Kinder- und Jugendpsychiatrie","BGII";"307 - stationsäquivalente Behandlung in der Kinder- und Jugendpsychiatrie (30)","BGII";"31 - Psychosomatik","BGI";0,"Leer";"","Leer"},2,0)</f>
        <v>Leer</v>
      </c>
      <c r="L105" s="7" t="str">
        <f>VLOOKUP(C105,{"29 - Psychiatrie (Erwachsene)","BGIb";"297 - stationsäquivalente Behandlung in der Erwachsenenpsychiatrie (29)","BGIb";"30 - Kinder- und Jugendpsychiatrie","BGIIb";"307 - stationsäquivalente Behandlung in der Kinder- und Jugendpsychiatrie (30)","BGIIb";"31 - Psychosomatik","BGIb";0,"Leer";"","Leer"},2,0)</f>
        <v>Leer</v>
      </c>
      <c r="M105" s="7" t="str">
        <f t="shared" si="14"/>
        <v>Leer</v>
      </c>
      <c r="N105" s="7" t="str">
        <f t="shared" si="15"/>
        <v>Leer</v>
      </c>
      <c r="P105" s="7">
        <f t="shared" si="16"/>
        <v>0</v>
      </c>
      <c r="Q105" s="7">
        <f>VLOOKUP(C105,{"29 - Psychiatrie (Erwachsene)",1;"297 - stationsäquivalente Behandlung in der Erwachsenenpsychiatrie (29)",1;"30 - Kinder- und Jugendpsychiatrie",1;"307 - stationsäquivalente Behandlung in der Kinder- und Jugendpsychiatrie (30)",1;"31 - Psychosomatik",1;0,0;"",0},2,0)</f>
        <v>0</v>
      </c>
      <c r="R105" s="7">
        <f t="shared" si="17"/>
        <v>0</v>
      </c>
      <c r="S105" s="7">
        <f t="shared" si="18"/>
        <v>0</v>
      </c>
      <c r="T105" s="7">
        <f t="shared" si="19"/>
        <v>0</v>
      </c>
      <c r="U105" s="7">
        <f t="shared" si="20"/>
        <v>0</v>
      </c>
      <c r="V105" s="7">
        <f t="shared" si="21"/>
        <v>0</v>
      </c>
    </row>
    <row r="106" spans="2:22" ht="15" customHeight="1" x14ac:dyDescent="0.25">
      <c r="B106" s="117" t="str">
        <f t="shared" si="13"/>
        <v>!!!</v>
      </c>
      <c r="C106" s="386"/>
      <c r="D106" s="269"/>
      <c r="E106" s="255"/>
      <c r="F106" s="255"/>
      <c r="G106" s="306"/>
      <c r="H106" s="268"/>
      <c r="I106" s="95"/>
      <c r="J106" s="342"/>
      <c r="K106" s="7" t="str">
        <f>VLOOKUP(C106,{"29 - Psychiatrie (Erwachsene)","BGI";"297 - stationsäquivalente Behandlung in der Erwachsenenpsychiatrie (29)","BGI";"30 - Kinder- und Jugendpsychiatrie","BGII";"307 - stationsäquivalente Behandlung in der Kinder- und Jugendpsychiatrie (30)","BGII";"31 - Psychosomatik","BGI";0,"Leer";"","Leer"},2,0)</f>
        <v>Leer</v>
      </c>
      <c r="L106" s="7" t="str">
        <f>VLOOKUP(C106,{"29 - Psychiatrie (Erwachsene)","BGIb";"297 - stationsäquivalente Behandlung in der Erwachsenenpsychiatrie (29)","BGIb";"30 - Kinder- und Jugendpsychiatrie","BGIIb";"307 - stationsäquivalente Behandlung in der Kinder- und Jugendpsychiatrie (30)","BGIIb";"31 - Psychosomatik","BGIb";0,"Leer";"","Leer"},2,0)</f>
        <v>Leer</v>
      </c>
      <c r="M106" s="7" t="str">
        <f t="shared" si="14"/>
        <v>Leer</v>
      </c>
      <c r="N106" s="7" t="str">
        <f t="shared" si="15"/>
        <v>Leer</v>
      </c>
      <c r="P106" s="7">
        <f t="shared" si="16"/>
        <v>0</v>
      </c>
      <c r="Q106" s="7">
        <f>VLOOKUP(C106,{"29 - Psychiatrie (Erwachsene)",1;"297 - stationsäquivalente Behandlung in der Erwachsenenpsychiatrie (29)",1;"30 - Kinder- und Jugendpsychiatrie",1;"307 - stationsäquivalente Behandlung in der Kinder- und Jugendpsychiatrie (30)",1;"31 - Psychosomatik",1;0,0;"",0},2,0)</f>
        <v>0</v>
      </c>
      <c r="R106" s="7">
        <f t="shared" si="17"/>
        <v>0</v>
      </c>
      <c r="S106" s="7">
        <f t="shared" si="18"/>
        <v>0</v>
      </c>
      <c r="T106" s="7">
        <f t="shared" si="19"/>
        <v>0</v>
      </c>
      <c r="U106" s="7">
        <f t="shared" si="20"/>
        <v>0</v>
      </c>
      <c r="V106" s="7">
        <f t="shared" si="21"/>
        <v>0</v>
      </c>
    </row>
    <row r="107" spans="2:22" ht="15" customHeight="1" x14ac:dyDescent="0.25">
      <c r="B107" s="117" t="str">
        <f t="shared" si="13"/>
        <v>!!!</v>
      </c>
      <c r="C107" s="386"/>
      <c r="D107" s="269"/>
      <c r="E107" s="255"/>
      <c r="F107" s="255"/>
      <c r="G107" s="306"/>
      <c r="H107" s="268"/>
      <c r="I107" s="95"/>
      <c r="J107" s="342"/>
      <c r="K107" s="7" t="str">
        <f>VLOOKUP(C107,{"29 - Psychiatrie (Erwachsene)","BGI";"297 - stationsäquivalente Behandlung in der Erwachsenenpsychiatrie (29)","BGI";"30 - Kinder- und Jugendpsychiatrie","BGII";"307 - stationsäquivalente Behandlung in der Kinder- und Jugendpsychiatrie (30)","BGII";"31 - Psychosomatik","BGI";0,"Leer";"","Leer"},2,0)</f>
        <v>Leer</v>
      </c>
      <c r="L107" s="7" t="str">
        <f>VLOOKUP(C107,{"29 - Psychiatrie (Erwachsene)","BGIb";"297 - stationsäquivalente Behandlung in der Erwachsenenpsychiatrie (29)","BGIb";"30 - Kinder- und Jugendpsychiatrie","BGIIb";"307 - stationsäquivalente Behandlung in der Kinder- und Jugendpsychiatrie (30)","BGIIb";"31 - Psychosomatik","BGIb";0,"Leer";"","Leer"},2,0)</f>
        <v>Leer</v>
      </c>
      <c r="M107" s="7" t="str">
        <f t="shared" si="14"/>
        <v>Leer</v>
      </c>
      <c r="N107" s="7" t="str">
        <f t="shared" si="15"/>
        <v>Leer</v>
      </c>
      <c r="P107" s="7">
        <f t="shared" si="16"/>
        <v>0</v>
      </c>
      <c r="Q107" s="7">
        <f>VLOOKUP(C107,{"29 - Psychiatrie (Erwachsene)",1;"297 - stationsäquivalente Behandlung in der Erwachsenenpsychiatrie (29)",1;"30 - Kinder- und Jugendpsychiatrie",1;"307 - stationsäquivalente Behandlung in der Kinder- und Jugendpsychiatrie (30)",1;"31 - Psychosomatik",1;0,0;"",0},2,0)</f>
        <v>0</v>
      </c>
      <c r="R107" s="7">
        <f t="shared" si="17"/>
        <v>0</v>
      </c>
      <c r="S107" s="7">
        <f t="shared" si="18"/>
        <v>0</v>
      </c>
      <c r="T107" s="7">
        <f t="shared" si="19"/>
        <v>0</v>
      </c>
      <c r="U107" s="7">
        <f t="shared" si="20"/>
        <v>0</v>
      </c>
      <c r="V107" s="7">
        <f t="shared" si="21"/>
        <v>0</v>
      </c>
    </row>
    <row r="108" spans="2:22" ht="15" customHeight="1" x14ac:dyDescent="0.25">
      <c r="B108" s="117" t="str">
        <f t="shared" si="13"/>
        <v>!!!</v>
      </c>
      <c r="C108" s="386"/>
      <c r="D108" s="269"/>
      <c r="E108" s="255"/>
      <c r="F108" s="255"/>
      <c r="G108" s="306"/>
      <c r="H108" s="268"/>
      <c r="I108" s="95"/>
      <c r="J108" s="342"/>
      <c r="K108" s="7" t="str">
        <f>VLOOKUP(C108,{"29 - Psychiatrie (Erwachsene)","BGI";"297 - stationsäquivalente Behandlung in der Erwachsenenpsychiatrie (29)","BGI";"30 - Kinder- und Jugendpsychiatrie","BGII";"307 - stationsäquivalente Behandlung in der Kinder- und Jugendpsychiatrie (30)","BGII";"31 - Psychosomatik","BGI";0,"Leer";"","Leer"},2,0)</f>
        <v>Leer</v>
      </c>
      <c r="L108" s="7" t="str">
        <f>VLOOKUP(C108,{"29 - Psychiatrie (Erwachsene)","BGIb";"297 - stationsäquivalente Behandlung in der Erwachsenenpsychiatrie (29)","BGIb";"30 - Kinder- und Jugendpsychiatrie","BGIIb";"307 - stationsäquivalente Behandlung in der Kinder- und Jugendpsychiatrie (30)","BGIIb";"31 - Psychosomatik","BGIb";0,"Leer";"","Leer"},2,0)</f>
        <v>Leer</v>
      </c>
      <c r="M108" s="7" t="str">
        <f t="shared" si="14"/>
        <v>Leer</v>
      </c>
      <c r="N108" s="7" t="str">
        <f t="shared" si="15"/>
        <v>Leer</v>
      </c>
      <c r="P108" s="7">
        <f t="shared" si="16"/>
        <v>0</v>
      </c>
      <c r="Q108" s="7">
        <f>VLOOKUP(C108,{"29 - Psychiatrie (Erwachsene)",1;"297 - stationsäquivalente Behandlung in der Erwachsenenpsychiatrie (29)",1;"30 - Kinder- und Jugendpsychiatrie",1;"307 - stationsäquivalente Behandlung in der Kinder- und Jugendpsychiatrie (30)",1;"31 - Psychosomatik",1;0,0;"",0},2,0)</f>
        <v>0</v>
      </c>
      <c r="R108" s="7">
        <f t="shared" si="17"/>
        <v>0</v>
      </c>
      <c r="S108" s="7">
        <f t="shared" si="18"/>
        <v>0</v>
      </c>
      <c r="T108" s="7">
        <f t="shared" si="19"/>
        <v>0</v>
      </c>
      <c r="U108" s="7">
        <f t="shared" si="20"/>
        <v>0</v>
      </c>
      <c r="V108" s="7">
        <f t="shared" si="21"/>
        <v>0</v>
      </c>
    </row>
    <row r="109" spans="2:22" ht="15" customHeight="1" x14ac:dyDescent="0.25">
      <c r="B109" s="117" t="str">
        <f t="shared" si="13"/>
        <v>!!!</v>
      </c>
      <c r="C109" s="386"/>
      <c r="D109" s="269"/>
      <c r="E109" s="255"/>
      <c r="F109" s="255"/>
      <c r="G109" s="306"/>
      <c r="H109" s="268"/>
      <c r="I109" s="95"/>
      <c r="J109" s="342"/>
      <c r="K109" s="7" t="str">
        <f>VLOOKUP(C109,{"29 - Psychiatrie (Erwachsene)","BGI";"297 - stationsäquivalente Behandlung in der Erwachsenenpsychiatrie (29)","BGI";"30 - Kinder- und Jugendpsychiatrie","BGII";"307 - stationsäquivalente Behandlung in der Kinder- und Jugendpsychiatrie (30)","BGII";"31 - Psychosomatik","BGI";0,"Leer";"","Leer"},2,0)</f>
        <v>Leer</v>
      </c>
      <c r="L109" s="7" t="str">
        <f>VLOOKUP(C109,{"29 - Psychiatrie (Erwachsene)","BGIb";"297 - stationsäquivalente Behandlung in der Erwachsenenpsychiatrie (29)","BGIb";"30 - Kinder- und Jugendpsychiatrie","BGIIb";"307 - stationsäquivalente Behandlung in der Kinder- und Jugendpsychiatrie (30)","BGIIb";"31 - Psychosomatik","BGIb";0,"Leer";"","Leer"},2,0)</f>
        <v>Leer</v>
      </c>
      <c r="M109" s="7" t="str">
        <f t="shared" si="14"/>
        <v>Leer</v>
      </c>
      <c r="N109" s="7" t="str">
        <f t="shared" si="15"/>
        <v>Leer</v>
      </c>
      <c r="P109" s="7">
        <f t="shared" si="16"/>
        <v>0</v>
      </c>
      <c r="Q109" s="7">
        <f>VLOOKUP(C109,{"29 - Psychiatrie (Erwachsene)",1;"297 - stationsäquivalente Behandlung in der Erwachsenenpsychiatrie (29)",1;"30 - Kinder- und Jugendpsychiatrie",1;"307 - stationsäquivalente Behandlung in der Kinder- und Jugendpsychiatrie (30)",1;"31 - Psychosomatik",1;0,0;"",0},2,0)</f>
        <v>0</v>
      </c>
      <c r="R109" s="7">
        <f t="shared" si="17"/>
        <v>0</v>
      </c>
      <c r="S109" s="7">
        <f t="shared" si="18"/>
        <v>0</v>
      </c>
      <c r="T109" s="7">
        <f t="shared" si="19"/>
        <v>0</v>
      </c>
      <c r="U109" s="7">
        <f t="shared" si="20"/>
        <v>0</v>
      </c>
      <c r="V109" s="7">
        <f t="shared" si="21"/>
        <v>0</v>
      </c>
    </row>
    <row r="110" spans="2:22" ht="15" customHeight="1" x14ac:dyDescent="0.25">
      <c r="B110" s="117" t="str">
        <f t="shared" si="13"/>
        <v>!!!</v>
      </c>
      <c r="C110" s="386"/>
      <c r="D110" s="269"/>
      <c r="E110" s="255"/>
      <c r="F110" s="255"/>
      <c r="G110" s="306"/>
      <c r="H110" s="268"/>
      <c r="I110" s="95"/>
      <c r="J110" s="342"/>
      <c r="K110" s="7" t="str">
        <f>VLOOKUP(C110,{"29 - Psychiatrie (Erwachsene)","BGI";"297 - stationsäquivalente Behandlung in der Erwachsenenpsychiatrie (29)","BGI";"30 - Kinder- und Jugendpsychiatrie","BGII";"307 - stationsäquivalente Behandlung in der Kinder- und Jugendpsychiatrie (30)","BGII";"31 - Psychosomatik","BGI";0,"Leer";"","Leer"},2,0)</f>
        <v>Leer</v>
      </c>
      <c r="L110" s="7" t="str">
        <f>VLOOKUP(C110,{"29 - Psychiatrie (Erwachsene)","BGIb";"297 - stationsäquivalente Behandlung in der Erwachsenenpsychiatrie (29)","BGIb";"30 - Kinder- und Jugendpsychiatrie","BGIIb";"307 - stationsäquivalente Behandlung in der Kinder- und Jugendpsychiatrie (30)","BGIIb";"31 - Psychosomatik","BGIb";0,"Leer";"","Leer"},2,0)</f>
        <v>Leer</v>
      </c>
      <c r="M110" s="7" t="str">
        <f t="shared" si="14"/>
        <v>Leer</v>
      </c>
      <c r="N110" s="7" t="str">
        <f t="shared" si="15"/>
        <v>Leer</v>
      </c>
      <c r="P110" s="7">
        <f t="shared" si="16"/>
        <v>0</v>
      </c>
      <c r="Q110" s="7">
        <f>VLOOKUP(C110,{"29 - Psychiatrie (Erwachsene)",1;"297 - stationsäquivalente Behandlung in der Erwachsenenpsychiatrie (29)",1;"30 - Kinder- und Jugendpsychiatrie",1;"307 - stationsäquivalente Behandlung in der Kinder- und Jugendpsychiatrie (30)",1;"31 - Psychosomatik",1;0,0;"",0},2,0)</f>
        <v>0</v>
      </c>
      <c r="R110" s="7">
        <f t="shared" si="17"/>
        <v>0</v>
      </c>
      <c r="S110" s="7">
        <f t="shared" si="18"/>
        <v>0</v>
      </c>
      <c r="T110" s="7">
        <f t="shared" si="19"/>
        <v>0</v>
      </c>
      <c r="U110" s="7">
        <f t="shared" si="20"/>
        <v>0</v>
      </c>
      <c r="V110" s="7">
        <f t="shared" si="21"/>
        <v>0</v>
      </c>
    </row>
    <row r="111" spans="2:22" ht="15" customHeight="1" x14ac:dyDescent="0.25">
      <c r="B111" s="117" t="str">
        <f t="shared" si="13"/>
        <v>!!!</v>
      </c>
      <c r="C111" s="386"/>
      <c r="D111" s="269"/>
      <c r="E111" s="255"/>
      <c r="F111" s="255"/>
      <c r="G111" s="306"/>
      <c r="H111" s="268"/>
      <c r="I111" s="95"/>
      <c r="J111" s="342"/>
      <c r="K111" s="7" t="str">
        <f>VLOOKUP(C111,{"29 - Psychiatrie (Erwachsene)","BGI";"297 - stationsäquivalente Behandlung in der Erwachsenenpsychiatrie (29)","BGI";"30 - Kinder- und Jugendpsychiatrie","BGII";"307 - stationsäquivalente Behandlung in der Kinder- und Jugendpsychiatrie (30)","BGII";"31 - Psychosomatik","BGI";0,"Leer";"","Leer"},2,0)</f>
        <v>Leer</v>
      </c>
      <c r="L111" s="7" t="str">
        <f>VLOOKUP(C111,{"29 - Psychiatrie (Erwachsene)","BGIb";"297 - stationsäquivalente Behandlung in der Erwachsenenpsychiatrie (29)","BGIb";"30 - Kinder- und Jugendpsychiatrie","BGIIb";"307 - stationsäquivalente Behandlung in der Kinder- und Jugendpsychiatrie (30)","BGIIb";"31 - Psychosomatik","BGIb";0,"Leer";"","Leer"},2,0)</f>
        <v>Leer</v>
      </c>
      <c r="M111" s="7" t="str">
        <f t="shared" si="14"/>
        <v>Leer</v>
      </c>
      <c r="N111" s="7" t="str">
        <f t="shared" ref="N111:N142" si="22">IF(C110&lt;&gt;"","Einrichtungen2","Leer")</f>
        <v>Leer</v>
      </c>
      <c r="P111" s="7">
        <f t="shared" si="16"/>
        <v>0</v>
      </c>
      <c r="Q111" s="7">
        <f>VLOOKUP(C111,{"29 - Psychiatrie (Erwachsene)",1;"297 - stationsäquivalente Behandlung in der Erwachsenenpsychiatrie (29)",1;"30 - Kinder- und Jugendpsychiatrie",1;"307 - stationsäquivalente Behandlung in der Kinder- und Jugendpsychiatrie (30)",1;"31 - Psychosomatik",1;0,0;"",0},2,0)</f>
        <v>0</v>
      </c>
      <c r="R111" s="7">
        <f t="shared" si="17"/>
        <v>0</v>
      </c>
      <c r="S111" s="7">
        <f t="shared" si="18"/>
        <v>0</v>
      </c>
      <c r="T111" s="7">
        <f t="shared" si="19"/>
        <v>0</v>
      </c>
      <c r="U111" s="7">
        <f t="shared" si="20"/>
        <v>0</v>
      </c>
      <c r="V111" s="7">
        <f t="shared" si="21"/>
        <v>0</v>
      </c>
    </row>
    <row r="112" spans="2:22" ht="15" customHeight="1" x14ac:dyDescent="0.25">
      <c r="B112" s="117" t="str">
        <f t="shared" si="13"/>
        <v>!!!</v>
      </c>
      <c r="C112" s="386"/>
      <c r="D112" s="269"/>
      <c r="E112" s="255"/>
      <c r="F112" s="255"/>
      <c r="G112" s="306"/>
      <c r="H112" s="268"/>
      <c r="I112" s="95"/>
      <c r="J112" s="342"/>
      <c r="K112" s="7" t="str">
        <f>VLOOKUP(C112,{"29 - Psychiatrie (Erwachsene)","BGI";"297 - stationsäquivalente Behandlung in der Erwachsenenpsychiatrie (29)","BGI";"30 - Kinder- und Jugendpsychiatrie","BGII";"307 - stationsäquivalente Behandlung in der Kinder- und Jugendpsychiatrie (30)","BGII";"31 - Psychosomatik","BGI";0,"Leer";"","Leer"},2,0)</f>
        <v>Leer</v>
      </c>
      <c r="L112" s="7" t="str">
        <f>VLOOKUP(C112,{"29 - Psychiatrie (Erwachsene)","BGIb";"297 - stationsäquivalente Behandlung in der Erwachsenenpsychiatrie (29)","BGIb";"30 - Kinder- und Jugendpsychiatrie","BGIIb";"307 - stationsäquivalente Behandlung in der Kinder- und Jugendpsychiatrie (30)","BGIIb";"31 - Psychosomatik","BGIb";0,"Leer";"","Leer"},2,0)</f>
        <v>Leer</v>
      </c>
      <c r="M112" s="7" t="str">
        <f t="shared" si="14"/>
        <v>Leer</v>
      </c>
      <c r="N112" s="7" t="str">
        <f t="shared" si="22"/>
        <v>Leer</v>
      </c>
      <c r="P112" s="7">
        <f t="shared" si="16"/>
        <v>0</v>
      </c>
      <c r="Q112" s="7">
        <f>VLOOKUP(C112,{"29 - Psychiatrie (Erwachsene)",1;"297 - stationsäquivalente Behandlung in der Erwachsenenpsychiatrie (29)",1;"30 - Kinder- und Jugendpsychiatrie",1;"307 - stationsäquivalente Behandlung in der Kinder- und Jugendpsychiatrie (30)",1;"31 - Psychosomatik",1;0,0;"",0},2,0)</f>
        <v>0</v>
      </c>
      <c r="R112" s="7">
        <f t="shared" si="17"/>
        <v>0</v>
      </c>
      <c r="S112" s="7">
        <f t="shared" si="18"/>
        <v>0</v>
      </c>
      <c r="T112" s="7">
        <f t="shared" si="19"/>
        <v>0</v>
      </c>
      <c r="U112" s="7">
        <f t="shared" si="20"/>
        <v>0</v>
      </c>
      <c r="V112" s="7">
        <f t="shared" si="21"/>
        <v>0</v>
      </c>
    </row>
    <row r="113" spans="2:22" ht="15" customHeight="1" x14ac:dyDescent="0.25">
      <c r="B113" s="117" t="str">
        <f t="shared" si="13"/>
        <v>!!!</v>
      </c>
      <c r="C113" s="386"/>
      <c r="D113" s="269"/>
      <c r="E113" s="255"/>
      <c r="F113" s="255"/>
      <c r="G113" s="306"/>
      <c r="H113" s="268"/>
      <c r="I113" s="95"/>
      <c r="J113" s="342"/>
      <c r="K113" s="7" t="str">
        <f>VLOOKUP(C113,{"29 - Psychiatrie (Erwachsene)","BGI";"297 - stationsäquivalente Behandlung in der Erwachsenenpsychiatrie (29)","BGI";"30 - Kinder- und Jugendpsychiatrie","BGII";"307 - stationsäquivalente Behandlung in der Kinder- und Jugendpsychiatrie (30)","BGII";"31 - Psychosomatik","BGI";0,"Leer";"","Leer"},2,0)</f>
        <v>Leer</v>
      </c>
      <c r="L113" s="7" t="str">
        <f>VLOOKUP(C113,{"29 - Psychiatrie (Erwachsene)","BGIb";"297 - stationsäquivalente Behandlung in der Erwachsenenpsychiatrie (29)","BGIb";"30 - Kinder- und Jugendpsychiatrie","BGIIb";"307 - stationsäquivalente Behandlung in der Kinder- und Jugendpsychiatrie (30)","BGIIb";"31 - Psychosomatik","BGIb";0,"Leer";"","Leer"},2,0)</f>
        <v>Leer</v>
      </c>
      <c r="M113" s="7" t="str">
        <f t="shared" si="14"/>
        <v>Leer</v>
      </c>
      <c r="N113" s="7" t="str">
        <f t="shared" si="22"/>
        <v>Leer</v>
      </c>
      <c r="P113" s="7">
        <f t="shared" si="16"/>
        <v>0</v>
      </c>
      <c r="Q113" s="7">
        <f>VLOOKUP(C113,{"29 - Psychiatrie (Erwachsene)",1;"297 - stationsäquivalente Behandlung in der Erwachsenenpsychiatrie (29)",1;"30 - Kinder- und Jugendpsychiatrie",1;"307 - stationsäquivalente Behandlung in der Kinder- und Jugendpsychiatrie (30)",1;"31 - Psychosomatik",1;0,0;"",0},2,0)</f>
        <v>0</v>
      </c>
      <c r="R113" s="7">
        <f t="shared" si="17"/>
        <v>0</v>
      </c>
      <c r="S113" s="7">
        <f t="shared" si="18"/>
        <v>0</v>
      </c>
      <c r="T113" s="7">
        <f t="shared" si="19"/>
        <v>0</v>
      </c>
      <c r="U113" s="7">
        <f t="shared" si="20"/>
        <v>0</v>
      </c>
      <c r="V113" s="7">
        <f t="shared" si="21"/>
        <v>0</v>
      </c>
    </row>
    <row r="114" spans="2:22" ht="15" customHeight="1" x14ac:dyDescent="0.25">
      <c r="B114" s="117" t="str">
        <f t="shared" si="13"/>
        <v>!!!</v>
      </c>
      <c r="C114" s="386"/>
      <c r="D114" s="269"/>
      <c r="E114" s="255"/>
      <c r="F114" s="255"/>
      <c r="G114" s="306"/>
      <c r="H114" s="268"/>
      <c r="I114" s="95"/>
      <c r="J114" s="342"/>
      <c r="K114" s="7" t="str">
        <f>VLOOKUP(C114,{"29 - Psychiatrie (Erwachsene)","BGI";"297 - stationsäquivalente Behandlung in der Erwachsenenpsychiatrie (29)","BGI";"30 - Kinder- und Jugendpsychiatrie","BGII";"307 - stationsäquivalente Behandlung in der Kinder- und Jugendpsychiatrie (30)","BGII";"31 - Psychosomatik","BGI";0,"Leer";"","Leer"},2,0)</f>
        <v>Leer</v>
      </c>
      <c r="L114" s="7" t="str">
        <f>VLOOKUP(C114,{"29 - Psychiatrie (Erwachsene)","BGIb";"297 - stationsäquivalente Behandlung in der Erwachsenenpsychiatrie (29)","BGIb";"30 - Kinder- und Jugendpsychiatrie","BGIIb";"307 - stationsäquivalente Behandlung in der Kinder- und Jugendpsychiatrie (30)","BGIIb";"31 - Psychosomatik","BGIb";0,"Leer";"","Leer"},2,0)</f>
        <v>Leer</v>
      </c>
      <c r="M114" s="7" t="str">
        <f t="shared" si="14"/>
        <v>Leer</v>
      </c>
      <c r="N114" s="7" t="str">
        <f t="shared" si="22"/>
        <v>Leer</v>
      </c>
      <c r="P114" s="7">
        <f t="shared" si="16"/>
        <v>0</v>
      </c>
      <c r="Q114" s="7">
        <f>VLOOKUP(C114,{"29 - Psychiatrie (Erwachsene)",1;"297 - stationsäquivalente Behandlung in der Erwachsenenpsychiatrie (29)",1;"30 - Kinder- und Jugendpsychiatrie",1;"307 - stationsäquivalente Behandlung in der Kinder- und Jugendpsychiatrie (30)",1;"31 - Psychosomatik",1;0,0;"",0},2,0)</f>
        <v>0</v>
      </c>
      <c r="R114" s="7">
        <f t="shared" si="17"/>
        <v>0</v>
      </c>
      <c r="S114" s="7">
        <f t="shared" si="18"/>
        <v>0</v>
      </c>
      <c r="T114" s="7">
        <f t="shared" si="19"/>
        <v>0</v>
      </c>
      <c r="U114" s="7">
        <f t="shared" si="20"/>
        <v>0</v>
      </c>
      <c r="V114" s="7">
        <f t="shared" si="21"/>
        <v>0</v>
      </c>
    </row>
    <row r="115" spans="2:22" ht="15" customHeight="1" x14ac:dyDescent="0.25">
      <c r="B115" s="117" t="str">
        <f t="shared" si="13"/>
        <v>!!!</v>
      </c>
      <c r="C115" s="386"/>
      <c r="D115" s="269"/>
      <c r="E115" s="255"/>
      <c r="F115" s="255"/>
      <c r="G115" s="306"/>
      <c r="H115" s="268"/>
      <c r="I115" s="95"/>
      <c r="J115" s="342"/>
      <c r="K115" s="7" t="str">
        <f>VLOOKUP(C115,{"29 - Psychiatrie (Erwachsene)","BGI";"297 - stationsäquivalente Behandlung in der Erwachsenenpsychiatrie (29)","BGI";"30 - Kinder- und Jugendpsychiatrie","BGII";"307 - stationsäquivalente Behandlung in der Kinder- und Jugendpsychiatrie (30)","BGII";"31 - Psychosomatik","BGI";0,"Leer";"","Leer"},2,0)</f>
        <v>Leer</v>
      </c>
      <c r="L115" s="7" t="str">
        <f>VLOOKUP(C115,{"29 - Psychiatrie (Erwachsene)","BGIb";"297 - stationsäquivalente Behandlung in der Erwachsenenpsychiatrie (29)","BGIb";"30 - Kinder- und Jugendpsychiatrie","BGIIb";"307 - stationsäquivalente Behandlung in der Kinder- und Jugendpsychiatrie (30)","BGIIb";"31 - Psychosomatik","BGIb";0,"Leer";"","Leer"},2,0)</f>
        <v>Leer</v>
      </c>
      <c r="M115" s="7" t="str">
        <f t="shared" si="14"/>
        <v>Leer</v>
      </c>
      <c r="N115" s="7" t="str">
        <f t="shared" si="22"/>
        <v>Leer</v>
      </c>
      <c r="P115" s="7">
        <f t="shared" si="16"/>
        <v>0</v>
      </c>
      <c r="Q115" s="7">
        <f>VLOOKUP(C115,{"29 - Psychiatrie (Erwachsene)",1;"297 - stationsäquivalente Behandlung in der Erwachsenenpsychiatrie (29)",1;"30 - Kinder- und Jugendpsychiatrie",1;"307 - stationsäquivalente Behandlung in der Kinder- und Jugendpsychiatrie (30)",1;"31 - Psychosomatik",1;0,0;"",0},2,0)</f>
        <v>0</v>
      </c>
      <c r="R115" s="7">
        <f t="shared" si="17"/>
        <v>0</v>
      </c>
      <c r="S115" s="7">
        <f t="shared" si="18"/>
        <v>0</v>
      </c>
      <c r="T115" s="7">
        <f t="shared" si="19"/>
        <v>0</v>
      </c>
      <c r="U115" s="7">
        <f t="shared" si="20"/>
        <v>0</v>
      </c>
      <c r="V115" s="7">
        <f t="shared" si="21"/>
        <v>0</v>
      </c>
    </row>
    <row r="116" spans="2:22" ht="15" customHeight="1" x14ac:dyDescent="0.25">
      <c r="B116" s="117" t="str">
        <f t="shared" si="13"/>
        <v>!!!</v>
      </c>
      <c r="C116" s="386"/>
      <c r="D116" s="269"/>
      <c r="E116" s="255"/>
      <c r="F116" s="255"/>
      <c r="G116" s="306"/>
      <c r="H116" s="268"/>
      <c r="I116" s="95"/>
      <c r="J116" s="342"/>
      <c r="K116" s="7" t="str">
        <f>VLOOKUP(C116,{"29 - Psychiatrie (Erwachsene)","BGI";"297 - stationsäquivalente Behandlung in der Erwachsenenpsychiatrie (29)","BGI";"30 - Kinder- und Jugendpsychiatrie","BGII";"307 - stationsäquivalente Behandlung in der Kinder- und Jugendpsychiatrie (30)","BGII";"31 - Psychosomatik","BGI";0,"Leer";"","Leer"},2,0)</f>
        <v>Leer</v>
      </c>
      <c r="L116" s="7" t="str">
        <f>VLOOKUP(C116,{"29 - Psychiatrie (Erwachsene)","BGIb";"297 - stationsäquivalente Behandlung in der Erwachsenenpsychiatrie (29)","BGIb";"30 - Kinder- und Jugendpsychiatrie","BGIIb";"307 - stationsäquivalente Behandlung in der Kinder- und Jugendpsychiatrie (30)","BGIIb";"31 - Psychosomatik","BGIb";0,"Leer";"","Leer"},2,0)</f>
        <v>Leer</v>
      </c>
      <c r="M116" s="7" t="str">
        <f t="shared" si="14"/>
        <v>Leer</v>
      </c>
      <c r="N116" s="7" t="str">
        <f t="shared" si="22"/>
        <v>Leer</v>
      </c>
      <c r="P116" s="7">
        <f t="shared" si="16"/>
        <v>0</v>
      </c>
      <c r="Q116" s="7">
        <f>VLOOKUP(C116,{"29 - Psychiatrie (Erwachsene)",1;"297 - stationsäquivalente Behandlung in der Erwachsenenpsychiatrie (29)",1;"30 - Kinder- und Jugendpsychiatrie",1;"307 - stationsäquivalente Behandlung in der Kinder- und Jugendpsychiatrie (30)",1;"31 - Psychosomatik",1;0,0;"",0},2,0)</f>
        <v>0</v>
      </c>
      <c r="R116" s="7">
        <f t="shared" si="17"/>
        <v>0</v>
      </c>
      <c r="S116" s="7">
        <f t="shared" si="18"/>
        <v>0</v>
      </c>
      <c r="T116" s="7">
        <f t="shared" si="19"/>
        <v>0</v>
      </c>
      <c r="U116" s="7">
        <f t="shared" si="20"/>
        <v>0</v>
      </c>
      <c r="V116" s="7">
        <f t="shared" si="21"/>
        <v>0</v>
      </c>
    </row>
    <row r="117" spans="2:22" ht="15" customHeight="1" x14ac:dyDescent="0.25">
      <c r="B117" s="117" t="str">
        <f t="shared" si="13"/>
        <v>!!!</v>
      </c>
      <c r="C117" s="386"/>
      <c r="D117" s="269"/>
      <c r="E117" s="255"/>
      <c r="F117" s="255"/>
      <c r="G117" s="306"/>
      <c r="H117" s="268"/>
      <c r="I117" s="95"/>
      <c r="J117" s="342"/>
      <c r="K117" s="7" t="str">
        <f>VLOOKUP(C117,{"29 - Psychiatrie (Erwachsene)","BGI";"297 - stationsäquivalente Behandlung in der Erwachsenenpsychiatrie (29)","BGI";"30 - Kinder- und Jugendpsychiatrie","BGII";"307 - stationsäquivalente Behandlung in der Kinder- und Jugendpsychiatrie (30)","BGII";"31 - Psychosomatik","BGI";0,"Leer";"","Leer"},2,0)</f>
        <v>Leer</v>
      </c>
      <c r="L117" s="7" t="str">
        <f>VLOOKUP(C117,{"29 - Psychiatrie (Erwachsene)","BGIb";"297 - stationsäquivalente Behandlung in der Erwachsenenpsychiatrie (29)","BGIb";"30 - Kinder- und Jugendpsychiatrie","BGIIb";"307 - stationsäquivalente Behandlung in der Kinder- und Jugendpsychiatrie (30)","BGIIb";"31 - Psychosomatik","BGIb";0,"Leer";"","Leer"},2,0)</f>
        <v>Leer</v>
      </c>
      <c r="M117" s="7" t="str">
        <f t="shared" si="14"/>
        <v>Leer</v>
      </c>
      <c r="N117" s="7" t="str">
        <f t="shared" si="22"/>
        <v>Leer</v>
      </c>
      <c r="P117" s="7">
        <f t="shared" si="16"/>
        <v>0</v>
      </c>
      <c r="Q117" s="7">
        <f>VLOOKUP(C117,{"29 - Psychiatrie (Erwachsene)",1;"297 - stationsäquivalente Behandlung in der Erwachsenenpsychiatrie (29)",1;"30 - Kinder- und Jugendpsychiatrie",1;"307 - stationsäquivalente Behandlung in der Kinder- und Jugendpsychiatrie (30)",1;"31 - Psychosomatik",1;0,0;"",0},2,0)</f>
        <v>0</v>
      </c>
      <c r="R117" s="7">
        <f t="shared" si="17"/>
        <v>0</v>
      </c>
      <c r="S117" s="7">
        <f t="shared" si="18"/>
        <v>0</v>
      </c>
      <c r="T117" s="7">
        <f t="shared" si="19"/>
        <v>0</v>
      </c>
      <c r="U117" s="7">
        <f t="shared" si="20"/>
        <v>0</v>
      </c>
      <c r="V117" s="7">
        <f t="shared" si="21"/>
        <v>0</v>
      </c>
    </row>
    <row r="118" spans="2:22" ht="15" customHeight="1" x14ac:dyDescent="0.25">
      <c r="B118" s="117" t="str">
        <f t="shared" si="13"/>
        <v>!!!</v>
      </c>
      <c r="C118" s="386"/>
      <c r="D118" s="269"/>
      <c r="E118" s="255"/>
      <c r="F118" s="255"/>
      <c r="G118" s="306"/>
      <c r="H118" s="268"/>
      <c r="I118" s="95"/>
      <c r="J118" s="342"/>
      <c r="K118" s="7" t="str">
        <f>VLOOKUP(C118,{"29 - Psychiatrie (Erwachsene)","BGI";"297 - stationsäquivalente Behandlung in der Erwachsenenpsychiatrie (29)","BGI";"30 - Kinder- und Jugendpsychiatrie","BGII";"307 - stationsäquivalente Behandlung in der Kinder- und Jugendpsychiatrie (30)","BGII";"31 - Psychosomatik","BGI";0,"Leer";"","Leer"},2,0)</f>
        <v>Leer</v>
      </c>
      <c r="L118" s="7" t="str">
        <f>VLOOKUP(C118,{"29 - Psychiatrie (Erwachsene)","BGIb";"297 - stationsäquivalente Behandlung in der Erwachsenenpsychiatrie (29)","BGIb";"30 - Kinder- und Jugendpsychiatrie","BGIIb";"307 - stationsäquivalente Behandlung in der Kinder- und Jugendpsychiatrie (30)","BGIIb";"31 - Psychosomatik","BGIb";0,"Leer";"","Leer"},2,0)</f>
        <v>Leer</v>
      </c>
      <c r="M118" s="7" t="str">
        <f t="shared" si="14"/>
        <v>Leer</v>
      </c>
      <c r="N118" s="7" t="str">
        <f t="shared" si="22"/>
        <v>Leer</v>
      </c>
      <c r="P118" s="7">
        <f t="shared" si="16"/>
        <v>0</v>
      </c>
      <c r="Q118" s="7">
        <f>VLOOKUP(C118,{"29 - Psychiatrie (Erwachsene)",1;"297 - stationsäquivalente Behandlung in der Erwachsenenpsychiatrie (29)",1;"30 - Kinder- und Jugendpsychiatrie",1;"307 - stationsäquivalente Behandlung in der Kinder- und Jugendpsychiatrie (30)",1;"31 - Psychosomatik",1;0,0;"",0},2,0)</f>
        <v>0</v>
      </c>
      <c r="R118" s="7">
        <f t="shared" si="17"/>
        <v>0</v>
      </c>
      <c r="S118" s="7">
        <f t="shared" si="18"/>
        <v>0</v>
      </c>
      <c r="T118" s="7">
        <f t="shared" si="19"/>
        <v>0</v>
      </c>
      <c r="U118" s="7">
        <f t="shared" si="20"/>
        <v>0</v>
      </c>
      <c r="V118" s="7">
        <f t="shared" si="21"/>
        <v>0</v>
      </c>
    </row>
    <row r="119" spans="2:22" ht="15" customHeight="1" x14ac:dyDescent="0.25">
      <c r="B119" s="117" t="str">
        <f t="shared" si="13"/>
        <v>!!!</v>
      </c>
      <c r="C119" s="386"/>
      <c r="D119" s="269"/>
      <c r="E119" s="255"/>
      <c r="F119" s="255"/>
      <c r="G119" s="306"/>
      <c r="H119" s="268"/>
      <c r="I119" s="95"/>
      <c r="J119" s="342"/>
      <c r="K119" s="7" t="str">
        <f>VLOOKUP(C119,{"29 - Psychiatrie (Erwachsene)","BGI";"297 - stationsäquivalente Behandlung in der Erwachsenenpsychiatrie (29)","BGI";"30 - Kinder- und Jugendpsychiatrie","BGII";"307 - stationsäquivalente Behandlung in der Kinder- und Jugendpsychiatrie (30)","BGII";"31 - Psychosomatik","BGI";0,"Leer";"","Leer"},2,0)</f>
        <v>Leer</v>
      </c>
      <c r="L119" s="7" t="str">
        <f>VLOOKUP(C119,{"29 - Psychiatrie (Erwachsene)","BGIb";"297 - stationsäquivalente Behandlung in der Erwachsenenpsychiatrie (29)","BGIb";"30 - Kinder- und Jugendpsychiatrie","BGIIb";"307 - stationsäquivalente Behandlung in der Kinder- und Jugendpsychiatrie (30)","BGIIb";"31 - Psychosomatik","BGIb";0,"Leer";"","Leer"},2,0)</f>
        <v>Leer</v>
      </c>
      <c r="M119" s="7" t="str">
        <f t="shared" si="14"/>
        <v>Leer</v>
      </c>
      <c r="N119" s="7" t="str">
        <f t="shared" si="22"/>
        <v>Leer</v>
      </c>
      <c r="P119" s="7">
        <f t="shared" si="16"/>
        <v>0</v>
      </c>
      <c r="Q119" s="7">
        <f>VLOOKUP(C119,{"29 - Psychiatrie (Erwachsene)",1;"297 - stationsäquivalente Behandlung in der Erwachsenenpsychiatrie (29)",1;"30 - Kinder- und Jugendpsychiatrie",1;"307 - stationsäquivalente Behandlung in der Kinder- und Jugendpsychiatrie (30)",1;"31 - Psychosomatik",1;0,0;"",0},2,0)</f>
        <v>0</v>
      </c>
      <c r="R119" s="7">
        <f t="shared" si="17"/>
        <v>0</v>
      </c>
      <c r="S119" s="7">
        <f t="shared" si="18"/>
        <v>0</v>
      </c>
      <c r="T119" s="7">
        <f t="shared" si="19"/>
        <v>0</v>
      </c>
      <c r="U119" s="7">
        <f t="shared" si="20"/>
        <v>0</v>
      </c>
      <c r="V119" s="7">
        <f t="shared" si="21"/>
        <v>0</v>
      </c>
    </row>
    <row r="120" spans="2:22" ht="15" customHeight="1" x14ac:dyDescent="0.25">
      <c r="B120" s="117" t="str">
        <f t="shared" si="13"/>
        <v>!!!</v>
      </c>
      <c r="C120" s="386"/>
      <c r="D120" s="269"/>
      <c r="E120" s="255"/>
      <c r="F120" s="255"/>
      <c r="G120" s="306"/>
      <c r="H120" s="268"/>
      <c r="I120" s="95"/>
      <c r="J120" s="342"/>
      <c r="K120" s="7" t="str">
        <f>VLOOKUP(C120,{"29 - Psychiatrie (Erwachsene)","BGI";"297 - stationsäquivalente Behandlung in der Erwachsenenpsychiatrie (29)","BGI";"30 - Kinder- und Jugendpsychiatrie","BGII";"307 - stationsäquivalente Behandlung in der Kinder- und Jugendpsychiatrie (30)","BGII";"31 - Psychosomatik","BGI";0,"Leer";"","Leer"},2,0)</f>
        <v>Leer</v>
      </c>
      <c r="L120" s="7" t="str">
        <f>VLOOKUP(C120,{"29 - Psychiatrie (Erwachsene)","BGIb";"297 - stationsäquivalente Behandlung in der Erwachsenenpsychiatrie (29)","BGIb";"30 - Kinder- und Jugendpsychiatrie","BGIIb";"307 - stationsäquivalente Behandlung in der Kinder- und Jugendpsychiatrie (30)","BGIIb";"31 - Psychosomatik","BGIb";0,"Leer";"","Leer"},2,0)</f>
        <v>Leer</v>
      </c>
      <c r="M120" s="7" t="str">
        <f t="shared" si="14"/>
        <v>Leer</v>
      </c>
      <c r="N120" s="7" t="str">
        <f t="shared" si="22"/>
        <v>Leer</v>
      </c>
      <c r="P120" s="7">
        <f t="shared" si="16"/>
        <v>0</v>
      </c>
      <c r="Q120" s="7">
        <f>VLOOKUP(C120,{"29 - Psychiatrie (Erwachsene)",1;"297 - stationsäquivalente Behandlung in der Erwachsenenpsychiatrie (29)",1;"30 - Kinder- und Jugendpsychiatrie",1;"307 - stationsäquivalente Behandlung in der Kinder- und Jugendpsychiatrie (30)",1;"31 - Psychosomatik",1;0,0;"",0},2,0)</f>
        <v>0</v>
      </c>
      <c r="R120" s="7">
        <f t="shared" si="17"/>
        <v>0</v>
      </c>
      <c r="S120" s="7">
        <f t="shared" si="18"/>
        <v>0</v>
      </c>
      <c r="T120" s="7">
        <f t="shared" si="19"/>
        <v>0</v>
      </c>
      <c r="U120" s="7">
        <f t="shared" si="20"/>
        <v>0</v>
      </c>
      <c r="V120" s="7">
        <f t="shared" si="21"/>
        <v>0</v>
      </c>
    </row>
    <row r="121" spans="2:22" ht="15" customHeight="1" x14ac:dyDescent="0.25">
      <c r="B121" s="117" t="str">
        <f t="shared" si="13"/>
        <v>!!!</v>
      </c>
      <c r="C121" s="386"/>
      <c r="D121" s="269"/>
      <c r="E121" s="255"/>
      <c r="F121" s="255"/>
      <c r="G121" s="306"/>
      <c r="H121" s="268"/>
      <c r="I121" s="95"/>
      <c r="J121" s="342"/>
      <c r="K121" s="7" t="str">
        <f>VLOOKUP(C121,{"29 - Psychiatrie (Erwachsene)","BGI";"297 - stationsäquivalente Behandlung in der Erwachsenenpsychiatrie (29)","BGI";"30 - Kinder- und Jugendpsychiatrie","BGII";"307 - stationsäquivalente Behandlung in der Kinder- und Jugendpsychiatrie (30)","BGII";"31 - Psychosomatik","BGI";0,"Leer";"","Leer"},2,0)</f>
        <v>Leer</v>
      </c>
      <c r="L121" s="7" t="str">
        <f>VLOOKUP(C121,{"29 - Psychiatrie (Erwachsene)","BGIb";"297 - stationsäquivalente Behandlung in der Erwachsenenpsychiatrie (29)","BGIb";"30 - Kinder- und Jugendpsychiatrie","BGIIb";"307 - stationsäquivalente Behandlung in der Kinder- und Jugendpsychiatrie (30)","BGIIb";"31 - Psychosomatik","BGIb";0,"Leer";"","Leer"},2,0)</f>
        <v>Leer</v>
      </c>
      <c r="M121" s="7" t="str">
        <f t="shared" si="14"/>
        <v>Leer</v>
      </c>
      <c r="N121" s="7" t="str">
        <f t="shared" si="22"/>
        <v>Leer</v>
      </c>
      <c r="P121" s="7">
        <f t="shared" si="16"/>
        <v>0</v>
      </c>
      <c r="Q121" s="7">
        <f>VLOOKUP(C121,{"29 - Psychiatrie (Erwachsene)",1;"297 - stationsäquivalente Behandlung in der Erwachsenenpsychiatrie (29)",1;"30 - Kinder- und Jugendpsychiatrie",1;"307 - stationsäquivalente Behandlung in der Kinder- und Jugendpsychiatrie (30)",1;"31 - Psychosomatik",1;0,0;"",0},2,0)</f>
        <v>0</v>
      </c>
      <c r="R121" s="7">
        <f t="shared" si="17"/>
        <v>0</v>
      </c>
      <c r="S121" s="7">
        <f t="shared" si="18"/>
        <v>0</v>
      </c>
      <c r="T121" s="7">
        <f t="shared" si="19"/>
        <v>0</v>
      </c>
      <c r="U121" s="7">
        <f t="shared" si="20"/>
        <v>0</v>
      </c>
      <c r="V121" s="7">
        <f t="shared" si="21"/>
        <v>0</v>
      </c>
    </row>
    <row r="122" spans="2:22" ht="15" customHeight="1" x14ac:dyDescent="0.25">
      <c r="B122" s="117" t="str">
        <f t="shared" si="13"/>
        <v>!!!</v>
      </c>
      <c r="C122" s="386"/>
      <c r="D122" s="269"/>
      <c r="E122" s="255"/>
      <c r="F122" s="255"/>
      <c r="G122" s="306"/>
      <c r="H122" s="268"/>
      <c r="I122" s="95"/>
      <c r="J122" s="342"/>
      <c r="K122" s="7" t="str">
        <f>VLOOKUP(C122,{"29 - Psychiatrie (Erwachsene)","BGI";"297 - stationsäquivalente Behandlung in der Erwachsenenpsychiatrie (29)","BGI";"30 - Kinder- und Jugendpsychiatrie","BGII";"307 - stationsäquivalente Behandlung in der Kinder- und Jugendpsychiatrie (30)","BGII";"31 - Psychosomatik","BGI";0,"Leer";"","Leer"},2,0)</f>
        <v>Leer</v>
      </c>
      <c r="L122" s="7" t="str">
        <f>VLOOKUP(C122,{"29 - Psychiatrie (Erwachsene)","BGIb";"297 - stationsäquivalente Behandlung in der Erwachsenenpsychiatrie (29)","BGIb";"30 - Kinder- und Jugendpsychiatrie","BGIIb";"307 - stationsäquivalente Behandlung in der Kinder- und Jugendpsychiatrie (30)","BGIIb";"31 - Psychosomatik","BGIb";0,"Leer";"","Leer"},2,0)</f>
        <v>Leer</v>
      </c>
      <c r="M122" s="7" t="str">
        <f t="shared" si="14"/>
        <v>Leer</v>
      </c>
      <c r="N122" s="7" t="str">
        <f t="shared" si="22"/>
        <v>Leer</v>
      </c>
      <c r="P122" s="7">
        <f t="shared" si="16"/>
        <v>0</v>
      </c>
      <c r="Q122" s="7">
        <f>VLOOKUP(C122,{"29 - Psychiatrie (Erwachsene)",1;"297 - stationsäquivalente Behandlung in der Erwachsenenpsychiatrie (29)",1;"30 - Kinder- und Jugendpsychiatrie",1;"307 - stationsäquivalente Behandlung in der Kinder- und Jugendpsychiatrie (30)",1;"31 - Psychosomatik",1;0,0;"",0},2,0)</f>
        <v>0</v>
      </c>
      <c r="R122" s="7">
        <f t="shared" si="17"/>
        <v>0</v>
      </c>
      <c r="S122" s="7">
        <f t="shared" si="18"/>
        <v>0</v>
      </c>
      <c r="T122" s="7">
        <f t="shared" si="19"/>
        <v>0</v>
      </c>
      <c r="U122" s="7">
        <f t="shared" si="20"/>
        <v>0</v>
      </c>
      <c r="V122" s="7">
        <f t="shared" si="21"/>
        <v>0</v>
      </c>
    </row>
    <row r="123" spans="2:22" ht="15" customHeight="1" x14ac:dyDescent="0.25">
      <c r="B123" s="117" t="str">
        <f t="shared" si="13"/>
        <v>!!!</v>
      </c>
      <c r="C123" s="386"/>
      <c r="D123" s="269"/>
      <c r="E123" s="255"/>
      <c r="F123" s="255"/>
      <c r="G123" s="306"/>
      <c r="H123" s="268"/>
      <c r="I123" s="95"/>
      <c r="J123" s="342"/>
      <c r="K123" s="7" t="str">
        <f>VLOOKUP(C123,{"29 - Psychiatrie (Erwachsene)","BGI";"297 - stationsäquivalente Behandlung in der Erwachsenenpsychiatrie (29)","BGI";"30 - Kinder- und Jugendpsychiatrie","BGII";"307 - stationsäquivalente Behandlung in der Kinder- und Jugendpsychiatrie (30)","BGII";"31 - Psychosomatik","BGI";0,"Leer";"","Leer"},2,0)</f>
        <v>Leer</v>
      </c>
      <c r="L123" s="7" t="str">
        <f>VLOOKUP(C123,{"29 - Psychiatrie (Erwachsene)","BGIb";"297 - stationsäquivalente Behandlung in der Erwachsenenpsychiatrie (29)","BGIb";"30 - Kinder- und Jugendpsychiatrie","BGIIb";"307 - stationsäquivalente Behandlung in der Kinder- und Jugendpsychiatrie (30)","BGIIb";"31 - Psychosomatik","BGIb";0,"Leer";"","Leer"},2,0)</f>
        <v>Leer</v>
      </c>
      <c r="M123" s="7" t="str">
        <f t="shared" si="14"/>
        <v>Leer</v>
      </c>
      <c r="N123" s="7" t="str">
        <f t="shared" si="22"/>
        <v>Leer</v>
      </c>
      <c r="P123" s="7">
        <f t="shared" si="16"/>
        <v>0</v>
      </c>
      <c r="Q123" s="7">
        <f>VLOOKUP(C123,{"29 - Psychiatrie (Erwachsene)",1;"297 - stationsäquivalente Behandlung in der Erwachsenenpsychiatrie (29)",1;"30 - Kinder- und Jugendpsychiatrie",1;"307 - stationsäquivalente Behandlung in der Kinder- und Jugendpsychiatrie (30)",1;"31 - Psychosomatik",1;0,0;"",0},2,0)</f>
        <v>0</v>
      </c>
      <c r="R123" s="7">
        <f t="shared" si="17"/>
        <v>0</v>
      </c>
      <c r="S123" s="7">
        <f t="shared" si="18"/>
        <v>0</v>
      </c>
      <c r="T123" s="7">
        <f t="shared" si="19"/>
        <v>0</v>
      </c>
      <c r="U123" s="7">
        <f t="shared" si="20"/>
        <v>0</v>
      </c>
      <c r="V123" s="7">
        <f t="shared" si="21"/>
        <v>0</v>
      </c>
    </row>
    <row r="124" spans="2:22" ht="15" customHeight="1" x14ac:dyDescent="0.25">
      <c r="B124" s="117" t="str">
        <f t="shared" si="13"/>
        <v>!!!</v>
      </c>
      <c r="C124" s="386"/>
      <c r="D124" s="269"/>
      <c r="E124" s="255"/>
      <c r="F124" s="255"/>
      <c r="G124" s="306"/>
      <c r="H124" s="268"/>
      <c r="I124" s="95"/>
      <c r="J124" s="342"/>
      <c r="K124" s="7" t="str">
        <f>VLOOKUP(C124,{"29 - Psychiatrie (Erwachsene)","BGI";"297 - stationsäquivalente Behandlung in der Erwachsenenpsychiatrie (29)","BGI";"30 - Kinder- und Jugendpsychiatrie","BGII";"307 - stationsäquivalente Behandlung in der Kinder- und Jugendpsychiatrie (30)","BGII";"31 - Psychosomatik","BGI";0,"Leer";"","Leer"},2,0)</f>
        <v>Leer</v>
      </c>
      <c r="L124" s="7" t="str">
        <f>VLOOKUP(C124,{"29 - Psychiatrie (Erwachsene)","BGIb";"297 - stationsäquivalente Behandlung in der Erwachsenenpsychiatrie (29)","BGIb";"30 - Kinder- und Jugendpsychiatrie","BGIIb";"307 - stationsäquivalente Behandlung in der Kinder- und Jugendpsychiatrie (30)","BGIIb";"31 - Psychosomatik","BGIb";0,"Leer";"","Leer"},2,0)</f>
        <v>Leer</v>
      </c>
      <c r="M124" s="7" t="str">
        <f t="shared" si="14"/>
        <v>Leer</v>
      </c>
      <c r="N124" s="7" t="str">
        <f t="shared" si="22"/>
        <v>Leer</v>
      </c>
      <c r="P124" s="7">
        <f t="shared" si="16"/>
        <v>0</v>
      </c>
      <c r="Q124" s="7">
        <f>VLOOKUP(C124,{"29 - Psychiatrie (Erwachsene)",1;"297 - stationsäquivalente Behandlung in der Erwachsenenpsychiatrie (29)",1;"30 - Kinder- und Jugendpsychiatrie",1;"307 - stationsäquivalente Behandlung in der Kinder- und Jugendpsychiatrie (30)",1;"31 - Psychosomatik",1;0,0;"",0},2,0)</f>
        <v>0</v>
      </c>
      <c r="R124" s="7">
        <f t="shared" si="17"/>
        <v>0</v>
      </c>
      <c r="S124" s="7">
        <f t="shared" si="18"/>
        <v>0</v>
      </c>
      <c r="T124" s="7">
        <f t="shared" si="19"/>
        <v>0</v>
      </c>
      <c r="U124" s="7">
        <f t="shared" si="20"/>
        <v>0</v>
      </c>
      <c r="V124" s="7">
        <f t="shared" si="21"/>
        <v>0</v>
      </c>
    </row>
    <row r="125" spans="2:22" ht="15" customHeight="1" x14ac:dyDescent="0.25">
      <c r="B125" s="117" t="str">
        <f t="shared" si="13"/>
        <v>!!!</v>
      </c>
      <c r="C125" s="386"/>
      <c r="D125" s="269"/>
      <c r="E125" s="255"/>
      <c r="F125" s="255"/>
      <c r="G125" s="306"/>
      <c r="H125" s="268"/>
      <c r="I125" s="95"/>
      <c r="J125" s="342"/>
      <c r="K125" s="7" t="str">
        <f>VLOOKUP(C125,{"29 - Psychiatrie (Erwachsene)","BGI";"297 - stationsäquivalente Behandlung in der Erwachsenenpsychiatrie (29)","BGI";"30 - Kinder- und Jugendpsychiatrie","BGII";"307 - stationsäquivalente Behandlung in der Kinder- und Jugendpsychiatrie (30)","BGII";"31 - Psychosomatik","BGI";0,"Leer";"","Leer"},2,0)</f>
        <v>Leer</v>
      </c>
      <c r="L125" s="7" t="str">
        <f>VLOOKUP(C125,{"29 - Psychiatrie (Erwachsene)","BGIb";"297 - stationsäquivalente Behandlung in der Erwachsenenpsychiatrie (29)","BGIb";"30 - Kinder- und Jugendpsychiatrie","BGIIb";"307 - stationsäquivalente Behandlung in der Kinder- und Jugendpsychiatrie (30)","BGIIb";"31 - Psychosomatik","BGIb";0,"Leer";"","Leer"},2,0)</f>
        <v>Leer</v>
      </c>
      <c r="M125" s="7" t="str">
        <f t="shared" si="14"/>
        <v>Leer</v>
      </c>
      <c r="N125" s="7" t="str">
        <f t="shared" si="22"/>
        <v>Leer</v>
      </c>
      <c r="P125" s="7">
        <f t="shared" si="16"/>
        <v>0</v>
      </c>
      <c r="Q125" s="7">
        <f>VLOOKUP(C125,{"29 - Psychiatrie (Erwachsene)",1;"297 - stationsäquivalente Behandlung in der Erwachsenenpsychiatrie (29)",1;"30 - Kinder- und Jugendpsychiatrie",1;"307 - stationsäquivalente Behandlung in der Kinder- und Jugendpsychiatrie (30)",1;"31 - Psychosomatik",1;0,0;"",0},2,0)</f>
        <v>0</v>
      </c>
      <c r="R125" s="7">
        <f t="shared" si="17"/>
        <v>0</v>
      </c>
      <c r="S125" s="7">
        <f t="shared" si="18"/>
        <v>0</v>
      </c>
      <c r="T125" s="7">
        <f t="shared" si="19"/>
        <v>0</v>
      </c>
      <c r="U125" s="7">
        <f t="shared" si="20"/>
        <v>0</v>
      </c>
      <c r="V125" s="7">
        <f t="shared" si="21"/>
        <v>0</v>
      </c>
    </row>
    <row r="126" spans="2:22" ht="15" customHeight="1" x14ac:dyDescent="0.25">
      <c r="B126" s="117" t="str">
        <f t="shared" si="13"/>
        <v>!!!</v>
      </c>
      <c r="C126" s="386"/>
      <c r="D126" s="269"/>
      <c r="E126" s="255"/>
      <c r="F126" s="255"/>
      <c r="G126" s="306"/>
      <c r="H126" s="268"/>
      <c r="I126" s="95"/>
      <c r="J126" s="342"/>
      <c r="K126" s="7" t="str">
        <f>VLOOKUP(C126,{"29 - Psychiatrie (Erwachsene)","BGI";"297 - stationsäquivalente Behandlung in der Erwachsenenpsychiatrie (29)","BGI";"30 - Kinder- und Jugendpsychiatrie","BGII";"307 - stationsäquivalente Behandlung in der Kinder- und Jugendpsychiatrie (30)","BGII";"31 - Psychosomatik","BGI";0,"Leer";"","Leer"},2,0)</f>
        <v>Leer</v>
      </c>
      <c r="L126" s="7" t="str">
        <f>VLOOKUP(C126,{"29 - Psychiatrie (Erwachsene)","BGIb";"297 - stationsäquivalente Behandlung in der Erwachsenenpsychiatrie (29)","BGIb";"30 - Kinder- und Jugendpsychiatrie","BGIIb";"307 - stationsäquivalente Behandlung in der Kinder- und Jugendpsychiatrie (30)","BGIIb";"31 - Psychosomatik","BGIb";0,"Leer";"","Leer"},2,0)</f>
        <v>Leer</v>
      </c>
      <c r="M126" s="7" t="str">
        <f t="shared" si="14"/>
        <v>Leer</v>
      </c>
      <c r="N126" s="7" t="str">
        <f t="shared" si="22"/>
        <v>Leer</v>
      </c>
      <c r="P126" s="7">
        <f t="shared" si="16"/>
        <v>0</v>
      </c>
      <c r="Q126" s="7">
        <f>VLOOKUP(C126,{"29 - Psychiatrie (Erwachsene)",1;"297 - stationsäquivalente Behandlung in der Erwachsenenpsychiatrie (29)",1;"30 - Kinder- und Jugendpsychiatrie",1;"307 - stationsäquivalente Behandlung in der Kinder- und Jugendpsychiatrie (30)",1;"31 - Psychosomatik",1;0,0;"",0},2,0)</f>
        <v>0</v>
      </c>
      <c r="R126" s="7">
        <f t="shared" si="17"/>
        <v>0</v>
      </c>
      <c r="S126" s="7">
        <f t="shared" si="18"/>
        <v>0</v>
      </c>
      <c r="T126" s="7">
        <f t="shared" si="19"/>
        <v>0</v>
      </c>
      <c r="U126" s="7">
        <f t="shared" si="20"/>
        <v>0</v>
      </c>
      <c r="V126" s="7">
        <f t="shared" si="21"/>
        <v>0</v>
      </c>
    </row>
    <row r="127" spans="2:22" ht="15" customHeight="1" x14ac:dyDescent="0.25">
      <c r="B127" s="117" t="str">
        <f t="shared" si="13"/>
        <v>!!!</v>
      </c>
      <c r="C127" s="386"/>
      <c r="D127" s="269"/>
      <c r="E127" s="255"/>
      <c r="F127" s="255"/>
      <c r="G127" s="306"/>
      <c r="H127" s="268"/>
      <c r="I127" s="95"/>
      <c r="J127" s="342"/>
      <c r="K127" s="7" t="str">
        <f>VLOOKUP(C127,{"29 - Psychiatrie (Erwachsene)","BGI";"297 - stationsäquivalente Behandlung in der Erwachsenenpsychiatrie (29)","BGI";"30 - Kinder- und Jugendpsychiatrie","BGII";"307 - stationsäquivalente Behandlung in der Kinder- und Jugendpsychiatrie (30)","BGII";"31 - Psychosomatik","BGI";0,"Leer";"","Leer"},2,0)</f>
        <v>Leer</v>
      </c>
      <c r="L127" s="7" t="str">
        <f>VLOOKUP(C127,{"29 - Psychiatrie (Erwachsene)","BGIb";"297 - stationsäquivalente Behandlung in der Erwachsenenpsychiatrie (29)","BGIb";"30 - Kinder- und Jugendpsychiatrie","BGIIb";"307 - stationsäquivalente Behandlung in der Kinder- und Jugendpsychiatrie (30)","BGIIb";"31 - Psychosomatik","BGIb";0,"Leer";"","Leer"},2,0)</f>
        <v>Leer</v>
      </c>
      <c r="M127" s="7" t="str">
        <f t="shared" si="14"/>
        <v>Leer</v>
      </c>
      <c r="N127" s="7" t="str">
        <f t="shared" si="22"/>
        <v>Leer</v>
      </c>
      <c r="P127" s="7">
        <f t="shared" si="16"/>
        <v>0</v>
      </c>
      <c r="Q127" s="7">
        <f>VLOOKUP(C127,{"29 - Psychiatrie (Erwachsene)",1;"297 - stationsäquivalente Behandlung in der Erwachsenenpsychiatrie (29)",1;"30 - Kinder- und Jugendpsychiatrie",1;"307 - stationsäquivalente Behandlung in der Kinder- und Jugendpsychiatrie (30)",1;"31 - Psychosomatik",1;0,0;"",0},2,0)</f>
        <v>0</v>
      </c>
      <c r="R127" s="7">
        <f t="shared" si="17"/>
        <v>0</v>
      </c>
      <c r="S127" s="7">
        <f t="shared" si="18"/>
        <v>0</v>
      </c>
      <c r="T127" s="7">
        <f t="shared" si="19"/>
        <v>0</v>
      </c>
      <c r="U127" s="7">
        <f t="shared" si="20"/>
        <v>0</v>
      </c>
      <c r="V127" s="7">
        <f t="shared" si="21"/>
        <v>0</v>
      </c>
    </row>
    <row r="128" spans="2:22" ht="15" customHeight="1" x14ac:dyDescent="0.25">
      <c r="B128" s="117" t="str">
        <f t="shared" si="13"/>
        <v>!!!</v>
      </c>
      <c r="C128" s="386"/>
      <c r="D128" s="269"/>
      <c r="E128" s="255"/>
      <c r="F128" s="255"/>
      <c r="G128" s="306"/>
      <c r="H128" s="268"/>
      <c r="I128" s="95"/>
      <c r="J128" s="342"/>
      <c r="K128" s="7" t="str">
        <f>VLOOKUP(C128,{"29 - Psychiatrie (Erwachsene)","BGI";"297 - stationsäquivalente Behandlung in der Erwachsenenpsychiatrie (29)","BGI";"30 - Kinder- und Jugendpsychiatrie","BGII";"307 - stationsäquivalente Behandlung in der Kinder- und Jugendpsychiatrie (30)","BGII";"31 - Psychosomatik","BGI";0,"Leer";"","Leer"},2,0)</f>
        <v>Leer</v>
      </c>
      <c r="L128" s="7" t="str">
        <f>VLOOKUP(C128,{"29 - Psychiatrie (Erwachsene)","BGIb";"297 - stationsäquivalente Behandlung in der Erwachsenenpsychiatrie (29)","BGIb";"30 - Kinder- und Jugendpsychiatrie","BGIIb";"307 - stationsäquivalente Behandlung in der Kinder- und Jugendpsychiatrie (30)","BGIIb";"31 - Psychosomatik","BGIb";0,"Leer";"","Leer"},2,0)</f>
        <v>Leer</v>
      </c>
      <c r="M128" s="7" t="str">
        <f t="shared" si="14"/>
        <v>Leer</v>
      </c>
      <c r="N128" s="7" t="str">
        <f t="shared" si="22"/>
        <v>Leer</v>
      </c>
      <c r="P128" s="7">
        <f t="shared" si="16"/>
        <v>0</v>
      </c>
      <c r="Q128" s="7">
        <f>VLOOKUP(C128,{"29 - Psychiatrie (Erwachsene)",1;"297 - stationsäquivalente Behandlung in der Erwachsenenpsychiatrie (29)",1;"30 - Kinder- und Jugendpsychiatrie",1;"307 - stationsäquivalente Behandlung in der Kinder- und Jugendpsychiatrie (30)",1;"31 - Psychosomatik",1;0,0;"",0},2,0)</f>
        <v>0</v>
      </c>
      <c r="R128" s="7">
        <f t="shared" si="17"/>
        <v>0</v>
      </c>
      <c r="S128" s="7">
        <f t="shared" si="18"/>
        <v>0</v>
      </c>
      <c r="T128" s="7">
        <f t="shared" si="19"/>
        <v>0</v>
      </c>
      <c r="U128" s="7">
        <f t="shared" si="20"/>
        <v>0</v>
      </c>
      <c r="V128" s="7">
        <f t="shared" si="21"/>
        <v>0</v>
      </c>
    </row>
    <row r="129" spans="2:22" ht="15" customHeight="1" x14ac:dyDescent="0.25">
      <c r="B129" s="117" t="str">
        <f t="shared" si="13"/>
        <v>!!!</v>
      </c>
      <c r="C129" s="386"/>
      <c r="D129" s="269"/>
      <c r="E129" s="255"/>
      <c r="F129" s="255"/>
      <c r="G129" s="306"/>
      <c r="H129" s="268"/>
      <c r="I129" s="95"/>
      <c r="J129" s="342"/>
      <c r="K129" s="7" t="str">
        <f>VLOOKUP(C129,{"29 - Psychiatrie (Erwachsene)","BGI";"297 - stationsäquivalente Behandlung in der Erwachsenenpsychiatrie (29)","BGI";"30 - Kinder- und Jugendpsychiatrie","BGII";"307 - stationsäquivalente Behandlung in der Kinder- und Jugendpsychiatrie (30)","BGII";"31 - Psychosomatik","BGI";0,"Leer";"","Leer"},2,0)</f>
        <v>Leer</v>
      </c>
      <c r="L129" s="7" t="str">
        <f>VLOOKUP(C129,{"29 - Psychiatrie (Erwachsene)","BGIb";"297 - stationsäquivalente Behandlung in der Erwachsenenpsychiatrie (29)","BGIb";"30 - Kinder- und Jugendpsychiatrie","BGIIb";"307 - stationsäquivalente Behandlung in der Kinder- und Jugendpsychiatrie (30)","BGIIb";"31 - Psychosomatik","BGIb";0,"Leer";"","Leer"},2,0)</f>
        <v>Leer</v>
      </c>
      <c r="M129" s="7" t="str">
        <f t="shared" si="14"/>
        <v>Leer</v>
      </c>
      <c r="N129" s="7" t="str">
        <f t="shared" si="22"/>
        <v>Leer</v>
      </c>
      <c r="P129" s="7">
        <f t="shared" si="16"/>
        <v>0</v>
      </c>
      <c r="Q129" s="7">
        <f>VLOOKUP(C129,{"29 - Psychiatrie (Erwachsene)",1;"297 - stationsäquivalente Behandlung in der Erwachsenenpsychiatrie (29)",1;"30 - Kinder- und Jugendpsychiatrie",1;"307 - stationsäquivalente Behandlung in der Kinder- und Jugendpsychiatrie (30)",1;"31 - Psychosomatik",1;0,0;"",0},2,0)</f>
        <v>0</v>
      </c>
      <c r="R129" s="7">
        <f t="shared" si="17"/>
        <v>0</v>
      </c>
      <c r="S129" s="7">
        <f t="shared" si="18"/>
        <v>0</v>
      </c>
      <c r="T129" s="7">
        <f t="shared" si="19"/>
        <v>0</v>
      </c>
      <c r="U129" s="7">
        <f t="shared" si="20"/>
        <v>0</v>
      </c>
      <c r="V129" s="7">
        <f t="shared" si="21"/>
        <v>0</v>
      </c>
    </row>
    <row r="130" spans="2:22" ht="15" customHeight="1" x14ac:dyDescent="0.25">
      <c r="B130" s="117" t="str">
        <f t="shared" si="13"/>
        <v>!!!</v>
      </c>
      <c r="C130" s="386"/>
      <c r="D130" s="269"/>
      <c r="E130" s="255"/>
      <c r="F130" s="255"/>
      <c r="G130" s="306"/>
      <c r="H130" s="268"/>
      <c r="I130" s="95"/>
      <c r="J130" s="342"/>
      <c r="K130" s="7" t="str">
        <f>VLOOKUP(C130,{"29 - Psychiatrie (Erwachsene)","BGI";"297 - stationsäquivalente Behandlung in der Erwachsenenpsychiatrie (29)","BGI";"30 - Kinder- und Jugendpsychiatrie","BGII";"307 - stationsäquivalente Behandlung in der Kinder- und Jugendpsychiatrie (30)","BGII";"31 - Psychosomatik","BGI";0,"Leer";"","Leer"},2,0)</f>
        <v>Leer</v>
      </c>
      <c r="L130" s="7" t="str">
        <f>VLOOKUP(C130,{"29 - Psychiatrie (Erwachsene)","BGIb";"297 - stationsäquivalente Behandlung in der Erwachsenenpsychiatrie (29)","BGIb";"30 - Kinder- und Jugendpsychiatrie","BGIIb";"307 - stationsäquivalente Behandlung in der Kinder- und Jugendpsychiatrie (30)","BGIIb";"31 - Psychosomatik","BGIb";0,"Leer";"","Leer"},2,0)</f>
        <v>Leer</v>
      </c>
      <c r="M130" s="7" t="str">
        <f t="shared" si="14"/>
        <v>Leer</v>
      </c>
      <c r="N130" s="7" t="str">
        <f t="shared" si="22"/>
        <v>Leer</v>
      </c>
      <c r="P130" s="7">
        <f t="shared" si="16"/>
        <v>0</v>
      </c>
      <c r="Q130" s="7">
        <f>VLOOKUP(C130,{"29 - Psychiatrie (Erwachsene)",1;"297 - stationsäquivalente Behandlung in der Erwachsenenpsychiatrie (29)",1;"30 - Kinder- und Jugendpsychiatrie",1;"307 - stationsäquivalente Behandlung in der Kinder- und Jugendpsychiatrie (30)",1;"31 - Psychosomatik",1;0,0;"",0},2,0)</f>
        <v>0</v>
      </c>
      <c r="R130" s="7">
        <f t="shared" si="17"/>
        <v>0</v>
      </c>
      <c r="S130" s="7">
        <f t="shared" si="18"/>
        <v>0</v>
      </c>
      <c r="T130" s="7">
        <f t="shared" si="19"/>
        <v>0</v>
      </c>
      <c r="U130" s="7">
        <f t="shared" si="20"/>
        <v>0</v>
      </c>
      <c r="V130" s="7">
        <f t="shared" si="21"/>
        <v>0</v>
      </c>
    </row>
    <row r="131" spans="2:22" ht="15" customHeight="1" x14ac:dyDescent="0.25">
      <c r="B131" s="117" t="str">
        <f t="shared" si="13"/>
        <v>!!!</v>
      </c>
      <c r="C131" s="386"/>
      <c r="D131" s="269"/>
      <c r="E131" s="255"/>
      <c r="F131" s="255"/>
      <c r="G131" s="306"/>
      <c r="H131" s="268"/>
      <c r="I131" s="95"/>
      <c r="J131" s="342"/>
      <c r="K131" s="7" t="str">
        <f>VLOOKUP(C131,{"29 - Psychiatrie (Erwachsene)","BGI";"297 - stationsäquivalente Behandlung in der Erwachsenenpsychiatrie (29)","BGI";"30 - Kinder- und Jugendpsychiatrie","BGII";"307 - stationsäquivalente Behandlung in der Kinder- und Jugendpsychiatrie (30)","BGII";"31 - Psychosomatik","BGI";0,"Leer";"","Leer"},2,0)</f>
        <v>Leer</v>
      </c>
      <c r="L131" s="7" t="str">
        <f>VLOOKUP(C131,{"29 - Psychiatrie (Erwachsene)","BGIb";"297 - stationsäquivalente Behandlung in der Erwachsenenpsychiatrie (29)","BGIb";"30 - Kinder- und Jugendpsychiatrie","BGIIb";"307 - stationsäquivalente Behandlung in der Kinder- und Jugendpsychiatrie (30)","BGIIb";"31 - Psychosomatik","BGIb";0,"Leer";"","Leer"},2,0)</f>
        <v>Leer</v>
      </c>
      <c r="M131" s="7" t="str">
        <f t="shared" si="14"/>
        <v>Leer</v>
      </c>
      <c r="N131" s="7" t="str">
        <f t="shared" si="22"/>
        <v>Leer</v>
      </c>
      <c r="P131" s="7">
        <f t="shared" si="16"/>
        <v>0</v>
      </c>
      <c r="Q131" s="7">
        <f>VLOOKUP(C131,{"29 - Psychiatrie (Erwachsene)",1;"297 - stationsäquivalente Behandlung in der Erwachsenenpsychiatrie (29)",1;"30 - Kinder- und Jugendpsychiatrie",1;"307 - stationsäquivalente Behandlung in der Kinder- und Jugendpsychiatrie (30)",1;"31 - Psychosomatik",1;0,0;"",0},2,0)</f>
        <v>0</v>
      </c>
      <c r="R131" s="7">
        <f t="shared" si="17"/>
        <v>0</v>
      </c>
      <c r="S131" s="7">
        <f t="shared" si="18"/>
        <v>0</v>
      </c>
      <c r="T131" s="7">
        <f t="shared" si="19"/>
        <v>0</v>
      </c>
      <c r="U131" s="7">
        <f t="shared" si="20"/>
        <v>0</v>
      </c>
      <c r="V131" s="7">
        <f t="shared" si="21"/>
        <v>0</v>
      </c>
    </row>
    <row r="132" spans="2:22" ht="15" customHeight="1" x14ac:dyDescent="0.25">
      <c r="B132" s="117" t="str">
        <f t="shared" si="13"/>
        <v>!!!</v>
      </c>
      <c r="C132" s="386"/>
      <c r="D132" s="269"/>
      <c r="E132" s="255"/>
      <c r="F132" s="255"/>
      <c r="G132" s="306"/>
      <c r="H132" s="268"/>
      <c r="I132" s="95"/>
      <c r="J132" s="342"/>
      <c r="K132" s="7" t="str">
        <f>VLOOKUP(C132,{"29 - Psychiatrie (Erwachsene)","BGI";"297 - stationsäquivalente Behandlung in der Erwachsenenpsychiatrie (29)","BGI";"30 - Kinder- und Jugendpsychiatrie","BGII";"307 - stationsäquivalente Behandlung in der Kinder- und Jugendpsychiatrie (30)","BGII";"31 - Psychosomatik","BGI";0,"Leer";"","Leer"},2,0)</f>
        <v>Leer</v>
      </c>
      <c r="L132" s="7" t="str">
        <f>VLOOKUP(C132,{"29 - Psychiatrie (Erwachsene)","BGIb";"297 - stationsäquivalente Behandlung in der Erwachsenenpsychiatrie (29)","BGIb";"30 - Kinder- und Jugendpsychiatrie","BGIIb";"307 - stationsäquivalente Behandlung in der Kinder- und Jugendpsychiatrie (30)","BGIIb";"31 - Psychosomatik","BGIb";0,"Leer";"","Leer"},2,0)</f>
        <v>Leer</v>
      </c>
      <c r="M132" s="7" t="str">
        <f t="shared" si="14"/>
        <v>Leer</v>
      </c>
      <c r="N132" s="7" t="str">
        <f t="shared" si="22"/>
        <v>Leer</v>
      </c>
      <c r="P132" s="7">
        <f t="shared" si="16"/>
        <v>0</v>
      </c>
      <c r="Q132" s="7">
        <f>VLOOKUP(C132,{"29 - Psychiatrie (Erwachsene)",1;"297 - stationsäquivalente Behandlung in der Erwachsenenpsychiatrie (29)",1;"30 - Kinder- und Jugendpsychiatrie",1;"307 - stationsäquivalente Behandlung in der Kinder- und Jugendpsychiatrie (30)",1;"31 - Psychosomatik",1;0,0;"",0},2,0)</f>
        <v>0</v>
      </c>
      <c r="R132" s="7">
        <f t="shared" si="17"/>
        <v>0</v>
      </c>
      <c r="S132" s="7">
        <f t="shared" si="18"/>
        <v>0</v>
      </c>
      <c r="T132" s="7">
        <f t="shared" si="19"/>
        <v>0</v>
      </c>
      <c r="U132" s="7">
        <f t="shared" si="20"/>
        <v>0</v>
      </c>
      <c r="V132" s="7">
        <f t="shared" si="21"/>
        <v>0</v>
      </c>
    </row>
    <row r="133" spans="2:22" ht="15" customHeight="1" x14ac:dyDescent="0.25">
      <c r="B133" s="117" t="str">
        <f t="shared" si="13"/>
        <v>!!!</v>
      </c>
      <c r="C133" s="386"/>
      <c r="D133" s="269"/>
      <c r="E133" s="255"/>
      <c r="F133" s="255"/>
      <c r="G133" s="306"/>
      <c r="H133" s="268"/>
      <c r="I133" s="95"/>
      <c r="J133" s="342"/>
      <c r="K133" s="7" t="str">
        <f>VLOOKUP(C133,{"29 - Psychiatrie (Erwachsene)","BGI";"297 - stationsäquivalente Behandlung in der Erwachsenenpsychiatrie (29)","BGI";"30 - Kinder- und Jugendpsychiatrie","BGII";"307 - stationsäquivalente Behandlung in der Kinder- und Jugendpsychiatrie (30)","BGII";"31 - Psychosomatik","BGI";0,"Leer";"","Leer"},2,0)</f>
        <v>Leer</v>
      </c>
      <c r="L133" s="7" t="str">
        <f>VLOOKUP(C133,{"29 - Psychiatrie (Erwachsene)","BGIb";"297 - stationsäquivalente Behandlung in der Erwachsenenpsychiatrie (29)","BGIb";"30 - Kinder- und Jugendpsychiatrie","BGIIb";"307 - stationsäquivalente Behandlung in der Kinder- und Jugendpsychiatrie (30)","BGIIb";"31 - Psychosomatik","BGIb";0,"Leer";"","Leer"},2,0)</f>
        <v>Leer</v>
      </c>
      <c r="M133" s="7" t="str">
        <f t="shared" si="14"/>
        <v>Leer</v>
      </c>
      <c r="N133" s="7" t="str">
        <f t="shared" si="22"/>
        <v>Leer</v>
      </c>
      <c r="P133" s="7">
        <f t="shared" si="16"/>
        <v>0</v>
      </c>
      <c r="Q133" s="7">
        <f>VLOOKUP(C133,{"29 - Psychiatrie (Erwachsene)",1;"297 - stationsäquivalente Behandlung in der Erwachsenenpsychiatrie (29)",1;"30 - Kinder- und Jugendpsychiatrie",1;"307 - stationsäquivalente Behandlung in der Kinder- und Jugendpsychiatrie (30)",1;"31 - Psychosomatik",1;0,0;"",0},2,0)</f>
        <v>0</v>
      </c>
      <c r="R133" s="7">
        <f t="shared" si="17"/>
        <v>0</v>
      </c>
      <c r="S133" s="7">
        <f t="shared" si="18"/>
        <v>0</v>
      </c>
      <c r="T133" s="7">
        <f t="shared" si="19"/>
        <v>0</v>
      </c>
      <c r="U133" s="7">
        <f t="shared" si="20"/>
        <v>0</v>
      </c>
      <c r="V133" s="7">
        <f t="shared" si="21"/>
        <v>0</v>
      </c>
    </row>
    <row r="134" spans="2:22" ht="15" customHeight="1" x14ac:dyDescent="0.25">
      <c r="B134" s="117" t="str">
        <f t="shared" si="13"/>
        <v>!!!</v>
      </c>
      <c r="C134" s="386"/>
      <c r="D134" s="269"/>
      <c r="E134" s="255"/>
      <c r="F134" s="255"/>
      <c r="G134" s="306"/>
      <c r="H134" s="268"/>
      <c r="I134" s="95"/>
      <c r="J134" s="342"/>
      <c r="K134" s="7" t="str">
        <f>VLOOKUP(C134,{"29 - Psychiatrie (Erwachsene)","BGI";"297 - stationsäquivalente Behandlung in der Erwachsenenpsychiatrie (29)","BGI";"30 - Kinder- und Jugendpsychiatrie","BGII";"307 - stationsäquivalente Behandlung in der Kinder- und Jugendpsychiatrie (30)","BGII";"31 - Psychosomatik","BGI";0,"Leer";"","Leer"},2,0)</f>
        <v>Leer</v>
      </c>
      <c r="L134" s="7" t="str">
        <f>VLOOKUP(C134,{"29 - Psychiatrie (Erwachsene)","BGIb";"297 - stationsäquivalente Behandlung in der Erwachsenenpsychiatrie (29)","BGIb";"30 - Kinder- und Jugendpsychiatrie","BGIIb";"307 - stationsäquivalente Behandlung in der Kinder- und Jugendpsychiatrie (30)","BGIIb";"31 - Psychosomatik","BGIb";0,"Leer";"","Leer"},2,0)</f>
        <v>Leer</v>
      </c>
      <c r="M134" s="7" t="str">
        <f t="shared" si="14"/>
        <v>Leer</v>
      </c>
      <c r="N134" s="7" t="str">
        <f t="shared" si="22"/>
        <v>Leer</v>
      </c>
      <c r="P134" s="7">
        <f t="shared" si="16"/>
        <v>0</v>
      </c>
      <c r="Q134" s="7">
        <f>VLOOKUP(C134,{"29 - Psychiatrie (Erwachsene)",1;"297 - stationsäquivalente Behandlung in der Erwachsenenpsychiatrie (29)",1;"30 - Kinder- und Jugendpsychiatrie",1;"307 - stationsäquivalente Behandlung in der Kinder- und Jugendpsychiatrie (30)",1;"31 - Psychosomatik",1;0,0;"",0},2,0)</f>
        <v>0</v>
      </c>
      <c r="R134" s="7">
        <f t="shared" si="17"/>
        <v>0</v>
      </c>
      <c r="S134" s="7">
        <f t="shared" si="18"/>
        <v>0</v>
      </c>
      <c r="T134" s="7">
        <f t="shared" si="19"/>
        <v>0</v>
      </c>
      <c r="U134" s="7">
        <f t="shared" si="20"/>
        <v>0</v>
      </c>
      <c r="V134" s="7">
        <f t="shared" si="21"/>
        <v>0</v>
      </c>
    </row>
    <row r="135" spans="2:22" ht="15" customHeight="1" x14ac:dyDescent="0.25">
      <c r="B135" s="117" t="str">
        <f t="shared" si="13"/>
        <v>!!!</v>
      </c>
      <c r="C135" s="386"/>
      <c r="D135" s="269"/>
      <c r="E135" s="255"/>
      <c r="F135" s="255"/>
      <c r="G135" s="306"/>
      <c r="H135" s="268"/>
      <c r="I135" s="95"/>
      <c r="J135" s="342"/>
      <c r="K135" s="7" t="str">
        <f>VLOOKUP(C135,{"29 - Psychiatrie (Erwachsene)","BGI";"297 - stationsäquivalente Behandlung in der Erwachsenenpsychiatrie (29)","BGI";"30 - Kinder- und Jugendpsychiatrie","BGII";"307 - stationsäquivalente Behandlung in der Kinder- und Jugendpsychiatrie (30)","BGII";"31 - Psychosomatik","BGI";0,"Leer";"","Leer"},2,0)</f>
        <v>Leer</v>
      </c>
      <c r="L135" s="7" t="str">
        <f>VLOOKUP(C135,{"29 - Psychiatrie (Erwachsene)","BGIb";"297 - stationsäquivalente Behandlung in der Erwachsenenpsychiatrie (29)","BGIb";"30 - Kinder- und Jugendpsychiatrie","BGIIb";"307 - stationsäquivalente Behandlung in der Kinder- und Jugendpsychiatrie (30)","BGIIb";"31 - Psychosomatik","BGIb";0,"Leer";"","Leer"},2,0)</f>
        <v>Leer</v>
      </c>
      <c r="M135" s="7" t="str">
        <f t="shared" si="14"/>
        <v>Leer</v>
      </c>
      <c r="N135" s="7" t="str">
        <f t="shared" si="22"/>
        <v>Leer</v>
      </c>
      <c r="P135" s="7">
        <f t="shared" si="16"/>
        <v>0</v>
      </c>
      <c r="Q135" s="7">
        <f>VLOOKUP(C135,{"29 - Psychiatrie (Erwachsene)",1;"297 - stationsäquivalente Behandlung in der Erwachsenenpsychiatrie (29)",1;"30 - Kinder- und Jugendpsychiatrie",1;"307 - stationsäquivalente Behandlung in der Kinder- und Jugendpsychiatrie (30)",1;"31 - Psychosomatik",1;0,0;"",0},2,0)</f>
        <v>0</v>
      </c>
      <c r="R135" s="7">
        <f t="shared" si="17"/>
        <v>0</v>
      </c>
      <c r="S135" s="7">
        <f t="shared" si="18"/>
        <v>0</v>
      </c>
      <c r="T135" s="7">
        <f t="shared" si="19"/>
        <v>0</v>
      </c>
      <c r="U135" s="7">
        <f t="shared" si="20"/>
        <v>0</v>
      </c>
      <c r="V135" s="7">
        <f t="shared" si="21"/>
        <v>0</v>
      </c>
    </row>
    <row r="136" spans="2:22" ht="15" customHeight="1" x14ac:dyDescent="0.25">
      <c r="B136" s="117" t="str">
        <f t="shared" si="13"/>
        <v>!!!</v>
      </c>
      <c r="C136" s="386"/>
      <c r="D136" s="269"/>
      <c r="E136" s="255"/>
      <c r="F136" s="255"/>
      <c r="G136" s="306"/>
      <c r="H136" s="268"/>
      <c r="I136" s="95"/>
      <c r="J136" s="342"/>
      <c r="K136" s="7" t="str">
        <f>VLOOKUP(C136,{"29 - Psychiatrie (Erwachsene)","BGI";"297 - stationsäquivalente Behandlung in der Erwachsenenpsychiatrie (29)","BGI";"30 - Kinder- und Jugendpsychiatrie","BGII";"307 - stationsäquivalente Behandlung in der Kinder- und Jugendpsychiatrie (30)","BGII";"31 - Psychosomatik","BGI";0,"Leer";"","Leer"},2,0)</f>
        <v>Leer</v>
      </c>
      <c r="L136" s="7" t="str">
        <f>VLOOKUP(C136,{"29 - Psychiatrie (Erwachsene)","BGIb";"297 - stationsäquivalente Behandlung in der Erwachsenenpsychiatrie (29)","BGIb";"30 - Kinder- und Jugendpsychiatrie","BGIIb";"307 - stationsäquivalente Behandlung in der Kinder- und Jugendpsychiatrie (30)","BGIIb";"31 - Psychosomatik","BGIb";0,"Leer";"","Leer"},2,0)</f>
        <v>Leer</v>
      </c>
      <c r="M136" s="7" t="str">
        <f t="shared" si="14"/>
        <v>Leer</v>
      </c>
      <c r="N136" s="7" t="str">
        <f t="shared" si="22"/>
        <v>Leer</v>
      </c>
      <c r="P136" s="7">
        <f t="shared" si="16"/>
        <v>0</v>
      </c>
      <c r="Q136" s="7">
        <f>VLOOKUP(C136,{"29 - Psychiatrie (Erwachsene)",1;"297 - stationsäquivalente Behandlung in der Erwachsenenpsychiatrie (29)",1;"30 - Kinder- und Jugendpsychiatrie",1;"307 - stationsäquivalente Behandlung in der Kinder- und Jugendpsychiatrie (30)",1;"31 - Psychosomatik",1;0,0;"",0},2,0)</f>
        <v>0</v>
      </c>
      <c r="R136" s="7">
        <f t="shared" si="17"/>
        <v>0</v>
      </c>
      <c r="S136" s="7">
        <f t="shared" si="18"/>
        <v>0</v>
      </c>
      <c r="T136" s="7">
        <f t="shared" si="19"/>
        <v>0</v>
      </c>
      <c r="U136" s="7">
        <f t="shared" si="20"/>
        <v>0</v>
      </c>
      <c r="V136" s="7">
        <f t="shared" si="21"/>
        <v>0</v>
      </c>
    </row>
    <row r="137" spans="2:22" ht="15" customHeight="1" x14ac:dyDescent="0.25">
      <c r="B137" s="117" t="str">
        <f t="shared" si="13"/>
        <v>!!!</v>
      </c>
      <c r="C137" s="386"/>
      <c r="D137" s="269"/>
      <c r="E137" s="255"/>
      <c r="F137" s="255"/>
      <c r="G137" s="306"/>
      <c r="H137" s="268"/>
      <c r="I137" s="95"/>
      <c r="J137" s="342"/>
      <c r="K137" s="7" t="str">
        <f>VLOOKUP(C137,{"29 - Psychiatrie (Erwachsene)","BGI";"297 - stationsäquivalente Behandlung in der Erwachsenenpsychiatrie (29)","BGI";"30 - Kinder- und Jugendpsychiatrie","BGII";"307 - stationsäquivalente Behandlung in der Kinder- und Jugendpsychiatrie (30)","BGII";"31 - Psychosomatik","BGI";0,"Leer";"","Leer"},2,0)</f>
        <v>Leer</v>
      </c>
      <c r="L137" s="7" t="str">
        <f>VLOOKUP(C137,{"29 - Psychiatrie (Erwachsene)","BGIb";"297 - stationsäquivalente Behandlung in der Erwachsenenpsychiatrie (29)","BGIb";"30 - Kinder- und Jugendpsychiatrie","BGIIb";"307 - stationsäquivalente Behandlung in der Kinder- und Jugendpsychiatrie (30)","BGIIb";"31 - Psychosomatik","BGIb";0,"Leer";"","Leer"},2,0)</f>
        <v>Leer</v>
      </c>
      <c r="M137" s="7" t="str">
        <f t="shared" si="14"/>
        <v>Leer</v>
      </c>
      <c r="N137" s="7" t="str">
        <f t="shared" si="22"/>
        <v>Leer</v>
      </c>
      <c r="P137" s="7">
        <f t="shared" si="16"/>
        <v>0</v>
      </c>
      <c r="Q137" s="7">
        <f>VLOOKUP(C137,{"29 - Psychiatrie (Erwachsene)",1;"297 - stationsäquivalente Behandlung in der Erwachsenenpsychiatrie (29)",1;"30 - Kinder- und Jugendpsychiatrie",1;"307 - stationsäquivalente Behandlung in der Kinder- und Jugendpsychiatrie (30)",1;"31 - Psychosomatik",1;0,0;"",0},2,0)</f>
        <v>0</v>
      </c>
      <c r="R137" s="7">
        <f t="shared" si="17"/>
        <v>0</v>
      </c>
      <c r="S137" s="7">
        <f t="shared" si="18"/>
        <v>0</v>
      </c>
      <c r="T137" s="7">
        <f t="shared" si="19"/>
        <v>0</v>
      </c>
      <c r="U137" s="7">
        <f t="shared" si="20"/>
        <v>0</v>
      </c>
      <c r="V137" s="7">
        <f t="shared" si="21"/>
        <v>0</v>
      </c>
    </row>
    <row r="138" spans="2:22" ht="15" customHeight="1" x14ac:dyDescent="0.25">
      <c r="B138" s="117" t="str">
        <f t="shared" si="13"/>
        <v>!!!</v>
      </c>
      <c r="C138" s="386"/>
      <c r="D138" s="269"/>
      <c r="E138" s="255"/>
      <c r="F138" s="255"/>
      <c r="G138" s="306"/>
      <c r="H138" s="268"/>
      <c r="I138" s="95"/>
      <c r="J138" s="342"/>
      <c r="K138" s="7" t="str">
        <f>VLOOKUP(C138,{"29 - Psychiatrie (Erwachsene)","BGI";"297 - stationsäquivalente Behandlung in der Erwachsenenpsychiatrie (29)","BGI";"30 - Kinder- und Jugendpsychiatrie","BGII";"307 - stationsäquivalente Behandlung in der Kinder- und Jugendpsychiatrie (30)","BGII";"31 - Psychosomatik","BGI";0,"Leer";"","Leer"},2,0)</f>
        <v>Leer</v>
      </c>
      <c r="L138" s="7" t="str">
        <f>VLOOKUP(C138,{"29 - Psychiatrie (Erwachsene)","BGIb";"297 - stationsäquivalente Behandlung in der Erwachsenenpsychiatrie (29)","BGIb";"30 - Kinder- und Jugendpsychiatrie","BGIIb";"307 - stationsäquivalente Behandlung in der Kinder- und Jugendpsychiatrie (30)","BGIIb";"31 - Psychosomatik","BGIb";0,"Leer";"","Leer"},2,0)</f>
        <v>Leer</v>
      </c>
      <c r="M138" s="7" t="str">
        <f t="shared" si="14"/>
        <v>Leer</v>
      </c>
      <c r="N138" s="7" t="str">
        <f t="shared" si="22"/>
        <v>Leer</v>
      </c>
      <c r="P138" s="7">
        <f t="shared" si="16"/>
        <v>0</v>
      </c>
      <c r="Q138" s="7">
        <f>VLOOKUP(C138,{"29 - Psychiatrie (Erwachsene)",1;"297 - stationsäquivalente Behandlung in der Erwachsenenpsychiatrie (29)",1;"30 - Kinder- und Jugendpsychiatrie",1;"307 - stationsäquivalente Behandlung in der Kinder- und Jugendpsychiatrie (30)",1;"31 - Psychosomatik",1;0,0;"",0},2,0)</f>
        <v>0</v>
      </c>
      <c r="R138" s="7">
        <f t="shared" si="17"/>
        <v>0</v>
      </c>
      <c r="S138" s="7">
        <f t="shared" si="18"/>
        <v>0</v>
      </c>
      <c r="T138" s="7">
        <f t="shared" si="19"/>
        <v>0</v>
      </c>
      <c r="U138" s="7">
        <f t="shared" si="20"/>
        <v>0</v>
      </c>
      <c r="V138" s="7">
        <f t="shared" si="21"/>
        <v>0</v>
      </c>
    </row>
    <row r="139" spans="2:22" ht="15" customHeight="1" x14ac:dyDescent="0.25">
      <c r="B139" s="117" t="str">
        <f t="shared" si="13"/>
        <v>!!!</v>
      </c>
      <c r="C139" s="386"/>
      <c r="D139" s="269"/>
      <c r="E139" s="255"/>
      <c r="F139" s="255"/>
      <c r="G139" s="306"/>
      <c r="H139" s="268"/>
      <c r="I139" s="95"/>
      <c r="J139" s="342"/>
      <c r="K139" s="7" t="str">
        <f>VLOOKUP(C139,{"29 - Psychiatrie (Erwachsene)","BGI";"297 - stationsäquivalente Behandlung in der Erwachsenenpsychiatrie (29)","BGI";"30 - Kinder- und Jugendpsychiatrie","BGII";"307 - stationsäquivalente Behandlung in der Kinder- und Jugendpsychiatrie (30)","BGII";"31 - Psychosomatik","BGI";0,"Leer";"","Leer"},2,0)</f>
        <v>Leer</v>
      </c>
      <c r="L139" s="7" t="str">
        <f>VLOOKUP(C139,{"29 - Psychiatrie (Erwachsene)","BGIb";"297 - stationsäquivalente Behandlung in der Erwachsenenpsychiatrie (29)","BGIb";"30 - Kinder- und Jugendpsychiatrie","BGIIb";"307 - stationsäquivalente Behandlung in der Kinder- und Jugendpsychiatrie (30)","BGIIb";"31 - Psychosomatik","BGIb";0,"Leer";"","Leer"},2,0)</f>
        <v>Leer</v>
      </c>
      <c r="M139" s="7" t="str">
        <f t="shared" si="14"/>
        <v>Leer</v>
      </c>
      <c r="N139" s="7" t="str">
        <f t="shared" si="22"/>
        <v>Leer</v>
      </c>
      <c r="P139" s="7">
        <f t="shared" si="16"/>
        <v>0</v>
      </c>
      <c r="Q139" s="7">
        <f>VLOOKUP(C139,{"29 - Psychiatrie (Erwachsene)",1;"297 - stationsäquivalente Behandlung in der Erwachsenenpsychiatrie (29)",1;"30 - Kinder- und Jugendpsychiatrie",1;"307 - stationsäquivalente Behandlung in der Kinder- und Jugendpsychiatrie (30)",1;"31 - Psychosomatik",1;0,0;"",0},2,0)</f>
        <v>0</v>
      </c>
      <c r="R139" s="7">
        <f t="shared" si="17"/>
        <v>0</v>
      </c>
      <c r="S139" s="7">
        <f t="shared" si="18"/>
        <v>0</v>
      </c>
      <c r="T139" s="7">
        <f t="shared" si="19"/>
        <v>0</v>
      </c>
      <c r="U139" s="7">
        <f t="shared" si="20"/>
        <v>0</v>
      </c>
      <c r="V139" s="7">
        <f t="shared" si="21"/>
        <v>0</v>
      </c>
    </row>
    <row r="140" spans="2:22" ht="15" customHeight="1" x14ac:dyDescent="0.25">
      <c r="B140" s="117" t="str">
        <f t="shared" si="13"/>
        <v>!!!</v>
      </c>
      <c r="C140" s="386"/>
      <c r="D140" s="269"/>
      <c r="E140" s="255"/>
      <c r="F140" s="255"/>
      <c r="G140" s="306"/>
      <c r="H140" s="268"/>
      <c r="I140" s="95"/>
      <c r="J140" s="342"/>
      <c r="K140" s="7" t="str">
        <f>VLOOKUP(C140,{"29 - Psychiatrie (Erwachsene)","BGI";"297 - stationsäquivalente Behandlung in der Erwachsenenpsychiatrie (29)","BGI";"30 - Kinder- und Jugendpsychiatrie","BGII";"307 - stationsäquivalente Behandlung in der Kinder- und Jugendpsychiatrie (30)","BGII";"31 - Psychosomatik","BGI";0,"Leer";"","Leer"},2,0)</f>
        <v>Leer</v>
      </c>
      <c r="L140" s="7" t="str">
        <f>VLOOKUP(C140,{"29 - Psychiatrie (Erwachsene)","BGIb";"297 - stationsäquivalente Behandlung in der Erwachsenenpsychiatrie (29)","BGIb";"30 - Kinder- und Jugendpsychiatrie","BGIIb";"307 - stationsäquivalente Behandlung in der Kinder- und Jugendpsychiatrie (30)","BGIIb";"31 - Psychosomatik","BGIb";0,"Leer";"","Leer"},2,0)</f>
        <v>Leer</v>
      </c>
      <c r="M140" s="7" t="str">
        <f t="shared" si="14"/>
        <v>Leer</v>
      </c>
      <c r="N140" s="7" t="str">
        <f t="shared" si="22"/>
        <v>Leer</v>
      </c>
      <c r="P140" s="7">
        <f t="shared" si="16"/>
        <v>0</v>
      </c>
      <c r="Q140" s="7">
        <f>VLOOKUP(C140,{"29 - Psychiatrie (Erwachsene)",1;"297 - stationsäquivalente Behandlung in der Erwachsenenpsychiatrie (29)",1;"30 - Kinder- und Jugendpsychiatrie",1;"307 - stationsäquivalente Behandlung in der Kinder- und Jugendpsychiatrie (30)",1;"31 - Psychosomatik",1;0,0;"",0},2,0)</f>
        <v>0</v>
      </c>
      <c r="R140" s="7">
        <f t="shared" si="17"/>
        <v>0</v>
      </c>
      <c r="S140" s="7">
        <f t="shared" si="18"/>
        <v>0</v>
      </c>
      <c r="T140" s="7">
        <f t="shared" si="19"/>
        <v>0</v>
      </c>
      <c r="U140" s="7">
        <f t="shared" si="20"/>
        <v>0</v>
      </c>
      <c r="V140" s="7">
        <f t="shared" si="21"/>
        <v>0</v>
      </c>
    </row>
    <row r="141" spans="2:22" ht="15" customHeight="1" x14ac:dyDescent="0.25">
      <c r="B141" s="117" t="str">
        <f t="shared" si="13"/>
        <v>!!!</v>
      </c>
      <c r="C141" s="386"/>
      <c r="D141" s="269"/>
      <c r="E141" s="255"/>
      <c r="F141" s="255"/>
      <c r="G141" s="306"/>
      <c r="H141" s="268"/>
      <c r="I141" s="95"/>
      <c r="J141" s="342"/>
      <c r="K141" s="7" t="str">
        <f>VLOOKUP(C141,{"29 - Psychiatrie (Erwachsene)","BGI";"297 - stationsäquivalente Behandlung in der Erwachsenenpsychiatrie (29)","BGI";"30 - Kinder- und Jugendpsychiatrie","BGII";"307 - stationsäquivalente Behandlung in der Kinder- und Jugendpsychiatrie (30)","BGII";"31 - Psychosomatik","BGI";0,"Leer";"","Leer"},2,0)</f>
        <v>Leer</v>
      </c>
      <c r="L141" s="7" t="str">
        <f>VLOOKUP(C141,{"29 - Psychiatrie (Erwachsene)","BGIb";"297 - stationsäquivalente Behandlung in der Erwachsenenpsychiatrie (29)","BGIb";"30 - Kinder- und Jugendpsychiatrie","BGIIb";"307 - stationsäquivalente Behandlung in der Kinder- und Jugendpsychiatrie (30)","BGIIb";"31 - Psychosomatik","BGIb";0,"Leer";"","Leer"},2,0)</f>
        <v>Leer</v>
      </c>
      <c r="M141" s="7" t="str">
        <f t="shared" si="14"/>
        <v>Leer</v>
      </c>
      <c r="N141" s="7" t="str">
        <f t="shared" si="22"/>
        <v>Leer</v>
      </c>
      <c r="P141" s="7">
        <f t="shared" si="16"/>
        <v>0</v>
      </c>
      <c r="Q141" s="7">
        <f>VLOOKUP(C141,{"29 - Psychiatrie (Erwachsene)",1;"297 - stationsäquivalente Behandlung in der Erwachsenenpsychiatrie (29)",1;"30 - Kinder- und Jugendpsychiatrie",1;"307 - stationsäquivalente Behandlung in der Kinder- und Jugendpsychiatrie (30)",1;"31 - Psychosomatik",1;0,0;"",0},2,0)</f>
        <v>0</v>
      </c>
      <c r="R141" s="7">
        <f t="shared" si="17"/>
        <v>0</v>
      </c>
      <c r="S141" s="7">
        <f t="shared" si="18"/>
        <v>0</v>
      </c>
      <c r="T141" s="7">
        <f t="shared" si="19"/>
        <v>0</v>
      </c>
      <c r="U141" s="7">
        <f t="shared" si="20"/>
        <v>0</v>
      </c>
      <c r="V141" s="7">
        <f t="shared" si="21"/>
        <v>0</v>
      </c>
    </row>
    <row r="142" spans="2:22" ht="15" customHeight="1" x14ac:dyDescent="0.25">
      <c r="B142" s="117" t="str">
        <f t="shared" ref="B142:B157" si="23">IF(SUM(Q142:V142)&lt;6,"!!!","")</f>
        <v>!!!</v>
      </c>
      <c r="C142" s="386"/>
      <c r="D142" s="269"/>
      <c r="E142" s="255"/>
      <c r="F142" s="255"/>
      <c r="G142" s="306"/>
      <c r="H142" s="268"/>
      <c r="I142" s="95"/>
      <c r="J142" s="342"/>
      <c r="K142" s="7" t="str">
        <f>VLOOKUP(C142,{"29 - Psychiatrie (Erwachsene)","BGI";"297 - stationsäquivalente Behandlung in der Erwachsenenpsychiatrie (29)","BGI";"30 - Kinder- und Jugendpsychiatrie","BGII";"307 - stationsäquivalente Behandlung in der Kinder- und Jugendpsychiatrie (30)","BGII";"31 - Psychosomatik","BGI";0,"Leer";"","Leer"},2,0)</f>
        <v>Leer</v>
      </c>
      <c r="L142" s="7" t="str">
        <f>VLOOKUP(C142,{"29 - Psychiatrie (Erwachsene)","BGIb";"297 - stationsäquivalente Behandlung in der Erwachsenenpsychiatrie (29)","BGIb";"30 - Kinder- und Jugendpsychiatrie","BGIIb";"307 - stationsäquivalente Behandlung in der Kinder- und Jugendpsychiatrie (30)","BGIIb";"31 - Psychosomatik","BGIb";0,"Leer";"","Leer"},2,0)</f>
        <v>Leer</v>
      </c>
      <c r="M142" s="7" t="str">
        <f t="shared" si="14"/>
        <v>Leer</v>
      </c>
      <c r="N142" s="7" t="str">
        <f t="shared" si="22"/>
        <v>Leer</v>
      </c>
      <c r="P142" s="7">
        <f t="shared" si="16"/>
        <v>0</v>
      </c>
      <c r="Q142" s="7">
        <f>VLOOKUP(C142,{"29 - Psychiatrie (Erwachsene)",1;"297 - stationsäquivalente Behandlung in der Erwachsenenpsychiatrie (29)",1;"30 - Kinder- und Jugendpsychiatrie",1;"307 - stationsäquivalente Behandlung in der Kinder- und Jugendpsychiatrie (30)",1;"31 - Psychosomatik",1;0,0;"",0},2,0)</f>
        <v>0</v>
      </c>
      <c r="R142" s="7">
        <f t="shared" si="17"/>
        <v>0</v>
      </c>
      <c r="S142" s="7">
        <f t="shared" si="18"/>
        <v>0</v>
      </c>
      <c r="T142" s="7">
        <f t="shared" si="19"/>
        <v>0</v>
      </c>
      <c r="U142" s="7">
        <f t="shared" si="20"/>
        <v>0</v>
      </c>
      <c r="V142" s="7">
        <f t="shared" si="21"/>
        <v>0</v>
      </c>
    </row>
    <row r="143" spans="2:22" ht="15" customHeight="1" x14ac:dyDescent="0.25">
      <c r="B143" s="117" t="str">
        <f t="shared" si="23"/>
        <v>!!!</v>
      </c>
      <c r="C143" s="386"/>
      <c r="D143" s="269"/>
      <c r="E143" s="255"/>
      <c r="F143" s="255"/>
      <c r="G143" s="306"/>
      <c r="H143" s="268"/>
      <c r="I143" s="95"/>
      <c r="J143" s="342"/>
      <c r="K143" s="7" t="str">
        <f>VLOOKUP(C143,{"29 - Psychiatrie (Erwachsene)","BGI";"297 - stationsäquivalente Behandlung in der Erwachsenenpsychiatrie (29)","BGI";"30 - Kinder- und Jugendpsychiatrie","BGII";"307 - stationsäquivalente Behandlung in der Kinder- und Jugendpsychiatrie (30)","BGII";"31 - Psychosomatik","BGI";0,"Leer";"","Leer"},2,0)</f>
        <v>Leer</v>
      </c>
      <c r="L143" s="7" t="str">
        <f>VLOOKUP(C143,{"29 - Psychiatrie (Erwachsene)","BGIb";"297 - stationsäquivalente Behandlung in der Erwachsenenpsychiatrie (29)","BGIb";"30 - Kinder- und Jugendpsychiatrie","BGIIb";"307 - stationsäquivalente Behandlung in der Kinder- und Jugendpsychiatrie (30)","BGIIb";"31 - Psychosomatik","BGIb";0,"Leer";"","Leer"},2,0)</f>
        <v>Leer</v>
      </c>
      <c r="M143" s="7" t="str">
        <f t="shared" ref="M143:M206" si="24">IF(D143="Anrechnung Fachkräfte Nicht-PPP-RL Berufsgruppen in VKS",L143,K143)</f>
        <v>Leer</v>
      </c>
      <c r="N143" s="7" t="str">
        <f t="shared" ref="N143:N174" si="25">IF(C142&lt;&gt;"","Einrichtungen2","Leer")</f>
        <v>Leer</v>
      </c>
      <c r="P143" s="7">
        <f t="shared" si="16"/>
        <v>0</v>
      </c>
      <c r="Q143" s="7">
        <f>VLOOKUP(C143,{"29 - Psychiatrie (Erwachsene)",1;"297 - stationsäquivalente Behandlung in der Erwachsenenpsychiatrie (29)",1;"30 - Kinder- und Jugendpsychiatrie",1;"307 - stationsäquivalente Behandlung in der Kinder- und Jugendpsychiatrie (30)",1;"31 - Psychosomatik",1;0,0;"",0},2,0)</f>
        <v>0</v>
      </c>
      <c r="R143" s="7">
        <f t="shared" si="17"/>
        <v>0</v>
      </c>
      <c r="S143" s="7">
        <f t="shared" si="18"/>
        <v>0</v>
      </c>
      <c r="T143" s="7">
        <f t="shared" si="19"/>
        <v>0</v>
      </c>
      <c r="U143" s="7">
        <f t="shared" si="20"/>
        <v>0</v>
      </c>
      <c r="V143" s="7">
        <f t="shared" si="21"/>
        <v>0</v>
      </c>
    </row>
    <row r="144" spans="2:22" ht="15" customHeight="1" x14ac:dyDescent="0.25">
      <c r="B144" s="117" t="str">
        <f t="shared" si="23"/>
        <v>!!!</v>
      </c>
      <c r="C144" s="386"/>
      <c r="D144" s="269"/>
      <c r="E144" s="255"/>
      <c r="F144" s="255"/>
      <c r="G144" s="306"/>
      <c r="H144" s="268"/>
      <c r="I144" s="95"/>
      <c r="J144" s="342"/>
      <c r="K144" s="7" t="str">
        <f>VLOOKUP(C144,{"29 - Psychiatrie (Erwachsene)","BGI";"297 - stationsäquivalente Behandlung in der Erwachsenenpsychiatrie (29)","BGI";"30 - Kinder- und Jugendpsychiatrie","BGII";"307 - stationsäquivalente Behandlung in der Kinder- und Jugendpsychiatrie (30)","BGII";"31 - Psychosomatik","BGI";0,"Leer";"","Leer"},2,0)</f>
        <v>Leer</v>
      </c>
      <c r="L144" s="7" t="str">
        <f>VLOOKUP(C144,{"29 - Psychiatrie (Erwachsene)","BGIb";"297 - stationsäquivalente Behandlung in der Erwachsenenpsychiatrie (29)","BGIb";"30 - Kinder- und Jugendpsychiatrie","BGIIb";"307 - stationsäquivalente Behandlung in der Kinder- und Jugendpsychiatrie (30)","BGIIb";"31 - Psychosomatik","BGIb";0,"Leer";"","Leer"},2,0)</f>
        <v>Leer</v>
      </c>
      <c r="M144" s="7" t="str">
        <f t="shared" si="24"/>
        <v>Leer</v>
      </c>
      <c r="N144" s="7" t="str">
        <f t="shared" si="25"/>
        <v>Leer</v>
      </c>
      <c r="P144" s="7">
        <f t="shared" ref="P144:P157" si="26">IF(LEN(B144)&gt;0,0,1)</f>
        <v>0</v>
      </c>
      <c r="Q144" s="7">
        <f>VLOOKUP(C144,{"29 - Psychiatrie (Erwachsene)",1;"297 - stationsäquivalente Behandlung in der Erwachsenenpsychiatrie (29)",1;"30 - Kinder- und Jugendpsychiatrie",1;"307 - stationsäquivalente Behandlung in der Kinder- und Jugendpsychiatrie (30)",1;"31 - Psychosomatik",1;0,0;"",0},2,0)</f>
        <v>0</v>
      </c>
      <c r="R144" s="7">
        <f t="shared" ref="R144:R157" si="27">IF(LEN(D144)&gt;0,1,0)</f>
        <v>0</v>
      </c>
      <c r="S144" s="7">
        <f t="shared" ref="S144:S157" si="28">IF(LEN(E144)&gt;0,1,0)</f>
        <v>0</v>
      </c>
      <c r="T144" s="7">
        <f t="shared" ref="T144:T157" si="29">IF(LEN(F144)&gt;0,1,0)</f>
        <v>0</v>
      </c>
      <c r="U144" s="7">
        <f t="shared" ref="U144:U157" si="30">IF(LEN(G144)&gt;0,1,0)</f>
        <v>0</v>
      </c>
      <c r="V144" s="7">
        <f t="shared" ref="V144:V157" si="31">IF(LEN(H144)&gt;0,1,0)</f>
        <v>0</v>
      </c>
    </row>
    <row r="145" spans="2:22" ht="15" customHeight="1" x14ac:dyDescent="0.25">
      <c r="B145" s="117" t="str">
        <f t="shared" si="23"/>
        <v>!!!</v>
      </c>
      <c r="C145" s="386"/>
      <c r="D145" s="269"/>
      <c r="E145" s="255"/>
      <c r="F145" s="255"/>
      <c r="G145" s="306"/>
      <c r="H145" s="268"/>
      <c r="I145" s="95"/>
      <c r="J145" s="342"/>
      <c r="K145" s="7" t="str">
        <f>VLOOKUP(C145,{"29 - Psychiatrie (Erwachsene)","BGI";"297 - stationsäquivalente Behandlung in der Erwachsenenpsychiatrie (29)","BGI";"30 - Kinder- und Jugendpsychiatrie","BGII";"307 - stationsäquivalente Behandlung in der Kinder- und Jugendpsychiatrie (30)","BGII";"31 - Psychosomatik","BGI";0,"Leer";"","Leer"},2,0)</f>
        <v>Leer</v>
      </c>
      <c r="L145" s="7" t="str">
        <f>VLOOKUP(C145,{"29 - Psychiatrie (Erwachsene)","BGIb";"297 - stationsäquivalente Behandlung in der Erwachsenenpsychiatrie (29)","BGIb";"30 - Kinder- und Jugendpsychiatrie","BGIIb";"307 - stationsäquivalente Behandlung in der Kinder- und Jugendpsychiatrie (30)","BGIIb";"31 - Psychosomatik","BGIb";0,"Leer";"","Leer"},2,0)</f>
        <v>Leer</v>
      </c>
      <c r="M145" s="7" t="str">
        <f t="shared" si="24"/>
        <v>Leer</v>
      </c>
      <c r="N145" s="7" t="str">
        <f t="shared" si="25"/>
        <v>Leer</v>
      </c>
      <c r="P145" s="7">
        <f t="shared" si="26"/>
        <v>0</v>
      </c>
      <c r="Q145" s="7">
        <f>VLOOKUP(C145,{"29 - Psychiatrie (Erwachsene)",1;"297 - stationsäquivalente Behandlung in der Erwachsenenpsychiatrie (29)",1;"30 - Kinder- und Jugendpsychiatrie",1;"307 - stationsäquivalente Behandlung in der Kinder- und Jugendpsychiatrie (30)",1;"31 - Psychosomatik",1;0,0;"",0},2,0)</f>
        <v>0</v>
      </c>
      <c r="R145" s="7">
        <f t="shared" si="27"/>
        <v>0</v>
      </c>
      <c r="S145" s="7">
        <f t="shared" si="28"/>
        <v>0</v>
      </c>
      <c r="T145" s="7">
        <f t="shared" si="29"/>
        <v>0</v>
      </c>
      <c r="U145" s="7">
        <f t="shared" si="30"/>
        <v>0</v>
      </c>
      <c r="V145" s="7">
        <f t="shared" si="31"/>
        <v>0</v>
      </c>
    </row>
    <row r="146" spans="2:22" ht="15" customHeight="1" x14ac:dyDescent="0.25">
      <c r="B146" s="117" t="str">
        <f t="shared" si="23"/>
        <v>!!!</v>
      </c>
      <c r="C146" s="386"/>
      <c r="D146" s="269"/>
      <c r="E146" s="255"/>
      <c r="F146" s="255"/>
      <c r="G146" s="306"/>
      <c r="H146" s="268"/>
      <c r="I146" s="95"/>
      <c r="J146" s="342"/>
      <c r="K146" s="7" t="str">
        <f>VLOOKUP(C146,{"29 - Psychiatrie (Erwachsene)","BGI";"297 - stationsäquivalente Behandlung in der Erwachsenenpsychiatrie (29)","BGI";"30 - Kinder- und Jugendpsychiatrie","BGII";"307 - stationsäquivalente Behandlung in der Kinder- und Jugendpsychiatrie (30)","BGII";"31 - Psychosomatik","BGI";0,"Leer";"","Leer"},2,0)</f>
        <v>Leer</v>
      </c>
      <c r="L146" s="7" t="str">
        <f>VLOOKUP(C146,{"29 - Psychiatrie (Erwachsene)","BGIb";"297 - stationsäquivalente Behandlung in der Erwachsenenpsychiatrie (29)","BGIb";"30 - Kinder- und Jugendpsychiatrie","BGIIb";"307 - stationsäquivalente Behandlung in der Kinder- und Jugendpsychiatrie (30)","BGIIb";"31 - Psychosomatik","BGIb";0,"Leer";"","Leer"},2,0)</f>
        <v>Leer</v>
      </c>
      <c r="M146" s="7" t="str">
        <f t="shared" si="24"/>
        <v>Leer</v>
      </c>
      <c r="N146" s="7" t="str">
        <f t="shared" si="25"/>
        <v>Leer</v>
      </c>
      <c r="P146" s="7">
        <f t="shared" si="26"/>
        <v>0</v>
      </c>
      <c r="Q146" s="7">
        <f>VLOOKUP(C146,{"29 - Psychiatrie (Erwachsene)",1;"297 - stationsäquivalente Behandlung in der Erwachsenenpsychiatrie (29)",1;"30 - Kinder- und Jugendpsychiatrie",1;"307 - stationsäquivalente Behandlung in der Kinder- und Jugendpsychiatrie (30)",1;"31 - Psychosomatik",1;0,0;"",0},2,0)</f>
        <v>0</v>
      </c>
      <c r="R146" s="7">
        <f t="shared" si="27"/>
        <v>0</v>
      </c>
      <c r="S146" s="7">
        <f t="shared" si="28"/>
        <v>0</v>
      </c>
      <c r="T146" s="7">
        <f t="shared" si="29"/>
        <v>0</v>
      </c>
      <c r="U146" s="7">
        <f t="shared" si="30"/>
        <v>0</v>
      </c>
      <c r="V146" s="7">
        <f t="shared" si="31"/>
        <v>0</v>
      </c>
    </row>
    <row r="147" spans="2:22" ht="15" customHeight="1" x14ac:dyDescent="0.25">
      <c r="B147" s="117" t="str">
        <f t="shared" si="23"/>
        <v>!!!</v>
      </c>
      <c r="C147" s="386"/>
      <c r="D147" s="269"/>
      <c r="E147" s="255"/>
      <c r="F147" s="255"/>
      <c r="G147" s="306"/>
      <c r="H147" s="268"/>
      <c r="I147" s="95"/>
      <c r="J147" s="342"/>
      <c r="K147" s="7" t="str">
        <f>VLOOKUP(C147,{"29 - Psychiatrie (Erwachsene)","BGI";"297 - stationsäquivalente Behandlung in der Erwachsenenpsychiatrie (29)","BGI";"30 - Kinder- und Jugendpsychiatrie","BGII";"307 - stationsäquivalente Behandlung in der Kinder- und Jugendpsychiatrie (30)","BGII";"31 - Psychosomatik","BGI";0,"Leer";"","Leer"},2,0)</f>
        <v>Leer</v>
      </c>
      <c r="L147" s="7" t="str">
        <f>VLOOKUP(C147,{"29 - Psychiatrie (Erwachsene)","BGIb";"297 - stationsäquivalente Behandlung in der Erwachsenenpsychiatrie (29)","BGIb";"30 - Kinder- und Jugendpsychiatrie","BGIIb";"307 - stationsäquivalente Behandlung in der Kinder- und Jugendpsychiatrie (30)","BGIIb";"31 - Psychosomatik","BGIb";0,"Leer";"","Leer"},2,0)</f>
        <v>Leer</v>
      </c>
      <c r="M147" s="7" t="str">
        <f t="shared" si="24"/>
        <v>Leer</v>
      </c>
      <c r="N147" s="7" t="str">
        <f t="shared" si="25"/>
        <v>Leer</v>
      </c>
      <c r="P147" s="7">
        <f t="shared" si="26"/>
        <v>0</v>
      </c>
      <c r="Q147" s="7">
        <f>VLOOKUP(C147,{"29 - Psychiatrie (Erwachsene)",1;"297 - stationsäquivalente Behandlung in der Erwachsenenpsychiatrie (29)",1;"30 - Kinder- und Jugendpsychiatrie",1;"307 - stationsäquivalente Behandlung in der Kinder- und Jugendpsychiatrie (30)",1;"31 - Psychosomatik",1;0,0;"",0},2,0)</f>
        <v>0</v>
      </c>
      <c r="R147" s="7">
        <f t="shared" si="27"/>
        <v>0</v>
      </c>
      <c r="S147" s="7">
        <f t="shared" si="28"/>
        <v>0</v>
      </c>
      <c r="T147" s="7">
        <f t="shared" si="29"/>
        <v>0</v>
      </c>
      <c r="U147" s="7">
        <f t="shared" si="30"/>
        <v>0</v>
      </c>
      <c r="V147" s="7">
        <f t="shared" si="31"/>
        <v>0</v>
      </c>
    </row>
    <row r="148" spans="2:22" ht="15" customHeight="1" x14ac:dyDescent="0.25">
      <c r="B148" s="117" t="str">
        <f t="shared" si="23"/>
        <v>!!!</v>
      </c>
      <c r="C148" s="386"/>
      <c r="D148" s="269"/>
      <c r="E148" s="255"/>
      <c r="F148" s="255"/>
      <c r="G148" s="306"/>
      <c r="H148" s="268"/>
      <c r="I148" s="95"/>
      <c r="J148" s="342"/>
      <c r="K148" s="7" t="str">
        <f>VLOOKUP(C148,{"29 - Psychiatrie (Erwachsene)","BGI";"297 - stationsäquivalente Behandlung in der Erwachsenenpsychiatrie (29)","BGI";"30 - Kinder- und Jugendpsychiatrie","BGII";"307 - stationsäquivalente Behandlung in der Kinder- und Jugendpsychiatrie (30)","BGII";"31 - Psychosomatik","BGI";0,"Leer";"","Leer"},2,0)</f>
        <v>Leer</v>
      </c>
      <c r="L148" s="7" t="str">
        <f>VLOOKUP(C148,{"29 - Psychiatrie (Erwachsene)","BGIb";"297 - stationsäquivalente Behandlung in der Erwachsenenpsychiatrie (29)","BGIb";"30 - Kinder- und Jugendpsychiatrie","BGIIb";"307 - stationsäquivalente Behandlung in der Kinder- und Jugendpsychiatrie (30)","BGIIb";"31 - Psychosomatik","BGIb";0,"Leer";"","Leer"},2,0)</f>
        <v>Leer</v>
      </c>
      <c r="M148" s="7" t="str">
        <f t="shared" si="24"/>
        <v>Leer</v>
      </c>
      <c r="N148" s="7" t="str">
        <f t="shared" si="25"/>
        <v>Leer</v>
      </c>
      <c r="P148" s="7">
        <f t="shared" si="26"/>
        <v>0</v>
      </c>
      <c r="Q148" s="7">
        <f>VLOOKUP(C148,{"29 - Psychiatrie (Erwachsene)",1;"297 - stationsäquivalente Behandlung in der Erwachsenenpsychiatrie (29)",1;"30 - Kinder- und Jugendpsychiatrie",1;"307 - stationsäquivalente Behandlung in der Kinder- und Jugendpsychiatrie (30)",1;"31 - Psychosomatik",1;0,0;"",0},2,0)</f>
        <v>0</v>
      </c>
      <c r="R148" s="7">
        <f t="shared" si="27"/>
        <v>0</v>
      </c>
      <c r="S148" s="7">
        <f t="shared" si="28"/>
        <v>0</v>
      </c>
      <c r="T148" s="7">
        <f t="shared" si="29"/>
        <v>0</v>
      </c>
      <c r="U148" s="7">
        <f t="shared" si="30"/>
        <v>0</v>
      </c>
      <c r="V148" s="7">
        <f t="shared" si="31"/>
        <v>0</v>
      </c>
    </row>
    <row r="149" spans="2:22" ht="15" customHeight="1" x14ac:dyDescent="0.25">
      <c r="B149" s="117" t="str">
        <f t="shared" si="23"/>
        <v>!!!</v>
      </c>
      <c r="C149" s="386"/>
      <c r="D149" s="269"/>
      <c r="E149" s="255"/>
      <c r="F149" s="255"/>
      <c r="G149" s="306"/>
      <c r="H149" s="268"/>
      <c r="I149" s="95"/>
      <c r="J149" s="342"/>
      <c r="K149" s="7" t="str">
        <f>VLOOKUP(C149,{"29 - Psychiatrie (Erwachsene)","BGI";"297 - stationsäquivalente Behandlung in der Erwachsenenpsychiatrie (29)","BGI";"30 - Kinder- und Jugendpsychiatrie","BGII";"307 - stationsäquivalente Behandlung in der Kinder- und Jugendpsychiatrie (30)","BGII";"31 - Psychosomatik","BGI";0,"Leer";"","Leer"},2,0)</f>
        <v>Leer</v>
      </c>
      <c r="L149" s="7" t="str">
        <f>VLOOKUP(C149,{"29 - Psychiatrie (Erwachsene)","BGIb";"297 - stationsäquivalente Behandlung in der Erwachsenenpsychiatrie (29)","BGIb";"30 - Kinder- und Jugendpsychiatrie","BGIIb";"307 - stationsäquivalente Behandlung in der Kinder- und Jugendpsychiatrie (30)","BGIIb";"31 - Psychosomatik","BGIb";0,"Leer";"","Leer"},2,0)</f>
        <v>Leer</v>
      </c>
      <c r="M149" s="7" t="str">
        <f t="shared" si="24"/>
        <v>Leer</v>
      </c>
      <c r="N149" s="7" t="str">
        <f t="shared" si="25"/>
        <v>Leer</v>
      </c>
      <c r="P149" s="7">
        <f t="shared" si="26"/>
        <v>0</v>
      </c>
      <c r="Q149" s="7">
        <f>VLOOKUP(C149,{"29 - Psychiatrie (Erwachsene)",1;"297 - stationsäquivalente Behandlung in der Erwachsenenpsychiatrie (29)",1;"30 - Kinder- und Jugendpsychiatrie",1;"307 - stationsäquivalente Behandlung in der Kinder- und Jugendpsychiatrie (30)",1;"31 - Psychosomatik",1;0,0;"",0},2,0)</f>
        <v>0</v>
      </c>
      <c r="R149" s="7">
        <f t="shared" si="27"/>
        <v>0</v>
      </c>
      <c r="S149" s="7">
        <f t="shared" si="28"/>
        <v>0</v>
      </c>
      <c r="T149" s="7">
        <f t="shared" si="29"/>
        <v>0</v>
      </c>
      <c r="U149" s="7">
        <f t="shared" si="30"/>
        <v>0</v>
      </c>
      <c r="V149" s="7">
        <f t="shared" si="31"/>
        <v>0</v>
      </c>
    </row>
    <row r="150" spans="2:22" ht="15" customHeight="1" x14ac:dyDescent="0.25">
      <c r="B150" s="117" t="str">
        <f t="shared" si="23"/>
        <v>!!!</v>
      </c>
      <c r="C150" s="386"/>
      <c r="D150" s="269"/>
      <c r="E150" s="255"/>
      <c r="F150" s="255"/>
      <c r="G150" s="306"/>
      <c r="H150" s="268"/>
      <c r="I150" s="95"/>
      <c r="J150" s="342"/>
      <c r="K150" s="7" t="str">
        <f>VLOOKUP(C150,{"29 - Psychiatrie (Erwachsene)","BGI";"297 - stationsäquivalente Behandlung in der Erwachsenenpsychiatrie (29)","BGI";"30 - Kinder- und Jugendpsychiatrie","BGII";"307 - stationsäquivalente Behandlung in der Kinder- und Jugendpsychiatrie (30)","BGII";"31 - Psychosomatik","BGI";0,"Leer";"","Leer"},2,0)</f>
        <v>Leer</v>
      </c>
      <c r="L150" s="7" t="str">
        <f>VLOOKUP(C150,{"29 - Psychiatrie (Erwachsene)","BGIb";"297 - stationsäquivalente Behandlung in der Erwachsenenpsychiatrie (29)","BGIb";"30 - Kinder- und Jugendpsychiatrie","BGIIb";"307 - stationsäquivalente Behandlung in der Kinder- und Jugendpsychiatrie (30)","BGIIb";"31 - Psychosomatik","BGIb";0,"Leer";"","Leer"},2,0)</f>
        <v>Leer</v>
      </c>
      <c r="M150" s="7" t="str">
        <f t="shared" si="24"/>
        <v>Leer</v>
      </c>
      <c r="N150" s="7" t="str">
        <f t="shared" si="25"/>
        <v>Leer</v>
      </c>
      <c r="P150" s="7">
        <f t="shared" si="26"/>
        <v>0</v>
      </c>
      <c r="Q150" s="7">
        <f>VLOOKUP(C150,{"29 - Psychiatrie (Erwachsene)",1;"297 - stationsäquivalente Behandlung in der Erwachsenenpsychiatrie (29)",1;"30 - Kinder- und Jugendpsychiatrie",1;"307 - stationsäquivalente Behandlung in der Kinder- und Jugendpsychiatrie (30)",1;"31 - Psychosomatik",1;0,0;"",0},2,0)</f>
        <v>0</v>
      </c>
      <c r="R150" s="7">
        <f t="shared" si="27"/>
        <v>0</v>
      </c>
      <c r="S150" s="7">
        <f t="shared" si="28"/>
        <v>0</v>
      </c>
      <c r="T150" s="7">
        <f t="shared" si="29"/>
        <v>0</v>
      </c>
      <c r="U150" s="7">
        <f t="shared" si="30"/>
        <v>0</v>
      </c>
      <c r="V150" s="7">
        <f t="shared" si="31"/>
        <v>0</v>
      </c>
    </row>
    <row r="151" spans="2:22" ht="15" customHeight="1" x14ac:dyDescent="0.25">
      <c r="B151" s="117" t="str">
        <f t="shared" si="23"/>
        <v>!!!</v>
      </c>
      <c r="C151" s="386"/>
      <c r="D151" s="269"/>
      <c r="E151" s="255"/>
      <c r="F151" s="255"/>
      <c r="G151" s="306"/>
      <c r="H151" s="268"/>
      <c r="I151" s="95"/>
      <c r="J151" s="342"/>
      <c r="K151" s="7" t="str">
        <f>VLOOKUP(C151,{"29 - Psychiatrie (Erwachsene)","BGI";"297 - stationsäquivalente Behandlung in der Erwachsenenpsychiatrie (29)","BGI";"30 - Kinder- und Jugendpsychiatrie","BGII";"307 - stationsäquivalente Behandlung in der Kinder- und Jugendpsychiatrie (30)","BGII";"31 - Psychosomatik","BGI";0,"Leer";"","Leer"},2,0)</f>
        <v>Leer</v>
      </c>
      <c r="L151" s="7" t="str">
        <f>VLOOKUP(C151,{"29 - Psychiatrie (Erwachsene)","BGIb";"297 - stationsäquivalente Behandlung in der Erwachsenenpsychiatrie (29)","BGIb";"30 - Kinder- und Jugendpsychiatrie","BGIIb";"307 - stationsäquivalente Behandlung in der Kinder- und Jugendpsychiatrie (30)","BGIIb";"31 - Psychosomatik","BGIb";0,"Leer";"","Leer"},2,0)</f>
        <v>Leer</v>
      </c>
      <c r="M151" s="7" t="str">
        <f t="shared" si="24"/>
        <v>Leer</v>
      </c>
      <c r="N151" s="7" t="str">
        <f t="shared" si="25"/>
        <v>Leer</v>
      </c>
      <c r="P151" s="7">
        <f t="shared" si="26"/>
        <v>0</v>
      </c>
      <c r="Q151" s="7">
        <f>VLOOKUP(C151,{"29 - Psychiatrie (Erwachsene)",1;"297 - stationsäquivalente Behandlung in der Erwachsenenpsychiatrie (29)",1;"30 - Kinder- und Jugendpsychiatrie",1;"307 - stationsäquivalente Behandlung in der Kinder- und Jugendpsychiatrie (30)",1;"31 - Psychosomatik",1;0,0;"",0},2,0)</f>
        <v>0</v>
      </c>
      <c r="R151" s="7">
        <f t="shared" si="27"/>
        <v>0</v>
      </c>
      <c r="S151" s="7">
        <f t="shared" si="28"/>
        <v>0</v>
      </c>
      <c r="T151" s="7">
        <f t="shared" si="29"/>
        <v>0</v>
      </c>
      <c r="U151" s="7">
        <f t="shared" si="30"/>
        <v>0</v>
      </c>
      <c r="V151" s="7">
        <f t="shared" si="31"/>
        <v>0</v>
      </c>
    </row>
    <row r="152" spans="2:22" ht="15" customHeight="1" x14ac:dyDescent="0.25">
      <c r="B152" s="117" t="str">
        <f t="shared" si="23"/>
        <v>!!!</v>
      </c>
      <c r="C152" s="386"/>
      <c r="D152" s="269"/>
      <c r="E152" s="255"/>
      <c r="F152" s="255"/>
      <c r="G152" s="306"/>
      <c r="H152" s="268"/>
      <c r="I152" s="95"/>
      <c r="J152" s="342"/>
      <c r="K152" s="7" t="str">
        <f>VLOOKUP(C152,{"29 - Psychiatrie (Erwachsene)","BGI";"297 - stationsäquivalente Behandlung in der Erwachsenenpsychiatrie (29)","BGI";"30 - Kinder- und Jugendpsychiatrie","BGII";"307 - stationsäquivalente Behandlung in der Kinder- und Jugendpsychiatrie (30)","BGII";"31 - Psychosomatik","BGI";0,"Leer";"","Leer"},2,0)</f>
        <v>Leer</v>
      </c>
      <c r="L152" s="7" t="str">
        <f>VLOOKUP(C152,{"29 - Psychiatrie (Erwachsene)","BGIb";"297 - stationsäquivalente Behandlung in der Erwachsenenpsychiatrie (29)","BGIb";"30 - Kinder- und Jugendpsychiatrie","BGIIb";"307 - stationsäquivalente Behandlung in der Kinder- und Jugendpsychiatrie (30)","BGIIb";"31 - Psychosomatik","BGIb";0,"Leer";"","Leer"},2,0)</f>
        <v>Leer</v>
      </c>
      <c r="M152" s="7" t="str">
        <f t="shared" si="24"/>
        <v>Leer</v>
      </c>
      <c r="N152" s="7" t="str">
        <f t="shared" si="25"/>
        <v>Leer</v>
      </c>
      <c r="P152" s="7">
        <f t="shared" si="26"/>
        <v>0</v>
      </c>
      <c r="Q152" s="7">
        <f>VLOOKUP(C152,{"29 - Psychiatrie (Erwachsene)",1;"297 - stationsäquivalente Behandlung in der Erwachsenenpsychiatrie (29)",1;"30 - Kinder- und Jugendpsychiatrie",1;"307 - stationsäquivalente Behandlung in der Kinder- und Jugendpsychiatrie (30)",1;"31 - Psychosomatik",1;0,0;"",0},2,0)</f>
        <v>0</v>
      </c>
      <c r="R152" s="7">
        <f t="shared" si="27"/>
        <v>0</v>
      </c>
      <c r="S152" s="7">
        <f t="shared" si="28"/>
        <v>0</v>
      </c>
      <c r="T152" s="7">
        <f t="shared" si="29"/>
        <v>0</v>
      </c>
      <c r="U152" s="7">
        <f t="shared" si="30"/>
        <v>0</v>
      </c>
      <c r="V152" s="7">
        <f t="shared" si="31"/>
        <v>0</v>
      </c>
    </row>
    <row r="153" spans="2:22" ht="15" customHeight="1" x14ac:dyDescent="0.25">
      <c r="B153" s="117" t="str">
        <f t="shared" si="23"/>
        <v>!!!</v>
      </c>
      <c r="C153" s="386"/>
      <c r="D153" s="269"/>
      <c r="E153" s="255"/>
      <c r="F153" s="255"/>
      <c r="G153" s="306"/>
      <c r="H153" s="268"/>
      <c r="I153" s="95"/>
      <c r="J153" s="342"/>
      <c r="K153" s="7" t="str">
        <f>VLOOKUP(C153,{"29 - Psychiatrie (Erwachsene)","BGI";"297 - stationsäquivalente Behandlung in der Erwachsenenpsychiatrie (29)","BGI";"30 - Kinder- und Jugendpsychiatrie","BGII";"307 - stationsäquivalente Behandlung in der Kinder- und Jugendpsychiatrie (30)","BGII";"31 - Psychosomatik","BGI";0,"Leer";"","Leer"},2,0)</f>
        <v>Leer</v>
      </c>
      <c r="L153" s="7" t="str">
        <f>VLOOKUP(C153,{"29 - Psychiatrie (Erwachsene)","BGIb";"297 - stationsäquivalente Behandlung in der Erwachsenenpsychiatrie (29)","BGIb";"30 - Kinder- und Jugendpsychiatrie","BGIIb";"307 - stationsäquivalente Behandlung in der Kinder- und Jugendpsychiatrie (30)","BGIIb";"31 - Psychosomatik","BGIb";0,"Leer";"","Leer"},2,0)</f>
        <v>Leer</v>
      </c>
      <c r="M153" s="7" t="str">
        <f t="shared" si="24"/>
        <v>Leer</v>
      </c>
      <c r="N153" s="7" t="str">
        <f t="shared" si="25"/>
        <v>Leer</v>
      </c>
      <c r="P153" s="7">
        <f t="shared" si="26"/>
        <v>0</v>
      </c>
      <c r="Q153" s="7">
        <f>VLOOKUP(C153,{"29 - Psychiatrie (Erwachsene)",1;"297 - stationsäquivalente Behandlung in der Erwachsenenpsychiatrie (29)",1;"30 - Kinder- und Jugendpsychiatrie",1;"307 - stationsäquivalente Behandlung in der Kinder- und Jugendpsychiatrie (30)",1;"31 - Psychosomatik",1;0,0;"",0},2,0)</f>
        <v>0</v>
      </c>
      <c r="R153" s="7">
        <f t="shared" si="27"/>
        <v>0</v>
      </c>
      <c r="S153" s="7">
        <f t="shared" si="28"/>
        <v>0</v>
      </c>
      <c r="T153" s="7">
        <f t="shared" si="29"/>
        <v>0</v>
      </c>
      <c r="U153" s="7">
        <f t="shared" si="30"/>
        <v>0</v>
      </c>
      <c r="V153" s="7">
        <f t="shared" si="31"/>
        <v>0</v>
      </c>
    </row>
    <row r="154" spans="2:22" ht="15" customHeight="1" x14ac:dyDescent="0.25">
      <c r="B154" s="117" t="str">
        <f t="shared" si="23"/>
        <v>!!!</v>
      </c>
      <c r="C154" s="386"/>
      <c r="D154" s="269"/>
      <c r="E154" s="255"/>
      <c r="F154" s="255"/>
      <c r="G154" s="306"/>
      <c r="H154" s="268"/>
      <c r="I154" s="95"/>
      <c r="J154" s="342"/>
      <c r="K154" s="7" t="str">
        <f>VLOOKUP(C154,{"29 - Psychiatrie (Erwachsene)","BGI";"297 - stationsäquivalente Behandlung in der Erwachsenenpsychiatrie (29)","BGI";"30 - Kinder- und Jugendpsychiatrie","BGII";"307 - stationsäquivalente Behandlung in der Kinder- und Jugendpsychiatrie (30)","BGII";"31 - Psychosomatik","BGI";0,"Leer";"","Leer"},2,0)</f>
        <v>Leer</v>
      </c>
      <c r="L154" s="7" t="str">
        <f>VLOOKUP(C154,{"29 - Psychiatrie (Erwachsene)","BGIb";"297 - stationsäquivalente Behandlung in der Erwachsenenpsychiatrie (29)","BGIb";"30 - Kinder- und Jugendpsychiatrie","BGIIb";"307 - stationsäquivalente Behandlung in der Kinder- und Jugendpsychiatrie (30)","BGIIb";"31 - Psychosomatik","BGIb";0,"Leer";"","Leer"},2,0)</f>
        <v>Leer</v>
      </c>
      <c r="M154" s="7" t="str">
        <f t="shared" si="24"/>
        <v>Leer</v>
      </c>
      <c r="N154" s="7" t="str">
        <f t="shared" si="25"/>
        <v>Leer</v>
      </c>
      <c r="P154" s="7">
        <f t="shared" si="26"/>
        <v>0</v>
      </c>
      <c r="Q154" s="7">
        <f>VLOOKUP(C154,{"29 - Psychiatrie (Erwachsene)",1;"297 - stationsäquivalente Behandlung in der Erwachsenenpsychiatrie (29)",1;"30 - Kinder- und Jugendpsychiatrie",1;"307 - stationsäquivalente Behandlung in der Kinder- und Jugendpsychiatrie (30)",1;"31 - Psychosomatik",1;0,0;"",0},2,0)</f>
        <v>0</v>
      </c>
      <c r="R154" s="7">
        <f t="shared" si="27"/>
        <v>0</v>
      </c>
      <c r="S154" s="7">
        <f t="shared" si="28"/>
        <v>0</v>
      </c>
      <c r="T154" s="7">
        <f t="shared" si="29"/>
        <v>0</v>
      </c>
      <c r="U154" s="7">
        <f t="shared" si="30"/>
        <v>0</v>
      </c>
      <c r="V154" s="7">
        <f t="shared" si="31"/>
        <v>0</v>
      </c>
    </row>
    <row r="155" spans="2:22" ht="15" customHeight="1" x14ac:dyDescent="0.25">
      <c r="B155" s="117" t="str">
        <f t="shared" si="23"/>
        <v>!!!</v>
      </c>
      <c r="C155" s="386"/>
      <c r="D155" s="269"/>
      <c r="E155" s="255"/>
      <c r="F155" s="255"/>
      <c r="G155" s="306"/>
      <c r="H155" s="268"/>
      <c r="I155" s="95"/>
      <c r="J155" s="342"/>
      <c r="K155" s="7" t="str">
        <f>VLOOKUP(C155,{"29 - Psychiatrie (Erwachsene)","BGI";"297 - stationsäquivalente Behandlung in der Erwachsenenpsychiatrie (29)","BGI";"30 - Kinder- und Jugendpsychiatrie","BGII";"307 - stationsäquivalente Behandlung in der Kinder- und Jugendpsychiatrie (30)","BGII";"31 - Psychosomatik","BGI";0,"Leer";"","Leer"},2,0)</f>
        <v>Leer</v>
      </c>
      <c r="L155" s="7" t="str">
        <f>VLOOKUP(C155,{"29 - Psychiatrie (Erwachsene)","BGIb";"297 - stationsäquivalente Behandlung in der Erwachsenenpsychiatrie (29)","BGIb";"30 - Kinder- und Jugendpsychiatrie","BGIIb";"307 - stationsäquivalente Behandlung in der Kinder- und Jugendpsychiatrie (30)","BGIIb";"31 - Psychosomatik","BGIb";0,"Leer";"","Leer"},2,0)</f>
        <v>Leer</v>
      </c>
      <c r="M155" s="7" t="str">
        <f t="shared" si="24"/>
        <v>Leer</v>
      </c>
      <c r="N155" s="7" t="str">
        <f t="shared" si="25"/>
        <v>Leer</v>
      </c>
      <c r="P155" s="7">
        <f t="shared" si="26"/>
        <v>0</v>
      </c>
      <c r="Q155" s="7">
        <f>VLOOKUP(C155,{"29 - Psychiatrie (Erwachsene)",1;"297 - stationsäquivalente Behandlung in der Erwachsenenpsychiatrie (29)",1;"30 - Kinder- und Jugendpsychiatrie",1;"307 - stationsäquivalente Behandlung in der Kinder- und Jugendpsychiatrie (30)",1;"31 - Psychosomatik",1;0,0;"",0},2,0)</f>
        <v>0</v>
      </c>
      <c r="R155" s="7">
        <f t="shared" si="27"/>
        <v>0</v>
      </c>
      <c r="S155" s="7">
        <f t="shared" si="28"/>
        <v>0</v>
      </c>
      <c r="T155" s="7">
        <f t="shared" si="29"/>
        <v>0</v>
      </c>
      <c r="U155" s="7">
        <f t="shared" si="30"/>
        <v>0</v>
      </c>
      <c r="V155" s="7">
        <f t="shared" si="31"/>
        <v>0</v>
      </c>
    </row>
    <row r="156" spans="2:22" ht="15" customHeight="1" x14ac:dyDescent="0.25">
      <c r="B156" s="117" t="str">
        <f t="shared" si="23"/>
        <v>!!!</v>
      </c>
      <c r="C156" s="386"/>
      <c r="D156" s="269"/>
      <c r="E156" s="255"/>
      <c r="F156" s="255"/>
      <c r="G156" s="306"/>
      <c r="H156" s="268"/>
      <c r="I156" s="95"/>
      <c r="J156" s="342"/>
      <c r="K156" s="7" t="str">
        <f>VLOOKUP(C156,{"29 - Psychiatrie (Erwachsene)","BGI";"297 - stationsäquivalente Behandlung in der Erwachsenenpsychiatrie (29)","BGI";"30 - Kinder- und Jugendpsychiatrie","BGII";"307 - stationsäquivalente Behandlung in der Kinder- und Jugendpsychiatrie (30)","BGII";"31 - Psychosomatik","BGI";0,"Leer";"","Leer"},2,0)</f>
        <v>Leer</v>
      </c>
      <c r="L156" s="7" t="str">
        <f>VLOOKUP(C156,{"29 - Psychiatrie (Erwachsene)","BGIb";"297 - stationsäquivalente Behandlung in der Erwachsenenpsychiatrie (29)","BGIb";"30 - Kinder- und Jugendpsychiatrie","BGIIb";"307 - stationsäquivalente Behandlung in der Kinder- und Jugendpsychiatrie (30)","BGIIb";"31 - Psychosomatik","BGIb";0,"Leer";"","Leer"},2,0)</f>
        <v>Leer</v>
      </c>
      <c r="M156" s="7" t="str">
        <f t="shared" si="24"/>
        <v>Leer</v>
      </c>
      <c r="N156" s="7" t="str">
        <f t="shared" si="25"/>
        <v>Leer</v>
      </c>
      <c r="P156" s="7">
        <f t="shared" si="26"/>
        <v>0</v>
      </c>
      <c r="Q156" s="7">
        <f>VLOOKUP(C156,{"29 - Psychiatrie (Erwachsene)",1;"297 - stationsäquivalente Behandlung in der Erwachsenenpsychiatrie (29)",1;"30 - Kinder- und Jugendpsychiatrie",1;"307 - stationsäquivalente Behandlung in der Kinder- und Jugendpsychiatrie (30)",1;"31 - Psychosomatik",1;0,0;"",0},2,0)</f>
        <v>0</v>
      </c>
      <c r="R156" s="7">
        <f t="shared" si="27"/>
        <v>0</v>
      </c>
      <c r="S156" s="7">
        <f t="shared" si="28"/>
        <v>0</v>
      </c>
      <c r="T156" s="7">
        <f t="shared" si="29"/>
        <v>0</v>
      </c>
      <c r="U156" s="7">
        <f t="shared" si="30"/>
        <v>0</v>
      </c>
      <c r="V156" s="7">
        <f t="shared" si="31"/>
        <v>0</v>
      </c>
    </row>
    <row r="157" spans="2:22" ht="15" customHeight="1" x14ac:dyDescent="0.25">
      <c r="B157" s="117" t="str">
        <f t="shared" si="23"/>
        <v>!!!</v>
      </c>
      <c r="C157" s="386"/>
      <c r="D157" s="270"/>
      <c r="E157" s="255"/>
      <c r="F157" s="255"/>
      <c r="G157" s="306"/>
      <c r="H157" s="268"/>
      <c r="I157" s="95"/>
      <c r="J157" s="342"/>
      <c r="K157" s="7" t="str">
        <f>VLOOKUP(C157,{"29 - Psychiatrie (Erwachsene)","BGI";"297 - stationsäquivalente Behandlung in der Erwachsenenpsychiatrie (29)","BGI";"30 - Kinder- und Jugendpsychiatrie","BGII";"307 - stationsäquivalente Behandlung in der Kinder- und Jugendpsychiatrie (30)","BGII";"31 - Psychosomatik","BGI";0,"Leer";"","Leer"},2,0)</f>
        <v>Leer</v>
      </c>
      <c r="L157" s="7" t="str">
        <f>VLOOKUP(C157,{"29 - Psychiatrie (Erwachsene)","BGIb";"297 - stationsäquivalente Behandlung in der Erwachsenenpsychiatrie (29)","BGIb";"30 - Kinder- und Jugendpsychiatrie","BGIIb";"307 - stationsäquivalente Behandlung in der Kinder- und Jugendpsychiatrie (30)","BGIIb";"31 - Psychosomatik","BGIb";0,"Leer";"","Leer"},2,0)</f>
        <v>Leer</v>
      </c>
      <c r="M157" s="7" t="str">
        <f t="shared" si="24"/>
        <v>Leer</v>
      </c>
      <c r="N157" s="7" t="str">
        <f t="shared" si="25"/>
        <v>Leer</v>
      </c>
      <c r="P157" s="7">
        <f t="shared" si="26"/>
        <v>0</v>
      </c>
      <c r="Q157" s="7">
        <f>VLOOKUP(C157,{"29 - Psychiatrie (Erwachsene)",1;"297 - stationsäquivalente Behandlung in der Erwachsenenpsychiatrie (29)",1;"30 - Kinder- und Jugendpsychiatrie",1;"307 - stationsäquivalente Behandlung in der Kinder- und Jugendpsychiatrie (30)",1;"31 - Psychosomatik",1;0,0;"",0},2,0)</f>
        <v>0</v>
      </c>
      <c r="R157" s="7">
        <f t="shared" si="27"/>
        <v>0</v>
      </c>
      <c r="S157" s="7">
        <f t="shared" si="28"/>
        <v>0</v>
      </c>
      <c r="T157" s="7">
        <f t="shared" si="29"/>
        <v>0</v>
      </c>
      <c r="U157" s="7">
        <f t="shared" si="30"/>
        <v>0</v>
      </c>
      <c r="V157" s="7">
        <f t="shared" si="31"/>
        <v>0</v>
      </c>
    </row>
    <row r="158" spans="2:22" x14ac:dyDescent="0.25">
      <c r="B158" s="117" t="str">
        <f t="shared" ref="B158:B214" si="32">IF(SUM(Q158:V158)&lt;6,"!!!","")</f>
        <v>!!!</v>
      </c>
      <c r="C158" s="386"/>
      <c r="D158" s="270"/>
      <c r="E158" s="255"/>
      <c r="F158" s="255"/>
      <c r="G158" s="306"/>
      <c r="H158" s="268"/>
      <c r="I158" s="95"/>
      <c r="J158" s="342"/>
      <c r="K158" s="7" t="str">
        <f>VLOOKUP(C158,{"29 - Psychiatrie (Erwachsene)","BGI";"297 - stationsäquivalente Behandlung in der Erwachsenenpsychiatrie (29)","BGI";"30 - Kinder- und Jugendpsychiatrie","BGII";"307 - stationsäquivalente Behandlung in der Kinder- und Jugendpsychiatrie (30)","BGII";"31 - Psychosomatik","BGI";0,"Leer";"","Leer"},2,0)</f>
        <v>Leer</v>
      </c>
      <c r="L158" s="7" t="str">
        <f>VLOOKUP(C158,{"29 - Psychiatrie (Erwachsene)","BGIb";"297 - stationsäquivalente Behandlung in der Erwachsenenpsychiatrie (29)","BGIb";"30 - Kinder- und Jugendpsychiatrie","BGIIb";"307 - stationsäquivalente Behandlung in der Kinder- und Jugendpsychiatrie (30)","BGIIb";"31 - Psychosomatik","BGIb";0,"Leer";"","Leer"},2,0)</f>
        <v>Leer</v>
      </c>
      <c r="M158" s="7" t="str">
        <f t="shared" si="24"/>
        <v>Leer</v>
      </c>
      <c r="N158" s="7" t="str">
        <f t="shared" si="25"/>
        <v>Leer</v>
      </c>
      <c r="P158" s="7">
        <f t="shared" ref="P158:P214" si="33">IF(LEN(B158)&gt;0,0,1)</f>
        <v>0</v>
      </c>
      <c r="Q158" s="7">
        <f>VLOOKUP(C158,{"29 - Psychiatrie (Erwachsene)",1;"297 - stationsäquivalente Behandlung in der Erwachsenenpsychiatrie (29)",1;"30 - Kinder- und Jugendpsychiatrie",1;"307 - stationsäquivalente Behandlung in der Kinder- und Jugendpsychiatrie (30)",1;"31 - Psychosomatik",1;0,0;"",0},2,0)</f>
        <v>0</v>
      </c>
      <c r="R158" s="7">
        <f t="shared" ref="R158:R214" si="34">IF(LEN(D158)&gt;0,1,0)</f>
        <v>0</v>
      </c>
      <c r="S158" s="7">
        <f t="shared" ref="S158:S214" si="35">IF(LEN(E158)&gt;0,1,0)</f>
        <v>0</v>
      </c>
      <c r="T158" s="7">
        <f t="shared" ref="T158:T214" si="36">IF(LEN(F158)&gt;0,1,0)</f>
        <v>0</v>
      </c>
      <c r="U158" s="7">
        <f t="shared" ref="U158:U214" si="37">IF(LEN(G158)&gt;0,1,0)</f>
        <v>0</v>
      </c>
      <c r="V158" s="7">
        <f t="shared" ref="V158:V214" si="38">IF(LEN(H158)&gt;0,1,0)</f>
        <v>0</v>
      </c>
    </row>
    <row r="159" spans="2:22" x14ac:dyDescent="0.25">
      <c r="B159" s="117" t="str">
        <f t="shared" si="32"/>
        <v>!!!</v>
      </c>
      <c r="C159" s="386"/>
      <c r="D159" s="270"/>
      <c r="E159" s="255"/>
      <c r="F159" s="255"/>
      <c r="G159" s="306"/>
      <c r="H159" s="268"/>
      <c r="I159" s="95"/>
      <c r="J159" s="342"/>
      <c r="K159" s="7" t="str">
        <f>VLOOKUP(C159,{"29 - Psychiatrie (Erwachsene)","BGI";"297 - stationsäquivalente Behandlung in der Erwachsenenpsychiatrie (29)","BGI";"30 - Kinder- und Jugendpsychiatrie","BGII";"307 - stationsäquivalente Behandlung in der Kinder- und Jugendpsychiatrie (30)","BGII";"31 - Psychosomatik","BGI";0,"Leer";"","Leer"},2,0)</f>
        <v>Leer</v>
      </c>
      <c r="L159" s="7" t="str">
        <f>VLOOKUP(C159,{"29 - Psychiatrie (Erwachsene)","BGIb";"297 - stationsäquivalente Behandlung in der Erwachsenenpsychiatrie (29)","BGIb";"30 - Kinder- und Jugendpsychiatrie","BGIIb";"307 - stationsäquivalente Behandlung in der Kinder- und Jugendpsychiatrie (30)","BGIIb";"31 - Psychosomatik","BGIb";0,"Leer";"","Leer"},2,0)</f>
        <v>Leer</v>
      </c>
      <c r="M159" s="7" t="str">
        <f t="shared" si="24"/>
        <v>Leer</v>
      </c>
      <c r="N159" s="7" t="str">
        <f t="shared" si="25"/>
        <v>Leer</v>
      </c>
      <c r="P159" s="7">
        <f t="shared" si="33"/>
        <v>0</v>
      </c>
      <c r="Q159" s="7">
        <f>VLOOKUP(C159,{"29 - Psychiatrie (Erwachsene)",1;"297 - stationsäquivalente Behandlung in der Erwachsenenpsychiatrie (29)",1;"30 - Kinder- und Jugendpsychiatrie",1;"307 - stationsäquivalente Behandlung in der Kinder- und Jugendpsychiatrie (30)",1;"31 - Psychosomatik",1;0,0;"",0},2,0)</f>
        <v>0</v>
      </c>
      <c r="R159" s="7">
        <f t="shared" si="34"/>
        <v>0</v>
      </c>
      <c r="S159" s="7">
        <f t="shared" si="35"/>
        <v>0</v>
      </c>
      <c r="T159" s="7">
        <f t="shared" si="36"/>
        <v>0</v>
      </c>
      <c r="U159" s="7">
        <f t="shared" si="37"/>
        <v>0</v>
      </c>
      <c r="V159" s="7">
        <f t="shared" si="38"/>
        <v>0</v>
      </c>
    </row>
    <row r="160" spans="2:22" x14ac:dyDescent="0.25">
      <c r="B160" s="117" t="str">
        <f t="shared" si="32"/>
        <v>!!!</v>
      </c>
      <c r="C160" s="386"/>
      <c r="D160" s="270"/>
      <c r="E160" s="255"/>
      <c r="F160" s="255"/>
      <c r="G160" s="306"/>
      <c r="H160" s="268"/>
      <c r="I160" s="95"/>
      <c r="J160" s="342"/>
      <c r="K160" s="7" t="str">
        <f>VLOOKUP(C160,{"29 - Psychiatrie (Erwachsene)","BGI";"297 - stationsäquivalente Behandlung in der Erwachsenenpsychiatrie (29)","BGI";"30 - Kinder- und Jugendpsychiatrie","BGII";"307 - stationsäquivalente Behandlung in der Kinder- und Jugendpsychiatrie (30)","BGII";"31 - Psychosomatik","BGI";0,"Leer";"","Leer"},2,0)</f>
        <v>Leer</v>
      </c>
      <c r="L160" s="7" t="str">
        <f>VLOOKUP(C160,{"29 - Psychiatrie (Erwachsene)","BGIb";"297 - stationsäquivalente Behandlung in der Erwachsenenpsychiatrie (29)","BGIb";"30 - Kinder- und Jugendpsychiatrie","BGIIb";"307 - stationsäquivalente Behandlung in der Kinder- und Jugendpsychiatrie (30)","BGIIb";"31 - Psychosomatik","BGIb";0,"Leer";"","Leer"},2,0)</f>
        <v>Leer</v>
      </c>
      <c r="M160" s="7" t="str">
        <f t="shared" si="24"/>
        <v>Leer</v>
      </c>
      <c r="N160" s="7" t="str">
        <f t="shared" si="25"/>
        <v>Leer</v>
      </c>
      <c r="P160" s="7">
        <f t="shared" si="33"/>
        <v>0</v>
      </c>
      <c r="Q160" s="7">
        <f>VLOOKUP(C160,{"29 - Psychiatrie (Erwachsene)",1;"297 - stationsäquivalente Behandlung in der Erwachsenenpsychiatrie (29)",1;"30 - Kinder- und Jugendpsychiatrie",1;"307 - stationsäquivalente Behandlung in der Kinder- und Jugendpsychiatrie (30)",1;"31 - Psychosomatik",1;0,0;"",0},2,0)</f>
        <v>0</v>
      </c>
      <c r="R160" s="7">
        <f t="shared" si="34"/>
        <v>0</v>
      </c>
      <c r="S160" s="7">
        <f t="shared" si="35"/>
        <v>0</v>
      </c>
      <c r="T160" s="7">
        <f t="shared" si="36"/>
        <v>0</v>
      </c>
      <c r="U160" s="7">
        <f t="shared" si="37"/>
        <v>0</v>
      </c>
      <c r="V160" s="7">
        <f t="shared" si="38"/>
        <v>0</v>
      </c>
    </row>
    <row r="161" spans="2:22" x14ac:dyDescent="0.25">
      <c r="B161" s="117" t="str">
        <f t="shared" si="32"/>
        <v>!!!</v>
      </c>
      <c r="C161" s="386"/>
      <c r="D161" s="270"/>
      <c r="E161" s="255"/>
      <c r="F161" s="255"/>
      <c r="G161" s="306"/>
      <c r="H161" s="268"/>
      <c r="I161" s="95"/>
      <c r="J161" s="342"/>
      <c r="K161" s="7" t="str">
        <f>VLOOKUP(C161,{"29 - Psychiatrie (Erwachsene)","BGI";"297 - stationsäquivalente Behandlung in der Erwachsenenpsychiatrie (29)","BGI";"30 - Kinder- und Jugendpsychiatrie","BGII";"307 - stationsäquivalente Behandlung in der Kinder- und Jugendpsychiatrie (30)","BGII";"31 - Psychosomatik","BGI";0,"Leer";"","Leer"},2,0)</f>
        <v>Leer</v>
      </c>
      <c r="L161" s="7" t="str">
        <f>VLOOKUP(C161,{"29 - Psychiatrie (Erwachsene)","BGIb";"297 - stationsäquivalente Behandlung in der Erwachsenenpsychiatrie (29)","BGIb";"30 - Kinder- und Jugendpsychiatrie","BGIIb";"307 - stationsäquivalente Behandlung in der Kinder- und Jugendpsychiatrie (30)","BGIIb";"31 - Psychosomatik","BGIb";0,"Leer";"","Leer"},2,0)</f>
        <v>Leer</v>
      </c>
      <c r="M161" s="7" t="str">
        <f t="shared" si="24"/>
        <v>Leer</v>
      </c>
      <c r="N161" s="7" t="str">
        <f t="shared" si="25"/>
        <v>Leer</v>
      </c>
      <c r="P161" s="7">
        <f t="shared" si="33"/>
        <v>0</v>
      </c>
      <c r="Q161" s="7">
        <f>VLOOKUP(C161,{"29 - Psychiatrie (Erwachsene)",1;"297 - stationsäquivalente Behandlung in der Erwachsenenpsychiatrie (29)",1;"30 - Kinder- und Jugendpsychiatrie",1;"307 - stationsäquivalente Behandlung in der Kinder- und Jugendpsychiatrie (30)",1;"31 - Psychosomatik",1;0,0;"",0},2,0)</f>
        <v>0</v>
      </c>
      <c r="R161" s="7">
        <f t="shared" si="34"/>
        <v>0</v>
      </c>
      <c r="S161" s="7">
        <f t="shared" si="35"/>
        <v>0</v>
      </c>
      <c r="T161" s="7">
        <f t="shared" si="36"/>
        <v>0</v>
      </c>
      <c r="U161" s="7">
        <f t="shared" si="37"/>
        <v>0</v>
      </c>
      <c r="V161" s="7">
        <f t="shared" si="38"/>
        <v>0</v>
      </c>
    </row>
    <row r="162" spans="2:22" x14ac:dyDescent="0.25">
      <c r="B162" s="117" t="str">
        <f t="shared" si="32"/>
        <v>!!!</v>
      </c>
      <c r="C162" s="386"/>
      <c r="D162" s="270"/>
      <c r="E162" s="255"/>
      <c r="F162" s="255"/>
      <c r="G162" s="306"/>
      <c r="H162" s="268"/>
      <c r="I162" s="95"/>
      <c r="J162" s="342"/>
      <c r="K162" s="7" t="str">
        <f>VLOOKUP(C162,{"29 - Psychiatrie (Erwachsene)","BGI";"297 - stationsäquivalente Behandlung in der Erwachsenenpsychiatrie (29)","BGI";"30 - Kinder- und Jugendpsychiatrie","BGII";"307 - stationsäquivalente Behandlung in der Kinder- und Jugendpsychiatrie (30)","BGII";"31 - Psychosomatik","BGI";0,"Leer";"","Leer"},2,0)</f>
        <v>Leer</v>
      </c>
      <c r="L162" s="7" t="str">
        <f>VLOOKUP(C162,{"29 - Psychiatrie (Erwachsene)","BGIb";"297 - stationsäquivalente Behandlung in der Erwachsenenpsychiatrie (29)","BGIb";"30 - Kinder- und Jugendpsychiatrie","BGIIb";"307 - stationsäquivalente Behandlung in der Kinder- und Jugendpsychiatrie (30)","BGIIb";"31 - Psychosomatik","BGIb";0,"Leer";"","Leer"},2,0)</f>
        <v>Leer</v>
      </c>
      <c r="M162" s="7" t="str">
        <f t="shared" si="24"/>
        <v>Leer</v>
      </c>
      <c r="N162" s="7" t="str">
        <f t="shared" si="25"/>
        <v>Leer</v>
      </c>
      <c r="P162" s="7">
        <f t="shared" si="33"/>
        <v>0</v>
      </c>
      <c r="Q162" s="7">
        <f>VLOOKUP(C162,{"29 - Psychiatrie (Erwachsene)",1;"297 - stationsäquivalente Behandlung in der Erwachsenenpsychiatrie (29)",1;"30 - Kinder- und Jugendpsychiatrie",1;"307 - stationsäquivalente Behandlung in der Kinder- und Jugendpsychiatrie (30)",1;"31 - Psychosomatik",1;0,0;"",0},2,0)</f>
        <v>0</v>
      </c>
      <c r="R162" s="7">
        <f t="shared" si="34"/>
        <v>0</v>
      </c>
      <c r="S162" s="7">
        <f t="shared" si="35"/>
        <v>0</v>
      </c>
      <c r="T162" s="7">
        <f t="shared" si="36"/>
        <v>0</v>
      </c>
      <c r="U162" s="7">
        <f t="shared" si="37"/>
        <v>0</v>
      </c>
      <c r="V162" s="7">
        <f t="shared" si="38"/>
        <v>0</v>
      </c>
    </row>
    <row r="163" spans="2:22" x14ac:dyDescent="0.25">
      <c r="B163" s="117" t="str">
        <f t="shared" si="32"/>
        <v>!!!</v>
      </c>
      <c r="C163" s="386"/>
      <c r="D163" s="270"/>
      <c r="E163" s="255"/>
      <c r="F163" s="255"/>
      <c r="G163" s="306"/>
      <c r="H163" s="268"/>
      <c r="I163" s="95"/>
      <c r="J163" s="342"/>
      <c r="K163" s="7" t="str">
        <f>VLOOKUP(C163,{"29 - Psychiatrie (Erwachsene)","BGI";"297 - stationsäquivalente Behandlung in der Erwachsenenpsychiatrie (29)","BGI";"30 - Kinder- und Jugendpsychiatrie","BGII";"307 - stationsäquivalente Behandlung in der Kinder- und Jugendpsychiatrie (30)","BGII";"31 - Psychosomatik","BGI";0,"Leer";"","Leer"},2,0)</f>
        <v>Leer</v>
      </c>
      <c r="L163" s="7" t="str">
        <f>VLOOKUP(C163,{"29 - Psychiatrie (Erwachsene)","BGIb";"297 - stationsäquivalente Behandlung in der Erwachsenenpsychiatrie (29)","BGIb";"30 - Kinder- und Jugendpsychiatrie","BGIIb";"307 - stationsäquivalente Behandlung in der Kinder- und Jugendpsychiatrie (30)","BGIIb";"31 - Psychosomatik","BGIb";0,"Leer";"","Leer"},2,0)</f>
        <v>Leer</v>
      </c>
      <c r="M163" s="7" t="str">
        <f t="shared" si="24"/>
        <v>Leer</v>
      </c>
      <c r="N163" s="7" t="str">
        <f t="shared" si="25"/>
        <v>Leer</v>
      </c>
      <c r="P163" s="7">
        <f t="shared" si="33"/>
        <v>0</v>
      </c>
      <c r="Q163" s="7">
        <f>VLOOKUP(C163,{"29 - Psychiatrie (Erwachsene)",1;"297 - stationsäquivalente Behandlung in der Erwachsenenpsychiatrie (29)",1;"30 - Kinder- und Jugendpsychiatrie",1;"307 - stationsäquivalente Behandlung in der Kinder- und Jugendpsychiatrie (30)",1;"31 - Psychosomatik",1;0,0;"",0},2,0)</f>
        <v>0</v>
      </c>
      <c r="R163" s="7">
        <f t="shared" si="34"/>
        <v>0</v>
      </c>
      <c r="S163" s="7">
        <f t="shared" si="35"/>
        <v>0</v>
      </c>
      <c r="T163" s="7">
        <f t="shared" si="36"/>
        <v>0</v>
      </c>
      <c r="U163" s="7">
        <f t="shared" si="37"/>
        <v>0</v>
      </c>
      <c r="V163" s="7">
        <f t="shared" si="38"/>
        <v>0</v>
      </c>
    </row>
    <row r="164" spans="2:22" x14ac:dyDescent="0.25">
      <c r="B164" s="117" t="str">
        <f t="shared" si="32"/>
        <v>!!!</v>
      </c>
      <c r="C164" s="386"/>
      <c r="D164" s="270"/>
      <c r="E164" s="255"/>
      <c r="F164" s="255"/>
      <c r="G164" s="306"/>
      <c r="H164" s="268"/>
      <c r="I164" s="95"/>
      <c r="J164" s="342"/>
      <c r="K164" s="7" t="str">
        <f>VLOOKUP(C164,{"29 - Psychiatrie (Erwachsene)","BGI";"297 - stationsäquivalente Behandlung in der Erwachsenenpsychiatrie (29)","BGI";"30 - Kinder- und Jugendpsychiatrie","BGII";"307 - stationsäquivalente Behandlung in der Kinder- und Jugendpsychiatrie (30)","BGII";"31 - Psychosomatik","BGI";0,"Leer";"","Leer"},2,0)</f>
        <v>Leer</v>
      </c>
      <c r="L164" s="7" t="str">
        <f>VLOOKUP(C164,{"29 - Psychiatrie (Erwachsene)","BGIb";"297 - stationsäquivalente Behandlung in der Erwachsenenpsychiatrie (29)","BGIb";"30 - Kinder- und Jugendpsychiatrie","BGIIb";"307 - stationsäquivalente Behandlung in der Kinder- und Jugendpsychiatrie (30)","BGIIb";"31 - Psychosomatik","BGIb";0,"Leer";"","Leer"},2,0)</f>
        <v>Leer</v>
      </c>
      <c r="M164" s="7" t="str">
        <f t="shared" si="24"/>
        <v>Leer</v>
      </c>
      <c r="N164" s="7" t="str">
        <f t="shared" si="25"/>
        <v>Leer</v>
      </c>
      <c r="P164" s="7">
        <f t="shared" si="33"/>
        <v>0</v>
      </c>
      <c r="Q164" s="7">
        <f>VLOOKUP(C164,{"29 - Psychiatrie (Erwachsene)",1;"297 - stationsäquivalente Behandlung in der Erwachsenenpsychiatrie (29)",1;"30 - Kinder- und Jugendpsychiatrie",1;"307 - stationsäquivalente Behandlung in der Kinder- und Jugendpsychiatrie (30)",1;"31 - Psychosomatik",1;0,0;"",0},2,0)</f>
        <v>0</v>
      </c>
      <c r="R164" s="7">
        <f t="shared" si="34"/>
        <v>0</v>
      </c>
      <c r="S164" s="7">
        <f t="shared" si="35"/>
        <v>0</v>
      </c>
      <c r="T164" s="7">
        <f t="shared" si="36"/>
        <v>0</v>
      </c>
      <c r="U164" s="7">
        <f t="shared" si="37"/>
        <v>0</v>
      </c>
      <c r="V164" s="7">
        <f t="shared" si="38"/>
        <v>0</v>
      </c>
    </row>
    <row r="165" spans="2:22" x14ac:dyDescent="0.25">
      <c r="B165" s="117" t="str">
        <f t="shared" si="32"/>
        <v>!!!</v>
      </c>
      <c r="C165" s="386"/>
      <c r="D165" s="270"/>
      <c r="E165" s="255"/>
      <c r="F165" s="255"/>
      <c r="G165" s="306"/>
      <c r="H165" s="268"/>
      <c r="I165" s="95"/>
      <c r="J165" s="342"/>
      <c r="K165" s="7" t="str">
        <f>VLOOKUP(C165,{"29 - Psychiatrie (Erwachsene)","BGI";"297 - stationsäquivalente Behandlung in der Erwachsenenpsychiatrie (29)","BGI";"30 - Kinder- und Jugendpsychiatrie","BGII";"307 - stationsäquivalente Behandlung in der Kinder- und Jugendpsychiatrie (30)","BGII";"31 - Psychosomatik","BGI";0,"Leer";"","Leer"},2,0)</f>
        <v>Leer</v>
      </c>
      <c r="L165" s="7" t="str">
        <f>VLOOKUP(C165,{"29 - Psychiatrie (Erwachsene)","BGIb";"297 - stationsäquivalente Behandlung in der Erwachsenenpsychiatrie (29)","BGIb";"30 - Kinder- und Jugendpsychiatrie","BGIIb";"307 - stationsäquivalente Behandlung in der Kinder- und Jugendpsychiatrie (30)","BGIIb";"31 - Psychosomatik","BGIb";0,"Leer";"","Leer"},2,0)</f>
        <v>Leer</v>
      </c>
      <c r="M165" s="7" t="str">
        <f t="shared" si="24"/>
        <v>Leer</v>
      </c>
      <c r="N165" s="7" t="str">
        <f t="shared" si="25"/>
        <v>Leer</v>
      </c>
      <c r="P165" s="7">
        <f t="shared" si="33"/>
        <v>0</v>
      </c>
      <c r="Q165" s="7">
        <f>VLOOKUP(C165,{"29 - Psychiatrie (Erwachsene)",1;"297 - stationsäquivalente Behandlung in der Erwachsenenpsychiatrie (29)",1;"30 - Kinder- und Jugendpsychiatrie",1;"307 - stationsäquivalente Behandlung in der Kinder- und Jugendpsychiatrie (30)",1;"31 - Psychosomatik",1;0,0;"",0},2,0)</f>
        <v>0</v>
      </c>
      <c r="R165" s="7">
        <f t="shared" si="34"/>
        <v>0</v>
      </c>
      <c r="S165" s="7">
        <f t="shared" si="35"/>
        <v>0</v>
      </c>
      <c r="T165" s="7">
        <f t="shared" si="36"/>
        <v>0</v>
      </c>
      <c r="U165" s="7">
        <f t="shared" si="37"/>
        <v>0</v>
      </c>
      <c r="V165" s="7">
        <f t="shared" si="38"/>
        <v>0</v>
      </c>
    </row>
    <row r="166" spans="2:22" x14ac:dyDescent="0.25">
      <c r="B166" s="117" t="str">
        <f t="shared" si="32"/>
        <v>!!!</v>
      </c>
      <c r="C166" s="386"/>
      <c r="D166" s="270"/>
      <c r="E166" s="255"/>
      <c r="F166" s="255"/>
      <c r="G166" s="306"/>
      <c r="H166" s="268"/>
      <c r="I166" s="95"/>
      <c r="J166" s="342"/>
      <c r="K166" s="7" t="str">
        <f>VLOOKUP(C166,{"29 - Psychiatrie (Erwachsene)","BGI";"297 - stationsäquivalente Behandlung in der Erwachsenenpsychiatrie (29)","BGI";"30 - Kinder- und Jugendpsychiatrie","BGII";"307 - stationsäquivalente Behandlung in der Kinder- und Jugendpsychiatrie (30)","BGII";"31 - Psychosomatik","BGI";0,"Leer";"","Leer"},2,0)</f>
        <v>Leer</v>
      </c>
      <c r="L166" s="7" t="str">
        <f>VLOOKUP(C166,{"29 - Psychiatrie (Erwachsene)","BGIb";"297 - stationsäquivalente Behandlung in der Erwachsenenpsychiatrie (29)","BGIb";"30 - Kinder- und Jugendpsychiatrie","BGIIb";"307 - stationsäquivalente Behandlung in der Kinder- und Jugendpsychiatrie (30)","BGIIb";"31 - Psychosomatik","BGIb";0,"Leer";"","Leer"},2,0)</f>
        <v>Leer</v>
      </c>
      <c r="M166" s="7" t="str">
        <f t="shared" si="24"/>
        <v>Leer</v>
      </c>
      <c r="N166" s="7" t="str">
        <f t="shared" si="25"/>
        <v>Leer</v>
      </c>
      <c r="P166" s="7">
        <f t="shared" si="33"/>
        <v>0</v>
      </c>
      <c r="Q166" s="7">
        <f>VLOOKUP(C166,{"29 - Psychiatrie (Erwachsene)",1;"297 - stationsäquivalente Behandlung in der Erwachsenenpsychiatrie (29)",1;"30 - Kinder- und Jugendpsychiatrie",1;"307 - stationsäquivalente Behandlung in der Kinder- und Jugendpsychiatrie (30)",1;"31 - Psychosomatik",1;0,0;"",0},2,0)</f>
        <v>0</v>
      </c>
      <c r="R166" s="7">
        <f t="shared" si="34"/>
        <v>0</v>
      </c>
      <c r="S166" s="7">
        <f t="shared" si="35"/>
        <v>0</v>
      </c>
      <c r="T166" s="7">
        <f t="shared" si="36"/>
        <v>0</v>
      </c>
      <c r="U166" s="7">
        <f t="shared" si="37"/>
        <v>0</v>
      </c>
      <c r="V166" s="7">
        <f t="shared" si="38"/>
        <v>0</v>
      </c>
    </row>
    <row r="167" spans="2:22" x14ac:dyDescent="0.25">
      <c r="B167" s="117" t="str">
        <f t="shared" si="32"/>
        <v>!!!</v>
      </c>
      <c r="C167" s="386"/>
      <c r="D167" s="270"/>
      <c r="E167" s="255"/>
      <c r="F167" s="255"/>
      <c r="G167" s="306"/>
      <c r="H167" s="268"/>
      <c r="I167" s="95"/>
      <c r="J167" s="342"/>
      <c r="K167" s="7" t="str">
        <f>VLOOKUP(C167,{"29 - Psychiatrie (Erwachsene)","BGI";"297 - stationsäquivalente Behandlung in der Erwachsenenpsychiatrie (29)","BGI";"30 - Kinder- und Jugendpsychiatrie","BGII";"307 - stationsäquivalente Behandlung in der Kinder- und Jugendpsychiatrie (30)","BGII";"31 - Psychosomatik","BGI";0,"Leer";"","Leer"},2,0)</f>
        <v>Leer</v>
      </c>
      <c r="L167" s="7" t="str">
        <f>VLOOKUP(C167,{"29 - Psychiatrie (Erwachsene)","BGIb";"297 - stationsäquivalente Behandlung in der Erwachsenenpsychiatrie (29)","BGIb";"30 - Kinder- und Jugendpsychiatrie","BGIIb";"307 - stationsäquivalente Behandlung in der Kinder- und Jugendpsychiatrie (30)","BGIIb";"31 - Psychosomatik","BGIb";0,"Leer";"","Leer"},2,0)</f>
        <v>Leer</v>
      </c>
      <c r="M167" s="7" t="str">
        <f t="shared" si="24"/>
        <v>Leer</v>
      </c>
      <c r="N167" s="7" t="str">
        <f t="shared" si="25"/>
        <v>Leer</v>
      </c>
      <c r="P167" s="7">
        <f t="shared" si="33"/>
        <v>0</v>
      </c>
      <c r="Q167" s="7">
        <f>VLOOKUP(C167,{"29 - Psychiatrie (Erwachsene)",1;"297 - stationsäquivalente Behandlung in der Erwachsenenpsychiatrie (29)",1;"30 - Kinder- und Jugendpsychiatrie",1;"307 - stationsäquivalente Behandlung in der Kinder- und Jugendpsychiatrie (30)",1;"31 - Psychosomatik",1;0,0;"",0},2,0)</f>
        <v>0</v>
      </c>
      <c r="R167" s="7">
        <f t="shared" si="34"/>
        <v>0</v>
      </c>
      <c r="S167" s="7">
        <f t="shared" si="35"/>
        <v>0</v>
      </c>
      <c r="T167" s="7">
        <f t="shared" si="36"/>
        <v>0</v>
      </c>
      <c r="U167" s="7">
        <f t="shared" si="37"/>
        <v>0</v>
      </c>
      <c r="V167" s="7">
        <f t="shared" si="38"/>
        <v>0</v>
      </c>
    </row>
    <row r="168" spans="2:22" x14ac:dyDescent="0.25">
      <c r="B168" s="117" t="str">
        <f t="shared" si="32"/>
        <v>!!!</v>
      </c>
      <c r="C168" s="386"/>
      <c r="D168" s="270"/>
      <c r="E168" s="255"/>
      <c r="F168" s="255"/>
      <c r="G168" s="306"/>
      <c r="H168" s="268"/>
      <c r="I168" s="95"/>
      <c r="J168" s="342"/>
      <c r="K168" s="7" t="str">
        <f>VLOOKUP(C168,{"29 - Psychiatrie (Erwachsene)","BGI";"297 - stationsäquivalente Behandlung in der Erwachsenenpsychiatrie (29)","BGI";"30 - Kinder- und Jugendpsychiatrie","BGII";"307 - stationsäquivalente Behandlung in der Kinder- und Jugendpsychiatrie (30)","BGII";"31 - Psychosomatik","BGI";0,"Leer";"","Leer"},2,0)</f>
        <v>Leer</v>
      </c>
      <c r="L168" s="7" t="str">
        <f>VLOOKUP(C168,{"29 - Psychiatrie (Erwachsene)","BGIb";"297 - stationsäquivalente Behandlung in der Erwachsenenpsychiatrie (29)","BGIb";"30 - Kinder- und Jugendpsychiatrie","BGIIb";"307 - stationsäquivalente Behandlung in der Kinder- und Jugendpsychiatrie (30)","BGIIb";"31 - Psychosomatik","BGIb";0,"Leer";"","Leer"},2,0)</f>
        <v>Leer</v>
      </c>
      <c r="M168" s="7" t="str">
        <f t="shared" si="24"/>
        <v>Leer</v>
      </c>
      <c r="N168" s="7" t="str">
        <f t="shared" si="25"/>
        <v>Leer</v>
      </c>
      <c r="P168" s="7">
        <f t="shared" si="33"/>
        <v>0</v>
      </c>
      <c r="Q168" s="7">
        <f>VLOOKUP(C168,{"29 - Psychiatrie (Erwachsene)",1;"297 - stationsäquivalente Behandlung in der Erwachsenenpsychiatrie (29)",1;"30 - Kinder- und Jugendpsychiatrie",1;"307 - stationsäquivalente Behandlung in der Kinder- und Jugendpsychiatrie (30)",1;"31 - Psychosomatik",1;0,0;"",0},2,0)</f>
        <v>0</v>
      </c>
      <c r="R168" s="7">
        <f t="shared" si="34"/>
        <v>0</v>
      </c>
      <c r="S168" s="7">
        <f t="shared" si="35"/>
        <v>0</v>
      </c>
      <c r="T168" s="7">
        <f t="shared" si="36"/>
        <v>0</v>
      </c>
      <c r="U168" s="7">
        <f t="shared" si="37"/>
        <v>0</v>
      </c>
      <c r="V168" s="7">
        <f t="shared" si="38"/>
        <v>0</v>
      </c>
    </row>
    <row r="169" spans="2:22" x14ac:dyDescent="0.25">
      <c r="B169" s="117" t="str">
        <f t="shared" si="32"/>
        <v>!!!</v>
      </c>
      <c r="C169" s="386"/>
      <c r="D169" s="270"/>
      <c r="E169" s="255"/>
      <c r="F169" s="255"/>
      <c r="G169" s="306"/>
      <c r="H169" s="268"/>
      <c r="I169" s="95"/>
      <c r="J169" s="342"/>
      <c r="K169" s="7" t="str">
        <f>VLOOKUP(C169,{"29 - Psychiatrie (Erwachsene)","BGI";"297 - stationsäquivalente Behandlung in der Erwachsenenpsychiatrie (29)","BGI";"30 - Kinder- und Jugendpsychiatrie","BGII";"307 - stationsäquivalente Behandlung in der Kinder- und Jugendpsychiatrie (30)","BGII";"31 - Psychosomatik","BGI";0,"Leer";"","Leer"},2,0)</f>
        <v>Leer</v>
      </c>
      <c r="L169" s="7" t="str">
        <f>VLOOKUP(C169,{"29 - Psychiatrie (Erwachsene)","BGIb";"297 - stationsäquivalente Behandlung in der Erwachsenenpsychiatrie (29)","BGIb";"30 - Kinder- und Jugendpsychiatrie","BGIIb";"307 - stationsäquivalente Behandlung in der Kinder- und Jugendpsychiatrie (30)","BGIIb";"31 - Psychosomatik","BGIb";0,"Leer";"","Leer"},2,0)</f>
        <v>Leer</v>
      </c>
      <c r="M169" s="7" t="str">
        <f t="shared" si="24"/>
        <v>Leer</v>
      </c>
      <c r="N169" s="7" t="str">
        <f t="shared" si="25"/>
        <v>Leer</v>
      </c>
      <c r="P169" s="7">
        <f t="shared" si="33"/>
        <v>0</v>
      </c>
      <c r="Q169" s="7">
        <f>VLOOKUP(C169,{"29 - Psychiatrie (Erwachsene)",1;"297 - stationsäquivalente Behandlung in der Erwachsenenpsychiatrie (29)",1;"30 - Kinder- und Jugendpsychiatrie",1;"307 - stationsäquivalente Behandlung in der Kinder- und Jugendpsychiatrie (30)",1;"31 - Psychosomatik",1;0,0;"",0},2,0)</f>
        <v>0</v>
      </c>
      <c r="R169" s="7">
        <f t="shared" si="34"/>
        <v>0</v>
      </c>
      <c r="S169" s="7">
        <f t="shared" si="35"/>
        <v>0</v>
      </c>
      <c r="T169" s="7">
        <f t="shared" si="36"/>
        <v>0</v>
      </c>
      <c r="U169" s="7">
        <f t="shared" si="37"/>
        <v>0</v>
      </c>
      <c r="V169" s="7">
        <f t="shared" si="38"/>
        <v>0</v>
      </c>
    </row>
    <row r="170" spans="2:22" x14ac:dyDescent="0.25">
      <c r="B170" s="117" t="str">
        <f t="shared" si="32"/>
        <v>!!!</v>
      </c>
      <c r="C170" s="386"/>
      <c r="D170" s="270"/>
      <c r="E170" s="255"/>
      <c r="F170" s="255"/>
      <c r="G170" s="306"/>
      <c r="H170" s="268"/>
      <c r="I170" s="95"/>
      <c r="J170" s="342"/>
      <c r="K170" s="7" t="str">
        <f>VLOOKUP(C170,{"29 - Psychiatrie (Erwachsene)","BGI";"297 - stationsäquivalente Behandlung in der Erwachsenenpsychiatrie (29)","BGI";"30 - Kinder- und Jugendpsychiatrie","BGII";"307 - stationsäquivalente Behandlung in der Kinder- und Jugendpsychiatrie (30)","BGII";"31 - Psychosomatik","BGI";0,"Leer";"","Leer"},2,0)</f>
        <v>Leer</v>
      </c>
      <c r="L170" s="7" t="str">
        <f>VLOOKUP(C170,{"29 - Psychiatrie (Erwachsene)","BGIb";"297 - stationsäquivalente Behandlung in der Erwachsenenpsychiatrie (29)","BGIb";"30 - Kinder- und Jugendpsychiatrie","BGIIb";"307 - stationsäquivalente Behandlung in der Kinder- und Jugendpsychiatrie (30)","BGIIb";"31 - Psychosomatik","BGIb";0,"Leer";"","Leer"},2,0)</f>
        <v>Leer</v>
      </c>
      <c r="M170" s="7" t="str">
        <f t="shared" si="24"/>
        <v>Leer</v>
      </c>
      <c r="N170" s="7" t="str">
        <f t="shared" si="25"/>
        <v>Leer</v>
      </c>
      <c r="P170" s="7">
        <f t="shared" si="33"/>
        <v>0</v>
      </c>
      <c r="Q170" s="7">
        <f>VLOOKUP(C170,{"29 - Psychiatrie (Erwachsene)",1;"297 - stationsäquivalente Behandlung in der Erwachsenenpsychiatrie (29)",1;"30 - Kinder- und Jugendpsychiatrie",1;"307 - stationsäquivalente Behandlung in der Kinder- und Jugendpsychiatrie (30)",1;"31 - Psychosomatik",1;0,0;"",0},2,0)</f>
        <v>0</v>
      </c>
      <c r="R170" s="7">
        <f t="shared" si="34"/>
        <v>0</v>
      </c>
      <c r="S170" s="7">
        <f t="shared" si="35"/>
        <v>0</v>
      </c>
      <c r="T170" s="7">
        <f t="shared" si="36"/>
        <v>0</v>
      </c>
      <c r="U170" s="7">
        <f t="shared" si="37"/>
        <v>0</v>
      </c>
      <c r="V170" s="7">
        <f t="shared" si="38"/>
        <v>0</v>
      </c>
    </row>
    <row r="171" spans="2:22" x14ac:dyDescent="0.25">
      <c r="B171" s="117" t="str">
        <f t="shared" si="32"/>
        <v>!!!</v>
      </c>
      <c r="C171" s="386"/>
      <c r="D171" s="270"/>
      <c r="E171" s="255"/>
      <c r="F171" s="255"/>
      <c r="G171" s="306"/>
      <c r="H171" s="268"/>
      <c r="I171" s="95"/>
      <c r="J171" s="342"/>
      <c r="K171" s="7" t="str">
        <f>VLOOKUP(C171,{"29 - Psychiatrie (Erwachsene)","BGI";"297 - stationsäquivalente Behandlung in der Erwachsenenpsychiatrie (29)","BGI";"30 - Kinder- und Jugendpsychiatrie","BGII";"307 - stationsäquivalente Behandlung in der Kinder- und Jugendpsychiatrie (30)","BGII";"31 - Psychosomatik","BGI";0,"Leer";"","Leer"},2,0)</f>
        <v>Leer</v>
      </c>
      <c r="L171" s="7" t="str">
        <f>VLOOKUP(C171,{"29 - Psychiatrie (Erwachsene)","BGIb";"297 - stationsäquivalente Behandlung in der Erwachsenenpsychiatrie (29)","BGIb";"30 - Kinder- und Jugendpsychiatrie","BGIIb";"307 - stationsäquivalente Behandlung in der Kinder- und Jugendpsychiatrie (30)","BGIIb";"31 - Psychosomatik","BGIb";0,"Leer";"","Leer"},2,0)</f>
        <v>Leer</v>
      </c>
      <c r="M171" s="7" t="str">
        <f t="shared" si="24"/>
        <v>Leer</v>
      </c>
      <c r="N171" s="7" t="str">
        <f t="shared" si="25"/>
        <v>Leer</v>
      </c>
      <c r="P171" s="7">
        <f t="shared" si="33"/>
        <v>0</v>
      </c>
      <c r="Q171" s="7">
        <f>VLOOKUP(C171,{"29 - Psychiatrie (Erwachsene)",1;"297 - stationsäquivalente Behandlung in der Erwachsenenpsychiatrie (29)",1;"30 - Kinder- und Jugendpsychiatrie",1;"307 - stationsäquivalente Behandlung in der Kinder- und Jugendpsychiatrie (30)",1;"31 - Psychosomatik",1;0,0;"",0},2,0)</f>
        <v>0</v>
      </c>
      <c r="R171" s="7">
        <f t="shared" si="34"/>
        <v>0</v>
      </c>
      <c r="S171" s="7">
        <f t="shared" si="35"/>
        <v>0</v>
      </c>
      <c r="T171" s="7">
        <f t="shared" si="36"/>
        <v>0</v>
      </c>
      <c r="U171" s="7">
        <f t="shared" si="37"/>
        <v>0</v>
      </c>
      <c r="V171" s="7">
        <f t="shared" si="38"/>
        <v>0</v>
      </c>
    </row>
    <row r="172" spans="2:22" x14ac:dyDescent="0.25">
      <c r="B172" s="117" t="str">
        <f t="shared" si="32"/>
        <v>!!!</v>
      </c>
      <c r="C172" s="386"/>
      <c r="D172" s="270"/>
      <c r="E172" s="255"/>
      <c r="F172" s="255"/>
      <c r="G172" s="306"/>
      <c r="H172" s="268"/>
      <c r="I172" s="95"/>
      <c r="J172" s="342"/>
      <c r="K172" s="7" t="str">
        <f>VLOOKUP(C172,{"29 - Psychiatrie (Erwachsene)","BGI";"297 - stationsäquivalente Behandlung in der Erwachsenenpsychiatrie (29)","BGI";"30 - Kinder- und Jugendpsychiatrie","BGII";"307 - stationsäquivalente Behandlung in der Kinder- und Jugendpsychiatrie (30)","BGII";"31 - Psychosomatik","BGI";0,"Leer";"","Leer"},2,0)</f>
        <v>Leer</v>
      </c>
      <c r="L172" s="7" t="str">
        <f>VLOOKUP(C172,{"29 - Psychiatrie (Erwachsene)","BGIb";"297 - stationsäquivalente Behandlung in der Erwachsenenpsychiatrie (29)","BGIb";"30 - Kinder- und Jugendpsychiatrie","BGIIb";"307 - stationsäquivalente Behandlung in der Kinder- und Jugendpsychiatrie (30)","BGIIb";"31 - Psychosomatik","BGIb";0,"Leer";"","Leer"},2,0)</f>
        <v>Leer</v>
      </c>
      <c r="M172" s="7" t="str">
        <f t="shared" si="24"/>
        <v>Leer</v>
      </c>
      <c r="N172" s="7" t="str">
        <f t="shared" si="25"/>
        <v>Leer</v>
      </c>
      <c r="P172" s="7">
        <f t="shared" si="33"/>
        <v>0</v>
      </c>
      <c r="Q172" s="7">
        <f>VLOOKUP(C172,{"29 - Psychiatrie (Erwachsene)",1;"297 - stationsäquivalente Behandlung in der Erwachsenenpsychiatrie (29)",1;"30 - Kinder- und Jugendpsychiatrie",1;"307 - stationsäquivalente Behandlung in der Kinder- und Jugendpsychiatrie (30)",1;"31 - Psychosomatik",1;0,0;"",0},2,0)</f>
        <v>0</v>
      </c>
      <c r="R172" s="7">
        <f t="shared" si="34"/>
        <v>0</v>
      </c>
      <c r="S172" s="7">
        <f t="shared" si="35"/>
        <v>0</v>
      </c>
      <c r="T172" s="7">
        <f t="shared" si="36"/>
        <v>0</v>
      </c>
      <c r="U172" s="7">
        <f t="shared" si="37"/>
        <v>0</v>
      </c>
      <c r="V172" s="7">
        <f t="shared" si="38"/>
        <v>0</v>
      </c>
    </row>
    <row r="173" spans="2:22" x14ac:dyDescent="0.25">
      <c r="B173" s="117" t="str">
        <f t="shared" si="32"/>
        <v>!!!</v>
      </c>
      <c r="C173" s="386"/>
      <c r="D173" s="270"/>
      <c r="E173" s="255"/>
      <c r="F173" s="255"/>
      <c r="G173" s="306"/>
      <c r="H173" s="268"/>
      <c r="I173" s="95"/>
      <c r="J173" s="342"/>
      <c r="K173" s="7" t="str">
        <f>VLOOKUP(C173,{"29 - Psychiatrie (Erwachsene)","BGI";"297 - stationsäquivalente Behandlung in der Erwachsenenpsychiatrie (29)","BGI";"30 - Kinder- und Jugendpsychiatrie","BGII";"307 - stationsäquivalente Behandlung in der Kinder- und Jugendpsychiatrie (30)","BGII";"31 - Psychosomatik","BGI";0,"Leer";"","Leer"},2,0)</f>
        <v>Leer</v>
      </c>
      <c r="L173" s="7" t="str">
        <f>VLOOKUP(C173,{"29 - Psychiatrie (Erwachsene)","BGIb";"297 - stationsäquivalente Behandlung in der Erwachsenenpsychiatrie (29)","BGIb";"30 - Kinder- und Jugendpsychiatrie","BGIIb";"307 - stationsäquivalente Behandlung in der Kinder- und Jugendpsychiatrie (30)","BGIIb";"31 - Psychosomatik","BGIb";0,"Leer";"","Leer"},2,0)</f>
        <v>Leer</v>
      </c>
      <c r="M173" s="7" t="str">
        <f t="shared" si="24"/>
        <v>Leer</v>
      </c>
      <c r="N173" s="7" t="str">
        <f t="shared" si="25"/>
        <v>Leer</v>
      </c>
      <c r="P173" s="7">
        <f t="shared" si="33"/>
        <v>0</v>
      </c>
      <c r="Q173" s="7">
        <f>VLOOKUP(C173,{"29 - Psychiatrie (Erwachsene)",1;"297 - stationsäquivalente Behandlung in der Erwachsenenpsychiatrie (29)",1;"30 - Kinder- und Jugendpsychiatrie",1;"307 - stationsäquivalente Behandlung in der Kinder- und Jugendpsychiatrie (30)",1;"31 - Psychosomatik",1;0,0;"",0},2,0)</f>
        <v>0</v>
      </c>
      <c r="R173" s="7">
        <f t="shared" si="34"/>
        <v>0</v>
      </c>
      <c r="S173" s="7">
        <f t="shared" si="35"/>
        <v>0</v>
      </c>
      <c r="T173" s="7">
        <f t="shared" si="36"/>
        <v>0</v>
      </c>
      <c r="U173" s="7">
        <f t="shared" si="37"/>
        <v>0</v>
      </c>
      <c r="V173" s="7">
        <f t="shared" si="38"/>
        <v>0</v>
      </c>
    </row>
    <row r="174" spans="2:22" x14ac:dyDescent="0.25">
      <c r="B174" s="117" t="str">
        <f t="shared" si="32"/>
        <v>!!!</v>
      </c>
      <c r="C174" s="386"/>
      <c r="D174" s="270"/>
      <c r="E174" s="255"/>
      <c r="F174" s="255"/>
      <c r="G174" s="306"/>
      <c r="H174" s="268"/>
      <c r="I174" s="95"/>
      <c r="J174" s="342"/>
      <c r="K174" s="7" t="str">
        <f>VLOOKUP(C174,{"29 - Psychiatrie (Erwachsene)","BGI";"297 - stationsäquivalente Behandlung in der Erwachsenenpsychiatrie (29)","BGI";"30 - Kinder- und Jugendpsychiatrie","BGII";"307 - stationsäquivalente Behandlung in der Kinder- und Jugendpsychiatrie (30)","BGII";"31 - Psychosomatik","BGI";0,"Leer";"","Leer"},2,0)</f>
        <v>Leer</v>
      </c>
      <c r="L174" s="7" t="str">
        <f>VLOOKUP(C174,{"29 - Psychiatrie (Erwachsene)","BGIb";"297 - stationsäquivalente Behandlung in der Erwachsenenpsychiatrie (29)","BGIb";"30 - Kinder- und Jugendpsychiatrie","BGIIb";"307 - stationsäquivalente Behandlung in der Kinder- und Jugendpsychiatrie (30)","BGIIb";"31 - Psychosomatik","BGIb";0,"Leer";"","Leer"},2,0)</f>
        <v>Leer</v>
      </c>
      <c r="M174" s="7" t="str">
        <f t="shared" si="24"/>
        <v>Leer</v>
      </c>
      <c r="N174" s="7" t="str">
        <f t="shared" si="25"/>
        <v>Leer</v>
      </c>
      <c r="P174" s="7">
        <f t="shared" si="33"/>
        <v>0</v>
      </c>
      <c r="Q174" s="7">
        <f>VLOOKUP(C174,{"29 - Psychiatrie (Erwachsene)",1;"297 - stationsäquivalente Behandlung in der Erwachsenenpsychiatrie (29)",1;"30 - Kinder- und Jugendpsychiatrie",1;"307 - stationsäquivalente Behandlung in der Kinder- und Jugendpsychiatrie (30)",1;"31 - Psychosomatik",1;0,0;"",0},2,0)</f>
        <v>0</v>
      </c>
      <c r="R174" s="7">
        <f t="shared" si="34"/>
        <v>0</v>
      </c>
      <c r="S174" s="7">
        <f t="shared" si="35"/>
        <v>0</v>
      </c>
      <c r="T174" s="7">
        <f t="shared" si="36"/>
        <v>0</v>
      </c>
      <c r="U174" s="7">
        <f t="shared" si="37"/>
        <v>0</v>
      </c>
      <c r="V174" s="7">
        <f t="shared" si="38"/>
        <v>0</v>
      </c>
    </row>
    <row r="175" spans="2:22" x14ac:dyDescent="0.25">
      <c r="B175" s="117" t="str">
        <f t="shared" si="32"/>
        <v>!!!</v>
      </c>
      <c r="C175" s="386"/>
      <c r="D175" s="270"/>
      <c r="E175" s="255"/>
      <c r="F175" s="255"/>
      <c r="G175" s="306"/>
      <c r="H175" s="268"/>
      <c r="I175" s="95"/>
      <c r="J175" s="342"/>
      <c r="K175" s="7" t="str">
        <f>VLOOKUP(C175,{"29 - Psychiatrie (Erwachsene)","BGI";"297 - stationsäquivalente Behandlung in der Erwachsenenpsychiatrie (29)","BGI";"30 - Kinder- und Jugendpsychiatrie","BGII";"307 - stationsäquivalente Behandlung in der Kinder- und Jugendpsychiatrie (30)","BGII";"31 - Psychosomatik","BGI";0,"Leer";"","Leer"},2,0)</f>
        <v>Leer</v>
      </c>
      <c r="L175" s="7" t="str">
        <f>VLOOKUP(C175,{"29 - Psychiatrie (Erwachsene)","BGIb";"297 - stationsäquivalente Behandlung in der Erwachsenenpsychiatrie (29)","BGIb";"30 - Kinder- und Jugendpsychiatrie","BGIIb";"307 - stationsäquivalente Behandlung in der Kinder- und Jugendpsychiatrie (30)","BGIIb";"31 - Psychosomatik","BGIb";0,"Leer";"","Leer"},2,0)</f>
        <v>Leer</v>
      </c>
      <c r="M175" s="7" t="str">
        <f t="shared" si="24"/>
        <v>Leer</v>
      </c>
      <c r="N175" s="7" t="str">
        <f t="shared" ref="N175:N206" si="39">IF(C174&lt;&gt;"","Einrichtungen2","Leer")</f>
        <v>Leer</v>
      </c>
      <c r="P175" s="7">
        <f t="shared" si="33"/>
        <v>0</v>
      </c>
      <c r="Q175" s="7">
        <f>VLOOKUP(C175,{"29 - Psychiatrie (Erwachsene)",1;"297 - stationsäquivalente Behandlung in der Erwachsenenpsychiatrie (29)",1;"30 - Kinder- und Jugendpsychiatrie",1;"307 - stationsäquivalente Behandlung in der Kinder- und Jugendpsychiatrie (30)",1;"31 - Psychosomatik",1;0,0;"",0},2,0)</f>
        <v>0</v>
      </c>
      <c r="R175" s="7">
        <f t="shared" si="34"/>
        <v>0</v>
      </c>
      <c r="S175" s="7">
        <f t="shared" si="35"/>
        <v>0</v>
      </c>
      <c r="T175" s="7">
        <f t="shared" si="36"/>
        <v>0</v>
      </c>
      <c r="U175" s="7">
        <f t="shared" si="37"/>
        <v>0</v>
      </c>
      <c r="V175" s="7">
        <f t="shared" si="38"/>
        <v>0</v>
      </c>
    </row>
    <row r="176" spans="2:22" x14ac:dyDescent="0.25">
      <c r="B176" s="117" t="str">
        <f t="shared" si="32"/>
        <v>!!!</v>
      </c>
      <c r="C176" s="386"/>
      <c r="D176" s="270"/>
      <c r="E176" s="255"/>
      <c r="F176" s="255"/>
      <c r="G176" s="306"/>
      <c r="H176" s="268"/>
      <c r="I176" s="95"/>
      <c r="J176" s="342"/>
      <c r="K176" s="7" t="str">
        <f>VLOOKUP(C176,{"29 - Psychiatrie (Erwachsene)","BGI";"297 - stationsäquivalente Behandlung in der Erwachsenenpsychiatrie (29)","BGI";"30 - Kinder- und Jugendpsychiatrie","BGII";"307 - stationsäquivalente Behandlung in der Kinder- und Jugendpsychiatrie (30)","BGII";"31 - Psychosomatik","BGI";0,"Leer";"","Leer"},2,0)</f>
        <v>Leer</v>
      </c>
      <c r="L176" s="7" t="str">
        <f>VLOOKUP(C176,{"29 - Psychiatrie (Erwachsene)","BGIb";"297 - stationsäquivalente Behandlung in der Erwachsenenpsychiatrie (29)","BGIb";"30 - Kinder- und Jugendpsychiatrie","BGIIb";"307 - stationsäquivalente Behandlung in der Kinder- und Jugendpsychiatrie (30)","BGIIb";"31 - Psychosomatik","BGIb";0,"Leer";"","Leer"},2,0)</f>
        <v>Leer</v>
      </c>
      <c r="M176" s="7" t="str">
        <f t="shared" si="24"/>
        <v>Leer</v>
      </c>
      <c r="N176" s="7" t="str">
        <f t="shared" si="39"/>
        <v>Leer</v>
      </c>
      <c r="P176" s="7">
        <f t="shared" si="33"/>
        <v>0</v>
      </c>
      <c r="Q176" s="7">
        <f>VLOOKUP(C176,{"29 - Psychiatrie (Erwachsene)",1;"297 - stationsäquivalente Behandlung in der Erwachsenenpsychiatrie (29)",1;"30 - Kinder- und Jugendpsychiatrie",1;"307 - stationsäquivalente Behandlung in der Kinder- und Jugendpsychiatrie (30)",1;"31 - Psychosomatik",1;0,0;"",0},2,0)</f>
        <v>0</v>
      </c>
      <c r="R176" s="7">
        <f t="shared" si="34"/>
        <v>0</v>
      </c>
      <c r="S176" s="7">
        <f t="shared" si="35"/>
        <v>0</v>
      </c>
      <c r="T176" s="7">
        <f t="shared" si="36"/>
        <v>0</v>
      </c>
      <c r="U176" s="7">
        <f t="shared" si="37"/>
        <v>0</v>
      </c>
      <c r="V176" s="7">
        <f t="shared" si="38"/>
        <v>0</v>
      </c>
    </row>
    <row r="177" spans="2:22" x14ac:dyDescent="0.25">
      <c r="B177" s="117" t="str">
        <f t="shared" si="32"/>
        <v>!!!</v>
      </c>
      <c r="C177" s="386"/>
      <c r="D177" s="270"/>
      <c r="E177" s="255"/>
      <c r="F177" s="255"/>
      <c r="G177" s="306"/>
      <c r="H177" s="268"/>
      <c r="I177" s="95"/>
      <c r="J177" s="342"/>
      <c r="K177" s="7" t="str">
        <f>VLOOKUP(C177,{"29 - Psychiatrie (Erwachsene)","BGI";"297 - stationsäquivalente Behandlung in der Erwachsenenpsychiatrie (29)","BGI";"30 - Kinder- und Jugendpsychiatrie","BGII";"307 - stationsäquivalente Behandlung in der Kinder- und Jugendpsychiatrie (30)","BGII";"31 - Psychosomatik","BGI";0,"Leer";"","Leer"},2,0)</f>
        <v>Leer</v>
      </c>
      <c r="L177" s="7" t="str">
        <f>VLOOKUP(C177,{"29 - Psychiatrie (Erwachsene)","BGIb";"297 - stationsäquivalente Behandlung in der Erwachsenenpsychiatrie (29)","BGIb";"30 - Kinder- und Jugendpsychiatrie","BGIIb";"307 - stationsäquivalente Behandlung in der Kinder- und Jugendpsychiatrie (30)","BGIIb";"31 - Psychosomatik","BGIb";0,"Leer";"","Leer"},2,0)</f>
        <v>Leer</v>
      </c>
      <c r="M177" s="7" t="str">
        <f t="shared" si="24"/>
        <v>Leer</v>
      </c>
      <c r="N177" s="7" t="str">
        <f t="shared" si="39"/>
        <v>Leer</v>
      </c>
      <c r="P177" s="7">
        <f t="shared" si="33"/>
        <v>0</v>
      </c>
      <c r="Q177" s="7">
        <f>VLOOKUP(C177,{"29 - Psychiatrie (Erwachsene)",1;"297 - stationsäquivalente Behandlung in der Erwachsenenpsychiatrie (29)",1;"30 - Kinder- und Jugendpsychiatrie",1;"307 - stationsäquivalente Behandlung in der Kinder- und Jugendpsychiatrie (30)",1;"31 - Psychosomatik",1;0,0;"",0},2,0)</f>
        <v>0</v>
      </c>
      <c r="R177" s="7">
        <f t="shared" si="34"/>
        <v>0</v>
      </c>
      <c r="S177" s="7">
        <f t="shared" si="35"/>
        <v>0</v>
      </c>
      <c r="T177" s="7">
        <f t="shared" si="36"/>
        <v>0</v>
      </c>
      <c r="U177" s="7">
        <f t="shared" si="37"/>
        <v>0</v>
      </c>
      <c r="V177" s="7">
        <f t="shared" si="38"/>
        <v>0</v>
      </c>
    </row>
    <row r="178" spans="2:22" x14ac:dyDescent="0.25">
      <c r="B178" s="117" t="str">
        <f t="shared" si="32"/>
        <v>!!!</v>
      </c>
      <c r="C178" s="386"/>
      <c r="D178" s="270"/>
      <c r="E178" s="255"/>
      <c r="F178" s="255"/>
      <c r="G178" s="306"/>
      <c r="H178" s="268"/>
      <c r="I178" s="95"/>
      <c r="J178" s="342"/>
      <c r="K178" s="7" t="str">
        <f>VLOOKUP(C178,{"29 - Psychiatrie (Erwachsene)","BGI";"297 - stationsäquivalente Behandlung in der Erwachsenenpsychiatrie (29)","BGI";"30 - Kinder- und Jugendpsychiatrie","BGII";"307 - stationsäquivalente Behandlung in der Kinder- und Jugendpsychiatrie (30)","BGII";"31 - Psychosomatik","BGI";0,"Leer";"","Leer"},2,0)</f>
        <v>Leer</v>
      </c>
      <c r="L178" s="7" t="str">
        <f>VLOOKUP(C178,{"29 - Psychiatrie (Erwachsene)","BGIb";"297 - stationsäquivalente Behandlung in der Erwachsenenpsychiatrie (29)","BGIb";"30 - Kinder- und Jugendpsychiatrie","BGIIb";"307 - stationsäquivalente Behandlung in der Kinder- und Jugendpsychiatrie (30)","BGIIb";"31 - Psychosomatik","BGIb";0,"Leer";"","Leer"},2,0)</f>
        <v>Leer</v>
      </c>
      <c r="M178" s="7" t="str">
        <f t="shared" si="24"/>
        <v>Leer</v>
      </c>
      <c r="N178" s="7" t="str">
        <f t="shared" si="39"/>
        <v>Leer</v>
      </c>
      <c r="P178" s="7">
        <f t="shared" si="33"/>
        <v>0</v>
      </c>
      <c r="Q178" s="7">
        <f>VLOOKUP(C178,{"29 - Psychiatrie (Erwachsene)",1;"297 - stationsäquivalente Behandlung in der Erwachsenenpsychiatrie (29)",1;"30 - Kinder- und Jugendpsychiatrie",1;"307 - stationsäquivalente Behandlung in der Kinder- und Jugendpsychiatrie (30)",1;"31 - Psychosomatik",1;0,0;"",0},2,0)</f>
        <v>0</v>
      </c>
      <c r="R178" s="7">
        <f t="shared" si="34"/>
        <v>0</v>
      </c>
      <c r="S178" s="7">
        <f t="shared" si="35"/>
        <v>0</v>
      </c>
      <c r="T178" s="7">
        <f t="shared" si="36"/>
        <v>0</v>
      </c>
      <c r="U178" s="7">
        <f t="shared" si="37"/>
        <v>0</v>
      </c>
      <c r="V178" s="7">
        <f t="shared" si="38"/>
        <v>0</v>
      </c>
    </row>
    <row r="179" spans="2:22" x14ac:dyDescent="0.25">
      <c r="B179" s="117" t="str">
        <f t="shared" si="32"/>
        <v>!!!</v>
      </c>
      <c r="C179" s="386"/>
      <c r="D179" s="270"/>
      <c r="E179" s="255"/>
      <c r="F179" s="255"/>
      <c r="G179" s="306"/>
      <c r="H179" s="268"/>
      <c r="I179" s="95"/>
      <c r="J179" s="342"/>
      <c r="K179" s="7" t="str">
        <f>VLOOKUP(C179,{"29 - Psychiatrie (Erwachsene)","BGI";"297 - stationsäquivalente Behandlung in der Erwachsenenpsychiatrie (29)","BGI";"30 - Kinder- und Jugendpsychiatrie","BGII";"307 - stationsäquivalente Behandlung in der Kinder- und Jugendpsychiatrie (30)","BGII";"31 - Psychosomatik","BGI";0,"Leer";"","Leer"},2,0)</f>
        <v>Leer</v>
      </c>
      <c r="L179" s="7" t="str">
        <f>VLOOKUP(C179,{"29 - Psychiatrie (Erwachsene)","BGIb";"297 - stationsäquivalente Behandlung in der Erwachsenenpsychiatrie (29)","BGIb";"30 - Kinder- und Jugendpsychiatrie","BGIIb";"307 - stationsäquivalente Behandlung in der Kinder- und Jugendpsychiatrie (30)","BGIIb";"31 - Psychosomatik","BGIb";0,"Leer";"","Leer"},2,0)</f>
        <v>Leer</v>
      </c>
      <c r="M179" s="7" t="str">
        <f t="shared" si="24"/>
        <v>Leer</v>
      </c>
      <c r="N179" s="7" t="str">
        <f t="shared" si="39"/>
        <v>Leer</v>
      </c>
      <c r="P179" s="7">
        <f t="shared" si="33"/>
        <v>0</v>
      </c>
      <c r="Q179" s="7">
        <f>VLOOKUP(C179,{"29 - Psychiatrie (Erwachsene)",1;"297 - stationsäquivalente Behandlung in der Erwachsenenpsychiatrie (29)",1;"30 - Kinder- und Jugendpsychiatrie",1;"307 - stationsäquivalente Behandlung in der Kinder- und Jugendpsychiatrie (30)",1;"31 - Psychosomatik",1;0,0;"",0},2,0)</f>
        <v>0</v>
      </c>
      <c r="R179" s="7">
        <f t="shared" si="34"/>
        <v>0</v>
      </c>
      <c r="S179" s="7">
        <f t="shared" si="35"/>
        <v>0</v>
      </c>
      <c r="T179" s="7">
        <f t="shared" si="36"/>
        <v>0</v>
      </c>
      <c r="U179" s="7">
        <f t="shared" si="37"/>
        <v>0</v>
      </c>
      <c r="V179" s="7">
        <f t="shared" si="38"/>
        <v>0</v>
      </c>
    </row>
    <row r="180" spans="2:22" x14ac:dyDescent="0.25">
      <c r="B180" s="117" t="str">
        <f t="shared" si="32"/>
        <v>!!!</v>
      </c>
      <c r="C180" s="386"/>
      <c r="D180" s="270"/>
      <c r="E180" s="255"/>
      <c r="F180" s="255"/>
      <c r="G180" s="306"/>
      <c r="H180" s="268"/>
      <c r="I180" s="95"/>
      <c r="J180" s="342"/>
      <c r="K180" s="7" t="str">
        <f>VLOOKUP(C180,{"29 - Psychiatrie (Erwachsene)","BGI";"297 - stationsäquivalente Behandlung in der Erwachsenenpsychiatrie (29)","BGI";"30 - Kinder- und Jugendpsychiatrie","BGII";"307 - stationsäquivalente Behandlung in der Kinder- und Jugendpsychiatrie (30)","BGII";"31 - Psychosomatik","BGI";0,"Leer";"","Leer"},2,0)</f>
        <v>Leer</v>
      </c>
      <c r="L180" s="7" t="str">
        <f>VLOOKUP(C180,{"29 - Psychiatrie (Erwachsene)","BGIb";"297 - stationsäquivalente Behandlung in der Erwachsenenpsychiatrie (29)","BGIb";"30 - Kinder- und Jugendpsychiatrie","BGIIb";"307 - stationsäquivalente Behandlung in der Kinder- und Jugendpsychiatrie (30)","BGIIb";"31 - Psychosomatik","BGIb";0,"Leer";"","Leer"},2,0)</f>
        <v>Leer</v>
      </c>
      <c r="M180" s="7" t="str">
        <f t="shared" si="24"/>
        <v>Leer</v>
      </c>
      <c r="N180" s="7" t="str">
        <f t="shared" si="39"/>
        <v>Leer</v>
      </c>
      <c r="P180" s="7">
        <f t="shared" si="33"/>
        <v>0</v>
      </c>
      <c r="Q180" s="7">
        <f>VLOOKUP(C180,{"29 - Psychiatrie (Erwachsene)",1;"297 - stationsäquivalente Behandlung in der Erwachsenenpsychiatrie (29)",1;"30 - Kinder- und Jugendpsychiatrie",1;"307 - stationsäquivalente Behandlung in der Kinder- und Jugendpsychiatrie (30)",1;"31 - Psychosomatik",1;0,0;"",0},2,0)</f>
        <v>0</v>
      </c>
      <c r="R180" s="7">
        <f t="shared" si="34"/>
        <v>0</v>
      </c>
      <c r="S180" s="7">
        <f t="shared" si="35"/>
        <v>0</v>
      </c>
      <c r="T180" s="7">
        <f t="shared" si="36"/>
        <v>0</v>
      </c>
      <c r="U180" s="7">
        <f t="shared" si="37"/>
        <v>0</v>
      </c>
      <c r="V180" s="7">
        <f t="shared" si="38"/>
        <v>0</v>
      </c>
    </row>
    <row r="181" spans="2:22" x14ac:dyDescent="0.25">
      <c r="B181" s="117" t="str">
        <f t="shared" si="32"/>
        <v>!!!</v>
      </c>
      <c r="C181" s="386"/>
      <c r="D181" s="270"/>
      <c r="E181" s="255"/>
      <c r="F181" s="255"/>
      <c r="G181" s="306"/>
      <c r="H181" s="268"/>
      <c r="I181" s="95"/>
      <c r="J181" s="342"/>
      <c r="K181" s="7" t="str">
        <f>VLOOKUP(C181,{"29 - Psychiatrie (Erwachsene)","BGI";"297 - stationsäquivalente Behandlung in der Erwachsenenpsychiatrie (29)","BGI";"30 - Kinder- und Jugendpsychiatrie","BGII";"307 - stationsäquivalente Behandlung in der Kinder- und Jugendpsychiatrie (30)","BGII";"31 - Psychosomatik","BGI";0,"Leer";"","Leer"},2,0)</f>
        <v>Leer</v>
      </c>
      <c r="L181" s="7" t="str">
        <f>VLOOKUP(C181,{"29 - Psychiatrie (Erwachsene)","BGIb";"297 - stationsäquivalente Behandlung in der Erwachsenenpsychiatrie (29)","BGIb";"30 - Kinder- und Jugendpsychiatrie","BGIIb";"307 - stationsäquivalente Behandlung in der Kinder- und Jugendpsychiatrie (30)","BGIIb";"31 - Psychosomatik","BGIb";0,"Leer";"","Leer"},2,0)</f>
        <v>Leer</v>
      </c>
      <c r="M181" s="7" t="str">
        <f t="shared" si="24"/>
        <v>Leer</v>
      </c>
      <c r="N181" s="7" t="str">
        <f t="shared" si="39"/>
        <v>Leer</v>
      </c>
      <c r="P181" s="7">
        <f t="shared" si="33"/>
        <v>0</v>
      </c>
      <c r="Q181" s="7">
        <f>VLOOKUP(C181,{"29 - Psychiatrie (Erwachsene)",1;"297 - stationsäquivalente Behandlung in der Erwachsenenpsychiatrie (29)",1;"30 - Kinder- und Jugendpsychiatrie",1;"307 - stationsäquivalente Behandlung in der Kinder- und Jugendpsychiatrie (30)",1;"31 - Psychosomatik",1;0,0;"",0},2,0)</f>
        <v>0</v>
      </c>
      <c r="R181" s="7">
        <f t="shared" si="34"/>
        <v>0</v>
      </c>
      <c r="S181" s="7">
        <f t="shared" si="35"/>
        <v>0</v>
      </c>
      <c r="T181" s="7">
        <f t="shared" si="36"/>
        <v>0</v>
      </c>
      <c r="U181" s="7">
        <f t="shared" si="37"/>
        <v>0</v>
      </c>
      <c r="V181" s="7">
        <f t="shared" si="38"/>
        <v>0</v>
      </c>
    </row>
    <row r="182" spans="2:22" x14ac:dyDescent="0.25">
      <c r="B182" s="117" t="str">
        <f t="shared" si="32"/>
        <v>!!!</v>
      </c>
      <c r="C182" s="386"/>
      <c r="D182" s="270"/>
      <c r="E182" s="255"/>
      <c r="F182" s="255"/>
      <c r="G182" s="306"/>
      <c r="H182" s="268"/>
      <c r="I182" s="95"/>
      <c r="J182" s="342"/>
      <c r="K182" s="7" t="str">
        <f>VLOOKUP(C182,{"29 - Psychiatrie (Erwachsene)","BGI";"297 - stationsäquivalente Behandlung in der Erwachsenenpsychiatrie (29)","BGI";"30 - Kinder- und Jugendpsychiatrie","BGII";"307 - stationsäquivalente Behandlung in der Kinder- und Jugendpsychiatrie (30)","BGII";"31 - Psychosomatik","BGI";0,"Leer";"","Leer"},2,0)</f>
        <v>Leer</v>
      </c>
      <c r="L182" s="7" t="str">
        <f>VLOOKUP(C182,{"29 - Psychiatrie (Erwachsene)","BGIb";"297 - stationsäquivalente Behandlung in der Erwachsenenpsychiatrie (29)","BGIb";"30 - Kinder- und Jugendpsychiatrie","BGIIb";"307 - stationsäquivalente Behandlung in der Kinder- und Jugendpsychiatrie (30)","BGIIb";"31 - Psychosomatik","BGIb";0,"Leer";"","Leer"},2,0)</f>
        <v>Leer</v>
      </c>
      <c r="M182" s="7" t="str">
        <f t="shared" si="24"/>
        <v>Leer</v>
      </c>
      <c r="N182" s="7" t="str">
        <f t="shared" si="39"/>
        <v>Leer</v>
      </c>
      <c r="P182" s="7">
        <f t="shared" si="33"/>
        <v>0</v>
      </c>
      <c r="Q182" s="7">
        <f>VLOOKUP(C182,{"29 - Psychiatrie (Erwachsene)",1;"297 - stationsäquivalente Behandlung in der Erwachsenenpsychiatrie (29)",1;"30 - Kinder- und Jugendpsychiatrie",1;"307 - stationsäquivalente Behandlung in der Kinder- und Jugendpsychiatrie (30)",1;"31 - Psychosomatik",1;0,0;"",0},2,0)</f>
        <v>0</v>
      </c>
      <c r="R182" s="7">
        <f t="shared" si="34"/>
        <v>0</v>
      </c>
      <c r="S182" s="7">
        <f t="shared" si="35"/>
        <v>0</v>
      </c>
      <c r="T182" s="7">
        <f t="shared" si="36"/>
        <v>0</v>
      </c>
      <c r="U182" s="7">
        <f t="shared" si="37"/>
        <v>0</v>
      </c>
      <c r="V182" s="7">
        <f t="shared" si="38"/>
        <v>0</v>
      </c>
    </row>
    <row r="183" spans="2:22" x14ac:dyDescent="0.25">
      <c r="B183" s="117" t="str">
        <f t="shared" si="32"/>
        <v>!!!</v>
      </c>
      <c r="C183" s="386"/>
      <c r="D183" s="270"/>
      <c r="E183" s="255"/>
      <c r="F183" s="255"/>
      <c r="G183" s="306"/>
      <c r="H183" s="268"/>
      <c r="I183" s="95"/>
      <c r="J183" s="342"/>
      <c r="K183" s="7" t="str">
        <f>VLOOKUP(C183,{"29 - Psychiatrie (Erwachsene)","BGI";"297 - stationsäquivalente Behandlung in der Erwachsenenpsychiatrie (29)","BGI";"30 - Kinder- und Jugendpsychiatrie","BGII";"307 - stationsäquivalente Behandlung in der Kinder- und Jugendpsychiatrie (30)","BGII";"31 - Psychosomatik","BGI";0,"Leer";"","Leer"},2,0)</f>
        <v>Leer</v>
      </c>
      <c r="L183" s="7" t="str">
        <f>VLOOKUP(C183,{"29 - Psychiatrie (Erwachsene)","BGIb";"297 - stationsäquivalente Behandlung in der Erwachsenenpsychiatrie (29)","BGIb";"30 - Kinder- und Jugendpsychiatrie","BGIIb";"307 - stationsäquivalente Behandlung in der Kinder- und Jugendpsychiatrie (30)","BGIIb";"31 - Psychosomatik","BGIb";0,"Leer";"","Leer"},2,0)</f>
        <v>Leer</v>
      </c>
      <c r="M183" s="7" t="str">
        <f t="shared" si="24"/>
        <v>Leer</v>
      </c>
      <c r="N183" s="7" t="str">
        <f t="shared" si="39"/>
        <v>Leer</v>
      </c>
      <c r="P183" s="7">
        <f t="shared" si="33"/>
        <v>0</v>
      </c>
      <c r="Q183" s="7">
        <f>VLOOKUP(C183,{"29 - Psychiatrie (Erwachsene)",1;"297 - stationsäquivalente Behandlung in der Erwachsenenpsychiatrie (29)",1;"30 - Kinder- und Jugendpsychiatrie",1;"307 - stationsäquivalente Behandlung in der Kinder- und Jugendpsychiatrie (30)",1;"31 - Psychosomatik",1;0,0;"",0},2,0)</f>
        <v>0</v>
      </c>
      <c r="R183" s="7">
        <f t="shared" si="34"/>
        <v>0</v>
      </c>
      <c r="S183" s="7">
        <f t="shared" si="35"/>
        <v>0</v>
      </c>
      <c r="T183" s="7">
        <f t="shared" si="36"/>
        <v>0</v>
      </c>
      <c r="U183" s="7">
        <f t="shared" si="37"/>
        <v>0</v>
      </c>
      <c r="V183" s="7">
        <f t="shared" si="38"/>
        <v>0</v>
      </c>
    </row>
    <row r="184" spans="2:22" x14ac:dyDescent="0.25">
      <c r="B184" s="117" t="str">
        <f t="shared" si="32"/>
        <v>!!!</v>
      </c>
      <c r="C184" s="386"/>
      <c r="D184" s="270"/>
      <c r="E184" s="255"/>
      <c r="F184" s="255"/>
      <c r="G184" s="306"/>
      <c r="H184" s="268"/>
      <c r="I184" s="95"/>
      <c r="J184" s="342"/>
      <c r="K184" s="7" t="str">
        <f>VLOOKUP(C184,{"29 - Psychiatrie (Erwachsene)","BGI";"297 - stationsäquivalente Behandlung in der Erwachsenenpsychiatrie (29)","BGI";"30 - Kinder- und Jugendpsychiatrie","BGII";"307 - stationsäquivalente Behandlung in der Kinder- und Jugendpsychiatrie (30)","BGII";"31 - Psychosomatik","BGI";0,"Leer";"","Leer"},2,0)</f>
        <v>Leer</v>
      </c>
      <c r="L184" s="7" t="str">
        <f>VLOOKUP(C184,{"29 - Psychiatrie (Erwachsene)","BGIb";"297 - stationsäquivalente Behandlung in der Erwachsenenpsychiatrie (29)","BGIb";"30 - Kinder- und Jugendpsychiatrie","BGIIb";"307 - stationsäquivalente Behandlung in der Kinder- und Jugendpsychiatrie (30)","BGIIb";"31 - Psychosomatik","BGIb";0,"Leer";"","Leer"},2,0)</f>
        <v>Leer</v>
      </c>
      <c r="M184" s="7" t="str">
        <f t="shared" si="24"/>
        <v>Leer</v>
      </c>
      <c r="N184" s="7" t="str">
        <f t="shared" si="39"/>
        <v>Leer</v>
      </c>
      <c r="P184" s="7">
        <f t="shared" si="33"/>
        <v>0</v>
      </c>
      <c r="Q184" s="7">
        <f>VLOOKUP(C184,{"29 - Psychiatrie (Erwachsene)",1;"297 - stationsäquivalente Behandlung in der Erwachsenenpsychiatrie (29)",1;"30 - Kinder- und Jugendpsychiatrie",1;"307 - stationsäquivalente Behandlung in der Kinder- und Jugendpsychiatrie (30)",1;"31 - Psychosomatik",1;0,0;"",0},2,0)</f>
        <v>0</v>
      </c>
      <c r="R184" s="7">
        <f t="shared" si="34"/>
        <v>0</v>
      </c>
      <c r="S184" s="7">
        <f t="shared" si="35"/>
        <v>0</v>
      </c>
      <c r="T184" s="7">
        <f t="shared" si="36"/>
        <v>0</v>
      </c>
      <c r="U184" s="7">
        <f t="shared" si="37"/>
        <v>0</v>
      </c>
      <c r="V184" s="7">
        <f t="shared" si="38"/>
        <v>0</v>
      </c>
    </row>
    <row r="185" spans="2:22" x14ac:dyDescent="0.25">
      <c r="B185" s="117" t="str">
        <f t="shared" si="32"/>
        <v>!!!</v>
      </c>
      <c r="C185" s="386"/>
      <c r="D185" s="270"/>
      <c r="E185" s="255"/>
      <c r="F185" s="255"/>
      <c r="G185" s="306"/>
      <c r="H185" s="268"/>
      <c r="I185" s="95"/>
      <c r="J185" s="342"/>
      <c r="K185" s="7" t="str">
        <f>VLOOKUP(C185,{"29 - Psychiatrie (Erwachsene)","BGI";"297 - stationsäquivalente Behandlung in der Erwachsenenpsychiatrie (29)","BGI";"30 - Kinder- und Jugendpsychiatrie","BGII";"307 - stationsäquivalente Behandlung in der Kinder- und Jugendpsychiatrie (30)","BGII";"31 - Psychosomatik","BGI";0,"Leer";"","Leer"},2,0)</f>
        <v>Leer</v>
      </c>
      <c r="L185" s="7" t="str">
        <f>VLOOKUP(C185,{"29 - Psychiatrie (Erwachsene)","BGIb";"297 - stationsäquivalente Behandlung in der Erwachsenenpsychiatrie (29)","BGIb";"30 - Kinder- und Jugendpsychiatrie","BGIIb";"307 - stationsäquivalente Behandlung in der Kinder- und Jugendpsychiatrie (30)","BGIIb";"31 - Psychosomatik","BGIb";0,"Leer";"","Leer"},2,0)</f>
        <v>Leer</v>
      </c>
      <c r="M185" s="7" t="str">
        <f t="shared" si="24"/>
        <v>Leer</v>
      </c>
      <c r="N185" s="7" t="str">
        <f t="shared" si="39"/>
        <v>Leer</v>
      </c>
      <c r="P185" s="7">
        <f t="shared" si="33"/>
        <v>0</v>
      </c>
      <c r="Q185" s="7">
        <f>VLOOKUP(C185,{"29 - Psychiatrie (Erwachsene)",1;"297 - stationsäquivalente Behandlung in der Erwachsenenpsychiatrie (29)",1;"30 - Kinder- und Jugendpsychiatrie",1;"307 - stationsäquivalente Behandlung in der Kinder- und Jugendpsychiatrie (30)",1;"31 - Psychosomatik",1;0,0;"",0},2,0)</f>
        <v>0</v>
      </c>
      <c r="R185" s="7">
        <f t="shared" si="34"/>
        <v>0</v>
      </c>
      <c r="S185" s="7">
        <f t="shared" si="35"/>
        <v>0</v>
      </c>
      <c r="T185" s="7">
        <f t="shared" si="36"/>
        <v>0</v>
      </c>
      <c r="U185" s="7">
        <f t="shared" si="37"/>
        <v>0</v>
      </c>
      <c r="V185" s="7">
        <f t="shared" si="38"/>
        <v>0</v>
      </c>
    </row>
    <row r="186" spans="2:22" x14ac:dyDescent="0.25">
      <c r="B186" s="117" t="str">
        <f t="shared" si="32"/>
        <v>!!!</v>
      </c>
      <c r="C186" s="386"/>
      <c r="D186" s="270"/>
      <c r="E186" s="255"/>
      <c r="F186" s="255"/>
      <c r="G186" s="306"/>
      <c r="H186" s="268"/>
      <c r="I186" s="95"/>
      <c r="J186" s="342"/>
      <c r="K186" s="7" t="str">
        <f>VLOOKUP(C186,{"29 - Psychiatrie (Erwachsene)","BGI";"297 - stationsäquivalente Behandlung in der Erwachsenenpsychiatrie (29)","BGI";"30 - Kinder- und Jugendpsychiatrie","BGII";"307 - stationsäquivalente Behandlung in der Kinder- und Jugendpsychiatrie (30)","BGII";"31 - Psychosomatik","BGI";0,"Leer";"","Leer"},2,0)</f>
        <v>Leer</v>
      </c>
      <c r="L186" s="7" t="str">
        <f>VLOOKUP(C186,{"29 - Psychiatrie (Erwachsene)","BGIb";"297 - stationsäquivalente Behandlung in der Erwachsenenpsychiatrie (29)","BGIb";"30 - Kinder- und Jugendpsychiatrie","BGIIb";"307 - stationsäquivalente Behandlung in der Kinder- und Jugendpsychiatrie (30)","BGIIb";"31 - Psychosomatik","BGIb";0,"Leer";"","Leer"},2,0)</f>
        <v>Leer</v>
      </c>
      <c r="M186" s="7" t="str">
        <f t="shared" si="24"/>
        <v>Leer</v>
      </c>
      <c r="N186" s="7" t="str">
        <f t="shared" si="39"/>
        <v>Leer</v>
      </c>
      <c r="P186" s="7">
        <f t="shared" si="33"/>
        <v>0</v>
      </c>
      <c r="Q186" s="7">
        <f>VLOOKUP(C186,{"29 - Psychiatrie (Erwachsene)",1;"297 - stationsäquivalente Behandlung in der Erwachsenenpsychiatrie (29)",1;"30 - Kinder- und Jugendpsychiatrie",1;"307 - stationsäquivalente Behandlung in der Kinder- und Jugendpsychiatrie (30)",1;"31 - Psychosomatik",1;0,0;"",0},2,0)</f>
        <v>0</v>
      </c>
      <c r="R186" s="7">
        <f t="shared" si="34"/>
        <v>0</v>
      </c>
      <c r="S186" s="7">
        <f t="shared" si="35"/>
        <v>0</v>
      </c>
      <c r="T186" s="7">
        <f t="shared" si="36"/>
        <v>0</v>
      </c>
      <c r="U186" s="7">
        <f t="shared" si="37"/>
        <v>0</v>
      </c>
      <c r="V186" s="7">
        <f t="shared" si="38"/>
        <v>0</v>
      </c>
    </row>
    <row r="187" spans="2:22" x14ac:dyDescent="0.25">
      <c r="B187" s="117" t="str">
        <f t="shared" si="32"/>
        <v>!!!</v>
      </c>
      <c r="C187" s="386"/>
      <c r="D187" s="270"/>
      <c r="E187" s="255"/>
      <c r="F187" s="255"/>
      <c r="G187" s="306"/>
      <c r="H187" s="268"/>
      <c r="I187" s="95"/>
      <c r="J187" s="342"/>
      <c r="K187" s="7" t="str">
        <f>VLOOKUP(C187,{"29 - Psychiatrie (Erwachsene)","BGI";"297 - stationsäquivalente Behandlung in der Erwachsenenpsychiatrie (29)","BGI";"30 - Kinder- und Jugendpsychiatrie","BGII";"307 - stationsäquivalente Behandlung in der Kinder- und Jugendpsychiatrie (30)","BGII";"31 - Psychosomatik","BGI";0,"Leer";"","Leer"},2,0)</f>
        <v>Leer</v>
      </c>
      <c r="L187" s="7" t="str">
        <f>VLOOKUP(C187,{"29 - Psychiatrie (Erwachsene)","BGIb";"297 - stationsäquivalente Behandlung in der Erwachsenenpsychiatrie (29)","BGIb";"30 - Kinder- und Jugendpsychiatrie","BGIIb";"307 - stationsäquivalente Behandlung in der Kinder- und Jugendpsychiatrie (30)","BGIIb";"31 - Psychosomatik","BGIb";0,"Leer";"","Leer"},2,0)</f>
        <v>Leer</v>
      </c>
      <c r="M187" s="7" t="str">
        <f t="shared" si="24"/>
        <v>Leer</v>
      </c>
      <c r="N187" s="7" t="str">
        <f t="shared" si="39"/>
        <v>Leer</v>
      </c>
      <c r="P187" s="7">
        <f t="shared" si="33"/>
        <v>0</v>
      </c>
      <c r="Q187" s="7">
        <f>VLOOKUP(C187,{"29 - Psychiatrie (Erwachsene)",1;"297 - stationsäquivalente Behandlung in der Erwachsenenpsychiatrie (29)",1;"30 - Kinder- und Jugendpsychiatrie",1;"307 - stationsäquivalente Behandlung in der Kinder- und Jugendpsychiatrie (30)",1;"31 - Psychosomatik",1;0,0;"",0},2,0)</f>
        <v>0</v>
      </c>
      <c r="R187" s="7">
        <f t="shared" si="34"/>
        <v>0</v>
      </c>
      <c r="S187" s="7">
        <f t="shared" si="35"/>
        <v>0</v>
      </c>
      <c r="T187" s="7">
        <f t="shared" si="36"/>
        <v>0</v>
      </c>
      <c r="U187" s="7">
        <f t="shared" si="37"/>
        <v>0</v>
      </c>
      <c r="V187" s="7">
        <f t="shared" si="38"/>
        <v>0</v>
      </c>
    </row>
    <row r="188" spans="2:22" x14ac:dyDescent="0.25">
      <c r="B188" s="117" t="str">
        <f t="shared" si="32"/>
        <v>!!!</v>
      </c>
      <c r="C188" s="386"/>
      <c r="D188" s="270"/>
      <c r="E188" s="255"/>
      <c r="F188" s="255"/>
      <c r="G188" s="306"/>
      <c r="H188" s="268"/>
      <c r="I188" s="95"/>
      <c r="J188" s="342"/>
      <c r="K188" s="7" t="str">
        <f>VLOOKUP(C188,{"29 - Psychiatrie (Erwachsene)","BGI";"297 - stationsäquivalente Behandlung in der Erwachsenenpsychiatrie (29)","BGI";"30 - Kinder- und Jugendpsychiatrie","BGII";"307 - stationsäquivalente Behandlung in der Kinder- und Jugendpsychiatrie (30)","BGII";"31 - Psychosomatik","BGI";0,"Leer";"","Leer"},2,0)</f>
        <v>Leer</v>
      </c>
      <c r="L188" s="7" t="str">
        <f>VLOOKUP(C188,{"29 - Psychiatrie (Erwachsene)","BGIb";"297 - stationsäquivalente Behandlung in der Erwachsenenpsychiatrie (29)","BGIb";"30 - Kinder- und Jugendpsychiatrie","BGIIb";"307 - stationsäquivalente Behandlung in der Kinder- und Jugendpsychiatrie (30)","BGIIb";"31 - Psychosomatik","BGIb";0,"Leer";"","Leer"},2,0)</f>
        <v>Leer</v>
      </c>
      <c r="M188" s="7" t="str">
        <f t="shared" si="24"/>
        <v>Leer</v>
      </c>
      <c r="N188" s="7" t="str">
        <f t="shared" si="39"/>
        <v>Leer</v>
      </c>
      <c r="P188" s="7">
        <f t="shared" si="33"/>
        <v>0</v>
      </c>
      <c r="Q188" s="7">
        <f>VLOOKUP(C188,{"29 - Psychiatrie (Erwachsene)",1;"297 - stationsäquivalente Behandlung in der Erwachsenenpsychiatrie (29)",1;"30 - Kinder- und Jugendpsychiatrie",1;"307 - stationsäquivalente Behandlung in der Kinder- und Jugendpsychiatrie (30)",1;"31 - Psychosomatik",1;0,0;"",0},2,0)</f>
        <v>0</v>
      </c>
      <c r="R188" s="7">
        <f t="shared" si="34"/>
        <v>0</v>
      </c>
      <c r="S188" s="7">
        <f t="shared" si="35"/>
        <v>0</v>
      </c>
      <c r="T188" s="7">
        <f t="shared" si="36"/>
        <v>0</v>
      </c>
      <c r="U188" s="7">
        <f t="shared" si="37"/>
        <v>0</v>
      </c>
      <c r="V188" s="7">
        <f t="shared" si="38"/>
        <v>0</v>
      </c>
    </row>
    <row r="189" spans="2:22" x14ac:dyDescent="0.25">
      <c r="B189" s="117" t="str">
        <f t="shared" si="32"/>
        <v>!!!</v>
      </c>
      <c r="C189" s="386"/>
      <c r="D189" s="270"/>
      <c r="E189" s="255"/>
      <c r="F189" s="255"/>
      <c r="G189" s="306"/>
      <c r="H189" s="268"/>
      <c r="I189" s="95"/>
      <c r="J189" s="342"/>
      <c r="K189" s="7" t="str">
        <f>VLOOKUP(C189,{"29 - Psychiatrie (Erwachsene)","BGI";"297 - stationsäquivalente Behandlung in der Erwachsenenpsychiatrie (29)","BGI";"30 - Kinder- und Jugendpsychiatrie","BGII";"307 - stationsäquivalente Behandlung in der Kinder- und Jugendpsychiatrie (30)","BGII";"31 - Psychosomatik","BGI";0,"Leer";"","Leer"},2,0)</f>
        <v>Leer</v>
      </c>
      <c r="L189" s="7" t="str">
        <f>VLOOKUP(C189,{"29 - Psychiatrie (Erwachsene)","BGIb";"297 - stationsäquivalente Behandlung in der Erwachsenenpsychiatrie (29)","BGIb";"30 - Kinder- und Jugendpsychiatrie","BGIIb";"307 - stationsäquivalente Behandlung in der Kinder- und Jugendpsychiatrie (30)","BGIIb";"31 - Psychosomatik","BGIb";0,"Leer";"","Leer"},2,0)</f>
        <v>Leer</v>
      </c>
      <c r="M189" s="7" t="str">
        <f t="shared" si="24"/>
        <v>Leer</v>
      </c>
      <c r="N189" s="7" t="str">
        <f t="shared" si="39"/>
        <v>Leer</v>
      </c>
      <c r="P189" s="7">
        <f t="shared" si="33"/>
        <v>0</v>
      </c>
      <c r="Q189" s="7">
        <f>VLOOKUP(C189,{"29 - Psychiatrie (Erwachsene)",1;"297 - stationsäquivalente Behandlung in der Erwachsenenpsychiatrie (29)",1;"30 - Kinder- und Jugendpsychiatrie",1;"307 - stationsäquivalente Behandlung in der Kinder- und Jugendpsychiatrie (30)",1;"31 - Psychosomatik",1;0,0;"",0},2,0)</f>
        <v>0</v>
      </c>
      <c r="R189" s="7">
        <f t="shared" si="34"/>
        <v>0</v>
      </c>
      <c r="S189" s="7">
        <f t="shared" si="35"/>
        <v>0</v>
      </c>
      <c r="T189" s="7">
        <f t="shared" si="36"/>
        <v>0</v>
      </c>
      <c r="U189" s="7">
        <f t="shared" si="37"/>
        <v>0</v>
      </c>
      <c r="V189" s="7">
        <f t="shared" si="38"/>
        <v>0</v>
      </c>
    </row>
    <row r="190" spans="2:22" x14ac:dyDescent="0.25">
      <c r="B190" s="117" t="str">
        <f t="shared" si="32"/>
        <v>!!!</v>
      </c>
      <c r="C190" s="386"/>
      <c r="D190" s="270"/>
      <c r="E190" s="255"/>
      <c r="F190" s="255"/>
      <c r="G190" s="306"/>
      <c r="H190" s="268"/>
      <c r="I190" s="95"/>
      <c r="J190" s="342"/>
      <c r="K190" s="7" t="str">
        <f>VLOOKUP(C190,{"29 - Psychiatrie (Erwachsene)","BGI";"297 - stationsäquivalente Behandlung in der Erwachsenenpsychiatrie (29)","BGI";"30 - Kinder- und Jugendpsychiatrie","BGII";"307 - stationsäquivalente Behandlung in der Kinder- und Jugendpsychiatrie (30)","BGII";"31 - Psychosomatik","BGI";0,"Leer";"","Leer"},2,0)</f>
        <v>Leer</v>
      </c>
      <c r="L190" s="7" t="str">
        <f>VLOOKUP(C190,{"29 - Psychiatrie (Erwachsene)","BGIb";"297 - stationsäquivalente Behandlung in der Erwachsenenpsychiatrie (29)","BGIb";"30 - Kinder- und Jugendpsychiatrie","BGIIb";"307 - stationsäquivalente Behandlung in der Kinder- und Jugendpsychiatrie (30)","BGIIb";"31 - Psychosomatik","BGIb";0,"Leer";"","Leer"},2,0)</f>
        <v>Leer</v>
      </c>
      <c r="M190" s="7" t="str">
        <f t="shared" si="24"/>
        <v>Leer</v>
      </c>
      <c r="N190" s="7" t="str">
        <f t="shared" si="39"/>
        <v>Leer</v>
      </c>
      <c r="P190" s="7">
        <f t="shared" si="33"/>
        <v>0</v>
      </c>
      <c r="Q190" s="7">
        <f>VLOOKUP(C190,{"29 - Psychiatrie (Erwachsene)",1;"297 - stationsäquivalente Behandlung in der Erwachsenenpsychiatrie (29)",1;"30 - Kinder- und Jugendpsychiatrie",1;"307 - stationsäquivalente Behandlung in der Kinder- und Jugendpsychiatrie (30)",1;"31 - Psychosomatik",1;0,0;"",0},2,0)</f>
        <v>0</v>
      </c>
      <c r="R190" s="7">
        <f t="shared" si="34"/>
        <v>0</v>
      </c>
      <c r="S190" s="7">
        <f t="shared" si="35"/>
        <v>0</v>
      </c>
      <c r="T190" s="7">
        <f t="shared" si="36"/>
        <v>0</v>
      </c>
      <c r="U190" s="7">
        <f t="shared" si="37"/>
        <v>0</v>
      </c>
      <c r="V190" s="7">
        <f t="shared" si="38"/>
        <v>0</v>
      </c>
    </row>
    <row r="191" spans="2:22" x14ac:dyDescent="0.25">
      <c r="B191" s="117" t="str">
        <f t="shared" si="32"/>
        <v>!!!</v>
      </c>
      <c r="C191" s="386"/>
      <c r="D191" s="270"/>
      <c r="E191" s="255"/>
      <c r="F191" s="255"/>
      <c r="G191" s="306"/>
      <c r="H191" s="268"/>
      <c r="I191" s="95"/>
      <c r="J191" s="342"/>
      <c r="K191" s="7" t="str">
        <f>VLOOKUP(C191,{"29 - Psychiatrie (Erwachsene)","BGI";"297 - stationsäquivalente Behandlung in der Erwachsenenpsychiatrie (29)","BGI";"30 - Kinder- und Jugendpsychiatrie","BGII";"307 - stationsäquivalente Behandlung in der Kinder- und Jugendpsychiatrie (30)","BGII";"31 - Psychosomatik","BGI";0,"Leer";"","Leer"},2,0)</f>
        <v>Leer</v>
      </c>
      <c r="L191" s="7" t="str">
        <f>VLOOKUP(C191,{"29 - Psychiatrie (Erwachsene)","BGIb";"297 - stationsäquivalente Behandlung in der Erwachsenenpsychiatrie (29)","BGIb";"30 - Kinder- und Jugendpsychiatrie","BGIIb";"307 - stationsäquivalente Behandlung in der Kinder- und Jugendpsychiatrie (30)","BGIIb";"31 - Psychosomatik","BGIb";0,"Leer";"","Leer"},2,0)</f>
        <v>Leer</v>
      </c>
      <c r="M191" s="7" t="str">
        <f t="shared" si="24"/>
        <v>Leer</v>
      </c>
      <c r="N191" s="7" t="str">
        <f t="shared" si="39"/>
        <v>Leer</v>
      </c>
      <c r="P191" s="7">
        <f t="shared" si="33"/>
        <v>0</v>
      </c>
      <c r="Q191" s="7">
        <f>VLOOKUP(C191,{"29 - Psychiatrie (Erwachsene)",1;"297 - stationsäquivalente Behandlung in der Erwachsenenpsychiatrie (29)",1;"30 - Kinder- und Jugendpsychiatrie",1;"307 - stationsäquivalente Behandlung in der Kinder- und Jugendpsychiatrie (30)",1;"31 - Psychosomatik",1;0,0;"",0},2,0)</f>
        <v>0</v>
      </c>
      <c r="R191" s="7">
        <f t="shared" si="34"/>
        <v>0</v>
      </c>
      <c r="S191" s="7">
        <f t="shared" si="35"/>
        <v>0</v>
      </c>
      <c r="T191" s="7">
        <f t="shared" si="36"/>
        <v>0</v>
      </c>
      <c r="U191" s="7">
        <f t="shared" si="37"/>
        <v>0</v>
      </c>
      <c r="V191" s="7">
        <f t="shared" si="38"/>
        <v>0</v>
      </c>
    </row>
    <row r="192" spans="2:22" x14ac:dyDescent="0.25">
      <c r="B192" s="117" t="str">
        <f t="shared" si="32"/>
        <v>!!!</v>
      </c>
      <c r="C192" s="386"/>
      <c r="D192" s="270"/>
      <c r="E192" s="255"/>
      <c r="F192" s="255"/>
      <c r="G192" s="306"/>
      <c r="H192" s="268"/>
      <c r="I192" s="95"/>
      <c r="J192" s="342"/>
      <c r="K192" s="7" t="str">
        <f>VLOOKUP(C192,{"29 - Psychiatrie (Erwachsene)","BGI";"297 - stationsäquivalente Behandlung in der Erwachsenenpsychiatrie (29)","BGI";"30 - Kinder- und Jugendpsychiatrie","BGII";"307 - stationsäquivalente Behandlung in der Kinder- und Jugendpsychiatrie (30)","BGII";"31 - Psychosomatik","BGI";0,"Leer";"","Leer"},2,0)</f>
        <v>Leer</v>
      </c>
      <c r="L192" s="7" t="str">
        <f>VLOOKUP(C192,{"29 - Psychiatrie (Erwachsene)","BGIb";"297 - stationsäquivalente Behandlung in der Erwachsenenpsychiatrie (29)","BGIb";"30 - Kinder- und Jugendpsychiatrie","BGIIb";"307 - stationsäquivalente Behandlung in der Kinder- und Jugendpsychiatrie (30)","BGIIb";"31 - Psychosomatik","BGIb";0,"Leer";"","Leer"},2,0)</f>
        <v>Leer</v>
      </c>
      <c r="M192" s="7" t="str">
        <f t="shared" si="24"/>
        <v>Leer</v>
      </c>
      <c r="N192" s="7" t="str">
        <f t="shared" si="39"/>
        <v>Leer</v>
      </c>
      <c r="P192" s="7">
        <f t="shared" si="33"/>
        <v>0</v>
      </c>
      <c r="Q192" s="7">
        <f>VLOOKUP(C192,{"29 - Psychiatrie (Erwachsene)",1;"297 - stationsäquivalente Behandlung in der Erwachsenenpsychiatrie (29)",1;"30 - Kinder- und Jugendpsychiatrie",1;"307 - stationsäquivalente Behandlung in der Kinder- und Jugendpsychiatrie (30)",1;"31 - Psychosomatik",1;0,0;"",0},2,0)</f>
        <v>0</v>
      </c>
      <c r="R192" s="7">
        <f t="shared" si="34"/>
        <v>0</v>
      </c>
      <c r="S192" s="7">
        <f t="shared" si="35"/>
        <v>0</v>
      </c>
      <c r="T192" s="7">
        <f t="shared" si="36"/>
        <v>0</v>
      </c>
      <c r="U192" s="7">
        <f t="shared" si="37"/>
        <v>0</v>
      </c>
      <c r="V192" s="7">
        <f t="shared" si="38"/>
        <v>0</v>
      </c>
    </row>
    <row r="193" spans="2:22" x14ac:dyDescent="0.25">
      <c r="B193" s="117" t="str">
        <f t="shared" si="32"/>
        <v>!!!</v>
      </c>
      <c r="C193" s="386"/>
      <c r="D193" s="270"/>
      <c r="E193" s="255"/>
      <c r="F193" s="255"/>
      <c r="G193" s="306"/>
      <c r="H193" s="268"/>
      <c r="I193" s="95"/>
      <c r="J193" s="342"/>
      <c r="K193" s="7" t="str">
        <f>VLOOKUP(C193,{"29 - Psychiatrie (Erwachsene)","BGI";"297 - stationsäquivalente Behandlung in der Erwachsenenpsychiatrie (29)","BGI";"30 - Kinder- und Jugendpsychiatrie","BGII";"307 - stationsäquivalente Behandlung in der Kinder- und Jugendpsychiatrie (30)","BGII";"31 - Psychosomatik","BGI";0,"Leer";"","Leer"},2,0)</f>
        <v>Leer</v>
      </c>
      <c r="L193" s="7" t="str">
        <f>VLOOKUP(C193,{"29 - Psychiatrie (Erwachsene)","BGIb";"297 - stationsäquivalente Behandlung in der Erwachsenenpsychiatrie (29)","BGIb";"30 - Kinder- und Jugendpsychiatrie","BGIIb";"307 - stationsäquivalente Behandlung in der Kinder- und Jugendpsychiatrie (30)","BGIIb";"31 - Psychosomatik","BGIb";0,"Leer";"","Leer"},2,0)</f>
        <v>Leer</v>
      </c>
      <c r="M193" s="7" t="str">
        <f t="shared" si="24"/>
        <v>Leer</v>
      </c>
      <c r="N193" s="7" t="str">
        <f t="shared" si="39"/>
        <v>Leer</v>
      </c>
      <c r="P193" s="7">
        <f t="shared" si="33"/>
        <v>0</v>
      </c>
      <c r="Q193" s="7">
        <f>VLOOKUP(C193,{"29 - Psychiatrie (Erwachsene)",1;"297 - stationsäquivalente Behandlung in der Erwachsenenpsychiatrie (29)",1;"30 - Kinder- und Jugendpsychiatrie",1;"307 - stationsäquivalente Behandlung in der Kinder- und Jugendpsychiatrie (30)",1;"31 - Psychosomatik",1;0,0;"",0},2,0)</f>
        <v>0</v>
      </c>
      <c r="R193" s="7">
        <f t="shared" si="34"/>
        <v>0</v>
      </c>
      <c r="S193" s="7">
        <f t="shared" si="35"/>
        <v>0</v>
      </c>
      <c r="T193" s="7">
        <f t="shared" si="36"/>
        <v>0</v>
      </c>
      <c r="U193" s="7">
        <f t="shared" si="37"/>
        <v>0</v>
      </c>
      <c r="V193" s="7">
        <f t="shared" si="38"/>
        <v>0</v>
      </c>
    </row>
    <row r="194" spans="2:22" x14ac:dyDescent="0.25">
      <c r="B194" s="117" t="str">
        <f t="shared" si="32"/>
        <v>!!!</v>
      </c>
      <c r="C194" s="386"/>
      <c r="D194" s="270"/>
      <c r="E194" s="255"/>
      <c r="F194" s="255"/>
      <c r="G194" s="306"/>
      <c r="H194" s="268"/>
      <c r="I194" s="95"/>
      <c r="J194" s="342"/>
      <c r="K194" s="7" t="str">
        <f>VLOOKUP(C194,{"29 - Psychiatrie (Erwachsene)","BGI";"297 - stationsäquivalente Behandlung in der Erwachsenenpsychiatrie (29)","BGI";"30 - Kinder- und Jugendpsychiatrie","BGII";"307 - stationsäquivalente Behandlung in der Kinder- und Jugendpsychiatrie (30)","BGII";"31 - Psychosomatik","BGI";0,"Leer";"","Leer"},2,0)</f>
        <v>Leer</v>
      </c>
      <c r="L194" s="7" t="str">
        <f>VLOOKUP(C194,{"29 - Psychiatrie (Erwachsene)","BGIb";"297 - stationsäquivalente Behandlung in der Erwachsenenpsychiatrie (29)","BGIb";"30 - Kinder- und Jugendpsychiatrie","BGIIb";"307 - stationsäquivalente Behandlung in der Kinder- und Jugendpsychiatrie (30)","BGIIb";"31 - Psychosomatik","BGIb";0,"Leer";"","Leer"},2,0)</f>
        <v>Leer</v>
      </c>
      <c r="M194" s="7" t="str">
        <f t="shared" si="24"/>
        <v>Leer</v>
      </c>
      <c r="N194" s="7" t="str">
        <f t="shared" si="39"/>
        <v>Leer</v>
      </c>
      <c r="P194" s="7">
        <f t="shared" si="33"/>
        <v>0</v>
      </c>
      <c r="Q194" s="7">
        <f>VLOOKUP(C194,{"29 - Psychiatrie (Erwachsene)",1;"297 - stationsäquivalente Behandlung in der Erwachsenenpsychiatrie (29)",1;"30 - Kinder- und Jugendpsychiatrie",1;"307 - stationsäquivalente Behandlung in der Kinder- und Jugendpsychiatrie (30)",1;"31 - Psychosomatik",1;0,0;"",0},2,0)</f>
        <v>0</v>
      </c>
      <c r="R194" s="7">
        <f t="shared" si="34"/>
        <v>0</v>
      </c>
      <c r="S194" s="7">
        <f t="shared" si="35"/>
        <v>0</v>
      </c>
      <c r="T194" s="7">
        <f t="shared" si="36"/>
        <v>0</v>
      </c>
      <c r="U194" s="7">
        <f t="shared" si="37"/>
        <v>0</v>
      </c>
      <c r="V194" s="7">
        <f t="shared" si="38"/>
        <v>0</v>
      </c>
    </row>
    <row r="195" spans="2:22" x14ac:dyDescent="0.25">
      <c r="B195" s="117" t="str">
        <f t="shared" si="32"/>
        <v>!!!</v>
      </c>
      <c r="C195" s="386"/>
      <c r="D195" s="270"/>
      <c r="E195" s="255"/>
      <c r="F195" s="255"/>
      <c r="G195" s="306"/>
      <c r="H195" s="268"/>
      <c r="I195" s="95"/>
      <c r="J195" s="342"/>
      <c r="K195" s="7" t="str">
        <f>VLOOKUP(C195,{"29 - Psychiatrie (Erwachsene)","BGI";"297 - stationsäquivalente Behandlung in der Erwachsenenpsychiatrie (29)","BGI";"30 - Kinder- und Jugendpsychiatrie","BGII";"307 - stationsäquivalente Behandlung in der Kinder- und Jugendpsychiatrie (30)","BGII";"31 - Psychosomatik","BGI";0,"Leer";"","Leer"},2,0)</f>
        <v>Leer</v>
      </c>
      <c r="L195" s="7" t="str">
        <f>VLOOKUP(C195,{"29 - Psychiatrie (Erwachsene)","BGIb";"297 - stationsäquivalente Behandlung in der Erwachsenenpsychiatrie (29)","BGIb";"30 - Kinder- und Jugendpsychiatrie","BGIIb";"307 - stationsäquivalente Behandlung in der Kinder- und Jugendpsychiatrie (30)","BGIIb";"31 - Psychosomatik","BGIb";0,"Leer";"","Leer"},2,0)</f>
        <v>Leer</v>
      </c>
      <c r="M195" s="7" t="str">
        <f t="shared" si="24"/>
        <v>Leer</v>
      </c>
      <c r="N195" s="7" t="str">
        <f t="shared" si="39"/>
        <v>Leer</v>
      </c>
      <c r="P195" s="7">
        <f t="shared" si="33"/>
        <v>0</v>
      </c>
      <c r="Q195" s="7">
        <f>VLOOKUP(C195,{"29 - Psychiatrie (Erwachsene)",1;"297 - stationsäquivalente Behandlung in der Erwachsenenpsychiatrie (29)",1;"30 - Kinder- und Jugendpsychiatrie",1;"307 - stationsäquivalente Behandlung in der Kinder- und Jugendpsychiatrie (30)",1;"31 - Psychosomatik",1;0,0;"",0},2,0)</f>
        <v>0</v>
      </c>
      <c r="R195" s="7">
        <f t="shared" si="34"/>
        <v>0</v>
      </c>
      <c r="S195" s="7">
        <f t="shared" si="35"/>
        <v>0</v>
      </c>
      <c r="T195" s="7">
        <f t="shared" si="36"/>
        <v>0</v>
      </c>
      <c r="U195" s="7">
        <f t="shared" si="37"/>
        <v>0</v>
      </c>
      <c r="V195" s="7">
        <f t="shared" si="38"/>
        <v>0</v>
      </c>
    </row>
    <row r="196" spans="2:22" x14ac:dyDescent="0.25">
      <c r="B196" s="117" t="str">
        <f t="shared" si="32"/>
        <v>!!!</v>
      </c>
      <c r="C196" s="386"/>
      <c r="D196" s="270"/>
      <c r="E196" s="255"/>
      <c r="F196" s="255"/>
      <c r="G196" s="306"/>
      <c r="H196" s="268"/>
      <c r="I196" s="95"/>
      <c r="J196" s="342"/>
      <c r="K196" s="7" t="str">
        <f>VLOOKUP(C196,{"29 - Psychiatrie (Erwachsene)","BGI";"297 - stationsäquivalente Behandlung in der Erwachsenenpsychiatrie (29)","BGI";"30 - Kinder- und Jugendpsychiatrie","BGII";"307 - stationsäquivalente Behandlung in der Kinder- und Jugendpsychiatrie (30)","BGII";"31 - Psychosomatik","BGI";0,"Leer";"","Leer"},2,0)</f>
        <v>Leer</v>
      </c>
      <c r="L196" s="7" t="str">
        <f>VLOOKUP(C196,{"29 - Psychiatrie (Erwachsene)","BGIb";"297 - stationsäquivalente Behandlung in der Erwachsenenpsychiatrie (29)","BGIb";"30 - Kinder- und Jugendpsychiatrie","BGIIb";"307 - stationsäquivalente Behandlung in der Kinder- und Jugendpsychiatrie (30)","BGIIb";"31 - Psychosomatik","BGIb";0,"Leer";"","Leer"},2,0)</f>
        <v>Leer</v>
      </c>
      <c r="M196" s="7" t="str">
        <f t="shared" si="24"/>
        <v>Leer</v>
      </c>
      <c r="N196" s="7" t="str">
        <f t="shared" si="39"/>
        <v>Leer</v>
      </c>
      <c r="P196" s="7">
        <f t="shared" si="33"/>
        <v>0</v>
      </c>
      <c r="Q196" s="7">
        <f>VLOOKUP(C196,{"29 - Psychiatrie (Erwachsene)",1;"297 - stationsäquivalente Behandlung in der Erwachsenenpsychiatrie (29)",1;"30 - Kinder- und Jugendpsychiatrie",1;"307 - stationsäquivalente Behandlung in der Kinder- und Jugendpsychiatrie (30)",1;"31 - Psychosomatik",1;0,0;"",0},2,0)</f>
        <v>0</v>
      </c>
      <c r="R196" s="7">
        <f t="shared" si="34"/>
        <v>0</v>
      </c>
      <c r="S196" s="7">
        <f t="shared" si="35"/>
        <v>0</v>
      </c>
      <c r="T196" s="7">
        <f t="shared" si="36"/>
        <v>0</v>
      </c>
      <c r="U196" s="7">
        <f t="shared" si="37"/>
        <v>0</v>
      </c>
      <c r="V196" s="7">
        <f t="shared" si="38"/>
        <v>0</v>
      </c>
    </row>
    <row r="197" spans="2:22" x14ac:dyDescent="0.25">
      <c r="B197" s="117" t="str">
        <f t="shared" si="32"/>
        <v>!!!</v>
      </c>
      <c r="C197" s="386"/>
      <c r="D197" s="270"/>
      <c r="E197" s="255"/>
      <c r="F197" s="255"/>
      <c r="G197" s="306"/>
      <c r="H197" s="268"/>
      <c r="I197" s="95"/>
      <c r="J197" s="342"/>
      <c r="K197" s="7" t="str">
        <f>VLOOKUP(C197,{"29 - Psychiatrie (Erwachsene)","BGI";"297 - stationsäquivalente Behandlung in der Erwachsenenpsychiatrie (29)","BGI";"30 - Kinder- und Jugendpsychiatrie","BGII";"307 - stationsäquivalente Behandlung in der Kinder- und Jugendpsychiatrie (30)","BGII";"31 - Psychosomatik","BGI";0,"Leer";"","Leer"},2,0)</f>
        <v>Leer</v>
      </c>
      <c r="L197" s="7" t="str">
        <f>VLOOKUP(C197,{"29 - Psychiatrie (Erwachsene)","BGIb";"297 - stationsäquivalente Behandlung in der Erwachsenenpsychiatrie (29)","BGIb";"30 - Kinder- und Jugendpsychiatrie","BGIIb";"307 - stationsäquivalente Behandlung in der Kinder- und Jugendpsychiatrie (30)","BGIIb";"31 - Psychosomatik","BGIb";0,"Leer";"","Leer"},2,0)</f>
        <v>Leer</v>
      </c>
      <c r="M197" s="7" t="str">
        <f t="shared" si="24"/>
        <v>Leer</v>
      </c>
      <c r="N197" s="7" t="str">
        <f t="shared" si="39"/>
        <v>Leer</v>
      </c>
      <c r="P197" s="7">
        <f t="shared" si="33"/>
        <v>0</v>
      </c>
      <c r="Q197" s="7">
        <f>VLOOKUP(C197,{"29 - Psychiatrie (Erwachsene)",1;"297 - stationsäquivalente Behandlung in der Erwachsenenpsychiatrie (29)",1;"30 - Kinder- und Jugendpsychiatrie",1;"307 - stationsäquivalente Behandlung in der Kinder- und Jugendpsychiatrie (30)",1;"31 - Psychosomatik",1;0,0;"",0},2,0)</f>
        <v>0</v>
      </c>
      <c r="R197" s="7">
        <f t="shared" si="34"/>
        <v>0</v>
      </c>
      <c r="S197" s="7">
        <f t="shared" si="35"/>
        <v>0</v>
      </c>
      <c r="T197" s="7">
        <f t="shared" si="36"/>
        <v>0</v>
      </c>
      <c r="U197" s="7">
        <f t="shared" si="37"/>
        <v>0</v>
      </c>
      <c r="V197" s="7">
        <f t="shared" si="38"/>
        <v>0</v>
      </c>
    </row>
    <row r="198" spans="2:22" x14ac:dyDescent="0.25">
      <c r="B198" s="117" t="str">
        <f t="shared" si="32"/>
        <v>!!!</v>
      </c>
      <c r="C198" s="386"/>
      <c r="D198" s="270"/>
      <c r="E198" s="255"/>
      <c r="F198" s="255"/>
      <c r="G198" s="306"/>
      <c r="H198" s="268"/>
      <c r="I198" s="95"/>
      <c r="J198" s="342"/>
      <c r="K198" s="7" t="str">
        <f>VLOOKUP(C198,{"29 - Psychiatrie (Erwachsene)","BGI";"297 - stationsäquivalente Behandlung in der Erwachsenenpsychiatrie (29)","BGI";"30 - Kinder- und Jugendpsychiatrie","BGII";"307 - stationsäquivalente Behandlung in der Kinder- und Jugendpsychiatrie (30)","BGII";"31 - Psychosomatik","BGI";0,"Leer";"","Leer"},2,0)</f>
        <v>Leer</v>
      </c>
      <c r="L198" s="7" t="str">
        <f>VLOOKUP(C198,{"29 - Psychiatrie (Erwachsene)","BGIb";"297 - stationsäquivalente Behandlung in der Erwachsenenpsychiatrie (29)","BGIb";"30 - Kinder- und Jugendpsychiatrie","BGIIb";"307 - stationsäquivalente Behandlung in der Kinder- und Jugendpsychiatrie (30)","BGIIb";"31 - Psychosomatik","BGIb";0,"Leer";"","Leer"},2,0)</f>
        <v>Leer</v>
      </c>
      <c r="M198" s="7" t="str">
        <f t="shared" si="24"/>
        <v>Leer</v>
      </c>
      <c r="N198" s="7" t="str">
        <f t="shared" si="39"/>
        <v>Leer</v>
      </c>
      <c r="P198" s="7">
        <f t="shared" si="33"/>
        <v>0</v>
      </c>
      <c r="Q198" s="7">
        <f>VLOOKUP(C198,{"29 - Psychiatrie (Erwachsene)",1;"297 - stationsäquivalente Behandlung in der Erwachsenenpsychiatrie (29)",1;"30 - Kinder- und Jugendpsychiatrie",1;"307 - stationsäquivalente Behandlung in der Kinder- und Jugendpsychiatrie (30)",1;"31 - Psychosomatik",1;0,0;"",0},2,0)</f>
        <v>0</v>
      </c>
      <c r="R198" s="7">
        <f t="shared" si="34"/>
        <v>0</v>
      </c>
      <c r="S198" s="7">
        <f t="shared" si="35"/>
        <v>0</v>
      </c>
      <c r="T198" s="7">
        <f t="shared" si="36"/>
        <v>0</v>
      </c>
      <c r="U198" s="7">
        <f t="shared" si="37"/>
        <v>0</v>
      </c>
      <c r="V198" s="7">
        <f t="shared" si="38"/>
        <v>0</v>
      </c>
    </row>
    <row r="199" spans="2:22" x14ac:dyDescent="0.25">
      <c r="B199" s="117" t="str">
        <f t="shared" si="32"/>
        <v>!!!</v>
      </c>
      <c r="C199" s="386"/>
      <c r="D199" s="270"/>
      <c r="E199" s="255"/>
      <c r="F199" s="255"/>
      <c r="G199" s="306"/>
      <c r="H199" s="268"/>
      <c r="I199" s="95"/>
      <c r="J199" s="342"/>
      <c r="K199" s="7" t="str">
        <f>VLOOKUP(C199,{"29 - Psychiatrie (Erwachsene)","BGI";"297 - stationsäquivalente Behandlung in der Erwachsenenpsychiatrie (29)","BGI";"30 - Kinder- und Jugendpsychiatrie","BGII";"307 - stationsäquivalente Behandlung in der Kinder- und Jugendpsychiatrie (30)","BGII";"31 - Psychosomatik","BGI";0,"Leer";"","Leer"},2,0)</f>
        <v>Leer</v>
      </c>
      <c r="L199" s="7" t="str">
        <f>VLOOKUP(C199,{"29 - Psychiatrie (Erwachsene)","BGIb";"297 - stationsäquivalente Behandlung in der Erwachsenenpsychiatrie (29)","BGIb";"30 - Kinder- und Jugendpsychiatrie","BGIIb";"307 - stationsäquivalente Behandlung in der Kinder- und Jugendpsychiatrie (30)","BGIIb";"31 - Psychosomatik","BGIb";0,"Leer";"","Leer"},2,0)</f>
        <v>Leer</v>
      </c>
      <c r="M199" s="7" t="str">
        <f t="shared" si="24"/>
        <v>Leer</v>
      </c>
      <c r="N199" s="7" t="str">
        <f t="shared" si="39"/>
        <v>Leer</v>
      </c>
      <c r="P199" s="7">
        <f t="shared" si="33"/>
        <v>0</v>
      </c>
      <c r="Q199" s="7">
        <f>VLOOKUP(C199,{"29 - Psychiatrie (Erwachsene)",1;"297 - stationsäquivalente Behandlung in der Erwachsenenpsychiatrie (29)",1;"30 - Kinder- und Jugendpsychiatrie",1;"307 - stationsäquivalente Behandlung in der Kinder- und Jugendpsychiatrie (30)",1;"31 - Psychosomatik",1;0,0;"",0},2,0)</f>
        <v>0</v>
      </c>
      <c r="R199" s="7">
        <f t="shared" si="34"/>
        <v>0</v>
      </c>
      <c r="S199" s="7">
        <f t="shared" si="35"/>
        <v>0</v>
      </c>
      <c r="T199" s="7">
        <f t="shared" si="36"/>
        <v>0</v>
      </c>
      <c r="U199" s="7">
        <f t="shared" si="37"/>
        <v>0</v>
      </c>
      <c r="V199" s="7">
        <f t="shared" si="38"/>
        <v>0</v>
      </c>
    </row>
    <row r="200" spans="2:22" x14ac:dyDescent="0.25">
      <c r="B200" s="117" t="str">
        <f t="shared" si="32"/>
        <v>!!!</v>
      </c>
      <c r="C200" s="386"/>
      <c r="D200" s="270"/>
      <c r="E200" s="255"/>
      <c r="F200" s="255"/>
      <c r="G200" s="306"/>
      <c r="H200" s="268"/>
      <c r="I200" s="95"/>
      <c r="J200" s="342"/>
      <c r="K200" s="7" t="str">
        <f>VLOOKUP(C200,{"29 - Psychiatrie (Erwachsene)","BGI";"297 - stationsäquivalente Behandlung in der Erwachsenenpsychiatrie (29)","BGI";"30 - Kinder- und Jugendpsychiatrie","BGII";"307 - stationsäquivalente Behandlung in der Kinder- und Jugendpsychiatrie (30)","BGII";"31 - Psychosomatik","BGI";0,"Leer";"","Leer"},2,0)</f>
        <v>Leer</v>
      </c>
      <c r="L200" s="7" t="str">
        <f>VLOOKUP(C200,{"29 - Psychiatrie (Erwachsene)","BGIb";"297 - stationsäquivalente Behandlung in der Erwachsenenpsychiatrie (29)","BGIb";"30 - Kinder- und Jugendpsychiatrie","BGIIb";"307 - stationsäquivalente Behandlung in der Kinder- und Jugendpsychiatrie (30)","BGIIb";"31 - Psychosomatik","BGIb";0,"Leer";"","Leer"},2,0)</f>
        <v>Leer</v>
      </c>
      <c r="M200" s="7" t="str">
        <f t="shared" si="24"/>
        <v>Leer</v>
      </c>
      <c r="N200" s="7" t="str">
        <f t="shared" si="39"/>
        <v>Leer</v>
      </c>
      <c r="P200" s="7">
        <f t="shared" si="33"/>
        <v>0</v>
      </c>
      <c r="Q200" s="7">
        <f>VLOOKUP(C200,{"29 - Psychiatrie (Erwachsene)",1;"297 - stationsäquivalente Behandlung in der Erwachsenenpsychiatrie (29)",1;"30 - Kinder- und Jugendpsychiatrie",1;"307 - stationsäquivalente Behandlung in der Kinder- und Jugendpsychiatrie (30)",1;"31 - Psychosomatik",1;0,0;"",0},2,0)</f>
        <v>0</v>
      </c>
      <c r="R200" s="7">
        <f t="shared" si="34"/>
        <v>0</v>
      </c>
      <c r="S200" s="7">
        <f t="shared" si="35"/>
        <v>0</v>
      </c>
      <c r="T200" s="7">
        <f t="shared" si="36"/>
        <v>0</v>
      </c>
      <c r="U200" s="7">
        <f t="shared" si="37"/>
        <v>0</v>
      </c>
      <c r="V200" s="7">
        <f t="shared" si="38"/>
        <v>0</v>
      </c>
    </row>
    <row r="201" spans="2:22" x14ac:dyDescent="0.25">
      <c r="B201" s="117" t="str">
        <f t="shared" si="32"/>
        <v>!!!</v>
      </c>
      <c r="C201" s="386"/>
      <c r="D201" s="270"/>
      <c r="E201" s="255"/>
      <c r="F201" s="255"/>
      <c r="G201" s="306"/>
      <c r="H201" s="268"/>
      <c r="I201" s="95"/>
      <c r="J201" s="342"/>
      <c r="K201" s="7" t="str">
        <f>VLOOKUP(C201,{"29 - Psychiatrie (Erwachsene)","BGI";"297 - stationsäquivalente Behandlung in der Erwachsenenpsychiatrie (29)","BGI";"30 - Kinder- und Jugendpsychiatrie","BGII";"307 - stationsäquivalente Behandlung in der Kinder- und Jugendpsychiatrie (30)","BGII";"31 - Psychosomatik","BGI";0,"Leer";"","Leer"},2,0)</f>
        <v>Leer</v>
      </c>
      <c r="L201" s="7" t="str">
        <f>VLOOKUP(C201,{"29 - Psychiatrie (Erwachsene)","BGIb";"297 - stationsäquivalente Behandlung in der Erwachsenenpsychiatrie (29)","BGIb";"30 - Kinder- und Jugendpsychiatrie","BGIIb";"307 - stationsäquivalente Behandlung in der Kinder- und Jugendpsychiatrie (30)","BGIIb";"31 - Psychosomatik","BGIb";0,"Leer";"","Leer"},2,0)</f>
        <v>Leer</v>
      </c>
      <c r="M201" s="7" t="str">
        <f t="shared" si="24"/>
        <v>Leer</v>
      </c>
      <c r="N201" s="7" t="str">
        <f t="shared" si="39"/>
        <v>Leer</v>
      </c>
      <c r="P201" s="7">
        <f t="shared" si="33"/>
        <v>0</v>
      </c>
      <c r="Q201" s="7">
        <f>VLOOKUP(C201,{"29 - Psychiatrie (Erwachsene)",1;"297 - stationsäquivalente Behandlung in der Erwachsenenpsychiatrie (29)",1;"30 - Kinder- und Jugendpsychiatrie",1;"307 - stationsäquivalente Behandlung in der Kinder- und Jugendpsychiatrie (30)",1;"31 - Psychosomatik",1;0,0;"",0},2,0)</f>
        <v>0</v>
      </c>
      <c r="R201" s="7">
        <f t="shared" si="34"/>
        <v>0</v>
      </c>
      <c r="S201" s="7">
        <f t="shared" si="35"/>
        <v>0</v>
      </c>
      <c r="T201" s="7">
        <f t="shared" si="36"/>
        <v>0</v>
      </c>
      <c r="U201" s="7">
        <f t="shared" si="37"/>
        <v>0</v>
      </c>
      <c r="V201" s="7">
        <f t="shared" si="38"/>
        <v>0</v>
      </c>
    </row>
    <row r="202" spans="2:22" x14ac:dyDescent="0.25">
      <c r="B202" s="117" t="str">
        <f t="shared" si="32"/>
        <v>!!!</v>
      </c>
      <c r="C202" s="386"/>
      <c r="D202" s="270"/>
      <c r="E202" s="255"/>
      <c r="F202" s="255"/>
      <c r="G202" s="306"/>
      <c r="H202" s="268"/>
      <c r="I202" s="95"/>
      <c r="J202" s="342"/>
      <c r="K202" s="7" t="str">
        <f>VLOOKUP(C202,{"29 - Psychiatrie (Erwachsene)","BGI";"297 - stationsäquivalente Behandlung in der Erwachsenenpsychiatrie (29)","BGI";"30 - Kinder- und Jugendpsychiatrie","BGII";"307 - stationsäquivalente Behandlung in der Kinder- und Jugendpsychiatrie (30)","BGII";"31 - Psychosomatik","BGI";0,"Leer";"","Leer"},2,0)</f>
        <v>Leer</v>
      </c>
      <c r="L202" s="7" t="str">
        <f>VLOOKUP(C202,{"29 - Psychiatrie (Erwachsene)","BGIb";"297 - stationsäquivalente Behandlung in der Erwachsenenpsychiatrie (29)","BGIb";"30 - Kinder- und Jugendpsychiatrie","BGIIb";"307 - stationsäquivalente Behandlung in der Kinder- und Jugendpsychiatrie (30)","BGIIb";"31 - Psychosomatik","BGIb";0,"Leer";"","Leer"},2,0)</f>
        <v>Leer</v>
      </c>
      <c r="M202" s="7" t="str">
        <f t="shared" si="24"/>
        <v>Leer</v>
      </c>
      <c r="N202" s="7" t="str">
        <f t="shared" si="39"/>
        <v>Leer</v>
      </c>
      <c r="P202" s="7">
        <f t="shared" si="33"/>
        <v>0</v>
      </c>
      <c r="Q202" s="7">
        <f>VLOOKUP(C202,{"29 - Psychiatrie (Erwachsene)",1;"297 - stationsäquivalente Behandlung in der Erwachsenenpsychiatrie (29)",1;"30 - Kinder- und Jugendpsychiatrie",1;"307 - stationsäquivalente Behandlung in der Kinder- und Jugendpsychiatrie (30)",1;"31 - Psychosomatik",1;0,0;"",0},2,0)</f>
        <v>0</v>
      </c>
      <c r="R202" s="7">
        <f t="shared" si="34"/>
        <v>0</v>
      </c>
      <c r="S202" s="7">
        <f t="shared" si="35"/>
        <v>0</v>
      </c>
      <c r="T202" s="7">
        <f t="shared" si="36"/>
        <v>0</v>
      </c>
      <c r="U202" s="7">
        <f t="shared" si="37"/>
        <v>0</v>
      </c>
      <c r="V202" s="7">
        <f t="shared" si="38"/>
        <v>0</v>
      </c>
    </row>
    <row r="203" spans="2:22" x14ac:dyDescent="0.25">
      <c r="B203" s="117" t="str">
        <f t="shared" si="32"/>
        <v>!!!</v>
      </c>
      <c r="C203" s="386"/>
      <c r="D203" s="270"/>
      <c r="E203" s="255"/>
      <c r="F203" s="255"/>
      <c r="G203" s="306"/>
      <c r="H203" s="268"/>
      <c r="I203" s="95"/>
      <c r="J203" s="342"/>
      <c r="K203" s="7" t="str">
        <f>VLOOKUP(C203,{"29 - Psychiatrie (Erwachsene)","BGI";"297 - stationsäquivalente Behandlung in der Erwachsenenpsychiatrie (29)","BGI";"30 - Kinder- und Jugendpsychiatrie","BGII";"307 - stationsäquivalente Behandlung in der Kinder- und Jugendpsychiatrie (30)","BGII";"31 - Psychosomatik","BGI";0,"Leer";"","Leer"},2,0)</f>
        <v>Leer</v>
      </c>
      <c r="L203" s="7" t="str">
        <f>VLOOKUP(C203,{"29 - Psychiatrie (Erwachsene)","BGIb";"297 - stationsäquivalente Behandlung in der Erwachsenenpsychiatrie (29)","BGIb";"30 - Kinder- und Jugendpsychiatrie","BGIIb";"307 - stationsäquivalente Behandlung in der Kinder- und Jugendpsychiatrie (30)","BGIIb";"31 - Psychosomatik","BGIb";0,"Leer";"","Leer"},2,0)</f>
        <v>Leer</v>
      </c>
      <c r="M203" s="7" t="str">
        <f t="shared" si="24"/>
        <v>Leer</v>
      </c>
      <c r="N203" s="7" t="str">
        <f t="shared" si="39"/>
        <v>Leer</v>
      </c>
      <c r="P203" s="7">
        <f t="shared" si="33"/>
        <v>0</v>
      </c>
      <c r="Q203" s="7">
        <f>VLOOKUP(C203,{"29 - Psychiatrie (Erwachsene)",1;"297 - stationsäquivalente Behandlung in der Erwachsenenpsychiatrie (29)",1;"30 - Kinder- und Jugendpsychiatrie",1;"307 - stationsäquivalente Behandlung in der Kinder- und Jugendpsychiatrie (30)",1;"31 - Psychosomatik",1;0,0;"",0},2,0)</f>
        <v>0</v>
      </c>
      <c r="R203" s="7">
        <f t="shared" si="34"/>
        <v>0</v>
      </c>
      <c r="S203" s="7">
        <f t="shared" si="35"/>
        <v>0</v>
      </c>
      <c r="T203" s="7">
        <f t="shared" si="36"/>
        <v>0</v>
      </c>
      <c r="U203" s="7">
        <f t="shared" si="37"/>
        <v>0</v>
      </c>
      <c r="V203" s="7">
        <f t="shared" si="38"/>
        <v>0</v>
      </c>
    </row>
    <row r="204" spans="2:22" x14ac:dyDescent="0.25">
      <c r="B204" s="117" t="str">
        <f t="shared" si="32"/>
        <v>!!!</v>
      </c>
      <c r="C204" s="386"/>
      <c r="D204" s="270"/>
      <c r="E204" s="255"/>
      <c r="F204" s="255"/>
      <c r="G204" s="306"/>
      <c r="H204" s="268"/>
      <c r="I204" s="95"/>
      <c r="J204" s="342"/>
      <c r="K204" s="7" t="str">
        <f>VLOOKUP(C204,{"29 - Psychiatrie (Erwachsene)","BGI";"297 - stationsäquivalente Behandlung in der Erwachsenenpsychiatrie (29)","BGI";"30 - Kinder- und Jugendpsychiatrie","BGII";"307 - stationsäquivalente Behandlung in der Kinder- und Jugendpsychiatrie (30)","BGII";"31 - Psychosomatik","BGI";0,"Leer";"","Leer"},2,0)</f>
        <v>Leer</v>
      </c>
      <c r="L204" s="7" t="str">
        <f>VLOOKUP(C204,{"29 - Psychiatrie (Erwachsene)","BGIb";"297 - stationsäquivalente Behandlung in der Erwachsenenpsychiatrie (29)","BGIb";"30 - Kinder- und Jugendpsychiatrie","BGIIb";"307 - stationsäquivalente Behandlung in der Kinder- und Jugendpsychiatrie (30)","BGIIb";"31 - Psychosomatik","BGIb";0,"Leer";"","Leer"},2,0)</f>
        <v>Leer</v>
      </c>
      <c r="M204" s="7" t="str">
        <f t="shared" si="24"/>
        <v>Leer</v>
      </c>
      <c r="N204" s="7" t="str">
        <f t="shared" si="39"/>
        <v>Leer</v>
      </c>
      <c r="P204" s="7">
        <f t="shared" si="33"/>
        <v>0</v>
      </c>
      <c r="Q204" s="7">
        <f>VLOOKUP(C204,{"29 - Psychiatrie (Erwachsene)",1;"297 - stationsäquivalente Behandlung in der Erwachsenenpsychiatrie (29)",1;"30 - Kinder- und Jugendpsychiatrie",1;"307 - stationsäquivalente Behandlung in der Kinder- und Jugendpsychiatrie (30)",1;"31 - Psychosomatik",1;0,0;"",0},2,0)</f>
        <v>0</v>
      </c>
      <c r="R204" s="7">
        <f t="shared" si="34"/>
        <v>0</v>
      </c>
      <c r="S204" s="7">
        <f t="shared" si="35"/>
        <v>0</v>
      </c>
      <c r="T204" s="7">
        <f t="shared" si="36"/>
        <v>0</v>
      </c>
      <c r="U204" s="7">
        <f t="shared" si="37"/>
        <v>0</v>
      </c>
      <c r="V204" s="7">
        <f t="shared" si="38"/>
        <v>0</v>
      </c>
    </row>
    <row r="205" spans="2:22" x14ac:dyDescent="0.25">
      <c r="B205" s="117" t="str">
        <f t="shared" si="32"/>
        <v>!!!</v>
      </c>
      <c r="C205" s="386"/>
      <c r="D205" s="270"/>
      <c r="E205" s="255"/>
      <c r="F205" s="255"/>
      <c r="G205" s="306"/>
      <c r="H205" s="268"/>
      <c r="I205" s="95"/>
      <c r="J205" s="342"/>
      <c r="K205" s="7" t="str">
        <f>VLOOKUP(C205,{"29 - Psychiatrie (Erwachsene)","BGI";"297 - stationsäquivalente Behandlung in der Erwachsenenpsychiatrie (29)","BGI";"30 - Kinder- und Jugendpsychiatrie","BGII";"307 - stationsäquivalente Behandlung in der Kinder- und Jugendpsychiatrie (30)","BGII";"31 - Psychosomatik","BGI";0,"Leer";"","Leer"},2,0)</f>
        <v>Leer</v>
      </c>
      <c r="L205" s="7" t="str">
        <f>VLOOKUP(C205,{"29 - Psychiatrie (Erwachsene)","BGIb";"297 - stationsäquivalente Behandlung in der Erwachsenenpsychiatrie (29)","BGIb";"30 - Kinder- und Jugendpsychiatrie","BGIIb";"307 - stationsäquivalente Behandlung in der Kinder- und Jugendpsychiatrie (30)","BGIIb";"31 - Psychosomatik","BGIb";0,"Leer";"","Leer"},2,0)</f>
        <v>Leer</v>
      </c>
      <c r="M205" s="7" t="str">
        <f t="shared" si="24"/>
        <v>Leer</v>
      </c>
      <c r="N205" s="7" t="str">
        <f t="shared" si="39"/>
        <v>Leer</v>
      </c>
      <c r="P205" s="7">
        <f t="shared" si="33"/>
        <v>0</v>
      </c>
      <c r="Q205" s="7">
        <f>VLOOKUP(C205,{"29 - Psychiatrie (Erwachsene)",1;"297 - stationsäquivalente Behandlung in der Erwachsenenpsychiatrie (29)",1;"30 - Kinder- und Jugendpsychiatrie",1;"307 - stationsäquivalente Behandlung in der Kinder- und Jugendpsychiatrie (30)",1;"31 - Psychosomatik",1;0,0;"",0},2,0)</f>
        <v>0</v>
      </c>
      <c r="R205" s="7">
        <f t="shared" si="34"/>
        <v>0</v>
      </c>
      <c r="S205" s="7">
        <f t="shared" si="35"/>
        <v>0</v>
      </c>
      <c r="T205" s="7">
        <f t="shared" si="36"/>
        <v>0</v>
      </c>
      <c r="U205" s="7">
        <f t="shared" si="37"/>
        <v>0</v>
      </c>
      <c r="V205" s="7">
        <f t="shared" si="38"/>
        <v>0</v>
      </c>
    </row>
    <row r="206" spans="2:22" x14ac:dyDescent="0.25">
      <c r="B206" s="117" t="str">
        <f t="shared" si="32"/>
        <v>!!!</v>
      </c>
      <c r="C206" s="386"/>
      <c r="D206" s="270"/>
      <c r="E206" s="255"/>
      <c r="F206" s="255"/>
      <c r="G206" s="306"/>
      <c r="H206" s="268"/>
      <c r="I206" s="95"/>
      <c r="J206" s="342"/>
      <c r="K206" s="7" t="str">
        <f>VLOOKUP(C206,{"29 - Psychiatrie (Erwachsene)","BGI";"297 - stationsäquivalente Behandlung in der Erwachsenenpsychiatrie (29)","BGI";"30 - Kinder- und Jugendpsychiatrie","BGII";"307 - stationsäquivalente Behandlung in der Kinder- und Jugendpsychiatrie (30)","BGII";"31 - Psychosomatik","BGI";0,"Leer";"","Leer"},2,0)</f>
        <v>Leer</v>
      </c>
      <c r="L206" s="7" t="str">
        <f>VLOOKUP(C206,{"29 - Psychiatrie (Erwachsene)","BGIb";"297 - stationsäquivalente Behandlung in der Erwachsenenpsychiatrie (29)","BGIb";"30 - Kinder- und Jugendpsychiatrie","BGIIb";"307 - stationsäquivalente Behandlung in der Kinder- und Jugendpsychiatrie (30)","BGIIb";"31 - Psychosomatik","BGIb";0,"Leer";"","Leer"},2,0)</f>
        <v>Leer</v>
      </c>
      <c r="M206" s="7" t="str">
        <f t="shared" si="24"/>
        <v>Leer</v>
      </c>
      <c r="N206" s="7" t="str">
        <f t="shared" si="39"/>
        <v>Leer</v>
      </c>
      <c r="P206" s="7">
        <f t="shared" si="33"/>
        <v>0</v>
      </c>
      <c r="Q206" s="7">
        <f>VLOOKUP(C206,{"29 - Psychiatrie (Erwachsene)",1;"297 - stationsäquivalente Behandlung in der Erwachsenenpsychiatrie (29)",1;"30 - Kinder- und Jugendpsychiatrie",1;"307 - stationsäquivalente Behandlung in der Kinder- und Jugendpsychiatrie (30)",1;"31 - Psychosomatik",1;0,0;"",0},2,0)</f>
        <v>0</v>
      </c>
      <c r="R206" s="7">
        <f t="shared" si="34"/>
        <v>0</v>
      </c>
      <c r="S206" s="7">
        <f t="shared" si="35"/>
        <v>0</v>
      </c>
      <c r="T206" s="7">
        <f t="shared" si="36"/>
        <v>0</v>
      </c>
      <c r="U206" s="7">
        <f t="shared" si="37"/>
        <v>0</v>
      </c>
      <c r="V206" s="7">
        <f t="shared" si="38"/>
        <v>0</v>
      </c>
    </row>
    <row r="207" spans="2:22" x14ac:dyDescent="0.25">
      <c r="B207" s="117" t="str">
        <f t="shared" si="32"/>
        <v>!!!</v>
      </c>
      <c r="C207" s="386"/>
      <c r="D207" s="270"/>
      <c r="E207" s="255"/>
      <c r="F207" s="255"/>
      <c r="G207" s="306"/>
      <c r="H207" s="268"/>
      <c r="I207" s="95"/>
      <c r="J207" s="342"/>
      <c r="K207" s="7" t="str">
        <f>VLOOKUP(C207,{"29 - Psychiatrie (Erwachsene)","BGI";"297 - stationsäquivalente Behandlung in der Erwachsenenpsychiatrie (29)","BGI";"30 - Kinder- und Jugendpsychiatrie","BGII";"307 - stationsäquivalente Behandlung in der Kinder- und Jugendpsychiatrie (30)","BGII";"31 - Psychosomatik","BGI";0,"Leer";"","Leer"},2,0)</f>
        <v>Leer</v>
      </c>
      <c r="L207" s="7" t="str">
        <f>VLOOKUP(C207,{"29 - Psychiatrie (Erwachsene)","BGIb";"297 - stationsäquivalente Behandlung in der Erwachsenenpsychiatrie (29)","BGIb";"30 - Kinder- und Jugendpsychiatrie","BGIIb";"307 - stationsäquivalente Behandlung in der Kinder- und Jugendpsychiatrie (30)","BGIIb";"31 - Psychosomatik","BGIb";0,"Leer";"","Leer"},2,0)</f>
        <v>Leer</v>
      </c>
      <c r="M207" s="7" t="str">
        <f t="shared" ref="M207:M214" si="40">IF(D207="Anrechnung Fachkräfte Nicht-PPP-RL Berufsgruppen in VKS",L207,K207)</f>
        <v>Leer</v>
      </c>
      <c r="N207" s="7" t="str">
        <f t="shared" ref="N207:N214" si="41">IF(C206&lt;&gt;"","Einrichtungen2","Leer")</f>
        <v>Leer</v>
      </c>
      <c r="P207" s="7">
        <f t="shared" si="33"/>
        <v>0</v>
      </c>
      <c r="Q207" s="7">
        <f>VLOOKUP(C207,{"29 - Psychiatrie (Erwachsene)",1;"297 - stationsäquivalente Behandlung in der Erwachsenenpsychiatrie (29)",1;"30 - Kinder- und Jugendpsychiatrie",1;"307 - stationsäquivalente Behandlung in der Kinder- und Jugendpsychiatrie (30)",1;"31 - Psychosomatik",1;0,0;"",0},2,0)</f>
        <v>0</v>
      </c>
      <c r="R207" s="7">
        <f t="shared" si="34"/>
        <v>0</v>
      </c>
      <c r="S207" s="7">
        <f t="shared" si="35"/>
        <v>0</v>
      </c>
      <c r="T207" s="7">
        <f t="shared" si="36"/>
        <v>0</v>
      </c>
      <c r="U207" s="7">
        <f t="shared" si="37"/>
        <v>0</v>
      </c>
      <c r="V207" s="7">
        <f t="shared" si="38"/>
        <v>0</v>
      </c>
    </row>
    <row r="208" spans="2:22" x14ac:dyDescent="0.25">
      <c r="B208" s="117" t="str">
        <f t="shared" si="32"/>
        <v>!!!</v>
      </c>
      <c r="C208" s="386"/>
      <c r="D208" s="270"/>
      <c r="E208" s="255"/>
      <c r="F208" s="255"/>
      <c r="G208" s="306"/>
      <c r="H208" s="268"/>
      <c r="I208" s="95"/>
      <c r="J208" s="342"/>
      <c r="K208" s="7" t="str">
        <f>VLOOKUP(C208,{"29 - Psychiatrie (Erwachsene)","BGI";"297 - stationsäquivalente Behandlung in der Erwachsenenpsychiatrie (29)","BGI";"30 - Kinder- und Jugendpsychiatrie","BGII";"307 - stationsäquivalente Behandlung in der Kinder- und Jugendpsychiatrie (30)","BGII";"31 - Psychosomatik","BGI";0,"Leer";"","Leer"},2,0)</f>
        <v>Leer</v>
      </c>
      <c r="L208" s="7" t="str">
        <f>VLOOKUP(C208,{"29 - Psychiatrie (Erwachsene)","BGIb";"297 - stationsäquivalente Behandlung in der Erwachsenenpsychiatrie (29)","BGIb";"30 - Kinder- und Jugendpsychiatrie","BGIIb";"307 - stationsäquivalente Behandlung in der Kinder- und Jugendpsychiatrie (30)","BGIIb";"31 - Psychosomatik","BGIb";0,"Leer";"","Leer"},2,0)</f>
        <v>Leer</v>
      </c>
      <c r="M208" s="7" t="str">
        <f t="shared" si="40"/>
        <v>Leer</v>
      </c>
      <c r="N208" s="7" t="str">
        <f t="shared" si="41"/>
        <v>Leer</v>
      </c>
      <c r="P208" s="7">
        <f t="shared" si="33"/>
        <v>0</v>
      </c>
      <c r="Q208" s="7">
        <f>VLOOKUP(C208,{"29 - Psychiatrie (Erwachsene)",1;"297 - stationsäquivalente Behandlung in der Erwachsenenpsychiatrie (29)",1;"30 - Kinder- und Jugendpsychiatrie",1;"307 - stationsäquivalente Behandlung in der Kinder- und Jugendpsychiatrie (30)",1;"31 - Psychosomatik",1;0,0;"",0},2,0)</f>
        <v>0</v>
      </c>
      <c r="R208" s="7">
        <f t="shared" si="34"/>
        <v>0</v>
      </c>
      <c r="S208" s="7">
        <f t="shared" si="35"/>
        <v>0</v>
      </c>
      <c r="T208" s="7">
        <f t="shared" si="36"/>
        <v>0</v>
      </c>
      <c r="U208" s="7">
        <f t="shared" si="37"/>
        <v>0</v>
      </c>
      <c r="V208" s="7">
        <f t="shared" si="38"/>
        <v>0</v>
      </c>
    </row>
    <row r="209" spans="1:22" x14ac:dyDescent="0.25">
      <c r="B209" s="117" t="str">
        <f t="shared" si="32"/>
        <v>!!!</v>
      </c>
      <c r="C209" s="386"/>
      <c r="D209" s="270"/>
      <c r="E209" s="255"/>
      <c r="F209" s="255"/>
      <c r="G209" s="306"/>
      <c r="H209" s="268"/>
      <c r="I209" s="95"/>
      <c r="J209" s="342"/>
      <c r="K209" s="7" t="str">
        <f>VLOOKUP(C209,{"29 - Psychiatrie (Erwachsene)","BGI";"297 - stationsäquivalente Behandlung in der Erwachsenenpsychiatrie (29)","BGI";"30 - Kinder- und Jugendpsychiatrie","BGII";"307 - stationsäquivalente Behandlung in der Kinder- und Jugendpsychiatrie (30)","BGII";"31 - Psychosomatik","BGI";0,"Leer";"","Leer"},2,0)</f>
        <v>Leer</v>
      </c>
      <c r="L209" s="7" t="str">
        <f>VLOOKUP(C209,{"29 - Psychiatrie (Erwachsene)","BGIb";"297 - stationsäquivalente Behandlung in der Erwachsenenpsychiatrie (29)","BGIb";"30 - Kinder- und Jugendpsychiatrie","BGIIb";"307 - stationsäquivalente Behandlung in der Kinder- und Jugendpsychiatrie (30)","BGIIb";"31 - Psychosomatik","BGIb";0,"Leer";"","Leer"},2,0)</f>
        <v>Leer</v>
      </c>
      <c r="M209" s="7" t="str">
        <f t="shared" si="40"/>
        <v>Leer</v>
      </c>
      <c r="N209" s="7" t="str">
        <f t="shared" si="41"/>
        <v>Leer</v>
      </c>
      <c r="P209" s="7">
        <f t="shared" si="33"/>
        <v>0</v>
      </c>
      <c r="Q209" s="7">
        <f>VLOOKUP(C209,{"29 - Psychiatrie (Erwachsene)",1;"297 - stationsäquivalente Behandlung in der Erwachsenenpsychiatrie (29)",1;"30 - Kinder- und Jugendpsychiatrie",1;"307 - stationsäquivalente Behandlung in der Kinder- und Jugendpsychiatrie (30)",1;"31 - Psychosomatik",1;0,0;"",0},2,0)</f>
        <v>0</v>
      </c>
      <c r="R209" s="7">
        <f t="shared" si="34"/>
        <v>0</v>
      </c>
      <c r="S209" s="7">
        <f t="shared" si="35"/>
        <v>0</v>
      </c>
      <c r="T209" s="7">
        <f t="shared" si="36"/>
        <v>0</v>
      </c>
      <c r="U209" s="7">
        <f t="shared" si="37"/>
        <v>0</v>
      </c>
      <c r="V209" s="7">
        <f t="shared" si="38"/>
        <v>0</v>
      </c>
    </row>
    <row r="210" spans="1:22" x14ac:dyDescent="0.25">
      <c r="B210" s="117" t="str">
        <f t="shared" si="32"/>
        <v>!!!</v>
      </c>
      <c r="C210" s="386"/>
      <c r="D210" s="270"/>
      <c r="E210" s="255"/>
      <c r="F210" s="255"/>
      <c r="G210" s="306"/>
      <c r="H210" s="268"/>
      <c r="I210" s="95"/>
      <c r="J210" s="342"/>
      <c r="K210" s="7" t="str">
        <f>VLOOKUP(C210,{"29 - Psychiatrie (Erwachsene)","BGI";"297 - stationsäquivalente Behandlung in der Erwachsenenpsychiatrie (29)","BGI";"30 - Kinder- und Jugendpsychiatrie","BGII";"307 - stationsäquivalente Behandlung in der Kinder- und Jugendpsychiatrie (30)","BGII";"31 - Psychosomatik","BGI";0,"Leer";"","Leer"},2,0)</f>
        <v>Leer</v>
      </c>
      <c r="L210" s="7" t="str">
        <f>VLOOKUP(C210,{"29 - Psychiatrie (Erwachsene)","BGIb";"297 - stationsäquivalente Behandlung in der Erwachsenenpsychiatrie (29)","BGIb";"30 - Kinder- und Jugendpsychiatrie","BGIIb";"307 - stationsäquivalente Behandlung in der Kinder- und Jugendpsychiatrie (30)","BGIIb";"31 - Psychosomatik","BGIb";0,"Leer";"","Leer"},2,0)</f>
        <v>Leer</v>
      </c>
      <c r="M210" s="7" t="str">
        <f t="shared" si="40"/>
        <v>Leer</v>
      </c>
      <c r="N210" s="7" t="str">
        <f t="shared" si="41"/>
        <v>Leer</v>
      </c>
      <c r="P210" s="7">
        <f t="shared" si="33"/>
        <v>0</v>
      </c>
      <c r="Q210" s="7">
        <f>VLOOKUP(C210,{"29 - Psychiatrie (Erwachsene)",1;"297 - stationsäquivalente Behandlung in der Erwachsenenpsychiatrie (29)",1;"30 - Kinder- und Jugendpsychiatrie",1;"307 - stationsäquivalente Behandlung in der Kinder- und Jugendpsychiatrie (30)",1;"31 - Psychosomatik",1;0,0;"",0},2,0)</f>
        <v>0</v>
      </c>
      <c r="R210" s="7">
        <f t="shared" si="34"/>
        <v>0</v>
      </c>
      <c r="S210" s="7">
        <f t="shared" si="35"/>
        <v>0</v>
      </c>
      <c r="T210" s="7">
        <f t="shared" si="36"/>
        <v>0</v>
      </c>
      <c r="U210" s="7">
        <f t="shared" si="37"/>
        <v>0</v>
      </c>
      <c r="V210" s="7">
        <f t="shared" si="38"/>
        <v>0</v>
      </c>
    </row>
    <row r="211" spans="1:22" x14ac:dyDescent="0.25">
      <c r="B211" s="117" t="str">
        <f t="shared" si="32"/>
        <v>!!!</v>
      </c>
      <c r="C211" s="386"/>
      <c r="D211" s="270"/>
      <c r="E211" s="255"/>
      <c r="F211" s="255"/>
      <c r="G211" s="306"/>
      <c r="H211" s="268"/>
      <c r="I211" s="95"/>
      <c r="J211" s="342"/>
      <c r="K211" s="7" t="str">
        <f>VLOOKUP(C211,{"29 - Psychiatrie (Erwachsene)","BGI";"297 - stationsäquivalente Behandlung in der Erwachsenenpsychiatrie (29)","BGI";"30 - Kinder- und Jugendpsychiatrie","BGII";"307 - stationsäquivalente Behandlung in der Kinder- und Jugendpsychiatrie (30)","BGII";"31 - Psychosomatik","BGI";0,"Leer";"","Leer"},2,0)</f>
        <v>Leer</v>
      </c>
      <c r="L211" s="7" t="str">
        <f>VLOOKUP(C211,{"29 - Psychiatrie (Erwachsene)","BGIb";"297 - stationsäquivalente Behandlung in der Erwachsenenpsychiatrie (29)","BGIb";"30 - Kinder- und Jugendpsychiatrie","BGIIb";"307 - stationsäquivalente Behandlung in der Kinder- und Jugendpsychiatrie (30)","BGIIb";"31 - Psychosomatik","BGIb";0,"Leer";"","Leer"},2,0)</f>
        <v>Leer</v>
      </c>
      <c r="M211" s="7" t="str">
        <f t="shared" si="40"/>
        <v>Leer</v>
      </c>
      <c r="N211" s="7" t="str">
        <f t="shared" si="41"/>
        <v>Leer</v>
      </c>
      <c r="P211" s="7">
        <f t="shared" si="33"/>
        <v>0</v>
      </c>
      <c r="Q211" s="7">
        <f>VLOOKUP(C211,{"29 - Psychiatrie (Erwachsene)",1;"297 - stationsäquivalente Behandlung in der Erwachsenenpsychiatrie (29)",1;"30 - Kinder- und Jugendpsychiatrie",1;"307 - stationsäquivalente Behandlung in der Kinder- und Jugendpsychiatrie (30)",1;"31 - Psychosomatik",1;0,0;"",0},2,0)</f>
        <v>0</v>
      </c>
      <c r="R211" s="7">
        <f t="shared" si="34"/>
        <v>0</v>
      </c>
      <c r="S211" s="7">
        <f t="shared" si="35"/>
        <v>0</v>
      </c>
      <c r="T211" s="7">
        <f t="shared" si="36"/>
        <v>0</v>
      </c>
      <c r="U211" s="7">
        <f t="shared" si="37"/>
        <v>0</v>
      </c>
      <c r="V211" s="7">
        <f t="shared" si="38"/>
        <v>0</v>
      </c>
    </row>
    <row r="212" spans="1:22" x14ac:dyDescent="0.25">
      <c r="B212" s="117" t="str">
        <f t="shared" si="32"/>
        <v>!!!</v>
      </c>
      <c r="C212" s="386"/>
      <c r="D212" s="270"/>
      <c r="E212" s="255"/>
      <c r="F212" s="255"/>
      <c r="G212" s="306"/>
      <c r="H212" s="268"/>
      <c r="I212" s="95"/>
      <c r="J212" s="342"/>
      <c r="K212" s="7" t="str">
        <f>VLOOKUP(C212,{"29 - Psychiatrie (Erwachsene)","BGI";"297 - stationsäquivalente Behandlung in der Erwachsenenpsychiatrie (29)","BGI";"30 - Kinder- und Jugendpsychiatrie","BGII";"307 - stationsäquivalente Behandlung in der Kinder- und Jugendpsychiatrie (30)","BGII";"31 - Psychosomatik","BGI";0,"Leer";"","Leer"},2,0)</f>
        <v>Leer</v>
      </c>
      <c r="L212" s="7" t="str">
        <f>VLOOKUP(C212,{"29 - Psychiatrie (Erwachsene)","BGIb";"297 - stationsäquivalente Behandlung in der Erwachsenenpsychiatrie (29)","BGIb";"30 - Kinder- und Jugendpsychiatrie","BGIIb";"307 - stationsäquivalente Behandlung in der Kinder- und Jugendpsychiatrie (30)","BGIIb";"31 - Psychosomatik","BGIb";0,"Leer";"","Leer"},2,0)</f>
        <v>Leer</v>
      </c>
      <c r="M212" s="7" t="str">
        <f t="shared" si="40"/>
        <v>Leer</v>
      </c>
      <c r="N212" s="7" t="str">
        <f t="shared" si="41"/>
        <v>Leer</v>
      </c>
      <c r="P212" s="7">
        <f t="shared" si="33"/>
        <v>0</v>
      </c>
      <c r="Q212" s="7">
        <f>VLOOKUP(C212,{"29 - Psychiatrie (Erwachsene)",1;"297 - stationsäquivalente Behandlung in der Erwachsenenpsychiatrie (29)",1;"30 - Kinder- und Jugendpsychiatrie",1;"307 - stationsäquivalente Behandlung in der Kinder- und Jugendpsychiatrie (30)",1;"31 - Psychosomatik",1;0,0;"",0},2,0)</f>
        <v>0</v>
      </c>
      <c r="R212" s="7">
        <f t="shared" si="34"/>
        <v>0</v>
      </c>
      <c r="S212" s="7">
        <f t="shared" si="35"/>
        <v>0</v>
      </c>
      <c r="T212" s="7">
        <f t="shared" si="36"/>
        <v>0</v>
      </c>
      <c r="U212" s="7">
        <f t="shared" si="37"/>
        <v>0</v>
      </c>
      <c r="V212" s="7">
        <f t="shared" si="38"/>
        <v>0</v>
      </c>
    </row>
    <row r="213" spans="1:22" x14ac:dyDescent="0.25">
      <c r="B213" s="117" t="str">
        <f t="shared" si="32"/>
        <v>!!!</v>
      </c>
      <c r="C213" s="386"/>
      <c r="D213" s="270"/>
      <c r="E213" s="255"/>
      <c r="F213" s="255"/>
      <c r="G213" s="306"/>
      <c r="H213" s="268"/>
      <c r="I213" s="95"/>
      <c r="J213" s="342"/>
      <c r="K213" s="7" t="str">
        <f>VLOOKUP(C213,{"29 - Psychiatrie (Erwachsene)","BGI";"297 - stationsäquivalente Behandlung in der Erwachsenenpsychiatrie (29)","BGI";"30 - Kinder- und Jugendpsychiatrie","BGII";"307 - stationsäquivalente Behandlung in der Kinder- und Jugendpsychiatrie (30)","BGII";"31 - Psychosomatik","BGI";0,"Leer";"","Leer"},2,0)</f>
        <v>Leer</v>
      </c>
      <c r="L213" s="7" t="str">
        <f>VLOOKUP(C213,{"29 - Psychiatrie (Erwachsene)","BGIb";"297 - stationsäquivalente Behandlung in der Erwachsenenpsychiatrie (29)","BGIb";"30 - Kinder- und Jugendpsychiatrie","BGIIb";"307 - stationsäquivalente Behandlung in der Kinder- und Jugendpsychiatrie (30)","BGIIb";"31 - Psychosomatik","BGIb";0,"Leer";"","Leer"},2,0)</f>
        <v>Leer</v>
      </c>
      <c r="M213" s="7" t="str">
        <f t="shared" si="40"/>
        <v>Leer</v>
      </c>
      <c r="N213" s="7" t="str">
        <f t="shared" si="41"/>
        <v>Leer</v>
      </c>
      <c r="P213" s="7">
        <f t="shared" si="33"/>
        <v>0</v>
      </c>
      <c r="Q213" s="7">
        <f>VLOOKUP(C213,{"29 - Psychiatrie (Erwachsene)",1;"297 - stationsäquivalente Behandlung in der Erwachsenenpsychiatrie (29)",1;"30 - Kinder- und Jugendpsychiatrie",1;"307 - stationsäquivalente Behandlung in der Kinder- und Jugendpsychiatrie (30)",1;"31 - Psychosomatik",1;0,0;"",0},2,0)</f>
        <v>0</v>
      </c>
      <c r="R213" s="7">
        <f t="shared" si="34"/>
        <v>0</v>
      </c>
      <c r="S213" s="7">
        <f t="shared" si="35"/>
        <v>0</v>
      </c>
      <c r="T213" s="7">
        <f t="shared" si="36"/>
        <v>0</v>
      </c>
      <c r="U213" s="7">
        <f t="shared" si="37"/>
        <v>0</v>
      </c>
      <c r="V213" s="7">
        <f t="shared" si="38"/>
        <v>0</v>
      </c>
    </row>
    <row r="214" spans="1:22" x14ac:dyDescent="0.25">
      <c r="B214" s="117" t="str">
        <f t="shared" si="32"/>
        <v>!!!</v>
      </c>
      <c r="C214" s="386"/>
      <c r="D214" s="270"/>
      <c r="E214" s="255"/>
      <c r="F214" s="255"/>
      <c r="G214" s="306"/>
      <c r="H214" s="268"/>
      <c r="I214" s="95"/>
      <c r="J214" s="342"/>
      <c r="K214" s="7" t="str">
        <f>VLOOKUP(C214,{"29 - Psychiatrie (Erwachsene)","BGI";"297 - stationsäquivalente Behandlung in der Erwachsenenpsychiatrie (29)","BGI";"30 - Kinder- und Jugendpsychiatrie","BGII";"307 - stationsäquivalente Behandlung in der Kinder- und Jugendpsychiatrie (30)","BGII";"31 - Psychosomatik","BGI";0,"Leer";"","Leer"},2,0)</f>
        <v>Leer</v>
      </c>
      <c r="L214" s="7" t="str">
        <f>VLOOKUP(C214,{"29 - Psychiatrie (Erwachsene)","BGIb";"297 - stationsäquivalente Behandlung in der Erwachsenenpsychiatrie (29)","BGIb";"30 - Kinder- und Jugendpsychiatrie","BGIIb";"307 - stationsäquivalente Behandlung in der Kinder- und Jugendpsychiatrie (30)","BGIIb";"31 - Psychosomatik","BGIb";0,"Leer";"","Leer"},2,0)</f>
        <v>Leer</v>
      </c>
      <c r="M214" s="7" t="str">
        <f t="shared" si="40"/>
        <v>Leer</v>
      </c>
      <c r="N214" s="7" t="str">
        <f t="shared" si="41"/>
        <v>Leer</v>
      </c>
      <c r="P214" s="7">
        <f t="shared" si="33"/>
        <v>0</v>
      </c>
      <c r="Q214" s="7">
        <f>VLOOKUP(C214,{"29 - Psychiatrie (Erwachsene)",1;"297 - stationsäquivalente Behandlung in der Erwachsenenpsychiatrie (29)",1;"30 - Kinder- und Jugendpsychiatrie",1;"307 - stationsäquivalente Behandlung in der Kinder- und Jugendpsychiatrie (30)",1;"31 - Psychosomatik",1;0,0;"",0},2,0)</f>
        <v>0</v>
      </c>
      <c r="R214" s="7">
        <f t="shared" si="34"/>
        <v>0</v>
      </c>
      <c r="S214" s="7">
        <f t="shared" si="35"/>
        <v>0</v>
      </c>
      <c r="T214" s="7">
        <f t="shared" si="36"/>
        <v>0</v>
      </c>
      <c r="U214" s="7">
        <f t="shared" si="37"/>
        <v>0</v>
      </c>
      <c r="V214" s="7">
        <f t="shared" si="38"/>
        <v>0</v>
      </c>
    </row>
    <row r="215" spans="1:22" x14ac:dyDescent="0.25">
      <c r="A215" s="304"/>
      <c r="B215" s="113"/>
      <c r="C215" s="113"/>
      <c r="D215" s="113"/>
      <c r="E215" s="113"/>
      <c r="F215" s="113"/>
      <c r="G215" s="113"/>
      <c r="H215" s="113"/>
      <c r="I215" s="113"/>
      <c r="J215" s="342"/>
    </row>
  </sheetData>
  <sheetProtection algorithmName="SHA-512" hashValue="sKgDqGvviPyytV0g10aXaXPYjmUcYfELS6sRskMAXZnUhshLfj2T8mgJ9IIB5+TKz+mIiAmbpYQKuXpI/VMdRg==" saltValue="p50IfkPqG2WTfp6fKhdgHw==" spinCount="100000" sheet="1" selectLockedCells="1" autoFilter="0"/>
  <autoFilter ref="C13:D157"/>
  <mergeCells count="2">
    <mergeCell ref="C9:G11"/>
    <mergeCell ref="C12:H12"/>
  </mergeCells>
  <conditionalFormatting sqref="D14:D46 D49:D214">
    <cfRule type="expression" dxfId="157" priority="380">
      <formula>C14="00 - Bitte eine Fachabteilung auswählen"</formula>
    </cfRule>
  </conditionalFormatting>
  <conditionalFormatting sqref="D14:D46 D49:D214">
    <cfRule type="expression" dxfId="156" priority="260">
      <formula>C14=""</formula>
    </cfRule>
  </conditionalFormatting>
  <conditionalFormatting sqref="E14:E46 E49:E214">
    <cfRule type="expression" dxfId="155" priority="2744">
      <formula>C14=""</formula>
    </cfRule>
  </conditionalFormatting>
  <conditionalFormatting sqref="E14:E46 E49:E214">
    <cfRule type="expression" dxfId="154" priority="2746">
      <formula>C14="00 - Bitte eine Fachabteilung auswählen"</formula>
    </cfRule>
  </conditionalFormatting>
  <conditionalFormatting sqref="F14:F46 F49:F214">
    <cfRule type="expression" dxfId="153" priority="2748">
      <formula>C14=""</formula>
    </cfRule>
  </conditionalFormatting>
  <conditionalFormatting sqref="F14:F46 F49:F214">
    <cfRule type="expression" dxfId="152" priority="2750">
      <formula>C14="00 - Bitte eine Fachabteilung auswählen"</formula>
    </cfRule>
  </conditionalFormatting>
  <conditionalFormatting sqref="G14:G214">
    <cfRule type="expression" dxfId="151" priority="16">
      <formula>C14="00 - Bitte eine Fachabteilung auswählen"</formula>
    </cfRule>
    <cfRule type="expression" dxfId="150" priority="17">
      <formula>C14=""</formula>
    </cfRule>
  </conditionalFormatting>
  <conditionalFormatting sqref="H14:H46 H49:H214">
    <cfRule type="expression" dxfId="149" priority="14">
      <formula>C14="00 - Bitte eine Fachabteilung auswählen"</formula>
    </cfRule>
    <cfRule type="expression" dxfId="148" priority="15">
      <formula>C14=""</formula>
    </cfRule>
  </conditionalFormatting>
  <conditionalFormatting sqref="B14:B214">
    <cfRule type="expression" dxfId="147" priority="13">
      <formula>C14=""</formula>
    </cfRule>
  </conditionalFormatting>
  <conditionalFormatting sqref="C12:H12">
    <cfRule type="expression" dxfId="146" priority="12">
      <formula>C12&lt;&gt;""</formula>
    </cfRule>
  </conditionalFormatting>
  <conditionalFormatting sqref="B12">
    <cfRule type="expression" dxfId="145" priority="11">
      <formula>B12&lt;&gt;""</formula>
    </cfRule>
  </conditionalFormatting>
  <conditionalFormatting sqref="D47:D48">
    <cfRule type="expression" dxfId="144" priority="6">
      <formula>C47="00 - Bitte eine Fachabteilung auswählen"</formula>
    </cfRule>
  </conditionalFormatting>
  <conditionalFormatting sqref="D47:D48">
    <cfRule type="expression" dxfId="143" priority="5">
      <formula>C47=""</formula>
    </cfRule>
  </conditionalFormatting>
  <conditionalFormatting sqref="E47:E48">
    <cfRule type="expression" dxfId="142" priority="7">
      <formula>C47=""</formula>
    </cfRule>
  </conditionalFormatting>
  <conditionalFormatting sqref="E47:E48">
    <cfRule type="expression" dxfId="141" priority="8">
      <formula>C47="00 - Bitte eine Fachabteilung auswählen"</formula>
    </cfRule>
  </conditionalFormatting>
  <conditionalFormatting sqref="F47:F48">
    <cfRule type="expression" dxfId="140" priority="9">
      <formula>C47=""</formula>
    </cfRule>
  </conditionalFormatting>
  <conditionalFormatting sqref="F47:F48">
    <cfRule type="expression" dxfId="139" priority="10">
      <formula>C47="00 - Bitte eine Fachabteilung auswählen"</formula>
    </cfRule>
  </conditionalFormatting>
  <conditionalFormatting sqref="H47:H48">
    <cfRule type="expression" dxfId="138" priority="1">
      <formula>C47="00 - Bitte eine Fachabteilung auswählen"</formula>
    </cfRule>
    <cfRule type="expression" dxfId="137" priority="2">
      <formula>C47=""</formula>
    </cfRule>
  </conditionalFormatting>
  <dataValidations count="5">
    <dataValidation allowBlank="1" errorTitle="ACHTUNG: " error="Zulässige Eingaben: _x000a_29 - Psychiatrie (Erwachsene): a-f_x000a_30 - Kinder- und Jugendpsychiatrie: a-f_x000a_31 - Psychosomatik: g" sqref="E14:E214"/>
    <dataValidation allowBlank="1" sqref="H14:H214"/>
    <dataValidation type="list" allowBlank="1" showErrorMessage="1" errorTitle="ACHTUNG: " error="Zulässige Eingaben: _x000a_29 - Psychiatrie (Erwachsene): a-f_x000a_30 - Kinder- und Jugendpsychiatrie: a-g_x000a_31 - Psychosomatik: a-f_x000a__x000a_Eine Anrechnung von Fachkräften in Nicht-PPP-RL Berufsgruppen ist nicht für Berufsgruppe a möglich!" sqref="F14:F214">
      <formula1>INDIRECT(M14)</formula1>
    </dataValidation>
    <dataValidation type="decimal" allowBlank="1" showInputMessage="1" showErrorMessage="1" errorTitle="ACHTUNG" error="Der zulässige Wertebereich beträgt 0,00 - 99999,99" sqref="G14:G214">
      <formula1>0</formula1>
      <formula2>99999.99</formula2>
    </dataValidation>
    <dataValidation type="list" allowBlank="1" showInputMessage="1" showErrorMessage="1" sqref="C14:C214">
      <formula1>INDIRECT(N14)</formula1>
    </dataValidation>
  </dataValidations>
  <hyperlinks>
    <hyperlink ref="G2" location="A5.2!D14" display="&lt;&lt; A5.2"/>
    <hyperlink ref="H2" location="'A6 (2020)'!A1" display="A6 (2020) &gt;&gt;"/>
  </hyperlinks>
  <pageMargins left="0.25" right="0.25" top="0.75" bottom="0.75" header="0.3" footer="0.3"/>
  <pageSetup paperSize="9" scale="35" orientation="landscape" r:id="rId1"/>
  <rowBreaks count="1" manualBreakCount="1">
    <brk id="79" max="8" man="1"/>
  </row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Auswahldaten!$G$3:$G$5</xm:f>
          </x14:formula1>
          <xm:sqref>D14:D214</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2"/>
  <dimension ref="A1:AL215"/>
  <sheetViews>
    <sheetView showGridLines="0" zoomScaleNormal="100" workbookViewId="0">
      <selection activeCell="C15" sqref="C15"/>
    </sheetView>
  </sheetViews>
  <sheetFormatPr baseColWidth="10" defaultColWidth="11.42578125" defaultRowHeight="15" x14ac:dyDescent="0.25"/>
  <cols>
    <col min="1" max="1" width="4.28515625" style="6" customWidth="1"/>
    <col min="2" max="2" width="11.42578125" style="6"/>
    <col min="3" max="3" width="31.85546875" style="6" customWidth="1"/>
    <col min="4" max="4" width="60" style="6" customWidth="1"/>
    <col min="5" max="5" width="54.28515625" style="6" customWidth="1"/>
    <col min="6" max="8" width="11.42578125" style="6"/>
    <col min="9" max="9" width="11.42578125" style="6" customWidth="1"/>
    <col min="10" max="10" width="2.85546875" style="6" customWidth="1"/>
    <col min="11" max="11" width="11.42578125" style="8"/>
    <col min="12" max="12" width="19.42578125" style="8" customWidth="1"/>
    <col min="13" max="18" width="11.42578125" style="8"/>
    <col min="19" max="19" width="14.28515625" style="8" bestFit="1" customWidth="1"/>
    <col min="20" max="20" width="20.140625" style="8" bestFit="1" customWidth="1"/>
    <col min="21" max="30" width="11.42578125" style="8"/>
    <col min="31" max="16384" width="11.42578125" style="6"/>
  </cols>
  <sheetData>
    <row r="1" spans="1:30" x14ac:dyDescent="0.25">
      <c r="D1" s="371"/>
    </row>
    <row r="2" spans="1:30" s="55" customFormat="1" ht="30" customHeight="1" x14ac:dyDescent="0.35">
      <c r="A2" s="45"/>
      <c r="B2" s="56" t="s">
        <v>38</v>
      </c>
      <c r="C2" s="46" t="s">
        <v>189</v>
      </c>
      <c r="D2" s="48"/>
      <c r="E2" s="51"/>
      <c r="F2" s="324" t="s">
        <v>130</v>
      </c>
      <c r="G2" s="442" t="s">
        <v>480</v>
      </c>
      <c r="H2" s="442"/>
      <c r="I2" s="443"/>
      <c r="K2" s="54"/>
      <c r="L2" s="54"/>
      <c r="M2" s="54"/>
      <c r="N2" s="54"/>
      <c r="O2" s="54"/>
      <c r="P2" s="54"/>
      <c r="Q2" s="54"/>
      <c r="R2" s="54"/>
      <c r="S2" s="54"/>
      <c r="T2" s="54"/>
      <c r="U2" s="54"/>
      <c r="V2" s="54"/>
      <c r="W2" s="54"/>
      <c r="X2" s="54"/>
      <c r="Y2" s="54"/>
      <c r="Z2" s="54"/>
      <c r="AA2" s="54"/>
      <c r="AB2" s="54"/>
      <c r="AC2" s="54"/>
      <c r="AD2" s="54"/>
    </row>
    <row r="3" spans="1:30" ht="15" customHeight="1" x14ac:dyDescent="0.25">
      <c r="A3" s="19"/>
      <c r="B3" s="19"/>
      <c r="C3" s="19"/>
      <c r="D3" s="19"/>
      <c r="E3" s="19"/>
      <c r="F3" s="19"/>
      <c r="G3" s="19"/>
      <c r="H3" s="19"/>
      <c r="I3" s="19"/>
    </row>
    <row r="4" spans="1:30" ht="15" customHeight="1" x14ac:dyDescent="0.25">
      <c r="A4" s="19"/>
      <c r="B4" s="121"/>
      <c r="C4" s="152" t="str">
        <f ca="1">"Haupt-IK: " &amp; CELL("inhalt",'Angaben KH-Standort'!$D$25)</f>
        <v xml:space="preserve">Haupt-IK: </v>
      </c>
      <c r="D4" s="83"/>
      <c r="E4" s="152" t="str">
        <f ca="1">"Jahr: " &amp; CELL("inhalt",'Angaben KH-Standort'!$D$12)</f>
        <v xml:space="preserve">Jahr: </v>
      </c>
      <c r="F4" s="60"/>
      <c r="G4" s="60"/>
      <c r="H4" s="60"/>
      <c r="I4" s="61"/>
    </row>
    <row r="5" spans="1:30" ht="15" customHeight="1" x14ac:dyDescent="0.25">
      <c r="A5" s="19"/>
      <c r="B5" s="122"/>
      <c r="C5" s="153" t="str">
        <f ca="1" xml:space="preserve"> "Standort-ID: " &amp; CELL("inhalt",'Angaben KH-Standort'!$D$26)</f>
        <v xml:space="preserve">Standort-ID: </v>
      </c>
      <c r="D5" s="85"/>
      <c r="E5" s="153" t="str">
        <f ca="1">CELL("inhalt",'A1'!$F$14) &amp; ". Quartal"</f>
        <v>0. Quartal</v>
      </c>
      <c r="F5" s="63"/>
      <c r="G5" s="63"/>
      <c r="H5" s="63"/>
      <c r="I5" s="64"/>
    </row>
    <row r="6" spans="1:30" ht="15" customHeight="1" x14ac:dyDescent="0.25">
      <c r="A6" s="19"/>
      <c r="B6" s="19"/>
      <c r="C6" s="19"/>
      <c r="D6" s="19"/>
      <c r="E6" s="19"/>
      <c r="F6" s="19"/>
      <c r="G6" s="19"/>
      <c r="H6" s="19"/>
      <c r="I6" s="19"/>
    </row>
    <row r="7" spans="1:30" ht="15" customHeight="1" x14ac:dyDescent="0.25">
      <c r="B7" s="67"/>
      <c r="C7" s="65"/>
      <c r="D7" s="65"/>
      <c r="E7" s="65"/>
      <c r="F7" s="65"/>
      <c r="G7" s="65"/>
      <c r="H7" s="65"/>
      <c r="I7" s="68"/>
      <c r="J7" s="29"/>
      <c r="K7" s="37"/>
    </row>
    <row r="8" spans="1:30" ht="15" customHeight="1" x14ac:dyDescent="0.35">
      <c r="B8" s="69"/>
      <c r="C8" s="43" t="s">
        <v>181</v>
      </c>
      <c r="D8" s="114"/>
      <c r="E8" s="114"/>
      <c r="F8" s="81"/>
      <c r="G8" s="81"/>
      <c r="H8" s="81"/>
      <c r="I8" s="70"/>
    </row>
    <row r="9" spans="1:30" ht="15" customHeight="1" x14ac:dyDescent="0.25">
      <c r="B9" s="69"/>
      <c r="C9" s="105" t="s">
        <v>554</v>
      </c>
      <c r="D9" s="114"/>
      <c r="E9" s="114"/>
      <c r="F9" s="147"/>
      <c r="G9" s="147"/>
      <c r="H9" s="444" t="s">
        <v>231</v>
      </c>
      <c r="I9" s="445"/>
    </row>
    <row r="10" spans="1:30" s="1" customFormat="1" ht="15" customHeight="1" x14ac:dyDescent="0.25">
      <c r="B10" s="94"/>
      <c r="C10" s="95" t="s">
        <v>190</v>
      </c>
      <c r="D10" s="95"/>
      <c r="E10" s="95"/>
      <c r="F10" s="95"/>
      <c r="G10" s="95"/>
      <c r="H10" s="446" t="s">
        <v>253</v>
      </c>
      <c r="I10" s="447"/>
      <c r="K10" s="7"/>
      <c r="L10" s="7"/>
      <c r="M10" s="7"/>
      <c r="N10" s="7"/>
      <c r="O10" s="7"/>
      <c r="P10" s="7"/>
      <c r="Q10" s="7"/>
      <c r="R10" s="7"/>
      <c r="S10" s="7"/>
      <c r="T10" s="7"/>
      <c r="U10" s="7"/>
      <c r="V10" s="7"/>
      <c r="W10" s="7"/>
      <c r="X10" s="7"/>
      <c r="Y10" s="7"/>
      <c r="Z10" s="7"/>
      <c r="AA10" s="7"/>
      <c r="AB10" s="7"/>
      <c r="AC10" s="7"/>
      <c r="AD10" s="7"/>
    </row>
    <row r="11" spans="1:30" x14ac:dyDescent="0.25">
      <c r="B11" s="69"/>
      <c r="C11" s="44" t="s">
        <v>191</v>
      </c>
      <c r="D11" s="44"/>
      <c r="E11" s="44"/>
      <c r="F11" s="44"/>
      <c r="G11" s="44"/>
      <c r="H11" s="448" t="s">
        <v>232</v>
      </c>
      <c r="I11" s="445"/>
    </row>
    <row r="12" spans="1:30" x14ac:dyDescent="0.25">
      <c r="B12" s="69"/>
      <c r="C12" s="44" t="s">
        <v>257</v>
      </c>
      <c r="D12" s="44"/>
      <c r="E12" s="44"/>
      <c r="F12" s="44"/>
      <c r="G12" s="44"/>
      <c r="H12" s="293"/>
      <c r="I12" s="292"/>
    </row>
    <row r="13" spans="1:30" ht="15" customHeight="1" x14ac:dyDescent="0.25">
      <c r="B13" s="204" t="str">
        <f>IF(U13-Q13&gt;0,"!!!","")</f>
        <v/>
      </c>
      <c r="C13" s="428" t="str">
        <f>IF(U13-Q13&gt;0,"Es fehlen noch MUSS-ANGABEN in den mit !!! gekennzeichneten Zeilen","")</f>
        <v/>
      </c>
      <c r="D13" s="428"/>
      <c r="E13" s="428"/>
      <c r="F13" s="428"/>
      <c r="G13" s="428"/>
      <c r="H13" s="428"/>
      <c r="I13" s="82"/>
      <c r="Q13" s="8">
        <f t="shared" ref="Q13" si="0">SUM(Q15:Q120)</f>
        <v>0</v>
      </c>
      <c r="U13" s="8">
        <f>SUM(U15:U120)</f>
        <v>0</v>
      </c>
    </row>
    <row r="14" spans="1:30" ht="62.45" customHeight="1" x14ac:dyDescent="0.25">
      <c r="B14" s="69"/>
      <c r="C14" s="207" t="s">
        <v>559</v>
      </c>
      <c r="D14" s="248" t="s">
        <v>214</v>
      </c>
      <c r="E14" s="248" t="s">
        <v>520</v>
      </c>
      <c r="F14" s="271" t="s">
        <v>215</v>
      </c>
      <c r="G14" s="271" t="s">
        <v>216</v>
      </c>
      <c r="H14" s="271" t="s">
        <v>521</v>
      </c>
      <c r="I14" s="73" t="s">
        <v>133</v>
      </c>
    </row>
    <row r="15" spans="1:30" s="28" customFormat="1" ht="15" customHeight="1" x14ac:dyDescent="0.25">
      <c r="B15" s="76" t="str">
        <f>IF(SUM(U15:Z15)&lt;6,"!!!","")</f>
        <v>!!!</v>
      </c>
      <c r="C15" s="242"/>
      <c r="D15" s="272"/>
      <c r="E15" s="272"/>
      <c r="F15" s="273"/>
      <c r="G15" s="273"/>
      <c r="H15" s="273"/>
      <c r="I15" s="158"/>
      <c r="K15" s="8"/>
      <c r="L15" s="8"/>
      <c r="M15" s="8"/>
      <c r="N15" s="8"/>
      <c r="O15" s="8"/>
      <c r="P15" s="8"/>
      <c r="Q15" s="8">
        <f>IF(LEN(B15)&gt;0,0,1)</f>
        <v>0</v>
      </c>
      <c r="R15" s="8"/>
      <c r="S15" s="8" t="str">
        <f>"Einrichtungen2"</f>
        <v>Einrichtungen2</v>
      </c>
      <c r="T15" s="8" t="str">
        <f>VLOOKUP($C15,{"29 - Psychiatrie (Erwachsene)","Ausnahmetatbestand";"30 - Kinder- und Jugendpsychiatrie","Ausnahmetatbestand";"31 - Psychosomatik","Ausnahmetatbestand";"00 - Bitte eine Fachabteilung auswählen","Leer";0,"Leer";"","Leer"},2,0)</f>
        <v>Leer</v>
      </c>
      <c r="U15" s="8">
        <f>VLOOKUP($C15,{"29 - Psychiatrie (Erwachsene)",1;"30 - Kinder- und Jugendpsychiatrie",1;"31 - Psychosomatik",1;"00 - Bitte eine Fachabteilung auswählen",0;0,0;"",0},2,0)</f>
        <v>0</v>
      </c>
      <c r="V15" s="8">
        <f t="shared" ref="V15:V46" si="1">IF(LEN($D15)&gt;0,1,0)</f>
        <v>0</v>
      </c>
      <c r="W15" s="8">
        <f t="shared" ref="W15:W46" si="2">IF(LEN($E15)&gt;0,1,0)</f>
        <v>0</v>
      </c>
      <c r="X15" s="8">
        <f t="shared" ref="X15:X46" si="3">IF(LEN($F15)&gt;0,1,0)</f>
        <v>0</v>
      </c>
      <c r="Y15" s="8">
        <f t="shared" ref="Y15:Y46" si="4">IF(LEN($G15)&gt;0,1,0)</f>
        <v>0</v>
      </c>
      <c r="Z15" s="8">
        <f t="shared" ref="Z15:Z46" si="5">IF(LEN($H15)&gt;0,1,0)</f>
        <v>0</v>
      </c>
      <c r="AA15" s="8"/>
      <c r="AB15" s="8"/>
      <c r="AC15" s="8"/>
      <c r="AD15" s="8"/>
    </row>
    <row r="16" spans="1:30" s="28" customFormat="1" ht="15" customHeight="1" x14ac:dyDescent="0.25">
      <c r="B16" s="76" t="str">
        <f>IF(SUM(U16:Z16)&lt;6,"!!!","")</f>
        <v>!!!</v>
      </c>
      <c r="C16" s="242"/>
      <c r="D16" s="272"/>
      <c r="E16" s="272"/>
      <c r="F16" s="273"/>
      <c r="G16" s="273"/>
      <c r="H16" s="273"/>
      <c r="I16" s="158"/>
      <c r="K16" s="8"/>
      <c r="L16" s="8"/>
      <c r="M16" s="8"/>
      <c r="N16" s="8"/>
      <c r="O16" s="8"/>
      <c r="P16" s="8"/>
      <c r="Q16" s="8">
        <f t="shared" ref="Q16:Q79" si="6">IF(LEN(B16)&gt;0,0,1)</f>
        <v>0</v>
      </c>
      <c r="R16" s="8"/>
      <c r="S16" s="8" t="str">
        <f>VLOOKUP($C15,{"29 - Psychiatrie (Erwachsene)","Einrichtungen2";"30 - Kinder- und Jugendpsychiatrie","Einrichtungen2";"31 - Psychosomatik","Einrichtungen2";"00 - Bitte eine Fachabteilung auswählen","Leer";0,"Leer";"","Leer"},2,0)</f>
        <v>Leer</v>
      </c>
      <c r="T16" s="8" t="str">
        <f>VLOOKUP($C16,{"29 - Psychiatrie (Erwachsene)","Ausnahmetatbestand";"30 - Kinder- und Jugendpsychiatrie","Ausnahmetatbestand";"31 - Psychosomatik","Ausnahmetatbestand";"00 - Bitte eine Fachabteilung auswählen","Leer";0,"Leer";"","Leer"},2,0)</f>
        <v>Leer</v>
      </c>
      <c r="U16" s="8">
        <f>VLOOKUP($C16,{"29 - Psychiatrie (Erwachsene)",1;"30 - Kinder- und Jugendpsychiatrie",1;"31 - Psychosomatik",1;"00 - Bitte eine Fachabteilung auswählen",0;0,0;"",0},2,0)</f>
        <v>0</v>
      </c>
      <c r="V16" s="8">
        <f t="shared" si="1"/>
        <v>0</v>
      </c>
      <c r="W16" s="8">
        <f t="shared" si="2"/>
        <v>0</v>
      </c>
      <c r="X16" s="8">
        <f t="shared" si="3"/>
        <v>0</v>
      </c>
      <c r="Y16" s="8">
        <f t="shared" si="4"/>
        <v>0</v>
      </c>
      <c r="Z16" s="8">
        <f t="shared" si="5"/>
        <v>0</v>
      </c>
      <c r="AA16" s="8"/>
      <c r="AB16" s="8"/>
      <c r="AC16" s="8"/>
      <c r="AD16" s="8"/>
    </row>
    <row r="17" spans="2:30" s="28" customFormat="1" ht="15" customHeight="1" x14ac:dyDescent="0.25">
      <c r="B17" s="76" t="str">
        <f t="shared" ref="B17:B80" si="7">IF(SUM(U17:Z17)&lt;6,"!!!","")</f>
        <v>!!!</v>
      </c>
      <c r="C17" s="242"/>
      <c r="D17" s="272"/>
      <c r="E17" s="272"/>
      <c r="F17" s="273"/>
      <c r="G17" s="273"/>
      <c r="H17" s="273"/>
      <c r="I17" s="158"/>
      <c r="K17" s="8"/>
      <c r="L17" s="8"/>
      <c r="M17" s="8"/>
      <c r="N17" s="8"/>
      <c r="O17" s="8"/>
      <c r="P17" s="8"/>
      <c r="Q17" s="8">
        <f t="shared" si="6"/>
        <v>0</v>
      </c>
      <c r="R17" s="8"/>
      <c r="S17" s="8" t="str">
        <f>VLOOKUP($C16,{"29 - Psychiatrie (Erwachsene)","Einrichtungen2";"30 - Kinder- und Jugendpsychiatrie","Einrichtungen2";"31 - Psychosomatik","Einrichtungen2";"00 - Bitte eine Fachabteilung auswählen","Leer";0,"Leer";"","Leer"},2,0)</f>
        <v>Leer</v>
      </c>
      <c r="T17" s="8" t="str">
        <f>VLOOKUP($C17,{"29 - Psychiatrie (Erwachsene)","Ausnahmetatbestand";"30 - Kinder- und Jugendpsychiatrie","Ausnahmetatbestand";"31 - Psychosomatik","Ausnahmetatbestand";"00 - Bitte eine Fachabteilung auswählen","Leer";0,"Leer";"","Leer"},2,0)</f>
        <v>Leer</v>
      </c>
      <c r="U17" s="8">
        <f>VLOOKUP($C17,{"29 - Psychiatrie (Erwachsene)",1;"30 - Kinder- und Jugendpsychiatrie",1;"31 - Psychosomatik",1;"00 - Bitte eine Fachabteilung auswählen",0;0,0;"",0},2,0)</f>
        <v>0</v>
      </c>
      <c r="V17" s="8">
        <f t="shared" si="1"/>
        <v>0</v>
      </c>
      <c r="W17" s="8">
        <f t="shared" si="2"/>
        <v>0</v>
      </c>
      <c r="X17" s="8">
        <f t="shared" si="3"/>
        <v>0</v>
      </c>
      <c r="Y17" s="8">
        <f t="shared" si="4"/>
        <v>0</v>
      </c>
      <c r="Z17" s="8">
        <f t="shared" si="5"/>
        <v>0</v>
      </c>
      <c r="AA17" s="8"/>
      <c r="AB17" s="8"/>
      <c r="AC17" s="8"/>
      <c r="AD17" s="8"/>
    </row>
    <row r="18" spans="2:30" s="28" customFormat="1" ht="15" customHeight="1" x14ac:dyDescent="0.25">
      <c r="B18" s="76" t="str">
        <f t="shared" si="7"/>
        <v>!!!</v>
      </c>
      <c r="C18" s="242"/>
      <c r="D18" s="272"/>
      <c r="E18" s="272"/>
      <c r="F18" s="273"/>
      <c r="G18" s="273"/>
      <c r="H18" s="273"/>
      <c r="I18" s="158"/>
      <c r="K18" s="8"/>
      <c r="L18" s="8"/>
      <c r="M18" s="8"/>
      <c r="N18" s="8"/>
      <c r="O18" s="8"/>
      <c r="P18" s="8"/>
      <c r="Q18" s="8">
        <f t="shared" si="6"/>
        <v>0</v>
      </c>
      <c r="R18" s="8"/>
      <c r="S18" s="8" t="str">
        <f>VLOOKUP($C17,{"29 - Psychiatrie (Erwachsene)","Einrichtungen2";"30 - Kinder- und Jugendpsychiatrie","Einrichtungen2";"31 - Psychosomatik","Einrichtungen2";"00 - Bitte eine Fachabteilung auswählen","Leer";0,"Leer";"","Leer"},2,0)</f>
        <v>Leer</v>
      </c>
      <c r="T18" s="8" t="str">
        <f>VLOOKUP($C18,{"29 - Psychiatrie (Erwachsene)","Ausnahmetatbestand";"30 - Kinder- und Jugendpsychiatrie","Ausnahmetatbestand";"31 - Psychosomatik","Ausnahmetatbestand";"00 - Bitte eine Fachabteilung auswählen","Leer";0,"Leer";"","Leer"},2,0)</f>
        <v>Leer</v>
      </c>
      <c r="U18" s="8">
        <f>VLOOKUP($C18,{"29 - Psychiatrie (Erwachsene)",1;"30 - Kinder- und Jugendpsychiatrie",1;"31 - Psychosomatik",1;"00 - Bitte eine Fachabteilung auswählen",0;0,0;"",0},2,0)</f>
        <v>0</v>
      </c>
      <c r="V18" s="8">
        <f t="shared" si="1"/>
        <v>0</v>
      </c>
      <c r="W18" s="8">
        <f t="shared" si="2"/>
        <v>0</v>
      </c>
      <c r="X18" s="8">
        <f t="shared" si="3"/>
        <v>0</v>
      </c>
      <c r="Y18" s="8">
        <f t="shared" si="4"/>
        <v>0</v>
      </c>
      <c r="Z18" s="8">
        <f t="shared" si="5"/>
        <v>0</v>
      </c>
      <c r="AA18" s="8"/>
      <c r="AB18" s="8"/>
      <c r="AC18" s="8"/>
      <c r="AD18" s="8"/>
    </row>
    <row r="19" spans="2:30" s="28" customFormat="1" ht="15" customHeight="1" x14ac:dyDescent="0.25">
      <c r="B19" s="76" t="str">
        <f t="shared" si="7"/>
        <v>!!!</v>
      </c>
      <c r="C19" s="242"/>
      <c r="D19" s="272"/>
      <c r="E19" s="272"/>
      <c r="F19" s="273"/>
      <c r="G19" s="273"/>
      <c r="H19" s="273"/>
      <c r="I19" s="158"/>
      <c r="K19" s="8"/>
      <c r="L19" s="8"/>
      <c r="M19" s="8"/>
      <c r="N19" s="8"/>
      <c r="O19" s="8"/>
      <c r="P19" s="8"/>
      <c r="Q19" s="8">
        <f t="shared" si="6"/>
        <v>0</v>
      </c>
      <c r="R19" s="8"/>
      <c r="S19" s="8" t="str">
        <f>VLOOKUP($C18,{"29 - Psychiatrie (Erwachsene)","Einrichtungen2";"30 - Kinder- und Jugendpsychiatrie","Einrichtungen2";"31 - Psychosomatik","Einrichtungen2";"00 - Bitte eine Fachabteilung auswählen","Leer";0,"Leer";"","Leer"},2,0)</f>
        <v>Leer</v>
      </c>
      <c r="T19" s="8" t="str">
        <f>VLOOKUP($C19,{"29 - Psychiatrie (Erwachsene)","Ausnahmetatbestand";"30 - Kinder- und Jugendpsychiatrie","Ausnahmetatbestand";"31 - Psychosomatik","Ausnahmetatbestand";"00 - Bitte eine Fachabteilung auswählen","Leer";0,"Leer";"","Leer"},2,0)</f>
        <v>Leer</v>
      </c>
      <c r="U19" s="8">
        <f>VLOOKUP($C19,{"29 - Psychiatrie (Erwachsene)",1;"30 - Kinder- und Jugendpsychiatrie",1;"31 - Psychosomatik",1;"00 - Bitte eine Fachabteilung auswählen",0;0,0;"",0},2,0)</f>
        <v>0</v>
      </c>
      <c r="V19" s="8">
        <f t="shared" si="1"/>
        <v>0</v>
      </c>
      <c r="W19" s="8">
        <f t="shared" si="2"/>
        <v>0</v>
      </c>
      <c r="X19" s="8">
        <f t="shared" si="3"/>
        <v>0</v>
      </c>
      <c r="Y19" s="8">
        <f t="shared" si="4"/>
        <v>0</v>
      </c>
      <c r="Z19" s="8">
        <f t="shared" si="5"/>
        <v>0</v>
      </c>
      <c r="AA19" s="8"/>
      <c r="AB19" s="8"/>
      <c r="AC19" s="8"/>
      <c r="AD19" s="8"/>
    </row>
    <row r="20" spans="2:30" s="28" customFormat="1" ht="15" customHeight="1" x14ac:dyDescent="0.25">
      <c r="B20" s="76" t="str">
        <f t="shared" si="7"/>
        <v>!!!</v>
      </c>
      <c r="C20" s="242"/>
      <c r="D20" s="272"/>
      <c r="E20" s="272"/>
      <c r="F20" s="273"/>
      <c r="G20" s="273"/>
      <c r="H20" s="273"/>
      <c r="I20" s="158"/>
      <c r="K20" s="8"/>
      <c r="L20" s="8"/>
      <c r="M20" s="8"/>
      <c r="N20" s="8"/>
      <c r="O20" s="8"/>
      <c r="P20" s="8"/>
      <c r="Q20" s="8">
        <f t="shared" si="6"/>
        <v>0</v>
      </c>
      <c r="R20" s="8"/>
      <c r="S20" s="8" t="str">
        <f>VLOOKUP($C19,{"29 - Psychiatrie (Erwachsene)","Einrichtungen2";"30 - Kinder- und Jugendpsychiatrie","Einrichtungen2";"31 - Psychosomatik","Einrichtungen2";"00 - Bitte eine Fachabteilung auswählen","Leer";0,"Leer";"","Leer"},2,0)</f>
        <v>Leer</v>
      </c>
      <c r="T20" s="8" t="str">
        <f>VLOOKUP($C20,{"29 - Psychiatrie (Erwachsene)","Ausnahmetatbestand";"30 - Kinder- und Jugendpsychiatrie","Ausnahmetatbestand";"31 - Psychosomatik","Ausnahmetatbestand";"00 - Bitte eine Fachabteilung auswählen","Leer";0,"Leer";"","Leer"},2,0)</f>
        <v>Leer</v>
      </c>
      <c r="U20" s="8">
        <f>VLOOKUP($C20,{"29 - Psychiatrie (Erwachsene)",1;"30 - Kinder- und Jugendpsychiatrie",1;"31 - Psychosomatik",1;"00 - Bitte eine Fachabteilung auswählen",0;0,0;"",0},2,0)</f>
        <v>0</v>
      </c>
      <c r="V20" s="8">
        <f t="shared" si="1"/>
        <v>0</v>
      </c>
      <c r="W20" s="8">
        <f t="shared" si="2"/>
        <v>0</v>
      </c>
      <c r="X20" s="8">
        <f t="shared" si="3"/>
        <v>0</v>
      </c>
      <c r="Y20" s="8">
        <f t="shared" si="4"/>
        <v>0</v>
      </c>
      <c r="Z20" s="8">
        <f t="shared" si="5"/>
        <v>0</v>
      </c>
      <c r="AA20" s="8"/>
      <c r="AB20" s="8"/>
      <c r="AC20" s="8"/>
      <c r="AD20" s="8"/>
    </row>
    <row r="21" spans="2:30" s="28" customFormat="1" ht="15" customHeight="1" x14ac:dyDescent="0.25">
      <c r="B21" s="76" t="str">
        <f t="shared" si="7"/>
        <v>!!!</v>
      </c>
      <c r="C21" s="242"/>
      <c r="D21" s="272"/>
      <c r="E21" s="272"/>
      <c r="F21" s="273"/>
      <c r="G21" s="273"/>
      <c r="H21" s="273"/>
      <c r="I21" s="158"/>
      <c r="K21" s="8"/>
      <c r="L21" s="8"/>
      <c r="M21" s="8"/>
      <c r="N21" s="8"/>
      <c r="O21" s="8"/>
      <c r="P21" s="8"/>
      <c r="Q21" s="8">
        <f t="shared" si="6"/>
        <v>0</v>
      </c>
      <c r="R21" s="8"/>
      <c r="S21" s="8" t="str">
        <f>VLOOKUP($C20,{"29 - Psychiatrie (Erwachsene)","Einrichtungen2";"30 - Kinder- und Jugendpsychiatrie","Einrichtungen2";"31 - Psychosomatik","Einrichtungen2";"00 - Bitte eine Fachabteilung auswählen","Leer";0,"Leer";"","Leer"},2,0)</f>
        <v>Leer</v>
      </c>
      <c r="T21" s="8" t="str">
        <f>VLOOKUP($C21,{"29 - Psychiatrie (Erwachsene)","Ausnahmetatbestand";"30 - Kinder- und Jugendpsychiatrie","Ausnahmetatbestand";"31 - Psychosomatik","Ausnahmetatbestand";"00 - Bitte eine Fachabteilung auswählen","Leer";0,"Leer";"","Leer"},2,0)</f>
        <v>Leer</v>
      </c>
      <c r="U21" s="8">
        <f>VLOOKUP($C21,{"29 - Psychiatrie (Erwachsene)",1;"30 - Kinder- und Jugendpsychiatrie",1;"31 - Psychosomatik",1;"00 - Bitte eine Fachabteilung auswählen",0;0,0;"",0},2,0)</f>
        <v>0</v>
      </c>
      <c r="V21" s="8">
        <f t="shared" si="1"/>
        <v>0</v>
      </c>
      <c r="W21" s="8">
        <f t="shared" si="2"/>
        <v>0</v>
      </c>
      <c r="X21" s="8">
        <f t="shared" si="3"/>
        <v>0</v>
      </c>
      <c r="Y21" s="8">
        <f t="shared" si="4"/>
        <v>0</v>
      </c>
      <c r="Z21" s="8">
        <f t="shared" si="5"/>
        <v>0</v>
      </c>
      <c r="AA21" s="8"/>
      <c r="AB21" s="8"/>
      <c r="AC21" s="8"/>
      <c r="AD21" s="8"/>
    </row>
    <row r="22" spans="2:30" s="28" customFormat="1" ht="15" customHeight="1" x14ac:dyDescent="0.25">
      <c r="B22" s="76" t="str">
        <f t="shared" si="7"/>
        <v>!!!</v>
      </c>
      <c r="C22" s="242"/>
      <c r="D22" s="272"/>
      <c r="E22" s="272"/>
      <c r="F22" s="273"/>
      <c r="G22" s="273"/>
      <c r="H22" s="273"/>
      <c r="I22" s="158"/>
      <c r="K22" s="8"/>
      <c r="L22" s="8"/>
      <c r="M22" s="8"/>
      <c r="N22" s="8"/>
      <c r="O22" s="8"/>
      <c r="P22" s="8"/>
      <c r="Q22" s="8">
        <f t="shared" si="6"/>
        <v>0</v>
      </c>
      <c r="R22" s="8"/>
      <c r="S22" s="8" t="str">
        <f>VLOOKUP($C21,{"29 - Psychiatrie (Erwachsene)","Einrichtungen2";"30 - Kinder- und Jugendpsychiatrie","Einrichtungen2";"31 - Psychosomatik","Einrichtungen2";"00 - Bitte eine Fachabteilung auswählen","Leer";0,"Leer";"","Leer"},2,0)</f>
        <v>Leer</v>
      </c>
      <c r="T22" s="8" t="str">
        <f>VLOOKUP($C22,{"29 - Psychiatrie (Erwachsene)","Ausnahmetatbestand";"30 - Kinder- und Jugendpsychiatrie","Ausnahmetatbestand";"31 - Psychosomatik","Ausnahmetatbestand";"00 - Bitte eine Fachabteilung auswählen","Leer";0,"Leer";"","Leer"},2,0)</f>
        <v>Leer</v>
      </c>
      <c r="U22" s="8">
        <f>VLOOKUP($C22,{"29 - Psychiatrie (Erwachsene)",1;"30 - Kinder- und Jugendpsychiatrie",1;"31 - Psychosomatik",1;"00 - Bitte eine Fachabteilung auswählen",0;0,0;"",0},2,0)</f>
        <v>0</v>
      </c>
      <c r="V22" s="8">
        <f t="shared" si="1"/>
        <v>0</v>
      </c>
      <c r="W22" s="8">
        <f t="shared" si="2"/>
        <v>0</v>
      </c>
      <c r="X22" s="8">
        <f t="shared" si="3"/>
        <v>0</v>
      </c>
      <c r="Y22" s="8">
        <f t="shared" si="4"/>
        <v>0</v>
      </c>
      <c r="Z22" s="8">
        <f t="shared" si="5"/>
        <v>0</v>
      </c>
      <c r="AA22" s="8"/>
      <c r="AB22" s="8"/>
      <c r="AC22" s="8"/>
      <c r="AD22" s="8"/>
    </row>
    <row r="23" spans="2:30" s="28" customFormat="1" ht="15" customHeight="1" x14ac:dyDescent="0.25">
      <c r="B23" s="76" t="str">
        <f t="shared" si="7"/>
        <v>!!!</v>
      </c>
      <c r="C23" s="242"/>
      <c r="D23" s="272"/>
      <c r="E23" s="272"/>
      <c r="F23" s="273"/>
      <c r="G23" s="273"/>
      <c r="H23" s="273"/>
      <c r="I23" s="158"/>
      <c r="K23" s="8"/>
      <c r="L23" s="8"/>
      <c r="M23" s="8"/>
      <c r="N23" s="8"/>
      <c r="O23" s="8"/>
      <c r="P23" s="8"/>
      <c r="Q23" s="8">
        <f t="shared" si="6"/>
        <v>0</v>
      </c>
      <c r="R23" s="8"/>
      <c r="S23" s="8" t="str">
        <f>VLOOKUP($C22,{"29 - Psychiatrie (Erwachsene)","Einrichtungen2";"30 - Kinder- und Jugendpsychiatrie","Einrichtungen2";"31 - Psychosomatik","Einrichtungen2";"00 - Bitte eine Fachabteilung auswählen","Leer";0,"Leer";"","Leer"},2,0)</f>
        <v>Leer</v>
      </c>
      <c r="T23" s="8" t="str">
        <f>VLOOKUP($C23,{"29 - Psychiatrie (Erwachsene)","Ausnahmetatbestand";"30 - Kinder- und Jugendpsychiatrie","Ausnahmetatbestand";"31 - Psychosomatik","Ausnahmetatbestand";"00 - Bitte eine Fachabteilung auswählen","Leer";0,"Leer";"","Leer"},2,0)</f>
        <v>Leer</v>
      </c>
      <c r="U23" s="8">
        <f>VLOOKUP($C23,{"29 - Psychiatrie (Erwachsene)",1;"30 - Kinder- und Jugendpsychiatrie",1;"31 - Psychosomatik",1;"00 - Bitte eine Fachabteilung auswählen",0;0,0;"",0},2,0)</f>
        <v>0</v>
      </c>
      <c r="V23" s="8">
        <f t="shared" si="1"/>
        <v>0</v>
      </c>
      <c r="W23" s="8">
        <f t="shared" si="2"/>
        <v>0</v>
      </c>
      <c r="X23" s="8">
        <f t="shared" si="3"/>
        <v>0</v>
      </c>
      <c r="Y23" s="8">
        <f t="shared" si="4"/>
        <v>0</v>
      </c>
      <c r="Z23" s="8">
        <f t="shared" si="5"/>
        <v>0</v>
      </c>
      <c r="AA23" s="8"/>
      <c r="AB23" s="8"/>
      <c r="AC23" s="8"/>
      <c r="AD23" s="8"/>
    </row>
    <row r="24" spans="2:30" s="28" customFormat="1" ht="15" customHeight="1" x14ac:dyDescent="0.25">
      <c r="B24" s="76" t="str">
        <f t="shared" si="7"/>
        <v>!!!</v>
      </c>
      <c r="C24" s="242"/>
      <c r="D24" s="272"/>
      <c r="E24" s="272"/>
      <c r="F24" s="273"/>
      <c r="G24" s="273"/>
      <c r="H24" s="273"/>
      <c r="I24" s="158"/>
      <c r="K24" s="8"/>
      <c r="L24" s="8"/>
      <c r="M24" s="8"/>
      <c r="N24" s="8"/>
      <c r="O24" s="8"/>
      <c r="P24" s="8"/>
      <c r="Q24" s="8">
        <f t="shared" si="6"/>
        <v>0</v>
      </c>
      <c r="R24" s="8"/>
      <c r="S24" s="8" t="str">
        <f>VLOOKUP($C23,{"29 - Psychiatrie (Erwachsene)","Einrichtungen2";"30 - Kinder- und Jugendpsychiatrie","Einrichtungen2";"31 - Psychosomatik","Einrichtungen2";"00 - Bitte eine Fachabteilung auswählen","Leer";0,"Leer";"","Leer"},2,0)</f>
        <v>Leer</v>
      </c>
      <c r="T24" s="8" t="str">
        <f>VLOOKUP($C24,{"29 - Psychiatrie (Erwachsene)","Ausnahmetatbestand";"30 - Kinder- und Jugendpsychiatrie","Ausnahmetatbestand";"31 - Psychosomatik","Ausnahmetatbestand";"00 - Bitte eine Fachabteilung auswählen","Leer";0,"Leer";"","Leer"},2,0)</f>
        <v>Leer</v>
      </c>
      <c r="U24" s="8">
        <f>VLOOKUP($C24,{"29 - Psychiatrie (Erwachsene)",1;"30 - Kinder- und Jugendpsychiatrie",1;"31 - Psychosomatik",1;"00 - Bitte eine Fachabteilung auswählen",0;0,0;"",0},2,0)</f>
        <v>0</v>
      </c>
      <c r="V24" s="8">
        <f t="shared" si="1"/>
        <v>0</v>
      </c>
      <c r="W24" s="8">
        <f t="shared" si="2"/>
        <v>0</v>
      </c>
      <c r="X24" s="8">
        <f t="shared" si="3"/>
        <v>0</v>
      </c>
      <c r="Y24" s="8">
        <f t="shared" si="4"/>
        <v>0</v>
      </c>
      <c r="Z24" s="8">
        <f t="shared" si="5"/>
        <v>0</v>
      </c>
      <c r="AA24" s="8"/>
      <c r="AB24" s="8"/>
      <c r="AC24" s="8"/>
      <c r="AD24" s="8"/>
    </row>
    <row r="25" spans="2:30" s="28" customFormat="1" ht="15" customHeight="1" x14ac:dyDescent="0.25">
      <c r="B25" s="76" t="str">
        <f t="shared" si="7"/>
        <v>!!!</v>
      </c>
      <c r="C25" s="242"/>
      <c r="D25" s="272"/>
      <c r="E25" s="272"/>
      <c r="F25" s="273"/>
      <c r="G25" s="273"/>
      <c r="H25" s="273"/>
      <c r="I25" s="158"/>
      <c r="K25" s="8"/>
      <c r="L25" s="8"/>
      <c r="M25" s="8"/>
      <c r="N25" s="8"/>
      <c r="O25" s="8"/>
      <c r="P25" s="8"/>
      <c r="Q25" s="8">
        <f t="shared" si="6"/>
        <v>0</v>
      </c>
      <c r="R25" s="8"/>
      <c r="S25" s="8" t="str">
        <f>VLOOKUP($C24,{"29 - Psychiatrie (Erwachsene)","Einrichtungen2";"30 - Kinder- und Jugendpsychiatrie","Einrichtungen2";"31 - Psychosomatik","Einrichtungen2";"00 - Bitte eine Fachabteilung auswählen","Leer";0,"Leer";"","Leer"},2,0)</f>
        <v>Leer</v>
      </c>
      <c r="T25" s="8" t="str">
        <f>VLOOKUP($C25,{"29 - Psychiatrie (Erwachsene)","Ausnahmetatbestand";"30 - Kinder- und Jugendpsychiatrie","Ausnahmetatbestand";"31 - Psychosomatik","Ausnahmetatbestand";"00 - Bitte eine Fachabteilung auswählen","Leer";0,"Leer";"","Leer"},2,0)</f>
        <v>Leer</v>
      </c>
      <c r="U25" s="8">
        <f>VLOOKUP($C25,{"29 - Psychiatrie (Erwachsene)",1;"30 - Kinder- und Jugendpsychiatrie",1;"31 - Psychosomatik",1;"00 - Bitte eine Fachabteilung auswählen",0;0,0;"",0},2,0)</f>
        <v>0</v>
      </c>
      <c r="V25" s="8">
        <f t="shared" si="1"/>
        <v>0</v>
      </c>
      <c r="W25" s="8">
        <f t="shared" si="2"/>
        <v>0</v>
      </c>
      <c r="X25" s="8">
        <f t="shared" si="3"/>
        <v>0</v>
      </c>
      <c r="Y25" s="8">
        <f t="shared" si="4"/>
        <v>0</v>
      </c>
      <c r="Z25" s="8">
        <f t="shared" si="5"/>
        <v>0</v>
      </c>
      <c r="AA25" s="8"/>
      <c r="AB25" s="8"/>
      <c r="AC25" s="8"/>
      <c r="AD25" s="8"/>
    </row>
    <row r="26" spans="2:30" s="28" customFormat="1" ht="15" customHeight="1" x14ac:dyDescent="0.25">
      <c r="B26" s="76" t="str">
        <f t="shared" si="7"/>
        <v>!!!</v>
      </c>
      <c r="C26" s="242"/>
      <c r="D26" s="272"/>
      <c r="E26" s="272"/>
      <c r="F26" s="273"/>
      <c r="G26" s="273"/>
      <c r="H26" s="273"/>
      <c r="I26" s="158"/>
      <c r="K26" s="8"/>
      <c r="L26" s="8"/>
      <c r="M26" s="8"/>
      <c r="N26" s="8"/>
      <c r="O26" s="8"/>
      <c r="P26" s="8"/>
      <c r="Q26" s="8">
        <f t="shared" si="6"/>
        <v>0</v>
      </c>
      <c r="R26" s="8"/>
      <c r="S26" s="8" t="str">
        <f>VLOOKUP($C25,{"29 - Psychiatrie (Erwachsene)","Einrichtungen2";"30 - Kinder- und Jugendpsychiatrie","Einrichtungen2";"31 - Psychosomatik","Einrichtungen2";"00 - Bitte eine Fachabteilung auswählen","Leer";0,"Leer";"","Leer"},2,0)</f>
        <v>Leer</v>
      </c>
      <c r="T26" s="8" t="str">
        <f>VLOOKUP($C26,{"29 - Psychiatrie (Erwachsene)","Ausnahmetatbestand";"30 - Kinder- und Jugendpsychiatrie","Ausnahmetatbestand";"31 - Psychosomatik","Ausnahmetatbestand";"00 - Bitte eine Fachabteilung auswählen","Leer";0,"Leer";"","Leer"},2,0)</f>
        <v>Leer</v>
      </c>
      <c r="U26" s="8">
        <f>VLOOKUP($C26,{"29 - Psychiatrie (Erwachsene)",1;"30 - Kinder- und Jugendpsychiatrie",1;"31 - Psychosomatik",1;"00 - Bitte eine Fachabteilung auswählen",0;0,0;"",0},2,0)</f>
        <v>0</v>
      </c>
      <c r="V26" s="8">
        <f t="shared" si="1"/>
        <v>0</v>
      </c>
      <c r="W26" s="8">
        <f t="shared" si="2"/>
        <v>0</v>
      </c>
      <c r="X26" s="8">
        <f t="shared" si="3"/>
        <v>0</v>
      </c>
      <c r="Y26" s="8">
        <f t="shared" si="4"/>
        <v>0</v>
      </c>
      <c r="Z26" s="8">
        <f t="shared" si="5"/>
        <v>0</v>
      </c>
      <c r="AA26" s="8"/>
      <c r="AB26" s="8"/>
      <c r="AC26" s="8"/>
      <c r="AD26" s="8"/>
    </row>
    <row r="27" spans="2:30" s="28" customFormat="1" ht="15" customHeight="1" x14ac:dyDescent="0.25">
      <c r="B27" s="76" t="str">
        <f t="shared" si="7"/>
        <v>!!!</v>
      </c>
      <c r="C27" s="242"/>
      <c r="D27" s="272"/>
      <c r="E27" s="272"/>
      <c r="F27" s="273"/>
      <c r="G27" s="273"/>
      <c r="H27" s="273"/>
      <c r="I27" s="158"/>
      <c r="K27" s="8"/>
      <c r="L27" s="8"/>
      <c r="M27" s="8"/>
      <c r="N27" s="8"/>
      <c r="O27" s="8"/>
      <c r="P27" s="8"/>
      <c r="Q27" s="8">
        <f t="shared" si="6"/>
        <v>0</v>
      </c>
      <c r="R27" s="8"/>
      <c r="S27" s="8" t="str">
        <f>VLOOKUP($C26,{"29 - Psychiatrie (Erwachsene)","Einrichtungen2";"30 - Kinder- und Jugendpsychiatrie","Einrichtungen2";"31 - Psychosomatik","Einrichtungen2";"00 - Bitte eine Fachabteilung auswählen","Leer";0,"Leer";"","Leer"},2,0)</f>
        <v>Leer</v>
      </c>
      <c r="T27" s="8" t="str">
        <f>VLOOKUP($C27,{"29 - Psychiatrie (Erwachsene)","Ausnahmetatbestand";"30 - Kinder- und Jugendpsychiatrie","Ausnahmetatbestand";"31 - Psychosomatik","Ausnahmetatbestand";"00 - Bitte eine Fachabteilung auswählen","Leer";0,"Leer";"","Leer"},2,0)</f>
        <v>Leer</v>
      </c>
      <c r="U27" s="8">
        <f>VLOOKUP($C27,{"29 - Psychiatrie (Erwachsene)",1;"30 - Kinder- und Jugendpsychiatrie",1;"31 - Psychosomatik",1;"00 - Bitte eine Fachabteilung auswählen",0;0,0;"",0},2,0)</f>
        <v>0</v>
      </c>
      <c r="V27" s="8">
        <f t="shared" si="1"/>
        <v>0</v>
      </c>
      <c r="W27" s="8">
        <f t="shared" si="2"/>
        <v>0</v>
      </c>
      <c r="X27" s="8">
        <f t="shared" si="3"/>
        <v>0</v>
      </c>
      <c r="Y27" s="8">
        <f t="shared" si="4"/>
        <v>0</v>
      </c>
      <c r="Z27" s="8">
        <f t="shared" si="5"/>
        <v>0</v>
      </c>
      <c r="AA27" s="8"/>
      <c r="AB27" s="8"/>
      <c r="AC27" s="8"/>
      <c r="AD27" s="8"/>
    </row>
    <row r="28" spans="2:30" s="28" customFormat="1" ht="15" customHeight="1" x14ac:dyDescent="0.25">
      <c r="B28" s="76" t="str">
        <f t="shared" si="7"/>
        <v>!!!</v>
      </c>
      <c r="C28" s="242"/>
      <c r="D28" s="272"/>
      <c r="E28" s="272"/>
      <c r="F28" s="273"/>
      <c r="G28" s="273"/>
      <c r="H28" s="273"/>
      <c r="I28" s="158"/>
      <c r="K28" s="8"/>
      <c r="L28" s="8"/>
      <c r="M28" s="8"/>
      <c r="N28" s="8"/>
      <c r="O28" s="8"/>
      <c r="P28" s="8"/>
      <c r="Q28" s="8">
        <f t="shared" si="6"/>
        <v>0</v>
      </c>
      <c r="R28" s="8"/>
      <c r="S28" s="8" t="str">
        <f>VLOOKUP($C27,{"29 - Psychiatrie (Erwachsene)","Einrichtungen2";"30 - Kinder- und Jugendpsychiatrie","Einrichtungen2";"31 - Psychosomatik","Einrichtungen2";"00 - Bitte eine Fachabteilung auswählen","Leer";0,"Leer";"","Leer"},2,0)</f>
        <v>Leer</v>
      </c>
      <c r="T28" s="8" t="str">
        <f>VLOOKUP($C28,{"29 - Psychiatrie (Erwachsene)","Ausnahmetatbestand";"30 - Kinder- und Jugendpsychiatrie","Ausnahmetatbestand";"31 - Psychosomatik","Ausnahmetatbestand";"00 - Bitte eine Fachabteilung auswählen","Leer";0,"Leer";"","Leer"},2,0)</f>
        <v>Leer</v>
      </c>
      <c r="U28" s="8">
        <f>VLOOKUP($C28,{"29 - Psychiatrie (Erwachsene)",1;"30 - Kinder- und Jugendpsychiatrie",1;"31 - Psychosomatik",1;"00 - Bitte eine Fachabteilung auswählen",0;0,0;"",0},2,0)</f>
        <v>0</v>
      </c>
      <c r="V28" s="8">
        <f t="shared" si="1"/>
        <v>0</v>
      </c>
      <c r="W28" s="8">
        <f t="shared" si="2"/>
        <v>0</v>
      </c>
      <c r="X28" s="8">
        <f t="shared" si="3"/>
        <v>0</v>
      </c>
      <c r="Y28" s="8">
        <f t="shared" si="4"/>
        <v>0</v>
      </c>
      <c r="Z28" s="8">
        <f t="shared" si="5"/>
        <v>0</v>
      </c>
      <c r="AA28" s="8"/>
      <c r="AB28" s="8"/>
      <c r="AC28" s="8"/>
      <c r="AD28" s="8"/>
    </row>
    <row r="29" spans="2:30" s="28" customFormat="1" ht="15" customHeight="1" x14ac:dyDescent="0.25">
      <c r="B29" s="76" t="str">
        <f t="shared" si="7"/>
        <v>!!!</v>
      </c>
      <c r="C29" s="242"/>
      <c r="D29" s="272"/>
      <c r="E29" s="272"/>
      <c r="F29" s="273"/>
      <c r="G29" s="273"/>
      <c r="H29" s="273"/>
      <c r="I29" s="158"/>
      <c r="K29" s="8"/>
      <c r="L29" s="8"/>
      <c r="M29" s="8"/>
      <c r="N29" s="8"/>
      <c r="O29" s="8"/>
      <c r="P29" s="8"/>
      <c r="Q29" s="8">
        <f t="shared" si="6"/>
        <v>0</v>
      </c>
      <c r="R29" s="8"/>
      <c r="S29" s="8" t="str">
        <f>VLOOKUP($C28,{"29 - Psychiatrie (Erwachsene)","Einrichtungen2";"30 - Kinder- und Jugendpsychiatrie","Einrichtungen2";"31 - Psychosomatik","Einrichtungen2";"00 - Bitte eine Fachabteilung auswählen","Leer";0,"Leer";"","Leer"},2,0)</f>
        <v>Leer</v>
      </c>
      <c r="T29" s="8" t="str">
        <f>VLOOKUP($C29,{"29 - Psychiatrie (Erwachsene)","Ausnahmetatbestand";"30 - Kinder- und Jugendpsychiatrie","Ausnahmetatbestand";"31 - Psychosomatik","Ausnahmetatbestand";"00 - Bitte eine Fachabteilung auswählen","Leer";0,"Leer";"","Leer"},2,0)</f>
        <v>Leer</v>
      </c>
      <c r="U29" s="8">
        <f>VLOOKUP($C29,{"29 - Psychiatrie (Erwachsene)",1;"30 - Kinder- und Jugendpsychiatrie",1;"31 - Psychosomatik",1;"00 - Bitte eine Fachabteilung auswählen",0;0,0;"",0},2,0)</f>
        <v>0</v>
      </c>
      <c r="V29" s="8">
        <f t="shared" si="1"/>
        <v>0</v>
      </c>
      <c r="W29" s="8">
        <f t="shared" si="2"/>
        <v>0</v>
      </c>
      <c r="X29" s="8">
        <f t="shared" si="3"/>
        <v>0</v>
      </c>
      <c r="Y29" s="8">
        <f t="shared" si="4"/>
        <v>0</v>
      </c>
      <c r="Z29" s="8">
        <f t="shared" si="5"/>
        <v>0</v>
      </c>
      <c r="AA29" s="8"/>
      <c r="AB29" s="8"/>
      <c r="AC29" s="8"/>
      <c r="AD29" s="8"/>
    </row>
    <row r="30" spans="2:30" s="28" customFormat="1" ht="15" customHeight="1" x14ac:dyDescent="0.25">
      <c r="B30" s="76" t="str">
        <f t="shared" si="7"/>
        <v>!!!</v>
      </c>
      <c r="C30" s="242"/>
      <c r="D30" s="272"/>
      <c r="E30" s="272"/>
      <c r="F30" s="273"/>
      <c r="G30" s="273"/>
      <c r="H30" s="273"/>
      <c r="I30" s="158"/>
      <c r="K30" s="8"/>
      <c r="L30" s="8"/>
      <c r="M30" s="8"/>
      <c r="N30" s="8"/>
      <c r="O30" s="8"/>
      <c r="P30" s="8"/>
      <c r="Q30" s="8">
        <f t="shared" si="6"/>
        <v>0</v>
      </c>
      <c r="R30" s="8"/>
      <c r="S30" s="8" t="str">
        <f>VLOOKUP($C29,{"29 - Psychiatrie (Erwachsene)","Einrichtungen2";"30 - Kinder- und Jugendpsychiatrie","Einrichtungen2";"31 - Psychosomatik","Einrichtungen2";"00 - Bitte eine Fachabteilung auswählen","Leer";0,"Leer";"","Leer"},2,0)</f>
        <v>Leer</v>
      </c>
      <c r="T30" s="8" t="str">
        <f>VLOOKUP($C30,{"29 - Psychiatrie (Erwachsene)","Ausnahmetatbestand";"30 - Kinder- und Jugendpsychiatrie","Ausnahmetatbestand";"31 - Psychosomatik","Ausnahmetatbestand";"00 - Bitte eine Fachabteilung auswählen","Leer";0,"Leer";"","Leer"},2,0)</f>
        <v>Leer</v>
      </c>
      <c r="U30" s="8">
        <f>VLOOKUP($C30,{"29 - Psychiatrie (Erwachsene)",1;"30 - Kinder- und Jugendpsychiatrie",1;"31 - Psychosomatik",1;"00 - Bitte eine Fachabteilung auswählen",0;0,0;"",0},2,0)</f>
        <v>0</v>
      </c>
      <c r="V30" s="8">
        <f t="shared" si="1"/>
        <v>0</v>
      </c>
      <c r="W30" s="8">
        <f t="shared" si="2"/>
        <v>0</v>
      </c>
      <c r="X30" s="8">
        <f t="shared" si="3"/>
        <v>0</v>
      </c>
      <c r="Y30" s="8">
        <f t="shared" si="4"/>
        <v>0</v>
      </c>
      <c r="Z30" s="8">
        <f t="shared" si="5"/>
        <v>0</v>
      </c>
      <c r="AA30" s="8"/>
      <c r="AB30" s="8"/>
      <c r="AC30" s="8"/>
      <c r="AD30" s="8"/>
    </row>
    <row r="31" spans="2:30" s="28" customFormat="1" ht="15" customHeight="1" x14ac:dyDescent="0.25">
      <c r="B31" s="76" t="str">
        <f t="shared" si="7"/>
        <v>!!!</v>
      </c>
      <c r="C31" s="242"/>
      <c r="D31" s="272"/>
      <c r="E31" s="272"/>
      <c r="F31" s="273"/>
      <c r="G31" s="273"/>
      <c r="H31" s="273"/>
      <c r="I31" s="158"/>
      <c r="K31" s="8"/>
      <c r="L31" s="8"/>
      <c r="M31" s="8"/>
      <c r="N31" s="8"/>
      <c r="O31" s="8"/>
      <c r="P31" s="8"/>
      <c r="Q31" s="8">
        <f t="shared" si="6"/>
        <v>0</v>
      </c>
      <c r="R31" s="8"/>
      <c r="S31" s="8" t="str">
        <f>VLOOKUP($C30,{"29 - Psychiatrie (Erwachsene)","Einrichtungen2";"30 - Kinder- und Jugendpsychiatrie","Einrichtungen2";"31 - Psychosomatik","Einrichtungen2";"00 - Bitte eine Fachabteilung auswählen","Leer";0,"Leer";"","Leer"},2,0)</f>
        <v>Leer</v>
      </c>
      <c r="T31" s="8" t="str">
        <f>VLOOKUP($C31,{"29 - Psychiatrie (Erwachsene)","Ausnahmetatbestand";"30 - Kinder- und Jugendpsychiatrie","Ausnahmetatbestand";"31 - Psychosomatik","Ausnahmetatbestand";"00 - Bitte eine Fachabteilung auswählen","Leer";0,"Leer";"","Leer"},2,0)</f>
        <v>Leer</v>
      </c>
      <c r="U31" s="8">
        <f>VLOOKUP($C31,{"29 - Psychiatrie (Erwachsene)",1;"30 - Kinder- und Jugendpsychiatrie",1;"31 - Psychosomatik",1;"00 - Bitte eine Fachabteilung auswählen",0;0,0;"",0},2,0)</f>
        <v>0</v>
      </c>
      <c r="V31" s="8">
        <f t="shared" si="1"/>
        <v>0</v>
      </c>
      <c r="W31" s="8">
        <f t="shared" si="2"/>
        <v>0</v>
      </c>
      <c r="X31" s="8">
        <f t="shared" si="3"/>
        <v>0</v>
      </c>
      <c r="Y31" s="8">
        <f t="shared" si="4"/>
        <v>0</v>
      </c>
      <c r="Z31" s="8">
        <f t="shared" si="5"/>
        <v>0</v>
      </c>
      <c r="AA31" s="8"/>
      <c r="AB31" s="8"/>
      <c r="AC31" s="8"/>
      <c r="AD31" s="8"/>
    </row>
    <row r="32" spans="2:30" s="28" customFormat="1" ht="15" customHeight="1" x14ac:dyDescent="0.25">
      <c r="B32" s="76" t="str">
        <f t="shared" si="7"/>
        <v>!!!</v>
      </c>
      <c r="C32" s="242"/>
      <c r="D32" s="272"/>
      <c r="E32" s="272"/>
      <c r="F32" s="273"/>
      <c r="G32" s="273"/>
      <c r="H32" s="273"/>
      <c r="I32" s="158"/>
      <c r="K32" s="8"/>
      <c r="L32" s="8"/>
      <c r="M32" s="8"/>
      <c r="N32" s="8"/>
      <c r="O32" s="8"/>
      <c r="P32" s="8"/>
      <c r="Q32" s="8">
        <f t="shared" si="6"/>
        <v>0</v>
      </c>
      <c r="R32" s="8"/>
      <c r="S32" s="8" t="str">
        <f>VLOOKUP($C31,{"29 - Psychiatrie (Erwachsene)","Einrichtungen2";"30 - Kinder- und Jugendpsychiatrie","Einrichtungen2";"31 - Psychosomatik","Einrichtungen2";"00 - Bitte eine Fachabteilung auswählen","Leer";0,"Leer";"","Leer"},2,0)</f>
        <v>Leer</v>
      </c>
      <c r="T32" s="8" t="str">
        <f>VLOOKUP($C32,{"29 - Psychiatrie (Erwachsene)","Ausnahmetatbestand";"30 - Kinder- und Jugendpsychiatrie","Ausnahmetatbestand";"31 - Psychosomatik","Ausnahmetatbestand";"00 - Bitte eine Fachabteilung auswählen","Leer";0,"Leer";"","Leer"},2,0)</f>
        <v>Leer</v>
      </c>
      <c r="U32" s="8">
        <f>VLOOKUP($C32,{"29 - Psychiatrie (Erwachsene)",1;"30 - Kinder- und Jugendpsychiatrie",1;"31 - Psychosomatik",1;"00 - Bitte eine Fachabteilung auswählen",0;0,0;"",0},2,0)</f>
        <v>0</v>
      </c>
      <c r="V32" s="8">
        <f t="shared" si="1"/>
        <v>0</v>
      </c>
      <c r="W32" s="8">
        <f t="shared" si="2"/>
        <v>0</v>
      </c>
      <c r="X32" s="8">
        <f t="shared" si="3"/>
        <v>0</v>
      </c>
      <c r="Y32" s="8">
        <f t="shared" si="4"/>
        <v>0</v>
      </c>
      <c r="Z32" s="8">
        <f t="shared" si="5"/>
        <v>0</v>
      </c>
      <c r="AA32" s="8"/>
      <c r="AB32" s="8"/>
      <c r="AC32" s="8"/>
      <c r="AD32" s="8"/>
    </row>
    <row r="33" spans="2:30" s="28" customFormat="1" ht="15" customHeight="1" x14ac:dyDescent="0.25">
      <c r="B33" s="76" t="str">
        <f t="shared" si="7"/>
        <v>!!!</v>
      </c>
      <c r="C33" s="242"/>
      <c r="D33" s="272"/>
      <c r="E33" s="272"/>
      <c r="F33" s="273"/>
      <c r="G33" s="273"/>
      <c r="H33" s="273"/>
      <c r="I33" s="158"/>
      <c r="K33" s="8"/>
      <c r="L33" s="8"/>
      <c r="M33" s="8"/>
      <c r="N33" s="8"/>
      <c r="O33" s="8"/>
      <c r="P33" s="8"/>
      <c r="Q33" s="8">
        <f t="shared" si="6"/>
        <v>0</v>
      </c>
      <c r="R33" s="8"/>
      <c r="S33" s="8" t="str">
        <f>VLOOKUP($C32,{"29 - Psychiatrie (Erwachsene)","Einrichtungen2";"30 - Kinder- und Jugendpsychiatrie","Einrichtungen2";"31 - Psychosomatik","Einrichtungen2";"00 - Bitte eine Fachabteilung auswählen","Leer";0,"Leer";"","Leer"},2,0)</f>
        <v>Leer</v>
      </c>
      <c r="T33" s="8" t="str">
        <f>VLOOKUP($C33,{"29 - Psychiatrie (Erwachsene)","Ausnahmetatbestand";"30 - Kinder- und Jugendpsychiatrie","Ausnahmetatbestand";"31 - Psychosomatik","Ausnahmetatbestand";"00 - Bitte eine Fachabteilung auswählen","Leer";0,"Leer";"","Leer"},2,0)</f>
        <v>Leer</v>
      </c>
      <c r="U33" s="8">
        <f>VLOOKUP($C33,{"29 - Psychiatrie (Erwachsene)",1;"30 - Kinder- und Jugendpsychiatrie",1;"31 - Psychosomatik",1;"00 - Bitte eine Fachabteilung auswählen",0;0,0;"",0},2,0)</f>
        <v>0</v>
      </c>
      <c r="V33" s="8">
        <f t="shared" si="1"/>
        <v>0</v>
      </c>
      <c r="W33" s="8">
        <f t="shared" si="2"/>
        <v>0</v>
      </c>
      <c r="X33" s="8">
        <f t="shared" si="3"/>
        <v>0</v>
      </c>
      <c r="Y33" s="8">
        <f t="shared" si="4"/>
        <v>0</v>
      </c>
      <c r="Z33" s="8">
        <f t="shared" si="5"/>
        <v>0</v>
      </c>
      <c r="AA33" s="8"/>
      <c r="AB33" s="8"/>
      <c r="AC33" s="8"/>
      <c r="AD33" s="8"/>
    </row>
    <row r="34" spans="2:30" s="28" customFormat="1" ht="15" customHeight="1" x14ac:dyDescent="0.25">
      <c r="B34" s="76" t="str">
        <f t="shared" si="7"/>
        <v>!!!</v>
      </c>
      <c r="C34" s="242"/>
      <c r="D34" s="272"/>
      <c r="E34" s="272"/>
      <c r="F34" s="273"/>
      <c r="G34" s="273"/>
      <c r="H34" s="273"/>
      <c r="I34" s="158"/>
      <c r="K34" s="8"/>
      <c r="L34" s="8"/>
      <c r="M34" s="8"/>
      <c r="N34" s="8"/>
      <c r="O34" s="8"/>
      <c r="P34" s="8"/>
      <c r="Q34" s="8">
        <f t="shared" si="6"/>
        <v>0</v>
      </c>
      <c r="R34" s="8"/>
      <c r="S34" s="8" t="str">
        <f>VLOOKUP($C33,{"29 - Psychiatrie (Erwachsene)","Einrichtungen2";"30 - Kinder- und Jugendpsychiatrie","Einrichtungen2";"31 - Psychosomatik","Einrichtungen2";"00 - Bitte eine Fachabteilung auswählen","Leer";0,"Leer";"","Leer"},2,0)</f>
        <v>Leer</v>
      </c>
      <c r="T34" s="8" t="str">
        <f>VLOOKUP($C34,{"29 - Psychiatrie (Erwachsene)","Ausnahmetatbestand";"30 - Kinder- und Jugendpsychiatrie","Ausnahmetatbestand";"31 - Psychosomatik","Ausnahmetatbestand";"00 - Bitte eine Fachabteilung auswählen","Leer";0,"Leer";"","Leer"},2,0)</f>
        <v>Leer</v>
      </c>
      <c r="U34" s="8">
        <f>VLOOKUP($C34,{"29 - Psychiatrie (Erwachsene)",1;"30 - Kinder- und Jugendpsychiatrie",1;"31 - Psychosomatik",1;"00 - Bitte eine Fachabteilung auswählen",0;0,0;"",0},2,0)</f>
        <v>0</v>
      </c>
      <c r="V34" s="8">
        <f t="shared" si="1"/>
        <v>0</v>
      </c>
      <c r="W34" s="8">
        <f t="shared" si="2"/>
        <v>0</v>
      </c>
      <c r="X34" s="8">
        <f t="shared" si="3"/>
        <v>0</v>
      </c>
      <c r="Y34" s="8">
        <f t="shared" si="4"/>
        <v>0</v>
      </c>
      <c r="Z34" s="8">
        <f t="shared" si="5"/>
        <v>0</v>
      </c>
      <c r="AA34" s="8"/>
      <c r="AB34" s="8"/>
      <c r="AC34" s="8"/>
      <c r="AD34" s="8"/>
    </row>
    <row r="35" spans="2:30" s="28" customFormat="1" ht="15" customHeight="1" x14ac:dyDescent="0.25">
      <c r="B35" s="76" t="str">
        <f t="shared" si="7"/>
        <v>!!!</v>
      </c>
      <c r="C35" s="242"/>
      <c r="D35" s="272"/>
      <c r="E35" s="272"/>
      <c r="F35" s="273"/>
      <c r="G35" s="273"/>
      <c r="H35" s="273"/>
      <c r="I35" s="158"/>
      <c r="K35" s="8"/>
      <c r="L35" s="8"/>
      <c r="M35" s="8"/>
      <c r="N35" s="8"/>
      <c r="O35" s="8"/>
      <c r="P35" s="8"/>
      <c r="Q35" s="8">
        <f t="shared" si="6"/>
        <v>0</v>
      </c>
      <c r="R35" s="8"/>
      <c r="S35" s="8" t="str">
        <f>VLOOKUP($C34,{"29 - Psychiatrie (Erwachsene)","Einrichtungen2";"30 - Kinder- und Jugendpsychiatrie","Einrichtungen2";"31 - Psychosomatik","Einrichtungen2";"00 - Bitte eine Fachabteilung auswählen","Leer";0,"Leer";"","Leer"},2,0)</f>
        <v>Leer</v>
      </c>
      <c r="T35" s="8" t="str">
        <f>VLOOKUP($C35,{"29 - Psychiatrie (Erwachsene)","Ausnahmetatbestand";"30 - Kinder- und Jugendpsychiatrie","Ausnahmetatbestand";"31 - Psychosomatik","Ausnahmetatbestand";"00 - Bitte eine Fachabteilung auswählen","Leer";0,"Leer";"","Leer"},2,0)</f>
        <v>Leer</v>
      </c>
      <c r="U35" s="8">
        <f>VLOOKUP($C35,{"29 - Psychiatrie (Erwachsene)",1;"30 - Kinder- und Jugendpsychiatrie",1;"31 - Psychosomatik",1;"00 - Bitte eine Fachabteilung auswählen",0;0,0;"",0},2,0)</f>
        <v>0</v>
      </c>
      <c r="V35" s="8">
        <f t="shared" si="1"/>
        <v>0</v>
      </c>
      <c r="W35" s="8">
        <f t="shared" si="2"/>
        <v>0</v>
      </c>
      <c r="X35" s="8">
        <f t="shared" si="3"/>
        <v>0</v>
      </c>
      <c r="Y35" s="8">
        <f t="shared" si="4"/>
        <v>0</v>
      </c>
      <c r="Z35" s="8">
        <f t="shared" si="5"/>
        <v>0</v>
      </c>
      <c r="AA35" s="8"/>
      <c r="AB35" s="8"/>
      <c r="AC35" s="8"/>
      <c r="AD35" s="8"/>
    </row>
    <row r="36" spans="2:30" s="28" customFormat="1" ht="15" customHeight="1" x14ac:dyDescent="0.25">
      <c r="B36" s="76" t="str">
        <f t="shared" si="7"/>
        <v>!!!</v>
      </c>
      <c r="C36" s="242"/>
      <c r="D36" s="272"/>
      <c r="E36" s="272"/>
      <c r="F36" s="273"/>
      <c r="G36" s="273"/>
      <c r="H36" s="273"/>
      <c r="I36" s="158"/>
      <c r="K36" s="8"/>
      <c r="L36" s="8"/>
      <c r="M36" s="8"/>
      <c r="N36" s="8"/>
      <c r="O36" s="8"/>
      <c r="P36" s="8"/>
      <c r="Q36" s="8">
        <f t="shared" si="6"/>
        <v>0</v>
      </c>
      <c r="R36" s="8"/>
      <c r="S36" s="8" t="str">
        <f>VLOOKUP($C35,{"29 - Psychiatrie (Erwachsene)","Einrichtungen2";"30 - Kinder- und Jugendpsychiatrie","Einrichtungen2";"31 - Psychosomatik","Einrichtungen2";"00 - Bitte eine Fachabteilung auswählen","Leer";0,"Leer";"","Leer"},2,0)</f>
        <v>Leer</v>
      </c>
      <c r="T36" s="8" t="str">
        <f>VLOOKUP($C36,{"29 - Psychiatrie (Erwachsene)","Ausnahmetatbestand";"30 - Kinder- und Jugendpsychiatrie","Ausnahmetatbestand";"31 - Psychosomatik","Ausnahmetatbestand";"00 - Bitte eine Fachabteilung auswählen","Leer";0,"Leer";"","Leer"},2,0)</f>
        <v>Leer</v>
      </c>
      <c r="U36" s="8">
        <f>VLOOKUP($C36,{"29 - Psychiatrie (Erwachsene)",1;"30 - Kinder- und Jugendpsychiatrie",1;"31 - Psychosomatik",1;"00 - Bitte eine Fachabteilung auswählen",0;0,0;"",0},2,0)</f>
        <v>0</v>
      </c>
      <c r="V36" s="8">
        <f t="shared" si="1"/>
        <v>0</v>
      </c>
      <c r="W36" s="8">
        <f t="shared" si="2"/>
        <v>0</v>
      </c>
      <c r="X36" s="8">
        <f t="shared" si="3"/>
        <v>0</v>
      </c>
      <c r="Y36" s="8">
        <f t="shared" si="4"/>
        <v>0</v>
      </c>
      <c r="Z36" s="8">
        <f t="shared" si="5"/>
        <v>0</v>
      </c>
      <c r="AA36" s="8"/>
      <c r="AB36" s="8"/>
      <c r="AC36" s="8"/>
      <c r="AD36" s="8"/>
    </row>
    <row r="37" spans="2:30" s="28" customFormat="1" ht="15" customHeight="1" x14ac:dyDescent="0.25">
      <c r="B37" s="76" t="str">
        <f t="shared" si="7"/>
        <v>!!!</v>
      </c>
      <c r="C37" s="242"/>
      <c r="D37" s="272"/>
      <c r="E37" s="272"/>
      <c r="F37" s="273"/>
      <c r="G37" s="273"/>
      <c r="H37" s="273"/>
      <c r="I37" s="158"/>
      <c r="K37" s="8"/>
      <c r="L37" s="8"/>
      <c r="M37" s="8"/>
      <c r="N37" s="8"/>
      <c r="O37" s="8"/>
      <c r="P37" s="8"/>
      <c r="Q37" s="8">
        <f t="shared" si="6"/>
        <v>0</v>
      </c>
      <c r="R37" s="8"/>
      <c r="S37" s="8" t="str">
        <f>VLOOKUP($C36,{"29 - Psychiatrie (Erwachsene)","Einrichtungen2";"30 - Kinder- und Jugendpsychiatrie","Einrichtungen2";"31 - Psychosomatik","Einrichtungen2";"00 - Bitte eine Fachabteilung auswählen","Leer";0,"Leer";"","Leer"},2,0)</f>
        <v>Leer</v>
      </c>
      <c r="T37" s="8" t="str">
        <f>VLOOKUP($C37,{"29 - Psychiatrie (Erwachsene)","Ausnahmetatbestand";"30 - Kinder- und Jugendpsychiatrie","Ausnahmetatbestand";"31 - Psychosomatik","Ausnahmetatbestand";"00 - Bitte eine Fachabteilung auswählen","Leer";0,"Leer";"","Leer"},2,0)</f>
        <v>Leer</v>
      </c>
      <c r="U37" s="8">
        <f>VLOOKUP($C37,{"29 - Psychiatrie (Erwachsene)",1;"30 - Kinder- und Jugendpsychiatrie",1;"31 - Psychosomatik",1;"00 - Bitte eine Fachabteilung auswählen",0;0,0;"",0},2,0)</f>
        <v>0</v>
      </c>
      <c r="V37" s="8">
        <f t="shared" si="1"/>
        <v>0</v>
      </c>
      <c r="W37" s="8">
        <f t="shared" si="2"/>
        <v>0</v>
      </c>
      <c r="X37" s="8">
        <f t="shared" si="3"/>
        <v>0</v>
      </c>
      <c r="Y37" s="8">
        <f t="shared" si="4"/>
        <v>0</v>
      </c>
      <c r="Z37" s="8">
        <f t="shared" si="5"/>
        <v>0</v>
      </c>
      <c r="AA37" s="8"/>
      <c r="AB37" s="8"/>
      <c r="AC37" s="8"/>
      <c r="AD37" s="8"/>
    </row>
    <row r="38" spans="2:30" s="28" customFormat="1" ht="15" customHeight="1" x14ac:dyDescent="0.25">
      <c r="B38" s="76" t="str">
        <f t="shared" si="7"/>
        <v>!!!</v>
      </c>
      <c r="C38" s="242"/>
      <c r="D38" s="272"/>
      <c r="E38" s="272"/>
      <c r="F38" s="273"/>
      <c r="G38" s="273"/>
      <c r="H38" s="273"/>
      <c r="I38" s="158"/>
      <c r="K38" s="8"/>
      <c r="L38" s="8"/>
      <c r="M38" s="8"/>
      <c r="N38" s="8"/>
      <c r="O38" s="8"/>
      <c r="P38" s="8"/>
      <c r="Q38" s="8">
        <f t="shared" si="6"/>
        <v>0</v>
      </c>
      <c r="R38" s="8"/>
      <c r="S38" s="8" t="str">
        <f>VLOOKUP($C37,{"29 - Psychiatrie (Erwachsene)","Einrichtungen2";"30 - Kinder- und Jugendpsychiatrie","Einrichtungen2";"31 - Psychosomatik","Einrichtungen2";"00 - Bitte eine Fachabteilung auswählen","Leer";0,"Leer";"","Leer"},2,0)</f>
        <v>Leer</v>
      </c>
      <c r="T38" s="8" t="str">
        <f>VLOOKUP($C38,{"29 - Psychiatrie (Erwachsene)","Ausnahmetatbestand";"30 - Kinder- und Jugendpsychiatrie","Ausnahmetatbestand";"31 - Psychosomatik","Ausnahmetatbestand";"00 - Bitte eine Fachabteilung auswählen","Leer";0,"Leer";"","Leer"},2,0)</f>
        <v>Leer</v>
      </c>
      <c r="U38" s="8">
        <f>VLOOKUP($C38,{"29 - Psychiatrie (Erwachsene)",1;"30 - Kinder- und Jugendpsychiatrie",1;"31 - Psychosomatik",1;"00 - Bitte eine Fachabteilung auswählen",0;0,0;"",0},2,0)</f>
        <v>0</v>
      </c>
      <c r="V38" s="8">
        <f t="shared" si="1"/>
        <v>0</v>
      </c>
      <c r="W38" s="8">
        <f t="shared" si="2"/>
        <v>0</v>
      </c>
      <c r="X38" s="8">
        <f t="shared" si="3"/>
        <v>0</v>
      </c>
      <c r="Y38" s="8">
        <f t="shared" si="4"/>
        <v>0</v>
      </c>
      <c r="Z38" s="8">
        <f t="shared" si="5"/>
        <v>0</v>
      </c>
      <c r="AA38" s="8"/>
      <c r="AB38" s="8"/>
      <c r="AC38" s="8"/>
      <c r="AD38" s="8"/>
    </row>
    <row r="39" spans="2:30" s="28" customFormat="1" ht="15" customHeight="1" x14ac:dyDescent="0.25">
      <c r="B39" s="76" t="str">
        <f t="shared" si="7"/>
        <v>!!!</v>
      </c>
      <c r="C39" s="242"/>
      <c r="D39" s="272"/>
      <c r="E39" s="272"/>
      <c r="F39" s="273"/>
      <c r="G39" s="273"/>
      <c r="H39" s="273"/>
      <c r="I39" s="158"/>
      <c r="K39" s="8"/>
      <c r="L39" s="8"/>
      <c r="M39" s="8"/>
      <c r="N39" s="8"/>
      <c r="O39" s="8"/>
      <c r="P39" s="8"/>
      <c r="Q39" s="8">
        <f t="shared" si="6"/>
        <v>0</v>
      </c>
      <c r="R39" s="8"/>
      <c r="S39" s="8" t="str">
        <f>VLOOKUP($C38,{"29 - Psychiatrie (Erwachsene)","Einrichtungen2";"30 - Kinder- und Jugendpsychiatrie","Einrichtungen2";"31 - Psychosomatik","Einrichtungen2";"00 - Bitte eine Fachabteilung auswählen","Leer";0,"Leer";"","Leer"},2,0)</f>
        <v>Leer</v>
      </c>
      <c r="T39" s="8" t="str">
        <f>VLOOKUP($C39,{"29 - Psychiatrie (Erwachsene)","Ausnahmetatbestand";"30 - Kinder- und Jugendpsychiatrie","Ausnahmetatbestand";"31 - Psychosomatik","Ausnahmetatbestand";"00 - Bitte eine Fachabteilung auswählen","Leer";0,"Leer";"","Leer"},2,0)</f>
        <v>Leer</v>
      </c>
      <c r="U39" s="8">
        <f>VLOOKUP($C39,{"29 - Psychiatrie (Erwachsene)",1;"30 - Kinder- und Jugendpsychiatrie",1;"31 - Psychosomatik",1;"00 - Bitte eine Fachabteilung auswählen",0;0,0;"",0},2,0)</f>
        <v>0</v>
      </c>
      <c r="V39" s="8">
        <f t="shared" si="1"/>
        <v>0</v>
      </c>
      <c r="W39" s="8">
        <f t="shared" si="2"/>
        <v>0</v>
      </c>
      <c r="X39" s="8">
        <f t="shared" si="3"/>
        <v>0</v>
      </c>
      <c r="Y39" s="8">
        <f t="shared" si="4"/>
        <v>0</v>
      </c>
      <c r="Z39" s="8">
        <f t="shared" si="5"/>
        <v>0</v>
      </c>
      <c r="AA39" s="8"/>
      <c r="AB39" s="8"/>
      <c r="AC39" s="8"/>
      <c r="AD39" s="8"/>
    </row>
    <row r="40" spans="2:30" s="28" customFormat="1" ht="15" customHeight="1" x14ac:dyDescent="0.25">
      <c r="B40" s="76" t="str">
        <f t="shared" si="7"/>
        <v>!!!</v>
      </c>
      <c r="C40" s="242"/>
      <c r="D40" s="272"/>
      <c r="E40" s="272"/>
      <c r="F40" s="273"/>
      <c r="G40" s="273"/>
      <c r="H40" s="273"/>
      <c r="I40" s="158"/>
      <c r="K40" s="8"/>
      <c r="L40" s="8"/>
      <c r="M40" s="8"/>
      <c r="N40" s="8"/>
      <c r="O40" s="8"/>
      <c r="P40" s="8"/>
      <c r="Q40" s="8">
        <f t="shared" si="6"/>
        <v>0</v>
      </c>
      <c r="R40" s="8"/>
      <c r="S40" s="8" t="str">
        <f>VLOOKUP($C39,{"29 - Psychiatrie (Erwachsene)","Einrichtungen2";"30 - Kinder- und Jugendpsychiatrie","Einrichtungen2";"31 - Psychosomatik","Einrichtungen2";"00 - Bitte eine Fachabteilung auswählen","Leer";0,"Leer";"","Leer"},2,0)</f>
        <v>Leer</v>
      </c>
      <c r="T40" s="8" t="str">
        <f>VLOOKUP($C40,{"29 - Psychiatrie (Erwachsene)","Ausnahmetatbestand";"30 - Kinder- und Jugendpsychiatrie","Ausnahmetatbestand";"31 - Psychosomatik","Ausnahmetatbestand";"00 - Bitte eine Fachabteilung auswählen","Leer";0,"Leer";"","Leer"},2,0)</f>
        <v>Leer</v>
      </c>
      <c r="U40" s="8">
        <f>VLOOKUP($C40,{"29 - Psychiatrie (Erwachsene)",1;"30 - Kinder- und Jugendpsychiatrie",1;"31 - Psychosomatik",1;"00 - Bitte eine Fachabteilung auswählen",0;0,0;"",0},2,0)</f>
        <v>0</v>
      </c>
      <c r="V40" s="8">
        <f t="shared" si="1"/>
        <v>0</v>
      </c>
      <c r="W40" s="8">
        <f t="shared" si="2"/>
        <v>0</v>
      </c>
      <c r="X40" s="8">
        <f t="shared" si="3"/>
        <v>0</v>
      </c>
      <c r="Y40" s="8">
        <f t="shared" si="4"/>
        <v>0</v>
      </c>
      <c r="Z40" s="8">
        <f t="shared" si="5"/>
        <v>0</v>
      </c>
      <c r="AA40" s="8"/>
      <c r="AB40" s="8"/>
      <c r="AC40" s="8"/>
      <c r="AD40" s="8"/>
    </row>
    <row r="41" spans="2:30" s="28" customFormat="1" ht="15" customHeight="1" x14ac:dyDescent="0.25">
      <c r="B41" s="76" t="str">
        <f t="shared" si="7"/>
        <v>!!!</v>
      </c>
      <c r="C41" s="242"/>
      <c r="D41" s="272"/>
      <c r="E41" s="272"/>
      <c r="F41" s="273"/>
      <c r="G41" s="273"/>
      <c r="H41" s="273"/>
      <c r="I41" s="158"/>
      <c r="K41" s="8"/>
      <c r="L41" s="8"/>
      <c r="M41" s="8"/>
      <c r="N41" s="8"/>
      <c r="O41" s="8"/>
      <c r="P41" s="8"/>
      <c r="Q41" s="8">
        <f t="shared" si="6"/>
        <v>0</v>
      </c>
      <c r="R41" s="8"/>
      <c r="S41" s="8" t="str">
        <f>VLOOKUP($C40,{"29 - Psychiatrie (Erwachsene)","Einrichtungen2";"30 - Kinder- und Jugendpsychiatrie","Einrichtungen2";"31 - Psychosomatik","Einrichtungen2";"00 - Bitte eine Fachabteilung auswählen","Leer";0,"Leer";"","Leer"},2,0)</f>
        <v>Leer</v>
      </c>
      <c r="T41" s="8" t="str">
        <f>VLOOKUP($C41,{"29 - Psychiatrie (Erwachsene)","Ausnahmetatbestand";"30 - Kinder- und Jugendpsychiatrie","Ausnahmetatbestand";"31 - Psychosomatik","Ausnahmetatbestand";"00 - Bitte eine Fachabteilung auswählen","Leer";0,"Leer";"","Leer"},2,0)</f>
        <v>Leer</v>
      </c>
      <c r="U41" s="8">
        <f>VLOOKUP($C41,{"29 - Psychiatrie (Erwachsene)",1;"30 - Kinder- und Jugendpsychiatrie",1;"31 - Psychosomatik",1;"00 - Bitte eine Fachabteilung auswählen",0;0,0;"",0},2,0)</f>
        <v>0</v>
      </c>
      <c r="V41" s="8">
        <f t="shared" si="1"/>
        <v>0</v>
      </c>
      <c r="W41" s="8">
        <f t="shared" si="2"/>
        <v>0</v>
      </c>
      <c r="X41" s="8">
        <f t="shared" si="3"/>
        <v>0</v>
      </c>
      <c r="Y41" s="8">
        <f t="shared" si="4"/>
        <v>0</v>
      </c>
      <c r="Z41" s="8">
        <f t="shared" si="5"/>
        <v>0</v>
      </c>
      <c r="AA41" s="8"/>
      <c r="AB41" s="8"/>
      <c r="AC41" s="8"/>
      <c r="AD41" s="8"/>
    </row>
    <row r="42" spans="2:30" s="28" customFormat="1" ht="15" customHeight="1" x14ac:dyDescent="0.25">
      <c r="B42" s="76" t="str">
        <f t="shared" si="7"/>
        <v>!!!</v>
      </c>
      <c r="C42" s="242"/>
      <c r="D42" s="272"/>
      <c r="E42" s="272"/>
      <c r="F42" s="273"/>
      <c r="G42" s="273"/>
      <c r="H42" s="273"/>
      <c r="I42" s="158"/>
      <c r="K42" s="8"/>
      <c r="L42" s="8"/>
      <c r="M42" s="8"/>
      <c r="N42" s="8"/>
      <c r="O42" s="8"/>
      <c r="P42" s="8"/>
      <c r="Q42" s="8">
        <f t="shared" si="6"/>
        <v>0</v>
      </c>
      <c r="R42" s="8"/>
      <c r="S42" s="8" t="str">
        <f>VLOOKUP($C41,{"29 - Psychiatrie (Erwachsene)","Einrichtungen2";"30 - Kinder- und Jugendpsychiatrie","Einrichtungen2";"31 - Psychosomatik","Einrichtungen2";"00 - Bitte eine Fachabteilung auswählen","Leer";0,"Leer";"","Leer"},2,0)</f>
        <v>Leer</v>
      </c>
      <c r="T42" s="8" t="str">
        <f>VLOOKUP($C42,{"29 - Psychiatrie (Erwachsene)","Ausnahmetatbestand";"30 - Kinder- und Jugendpsychiatrie","Ausnahmetatbestand";"31 - Psychosomatik","Ausnahmetatbestand";"00 - Bitte eine Fachabteilung auswählen","Leer";0,"Leer";"","Leer"},2,0)</f>
        <v>Leer</v>
      </c>
      <c r="U42" s="8">
        <f>VLOOKUP($C42,{"29 - Psychiatrie (Erwachsene)",1;"30 - Kinder- und Jugendpsychiatrie",1;"31 - Psychosomatik",1;"00 - Bitte eine Fachabteilung auswählen",0;0,0;"",0},2,0)</f>
        <v>0</v>
      </c>
      <c r="V42" s="8">
        <f t="shared" si="1"/>
        <v>0</v>
      </c>
      <c r="W42" s="8">
        <f t="shared" si="2"/>
        <v>0</v>
      </c>
      <c r="X42" s="8">
        <f t="shared" si="3"/>
        <v>0</v>
      </c>
      <c r="Y42" s="8">
        <f t="shared" si="4"/>
        <v>0</v>
      </c>
      <c r="Z42" s="8">
        <f t="shared" si="5"/>
        <v>0</v>
      </c>
      <c r="AA42" s="8"/>
      <c r="AB42" s="8"/>
      <c r="AC42" s="8"/>
      <c r="AD42" s="8"/>
    </row>
    <row r="43" spans="2:30" s="28" customFormat="1" ht="15" customHeight="1" x14ac:dyDescent="0.25">
      <c r="B43" s="76" t="str">
        <f t="shared" si="7"/>
        <v>!!!</v>
      </c>
      <c r="C43" s="242"/>
      <c r="D43" s="272"/>
      <c r="E43" s="272"/>
      <c r="F43" s="273"/>
      <c r="G43" s="273"/>
      <c r="H43" s="273"/>
      <c r="I43" s="158"/>
      <c r="K43" s="8"/>
      <c r="L43" s="8"/>
      <c r="M43" s="8"/>
      <c r="N43" s="8"/>
      <c r="O43" s="8"/>
      <c r="P43" s="8"/>
      <c r="Q43" s="8">
        <f t="shared" si="6"/>
        <v>0</v>
      </c>
      <c r="R43" s="8"/>
      <c r="S43" s="8" t="str">
        <f>VLOOKUP($C42,{"29 - Psychiatrie (Erwachsene)","Einrichtungen2";"30 - Kinder- und Jugendpsychiatrie","Einrichtungen2";"31 - Psychosomatik","Einrichtungen2";"00 - Bitte eine Fachabteilung auswählen","Leer";0,"Leer";"","Leer"},2,0)</f>
        <v>Leer</v>
      </c>
      <c r="T43" s="8" t="str">
        <f>VLOOKUP($C43,{"29 - Psychiatrie (Erwachsene)","Ausnahmetatbestand";"30 - Kinder- und Jugendpsychiatrie","Ausnahmetatbestand";"31 - Psychosomatik","Ausnahmetatbestand";"00 - Bitte eine Fachabteilung auswählen","Leer";0,"Leer";"","Leer"},2,0)</f>
        <v>Leer</v>
      </c>
      <c r="U43" s="8">
        <f>VLOOKUP($C43,{"29 - Psychiatrie (Erwachsene)",1;"30 - Kinder- und Jugendpsychiatrie",1;"31 - Psychosomatik",1;"00 - Bitte eine Fachabteilung auswählen",0;0,0;"",0},2,0)</f>
        <v>0</v>
      </c>
      <c r="V43" s="8">
        <f t="shared" si="1"/>
        <v>0</v>
      </c>
      <c r="W43" s="8">
        <f t="shared" si="2"/>
        <v>0</v>
      </c>
      <c r="X43" s="8">
        <f t="shared" si="3"/>
        <v>0</v>
      </c>
      <c r="Y43" s="8">
        <f t="shared" si="4"/>
        <v>0</v>
      </c>
      <c r="Z43" s="8">
        <f t="shared" si="5"/>
        <v>0</v>
      </c>
      <c r="AA43" s="8"/>
      <c r="AB43" s="8"/>
      <c r="AC43" s="8"/>
      <c r="AD43" s="8"/>
    </row>
    <row r="44" spans="2:30" s="28" customFormat="1" ht="15" customHeight="1" x14ac:dyDescent="0.25">
      <c r="B44" s="76" t="str">
        <f t="shared" si="7"/>
        <v>!!!</v>
      </c>
      <c r="C44" s="242"/>
      <c r="D44" s="272"/>
      <c r="E44" s="272"/>
      <c r="F44" s="273"/>
      <c r="G44" s="273"/>
      <c r="H44" s="273"/>
      <c r="I44" s="158"/>
      <c r="K44" s="8"/>
      <c r="L44" s="8"/>
      <c r="M44" s="8"/>
      <c r="N44" s="8"/>
      <c r="O44" s="8"/>
      <c r="P44" s="8"/>
      <c r="Q44" s="8">
        <f t="shared" si="6"/>
        <v>0</v>
      </c>
      <c r="R44" s="8"/>
      <c r="S44" s="8" t="str">
        <f>VLOOKUP($C43,{"29 - Psychiatrie (Erwachsene)","Einrichtungen2";"30 - Kinder- und Jugendpsychiatrie","Einrichtungen2";"31 - Psychosomatik","Einrichtungen2";"00 - Bitte eine Fachabteilung auswählen","Leer";0,"Leer";"","Leer"},2,0)</f>
        <v>Leer</v>
      </c>
      <c r="T44" s="8" t="str">
        <f>VLOOKUP($C44,{"29 - Psychiatrie (Erwachsene)","Ausnahmetatbestand";"30 - Kinder- und Jugendpsychiatrie","Ausnahmetatbestand";"31 - Psychosomatik","Ausnahmetatbestand";"00 - Bitte eine Fachabteilung auswählen","Leer";0,"Leer";"","Leer"},2,0)</f>
        <v>Leer</v>
      </c>
      <c r="U44" s="8">
        <f>VLOOKUP($C44,{"29 - Psychiatrie (Erwachsene)",1;"30 - Kinder- und Jugendpsychiatrie",1;"31 - Psychosomatik",1;"00 - Bitte eine Fachabteilung auswählen",0;0,0;"",0},2,0)</f>
        <v>0</v>
      </c>
      <c r="V44" s="8">
        <f t="shared" si="1"/>
        <v>0</v>
      </c>
      <c r="W44" s="8">
        <f t="shared" si="2"/>
        <v>0</v>
      </c>
      <c r="X44" s="8">
        <f t="shared" si="3"/>
        <v>0</v>
      </c>
      <c r="Y44" s="8">
        <f t="shared" si="4"/>
        <v>0</v>
      </c>
      <c r="Z44" s="8">
        <f t="shared" si="5"/>
        <v>0</v>
      </c>
      <c r="AA44" s="8"/>
      <c r="AB44" s="8"/>
      <c r="AC44" s="8"/>
      <c r="AD44" s="8"/>
    </row>
    <row r="45" spans="2:30" s="28" customFormat="1" ht="15" customHeight="1" x14ac:dyDescent="0.25">
      <c r="B45" s="76" t="str">
        <f t="shared" si="7"/>
        <v>!!!</v>
      </c>
      <c r="C45" s="242"/>
      <c r="D45" s="272"/>
      <c r="E45" s="272"/>
      <c r="F45" s="273"/>
      <c r="G45" s="273"/>
      <c r="H45" s="273"/>
      <c r="I45" s="158"/>
      <c r="K45" s="8"/>
      <c r="L45" s="8"/>
      <c r="M45" s="8"/>
      <c r="N45" s="8"/>
      <c r="O45" s="8"/>
      <c r="P45" s="8"/>
      <c r="Q45" s="8">
        <f t="shared" si="6"/>
        <v>0</v>
      </c>
      <c r="R45" s="8"/>
      <c r="S45" s="8" t="str">
        <f>VLOOKUP($C44,{"29 - Psychiatrie (Erwachsene)","Einrichtungen2";"30 - Kinder- und Jugendpsychiatrie","Einrichtungen2";"31 - Psychosomatik","Einrichtungen2";"00 - Bitte eine Fachabteilung auswählen","Leer";0,"Leer";"","Leer"},2,0)</f>
        <v>Leer</v>
      </c>
      <c r="T45" s="8" t="str">
        <f>VLOOKUP($C45,{"29 - Psychiatrie (Erwachsene)","Ausnahmetatbestand";"30 - Kinder- und Jugendpsychiatrie","Ausnahmetatbestand";"31 - Psychosomatik","Ausnahmetatbestand";"00 - Bitte eine Fachabteilung auswählen","Leer";0,"Leer";"","Leer"},2,0)</f>
        <v>Leer</v>
      </c>
      <c r="U45" s="8">
        <f>VLOOKUP($C45,{"29 - Psychiatrie (Erwachsene)",1;"30 - Kinder- und Jugendpsychiatrie",1;"31 - Psychosomatik",1;"00 - Bitte eine Fachabteilung auswählen",0;0,0;"",0},2,0)</f>
        <v>0</v>
      </c>
      <c r="V45" s="8">
        <f t="shared" si="1"/>
        <v>0</v>
      </c>
      <c r="W45" s="8">
        <f t="shared" si="2"/>
        <v>0</v>
      </c>
      <c r="X45" s="8">
        <f t="shared" si="3"/>
        <v>0</v>
      </c>
      <c r="Y45" s="8">
        <f t="shared" si="4"/>
        <v>0</v>
      </c>
      <c r="Z45" s="8">
        <f t="shared" si="5"/>
        <v>0</v>
      </c>
      <c r="AA45" s="8"/>
      <c r="AB45" s="8"/>
      <c r="AC45" s="8"/>
      <c r="AD45" s="8"/>
    </row>
    <row r="46" spans="2:30" s="28" customFormat="1" ht="15" customHeight="1" x14ac:dyDescent="0.25">
      <c r="B46" s="76" t="str">
        <f t="shared" si="7"/>
        <v>!!!</v>
      </c>
      <c r="C46" s="242"/>
      <c r="D46" s="272"/>
      <c r="E46" s="272"/>
      <c r="F46" s="273"/>
      <c r="G46" s="273"/>
      <c r="H46" s="273"/>
      <c r="I46" s="158"/>
      <c r="K46" s="8"/>
      <c r="L46" s="8"/>
      <c r="M46" s="8"/>
      <c r="N46" s="8"/>
      <c r="O46" s="8"/>
      <c r="P46" s="8"/>
      <c r="Q46" s="8">
        <f t="shared" si="6"/>
        <v>0</v>
      </c>
      <c r="R46" s="8"/>
      <c r="S46" s="8" t="str">
        <f>VLOOKUP($C45,{"29 - Psychiatrie (Erwachsene)","Einrichtungen2";"30 - Kinder- und Jugendpsychiatrie","Einrichtungen2";"31 - Psychosomatik","Einrichtungen2";"00 - Bitte eine Fachabteilung auswählen","Leer";0,"Leer";"","Leer"},2,0)</f>
        <v>Leer</v>
      </c>
      <c r="T46" s="8" t="str">
        <f>VLOOKUP($C46,{"29 - Psychiatrie (Erwachsene)","Ausnahmetatbestand";"30 - Kinder- und Jugendpsychiatrie","Ausnahmetatbestand";"31 - Psychosomatik","Ausnahmetatbestand";"00 - Bitte eine Fachabteilung auswählen","Leer";0,"Leer";"","Leer"},2,0)</f>
        <v>Leer</v>
      </c>
      <c r="U46" s="8">
        <f>VLOOKUP($C46,{"29 - Psychiatrie (Erwachsene)",1;"30 - Kinder- und Jugendpsychiatrie",1;"31 - Psychosomatik",1;"00 - Bitte eine Fachabteilung auswählen",0;0,0;"",0},2,0)</f>
        <v>0</v>
      </c>
      <c r="V46" s="8">
        <f t="shared" si="1"/>
        <v>0</v>
      </c>
      <c r="W46" s="8">
        <f t="shared" si="2"/>
        <v>0</v>
      </c>
      <c r="X46" s="8">
        <f t="shared" si="3"/>
        <v>0</v>
      </c>
      <c r="Y46" s="8">
        <f t="shared" si="4"/>
        <v>0</v>
      </c>
      <c r="Z46" s="8">
        <f t="shared" si="5"/>
        <v>0</v>
      </c>
      <c r="AA46" s="8"/>
      <c r="AB46" s="8"/>
      <c r="AC46" s="8"/>
      <c r="AD46" s="8"/>
    </row>
    <row r="47" spans="2:30" s="28" customFormat="1" ht="15" customHeight="1" x14ac:dyDescent="0.25">
      <c r="B47" s="76" t="str">
        <f t="shared" si="7"/>
        <v>!!!</v>
      </c>
      <c r="C47" s="242"/>
      <c r="D47" s="272"/>
      <c r="E47" s="272"/>
      <c r="F47" s="273"/>
      <c r="G47" s="273"/>
      <c r="H47" s="273"/>
      <c r="I47" s="158"/>
      <c r="K47" s="8"/>
      <c r="L47" s="8"/>
      <c r="M47" s="8"/>
      <c r="N47" s="8"/>
      <c r="O47" s="8"/>
      <c r="P47" s="8"/>
      <c r="Q47" s="8">
        <f t="shared" si="6"/>
        <v>0</v>
      </c>
      <c r="R47" s="8"/>
      <c r="S47" s="8" t="str">
        <f>VLOOKUP($C46,{"29 - Psychiatrie (Erwachsene)","Einrichtungen2";"30 - Kinder- und Jugendpsychiatrie","Einrichtungen2";"31 - Psychosomatik","Einrichtungen2";"00 - Bitte eine Fachabteilung auswählen","Leer";0,"Leer";"","Leer"},2,0)</f>
        <v>Leer</v>
      </c>
      <c r="T47" s="8" t="str">
        <f>VLOOKUP($C47,{"29 - Psychiatrie (Erwachsene)","Ausnahmetatbestand";"30 - Kinder- und Jugendpsychiatrie","Ausnahmetatbestand";"31 - Psychosomatik","Ausnahmetatbestand";"00 - Bitte eine Fachabteilung auswählen","Leer";0,"Leer";"","Leer"},2,0)</f>
        <v>Leer</v>
      </c>
      <c r="U47" s="8">
        <f>VLOOKUP($C47,{"29 - Psychiatrie (Erwachsene)",1;"30 - Kinder- und Jugendpsychiatrie",1;"31 - Psychosomatik",1;"00 - Bitte eine Fachabteilung auswählen",0;0,0;"",0},2,0)</f>
        <v>0</v>
      </c>
      <c r="V47" s="8">
        <f t="shared" ref="V47:V78" si="8">IF(LEN($D47)&gt;0,1,0)</f>
        <v>0</v>
      </c>
      <c r="W47" s="8">
        <f t="shared" ref="W47:W78" si="9">IF(LEN($E47)&gt;0,1,0)</f>
        <v>0</v>
      </c>
      <c r="X47" s="8">
        <f t="shared" ref="X47:X78" si="10">IF(LEN($F47)&gt;0,1,0)</f>
        <v>0</v>
      </c>
      <c r="Y47" s="8">
        <f t="shared" ref="Y47:Y78" si="11">IF(LEN($G47)&gt;0,1,0)</f>
        <v>0</v>
      </c>
      <c r="Z47" s="8">
        <f t="shared" ref="Z47:Z78" si="12">IF(LEN($H47)&gt;0,1,0)</f>
        <v>0</v>
      </c>
      <c r="AA47" s="8"/>
      <c r="AB47" s="8"/>
      <c r="AC47" s="8"/>
      <c r="AD47" s="8"/>
    </row>
    <row r="48" spans="2:30" s="28" customFormat="1" ht="15" customHeight="1" x14ac:dyDescent="0.25">
      <c r="B48" s="76" t="str">
        <f t="shared" si="7"/>
        <v>!!!</v>
      </c>
      <c r="C48" s="242"/>
      <c r="D48" s="272"/>
      <c r="E48" s="272"/>
      <c r="F48" s="273"/>
      <c r="G48" s="273"/>
      <c r="H48" s="273"/>
      <c r="I48" s="158"/>
      <c r="K48" s="8"/>
      <c r="L48" s="8"/>
      <c r="M48" s="8"/>
      <c r="N48" s="8"/>
      <c r="O48" s="8"/>
      <c r="P48" s="8"/>
      <c r="Q48" s="8">
        <f t="shared" si="6"/>
        <v>0</v>
      </c>
      <c r="R48" s="8"/>
      <c r="S48" s="8" t="str">
        <f>VLOOKUP($C47,{"29 - Psychiatrie (Erwachsene)","Einrichtungen2";"30 - Kinder- und Jugendpsychiatrie","Einrichtungen2";"31 - Psychosomatik","Einrichtungen2";"00 - Bitte eine Fachabteilung auswählen","Leer";0,"Leer";"","Leer"},2,0)</f>
        <v>Leer</v>
      </c>
      <c r="T48" s="8" t="str">
        <f>VLOOKUP($C48,{"29 - Psychiatrie (Erwachsene)","Ausnahmetatbestand";"30 - Kinder- und Jugendpsychiatrie","Ausnahmetatbestand";"31 - Psychosomatik","Ausnahmetatbestand";"00 - Bitte eine Fachabteilung auswählen","Leer";0,"Leer";"","Leer"},2,0)</f>
        <v>Leer</v>
      </c>
      <c r="U48" s="8">
        <f>VLOOKUP($C48,{"29 - Psychiatrie (Erwachsene)",1;"30 - Kinder- und Jugendpsychiatrie",1;"31 - Psychosomatik",1;"00 - Bitte eine Fachabteilung auswählen",0;0,0;"",0},2,0)</f>
        <v>0</v>
      </c>
      <c r="V48" s="8">
        <f t="shared" si="8"/>
        <v>0</v>
      </c>
      <c r="W48" s="8">
        <f t="shared" si="9"/>
        <v>0</v>
      </c>
      <c r="X48" s="8">
        <f t="shared" si="10"/>
        <v>0</v>
      </c>
      <c r="Y48" s="8">
        <f t="shared" si="11"/>
        <v>0</v>
      </c>
      <c r="Z48" s="8">
        <f t="shared" si="12"/>
        <v>0</v>
      </c>
      <c r="AA48" s="8"/>
      <c r="AB48" s="8"/>
      <c r="AC48" s="8"/>
      <c r="AD48" s="8"/>
    </row>
    <row r="49" spans="2:30" s="28" customFormat="1" ht="15" customHeight="1" x14ac:dyDescent="0.25">
      <c r="B49" s="76" t="str">
        <f t="shared" si="7"/>
        <v>!!!</v>
      </c>
      <c r="C49" s="242"/>
      <c r="D49" s="272"/>
      <c r="E49" s="272"/>
      <c r="F49" s="273"/>
      <c r="G49" s="273"/>
      <c r="H49" s="273"/>
      <c r="I49" s="158"/>
      <c r="K49" s="8"/>
      <c r="L49" s="8"/>
      <c r="M49" s="8"/>
      <c r="N49" s="8"/>
      <c r="O49" s="8"/>
      <c r="P49" s="8"/>
      <c r="Q49" s="8">
        <f t="shared" si="6"/>
        <v>0</v>
      </c>
      <c r="R49" s="8"/>
      <c r="S49" s="8" t="str">
        <f>VLOOKUP($C48,{"29 - Psychiatrie (Erwachsene)","Einrichtungen2";"30 - Kinder- und Jugendpsychiatrie","Einrichtungen2";"31 - Psychosomatik","Einrichtungen2";"00 - Bitte eine Fachabteilung auswählen","Leer";0,"Leer";"","Leer"},2,0)</f>
        <v>Leer</v>
      </c>
      <c r="T49" s="8" t="str">
        <f>VLOOKUP($C49,{"29 - Psychiatrie (Erwachsene)","Ausnahmetatbestand";"30 - Kinder- und Jugendpsychiatrie","Ausnahmetatbestand";"31 - Psychosomatik","Ausnahmetatbestand";"00 - Bitte eine Fachabteilung auswählen","Leer";0,"Leer";"","Leer"},2,0)</f>
        <v>Leer</v>
      </c>
      <c r="U49" s="8">
        <f>VLOOKUP($C49,{"29 - Psychiatrie (Erwachsene)",1;"30 - Kinder- und Jugendpsychiatrie",1;"31 - Psychosomatik",1;"00 - Bitte eine Fachabteilung auswählen",0;0,0;"",0},2,0)</f>
        <v>0</v>
      </c>
      <c r="V49" s="8">
        <f t="shared" si="8"/>
        <v>0</v>
      </c>
      <c r="W49" s="8">
        <f t="shared" si="9"/>
        <v>0</v>
      </c>
      <c r="X49" s="8">
        <f t="shared" si="10"/>
        <v>0</v>
      </c>
      <c r="Y49" s="8">
        <f t="shared" si="11"/>
        <v>0</v>
      </c>
      <c r="Z49" s="8">
        <f t="shared" si="12"/>
        <v>0</v>
      </c>
      <c r="AA49" s="8"/>
      <c r="AB49" s="8"/>
      <c r="AC49" s="8"/>
      <c r="AD49" s="8"/>
    </row>
    <row r="50" spans="2:30" s="28" customFormat="1" ht="15" customHeight="1" x14ac:dyDescent="0.25">
      <c r="B50" s="76" t="str">
        <f t="shared" si="7"/>
        <v>!!!</v>
      </c>
      <c r="C50" s="242"/>
      <c r="D50" s="272"/>
      <c r="E50" s="272"/>
      <c r="F50" s="273"/>
      <c r="G50" s="273"/>
      <c r="H50" s="273"/>
      <c r="I50" s="158"/>
      <c r="K50" s="8"/>
      <c r="L50" s="8"/>
      <c r="M50" s="8"/>
      <c r="N50" s="8"/>
      <c r="O50" s="8"/>
      <c r="P50" s="8"/>
      <c r="Q50" s="8">
        <f t="shared" si="6"/>
        <v>0</v>
      </c>
      <c r="R50" s="8"/>
      <c r="S50" s="8" t="str">
        <f>VLOOKUP($C49,{"29 - Psychiatrie (Erwachsene)","Einrichtungen2";"30 - Kinder- und Jugendpsychiatrie","Einrichtungen2";"31 - Psychosomatik","Einrichtungen2";"00 - Bitte eine Fachabteilung auswählen","Leer";0,"Leer";"","Leer"},2,0)</f>
        <v>Leer</v>
      </c>
      <c r="T50" s="8" t="str">
        <f>VLOOKUP($C50,{"29 - Psychiatrie (Erwachsene)","Ausnahmetatbestand";"30 - Kinder- und Jugendpsychiatrie","Ausnahmetatbestand";"31 - Psychosomatik","Ausnahmetatbestand";"00 - Bitte eine Fachabteilung auswählen","Leer";0,"Leer";"","Leer"},2,0)</f>
        <v>Leer</v>
      </c>
      <c r="U50" s="8">
        <f>VLOOKUP($C50,{"29 - Psychiatrie (Erwachsene)",1;"30 - Kinder- und Jugendpsychiatrie",1;"31 - Psychosomatik",1;"00 - Bitte eine Fachabteilung auswählen",0;0,0;"",0},2,0)</f>
        <v>0</v>
      </c>
      <c r="V50" s="8">
        <f t="shared" si="8"/>
        <v>0</v>
      </c>
      <c r="W50" s="8">
        <f t="shared" si="9"/>
        <v>0</v>
      </c>
      <c r="X50" s="8">
        <f t="shared" si="10"/>
        <v>0</v>
      </c>
      <c r="Y50" s="8">
        <f t="shared" si="11"/>
        <v>0</v>
      </c>
      <c r="Z50" s="8">
        <f t="shared" si="12"/>
        <v>0</v>
      </c>
      <c r="AA50" s="8"/>
      <c r="AB50" s="8"/>
      <c r="AC50" s="8"/>
      <c r="AD50" s="8"/>
    </row>
    <row r="51" spans="2:30" s="28" customFormat="1" ht="15" customHeight="1" x14ac:dyDescent="0.25">
      <c r="B51" s="76" t="str">
        <f t="shared" si="7"/>
        <v>!!!</v>
      </c>
      <c r="C51" s="242"/>
      <c r="D51" s="272"/>
      <c r="E51" s="272"/>
      <c r="F51" s="273"/>
      <c r="G51" s="273"/>
      <c r="H51" s="273"/>
      <c r="I51" s="158"/>
      <c r="K51" s="8"/>
      <c r="L51" s="8"/>
      <c r="M51" s="8"/>
      <c r="N51" s="8"/>
      <c r="O51" s="8"/>
      <c r="P51" s="8"/>
      <c r="Q51" s="8">
        <f t="shared" si="6"/>
        <v>0</v>
      </c>
      <c r="R51" s="8"/>
      <c r="S51" s="8" t="str">
        <f>VLOOKUP($C50,{"29 - Psychiatrie (Erwachsene)","Einrichtungen2";"30 - Kinder- und Jugendpsychiatrie","Einrichtungen2";"31 - Psychosomatik","Einrichtungen2";"00 - Bitte eine Fachabteilung auswählen","Leer";0,"Leer";"","Leer"},2,0)</f>
        <v>Leer</v>
      </c>
      <c r="T51" s="8" t="str">
        <f>VLOOKUP($C51,{"29 - Psychiatrie (Erwachsene)","Ausnahmetatbestand";"30 - Kinder- und Jugendpsychiatrie","Ausnahmetatbestand";"31 - Psychosomatik","Ausnahmetatbestand";"00 - Bitte eine Fachabteilung auswählen","Leer";0,"Leer";"","Leer"},2,0)</f>
        <v>Leer</v>
      </c>
      <c r="U51" s="8">
        <f>VLOOKUP($C51,{"29 - Psychiatrie (Erwachsene)",1;"30 - Kinder- und Jugendpsychiatrie",1;"31 - Psychosomatik",1;"00 - Bitte eine Fachabteilung auswählen",0;0,0;"",0},2,0)</f>
        <v>0</v>
      </c>
      <c r="V51" s="8">
        <f t="shared" si="8"/>
        <v>0</v>
      </c>
      <c r="W51" s="8">
        <f t="shared" si="9"/>
        <v>0</v>
      </c>
      <c r="X51" s="8">
        <f t="shared" si="10"/>
        <v>0</v>
      </c>
      <c r="Y51" s="8">
        <f t="shared" si="11"/>
        <v>0</v>
      </c>
      <c r="Z51" s="8">
        <f t="shared" si="12"/>
        <v>0</v>
      </c>
      <c r="AA51" s="8"/>
      <c r="AB51" s="8"/>
      <c r="AC51" s="8"/>
      <c r="AD51" s="8"/>
    </row>
    <row r="52" spans="2:30" s="28" customFormat="1" ht="15" customHeight="1" x14ac:dyDescent="0.25">
      <c r="B52" s="76" t="str">
        <f t="shared" si="7"/>
        <v>!!!</v>
      </c>
      <c r="C52" s="242"/>
      <c r="D52" s="272"/>
      <c r="E52" s="272"/>
      <c r="F52" s="273"/>
      <c r="G52" s="273"/>
      <c r="H52" s="273"/>
      <c r="I52" s="158"/>
      <c r="K52" s="8"/>
      <c r="L52" s="8"/>
      <c r="M52" s="8"/>
      <c r="N52" s="8"/>
      <c r="O52" s="8"/>
      <c r="P52" s="8"/>
      <c r="Q52" s="8">
        <f t="shared" si="6"/>
        <v>0</v>
      </c>
      <c r="R52" s="8"/>
      <c r="S52" s="8" t="str">
        <f>VLOOKUP($C51,{"29 - Psychiatrie (Erwachsene)","Einrichtungen2";"30 - Kinder- und Jugendpsychiatrie","Einrichtungen2";"31 - Psychosomatik","Einrichtungen2";"00 - Bitte eine Fachabteilung auswählen","Leer";0,"Leer";"","Leer"},2,0)</f>
        <v>Leer</v>
      </c>
      <c r="T52" s="8" t="str">
        <f>VLOOKUP($C52,{"29 - Psychiatrie (Erwachsene)","Ausnahmetatbestand";"30 - Kinder- und Jugendpsychiatrie","Ausnahmetatbestand";"31 - Psychosomatik","Ausnahmetatbestand";"00 - Bitte eine Fachabteilung auswählen","Leer";0,"Leer";"","Leer"},2,0)</f>
        <v>Leer</v>
      </c>
      <c r="U52" s="8">
        <f>VLOOKUP($C52,{"29 - Psychiatrie (Erwachsene)",1;"30 - Kinder- und Jugendpsychiatrie",1;"31 - Psychosomatik",1;"00 - Bitte eine Fachabteilung auswählen",0;0,0;"",0},2,0)</f>
        <v>0</v>
      </c>
      <c r="V52" s="8">
        <f t="shared" si="8"/>
        <v>0</v>
      </c>
      <c r="W52" s="8">
        <f t="shared" si="9"/>
        <v>0</v>
      </c>
      <c r="X52" s="8">
        <f t="shared" si="10"/>
        <v>0</v>
      </c>
      <c r="Y52" s="8">
        <f t="shared" si="11"/>
        <v>0</v>
      </c>
      <c r="Z52" s="8">
        <f t="shared" si="12"/>
        <v>0</v>
      </c>
      <c r="AA52" s="8"/>
      <c r="AB52" s="8"/>
      <c r="AC52" s="8"/>
      <c r="AD52" s="8"/>
    </row>
    <row r="53" spans="2:30" s="28" customFormat="1" ht="15" customHeight="1" x14ac:dyDescent="0.25">
      <c r="B53" s="76" t="str">
        <f t="shared" si="7"/>
        <v>!!!</v>
      </c>
      <c r="C53" s="242"/>
      <c r="D53" s="272"/>
      <c r="E53" s="272"/>
      <c r="F53" s="273"/>
      <c r="G53" s="273"/>
      <c r="H53" s="273"/>
      <c r="I53" s="158"/>
      <c r="K53" s="8"/>
      <c r="L53" s="8"/>
      <c r="M53" s="8"/>
      <c r="N53" s="8"/>
      <c r="O53" s="8"/>
      <c r="P53" s="8"/>
      <c r="Q53" s="8">
        <f t="shared" si="6"/>
        <v>0</v>
      </c>
      <c r="R53" s="8"/>
      <c r="S53" s="8" t="str">
        <f>VLOOKUP($C52,{"29 - Psychiatrie (Erwachsene)","Einrichtungen2";"30 - Kinder- und Jugendpsychiatrie","Einrichtungen2";"31 - Psychosomatik","Einrichtungen2";"00 - Bitte eine Fachabteilung auswählen","Leer";0,"Leer";"","Leer"},2,0)</f>
        <v>Leer</v>
      </c>
      <c r="T53" s="8" t="str">
        <f>VLOOKUP($C53,{"29 - Psychiatrie (Erwachsene)","Ausnahmetatbestand";"30 - Kinder- und Jugendpsychiatrie","Ausnahmetatbestand";"31 - Psychosomatik","Ausnahmetatbestand";"00 - Bitte eine Fachabteilung auswählen","Leer";0,"Leer";"","Leer"},2,0)</f>
        <v>Leer</v>
      </c>
      <c r="U53" s="8">
        <f>VLOOKUP($C53,{"29 - Psychiatrie (Erwachsene)",1;"30 - Kinder- und Jugendpsychiatrie",1;"31 - Psychosomatik",1;"00 - Bitte eine Fachabteilung auswählen",0;0,0;"",0},2,0)</f>
        <v>0</v>
      </c>
      <c r="V53" s="8">
        <f t="shared" si="8"/>
        <v>0</v>
      </c>
      <c r="W53" s="8">
        <f t="shared" si="9"/>
        <v>0</v>
      </c>
      <c r="X53" s="8">
        <f t="shared" si="10"/>
        <v>0</v>
      </c>
      <c r="Y53" s="8">
        <f t="shared" si="11"/>
        <v>0</v>
      </c>
      <c r="Z53" s="8">
        <f t="shared" si="12"/>
        <v>0</v>
      </c>
      <c r="AA53" s="8"/>
      <c r="AB53" s="8"/>
      <c r="AC53" s="8"/>
      <c r="AD53" s="8"/>
    </row>
    <row r="54" spans="2:30" s="28" customFormat="1" ht="15" customHeight="1" x14ac:dyDescent="0.25">
      <c r="B54" s="76" t="str">
        <f t="shared" si="7"/>
        <v>!!!</v>
      </c>
      <c r="C54" s="242"/>
      <c r="D54" s="272"/>
      <c r="E54" s="272"/>
      <c r="F54" s="273"/>
      <c r="G54" s="273"/>
      <c r="H54" s="273"/>
      <c r="I54" s="158"/>
      <c r="K54" s="8"/>
      <c r="L54" s="8"/>
      <c r="M54" s="8"/>
      <c r="N54" s="8"/>
      <c r="O54" s="8"/>
      <c r="P54" s="8"/>
      <c r="Q54" s="8">
        <f t="shared" si="6"/>
        <v>0</v>
      </c>
      <c r="R54" s="8"/>
      <c r="S54" s="8" t="str">
        <f>VLOOKUP($C53,{"29 - Psychiatrie (Erwachsene)","Einrichtungen2";"30 - Kinder- und Jugendpsychiatrie","Einrichtungen2";"31 - Psychosomatik","Einrichtungen2";"00 - Bitte eine Fachabteilung auswählen","Leer";0,"Leer";"","Leer"},2,0)</f>
        <v>Leer</v>
      </c>
      <c r="T54" s="8" t="str">
        <f>VLOOKUP($C54,{"29 - Psychiatrie (Erwachsene)","Ausnahmetatbestand";"30 - Kinder- und Jugendpsychiatrie","Ausnahmetatbestand";"31 - Psychosomatik","Ausnahmetatbestand";"00 - Bitte eine Fachabteilung auswählen","Leer";0,"Leer";"","Leer"},2,0)</f>
        <v>Leer</v>
      </c>
      <c r="U54" s="8">
        <f>VLOOKUP($C54,{"29 - Psychiatrie (Erwachsene)",1;"30 - Kinder- und Jugendpsychiatrie",1;"31 - Psychosomatik",1;"00 - Bitte eine Fachabteilung auswählen",0;0,0;"",0},2,0)</f>
        <v>0</v>
      </c>
      <c r="V54" s="8">
        <f t="shared" si="8"/>
        <v>0</v>
      </c>
      <c r="W54" s="8">
        <f t="shared" si="9"/>
        <v>0</v>
      </c>
      <c r="X54" s="8">
        <f t="shared" si="10"/>
        <v>0</v>
      </c>
      <c r="Y54" s="8">
        <f t="shared" si="11"/>
        <v>0</v>
      </c>
      <c r="Z54" s="8">
        <f t="shared" si="12"/>
        <v>0</v>
      </c>
      <c r="AA54" s="8"/>
      <c r="AB54" s="8"/>
      <c r="AC54" s="8"/>
      <c r="AD54" s="8"/>
    </row>
    <row r="55" spans="2:30" s="28" customFormat="1" ht="15" customHeight="1" x14ac:dyDescent="0.25">
      <c r="B55" s="76" t="str">
        <f t="shared" si="7"/>
        <v>!!!</v>
      </c>
      <c r="C55" s="242"/>
      <c r="D55" s="272"/>
      <c r="E55" s="272"/>
      <c r="F55" s="273"/>
      <c r="G55" s="273"/>
      <c r="H55" s="273"/>
      <c r="I55" s="158"/>
      <c r="K55" s="8"/>
      <c r="L55" s="8"/>
      <c r="M55" s="8"/>
      <c r="N55" s="8"/>
      <c r="O55" s="8"/>
      <c r="P55" s="8"/>
      <c r="Q55" s="8">
        <f t="shared" si="6"/>
        <v>0</v>
      </c>
      <c r="R55" s="8"/>
      <c r="S55" s="8" t="str">
        <f>VLOOKUP($C54,{"29 - Psychiatrie (Erwachsene)","Einrichtungen2";"30 - Kinder- und Jugendpsychiatrie","Einrichtungen2";"31 - Psychosomatik","Einrichtungen2";"00 - Bitte eine Fachabteilung auswählen","Leer";0,"Leer";"","Leer"},2,0)</f>
        <v>Leer</v>
      </c>
      <c r="T55" s="8" t="str">
        <f>VLOOKUP($C55,{"29 - Psychiatrie (Erwachsene)","Ausnahmetatbestand";"30 - Kinder- und Jugendpsychiatrie","Ausnahmetatbestand";"31 - Psychosomatik","Ausnahmetatbestand";"00 - Bitte eine Fachabteilung auswählen","Leer";0,"Leer";"","Leer"},2,0)</f>
        <v>Leer</v>
      </c>
      <c r="U55" s="8">
        <f>VLOOKUP($C55,{"29 - Psychiatrie (Erwachsene)",1;"30 - Kinder- und Jugendpsychiatrie",1;"31 - Psychosomatik",1;"00 - Bitte eine Fachabteilung auswählen",0;0,0;"",0},2,0)</f>
        <v>0</v>
      </c>
      <c r="V55" s="8">
        <f t="shared" si="8"/>
        <v>0</v>
      </c>
      <c r="W55" s="8">
        <f t="shared" si="9"/>
        <v>0</v>
      </c>
      <c r="X55" s="8">
        <f t="shared" si="10"/>
        <v>0</v>
      </c>
      <c r="Y55" s="8">
        <f t="shared" si="11"/>
        <v>0</v>
      </c>
      <c r="Z55" s="8">
        <f t="shared" si="12"/>
        <v>0</v>
      </c>
      <c r="AA55" s="8"/>
      <c r="AB55" s="8"/>
      <c r="AC55" s="8"/>
      <c r="AD55" s="8"/>
    </row>
    <row r="56" spans="2:30" s="28" customFormat="1" ht="15" customHeight="1" x14ac:dyDescent="0.25">
      <c r="B56" s="76" t="str">
        <f t="shared" si="7"/>
        <v>!!!</v>
      </c>
      <c r="C56" s="242"/>
      <c r="D56" s="272"/>
      <c r="E56" s="272"/>
      <c r="F56" s="273"/>
      <c r="G56" s="273"/>
      <c r="H56" s="273"/>
      <c r="I56" s="158"/>
      <c r="K56" s="8"/>
      <c r="L56" s="8"/>
      <c r="M56" s="8"/>
      <c r="N56" s="8"/>
      <c r="O56" s="8"/>
      <c r="P56" s="8"/>
      <c r="Q56" s="8">
        <f t="shared" si="6"/>
        <v>0</v>
      </c>
      <c r="R56" s="8"/>
      <c r="S56" s="8" t="str">
        <f>VLOOKUP($C55,{"29 - Psychiatrie (Erwachsene)","Einrichtungen2";"30 - Kinder- und Jugendpsychiatrie","Einrichtungen2";"31 - Psychosomatik","Einrichtungen2";"00 - Bitte eine Fachabteilung auswählen","Leer";0,"Leer";"","Leer"},2,0)</f>
        <v>Leer</v>
      </c>
      <c r="T56" s="8" t="str">
        <f>VLOOKUP($C56,{"29 - Psychiatrie (Erwachsene)","Ausnahmetatbestand";"30 - Kinder- und Jugendpsychiatrie","Ausnahmetatbestand";"31 - Psychosomatik","Ausnahmetatbestand";"00 - Bitte eine Fachabteilung auswählen","Leer";0,"Leer";"","Leer"},2,0)</f>
        <v>Leer</v>
      </c>
      <c r="U56" s="8">
        <f>VLOOKUP($C56,{"29 - Psychiatrie (Erwachsene)",1;"30 - Kinder- und Jugendpsychiatrie",1;"31 - Psychosomatik",1;"00 - Bitte eine Fachabteilung auswählen",0;0,0;"",0},2,0)</f>
        <v>0</v>
      </c>
      <c r="V56" s="8">
        <f t="shared" si="8"/>
        <v>0</v>
      </c>
      <c r="W56" s="8">
        <f t="shared" si="9"/>
        <v>0</v>
      </c>
      <c r="X56" s="8">
        <f t="shared" si="10"/>
        <v>0</v>
      </c>
      <c r="Y56" s="8">
        <f t="shared" si="11"/>
        <v>0</v>
      </c>
      <c r="Z56" s="8">
        <f t="shared" si="12"/>
        <v>0</v>
      </c>
      <c r="AA56" s="8"/>
      <c r="AB56" s="8"/>
      <c r="AC56" s="8"/>
      <c r="AD56" s="8"/>
    </row>
    <row r="57" spans="2:30" s="28" customFormat="1" ht="15" customHeight="1" x14ac:dyDescent="0.25">
      <c r="B57" s="76" t="str">
        <f t="shared" si="7"/>
        <v>!!!</v>
      </c>
      <c r="C57" s="242"/>
      <c r="D57" s="272"/>
      <c r="E57" s="272"/>
      <c r="F57" s="273"/>
      <c r="G57" s="273"/>
      <c r="H57" s="273"/>
      <c r="I57" s="158"/>
      <c r="K57" s="8"/>
      <c r="L57" s="8"/>
      <c r="M57" s="8"/>
      <c r="N57" s="8"/>
      <c r="O57" s="8"/>
      <c r="P57" s="8"/>
      <c r="Q57" s="8">
        <f t="shared" si="6"/>
        <v>0</v>
      </c>
      <c r="R57" s="8"/>
      <c r="S57" s="8" t="str">
        <f>VLOOKUP($C56,{"29 - Psychiatrie (Erwachsene)","Einrichtungen2";"30 - Kinder- und Jugendpsychiatrie","Einrichtungen2";"31 - Psychosomatik","Einrichtungen2";"00 - Bitte eine Fachabteilung auswählen","Leer";0,"Leer";"","Leer"},2,0)</f>
        <v>Leer</v>
      </c>
      <c r="T57" s="8" t="str">
        <f>VLOOKUP($C57,{"29 - Psychiatrie (Erwachsene)","Ausnahmetatbestand";"30 - Kinder- und Jugendpsychiatrie","Ausnahmetatbestand";"31 - Psychosomatik","Ausnahmetatbestand";"00 - Bitte eine Fachabteilung auswählen","Leer";0,"Leer";"","Leer"},2,0)</f>
        <v>Leer</v>
      </c>
      <c r="U57" s="8">
        <f>VLOOKUP($C57,{"29 - Psychiatrie (Erwachsene)",1;"30 - Kinder- und Jugendpsychiatrie",1;"31 - Psychosomatik",1;"00 - Bitte eine Fachabteilung auswählen",0;0,0;"",0},2,0)</f>
        <v>0</v>
      </c>
      <c r="V57" s="8">
        <f t="shared" si="8"/>
        <v>0</v>
      </c>
      <c r="W57" s="8">
        <f t="shared" si="9"/>
        <v>0</v>
      </c>
      <c r="X57" s="8">
        <f t="shared" si="10"/>
        <v>0</v>
      </c>
      <c r="Y57" s="8">
        <f t="shared" si="11"/>
        <v>0</v>
      </c>
      <c r="Z57" s="8">
        <f t="shared" si="12"/>
        <v>0</v>
      </c>
      <c r="AA57" s="8"/>
      <c r="AB57" s="8"/>
      <c r="AC57" s="8"/>
      <c r="AD57" s="8"/>
    </row>
    <row r="58" spans="2:30" s="28" customFormat="1" ht="15" customHeight="1" x14ac:dyDescent="0.25">
      <c r="B58" s="76" t="str">
        <f t="shared" si="7"/>
        <v>!!!</v>
      </c>
      <c r="C58" s="242"/>
      <c r="D58" s="272"/>
      <c r="E58" s="272"/>
      <c r="F58" s="273"/>
      <c r="G58" s="273"/>
      <c r="H58" s="273"/>
      <c r="I58" s="158"/>
      <c r="K58" s="8"/>
      <c r="L58" s="8"/>
      <c r="M58" s="8"/>
      <c r="N58" s="8"/>
      <c r="O58" s="8"/>
      <c r="P58" s="8"/>
      <c r="Q58" s="8">
        <f t="shared" si="6"/>
        <v>0</v>
      </c>
      <c r="R58" s="8"/>
      <c r="S58" s="8" t="str">
        <f>VLOOKUP($C57,{"29 - Psychiatrie (Erwachsene)","Einrichtungen2";"30 - Kinder- und Jugendpsychiatrie","Einrichtungen2";"31 - Psychosomatik","Einrichtungen2";"00 - Bitte eine Fachabteilung auswählen","Leer";0,"Leer";"","Leer"},2,0)</f>
        <v>Leer</v>
      </c>
      <c r="T58" s="8" t="str">
        <f>VLOOKUP($C58,{"29 - Psychiatrie (Erwachsene)","Ausnahmetatbestand";"30 - Kinder- und Jugendpsychiatrie","Ausnahmetatbestand";"31 - Psychosomatik","Ausnahmetatbestand";"00 - Bitte eine Fachabteilung auswählen","Leer";0,"Leer";"","Leer"},2,0)</f>
        <v>Leer</v>
      </c>
      <c r="U58" s="8">
        <f>VLOOKUP($C58,{"29 - Psychiatrie (Erwachsene)",1;"30 - Kinder- und Jugendpsychiatrie",1;"31 - Psychosomatik",1;"00 - Bitte eine Fachabteilung auswählen",0;0,0;"",0},2,0)</f>
        <v>0</v>
      </c>
      <c r="V58" s="8">
        <f t="shared" si="8"/>
        <v>0</v>
      </c>
      <c r="W58" s="8">
        <f t="shared" si="9"/>
        <v>0</v>
      </c>
      <c r="X58" s="8">
        <f t="shared" si="10"/>
        <v>0</v>
      </c>
      <c r="Y58" s="8">
        <f t="shared" si="11"/>
        <v>0</v>
      </c>
      <c r="Z58" s="8">
        <f t="shared" si="12"/>
        <v>0</v>
      </c>
      <c r="AA58" s="8"/>
      <c r="AB58" s="8"/>
      <c r="AC58" s="8"/>
      <c r="AD58" s="8"/>
    </row>
    <row r="59" spans="2:30" s="28" customFormat="1" ht="15" customHeight="1" x14ac:dyDescent="0.25">
      <c r="B59" s="76" t="str">
        <f t="shared" si="7"/>
        <v>!!!</v>
      </c>
      <c r="C59" s="242"/>
      <c r="D59" s="272"/>
      <c r="E59" s="272"/>
      <c r="F59" s="273"/>
      <c r="G59" s="273"/>
      <c r="H59" s="273"/>
      <c r="I59" s="158"/>
      <c r="K59" s="8"/>
      <c r="L59" s="8"/>
      <c r="M59" s="8"/>
      <c r="N59" s="8"/>
      <c r="O59" s="8"/>
      <c r="P59" s="8"/>
      <c r="Q59" s="8">
        <f t="shared" si="6"/>
        <v>0</v>
      </c>
      <c r="R59" s="8"/>
      <c r="S59" s="8" t="str">
        <f>VLOOKUP($C58,{"29 - Psychiatrie (Erwachsene)","Einrichtungen2";"30 - Kinder- und Jugendpsychiatrie","Einrichtungen2";"31 - Psychosomatik","Einrichtungen2";"00 - Bitte eine Fachabteilung auswählen","Leer";0,"Leer";"","Leer"},2,0)</f>
        <v>Leer</v>
      </c>
      <c r="T59" s="8" t="str">
        <f>VLOOKUP($C59,{"29 - Psychiatrie (Erwachsene)","Ausnahmetatbestand";"30 - Kinder- und Jugendpsychiatrie","Ausnahmetatbestand";"31 - Psychosomatik","Ausnahmetatbestand";"00 - Bitte eine Fachabteilung auswählen","Leer";0,"Leer";"","Leer"},2,0)</f>
        <v>Leer</v>
      </c>
      <c r="U59" s="8">
        <f>VLOOKUP($C59,{"29 - Psychiatrie (Erwachsene)",1;"30 - Kinder- und Jugendpsychiatrie",1;"31 - Psychosomatik",1;"00 - Bitte eine Fachabteilung auswählen",0;0,0;"",0},2,0)</f>
        <v>0</v>
      </c>
      <c r="V59" s="8">
        <f t="shared" si="8"/>
        <v>0</v>
      </c>
      <c r="W59" s="8">
        <f t="shared" si="9"/>
        <v>0</v>
      </c>
      <c r="X59" s="8">
        <f t="shared" si="10"/>
        <v>0</v>
      </c>
      <c r="Y59" s="8">
        <f t="shared" si="11"/>
        <v>0</v>
      </c>
      <c r="Z59" s="8">
        <f t="shared" si="12"/>
        <v>0</v>
      </c>
      <c r="AA59" s="8"/>
      <c r="AB59" s="8"/>
      <c r="AC59" s="8"/>
      <c r="AD59" s="8"/>
    </row>
    <row r="60" spans="2:30" s="28" customFormat="1" ht="15" customHeight="1" x14ac:dyDescent="0.25">
      <c r="B60" s="76" t="str">
        <f t="shared" si="7"/>
        <v>!!!</v>
      </c>
      <c r="C60" s="242"/>
      <c r="D60" s="272"/>
      <c r="E60" s="272"/>
      <c r="F60" s="273"/>
      <c r="G60" s="273"/>
      <c r="H60" s="273"/>
      <c r="I60" s="158"/>
      <c r="K60" s="8"/>
      <c r="L60" s="8"/>
      <c r="M60" s="8"/>
      <c r="N60" s="8"/>
      <c r="O60" s="8"/>
      <c r="P60" s="8"/>
      <c r="Q60" s="8">
        <f t="shared" si="6"/>
        <v>0</v>
      </c>
      <c r="R60" s="8"/>
      <c r="S60" s="8" t="str">
        <f>VLOOKUP($C59,{"29 - Psychiatrie (Erwachsene)","Einrichtungen2";"30 - Kinder- und Jugendpsychiatrie","Einrichtungen2";"31 - Psychosomatik","Einrichtungen2";"00 - Bitte eine Fachabteilung auswählen","Leer";0,"Leer";"","Leer"},2,0)</f>
        <v>Leer</v>
      </c>
      <c r="T60" s="8" t="str">
        <f>VLOOKUP($C60,{"29 - Psychiatrie (Erwachsene)","Ausnahmetatbestand";"30 - Kinder- und Jugendpsychiatrie","Ausnahmetatbestand";"31 - Psychosomatik","Ausnahmetatbestand";"00 - Bitte eine Fachabteilung auswählen","Leer";0,"Leer";"","Leer"},2,0)</f>
        <v>Leer</v>
      </c>
      <c r="U60" s="8">
        <f>VLOOKUP($C60,{"29 - Psychiatrie (Erwachsene)",1;"30 - Kinder- und Jugendpsychiatrie",1;"31 - Psychosomatik",1;"00 - Bitte eine Fachabteilung auswählen",0;0,0;"",0},2,0)</f>
        <v>0</v>
      </c>
      <c r="V60" s="8">
        <f t="shared" si="8"/>
        <v>0</v>
      </c>
      <c r="W60" s="8">
        <f t="shared" si="9"/>
        <v>0</v>
      </c>
      <c r="X60" s="8">
        <f t="shared" si="10"/>
        <v>0</v>
      </c>
      <c r="Y60" s="8">
        <f t="shared" si="11"/>
        <v>0</v>
      </c>
      <c r="Z60" s="8">
        <f t="shared" si="12"/>
        <v>0</v>
      </c>
      <c r="AA60" s="8"/>
      <c r="AB60" s="8"/>
      <c r="AC60" s="8"/>
      <c r="AD60" s="8"/>
    </row>
    <row r="61" spans="2:30" s="28" customFormat="1" ht="15" customHeight="1" x14ac:dyDescent="0.25">
      <c r="B61" s="76" t="str">
        <f t="shared" si="7"/>
        <v>!!!</v>
      </c>
      <c r="C61" s="242"/>
      <c r="D61" s="272"/>
      <c r="E61" s="272"/>
      <c r="F61" s="273"/>
      <c r="G61" s="273"/>
      <c r="H61" s="273"/>
      <c r="I61" s="158"/>
      <c r="K61" s="8"/>
      <c r="L61" s="8"/>
      <c r="M61" s="8"/>
      <c r="N61" s="8"/>
      <c r="O61" s="8"/>
      <c r="P61" s="8"/>
      <c r="Q61" s="8">
        <f t="shared" si="6"/>
        <v>0</v>
      </c>
      <c r="R61" s="8"/>
      <c r="S61" s="8" t="str">
        <f>VLOOKUP($C60,{"29 - Psychiatrie (Erwachsene)","Einrichtungen2";"30 - Kinder- und Jugendpsychiatrie","Einrichtungen2";"31 - Psychosomatik","Einrichtungen2";"00 - Bitte eine Fachabteilung auswählen","Leer";0,"Leer";"","Leer"},2,0)</f>
        <v>Leer</v>
      </c>
      <c r="T61" s="8" t="str">
        <f>VLOOKUP($C61,{"29 - Psychiatrie (Erwachsene)","Ausnahmetatbestand";"30 - Kinder- und Jugendpsychiatrie","Ausnahmetatbestand";"31 - Psychosomatik","Ausnahmetatbestand";"00 - Bitte eine Fachabteilung auswählen","Leer";0,"Leer";"","Leer"},2,0)</f>
        <v>Leer</v>
      </c>
      <c r="U61" s="8">
        <f>VLOOKUP($C61,{"29 - Psychiatrie (Erwachsene)",1;"30 - Kinder- und Jugendpsychiatrie",1;"31 - Psychosomatik",1;"00 - Bitte eine Fachabteilung auswählen",0;0,0;"",0},2,0)</f>
        <v>0</v>
      </c>
      <c r="V61" s="8">
        <f t="shared" si="8"/>
        <v>0</v>
      </c>
      <c r="W61" s="8">
        <f t="shared" si="9"/>
        <v>0</v>
      </c>
      <c r="X61" s="8">
        <f t="shared" si="10"/>
        <v>0</v>
      </c>
      <c r="Y61" s="8">
        <f t="shared" si="11"/>
        <v>0</v>
      </c>
      <c r="Z61" s="8">
        <f t="shared" si="12"/>
        <v>0</v>
      </c>
      <c r="AA61" s="8"/>
      <c r="AB61" s="8"/>
      <c r="AC61" s="8"/>
      <c r="AD61" s="8"/>
    </row>
    <row r="62" spans="2:30" s="28" customFormat="1" ht="15" customHeight="1" x14ac:dyDescent="0.25">
      <c r="B62" s="76" t="str">
        <f t="shared" si="7"/>
        <v>!!!</v>
      </c>
      <c r="C62" s="242"/>
      <c r="D62" s="272"/>
      <c r="E62" s="272"/>
      <c r="F62" s="273"/>
      <c r="G62" s="273"/>
      <c r="H62" s="273"/>
      <c r="I62" s="158"/>
      <c r="K62" s="8"/>
      <c r="L62" s="8"/>
      <c r="M62" s="8"/>
      <c r="N62" s="8"/>
      <c r="O62" s="8"/>
      <c r="P62" s="8"/>
      <c r="Q62" s="8">
        <f t="shared" si="6"/>
        <v>0</v>
      </c>
      <c r="R62" s="8"/>
      <c r="S62" s="8" t="str">
        <f>VLOOKUP($C61,{"29 - Psychiatrie (Erwachsene)","Einrichtungen2";"30 - Kinder- und Jugendpsychiatrie","Einrichtungen2";"31 - Psychosomatik","Einrichtungen2";"00 - Bitte eine Fachabteilung auswählen","Leer";0,"Leer";"","Leer"},2,0)</f>
        <v>Leer</v>
      </c>
      <c r="T62" s="8" t="str">
        <f>VLOOKUP($C62,{"29 - Psychiatrie (Erwachsene)","Ausnahmetatbestand";"30 - Kinder- und Jugendpsychiatrie","Ausnahmetatbestand";"31 - Psychosomatik","Ausnahmetatbestand";"00 - Bitte eine Fachabteilung auswählen","Leer";0,"Leer";"","Leer"},2,0)</f>
        <v>Leer</v>
      </c>
      <c r="U62" s="8">
        <f>VLOOKUP($C62,{"29 - Psychiatrie (Erwachsene)",1;"30 - Kinder- und Jugendpsychiatrie",1;"31 - Psychosomatik",1;"00 - Bitte eine Fachabteilung auswählen",0;0,0;"",0},2,0)</f>
        <v>0</v>
      </c>
      <c r="V62" s="8">
        <f t="shared" si="8"/>
        <v>0</v>
      </c>
      <c r="W62" s="8">
        <f t="shared" si="9"/>
        <v>0</v>
      </c>
      <c r="X62" s="8">
        <f t="shared" si="10"/>
        <v>0</v>
      </c>
      <c r="Y62" s="8">
        <f t="shared" si="11"/>
        <v>0</v>
      </c>
      <c r="Z62" s="8">
        <f t="shared" si="12"/>
        <v>0</v>
      </c>
      <c r="AA62" s="8"/>
      <c r="AB62" s="8"/>
      <c r="AC62" s="8"/>
      <c r="AD62" s="8"/>
    </row>
    <row r="63" spans="2:30" s="28" customFormat="1" ht="15" customHeight="1" x14ac:dyDescent="0.25">
      <c r="B63" s="76" t="str">
        <f t="shared" si="7"/>
        <v>!!!</v>
      </c>
      <c r="C63" s="242"/>
      <c r="D63" s="272"/>
      <c r="E63" s="272"/>
      <c r="F63" s="273"/>
      <c r="G63" s="273"/>
      <c r="H63" s="273"/>
      <c r="I63" s="158"/>
      <c r="K63" s="8"/>
      <c r="L63" s="8"/>
      <c r="M63" s="8"/>
      <c r="N63" s="8"/>
      <c r="O63" s="8"/>
      <c r="P63" s="8"/>
      <c r="Q63" s="8">
        <f t="shared" si="6"/>
        <v>0</v>
      </c>
      <c r="R63" s="8"/>
      <c r="S63" s="8" t="str">
        <f>VLOOKUP($C62,{"29 - Psychiatrie (Erwachsene)","Einrichtungen2";"30 - Kinder- und Jugendpsychiatrie","Einrichtungen2";"31 - Psychosomatik","Einrichtungen2";"00 - Bitte eine Fachabteilung auswählen","Leer";0,"Leer";"","Leer"},2,0)</f>
        <v>Leer</v>
      </c>
      <c r="T63" s="8" t="str">
        <f>VLOOKUP($C63,{"29 - Psychiatrie (Erwachsene)","Ausnahmetatbestand";"30 - Kinder- und Jugendpsychiatrie","Ausnahmetatbestand";"31 - Psychosomatik","Ausnahmetatbestand";"00 - Bitte eine Fachabteilung auswählen","Leer";0,"Leer";"","Leer"},2,0)</f>
        <v>Leer</v>
      </c>
      <c r="U63" s="8">
        <f>VLOOKUP($C63,{"29 - Psychiatrie (Erwachsene)",1;"30 - Kinder- und Jugendpsychiatrie",1;"31 - Psychosomatik",1;"00 - Bitte eine Fachabteilung auswählen",0;0,0;"",0},2,0)</f>
        <v>0</v>
      </c>
      <c r="V63" s="8">
        <f t="shared" si="8"/>
        <v>0</v>
      </c>
      <c r="W63" s="8">
        <f t="shared" si="9"/>
        <v>0</v>
      </c>
      <c r="X63" s="8">
        <f t="shared" si="10"/>
        <v>0</v>
      </c>
      <c r="Y63" s="8">
        <f t="shared" si="11"/>
        <v>0</v>
      </c>
      <c r="Z63" s="8">
        <f t="shared" si="12"/>
        <v>0</v>
      </c>
      <c r="AA63" s="8"/>
      <c r="AB63" s="8"/>
      <c r="AC63" s="8"/>
      <c r="AD63" s="8"/>
    </row>
    <row r="64" spans="2:30" s="28" customFormat="1" ht="15" customHeight="1" x14ac:dyDescent="0.25">
      <c r="B64" s="76" t="str">
        <f t="shared" si="7"/>
        <v>!!!</v>
      </c>
      <c r="C64" s="242"/>
      <c r="D64" s="272"/>
      <c r="E64" s="272"/>
      <c r="F64" s="273"/>
      <c r="G64" s="273"/>
      <c r="H64" s="273"/>
      <c r="I64" s="158"/>
      <c r="K64" s="8"/>
      <c r="L64" s="8"/>
      <c r="M64" s="8"/>
      <c r="N64" s="8"/>
      <c r="O64" s="8"/>
      <c r="P64" s="8"/>
      <c r="Q64" s="8">
        <f t="shared" si="6"/>
        <v>0</v>
      </c>
      <c r="R64" s="8"/>
      <c r="S64" s="8" t="str">
        <f>VLOOKUP($C63,{"29 - Psychiatrie (Erwachsene)","Einrichtungen2";"30 - Kinder- und Jugendpsychiatrie","Einrichtungen2";"31 - Psychosomatik","Einrichtungen2";"00 - Bitte eine Fachabteilung auswählen","Leer";0,"Leer";"","Leer"},2,0)</f>
        <v>Leer</v>
      </c>
      <c r="T64" s="8" t="str">
        <f>VLOOKUP($C64,{"29 - Psychiatrie (Erwachsene)","Ausnahmetatbestand";"30 - Kinder- und Jugendpsychiatrie","Ausnahmetatbestand";"31 - Psychosomatik","Ausnahmetatbestand";"00 - Bitte eine Fachabteilung auswählen","Leer";0,"Leer";"","Leer"},2,0)</f>
        <v>Leer</v>
      </c>
      <c r="U64" s="8">
        <f>VLOOKUP($C64,{"29 - Psychiatrie (Erwachsene)",1;"30 - Kinder- und Jugendpsychiatrie",1;"31 - Psychosomatik",1;"00 - Bitte eine Fachabteilung auswählen",0;0,0;"",0},2,0)</f>
        <v>0</v>
      </c>
      <c r="V64" s="8">
        <f t="shared" si="8"/>
        <v>0</v>
      </c>
      <c r="W64" s="8">
        <f t="shared" si="9"/>
        <v>0</v>
      </c>
      <c r="X64" s="8">
        <f t="shared" si="10"/>
        <v>0</v>
      </c>
      <c r="Y64" s="8">
        <f t="shared" si="11"/>
        <v>0</v>
      </c>
      <c r="Z64" s="8">
        <f t="shared" si="12"/>
        <v>0</v>
      </c>
      <c r="AA64" s="8"/>
      <c r="AB64" s="8"/>
      <c r="AC64" s="8"/>
      <c r="AD64" s="8"/>
    </row>
    <row r="65" spans="2:30" s="28" customFormat="1" ht="15" customHeight="1" x14ac:dyDescent="0.25">
      <c r="B65" s="76" t="str">
        <f t="shared" si="7"/>
        <v>!!!</v>
      </c>
      <c r="C65" s="242"/>
      <c r="D65" s="272"/>
      <c r="E65" s="272"/>
      <c r="F65" s="273"/>
      <c r="G65" s="273"/>
      <c r="H65" s="273"/>
      <c r="I65" s="158"/>
      <c r="K65" s="8"/>
      <c r="L65" s="8"/>
      <c r="M65" s="8"/>
      <c r="N65" s="8"/>
      <c r="O65" s="8"/>
      <c r="P65" s="8"/>
      <c r="Q65" s="8">
        <f t="shared" si="6"/>
        <v>0</v>
      </c>
      <c r="R65" s="8"/>
      <c r="S65" s="8" t="str">
        <f>VLOOKUP($C64,{"29 - Psychiatrie (Erwachsene)","Einrichtungen2";"30 - Kinder- und Jugendpsychiatrie","Einrichtungen2";"31 - Psychosomatik","Einrichtungen2";"00 - Bitte eine Fachabteilung auswählen","Leer";0,"Leer";"","Leer"},2,0)</f>
        <v>Leer</v>
      </c>
      <c r="T65" s="8" t="str">
        <f>VLOOKUP($C65,{"29 - Psychiatrie (Erwachsene)","Ausnahmetatbestand";"30 - Kinder- und Jugendpsychiatrie","Ausnahmetatbestand";"31 - Psychosomatik","Ausnahmetatbestand";"00 - Bitte eine Fachabteilung auswählen","Leer";0,"Leer";"","Leer"},2,0)</f>
        <v>Leer</v>
      </c>
      <c r="U65" s="8">
        <f>VLOOKUP($C65,{"29 - Psychiatrie (Erwachsene)",1;"30 - Kinder- und Jugendpsychiatrie",1;"31 - Psychosomatik",1;"00 - Bitte eine Fachabteilung auswählen",0;0,0;"",0},2,0)</f>
        <v>0</v>
      </c>
      <c r="V65" s="8">
        <f t="shared" si="8"/>
        <v>0</v>
      </c>
      <c r="W65" s="8">
        <f t="shared" si="9"/>
        <v>0</v>
      </c>
      <c r="X65" s="8">
        <f t="shared" si="10"/>
        <v>0</v>
      </c>
      <c r="Y65" s="8">
        <f t="shared" si="11"/>
        <v>0</v>
      </c>
      <c r="Z65" s="8">
        <f t="shared" si="12"/>
        <v>0</v>
      </c>
      <c r="AA65" s="8"/>
      <c r="AB65" s="8"/>
      <c r="AC65" s="8"/>
      <c r="AD65" s="8"/>
    </row>
    <row r="66" spans="2:30" s="28" customFormat="1" ht="15" customHeight="1" x14ac:dyDescent="0.25">
      <c r="B66" s="76" t="str">
        <f t="shared" si="7"/>
        <v>!!!</v>
      </c>
      <c r="C66" s="242"/>
      <c r="D66" s="272"/>
      <c r="E66" s="272"/>
      <c r="F66" s="273"/>
      <c r="G66" s="273"/>
      <c r="H66" s="273"/>
      <c r="I66" s="158"/>
      <c r="K66" s="8"/>
      <c r="L66" s="8"/>
      <c r="M66" s="8"/>
      <c r="N66" s="8"/>
      <c r="O66" s="8"/>
      <c r="P66" s="8"/>
      <c r="Q66" s="8">
        <f t="shared" si="6"/>
        <v>0</v>
      </c>
      <c r="R66" s="8"/>
      <c r="S66" s="8" t="str">
        <f>VLOOKUP($C65,{"29 - Psychiatrie (Erwachsene)","Einrichtungen2";"30 - Kinder- und Jugendpsychiatrie","Einrichtungen2";"31 - Psychosomatik","Einrichtungen2";"00 - Bitte eine Fachabteilung auswählen","Leer";0,"Leer";"","Leer"},2,0)</f>
        <v>Leer</v>
      </c>
      <c r="T66" s="8" t="str">
        <f>VLOOKUP($C66,{"29 - Psychiatrie (Erwachsene)","Ausnahmetatbestand";"30 - Kinder- und Jugendpsychiatrie","Ausnahmetatbestand";"31 - Psychosomatik","Ausnahmetatbestand";"00 - Bitte eine Fachabteilung auswählen","Leer";0,"Leer";"","Leer"},2,0)</f>
        <v>Leer</v>
      </c>
      <c r="U66" s="8">
        <f>VLOOKUP($C66,{"29 - Psychiatrie (Erwachsene)",1;"30 - Kinder- und Jugendpsychiatrie",1;"31 - Psychosomatik",1;"00 - Bitte eine Fachabteilung auswählen",0;0,0;"",0},2,0)</f>
        <v>0</v>
      </c>
      <c r="V66" s="8">
        <f t="shared" si="8"/>
        <v>0</v>
      </c>
      <c r="W66" s="8">
        <f t="shared" si="9"/>
        <v>0</v>
      </c>
      <c r="X66" s="8">
        <f t="shared" si="10"/>
        <v>0</v>
      </c>
      <c r="Y66" s="8">
        <f t="shared" si="11"/>
        <v>0</v>
      </c>
      <c r="Z66" s="8">
        <f t="shared" si="12"/>
        <v>0</v>
      </c>
      <c r="AA66" s="8"/>
      <c r="AB66" s="8"/>
      <c r="AC66" s="8"/>
      <c r="AD66" s="8"/>
    </row>
    <row r="67" spans="2:30" s="28" customFormat="1" ht="15" customHeight="1" x14ac:dyDescent="0.25">
      <c r="B67" s="76" t="str">
        <f t="shared" si="7"/>
        <v>!!!</v>
      </c>
      <c r="C67" s="242"/>
      <c r="D67" s="272"/>
      <c r="E67" s="272"/>
      <c r="F67" s="273"/>
      <c r="G67" s="273"/>
      <c r="H67" s="273"/>
      <c r="I67" s="158"/>
      <c r="K67" s="8"/>
      <c r="L67" s="8"/>
      <c r="M67" s="8"/>
      <c r="N67" s="8"/>
      <c r="O67" s="8"/>
      <c r="P67" s="8"/>
      <c r="Q67" s="8">
        <f t="shared" si="6"/>
        <v>0</v>
      </c>
      <c r="R67" s="8"/>
      <c r="S67" s="8" t="str">
        <f>VLOOKUP($C66,{"29 - Psychiatrie (Erwachsene)","Einrichtungen2";"30 - Kinder- und Jugendpsychiatrie","Einrichtungen2";"31 - Psychosomatik","Einrichtungen2";"00 - Bitte eine Fachabteilung auswählen","Leer";0,"Leer";"","Leer"},2,0)</f>
        <v>Leer</v>
      </c>
      <c r="T67" s="8" t="str">
        <f>VLOOKUP($C67,{"29 - Psychiatrie (Erwachsene)","Ausnahmetatbestand";"30 - Kinder- und Jugendpsychiatrie","Ausnahmetatbestand";"31 - Psychosomatik","Ausnahmetatbestand";"00 - Bitte eine Fachabteilung auswählen","Leer";0,"Leer";"","Leer"},2,0)</f>
        <v>Leer</v>
      </c>
      <c r="U67" s="8">
        <f>VLOOKUP($C67,{"29 - Psychiatrie (Erwachsene)",1;"30 - Kinder- und Jugendpsychiatrie",1;"31 - Psychosomatik",1;"00 - Bitte eine Fachabteilung auswählen",0;0,0;"",0},2,0)</f>
        <v>0</v>
      </c>
      <c r="V67" s="8">
        <f t="shared" si="8"/>
        <v>0</v>
      </c>
      <c r="W67" s="8">
        <f t="shared" si="9"/>
        <v>0</v>
      </c>
      <c r="X67" s="8">
        <f t="shared" si="10"/>
        <v>0</v>
      </c>
      <c r="Y67" s="8">
        <f t="shared" si="11"/>
        <v>0</v>
      </c>
      <c r="Z67" s="8">
        <f t="shared" si="12"/>
        <v>0</v>
      </c>
      <c r="AA67" s="8"/>
      <c r="AB67" s="8"/>
      <c r="AC67" s="8"/>
      <c r="AD67" s="8"/>
    </row>
    <row r="68" spans="2:30" s="28" customFormat="1" ht="15" customHeight="1" x14ac:dyDescent="0.25">
      <c r="B68" s="76" t="str">
        <f t="shared" si="7"/>
        <v>!!!</v>
      </c>
      <c r="C68" s="242"/>
      <c r="D68" s="272"/>
      <c r="E68" s="272"/>
      <c r="F68" s="273"/>
      <c r="G68" s="273"/>
      <c r="H68" s="273"/>
      <c r="I68" s="158"/>
      <c r="K68" s="8"/>
      <c r="L68" s="8"/>
      <c r="M68" s="8"/>
      <c r="N68" s="8"/>
      <c r="O68" s="8"/>
      <c r="P68" s="8"/>
      <c r="Q68" s="8">
        <f t="shared" si="6"/>
        <v>0</v>
      </c>
      <c r="R68" s="8"/>
      <c r="S68" s="8" t="str">
        <f>VLOOKUP($C67,{"29 - Psychiatrie (Erwachsene)","Einrichtungen2";"30 - Kinder- und Jugendpsychiatrie","Einrichtungen2";"31 - Psychosomatik","Einrichtungen2";"00 - Bitte eine Fachabteilung auswählen","Leer";0,"Leer";"","Leer"},2,0)</f>
        <v>Leer</v>
      </c>
      <c r="T68" s="8" t="str">
        <f>VLOOKUP($C68,{"29 - Psychiatrie (Erwachsene)","Ausnahmetatbestand";"30 - Kinder- und Jugendpsychiatrie","Ausnahmetatbestand";"31 - Psychosomatik","Ausnahmetatbestand";"00 - Bitte eine Fachabteilung auswählen","Leer";0,"Leer";"","Leer"},2,0)</f>
        <v>Leer</v>
      </c>
      <c r="U68" s="8">
        <f>VLOOKUP($C68,{"29 - Psychiatrie (Erwachsene)",1;"30 - Kinder- und Jugendpsychiatrie",1;"31 - Psychosomatik",1;"00 - Bitte eine Fachabteilung auswählen",0;0,0;"",0},2,0)</f>
        <v>0</v>
      </c>
      <c r="V68" s="8">
        <f t="shared" si="8"/>
        <v>0</v>
      </c>
      <c r="W68" s="8">
        <f t="shared" si="9"/>
        <v>0</v>
      </c>
      <c r="X68" s="8">
        <f t="shared" si="10"/>
        <v>0</v>
      </c>
      <c r="Y68" s="8">
        <f t="shared" si="11"/>
        <v>0</v>
      </c>
      <c r="Z68" s="8">
        <f t="shared" si="12"/>
        <v>0</v>
      </c>
      <c r="AA68" s="8"/>
      <c r="AB68" s="8"/>
      <c r="AC68" s="8"/>
      <c r="AD68" s="8"/>
    </row>
    <row r="69" spans="2:30" s="28" customFormat="1" ht="15" customHeight="1" x14ac:dyDescent="0.25">
      <c r="B69" s="76" t="str">
        <f t="shared" si="7"/>
        <v>!!!</v>
      </c>
      <c r="C69" s="242"/>
      <c r="D69" s="272"/>
      <c r="E69" s="272"/>
      <c r="F69" s="273"/>
      <c r="G69" s="273"/>
      <c r="H69" s="273"/>
      <c r="I69" s="158"/>
      <c r="K69" s="8"/>
      <c r="L69" s="8"/>
      <c r="M69" s="8"/>
      <c r="N69" s="8"/>
      <c r="O69" s="8"/>
      <c r="P69" s="8"/>
      <c r="Q69" s="8">
        <f t="shared" si="6"/>
        <v>0</v>
      </c>
      <c r="R69" s="8"/>
      <c r="S69" s="8" t="str">
        <f>VLOOKUP($C68,{"29 - Psychiatrie (Erwachsene)","Einrichtungen2";"30 - Kinder- und Jugendpsychiatrie","Einrichtungen2";"31 - Psychosomatik","Einrichtungen2";"00 - Bitte eine Fachabteilung auswählen","Leer";0,"Leer";"","Leer"},2,0)</f>
        <v>Leer</v>
      </c>
      <c r="T69" s="8" t="str">
        <f>VLOOKUP($C69,{"29 - Psychiatrie (Erwachsene)","Ausnahmetatbestand";"30 - Kinder- und Jugendpsychiatrie","Ausnahmetatbestand";"31 - Psychosomatik","Ausnahmetatbestand";"00 - Bitte eine Fachabteilung auswählen","Leer";0,"Leer";"","Leer"},2,0)</f>
        <v>Leer</v>
      </c>
      <c r="U69" s="8">
        <f>VLOOKUP($C69,{"29 - Psychiatrie (Erwachsene)",1;"30 - Kinder- und Jugendpsychiatrie",1;"31 - Psychosomatik",1;"00 - Bitte eine Fachabteilung auswählen",0;0,0;"",0},2,0)</f>
        <v>0</v>
      </c>
      <c r="V69" s="8">
        <f t="shared" si="8"/>
        <v>0</v>
      </c>
      <c r="W69" s="8">
        <f t="shared" si="9"/>
        <v>0</v>
      </c>
      <c r="X69" s="8">
        <f t="shared" si="10"/>
        <v>0</v>
      </c>
      <c r="Y69" s="8">
        <f t="shared" si="11"/>
        <v>0</v>
      </c>
      <c r="Z69" s="8">
        <f t="shared" si="12"/>
        <v>0</v>
      </c>
      <c r="AA69" s="8"/>
      <c r="AB69" s="8"/>
      <c r="AC69" s="8"/>
      <c r="AD69" s="8"/>
    </row>
    <row r="70" spans="2:30" s="28" customFormat="1" ht="15" customHeight="1" x14ac:dyDescent="0.25">
      <c r="B70" s="76" t="str">
        <f t="shared" si="7"/>
        <v>!!!</v>
      </c>
      <c r="C70" s="242"/>
      <c r="D70" s="272"/>
      <c r="E70" s="272"/>
      <c r="F70" s="273"/>
      <c r="G70" s="273"/>
      <c r="H70" s="273"/>
      <c r="I70" s="158"/>
      <c r="K70" s="8"/>
      <c r="L70" s="8"/>
      <c r="M70" s="8"/>
      <c r="N70" s="8"/>
      <c r="O70" s="8"/>
      <c r="P70" s="8"/>
      <c r="Q70" s="8">
        <f t="shared" si="6"/>
        <v>0</v>
      </c>
      <c r="R70" s="8"/>
      <c r="S70" s="8" t="str">
        <f>VLOOKUP($C69,{"29 - Psychiatrie (Erwachsene)","Einrichtungen2";"30 - Kinder- und Jugendpsychiatrie","Einrichtungen2";"31 - Psychosomatik","Einrichtungen2";"00 - Bitte eine Fachabteilung auswählen","Leer";0,"Leer";"","Leer"},2,0)</f>
        <v>Leer</v>
      </c>
      <c r="T70" s="8" t="str">
        <f>VLOOKUP($C70,{"29 - Psychiatrie (Erwachsene)","Ausnahmetatbestand";"30 - Kinder- und Jugendpsychiatrie","Ausnahmetatbestand";"31 - Psychosomatik","Ausnahmetatbestand";"00 - Bitte eine Fachabteilung auswählen","Leer";0,"Leer";"","Leer"},2,0)</f>
        <v>Leer</v>
      </c>
      <c r="U70" s="8">
        <f>VLOOKUP($C70,{"29 - Psychiatrie (Erwachsene)",1;"30 - Kinder- und Jugendpsychiatrie",1;"31 - Psychosomatik",1;"00 - Bitte eine Fachabteilung auswählen",0;0,0;"",0},2,0)</f>
        <v>0</v>
      </c>
      <c r="V70" s="8">
        <f t="shared" si="8"/>
        <v>0</v>
      </c>
      <c r="W70" s="8">
        <f t="shared" si="9"/>
        <v>0</v>
      </c>
      <c r="X70" s="8">
        <f t="shared" si="10"/>
        <v>0</v>
      </c>
      <c r="Y70" s="8">
        <f t="shared" si="11"/>
        <v>0</v>
      </c>
      <c r="Z70" s="8">
        <f t="shared" si="12"/>
        <v>0</v>
      </c>
      <c r="AA70" s="8"/>
      <c r="AB70" s="8"/>
      <c r="AC70" s="8"/>
      <c r="AD70" s="8"/>
    </row>
    <row r="71" spans="2:30" s="28" customFormat="1" ht="15" customHeight="1" x14ac:dyDescent="0.25">
      <c r="B71" s="76" t="str">
        <f t="shared" si="7"/>
        <v>!!!</v>
      </c>
      <c r="C71" s="242"/>
      <c r="D71" s="272"/>
      <c r="E71" s="272"/>
      <c r="F71" s="273"/>
      <c r="G71" s="273"/>
      <c r="H71" s="273"/>
      <c r="I71" s="158"/>
      <c r="K71" s="8"/>
      <c r="L71" s="8"/>
      <c r="M71" s="8"/>
      <c r="N71" s="8"/>
      <c r="O71" s="8"/>
      <c r="P71" s="8"/>
      <c r="Q71" s="8">
        <f t="shared" si="6"/>
        <v>0</v>
      </c>
      <c r="R71" s="8"/>
      <c r="S71" s="8" t="str">
        <f>VLOOKUP($C70,{"29 - Psychiatrie (Erwachsene)","Einrichtungen2";"30 - Kinder- und Jugendpsychiatrie","Einrichtungen2";"31 - Psychosomatik","Einrichtungen2";"00 - Bitte eine Fachabteilung auswählen","Leer";0,"Leer";"","Leer"},2,0)</f>
        <v>Leer</v>
      </c>
      <c r="T71" s="8" t="str">
        <f>VLOOKUP($C71,{"29 - Psychiatrie (Erwachsene)","Ausnahmetatbestand";"30 - Kinder- und Jugendpsychiatrie","Ausnahmetatbestand";"31 - Psychosomatik","Ausnahmetatbestand";"00 - Bitte eine Fachabteilung auswählen","Leer";0,"Leer";"","Leer"},2,0)</f>
        <v>Leer</v>
      </c>
      <c r="U71" s="8">
        <f>VLOOKUP($C71,{"29 - Psychiatrie (Erwachsene)",1;"30 - Kinder- und Jugendpsychiatrie",1;"31 - Psychosomatik",1;"00 - Bitte eine Fachabteilung auswählen",0;0,0;"",0},2,0)</f>
        <v>0</v>
      </c>
      <c r="V71" s="8">
        <f t="shared" si="8"/>
        <v>0</v>
      </c>
      <c r="W71" s="8">
        <f t="shared" si="9"/>
        <v>0</v>
      </c>
      <c r="X71" s="8">
        <f t="shared" si="10"/>
        <v>0</v>
      </c>
      <c r="Y71" s="8">
        <f t="shared" si="11"/>
        <v>0</v>
      </c>
      <c r="Z71" s="8">
        <f t="shared" si="12"/>
        <v>0</v>
      </c>
      <c r="AA71" s="8"/>
      <c r="AB71" s="8"/>
      <c r="AC71" s="8"/>
      <c r="AD71" s="8"/>
    </row>
    <row r="72" spans="2:30" s="28" customFormat="1" ht="15" customHeight="1" x14ac:dyDescent="0.25">
      <c r="B72" s="76" t="str">
        <f t="shared" si="7"/>
        <v>!!!</v>
      </c>
      <c r="C72" s="242"/>
      <c r="D72" s="272"/>
      <c r="E72" s="272"/>
      <c r="F72" s="273"/>
      <c r="G72" s="273"/>
      <c r="H72" s="273"/>
      <c r="I72" s="158"/>
      <c r="K72" s="8"/>
      <c r="L72" s="8"/>
      <c r="M72" s="8"/>
      <c r="N72" s="8"/>
      <c r="O72" s="8"/>
      <c r="P72" s="8"/>
      <c r="Q72" s="8">
        <f t="shared" si="6"/>
        <v>0</v>
      </c>
      <c r="R72" s="8"/>
      <c r="S72" s="8" t="str">
        <f>VLOOKUP($C71,{"29 - Psychiatrie (Erwachsene)","Einrichtungen2";"30 - Kinder- und Jugendpsychiatrie","Einrichtungen2";"31 - Psychosomatik","Einrichtungen2";"00 - Bitte eine Fachabteilung auswählen","Leer";0,"Leer";"","Leer"},2,0)</f>
        <v>Leer</v>
      </c>
      <c r="T72" s="8" t="str">
        <f>VLOOKUP($C72,{"29 - Psychiatrie (Erwachsene)","Ausnahmetatbestand";"30 - Kinder- und Jugendpsychiatrie","Ausnahmetatbestand";"31 - Psychosomatik","Ausnahmetatbestand";"00 - Bitte eine Fachabteilung auswählen","Leer";0,"Leer";"","Leer"},2,0)</f>
        <v>Leer</v>
      </c>
      <c r="U72" s="8">
        <f>VLOOKUP($C72,{"29 - Psychiatrie (Erwachsene)",1;"30 - Kinder- und Jugendpsychiatrie",1;"31 - Psychosomatik",1;"00 - Bitte eine Fachabteilung auswählen",0;0,0;"",0},2,0)</f>
        <v>0</v>
      </c>
      <c r="V72" s="8">
        <f t="shared" si="8"/>
        <v>0</v>
      </c>
      <c r="W72" s="8">
        <f t="shared" si="9"/>
        <v>0</v>
      </c>
      <c r="X72" s="8">
        <f t="shared" si="10"/>
        <v>0</v>
      </c>
      <c r="Y72" s="8">
        <f t="shared" si="11"/>
        <v>0</v>
      </c>
      <c r="Z72" s="8">
        <f t="shared" si="12"/>
        <v>0</v>
      </c>
      <c r="AA72" s="8"/>
      <c r="AB72" s="8"/>
      <c r="AC72" s="8"/>
      <c r="AD72" s="8"/>
    </row>
    <row r="73" spans="2:30" s="28" customFormat="1" ht="15" customHeight="1" x14ac:dyDescent="0.25">
      <c r="B73" s="76" t="str">
        <f t="shared" si="7"/>
        <v>!!!</v>
      </c>
      <c r="C73" s="242"/>
      <c r="D73" s="272"/>
      <c r="E73" s="272"/>
      <c r="F73" s="273"/>
      <c r="G73" s="273"/>
      <c r="H73" s="273"/>
      <c r="I73" s="158"/>
      <c r="K73" s="8"/>
      <c r="L73" s="8"/>
      <c r="M73" s="8"/>
      <c r="N73" s="8"/>
      <c r="O73" s="8"/>
      <c r="P73" s="8"/>
      <c r="Q73" s="8">
        <f t="shared" si="6"/>
        <v>0</v>
      </c>
      <c r="R73" s="8"/>
      <c r="S73" s="8" t="str">
        <f>VLOOKUP($C72,{"29 - Psychiatrie (Erwachsene)","Einrichtungen2";"30 - Kinder- und Jugendpsychiatrie","Einrichtungen2";"31 - Psychosomatik","Einrichtungen2";"00 - Bitte eine Fachabteilung auswählen","Leer";0,"Leer";"","Leer"},2,0)</f>
        <v>Leer</v>
      </c>
      <c r="T73" s="8" t="str">
        <f>VLOOKUP($C73,{"29 - Psychiatrie (Erwachsene)","Ausnahmetatbestand";"30 - Kinder- und Jugendpsychiatrie","Ausnahmetatbestand";"31 - Psychosomatik","Ausnahmetatbestand";"00 - Bitte eine Fachabteilung auswählen","Leer";0,"Leer";"","Leer"},2,0)</f>
        <v>Leer</v>
      </c>
      <c r="U73" s="8">
        <f>VLOOKUP($C73,{"29 - Psychiatrie (Erwachsene)",1;"30 - Kinder- und Jugendpsychiatrie",1;"31 - Psychosomatik",1;"00 - Bitte eine Fachabteilung auswählen",0;0,0;"",0},2,0)</f>
        <v>0</v>
      </c>
      <c r="V73" s="8">
        <f t="shared" si="8"/>
        <v>0</v>
      </c>
      <c r="W73" s="8">
        <f t="shared" si="9"/>
        <v>0</v>
      </c>
      <c r="X73" s="8">
        <f t="shared" si="10"/>
        <v>0</v>
      </c>
      <c r="Y73" s="8">
        <f t="shared" si="11"/>
        <v>0</v>
      </c>
      <c r="Z73" s="8">
        <f t="shared" si="12"/>
        <v>0</v>
      </c>
      <c r="AA73" s="8"/>
      <c r="AB73" s="8"/>
      <c r="AC73" s="8"/>
      <c r="AD73" s="8"/>
    </row>
    <row r="74" spans="2:30" s="28" customFormat="1" ht="15" customHeight="1" x14ac:dyDescent="0.25">
      <c r="B74" s="76" t="str">
        <f t="shared" si="7"/>
        <v>!!!</v>
      </c>
      <c r="C74" s="242"/>
      <c r="D74" s="272"/>
      <c r="E74" s="272"/>
      <c r="F74" s="273"/>
      <c r="G74" s="273"/>
      <c r="H74" s="273"/>
      <c r="I74" s="158"/>
      <c r="K74" s="8"/>
      <c r="L74" s="8"/>
      <c r="M74" s="8"/>
      <c r="N74" s="8"/>
      <c r="O74" s="8"/>
      <c r="P74" s="8"/>
      <c r="Q74" s="8">
        <f t="shared" si="6"/>
        <v>0</v>
      </c>
      <c r="R74" s="8"/>
      <c r="S74" s="8" t="str">
        <f>VLOOKUP($C73,{"29 - Psychiatrie (Erwachsene)","Einrichtungen2";"30 - Kinder- und Jugendpsychiatrie","Einrichtungen2";"31 - Psychosomatik","Einrichtungen2";"00 - Bitte eine Fachabteilung auswählen","Leer";0,"Leer";"","Leer"},2,0)</f>
        <v>Leer</v>
      </c>
      <c r="T74" s="8" t="str">
        <f>VLOOKUP($C74,{"29 - Psychiatrie (Erwachsene)","Ausnahmetatbestand";"30 - Kinder- und Jugendpsychiatrie","Ausnahmetatbestand";"31 - Psychosomatik","Ausnahmetatbestand";"00 - Bitte eine Fachabteilung auswählen","Leer";0,"Leer";"","Leer"},2,0)</f>
        <v>Leer</v>
      </c>
      <c r="U74" s="8">
        <f>VLOOKUP($C74,{"29 - Psychiatrie (Erwachsene)",1;"30 - Kinder- und Jugendpsychiatrie",1;"31 - Psychosomatik",1;"00 - Bitte eine Fachabteilung auswählen",0;0,0;"",0},2,0)</f>
        <v>0</v>
      </c>
      <c r="V74" s="8">
        <f t="shared" si="8"/>
        <v>0</v>
      </c>
      <c r="W74" s="8">
        <f t="shared" si="9"/>
        <v>0</v>
      </c>
      <c r="X74" s="8">
        <f t="shared" si="10"/>
        <v>0</v>
      </c>
      <c r="Y74" s="8">
        <f t="shared" si="11"/>
        <v>0</v>
      </c>
      <c r="Z74" s="8">
        <f t="shared" si="12"/>
        <v>0</v>
      </c>
      <c r="AA74" s="8"/>
      <c r="AB74" s="8"/>
      <c r="AC74" s="8"/>
      <c r="AD74" s="8"/>
    </row>
    <row r="75" spans="2:30" s="28" customFormat="1" ht="15" customHeight="1" x14ac:dyDescent="0.25">
      <c r="B75" s="76" t="str">
        <f t="shared" si="7"/>
        <v>!!!</v>
      </c>
      <c r="C75" s="242"/>
      <c r="D75" s="272"/>
      <c r="E75" s="272"/>
      <c r="F75" s="273"/>
      <c r="G75" s="273"/>
      <c r="H75" s="273"/>
      <c r="I75" s="158"/>
      <c r="K75" s="8"/>
      <c r="L75" s="8"/>
      <c r="M75" s="8"/>
      <c r="N75" s="8"/>
      <c r="O75" s="8"/>
      <c r="P75" s="8"/>
      <c r="Q75" s="8">
        <f t="shared" si="6"/>
        <v>0</v>
      </c>
      <c r="R75" s="8"/>
      <c r="S75" s="8" t="str">
        <f>VLOOKUP($C74,{"29 - Psychiatrie (Erwachsene)","Einrichtungen2";"30 - Kinder- und Jugendpsychiatrie","Einrichtungen2";"31 - Psychosomatik","Einrichtungen2";"00 - Bitte eine Fachabteilung auswählen","Leer";0,"Leer";"","Leer"},2,0)</f>
        <v>Leer</v>
      </c>
      <c r="T75" s="8" t="str">
        <f>VLOOKUP($C75,{"29 - Psychiatrie (Erwachsene)","Ausnahmetatbestand";"30 - Kinder- und Jugendpsychiatrie","Ausnahmetatbestand";"31 - Psychosomatik","Ausnahmetatbestand";"00 - Bitte eine Fachabteilung auswählen","Leer";0,"Leer";"","Leer"},2,0)</f>
        <v>Leer</v>
      </c>
      <c r="U75" s="8">
        <f>VLOOKUP($C75,{"29 - Psychiatrie (Erwachsene)",1;"30 - Kinder- und Jugendpsychiatrie",1;"31 - Psychosomatik",1;"00 - Bitte eine Fachabteilung auswählen",0;0,0;"",0},2,0)</f>
        <v>0</v>
      </c>
      <c r="V75" s="8">
        <f t="shared" si="8"/>
        <v>0</v>
      </c>
      <c r="W75" s="8">
        <f t="shared" si="9"/>
        <v>0</v>
      </c>
      <c r="X75" s="8">
        <f t="shared" si="10"/>
        <v>0</v>
      </c>
      <c r="Y75" s="8">
        <f t="shared" si="11"/>
        <v>0</v>
      </c>
      <c r="Z75" s="8">
        <f t="shared" si="12"/>
        <v>0</v>
      </c>
      <c r="AA75" s="8"/>
      <c r="AB75" s="8"/>
      <c r="AC75" s="8"/>
      <c r="AD75" s="8"/>
    </row>
    <row r="76" spans="2:30" s="28" customFormat="1" ht="15" customHeight="1" x14ac:dyDescent="0.25">
      <c r="B76" s="76" t="str">
        <f t="shared" si="7"/>
        <v>!!!</v>
      </c>
      <c r="C76" s="242"/>
      <c r="D76" s="272"/>
      <c r="E76" s="272"/>
      <c r="F76" s="273"/>
      <c r="G76" s="273"/>
      <c r="H76" s="273"/>
      <c r="I76" s="158"/>
      <c r="K76" s="8"/>
      <c r="L76" s="8"/>
      <c r="M76" s="8"/>
      <c r="N76" s="8"/>
      <c r="O76" s="8"/>
      <c r="P76" s="8"/>
      <c r="Q76" s="8">
        <f t="shared" si="6"/>
        <v>0</v>
      </c>
      <c r="R76" s="8"/>
      <c r="S76" s="8" t="str">
        <f>VLOOKUP($C75,{"29 - Psychiatrie (Erwachsene)","Einrichtungen2";"30 - Kinder- und Jugendpsychiatrie","Einrichtungen2";"31 - Psychosomatik","Einrichtungen2";"00 - Bitte eine Fachabteilung auswählen","Leer";0,"Leer";"","Leer"},2,0)</f>
        <v>Leer</v>
      </c>
      <c r="T76" s="8" t="str">
        <f>VLOOKUP($C76,{"29 - Psychiatrie (Erwachsene)","Ausnahmetatbestand";"30 - Kinder- und Jugendpsychiatrie","Ausnahmetatbestand";"31 - Psychosomatik","Ausnahmetatbestand";"00 - Bitte eine Fachabteilung auswählen","Leer";0,"Leer";"","Leer"},2,0)</f>
        <v>Leer</v>
      </c>
      <c r="U76" s="8">
        <f>VLOOKUP($C76,{"29 - Psychiatrie (Erwachsene)",1;"30 - Kinder- und Jugendpsychiatrie",1;"31 - Psychosomatik",1;"00 - Bitte eine Fachabteilung auswählen",0;0,0;"",0},2,0)</f>
        <v>0</v>
      </c>
      <c r="V76" s="8">
        <f t="shared" si="8"/>
        <v>0</v>
      </c>
      <c r="W76" s="8">
        <f t="shared" si="9"/>
        <v>0</v>
      </c>
      <c r="X76" s="8">
        <f t="shared" si="10"/>
        <v>0</v>
      </c>
      <c r="Y76" s="8">
        <f t="shared" si="11"/>
        <v>0</v>
      </c>
      <c r="Z76" s="8">
        <f t="shared" si="12"/>
        <v>0</v>
      </c>
      <c r="AA76" s="8"/>
      <c r="AB76" s="8"/>
      <c r="AC76" s="8"/>
      <c r="AD76" s="8"/>
    </row>
    <row r="77" spans="2:30" s="28" customFormat="1" ht="15" customHeight="1" x14ac:dyDescent="0.25">
      <c r="B77" s="76" t="str">
        <f t="shared" si="7"/>
        <v>!!!</v>
      </c>
      <c r="C77" s="242"/>
      <c r="D77" s="272"/>
      <c r="E77" s="272"/>
      <c r="F77" s="273"/>
      <c r="G77" s="273"/>
      <c r="H77" s="273"/>
      <c r="I77" s="158"/>
      <c r="K77" s="8"/>
      <c r="L77" s="8"/>
      <c r="M77" s="8"/>
      <c r="N77" s="8"/>
      <c r="O77" s="8"/>
      <c r="P77" s="8"/>
      <c r="Q77" s="8">
        <f t="shared" si="6"/>
        <v>0</v>
      </c>
      <c r="R77" s="8"/>
      <c r="S77" s="8" t="str">
        <f>VLOOKUP($C76,{"29 - Psychiatrie (Erwachsene)","Einrichtungen2";"30 - Kinder- und Jugendpsychiatrie","Einrichtungen2";"31 - Psychosomatik","Einrichtungen2";"00 - Bitte eine Fachabteilung auswählen","Leer";0,"Leer";"","Leer"},2,0)</f>
        <v>Leer</v>
      </c>
      <c r="T77" s="8" t="str">
        <f>VLOOKUP($C77,{"29 - Psychiatrie (Erwachsene)","Ausnahmetatbestand";"30 - Kinder- und Jugendpsychiatrie","Ausnahmetatbestand";"31 - Psychosomatik","Ausnahmetatbestand";"00 - Bitte eine Fachabteilung auswählen","Leer";0,"Leer";"","Leer"},2,0)</f>
        <v>Leer</v>
      </c>
      <c r="U77" s="8">
        <f>VLOOKUP($C77,{"29 - Psychiatrie (Erwachsene)",1;"30 - Kinder- und Jugendpsychiatrie",1;"31 - Psychosomatik",1;"00 - Bitte eine Fachabteilung auswählen",0;0,0;"",0},2,0)</f>
        <v>0</v>
      </c>
      <c r="V77" s="8">
        <f t="shared" si="8"/>
        <v>0</v>
      </c>
      <c r="W77" s="8">
        <f t="shared" si="9"/>
        <v>0</v>
      </c>
      <c r="X77" s="8">
        <f t="shared" si="10"/>
        <v>0</v>
      </c>
      <c r="Y77" s="8">
        <f t="shared" si="11"/>
        <v>0</v>
      </c>
      <c r="Z77" s="8">
        <f t="shared" si="12"/>
        <v>0</v>
      </c>
      <c r="AA77" s="8"/>
      <c r="AB77" s="8"/>
      <c r="AC77" s="8"/>
      <c r="AD77" s="8"/>
    </row>
    <row r="78" spans="2:30" s="28" customFormat="1" ht="15" customHeight="1" x14ac:dyDescent="0.25">
      <c r="B78" s="76" t="str">
        <f t="shared" si="7"/>
        <v>!!!</v>
      </c>
      <c r="C78" s="242"/>
      <c r="D78" s="272"/>
      <c r="E78" s="272"/>
      <c r="F78" s="273"/>
      <c r="G78" s="273"/>
      <c r="H78" s="273"/>
      <c r="I78" s="158"/>
      <c r="K78" s="8"/>
      <c r="L78" s="8"/>
      <c r="M78" s="8"/>
      <c r="N78" s="8"/>
      <c r="O78" s="8"/>
      <c r="P78" s="8"/>
      <c r="Q78" s="8">
        <f t="shared" si="6"/>
        <v>0</v>
      </c>
      <c r="R78" s="8"/>
      <c r="S78" s="8" t="str">
        <f>VLOOKUP($C77,{"29 - Psychiatrie (Erwachsene)","Einrichtungen2";"30 - Kinder- und Jugendpsychiatrie","Einrichtungen2";"31 - Psychosomatik","Einrichtungen2";"00 - Bitte eine Fachabteilung auswählen","Leer";0,"Leer";"","Leer"},2,0)</f>
        <v>Leer</v>
      </c>
      <c r="T78" s="8" t="str">
        <f>VLOOKUP($C78,{"29 - Psychiatrie (Erwachsene)","Ausnahmetatbestand";"30 - Kinder- und Jugendpsychiatrie","Ausnahmetatbestand";"31 - Psychosomatik","Ausnahmetatbestand";"00 - Bitte eine Fachabteilung auswählen","Leer";0,"Leer";"","Leer"},2,0)</f>
        <v>Leer</v>
      </c>
      <c r="U78" s="8">
        <f>VLOOKUP($C78,{"29 - Psychiatrie (Erwachsene)",1;"30 - Kinder- und Jugendpsychiatrie",1;"31 - Psychosomatik",1;"00 - Bitte eine Fachabteilung auswählen",0;0,0;"",0},2,0)</f>
        <v>0</v>
      </c>
      <c r="V78" s="8">
        <f t="shared" si="8"/>
        <v>0</v>
      </c>
      <c r="W78" s="8">
        <f t="shared" si="9"/>
        <v>0</v>
      </c>
      <c r="X78" s="8">
        <f t="shared" si="10"/>
        <v>0</v>
      </c>
      <c r="Y78" s="8">
        <f t="shared" si="11"/>
        <v>0</v>
      </c>
      <c r="Z78" s="8">
        <f t="shared" si="12"/>
        <v>0</v>
      </c>
      <c r="AA78" s="8"/>
      <c r="AB78" s="8"/>
      <c r="AC78" s="8"/>
      <c r="AD78" s="8"/>
    </row>
    <row r="79" spans="2:30" s="28" customFormat="1" ht="15" customHeight="1" x14ac:dyDescent="0.25">
      <c r="B79" s="76" t="str">
        <f t="shared" si="7"/>
        <v>!!!</v>
      </c>
      <c r="C79" s="242"/>
      <c r="D79" s="272"/>
      <c r="E79" s="272"/>
      <c r="F79" s="273"/>
      <c r="G79" s="273"/>
      <c r="H79" s="273"/>
      <c r="I79" s="158"/>
      <c r="K79" s="8"/>
      <c r="L79" s="8"/>
      <c r="M79" s="8"/>
      <c r="N79" s="8"/>
      <c r="O79" s="8"/>
      <c r="P79" s="8"/>
      <c r="Q79" s="8">
        <f t="shared" si="6"/>
        <v>0</v>
      </c>
      <c r="R79" s="8"/>
      <c r="S79" s="8" t="str">
        <f>VLOOKUP($C78,{"29 - Psychiatrie (Erwachsene)","Einrichtungen2";"30 - Kinder- und Jugendpsychiatrie","Einrichtungen2";"31 - Psychosomatik","Einrichtungen2";"00 - Bitte eine Fachabteilung auswählen","Leer";0,"Leer";"","Leer"},2,0)</f>
        <v>Leer</v>
      </c>
      <c r="T79" s="8" t="str">
        <f>VLOOKUP($C79,{"29 - Psychiatrie (Erwachsene)","Ausnahmetatbestand";"30 - Kinder- und Jugendpsychiatrie","Ausnahmetatbestand";"31 - Psychosomatik","Ausnahmetatbestand";"00 - Bitte eine Fachabteilung auswählen","Leer";0,"Leer";"","Leer"},2,0)</f>
        <v>Leer</v>
      </c>
      <c r="U79" s="8">
        <f>VLOOKUP($C79,{"29 - Psychiatrie (Erwachsene)",1;"30 - Kinder- und Jugendpsychiatrie",1;"31 - Psychosomatik",1;"00 - Bitte eine Fachabteilung auswählen",0;0,0;"",0},2,0)</f>
        <v>0</v>
      </c>
      <c r="V79" s="8">
        <f t="shared" ref="V79:V110" si="13">IF(LEN($D79)&gt;0,1,0)</f>
        <v>0</v>
      </c>
      <c r="W79" s="8">
        <f t="shared" ref="W79:W110" si="14">IF(LEN($E79)&gt;0,1,0)</f>
        <v>0</v>
      </c>
      <c r="X79" s="8">
        <f t="shared" ref="X79:X110" si="15">IF(LEN($F79)&gt;0,1,0)</f>
        <v>0</v>
      </c>
      <c r="Y79" s="8">
        <f t="shared" ref="Y79:Y110" si="16">IF(LEN($G79)&gt;0,1,0)</f>
        <v>0</v>
      </c>
      <c r="Z79" s="8">
        <f t="shared" ref="Z79:Z110" si="17">IF(LEN($H79)&gt;0,1,0)</f>
        <v>0</v>
      </c>
      <c r="AA79" s="8"/>
      <c r="AB79" s="8"/>
      <c r="AC79" s="8"/>
      <c r="AD79" s="8"/>
    </row>
    <row r="80" spans="2:30" s="28" customFormat="1" ht="15" customHeight="1" x14ac:dyDescent="0.25">
      <c r="B80" s="76" t="str">
        <f t="shared" si="7"/>
        <v>!!!</v>
      </c>
      <c r="C80" s="242"/>
      <c r="D80" s="272"/>
      <c r="E80" s="272"/>
      <c r="F80" s="273"/>
      <c r="G80" s="273"/>
      <c r="H80" s="273"/>
      <c r="I80" s="158"/>
      <c r="K80" s="8"/>
      <c r="L80" s="8"/>
      <c r="M80" s="8"/>
      <c r="N80" s="8"/>
      <c r="O80" s="8"/>
      <c r="P80" s="8"/>
      <c r="Q80" s="8">
        <f t="shared" ref="Q80:Q120" si="18">IF(LEN(B80)&gt;0,0,1)</f>
        <v>0</v>
      </c>
      <c r="R80" s="8"/>
      <c r="S80" s="8" t="str">
        <f>VLOOKUP($C79,{"29 - Psychiatrie (Erwachsene)","Einrichtungen2";"30 - Kinder- und Jugendpsychiatrie","Einrichtungen2";"31 - Psychosomatik","Einrichtungen2";"00 - Bitte eine Fachabteilung auswählen","Leer";0,"Leer";"","Leer"},2,0)</f>
        <v>Leer</v>
      </c>
      <c r="T80" s="8" t="str">
        <f>VLOOKUP($C80,{"29 - Psychiatrie (Erwachsene)","Ausnahmetatbestand";"30 - Kinder- und Jugendpsychiatrie","Ausnahmetatbestand";"31 - Psychosomatik","Ausnahmetatbestand";"00 - Bitte eine Fachabteilung auswählen","Leer";0,"Leer";"","Leer"},2,0)</f>
        <v>Leer</v>
      </c>
      <c r="U80" s="8">
        <f>VLOOKUP($C80,{"29 - Psychiatrie (Erwachsene)",1;"30 - Kinder- und Jugendpsychiatrie",1;"31 - Psychosomatik",1;"00 - Bitte eine Fachabteilung auswählen",0;0,0;"",0},2,0)</f>
        <v>0</v>
      </c>
      <c r="V80" s="8">
        <f t="shared" si="13"/>
        <v>0</v>
      </c>
      <c r="W80" s="8">
        <f t="shared" si="14"/>
        <v>0</v>
      </c>
      <c r="X80" s="8">
        <f t="shared" si="15"/>
        <v>0</v>
      </c>
      <c r="Y80" s="8">
        <f t="shared" si="16"/>
        <v>0</v>
      </c>
      <c r="Z80" s="8">
        <f t="shared" si="17"/>
        <v>0</v>
      </c>
      <c r="AA80" s="8"/>
      <c r="AB80" s="8"/>
      <c r="AC80" s="8"/>
      <c r="AD80" s="8"/>
    </row>
    <row r="81" spans="2:30" s="28" customFormat="1" ht="15" customHeight="1" x14ac:dyDescent="0.25">
      <c r="B81" s="76" t="str">
        <f t="shared" ref="B81:B120" si="19">IF(SUM(U81:Z81)&lt;6,"!!!","")</f>
        <v>!!!</v>
      </c>
      <c r="C81" s="242"/>
      <c r="D81" s="272"/>
      <c r="E81" s="272"/>
      <c r="F81" s="273"/>
      <c r="G81" s="273"/>
      <c r="H81" s="273"/>
      <c r="I81" s="158"/>
      <c r="K81" s="8"/>
      <c r="L81" s="8"/>
      <c r="M81" s="8"/>
      <c r="N81" s="8"/>
      <c r="O81" s="8"/>
      <c r="P81" s="8"/>
      <c r="Q81" s="8">
        <f t="shared" si="18"/>
        <v>0</v>
      </c>
      <c r="R81" s="8"/>
      <c r="S81" s="8" t="str">
        <f>VLOOKUP($C80,{"29 - Psychiatrie (Erwachsene)","Einrichtungen2";"30 - Kinder- und Jugendpsychiatrie","Einrichtungen2";"31 - Psychosomatik","Einrichtungen2";"00 - Bitte eine Fachabteilung auswählen","Leer";0,"Leer";"","Leer"},2,0)</f>
        <v>Leer</v>
      </c>
      <c r="T81" s="8" t="str">
        <f>VLOOKUP($C81,{"29 - Psychiatrie (Erwachsene)","Ausnahmetatbestand";"30 - Kinder- und Jugendpsychiatrie","Ausnahmetatbestand";"31 - Psychosomatik","Ausnahmetatbestand";"00 - Bitte eine Fachabteilung auswählen","Leer";0,"Leer";"","Leer"},2,0)</f>
        <v>Leer</v>
      </c>
      <c r="U81" s="8">
        <f>VLOOKUP($C81,{"29 - Psychiatrie (Erwachsene)",1;"30 - Kinder- und Jugendpsychiatrie",1;"31 - Psychosomatik",1;"00 - Bitte eine Fachabteilung auswählen",0;0,0;"",0},2,0)</f>
        <v>0</v>
      </c>
      <c r="V81" s="8">
        <f t="shared" si="13"/>
        <v>0</v>
      </c>
      <c r="W81" s="8">
        <f t="shared" si="14"/>
        <v>0</v>
      </c>
      <c r="X81" s="8">
        <f t="shared" si="15"/>
        <v>0</v>
      </c>
      <c r="Y81" s="8">
        <f t="shared" si="16"/>
        <v>0</v>
      </c>
      <c r="Z81" s="8">
        <f t="shared" si="17"/>
        <v>0</v>
      </c>
      <c r="AA81" s="8"/>
      <c r="AB81" s="8"/>
      <c r="AC81" s="8"/>
      <c r="AD81" s="8"/>
    </row>
    <row r="82" spans="2:30" s="28" customFormat="1" ht="15" customHeight="1" x14ac:dyDescent="0.25">
      <c r="B82" s="76" t="str">
        <f t="shared" si="19"/>
        <v>!!!</v>
      </c>
      <c r="C82" s="242"/>
      <c r="D82" s="272"/>
      <c r="E82" s="272"/>
      <c r="F82" s="273"/>
      <c r="G82" s="273"/>
      <c r="H82" s="273"/>
      <c r="I82" s="158"/>
      <c r="K82" s="8"/>
      <c r="L82" s="8"/>
      <c r="M82" s="8"/>
      <c r="N82" s="8"/>
      <c r="O82" s="8"/>
      <c r="P82" s="8"/>
      <c r="Q82" s="8">
        <f t="shared" si="18"/>
        <v>0</v>
      </c>
      <c r="R82" s="8"/>
      <c r="S82" s="8" t="str">
        <f>VLOOKUP($C81,{"29 - Psychiatrie (Erwachsene)","Einrichtungen2";"30 - Kinder- und Jugendpsychiatrie","Einrichtungen2";"31 - Psychosomatik","Einrichtungen2";"00 - Bitte eine Fachabteilung auswählen","Leer";0,"Leer";"","Leer"},2,0)</f>
        <v>Leer</v>
      </c>
      <c r="T82" s="8" t="str">
        <f>VLOOKUP($C82,{"29 - Psychiatrie (Erwachsene)","Ausnahmetatbestand";"30 - Kinder- und Jugendpsychiatrie","Ausnahmetatbestand";"31 - Psychosomatik","Ausnahmetatbestand";"00 - Bitte eine Fachabteilung auswählen","Leer";0,"Leer";"","Leer"},2,0)</f>
        <v>Leer</v>
      </c>
      <c r="U82" s="8">
        <f>VLOOKUP($C82,{"29 - Psychiatrie (Erwachsene)",1;"30 - Kinder- und Jugendpsychiatrie",1;"31 - Psychosomatik",1;"00 - Bitte eine Fachabteilung auswählen",0;0,0;"",0},2,0)</f>
        <v>0</v>
      </c>
      <c r="V82" s="8">
        <f t="shared" si="13"/>
        <v>0</v>
      </c>
      <c r="W82" s="8">
        <f t="shared" si="14"/>
        <v>0</v>
      </c>
      <c r="X82" s="8">
        <f t="shared" si="15"/>
        <v>0</v>
      </c>
      <c r="Y82" s="8">
        <f t="shared" si="16"/>
        <v>0</v>
      </c>
      <c r="Z82" s="8">
        <f t="shared" si="17"/>
        <v>0</v>
      </c>
      <c r="AA82" s="8"/>
      <c r="AB82" s="8"/>
      <c r="AC82" s="8"/>
      <c r="AD82" s="8"/>
    </row>
    <row r="83" spans="2:30" s="28" customFormat="1" ht="15" customHeight="1" x14ac:dyDescent="0.25">
      <c r="B83" s="76" t="str">
        <f t="shared" si="19"/>
        <v>!!!</v>
      </c>
      <c r="C83" s="242"/>
      <c r="D83" s="272"/>
      <c r="E83" s="272"/>
      <c r="F83" s="273"/>
      <c r="G83" s="273"/>
      <c r="H83" s="273"/>
      <c r="I83" s="158"/>
      <c r="K83" s="8"/>
      <c r="L83" s="8"/>
      <c r="M83" s="8"/>
      <c r="N83" s="8"/>
      <c r="O83" s="8"/>
      <c r="P83" s="8"/>
      <c r="Q83" s="8">
        <f t="shared" si="18"/>
        <v>0</v>
      </c>
      <c r="R83" s="8"/>
      <c r="S83" s="8" t="str">
        <f>VLOOKUP($C82,{"29 - Psychiatrie (Erwachsene)","Einrichtungen2";"30 - Kinder- und Jugendpsychiatrie","Einrichtungen2";"31 - Psychosomatik","Einrichtungen2";"00 - Bitte eine Fachabteilung auswählen","Leer";0,"Leer";"","Leer"},2,0)</f>
        <v>Leer</v>
      </c>
      <c r="T83" s="8" t="str">
        <f>VLOOKUP($C83,{"29 - Psychiatrie (Erwachsene)","Ausnahmetatbestand";"30 - Kinder- und Jugendpsychiatrie","Ausnahmetatbestand";"31 - Psychosomatik","Ausnahmetatbestand";"00 - Bitte eine Fachabteilung auswählen","Leer";0,"Leer";"","Leer"},2,0)</f>
        <v>Leer</v>
      </c>
      <c r="U83" s="8">
        <f>VLOOKUP($C83,{"29 - Psychiatrie (Erwachsene)",1;"30 - Kinder- und Jugendpsychiatrie",1;"31 - Psychosomatik",1;"00 - Bitte eine Fachabteilung auswählen",0;0,0;"",0},2,0)</f>
        <v>0</v>
      </c>
      <c r="V83" s="8">
        <f t="shared" si="13"/>
        <v>0</v>
      </c>
      <c r="W83" s="8">
        <f t="shared" si="14"/>
        <v>0</v>
      </c>
      <c r="X83" s="8">
        <f t="shared" si="15"/>
        <v>0</v>
      </c>
      <c r="Y83" s="8">
        <f t="shared" si="16"/>
        <v>0</v>
      </c>
      <c r="Z83" s="8">
        <f t="shared" si="17"/>
        <v>0</v>
      </c>
      <c r="AA83" s="8"/>
      <c r="AB83" s="8"/>
      <c r="AC83" s="8"/>
      <c r="AD83" s="8"/>
    </row>
    <row r="84" spans="2:30" s="28" customFormat="1" ht="15" customHeight="1" x14ac:dyDescent="0.25">
      <c r="B84" s="76" t="str">
        <f t="shared" si="19"/>
        <v>!!!</v>
      </c>
      <c r="C84" s="242"/>
      <c r="D84" s="272"/>
      <c r="E84" s="272"/>
      <c r="F84" s="273"/>
      <c r="G84" s="273"/>
      <c r="H84" s="273"/>
      <c r="I84" s="158"/>
      <c r="K84" s="8"/>
      <c r="L84" s="8"/>
      <c r="M84" s="8"/>
      <c r="N84" s="8"/>
      <c r="O84" s="8"/>
      <c r="P84" s="8"/>
      <c r="Q84" s="8">
        <f t="shared" si="18"/>
        <v>0</v>
      </c>
      <c r="R84" s="8"/>
      <c r="S84" s="8" t="str">
        <f>VLOOKUP($C83,{"29 - Psychiatrie (Erwachsene)","Einrichtungen2";"30 - Kinder- und Jugendpsychiatrie","Einrichtungen2";"31 - Psychosomatik","Einrichtungen2";"00 - Bitte eine Fachabteilung auswählen","Leer";0,"Leer";"","Leer"},2,0)</f>
        <v>Leer</v>
      </c>
      <c r="T84" s="8" t="str">
        <f>VLOOKUP($C84,{"29 - Psychiatrie (Erwachsene)","Ausnahmetatbestand";"30 - Kinder- und Jugendpsychiatrie","Ausnahmetatbestand";"31 - Psychosomatik","Ausnahmetatbestand";"00 - Bitte eine Fachabteilung auswählen","Leer";0,"Leer";"","Leer"},2,0)</f>
        <v>Leer</v>
      </c>
      <c r="U84" s="8">
        <f>VLOOKUP($C84,{"29 - Psychiatrie (Erwachsene)",1;"30 - Kinder- und Jugendpsychiatrie",1;"31 - Psychosomatik",1;"00 - Bitte eine Fachabteilung auswählen",0;0,0;"",0},2,0)</f>
        <v>0</v>
      </c>
      <c r="V84" s="8">
        <f t="shared" si="13"/>
        <v>0</v>
      </c>
      <c r="W84" s="8">
        <f t="shared" si="14"/>
        <v>0</v>
      </c>
      <c r="X84" s="8">
        <f t="shared" si="15"/>
        <v>0</v>
      </c>
      <c r="Y84" s="8">
        <f t="shared" si="16"/>
        <v>0</v>
      </c>
      <c r="Z84" s="8">
        <f t="shared" si="17"/>
        <v>0</v>
      </c>
      <c r="AA84" s="8"/>
      <c r="AB84" s="8"/>
      <c r="AC84" s="8"/>
      <c r="AD84" s="8"/>
    </row>
    <row r="85" spans="2:30" s="28" customFormat="1" ht="15" customHeight="1" x14ac:dyDescent="0.25">
      <c r="B85" s="76" t="str">
        <f t="shared" si="19"/>
        <v>!!!</v>
      </c>
      <c r="C85" s="242"/>
      <c r="D85" s="272"/>
      <c r="E85" s="272"/>
      <c r="F85" s="273"/>
      <c r="G85" s="273"/>
      <c r="H85" s="273"/>
      <c r="I85" s="158"/>
      <c r="K85" s="8"/>
      <c r="L85" s="8"/>
      <c r="M85" s="8"/>
      <c r="N85" s="8"/>
      <c r="O85" s="8"/>
      <c r="P85" s="8"/>
      <c r="Q85" s="8">
        <f t="shared" si="18"/>
        <v>0</v>
      </c>
      <c r="R85" s="8"/>
      <c r="S85" s="8" t="str">
        <f>VLOOKUP($C84,{"29 - Psychiatrie (Erwachsene)","Einrichtungen2";"30 - Kinder- und Jugendpsychiatrie","Einrichtungen2";"31 - Psychosomatik","Einrichtungen2";"00 - Bitte eine Fachabteilung auswählen","Leer";0,"Leer";"","Leer"},2,0)</f>
        <v>Leer</v>
      </c>
      <c r="T85" s="8" t="str">
        <f>VLOOKUP($C85,{"29 - Psychiatrie (Erwachsene)","Ausnahmetatbestand";"30 - Kinder- und Jugendpsychiatrie","Ausnahmetatbestand";"31 - Psychosomatik","Ausnahmetatbestand";"00 - Bitte eine Fachabteilung auswählen","Leer";0,"Leer";"","Leer"},2,0)</f>
        <v>Leer</v>
      </c>
      <c r="U85" s="8">
        <f>VLOOKUP($C85,{"29 - Psychiatrie (Erwachsene)",1;"30 - Kinder- und Jugendpsychiatrie",1;"31 - Psychosomatik",1;"00 - Bitte eine Fachabteilung auswählen",0;0,0;"",0},2,0)</f>
        <v>0</v>
      </c>
      <c r="V85" s="8">
        <f t="shared" si="13"/>
        <v>0</v>
      </c>
      <c r="W85" s="8">
        <f t="shared" si="14"/>
        <v>0</v>
      </c>
      <c r="X85" s="8">
        <f t="shared" si="15"/>
        <v>0</v>
      </c>
      <c r="Y85" s="8">
        <f t="shared" si="16"/>
        <v>0</v>
      </c>
      <c r="Z85" s="8">
        <f t="shared" si="17"/>
        <v>0</v>
      </c>
      <c r="AA85" s="8"/>
      <c r="AB85" s="8"/>
      <c r="AC85" s="8"/>
      <c r="AD85" s="8"/>
    </row>
    <row r="86" spans="2:30" s="28" customFormat="1" ht="15" customHeight="1" x14ac:dyDescent="0.25">
      <c r="B86" s="76" t="str">
        <f t="shared" si="19"/>
        <v>!!!</v>
      </c>
      <c r="C86" s="242"/>
      <c r="D86" s="272"/>
      <c r="E86" s="272"/>
      <c r="F86" s="273"/>
      <c r="G86" s="273"/>
      <c r="H86" s="273"/>
      <c r="I86" s="158"/>
      <c r="K86" s="8"/>
      <c r="L86" s="8"/>
      <c r="M86" s="8"/>
      <c r="N86" s="8"/>
      <c r="O86" s="8"/>
      <c r="P86" s="8"/>
      <c r="Q86" s="8">
        <f t="shared" si="18"/>
        <v>0</v>
      </c>
      <c r="R86" s="8"/>
      <c r="S86" s="8" t="str">
        <f>VLOOKUP($C85,{"29 - Psychiatrie (Erwachsene)","Einrichtungen2";"30 - Kinder- und Jugendpsychiatrie","Einrichtungen2";"31 - Psychosomatik","Einrichtungen2";"00 - Bitte eine Fachabteilung auswählen","Leer";0,"Leer";"","Leer"},2,0)</f>
        <v>Leer</v>
      </c>
      <c r="T86" s="8" t="str">
        <f>VLOOKUP($C86,{"29 - Psychiatrie (Erwachsene)","Ausnahmetatbestand";"30 - Kinder- und Jugendpsychiatrie","Ausnahmetatbestand";"31 - Psychosomatik","Ausnahmetatbestand";"00 - Bitte eine Fachabteilung auswählen","Leer";0,"Leer";"","Leer"},2,0)</f>
        <v>Leer</v>
      </c>
      <c r="U86" s="8">
        <f>VLOOKUP($C86,{"29 - Psychiatrie (Erwachsene)",1;"30 - Kinder- und Jugendpsychiatrie",1;"31 - Psychosomatik",1;"00 - Bitte eine Fachabteilung auswählen",0;0,0;"",0},2,0)</f>
        <v>0</v>
      </c>
      <c r="V86" s="8">
        <f t="shared" si="13"/>
        <v>0</v>
      </c>
      <c r="W86" s="8">
        <f t="shared" si="14"/>
        <v>0</v>
      </c>
      <c r="X86" s="8">
        <f t="shared" si="15"/>
        <v>0</v>
      </c>
      <c r="Y86" s="8">
        <f t="shared" si="16"/>
        <v>0</v>
      </c>
      <c r="Z86" s="8">
        <f t="shared" si="17"/>
        <v>0</v>
      </c>
      <c r="AA86" s="8"/>
      <c r="AB86" s="8"/>
      <c r="AC86" s="8"/>
      <c r="AD86" s="8"/>
    </row>
    <row r="87" spans="2:30" s="28" customFormat="1" ht="15" customHeight="1" x14ac:dyDescent="0.25">
      <c r="B87" s="76" t="str">
        <f t="shared" si="19"/>
        <v>!!!</v>
      </c>
      <c r="C87" s="242"/>
      <c r="D87" s="272"/>
      <c r="E87" s="272"/>
      <c r="F87" s="273"/>
      <c r="G87" s="273"/>
      <c r="H87" s="273"/>
      <c r="I87" s="158"/>
      <c r="K87" s="8"/>
      <c r="L87" s="8"/>
      <c r="M87" s="8"/>
      <c r="N87" s="8"/>
      <c r="O87" s="8"/>
      <c r="P87" s="8"/>
      <c r="Q87" s="8">
        <f t="shared" si="18"/>
        <v>0</v>
      </c>
      <c r="R87" s="8"/>
      <c r="S87" s="8" t="str">
        <f>VLOOKUP($C86,{"29 - Psychiatrie (Erwachsene)","Einrichtungen2";"30 - Kinder- und Jugendpsychiatrie","Einrichtungen2";"31 - Psychosomatik","Einrichtungen2";"00 - Bitte eine Fachabteilung auswählen","Leer";0,"Leer";"","Leer"},2,0)</f>
        <v>Leer</v>
      </c>
      <c r="T87" s="8" t="str">
        <f>VLOOKUP($C87,{"29 - Psychiatrie (Erwachsene)","Ausnahmetatbestand";"30 - Kinder- und Jugendpsychiatrie","Ausnahmetatbestand";"31 - Psychosomatik","Ausnahmetatbestand";"00 - Bitte eine Fachabteilung auswählen","Leer";0,"Leer";"","Leer"},2,0)</f>
        <v>Leer</v>
      </c>
      <c r="U87" s="8">
        <f>VLOOKUP($C87,{"29 - Psychiatrie (Erwachsene)",1;"30 - Kinder- und Jugendpsychiatrie",1;"31 - Psychosomatik",1;"00 - Bitte eine Fachabteilung auswählen",0;0,0;"",0},2,0)</f>
        <v>0</v>
      </c>
      <c r="V87" s="8">
        <f t="shared" si="13"/>
        <v>0</v>
      </c>
      <c r="W87" s="8">
        <f t="shared" si="14"/>
        <v>0</v>
      </c>
      <c r="X87" s="8">
        <f t="shared" si="15"/>
        <v>0</v>
      </c>
      <c r="Y87" s="8">
        <f t="shared" si="16"/>
        <v>0</v>
      </c>
      <c r="Z87" s="8">
        <f t="shared" si="17"/>
        <v>0</v>
      </c>
      <c r="AA87" s="8"/>
      <c r="AB87" s="8"/>
      <c r="AC87" s="8"/>
      <c r="AD87" s="8"/>
    </row>
    <row r="88" spans="2:30" s="28" customFormat="1" ht="15" customHeight="1" x14ac:dyDescent="0.25">
      <c r="B88" s="76" t="str">
        <f t="shared" si="19"/>
        <v>!!!</v>
      </c>
      <c r="C88" s="242"/>
      <c r="D88" s="272"/>
      <c r="E88" s="272"/>
      <c r="F88" s="273"/>
      <c r="G88" s="273"/>
      <c r="H88" s="273"/>
      <c r="I88" s="158"/>
      <c r="K88" s="8"/>
      <c r="L88" s="8"/>
      <c r="M88" s="8"/>
      <c r="N88" s="8"/>
      <c r="O88" s="8"/>
      <c r="P88" s="8"/>
      <c r="Q88" s="8">
        <f t="shared" si="18"/>
        <v>0</v>
      </c>
      <c r="R88" s="8"/>
      <c r="S88" s="8" t="str">
        <f>VLOOKUP($C87,{"29 - Psychiatrie (Erwachsene)","Einrichtungen2";"30 - Kinder- und Jugendpsychiatrie","Einrichtungen2";"31 - Psychosomatik","Einrichtungen2";"00 - Bitte eine Fachabteilung auswählen","Leer";0,"Leer";"","Leer"},2,0)</f>
        <v>Leer</v>
      </c>
      <c r="T88" s="8" t="str">
        <f>VLOOKUP($C88,{"29 - Psychiatrie (Erwachsene)","Ausnahmetatbestand";"30 - Kinder- und Jugendpsychiatrie","Ausnahmetatbestand";"31 - Psychosomatik","Ausnahmetatbestand";"00 - Bitte eine Fachabteilung auswählen","Leer";0,"Leer";"","Leer"},2,0)</f>
        <v>Leer</v>
      </c>
      <c r="U88" s="8">
        <f>VLOOKUP($C88,{"29 - Psychiatrie (Erwachsene)",1;"30 - Kinder- und Jugendpsychiatrie",1;"31 - Psychosomatik",1;"00 - Bitte eine Fachabteilung auswählen",0;0,0;"",0},2,0)</f>
        <v>0</v>
      </c>
      <c r="V88" s="8">
        <f t="shared" si="13"/>
        <v>0</v>
      </c>
      <c r="W88" s="8">
        <f t="shared" si="14"/>
        <v>0</v>
      </c>
      <c r="X88" s="8">
        <f t="shared" si="15"/>
        <v>0</v>
      </c>
      <c r="Y88" s="8">
        <f t="shared" si="16"/>
        <v>0</v>
      </c>
      <c r="Z88" s="8">
        <f t="shared" si="17"/>
        <v>0</v>
      </c>
      <c r="AA88" s="8"/>
      <c r="AB88" s="8"/>
      <c r="AC88" s="8"/>
      <c r="AD88" s="8"/>
    </row>
    <row r="89" spans="2:30" s="28" customFormat="1" ht="15" customHeight="1" x14ac:dyDescent="0.25">
      <c r="B89" s="76" t="str">
        <f t="shared" si="19"/>
        <v>!!!</v>
      </c>
      <c r="C89" s="242"/>
      <c r="D89" s="272"/>
      <c r="E89" s="272"/>
      <c r="F89" s="273"/>
      <c r="G89" s="273"/>
      <c r="H89" s="273"/>
      <c r="I89" s="158"/>
      <c r="K89" s="8"/>
      <c r="L89" s="8"/>
      <c r="M89" s="8"/>
      <c r="N89" s="8"/>
      <c r="O89" s="8"/>
      <c r="P89" s="8"/>
      <c r="Q89" s="8">
        <f t="shared" si="18"/>
        <v>0</v>
      </c>
      <c r="R89" s="8"/>
      <c r="S89" s="8" t="str">
        <f>VLOOKUP($C88,{"29 - Psychiatrie (Erwachsene)","Einrichtungen2";"30 - Kinder- und Jugendpsychiatrie","Einrichtungen2";"31 - Psychosomatik","Einrichtungen2";"00 - Bitte eine Fachabteilung auswählen","Leer";0,"Leer";"","Leer"},2,0)</f>
        <v>Leer</v>
      </c>
      <c r="T89" s="8" t="str">
        <f>VLOOKUP($C89,{"29 - Psychiatrie (Erwachsene)","Ausnahmetatbestand";"30 - Kinder- und Jugendpsychiatrie","Ausnahmetatbestand";"31 - Psychosomatik","Ausnahmetatbestand";"00 - Bitte eine Fachabteilung auswählen","Leer";0,"Leer";"","Leer"},2,0)</f>
        <v>Leer</v>
      </c>
      <c r="U89" s="8">
        <f>VLOOKUP($C89,{"29 - Psychiatrie (Erwachsene)",1;"30 - Kinder- und Jugendpsychiatrie",1;"31 - Psychosomatik",1;"00 - Bitte eine Fachabteilung auswählen",0;0,0;"",0},2,0)</f>
        <v>0</v>
      </c>
      <c r="V89" s="8">
        <f t="shared" si="13"/>
        <v>0</v>
      </c>
      <c r="W89" s="8">
        <f t="shared" si="14"/>
        <v>0</v>
      </c>
      <c r="X89" s="8">
        <f t="shared" si="15"/>
        <v>0</v>
      </c>
      <c r="Y89" s="8">
        <f t="shared" si="16"/>
        <v>0</v>
      </c>
      <c r="Z89" s="8">
        <f t="shared" si="17"/>
        <v>0</v>
      </c>
      <c r="AA89" s="8"/>
      <c r="AB89" s="8"/>
      <c r="AC89" s="8"/>
      <c r="AD89" s="8"/>
    </row>
    <row r="90" spans="2:30" s="28" customFormat="1" ht="15" customHeight="1" x14ac:dyDescent="0.25">
      <c r="B90" s="76" t="str">
        <f t="shared" si="19"/>
        <v>!!!</v>
      </c>
      <c r="C90" s="242"/>
      <c r="D90" s="272"/>
      <c r="E90" s="272"/>
      <c r="F90" s="273"/>
      <c r="G90" s="273"/>
      <c r="H90" s="273"/>
      <c r="I90" s="158"/>
      <c r="K90" s="8"/>
      <c r="L90" s="8"/>
      <c r="M90" s="8"/>
      <c r="N90" s="8"/>
      <c r="O90" s="8"/>
      <c r="P90" s="8"/>
      <c r="Q90" s="8">
        <f t="shared" si="18"/>
        <v>0</v>
      </c>
      <c r="R90" s="8"/>
      <c r="S90" s="8" t="str">
        <f>VLOOKUP($C89,{"29 - Psychiatrie (Erwachsene)","Einrichtungen2";"30 - Kinder- und Jugendpsychiatrie","Einrichtungen2";"31 - Psychosomatik","Einrichtungen2";"00 - Bitte eine Fachabteilung auswählen","Leer";0,"Leer";"","Leer"},2,0)</f>
        <v>Leer</v>
      </c>
      <c r="T90" s="8" t="str">
        <f>VLOOKUP($C90,{"29 - Psychiatrie (Erwachsene)","Ausnahmetatbestand";"30 - Kinder- und Jugendpsychiatrie","Ausnahmetatbestand";"31 - Psychosomatik","Ausnahmetatbestand";"00 - Bitte eine Fachabteilung auswählen","Leer";0,"Leer";"","Leer"},2,0)</f>
        <v>Leer</v>
      </c>
      <c r="U90" s="8">
        <f>VLOOKUP($C90,{"29 - Psychiatrie (Erwachsene)",1;"30 - Kinder- und Jugendpsychiatrie",1;"31 - Psychosomatik",1;"00 - Bitte eine Fachabteilung auswählen",0;0,0;"",0},2,0)</f>
        <v>0</v>
      </c>
      <c r="V90" s="8">
        <f t="shared" si="13"/>
        <v>0</v>
      </c>
      <c r="W90" s="8">
        <f t="shared" si="14"/>
        <v>0</v>
      </c>
      <c r="X90" s="8">
        <f t="shared" si="15"/>
        <v>0</v>
      </c>
      <c r="Y90" s="8">
        <f t="shared" si="16"/>
        <v>0</v>
      </c>
      <c r="Z90" s="8">
        <f t="shared" si="17"/>
        <v>0</v>
      </c>
      <c r="AA90" s="8"/>
      <c r="AB90" s="8"/>
      <c r="AC90" s="8"/>
      <c r="AD90" s="8"/>
    </row>
    <row r="91" spans="2:30" s="28" customFormat="1" ht="15" customHeight="1" x14ac:dyDescent="0.25">
      <c r="B91" s="76" t="str">
        <f t="shared" si="19"/>
        <v>!!!</v>
      </c>
      <c r="C91" s="242"/>
      <c r="D91" s="272"/>
      <c r="E91" s="272"/>
      <c r="F91" s="273"/>
      <c r="G91" s="273"/>
      <c r="H91" s="273"/>
      <c r="I91" s="158"/>
      <c r="K91" s="8"/>
      <c r="L91" s="8"/>
      <c r="M91" s="8"/>
      <c r="N91" s="8"/>
      <c r="O91" s="8"/>
      <c r="P91" s="8"/>
      <c r="Q91" s="8">
        <f t="shared" si="18"/>
        <v>0</v>
      </c>
      <c r="R91" s="8"/>
      <c r="S91" s="8" t="str">
        <f>VLOOKUP($C90,{"29 - Psychiatrie (Erwachsene)","Einrichtungen2";"30 - Kinder- und Jugendpsychiatrie","Einrichtungen2";"31 - Psychosomatik","Einrichtungen2";"00 - Bitte eine Fachabteilung auswählen","Leer";0,"Leer";"","Leer"},2,0)</f>
        <v>Leer</v>
      </c>
      <c r="T91" s="8" t="str">
        <f>VLOOKUP($C91,{"29 - Psychiatrie (Erwachsene)","Ausnahmetatbestand";"30 - Kinder- und Jugendpsychiatrie","Ausnahmetatbestand";"31 - Psychosomatik","Ausnahmetatbestand";"00 - Bitte eine Fachabteilung auswählen","Leer";0,"Leer";"","Leer"},2,0)</f>
        <v>Leer</v>
      </c>
      <c r="U91" s="8">
        <f>VLOOKUP($C91,{"29 - Psychiatrie (Erwachsene)",1;"30 - Kinder- und Jugendpsychiatrie",1;"31 - Psychosomatik",1;"00 - Bitte eine Fachabteilung auswählen",0;0,0;"",0},2,0)</f>
        <v>0</v>
      </c>
      <c r="V91" s="8">
        <f t="shared" si="13"/>
        <v>0</v>
      </c>
      <c r="W91" s="8">
        <f t="shared" si="14"/>
        <v>0</v>
      </c>
      <c r="X91" s="8">
        <f t="shared" si="15"/>
        <v>0</v>
      </c>
      <c r="Y91" s="8">
        <f t="shared" si="16"/>
        <v>0</v>
      </c>
      <c r="Z91" s="8">
        <f t="shared" si="17"/>
        <v>0</v>
      </c>
      <c r="AA91" s="8"/>
      <c r="AB91" s="8"/>
      <c r="AC91" s="8"/>
      <c r="AD91" s="8"/>
    </row>
    <row r="92" spans="2:30" s="28" customFormat="1" ht="15" customHeight="1" x14ac:dyDescent="0.25">
      <c r="B92" s="76" t="str">
        <f t="shared" si="19"/>
        <v>!!!</v>
      </c>
      <c r="C92" s="242"/>
      <c r="D92" s="272"/>
      <c r="E92" s="272"/>
      <c r="F92" s="273"/>
      <c r="G92" s="273"/>
      <c r="H92" s="273"/>
      <c r="I92" s="158"/>
      <c r="K92" s="8"/>
      <c r="L92" s="8"/>
      <c r="M92" s="8"/>
      <c r="N92" s="8"/>
      <c r="O92" s="8"/>
      <c r="P92" s="8"/>
      <c r="Q92" s="8">
        <f t="shared" si="18"/>
        <v>0</v>
      </c>
      <c r="R92" s="8"/>
      <c r="S92" s="8" t="str">
        <f>VLOOKUP($C91,{"29 - Psychiatrie (Erwachsene)","Einrichtungen2";"30 - Kinder- und Jugendpsychiatrie","Einrichtungen2";"31 - Psychosomatik","Einrichtungen2";"00 - Bitte eine Fachabteilung auswählen","Leer";0,"Leer";"","Leer"},2,0)</f>
        <v>Leer</v>
      </c>
      <c r="T92" s="8" t="str">
        <f>VLOOKUP($C92,{"29 - Psychiatrie (Erwachsene)","Ausnahmetatbestand";"30 - Kinder- und Jugendpsychiatrie","Ausnahmetatbestand";"31 - Psychosomatik","Ausnahmetatbestand";"00 - Bitte eine Fachabteilung auswählen","Leer";0,"Leer";"","Leer"},2,0)</f>
        <v>Leer</v>
      </c>
      <c r="U92" s="8">
        <f>VLOOKUP($C92,{"29 - Psychiatrie (Erwachsene)",1;"30 - Kinder- und Jugendpsychiatrie",1;"31 - Psychosomatik",1;"00 - Bitte eine Fachabteilung auswählen",0;0,0;"",0},2,0)</f>
        <v>0</v>
      </c>
      <c r="V92" s="8">
        <f t="shared" si="13"/>
        <v>0</v>
      </c>
      <c r="W92" s="8">
        <f t="shared" si="14"/>
        <v>0</v>
      </c>
      <c r="X92" s="8">
        <f t="shared" si="15"/>
        <v>0</v>
      </c>
      <c r="Y92" s="8">
        <f t="shared" si="16"/>
        <v>0</v>
      </c>
      <c r="Z92" s="8">
        <f t="shared" si="17"/>
        <v>0</v>
      </c>
      <c r="AA92" s="8"/>
      <c r="AB92" s="8"/>
      <c r="AC92" s="8"/>
      <c r="AD92" s="8"/>
    </row>
    <row r="93" spans="2:30" s="28" customFormat="1" ht="15" customHeight="1" x14ac:dyDescent="0.25">
      <c r="B93" s="76" t="str">
        <f t="shared" si="19"/>
        <v>!!!</v>
      </c>
      <c r="C93" s="242"/>
      <c r="D93" s="272"/>
      <c r="E93" s="272"/>
      <c r="F93" s="273"/>
      <c r="G93" s="273"/>
      <c r="H93" s="273"/>
      <c r="I93" s="158"/>
      <c r="K93" s="8"/>
      <c r="L93" s="8"/>
      <c r="M93" s="8"/>
      <c r="N93" s="8"/>
      <c r="O93" s="8"/>
      <c r="P93" s="8"/>
      <c r="Q93" s="8">
        <f t="shared" si="18"/>
        <v>0</v>
      </c>
      <c r="R93" s="8"/>
      <c r="S93" s="8" t="str">
        <f>VLOOKUP($C92,{"29 - Psychiatrie (Erwachsene)","Einrichtungen2";"30 - Kinder- und Jugendpsychiatrie","Einrichtungen2";"31 - Psychosomatik","Einrichtungen2";"00 - Bitte eine Fachabteilung auswählen","Leer";0,"Leer";"","Leer"},2,0)</f>
        <v>Leer</v>
      </c>
      <c r="T93" s="8" t="str">
        <f>VLOOKUP($C93,{"29 - Psychiatrie (Erwachsene)","Ausnahmetatbestand";"30 - Kinder- und Jugendpsychiatrie","Ausnahmetatbestand";"31 - Psychosomatik","Ausnahmetatbestand";"00 - Bitte eine Fachabteilung auswählen","Leer";0,"Leer";"","Leer"},2,0)</f>
        <v>Leer</v>
      </c>
      <c r="U93" s="8">
        <f>VLOOKUP($C93,{"29 - Psychiatrie (Erwachsene)",1;"30 - Kinder- und Jugendpsychiatrie",1;"31 - Psychosomatik",1;"00 - Bitte eine Fachabteilung auswählen",0;0,0;"",0},2,0)</f>
        <v>0</v>
      </c>
      <c r="V93" s="8">
        <f t="shared" si="13"/>
        <v>0</v>
      </c>
      <c r="W93" s="8">
        <f t="shared" si="14"/>
        <v>0</v>
      </c>
      <c r="X93" s="8">
        <f t="shared" si="15"/>
        <v>0</v>
      </c>
      <c r="Y93" s="8">
        <f t="shared" si="16"/>
        <v>0</v>
      </c>
      <c r="Z93" s="8">
        <f t="shared" si="17"/>
        <v>0</v>
      </c>
      <c r="AA93" s="8"/>
      <c r="AB93" s="8"/>
      <c r="AC93" s="8"/>
      <c r="AD93" s="8"/>
    </row>
    <row r="94" spans="2:30" s="28" customFormat="1" ht="15" customHeight="1" x14ac:dyDescent="0.25">
      <c r="B94" s="76" t="str">
        <f t="shared" si="19"/>
        <v>!!!</v>
      </c>
      <c r="C94" s="242"/>
      <c r="D94" s="272"/>
      <c r="E94" s="272"/>
      <c r="F94" s="273"/>
      <c r="G94" s="273"/>
      <c r="H94" s="273"/>
      <c r="I94" s="158"/>
      <c r="K94" s="8"/>
      <c r="L94" s="8"/>
      <c r="M94" s="8"/>
      <c r="N94" s="8"/>
      <c r="O94" s="8"/>
      <c r="P94" s="8"/>
      <c r="Q94" s="8">
        <f t="shared" si="18"/>
        <v>0</v>
      </c>
      <c r="R94" s="8"/>
      <c r="S94" s="8" t="str">
        <f>VLOOKUP($C93,{"29 - Psychiatrie (Erwachsene)","Einrichtungen2";"30 - Kinder- und Jugendpsychiatrie","Einrichtungen2";"31 - Psychosomatik","Einrichtungen2";"00 - Bitte eine Fachabteilung auswählen","Leer";0,"Leer";"","Leer"},2,0)</f>
        <v>Leer</v>
      </c>
      <c r="T94" s="8" t="str">
        <f>VLOOKUP($C94,{"29 - Psychiatrie (Erwachsene)","Ausnahmetatbestand";"30 - Kinder- und Jugendpsychiatrie","Ausnahmetatbestand";"31 - Psychosomatik","Ausnahmetatbestand";"00 - Bitte eine Fachabteilung auswählen","Leer";0,"Leer";"","Leer"},2,0)</f>
        <v>Leer</v>
      </c>
      <c r="U94" s="8">
        <f>VLOOKUP($C94,{"29 - Psychiatrie (Erwachsene)",1;"30 - Kinder- und Jugendpsychiatrie",1;"31 - Psychosomatik",1;"00 - Bitte eine Fachabteilung auswählen",0;0,0;"",0},2,0)</f>
        <v>0</v>
      </c>
      <c r="V94" s="8">
        <f t="shared" si="13"/>
        <v>0</v>
      </c>
      <c r="W94" s="8">
        <f t="shared" si="14"/>
        <v>0</v>
      </c>
      <c r="X94" s="8">
        <f t="shared" si="15"/>
        <v>0</v>
      </c>
      <c r="Y94" s="8">
        <f t="shared" si="16"/>
        <v>0</v>
      </c>
      <c r="Z94" s="8">
        <f t="shared" si="17"/>
        <v>0</v>
      </c>
      <c r="AA94" s="8"/>
      <c r="AB94" s="8"/>
      <c r="AC94" s="8"/>
      <c r="AD94" s="8"/>
    </row>
    <row r="95" spans="2:30" s="28" customFormat="1" ht="15" customHeight="1" x14ac:dyDescent="0.25">
      <c r="B95" s="76" t="str">
        <f t="shared" si="19"/>
        <v>!!!</v>
      </c>
      <c r="C95" s="242"/>
      <c r="D95" s="272"/>
      <c r="E95" s="272"/>
      <c r="F95" s="273"/>
      <c r="G95" s="273"/>
      <c r="H95" s="273"/>
      <c r="I95" s="158"/>
      <c r="K95" s="8"/>
      <c r="L95" s="8"/>
      <c r="M95" s="8"/>
      <c r="N95" s="8"/>
      <c r="O95" s="8"/>
      <c r="P95" s="8"/>
      <c r="Q95" s="8">
        <f t="shared" si="18"/>
        <v>0</v>
      </c>
      <c r="R95" s="8"/>
      <c r="S95" s="8" t="str">
        <f>VLOOKUP($C94,{"29 - Psychiatrie (Erwachsene)","Einrichtungen2";"30 - Kinder- und Jugendpsychiatrie","Einrichtungen2";"31 - Psychosomatik","Einrichtungen2";"00 - Bitte eine Fachabteilung auswählen","Leer";0,"Leer";"","Leer"},2,0)</f>
        <v>Leer</v>
      </c>
      <c r="T95" s="8" t="str">
        <f>VLOOKUP($C95,{"29 - Psychiatrie (Erwachsene)","Ausnahmetatbestand";"30 - Kinder- und Jugendpsychiatrie","Ausnahmetatbestand";"31 - Psychosomatik","Ausnahmetatbestand";"00 - Bitte eine Fachabteilung auswählen","Leer";0,"Leer";"","Leer"},2,0)</f>
        <v>Leer</v>
      </c>
      <c r="U95" s="8">
        <f>VLOOKUP($C95,{"29 - Psychiatrie (Erwachsene)",1;"30 - Kinder- und Jugendpsychiatrie",1;"31 - Psychosomatik",1;"00 - Bitte eine Fachabteilung auswählen",0;0,0;"",0},2,0)</f>
        <v>0</v>
      </c>
      <c r="V95" s="8">
        <f t="shared" si="13"/>
        <v>0</v>
      </c>
      <c r="W95" s="8">
        <f t="shared" si="14"/>
        <v>0</v>
      </c>
      <c r="X95" s="8">
        <f t="shared" si="15"/>
        <v>0</v>
      </c>
      <c r="Y95" s="8">
        <f t="shared" si="16"/>
        <v>0</v>
      </c>
      <c r="Z95" s="8">
        <f t="shared" si="17"/>
        <v>0</v>
      </c>
      <c r="AA95" s="8"/>
      <c r="AB95" s="8"/>
      <c r="AC95" s="8"/>
      <c r="AD95" s="8"/>
    </row>
    <row r="96" spans="2:30" s="28" customFormat="1" ht="15" customHeight="1" x14ac:dyDescent="0.25">
      <c r="B96" s="76" t="str">
        <f t="shared" si="19"/>
        <v>!!!</v>
      </c>
      <c r="C96" s="242"/>
      <c r="D96" s="272"/>
      <c r="E96" s="272"/>
      <c r="F96" s="273"/>
      <c r="G96" s="273"/>
      <c r="H96" s="273"/>
      <c r="I96" s="158"/>
      <c r="K96" s="8"/>
      <c r="L96" s="8"/>
      <c r="M96" s="8"/>
      <c r="N96" s="8"/>
      <c r="O96" s="8"/>
      <c r="P96" s="8"/>
      <c r="Q96" s="8">
        <f t="shared" si="18"/>
        <v>0</v>
      </c>
      <c r="R96" s="8"/>
      <c r="S96" s="8" t="str">
        <f>VLOOKUP($C95,{"29 - Psychiatrie (Erwachsene)","Einrichtungen2";"30 - Kinder- und Jugendpsychiatrie","Einrichtungen2";"31 - Psychosomatik","Einrichtungen2";"00 - Bitte eine Fachabteilung auswählen","Leer";0,"Leer";"","Leer"},2,0)</f>
        <v>Leer</v>
      </c>
      <c r="T96" s="8" t="str">
        <f>VLOOKUP($C96,{"29 - Psychiatrie (Erwachsene)","Ausnahmetatbestand";"30 - Kinder- und Jugendpsychiatrie","Ausnahmetatbestand";"31 - Psychosomatik","Ausnahmetatbestand";"00 - Bitte eine Fachabteilung auswählen","Leer";0,"Leer";"","Leer"},2,0)</f>
        <v>Leer</v>
      </c>
      <c r="U96" s="8">
        <f>VLOOKUP($C96,{"29 - Psychiatrie (Erwachsene)",1;"30 - Kinder- und Jugendpsychiatrie",1;"31 - Psychosomatik",1;"00 - Bitte eine Fachabteilung auswählen",0;0,0;"",0},2,0)</f>
        <v>0</v>
      </c>
      <c r="V96" s="8">
        <f t="shared" si="13"/>
        <v>0</v>
      </c>
      <c r="W96" s="8">
        <f t="shared" si="14"/>
        <v>0</v>
      </c>
      <c r="X96" s="8">
        <f t="shared" si="15"/>
        <v>0</v>
      </c>
      <c r="Y96" s="8">
        <f t="shared" si="16"/>
        <v>0</v>
      </c>
      <c r="Z96" s="8">
        <f t="shared" si="17"/>
        <v>0</v>
      </c>
      <c r="AA96" s="8"/>
      <c r="AB96" s="8"/>
      <c r="AC96" s="8"/>
      <c r="AD96" s="8"/>
    </row>
    <row r="97" spans="2:30" s="28" customFormat="1" ht="15" customHeight="1" x14ac:dyDescent="0.25">
      <c r="B97" s="76" t="str">
        <f t="shared" si="19"/>
        <v>!!!</v>
      </c>
      <c r="C97" s="242"/>
      <c r="D97" s="272"/>
      <c r="E97" s="272"/>
      <c r="F97" s="273"/>
      <c r="G97" s="273"/>
      <c r="H97" s="273"/>
      <c r="I97" s="158"/>
      <c r="K97" s="8"/>
      <c r="L97" s="8"/>
      <c r="M97" s="8"/>
      <c r="N97" s="8"/>
      <c r="O97" s="8"/>
      <c r="P97" s="8"/>
      <c r="Q97" s="8">
        <f t="shared" si="18"/>
        <v>0</v>
      </c>
      <c r="R97" s="8"/>
      <c r="S97" s="8" t="str">
        <f>VLOOKUP($C96,{"29 - Psychiatrie (Erwachsene)","Einrichtungen2";"30 - Kinder- und Jugendpsychiatrie","Einrichtungen2";"31 - Psychosomatik","Einrichtungen2";"00 - Bitte eine Fachabteilung auswählen","Leer";0,"Leer";"","Leer"},2,0)</f>
        <v>Leer</v>
      </c>
      <c r="T97" s="8" t="str">
        <f>VLOOKUP($C97,{"29 - Psychiatrie (Erwachsene)","Ausnahmetatbestand";"30 - Kinder- und Jugendpsychiatrie","Ausnahmetatbestand";"31 - Psychosomatik","Ausnahmetatbestand";"00 - Bitte eine Fachabteilung auswählen","Leer";0,"Leer";"","Leer"},2,0)</f>
        <v>Leer</v>
      </c>
      <c r="U97" s="8">
        <f>VLOOKUP($C97,{"29 - Psychiatrie (Erwachsene)",1;"30 - Kinder- und Jugendpsychiatrie",1;"31 - Psychosomatik",1;"00 - Bitte eine Fachabteilung auswählen",0;0,0;"",0},2,0)</f>
        <v>0</v>
      </c>
      <c r="V97" s="8">
        <f t="shared" si="13"/>
        <v>0</v>
      </c>
      <c r="W97" s="8">
        <f t="shared" si="14"/>
        <v>0</v>
      </c>
      <c r="X97" s="8">
        <f t="shared" si="15"/>
        <v>0</v>
      </c>
      <c r="Y97" s="8">
        <f t="shared" si="16"/>
        <v>0</v>
      </c>
      <c r="Z97" s="8">
        <f t="shared" si="17"/>
        <v>0</v>
      </c>
      <c r="AA97" s="8"/>
      <c r="AB97" s="8"/>
      <c r="AC97" s="8"/>
      <c r="AD97" s="8"/>
    </row>
    <row r="98" spans="2:30" s="28" customFormat="1" ht="15" customHeight="1" x14ac:dyDescent="0.25">
      <c r="B98" s="76" t="str">
        <f t="shared" si="19"/>
        <v>!!!</v>
      </c>
      <c r="C98" s="242"/>
      <c r="D98" s="272"/>
      <c r="E98" s="272"/>
      <c r="F98" s="273"/>
      <c r="G98" s="273"/>
      <c r="H98" s="273"/>
      <c r="I98" s="158"/>
      <c r="K98" s="8"/>
      <c r="L98" s="8"/>
      <c r="M98" s="8"/>
      <c r="N98" s="8"/>
      <c r="O98" s="8"/>
      <c r="P98" s="8"/>
      <c r="Q98" s="8">
        <f t="shared" si="18"/>
        <v>0</v>
      </c>
      <c r="R98" s="8"/>
      <c r="S98" s="8" t="str">
        <f>VLOOKUP($C97,{"29 - Psychiatrie (Erwachsene)","Einrichtungen2";"30 - Kinder- und Jugendpsychiatrie","Einrichtungen2";"31 - Psychosomatik","Einrichtungen2";"00 - Bitte eine Fachabteilung auswählen","Leer";0,"Leer";"","Leer"},2,0)</f>
        <v>Leer</v>
      </c>
      <c r="T98" s="8" t="str">
        <f>VLOOKUP($C98,{"29 - Psychiatrie (Erwachsene)","Ausnahmetatbestand";"30 - Kinder- und Jugendpsychiatrie","Ausnahmetatbestand";"31 - Psychosomatik","Ausnahmetatbestand";"00 - Bitte eine Fachabteilung auswählen","Leer";0,"Leer";"","Leer"},2,0)</f>
        <v>Leer</v>
      </c>
      <c r="U98" s="8">
        <f>VLOOKUP($C98,{"29 - Psychiatrie (Erwachsene)",1;"30 - Kinder- und Jugendpsychiatrie",1;"31 - Psychosomatik",1;"00 - Bitte eine Fachabteilung auswählen",0;0,0;"",0},2,0)</f>
        <v>0</v>
      </c>
      <c r="V98" s="8">
        <f t="shared" si="13"/>
        <v>0</v>
      </c>
      <c r="W98" s="8">
        <f t="shared" si="14"/>
        <v>0</v>
      </c>
      <c r="X98" s="8">
        <f t="shared" si="15"/>
        <v>0</v>
      </c>
      <c r="Y98" s="8">
        <f t="shared" si="16"/>
        <v>0</v>
      </c>
      <c r="Z98" s="8">
        <f t="shared" si="17"/>
        <v>0</v>
      </c>
      <c r="AA98" s="8"/>
      <c r="AB98" s="8"/>
      <c r="AC98" s="8"/>
      <c r="AD98" s="8"/>
    </row>
    <row r="99" spans="2:30" s="28" customFormat="1" ht="15" customHeight="1" x14ac:dyDescent="0.25">
      <c r="B99" s="76" t="str">
        <f t="shared" si="19"/>
        <v>!!!</v>
      </c>
      <c r="C99" s="242"/>
      <c r="D99" s="272"/>
      <c r="E99" s="272"/>
      <c r="F99" s="273"/>
      <c r="G99" s="273"/>
      <c r="H99" s="273"/>
      <c r="I99" s="158"/>
      <c r="K99" s="8"/>
      <c r="L99" s="8"/>
      <c r="M99" s="8"/>
      <c r="N99" s="8"/>
      <c r="O99" s="8"/>
      <c r="P99" s="8"/>
      <c r="Q99" s="8">
        <f t="shared" si="18"/>
        <v>0</v>
      </c>
      <c r="R99" s="8"/>
      <c r="S99" s="8" t="str">
        <f>VLOOKUP($C98,{"29 - Psychiatrie (Erwachsene)","Einrichtungen2";"30 - Kinder- und Jugendpsychiatrie","Einrichtungen2";"31 - Psychosomatik","Einrichtungen2";"00 - Bitte eine Fachabteilung auswählen","Leer";0,"Leer";"","Leer"},2,0)</f>
        <v>Leer</v>
      </c>
      <c r="T99" s="8" t="str">
        <f>VLOOKUP($C99,{"29 - Psychiatrie (Erwachsene)","Ausnahmetatbestand";"30 - Kinder- und Jugendpsychiatrie","Ausnahmetatbestand";"31 - Psychosomatik","Ausnahmetatbestand";"00 - Bitte eine Fachabteilung auswählen","Leer";0,"Leer";"","Leer"},2,0)</f>
        <v>Leer</v>
      </c>
      <c r="U99" s="8">
        <f>VLOOKUP($C99,{"29 - Psychiatrie (Erwachsene)",1;"30 - Kinder- und Jugendpsychiatrie",1;"31 - Psychosomatik",1;"00 - Bitte eine Fachabteilung auswählen",0;0,0;"",0},2,0)</f>
        <v>0</v>
      </c>
      <c r="V99" s="8">
        <f t="shared" si="13"/>
        <v>0</v>
      </c>
      <c r="W99" s="8">
        <f t="shared" si="14"/>
        <v>0</v>
      </c>
      <c r="X99" s="8">
        <f t="shared" si="15"/>
        <v>0</v>
      </c>
      <c r="Y99" s="8">
        <f t="shared" si="16"/>
        <v>0</v>
      </c>
      <c r="Z99" s="8">
        <f t="shared" si="17"/>
        <v>0</v>
      </c>
      <c r="AA99" s="8"/>
      <c r="AB99" s="8"/>
      <c r="AC99" s="8"/>
      <c r="AD99" s="8"/>
    </row>
    <row r="100" spans="2:30" s="28" customFormat="1" ht="15" customHeight="1" x14ac:dyDescent="0.25">
      <c r="B100" s="76" t="str">
        <f t="shared" si="19"/>
        <v>!!!</v>
      </c>
      <c r="C100" s="242"/>
      <c r="D100" s="272"/>
      <c r="E100" s="272"/>
      <c r="F100" s="273"/>
      <c r="G100" s="273"/>
      <c r="H100" s="273"/>
      <c r="I100" s="158"/>
      <c r="K100" s="8"/>
      <c r="L100" s="8"/>
      <c r="M100" s="8"/>
      <c r="N100" s="8"/>
      <c r="O100" s="8"/>
      <c r="P100" s="8"/>
      <c r="Q100" s="8">
        <f t="shared" si="18"/>
        <v>0</v>
      </c>
      <c r="R100" s="8"/>
      <c r="S100" s="8" t="str">
        <f>VLOOKUP($C99,{"29 - Psychiatrie (Erwachsene)","Einrichtungen2";"30 - Kinder- und Jugendpsychiatrie","Einrichtungen2";"31 - Psychosomatik","Einrichtungen2";"00 - Bitte eine Fachabteilung auswählen","Leer";0,"Leer";"","Leer"},2,0)</f>
        <v>Leer</v>
      </c>
      <c r="T100" s="8" t="str">
        <f>VLOOKUP($C100,{"29 - Psychiatrie (Erwachsene)","Ausnahmetatbestand";"30 - Kinder- und Jugendpsychiatrie","Ausnahmetatbestand";"31 - Psychosomatik","Ausnahmetatbestand";"00 - Bitte eine Fachabteilung auswählen","Leer";0,"Leer";"","Leer"},2,0)</f>
        <v>Leer</v>
      </c>
      <c r="U100" s="8">
        <f>VLOOKUP($C100,{"29 - Psychiatrie (Erwachsene)",1;"30 - Kinder- und Jugendpsychiatrie",1;"31 - Psychosomatik",1;"00 - Bitte eine Fachabteilung auswählen",0;0,0;"",0},2,0)</f>
        <v>0</v>
      </c>
      <c r="V100" s="8">
        <f t="shared" si="13"/>
        <v>0</v>
      </c>
      <c r="W100" s="8">
        <f t="shared" si="14"/>
        <v>0</v>
      </c>
      <c r="X100" s="8">
        <f t="shared" si="15"/>
        <v>0</v>
      </c>
      <c r="Y100" s="8">
        <f t="shared" si="16"/>
        <v>0</v>
      </c>
      <c r="Z100" s="8">
        <f t="shared" si="17"/>
        <v>0</v>
      </c>
      <c r="AA100" s="8"/>
      <c r="AB100" s="8"/>
      <c r="AC100" s="8"/>
      <c r="AD100" s="8"/>
    </row>
    <row r="101" spans="2:30" s="28" customFormat="1" ht="15" customHeight="1" x14ac:dyDescent="0.25">
      <c r="B101" s="76" t="str">
        <f t="shared" si="19"/>
        <v>!!!</v>
      </c>
      <c r="C101" s="242"/>
      <c r="D101" s="272"/>
      <c r="E101" s="272"/>
      <c r="F101" s="273"/>
      <c r="G101" s="273"/>
      <c r="H101" s="273"/>
      <c r="I101" s="158"/>
      <c r="K101" s="8"/>
      <c r="L101" s="8"/>
      <c r="M101" s="8"/>
      <c r="N101" s="8"/>
      <c r="O101" s="8"/>
      <c r="P101" s="8"/>
      <c r="Q101" s="8">
        <f t="shared" si="18"/>
        <v>0</v>
      </c>
      <c r="R101" s="8"/>
      <c r="S101" s="8" t="str">
        <f>VLOOKUP($C100,{"29 - Psychiatrie (Erwachsene)","Einrichtungen2";"30 - Kinder- und Jugendpsychiatrie","Einrichtungen2";"31 - Psychosomatik","Einrichtungen2";"00 - Bitte eine Fachabteilung auswählen","Leer";0,"Leer";"","Leer"},2,0)</f>
        <v>Leer</v>
      </c>
      <c r="T101" s="8" t="str">
        <f>VLOOKUP($C101,{"29 - Psychiatrie (Erwachsene)","Ausnahmetatbestand";"30 - Kinder- und Jugendpsychiatrie","Ausnahmetatbestand";"31 - Psychosomatik","Ausnahmetatbestand";"00 - Bitte eine Fachabteilung auswählen","Leer";0,"Leer";"","Leer"},2,0)</f>
        <v>Leer</v>
      </c>
      <c r="U101" s="8">
        <f>VLOOKUP($C101,{"29 - Psychiatrie (Erwachsene)",1;"30 - Kinder- und Jugendpsychiatrie",1;"31 - Psychosomatik",1;"00 - Bitte eine Fachabteilung auswählen",0;0,0;"",0},2,0)</f>
        <v>0</v>
      </c>
      <c r="V101" s="8">
        <f t="shared" si="13"/>
        <v>0</v>
      </c>
      <c r="W101" s="8">
        <f t="shared" si="14"/>
        <v>0</v>
      </c>
      <c r="X101" s="8">
        <f t="shared" si="15"/>
        <v>0</v>
      </c>
      <c r="Y101" s="8">
        <f t="shared" si="16"/>
        <v>0</v>
      </c>
      <c r="Z101" s="8">
        <f t="shared" si="17"/>
        <v>0</v>
      </c>
      <c r="AA101" s="8"/>
      <c r="AB101" s="8"/>
      <c r="AC101" s="8"/>
      <c r="AD101" s="8"/>
    </row>
    <row r="102" spans="2:30" s="28" customFormat="1" ht="15" customHeight="1" x14ac:dyDescent="0.25">
      <c r="B102" s="76" t="str">
        <f t="shared" si="19"/>
        <v>!!!</v>
      </c>
      <c r="C102" s="242"/>
      <c r="D102" s="272"/>
      <c r="E102" s="272"/>
      <c r="F102" s="273"/>
      <c r="G102" s="273"/>
      <c r="H102" s="273"/>
      <c r="I102" s="158"/>
      <c r="K102" s="8"/>
      <c r="L102" s="8"/>
      <c r="M102" s="8"/>
      <c r="N102" s="8"/>
      <c r="O102" s="8"/>
      <c r="P102" s="8"/>
      <c r="Q102" s="8">
        <f t="shared" si="18"/>
        <v>0</v>
      </c>
      <c r="R102" s="8"/>
      <c r="S102" s="8" t="str">
        <f>VLOOKUP($C101,{"29 - Psychiatrie (Erwachsene)","Einrichtungen2";"30 - Kinder- und Jugendpsychiatrie","Einrichtungen2";"31 - Psychosomatik","Einrichtungen2";"00 - Bitte eine Fachabteilung auswählen","Leer";0,"Leer";"","Leer"},2,0)</f>
        <v>Leer</v>
      </c>
      <c r="T102" s="8" t="str">
        <f>VLOOKUP($C102,{"29 - Psychiatrie (Erwachsene)","Ausnahmetatbestand";"30 - Kinder- und Jugendpsychiatrie","Ausnahmetatbestand";"31 - Psychosomatik","Ausnahmetatbestand";"00 - Bitte eine Fachabteilung auswählen","Leer";0,"Leer";"","Leer"},2,0)</f>
        <v>Leer</v>
      </c>
      <c r="U102" s="8">
        <f>VLOOKUP($C102,{"29 - Psychiatrie (Erwachsene)",1;"30 - Kinder- und Jugendpsychiatrie",1;"31 - Psychosomatik",1;"00 - Bitte eine Fachabteilung auswählen",0;0,0;"",0},2,0)</f>
        <v>0</v>
      </c>
      <c r="V102" s="8">
        <f t="shared" si="13"/>
        <v>0</v>
      </c>
      <c r="W102" s="8">
        <f t="shared" si="14"/>
        <v>0</v>
      </c>
      <c r="X102" s="8">
        <f t="shared" si="15"/>
        <v>0</v>
      </c>
      <c r="Y102" s="8">
        <f t="shared" si="16"/>
        <v>0</v>
      </c>
      <c r="Z102" s="8">
        <f t="shared" si="17"/>
        <v>0</v>
      </c>
      <c r="AA102" s="8"/>
      <c r="AB102" s="8"/>
      <c r="AC102" s="8"/>
      <c r="AD102" s="8"/>
    </row>
    <row r="103" spans="2:30" s="28" customFormat="1" ht="15" customHeight="1" x14ac:dyDescent="0.25">
      <c r="B103" s="76" t="str">
        <f t="shared" si="19"/>
        <v>!!!</v>
      </c>
      <c r="C103" s="242"/>
      <c r="D103" s="272"/>
      <c r="E103" s="272"/>
      <c r="F103" s="273"/>
      <c r="G103" s="273"/>
      <c r="H103" s="273"/>
      <c r="I103" s="158"/>
      <c r="K103" s="8"/>
      <c r="L103" s="8"/>
      <c r="M103" s="8"/>
      <c r="N103" s="8"/>
      <c r="O103" s="8"/>
      <c r="P103" s="8"/>
      <c r="Q103" s="8">
        <f t="shared" si="18"/>
        <v>0</v>
      </c>
      <c r="R103" s="8"/>
      <c r="S103" s="8" t="str">
        <f>VLOOKUP($C102,{"29 - Psychiatrie (Erwachsene)","Einrichtungen2";"30 - Kinder- und Jugendpsychiatrie","Einrichtungen2";"31 - Psychosomatik","Einrichtungen2";"00 - Bitte eine Fachabteilung auswählen","Leer";0,"Leer";"","Leer"},2,0)</f>
        <v>Leer</v>
      </c>
      <c r="T103" s="8" t="str">
        <f>VLOOKUP($C103,{"29 - Psychiatrie (Erwachsene)","Ausnahmetatbestand";"30 - Kinder- und Jugendpsychiatrie","Ausnahmetatbestand";"31 - Psychosomatik","Ausnahmetatbestand";"00 - Bitte eine Fachabteilung auswählen","Leer";0,"Leer";"","Leer"},2,0)</f>
        <v>Leer</v>
      </c>
      <c r="U103" s="8">
        <f>VLOOKUP($C103,{"29 - Psychiatrie (Erwachsene)",1;"30 - Kinder- und Jugendpsychiatrie",1;"31 - Psychosomatik",1;"00 - Bitte eine Fachabteilung auswählen",0;0,0;"",0},2,0)</f>
        <v>0</v>
      </c>
      <c r="V103" s="8">
        <f t="shared" si="13"/>
        <v>0</v>
      </c>
      <c r="W103" s="8">
        <f t="shared" si="14"/>
        <v>0</v>
      </c>
      <c r="X103" s="8">
        <f t="shared" si="15"/>
        <v>0</v>
      </c>
      <c r="Y103" s="8">
        <f t="shared" si="16"/>
        <v>0</v>
      </c>
      <c r="Z103" s="8">
        <f t="shared" si="17"/>
        <v>0</v>
      </c>
      <c r="AA103" s="8"/>
      <c r="AB103" s="8"/>
      <c r="AC103" s="8"/>
      <c r="AD103" s="8"/>
    </row>
    <row r="104" spans="2:30" s="28" customFormat="1" ht="15" customHeight="1" x14ac:dyDescent="0.25">
      <c r="B104" s="76" t="str">
        <f t="shared" si="19"/>
        <v>!!!</v>
      </c>
      <c r="C104" s="242"/>
      <c r="D104" s="272"/>
      <c r="E104" s="272"/>
      <c r="F104" s="273"/>
      <c r="G104" s="273"/>
      <c r="H104" s="273"/>
      <c r="I104" s="158"/>
      <c r="K104" s="8"/>
      <c r="L104" s="8"/>
      <c r="M104" s="8"/>
      <c r="N104" s="8"/>
      <c r="O104" s="8"/>
      <c r="P104" s="8"/>
      <c r="Q104" s="8">
        <f t="shared" si="18"/>
        <v>0</v>
      </c>
      <c r="R104" s="8"/>
      <c r="S104" s="8" t="str">
        <f>VLOOKUP($C103,{"29 - Psychiatrie (Erwachsene)","Einrichtungen2";"30 - Kinder- und Jugendpsychiatrie","Einrichtungen2";"31 - Psychosomatik","Einrichtungen2";"00 - Bitte eine Fachabteilung auswählen","Leer";0,"Leer";"","Leer"},2,0)</f>
        <v>Leer</v>
      </c>
      <c r="T104" s="8" t="str">
        <f>VLOOKUP($C104,{"29 - Psychiatrie (Erwachsene)","Ausnahmetatbestand";"30 - Kinder- und Jugendpsychiatrie","Ausnahmetatbestand";"31 - Psychosomatik","Ausnahmetatbestand";"00 - Bitte eine Fachabteilung auswählen","Leer";0,"Leer";"","Leer"},2,0)</f>
        <v>Leer</v>
      </c>
      <c r="U104" s="8">
        <f>VLOOKUP($C104,{"29 - Psychiatrie (Erwachsene)",1;"30 - Kinder- und Jugendpsychiatrie",1;"31 - Psychosomatik",1;"00 - Bitte eine Fachabteilung auswählen",0;0,0;"",0},2,0)</f>
        <v>0</v>
      </c>
      <c r="V104" s="8">
        <f t="shared" si="13"/>
        <v>0</v>
      </c>
      <c r="W104" s="8">
        <f t="shared" si="14"/>
        <v>0</v>
      </c>
      <c r="X104" s="8">
        <f t="shared" si="15"/>
        <v>0</v>
      </c>
      <c r="Y104" s="8">
        <f t="shared" si="16"/>
        <v>0</v>
      </c>
      <c r="Z104" s="8">
        <f t="shared" si="17"/>
        <v>0</v>
      </c>
      <c r="AA104" s="8"/>
      <c r="AB104" s="8"/>
      <c r="AC104" s="8"/>
      <c r="AD104" s="8"/>
    </row>
    <row r="105" spans="2:30" s="28" customFormat="1" ht="15" customHeight="1" x14ac:dyDescent="0.25">
      <c r="B105" s="76" t="str">
        <f t="shared" si="19"/>
        <v>!!!</v>
      </c>
      <c r="C105" s="242"/>
      <c r="D105" s="272"/>
      <c r="E105" s="272"/>
      <c r="F105" s="273"/>
      <c r="G105" s="273"/>
      <c r="H105" s="273"/>
      <c r="I105" s="158"/>
      <c r="K105" s="8"/>
      <c r="L105" s="8"/>
      <c r="M105" s="8"/>
      <c r="N105" s="8"/>
      <c r="O105" s="8"/>
      <c r="P105" s="8"/>
      <c r="Q105" s="8">
        <f t="shared" si="18"/>
        <v>0</v>
      </c>
      <c r="R105" s="8"/>
      <c r="S105" s="8" t="str">
        <f>VLOOKUP($C104,{"29 - Psychiatrie (Erwachsene)","Einrichtungen2";"30 - Kinder- und Jugendpsychiatrie","Einrichtungen2";"31 - Psychosomatik","Einrichtungen2";"00 - Bitte eine Fachabteilung auswählen","Leer";0,"Leer";"","Leer"},2,0)</f>
        <v>Leer</v>
      </c>
      <c r="T105" s="8" t="str">
        <f>VLOOKUP($C105,{"29 - Psychiatrie (Erwachsene)","Ausnahmetatbestand";"30 - Kinder- und Jugendpsychiatrie","Ausnahmetatbestand";"31 - Psychosomatik","Ausnahmetatbestand";"00 - Bitte eine Fachabteilung auswählen","Leer";0,"Leer";"","Leer"},2,0)</f>
        <v>Leer</v>
      </c>
      <c r="U105" s="8">
        <f>VLOOKUP($C105,{"29 - Psychiatrie (Erwachsene)",1;"30 - Kinder- und Jugendpsychiatrie",1;"31 - Psychosomatik",1;"00 - Bitte eine Fachabteilung auswählen",0;0,0;"",0},2,0)</f>
        <v>0</v>
      </c>
      <c r="V105" s="8">
        <f t="shared" si="13"/>
        <v>0</v>
      </c>
      <c r="W105" s="8">
        <f t="shared" si="14"/>
        <v>0</v>
      </c>
      <c r="X105" s="8">
        <f t="shared" si="15"/>
        <v>0</v>
      </c>
      <c r="Y105" s="8">
        <f t="shared" si="16"/>
        <v>0</v>
      </c>
      <c r="Z105" s="8">
        <f t="shared" si="17"/>
        <v>0</v>
      </c>
      <c r="AA105" s="8"/>
      <c r="AB105" s="8"/>
      <c r="AC105" s="8"/>
      <c r="AD105" s="8"/>
    </row>
    <row r="106" spans="2:30" s="28" customFormat="1" ht="15" customHeight="1" x14ac:dyDescent="0.25">
      <c r="B106" s="76" t="str">
        <f t="shared" si="19"/>
        <v>!!!</v>
      </c>
      <c r="C106" s="242"/>
      <c r="D106" s="272"/>
      <c r="E106" s="272"/>
      <c r="F106" s="273"/>
      <c r="G106" s="273"/>
      <c r="H106" s="273"/>
      <c r="I106" s="158"/>
      <c r="K106" s="8"/>
      <c r="L106" s="8"/>
      <c r="M106" s="8"/>
      <c r="N106" s="8"/>
      <c r="O106" s="8"/>
      <c r="P106" s="8"/>
      <c r="Q106" s="8">
        <f t="shared" si="18"/>
        <v>0</v>
      </c>
      <c r="R106" s="8"/>
      <c r="S106" s="8" t="str">
        <f>VLOOKUP($C105,{"29 - Psychiatrie (Erwachsene)","Einrichtungen2";"30 - Kinder- und Jugendpsychiatrie","Einrichtungen2";"31 - Psychosomatik","Einrichtungen2";"00 - Bitte eine Fachabteilung auswählen","Leer";0,"Leer";"","Leer"},2,0)</f>
        <v>Leer</v>
      </c>
      <c r="T106" s="8" t="str">
        <f>VLOOKUP($C106,{"29 - Psychiatrie (Erwachsene)","Ausnahmetatbestand";"30 - Kinder- und Jugendpsychiatrie","Ausnahmetatbestand";"31 - Psychosomatik","Ausnahmetatbestand";"00 - Bitte eine Fachabteilung auswählen","Leer";0,"Leer";"","Leer"},2,0)</f>
        <v>Leer</v>
      </c>
      <c r="U106" s="8">
        <f>VLOOKUP($C106,{"29 - Psychiatrie (Erwachsene)",1;"30 - Kinder- und Jugendpsychiatrie",1;"31 - Psychosomatik",1;"00 - Bitte eine Fachabteilung auswählen",0;0,0;"",0},2,0)</f>
        <v>0</v>
      </c>
      <c r="V106" s="8">
        <f t="shared" si="13"/>
        <v>0</v>
      </c>
      <c r="W106" s="8">
        <f t="shared" si="14"/>
        <v>0</v>
      </c>
      <c r="X106" s="8">
        <f t="shared" si="15"/>
        <v>0</v>
      </c>
      <c r="Y106" s="8">
        <f t="shared" si="16"/>
        <v>0</v>
      </c>
      <c r="Z106" s="8">
        <f t="shared" si="17"/>
        <v>0</v>
      </c>
      <c r="AA106" s="8"/>
      <c r="AB106" s="8"/>
      <c r="AC106" s="8"/>
      <c r="AD106" s="8"/>
    </row>
    <row r="107" spans="2:30" s="28" customFormat="1" ht="15" customHeight="1" x14ac:dyDescent="0.25">
      <c r="B107" s="76" t="str">
        <f t="shared" si="19"/>
        <v>!!!</v>
      </c>
      <c r="C107" s="242"/>
      <c r="D107" s="272"/>
      <c r="E107" s="272"/>
      <c r="F107" s="273"/>
      <c r="G107" s="273"/>
      <c r="H107" s="273"/>
      <c r="I107" s="158"/>
      <c r="K107" s="8"/>
      <c r="L107" s="8"/>
      <c r="M107" s="8"/>
      <c r="N107" s="8"/>
      <c r="O107" s="8"/>
      <c r="P107" s="8"/>
      <c r="Q107" s="8">
        <f t="shared" si="18"/>
        <v>0</v>
      </c>
      <c r="R107" s="8"/>
      <c r="S107" s="8" t="str">
        <f>VLOOKUP($C106,{"29 - Psychiatrie (Erwachsene)","Einrichtungen2";"30 - Kinder- und Jugendpsychiatrie","Einrichtungen2";"31 - Psychosomatik","Einrichtungen2";"00 - Bitte eine Fachabteilung auswählen","Leer";0,"Leer";"","Leer"},2,0)</f>
        <v>Leer</v>
      </c>
      <c r="T107" s="8" t="str">
        <f>VLOOKUP($C107,{"29 - Psychiatrie (Erwachsene)","Ausnahmetatbestand";"30 - Kinder- und Jugendpsychiatrie","Ausnahmetatbestand";"31 - Psychosomatik","Ausnahmetatbestand";"00 - Bitte eine Fachabteilung auswählen","Leer";0,"Leer";"","Leer"},2,0)</f>
        <v>Leer</v>
      </c>
      <c r="U107" s="8">
        <f>VLOOKUP($C107,{"29 - Psychiatrie (Erwachsene)",1;"30 - Kinder- und Jugendpsychiatrie",1;"31 - Psychosomatik",1;"00 - Bitte eine Fachabteilung auswählen",0;0,0;"",0},2,0)</f>
        <v>0</v>
      </c>
      <c r="V107" s="8">
        <f t="shared" si="13"/>
        <v>0</v>
      </c>
      <c r="W107" s="8">
        <f t="shared" si="14"/>
        <v>0</v>
      </c>
      <c r="X107" s="8">
        <f t="shared" si="15"/>
        <v>0</v>
      </c>
      <c r="Y107" s="8">
        <f t="shared" si="16"/>
        <v>0</v>
      </c>
      <c r="Z107" s="8">
        <f t="shared" si="17"/>
        <v>0</v>
      </c>
      <c r="AA107" s="8"/>
      <c r="AB107" s="8"/>
      <c r="AC107" s="8"/>
      <c r="AD107" s="8"/>
    </row>
    <row r="108" spans="2:30" s="28" customFormat="1" ht="15" customHeight="1" x14ac:dyDescent="0.25">
      <c r="B108" s="76" t="str">
        <f t="shared" si="19"/>
        <v>!!!</v>
      </c>
      <c r="C108" s="242"/>
      <c r="D108" s="272"/>
      <c r="E108" s="272"/>
      <c r="F108" s="273"/>
      <c r="G108" s="273"/>
      <c r="H108" s="273"/>
      <c r="I108" s="158"/>
      <c r="K108" s="8"/>
      <c r="L108" s="8"/>
      <c r="M108" s="8"/>
      <c r="N108" s="8"/>
      <c r="O108" s="8"/>
      <c r="P108" s="8"/>
      <c r="Q108" s="8">
        <f t="shared" si="18"/>
        <v>0</v>
      </c>
      <c r="R108" s="8"/>
      <c r="S108" s="8" t="str">
        <f>VLOOKUP($C107,{"29 - Psychiatrie (Erwachsene)","Einrichtungen2";"30 - Kinder- und Jugendpsychiatrie","Einrichtungen2";"31 - Psychosomatik","Einrichtungen2";"00 - Bitte eine Fachabteilung auswählen","Leer";0,"Leer";"","Leer"},2,0)</f>
        <v>Leer</v>
      </c>
      <c r="T108" s="8" t="str">
        <f>VLOOKUP($C108,{"29 - Psychiatrie (Erwachsene)","Ausnahmetatbestand";"30 - Kinder- und Jugendpsychiatrie","Ausnahmetatbestand";"31 - Psychosomatik","Ausnahmetatbestand";"00 - Bitte eine Fachabteilung auswählen","Leer";0,"Leer";"","Leer"},2,0)</f>
        <v>Leer</v>
      </c>
      <c r="U108" s="8">
        <f>VLOOKUP($C108,{"29 - Psychiatrie (Erwachsene)",1;"30 - Kinder- und Jugendpsychiatrie",1;"31 - Psychosomatik",1;"00 - Bitte eine Fachabteilung auswählen",0;0,0;"",0},2,0)</f>
        <v>0</v>
      </c>
      <c r="V108" s="8">
        <f t="shared" si="13"/>
        <v>0</v>
      </c>
      <c r="W108" s="8">
        <f t="shared" si="14"/>
        <v>0</v>
      </c>
      <c r="X108" s="8">
        <f t="shared" si="15"/>
        <v>0</v>
      </c>
      <c r="Y108" s="8">
        <f t="shared" si="16"/>
        <v>0</v>
      </c>
      <c r="Z108" s="8">
        <f t="shared" si="17"/>
        <v>0</v>
      </c>
      <c r="AA108" s="8"/>
      <c r="AB108" s="8"/>
      <c r="AC108" s="8"/>
      <c r="AD108" s="8"/>
    </row>
    <row r="109" spans="2:30" s="28" customFormat="1" ht="15" customHeight="1" x14ac:dyDescent="0.25">
      <c r="B109" s="76" t="str">
        <f t="shared" si="19"/>
        <v>!!!</v>
      </c>
      <c r="C109" s="242"/>
      <c r="D109" s="272"/>
      <c r="E109" s="272"/>
      <c r="F109" s="273"/>
      <c r="G109" s="273"/>
      <c r="H109" s="273"/>
      <c r="I109" s="158"/>
      <c r="K109" s="8"/>
      <c r="L109" s="8"/>
      <c r="M109" s="8"/>
      <c r="N109" s="8"/>
      <c r="O109" s="8"/>
      <c r="P109" s="8"/>
      <c r="Q109" s="8">
        <f t="shared" si="18"/>
        <v>0</v>
      </c>
      <c r="R109" s="8"/>
      <c r="S109" s="8" t="str">
        <f>VLOOKUP($C108,{"29 - Psychiatrie (Erwachsene)","Einrichtungen2";"30 - Kinder- und Jugendpsychiatrie","Einrichtungen2";"31 - Psychosomatik","Einrichtungen2";"00 - Bitte eine Fachabteilung auswählen","Leer";0,"Leer";"","Leer"},2,0)</f>
        <v>Leer</v>
      </c>
      <c r="T109" s="8" t="str">
        <f>VLOOKUP($C109,{"29 - Psychiatrie (Erwachsene)","Ausnahmetatbestand";"30 - Kinder- und Jugendpsychiatrie","Ausnahmetatbestand";"31 - Psychosomatik","Ausnahmetatbestand";"00 - Bitte eine Fachabteilung auswählen","Leer";0,"Leer";"","Leer"},2,0)</f>
        <v>Leer</v>
      </c>
      <c r="U109" s="8">
        <f>VLOOKUP($C109,{"29 - Psychiatrie (Erwachsene)",1;"30 - Kinder- und Jugendpsychiatrie",1;"31 - Psychosomatik",1;"00 - Bitte eine Fachabteilung auswählen",0;0,0;"",0},2,0)</f>
        <v>0</v>
      </c>
      <c r="V109" s="8">
        <f t="shared" si="13"/>
        <v>0</v>
      </c>
      <c r="W109" s="8">
        <f t="shared" si="14"/>
        <v>0</v>
      </c>
      <c r="X109" s="8">
        <f t="shared" si="15"/>
        <v>0</v>
      </c>
      <c r="Y109" s="8">
        <f t="shared" si="16"/>
        <v>0</v>
      </c>
      <c r="Z109" s="8">
        <f t="shared" si="17"/>
        <v>0</v>
      </c>
      <c r="AA109" s="8"/>
      <c r="AB109" s="8"/>
      <c r="AC109" s="8"/>
      <c r="AD109" s="8"/>
    </row>
    <row r="110" spans="2:30" s="28" customFormat="1" ht="15" customHeight="1" x14ac:dyDescent="0.25">
      <c r="B110" s="76" t="str">
        <f t="shared" si="19"/>
        <v>!!!</v>
      </c>
      <c r="C110" s="242"/>
      <c r="D110" s="272"/>
      <c r="E110" s="272"/>
      <c r="F110" s="273"/>
      <c r="G110" s="273"/>
      <c r="H110" s="273"/>
      <c r="I110" s="158"/>
      <c r="K110" s="8"/>
      <c r="L110" s="8"/>
      <c r="M110" s="8"/>
      <c r="N110" s="8"/>
      <c r="O110" s="8"/>
      <c r="P110" s="8"/>
      <c r="Q110" s="8">
        <f t="shared" si="18"/>
        <v>0</v>
      </c>
      <c r="R110" s="8"/>
      <c r="S110" s="8" t="str">
        <f>VLOOKUP($C109,{"29 - Psychiatrie (Erwachsene)","Einrichtungen2";"30 - Kinder- und Jugendpsychiatrie","Einrichtungen2";"31 - Psychosomatik","Einrichtungen2";"00 - Bitte eine Fachabteilung auswählen","Leer";0,"Leer";"","Leer"},2,0)</f>
        <v>Leer</v>
      </c>
      <c r="T110" s="8" t="str">
        <f>VLOOKUP($C110,{"29 - Psychiatrie (Erwachsene)","Ausnahmetatbestand";"30 - Kinder- und Jugendpsychiatrie","Ausnahmetatbestand";"31 - Psychosomatik","Ausnahmetatbestand";"00 - Bitte eine Fachabteilung auswählen","Leer";0,"Leer";"","Leer"},2,0)</f>
        <v>Leer</v>
      </c>
      <c r="U110" s="8">
        <f>VLOOKUP($C110,{"29 - Psychiatrie (Erwachsene)",1;"30 - Kinder- und Jugendpsychiatrie",1;"31 - Psychosomatik",1;"00 - Bitte eine Fachabteilung auswählen",0;0,0;"",0},2,0)</f>
        <v>0</v>
      </c>
      <c r="V110" s="8">
        <f t="shared" si="13"/>
        <v>0</v>
      </c>
      <c r="W110" s="8">
        <f t="shared" si="14"/>
        <v>0</v>
      </c>
      <c r="X110" s="8">
        <f t="shared" si="15"/>
        <v>0</v>
      </c>
      <c r="Y110" s="8">
        <f t="shared" si="16"/>
        <v>0</v>
      </c>
      <c r="Z110" s="8">
        <f t="shared" si="17"/>
        <v>0</v>
      </c>
      <c r="AA110" s="8"/>
      <c r="AB110" s="8"/>
      <c r="AC110" s="8"/>
      <c r="AD110" s="8"/>
    </row>
    <row r="111" spans="2:30" s="28" customFormat="1" ht="15" customHeight="1" x14ac:dyDescent="0.25">
      <c r="B111" s="76" t="str">
        <f t="shared" si="19"/>
        <v>!!!</v>
      </c>
      <c r="C111" s="242"/>
      <c r="D111" s="272"/>
      <c r="E111" s="272"/>
      <c r="F111" s="273"/>
      <c r="G111" s="273"/>
      <c r="H111" s="273"/>
      <c r="I111" s="158"/>
      <c r="K111" s="8"/>
      <c r="L111" s="8"/>
      <c r="M111" s="8"/>
      <c r="N111" s="8"/>
      <c r="O111" s="8"/>
      <c r="P111" s="8"/>
      <c r="Q111" s="8">
        <f t="shared" si="18"/>
        <v>0</v>
      </c>
      <c r="R111" s="8"/>
      <c r="S111" s="8" t="str">
        <f>VLOOKUP($C110,{"29 - Psychiatrie (Erwachsene)","Einrichtungen2";"30 - Kinder- und Jugendpsychiatrie","Einrichtungen2";"31 - Psychosomatik","Einrichtungen2";"00 - Bitte eine Fachabteilung auswählen","Leer";0,"Leer";"","Leer"},2,0)</f>
        <v>Leer</v>
      </c>
      <c r="T111" s="8" t="str">
        <f>VLOOKUP($C111,{"29 - Psychiatrie (Erwachsene)","Ausnahmetatbestand";"30 - Kinder- und Jugendpsychiatrie","Ausnahmetatbestand";"31 - Psychosomatik","Ausnahmetatbestand";"00 - Bitte eine Fachabteilung auswählen","Leer";0,"Leer";"","Leer"},2,0)</f>
        <v>Leer</v>
      </c>
      <c r="U111" s="8">
        <f>VLOOKUP($C111,{"29 - Psychiatrie (Erwachsene)",1;"30 - Kinder- und Jugendpsychiatrie",1;"31 - Psychosomatik",1;"00 - Bitte eine Fachabteilung auswählen",0;0,0;"",0},2,0)</f>
        <v>0</v>
      </c>
      <c r="V111" s="8">
        <f t="shared" ref="V111:V174" si="20">IF(LEN($D111)&gt;0,1,0)</f>
        <v>0</v>
      </c>
      <c r="W111" s="8">
        <f t="shared" ref="W111:W174" si="21">IF(LEN($E111)&gt;0,1,0)</f>
        <v>0</v>
      </c>
      <c r="X111" s="8">
        <f t="shared" ref="X111:X174" si="22">IF(LEN($F111)&gt;0,1,0)</f>
        <v>0</v>
      </c>
      <c r="Y111" s="8">
        <f t="shared" ref="Y111:Y174" si="23">IF(LEN($G111)&gt;0,1,0)</f>
        <v>0</v>
      </c>
      <c r="Z111" s="8">
        <f t="shared" ref="Z111:Z174" si="24">IF(LEN($H111)&gt;0,1,0)</f>
        <v>0</v>
      </c>
      <c r="AA111" s="8"/>
      <c r="AB111" s="8"/>
      <c r="AC111" s="8"/>
      <c r="AD111" s="8"/>
    </row>
    <row r="112" spans="2:30" s="28" customFormat="1" ht="15" customHeight="1" x14ac:dyDescent="0.25">
      <c r="B112" s="76" t="str">
        <f t="shared" si="19"/>
        <v>!!!</v>
      </c>
      <c r="C112" s="242"/>
      <c r="D112" s="272"/>
      <c r="E112" s="272"/>
      <c r="F112" s="273"/>
      <c r="G112" s="273"/>
      <c r="H112" s="273"/>
      <c r="I112" s="158"/>
      <c r="K112" s="8"/>
      <c r="L112" s="8"/>
      <c r="M112" s="8"/>
      <c r="N112" s="8"/>
      <c r="O112" s="8"/>
      <c r="P112" s="8"/>
      <c r="Q112" s="8">
        <f t="shared" si="18"/>
        <v>0</v>
      </c>
      <c r="R112" s="8"/>
      <c r="S112" s="8" t="str">
        <f>VLOOKUP($C111,{"29 - Psychiatrie (Erwachsene)","Einrichtungen2";"30 - Kinder- und Jugendpsychiatrie","Einrichtungen2";"31 - Psychosomatik","Einrichtungen2";"00 - Bitte eine Fachabteilung auswählen","Leer";0,"Leer";"","Leer"},2,0)</f>
        <v>Leer</v>
      </c>
      <c r="T112" s="8" t="str">
        <f>VLOOKUP($C112,{"29 - Psychiatrie (Erwachsene)","Ausnahmetatbestand";"30 - Kinder- und Jugendpsychiatrie","Ausnahmetatbestand";"31 - Psychosomatik","Ausnahmetatbestand";"00 - Bitte eine Fachabteilung auswählen","Leer";0,"Leer";"","Leer"},2,0)</f>
        <v>Leer</v>
      </c>
      <c r="U112" s="8">
        <f>VLOOKUP($C112,{"29 - Psychiatrie (Erwachsene)",1;"30 - Kinder- und Jugendpsychiatrie",1;"31 - Psychosomatik",1;"00 - Bitte eine Fachabteilung auswählen",0;0,0;"",0},2,0)</f>
        <v>0</v>
      </c>
      <c r="V112" s="8">
        <f t="shared" si="20"/>
        <v>0</v>
      </c>
      <c r="W112" s="8">
        <f t="shared" si="21"/>
        <v>0</v>
      </c>
      <c r="X112" s="8">
        <f t="shared" si="22"/>
        <v>0</v>
      </c>
      <c r="Y112" s="8">
        <f t="shared" si="23"/>
        <v>0</v>
      </c>
      <c r="Z112" s="8">
        <f t="shared" si="24"/>
        <v>0</v>
      </c>
      <c r="AA112" s="8"/>
      <c r="AB112" s="8"/>
      <c r="AC112" s="8"/>
      <c r="AD112" s="8"/>
    </row>
    <row r="113" spans="1:38" s="28" customFormat="1" ht="15" customHeight="1" x14ac:dyDescent="0.25">
      <c r="B113" s="76" t="str">
        <f t="shared" si="19"/>
        <v>!!!</v>
      </c>
      <c r="C113" s="242"/>
      <c r="D113" s="272"/>
      <c r="E113" s="272"/>
      <c r="F113" s="273"/>
      <c r="G113" s="273"/>
      <c r="H113" s="273"/>
      <c r="I113" s="158"/>
      <c r="K113" s="8"/>
      <c r="L113" s="8"/>
      <c r="M113" s="8"/>
      <c r="N113" s="8"/>
      <c r="O113" s="8"/>
      <c r="P113" s="8"/>
      <c r="Q113" s="8">
        <f t="shared" si="18"/>
        <v>0</v>
      </c>
      <c r="R113" s="8"/>
      <c r="S113" s="8" t="str">
        <f>VLOOKUP($C112,{"29 - Psychiatrie (Erwachsene)","Einrichtungen2";"30 - Kinder- und Jugendpsychiatrie","Einrichtungen2";"31 - Psychosomatik","Einrichtungen2";"00 - Bitte eine Fachabteilung auswählen","Leer";0,"Leer";"","Leer"},2,0)</f>
        <v>Leer</v>
      </c>
      <c r="T113" s="8" t="str">
        <f>VLOOKUP($C113,{"29 - Psychiatrie (Erwachsene)","Ausnahmetatbestand";"30 - Kinder- und Jugendpsychiatrie","Ausnahmetatbestand";"31 - Psychosomatik","Ausnahmetatbestand";"00 - Bitte eine Fachabteilung auswählen","Leer";0,"Leer";"","Leer"},2,0)</f>
        <v>Leer</v>
      </c>
      <c r="U113" s="8">
        <f>VLOOKUP($C113,{"29 - Psychiatrie (Erwachsene)",1;"30 - Kinder- und Jugendpsychiatrie",1;"31 - Psychosomatik",1;"00 - Bitte eine Fachabteilung auswählen",0;0,0;"",0},2,0)</f>
        <v>0</v>
      </c>
      <c r="V113" s="8">
        <f t="shared" si="20"/>
        <v>0</v>
      </c>
      <c r="W113" s="8">
        <f t="shared" si="21"/>
        <v>0</v>
      </c>
      <c r="X113" s="8">
        <f t="shared" si="22"/>
        <v>0</v>
      </c>
      <c r="Y113" s="8">
        <f t="shared" si="23"/>
        <v>0</v>
      </c>
      <c r="Z113" s="8">
        <f t="shared" si="24"/>
        <v>0</v>
      </c>
      <c r="AA113" s="8"/>
      <c r="AB113" s="8"/>
      <c r="AC113" s="8"/>
      <c r="AD113" s="8"/>
    </row>
    <row r="114" spans="1:38" s="28" customFormat="1" ht="15" customHeight="1" x14ac:dyDescent="0.25">
      <c r="B114" s="76" t="str">
        <f t="shared" si="19"/>
        <v>!!!</v>
      </c>
      <c r="C114" s="242"/>
      <c r="D114" s="272"/>
      <c r="E114" s="272"/>
      <c r="F114" s="273"/>
      <c r="G114" s="273"/>
      <c r="H114" s="273"/>
      <c r="I114" s="158"/>
      <c r="K114" s="8"/>
      <c r="L114" s="8"/>
      <c r="M114" s="8"/>
      <c r="N114" s="8"/>
      <c r="O114" s="8"/>
      <c r="P114" s="8"/>
      <c r="Q114" s="8">
        <f t="shared" si="18"/>
        <v>0</v>
      </c>
      <c r="R114" s="8"/>
      <c r="S114" s="8" t="str">
        <f>VLOOKUP($C113,{"29 - Psychiatrie (Erwachsene)","Einrichtungen2";"30 - Kinder- und Jugendpsychiatrie","Einrichtungen2";"31 - Psychosomatik","Einrichtungen2";"00 - Bitte eine Fachabteilung auswählen","Leer";0,"Leer";"","Leer"},2,0)</f>
        <v>Leer</v>
      </c>
      <c r="T114" s="8" t="str">
        <f>VLOOKUP($C114,{"29 - Psychiatrie (Erwachsene)","Ausnahmetatbestand";"30 - Kinder- und Jugendpsychiatrie","Ausnahmetatbestand";"31 - Psychosomatik","Ausnahmetatbestand";"00 - Bitte eine Fachabteilung auswählen","Leer";0,"Leer";"","Leer"},2,0)</f>
        <v>Leer</v>
      </c>
      <c r="U114" s="8">
        <f>VLOOKUP($C114,{"29 - Psychiatrie (Erwachsene)",1;"30 - Kinder- und Jugendpsychiatrie",1;"31 - Psychosomatik",1;"00 - Bitte eine Fachabteilung auswählen",0;0,0;"",0},2,0)</f>
        <v>0</v>
      </c>
      <c r="V114" s="8">
        <f t="shared" si="20"/>
        <v>0</v>
      </c>
      <c r="W114" s="8">
        <f t="shared" si="21"/>
        <v>0</v>
      </c>
      <c r="X114" s="8">
        <f t="shared" si="22"/>
        <v>0</v>
      </c>
      <c r="Y114" s="8">
        <f t="shared" si="23"/>
        <v>0</v>
      </c>
      <c r="Z114" s="8">
        <f t="shared" si="24"/>
        <v>0</v>
      </c>
      <c r="AA114" s="8"/>
      <c r="AB114" s="8"/>
      <c r="AC114" s="8"/>
      <c r="AD114" s="8"/>
    </row>
    <row r="115" spans="1:38" s="28" customFormat="1" ht="15" customHeight="1" x14ac:dyDescent="0.25">
      <c r="B115" s="76" t="str">
        <f t="shared" si="19"/>
        <v>!!!</v>
      </c>
      <c r="C115" s="242"/>
      <c r="D115" s="272"/>
      <c r="E115" s="272"/>
      <c r="F115" s="273"/>
      <c r="G115" s="273"/>
      <c r="H115" s="273"/>
      <c r="I115" s="158"/>
      <c r="K115" s="8"/>
      <c r="L115" s="8"/>
      <c r="M115" s="8"/>
      <c r="N115" s="8"/>
      <c r="O115" s="8"/>
      <c r="P115" s="8"/>
      <c r="Q115" s="8">
        <f t="shared" si="18"/>
        <v>0</v>
      </c>
      <c r="R115" s="8"/>
      <c r="S115" s="8" t="str">
        <f>VLOOKUP($C114,{"29 - Psychiatrie (Erwachsene)","Einrichtungen2";"30 - Kinder- und Jugendpsychiatrie","Einrichtungen2";"31 - Psychosomatik","Einrichtungen2";"00 - Bitte eine Fachabteilung auswählen","Leer";0,"Leer";"","Leer"},2,0)</f>
        <v>Leer</v>
      </c>
      <c r="T115" s="8" t="str">
        <f>VLOOKUP($C115,{"29 - Psychiatrie (Erwachsene)","Ausnahmetatbestand";"30 - Kinder- und Jugendpsychiatrie","Ausnahmetatbestand";"31 - Psychosomatik","Ausnahmetatbestand";"00 - Bitte eine Fachabteilung auswählen","Leer";0,"Leer";"","Leer"},2,0)</f>
        <v>Leer</v>
      </c>
      <c r="U115" s="8">
        <f>VLOOKUP($C115,{"29 - Psychiatrie (Erwachsene)",1;"30 - Kinder- und Jugendpsychiatrie",1;"31 - Psychosomatik",1;"00 - Bitte eine Fachabteilung auswählen",0;0,0;"",0},2,0)</f>
        <v>0</v>
      </c>
      <c r="V115" s="8">
        <f t="shared" si="20"/>
        <v>0</v>
      </c>
      <c r="W115" s="8">
        <f t="shared" si="21"/>
        <v>0</v>
      </c>
      <c r="X115" s="8">
        <f t="shared" si="22"/>
        <v>0</v>
      </c>
      <c r="Y115" s="8">
        <f t="shared" si="23"/>
        <v>0</v>
      </c>
      <c r="Z115" s="8">
        <f t="shared" si="24"/>
        <v>0</v>
      </c>
      <c r="AA115" s="8"/>
      <c r="AB115" s="8"/>
      <c r="AC115" s="8"/>
      <c r="AD115" s="8"/>
    </row>
    <row r="116" spans="1:38" s="28" customFormat="1" ht="15" customHeight="1" x14ac:dyDescent="0.25">
      <c r="B116" s="76" t="str">
        <f t="shared" si="19"/>
        <v>!!!</v>
      </c>
      <c r="C116" s="242"/>
      <c r="D116" s="272"/>
      <c r="E116" s="272"/>
      <c r="F116" s="273"/>
      <c r="G116" s="273"/>
      <c r="H116" s="273"/>
      <c r="I116" s="158"/>
      <c r="K116" s="8"/>
      <c r="L116" s="8"/>
      <c r="M116" s="8"/>
      <c r="N116" s="8"/>
      <c r="O116" s="8"/>
      <c r="P116" s="8"/>
      <c r="Q116" s="8">
        <f t="shared" si="18"/>
        <v>0</v>
      </c>
      <c r="R116" s="8"/>
      <c r="S116" s="8" t="str">
        <f>VLOOKUP($C115,{"29 - Psychiatrie (Erwachsene)","Einrichtungen2";"30 - Kinder- und Jugendpsychiatrie","Einrichtungen2";"31 - Psychosomatik","Einrichtungen2";"00 - Bitte eine Fachabteilung auswählen","Leer";0,"Leer";"","Leer"},2,0)</f>
        <v>Leer</v>
      </c>
      <c r="T116" s="8" t="str">
        <f>VLOOKUP($C116,{"29 - Psychiatrie (Erwachsene)","Ausnahmetatbestand";"30 - Kinder- und Jugendpsychiatrie","Ausnahmetatbestand";"31 - Psychosomatik","Ausnahmetatbestand";"00 - Bitte eine Fachabteilung auswählen","Leer";0,"Leer";"","Leer"},2,0)</f>
        <v>Leer</v>
      </c>
      <c r="U116" s="8">
        <f>VLOOKUP($C116,{"29 - Psychiatrie (Erwachsene)",1;"30 - Kinder- und Jugendpsychiatrie",1;"31 - Psychosomatik",1;"00 - Bitte eine Fachabteilung auswählen",0;0,0;"",0},2,0)</f>
        <v>0</v>
      </c>
      <c r="V116" s="8">
        <f t="shared" si="20"/>
        <v>0</v>
      </c>
      <c r="W116" s="8">
        <f t="shared" si="21"/>
        <v>0</v>
      </c>
      <c r="X116" s="8">
        <f t="shared" si="22"/>
        <v>0</v>
      </c>
      <c r="Y116" s="8">
        <f t="shared" si="23"/>
        <v>0</v>
      </c>
      <c r="Z116" s="8">
        <f t="shared" si="24"/>
        <v>0</v>
      </c>
      <c r="AA116" s="8"/>
      <c r="AB116" s="8"/>
      <c r="AC116" s="8"/>
      <c r="AD116" s="8"/>
    </row>
    <row r="117" spans="1:38" s="28" customFormat="1" ht="15" customHeight="1" x14ac:dyDescent="0.25">
      <c r="B117" s="76" t="str">
        <f t="shared" si="19"/>
        <v>!!!</v>
      </c>
      <c r="C117" s="242"/>
      <c r="D117" s="272"/>
      <c r="E117" s="272"/>
      <c r="F117" s="273"/>
      <c r="G117" s="273"/>
      <c r="H117" s="273"/>
      <c r="I117" s="158"/>
      <c r="K117" s="8"/>
      <c r="L117" s="8"/>
      <c r="M117" s="8"/>
      <c r="N117" s="8"/>
      <c r="O117" s="8"/>
      <c r="P117" s="8"/>
      <c r="Q117" s="8">
        <f t="shared" si="18"/>
        <v>0</v>
      </c>
      <c r="R117" s="8"/>
      <c r="S117" s="8" t="str">
        <f>VLOOKUP($C116,{"29 - Psychiatrie (Erwachsene)","Einrichtungen2";"30 - Kinder- und Jugendpsychiatrie","Einrichtungen2";"31 - Psychosomatik","Einrichtungen2";"00 - Bitte eine Fachabteilung auswählen","Leer";0,"Leer";"","Leer"},2,0)</f>
        <v>Leer</v>
      </c>
      <c r="T117" s="8" t="str">
        <f>VLOOKUP($C117,{"29 - Psychiatrie (Erwachsene)","Ausnahmetatbestand";"30 - Kinder- und Jugendpsychiatrie","Ausnahmetatbestand";"31 - Psychosomatik","Ausnahmetatbestand";"00 - Bitte eine Fachabteilung auswählen","Leer";0,"Leer";"","Leer"},2,0)</f>
        <v>Leer</v>
      </c>
      <c r="U117" s="8">
        <f>VLOOKUP($C117,{"29 - Psychiatrie (Erwachsene)",1;"30 - Kinder- und Jugendpsychiatrie",1;"31 - Psychosomatik",1;"00 - Bitte eine Fachabteilung auswählen",0;0,0;"",0},2,0)</f>
        <v>0</v>
      </c>
      <c r="V117" s="8">
        <f t="shared" si="20"/>
        <v>0</v>
      </c>
      <c r="W117" s="8">
        <f t="shared" si="21"/>
        <v>0</v>
      </c>
      <c r="X117" s="8">
        <f t="shared" si="22"/>
        <v>0</v>
      </c>
      <c r="Y117" s="8">
        <f t="shared" si="23"/>
        <v>0</v>
      </c>
      <c r="Z117" s="8">
        <f t="shared" si="24"/>
        <v>0</v>
      </c>
      <c r="AA117" s="8"/>
      <c r="AB117" s="8"/>
      <c r="AC117" s="8"/>
      <c r="AD117" s="8"/>
    </row>
    <row r="118" spans="1:38" s="28" customFormat="1" ht="15" customHeight="1" x14ac:dyDescent="0.25">
      <c r="B118" s="76" t="str">
        <f t="shared" si="19"/>
        <v>!!!</v>
      </c>
      <c r="C118" s="242"/>
      <c r="D118" s="272"/>
      <c r="E118" s="272"/>
      <c r="F118" s="273"/>
      <c r="G118" s="273"/>
      <c r="H118" s="273"/>
      <c r="I118" s="158"/>
      <c r="K118" s="8"/>
      <c r="L118" s="8"/>
      <c r="M118" s="8"/>
      <c r="N118" s="8"/>
      <c r="O118" s="8"/>
      <c r="P118" s="8"/>
      <c r="Q118" s="8">
        <f t="shared" si="18"/>
        <v>0</v>
      </c>
      <c r="R118" s="8"/>
      <c r="S118" s="8" t="str">
        <f>VLOOKUP($C117,{"29 - Psychiatrie (Erwachsene)","Einrichtungen2";"30 - Kinder- und Jugendpsychiatrie","Einrichtungen2";"31 - Psychosomatik","Einrichtungen2";"00 - Bitte eine Fachabteilung auswählen","Leer";0,"Leer";"","Leer"},2,0)</f>
        <v>Leer</v>
      </c>
      <c r="T118" s="8" t="str">
        <f>VLOOKUP($C118,{"29 - Psychiatrie (Erwachsene)","Ausnahmetatbestand";"30 - Kinder- und Jugendpsychiatrie","Ausnahmetatbestand";"31 - Psychosomatik","Ausnahmetatbestand";"00 - Bitte eine Fachabteilung auswählen","Leer";0,"Leer";"","Leer"},2,0)</f>
        <v>Leer</v>
      </c>
      <c r="U118" s="8">
        <f>VLOOKUP($C118,{"29 - Psychiatrie (Erwachsene)",1;"30 - Kinder- und Jugendpsychiatrie",1;"31 - Psychosomatik",1;"00 - Bitte eine Fachabteilung auswählen",0;0,0;"",0},2,0)</f>
        <v>0</v>
      </c>
      <c r="V118" s="8">
        <f t="shared" si="20"/>
        <v>0</v>
      </c>
      <c r="W118" s="8">
        <f t="shared" si="21"/>
        <v>0</v>
      </c>
      <c r="X118" s="8">
        <f t="shared" si="22"/>
        <v>0</v>
      </c>
      <c r="Y118" s="8">
        <f t="shared" si="23"/>
        <v>0</v>
      </c>
      <c r="Z118" s="8">
        <f t="shared" si="24"/>
        <v>0</v>
      </c>
      <c r="AA118" s="8"/>
      <c r="AB118" s="8"/>
      <c r="AC118" s="8"/>
      <c r="AD118" s="8"/>
    </row>
    <row r="119" spans="1:38" s="28" customFormat="1" ht="15" customHeight="1" x14ac:dyDescent="0.25">
      <c r="B119" s="76" t="str">
        <f t="shared" si="19"/>
        <v>!!!</v>
      </c>
      <c r="C119" s="242"/>
      <c r="D119" s="272"/>
      <c r="E119" s="272"/>
      <c r="F119" s="273"/>
      <c r="G119" s="273"/>
      <c r="H119" s="273"/>
      <c r="I119" s="158"/>
      <c r="K119" s="8"/>
      <c r="L119" s="8"/>
      <c r="M119" s="8"/>
      <c r="N119" s="8"/>
      <c r="O119" s="8"/>
      <c r="P119" s="8"/>
      <c r="Q119" s="8">
        <f t="shared" si="18"/>
        <v>0</v>
      </c>
      <c r="R119" s="8"/>
      <c r="S119" s="8" t="str">
        <f>VLOOKUP($C118,{"29 - Psychiatrie (Erwachsene)","Einrichtungen2";"30 - Kinder- und Jugendpsychiatrie","Einrichtungen2";"31 - Psychosomatik","Einrichtungen2";"00 - Bitte eine Fachabteilung auswählen","Leer";0,"Leer";"","Leer"},2,0)</f>
        <v>Leer</v>
      </c>
      <c r="T119" s="8" t="str">
        <f>VLOOKUP($C119,{"29 - Psychiatrie (Erwachsene)","Ausnahmetatbestand";"30 - Kinder- und Jugendpsychiatrie","Ausnahmetatbestand";"31 - Psychosomatik","Ausnahmetatbestand";"00 - Bitte eine Fachabteilung auswählen","Leer";0,"Leer";"","Leer"},2,0)</f>
        <v>Leer</v>
      </c>
      <c r="U119" s="8">
        <f>VLOOKUP($C119,{"29 - Psychiatrie (Erwachsene)",1;"30 - Kinder- und Jugendpsychiatrie",1;"31 - Psychosomatik",1;"00 - Bitte eine Fachabteilung auswählen",0;0,0;"",0},2,0)</f>
        <v>0</v>
      </c>
      <c r="V119" s="8">
        <f t="shared" si="20"/>
        <v>0</v>
      </c>
      <c r="W119" s="8">
        <f t="shared" si="21"/>
        <v>0</v>
      </c>
      <c r="X119" s="8">
        <f t="shared" si="22"/>
        <v>0</v>
      </c>
      <c r="Y119" s="8">
        <f t="shared" si="23"/>
        <v>0</v>
      </c>
      <c r="Z119" s="8">
        <f t="shared" si="24"/>
        <v>0</v>
      </c>
      <c r="AA119" s="8"/>
      <c r="AB119" s="8"/>
      <c r="AC119" s="8"/>
      <c r="AD119" s="8"/>
    </row>
    <row r="120" spans="1:38" s="28" customFormat="1" ht="15" customHeight="1" x14ac:dyDescent="0.25">
      <c r="B120" s="76" t="str">
        <f t="shared" si="19"/>
        <v>!!!</v>
      </c>
      <c r="C120" s="242"/>
      <c r="D120" s="272"/>
      <c r="E120" s="272"/>
      <c r="F120" s="273"/>
      <c r="G120" s="273"/>
      <c r="H120" s="273"/>
      <c r="I120" s="158"/>
      <c r="J120" s="159"/>
      <c r="K120" s="8"/>
      <c r="L120" s="8"/>
      <c r="M120" s="8"/>
      <c r="N120" s="8"/>
      <c r="O120" s="8"/>
      <c r="P120" s="8"/>
      <c r="Q120" s="8">
        <f t="shared" si="18"/>
        <v>0</v>
      </c>
      <c r="R120" s="8"/>
      <c r="S120" s="8" t="str">
        <f>VLOOKUP($C119,{"29 - Psychiatrie (Erwachsene)","Einrichtungen2";"30 - Kinder- und Jugendpsychiatrie","Einrichtungen2";"31 - Psychosomatik","Einrichtungen2";"00 - Bitte eine Fachabteilung auswählen","Leer";0,"Leer";"","Leer"},2,0)</f>
        <v>Leer</v>
      </c>
      <c r="T120" s="8" t="str">
        <f>VLOOKUP($C120,{"29 - Psychiatrie (Erwachsene)","Ausnahmetatbestand";"30 - Kinder- und Jugendpsychiatrie","Ausnahmetatbestand";"31 - Psychosomatik","Ausnahmetatbestand";"00 - Bitte eine Fachabteilung auswählen","Leer";0,"Leer";"","Leer"},2,0)</f>
        <v>Leer</v>
      </c>
      <c r="U120" s="8">
        <f>VLOOKUP($C120,{"29 - Psychiatrie (Erwachsene)",1;"30 - Kinder- und Jugendpsychiatrie",1;"31 - Psychosomatik",1;"00 - Bitte eine Fachabteilung auswählen",0;0,0;"",0},2,0)</f>
        <v>0</v>
      </c>
      <c r="V120" s="8">
        <f t="shared" si="20"/>
        <v>0</v>
      </c>
      <c r="W120" s="8">
        <f t="shared" si="21"/>
        <v>0</v>
      </c>
      <c r="X120" s="8">
        <f t="shared" si="22"/>
        <v>0</v>
      </c>
      <c r="Y120" s="8">
        <f t="shared" si="23"/>
        <v>0</v>
      </c>
      <c r="Z120" s="8">
        <f t="shared" si="24"/>
        <v>0</v>
      </c>
      <c r="AA120" s="8"/>
      <c r="AB120" s="8"/>
      <c r="AC120" s="8"/>
      <c r="AD120" s="8"/>
    </row>
    <row r="121" spans="1:38" x14ac:dyDescent="0.25">
      <c r="A121" s="28"/>
      <c r="B121" s="76" t="str">
        <f t="shared" ref="B121:B184" si="25">IF(SUM(U121:Z121)&lt;6,"!!!","")</f>
        <v>!!!</v>
      </c>
      <c r="C121" s="242"/>
      <c r="D121" s="272"/>
      <c r="E121" s="272"/>
      <c r="F121" s="273"/>
      <c r="G121" s="273"/>
      <c r="H121" s="273"/>
      <c r="I121" s="158"/>
      <c r="J121" s="159"/>
      <c r="Q121" s="8">
        <f t="shared" ref="Q121:Q184" si="26">IF(LEN(B121)&gt;0,0,1)</f>
        <v>0</v>
      </c>
      <c r="S121" s="8" t="str">
        <f>VLOOKUP($C120,{"29 - Psychiatrie (Erwachsene)","Einrichtungen2";"30 - Kinder- und Jugendpsychiatrie","Einrichtungen2";"31 - Psychosomatik","Einrichtungen2";"00 - Bitte eine Fachabteilung auswählen","Leer";0,"Leer";"","Leer"},2,0)</f>
        <v>Leer</v>
      </c>
      <c r="T121" s="8" t="str">
        <f>VLOOKUP($C121,{"29 - Psychiatrie (Erwachsene)","Ausnahmetatbestand";"30 - Kinder- und Jugendpsychiatrie","Ausnahmetatbestand";"31 - Psychosomatik","Ausnahmetatbestand";"00 - Bitte eine Fachabteilung auswählen","Leer";0,"Leer";"","Leer"},2,0)</f>
        <v>Leer</v>
      </c>
      <c r="U121" s="8">
        <f>VLOOKUP($C121,{"29 - Psychiatrie (Erwachsene)",1;"30 - Kinder- und Jugendpsychiatrie",1;"31 - Psychosomatik",1;"00 - Bitte eine Fachabteilung auswählen",0;0,0;"",0},2,0)</f>
        <v>0</v>
      </c>
      <c r="V121" s="8">
        <f t="shared" si="20"/>
        <v>0</v>
      </c>
      <c r="W121" s="8">
        <f t="shared" si="21"/>
        <v>0</v>
      </c>
      <c r="X121" s="8">
        <f t="shared" si="22"/>
        <v>0</v>
      </c>
      <c r="Y121" s="8">
        <f t="shared" si="23"/>
        <v>0</v>
      </c>
      <c r="Z121" s="8">
        <f t="shared" si="24"/>
        <v>0</v>
      </c>
      <c r="AE121" s="28"/>
      <c r="AF121" s="28"/>
      <c r="AG121" s="28"/>
      <c r="AH121" s="28"/>
      <c r="AI121" s="28"/>
      <c r="AJ121" s="28"/>
      <c r="AK121" s="28"/>
      <c r="AL121" s="28"/>
    </row>
    <row r="122" spans="1:38" x14ac:dyDescent="0.25">
      <c r="A122" s="28"/>
      <c r="B122" s="76" t="str">
        <f t="shared" si="25"/>
        <v>!!!</v>
      </c>
      <c r="C122" s="242"/>
      <c r="D122" s="272"/>
      <c r="E122" s="272"/>
      <c r="F122" s="273"/>
      <c r="G122" s="273"/>
      <c r="H122" s="273"/>
      <c r="I122" s="158"/>
      <c r="J122" s="159"/>
      <c r="Q122" s="8">
        <f t="shared" si="26"/>
        <v>0</v>
      </c>
      <c r="S122" s="8" t="str">
        <f>VLOOKUP($C121,{"29 - Psychiatrie (Erwachsene)","Einrichtungen2";"30 - Kinder- und Jugendpsychiatrie","Einrichtungen2";"31 - Psychosomatik","Einrichtungen2";"00 - Bitte eine Fachabteilung auswählen","Leer";0,"Leer";"","Leer"},2,0)</f>
        <v>Leer</v>
      </c>
      <c r="T122" s="8" t="str">
        <f>VLOOKUP($C122,{"29 - Psychiatrie (Erwachsene)","Ausnahmetatbestand";"30 - Kinder- und Jugendpsychiatrie","Ausnahmetatbestand";"31 - Psychosomatik","Ausnahmetatbestand";"00 - Bitte eine Fachabteilung auswählen","Leer";0,"Leer";"","Leer"},2,0)</f>
        <v>Leer</v>
      </c>
      <c r="U122" s="8">
        <f>VLOOKUP($C122,{"29 - Psychiatrie (Erwachsene)",1;"30 - Kinder- und Jugendpsychiatrie",1;"31 - Psychosomatik",1;"00 - Bitte eine Fachabteilung auswählen",0;0,0;"",0},2,0)</f>
        <v>0</v>
      </c>
      <c r="V122" s="8">
        <f t="shared" si="20"/>
        <v>0</v>
      </c>
      <c r="W122" s="8">
        <f t="shared" si="21"/>
        <v>0</v>
      </c>
      <c r="X122" s="8">
        <f t="shared" si="22"/>
        <v>0</v>
      </c>
      <c r="Y122" s="8">
        <f t="shared" si="23"/>
        <v>0</v>
      </c>
      <c r="Z122" s="8">
        <f t="shared" si="24"/>
        <v>0</v>
      </c>
      <c r="AE122" s="28"/>
      <c r="AF122" s="28"/>
      <c r="AG122" s="28"/>
      <c r="AH122" s="28"/>
      <c r="AI122" s="28"/>
      <c r="AJ122" s="28"/>
      <c r="AK122" s="28"/>
      <c r="AL122" s="28"/>
    </row>
    <row r="123" spans="1:38" x14ac:dyDescent="0.25">
      <c r="A123" s="28"/>
      <c r="B123" s="76" t="str">
        <f t="shared" si="25"/>
        <v>!!!</v>
      </c>
      <c r="C123" s="242"/>
      <c r="D123" s="272"/>
      <c r="E123" s="272"/>
      <c r="F123" s="273"/>
      <c r="G123" s="273"/>
      <c r="H123" s="273"/>
      <c r="I123" s="158"/>
      <c r="J123" s="159"/>
      <c r="Q123" s="8">
        <f t="shared" si="26"/>
        <v>0</v>
      </c>
      <c r="S123" s="8" t="str">
        <f>VLOOKUP($C122,{"29 - Psychiatrie (Erwachsene)","Einrichtungen2";"30 - Kinder- und Jugendpsychiatrie","Einrichtungen2";"31 - Psychosomatik","Einrichtungen2";"00 - Bitte eine Fachabteilung auswählen","Leer";0,"Leer";"","Leer"},2,0)</f>
        <v>Leer</v>
      </c>
      <c r="T123" s="8" t="str">
        <f>VLOOKUP($C123,{"29 - Psychiatrie (Erwachsene)","Ausnahmetatbestand";"30 - Kinder- und Jugendpsychiatrie","Ausnahmetatbestand";"31 - Psychosomatik","Ausnahmetatbestand";"00 - Bitte eine Fachabteilung auswählen","Leer";0,"Leer";"","Leer"},2,0)</f>
        <v>Leer</v>
      </c>
      <c r="U123" s="8">
        <f>VLOOKUP($C123,{"29 - Psychiatrie (Erwachsene)",1;"30 - Kinder- und Jugendpsychiatrie",1;"31 - Psychosomatik",1;"00 - Bitte eine Fachabteilung auswählen",0;0,0;"",0},2,0)</f>
        <v>0</v>
      </c>
      <c r="V123" s="8">
        <f t="shared" si="20"/>
        <v>0</v>
      </c>
      <c r="W123" s="8">
        <f t="shared" si="21"/>
        <v>0</v>
      </c>
      <c r="X123" s="8">
        <f t="shared" si="22"/>
        <v>0</v>
      </c>
      <c r="Y123" s="8">
        <f t="shared" si="23"/>
        <v>0</v>
      </c>
      <c r="Z123" s="8">
        <f t="shared" si="24"/>
        <v>0</v>
      </c>
      <c r="AE123" s="28"/>
      <c r="AF123" s="28"/>
      <c r="AG123" s="28"/>
      <c r="AH123" s="28"/>
      <c r="AI123" s="28"/>
      <c r="AJ123" s="28"/>
      <c r="AK123" s="28"/>
      <c r="AL123" s="28"/>
    </row>
    <row r="124" spans="1:38" x14ac:dyDescent="0.25">
      <c r="A124" s="28"/>
      <c r="B124" s="76" t="str">
        <f t="shared" si="25"/>
        <v>!!!</v>
      </c>
      <c r="C124" s="242"/>
      <c r="D124" s="272"/>
      <c r="E124" s="272"/>
      <c r="F124" s="273"/>
      <c r="G124" s="273"/>
      <c r="H124" s="273"/>
      <c r="I124" s="158"/>
      <c r="J124" s="159"/>
      <c r="Q124" s="8">
        <f t="shared" si="26"/>
        <v>0</v>
      </c>
      <c r="S124" s="8" t="str">
        <f>VLOOKUP($C123,{"29 - Psychiatrie (Erwachsene)","Einrichtungen2";"30 - Kinder- und Jugendpsychiatrie","Einrichtungen2";"31 - Psychosomatik","Einrichtungen2";"00 - Bitte eine Fachabteilung auswählen","Leer";0,"Leer";"","Leer"},2,0)</f>
        <v>Leer</v>
      </c>
      <c r="T124" s="8" t="str">
        <f>VLOOKUP($C124,{"29 - Psychiatrie (Erwachsene)","Ausnahmetatbestand";"30 - Kinder- und Jugendpsychiatrie","Ausnahmetatbestand";"31 - Psychosomatik","Ausnahmetatbestand";"00 - Bitte eine Fachabteilung auswählen","Leer";0,"Leer";"","Leer"},2,0)</f>
        <v>Leer</v>
      </c>
      <c r="U124" s="8">
        <f>VLOOKUP($C124,{"29 - Psychiatrie (Erwachsene)",1;"30 - Kinder- und Jugendpsychiatrie",1;"31 - Psychosomatik",1;"00 - Bitte eine Fachabteilung auswählen",0;0,0;"",0},2,0)</f>
        <v>0</v>
      </c>
      <c r="V124" s="8">
        <f t="shared" si="20"/>
        <v>0</v>
      </c>
      <c r="W124" s="8">
        <f t="shared" si="21"/>
        <v>0</v>
      </c>
      <c r="X124" s="8">
        <f t="shared" si="22"/>
        <v>0</v>
      </c>
      <c r="Y124" s="8">
        <f t="shared" si="23"/>
        <v>0</v>
      </c>
      <c r="Z124" s="8">
        <f t="shared" si="24"/>
        <v>0</v>
      </c>
      <c r="AE124" s="28"/>
      <c r="AF124" s="28"/>
      <c r="AG124" s="28"/>
      <c r="AH124" s="28"/>
      <c r="AI124" s="28"/>
      <c r="AJ124" s="28"/>
      <c r="AK124" s="28"/>
      <c r="AL124" s="28"/>
    </row>
    <row r="125" spans="1:38" x14ac:dyDescent="0.25">
      <c r="A125" s="28"/>
      <c r="B125" s="76" t="str">
        <f t="shared" si="25"/>
        <v>!!!</v>
      </c>
      <c r="C125" s="242"/>
      <c r="D125" s="272"/>
      <c r="E125" s="272"/>
      <c r="F125" s="273"/>
      <c r="G125" s="273"/>
      <c r="H125" s="273"/>
      <c r="I125" s="158"/>
      <c r="J125" s="159"/>
      <c r="Q125" s="8">
        <f t="shared" si="26"/>
        <v>0</v>
      </c>
      <c r="S125" s="8" t="str">
        <f>VLOOKUP($C124,{"29 - Psychiatrie (Erwachsene)","Einrichtungen2";"30 - Kinder- und Jugendpsychiatrie","Einrichtungen2";"31 - Psychosomatik","Einrichtungen2";"00 - Bitte eine Fachabteilung auswählen","Leer";0,"Leer";"","Leer"},2,0)</f>
        <v>Leer</v>
      </c>
      <c r="T125" s="8" t="str">
        <f>VLOOKUP($C125,{"29 - Psychiatrie (Erwachsene)","Ausnahmetatbestand";"30 - Kinder- und Jugendpsychiatrie","Ausnahmetatbestand";"31 - Psychosomatik","Ausnahmetatbestand";"00 - Bitte eine Fachabteilung auswählen","Leer";0,"Leer";"","Leer"},2,0)</f>
        <v>Leer</v>
      </c>
      <c r="U125" s="8">
        <f>VLOOKUP($C125,{"29 - Psychiatrie (Erwachsene)",1;"30 - Kinder- und Jugendpsychiatrie",1;"31 - Psychosomatik",1;"00 - Bitte eine Fachabteilung auswählen",0;0,0;"",0},2,0)</f>
        <v>0</v>
      </c>
      <c r="V125" s="8">
        <f t="shared" si="20"/>
        <v>0</v>
      </c>
      <c r="W125" s="8">
        <f t="shared" si="21"/>
        <v>0</v>
      </c>
      <c r="X125" s="8">
        <f t="shared" si="22"/>
        <v>0</v>
      </c>
      <c r="Y125" s="8">
        <f t="shared" si="23"/>
        <v>0</v>
      </c>
      <c r="Z125" s="8">
        <f t="shared" si="24"/>
        <v>0</v>
      </c>
      <c r="AE125" s="28"/>
      <c r="AF125" s="28"/>
      <c r="AG125" s="28"/>
      <c r="AH125" s="28"/>
      <c r="AI125" s="28"/>
      <c r="AJ125" s="28"/>
      <c r="AK125" s="28"/>
      <c r="AL125" s="28"/>
    </row>
    <row r="126" spans="1:38" x14ac:dyDescent="0.25">
      <c r="A126" s="28"/>
      <c r="B126" s="76" t="str">
        <f t="shared" si="25"/>
        <v>!!!</v>
      </c>
      <c r="C126" s="242"/>
      <c r="D126" s="272"/>
      <c r="E126" s="272"/>
      <c r="F126" s="273"/>
      <c r="G126" s="273"/>
      <c r="H126" s="273"/>
      <c r="I126" s="158"/>
      <c r="J126" s="159"/>
      <c r="Q126" s="8">
        <f t="shared" si="26"/>
        <v>0</v>
      </c>
      <c r="S126" s="8" t="str">
        <f>VLOOKUP($C125,{"29 - Psychiatrie (Erwachsene)","Einrichtungen2";"30 - Kinder- und Jugendpsychiatrie","Einrichtungen2";"31 - Psychosomatik","Einrichtungen2";"00 - Bitte eine Fachabteilung auswählen","Leer";0,"Leer";"","Leer"},2,0)</f>
        <v>Leer</v>
      </c>
      <c r="T126" s="8" t="str">
        <f>VLOOKUP($C126,{"29 - Psychiatrie (Erwachsene)","Ausnahmetatbestand";"30 - Kinder- und Jugendpsychiatrie","Ausnahmetatbestand";"31 - Psychosomatik","Ausnahmetatbestand";"00 - Bitte eine Fachabteilung auswählen","Leer";0,"Leer";"","Leer"},2,0)</f>
        <v>Leer</v>
      </c>
      <c r="U126" s="8">
        <f>VLOOKUP($C126,{"29 - Psychiatrie (Erwachsene)",1;"30 - Kinder- und Jugendpsychiatrie",1;"31 - Psychosomatik",1;"00 - Bitte eine Fachabteilung auswählen",0;0,0;"",0},2,0)</f>
        <v>0</v>
      </c>
      <c r="V126" s="8">
        <f t="shared" si="20"/>
        <v>0</v>
      </c>
      <c r="W126" s="8">
        <f t="shared" si="21"/>
        <v>0</v>
      </c>
      <c r="X126" s="8">
        <f t="shared" si="22"/>
        <v>0</v>
      </c>
      <c r="Y126" s="8">
        <f t="shared" si="23"/>
        <v>0</v>
      </c>
      <c r="Z126" s="8">
        <f t="shared" si="24"/>
        <v>0</v>
      </c>
      <c r="AE126" s="28"/>
      <c r="AF126" s="28"/>
      <c r="AG126" s="28"/>
      <c r="AH126" s="28"/>
      <c r="AI126" s="28"/>
      <c r="AJ126" s="28"/>
      <c r="AK126" s="28"/>
      <c r="AL126" s="28"/>
    </row>
    <row r="127" spans="1:38" x14ac:dyDescent="0.25">
      <c r="A127" s="28"/>
      <c r="B127" s="76" t="str">
        <f t="shared" si="25"/>
        <v>!!!</v>
      </c>
      <c r="C127" s="242"/>
      <c r="D127" s="272"/>
      <c r="E127" s="272"/>
      <c r="F127" s="273"/>
      <c r="G127" s="273"/>
      <c r="H127" s="273"/>
      <c r="I127" s="158"/>
      <c r="J127" s="159"/>
      <c r="Q127" s="8">
        <f t="shared" si="26"/>
        <v>0</v>
      </c>
      <c r="S127" s="8" t="str">
        <f>VLOOKUP($C126,{"29 - Psychiatrie (Erwachsene)","Einrichtungen2";"30 - Kinder- und Jugendpsychiatrie","Einrichtungen2";"31 - Psychosomatik","Einrichtungen2";"00 - Bitte eine Fachabteilung auswählen","Leer";0,"Leer";"","Leer"},2,0)</f>
        <v>Leer</v>
      </c>
      <c r="T127" s="8" t="str">
        <f>VLOOKUP($C127,{"29 - Psychiatrie (Erwachsene)","Ausnahmetatbestand";"30 - Kinder- und Jugendpsychiatrie","Ausnahmetatbestand";"31 - Psychosomatik","Ausnahmetatbestand";"00 - Bitte eine Fachabteilung auswählen","Leer";0,"Leer";"","Leer"},2,0)</f>
        <v>Leer</v>
      </c>
      <c r="U127" s="8">
        <f>VLOOKUP($C127,{"29 - Psychiatrie (Erwachsene)",1;"30 - Kinder- und Jugendpsychiatrie",1;"31 - Psychosomatik",1;"00 - Bitte eine Fachabteilung auswählen",0;0,0;"",0},2,0)</f>
        <v>0</v>
      </c>
      <c r="V127" s="8">
        <f t="shared" si="20"/>
        <v>0</v>
      </c>
      <c r="W127" s="8">
        <f t="shared" si="21"/>
        <v>0</v>
      </c>
      <c r="X127" s="8">
        <f t="shared" si="22"/>
        <v>0</v>
      </c>
      <c r="Y127" s="8">
        <f t="shared" si="23"/>
        <v>0</v>
      </c>
      <c r="Z127" s="8">
        <f t="shared" si="24"/>
        <v>0</v>
      </c>
      <c r="AE127" s="28"/>
      <c r="AF127" s="28"/>
      <c r="AG127" s="28"/>
      <c r="AH127" s="28"/>
      <c r="AI127" s="28"/>
      <c r="AJ127" s="28"/>
      <c r="AK127" s="28"/>
      <c r="AL127" s="28"/>
    </row>
    <row r="128" spans="1:38" x14ac:dyDescent="0.25">
      <c r="A128" s="28"/>
      <c r="B128" s="76" t="str">
        <f t="shared" si="25"/>
        <v>!!!</v>
      </c>
      <c r="C128" s="242"/>
      <c r="D128" s="272"/>
      <c r="E128" s="272"/>
      <c r="F128" s="273"/>
      <c r="G128" s="273"/>
      <c r="H128" s="273"/>
      <c r="I128" s="158"/>
      <c r="J128" s="159"/>
      <c r="Q128" s="8">
        <f t="shared" si="26"/>
        <v>0</v>
      </c>
      <c r="S128" s="8" t="str">
        <f>VLOOKUP($C127,{"29 - Psychiatrie (Erwachsene)","Einrichtungen2";"30 - Kinder- und Jugendpsychiatrie","Einrichtungen2";"31 - Psychosomatik","Einrichtungen2";"00 - Bitte eine Fachabteilung auswählen","Leer";0,"Leer";"","Leer"},2,0)</f>
        <v>Leer</v>
      </c>
      <c r="T128" s="8" t="str">
        <f>VLOOKUP($C128,{"29 - Psychiatrie (Erwachsene)","Ausnahmetatbestand";"30 - Kinder- und Jugendpsychiatrie","Ausnahmetatbestand";"31 - Psychosomatik","Ausnahmetatbestand";"00 - Bitte eine Fachabteilung auswählen","Leer";0,"Leer";"","Leer"},2,0)</f>
        <v>Leer</v>
      </c>
      <c r="U128" s="8">
        <f>VLOOKUP($C128,{"29 - Psychiatrie (Erwachsene)",1;"30 - Kinder- und Jugendpsychiatrie",1;"31 - Psychosomatik",1;"00 - Bitte eine Fachabteilung auswählen",0;0,0;"",0},2,0)</f>
        <v>0</v>
      </c>
      <c r="V128" s="8">
        <f t="shared" si="20"/>
        <v>0</v>
      </c>
      <c r="W128" s="8">
        <f t="shared" si="21"/>
        <v>0</v>
      </c>
      <c r="X128" s="8">
        <f t="shared" si="22"/>
        <v>0</v>
      </c>
      <c r="Y128" s="8">
        <f t="shared" si="23"/>
        <v>0</v>
      </c>
      <c r="Z128" s="8">
        <f t="shared" si="24"/>
        <v>0</v>
      </c>
      <c r="AE128" s="28"/>
      <c r="AF128" s="28"/>
      <c r="AG128" s="28"/>
      <c r="AH128" s="28"/>
      <c r="AI128" s="28"/>
      <c r="AJ128" s="28"/>
      <c r="AK128" s="28"/>
      <c r="AL128" s="28"/>
    </row>
    <row r="129" spans="1:38" x14ac:dyDescent="0.25">
      <c r="A129" s="28"/>
      <c r="B129" s="76" t="str">
        <f t="shared" si="25"/>
        <v>!!!</v>
      </c>
      <c r="C129" s="242"/>
      <c r="D129" s="272"/>
      <c r="E129" s="272"/>
      <c r="F129" s="273"/>
      <c r="G129" s="273"/>
      <c r="H129" s="273"/>
      <c r="I129" s="158"/>
      <c r="J129" s="159"/>
      <c r="Q129" s="8">
        <f t="shared" si="26"/>
        <v>0</v>
      </c>
      <c r="S129" s="8" t="str">
        <f>VLOOKUP($C128,{"29 - Psychiatrie (Erwachsene)","Einrichtungen2";"30 - Kinder- und Jugendpsychiatrie","Einrichtungen2";"31 - Psychosomatik","Einrichtungen2";"00 - Bitte eine Fachabteilung auswählen","Leer";0,"Leer";"","Leer"},2,0)</f>
        <v>Leer</v>
      </c>
      <c r="T129" s="8" t="str">
        <f>VLOOKUP($C129,{"29 - Psychiatrie (Erwachsene)","Ausnahmetatbestand";"30 - Kinder- und Jugendpsychiatrie","Ausnahmetatbestand";"31 - Psychosomatik","Ausnahmetatbestand";"00 - Bitte eine Fachabteilung auswählen","Leer";0,"Leer";"","Leer"},2,0)</f>
        <v>Leer</v>
      </c>
      <c r="U129" s="8">
        <f>VLOOKUP($C129,{"29 - Psychiatrie (Erwachsene)",1;"30 - Kinder- und Jugendpsychiatrie",1;"31 - Psychosomatik",1;"00 - Bitte eine Fachabteilung auswählen",0;0,0;"",0},2,0)</f>
        <v>0</v>
      </c>
      <c r="V129" s="8">
        <f t="shared" si="20"/>
        <v>0</v>
      </c>
      <c r="W129" s="8">
        <f t="shared" si="21"/>
        <v>0</v>
      </c>
      <c r="X129" s="8">
        <f t="shared" si="22"/>
        <v>0</v>
      </c>
      <c r="Y129" s="8">
        <f t="shared" si="23"/>
        <v>0</v>
      </c>
      <c r="Z129" s="8">
        <f t="shared" si="24"/>
        <v>0</v>
      </c>
      <c r="AE129" s="28"/>
      <c r="AF129" s="28"/>
      <c r="AG129" s="28"/>
      <c r="AH129" s="28"/>
      <c r="AI129" s="28"/>
      <c r="AJ129" s="28"/>
      <c r="AK129" s="28"/>
      <c r="AL129" s="28"/>
    </row>
    <row r="130" spans="1:38" x14ac:dyDescent="0.25">
      <c r="A130" s="28"/>
      <c r="B130" s="76" t="str">
        <f t="shared" si="25"/>
        <v>!!!</v>
      </c>
      <c r="C130" s="242"/>
      <c r="D130" s="272"/>
      <c r="E130" s="272"/>
      <c r="F130" s="273"/>
      <c r="G130" s="273"/>
      <c r="H130" s="273"/>
      <c r="I130" s="158"/>
      <c r="J130" s="159"/>
      <c r="Q130" s="8">
        <f t="shared" si="26"/>
        <v>0</v>
      </c>
      <c r="S130" s="8" t="str">
        <f>VLOOKUP($C129,{"29 - Psychiatrie (Erwachsene)","Einrichtungen2";"30 - Kinder- und Jugendpsychiatrie","Einrichtungen2";"31 - Psychosomatik","Einrichtungen2";"00 - Bitte eine Fachabteilung auswählen","Leer";0,"Leer";"","Leer"},2,0)</f>
        <v>Leer</v>
      </c>
      <c r="T130" s="8" t="str">
        <f>VLOOKUP($C130,{"29 - Psychiatrie (Erwachsene)","Ausnahmetatbestand";"30 - Kinder- und Jugendpsychiatrie","Ausnahmetatbestand";"31 - Psychosomatik","Ausnahmetatbestand";"00 - Bitte eine Fachabteilung auswählen","Leer";0,"Leer";"","Leer"},2,0)</f>
        <v>Leer</v>
      </c>
      <c r="U130" s="8">
        <f>VLOOKUP($C130,{"29 - Psychiatrie (Erwachsene)",1;"30 - Kinder- und Jugendpsychiatrie",1;"31 - Psychosomatik",1;"00 - Bitte eine Fachabteilung auswählen",0;0,0;"",0},2,0)</f>
        <v>0</v>
      </c>
      <c r="V130" s="8">
        <f t="shared" si="20"/>
        <v>0</v>
      </c>
      <c r="W130" s="8">
        <f t="shared" si="21"/>
        <v>0</v>
      </c>
      <c r="X130" s="8">
        <f t="shared" si="22"/>
        <v>0</v>
      </c>
      <c r="Y130" s="8">
        <f t="shared" si="23"/>
        <v>0</v>
      </c>
      <c r="Z130" s="8">
        <f t="shared" si="24"/>
        <v>0</v>
      </c>
      <c r="AE130" s="28"/>
      <c r="AF130" s="28"/>
      <c r="AG130" s="28"/>
      <c r="AH130" s="28"/>
      <c r="AI130" s="28"/>
      <c r="AJ130" s="28"/>
      <c r="AK130" s="28"/>
      <c r="AL130" s="28"/>
    </row>
    <row r="131" spans="1:38" x14ac:dyDescent="0.25">
      <c r="A131" s="28"/>
      <c r="B131" s="76" t="str">
        <f t="shared" si="25"/>
        <v>!!!</v>
      </c>
      <c r="C131" s="242"/>
      <c r="D131" s="272"/>
      <c r="E131" s="272"/>
      <c r="F131" s="273"/>
      <c r="G131" s="273"/>
      <c r="H131" s="273"/>
      <c r="I131" s="158"/>
      <c r="J131" s="159"/>
      <c r="Q131" s="8">
        <f t="shared" si="26"/>
        <v>0</v>
      </c>
      <c r="S131" s="8" t="str">
        <f>VLOOKUP($C130,{"29 - Psychiatrie (Erwachsene)","Einrichtungen2";"30 - Kinder- und Jugendpsychiatrie","Einrichtungen2";"31 - Psychosomatik","Einrichtungen2";"00 - Bitte eine Fachabteilung auswählen","Leer";0,"Leer";"","Leer"},2,0)</f>
        <v>Leer</v>
      </c>
      <c r="T131" s="8" t="str">
        <f>VLOOKUP($C131,{"29 - Psychiatrie (Erwachsene)","Ausnahmetatbestand";"30 - Kinder- und Jugendpsychiatrie","Ausnahmetatbestand";"31 - Psychosomatik","Ausnahmetatbestand";"00 - Bitte eine Fachabteilung auswählen","Leer";0,"Leer";"","Leer"},2,0)</f>
        <v>Leer</v>
      </c>
      <c r="U131" s="8">
        <f>VLOOKUP($C131,{"29 - Psychiatrie (Erwachsene)",1;"30 - Kinder- und Jugendpsychiatrie",1;"31 - Psychosomatik",1;"00 - Bitte eine Fachabteilung auswählen",0;0,0;"",0},2,0)</f>
        <v>0</v>
      </c>
      <c r="V131" s="8">
        <f t="shared" si="20"/>
        <v>0</v>
      </c>
      <c r="W131" s="8">
        <f t="shared" si="21"/>
        <v>0</v>
      </c>
      <c r="X131" s="8">
        <f t="shared" si="22"/>
        <v>0</v>
      </c>
      <c r="Y131" s="8">
        <f t="shared" si="23"/>
        <v>0</v>
      </c>
      <c r="Z131" s="8">
        <f t="shared" si="24"/>
        <v>0</v>
      </c>
      <c r="AE131" s="28"/>
      <c r="AF131" s="28"/>
      <c r="AG131" s="28"/>
      <c r="AH131" s="28"/>
      <c r="AI131" s="28"/>
      <c r="AJ131" s="28"/>
      <c r="AK131" s="28"/>
      <c r="AL131" s="28"/>
    </row>
    <row r="132" spans="1:38" x14ac:dyDescent="0.25">
      <c r="A132" s="28"/>
      <c r="B132" s="76" t="str">
        <f t="shared" si="25"/>
        <v>!!!</v>
      </c>
      <c r="C132" s="242"/>
      <c r="D132" s="272"/>
      <c r="E132" s="272"/>
      <c r="F132" s="273"/>
      <c r="G132" s="273"/>
      <c r="H132" s="273"/>
      <c r="I132" s="158"/>
      <c r="J132" s="159"/>
      <c r="Q132" s="8">
        <f t="shared" si="26"/>
        <v>0</v>
      </c>
      <c r="S132" s="8" t="str">
        <f>VLOOKUP($C131,{"29 - Psychiatrie (Erwachsene)","Einrichtungen2";"30 - Kinder- und Jugendpsychiatrie","Einrichtungen2";"31 - Psychosomatik","Einrichtungen2";"00 - Bitte eine Fachabteilung auswählen","Leer";0,"Leer";"","Leer"},2,0)</f>
        <v>Leer</v>
      </c>
      <c r="T132" s="8" t="str">
        <f>VLOOKUP($C132,{"29 - Psychiatrie (Erwachsene)","Ausnahmetatbestand";"30 - Kinder- und Jugendpsychiatrie","Ausnahmetatbestand";"31 - Psychosomatik","Ausnahmetatbestand";"00 - Bitte eine Fachabteilung auswählen","Leer";0,"Leer";"","Leer"},2,0)</f>
        <v>Leer</v>
      </c>
      <c r="U132" s="8">
        <f>VLOOKUP($C132,{"29 - Psychiatrie (Erwachsene)",1;"30 - Kinder- und Jugendpsychiatrie",1;"31 - Psychosomatik",1;"00 - Bitte eine Fachabteilung auswählen",0;0,0;"",0},2,0)</f>
        <v>0</v>
      </c>
      <c r="V132" s="8">
        <f t="shared" si="20"/>
        <v>0</v>
      </c>
      <c r="W132" s="8">
        <f t="shared" si="21"/>
        <v>0</v>
      </c>
      <c r="X132" s="8">
        <f t="shared" si="22"/>
        <v>0</v>
      </c>
      <c r="Y132" s="8">
        <f t="shared" si="23"/>
        <v>0</v>
      </c>
      <c r="Z132" s="8">
        <f t="shared" si="24"/>
        <v>0</v>
      </c>
      <c r="AE132" s="28"/>
      <c r="AF132" s="28"/>
      <c r="AG132" s="28"/>
      <c r="AH132" s="28"/>
      <c r="AI132" s="28"/>
      <c r="AJ132" s="28"/>
      <c r="AK132" s="28"/>
      <c r="AL132" s="28"/>
    </row>
    <row r="133" spans="1:38" x14ac:dyDescent="0.25">
      <c r="A133" s="28"/>
      <c r="B133" s="76" t="str">
        <f t="shared" si="25"/>
        <v>!!!</v>
      </c>
      <c r="C133" s="242"/>
      <c r="D133" s="272"/>
      <c r="E133" s="272"/>
      <c r="F133" s="273"/>
      <c r="G133" s="273"/>
      <c r="H133" s="273"/>
      <c r="I133" s="158"/>
      <c r="J133" s="159"/>
      <c r="Q133" s="8">
        <f t="shared" si="26"/>
        <v>0</v>
      </c>
      <c r="S133" s="8" t="str">
        <f>VLOOKUP($C132,{"29 - Psychiatrie (Erwachsene)","Einrichtungen2";"30 - Kinder- und Jugendpsychiatrie","Einrichtungen2";"31 - Psychosomatik","Einrichtungen2";"00 - Bitte eine Fachabteilung auswählen","Leer";0,"Leer";"","Leer"},2,0)</f>
        <v>Leer</v>
      </c>
      <c r="T133" s="8" t="str">
        <f>VLOOKUP($C133,{"29 - Psychiatrie (Erwachsene)","Ausnahmetatbestand";"30 - Kinder- und Jugendpsychiatrie","Ausnahmetatbestand";"31 - Psychosomatik","Ausnahmetatbestand";"00 - Bitte eine Fachabteilung auswählen","Leer";0,"Leer";"","Leer"},2,0)</f>
        <v>Leer</v>
      </c>
      <c r="U133" s="8">
        <f>VLOOKUP($C133,{"29 - Psychiatrie (Erwachsene)",1;"30 - Kinder- und Jugendpsychiatrie",1;"31 - Psychosomatik",1;"00 - Bitte eine Fachabteilung auswählen",0;0,0;"",0},2,0)</f>
        <v>0</v>
      </c>
      <c r="V133" s="8">
        <f t="shared" si="20"/>
        <v>0</v>
      </c>
      <c r="W133" s="8">
        <f t="shared" si="21"/>
        <v>0</v>
      </c>
      <c r="X133" s="8">
        <f t="shared" si="22"/>
        <v>0</v>
      </c>
      <c r="Y133" s="8">
        <f t="shared" si="23"/>
        <v>0</v>
      </c>
      <c r="Z133" s="8">
        <f t="shared" si="24"/>
        <v>0</v>
      </c>
      <c r="AE133" s="28"/>
      <c r="AF133" s="28"/>
      <c r="AG133" s="28"/>
      <c r="AH133" s="28"/>
      <c r="AI133" s="28"/>
      <c r="AJ133" s="28"/>
      <c r="AK133" s="28"/>
      <c r="AL133" s="28"/>
    </row>
    <row r="134" spans="1:38" x14ac:dyDescent="0.25">
      <c r="A134" s="28"/>
      <c r="B134" s="76" t="str">
        <f t="shared" si="25"/>
        <v>!!!</v>
      </c>
      <c r="C134" s="242"/>
      <c r="D134" s="272"/>
      <c r="E134" s="272"/>
      <c r="F134" s="273"/>
      <c r="G134" s="273"/>
      <c r="H134" s="273"/>
      <c r="I134" s="158"/>
      <c r="J134" s="159"/>
      <c r="Q134" s="8">
        <f t="shared" si="26"/>
        <v>0</v>
      </c>
      <c r="S134" s="8" t="str">
        <f>VLOOKUP($C133,{"29 - Psychiatrie (Erwachsene)","Einrichtungen2";"30 - Kinder- und Jugendpsychiatrie","Einrichtungen2";"31 - Psychosomatik","Einrichtungen2";"00 - Bitte eine Fachabteilung auswählen","Leer";0,"Leer";"","Leer"},2,0)</f>
        <v>Leer</v>
      </c>
      <c r="T134" s="8" t="str">
        <f>VLOOKUP($C134,{"29 - Psychiatrie (Erwachsene)","Ausnahmetatbestand";"30 - Kinder- und Jugendpsychiatrie","Ausnahmetatbestand";"31 - Psychosomatik","Ausnahmetatbestand";"00 - Bitte eine Fachabteilung auswählen","Leer";0,"Leer";"","Leer"},2,0)</f>
        <v>Leer</v>
      </c>
      <c r="U134" s="8">
        <f>VLOOKUP($C134,{"29 - Psychiatrie (Erwachsene)",1;"30 - Kinder- und Jugendpsychiatrie",1;"31 - Psychosomatik",1;"00 - Bitte eine Fachabteilung auswählen",0;0,0;"",0},2,0)</f>
        <v>0</v>
      </c>
      <c r="V134" s="8">
        <f t="shared" si="20"/>
        <v>0</v>
      </c>
      <c r="W134" s="8">
        <f t="shared" si="21"/>
        <v>0</v>
      </c>
      <c r="X134" s="8">
        <f t="shared" si="22"/>
        <v>0</v>
      </c>
      <c r="Y134" s="8">
        <f t="shared" si="23"/>
        <v>0</v>
      </c>
      <c r="Z134" s="8">
        <f t="shared" si="24"/>
        <v>0</v>
      </c>
      <c r="AE134" s="28"/>
      <c r="AF134" s="28"/>
      <c r="AG134" s="28"/>
      <c r="AH134" s="28"/>
      <c r="AI134" s="28"/>
      <c r="AJ134" s="28"/>
      <c r="AK134" s="28"/>
      <c r="AL134" s="28"/>
    </row>
    <row r="135" spans="1:38" x14ac:dyDescent="0.25">
      <c r="A135" s="28"/>
      <c r="B135" s="76" t="str">
        <f t="shared" si="25"/>
        <v>!!!</v>
      </c>
      <c r="C135" s="242"/>
      <c r="D135" s="272"/>
      <c r="E135" s="272"/>
      <c r="F135" s="273"/>
      <c r="G135" s="273"/>
      <c r="H135" s="273"/>
      <c r="I135" s="158"/>
      <c r="J135" s="159"/>
      <c r="Q135" s="8">
        <f t="shared" si="26"/>
        <v>0</v>
      </c>
      <c r="S135" s="8" t="str">
        <f>VLOOKUP($C134,{"29 - Psychiatrie (Erwachsene)","Einrichtungen2";"30 - Kinder- und Jugendpsychiatrie","Einrichtungen2";"31 - Psychosomatik","Einrichtungen2";"00 - Bitte eine Fachabteilung auswählen","Leer";0,"Leer";"","Leer"},2,0)</f>
        <v>Leer</v>
      </c>
      <c r="T135" s="8" t="str">
        <f>VLOOKUP($C135,{"29 - Psychiatrie (Erwachsene)","Ausnahmetatbestand";"30 - Kinder- und Jugendpsychiatrie","Ausnahmetatbestand";"31 - Psychosomatik","Ausnahmetatbestand";"00 - Bitte eine Fachabteilung auswählen","Leer";0,"Leer";"","Leer"},2,0)</f>
        <v>Leer</v>
      </c>
      <c r="U135" s="8">
        <f>VLOOKUP($C135,{"29 - Psychiatrie (Erwachsene)",1;"30 - Kinder- und Jugendpsychiatrie",1;"31 - Psychosomatik",1;"00 - Bitte eine Fachabteilung auswählen",0;0,0;"",0},2,0)</f>
        <v>0</v>
      </c>
      <c r="V135" s="8">
        <f t="shared" si="20"/>
        <v>0</v>
      </c>
      <c r="W135" s="8">
        <f t="shared" si="21"/>
        <v>0</v>
      </c>
      <c r="X135" s="8">
        <f t="shared" si="22"/>
        <v>0</v>
      </c>
      <c r="Y135" s="8">
        <f t="shared" si="23"/>
        <v>0</v>
      </c>
      <c r="Z135" s="8">
        <f t="shared" si="24"/>
        <v>0</v>
      </c>
      <c r="AE135" s="28"/>
      <c r="AF135" s="28"/>
      <c r="AG135" s="28"/>
      <c r="AH135" s="28"/>
      <c r="AI135" s="28"/>
      <c r="AJ135" s="28"/>
      <c r="AK135" s="28"/>
      <c r="AL135" s="28"/>
    </row>
    <row r="136" spans="1:38" x14ac:dyDescent="0.25">
      <c r="A136" s="28"/>
      <c r="B136" s="76" t="str">
        <f t="shared" si="25"/>
        <v>!!!</v>
      </c>
      <c r="C136" s="242"/>
      <c r="D136" s="272"/>
      <c r="E136" s="272"/>
      <c r="F136" s="273"/>
      <c r="G136" s="273"/>
      <c r="H136" s="273"/>
      <c r="I136" s="158"/>
      <c r="J136" s="159"/>
      <c r="Q136" s="8">
        <f t="shared" si="26"/>
        <v>0</v>
      </c>
      <c r="S136" s="8" t="str">
        <f>VLOOKUP($C135,{"29 - Psychiatrie (Erwachsene)","Einrichtungen2";"30 - Kinder- und Jugendpsychiatrie","Einrichtungen2";"31 - Psychosomatik","Einrichtungen2";"00 - Bitte eine Fachabteilung auswählen","Leer";0,"Leer";"","Leer"},2,0)</f>
        <v>Leer</v>
      </c>
      <c r="T136" s="8" t="str">
        <f>VLOOKUP($C136,{"29 - Psychiatrie (Erwachsene)","Ausnahmetatbestand";"30 - Kinder- und Jugendpsychiatrie","Ausnahmetatbestand";"31 - Psychosomatik","Ausnahmetatbestand";"00 - Bitte eine Fachabteilung auswählen","Leer";0,"Leer";"","Leer"},2,0)</f>
        <v>Leer</v>
      </c>
      <c r="U136" s="8">
        <f>VLOOKUP($C136,{"29 - Psychiatrie (Erwachsene)",1;"30 - Kinder- und Jugendpsychiatrie",1;"31 - Psychosomatik",1;"00 - Bitte eine Fachabteilung auswählen",0;0,0;"",0},2,0)</f>
        <v>0</v>
      </c>
      <c r="V136" s="8">
        <f t="shared" si="20"/>
        <v>0</v>
      </c>
      <c r="W136" s="8">
        <f t="shared" si="21"/>
        <v>0</v>
      </c>
      <c r="X136" s="8">
        <f t="shared" si="22"/>
        <v>0</v>
      </c>
      <c r="Y136" s="8">
        <f t="shared" si="23"/>
        <v>0</v>
      </c>
      <c r="Z136" s="8">
        <f t="shared" si="24"/>
        <v>0</v>
      </c>
      <c r="AE136" s="28"/>
      <c r="AF136" s="28"/>
      <c r="AG136" s="28"/>
      <c r="AH136" s="28"/>
      <c r="AI136" s="28"/>
      <c r="AJ136" s="28"/>
      <c r="AK136" s="28"/>
      <c r="AL136" s="28"/>
    </row>
    <row r="137" spans="1:38" x14ac:dyDescent="0.25">
      <c r="A137" s="28"/>
      <c r="B137" s="76" t="str">
        <f t="shared" si="25"/>
        <v>!!!</v>
      </c>
      <c r="C137" s="242"/>
      <c r="D137" s="272"/>
      <c r="E137" s="272"/>
      <c r="F137" s="273"/>
      <c r="G137" s="273"/>
      <c r="H137" s="273"/>
      <c r="I137" s="158"/>
      <c r="J137" s="159"/>
      <c r="Q137" s="8">
        <f t="shared" si="26"/>
        <v>0</v>
      </c>
      <c r="S137" s="8" t="str">
        <f>VLOOKUP($C136,{"29 - Psychiatrie (Erwachsene)","Einrichtungen2";"30 - Kinder- und Jugendpsychiatrie","Einrichtungen2";"31 - Psychosomatik","Einrichtungen2";"00 - Bitte eine Fachabteilung auswählen","Leer";0,"Leer";"","Leer"},2,0)</f>
        <v>Leer</v>
      </c>
      <c r="T137" s="8" t="str">
        <f>VLOOKUP($C137,{"29 - Psychiatrie (Erwachsene)","Ausnahmetatbestand";"30 - Kinder- und Jugendpsychiatrie","Ausnahmetatbestand";"31 - Psychosomatik","Ausnahmetatbestand";"00 - Bitte eine Fachabteilung auswählen","Leer";0,"Leer";"","Leer"},2,0)</f>
        <v>Leer</v>
      </c>
      <c r="U137" s="8">
        <f>VLOOKUP($C137,{"29 - Psychiatrie (Erwachsene)",1;"30 - Kinder- und Jugendpsychiatrie",1;"31 - Psychosomatik",1;"00 - Bitte eine Fachabteilung auswählen",0;0,0;"",0},2,0)</f>
        <v>0</v>
      </c>
      <c r="V137" s="8">
        <f t="shared" si="20"/>
        <v>0</v>
      </c>
      <c r="W137" s="8">
        <f t="shared" si="21"/>
        <v>0</v>
      </c>
      <c r="X137" s="8">
        <f t="shared" si="22"/>
        <v>0</v>
      </c>
      <c r="Y137" s="8">
        <f t="shared" si="23"/>
        <v>0</v>
      </c>
      <c r="Z137" s="8">
        <f t="shared" si="24"/>
        <v>0</v>
      </c>
      <c r="AE137" s="28"/>
      <c r="AF137" s="28"/>
      <c r="AG137" s="28"/>
      <c r="AH137" s="28"/>
      <c r="AI137" s="28"/>
      <c r="AJ137" s="28"/>
      <c r="AK137" s="28"/>
      <c r="AL137" s="28"/>
    </row>
    <row r="138" spans="1:38" x14ac:dyDescent="0.25">
      <c r="A138" s="28"/>
      <c r="B138" s="76" t="str">
        <f t="shared" si="25"/>
        <v>!!!</v>
      </c>
      <c r="C138" s="242"/>
      <c r="D138" s="272"/>
      <c r="E138" s="272"/>
      <c r="F138" s="273"/>
      <c r="G138" s="273"/>
      <c r="H138" s="273"/>
      <c r="I138" s="158"/>
      <c r="J138" s="159"/>
      <c r="Q138" s="8">
        <f t="shared" si="26"/>
        <v>0</v>
      </c>
      <c r="S138" s="8" t="str">
        <f>VLOOKUP($C137,{"29 - Psychiatrie (Erwachsene)","Einrichtungen2";"30 - Kinder- und Jugendpsychiatrie","Einrichtungen2";"31 - Psychosomatik","Einrichtungen2";"00 - Bitte eine Fachabteilung auswählen","Leer";0,"Leer";"","Leer"},2,0)</f>
        <v>Leer</v>
      </c>
      <c r="T138" s="8" t="str">
        <f>VLOOKUP($C138,{"29 - Psychiatrie (Erwachsene)","Ausnahmetatbestand";"30 - Kinder- und Jugendpsychiatrie","Ausnahmetatbestand";"31 - Psychosomatik","Ausnahmetatbestand";"00 - Bitte eine Fachabteilung auswählen","Leer";0,"Leer";"","Leer"},2,0)</f>
        <v>Leer</v>
      </c>
      <c r="U138" s="8">
        <f>VLOOKUP($C138,{"29 - Psychiatrie (Erwachsene)",1;"30 - Kinder- und Jugendpsychiatrie",1;"31 - Psychosomatik",1;"00 - Bitte eine Fachabteilung auswählen",0;0,0;"",0},2,0)</f>
        <v>0</v>
      </c>
      <c r="V138" s="8">
        <f t="shared" si="20"/>
        <v>0</v>
      </c>
      <c r="W138" s="8">
        <f t="shared" si="21"/>
        <v>0</v>
      </c>
      <c r="X138" s="8">
        <f t="shared" si="22"/>
        <v>0</v>
      </c>
      <c r="Y138" s="8">
        <f t="shared" si="23"/>
        <v>0</v>
      </c>
      <c r="Z138" s="8">
        <f t="shared" si="24"/>
        <v>0</v>
      </c>
      <c r="AE138" s="28"/>
      <c r="AF138" s="28"/>
      <c r="AG138" s="28"/>
      <c r="AH138" s="28"/>
      <c r="AI138" s="28"/>
      <c r="AJ138" s="28"/>
      <c r="AK138" s="28"/>
      <c r="AL138" s="28"/>
    </row>
    <row r="139" spans="1:38" x14ac:dyDescent="0.25">
      <c r="A139" s="28"/>
      <c r="B139" s="76" t="str">
        <f t="shared" si="25"/>
        <v>!!!</v>
      </c>
      <c r="C139" s="242"/>
      <c r="D139" s="272"/>
      <c r="E139" s="272"/>
      <c r="F139" s="273"/>
      <c r="G139" s="273"/>
      <c r="H139" s="273"/>
      <c r="I139" s="158"/>
      <c r="J139" s="159"/>
      <c r="Q139" s="8">
        <f t="shared" si="26"/>
        <v>0</v>
      </c>
      <c r="S139" s="8" t="str">
        <f>VLOOKUP($C138,{"29 - Psychiatrie (Erwachsene)","Einrichtungen2";"30 - Kinder- und Jugendpsychiatrie","Einrichtungen2";"31 - Psychosomatik","Einrichtungen2";"00 - Bitte eine Fachabteilung auswählen","Leer";0,"Leer";"","Leer"},2,0)</f>
        <v>Leer</v>
      </c>
      <c r="T139" s="8" t="str">
        <f>VLOOKUP($C139,{"29 - Psychiatrie (Erwachsene)","Ausnahmetatbestand";"30 - Kinder- und Jugendpsychiatrie","Ausnahmetatbestand";"31 - Psychosomatik","Ausnahmetatbestand";"00 - Bitte eine Fachabteilung auswählen","Leer";0,"Leer";"","Leer"},2,0)</f>
        <v>Leer</v>
      </c>
      <c r="U139" s="8">
        <f>VLOOKUP($C139,{"29 - Psychiatrie (Erwachsene)",1;"30 - Kinder- und Jugendpsychiatrie",1;"31 - Psychosomatik",1;"00 - Bitte eine Fachabteilung auswählen",0;0,0;"",0},2,0)</f>
        <v>0</v>
      </c>
      <c r="V139" s="8">
        <f t="shared" si="20"/>
        <v>0</v>
      </c>
      <c r="W139" s="8">
        <f t="shared" si="21"/>
        <v>0</v>
      </c>
      <c r="X139" s="8">
        <f t="shared" si="22"/>
        <v>0</v>
      </c>
      <c r="Y139" s="8">
        <f t="shared" si="23"/>
        <v>0</v>
      </c>
      <c r="Z139" s="8">
        <f t="shared" si="24"/>
        <v>0</v>
      </c>
      <c r="AE139" s="28"/>
      <c r="AF139" s="28"/>
      <c r="AG139" s="28"/>
      <c r="AH139" s="28"/>
      <c r="AI139" s="28"/>
      <c r="AJ139" s="28"/>
      <c r="AK139" s="28"/>
      <c r="AL139" s="28"/>
    </row>
    <row r="140" spans="1:38" x14ac:dyDescent="0.25">
      <c r="A140" s="28"/>
      <c r="B140" s="76" t="str">
        <f t="shared" si="25"/>
        <v>!!!</v>
      </c>
      <c r="C140" s="242"/>
      <c r="D140" s="272"/>
      <c r="E140" s="272"/>
      <c r="F140" s="273"/>
      <c r="G140" s="273"/>
      <c r="H140" s="273"/>
      <c r="I140" s="158"/>
      <c r="J140" s="159"/>
      <c r="Q140" s="8">
        <f t="shared" si="26"/>
        <v>0</v>
      </c>
      <c r="S140" s="8" t="str">
        <f>VLOOKUP($C139,{"29 - Psychiatrie (Erwachsene)","Einrichtungen2";"30 - Kinder- und Jugendpsychiatrie","Einrichtungen2";"31 - Psychosomatik","Einrichtungen2";"00 - Bitte eine Fachabteilung auswählen","Leer";0,"Leer";"","Leer"},2,0)</f>
        <v>Leer</v>
      </c>
      <c r="T140" s="8" t="str">
        <f>VLOOKUP($C140,{"29 - Psychiatrie (Erwachsene)","Ausnahmetatbestand";"30 - Kinder- und Jugendpsychiatrie","Ausnahmetatbestand";"31 - Psychosomatik","Ausnahmetatbestand";"00 - Bitte eine Fachabteilung auswählen","Leer";0,"Leer";"","Leer"},2,0)</f>
        <v>Leer</v>
      </c>
      <c r="U140" s="8">
        <f>VLOOKUP($C140,{"29 - Psychiatrie (Erwachsene)",1;"30 - Kinder- und Jugendpsychiatrie",1;"31 - Psychosomatik",1;"00 - Bitte eine Fachabteilung auswählen",0;0,0;"",0},2,0)</f>
        <v>0</v>
      </c>
      <c r="V140" s="8">
        <f t="shared" si="20"/>
        <v>0</v>
      </c>
      <c r="W140" s="8">
        <f t="shared" si="21"/>
        <v>0</v>
      </c>
      <c r="X140" s="8">
        <f t="shared" si="22"/>
        <v>0</v>
      </c>
      <c r="Y140" s="8">
        <f t="shared" si="23"/>
        <v>0</v>
      </c>
      <c r="Z140" s="8">
        <f t="shared" si="24"/>
        <v>0</v>
      </c>
      <c r="AE140" s="28"/>
      <c r="AF140" s="28"/>
      <c r="AG140" s="28"/>
      <c r="AH140" s="28"/>
      <c r="AI140" s="28"/>
      <c r="AJ140" s="28"/>
      <c r="AK140" s="28"/>
      <c r="AL140" s="28"/>
    </row>
    <row r="141" spans="1:38" x14ac:dyDescent="0.25">
      <c r="A141" s="28"/>
      <c r="B141" s="76" t="str">
        <f t="shared" si="25"/>
        <v>!!!</v>
      </c>
      <c r="C141" s="242"/>
      <c r="D141" s="272"/>
      <c r="E141" s="272"/>
      <c r="F141" s="273"/>
      <c r="G141" s="273"/>
      <c r="H141" s="273"/>
      <c r="I141" s="158"/>
      <c r="J141" s="159"/>
      <c r="Q141" s="8">
        <f t="shared" si="26"/>
        <v>0</v>
      </c>
      <c r="S141" s="8" t="str">
        <f>VLOOKUP($C140,{"29 - Psychiatrie (Erwachsene)","Einrichtungen2";"30 - Kinder- und Jugendpsychiatrie","Einrichtungen2";"31 - Psychosomatik","Einrichtungen2";"00 - Bitte eine Fachabteilung auswählen","Leer";0,"Leer";"","Leer"},2,0)</f>
        <v>Leer</v>
      </c>
      <c r="T141" s="8" t="str">
        <f>VLOOKUP($C141,{"29 - Psychiatrie (Erwachsene)","Ausnahmetatbestand";"30 - Kinder- und Jugendpsychiatrie","Ausnahmetatbestand";"31 - Psychosomatik","Ausnahmetatbestand";"00 - Bitte eine Fachabteilung auswählen","Leer";0,"Leer";"","Leer"},2,0)</f>
        <v>Leer</v>
      </c>
      <c r="U141" s="8">
        <f>VLOOKUP($C141,{"29 - Psychiatrie (Erwachsene)",1;"30 - Kinder- und Jugendpsychiatrie",1;"31 - Psychosomatik",1;"00 - Bitte eine Fachabteilung auswählen",0;0,0;"",0},2,0)</f>
        <v>0</v>
      </c>
      <c r="V141" s="8">
        <f t="shared" si="20"/>
        <v>0</v>
      </c>
      <c r="W141" s="8">
        <f t="shared" si="21"/>
        <v>0</v>
      </c>
      <c r="X141" s="8">
        <f t="shared" si="22"/>
        <v>0</v>
      </c>
      <c r="Y141" s="8">
        <f t="shared" si="23"/>
        <v>0</v>
      </c>
      <c r="Z141" s="8">
        <f t="shared" si="24"/>
        <v>0</v>
      </c>
      <c r="AE141" s="28"/>
      <c r="AF141" s="28"/>
      <c r="AG141" s="28"/>
      <c r="AH141" s="28"/>
      <c r="AI141" s="28"/>
      <c r="AJ141" s="28"/>
      <c r="AK141" s="28"/>
      <c r="AL141" s="28"/>
    </row>
    <row r="142" spans="1:38" x14ac:dyDescent="0.25">
      <c r="A142" s="28"/>
      <c r="B142" s="76" t="str">
        <f t="shared" si="25"/>
        <v>!!!</v>
      </c>
      <c r="C142" s="242"/>
      <c r="D142" s="272"/>
      <c r="E142" s="272"/>
      <c r="F142" s="273"/>
      <c r="G142" s="273"/>
      <c r="H142" s="273"/>
      <c r="I142" s="158"/>
      <c r="J142" s="159"/>
      <c r="Q142" s="8">
        <f t="shared" si="26"/>
        <v>0</v>
      </c>
      <c r="S142" s="8" t="str">
        <f>VLOOKUP($C141,{"29 - Psychiatrie (Erwachsene)","Einrichtungen2";"30 - Kinder- und Jugendpsychiatrie","Einrichtungen2";"31 - Psychosomatik","Einrichtungen2";"00 - Bitte eine Fachabteilung auswählen","Leer";0,"Leer";"","Leer"},2,0)</f>
        <v>Leer</v>
      </c>
      <c r="T142" s="8" t="str">
        <f>VLOOKUP($C142,{"29 - Psychiatrie (Erwachsene)","Ausnahmetatbestand";"30 - Kinder- und Jugendpsychiatrie","Ausnahmetatbestand";"31 - Psychosomatik","Ausnahmetatbestand";"00 - Bitte eine Fachabteilung auswählen","Leer";0,"Leer";"","Leer"},2,0)</f>
        <v>Leer</v>
      </c>
      <c r="U142" s="8">
        <f>VLOOKUP($C142,{"29 - Psychiatrie (Erwachsene)",1;"30 - Kinder- und Jugendpsychiatrie",1;"31 - Psychosomatik",1;"00 - Bitte eine Fachabteilung auswählen",0;0,0;"",0},2,0)</f>
        <v>0</v>
      </c>
      <c r="V142" s="8">
        <f t="shared" si="20"/>
        <v>0</v>
      </c>
      <c r="W142" s="8">
        <f t="shared" si="21"/>
        <v>0</v>
      </c>
      <c r="X142" s="8">
        <f t="shared" si="22"/>
        <v>0</v>
      </c>
      <c r="Y142" s="8">
        <f t="shared" si="23"/>
        <v>0</v>
      </c>
      <c r="Z142" s="8">
        <f t="shared" si="24"/>
        <v>0</v>
      </c>
      <c r="AE142" s="28"/>
      <c r="AF142" s="28"/>
      <c r="AG142" s="28"/>
      <c r="AH142" s="28"/>
      <c r="AI142" s="28"/>
      <c r="AJ142" s="28"/>
      <c r="AK142" s="28"/>
      <c r="AL142" s="28"/>
    </row>
    <row r="143" spans="1:38" x14ac:dyDescent="0.25">
      <c r="A143" s="28"/>
      <c r="B143" s="76" t="str">
        <f t="shared" si="25"/>
        <v>!!!</v>
      </c>
      <c r="C143" s="242"/>
      <c r="D143" s="272"/>
      <c r="E143" s="272"/>
      <c r="F143" s="273"/>
      <c r="G143" s="273"/>
      <c r="H143" s="273"/>
      <c r="I143" s="158"/>
      <c r="J143" s="159"/>
      <c r="Q143" s="8">
        <f t="shared" si="26"/>
        <v>0</v>
      </c>
      <c r="S143" s="8" t="str">
        <f>VLOOKUP($C142,{"29 - Psychiatrie (Erwachsene)","Einrichtungen2";"30 - Kinder- und Jugendpsychiatrie","Einrichtungen2";"31 - Psychosomatik","Einrichtungen2";"00 - Bitte eine Fachabteilung auswählen","Leer";0,"Leer";"","Leer"},2,0)</f>
        <v>Leer</v>
      </c>
      <c r="T143" s="8" t="str">
        <f>VLOOKUP($C143,{"29 - Psychiatrie (Erwachsene)","Ausnahmetatbestand";"30 - Kinder- und Jugendpsychiatrie","Ausnahmetatbestand";"31 - Psychosomatik","Ausnahmetatbestand";"00 - Bitte eine Fachabteilung auswählen","Leer";0,"Leer";"","Leer"},2,0)</f>
        <v>Leer</v>
      </c>
      <c r="U143" s="8">
        <f>VLOOKUP($C143,{"29 - Psychiatrie (Erwachsene)",1;"30 - Kinder- und Jugendpsychiatrie",1;"31 - Psychosomatik",1;"00 - Bitte eine Fachabteilung auswählen",0;0,0;"",0},2,0)</f>
        <v>0</v>
      </c>
      <c r="V143" s="8">
        <f t="shared" si="20"/>
        <v>0</v>
      </c>
      <c r="W143" s="8">
        <f t="shared" si="21"/>
        <v>0</v>
      </c>
      <c r="X143" s="8">
        <f t="shared" si="22"/>
        <v>0</v>
      </c>
      <c r="Y143" s="8">
        <f t="shared" si="23"/>
        <v>0</v>
      </c>
      <c r="Z143" s="8">
        <f t="shared" si="24"/>
        <v>0</v>
      </c>
      <c r="AE143" s="28"/>
      <c r="AF143" s="28"/>
      <c r="AG143" s="28"/>
      <c r="AH143" s="28"/>
      <c r="AI143" s="28"/>
      <c r="AJ143" s="28"/>
      <c r="AK143" s="28"/>
      <c r="AL143" s="28"/>
    </row>
    <row r="144" spans="1:38" x14ac:dyDescent="0.25">
      <c r="A144" s="28"/>
      <c r="B144" s="76" t="str">
        <f t="shared" si="25"/>
        <v>!!!</v>
      </c>
      <c r="C144" s="242"/>
      <c r="D144" s="272"/>
      <c r="E144" s="272"/>
      <c r="F144" s="273"/>
      <c r="G144" s="273"/>
      <c r="H144" s="273"/>
      <c r="I144" s="158"/>
      <c r="J144" s="159"/>
      <c r="Q144" s="8">
        <f t="shared" si="26"/>
        <v>0</v>
      </c>
      <c r="S144" s="8" t="str">
        <f>VLOOKUP($C143,{"29 - Psychiatrie (Erwachsene)","Einrichtungen2";"30 - Kinder- und Jugendpsychiatrie","Einrichtungen2";"31 - Psychosomatik","Einrichtungen2";"00 - Bitte eine Fachabteilung auswählen","Leer";0,"Leer";"","Leer"},2,0)</f>
        <v>Leer</v>
      </c>
      <c r="T144" s="8" t="str">
        <f>VLOOKUP($C144,{"29 - Psychiatrie (Erwachsene)","Ausnahmetatbestand";"30 - Kinder- und Jugendpsychiatrie","Ausnahmetatbestand";"31 - Psychosomatik","Ausnahmetatbestand";"00 - Bitte eine Fachabteilung auswählen","Leer";0,"Leer";"","Leer"},2,0)</f>
        <v>Leer</v>
      </c>
      <c r="U144" s="8">
        <f>VLOOKUP($C144,{"29 - Psychiatrie (Erwachsene)",1;"30 - Kinder- und Jugendpsychiatrie",1;"31 - Psychosomatik",1;"00 - Bitte eine Fachabteilung auswählen",0;0,0;"",0},2,0)</f>
        <v>0</v>
      </c>
      <c r="V144" s="8">
        <f t="shared" si="20"/>
        <v>0</v>
      </c>
      <c r="W144" s="8">
        <f t="shared" si="21"/>
        <v>0</v>
      </c>
      <c r="X144" s="8">
        <f t="shared" si="22"/>
        <v>0</v>
      </c>
      <c r="Y144" s="8">
        <f t="shared" si="23"/>
        <v>0</v>
      </c>
      <c r="Z144" s="8">
        <f t="shared" si="24"/>
        <v>0</v>
      </c>
      <c r="AE144" s="28"/>
      <c r="AF144" s="28"/>
      <c r="AG144" s="28"/>
      <c r="AH144" s="28"/>
      <c r="AI144" s="28"/>
      <c r="AJ144" s="28"/>
      <c r="AK144" s="28"/>
      <c r="AL144" s="28"/>
    </row>
    <row r="145" spans="1:38" x14ac:dyDescent="0.25">
      <c r="A145" s="28"/>
      <c r="B145" s="76" t="str">
        <f t="shared" si="25"/>
        <v>!!!</v>
      </c>
      <c r="C145" s="242"/>
      <c r="D145" s="272"/>
      <c r="E145" s="272"/>
      <c r="F145" s="273"/>
      <c r="G145" s="273"/>
      <c r="H145" s="273"/>
      <c r="I145" s="158"/>
      <c r="J145" s="159"/>
      <c r="Q145" s="8">
        <f t="shared" si="26"/>
        <v>0</v>
      </c>
      <c r="S145" s="8" t="str">
        <f>VLOOKUP($C144,{"29 - Psychiatrie (Erwachsene)","Einrichtungen2";"30 - Kinder- und Jugendpsychiatrie","Einrichtungen2";"31 - Psychosomatik","Einrichtungen2";"00 - Bitte eine Fachabteilung auswählen","Leer";0,"Leer";"","Leer"},2,0)</f>
        <v>Leer</v>
      </c>
      <c r="T145" s="8" t="str">
        <f>VLOOKUP($C145,{"29 - Psychiatrie (Erwachsene)","Ausnahmetatbestand";"30 - Kinder- und Jugendpsychiatrie","Ausnahmetatbestand";"31 - Psychosomatik","Ausnahmetatbestand";"00 - Bitte eine Fachabteilung auswählen","Leer";0,"Leer";"","Leer"},2,0)</f>
        <v>Leer</v>
      </c>
      <c r="U145" s="8">
        <f>VLOOKUP($C145,{"29 - Psychiatrie (Erwachsene)",1;"30 - Kinder- und Jugendpsychiatrie",1;"31 - Psychosomatik",1;"00 - Bitte eine Fachabteilung auswählen",0;0,0;"",0},2,0)</f>
        <v>0</v>
      </c>
      <c r="V145" s="8">
        <f t="shared" si="20"/>
        <v>0</v>
      </c>
      <c r="W145" s="8">
        <f t="shared" si="21"/>
        <v>0</v>
      </c>
      <c r="X145" s="8">
        <f t="shared" si="22"/>
        <v>0</v>
      </c>
      <c r="Y145" s="8">
        <f t="shared" si="23"/>
        <v>0</v>
      </c>
      <c r="Z145" s="8">
        <f t="shared" si="24"/>
        <v>0</v>
      </c>
      <c r="AE145" s="28"/>
      <c r="AF145" s="28"/>
      <c r="AG145" s="28"/>
      <c r="AH145" s="28"/>
      <c r="AI145" s="28"/>
      <c r="AJ145" s="28"/>
      <c r="AK145" s="28"/>
      <c r="AL145" s="28"/>
    </row>
    <row r="146" spans="1:38" x14ac:dyDescent="0.25">
      <c r="A146" s="28"/>
      <c r="B146" s="76" t="str">
        <f t="shared" si="25"/>
        <v>!!!</v>
      </c>
      <c r="C146" s="242"/>
      <c r="D146" s="272"/>
      <c r="E146" s="272"/>
      <c r="F146" s="273"/>
      <c r="G146" s="273"/>
      <c r="H146" s="273"/>
      <c r="I146" s="158"/>
      <c r="J146" s="159"/>
      <c r="Q146" s="8">
        <f t="shared" si="26"/>
        <v>0</v>
      </c>
      <c r="S146" s="8" t="str">
        <f>VLOOKUP($C145,{"29 - Psychiatrie (Erwachsene)","Einrichtungen2";"30 - Kinder- und Jugendpsychiatrie","Einrichtungen2";"31 - Psychosomatik","Einrichtungen2";"00 - Bitte eine Fachabteilung auswählen","Leer";0,"Leer";"","Leer"},2,0)</f>
        <v>Leer</v>
      </c>
      <c r="T146" s="8" t="str">
        <f>VLOOKUP($C146,{"29 - Psychiatrie (Erwachsene)","Ausnahmetatbestand";"30 - Kinder- und Jugendpsychiatrie","Ausnahmetatbestand";"31 - Psychosomatik","Ausnahmetatbestand";"00 - Bitte eine Fachabteilung auswählen","Leer";0,"Leer";"","Leer"},2,0)</f>
        <v>Leer</v>
      </c>
      <c r="U146" s="8">
        <f>VLOOKUP($C146,{"29 - Psychiatrie (Erwachsene)",1;"30 - Kinder- und Jugendpsychiatrie",1;"31 - Psychosomatik",1;"00 - Bitte eine Fachabteilung auswählen",0;0,0;"",0},2,0)</f>
        <v>0</v>
      </c>
      <c r="V146" s="8">
        <f t="shared" si="20"/>
        <v>0</v>
      </c>
      <c r="W146" s="8">
        <f t="shared" si="21"/>
        <v>0</v>
      </c>
      <c r="X146" s="8">
        <f t="shared" si="22"/>
        <v>0</v>
      </c>
      <c r="Y146" s="8">
        <f t="shared" si="23"/>
        <v>0</v>
      </c>
      <c r="Z146" s="8">
        <f t="shared" si="24"/>
        <v>0</v>
      </c>
      <c r="AE146" s="28"/>
      <c r="AF146" s="28"/>
      <c r="AG146" s="28"/>
      <c r="AH146" s="28"/>
      <c r="AI146" s="28"/>
      <c r="AJ146" s="28"/>
      <c r="AK146" s="28"/>
      <c r="AL146" s="28"/>
    </row>
    <row r="147" spans="1:38" x14ac:dyDescent="0.25">
      <c r="A147" s="28"/>
      <c r="B147" s="76" t="str">
        <f t="shared" si="25"/>
        <v>!!!</v>
      </c>
      <c r="C147" s="242"/>
      <c r="D147" s="272"/>
      <c r="E147" s="272"/>
      <c r="F147" s="273"/>
      <c r="G147" s="273"/>
      <c r="H147" s="273"/>
      <c r="I147" s="158"/>
      <c r="J147" s="159"/>
      <c r="Q147" s="8">
        <f t="shared" si="26"/>
        <v>0</v>
      </c>
      <c r="S147" s="8" t="str">
        <f>VLOOKUP($C146,{"29 - Psychiatrie (Erwachsene)","Einrichtungen2";"30 - Kinder- und Jugendpsychiatrie","Einrichtungen2";"31 - Psychosomatik","Einrichtungen2";"00 - Bitte eine Fachabteilung auswählen","Leer";0,"Leer";"","Leer"},2,0)</f>
        <v>Leer</v>
      </c>
      <c r="T147" s="8" t="str">
        <f>VLOOKUP($C147,{"29 - Psychiatrie (Erwachsene)","Ausnahmetatbestand";"30 - Kinder- und Jugendpsychiatrie","Ausnahmetatbestand";"31 - Psychosomatik","Ausnahmetatbestand";"00 - Bitte eine Fachabteilung auswählen","Leer";0,"Leer";"","Leer"},2,0)</f>
        <v>Leer</v>
      </c>
      <c r="U147" s="8">
        <f>VLOOKUP($C147,{"29 - Psychiatrie (Erwachsene)",1;"30 - Kinder- und Jugendpsychiatrie",1;"31 - Psychosomatik",1;"00 - Bitte eine Fachabteilung auswählen",0;0,0;"",0},2,0)</f>
        <v>0</v>
      </c>
      <c r="V147" s="8">
        <f t="shared" si="20"/>
        <v>0</v>
      </c>
      <c r="W147" s="8">
        <f t="shared" si="21"/>
        <v>0</v>
      </c>
      <c r="X147" s="8">
        <f t="shared" si="22"/>
        <v>0</v>
      </c>
      <c r="Y147" s="8">
        <f t="shared" si="23"/>
        <v>0</v>
      </c>
      <c r="Z147" s="8">
        <f t="shared" si="24"/>
        <v>0</v>
      </c>
      <c r="AE147" s="28"/>
      <c r="AF147" s="28"/>
      <c r="AG147" s="28"/>
      <c r="AH147" s="28"/>
      <c r="AI147" s="28"/>
      <c r="AJ147" s="28"/>
      <c r="AK147" s="28"/>
      <c r="AL147" s="28"/>
    </row>
    <row r="148" spans="1:38" x14ac:dyDescent="0.25">
      <c r="A148" s="28"/>
      <c r="B148" s="76" t="str">
        <f t="shared" si="25"/>
        <v>!!!</v>
      </c>
      <c r="C148" s="242"/>
      <c r="D148" s="272"/>
      <c r="E148" s="272"/>
      <c r="F148" s="273"/>
      <c r="G148" s="273"/>
      <c r="H148" s="273"/>
      <c r="I148" s="158"/>
      <c r="J148" s="159"/>
      <c r="Q148" s="8">
        <f t="shared" si="26"/>
        <v>0</v>
      </c>
      <c r="S148" s="8" t="str">
        <f>VLOOKUP($C147,{"29 - Psychiatrie (Erwachsene)","Einrichtungen2";"30 - Kinder- und Jugendpsychiatrie","Einrichtungen2";"31 - Psychosomatik","Einrichtungen2";"00 - Bitte eine Fachabteilung auswählen","Leer";0,"Leer";"","Leer"},2,0)</f>
        <v>Leer</v>
      </c>
      <c r="T148" s="8" t="str">
        <f>VLOOKUP($C148,{"29 - Psychiatrie (Erwachsene)","Ausnahmetatbestand";"30 - Kinder- und Jugendpsychiatrie","Ausnahmetatbestand";"31 - Psychosomatik","Ausnahmetatbestand";"00 - Bitte eine Fachabteilung auswählen","Leer";0,"Leer";"","Leer"},2,0)</f>
        <v>Leer</v>
      </c>
      <c r="U148" s="8">
        <f>VLOOKUP($C148,{"29 - Psychiatrie (Erwachsene)",1;"30 - Kinder- und Jugendpsychiatrie",1;"31 - Psychosomatik",1;"00 - Bitte eine Fachabteilung auswählen",0;0,0;"",0},2,0)</f>
        <v>0</v>
      </c>
      <c r="V148" s="8">
        <f t="shared" si="20"/>
        <v>0</v>
      </c>
      <c r="W148" s="8">
        <f t="shared" si="21"/>
        <v>0</v>
      </c>
      <c r="X148" s="8">
        <f t="shared" si="22"/>
        <v>0</v>
      </c>
      <c r="Y148" s="8">
        <f t="shared" si="23"/>
        <v>0</v>
      </c>
      <c r="Z148" s="8">
        <f t="shared" si="24"/>
        <v>0</v>
      </c>
      <c r="AE148" s="28"/>
      <c r="AF148" s="28"/>
      <c r="AG148" s="28"/>
      <c r="AH148" s="28"/>
      <c r="AI148" s="28"/>
      <c r="AJ148" s="28"/>
      <c r="AK148" s="28"/>
      <c r="AL148" s="28"/>
    </row>
    <row r="149" spans="1:38" x14ac:dyDescent="0.25">
      <c r="A149" s="28"/>
      <c r="B149" s="76" t="str">
        <f t="shared" si="25"/>
        <v>!!!</v>
      </c>
      <c r="C149" s="242"/>
      <c r="D149" s="272"/>
      <c r="E149" s="272"/>
      <c r="F149" s="273"/>
      <c r="G149" s="273"/>
      <c r="H149" s="273"/>
      <c r="I149" s="158"/>
      <c r="J149" s="159"/>
      <c r="Q149" s="8">
        <f t="shared" si="26"/>
        <v>0</v>
      </c>
      <c r="S149" s="8" t="str">
        <f>VLOOKUP($C148,{"29 - Psychiatrie (Erwachsene)","Einrichtungen2";"30 - Kinder- und Jugendpsychiatrie","Einrichtungen2";"31 - Psychosomatik","Einrichtungen2";"00 - Bitte eine Fachabteilung auswählen","Leer";0,"Leer";"","Leer"},2,0)</f>
        <v>Leer</v>
      </c>
      <c r="T149" s="8" t="str">
        <f>VLOOKUP($C149,{"29 - Psychiatrie (Erwachsene)","Ausnahmetatbestand";"30 - Kinder- und Jugendpsychiatrie","Ausnahmetatbestand";"31 - Psychosomatik","Ausnahmetatbestand";"00 - Bitte eine Fachabteilung auswählen","Leer";0,"Leer";"","Leer"},2,0)</f>
        <v>Leer</v>
      </c>
      <c r="U149" s="8">
        <f>VLOOKUP($C149,{"29 - Psychiatrie (Erwachsene)",1;"30 - Kinder- und Jugendpsychiatrie",1;"31 - Psychosomatik",1;"00 - Bitte eine Fachabteilung auswählen",0;0,0;"",0},2,0)</f>
        <v>0</v>
      </c>
      <c r="V149" s="8">
        <f t="shared" si="20"/>
        <v>0</v>
      </c>
      <c r="W149" s="8">
        <f t="shared" si="21"/>
        <v>0</v>
      </c>
      <c r="X149" s="8">
        <f t="shared" si="22"/>
        <v>0</v>
      </c>
      <c r="Y149" s="8">
        <f t="shared" si="23"/>
        <v>0</v>
      </c>
      <c r="Z149" s="8">
        <f t="shared" si="24"/>
        <v>0</v>
      </c>
      <c r="AE149" s="28"/>
      <c r="AF149" s="28"/>
      <c r="AG149" s="28"/>
      <c r="AH149" s="28"/>
      <c r="AI149" s="28"/>
      <c r="AJ149" s="28"/>
      <c r="AK149" s="28"/>
      <c r="AL149" s="28"/>
    </row>
    <row r="150" spans="1:38" x14ac:dyDescent="0.25">
      <c r="A150" s="28"/>
      <c r="B150" s="76" t="str">
        <f t="shared" si="25"/>
        <v>!!!</v>
      </c>
      <c r="C150" s="242"/>
      <c r="D150" s="272"/>
      <c r="E150" s="272"/>
      <c r="F150" s="273"/>
      <c r="G150" s="273"/>
      <c r="H150" s="273"/>
      <c r="I150" s="158"/>
      <c r="J150" s="159"/>
      <c r="Q150" s="8">
        <f t="shared" si="26"/>
        <v>0</v>
      </c>
      <c r="S150" s="8" t="str">
        <f>VLOOKUP($C149,{"29 - Psychiatrie (Erwachsene)","Einrichtungen2";"30 - Kinder- und Jugendpsychiatrie","Einrichtungen2";"31 - Psychosomatik","Einrichtungen2";"00 - Bitte eine Fachabteilung auswählen","Leer";0,"Leer";"","Leer"},2,0)</f>
        <v>Leer</v>
      </c>
      <c r="T150" s="8" t="str">
        <f>VLOOKUP($C150,{"29 - Psychiatrie (Erwachsene)","Ausnahmetatbestand";"30 - Kinder- und Jugendpsychiatrie","Ausnahmetatbestand";"31 - Psychosomatik","Ausnahmetatbestand";"00 - Bitte eine Fachabteilung auswählen","Leer";0,"Leer";"","Leer"},2,0)</f>
        <v>Leer</v>
      </c>
      <c r="U150" s="8">
        <f>VLOOKUP($C150,{"29 - Psychiatrie (Erwachsene)",1;"30 - Kinder- und Jugendpsychiatrie",1;"31 - Psychosomatik",1;"00 - Bitte eine Fachabteilung auswählen",0;0,0;"",0},2,0)</f>
        <v>0</v>
      </c>
      <c r="V150" s="8">
        <f t="shared" si="20"/>
        <v>0</v>
      </c>
      <c r="W150" s="8">
        <f t="shared" si="21"/>
        <v>0</v>
      </c>
      <c r="X150" s="8">
        <f t="shared" si="22"/>
        <v>0</v>
      </c>
      <c r="Y150" s="8">
        <f t="shared" si="23"/>
        <v>0</v>
      </c>
      <c r="Z150" s="8">
        <f t="shared" si="24"/>
        <v>0</v>
      </c>
      <c r="AE150" s="28"/>
      <c r="AF150" s="28"/>
      <c r="AG150" s="28"/>
      <c r="AH150" s="28"/>
      <c r="AI150" s="28"/>
      <c r="AJ150" s="28"/>
      <c r="AK150" s="28"/>
      <c r="AL150" s="28"/>
    </row>
    <row r="151" spans="1:38" x14ac:dyDescent="0.25">
      <c r="A151" s="28"/>
      <c r="B151" s="76" t="str">
        <f t="shared" si="25"/>
        <v>!!!</v>
      </c>
      <c r="C151" s="242"/>
      <c r="D151" s="272"/>
      <c r="E151" s="272"/>
      <c r="F151" s="273"/>
      <c r="G151" s="273"/>
      <c r="H151" s="273"/>
      <c r="I151" s="158"/>
      <c r="J151" s="159"/>
      <c r="Q151" s="8">
        <f t="shared" si="26"/>
        <v>0</v>
      </c>
      <c r="S151" s="8" t="str">
        <f>VLOOKUP($C150,{"29 - Psychiatrie (Erwachsene)","Einrichtungen2";"30 - Kinder- und Jugendpsychiatrie","Einrichtungen2";"31 - Psychosomatik","Einrichtungen2";"00 - Bitte eine Fachabteilung auswählen","Leer";0,"Leer";"","Leer"},2,0)</f>
        <v>Leer</v>
      </c>
      <c r="T151" s="8" t="str">
        <f>VLOOKUP($C151,{"29 - Psychiatrie (Erwachsene)","Ausnahmetatbestand";"30 - Kinder- und Jugendpsychiatrie","Ausnahmetatbestand";"31 - Psychosomatik","Ausnahmetatbestand";"00 - Bitte eine Fachabteilung auswählen","Leer";0,"Leer";"","Leer"},2,0)</f>
        <v>Leer</v>
      </c>
      <c r="U151" s="8">
        <f>VLOOKUP($C151,{"29 - Psychiatrie (Erwachsene)",1;"30 - Kinder- und Jugendpsychiatrie",1;"31 - Psychosomatik",1;"00 - Bitte eine Fachabteilung auswählen",0;0,0;"",0},2,0)</f>
        <v>0</v>
      </c>
      <c r="V151" s="8">
        <f t="shared" si="20"/>
        <v>0</v>
      </c>
      <c r="W151" s="8">
        <f t="shared" si="21"/>
        <v>0</v>
      </c>
      <c r="X151" s="8">
        <f t="shared" si="22"/>
        <v>0</v>
      </c>
      <c r="Y151" s="8">
        <f t="shared" si="23"/>
        <v>0</v>
      </c>
      <c r="Z151" s="8">
        <f t="shared" si="24"/>
        <v>0</v>
      </c>
      <c r="AE151" s="28"/>
      <c r="AF151" s="28"/>
      <c r="AG151" s="28"/>
      <c r="AH151" s="28"/>
      <c r="AI151" s="28"/>
      <c r="AJ151" s="28"/>
      <c r="AK151" s="28"/>
      <c r="AL151" s="28"/>
    </row>
    <row r="152" spans="1:38" x14ac:dyDescent="0.25">
      <c r="A152" s="28"/>
      <c r="B152" s="76" t="str">
        <f t="shared" si="25"/>
        <v>!!!</v>
      </c>
      <c r="C152" s="242"/>
      <c r="D152" s="272"/>
      <c r="E152" s="272"/>
      <c r="F152" s="273"/>
      <c r="G152" s="273"/>
      <c r="H152" s="273"/>
      <c r="I152" s="158"/>
      <c r="J152" s="159"/>
      <c r="Q152" s="8">
        <f t="shared" si="26"/>
        <v>0</v>
      </c>
      <c r="S152" s="8" t="str">
        <f>VLOOKUP($C151,{"29 - Psychiatrie (Erwachsene)","Einrichtungen2";"30 - Kinder- und Jugendpsychiatrie","Einrichtungen2";"31 - Psychosomatik","Einrichtungen2";"00 - Bitte eine Fachabteilung auswählen","Leer";0,"Leer";"","Leer"},2,0)</f>
        <v>Leer</v>
      </c>
      <c r="T152" s="8" t="str">
        <f>VLOOKUP($C152,{"29 - Psychiatrie (Erwachsene)","Ausnahmetatbestand";"30 - Kinder- und Jugendpsychiatrie","Ausnahmetatbestand";"31 - Psychosomatik","Ausnahmetatbestand";"00 - Bitte eine Fachabteilung auswählen","Leer";0,"Leer";"","Leer"},2,0)</f>
        <v>Leer</v>
      </c>
      <c r="U152" s="8">
        <f>VLOOKUP($C152,{"29 - Psychiatrie (Erwachsene)",1;"30 - Kinder- und Jugendpsychiatrie",1;"31 - Psychosomatik",1;"00 - Bitte eine Fachabteilung auswählen",0;0,0;"",0},2,0)</f>
        <v>0</v>
      </c>
      <c r="V152" s="8">
        <f t="shared" si="20"/>
        <v>0</v>
      </c>
      <c r="W152" s="8">
        <f t="shared" si="21"/>
        <v>0</v>
      </c>
      <c r="X152" s="8">
        <f t="shared" si="22"/>
        <v>0</v>
      </c>
      <c r="Y152" s="8">
        <f t="shared" si="23"/>
        <v>0</v>
      </c>
      <c r="Z152" s="8">
        <f t="shared" si="24"/>
        <v>0</v>
      </c>
      <c r="AE152" s="28"/>
      <c r="AF152" s="28"/>
      <c r="AG152" s="28"/>
      <c r="AH152" s="28"/>
      <c r="AI152" s="28"/>
      <c r="AJ152" s="28"/>
      <c r="AK152" s="28"/>
      <c r="AL152" s="28"/>
    </row>
    <row r="153" spans="1:38" x14ac:dyDescent="0.25">
      <c r="A153" s="28"/>
      <c r="B153" s="76" t="str">
        <f t="shared" si="25"/>
        <v>!!!</v>
      </c>
      <c r="C153" s="242"/>
      <c r="D153" s="272"/>
      <c r="E153" s="272"/>
      <c r="F153" s="273"/>
      <c r="G153" s="273"/>
      <c r="H153" s="273"/>
      <c r="I153" s="158"/>
      <c r="J153" s="159"/>
      <c r="Q153" s="8">
        <f t="shared" si="26"/>
        <v>0</v>
      </c>
      <c r="S153" s="8" t="str">
        <f>VLOOKUP($C152,{"29 - Psychiatrie (Erwachsene)","Einrichtungen2";"30 - Kinder- und Jugendpsychiatrie","Einrichtungen2";"31 - Psychosomatik","Einrichtungen2";"00 - Bitte eine Fachabteilung auswählen","Leer";0,"Leer";"","Leer"},2,0)</f>
        <v>Leer</v>
      </c>
      <c r="T153" s="8" t="str">
        <f>VLOOKUP($C153,{"29 - Psychiatrie (Erwachsene)","Ausnahmetatbestand";"30 - Kinder- und Jugendpsychiatrie","Ausnahmetatbestand";"31 - Psychosomatik","Ausnahmetatbestand";"00 - Bitte eine Fachabteilung auswählen","Leer";0,"Leer";"","Leer"},2,0)</f>
        <v>Leer</v>
      </c>
      <c r="U153" s="8">
        <f>VLOOKUP($C153,{"29 - Psychiatrie (Erwachsene)",1;"30 - Kinder- und Jugendpsychiatrie",1;"31 - Psychosomatik",1;"00 - Bitte eine Fachabteilung auswählen",0;0,0;"",0},2,0)</f>
        <v>0</v>
      </c>
      <c r="V153" s="8">
        <f t="shared" si="20"/>
        <v>0</v>
      </c>
      <c r="W153" s="8">
        <f t="shared" si="21"/>
        <v>0</v>
      </c>
      <c r="X153" s="8">
        <f t="shared" si="22"/>
        <v>0</v>
      </c>
      <c r="Y153" s="8">
        <f t="shared" si="23"/>
        <v>0</v>
      </c>
      <c r="Z153" s="8">
        <f t="shared" si="24"/>
        <v>0</v>
      </c>
      <c r="AE153" s="28"/>
      <c r="AF153" s="28"/>
      <c r="AG153" s="28"/>
      <c r="AH153" s="28"/>
      <c r="AI153" s="28"/>
      <c r="AJ153" s="28"/>
      <c r="AK153" s="28"/>
      <c r="AL153" s="28"/>
    </row>
    <row r="154" spans="1:38" x14ac:dyDescent="0.25">
      <c r="A154" s="28"/>
      <c r="B154" s="76" t="str">
        <f t="shared" si="25"/>
        <v>!!!</v>
      </c>
      <c r="C154" s="242"/>
      <c r="D154" s="272"/>
      <c r="E154" s="272"/>
      <c r="F154" s="273"/>
      <c r="G154" s="273"/>
      <c r="H154" s="273"/>
      <c r="I154" s="158"/>
      <c r="J154" s="159"/>
      <c r="Q154" s="8">
        <f t="shared" si="26"/>
        <v>0</v>
      </c>
      <c r="S154" s="8" t="str">
        <f>VLOOKUP($C153,{"29 - Psychiatrie (Erwachsene)","Einrichtungen2";"30 - Kinder- und Jugendpsychiatrie","Einrichtungen2";"31 - Psychosomatik","Einrichtungen2";"00 - Bitte eine Fachabteilung auswählen","Leer";0,"Leer";"","Leer"},2,0)</f>
        <v>Leer</v>
      </c>
      <c r="T154" s="8" t="str">
        <f>VLOOKUP($C154,{"29 - Psychiatrie (Erwachsene)","Ausnahmetatbestand";"30 - Kinder- und Jugendpsychiatrie","Ausnahmetatbestand";"31 - Psychosomatik","Ausnahmetatbestand";"00 - Bitte eine Fachabteilung auswählen","Leer";0,"Leer";"","Leer"},2,0)</f>
        <v>Leer</v>
      </c>
      <c r="U154" s="8">
        <f>VLOOKUP($C154,{"29 - Psychiatrie (Erwachsene)",1;"30 - Kinder- und Jugendpsychiatrie",1;"31 - Psychosomatik",1;"00 - Bitte eine Fachabteilung auswählen",0;0,0;"",0},2,0)</f>
        <v>0</v>
      </c>
      <c r="V154" s="8">
        <f t="shared" si="20"/>
        <v>0</v>
      </c>
      <c r="W154" s="8">
        <f t="shared" si="21"/>
        <v>0</v>
      </c>
      <c r="X154" s="8">
        <f t="shared" si="22"/>
        <v>0</v>
      </c>
      <c r="Y154" s="8">
        <f t="shared" si="23"/>
        <v>0</v>
      </c>
      <c r="Z154" s="8">
        <f t="shared" si="24"/>
        <v>0</v>
      </c>
      <c r="AE154" s="28"/>
      <c r="AF154" s="28"/>
      <c r="AG154" s="28"/>
      <c r="AH154" s="28"/>
      <c r="AI154" s="28"/>
      <c r="AJ154" s="28"/>
      <c r="AK154" s="28"/>
      <c r="AL154" s="28"/>
    </row>
    <row r="155" spans="1:38" x14ac:dyDescent="0.25">
      <c r="A155" s="28"/>
      <c r="B155" s="76" t="str">
        <f t="shared" si="25"/>
        <v>!!!</v>
      </c>
      <c r="C155" s="242"/>
      <c r="D155" s="272"/>
      <c r="E155" s="272"/>
      <c r="F155" s="273"/>
      <c r="G155" s="273"/>
      <c r="H155" s="273"/>
      <c r="I155" s="158"/>
      <c r="J155" s="159"/>
      <c r="Q155" s="8">
        <f t="shared" si="26"/>
        <v>0</v>
      </c>
      <c r="S155" s="8" t="str">
        <f>VLOOKUP($C154,{"29 - Psychiatrie (Erwachsene)","Einrichtungen2";"30 - Kinder- und Jugendpsychiatrie","Einrichtungen2";"31 - Psychosomatik","Einrichtungen2";"00 - Bitte eine Fachabteilung auswählen","Leer";0,"Leer";"","Leer"},2,0)</f>
        <v>Leer</v>
      </c>
      <c r="T155" s="8" t="str">
        <f>VLOOKUP($C155,{"29 - Psychiatrie (Erwachsene)","Ausnahmetatbestand";"30 - Kinder- und Jugendpsychiatrie","Ausnahmetatbestand";"31 - Psychosomatik","Ausnahmetatbestand";"00 - Bitte eine Fachabteilung auswählen","Leer";0,"Leer";"","Leer"},2,0)</f>
        <v>Leer</v>
      </c>
      <c r="U155" s="8">
        <f>VLOOKUP($C155,{"29 - Psychiatrie (Erwachsene)",1;"30 - Kinder- und Jugendpsychiatrie",1;"31 - Psychosomatik",1;"00 - Bitte eine Fachabteilung auswählen",0;0,0;"",0},2,0)</f>
        <v>0</v>
      </c>
      <c r="V155" s="8">
        <f t="shared" si="20"/>
        <v>0</v>
      </c>
      <c r="W155" s="8">
        <f t="shared" si="21"/>
        <v>0</v>
      </c>
      <c r="X155" s="8">
        <f t="shared" si="22"/>
        <v>0</v>
      </c>
      <c r="Y155" s="8">
        <f t="shared" si="23"/>
        <v>0</v>
      </c>
      <c r="Z155" s="8">
        <f t="shared" si="24"/>
        <v>0</v>
      </c>
      <c r="AE155" s="28"/>
      <c r="AF155" s="28"/>
      <c r="AG155" s="28"/>
      <c r="AH155" s="28"/>
      <c r="AI155" s="28"/>
      <c r="AJ155" s="28"/>
      <c r="AK155" s="28"/>
      <c r="AL155" s="28"/>
    </row>
    <row r="156" spans="1:38" x14ac:dyDescent="0.25">
      <c r="A156" s="28"/>
      <c r="B156" s="76" t="str">
        <f t="shared" si="25"/>
        <v>!!!</v>
      </c>
      <c r="C156" s="242"/>
      <c r="D156" s="272"/>
      <c r="E156" s="272"/>
      <c r="F156" s="273"/>
      <c r="G156" s="273"/>
      <c r="H156" s="273"/>
      <c r="I156" s="158"/>
      <c r="J156" s="159"/>
      <c r="Q156" s="8">
        <f t="shared" si="26"/>
        <v>0</v>
      </c>
      <c r="S156" s="8" t="str">
        <f>VLOOKUP($C155,{"29 - Psychiatrie (Erwachsene)","Einrichtungen2";"30 - Kinder- und Jugendpsychiatrie","Einrichtungen2";"31 - Psychosomatik","Einrichtungen2";"00 - Bitte eine Fachabteilung auswählen","Leer";0,"Leer";"","Leer"},2,0)</f>
        <v>Leer</v>
      </c>
      <c r="T156" s="8" t="str">
        <f>VLOOKUP($C156,{"29 - Psychiatrie (Erwachsene)","Ausnahmetatbestand";"30 - Kinder- und Jugendpsychiatrie","Ausnahmetatbestand";"31 - Psychosomatik","Ausnahmetatbestand";"00 - Bitte eine Fachabteilung auswählen","Leer";0,"Leer";"","Leer"},2,0)</f>
        <v>Leer</v>
      </c>
      <c r="U156" s="8">
        <f>VLOOKUP($C156,{"29 - Psychiatrie (Erwachsene)",1;"30 - Kinder- und Jugendpsychiatrie",1;"31 - Psychosomatik",1;"00 - Bitte eine Fachabteilung auswählen",0;0,0;"",0},2,0)</f>
        <v>0</v>
      </c>
      <c r="V156" s="8">
        <f t="shared" si="20"/>
        <v>0</v>
      </c>
      <c r="W156" s="8">
        <f t="shared" si="21"/>
        <v>0</v>
      </c>
      <c r="X156" s="8">
        <f t="shared" si="22"/>
        <v>0</v>
      </c>
      <c r="Y156" s="8">
        <f t="shared" si="23"/>
        <v>0</v>
      </c>
      <c r="Z156" s="8">
        <f t="shared" si="24"/>
        <v>0</v>
      </c>
      <c r="AE156" s="28"/>
      <c r="AF156" s="28"/>
      <c r="AG156" s="28"/>
      <c r="AH156" s="28"/>
      <c r="AI156" s="28"/>
      <c r="AJ156" s="28"/>
      <c r="AK156" s="28"/>
      <c r="AL156" s="28"/>
    </row>
    <row r="157" spans="1:38" x14ac:dyDescent="0.25">
      <c r="A157" s="28"/>
      <c r="B157" s="76" t="str">
        <f t="shared" si="25"/>
        <v>!!!</v>
      </c>
      <c r="C157" s="242"/>
      <c r="D157" s="272"/>
      <c r="E157" s="272"/>
      <c r="F157" s="273"/>
      <c r="G157" s="273"/>
      <c r="H157" s="273"/>
      <c r="I157" s="158"/>
      <c r="J157" s="159"/>
      <c r="Q157" s="8">
        <f t="shared" si="26"/>
        <v>0</v>
      </c>
      <c r="S157" s="8" t="str">
        <f>VLOOKUP($C156,{"29 - Psychiatrie (Erwachsene)","Einrichtungen2";"30 - Kinder- und Jugendpsychiatrie","Einrichtungen2";"31 - Psychosomatik","Einrichtungen2";"00 - Bitte eine Fachabteilung auswählen","Leer";0,"Leer";"","Leer"},2,0)</f>
        <v>Leer</v>
      </c>
      <c r="T157" s="8" t="str">
        <f>VLOOKUP($C157,{"29 - Psychiatrie (Erwachsene)","Ausnahmetatbestand";"30 - Kinder- und Jugendpsychiatrie","Ausnahmetatbestand";"31 - Psychosomatik","Ausnahmetatbestand";"00 - Bitte eine Fachabteilung auswählen","Leer";0,"Leer";"","Leer"},2,0)</f>
        <v>Leer</v>
      </c>
      <c r="U157" s="8">
        <f>VLOOKUP($C157,{"29 - Psychiatrie (Erwachsene)",1;"30 - Kinder- und Jugendpsychiatrie",1;"31 - Psychosomatik",1;"00 - Bitte eine Fachabteilung auswählen",0;0,0;"",0},2,0)</f>
        <v>0</v>
      </c>
      <c r="V157" s="8">
        <f t="shared" si="20"/>
        <v>0</v>
      </c>
      <c r="W157" s="8">
        <f t="shared" si="21"/>
        <v>0</v>
      </c>
      <c r="X157" s="8">
        <f t="shared" si="22"/>
        <v>0</v>
      </c>
      <c r="Y157" s="8">
        <f t="shared" si="23"/>
        <v>0</v>
      </c>
      <c r="Z157" s="8">
        <f t="shared" si="24"/>
        <v>0</v>
      </c>
      <c r="AE157" s="28"/>
      <c r="AF157" s="28"/>
      <c r="AG157" s="28"/>
      <c r="AH157" s="28"/>
      <c r="AI157" s="28"/>
      <c r="AJ157" s="28"/>
      <c r="AK157" s="28"/>
      <c r="AL157" s="28"/>
    </row>
    <row r="158" spans="1:38" x14ac:dyDescent="0.25">
      <c r="A158" s="28"/>
      <c r="B158" s="76" t="str">
        <f t="shared" si="25"/>
        <v>!!!</v>
      </c>
      <c r="C158" s="242"/>
      <c r="D158" s="272"/>
      <c r="E158" s="272"/>
      <c r="F158" s="273"/>
      <c r="G158" s="273"/>
      <c r="H158" s="273"/>
      <c r="I158" s="158"/>
      <c r="J158" s="159"/>
      <c r="Q158" s="8">
        <f t="shared" si="26"/>
        <v>0</v>
      </c>
      <c r="S158" s="8" t="str">
        <f>VLOOKUP($C157,{"29 - Psychiatrie (Erwachsene)","Einrichtungen2";"30 - Kinder- und Jugendpsychiatrie","Einrichtungen2";"31 - Psychosomatik","Einrichtungen2";"00 - Bitte eine Fachabteilung auswählen","Leer";0,"Leer";"","Leer"},2,0)</f>
        <v>Leer</v>
      </c>
      <c r="T158" s="8" t="str">
        <f>VLOOKUP($C158,{"29 - Psychiatrie (Erwachsene)","Ausnahmetatbestand";"30 - Kinder- und Jugendpsychiatrie","Ausnahmetatbestand";"31 - Psychosomatik","Ausnahmetatbestand";"00 - Bitte eine Fachabteilung auswählen","Leer";0,"Leer";"","Leer"},2,0)</f>
        <v>Leer</v>
      </c>
      <c r="U158" s="8">
        <f>VLOOKUP($C158,{"29 - Psychiatrie (Erwachsene)",1;"30 - Kinder- und Jugendpsychiatrie",1;"31 - Psychosomatik",1;"00 - Bitte eine Fachabteilung auswählen",0;0,0;"",0},2,0)</f>
        <v>0</v>
      </c>
      <c r="V158" s="8">
        <f t="shared" si="20"/>
        <v>0</v>
      </c>
      <c r="W158" s="8">
        <f t="shared" si="21"/>
        <v>0</v>
      </c>
      <c r="X158" s="8">
        <f t="shared" si="22"/>
        <v>0</v>
      </c>
      <c r="Y158" s="8">
        <f t="shared" si="23"/>
        <v>0</v>
      </c>
      <c r="Z158" s="8">
        <f t="shared" si="24"/>
        <v>0</v>
      </c>
      <c r="AE158" s="28"/>
      <c r="AF158" s="28"/>
      <c r="AG158" s="28"/>
      <c r="AH158" s="28"/>
      <c r="AI158" s="28"/>
      <c r="AJ158" s="28"/>
      <c r="AK158" s="28"/>
      <c r="AL158" s="28"/>
    </row>
    <row r="159" spans="1:38" x14ac:dyDescent="0.25">
      <c r="A159" s="28"/>
      <c r="B159" s="76" t="str">
        <f t="shared" si="25"/>
        <v>!!!</v>
      </c>
      <c r="C159" s="242"/>
      <c r="D159" s="272"/>
      <c r="E159" s="272"/>
      <c r="F159" s="273"/>
      <c r="G159" s="273"/>
      <c r="H159" s="273"/>
      <c r="I159" s="158"/>
      <c r="J159" s="159"/>
      <c r="Q159" s="8">
        <f t="shared" si="26"/>
        <v>0</v>
      </c>
      <c r="S159" s="8" t="str">
        <f>VLOOKUP($C158,{"29 - Psychiatrie (Erwachsene)","Einrichtungen2";"30 - Kinder- und Jugendpsychiatrie","Einrichtungen2";"31 - Psychosomatik","Einrichtungen2";"00 - Bitte eine Fachabteilung auswählen","Leer";0,"Leer";"","Leer"},2,0)</f>
        <v>Leer</v>
      </c>
      <c r="T159" s="8" t="str">
        <f>VLOOKUP($C159,{"29 - Psychiatrie (Erwachsene)","Ausnahmetatbestand";"30 - Kinder- und Jugendpsychiatrie","Ausnahmetatbestand";"31 - Psychosomatik","Ausnahmetatbestand";"00 - Bitte eine Fachabteilung auswählen","Leer";0,"Leer";"","Leer"},2,0)</f>
        <v>Leer</v>
      </c>
      <c r="U159" s="8">
        <f>VLOOKUP($C159,{"29 - Psychiatrie (Erwachsene)",1;"30 - Kinder- und Jugendpsychiatrie",1;"31 - Psychosomatik",1;"00 - Bitte eine Fachabteilung auswählen",0;0,0;"",0},2,0)</f>
        <v>0</v>
      </c>
      <c r="V159" s="8">
        <f t="shared" si="20"/>
        <v>0</v>
      </c>
      <c r="W159" s="8">
        <f t="shared" si="21"/>
        <v>0</v>
      </c>
      <c r="X159" s="8">
        <f t="shared" si="22"/>
        <v>0</v>
      </c>
      <c r="Y159" s="8">
        <f t="shared" si="23"/>
        <v>0</v>
      </c>
      <c r="Z159" s="8">
        <f t="shared" si="24"/>
        <v>0</v>
      </c>
      <c r="AE159" s="28"/>
      <c r="AF159" s="28"/>
      <c r="AG159" s="28"/>
      <c r="AH159" s="28"/>
      <c r="AI159" s="28"/>
      <c r="AJ159" s="28"/>
      <c r="AK159" s="28"/>
      <c r="AL159" s="28"/>
    </row>
    <row r="160" spans="1:38" x14ac:dyDescent="0.25">
      <c r="A160" s="28"/>
      <c r="B160" s="76" t="str">
        <f t="shared" si="25"/>
        <v>!!!</v>
      </c>
      <c r="C160" s="242"/>
      <c r="D160" s="272"/>
      <c r="E160" s="272"/>
      <c r="F160" s="273"/>
      <c r="G160" s="273"/>
      <c r="H160" s="273"/>
      <c r="I160" s="158"/>
      <c r="J160" s="159"/>
      <c r="Q160" s="8">
        <f t="shared" si="26"/>
        <v>0</v>
      </c>
      <c r="S160" s="8" t="str">
        <f>VLOOKUP($C159,{"29 - Psychiatrie (Erwachsene)","Einrichtungen2";"30 - Kinder- und Jugendpsychiatrie","Einrichtungen2";"31 - Psychosomatik","Einrichtungen2";"00 - Bitte eine Fachabteilung auswählen","Leer";0,"Leer";"","Leer"},2,0)</f>
        <v>Leer</v>
      </c>
      <c r="T160" s="8" t="str">
        <f>VLOOKUP($C160,{"29 - Psychiatrie (Erwachsene)","Ausnahmetatbestand";"30 - Kinder- und Jugendpsychiatrie","Ausnahmetatbestand";"31 - Psychosomatik","Ausnahmetatbestand";"00 - Bitte eine Fachabteilung auswählen","Leer";0,"Leer";"","Leer"},2,0)</f>
        <v>Leer</v>
      </c>
      <c r="U160" s="8">
        <f>VLOOKUP($C160,{"29 - Psychiatrie (Erwachsene)",1;"30 - Kinder- und Jugendpsychiatrie",1;"31 - Psychosomatik",1;"00 - Bitte eine Fachabteilung auswählen",0;0,0;"",0},2,0)</f>
        <v>0</v>
      </c>
      <c r="V160" s="8">
        <f t="shared" si="20"/>
        <v>0</v>
      </c>
      <c r="W160" s="8">
        <f t="shared" si="21"/>
        <v>0</v>
      </c>
      <c r="X160" s="8">
        <f t="shared" si="22"/>
        <v>0</v>
      </c>
      <c r="Y160" s="8">
        <f t="shared" si="23"/>
        <v>0</v>
      </c>
      <c r="Z160" s="8">
        <f t="shared" si="24"/>
        <v>0</v>
      </c>
      <c r="AE160" s="28"/>
      <c r="AF160" s="28"/>
      <c r="AG160" s="28"/>
      <c r="AH160" s="28"/>
      <c r="AI160" s="28"/>
      <c r="AJ160" s="28"/>
      <c r="AK160" s="28"/>
      <c r="AL160" s="28"/>
    </row>
    <row r="161" spans="1:38" x14ac:dyDescent="0.25">
      <c r="A161" s="28"/>
      <c r="B161" s="76" t="str">
        <f t="shared" si="25"/>
        <v>!!!</v>
      </c>
      <c r="C161" s="242"/>
      <c r="D161" s="272"/>
      <c r="E161" s="272"/>
      <c r="F161" s="273"/>
      <c r="G161" s="273"/>
      <c r="H161" s="273"/>
      <c r="I161" s="158"/>
      <c r="J161" s="159"/>
      <c r="Q161" s="8">
        <f t="shared" si="26"/>
        <v>0</v>
      </c>
      <c r="S161" s="8" t="str">
        <f>VLOOKUP($C160,{"29 - Psychiatrie (Erwachsene)","Einrichtungen2";"30 - Kinder- und Jugendpsychiatrie","Einrichtungen2";"31 - Psychosomatik","Einrichtungen2";"00 - Bitte eine Fachabteilung auswählen","Leer";0,"Leer";"","Leer"},2,0)</f>
        <v>Leer</v>
      </c>
      <c r="T161" s="8" t="str">
        <f>VLOOKUP($C161,{"29 - Psychiatrie (Erwachsene)","Ausnahmetatbestand";"30 - Kinder- und Jugendpsychiatrie","Ausnahmetatbestand";"31 - Psychosomatik","Ausnahmetatbestand";"00 - Bitte eine Fachabteilung auswählen","Leer";0,"Leer";"","Leer"},2,0)</f>
        <v>Leer</v>
      </c>
      <c r="U161" s="8">
        <f>VLOOKUP($C161,{"29 - Psychiatrie (Erwachsene)",1;"30 - Kinder- und Jugendpsychiatrie",1;"31 - Psychosomatik",1;"00 - Bitte eine Fachabteilung auswählen",0;0,0;"",0},2,0)</f>
        <v>0</v>
      </c>
      <c r="V161" s="8">
        <f t="shared" si="20"/>
        <v>0</v>
      </c>
      <c r="W161" s="8">
        <f t="shared" si="21"/>
        <v>0</v>
      </c>
      <c r="X161" s="8">
        <f t="shared" si="22"/>
        <v>0</v>
      </c>
      <c r="Y161" s="8">
        <f t="shared" si="23"/>
        <v>0</v>
      </c>
      <c r="Z161" s="8">
        <f t="shared" si="24"/>
        <v>0</v>
      </c>
      <c r="AE161" s="28"/>
      <c r="AF161" s="28"/>
      <c r="AG161" s="28"/>
      <c r="AH161" s="28"/>
      <c r="AI161" s="28"/>
      <c r="AJ161" s="28"/>
      <c r="AK161" s="28"/>
      <c r="AL161" s="28"/>
    </row>
    <row r="162" spans="1:38" x14ac:dyDescent="0.25">
      <c r="A162" s="28"/>
      <c r="B162" s="76" t="str">
        <f t="shared" si="25"/>
        <v>!!!</v>
      </c>
      <c r="C162" s="242"/>
      <c r="D162" s="272"/>
      <c r="E162" s="272"/>
      <c r="F162" s="273"/>
      <c r="G162" s="273"/>
      <c r="H162" s="273"/>
      <c r="I162" s="158"/>
      <c r="J162" s="159"/>
      <c r="Q162" s="8">
        <f t="shared" si="26"/>
        <v>0</v>
      </c>
      <c r="S162" s="8" t="str">
        <f>VLOOKUP($C161,{"29 - Psychiatrie (Erwachsene)","Einrichtungen2";"30 - Kinder- und Jugendpsychiatrie","Einrichtungen2";"31 - Psychosomatik","Einrichtungen2";"00 - Bitte eine Fachabteilung auswählen","Leer";0,"Leer";"","Leer"},2,0)</f>
        <v>Leer</v>
      </c>
      <c r="T162" s="8" t="str">
        <f>VLOOKUP($C162,{"29 - Psychiatrie (Erwachsene)","Ausnahmetatbestand";"30 - Kinder- und Jugendpsychiatrie","Ausnahmetatbestand";"31 - Psychosomatik","Ausnahmetatbestand";"00 - Bitte eine Fachabteilung auswählen","Leer";0,"Leer";"","Leer"},2,0)</f>
        <v>Leer</v>
      </c>
      <c r="U162" s="8">
        <f>VLOOKUP($C162,{"29 - Psychiatrie (Erwachsene)",1;"30 - Kinder- und Jugendpsychiatrie",1;"31 - Psychosomatik",1;"00 - Bitte eine Fachabteilung auswählen",0;0,0;"",0},2,0)</f>
        <v>0</v>
      </c>
      <c r="V162" s="8">
        <f t="shared" si="20"/>
        <v>0</v>
      </c>
      <c r="W162" s="8">
        <f t="shared" si="21"/>
        <v>0</v>
      </c>
      <c r="X162" s="8">
        <f t="shared" si="22"/>
        <v>0</v>
      </c>
      <c r="Y162" s="8">
        <f t="shared" si="23"/>
        <v>0</v>
      </c>
      <c r="Z162" s="8">
        <f t="shared" si="24"/>
        <v>0</v>
      </c>
      <c r="AE162" s="28"/>
      <c r="AF162" s="28"/>
      <c r="AG162" s="28"/>
      <c r="AH162" s="28"/>
      <c r="AI162" s="28"/>
      <c r="AJ162" s="28"/>
      <c r="AK162" s="28"/>
      <c r="AL162" s="28"/>
    </row>
    <row r="163" spans="1:38" x14ac:dyDescent="0.25">
      <c r="A163" s="28"/>
      <c r="B163" s="76" t="str">
        <f t="shared" si="25"/>
        <v>!!!</v>
      </c>
      <c r="C163" s="242"/>
      <c r="D163" s="272"/>
      <c r="E163" s="272"/>
      <c r="F163" s="273"/>
      <c r="G163" s="273"/>
      <c r="H163" s="273"/>
      <c r="I163" s="158"/>
      <c r="J163" s="159"/>
      <c r="Q163" s="8">
        <f t="shared" si="26"/>
        <v>0</v>
      </c>
      <c r="S163" s="8" t="str">
        <f>VLOOKUP($C162,{"29 - Psychiatrie (Erwachsene)","Einrichtungen2";"30 - Kinder- und Jugendpsychiatrie","Einrichtungen2";"31 - Psychosomatik","Einrichtungen2";"00 - Bitte eine Fachabteilung auswählen","Leer";0,"Leer";"","Leer"},2,0)</f>
        <v>Leer</v>
      </c>
      <c r="T163" s="8" t="str">
        <f>VLOOKUP($C163,{"29 - Psychiatrie (Erwachsene)","Ausnahmetatbestand";"30 - Kinder- und Jugendpsychiatrie","Ausnahmetatbestand";"31 - Psychosomatik","Ausnahmetatbestand";"00 - Bitte eine Fachabteilung auswählen","Leer";0,"Leer";"","Leer"},2,0)</f>
        <v>Leer</v>
      </c>
      <c r="U163" s="8">
        <f>VLOOKUP($C163,{"29 - Psychiatrie (Erwachsene)",1;"30 - Kinder- und Jugendpsychiatrie",1;"31 - Psychosomatik",1;"00 - Bitte eine Fachabteilung auswählen",0;0,0;"",0},2,0)</f>
        <v>0</v>
      </c>
      <c r="V163" s="8">
        <f t="shared" si="20"/>
        <v>0</v>
      </c>
      <c r="W163" s="8">
        <f t="shared" si="21"/>
        <v>0</v>
      </c>
      <c r="X163" s="8">
        <f t="shared" si="22"/>
        <v>0</v>
      </c>
      <c r="Y163" s="8">
        <f t="shared" si="23"/>
        <v>0</v>
      </c>
      <c r="Z163" s="8">
        <f t="shared" si="24"/>
        <v>0</v>
      </c>
      <c r="AE163" s="28"/>
      <c r="AF163" s="28"/>
      <c r="AG163" s="28"/>
      <c r="AH163" s="28"/>
      <c r="AI163" s="28"/>
      <c r="AJ163" s="28"/>
      <c r="AK163" s="28"/>
      <c r="AL163" s="28"/>
    </row>
    <row r="164" spans="1:38" x14ac:dyDescent="0.25">
      <c r="A164" s="28"/>
      <c r="B164" s="76" t="str">
        <f t="shared" si="25"/>
        <v>!!!</v>
      </c>
      <c r="C164" s="242"/>
      <c r="D164" s="272"/>
      <c r="E164" s="272"/>
      <c r="F164" s="273"/>
      <c r="G164" s="273"/>
      <c r="H164" s="273"/>
      <c r="I164" s="158"/>
      <c r="J164" s="159"/>
      <c r="Q164" s="8">
        <f t="shared" si="26"/>
        <v>0</v>
      </c>
      <c r="S164" s="8" t="str">
        <f>VLOOKUP($C163,{"29 - Psychiatrie (Erwachsene)","Einrichtungen2";"30 - Kinder- und Jugendpsychiatrie","Einrichtungen2";"31 - Psychosomatik","Einrichtungen2";"00 - Bitte eine Fachabteilung auswählen","Leer";0,"Leer";"","Leer"},2,0)</f>
        <v>Leer</v>
      </c>
      <c r="T164" s="8" t="str">
        <f>VLOOKUP($C164,{"29 - Psychiatrie (Erwachsene)","Ausnahmetatbestand";"30 - Kinder- und Jugendpsychiatrie","Ausnahmetatbestand";"31 - Psychosomatik","Ausnahmetatbestand";"00 - Bitte eine Fachabteilung auswählen","Leer";0,"Leer";"","Leer"},2,0)</f>
        <v>Leer</v>
      </c>
      <c r="U164" s="8">
        <f>VLOOKUP($C164,{"29 - Psychiatrie (Erwachsene)",1;"30 - Kinder- und Jugendpsychiatrie",1;"31 - Psychosomatik",1;"00 - Bitte eine Fachabteilung auswählen",0;0,0;"",0},2,0)</f>
        <v>0</v>
      </c>
      <c r="V164" s="8">
        <f t="shared" si="20"/>
        <v>0</v>
      </c>
      <c r="W164" s="8">
        <f t="shared" si="21"/>
        <v>0</v>
      </c>
      <c r="X164" s="8">
        <f t="shared" si="22"/>
        <v>0</v>
      </c>
      <c r="Y164" s="8">
        <f t="shared" si="23"/>
        <v>0</v>
      </c>
      <c r="Z164" s="8">
        <f t="shared" si="24"/>
        <v>0</v>
      </c>
      <c r="AE164" s="28"/>
      <c r="AF164" s="28"/>
      <c r="AG164" s="28"/>
      <c r="AH164" s="28"/>
      <c r="AI164" s="28"/>
      <c r="AJ164" s="28"/>
      <c r="AK164" s="28"/>
      <c r="AL164" s="28"/>
    </row>
    <row r="165" spans="1:38" x14ac:dyDescent="0.25">
      <c r="A165" s="28"/>
      <c r="B165" s="76" t="str">
        <f t="shared" si="25"/>
        <v>!!!</v>
      </c>
      <c r="C165" s="242"/>
      <c r="D165" s="272"/>
      <c r="E165" s="272"/>
      <c r="F165" s="273"/>
      <c r="G165" s="273"/>
      <c r="H165" s="273"/>
      <c r="I165" s="158"/>
      <c r="J165" s="159"/>
      <c r="Q165" s="8">
        <f t="shared" si="26"/>
        <v>0</v>
      </c>
      <c r="S165" s="8" t="str">
        <f>VLOOKUP($C164,{"29 - Psychiatrie (Erwachsene)","Einrichtungen2";"30 - Kinder- und Jugendpsychiatrie","Einrichtungen2";"31 - Psychosomatik","Einrichtungen2";"00 - Bitte eine Fachabteilung auswählen","Leer";0,"Leer";"","Leer"},2,0)</f>
        <v>Leer</v>
      </c>
      <c r="T165" s="8" t="str">
        <f>VLOOKUP($C165,{"29 - Psychiatrie (Erwachsene)","Ausnahmetatbestand";"30 - Kinder- und Jugendpsychiatrie","Ausnahmetatbestand";"31 - Psychosomatik","Ausnahmetatbestand";"00 - Bitte eine Fachabteilung auswählen","Leer";0,"Leer";"","Leer"},2,0)</f>
        <v>Leer</v>
      </c>
      <c r="U165" s="8">
        <f>VLOOKUP($C165,{"29 - Psychiatrie (Erwachsene)",1;"30 - Kinder- und Jugendpsychiatrie",1;"31 - Psychosomatik",1;"00 - Bitte eine Fachabteilung auswählen",0;0,0;"",0},2,0)</f>
        <v>0</v>
      </c>
      <c r="V165" s="8">
        <f t="shared" si="20"/>
        <v>0</v>
      </c>
      <c r="W165" s="8">
        <f t="shared" si="21"/>
        <v>0</v>
      </c>
      <c r="X165" s="8">
        <f t="shared" si="22"/>
        <v>0</v>
      </c>
      <c r="Y165" s="8">
        <f t="shared" si="23"/>
        <v>0</v>
      </c>
      <c r="Z165" s="8">
        <f t="shared" si="24"/>
        <v>0</v>
      </c>
      <c r="AE165" s="28"/>
      <c r="AF165" s="28"/>
      <c r="AG165" s="28"/>
      <c r="AH165" s="28"/>
      <c r="AI165" s="28"/>
      <c r="AJ165" s="28"/>
      <c r="AK165" s="28"/>
      <c r="AL165" s="28"/>
    </row>
    <row r="166" spans="1:38" x14ac:dyDescent="0.25">
      <c r="A166" s="28"/>
      <c r="B166" s="76" t="str">
        <f t="shared" si="25"/>
        <v>!!!</v>
      </c>
      <c r="C166" s="242"/>
      <c r="D166" s="272"/>
      <c r="E166" s="272"/>
      <c r="F166" s="273"/>
      <c r="G166" s="273"/>
      <c r="H166" s="273"/>
      <c r="I166" s="158"/>
      <c r="J166" s="159"/>
      <c r="Q166" s="8">
        <f t="shared" si="26"/>
        <v>0</v>
      </c>
      <c r="S166" s="8" t="str">
        <f>VLOOKUP($C165,{"29 - Psychiatrie (Erwachsene)","Einrichtungen2";"30 - Kinder- und Jugendpsychiatrie","Einrichtungen2";"31 - Psychosomatik","Einrichtungen2";"00 - Bitte eine Fachabteilung auswählen","Leer";0,"Leer";"","Leer"},2,0)</f>
        <v>Leer</v>
      </c>
      <c r="T166" s="8" t="str">
        <f>VLOOKUP($C166,{"29 - Psychiatrie (Erwachsene)","Ausnahmetatbestand";"30 - Kinder- und Jugendpsychiatrie","Ausnahmetatbestand";"31 - Psychosomatik","Ausnahmetatbestand";"00 - Bitte eine Fachabteilung auswählen","Leer";0,"Leer";"","Leer"},2,0)</f>
        <v>Leer</v>
      </c>
      <c r="U166" s="8">
        <f>VLOOKUP($C166,{"29 - Psychiatrie (Erwachsene)",1;"30 - Kinder- und Jugendpsychiatrie",1;"31 - Psychosomatik",1;"00 - Bitte eine Fachabteilung auswählen",0;0,0;"",0},2,0)</f>
        <v>0</v>
      </c>
      <c r="V166" s="8">
        <f t="shared" si="20"/>
        <v>0</v>
      </c>
      <c r="W166" s="8">
        <f t="shared" si="21"/>
        <v>0</v>
      </c>
      <c r="X166" s="8">
        <f t="shared" si="22"/>
        <v>0</v>
      </c>
      <c r="Y166" s="8">
        <f t="shared" si="23"/>
        <v>0</v>
      </c>
      <c r="Z166" s="8">
        <f t="shared" si="24"/>
        <v>0</v>
      </c>
      <c r="AE166" s="28"/>
      <c r="AF166" s="28"/>
      <c r="AG166" s="28"/>
      <c r="AH166" s="28"/>
      <c r="AI166" s="28"/>
      <c r="AJ166" s="28"/>
      <c r="AK166" s="28"/>
      <c r="AL166" s="28"/>
    </row>
    <row r="167" spans="1:38" x14ac:dyDescent="0.25">
      <c r="A167" s="28"/>
      <c r="B167" s="76" t="str">
        <f t="shared" si="25"/>
        <v>!!!</v>
      </c>
      <c r="C167" s="242"/>
      <c r="D167" s="272"/>
      <c r="E167" s="272"/>
      <c r="F167" s="273"/>
      <c r="G167" s="273"/>
      <c r="H167" s="273"/>
      <c r="I167" s="158"/>
      <c r="J167" s="159"/>
      <c r="Q167" s="8">
        <f t="shared" si="26"/>
        <v>0</v>
      </c>
      <c r="S167" s="8" t="str">
        <f>VLOOKUP($C166,{"29 - Psychiatrie (Erwachsene)","Einrichtungen2";"30 - Kinder- und Jugendpsychiatrie","Einrichtungen2";"31 - Psychosomatik","Einrichtungen2";"00 - Bitte eine Fachabteilung auswählen","Leer";0,"Leer";"","Leer"},2,0)</f>
        <v>Leer</v>
      </c>
      <c r="T167" s="8" t="str">
        <f>VLOOKUP($C167,{"29 - Psychiatrie (Erwachsene)","Ausnahmetatbestand";"30 - Kinder- und Jugendpsychiatrie","Ausnahmetatbestand";"31 - Psychosomatik","Ausnahmetatbestand";"00 - Bitte eine Fachabteilung auswählen","Leer";0,"Leer";"","Leer"},2,0)</f>
        <v>Leer</v>
      </c>
      <c r="U167" s="8">
        <f>VLOOKUP($C167,{"29 - Psychiatrie (Erwachsene)",1;"30 - Kinder- und Jugendpsychiatrie",1;"31 - Psychosomatik",1;"00 - Bitte eine Fachabteilung auswählen",0;0,0;"",0},2,0)</f>
        <v>0</v>
      </c>
      <c r="V167" s="8">
        <f t="shared" si="20"/>
        <v>0</v>
      </c>
      <c r="W167" s="8">
        <f t="shared" si="21"/>
        <v>0</v>
      </c>
      <c r="X167" s="8">
        <f t="shared" si="22"/>
        <v>0</v>
      </c>
      <c r="Y167" s="8">
        <f t="shared" si="23"/>
        <v>0</v>
      </c>
      <c r="Z167" s="8">
        <f t="shared" si="24"/>
        <v>0</v>
      </c>
      <c r="AE167" s="28"/>
      <c r="AF167" s="28"/>
      <c r="AG167" s="28"/>
      <c r="AH167" s="28"/>
      <c r="AI167" s="28"/>
      <c r="AJ167" s="28"/>
      <c r="AK167" s="28"/>
      <c r="AL167" s="28"/>
    </row>
    <row r="168" spans="1:38" x14ac:dyDescent="0.25">
      <c r="A168" s="28"/>
      <c r="B168" s="76" t="str">
        <f t="shared" si="25"/>
        <v>!!!</v>
      </c>
      <c r="C168" s="242"/>
      <c r="D168" s="272"/>
      <c r="E168" s="272"/>
      <c r="F168" s="273"/>
      <c r="G168" s="273"/>
      <c r="H168" s="273"/>
      <c r="I168" s="158"/>
      <c r="J168" s="159"/>
      <c r="Q168" s="8">
        <f t="shared" si="26"/>
        <v>0</v>
      </c>
      <c r="S168" s="8" t="str">
        <f>VLOOKUP($C167,{"29 - Psychiatrie (Erwachsene)","Einrichtungen2";"30 - Kinder- und Jugendpsychiatrie","Einrichtungen2";"31 - Psychosomatik","Einrichtungen2";"00 - Bitte eine Fachabteilung auswählen","Leer";0,"Leer";"","Leer"},2,0)</f>
        <v>Leer</v>
      </c>
      <c r="T168" s="8" t="str">
        <f>VLOOKUP($C168,{"29 - Psychiatrie (Erwachsene)","Ausnahmetatbestand";"30 - Kinder- und Jugendpsychiatrie","Ausnahmetatbestand";"31 - Psychosomatik","Ausnahmetatbestand";"00 - Bitte eine Fachabteilung auswählen","Leer";0,"Leer";"","Leer"},2,0)</f>
        <v>Leer</v>
      </c>
      <c r="U168" s="8">
        <f>VLOOKUP($C168,{"29 - Psychiatrie (Erwachsene)",1;"30 - Kinder- und Jugendpsychiatrie",1;"31 - Psychosomatik",1;"00 - Bitte eine Fachabteilung auswählen",0;0,0;"",0},2,0)</f>
        <v>0</v>
      </c>
      <c r="V168" s="8">
        <f t="shared" si="20"/>
        <v>0</v>
      </c>
      <c r="W168" s="8">
        <f t="shared" si="21"/>
        <v>0</v>
      </c>
      <c r="X168" s="8">
        <f t="shared" si="22"/>
        <v>0</v>
      </c>
      <c r="Y168" s="8">
        <f t="shared" si="23"/>
        <v>0</v>
      </c>
      <c r="Z168" s="8">
        <f t="shared" si="24"/>
        <v>0</v>
      </c>
      <c r="AE168" s="28"/>
      <c r="AF168" s="28"/>
      <c r="AG168" s="28"/>
      <c r="AH168" s="28"/>
      <c r="AI168" s="28"/>
      <c r="AJ168" s="28"/>
      <c r="AK168" s="28"/>
      <c r="AL168" s="28"/>
    </row>
    <row r="169" spans="1:38" x14ac:dyDescent="0.25">
      <c r="A169" s="28"/>
      <c r="B169" s="76" t="str">
        <f t="shared" si="25"/>
        <v>!!!</v>
      </c>
      <c r="C169" s="242"/>
      <c r="D169" s="272"/>
      <c r="E169" s="272"/>
      <c r="F169" s="273"/>
      <c r="G169" s="273"/>
      <c r="H169" s="273"/>
      <c r="I169" s="158"/>
      <c r="J169" s="159"/>
      <c r="Q169" s="8">
        <f t="shared" si="26"/>
        <v>0</v>
      </c>
      <c r="S169" s="8" t="str">
        <f>VLOOKUP($C168,{"29 - Psychiatrie (Erwachsene)","Einrichtungen2";"30 - Kinder- und Jugendpsychiatrie","Einrichtungen2";"31 - Psychosomatik","Einrichtungen2";"00 - Bitte eine Fachabteilung auswählen","Leer";0,"Leer";"","Leer"},2,0)</f>
        <v>Leer</v>
      </c>
      <c r="T169" s="8" t="str">
        <f>VLOOKUP($C169,{"29 - Psychiatrie (Erwachsene)","Ausnahmetatbestand";"30 - Kinder- und Jugendpsychiatrie","Ausnahmetatbestand";"31 - Psychosomatik","Ausnahmetatbestand";"00 - Bitte eine Fachabteilung auswählen","Leer";0,"Leer";"","Leer"},2,0)</f>
        <v>Leer</v>
      </c>
      <c r="U169" s="8">
        <f>VLOOKUP($C169,{"29 - Psychiatrie (Erwachsene)",1;"30 - Kinder- und Jugendpsychiatrie",1;"31 - Psychosomatik",1;"00 - Bitte eine Fachabteilung auswählen",0;0,0;"",0},2,0)</f>
        <v>0</v>
      </c>
      <c r="V169" s="8">
        <f t="shared" si="20"/>
        <v>0</v>
      </c>
      <c r="W169" s="8">
        <f t="shared" si="21"/>
        <v>0</v>
      </c>
      <c r="X169" s="8">
        <f t="shared" si="22"/>
        <v>0</v>
      </c>
      <c r="Y169" s="8">
        <f t="shared" si="23"/>
        <v>0</v>
      </c>
      <c r="Z169" s="8">
        <f t="shared" si="24"/>
        <v>0</v>
      </c>
      <c r="AE169" s="28"/>
      <c r="AF169" s="28"/>
      <c r="AG169" s="28"/>
      <c r="AH169" s="28"/>
      <c r="AI169" s="28"/>
      <c r="AJ169" s="28"/>
      <c r="AK169" s="28"/>
      <c r="AL169" s="28"/>
    </row>
    <row r="170" spans="1:38" x14ac:dyDescent="0.25">
      <c r="A170" s="28"/>
      <c r="B170" s="76" t="str">
        <f t="shared" si="25"/>
        <v>!!!</v>
      </c>
      <c r="C170" s="242"/>
      <c r="D170" s="272"/>
      <c r="E170" s="272"/>
      <c r="F170" s="273"/>
      <c r="G170" s="273"/>
      <c r="H170" s="273"/>
      <c r="I170" s="158"/>
      <c r="J170" s="159"/>
      <c r="Q170" s="8">
        <f t="shared" si="26"/>
        <v>0</v>
      </c>
      <c r="S170" s="8" t="str">
        <f>VLOOKUP($C169,{"29 - Psychiatrie (Erwachsene)","Einrichtungen2";"30 - Kinder- und Jugendpsychiatrie","Einrichtungen2";"31 - Psychosomatik","Einrichtungen2";"00 - Bitte eine Fachabteilung auswählen","Leer";0,"Leer";"","Leer"},2,0)</f>
        <v>Leer</v>
      </c>
      <c r="T170" s="8" t="str">
        <f>VLOOKUP($C170,{"29 - Psychiatrie (Erwachsene)","Ausnahmetatbestand";"30 - Kinder- und Jugendpsychiatrie","Ausnahmetatbestand";"31 - Psychosomatik","Ausnahmetatbestand";"00 - Bitte eine Fachabteilung auswählen","Leer";0,"Leer";"","Leer"},2,0)</f>
        <v>Leer</v>
      </c>
      <c r="U170" s="8">
        <f>VLOOKUP($C170,{"29 - Psychiatrie (Erwachsene)",1;"30 - Kinder- und Jugendpsychiatrie",1;"31 - Psychosomatik",1;"00 - Bitte eine Fachabteilung auswählen",0;0,0;"",0},2,0)</f>
        <v>0</v>
      </c>
      <c r="V170" s="8">
        <f t="shared" si="20"/>
        <v>0</v>
      </c>
      <c r="W170" s="8">
        <f t="shared" si="21"/>
        <v>0</v>
      </c>
      <c r="X170" s="8">
        <f t="shared" si="22"/>
        <v>0</v>
      </c>
      <c r="Y170" s="8">
        <f t="shared" si="23"/>
        <v>0</v>
      </c>
      <c r="Z170" s="8">
        <f t="shared" si="24"/>
        <v>0</v>
      </c>
      <c r="AE170" s="28"/>
      <c r="AF170" s="28"/>
      <c r="AG170" s="28"/>
      <c r="AH170" s="28"/>
      <c r="AI170" s="28"/>
      <c r="AJ170" s="28"/>
      <c r="AK170" s="28"/>
      <c r="AL170" s="28"/>
    </row>
    <row r="171" spans="1:38" x14ac:dyDescent="0.25">
      <c r="A171" s="28"/>
      <c r="B171" s="76" t="str">
        <f t="shared" si="25"/>
        <v>!!!</v>
      </c>
      <c r="C171" s="242"/>
      <c r="D171" s="272"/>
      <c r="E171" s="272"/>
      <c r="F171" s="273"/>
      <c r="G171" s="273"/>
      <c r="H171" s="273"/>
      <c r="I171" s="158"/>
      <c r="J171" s="159"/>
      <c r="Q171" s="8">
        <f t="shared" si="26"/>
        <v>0</v>
      </c>
      <c r="S171" s="8" t="str">
        <f>VLOOKUP($C170,{"29 - Psychiatrie (Erwachsene)","Einrichtungen2";"30 - Kinder- und Jugendpsychiatrie","Einrichtungen2";"31 - Psychosomatik","Einrichtungen2";"00 - Bitte eine Fachabteilung auswählen","Leer";0,"Leer";"","Leer"},2,0)</f>
        <v>Leer</v>
      </c>
      <c r="T171" s="8" t="str">
        <f>VLOOKUP($C171,{"29 - Psychiatrie (Erwachsene)","Ausnahmetatbestand";"30 - Kinder- und Jugendpsychiatrie","Ausnahmetatbestand";"31 - Psychosomatik","Ausnahmetatbestand";"00 - Bitte eine Fachabteilung auswählen","Leer";0,"Leer";"","Leer"},2,0)</f>
        <v>Leer</v>
      </c>
      <c r="U171" s="8">
        <f>VLOOKUP($C171,{"29 - Psychiatrie (Erwachsene)",1;"30 - Kinder- und Jugendpsychiatrie",1;"31 - Psychosomatik",1;"00 - Bitte eine Fachabteilung auswählen",0;0,0;"",0},2,0)</f>
        <v>0</v>
      </c>
      <c r="V171" s="8">
        <f t="shared" si="20"/>
        <v>0</v>
      </c>
      <c r="W171" s="8">
        <f t="shared" si="21"/>
        <v>0</v>
      </c>
      <c r="X171" s="8">
        <f t="shared" si="22"/>
        <v>0</v>
      </c>
      <c r="Y171" s="8">
        <f t="shared" si="23"/>
        <v>0</v>
      </c>
      <c r="Z171" s="8">
        <f t="shared" si="24"/>
        <v>0</v>
      </c>
      <c r="AE171" s="28"/>
      <c r="AF171" s="28"/>
      <c r="AG171" s="28"/>
      <c r="AH171" s="28"/>
      <c r="AI171" s="28"/>
      <c r="AJ171" s="28"/>
      <c r="AK171" s="28"/>
      <c r="AL171" s="28"/>
    </row>
    <row r="172" spans="1:38" x14ac:dyDescent="0.25">
      <c r="A172" s="28"/>
      <c r="B172" s="76" t="str">
        <f t="shared" si="25"/>
        <v>!!!</v>
      </c>
      <c r="C172" s="242"/>
      <c r="D172" s="272"/>
      <c r="E172" s="272"/>
      <c r="F172" s="273"/>
      <c r="G172" s="273"/>
      <c r="H172" s="273"/>
      <c r="I172" s="158"/>
      <c r="J172" s="159"/>
      <c r="Q172" s="8">
        <f t="shared" si="26"/>
        <v>0</v>
      </c>
      <c r="S172" s="8" t="str">
        <f>VLOOKUP($C171,{"29 - Psychiatrie (Erwachsene)","Einrichtungen2";"30 - Kinder- und Jugendpsychiatrie","Einrichtungen2";"31 - Psychosomatik","Einrichtungen2";"00 - Bitte eine Fachabteilung auswählen","Leer";0,"Leer";"","Leer"},2,0)</f>
        <v>Leer</v>
      </c>
      <c r="T172" s="8" t="str">
        <f>VLOOKUP($C172,{"29 - Psychiatrie (Erwachsene)","Ausnahmetatbestand";"30 - Kinder- und Jugendpsychiatrie","Ausnahmetatbestand";"31 - Psychosomatik","Ausnahmetatbestand";"00 - Bitte eine Fachabteilung auswählen","Leer";0,"Leer";"","Leer"},2,0)</f>
        <v>Leer</v>
      </c>
      <c r="U172" s="8">
        <f>VLOOKUP($C172,{"29 - Psychiatrie (Erwachsene)",1;"30 - Kinder- und Jugendpsychiatrie",1;"31 - Psychosomatik",1;"00 - Bitte eine Fachabteilung auswählen",0;0,0;"",0},2,0)</f>
        <v>0</v>
      </c>
      <c r="V172" s="8">
        <f t="shared" si="20"/>
        <v>0</v>
      </c>
      <c r="W172" s="8">
        <f t="shared" si="21"/>
        <v>0</v>
      </c>
      <c r="X172" s="8">
        <f t="shared" si="22"/>
        <v>0</v>
      </c>
      <c r="Y172" s="8">
        <f t="shared" si="23"/>
        <v>0</v>
      </c>
      <c r="Z172" s="8">
        <f t="shared" si="24"/>
        <v>0</v>
      </c>
      <c r="AE172" s="28"/>
      <c r="AF172" s="28"/>
      <c r="AG172" s="28"/>
      <c r="AH172" s="28"/>
      <c r="AI172" s="28"/>
      <c r="AJ172" s="28"/>
      <c r="AK172" s="28"/>
      <c r="AL172" s="28"/>
    </row>
    <row r="173" spans="1:38" x14ac:dyDescent="0.25">
      <c r="A173" s="28"/>
      <c r="B173" s="76" t="str">
        <f t="shared" si="25"/>
        <v>!!!</v>
      </c>
      <c r="C173" s="242"/>
      <c r="D173" s="272"/>
      <c r="E173" s="272"/>
      <c r="F173" s="273"/>
      <c r="G173" s="273"/>
      <c r="H173" s="273"/>
      <c r="I173" s="158"/>
      <c r="J173" s="159"/>
      <c r="Q173" s="8">
        <f t="shared" si="26"/>
        <v>0</v>
      </c>
      <c r="S173" s="8" t="str">
        <f>VLOOKUP($C172,{"29 - Psychiatrie (Erwachsene)","Einrichtungen2";"30 - Kinder- und Jugendpsychiatrie","Einrichtungen2";"31 - Psychosomatik","Einrichtungen2";"00 - Bitte eine Fachabteilung auswählen","Leer";0,"Leer";"","Leer"},2,0)</f>
        <v>Leer</v>
      </c>
      <c r="T173" s="8" t="str">
        <f>VLOOKUP($C173,{"29 - Psychiatrie (Erwachsene)","Ausnahmetatbestand";"30 - Kinder- und Jugendpsychiatrie","Ausnahmetatbestand";"31 - Psychosomatik","Ausnahmetatbestand";"00 - Bitte eine Fachabteilung auswählen","Leer";0,"Leer";"","Leer"},2,0)</f>
        <v>Leer</v>
      </c>
      <c r="U173" s="8">
        <f>VLOOKUP($C173,{"29 - Psychiatrie (Erwachsene)",1;"30 - Kinder- und Jugendpsychiatrie",1;"31 - Psychosomatik",1;"00 - Bitte eine Fachabteilung auswählen",0;0,0;"",0},2,0)</f>
        <v>0</v>
      </c>
      <c r="V173" s="8">
        <f t="shared" si="20"/>
        <v>0</v>
      </c>
      <c r="W173" s="8">
        <f t="shared" si="21"/>
        <v>0</v>
      </c>
      <c r="X173" s="8">
        <f t="shared" si="22"/>
        <v>0</v>
      </c>
      <c r="Y173" s="8">
        <f t="shared" si="23"/>
        <v>0</v>
      </c>
      <c r="Z173" s="8">
        <f t="shared" si="24"/>
        <v>0</v>
      </c>
      <c r="AE173" s="28"/>
      <c r="AF173" s="28"/>
      <c r="AG173" s="28"/>
      <c r="AH173" s="28"/>
      <c r="AI173" s="28"/>
      <c r="AJ173" s="28"/>
      <c r="AK173" s="28"/>
      <c r="AL173" s="28"/>
    </row>
    <row r="174" spans="1:38" x14ac:dyDescent="0.25">
      <c r="A174" s="28"/>
      <c r="B174" s="76" t="str">
        <f t="shared" si="25"/>
        <v>!!!</v>
      </c>
      <c r="C174" s="242"/>
      <c r="D174" s="272"/>
      <c r="E174" s="272"/>
      <c r="F174" s="273"/>
      <c r="G174" s="273"/>
      <c r="H174" s="273"/>
      <c r="I174" s="158"/>
      <c r="J174" s="159"/>
      <c r="Q174" s="8">
        <f t="shared" si="26"/>
        <v>0</v>
      </c>
      <c r="S174" s="8" t="str">
        <f>VLOOKUP($C173,{"29 - Psychiatrie (Erwachsene)","Einrichtungen2";"30 - Kinder- und Jugendpsychiatrie","Einrichtungen2";"31 - Psychosomatik","Einrichtungen2";"00 - Bitte eine Fachabteilung auswählen","Leer";0,"Leer";"","Leer"},2,0)</f>
        <v>Leer</v>
      </c>
      <c r="T174" s="8" t="str">
        <f>VLOOKUP($C174,{"29 - Psychiatrie (Erwachsene)","Ausnahmetatbestand";"30 - Kinder- und Jugendpsychiatrie","Ausnahmetatbestand";"31 - Psychosomatik","Ausnahmetatbestand";"00 - Bitte eine Fachabteilung auswählen","Leer";0,"Leer";"","Leer"},2,0)</f>
        <v>Leer</v>
      </c>
      <c r="U174" s="8">
        <f>VLOOKUP($C174,{"29 - Psychiatrie (Erwachsene)",1;"30 - Kinder- und Jugendpsychiatrie",1;"31 - Psychosomatik",1;"00 - Bitte eine Fachabteilung auswählen",0;0,0;"",0},2,0)</f>
        <v>0</v>
      </c>
      <c r="V174" s="8">
        <f t="shared" si="20"/>
        <v>0</v>
      </c>
      <c r="W174" s="8">
        <f t="shared" si="21"/>
        <v>0</v>
      </c>
      <c r="X174" s="8">
        <f t="shared" si="22"/>
        <v>0</v>
      </c>
      <c r="Y174" s="8">
        <f t="shared" si="23"/>
        <v>0</v>
      </c>
      <c r="Z174" s="8">
        <f t="shared" si="24"/>
        <v>0</v>
      </c>
      <c r="AE174" s="28"/>
      <c r="AF174" s="28"/>
      <c r="AG174" s="28"/>
      <c r="AH174" s="28"/>
      <c r="AI174" s="28"/>
      <c r="AJ174" s="28"/>
      <c r="AK174" s="28"/>
      <c r="AL174" s="28"/>
    </row>
    <row r="175" spans="1:38" x14ac:dyDescent="0.25">
      <c r="A175" s="28"/>
      <c r="B175" s="76" t="str">
        <f t="shared" si="25"/>
        <v>!!!</v>
      </c>
      <c r="C175" s="242"/>
      <c r="D175" s="272"/>
      <c r="E175" s="272"/>
      <c r="F175" s="273"/>
      <c r="G175" s="273"/>
      <c r="H175" s="273"/>
      <c r="I175" s="158"/>
      <c r="J175" s="159"/>
      <c r="Q175" s="8">
        <f t="shared" si="26"/>
        <v>0</v>
      </c>
      <c r="S175" s="8" t="str">
        <f>VLOOKUP($C174,{"29 - Psychiatrie (Erwachsene)","Einrichtungen2";"30 - Kinder- und Jugendpsychiatrie","Einrichtungen2";"31 - Psychosomatik","Einrichtungen2";"00 - Bitte eine Fachabteilung auswählen","Leer";0,"Leer";"","Leer"},2,0)</f>
        <v>Leer</v>
      </c>
      <c r="T175" s="8" t="str">
        <f>VLOOKUP($C175,{"29 - Psychiatrie (Erwachsene)","Ausnahmetatbestand";"30 - Kinder- und Jugendpsychiatrie","Ausnahmetatbestand";"31 - Psychosomatik","Ausnahmetatbestand";"00 - Bitte eine Fachabteilung auswählen","Leer";0,"Leer";"","Leer"},2,0)</f>
        <v>Leer</v>
      </c>
      <c r="U175" s="8">
        <f>VLOOKUP($C175,{"29 - Psychiatrie (Erwachsene)",1;"30 - Kinder- und Jugendpsychiatrie",1;"31 - Psychosomatik",1;"00 - Bitte eine Fachabteilung auswählen",0;0,0;"",0},2,0)</f>
        <v>0</v>
      </c>
      <c r="V175" s="8">
        <f t="shared" ref="V175:V214" si="27">IF(LEN($D175)&gt;0,1,0)</f>
        <v>0</v>
      </c>
      <c r="W175" s="8">
        <f t="shared" ref="W175:W214" si="28">IF(LEN($E175)&gt;0,1,0)</f>
        <v>0</v>
      </c>
      <c r="X175" s="8">
        <f t="shared" ref="X175:X214" si="29">IF(LEN($F175)&gt;0,1,0)</f>
        <v>0</v>
      </c>
      <c r="Y175" s="8">
        <f t="shared" ref="Y175:Y214" si="30">IF(LEN($G175)&gt;0,1,0)</f>
        <v>0</v>
      </c>
      <c r="Z175" s="8">
        <f t="shared" ref="Z175:Z214" si="31">IF(LEN($H175)&gt;0,1,0)</f>
        <v>0</v>
      </c>
      <c r="AE175" s="28"/>
      <c r="AF175" s="28"/>
      <c r="AG175" s="28"/>
      <c r="AH175" s="28"/>
      <c r="AI175" s="28"/>
      <c r="AJ175" s="28"/>
      <c r="AK175" s="28"/>
      <c r="AL175" s="28"/>
    </row>
    <row r="176" spans="1:38" x14ac:dyDescent="0.25">
      <c r="A176" s="28"/>
      <c r="B176" s="76" t="str">
        <f t="shared" si="25"/>
        <v>!!!</v>
      </c>
      <c r="C176" s="242"/>
      <c r="D176" s="272"/>
      <c r="E176" s="272"/>
      <c r="F176" s="273"/>
      <c r="G176" s="273"/>
      <c r="H176" s="273"/>
      <c r="I176" s="158"/>
      <c r="J176" s="159"/>
      <c r="Q176" s="8">
        <f t="shared" si="26"/>
        <v>0</v>
      </c>
      <c r="S176" s="8" t="str">
        <f>VLOOKUP($C175,{"29 - Psychiatrie (Erwachsene)","Einrichtungen2";"30 - Kinder- und Jugendpsychiatrie","Einrichtungen2";"31 - Psychosomatik","Einrichtungen2";"00 - Bitte eine Fachabteilung auswählen","Leer";0,"Leer";"","Leer"},2,0)</f>
        <v>Leer</v>
      </c>
      <c r="T176" s="8" t="str">
        <f>VLOOKUP($C176,{"29 - Psychiatrie (Erwachsene)","Ausnahmetatbestand";"30 - Kinder- und Jugendpsychiatrie","Ausnahmetatbestand";"31 - Psychosomatik","Ausnahmetatbestand";"00 - Bitte eine Fachabteilung auswählen","Leer";0,"Leer";"","Leer"},2,0)</f>
        <v>Leer</v>
      </c>
      <c r="U176" s="8">
        <f>VLOOKUP($C176,{"29 - Psychiatrie (Erwachsene)",1;"30 - Kinder- und Jugendpsychiatrie",1;"31 - Psychosomatik",1;"00 - Bitte eine Fachabteilung auswählen",0;0,0;"",0},2,0)</f>
        <v>0</v>
      </c>
      <c r="V176" s="8">
        <f t="shared" si="27"/>
        <v>0</v>
      </c>
      <c r="W176" s="8">
        <f t="shared" si="28"/>
        <v>0</v>
      </c>
      <c r="X176" s="8">
        <f t="shared" si="29"/>
        <v>0</v>
      </c>
      <c r="Y176" s="8">
        <f t="shared" si="30"/>
        <v>0</v>
      </c>
      <c r="Z176" s="8">
        <f t="shared" si="31"/>
        <v>0</v>
      </c>
      <c r="AE176" s="28"/>
      <c r="AF176" s="28"/>
      <c r="AG176" s="28"/>
      <c r="AH176" s="28"/>
      <c r="AI176" s="28"/>
      <c r="AJ176" s="28"/>
      <c r="AK176" s="28"/>
      <c r="AL176" s="28"/>
    </row>
    <row r="177" spans="1:38" x14ac:dyDescent="0.25">
      <c r="A177" s="28"/>
      <c r="B177" s="76" t="str">
        <f t="shared" si="25"/>
        <v>!!!</v>
      </c>
      <c r="C177" s="242"/>
      <c r="D177" s="272"/>
      <c r="E177" s="272"/>
      <c r="F177" s="273"/>
      <c r="G177" s="273"/>
      <c r="H177" s="273"/>
      <c r="I177" s="158"/>
      <c r="J177" s="159"/>
      <c r="Q177" s="8">
        <f t="shared" si="26"/>
        <v>0</v>
      </c>
      <c r="S177" s="8" t="str">
        <f>VLOOKUP($C176,{"29 - Psychiatrie (Erwachsene)","Einrichtungen2";"30 - Kinder- und Jugendpsychiatrie","Einrichtungen2";"31 - Psychosomatik","Einrichtungen2";"00 - Bitte eine Fachabteilung auswählen","Leer";0,"Leer";"","Leer"},2,0)</f>
        <v>Leer</v>
      </c>
      <c r="T177" s="8" t="str">
        <f>VLOOKUP($C177,{"29 - Psychiatrie (Erwachsene)","Ausnahmetatbestand";"30 - Kinder- und Jugendpsychiatrie","Ausnahmetatbestand";"31 - Psychosomatik","Ausnahmetatbestand";"00 - Bitte eine Fachabteilung auswählen","Leer";0,"Leer";"","Leer"},2,0)</f>
        <v>Leer</v>
      </c>
      <c r="U177" s="8">
        <f>VLOOKUP($C177,{"29 - Psychiatrie (Erwachsene)",1;"30 - Kinder- und Jugendpsychiatrie",1;"31 - Psychosomatik",1;"00 - Bitte eine Fachabteilung auswählen",0;0,0;"",0},2,0)</f>
        <v>0</v>
      </c>
      <c r="V177" s="8">
        <f t="shared" si="27"/>
        <v>0</v>
      </c>
      <c r="W177" s="8">
        <f t="shared" si="28"/>
        <v>0</v>
      </c>
      <c r="X177" s="8">
        <f t="shared" si="29"/>
        <v>0</v>
      </c>
      <c r="Y177" s="8">
        <f t="shared" si="30"/>
        <v>0</v>
      </c>
      <c r="Z177" s="8">
        <f t="shared" si="31"/>
        <v>0</v>
      </c>
      <c r="AE177" s="28"/>
      <c r="AF177" s="28"/>
      <c r="AG177" s="28"/>
      <c r="AH177" s="28"/>
      <c r="AI177" s="28"/>
      <c r="AJ177" s="28"/>
      <c r="AK177" s="28"/>
      <c r="AL177" s="28"/>
    </row>
    <row r="178" spans="1:38" x14ac:dyDescent="0.25">
      <c r="A178" s="28"/>
      <c r="B178" s="76" t="str">
        <f t="shared" si="25"/>
        <v>!!!</v>
      </c>
      <c r="C178" s="242"/>
      <c r="D178" s="272"/>
      <c r="E178" s="272"/>
      <c r="F178" s="273"/>
      <c r="G178" s="273"/>
      <c r="H178" s="273"/>
      <c r="I178" s="158"/>
      <c r="J178" s="159"/>
      <c r="Q178" s="8">
        <f t="shared" si="26"/>
        <v>0</v>
      </c>
      <c r="S178" s="8" t="str">
        <f>VLOOKUP($C177,{"29 - Psychiatrie (Erwachsene)","Einrichtungen2";"30 - Kinder- und Jugendpsychiatrie","Einrichtungen2";"31 - Psychosomatik","Einrichtungen2";"00 - Bitte eine Fachabteilung auswählen","Leer";0,"Leer";"","Leer"},2,0)</f>
        <v>Leer</v>
      </c>
      <c r="T178" s="8" t="str">
        <f>VLOOKUP($C178,{"29 - Psychiatrie (Erwachsene)","Ausnahmetatbestand";"30 - Kinder- und Jugendpsychiatrie","Ausnahmetatbestand";"31 - Psychosomatik","Ausnahmetatbestand";"00 - Bitte eine Fachabteilung auswählen","Leer";0,"Leer";"","Leer"},2,0)</f>
        <v>Leer</v>
      </c>
      <c r="U178" s="8">
        <f>VLOOKUP($C178,{"29 - Psychiatrie (Erwachsene)",1;"30 - Kinder- und Jugendpsychiatrie",1;"31 - Psychosomatik",1;"00 - Bitte eine Fachabteilung auswählen",0;0,0;"",0},2,0)</f>
        <v>0</v>
      </c>
      <c r="V178" s="8">
        <f t="shared" si="27"/>
        <v>0</v>
      </c>
      <c r="W178" s="8">
        <f t="shared" si="28"/>
        <v>0</v>
      </c>
      <c r="X178" s="8">
        <f t="shared" si="29"/>
        <v>0</v>
      </c>
      <c r="Y178" s="8">
        <f t="shared" si="30"/>
        <v>0</v>
      </c>
      <c r="Z178" s="8">
        <f t="shared" si="31"/>
        <v>0</v>
      </c>
      <c r="AE178" s="28"/>
      <c r="AF178" s="28"/>
      <c r="AG178" s="28"/>
      <c r="AH178" s="28"/>
      <c r="AI178" s="28"/>
      <c r="AJ178" s="28"/>
      <c r="AK178" s="28"/>
      <c r="AL178" s="28"/>
    </row>
    <row r="179" spans="1:38" x14ac:dyDescent="0.25">
      <c r="A179" s="28"/>
      <c r="B179" s="76" t="str">
        <f t="shared" si="25"/>
        <v>!!!</v>
      </c>
      <c r="C179" s="242"/>
      <c r="D179" s="272"/>
      <c r="E179" s="272"/>
      <c r="F179" s="273"/>
      <c r="G179" s="273"/>
      <c r="H179" s="273"/>
      <c r="I179" s="158"/>
      <c r="J179" s="159"/>
      <c r="Q179" s="8">
        <f t="shared" si="26"/>
        <v>0</v>
      </c>
      <c r="S179" s="8" t="str">
        <f>VLOOKUP($C178,{"29 - Psychiatrie (Erwachsene)","Einrichtungen2";"30 - Kinder- und Jugendpsychiatrie","Einrichtungen2";"31 - Psychosomatik","Einrichtungen2";"00 - Bitte eine Fachabteilung auswählen","Leer";0,"Leer";"","Leer"},2,0)</f>
        <v>Leer</v>
      </c>
      <c r="T179" s="8" t="str">
        <f>VLOOKUP($C179,{"29 - Psychiatrie (Erwachsene)","Ausnahmetatbestand";"30 - Kinder- und Jugendpsychiatrie","Ausnahmetatbestand";"31 - Psychosomatik","Ausnahmetatbestand";"00 - Bitte eine Fachabteilung auswählen","Leer";0,"Leer";"","Leer"},2,0)</f>
        <v>Leer</v>
      </c>
      <c r="U179" s="8">
        <f>VLOOKUP($C179,{"29 - Psychiatrie (Erwachsene)",1;"30 - Kinder- und Jugendpsychiatrie",1;"31 - Psychosomatik",1;"00 - Bitte eine Fachabteilung auswählen",0;0,0;"",0},2,0)</f>
        <v>0</v>
      </c>
      <c r="V179" s="8">
        <f t="shared" si="27"/>
        <v>0</v>
      </c>
      <c r="W179" s="8">
        <f t="shared" si="28"/>
        <v>0</v>
      </c>
      <c r="X179" s="8">
        <f t="shared" si="29"/>
        <v>0</v>
      </c>
      <c r="Y179" s="8">
        <f t="shared" si="30"/>
        <v>0</v>
      </c>
      <c r="Z179" s="8">
        <f t="shared" si="31"/>
        <v>0</v>
      </c>
      <c r="AE179" s="28"/>
      <c r="AF179" s="28"/>
      <c r="AG179" s="28"/>
      <c r="AH179" s="28"/>
      <c r="AI179" s="28"/>
      <c r="AJ179" s="28"/>
      <c r="AK179" s="28"/>
      <c r="AL179" s="28"/>
    </row>
    <row r="180" spans="1:38" x14ac:dyDescent="0.25">
      <c r="A180" s="28"/>
      <c r="B180" s="76" t="str">
        <f t="shared" si="25"/>
        <v>!!!</v>
      </c>
      <c r="C180" s="242"/>
      <c r="D180" s="272"/>
      <c r="E180" s="272"/>
      <c r="F180" s="273"/>
      <c r="G180" s="273"/>
      <c r="H180" s="273"/>
      <c r="I180" s="158"/>
      <c r="J180" s="159"/>
      <c r="Q180" s="8">
        <f t="shared" si="26"/>
        <v>0</v>
      </c>
      <c r="S180" s="8" t="str">
        <f>VLOOKUP($C179,{"29 - Psychiatrie (Erwachsene)","Einrichtungen2";"30 - Kinder- und Jugendpsychiatrie","Einrichtungen2";"31 - Psychosomatik","Einrichtungen2";"00 - Bitte eine Fachabteilung auswählen","Leer";0,"Leer";"","Leer"},2,0)</f>
        <v>Leer</v>
      </c>
      <c r="T180" s="8" t="str">
        <f>VLOOKUP($C180,{"29 - Psychiatrie (Erwachsene)","Ausnahmetatbestand";"30 - Kinder- und Jugendpsychiatrie","Ausnahmetatbestand";"31 - Psychosomatik","Ausnahmetatbestand";"00 - Bitte eine Fachabteilung auswählen","Leer";0,"Leer";"","Leer"},2,0)</f>
        <v>Leer</v>
      </c>
      <c r="U180" s="8">
        <f>VLOOKUP($C180,{"29 - Psychiatrie (Erwachsene)",1;"30 - Kinder- und Jugendpsychiatrie",1;"31 - Psychosomatik",1;"00 - Bitte eine Fachabteilung auswählen",0;0,0;"",0},2,0)</f>
        <v>0</v>
      </c>
      <c r="V180" s="8">
        <f t="shared" si="27"/>
        <v>0</v>
      </c>
      <c r="W180" s="8">
        <f t="shared" si="28"/>
        <v>0</v>
      </c>
      <c r="X180" s="8">
        <f t="shared" si="29"/>
        <v>0</v>
      </c>
      <c r="Y180" s="8">
        <f t="shared" si="30"/>
        <v>0</v>
      </c>
      <c r="Z180" s="8">
        <f t="shared" si="31"/>
        <v>0</v>
      </c>
      <c r="AE180" s="28"/>
      <c r="AF180" s="28"/>
      <c r="AG180" s="28"/>
      <c r="AH180" s="28"/>
      <c r="AI180" s="28"/>
      <c r="AJ180" s="28"/>
      <c r="AK180" s="28"/>
      <c r="AL180" s="28"/>
    </row>
    <row r="181" spans="1:38" x14ac:dyDescent="0.25">
      <c r="A181" s="28"/>
      <c r="B181" s="76" t="str">
        <f t="shared" si="25"/>
        <v>!!!</v>
      </c>
      <c r="C181" s="242"/>
      <c r="D181" s="272"/>
      <c r="E181" s="272"/>
      <c r="F181" s="273"/>
      <c r="G181" s="273"/>
      <c r="H181" s="273"/>
      <c r="I181" s="158"/>
      <c r="J181" s="159"/>
      <c r="Q181" s="8">
        <f t="shared" si="26"/>
        <v>0</v>
      </c>
      <c r="S181" s="8" t="str">
        <f>VLOOKUP($C180,{"29 - Psychiatrie (Erwachsene)","Einrichtungen2";"30 - Kinder- und Jugendpsychiatrie","Einrichtungen2";"31 - Psychosomatik","Einrichtungen2";"00 - Bitte eine Fachabteilung auswählen","Leer";0,"Leer";"","Leer"},2,0)</f>
        <v>Leer</v>
      </c>
      <c r="T181" s="8" t="str">
        <f>VLOOKUP($C181,{"29 - Psychiatrie (Erwachsene)","Ausnahmetatbestand";"30 - Kinder- und Jugendpsychiatrie","Ausnahmetatbestand";"31 - Psychosomatik","Ausnahmetatbestand";"00 - Bitte eine Fachabteilung auswählen","Leer";0,"Leer";"","Leer"},2,0)</f>
        <v>Leer</v>
      </c>
      <c r="U181" s="8">
        <f>VLOOKUP($C181,{"29 - Psychiatrie (Erwachsene)",1;"30 - Kinder- und Jugendpsychiatrie",1;"31 - Psychosomatik",1;"00 - Bitte eine Fachabteilung auswählen",0;0,0;"",0},2,0)</f>
        <v>0</v>
      </c>
      <c r="V181" s="8">
        <f t="shared" si="27"/>
        <v>0</v>
      </c>
      <c r="W181" s="8">
        <f t="shared" si="28"/>
        <v>0</v>
      </c>
      <c r="X181" s="8">
        <f t="shared" si="29"/>
        <v>0</v>
      </c>
      <c r="Y181" s="8">
        <f t="shared" si="30"/>
        <v>0</v>
      </c>
      <c r="Z181" s="8">
        <f t="shared" si="31"/>
        <v>0</v>
      </c>
      <c r="AE181" s="28"/>
      <c r="AF181" s="28"/>
      <c r="AG181" s="28"/>
      <c r="AH181" s="28"/>
      <c r="AI181" s="28"/>
      <c r="AJ181" s="28"/>
      <c r="AK181" s="28"/>
      <c r="AL181" s="28"/>
    </row>
    <row r="182" spans="1:38" x14ac:dyDescent="0.25">
      <c r="A182" s="28"/>
      <c r="B182" s="76" t="str">
        <f t="shared" si="25"/>
        <v>!!!</v>
      </c>
      <c r="C182" s="242"/>
      <c r="D182" s="272"/>
      <c r="E182" s="272"/>
      <c r="F182" s="273"/>
      <c r="G182" s="273"/>
      <c r="H182" s="273"/>
      <c r="I182" s="158"/>
      <c r="J182" s="159"/>
      <c r="Q182" s="8">
        <f t="shared" si="26"/>
        <v>0</v>
      </c>
      <c r="S182" s="8" t="str">
        <f>VLOOKUP($C181,{"29 - Psychiatrie (Erwachsene)","Einrichtungen2";"30 - Kinder- und Jugendpsychiatrie","Einrichtungen2";"31 - Psychosomatik","Einrichtungen2";"00 - Bitte eine Fachabteilung auswählen","Leer";0,"Leer";"","Leer"},2,0)</f>
        <v>Leer</v>
      </c>
      <c r="T182" s="8" t="str">
        <f>VLOOKUP($C182,{"29 - Psychiatrie (Erwachsene)","Ausnahmetatbestand";"30 - Kinder- und Jugendpsychiatrie","Ausnahmetatbestand";"31 - Psychosomatik","Ausnahmetatbestand";"00 - Bitte eine Fachabteilung auswählen","Leer";0,"Leer";"","Leer"},2,0)</f>
        <v>Leer</v>
      </c>
      <c r="U182" s="8">
        <f>VLOOKUP($C182,{"29 - Psychiatrie (Erwachsene)",1;"30 - Kinder- und Jugendpsychiatrie",1;"31 - Psychosomatik",1;"00 - Bitte eine Fachabteilung auswählen",0;0,0;"",0},2,0)</f>
        <v>0</v>
      </c>
      <c r="V182" s="8">
        <f t="shared" si="27"/>
        <v>0</v>
      </c>
      <c r="W182" s="8">
        <f t="shared" si="28"/>
        <v>0</v>
      </c>
      <c r="X182" s="8">
        <f t="shared" si="29"/>
        <v>0</v>
      </c>
      <c r="Y182" s="8">
        <f t="shared" si="30"/>
        <v>0</v>
      </c>
      <c r="Z182" s="8">
        <f t="shared" si="31"/>
        <v>0</v>
      </c>
      <c r="AE182" s="28"/>
      <c r="AF182" s="28"/>
      <c r="AG182" s="28"/>
      <c r="AH182" s="28"/>
      <c r="AI182" s="28"/>
      <c r="AJ182" s="28"/>
      <c r="AK182" s="28"/>
      <c r="AL182" s="28"/>
    </row>
    <row r="183" spans="1:38" x14ac:dyDescent="0.25">
      <c r="A183" s="28"/>
      <c r="B183" s="76" t="str">
        <f t="shared" si="25"/>
        <v>!!!</v>
      </c>
      <c r="C183" s="242"/>
      <c r="D183" s="272"/>
      <c r="E183" s="272"/>
      <c r="F183" s="273"/>
      <c r="G183" s="273"/>
      <c r="H183" s="273"/>
      <c r="I183" s="158"/>
      <c r="J183" s="159"/>
      <c r="Q183" s="8">
        <f t="shared" si="26"/>
        <v>0</v>
      </c>
      <c r="S183" s="8" t="str">
        <f>VLOOKUP($C182,{"29 - Psychiatrie (Erwachsene)","Einrichtungen2";"30 - Kinder- und Jugendpsychiatrie","Einrichtungen2";"31 - Psychosomatik","Einrichtungen2";"00 - Bitte eine Fachabteilung auswählen","Leer";0,"Leer";"","Leer"},2,0)</f>
        <v>Leer</v>
      </c>
      <c r="T183" s="8" t="str">
        <f>VLOOKUP($C183,{"29 - Psychiatrie (Erwachsene)","Ausnahmetatbestand";"30 - Kinder- und Jugendpsychiatrie","Ausnahmetatbestand";"31 - Psychosomatik","Ausnahmetatbestand";"00 - Bitte eine Fachabteilung auswählen","Leer";0,"Leer";"","Leer"},2,0)</f>
        <v>Leer</v>
      </c>
      <c r="U183" s="8">
        <f>VLOOKUP($C183,{"29 - Psychiatrie (Erwachsene)",1;"30 - Kinder- und Jugendpsychiatrie",1;"31 - Psychosomatik",1;"00 - Bitte eine Fachabteilung auswählen",0;0,0;"",0},2,0)</f>
        <v>0</v>
      </c>
      <c r="V183" s="8">
        <f t="shared" si="27"/>
        <v>0</v>
      </c>
      <c r="W183" s="8">
        <f t="shared" si="28"/>
        <v>0</v>
      </c>
      <c r="X183" s="8">
        <f t="shared" si="29"/>
        <v>0</v>
      </c>
      <c r="Y183" s="8">
        <f t="shared" si="30"/>
        <v>0</v>
      </c>
      <c r="Z183" s="8">
        <f t="shared" si="31"/>
        <v>0</v>
      </c>
      <c r="AE183" s="28"/>
      <c r="AF183" s="28"/>
      <c r="AG183" s="28"/>
      <c r="AH183" s="28"/>
      <c r="AI183" s="28"/>
      <c r="AJ183" s="28"/>
      <c r="AK183" s="28"/>
      <c r="AL183" s="28"/>
    </row>
    <row r="184" spans="1:38" x14ac:dyDescent="0.25">
      <c r="A184" s="28"/>
      <c r="B184" s="76" t="str">
        <f t="shared" si="25"/>
        <v>!!!</v>
      </c>
      <c r="C184" s="242"/>
      <c r="D184" s="272"/>
      <c r="E184" s="272"/>
      <c r="F184" s="273"/>
      <c r="G184" s="273"/>
      <c r="H184" s="273"/>
      <c r="I184" s="158"/>
      <c r="J184" s="159"/>
      <c r="Q184" s="8">
        <f t="shared" si="26"/>
        <v>0</v>
      </c>
      <c r="S184" s="8" t="str">
        <f>VLOOKUP($C183,{"29 - Psychiatrie (Erwachsene)","Einrichtungen2";"30 - Kinder- und Jugendpsychiatrie","Einrichtungen2";"31 - Psychosomatik","Einrichtungen2";"00 - Bitte eine Fachabteilung auswählen","Leer";0,"Leer";"","Leer"},2,0)</f>
        <v>Leer</v>
      </c>
      <c r="T184" s="8" t="str">
        <f>VLOOKUP($C184,{"29 - Psychiatrie (Erwachsene)","Ausnahmetatbestand";"30 - Kinder- und Jugendpsychiatrie","Ausnahmetatbestand";"31 - Psychosomatik","Ausnahmetatbestand";"00 - Bitte eine Fachabteilung auswählen","Leer";0,"Leer";"","Leer"},2,0)</f>
        <v>Leer</v>
      </c>
      <c r="U184" s="8">
        <f>VLOOKUP($C184,{"29 - Psychiatrie (Erwachsene)",1;"30 - Kinder- und Jugendpsychiatrie",1;"31 - Psychosomatik",1;"00 - Bitte eine Fachabteilung auswählen",0;0,0;"",0},2,0)</f>
        <v>0</v>
      </c>
      <c r="V184" s="8">
        <f t="shared" si="27"/>
        <v>0</v>
      </c>
      <c r="W184" s="8">
        <f t="shared" si="28"/>
        <v>0</v>
      </c>
      <c r="X184" s="8">
        <f t="shared" si="29"/>
        <v>0</v>
      </c>
      <c r="Y184" s="8">
        <f t="shared" si="30"/>
        <v>0</v>
      </c>
      <c r="Z184" s="8">
        <f t="shared" si="31"/>
        <v>0</v>
      </c>
      <c r="AE184" s="28"/>
      <c r="AF184" s="28"/>
      <c r="AG184" s="28"/>
      <c r="AH184" s="28"/>
      <c r="AI184" s="28"/>
      <c r="AJ184" s="28"/>
      <c r="AK184" s="28"/>
      <c r="AL184" s="28"/>
    </row>
    <row r="185" spans="1:38" x14ac:dyDescent="0.25">
      <c r="A185" s="28"/>
      <c r="B185" s="76" t="str">
        <f t="shared" ref="B185:B214" si="32">IF(SUM(U185:Z185)&lt;6,"!!!","")</f>
        <v>!!!</v>
      </c>
      <c r="C185" s="242"/>
      <c r="D185" s="272"/>
      <c r="E185" s="272"/>
      <c r="F185" s="273"/>
      <c r="G185" s="273"/>
      <c r="H185" s="273"/>
      <c r="I185" s="158"/>
      <c r="J185" s="159"/>
      <c r="Q185" s="8">
        <f t="shared" ref="Q185:Q214" si="33">IF(LEN(B185)&gt;0,0,1)</f>
        <v>0</v>
      </c>
      <c r="S185" s="8" t="str">
        <f>VLOOKUP($C184,{"29 - Psychiatrie (Erwachsene)","Einrichtungen2";"30 - Kinder- und Jugendpsychiatrie","Einrichtungen2";"31 - Psychosomatik","Einrichtungen2";"00 - Bitte eine Fachabteilung auswählen","Leer";0,"Leer";"","Leer"},2,0)</f>
        <v>Leer</v>
      </c>
      <c r="T185" s="8" t="str">
        <f>VLOOKUP($C185,{"29 - Psychiatrie (Erwachsene)","Ausnahmetatbestand";"30 - Kinder- und Jugendpsychiatrie","Ausnahmetatbestand";"31 - Psychosomatik","Ausnahmetatbestand";"00 - Bitte eine Fachabteilung auswählen","Leer";0,"Leer";"","Leer"},2,0)</f>
        <v>Leer</v>
      </c>
      <c r="U185" s="8">
        <f>VLOOKUP($C185,{"29 - Psychiatrie (Erwachsene)",1;"30 - Kinder- und Jugendpsychiatrie",1;"31 - Psychosomatik",1;"00 - Bitte eine Fachabteilung auswählen",0;0,0;"",0},2,0)</f>
        <v>0</v>
      </c>
      <c r="V185" s="8">
        <f t="shared" si="27"/>
        <v>0</v>
      </c>
      <c r="W185" s="8">
        <f t="shared" si="28"/>
        <v>0</v>
      </c>
      <c r="X185" s="8">
        <f t="shared" si="29"/>
        <v>0</v>
      </c>
      <c r="Y185" s="8">
        <f t="shared" si="30"/>
        <v>0</v>
      </c>
      <c r="Z185" s="8">
        <f t="shared" si="31"/>
        <v>0</v>
      </c>
      <c r="AE185" s="28"/>
      <c r="AF185" s="28"/>
      <c r="AG185" s="28"/>
      <c r="AH185" s="28"/>
      <c r="AI185" s="28"/>
      <c r="AJ185" s="28"/>
      <c r="AK185" s="28"/>
      <c r="AL185" s="28"/>
    </row>
    <row r="186" spans="1:38" x14ac:dyDescent="0.25">
      <c r="A186" s="28"/>
      <c r="B186" s="76" t="str">
        <f t="shared" si="32"/>
        <v>!!!</v>
      </c>
      <c r="C186" s="242"/>
      <c r="D186" s="272"/>
      <c r="E186" s="272"/>
      <c r="F186" s="273"/>
      <c r="G186" s="273"/>
      <c r="H186" s="273"/>
      <c r="I186" s="158"/>
      <c r="J186" s="159"/>
      <c r="Q186" s="8">
        <f t="shared" si="33"/>
        <v>0</v>
      </c>
      <c r="S186" s="8" t="str">
        <f>VLOOKUP($C185,{"29 - Psychiatrie (Erwachsene)","Einrichtungen2";"30 - Kinder- und Jugendpsychiatrie","Einrichtungen2";"31 - Psychosomatik","Einrichtungen2";"00 - Bitte eine Fachabteilung auswählen","Leer";0,"Leer";"","Leer"},2,0)</f>
        <v>Leer</v>
      </c>
      <c r="T186" s="8" t="str">
        <f>VLOOKUP($C186,{"29 - Psychiatrie (Erwachsene)","Ausnahmetatbestand";"30 - Kinder- und Jugendpsychiatrie","Ausnahmetatbestand";"31 - Psychosomatik","Ausnahmetatbestand";"00 - Bitte eine Fachabteilung auswählen","Leer";0,"Leer";"","Leer"},2,0)</f>
        <v>Leer</v>
      </c>
      <c r="U186" s="8">
        <f>VLOOKUP($C186,{"29 - Psychiatrie (Erwachsene)",1;"30 - Kinder- und Jugendpsychiatrie",1;"31 - Psychosomatik",1;"00 - Bitte eine Fachabteilung auswählen",0;0,0;"",0},2,0)</f>
        <v>0</v>
      </c>
      <c r="V186" s="8">
        <f t="shared" si="27"/>
        <v>0</v>
      </c>
      <c r="W186" s="8">
        <f t="shared" si="28"/>
        <v>0</v>
      </c>
      <c r="X186" s="8">
        <f t="shared" si="29"/>
        <v>0</v>
      </c>
      <c r="Y186" s="8">
        <f t="shared" si="30"/>
        <v>0</v>
      </c>
      <c r="Z186" s="8">
        <f t="shared" si="31"/>
        <v>0</v>
      </c>
      <c r="AE186" s="28"/>
      <c r="AF186" s="28"/>
      <c r="AG186" s="28"/>
      <c r="AH186" s="28"/>
      <c r="AI186" s="28"/>
      <c r="AJ186" s="28"/>
      <c r="AK186" s="28"/>
      <c r="AL186" s="28"/>
    </row>
    <row r="187" spans="1:38" x14ac:dyDescent="0.25">
      <c r="A187" s="28"/>
      <c r="B187" s="76" t="str">
        <f t="shared" si="32"/>
        <v>!!!</v>
      </c>
      <c r="C187" s="242"/>
      <c r="D187" s="272"/>
      <c r="E187" s="272"/>
      <c r="F187" s="273"/>
      <c r="G187" s="273"/>
      <c r="H187" s="273"/>
      <c r="I187" s="158"/>
      <c r="J187" s="159"/>
      <c r="Q187" s="8">
        <f t="shared" si="33"/>
        <v>0</v>
      </c>
      <c r="S187" s="8" t="str">
        <f>VLOOKUP($C186,{"29 - Psychiatrie (Erwachsene)","Einrichtungen2";"30 - Kinder- und Jugendpsychiatrie","Einrichtungen2";"31 - Psychosomatik","Einrichtungen2";"00 - Bitte eine Fachabteilung auswählen","Leer";0,"Leer";"","Leer"},2,0)</f>
        <v>Leer</v>
      </c>
      <c r="T187" s="8" t="str">
        <f>VLOOKUP($C187,{"29 - Psychiatrie (Erwachsene)","Ausnahmetatbestand";"30 - Kinder- und Jugendpsychiatrie","Ausnahmetatbestand";"31 - Psychosomatik","Ausnahmetatbestand";"00 - Bitte eine Fachabteilung auswählen","Leer";0,"Leer";"","Leer"},2,0)</f>
        <v>Leer</v>
      </c>
      <c r="U187" s="8">
        <f>VLOOKUP($C187,{"29 - Psychiatrie (Erwachsene)",1;"30 - Kinder- und Jugendpsychiatrie",1;"31 - Psychosomatik",1;"00 - Bitte eine Fachabteilung auswählen",0;0,0;"",0},2,0)</f>
        <v>0</v>
      </c>
      <c r="V187" s="8">
        <f t="shared" si="27"/>
        <v>0</v>
      </c>
      <c r="W187" s="8">
        <f t="shared" si="28"/>
        <v>0</v>
      </c>
      <c r="X187" s="8">
        <f t="shared" si="29"/>
        <v>0</v>
      </c>
      <c r="Y187" s="8">
        <f t="shared" si="30"/>
        <v>0</v>
      </c>
      <c r="Z187" s="8">
        <f t="shared" si="31"/>
        <v>0</v>
      </c>
      <c r="AE187" s="28"/>
      <c r="AF187" s="28"/>
      <c r="AG187" s="28"/>
      <c r="AH187" s="28"/>
      <c r="AI187" s="28"/>
      <c r="AJ187" s="28"/>
      <c r="AK187" s="28"/>
      <c r="AL187" s="28"/>
    </row>
    <row r="188" spans="1:38" x14ac:dyDescent="0.25">
      <c r="A188" s="28"/>
      <c r="B188" s="76" t="str">
        <f t="shared" si="32"/>
        <v>!!!</v>
      </c>
      <c r="C188" s="242"/>
      <c r="D188" s="272"/>
      <c r="E188" s="272"/>
      <c r="F188" s="273"/>
      <c r="G188" s="273"/>
      <c r="H188" s="273"/>
      <c r="I188" s="158"/>
      <c r="J188" s="159"/>
      <c r="Q188" s="8">
        <f t="shared" si="33"/>
        <v>0</v>
      </c>
      <c r="S188" s="8" t="str">
        <f>VLOOKUP($C187,{"29 - Psychiatrie (Erwachsene)","Einrichtungen2";"30 - Kinder- und Jugendpsychiatrie","Einrichtungen2";"31 - Psychosomatik","Einrichtungen2";"00 - Bitte eine Fachabteilung auswählen","Leer";0,"Leer";"","Leer"},2,0)</f>
        <v>Leer</v>
      </c>
      <c r="T188" s="8" t="str">
        <f>VLOOKUP($C188,{"29 - Psychiatrie (Erwachsene)","Ausnahmetatbestand";"30 - Kinder- und Jugendpsychiatrie","Ausnahmetatbestand";"31 - Psychosomatik","Ausnahmetatbestand";"00 - Bitte eine Fachabteilung auswählen","Leer";0,"Leer";"","Leer"},2,0)</f>
        <v>Leer</v>
      </c>
      <c r="U188" s="8">
        <f>VLOOKUP($C188,{"29 - Psychiatrie (Erwachsene)",1;"30 - Kinder- und Jugendpsychiatrie",1;"31 - Psychosomatik",1;"00 - Bitte eine Fachabteilung auswählen",0;0,0;"",0},2,0)</f>
        <v>0</v>
      </c>
      <c r="V188" s="8">
        <f t="shared" si="27"/>
        <v>0</v>
      </c>
      <c r="W188" s="8">
        <f t="shared" si="28"/>
        <v>0</v>
      </c>
      <c r="X188" s="8">
        <f t="shared" si="29"/>
        <v>0</v>
      </c>
      <c r="Y188" s="8">
        <f t="shared" si="30"/>
        <v>0</v>
      </c>
      <c r="Z188" s="8">
        <f t="shared" si="31"/>
        <v>0</v>
      </c>
      <c r="AE188" s="28"/>
      <c r="AF188" s="28"/>
      <c r="AG188" s="28"/>
      <c r="AH188" s="28"/>
      <c r="AI188" s="28"/>
      <c r="AJ188" s="28"/>
      <c r="AK188" s="28"/>
      <c r="AL188" s="28"/>
    </row>
    <row r="189" spans="1:38" x14ac:dyDescent="0.25">
      <c r="A189" s="28"/>
      <c r="B189" s="76" t="str">
        <f t="shared" si="32"/>
        <v>!!!</v>
      </c>
      <c r="C189" s="242"/>
      <c r="D189" s="272"/>
      <c r="E189" s="272"/>
      <c r="F189" s="273"/>
      <c r="G189" s="273"/>
      <c r="H189" s="273"/>
      <c r="I189" s="158"/>
      <c r="J189" s="159"/>
      <c r="Q189" s="8">
        <f t="shared" si="33"/>
        <v>0</v>
      </c>
      <c r="S189" s="8" t="str">
        <f>VLOOKUP($C188,{"29 - Psychiatrie (Erwachsene)","Einrichtungen2";"30 - Kinder- und Jugendpsychiatrie","Einrichtungen2";"31 - Psychosomatik","Einrichtungen2";"00 - Bitte eine Fachabteilung auswählen","Leer";0,"Leer";"","Leer"},2,0)</f>
        <v>Leer</v>
      </c>
      <c r="T189" s="8" t="str">
        <f>VLOOKUP($C189,{"29 - Psychiatrie (Erwachsene)","Ausnahmetatbestand";"30 - Kinder- und Jugendpsychiatrie","Ausnahmetatbestand";"31 - Psychosomatik","Ausnahmetatbestand";"00 - Bitte eine Fachabteilung auswählen","Leer";0,"Leer";"","Leer"},2,0)</f>
        <v>Leer</v>
      </c>
      <c r="U189" s="8">
        <f>VLOOKUP($C189,{"29 - Psychiatrie (Erwachsene)",1;"30 - Kinder- und Jugendpsychiatrie",1;"31 - Psychosomatik",1;"00 - Bitte eine Fachabteilung auswählen",0;0,0;"",0},2,0)</f>
        <v>0</v>
      </c>
      <c r="V189" s="8">
        <f t="shared" si="27"/>
        <v>0</v>
      </c>
      <c r="W189" s="8">
        <f t="shared" si="28"/>
        <v>0</v>
      </c>
      <c r="X189" s="8">
        <f t="shared" si="29"/>
        <v>0</v>
      </c>
      <c r="Y189" s="8">
        <f t="shared" si="30"/>
        <v>0</v>
      </c>
      <c r="Z189" s="8">
        <f t="shared" si="31"/>
        <v>0</v>
      </c>
      <c r="AE189" s="28"/>
      <c r="AF189" s="28"/>
      <c r="AG189" s="28"/>
      <c r="AH189" s="28"/>
      <c r="AI189" s="28"/>
      <c r="AJ189" s="28"/>
      <c r="AK189" s="28"/>
      <c r="AL189" s="28"/>
    </row>
    <row r="190" spans="1:38" x14ac:dyDescent="0.25">
      <c r="A190" s="28"/>
      <c r="B190" s="76" t="str">
        <f t="shared" si="32"/>
        <v>!!!</v>
      </c>
      <c r="C190" s="242"/>
      <c r="D190" s="272"/>
      <c r="E190" s="272"/>
      <c r="F190" s="273"/>
      <c r="G190" s="273"/>
      <c r="H190" s="273"/>
      <c r="I190" s="158"/>
      <c r="J190" s="159"/>
      <c r="Q190" s="8">
        <f t="shared" si="33"/>
        <v>0</v>
      </c>
      <c r="S190" s="8" t="str">
        <f>VLOOKUP($C189,{"29 - Psychiatrie (Erwachsene)","Einrichtungen2";"30 - Kinder- und Jugendpsychiatrie","Einrichtungen2";"31 - Psychosomatik","Einrichtungen2";"00 - Bitte eine Fachabteilung auswählen","Leer";0,"Leer";"","Leer"},2,0)</f>
        <v>Leer</v>
      </c>
      <c r="T190" s="8" t="str">
        <f>VLOOKUP($C190,{"29 - Psychiatrie (Erwachsene)","Ausnahmetatbestand";"30 - Kinder- und Jugendpsychiatrie","Ausnahmetatbestand";"31 - Psychosomatik","Ausnahmetatbestand";"00 - Bitte eine Fachabteilung auswählen","Leer";0,"Leer";"","Leer"},2,0)</f>
        <v>Leer</v>
      </c>
      <c r="U190" s="8">
        <f>VLOOKUP($C190,{"29 - Psychiatrie (Erwachsene)",1;"30 - Kinder- und Jugendpsychiatrie",1;"31 - Psychosomatik",1;"00 - Bitte eine Fachabteilung auswählen",0;0,0;"",0},2,0)</f>
        <v>0</v>
      </c>
      <c r="V190" s="8">
        <f t="shared" si="27"/>
        <v>0</v>
      </c>
      <c r="W190" s="8">
        <f t="shared" si="28"/>
        <v>0</v>
      </c>
      <c r="X190" s="8">
        <f t="shared" si="29"/>
        <v>0</v>
      </c>
      <c r="Y190" s="8">
        <f t="shared" si="30"/>
        <v>0</v>
      </c>
      <c r="Z190" s="8">
        <f t="shared" si="31"/>
        <v>0</v>
      </c>
      <c r="AE190" s="28"/>
      <c r="AF190" s="28"/>
      <c r="AG190" s="28"/>
      <c r="AH190" s="28"/>
      <c r="AI190" s="28"/>
      <c r="AJ190" s="28"/>
      <c r="AK190" s="28"/>
      <c r="AL190" s="28"/>
    </row>
    <row r="191" spans="1:38" x14ac:dyDescent="0.25">
      <c r="A191" s="28"/>
      <c r="B191" s="76" t="str">
        <f t="shared" si="32"/>
        <v>!!!</v>
      </c>
      <c r="C191" s="242"/>
      <c r="D191" s="272"/>
      <c r="E191" s="272"/>
      <c r="F191" s="273"/>
      <c r="G191" s="273"/>
      <c r="H191" s="273"/>
      <c r="I191" s="158"/>
      <c r="J191" s="159"/>
      <c r="Q191" s="8">
        <f t="shared" si="33"/>
        <v>0</v>
      </c>
      <c r="S191" s="8" t="str">
        <f>VLOOKUP($C190,{"29 - Psychiatrie (Erwachsene)","Einrichtungen2";"30 - Kinder- und Jugendpsychiatrie","Einrichtungen2";"31 - Psychosomatik","Einrichtungen2";"00 - Bitte eine Fachabteilung auswählen","Leer";0,"Leer";"","Leer"},2,0)</f>
        <v>Leer</v>
      </c>
      <c r="T191" s="8" t="str">
        <f>VLOOKUP($C191,{"29 - Psychiatrie (Erwachsene)","Ausnahmetatbestand";"30 - Kinder- und Jugendpsychiatrie","Ausnahmetatbestand";"31 - Psychosomatik","Ausnahmetatbestand";"00 - Bitte eine Fachabteilung auswählen","Leer";0,"Leer";"","Leer"},2,0)</f>
        <v>Leer</v>
      </c>
      <c r="U191" s="8">
        <f>VLOOKUP($C191,{"29 - Psychiatrie (Erwachsene)",1;"30 - Kinder- und Jugendpsychiatrie",1;"31 - Psychosomatik",1;"00 - Bitte eine Fachabteilung auswählen",0;0,0;"",0},2,0)</f>
        <v>0</v>
      </c>
      <c r="V191" s="8">
        <f t="shared" si="27"/>
        <v>0</v>
      </c>
      <c r="W191" s="8">
        <f t="shared" si="28"/>
        <v>0</v>
      </c>
      <c r="X191" s="8">
        <f t="shared" si="29"/>
        <v>0</v>
      </c>
      <c r="Y191" s="8">
        <f t="shared" si="30"/>
        <v>0</v>
      </c>
      <c r="Z191" s="8">
        <f t="shared" si="31"/>
        <v>0</v>
      </c>
      <c r="AE191" s="28"/>
      <c r="AF191" s="28"/>
      <c r="AG191" s="28"/>
      <c r="AH191" s="28"/>
      <c r="AI191" s="28"/>
      <c r="AJ191" s="28"/>
      <c r="AK191" s="28"/>
      <c r="AL191" s="28"/>
    </row>
    <row r="192" spans="1:38" x14ac:dyDescent="0.25">
      <c r="A192" s="28"/>
      <c r="B192" s="76" t="str">
        <f t="shared" si="32"/>
        <v>!!!</v>
      </c>
      <c r="C192" s="242"/>
      <c r="D192" s="272"/>
      <c r="E192" s="272"/>
      <c r="F192" s="273"/>
      <c r="G192" s="273"/>
      <c r="H192" s="273"/>
      <c r="I192" s="158"/>
      <c r="J192" s="159"/>
      <c r="Q192" s="8">
        <f t="shared" si="33"/>
        <v>0</v>
      </c>
      <c r="S192" s="8" t="str">
        <f>VLOOKUP($C191,{"29 - Psychiatrie (Erwachsene)","Einrichtungen2";"30 - Kinder- und Jugendpsychiatrie","Einrichtungen2";"31 - Psychosomatik","Einrichtungen2";"00 - Bitte eine Fachabteilung auswählen","Leer";0,"Leer";"","Leer"},2,0)</f>
        <v>Leer</v>
      </c>
      <c r="T192" s="8" t="str">
        <f>VLOOKUP($C192,{"29 - Psychiatrie (Erwachsene)","Ausnahmetatbestand";"30 - Kinder- und Jugendpsychiatrie","Ausnahmetatbestand";"31 - Psychosomatik","Ausnahmetatbestand";"00 - Bitte eine Fachabteilung auswählen","Leer";0,"Leer";"","Leer"},2,0)</f>
        <v>Leer</v>
      </c>
      <c r="U192" s="8">
        <f>VLOOKUP($C192,{"29 - Psychiatrie (Erwachsene)",1;"30 - Kinder- und Jugendpsychiatrie",1;"31 - Psychosomatik",1;"00 - Bitte eine Fachabteilung auswählen",0;0,0;"",0},2,0)</f>
        <v>0</v>
      </c>
      <c r="V192" s="8">
        <f t="shared" si="27"/>
        <v>0</v>
      </c>
      <c r="W192" s="8">
        <f t="shared" si="28"/>
        <v>0</v>
      </c>
      <c r="X192" s="8">
        <f t="shared" si="29"/>
        <v>0</v>
      </c>
      <c r="Y192" s="8">
        <f t="shared" si="30"/>
        <v>0</v>
      </c>
      <c r="Z192" s="8">
        <f t="shared" si="31"/>
        <v>0</v>
      </c>
      <c r="AE192" s="28"/>
      <c r="AF192" s="28"/>
      <c r="AG192" s="28"/>
      <c r="AH192" s="28"/>
      <c r="AI192" s="28"/>
      <c r="AJ192" s="28"/>
      <c r="AK192" s="28"/>
      <c r="AL192" s="28"/>
    </row>
    <row r="193" spans="1:38" x14ac:dyDescent="0.25">
      <c r="A193" s="28"/>
      <c r="B193" s="76" t="str">
        <f t="shared" si="32"/>
        <v>!!!</v>
      </c>
      <c r="C193" s="242"/>
      <c r="D193" s="272"/>
      <c r="E193" s="272"/>
      <c r="F193" s="273"/>
      <c r="G193" s="273"/>
      <c r="H193" s="273"/>
      <c r="I193" s="158"/>
      <c r="J193" s="159"/>
      <c r="Q193" s="8">
        <f t="shared" si="33"/>
        <v>0</v>
      </c>
      <c r="S193" s="8" t="str">
        <f>VLOOKUP($C192,{"29 - Psychiatrie (Erwachsene)","Einrichtungen2";"30 - Kinder- und Jugendpsychiatrie","Einrichtungen2";"31 - Psychosomatik","Einrichtungen2";"00 - Bitte eine Fachabteilung auswählen","Leer";0,"Leer";"","Leer"},2,0)</f>
        <v>Leer</v>
      </c>
      <c r="T193" s="8" t="str">
        <f>VLOOKUP($C193,{"29 - Psychiatrie (Erwachsene)","Ausnahmetatbestand";"30 - Kinder- und Jugendpsychiatrie","Ausnahmetatbestand";"31 - Psychosomatik","Ausnahmetatbestand";"00 - Bitte eine Fachabteilung auswählen","Leer";0,"Leer";"","Leer"},2,0)</f>
        <v>Leer</v>
      </c>
      <c r="U193" s="8">
        <f>VLOOKUP($C193,{"29 - Psychiatrie (Erwachsene)",1;"30 - Kinder- und Jugendpsychiatrie",1;"31 - Psychosomatik",1;"00 - Bitte eine Fachabteilung auswählen",0;0,0;"",0},2,0)</f>
        <v>0</v>
      </c>
      <c r="V193" s="8">
        <f t="shared" si="27"/>
        <v>0</v>
      </c>
      <c r="W193" s="8">
        <f t="shared" si="28"/>
        <v>0</v>
      </c>
      <c r="X193" s="8">
        <f t="shared" si="29"/>
        <v>0</v>
      </c>
      <c r="Y193" s="8">
        <f t="shared" si="30"/>
        <v>0</v>
      </c>
      <c r="Z193" s="8">
        <f t="shared" si="31"/>
        <v>0</v>
      </c>
      <c r="AE193" s="28"/>
      <c r="AF193" s="28"/>
      <c r="AG193" s="28"/>
      <c r="AH193" s="28"/>
      <c r="AI193" s="28"/>
      <c r="AJ193" s="28"/>
      <c r="AK193" s="28"/>
      <c r="AL193" s="28"/>
    </row>
    <row r="194" spans="1:38" x14ac:dyDescent="0.25">
      <c r="A194" s="28"/>
      <c r="B194" s="76" t="str">
        <f t="shared" si="32"/>
        <v>!!!</v>
      </c>
      <c r="C194" s="242"/>
      <c r="D194" s="272"/>
      <c r="E194" s="272"/>
      <c r="F194" s="273"/>
      <c r="G194" s="273"/>
      <c r="H194" s="273"/>
      <c r="I194" s="158"/>
      <c r="J194" s="159"/>
      <c r="Q194" s="8">
        <f t="shared" si="33"/>
        <v>0</v>
      </c>
      <c r="S194" s="8" t="str">
        <f>VLOOKUP($C193,{"29 - Psychiatrie (Erwachsene)","Einrichtungen2";"30 - Kinder- und Jugendpsychiatrie","Einrichtungen2";"31 - Psychosomatik","Einrichtungen2";"00 - Bitte eine Fachabteilung auswählen","Leer";0,"Leer";"","Leer"},2,0)</f>
        <v>Leer</v>
      </c>
      <c r="T194" s="8" t="str">
        <f>VLOOKUP($C194,{"29 - Psychiatrie (Erwachsene)","Ausnahmetatbestand";"30 - Kinder- und Jugendpsychiatrie","Ausnahmetatbestand";"31 - Psychosomatik","Ausnahmetatbestand";"00 - Bitte eine Fachabteilung auswählen","Leer";0,"Leer";"","Leer"},2,0)</f>
        <v>Leer</v>
      </c>
      <c r="U194" s="8">
        <f>VLOOKUP($C194,{"29 - Psychiatrie (Erwachsene)",1;"30 - Kinder- und Jugendpsychiatrie",1;"31 - Psychosomatik",1;"00 - Bitte eine Fachabteilung auswählen",0;0,0;"",0},2,0)</f>
        <v>0</v>
      </c>
      <c r="V194" s="8">
        <f t="shared" si="27"/>
        <v>0</v>
      </c>
      <c r="W194" s="8">
        <f t="shared" si="28"/>
        <v>0</v>
      </c>
      <c r="X194" s="8">
        <f t="shared" si="29"/>
        <v>0</v>
      </c>
      <c r="Y194" s="8">
        <f t="shared" si="30"/>
        <v>0</v>
      </c>
      <c r="Z194" s="8">
        <f t="shared" si="31"/>
        <v>0</v>
      </c>
      <c r="AE194" s="28"/>
      <c r="AF194" s="28"/>
      <c r="AG194" s="28"/>
      <c r="AH194" s="28"/>
      <c r="AI194" s="28"/>
      <c r="AJ194" s="28"/>
      <c r="AK194" s="28"/>
      <c r="AL194" s="28"/>
    </row>
    <row r="195" spans="1:38" x14ac:dyDescent="0.25">
      <c r="A195" s="28"/>
      <c r="B195" s="76" t="str">
        <f t="shared" si="32"/>
        <v>!!!</v>
      </c>
      <c r="C195" s="242"/>
      <c r="D195" s="272"/>
      <c r="E195" s="272"/>
      <c r="F195" s="273"/>
      <c r="G195" s="273"/>
      <c r="H195" s="273"/>
      <c r="I195" s="158"/>
      <c r="J195" s="159"/>
      <c r="Q195" s="8">
        <f t="shared" si="33"/>
        <v>0</v>
      </c>
      <c r="S195" s="8" t="str">
        <f>VLOOKUP($C194,{"29 - Psychiatrie (Erwachsene)","Einrichtungen2";"30 - Kinder- und Jugendpsychiatrie","Einrichtungen2";"31 - Psychosomatik","Einrichtungen2";"00 - Bitte eine Fachabteilung auswählen","Leer";0,"Leer";"","Leer"},2,0)</f>
        <v>Leer</v>
      </c>
      <c r="T195" s="8" t="str">
        <f>VLOOKUP($C195,{"29 - Psychiatrie (Erwachsene)","Ausnahmetatbestand";"30 - Kinder- und Jugendpsychiatrie","Ausnahmetatbestand";"31 - Psychosomatik","Ausnahmetatbestand";"00 - Bitte eine Fachabteilung auswählen","Leer";0,"Leer";"","Leer"},2,0)</f>
        <v>Leer</v>
      </c>
      <c r="U195" s="8">
        <f>VLOOKUP($C195,{"29 - Psychiatrie (Erwachsene)",1;"30 - Kinder- und Jugendpsychiatrie",1;"31 - Psychosomatik",1;"00 - Bitte eine Fachabteilung auswählen",0;0,0;"",0},2,0)</f>
        <v>0</v>
      </c>
      <c r="V195" s="8">
        <f t="shared" si="27"/>
        <v>0</v>
      </c>
      <c r="W195" s="8">
        <f t="shared" si="28"/>
        <v>0</v>
      </c>
      <c r="X195" s="8">
        <f t="shared" si="29"/>
        <v>0</v>
      </c>
      <c r="Y195" s="8">
        <f t="shared" si="30"/>
        <v>0</v>
      </c>
      <c r="Z195" s="8">
        <f t="shared" si="31"/>
        <v>0</v>
      </c>
      <c r="AE195" s="28"/>
      <c r="AF195" s="28"/>
      <c r="AG195" s="28"/>
      <c r="AH195" s="28"/>
      <c r="AI195" s="28"/>
      <c r="AJ195" s="28"/>
      <c r="AK195" s="28"/>
      <c r="AL195" s="28"/>
    </row>
    <row r="196" spans="1:38" x14ac:dyDescent="0.25">
      <c r="A196" s="28"/>
      <c r="B196" s="76" t="str">
        <f t="shared" si="32"/>
        <v>!!!</v>
      </c>
      <c r="C196" s="242"/>
      <c r="D196" s="272"/>
      <c r="E196" s="272"/>
      <c r="F196" s="273"/>
      <c r="G196" s="273"/>
      <c r="H196" s="273"/>
      <c r="I196" s="158"/>
      <c r="J196" s="159"/>
      <c r="Q196" s="8">
        <f t="shared" si="33"/>
        <v>0</v>
      </c>
      <c r="S196" s="8" t="str">
        <f>VLOOKUP($C195,{"29 - Psychiatrie (Erwachsene)","Einrichtungen2";"30 - Kinder- und Jugendpsychiatrie","Einrichtungen2";"31 - Psychosomatik","Einrichtungen2";"00 - Bitte eine Fachabteilung auswählen","Leer";0,"Leer";"","Leer"},2,0)</f>
        <v>Leer</v>
      </c>
      <c r="T196" s="8" t="str">
        <f>VLOOKUP($C196,{"29 - Psychiatrie (Erwachsene)","Ausnahmetatbestand";"30 - Kinder- und Jugendpsychiatrie","Ausnahmetatbestand";"31 - Psychosomatik","Ausnahmetatbestand";"00 - Bitte eine Fachabteilung auswählen","Leer";0,"Leer";"","Leer"},2,0)</f>
        <v>Leer</v>
      </c>
      <c r="U196" s="8">
        <f>VLOOKUP($C196,{"29 - Psychiatrie (Erwachsene)",1;"30 - Kinder- und Jugendpsychiatrie",1;"31 - Psychosomatik",1;"00 - Bitte eine Fachabteilung auswählen",0;0,0;"",0},2,0)</f>
        <v>0</v>
      </c>
      <c r="V196" s="8">
        <f t="shared" si="27"/>
        <v>0</v>
      </c>
      <c r="W196" s="8">
        <f t="shared" si="28"/>
        <v>0</v>
      </c>
      <c r="X196" s="8">
        <f t="shared" si="29"/>
        <v>0</v>
      </c>
      <c r="Y196" s="8">
        <f t="shared" si="30"/>
        <v>0</v>
      </c>
      <c r="Z196" s="8">
        <f t="shared" si="31"/>
        <v>0</v>
      </c>
      <c r="AE196" s="28"/>
      <c r="AF196" s="28"/>
      <c r="AG196" s="28"/>
      <c r="AH196" s="28"/>
      <c r="AI196" s="28"/>
      <c r="AJ196" s="28"/>
      <c r="AK196" s="28"/>
      <c r="AL196" s="28"/>
    </row>
    <row r="197" spans="1:38" x14ac:dyDescent="0.25">
      <c r="A197" s="28"/>
      <c r="B197" s="76" t="str">
        <f t="shared" si="32"/>
        <v>!!!</v>
      </c>
      <c r="C197" s="242"/>
      <c r="D197" s="272"/>
      <c r="E197" s="272"/>
      <c r="F197" s="273"/>
      <c r="G197" s="273"/>
      <c r="H197" s="273"/>
      <c r="I197" s="158"/>
      <c r="J197" s="159"/>
      <c r="Q197" s="8">
        <f t="shared" si="33"/>
        <v>0</v>
      </c>
      <c r="S197" s="8" t="str">
        <f>VLOOKUP($C196,{"29 - Psychiatrie (Erwachsene)","Einrichtungen2";"30 - Kinder- und Jugendpsychiatrie","Einrichtungen2";"31 - Psychosomatik","Einrichtungen2";"00 - Bitte eine Fachabteilung auswählen","Leer";0,"Leer";"","Leer"},2,0)</f>
        <v>Leer</v>
      </c>
      <c r="T197" s="8" t="str">
        <f>VLOOKUP($C197,{"29 - Psychiatrie (Erwachsene)","Ausnahmetatbestand";"30 - Kinder- und Jugendpsychiatrie","Ausnahmetatbestand";"31 - Psychosomatik","Ausnahmetatbestand";"00 - Bitte eine Fachabteilung auswählen","Leer";0,"Leer";"","Leer"},2,0)</f>
        <v>Leer</v>
      </c>
      <c r="U197" s="8">
        <f>VLOOKUP($C197,{"29 - Psychiatrie (Erwachsene)",1;"30 - Kinder- und Jugendpsychiatrie",1;"31 - Psychosomatik",1;"00 - Bitte eine Fachabteilung auswählen",0;0,0;"",0},2,0)</f>
        <v>0</v>
      </c>
      <c r="V197" s="8">
        <f t="shared" si="27"/>
        <v>0</v>
      </c>
      <c r="W197" s="8">
        <f t="shared" si="28"/>
        <v>0</v>
      </c>
      <c r="X197" s="8">
        <f t="shared" si="29"/>
        <v>0</v>
      </c>
      <c r="Y197" s="8">
        <f t="shared" si="30"/>
        <v>0</v>
      </c>
      <c r="Z197" s="8">
        <f t="shared" si="31"/>
        <v>0</v>
      </c>
      <c r="AE197" s="28"/>
      <c r="AF197" s="28"/>
      <c r="AG197" s="28"/>
      <c r="AH197" s="28"/>
      <c r="AI197" s="28"/>
      <c r="AJ197" s="28"/>
      <c r="AK197" s="28"/>
      <c r="AL197" s="28"/>
    </row>
    <row r="198" spans="1:38" x14ac:dyDescent="0.25">
      <c r="A198" s="28"/>
      <c r="B198" s="76" t="str">
        <f t="shared" si="32"/>
        <v>!!!</v>
      </c>
      <c r="C198" s="242"/>
      <c r="D198" s="272"/>
      <c r="E198" s="272"/>
      <c r="F198" s="273"/>
      <c r="G198" s="273"/>
      <c r="H198" s="273"/>
      <c r="I198" s="158"/>
      <c r="J198" s="159"/>
      <c r="Q198" s="8">
        <f t="shared" si="33"/>
        <v>0</v>
      </c>
      <c r="S198" s="8" t="str">
        <f>VLOOKUP($C197,{"29 - Psychiatrie (Erwachsene)","Einrichtungen2";"30 - Kinder- und Jugendpsychiatrie","Einrichtungen2";"31 - Psychosomatik","Einrichtungen2";"00 - Bitte eine Fachabteilung auswählen","Leer";0,"Leer";"","Leer"},2,0)</f>
        <v>Leer</v>
      </c>
      <c r="T198" s="8" t="str">
        <f>VLOOKUP($C198,{"29 - Psychiatrie (Erwachsene)","Ausnahmetatbestand";"30 - Kinder- und Jugendpsychiatrie","Ausnahmetatbestand";"31 - Psychosomatik","Ausnahmetatbestand";"00 - Bitte eine Fachabteilung auswählen","Leer";0,"Leer";"","Leer"},2,0)</f>
        <v>Leer</v>
      </c>
      <c r="U198" s="8">
        <f>VLOOKUP($C198,{"29 - Psychiatrie (Erwachsene)",1;"30 - Kinder- und Jugendpsychiatrie",1;"31 - Psychosomatik",1;"00 - Bitte eine Fachabteilung auswählen",0;0,0;"",0},2,0)</f>
        <v>0</v>
      </c>
      <c r="V198" s="8">
        <f t="shared" si="27"/>
        <v>0</v>
      </c>
      <c r="W198" s="8">
        <f t="shared" si="28"/>
        <v>0</v>
      </c>
      <c r="X198" s="8">
        <f t="shared" si="29"/>
        <v>0</v>
      </c>
      <c r="Y198" s="8">
        <f t="shared" si="30"/>
        <v>0</v>
      </c>
      <c r="Z198" s="8">
        <f t="shared" si="31"/>
        <v>0</v>
      </c>
      <c r="AE198" s="28"/>
      <c r="AF198" s="28"/>
      <c r="AG198" s="28"/>
      <c r="AH198" s="28"/>
      <c r="AI198" s="28"/>
      <c r="AJ198" s="28"/>
      <c r="AK198" s="28"/>
      <c r="AL198" s="28"/>
    </row>
    <row r="199" spans="1:38" x14ac:dyDescent="0.25">
      <c r="A199" s="28"/>
      <c r="B199" s="76" t="str">
        <f t="shared" si="32"/>
        <v>!!!</v>
      </c>
      <c r="C199" s="242"/>
      <c r="D199" s="272"/>
      <c r="E199" s="272"/>
      <c r="F199" s="273"/>
      <c r="G199" s="273"/>
      <c r="H199" s="273"/>
      <c r="I199" s="158"/>
      <c r="J199" s="159"/>
      <c r="Q199" s="8">
        <f t="shared" si="33"/>
        <v>0</v>
      </c>
      <c r="S199" s="8" t="str">
        <f>VLOOKUP($C198,{"29 - Psychiatrie (Erwachsene)","Einrichtungen2";"30 - Kinder- und Jugendpsychiatrie","Einrichtungen2";"31 - Psychosomatik","Einrichtungen2";"00 - Bitte eine Fachabteilung auswählen","Leer";0,"Leer";"","Leer"},2,0)</f>
        <v>Leer</v>
      </c>
      <c r="T199" s="8" t="str">
        <f>VLOOKUP($C199,{"29 - Psychiatrie (Erwachsene)","Ausnahmetatbestand";"30 - Kinder- und Jugendpsychiatrie","Ausnahmetatbestand";"31 - Psychosomatik","Ausnahmetatbestand";"00 - Bitte eine Fachabteilung auswählen","Leer";0,"Leer";"","Leer"},2,0)</f>
        <v>Leer</v>
      </c>
      <c r="U199" s="8">
        <f>VLOOKUP($C199,{"29 - Psychiatrie (Erwachsene)",1;"30 - Kinder- und Jugendpsychiatrie",1;"31 - Psychosomatik",1;"00 - Bitte eine Fachabteilung auswählen",0;0,0;"",0},2,0)</f>
        <v>0</v>
      </c>
      <c r="V199" s="8">
        <f t="shared" si="27"/>
        <v>0</v>
      </c>
      <c r="W199" s="8">
        <f t="shared" si="28"/>
        <v>0</v>
      </c>
      <c r="X199" s="8">
        <f t="shared" si="29"/>
        <v>0</v>
      </c>
      <c r="Y199" s="8">
        <f t="shared" si="30"/>
        <v>0</v>
      </c>
      <c r="Z199" s="8">
        <f t="shared" si="31"/>
        <v>0</v>
      </c>
      <c r="AE199" s="28"/>
      <c r="AF199" s="28"/>
      <c r="AG199" s="28"/>
      <c r="AH199" s="28"/>
      <c r="AI199" s="28"/>
      <c r="AJ199" s="28"/>
      <c r="AK199" s="28"/>
      <c r="AL199" s="28"/>
    </row>
    <row r="200" spans="1:38" x14ac:dyDescent="0.25">
      <c r="A200" s="28"/>
      <c r="B200" s="76" t="str">
        <f t="shared" si="32"/>
        <v>!!!</v>
      </c>
      <c r="C200" s="242"/>
      <c r="D200" s="272"/>
      <c r="E200" s="272"/>
      <c r="F200" s="273"/>
      <c r="G200" s="273"/>
      <c r="H200" s="273"/>
      <c r="I200" s="158"/>
      <c r="J200" s="159"/>
      <c r="Q200" s="8">
        <f t="shared" si="33"/>
        <v>0</v>
      </c>
      <c r="S200" s="8" t="str">
        <f>VLOOKUP($C199,{"29 - Psychiatrie (Erwachsene)","Einrichtungen2";"30 - Kinder- und Jugendpsychiatrie","Einrichtungen2";"31 - Psychosomatik","Einrichtungen2";"00 - Bitte eine Fachabteilung auswählen","Leer";0,"Leer";"","Leer"},2,0)</f>
        <v>Leer</v>
      </c>
      <c r="T200" s="8" t="str">
        <f>VLOOKUP($C200,{"29 - Psychiatrie (Erwachsene)","Ausnahmetatbestand";"30 - Kinder- und Jugendpsychiatrie","Ausnahmetatbestand";"31 - Psychosomatik","Ausnahmetatbestand";"00 - Bitte eine Fachabteilung auswählen","Leer";0,"Leer";"","Leer"},2,0)</f>
        <v>Leer</v>
      </c>
      <c r="U200" s="8">
        <f>VLOOKUP($C200,{"29 - Psychiatrie (Erwachsene)",1;"30 - Kinder- und Jugendpsychiatrie",1;"31 - Psychosomatik",1;"00 - Bitte eine Fachabteilung auswählen",0;0,0;"",0},2,0)</f>
        <v>0</v>
      </c>
      <c r="V200" s="8">
        <f t="shared" si="27"/>
        <v>0</v>
      </c>
      <c r="W200" s="8">
        <f t="shared" si="28"/>
        <v>0</v>
      </c>
      <c r="X200" s="8">
        <f t="shared" si="29"/>
        <v>0</v>
      </c>
      <c r="Y200" s="8">
        <f t="shared" si="30"/>
        <v>0</v>
      </c>
      <c r="Z200" s="8">
        <f t="shared" si="31"/>
        <v>0</v>
      </c>
      <c r="AE200" s="28"/>
      <c r="AF200" s="28"/>
      <c r="AG200" s="28"/>
      <c r="AH200" s="28"/>
      <c r="AI200" s="28"/>
      <c r="AJ200" s="28"/>
      <c r="AK200" s="28"/>
      <c r="AL200" s="28"/>
    </row>
    <row r="201" spans="1:38" x14ac:dyDescent="0.25">
      <c r="A201" s="28"/>
      <c r="B201" s="76" t="str">
        <f t="shared" si="32"/>
        <v>!!!</v>
      </c>
      <c r="C201" s="242"/>
      <c r="D201" s="272"/>
      <c r="E201" s="272"/>
      <c r="F201" s="273"/>
      <c r="G201" s="273"/>
      <c r="H201" s="273"/>
      <c r="I201" s="158"/>
      <c r="J201" s="159"/>
      <c r="Q201" s="8">
        <f t="shared" si="33"/>
        <v>0</v>
      </c>
      <c r="S201" s="8" t="str">
        <f>VLOOKUP($C200,{"29 - Psychiatrie (Erwachsene)","Einrichtungen2";"30 - Kinder- und Jugendpsychiatrie","Einrichtungen2";"31 - Psychosomatik","Einrichtungen2";"00 - Bitte eine Fachabteilung auswählen","Leer";0,"Leer";"","Leer"},2,0)</f>
        <v>Leer</v>
      </c>
      <c r="T201" s="8" t="str">
        <f>VLOOKUP($C201,{"29 - Psychiatrie (Erwachsene)","Ausnahmetatbestand";"30 - Kinder- und Jugendpsychiatrie","Ausnahmetatbestand";"31 - Psychosomatik","Ausnahmetatbestand";"00 - Bitte eine Fachabteilung auswählen","Leer";0,"Leer";"","Leer"},2,0)</f>
        <v>Leer</v>
      </c>
      <c r="U201" s="8">
        <f>VLOOKUP($C201,{"29 - Psychiatrie (Erwachsene)",1;"30 - Kinder- und Jugendpsychiatrie",1;"31 - Psychosomatik",1;"00 - Bitte eine Fachabteilung auswählen",0;0,0;"",0},2,0)</f>
        <v>0</v>
      </c>
      <c r="V201" s="8">
        <f t="shared" si="27"/>
        <v>0</v>
      </c>
      <c r="W201" s="8">
        <f t="shared" si="28"/>
        <v>0</v>
      </c>
      <c r="X201" s="8">
        <f t="shared" si="29"/>
        <v>0</v>
      </c>
      <c r="Y201" s="8">
        <f t="shared" si="30"/>
        <v>0</v>
      </c>
      <c r="Z201" s="8">
        <f t="shared" si="31"/>
        <v>0</v>
      </c>
      <c r="AE201" s="28"/>
      <c r="AF201" s="28"/>
      <c r="AG201" s="28"/>
      <c r="AH201" s="28"/>
      <c r="AI201" s="28"/>
      <c r="AJ201" s="28"/>
      <c r="AK201" s="28"/>
      <c r="AL201" s="28"/>
    </row>
    <row r="202" spans="1:38" x14ac:dyDescent="0.25">
      <c r="A202" s="28"/>
      <c r="B202" s="76" t="str">
        <f t="shared" si="32"/>
        <v>!!!</v>
      </c>
      <c r="C202" s="242"/>
      <c r="D202" s="272"/>
      <c r="E202" s="272"/>
      <c r="F202" s="273"/>
      <c r="G202" s="273"/>
      <c r="H202" s="273"/>
      <c r="I202" s="158"/>
      <c r="J202" s="159"/>
      <c r="Q202" s="8">
        <f t="shared" si="33"/>
        <v>0</v>
      </c>
      <c r="S202" s="8" t="str">
        <f>VLOOKUP($C201,{"29 - Psychiatrie (Erwachsene)","Einrichtungen2";"30 - Kinder- und Jugendpsychiatrie","Einrichtungen2";"31 - Psychosomatik","Einrichtungen2";"00 - Bitte eine Fachabteilung auswählen","Leer";0,"Leer";"","Leer"},2,0)</f>
        <v>Leer</v>
      </c>
      <c r="T202" s="8" t="str">
        <f>VLOOKUP($C202,{"29 - Psychiatrie (Erwachsene)","Ausnahmetatbestand";"30 - Kinder- und Jugendpsychiatrie","Ausnahmetatbestand";"31 - Psychosomatik","Ausnahmetatbestand";"00 - Bitte eine Fachabteilung auswählen","Leer";0,"Leer";"","Leer"},2,0)</f>
        <v>Leer</v>
      </c>
      <c r="U202" s="8">
        <f>VLOOKUP($C202,{"29 - Psychiatrie (Erwachsene)",1;"30 - Kinder- und Jugendpsychiatrie",1;"31 - Psychosomatik",1;"00 - Bitte eine Fachabteilung auswählen",0;0,0;"",0},2,0)</f>
        <v>0</v>
      </c>
      <c r="V202" s="8">
        <f t="shared" si="27"/>
        <v>0</v>
      </c>
      <c r="W202" s="8">
        <f t="shared" si="28"/>
        <v>0</v>
      </c>
      <c r="X202" s="8">
        <f t="shared" si="29"/>
        <v>0</v>
      </c>
      <c r="Y202" s="8">
        <f t="shared" si="30"/>
        <v>0</v>
      </c>
      <c r="Z202" s="8">
        <f t="shared" si="31"/>
        <v>0</v>
      </c>
      <c r="AE202" s="28"/>
      <c r="AF202" s="28"/>
      <c r="AG202" s="28"/>
      <c r="AH202" s="28"/>
      <c r="AI202" s="28"/>
      <c r="AJ202" s="28"/>
      <c r="AK202" s="28"/>
      <c r="AL202" s="28"/>
    </row>
    <row r="203" spans="1:38" x14ac:dyDescent="0.25">
      <c r="A203" s="28"/>
      <c r="B203" s="76" t="str">
        <f t="shared" si="32"/>
        <v>!!!</v>
      </c>
      <c r="C203" s="242"/>
      <c r="D203" s="272"/>
      <c r="E203" s="272"/>
      <c r="F203" s="273"/>
      <c r="G203" s="273"/>
      <c r="H203" s="273"/>
      <c r="I203" s="158"/>
      <c r="J203" s="159"/>
      <c r="Q203" s="8">
        <f t="shared" si="33"/>
        <v>0</v>
      </c>
      <c r="S203" s="8" t="str">
        <f>VLOOKUP($C202,{"29 - Psychiatrie (Erwachsene)","Einrichtungen2";"30 - Kinder- und Jugendpsychiatrie","Einrichtungen2";"31 - Psychosomatik","Einrichtungen2";"00 - Bitte eine Fachabteilung auswählen","Leer";0,"Leer";"","Leer"},2,0)</f>
        <v>Leer</v>
      </c>
      <c r="T203" s="8" t="str">
        <f>VLOOKUP($C203,{"29 - Psychiatrie (Erwachsene)","Ausnahmetatbestand";"30 - Kinder- und Jugendpsychiatrie","Ausnahmetatbestand";"31 - Psychosomatik","Ausnahmetatbestand";"00 - Bitte eine Fachabteilung auswählen","Leer";0,"Leer";"","Leer"},2,0)</f>
        <v>Leer</v>
      </c>
      <c r="U203" s="8">
        <f>VLOOKUP($C203,{"29 - Psychiatrie (Erwachsene)",1;"30 - Kinder- und Jugendpsychiatrie",1;"31 - Psychosomatik",1;"00 - Bitte eine Fachabteilung auswählen",0;0,0;"",0},2,0)</f>
        <v>0</v>
      </c>
      <c r="V203" s="8">
        <f t="shared" si="27"/>
        <v>0</v>
      </c>
      <c r="W203" s="8">
        <f t="shared" si="28"/>
        <v>0</v>
      </c>
      <c r="X203" s="8">
        <f t="shared" si="29"/>
        <v>0</v>
      </c>
      <c r="Y203" s="8">
        <f t="shared" si="30"/>
        <v>0</v>
      </c>
      <c r="Z203" s="8">
        <f t="shared" si="31"/>
        <v>0</v>
      </c>
      <c r="AE203" s="28"/>
      <c r="AF203" s="28"/>
      <c r="AG203" s="28"/>
      <c r="AH203" s="28"/>
      <c r="AI203" s="28"/>
      <c r="AJ203" s="28"/>
      <c r="AK203" s="28"/>
      <c r="AL203" s="28"/>
    </row>
    <row r="204" spans="1:38" x14ac:dyDescent="0.25">
      <c r="A204" s="28"/>
      <c r="B204" s="76" t="str">
        <f t="shared" si="32"/>
        <v>!!!</v>
      </c>
      <c r="C204" s="242"/>
      <c r="D204" s="272"/>
      <c r="E204" s="272"/>
      <c r="F204" s="273"/>
      <c r="G204" s="273"/>
      <c r="H204" s="273"/>
      <c r="I204" s="158"/>
      <c r="J204" s="159"/>
      <c r="Q204" s="8">
        <f t="shared" si="33"/>
        <v>0</v>
      </c>
      <c r="S204" s="8" t="str">
        <f>VLOOKUP($C203,{"29 - Psychiatrie (Erwachsene)","Einrichtungen2";"30 - Kinder- und Jugendpsychiatrie","Einrichtungen2";"31 - Psychosomatik","Einrichtungen2";"00 - Bitte eine Fachabteilung auswählen","Leer";0,"Leer";"","Leer"},2,0)</f>
        <v>Leer</v>
      </c>
      <c r="T204" s="8" t="str">
        <f>VLOOKUP($C204,{"29 - Psychiatrie (Erwachsene)","Ausnahmetatbestand";"30 - Kinder- und Jugendpsychiatrie","Ausnahmetatbestand";"31 - Psychosomatik","Ausnahmetatbestand";"00 - Bitte eine Fachabteilung auswählen","Leer";0,"Leer";"","Leer"},2,0)</f>
        <v>Leer</v>
      </c>
      <c r="U204" s="8">
        <f>VLOOKUP($C204,{"29 - Psychiatrie (Erwachsene)",1;"30 - Kinder- und Jugendpsychiatrie",1;"31 - Psychosomatik",1;"00 - Bitte eine Fachabteilung auswählen",0;0,0;"",0},2,0)</f>
        <v>0</v>
      </c>
      <c r="V204" s="8">
        <f t="shared" si="27"/>
        <v>0</v>
      </c>
      <c r="W204" s="8">
        <f t="shared" si="28"/>
        <v>0</v>
      </c>
      <c r="X204" s="8">
        <f t="shared" si="29"/>
        <v>0</v>
      </c>
      <c r="Y204" s="8">
        <f t="shared" si="30"/>
        <v>0</v>
      </c>
      <c r="Z204" s="8">
        <f t="shared" si="31"/>
        <v>0</v>
      </c>
      <c r="AE204" s="28"/>
      <c r="AF204" s="28"/>
      <c r="AG204" s="28"/>
      <c r="AH204" s="28"/>
      <c r="AI204" s="28"/>
      <c r="AJ204" s="28"/>
      <c r="AK204" s="28"/>
      <c r="AL204" s="28"/>
    </row>
    <row r="205" spans="1:38" x14ac:dyDescent="0.25">
      <c r="A205" s="28"/>
      <c r="B205" s="76" t="str">
        <f t="shared" si="32"/>
        <v>!!!</v>
      </c>
      <c r="C205" s="242"/>
      <c r="D205" s="272"/>
      <c r="E205" s="272"/>
      <c r="F205" s="273"/>
      <c r="G205" s="273"/>
      <c r="H205" s="273"/>
      <c r="I205" s="158"/>
      <c r="J205" s="159"/>
      <c r="Q205" s="8">
        <f t="shared" si="33"/>
        <v>0</v>
      </c>
      <c r="S205" s="8" t="str">
        <f>VLOOKUP($C204,{"29 - Psychiatrie (Erwachsene)","Einrichtungen2";"30 - Kinder- und Jugendpsychiatrie","Einrichtungen2";"31 - Psychosomatik","Einrichtungen2";"00 - Bitte eine Fachabteilung auswählen","Leer";0,"Leer";"","Leer"},2,0)</f>
        <v>Leer</v>
      </c>
      <c r="T205" s="8" t="str">
        <f>VLOOKUP($C205,{"29 - Psychiatrie (Erwachsene)","Ausnahmetatbestand";"30 - Kinder- und Jugendpsychiatrie","Ausnahmetatbestand";"31 - Psychosomatik","Ausnahmetatbestand";"00 - Bitte eine Fachabteilung auswählen","Leer";0,"Leer";"","Leer"},2,0)</f>
        <v>Leer</v>
      </c>
      <c r="U205" s="8">
        <f>VLOOKUP($C205,{"29 - Psychiatrie (Erwachsene)",1;"30 - Kinder- und Jugendpsychiatrie",1;"31 - Psychosomatik",1;"00 - Bitte eine Fachabteilung auswählen",0;0,0;"",0},2,0)</f>
        <v>0</v>
      </c>
      <c r="V205" s="8">
        <f t="shared" si="27"/>
        <v>0</v>
      </c>
      <c r="W205" s="8">
        <f t="shared" si="28"/>
        <v>0</v>
      </c>
      <c r="X205" s="8">
        <f t="shared" si="29"/>
        <v>0</v>
      </c>
      <c r="Y205" s="8">
        <f t="shared" si="30"/>
        <v>0</v>
      </c>
      <c r="Z205" s="8">
        <f t="shared" si="31"/>
        <v>0</v>
      </c>
      <c r="AE205" s="28"/>
      <c r="AF205" s="28"/>
      <c r="AG205" s="28"/>
      <c r="AH205" s="28"/>
      <c r="AI205" s="28"/>
      <c r="AJ205" s="28"/>
      <c r="AK205" s="28"/>
      <c r="AL205" s="28"/>
    </row>
    <row r="206" spans="1:38" x14ac:dyDescent="0.25">
      <c r="A206" s="28"/>
      <c r="B206" s="76" t="str">
        <f t="shared" si="32"/>
        <v>!!!</v>
      </c>
      <c r="C206" s="242"/>
      <c r="D206" s="272"/>
      <c r="E206" s="272"/>
      <c r="F206" s="273"/>
      <c r="G206" s="273"/>
      <c r="H206" s="273"/>
      <c r="I206" s="158"/>
      <c r="J206" s="159"/>
      <c r="Q206" s="8">
        <f t="shared" si="33"/>
        <v>0</v>
      </c>
      <c r="S206" s="8" t="str">
        <f>VLOOKUP($C205,{"29 - Psychiatrie (Erwachsene)","Einrichtungen2";"30 - Kinder- und Jugendpsychiatrie","Einrichtungen2";"31 - Psychosomatik","Einrichtungen2";"00 - Bitte eine Fachabteilung auswählen","Leer";0,"Leer";"","Leer"},2,0)</f>
        <v>Leer</v>
      </c>
      <c r="T206" s="8" t="str">
        <f>VLOOKUP($C206,{"29 - Psychiatrie (Erwachsene)","Ausnahmetatbestand";"30 - Kinder- und Jugendpsychiatrie","Ausnahmetatbestand";"31 - Psychosomatik","Ausnahmetatbestand";"00 - Bitte eine Fachabteilung auswählen","Leer";0,"Leer";"","Leer"},2,0)</f>
        <v>Leer</v>
      </c>
      <c r="U206" s="8">
        <f>VLOOKUP($C206,{"29 - Psychiatrie (Erwachsene)",1;"30 - Kinder- und Jugendpsychiatrie",1;"31 - Psychosomatik",1;"00 - Bitte eine Fachabteilung auswählen",0;0,0;"",0},2,0)</f>
        <v>0</v>
      </c>
      <c r="V206" s="8">
        <f t="shared" si="27"/>
        <v>0</v>
      </c>
      <c r="W206" s="8">
        <f t="shared" si="28"/>
        <v>0</v>
      </c>
      <c r="X206" s="8">
        <f t="shared" si="29"/>
        <v>0</v>
      </c>
      <c r="Y206" s="8">
        <f t="shared" si="30"/>
        <v>0</v>
      </c>
      <c r="Z206" s="8">
        <f t="shared" si="31"/>
        <v>0</v>
      </c>
      <c r="AE206" s="28"/>
      <c r="AF206" s="28"/>
      <c r="AG206" s="28"/>
      <c r="AH206" s="28"/>
      <c r="AI206" s="28"/>
      <c r="AJ206" s="28"/>
      <c r="AK206" s="28"/>
      <c r="AL206" s="28"/>
    </row>
    <row r="207" spans="1:38" x14ac:dyDescent="0.25">
      <c r="A207" s="28"/>
      <c r="B207" s="76" t="str">
        <f t="shared" si="32"/>
        <v>!!!</v>
      </c>
      <c r="C207" s="242"/>
      <c r="D207" s="272"/>
      <c r="E207" s="272"/>
      <c r="F207" s="273"/>
      <c r="G207" s="273"/>
      <c r="H207" s="273"/>
      <c r="I207" s="158"/>
      <c r="J207" s="159"/>
      <c r="Q207" s="8">
        <f t="shared" si="33"/>
        <v>0</v>
      </c>
      <c r="S207" s="8" t="str">
        <f>VLOOKUP($C206,{"29 - Psychiatrie (Erwachsene)","Einrichtungen2";"30 - Kinder- und Jugendpsychiatrie","Einrichtungen2";"31 - Psychosomatik","Einrichtungen2";"00 - Bitte eine Fachabteilung auswählen","Leer";0,"Leer";"","Leer"},2,0)</f>
        <v>Leer</v>
      </c>
      <c r="T207" s="8" t="str">
        <f>VLOOKUP($C207,{"29 - Psychiatrie (Erwachsene)","Ausnahmetatbestand";"30 - Kinder- und Jugendpsychiatrie","Ausnahmetatbestand";"31 - Psychosomatik","Ausnahmetatbestand";"00 - Bitte eine Fachabteilung auswählen","Leer";0,"Leer";"","Leer"},2,0)</f>
        <v>Leer</v>
      </c>
      <c r="U207" s="8">
        <f>VLOOKUP($C207,{"29 - Psychiatrie (Erwachsene)",1;"30 - Kinder- und Jugendpsychiatrie",1;"31 - Psychosomatik",1;"00 - Bitte eine Fachabteilung auswählen",0;0,0;"",0},2,0)</f>
        <v>0</v>
      </c>
      <c r="V207" s="8">
        <f t="shared" si="27"/>
        <v>0</v>
      </c>
      <c r="W207" s="8">
        <f t="shared" si="28"/>
        <v>0</v>
      </c>
      <c r="X207" s="8">
        <f t="shared" si="29"/>
        <v>0</v>
      </c>
      <c r="Y207" s="8">
        <f t="shared" si="30"/>
        <v>0</v>
      </c>
      <c r="Z207" s="8">
        <f t="shared" si="31"/>
        <v>0</v>
      </c>
      <c r="AE207" s="28"/>
      <c r="AF207" s="28"/>
      <c r="AG207" s="28"/>
      <c r="AH207" s="28"/>
      <c r="AI207" s="28"/>
      <c r="AJ207" s="28"/>
      <c r="AK207" s="28"/>
      <c r="AL207" s="28"/>
    </row>
    <row r="208" spans="1:38" x14ac:dyDescent="0.25">
      <c r="A208" s="28"/>
      <c r="B208" s="76" t="str">
        <f t="shared" si="32"/>
        <v>!!!</v>
      </c>
      <c r="C208" s="242"/>
      <c r="D208" s="272"/>
      <c r="E208" s="272"/>
      <c r="F208" s="273"/>
      <c r="G208" s="273"/>
      <c r="H208" s="273"/>
      <c r="I208" s="158"/>
      <c r="J208" s="159"/>
      <c r="Q208" s="8">
        <f t="shared" si="33"/>
        <v>0</v>
      </c>
      <c r="S208" s="8" t="str">
        <f>VLOOKUP($C207,{"29 - Psychiatrie (Erwachsene)","Einrichtungen2";"30 - Kinder- und Jugendpsychiatrie","Einrichtungen2";"31 - Psychosomatik","Einrichtungen2";"00 - Bitte eine Fachabteilung auswählen","Leer";0,"Leer";"","Leer"},2,0)</f>
        <v>Leer</v>
      </c>
      <c r="T208" s="8" t="str">
        <f>VLOOKUP($C208,{"29 - Psychiatrie (Erwachsene)","Ausnahmetatbestand";"30 - Kinder- und Jugendpsychiatrie","Ausnahmetatbestand";"31 - Psychosomatik","Ausnahmetatbestand";"00 - Bitte eine Fachabteilung auswählen","Leer";0,"Leer";"","Leer"},2,0)</f>
        <v>Leer</v>
      </c>
      <c r="U208" s="8">
        <f>VLOOKUP($C208,{"29 - Psychiatrie (Erwachsene)",1;"30 - Kinder- und Jugendpsychiatrie",1;"31 - Psychosomatik",1;"00 - Bitte eine Fachabteilung auswählen",0;0,0;"",0},2,0)</f>
        <v>0</v>
      </c>
      <c r="V208" s="8">
        <f t="shared" si="27"/>
        <v>0</v>
      </c>
      <c r="W208" s="8">
        <f t="shared" si="28"/>
        <v>0</v>
      </c>
      <c r="X208" s="8">
        <f t="shared" si="29"/>
        <v>0</v>
      </c>
      <c r="Y208" s="8">
        <f t="shared" si="30"/>
        <v>0</v>
      </c>
      <c r="Z208" s="8">
        <f t="shared" si="31"/>
        <v>0</v>
      </c>
      <c r="AE208" s="28"/>
      <c r="AF208" s="28"/>
      <c r="AG208" s="28"/>
      <c r="AH208" s="28"/>
      <c r="AI208" s="28"/>
      <c r="AJ208" s="28"/>
      <c r="AK208" s="28"/>
      <c r="AL208" s="28"/>
    </row>
    <row r="209" spans="1:38" x14ac:dyDescent="0.25">
      <c r="A209" s="28"/>
      <c r="B209" s="76" t="str">
        <f t="shared" si="32"/>
        <v>!!!</v>
      </c>
      <c r="C209" s="242"/>
      <c r="D209" s="272"/>
      <c r="E209" s="272"/>
      <c r="F209" s="273"/>
      <c r="G209" s="273"/>
      <c r="H209" s="273"/>
      <c r="I209" s="158"/>
      <c r="J209" s="159"/>
      <c r="Q209" s="8">
        <f t="shared" si="33"/>
        <v>0</v>
      </c>
      <c r="S209" s="8" t="str">
        <f>VLOOKUP($C208,{"29 - Psychiatrie (Erwachsene)","Einrichtungen2";"30 - Kinder- und Jugendpsychiatrie","Einrichtungen2";"31 - Psychosomatik","Einrichtungen2";"00 - Bitte eine Fachabteilung auswählen","Leer";0,"Leer";"","Leer"},2,0)</f>
        <v>Leer</v>
      </c>
      <c r="T209" s="8" t="str">
        <f>VLOOKUP($C209,{"29 - Psychiatrie (Erwachsene)","Ausnahmetatbestand";"30 - Kinder- und Jugendpsychiatrie","Ausnahmetatbestand";"31 - Psychosomatik","Ausnahmetatbestand";"00 - Bitte eine Fachabteilung auswählen","Leer";0,"Leer";"","Leer"},2,0)</f>
        <v>Leer</v>
      </c>
      <c r="U209" s="8">
        <f>VLOOKUP($C209,{"29 - Psychiatrie (Erwachsene)",1;"30 - Kinder- und Jugendpsychiatrie",1;"31 - Psychosomatik",1;"00 - Bitte eine Fachabteilung auswählen",0;0,0;"",0},2,0)</f>
        <v>0</v>
      </c>
      <c r="V209" s="8">
        <f t="shared" si="27"/>
        <v>0</v>
      </c>
      <c r="W209" s="8">
        <f t="shared" si="28"/>
        <v>0</v>
      </c>
      <c r="X209" s="8">
        <f t="shared" si="29"/>
        <v>0</v>
      </c>
      <c r="Y209" s="8">
        <f t="shared" si="30"/>
        <v>0</v>
      </c>
      <c r="Z209" s="8">
        <f t="shared" si="31"/>
        <v>0</v>
      </c>
      <c r="AE209" s="28"/>
      <c r="AF209" s="28"/>
      <c r="AG209" s="28"/>
      <c r="AH209" s="28"/>
      <c r="AI209" s="28"/>
      <c r="AJ209" s="28"/>
      <c r="AK209" s="28"/>
      <c r="AL209" s="28"/>
    </row>
    <row r="210" spans="1:38" x14ac:dyDescent="0.25">
      <c r="A210" s="28"/>
      <c r="B210" s="76" t="str">
        <f t="shared" si="32"/>
        <v>!!!</v>
      </c>
      <c r="C210" s="242"/>
      <c r="D210" s="272"/>
      <c r="E210" s="272"/>
      <c r="F210" s="273"/>
      <c r="G210" s="273"/>
      <c r="H210" s="273"/>
      <c r="I210" s="158"/>
      <c r="J210" s="159"/>
      <c r="Q210" s="8">
        <f t="shared" si="33"/>
        <v>0</v>
      </c>
      <c r="S210" s="8" t="str">
        <f>VLOOKUP($C209,{"29 - Psychiatrie (Erwachsene)","Einrichtungen2";"30 - Kinder- und Jugendpsychiatrie","Einrichtungen2";"31 - Psychosomatik","Einrichtungen2";"00 - Bitte eine Fachabteilung auswählen","Leer";0,"Leer";"","Leer"},2,0)</f>
        <v>Leer</v>
      </c>
      <c r="T210" s="8" t="str">
        <f>VLOOKUP($C210,{"29 - Psychiatrie (Erwachsene)","Ausnahmetatbestand";"30 - Kinder- und Jugendpsychiatrie","Ausnahmetatbestand";"31 - Psychosomatik","Ausnahmetatbestand";"00 - Bitte eine Fachabteilung auswählen","Leer";0,"Leer";"","Leer"},2,0)</f>
        <v>Leer</v>
      </c>
      <c r="U210" s="8">
        <f>VLOOKUP($C210,{"29 - Psychiatrie (Erwachsene)",1;"30 - Kinder- und Jugendpsychiatrie",1;"31 - Psychosomatik",1;"00 - Bitte eine Fachabteilung auswählen",0;0,0;"",0},2,0)</f>
        <v>0</v>
      </c>
      <c r="V210" s="8">
        <f t="shared" si="27"/>
        <v>0</v>
      </c>
      <c r="W210" s="8">
        <f t="shared" si="28"/>
        <v>0</v>
      </c>
      <c r="X210" s="8">
        <f t="shared" si="29"/>
        <v>0</v>
      </c>
      <c r="Y210" s="8">
        <f t="shared" si="30"/>
        <v>0</v>
      </c>
      <c r="Z210" s="8">
        <f t="shared" si="31"/>
        <v>0</v>
      </c>
      <c r="AE210" s="28"/>
      <c r="AF210" s="28"/>
      <c r="AG210" s="28"/>
      <c r="AH210" s="28"/>
      <c r="AI210" s="28"/>
      <c r="AJ210" s="28"/>
      <c r="AK210" s="28"/>
      <c r="AL210" s="28"/>
    </row>
    <row r="211" spans="1:38" x14ac:dyDescent="0.25">
      <c r="A211" s="28"/>
      <c r="B211" s="76" t="str">
        <f t="shared" si="32"/>
        <v>!!!</v>
      </c>
      <c r="C211" s="242"/>
      <c r="D211" s="272"/>
      <c r="E211" s="272"/>
      <c r="F211" s="273"/>
      <c r="G211" s="273"/>
      <c r="H211" s="273"/>
      <c r="I211" s="158"/>
      <c r="J211" s="159"/>
      <c r="Q211" s="8">
        <f t="shared" si="33"/>
        <v>0</v>
      </c>
      <c r="S211" s="8" t="str">
        <f>VLOOKUP($C210,{"29 - Psychiatrie (Erwachsene)","Einrichtungen2";"30 - Kinder- und Jugendpsychiatrie","Einrichtungen2";"31 - Psychosomatik","Einrichtungen2";"00 - Bitte eine Fachabteilung auswählen","Leer";0,"Leer";"","Leer"},2,0)</f>
        <v>Leer</v>
      </c>
      <c r="T211" s="8" t="str">
        <f>VLOOKUP($C211,{"29 - Psychiatrie (Erwachsene)","Ausnahmetatbestand";"30 - Kinder- und Jugendpsychiatrie","Ausnahmetatbestand";"31 - Psychosomatik","Ausnahmetatbestand";"00 - Bitte eine Fachabteilung auswählen","Leer";0,"Leer";"","Leer"},2,0)</f>
        <v>Leer</v>
      </c>
      <c r="U211" s="8">
        <f>VLOOKUP($C211,{"29 - Psychiatrie (Erwachsene)",1;"30 - Kinder- und Jugendpsychiatrie",1;"31 - Psychosomatik",1;"00 - Bitte eine Fachabteilung auswählen",0;0,0;"",0},2,0)</f>
        <v>0</v>
      </c>
      <c r="V211" s="8">
        <f t="shared" si="27"/>
        <v>0</v>
      </c>
      <c r="W211" s="8">
        <f t="shared" si="28"/>
        <v>0</v>
      </c>
      <c r="X211" s="8">
        <f t="shared" si="29"/>
        <v>0</v>
      </c>
      <c r="Y211" s="8">
        <f t="shared" si="30"/>
        <v>0</v>
      </c>
      <c r="Z211" s="8">
        <f t="shared" si="31"/>
        <v>0</v>
      </c>
      <c r="AE211" s="28"/>
      <c r="AF211" s="28"/>
      <c r="AG211" s="28"/>
      <c r="AH211" s="28"/>
      <c r="AI211" s="28"/>
      <c r="AJ211" s="28"/>
      <c r="AK211" s="28"/>
      <c r="AL211" s="28"/>
    </row>
    <row r="212" spans="1:38" x14ac:dyDescent="0.25">
      <c r="A212" s="28"/>
      <c r="B212" s="76" t="str">
        <f t="shared" si="32"/>
        <v>!!!</v>
      </c>
      <c r="C212" s="242"/>
      <c r="D212" s="272"/>
      <c r="E212" s="272"/>
      <c r="F212" s="273"/>
      <c r="G212" s="273"/>
      <c r="H212" s="273"/>
      <c r="I212" s="158"/>
      <c r="J212" s="159"/>
      <c r="Q212" s="8">
        <f t="shared" si="33"/>
        <v>0</v>
      </c>
      <c r="S212" s="8" t="str">
        <f>VLOOKUP($C211,{"29 - Psychiatrie (Erwachsene)","Einrichtungen2";"30 - Kinder- und Jugendpsychiatrie","Einrichtungen2";"31 - Psychosomatik","Einrichtungen2";"00 - Bitte eine Fachabteilung auswählen","Leer";0,"Leer";"","Leer"},2,0)</f>
        <v>Leer</v>
      </c>
      <c r="T212" s="8" t="str">
        <f>VLOOKUP($C212,{"29 - Psychiatrie (Erwachsene)","Ausnahmetatbestand";"30 - Kinder- und Jugendpsychiatrie","Ausnahmetatbestand";"31 - Psychosomatik","Ausnahmetatbestand";"00 - Bitte eine Fachabteilung auswählen","Leer";0,"Leer";"","Leer"},2,0)</f>
        <v>Leer</v>
      </c>
      <c r="U212" s="8">
        <f>VLOOKUP($C212,{"29 - Psychiatrie (Erwachsene)",1;"30 - Kinder- und Jugendpsychiatrie",1;"31 - Psychosomatik",1;"00 - Bitte eine Fachabteilung auswählen",0;0,0;"",0},2,0)</f>
        <v>0</v>
      </c>
      <c r="V212" s="8">
        <f t="shared" si="27"/>
        <v>0</v>
      </c>
      <c r="W212" s="8">
        <f t="shared" si="28"/>
        <v>0</v>
      </c>
      <c r="X212" s="8">
        <f t="shared" si="29"/>
        <v>0</v>
      </c>
      <c r="Y212" s="8">
        <f t="shared" si="30"/>
        <v>0</v>
      </c>
      <c r="Z212" s="8">
        <f t="shared" si="31"/>
        <v>0</v>
      </c>
      <c r="AE212" s="28"/>
      <c r="AF212" s="28"/>
      <c r="AG212" s="28"/>
      <c r="AH212" s="28"/>
      <c r="AI212" s="28"/>
      <c r="AJ212" s="28"/>
      <c r="AK212" s="28"/>
      <c r="AL212" s="28"/>
    </row>
    <row r="213" spans="1:38" x14ac:dyDescent="0.25">
      <c r="A213" s="28"/>
      <c r="B213" s="76" t="str">
        <f t="shared" si="32"/>
        <v>!!!</v>
      </c>
      <c r="C213" s="242"/>
      <c r="D213" s="272"/>
      <c r="E213" s="272"/>
      <c r="F213" s="273"/>
      <c r="G213" s="273"/>
      <c r="H213" s="273"/>
      <c r="I213" s="158"/>
      <c r="J213" s="159"/>
      <c r="Q213" s="8">
        <f t="shared" si="33"/>
        <v>0</v>
      </c>
      <c r="S213" s="8" t="str">
        <f>VLOOKUP($C212,{"29 - Psychiatrie (Erwachsene)","Einrichtungen2";"30 - Kinder- und Jugendpsychiatrie","Einrichtungen2";"31 - Psychosomatik","Einrichtungen2";"00 - Bitte eine Fachabteilung auswählen","Leer";0,"Leer";"","Leer"},2,0)</f>
        <v>Leer</v>
      </c>
      <c r="T213" s="8" t="str">
        <f>VLOOKUP($C213,{"29 - Psychiatrie (Erwachsene)","Ausnahmetatbestand";"30 - Kinder- und Jugendpsychiatrie","Ausnahmetatbestand";"31 - Psychosomatik","Ausnahmetatbestand";"00 - Bitte eine Fachabteilung auswählen","Leer";0,"Leer";"","Leer"},2,0)</f>
        <v>Leer</v>
      </c>
      <c r="U213" s="8">
        <f>VLOOKUP($C213,{"29 - Psychiatrie (Erwachsene)",1;"30 - Kinder- und Jugendpsychiatrie",1;"31 - Psychosomatik",1;"00 - Bitte eine Fachabteilung auswählen",0;0,0;"",0},2,0)</f>
        <v>0</v>
      </c>
      <c r="V213" s="8">
        <f t="shared" si="27"/>
        <v>0</v>
      </c>
      <c r="W213" s="8">
        <f t="shared" si="28"/>
        <v>0</v>
      </c>
      <c r="X213" s="8">
        <f t="shared" si="29"/>
        <v>0</v>
      </c>
      <c r="Y213" s="8">
        <f t="shared" si="30"/>
        <v>0</v>
      </c>
      <c r="Z213" s="8">
        <f t="shared" si="31"/>
        <v>0</v>
      </c>
      <c r="AE213" s="28"/>
      <c r="AF213" s="28"/>
      <c r="AG213" s="28"/>
      <c r="AH213" s="28"/>
      <c r="AI213" s="28"/>
      <c r="AJ213" s="28"/>
      <c r="AK213" s="28"/>
      <c r="AL213" s="28"/>
    </row>
    <row r="214" spans="1:38" x14ac:dyDescent="0.25">
      <c r="A214" s="28"/>
      <c r="B214" s="76" t="str">
        <f t="shared" si="32"/>
        <v>!!!</v>
      </c>
      <c r="C214" s="242"/>
      <c r="D214" s="272"/>
      <c r="E214" s="272"/>
      <c r="F214" s="273"/>
      <c r="G214" s="273"/>
      <c r="H214" s="273"/>
      <c r="I214" s="158"/>
      <c r="J214" s="159"/>
      <c r="Q214" s="8">
        <f t="shared" si="33"/>
        <v>0</v>
      </c>
      <c r="S214" s="8" t="str">
        <f>VLOOKUP($C213,{"29 - Psychiatrie (Erwachsene)","Einrichtungen2";"30 - Kinder- und Jugendpsychiatrie","Einrichtungen2";"31 - Psychosomatik","Einrichtungen2";"00 - Bitte eine Fachabteilung auswählen","Leer";0,"Leer";"","Leer"},2,0)</f>
        <v>Leer</v>
      </c>
      <c r="T214" s="8" t="str">
        <f>VLOOKUP($C214,{"29 - Psychiatrie (Erwachsene)","Ausnahmetatbestand";"30 - Kinder- und Jugendpsychiatrie","Ausnahmetatbestand";"31 - Psychosomatik","Ausnahmetatbestand";"00 - Bitte eine Fachabteilung auswählen","Leer";0,"Leer";"","Leer"},2,0)</f>
        <v>Leer</v>
      </c>
      <c r="U214" s="8">
        <f>VLOOKUP($C214,{"29 - Psychiatrie (Erwachsene)",1;"30 - Kinder- und Jugendpsychiatrie",1;"31 - Psychosomatik",1;"00 - Bitte eine Fachabteilung auswählen",0;0,0;"",0},2,0)</f>
        <v>0</v>
      </c>
      <c r="V214" s="8">
        <f t="shared" si="27"/>
        <v>0</v>
      </c>
      <c r="W214" s="8">
        <f t="shared" si="28"/>
        <v>0</v>
      </c>
      <c r="X214" s="8">
        <f t="shared" si="29"/>
        <v>0</v>
      </c>
      <c r="Y214" s="8">
        <f t="shared" si="30"/>
        <v>0</v>
      </c>
      <c r="Z214" s="8">
        <f t="shared" si="31"/>
        <v>0</v>
      </c>
      <c r="AE214" s="28"/>
      <c r="AF214" s="28"/>
      <c r="AG214" s="28"/>
      <c r="AH214" s="28"/>
      <c r="AI214" s="28"/>
      <c r="AJ214" s="28"/>
      <c r="AK214" s="28"/>
      <c r="AL214" s="28"/>
    </row>
    <row r="215" spans="1:38" x14ac:dyDescent="0.25">
      <c r="A215" s="24"/>
      <c r="B215" s="66"/>
      <c r="C215" s="66"/>
      <c r="D215" s="66"/>
      <c r="E215" s="66"/>
      <c r="F215" s="66"/>
      <c r="G215" s="66"/>
      <c r="H215" s="66"/>
      <c r="I215" s="66"/>
      <c r="J215" s="23"/>
    </row>
  </sheetData>
  <sheetProtection algorithmName="SHA-512" hashValue="F83jjjpu4I9YZozNSS7JcNi1Bk5gid0iYHY7rl4ojTwcd8oCm98pXKFKBEKeps7I/KR+DsB0hunf292FmhUPcQ==" saltValue="AAtOs7yAVEmHoEjFLqSYMg==" spinCount="100000" sheet="1" selectLockedCells="1"/>
  <mergeCells count="5">
    <mergeCell ref="G2:I2"/>
    <mergeCell ref="H9:I9"/>
    <mergeCell ref="H10:I10"/>
    <mergeCell ref="H11:I11"/>
    <mergeCell ref="C13:H13"/>
  </mergeCells>
  <conditionalFormatting sqref="D16:D214">
    <cfRule type="expression" dxfId="136" priority="15">
      <formula>C16="00 - Bitte eine Fachabteilung auswählen"</formula>
    </cfRule>
    <cfRule type="expression" dxfId="135" priority="2692" stopIfTrue="1">
      <formula>C16=""</formula>
    </cfRule>
  </conditionalFormatting>
  <conditionalFormatting sqref="E16:E214">
    <cfRule type="expression" dxfId="134" priority="14">
      <formula>C16="00 - Bitte eine Fachabteilung auswählen"</formula>
    </cfRule>
    <cfRule type="expression" dxfId="133" priority="2704" stopIfTrue="1">
      <formula>C16=""</formula>
    </cfRule>
  </conditionalFormatting>
  <conditionalFormatting sqref="B15:B214">
    <cfRule type="expression" dxfId="132" priority="19">
      <formula>C15=""</formula>
    </cfRule>
  </conditionalFormatting>
  <conditionalFormatting sqref="C13:H13">
    <cfRule type="expression" dxfId="131" priority="17">
      <formula>C13&lt;&gt;""</formula>
    </cfRule>
  </conditionalFormatting>
  <conditionalFormatting sqref="B13">
    <cfRule type="expression" dxfId="130" priority="16">
      <formula>B13&lt;&gt;""</formula>
    </cfRule>
  </conditionalFormatting>
  <conditionalFormatting sqref="F15:F214">
    <cfRule type="expression" dxfId="129" priority="3">
      <formula>C15="00 - Bitte eine Fachabteilung auswählen"</formula>
    </cfRule>
    <cfRule type="expression" dxfId="128" priority="6" stopIfTrue="1">
      <formula>C15=""</formula>
    </cfRule>
  </conditionalFormatting>
  <conditionalFormatting sqref="D15">
    <cfRule type="expression" dxfId="127" priority="5">
      <formula>C15="00 - Bitte eine Fachabteilung auswählen"</formula>
    </cfRule>
    <cfRule type="expression" dxfId="126" priority="7" stopIfTrue="1">
      <formula>C15=""</formula>
    </cfRule>
  </conditionalFormatting>
  <conditionalFormatting sqref="E15">
    <cfRule type="expression" dxfId="125" priority="4">
      <formula>C15="00 - Bitte eine Fachabteilung auswählen"</formula>
    </cfRule>
    <cfRule type="expression" dxfId="124" priority="8" stopIfTrue="1">
      <formula>C15=""</formula>
    </cfRule>
  </conditionalFormatting>
  <conditionalFormatting sqref="H15:H214">
    <cfRule type="expression" dxfId="123" priority="1">
      <formula>C15="00 - Bitte eine Fachabteilung auswählen"</formula>
    </cfRule>
    <cfRule type="expression" dxfId="122" priority="9" stopIfTrue="1">
      <formula>C15=""</formula>
    </cfRule>
  </conditionalFormatting>
  <conditionalFormatting sqref="G15:G214">
    <cfRule type="expression" dxfId="121" priority="2">
      <formula>C15="00 - Bitte eine Fachabteilung auswählen"</formula>
    </cfRule>
    <cfRule type="expression" dxfId="120" priority="10" stopIfTrue="1">
      <formula>C15=""</formula>
    </cfRule>
  </conditionalFormatting>
  <dataValidations count="3">
    <dataValidation type="textLength" allowBlank="1" showInputMessage="1" showErrorMessage="1" errorTitle="Achtung" error="Die zulässige Textlänge wurde überschritten" promptTitle="Hinweis" prompt="Es ist eine Textlänge bis 100 Zeichen zulässig" sqref="D15:D214">
      <formula1>0</formula1>
      <formula2>101</formula2>
    </dataValidation>
    <dataValidation type="list" allowBlank="1" showInputMessage="1" showErrorMessage="1" sqref="C15:C214">
      <formula1>INDIRECT(S15)</formula1>
    </dataValidation>
    <dataValidation type="list" allowBlank="1" showInputMessage="1" showErrorMessage="1" sqref="E15:E214">
      <formula1>INDIRECT(T15)</formula1>
    </dataValidation>
  </dataValidations>
  <hyperlinks>
    <hyperlink ref="F2:G2" location="A5.3!Druckbereich" display="&lt;&lt; A5.3"/>
    <hyperlink ref="F2" location="A5.3!C14" display="&lt;&lt; A5.3"/>
    <hyperlink ref="G2" location="Unterschriften!A1" display="Unterschriften &gt;&gt;"/>
    <hyperlink ref="G2:I2" location="'A6 (2021)'!A1" display="A6 (2021) &gt;&gt;"/>
  </hyperlinks>
  <pageMargins left="0.25" right="0.25" top="0.75" bottom="0.75" header="0.3" footer="0.3"/>
  <pageSetup paperSize="9" scale="62" orientation="landscape" r:id="rId1"/>
  <colBreaks count="1" manualBreakCount="1">
    <brk id="9" max="1048575" man="1"/>
  </colBreaks>
  <legacyDrawing r:id="rId2"/>
  <extLst>
    <ext xmlns:x14="http://schemas.microsoft.com/office/spreadsheetml/2009/9/main" uri="{CCE6A557-97BC-4b89-ADB6-D9C93CAAB3DF}">
      <x14:dataValidations xmlns:xm="http://schemas.microsoft.com/office/excel/2006/main" count="2">
        <x14:dataValidation type="date" showInputMessage="1" showErrorMessage="1" errorTitle="ACHTUNG" error="Das Datum muss im ausgewählten Quartal des angegebenen Jahres liegen" promptTitle="Hinweis" prompt="Das Datum muss im ausgewählten Quartal liegen">
          <x14:formula1>
            <xm:f>VALUE(Auswahldaten!$B$38&amp;'Angaben KH-Standort'!$D$12)</xm:f>
          </x14:formula1>
          <x14:formula2>
            <xm:f>VALUE(Auswahldaten!$B$39&amp;'Angaben KH-Standort'!$D$12)</xm:f>
          </x14:formula2>
          <xm:sqref>F15:F214</xm:sqref>
        </x14:dataValidation>
        <x14:dataValidation type="date" allowBlank="1" showInputMessage="1" showErrorMessage="1" errorTitle="ACHTUNG" error="Das Datum muss im ausgewählten Quartal des angegebenen Jahres liegen" promptTitle="Hinweis" prompt="Das Datum muss im ausgewählten Quartal liegen">
          <x14:formula1>
            <xm:f>VALUE(Auswahldaten!$B$38&amp;'Angaben KH-Standort'!$D$12)</xm:f>
          </x14:formula1>
          <x14:formula2>
            <xm:f>VALUE(Auswahldaten!$B$39&amp;'Angaben KH-Standort'!$D$12)</xm:f>
          </x14:formula2>
          <xm:sqref>G15:H214</xm:sqref>
        </x14:dataValidation>
      </x14:dataValidation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25"/>
  <dimension ref="A1:AB307"/>
  <sheetViews>
    <sheetView showGridLines="0" zoomScaleNormal="100" workbookViewId="0">
      <selection activeCell="C29" sqref="C29"/>
    </sheetView>
  </sheetViews>
  <sheetFormatPr baseColWidth="10" defaultColWidth="11.42578125" defaultRowHeight="15" x14ac:dyDescent="0.25"/>
  <cols>
    <col min="1" max="1" width="4.28515625" style="6" customWidth="1"/>
    <col min="2" max="2" width="11.42578125" style="6"/>
    <col min="3" max="3" width="35.7109375" style="6" customWidth="1"/>
    <col min="4" max="4" width="21.85546875" style="6" customWidth="1"/>
    <col min="5" max="5" width="22.5703125" style="6" customWidth="1"/>
    <col min="6" max="6" width="28.42578125" style="6" customWidth="1"/>
    <col min="7" max="7" width="15.5703125" style="6" customWidth="1"/>
    <col min="8" max="8" width="14.42578125" style="6" customWidth="1"/>
    <col min="9" max="9" width="13.42578125" style="8" customWidth="1"/>
    <col min="10" max="10" width="13" style="8" customWidth="1"/>
    <col min="11" max="11" width="12.7109375" style="8" customWidth="1"/>
    <col min="12" max="12" width="11.42578125" style="8"/>
    <col min="13" max="13" width="11.42578125" style="28"/>
    <col min="14" max="26" width="11.42578125" style="8"/>
    <col min="27" max="28" width="11.42578125" style="28"/>
    <col min="29" max="16384" width="11.42578125" style="6"/>
  </cols>
  <sheetData>
    <row r="1" spans="1:28" x14ac:dyDescent="0.25">
      <c r="A1" s="6" t="s">
        <v>0</v>
      </c>
    </row>
    <row r="2" spans="1:28" s="55" customFormat="1" ht="30" customHeight="1" x14ac:dyDescent="0.35">
      <c r="A2" s="45"/>
      <c r="B2" s="56" t="s">
        <v>38</v>
      </c>
      <c r="C2" s="46" t="s">
        <v>446</v>
      </c>
      <c r="D2" s="50"/>
      <c r="E2" s="51"/>
      <c r="F2" s="51"/>
      <c r="G2" s="347"/>
      <c r="H2" s="347" t="s">
        <v>479</v>
      </c>
      <c r="I2" s="353"/>
      <c r="J2" s="382" t="s">
        <v>131</v>
      </c>
      <c r="K2" s="353"/>
      <c r="L2" s="146"/>
      <c r="N2" s="54"/>
      <c r="O2" s="54"/>
      <c r="P2" s="54"/>
      <c r="Q2" s="54"/>
      <c r="R2" s="54"/>
      <c r="S2" s="54"/>
      <c r="T2" s="54"/>
      <c r="U2" s="54"/>
      <c r="V2" s="54"/>
      <c r="W2" s="54"/>
      <c r="X2" s="54"/>
      <c r="Y2" s="54"/>
      <c r="Z2" s="54"/>
    </row>
    <row r="3" spans="1:28" ht="15" customHeight="1" x14ac:dyDescent="0.25">
      <c r="A3" s="19"/>
      <c r="B3" s="19"/>
      <c r="C3" s="19"/>
      <c r="D3" s="19"/>
      <c r="E3" s="19"/>
      <c r="F3" s="19"/>
      <c r="G3" s="19"/>
      <c r="H3" s="19"/>
    </row>
    <row r="4" spans="1:28" ht="15" customHeight="1" x14ac:dyDescent="0.25">
      <c r="A4" s="19"/>
      <c r="B4" s="121"/>
      <c r="C4" s="152" t="str">
        <f ca="1">"Haupt-IK: " &amp; CELL("inhalt",'Angaben KH-Standort'!$D$25)</f>
        <v xml:space="preserve">Haupt-IK: </v>
      </c>
      <c r="D4" s="83"/>
      <c r="E4" s="152" t="str">
        <f ca="1">"Jahr: " &amp; CELL("inhalt",'Angaben KH-Standort'!$D$12)</f>
        <v xml:space="preserve">Jahr: </v>
      </c>
      <c r="F4" s="60"/>
      <c r="G4" s="60"/>
      <c r="H4" s="60"/>
      <c r="I4" s="60"/>
      <c r="J4" s="60"/>
      <c r="K4" s="60"/>
      <c r="L4" s="61"/>
    </row>
    <row r="5" spans="1:28" ht="15" customHeight="1" x14ac:dyDescent="0.25">
      <c r="A5" s="19"/>
      <c r="B5" s="122"/>
      <c r="C5" s="153" t="str">
        <f ca="1" xml:space="preserve"> "Standort-ID: " &amp; CELL("inhalt",'Angaben KH-Standort'!$D$26)</f>
        <v xml:space="preserve">Standort-ID: </v>
      </c>
      <c r="D5" s="85"/>
      <c r="E5" s="153" t="str">
        <f ca="1">CELL("inhalt",'A1'!$F$14) &amp; ". Quartal"</f>
        <v>0. Quartal</v>
      </c>
      <c r="F5" s="63"/>
      <c r="G5" s="63"/>
      <c r="H5" s="63"/>
      <c r="I5" s="63"/>
      <c r="J5" s="63"/>
      <c r="K5" s="63"/>
      <c r="L5" s="64"/>
    </row>
    <row r="6" spans="1:28" ht="15" customHeight="1" x14ac:dyDescent="0.25">
      <c r="A6" s="19"/>
      <c r="B6" s="19"/>
      <c r="C6" s="19"/>
      <c r="D6" s="19"/>
      <c r="E6" s="19"/>
      <c r="F6" s="19"/>
      <c r="G6" s="19"/>
      <c r="H6" s="19"/>
    </row>
    <row r="7" spans="1:28" ht="15" customHeight="1" x14ac:dyDescent="0.25">
      <c r="B7" s="67"/>
      <c r="C7" s="65"/>
      <c r="D7" s="65"/>
      <c r="E7" s="65"/>
      <c r="F7" s="65"/>
      <c r="G7" s="65"/>
      <c r="H7" s="65"/>
      <c r="I7" s="354"/>
      <c r="J7" s="354"/>
      <c r="K7" s="354"/>
      <c r="L7" s="325"/>
    </row>
    <row r="8" spans="1:28" ht="15" customHeight="1" x14ac:dyDescent="0.35">
      <c r="B8" s="69"/>
      <c r="C8" s="160" t="s">
        <v>181</v>
      </c>
      <c r="D8" s="114"/>
      <c r="E8" s="114"/>
      <c r="F8" s="44"/>
      <c r="G8" s="150"/>
      <c r="H8" s="44"/>
      <c r="I8" s="355"/>
      <c r="J8" s="355"/>
      <c r="K8" s="355"/>
      <c r="L8" s="326"/>
    </row>
    <row r="9" spans="1:28" ht="15" customHeight="1" x14ac:dyDescent="0.25">
      <c r="B9" s="69"/>
      <c r="C9" s="430" t="s">
        <v>558</v>
      </c>
      <c r="D9" s="472"/>
      <c r="E9" s="472"/>
      <c r="F9" s="472"/>
      <c r="G9" s="472"/>
      <c r="H9" s="471"/>
      <c r="I9" s="471"/>
      <c r="J9" s="355"/>
      <c r="K9" s="479" t="s">
        <v>232</v>
      </c>
      <c r="L9" s="468"/>
    </row>
    <row r="10" spans="1:28" ht="15" customHeight="1" x14ac:dyDescent="0.25">
      <c r="B10" s="69"/>
      <c r="C10" s="430"/>
      <c r="D10" s="472"/>
      <c r="E10" s="472"/>
      <c r="F10" s="472"/>
      <c r="G10" s="472"/>
      <c r="H10" s="471"/>
      <c r="I10" s="471"/>
      <c r="J10" s="355"/>
      <c r="K10" s="480" t="s">
        <v>253</v>
      </c>
      <c r="L10" s="468"/>
    </row>
    <row r="11" spans="1:28" ht="15" customHeight="1" x14ac:dyDescent="0.25">
      <c r="B11" s="69"/>
      <c r="C11" s="430"/>
      <c r="D11" s="472"/>
      <c r="E11" s="472"/>
      <c r="F11" s="472"/>
      <c r="G11" s="472"/>
      <c r="H11" s="471"/>
      <c r="I11" s="471"/>
      <c r="J11" s="355"/>
      <c r="K11" s="473" t="s">
        <v>231</v>
      </c>
      <c r="L11" s="474"/>
    </row>
    <row r="12" spans="1:28" ht="15" customHeight="1" x14ac:dyDescent="0.25">
      <c r="B12" s="69"/>
      <c r="C12" s="472"/>
      <c r="D12" s="472"/>
      <c r="E12" s="472"/>
      <c r="F12" s="472"/>
      <c r="G12" s="472"/>
      <c r="H12" s="471"/>
      <c r="I12" s="471"/>
      <c r="J12" s="355"/>
      <c r="K12" s="355"/>
      <c r="L12" s="326"/>
    </row>
    <row r="13" spans="1:28" ht="15" customHeight="1" x14ac:dyDescent="0.25">
      <c r="B13" s="69"/>
      <c r="C13" s="350"/>
      <c r="D13" s="350"/>
      <c r="E13" s="350"/>
      <c r="F13" s="350"/>
      <c r="G13" s="350"/>
      <c r="H13" s="193"/>
      <c r="I13" s="193"/>
      <c r="J13" s="355"/>
      <c r="K13" s="355"/>
      <c r="L13" s="326"/>
    </row>
    <row r="14" spans="1:28" s="8" customFormat="1" ht="15" customHeight="1" x14ac:dyDescent="0.25">
      <c r="A14" s="6"/>
      <c r="B14" s="316" t="s">
        <v>447</v>
      </c>
      <c r="C14" s="317" t="s">
        <v>522</v>
      </c>
      <c r="D14" s="74"/>
      <c r="E14" s="222"/>
      <c r="F14" s="119"/>
      <c r="G14" s="119"/>
      <c r="H14" s="44"/>
      <c r="I14" s="355"/>
      <c r="J14" s="355"/>
      <c r="K14" s="355"/>
      <c r="L14" s="326"/>
      <c r="M14" s="28"/>
      <c r="AA14" s="28"/>
      <c r="AB14" s="28"/>
    </row>
    <row r="15" spans="1:28" s="8" customFormat="1" ht="15" customHeight="1" x14ac:dyDescent="0.25">
      <c r="A15" s="6"/>
      <c r="B15" s="316"/>
      <c r="C15" s="119" t="s">
        <v>567</v>
      </c>
      <c r="D15" s="74"/>
      <c r="E15" s="119"/>
      <c r="F15" s="119"/>
      <c r="G15" s="119"/>
      <c r="H15" s="44"/>
      <c r="I15" s="355"/>
      <c r="J15" s="355"/>
      <c r="K15" s="355"/>
      <c r="L15" s="326"/>
      <c r="M15" s="28"/>
      <c r="AA15" s="28"/>
      <c r="AB15" s="28"/>
    </row>
    <row r="16" spans="1:28" s="8" customFormat="1" ht="15" customHeight="1" x14ac:dyDescent="0.25">
      <c r="A16" s="6"/>
      <c r="B16" s="69"/>
      <c r="C16" s="467" t="s">
        <v>559</v>
      </c>
      <c r="D16" s="469" t="s">
        <v>448</v>
      </c>
      <c r="E16" s="470" t="s">
        <v>449</v>
      </c>
      <c r="F16" s="469" t="s">
        <v>450</v>
      </c>
      <c r="G16" s="469" t="s">
        <v>451</v>
      </c>
      <c r="H16" s="475" t="s">
        <v>452</v>
      </c>
      <c r="I16" s="476"/>
      <c r="J16" s="477"/>
      <c r="K16" s="355"/>
      <c r="L16" s="326"/>
      <c r="M16" s="28"/>
      <c r="AA16" s="28"/>
      <c r="AB16" s="28"/>
    </row>
    <row r="17" spans="1:28" s="8" customFormat="1" ht="15" customHeight="1" x14ac:dyDescent="0.25">
      <c r="A17" s="6"/>
      <c r="B17" s="69"/>
      <c r="C17" s="468"/>
      <c r="D17" s="468"/>
      <c r="E17" s="468"/>
      <c r="F17" s="468"/>
      <c r="G17" s="468"/>
      <c r="H17" s="478"/>
      <c r="I17" s="476"/>
      <c r="J17" s="477"/>
      <c r="K17" s="355"/>
      <c r="L17" s="326"/>
      <c r="M17" s="28"/>
      <c r="AA17" s="28"/>
      <c r="AB17" s="28"/>
    </row>
    <row r="18" spans="1:28" s="8" customFormat="1" ht="15" customHeight="1" x14ac:dyDescent="0.25">
      <c r="A18" s="6"/>
      <c r="B18" s="76" t="str">
        <f>IF(SUM(Q18:U18)&lt;5,"!!!","")</f>
        <v>!!!</v>
      </c>
      <c r="C18" s="381"/>
      <c r="D18" s="388"/>
      <c r="E18" s="369"/>
      <c r="F18" s="369"/>
      <c r="G18" s="370"/>
      <c r="H18" s="455"/>
      <c r="I18" s="456"/>
      <c r="J18" s="457"/>
      <c r="K18" s="355"/>
      <c r="L18" s="326"/>
      <c r="M18" s="28"/>
      <c r="N18" s="8" t="s">
        <v>112</v>
      </c>
      <c r="Q18" s="8">
        <f t="shared" ref="Q18:V23" si="0">IF(LEN(C18)&gt;0,1,0)</f>
        <v>0</v>
      </c>
      <c r="R18" s="8">
        <f t="shared" si="0"/>
        <v>0</v>
      </c>
      <c r="S18" s="8">
        <f t="shared" si="0"/>
        <v>0</v>
      </c>
      <c r="T18" s="8">
        <f t="shared" si="0"/>
        <v>0</v>
      </c>
      <c r="U18" s="8">
        <f t="shared" si="0"/>
        <v>0</v>
      </c>
      <c r="V18" s="8">
        <f t="shared" si="0"/>
        <v>0</v>
      </c>
      <c r="AA18" s="28"/>
      <c r="AB18" s="28"/>
    </row>
    <row r="19" spans="1:28" s="8" customFormat="1" ht="15" customHeight="1" x14ac:dyDescent="0.25">
      <c r="A19" s="6"/>
      <c r="B19" s="76" t="str">
        <f t="shared" ref="B19:B23" si="1">IF(SUM(Q19:U19)&lt;5,"!!!","")</f>
        <v>!!!</v>
      </c>
      <c r="C19" s="381"/>
      <c r="D19" s="388"/>
      <c r="E19" s="369"/>
      <c r="F19" s="369"/>
      <c r="G19" s="370"/>
      <c r="H19" s="449"/>
      <c r="I19" s="450"/>
      <c r="J19" s="451"/>
      <c r="K19" s="355"/>
      <c r="L19" s="326"/>
      <c r="M19" s="28"/>
      <c r="N19" s="8" t="str">
        <f>IF(C18&lt;&gt;"","Einrichtungen2","LEER")</f>
        <v>LEER</v>
      </c>
      <c r="Q19" s="8">
        <f t="shared" si="0"/>
        <v>0</v>
      </c>
      <c r="R19" s="8">
        <f t="shared" si="0"/>
        <v>0</v>
      </c>
      <c r="S19" s="8">
        <f t="shared" si="0"/>
        <v>0</v>
      </c>
      <c r="T19" s="8">
        <f t="shared" si="0"/>
        <v>0</v>
      </c>
      <c r="U19" s="8">
        <f t="shared" si="0"/>
        <v>0</v>
      </c>
      <c r="V19" s="8">
        <f t="shared" si="0"/>
        <v>0</v>
      </c>
      <c r="AA19" s="28"/>
      <c r="AB19" s="28"/>
    </row>
    <row r="20" spans="1:28" s="8" customFormat="1" ht="15" customHeight="1" x14ac:dyDescent="0.25">
      <c r="A20" s="6"/>
      <c r="B20" s="76" t="str">
        <f t="shared" si="1"/>
        <v>!!!</v>
      </c>
      <c r="C20" s="381"/>
      <c r="D20" s="388"/>
      <c r="E20" s="369"/>
      <c r="F20" s="369"/>
      <c r="G20" s="370"/>
      <c r="H20" s="449"/>
      <c r="I20" s="450"/>
      <c r="J20" s="451"/>
      <c r="K20" s="355"/>
      <c r="L20" s="326"/>
      <c r="M20" s="28"/>
      <c r="N20" s="8" t="str">
        <f t="shared" ref="N20:N22" si="2">IF(C19&lt;&gt;"","Einrichtungen2","LEER")</f>
        <v>LEER</v>
      </c>
      <c r="Q20" s="8">
        <f t="shared" si="0"/>
        <v>0</v>
      </c>
      <c r="R20" s="8">
        <f t="shared" si="0"/>
        <v>0</v>
      </c>
      <c r="S20" s="8">
        <f t="shared" si="0"/>
        <v>0</v>
      </c>
      <c r="T20" s="8">
        <f t="shared" si="0"/>
        <v>0</v>
      </c>
      <c r="U20" s="8">
        <f t="shared" si="0"/>
        <v>0</v>
      </c>
      <c r="V20" s="8">
        <f t="shared" si="0"/>
        <v>0</v>
      </c>
      <c r="AA20" s="28"/>
      <c r="AB20" s="28"/>
    </row>
    <row r="21" spans="1:28" s="8" customFormat="1" ht="15" customHeight="1" x14ac:dyDescent="0.25">
      <c r="A21" s="6"/>
      <c r="B21" s="76" t="str">
        <f t="shared" si="1"/>
        <v>!!!</v>
      </c>
      <c r="C21" s="381"/>
      <c r="D21" s="388"/>
      <c r="E21" s="369"/>
      <c r="F21" s="369"/>
      <c r="G21" s="370"/>
      <c r="H21" s="449"/>
      <c r="I21" s="450"/>
      <c r="J21" s="451"/>
      <c r="K21" s="355"/>
      <c r="L21" s="326"/>
      <c r="M21" s="28"/>
      <c r="N21" s="8" t="str">
        <f t="shared" si="2"/>
        <v>LEER</v>
      </c>
      <c r="Q21" s="8">
        <f t="shared" si="0"/>
        <v>0</v>
      </c>
      <c r="R21" s="8">
        <f t="shared" si="0"/>
        <v>0</v>
      </c>
      <c r="S21" s="8">
        <f t="shared" si="0"/>
        <v>0</v>
      </c>
      <c r="T21" s="8">
        <f t="shared" si="0"/>
        <v>0</v>
      </c>
      <c r="U21" s="8">
        <f t="shared" si="0"/>
        <v>0</v>
      </c>
      <c r="V21" s="8">
        <f t="shared" si="0"/>
        <v>0</v>
      </c>
      <c r="AA21" s="28"/>
      <c r="AB21" s="28"/>
    </row>
    <row r="22" spans="1:28" s="8" customFormat="1" ht="15" customHeight="1" x14ac:dyDescent="0.25">
      <c r="A22" s="6"/>
      <c r="B22" s="76" t="str">
        <f t="shared" si="1"/>
        <v>!!!</v>
      </c>
      <c r="C22" s="381"/>
      <c r="D22" s="388"/>
      <c r="E22" s="369"/>
      <c r="F22" s="369"/>
      <c r="G22" s="370"/>
      <c r="H22" s="449"/>
      <c r="I22" s="450"/>
      <c r="J22" s="451"/>
      <c r="K22" s="355"/>
      <c r="L22" s="326"/>
      <c r="M22" s="28"/>
      <c r="N22" s="8" t="str">
        <f t="shared" si="2"/>
        <v>LEER</v>
      </c>
      <c r="Q22" s="8">
        <f>IF(LEN(C22)&gt;0,1,0)</f>
        <v>0</v>
      </c>
      <c r="R22" s="8">
        <f>IF(LEN(D22)&gt;0,1,0)</f>
        <v>0</v>
      </c>
      <c r="S22" s="8">
        <f t="shared" si="0"/>
        <v>0</v>
      </c>
      <c r="T22" s="8">
        <f t="shared" si="0"/>
        <v>0</v>
      </c>
      <c r="U22" s="8">
        <f t="shared" si="0"/>
        <v>0</v>
      </c>
      <c r="V22" s="8">
        <f t="shared" si="0"/>
        <v>0</v>
      </c>
      <c r="AA22" s="28"/>
      <c r="AB22" s="28"/>
    </row>
    <row r="23" spans="1:28" s="8" customFormat="1" ht="15" customHeight="1" x14ac:dyDescent="0.25">
      <c r="A23" s="6"/>
      <c r="B23" s="76" t="str">
        <f t="shared" si="1"/>
        <v>!!!</v>
      </c>
      <c r="C23" s="381"/>
      <c r="D23" s="388"/>
      <c r="E23" s="369"/>
      <c r="F23" s="369"/>
      <c r="G23" s="370"/>
      <c r="H23" s="449"/>
      <c r="I23" s="450"/>
      <c r="J23" s="451"/>
      <c r="K23" s="355"/>
      <c r="L23" s="326"/>
      <c r="M23" s="28"/>
      <c r="N23" s="8" t="str">
        <f>IF(C22&lt;&gt;"","Einrichtungen2","LEER")</f>
        <v>LEER</v>
      </c>
      <c r="Q23" s="8">
        <f t="shared" si="0"/>
        <v>0</v>
      </c>
      <c r="R23" s="8">
        <f t="shared" si="0"/>
        <v>0</v>
      </c>
      <c r="S23" s="8">
        <f t="shared" si="0"/>
        <v>0</v>
      </c>
      <c r="T23" s="8">
        <f t="shared" si="0"/>
        <v>0</v>
      </c>
      <c r="U23" s="8">
        <f t="shared" si="0"/>
        <v>0</v>
      </c>
      <c r="V23" s="8">
        <f t="shared" si="0"/>
        <v>0</v>
      </c>
      <c r="AA23" s="28"/>
      <c r="AB23" s="28"/>
    </row>
    <row r="24" spans="1:28" s="8" customFormat="1" ht="15" customHeight="1" x14ac:dyDescent="0.25">
      <c r="A24" s="6"/>
      <c r="B24" s="76" t="str">
        <f>IF(F16="Ja",IF(SUM(#REF!)&lt;5,"!!!",""),"")</f>
        <v/>
      </c>
      <c r="C24" s="119"/>
      <c r="D24" s="119"/>
      <c r="E24" s="119"/>
      <c r="F24" s="119"/>
      <c r="G24" s="119"/>
      <c r="H24" s="44"/>
      <c r="I24" s="355"/>
      <c r="J24" s="355"/>
      <c r="K24" s="355"/>
      <c r="L24" s="326"/>
      <c r="M24" s="28"/>
      <c r="AA24" s="28"/>
      <c r="AB24" s="28"/>
    </row>
    <row r="25" spans="1:28" s="8" customFormat="1" ht="15" customHeight="1" x14ac:dyDescent="0.25">
      <c r="A25" s="6"/>
      <c r="B25" s="316" t="s">
        <v>453</v>
      </c>
      <c r="C25" s="317" t="s">
        <v>454</v>
      </c>
      <c r="D25" s="74"/>
      <c r="E25" s="222"/>
      <c r="F25" s="119"/>
      <c r="G25" s="119"/>
      <c r="H25" s="44"/>
      <c r="I25" s="355"/>
      <c r="J25" s="355"/>
      <c r="K25" s="355"/>
      <c r="L25" s="326"/>
      <c r="M25" s="28"/>
      <c r="AA25" s="28"/>
      <c r="AB25" s="28"/>
    </row>
    <row r="26" spans="1:28" s="8" customFormat="1" ht="15" customHeight="1" x14ac:dyDescent="0.25">
      <c r="A26" s="6"/>
      <c r="B26" s="316"/>
      <c r="C26" s="119" t="s">
        <v>568</v>
      </c>
      <c r="D26" s="74"/>
      <c r="E26" s="119"/>
      <c r="F26" s="119"/>
      <c r="G26" s="119"/>
      <c r="H26" s="44"/>
      <c r="I26" s="355"/>
      <c r="J26" s="355"/>
      <c r="K26" s="355"/>
      <c r="L26" s="326"/>
      <c r="M26" s="28"/>
      <c r="AA26" s="28"/>
      <c r="AB26" s="28"/>
    </row>
    <row r="27" spans="1:28" x14ac:dyDescent="0.25">
      <c r="B27" s="69"/>
      <c r="C27" s="467" t="s">
        <v>559</v>
      </c>
      <c r="D27" s="469" t="s">
        <v>448</v>
      </c>
      <c r="E27" s="470" t="s">
        <v>455</v>
      </c>
      <c r="F27" s="469" t="s">
        <v>572</v>
      </c>
      <c r="G27" s="469" t="s">
        <v>456</v>
      </c>
      <c r="H27" s="413" t="s">
        <v>452</v>
      </c>
      <c r="I27" s="452"/>
      <c r="J27" s="453"/>
      <c r="K27" s="355"/>
      <c r="L27" s="326"/>
    </row>
    <row r="28" spans="1:28" x14ac:dyDescent="0.25">
      <c r="B28" s="69"/>
      <c r="C28" s="468"/>
      <c r="D28" s="468"/>
      <c r="E28" s="468"/>
      <c r="F28" s="468"/>
      <c r="G28" s="468"/>
      <c r="H28" s="454"/>
      <c r="I28" s="452"/>
      <c r="J28" s="453"/>
      <c r="K28" s="355"/>
      <c r="L28" s="326"/>
    </row>
    <row r="29" spans="1:28" x14ac:dyDescent="0.25">
      <c r="B29" s="76" t="str">
        <f>IF(SUM(Q29:U29)&lt;5,"!!!","")</f>
        <v>!!!</v>
      </c>
      <c r="C29" s="381"/>
      <c r="D29" s="388"/>
      <c r="E29" s="369"/>
      <c r="F29" s="369"/>
      <c r="G29" s="370"/>
      <c r="H29" s="455"/>
      <c r="I29" s="456"/>
      <c r="J29" s="457"/>
      <c r="K29" s="355"/>
      <c r="L29" s="326"/>
      <c r="N29" s="8" t="s">
        <v>112</v>
      </c>
      <c r="Q29" s="8">
        <f t="shared" ref="Q29:V34" si="3">IF(LEN(C29)&gt;0,1,0)</f>
        <v>0</v>
      </c>
      <c r="R29" s="8">
        <f t="shared" si="3"/>
        <v>0</v>
      </c>
      <c r="S29" s="8">
        <f t="shared" si="3"/>
        <v>0</v>
      </c>
      <c r="T29" s="8">
        <f t="shared" si="3"/>
        <v>0</v>
      </c>
      <c r="U29" s="8">
        <f t="shared" si="3"/>
        <v>0</v>
      </c>
      <c r="V29" s="8">
        <f t="shared" si="3"/>
        <v>0</v>
      </c>
    </row>
    <row r="30" spans="1:28" x14ac:dyDescent="0.25">
      <c r="B30" s="76" t="str">
        <f t="shared" ref="B30:B34" si="4">IF(SUM(Q30:U30)&lt;5,"!!!","")</f>
        <v>!!!</v>
      </c>
      <c r="C30" s="381"/>
      <c r="D30" s="388"/>
      <c r="E30" s="369"/>
      <c r="F30" s="369"/>
      <c r="G30" s="370"/>
      <c r="H30" s="449"/>
      <c r="I30" s="450"/>
      <c r="J30" s="451"/>
      <c r="K30" s="355"/>
      <c r="L30" s="326"/>
      <c r="N30" s="8" t="str">
        <f>IF(C29&lt;&gt;"","Einrichtungen2","LEER")</f>
        <v>LEER</v>
      </c>
      <c r="Q30" s="8">
        <f t="shared" si="3"/>
        <v>0</v>
      </c>
      <c r="R30" s="8">
        <f t="shared" si="3"/>
        <v>0</v>
      </c>
      <c r="S30" s="8">
        <f t="shared" si="3"/>
        <v>0</v>
      </c>
      <c r="T30" s="8">
        <f t="shared" si="3"/>
        <v>0</v>
      </c>
      <c r="U30" s="8">
        <f t="shared" si="3"/>
        <v>0</v>
      </c>
      <c r="V30" s="8">
        <f t="shared" si="3"/>
        <v>0</v>
      </c>
    </row>
    <row r="31" spans="1:28" x14ac:dyDescent="0.25">
      <c r="B31" s="76" t="str">
        <f t="shared" si="4"/>
        <v>!!!</v>
      </c>
      <c r="C31" s="381"/>
      <c r="D31" s="388"/>
      <c r="E31" s="369"/>
      <c r="F31" s="369"/>
      <c r="G31" s="370"/>
      <c r="H31" s="449"/>
      <c r="I31" s="450"/>
      <c r="J31" s="451"/>
      <c r="K31" s="355"/>
      <c r="L31" s="326"/>
      <c r="N31" s="8" t="str">
        <f t="shared" ref="N31:N34" si="5">IF(C30&lt;&gt;"","Einrichtungen2","LEER")</f>
        <v>LEER</v>
      </c>
      <c r="Q31" s="8">
        <f t="shared" si="3"/>
        <v>0</v>
      </c>
      <c r="R31" s="8">
        <f t="shared" si="3"/>
        <v>0</v>
      </c>
      <c r="S31" s="8">
        <f t="shared" si="3"/>
        <v>0</v>
      </c>
      <c r="T31" s="8">
        <f t="shared" si="3"/>
        <v>0</v>
      </c>
      <c r="U31" s="8">
        <f t="shared" si="3"/>
        <v>0</v>
      </c>
      <c r="V31" s="8">
        <f t="shared" si="3"/>
        <v>0</v>
      </c>
    </row>
    <row r="32" spans="1:28" x14ac:dyDescent="0.25">
      <c r="B32" s="76" t="str">
        <f t="shared" si="4"/>
        <v>!!!</v>
      </c>
      <c r="C32" s="381"/>
      <c r="D32" s="388"/>
      <c r="E32" s="369"/>
      <c r="F32" s="369"/>
      <c r="G32" s="370"/>
      <c r="H32" s="449"/>
      <c r="I32" s="450"/>
      <c r="J32" s="451"/>
      <c r="K32" s="355"/>
      <c r="L32" s="326"/>
      <c r="N32" s="8" t="str">
        <f t="shared" si="5"/>
        <v>LEER</v>
      </c>
      <c r="Q32" s="8">
        <f t="shared" si="3"/>
        <v>0</v>
      </c>
      <c r="R32" s="8">
        <f t="shared" si="3"/>
        <v>0</v>
      </c>
      <c r="S32" s="8">
        <f t="shared" si="3"/>
        <v>0</v>
      </c>
      <c r="T32" s="8">
        <f t="shared" si="3"/>
        <v>0</v>
      </c>
      <c r="U32" s="8">
        <f t="shared" si="3"/>
        <v>0</v>
      </c>
      <c r="V32" s="8">
        <f t="shared" si="3"/>
        <v>0</v>
      </c>
    </row>
    <row r="33" spans="2:22" x14ac:dyDescent="0.25">
      <c r="B33" s="76" t="str">
        <f t="shared" si="4"/>
        <v>!!!</v>
      </c>
      <c r="C33" s="381"/>
      <c r="D33" s="388"/>
      <c r="E33" s="369"/>
      <c r="F33" s="369"/>
      <c r="G33" s="370"/>
      <c r="H33" s="449"/>
      <c r="I33" s="450"/>
      <c r="J33" s="451"/>
      <c r="K33" s="355"/>
      <c r="L33" s="326"/>
      <c r="N33" s="8" t="str">
        <f t="shared" si="5"/>
        <v>LEER</v>
      </c>
      <c r="Q33" s="8">
        <f t="shared" si="3"/>
        <v>0</v>
      </c>
      <c r="R33" s="8">
        <f t="shared" si="3"/>
        <v>0</v>
      </c>
      <c r="S33" s="8">
        <f t="shared" si="3"/>
        <v>0</v>
      </c>
      <c r="T33" s="8">
        <f t="shared" si="3"/>
        <v>0</v>
      </c>
      <c r="U33" s="8">
        <f t="shared" si="3"/>
        <v>0</v>
      </c>
      <c r="V33" s="8">
        <f t="shared" si="3"/>
        <v>0</v>
      </c>
    </row>
    <row r="34" spans="2:22" x14ac:dyDescent="0.25">
      <c r="B34" s="76" t="str">
        <f t="shared" si="4"/>
        <v>!!!</v>
      </c>
      <c r="C34" s="381"/>
      <c r="D34" s="388"/>
      <c r="E34" s="369"/>
      <c r="F34" s="369"/>
      <c r="G34" s="370"/>
      <c r="H34" s="449"/>
      <c r="I34" s="450"/>
      <c r="J34" s="451"/>
      <c r="K34" s="355"/>
      <c r="L34" s="326"/>
      <c r="N34" s="8" t="str">
        <f t="shared" si="5"/>
        <v>LEER</v>
      </c>
      <c r="Q34" s="8">
        <f t="shared" si="3"/>
        <v>0</v>
      </c>
      <c r="R34" s="8">
        <f t="shared" si="3"/>
        <v>0</v>
      </c>
      <c r="S34" s="8">
        <f t="shared" si="3"/>
        <v>0</v>
      </c>
      <c r="T34" s="8">
        <f t="shared" si="3"/>
        <v>0</v>
      </c>
      <c r="U34" s="8">
        <f t="shared" si="3"/>
        <v>0</v>
      </c>
      <c r="V34" s="8">
        <f t="shared" si="3"/>
        <v>0</v>
      </c>
    </row>
    <row r="35" spans="2:22" x14ac:dyDescent="0.25">
      <c r="B35" s="76" t="str">
        <f>IF(F27="Ja",IF(SUM(#REF!)&lt;5,"!!!",""),"")</f>
        <v/>
      </c>
      <c r="C35" s="119"/>
      <c r="D35" s="119"/>
      <c r="E35" s="119"/>
      <c r="F35" s="119"/>
      <c r="G35" s="119"/>
      <c r="H35" s="44"/>
      <c r="I35" s="355"/>
      <c r="J35" s="355"/>
      <c r="K35" s="355"/>
      <c r="L35" s="326"/>
    </row>
    <row r="36" spans="2:22" x14ac:dyDescent="0.25">
      <c r="B36" s="316" t="s">
        <v>457</v>
      </c>
      <c r="C36" s="317" t="s">
        <v>458</v>
      </c>
      <c r="D36" s="74"/>
      <c r="E36" s="222"/>
      <c r="F36" s="119"/>
      <c r="G36" s="119"/>
      <c r="H36" s="44"/>
      <c r="I36" s="355"/>
      <c r="J36" s="355"/>
      <c r="K36" s="355"/>
      <c r="L36" s="326"/>
    </row>
    <row r="37" spans="2:22" x14ac:dyDescent="0.25">
      <c r="B37" s="316"/>
      <c r="C37" s="119" t="s">
        <v>569</v>
      </c>
      <c r="D37" s="74"/>
      <c r="E37" s="119"/>
      <c r="F37" s="119"/>
      <c r="G37" s="119"/>
      <c r="H37" s="44"/>
      <c r="I37" s="355"/>
      <c r="J37" s="355"/>
      <c r="K37" s="355"/>
      <c r="L37" s="326"/>
    </row>
    <row r="38" spans="2:22" ht="15" customHeight="1" x14ac:dyDescent="0.25">
      <c r="B38" s="69"/>
      <c r="C38" s="467" t="s">
        <v>559</v>
      </c>
      <c r="D38" s="469" t="s">
        <v>448</v>
      </c>
      <c r="E38" s="470" t="s">
        <v>459</v>
      </c>
      <c r="F38" s="469" t="s">
        <v>460</v>
      </c>
      <c r="G38" s="459" t="s">
        <v>452</v>
      </c>
      <c r="H38" s="460"/>
      <c r="I38" s="460"/>
      <c r="J38" s="461"/>
      <c r="K38" s="355"/>
      <c r="L38" s="326"/>
    </row>
    <row r="39" spans="2:22" ht="15" customHeight="1" x14ac:dyDescent="0.25">
      <c r="B39" s="69"/>
      <c r="C39" s="467"/>
      <c r="D39" s="469"/>
      <c r="E39" s="470"/>
      <c r="F39" s="469"/>
      <c r="G39" s="462"/>
      <c r="H39" s="412"/>
      <c r="I39" s="412"/>
      <c r="J39" s="463"/>
      <c r="K39" s="355"/>
      <c r="L39" s="326"/>
    </row>
    <row r="40" spans="2:22" x14ac:dyDescent="0.25">
      <c r="B40" s="69"/>
      <c r="C40" s="468"/>
      <c r="D40" s="468"/>
      <c r="E40" s="468"/>
      <c r="F40" s="468"/>
      <c r="G40" s="464"/>
      <c r="H40" s="465"/>
      <c r="I40" s="465"/>
      <c r="J40" s="466"/>
      <c r="K40" s="355"/>
      <c r="L40" s="326"/>
    </row>
    <row r="41" spans="2:22" x14ac:dyDescent="0.25">
      <c r="B41" s="76" t="str">
        <f>IF(SUM(Q41:T41)&lt;4,"!!!","")</f>
        <v>!!!</v>
      </c>
      <c r="C41" s="381"/>
      <c r="D41" s="388"/>
      <c r="E41" s="368"/>
      <c r="F41" s="368"/>
      <c r="G41" s="455"/>
      <c r="H41" s="450"/>
      <c r="I41" s="450"/>
      <c r="J41" s="451"/>
      <c r="K41" s="355"/>
      <c r="L41" s="326"/>
      <c r="N41" s="8" t="s">
        <v>112</v>
      </c>
      <c r="Q41" s="8">
        <f t="shared" ref="Q41:U46" si="6">IF(LEN(C41)&gt;0,1,0)</f>
        <v>0</v>
      </c>
      <c r="R41" s="8">
        <f t="shared" si="6"/>
        <v>0</v>
      </c>
      <c r="S41" s="8">
        <f t="shared" si="6"/>
        <v>0</v>
      </c>
      <c r="T41" s="8">
        <f t="shared" si="6"/>
        <v>0</v>
      </c>
      <c r="U41" s="8">
        <f t="shared" si="6"/>
        <v>0</v>
      </c>
    </row>
    <row r="42" spans="2:22" x14ac:dyDescent="0.25">
      <c r="B42" s="76" t="str">
        <f t="shared" ref="B42:B46" si="7">IF(SUM(Q42:T42)&lt;4,"!!!","")</f>
        <v>!!!</v>
      </c>
      <c r="C42" s="381"/>
      <c r="D42" s="388"/>
      <c r="E42" s="368"/>
      <c r="F42" s="368"/>
      <c r="G42" s="455"/>
      <c r="H42" s="450"/>
      <c r="I42" s="450"/>
      <c r="J42" s="451"/>
      <c r="K42" s="355"/>
      <c r="L42" s="326"/>
      <c r="N42" s="8" t="str">
        <f>IF(C41&lt;&gt;"","Einrichtungen2","LEER")</f>
        <v>LEER</v>
      </c>
      <c r="Q42" s="8">
        <f t="shared" si="6"/>
        <v>0</v>
      </c>
      <c r="R42" s="8">
        <f t="shared" si="6"/>
        <v>0</v>
      </c>
      <c r="S42" s="8">
        <f t="shared" si="6"/>
        <v>0</v>
      </c>
      <c r="T42" s="8">
        <f t="shared" si="6"/>
        <v>0</v>
      </c>
      <c r="U42" s="8">
        <f t="shared" si="6"/>
        <v>0</v>
      </c>
    </row>
    <row r="43" spans="2:22" x14ac:dyDescent="0.25">
      <c r="B43" s="76" t="str">
        <f t="shared" si="7"/>
        <v>!!!</v>
      </c>
      <c r="C43" s="381"/>
      <c r="D43" s="388"/>
      <c r="E43" s="368"/>
      <c r="F43" s="368"/>
      <c r="G43" s="455"/>
      <c r="H43" s="450"/>
      <c r="I43" s="450"/>
      <c r="J43" s="451"/>
      <c r="K43" s="355"/>
      <c r="L43" s="326"/>
      <c r="N43" s="8" t="str">
        <f t="shared" ref="N43:N46" si="8">IF(C42&lt;&gt;"","Einrichtungen2","LEER")</f>
        <v>LEER</v>
      </c>
      <c r="Q43" s="8">
        <f t="shared" si="6"/>
        <v>0</v>
      </c>
      <c r="R43" s="8">
        <f t="shared" si="6"/>
        <v>0</v>
      </c>
      <c r="S43" s="8">
        <f t="shared" si="6"/>
        <v>0</v>
      </c>
      <c r="T43" s="8">
        <f t="shared" si="6"/>
        <v>0</v>
      </c>
      <c r="U43" s="8">
        <f t="shared" si="6"/>
        <v>0</v>
      </c>
    </row>
    <row r="44" spans="2:22" x14ac:dyDescent="0.25">
      <c r="B44" s="76" t="str">
        <f t="shared" si="7"/>
        <v>!!!</v>
      </c>
      <c r="C44" s="381"/>
      <c r="D44" s="388"/>
      <c r="E44" s="368"/>
      <c r="F44" s="368"/>
      <c r="G44" s="455"/>
      <c r="H44" s="450"/>
      <c r="I44" s="450"/>
      <c r="J44" s="451"/>
      <c r="K44" s="355"/>
      <c r="L44" s="326"/>
      <c r="N44" s="8" t="str">
        <f t="shared" si="8"/>
        <v>LEER</v>
      </c>
      <c r="Q44" s="8">
        <f t="shared" si="6"/>
        <v>0</v>
      </c>
      <c r="R44" s="8">
        <f t="shared" si="6"/>
        <v>0</v>
      </c>
      <c r="S44" s="8">
        <f t="shared" si="6"/>
        <v>0</v>
      </c>
      <c r="T44" s="8">
        <f t="shared" si="6"/>
        <v>0</v>
      </c>
      <c r="U44" s="8">
        <f t="shared" si="6"/>
        <v>0</v>
      </c>
    </row>
    <row r="45" spans="2:22" x14ac:dyDescent="0.25">
      <c r="B45" s="76" t="str">
        <f t="shared" si="7"/>
        <v>!!!</v>
      </c>
      <c r="C45" s="381"/>
      <c r="D45" s="388"/>
      <c r="E45" s="368"/>
      <c r="F45" s="368"/>
      <c r="G45" s="455"/>
      <c r="H45" s="450"/>
      <c r="I45" s="450"/>
      <c r="J45" s="451"/>
      <c r="K45" s="355"/>
      <c r="L45" s="326"/>
      <c r="N45" s="8" t="str">
        <f t="shared" si="8"/>
        <v>LEER</v>
      </c>
      <c r="Q45" s="8">
        <f t="shared" si="6"/>
        <v>0</v>
      </c>
      <c r="R45" s="8">
        <f t="shared" si="6"/>
        <v>0</v>
      </c>
      <c r="S45" s="8">
        <f t="shared" si="6"/>
        <v>0</v>
      </c>
      <c r="T45" s="8">
        <f t="shared" si="6"/>
        <v>0</v>
      </c>
      <c r="U45" s="8">
        <f t="shared" si="6"/>
        <v>0</v>
      </c>
    </row>
    <row r="46" spans="2:22" x14ac:dyDescent="0.25">
      <c r="B46" s="76" t="str">
        <f t="shared" si="7"/>
        <v>!!!</v>
      </c>
      <c r="C46" s="381"/>
      <c r="D46" s="388"/>
      <c r="E46" s="368"/>
      <c r="F46" s="368"/>
      <c r="G46" s="455"/>
      <c r="H46" s="450"/>
      <c r="I46" s="450"/>
      <c r="J46" s="451"/>
      <c r="K46" s="355"/>
      <c r="L46" s="326"/>
      <c r="N46" s="8" t="str">
        <f t="shared" si="8"/>
        <v>LEER</v>
      </c>
      <c r="Q46" s="8">
        <f t="shared" si="6"/>
        <v>0</v>
      </c>
      <c r="R46" s="8">
        <f t="shared" si="6"/>
        <v>0</v>
      </c>
      <c r="S46" s="8">
        <f t="shared" si="6"/>
        <v>0</v>
      </c>
      <c r="T46" s="8">
        <f t="shared" si="6"/>
        <v>0</v>
      </c>
      <c r="U46" s="8">
        <f t="shared" si="6"/>
        <v>0</v>
      </c>
    </row>
    <row r="47" spans="2:22" x14ac:dyDescent="0.25">
      <c r="B47" s="76" t="str">
        <f>IF(F39="Ja",IF(SUM(#REF!)&lt;5,"!!!",""),"")</f>
        <v/>
      </c>
      <c r="C47" s="119"/>
      <c r="D47" s="119"/>
      <c r="E47" s="119"/>
      <c r="F47" s="119"/>
      <c r="G47" s="119"/>
      <c r="H47" s="44"/>
      <c r="I47" s="355"/>
      <c r="J47" s="355"/>
      <c r="K47" s="355"/>
      <c r="L47" s="326"/>
    </row>
    <row r="48" spans="2:22" x14ac:dyDescent="0.25">
      <c r="B48" s="316" t="s">
        <v>461</v>
      </c>
      <c r="C48" s="317" t="s">
        <v>462</v>
      </c>
      <c r="D48" s="74"/>
      <c r="E48" s="222"/>
      <c r="F48" s="119"/>
      <c r="G48" s="119"/>
      <c r="H48" s="44"/>
      <c r="I48" s="355"/>
      <c r="J48" s="355"/>
      <c r="K48" s="355"/>
      <c r="L48" s="326"/>
    </row>
    <row r="49" spans="2:18" x14ac:dyDescent="0.25">
      <c r="B49" s="316"/>
      <c r="C49" s="458" t="s">
        <v>523</v>
      </c>
      <c r="D49" s="411"/>
      <c r="E49" s="411"/>
      <c r="F49" s="411"/>
      <c r="G49" s="411"/>
      <c r="H49" s="471"/>
      <c r="I49" s="355"/>
      <c r="J49" s="355"/>
      <c r="K49" s="355"/>
      <c r="L49" s="326"/>
    </row>
    <row r="50" spans="2:18" x14ac:dyDescent="0.25">
      <c r="B50" s="316"/>
      <c r="C50" s="411"/>
      <c r="D50" s="411"/>
      <c r="E50" s="411"/>
      <c r="F50" s="411"/>
      <c r="G50" s="411"/>
      <c r="H50" s="471"/>
      <c r="I50" s="355"/>
      <c r="J50" s="355"/>
      <c r="K50" s="355"/>
      <c r="L50" s="326"/>
    </row>
    <row r="51" spans="2:18" x14ac:dyDescent="0.25">
      <c r="B51" s="316"/>
      <c r="C51" s="346"/>
      <c r="D51" s="346"/>
      <c r="E51" s="346"/>
      <c r="F51" s="346"/>
      <c r="G51" s="346"/>
      <c r="H51" s="44"/>
      <c r="I51" s="355"/>
      <c r="J51" s="355"/>
      <c r="K51" s="355"/>
      <c r="L51" s="326"/>
    </row>
    <row r="52" spans="2:18" x14ac:dyDescent="0.25">
      <c r="B52" s="316" t="s">
        <v>524</v>
      </c>
      <c r="C52" s="317" t="s">
        <v>525</v>
      </c>
      <c r="D52" s="346"/>
      <c r="E52" s="346"/>
      <c r="F52" s="346"/>
      <c r="G52" s="346"/>
      <c r="H52" s="44"/>
      <c r="I52" s="355"/>
      <c r="J52" s="355"/>
      <c r="K52" s="355"/>
      <c r="L52" s="326"/>
    </row>
    <row r="53" spans="2:18" x14ac:dyDescent="0.25">
      <c r="B53" s="316"/>
      <c r="C53" s="119" t="s">
        <v>528</v>
      </c>
      <c r="D53" s="349"/>
      <c r="E53" s="346"/>
      <c r="F53" s="346"/>
      <c r="G53" s="346"/>
      <c r="H53" s="44"/>
      <c r="I53" s="355"/>
      <c r="J53" s="355"/>
      <c r="K53" s="355"/>
      <c r="L53" s="326"/>
    </row>
    <row r="54" spans="2:18" x14ac:dyDescent="0.25">
      <c r="B54" s="69"/>
      <c r="C54" s="467" t="s">
        <v>559</v>
      </c>
      <c r="D54" s="469" t="s">
        <v>463</v>
      </c>
      <c r="E54" s="120"/>
      <c r="F54" s="119"/>
      <c r="G54" s="119"/>
      <c r="H54" s="44"/>
      <c r="I54" s="355"/>
      <c r="J54" s="355"/>
      <c r="K54" s="355"/>
      <c r="L54" s="326"/>
    </row>
    <row r="55" spans="2:18" x14ac:dyDescent="0.25">
      <c r="B55" s="69"/>
      <c r="C55" s="468"/>
      <c r="D55" s="468"/>
      <c r="E55" s="119"/>
      <c r="F55" s="119"/>
      <c r="G55" s="119"/>
      <c r="H55" s="44"/>
      <c r="I55" s="355"/>
      <c r="J55" s="355"/>
      <c r="K55" s="355"/>
      <c r="L55" s="326"/>
    </row>
    <row r="56" spans="2:18" ht="15.75" customHeight="1" x14ac:dyDescent="0.25">
      <c r="B56" s="76" t="str">
        <f>IF(SUM(Q56:R56)&lt;2,"!!!","")</f>
        <v>!!!</v>
      </c>
      <c r="C56" s="381"/>
      <c r="D56" s="388"/>
      <c r="E56" s="119"/>
      <c r="F56" s="119"/>
      <c r="G56" s="119"/>
      <c r="H56" s="44"/>
      <c r="I56" s="355"/>
      <c r="J56" s="355"/>
      <c r="K56" s="355"/>
      <c r="L56" s="326"/>
      <c r="N56" s="8" t="s">
        <v>112</v>
      </c>
      <c r="Q56" s="8">
        <f t="shared" ref="Q56:R61" si="9">IF(LEN(C56)&gt;0,1,0)</f>
        <v>0</v>
      </c>
      <c r="R56" s="8">
        <f t="shared" si="9"/>
        <v>0</v>
      </c>
    </row>
    <row r="57" spans="2:18" x14ac:dyDescent="0.25">
      <c r="B57" s="76" t="str">
        <f t="shared" ref="B57:B61" si="10">IF(SUM(Q57:R57)&lt;2,"!!!","")</f>
        <v>!!!</v>
      </c>
      <c r="C57" s="381"/>
      <c r="D57" s="388"/>
      <c r="E57" s="119"/>
      <c r="F57" s="119"/>
      <c r="G57" s="119"/>
      <c r="H57" s="44"/>
      <c r="I57" s="355"/>
      <c r="J57" s="355"/>
      <c r="K57" s="355"/>
      <c r="L57" s="326"/>
      <c r="N57" s="8" t="str">
        <f>IF(C56&lt;&gt;"","Einrichtungen2","LEER")</f>
        <v>LEER</v>
      </c>
      <c r="Q57" s="8">
        <f t="shared" si="9"/>
        <v>0</v>
      </c>
      <c r="R57" s="8">
        <f t="shared" si="9"/>
        <v>0</v>
      </c>
    </row>
    <row r="58" spans="2:18" x14ac:dyDescent="0.25">
      <c r="B58" s="76" t="str">
        <f t="shared" si="10"/>
        <v>!!!</v>
      </c>
      <c r="C58" s="381"/>
      <c r="D58" s="388"/>
      <c r="E58" s="119"/>
      <c r="F58" s="119"/>
      <c r="G58" s="119"/>
      <c r="H58" s="44"/>
      <c r="I58" s="355"/>
      <c r="J58" s="355"/>
      <c r="K58" s="355"/>
      <c r="L58" s="326"/>
      <c r="N58" s="8" t="str">
        <f t="shared" ref="N58:N61" si="11">IF(C57&lt;&gt;"","Einrichtungen2","LEER")</f>
        <v>LEER</v>
      </c>
      <c r="Q58" s="8">
        <f t="shared" si="9"/>
        <v>0</v>
      </c>
      <c r="R58" s="8">
        <f t="shared" si="9"/>
        <v>0</v>
      </c>
    </row>
    <row r="59" spans="2:18" x14ac:dyDescent="0.25">
      <c r="B59" s="76" t="str">
        <f t="shared" si="10"/>
        <v>!!!</v>
      </c>
      <c r="C59" s="381"/>
      <c r="D59" s="388"/>
      <c r="E59" s="119"/>
      <c r="F59" s="119"/>
      <c r="G59" s="119"/>
      <c r="H59" s="44"/>
      <c r="I59" s="355"/>
      <c r="J59" s="355"/>
      <c r="K59" s="355"/>
      <c r="L59" s="326"/>
      <c r="N59" s="8" t="str">
        <f t="shared" si="11"/>
        <v>LEER</v>
      </c>
      <c r="Q59" s="8">
        <f t="shared" si="9"/>
        <v>0</v>
      </c>
      <c r="R59" s="8">
        <f t="shared" si="9"/>
        <v>0</v>
      </c>
    </row>
    <row r="60" spans="2:18" x14ac:dyDescent="0.25">
      <c r="B60" s="76" t="str">
        <f t="shared" si="10"/>
        <v>!!!</v>
      </c>
      <c r="C60" s="381"/>
      <c r="D60" s="388"/>
      <c r="E60" s="119"/>
      <c r="F60" s="119"/>
      <c r="G60" s="119"/>
      <c r="H60" s="44"/>
      <c r="I60" s="355"/>
      <c r="J60" s="355"/>
      <c r="K60" s="355"/>
      <c r="L60" s="326"/>
      <c r="N60" s="8" t="str">
        <f t="shared" si="11"/>
        <v>LEER</v>
      </c>
      <c r="Q60" s="8">
        <f t="shared" si="9"/>
        <v>0</v>
      </c>
      <c r="R60" s="8">
        <f t="shared" si="9"/>
        <v>0</v>
      </c>
    </row>
    <row r="61" spans="2:18" x14ac:dyDescent="0.25">
      <c r="B61" s="76" t="str">
        <f t="shared" si="10"/>
        <v>!!!</v>
      </c>
      <c r="C61" s="381"/>
      <c r="D61" s="388"/>
      <c r="E61" s="119"/>
      <c r="F61" s="119"/>
      <c r="G61" s="119"/>
      <c r="H61" s="44"/>
      <c r="I61" s="355"/>
      <c r="J61" s="355"/>
      <c r="K61" s="355"/>
      <c r="L61" s="326"/>
      <c r="N61" s="8" t="str">
        <f t="shared" si="11"/>
        <v>LEER</v>
      </c>
      <c r="Q61" s="8">
        <f t="shared" si="9"/>
        <v>0</v>
      </c>
      <c r="R61" s="8">
        <f t="shared" si="9"/>
        <v>0</v>
      </c>
    </row>
    <row r="62" spans="2:18" x14ac:dyDescent="0.25">
      <c r="B62" s="76"/>
      <c r="C62" s="119"/>
      <c r="D62" s="119"/>
      <c r="E62" s="119"/>
      <c r="F62" s="119"/>
      <c r="G62" s="119"/>
      <c r="H62" s="44"/>
      <c r="I62" s="355"/>
      <c r="J62" s="355"/>
      <c r="K62" s="355"/>
      <c r="L62" s="326"/>
    </row>
    <row r="63" spans="2:18" x14ac:dyDescent="0.25">
      <c r="B63" s="76"/>
      <c r="C63" s="458" t="s">
        <v>544</v>
      </c>
      <c r="D63" s="412"/>
      <c r="E63" s="412"/>
      <c r="F63" s="412"/>
      <c r="G63" s="412"/>
      <c r="H63" s="412"/>
      <c r="I63" s="412"/>
      <c r="J63" s="412"/>
      <c r="K63" s="412"/>
      <c r="L63" s="326"/>
    </row>
    <row r="64" spans="2:18" x14ac:dyDescent="0.25">
      <c r="B64" s="76"/>
      <c r="C64" s="412"/>
      <c r="D64" s="412"/>
      <c r="E64" s="412"/>
      <c r="F64" s="412"/>
      <c r="G64" s="412"/>
      <c r="H64" s="412"/>
      <c r="I64" s="412"/>
      <c r="J64" s="412"/>
      <c r="K64" s="412"/>
      <c r="L64" s="326"/>
    </row>
    <row r="65" spans="2:25" x14ac:dyDescent="0.25">
      <c r="B65" s="76"/>
      <c r="C65" s="119"/>
      <c r="D65" s="119"/>
      <c r="E65" s="119"/>
      <c r="F65" s="119"/>
      <c r="G65" s="119"/>
      <c r="H65" s="44"/>
      <c r="I65" s="355"/>
      <c r="J65" s="355"/>
      <c r="K65" s="355"/>
      <c r="L65" s="326"/>
    </row>
    <row r="66" spans="2:25" x14ac:dyDescent="0.25">
      <c r="B66" s="316" t="s">
        <v>526</v>
      </c>
      <c r="C66" s="317" t="s">
        <v>527</v>
      </c>
      <c r="D66" s="74"/>
      <c r="E66" s="222"/>
      <c r="F66" s="119"/>
      <c r="G66" s="119"/>
      <c r="H66" s="44"/>
      <c r="I66" s="355"/>
      <c r="J66" s="355"/>
      <c r="K66" s="355"/>
      <c r="L66" s="326"/>
    </row>
    <row r="67" spans="2:25" ht="15" customHeight="1" x14ac:dyDescent="0.25">
      <c r="B67" s="316"/>
      <c r="C67" s="119" t="s">
        <v>529</v>
      </c>
      <c r="D67" s="119"/>
      <c r="E67" s="119"/>
      <c r="F67" s="119"/>
      <c r="G67" s="119"/>
      <c r="H67" s="44"/>
      <c r="I67" s="355"/>
      <c r="J67" s="355"/>
      <c r="K67" s="355"/>
      <c r="L67" s="326"/>
    </row>
    <row r="68" spans="2:25" x14ac:dyDescent="0.25">
      <c r="B68" s="316"/>
      <c r="C68" s="437" t="str">
        <f>IF(Z68-W68&gt;0,"Es fehlen noch MUSS-ANGABEN in den mit !!! gekennzeichneten Zeilen","")</f>
        <v/>
      </c>
      <c r="D68" s="437"/>
      <c r="E68" s="437"/>
      <c r="F68" s="433" t="s">
        <v>223</v>
      </c>
      <c r="G68" s="438" t="s">
        <v>127</v>
      </c>
      <c r="H68" s="439"/>
      <c r="I68" s="440"/>
      <c r="J68" s="119"/>
      <c r="K68" s="357"/>
      <c r="L68" s="356"/>
    </row>
    <row r="69" spans="2:25" ht="105" x14ac:dyDescent="0.25">
      <c r="B69" s="316"/>
      <c r="C69" s="207" t="s">
        <v>565</v>
      </c>
      <c r="D69" s="206" t="s">
        <v>536</v>
      </c>
      <c r="E69" s="207" t="s">
        <v>537</v>
      </c>
      <c r="F69" s="434"/>
      <c r="G69" s="348" t="s">
        <v>258</v>
      </c>
      <c r="H69" s="348" t="s">
        <v>259</v>
      </c>
      <c r="I69" s="257" t="s">
        <v>260</v>
      </c>
      <c r="J69" s="258" t="s">
        <v>538</v>
      </c>
      <c r="K69" s="259" t="s">
        <v>235</v>
      </c>
      <c r="L69" s="327"/>
    </row>
    <row r="70" spans="2:25" x14ac:dyDescent="0.25">
      <c r="B70" s="76" t="str">
        <f>IF(SUM(Q70:Y70)&lt;9,"!!!","")</f>
        <v>!!!</v>
      </c>
      <c r="C70" s="381"/>
      <c r="D70" s="243"/>
      <c r="E70" s="333"/>
      <c r="F70" s="305"/>
      <c r="G70" s="305"/>
      <c r="H70" s="305"/>
      <c r="I70" s="305"/>
      <c r="J70" s="262" t="str">
        <f t="shared" ref="J70:J94" si="12">IF(E70&gt;0,F70/E70,"")</f>
        <v/>
      </c>
      <c r="K70" s="261"/>
      <c r="L70" s="327"/>
      <c r="N70" s="8" t="s">
        <v>112</v>
      </c>
      <c r="O70" s="8" t="e">
        <f>VLOOKUP(C70,{"29 - Psychiatrie (Erwachsene)","BGI";"297 - stationsäquivalente Behandlung in der Erwachsenenpsychiatrie (29)","BGI";"30 - Kinder- und Jugendpsychiatrie","BGII";"307 - stationsäquivalente Behandlung in der Kinder- und Jugendpsychiatrie (30)","BGII";"31 - Psychosomatik","BGI";"00 - Bitte eine Fachabteilung auswählen","Leer";"","Leer"},2,0)</f>
        <v>#N/A</v>
      </c>
      <c r="P70" s="8" t="str">
        <f>IF(C70&lt;&gt;"","JNP","")</f>
        <v/>
      </c>
      <c r="Q70" s="8">
        <f t="shared" ref="Q70:Q74" si="13">IF(LEN(C70)&gt;0,1,0)</f>
        <v>0</v>
      </c>
      <c r="R70" s="8">
        <f t="shared" ref="R70:R74" si="14">IF(LEN(D70)&gt;0,1,0)</f>
        <v>0</v>
      </c>
      <c r="S70" s="8">
        <f t="shared" ref="S70:S94" si="15">IF(LEN(E70)&gt;0,1,0)</f>
        <v>0</v>
      </c>
      <c r="T70" s="8">
        <f t="shared" ref="T70:T94" si="16">IF(LEN(F70)&gt;0,1,0)</f>
        <v>0</v>
      </c>
      <c r="U70" s="8">
        <f t="shared" ref="U70:U94" si="17">IF(LEN(G70)&gt;0,1,0)</f>
        <v>0</v>
      </c>
      <c r="V70" s="8">
        <f t="shared" ref="V70:V94" si="18">IF(LEN(H70)&gt;0,1,0)</f>
        <v>0</v>
      </c>
      <c r="W70" s="8">
        <f t="shared" ref="W70:W94" si="19">IF(LEN(I70)&gt;0,1,0)</f>
        <v>0</v>
      </c>
      <c r="X70" s="8">
        <f t="shared" ref="X70:X94" si="20">IF(LEN(J70)&gt;0,1,0)</f>
        <v>0</v>
      </c>
      <c r="Y70" s="8">
        <f t="shared" ref="Y70:Y94" si="21">IF(LEN(K70)&gt;0,1,0)</f>
        <v>0</v>
      </c>
    </row>
    <row r="71" spans="2:25" x14ac:dyDescent="0.25">
      <c r="B71" s="76" t="str">
        <f t="shared" ref="B71:B94" si="22">IF(SUM(Q71:Y71)&lt;9,"!!!","")</f>
        <v>!!!</v>
      </c>
      <c r="C71" s="381"/>
      <c r="D71" s="243"/>
      <c r="E71" s="333"/>
      <c r="F71" s="305"/>
      <c r="G71" s="305"/>
      <c r="H71" s="305"/>
      <c r="I71" s="305"/>
      <c r="J71" s="262" t="str">
        <f t="shared" si="12"/>
        <v/>
      </c>
      <c r="K71" s="261"/>
      <c r="L71" s="327"/>
      <c r="N71" s="8" t="str">
        <f>IF(C70&lt;&gt;"","Einrichtungen2","LEER")</f>
        <v>LEER</v>
      </c>
      <c r="O71" s="8" t="e">
        <f>VLOOKUP(C71,{"29 - Psychiatrie (Erwachsene)","BGI";"297 - stationsäquivalente Behandlung in der Erwachsenenpsychiatrie (29)","BGI";"30 - Kinder- und Jugendpsychiatrie","BGII";"307 - stationsäquivalente Behandlung in der Kinder- und Jugendpsychiatrie (30)","BGII";"31 - Psychosomatik","BGI";"00 - Bitte eine Fachabteilung auswählen","Leer";"","Leer"},2,0)</f>
        <v>#N/A</v>
      </c>
      <c r="P71" s="8" t="str">
        <f t="shared" ref="P71:P94" si="23">IF(C71&lt;&gt;"","JNP","")</f>
        <v/>
      </c>
      <c r="Q71" s="8">
        <f t="shared" si="13"/>
        <v>0</v>
      </c>
      <c r="R71" s="8">
        <f t="shared" si="14"/>
        <v>0</v>
      </c>
      <c r="S71" s="8">
        <f t="shared" si="15"/>
        <v>0</v>
      </c>
      <c r="T71" s="8">
        <f t="shared" si="16"/>
        <v>0</v>
      </c>
      <c r="U71" s="8">
        <f t="shared" si="17"/>
        <v>0</v>
      </c>
      <c r="V71" s="8">
        <f t="shared" si="18"/>
        <v>0</v>
      </c>
      <c r="W71" s="8">
        <f t="shared" si="19"/>
        <v>0</v>
      </c>
      <c r="X71" s="8">
        <f t="shared" si="20"/>
        <v>0</v>
      </c>
      <c r="Y71" s="8">
        <f t="shared" si="21"/>
        <v>0</v>
      </c>
    </row>
    <row r="72" spans="2:25" x14ac:dyDescent="0.25">
      <c r="B72" s="76" t="str">
        <f t="shared" si="22"/>
        <v>!!!</v>
      </c>
      <c r="C72" s="381"/>
      <c r="D72" s="243"/>
      <c r="E72" s="333"/>
      <c r="F72" s="305"/>
      <c r="G72" s="305"/>
      <c r="H72" s="305"/>
      <c r="I72" s="305"/>
      <c r="J72" s="262" t="str">
        <f t="shared" si="12"/>
        <v/>
      </c>
      <c r="K72" s="261"/>
      <c r="L72" s="327"/>
      <c r="N72" s="8" t="str">
        <f t="shared" ref="N72:N94" si="24">IF(C71&lt;&gt;"","Einrichtungen2","LEER")</f>
        <v>LEER</v>
      </c>
      <c r="O72" s="8" t="str">
        <f>VLOOKUP(C72,{"29 -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P72" s="8" t="str">
        <f t="shared" si="23"/>
        <v/>
      </c>
      <c r="Q72" s="8">
        <f t="shared" si="13"/>
        <v>0</v>
      </c>
      <c r="R72" s="8">
        <f t="shared" si="14"/>
        <v>0</v>
      </c>
      <c r="S72" s="8">
        <f t="shared" si="15"/>
        <v>0</v>
      </c>
      <c r="T72" s="8">
        <f t="shared" si="16"/>
        <v>0</v>
      </c>
      <c r="U72" s="8">
        <f t="shared" si="17"/>
        <v>0</v>
      </c>
      <c r="V72" s="8">
        <f t="shared" si="18"/>
        <v>0</v>
      </c>
      <c r="W72" s="8">
        <f t="shared" si="19"/>
        <v>0</v>
      </c>
      <c r="X72" s="8">
        <f t="shared" si="20"/>
        <v>0</v>
      </c>
      <c r="Y72" s="8">
        <f t="shared" si="21"/>
        <v>0</v>
      </c>
    </row>
    <row r="73" spans="2:25" ht="15" customHeight="1" x14ac:dyDescent="0.25">
      <c r="B73" s="76" t="str">
        <f t="shared" si="22"/>
        <v>!!!</v>
      </c>
      <c r="C73" s="381"/>
      <c r="D73" s="243"/>
      <c r="E73" s="333"/>
      <c r="F73" s="305"/>
      <c r="G73" s="305"/>
      <c r="H73" s="305"/>
      <c r="I73" s="305"/>
      <c r="J73" s="262" t="str">
        <f t="shared" si="12"/>
        <v/>
      </c>
      <c r="K73" s="261"/>
      <c r="L73" s="327"/>
      <c r="N73" s="8" t="str">
        <f t="shared" si="24"/>
        <v>LEER</v>
      </c>
      <c r="O73" s="8" t="str">
        <f>VLOOKUP(C73,{"29 -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P73" s="8" t="str">
        <f t="shared" si="23"/>
        <v/>
      </c>
      <c r="Q73" s="8">
        <f t="shared" si="13"/>
        <v>0</v>
      </c>
      <c r="R73" s="8">
        <f t="shared" si="14"/>
        <v>0</v>
      </c>
      <c r="S73" s="8">
        <f t="shared" si="15"/>
        <v>0</v>
      </c>
      <c r="T73" s="8">
        <f t="shared" si="16"/>
        <v>0</v>
      </c>
      <c r="U73" s="8">
        <f t="shared" si="17"/>
        <v>0</v>
      </c>
      <c r="V73" s="8">
        <f t="shared" si="18"/>
        <v>0</v>
      </c>
      <c r="W73" s="8">
        <f t="shared" si="19"/>
        <v>0</v>
      </c>
      <c r="X73" s="8">
        <f t="shared" si="20"/>
        <v>0</v>
      </c>
      <c r="Y73" s="8">
        <f t="shared" si="21"/>
        <v>0</v>
      </c>
    </row>
    <row r="74" spans="2:25" x14ac:dyDescent="0.25">
      <c r="B74" s="76" t="str">
        <f t="shared" si="22"/>
        <v>!!!</v>
      </c>
      <c r="C74" s="381"/>
      <c r="D74" s="243"/>
      <c r="E74" s="333"/>
      <c r="F74" s="305"/>
      <c r="G74" s="305"/>
      <c r="H74" s="305"/>
      <c r="I74" s="305"/>
      <c r="J74" s="262" t="str">
        <f t="shared" si="12"/>
        <v/>
      </c>
      <c r="K74" s="261"/>
      <c r="L74" s="327"/>
      <c r="N74" s="8" t="str">
        <f t="shared" si="24"/>
        <v>LEER</v>
      </c>
      <c r="O74" s="8" t="str">
        <f>VLOOKUP(C74,{"29 -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P74" s="8" t="str">
        <f t="shared" si="23"/>
        <v/>
      </c>
      <c r="Q74" s="8">
        <f t="shared" si="13"/>
        <v>0</v>
      </c>
      <c r="R74" s="8">
        <f t="shared" si="14"/>
        <v>0</v>
      </c>
      <c r="S74" s="8">
        <f t="shared" si="15"/>
        <v>0</v>
      </c>
      <c r="T74" s="8">
        <f t="shared" si="16"/>
        <v>0</v>
      </c>
      <c r="U74" s="8">
        <f t="shared" si="17"/>
        <v>0</v>
      </c>
      <c r="V74" s="8">
        <f t="shared" si="18"/>
        <v>0</v>
      </c>
      <c r="W74" s="8">
        <f t="shared" si="19"/>
        <v>0</v>
      </c>
      <c r="X74" s="8">
        <f t="shared" si="20"/>
        <v>0</v>
      </c>
      <c r="Y74" s="8">
        <f t="shared" si="21"/>
        <v>0</v>
      </c>
    </row>
    <row r="75" spans="2:25" x14ac:dyDescent="0.25">
      <c r="B75" s="76" t="str">
        <f t="shared" si="22"/>
        <v>!!!</v>
      </c>
      <c r="C75" s="381"/>
      <c r="D75" s="243"/>
      <c r="E75" s="333"/>
      <c r="F75" s="305"/>
      <c r="G75" s="305"/>
      <c r="H75" s="305"/>
      <c r="I75" s="305"/>
      <c r="J75" s="262" t="str">
        <f t="shared" si="12"/>
        <v/>
      </c>
      <c r="K75" s="261"/>
      <c r="L75" s="327"/>
      <c r="N75" s="8" t="str">
        <f t="shared" si="24"/>
        <v>LEER</v>
      </c>
      <c r="O75" s="8" t="str">
        <f>VLOOKUP(C75,{"29 -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P75" s="8" t="str">
        <f t="shared" si="23"/>
        <v/>
      </c>
      <c r="Q75" s="8">
        <f t="shared" ref="Q75:R81" si="25">IF(LEN(C75)&gt;0,1,0)</f>
        <v>0</v>
      </c>
      <c r="R75" s="8">
        <f t="shared" si="25"/>
        <v>0</v>
      </c>
      <c r="S75" s="8">
        <f t="shared" si="15"/>
        <v>0</v>
      </c>
      <c r="T75" s="8">
        <f t="shared" si="16"/>
        <v>0</v>
      </c>
      <c r="U75" s="8">
        <f t="shared" si="17"/>
        <v>0</v>
      </c>
      <c r="V75" s="8">
        <f t="shared" si="18"/>
        <v>0</v>
      </c>
      <c r="W75" s="8">
        <f t="shared" si="19"/>
        <v>0</v>
      </c>
      <c r="X75" s="8">
        <f t="shared" si="20"/>
        <v>0</v>
      </c>
      <c r="Y75" s="8">
        <f t="shared" si="21"/>
        <v>0</v>
      </c>
    </row>
    <row r="76" spans="2:25" x14ac:dyDescent="0.25">
      <c r="B76" s="76" t="str">
        <f t="shared" si="22"/>
        <v>!!!</v>
      </c>
      <c r="C76" s="381"/>
      <c r="D76" s="243"/>
      <c r="E76" s="333"/>
      <c r="F76" s="305"/>
      <c r="G76" s="305"/>
      <c r="H76" s="305"/>
      <c r="I76" s="305"/>
      <c r="J76" s="262" t="str">
        <f t="shared" si="12"/>
        <v/>
      </c>
      <c r="K76" s="261"/>
      <c r="L76" s="327"/>
      <c r="N76" s="8" t="str">
        <f t="shared" si="24"/>
        <v>LEER</v>
      </c>
      <c r="O76" s="8" t="str">
        <f>VLOOKUP(C76,{"29 -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P76" s="8" t="str">
        <f t="shared" si="23"/>
        <v/>
      </c>
      <c r="Q76" s="8">
        <f t="shared" si="25"/>
        <v>0</v>
      </c>
      <c r="R76" s="8">
        <f t="shared" si="25"/>
        <v>0</v>
      </c>
      <c r="S76" s="8">
        <f t="shared" si="15"/>
        <v>0</v>
      </c>
      <c r="T76" s="8">
        <f t="shared" si="16"/>
        <v>0</v>
      </c>
      <c r="U76" s="8">
        <f t="shared" si="17"/>
        <v>0</v>
      </c>
      <c r="V76" s="8">
        <f t="shared" si="18"/>
        <v>0</v>
      </c>
      <c r="W76" s="8">
        <f t="shared" si="19"/>
        <v>0</v>
      </c>
      <c r="X76" s="8">
        <f t="shared" si="20"/>
        <v>0</v>
      </c>
      <c r="Y76" s="8">
        <f t="shared" si="21"/>
        <v>0</v>
      </c>
    </row>
    <row r="77" spans="2:25" x14ac:dyDescent="0.25">
      <c r="B77" s="76" t="str">
        <f t="shared" si="22"/>
        <v>!!!</v>
      </c>
      <c r="C77" s="381"/>
      <c r="D77" s="243"/>
      <c r="E77" s="333"/>
      <c r="F77" s="305"/>
      <c r="G77" s="305"/>
      <c r="H77" s="305"/>
      <c r="I77" s="305"/>
      <c r="J77" s="262" t="str">
        <f t="shared" si="12"/>
        <v/>
      </c>
      <c r="K77" s="261"/>
      <c r="L77" s="327"/>
      <c r="N77" s="8" t="str">
        <f t="shared" si="24"/>
        <v>LEER</v>
      </c>
      <c r="O77" s="8" t="str">
        <f>VLOOKUP(C77,{"29 -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P77" s="8" t="str">
        <f t="shared" si="23"/>
        <v/>
      </c>
      <c r="Q77" s="8">
        <f t="shared" si="25"/>
        <v>0</v>
      </c>
      <c r="R77" s="8">
        <f t="shared" si="25"/>
        <v>0</v>
      </c>
      <c r="S77" s="8">
        <f t="shared" si="15"/>
        <v>0</v>
      </c>
      <c r="T77" s="8">
        <f t="shared" si="16"/>
        <v>0</v>
      </c>
      <c r="U77" s="8">
        <f t="shared" si="17"/>
        <v>0</v>
      </c>
      <c r="V77" s="8">
        <f t="shared" si="18"/>
        <v>0</v>
      </c>
      <c r="W77" s="8">
        <f t="shared" si="19"/>
        <v>0</v>
      </c>
      <c r="X77" s="8">
        <f t="shared" si="20"/>
        <v>0</v>
      </c>
      <c r="Y77" s="8">
        <f t="shared" si="21"/>
        <v>0</v>
      </c>
    </row>
    <row r="78" spans="2:25" x14ac:dyDescent="0.25">
      <c r="B78" s="76" t="str">
        <f t="shared" si="22"/>
        <v>!!!</v>
      </c>
      <c r="C78" s="381"/>
      <c r="D78" s="243"/>
      <c r="E78" s="333"/>
      <c r="F78" s="305"/>
      <c r="G78" s="305"/>
      <c r="H78" s="305"/>
      <c r="I78" s="305"/>
      <c r="J78" s="262" t="str">
        <f t="shared" si="12"/>
        <v/>
      </c>
      <c r="K78" s="261"/>
      <c r="L78" s="327"/>
      <c r="N78" s="8" t="str">
        <f t="shared" si="24"/>
        <v>LEER</v>
      </c>
      <c r="O78" s="8" t="str">
        <f>VLOOKUP(C78,{"29 -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P78" s="8" t="str">
        <f t="shared" si="23"/>
        <v/>
      </c>
      <c r="Q78" s="8">
        <f t="shared" si="25"/>
        <v>0</v>
      </c>
      <c r="R78" s="8">
        <f t="shared" si="25"/>
        <v>0</v>
      </c>
      <c r="S78" s="8">
        <f t="shared" si="15"/>
        <v>0</v>
      </c>
      <c r="T78" s="8">
        <f t="shared" si="16"/>
        <v>0</v>
      </c>
      <c r="U78" s="8">
        <f t="shared" si="17"/>
        <v>0</v>
      </c>
      <c r="V78" s="8">
        <f t="shared" si="18"/>
        <v>0</v>
      </c>
      <c r="W78" s="8">
        <f t="shared" si="19"/>
        <v>0</v>
      </c>
      <c r="X78" s="8">
        <f t="shared" si="20"/>
        <v>0</v>
      </c>
      <c r="Y78" s="8">
        <f t="shared" si="21"/>
        <v>0</v>
      </c>
    </row>
    <row r="79" spans="2:25" x14ac:dyDescent="0.25">
      <c r="B79" s="76" t="str">
        <f t="shared" si="22"/>
        <v>!!!</v>
      </c>
      <c r="C79" s="381"/>
      <c r="D79" s="243"/>
      <c r="E79" s="333"/>
      <c r="F79" s="305"/>
      <c r="G79" s="305"/>
      <c r="H79" s="305"/>
      <c r="I79" s="305"/>
      <c r="J79" s="262" t="str">
        <f t="shared" si="12"/>
        <v/>
      </c>
      <c r="K79" s="261"/>
      <c r="L79" s="327"/>
      <c r="N79" s="8" t="str">
        <f t="shared" si="24"/>
        <v>LEER</v>
      </c>
      <c r="O79" s="8" t="str">
        <f>VLOOKUP(C79,{"29 -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P79" s="8" t="str">
        <f t="shared" si="23"/>
        <v/>
      </c>
      <c r="Q79" s="8">
        <f t="shared" si="25"/>
        <v>0</v>
      </c>
      <c r="R79" s="8">
        <f t="shared" si="25"/>
        <v>0</v>
      </c>
      <c r="S79" s="8">
        <f t="shared" si="15"/>
        <v>0</v>
      </c>
      <c r="T79" s="8">
        <f t="shared" si="16"/>
        <v>0</v>
      </c>
      <c r="U79" s="8">
        <f t="shared" si="17"/>
        <v>0</v>
      </c>
      <c r="V79" s="8">
        <f t="shared" si="18"/>
        <v>0</v>
      </c>
      <c r="W79" s="8">
        <f t="shared" si="19"/>
        <v>0</v>
      </c>
      <c r="X79" s="8">
        <f t="shared" si="20"/>
        <v>0</v>
      </c>
      <c r="Y79" s="8">
        <f t="shared" si="21"/>
        <v>0</v>
      </c>
    </row>
    <row r="80" spans="2:25" x14ac:dyDescent="0.25">
      <c r="B80" s="76" t="str">
        <f t="shared" si="22"/>
        <v>!!!</v>
      </c>
      <c r="C80" s="381"/>
      <c r="D80" s="243"/>
      <c r="E80" s="333"/>
      <c r="F80" s="305"/>
      <c r="G80" s="305"/>
      <c r="H80" s="305"/>
      <c r="I80" s="305"/>
      <c r="J80" s="262" t="str">
        <f t="shared" si="12"/>
        <v/>
      </c>
      <c r="K80" s="261"/>
      <c r="L80" s="327"/>
      <c r="N80" s="8" t="str">
        <f t="shared" si="24"/>
        <v>LEER</v>
      </c>
      <c r="O80" s="8" t="str">
        <f>VLOOKUP(C80,{"29 -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P80" s="8" t="str">
        <f t="shared" si="23"/>
        <v/>
      </c>
      <c r="Q80" s="8">
        <f t="shared" si="25"/>
        <v>0</v>
      </c>
      <c r="R80" s="8">
        <f t="shared" si="25"/>
        <v>0</v>
      </c>
      <c r="S80" s="8">
        <f t="shared" si="15"/>
        <v>0</v>
      </c>
      <c r="T80" s="8">
        <f t="shared" si="16"/>
        <v>0</v>
      </c>
      <c r="U80" s="8">
        <f t="shared" si="17"/>
        <v>0</v>
      </c>
      <c r="V80" s="8">
        <f t="shared" si="18"/>
        <v>0</v>
      </c>
      <c r="W80" s="8">
        <f t="shared" si="19"/>
        <v>0</v>
      </c>
      <c r="X80" s="8">
        <f t="shared" si="20"/>
        <v>0</v>
      </c>
      <c r="Y80" s="8">
        <f t="shared" si="21"/>
        <v>0</v>
      </c>
    </row>
    <row r="81" spans="2:25" x14ac:dyDescent="0.25">
      <c r="B81" s="76" t="str">
        <f t="shared" si="22"/>
        <v>!!!</v>
      </c>
      <c r="C81" s="381"/>
      <c r="D81" s="243"/>
      <c r="E81" s="333"/>
      <c r="F81" s="305"/>
      <c r="G81" s="305"/>
      <c r="H81" s="305"/>
      <c r="I81" s="305"/>
      <c r="J81" s="262" t="str">
        <f t="shared" si="12"/>
        <v/>
      </c>
      <c r="K81" s="261"/>
      <c r="L81" s="327"/>
      <c r="N81" s="8" t="str">
        <f t="shared" si="24"/>
        <v>LEER</v>
      </c>
      <c r="O81" s="8" t="str">
        <f>VLOOKUP(C81,{"29 -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P81" s="8" t="str">
        <f t="shared" si="23"/>
        <v/>
      </c>
      <c r="Q81" s="8">
        <f t="shared" si="25"/>
        <v>0</v>
      </c>
      <c r="R81" s="8">
        <f t="shared" si="25"/>
        <v>0</v>
      </c>
      <c r="S81" s="8">
        <f t="shared" si="15"/>
        <v>0</v>
      </c>
      <c r="T81" s="8">
        <f t="shared" si="16"/>
        <v>0</v>
      </c>
      <c r="U81" s="8">
        <f t="shared" si="17"/>
        <v>0</v>
      </c>
      <c r="V81" s="8">
        <f t="shared" si="18"/>
        <v>0</v>
      </c>
      <c r="W81" s="8">
        <f t="shared" si="19"/>
        <v>0</v>
      </c>
      <c r="X81" s="8">
        <f t="shared" si="20"/>
        <v>0</v>
      </c>
      <c r="Y81" s="8">
        <f t="shared" si="21"/>
        <v>0</v>
      </c>
    </row>
    <row r="82" spans="2:25" x14ac:dyDescent="0.25">
      <c r="B82" s="76" t="str">
        <f t="shared" si="22"/>
        <v>!!!</v>
      </c>
      <c r="C82" s="381"/>
      <c r="D82" s="243"/>
      <c r="E82" s="333"/>
      <c r="F82" s="305"/>
      <c r="G82" s="305"/>
      <c r="H82" s="305"/>
      <c r="I82" s="305"/>
      <c r="J82" s="262" t="str">
        <f t="shared" si="12"/>
        <v/>
      </c>
      <c r="K82" s="261"/>
      <c r="L82" s="327"/>
      <c r="N82" s="8" t="str">
        <f t="shared" si="24"/>
        <v>LEER</v>
      </c>
      <c r="O82" s="8" t="str">
        <f>VLOOKUP(C82,{"29 -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P82" s="8" t="str">
        <f t="shared" si="23"/>
        <v/>
      </c>
      <c r="Q82" s="8">
        <f t="shared" ref="Q82:Q94" si="26">IF(LEN(C82)&gt;0,1,0)</f>
        <v>0</v>
      </c>
      <c r="R82" s="8">
        <f t="shared" ref="R82:R94" si="27">IF(LEN(D82)&gt;0,1,0)</f>
        <v>0</v>
      </c>
      <c r="S82" s="8">
        <f t="shared" si="15"/>
        <v>0</v>
      </c>
      <c r="T82" s="8">
        <f t="shared" si="16"/>
        <v>0</v>
      </c>
      <c r="U82" s="8">
        <f t="shared" si="17"/>
        <v>0</v>
      </c>
      <c r="V82" s="8">
        <f t="shared" si="18"/>
        <v>0</v>
      </c>
      <c r="W82" s="8">
        <f t="shared" si="19"/>
        <v>0</v>
      </c>
      <c r="X82" s="8">
        <f t="shared" si="20"/>
        <v>0</v>
      </c>
      <c r="Y82" s="8">
        <f t="shared" si="21"/>
        <v>0</v>
      </c>
    </row>
    <row r="83" spans="2:25" x14ac:dyDescent="0.25">
      <c r="B83" s="76" t="str">
        <f t="shared" si="22"/>
        <v>!!!</v>
      </c>
      <c r="C83" s="381"/>
      <c r="D83" s="243"/>
      <c r="E83" s="333"/>
      <c r="F83" s="305"/>
      <c r="G83" s="305"/>
      <c r="H83" s="305"/>
      <c r="I83" s="305"/>
      <c r="J83" s="262" t="str">
        <f t="shared" si="12"/>
        <v/>
      </c>
      <c r="K83" s="261"/>
      <c r="L83" s="327"/>
      <c r="N83" s="8" t="str">
        <f t="shared" si="24"/>
        <v>LEER</v>
      </c>
      <c r="O83" s="8" t="str">
        <f>VLOOKUP(C83,{"29 -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P83" s="8" t="str">
        <f t="shared" si="23"/>
        <v/>
      </c>
      <c r="Q83" s="8">
        <f t="shared" si="26"/>
        <v>0</v>
      </c>
      <c r="R83" s="8">
        <f t="shared" si="27"/>
        <v>0</v>
      </c>
      <c r="S83" s="8">
        <f t="shared" si="15"/>
        <v>0</v>
      </c>
      <c r="T83" s="8">
        <f t="shared" si="16"/>
        <v>0</v>
      </c>
      <c r="U83" s="8">
        <f t="shared" si="17"/>
        <v>0</v>
      </c>
      <c r="V83" s="8">
        <f t="shared" si="18"/>
        <v>0</v>
      </c>
      <c r="W83" s="8">
        <f t="shared" si="19"/>
        <v>0</v>
      </c>
      <c r="X83" s="8">
        <f t="shared" si="20"/>
        <v>0</v>
      </c>
      <c r="Y83" s="8">
        <f t="shared" si="21"/>
        <v>0</v>
      </c>
    </row>
    <row r="84" spans="2:25" x14ac:dyDescent="0.25">
      <c r="B84" s="76" t="str">
        <f t="shared" si="22"/>
        <v>!!!</v>
      </c>
      <c r="C84" s="381"/>
      <c r="D84" s="243"/>
      <c r="E84" s="333"/>
      <c r="F84" s="305"/>
      <c r="G84" s="305"/>
      <c r="H84" s="305"/>
      <c r="I84" s="305"/>
      <c r="J84" s="262" t="str">
        <f t="shared" si="12"/>
        <v/>
      </c>
      <c r="K84" s="261"/>
      <c r="L84" s="327"/>
      <c r="N84" s="8" t="str">
        <f t="shared" si="24"/>
        <v>LEER</v>
      </c>
      <c r="O84" s="8" t="str">
        <f>VLOOKUP(C84,{"29 -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P84" s="8" t="str">
        <f t="shared" si="23"/>
        <v/>
      </c>
      <c r="Q84" s="8">
        <f t="shared" si="26"/>
        <v>0</v>
      </c>
      <c r="R84" s="8">
        <f t="shared" si="27"/>
        <v>0</v>
      </c>
      <c r="S84" s="8">
        <f t="shared" si="15"/>
        <v>0</v>
      </c>
      <c r="T84" s="8">
        <f t="shared" si="16"/>
        <v>0</v>
      </c>
      <c r="U84" s="8">
        <f t="shared" si="17"/>
        <v>0</v>
      </c>
      <c r="V84" s="8">
        <f t="shared" si="18"/>
        <v>0</v>
      </c>
      <c r="W84" s="8">
        <f t="shared" si="19"/>
        <v>0</v>
      </c>
      <c r="X84" s="8">
        <f t="shared" si="20"/>
        <v>0</v>
      </c>
      <c r="Y84" s="8">
        <f t="shared" si="21"/>
        <v>0</v>
      </c>
    </row>
    <row r="85" spans="2:25" x14ac:dyDescent="0.25">
      <c r="B85" s="76" t="str">
        <f t="shared" si="22"/>
        <v>!!!</v>
      </c>
      <c r="C85" s="381"/>
      <c r="D85" s="243"/>
      <c r="E85" s="333"/>
      <c r="F85" s="305"/>
      <c r="G85" s="305"/>
      <c r="H85" s="305"/>
      <c r="I85" s="305"/>
      <c r="J85" s="262" t="str">
        <f t="shared" si="12"/>
        <v/>
      </c>
      <c r="K85" s="261"/>
      <c r="L85" s="327"/>
      <c r="N85" s="8" t="str">
        <f t="shared" si="24"/>
        <v>LEER</v>
      </c>
      <c r="O85" s="8" t="str">
        <f>VLOOKUP(C85,{"29 -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P85" s="8" t="str">
        <f t="shared" si="23"/>
        <v/>
      </c>
      <c r="Q85" s="8">
        <f t="shared" si="26"/>
        <v>0</v>
      </c>
      <c r="R85" s="8">
        <f t="shared" si="27"/>
        <v>0</v>
      </c>
      <c r="S85" s="8">
        <f t="shared" si="15"/>
        <v>0</v>
      </c>
      <c r="T85" s="8">
        <f t="shared" si="16"/>
        <v>0</v>
      </c>
      <c r="U85" s="8">
        <f t="shared" si="17"/>
        <v>0</v>
      </c>
      <c r="V85" s="8">
        <f t="shared" si="18"/>
        <v>0</v>
      </c>
      <c r="W85" s="8">
        <f t="shared" si="19"/>
        <v>0</v>
      </c>
      <c r="X85" s="8">
        <f t="shared" si="20"/>
        <v>0</v>
      </c>
      <c r="Y85" s="8">
        <f t="shared" si="21"/>
        <v>0</v>
      </c>
    </row>
    <row r="86" spans="2:25" x14ac:dyDescent="0.25">
      <c r="B86" s="76" t="str">
        <f t="shared" si="22"/>
        <v>!!!</v>
      </c>
      <c r="C86" s="381"/>
      <c r="D86" s="243"/>
      <c r="E86" s="333"/>
      <c r="F86" s="305"/>
      <c r="G86" s="305"/>
      <c r="H86" s="305"/>
      <c r="I86" s="305"/>
      <c r="J86" s="262" t="str">
        <f t="shared" si="12"/>
        <v/>
      </c>
      <c r="K86" s="261"/>
      <c r="L86" s="327"/>
      <c r="N86" s="8" t="str">
        <f t="shared" si="24"/>
        <v>LEER</v>
      </c>
      <c r="O86" s="8" t="str">
        <f>VLOOKUP(C86,{"29 -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P86" s="8" t="str">
        <f t="shared" si="23"/>
        <v/>
      </c>
      <c r="Q86" s="8">
        <f t="shared" si="26"/>
        <v>0</v>
      </c>
      <c r="R86" s="8">
        <f t="shared" si="27"/>
        <v>0</v>
      </c>
      <c r="S86" s="8">
        <f t="shared" si="15"/>
        <v>0</v>
      </c>
      <c r="T86" s="8">
        <f t="shared" si="16"/>
        <v>0</v>
      </c>
      <c r="U86" s="8">
        <f t="shared" si="17"/>
        <v>0</v>
      </c>
      <c r="V86" s="8">
        <f t="shared" si="18"/>
        <v>0</v>
      </c>
      <c r="W86" s="8">
        <f t="shared" si="19"/>
        <v>0</v>
      </c>
      <c r="X86" s="8">
        <f t="shared" si="20"/>
        <v>0</v>
      </c>
      <c r="Y86" s="8">
        <f t="shared" si="21"/>
        <v>0</v>
      </c>
    </row>
    <row r="87" spans="2:25" x14ac:dyDescent="0.25">
      <c r="B87" s="76" t="str">
        <f t="shared" si="22"/>
        <v>!!!</v>
      </c>
      <c r="C87" s="381"/>
      <c r="D87" s="243"/>
      <c r="E87" s="333"/>
      <c r="F87" s="305"/>
      <c r="G87" s="305"/>
      <c r="H87" s="305"/>
      <c r="I87" s="305"/>
      <c r="J87" s="262" t="str">
        <f t="shared" si="12"/>
        <v/>
      </c>
      <c r="K87" s="261"/>
      <c r="L87" s="327"/>
      <c r="N87" s="8" t="str">
        <f t="shared" si="24"/>
        <v>LEER</v>
      </c>
      <c r="O87" s="8" t="str">
        <f>VLOOKUP(C87,{"29 -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P87" s="8" t="str">
        <f t="shared" si="23"/>
        <v/>
      </c>
      <c r="Q87" s="8">
        <f t="shared" si="26"/>
        <v>0</v>
      </c>
      <c r="R87" s="8">
        <f t="shared" si="27"/>
        <v>0</v>
      </c>
      <c r="S87" s="8">
        <f t="shared" si="15"/>
        <v>0</v>
      </c>
      <c r="T87" s="8">
        <f t="shared" si="16"/>
        <v>0</v>
      </c>
      <c r="U87" s="8">
        <f t="shared" si="17"/>
        <v>0</v>
      </c>
      <c r="V87" s="8">
        <f t="shared" si="18"/>
        <v>0</v>
      </c>
      <c r="W87" s="8">
        <f t="shared" si="19"/>
        <v>0</v>
      </c>
      <c r="X87" s="8">
        <f t="shared" si="20"/>
        <v>0</v>
      </c>
      <c r="Y87" s="8">
        <f t="shared" si="21"/>
        <v>0</v>
      </c>
    </row>
    <row r="88" spans="2:25" x14ac:dyDescent="0.25">
      <c r="B88" s="76" t="str">
        <f t="shared" si="22"/>
        <v>!!!</v>
      </c>
      <c r="C88" s="381"/>
      <c r="D88" s="243"/>
      <c r="E88" s="333"/>
      <c r="F88" s="305"/>
      <c r="G88" s="305"/>
      <c r="H88" s="305"/>
      <c r="I88" s="305"/>
      <c r="J88" s="262" t="str">
        <f t="shared" si="12"/>
        <v/>
      </c>
      <c r="K88" s="261"/>
      <c r="L88" s="327"/>
      <c r="N88" s="8" t="str">
        <f t="shared" si="24"/>
        <v>LEER</v>
      </c>
      <c r="O88" s="8" t="str">
        <f>VLOOKUP(C88,{"29 -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P88" s="8" t="str">
        <f t="shared" si="23"/>
        <v/>
      </c>
      <c r="Q88" s="8">
        <f t="shared" si="26"/>
        <v>0</v>
      </c>
      <c r="R88" s="8">
        <f t="shared" si="27"/>
        <v>0</v>
      </c>
      <c r="S88" s="8">
        <f t="shared" si="15"/>
        <v>0</v>
      </c>
      <c r="T88" s="8">
        <f t="shared" si="16"/>
        <v>0</v>
      </c>
      <c r="U88" s="8">
        <f t="shared" si="17"/>
        <v>0</v>
      </c>
      <c r="V88" s="8">
        <f t="shared" si="18"/>
        <v>0</v>
      </c>
      <c r="W88" s="8">
        <f t="shared" si="19"/>
        <v>0</v>
      </c>
      <c r="X88" s="8">
        <f t="shared" si="20"/>
        <v>0</v>
      </c>
      <c r="Y88" s="8">
        <f t="shared" si="21"/>
        <v>0</v>
      </c>
    </row>
    <row r="89" spans="2:25" x14ac:dyDescent="0.25">
      <c r="B89" s="76" t="str">
        <f t="shared" si="22"/>
        <v>!!!</v>
      </c>
      <c r="C89" s="381"/>
      <c r="D89" s="243"/>
      <c r="E89" s="333"/>
      <c r="F89" s="305"/>
      <c r="G89" s="305"/>
      <c r="H89" s="305"/>
      <c r="I89" s="305"/>
      <c r="J89" s="262" t="str">
        <f t="shared" si="12"/>
        <v/>
      </c>
      <c r="K89" s="261"/>
      <c r="L89" s="327"/>
      <c r="N89" s="8" t="str">
        <f t="shared" si="24"/>
        <v>LEER</v>
      </c>
      <c r="O89" s="8" t="str">
        <f>VLOOKUP(C89,{"29 -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P89" s="8" t="str">
        <f t="shared" si="23"/>
        <v/>
      </c>
      <c r="Q89" s="8">
        <f t="shared" si="26"/>
        <v>0</v>
      </c>
      <c r="R89" s="8">
        <f t="shared" si="27"/>
        <v>0</v>
      </c>
      <c r="S89" s="8">
        <f t="shared" si="15"/>
        <v>0</v>
      </c>
      <c r="T89" s="8">
        <f t="shared" si="16"/>
        <v>0</v>
      </c>
      <c r="U89" s="8">
        <f t="shared" si="17"/>
        <v>0</v>
      </c>
      <c r="V89" s="8">
        <f t="shared" si="18"/>
        <v>0</v>
      </c>
      <c r="W89" s="8">
        <f t="shared" si="19"/>
        <v>0</v>
      </c>
      <c r="X89" s="8">
        <f t="shared" si="20"/>
        <v>0</v>
      </c>
      <c r="Y89" s="8">
        <f t="shared" si="21"/>
        <v>0</v>
      </c>
    </row>
    <row r="90" spans="2:25" x14ac:dyDescent="0.25">
      <c r="B90" s="76" t="str">
        <f t="shared" si="22"/>
        <v>!!!</v>
      </c>
      <c r="C90" s="381"/>
      <c r="D90" s="243"/>
      <c r="E90" s="333"/>
      <c r="F90" s="305"/>
      <c r="G90" s="305"/>
      <c r="H90" s="305"/>
      <c r="I90" s="305"/>
      <c r="J90" s="262" t="str">
        <f t="shared" si="12"/>
        <v/>
      </c>
      <c r="K90" s="261"/>
      <c r="L90" s="327"/>
      <c r="N90" s="8" t="str">
        <f t="shared" si="24"/>
        <v>LEER</v>
      </c>
      <c r="O90" s="8" t="str">
        <f>VLOOKUP(C90,{"29 -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P90" s="8" t="str">
        <f t="shared" si="23"/>
        <v/>
      </c>
      <c r="Q90" s="8">
        <f t="shared" si="26"/>
        <v>0</v>
      </c>
      <c r="R90" s="8">
        <f t="shared" si="27"/>
        <v>0</v>
      </c>
      <c r="S90" s="8">
        <f t="shared" si="15"/>
        <v>0</v>
      </c>
      <c r="T90" s="8">
        <f t="shared" si="16"/>
        <v>0</v>
      </c>
      <c r="U90" s="8">
        <f t="shared" si="17"/>
        <v>0</v>
      </c>
      <c r="V90" s="8">
        <f t="shared" si="18"/>
        <v>0</v>
      </c>
      <c r="W90" s="8">
        <f t="shared" si="19"/>
        <v>0</v>
      </c>
      <c r="X90" s="8">
        <f t="shared" si="20"/>
        <v>0</v>
      </c>
      <c r="Y90" s="8">
        <f t="shared" si="21"/>
        <v>0</v>
      </c>
    </row>
    <row r="91" spans="2:25" x14ac:dyDescent="0.25">
      <c r="B91" s="76" t="str">
        <f t="shared" si="22"/>
        <v>!!!</v>
      </c>
      <c r="C91" s="381"/>
      <c r="D91" s="243"/>
      <c r="E91" s="333"/>
      <c r="F91" s="305"/>
      <c r="G91" s="305"/>
      <c r="H91" s="305"/>
      <c r="I91" s="305"/>
      <c r="J91" s="262" t="str">
        <f t="shared" si="12"/>
        <v/>
      </c>
      <c r="K91" s="261"/>
      <c r="L91" s="327"/>
      <c r="N91" s="8" t="str">
        <f t="shared" si="24"/>
        <v>LEER</v>
      </c>
      <c r="O91" s="8" t="str">
        <f>VLOOKUP(C91,{"29 -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P91" s="8" t="str">
        <f t="shared" si="23"/>
        <v/>
      </c>
      <c r="Q91" s="8">
        <f t="shared" si="26"/>
        <v>0</v>
      </c>
      <c r="R91" s="8">
        <f t="shared" si="27"/>
        <v>0</v>
      </c>
      <c r="S91" s="8">
        <f t="shared" si="15"/>
        <v>0</v>
      </c>
      <c r="T91" s="8">
        <f t="shared" si="16"/>
        <v>0</v>
      </c>
      <c r="U91" s="8">
        <f t="shared" si="17"/>
        <v>0</v>
      </c>
      <c r="V91" s="8">
        <f t="shared" si="18"/>
        <v>0</v>
      </c>
      <c r="W91" s="8">
        <f t="shared" si="19"/>
        <v>0</v>
      </c>
      <c r="X91" s="8">
        <f t="shared" si="20"/>
        <v>0</v>
      </c>
      <c r="Y91" s="8">
        <f t="shared" si="21"/>
        <v>0</v>
      </c>
    </row>
    <row r="92" spans="2:25" x14ac:dyDescent="0.25">
      <c r="B92" s="76" t="str">
        <f t="shared" si="22"/>
        <v>!!!</v>
      </c>
      <c r="C92" s="381"/>
      <c r="D92" s="243"/>
      <c r="E92" s="333"/>
      <c r="F92" s="305"/>
      <c r="G92" s="305"/>
      <c r="H92" s="305"/>
      <c r="I92" s="305"/>
      <c r="J92" s="262" t="str">
        <f t="shared" si="12"/>
        <v/>
      </c>
      <c r="K92" s="261"/>
      <c r="L92" s="327"/>
      <c r="N92" s="8" t="str">
        <f t="shared" si="24"/>
        <v>LEER</v>
      </c>
      <c r="O92" s="8" t="str">
        <f>VLOOKUP(C92,{"29 -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P92" s="8" t="str">
        <f t="shared" si="23"/>
        <v/>
      </c>
      <c r="Q92" s="8">
        <f t="shared" si="26"/>
        <v>0</v>
      </c>
      <c r="R92" s="8">
        <f t="shared" si="27"/>
        <v>0</v>
      </c>
      <c r="S92" s="8">
        <f t="shared" si="15"/>
        <v>0</v>
      </c>
      <c r="T92" s="8">
        <f t="shared" si="16"/>
        <v>0</v>
      </c>
      <c r="U92" s="8">
        <f t="shared" si="17"/>
        <v>0</v>
      </c>
      <c r="V92" s="8">
        <f t="shared" si="18"/>
        <v>0</v>
      </c>
      <c r="W92" s="8">
        <f t="shared" si="19"/>
        <v>0</v>
      </c>
      <c r="X92" s="8">
        <f t="shared" si="20"/>
        <v>0</v>
      </c>
      <c r="Y92" s="8">
        <f t="shared" si="21"/>
        <v>0</v>
      </c>
    </row>
    <row r="93" spans="2:25" x14ac:dyDescent="0.25">
      <c r="B93" s="76" t="str">
        <f t="shared" si="22"/>
        <v>!!!</v>
      </c>
      <c r="C93" s="381"/>
      <c r="D93" s="243"/>
      <c r="E93" s="333"/>
      <c r="F93" s="305"/>
      <c r="G93" s="305"/>
      <c r="H93" s="305"/>
      <c r="I93" s="305"/>
      <c r="J93" s="262" t="str">
        <f t="shared" si="12"/>
        <v/>
      </c>
      <c r="K93" s="261"/>
      <c r="L93" s="327"/>
      <c r="N93" s="8" t="str">
        <f t="shared" si="24"/>
        <v>LEER</v>
      </c>
      <c r="O93" s="8" t="str">
        <f>VLOOKUP(C93,{"29 -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P93" s="8" t="str">
        <f t="shared" si="23"/>
        <v/>
      </c>
      <c r="Q93" s="8">
        <f t="shared" si="26"/>
        <v>0</v>
      </c>
      <c r="R93" s="8">
        <f t="shared" si="27"/>
        <v>0</v>
      </c>
      <c r="S93" s="8">
        <f t="shared" si="15"/>
        <v>0</v>
      </c>
      <c r="T93" s="8">
        <f t="shared" si="16"/>
        <v>0</v>
      </c>
      <c r="U93" s="8">
        <f t="shared" si="17"/>
        <v>0</v>
      </c>
      <c r="V93" s="8">
        <f t="shared" si="18"/>
        <v>0</v>
      </c>
      <c r="W93" s="8">
        <f t="shared" si="19"/>
        <v>0</v>
      </c>
      <c r="X93" s="8">
        <f t="shared" si="20"/>
        <v>0</v>
      </c>
      <c r="Y93" s="8">
        <f t="shared" si="21"/>
        <v>0</v>
      </c>
    </row>
    <row r="94" spans="2:25" x14ac:dyDescent="0.25">
      <c r="B94" s="76" t="str">
        <f t="shared" si="22"/>
        <v>!!!</v>
      </c>
      <c r="C94" s="381"/>
      <c r="D94" s="243"/>
      <c r="E94" s="243"/>
      <c r="F94" s="305"/>
      <c r="G94" s="305"/>
      <c r="H94" s="305"/>
      <c r="I94" s="305"/>
      <c r="J94" s="262" t="str">
        <f t="shared" si="12"/>
        <v/>
      </c>
      <c r="K94" s="261"/>
      <c r="L94" s="327"/>
      <c r="N94" s="8" t="str">
        <f t="shared" si="24"/>
        <v>LEER</v>
      </c>
      <c r="O94" s="8" t="str">
        <f>VLOOKUP(C94,{"29 -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P94" s="8" t="str">
        <f t="shared" si="23"/>
        <v/>
      </c>
      <c r="Q94" s="8">
        <f t="shared" si="26"/>
        <v>0</v>
      </c>
      <c r="R94" s="8">
        <f t="shared" si="27"/>
        <v>0</v>
      </c>
      <c r="S94" s="8">
        <f t="shared" si="15"/>
        <v>0</v>
      </c>
      <c r="T94" s="8">
        <f t="shared" si="16"/>
        <v>0</v>
      </c>
      <c r="U94" s="8">
        <f t="shared" si="17"/>
        <v>0</v>
      </c>
      <c r="V94" s="8">
        <f t="shared" si="18"/>
        <v>0</v>
      </c>
      <c r="W94" s="8">
        <f t="shared" si="19"/>
        <v>0</v>
      </c>
      <c r="X94" s="8">
        <f t="shared" si="20"/>
        <v>0</v>
      </c>
      <c r="Y94" s="8">
        <f t="shared" si="21"/>
        <v>0</v>
      </c>
    </row>
    <row r="95" spans="2:25" x14ac:dyDescent="0.25">
      <c r="B95" s="76" t="str">
        <f>IF(SUM(Q95:R95)&lt;2,"!!!","")</f>
        <v>!!!</v>
      </c>
      <c r="C95" s="44"/>
      <c r="D95" s="44"/>
      <c r="E95" s="44"/>
      <c r="F95" s="44"/>
      <c r="G95" s="44"/>
      <c r="H95" s="44"/>
      <c r="I95" s="355"/>
      <c r="J95" s="355"/>
      <c r="K95" s="355"/>
      <c r="L95" s="326"/>
    </row>
    <row r="96" spans="2:25" x14ac:dyDescent="0.25">
      <c r="B96" s="316" t="s">
        <v>532</v>
      </c>
      <c r="C96" s="317" t="s">
        <v>530</v>
      </c>
      <c r="D96" s="44"/>
      <c r="E96" s="44"/>
      <c r="F96" s="44"/>
      <c r="G96" s="44"/>
      <c r="H96" s="44"/>
      <c r="I96" s="355"/>
      <c r="J96" s="355"/>
      <c r="K96" s="355"/>
      <c r="L96" s="326"/>
    </row>
    <row r="97" spans="2:22" x14ac:dyDescent="0.25">
      <c r="B97" s="316"/>
      <c r="C97" s="119" t="s">
        <v>531</v>
      </c>
      <c r="D97" s="44"/>
      <c r="E97" s="44"/>
      <c r="F97" s="44"/>
      <c r="G97" s="44"/>
      <c r="H97" s="44"/>
      <c r="I97" s="358"/>
      <c r="J97" s="358"/>
      <c r="K97" s="358"/>
      <c r="L97" s="359"/>
    </row>
    <row r="98" spans="2:22" ht="45" x14ac:dyDescent="0.25">
      <c r="B98" s="76"/>
      <c r="C98" s="207" t="s">
        <v>559</v>
      </c>
      <c r="D98" s="252" t="s">
        <v>220</v>
      </c>
      <c r="E98" s="252" t="s">
        <v>340</v>
      </c>
      <c r="F98" s="206" t="s">
        <v>221</v>
      </c>
      <c r="G98" s="44"/>
      <c r="H98" s="44"/>
      <c r="I98" s="358"/>
      <c r="J98" s="358"/>
      <c r="K98" s="358"/>
      <c r="L98" s="359"/>
    </row>
    <row r="99" spans="2:22" x14ac:dyDescent="0.25">
      <c r="B99" s="76" t="str">
        <f t="shared" ref="B99:B100" si="28">IF(SUM(Q99:T99)&lt;4,"!!!","")</f>
        <v>!!!</v>
      </c>
      <c r="C99" s="381"/>
      <c r="D99" s="264"/>
      <c r="E99" s="247"/>
      <c r="F99" s="247"/>
      <c r="G99" s="44"/>
      <c r="H99" s="44"/>
      <c r="I99" s="358"/>
      <c r="J99" s="358"/>
      <c r="K99" s="358"/>
      <c r="L99" s="359"/>
      <c r="N99" s="8" t="s">
        <v>112</v>
      </c>
      <c r="O99" s="8" t="str">
        <f>IF(C99&lt;&gt;"","JN","")</f>
        <v/>
      </c>
      <c r="P99" s="8" t="str">
        <f t="shared" ref="P99" si="29">IF(C99&lt;&gt;"","JN","")</f>
        <v/>
      </c>
      <c r="Q99" s="332">
        <f t="shared" ref="Q99:Q101" si="30">IF(LEN(C99)&gt;0,1,0)</f>
        <v>0</v>
      </c>
      <c r="R99" s="332">
        <f t="shared" ref="R99:R101" si="31">IF(LEN(D99)&gt;0,1,0)</f>
        <v>0</v>
      </c>
      <c r="S99" s="332">
        <f t="shared" ref="S99:S101" si="32">IF(LEN(E99)&gt;0,1,0)</f>
        <v>0</v>
      </c>
      <c r="T99" s="332">
        <f t="shared" ref="T99:T101" si="33">IF(LEN(F99)&gt;0,1,0)</f>
        <v>0</v>
      </c>
    </row>
    <row r="100" spans="2:22" x14ac:dyDescent="0.25">
      <c r="B100" s="76" t="str">
        <f t="shared" si="28"/>
        <v>!!!</v>
      </c>
      <c r="C100" s="381"/>
      <c r="D100" s="264"/>
      <c r="E100" s="247"/>
      <c r="F100" s="247"/>
      <c r="G100" s="44"/>
      <c r="H100" s="44"/>
      <c r="I100" s="358"/>
      <c r="J100" s="358"/>
      <c r="K100" s="358"/>
      <c r="L100" s="359"/>
      <c r="N100" s="8" t="str">
        <f>IF(C99&lt;&gt;"","Einrichtungen2","LEER")</f>
        <v>LEER</v>
      </c>
      <c r="O100" s="8" t="str">
        <f t="shared" ref="O100:O101" si="34">IF(C100&lt;&gt;"","JN","")</f>
        <v/>
      </c>
      <c r="P100" s="8" t="str">
        <f t="shared" ref="P100:P101" si="35">IF(C100&lt;&gt;"","JN","")</f>
        <v/>
      </c>
      <c r="Q100" s="332">
        <f t="shared" si="30"/>
        <v>0</v>
      </c>
      <c r="R100" s="332">
        <f t="shared" si="31"/>
        <v>0</v>
      </c>
      <c r="S100" s="332">
        <f t="shared" si="32"/>
        <v>0</v>
      </c>
      <c r="T100" s="332">
        <f t="shared" si="33"/>
        <v>0</v>
      </c>
    </row>
    <row r="101" spans="2:22" x14ac:dyDescent="0.25">
      <c r="B101" s="76" t="str">
        <f>IF(SUM(Q101:T101)&lt;4,"!!!","")</f>
        <v>!!!</v>
      </c>
      <c r="C101" s="381"/>
      <c r="D101" s="264"/>
      <c r="E101" s="247"/>
      <c r="F101" s="247"/>
      <c r="G101" s="44"/>
      <c r="H101" s="44"/>
      <c r="I101" s="358"/>
      <c r="J101" s="358"/>
      <c r="K101" s="358"/>
      <c r="L101" s="359"/>
      <c r="N101" s="8" t="str">
        <f t="shared" ref="N101" si="36">IF(C100&lt;&gt;"","Einrichtungen2","LEER")</f>
        <v>LEER</v>
      </c>
      <c r="O101" s="8" t="str">
        <f t="shared" si="34"/>
        <v/>
      </c>
      <c r="P101" s="8" t="str">
        <f t="shared" si="35"/>
        <v/>
      </c>
      <c r="Q101" s="332">
        <f t="shared" si="30"/>
        <v>0</v>
      </c>
      <c r="R101" s="332">
        <f t="shared" si="31"/>
        <v>0</v>
      </c>
      <c r="S101" s="332">
        <f t="shared" si="32"/>
        <v>0</v>
      </c>
      <c r="T101" s="332">
        <f t="shared" si="33"/>
        <v>0</v>
      </c>
    </row>
    <row r="102" spans="2:22" x14ac:dyDescent="0.25">
      <c r="B102" s="76" t="str">
        <f>IF(SUM(Q102:R102)&lt;2,"!!!","")</f>
        <v>!!!</v>
      </c>
      <c r="C102" s="44"/>
      <c r="D102" s="44"/>
      <c r="E102" s="44"/>
      <c r="F102" s="44"/>
      <c r="G102" s="44"/>
      <c r="H102" s="44"/>
      <c r="I102" s="358"/>
      <c r="J102" s="358"/>
      <c r="K102" s="358"/>
      <c r="L102" s="359"/>
    </row>
    <row r="103" spans="2:22" x14ac:dyDescent="0.25">
      <c r="B103" s="316" t="s">
        <v>533</v>
      </c>
      <c r="C103" s="317" t="s">
        <v>534</v>
      </c>
      <c r="D103" s="44"/>
      <c r="E103" s="44"/>
      <c r="F103" s="44"/>
      <c r="G103" s="44"/>
      <c r="H103" s="44"/>
      <c r="I103" s="358"/>
      <c r="J103" s="358"/>
      <c r="K103" s="358"/>
      <c r="L103" s="359"/>
    </row>
    <row r="104" spans="2:22" x14ac:dyDescent="0.25">
      <c r="B104" s="316"/>
      <c r="C104" s="119" t="s">
        <v>535</v>
      </c>
      <c r="D104" s="44"/>
      <c r="E104" s="44"/>
      <c r="F104" s="44"/>
      <c r="G104" s="44"/>
      <c r="H104" s="44"/>
      <c r="I104" s="358"/>
      <c r="J104" s="358"/>
      <c r="K104" s="358"/>
      <c r="L104" s="359"/>
    </row>
    <row r="105" spans="2:22" ht="90" x14ac:dyDescent="0.25">
      <c r="B105" s="76"/>
      <c r="C105" s="348" t="s">
        <v>559</v>
      </c>
      <c r="D105" s="348" t="s">
        <v>337</v>
      </c>
      <c r="E105" s="265" t="s">
        <v>217</v>
      </c>
      <c r="F105" s="265" t="s">
        <v>218</v>
      </c>
      <c r="G105" s="266" t="s">
        <v>219</v>
      </c>
      <c r="H105" s="265" t="s">
        <v>330</v>
      </c>
      <c r="I105" s="358"/>
      <c r="J105" s="358"/>
      <c r="K105" s="358"/>
      <c r="L105" s="359"/>
    </row>
    <row r="106" spans="2:22" x14ac:dyDescent="0.25">
      <c r="B106" s="76" t="str">
        <f>IF(SUM(Q106:U106)&lt;5,"!!!","")</f>
        <v>!!!</v>
      </c>
      <c r="C106" s="381"/>
      <c r="D106" s="363"/>
      <c r="E106" s="255"/>
      <c r="F106" s="255"/>
      <c r="G106" s="306"/>
      <c r="H106" s="364"/>
      <c r="I106" s="358"/>
      <c r="J106" s="358"/>
      <c r="K106" s="358"/>
      <c r="L106" s="359"/>
      <c r="N106" s="8" t="s">
        <v>112</v>
      </c>
      <c r="O106" s="8" t="str">
        <f>IF($C106&lt;&gt;"","Anrechnungstatbestand","")</f>
        <v/>
      </c>
      <c r="P106" s="8" t="str">
        <f>VLOOKUP($C106,{"29 -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06" s="8">
        <f t="shared" ref="Q106" si="37">IF(LEN(C106)&gt;0,1,0)</f>
        <v>0</v>
      </c>
      <c r="R106" s="8">
        <f t="shared" ref="R106" si="38">IF(LEN(D106)&gt;0,1,0)</f>
        <v>0</v>
      </c>
      <c r="S106" s="8">
        <f t="shared" ref="S106" si="39">IF(LEN(E106)&gt;0,1,0)</f>
        <v>0</v>
      </c>
      <c r="T106" s="8">
        <f t="shared" ref="T106" si="40">IF(LEN(F106)&gt;0,1,0)</f>
        <v>0</v>
      </c>
      <c r="U106" s="8">
        <f t="shared" ref="U106" si="41">IF(LEN(G106)&gt;0,1,0)</f>
        <v>0</v>
      </c>
      <c r="V106" s="8">
        <f t="shared" ref="V106" si="42">IF(LEN(H106)&gt;0,1,0)</f>
        <v>0</v>
      </c>
    </row>
    <row r="107" spans="2:22" x14ac:dyDescent="0.25">
      <c r="B107" s="76" t="str">
        <f t="shared" ref="B107:B170" si="43">IF(SUM(Q107:U107)&lt;5,"!!!","")</f>
        <v>!!!</v>
      </c>
      <c r="C107" s="381"/>
      <c r="D107" s="363"/>
      <c r="E107" s="255"/>
      <c r="F107" s="255"/>
      <c r="G107" s="306"/>
      <c r="H107" s="364"/>
      <c r="I107" s="358"/>
      <c r="J107" s="358"/>
      <c r="K107" s="358"/>
      <c r="L107" s="359"/>
      <c r="N107" s="8" t="str">
        <f t="shared" ref="N107:N138" si="44">IF(C106&lt;&gt;"","Einrichtungen2","LEER")</f>
        <v>LEER</v>
      </c>
      <c r="O107" s="8" t="str">
        <f>VLOOKUP(C107,{"29 -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07" s="8">
        <f t="shared" ref="Q107:Q170" si="45">IF(LEN(C107)&gt;0,1,0)</f>
        <v>0</v>
      </c>
      <c r="R107" s="8">
        <f t="shared" ref="R107:R170" si="46">IF(LEN(D107)&gt;0,1,0)</f>
        <v>0</v>
      </c>
      <c r="S107" s="8">
        <f t="shared" ref="S107:S170" si="47">IF(LEN(E107)&gt;0,1,0)</f>
        <v>0</v>
      </c>
      <c r="T107" s="8">
        <f t="shared" ref="T107:T170" si="48">IF(LEN(F107)&gt;0,1,0)</f>
        <v>0</v>
      </c>
      <c r="U107" s="8">
        <f t="shared" ref="U107:U170" si="49">IF(LEN(G107)&gt;0,1,0)</f>
        <v>0</v>
      </c>
      <c r="V107" s="8">
        <f t="shared" ref="V107:V170" si="50">IF(LEN(H107)&gt;0,1,0)</f>
        <v>0</v>
      </c>
    </row>
    <row r="108" spans="2:22" x14ac:dyDescent="0.25">
      <c r="B108" s="76" t="str">
        <f t="shared" si="43"/>
        <v>!!!</v>
      </c>
      <c r="C108" s="381"/>
      <c r="D108" s="363"/>
      <c r="E108" s="255"/>
      <c r="F108" s="255"/>
      <c r="G108" s="306"/>
      <c r="H108" s="364"/>
      <c r="I108" s="358"/>
      <c r="J108" s="358"/>
      <c r="K108" s="358"/>
      <c r="L108" s="359"/>
      <c r="N108" s="8" t="str">
        <f t="shared" si="44"/>
        <v>LEER</v>
      </c>
      <c r="O108" s="8" t="str">
        <f>VLOOKUP(C108,{"29 -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08" s="8">
        <f t="shared" si="45"/>
        <v>0</v>
      </c>
      <c r="R108" s="8">
        <f t="shared" si="46"/>
        <v>0</v>
      </c>
      <c r="S108" s="8">
        <f t="shared" si="47"/>
        <v>0</v>
      </c>
      <c r="T108" s="8">
        <f t="shared" si="48"/>
        <v>0</v>
      </c>
      <c r="U108" s="8">
        <f t="shared" si="49"/>
        <v>0</v>
      </c>
      <c r="V108" s="8">
        <f t="shared" si="50"/>
        <v>0</v>
      </c>
    </row>
    <row r="109" spans="2:22" x14ac:dyDescent="0.25">
      <c r="B109" s="76" t="str">
        <f t="shared" si="43"/>
        <v>!!!</v>
      </c>
      <c r="C109" s="381"/>
      <c r="D109" s="363"/>
      <c r="E109" s="255"/>
      <c r="F109" s="255"/>
      <c r="G109" s="306"/>
      <c r="H109" s="364"/>
      <c r="I109" s="358"/>
      <c r="J109" s="358"/>
      <c r="K109" s="358"/>
      <c r="L109" s="359"/>
      <c r="N109" s="8" t="str">
        <f t="shared" si="44"/>
        <v>LEER</v>
      </c>
      <c r="O109" s="8" t="str">
        <f>VLOOKUP(C109,{"29 -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09" s="8">
        <f t="shared" si="45"/>
        <v>0</v>
      </c>
      <c r="R109" s="8">
        <f t="shared" si="46"/>
        <v>0</v>
      </c>
      <c r="S109" s="8">
        <f t="shared" si="47"/>
        <v>0</v>
      </c>
      <c r="T109" s="8">
        <f t="shared" si="48"/>
        <v>0</v>
      </c>
      <c r="U109" s="8">
        <f t="shared" si="49"/>
        <v>0</v>
      </c>
      <c r="V109" s="8">
        <f t="shared" si="50"/>
        <v>0</v>
      </c>
    </row>
    <row r="110" spans="2:22" x14ac:dyDescent="0.25">
      <c r="B110" s="76" t="str">
        <f t="shared" si="43"/>
        <v>!!!</v>
      </c>
      <c r="C110" s="381"/>
      <c r="D110" s="363"/>
      <c r="E110" s="255"/>
      <c r="F110" s="255"/>
      <c r="G110" s="306"/>
      <c r="H110" s="364"/>
      <c r="I110" s="358"/>
      <c r="J110" s="358"/>
      <c r="K110" s="358"/>
      <c r="L110" s="359"/>
      <c r="N110" s="8" t="str">
        <f t="shared" si="44"/>
        <v>LEER</v>
      </c>
      <c r="O110" s="8" t="str">
        <f>VLOOKUP(C110,{"29 -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10" s="8">
        <f t="shared" si="45"/>
        <v>0</v>
      </c>
      <c r="R110" s="8">
        <f t="shared" si="46"/>
        <v>0</v>
      </c>
      <c r="S110" s="8">
        <f t="shared" si="47"/>
        <v>0</v>
      </c>
      <c r="T110" s="8">
        <f t="shared" si="48"/>
        <v>0</v>
      </c>
      <c r="U110" s="8">
        <f t="shared" si="49"/>
        <v>0</v>
      </c>
      <c r="V110" s="8">
        <f t="shared" si="50"/>
        <v>0</v>
      </c>
    </row>
    <row r="111" spans="2:22" x14ac:dyDescent="0.25">
      <c r="B111" s="76" t="str">
        <f t="shared" si="43"/>
        <v>!!!</v>
      </c>
      <c r="C111" s="381"/>
      <c r="D111" s="363"/>
      <c r="E111" s="255"/>
      <c r="F111" s="255"/>
      <c r="G111" s="306"/>
      <c r="H111" s="364"/>
      <c r="I111" s="358"/>
      <c r="J111" s="358"/>
      <c r="K111" s="358"/>
      <c r="L111" s="359"/>
      <c r="N111" s="8" t="str">
        <f t="shared" si="44"/>
        <v>LEER</v>
      </c>
      <c r="O111" s="8" t="str">
        <f>VLOOKUP(C111,{"29 -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11" s="8">
        <f t="shared" si="45"/>
        <v>0</v>
      </c>
      <c r="R111" s="8">
        <f t="shared" si="46"/>
        <v>0</v>
      </c>
      <c r="S111" s="8">
        <f t="shared" si="47"/>
        <v>0</v>
      </c>
      <c r="T111" s="8">
        <f t="shared" si="48"/>
        <v>0</v>
      </c>
      <c r="U111" s="8">
        <f t="shared" si="49"/>
        <v>0</v>
      </c>
      <c r="V111" s="8">
        <f t="shared" si="50"/>
        <v>0</v>
      </c>
    </row>
    <row r="112" spans="2:22" x14ac:dyDescent="0.25">
      <c r="B112" s="76" t="str">
        <f t="shared" si="43"/>
        <v>!!!</v>
      </c>
      <c r="C112" s="381"/>
      <c r="D112" s="363"/>
      <c r="E112" s="255"/>
      <c r="F112" s="255"/>
      <c r="G112" s="306"/>
      <c r="H112" s="364"/>
      <c r="I112" s="358"/>
      <c r="J112" s="358"/>
      <c r="K112" s="358"/>
      <c r="L112" s="359"/>
      <c r="N112" s="8" t="str">
        <f t="shared" si="44"/>
        <v>LEER</v>
      </c>
      <c r="O112" s="8" t="str">
        <f>VLOOKUP(C112,{"29 -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12" s="8">
        <f t="shared" si="45"/>
        <v>0</v>
      </c>
      <c r="R112" s="8">
        <f t="shared" si="46"/>
        <v>0</v>
      </c>
      <c r="S112" s="8">
        <f t="shared" si="47"/>
        <v>0</v>
      </c>
      <c r="T112" s="8">
        <f t="shared" si="48"/>
        <v>0</v>
      </c>
      <c r="U112" s="8">
        <f t="shared" si="49"/>
        <v>0</v>
      </c>
      <c r="V112" s="8">
        <f t="shared" si="50"/>
        <v>0</v>
      </c>
    </row>
    <row r="113" spans="2:22" x14ac:dyDescent="0.25">
      <c r="B113" s="76" t="str">
        <f t="shared" si="43"/>
        <v>!!!</v>
      </c>
      <c r="C113" s="381"/>
      <c r="D113" s="363"/>
      <c r="E113" s="255"/>
      <c r="F113" s="255"/>
      <c r="G113" s="306"/>
      <c r="H113" s="364"/>
      <c r="I113" s="358"/>
      <c r="J113" s="358"/>
      <c r="K113" s="358"/>
      <c r="L113" s="359"/>
      <c r="N113" s="8" t="str">
        <f t="shared" si="44"/>
        <v>LEER</v>
      </c>
      <c r="O113" s="8" t="str">
        <f>VLOOKUP(C113,{"29 -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13" s="8">
        <f t="shared" si="45"/>
        <v>0</v>
      </c>
      <c r="R113" s="8">
        <f t="shared" si="46"/>
        <v>0</v>
      </c>
      <c r="S113" s="8">
        <f t="shared" si="47"/>
        <v>0</v>
      </c>
      <c r="T113" s="8">
        <f t="shared" si="48"/>
        <v>0</v>
      </c>
      <c r="U113" s="8">
        <f t="shared" si="49"/>
        <v>0</v>
      </c>
      <c r="V113" s="8">
        <f t="shared" si="50"/>
        <v>0</v>
      </c>
    </row>
    <row r="114" spans="2:22" x14ac:dyDescent="0.25">
      <c r="B114" s="76" t="str">
        <f t="shared" si="43"/>
        <v>!!!</v>
      </c>
      <c r="C114" s="381"/>
      <c r="D114" s="363"/>
      <c r="E114" s="255"/>
      <c r="F114" s="255"/>
      <c r="G114" s="306"/>
      <c r="H114" s="364"/>
      <c r="I114" s="358"/>
      <c r="J114" s="358"/>
      <c r="K114" s="358"/>
      <c r="L114" s="359"/>
      <c r="N114" s="8" t="str">
        <f t="shared" si="44"/>
        <v>LEER</v>
      </c>
      <c r="O114" s="8" t="str">
        <f>VLOOKUP(C114,{"29 -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14" s="8">
        <f t="shared" si="45"/>
        <v>0</v>
      </c>
      <c r="R114" s="8">
        <f t="shared" si="46"/>
        <v>0</v>
      </c>
      <c r="S114" s="8">
        <f t="shared" si="47"/>
        <v>0</v>
      </c>
      <c r="T114" s="8">
        <f t="shared" si="48"/>
        <v>0</v>
      </c>
      <c r="U114" s="8">
        <f t="shared" si="49"/>
        <v>0</v>
      </c>
      <c r="V114" s="8">
        <f t="shared" si="50"/>
        <v>0</v>
      </c>
    </row>
    <row r="115" spans="2:22" x14ac:dyDescent="0.25">
      <c r="B115" s="76" t="str">
        <f t="shared" si="43"/>
        <v>!!!</v>
      </c>
      <c r="C115" s="381"/>
      <c r="D115" s="363"/>
      <c r="E115" s="255"/>
      <c r="F115" s="255"/>
      <c r="G115" s="306"/>
      <c r="H115" s="364"/>
      <c r="I115" s="358"/>
      <c r="J115" s="358"/>
      <c r="K115" s="358"/>
      <c r="L115" s="359"/>
      <c r="N115" s="8" t="str">
        <f t="shared" si="44"/>
        <v>LEER</v>
      </c>
      <c r="O115" s="8" t="str">
        <f>VLOOKUP(C115,{"29 -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15" s="8">
        <f t="shared" si="45"/>
        <v>0</v>
      </c>
      <c r="R115" s="8">
        <f t="shared" si="46"/>
        <v>0</v>
      </c>
      <c r="S115" s="8">
        <f t="shared" si="47"/>
        <v>0</v>
      </c>
      <c r="T115" s="8">
        <f t="shared" si="48"/>
        <v>0</v>
      </c>
      <c r="U115" s="8">
        <f t="shared" si="49"/>
        <v>0</v>
      </c>
      <c r="V115" s="8">
        <f t="shared" si="50"/>
        <v>0</v>
      </c>
    </row>
    <row r="116" spans="2:22" x14ac:dyDescent="0.25">
      <c r="B116" s="76" t="str">
        <f t="shared" si="43"/>
        <v>!!!</v>
      </c>
      <c r="C116" s="381"/>
      <c r="D116" s="363"/>
      <c r="E116" s="255"/>
      <c r="F116" s="255"/>
      <c r="G116" s="306"/>
      <c r="H116" s="364"/>
      <c r="I116" s="358"/>
      <c r="J116" s="358"/>
      <c r="K116" s="358"/>
      <c r="L116" s="359"/>
      <c r="N116" s="8" t="str">
        <f t="shared" si="44"/>
        <v>LEER</v>
      </c>
      <c r="O116" s="8" t="str">
        <f>VLOOKUP(C116,{"29 -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16" s="8">
        <f t="shared" si="45"/>
        <v>0</v>
      </c>
      <c r="R116" s="8">
        <f t="shared" si="46"/>
        <v>0</v>
      </c>
      <c r="S116" s="8">
        <f t="shared" si="47"/>
        <v>0</v>
      </c>
      <c r="T116" s="8">
        <f t="shared" si="48"/>
        <v>0</v>
      </c>
      <c r="U116" s="8">
        <f t="shared" si="49"/>
        <v>0</v>
      </c>
      <c r="V116" s="8">
        <f t="shared" si="50"/>
        <v>0</v>
      </c>
    </row>
    <row r="117" spans="2:22" x14ac:dyDescent="0.25">
      <c r="B117" s="76" t="str">
        <f t="shared" si="43"/>
        <v>!!!</v>
      </c>
      <c r="C117" s="381"/>
      <c r="D117" s="363"/>
      <c r="E117" s="255"/>
      <c r="F117" s="255"/>
      <c r="G117" s="306"/>
      <c r="H117" s="364"/>
      <c r="I117" s="358"/>
      <c r="J117" s="358"/>
      <c r="K117" s="358"/>
      <c r="L117" s="359"/>
      <c r="N117" s="8" t="str">
        <f t="shared" si="44"/>
        <v>LEER</v>
      </c>
      <c r="O117" s="8" t="str">
        <f>VLOOKUP(C117,{"29 -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17" s="8">
        <f t="shared" si="45"/>
        <v>0</v>
      </c>
      <c r="R117" s="8">
        <f t="shared" si="46"/>
        <v>0</v>
      </c>
      <c r="S117" s="8">
        <f t="shared" si="47"/>
        <v>0</v>
      </c>
      <c r="T117" s="8">
        <f t="shared" si="48"/>
        <v>0</v>
      </c>
      <c r="U117" s="8">
        <f t="shared" si="49"/>
        <v>0</v>
      </c>
      <c r="V117" s="8">
        <f t="shared" si="50"/>
        <v>0</v>
      </c>
    </row>
    <row r="118" spans="2:22" x14ac:dyDescent="0.25">
      <c r="B118" s="76" t="str">
        <f t="shared" si="43"/>
        <v>!!!</v>
      </c>
      <c r="C118" s="381"/>
      <c r="D118" s="363"/>
      <c r="E118" s="255"/>
      <c r="F118" s="255"/>
      <c r="G118" s="306"/>
      <c r="H118" s="364"/>
      <c r="I118" s="358"/>
      <c r="J118" s="358"/>
      <c r="K118" s="358"/>
      <c r="L118" s="359"/>
      <c r="N118" s="8" t="str">
        <f t="shared" si="44"/>
        <v>LEER</v>
      </c>
      <c r="O118" s="8" t="str">
        <f>VLOOKUP(C118,{"29 -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18" s="8">
        <f t="shared" si="45"/>
        <v>0</v>
      </c>
      <c r="R118" s="8">
        <f t="shared" si="46"/>
        <v>0</v>
      </c>
      <c r="S118" s="8">
        <f t="shared" si="47"/>
        <v>0</v>
      </c>
      <c r="T118" s="8">
        <f t="shared" si="48"/>
        <v>0</v>
      </c>
      <c r="U118" s="8">
        <f t="shared" si="49"/>
        <v>0</v>
      </c>
      <c r="V118" s="8">
        <f t="shared" si="50"/>
        <v>0</v>
      </c>
    </row>
    <row r="119" spans="2:22" x14ac:dyDescent="0.25">
      <c r="B119" s="76" t="str">
        <f t="shared" si="43"/>
        <v>!!!</v>
      </c>
      <c r="C119" s="381"/>
      <c r="D119" s="363"/>
      <c r="E119" s="255"/>
      <c r="F119" s="255"/>
      <c r="G119" s="306"/>
      <c r="H119" s="364"/>
      <c r="I119" s="358"/>
      <c r="J119" s="358"/>
      <c r="K119" s="358"/>
      <c r="L119" s="359"/>
      <c r="N119" s="8" t="str">
        <f t="shared" si="44"/>
        <v>LEER</v>
      </c>
      <c r="O119" s="8" t="str">
        <f>VLOOKUP(C119,{"29 -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19" s="8">
        <f t="shared" si="45"/>
        <v>0</v>
      </c>
      <c r="R119" s="8">
        <f t="shared" si="46"/>
        <v>0</v>
      </c>
      <c r="S119" s="8">
        <f t="shared" si="47"/>
        <v>0</v>
      </c>
      <c r="T119" s="8">
        <f t="shared" si="48"/>
        <v>0</v>
      </c>
      <c r="U119" s="8">
        <f t="shared" si="49"/>
        <v>0</v>
      </c>
      <c r="V119" s="8">
        <f t="shared" si="50"/>
        <v>0</v>
      </c>
    </row>
    <row r="120" spans="2:22" x14ac:dyDescent="0.25">
      <c r="B120" s="76" t="str">
        <f t="shared" si="43"/>
        <v>!!!</v>
      </c>
      <c r="C120" s="381"/>
      <c r="D120" s="363"/>
      <c r="E120" s="255"/>
      <c r="F120" s="255"/>
      <c r="G120" s="306"/>
      <c r="H120" s="364"/>
      <c r="I120" s="358"/>
      <c r="J120" s="358"/>
      <c r="K120" s="358"/>
      <c r="L120" s="359"/>
      <c r="N120" s="8" t="str">
        <f t="shared" si="44"/>
        <v>LEER</v>
      </c>
      <c r="O120" s="8" t="str">
        <f>VLOOKUP(C120,{"29 -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20" s="8">
        <f t="shared" si="45"/>
        <v>0</v>
      </c>
      <c r="R120" s="8">
        <f t="shared" si="46"/>
        <v>0</v>
      </c>
      <c r="S120" s="8">
        <f t="shared" si="47"/>
        <v>0</v>
      </c>
      <c r="T120" s="8">
        <f t="shared" si="48"/>
        <v>0</v>
      </c>
      <c r="U120" s="8">
        <f t="shared" si="49"/>
        <v>0</v>
      </c>
      <c r="V120" s="8">
        <f t="shared" si="50"/>
        <v>0</v>
      </c>
    </row>
    <row r="121" spans="2:22" x14ac:dyDescent="0.25">
      <c r="B121" s="76" t="str">
        <f t="shared" si="43"/>
        <v>!!!</v>
      </c>
      <c r="C121" s="381"/>
      <c r="D121" s="363"/>
      <c r="E121" s="255"/>
      <c r="F121" s="255"/>
      <c r="G121" s="306"/>
      <c r="H121" s="364"/>
      <c r="I121" s="358"/>
      <c r="J121" s="358"/>
      <c r="K121" s="358"/>
      <c r="L121" s="359"/>
      <c r="N121" s="8" t="str">
        <f t="shared" si="44"/>
        <v>LEER</v>
      </c>
      <c r="O121" s="8" t="str">
        <f>VLOOKUP(C121,{"29 -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21" s="8">
        <f t="shared" si="45"/>
        <v>0</v>
      </c>
      <c r="R121" s="8">
        <f t="shared" si="46"/>
        <v>0</v>
      </c>
      <c r="S121" s="8">
        <f t="shared" si="47"/>
        <v>0</v>
      </c>
      <c r="T121" s="8">
        <f t="shared" si="48"/>
        <v>0</v>
      </c>
      <c r="U121" s="8">
        <f t="shared" si="49"/>
        <v>0</v>
      </c>
      <c r="V121" s="8">
        <f t="shared" si="50"/>
        <v>0</v>
      </c>
    </row>
    <row r="122" spans="2:22" x14ac:dyDescent="0.25">
      <c r="B122" s="76" t="str">
        <f t="shared" si="43"/>
        <v>!!!</v>
      </c>
      <c r="C122" s="381"/>
      <c r="D122" s="363"/>
      <c r="E122" s="255"/>
      <c r="F122" s="255"/>
      <c r="G122" s="306"/>
      <c r="H122" s="364"/>
      <c r="I122" s="358"/>
      <c r="J122" s="358"/>
      <c r="K122" s="358"/>
      <c r="L122" s="359"/>
      <c r="N122" s="8" t="str">
        <f t="shared" si="44"/>
        <v>LEER</v>
      </c>
      <c r="O122" s="8" t="str">
        <f>VLOOKUP(C122,{"29 -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22" s="8">
        <f t="shared" si="45"/>
        <v>0</v>
      </c>
      <c r="R122" s="8">
        <f t="shared" si="46"/>
        <v>0</v>
      </c>
      <c r="S122" s="8">
        <f t="shared" si="47"/>
        <v>0</v>
      </c>
      <c r="T122" s="8">
        <f t="shared" si="48"/>
        <v>0</v>
      </c>
      <c r="U122" s="8">
        <f t="shared" si="49"/>
        <v>0</v>
      </c>
      <c r="V122" s="8">
        <f t="shared" si="50"/>
        <v>0</v>
      </c>
    </row>
    <row r="123" spans="2:22" x14ac:dyDescent="0.25">
      <c r="B123" s="76" t="str">
        <f t="shared" si="43"/>
        <v>!!!</v>
      </c>
      <c r="C123" s="381"/>
      <c r="D123" s="363"/>
      <c r="E123" s="255"/>
      <c r="F123" s="255"/>
      <c r="G123" s="306"/>
      <c r="H123" s="364"/>
      <c r="I123" s="358"/>
      <c r="J123" s="358"/>
      <c r="K123" s="358"/>
      <c r="L123" s="359"/>
      <c r="N123" s="8" t="str">
        <f t="shared" si="44"/>
        <v>LEER</v>
      </c>
      <c r="O123" s="8" t="str">
        <f>VLOOKUP(C123,{"29 -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23" s="8">
        <f t="shared" si="45"/>
        <v>0</v>
      </c>
      <c r="R123" s="8">
        <f t="shared" si="46"/>
        <v>0</v>
      </c>
      <c r="S123" s="8">
        <f t="shared" si="47"/>
        <v>0</v>
      </c>
      <c r="T123" s="8">
        <f t="shared" si="48"/>
        <v>0</v>
      </c>
      <c r="U123" s="8">
        <f t="shared" si="49"/>
        <v>0</v>
      </c>
      <c r="V123" s="8">
        <f t="shared" si="50"/>
        <v>0</v>
      </c>
    </row>
    <row r="124" spans="2:22" x14ac:dyDescent="0.25">
      <c r="B124" s="76" t="str">
        <f t="shared" si="43"/>
        <v>!!!</v>
      </c>
      <c r="C124" s="381"/>
      <c r="D124" s="363"/>
      <c r="E124" s="255"/>
      <c r="F124" s="255"/>
      <c r="G124" s="306"/>
      <c r="H124" s="364"/>
      <c r="I124" s="358"/>
      <c r="J124" s="358"/>
      <c r="K124" s="358"/>
      <c r="L124" s="359"/>
      <c r="N124" s="8" t="str">
        <f t="shared" si="44"/>
        <v>LEER</v>
      </c>
      <c r="O124" s="8" t="str">
        <f>VLOOKUP(C124,{"29 -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24" s="8">
        <f t="shared" si="45"/>
        <v>0</v>
      </c>
      <c r="R124" s="8">
        <f t="shared" si="46"/>
        <v>0</v>
      </c>
      <c r="S124" s="8">
        <f t="shared" si="47"/>
        <v>0</v>
      </c>
      <c r="T124" s="8">
        <f t="shared" si="48"/>
        <v>0</v>
      </c>
      <c r="U124" s="8">
        <f t="shared" si="49"/>
        <v>0</v>
      </c>
      <c r="V124" s="8">
        <f t="shared" si="50"/>
        <v>0</v>
      </c>
    </row>
    <row r="125" spans="2:22" x14ac:dyDescent="0.25">
      <c r="B125" s="76" t="str">
        <f t="shared" si="43"/>
        <v>!!!</v>
      </c>
      <c r="C125" s="381"/>
      <c r="D125" s="363"/>
      <c r="E125" s="255"/>
      <c r="F125" s="255"/>
      <c r="G125" s="306"/>
      <c r="H125" s="364"/>
      <c r="I125" s="358"/>
      <c r="J125" s="358"/>
      <c r="K125" s="358"/>
      <c r="L125" s="359"/>
      <c r="N125" s="8" t="str">
        <f t="shared" si="44"/>
        <v>LEER</v>
      </c>
      <c r="O125" s="8" t="str">
        <f>VLOOKUP(C125,{"29 -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25" s="8">
        <f t="shared" si="45"/>
        <v>0</v>
      </c>
      <c r="R125" s="8">
        <f t="shared" si="46"/>
        <v>0</v>
      </c>
      <c r="S125" s="8">
        <f t="shared" si="47"/>
        <v>0</v>
      </c>
      <c r="T125" s="8">
        <f t="shared" si="48"/>
        <v>0</v>
      </c>
      <c r="U125" s="8">
        <f t="shared" si="49"/>
        <v>0</v>
      </c>
      <c r="V125" s="8">
        <f t="shared" si="50"/>
        <v>0</v>
      </c>
    </row>
    <row r="126" spans="2:22" x14ac:dyDescent="0.25">
      <c r="B126" s="76" t="str">
        <f t="shared" si="43"/>
        <v>!!!</v>
      </c>
      <c r="C126" s="381"/>
      <c r="D126" s="363"/>
      <c r="E126" s="255"/>
      <c r="F126" s="255"/>
      <c r="G126" s="306"/>
      <c r="H126" s="364"/>
      <c r="I126" s="358"/>
      <c r="J126" s="358"/>
      <c r="K126" s="358"/>
      <c r="L126" s="359"/>
      <c r="N126" s="8" t="str">
        <f t="shared" si="44"/>
        <v>LEER</v>
      </c>
      <c r="O126" s="8" t="str">
        <f>VLOOKUP(C126,{"29 -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26" s="8">
        <f t="shared" si="45"/>
        <v>0</v>
      </c>
      <c r="R126" s="8">
        <f t="shared" si="46"/>
        <v>0</v>
      </c>
      <c r="S126" s="8">
        <f t="shared" si="47"/>
        <v>0</v>
      </c>
      <c r="T126" s="8">
        <f t="shared" si="48"/>
        <v>0</v>
      </c>
      <c r="U126" s="8">
        <f t="shared" si="49"/>
        <v>0</v>
      </c>
      <c r="V126" s="8">
        <f t="shared" si="50"/>
        <v>0</v>
      </c>
    </row>
    <row r="127" spans="2:22" x14ac:dyDescent="0.25">
      <c r="B127" s="76" t="str">
        <f t="shared" si="43"/>
        <v>!!!</v>
      </c>
      <c r="C127" s="381"/>
      <c r="D127" s="363"/>
      <c r="E127" s="255"/>
      <c r="F127" s="255"/>
      <c r="G127" s="306"/>
      <c r="H127" s="364"/>
      <c r="I127" s="358"/>
      <c r="J127" s="358"/>
      <c r="K127" s="358"/>
      <c r="L127" s="359"/>
      <c r="N127" s="8" t="str">
        <f t="shared" si="44"/>
        <v>LEER</v>
      </c>
      <c r="O127" s="8" t="str">
        <f>VLOOKUP(C127,{"29 -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27" s="8">
        <f t="shared" si="45"/>
        <v>0</v>
      </c>
      <c r="R127" s="8">
        <f t="shared" si="46"/>
        <v>0</v>
      </c>
      <c r="S127" s="8">
        <f t="shared" si="47"/>
        <v>0</v>
      </c>
      <c r="T127" s="8">
        <f t="shared" si="48"/>
        <v>0</v>
      </c>
      <c r="U127" s="8">
        <f t="shared" si="49"/>
        <v>0</v>
      </c>
      <c r="V127" s="8">
        <f t="shared" si="50"/>
        <v>0</v>
      </c>
    </row>
    <row r="128" spans="2:22" x14ac:dyDescent="0.25">
      <c r="B128" s="76" t="str">
        <f t="shared" si="43"/>
        <v>!!!</v>
      </c>
      <c r="C128" s="381"/>
      <c r="D128" s="363"/>
      <c r="E128" s="255"/>
      <c r="F128" s="255"/>
      <c r="G128" s="306"/>
      <c r="H128" s="364"/>
      <c r="I128" s="358"/>
      <c r="J128" s="358"/>
      <c r="K128" s="358"/>
      <c r="L128" s="359"/>
      <c r="N128" s="8" t="str">
        <f t="shared" si="44"/>
        <v>LEER</v>
      </c>
      <c r="O128" s="8" t="str">
        <f>VLOOKUP(C128,{"29 -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28" s="8">
        <f t="shared" si="45"/>
        <v>0</v>
      </c>
      <c r="R128" s="8">
        <f t="shared" si="46"/>
        <v>0</v>
      </c>
      <c r="S128" s="8">
        <f t="shared" si="47"/>
        <v>0</v>
      </c>
      <c r="T128" s="8">
        <f t="shared" si="48"/>
        <v>0</v>
      </c>
      <c r="U128" s="8">
        <f t="shared" si="49"/>
        <v>0</v>
      </c>
      <c r="V128" s="8">
        <f t="shared" si="50"/>
        <v>0</v>
      </c>
    </row>
    <row r="129" spans="2:22" x14ac:dyDescent="0.25">
      <c r="B129" s="76" t="str">
        <f t="shared" si="43"/>
        <v>!!!</v>
      </c>
      <c r="C129" s="381"/>
      <c r="D129" s="363"/>
      <c r="E129" s="255"/>
      <c r="F129" s="255"/>
      <c r="G129" s="306"/>
      <c r="H129" s="364"/>
      <c r="I129" s="358"/>
      <c r="J129" s="358"/>
      <c r="K129" s="358"/>
      <c r="L129" s="359"/>
      <c r="N129" s="8" t="str">
        <f t="shared" si="44"/>
        <v>LEER</v>
      </c>
      <c r="O129" s="8" t="str">
        <f>VLOOKUP(C129,{"29 -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29" s="8">
        <f t="shared" si="45"/>
        <v>0</v>
      </c>
      <c r="R129" s="8">
        <f t="shared" si="46"/>
        <v>0</v>
      </c>
      <c r="S129" s="8">
        <f t="shared" si="47"/>
        <v>0</v>
      </c>
      <c r="T129" s="8">
        <f t="shared" si="48"/>
        <v>0</v>
      </c>
      <c r="U129" s="8">
        <f t="shared" si="49"/>
        <v>0</v>
      </c>
      <c r="V129" s="8">
        <f t="shared" si="50"/>
        <v>0</v>
      </c>
    </row>
    <row r="130" spans="2:22" x14ac:dyDescent="0.25">
      <c r="B130" s="76" t="str">
        <f t="shared" si="43"/>
        <v>!!!</v>
      </c>
      <c r="C130" s="381"/>
      <c r="D130" s="363"/>
      <c r="E130" s="255"/>
      <c r="F130" s="255"/>
      <c r="G130" s="306"/>
      <c r="H130" s="364"/>
      <c r="I130" s="358"/>
      <c r="J130" s="358"/>
      <c r="K130" s="358"/>
      <c r="L130" s="359"/>
      <c r="N130" s="8" t="str">
        <f t="shared" si="44"/>
        <v>LEER</v>
      </c>
      <c r="O130" s="8" t="str">
        <f>VLOOKUP(C130,{"29 -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30" s="8">
        <f t="shared" si="45"/>
        <v>0</v>
      </c>
      <c r="R130" s="8">
        <f t="shared" si="46"/>
        <v>0</v>
      </c>
      <c r="S130" s="8">
        <f t="shared" si="47"/>
        <v>0</v>
      </c>
      <c r="T130" s="8">
        <f t="shared" si="48"/>
        <v>0</v>
      </c>
      <c r="U130" s="8">
        <f t="shared" si="49"/>
        <v>0</v>
      </c>
      <c r="V130" s="8">
        <f t="shared" si="50"/>
        <v>0</v>
      </c>
    </row>
    <row r="131" spans="2:22" x14ac:dyDescent="0.25">
      <c r="B131" s="76" t="str">
        <f t="shared" si="43"/>
        <v>!!!</v>
      </c>
      <c r="C131" s="381"/>
      <c r="D131" s="363"/>
      <c r="E131" s="255"/>
      <c r="F131" s="255"/>
      <c r="G131" s="306"/>
      <c r="H131" s="364"/>
      <c r="I131" s="358"/>
      <c r="J131" s="358"/>
      <c r="K131" s="358"/>
      <c r="L131" s="359"/>
      <c r="N131" s="8" t="str">
        <f t="shared" si="44"/>
        <v>LEER</v>
      </c>
      <c r="O131" s="8" t="str">
        <f>VLOOKUP(C131,{"29 -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31" s="8">
        <f t="shared" si="45"/>
        <v>0</v>
      </c>
      <c r="R131" s="8">
        <f t="shared" si="46"/>
        <v>0</v>
      </c>
      <c r="S131" s="8">
        <f t="shared" si="47"/>
        <v>0</v>
      </c>
      <c r="T131" s="8">
        <f t="shared" si="48"/>
        <v>0</v>
      </c>
      <c r="U131" s="8">
        <f t="shared" si="49"/>
        <v>0</v>
      </c>
      <c r="V131" s="8">
        <f t="shared" si="50"/>
        <v>0</v>
      </c>
    </row>
    <row r="132" spans="2:22" x14ac:dyDescent="0.25">
      <c r="B132" s="76" t="str">
        <f t="shared" si="43"/>
        <v>!!!</v>
      </c>
      <c r="C132" s="381"/>
      <c r="D132" s="363"/>
      <c r="E132" s="255"/>
      <c r="F132" s="255"/>
      <c r="G132" s="306"/>
      <c r="H132" s="364"/>
      <c r="I132" s="358"/>
      <c r="J132" s="358"/>
      <c r="K132" s="358"/>
      <c r="L132" s="359"/>
      <c r="N132" s="8" t="str">
        <f t="shared" si="44"/>
        <v>LEER</v>
      </c>
      <c r="O132" s="8" t="str">
        <f>VLOOKUP(C132,{"29 -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32" s="8">
        <f t="shared" si="45"/>
        <v>0</v>
      </c>
      <c r="R132" s="8">
        <f t="shared" si="46"/>
        <v>0</v>
      </c>
      <c r="S132" s="8">
        <f t="shared" si="47"/>
        <v>0</v>
      </c>
      <c r="T132" s="8">
        <f t="shared" si="48"/>
        <v>0</v>
      </c>
      <c r="U132" s="8">
        <f t="shared" si="49"/>
        <v>0</v>
      </c>
      <c r="V132" s="8">
        <f t="shared" si="50"/>
        <v>0</v>
      </c>
    </row>
    <row r="133" spans="2:22" x14ac:dyDescent="0.25">
      <c r="B133" s="76" t="str">
        <f t="shared" si="43"/>
        <v>!!!</v>
      </c>
      <c r="C133" s="381"/>
      <c r="D133" s="363"/>
      <c r="E133" s="255"/>
      <c r="F133" s="255"/>
      <c r="G133" s="306"/>
      <c r="H133" s="364"/>
      <c r="I133" s="358"/>
      <c r="J133" s="358"/>
      <c r="K133" s="358"/>
      <c r="L133" s="359"/>
      <c r="N133" s="8" t="str">
        <f t="shared" si="44"/>
        <v>LEER</v>
      </c>
      <c r="O133" s="8" t="str">
        <f>VLOOKUP(C133,{"29 -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33" s="8">
        <f t="shared" si="45"/>
        <v>0</v>
      </c>
      <c r="R133" s="8">
        <f t="shared" si="46"/>
        <v>0</v>
      </c>
      <c r="S133" s="8">
        <f t="shared" si="47"/>
        <v>0</v>
      </c>
      <c r="T133" s="8">
        <f t="shared" si="48"/>
        <v>0</v>
      </c>
      <c r="U133" s="8">
        <f t="shared" si="49"/>
        <v>0</v>
      </c>
      <c r="V133" s="8">
        <f t="shared" si="50"/>
        <v>0</v>
      </c>
    </row>
    <row r="134" spans="2:22" x14ac:dyDescent="0.25">
      <c r="B134" s="76" t="str">
        <f t="shared" si="43"/>
        <v>!!!</v>
      </c>
      <c r="C134" s="381"/>
      <c r="D134" s="363"/>
      <c r="E134" s="255"/>
      <c r="F134" s="255"/>
      <c r="G134" s="306"/>
      <c r="H134" s="364"/>
      <c r="I134" s="358"/>
      <c r="J134" s="358"/>
      <c r="K134" s="358"/>
      <c r="L134" s="359"/>
      <c r="N134" s="8" t="str">
        <f t="shared" si="44"/>
        <v>LEER</v>
      </c>
      <c r="O134" s="8" t="str">
        <f>VLOOKUP(C134,{"29 -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34" s="8">
        <f t="shared" si="45"/>
        <v>0</v>
      </c>
      <c r="R134" s="8">
        <f t="shared" si="46"/>
        <v>0</v>
      </c>
      <c r="S134" s="8">
        <f t="shared" si="47"/>
        <v>0</v>
      </c>
      <c r="T134" s="8">
        <f t="shared" si="48"/>
        <v>0</v>
      </c>
      <c r="U134" s="8">
        <f t="shared" si="49"/>
        <v>0</v>
      </c>
      <c r="V134" s="8">
        <f t="shared" si="50"/>
        <v>0</v>
      </c>
    </row>
    <row r="135" spans="2:22" x14ac:dyDescent="0.25">
      <c r="B135" s="76" t="str">
        <f t="shared" si="43"/>
        <v>!!!</v>
      </c>
      <c r="C135" s="381"/>
      <c r="D135" s="363"/>
      <c r="E135" s="255"/>
      <c r="F135" s="255"/>
      <c r="G135" s="306"/>
      <c r="H135" s="364"/>
      <c r="I135" s="358"/>
      <c r="J135" s="358"/>
      <c r="K135" s="358"/>
      <c r="L135" s="359"/>
      <c r="N135" s="8" t="str">
        <f t="shared" si="44"/>
        <v>LEER</v>
      </c>
      <c r="O135" s="8" t="str">
        <f>VLOOKUP(C135,{"29 -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35" s="8">
        <f t="shared" si="45"/>
        <v>0</v>
      </c>
      <c r="R135" s="8">
        <f t="shared" si="46"/>
        <v>0</v>
      </c>
      <c r="S135" s="8">
        <f t="shared" si="47"/>
        <v>0</v>
      </c>
      <c r="T135" s="8">
        <f t="shared" si="48"/>
        <v>0</v>
      </c>
      <c r="U135" s="8">
        <f t="shared" si="49"/>
        <v>0</v>
      </c>
      <c r="V135" s="8">
        <f t="shared" si="50"/>
        <v>0</v>
      </c>
    </row>
    <row r="136" spans="2:22" x14ac:dyDescent="0.25">
      <c r="B136" s="76" t="str">
        <f t="shared" si="43"/>
        <v>!!!</v>
      </c>
      <c r="C136" s="381"/>
      <c r="D136" s="363"/>
      <c r="E136" s="255"/>
      <c r="F136" s="255"/>
      <c r="G136" s="306"/>
      <c r="H136" s="364"/>
      <c r="I136" s="358"/>
      <c r="J136" s="358"/>
      <c r="K136" s="358"/>
      <c r="L136" s="359"/>
      <c r="N136" s="8" t="str">
        <f t="shared" si="44"/>
        <v>LEER</v>
      </c>
      <c r="O136" s="8" t="str">
        <f>VLOOKUP(C136,{"29 -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36" s="8">
        <f t="shared" si="45"/>
        <v>0</v>
      </c>
      <c r="R136" s="8">
        <f t="shared" si="46"/>
        <v>0</v>
      </c>
      <c r="S136" s="8">
        <f t="shared" si="47"/>
        <v>0</v>
      </c>
      <c r="T136" s="8">
        <f t="shared" si="48"/>
        <v>0</v>
      </c>
      <c r="U136" s="8">
        <f t="shared" si="49"/>
        <v>0</v>
      </c>
      <c r="V136" s="8">
        <f t="shared" si="50"/>
        <v>0</v>
      </c>
    </row>
    <row r="137" spans="2:22" x14ac:dyDescent="0.25">
      <c r="B137" s="76" t="str">
        <f t="shared" si="43"/>
        <v>!!!</v>
      </c>
      <c r="C137" s="381"/>
      <c r="D137" s="363"/>
      <c r="E137" s="255"/>
      <c r="F137" s="255"/>
      <c r="G137" s="306"/>
      <c r="H137" s="364"/>
      <c r="I137" s="358"/>
      <c r="J137" s="358"/>
      <c r="K137" s="358"/>
      <c r="L137" s="359"/>
      <c r="N137" s="8" t="str">
        <f t="shared" si="44"/>
        <v>LEER</v>
      </c>
      <c r="O137" s="8" t="str">
        <f>VLOOKUP(C137,{"29 -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37" s="8">
        <f t="shared" si="45"/>
        <v>0</v>
      </c>
      <c r="R137" s="8">
        <f t="shared" si="46"/>
        <v>0</v>
      </c>
      <c r="S137" s="8">
        <f t="shared" si="47"/>
        <v>0</v>
      </c>
      <c r="T137" s="8">
        <f t="shared" si="48"/>
        <v>0</v>
      </c>
      <c r="U137" s="8">
        <f t="shared" si="49"/>
        <v>0</v>
      </c>
      <c r="V137" s="8">
        <f t="shared" si="50"/>
        <v>0</v>
      </c>
    </row>
    <row r="138" spans="2:22" x14ac:dyDescent="0.25">
      <c r="B138" s="76" t="str">
        <f t="shared" si="43"/>
        <v>!!!</v>
      </c>
      <c r="C138" s="381"/>
      <c r="D138" s="363"/>
      <c r="E138" s="255"/>
      <c r="F138" s="255"/>
      <c r="G138" s="306"/>
      <c r="H138" s="364"/>
      <c r="I138" s="358"/>
      <c r="J138" s="358"/>
      <c r="K138" s="358"/>
      <c r="L138" s="359"/>
      <c r="N138" s="8" t="str">
        <f t="shared" si="44"/>
        <v>LEER</v>
      </c>
      <c r="O138" s="8" t="str">
        <f>VLOOKUP(C138,{"29 -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38" s="8">
        <f t="shared" si="45"/>
        <v>0</v>
      </c>
      <c r="R138" s="8">
        <f t="shared" si="46"/>
        <v>0</v>
      </c>
      <c r="S138" s="8">
        <f t="shared" si="47"/>
        <v>0</v>
      </c>
      <c r="T138" s="8">
        <f t="shared" si="48"/>
        <v>0</v>
      </c>
      <c r="U138" s="8">
        <f t="shared" si="49"/>
        <v>0</v>
      </c>
      <c r="V138" s="8">
        <f t="shared" si="50"/>
        <v>0</v>
      </c>
    </row>
    <row r="139" spans="2:22" x14ac:dyDescent="0.25">
      <c r="B139" s="76" t="str">
        <f t="shared" si="43"/>
        <v>!!!</v>
      </c>
      <c r="C139" s="381"/>
      <c r="D139" s="363"/>
      <c r="E139" s="255"/>
      <c r="F139" s="255"/>
      <c r="G139" s="306"/>
      <c r="H139" s="364"/>
      <c r="I139" s="358"/>
      <c r="J139" s="358"/>
      <c r="K139" s="358"/>
      <c r="L139" s="359"/>
      <c r="N139" s="8" t="str">
        <f t="shared" ref="N139:N170" si="51">IF(C138&lt;&gt;"","Einrichtungen2","LEER")</f>
        <v>LEER</v>
      </c>
      <c r="O139" s="8" t="str">
        <f>VLOOKUP(C139,{"29 -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39" s="8">
        <f t="shared" si="45"/>
        <v>0</v>
      </c>
      <c r="R139" s="8">
        <f t="shared" si="46"/>
        <v>0</v>
      </c>
      <c r="S139" s="8">
        <f t="shared" si="47"/>
        <v>0</v>
      </c>
      <c r="T139" s="8">
        <f t="shared" si="48"/>
        <v>0</v>
      </c>
      <c r="U139" s="8">
        <f t="shared" si="49"/>
        <v>0</v>
      </c>
      <c r="V139" s="8">
        <f t="shared" si="50"/>
        <v>0</v>
      </c>
    </row>
    <row r="140" spans="2:22" x14ac:dyDescent="0.25">
      <c r="B140" s="76" t="str">
        <f t="shared" si="43"/>
        <v>!!!</v>
      </c>
      <c r="C140" s="381"/>
      <c r="D140" s="363"/>
      <c r="E140" s="255"/>
      <c r="F140" s="255"/>
      <c r="G140" s="306"/>
      <c r="H140" s="364"/>
      <c r="I140" s="358"/>
      <c r="J140" s="358"/>
      <c r="K140" s="358"/>
      <c r="L140" s="359"/>
      <c r="N140" s="8" t="str">
        <f t="shared" si="51"/>
        <v>LEER</v>
      </c>
      <c r="O140" s="8" t="str">
        <f>VLOOKUP(C140,{"29 -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40" s="8">
        <f t="shared" si="45"/>
        <v>0</v>
      </c>
      <c r="R140" s="8">
        <f t="shared" si="46"/>
        <v>0</v>
      </c>
      <c r="S140" s="8">
        <f t="shared" si="47"/>
        <v>0</v>
      </c>
      <c r="T140" s="8">
        <f t="shared" si="48"/>
        <v>0</v>
      </c>
      <c r="U140" s="8">
        <f t="shared" si="49"/>
        <v>0</v>
      </c>
      <c r="V140" s="8">
        <f t="shared" si="50"/>
        <v>0</v>
      </c>
    </row>
    <row r="141" spans="2:22" x14ac:dyDescent="0.25">
      <c r="B141" s="76" t="str">
        <f t="shared" si="43"/>
        <v>!!!</v>
      </c>
      <c r="C141" s="381"/>
      <c r="D141" s="363"/>
      <c r="E141" s="255"/>
      <c r="F141" s="255"/>
      <c r="G141" s="306"/>
      <c r="H141" s="364"/>
      <c r="I141" s="358"/>
      <c r="J141" s="358"/>
      <c r="K141" s="358"/>
      <c r="L141" s="359"/>
      <c r="N141" s="8" t="str">
        <f t="shared" si="51"/>
        <v>LEER</v>
      </c>
      <c r="O141" s="8" t="str">
        <f>VLOOKUP(C141,{"29 -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41" s="8">
        <f t="shared" si="45"/>
        <v>0</v>
      </c>
      <c r="R141" s="8">
        <f t="shared" si="46"/>
        <v>0</v>
      </c>
      <c r="S141" s="8">
        <f t="shared" si="47"/>
        <v>0</v>
      </c>
      <c r="T141" s="8">
        <f t="shared" si="48"/>
        <v>0</v>
      </c>
      <c r="U141" s="8">
        <f t="shared" si="49"/>
        <v>0</v>
      </c>
      <c r="V141" s="8">
        <f t="shared" si="50"/>
        <v>0</v>
      </c>
    </row>
    <row r="142" spans="2:22" x14ac:dyDescent="0.25">
      <c r="B142" s="76" t="str">
        <f t="shared" si="43"/>
        <v>!!!</v>
      </c>
      <c r="C142" s="381"/>
      <c r="D142" s="363"/>
      <c r="E142" s="255"/>
      <c r="F142" s="255"/>
      <c r="G142" s="306"/>
      <c r="H142" s="364"/>
      <c r="I142" s="358"/>
      <c r="J142" s="358"/>
      <c r="K142" s="358"/>
      <c r="L142" s="359"/>
      <c r="N142" s="8" t="str">
        <f t="shared" si="51"/>
        <v>LEER</v>
      </c>
      <c r="O142" s="8" t="str">
        <f>VLOOKUP(C142,{"29 -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42" s="8">
        <f t="shared" si="45"/>
        <v>0</v>
      </c>
      <c r="R142" s="8">
        <f t="shared" si="46"/>
        <v>0</v>
      </c>
      <c r="S142" s="8">
        <f t="shared" si="47"/>
        <v>0</v>
      </c>
      <c r="T142" s="8">
        <f t="shared" si="48"/>
        <v>0</v>
      </c>
      <c r="U142" s="8">
        <f t="shared" si="49"/>
        <v>0</v>
      </c>
      <c r="V142" s="8">
        <f t="shared" si="50"/>
        <v>0</v>
      </c>
    </row>
    <row r="143" spans="2:22" x14ac:dyDescent="0.25">
      <c r="B143" s="76" t="str">
        <f t="shared" si="43"/>
        <v>!!!</v>
      </c>
      <c r="C143" s="381"/>
      <c r="D143" s="363"/>
      <c r="E143" s="255"/>
      <c r="F143" s="255"/>
      <c r="G143" s="306"/>
      <c r="H143" s="364"/>
      <c r="I143" s="358"/>
      <c r="J143" s="358"/>
      <c r="K143" s="358"/>
      <c r="L143" s="359"/>
      <c r="N143" s="8" t="str">
        <f t="shared" si="51"/>
        <v>LEER</v>
      </c>
      <c r="O143" s="8" t="str">
        <f>VLOOKUP(C143,{"29 -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43" s="8">
        <f t="shared" si="45"/>
        <v>0</v>
      </c>
      <c r="R143" s="8">
        <f t="shared" si="46"/>
        <v>0</v>
      </c>
      <c r="S143" s="8">
        <f t="shared" si="47"/>
        <v>0</v>
      </c>
      <c r="T143" s="8">
        <f t="shared" si="48"/>
        <v>0</v>
      </c>
      <c r="U143" s="8">
        <f t="shared" si="49"/>
        <v>0</v>
      </c>
      <c r="V143" s="8">
        <f t="shared" si="50"/>
        <v>0</v>
      </c>
    </row>
    <row r="144" spans="2:22" x14ac:dyDescent="0.25">
      <c r="B144" s="76" t="str">
        <f t="shared" si="43"/>
        <v>!!!</v>
      </c>
      <c r="C144" s="381"/>
      <c r="D144" s="363"/>
      <c r="E144" s="255"/>
      <c r="F144" s="255"/>
      <c r="G144" s="306"/>
      <c r="H144" s="364"/>
      <c r="I144" s="358"/>
      <c r="J144" s="358"/>
      <c r="K144" s="358"/>
      <c r="L144" s="359"/>
      <c r="N144" s="8" t="str">
        <f t="shared" si="51"/>
        <v>LEER</v>
      </c>
      <c r="O144" s="8" t="str">
        <f>VLOOKUP(C144,{"29 -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44" s="8">
        <f t="shared" si="45"/>
        <v>0</v>
      </c>
      <c r="R144" s="8">
        <f t="shared" si="46"/>
        <v>0</v>
      </c>
      <c r="S144" s="8">
        <f t="shared" si="47"/>
        <v>0</v>
      </c>
      <c r="T144" s="8">
        <f t="shared" si="48"/>
        <v>0</v>
      </c>
      <c r="U144" s="8">
        <f t="shared" si="49"/>
        <v>0</v>
      </c>
      <c r="V144" s="8">
        <f t="shared" si="50"/>
        <v>0</v>
      </c>
    </row>
    <row r="145" spans="2:22" x14ac:dyDescent="0.25">
      <c r="B145" s="76" t="str">
        <f t="shared" si="43"/>
        <v>!!!</v>
      </c>
      <c r="C145" s="381"/>
      <c r="D145" s="363"/>
      <c r="E145" s="255"/>
      <c r="F145" s="255"/>
      <c r="G145" s="306"/>
      <c r="H145" s="364"/>
      <c r="I145" s="358"/>
      <c r="J145" s="358"/>
      <c r="K145" s="358"/>
      <c r="L145" s="359"/>
      <c r="N145" s="8" t="str">
        <f t="shared" si="51"/>
        <v>LEER</v>
      </c>
      <c r="O145" s="8" t="str">
        <f>VLOOKUP(C145,{"29 -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45" s="8">
        <f t="shared" si="45"/>
        <v>0</v>
      </c>
      <c r="R145" s="8">
        <f t="shared" si="46"/>
        <v>0</v>
      </c>
      <c r="S145" s="8">
        <f t="shared" si="47"/>
        <v>0</v>
      </c>
      <c r="T145" s="8">
        <f t="shared" si="48"/>
        <v>0</v>
      </c>
      <c r="U145" s="8">
        <f t="shared" si="49"/>
        <v>0</v>
      </c>
      <c r="V145" s="8">
        <f t="shared" si="50"/>
        <v>0</v>
      </c>
    </row>
    <row r="146" spans="2:22" x14ac:dyDescent="0.25">
      <c r="B146" s="76" t="str">
        <f t="shared" si="43"/>
        <v>!!!</v>
      </c>
      <c r="C146" s="381"/>
      <c r="D146" s="363"/>
      <c r="E146" s="255"/>
      <c r="F146" s="255"/>
      <c r="G146" s="306"/>
      <c r="H146" s="364"/>
      <c r="I146" s="358"/>
      <c r="J146" s="358"/>
      <c r="K146" s="358"/>
      <c r="L146" s="359"/>
      <c r="N146" s="8" t="str">
        <f t="shared" si="51"/>
        <v>LEER</v>
      </c>
      <c r="O146" s="8" t="str">
        <f>VLOOKUP(C146,{"29 -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46" s="8">
        <f t="shared" si="45"/>
        <v>0</v>
      </c>
      <c r="R146" s="8">
        <f t="shared" si="46"/>
        <v>0</v>
      </c>
      <c r="S146" s="8">
        <f t="shared" si="47"/>
        <v>0</v>
      </c>
      <c r="T146" s="8">
        <f t="shared" si="48"/>
        <v>0</v>
      </c>
      <c r="U146" s="8">
        <f t="shared" si="49"/>
        <v>0</v>
      </c>
      <c r="V146" s="8">
        <f t="shared" si="50"/>
        <v>0</v>
      </c>
    </row>
    <row r="147" spans="2:22" x14ac:dyDescent="0.25">
      <c r="B147" s="76" t="str">
        <f t="shared" si="43"/>
        <v>!!!</v>
      </c>
      <c r="C147" s="381"/>
      <c r="D147" s="363"/>
      <c r="E147" s="255"/>
      <c r="F147" s="255"/>
      <c r="G147" s="306"/>
      <c r="H147" s="364"/>
      <c r="I147" s="358"/>
      <c r="J147" s="358"/>
      <c r="K147" s="358"/>
      <c r="L147" s="359"/>
      <c r="N147" s="8" t="str">
        <f t="shared" si="51"/>
        <v>LEER</v>
      </c>
      <c r="O147" s="8" t="str">
        <f>VLOOKUP(C147,{"29 -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47" s="8">
        <f t="shared" si="45"/>
        <v>0</v>
      </c>
      <c r="R147" s="8">
        <f t="shared" si="46"/>
        <v>0</v>
      </c>
      <c r="S147" s="8">
        <f t="shared" si="47"/>
        <v>0</v>
      </c>
      <c r="T147" s="8">
        <f t="shared" si="48"/>
        <v>0</v>
      </c>
      <c r="U147" s="8">
        <f t="shared" si="49"/>
        <v>0</v>
      </c>
      <c r="V147" s="8">
        <f t="shared" si="50"/>
        <v>0</v>
      </c>
    </row>
    <row r="148" spans="2:22" x14ac:dyDescent="0.25">
      <c r="B148" s="76" t="str">
        <f t="shared" si="43"/>
        <v>!!!</v>
      </c>
      <c r="C148" s="381"/>
      <c r="D148" s="363"/>
      <c r="E148" s="255"/>
      <c r="F148" s="255"/>
      <c r="G148" s="306"/>
      <c r="H148" s="364"/>
      <c r="I148" s="358"/>
      <c r="J148" s="358"/>
      <c r="K148" s="358"/>
      <c r="L148" s="359"/>
      <c r="N148" s="8" t="str">
        <f t="shared" si="51"/>
        <v>LEER</v>
      </c>
      <c r="O148" s="8" t="str">
        <f>VLOOKUP(C148,{"29 -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48" s="8">
        <f t="shared" si="45"/>
        <v>0</v>
      </c>
      <c r="R148" s="8">
        <f t="shared" si="46"/>
        <v>0</v>
      </c>
      <c r="S148" s="8">
        <f t="shared" si="47"/>
        <v>0</v>
      </c>
      <c r="T148" s="8">
        <f t="shared" si="48"/>
        <v>0</v>
      </c>
      <c r="U148" s="8">
        <f t="shared" si="49"/>
        <v>0</v>
      </c>
      <c r="V148" s="8">
        <f t="shared" si="50"/>
        <v>0</v>
      </c>
    </row>
    <row r="149" spans="2:22" x14ac:dyDescent="0.25">
      <c r="B149" s="76" t="str">
        <f t="shared" si="43"/>
        <v>!!!</v>
      </c>
      <c r="C149" s="381"/>
      <c r="D149" s="363"/>
      <c r="E149" s="255"/>
      <c r="F149" s="255"/>
      <c r="G149" s="306"/>
      <c r="H149" s="364"/>
      <c r="I149" s="358"/>
      <c r="J149" s="358"/>
      <c r="K149" s="358"/>
      <c r="L149" s="359"/>
      <c r="N149" s="8" t="str">
        <f t="shared" si="51"/>
        <v>LEER</v>
      </c>
      <c r="O149" s="8" t="str">
        <f>VLOOKUP(C149,{"29 -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49" s="8">
        <f t="shared" si="45"/>
        <v>0</v>
      </c>
      <c r="R149" s="8">
        <f t="shared" si="46"/>
        <v>0</v>
      </c>
      <c r="S149" s="8">
        <f t="shared" si="47"/>
        <v>0</v>
      </c>
      <c r="T149" s="8">
        <f t="shared" si="48"/>
        <v>0</v>
      </c>
      <c r="U149" s="8">
        <f t="shared" si="49"/>
        <v>0</v>
      </c>
      <c r="V149" s="8">
        <f t="shared" si="50"/>
        <v>0</v>
      </c>
    </row>
    <row r="150" spans="2:22" x14ac:dyDescent="0.25">
      <c r="B150" s="76" t="str">
        <f t="shared" si="43"/>
        <v>!!!</v>
      </c>
      <c r="C150" s="381"/>
      <c r="D150" s="363"/>
      <c r="E150" s="255"/>
      <c r="F150" s="255"/>
      <c r="G150" s="306"/>
      <c r="H150" s="364"/>
      <c r="I150" s="358"/>
      <c r="J150" s="358"/>
      <c r="K150" s="358"/>
      <c r="L150" s="359"/>
      <c r="N150" s="8" t="str">
        <f t="shared" si="51"/>
        <v>LEER</v>
      </c>
      <c r="O150" s="8" t="str">
        <f>VLOOKUP(C150,{"29 -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50" s="8">
        <f t="shared" si="45"/>
        <v>0</v>
      </c>
      <c r="R150" s="8">
        <f t="shared" si="46"/>
        <v>0</v>
      </c>
      <c r="S150" s="8">
        <f t="shared" si="47"/>
        <v>0</v>
      </c>
      <c r="T150" s="8">
        <f t="shared" si="48"/>
        <v>0</v>
      </c>
      <c r="U150" s="8">
        <f t="shared" si="49"/>
        <v>0</v>
      </c>
      <c r="V150" s="8">
        <f t="shared" si="50"/>
        <v>0</v>
      </c>
    </row>
    <row r="151" spans="2:22" x14ac:dyDescent="0.25">
      <c r="B151" s="76" t="str">
        <f t="shared" si="43"/>
        <v>!!!</v>
      </c>
      <c r="C151" s="381"/>
      <c r="D151" s="363"/>
      <c r="E151" s="255"/>
      <c r="F151" s="255"/>
      <c r="G151" s="306"/>
      <c r="H151" s="364"/>
      <c r="I151" s="358"/>
      <c r="J151" s="358"/>
      <c r="K151" s="358"/>
      <c r="L151" s="359"/>
      <c r="N151" s="8" t="str">
        <f t="shared" si="51"/>
        <v>LEER</v>
      </c>
      <c r="O151" s="8" t="str">
        <f>VLOOKUP(C151,{"29 -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51" s="8">
        <f t="shared" si="45"/>
        <v>0</v>
      </c>
      <c r="R151" s="8">
        <f t="shared" si="46"/>
        <v>0</v>
      </c>
      <c r="S151" s="8">
        <f t="shared" si="47"/>
        <v>0</v>
      </c>
      <c r="T151" s="8">
        <f t="shared" si="48"/>
        <v>0</v>
      </c>
      <c r="U151" s="8">
        <f t="shared" si="49"/>
        <v>0</v>
      </c>
      <c r="V151" s="8">
        <f t="shared" si="50"/>
        <v>0</v>
      </c>
    </row>
    <row r="152" spans="2:22" x14ac:dyDescent="0.25">
      <c r="B152" s="76" t="str">
        <f t="shared" si="43"/>
        <v>!!!</v>
      </c>
      <c r="C152" s="381"/>
      <c r="D152" s="363"/>
      <c r="E152" s="255"/>
      <c r="F152" s="255"/>
      <c r="G152" s="306"/>
      <c r="H152" s="364"/>
      <c r="I152" s="358"/>
      <c r="J152" s="358"/>
      <c r="K152" s="358"/>
      <c r="L152" s="359"/>
      <c r="N152" s="8" t="str">
        <f t="shared" si="51"/>
        <v>LEER</v>
      </c>
      <c r="O152" s="8" t="str">
        <f>VLOOKUP(C152,{"29 -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52" s="8">
        <f t="shared" si="45"/>
        <v>0</v>
      </c>
      <c r="R152" s="8">
        <f t="shared" si="46"/>
        <v>0</v>
      </c>
      <c r="S152" s="8">
        <f t="shared" si="47"/>
        <v>0</v>
      </c>
      <c r="T152" s="8">
        <f t="shared" si="48"/>
        <v>0</v>
      </c>
      <c r="U152" s="8">
        <f t="shared" si="49"/>
        <v>0</v>
      </c>
      <c r="V152" s="8">
        <f t="shared" si="50"/>
        <v>0</v>
      </c>
    </row>
    <row r="153" spans="2:22" x14ac:dyDescent="0.25">
      <c r="B153" s="76" t="str">
        <f t="shared" si="43"/>
        <v>!!!</v>
      </c>
      <c r="C153" s="381"/>
      <c r="D153" s="363"/>
      <c r="E153" s="255"/>
      <c r="F153" s="255"/>
      <c r="G153" s="306"/>
      <c r="H153" s="364"/>
      <c r="I153" s="358"/>
      <c r="J153" s="358"/>
      <c r="K153" s="358"/>
      <c r="L153" s="359"/>
      <c r="N153" s="8" t="str">
        <f t="shared" si="51"/>
        <v>LEER</v>
      </c>
      <c r="O153" s="8" t="str">
        <f>VLOOKUP(C153,{"29 -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53" s="8">
        <f t="shared" si="45"/>
        <v>0</v>
      </c>
      <c r="R153" s="8">
        <f t="shared" si="46"/>
        <v>0</v>
      </c>
      <c r="S153" s="8">
        <f t="shared" si="47"/>
        <v>0</v>
      </c>
      <c r="T153" s="8">
        <f t="shared" si="48"/>
        <v>0</v>
      </c>
      <c r="U153" s="8">
        <f t="shared" si="49"/>
        <v>0</v>
      </c>
      <c r="V153" s="8">
        <f t="shared" si="50"/>
        <v>0</v>
      </c>
    </row>
    <row r="154" spans="2:22" x14ac:dyDescent="0.25">
      <c r="B154" s="76" t="str">
        <f t="shared" si="43"/>
        <v>!!!</v>
      </c>
      <c r="C154" s="381"/>
      <c r="D154" s="363"/>
      <c r="E154" s="255"/>
      <c r="F154" s="255"/>
      <c r="G154" s="306"/>
      <c r="H154" s="364"/>
      <c r="I154" s="358"/>
      <c r="J154" s="358"/>
      <c r="K154" s="358"/>
      <c r="L154" s="359"/>
      <c r="N154" s="8" t="str">
        <f t="shared" si="51"/>
        <v>LEER</v>
      </c>
      <c r="O154" s="8" t="str">
        <f>VLOOKUP(C154,{"29 -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54" s="8">
        <f t="shared" si="45"/>
        <v>0</v>
      </c>
      <c r="R154" s="8">
        <f t="shared" si="46"/>
        <v>0</v>
      </c>
      <c r="S154" s="8">
        <f t="shared" si="47"/>
        <v>0</v>
      </c>
      <c r="T154" s="8">
        <f t="shared" si="48"/>
        <v>0</v>
      </c>
      <c r="U154" s="8">
        <f t="shared" si="49"/>
        <v>0</v>
      </c>
      <c r="V154" s="8">
        <f t="shared" si="50"/>
        <v>0</v>
      </c>
    </row>
    <row r="155" spans="2:22" x14ac:dyDescent="0.25">
      <c r="B155" s="76" t="str">
        <f t="shared" si="43"/>
        <v>!!!</v>
      </c>
      <c r="C155" s="381"/>
      <c r="D155" s="363"/>
      <c r="E155" s="255"/>
      <c r="F155" s="255"/>
      <c r="G155" s="306"/>
      <c r="H155" s="364"/>
      <c r="I155" s="358"/>
      <c r="J155" s="358"/>
      <c r="K155" s="358"/>
      <c r="L155" s="359"/>
      <c r="N155" s="8" t="str">
        <f t="shared" si="51"/>
        <v>LEER</v>
      </c>
      <c r="O155" s="8" t="str">
        <f>VLOOKUP(C155,{"29 -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55" s="8">
        <f t="shared" si="45"/>
        <v>0</v>
      </c>
      <c r="R155" s="8">
        <f t="shared" si="46"/>
        <v>0</v>
      </c>
      <c r="S155" s="8">
        <f t="shared" si="47"/>
        <v>0</v>
      </c>
      <c r="T155" s="8">
        <f t="shared" si="48"/>
        <v>0</v>
      </c>
      <c r="U155" s="8">
        <f t="shared" si="49"/>
        <v>0</v>
      </c>
      <c r="V155" s="8">
        <f t="shared" si="50"/>
        <v>0</v>
      </c>
    </row>
    <row r="156" spans="2:22" x14ac:dyDescent="0.25">
      <c r="B156" s="76" t="str">
        <f t="shared" si="43"/>
        <v>!!!</v>
      </c>
      <c r="C156" s="381"/>
      <c r="D156" s="363"/>
      <c r="E156" s="255"/>
      <c r="F156" s="255"/>
      <c r="G156" s="306"/>
      <c r="H156" s="364"/>
      <c r="I156" s="358"/>
      <c r="J156" s="358"/>
      <c r="K156" s="358"/>
      <c r="L156" s="359"/>
      <c r="N156" s="8" t="str">
        <f t="shared" si="51"/>
        <v>LEER</v>
      </c>
      <c r="O156" s="8" t="str">
        <f>VLOOKUP(C156,{"29 -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56" s="8">
        <f t="shared" si="45"/>
        <v>0</v>
      </c>
      <c r="R156" s="8">
        <f t="shared" si="46"/>
        <v>0</v>
      </c>
      <c r="S156" s="8">
        <f t="shared" si="47"/>
        <v>0</v>
      </c>
      <c r="T156" s="8">
        <f t="shared" si="48"/>
        <v>0</v>
      </c>
      <c r="U156" s="8">
        <f t="shared" si="49"/>
        <v>0</v>
      </c>
      <c r="V156" s="8">
        <f t="shared" si="50"/>
        <v>0</v>
      </c>
    </row>
    <row r="157" spans="2:22" x14ac:dyDescent="0.25">
      <c r="B157" s="76" t="str">
        <f t="shared" si="43"/>
        <v>!!!</v>
      </c>
      <c r="C157" s="381"/>
      <c r="D157" s="363"/>
      <c r="E157" s="255"/>
      <c r="F157" s="255"/>
      <c r="G157" s="306"/>
      <c r="H157" s="364"/>
      <c r="I157" s="358"/>
      <c r="J157" s="358"/>
      <c r="K157" s="358"/>
      <c r="L157" s="359"/>
      <c r="N157" s="8" t="str">
        <f t="shared" si="51"/>
        <v>LEER</v>
      </c>
      <c r="O157" s="8" t="str">
        <f>VLOOKUP(C157,{"29 -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57" s="8">
        <f t="shared" si="45"/>
        <v>0</v>
      </c>
      <c r="R157" s="8">
        <f t="shared" si="46"/>
        <v>0</v>
      </c>
      <c r="S157" s="8">
        <f t="shared" si="47"/>
        <v>0</v>
      </c>
      <c r="T157" s="8">
        <f t="shared" si="48"/>
        <v>0</v>
      </c>
      <c r="U157" s="8">
        <f t="shared" si="49"/>
        <v>0</v>
      </c>
      <c r="V157" s="8">
        <f t="shared" si="50"/>
        <v>0</v>
      </c>
    </row>
    <row r="158" spans="2:22" x14ac:dyDescent="0.25">
      <c r="B158" s="76" t="str">
        <f t="shared" si="43"/>
        <v>!!!</v>
      </c>
      <c r="C158" s="381"/>
      <c r="D158" s="363"/>
      <c r="E158" s="255"/>
      <c r="F158" s="255"/>
      <c r="G158" s="306"/>
      <c r="H158" s="364"/>
      <c r="I158" s="358"/>
      <c r="J158" s="358"/>
      <c r="K158" s="358"/>
      <c r="L158" s="359"/>
      <c r="N158" s="8" t="str">
        <f t="shared" si="51"/>
        <v>LEER</v>
      </c>
      <c r="O158" s="8" t="str">
        <f>VLOOKUP(C158,{"29 -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58" s="8">
        <f t="shared" si="45"/>
        <v>0</v>
      </c>
      <c r="R158" s="8">
        <f t="shared" si="46"/>
        <v>0</v>
      </c>
      <c r="S158" s="8">
        <f t="shared" si="47"/>
        <v>0</v>
      </c>
      <c r="T158" s="8">
        <f t="shared" si="48"/>
        <v>0</v>
      </c>
      <c r="U158" s="8">
        <f t="shared" si="49"/>
        <v>0</v>
      </c>
      <c r="V158" s="8">
        <f t="shared" si="50"/>
        <v>0</v>
      </c>
    </row>
    <row r="159" spans="2:22" x14ac:dyDescent="0.25">
      <c r="B159" s="76" t="str">
        <f t="shared" si="43"/>
        <v>!!!</v>
      </c>
      <c r="C159" s="381"/>
      <c r="D159" s="363"/>
      <c r="E159" s="255"/>
      <c r="F159" s="255"/>
      <c r="G159" s="306"/>
      <c r="H159" s="364"/>
      <c r="I159" s="358"/>
      <c r="J159" s="358"/>
      <c r="K159" s="358"/>
      <c r="L159" s="359"/>
      <c r="N159" s="8" t="str">
        <f t="shared" si="51"/>
        <v>LEER</v>
      </c>
      <c r="O159" s="8" t="str">
        <f>VLOOKUP(C159,{"29 -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59" s="8">
        <f t="shared" si="45"/>
        <v>0</v>
      </c>
      <c r="R159" s="8">
        <f t="shared" si="46"/>
        <v>0</v>
      </c>
      <c r="S159" s="8">
        <f t="shared" si="47"/>
        <v>0</v>
      </c>
      <c r="T159" s="8">
        <f t="shared" si="48"/>
        <v>0</v>
      </c>
      <c r="U159" s="8">
        <f t="shared" si="49"/>
        <v>0</v>
      </c>
      <c r="V159" s="8">
        <f t="shared" si="50"/>
        <v>0</v>
      </c>
    </row>
    <row r="160" spans="2:22" x14ac:dyDescent="0.25">
      <c r="B160" s="76" t="str">
        <f t="shared" si="43"/>
        <v>!!!</v>
      </c>
      <c r="C160" s="381"/>
      <c r="D160" s="363"/>
      <c r="E160" s="255"/>
      <c r="F160" s="255"/>
      <c r="G160" s="306"/>
      <c r="H160" s="364"/>
      <c r="I160" s="358"/>
      <c r="J160" s="358"/>
      <c r="K160" s="358"/>
      <c r="L160" s="359"/>
      <c r="N160" s="8" t="str">
        <f t="shared" si="51"/>
        <v>LEER</v>
      </c>
      <c r="O160" s="8" t="str">
        <f>VLOOKUP(C160,{"29 -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60" s="8">
        <f t="shared" si="45"/>
        <v>0</v>
      </c>
      <c r="R160" s="8">
        <f t="shared" si="46"/>
        <v>0</v>
      </c>
      <c r="S160" s="8">
        <f t="shared" si="47"/>
        <v>0</v>
      </c>
      <c r="T160" s="8">
        <f t="shared" si="48"/>
        <v>0</v>
      </c>
      <c r="U160" s="8">
        <f t="shared" si="49"/>
        <v>0</v>
      </c>
      <c r="V160" s="8">
        <f t="shared" si="50"/>
        <v>0</v>
      </c>
    </row>
    <row r="161" spans="2:22" x14ac:dyDescent="0.25">
      <c r="B161" s="76" t="str">
        <f t="shared" si="43"/>
        <v>!!!</v>
      </c>
      <c r="C161" s="381"/>
      <c r="D161" s="363"/>
      <c r="E161" s="255"/>
      <c r="F161" s="255"/>
      <c r="G161" s="306"/>
      <c r="H161" s="364"/>
      <c r="I161" s="358"/>
      <c r="J161" s="358"/>
      <c r="K161" s="358"/>
      <c r="L161" s="359"/>
      <c r="N161" s="8" t="str">
        <f t="shared" si="51"/>
        <v>LEER</v>
      </c>
      <c r="O161" s="8" t="str">
        <f>VLOOKUP(C161,{"29 -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61" s="8">
        <f t="shared" si="45"/>
        <v>0</v>
      </c>
      <c r="R161" s="8">
        <f t="shared" si="46"/>
        <v>0</v>
      </c>
      <c r="S161" s="8">
        <f t="shared" si="47"/>
        <v>0</v>
      </c>
      <c r="T161" s="8">
        <f t="shared" si="48"/>
        <v>0</v>
      </c>
      <c r="U161" s="8">
        <f t="shared" si="49"/>
        <v>0</v>
      </c>
      <c r="V161" s="8">
        <f t="shared" si="50"/>
        <v>0</v>
      </c>
    </row>
    <row r="162" spans="2:22" x14ac:dyDescent="0.25">
      <c r="B162" s="76" t="str">
        <f t="shared" si="43"/>
        <v>!!!</v>
      </c>
      <c r="C162" s="381"/>
      <c r="D162" s="363"/>
      <c r="E162" s="255"/>
      <c r="F162" s="255"/>
      <c r="G162" s="306"/>
      <c r="H162" s="364"/>
      <c r="I162" s="358"/>
      <c r="J162" s="358"/>
      <c r="K162" s="358"/>
      <c r="L162" s="359"/>
      <c r="N162" s="8" t="str">
        <f t="shared" si="51"/>
        <v>LEER</v>
      </c>
      <c r="O162" s="8" t="str">
        <f>VLOOKUP(C162,{"29 -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62" s="8">
        <f t="shared" si="45"/>
        <v>0</v>
      </c>
      <c r="R162" s="8">
        <f t="shared" si="46"/>
        <v>0</v>
      </c>
      <c r="S162" s="8">
        <f t="shared" si="47"/>
        <v>0</v>
      </c>
      <c r="T162" s="8">
        <f t="shared" si="48"/>
        <v>0</v>
      </c>
      <c r="U162" s="8">
        <f t="shared" si="49"/>
        <v>0</v>
      </c>
      <c r="V162" s="8">
        <f t="shared" si="50"/>
        <v>0</v>
      </c>
    </row>
    <row r="163" spans="2:22" x14ac:dyDescent="0.25">
      <c r="B163" s="76" t="str">
        <f t="shared" si="43"/>
        <v>!!!</v>
      </c>
      <c r="C163" s="381"/>
      <c r="D163" s="363"/>
      <c r="E163" s="255"/>
      <c r="F163" s="255"/>
      <c r="G163" s="306"/>
      <c r="H163" s="364"/>
      <c r="I163" s="358"/>
      <c r="J163" s="358"/>
      <c r="K163" s="358"/>
      <c r="L163" s="359"/>
      <c r="N163" s="8" t="str">
        <f t="shared" si="51"/>
        <v>LEER</v>
      </c>
      <c r="O163" s="8" t="str">
        <f>VLOOKUP(C163,{"29 -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63" s="8">
        <f t="shared" si="45"/>
        <v>0</v>
      </c>
      <c r="R163" s="8">
        <f t="shared" si="46"/>
        <v>0</v>
      </c>
      <c r="S163" s="8">
        <f t="shared" si="47"/>
        <v>0</v>
      </c>
      <c r="T163" s="8">
        <f t="shared" si="48"/>
        <v>0</v>
      </c>
      <c r="U163" s="8">
        <f t="shared" si="49"/>
        <v>0</v>
      </c>
      <c r="V163" s="8">
        <f t="shared" si="50"/>
        <v>0</v>
      </c>
    </row>
    <row r="164" spans="2:22" x14ac:dyDescent="0.25">
      <c r="B164" s="76" t="str">
        <f t="shared" si="43"/>
        <v>!!!</v>
      </c>
      <c r="C164" s="381"/>
      <c r="D164" s="363"/>
      <c r="E164" s="255"/>
      <c r="F164" s="255"/>
      <c r="G164" s="306"/>
      <c r="H164" s="364"/>
      <c r="I164" s="358"/>
      <c r="J164" s="358"/>
      <c r="K164" s="358"/>
      <c r="L164" s="359"/>
      <c r="N164" s="8" t="str">
        <f t="shared" si="51"/>
        <v>LEER</v>
      </c>
      <c r="O164" s="8" t="str">
        <f>VLOOKUP(C164,{"29 -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64" s="8">
        <f t="shared" si="45"/>
        <v>0</v>
      </c>
      <c r="R164" s="8">
        <f t="shared" si="46"/>
        <v>0</v>
      </c>
      <c r="S164" s="8">
        <f t="shared" si="47"/>
        <v>0</v>
      </c>
      <c r="T164" s="8">
        <f t="shared" si="48"/>
        <v>0</v>
      </c>
      <c r="U164" s="8">
        <f t="shared" si="49"/>
        <v>0</v>
      </c>
      <c r="V164" s="8">
        <f t="shared" si="50"/>
        <v>0</v>
      </c>
    </row>
    <row r="165" spans="2:22" x14ac:dyDescent="0.25">
      <c r="B165" s="76" t="str">
        <f t="shared" si="43"/>
        <v>!!!</v>
      </c>
      <c r="C165" s="381"/>
      <c r="D165" s="363"/>
      <c r="E165" s="255"/>
      <c r="F165" s="255"/>
      <c r="G165" s="306"/>
      <c r="H165" s="364"/>
      <c r="I165" s="358"/>
      <c r="J165" s="358"/>
      <c r="K165" s="358"/>
      <c r="L165" s="359"/>
      <c r="N165" s="8" t="str">
        <f t="shared" si="51"/>
        <v>LEER</v>
      </c>
      <c r="O165" s="8" t="str">
        <f>VLOOKUP(C165,{"29 -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65" s="8">
        <f t="shared" si="45"/>
        <v>0</v>
      </c>
      <c r="R165" s="8">
        <f t="shared" si="46"/>
        <v>0</v>
      </c>
      <c r="S165" s="8">
        <f t="shared" si="47"/>
        <v>0</v>
      </c>
      <c r="T165" s="8">
        <f t="shared" si="48"/>
        <v>0</v>
      </c>
      <c r="U165" s="8">
        <f t="shared" si="49"/>
        <v>0</v>
      </c>
      <c r="V165" s="8">
        <f t="shared" si="50"/>
        <v>0</v>
      </c>
    </row>
    <row r="166" spans="2:22" x14ac:dyDescent="0.25">
      <c r="B166" s="76" t="str">
        <f t="shared" si="43"/>
        <v>!!!</v>
      </c>
      <c r="C166" s="381"/>
      <c r="D166" s="363"/>
      <c r="E166" s="255"/>
      <c r="F166" s="255"/>
      <c r="G166" s="306"/>
      <c r="H166" s="364"/>
      <c r="I166" s="358"/>
      <c r="J166" s="358"/>
      <c r="K166" s="358"/>
      <c r="L166" s="359"/>
      <c r="N166" s="8" t="str">
        <f t="shared" si="51"/>
        <v>LEER</v>
      </c>
      <c r="O166" s="8" t="str">
        <f>VLOOKUP(C166,{"29 -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66" s="8">
        <f t="shared" si="45"/>
        <v>0</v>
      </c>
      <c r="R166" s="8">
        <f t="shared" si="46"/>
        <v>0</v>
      </c>
      <c r="S166" s="8">
        <f t="shared" si="47"/>
        <v>0</v>
      </c>
      <c r="T166" s="8">
        <f t="shared" si="48"/>
        <v>0</v>
      </c>
      <c r="U166" s="8">
        <f t="shared" si="49"/>
        <v>0</v>
      </c>
      <c r="V166" s="8">
        <f t="shared" si="50"/>
        <v>0</v>
      </c>
    </row>
    <row r="167" spans="2:22" x14ac:dyDescent="0.25">
      <c r="B167" s="76" t="str">
        <f t="shared" si="43"/>
        <v>!!!</v>
      </c>
      <c r="C167" s="381"/>
      <c r="D167" s="363"/>
      <c r="E167" s="255"/>
      <c r="F167" s="255"/>
      <c r="G167" s="306"/>
      <c r="H167" s="364"/>
      <c r="I167" s="358"/>
      <c r="J167" s="358"/>
      <c r="K167" s="358"/>
      <c r="L167" s="359"/>
      <c r="N167" s="8" t="str">
        <f t="shared" si="51"/>
        <v>LEER</v>
      </c>
      <c r="O167" s="8" t="str">
        <f>VLOOKUP(C167,{"29 -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67" s="8">
        <f t="shared" si="45"/>
        <v>0</v>
      </c>
      <c r="R167" s="8">
        <f t="shared" si="46"/>
        <v>0</v>
      </c>
      <c r="S167" s="8">
        <f t="shared" si="47"/>
        <v>0</v>
      </c>
      <c r="T167" s="8">
        <f t="shared" si="48"/>
        <v>0</v>
      </c>
      <c r="U167" s="8">
        <f t="shared" si="49"/>
        <v>0</v>
      </c>
      <c r="V167" s="8">
        <f t="shared" si="50"/>
        <v>0</v>
      </c>
    </row>
    <row r="168" spans="2:22" x14ac:dyDescent="0.25">
      <c r="B168" s="76" t="str">
        <f t="shared" si="43"/>
        <v>!!!</v>
      </c>
      <c r="C168" s="381"/>
      <c r="D168" s="363"/>
      <c r="E168" s="255"/>
      <c r="F168" s="255"/>
      <c r="G168" s="306"/>
      <c r="H168" s="364"/>
      <c r="I168" s="358"/>
      <c r="J168" s="358"/>
      <c r="K168" s="358"/>
      <c r="L168" s="359"/>
      <c r="N168" s="8" t="str">
        <f t="shared" si="51"/>
        <v>LEER</v>
      </c>
      <c r="O168" s="8" t="str">
        <f>VLOOKUP(C168,{"29 -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68" s="8">
        <f t="shared" si="45"/>
        <v>0</v>
      </c>
      <c r="R168" s="8">
        <f t="shared" si="46"/>
        <v>0</v>
      </c>
      <c r="S168" s="8">
        <f t="shared" si="47"/>
        <v>0</v>
      </c>
      <c r="T168" s="8">
        <f t="shared" si="48"/>
        <v>0</v>
      </c>
      <c r="U168" s="8">
        <f t="shared" si="49"/>
        <v>0</v>
      </c>
      <c r="V168" s="8">
        <f t="shared" si="50"/>
        <v>0</v>
      </c>
    </row>
    <row r="169" spans="2:22" x14ac:dyDescent="0.25">
      <c r="B169" s="76" t="str">
        <f t="shared" si="43"/>
        <v>!!!</v>
      </c>
      <c r="C169" s="381"/>
      <c r="D169" s="363"/>
      <c r="E169" s="255"/>
      <c r="F169" s="255"/>
      <c r="G169" s="306"/>
      <c r="H169" s="364"/>
      <c r="I169" s="358"/>
      <c r="J169" s="358"/>
      <c r="K169" s="358"/>
      <c r="L169" s="359"/>
      <c r="N169" s="8" t="str">
        <f t="shared" si="51"/>
        <v>LEER</v>
      </c>
      <c r="O169" s="8" t="str">
        <f>VLOOKUP(C169,{"29 -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69" s="8">
        <f t="shared" si="45"/>
        <v>0</v>
      </c>
      <c r="R169" s="8">
        <f t="shared" si="46"/>
        <v>0</v>
      </c>
      <c r="S169" s="8">
        <f t="shared" si="47"/>
        <v>0</v>
      </c>
      <c r="T169" s="8">
        <f t="shared" si="48"/>
        <v>0</v>
      </c>
      <c r="U169" s="8">
        <f t="shared" si="49"/>
        <v>0</v>
      </c>
      <c r="V169" s="8">
        <f t="shared" si="50"/>
        <v>0</v>
      </c>
    </row>
    <row r="170" spans="2:22" x14ac:dyDescent="0.25">
      <c r="B170" s="76" t="str">
        <f t="shared" si="43"/>
        <v>!!!</v>
      </c>
      <c r="C170" s="381"/>
      <c r="D170" s="363"/>
      <c r="E170" s="255"/>
      <c r="F170" s="255"/>
      <c r="G170" s="306"/>
      <c r="H170" s="364"/>
      <c r="I170" s="358"/>
      <c r="J170" s="358"/>
      <c r="K170" s="358"/>
      <c r="L170" s="359"/>
      <c r="N170" s="8" t="str">
        <f t="shared" si="51"/>
        <v>LEER</v>
      </c>
      <c r="O170" s="8" t="str">
        <f>VLOOKUP(C170,{"29 -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70" s="8">
        <f t="shared" si="45"/>
        <v>0</v>
      </c>
      <c r="R170" s="8">
        <f t="shared" si="46"/>
        <v>0</v>
      </c>
      <c r="S170" s="8">
        <f t="shared" si="47"/>
        <v>0</v>
      </c>
      <c r="T170" s="8">
        <f t="shared" si="48"/>
        <v>0</v>
      </c>
      <c r="U170" s="8">
        <f t="shared" si="49"/>
        <v>0</v>
      </c>
      <c r="V170" s="8">
        <f t="shared" si="50"/>
        <v>0</v>
      </c>
    </row>
    <row r="171" spans="2:22" x14ac:dyDescent="0.25">
      <c r="B171" s="76" t="str">
        <f t="shared" ref="B171:B234" si="52">IF(SUM(Q171:U171)&lt;5,"!!!","")</f>
        <v>!!!</v>
      </c>
      <c r="C171" s="381"/>
      <c r="D171" s="363"/>
      <c r="E171" s="255"/>
      <c r="F171" s="255"/>
      <c r="G171" s="306"/>
      <c r="H171" s="364"/>
      <c r="I171" s="358"/>
      <c r="J171" s="358"/>
      <c r="K171" s="358"/>
      <c r="L171" s="359"/>
      <c r="N171" s="8" t="str">
        <f t="shared" ref="N171:N202" si="53">IF(C170&lt;&gt;"","Einrichtungen2","LEER")</f>
        <v>LEER</v>
      </c>
      <c r="O171" s="8" t="str">
        <f>VLOOKUP(C171,{"29 -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71" s="8">
        <f t="shared" ref="Q171:Q234" si="54">IF(LEN(C171)&gt;0,1,0)</f>
        <v>0</v>
      </c>
      <c r="R171" s="8">
        <f t="shared" ref="R171:R234" si="55">IF(LEN(D171)&gt;0,1,0)</f>
        <v>0</v>
      </c>
      <c r="S171" s="8">
        <f t="shared" ref="S171:S234" si="56">IF(LEN(E171)&gt;0,1,0)</f>
        <v>0</v>
      </c>
      <c r="T171" s="8">
        <f t="shared" ref="T171:T234" si="57">IF(LEN(F171)&gt;0,1,0)</f>
        <v>0</v>
      </c>
      <c r="U171" s="8">
        <f t="shared" ref="U171:U234" si="58">IF(LEN(G171)&gt;0,1,0)</f>
        <v>0</v>
      </c>
      <c r="V171" s="8">
        <f t="shared" ref="V171:V234" si="59">IF(LEN(H171)&gt;0,1,0)</f>
        <v>0</v>
      </c>
    </row>
    <row r="172" spans="2:22" x14ac:dyDescent="0.25">
      <c r="B172" s="76" t="str">
        <f t="shared" si="52"/>
        <v>!!!</v>
      </c>
      <c r="C172" s="381"/>
      <c r="D172" s="363"/>
      <c r="E172" s="255"/>
      <c r="F172" s="255"/>
      <c r="G172" s="306"/>
      <c r="H172" s="364"/>
      <c r="I172" s="358"/>
      <c r="J172" s="358"/>
      <c r="K172" s="358"/>
      <c r="L172" s="359"/>
      <c r="N172" s="8" t="str">
        <f t="shared" si="53"/>
        <v>LEER</v>
      </c>
      <c r="O172" s="8" t="str">
        <f>VLOOKUP(C172,{"29 -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72" s="8">
        <f t="shared" si="54"/>
        <v>0</v>
      </c>
      <c r="R172" s="8">
        <f t="shared" si="55"/>
        <v>0</v>
      </c>
      <c r="S172" s="8">
        <f t="shared" si="56"/>
        <v>0</v>
      </c>
      <c r="T172" s="8">
        <f t="shared" si="57"/>
        <v>0</v>
      </c>
      <c r="U172" s="8">
        <f t="shared" si="58"/>
        <v>0</v>
      </c>
      <c r="V172" s="8">
        <f t="shared" si="59"/>
        <v>0</v>
      </c>
    </row>
    <row r="173" spans="2:22" x14ac:dyDescent="0.25">
      <c r="B173" s="76" t="str">
        <f t="shared" si="52"/>
        <v>!!!</v>
      </c>
      <c r="C173" s="381"/>
      <c r="D173" s="363"/>
      <c r="E173" s="255"/>
      <c r="F173" s="255"/>
      <c r="G173" s="306"/>
      <c r="H173" s="364"/>
      <c r="I173" s="358"/>
      <c r="J173" s="358"/>
      <c r="K173" s="358"/>
      <c r="L173" s="359"/>
      <c r="N173" s="8" t="str">
        <f t="shared" si="53"/>
        <v>LEER</v>
      </c>
      <c r="O173" s="8" t="str">
        <f>VLOOKUP(C173,{"29 -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73" s="8">
        <f t="shared" si="54"/>
        <v>0</v>
      </c>
      <c r="R173" s="8">
        <f t="shared" si="55"/>
        <v>0</v>
      </c>
      <c r="S173" s="8">
        <f t="shared" si="56"/>
        <v>0</v>
      </c>
      <c r="T173" s="8">
        <f t="shared" si="57"/>
        <v>0</v>
      </c>
      <c r="U173" s="8">
        <f t="shared" si="58"/>
        <v>0</v>
      </c>
      <c r="V173" s="8">
        <f t="shared" si="59"/>
        <v>0</v>
      </c>
    </row>
    <row r="174" spans="2:22" x14ac:dyDescent="0.25">
      <c r="B174" s="76" t="str">
        <f t="shared" si="52"/>
        <v>!!!</v>
      </c>
      <c r="C174" s="381"/>
      <c r="D174" s="363"/>
      <c r="E174" s="255"/>
      <c r="F174" s="255"/>
      <c r="G174" s="306"/>
      <c r="H174" s="364"/>
      <c r="I174" s="358"/>
      <c r="J174" s="358"/>
      <c r="K174" s="358"/>
      <c r="L174" s="359"/>
      <c r="N174" s="8" t="str">
        <f t="shared" si="53"/>
        <v>LEER</v>
      </c>
      <c r="O174" s="8" t="str">
        <f>VLOOKUP(C174,{"29 -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74" s="8">
        <f t="shared" si="54"/>
        <v>0</v>
      </c>
      <c r="R174" s="8">
        <f t="shared" si="55"/>
        <v>0</v>
      </c>
      <c r="S174" s="8">
        <f t="shared" si="56"/>
        <v>0</v>
      </c>
      <c r="T174" s="8">
        <f t="shared" si="57"/>
        <v>0</v>
      </c>
      <c r="U174" s="8">
        <f t="shared" si="58"/>
        <v>0</v>
      </c>
      <c r="V174" s="8">
        <f t="shared" si="59"/>
        <v>0</v>
      </c>
    </row>
    <row r="175" spans="2:22" x14ac:dyDescent="0.25">
      <c r="B175" s="76" t="str">
        <f t="shared" si="52"/>
        <v>!!!</v>
      </c>
      <c r="C175" s="381"/>
      <c r="D175" s="363"/>
      <c r="E175" s="255"/>
      <c r="F175" s="255"/>
      <c r="G175" s="306"/>
      <c r="H175" s="364"/>
      <c r="I175" s="358"/>
      <c r="J175" s="358"/>
      <c r="K175" s="358"/>
      <c r="L175" s="359"/>
      <c r="N175" s="8" t="str">
        <f t="shared" si="53"/>
        <v>LEER</v>
      </c>
      <c r="O175" s="8" t="str">
        <f>VLOOKUP(C175,{"29 -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75" s="8">
        <f t="shared" si="54"/>
        <v>0</v>
      </c>
      <c r="R175" s="8">
        <f t="shared" si="55"/>
        <v>0</v>
      </c>
      <c r="S175" s="8">
        <f t="shared" si="56"/>
        <v>0</v>
      </c>
      <c r="T175" s="8">
        <f t="shared" si="57"/>
        <v>0</v>
      </c>
      <c r="U175" s="8">
        <f t="shared" si="58"/>
        <v>0</v>
      </c>
      <c r="V175" s="8">
        <f t="shared" si="59"/>
        <v>0</v>
      </c>
    </row>
    <row r="176" spans="2:22" x14ac:dyDescent="0.25">
      <c r="B176" s="76" t="str">
        <f t="shared" si="52"/>
        <v>!!!</v>
      </c>
      <c r="C176" s="381"/>
      <c r="D176" s="363"/>
      <c r="E176" s="255"/>
      <c r="F176" s="255"/>
      <c r="G176" s="306"/>
      <c r="H176" s="364"/>
      <c r="I176" s="358"/>
      <c r="J176" s="358"/>
      <c r="K176" s="358"/>
      <c r="L176" s="359"/>
      <c r="N176" s="8" t="str">
        <f t="shared" si="53"/>
        <v>LEER</v>
      </c>
      <c r="O176" s="8" t="str">
        <f>VLOOKUP(C176,{"29 -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76" s="8">
        <f t="shared" si="54"/>
        <v>0</v>
      </c>
      <c r="R176" s="8">
        <f t="shared" si="55"/>
        <v>0</v>
      </c>
      <c r="S176" s="8">
        <f t="shared" si="56"/>
        <v>0</v>
      </c>
      <c r="T176" s="8">
        <f t="shared" si="57"/>
        <v>0</v>
      </c>
      <c r="U176" s="8">
        <f t="shared" si="58"/>
        <v>0</v>
      </c>
      <c r="V176" s="8">
        <f t="shared" si="59"/>
        <v>0</v>
      </c>
    </row>
    <row r="177" spans="2:22" x14ac:dyDescent="0.25">
      <c r="B177" s="76" t="str">
        <f t="shared" si="52"/>
        <v>!!!</v>
      </c>
      <c r="C177" s="381"/>
      <c r="D177" s="363"/>
      <c r="E177" s="255"/>
      <c r="F177" s="255"/>
      <c r="G177" s="306"/>
      <c r="H177" s="364"/>
      <c r="I177" s="358"/>
      <c r="J177" s="358"/>
      <c r="K177" s="358"/>
      <c r="L177" s="359"/>
      <c r="N177" s="8" t="str">
        <f t="shared" si="53"/>
        <v>LEER</v>
      </c>
      <c r="O177" s="8" t="str">
        <f>VLOOKUP(C177,{"29 -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77" s="8">
        <f t="shared" si="54"/>
        <v>0</v>
      </c>
      <c r="R177" s="8">
        <f t="shared" si="55"/>
        <v>0</v>
      </c>
      <c r="S177" s="8">
        <f t="shared" si="56"/>
        <v>0</v>
      </c>
      <c r="T177" s="8">
        <f t="shared" si="57"/>
        <v>0</v>
      </c>
      <c r="U177" s="8">
        <f t="shared" si="58"/>
        <v>0</v>
      </c>
      <c r="V177" s="8">
        <f t="shared" si="59"/>
        <v>0</v>
      </c>
    </row>
    <row r="178" spans="2:22" x14ac:dyDescent="0.25">
      <c r="B178" s="76" t="str">
        <f t="shared" si="52"/>
        <v>!!!</v>
      </c>
      <c r="C178" s="381"/>
      <c r="D178" s="363"/>
      <c r="E178" s="255"/>
      <c r="F178" s="255"/>
      <c r="G178" s="306"/>
      <c r="H178" s="364"/>
      <c r="I178" s="358"/>
      <c r="J178" s="358"/>
      <c r="K178" s="358"/>
      <c r="L178" s="359"/>
      <c r="N178" s="8" t="str">
        <f t="shared" si="53"/>
        <v>LEER</v>
      </c>
      <c r="O178" s="8" t="str">
        <f>VLOOKUP(C178,{"29 -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78" s="8">
        <f t="shared" si="54"/>
        <v>0</v>
      </c>
      <c r="R178" s="8">
        <f t="shared" si="55"/>
        <v>0</v>
      </c>
      <c r="S178" s="8">
        <f t="shared" si="56"/>
        <v>0</v>
      </c>
      <c r="T178" s="8">
        <f t="shared" si="57"/>
        <v>0</v>
      </c>
      <c r="U178" s="8">
        <f t="shared" si="58"/>
        <v>0</v>
      </c>
      <c r="V178" s="8">
        <f t="shared" si="59"/>
        <v>0</v>
      </c>
    </row>
    <row r="179" spans="2:22" x14ac:dyDescent="0.25">
      <c r="B179" s="76" t="str">
        <f t="shared" si="52"/>
        <v>!!!</v>
      </c>
      <c r="C179" s="381"/>
      <c r="D179" s="363"/>
      <c r="E179" s="255"/>
      <c r="F179" s="255"/>
      <c r="G179" s="306"/>
      <c r="H179" s="364"/>
      <c r="I179" s="358"/>
      <c r="J179" s="358"/>
      <c r="K179" s="358"/>
      <c r="L179" s="359"/>
      <c r="N179" s="8" t="str">
        <f t="shared" si="53"/>
        <v>LEER</v>
      </c>
      <c r="O179" s="8" t="str">
        <f>VLOOKUP(C179,{"29 -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79" s="8">
        <f t="shared" si="54"/>
        <v>0</v>
      </c>
      <c r="R179" s="8">
        <f t="shared" si="55"/>
        <v>0</v>
      </c>
      <c r="S179" s="8">
        <f t="shared" si="56"/>
        <v>0</v>
      </c>
      <c r="T179" s="8">
        <f t="shared" si="57"/>
        <v>0</v>
      </c>
      <c r="U179" s="8">
        <f t="shared" si="58"/>
        <v>0</v>
      </c>
      <c r="V179" s="8">
        <f t="shared" si="59"/>
        <v>0</v>
      </c>
    </row>
    <row r="180" spans="2:22" x14ac:dyDescent="0.25">
      <c r="B180" s="76" t="str">
        <f t="shared" si="52"/>
        <v>!!!</v>
      </c>
      <c r="C180" s="381"/>
      <c r="D180" s="363"/>
      <c r="E180" s="255"/>
      <c r="F180" s="255"/>
      <c r="G180" s="306"/>
      <c r="H180" s="364"/>
      <c r="I180" s="358"/>
      <c r="J180" s="358"/>
      <c r="K180" s="358"/>
      <c r="L180" s="359"/>
      <c r="N180" s="8" t="str">
        <f t="shared" si="53"/>
        <v>LEER</v>
      </c>
      <c r="O180" s="8" t="str">
        <f>VLOOKUP(C180,{"29 -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80" s="8">
        <f t="shared" si="54"/>
        <v>0</v>
      </c>
      <c r="R180" s="8">
        <f t="shared" si="55"/>
        <v>0</v>
      </c>
      <c r="S180" s="8">
        <f t="shared" si="56"/>
        <v>0</v>
      </c>
      <c r="T180" s="8">
        <f t="shared" si="57"/>
        <v>0</v>
      </c>
      <c r="U180" s="8">
        <f t="shared" si="58"/>
        <v>0</v>
      </c>
      <c r="V180" s="8">
        <f t="shared" si="59"/>
        <v>0</v>
      </c>
    </row>
    <row r="181" spans="2:22" x14ac:dyDescent="0.25">
      <c r="B181" s="76" t="str">
        <f t="shared" si="52"/>
        <v>!!!</v>
      </c>
      <c r="C181" s="381"/>
      <c r="D181" s="363"/>
      <c r="E181" s="255"/>
      <c r="F181" s="255"/>
      <c r="G181" s="306"/>
      <c r="H181" s="364"/>
      <c r="I181" s="358"/>
      <c r="J181" s="358"/>
      <c r="K181" s="358"/>
      <c r="L181" s="359"/>
      <c r="N181" s="8" t="str">
        <f t="shared" si="53"/>
        <v>LEER</v>
      </c>
      <c r="O181" s="8" t="str">
        <f>VLOOKUP(C181,{"29 -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81" s="8">
        <f t="shared" si="54"/>
        <v>0</v>
      </c>
      <c r="R181" s="8">
        <f t="shared" si="55"/>
        <v>0</v>
      </c>
      <c r="S181" s="8">
        <f t="shared" si="56"/>
        <v>0</v>
      </c>
      <c r="T181" s="8">
        <f t="shared" si="57"/>
        <v>0</v>
      </c>
      <c r="U181" s="8">
        <f t="shared" si="58"/>
        <v>0</v>
      </c>
      <c r="V181" s="8">
        <f t="shared" si="59"/>
        <v>0</v>
      </c>
    </row>
    <row r="182" spans="2:22" x14ac:dyDescent="0.25">
      <c r="B182" s="76" t="str">
        <f t="shared" si="52"/>
        <v>!!!</v>
      </c>
      <c r="C182" s="381"/>
      <c r="D182" s="363"/>
      <c r="E182" s="255"/>
      <c r="F182" s="255"/>
      <c r="G182" s="306"/>
      <c r="H182" s="364"/>
      <c r="I182" s="358"/>
      <c r="J182" s="358"/>
      <c r="K182" s="358"/>
      <c r="L182" s="359"/>
      <c r="N182" s="8" t="str">
        <f t="shared" si="53"/>
        <v>LEER</v>
      </c>
      <c r="O182" s="8" t="str">
        <f>VLOOKUP(C182,{"29 -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82" s="8">
        <f t="shared" si="54"/>
        <v>0</v>
      </c>
      <c r="R182" s="8">
        <f t="shared" si="55"/>
        <v>0</v>
      </c>
      <c r="S182" s="8">
        <f t="shared" si="56"/>
        <v>0</v>
      </c>
      <c r="T182" s="8">
        <f t="shared" si="57"/>
        <v>0</v>
      </c>
      <c r="U182" s="8">
        <f t="shared" si="58"/>
        <v>0</v>
      </c>
      <c r="V182" s="8">
        <f t="shared" si="59"/>
        <v>0</v>
      </c>
    </row>
    <row r="183" spans="2:22" x14ac:dyDescent="0.25">
      <c r="B183" s="76" t="str">
        <f t="shared" si="52"/>
        <v>!!!</v>
      </c>
      <c r="C183" s="381"/>
      <c r="D183" s="363"/>
      <c r="E183" s="255"/>
      <c r="F183" s="255"/>
      <c r="G183" s="306"/>
      <c r="H183" s="364"/>
      <c r="I183" s="358"/>
      <c r="J183" s="358"/>
      <c r="K183" s="358"/>
      <c r="L183" s="359"/>
      <c r="N183" s="8" t="str">
        <f t="shared" si="53"/>
        <v>LEER</v>
      </c>
      <c r="O183" s="8" t="str">
        <f>VLOOKUP(C183,{"29 -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83" s="8">
        <f t="shared" si="54"/>
        <v>0</v>
      </c>
      <c r="R183" s="8">
        <f t="shared" si="55"/>
        <v>0</v>
      </c>
      <c r="S183" s="8">
        <f t="shared" si="56"/>
        <v>0</v>
      </c>
      <c r="T183" s="8">
        <f t="shared" si="57"/>
        <v>0</v>
      </c>
      <c r="U183" s="8">
        <f t="shared" si="58"/>
        <v>0</v>
      </c>
      <c r="V183" s="8">
        <f t="shared" si="59"/>
        <v>0</v>
      </c>
    </row>
    <row r="184" spans="2:22" x14ac:dyDescent="0.25">
      <c r="B184" s="76" t="str">
        <f t="shared" si="52"/>
        <v>!!!</v>
      </c>
      <c r="C184" s="381"/>
      <c r="D184" s="363"/>
      <c r="E184" s="255"/>
      <c r="F184" s="255"/>
      <c r="G184" s="306"/>
      <c r="H184" s="364"/>
      <c r="I184" s="358"/>
      <c r="J184" s="358"/>
      <c r="K184" s="358"/>
      <c r="L184" s="359"/>
      <c r="N184" s="8" t="str">
        <f t="shared" si="53"/>
        <v>LEER</v>
      </c>
      <c r="O184" s="8" t="str">
        <f>VLOOKUP(C184,{"29 -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84" s="8">
        <f t="shared" si="54"/>
        <v>0</v>
      </c>
      <c r="R184" s="8">
        <f t="shared" si="55"/>
        <v>0</v>
      </c>
      <c r="S184" s="8">
        <f t="shared" si="56"/>
        <v>0</v>
      </c>
      <c r="T184" s="8">
        <f t="shared" si="57"/>
        <v>0</v>
      </c>
      <c r="U184" s="8">
        <f t="shared" si="58"/>
        <v>0</v>
      </c>
      <c r="V184" s="8">
        <f t="shared" si="59"/>
        <v>0</v>
      </c>
    </row>
    <row r="185" spans="2:22" x14ac:dyDescent="0.25">
      <c r="B185" s="76" t="str">
        <f t="shared" si="52"/>
        <v>!!!</v>
      </c>
      <c r="C185" s="381"/>
      <c r="D185" s="363"/>
      <c r="E185" s="255"/>
      <c r="F185" s="255"/>
      <c r="G185" s="306"/>
      <c r="H185" s="364"/>
      <c r="I185" s="358"/>
      <c r="J185" s="358"/>
      <c r="K185" s="358"/>
      <c r="L185" s="359"/>
      <c r="N185" s="8" t="str">
        <f t="shared" si="53"/>
        <v>LEER</v>
      </c>
      <c r="O185" s="8" t="str">
        <f>VLOOKUP(C185,{"29 -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85" s="8">
        <f t="shared" si="54"/>
        <v>0</v>
      </c>
      <c r="R185" s="8">
        <f t="shared" si="55"/>
        <v>0</v>
      </c>
      <c r="S185" s="8">
        <f t="shared" si="56"/>
        <v>0</v>
      </c>
      <c r="T185" s="8">
        <f t="shared" si="57"/>
        <v>0</v>
      </c>
      <c r="U185" s="8">
        <f t="shared" si="58"/>
        <v>0</v>
      </c>
      <c r="V185" s="8">
        <f t="shared" si="59"/>
        <v>0</v>
      </c>
    </row>
    <row r="186" spans="2:22" x14ac:dyDescent="0.25">
      <c r="B186" s="76" t="str">
        <f t="shared" si="52"/>
        <v>!!!</v>
      </c>
      <c r="C186" s="381"/>
      <c r="D186" s="363"/>
      <c r="E186" s="255"/>
      <c r="F186" s="255"/>
      <c r="G186" s="306"/>
      <c r="H186" s="364"/>
      <c r="I186" s="358"/>
      <c r="J186" s="358"/>
      <c r="K186" s="358"/>
      <c r="L186" s="359"/>
      <c r="N186" s="8" t="str">
        <f t="shared" si="53"/>
        <v>LEER</v>
      </c>
      <c r="O186" s="8" t="str">
        <f>VLOOKUP(C186,{"29 -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86" s="8">
        <f t="shared" si="54"/>
        <v>0</v>
      </c>
      <c r="R186" s="8">
        <f t="shared" si="55"/>
        <v>0</v>
      </c>
      <c r="S186" s="8">
        <f t="shared" si="56"/>
        <v>0</v>
      </c>
      <c r="T186" s="8">
        <f t="shared" si="57"/>
        <v>0</v>
      </c>
      <c r="U186" s="8">
        <f t="shared" si="58"/>
        <v>0</v>
      </c>
      <c r="V186" s="8">
        <f t="shared" si="59"/>
        <v>0</v>
      </c>
    </row>
    <row r="187" spans="2:22" x14ac:dyDescent="0.25">
      <c r="B187" s="76" t="str">
        <f t="shared" si="52"/>
        <v>!!!</v>
      </c>
      <c r="C187" s="381"/>
      <c r="D187" s="363"/>
      <c r="E187" s="255"/>
      <c r="F187" s="255"/>
      <c r="G187" s="306"/>
      <c r="H187" s="364"/>
      <c r="I187" s="358"/>
      <c r="J187" s="358"/>
      <c r="K187" s="358"/>
      <c r="L187" s="359"/>
      <c r="N187" s="8" t="str">
        <f t="shared" si="53"/>
        <v>LEER</v>
      </c>
      <c r="O187" s="8" t="str">
        <f>VLOOKUP(C187,{"29 -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87" s="8">
        <f t="shared" si="54"/>
        <v>0</v>
      </c>
      <c r="R187" s="8">
        <f t="shared" si="55"/>
        <v>0</v>
      </c>
      <c r="S187" s="8">
        <f t="shared" si="56"/>
        <v>0</v>
      </c>
      <c r="T187" s="8">
        <f t="shared" si="57"/>
        <v>0</v>
      </c>
      <c r="U187" s="8">
        <f t="shared" si="58"/>
        <v>0</v>
      </c>
      <c r="V187" s="8">
        <f t="shared" si="59"/>
        <v>0</v>
      </c>
    </row>
    <row r="188" spans="2:22" x14ac:dyDescent="0.25">
      <c r="B188" s="76" t="str">
        <f t="shared" si="52"/>
        <v>!!!</v>
      </c>
      <c r="C188" s="381"/>
      <c r="D188" s="363"/>
      <c r="E188" s="255"/>
      <c r="F188" s="255"/>
      <c r="G188" s="306"/>
      <c r="H188" s="364"/>
      <c r="I188" s="358"/>
      <c r="J188" s="358"/>
      <c r="K188" s="358"/>
      <c r="L188" s="359"/>
      <c r="N188" s="8" t="str">
        <f t="shared" si="53"/>
        <v>LEER</v>
      </c>
      <c r="O188" s="8" t="str">
        <f>VLOOKUP(C188,{"29 -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88" s="8">
        <f t="shared" si="54"/>
        <v>0</v>
      </c>
      <c r="R188" s="8">
        <f t="shared" si="55"/>
        <v>0</v>
      </c>
      <c r="S188" s="8">
        <f t="shared" si="56"/>
        <v>0</v>
      </c>
      <c r="T188" s="8">
        <f t="shared" si="57"/>
        <v>0</v>
      </c>
      <c r="U188" s="8">
        <f t="shared" si="58"/>
        <v>0</v>
      </c>
      <c r="V188" s="8">
        <f t="shared" si="59"/>
        <v>0</v>
      </c>
    </row>
    <row r="189" spans="2:22" x14ac:dyDescent="0.25">
      <c r="B189" s="76" t="str">
        <f t="shared" si="52"/>
        <v>!!!</v>
      </c>
      <c r="C189" s="381"/>
      <c r="D189" s="363"/>
      <c r="E189" s="255"/>
      <c r="F189" s="255"/>
      <c r="G189" s="306"/>
      <c r="H189" s="364"/>
      <c r="I189" s="358"/>
      <c r="J189" s="358"/>
      <c r="K189" s="358"/>
      <c r="L189" s="359"/>
      <c r="N189" s="8" t="str">
        <f t="shared" si="53"/>
        <v>LEER</v>
      </c>
      <c r="O189" s="8" t="str">
        <f>VLOOKUP(C189,{"29 -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89" s="8">
        <f t="shared" si="54"/>
        <v>0</v>
      </c>
      <c r="R189" s="8">
        <f t="shared" si="55"/>
        <v>0</v>
      </c>
      <c r="S189" s="8">
        <f t="shared" si="56"/>
        <v>0</v>
      </c>
      <c r="T189" s="8">
        <f t="shared" si="57"/>
        <v>0</v>
      </c>
      <c r="U189" s="8">
        <f t="shared" si="58"/>
        <v>0</v>
      </c>
      <c r="V189" s="8">
        <f t="shared" si="59"/>
        <v>0</v>
      </c>
    </row>
    <row r="190" spans="2:22" x14ac:dyDescent="0.25">
      <c r="B190" s="76" t="str">
        <f t="shared" si="52"/>
        <v>!!!</v>
      </c>
      <c r="C190" s="381"/>
      <c r="D190" s="363"/>
      <c r="E190" s="255"/>
      <c r="F190" s="255"/>
      <c r="G190" s="306"/>
      <c r="H190" s="364"/>
      <c r="I190" s="358"/>
      <c r="J190" s="358"/>
      <c r="K190" s="358"/>
      <c r="L190" s="359"/>
      <c r="N190" s="8" t="str">
        <f t="shared" si="53"/>
        <v>LEER</v>
      </c>
      <c r="O190" s="8" t="str">
        <f>VLOOKUP(C190,{"29 -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90" s="8">
        <f t="shared" si="54"/>
        <v>0</v>
      </c>
      <c r="R190" s="8">
        <f t="shared" si="55"/>
        <v>0</v>
      </c>
      <c r="S190" s="8">
        <f t="shared" si="56"/>
        <v>0</v>
      </c>
      <c r="T190" s="8">
        <f t="shared" si="57"/>
        <v>0</v>
      </c>
      <c r="U190" s="8">
        <f t="shared" si="58"/>
        <v>0</v>
      </c>
      <c r="V190" s="8">
        <f t="shared" si="59"/>
        <v>0</v>
      </c>
    </row>
    <row r="191" spans="2:22" x14ac:dyDescent="0.25">
      <c r="B191" s="76" t="str">
        <f t="shared" si="52"/>
        <v>!!!</v>
      </c>
      <c r="C191" s="381"/>
      <c r="D191" s="363"/>
      <c r="E191" s="255"/>
      <c r="F191" s="255"/>
      <c r="G191" s="306"/>
      <c r="H191" s="364"/>
      <c r="I191" s="358"/>
      <c r="J191" s="358"/>
      <c r="K191" s="358"/>
      <c r="L191" s="359"/>
      <c r="N191" s="8" t="str">
        <f t="shared" si="53"/>
        <v>LEER</v>
      </c>
      <c r="O191" s="8" t="str">
        <f>VLOOKUP(C191,{"29 -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91" s="8">
        <f t="shared" si="54"/>
        <v>0</v>
      </c>
      <c r="R191" s="8">
        <f t="shared" si="55"/>
        <v>0</v>
      </c>
      <c r="S191" s="8">
        <f t="shared" si="56"/>
        <v>0</v>
      </c>
      <c r="T191" s="8">
        <f t="shared" si="57"/>
        <v>0</v>
      </c>
      <c r="U191" s="8">
        <f t="shared" si="58"/>
        <v>0</v>
      </c>
      <c r="V191" s="8">
        <f t="shared" si="59"/>
        <v>0</v>
      </c>
    </row>
    <row r="192" spans="2:22" x14ac:dyDescent="0.25">
      <c r="B192" s="76" t="str">
        <f t="shared" si="52"/>
        <v>!!!</v>
      </c>
      <c r="C192" s="381"/>
      <c r="D192" s="363"/>
      <c r="E192" s="255"/>
      <c r="F192" s="255"/>
      <c r="G192" s="306"/>
      <c r="H192" s="364"/>
      <c r="I192" s="358"/>
      <c r="J192" s="358"/>
      <c r="K192" s="358"/>
      <c r="L192" s="359"/>
      <c r="N192" s="8" t="str">
        <f t="shared" si="53"/>
        <v>LEER</v>
      </c>
      <c r="O192" s="8" t="str">
        <f>VLOOKUP(C192,{"29 -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92" s="8">
        <f t="shared" si="54"/>
        <v>0</v>
      </c>
      <c r="R192" s="8">
        <f t="shared" si="55"/>
        <v>0</v>
      </c>
      <c r="S192" s="8">
        <f t="shared" si="56"/>
        <v>0</v>
      </c>
      <c r="T192" s="8">
        <f t="shared" si="57"/>
        <v>0</v>
      </c>
      <c r="U192" s="8">
        <f t="shared" si="58"/>
        <v>0</v>
      </c>
      <c r="V192" s="8">
        <f t="shared" si="59"/>
        <v>0</v>
      </c>
    </row>
    <row r="193" spans="2:22" x14ac:dyDescent="0.25">
      <c r="B193" s="76" t="str">
        <f t="shared" si="52"/>
        <v>!!!</v>
      </c>
      <c r="C193" s="381"/>
      <c r="D193" s="363"/>
      <c r="E193" s="255"/>
      <c r="F193" s="255"/>
      <c r="G193" s="306"/>
      <c r="H193" s="364"/>
      <c r="I193" s="358"/>
      <c r="J193" s="358"/>
      <c r="K193" s="358"/>
      <c r="L193" s="359"/>
      <c r="N193" s="8" t="str">
        <f t="shared" si="53"/>
        <v>LEER</v>
      </c>
      <c r="O193" s="8" t="str">
        <f>VLOOKUP(C193,{"29 -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93" s="8">
        <f t="shared" si="54"/>
        <v>0</v>
      </c>
      <c r="R193" s="8">
        <f t="shared" si="55"/>
        <v>0</v>
      </c>
      <c r="S193" s="8">
        <f t="shared" si="56"/>
        <v>0</v>
      </c>
      <c r="T193" s="8">
        <f t="shared" si="57"/>
        <v>0</v>
      </c>
      <c r="U193" s="8">
        <f t="shared" si="58"/>
        <v>0</v>
      </c>
      <c r="V193" s="8">
        <f t="shared" si="59"/>
        <v>0</v>
      </c>
    </row>
    <row r="194" spans="2:22" x14ac:dyDescent="0.25">
      <c r="B194" s="76" t="str">
        <f t="shared" si="52"/>
        <v>!!!</v>
      </c>
      <c r="C194" s="381"/>
      <c r="D194" s="363"/>
      <c r="E194" s="255"/>
      <c r="F194" s="255"/>
      <c r="G194" s="306"/>
      <c r="H194" s="364"/>
      <c r="I194" s="358"/>
      <c r="J194" s="358"/>
      <c r="K194" s="358"/>
      <c r="L194" s="359"/>
      <c r="N194" s="8" t="str">
        <f t="shared" si="53"/>
        <v>LEER</v>
      </c>
      <c r="O194" s="8" t="str">
        <f>VLOOKUP(C194,{"29 -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94" s="8">
        <f t="shared" si="54"/>
        <v>0</v>
      </c>
      <c r="R194" s="8">
        <f t="shared" si="55"/>
        <v>0</v>
      </c>
      <c r="S194" s="8">
        <f t="shared" si="56"/>
        <v>0</v>
      </c>
      <c r="T194" s="8">
        <f t="shared" si="57"/>
        <v>0</v>
      </c>
      <c r="U194" s="8">
        <f t="shared" si="58"/>
        <v>0</v>
      </c>
      <c r="V194" s="8">
        <f t="shared" si="59"/>
        <v>0</v>
      </c>
    </row>
    <row r="195" spans="2:22" x14ac:dyDescent="0.25">
      <c r="B195" s="76" t="str">
        <f t="shared" si="52"/>
        <v>!!!</v>
      </c>
      <c r="C195" s="381"/>
      <c r="D195" s="363"/>
      <c r="E195" s="255"/>
      <c r="F195" s="255"/>
      <c r="G195" s="306"/>
      <c r="H195" s="364"/>
      <c r="I195" s="358"/>
      <c r="J195" s="358"/>
      <c r="K195" s="358"/>
      <c r="L195" s="359"/>
      <c r="N195" s="8" t="str">
        <f t="shared" si="53"/>
        <v>LEER</v>
      </c>
      <c r="O195" s="8" t="str">
        <f>VLOOKUP(C195,{"29 -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95" s="8">
        <f t="shared" si="54"/>
        <v>0</v>
      </c>
      <c r="R195" s="8">
        <f t="shared" si="55"/>
        <v>0</v>
      </c>
      <c r="S195" s="8">
        <f t="shared" si="56"/>
        <v>0</v>
      </c>
      <c r="T195" s="8">
        <f t="shared" si="57"/>
        <v>0</v>
      </c>
      <c r="U195" s="8">
        <f t="shared" si="58"/>
        <v>0</v>
      </c>
      <c r="V195" s="8">
        <f t="shared" si="59"/>
        <v>0</v>
      </c>
    </row>
    <row r="196" spans="2:22" x14ac:dyDescent="0.25">
      <c r="B196" s="76" t="str">
        <f t="shared" si="52"/>
        <v>!!!</v>
      </c>
      <c r="C196" s="381"/>
      <c r="D196" s="363"/>
      <c r="E196" s="255"/>
      <c r="F196" s="255"/>
      <c r="G196" s="306"/>
      <c r="H196" s="364"/>
      <c r="I196" s="358"/>
      <c r="J196" s="358"/>
      <c r="K196" s="358"/>
      <c r="L196" s="359"/>
      <c r="N196" s="8" t="str">
        <f t="shared" si="53"/>
        <v>LEER</v>
      </c>
      <c r="O196" s="8" t="str">
        <f>VLOOKUP(C196,{"29 -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96" s="8">
        <f t="shared" si="54"/>
        <v>0</v>
      </c>
      <c r="R196" s="8">
        <f t="shared" si="55"/>
        <v>0</v>
      </c>
      <c r="S196" s="8">
        <f t="shared" si="56"/>
        <v>0</v>
      </c>
      <c r="T196" s="8">
        <f t="shared" si="57"/>
        <v>0</v>
      </c>
      <c r="U196" s="8">
        <f t="shared" si="58"/>
        <v>0</v>
      </c>
      <c r="V196" s="8">
        <f t="shared" si="59"/>
        <v>0</v>
      </c>
    </row>
    <row r="197" spans="2:22" x14ac:dyDescent="0.25">
      <c r="B197" s="76" t="str">
        <f t="shared" si="52"/>
        <v>!!!</v>
      </c>
      <c r="C197" s="381"/>
      <c r="D197" s="363"/>
      <c r="E197" s="255"/>
      <c r="F197" s="255"/>
      <c r="G197" s="306"/>
      <c r="H197" s="364"/>
      <c r="I197" s="358"/>
      <c r="J197" s="358"/>
      <c r="K197" s="358"/>
      <c r="L197" s="359"/>
      <c r="N197" s="8" t="str">
        <f t="shared" si="53"/>
        <v>LEER</v>
      </c>
      <c r="O197" s="8" t="str">
        <f>VLOOKUP(C197,{"29 -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97" s="8">
        <f t="shared" si="54"/>
        <v>0</v>
      </c>
      <c r="R197" s="8">
        <f t="shared" si="55"/>
        <v>0</v>
      </c>
      <c r="S197" s="8">
        <f t="shared" si="56"/>
        <v>0</v>
      </c>
      <c r="T197" s="8">
        <f t="shared" si="57"/>
        <v>0</v>
      </c>
      <c r="U197" s="8">
        <f t="shared" si="58"/>
        <v>0</v>
      </c>
      <c r="V197" s="8">
        <f t="shared" si="59"/>
        <v>0</v>
      </c>
    </row>
    <row r="198" spans="2:22" x14ac:dyDescent="0.25">
      <c r="B198" s="76" t="str">
        <f t="shared" si="52"/>
        <v>!!!</v>
      </c>
      <c r="C198" s="381"/>
      <c r="D198" s="363"/>
      <c r="E198" s="255"/>
      <c r="F198" s="255"/>
      <c r="G198" s="306"/>
      <c r="H198" s="364"/>
      <c r="I198" s="358"/>
      <c r="J198" s="358"/>
      <c r="K198" s="358"/>
      <c r="L198" s="359"/>
      <c r="N198" s="8" t="str">
        <f t="shared" si="53"/>
        <v>LEER</v>
      </c>
      <c r="O198" s="8" t="str">
        <f>VLOOKUP(C198,{"29 -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98" s="8">
        <f t="shared" si="54"/>
        <v>0</v>
      </c>
      <c r="R198" s="8">
        <f t="shared" si="55"/>
        <v>0</v>
      </c>
      <c r="S198" s="8">
        <f t="shared" si="56"/>
        <v>0</v>
      </c>
      <c r="T198" s="8">
        <f t="shared" si="57"/>
        <v>0</v>
      </c>
      <c r="U198" s="8">
        <f t="shared" si="58"/>
        <v>0</v>
      </c>
      <c r="V198" s="8">
        <f t="shared" si="59"/>
        <v>0</v>
      </c>
    </row>
    <row r="199" spans="2:22" x14ac:dyDescent="0.25">
      <c r="B199" s="76" t="str">
        <f t="shared" si="52"/>
        <v>!!!</v>
      </c>
      <c r="C199" s="381"/>
      <c r="D199" s="363"/>
      <c r="E199" s="255"/>
      <c r="F199" s="255"/>
      <c r="G199" s="306"/>
      <c r="H199" s="364"/>
      <c r="I199" s="358"/>
      <c r="J199" s="358"/>
      <c r="K199" s="358"/>
      <c r="L199" s="359"/>
      <c r="N199" s="8" t="str">
        <f t="shared" si="53"/>
        <v>LEER</v>
      </c>
      <c r="O199" s="8" t="str">
        <f>VLOOKUP(C199,{"29 -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99" s="8">
        <f t="shared" si="54"/>
        <v>0</v>
      </c>
      <c r="R199" s="8">
        <f t="shared" si="55"/>
        <v>0</v>
      </c>
      <c r="S199" s="8">
        <f t="shared" si="56"/>
        <v>0</v>
      </c>
      <c r="T199" s="8">
        <f t="shared" si="57"/>
        <v>0</v>
      </c>
      <c r="U199" s="8">
        <f t="shared" si="58"/>
        <v>0</v>
      </c>
      <c r="V199" s="8">
        <f t="shared" si="59"/>
        <v>0</v>
      </c>
    </row>
    <row r="200" spans="2:22" x14ac:dyDescent="0.25">
      <c r="B200" s="76" t="str">
        <f t="shared" si="52"/>
        <v>!!!</v>
      </c>
      <c r="C200" s="381"/>
      <c r="D200" s="363"/>
      <c r="E200" s="255"/>
      <c r="F200" s="255"/>
      <c r="G200" s="306"/>
      <c r="H200" s="364"/>
      <c r="I200" s="358"/>
      <c r="J200" s="358"/>
      <c r="K200" s="358"/>
      <c r="L200" s="359"/>
      <c r="N200" s="8" t="str">
        <f t="shared" si="53"/>
        <v>LEER</v>
      </c>
      <c r="O200" s="8" t="str">
        <f>VLOOKUP(C200,{"29 -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00" s="8">
        <f t="shared" si="54"/>
        <v>0</v>
      </c>
      <c r="R200" s="8">
        <f t="shared" si="55"/>
        <v>0</v>
      </c>
      <c r="S200" s="8">
        <f t="shared" si="56"/>
        <v>0</v>
      </c>
      <c r="T200" s="8">
        <f t="shared" si="57"/>
        <v>0</v>
      </c>
      <c r="U200" s="8">
        <f t="shared" si="58"/>
        <v>0</v>
      </c>
      <c r="V200" s="8">
        <f t="shared" si="59"/>
        <v>0</v>
      </c>
    </row>
    <row r="201" spans="2:22" x14ac:dyDescent="0.25">
      <c r="B201" s="76" t="str">
        <f t="shared" si="52"/>
        <v>!!!</v>
      </c>
      <c r="C201" s="381"/>
      <c r="D201" s="363"/>
      <c r="E201" s="255"/>
      <c r="F201" s="255"/>
      <c r="G201" s="306"/>
      <c r="H201" s="364"/>
      <c r="I201" s="358"/>
      <c r="J201" s="358"/>
      <c r="K201" s="358"/>
      <c r="L201" s="359"/>
      <c r="N201" s="8" t="str">
        <f t="shared" si="53"/>
        <v>LEER</v>
      </c>
      <c r="O201" s="8" t="str">
        <f>VLOOKUP(C201,{"29 -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01" s="8">
        <f t="shared" si="54"/>
        <v>0</v>
      </c>
      <c r="R201" s="8">
        <f t="shared" si="55"/>
        <v>0</v>
      </c>
      <c r="S201" s="8">
        <f t="shared" si="56"/>
        <v>0</v>
      </c>
      <c r="T201" s="8">
        <f t="shared" si="57"/>
        <v>0</v>
      </c>
      <c r="U201" s="8">
        <f t="shared" si="58"/>
        <v>0</v>
      </c>
      <c r="V201" s="8">
        <f t="shared" si="59"/>
        <v>0</v>
      </c>
    </row>
    <row r="202" spans="2:22" x14ac:dyDescent="0.25">
      <c r="B202" s="76" t="str">
        <f t="shared" si="52"/>
        <v>!!!</v>
      </c>
      <c r="C202" s="381"/>
      <c r="D202" s="363"/>
      <c r="E202" s="255"/>
      <c r="F202" s="255"/>
      <c r="G202" s="306"/>
      <c r="H202" s="364"/>
      <c r="I202" s="358"/>
      <c r="J202" s="358"/>
      <c r="K202" s="358"/>
      <c r="L202" s="359"/>
      <c r="N202" s="8" t="str">
        <f t="shared" si="53"/>
        <v>LEER</v>
      </c>
      <c r="O202" s="8" t="str">
        <f>VLOOKUP(C202,{"29 -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02" s="8">
        <f t="shared" si="54"/>
        <v>0</v>
      </c>
      <c r="R202" s="8">
        <f t="shared" si="55"/>
        <v>0</v>
      </c>
      <c r="S202" s="8">
        <f t="shared" si="56"/>
        <v>0</v>
      </c>
      <c r="T202" s="8">
        <f t="shared" si="57"/>
        <v>0</v>
      </c>
      <c r="U202" s="8">
        <f t="shared" si="58"/>
        <v>0</v>
      </c>
      <c r="V202" s="8">
        <f t="shared" si="59"/>
        <v>0</v>
      </c>
    </row>
    <row r="203" spans="2:22" x14ac:dyDescent="0.25">
      <c r="B203" s="76" t="str">
        <f t="shared" si="52"/>
        <v>!!!</v>
      </c>
      <c r="C203" s="381"/>
      <c r="D203" s="363"/>
      <c r="E203" s="255"/>
      <c r="F203" s="255"/>
      <c r="G203" s="306"/>
      <c r="H203" s="364"/>
      <c r="I203" s="358"/>
      <c r="J203" s="358"/>
      <c r="K203" s="358"/>
      <c r="L203" s="359"/>
      <c r="N203" s="8" t="str">
        <f t="shared" ref="N203:N234" si="60">IF(C202&lt;&gt;"","Einrichtungen2","LEER")</f>
        <v>LEER</v>
      </c>
      <c r="O203" s="8" t="str">
        <f>VLOOKUP(C203,{"29 -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03" s="8">
        <f t="shared" si="54"/>
        <v>0</v>
      </c>
      <c r="R203" s="8">
        <f t="shared" si="55"/>
        <v>0</v>
      </c>
      <c r="S203" s="8">
        <f t="shared" si="56"/>
        <v>0</v>
      </c>
      <c r="T203" s="8">
        <f t="shared" si="57"/>
        <v>0</v>
      </c>
      <c r="U203" s="8">
        <f t="shared" si="58"/>
        <v>0</v>
      </c>
      <c r="V203" s="8">
        <f t="shared" si="59"/>
        <v>0</v>
      </c>
    </row>
    <row r="204" spans="2:22" x14ac:dyDescent="0.25">
      <c r="B204" s="76" t="str">
        <f t="shared" si="52"/>
        <v>!!!</v>
      </c>
      <c r="C204" s="381"/>
      <c r="D204" s="363"/>
      <c r="E204" s="255"/>
      <c r="F204" s="255"/>
      <c r="G204" s="306"/>
      <c r="H204" s="364"/>
      <c r="I204" s="358"/>
      <c r="J204" s="358"/>
      <c r="K204" s="358"/>
      <c r="L204" s="359"/>
      <c r="N204" s="8" t="str">
        <f t="shared" si="60"/>
        <v>LEER</v>
      </c>
      <c r="O204" s="8" t="str">
        <f>VLOOKUP(C204,{"29 -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04" s="8">
        <f t="shared" si="54"/>
        <v>0</v>
      </c>
      <c r="R204" s="8">
        <f t="shared" si="55"/>
        <v>0</v>
      </c>
      <c r="S204" s="8">
        <f t="shared" si="56"/>
        <v>0</v>
      </c>
      <c r="T204" s="8">
        <f t="shared" si="57"/>
        <v>0</v>
      </c>
      <c r="U204" s="8">
        <f t="shared" si="58"/>
        <v>0</v>
      </c>
      <c r="V204" s="8">
        <f t="shared" si="59"/>
        <v>0</v>
      </c>
    </row>
    <row r="205" spans="2:22" x14ac:dyDescent="0.25">
      <c r="B205" s="76" t="str">
        <f t="shared" si="52"/>
        <v>!!!</v>
      </c>
      <c r="C205" s="381"/>
      <c r="D205" s="363"/>
      <c r="E205" s="255"/>
      <c r="F205" s="255"/>
      <c r="G205" s="306"/>
      <c r="H205" s="364"/>
      <c r="I205" s="358"/>
      <c r="J205" s="358"/>
      <c r="K205" s="358"/>
      <c r="L205" s="359"/>
      <c r="N205" s="8" t="str">
        <f t="shared" si="60"/>
        <v>LEER</v>
      </c>
      <c r="O205" s="8" t="str">
        <f>VLOOKUP(C205,{"29 -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05" s="8">
        <f t="shared" si="54"/>
        <v>0</v>
      </c>
      <c r="R205" s="8">
        <f t="shared" si="55"/>
        <v>0</v>
      </c>
      <c r="S205" s="8">
        <f t="shared" si="56"/>
        <v>0</v>
      </c>
      <c r="T205" s="8">
        <f t="shared" si="57"/>
        <v>0</v>
      </c>
      <c r="U205" s="8">
        <f t="shared" si="58"/>
        <v>0</v>
      </c>
      <c r="V205" s="8">
        <f t="shared" si="59"/>
        <v>0</v>
      </c>
    </row>
    <row r="206" spans="2:22" x14ac:dyDescent="0.25">
      <c r="B206" s="76" t="str">
        <f t="shared" si="52"/>
        <v>!!!</v>
      </c>
      <c r="C206" s="381"/>
      <c r="D206" s="363"/>
      <c r="E206" s="255"/>
      <c r="F206" s="255"/>
      <c r="G206" s="306"/>
      <c r="H206" s="364"/>
      <c r="I206" s="358"/>
      <c r="J206" s="358"/>
      <c r="K206" s="358"/>
      <c r="L206" s="359"/>
      <c r="N206" s="8" t="str">
        <f t="shared" si="60"/>
        <v>LEER</v>
      </c>
      <c r="O206" s="8" t="str">
        <f>VLOOKUP(C206,{"29 -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06" s="8">
        <f t="shared" si="54"/>
        <v>0</v>
      </c>
      <c r="R206" s="8">
        <f t="shared" si="55"/>
        <v>0</v>
      </c>
      <c r="S206" s="8">
        <f t="shared" si="56"/>
        <v>0</v>
      </c>
      <c r="T206" s="8">
        <f t="shared" si="57"/>
        <v>0</v>
      </c>
      <c r="U206" s="8">
        <f t="shared" si="58"/>
        <v>0</v>
      </c>
      <c r="V206" s="8">
        <f t="shared" si="59"/>
        <v>0</v>
      </c>
    </row>
    <row r="207" spans="2:22" x14ac:dyDescent="0.25">
      <c r="B207" s="76" t="str">
        <f t="shared" si="52"/>
        <v>!!!</v>
      </c>
      <c r="C207" s="381"/>
      <c r="D207" s="363"/>
      <c r="E207" s="255"/>
      <c r="F207" s="255"/>
      <c r="G207" s="306"/>
      <c r="H207" s="364"/>
      <c r="I207" s="358"/>
      <c r="J207" s="358"/>
      <c r="K207" s="358"/>
      <c r="L207" s="359"/>
      <c r="N207" s="8" t="str">
        <f t="shared" si="60"/>
        <v>LEER</v>
      </c>
      <c r="O207" s="8" t="str">
        <f>VLOOKUP(C207,{"29 -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07" s="8">
        <f t="shared" si="54"/>
        <v>0</v>
      </c>
      <c r="R207" s="8">
        <f t="shared" si="55"/>
        <v>0</v>
      </c>
      <c r="S207" s="8">
        <f t="shared" si="56"/>
        <v>0</v>
      </c>
      <c r="T207" s="8">
        <f t="shared" si="57"/>
        <v>0</v>
      </c>
      <c r="U207" s="8">
        <f t="shared" si="58"/>
        <v>0</v>
      </c>
      <c r="V207" s="8">
        <f t="shared" si="59"/>
        <v>0</v>
      </c>
    </row>
    <row r="208" spans="2:22" x14ac:dyDescent="0.25">
      <c r="B208" s="76" t="str">
        <f t="shared" si="52"/>
        <v>!!!</v>
      </c>
      <c r="C208" s="381"/>
      <c r="D208" s="363"/>
      <c r="E208" s="255"/>
      <c r="F208" s="255"/>
      <c r="G208" s="306"/>
      <c r="H208" s="364"/>
      <c r="I208" s="358"/>
      <c r="J208" s="358"/>
      <c r="K208" s="358"/>
      <c r="L208" s="359"/>
      <c r="N208" s="8" t="str">
        <f t="shared" si="60"/>
        <v>LEER</v>
      </c>
      <c r="O208" s="8" t="str">
        <f>VLOOKUP(C208,{"29 -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08" s="8">
        <f t="shared" si="54"/>
        <v>0</v>
      </c>
      <c r="R208" s="8">
        <f t="shared" si="55"/>
        <v>0</v>
      </c>
      <c r="S208" s="8">
        <f t="shared" si="56"/>
        <v>0</v>
      </c>
      <c r="T208" s="8">
        <f t="shared" si="57"/>
        <v>0</v>
      </c>
      <c r="U208" s="8">
        <f t="shared" si="58"/>
        <v>0</v>
      </c>
      <c r="V208" s="8">
        <f t="shared" si="59"/>
        <v>0</v>
      </c>
    </row>
    <row r="209" spans="2:22" x14ac:dyDescent="0.25">
      <c r="B209" s="76" t="str">
        <f t="shared" si="52"/>
        <v>!!!</v>
      </c>
      <c r="C209" s="381"/>
      <c r="D209" s="363"/>
      <c r="E209" s="255"/>
      <c r="F209" s="255"/>
      <c r="G209" s="306"/>
      <c r="H209" s="364"/>
      <c r="I209" s="358"/>
      <c r="J209" s="358"/>
      <c r="K209" s="358"/>
      <c r="L209" s="359"/>
      <c r="N209" s="8" t="str">
        <f t="shared" si="60"/>
        <v>LEER</v>
      </c>
      <c r="O209" s="8" t="str">
        <f>VLOOKUP(C209,{"29 -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09" s="8">
        <f t="shared" si="54"/>
        <v>0</v>
      </c>
      <c r="R209" s="8">
        <f t="shared" si="55"/>
        <v>0</v>
      </c>
      <c r="S209" s="8">
        <f t="shared" si="56"/>
        <v>0</v>
      </c>
      <c r="T209" s="8">
        <f t="shared" si="57"/>
        <v>0</v>
      </c>
      <c r="U209" s="8">
        <f t="shared" si="58"/>
        <v>0</v>
      </c>
      <c r="V209" s="8">
        <f t="shared" si="59"/>
        <v>0</v>
      </c>
    </row>
    <row r="210" spans="2:22" x14ac:dyDescent="0.25">
      <c r="B210" s="76" t="str">
        <f t="shared" si="52"/>
        <v>!!!</v>
      </c>
      <c r="C210" s="381"/>
      <c r="D210" s="363"/>
      <c r="E210" s="255"/>
      <c r="F210" s="255"/>
      <c r="G210" s="306"/>
      <c r="H210" s="364"/>
      <c r="I210" s="358"/>
      <c r="J210" s="358"/>
      <c r="K210" s="358"/>
      <c r="L210" s="359"/>
      <c r="N210" s="8" t="str">
        <f t="shared" si="60"/>
        <v>LEER</v>
      </c>
      <c r="O210" s="8" t="str">
        <f>VLOOKUP(C210,{"29 -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10" s="8">
        <f t="shared" si="54"/>
        <v>0</v>
      </c>
      <c r="R210" s="8">
        <f t="shared" si="55"/>
        <v>0</v>
      </c>
      <c r="S210" s="8">
        <f t="shared" si="56"/>
        <v>0</v>
      </c>
      <c r="T210" s="8">
        <f t="shared" si="57"/>
        <v>0</v>
      </c>
      <c r="U210" s="8">
        <f t="shared" si="58"/>
        <v>0</v>
      </c>
      <c r="V210" s="8">
        <f t="shared" si="59"/>
        <v>0</v>
      </c>
    </row>
    <row r="211" spans="2:22" x14ac:dyDescent="0.25">
      <c r="B211" s="76" t="str">
        <f t="shared" si="52"/>
        <v>!!!</v>
      </c>
      <c r="C211" s="381"/>
      <c r="D211" s="363"/>
      <c r="E211" s="255"/>
      <c r="F211" s="255"/>
      <c r="G211" s="306"/>
      <c r="H211" s="364"/>
      <c r="I211" s="358"/>
      <c r="J211" s="358"/>
      <c r="K211" s="358"/>
      <c r="L211" s="359"/>
      <c r="N211" s="8" t="str">
        <f t="shared" si="60"/>
        <v>LEER</v>
      </c>
      <c r="O211" s="8" t="str">
        <f>VLOOKUP(C211,{"29 -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11" s="8">
        <f t="shared" si="54"/>
        <v>0</v>
      </c>
      <c r="R211" s="8">
        <f t="shared" si="55"/>
        <v>0</v>
      </c>
      <c r="S211" s="8">
        <f t="shared" si="56"/>
        <v>0</v>
      </c>
      <c r="T211" s="8">
        <f t="shared" si="57"/>
        <v>0</v>
      </c>
      <c r="U211" s="8">
        <f t="shared" si="58"/>
        <v>0</v>
      </c>
      <c r="V211" s="8">
        <f t="shared" si="59"/>
        <v>0</v>
      </c>
    </row>
    <row r="212" spans="2:22" x14ac:dyDescent="0.25">
      <c r="B212" s="76" t="str">
        <f t="shared" si="52"/>
        <v>!!!</v>
      </c>
      <c r="C212" s="381"/>
      <c r="D212" s="363"/>
      <c r="E212" s="255"/>
      <c r="F212" s="255"/>
      <c r="G212" s="306"/>
      <c r="H212" s="364"/>
      <c r="I212" s="358"/>
      <c r="J212" s="358"/>
      <c r="K212" s="358"/>
      <c r="L212" s="359"/>
      <c r="N212" s="8" t="str">
        <f t="shared" si="60"/>
        <v>LEER</v>
      </c>
      <c r="O212" s="8" t="str">
        <f>VLOOKUP(C212,{"29 -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12" s="8">
        <f t="shared" si="54"/>
        <v>0</v>
      </c>
      <c r="R212" s="8">
        <f t="shared" si="55"/>
        <v>0</v>
      </c>
      <c r="S212" s="8">
        <f t="shared" si="56"/>
        <v>0</v>
      </c>
      <c r="T212" s="8">
        <f t="shared" si="57"/>
        <v>0</v>
      </c>
      <c r="U212" s="8">
        <f t="shared" si="58"/>
        <v>0</v>
      </c>
      <c r="V212" s="8">
        <f t="shared" si="59"/>
        <v>0</v>
      </c>
    </row>
    <row r="213" spans="2:22" x14ac:dyDescent="0.25">
      <c r="B213" s="76" t="str">
        <f t="shared" si="52"/>
        <v>!!!</v>
      </c>
      <c r="C213" s="381"/>
      <c r="D213" s="363"/>
      <c r="E213" s="255"/>
      <c r="F213" s="255"/>
      <c r="G213" s="306"/>
      <c r="H213" s="364"/>
      <c r="I213" s="358"/>
      <c r="J213" s="358"/>
      <c r="K213" s="358"/>
      <c r="L213" s="359"/>
      <c r="N213" s="8" t="str">
        <f t="shared" si="60"/>
        <v>LEER</v>
      </c>
      <c r="O213" s="8" t="str">
        <f>VLOOKUP(C213,{"29 -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13" s="8">
        <f t="shared" si="54"/>
        <v>0</v>
      </c>
      <c r="R213" s="8">
        <f t="shared" si="55"/>
        <v>0</v>
      </c>
      <c r="S213" s="8">
        <f t="shared" si="56"/>
        <v>0</v>
      </c>
      <c r="T213" s="8">
        <f t="shared" si="57"/>
        <v>0</v>
      </c>
      <c r="U213" s="8">
        <f t="shared" si="58"/>
        <v>0</v>
      </c>
      <c r="V213" s="8">
        <f t="shared" si="59"/>
        <v>0</v>
      </c>
    </row>
    <row r="214" spans="2:22" x14ac:dyDescent="0.25">
      <c r="B214" s="76" t="str">
        <f t="shared" si="52"/>
        <v>!!!</v>
      </c>
      <c r="C214" s="381"/>
      <c r="D214" s="363"/>
      <c r="E214" s="255"/>
      <c r="F214" s="255"/>
      <c r="G214" s="306"/>
      <c r="H214" s="364"/>
      <c r="I214" s="358"/>
      <c r="J214" s="358"/>
      <c r="K214" s="358"/>
      <c r="L214" s="359"/>
      <c r="N214" s="8" t="str">
        <f t="shared" si="60"/>
        <v>LEER</v>
      </c>
      <c r="O214" s="8" t="str">
        <f>VLOOKUP(C214,{"29 -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14" s="8">
        <f t="shared" si="54"/>
        <v>0</v>
      </c>
      <c r="R214" s="8">
        <f t="shared" si="55"/>
        <v>0</v>
      </c>
      <c r="S214" s="8">
        <f t="shared" si="56"/>
        <v>0</v>
      </c>
      <c r="T214" s="8">
        <f t="shared" si="57"/>
        <v>0</v>
      </c>
      <c r="U214" s="8">
        <f t="shared" si="58"/>
        <v>0</v>
      </c>
      <c r="V214" s="8">
        <f t="shared" si="59"/>
        <v>0</v>
      </c>
    </row>
    <row r="215" spans="2:22" x14ac:dyDescent="0.25">
      <c r="B215" s="76" t="str">
        <f t="shared" si="52"/>
        <v>!!!</v>
      </c>
      <c r="C215" s="381"/>
      <c r="D215" s="363"/>
      <c r="E215" s="255"/>
      <c r="F215" s="255"/>
      <c r="G215" s="306"/>
      <c r="H215" s="364"/>
      <c r="I215" s="358"/>
      <c r="J215" s="358"/>
      <c r="K215" s="358"/>
      <c r="L215" s="359"/>
      <c r="N215" s="8" t="str">
        <f t="shared" si="60"/>
        <v>LEER</v>
      </c>
      <c r="O215" s="8" t="str">
        <f>VLOOKUP(C215,{"29 -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15" s="8">
        <f t="shared" si="54"/>
        <v>0</v>
      </c>
      <c r="R215" s="8">
        <f t="shared" si="55"/>
        <v>0</v>
      </c>
      <c r="S215" s="8">
        <f t="shared" si="56"/>
        <v>0</v>
      </c>
      <c r="T215" s="8">
        <f t="shared" si="57"/>
        <v>0</v>
      </c>
      <c r="U215" s="8">
        <f t="shared" si="58"/>
        <v>0</v>
      </c>
      <c r="V215" s="8">
        <f t="shared" si="59"/>
        <v>0</v>
      </c>
    </row>
    <row r="216" spans="2:22" x14ac:dyDescent="0.25">
      <c r="B216" s="76" t="str">
        <f t="shared" si="52"/>
        <v>!!!</v>
      </c>
      <c r="C216" s="381"/>
      <c r="D216" s="363"/>
      <c r="E216" s="255"/>
      <c r="F216" s="255"/>
      <c r="G216" s="306"/>
      <c r="H216" s="364"/>
      <c r="I216" s="358"/>
      <c r="J216" s="358"/>
      <c r="K216" s="358"/>
      <c r="L216" s="359"/>
      <c r="N216" s="8" t="str">
        <f t="shared" si="60"/>
        <v>LEER</v>
      </c>
      <c r="O216" s="8" t="str">
        <f>VLOOKUP(C216,{"29 -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16" s="8">
        <f t="shared" si="54"/>
        <v>0</v>
      </c>
      <c r="R216" s="8">
        <f t="shared" si="55"/>
        <v>0</v>
      </c>
      <c r="S216" s="8">
        <f t="shared" si="56"/>
        <v>0</v>
      </c>
      <c r="T216" s="8">
        <f t="shared" si="57"/>
        <v>0</v>
      </c>
      <c r="U216" s="8">
        <f t="shared" si="58"/>
        <v>0</v>
      </c>
      <c r="V216" s="8">
        <f t="shared" si="59"/>
        <v>0</v>
      </c>
    </row>
    <row r="217" spans="2:22" x14ac:dyDescent="0.25">
      <c r="B217" s="76" t="str">
        <f t="shared" si="52"/>
        <v>!!!</v>
      </c>
      <c r="C217" s="381"/>
      <c r="D217" s="363"/>
      <c r="E217" s="255"/>
      <c r="F217" s="255"/>
      <c r="G217" s="306"/>
      <c r="H217" s="364"/>
      <c r="I217" s="358"/>
      <c r="J217" s="358"/>
      <c r="K217" s="358"/>
      <c r="L217" s="359"/>
      <c r="N217" s="8" t="str">
        <f t="shared" si="60"/>
        <v>LEER</v>
      </c>
      <c r="O217" s="8" t="str">
        <f>VLOOKUP(C217,{"29 -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17" s="8">
        <f t="shared" si="54"/>
        <v>0</v>
      </c>
      <c r="R217" s="8">
        <f t="shared" si="55"/>
        <v>0</v>
      </c>
      <c r="S217" s="8">
        <f t="shared" si="56"/>
        <v>0</v>
      </c>
      <c r="T217" s="8">
        <f t="shared" si="57"/>
        <v>0</v>
      </c>
      <c r="U217" s="8">
        <f t="shared" si="58"/>
        <v>0</v>
      </c>
      <c r="V217" s="8">
        <f t="shared" si="59"/>
        <v>0</v>
      </c>
    </row>
    <row r="218" spans="2:22" x14ac:dyDescent="0.25">
      <c r="B218" s="76" t="str">
        <f t="shared" si="52"/>
        <v>!!!</v>
      </c>
      <c r="C218" s="381"/>
      <c r="D218" s="363"/>
      <c r="E218" s="255"/>
      <c r="F218" s="255"/>
      <c r="G218" s="306"/>
      <c r="H218" s="364"/>
      <c r="I218" s="358"/>
      <c r="J218" s="358"/>
      <c r="K218" s="358"/>
      <c r="L218" s="359"/>
      <c r="N218" s="8" t="str">
        <f t="shared" si="60"/>
        <v>LEER</v>
      </c>
      <c r="O218" s="8" t="str">
        <f>VLOOKUP(C218,{"29 -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18" s="8">
        <f t="shared" si="54"/>
        <v>0</v>
      </c>
      <c r="R218" s="8">
        <f t="shared" si="55"/>
        <v>0</v>
      </c>
      <c r="S218" s="8">
        <f t="shared" si="56"/>
        <v>0</v>
      </c>
      <c r="T218" s="8">
        <f t="shared" si="57"/>
        <v>0</v>
      </c>
      <c r="U218" s="8">
        <f t="shared" si="58"/>
        <v>0</v>
      </c>
      <c r="V218" s="8">
        <f t="shared" si="59"/>
        <v>0</v>
      </c>
    </row>
    <row r="219" spans="2:22" x14ac:dyDescent="0.25">
      <c r="B219" s="76" t="str">
        <f t="shared" si="52"/>
        <v>!!!</v>
      </c>
      <c r="C219" s="381"/>
      <c r="D219" s="363"/>
      <c r="E219" s="255"/>
      <c r="F219" s="255"/>
      <c r="G219" s="306"/>
      <c r="H219" s="364"/>
      <c r="I219" s="358"/>
      <c r="J219" s="358"/>
      <c r="K219" s="358"/>
      <c r="L219" s="359"/>
      <c r="N219" s="8" t="str">
        <f t="shared" si="60"/>
        <v>LEER</v>
      </c>
      <c r="O219" s="8" t="str">
        <f>VLOOKUP(C219,{"29 -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19" s="8">
        <f t="shared" si="54"/>
        <v>0</v>
      </c>
      <c r="R219" s="8">
        <f t="shared" si="55"/>
        <v>0</v>
      </c>
      <c r="S219" s="8">
        <f t="shared" si="56"/>
        <v>0</v>
      </c>
      <c r="T219" s="8">
        <f t="shared" si="57"/>
        <v>0</v>
      </c>
      <c r="U219" s="8">
        <f t="shared" si="58"/>
        <v>0</v>
      </c>
      <c r="V219" s="8">
        <f t="shared" si="59"/>
        <v>0</v>
      </c>
    </row>
    <row r="220" spans="2:22" x14ac:dyDescent="0.25">
      <c r="B220" s="76" t="str">
        <f t="shared" si="52"/>
        <v>!!!</v>
      </c>
      <c r="C220" s="381"/>
      <c r="D220" s="363"/>
      <c r="E220" s="255"/>
      <c r="F220" s="255"/>
      <c r="G220" s="306"/>
      <c r="H220" s="364"/>
      <c r="I220" s="358"/>
      <c r="J220" s="358"/>
      <c r="K220" s="358"/>
      <c r="L220" s="359"/>
      <c r="N220" s="8" t="str">
        <f t="shared" si="60"/>
        <v>LEER</v>
      </c>
      <c r="O220" s="8" t="str">
        <f>VLOOKUP(C220,{"29 -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20" s="8">
        <f t="shared" si="54"/>
        <v>0</v>
      </c>
      <c r="R220" s="8">
        <f t="shared" si="55"/>
        <v>0</v>
      </c>
      <c r="S220" s="8">
        <f t="shared" si="56"/>
        <v>0</v>
      </c>
      <c r="T220" s="8">
        <f t="shared" si="57"/>
        <v>0</v>
      </c>
      <c r="U220" s="8">
        <f t="shared" si="58"/>
        <v>0</v>
      </c>
      <c r="V220" s="8">
        <f t="shared" si="59"/>
        <v>0</v>
      </c>
    </row>
    <row r="221" spans="2:22" x14ac:dyDescent="0.25">
      <c r="B221" s="76" t="str">
        <f t="shared" si="52"/>
        <v>!!!</v>
      </c>
      <c r="C221" s="381"/>
      <c r="D221" s="363"/>
      <c r="E221" s="255"/>
      <c r="F221" s="255"/>
      <c r="G221" s="306"/>
      <c r="H221" s="364"/>
      <c r="I221" s="358"/>
      <c r="J221" s="358"/>
      <c r="K221" s="358"/>
      <c r="L221" s="359"/>
      <c r="N221" s="8" t="str">
        <f t="shared" si="60"/>
        <v>LEER</v>
      </c>
      <c r="O221" s="8" t="str">
        <f>VLOOKUP(C221,{"29 -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21" s="8">
        <f t="shared" si="54"/>
        <v>0</v>
      </c>
      <c r="R221" s="8">
        <f t="shared" si="55"/>
        <v>0</v>
      </c>
      <c r="S221" s="8">
        <f t="shared" si="56"/>
        <v>0</v>
      </c>
      <c r="T221" s="8">
        <f t="shared" si="57"/>
        <v>0</v>
      </c>
      <c r="U221" s="8">
        <f t="shared" si="58"/>
        <v>0</v>
      </c>
      <c r="V221" s="8">
        <f t="shared" si="59"/>
        <v>0</v>
      </c>
    </row>
    <row r="222" spans="2:22" x14ac:dyDescent="0.25">
      <c r="B222" s="76" t="str">
        <f t="shared" si="52"/>
        <v>!!!</v>
      </c>
      <c r="C222" s="381"/>
      <c r="D222" s="363"/>
      <c r="E222" s="255"/>
      <c r="F222" s="255"/>
      <c r="G222" s="306"/>
      <c r="H222" s="364"/>
      <c r="I222" s="358"/>
      <c r="J222" s="358"/>
      <c r="K222" s="358"/>
      <c r="L222" s="359"/>
      <c r="N222" s="8" t="str">
        <f t="shared" si="60"/>
        <v>LEER</v>
      </c>
      <c r="O222" s="8" t="str">
        <f>VLOOKUP(C222,{"29 -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22" s="8">
        <f t="shared" si="54"/>
        <v>0</v>
      </c>
      <c r="R222" s="8">
        <f t="shared" si="55"/>
        <v>0</v>
      </c>
      <c r="S222" s="8">
        <f t="shared" si="56"/>
        <v>0</v>
      </c>
      <c r="T222" s="8">
        <f t="shared" si="57"/>
        <v>0</v>
      </c>
      <c r="U222" s="8">
        <f t="shared" si="58"/>
        <v>0</v>
      </c>
      <c r="V222" s="8">
        <f t="shared" si="59"/>
        <v>0</v>
      </c>
    </row>
    <row r="223" spans="2:22" x14ac:dyDescent="0.25">
      <c r="B223" s="76" t="str">
        <f t="shared" si="52"/>
        <v>!!!</v>
      </c>
      <c r="C223" s="381"/>
      <c r="D223" s="363"/>
      <c r="E223" s="255"/>
      <c r="F223" s="255"/>
      <c r="G223" s="306"/>
      <c r="H223" s="364"/>
      <c r="I223" s="358"/>
      <c r="J223" s="358"/>
      <c r="K223" s="358"/>
      <c r="L223" s="359"/>
      <c r="N223" s="8" t="str">
        <f t="shared" si="60"/>
        <v>LEER</v>
      </c>
      <c r="O223" s="8" t="str">
        <f>VLOOKUP(C223,{"29 -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23" s="8">
        <f t="shared" si="54"/>
        <v>0</v>
      </c>
      <c r="R223" s="8">
        <f t="shared" si="55"/>
        <v>0</v>
      </c>
      <c r="S223" s="8">
        <f t="shared" si="56"/>
        <v>0</v>
      </c>
      <c r="T223" s="8">
        <f t="shared" si="57"/>
        <v>0</v>
      </c>
      <c r="U223" s="8">
        <f t="shared" si="58"/>
        <v>0</v>
      </c>
      <c r="V223" s="8">
        <f t="shared" si="59"/>
        <v>0</v>
      </c>
    </row>
    <row r="224" spans="2:22" x14ac:dyDescent="0.25">
      <c r="B224" s="76" t="str">
        <f t="shared" si="52"/>
        <v>!!!</v>
      </c>
      <c r="C224" s="381"/>
      <c r="D224" s="363"/>
      <c r="E224" s="255"/>
      <c r="F224" s="255"/>
      <c r="G224" s="306"/>
      <c r="H224" s="364"/>
      <c r="I224" s="358"/>
      <c r="J224" s="358"/>
      <c r="K224" s="358"/>
      <c r="L224" s="359"/>
      <c r="N224" s="8" t="str">
        <f t="shared" si="60"/>
        <v>LEER</v>
      </c>
      <c r="O224" s="8" t="str">
        <f>VLOOKUP(C224,{"29 -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24" s="8">
        <f t="shared" si="54"/>
        <v>0</v>
      </c>
      <c r="R224" s="8">
        <f t="shared" si="55"/>
        <v>0</v>
      </c>
      <c r="S224" s="8">
        <f t="shared" si="56"/>
        <v>0</v>
      </c>
      <c r="T224" s="8">
        <f t="shared" si="57"/>
        <v>0</v>
      </c>
      <c r="U224" s="8">
        <f t="shared" si="58"/>
        <v>0</v>
      </c>
      <c r="V224" s="8">
        <f t="shared" si="59"/>
        <v>0</v>
      </c>
    </row>
    <row r="225" spans="2:22" x14ac:dyDescent="0.25">
      <c r="B225" s="76" t="str">
        <f t="shared" si="52"/>
        <v>!!!</v>
      </c>
      <c r="C225" s="381"/>
      <c r="D225" s="363"/>
      <c r="E225" s="255"/>
      <c r="F225" s="255"/>
      <c r="G225" s="306"/>
      <c r="H225" s="364"/>
      <c r="I225" s="358"/>
      <c r="J225" s="358"/>
      <c r="K225" s="358"/>
      <c r="L225" s="359"/>
      <c r="N225" s="8" t="str">
        <f t="shared" si="60"/>
        <v>LEER</v>
      </c>
      <c r="O225" s="8" t="str">
        <f>VLOOKUP(C225,{"29 -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25" s="8">
        <f t="shared" si="54"/>
        <v>0</v>
      </c>
      <c r="R225" s="8">
        <f t="shared" si="55"/>
        <v>0</v>
      </c>
      <c r="S225" s="8">
        <f t="shared" si="56"/>
        <v>0</v>
      </c>
      <c r="T225" s="8">
        <f t="shared" si="57"/>
        <v>0</v>
      </c>
      <c r="U225" s="8">
        <f t="shared" si="58"/>
        <v>0</v>
      </c>
      <c r="V225" s="8">
        <f t="shared" si="59"/>
        <v>0</v>
      </c>
    </row>
    <row r="226" spans="2:22" x14ac:dyDescent="0.25">
      <c r="B226" s="76" t="str">
        <f t="shared" si="52"/>
        <v>!!!</v>
      </c>
      <c r="C226" s="381"/>
      <c r="D226" s="363"/>
      <c r="E226" s="255"/>
      <c r="F226" s="255"/>
      <c r="G226" s="306"/>
      <c r="H226" s="364"/>
      <c r="I226" s="358"/>
      <c r="J226" s="358"/>
      <c r="K226" s="358"/>
      <c r="L226" s="359"/>
      <c r="N226" s="8" t="str">
        <f t="shared" si="60"/>
        <v>LEER</v>
      </c>
      <c r="O226" s="8" t="str">
        <f>VLOOKUP(C226,{"29 -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26" s="8">
        <f t="shared" si="54"/>
        <v>0</v>
      </c>
      <c r="R226" s="8">
        <f t="shared" si="55"/>
        <v>0</v>
      </c>
      <c r="S226" s="8">
        <f t="shared" si="56"/>
        <v>0</v>
      </c>
      <c r="T226" s="8">
        <f t="shared" si="57"/>
        <v>0</v>
      </c>
      <c r="U226" s="8">
        <f t="shared" si="58"/>
        <v>0</v>
      </c>
      <c r="V226" s="8">
        <f t="shared" si="59"/>
        <v>0</v>
      </c>
    </row>
    <row r="227" spans="2:22" x14ac:dyDescent="0.25">
      <c r="B227" s="76" t="str">
        <f t="shared" si="52"/>
        <v>!!!</v>
      </c>
      <c r="C227" s="381"/>
      <c r="D227" s="363"/>
      <c r="E227" s="255"/>
      <c r="F227" s="255"/>
      <c r="G227" s="306"/>
      <c r="H227" s="364"/>
      <c r="I227" s="358"/>
      <c r="J227" s="358"/>
      <c r="K227" s="358"/>
      <c r="L227" s="359"/>
      <c r="N227" s="8" t="str">
        <f t="shared" si="60"/>
        <v>LEER</v>
      </c>
      <c r="O227" s="8" t="str">
        <f>VLOOKUP(C227,{"29 -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27" s="8">
        <f t="shared" si="54"/>
        <v>0</v>
      </c>
      <c r="R227" s="8">
        <f t="shared" si="55"/>
        <v>0</v>
      </c>
      <c r="S227" s="8">
        <f t="shared" si="56"/>
        <v>0</v>
      </c>
      <c r="T227" s="8">
        <f t="shared" si="57"/>
        <v>0</v>
      </c>
      <c r="U227" s="8">
        <f t="shared" si="58"/>
        <v>0</v>
      </c>
      <c r="V227" s="8">
        <f t="shared" si="59"/>
        <v>0</v>
      </c>
    </row>
    <row r="228" spans="2:22" x14ac:dyDescent="0.25">
      <c r="B228" s="76" t="str">
        <f t="shared" si="52"/>
        <v>!!!</v>
      </c>
      <c r="C228" s="381"/>
      <c r="D228" s="363"/>
      <c r="E228" s="255"/>
      <c r="F228" s="255"/>
      <c r="G228" s="306"/>
      <c r="H228" s="364"/>
      <c r="I228" s="358"/>
      <c r="J228" s="358"/>
      <c r="K228" s="358"/>
      <c r="L228" s="359"/>
      <c r="N228" s="8" t="str">
        <f t="shared" si="60"/>
        <v>LEER</v>
      </c>
      <c r="O228" s="8" t="str">
        <f>VLOOKUP(C228,{"29 -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28" s="8">
        <f t="shared" si="54"/>
        <v>0</v>
      </c>
      <c r="R228" s="8">
        <f t="shared" si="55"/>
        <v>0</v>
      </c>
      <c r="S228" s="8">
        <f t="shared" si="56"/>
        <v>0</v>
      </c>
      <c r="T228" s="8">
        <f t="shared" si="57"/>
        <v>0</v>
      </c>
      <c r="U228" s="8">
        <f t="shared" si="58"/>
        <v>0</v>
      </c>
      <c r="V228" s="8">
        <f t="shared" si="59"/>
        <v>0</v>
      </c>
    </row>
    <row r="229" spans="2:22" x14ac:dyDescent="0.25">
      <c r="B229" s="76" t="str">
        <f t="shared" si="52"/>
        <v>!!!</v>
      </c>
      <c r="C229" s="381"/>
      <c r="D229" s="363"/>
      <c r="E229" s="255"/>
      <c r="F229" s="255"/>
      <c r="G229" s="306"/>
      <c r="H229" s="364"/>
      <c r="I229" s="358"/>
      <c r="J229" s="358"/>
      <c r="K229" s="358"/>
      <c r="L229" s="359"/>
      <c r="N229" s="8" t="str">
        <f t="shared" si="60"/>
        <v>LEER</v>
      </c>
      <c r="O229" s="8" t="str">
        <f>VLOOKUP(C229,{"29 -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29" s="8">
        <f t="shared" si="54"/>
        <v>0</v>
      </c>
      <c r="R229" s="8">
        <f t="shared" si="55"/>
        <v>0</v>
      </c>
      <c r="S229" s="8">
        <f t="shared" si="56"/>
        <v>0</v>
      </c>
      <c r="T229" s="8">
        <f t="shared" si="57"/>
        <v>0</v>
      </c>
      <c r="U229" s="8">
        <f t="shared" si="58"/>
        <v>0</v>
      </c>
      <c r="V229" s="8">
        <f t="shared" si="59"/>
        <v>0</v>
      </c>
    </row>
    <row r="230" spans="2:22" x14ac:dyDescent="0.25">
      <c r="B230" s="76" t="str">
        <f t="shared" si="52"/>
        <v>!!!</v>
      </c>
      <c r="C230" s="381"/>
      <c r="D230" s="363"/>
      <c r="E230" s="255"/>
      <c r="F230" s="255"/>
      <c r="G230" s="306"/>
      <c r="H230" s="364"/>
      <c r="I230" s="358"/>
      <c r="J230" s="358"/>
      <c r="K230" s="358"/>
      <c r="L230" s="359"/>
      <c r="N230" s="8" t="str">
        <f t="shared" si="60"/>
        <v>LEER</v>
      </c>
      <c r="O230" s="8" t="str">
        <f>VLOOKUP(C230,{"29 -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30" s="8">
        <f t="shared" si="54"/>
        <v>0</v>
      </c>
      <c r="R230" s="8">
        <f t="shared" si="55"/>
        <v>0</v>
      </c>
      <c r="S230" s="8">
        <f t="shared" si="56"/>
        <v>0</v>
      </c>
      <c r="T230" s="8">
        <f t="shared" si="57"/>
        <v>0</v>
      </c>
      <c r="U230" s="8">
        <f t="shared" si="58"/>
        <v>0</v>
      </c>
      <c r="V230" s="8">
        <f t="shared" si="59"/>
        <v>0</v>
      </c>
    </row>
    <row r="231" spans="2:22" x14ac:dyDescent="0.25">
      <c r="B231" s="76" t="str">
        <f t="shared" si="52"/>
        <v>!!!</v>
      </c>
      <c r="C231" s="381"/>
      <c r="D231" s="363"/>
      <c r="E231" s="255"/>
      <c r="F231" s="255"/>
      <c r="G231" s="306"/>
      <c r="H231" s="364"/>
      <c r="I231" s="358"/>
      <c r="J231" s="358"/>
      <c r="K231" s="358"/>
      <c r="L231" s="359"/>
      <c r="N231" s="8" t="str">
        <f t="shared" si="60"/>
        <v>LEER</v>
      </c>
      <c r="O231" s="8" t="str">
        <f>VLOOKUP(C231,{"29 -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31" s="8">
        <f t="shared" si="54"/>
        <v>0</v>
      </c>
      <c r="R231" s="8">
        <f t="shared" si="55"/>
        <v>0</v>
      </c>
      <c r="S231" s="8">
        <f t="shared" si="56"/>
        <v>0</v>
      </c>
      <c r="T231" s="8">
        <f t="shared" si="57"/>
        <v>0</v>
      </c>
      <c r="U231" s="8">
        <f t="shared" si="58"/>
        <v>0</v>
      </c>
      <c r="V231" s="8">
        <f t="shared" si="59"/>
        <v>0</v>
      </c>
    </row>
    <row r="232" spans="2:22" x14ac:dyDescent="0.25">
      <c r="B232" s="76" t="str">
        <f t="shared" si="52"/>
        <v>!!!</v>
      </c>
      <c r="C232" s="381"/>
      <c r="D232" s="363"/>
      <c r="E232" s="255"/>
      <c r="F232" s="255"/>
      <c r="G232" s="306"/>
      <c r="H232" s="364"/>
      <c r="I232" s="358"/>
      <c r="J232" s="358"/>
      <c r="K232" s="358"/>
      <c r="L232" s="359"/>
      <c r="N232" s="8" t="str">
        <f t="shared" si="60"/>
        <v>LEER</v>
      </c>
      <c r="O232" s="8" t="str">
        <f>VLOOKUP(C232,{"29 -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32" s="8">
        <f t="shared" si="54"/>
        <v>0</v>
      </c>
      <c r="R232" s="8">
        <f t="shared" si="55"/>
        <v>0</v>
      </c>
      <c r="S232" s="8">
        <f t="shared" si="56"/>
        <v>0</v>
      </c>
      <c r="T232" s="8">
        <f t="shared" si="57"/>
        <v>0</v>
      </c>
      <c r="U232" s="8">
        <f t="shared" si="58"/>
        <v>0</v>
      </c>
      <c r="V232" s="8">
        <f t="shared" si="59"/>
        <v>0</v>
      </c>
    </row>
    <row r="233" spans="2:22" x14ac:dyDescent="0.25">
      <c r="B233" s="76" t="str">
        <f t="shared" si="52"/>
        <v>!!!</v>
      </c>
      <c r="C233" s="381"/>
      <c r="D233" s="363"/>
      <c r="E233" s="255"/>
      <c r="F233" s="255"/>
      <c r="G233" s="306"/>
      <c r="H233" s="364"/>
      <c r="I233" s="358"/>
      <c r="J233" s="358"/>
      <c r="K233" s="358"/>
      <c r="L233" s="359"/>
      <c r="N233" s="8" t="str">
        <f t="shared" si="60"/>
        <v>LEER</v>
      </c>
      <c r="O233" s="8" t="str">
        <f>VLOOKUP(C233,{"29 -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33" s="8">
        <f t="shared" si="54"/>
        <v>0</v>
      </c>
      <c r="R233" s="8">
        <f t="shared" si="55"/>
        <v>0</v>
      </c>
      <c r="S233" s="8">
        <f t="shared" si="56"/>
        <v>0</v>
      </c>
      <c r="T233" s="8">
        <f t="shared" si="57"/>
        <v>0</v>
      </c>
      <c r="U233" s="8">
        <f t="shared" si="58"/>
        <v>0</v>
      </c>
      <c r="V233" s="8">
        <f t="shared" si="59"/>
        <v>0</v>
      </c>
    </row>
    <row r="234" spans="2:22" x14ac:dyDescent="0.25">
      <c r="B234" s="76" t="str">
        <f t="shared" si="52"/>
        <v>!!!</v>
      </c>
      <c r="C234" s="381"/>
      <c r="D234" s="363"/>
      <c r="E234" s="255"/>
      <c r="F234" s="255"/>
      <c r="G234" s="306"/>
      <c r="H234" s="364"/>
      <c r="I234" s="358"/>
      <c r="J234" s="358"/>
      <c r="K234" s="358"/>
      <c r="L234" s="359"/>
      <c r="N234" s="8" t="str">
        <f t="shared" si="60"/>
        <v>LEER</v>
      </c>
      <c r="O234" s="8" t="str">
        <f>VLOOKUP(C234,{"29 -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34" s="8">
        <f t="shared" si="54"/>
        <v>0</v>
      </c>
      <c r="R234" s="8">
        <f t="shared" si="55"/>
        <v>0</v>
      </c>
      <c r="S234" s="8">
        <f t="shared" si="56"/>
        <v>0</v>
      </c>
      <c r="T234" s="8">
        <f t="shared" si="57"/>
        <v>0</v>
      </c>
      <c r="U234" s="8">
        <f t="shared" si="58"/>
        <v>0</v>
      </c>
      <c r="V234" s="8">
        <f t="shared" si="59"/>
        <v>0</v>
      </c>
    </row>
    <row r="235" spans="2:22" x14ac:dyDescent="0.25">
      <c r="B235" s="76" t="str">
        <f t="shared" ref="B235:B298" si="61">IF(SUM(Q235:U235)&lt;5,"!!!","")</f>
        <v>!!!</v>
      </c>
      <c r="C235" s="381"/>
      <c r="D235" s="363"/>
      <c r="E235" s="255"/>
      <c r="F235" s="255"/>
      <c r="G235" s="306"/>
      <c r="H235" s="364"/>
      <c r="I235" s="358"/>
      <c r="J235" s="358"/>
      <c r="K235" s="358"/>
      <c r="L235" s="359"/>
      <c r="N235" s="8" t="str">
        <f t="shared" ref="N235:N266" si="62">IF(C234&lt;&gt;"","Einrichtungen2","LEER")</f>
        <v>LEER</v>
      </c>
      <c r="O235" s="8" t="str">
        <f>VLOOKUP(C235,{"29 -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35" s="8">
        <f t="shared" ref="Q235:Q298" si="63">IF(LEN(C235)&gt;0,1,0)</f>
        <v>0</v>
      </c>
      <c r="R235" s="8">
        <f t="shared" ref="R235:R298" si="64">IF(LEN(D235)&gt;0,1,0)</f>
        <v>0</v>
      </c>
      <c r="S235" s="8">
        <f t="shared" ref="S235:S298" si="65">IF(LEN(E235)&gt;0,1,0)</f>
        <v>0</v>
      </c>
      <c r="T235" s="8">
        <f t="shared" ref="T235:T298" si="66">IF(LEN(F235)&gt;0,1,0)</f>
        <v>0</v>
      </c>
      <c r="U235" s="8">
        <f t="shared" ref="U235:U298" si="67">IF(LEN(G235)&gt;0,1,0)</f>
        <v>0</v>
      </c>
      <c r="V235" s="8">
        <f t="shared" ref="V235:V298" si="68">IF(LEN(H235)&gt;0,1,0)</f>
        <v>0</v>
      </c>
    </row>
    <row r="236" spans="2:22" x14ac:dyDescent="0.25">
      <c r="B236" s="76" t="str">
        <f t="shared" si="61"/>
        <v>!!!</v>
      </c>
      <c r="C236" s="381"/>
      <c r="D236" s="363"/>
      <c r="E236" s="255"/>
      <c r="F236" s="255"/>
      <c r="G236" s="306"/>
      <c r="H236" s="364"/>
      <c r="I236" s="358"/>
      <c r="J236" s="358"/>
      <c r="K236" s="358"/>
      <c r="L236" s="359"/>
      <c r="N236" s="8" t="str">
        <f t="shared" si="62"/>
        <v>LEER</v>
      </c>
      <c r="O236" s="8" t="str">
        <f>VLOOKUP(C236,{"29 -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36" s="8">
        <f t="shared" si="63"/>
        <v>0</v>
      </c>
      <c r="R236" s="8">
        <f t="shared" si="64"/>
        <v>0</v>
      </c>
      <c r="S236" s="8">
        <f t="shared" si="65"/>
        <v>0</v>
      </c>
      <c r="T236" s="8">
        <f t="shared" si="66"/>
        <v>0</v>
      </c>
      <c r="U236" s="8">
        <f t="shared" si="67"/>
        <v>0</v>
      </c>
      <c r="V236" s="8">
        <f t="shared" si="68"/>
        <v>0</v>
      </c>
    </row>
    <row r="237" spans="2:22" x14ac:dyDescent="0.25">
      <c r="B237" s="76" t="str">
        <f t="shared" si="61"/>
        <v>!!!</v>
      </c>
      <c r="C237" s="381"/>
      <c r="D237" s="363"/>
      <c r="E237" s="255"/>
      <c r="F237" s="255"/>
      <c r="G237" s="306"/>
      <c r="H237" s="364"/>
      <c r="I237" s="358"/>
      <c r="J237" s="358"/>
      <c r="K237" s="358"/>
      <c r="L237" s="359"/>
      <c r="N237" s="8" t="str">
        <f t="shared" si="62"/>
        <v>LEER</v>
      </c>
      <c r="O237" s="8" t="str">
        <f>VLOOKUP(C237,{"29 -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37" s="8">
        <f t="shared" si="63"/>
        <v>0</v>
      </c>
      <c r="R237" s="8">
        <f t="shared" si="64"/>
        <v>0</v>
      </c>
      <c r="S237" s="8">
        <f t="shared" si="65"/>
        <v>0</v>
      </c>
      <c r="T237" s="8">
        <f t="shared" si="66"/>
        <v>0</v>
      </c>
      <c r="U237" s="8">
        <f t="shared" si="67"/>
        <v>0</v>
      </c>
      <c r="V237" s="8">
        <f t="shared" si="68"/>
        <v>0</v>
      </c>
    </row>
    <row r="238" spans="2:22" x14ac:dyDescent="0.25">
      <c r="B238" s="76" t="str">
        <f t="shared" si="61"/>
        <v>!!!</v>
      </c>
      <c r="C238" s="381"/>
      <c r="D238" s="363"/>
      <c r="E238" s="255"/>
      <c r="F238" s="255"/>
      <c r="G238" s="306"/>
      <c r="H238" s="364"/>
      <c r="I238" s="358"/>
      <c r="J238" s="358"/>
      <c r="K238" s="358"/>
      <c r="L238" s="359"/>
      <c r="N238" s="8" t="str">
        <f t="shared" si="62"/>
        <v>LEER</v>
      </c>
      <c r="O238" s="8" t="str">
        <f>VLOOKUP(C238,{"29 -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38" s="8">
        <f t="shared" si="63"/>
        <v>0</v>
      </c>
      <c r="R238" s="8">
        <f t="shared" si="64"/>
        <v>0</v>
      </c>
      <c r="S238" s="8">
        <f t="shared" si="65"/>
        <v>0</v>
      </c>
      <c r="T238" s="8">
        <f t="shared" si="66"/>
        <v>0</v>
      </c>
      <c r="U238" s="8">
        <f t="shared" si="67"/>
        <v>0</v>
      </c>
      <c r="V238" s="8">
        <f t="shared" si="68"/>
        <v>0</v>
      </c>
    </row>
    <row r="239" spans="2:22" x14ac:dyDescent="0.25">
      <c r="B239" s="76" t="str">
        <f t="shared" si="61"/>
        <v>!!!</v>
      </c>
      <c r="C239" s="381"/>
      <c r="D239" s="363"/>
      <c r="E239" s="255"/>
      <c r="F239" s="255"/>
      <c r="G239" s="306"/>
      <c r="H239" s="364"/>
      <c r="I239" s="358"/>
      <c r="J239" s="358"/>
      <c r="K239" s="358"/>
      <c r="L239" s="359"/>
      <c r="N239" s="8" t="str">
        <f t="shared" si="62"/>
        <v>LEER</v>
      </c>
      <c r="O239" s="8" t="str">
        <f>VLOOKUP(C239,{"29 -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39" s="8">
        <f t="shared" si="63"/>
        <v>0</v>
      </c>
      <c r="R239" s="8">
        <f t="shared" si="64"/>
        <v>0</v>
      </c>
      <c r="S239" s="8">
        <f t="shared" si="65"/>
        <v>0</v>
      </c>
      <c r="T239" s="8">
        <f t="shared" si="66"/>
        <v>0</v>
      </c>
      <c r="U239" s="8">
        <f t="shared" si="67"/>
        <v>0</v>
      </c>
      <c r="V239" s="8">
        <f t="shared" si="68"/>
        <v>0</v>
      </c>
    </row>
    <row r="240" spans="2:22" x14ac:dyDescent="0.25">
      <c r="B240" s="76" t="str">
        <f t="shared" si="61"/>
        <v>!!!</v>
      </c>
      <c r="C240" s="381"/>
      <c r="D240" s="363"/>
      <c r="E240" s="255"/>
      <c r="F240" s="255"/>
      <c r="G240" s="306"/>
      <c r="H240" s="364"/>
      <c r="I240" s="358"/>
      <c r="J240" s="358"/>
      <c r="K240" s="358"/>
      <c r="L240" s="359"/>
      <c r="N240" s="8" t="str">
        <f t="shared" si="62"/>
        <v>LEER</v>
      </c>
      <c r="O240" s="8" t="str">
        <f>VLOOKUP(C240,{"29 -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40" s="8">
        <f t="shared" si="63"/>
        <v>0</v>
      </c>
      <c r="R240" s="8">
        <f t="shared" si="64"/>
        <v>0</v>
      </c>
      <c r="S240" s="8">
        <f t="shared" si="65"/>
        <v>0</v>
      </c>
      <c r="T240" s="8">
        <f t="shared" si="66"/>
        <v>0</v>
      </c>
      <c r="U240" s="8">
        <f t="shared" si="67"/>
        <v>0</v>
      </c>
      <c r="V240" s="8">
        <f t="shared" si="68"/>
        <v>0</v>
      </c>
    </row>
    <row r="241" spans="2:22" x14ac:dyDescent="0.25">
      <c r="B241" s="76" t="str">
        <f t="shared" si="61"/>
        <v>!!!</v>
      </c>
      <c r="C241" s="381"/>
      <c r="D241" s="363"/>
      <c r="E241" s="255"/>
      <c r="F241" s="255"/>
      <c r="G241" s="306"/>
      <c r="H241" s="364"/>
      <c r="I241" s="358"/>
      <c r="J241" s="358"/>
      <c r="K241" s="358"/>
      <c r="L241" s="359"/>
      <c r="N241" s="8" t="str">
        <f t="shared" si="62"/>
        <v>LEER</v>
      </c>
      <c r="O241" s="8" t="str">
        <f>VLOOKUP(C241,{"29 -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41" s="8">
        <f t="shared" si="63"/>
        <v>0</v>
      </c>
      <c r="R241" s="8">
        <f t="shared" si="64"/>
        <v>0</v>
      </c>
      <c r="S241" s="8">
        <f t="shared" si="65"/>
        <v>0</v>
      </c>
      <c r="T241" s="8">
        <f t="shared" si="66"/>
        <v>0</v>
      </c>
      <c r="U241" s="8">
        <f t="shared" si="67"/>
        <v>0</v>
      </c>
      <c r="V241" s="8">
        <f t="shared" si="68"/>
        <v>0</v>
      </c>
    </row>
    <row r="242" spans="2:22" x14ac:dyDescent="0.25">
      <c r="B242" s="76" t="str">
        <f t="shared" si="61"/>
        <v>!!!</v>
      </c>
      <c r="C242" s="381"/>
      <c r="D242" s="363"/>
      <c r="E242" s="255"/>
      <c r="F242" s="255"/>
      <c r="G242" s="306"/>
      <c r="H242" s="364"/>
      <c r="I242" s="358"/>
      <c r="J242" s="358"/>
      <c r="K242" s="358"/>
      <c r="L242" s="359"/>
      <c r="N242" s="8" t="str">
        <f t="shared" si="62"/>
        <v>LEER</v>
      </c>
      <c r="O242" s="8" t="str">
        <f>VLOOKUP(C242,{"29 -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42" s="8">
        <f t="shared" si="63"/>
        <v>0</v>
      </c>
      <c r="R242" s="8">
        <f t="shared" si="64"/>
        <v>0</v>
      </c>
      <c r="S242" s="8">
        <f t="shared" si="65"/>
        <v>0</v>
      </c>
      <c r="T242" s="8">
        <f t="shared" si="66"/>
        <v>0</v>
      </c>
      <c r="U242" s="8">
        <f t="shared" si="67"/>
        <v>0</v>
      </c>
      <c r="V242" s="8">
        <f t="shared" si="68"/>
        <v>0</v>
      </c>
    </row>
    <row r="243" spans="2:22" x14ac:dyDescent="0.25">
      <c r="B243" s="76" t="str">
        <f t="shared" si="61"/>
        <v>!!!</v>
      </c>
      <c r="C243" s="381"/>
      <c r="D243" s="363"/>
      <c r="E243" s="255"/>
      <c r="F243" s="255"/>
      <c r="G243" s="306"/>
      <c r="H243" s="364"/>
      <c r="I243" s="358"/>
      <c r="J243" s="358"/>
      <c r="K243" s="358"/>
      <c r="L243" s="359"/>
      <c r="N243" s="8" t="str">
        <f t="shared" si="62"/>
        <v>LEER</v>
      </c>
      <c r="O243" s="8" t="str">
        <f>VLOOKUP(C243,{"29 -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43" s="8">
        <f t="shared" si="63"/>
        <v>0</v>
      </c>
      <c r="R243" s="8">
        <f t="shared" si="64"/>
        <v>0</v>
      </c>
      <c r="S243" s="8">
        <f t="shared" si="65"/>
        <v>0</v>
      </c>
      <c r="T243" s="8">
        <f t="shared" si="66"/>
        <v>0</v>
      </c>
      <c r="U243" s="8">
        <f t="shared" si="67"/>
        <v>0</v>
      </c>
      <c r="V243" s="8">
        <f t="shared" si="68"/>
        <v>0</v>
      </c>
    </row>
    <row r="244" spans="2:22" x14ac:dyDescent="0.25">
      <c r="B244" s="76" t="str">
        <f t="shared" si="61"/>
        <v>!!!</v>
      </c>
      <c r="C244" s="381"/>
      <c r="D244" s="363"/>
      <c r="E244" s="255"/>
      <c r="F244" s="255"/>
      <c r="G244" s="306"/>
      <c r="H244" s="364"/>
      <c r="I244" s="358"/>
      <c r="J244" s="358"/>
      <c r="K244" s="358"/>
      <c r="L244" s="359"/>
      <c r="N244" s="8" t="str">
        <f t="shared" si="62"/>
        <v>LEER</v>
      </c>
      <c r="O244" s="8" t="str">
        <f>VLOOKUP(C244,{"29 -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44" s="8">
        <f t="shared" si="63"/>
        <v>0</v>
      </c>
      <c r="R244" s="8">
        <f t="shared" si="64"/>
        <v>0</v>
      </c>
      <c r="S244" s="8">
        <f t="shared" si="65"/>
        <v>0</v>
      </c>
      <c r="T244" s="8">
        <f t="shared" si="66"/>
        <v>0</v>
      </c>
      <c r="U244" s="8">
        <f t="shared" si="67"/>
        <v>0</v>
      </c>
      <c r="V244" s="8">
        <f t="shared" si="68"/>
        <v>0</v>
      </c>
    </row>
    <row r="245" spans="2:22" x14ac:dyDescent="0.25">
      <c r="B245" s="76" t="str">
        <f t="shared" si="61"/>
        <v>!!!</v>
      </c>
      <c r="C245" s="381"/>
      <c r="D245" s="363"/>
      <c r="E245" s="255"/>
      <c r="F245" s="255"/>
      <c r="G245" s="306"/>
      <c r="H245" s="364"/>
      <c r="I245" s="358"/>
      <c r="J245" s="358"/>
      <c r="K245" s="358"/>
      <c r="L245" s="359"/>
      <c r="N245" s="8" t="str">
        <f t="shared" si="62"/>
        <v>LEER</v>
      </c>
      <c r="O245" s="8" t="str">
        <f>VLOOKUP(C245,{"29 -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45" s="8">
        <f t="shared" si="63"/>
        <v>0</v>
      </c>
      <c r="R245" s="8">
        <f t="shared" si="64"/>
        <v>0</v>
      </c>
      <c r="S245" s="8">
        <f t="shared" si="65"/>
        <v>0</v>
      </c>
      <c r="T245" s="8">
        <f t="shared" si="66"/>
        <v>0</v>
      </c>
      <c r="U245" s="8">
        <f t="shared" si="67"/>
        <v>0</v>
      </c>
      <c r="V245" s="8">
        <f t="shared" si="68"/>
        <v>0</v>
      </c>
    </row>
    <row r="246" spans="2:22" x14ac:dyDescent="0.25">
      <c r="B246" s="76" t="str">
        <f t="shared" si="61"/>
        <v>!!!</v>
      </c>
      <c r="C246" s="381"/>
      <c r="D246" s="363"/>
      <c r="E246" s="255"/>
      <c r="F246" s="255"/>
      <c r="G246" s="306"/>
      <c r="H246" s="364"/>
      <c r="I246" s="358"/>
      <c r="J246" s="358"/>
      <c r="K246" s="358"/>
      <c r="L246" s="359"/>
      <c r="N246" s="8" t="str">
        <f t="shared" si="62"/>
        <v>LEER</v>
      </c>
      <c r="O246" s="8" t="str">
        <f>VLOOKUP(C246,{"29 -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46" s="8">
        <f t="shared" si="63"/>
        <v>0</v>
      </c>
      <c r="R246" s="8">
        <f t="shared" si="64"/>
        <v>0</v>
      </c>
      <c r="S246" s="8">
        <f t="shared" si="65"/>
        <v>0</v>
      </c>
      <c r="T246" s="8">
        <f t="shared" si="66"/>
        <v>0</v>
      </c>
      <c r="U246" s="8">
        <f t="shared" si="67"/>
        <v>0</v>
      </c>
      <c r="V246" s="8">
        <f t="shared" si="68"/>
        <v>0</v>
      </c>
    </row>
    <row r="247" spans="2:22" x14ac:dyDescent="0.25">
      <c r="B247" s="76" t="str">
        <f t="shared" si="61"/>
        <v>!!!</v>
      </c>
      <c r="C247" s="381"/>
      <c r="D247" s="363"/>
      <c r="E247" s="255"/>
      <c r="F247" s="255"/>
      <c r="G247" s="306"/>
      <c r="H247" s="364"/>
      <c r="I247" s="358"/>
      <c r="J247" s="358"/>
      <c r="K247" s="358"/>
      <c r="L247" s="359"/>
      <c r="N247" s="8" t="str">
        <f t="shared" si="62"/>
        <v>LEER</v>
      </c>
      <c r="O247" s="8" t="str">
        <f>VLOOKUP(C247,{"29 -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47" s="8">
        <f t="shared" si="63"/>
        <v>0</v>
      </c>
      <c r="R247" s="8">
        <f t="shared" si="64"/>
        <v>0</v>
      </c>
      <c r="S247" s="8">
        <f t="shared" si="65"/>
        <v>0</v>
      </c>
      <c r="T247" s="8">
        <f t="shared" si="66"/>
        <v>0</v>
      </c>
      <c r="U247" s="8">
        <f t="shared" si="67"/>
        <v>0</v>
      </c>
      <c r="V247" s="8">
        <f t="shared" si="68"/>
        <v>0</v>
      </c>
    </row>
    <row r="248" spans="2:22" x14ac:dyDescent="0.25">
      <c r="B248" s="76" t="str">
        <f t="shared" si="61"/>
        <v>!!!</v>
      </c>
      <c r="C248" s="381"/>
      <c r="D248" s="363"/>
      <c r="E248" s="255"/>
      <c r="F248" s="255"/>
      <c r="G248" s="306"/>
      <c r="H248" s="364"/>
      <c r="I248" s="358"/>
      <c r="J248" s="358"/>
      <c r="K248" s="358"/>
      <c r="L248" s="359"/>
      <c r="N248" s="8" t="str">
        <f t="shared" si="62"/>
        <v>LEER</v>
      </c>
      <c r="O248" s="8" t="str">
        <f>VLOOKUP(C248,{"29 -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48" s="8">
        <f t="shared" si="63"/>
        <v>0</v>
      </c>
      <c r="R248" s="8">
        <f t="shared" si="64"/>
        <v>0</v>
      </c>
      <c r="S248" s="8">
        <f t="shared" si="65"/>
        <v>0</v>
      </c>
      <c r="T248" s="8">
        <f t="shared" si="66"/>
        <v>0</v>
      </c>
      <c r="U248" s="8">
        <f t="shared" si="67"/>
        <v>0</v>
      </c>
      <c r="V248" s="8">
        <f t="shared" si="68"/>
        <v>0</v>
      </c>
    </row>
    <row r="249" spans="2:22" x14ac:dyDescent="0.25">
      <c r="B249" s="76" t="str">
        <f t="shared" si="61"/>
        <v>!!!</v>
      </c>
      <c r="C249" s="381"/>
      <c r="D249" s="363"/>
      <c r="E249" s="255"/>
      <c r="F249" s="255"/>
      <c r="G249" s="306"/>
      <c r="H249" s="364"/>
      <c r="I249" s="358"/>
      <c r="J249" s="358"/>
      <c r="K249" s="358"/>
      <c r="L249" s="359"/>
      <c r="N249" s="8" t="str">
        <f t="shared" si="62"/>
        <v>LEER</v>
      </c>
      <c r="O249" s="8" t="str">
        <f>VLOOKUP(C249,{"29 -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49" s="8">
        <f t="shared" si="63"/>
        <v>0</v>
      </c>
      <c r="R249" s="8">
        <f t="shared" si="64"/>
        <v>0</v>
      </c>
      <c r="S249" s="8">
        <f t="shared" si="65"/>
        <v>0</v>
      </c>
      <c r="T249" s="8">
        <f t="shared" si="66"/>
        <v>0</v>
      </c>
      <c r="U249" s="8">
        <f t="shared" si="67"/>
        <v>0</v>
      </c>
      <c r="V249" s="8">
        <f t="shared" si="68"/>
        <v>0</v>
      </c>
    </row>
    <row r="250" spans="2:22" x14ac:dyDescent="0.25">
      <c r="B250" s="76" t="str">
        <f t="shared" si="61"/>
        <v>!!!</v>
      </c>
      <c r="C250" s="381"/>
      <c r="D250" s="363"/>
      <c r="E250" s="255"/>
      <c r="F250" s="255"/>
      <c r="G250" s="306"/>
      <c r="H250" s="364"/>
      <c r="I250" s="358"/>
      <c r="J250" s="358"/>
      <c r="K250" s="358"/>
      <c r="L250" s="359"/>
      <c r="N250" s="8" t="str">
        <f t="shared" si="62"/>
        <v>LEER</v>
      </c>
      <c r="O250" s="8" t="str">
        <f>VLOOKUP(C250,{"29 -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50" s="8">
        <f t="shared" si="63"/>
        <v>0</v>
      </c>
      <c r="R250" s="8">
        <f t="shared" si="64"/>
        <v>0</v>
      </c>
      <c r="S250" s="8">
        <f t="shared" si="65"/>
        <v>0</v>
      </c>
      <c r="T250" s="8">
        <f t="shared" si="66"/>
        <v>0</v>
      </c>
      <c r="U250" s="8">
        <f t="shared" si="67"/>
        <v>0</v>
      </c>
      <c r="V250" s="8">
        <f t="shared" si="68"/>
        <v>0</v>
      </c>
    </row>
    <row r="251" spans="2:22" x14ac:dyDescent="0.25">
      <c r="B251" s="76" t="str">
        <f t="shared" si="61"/>
        <v>!!!</v>
      </c>
      <c r="C251" s="381"/>
      <c r="D251" s="363"/>
      <c r="E251" s="255"/>
      <c r="F251" s="255"/>
      <c r="G251" s="306"/>
      <c r="H251" s="364"/>
      <c r="I251" s="358"/>
      <c r="J251" s="358"/>
      <c r="K251" s="358"/>
      <c r="L251" s="359"/>
      <c r="N251" s="8" t="str">
        <f t="shared" si="62"/>
        <v>LEER</v>
      </c>
      <c r="O251" s="8" t="str">
        <f>VLOOKUP(C251,{"29 -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51" s="8">
        <f t="shared" si="63"/>
        <v>0</v>
      </c>
      <c r="R251" s="8">
        <f t="shared" si="64"/>
        <v>0</v>
      </c>
      <c r="S251" s="8">
        <f t="shared" si="65"/>
        <v>0</v>
      </c>
      <c r="T251" s="8">
        <f t="shared" si="66"/>
        <v>0</v>
      </c>
      <c r="U251" s="8">
        <f t="shared" si="67"/>
        <v>0</v>
      </c>
      <c r="V251" s="8">
        <f t="shared" si="68"/>
        <v>0</v>
      </c>
    </row>
    <row r="252" spans="2:22" x14ac:dyDescent="0.25">
      <c r="B252" s="76" t="str">
        <f t="shared" si="61"/>
        <v>!!!</v>
      </c>
      <c r="C252" s="381"/>
      <c r="D252" s="363"/>
      <c r="E252" s="255"/>
      <c r="F252" s="255"/>
      <c r="G252" s="306"/>
      <c r="H252" s="364"/>
      <c r="I252" s="358"/>
      <c r="J252" s="358"/>
      <c r="K252" s="358"/>
      <c r="L252" s="359"/>
      <c r="N252" s="8" t="str">
        <f t="shared" si="62"/>
        <v>LEER</v>
      </c>
      <c r="O252" s="8" t="str">
        <f>VLOOKUP(C252,{"29 -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52" s="8">
        <f t="shared" si="63"/>
        <v>0</v>
      </c>
      <c r="R252" s="8">
        <f t="shared" si="64"/>
        <v>0</v>
      </c>
      <c r="S252" s="8">
        <f t="shared" si="65"/>
        <v>0</v>
      </c>
      <c r="T252" s="8">
        <f t="shared" si="66"/>
        <v>0</v>
      </c>
      <c r="U252" s="8">
        <f t="shared" si="67"/>
        <v>0</v>
      </c>
      <c r="V252" s="8">
        <f t="shared" si="68"/>
        <v>0</v>
      </c>
    </row>
    <row r="253" spans="2:22" x14ac:dyDescent="0.25">
      <c r="B253" s="76" t="str">
        <f t="shared" si="61"/>
        <v>!!!</v>
      </c>
      <c r="C253" s="381"/>
      <c r="D253" s="363"/>
      <c r="E253" s="255"/>
      <c r="F253" s="255"/>
      <c r="G253" s="306"/>
      <c r="H253" s="364"/>
      <c r="I253" s="358"/>
      <c r="J253" s="358"/>
      <c r="K253" s="358"/>
      <c r="L253" s="359"/>
      <c r="N253" s="8" t="str">
        <f t="shared" si="62"/>
        <v>LEER</v>
      </c>
      <c r="O253" s="8" t="str">
        <f>VLOOKUP(C253,{"29 -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53" s="8">
        <f t="shared" si="63"/>
        <v>0</v>
      </c>
      <c r="R253" s="8">
        <f t="shared" si="64"/>
        <v>0</v>
      </c>
      <c r="S253" s="8">
        <f t="shared" si="65"/>
        <v>0</v>
      </c>
      <c r="T253" s="8">
        <f t="shared" si="66"/>
        <v>0</v>
      </c>
      <c r="U253" s="8">
        <f t="shared" si="67"/>
        <v>0</v>
      </c>
      <c r="V253" s="8">
        <f t="shared" si="68"/>
        <v>0</v>
      </c>
    </row>
    <row r="254" spans="2:22" x14ac:dyDescent="0.25">
      <c r="B254" s="76" t="str">
        <f t="shared" si="61"/>
        <v>!!!</v>
      </c>
      <c r="C254" s="381"/>
      <c r="D254" s="363"/>
      <c r="E254" s="255"/>
      <c r="F254" s="255"/>
      <c r="G254" s="306"/>
      <c r="H254" s="364"/>
      <c r="I254" s="358"/>
      <c r="J254" s="358"/>
      <c r="K254" s="358"/>
      <c r="L254" s="359"/>
      <c r="N254" s="8" t="str">
        <f t="shared" si="62"/>
        <v>LEER</v>
      </c>
      <c r="O254" s="8" t="str">
        <f>VLOOKUP(C254,{"29 -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54" s="8">
        <f t="shared" si="63"/>
        <v>0</v>
      </c>
      <c r="R254" s="8">
        <f t="shared" si="64"/>
        <v>0</v>
      </c>
      <c r="S254" s="8">
        <f t="shared" si="65"/>
        <v>0</v>
      </c>
      <c r="T254" s="8">
        <f t="shared" si="66"/>
        <v>0</v>
      </c>
      <c r="U254" s="8">
        <f t="shared" si="67"/>
        <v>0</v>
      </c>
      <c r="V254" s="8">
        <f t="shared" si="68"/>
        <v>0</v>
      </c>
    </row>
    <row r="255" spans="2:22" x14ac:dyDescent="0.25">
      <c r="B255" s="76" t="str">
        <f t="shared" si="61"/>
        <v>!!!</v>
      </c>
      <c r="C255" s="381"/>
      <c r="D255" s="363"/>
      <c r="E255" s="255"/>
      <c r="F255" s="255"/>
      <c r="G255" s="306"/>
      <c r="H255" s="364"/>
      <c r="I255" s="358"/>
      <c r="J255" s="358"/>
      <c r="K255" s="358"/>
      <c r="L255" s="359"/>
      <c r="N255" s="8" t="str">
        <f t="shared" si="62"/>
        <v>LEER</v>
      </c>
      <c r="O255" s="8" t="str">
        <f>VLOOKUP(C255,{"29 -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55" s="8">
        <f t="shared" si="63"/>
        <v>0</v>
      </c>
      <c r="R255" s="8">
        <f t="shared" si="64"/>
        <v>0</v>
      </c>
      <c r="S255" s="8">
        <f t="shared" si="65"/>
        <v>0</v>
      </c>
      <c r="T255" s="8">
        <f t="shared" si="66"/>
        <v>0</v>
      </c>
      <c r="U255" s="8">
        <f t="shared" si="67"/>
        <v>0</v>
      </c>
      <c r="V255" s="8">
        <f t="shared" si="68"/>
        <v>0</v>
      </c>
    </row>
    <row r="256" spans="2:22" x14ac:dyDescent="0.25">
      <c r="B256" s="76" t="str">
        <f t="shared" si="61"/>
        <v>!!!</v>
      </c>
      <c r="C256" s="381"/>
      <c r="D256" s="363"/>
      <c r="E256" s="255"/>
      <c r="F256" s="255"/>
      <c r="G256" s="306"/>
      <c r="H256" s="364"/>
      <c r="I256" s="358"/>
      <c r="J256" s="358"/>
      <c r="K256" s="358"/>
      <c r="L256" s="359"/>
      <c r="N256" s="8" t="str">
        <f t="shared" si="62"/>
        <v>LEER</v>
      </c>
      <c r="O256" s="8" t="str">
        <f>VLOOKUP(C256,{"29 -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56" s="8">
        <f t="shared" si="63"/>
        <v>0</v>
      </c>
      <c r="R256" s="8">
        <f t="shared" si="64"/>
        <v>0</v>
      </c>
      <c r="S256" s="8">
        <f t="shared" si="65"/>
        <v>0</v>
      </c>
      <c r="T256" s="8">
        <f t="shared" si="66"/>
        <v>0</v>
      </c>
      <c r="U256" s="8">
        <f t="shared" si="67"/>
        <v>0</v>
      </c>
      <c r="V256" s="8">
        <f t="shared" si="68"/>
        <v>0</v>
      </c>
    </row>
    <row r="257" spans="2:22" x14ac:dyDescent="0.25">
      <c r="B257" s="76" t="str">
        <f t="shared" si="61"/>
        <v>!!!</v>
      </c>
      <c r="C257" s="381"/>
      <c r="D257" s="363"/>
      <c r="E257" s="255"/>
      <c r="F257" s="255"/>
      <c r="G257" s="306"/>
      <c r="H257" s="364"/>
      <c r="I257" s="358"/>
      <c r="J257" s="358"/>
      <c r="K257" s="358"/>
      <c r="L257" s="359"/>
      <c r="N257" s="8" t="str">
        <f t="shared" si="62"/>
        <v>LEER</v>
      </c>
      <c r="O257" s="8" t="str">
        <f>VLOOKUP(C257,{"29 -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57" s="8">
        <f t="shared" si="63"/>
        <v>0</v>
      </c>
      <c r="R257" s="8">
        <f t="shared" si="64"/>
        <v>0</v>
      </c>
      <c r="S257" s="8">
        <f t="shared" si="65"/>
        <v>0</v>
      </c>
      <c r="T257" s="8">
        <f t="shared" si="66"/>
        <v>0</v>
      </c>
      <c r="U257" s="8">
        <f t="shared" si="67"/>
        <v>0</v>
      </c>
      <c r="V257" s="8">
        <f t="shared" si="68"/>
        <v>0</v>
      </c>
    </row>
    <row r="258" spans="2:22" x14ac:dyDescent="0.25">
      <c r="B258" s="76" t="str">
        <f t="shared" si="61"/>
        <v>!!!</v>
      </c>
      <c r="C258" s="381"/>
      <c r="D258" s="363"/>
      <c r="E258" s="255"/>
      <c r="F258" s="255"/>
      <c r="G258" s="306"/>
      <c r="H258" s="364"/>
      <c r="I258" s="358"/>
      <c r="J258" s="358"/>
      <c r="K258" s="358"/>
      <c r="L258" s="359"/>
      <c r="N258" s="8" t="str">
        <f t="shared" si="62"/>
        <v>LEER</v>
      </c>
      <c r="O258" s="8" t="str">
        <f>VLOOKUP(C258,{"29 -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58" s="8">
        <f t="shared" si="63"/>
        <v>0</v>
      </c>
      <c r="R258" s="8">
        <f t="shared" si="64"/>
        <v>0</v>
      </c>
      <c r="S258" s="8">
        <f t="shared" si="65"/>
        <v>0</v>
      </c>
      <c r="T258" s="8">
        <f t="shared" si="66"/>
        <v>0</v>
      </c>
      <c r="U258" s="8">
        <f t="shared" si="67"/>
        <v>0</v>
      </c>
      <c r="V258" s="8">
        <f t="shared" si="68"/>
        <v>0</v>
      </c>
    </row>
    <row r="259" spans="2:22" x14ac:dyDescent="0.25">
      <c r="B259" s="76" t="str">
        <f t="shared" si="61"/>
        <v>!!!</v>
      </c>
      <c r="C259" s="381"/>
      <c r="D259" s="363"/>
      <c r="E259" s="255"/>
      <c r="F259" s="255"/>
      <c r="G259" s="306"/>
      <c r="H259" s="364"/>
      <c r="I259" s="358"/>
      <c r="J259" s="358"/>
      <c r="K259" s="358"/>
      <c r="L259" s="359"/>
      <c r="N259" s="8" t="str">
        <f t="shared" si="62"/>
        <v>LEER</v>
      </c>
      <c r="O259" s="8" t="str">
        <f>VLOOKUP(C259,{"29 -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59" s="8">
        <f t="shared" si="63"/>
        <v>0</v>
      </c>
      <c r="R259" s="8">
        <f t="shared" si="64"/>
        <v>0</v>
      </c>
      <c r="S259" s="8">
        <f t="shared" si="65"/>
        <v>0</v>
      </c>
      <c r="T259" s="8">
        <f t="shared" si="66"/>
        <v>0</v>
      </c>
      <c r="U259" s="8">
        <f t="shared" si="67"/>
        <v>0</v>
      </c>
      <c r="V259" s="8">
        <f t="shared" si="68"/>
        <v>0</v>
      </c>
    </row>
    <row r="260" spans="2:22" x14ac:dyDescent="0.25">
      <c r="B260" s="76" t="str">
        <f t="shared" si="61"/>
        <v>!!!</v>
      </c>
      <c r="C260" s="381"/>
      <c r="D260" s="363"/>
      <c r="E260" s="255"/>
      <c r="F260" s="255"/>
      <c r="G260" s="306"/>
      <c r="H260" s="364"/>
      <c r="I260" s="358"/>
      <c r="J260" s="358"/>
      <c r="K260" s="358"/>
      <c r="L260" s="359"/>
      <c r="N260" s="8" t="str">
        <f t="shared" si="62"/>
        <v>LEER</v>
      </c>
      <c r="O260" s="8" t="str">
        <f>VLOOKUP(C260,{"29 -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60" s="8">
        <f t="shared" si="63"/>
        <v>0</v>
      </c>
      <c r="R260" s="8">
        <f t="shared" si="64"/>
        <v>0</v>
      </c>
      <c r="S260" s="8">
        <f t="shared" si="65"/>
        <v>0</v>
      </c>
      <c r="T260" s="8">
        <f t="shared" si="66"/>
        <v>0</v>
      </c>
      <c r="U260" s="8">
        <f t="shared" si="67"/>
        <v>0</v>
      </c>
      <c r="V260" s="8">
        <f t="shared" si="68"/>
        <v>0</v>
      </c>
    </row>
    <row r="261" spans="2:22" x14ac:dyDescent="0.25">
      <c r="B261" s="76" t="str">
        <f t="shared" si="61"/>
        <v>!!!</v>
      </c>
      <c r="C261" s="381"/>
      <c r="D261" s="363"/>
      <c r="E261" s="255"/>
      <c r="F261" s="255"/>
      <c r="G261" s="306"/>
      <c r="H261" s="364"/>
      <c r="I261" s="358"/>
      <c r="J261" s="358"/>
      <c r="K261" s="358"/>
      <c r="L261" s="359"/>
      <c r="N261" s="8" t="str">
        <f t="shared" si="62"/>
        <v>LEER</v>
      </c>
      <c r="O261" s="8" t="str">
        <f>VLOOKUP(C261,{"29 -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61" s="8">
        <f t="shared" si="63"/>
        <v>0</v>
      </c>
      <c r="R261" s="8">
        <f t="shared" si="64"/>
        <v>0</v>
      </c>
      <c r="S261" s="8">
        <f t="shared" si="65"/>
        <v>0</v>
      </c>
      <c r="T261" s="8">
        <f t="shared" si="66"/>
        <v>0</v>
      </c>
      <c r="U261" s="8">
        <f t="shared" si="67"/>
        <v>0</v>
      </c>
      <c r="V261" s="8">
        <f t="shared" si="68"/>
        <v>0</v>
      </c>
    </row>
    <row r="262" spans="2:22" x14ac:dyDescent="0.25">
      <c r="B262" s="76" t="str">
        <f t="shared" si="61"/>
        <v>!!!</v>
      </c>
      <c r="C262" s="381"/>
      <c r="D262" s="363"/>
      <c r="E262" s="255"/>
      <c r="F262" s="255"/>
      <c r="G262" s="306"/>
      <c r="H262" s="364"/>
      <c r="I262" s="358"/>
      <c r="J262" s="358"/>
      <c r="K262" s="358"/>
      <c r="L262" s="359"/>
      <c r="N262" s="8" t="str">
        <f t="shared" si="62"/>
        <v>LEER</v>
      </c>
      <c r="O262" s="8" t="str">
        <f>VLOOKUP(C262,{"29 -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62" s="8">
        <f t="shared" si="63"/>
        <v>0</v>
      </c>
      <c r="R262" s="8">
        <f t="shared" si="64"/>
        <v>0</v>
      </c>
      <c r="S262" s="8">
        <f t="shared" si="65"/>
        <v>0</v>
      </c>
      <c r="T262" s="8">
        <f t="shared" si="66"/>
        <v>0</v>
      </c>
      <c r="U262" s="8">
        <f t="shared" si="67"/>
        <v>0</v>
      </c>
      <c r="V262" s="8">
        <f t="shared" si="68"/>
        <v>0</v>
      </c>
    </row>
    <row r="263" spans="2:22" x14ac:dyDescent="0.25">
      <c r="B263" s="76" t="str">
        <f t="shared" si="61"/>
        <v>!!!</v>
      </c>
      <c r="C263" s="381"/>
      <c r="D263" s="363"/>
      <c r="E263" s="255"/>
      <c r="F263" s="255"/>
      <c r="G263" s="306"/>
      <c r="H263" s="364"/>
      <c r="I263" s="358"/>
      <c r="J263" s="358"/>
      <c r="K263" s="358"/>
      <c r="L263" s="359"/>
      <c r="N263" s="8" t="str">
        <f t="shared" si="62"/>
        <v>LEER</v>
      </c>
      <c r="O263" s="8" t="str">
        <f>VLOOKUP(C263,{"29 -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63" s="8">
        <f t="shared" si="63"/>
        <v>0</v>
      </c>
      <c r="R263" s="8">
        <f t="shared" si="64"/>
        <v>0</v>
      </c>
      <c r="S263" s="8">
        <f t="shared" si="65"/>
        <v>0</v>
      </c>
      <c r="T263" s="8">
        <f t="shared" si="66"/>
        <v>0</v>
      </c>
      <c r="U263" s="8">
        <f t="shared" si="67"/>
        <v>0</v>
      </c>
      <c r="V263" s="8">
        <f t="shared" si="68"/>
        <v>0</v>
      </c>
    </row>
    <row r="264" spans="2:22" x14ac:dyDescent="0.25">
      <c r="B264" s="76" t="str">
        <f t="shared" si="61"/>
        <v>!!!</v>
      </c>
      <c r="C264" s="381"/>
      <c r="D264" s="363"/>
      <c r="E264" s="255"/>
      <c r="F264" s="255"/>
      <c r="G264" s="306"/>
      <c r="H264" s="364"/>
      <c r="I264" s="358"/>
      <c r="J264" s="358"/>
      <c r="K264" s="358"/>
      <c r="L264" s="359"/>
      <c r="N264" s="8" t="str">
        <f t="shared" si="62"/>
        <v>LEER</v>
      </c>
      <c r="O264" s="8" t="str">
        <f>VLOOKUP(C264,{"29 -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64" s="8">
        <f t="shared" si="63"/>
        <v>0</v>
      </c>
      <c r="R264" s="8">
        <f t="shared" si="64"/>
        <v>0</v>
      </c>
      <c r="S264" s="8">
        <f t="shared" si="65"/>
        <v>0</v>
      </c>
      <c r="T264" s="8">
        <f t="shared" si="66"/>
        <v>0</v>
      </c>
      <c r="U264" s="8">
        <f t="shared" si="67"/>
        <v>0</v>
      </c>
      <c r="V264" s="8">
        <f t="shared" si="68"/>
        <v>0</v>
      </c>
    </row>
    <row r="265" spans="2:22" x14ac:dyDescent="0.25">
      <c r="B265" s="76" t="str">
        <f t="shared" si="61"/>
        <v>!!!</v>
      </c>
      <c r="C265" s="381"/>
      <c r="D265" s="363"/>
      <c r="E265" s="255"/>
      <c r="F265" s="255"/>
      <c r="G265" s="306"/>
      <c r="H265" s="364"/>
      <c r="I265" s="358"/>
      <c r="J265" s="358"/>
      <c r="K265" s="358"/>
      <c r="L265" s="359"/>
      <c r="N265" s="8" t="str">
        <f t="shared" si="62"/>
        <v>LEER</v>
      </c>
      <c r="O265" s="8" t="str">
        <f>VLOOKUP(C265,{"29 -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65" s="8">
        <f t="shared" si="63"/>
        <v>0</v>
      </c>
      <c r="R265" s="8">
        <f t="shared" si="64"/>
        <v>0</v>
      </c>
      <c r="S265" s="8">
        <f t="shared" si="65"/>
        <v>0</v>
      </c>
      <c r="T265" s="8">
        <f t="shared" si="66"/>
        <v>0</v>
      </c>
      <c r="U265" s="8">
        <f t="shared" si="67"/>
        <v>0</v>
      </c>
      <c r="V265" s="8">
        <f t="shared" si="68"/>
        <v>0</v>
      </c>
    </row>
    <row r="266" spans="2:22" x14ac:dyDescent="0.25">
      <c r="B266" s="76" t="str">
        <f t="shared" si="61"/>
        <v>!!!</v>
      </c>
      <c r="C266" s="381"/>
      <c r="D266" s="363"/>
      <c r="E266" s="255"/>
      <c r="F266" s="255"/>
      <c r="G266" s="306"/>
      <c r="H266" s="364"/>
      <c r="I266" s="358"/>
      <c r="J266" s="358"/>
      <c r="K266" s="358"/>
      <c r="L266" s="359"/>
      <c r="N266" s="8" t="str">
        <f t="shared" si="62"/>
        <v>LEER</v>
      </c>
      <c r="O266" s="8" t="str">
        <f>VLOOKUP(C266,{"29 -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66" s="8">
        <f t="shared" si="63"/>
        <v>0</v>
      </c>
      <c r="R266" s="8">
        <f t="shared" si="64"/>
        <v>0</v>
      </c>
      <c r="S266" s="8">
        <f t="shared" si="65"/>
        <v>0</v>
      </c>
      <c r="T266" s="8">
        <f t="shared" si="66"/>
        <v>0</v>
      </c>
      <c r="U266" s="8">
        <f t="shared" si="67"/>
        <v>0</v>
      </c>
      <c r="V266" s="8">
        <f t="shared" si="68"/>
        <v>0</v>
      </c>
    </row>
    <row r="267" spans="2:22" x14ac:dyDescent="0.25">
      <c r="B267" s="76" t="str">
        <f t="shared" si="61"/>
        <v>!!!</v>
      </c>
      <c r="C267" s="381"/>
      <c r="D267" s="363"/>
      <c r="E267" s="255"/>
      <c r="F267" s="255"/>
      <c r="G267" s="306"/>
      <c r="H267" s="364"/>
      <c r="I267" s="358"/>
      <c r="J267" s="358"/>
      <c r="K267" s="358"/>
      <c r="L267" s="359"/>
      <c r="N267" s="8" t="str">
        <f t="shared" ref="N267:N298" si="69">IF(C266&lt;&gt;"","Einrichtungen2","LEER")</f>
        <v>LEER</v>
      </c>
      <c r="O267" s="8" t="str">
        <f>VLOOKUP(C267,{"29 -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67" s="8">
        <f t="shared" si="63"/>
        <v>0</v>
      </c>
      <c r="R267" s="8">
        <f t="shared" si="64"/>
        <v>0</v>
      </c>
      <c r="S267" s="8">
        <f t="shared" si="65"/>
        <v>0</v>
      </c>
      <c r="T267" s="8">
        <f t="shared" si="66"/>
        <v>0</v>
      </c>
      <c r="U267" s="8">
        <f t="shared" si="67"/>
        <v>0</v>
      </c>
      <c r="V267" s="8">
        <f t="shared" si="68"/>
        <v>0</v>
      </c>
    </row>
    <row r="268" spans="2:22" x14ac:dyDescent="0.25">
      <c r="B268" s="76" t="str">
        <f t="shared" si="61"/>
        <v>!!!</v>
      </c>
      <c r="C268" s="381"/>
      <c r="D268" s="363"/>
      <c r="E268" s="255"/>
      <c r="F268" s="255"/>
      <c r="G268" s="306"/>
      <c r="H268" s="364"/>
      <c r="I268" s="358"/>
      <c r="J268" s="358"/>
      <c r="K268" s="358"/>
      <c r="L268" s="359"/>
      <c r="N268" s="8" t="str">
        <f t="shared" si="69"/>
        <v>LEER</v>
      </c>
      <c r="O268" s="8" t="str">
        <f>VLOOKUP(C268,{"29 -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68" s="8">
        <f t="shared" si="63"/>
        <v>0</v>
      </c>
      <c r="R268" s="8">
        <f t="shared" si="64"/>
        <v>0</v>
      </c>
      <c r="S268" s="8">
        <f t="shared" si="65"/>
        <v>0</v>
      </c>
      <c r="T268" s="8">
        <f t="shared" si="66"/>
        <v>0</v>
      </c>
      <c r="U268" s="8">
        <f t="shared" si="67"/>
        <v>0</v>
      </c>
      <c r="V268" s="8">
        <f t="shared" si="68"/>
        <v>0</v>
      </c>
    </row>
    <row r="269" spans="2:22" x14ac:dyDescent="0.25">
      <c r="B269" s="76" t="str">
        <f t="shared" si="61"/>
        <v>!!!</v>
      </c>
      <c r="C269" s="381"/>
      <c r="D269" s="363"/>
      <c r="E269" s="255"/>
      <c r="F269" s="255"/>
      <c r="G269" s="306"/>
      <c r="H269" s="364"/>
      <c r="I269" s="358"/>
      <c r="J269" s="358"/>
      <c r="K269" s="358"/>
      <c r="L269" s="359"/>
      <c r="N269" s="8" t="str">
        <f t="shared" si="69"/>
        <v>LEER</v>
      </c>
      <c r="O269" s="8" t="str">
        <f>VLOOKUP(C269,{"29 -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69" s="8">
        <f t="shared" si="63"/>
        <v>0</v>
      </c>
      <c r="R269" s="8">
        <f t="shared" si="64"/>
        <v>0</v>
      </c>
      <c r="S269" s="8">
        <f t="shared" si="65"/>
        <v>0</v>
      </c>
      <c r="T269" s="8">
        <f t="shared" si="66"/>
        <v>0</v>
      </c>
      <c r="U269" s="8">
        <f t="shared" si="67"/>
        <v>0</v>
      </c>
      <c r="V269" s="8">
        <f t="shared" si="68"/>
        <v>0</v>
      </c>
    </row>
    <row r="270" spans="2:22" x14ac:dyDescent="0.25">
      <c r="B270" s="76" t="str">
        <f t="shared" si="61"/>
        <v>!!!</v>
      </c>
      <c r="C270" s="381"/>
      <c r="D270" s="363"/>
      <c r="E270" s="255"/>
      <c r="F270" s="255"/>
      <c r="G270" s="306"/>
      <c r="H270" s="364"/>
      <c r="I270" s="358"/>
      <c r="J270" s="358"/>
      <c r="K270" s="358"/>
      <c r="L270" s="359"/>
      <c r="N270" s="8" t="str">
        <f t="shared" si="69"/>
        <v>LEER</v>
      </c>
      <c r="O270" s="8" t="str">
        <f>VLOOKUP(C270,{"29 -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70" s="8">
        <f t="shared" si="63"/>
        <v>0</v>
      </c>
      <c r="R270" s="8">
        <f t="shared" si="64"/>
        <v>0</v>
      </c>
      <c r="S270" s="8">
        <f t="shared" si="65"/>
        <v>0</v>
      </c>
      <c r="T270" s="8">
        <f t="shared" si="66"/>
        <v>0</v>
      </c>
      <c r="U270" s="8">
        <f t="shared" si="67"/>
        <v>0</v>
      </c>
      <c r="V270" s="8">
        <f t="shared" si="68"/>
        <v>0</v>
      </c>
    </row>
    <row r="271" spans="2:22" x14ac:dyDescent="0.25">
      <c r="B271" s="76" t="str">
        <f t="shared" si="61"/>
        <v>!!!</v>
      </c>
      <c r="C271" s="381"/>
      <c r="D271" s="363"/>
      <c r="E271" s="255"/>
      <c r="F271" s="255"/>
      <c r="G271" s="306"/>
      <c r="H271" s="364"/>
      <c r="I271" s="358"/>
      <c r="J271" s="358"/>
      <c r="K271" s="358"/>
      <c r="L271" s="359"/>
      <c r="N271" s="8" t="str">
        <f t="shared" si="69"/>
        <v>LEER</v>
      </c>
      <c r="O271" s="8" t="str">
        <f>VLOOKUP(C271,{"29 -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71" s="8">
        <f t="shared" si="63"/>
        <v>0</v>
      </c>
      <c r="R271" s="8">
        <f t="shared" si="64"/>
        <v>0</v>
      </c>
      <c r="S271" s="8">
        <f t="shared" si="65"/>
        <v>0</v>
      </c>
      <c r="T271" s="8">
        <f t="shared" si="66"/>
        <v>0</v>
      </c>
      <c r="U271" s="8">
        <f t="shared" si="67"/>
        <v>0</v>
      </c>
      <c r="V271" s="8">
        <f t="shared" si="68"/>
        <v>0</v>
      </c>
    </row>
    <row r="272" spans="2:22" x14ac:dyDescent="0.25">
      <c r="B272" s="76" t="str">
        <f t="shared" si="61"/>
        <v>!!!</v>
      </c>
      <c r="C272" s="381"/>
      <c r="D272" s="363"/>
      <c r="E272" s="255"/>
      <c r="F272" s="255"/>
      <c r="G272" s="306"/>
      <c r="H272" s="364"/>
      <c r="I272" s="358"/>
      <c r="J272" s="358"/>
      <c r="K272" s="358"/>
      <c r="L272" s="359"/>
      <c r="N272" s="8" t="str">
        <f t="shared" si="69"/>
        <v>LEER</v>
      </c>
      <c r="O272" s="8" t="str">
        <f>VLOOKUP(C272,{"29 -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72" s="8">
        <f t="shared" si="63"/>
        <v>0</v>
      </c>
      <c r="R272" s="8">
        <f t="shared" si="64"/>
        <v>0</v>
      </c>
      <c r="S272" s="8">
        <f t="shared" si="65"/>
        <v>0</v>
      </c>
      <c r="T272" s="8">
        <f t="shared" si="66"/>
        <v>0</v>
      </c>
      <c r="U272" s="8">
        <f t="shared" si="67"/>
        <v>0</v>
      </c>
      <c r="V272" s="8">
        <f t="shared" si="68"/>
        <v>0</v>
      </c>
    </row>
    <row r="273" spans="2:22" x14ac:dyDescent="0.25">
      <c r="B273" s="76" t="str">
        <f t="shared" si="61"/>
        <v>!!!</v>
      </c>
      <c r="C273" s="381"/>
      <c r="D273" s="363"/>
      <c r="E273" s="255"/>
      <c r="F273" s="255"/>
      <c r="G273" s="306"/>
      <c r="H273" s="364"/>
      <c r="I273" s="358"/>
      <c r="J273" s="358"/>
      <c r="K273" s="358"/>
      <c r="L273" s="359"/>
      <c r="N273" s="8" t="str">
        <f t="shared" si="69"/>
        <v>LEER</v>
      </c>
      <c r="O273" s="8" t="str">
        <f>VLOOKUP(C273,{"29 -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73" s="8">
        <f t="shared" si="63"/>
        <v>0</v>
      </c>
      <c r="R273" s="8">
        <f t="shared" si="64"/>
        <v>0</v>
      </c>
      <c r="S273" s="8">
        <f t="shared" si="65"/>
        <v>0</v>
      </c>
      <c r="T273" s="8">
        <f t="shared" si="66"/>
        <v>0</v>
      </c>
      <c r="U273" s="8">
        <f t="shared" si="67"/>
        <v>0</v>
      </c>
      <c r="V273" s="8">
        <f t="shared" si="68"/>
        <v>0</v>
      </c>
    </row>
    <row r="274" spans="2:22" x14ac:dyDescent="0.25">
      <c r="B274" s="76" t="str">
        <f t="shared" si="61"/>
        <v>!!!</v>
      </c>
      <c r="C274" s="381"/>
      <c r="D274" s="363"/>
      <c r="E274" s="255"/>
      <c r="F274" s="255"/>
      <c r="G274" s="306"/>
      <c r="H274" s="364"/>
      <c r="I274" s="358"/>
      <c r="J274" s="358"/>
      <c r="K274" s="358"/>
      <c r="L274" s="359"/>
      <c r="N274" s="8" t="str">
        <f t="shared" si="69"/>
        <v>LEER</v>
      </c>
      <c r="O274" s="8" t="str">
        <f>VLOOKUP(C274,{"29 -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74" s="8">
        <f t="shared" si="63"/>
        <v>0</v>
      </c>
      <c r="R274" s="8">
        <f t="shared" si="64"/>
        <v>0</v>
      </c>
      <c r="S274" s="8">
        <f t="shared" si="65"/>
        <v>0</v>
      </c>
      <c r="T274" s="8">
        <f t="shared" si="66"/>
        <v>0</v>
      </c>
      <c r="U274" s="8">
        <f t="shared" si="67"/>
        <v>0</v>
      </c>
      <c r="V274" s="8">
        <f t="shared" si="68"/>
        <v>0</v>
      </c>
    </row>
    <row r="275" spans="2:22" x14ac:dyDescent="0.25">
      <c r="B275" s="76" t="str">
        <f t="shared" si="61"/>
        <v>!!!</v>
      </c>
      <c r="C275" s="381"/>
      <c r="D275" s="363"/>
      <c r="E275" s="255"/>
      <c r="F275" s="255"/>
      <c r="G275" s="306"/>
      <c r="H275" s="364"/>
      <c r="I275" s="358"/>
      <c r="J275" s="358"/>
      <c r="K275" s="358"/>
      <c r="L275" s="359"/>
      <c r="N275" s="8" t="str">
        <f t="shared" si="69"/>
        <v>LEER</v>
      </c>
      <c r="O275" s="8" t="str">
        <f>VLOOKUP(C275,{"29 -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75" s="8">
        <f t="shared" si="63"/>
        <v>0</v>
      </c>
      <c r="R275" s="8">
        <f t="shared" si="64"/>
        <v>0</v>
      </c>
      <c r="S275" s="8">
        <f t="shared" si="65"/>
        <v>0</v>
      </c>
      <c r="T275" s="8">
        <f t="shared" si="66"/>
        <v>0</v>
      </c>
      <c r="U275" s="8">
        <f t="shared" si="67"/>
        <v>0</v>
      </c>
      <c r="V275" s="8">
        <f t="shared" si="68"/>
        <v>0</v>
      </c>
    </row>
    <row r="276" spans="2:22" x14ac:dyDescent="0.25">
      <c r="B276" s="76" t="str">
        <f t="shared" si="61"/>
        <v>!!!</v>
      </c>
      <c r="C276" s="381"/>
      <c r="D276" s="363"/>
      <c r="E276" s="255"/>
      <c r="F276" s="255"/>
      <c r="G276" s="306"/>
      <c r="H276" s="364"/>
      <c r="I276" s="358"/>
      <c r="J276" s="358"/>
      <c r="K276" s="358"/>
      <c r="L276" s="359"/>
      <c r="N276" s="8" t="str">
        <f t="shared" si="69"/>
        <v>LEER</v>
      </c>
      <c r="O276" s="8" t="str">
        <f>VLOOKUP(C276,{"29 -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76" s="8">
        <f t="shared" si="63"/>
        <v>0</v>
      </c>
      <c r="R276" s="8">
        <f t="shared" si="64"/>
        <v>0</v>
      </c>
      <c r="S276" s="8">
        <f t="shared" si="65"/>
        <v>0</v>
      </c>
      <c r="T276" s="8">
        <f t="shared" si="66"/>
        <v>0</v>
      </c>
      <c r="U276" s="8">
        <f t="shared" si="67"/>
        <v>0</v>
      </c>
      <c r="V276" s="8">
        <f t="shared" si="68"/>
        <v>0</v>
      </c>
    </row>
    <row r="277" spans="2:22" x14ac:dyDescent="0.25">
      <c r="B277" s="76" t="str">
        <f t="shared" si="61"/>
        <v>!!!</v>
      </c>
      <c r="C277" s="381"/>
      <c r="D277" s="363"/>
      <c r="E277" s="255"/>
      <c r="F277" s="255"/>
      <c r="G277" s="306"/>
      <c r="H277" s="364"/>
      <c r="I277" s="358"/>
      <c r="J277" s="358"/>
      <c r="K277" s="358"/>
      <c r="L277" s="359"/>
      <c r="N277" s="8" t="str">
        <f t="shared" si="69"/>
        <v>LEER</v>
      </c>
      <c r="O277" s="8" t="str">
        <f>VLOOKUP(C277,{"29 -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77" s="8">
        <f t="shared" si="63"/>
        <v>0</v>
      </c>
      <c r="R277" s="8">
        <f t="shared" si="64"/>
        <v>0</v>
      </c>
      <c r="S277" s="8">
        <f t="shared" si="65"/>
        <v>0</v>
      </c>
      <c r="T277" s="8">
        <f t="shared" si="66"/>
        <v>0</v>
      </c>
      <c r="U277" s="8">
        <f t="shared" si="67"/>
        <v>0</v>
      </c>
      <c r="V277" s="8">
        <f t="shared" si="68"/>
        <v>0</v>
      </c>
    </row>
    <row r="278" spans="2:22" x14ac:dyDescent="0.25">
      <c r="B278" s="76" t="str">
        <f t="shared" si="61"/>
        <v>!!!</v>
      </c>
      <c r="C278" s="381"/>
      <c r="D278" s="363"/>
      <c r="E278" s="255"/>
      <c r="F278" s="255"/>
      <c r="G278" s="306"/>
      <c r="H278" s="364"/>
      <c r="I278" s="358"/>
      <c r="J278" s="358"/>
      <c r="K278" s="358"/>
      <c r="L278" s="359"/>
      <c r="N278" s="8" t="str">
        <f t="shared" si="69"/>
        <v>LEER</v>
      </c>
      <c r="O278" s="8" t="str">
        <f>VLOOKUP(C278,{"29 -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78" s="8">
        <f t="shared" si="63"/>
        <v>0</v>
      </c>
      <c r="R278" s="8">
        <f t="shared" si="64"/>
        <v>0</v>
      </c>
      <c r="S278" s="8">
        <f t="shared" si="65"/>
        <v>0</v>
      </c>
      <c r="T278" s="8">
        <f t="shared" si="66"/>
        <v>0</v>
      </c>
      <c r="U278" s="8">
        <f t="shared" si="67"/>
        <v>0</v>
      </c>
      <c r="V278" s="8">
        <f t="shared" si="68"/>
        <v>0</v>
      </c>
    </row>
    <row r="279" spans="2:22" x14ac:dyDescent="0.25">
      <c r="B279" s="76" t="str">
        <f t="shared" si="61"/>
        <v>!!!</v>
      </c>
      <c r="C279" s="381"/>
      <c r="D279" s="363"/>
      <c r="E279" s="255"/>
      <c r="F279" s="255"/>
      <c r="G279" s="306"/>
      <c r="H279" s="364"/>
      <c r="I279" s="358"/>
      <c r="J279" s="358"/>
      <c r="K279" s="358"/>
      <c r="L279" s="359"/>
      <c r="N279" s="8" t="str">
        <f t="shared" si="69"/>
        <v>LEER</v>
      </c>
      <c r="O279" s="8" t="str">
        <f>VLOOKUP(C279,{"29 -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79" s="8">
        <f t="shared" si="63"/>
        <v>0</v>
      </c>
      <c r="R279" s="8">
        <f t="shared" si="64"/>
        <v>0</v>
      </c>
      <c r="S279" s="8">
        <f t="shared" si="65"/>
        <v>0</v>
      </c>
      <c r="T279" s="8">
        <f t="shared" si="66"/>
        <v>0</v>
      </c>
      <c r="U279" s="8">
        <f t="shared" si="67"/>
        <v>0</v>
      </c>
      <c r="V279" s="8">
        <f t="shared" si="68"/>
        <v>0</v>
      </c>
    </row>
    <row r="280" spans="2:22" x14ac:dyDescent="0.25">
      <c r="B280" s="76" t="str">
        <f t="shared" si="61"/>
        <v>!!!</v>
      </c>
      <c r="C280" s="381"/>
      <c r="D280" s="363"/>
      <c r="E280" s="255"/>
      <c r="F280" s="255"/>
      <c r="G280" s="306"/>
      <c r="H280" s="364"/>
      <c r="I280" s="358"/>
      <c r="J280" s="358"/>
      <c r="K280" s="358"/>
      <c r="L280" s="359"/>
      <c r="N280" s="8" t="str">
        <f t="shared" si="69"/>
        <v>LEER</v>
      </c>
      <c r="O280" s="8" t="str">
        <f>VLOOKUP(C280,{"29 -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80" s="8">
        <f t="shared" si="63"/>
        <v>0</v>
      </c>
      <c r="R280" s="8">
        <f t="shared" si="64"/>
        <v>0</v>
      </c>
      <c r="S280" s="8">
        <f t="shared" si="65"/>
        <v>0</v>
      </c>
      <c r="T280" s="8">
        <f t="shared" si="66"/>
        <v>0</v>
      </c>
      <c r="U280" s="8">
        <f t="shared" si="67"/>
        <v>0</v>
      </c>
      <c r="V280" s="8">
        <f t="shared" si="68"/>
        <v>0</v>
      </c>
    </row>
    <row r="281" spans="2:22" x14ac:dyDescent="0.25">
      <c r="B281" s="76" t="str">
        <f t="shared" si="61"/>
        <v>!!!</v>
      </c>
      <c r="C281" s="381"/>
      <c r="D281" s="363"/>
      <c r="E281" s="255"/>
      <c r="F281" s="255"/>
      <c r="G281" s="306"/>
      <c r="H281" s="364"/>
      <c r="I281" s="358"/>
      <c r="J281" s="358"/>
      <c r="K281" s="358"/>
      <c r="L281" s="359"/>
      <c r="N281" s="8" t="str">
        <f t="shared" si="69"/>
        <v>LEER</v>
      </c>
      <c r="O281" s="8" t="str">
        <f>VLOOKUP(C281,{"29 -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81" s="8">
        <f t="shared" si="63"/>
        <v>0</v>
      </c>
      <c r="R281" s="8">
        <f t="shared" si="64"/>
        <v>0</v>
      </c>
      <c r="S281" s="8">
        <f t="shared" si="65"/>
        <v>0</v>
      </c>
      <c r="T281" s="8">
        <f t="shared" si="66"/>
        <v>0</v>
      </c>
      <c r="U281" s="8">
        <f t="shared" si="67"/>
        <v>0</v>
      </c>
      <c r="V281" s="8">
        <f t="shared" si="68"/>
        <v>0</v>
      </c>
    </row>
    <row r="282" spans="2:22" x14ac:dyDescent="0.25">
      <c r="B282" s="76" t="str">
        <f t="shared" si="61"/>
        <v>!!!</v>
      </c>
      <c r="C282" s="381"/>
      <c r="D282" s="363"/>
      <c r="E282" s="255"/>
      <c r="F282" s="255"/>
      <c r="G282" s="306"/>
      <c r="H282" s="364"/>
      <c r="I282" s="358"/>
      <c r="J282" s="358"/>
      <c r="K282" s="358"/>
      <c r="L282" s="359"/>
      <c r="N282" s="8" t="str">
        <f t="shared" si="69"/>
        <v>LEER</v>
      </c>
      <c r="O282" s="8" t="str">
        <f>VLOOKUP(C282,{"29 -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82" s="8">
        <f t="shared" si="63"/>
        <v>0</v>
      </c>
      <c r="R282" s="8">
        <f t="shared" si="64"/>
        <v>0</v>
      </c>
      <c r="S282" s="8">
        <f t="shared" si="65"/>
        <v>0</v>
      </c>
      <c r="T282" s="8">
        <f t="shared" si="66"/>
        <v>0</v>
      </c>
      <c r="U282" s="8">
        <f t="shared" si="67"/>
        <v>0</v>
      </c>
      <c r="V282" s="8">
        <f t="shared" si="68"/>
        <v>0</v>
      </c>
    </row>
    <row r="283" spans="2:22" x14ac:dyDescent="0.25">
      <c r="B283" s="76" t="str">
        <f t="shared" si="61"/>
        <v>!!!</v>
      </c>
      <c r="C283" s="381"/>
      <c r="D283" s="363"/>
      <c r="E283" s="255"/>
      <c r="F283" s="255"/>
      <c r="G283" s="306"/>
      <c r="H283" s="364"/>
      <c r="I283" s="358"/>
      <c r="J283" s="358"/>
      <c r="K283" s="358"/>
      <c r="L283" s="359"/>
      <c r="N283" s="8" t="str">
        <f t="shared" si="69"/>
        <v>LEER</v>
      </c>
      <c r="O283" s="8" t="str">
        <f>VLOOKUP(C283,{"29 -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83" s="8">
        <f t="shared" si="63"/>
        <v>0</v>
      </c>
      <c r="R283" s="8">
        <f t="shared" si="64"/>
        <v>0</v>
      </c>
      <c r="S283" s="8">
        <f t="shared" si="65"/>
        <v>0</v>
      </c>
      <c r="T283" s="8">
        <f t="shared" si="66"/>
        <v>0</v>
      </c>
      <c r="U283" s="8">
        <f t="shared" si="67"/>
        <v>0</v>
      </c>
      <c r="V283" s="8">
        <f t="shared" si="68"/>
        <v>0</v>
      </c>
    </row>
    <row r="284" spans="2:22" x14ac:dyDescent="0.25">
      <c r="B284" s="76" t="str">
        <f t="shared" si="61"/>
        <v>!!!</v>
      </c>
      <c r="C284" s="381"/>
      <c r="D284" s="363"/>
      <c r="E284" s="255"/>
      <c r="F284" s="255"/>
      <c r="G284" s="306"/>
      <c r="H284" s="364"/>
      <c r="I284" s="358"/>
      <c r="J284" s="358"/>
      <c r="K284" s="358"/>
      <c r="L284" s="359"/>
      <c r="N284" s="8" t="str">
        <f t="shared" si="69"/>
        <v>LEER</v>
      </c>
      <c r="O284" s="8" t="str">
        <f>VLOOKUP(C284,{"29 -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84" s="8">
        <f t="shared" si="63"/>
        <v>0</v>
      </c>
      <c r="R284" s="8">
        <f t="shared" si="64"/>
        <v>0</v>
      </c>
      <c r="S284" s="8">
        <f t="shared" si="65"/>
        <v>0</v>
      </c>
      <c r="T284" s="8">
        <f t="shared" si="66"/>
        <v>0</v>
      </c>
      <c r="U284" s="8">
        <f t="shared" si="67"/>
        <v>0</v>
      </c>
      <c r="V284" s="8">
        <f t="shared" si="68"/>
        <v>0</v>
      </c>
    </row>
    <row r="285" spans="2:22" x14ac:dyDescent="0.25">
      <c r="B285" s="76" t="str">
        <f t="shared" si="61"/>
        <v>!!!</v>
      </c>
      <c r="C285" s="381"/>
      <c r="D285" s="363"/>
      <c r="E285" s="255"/>
      <c r="F285" s="255"/>
      <c r="G285" s="306"/>
      <c r="H285" s="364"/>
      <c r="I285" s="358"/>
      <c r="J285" s="358"/>
      <c r="K285" s="358"/>
      <c r="L285" s="359"/>
      <c r="N285" s="8" t="str">
        <f t="shared" si="69"/>
        <v>LEER</v>
      </c>
      <c r="O285" s="8" t="str">
        <f>VLOOKUP(C285,{"29 -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85" s="8">
        <f t="shared" si="63"/>
        <v>0</v>
      </c>
      <c r="R285" s="8">
        <f t="shared" si="64"/>
        <v>0</v>
      </c>
      <c r="S285" s="8">
        <f t="shared" si="65"/>
        <v>0</v>
      </c>
      <c r="T285" s="8">
        <f t="shared" si="66"/>
        <v>0</v>
      </c>
      <c r="U285" s="8">
        <f t="shared" si="67"/>
        <v>0</v>
      </c>
      <c r="V285" s="8">
        <f t="shared" si="68"/>
        <v>0</v>
      </c>
    </row>
    <row r="286" spans="2:22" x14ac:dyDescent="0.25">
      <c r="B286" s="76" t="str">
        <f t="shared" si="61"/>
        <v>!!!</v>
      </c>
      <c r="C286" s="381"/>
      <c r="D286" s="363"/>
      <c r="E286" s="255"/>
      <c r="F286" s="255"/>
      <c r="G286" s="306"/>
      <c r="H286" s="364"/>
      <c r="I286" s="358"/>
      <c r="J286" s="358"/>
      <c r="K286" s="358"/>
      <c r="L286" s="359"/>
      <c r="N286" s="8" t="str">
        <f t="shared" si="69"/>
        <v>LEER</v>
      </c>
      <c r="O286" s="8" t="str">
        <f>VLOOKUP(C286,{"29 -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86" s="8">
        <f t="shared" si="63"/>
        <v>0</v>
      </c>
      <c r="R286" s="8">
        <f t="shared" si="64"/>
        <v>0</v>
      </c>
      <c r="S286" s="8">
        <f t="shared" si="65"/>
        <v>0</v>
      </c>
      <c r="T286" s="8">
        <f t="shared" si="66"/>
        <v>0</v>
      </c>
      <c r="U286" s="8">
        <f t="shared" si="67"/>
        <v>0</v>
      </c>
      <c r="V286" s="8">
        <f t="shared" si="68"/>
        <v>0</v>
      </c>
    </row>
    <row r="287" spans="2:22" x14ac:dyDescent="0.25">
      <c r="B287" s="76" t="str">
        <f t="shared" si="61"/>
        <v>!!!</v>
      </c>
      <c r="C287" s="381"/>
      <c r="D287" s="363"/>
      <c r="E287" s="255"/>
      <c r="F287" s="255"/>
      <c r="G287" s="306"/>
      <c r="H287" s="364"/>
      <c r="I287" s="358"/>
      <c r="J287" s="358"/>
      <c r="K287" s="358"/>
      <c r="L287" s="359"/>
      <c r="N287" s="8" t="str">
        <f t="shared" si="69"/>
        <v>LEER</v>
      </c>
      <c r="O287" s="8" t="str">
        <f>VLOOKUP(C287,{"29 -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87" s="8">
        <f t="shared" si="63"/>
        <v>0</v>
      </c>
      <c r="R287" s="8">
        <f t="shared" si="64"/>
        <v>0</v>
      </c>
      <c r="S287" s="8">
        <f t="shared" si="65"/>
        <v>0</v>
      </c>
      <c r="T287" s="8">
        <f t="shared" si="66"/>
        <v>0</v>
      </c>
      <c r="U287" s="8">
        <f t="shared" si="67"/>
        <v>0</v>
      </c>
      <c r="V287" s="8">
        <f t="shared" si="68"/>
        <v>0</v>
      </c>
    </row>
    <row r="288" spans="2:22" x14ac:dyDescent="0.25">
      <c r="B288" s="76" t="str">
        <f t="shared" si="61"/>
        <v>!!!</v>
      </c>
      <c r="C288" s="381"/>
      <c r="D288" s="363"/>
      <c r="E288" s="255"/>
      <c r="F288" s="255"/>
      <c r="G288" s="306"/>
      <c r="H288" s="364"/>
      <c r="I288" s="358"/>
      <c r="J288" s="358"/>
      <c r="K288" s="358"/>
      <c r="L288" s="359"/>
      <c r="N288" s="8" t="str">
        <f t="shared" si="69"/>
        <v>LEER</v>
      </c>
      <c r="O288" s="8" t="str">
        <f>VLOOKUP(C288,{"29 -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88" s="8">
        <f t="shared" si="63"/>
        <v>0</v>
      </c>
      <c r="R288" s="8">
        <f t="shared" si="64"/>
        <v>0</v>
      </c>
      <c r="S288" s="8">
        <f t="shared" si="65"/>
        <v>0</v>
      </c>
      <c r="T288" s="8">
        <f t="shared" si="66"/>
        <v>0</v>
      </c>
      <c r="U288" s="8">
        <f t="shared" si="67"/>
        <v>0</v>
      </c>
      <c r="V288" s="8">
        <f t="shared" si="68"/>
        <v>0</v>
      </c>
    </row>
    <row r="289" spans="2:22" x14ac:dyDescent="0.25">
      <c r="B289" s="76" t="str">
        <f t="shared" si="61"/>
        <v>!!!</v>
      </c>
      <c r="C289" s="381"/>
      <c r="D289" s="363"/>
      <c r="E289" s="255"/>
      <c r="F289" s="255"/>
      <c r="G289" s="306"/>
      <c r="H289" s="364"/>
      <c r="I289" s="358"/>
      <c r="J289" s="358"/>
      <c r="K289" s="358"/>
      <c r="L289" s="359"/>
      <c r="N289" s="8" t="str">
        <f t="shared" si="69"/>
        <v>LEER</v>
      </c>
      <c r="O289" s="8" t="str">
        <f>VLOOKUP(C289,{"29 -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89" s="8">
        <f t="shared" si="63"/>
        <v>0</v>
      </c>
      <c r="R289" s="8">
        <f t="shared" si="64"/>
        <v>0</v>
      </c>
      <c r="S289" s="8">
        <f t="shared" si="65"/>
        <v>0</v>
      </c>
      <c r="T289" s="8">
        <f t="shared" si="66"/>
        <v>0</v>
      </c>
      <c r="U289" s="8">
        <f t="shared" si="67"/>
        <v>0</v>
      </c>
      <c r="V289" s="8">
        <f t="shared" si="68"/>
        <v>0</v>
      </c>
    </row>
    <row r="290" spans="2:22" x14ac:dyDescent="0.25">
      <c r="B290" s="76" t="str">
        <f t="shared" si="61"/>
        <v>!!!</v>
      </c>
      <c r="C290" s="381"/>
      <c r="D290" s="363"/>
      <c r="E290" s="255"/>
      <c r="F290" s="255"/>
      <c r="G290" s="306"/>
      <c r="H290" s="364"/>
      <c r="I290" s="358"/>
      <c r="J290" s="358"/>
      <c r="K290" s="358"/>
      <c r="L290" s="359"/>
      <c r="N290" s="8" t="str">
        <f t="shared" si="69"/>
        <v>LEER</v>
      </c>
      <c r="O290" s="8" t="str">
        <f>VLOOKUP(C290,{"29 -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90" s="8">
        <f t="shared" si="63"/>
        <v>0</v>
      </c>
      <c r="R290" s="8">
        <f t="shared" si="64"/>
        <v>0</v>
      </c>
      <c r="S290" s="8">
        <f t="shared" si="65"/>
        <v>0</v>
      </c>
      <c r="T290" s="8">
        <f t="shared" si="66"/>
        <v>0</v>
      </c>
      <c r="U290" s="8">
        <f t="shared" si="67"/>
        <v>0</v>
      </c>
      <c r="V290" s="8">
        <f t="shared" si="68"/>
        <v>0</v>
      </c>
    </row>
    <row r="291" spans="2:22" x14ac:dyDescent="0.25">
      <c r="B291" s="76" t="str">
        <f t="shared" si="61"/>
        <v>!!!</v>
      </c>
      <c r="C291" s="381"/>
      <c r="D291" s="363"/>
      <c r="E291" s="255"/>
      <c r="F291" s="255"/>
      <c r="G291" s="306"/>
      <c r="H291" s="364"/>
      <c r="I291" s="358"/>
      <c r="J291" s="358"/>
      <c r="K291" s="358"/>
      <c r="L291" s="359"/>
      <c r="N291" s="8" t="str">
        <f t="shared" si="69"/>
        <v>LEER</v>
      </c>
      <c r="O291" s="8" t="str">
        <f>VLOOKUP(C291,{"29 -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91" s="8">
        <f t="shared" si="63"/>
        <v>0</v>
      </c>
      <c r="R291" s="8">
        <f t="shared" si="64"/>
        <v>0</v>
      </c>
      <c r="S291" s="8">
        <f t="shared" si="65"/>
        <v>0</v>
      </c>
      <c r="T291" s="8">
        <f t="shared" si="66"/>
        <v>0</v>
      </c>
      <c r="U291" s="8">
        <f t="shared" si="67"/>
        <v>0</v>
      </c>
      <c r="V291" s="8">
        <f t="shared" si="68"/>
        <v>0</v>
      </c>
    </row>
    <row r="292" spans="2:22" x14ac:dyDescent="0.25">
      <c r="B292" s="76" t="str">
        <f t="shared" si="61"/>
        <v>!!!</v>
      </c>
      <c r="C292" s="381"/>
      <c r="D292" s="363"/>
      <c r="E292" s="255"/>
      <c r="F292" s="255"/>
      <c r="G292" s="306"/>
      <c r="H292" s="364"/>
      <c r="I292" s="358"/>
      <c r="J292" s="358"/>
      <c r="K292" s="358"/>
      <c r="L292" s="359"/>
      <c r="N292" s="8" t="str">
        <f t="shared" si="69"/>
        <v>LEER</v>
      </c>
      <c r="O292" s="8" t="str">
        <f>VLOOKUP(C292,{"29 -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92" s="8">
        <f t="shared" si="63"/>
        <v>0</v>
      </c>
      <c r="R292" s="8">
        <f t="shared" si="64"/>
        <v>0</v>
      </c>
      <c r="S292" s="8">
        <f t="shared" si="65"/>
        <v>0</v>
      </c>
      <c r="T292" s="8">
        <f t="shared" si="66"/>
        <v>0</v>
      </c>
      <c r="U292" s="8">
        <f t="shared" si="67"/>
        <v>0</v>
      </c>
      <c r="V292" s="8">
        <f t="shared" si="68"/>
        <v>0</v>
      </c>
    </row>
    <row r="293" spans="2:22" x14ac:dyDescent="0.25">
      <c r="B293" s="76" t="str">
        <f t="shared" si="61"/>
        <v>!!!</v>
      </c>
      <c r="C293" s="381"/>
      <c r="D293" s="363"/>
      <c r="E293" s="255"/>
      <c r="F293" s="255"/>
      <c r="G293" s="306"/>
      <c r="H293" s="364"/>
      <c r="I293" s="358"/>
      <c r="J293" s="358"/>
      <c r="K293" s="358"/>
      <c r="L293" s="359"/>
      <c r="N293" s="8" t="str">
        <f t="shared" si="69"/>
        <v>LEER</v>
      </c>
      <c r="O293" s="8" t="str">
        <f>VLOOKUP(C293,{"29 -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93" s="8">
        <f t="shared" si="63"/>
        <v>0</v>
      </c>
      <c r="R293" s="8">
        <f t="shared" si="64"/>
        <v>0</v>
      </c>
      <c r="S293" s="8">
        <f t="shared" si="65"/>
        <v>0</v>
      </c>
      <c r="T293" s="8">
        <f t="shared" si="66"/>
        <v>0</v>
      </c>
      <c r="U293" s="8">
        <f t="shared" si="67"/>
        <v>0</v>
      </c>
      <c r="V293" s="8">
        <f t="shared" si="68"/>
        <v>0</v>
      </c>
    </row>
    <row r="294" spans="2:22" x14ac:dyDescent="0.25">
      <c r="B294" s="76" t="str">
        <f t="shared" si="61"/>
        <v>!!!</v>
      </c>
      <c r="C294" s="381"/>
      <c r="D294" s="363"/>
      <c r="E294" s="255"/>
      <c r="F294" s="255"/>
      <c r="G294" s="306"/>
      <c r="H294" s="364"/>
      <c r="I294" s="358"/>
      <c r="J294" s="358"/>
      <c r="K294" s="358"/>
      <c r="L294" s="359"/>
      <c r="N294" s="8" t="str">
        <f t="shared" si="69"/>
        <v>LEER</v>
      </c>
      <c r="O294" s="8" t="str">
        <f>VLOOKUP(C294,{"29 -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94" s="8">
        <f t="shared" si="63"/>
        <v>0</v>
      </c>
      <c r="R294" s="8">
        <f t="shared" si="64"/>
        <v>0</v>
      </c>
      <c r="S294" s="8">
        <f t="shared" si="65"/>
        <v>0</v>
      </c>
      <c r="T294" s="8">
        <f t="shared" si="66"/>
        <v>0</v>
      </c>
      <c r="U294" s="8">
        <f t="shared" si="67"/>
        <v>0</v>
      </c>
      <c r="V294" s="8">
        <f t="shared" si="68"/>
        <v>0</v>
      </c>
    </row>
    <row r="295" spans="2:22" x14ac:dyDescent="0.25">
      <c r="B295" s="76" t="str">
        <f t="shared" si="61"/>
        <v>!!!</v>
      </c>
      <c r="C295" s="381"/>
      <c r="D295" s="363"/>
      <c r="E295" s="255"/>
      <c r="F295" s="255"/>
      <c r="G295" s="306"/>
      <c r="H295" s="364"/>
      <c r="I295" s="358"/>
      <c r="J295" s="358"/>
      <c r="K295" s="358"/>
      <c r="L295" s="359"/>
      <c r="N295" s="8" t="str">
        <f t="shared" si="69"/>
        <v>LEER</v>
      </c>
      <c r="O295" s="8" t="str">
        <f>VLOOKUP(C295,{"29 -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95" s="8">
        <f t="shared" si="63"/>
        <v>0</v>
      </c>
      <c r="R295" s="8">
        <f t="shared" si="64"/>
        <v>0</v>
      </c>
      <c r="S295" s="8">
        <f t="shared" si="65"/>
        <v>0</v>
      </c>
      <c r="T295" s="8">
        <f t="shared" si="66"/>
        <v>0</v>
      </c>
      <c r="U295" s="8">
        <f t="shared" si="67"/>
        <v>0</v>
      </c>
      <c r="V295" s="8">
        <f t="shared" si="68"/>
        <v>0</v>
      </c>
    </row>
    <row r="296" spans="2:22" x14ac:dyDescent="0.25">
      <c r="B296" s="76" t="str">
        <f t="shared" si="61"/>
        <v>!!!</v>
      </c>
      <c r="C296" s="381"/>
      <c r="D296" s="363"/>
      <c r="E296" s="255"/>
      <c r="F296" s="255"/>
      <c r="G296" s="306"/>
      <c r="H296" s="364"/>
      <c r="I296" s="358"/>
      <c r="J296" s="358"/>
      <c r="K296" s="358"/>
      <c r="L296" s="359"/>
      <c r="N296" s="8" t="str">
        <f t="shared" si="69"/>
        <v>LEER</v>
      </c>
      <c r="O296" s="8" t="str">
        <f>VLOOKUP(C296,{"29 -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96" s="8">
        <f t="shared" si="63"/>
        <v>0</v>
      </c>
      <c r="R296" s="8">
        <f t="shared" si="64"/>
        <v>0</v>
      </c>
      <c r="S296" s="8">
        <f t="shared" si="65"/>
        <v>0</v>
      </c>
      <c r="T296" s="8">
        <f t="shared" si="66"/>
        <v>0</v>
      </c>
      <c r="U296" s="8">
        <f t="shared" si="67"/>
        <v>0</v>
      </c>
      <c r="V296" s="8">
        <f t="shared" si="68"/>
        <v>0</v>
      </c>
    </row>
    <row r="297" spans="2:22" x14ac:dyDescent="0.25">
      <c r="B297" s="76" t="str">
        <f t="shared" si="61"/>
        <v>!!!</v>
      </c>
      <c r="C297" s="381"/>
      <c r="D297" s="363"/>
      <c r="E297" s="255"/>
      <c r="F297" s="255"/>
      <c r="G297" s="306"/>
      <c r="H297" s="364"/>
      <c r="I297" s="358"/>
      <c r="J297" s="358"/>
      <c r="K297" s="358"/>
      <c r="L297" s="359"/>
      <c r="N297" s="8" t="str">
        <f t="shared" si="69"/>
        <v>LEER</v>
      </c>
      <c r="O297" s="8" t="str">
        <f>VLOOKUP(C297,{"29 -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97" s="8">
        <f t="shared" si="63"/>
        <v>0</v>
      </c>
      <c r="R297" s="8">
        <f t="shared" si="64"/>
        <v>0</v>
      </c>
      <c r="S297" s="8">
        <f t="shared" si="65"/>
        <v>0</v>
      </c>
      <c r="T297" s="8">
        <f t="shared" si="66"/>
        <v>0</v>
      </c>
      <c r="U297" s="8">
        <f t="shared" si="67"/>
        <v>0</v>
      </c>
      <c r="V297" s="8">
        <f t="shared" si="68"/>
        <v>0</v>
      </c>
    </row>
    <row r="298" spans="2:22" x14ac:dyDescent="0.25">
      <c r="B298" s="76" t="str">
        <f t="shared" si="61"/>
        <v>!!!</v>
      </c>
      <c r="C298" s="381"/>
      <c r="D298" s="363"/>
      <c r="E298" s="255"/>
      <c r="F298" s="255"/>
      <c r="G298" s="306"/>
      <c r="H298" s="364"/>
      <c r="I298" s="358"/>
      <c r="J298" s="358"/>
      <c r="K298" s="358"/>
      <c r="L298" s="359"/>
      <c r="N298" s="8" t="str">
        <f t="shared" si="69"/>
        <v>LEER</v>
      </c>
      <c r="O298" s="8" t="str">
        <f>VLOOKUP(C298,{"29 -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98" s="8">
        <f t="shared" si="63"/>
        <v>0</v>
      </c>
      <c r="R298" s="8">
        <f t="shared" si="64"/>
        <v>0</v>
      </c>
      <c r="S298" s="8">
        <f t="shared" si="65"/>
        <v>0</v>
      </c>
      <c r="T298" s="8">
        <f t="shared" si="66"/>
        <v>0</v>
      </c>
      <c r="U298" s="8">
        <f t="shared" si="67"/>
        <v>0</v>
      </c>
      <c r="V298" s="8">
        <f t="shared" si="68"/>
        <v>0</v>
      </c>
    </row>
    <row r="299" spans="2:22" x14ac:dyDescent="0.25">
      <c r="B299" s="76" t="str">
        <f t="shared" ref="B299:B306" si="70">IF(SUM(Q299:U299)&lt;5,"!!!","")</f>
        <v>!!!</v>
      </c>
      <c r="C299" s="381"/>
      <c r="D299" s="363"/>
      <c r="E299" s="255"/>
      <c r="F299" s="255"/>
      <c r="G299" s="306"/>
      <c r="H299" s="364"/>
      <c r="I299" s="358"/>
      <c r="J299" s="358"/>
      <c r="K299" s="358"/>
      <c r="L299" s="359"/>
      <c r="N299" s="8" t="str">
        <f t="shared" ref="N299:N306" si="71">IF(C298&lt;&gt;"","Einrichtungen2","LEER")</f>
        <v>LEER</v>
      </c>
      <c r="O299" s="8" t="str">
        <f>VLOOKUP(C299,{"29 -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99" s="8">
        <f t="shared" ref="Q299:Q306" si="72">IF(LEN(C299)&gt;0,1,0)</f>
        <v>0</v>
      </c>
      <c r="R299" s="8">
        <f t="shared" ref="R299:R306" si="73">IF(LEN(D299)&gt;0,1,0)</f>
        <v>0</v>
      </c>
      <c r="S299" s="8">
        <f t="shared" ref="S299:S306" si="74">IF(LEN(E299)&gt;0,1,0)</f>
        <v>0</v>
      </c>
      <c r="T299" s="8">
        <f t="shared" ref="T299:T306" si="75">IF(LEN(F299)&gt;0,1,0)</f>
        <v>0</v>
      </c>
      <c r="U299" s="8">
        <f t="shared" ref="U299:U306" si="76">IF(LEN(G299)&gt;0,1,0)</f>
        <v>0</v>
      </c>
      <c r="V299" s="8">
        <f t="shared" ref="V299:V306" si="77">IF(LEN(H299)&gt;0,1,0)</f>
        <v>0</v>
      </c>
    </row>
    <row r="300" spans="2:22" x14ac:dyDescent="0.25">
      <c r="B300" s="76" t="str">
        <f t="shared" si="70"/>
        <v>!!!</v>
      </c>
      <c r="C300" s="381"/>
      <c r="D300" s="363"/>
      <c r="E300" s="255"/>
      <c r="F300" s="255"/>
      <c r="G300" s="306"/>
      <c r="H300" s="364"/>
      <c r="I300" s="358"/>
      <c r="J300" s="358"/>
      <c r="K300" s="358"/>
      <c r="L300" s="359"/>
      <c r="N300" s="8" t="str">
        <f t="shared" si="71"/>
        <v>LEER</v>
      </c>
      <c r="O300" s="8" t="str">
        <f>VLOOKUP(C300,{"29 -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300" s="8">
        <f t="shared" si="72"/>
        <v>0</v>
      </c>
      <c r="R300" s="8">
        <f t="shared" si="73"/>
        <v>0</v>
      </c>
      <c r="S300" s="8">
        <f t="shared" si="74"/>
        <v>0</v>
      </c>
      <c r="T300" s="8">
        <f t="shared" si="75"/>
        <v>0</v>
      </c>
      <c r="U300" s="8">
        <f t="shared" si="76"/>
        <v>0</v>
      </c>
      <c r="V300" s="8">
        <f t="shared" si="77"/>
        <v>0</v>
      </c>
    </row>
    <row r="301" spans="2:22" x14ac:dyDescent="0.25">
      <c r="B301" s="76" t="str">
        <f t="shared" si="70"/>
        <v>!!!</v>
      </c>
      <c r="C301" s="381"/>
      <c r="D301" s="363"/>
      <c r="E301" s="255"/>
      <c r="F301" s="255"/>
      <c r="G301" s="306"/>
      <c r="H301" s="364"/>
      <c r="I301" s="358"/>
      <c r="J301" s="358"/>
      <c r="K301" s="358"/>
      <c r="L301" s="359"/>
      <c r="N301" s="8" t="str">
        <f t="shared" si="71"/>
        <v>LEER</v>
      </c>
      <c r="O301" s="8" t="str">
        <f>VLOOKUP(C301,{"29 -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301" s="8">
        <f t="shared" si="72"/>
        <v>0</v>
      </c>
      <c r="R301" s="8">
        <f t="shared" si="73"/>
        <v>0</v>
      </c>
      <c r="S301" s="8">
        <f t="shared" si="74"/>
        <v>0</v>
      </c>
      <c r="T301" s="8">
        <f t="shared" si="75"/>
        <v>0</v>
      </c>
      <c r="U301" s="8">
        <f t="shared" si="76"/>
        <v>0</v>
      </c>
      <c r="V301" s="8">
        <f t="shared" si="77"/>
        <v>0</v>
      </c>
    </row>
    <row r="302" spans="2:22" x14ac:dyDescent="0.25">
      <c r="B302" s="76" t="str">
        <f t="shared" si="70"/>
        <v>!!!</v>
      </c>
      <c r="C302" s="381"/>
      <c r="D302" s="363"/>
      <c r="E302" s="255"/>
      <c r="F302" s="255"/>
      <c r="G302" s="306"/>
      <c r="H302" s="364"/>
      <c r="I302" s="358"/>
      <c r="J302" s="358"/>
      <c r="K302" s="358"/>
      <c r="L302" s="359"/>
      <c r="N302" s="8" t="str">
        <f t="shared" si="71"/>
        <v>LEER</v>
      </c>
      <c r="O302" s="8" t="str">
        <f>VLOOKUP(C302,{"29 -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302" s="8">
        <f t="shared" si="72"/>
        <v>0</v>
      </c>
      <c r="R302" s="8">
        <f t="shared" si="73"/>
        <v>0</v>
      </c>
      <c r="S302" s="8">
        <f t="shared" si="74"/>
        <v>0</v>
      </c>
      <c r="T302" s="8">
        <f t="shared" si="75"/>
        <v>0</v>
      </c>
      <c r="U302" s="8">
        <f t="shared" si="76"/>
        <v>0</v>
      </c>
      <c r="V302" s="8">
        <f t="shared" si="77"/>
        <v>0</v>
      </c>
    </row>
    <row r="303" spans="2:22" x14ac:dyDescent="0.25">
      <c r="B303" s="76" t="str">
        <f t="shared" si="70"/>
        <v>!!!</v>
      </c>
      <c r="C303" s="381"/>
      <c r="D303" s="363"/>
      <c r="E303" s="255"/>
      <c r="F303" s="255"/>
      <c r="G303" s="306"/>
      <c r="H303" s="364"/>
      <c r="I303" s="358"/>
      <c r="J303" s="358"/>
      <c r="K303" s="358"/>
      <c r="L303" s="359"/>
      <c r="N303" s="8" t="str">
        <f t="shared" si="71"/>
        <v>LEER</v>
      </c>
      <c r="O303" s="8" t="str">
        <f>VLOOKUP(C303,{"29 -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303" s="8">
        <f t="shared" si="72"/>
        <v>0</v>
      </c>
      <c r="R303" s="8">
        <f t="shared" si="73"/>
        <v>0</v>
      </c>
      <c r="S303" s="8">
        <f t="shared" si="74"/>
        <v>0</v>
      </c>
      <c r="T303" s="8">
        <f t="shared" si="75"/>
        <v>0</v>
      </c>
      <c r="U303" s="8">
        <f t="shared" si="76"/>
        <v>0</v>
      </c>
      <c r="V303" s="8">
        <f t="shared" si="77"/>
        <v>0</v>
      </c>
    </row>
    <row r="304" spans="2:22" x14ac:dyDescent="0.25">
      <c r="B304" s="76" t="str">
        <f t="shared" si="70"/>
        <v>!!!</v>
      </c>
      <c r="C304" s="381"/>
      <c r="D304" s="363"/>
      <c r="E304" s="255"/>
      <c r="F304" s="255"/>
      <c r="G304" s="306"/>
      <c r="H304" s="364"/>
      <c r="I304" s="358"/>
      <c r="J304" s="358"/>
      <c r="K304" s="358"/>
      <c r="L304" s="359"/>
      <c r="N304" s="8" t="str">
        <f t="shared" si="71"/>
        <v>LEER</v>
      </c>
      <c r="O304" s="8" t="str">
        <f>VLOOKUP(C304,{"29 -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304" s="8">
        <f t="shared" si="72"/>
        <v>0</v>
      </c>
      <c r="R304" s="8">
        <f t="shared" si="73"/>
        <v>0</v>
      </c>
      <c r="S304" s="8">
        <f t="shared" si="74"/>
        <v>0</v>
      </c>
      <c r="T304" s="8">
        <f t="shared" si="75"/>
        <v>0</v>
      </c>
      <c r="U304" s="8">
        <f t="shared" si="76"/>
        <v>0</v>
      </c>
      <c r="V304" s="8">
        <f t="shared" si="77"/>
        <v>0</v>
      </c>
    </row>
    <row r="305" spans="2:22" x14ac:dyDescent="0.25">
      <c r="B305" s="76" t="str">
        <f t="shared" si="70"/>
        <v>!!!</v>
      </c>
      <c r="C305" s="381"/>
      <c r="D305" s="363"/>
      <c r="E305" s="255"/>
      <c r="F305" s="255"/>
      <c r="G305" s="306"/>
      <c r="H305" s="364"/>
      <c r="I305" s="358"/>
      <c r="J305" s="358"/>
      <c r="K305" s="358"/>
      <c r="L305" s="359"/>
      <c r="N305" s="8" t="str">
        <f t="shared" si="71"/>
        <v>LEER</v>
      </c>
      <c r="O305" s="8" t="str">
        <f>VLOOKUP(C305,{"29 -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305" s="8">
        <f t="shared" si="72"/>
        <v>0</v>
      </c>
      <c r="R305" s="8">
        <f t="shared" si="73"/>
        <v>0</v>
      </c>
      <c r="S305" s="8">
        <f t="shared" si="74"/>
        <v>0</v>
      </c>
      <c r="T305" s="8">
        <f t="shared" si="75"/>
        <v>0</v>
      </c>
      <c r="U305" s="8">
        <f t="shared" si="76"/>
        <v>0</v>
      </c>
      <c r="V305" s="8">
        <f t="shared" si="77"/>
        <v>0</v>
      </c>
    </row>
    <row r="306" spans="2:22" x14ac:dyDescent="0.25">
      <c r="B306" s="76" t="str">
        <f t="shared" si="70"/>
        <v>!!!</v>
      </c>
      <c r="C306" s="381"/>
      <c r="D306" s="363"/>
      <c r="E306" s="255"/>
      <c r="F306" s="255"/>
      <c r="G306" s="306"/>
      <c r="H306" s="364"/>
      <c r="I306" s="358"/>
      <c r="J306" s="358"/>
      <c r="K306" s="358"/>
      <c r="L306" s="359"/>
      <c r="N306" s="8" t="str">
        <f t="shared" si="71"/>
        <v>LEER</v>
      </c>
      <c r="O306" s="8" t="str">
        <f>VLOOKUP(C306,{"29 -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306" s="8">
        <f t="shared" si="72"/>
        <v>0</v>
      </c>
      <c r="R306" s="8">
        <f t="shared" si="73"/>
        <v>0</v>
      </c>
      <c r="S306" s="8">
        <f t="shared" si="74"/>
        <v>0</v>
      </c>
      <c r="T306" s="8">
        <f t="shared" si="75"/>
        <v>0</v>
      </c>
      <c r="U306" s="8">
        <f t="shared" si="76"/>
        <v>0</v>
      </c>
      <c r="V306" s="8">
        <f t="shared" si="77"/>
        <v>0</v>
      </c>
    </row>
    <row r="307" spans="2:22" x14ac:dyDescent="0.25">
      <c r="B307" s="362" t="str">
        <f t="shared" ref="B307" si="78">IF(SUM(Q307:R307)&lt;2,"!!!","")</f>
        <v>!!!</v>
      </c>
      <c r="C307" s="140"/>
      <c r="D307" s="140"/>
      <c r="E307" s="140"/>
      <c r="F307" s="140"/>
      <c r="G307" s="140"/>
      <c r="H307" s="140"/>
      <c r="I307" s="360"/>
      <c r="J307" s="360"/>
      <c r="K307" s="360"/>
      <c r="L307" s="361"/>
    </row>
  </sheetData>
  <sheetProtection algorithmName="SHA-512" hashValue="3ayolJHRF0c9oW1bC2fn416HSUNPENAmNnpmnsFrpTuEO6DVkbM9H3R/vLoMDk6/ngytrge3uOeKjM/5vHQy5w==" saltValue="xclxomcDTpfOtcQ7r3Z2vg==" spinCount="100000" sheet="1" selectLockedCells="1"/>
  <mergeCells count="46">
    <mergeCell ref="C9:I12"/>
    <mergeCell ref="K11:L11"/>
    <mergeCell ref="H22:J22"/>
    <mergeCell ref="C16:C17"/>
    <mergeCell ref="D16:D17"/>
    <mergeCell ref="E16:E17"/>
    <mergeCell ref="F16:F17"/>
    <mergeCell ref="G16:G17"/>
    <mergeCell ref="H16:J17"/>
    <mergeCell ref="H18:J18"/>
    <mergeCell ref="H19:J19"/>
    <mergeCell ref="H20:J20"/>
    <mergeCell ref="H21:J21"/>
    <mergeCell ref="K9:L9"/>
    <mergeCell ref="K10:L10"/>
    <mergeCell ref="C27:C28"/>
    <mergeCell ref="D27:D28"/>
    <mergeCell ref="E27:E28"/>
    <mergeCell ref="F27:F28"/>
    <mergeCell ref="G27:G28"/>
    <mergeCell ref="G42:J42"/>
    <mergeCell ref="G43:J43"/>
    <mergeCell ref="G44:J44"/>
    <mergeCell ref="G45:J45"/>
    <mergeCell ref="C49:H50"/>
    <mergeCell ref="C68:E68"/>
    <mergeCell ref="F68:F69"/>
    <mergeCell ref="G68:I68"/>
    <mergeCell ref="C54:C55"/>
    <mergeCell ref="D54:D55"/>
    <mergeCell ref="H23:J23"/>
    <mergeCell ref="H27:J28"/>
    <mergeCell ref="H29:J29"/>
    <mergeCell ref="C63:K64"/>
    <mergeCell ref="G46:J46"/>
    <mergeCell ref="H32:J32"/>
    <mergeCell ref="H33:J33"/>
    <mergeCell ref="H34:J34"/>
    <mergeCell ref="G38:J40"/>
    <mergeCell ref="G41:J41"/>
    <mergeCell ref="H30:J30"/>
    <mergeCell ref="H31:J31"/>
    <mergeCell ref="C38:C40"/>
    <mergeCell ref="D38:D40"/>
    <mergeCell ref="E38:E40"/>
    <mergeCell ref="F38:F40"/>
  </mergeCells>
  <conditionalFormatting sqref="B24">
    <cfRule type="expression" dxfId="119" priority="125">
      <formula>C24=""</formula>
    </cfRule>
  </conditionalFormatting>
  <conditionalFormatting sqref="B35">
    <cfRule type="expression" dxfId="118" priority="112">
      <formula>C35=""</formula>
    </cfRule>
  </conditionalFormatting>
  <conditionalFormatting sqref="B47">
    <cfRule type="expression" dxfId="117" priority="106">
      <formula>C47=""</formula>
    </cfRule>
  </conditionalFormatting>
  <conditionalFormatting sqref="B18:B23">
    <cfRule type="expression" dxfId="116" priority="101">
      <formula>C18=""</formula>
    </cfRule>
  </conditionalFormatting>
  <conditionalFormatting sqref="B41:B46">
    <cfRule type="expression" dxfId="115" priority="99">
      <formula>C41=""</formula>
    </cfRule>
  </conditionalFormatting>
  <conditionalFormatting sqref="B56:B65">
    <cfRule type="expression" dxfId="114" priority="98">
      <formula>C56=""</formula>
    </cfRule>
  </conditionalFormatting>
  <conditionalFormatting sqref="D18:D23">
    <cfRule type="expression" dxfId="113" priority="93">
      <formula>C18=""</formula>
    </cfRule>
  </conditionalFormatting>
  <conditionalFormatting sqref="E18:E23">
    <cfRule type="expression" dxfId="112" priority="92">
      <formula>C18=""</formula>
    </cfRule>
  </conditionalFormatting>
  <conditionalFormatting sqref="G18:G23">
    <cfRule type="expression" dxfId="111" priority="91">
      <formula>C18=""</formula>
    </cfRule>
  </conditionalFormatting>
  <conditionalFormatting sqref="H18:H23">
    <cfRule type="expression" dxfId="110" priority="90">
      <formula>C18=""</formula>
    </cfRule>
  </conditionalFormatting>
  <conditionalFormatting sqref="F18:F23">
    <cfRule type="expression" dxfId="109" priority="89">
      <formula>C18=""</formula>
    </cfRule>
  </conditionalFormatting>
  <conditionalFormatting sqref="D29:D34">
    <cfRule type="expression" dxfId="108" priority="88">
      <formula>C29=""</formula>
    </cfRule>
  </conditionalFormatting>
  <conditionalFormatting sqref="D56:D61">
    <cfRule type="expression" dxfId="107" priority="87">
      <formula>C56=""</formula>
    </cfRule>
  </conditionalFormatting>
  <conditionalFormatting sqref="D41:D46">
    <cfRule type="expression" dxfId="106" priority="86">
      <formula>C41=""</formula>
    </cfRule>
  </conditionalFormatting>
  <conditionalFormatting sqref="E41:E46">
    <cfRule type="expression" dxfId="105" priority="85">
      <formula>C41=""</formula>
    </cfRule>
  </conditionalFormatting>
  <conditionalFormatting sqref="F41:F46">
    <cfRule type="expression" dxfId="104" priority="84">
      <formula>C41=""</formula>
    </cfRule>
  </conditionalFormatting>
  <conditionalFormatting sqref="G41:G46">
    <cfRule type="expression" dxfId="103" priority="83">
      <formula>C41=""</formula>
    </cfRule>
  </conditionalFormatting>
  <conditionalFormatting sqref="E29:E34">
    <cfRule type="expression" dxfId="102" priority="82">
      <formula>C29=""</formula>
    </cfRule>
  </conditionalFormatting>
  <conditionalFormatting sqref="F29:F34">
    <cfRule type="expression" dxfId="101" priority="81">
      <formula>C29=""</formula>
    </cfRule>
  </conditionalFormatting>
  <conditionalFormatting sqref="G29:G34">
    <cfRule type="expression" dxfId="100" priority="80">
      <formula>C29=""</formula>
    </cfRule>
  </conditionalFormatting>
  <conditionalFormatting sqref="H30:H34">
    <cfRule type="expression" dxfId="99" priority="79">
      <formula>C30=""</formula>
    </cfRule>
  </conditionalFormatting>
  <conditionalFormatting sqref="H29">
    <cfRule type="expression" dxfId="98" priority="75">
      <formula>C29=""</formula>
    </cfRule>
  </conditionalFormatting>
  <conditionalFormatting sqref="E70:E94">
    <cfRule type="expression" dxfId="97" priority="70">
      <formula>C70=""</formula>
    </cfRule>
    <cfRule type="expression" dxfId="96" priority="71">
      <formula>C70="00 - Bitte eine Fachabteilung auswählen"</formula>
    </cfRule>
  </conditionalFormatting>
  <conditionalFormatting sqref="D70:D94">
    <cfRule type="expression" dxfId="95" priority="68">
      <formula>C70="00 - Bitte eine Fachabteilung auswählen"</formula>
    </cfRule>
    <cfRule type="expression" dxfId="94" priority="69">
      <formula>C70=""</formula>
    </cfRule>
  </conditionalFormatting>
  <conditionalFormatting sqref="F70:F94">
    <cfRule type="expression" dxfId="93" priority="66">
      <formula>C70=""</formula>
    </cfRule>
    <cfRule type="expression" dxfId="92" priority="67">
      <formula>C70="00 - Bitte eine Fachabteilung auswählen"</formula>
    </cfRule>
  </conditionalFormatting>
  <conditionalFormatting sqref="G70:G94">
    <cfRule type="expression" dxfId="91" priority="64">
      <formula>C70=""</formula>
    </cfRule>
    <cfRule type="expression" dxfId="90" priority="65">
      <formula>C70="00 - Bitte eine Fachabteilung auswählen"</formula>
    </cfRule>
  </conditionalFormatting>
  <conditionalFormatting sqref="H70:H94">
    <cfRule type="expression" dxfId="89" priority="62">
      <formula>$C70=""</formula>
    </cfRule>
    <cfRule type="expression" dxfId="88" priority="63">
      <formula>C70="00 - Bitte eine Fachabteilung auswählen"</formula>
    </cfRule>
  </conditionalFormatting>
  <conditionalFormatting sqref="I70:I94">
    <cfRule type="expression" dxfId="87" priority="58">
      <formula>$C70=""</formula>
    </cfRule>
    <cfRule type="expression" dxfId="86" priority="59">
      <formula>C70="00 - Bitte eine Fachabteilung auswählen"</formula>
    </cfRule>
  </conditionalFormatting>
  <conditionalFormatting sqref="K70:K94">
    <cfRule type="expression" dxfId="85" priority="56">
      <formula>$C70=""</formula>
    </cfRule>
    <cfRule type="expression" dxfId="84" priority="57">
      <formula>C70="00 - Bitte eine Fachabteilung auswählen"</formula>
    </cfRule>
  </conditionalFormatting>
  <conditionalFormatting sqref="C68:E68">
    <cfRule type="expression" dxfId="83" priority="55">
      <formula>C68&lt;&gt;""</formula>
    </cfRule>
  </conditionalFormatting>
  <conditionalFormatting sqref="E70:E73">
    <cfRule type="expression" dxfId="82" priority="53">
      <formula>C70=""</formula>
    </cfRule>
    <cfRule type="expression" dxfId="81" priority="54">
      <formula>C70="00 - Bitte eine Fachabteilung auswählen"</formula>
    </cfRule>
  </conditionalFormatting>
  <conditionalFormatting sqref="D70:D94">
    <cfRule type="expression" dxfId="80" priority="51">
      <formula>C70="00 - Bitte eine Fachabteilung auswählen"</formula>
    </cfRule>
    <cfRule type="expression" dxfId="79" priority="52">
      <formula>C70=""</formula>
    </cfRule>
  </conditionalFormatting>
  <conditionalFormatting sqref="F70:F73">
    <cfRule type="expression" dxfId="78" priority="49">
      <formula>C70=""</formula>
    </cfRule>
    <cfRule type="expression" dxfId="77" priority="50">
      <formula>C70="00 - Bitte eine Fachabteilung auswählen"</formula>
    </cfRule>
  </conditionalFormatting>
  <conditionalFormatting sqref="G70:G73">
    <cfRule type="expression" dxfId="76" priority="47">
      <formula>C70=""</formula>
    </cfRule>
    <cfRule type="expression" dxfId="75" priority="48">
      <formula>C70="00 - Bitte eine Fachabteilung auswählen"</formula>
    </cfRule>
  </conditionalFormatting>
  <conditionalFormatting sqref="H70:H73">
    <cfRule type="expression" dxfId="74" priority="45">
      <formula>$C70=""</formula>
    </cfRule>
    <cfRule type="expression" dxfId="73" priority="46">
      <formula>C70="00 - Bitte eine Fachabteilung auswählen"</formula>
    </cfRule>
  </conditionalFormatting>
  <conditionalFormatting sqref="I70:I73">
    <cfRule type="expression" dxfId="72" priority="41">
      <formula>$C70=""</formula>
    </cfRule>
    <cfRule type="expression" dxfId="71" priority="42">
      <formula>C70="00 - Bitte eine Fachabteilung auswählen"</formula>
    </cfRule>
  </conditionalFormatting>
  <conditionalFormatting sqref="K70:K94">
    <cfRule type="expression" dxfId="70" priority="39">
      <formula>$C70=""</formula>
    </cfRule>
    <cfRule type="expression" dxfId="69" priority="40">
      <formula>C70="00 - Bitte eine Fachabteilung auswählen"</formula>
    </cfRule>
  </conditionalFormatting>
  <conditionalFormatting sqref="D100:D101">
    <cfRule type="expression" dxfId="68" priority="37" stopIfTrue="1">
      <formula>C100=""</formula>
    </cfRule>
  </conditionalFormatting>
  <conditionalFormatting sqref="D106:D306">
    <cfRule type="expression" dxfId="67" priority="29">
      <formula>C106="00 - Bitte eine Fachabteilung auswählen"</formula>
    </cfRule>
  </conditionalFormatting>
  <conditionalFormatting sqref="D106:D306">
    <cfRule type="expression" dxfId="66" priority="28">
      <formula>C106=""</formula>
    </cfRule>
  </conditionalFormatting>
  <conditionalFormatting sqref="E106:E138 E141:E306">
    <cfRule type="expression" dxfId="65" priority="30">
      <formula>C106=""</formula>
    </cfRule>
  </conditionalFormatting>
  <conditionalFormatting sqref="E106:E138 E141:E306">
    <cfRule type="expression" dxfId="64" priority="31">
      <formula>C106="00 - Bitte eine Fachabteilung auswählen"</formula>
    </cfRule>
  </conditionalFormatting>
  <conditionalFormatting sqref="F106:F306">
    <cfRule type="expression" dxfId="63" priority="32">
      <formula>C106=""</formula>
    </cfRule>
  </conditionalFormatting>
  <conditionalFormatting sqref="F106:F306">
    <cfRule type="expression" dxfId="62" priority="33">
      <formula>C106="00 - Bitte eine Fachabteilung auswählen"</formula>
    </cfRule>
  </conditionalFormatting>
  <conditionalFormatting sqref="G106:G138 G141:G306">
    <cfRule type="expression" dxfId="61" priority="26">
      <formula>C106="00 - Bitte eine Fachabteilung auswählen"</formula>
    </cfRule>
    <cfRule type="expression" dxfId="60" priority="27">
      <formula>C106=""</formula>
    </cfRule>
  </conditionalFormatting>
  <conditionalFormatting sqref="H106:H306">
    <cfRule type="expression" dxfId="59" priority="24">
      <formula>C106="00 - Bitte eine Fachabteilung auswählen"</formula>
    </cfRule>
    <cfRule type="expression" dxfId="58" priority="25">
      <formula>C106=""</formula>
    </cfRule>
  </conditionalFormatting>
  <conditionalFormatting sqref="E139:E140">
    <cfRule type="expression" dxfId="57" priority="20">
      <formula>C139=""</formula>
    </cfRule>
  </conditionalFormatting>
  <conditionalFormatting sqref="E139:E140">
    <cfRule type="expression" dxfId="56" priority="21">
      <formula>C139="00 - Bitte eine Fachabteilung auswählen"</formula>
    </cfRule>
  </conditionalFormatting>
  <conditionalFormatting sqref="G139:G140">
    <cfRule type="expression" dxfId="55" priority="16">
      <formula>C139="00 - Bitte eine Fachabteilung auswählen"</formula>
    </cfRule>
    <cfRule type="expression" dxfId="54" priority="17">
      <formula>C139=""</formula>
    </cfRule>
  </conditionalFormatting>
  <conditionalFormatting sqref="B95">
    <cfRule type="expression" dxfId="53" priority="12">
      <formula>C95=""</formula>
    </cfRule>
  </conditionalFormatting>
  <conditionalFormatting sqref="B98:B102">
    <cfRule type="expression" dxfId="52" priority="11">
      <formula>C98=""</formula>
    </cfRule>
  </conditionalFormatting>
  <conditionalFormatting sqref="B105:B307">
    <cfRule type="expression" dxfId="51" priority="10">
      <formula>C105=""</formula>
    </cfRule>
  </conditionalFormatting>
  <conditionalFormatting sqref="E99:E101">
    <cfRule type="expression" dxfId="50" priority="8" stopIfTrue="1">
      <formula>C99=""</formula>
    </cfRule>
  </conditionalFormatting>
  <conditionalFormatting sqref="D99">
    <cfRule type="expression" dxfId="49" priority="9" stopIfTrue="1">
      <formula>C99=""</formula>
    </cfRule>
  </conditionalFormatting>
  <conditionalFormatting sqref="F99:F101">
    <cfRule type="expression" dxfId="48" priority="7" stopIfTrue="1">
      <formula>C99=""</formula>
    </cfRule>
  </conditionalFormatting>
  <conditionalFormatting sqref="B70:B94">
    <cfRule type="expression" dxfId="47" priority="6">
      <formula>C70=""</formula>
    </cfRule>
  </conditionalFormatting>
  <conditionalFormatting sqref="B29:B34">
    <cfRule type="expression" dxfId="46" priority="5">
      <formula>C29=""</formula>
    </cfRule>
  </conditionalFormatting>
  <conditionalFormatting sqref="J70:J94">
    <cfRule type="expression" dxfId="45" priority="3">
      <formula>$C70=""</formula>
    </cfRule>
    <cfRule type="expression" dxfId="44" priority="4">
      <formula>C70="00 - Bitte eine Fachabteilung auswählen"</formula>
    </cfRule>
  </conditionalFormatting>
  <conditionalFormatting sqref="J70:J94">
    <cfRule type="expression" dxfId="43" priority="1">
      <formula>$C70=""</formula>
    </cfRule>
    <cfRule type="expression" dxfId="42" priority="2">
      <formula>C70="00 - Bitte eine Fachabteilung auswählen"</formula>
    </cfRule>
  </conditionalFormatting>
  <dataValidations count="11">
    <dataValidation type="whole" allowBlank="1" showErrorMessage="1" errorTitle="ACHTUNG" error="Zulässige Werte liegen im Bereich von 0 bis 999999" sqref="E70:I94">
      <formula1>0</formula1>
      <formula2>999999</formula2>
    </dataValidation>
    <dataValidation type="decimal" allowBlank="1" showErrorMessage="1" errorTitle="Achtung" error="Der zulässige Wertebereich ist 0 bis 999,99" sqref="J70:J94">
      <formula1>0</formula1>
      <formula2>999.99</formula2>
    </dataValidation>
    <dataValidation type="decimal" allowBlank="1" showInputMessage="1" showErrorMessage="1" errorTitle="ACHTUNG" error="Bitte eine Zahl zwischen 0,00 und 999,99 auswählen!" sqref="D99:D101">
      <formula1>0</formula1>
      <formula2>999.99</formula2>
    </dataValidation>
    <dataValidation allowBlank="1" sqref="H106:H306"/>
    <dataValidation allowBlank="1" errorTitle="ACHTUNG: " error="Zulässige Eingaben: _x000a_29 - Psychiatrie (Erwachsene): a-f_x000a_30 - Kinder- und Jugendpsychiatrie: a-f_x000a_31 - Psychosomatik: g" sqref="E106:E306"/>
    <dataValidation type="list" allowBlank="1" showInputMessage="1" showErrorMessage="1" sqref="C18:C23 C29:C34 C41:C46 C56:C61 C70:C94 C99:C101 D106 C106:C306">
      <formula1>INDIRECT(N18)</formula1>
    </dataValidation>
    <dataValidation type="list" allowBlank="1" showInputMessage="1" showErrorMessage="1" errorTitle="ACHTUNG: " error="Zulässige Eingaben: _x000a_29 - Psychiatrie (Erwachsene): a-f_x000a_30 - Kinder- und Jugendpsychiatrie: a-g_x000a_31 - Psychosomatik: a-f_x000a_" promptTitle="Hinweis" prompt="Bitte wählen Sie einen Wert aus der Liste aus." sqref="D70:D94">
      <formula1>INDIRECT(O70)</formula1>
    </dataValidation>
    <dataValidation type="list" allowBlank="1" showErrorMessage="1" errorTitle="ACHTUNG" error="Bitte wählen Sie einen Eintrag aus der Liste aus" sqref="K70:K94">
      <formula1>INDIRECT(P70)</formula1>
    </dataValidation>
    <dataValidation type="list" allowBlank="1" showInputMessage="1" showErrorMessage="1" sqref="E99:F101 D107:D306">
      <formula1>INDIRECT(N99)</formula1>
    </dataValidation>
    <dataValidation type="list" allowBlank="1" showErrorMessage="1" errorTitle="ACHTUNG: " error="Zulässige Eingaben: _x000a_29 - Psychiatrie (Erwachsene): a-f_x000a_30 - Kinder- und Jugendpsychiatrie: a-g_x000a_31 - Psychosomatik: a-f_x000a__x000a_Eine Anrechnung von Fachkräften in Nicht-PPP-RL Berufsgruppen ist nicht für Berufsgruppe a möglich!" sqref="F107:F306">
      <formula1>INDIRECT(O107)</formula1>
    </dataValidation>
    <dataValidation type="list" allowBlank="1" showErrorMessage="1" errorTitle="ACHTUNG: " error="Zulässige Eingaben: _x000a_29 - Psychiatrie (Erwachsene): a-f_x000a_30 - Kinder- und Jugendpsychiatrie: a-g_x000a_31 - Psychosomatik: a-f_x000a__x000a_Eine Anrechnung von Fachkräften in Nicht-PPP-RL Berufsgruppen ist nicht für Berufsgruppe a möglich!" sqref="F106">
      <formula1>INDIRECT(P106)</formula1>
    </dataValidation>
  </dataValidations>
  <hyperlinks>
    <hyperlink ref="J2" location="Unterschriften!A1" display="Unterschriften &gt;&gt;"/>
    <hyperlink ref="H2" location="'A6 (2020)'!A1" display="&lt;&lt; A6 (2020)"/>
  </hyperlinks>
  <pageMargins left="0.25" right="0.25" top="0.75" bottom="0.75" header="0.3" footer="0.3"/>
  <pageSetup paperSize="9" scale="61" orientation="landscape" r:id="rId1"/>
  <rowBreaks count="2" manualBreakCount="2">
    <brk id="47" max="11" man="1"/>
    <brk id="95" max="11"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27"/>
  <dimension ref="A1:W34"/>
  <sheetViews>
    <sheetView showGridLines="0" zoomScaleNormal="100" workbookViewId="0">
      <selection activeCell="H24" sqref="H24"/>
    </sheetView>
  </sheetViews>
  <sheetFormatPr baseColWidth="10" defaultColWidth="11.42578125" defaultRowHeight="15" x14ac:dyDescent="0.25"/>
  <cols>
    <col min="1" max="1" width="4.28515625" style="6" customWidth="1"/>
    <col min="2" max="3" width="11.42578125" style="6"/>
    <col min="4" max="4" width="22.28515625" style="6" customWidth="1"/>
    <col min="5" max="5" width="11.42578125" style="6"/>
    <col min="6" max="6" width="34.28515625" style="6" customWidth="1"/>
    <col min="7" max="7" width="11.42578125" style="6" customWidth="1"/>
    <col min="8" max="8" width="34.28515625" style="6" customWidth="1"/>
    <col min="9" max="9" width="11.42578125" style="6" customWidth="1"/>
    <col min="10" max="10" width="45.7109375" style="6" customWidth="1"/>
    <col min="11" max="11" width="8.5703125" style="6" customWidth="1"/>
    <col min="12" max="12" width="2.85546875" style="6" customWidth="1"/>
    <col min="13" max="14" width="11.42578125" style="6"/>
    <col min="15" max="15" width="11.42578125" style="320"/>
    <col min="16" max="16384" width="11.42578125" style="6"/>
  </cols>
  <sheetData>
    <row r="1" spans="1:23" ht="15" customHeight="1" x14ac:dyDescent="0.25">
      <c r="A1" s="6" t="s">
        <v>0</v>
      </c>
    </row>
    <row r="2" spans="1:23" s="55" customFormat="1" ht="30" customHeight="1" x14ac:dyDescent="0.35">
      <c r="A2" s="45"/>
      <c r="B2" s="56"/>
      <c r="C2" s="46" t="s">
        <v>116</v>
      </c>
      <c r="D2" s="47"/>
      <c r="E2" s="47"/>
      <c r="F2" s="48"/>
      <c r="G2" s="48"/>
      <c r="H2" s="51"/>
      <c r="I2" s="51"/>
      <c r="J2" s="324" t="s">
        <v>465</v>
      </c>
      <c r="K2" s="161"/>
      <c r="L2" s="58"/>
      <c r="N2" s="54"/>
      <c r="O2" s="321"/>
      <c r="R2" s="57"/>
      <c r="S2" s="57"/>
      <c r="T2" s="57"/>
      <c r="U2" s="57"/>
      <c r="V2" s="57"/>
      <c r="W2" s="57"/>
    </row>
    <row r="3" spans="1:23" ht="15" customHeight="1" x14ac:dyDescent="0.25">
      <c r="A3" s="19"/>
      <c r="B3" s="19"/>
      <c r="C3" s="19"/>
      <c r="D3" s="19"/>
      <c r="E3" s="19"/>
      <c r="F3" s="19"/>
      <c r="G3" s="19"/>
      <c r="H3" s="19"/>
      <c r="I3" s="19"/>
      <c r="J3" s="19"/>
      <c r="K3" s="19"/>
      <c r="L3" s="19"/>
      <c r="N3" s="8"/>
      <c r="R3" s="36"/>
      <c r="S3" s="36"/>
      <c r="T3" s="36"/>
      <c r="U3" s="36"/>
      <c r="V3" s="36"/>
      <c r="W3" s="36"/>
    </row>
    <row r="4" spans="1:23" ht="15" customHeight="1" x14ac:dyDescent="0.25">
      <c r="A4" s="19"/>
      <c r="B4" s="59"/>
      <c r="C4" s="83"/>
      <c r="D4" s="180" t="str">
        <f ca="1">"Haupt-IK: " &amp; CELL("inhalt",'Angaben KH-Standort'!$D$25)</f>
        <v xml:space="preserve">Haupt-IK: </v>
      </c>
      <c r="E4" s="84"/>
      <c r="F4" s="180" t="str">
        <f ca="1">"Jahr: " &amp; CELL("inhalt",'Angaben KH-Standort'!$D$12)</f>
        <v xml:space="preserve">Jahr: </v>
      </c>
      <c r="G4" s="180"/>
      <c r="H4" s="60"/>
      <c r="I4" s="60"/>
      <c r="J4" s="60"/>
      <c r="K4" s="60"/>
      <c r="L4" s="61"/>
      <c r="N4" s="8"/>
      <c r="R4" s="36"/>
      <c r="S4" s="36"/>
      <c r="T4" s="36"/>
      <c r="U4" s="36"/>
      <c r="V4" s="36"/>
      <c r="W4" s="36"/>
    </row>
    <row r="5" spans="1:23" ht="15" customHeight="1" x14ac:dyDescent="0.25">
      <c r="A5" s="19"/>
      <c r="B5" s="62"/>
      <c r="C5" s="85"/>
      <c r="D5" s="181" t="str">
        <f ca="1" xml:space="preserve"> "Standort-ID: " &amp; CELL("inhalt",'Angaben KH-Standort'!$D$26)</f>
        <v xml:space="preserve">Standort-ID: </v>
      </c>
      <c r="E5" s="86"/>
      <c r="F5" s="181" t="str">
        <f ca="1">CELL("inhalt",'A1'!$F$14) &amp; ". Quartal"</f>
        <v>0. Quartal</v>
      </c>
      <c r="G5" s="181"/>
      <c r="H5" s="63"/>
      <c r="I5" s="63"/>
      <c r="J5" s="63"/>
      <c r="K5" s="63"/>
      <c r="L5" s="64"/>
      <c r="N5" s="8"/>
      <c r="R5" s="36"/>
      <c r="S5" s="36"/>
      <c r="T5" s="36"/>
      <c r="U5" s="36"/>
      <c r="V5" s="36"/>
      <c r="W5" s="36"/>
    </row>
    <row r="6" spans="1:23" ht="15" customHeight="1" x14ac:dyDescent="0.25">
      <c r="A6" s="19"/>
      <c r="B6" s="19"/>
      <c r="C6" s="19"/>
      <c r="D6" s="19"/>
      <c r="E6" s="19"/>
      <c r="F6" s="19"/>
      <c r="G6" s="19"/>
      <c r="H6" s="19"/>
      <c r="I6" s="19"/>
      <c r="J6" s="19"/>
      <c r="K6" s="19"/>
      <c r="L6" s="19"/>
      <c r="N6" s="8"/>
      <c r="R6" s="36"/>
      <c r="S6" s="36"/>
      <c r="T6" s="36"/>
      <c r="U6" s="36"/>
      <c r="V6" s="36"/>
      <c r="W6" s="36"/>
    </row>
    <row r="7" spans="1:23" ht="15" customHeight="1" x14ac:dyDescent="0.25">
      <c r="B7" s="67"/>
      <c r="C7" s="65"/>
      <c r="D7" s="65"/>
      <c r="E7" s="65"/>
      <c r="F7" s="65"/>
      <c r="G7" s="65"/>
      <c r="H7" s="65"/>
      <c r="I7" s="65"/>
      <c r="J7" s="65"/>
      <c r="K7" s="65"/>
      <c r="L7" s="68"/>
      <c r="M7" s="29"/>
      <c r="N7" s="37"/>
      <c r="P7" s="29"/>
      <c r="Q7" s="29"/>
    </row>
    <row r="8" spans="1:23" ht="15" customHeight="1" x14ac:dyDescent="0.35">
      <c r="B8" s="69"/>
      <c r="C8" s="160" t="s">
        <v>181</v>
      </c>
      <c r="D8" s="114"/>
      <c r="E8" s="114"/>
      <c r="F8" s="114"/>
      <c r="G8" s="114"/>
      <c r="H8" s="114"/>
      <c r="I8" s="114"/>
      <c r="J8" s="150"/>
      <c r="K8" s="150"/>
      <c r="L8" s="70"/>
    </row>
    <row r="9" spans="1:23" ht="15" customHeight="1" x14ac:dyDescent="0.25">
      <c r="B9" s="69"/>
      <c r="C9" s="481" t="s">
        <v>478</v>
      </c>
      <c r="D9" s="481"/>
      <c r="E9" s="481"/>
      <c r="F9" s="481"/>
      <c r="G9" s="481"/>
      <c r="H9" s="481"/>
      <c r="I9" s="352"/>
      <c r="J9" s="150"/>
      <c r="K9" s="150"/>
      <c r="L9" s="70"/>
    </row>
    <row r="10" spans="1:23" ht="15" customHeight="1" x14ac:dyDescent="0.25">
      <c r="B10" s="69"/>
      <c r="C10" s="481"/>
      <c r="D10" s="481"/>
      <c r="E10" s="481"/>
      <c r="F10" s="481"/>
      <c r="G10" s="481"/>
      <c r="H10" s="481"/>
      <c r="I10" s="352"/>
      <c r="J10" s="150"/>
      <c r="K10" s="150"/>
      <c r="L10" s="70"/>
    </row>
    <row r="11" spans="1:23" x14ac:dyDescent="0.25">
      <c r="B11" s="69"/>
      <c r="C11" s="412"/>
      <c r="D11" s="412"/>
      <c r="E11" s="412"/>
      <c r="F11" s="412"/>
      <c r="G11" s="412"/>
      <c r="H11" s="412"/>
      <c r="I11" s="351"/>
      <c r="J11" s="44"/>
      <c r="K11" s="44"/>
      <c r="L11" s="70"/>
    </row>
    <row r="12" spans="1:23" ht="15" customHeight="1" x14ac:dyDescent="0.25">
      <c r="B12" s="69"/>
      <c r="C12" s="72"/>
      <c r="D12" s="164"/>
      <c r="E12" s="72"/>
      <c r="F12" s="165"/>
      <c r="G12" s="165"/>
      <c r="H12" s="166"/>
      <c r="I12" s="166"/>
      <c r="J12" s="150"/>
      <c r="K12" s="150"/>
      <c r="L12" s="70"/>
    </row>
    <row r="13" spans="1:23" ht="30" customHeight="1" x14ac:dyDescent="0.25">
      <c r="B13" s="69"/>
      <c r="C13" s="482" t="s">
        <v>513</v>
      </c>
      <c r="D13" s="483"/>
      <c r="E13" s="483"/>
      <c r="F13" s="483"/>
      <c r="G13" s="483"/>
      <c r="H13" s="483"/>
      <c r="I13" s="483"/>
      <c r="J13" s="484"/>
      <c r="K13" s="315"/>
      <c r="L13" s="73"/>
    </row>
    <row r="14" spans="1:23" ht="15" customHeight="1" x14ac:dyDescent="0.25">
      <c r="B14" s="69"/>
      <c r="C14" s="150"/>
      <c r="D14" s="71"/>
      <c r="E14" s="150"/>
      <c r="F14" s="115"/>
      <c r="G14" s="115"/>
      <c r="H14" s="115"/>
      <c r="I14" s="115"/>
      <c r="J14" s="115"/>
      <c r="K14" s="314"/>
      <c r="L14" s="70"/>
    </row>
    <row r="15" spans="1:23" ht="56.25" customHeight="1" x14ac:dyDescent="0.25">
      <c r="B15" s="69"/>
      <c r="C15" s="467" t="s">
        <v>559</v>
      </c>
      <c r="D15" s="467"/>
      <c r="E15" s="467"/>
      <c r="F15" s="490" t="s">
        <v>539</v>
      </c>
      <c r="G15" s="491"/>
      <c r="H15" s="490" t="s">
        <v>340</v>
      </c>
      <c r="I15" s="491"/>
      <c r="J15" s="253" t="s">
        <v>221</v>
      </c>
      <c r="K15" s="319"/>
      <c r="L15" s="70"/>
    </row>
    <row r="16" spans="1:23" ht="15" customHeight="1" x14ac:dyDescent="0.25">
      <c r="B16" s="69"/>
      <c r="C16" s="487" t="str">
        <f>VLOOKUP(O16,{"29 - Psychiatrie (Erwachsene)","29 - Psychiatrie (Erwachsene)";"30 - Kinder- und Jugendpsychiatrie","30 - Kinder- und Jugendpsychiatrie";"31 - Psychosomatik","31 - Psychosomatik";"00 - Bitte eine Fachabteilung auswählen","";"Bitte eine Fachabteilung auswählen","";0,""},2,0)</f>
        <v/>
      </c>
      <c r="D16" s="488"/>
      <c r="E16" s="489"/>
      <c r="F16" s="494"/>
      <c r="G16" s="495"/>
      <c r="H16" s="492"/>
      <c r="I16" s="493"/>
      <c r="J16" s="373"/>
      <c r="K16" s="319"/>
      <c r="L16" s="70"/>
      <c r="O16" s="320">
        <f>'Angaben KH-Standort'!D$29</f>
        <v>0</v>
      </c>
      <c r="P16" s="8" t="str">
        <f>IF(C16&lt;&gt;"","JN","Leer")</f>
        <v>Leer</v>
      </c>
    </row>
    <row r="17" spans="2:16" ht="15" customHeight="1" x14ac:dyDescent="0.25">
      <c r="B17" s="69"/>
      <c r="C17" s="487" t="str">
        <f>VLOOKUP(O17,{"29 - Psychiatrie (Erwachsene)","29 - Psychiatrie (Erwachsene)";"30 - Kinder- und Jugendpsychiatrie","30 - Kinder- und Jugendpsychiatrie";"31 - Psychosomatik","31 - Psychosomatik";"00 - Bitte eine Fachabteilung auswählen","";"Bitte eine Fachabteilung auswählen","";0,""},2,0)</f>
        <v/>
      </c>
      <c r="D17" s="488"/>
      <c r="E17" s="489"/>
      <c r="F17" s="494"/>
      <c r="G17" s="495"/>
      <c r="H17" s="492"/>
      <c r="I17" s="493"/>
      <c r="J17" s="373"/>
      <c r="K17" s="319"/>
      <c r="L17" s="70"/>
      <c r="O17" s="320">
        <f>'Angaben KH-Standort'!D$30</f>
        <v>0</v>
      </c>
      <c r="P17" s="8" t="str">
        <f t="shared" ref="P17:P18" si="0">IF(C17&lt;&gt;"","JN","Leer")</f>
        <v>Leer</v>
      </c>
    </row>
    <row r="18" spans="2:16" ht="15" customHeight="1" x14ac:dyDescent="0.25">
      <c r="B18" s="69"/>
      <c r="C18" s="487" t="str">
        <f>VLOOKUP(O18,{"29 - Psychiatrie (Erwachsene)","29 - Psychiatrie (Erwachsene)";"30 - Kinder- und Jugendpsychiatrie","30 - Kinder- und Jugendpsychiatrie";"31 - Psychosomatik","31 - Psychosomatik";"00 - Bitte eine Fachabteilung auswählen","";"Bitte eine Fachabteilung auswählen","";0,""},2,0)</f>
        <v/>
      </c>
      <c r="D18" s="488"/>
      <c r="E18" s="489"/>
      <c r="F18" s="494"/>
      <c r="G18" s="495"/>
      <c r="H18" s="492"/>
      <c r="I18" s="493"/>
      <c r="J18" s="373"/>
      <c r="K18" s="319"/>
      <c r="L18" s="70"/>
      <c r="O18" s="320">
        <f>'Angaben KH-Standort'!D$31</f>
        <v>0</v>
      </c>
      <c r="P18" s="8" t="str">
        <f t="shared" si="0"/>
        <v>Leer</v>
      </c>
    </row>
    <row r="19" spans="2:16" ht="15" customHeight="1" x14ac:dyDescent="0.25">
      <c r="B19" s="69"/>
      <c r="C19" s="150"/>
      <c r="D19" s="71"/>
      <c r="E19" s="150"/>
      <c r="F19" s="115"/>
      <c r="G19" s="115"/>
      <c r="H19" s="115"/>
      <c r="I19" s="115"/>
      <c r="J19" s="115"/>
      <c r="K19" s="319"/>
      <c r="L19" s="70"/>
    </row>
    <row r="20" spans="2:16" ht="15" customHeight="1" x14ac:dyDescent="0.25">
      <c r="B20" s="69"/>
      <c r="C20" s="150"/>
      <c r="D20" s="71"/>
      <c r="E20" s="150"/>
      <c r="F20" s="115"/>
      <c r="G20" s="115"/>
      <c r="H20" s="115"/>
      <c r="I20" s="115"/>
      <c r="J20" s="115"/>
      <c r="K20" s="314"/>
      <c r="L20" s="70"/>
    </row>
    <row r="21" spans="2:16" ht="15" customHeight="1" x14ac:dyDescent="0.3">
      <c r="B21" s="69"/>
      <c r="C21" s="167" t="s">
        <v>117</v>
      </c>
      <c r="D21" s="75"/>
      <c r="E21" s="72"/>
      <c r="F21" s="302" t="s">
        <v>117</v>
      </c>
      <c r="G21" s="115"/>
      <c r="H21" s="302" t="s">
        <v>117</v>
      </c>
      <c r="I21" s="115"/>
      <c r="J21" s="302" t="s">
        <v>117</v>
      </c>
      <c r="K21" s="150"/>
      <c r="L21" s="82"/>
    </row>
    <row r="22" spans="2:16" ht="15" customHeight="1" x14ac:dyDescent="0.25">
      <c r="B22" s="69"/>
      <c r="C22" s="80"/>
      <c r="D22" s="75"/>
      <c r="E22" s="80"/>
      <c r="F22" s="115"/>
      <c r="G22" s="115"/>
      <c r="H22" s="115"/>
      <c r="I22" s="115"/>
      <c r="J22" s="115"/>
      <c r="K22" s="150"/>
      <c r="L22" s="70"/>
    </row>
    <row r="23" spans="2:16" ht="15" customHeight="1" x14ac:dyDescent="0.25">
      <c r="B23" s="69"/>
      <c r="C23" s="44"/>
      <c r="D23" s="44"/>
      <c r="E23" s="80"/>
      <c r="F23" s="115"/>
      <c r="G23" s="115"/>
      <c r="H23" s="115"/>
      <c r="I23" s="115"/>
      <c r="J23" s="115"/>
      <c r="K23" s="168"/>
      <c r="L23" s="70"/>
    </row>
    <row r="24" spans="2:16" ht="15" customHeight="1" x14ac:dyDescent="0.25">
      <c r="B24" s="69"/>
      <c r="C24" s="485" t="s">
        <v>118</v>
      </c>
      <c r="D24" s="485"/>
      <c r="E24" s="80"/>
      <c r="F24" s="302" t="s">
        <v>118</v>
      </c>
      <c r="G24" s="115"/>
      <c r="H24" s="302" t="s">
        <v>118</v>
      </c>
      <c r="I24" s="115"/>
      <c r="J24" s="302" t="s">
        <v>118</v>
      </c>
      <c r="K24" s="168"/>
      <c r="L24" s="70"/>
    </row>
    <row r="25" spans="2:16" ht="15" customHeight="1" x14ac:dyDescent="0.25">
      <c r="B25" s="69"/>
      <c r="C25" s="80"/>
      <c r="D25" s="116"/>
      <c r="E25" s="80"/>
      <c r="F25" s="115"/>
      <c r="G25" s="115"/>
      <c r="H25" s="115"/>
      <c r="I25" s="115"/>
      <c r="J25" s="115"/>
      <c r="K25" s="168"/>
      <c r="L25" s="70"/>
    </row>
    <row r="26" spans="2:16" ht="15" customHeight="1" x14ac:dyDescent="0.25">
      <c r="B26" s="69"/>
      <c r="C26" s="80"/>
      <c r="D26" s="116"/>
      <c r="E26" s="80"/>
      <c r="F26" s="115"/>
      <c r="G26" s="115"/>
      <c r="H26" s="115"/>
      <c r="I26" s="115"/>
      <c r="J26" s="115"/>
      <c r="K26" s="168"/>
      <c r="L26" s="70"/>
    </row>
    <row r="27" spans="2:16" ht="15" customHeight="1" x14ac:dyDescent="0.25">
      <c r="B27" s="69"/>
      <c r="C27" s="486" t="s">
        <v>180</v>
      </c>
      <c r="D27" s="486"/>
      <c r="E27" s="80"/>
      <c r="F27" s="302"/>
      <c r="G27" s="115"/>
      <c r="H27" s="302"/>
      <c r="I27" s="115"/>
      <c r="J27" s="302"/>
      <c r="K27" s="168"/>
      <c r="L27" s="70"/>
    </row>
    <row r="28" spans="2:16" ht="15" customHeight="1" x14ac:dyDescent="0.25">
      <c r="B28" s="69"/>
      <c r="C28" s="169"/>
      <c r="D28" s="116"/>
      <c r="E28" s="80"/>
      <c r="F28" s="115"/>
      <c r="G28" s="115"/>
      <c r="H28" s="115"/>
      <c r="I28" s="115"/>
      <c r="J28" s="115"/>
      <c r="K28" s="168"/>
      <c r="L28" s="70"/>
      <c r="M28" s="26"/>
    </row>
    <row r="29" spans="2:16" ht="15" customHeight="1" x14ac:dyDescent="0.25">
      <c r="B29" s="69"/>
      <c r="C29" s="169"/>
      <c r="D29" s="116"/>
      <c r="E29" s="80"/>
      <c r="F29" s="115"/>
      <c r="G29" s="115"/>
      <c r="H29" s="115"/>
      <c r="I29" s="115"/>
      <c r="J29" s="115"/>
      <c r="K29" s="168"/>
      <c r="L29" s="70"/>
      <c r="M29" s="26"/>
    </row>
    <row r="30" spans="2:16" ht="15" customHeight="1" x14ac:dyDescent="0.25">
      <c r="B30" s="69"/>
      <c r="C30" s="169"/>
      <c r="D30" s="116"/>
      <c r="E30" s="80"/>
      <c r="F30" s="170" t="s">
        <v>119</v>
      </c>
      <c r="G30" s="170"/>
      <c r="H30" s="170" t="s">
        <v>120</v>
      </c>
      <c r="I30" s="170"/>
      <c r="J30" s="170" t="s">
        <v>121</v>
      </c>
      <c r="K30" s="168"/>
      <c r="L30" s="70"/>
      <c r="M30" s="26"/>
    </row>
    <row r="31" spans="2:16" ht="15" customHeight="1" x14ac:dyDescent="0.25">
      <c r="B31" s="69"/>
      <c r="C31" s="169"/>
      <c r="D31" s="116"/>
      <c r="E31" s="80"/>
      <c r="F31" s="115"/>
      <c r="G31" s="115"/>
      <c r="H31" s="115"/>
      <c r="I31" s="115"/>
      <c r="J31" s="115"/>
      <c r="K31" s="168"/>
      <c r="L31" s="70"/>
      <c r="M31" s="26"/>
    </row>
    <row r="32" spans="2:16" ht="15" customHeight="1" x14ac:dyDescent="0.25">
      <c r="B32" s="171"/>
      <c r="C32" s="116"/>
      <c r="D32" s="116"/>
      <c r="E32" s="116"/>
      <c r="F32" s="172"/>
      <c r="G32" s="172"/>
      <c r="H32" s="172"/>
      <c r="I32" s="172"/>
      <c r="J32" s="173"/>
      <c r="K32" s="150"/>
      <c r="L32" s="70"/>
    </row>
    <row r="33" spans="2:12" ht="15" customHeight="1" x14ac:dyDescent="0.25">
      <c r="B33" s="69"/>
      <c r="C33" s="44"/>
      <c r="D33" s="116"/>
      <c r="E33" s="116"/>
      <c r="F33" s="174"/>
      <c r="G33" s="174"/>
      <c r="H33" s="71"/>
      <c r="I33" s="71"/>
      <c r="J33" s="150"/>
      <c r="K33" s="150"/>
      <c r="L33" s="70"/>
    </row>
    <row r="34" spans="2:12" x14ac:dyDescent="0.25">
      <c r="B34" s="77"/>
      <c r="C34" s="66"/>
      <c r="D34" s="66"/>
      <c r="E34" s="66"/>
      <c r="F34" s="66"/>
      <c r="G34" s="66"/>
      <c r="H34" s="66"/>
      <c r="I34" s="66"/>
      <c r="J34" s="66"/>
      <c r="K34" s="323" t="str">
        <f ca="1">CELL("Inhalt",Hinweise!R33)</f>
        <v>V1.4</v>
      </c>
      <c r="L34" s="79"/>
    </row>
  </sheetData>
  <sheetProtection algorithmName="SHA-512" hashValue="Lpkxs9UCIwdlnIN3pqHNE+wiOXqxxR5wKFchqc2Ki6vx+OMFPteUnpmcBxlL78MaGMhfvpXGMGb8yzxW4EKuKA==" saltValue="N6eocIqkHqpJ/iuCnIjSyQ==" spinCount="100000" sheet="1" selectLockedCells="1"/>
  <mergeCells count="16">
    <mergeCell ref="C9:H11"/>
    <mergeCell ref="C13:J13"/>
    <mergeCell ref="C24:D24"/>
    <mergeCell ref="C27:D27"/>
    <mergeCell ref="C15:E15"/>
    <mergeCell ref="C16:E16"/>
    <mergeCell ref="C17:E17"/>
    <mergeCell ref="C18:E18"/>
    <mergeCell ref="F15:G15"/>
    <mergeCell ref="H15:I15"/>
    <mergeCell ref="H16:I16"/>
    <mergeCell ref="H17:I17"/>
    <mergeCell ref="H18:I18"/>
    <mergeCell ref="F16:G16"/>
    <mergeCell ref="F17:G17"/>
    <mergeCell ref="F18:G18"/>
  </mergeCells>
  <conditionalFormatting sqref="H31:I31">
    <cfRule type="expression" dxfId="41" priority="14" stopIfTrue="1">
      <formula>C31="31 - Psychosomatik"</formula>
    </cfRule>
    <cfRule type="expression" dxfId="40" priority="15" stopIfTrue="1">
      <formula>C31="30 - Kinder- und Jugendpsychatrie"</formula>
    </cfRule>
    <cfRule type="expression" dxfId="39" priority="16" stopIfTrue="1">
      <formula>C31="29 - Psychiatrie (Erwachsene)"</formula>
    </cfRule>
  </conditionalFormatting>
  <conditionalFormatting sqref="C16:C18">
    <cfRule type="expression" dxfId="38" priority="4">
      <formula>C16=""</formula>
    </cfRule>
  </conditionalFormatting>
  <conditionalFormatting sqref="F16:G18">
    <cfRule type="expression" dxfId="37" priority="3">
      <formula>C16=""</formula>
    </cfRule>
  </conditionalFormatting>
  <conditionalFormatting sqref="H16:H18">
    <cfRule type="expression" dxfId="36" priority="2">
      <formula>C16=""</formula>
    </cfRule>
  </conditionalFormatting>
  <conditionalFormatting sqref="J16:J18">
    <cfRule type="expression" dxfId="35" priority="1">
      <formula>C16=""</formula>
    </cfRule>
  </conditionalFormatting>
  <dataValidations count="3">
    <dataValidation type="list" allowBlank="1" showInputMessage="1" showErrorMessage="1" sqref="J16:J18">
      <formula1>INDIRECT(P16)</formula1>
    </dataValidation>
    <dataValidation type="list" allowBlank="1" showInputMessage="1" showErrorMessage="1" sqref="H16:I18">
      <formula1>INDIRECT(P16)</formula1>
    </dataValidation>
    <dataValidation type="decimal" allowBlank="1" showInputMessage="1" showErrorMessage="1" sqref="F16:G18">
      <formula1>0</formula1>
      <formula2>100</formula2>
    </dataValidation>
  </dataValidations>
  <hyperlinks>
    <hyperlink ref="J2" location="'A6 (2021)'!D15" display="&lt;&lt; Unterschriften"/>
  </hyperlinks>
  <pageMargins left="0.25" right="0.25" top="0.75" bottom="0.75" header="0.3" footer="0.3"/>
  <pageSetup paperSize="9" scale="61" orientation="landscape" r:id="rId1"/>
  <colBreaks count="1" manualBreakCount="1">
    <brk id="12"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
  <dimension ref="A1:K102"/>
  <sheetViews>
    <sheetView zoomScaleNormal="100" workbookViewId="0">
      <selection activeCell="E21" sqref="E21"/>
    </sheetView>
  </sheetViews>
  <sheetFormatPr baseColWidth="10" defaultRowHeight="15" x14ac:dyDescent="0.25"/>
  <cols>
    <col min="1" max="1" width="37.5703125" bestFit="1" customWidth="1"/>
    <col min="2" max="2" width="11.42578125" customWidth="1"/>
    <col min="3" max="3" width="14.140625" bestFit="1" customWidth="1"/>
    <col min="4" max="4" width="14.7109375" customWidth="1"/>
    <col min="5" max="5" width="16.28515625" customWidth="1"/>
    <col min="7" max="7" width="69.85546875" customWidth="1"/>
    <col min="9" max="9" width="14.7109375" customWidth="1"/>
  </cols>
  <sheetData>
    <row r="1" spans="1:11" x14ac:dyDescent="0.25">
      <c r="A1" t="s">
        <v>95</v>
      </c>
      <c r="C1" t="s">
        <v>97</v>
      </c>
      <c r="D1" s="15" t="s">
        <v>99</v>
      </c>
      <c r="E1" s="14" t="s">
        <v>66</v>
      </c>
      <c r="F1" t="s">
        <v>225</v>
      </c>
      <c r="G1" s="9" t="s">
        <v>107</v>
      </c>
      <c r="I1" t="s">
        <v>490</v>
      </c>
      <c r="K1" t="s">
        <v>491</v>
      </c>
    </row>
    <row r="2" spans="1:11" x14ac:dyDescent="0.25">
      <c r="A2" t="s">
        <v>16</v>
      </c>
      <c r="C2" t="s">
        <v>40</v>
      </c>
      <c r="D2" s="12" t="s">
        <v>57</v>
      </c>
      <c r="E2" s="16" t="s">
        <v>64</v>
      </c>
      <c r="F2" s="25" t="str">
        <f>'Angaben Stationen'!U14</f>
        <v/>
      </c>
      <c r="G2" t="s">
        <v>113</v>
      </c>
      <c r="I2" t="s">
        <v>484</v>
      </c>
      <c r="K2" t="s">
        <v>472</v>
      </c>
    </row>
    <row r="3" spans="1:11" x14ac:dyDescent="0.25">
      <c r="A3" t="s">
        <v>98</v>
      </c>
      <c r="C3" t="s">
        <v>41</v>
      </c>
      <c r="D3" s="13" t="s">
        <v>58</v>
      </c>
      <c r="E3" s="16" t="s">
        <v>65</v>
      </c>
      <c r="F3" s="25" t="str">
        <f>'Angaben Stationen'!U15</f>
        <v/>
      </c>
      <c r="G3" t="s">
        <v>328</v>
      </c>
      <c r="I3" t="s">
        <v>472</v>
      </c>
      <c r="K3" t="s">
        <v>473</v>
      </c>
    </row>
    <row r="4" spans="1:11" x14ac:dyDescent="0.25">
      <c r="A4" t="s">
        <v>17</v>
      </c>
      <c r="C4" t="s">
        <v>42</v>
      </c>
      <c r="D4" s="12" t="s">
        <v>59</v>
      </c>
      <c r="E4" s="16" t="s">
        <v>444</v>
      </c>
      <c r="F4" s="25" t="str">
        <f>'Angaben Stationen'!U16</f>
        <v/>
      </c>
      <c r="G4" t="s">
        <v>545</v>
      </c>
      <c r="I4" t="s">
        <v>485</v>
      </c>
      <c r="K4" t="s">
        <v>474</v>
      </c>
    </row>
    <row r="5" spans="1:11" x14ac:dyDescent="0.25">
      <c r="C5" t="s">
        <v>43</v>
      </c>
      <c r="D5" s="13" t="s">
        <v>60</v>
      </c>
      <c r="E5" s="16" t="s">
        <v>445</v>
      </c>
      <c r="F5" s="25" t="str">
        <f>'Angaben Stationen'!U17</f>
        <v/>
      </c>
      <c r="G5" t="s">
        <v>329</v>
      </c>
      <c r="I5" t="s">
        <v>39</v>
      </c>
      <c r="K5" t="s">
        <v>475</v>
      </c>
    </row>
    <row r="6" spans="1:11" x14ac:dyDescent="0.25">
      <c r="A6" t="s">
        <v>112</v>
      </c>
      <c r="C6" t="s">
        <v>38</v>
      </c>
      <c r="D6" s="12" t="s">
        <v>61</v>
      </c>
      <c r="F6" s="25" t="str">
        <f>'Angaben Stationen'!U18</f>
        <v/>
      </c>
      <c r="I6" t="s">
        <v>486</v>
      </c>
      <c r="K6" t="s">
        <v>476</v>
      </c>
    </row>
    <row r="7" spans="1:11" x14ac:dyDescent="0.25">
      <c r="A7" s="10" t="s">
        <v>16</v>
      </c>
      <c r="C7" t="s">
        <v>39</v>
      </c>
      <c r="D7" s="13" t="s">
        <v>62</v>
      </c>
      <c r="F7" s="25" t="str">
        <f>'Angaben Stationen'!U19</f>
        <v/>
      </c>
      <c r="G7" s="9" t="s">
        <v>108</v>
      </c>
      <c r="I7" t="s">
        <v>487</v>
      </c>
      <c r="K7" t="s">
        <v>477</v>
      </c>
    </row>
    <row r="8" spans="1:11" x14ac:dyDescent="0.25">
      <c r="A8" s="10" t="s">
        <v>98</v>
      </c>
      <c r="C8" t="s">
        <v>44</v>
      </c>
      <c r="D8" s="16" t="s">
        <v>63</v>
      </c>
      <c r="F8" s="25" t="str">
        <f>'Angaben Stationen'!U20</f>
        <v/>
      </c>
      <c r="G8" t="s">
        <v>124</v>
      </c>
      <c r="I8" t="s">
        <v>488</v>
      </c>
    </row>
    <row r="9" spans="1:11" x14ac:dyDescent="0.25">
      <c r="A9" s="11" t="s">
        <v>17</v>
      </c>
      <c r="C9" t="s">
        <v>45</v>
      </c>
      <c r="F9" s="25" t="str">
        <f>'Angaben Stationen'!U21</f>
        <v/>
      </c>
      <c r="G9" t="s">
        <v>109</v>
      </c>
      <c r="I9" t="s">
        <v>65</v>
      </c>
    </row>
    <row r="10" spans="1:11" x14ac:dyDescent="0.25">
      <c r="C10" t="s">
        <v>46</v>
      </c>
      <c r="F10" s="25" t="str">
        <f>'Angaben Stationen'!U22</f>
        <v/>
      </c>
      <c r="G10" t="s">
        <v>110</v>
      </c>
      <c r="I10" t="s">
        <v>489</v>
      </c>
    </row>
    <row r="11" spans="1:11" x14ac:dyDescent="0.25">
      <c r="C11" t="s">
        <v>47</v>
      </c>
      <c r="F11" s="25" t="str">
        <f>'Angaben Stationen'!U23</f>
        <v/>
      </c>
      <c r="G11" t="s">
        <v>111</v>
      </c>
    </row>
    <row r="12" spans="1:11" x14ac:dyDescent="0.25">
      <c r="A12" t="s">
        <v>96</v>
      </c>
      <c r="C12" t="s">
        <v>48</v>
      </c>
      <c r="F12" s="25" t="str">
        <f>'Angaben Stationen'!U24</f>
        <v/>
      </c>
    </row>
    <row r="13" spans="1:11" x14ac:dyDescent="0.25">
      <c r="C13" t="s">
        <v>49</v>
      </c>
      <c r="F13" s="25" t="str">
        <f>'Angaben Stationen'!U25</f>
        <v/>
      </c>
    </row>
    <row r="14" spans="1:11" x14ac:dyDescent="0.25">
      <c r="C14" t="s">
        <v>50</v>
      </c>
      <c r="F14" s="25" t="str">
        <f>'Angaben Stationen'!U26</f>
        <v/>
      </c>
    </row>
    <row r="15" spans="1:11" x14ac:dyDescent="0.25">
      <c r="A15" s="15" t="s">
        <v>134</v>
      </c>
      <c r="C15" t="s">
        <v>51</v>
      </c>
      <c r="F15" s="25" t="str">
        <f>'Angaben Stationen'!U27</f>
        <v/>
      </c>
      <c r="G15" t="s">
        <v>514</v>
      </c>
    </row>
    <row r="16" spans="1:11" x14ac:dyDescent="0.25">
      <c r="A16" s="12" t="s">
        <v>100</v>
      </c>
      <c r="C16" t="s">
        <v>52</v>
      </c>
      <c r="F16" s="25" t="str">
        <f>'Angaben Stationen'!U28</f>
        <v/>
      </c>
      <c r="G16" t="s">
        <v>16</v>
      </c>
    </row>
    <row r="17" spans="1:7" x14ac:dyDescent="0.25">
      <c r="A17" s="13" t="s">
        <v>101</v>
      </c>
      <c r="C17" t="s">
        <v>53</v>
      </c>
      <c r="F17" s="25" t="str">
        <f>'Angaben Stationen'!U29</f>
        <v/>
      </c>
      <c r="G17" t="s">
        <v>98</v>
      </c>
    </row>
    <row r="18" spans="1:7" x14ac:dyDescent="0.25">
      <c r="A18" s="12" t="s">
        <v>102</v>
      </c>
      <c r="C18" t="s">
        <v>54</v>
      </c>
      <c r="F18" s="25" t="str">
        <f>'Angaben Stationen'!U30</f>
        <v/>
      </c>
      <c r="G18" t="s">
        <v>17</v>
      </c>
    </row>
    <row r="19" spans="1:7" x14ac:dyDescent="0.25">
      <c r="A19" s="13" t="s">
        <v>103</v>
      </c>
      <c r="C19" t="s">
        <v>55</v>
      </c>
      <c r="F19" s="25" t="str">
        <f>'Angaben Stationen'!U31</f>
        <v/>
      </c>
      <c r="G19" t="s">
        <v>515</v>
      </c>
    </row>
    <row r="20" spans="1:7" x14ac:dyDescent="0.25">
      <c r="A20" s="12" t="s">
        <v>104</v>
      </c>
      <c r="C20" t="s">
        <v>56</v>
      </c>
      <c r="F20" s="25" t="str">
        <f>'Angaben Stationen'!U32</f>
        <v/>
      </c>
      <c r="G20" s="334" t="s">
        <v>516</v>
      </c>
    </row>
    <row r="21" spans="1:7" x14ac:dyDescent="0.25">
      <c r="A21" s="18" t="s">
        <v>105</v>
      </c>
      <c r="F21" s="25" t="str">
        <f>'Angaben Stationen'!U33</f>
        <v/>
      </c>
    </row>
    <row r="22" spans="1:7" x14ac:dyDescent="0.25">
      <c r="A22" s="18" t="s">
        <v>466</v>
      </c>
      <c r="F22" s="25" t="str">
        <f>'Angaben Stationen'!U34</f>
        <v/>
      </c>
    </row>
    <row r="23" spans="1:7" x14ac:dyDescent="0.25">
      <c r="A23" s="14" t="s">
        <v>135</v>
      </c>
      <c r="F23" s="25" t="str">
        <f>'Angaben Stationen'!U35</f>
        <v/>
      </c>
    </row>
    <row r="24" spans="1:7" x14ac:dyDescent="0.25">
      <c r="A24" s="16" t="s">
        <v>100</v>
      </c>
      <c r="F24" s="25" t="str">
        <f>'Angaben Stationen'!U36</f>
        <v/>
      </c>
    </row>
    <row r="25" spans="1:7" x14ac:dyDescent="0.25">
      <c r="A25" s="151" t="s">
        <v>101</v>
      </c>
      <c r="C25" t="s">
        <v>555</v>
      </c>
      <c r="F25" s="25" t="str">
        <f>'Angaben Stationen'!U37</f>
        <v/>
      </c>
    </row>
    <row r="26" spans="1:7" x14ac:dyDescent="0.25">
      <c r="A26" s="151" t="s">
        <v>102</v>
      </c>
      <c r="C26" s="30">
        <v>2019</v>
      </c>
      <c r="F26" s="25" t="str">
        <f>'Angaben Stationen'!U38</f>
        <v/>
      </c>
    </row>
    <row r="27" spans="1:7" x14ac:dyDescent="0.25">
      <c r="A27" s="16" t="s">
        <v>103</v>
      </c>
      <c r="C27" s="30">
        <f>'Angaben KH-Standort'!$D$12</f>
        <v>0</v>
      </c>
      <c r="F27" s="25" t="str">
        <f>'Angaben Stationen'!U39</f>
        <v/>
      </c>
    </row>
    <row r="28" spans="1:7" x14ac:dyDescent="0.25">
      <c r="A28" s="16" t="s">
        <v>104</v>
      </c>
      <c r="C28">
        <v>2021</v>
      </c>
      <c r="F28" s="25" t="str">
        <f>'Angaben Stationen'!U40</f>
        <v/>
      </c>
    </row>
    <row r="29" spans="1:7" x14ac:dyDescent="0.25">
      <c r="A29" s="16" t="s">
        <v>105</v>
      </c>
      <c r="F29" s="25" t="str">
        <f>'Angaben Stationen'!U41</f>
        <v/>
      </c>
    </row>
    <row r="30" spans="1:7" x14ac:dyDescent="0.25">
      <c r="A30" s="16" t="s">
        <v>106</v>
      </c>
      <c r="C30" t="s">
        <v>315</v>
      </c>
      <c r="F30" s="25" t="str">
        <f>'Angaben Stationen'!U42</f>
        <v/>
      </c>
    </row>
    <row r="31" spans="1:7" x14ac:dyDescent="0.25">
      <c r="F31" s="25" t="str">
        <f>'Angaben Stationen'!U43</f>
        <v/>
      </c>
    </row>
    <row r="32" spans="1:7" x14ac:dyDescent="0.25">
      <c r="A32" s="15" t="s">
        <v>37</v>
      </c>
      <c r="B32" s="14" t="s">
        <v>139</v>
      </c>
      <c r="F32" s="25" t="str">
        <f>'Angaben Stationen'!U44</f>
        <v/>
      </c>
    </row>
    <row r="33" spans="1:6" x14ac:dyDescent="0.25">
      <c r="A33" s="12" t="str">
        <f ca="1">VLOOKUP('A1'!F14,{0,"";1,"Jan";2,"Apr";3,"Jul";4,"Okt"},2,0)</f>
        <v/>
      </c>
      <c r="B33" s="34" t="str">
        <f ca="1">VLOOKUP('A1'!F14,{0,"";1,"1";2,"4";3,"7";4,"10"},2,0)</f>
        <v/>
      </c>
      <c r="F33" s="25" t="str">
        <f>'Angaben Stationen'!U45</f>
        <v/>
      </c>
    </row>
    <row r="34" spans="1:6" x14ac:dyDescent="0.25">
      <c r="A34" s="13" t="str">
        <f ca="1">VLOOKUP('A1'!F14,{0,"";1,"Feb";2,"Mai";3,"Aug";4,"Nov"},2,0)</f>
        <v/>
      </c>
      <c r="B34" s="35" t="str">
        <f ca="1">VLOOKUP('A1'!F14,{0,"";1,"2";2,"5";3,"8";4,"11"},2,0)</f>
        <v/>
      </c>
      <c r="F34" s="25" t="str">
        <f>'Angaben Stationen'!U46</f>
        <v/>
      </c>
    </row>
    <row r="35" spans="1:6" x14ac:dyDescent="0.25">
      <c r="A35" s="16" t="str">
        <f ca="1">VLOOKUP('A1'!F14,{0,"";1,"Mär";2,"Jun";3,"Sep";4,"Dez"},2,0)</f>
        <v/>
      </c>
      <c r="B35" s="34" t="str">
        <f ca="1">VLOOKUP('A1'!F14,{0,"";1,"3";2,"6";3,"9";4,"12"},2,0)</f>
        <v/>
      </c>
      <c r="F35" s="25" t="str">
        <f>'Angaben Stationen'!U47</f>
        <v/>
      </c>
    </row>
    <row r="36" spans="1:6" x14ac:dyDescent="0.25">
      <c r="F36" s="25" t="str">
        <f>'Angaben Stationen'!U48</f>
        <v/>
      </c>
    </row>
    <row r="37" spans="1:6" x14ac:dyDescent="0.25">
      <c r="A37" t="s">
        <v>122</v>
      </c>
      <c r="B37" t="s">
        <v>209</v>
      </c>
      <c r="F37" s="25" t="str">
        <f>'Angaben Stationen'!U49</f>
        <v/>
      </c>
    </row>
    <row r="38" spans="1:6" x14ac:dyDescent="0.25">
      <c r="A38" t="str">
        <f ca="1">"01." &amp; VLOOKUP('A1'!F14,{0,"";1,"01.";2,"04.";3,"07.";4,"10."},2,0) &amp; 'Angaben KH-Standort'!D12</f>
        <v>01.</v>
      </c>
      <c r="B38" s="30" t="str">
        <f ca="1">"01." &amp; VLOOKUP('A1'!F14,{0,"";1,"01.";2,"04.";3,"07.";4,"10."},2,0)</f>
        <v>01.</v>
      </c>
      <c r="E38" s="33"/>
      <c r="F38" s="25" t="str">
        <f>'Angaben Stationen'!U50</f>
        <v/>
      </c>
    </row>
    <row r="39" spans="1:6" x14ac:dyDescent="0.25">
      <c r="B39" s="157" t="str">
        <f ca="1">VLOOKUP('A1'!F14,{0,"";1,"31.";2,"30.";3,"30.";4,"31."},2,0) &amp; VLOOKUP('A1'!F14,{0,"";1,"03.";2,"06.";3,"09.";4,"12."},2,0)</f>
        <v/>
      </c>
      <c r="F39" s="25" t="str">
        <f>'Angaben Stationen'!U51</f>
        <v/>
      </c>
    </row>
    <row r="40" spans="1:6" x14ac:dyDescent="0.25">
      <c r="A40" t="s">
        <v>123</v>
      </c>
      <c r="F40" s="25" t="str">
        <f>'Angaben Stationen'!U52</f>
        <v/>
      </c>
    </row>
    <row r="41" spans="1:6" x14ac:dyDescent="0.25">
      <c r="A41" t="str">
        <f ca="1">VLOOKUP('A1'!F14,{0,"";1,"31.";2,"30.";3,"30.";4,"31."},2,0) &amp; VLOOKUP('A1'!F14,{0,"";1,"03.";2,"06.";3,"09.";4,"12."},2,0)</f>
        <v/>
      </c>
      <c r="C41" t="s">
        <v>136</v>
      </c>
      <c r="F41" s="25" t="str">
        <f>'Angaben Stationen'!U53</f>
        <v/>
      </c>
    </row>
    <row r="42" spans="1:6" x14ac:dyDescent="0.25">
      <c r="C42">
        <f>'Angaben KH-Standort'!D12</f>
        <v>0</v>
      </c>
      <c r="F42" s="25" t="str">
        <f>'Angaben Stationen'!U54</f>
        <v/>
      </c>
    </row>
    <row r="43" spans="1:6" x14ac:dyDescent="0.25">
      <c r="A43" t="s">
        <v>316</v>
      </c>
      <c r="F43" s="25" t="str">
        <f>'Angaben Stationen'!U55</f>
        <v/>
      </c>
    </row>
    <row r="44" spans="1:6" x14ac:dyDescent="0.25">
      <c r="A44" t="s">
        <v>101</v>
      </c>
      <c r="C44" t="s">
        <v>125</v>
      </c>
      <c r="F44" s="25" t="str">
        <f>'Angaben Stationen'!U56</f>
        <v/>
      </c>
    </row>
    <row r="45" spans="1:6" x14ac:dyDescent="0.25">
      <c r="A45" t="s">
        <v>102</v>
      </c>
      <c r="C45" s="17" t="s">
        <v>14</v>
      </c>
      <c r="F45" s="25" t="str">
        <f>'Angaben Stationen'!U57</f>
        <v/>
      </c>
    </row>
    <row r="46" spans="1:6" x14ac:dyDescent="0.25">
      <c r="A46" t="s">
        <v>103</v>
      </c>
      <c r="C46" s="17" t="s">
        <v>126</v>
      </c>
      <c r="F46" s="25" t="str">
        <f>'Angaben Stationen'!U58</f>
        <v/>
      </c>
    </row>
    <row r="47" spans="1:6" x14ac:dyDescent="0.25">
      <c r="A47" t="s">
        <v>104</v>
      </c>
      <c r="F47" s="25" t="str">
        <f>'Angaben Stationen'!U59</f>
        <v/>
      </c>
    </row>
    <row r="48" spans="1:6" x14ac:dyDescent="0.25">
      <c r="A48" t="s">
        <v>105</v>
      </c>
      <c r="C48" t="s">
        <v>540</v>
      </c>
      <c r="F48" s="25" t="str">
        <f>'Angaben Stationen'!U60</f>
        <v/>
      </c>
    </row>
    <row r="49" spans="1:6" x14ac:dyDescent="0.25">
      <c r="C49" t="s">
        <v>14</v>
      </c>
      <c r="F49" s="25" t="str">
        <f>'Angaben Stationen'!U61</f>
        <v/>
      </c>
    </row>
    <row r="50" spans="1:6" x14ac:dyDescent="0.25">
      <c r="A50" t="s">
        <v>317</v>
      </c>
      <c r="C50" t="s">
        <v>126</v>
      </c>
      <c r="F50" s="25" t="str">
        <f>'Angaben Stationen'!U62</f>
        <v/>
      </c>
    </row>
    <row r="51" spans="1:6" x14ac:dyDescent="0.25">
      <c r="A51" t="s">
        <v>101</v>
      </c>
      <c r="C51" t="s">
        <v>541</v>
      </c>
      <c r="F51" s="25" t="str">
        <f>'Angaben Stationen'!U63</f>
        <v/>
      </c>
    </row>
    <row r="52" spans="1:6" x14ac:dyDescent="0.25">
      <c r="A52" t="s">
        <v>102</v>
      </c>
      <c r="F52" s="25" t="str">
        <f>'Angaben Stationen'!U64</f>
        <v/>
      </c>
    </row>
    <row r="53" spans="1:6" x14ac:dyDescent="0.25">
      <c r="A53" t="s">
        <v>103</v>
      </c>
      <c r="F53" s="25" t="str">
        <f>'Angaben Stationen'!U65</f>
        <v/>
      </c>
    </row>
    <row r="54" spans="1:6" x14ac:dyDescent="0.25">
      <c r="A54" t="s">
        <v>104</v>
      </c>
      <c r="F54" s="25" t="str">
        <f>'Angaben Stationen'!U66</f>
        <v/>
      </c>
    </row>
    <row r="55" spans="1:6" x14ac:dyDescent="0.25">
      <c r="A55" t="s">
        <v>105</v>
      </c>
      <c r="F55" s="25" t="str">
        <f>'Angaben Stationen'!U67</f>
        <v/>
      </c>
    </row>
    <row r="56" spans="1:6" x14ac:dyDescent="0.25">
      <c r="A56" t="s">
        <v>106</v>
      </c>
      <c r="F56" s="25" t="str">
        <f>'Angaben Stationen'!U68</f>
        <v/>
      </c>
    </row>
    <row r="57" spans="1:6" x14ac:dyDescent="0.25">
      <c r="F57" s="25" t="str">
        <f>'Angaben Stationen'!U69</f>
        <v/>
      </c>
    </row>
    <row r="58" spans="1:6" x14ac:dyDescent="0.25">
      <c r="F58" s="25" t="str">
        <f>'Angaben Stationen'!U70</f>
        <v/>
      </c>
    </row>
    <row r="59" spans="1:6" x14ac:dyDescent="0.25">
      <c r="F59" s="25" t="str">
        <f>'Angaben Stationen'!U71</f>
        <v/>
      </c>
    </row>
    <row r="60" spans="1:6" x14ac:dyDescent="0.25">
      <c r="F60" s="25" t="str">
        <f>'Angaben Stationen'!U72</f>
        <v/>
      </c>
    </row>
    <row r="61" spans="1:6" x14ac:dyDescent="0.25">
      <c r="F61" s="25" t="str">
        <f>'Angaben Stationen'!U73</f>
        <v/>
      </c>
    </row>
    <row r="62" spans="1:6" x14ac:dyDescent="0.25">
      <c r="F62" s="25" t="str">
        <f>'Angaben Stationen'!U74</f>
        <v/>
      </c>
    </row>
    <row r="63" spans="1:6" x14ac:dyDescent="0.25">
      <c r="F63" s="25" t="str">
        <f>'Angaben Stationen'!U75</f>
        <v/>
      </c>
    </row>
    <row r="64" spans="1:6" x14ac:dyDescent="0.25">
      <c r="F64" s="25" t="str">
        <f>'Angaben Stationen'!U76</f>
        <v/>
      </c>
    </row>
    <row r="65" spans="6:6" x14ac:dyDescent="0.25">
      <c r="F65" s="25" t="str">
        <f>'Angaben Stationen'!U77</f>
        <v/>
      </c>
    </row>
    <row r="66" spans="6:6" x14ac:dyDescent="0.25">
      <c r="F66" s="25" t="str">
        <f>'Angaben Stationen'!U78</f>
        <v/>
      </c>
    </row>
    <row r="67" spans="6:6" x14ac:dyDescent="0.25">
      <c r="F67" s="25" t="str">
        <f>'Angaben Stationen'!U79</f>
        <v/>
      </c>
    </row>
    <row r="68" spans="6:6" x14ac:dyDescent="0.25">
      <c r="F68" s="25" t="str">
        <f>'Angaben Stationen'!U80</f>
        <v/>
      </c>
    </row>
    <row r="69" spans="6:6" x14ac:dyDescent="0.25">
      <c r="F69" s="25" t="str">
        <f>'Angaben Stationen'!U81</f>
        <v/>
      </c>
    </row>
    <row r="70" spans="6:6" x14ac:dyDescent="0.25">
      <c r="F70" s="25" t="str">
        <f>'Angaben Stationen'!U82</f>
        <v/>
      </c>
    </row>
    <row r="71" spans="6:6" x14ac:dyDescent="0.25">
      <c r="F71" s="25" t="str">
        <f>'Angaben Stationen'!U83</f>
        <v/>
      </c>
    </row>
    <row r="72" spans="6:6" x14ac:dyDescent="0.25">
      <c r="F72" s="25" t="str">
        <f>'Angaben Stationen'!U84</f>
        <v/>
      </c>
    </row>
    <row r="73" spans="6:6" x14ac:dyDescent="0.25">
      <c r="F73" s="25" t="str">
        <f>'Angaben Stationen'!U85</f>
        <v/>
      </c>
    </row>
    <row r="74" spans="6:6" x14ac:dyDescent="0.25">
      <c r="F74" s="25" t="str">
        <f>'Angaben Stationen'!U86</f>
        <v/>
      </c>
    </row>
    <row r="75" spans="6:6" x14ac:dyDescent="0.25">
      <c r="F75" s="25" t="str">
        <f>'Angaben Stationen'!U87</f>
        <v/>
      </c>
    </row>
    <row r="76" spans="6:6" x14ac:dyDescent="0.25">
      <c r="F76" s="25" t="str">
        <f>'Angaben Stationen'!U88</f>
        <v/>
      </c>
    </row>
    <row r="77" spans="6:6" x14ac:dyDescent="0.25">
      <c r="F77" s="25" t="str">
        <f>'Angaben Stationen'!U89</f>
        <v/>
      </c>
    </row>
    <row r="78" spans="6:6" x14ac:dyDescent="0.25">
      <c r="F78" s="25" t="str">
        <f>'Angaben Stationen'!U90</f>
        <v/>
      </c>
    </row>
    <row r="79" spans="6:6" x14ac:dyDescent="0.25">
      <c r="F79" s="25" t="str">
        <f>'Angaben Stationen'!U91</f>
        <v/>
      </c>
    </row>
    <row r="80" spans="6:6" x14ac:dyDescent="0.25">
      <c r="F80" s="25" t="str">
        <f>'Angaben Stationen'!U92</f>
        <v/>
      </c>
    </row>
    <row r="81" spans="6:6" x14ac:dyDescent="0.25">
      <c r="F81" s="25" t="str">
        <f>'Angaben Stationen'!U93</f>
        <v/>
      </c>
    </row>
    <row r="82" spans="6:6" x14ac:dyDescent="0.25">
      <c r="F82" s="25" t="str">
        <f>'Angaben Stationen'!U94</f>
        <v/>
      </c>
    </row>
    <row r="83" spans="6:6" x14ac:dyDescent="0.25">
      <c r="F83" s="25" t="str">
        <f>'Angaben Stationen'!U95</f>
        <v/>
      </c>
    </row>
    <row r="84" spans="6:6" x14ac:dyDescent="0.25">
      <c r="F84" s="25" t="str">
        <f>'Angaben Stationen'!U96</f>
        <v/>
      </c>
    </row>
    <row r="85" spans="6:6" x14ac:dyDescent="0.25">
      <c r="F85" s="25" t="str">
        <f>'Angaben Stationen'!U97</f>
        <v/>
      </c>
    </row>
    <row r="86" spans="6:6" x14ac:dyDescent="0.25">
      <c r="F86" s="25" t="str">
        <f>'Angaben Stationen'!U98</f>
        <v/>
      </c>
    </row>
    <row r="87" spans="6:6" x14ac:dyDescent="0.25">
      <c r="F87" s="25" t="str">
        <f>'Angaben Stationen'!U99</f>
        <v/>
      </c>
    </row>
    <row r="88" spans="6:6" x14ac:dyDescent="0.25">
      <c r="F88" s="25" t="str">
        <f>'Angaben Stationen'!U100</f>
        <v/>
      </c>
    </row>
    <row r="89" spans="6:6" x14ac:dyDescent="0.25">
      <c r="F89" s="25" t="str">
        <f>'Angaben Stationen'!U101</f>
        <v/>
      </c>
    </row>
    <row r="90" spans="6:6" x14ac:dyDescent="0.25">
      <c r="F90" s="25" t="str">
        <f>'Angaben Stationen'!U102</f>
        <v/>
      </c>
    </row>
    <row r="91" spans="6:6" x14ac:dyDescent="0.25">
      <c r="F91" s="25" t="str">
        <f>'Angaben Stationen'!U103</f>
        <v/>
      </c>
    </row>
    <row r="92" spans="6:6" x14ac:dyDescent="0.25">
      <c r="F92" s="25" t="str">
        <f>'Angaben Stationen'!U104</f>
        <v/>
      </c>
    </row>
    <row r="93" spans="6:6" x14ac:dyDescent="0.25">
      <c r="F93" s="25" t="str">
        <f>'Angaben Stationen'!U105</f>
        <v/>
      </c>
    </row>
    <row r="94" spans="6:6" x14ac:dyDescent="0.25">
      <c r="F94" s="25" t="str">
        <f>'Angaben Stationen'!U106</f>
        <v/>
      </c>
    </row>
    <row r="95" spans="6:6" x14ac:dyDescent="0.25">
      <c r="F95" s="25" t="str">
        <f>'Angaben Stationen'!U107</f>
        <v/>
      </c>
    </row>
    <row r="96" spans="6:6" x14ac:dyDescent="0.25">
      <c r="F96" s="25" t="str">
        <f>'Angaben Stationen'!U108</f>
        <v/>
      </c>
    </row>
    <row r="97" spans="6:6" x14ac:dyDescent="0.25">
      <c r="F97" s="25" t="str">
        <f>'Angaben Stationen'!U109</f>
        <v/>
      </c>
    </row>
    <row r="98" spans="6:6" x14ac:dyDescent="0.25">
      <c r="F98" s="25" t="str">
        <f>'Angaben Stationen'!U110</f>
        <v/>
      </c>
    </row>
    <row r="99" spans="6:6" x14ac:dyDescent="0.25">
      <c r="F99" s="25" t="str">
        <f>'Angaben Stationen'!U111</f>
        <v/>
      </c>
    </row>
    <row r="100" spans="6:6" x14ac:dyDescent="0.25">
      <c r="F100" s="25" t="str">
        <f>'Angaben Stationen'!U212</f>
        <v/>
      </c>
    </row>
    <row r="101" spans="6:6" x14ac:dyDescent="0.25">
      <c r="F101" s="25" t="str">
        <f>'Angaben Stationen'!U213</f>
        <v/>
      </c>
    </row>
    <row r="102" spans="6:6" x14ac:dyDescent="0.25">
      <c r="F102" t="s">
        <v>133</v>
      </c>
    </row>
  </sheetData>
  <pageMargins left="0.7" right="0.7" top="0.78740157499999996" bottom="0.78740157499999996" header="0.3" footer="0.3"/>
  <pageSetup paperSize="9" orientation="portrait" r:id="rId1"/>
  <tableParts count="25">
    <tablePart r:id="rId2"/>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 r:id="rId23"/>
    <tablePart r:id="rId24"/>
    <tablePart r:id="rId25"/>
    <tablePart r:id="rId26"/>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
  <dimension ref="A1:N2"/>
  <sheetViews>
    <sheetView zoomScale="85" zoomScaleNormal="85" workbookViewId="0">
      <selection activeCell="B3" sqref="B3"/>
    </sheetView>
  </sheetViews>
  <sheetFormatPr baseColWidth="10" defaultRowHeight="15" x14ac:dyDescent="0.25"/>
  <cols>
    <col min="10" max="10" width="32" bestFit="1" customWidth="1"/>
    <col min="12" max="13" width="15.28515625" bestFit="1" customWidth="1"/>
    <col min="14" max="14" width="28" bestFit="1" customWidth="1"/>
  </cols>
  <sheetData>
    <row r="1" spans="1:14" x14ac:dyDescent="0.25">
      <c r="A1" t="s">
        <v>142</v>
      </c>
      <c r="B1" t="s">
        <v>143</v>
      </c>
      <c r="C1" t="s">
        <v>117</v>
      </c>
      <c r="D1" s="25" t="s">
        <v>171</v>
      </c>
      <c r="E1" t="s">
        <v>172</v>
      </c>
      <c r="F1" t="s">
        <v>173</v>
      </c>
      <c r="G1" t="s">
        <v>174</v>
      </c>
      <c r="H1" t="s">
        <v>175</v>
      </c>
      <c r="I1" t="s">
        <v>176</v>
      </c>
      <c r="J1" t="s">
        <v>140</v>
      </c>
      <c r="K1" t="s">
        <v>141</v>
      </c>
      <c r="L1" t="s">
        <v>177</v>
      </c>
      <c r="M1" t="s">
        <v>178</v>
      </c>
      <c r="N1" t="s">
        <v>179</v>
      </c>
    </row>
    <row r="2" spans="1:14" x14ac:dyDescent="0.25">
      <c r="A2">
        <f>'Angaben KH-Standort'!$D$12</f>
        <v>0</v>
      </c>
      <c r="B2">
        <f>'Angaben KH-Standort'!$D$13</f>
        <v>0</v>
      </c>
      <c r="C2" s="25">
        <f>'Angaben KH-Standort'!D15</f>
        <v>0</v>
      </c>
      <c r="D2" s="25">
        <f>'Angaben KH-Standort'!$D$17</f>
        <v>0</v>
      </c>
      <c r="E2">
        <f>'Angaben KH-Standort'!$D$119</f>
        <v>0</v>
      </c>
      <c r="F2" s="25">
        <f>'Angaben KH-Standort'!$D$19</f>
        <v>0</v>
      </c>
      <c r="G2" s="25">
        <f>'Angaben KH-Standort'!$D$21</f>
        <v>0</v>
      </c>
      <c r="H2" s="25">
        <f>'Angaben KH-Standort'!$D$22</f>
        <v>0</v>
      </c>
      <c r="I2" s="25">
        <f>'Angaben KH-Standort'!$D$23</f>
        <v>0</v>
      </c>
      <c r="J2" s="25">
        <f>'Angaben KH-Standort'!$D$25</f>
        <v>0</v>
      </c>
      <c r="K2" s="25">
        <f>'Angaben KH-Standort'!$D$26</f>
        <v>0</v>
      </c>
      <c r="L2" s="30">
        <f>'Angaben KH-Standort'!$D$29</f>
        <v>0</v>
      </c>
      <c r="M2" s="30">
        <f>'Angaben KH-Standort'!$D$30</f>
        <v>0</v>
      </c>
      <c r="N2" s="30">
        <f>'Angaben KH-Standort'!$D$31</f>
        <v>0</v>
      </c>
    </row>
  </sheetData>
  <pageMargins left="0.7" right="0.7" top="0.78740157499999996" bottom="0.78740157499999996"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8"/>
  <dimension ref="A1:G201"/>
  <sheetViews>
    <sheetView zoomScale="85" zoomScaleNormal="85" workbookViewId="0">
      <selection activeCell="E188" sqref="E188"/>
    </sheetView>
  </sheetViews>
  <sheetFormatPr baseColWidth="10" defaultRowHeight="15" x14ac:dyDescent="0.25"/>
  <cols>
    <col min="1" max="1" width="32" bestFit="1" customWidth="1"/>
    <col min="5" max="5" width="33.140625" bestFit="1" customWidth="1"/>
    <col min="6" max="6" width="5" customWidth="1"/>
    <col min="7" max="7" width="14.42578125" bestFit="1" customWidth="1"/>
    <col min="8" max="9" width="12.42578125" customWidth="1"/>
  </cols>
  <sheetData>
    <row r="1" spans="1:7" x14ac:dyDescent="0.25">
      <c r="A1" t="s">
        <v>140</v>
      </c>
      <c r="B1" t="s">
        <v>141</v>
      </c>
      <c r="C1" t="s">
        <v>142</v>
      </c>
      <c r="D1" t="s">
        <v>143</v>
      </c>
      <c r="E1" t="s">
        <v>144</v>
      </c>
      <c r="F1" t="s">
        <v>145</v>
      </c>
      <c r="G1" t="s">
        <v>159</v>
      </c>
    </row>
    <row r="2" spans="1:7" x14ac:dyDescent="0.25">
      <c r="A2" t="str">
        <f>IF(SUM('Angaben Stationen'!W14:Y14)=3,'Angaben KH-Standort'!$D$24,"")</f>
        <v/>
      </c>
      <c r="B2" t="str">
        <f>IF(SUM('Angaben Stationen'!W14:Y14)=3,'Angaben KH-Standort'!$D$25,"")</f>
        <v/>
      </c>
      <c r="C2" t="str">
        <f>IF(SUM('Angaben Stationen'!W14:Y14)=3,'Angaben KH-Standort'!$D$12,"")</f>
        <v/>
      </c>
      <c r="D2" t="s">
        <v>318</v>
      </c>
      <c r="E2" t="str">
        <f>IF(SUM('Angaben Stationen'!W14:Y14)=3,'Angaben Stationen'!D14,"")</f>
        <v/>
      </c>
      <c r="F2" t="str">
        <f>IF(SUM('Angaben Stationen'!W14:Y14)=3,'Angaben Stationen'!C14,"")</f>
        <v/>
      </c>
      <c r="G2" t="str">
        <f>IF(SUM('Angaben Stationen'!W14:Y14)=3,'Angaben Stationen'!E14,"")</f>
        <v/>
      </c>
    </row>
    <row r="3" spans="1:7" x14ac:dyDescent="0.25">
      <c r="A3" t="str">
        <f>IF(SUM('Angaben Stationen'!W15:Y15)=3,'Angaben KH-Standort'!$D$24,"")</f>
        <v/>
      </c>
      <c r="B3" t="str">
        <f>IF(SUM('Angaben Stationen'!W15:Y15)=3,'Angaben KH-Standort'!$D$25,"")</f>
        <v/>
      </c>
      <c r="C3" t="str">
        <f>IF(SUM('Angaben Stationen'!W15:Y15)=3,'Angaben KH-Standort'!$D$12,"")</f>
        <v/>
      </c>
      <c r="D3" t="s">
        <v>318</v>
      </c>
      <c r="E3" t="str">
        <f>IF(SUM('Angaben Stationen'!W15:Y15)=3,'Angaben Stationen'!D15,"")</f>
        <v/>
      </c>
      <c r="F3" t="str">
        <f>IF(SUM('Angaben Stationen'!W15:Y15)=3,'Angaben Stationen'!C15,"")</f>
        <v/>
      </c>
      <c r="G3" t="str">
        <f>IF(SUM('Angaben Stationen'!W15:Y15)=3,'Angaben Stationen'!E15,"")</f>
        <v/>
      </c>
    </row>
    <row r="4" spans="1:7" x14ac:dyDescent="0.25">
      <c r="A4" t="str">
        <f>IF(SUM('Angaben Stationen'!W16:Y16)=3,'Angaben KH-Standort'!$D$24,"")</f>
        <v/>
      </c>
      <c r="B4" t="str">
        <f>IF(SUM('Angaben Stationen'!W16:Y16)=3,'Angaben KH-Standort'!$D$25,"")</f>
        <v/>
      </c>
      <c r="C4" t="str">
        <f>IF(SUM('Angaben Stationen'!W16:Y16)=3,'Angaben KH-Standort'!$D$12,"")</f>
        <v/>
      </c>
      <c r="D4" t="s">
        <v>318</v>
      </c>
      <c r="E4" t="str">
        <f>IF(SUM('Angaben Stationen'!W16:Y16)=3,'Angaben Stationen'!D16,"")</f>
        <v/>
      </c>
      <c r="F4" t="str">
        <f>IF(SUM('Angaben Stationen'!W16:Y16)=3,'Angaben Stationen'!C16,"")</f>
        <v/>
      </c>
      <c r="G4" t="str">
        <f>IF(SUM('Angaben Stationen'!W16:Y16)=3,'Angaben Stationen'!E16,"")</f>
        <v/>
      </c>
    </row>
    <row r="5" spans="1:7" x14ac:dyDescent="0.25">
      <c r="A5" t="str">
        <f>IF(SUM('Angaben Stationen'!W17:Y17)=3,'Angaben KH-Standort'!$D$24,"")</f>
        <v/>
      </c>
      <c r="B5" t="str">
        <f>IF(SUM('Angaben Stationen'!W17:Y17)=3,'Angaben KH-Standort'!$D$25,"")</f>
        <v/>
      </c>
      <c r="C5" t="str">
        <f>IF(SUM('Angaben Stationen'!W17:Y17)=3,'Angaben KH-Standort'!$D$12,"")</f>
        <v/>
      </c>
      <c r="D5" t="s">
        <v>318</v>
      </c>
      <c r="E5" t="str">
        <f>IF(SUM('Angaben Stationen'!W17:Y17)=3,'Angaben Stationen'!D17,"")</f>
        <v/>
      </c>
      <c r="F5" t="str">
        <f>IF(SUM('Angaben Stationen'!W17:Y17)=3,'Angaben Stationen'!C17,"")</f>
        <v/>
      </c>
      <c r="G5" t="str">
        <f>IF(SUM('Angaben Stationen'!W17:Y17)=3,'Angaben Stationen'!E17,"")</f>
        <v/>
      </c>
    </row>
    <row r="6" spans="1:7" x14ac:dyDescent="0.25">
      <c r="A6" t="str">
        <f>IF(SUM('Angaben Stationen'!W18:Y18)=3,'Angaben KH-Standort'!$D$24,"")</f>
        <v/>
      </c>
      <c r="B6" t="str">
        <f>IF(SUM('Angaben Stationen'!W18:Y18)=3,'Angaben KH-Standort'!$D$25,"")</f>
        <v/>
      </c>
      <c r="C6" t="str">
        <f>IF(SUM('Angaben Stationen'!W18:Y18)=3,'Angaben KH-Standort'!$D$12,"")</f>
        <v/>
      </c>
      <c r="D6" t="s">
        <v>318</v>
      </c>
      <c r="E6" t="str">
        <f>IF(SUM('Angaben Stationen'!W18:Y18)=3,'Angaben Stationen'!D18,"")</f>
        <v/>
      </c>
      <c r="F6" t="str">
        <f>IF(SUM('Angaben Stationen'!W18:Y18)=3,'Angaben Stationen'!C18,"")</f>
        <v/>
      </c>
      <c r="G6" t="str">
        <f>IF(SUM('Angaben Stationen'!W18:Y18)=3,'Angaben Stationen'!E18,"")</f>
        <v/>
      </c>
    </row>
    <row r="7" spans="1:7" x14ac:dyDescent="0.25">
      <c r="A7" t="str">
        <f>IF(SUM('Angaben Stationen'!W19:Y19)=3,'Angaben KH-Standort'!$D$24,"")</f>
        <v/>
      </c>
      <c r="B7" t="str">
        <f>IF(SUM('Angaben Stationen'!W19:Y19)=3,'Angaben KH-Standort'!$D$25,"")</f>
        <v/>
      </c>
      <c r="C7" t="str">
        <f>IF(SUM('Angaben Stationen'!W19:Y19)=3,'Angaben KH-Standort'!$D$12,"")</f>
        <v/>
      </c>
      <c r="D7" t="s">
        <v>318</v>
      </c>
      <c r="E7" t="str">
        <f>IF(SUM('Angaben Stationen'!W19:Y19)=3,'Angaben Stationen'!D19,"")</f>
        <v/>
      </c>
      <c r="F7" t="str">
        <f>IF(SUM('Angaben Stationen'!W19:Y19)=3,'Angaben Stationen'!C19,"")</f>
        <v/>
      </c>
      <c r="G7" t="str">
        <f>IF(SUM('Angaben Stationen'!W19:Y19)=3,'Angaben Stationen'!E19,"")</f>
        <v/>
      </c>
    </row>
    <row r="8" spans="1:7" x14ac:dyDescent="0.25">
      <c r="A8" t="str">
        <f>IF(SUM('Angaben Stationen'!W20:Y20)=3,'Angaben KH-Standort'!$D$24,"")</f>
        <v/>
      </c>
      <c r="B8" t="str">
        <f>IF(SUM('Angaben Stationen'!W20:Y20)=3,'Angaben KH-Standort'!$D$25,"")</f>
        <v/>
      </c>
      <c r="C8" t="str">
        <f>IF(SUM('Angaben Stationen'!W20:Y20)=3,'Angaben KH-Standort'!$D$12,"")</f>
        <v/>
      </c>
      <c r="D8" t="s">
        <v>318</v>
      </c>
      <c r="E8" t="str">
        <f>IF(SUM('Angaben Stationen'!W20:Y20)=3,'Angaben Stationen'!D20,"")</f>
        <v/>
      </c>
      <c r="F8" t="str">
        <f>IF(SUM('Angaben Stationen'!W20:Y20)=3,'Angaben Stationen'!C20,"")</f>
        <v/>
      </c>
      <c r="G8" t="str">
        <f>IF(SUM('Angaben Stationen'!W20:Y20)=3,'Angaben Stationen'!E20,"")</f>
        <v/>
      </c>
    </row>
    <row r="9" spans="1:7" x14ac:dyDescent="0.25">
      <c r="A9" t="str">
        <f>IF(SUM('Angaben Stationen'!W21:Y21)=3,'Angaben KH-Standort'!$D$24,"")</f>
        <v/>
      </c>
      <c r="B9" t="str">
        <f>IF(SUM('Angaben Stationen'!W21:Y21)=3,'Angaben KH-Standort'!$D$25,"")</f>
        <v/>
      </c>
      <c r="C9" t="str">
        <f>IF(SUM('Angaben Stationen'!W21:Y21)=3,'Angaben KH-Standort'!$D$12,"")</f>
        <v/>
      </c>
      <c r="D9" t="s">
        <v>318</v>
      </c>
      <c r="E9" t="str">
        <f>IF(SUM('Angaben Stationen'!W21:Y21)=3,'Angaben Stationen'!D21,"")</f>
        <v/>
      </c>
      <c r="F9" t="str">
        <f>IF(SUM('Angaben Stationen'!W21:Y21)=3,'Angaben Stationen'!C21,"")</f>
        <v/>
      </c>
      <c r="G9" t="str">
        <f>IF(SUM('Angaben Stationen'!W21:Y21)=3,'Angaben Stationen'!E21,"")</f>
        <v/>
      </c>
    </row>
    <row r="10" spans="1:7" x14ac:dyDescent="0.25">
      <c r="A10" t="str">
        <f>IF(SUM('Angaben Stationen'!W22:Y22)=3,'Angaben KH-Standort'!$D$24,"")</f>
        <v/>
      </c>
      <c r="B10" t="str">
        <f>IF(SUM('Angaben Stationen'!W22:Y22)=3,'Angaben KH-Standort'!$D$25,"")</f>
        <v/>
      </c>
      <c r="C10" t="str">
        <f>IF(SUM('Angaben Stationen'!W22:Y22)=3,'Angaben KH-Standort'!$D$12,"")</f>
        <v/>
      </c>
      <c r="D10" t="s">
        <v>318</v>
      </c>
      <c r="E10" t="str">
        <f>IF(SUM('Angaben Stationen'!W22:Y22)=3,'Angaben Stationen'!D22,"")</f>
        <v/>
      </c>
      <c r="F10" t="str">
        <f>IF(SUM('Angaben Stationen'!W22:Y22)=3,'Angaben Stationen'!C22,"")</f>
        <v/>
      </c>
      <c r="G10" t="str">
        <f>IF(SUM('Angaben Stationen'!W22:Y22)=3,'Angaben Stationen'!E22,"")</f>
        <v/>
      </c>
    </row>
    <row r="11" spans="1:7" x14ac:dyDescent="0.25">
      <c r="A11" t="str">
        <f>IF(SUM('Angaben Stationen'!W23:Y23)=3,'Angaben KH-Standort'!$D$24,"")</f>
        <v/>
      </c>
      <c r="B11" t="str">
        <f>IF(SUM('Angaben Stationen'!W23:Y23)=3,'Angaben KH-Standort'!$D$25,"")</f>
        <v/>
      </c>
      <c r="C11" t="str">
        <f>IF(SUM('Angaben Stationen'!W23:Y23)=3,'Angaben KH-Standort'!$D$12,"")</f>
        <v/>
      </c>
      <c r="D11" t="s">
        <v>318</v>
      </c>
      <c r="E11" t="str">
        <f>IF(SUM('Angaben Stationen'!W23:Y23)=3,'Angaben Stationen'!D23,"")</f>
        <v/>
      </c>
      <c r="F11" t="str">
        <f>IF(SUM('Angaben Stationen'!W23:Y23)=3,'Angaben Stationen'!C23,"")</f>
        <v/>
      </c>
      <c r="G11" t="str">
        <f>IF(SUM('Angaben Stationen'!W23:Y23)=3,'Angaben Stationen'!E23,"")</f>
        <v/>
      </c>
    </row>
    <row r="12" spans="1:7" x14ac:dyDescent="0.25">
      <c r="A12" t="str">
        <f>IF(SUM('Angaben Stationen'!W24:Y24)=3,'Angaben KH-Standort'!$D$24,"")</f>
        <v/>
      </c>
      <c r="B12" t="str">
        <f>IF(SUM('Angaben Stationen'!W24:Y24)=3,'Angaben KH-Standort'!$D$25,"")</f>
        <v/>
      </c>
      <c r="C12" t="str">
        <f>IF(SUM('Angaben Stationen'!W24:Y24)=3,'Angaben KH-Standort'!$D$12,"")</f>
        <v/>
      </c>
      <c r="D12" t="s">
        <v>318</v>
      </c>
      <c r="E12" t="str">
        <f>IF(SUM('Angaben Stationen'!W24:Y24)=3,'Angaben Stationen'!D24,"")</f>
        <v/>
      </c>
      <c r="F12" t="str">
        <f>IF(SUM('Angaben Stationen'!W24:Y24)=3,'Angaben Stationen'!C24,"")</f>
        <v/>
      </c>
      <c r="G12" t="str">
        <f>IF(SUM('Angaben Stationen'!W24:Y24)=3,'Angaben Stationen'!E24,"")</f>
        <v/>
      </c>
    </row>
    <row r="13" spans="1:7" x14ac:dyDescent="0.25">
      <c r="A13" t="str">
        <f>IF(SUM('Angaben Stationen'!W25:Y25)=3,'Angaben KH-Standort'!$D$24,"")</f>
        <v/>
      </c>
      <c r="B13" t="str">
        <f>IF(SUM('Angaben Stationen'!W25:Y25)=3,'Angaben KH-Standort'!$D$25,"")</f>
        <v/>
      </c>
      <c r="C13" t="str">
        <f>IF(SUM('Angaben Stationen'!W25:Y25)=3,'Angaben KH-Standort'!$D$12,"")</f>
        <v/>
      </c>
      <c r="D13" t="s">
        <v>318</v>
      </c>
      <c r="E13" t="str">
        <f>IF(SUM('Angaben Stationen'!W25:Y25)=3,'Angaben Stationen'!D25,"")</f>
        <v/>
      </c>
      <c r="F13" t="str">
        <f>IF(SUM('Angaben Stationen'!W25:Y25)=3,'Angaben Stationen'!C25,"")</f>
        <v/>
      </c>
      <c r="G13" t="str">
        <f>IF(SUM('Angaben Stationen'!W25:Y25)=3,'Angaben Stationen'!E25,"")</f>
        <v/>
      </c>
    </row>
    <row r="14" spans="1:7" x14ac:dyDescent="0.25">
      <c r="A14" t="str">
        <f>IF(SUM('Angaben Stationen'!W26:Y26)=3,'Angaben KH-Standort'!$D$24,"")</f>
        <v/>
      </c>
      <c r="B14" t="str">
        <f>IF(SUM('Angaben Stationen'!W26:Y26)=3,'Angaben KH-Standort'!$D$25,"")</f>
        <v/>
      </c>
      <c r="C14" t="str">
        <f>IF(SUM('Angaben Stationen'!W26:Y26)=3,'Angaben KH-Standort'!$D$12,"")</f>
        <v/>
      </c>
      <c r="D14" t="s">
        <v>318</v>
      </c>
      <c r="E14" t="str">
        <f>IF(SUM('Angaben Stationen'!W26:Y26)=3,'Angaben Stationen'!D26,"")</f>
        <v/>
      </c>
      <c r="F14" t="str">
        <f>IF(SUM('Angaben Stationen'!W26:Y26)=3,'Angaben Stationen'!C26,"")</f>
        <v/>
      </c>
      <c r="G14" t="str">
        <f>IF(SUM('Angaben Stationen'!W26:Y26)=3,'Angaben Stationen'!E26,"")</f>
        <v/>
      </c>
    </row>
    <row r="15" spans="1:7" x14ac:dyDescent="0.25">
      <c r="A15" t="str">
        <f>IF(SUM('Angaben Stationen'!W27:Y27)=3,'Angaben KH-Standort'!$D$24,"")</f>
        <v/>
      </c>
      <c r="B15" t="str">
        <f>IF(SUM('Angaben Stationen'!W27:Y27)=3,'Angaben KH-Standort'!$D$25,"")</f>
        <v/>
      </c>
      <c r="C15" t="str">
        <f>IF(SUM('Angaben Stationen'!W27:Y27)=3,'Angaben KH-Standort'!$D$12,"")</f>
        <v/>
      </c>
      <c r="D15" t="s">
        <v>318</v>
      </c>
      <c r="E15" t="str">
        <f>IF(SUM('Angaben Stationen'!W27:Y27)=3,'Angaben Stationen'!D27,"")</f>
        <v/>
      </c>
      <c r="F15" t="str">
        <f>IF(SUM('Angaben Stationen'!W27:Y27)=3,'Angaben Stationen'!C27,"")</f>
        <v/>
      </c>
      <c r="G15" t="str">
        <f>IF(SUM('Angaben Stationen'!W27:Y27)=3,'Angaben Stationen'!E27,"")</f>
        <v/>
      </c>
    </row>
    <row r="16" spans="1:7" x14ac:dyDescent="0.25">
      <c r="A16" t="str">
        <f>IF(SUM('Angaben Stationen'!W28:Y28)=3,'Angaben KH-Standort'!$D$24,"")</f>
        <v/>
      </c>
      <c r="B16" t="str">
        <f>IF(SUM('Angaben Stationen'!W28:Y28)=3,'Angaben KH-Standort'!$D$25,"")</f>
        <v/>
      </c>
      <c r="C16" t="str">
        <f>IF(SUM('Angaben Stationen'!W28:Y28)=3,'Angaben KH-Standort'!$D$12,"")</f>
        <v/>
      </c>
      <c r="D16" t="s">
        <v>318</v>
      </c>
      <c r="E16" t="str">
        <f>IF(SUM('Angaben Stationen'!W28:Y28)=3,'Angaben Stationen'!D28,"")</f>
        <v/>
      </c>
      <c r="F16" t="str">
        <f>IF(SUM('Angaben Stationen'!W28:Y28)=3,'Angaben Stationen'!C28,"")</f>
        <v/>
      </c>
      <c r="G16" t="str">
        <f>IF(SUM('Angaben Stationen'!W28:Y28)=3,'Angaben Stationen'!E28,"")</f>
        <v/>
      </c>
    </row>
    <row r="17" spans="1:7" x14ac:dyDescent="0.25">
      <c r="A17" t="str">
        <f>IF(SUM('Angaben Stationen'!W29:Y29)=3,'Angaben KH-Standort'!$D$24,"")</f>
        <v/>
      </c>
      <c r="B17" t="str">
        <f>IF(SUM('Angaben Stationen'!W29:Y29)=3,'Angaben KH-Standort'!$D$25,"")</f>
        <v/>
      </c>
      <c r="C17" t="str">
        <f>IF(SUM('Angaben Stationen'!W29:Y29)=3,'Angaben KH-Standort'!$D$12,"")</f>
        <v/>
      </c>
      <c r="D17" t="s">
        <v>318</v>
      </c>
      <c r="E17" t="str">
        <f>IF(SUM('Angaben Stationen'!W29:Y29)=3,'Angaben Stationen'!D29,"")</f>
        <v/>
      </c>
      <c r="F17" t="str">
        <f>IF(SUM('Angaben Stationen'!W29:Y29)=3,'Angaben Stationen'!C29,"")</f>
        <v/>
      </c>
      <c r="G17" t="str">
        <f>IF(SUM('Angaben Stationen'!W29:Y29)=3,'Angaben Stationen'!E29,"")</f>
        <v/>
      </c>
    </row>
    <row r="18" spans="1:7" x14ac:dyDescent="0.25">
      <c r="A18" t="str">
        <f>IF(SUM('Angaben Stationen'!W30:Y30)=3,'Angaben KH-Standort'!$D$24,"")</f>
        <v/>
      </c>
      <c r="B18" t="str">
        <f>IF(SUM('Angaben Stationen'!W30:Y30)=3,'Angaben KH-Standort'!$D$25,"")</f>
        <v/>
      </c>
      <c r="C18" t="str">
        <f>IF(SUM('Angaben Stationen'!W30:Y30)=3,'Angaben KH-Standort'!$D$12,"")</f>
        <v/>
      </c>
      <c r="D18" t="s">
        <v>318</v>
      </c>
      <c r="E18" t="str">
        <f>IF(SUM('Angaben Stationen'!W30:Y30)=3,'Angaben Stationen'!D30,"")</f>
        <v/>
      </c>
      <c r="F18" t="str">
        <f>IF(SUM('Angaben Stationen'!W30:Y30)=3,'Angaben Stationen'!C30,"")</f>
        <v/>
      </c>
      <c r="G18" t="str">
        <f>IF(SUM('Angaben Stationen'!W30:Y30)=3,'Angaben Stationen'!E30,"")</f>
        <v/>
      </c>
    </row>
    <row r="19" spans="1:7" x14ac:dyDescent="0.25">
      <c r="A19" t="str">
        <f>IF(SUM('Angaben Stationen'!W31:Y31)=3,'Angaben KH-Standort'!$D$24,"")</f>
        <v/>
      </c>
      <c r="B19" t="str">
        <f>IF(SUM('Angaben Stationen'!W31:Y31)=3,'Angaben KH-Standort'!$D$25,"")</f>
        <v/>
      </c>
      <c r="C19" t="str">
        <f>IF(SUM('Angaben Stationen'!W31:Y31)=3,'Angaben KH-Standort'!$D$12,"")</f>
        <v/>
      </c>
      <c r="D19" t="s">
        <v>318</v>
      </c>
      <c r="E19" t="str">
        <f>IF(SUM('Angaben Stationen'!W31:Y31)=3,'Angaben Stationen'!D31,"")</f>
        <v/>
      </c>
      <c r="F19" t="str">
        <f>IF(SUM('Angaben Stationen'!W31:Y31)=3,'Angaben Stationen'!C31,"")</f>
        <v/>
      </c>
      <c r="G19" t="str">
        <f>IF(SUM('Angaben Stationen'!W31:Y31)=3,'Angaben Stationen'!E31,"")</f>
        <v/>
      </c>
    </row>
    <row r="20" spans="1:7" x14ac:dyDescent="0.25">
      <c r="A20" t="str">
        <f>IF(SUM('Angaben Stationen'!W32:Y32)=3,'Angaben KH-Standort'!$D$24,"")</f>
        <v/>
      </c>
      <c r="B20" t="str">
        <f>IF(SUM('Angaben Stationen'!W32:Y32)=3,'Angaben KH-Standort'!$D$25,"")</f>
        <v/>
      </c>
      <c r="C20" t="str">
        <f>IF(SUM('Angaben Stationen'!W32:Y32)=3,'Angaben KH-Standort'!$D$12,"")</f>
        <v/>
      </c>
      <c r="D20" t="s">
        <v>318</v>
      </c>
      <c r="E20" t="str">
        <f>IF(SUM('Angaben Stationen'!W32:Y32)=3,'Angaben Stationen'!D32,"")</f>
        <v/>
      </c>
      <c r="F20" t="str">
        <f>IF(SUM('Angaben Stationen'!W32:Y32)=3,'Angaben Stationen'!C32,"")</f>
        <v/>
      </c>
      <c r="G20" t="str">
        <f>IF(SUM('Angaben Stationen'!W32:Y32)=3,'Angaben Stationen'!E32,"")</f>
        <v/>
      </c>
    </row>
    <row r="21" spans="1:7" x14ac:dyDescent="0.25">
      <c r="A21" t="str">
        <f>IF(SUM('Angaben Stationen'!W33:Y33)=3,'Angaben KH-Standort'!$D$24,"")</f>
        <v/>
      </c>
      <c r="B21" t="str">
        <f>IF(SUM('Angaben Stationen'!W33:Y33)=3,'Angaben KH-Standort'!$D$25,"")</f>
        <v/>
      </c>
      <c r="C21" t="str">
        <f>IF(SUM('Angaben Stationen'!W33:Y33)=3,'Angaben KH-Standort'!$D$12,"")</f>
        <v/>
      </c>
      <c r="D21" t="s">
        <v>318</v>
      </c>
      <c r="E21" t="str">
        <f>IF(SUM('Angaben Stationen'!W33:Y33)=3,'Angaben Stationen'!D33,"")</f>
        <v/>
      </c>
      <c r="F21" t="str">
        <f>IF(SUM('Angaben Stationen'!W33:Y33)=3,'Angaben Stationen'!C33,"")</f>
        <v/>
      </c>
      <c r="G21" t="str">
        <f>IF(SUM('Angaben Stationen'!W33:Y33)=3,'Angaben Stationen'!E33,"")</f>
        <v/>
      </c>
    </row>
    <row r="22" spans="1:7" x14ac:dyDescent="0.25">
      <c r="A22" t="str">
        <f>IF(SUM('Angaben Stationen'!W34:Y34)=3,'Angaben KH-Standort'!$D$24,"")</f>
        <v/>
      </c>
      <c r="B22" t="str">
        <f>IF(SUM('Angaben Stationen'!W34:Y34)=3,'Angaben KH-Standort'!$D$25,"")</f>
        <v/>
      </c>
      <c r="C22" t="str">
        <f>IF(SUM('Angaben Stationen'!W34:Y34)=3,'Angaben KH-Standort'!$D$12,"")</f>
        <v/>
      </c>
      <c r="D22" t="s">
        <v>318</v>
      </c>
      <c r="E22" t="str">
        <f>IF(SUM('Angaben Stationen'!W34:Y34)=3,'Angaben Stationen'!D34,"")</f>
        <v/>
      </c>
      <c r="F22" t="str">
        <f>IF(SUM('Angaben Stationen'!W34:Y34)=3,'Angaben Stationen'!C34,"")</f>
        <v/>
      </c>
      <c r="G22" t="str">
        <f>IF(SUM('Angaben Stationen'!W34:Y34)=3,'Angaben Stationen'!E34,"")</f>
        <v/>
      </c>
    </row>
    <row r="23" spans="1:7" x14ac:dyDescent="0.25">
      <c r="A23" t="str">
        <f>IF(SUM('Angaben Stationen'!W35:Y35)=3,'Angaben KH-Standort'!$D$24,"")</f>
        <v/>
      </c>
      <c r="B23" t="str">
        <f>IF(SUM('Angaben Stationen'!W35:Y35)=3,'Angaben KH-Standort'!$D$25,"")</f>
        <v/>
      </c>
      <c r="C23" t="str">
        <f>IF(SUM('Angaben Stationen'!W35:Y35)=3,'Angaben KH-Standort'!$D$12,"")</f>
        <v/>
      </c>
      <c r="D23" t="s">
        <v>318</v>
      </c>
      <c r="E23" t="str">
        <f>IF(SUM('Angaben Stationen'!W35:Y35)=3,'Angaben Stationen'!D35,"")</f>
        <v/>
      </c>
      <c r="F23" t="str">
        <f>IF(SUM('Angaben Stationen'!W35:Y35)=3,'Angaben Stationen'!C35,"")</f>
        <v/>
      </c>
      <c r="G23" t="str">
        <f>IF(SUM('Angaben Stationen'!W35:Y35)=3,'Angaben Stationen'!E35,"")</f>
        <v/>
      </c>
    </row>
    <row r="24" spans="1:7" x14ac:dyDescent="0.25">
      <c r="A24" t="str">
        <f>IF(SUM('Angaben Stationen'!W36:Y36)=3,'Angaben KH-Standort'!$D$24,"")</f>
        <v/>
      </c>
      <c r="B24" t="str">
        <f>IF(SUM('Angaben Stationen'!W36:Y36)=3,'Angaben KH-Standort'!$D$25,"")</f>
        <v/>
      </c>
      <c r="C24" t="str">
        <f>IF(SUM('Angaben Stationen'!W36:Y36)=3,'Angaben KH-Standort'!$D$12,"")</f>
        <v/>
      </c>
      <c r="D24" t="s">
        <v>318</v>
      </c>
      <c r="E24" t="str">
        <f>IF(SUM('Angaben Stationen'!W36:Y36)=3,'Angaben Stationen'!D36,"")</f>
        <v/>
      </c>
      <c r="F24" t="str">
        <f>IF(SUM('Angaben Stationen'!W36:Y36)=3,'Angaben Stationen'!C36,"")</f>
        <v/>
      </c>
      <c r="G24" t="str">
        <f>IF(SUM('Angaben Stationen'!W36:Y36)=3,'Angaben Stationen'!E36,"")</f>
        <v/>
      </c>
    </row>
    <row r="25" spans="1:7" x14ac:dyDescent="0.25">
      <c r="A25" t="str">
        <f>IF(SUM('Angaben Stationen'!W37:Y37)=3,'Angaben KH-Standort'!$D$24,"")</f>
        <v/>
      </c>
      <c r="B25" t="str">
        <f>IF(SUM('Angaben Stationen'!W37:Y37)=3,'Angaben KH-Standort'!$D$25,"")</f>
        <v/>
      </c>
      <c r="C25" t="str">
        <f>IF(SUM('Angaben Stationen'!W37:Y37)=3,'Angaben KH-Standort'!$D$12,"")</f>
        <v/>
      </c>
      <c r="D25" t="s">
        <v>318</v>
      </c>
      <c r="E25" t="str">
        <f>IF(SUM('Angaben Stationen'!W37:Y37)=3,'Angaben Stationen'!D37,"")</f>
        <v/>
      </c>
      <c r="F25" t="str">
        <f>IF(SUM('Angaben Stationen'!W37:Y37)=3,'Angaben Stationen'!C37,"")</f>
        <v/>
      </c>
      <c r="G25" t="str">
        <f>IF(SUM('Angaben Stationen'!W37:Y37)=3,'Angaben Stationen'!E37,"")</f>
        <v/>
      </c>
    </row>
    <row r="26" spans="1:7" x14ac:dyDescent="0.25">
      <c r="A26" t="str">
        <f>IF(SUM('Angaben Stationen'!W38:Y38)=3,'Angaben KH-Standort'!$D$24,"")</f>
        <v/>
      </c>
      <c r="B26" t="str">
        <f>IF(SUM('Angaben Stationen'!W38:Y38)=3,'Angaben KH-Standort'!$D$25,"")</f>
        <v/>
      </c>
      <c r="C26" t="str">
        <f>IF(SUM('Angaben Stationen'!W38:Y38)=3,'Angaben KH-Standort'!$D$12,"")</f>
        <v/>
      </c>
      <c r="D26" t="s">
        <v>318</v>
      </c>
      <c r="E26" t="str">
        <f>IF(SUM('Angaben Stationen'!W38:Y38)=3,'Angaben Stationen'!D38,"")</f>
        <v/>
      </c>
      <c r="F26" t="str">
        <f>IF(SUM('Angaben Stationen'!W38:Y38)=3,'Angaben Stationen'!C38,"")</f>
        <v/>
      </c>
      <c r="G26" t="str">
        <f>IF(SUM('Angaben Stationen'!W38:Y38)=3,'Angaben Stationen'!E38,"")</f>
        <v/>
      </c>
    </row>
    <row r="27" spans="1:7" x14ac:dyDescent="0.25">
      <c r="A27" t="str">
        <f>IF(SUM('Angaben Stationen'!W39:Y39)=3,'Angaben KH-Standort'!$D$24,"")</f>
        <v/>
      </c>
      <c r="B27" t="str">
        <f>IF(SUM('Angaben Stationen'!W39:Y39)=3,'Angaben KH-Standort'!$D$25,"")</f>
        <v/>
      </c>
      <c r="C27" t="str">
        <f>IF(SUM('Angaben Stationen'!W39:Y39)=3,'Angaben KH-Standort'!$D$12,"")</f>
        <v/>
      </c>
      <c r="D27" t="s">
        <v>318</v>
      </c>
      <c r="E27" t="str">
        <f>IF(SUM('Angaben Stationen'!W39:Y39)=3,'Angaben Stationen'!D39,"")</f>
        <v/>
      </c>
      <c r="F27" t="str">
        <f>IF(SUM('Angaben Stationen'!W39:Y39)=3,'Angaben Stationen'!C39,"")</f>
        <v/>
      </c>
      <c r="G27" t="str">
        <f>IF(SUM('Angaben Stationen'!W39:Y39)=3,'Angaben Stationen'!E39,"")</f>
        <v/>
      </c>
    </row>
    <row r="28" spans="1:7" x14ac:dyDescent="0.25">
      <c r="A28" t="str">
        <f>IF(SUM('Angaben Stationen'!W40:Y40)=3,'Angaben KH-Standort'!$D$24,"")</f>
        <v/>
      </c>
      <c r="B28" t="str">
        <f>IF(SUM('Angaben Stationen'!W40:Y40)=3,'Angaben KH-Standort'!$D$25,"")</f>
        <v/>
      </c>
      <c r="C28" t="str">
        <f>IF(SUM('Angaben Stationen'!W40:Y40)=3,'Angaben KH-Standort'!$D$12,"")</f>
        <v/>
      </c>
      <c r="D28" t="s">
        <v>318</v>
      </c>
      <c r="E28" t="str">
        <f>IF(SUM('Angaben Stationen'!W40:Y40)=3,'Angaben Stationen'!D40,"")</f>
        <v/>
      </c>
      <c r="F28" t="str">
        <f>IF(SUM('Angaben Stationen'!W40:Y40)=3,'Angaben Stationen'!C40,"")</f>
        <v/>
      </c>
      <c r="G28" t="str">
        <f>IF(SUM('Angaben Stationen'!W40:Y40)=3,'Angaben Stationen'!E40,"")</f>
        <v/>
      </c>
    </row>
    <row r="29" spans="1:7" x14ac:dyDescent="0.25">
      <c r="A29" t="str">
        <f>IF(SUM('Angaben Stationen'!W41:Y41)=3,'Angaben KH-Standort'!$D$24,"")</f>
        <v/>
      </c>
      <c r="B29" t="str">
        <f>IF(SUM('Angaben Stationen'!W41:Y41)=3,'Angaben KH-Standort'!$D$25,"")</f>
        <v/>
      </c>
      <c r="C29" t="str">
        <f>IF(SUM('Angaben Stationen'!W41:Y41)=3,'Angaben KH-Standort'!$D$12,"")</f>
        <v/>
      </c>
      <c r="D29" t="s">
        <v>318</v>
      </c>
      <c r="E29" t="str">
        <f>IF(SUM('Angaben Stationen'!W41:Y41)=3,'Angaben Stationen'!D41,"")</f>
        <v/>
      </c>
      <c r="F29" t="str">
        <f>IF(SUM('Angaben Stationen'!W41:Y41)=3,'Angaben Stationen'!C41,"")</f>
        <v/>
      </c>
      <c r="G29" t="str">
        <f>IF(SUM('Angaben Stationen'!W41:Y41)=3,'Angaben Stationen'!E41,"")</f>
        <v/>
      </c>
    </row>
    <row r="30" spans="1:7" x14ac:dyDescent="0.25">
      <c r="A30" t="str">
        <f>IF(SUM('Angaben Stationen'!W42:Y42)=3,'Angaben KH-Standort'!$D$24,"")</f>
        <v/>
      </c>
      <c r="B30" t="str">
        <f>IF(SUM('Angaben Stationen'!W42:Y42)=3,'Angaben KH-Standort'!$D$25,"")</f>
        <v/>
      </c>
      <c r="C30" t="str">
        <f>IF(SUM('Angaben Stationen'!W42:Y42)=3,'Angaben KH-Standort'!$D$12,"")</f>
        <v/>
      </c>
      <c r="D30" t="s">
        <v>318</v>
      </c>
      <c r="E30" t="str">
        <f>IF(SUM('Angaben Stationen'!W42:Y42)=3,'Angaben Stationen'!D42,"")</f>
        <v/>
      </c>
      <c r="F30" t="str">
        <f>IF(SUM('Angaben Stationen'!W42:Y42)=3,'Angaben Stationen'!C42,"")</f>
        <v/>
      </c>
      <c r="G30" t="str">
        <f>IF(SUM('Angaben Stationen'!W42:Y42)=3,'Angaben Stationen'!E42,"")</f>
        <v/>
      </c>
    </row>
    <row r="31" spans="1:7" x14ac:dyDescent="0.25">
      <c r="A31" t="str">
        <f>IF(SUM('Angaben Stationen'!W43:Y43)=3,'Angaben KH-Standort'!$D$24,"")</f>
        <v/>
      </c>
      <c r="B31" t="str">
        <f>IF(SUM('Angaben Stationen'!W43:Y43)=3,'Angaben KH-Standort'!$D$25,"")</f>
        <v/>
      </c>
      <c r="C31" t="str">
        <f>IF(SUM('Angaben Stationen'!W43:Y43)=3,'Angaben KH-Standort'!$D$12,"")</f>
        <v/>
      </c>
      <c r="D31" t="s">
        <v>318</v>
      </c>
      <c r="E31" t="str">
        <f>IF(SUM('Angaben Stationen'!W43:Y43)=3,'Angaben Stationen'!D43,"")</f>
        <v/>
      </c>
      <c r="F31" t="str">
        <f>IF(SUM('Angaben Stationen'!W43:Y43)=3,'Angaben Stationen'!C43,"")</f>
        <v/>
      </c>
      <c r="G31" t="str">
        <f>IF(SUM('Angaben Stationen'!W43:Y43)=3,'Angaben Stationen'!E43,"")</f>
        <v/>
      </c>
    </row>
    <row r="32" spans="1:7" x14ac:dyDescent="0.25">
      <c r="A32" t="str">
        <f>IF(SUM('Angaben Stationen'!W44:Y44)=3,'Angaben KH-Standort'!$D$24,"")</f>
        <v/>
      </c>
      <c r="B32" t="str">
        <f>IF(SUM('Angaben Stationen'!W44:Y44)=3,'Angaben KH-Standort'!$D$25,"")</f>
        <v/>
      </c>
      <c r="C32" t="str">
        <f>IF(SUM('Angaben Stationen'!W44:Y44)=3,'Angaben KH-Standort'!$D$12,"")</f>
        <v/>
      </c>
      <c r="D32" t="s">
        <v>318</v>
      </c>
      <c r="E32" t="str">
        <f>IF(SUM('Angaben Stationen'!W44:Y44)=3,'Angaben Stationen'!D44,"")</f>
        <v/>
      </c>
      <c r="F32" t="str">
        <f>IF(SUM('Angaben Stationen'!W44:Y44)=3,'Angaben Stationen'!C44,"")</f>
        <v/>
      </c>
      <c r="G32" t="str">
        <f>IF(SUM('Angaben Stationen'!W44:Y44)=3,'Angaben Stationen'!E44,"")</f>
        <v/>
      </c>
    </row>
    <row r="33" spans="1:7" x14ac:dyDescent="0.25">
      <c r="A33" t="str">
        <f>IF(SUM('Angaben Stationen'!W45:Y45)=3,'Angaben KH-Standort'!$D$24,"")</f>
        <v/>
      </c>
      <c r="B33" t="str">
        <f>IF(SUM('Angaben Stationen'!W45:Y45)=3,'Angaben KH-Standort'!$D$25,"")</f>
        <v/>
      </c>
      <c r="C33" t="str">
        <f>IF(SUM('Angaben Stationen'!W45:Y45)=3,'Angaben KH-Standort'!$D$12,"")</f>
        <v/>
      </c>
      <c r="D33" t="s">
        <v>318</v>
      </c>
      <c r="E33" t="str">
        <f>IF(SUM('Angaben Stationen'!W45:Y45)=3,'Angaben Stationen'!D45,"")</f>
        <v/>
      </c>
      <c r="F33" t="str">
        <f>IF(SUM('Angaben Stationen'!W45:Y45)=3,'Angaben Stationen'!C45,"")</f>
        <v/>
      </c>
      <c r="G33" t="str">
        <f>IF(SUM('Angaben Stationen'!W45:Y45)=3,'Angaben Stationen'!E45,"")</f>
        <v/>
      </c>
    </row>
    <row r="34" spans="1:7" x14ac:dyDescent="0.25">
      <c r="A34" t="str">
        <f>IF(SUM('Angaben Stationen'!W46:Y46)=3,'Angaben KH-Standort'!$D$24,"")</f>
        <v/>
      </c>
      <c r="B34" t="str">
        <f>IF(SUM('Angaben Stationen'!W46:Y46)=3,'Angaben KH-Standort'!$D$25,"")</f>
        <v/>
      </c>
      <c r="C34" t="str">
        <f>IF(SUM('Angaben Stationen'!W46:Y46)=3,'Angaben KH-Standort'!$D$12,"")</f>
        <v/>
      </c>
      <c r="D34" t="s">
        <v>318</v>
      </c>
      <c r="E34" t="str">
        <f>IF(SUM('Angaben Stationen'!W46:Y46)=3,'Angaben Stationen'!D46,"")</f>
        <v/>
      </c>
      <c r="F34" t="str">
        <f>IF(SUM('Angaben Stationen'!W46:Y46)=3,'Angaben Stationen'!C46,"")</f>
        <v/>
      </c>
      <c r="G34" t="str">
        <f>IF(SUM('Angaben Stationen'!W46:Y46)=3,'Angaben Stationen'!E46,"")</f>
        <v/>
      </c>
    </row>
    <row r="35" spans="1:7" x14ac:dyDescent="0.25">
      <c r="A35" t="str">
        <f>IF(SUM('Angaben Stationen'!W47:Y47)=3,'Angaben KH-Standort'!$D$24,"")</f>
        <v/>
      </c>
      <c r="B35" t="str">
        <f>IF(SUM('Angaben Stationen'!W47:Y47)=3,'Angaben KH-Standort'!$D$25,"")</f>
        <v/>
      </c>
      <c r="C35" t="str">
        <f>IF(SUM('Angaben Stationen'!W47:Y47)=3,'Angaben KH-Standort'!$D$12,"")</f>
        <v/>
      </c>
      <c r="D35" t="s">
        <v>318</v>
      </c>
      <c r="E35" t="str">
        <f>IF(SUM('Angaben Stationen'!W47:Y47)=3,'Angaben Stationen'!D47,"")</f>
        <v/>
      </c>
      <c r="F35" t="str">
        <f>IF(SUM('Angaben Stationen'!W47:Y47)=3,'Angaben Stationen'!C47,"")</f>
        <v/>
      </c>
      <c r="G35" t="str">
        <f>IF(SUM('Angaben Stationen'!W47:Y47)=3,'Angaben Stationen'!E47,"")</f>
        <v/>
      </c>
    </row>
    <row r="36" spans="1:7" x14ac:dyDescent="0.25">
      <c r="A36" t="str">
        <f>IF(SUM('Angaben Stationen'!W48:Y48)=3,'Angaben KH-Standort'!$D$24,"")</f>
        <v/>
      </c>
      <c r="B36" t="str">
        <f>IF(SUM('Angaben Stationen'!W48:Y48)=3,'Angaben KH-Standort'!$D$25,"")</f>
        <v/>
      </c>
      <c r="C36" t="str">
        <f>IF(SUM('Angaben Stationen'!W48:Y48)=3,'Angaben KH-Standort'!$D$12,"")</f>
        <v/>
      </c>
      <c r="D36" t="s">
        <v>318</v>
      </c>
      <c r="E36" t="str">
        <f>IF(SUM('Angaben Stationen'!W48:Y48)=3,'Angaben Stationen'!D48,"")</f>
        <v/>
      </c>
      <c r="F36" t="str">
        <f>IF(SUM('Angaben Stationen'!W48:Y48)=3,'Angaben Stationen'!C48,"")</f>
        <v/>
      </c>
      <c r="G36" t="str">
        <f>IF(SUM('Angaben Stationen'!W48:Y48)=3,'Angaben Stationen'!E48,"")</f>
        <v/>
      </c>
    </row>
    <row r="37" spans="1:7" x14ac:dyDescent="0.25">
      <c r="A37" t="str">
        <f>IF(SUM('Angaben Stationen'!W49:Y49)=3,'Angaben KH-Standort'!$D$24,"")</f>
        <v/>
      </c>
      <c r="B37" t="str">
        <f>IF(SUM('Angaben Stationen'!W49:Y49)=3,'Angaben KH-Standort'!$D$25,"")</f>
        <v/>
      </c>
      <c r="C37" t="str">
        <f>IF(SUM('Angaben Stationen'!W49:Y49)=3,'Angaben KH-Standort'!$D$12,"")</f>
        <v/>
      </c>
      <c r="D37" t="s">
        <v>318</v>
      </c>
      <c r="E37" t="str">
        <f>IF(SUM('Angaben Stationen'!W49:Y49)=3,'Angaben Stationen'!D49,"")</f>
        <v/>
      </c>
      <c r="F37" t="str">
        <f>IF(SUM('Angaben Stationen'!W49:Y49)=3,'Angaben Stationen'!C49,"")</f>
        <v/>
      </c>
      <c r="G37" t="str">
        <f>IF(SUM('Angaben Stationen'!W49:Y49)=3,'Angaben Stationen'!E49,"")</f>
        <v/>
      </c>
    </row>
    <row r="38" spans="1:7" x14ac:dyDescent="0.25">
      <c r="A38" t="str">
        <f>IF(SUM('Angaben Stationen'!W50:Y50)=3,'Angaben KH-Standort'!$D$24,"")</f>
        <v/>
      </c>
      <c r="B38" t="str">
        <f>IF(SUM('Angaben Stationen'!W50:Y50)=3,'Angaben KH-Standort'!$D$25,"")</f>
        <v/>
      </c>
      <c r="C38" t="str">
        <f>IF(SUM('Angaben Stationen'!W50:Y50)=3,'Angaben KH-Standort'!$D$12,"")</f>
        <v/>
      </c>
      <c r="D38" t="s">
        <v>318</v>
      </c>
      <c r="E38" t="str">
        <f>IF(SUM('Angaben Stationen'!W50:Y50)=3,'Angaben Stationen'!D50,"")</f>
        <v/>
      </c>
      <c r="F38" t="str">
        <f>IF(SUM('Angaben Stationen'!W50:Y50)=3,'Angaben Stationen'!C50,"")</f>
        <v/>
      </c>
      <c r="G38" t="str">
        <f>IF(SUM('Angaben Stationen'!W50:Y50)=3,'Angaben Stationen'!E50,"")</f>
        <v/>
      </c>
    </row>
    <row r="39" spans="1:7" x14ac:dyDescent="0.25">
      <c r="A39" t="str">
        <f>IF(SUM('Angaben Stationen'!W51:Y51)=3,'Angaben KH-Standort'!$D$24,"")</f>
        <v/>
      </c>
      <c r="B39" t="str">
        <f>IF(SUM('Angaben Stationen'!W51:Y51)=3,'Angaben KH-Standort'!$D$25,"")</f>
        <v/>
      </c>
      <c r="C39" t="str">
        <f>IF(SUM('Angaben Stationen'!W51:Y51)=3,'Angaben KH-Standort'!$D$12,"")</f>
        <v/>
      </c>
      <c r="D39" t="s">
        <v>318</v>
      </c>
      <c r="E39" t="str">
        <f>IF(SUM('Angaben Stationen'!W51:Y51)=3,'Angaben Stationen'!D51,"")</f>
        <v/>
      </c>
      <c r="F39" t="str">
        <f>IF(SUM('Angaben Stationen'!W51:Y51)=3,'Angaben Stationen'!C51,"")</f>
        <v/>
      </c>
      <c r="G39" t="str">
        <f>IF(SUM('Angaben Stationen'!W51:Y51)=3,'Angaben Stationen'!E51,"")</f>
        <v/>
      </c>
    </row>
    <row r="40" spans="1:7" x14ac:dyDescent="0.25">
      <c r="A40" t="str">
        <f>IF(SUM('Angaben Stationen'!W52:Y52)=3,'Angaben KH-Standort'!$D$24,"")</f>
        <v/>
      </c>
      <c r="B40" t="str">
        <f>IF(SUM('Angaben Stationen'!W52:Y52)=3,'Angaben KH-Standort'!$D$25,"")</f>
        <v/>
      </c>
      <c r="C40" t="str">
        <f>IF(SUM('Angaben Stationen'!W52:Y52)=3,'Angaben KH-Standort'!$D$12,"")</f>
        <v/>
      </c>
      <c r="D40" t="s">
        <v>318</v>
      </c>
      <c r="E40" t="str">
        <f>IF(SUM('Angaben Stationen'!W52:Y52)=3,'Angaben Stationen'!D52,"")</f>
        <v/>
      </c>
      <c r="F40" t="str">
        <f>IF(SUM('Angaben Stationen'!W52:Y52)=3,'Angaben Stationen'!C52,"")</f>
        <v/>
      </c>
      <c r="G40" t="str">
        <f>IF(SUM('Angaben Stationen'!W52:Y52)=3,'Angaben Stationen'!E52,"")</f>
        <v/>
      </c>
    </row>
    <row r="41" spans="1:7" x14ac:dyDescent="0.25">
      <c r="A41" t="str">
        <f>IF(SUM('Angaben Stationen'!W53:Y53)=3,'Angaben KH-Standort'!$D$24,"")</f>
        <v/>
      </c>
      <c r="B41" t="str">
        <f>IF(SUM('Angaben Stationen'!W53:Y53)=3,'Angaben KH-Standort'!$D$25,"")</f>
        <v/>
      </c>
      <c r="C41" t="str">
        <f>IF(SUM('Angaben Stationen'!W53:Y53)=3,'Angaben KH-Standort'!$D$12,"")</f>
        <v/>
      </c>
      <c r="D41" t="s">
        <v>318</v>
      </c>
      <c r="E41" t="str">
        <f>IF(SUM('Angaben Stationen'!W53:Y53)=3,'Angaben Stationen'!D53,"")</f>
        <v/>
      </c>
      <c r="F41" t="str">
        <f>IF(SUM('Angaben Stationen'!W53:Y53)=3,'Angaben Stationen'!C53,"")</f>
        <v/>
      </c>
      <c r="G41" t="str">
        <f>IF(SUM('Angaben Stationen'!W53:Y53)=3,'Angaben Stationen'!E53,"")</f>
        <v/>
      </c>
    </row>
    <row r="42" spans="1:7" x14ac:dyDescent="0.25">
      <c r="A42" t="str">
        <f>IF(SUM('Angaben Stationen'!W54:Y54)=3,'Angaben KH-Standort'!$D$24,"")</f>
        <v/>
      </c>
      <c r="B42" t="str">
        <f>IF(SUM('Angaben Stationen'!W54:Y54)=3,'Angaben KH-Standort'!$D$25,"")</f>
        <v/>
      </c>
      <c r="C42" t="str">
        <f>IF(SUM('Angaben Stationen'!W54:Y54)=3,'Angaben KH-Standort'!$D$12,"")</f>
        <v/>
      </c>
      <c r="D42" t="s">
        <v>318</v>
      </c>
      <c r="E42" t="str">
        <f>IF(SUM('Angaben Stationen'!W54:Y54)=3,'Angaben Stationen'!D54,"")</f>
        <v/>
      </c>
      <c r="F42" t="str">
        <f>IF(SUM('Angaben Stationen'!W54:Y54)=3,'Angaben Stationen'!C54,"")</f>
        <v/>
      </c>
      <c r="G42" t="str">
        <f>IF(SUM('Angaben Stationen'!W54:Y54)=3,'Angaben Stationen'!E54,"")</f>
        <v/>
      </c>
    </row>
    <row r="43" spans="1:7" x14ac:dyDescent="0.25">
      <c r="A43" t="str">
        <f>IF(SUM('Angaben Stationen'!W55:Y55)=3,'Angaben KH-Standort'!$D$24,"")</f>
        <v/>
      </c>
      <c r="B43" t="str">
        <f>IF(SUM('Angaben Stationen'!W55:Y55)=3,'Angaben KH-Standort'!$D$25,"")</f>
        <v/>
      </c>
      <c r="C43" t="str">
        <f>IF(SUM('Angaben Stationen'!W55:Y55)=3,'Angaben KH-Standort'!$D$12,"")</f>
        <v/>
      </c>
      <c r="D43" t="s">
        <v>318</v>
      </c>
      <c r="E43" t="str">
        <f>IF(SUM('Angaben Stationen'!W55:Y55)=3,'Angaben Stationen'!D55,"")</f>
        <v/>
      </c>
      <c r="F43" t="str">
        <f>IF(SUM('Angaben Stationen'!W55:Y55)=3,'Angaben Stationen'!C55,"")</f>
        <v/>
      </c>
      <c r="G43" t="str">
        <f>IF(SUM('Angaben Stationen'!W55:Y55)=3,'Angaben Stationen'!E55,"")</f>
        <v/>
      </c>
    </row>
    <row r="44" spans="1:7" x14ac:dyDescent="0.25">
      <c r="A44" t="str">
        <f>IF(SUM('Angaben Stationen'!W56:Y56)=3,'Angaben KH-Standort'!$D$24,"")</f>
        <v/>
      </c>
      <c r="B44" t="str">
        <f>IF(SUM('Angaben Stationen'!W56:Y56)=3,'Angaben KH-Standort'!$D$25,"")</f>
        <v/>
      </c>
      <c r="C44" t="str">
        <f>IF(SUM('Angaben Stationen'!W56:Y56)=3,'Angaben KH-Standort'!$D$12,"")</f>
        <v/>
      </c>
      <c r="D44" t="s">
        <v>318</v>
      </c>
      <c r="E44" t="str">
        <f>IF(SUM('Angaben Stationen'!W56:Y56)=3,'Angaben Stationen'!D56,"")</f>
        <v/>
      </c>
      <c r="F44" t="str">
        <f>IF(SUM('Angaben Stationen'!W56:Y56)=3,'Angaben Stationen'!C56,"")</f>
        <v/>
      </c>
      <c r="G44" t="str">
        <f>IF(SUM('Angaben Stationen'!W56:Y56)=3,'Angaben Stationen'!E56,"")</f>
        <v/>
      </c>
    </row>
    <row r="45" spans="1:7" x14ac:dyDescent="0.25">
      <c r="A45" t="str">
        <f>IF(SUM('Angaben Stationen'!W57:Y57)=3,'Angaben KH-Standort'!$D$24,"")</f>
        <v/>
      </c>
      <c r="B45" t="str">
        <f>IF(SUM('Angaben Stationen'!W57:Y57)=3,'Angaben KH-Standort'!$D$25,"")</f>
        <v/>
      </c>
      <c r="C45" t="str">
        <f>IF(SUM('Angaben Stationen'!W57:Y57)=3,'Angaben KH-Standort'!$D$12,"")</f>
        <v/>
      </c>
      <c r="D45" t="s">
        <v>318</v>
      </c>
      <c r="E45" t="str">
        <f>IF(SUM('Angaben Stationen'!W57:Y57)=3,'Angaben Stationen'!D57,"")</f>
        <v/>
      </c>
      <c r="F45" t="str">
        <f>IF(SUM('Angaben Stationen'!W57:Y57)=3,'Angaben Stationen'!C57,"")</f>
        <v/>
      </c>
      <c r="G45" t="str">
        <f>IF(SUM('Angaben Stationen'!W57:Y57)=3,'Angaben Stationen'!E57,"")</f>
        <v/>
      </c>
    </row>
    <row r="46" spans="1:7" x14ac:dyDescent="0.25">
      <c r="A46" t="str">
        <f>IF(SUM('Angaben Stationen'!W58:Y58)=3,'Angaben KH-Standort'!$D$24,"")</f>
        <v/>
      </c>
      <c r="B46" t="str">
        <f>IF(SUM('Angaben Stationen'!W58:Y58)=3,'Angaben KH-Standort'!$D$25,"")</f>
        <v/>
      </c>
      <c r="C46" t="str">
        <f>IF(SUM('Angaben Stationen'!W58:Y58)=3,'Angaben KH-Standort'!$D$12,"")</f>
        <v/>
      </c>
      <c r="D46" t="s">
        <v>318</v>
      </c>
      <c r="E46" t="str">
        <f>IF(SUM('Angaben Stationen'!W58:Y58)=3,'Angaben Stationen'!D58,"")</f>
        <v/>
      </c>
      <c r="F46" t="str">
        <f>IF(SUM('Angaben Stationen'!W58:Y58)=3,'Angaben Stationen'!C58,"")</f>
        <v/>
      </c>
      <c r="G46" t="str">
        <f>IF(SUM('Angaben Stationen'!W58:Y58)=3,'Angaben Stationen'!E58,"")</f>
        <v/>
      </c>
    </row>
    <row r="47" spans="1:7" x14ac:dyDescent="0.25">
      <c r="A47" t="str">
        <f>IF(SUM('Angaben Stationen'!W59:Y59)=3,'Angaben KH-Standort'!$D$24,"")</f>
        <v/>
      </c>
      <c r="B47" t="str">
        <f>IF(SUM('Angaben Stationen'!W59:Y59)=3,'Angaben KH-Standort'!$D$25,"")</f>
        <v/>
      </c>
      <c r="C47" t="str">
        <f>IF(SUM('Angaben Stationen'!W59:Y59)=3,'Angaben KH-Standort'!$D$12,"")</f>
        <v/>
      </c>
      <c r="D47" t="s">
        <v>318</v>
      </c>
      <c r="E47" t="str">
        <f>IF(SUM('Angaben Stationen'!W59:Y59)=3,'Angaben Stationen'!D59,"")</f>
        <v/>
      </c>
      <c r="F47" t="str">
        <f>IF(SUM('Angaben Stationen'!W59:Y59)=3,'Angaben Stationen'!C59,"")</f>
        <v/>
      </c>
      <c r="G47" t="str">
        <f>IF(SUM('Angaben Stationen'!W59:Y59)=3,'Angaben Stationen'!E59,"")</f>
        <v/>
      </c>
    </row>
    <row r="48" spans="1:7" x14ac:dyDescent="0.25">
      <c r="A48" t="str">
        <f>IF(SUM('Angaben Stationen'!W60:Y60)=3,'Angaben KH-Standort'!$D$24,"")</f>
        <v/>
      </c>
      <c r="B48" t="str">
        <f>IF(SUM('Angaben Stationen'!W60:Y60)=3,'Angaben KH-Standort'!$D$25,"")</f>
        <v/>
      </c>
      <c r="C48" t="str">
        <f>IF(SUM('Angaben Stationen'!W60:Y60)=3,'Angaben KH-Standort'!$D$12,"")</f>
        <v/>
      </c>
      <c r="D48" t="s">
        <v>318</v>
      </c>
      <c r="E48" t="str">
        <f>IF(SUM('Angaben Stationen'!W60:Y60)=3,'Angaben Stationen'!D60,"")</f>
        <v/>
      </c>
      <c r="F48" t="str">
        <f>IF(SUM('Angaben Stationen'!W60:Y60)=3,'Angaben Stationen'!C60,"")</f>
        <v/>
      </c>
      <c r="G48" t="str">
        <f>IF(SUM('Angaben Stationen'!W60:Y60)=3,'Angaben Stationen'!E60,"")</f>
        <v/>
      </c>
    </row>
    <row r="49" spans="1:7" x14ac:dyDescent="0.25">
      <c r="A49" t="str">
        <f>IF(SUM('Angaben Stationen'!W61:Y61)=3,'Angaben KH-Standort'!$D$24,"")</f>
        <v/>
      </c>
      <c r="B49" t="str">
        <f>IF(SUM('Angaben Stationen'!W61:Y61)=3,'Angaben KH-Standort'!$D$25,"")</f>
        <v/>
      </c>
      <c r="C49" t="str">
        <f>IF(SUM('Angaben Stationen'!W61:Y61)=3,'Angaben KH-Standort'!$D$12,"")</f>
        <v/>
      </c>
      <c r="D49" t="s">
        <v>318</v>
      </c>
      <c r="E49" t="str">
        <f>IF(SUM('Angaben Stationen'!W61:Y61)=3,'Angaben Stationen'!D61,"")</f>
        <v/>
      </c>
      <c r="F49" t="str">
        <f>IF(SUM('Angaben Stationen'!W61:Y61)=3,'Angaben Stationen'!C61,"")</f>
        <v/>
      </c>
      <c r="G49" t="str">
        <f>IF(SUM('Angaben Stationen'!W61:Y61)=3,'Angaben Stationen'!E61,"")</f>
        <v/>
      </c>
    </row>
    <row r="50" spans="1:7" x14ac:dyDescent="0.25">
      <c r="A50" t="str">
        <f>IF(SUM('Angaben Stationen'!W62:Y62)=3,'Angaben KH-Standort'!$D$24,"")</f>
        <v/>
      </c>
      <c r="B50" t="str">
        <f>IF(SUM('Angaben Stationen'!W62:Y62)=3,'Angaben KH-Standort'!$D$25,"")</f>
        <v/>
      </c>
      <c r="C50" t="str">
        <f>IF(SUM('Angaben Stationen'!W62:Y62)=3,'Angaben KH-Standort'!$D$12,"")</f>
        <v/>
      </c>
      <c r="D50" t="s">
        <v>318</v>
      </c>
      <c r="E50" t="str">
        <f>IF(SUM('Angaben Stationen'!W62:Y62)=3,'Angaben Stationen'!D62,"")</f>
        <v/>
      </c>
      <c r="F50" t="str">
        <f>IF(SUM('Angaben Stationen'!W62:Y62)=3,'Angaben Stationen'!C62,"")</f>
        <v/>
      </c>
      <c r="G50" t="str">
        <f>IF(SUM('Angaben Stationen'!W62:Y62)=3,'Angaben Stationen'!E62,"")</f>
        <v/>
      </c>
    </row>
    <row r="51" spans="1:7" x14ac:dyDescent="0.25">
      <c r="A51" t="str">
        <f>IF(SUM('Angaben Stationen'!W63:Y63)=3,'Angaben KH-Standort'!$D$24,"")</f>
        <v/>
      </c>
      <c r="B51" t="str">
        <f>IF(SUM('Angaben Stationen'!W63:Y63)=3,'Angaben KH-Standort'!$D$25,"")</f>
        <v/>
      </c>
      <c r="C51" t="str">
        <f>IF(SUM('Angaben Stationen'!W63:Y63)=3,'Angaben KH-Standort'!$D$12,"")</f>
        <v/>
      </c>
      <c r="D51" t="s">
        <v>318</v>
      </c>
      <c r="E51" t="str">
        <f>IF(SUM('Angaben Stationen'!W63:Y63)=3,'Angaben Stationen'!D63,"")</f>
        <v/>
      </c>
      <c r="F51" t="str">
        <f>IF(SUM('Angaben Stationen'!W63:Y63)=3,'Angaben Stationen'!C63,"")</f>
        <v/>
      </c>
      <c r="G51" t="str">
        <f>IF(SUM('Angaben Stationen'!W63:Y63)=3,'Angaben Stationen'!E63,"")</f>
        <v/>
      </c>
    </row>
    <row r="52" spans="1:7" x14ac:dyDescent="0.25">
      <c r="A52" t="str">
        <f>IF(SUM('Angaben Stationen'!W64:Y64)=3,'Angaben KH-Standort'!$D$24,"")</f>
        <v/>
      </c>
      <c r="B52" t="str">
        <f>IF(SUM('Angaben Stationen'!W64:Y64)=3,'Angaben KH-Standort'!$D$25,"")</f>
        <v/>
      </c>
      <c r="C52" t="str">
        <f>IF(SUM('Angaben Stationen'!W64:Y64)=3,'Angaben KH-Standort'!$D$12,"")</f>
        <v/>
      </c>
      <c r="D52" t="s">
        <v>318</v>
      </c>
      <c r="E52" t="str">
        <f>IF(SUM('Angaben Stationen'!W64:Y64)=3,'Angaben Stationen'!D64,"")</f>
        <v/>
      </c>
      <c r="F52" t="str">
        <f>IF(SUM('Angaben Stationen'!W64:Y64)=3,'Angaben Stationen'!C64,"")</f>
        <v/>
      </c>
      <c r="G52" t="str">
        <f>IF(SUM('Angaben Stationen'!W64:Y64)=3,'Angaben Stationen'!E64,"")</f>
        <v/>
      </c>
    </row>
    <row r="53" spans="1:7" x14ac:dyDescent="0.25">
      <c r="A53" t="str">
        <f>IF(SUM('Angaben Stationen'!W65:Y65)=3,'Angaben KH-Standort'!$D$24,"")</f>
        <v/>
      </c>
      <c r="B53" t="str">
        <f>IF(SUM('Angaben Stationen'!W65:Y65)=3,'Angaben KH-Standort'!$D$25,"")</f>
        <v/>
      </c>
      <c r="C53" t="str">
        <f>IF(SUM('Angaben Stationen'!W65:Y65)=3,'Angaben KH-Standort'!$D$12,"")</f>
        <v/>
      </c>
      <c r="D53" t="s">
        <v>318</v>
      </c>
      <c r="E53" t="str">
        <f>IF(SUM('Angaben Stationen'!W65:Y65)=3,'Angaben Stationen'!D65,"")</f>
        <v/>
      </c>
      <c r="F53" t="str">
        <f>IF(SUM('Angaben Stationen'!W65:Y65)=3,'Angaben Stationen'!C65,"")</f>
        <v/>
      </c>
      <c r="G53" t="str">
        <f>IF(SUM('Angaben Stationen'!W65:Y65)=3,'Angaben Stationen'!E65,"")</f>
        <v/>
      </c>
    </row>
    <row r="54" spans="1:7" x14ac:dyDescent="0.25">
      <c r="A54" t="str">
        <f>IF(SUM('Angaben Stationen'!W66:Y66)=3,'Angaben KH-Standort'!$D$24,"")</f>
        <v/>
      </c>
      <c r="B54" t="str">
        <f>IF(SUM('Angaben Stationen'!W66:Y66)=3,'Angaben KH-Standort'!$D$25,"")</f>
        <v/>
      </c>
      <c r="C54" t="str">
        <f>IF(SUM('Angaben Stationen'!W66:Y66)=3,'Angaben KH-Standort'!$D$12,"")</f>
        <v/>
      </c>
      <c r="D54" t="s">
        <v>318</v>
      </c>
      <c r="E54" t="str">
        <f>IF(SUM('Angaben Stationen'!W66:Y66)=3,'Angaben Stationen'!D66,"")</f>
        <v/>
      </c>
      <c r="F54" t="str">
        <f>IF(SUM('Angaben Stationen'!W66:Y66)=3,'Angaben Stationen'!C66,"")</f>
        <v/>
      </c>
      <c r="G54" t="str">
        <f>IF(SUM('Angaben Stationen'!W66:Y66)=3,'Angaben Stationen'!E66,"")</f>
        <v/>
      </c>
    </row>
    <row r="55" spans="1:7" x14ac:dyDescent="0.25">
      <c r="A55" t="str">
        <f>IF(SUM('Angaben Stationen'!W67:Y67)=3,'Angaben KH-Standort'!$D$24,"")</f>
        <v/>
      </c>
      <c r="B55" t="str">
        <f>IF(SUM('Angaben Stationen'!W67:Y67)=3,'Angaben KH-Standort'!$D$25,"")</f>
        <v/>
      </c>
      <c r="C55" t="str">
        <f>IF(SUM('Angaben Stationen'!W67:Y67)=3,'Angaben KH-Standort'!$D$12,"")</f>
        <v/>
      </c>
      <c r="D55" t="s">
        <v>318</v>
      </c>
      <c r="E55" t="str">
        <f>IF(SUM('Angaben Stationen'!W67:Y67)=3,'Angaben Stationen'!D67,"")</f>
        <v/>
      </c>
      <c r="F55" t="str">
        <f>IF(SUM('Angaben Stationen'!W67:Y67)=3,'Angaben Stationen'!C67,"")</f>
        <v/>
      </c>
      <c r="G55" t="str">
        <f>IF(SUM('Angaben Stationen'!W67:Y67)=3,'Angaben Stationen'!E67,"")</f>
        <v/>
      </c>
    </row>
    <row r="56" spans="1:7" x14ac:dyDescent="0.25">
      <c r="A56" t="str">
        <f>IF(SUM('Angaben Stationen'!W68:Y68)=3,'Angaben KH-Standort'!$D$24,"")</f>
        <v/>
      </c>
      <c r="B56" t="str">
        <f>IF(SUM('Angaben Stationen'!W68:Y68)=3,'Angaben KH-Standort'!$D$25,"")</f>
        <v/>
      </c>
      <c r="C56" t="str">
        <f>IF(SUM('Angaben Stationen'!W68:Y68)=3,'Angaben KH-Standort'!$D$12,"")</f>
        <v/>
      </c>
      <c r="D56" t="s">
        <v>318</v>
      </c>
      <c r="E56" t="str">
        <f>IF(SUM('Angaben Stationen'!W68:Y68)=3,'Angaben Stationen'!D68,"")</f>
        <v/>
      </c>
      <c r="F56" t="str">
        <f>IF(SUM('Angaben Stationen'!W68:Y68)=3,'Angaben Stationen'!C68,"")</f>
        <v/>
      </c>
      <c r="G56" t="str">
        <f>IF(SUM('Angaben Stationen'!W68:Y68)=3,'Angaben Stationen'!E68,"")</f>
        <v/>
      </c>
    </row>
    <row r="57" spans="1:7" x14ac:dyDescent="0.25">
      <c r="A57" t="str">
        <f>IF(SUM('Angaben Stationen'!W69:Y69)=3,'Angaben KH-Standort'!$D$24,"")</f>
        <v/>
      </c>
      <c r="B57" t="str">
        <f>IF(SUM('Angaben Stationen'!W69:Y69)=3,'Angaben KH-Standort'!$D$25,"")</f>
        <v/>
      </c>
      <c r="C57" t="str">
        <f>IF(SUM('Angaben Stationen'!W69:Y69)=3,'Angaben KH-Standort'!$D$12,"")</f>
        <v/>
      </c>
      <c r="D57" t="s">
        <v>318</v>
      </c>
      <c r="E57" t="str">
        <f>IF(SUM('Angaben Stationen'!W69:Y69)=3,'Angaben Stationen'!D69,"")</f>
        <v/>
      </c>
      <c r="F57" t="str">
        <f>IF(SUM('Angaben Stationen'!W69:Y69)=3,'Angaben Stationen'!C69,"")</f>
        <v/>
      </c>
      <c r="G57" t="str">
        <f>IF(SUM('Angaben Stationen'!W69:Y69)=3,'Angaben Stationen'!E69,"")</f>
        <v/>
      </c>
    </row>
    <row r="58" spans="1:7" x14ac:dyDescent="0.25">
      <c r="A58" t="str">
        <f>IF(SUM('Angaben Stationen'!W70:Y70)=3,'Angaben KH-Standort'!$D$24,"")</f>
        <v/>
      </c>
      <c r="B58" t="str">
        <f>IF(SUM('Angaben Stationen'!W70:Y70)=3,'Angaben KH-Standort'!$D$25,"")</f>
        <v/>
      </c>
      <c r="C58" t="str">
        <f>IF(SUM('Angaben Stationen'!W70:Y70)=3,'Angaben KH-Standort'!$D$12,"")</f>
        <v/>
      </c>
      <c r="D58" t="s">
        <v>318</v>
      </c>
      <c r="E58" t="str">
        <f>IF(SUM('Angaben Stationen'!W70:Y70)=3,'Angaben Stationen'!D70,"")</f>
        <v/>
      </c>
      <c r="F58" t="str">
        <f>IF(SUM('Angaben Stationen'!W70:Y70)=3,'Angaben Stationen'!C70,"")</f>
        <v/>
      </c>
      <c r="G58" t="str">
        <f>IF(SUM('Angaben Stationen'!W70:Y70)=3,'Angaben Stationen'!E70,"")</f>
        <v/>
      </c>
    </row>
    <row r="59" spans="1:7" x14ac:dyDescent="0.25">
      <c r="A59" t="str">
        <f>IF(SUM('Angaben Stationen'!W71:Y71)=3,'Angaben KH-Standort'!$D$24,"")</f>
        <v/>
      </c>
      <c r="B59" t="str">
        <f>IF(SUM('Angaben Stationen'!W71:Y71)=3,'Angaben KH-Standort'!$D$25,"")</f>
        <v/>
      </c>
      <c r="C59" t="str">
        <f>IF(SUM('Angaben Stationen'!W71:Y71)=3,'Angaben KH-Standort'!$D$12,"")</f>
        <v/>
      </c>
      <c r="D59" t="s">
        <v>318</v>
      </c>
      <c r="E59" t="str">
        <f>IF(SUM('Angaben Stationen'!W71:Y71)=3,'Angaben Stationen'!D71,"")</f>
        <v/>
      </c>
      <c r="F59" t="str">
        <f>IF(SUM('Angaben Stationen'!W71:Y71)=3,'Angaben Stationen'!C71,"")</f>
        <v/>
      </c>
      <c r="G59" t="str">
        <f>IF(SUM('Angaben Stationen'!W71:Y71)=3,'Angaben Stationen'!E71,"")</f>
        <v/>
      </c>
    </row>
    <row r="60" spans="1:7" x14ac:dyDescent="0.25">
      <c r="A60" t="str">
        <f>IF(SUM('Angaben Stationen'!W72:Y72)=3,'Angaben KH-Standort'!$D$24,"")</f>
        <v/>
      </c>
      <c r="B60" t="str">
        <f>IF(SUM('Angaben Stationen'!W72:Y72)=3,'Angaben KH-Standort'!$D$25,"")</f>
        <v/>
      </c>
      <c r="C60" t="str">
        <f>IF(SUM('Angaben Stationen'!W72:Y72)=3,'Angaben KH-Standort'!$D$12,"")</f>
        <v/>
      </c>
      <c r="D60" t="s">
        <v>318</v>
      </c>
      <c r="E60" t="str">
        <f>IF(SUM('Angaben Stationen'!W72:Y72)=3,'Angaben Stationen'!D72,"")</f>
        <v/>
      </c>
      <c r="F60" t="str">
        <f>IF(SUM('Angaben Stationen'!W72:Y72)=3,'Angaben Stationen'!C72,"")</f>
        <v/>
      </c>
      <c r="G60" t="str">
        <f>IF(SUM('Angaben Stationen'!W72:Y72)=3,'Angaben Stationen'!E72,"")</f>
        <v/>
      </c>
    </row>
    <row r="61" spans="1:7" x14ac:dyDescent="0.25">
      <c r="A61" t="str">
        <f>IF(SUM('Angaben Stationen'!W73:Y73)=3,'Angaben KH-Standort'!$D$24,"")</f>
        <v/>
      </c>
      <c r="B61" t="str">
        <f>IF(SUM('Angaben Stationen'!W73:Y73)=3,'Angaben KH-Standort'!$D$25,"")</f>
        <v/>
      </c>
      <c r="C61" t="str">
        <f>IF(SUM('Angaben Stationen'!W73:Y73)=3,'Angaben KH-Standort'!$D$12,"")</f>
        <v/>
      </c>
      <c r="D61" t="s">
        <v>318</v>
      </c>
      <c r="E61" t="str">
        <f>IF(SUM('Angaben Stationen'!W73:Y73)=3,'Angaben Stationen'!D73,"")</f>
        <v/>
      </c>
      <c r="F61" t="str">
        <f>IF(SUM('Angaben Stationen'!W73:Y73)=3,'Angaben Stationen'!C73,"")</f>
        <v/>
      </c>
      <c r="G61" t="str">
        <f>IF(SUM('Angaben Stationen'!W73:Y73)=3,'Angaben Stationen'!E73,"")</f>
        <v/>
      </c>
    </row>
    <row r="62" spans="1:7" x14ac:dyDescent="0.25">
      <c r="A62" t="str">
        <f>IF(SUM('Angaben Stationen'!W74:Y74)=3,'Angaben KH-Standort'!$D$24,"")</f>
        <v/>
      </c>
      <c r="B62" t="str">
        <f>IF(SUM('Angaben Stationen'!W74:Y74)=3,'Angaben KH-Standort'!$D$25,"")</f>
        <v/>
      </c>
      <c r="C62" t="str">
        <f>IF(SUM('Angaben Stationen'!W74:Y74)=3,'Angaben KH-Standort'!$D$12,"")</f>
        <v/>
      </c>
      <c r="D62" t="s">
        <v>318</v>
      </c>
      <c r="E62" t="str">
        <f>IF(SUM('Angaben Stationen'!W74:Y74)=3,'Angaben Stationen'!D74,"")</f>
        <v/>
      </c>
      <c r="F62" t="str">
        <f>IF(SUM('Angaben Stationen'!W74:Y74)=3,'Angaben Stationen'!C74,"")</f>
        <v/>
      </c>
      <c r="G62" t="str">
        <f>IF(SUM('Angaben Stationen'!W74:Y74)=3,'Angaben Stationen'!E74,"")</f>
        <v/>
      </c>
    </row>
    <row r="63" spans="1:7" x14ac:dyDescent="0.25">
      <c r="A63" t="str">
        <f>IF(SUM('Angaben Stationen'!W75:Y75)=3,'Angaben KH-Standort'!$D$24,"")</f>
        <v/>
      </c>
      <c r="B63" t="str">
        <f>IF(SUM('Angaben Stationen'!W75:Y75)=3,'Angaben KH-Standort'!$D$25,"")</f>
        <v/>
      </c>
      <c r="C63" t="str">
        <f>IF(SUM('Angaben Stationen'!W75:Y75)=3,'Angaben KH-Standort'!$D$12,"")</f>
        <v/>
      </c>
      <c r="D63" t="s">
        <v>318</v>
      </c>
      <c r="E63" t="str">
        <f>IF(SUM('Angaben Stationen'!W75:Y75)=3,'Angaben Stationen'!D75,"")</f>
        <v/>
      </c>
      <c r="F63" t="str">
        <f>IF(SUM('Angaben Stationen'!W75:Y75)=3,'Angaben Stationen'!C75,"")</f>
        <v/>
      </c>
      <c r="G63" t="str">
        <f>IF(SUM('Angaben Stationen'!W75:Y75)=3,'Angaben Stationen'!E75,"")</f>
        <v/>
      </c>
    </row>
    <row r="64" spans="1:7" x14ac:dyDescent="0.25">
      <c r="A64" t="str">
        <f>IF(SUM('Angaben Stationen'!W76:Y76)=3,'Angaben KH-Standort'!$D$24,"")</f>
        <v/>
      </c>
      <c r="B64" t="str">
        <f>IF(SUM('Angaben Stationen'!W76:Y76)=3,'Angaben KH-Standort'!$D$25,"")</f>
        <v/>
      </c>
      <c r="C64" t="str">
        <f>IF(SUM('Angaben Stationen'!W76:Y76)=3,'Angaben KH-Standort'!$D$12,"")</f>
        <v/>
      </c>
      <c r="D64" t="s">
        <v>318</v>
      </c>
      <c r="E64" t="str">
        <f>IF(SUM('Angaben Stationen'!W76:Y76)=3,'Angaben Stationen'!D76,"")</f>
        <v/>
      </c>
      <c r="F64" t="str">
        <f>IF(SUM('Angaben Stationen'!W76:Y76)=3,'Angaben Stationen'!C76,"")</f>
        <v/>
      </c>
      <c r="G64" t="str">
        <f>IF(SUM('Angaben Stationen'!W76:Y76)=3,'Angaben Stationen'!E76,"")</f>
        <v/>
      </c>
    </row>
    <row r="65" spans="1:7" x14ac:dyDescent="0.25">
      <c r="A65" t="str">
        <f>IF(SUM('Angaben Stationen'!W77:Y77)=3,'Angaben KH-Standort'!$D$24,"")</f>
        <v/>
      </c>
      <c r="B65" t="str">
        <f>IF(SUM('Angaben Stationen'!W77:Y77)=3,'Angaben KH-Standort'!$D$25,"")</f>
        <v/>
      </c>
      <c r="C65" t="str">
        <f>IF(SUM('Angaben Stationen'!W77:Y77)=3,'Angaben KH-Standort'!$D$12,"")</f>
        <v/>
      </c>
      <c r="D65" t="s">
        <v>318</v>
      </c>
      <c r="E65" t="str">
        <f>IF(SUM('Angaben Stationen'!W77:Y77)=3,'Angaben Stationen'!D77,"")</f>
        <v/>
      </c>
      <c r="F65" t="str">
        <f>IF(SUM('Angaben Stationen'!W77:Y77)=3,'Angaben Stationen'!C77,"")</f>
        <v/>
      </c>
      <c r="G65" t="str">
        <f>IF(SUM('Angaben Stationen'!W77:Y77)=3,'Angaben Stationen'!E77,"")</f>
        <v/>
      </c>
    </row>
    <row r="66" spans="1:7" x14ac:dyDescent="0.25">
      <c r="A66" t="str">
        <f>IF(SUM('Angaben Stationen'!W78:Y78)=3,'Angaben KH-Standort'!$D$24,"")</f>
        <v/>
      </c>
      <c r="B66" t="str">
        <f>IF(SUM('Angaben Stationen'!W78:Y78)=3,'Angaben KH-Standort'!$D$25,"")</f>
        <v/>
      </c>
      <c r="C66" t="str">
        <f>IF(SUM('Angaben Stationen'!W78:Y78)=3,'Angaben KH-Standort'!$D$12,"")</f>
        <v/>
      </c>
      <c r="D66" t="s">
        <v>318</v>
      </c>
      <c r="E66" t="str">
        <f>IF(SUM('Angaben Stationen'!W78:Y78)=3,'Angaben Stationen'!D78,"")</f>
        <v/>
      </c>
      <c r="F66" t="str">
        <f>IF(SUM('Angaben Stationen'!W78:Y78)=3,'Angaben Stationen'!C78,"")</f>
        <v/>
      </c>
      <c r="G66" t="str">
        <f>IF(SUM('Angaben Stationen'!W78:Y78)=3,'Angaben Stationen'!E78,"")</f>
        <v/>
      </c>
    </row>
    <row r="67" spans="1:7" x14ac:dyDescent="0.25">
      <c r="A67" t="str">
        <f>IF(SUM('Angaben Stationen'!W79:Y79)=3,'Angaben KH-Standort'!$D$24,"")</f>
        <v/>
      </c>
      <c r="B67" t="str">
        <f>IF(SUM('Angaben Stationen'!W79:Y79)=3,'Angaben KH-Standort'!$D$25,"")</f>
        <v/>
      </c>
      <c r="C67" t="str">
        <f>IF(SUM('Angaben Stationen'!W79:Y79)=3,'Angaben KH-Standort'!$D$12,"")</f>
        <v/>
      </c>
      <c r="D67" t="s">
        <v>318</v>
      </c>
      <c r="E67" t="str">
        <f>IF(SUM('Angaben Stationen'!W79:Y79)=3,'Angaben Stationen'!D79,"")</f>
        <v/>
      </c>
      <c r="F67" t="str">
        <f>IF(SUM('Angaben Stationen'!W79:Y79)=3,'Angaben Stationen'!C79,"")</f>
        <v/>
      </c>
      <c r="G67" t="str">
        <f>IF(SUM('Angaben Stationen'!W79:Y79)=3,'Angaben Stationen'!E79,"")</f>
        <v/>
      </c>
    </row>
    <row r="68" spans="1:7" x14ac:dyDescent="0.25">
      <c r="A68" t="str">
        <f>IF(SUM('Angaben Stationen'!W80:Y80)=3,'Angaben KH-Standort'!$D$24,"")</f>
        <v/>
      </c>
      <c r="B68" t="str">
        <f>IF(SUM('Angaben Stationen'!W80:Y80)=3,'Angaben KH-Standort'!$D$25,"")</f>
        <v/>
      </c>
      <c r="C68" t="str">
        <f>IF(SUM('Angaben Stationen'!W80:Y80)=3,'Angaben KH-Standort'!$D$12,"")</f>
        <v/>
      </c>
      <c r="D68" t="s">
        <v>318</v>
      </c>
      <c r="E68" t="str">
        <f>IF(SUM('Angaben Stationen'!W80:Y80)=3,'Angaben Stationen'!D80,"")</f>
        <v/>
      </c>
      <c r="F68" t="str">
        <f>IF(SUM('Angaben Stationen'!W80:Y80)=3,'Angaben Stationen'!C80,"")</f>
        <v/>
      </c>
      <c r="G68" t="str">
        <f>IF(SUM('Angaben Stationen'!W80:Y80)=3,'Angaben Stationen'!E80,"")</f>
        <v/>
      </c>
    </row>
    <row r="69" spans="1:7" x14ac:dyDescent="0.25">
      <c r="A69" t="str">
        <f>IF(SUM('Angaben Stationen'!W81:Y81)=3,'Angaben KH-Standort'!$D$24,"")</f>
        <v/>
      </c>
      <c r="B69" t="str">
        <f>IF(SUM('Angaben Stationen'!W81:Y81)=3,'Angaben KH-Standort'!$D$25,"")</f>
        <v/>
      </c>
      <c r="C69" t="str">
        <f>IF(SUM('Angaben Stationen'!W81:Y81)=3,'Angaben KH-Standort'!$D$12,"")</f>
        <v/>
      </c>
      <c r="D69" t="s">
        <v>318</v>
      </c>
      <c r="E69" t="str">
        <f>IF(SUM('Angaben Stationen'!W81:Y81)=3,'Angaben Stationen'!D81,"")</f>
        <v/>
      </c>
      <c r="F69" t="str">
        <f>IF(SUM('Angaben Stationen'!W81:Y81)=3,'Angaben Stationen'!C81,"")</f>
        <v/>
      </c>
      <c r="G69" t="str">
        <f>IF(SUM('Angaben Stationen'!W81:Y81)=3,'Angaben Stationen'!E81,"")</f>
        <v/>
      </c>
    </row>
    <row r="70" spans="1:7" x14ac:dyDescent="0.25">
      <c r="A70" t="str">
        <f>IF(SUM('Angaben Stationen'!W82:Y82)=3,'Angaben KH-Standort'!$D$24,"")</f>
        <v/>
      </c>
      <c r="B70" t="str">
        <f>IF(SUM('Angaben Stationen'!W82:Y82)=3,'Angaben KH-Standort'!$D$25,"")</f>
        <v/>
      </c>
      <c r="C70" t="str">
        <f>IF(SUM('Angaben Stationen'!W82:Y82)=3,'Angaben KH-Standort'!$D$12,"")</f>
        <v/>
      </c>
      <c r="D70" t="s">
        <v>318</v>
      </c>
      <c r="E70" t="str">
        <f>IF(SUM('Angaben Stationen'!W82:Y82)=3,'Angaben Stationen'!D82,"")</f>
        <v/>
      </c>
      <c r="F70" t="str">
        <f>IF(SUM('Angaben Stationen'!W82:Y82)=3,'Angaben Stationen'!C82,"")</f>
        <v/>
      </c>
      <c r="G70" t="str">
        <f>IF(SUM('Angaben Stationen'!W82:Y82)=3,'Angaben Stationen'!E82,"")</f>
        <v/>
      </c>
    </row>
    <row r="71" spans="1:7" x14ac:dyDescent="0.25">
      <c r="A71" t="str">
        <f>IF(SUM('Angaben Stationen'!W83:Y83)=3,'Angaben KH-Standort'!$D$24,"")</f>
        <v/>
      </c>
      <c r="B71" t="str">
        <f>IF(SUM('Angaben Stationen'!W83:Y83)=3,'Angaben KH-Standort'!$D$25,"")</f>
        <v/>
      </c>
      <c r="C71" t="str">
        <f>IF(SUM('Angaben Stationen'!W83:Y83)=3,'Angaben KH-Standort'!$D$12,"")</f>
        <v/>
      </c>
      <c r="D71" t="s">
        <v>318</v>
      </c>
      <c r="E71" t="str">
        <f>IF(SUM('Angaben Stationen'!W83:Y83)=3,'Angaben Stationen'!D83,"")</f>
        <v/>
      </c>
      <c r="F71" t="str">
        <f>IF(SUM('Angaben Stationen'!W83:Y83)=3,'Angaben Stationen'!C83,"")</f>
        <v/>
      </c>
      <c r="G71" t="str">
        <f>IF(SUM('Angaben Stationen'!W83:Y83)=3,'Angaben Stationen'!E83,"")</f>
        <v/>
      </c>
    </row>
    <row r="72" spans="1:7" x14ac:dyDescent="0.25">
      <c r="A72" t="str">
        <f>IF(SUM('Angaben Stationen'!W84:Y84)=3,'Angaben KH-Standort'!$D$24,"")</f>
        <v/>
      </c>
      <c r="B72" t="str">
        <f>IF(SUM('Angaben Stationen'!W84:Y84)=3,'Angaben KH-Standort'!$D$25,"")</f>
        <v/>
      </c>
      <c r="C72" t="str">
        <f>IF(SUM('Angaben Stationen'!W84:Y84)=3,'Angaben KH-Standort'!$D$12,"")</f>
        <v/>
      </c>
      <c r="D72" t="s">
        <v>318</v>
      </c>
      <c r="E72" t="str">
        <f>IF(SUM('Angaben Stationen'!W84:Y84)=3,'Angaben Stationen'!D84,"")</f>
        <v/>
      </c>
      <c r="F72" t="str">
        <f>IF(SUM('Angaben Stationen'!W84:Y84)=3,'Angaben Stationen'!C84,"")</f>
        <v/>
      </c>
      <c r="G72" t="str">
        <f>IF(SUM('Angaben Stationen'!W84:Y84)=3,'Angaben Stationen'!E84,"")</f>
        <v/>
      </c>
    </row>
    <row r="73" spans="1:7" x14ac:dyDescent="0.25">
      <c r="A73" t="str">
        <f>IF(SUM('Angaben Stationen'!W85:Y85)=3,'Angaben KH-Standort'!$D$24,"")</f>
        <v/>
      </c>
      <c r="B73" t="str">
        <f>IF(SUM('Angaben Stationen'!W85:Y85)=3,'Angaben KH-Standort'!$D$25,"")</f>
        <v/>
      </c>
      <c r="C73" t="str">
        <f>IF(SUM('Angaben Stationen'!W85:Y85)=3,'Angaben KH-Standort'!$D$12,"")</f>
        <v/>
      </c>
      <c r="D73" t="s">
        <v>318</v>
      </c>
      <c r="E73" t="str">
        <f>IF(SUM('Angaben Stationen'!W85:Y85)=3,'Angaben Stationen'!D85,"")</f>
        <v/>
      </c>
      <c r="F73" t="str">
        <f>IF(SUM('Angaben Stationen'!W85:Y85)=3,'Angaben Stationen'!C85,"")</f>
        <v/>
      </c>
      <c r="G73" t="str">
        <f>IF(SUM('Angaben Stationen'!W85:Y85)=3,'Angaben Stationen'!E85,"")</f>
        <v/>
      </c>
    </row>
    <row r="74" spans="1:7" x14ac:dyDescent="0.25">
      <c r="A74" t="str">
        <f>IF(SUM('Angaben Stationen'!W86:Y86)=3,'Angaben KH-Standort'!$D$24,"")</f>
        <v/>
      </c>
      <c r="B74" t="str">
        <f>IF(SUM('Angaben Stationen'!W86:Y86)=3,'Angaben KH-Standort'!$D$25,"")</f>
        <v/>
      </c>
      <c r="C74" t="str">
        <f>IF(SUM('Angaben Stationen'!W86:Y86)=3,'Angaben KH-Standort'!$D$12,"")</f>
        <v/>
      </c>
      <c r="D74" t="s">
        <v>318</v>
      </c>
      <c r="E74" t="str">
        <f>IF(SUM('Angaben Stationen'!W86:Y86)=3,'Angaben Stationen'!D86,"")</f>
        <v/>
      </c>
      <c r="F74" t="str">
        <f>IF(SUM('Angaben Stationen'!W86:Y86)=3,'Angaben Stationen'!C86,"")</f>
        <v/>
      </c>
      <c r="G74" t="str">
        <f>IF(SUM('Angaben Stationen'!W86:Y86)=3,'Angaben Stationen'!E86,"")</f>
        <v/>
      </c>
    </row>
    <row r="75" spans="1:7" x14ac:dyDescent="0.25">
      <c r="A75" t="str">
        <f>IF(SUM('Angaben Stationen'!W87:Y87)=3,'Angaben KH-Standort'!$D$24,"")</f>
        <v/>
      </c>
      <c r="B75" t="str">
        <f>IF(SUM('Angaben Stationen'!W87:Y87)=3,'Angaben KH-Standort'!$D$25,"")</f>
        <v/>
      </c>
      <c r="C75" t="str">
        <f>IF(SUM('Angaben Stationen'!W87:Y87)=3,'Angaben KH-Standort'!$D$12,"")</f>
        <v/>
      </c>
      <c r="D75" t="s">
        <v>318</v>
      </c>
      <c r="E75" t="str">
        <f>IF(SUM('Angaben Stationen'!W87:Y87)=3,'Angaben Stationen'!D87,"")</f>
        <v/>
      </c>
      <c r="F75" t="str">
        <f>IF(SUM('Angaben Stationen'!W87:Y87)=3,'Angaben Stationen'!C87,"")</f>
        <v/>
      </c>
      <c r="G75" t="str">
        <f>IF(SUM('Angaben Stationen'!W87:Y87)=3,'Angaben Stationen'!E87,"")</f>
        <v/>
      </c>
    </row>
    <row r="76" spans="1:7" x14ac:dyDescent="0.25">
      <c r="A76" t="str">
        <f>IF(SUM('Angaben Stationen'!W88:Y88)=3,'Angaben KH-Standort'!$D$24,"")</f>
        <v/>
      </c>
      <c r="B76" t="str">
        <f>IF(SUM('Angaben Stationen'!W88:Y88)=3,'Angaben KH-Standort'!$D$25,"")</f>
        <v/>
      </c>
      <c r="C76" t="str">
        <f>IF(SUM('Angaben Stationen'!W88:Y88)=3,'Angaben KH-Standort'!$D$12,"")</f>
        <v/>
      </c>
      <c r="D76" t="s">
        <v>318</v>
      </c>
      <c r="E76" t="str">
        <f>IF(SUM('Angaben Stationen'!W88:Y88)=3,'Angaben Stationen'!D88,"")</f>
        <v/>
      </c>
      <c r="F76" t="str">
        <f>IF(SUM('Angaben Stationen'!W88:Y88)=3,'Angaben Stationen'!C88,"")</f>
        <v/>
      </c>
      <c r="G76" t="str">
        <f>IF(SUM('Angaben Stationen'!W88:Y88)=3,'Angaben Stationen'!E88,"")</f>
        <v/>
      </c>
    </row>
    <row r="77" spans="1:7" x14ac:dyDescent="0.25">
      <c r="A77" t="str">
        <f>IF(SUM('Angaben Stationen'!W89:Y89)=3,'Angaben KH-Standort'!$D$24,"")</f>
        <v/>
      </c>
      <c r="B77" t="str">
        <f>IF(SUM('Angaben Stationen'!W89:Y89)=3,'Angaben KH-Standort'!$D$25,"")</f>
        <v/>
      </c>
      <c r="C77" t="str">
        <f>IF(SUM('Angaben Stationen'!W89:Y89)=3,'Angaben KH-Standort'!$D$12,"")</f>
        <v/>
      </c>
      <c r="D77" t="s">
        <v>318</v>
      </c>
      <c r="E77" t="str">
        <f>IF(SUM('Angaben Stationen'!W89:Y89)=3,'Angaben Stationen'!D89,"")</f>
        <v/>
      </c>
      <c r="F77" t="str">
        <f>IF(SUM('Angaben Stationen'!W89:Y89)=3,'Angaben Stationen'!C89,"")</f>
        <v/>
      </c>
      <c r="G77" t="str">
        <f>IF(SUM('Angaben Stationen'!W89:Y89)=3,'Angaben Stationen'!E89,"")</f>
        <v/>
      </c>
    </row>
    <row r="78" spans="1:7" x14ac:dyDescent="0.25">
      <c r="A78" t="str">
        <f>IF(SUM('Angaben Stationen'!W90:Y90)=3,'Angaben KH-Standort'!$D$24,"")</f>
        <v/>
      </c>
      <c r="B78" t="str">
        <f>IF(SUM('Angaben Stationen'!W90:Y90)=3,'Angaben KH-Standort'!$D$25,"")</f>
        <v/>
      </c>
      <c r="C78" t="str">
        <f>IF(SUM('Angaben Stationen'!W90:Y90)=3,'Angaben KH-Standort'!$D$12,"")</f>
        <v/>
      </c>
      <c r="D78" t="s">
        <v>318</v>
      </c>
      <c r="E78" t="str">
        <f>IF(SUM('Angaben Stationen'!W90:Y90)=3,'Angaben Stationen'!D90,"")</f>
        <v/>
      </c>
      <c r="F78" t="str">
        <f>IF(SUM('Angaben Stationen'!W90:Y90)=3,'Angaben Stationen'!C90,"")</f>
        <v/>
      </c>
      <c r="G78" t="str">
        <f>IF(SUM('Angaben Stationen'!W90:Y90)=3,'Angaben Stationen'!E90,"")</f>
        <v/>
      </c>
    </row>
    <row r="79" spans="1:7" x14ac:dyDescent="0.25">
      <c r="A79" t="str">
        <f>IF(SUM('Angaben Stationen'!W91:Y91)=3,'Angaben KH-Standort'!$D$24,"")</f>
        <v/>
      </c>
      <c r="B79" t="str">
        <f>IF(SUM('Angaben Stationen'!W91:Y91)=3,'Angaben KH-Standort'!$D$25,"")</f>
        <v/>
      </c>
      <c r="C79" t="str">
        <f>IF(SUM('Angaben Stationen'!W91:Y91)=3,'Angaben KH-Standort'!$D$12,"")</f>
        <v/>
      </c>
      <c r="D79" t="s">
        <v>318</v>
      </c>
      <c r="E79" t="str">
        <f>IF(SUM('Angaben Stationen'!W91:Y91)=3,'Angaben Stationen'!D91,"")</f>
        <v/>
      </c>
      <c r="F79" t="str">
        <f>IF(SUM('Angaben Stationen'!W91:Y91)=3,'Angaben Stationen'!C91,"")</f>
        <v/>
      </c>
      <c r="G79" t="str">
        <f>IF(SUM('Angaben Stationen'!W91:Y91)=3,'Angaben Stationen'!E91,"")</f>
        <v/>
      </c>
    </row>
    <row r="80" spans="1:7" x14ac:dyDescent="0.25">
      <c r="A80" t="str">
        <f>IF(SUM('Angaben Stationen'!W92:Y92)=3,'Angaben KH-Standort'!$D$24,"")</f>
        <v/>
      </c>
      <c r="B80" t="str">
        <f>IF(SUM('Angaben Stationen'!W92:Y92)=3,'Angaben KH-Standort'!$D$25,"")</f>
        <v/>
      </c>
      <c r="C80" t="str">
        <f>IF(SUM('Angaben Stationen'!W92:Y92)=3,'Angaben KH-Standort'!$D$12,"")</f>
        <v/>
      </c>
      <c r="D80" t="s">
        <v>318</v>
      </c>
      <c r="E80" t="str">
        <f>IF(SUM('Angaben Stationen'!W92:Y92)=3,'Angaben Stationen'!D92,"")</f>
        <v/>
      </c>
      <c r="F80" t="str">
        <f>IF(SUM('Angaben Stationen'!W92:Y92)=3,'Angaben Stationen'!C92,"")</f>
        <v/>
      </c>
      <c r="G80" t="str">
        <f>IF(SUM('Angaben Stationen'!W92:Y92)=3,'Angaben Stationen'!E92,"")</f>
        <v/>
      </c>
    </row>
    <row r="81" spans="1:7" x14ac:dyDescent="0.25">
      <c r="A81" t="str">
        <f>IF(SUM('Angaben Stationen'!W93:Y93)=3,'Angaben KH-Standort'!$D$24,"")</f>
        <v/>
      </c>
      <c r="B81" t="str">
        <f>IF(SUM('Angaben Stationen'!W93:Y93)=3,'Angaben KH-Standort'!$D$25,"")</f>
        <v/>
      </c>
      <c r="C81" t="str">
        <f>IF(SUM('Angaben Stationen'!W93:Y93)=3,'Angaben KH-Standort'!$D$12,"")</f>
        <v/>
      </c>
      <c r="D81" t="s">
        <v>318</v>
      </c>
      <c r="E81" t="str">
        <f>IF(SUM('Angaben Stationen'!W93:Y93)=3,'Angaben Stationen'!D93,"")</f>
        <v/>
      </c>
      <c r="F81" t="str">
        <f>IF(SUM('Angaben Stationen'!W93:Y93)=3,'Angaben Stationen'!C93,"")</f>
        <v/>
      </c>
      <c r="G81" t="str">
        <f>IF(SUM('Angaben Stationen'!W93:Y93)=3,'Angaben Stationen'!E93,"")</f>
        <v/>
      </c>
    </row>
    <row r="82" spans="1:7" x14ac:dyDescent="0.25">
      <c r="A82" t="str">
        <f>IF(SUM('Angaben Stationen'!W94:Y94)=3,'Angaben KH-Standort'!$D$24,"")</f>
        <v/>
      </c>
      <c r="B82" t="str">
        <f>IF(SUM('Angaben Stationen'!W94:Y94)=3,'Angaben KH-Standort'!$D$25,"")</f>
        <v/>
      </c>
      <c r="C82" t="str">
        <f>IF(SUM('Angaben Stationen'!W94:Y94)=3,'Angaben KH-Standort'!$D$12,"")</f>
        <v/>
      </c>
      <c r="D82" t="s">
        <v>318</v>
      </c>
      <c r="E82" t="str">
        <f>IF(SUM('Angaben Stationen'!W94:Y94)=3,'Angaben Stationen'!D94,"")</f>
        <v/>
      </c>
      <c r="F82" t="str">
        <f>IF(SUM('Angaben Stationen'!W94:Y94)=3,'Angaben Stationen'!C94,"")</f>
        <v/>
      </c>
      <c r="G82" t="str">
        <f>IF(SUM('Angaben Stationen'!W94:Y94)=3,'Angaben Stationen'!E94,"")</f>
        <v/>
      </c>
    </row>
    <row r="83" spans="1:7" x14ac:dyDescent="0.25">
      <c r="A83" t="str">
        <f>IF(SUM('Angaben Stationen'!W95:Y95)=3,'Angaben KH-Standort'!$D$24,"")</f>
        <v/>
      </c>
      <c r="B83" t="str">
        <f>IF(SUM('Angaben Stationen'!W95:Y95)=3,'Angaben KH-Standort'!$D$25,"")</f>
        <v/>
      </c>
      <c r="C83" t="str">
        <f>IF(SUM('Angaben Stationen'!W95:Y95)=3,'Angaben KH-Standort'!$D$12,"")</f>
        <v/>
      </c>
      <c r="D83" t="s">
        <v>318</v>
      </c>
      <c r="E83" t="str">
        <f>IF(SUM('Angaben Stationen'!W95:Y95)=3,'Angaben Stationen'!D95,"")</f>
        <v/>
      </c>
      <c r="F83" t="str">
        <f>IF(SUM('Angaben Stationen'!W95:Y95)=3,'Angaben Stationen'!C95,"")</f>
        <v/>
      </c>
      <c r="G83" t="str">
        <f>IF(SUM('Angaben Stationen'!W95:Y95)=3,'Angaben Stationen'!E95,"")</f>
        <v/>
      </c>
    </row>
    <row r="84" spans="1:7" x14ac:dyDescent="0.25">
      <c r="A84" t="str">
        <f>IF(SUM('Angaben Stationen'!W96:Y96)=3,'Angaben KH-Standort'!$D$24,"")</f>
        <v/>
      </c>
      <c r="B84" t="str">
        <f>IF(SUM('Angaben Stationen'!W96:Y96)=3,'Angaben KH-Standort'!$D$25,"")</f>
        <v/>
      </c>
      <c r="C84" t="str">
        <f>IF(SUM('Angaben Stationen'!W96:Y96)=3,'Angaben KH-Standort'!$D$12,"")</f>
        <v/>
      </c>
      <c r="D84" t="s">
        <v>318</v>
      </c>
      <c r="E84" t="str">
        <f>IF(SUM('Angaben Stationen'!W96:Y96)=3,'Angaben Stationen'!D96,"")</f>
        <v/>
      </c>
      <c r="F84" t="str">
        <f>IF(SUM('Angaben Stationen'!W96:Y96)=3,'Angaben Stationen'!C96,"")</f>
        <v/>
      </c>
      <c r="G84" t="str">
        <f>IF(SUM('Angaben Stationen'!W96:Y96)=3,'Angaben Stationen'!E96,"")</f>
        <v/>
      </c>
    </row>
    <row r="85" spans="1:7" x14ac:dyDescent="0.25">
      <c r="A85" t="str">
        <f>IF(SUM('Angaben Stationen'!W97:Y97)=3,'Angaben KH-Standort'!$D$24,"")</f>
        <v/>
      </c>
      <c r="B85" t="str">
        <f>IF(SUM('Angaben Stationen'!W97:Y97)=3,'Angaben KH-Standort'!$D$25,"")</f>
        <v/>
      </c>
      <c r="C85" t="str">
        <f>IF(SUM('Angaben Stationen'!W97:Y97)=3,'Angaben KH-Standort'!$D$12,"")</f>
        <v/>
      </c>
      <c r="D85" t="s">
        <v>318</v>
      </c>
      <c r="E85" t="str">
        <f>IF(SUM('Angaben Stationen'!W97:Y97)=3,'Angaben Stationen'!D97,"")</f>
        <v/>
      </c>
      <c r="F85" t="str">
        <f>IF(SUM('Angaben Stationen'!W97:Y97)=3,'Angaben Stationen'!C97,"")</f>
        <v/>
      </c>
      <c r="G85" t="str">
        <f>IF(SUM('Angaben Stationen'!W97:Y97)=3,'Angaben Stationen'!E97,"")</f>
        <v/>
      </c>
    </row>
    <row r="86" spans="1:7" x14ac:dyDescent="0.25">
      <c r="A86" t="str">
        <f>IF(SUM('Angaben Stationen'!W98:Y98)=3,'Angaben KH-Standort'!$D$24,"")</f>
        <v/>
      </c>
      <c r="B86" t="str">
        <f>IF(SUM('Angaben Stationen'!W98:Y98)=3,'Angaben KH-Standort'!$D$25,"")</f>
        <v/>
      </c>
      <c r="C86" t="str">
        <f>IF(SUM('Angaben Stationen'!W98:Y98)=3,'Angaben KH-Standort'!$D$12,"")</f>
        <v/>
      </c>
      <c r="D86" t="s">
        <v>318</v>
      </c>
      <c r="E86" t="str">
        <f>IF(SUM('Angaben Stationen'!W98:Y98)=3,'Angaben Stationen'!D98,"")</f>
        <v/>
      </c>
      <c r="F86" t="str">
        <f>IF(SUM('Angaben Stationen'!W98:Y98)=3,'Angaben Stationen'!C98,"")</f>
        <v/>
      </c>
      <c r="G86" t="str">
        <f>IF(SUM('Angaben Stationen'!W98:Y98)=3,'Angaben Stationen'!E98,"")</f>
        <v/>
      </c>
    </row>
    <row r="87" spans="1:7" x14ac:dyDescent="0.25">
      <c r="A87" t="str">
        <f>IF(SUM('Angaben Stationen'!W99:Y99)=3,'Angaben KH-Standort'!$D$24,"")</f>
        <v/>
      </c>
      <c r="B87" t="str">
        <f>IF(SUM('Angaben Stationen'!W99:Y99)=3,'Angaben KH-Standort'!$D$25,"")</f>
        <v/>
      </c>
      <c r="C87" t="str">
        <f>IF(SUM('Angaben Stationen'!W99:Y99)=3,'Angaben KH-Standort'!$D$12,"")</f>
        <v/>
      </c>
      <c r="D87" t="s">
        <v>318</v>
      </c>
      <c r="E87" t="str">
        <f>IF(SUM('Angaben Stationen'!W99:Y99)=3,'Angaben Stationen'!D99,"")</f>
        <v/>
      </c>
      <c r="F87" t="str">
        <f>IF(SUM('Angaben Stationen'!W99:Y99)=3,'Angaben Stationen'!C99,"")</f>
        <v/>
      </c>
      <c r="G87" t="str">
        <f>IF(SUM('Angaben Stationen'!W99:Y99)=3,'Angaben Stationen'!E99,"")</f>
        <v/>
      </c>
    </row>
    <row r="88" spans="1:7" x14ac:dyDescent="0.25">
      <c r="A88" t="str">
        <f>IF(SUM('Angaben Stationen'!W100:Y100)=3,'Angaben KH-Standort'!$D$24,"")</f>
        <v/>
      </c>
      <c r="B88" t="str">
        <f>IF(SUM('Angaben Stationen'!W100:Y100)=3,'Angaben KH-Standort'!$D$25,"")</f>
        <v/>
      </c>
      <c r="C88" t="str">
        <f>IF(SUM('Angaben Stationen'!W100:Y100)=3,'Angaben KH-Standort'!$D$12,"")</f>
        <v/>
      </c>
      <c r="D88" t="s">
        <v>318</v>
      </c>
      <c r="E88" t="str">
        <f>IF(SUM('Angaben Stationen'!W100:Y100)=3,'Angaben Stationen'!D100,"")</f>
        <v/>
      </c>
      <c r="F88" t="str">
        <f>IF(SUM('Angaben Stationen'!W100:Y100)=3,'Angaben Stationen'!C100,"")</f>
        <v/>
      </c>
      <c r="G88" t="str">
        <f>IF(SUM('Angaben Stationen'!W100:Y100)=3,'Angaben Stationen'!E100,"")</f>
        <v/>
      </c>
    </row>
    <row r="89" spans="1:7" x14ac:dyDescent="0.25">
      <c r="A89" t="str">
        <f>IF(SUM('Angaben Stationen'!W101:Y101)=3,'Angaben KH-Standort'!$D$24,"")</f>
        <v/>
      </c>
      <c r="B89" t="str">
        <f>IF(SUM('Angaben Stationen'!W101:Y101)=3,'Angaben KH-Standort'!$D$25,"")</f>
        <v/>
      </c>
      <c r="C89" t="str">
        <f>IF(SUM('Angaben Stationen'!W101:Y101)=3,'Angaben KH-Standort'!$D$12,"")</f>
        <v/>
      </c>
      <c r="D89" t="s">
        <v>318</v>
      </c>
      <c r="E89" t="str">
        <f>IF(SUM('Angaben Stationen'!W101:Y101)=3,'Angaben Stationen'!D101,"")</f>
        <v/>
      </c>
      <c r="F89" t="str">
        <f>IF(SUM('Angaben Stationen'!W101:Y101)=3,'Angaben Stationen'!C101,"")</f>
        <v/>
      </c>
      <c r="G89" t="str">
        <f>IF(SUM('Angaben Stationen'!W101:Y101)=3,'Angaben Stationen'!E101,"")</f>
        <v/>
      </c>
    </row>
    <row r="90" spans="1:7" x14ac:dyDescent="0.25">
      <c r="A90" t="str">
        <f>IF(SUM('Angaben Stationen'!W102:Y102)=3,'Angaben KH-Standort'!$D$24,"")</f>
        <v/>
      </c>
      <c r="B90" t="str">
        <f>IF(SUM('Angaben Stationen'!W102:Y102)=3,'Angaben KH-Standort'!$D$25,"")</f>
        <v/>
      </c>
      <c r="C90" t="str">
        <f>IF(SUM('Angaben Stationen'!W102:Y102)=3,'Angaben KH-Standort'!$D$12,"")</f>
        <v/>
      </c>
      <c r="D90" t="s">
        <v>318</v>
      </c>
      <c r="E90" t="str">
        <f>IF(SUM('Angaben Stationen'!W102:Y102)=3,'Angaben Stationen'!D102,"")</f>
        <v/>
      </c>
      <c r="F90" t="str">
        <f>IF(SUM('Angaben Stationen'!W102:Y102)=3,'Angaben Stationen'!C102,"")</f>
        <v/>
      </c>
      <c r="G90" t="str">
        <f>IF(SUM('Angaben Stationen'!W102:Y102)=3,'Angaben Stationen'!E102,"")</f>
        <v/>
      </c>
    </row>
    <row r="91" spans="1:7" x14ac:dyDescent="0.25">
      <c r="A91" t="str">
        <f>IF(SUM('Angaben Stationen'!W103:Y103)=3,'Angaben KH-Standort'!$D$24,"")</f>
        <v/>
      </c>
      <c r="B91" t="str">
        <f>IF(SUM('Angaben Stationen'!W103:Y103)=3,'Angaben KH-Standort'!$D$25,"")</f>
        <v/>
      </c>
      <c r="C91" t="str">
        <f>IF(SUM('Angaben Stationen'!W103:Y103)=3,'Angaben KH-Standort'!$D$12,"")</f>
        <v/>
      </c>
      <c r="D91" t="s">
        <v>318</v>
      </c>
      <c r="E91" t="str">
        <f>IF(SUM('Angaben Stationen'!W103:Y103)=3,'Angaben Stationen'!D103,"")</f>
        <v/>
      </c>
      <c r="F91" t="str">
        <f>IF(SUM('Angaben Stationen'!W103:Y103)=3,'Angaben Stationen'!C103,"")</f>
        <v/>
      </c>
      <c r="G91" t="str">
        <f>IF(SUM('Angaben Stationen'!W103:Y103)=3,'Angaben Stationen'!E103,"")</f>
        <v/>
      </c>
    </row>
    <row r="92" spans="1:7" x14ac:dyDescent="0.25">
      <c r="A92" t="str">
        <f>IF(SUM('Angaben Stationen'!W104:Y104)=3,'Angaben KH-Standort'!$D$24,"")</f>
        <v/>
      </c>
      <c r="B92" t="str">
        <f>IF(SUM('Angaben Stationen'!W104:Y104)=3,'Angaben KH-Standort'!$D$25,"")</f>
        <v/>
      </c>
      <c r="C92" t="str">
        <f>IF(SUM('Angaben Stationen'!W104:Y104)=3,'Angaben KH-Standort'!$D$12,"")</f>
        <v/>
      </c>
      <c r="D92" t="s">
        <v>318</v>
      </c>
      <c r="E92" t="str">
        <f>IF(SUM('Angaben Stationen'!W104:Y104)=3,'Angaben Stationen'!D104,"")</f>
        <v/>
      </c>
      <c r="F92" t="str">
        <f>IF(SUM('Angaben Stationen'!W104:Y104)=3,'Angaben Stationen'!C104,"")</f>
        <v/>
      </c>
      <c r="G92" t="str">
        <f>IF(SUM('Angaben Stationen'!W104:Y104)=3,'Angaben Stationen'!E104,"")</f>
        <v/>
      </c>
    </row>
    <row r="93" spans="1:7" x14ac:dyDescent="0.25">
      <c r="A93" t="str">
        <f>IF(SUM('Angaben Stationen'!W105:Y105)=3,'Angaben KH-Standort'!$D$24,"")</f>
        <v/>
      </c>
      <c r="B93" t="str">
        <f>IF(SUM('Angaben Stationen'!W105:Y105)=3,'Angaben KH-Standort'!$D$25,"")</f>
        <v/>
      </c>
      <c r="C93" t="str">
        <f>IF(SUM('Angaben Stationen'!W105:Y105)=3,'Angaben KH-Standort'!$D$12,"")</f>
        <v/>
      </c>
      <c r="D93" t="s">
        <v>318</v>
      </c>
      <c r="E93" t="str">
        <f>IF(SUM('Angaben Stationen'!W105:Y105)=3,'Angaben Stationen'!D105,"")</f>
        <v/>
      </c>
      <c r="F93" t="str">
        <f>IF(SUM('Angaben Stationen'!W105:Y105)=3,'Angaben Stationen'!C105,"")</f>
        <v/>
      </c>
      <c r="G93" t="str">
        <f>IF(SUM('Angaben Stationen'!W105:Y105)=3,'Angaben Stationen'!E105,"")</f>
        <v/>
      </c>
    </row>
    <row r="94" spans="1:7" x14ac:dyDescent="0.25">
      <c r="A94" t="str">
        <f>IF(SUM('Angaben Stationen'!W106:Y106)=3,'Angaben KH-Standort'!$D$24,"")</f>
        <v/>
      </c>
      <c r="B94" t="str">
        <f>IF(SUM('Angaben Stationen'!W106:Y106)=3,'Angaben KH-Standort'!$D$25,"")</f>
        <v/>
      </c>
      <c r="C94" t="str">
        <f>IF(SUM('Angaben Stationen'!W106:Y106)=3,'Angaben KH-Standort'!$D$12,"")</f>
        <v/>
      </c>
      <c r="D94" t="s">
        <v>318</v>
      </c>
      <c r="E94" t="str">
        <f>IF(SUM('Angaben Stationen'!W106:Y106)=3,'Angaben Stationen'!D106,"")</f>
        <v/>
      </c>
      <c r="F94" t="str">
        <f>IF(SUM('Angaben Stationen'!W106:Y106)=3,'Angaben Stationen'!C106,"")</f>
        <v/>
      </c>
      <c r="G94" t="str">
        <f>IF(SUM('Angaben Stationen'!W106:Y106)=3,'Angaben Stationen'!E106,"")</f>
        <v/>
      </c>
    </row>
    <row r="95" spans="1:7" x14ac:dyDescent="0.25">
      <c r="A95" t="str">
        <f>IF(SUM('Angaben Stationen'!W107:Y107)=3,'Angaben KH-Standort'!$D$24,"")</f>
        <v/>
      </c>
      <c r="B95" t="str">
        <f>IF(SUM('Angaben Stationen'!W107:Y107)=3,'Angaben KH-Standort'!$D$25,"")</f>
        <v/>
      </c>
      <c r="C95" t="str">
        <f>IF(SUM('Angaben Stationen'!W107:Y107)=3,'Angaben KH-Standort'!$D$12,"")</f>
        <v/>
      </c>
      <c r="D95" t="s">
        <v>318</v>
      </c>
      <c r="E95" t="str">
        <f>IF(SUM('Angaben Stationen'!W107:Y107)=3,'Angaben Stationen'!D107,"")</f>
        <v/>
      </c>
      <c r="F95" t="str">
        <f>IF(SUM('Angaben Stationen'!W107:Y107)=3,'Angaben Stationen'!C107,"")</f>
        <v/>
      </c>
      <c r="G95" t="str">
        <f>IF(SUM('Angaben Stationen'!W107:Y107)=3,'Angaben Stationen'!E107,"")</f>
        <v/>
      </c>
    </row>
    <row r="96" spans="1:7" x14ac:dyDescent="0.25">
      <c r="A96" t="str">
        <f>IF(SUM('Angaben Stationen'!W108:Y108)=3,'Angaben KH-Standort'!$D$24,"")</f>
        <v/>
      </c>
      <c r="B96" t="str">
        <f>IF(SUM('Angaben Stationen'!W108:Y108)=3,'Angaben KH-Standort'!$D$25,"")</f>
        <v/>
      </c>
      <c r="C96" t="str">
        <f>IF(SUM('Angaben Stationen'!W108:Y108)=3,'Angaben KH-Standort'!$D$12,"")</f>
        <v/>
      </c>
      <c r="D96" t="s">
        <v>318</v>
      </c>
      <c r="E96" t="str">
        <f>IF(SUM('Angaben Stationen'!W108:Y108)=3,'Angaben Stationen'!D108,"")</f>
        <v/>
      </c>
      <c r="F96" t="str">
        <f>IF(SUM('Angaben Stationen'!W108:Y108)=3,'Angaben Stationen'!C108,"")</f>
        <v/>
      </c>
      <c r="G96" t="str">
        <f>IF(SUM('Angaben Stationen'!W108:Y108)=3,'Angaben Stationen'!E108,"")</f>
        <v/>
      </c>
    </row>
    <row r="97" spans="1:7" x14ac:dyDescent="0.25">
      <c r="A97" t="str">
        <f>IF(SUM('Angaben Stationen'!W109:Y109)=3,'Angaben KH-Standort'!$D$24,"")</f>
        <v/>
      </c>
      <c r="B97" t="str">
        <f>IF(SUM('Angaben Stationen'!W109:Y109)=3,'Angaben KH-Standort'!$D$25,"")</f>
        <v/>
      </c>
      <c r="C97" t="str">
        <f>IF(SUM('Angaben Stationen'!W109:Y109)=3,'Angaben KH-Standort'!$D$12,"")</f>
        <v/>
      </c>
      <c r="D97" t="s">
        <v>318</v>
      </c>
      <c r="E97" t="str">
        <f>IF(SUM('Angaben Stationen'!W109:Y109)=3,'Angaben Stationen'!D109,"")</f>
        <v/>
      </c>
      <c r="F97" t="str">
        <f>IF(SUM('Angaben Stationen'!W109:Y109)=3,'Angaben Stationen'!C109,"")</f>
        <v/>
      </c>
      <c r="G97" t="str">
        <f>IF(SUM('Angaben Stationen'!W109:Y109)=3,'Angaben Stationen'!E109,"")</f>
        <v/>
      </c>
    </row>
    <row r="98" spans="1:7" x14ac:dyDescent="0.25">
      <c r="A98" t="str">
        <f>IF(SUM('Angaben Stationen'!W110:Y110)=3,'Angaben KH-Standort'!$D$24,"")</f>
        <v/>
      </c>
      <c r="B98" t="str">
        <f>IF(SUM('Angaben Stationen'!W110:Y110)=3,'Angaben KH-Standort'!$D$25,"")</f>
        <v/>
      </c>
      <c r="C98" t="str">
        <f>IF(SUM('Angaben Stationen'!W110:Y110)=3,'Angaben KH-Standort'!$D$12,"")</f>
        <v/>
      </c>
      <c r="D98" t="s">
        <v>318</v>
      </c>
      <c r="E98" t="str">
        <f>IF(SUM('Angaben Stationen'!W110:Y110)=3,'Angaben Stationen'!D110,"")</f>
        <v/>
      </c>
      <c r="F98" t="str">
        <f>IF(SUM('Angaben Stationen'!W110:Y110)=3,'Angaben Stationen'!C110,"")</f>
        <v/>
      </c>
      <c r="G98" t="str">
        <f>IF(SUM('Angaben Stationen'!W110:Y110)=3,'Angaben Stationen'!E110,"")</f>
        <v/>
      </c>
    </row>
    <row r="99" spans="1:7" x14ac:dyDescent="0.25">
      <c r="A99" t="str">
        <f>IF(SUM('Angaben Stationen'!W111:Y111)=3,'Angaben KH-Standort'!$D$24,"")</f>
        <v/>
      </c>
      <c r="B99" t="str">
        <f>IF(SUM('Angaben Stationen'!W111:Y111)=3,'Angaben KH-Standort'!$D$25,"")</f>
        <v/>
      </c>
      <c r="C99" t="str">
        <f>IF(SUM('Angaben Stationen'!W111:Y111)=3,'Angaben KH-Standort'!$D$12,"")</f>
        <v/>
      </c>
      <c r="D99" t="s">
        <v>318</v>
      </c>
      <c r="E99" t="str">
        <f>IF(SUM('Angaben Stationen'!W111:Y111)=3,'Angaben Stationen'!D111,"")</f>
        <v/>
      </c>
      <c r="F99" t="str">
        <f>IF(SUM('Angaben Stationen'!W111:Y111)=3,'Angaben Stationen'!C111,"")</f>
        <v/>
      </c>
      <c r="G99" t="str">
        <f>IF(SUM('Angaben Stationen'!W111:Y111)=3,'Angaben Stationen'!E111,"")</f>
        <v/>
      </c>
    </row>
    <row r="100" spans="1:7" x14ac:dyDescent="0.25">
      <c r="A100" t="str">
        <f>IF(SUM('Angaben Stationen'!W112:Y112)=3,'Angaben KH-Standort'!$D$24,"")</f>
        <v/>
      </c>
      <c r="B100" t="str">
        <f>IF(SUM('Angaben Stationen'!W112:Y112)=3,'Angaben KH-Standort'!$D$25,"")</f>
        <v/>
      </c>
      <c r="C100" t="str">
        <f>IF(SUM('Angaben Stationen'!W112:Y112)=3,'Angaben KH-Standort'!$D$12,"")</f>
        <v/>
      </c>
      <c r="D100" t="s">
        <v>318</v>
      </c>
      <c r="E100" t="str">
        <f>IF(SUM('Angaben Stationen'!W112:Y112)=3,'Angaben Stationen'!D112,"")</f>
        <v/>
      </c>
      <c r="F100" t="str">
        <f>IF(SUM('Angaben Stationen'!W112:Y112)=3,'Angaben Stationen'!C112,"")</f>
        <v/>
      </c>
      <c r="G100" t="str">
        <f>IF(SUM('Angaben Stationen'!W112:Y112)=3,'Angaben Stationen'!E112,"")</f>
        <v/>
      </c>
    </row>
    <row r="101" spans="1:7" x14ac:dyDescent="0.25">
      <c r="A101" t="str">
        <f>IF(SUM('Angaben Stationen'!W113:Y113)=3,'Angaben KH-Standort'!$D$24,"")</f>
        <v/>
      </c>
      <c r="B101" t="str">
        <f>IF(SUM('Angaben Stationen'!W113:Y113)=3,'Angaben KH-Standort'!$D$25,"")</f>
        <v/>
      </c>
      <c r="C101" t="str">
        <f>IF(SUM('Angaben Stationen'!W113:Y113)=3,'Angaben KH-Standort'!$D$12,"")</f>
        <v/>
      </c>
      <c r="D101" t="s">
        <v>318</v>
      </c>
      <c r="E101" t="str">
        <f>IF(SUM('Angaben Stationen'!W113:Y113)=3,'Angaben Stationen'!D113,"")</f>
        <v/>
      </c>
      <c r="F101" t="str">
        <f>IF(SUM('Angaben Stationen'!W113:Y113)=3,'Angaben Stationen'!C113,"")</f>
        <v/>
      </c>
      <c r="G101" t="str">
        <f>IF(SUM('Angaben Stationen'!W113:Y113)=3,'Angaben Stationen'!E113,"")</f>
        <v/>
      </c>
    </row>
    <row r="102" spans="1:7" x14ac:dyDescent="0.25">
      <c r="A102" t="str">
        <f>IF(SUM('Angaben Stationen'!W114:Y114)=3,'Angaben KH-Standort'!$D$24,"")</f>
        <v/>
      </c>
      <c r="B102" t="str">
        <f>IF(SUM('Angaben Stationen'!W114:Y114)=3,'Angaben KH-Standort'!$D$25,"")</f>
        <v/>
      </c>
      <c r="C102" t="str">
        <f>IF(SUM('Angaben Stationen'!W114:Y114)=3,'Angaben KH-Standort'!$D$12,"")</f>
        <v/>
      </c>
      <c r="D102" t="s">
        <v>318</v>
      </c>
      <c r="E102" t="str">
        <f>IF(SUM('Angaben Stationen'!W114:Y114)=3,'Angaben Stationen'!D114,"")</f>
        <v/>
      </c>
      <c r="F102" t="str">
        <f>IF(SUM('Angaben Stationen'!W114:Y114)=3,'Angaben Stationen'!C114,"")</f>
        <v/>
      </c>
      <c r="G102" t="str">
        <f>IF(SUM('Angaben Stationen'!W114:Y114)=3,'Angaben Stationen'!E114,"")</f>
        <v/>
      </c>
    </row>
    <row r="103" spans="1:7" x14ac:dyDescent="0.25">
      <c r="A103" t="str">
        <f>IF(SUM('Angaben Stationen'!W115:Y115)=3,'Angaben KH-Standort'!$D$24,"")</f>
        <v/>
      </c>
      <c r="B103" t="str">
        <f>IF(SUM('Angaben Stationen'!W115:Y115)=3,'Angaben KH-Standort'!$D$25,"")</f>
        <v/>
      </c>
      <c r="C103" t="str">
        <f>IF(SUM('Angaben Stationen'!W115:Y115)=3,'Angaben KH-Standort'!$D$12,"")</f>
        <v/>
      </c>
      <c r="D103" t="s">
        <v>318</v>
      </c>
      <c r="E103" t="str">
        <f>IF(SUM('Angaben Stationen'!W115:Y115)=3,'Angaben Stationen'!D115,"")</f>
        <v/>
      </c>
      <c r="F103" t="str">
        <f>IF(SUM('Angaben Stationen'!W115:Y115)=3,'Angaben Stationen'!C115,"")</f>
        <v/>
      </c>
      <c r="G103" t="str">
        <f>IF(SUM('Angaben Stationen'!W115:Y115)=3,'Angaben Stationen'!E115,"")</f>
        <v/>
      </c>
    </row>
    <row r="104" spans="1:7" x14ac:dyDescent="0.25">
      <c r="A104" t="str">
        <f>IF(SUM('Angaben Stationen'!W116:Y116)=3,'Angaben KH-Standort'!$D$24,"")</f>
        <v/>
      </c>
      <c r="B104" t="str">
        <f>IF(SUM('Angaben Stationen'!W116:Y116)=3,'Angaben KH-Standort'!$D$25,"")</f>
        <v/>
      </c>
      <c r="C104" t="str">
        <f>IF(SUM('Angaben Stationen'!W116:Y116)=3,'Angaben KH-Standort'!$D$12,"")</f>
        <v/>
      </c>
      <c r="D104" t="s">
        <v>318</v>
      </c>
      <c r="E104" t="str">
        <f>IF(SUM('Angaben Stationen'!W116:Y116)=3,'Angaben Stationen'!D116,"")</f>
        <v/>
      </c>
      <c r="F104" t="str">
        <f>IF(SUM('Angaben Stationen'!W116:Y116)=3,'Angaben Stationen'!C116,"")</f>
        <v/>
      </c>
      <c r="G104" t="str">
        <f>IF(SUM('Angaben Stationen'!W116:Y116)=3,'Angaben Stationen'!E116,"")</f>
        <v/>
      </c>
    </row>
    <row r="105" spans="1:7" x14ac:dyDescent="0.25">
      <c r="A105" t="str">
        <f>IF(SUM('Angaben Stationen'!W117:Y117)=3,'Angaben KH-Standort'!$D$24,"")</f>
        <v/>
      </c>
      <c r="B105" t="str">
        <f>IF(SUM('Angaben Stationen'!W117:Y117)=3,'Angaben KH-Standort'!$D$25,"")</f>
        <v/>
      </c>
      <c r="C105" t="str">
        <f>IF(SUM('Angaben Stationen'!W117:Y117)=3,'Angaben KH-Standort'!$D$12,"")</f>
        <v/>
      </c>
      <c r="D105" t="s">
        <v>318</v>
      </c>
      <c r="E105" t="str">
        <f>IF(SUM('Angaben Stationen'!W117:Y117)=3,'Angaben Stationen'!D117,"")</f>
        <v/>
      </c>
      <c r="F105" t="str">
        <f>IF(SUM('Angaben Stationen'!W117:Y117)=3,'Angaben Stationen'!C117,"")</f>
        <v/>
      </c>
      <c r="G105" t="str">
        <f>IF(SUM('Angaben Stationen'!W117:Y117)=3,'Angaben Stationen'!E117,"")</f>
        <v/>
      </c>
    </row>
    <row r="106" spans="1:7" x14ac:dyDescent="0.25">
      <c r="A106" t="str">
        <f>IF(SUM('Angaben Stationen'!W118:Y118)=3,'Angaben KH-Standort'!$D$24,"")</f>
        <v/>
      </c>
      <c r="B106" t="str">
        <f>IF(SUM('Angaben Stationen'!W118:Y118)=3,'Angaben KH-Standort'!$D$25,"")</f>
        <v/>
      </c>
      <c r="C106" t="str">
        <f>IF(SUM('Angaben Stationen'!W118:Y118)=3,'Angaben KH-Standort'!$D$12,"")</f>
        <v/>
      </c>
      <c r="D106" t="s">
        <v>318</v>
      </c>
      <c r="E106" t="str">
        <f>IF(SUM('Angaben Stationen'!W118:Y118)=3,'Angaben Stationen'!D118,"")</f>
        <v/>
      </c>
      <c r="F106" t="str">
        <f>IF(SUM('Angaben Stationen'!W118:Y118)=3,'Angaben Stationen'!C118,"")</f>
        <v/>
      </c>
      <c r="G106" t="str">
        <f>IF(SUM('Angaben Stationen'!W118:Y118)=3,'Angaben Stationen'!E118,"")</f>
        <v/>
      </c>
    </row>
    <row r="107" spans="1:7" x14ac:dyDescent="0.25">
      <c r="A107" t="str">
        <f>IF(SUM('Angaben Stationen'!W119:Y119)=3,'Angaben KH-Standort'!$D$24,"")</f>
        <v/>
      </c>
      <c r="B107" t="str">
        <f>IF(SUM('Angaben Stationen'!W119:Y119)=3,'Angaben KH-Standort'!$D$25,"")</f>
        <v/>
      </c>
      <c r="C107" t="str">
        <f>IF(SUM('Angaben Stationen'!W119:Y119)=3,'Angaben KH-Standort'!$D$12,"")</f>
        <v/>
      </c>
      <c r="D107" t="s">
        <v>318</v>
      </c>
      <c r="E107" t="str">
        <f>IF(SUM('Angaben Stationen'!W119:Y119)=3,'Angaben Stationen'!D119,"")</f>
        <v/>
      </c>
      <c r="F107" t="str">
        <f>IF(SUM('Angaben Stationen'!W119:Y119)=3,'Angaben Stationen'!C119,"")</f>
        <v/>
      </c>
      <c r="G107" t="str">
        <f>IF(SUM('Angaben Stationen'!W119:Y119)=3,'Angaben Stationen'!E119,"")</f>
        <v/>
      </c>
    </row>
    <row r="108" spans="1:7" x14ac:dyDescent="0.25">
      <c r="A108" t="str">
        <f>IF(SUM('Angaben Stationen'!W120:Y120)=3,'Angaben KH-Standort'!$D$24,"")</f>
        <v/>
      </c>
      <c r="B108" t="str">
        <f>IF(SUM('Angaben Stationen'!W120:Y120)=3,'Angaben KH-Standort'!$D$25,"")</f>
        <v/>
      </c>
      <c r="C108" t="str">
        <f>IF(SUM('Angaben Stationen'!W120:Y120)=3,'Angaben KH-Standort'!$D$12,"")</f>
        <v/>
      </c>
      <c r="D108" t="s">
        <v>318</v>
      </c>
      <c r="E108" t="str">
        <f>IF(SUM('Angaben Stationen'!W120:Y120)=3,'Angaben Stationen'!D120,"")</f>
        <v/>
      </c>
      <c r="F108" t="str">
        <f>IF(SUM('Angaben Stationen'!W120:Y120)=3,'Angaben Stationen'!C120,"")</f>
        <v/>
      </c>
      <c r="G108" t="str">
        <f>IF(SUM('Angaben Stationen'!W120:Y120)=3,'Angaben Stationen'!E120,"")</f>
        <v/>
      </c>
    </row>
    <row r="109" spans="1:7" x14ac:dyDescent="0.25">
      <c r="A109" t="str">
        <f>IF(SUM('Angaben Stationen'!W121:Y121)=3,'Angaben KH-Standort'!$D$24,"")</f>
        <v/>
      </c>
      <c r="B109" t="str">
        <f>IF(SUM('Angaben Stationen'!W121:Y121)=3,'Angaben KH-Standort'!$D$25,"")</f>
        <v/>
      </c>
      <c r="C109" t="str">
        <f>IF(SUM('Angaben Stationen'!W121:Y121)=3,'Angaben KH-Standort'!$D$12,"")</f>
        <v/>
      </c>
      <c r="D109" t="s">
        <v>318</v>
      </c>
      <c r="E109" t="str">
        <f>IF(SUM('Angaben Stationen'!W121:Y121)=3,'Angaben Stationen'!D121,"")</f>
        <v/>
      </c>
      <c r="F109" t="str">
        <f>IF(SUM('Angaben Stationen'!W121:Y121)=3,'Angaben Stationen'!C121,"")</f>
        <v/>
      </c>
      <c r="G109" t="str">
        <f>IF(SUM('Angaben Stationen'!W121:Y121)=3,'Angaben Stationen'!E121,"")</f>
        <v/>
      </c>
    </row>
    <row r="110" spans="1:7" x14ac:dyDescent="0.25">
      <c r="A110" t="str">
        <f>IF(SUM('Angaben Stationen'!W122:Y122)=3,'Angaben KH-Standort'!$D$24,"")</f>
        <v/>
      </c>
      <c r="B110" t="str">
        <f>IF(SUM('Angaben Stationen'!W122:Y122)=3,'Angaben KH-Standort'!$D$25,"")</f>
        <v/>
      </c>
      <c r="C110" t="str">
        <f>IF(SUM('Angaben Stationen'!W122:Y122)=3,'Angaben KH-Standort'!$D$12,"")</f>
        <v/>
      </c>
      <c r="D110" t="s">
        <v>318</v>
      </c>
      <c r="E110" t="str">
        <f>IF(SUM('Angaben Stationen'!W122:Y122)=3,'Angaben Stationen'!D122,"")</f>
        <v/>
      </c>
      <c r="F110" t="str">
        <f>IF(SUM('Angaben Stationen'!W122:Y122)=3,'Angaben Stationen'!C122,"")</f>
        <v/>
      </c>
      <c r="G110" t="str">
        <f>IF(SUM('Angaben Stationen'!W122:Y122)=3,'Angaben Stationen'!E122,"")</f>
        <v/>
      </c>
    </row>
    <row r="111" spans="1:7" x14ac:dyDescent="0.25">
      <c r="A111" t="str">
        <f>IF(SUM('Angaben Stationen'!W123:Y123)=3,'Angaben KH-Standort'!$D$24,"")</f>
        <v/>
      </c>
      <c r="B111" t="str">
        <f>IF(SUM('Angaben Stationen'!W123:Y123)=3,'Angaben KH-Standort'!$D$25,"")</f>
        <v/>
      </c>
      <c r="C111" t="str">
        <f>IF(SUM('Angaben Stationen'!W123:Y123)=3,'Angaben KH-Standort'!$D$12,"")</f>
        <v/>
      </c>
      <c r="D111" t="s">
        <v>318</v>
      </c>
      <c r="E111" t="str">
        <f>IF(SUM('Angaben Stationen'!W123:Y123)=3,'Angaben Stationen'!D123,"")</f>
        <v/>
      </c>
      <c r="F111" t="str">
        <f>IF(SUM('Angaben Stationen'!W123:Y123)=3,'Angaben Stationen'!C123,"")</f>
        <v/>
      </c>
      <c r="G111" t="str">
        <f>IF(SUM('Angaben Stationen'!W123:Y123)=3,'Angaben Stationen'!E123,"")</f>
        <v/>
      </c>
    </row>
    <row r="112" spans="1:7" x14ac:dyDescent="0.25">
      <c r="A112" t="str">
        <f>IF(SUM('Angaben Stationen'!W124:Y124)=3,'Angaben KH-Standort'!$D$24,"")</f>
        <v/>
      </c>
      <c r="B112" t="str">
        <f>IF(SUM('Angaben Stationen'!W124:Y124)=3,'Angaben KH-Standort'!$D$25,"")</f>
        <v/>
      </c>
      <c r="C112" t="str">
        <f>IF(SUM('Angaben Stationen'!W124:Y124)=3,'Angaben KH-Standort'!$D$12,"")</f>
        <v/>
      </c>
      <c r="D112" t="s">
        <v>318</v>
      </c>
      <c r="E112" t="str">
        <f>IF(SUM('Angaben Stationen'!W124:Y124)=3,'Angaben Stationen'!D124,"")</f>
        <v/>
      </c>
      <c r="F112" t="str">
        <f>IF(SUM('Angaben Stationen'!W124:Y124)=3,'Angaben Stationen'!C124,"")</f>
        <v/>
      </c>
      <c r="G112" t="str">
        <f>IF(SUM('Angaben Stationen'!W124:Y124)=3,'Angaben Stationen'!E124,"")</f>
        <v/>
      </c>
    </row>
    <row r="113" spans="1:7" x14ac:dyDescent="0.25">
      <c r="A113" t="str">
        <f>IF(SUM('Angaben Stationen'!W125:Y125)=3,'Angaben KH-Standort'!$D$24,"")</f>
        <v/>
      </c>
      <c r="B113" t="str">
        <f>IF(SUM('Angaben Stationen'!W125:Y125)=3,'Angaben KH-Standort'!$D$25,"")</f>
        <v/>
      </c>
      <c r="C113" t="str">
        <f>IF(SUM('Angaben Stationen'!W125:Y125)=3,'Angaben KH-Standort'!$D$12,"")</f>
        <v/>
      </c>
      <c r="D113" t="s">
        <v>318</v>
      </c>
      <c r="E113" t="str">
        <f>IF(SUM('Angaben Stationen'!W125:Y125)=3,'Angaben Stationen'!D125,"")</f>
        <v/>
      </c>
      <c r="F113" t="str">
        <f>IF(SUM('Angaben Stationen'!W125:Y125)=3,'Angaben Stationen'!C125,"")</f>
        <v/>
      </c>
      <c r="G113" t="str">
        <f>IF(SUM('Angaben Stationen'!W125:Y125)=3,'Angaben Stationen'!E125,"")</f>
        <v/>
      </c>
    </row>
    <row r="114" spans="1:7" x14ac:dyDescent="0.25">
      <c r="A114" t="str">
        <f>IF(SUM('Angaben Stationen'!W126:Y126)=3,'Angaben KH-Standort'!$D$24,"")</f>
        <v/>
      </c>
      <c r="B114" t="str">
        <f>IF(SUM('Angaben Stationen'!W126:Y126)=3,'Angaben KH-Standort'!$D$25,"")</f>
        <v/>
      </c>
      <c r="C114" t="str">
        <f>IF(SUM('Angaben Stationen'!W126:Y126)=3,'Angaben KH-Standort'!$D$12,"")</f>
        <v/>
      </c>
      <c r="D114" t="s">
        <v>318</v>
      </c>
      <c r="E114" t="str">
        <f>IF(SUM('Angaben Stationen'!W126:Y126)=3,'Angaben Stationen'!D126,"")</f>
        <v/>
      </c>
      <c r="F114" t="str">
        <f>IF(SUM('Angaben Stationen'!W126:Y126)=3,'Angaben Stationen'!C126,"")</f>
        <v/>
      </c>
      <c r="G114" t="str">
        <f>IF(SUM('Angaben Stationen'!W126:Y126)=3,'Angaben Stationen'!E126,"")</f>
        <v/>
      </c>
    </row>
    <row r="115" spans="1:7" x14ac:dyDescent="0.25">
      <c r="A115" t="str">
        <f>IF(SUM('Angaben Stationen'!W127:Y127)=3,'Angaben KH-Standort'!$D$24,"")</f>
        <v/>
      </c>
      <c r="B115" t="str">
        <f>IF(SUM('Angaben Stationen'!W127:Y127)=3,'Angaben KH-Standort'!$D$25,"")</f>
        <v/>
      </c>
      <c r="C115" t="str">
        <f>IF(SUM('Angaben Stationen'!W127:Y127)=3,'Angaben KH-Standort'!$D$12,"")</f>
        <v/>
      </c>
      <c r="D115" t="s">
        <v>318</v>
      </c>
      <c r="E115" t="str">
        <f>IF(SUM('Angaben Stationen'!W127:Y127)=3,'Angaben Stationen'!D127,"")</f>
        <v/>
      </c>
      <c r="F115" t="str">
        <f>IF(SUM('Angaben Stationen'!W127:Y127)=3,'Angaben Stationen'!C127,"")</f>
        <v/>
      </c>
      <c r="G115" t="str">
        <f>IF(SUM('Angaben Stationen'!W127:Y127)=3,'Angaben Stationen'!E127,"")</f>
        <v/>
      </c>
    </row>
    <row r="116" spans="1:7" x14ac:dyDescent="0.25">
      <c r="A116" t="str">
        <f>IF(SUM('Angaben Stationen'!W128:Y128)=3,'Angaben KH-Standort'!$D$24,"")</f>
        <v/>
      </c>
      <c r="B116" t="str">
        <f>IF(SUM('Angaben Stationen'!W128:Y128)=3,'Angaben KH-Standort'!$D$25,"")</f>
        <v/>
      </c>
      <c r="C116" t="str">
        <f>IF(SUM('Angaben Stationen'!W128:Y128)=3,'Angaben KH-Standort'!$D$12,"")</f>
        <v/>
      </c>
      <c r="D116" t="s">
        <v>318</v>
      </c>
      <c r="E116" t="str">
        <f>IF(SUM('Angaben Stationen'!W128:Y128)=3,'Angaben Stationen'!D128,"")</f>
        <v/>
      </c>
      <c r="F116" t="str">
        <f>IF(SUM('Angaben Stationen'!W128:Y128)=3,'Angaben Stationen'!C128,"")</f>
        <v/>
      </c>
      <c r="G116" t="str">
        <f>IF(SUM('Angaben Stationen'!W128:Y128)=3,'Angaben Stationen'!E128,"")</f>
        <v/>
      </c>
    </row>
    <row r="117" spans="1:7" x14ac:dyDescent="0.25">
      <c r="A117" t="str">
        <f>IF(SUM('Angaben Stationen'!W129:Y129)=3,'Angaben KH-Standort'!$D$24,"")</f>
        <v/>
      </c>
      <c r="B117" t="str">
        <f>IF(SUM('Angaben Stationen'!W129:Y129)=3,'Angaben KH-Standort'!$D$25,"")</f>
        <v/>
      </c>
      <c r="C117" t="str">
        <f>IF(SUM('Angaben Stationen'!W129:Y129)=3,'Angaben KH-Standort'!$D$12,"")</f>
        <v/>
      </c>
      <c r="D117" t="s">
        <v>318</v>
      </c>
      <c r="E117" t="str">
        <f>IF(SUM('Angaben Stationen'!W129:Y129)=3,'Angaben Stationen'!D129,"")</f>
        <v/>
      </c>
      <c r="F117" t="str">
        <f>IF(SUM('Angaben Stationen'!W129:Y129)=3,'Angaben Stationen'!C129,"")</f>
        <v/>
      </c>
      <c r="G117" t="str">
        <f>IF(SUM('Angaben Stationen'!W129:Y129)=3,'Angaben Stationen'!E129,"")</f>
        <v/>
      </c>
    </row>
    <row r="118" spans="1:7" x14ac:dyDescent="0.25">
      <c r="A118" t="str">
        <f>IF(SUM('Angaben Stationen'!W130:Y130)=3,'Angaben KH-Standort'!$D$24,"")</f>
        <v/>
      </c>
      <c r="B118" t="str">
        <f>IF(SUM('Angaben Stationen'!W130:Y130)=3,'Angaben KH-Standort'!$D$25,"")</f>
        <v/>
      </c>
      <c r="C118" t="str">
        <f>IF(SUM('Angaben Stationen'!W130:Y130)=3,'Angaben KH-Standort'!$D$12,"")</f>
        <v/>
      </c>
      <c r="D118" t="s">
        <v>318</v>
      </c>
      <c r="E118" t="str">
        <f>IF(SUM('Angaben Stationen'!W130:Y130)=3,'Angaben Stationen'!D130,"")</f>
        <v/>
      </c>
      <c r="F118" t="str">
        <f>IF(SUM('Angaben Stationen'!W130:Y130)=3,'Angaben Stationen'!C130,"")</f>
        <v/>
      </c>
      <c r="G118" t="str">
        <f>IF(SUM('Angaben Stationen'!W130:Y130)=3,'Angaben Stationen'!E130,"")</f>
        <v/>
      </c>
    </row>
    <row r="119" spans="1:7" x14ac:dyDescent="0.25">
      <c r="A119" t="str">
        <f>IF(SUM('Angaben Stationen'!W131:Y131)=3,'Angaben KH-Standort'!$D$24,"")</f>
        <v/>
      </c>
      <c r="B119" t="str">
        <f>IF(SUM('Angaben Stationen'!W131:Y131)=3,'Angaben KH-Standort'!$D$25,"")</f>
        <v/>
      </c>
      <c r="C119" t="str">
        <f>IF(SUM('Angaben Stationen'!W131:Y131)=3,'Angaben KH-Standort'!$D$12,"")</f>
        <v/>
      </c>
      <c r="D119" t="s">
        <v>318</v>
      </c>
      <c r="E119" t="str">
        <f>IF(SUM('Angaben Stationen'!W131:Y131)=3,'Angaben Stationen'!D131,"")</f>
        <v/>
      </c>
      <c r="F119" t="str">
        <f>IF(SUM('Angaben Stationen'!W131:Y131)=3,'Angaben Stationen'!C131,"")</f>
        <v/>
      </c>
      <c r="G119" t="str">
        <f>IF(SUM('Angaben Stationen'!W131:Y131)=3,'Angaben Stationen'!E131,"")</f>
        <v/>
      </c>
    </row>
    <row r="120" spans="1:7" x14ac:dyDescent="0.25">
      <c r="A120" t="str">
        <f>IF(SUM('Angaben Stationen'!W132:Y132)=3,'Angaben KH-Standort'!$D$24,"")</f>
        <v/>
      </c>
      <c r="B120" t="str">
        <f>IF(SUM('Angaben Stationen'!W132:Y132)=3,'Angaben KH-Standort'!$D$25,"")</f>
        <v/>
      </c>
      <c r="C120" t="str">
        <f>IF(SUM('Angaben Stationen'!W132:Y132)=3,'Angaben KH-Standort'!$D$12,"")</f>
        <v/>
      </c>
      <c r="D120" t="s">
        <v>318</v>
      </c>
      <c r="E120" t="str">
        <f>IF(SUM('Angaben Stationen'!W132:Y132)=3,'Angaben Stationen'!D132,"")</f>
        <v/>
      </c>
      <c r="F120" t="str">
        <f>IF(SUM('Angaben Stationen'!W132:Y132)=3,'Angaben Stationen'!C132,"")</f>
        <v/>
      </c>
      <c r="G120" t="str">
        <f>IF(SUM('Angaben Stationen'!W132:Y132)=3,'Angaben Stationen'!E132,"")</f>
        <v/>
      </c>
    </row>
    <row r="121" spans="1:7" x14ac:dyDescent="0.25">
      <c r="A121" t="str">
        <f>IF(SUM('Angaben Stationen'!W133:Y133)=3,'Angaben KH-Standort'!$D$24,"")</f>
        <v/>
      </c>
      <c r="B121" t="str">
        <f>IF(SUM('Angaben Stationen'!W133:Y133)=3,'Angaben KH-Standort'!$D$25,"")</f>
        <v/>
      </c>
      <c r="C121" t="str">
        <f>IF(SUM('Angaben Stationen'!W133:Y133)=3,'Angaben KH-Standort'!$D$12,"")</f>
        <v/>
      </c>
      <c r="D121" t="s">
        <v>318</v>
      </c>
      <c r="E121" t="str">
        <f>IF(SUM('Angaben Stationen'!W133:Y133)=3,'Angaben Stationen'!D133,"")</f>
        <v/>
      </c>
      <c r="F121" t="str">
        <f>IF(SUM('Angaben Stationen'!W133:Y133)=3,'Angaben Stationen'!C133,"")</f>
        <v/>
      </c>
      <c r="G121" t="str">
        <f>IF(SUM('Angaben Stationen'!W133:Y133)=3,'Angaben Stationen'!E133,"")</f>
        <v/>
      </c>
    </row>
    <row r="122" spans="1:7" x14ac:dyDescent="0.25">
      <c r="A122" t="str">
        <f>IF(SUM('Angaben Stationen'!W134:Y134)=3,'Angaben KH-Standort'!$D$24,"")</f>
        <v/>
      </c>
      <c r="B122" t="str">
        <f>IF(SUM('Angaben Stationen'!W134:Y134)=3,'Angaben KH-Standort'!$D$25,"")</f>
        <v/>
      </c>
      <c r="C122" t="str">
        <f>IF(SUM('Angaben Stationen'!W134:Y134)=3,'Angaben KH-Standort'!$D$12,"")</f>
        <v/>
      </c>
      <c r="D122" t="s">
        <v>318</v>
      </c>
      <c r="E122" t="str">
        <f>IF(SUM('Angaben Stationen'!W134:Y134)=3,'Angaben Stationen'!D134,"")</f>
        <v/>
      </c>
      <c r="F122" t="str">
        <f>IF(SUM('Angaben Stationen'!W134:Y134)=3,'Angaben Stationen'!C134,"")</f>
        <v/>
      </c>
      <c r="G122" t="str">
        <f>IF(SUM('Angaben Stationen'!W134:Y134)=3,'Angaben Stationen'!E134,"")</f>
        <v/>
      </c>
    </row>
    <row r="123" spans="1:7" x14ac:dyDescent="0.25">
      <c r="A123" t="str">
        <f>IF(SUM('Angaben Stationen'!W135:Y135)=3,'Angaben KH-Standort'!$D$24,"")</f>
        <v/>
      </c>
      <c r="B123" t="str">
        <f>IF(SUM('Angaben Stationen'!W135:Y135)=3,'Angaben KH-Standort'!$D$25,"")</f>
        <v/>
      </c>
      <c r="C123" t="str">
        <f>IF(SUM('Angaben Stationen'!W135:Y135)=3,'Angaben KH-Standort'!$D$12,"")</f>
        <v/>
      </c>
      <c r="D123" t="s">
        <v>318</v>
      </c>
      <c r="E123" t="str">
        <f>IF(SUM('Angaben Stationen'!W135:Y135)=3,'Angaben Stationen'!D135,"")</f>
        <v/>
      </c>
      <c r="F123" t="str">
        <f>IF(SUM('Angaben Stationen'!W135:Y135)=3,'Angaben Stationen'!C135,"")</f>
        <v/>
      </c>
      <c r="G123" t="str">
        <f>IF(SUM('Angaben Stationen'!W135:Y135)=3,'Angaben Stationen'!E135,"")</f>
        <v/>
      </c>
    </row>
    <row r="124" spans="1:7" x14ac:dyDescent="0.25">
      <c r="A124" t="str">
        <f>IF(SUM('Angaben Stationen'!W136:Y136)=3,'Angaben KH-Standort'!$D$24,"")</f>
        <v/>
      </c>
      <c r="B124" t="str">
        <f>IF(SUM('Angaben Stationen'!W136:Y136)=3,'Angaben KH-Standort'!$D$25,"")</f>
        <v/>
      </c>
      <c r="C124" t="str">
        <f>IF(SUM('Angaben Stationen'!W136:Y136)=3,'Angaben KH-Standort'!$D$12,"")</f>
        <v/>
      </c>
      <c r="D124" t="s">
        <v>318</v>
      </c>
      <c r="E124" t="str">
        <f>IF(SUM('Angaben Stationen'!W136:Y136)=3,'Angaben Stationen'!D136,"")</f>
        <v/>
      </c>
      <c r="F124" t="str">
        <f>IF(SUM('Angaben Stationen'!W136:Y136)=3,'Angaben Stationen'!C136,"")</f>
        <v/>
      </c>
      <c r="G124" t="str">
        <f>IF(SUM('Angaben Stationen'!W136:Y136)=3,'Angaben Stationen'!E136,"")</f>
        <v/>
      </c>
    </row>
    <row r="125" spans="1:7" x14ac:dyDescent="0.25">
      <c r="A125" t="str">
        <f>IF(SUM('Angaben Stationen'!W137:Y137)=3,'Angaben KH-Standort'!$D$24,"")</f>
        <v/>
      </c>
      <c r="B125" t="str">
        <f>IF(SUM('Angaben Stationen'!W137:Y137)=3,'Angaben KH-Standort'!$D$25,"")</f>
        <v/>
      </c>
      <c r="C125" t="str">
        <f>IF(SUM('Angaben Stationen'!W137:Y137)=3,'Angaben KH-Standort'!$D$12,"")</f>
        <v/>
      </c>
      <c r="D125" t="s">
        <v>318</v>
      </c>
      <c r="E125" t="str">
        <f>IF(SUM('Angaben Stationen'!W137:Y137)=3,'Angaben Stationen'!D137,"")</f>
        <v/>
      </c>
      <c r="F125" t="str">
        <f>IF(SUM('Angaben Stationen'!W137:Y137)=3,'Angaben Stationen'!C137,"")</f>
        <v/>
      </c>
      <c r="G125" t="str">
        <f>IF(SUM('Angaben Stationen'!W137:Y137)=3,'Angaben Stationen'!E137,"")</f>
        <v/>
      </c>
    </row>
    <row r="126" spans="1:7" x14ac:dyDescent="0.25">
      <c r="A126" t="str">
        <f>IF(SUM('Angaben Stationen'!W138:Y138)=3,'Angaben KH-Standort'!$D$24,"")</f>
        <v/>
      </c>
      <c r="B126" t="str">
        <f>IF(SUM('Angaben Stationen'!W138:Y138)=3,'Angaben KH-Standort'!$D$25,"")</f>
        <v/>
      </c>
      <c r="C126" t="str">
        <f>IF(SUM('Angaben Stationen'!W138:Y138)=3,'Angaben KH-Standort'!$D$12,"")</f>
        <v/>
      </c>
      <c r="D126" t="s">
        <v>318</v>
      </c>
      <c r="E126" t="str">
        <f>IF(SUM('Angaben Stationen'!W138:Y138)=3,'Angaben Stationen'!D138,"")</f>
        <v/>
      </c>
      <c r="F126" t="str">
        <f>IF(SUM('Angaben Stationen'!W138:Y138)=3,'Angaben Stationen'!C138,"")</f>
        <v/>
      </c>
      <c r="G126" t="str">
        <f>IF(SUM('Angaben Stationen'!W138:Y138)=3,'Angaben Stationen'!E138,"")</f>
        <v/>
      </c>
    </row>
    <row r="127" spans="1:7" x14ac:dyDescent="0.25">
      <c r="A127" t="str">
        <f>IF(SUM('Angaben Stationen'!W139:Y139)=3,'Angaben KH-Standort'!$D$24,"")</f>
        <v/>
      </c>
      <c r="B127" t="str">
        <f>IF(SUM('Angaben Stationen'!W139:Y139)=3,'Angaben KH-Standort'!$D$25,"")</f>
        <v/>
      </c>
      <c r="C127" t="str">
        <f>IF(SUM('Angaben Stationen'!W139:Y139)=3,'Angaben KH-Standort'!$D$12,"")</f>
        <v/>
      </c>
      <c r="D127" t="s">
        <v>318</v>
      </c>
      <c r="E127" t="str">
        <f>IF(SUM('Angaben Stationen'!W139:Y139)=3,'Angaben Stationen'!D139,"")</f>
        <v/>
      </c>
      <c r="F127" t="str">
        <f>IF(SUM('Angaben Stationen'!W139:Y139)=3,'Angaben Stationen'!C139,"")</f>
        <v/>
      </c>
      <c r="G127" t="str">
        <f>IF(SUM('Angaben Stationen'!W139:Y139)=3,'Angaben Stationen'!E139,"")</f>
        <v/>
      </c>
    </row>
    <row r="128" spans="1:7" x14ac:dyDescent="0.25">
      <c r="A128" t="str">
        <f>IF(SUM('Angaben Stationen'!W140:Y140)=3,'Angaben KH-Standort'!$D$24,"")</f>
        <v/>
      </c>
      <c r="B128" t="str">
        <f>IF(SUM('Angaben Stationen'!W140:Y140)=3,'Angaben KH-Standort'!$D$25,"")</f>
        <v/>
      </c>
      <c r="C128" t="str">
        <f>IF(SUM('Angaben Stationen'!W140:Y140)=3,'Angaben KH-Standort'!$D$12,"")</f>
        <v/>
      </c>
      <c r="D128" t="s">
        <v>318</v>
      </c>
      <c r="E128" t="str">
        <f>IF(SUM('Angaben Stationen'!W140:Y140)=3,'Angaben Stationen'!D140,"")</f>
        <v/>
      </c>
      <c r="F128" t="str">
        <f>IF(SUM('Angaben Stationen'!W140:Y140)=3,'Angaben Stationen'!C140,"")</f>
        <v/>
      </c>
      <c r="G128" t="str">
        <f>IF(SUM('Angaben Stationen'!W140:Y140)=3,'Angaben Stationen'!E140,"")</f>
        <v/>
      </c>
    </row>
    <row r="129" spans="1:7" x14ac:dyDescent="0.25">
      <c r="A129" t="str">
        <f>IF(SUM('Angaben Stationen'!W141:Y141)=3,'Angaben KH-Standort'!$D$24,"")</f>
        <v/>
      </c>
      <c r="B129" t="str">
        <f>IF(SUM('Angaben Stationen'!W141:Y141)=3,'Angaben KH-Standort'!$D$25,"")</f>
        <v/>
      </c>
      <c r="C129" t="str">
        <f>IF(SUM('Angaben Stationen'!W141:Y141)=3,'Angaben KH-Standort'!$D$12,"")</f>
        <v/>
      </c>
      <c r="D129" t="s">
        <v>318</v>
      </c>
      <c r="E129" t="str">
        <f>IF(SUM('Angaben Stationen'!W141:Y141)=3,'Angaben Stationen'!D141,"")</f>
        <v/>
      </c>
      <c r="F129" t="str">
        <f>IF(SUM('Angaben Stationen'!W141:Y141)=3,'Angaben Stationen'!C141,"")</f>
        <v/>
      </c>
      <c r="G129" t="str">
        <f>IF(SUM('Angaben Stationen'!W141:Y141)=3,'Angaben Stationen'!E141,"")</f>
        <v/>
      </c>
    </row>
    <row r="130" spans="1:7" x14ac:dyDescent="0.25">
      <c r="A130" t="str">
        <f>IF(SUM('Angaben Stationen'!W142:Y142)=3,'Angaben KH-Standort'!$D$24,"")</f>
        <v/>
      </c>
      <c r="B130" t="str">
        <f>IF(SUM('Angaben Stationen'!W142:Y142)=3,'Angaben KH-Standort'!$D$25,"")</f>
        <v/>
      </c>
      <c r="C130" t="str">
        <f>IF(SUM('Angaben Stationen'!W142:Y142)=3,'Angaben KH-Standort'!$D$12,"")</f>
        <v/>
      </c>
      <c r="D130" t="s">
        <v>318</v>
      </c>
      <c r="E130" t="str">
        <f>IF(SUM('Angaben Stationen'!W142:Y142)=3,'Angaben Stationen'!D142,"")</f>
        <v/>
      </c>
      <c r="F130" t="str">
        <f>IF(SUM('Angaben Stationen'!W142:Y142)=3,'Angaben Stationen'!C142,"")</f>
        <v/>
      </c>
      <c r="G130" t="str">
        <f>IF(SUM('Angaben Stationen'!W142:Y142)=3,'Angaben Stationen'!E142,"")</f>
        <v/>
      </c>
    </row>
    <row r="131" spans="1:7" x14ac:dyDescent="0.25">
      <c r="A131" t="str">
        <f>IF(SUM('Angaben Stationen'!W143:Y143)=3,'Angaben KH-Standort'!$D$24,"")</f>
        <v/>
      </c>
      <c r="B131" t="str">
        <f>IF(SUM('Angaben Stationen'!W143:Y143)=3,'Angaben KH-Standort'!$D$25,"")</f>
        <v/>
      </c>
      <c r="C131" t="str">
        <f>IF(SUM('Angaben Stationen'!W143:Y143)=3,'Angaben KH-Standort'!$D$12,"")</f>
        <v/>
      </c>
      <c r="D131" t="s">
        <v>318</v>
      </c>
      <c r="E131" t="str">
        <f>IF(SUM('Angaben Stationen'!W143:Y143)=3,'Angaben Stationen'!D143,"")</f>
        <v/>
      </c>
      <c r="F131" t="str">
        <f>IF(SUM('Angaben Stationen'!W143:Y143)=3,'Angaben Stationen'!C143,"")</f>
        <v/>
      </c>
      <c r="G131" t="str">
        <f>IF(SUM('Angaben Stationen'!W143:Y143)=3,'Angaben Stationen'!E143,"")</f>
        <v/>
      </c>
    </row>
    <row r="132" spans="1:7" x14ac:dyDescent="0.25">
      <c r="A132" t="str">
        <f>IF(SUM('Angaben Stationen'!W144:Y144)=3,'Angaben KH-Standort'!$D$24,"")</f>
        <v/>
      </c>
      <c r="B132" t="str">
        <f>IF(SUM('Angaben Stationen'!W144:Y144)=3,'Angaben KH-Standort'!$D$25,"")</f>
        <v/>
      </c>
      <c r="C132" t="str">
        <f>IF(SUM('Angaben Stationen'!W144:Y144)=3,'Angaben KH-Standort'!$D$12,"")</f>
        <v/>
      </c>
      <c r="D132" t="s">
        <v>318</v>
      </c>
      <c r="E132" t="str">
        <f>IF(SUM('Angaben Stationen'!W144:Y144)=3,'Angaben Stationen'!D144,"")</f>
        <v/>
      </c>
      <c r="F132" t="str">
        <f>IF(SUM('Angaben Stationen'!W144:Y144)=3,'Angaben Stationen'!C144,"")</f>
        <v/>
      </c>
      <c r="G132" t="str">
        <f>IF(SUM('Angaben Stationen'!W144:Y144)=3,'Angaben Stationen'!E144,"")</f>
        <v/>
      </c>
    </row>
    <row r="133" spans="1:7" x14ac:dyDescent="0.25">
      <c r="A133" t="str">
        <f>IF(SUM('Angaben Stationen'!W145:Y145)=3,'Angaben KH-Standort'!$D$24,"")</f>
        <v/>
      </c>
      <c r="B133" t="str">
        <f>IF(SUM('Angaben Stationen'!W145:Y145)=3,'Angaben KH-Standort'!$D$25,"")</f>
        <v/>
      </c>
      <c r="C133" t="str">
        <f>IF(SUM('Angaben Stationen'!W145:Y145)=3,'Angaben KH-Standort'!$D$12,"")</f>
        <v/>
      </c>
      <c r="D133" t="s">
        <v>318</v>
      </c>
      <c r="E133" t="str">
        <f>IF(SUM('Angaben Stationen'!W145:Y145)=3,'Angaben Stationen'!D145,"")</f>
        <v/>
      </c>
      <c r="F133" t="str">
        <f>IF(SUM('Angaben Stationen'!W145:Y145)=3,'Angaben Stationen'!C145,"")</f>
        <v/>
      </c>
      <c r="G133" t="str">
        <f>IF(SUM('Angaben Stationen'!W145:Y145)=3,'Angaben Stationen'!E145,"")</f>
        <v/>
      </c>
    </row>
    <row r="134" spans="1:7" x14ac:dyDescent="0.25">
      <c r="A134" t="str">
        <f>IF(SUM('Angaben Stationen'!W146:Y146)=3,'Angaben KH-Standort'!$D$24,"")</f>
        <v/>
      </c>
      <c r="B134" t="str">
        <f>IF(SUM('Angaben Stationen'!W146:Y146)=3,'Angaben KH-Standort'!$D$25,"")</f>
        <v/>
      </c>
      <c r="C134" t="str">
        <f>IF(SUM('Angaben Stationen'!W146:Y146)=3,'Angaben KH-Standort'!$D$12,"")</f>
        <v/>
      </c>
      <c r="D134" t="s">
        <v>318</v>
      </c>
      <c r="E134" t="str">
        <f>IF(SUM('Angaben Stationen'!W146:Y146)=3,'Angaben Stationen'!D146,"")</f>
        <v/>
      </c>
      <c r="F134" t="str">
        <f>IF(SUM('Angaben Stationen'!W146:Y146)=3,'Angaben Stationen'!C146,"")</f>
        <v/>
      </c>
      <c r="G134" t="str">
        <f>IF(SUM('Angaben Stationen'!W146:Y146)=3,'Angaben Stationen'!E146,"")</f>
        <v/>
      </c>
    </row>
    <row r="135" spans="1:7" x14ac:dyDescent="0.25">
      <c r="A135" t="str">
        <f>IF(SUM('Angaben Stationen'!W147:Y147)=3,'Angaben KH-Standort'!$D$24,"")</f>
        <v/>
      </c>
      <c r="B135" t="str">
        <f>IF(SUM('Angaben Stationen'!W147:Y147)=3,'Angaben KH-Standort'!$D$25,"")</f>
        <v/>
      </c>
      <c r="C135" t="str">
        <f>IF(SUM('Angaben Stationen'!W147:Y147)=3,'Angaben KH-Standort'!$D$12,"")</f>
        <v/>
      </c>
      <c r="D135" t="s">
        <v>318</v>
      </c>
      <c r="E135" t="str">
        <f>IF(SUM('Angaben Stationen'!W147:Y147)=3,'Angaben Stationen'!D147,"")</f>
        <v/>
      </c>
      <c r="F135" t="str">
        <f>IF(SUM('Angaben Stationen'!W147:Y147)=3,'Angaben Stationen'!C147,"")</f>
        <v/>
      </c>
      <c r="G135" t="str">
        <f>IF(SUM('Angaben Stationen'!W147:Y147)=3,'Angaben Stationen'!E147,"")</f>
        <v/>
      </c>
    </row>
    <row r="136" spans="1:7" x14ac:dyDescent="0.25">
      <c r="A136" t="str">
        <f>IF(SUM('Angaben Stationen'!W148:Y148)=3,'Angaben KH-Standort'!$D$24,"")</f>
        <v/>
      </c>
      <c r="B136" t="str">
        <f>IF(SUM('Angaben Stationen'!W148:Y148)=3,'Angaben KH-Standort'!$D$25,"")</f>
        <v/>
      </c>
      <c r="C136" t="str">
        <f>IF(SUM('Angaben Stationen'!W148:Y148)=3,'Angaben KH-Standort'!$D$12,"")</f>
        <v/>
      </c>
      <c r="D136" t="s">
        <v>318</v>
      </c>
      <c r="E136" t="str">
        <f>IF(SUM('Angaben Stationen'!W148:Y148)=3,'Angaben Stationen'!D148,"")</f>
        <v/>
      </c>
      <c r="F136" t="str">
        <f>IF(SUM('Angaben Stationen'!W148:Y148)=3,'Angaben Stationen'!C148,"")</f>
        <v/>
      </c>
      <c r="G136" t="str">
        <f>IF(SUM('Angaben Stationen'!W148:Y148)=3,'Angaben Stationen'!E148,"")</f>
        <v/>
      </c>
    </row>
    <row r="137" spans="1:7" x14ac:dyDescent="0.25">
      <c r="A137" t="str">
        <f>IF(SUM('Angaben Stationen'!W149:Y149)=3,'Angaben KH-Standort'!$D$24,"")</f>
        <v/>
      </c>
      <c r="B137" t="str">
        <f>IF(SUM('Angaben Stationen'!W149:Y149)=3,'Angaben KH-Standort'!$D$25,"")</f>
        <v/>
      </c>
      <c r="C137" t="str">
        <f>IF(SUM('Angaben Stationen'!W149:Y149)=3,'Angaben KH-Standort'!$D$12,"")</f>
        <v/>
      </c>
      <c r="D137" t="s">
        <v>318</v>
      </c>
      <c r="E137" t="str">
        <f>IF(SUM('Angaben Stationen'!W149:Y149)=3,'Angaben Stationen'!D149,"")</f>
        <v/>
      </c>
      <c r="F137" t="str">
        <f>IF(SUM('Angaben Stationen'!W149:Y149)=3,'Angaben Stationen'!C149,"")</f>
        <v/>
      </c>
      <c r="G137" t="str">
        <f>IF(SUM('Angaben Stationen'!W149:Y149)=3,'Angaben Stationen'!E149,"")</f>
        <v/>
      </c>
    </row>
    <row r="138" spans="1:7" x14ac:dyDescent="0.25">
      <c r="A138" t="str">
        <f>IF(SUM('Angaben Stationen'!W150:Y150)=3,'Angaben KH-Standort'!$D$24,"")</f>
        <v/>
      </c>
      <c r="B138" t="str">
        <f>IF(SUM('Angaben Stationen'!W150:Y150)=3,'Angaben KH-Standort'!$D$25,"")</f>
        <v/>
      </c>
      <c r="C138" t="str">
        <f>IF(SUM('Angaben Stationen'!W150:Y150)=3,'Angaben KH-Standort'!$D$12,"")</f>
        <v/>
      </c>
      <c r="D138" t="s">
        <v>318</v>
      </c>
      <c r="E138" t="str">
        <f>IF(SUM('Angaben Stationen'!W150:Y150)=3,'Angaben Stationen'!D150,"")</f>
        <v/>
      </c>
      <c r="F138" t="str">
        <f>IF(SUM('Angaben Stationen'!W150:Y150)=3,'Angaben Stationen'!C150,"")</f>
        <v/>
      </c>
      <c r="G138" t="str">
        <f>IF(SUM('Angaben Stationen'!W150:Y150)=3,'Angaben Stationen'!E150,"")</f>
        <v/>
      </c>
    </row>
    <row r="139" spans="1:7" x14ac:dyDescent="0.25">
      <c r="A139" t="str">
        <f>IF(SUM('Angaben Stationen'!W151:Y151)=3,'Angaben KH-Standort'!$D$24,"")</f>
        <v/>
      </c>
      <c r="B139" t="str">
        <f>IF(SUM('Angaben Stationen'!W151:Y151)=3,'Angaben KH-Standort'!$D$25,"")</f>
        <v/>
      </c>
      <c r="C139" t="str">
        <f>IF(SUM('Angaben Stationen'!W151:Y151)=3,'Angaben KH-Standort'!$D$12,"")</f>
        <v/>
      </c>
      <c r="D139" t="s">
        <v>318</v>
      </c>
      <c r="E139" t="str">
        <f>IF(SUM('Angaben Stationen'!W151:Y151)=3,'Angaben Stationen'!D151,"")</f>
        <v/>
      </c>
      <c r="F139" t="str">
        <f>IF(SUM('Angaben Stationen'!W151:Y151)=3,'Angaben Stationen'!C151,"")</f>
        <v/>
      </c>
      <c r="G139" t="str">
        <f>IF(SUM('Angaben Stationen'!W151:Y151)=3,'Angaben Stationen'!E151,"")</f>
        <v/>
      </c>
    </row>
    <row r="140" spans="1:7" x14ac:dyDescent="0.25">
      <c r="A140" t="str">
        <f>IF(SUM('Angaben Stationen'!W152:Y152)=3,'Angaben KH-Standort'!$D$24,"")</f>
        <v/>
      </c>
      <c r="B140" t="str">
        <f>IF(SUM('Angaben Stationen'!W152:Y152)=3,'Angaben KH-Standort'!$D$25,"")</f>
        <v/>
      </c>
      <c r="C140" t="str">
        <f>IF(SUM('Angaben Stationen'!W152:Y152)=3,'Angaben KH-Standort'!$D$12,"")</f>
        <v/>
      </c>
      <c r="D140" t="s">
        <v>318</v>
      </c>
      <c r="E140" t="str">
        <f>IF(SUM('Angaben Stationen'!W152:Y152)=3,'Angaben Stationen'!D152,"")</f>
        <v/>
      </c>
      <c r="F140" t="str">
        <f>IF(SUM('Angaben Stationen'!W152:Y152)=3,'Angaben Stationen'!C152,"")</f>
        <v/>
      </c>
      <c r="G140" t="str">
        <f>IF(SUM('Angaben Stationen'!W152:Y152)=3,'Angaben Stationen'!E152,"")</f>
        <v/>
      </c>
    </row>
    <row r="141" spans="1:7" x14ac:dyDescent="0.25">
      <c r="A141" t="str">
        <f>IF(SUM('Angaben Stationen'!W153:Y153)=3,'Angaben KH-Standort'!$D$24,"")</f>
        <v/>
      </c>
      <c r="B141" t="str">
        <f>IF(SUM('Angaben Stationen'!W153:Y153)=3,'Angaben KH-Standort'!$D$25,"")</f>
        <v/>
      </c>
      <c r="C141" t="str">
        <f>IF(SUM('Angaben Stationen'!W153:Y153)=3,'Angaben KH-Standort'!$D$12,"")</f>
        <v/>
      </c>
      <c r="D141" t="s">
        <v>318</v>
      </c>
      <c r="E141" t="str">
        <f>IF(SUM('Angaben Stationen'!W153:Y153)=3,'Angaben Stationen'!D153,"")</f>
        <v/>
      </c>
      <c r="F141" t="str">
        <f>IF(SUM('Angaben Stationen'!W153:Y153)=3,'Angaben Stationen'!C153,"")</f>
        <v/>
      </c>
      <c r="G141" t="str">
        <f>IF(SUM('Angaben Stationen'!W153:Y153)=3,'Angaben Stationen'!E153,"")</f>
        <v/>
      </c>
    </row>
    <row r="142" spans="1:7" x14ac:dyDescent="0.25">
      <c r="A142" t="str">
        <f>IF(SUM('Angaben Stationen'!W154:Y154)=3,'Angaben KH-Standort'!$D$24,"")</f>
        <v/>
      </c>
      <c r="B142" t="str">
        <f>IF(SUM('Angaben Stationen'!W154:Y154)=3,'Angaben KH-Standort'!$D$25,"")</f>
        <v/>
      </c>
      <c r="C142" t="str">
        <f>IF(SUM('Angaben Stationen'!W154:Y154)=3,'Angaben KH-Standort'!$D$12,"")</f>
        <v/>
      </c>
      <c r="D142" t="s">
        <v>318</v>
      </c>
      <c r="E142" t="str">
        <f>IF(SUM('Angaben Stationen'!W154:Y154)=3,'Angaben Stationen'!D154,"")</f>
        <v/>
      </c>
      <c r="F142" t="str">
        <f>IF(SUM('Angaben Stationen'!W154:Y154)=3,'Angaben Stationen'!C154,"")</f>
        <v/>
      </c>
      <c r="G142" t="str">
        <f>IF(SUM('Angaben Stationen'!W154:Y154)=3,'Angaben Stationen'!E154,"")</f>
        <v/>
      </c>
    </row>
    <row r="143" spans="1:7" x14ac:dyDescent="0.25">
      <c r="A143" t="str">
        <f>IF(SUM('Angaben Stationen'!W155:Y155)=3,'Angaben KH-Standort'!$D$24,"")</f>
        <v/>
      </c>
      <c r="B143" t="str">
        <f>IF(SUM('Angaben Stationen'!W155:Y155)=3,'Angaben KH-Standort'!$D$25,"")</f>
        <v/>
      </c>
      <c r="C143" t="str">
        <f>IF(SUM('Angaben Stationen'!W155:Y155)=3,'Angaben KH-Standort'!$D$12,"")</f>
        <v/>
      </c>
      <c r="D143" t="s">
        <v>318</v>
      </c>
      <c r="E143" t="str">
        <f>IF(SUM('Angaben Stationen'!W155:Y155)=3,'Angaben Stationen'!D155,"")</f>
        <v/>
      </c>
      <c r="F143" t="str">
        <f>IF(SUM('Angaben Stationen'!W155:Y155)=3,'Angaben Stationen'!C155,"")</f>
        <v/>
      </c>
      <c r="G143" t="str">
        <f>IF(SUM('Angaben Stationen'!W155:Y155)=3,'Angaben Stationen'!E155,"")</f>
        <v/>
      </c>
    </row>
    <row r="144" spans="1:7" x14ac:dyDescent="0.25">
      <c r="A144" t="str">
        <f>IF(SUM('Angaben Stationen'!W156:Y156)=3,'Angaben KH-Standort'!$D$24,"")</f>
        <v/>
      </c>
      <c r="B144" t="str">
        <f>IF(SUM('Angaben Stationen'!W156:Y156)=3,'Angaben KH-Standort'!$D$25,"")</f>
        <v/>
      </c>
      <c r="C144" t="str">
        <f>IF(SUM('Angaben Stationen'!W156:Y156)=3,'Angaben KH-Standort'!$D$12,"")</f>
        <v/>
      </c>
      <c r="D144" t="s">
        <v>318</v>
      </c>
      <c r="E144" t="str">
        <f>IF(SUM('Angaben Stationen'!W156:Y156)=3,'Angaben Stationen'!D156,"")</f>
        <v/>
      </c>
      <c r="F144" t="str">
        <f>IF(SUM('Angaben Stationen'!W156:Y156)=3,'Angaben Stationen'!C156,"")</f>
        <v/>
      </c>
      <c r="G144" t="str">
        <f>IF(SUM('Angaben Stationen'!W156:Y156)=3,'Angaben Stationen'!E156,"")</f>
        <v/>
      </c>
    </row>
    <row r="145" spans="1:7" x14ac:dyDescent="0.25">
      <c r="A145" t="str">
        <f>IF(SUM('Angaben Stationen'!W157:Y157)=3,'Angaben KH-Standort'!$D$24,"")</f>
        <v/>
      </c>
      <c r="B145" t="str">
        <f>IF(SUM('Angaben Stationen'!W157:Y157)=3,'Angaben KH-Standort'!$D$25,"")</f>
        <v/>
      </c>
      <c r="C145" t="str">
        <f>IF(SUM('Angaben Stationen'!W157:Y157)=3,'Angaben KH-Standort'!$D$12,"")</f>
        <v/>
      </c>
      <c r="D145" t="s">
        <v>318</v>
      </c>
      <c r="E145" t="str">
        <f>IF(SUM('Angaben Stationen'!W157:Y157)=3,'Angaben Stationen'!D157,"")</f>
        <v/>
      </c>
      <c r="F145" t="str">
        <f>IF(SUM('Angaben Stationen'!W157:Y157)=3,'Angaben Stationen'!C157,"")</f>
        <v/>
      </c>
      <c r="G145" t="str">
        <f>IF(SUM('Angaben Stationen'!W157:Y157)=3,'Angaben Stationen'!E157,"")</f>
        <v/>
      </c>
    </row>
    <row r="146" spans="1:7" x14ac:dyDescent="0.25">
      <c r="A146" t="str">
        <f>IF(SUM('Angaben Stationen'!W158:Y158)=3,'Angaben KH-Standort'!$D$24,"")</f>
        <v/>
      </c>
      <c r="B146" t="str">
        <f>IF(SUM('Angaben Stationen'!W158:Y158)=3,'Angaben KH-Standort'!$D$25,"")</f>
        <v/>
      </c>
      <c r="C146" t="str">
        <f>IF(SUM('Angaben Stationen'!W158:Y158)=3,'Angaben KH-Standort'!$D$12,"")</f>
        <v/>
      </c>
      <c r="D146" t="s">
        <v>318</v>
      </c>
      <c r="E146" t="str">
        <f>IF(SUM('Angaben Stationen'!W158:Y158)=3,'Angaben Stationen'!D158,"")</f>
        <v/>
      </c>
      <c r="F146" t="str">
        <f>IF(SUM('Angaben Stationen'!W158:Y158)=3,'Angaben Stationen'!C158,"")</f>
        <v/>
      </c>
      <c r="G146" t="str">
        <f>IF(SUM('Angaben Stationen'!W158:Y158)=3,'Angaben Stationen'!E158,"")</f>
        <v/>
      </c>
    </row>
    <row r="147" spans="1:7" x14ac:dyDescent="0.25">
      <c r="A147" t="str">
        <f>IF(SUM('Angaben Stationen'!W159:Y159)=3,'Angaben KH-Standort'!$D$24,"")</f>
        <v/>
      </c>
      <c r="B147" t="str">
        <f>IF(SUM('Angaben Stationen'!W159:Y159)=3,'Angaben KH-Standort'!$D$25,"")</f>
        <v/>
      </c>
      <c r="C147" t="str">
        <f>IF(SUM('Angaben Stationen'!W159:Y159)=3,'Angaben KH-Standort'!$D$12,"")</f>
        <v/>
      </c>
      <c r="D147" t="s">
        <v>318</v>
      </c>
      <c r="E147" t="str">
        <f>IF(SUM('Angaben Stationen'!W159:Y159)=3,'Angaben Stationen'!D159,"")</f>
        <v/>
      </c>
      <c r="F147" t="str">
        <f>IF(SUM('Angaben Stationen'!W159:Y159)=3,'Angaben Stationen'!C159,"")</f>
        <v/>
      </c>
      <c r="G147" t="str">
        <f>IF(SUM('Angaben Stationen'!W159:Y159)=3,'Angaben Stationen'!E159,"")</f>
        <v/>
      </c>
    </row>
    <row r="148" spans="1:7" x14ac:dyDescent="0.25">
      <c r="A148" t="str">
        <f>IF(SUM('Angaben Stationen'!W160:Y160)=3,'Angaben KH-Standort'!$D$24,"")</f>
        <v/>
      </c>
      <c r="B148" t="str">
        <f>IF(SUM('Angaben Stationen'!W160:Y160)=3,'Angaben KH-Standort'!$D$25,"")</f>
        <v/>
      </c>
      <c r="C148" t="str">
        <f>IF(SUM('Angaben Stationen'!W160:Y160)=3,'Angaben KH-Standort'!$D$12,"")</f>
        <v/>
      </c>
      <c r="D148" t="s">
        <v>318</v>
      </c>
      <c r="E148" t="str">
        <f>IF(SUM('Angaben Stationen'!W160:Y160)=3,'Angaben Stationen'!D160,"")</f>
        <v/>
      </c>
      <c r="F148" t="str">
        <f>IF(SUM('Angaben Stationen'!W160:Y160)=3,'Angaben Stationen'!C160,"")</f>
        <v/>
      </c>
      <c r="G148" t="str">
        <f>IF(SUM('Angaben Stationen'!W160:Y160)=3,'Angaben Stationen'!E160,"")</f>
        <v/>
      </c>
    </row>
    <row r="149" spans="1:7" x14ac:dyDescent="0.25">
      <c r="A149" t="str">
        <f>IF(SUM('Angaben Stationen'!W161:Y161)=3,'Angaben KH-Standort'!$D$24,"")</f>
        <v/>
      </c>
      <c r="B149" t="str">
        <f>IF(SUM('Angaben Stationen'!W161:Y161)=3,'Angaben KH-Standort'!$D$25,"")</f>
        <v/>
      </c>
      <c r="C149" t="str">
        <f>IF(SUM('Angaben Stationen'!W161:Y161)=3,'Angaben KH-Standort'!$D$12,"")</f>
        <v/>
      </c>
      <c r="D149" t="s">
        <v>318</v>
      </c>
      <c r="E149" t="str">
        <f>IF(SUM('Angaben Stationen'!W161:Y161)=3,'Angaben Stationen'!D161,"")</f>
        <v/>
      </c>
      <c r="F149" t="str">
        <f>IF(SUM('Angaben Stationen'!W161:Y161)=3,'Angaben Stationen'!C161,"")</f>
        <v/>
      </c>
      <c r="G149" t="str">
        <f>IF(SUM('Angaben Stationen'!W161:Y161)=3,'Angaben Stationen'!E161,"")</f>
        <v/>
      </c>
    </row>
    <row r="150" spans="1:7" x14ac:dyDescent="0.25">
      <c r="A150" t="str">
        <f>IF(SUM('Angaben Stationen'!W162:Y162)=3,'Angaben KH-Standort'!$D$24,"")</f>
        <v/>
      </c>
      <c r="B150" t="str">
        <f>IF(SUM('Angaben Stationen'!W162:Y162)=3,'Angaben KH-Standort'!$D$25,"")</f>
        <v/>
      </c>
      <c r="C150" t="str">
        <f>IF(SUM('Angaben Stationen'!W162:Y162)=3,'Angaben KH-Standort'!$D$12,"")</f>
        <v/>
      </c>
      <c r="D150" t="s">
        <v>318</v>
      </c>
      <c r="E150" t="str">
        <f>IF(SUM('Angaben Stationen'!W162:Y162)=3,'Angaben Stationen'!D162,"")</f>
        <v/>
      </c>
      <c r="F150" t="str">
        <f>IF(SUM('Angaben Stationen'!W162:Y162)=3,'Angaben Stationen'!C162,"")</f>
        <v/>
      </c>
      <c r="G150" t="str">
        <f>IF(SUM('Angaben Stationen'!W162:Y162)=3,'Angaben Stationen'!E162,"")</f>
        <v/>
      </c>
    </row>
    <row r="151" spans="1:7" x14ac:dyDescent="0.25">
      <c r="A151" t="str">
        <f>IF(SUM('Angaben Stationen'!W163:Y163)=3,'Angaben KH-Standort'!$D$24,"")</f>
        <v/>
      </c>
      <c r="B151" t="str">
        <f>IF(SUM('Angaben Stationen'!W163:Y163)=3,'Angaben KH-Standort'!$D$25,"")</f>
        <v/>
      </c>
      <c r="C151" t="str">
        <f>IF(SUM('Angaben Stationen'!W163:Y163)=3,'Angaben KH-Standort'!$D$12,"")</f>
        <v/>
      </c>
      <c r="D151" t="s">
        <v>318</v>
      </c>
      <c r="E151" t="str">
        <f>IF(SUM('Angaben Stationen'!W163:Y163)=3,'Angaben Stationen'!D163,"")</f>
        <v/>
      </c>
      <c r="F151" t="str">
        <f>IF(SUM('Angaben Stationen'!W163:Y163)=3,'Angaben Stationen'!C163,"")</f>
        <v/>
      </c>
      <c r="G151" t="str">
        <f>IF(SUM('Angaben Stationen'!W163:Y163)=3,'Angaben Stationen'!E163,"")</f>
        <v/>
      </c>
    </row>
    <row r="152" spans="1:7" x14ac:dyDescent="0.25">
      <c r="A152" t="str">
        <f>IF(SUM('Angaben Stationen'!W164:Y164)=3,'Angaben KH-Standort'!$D$24,"")</f>
        <v/>
      </c>
      <c r="B152" t="str">
        <f>IF(SUM('Angaben Stationen'!W164:Y164)=3,'Angaben KH-Standort'!$D$25,"")</f>
        <v/>
      </c>
      <c r="C152" t="str">
        <f>IF(SUM('Angaben Stationen'!W164:Y164)=3,'Angaben KH-Standort'!$D$12,"")</f>
        <v/>
      </c>
      <c r="D152" t="s">
        <v>318</v>
      </c>
      <c r="E152" t="str">
        <f>IF(SUM('Angaben Stationen'!W164:Y164)=3,'Angaben Stationen'!D164,"")</f>
        <v/>
      </c>
      <c r="F152" t="str">
        <f>IF(SUM('Angaben Stationen'!W164:Y164)=3,'Angaben Stationen'!C164,"")</f>
        <v/>
      </c>
      <c r="G152" t="str">
        <f>IF(SUM('Angaben Stationen'!W164:Y164)=3,'Angaben Stationen'!E164,"")</f>
        <v/>
      </c>
    </row>
    <row r="153" spans="1:7" x14ac:dyDescent="0.25">
      <c r="A153" t="str">
        <f>IF(SUM('Angaben Stationen'!W165:Y165)=3,'Angaben KH-Standort'!$D$24,"")</f>
        <v/>
      </c>
      <c r="B153" t="str">
        <f>IF(SUM('Angaben Stationen'!W165:Y165)=3,'Angaben KH-Standort'!$D$25,"")</f>
        <v/>
      </c>
      <c r="C153" t="str">
        <f>IF(SUM('Angaben Stationen'!W165:Y165)=3,'Angaben KH-Standort'!$D$12,"")</f>
        <v/>
      </c>
      <c r="D153" t="s">
        <v>318</v>
      </c>
      <c r="E153" t="str">
        <f>IF(SUM('Angaben Stationen'!W165:Y165)=3,'Angaben Stationen'!D165,"")</f>
        <v/>
      </c>
      <c r="F153" t="str">
        <f>IF(SUM('Angaben Stationen'!W165:Y165)=3,'Angaben Stationen'!C165,"")</f>
        <v/>
      </c>
      <c r="G153" t="str">
        <f>IF(SUM('Angaben Stationen'!W165:Y165)=3,'Angaben Stationen'!E165,"")</f>
        <v/>
      </c>
    </row>
    <row r="154" spans="1:7" x14ac:dyDescent="0.25">
      <c r="A154" t="str">
        <f>IF(SUM('Angaben Stationen'!W166:Y166)=3,'Angaben KH-Standort'!$D$24,"")</f>
        <v/>
      </c>
      <c r="B154" t="str">
        <f>IF(SUM('Angaben Stationen'!W166:Y166)=3,'Angaben KH-Standort'!$D$25,"")</f>
        <v/>
      </c>
      <c r="C154" t="str">
        <f>IF(SUM('Angaben Stationen'!W166:Y166)=3,'Angaben KH-Standort'!$D$12,"")</f>
        <v/>
      </c>
      <c r="D154" t="s">
        <v>318</v>
      </c>
      <c r="E154" t="str">
        <f>IF(SUM('Angaben Stationen'!W166:Y166)=3,'Angaben Stationen'!D166,"")</f>
        <v/>
      </c>
      <c r="F154" t="str">
        <f>IF(SUM('Angaben Stationen'!W166:Y166)=3,'Angaben Stationen'!C166,"")</f>
        <v/>
      </c>
      <c r="G154" t="str">
        <f>IF(SUM('Angaben Stationen'!W166:Y166)=3,'Angaben Stationen'!E166,"")</f>
        <v/>
      </c>
    </row>
    <row r="155" spans="1:7" x14ac:dyDescent="0.25">
      <c r="A155" t="str">
        <f>IF(SUM('Angaben Stationen'!W167:Y167)=3,'Angaben KH-Standort'!$D$24,"")</f>
        <v/>
      </c>
      <c r="B155" t="str">
        <f>IF(SUM('Angaben Stationen'!W167:Y167)=3,'Angaben KH-Standort'!$D$25,"")</f>
        <v/>
      </c>
      <c r="C155" t="str">
        <f>IF(SUM('Angaben Stationen'!W167:Y167)=3,'Angaben KH-Standort'!$D$12,"")</f>
        <v/>
      </c>
      <c r="D155" t="s">
        <v>318</v>
      </c>
      <c r="E155" t="str">
        <f>IF(SUM('Angaben Stationen'!W167:Y167)=3,'Angaben Stationen'!D167,"")</f>
        <v/>
      </c>
      <c r="F155" t="str">
        <f>IF(SUM('Angaben Stationen'!W167:Y167)=3,'Angaben Stationen'!C167,"")</f>
        <v/>
      </c>
      <c r="G155" t="str">
        <f>IF(SUM('Angaben Stationen'!W167:Y167)=3,'Angaben Stationen'!E167,"")</f>
        <v/>
      </c>
    </row>
    <row r="156" spans="1:7" x14ac:dyDescent="0.25">
      <c r="A156" t="str">
        <f>IF(SUM('Angaben Stationen'!W168:Y168)=3,'Angaben KH-Standort'!$D$24,"")</f>
        <v/>
      </c>
      <c r="B156" t="str">
        <f>IF(SUM('Angaben Stationen'!W168:Y168)=3,'Angaben KH-Standort'!$D$25,"")</f>
        <v/>
      </c>
      <c r="C156" t="str">
        <f>IF(SUM('Angaben Stationen'!W168:Y168)=3,'Angaben KH-Standort'!$D$12,"")</f>
        <v/>
      </c>
      <c r="D156" t="s">
        <v>318</v>
      </c>
      <c r="E156" t="str">
        <f>IF(SUM('Angaben Stationen'!W168:Y168)=3,'Angaben Stationen'!D168,"")</f>
        <v/>
      </c>
      <c r="F156" t="str">
        <f>IF(SUM('Angaben Stationen'!W168:Y168)=3,'Angaben Stationen'!C168,"")</f>
        <v/>
      </c>
      <c r="G156" t="str">
        <f>IF(SUM('Angaben Stationen'!W168:Y168)=3,'Angaben Stationen'!E168,"")</f>
        <v/>
      </c>
    </row>
    <row r="157" spans="1:7" x14ac:dyDescent="0.25">
      <c r="A157" t="str">
        <f>IF(SUM('Angaben Stationen'!W169:Y169)=3,'Angaben KH-Standort'!$D$24,"")</f>
        <v/>
      </c>
      <c r="B157" t="str">
        <f>IF(SUM('Angaben Stationen'!W169:Y169)=3,'Angaben KH-Standort'!$D$25,"")</f>
        <v/>
      </c>
      <c r="C157" t="str">
        <f>IF(SUM('Angaben Stationen'!W169:Y169)=3,'Angaben KH-Standort'!$D$12,"")</f>
        <v/>
      </c>
      <c r="D157" t="s">
        <v>318</v>
      </c>
      <c r="E157" t="str">
        <f>IF(SUM('Angaben Stationen'!W169:Y169)=3,'Angaben Stationen'!D169,"")</f>
        <v/>
      </c>
      <c r="F157" t="str">
        <f>IF(SUM('Angaben Stationen'!W169:Y169)=3,'Angaben Stationen'!C169,"")</f>
        <v/>
      </c>
      <c r="G157" t="str">
        <f>IF(SUM('Angaben Stationen'!W169:Y169)=3,'Angaben Stationen'!E169,"")</f>
        <v/>
      </c>
    </row>
    <row r="158" spans="1:7" x14ac:dyDescent="0.25">
      <c r="A158" t="str">
        <f>IF(SUM('Angaben Stationen'!W170:Y170)=3,'Angaben KH-Standort'!$D$24,"")</f>
        <v/>
      </c>
      <c r="B158" t="str">
        <f>IF(SUM('Angaben Stationen'!W170:Y170)=3,'Angaben KH-Standort'!$D$25,"")</f>
        <v/>
      </c>
      <c r="C158" t="str">
        <f>IF(SUM('Angaben Stationen'!W170:Y170)=3,'Angaben KH-Standort'!$D$12,"")</f>
        <v/>
      </c>
      <c r="D158" t="s">
        <v>318</v>
      </c>
      <c r="E158" t="str">
        <f>IF(SUM('Angaben Stationen'!W170:Y170)=3,'Angaben Stationen'!D170,"")</f>
        <v/>
      </c>
      <c r="F158" t="str">
        <f>IF(SUM('Angaben Stationen'!W170:Y170)=3,'Angaben Stationen'!C170,"")</f>
        <v/>
      </c>
      <c r="G158" t="str">
        <f>IF(SUM('Angaben Stationen'!W170:Y170)=3,'Angaben Stationen'!E170,"")</f>
        <v/>
      </c>
    </row>
    <row r="159" spans="1:7" x14ac:dyDescent="0.25">
      <c r="A159" t="str">
        <f>IF(SUM('Angaben Stationen'!W171:Y171)=3,'Angaben KH-Standort'!$D$24,"")</f>
        <v/>
      </c>
      <c r="B159" t="str">
        <f>IF(SUM('Angaben Stationen'!W171:Y171)=3,'Angaben KH-Standort'!$D$25,"")</f>
        <v/>
      </c>
      <c r="C159" t="str">
        <f>IF(SUM('Angaben Stationen'!W171:Y171)=3,'Angaben KH-Standort'!$D$12,"")</f>
        <v/>
      </c>
      <c r="D159" t="s">
        <v>318</v>
      </c>
      <c r="E159" t="str">
        <f>IF(SUM('Angaben Stationen'!W171:Y171)=3,'Angaben Stationen'!D171,"")</f>
        <v/>
      </c>
      <c r="F159" t="str">
        <f>IF(SUM('Angaben Stationen'!W171:Y171)=3,'Angaben Stationen'!C171,"")</f>
        <v/>
      </c>
      <c r="G159" t="str">
        <f>IF(SUM('Angaben Stationen'!W171:Y171)=3,'Angaben Stationen'!E171,"")</f>
        <v/>
      </c>
    </row>
    <row r="160" spans="1:7" x14ac:dyDescent="0.25">
      <c r="A160" t="str">
        <f>IF(SUM('Angaben Stationen'!W172:Y172)=3,'Angaben KH-Standort'!$D$24,"")</f>
        <v/>
      </c>
      <c r="B160" t="str">
        <f>IF(SUM('Angaben Stationen'!W172:Y172)=3,'Angaben KH-Standort'!$D$25,"")</f>
        <v/>
      </c>
      <c r="C160" t="str">
        <f>IF(SUM('Angaben Stationen'!W172:Y172)=3,'Angaben KH-Standort'!$D$12,"")</f>
        <v/>
      </c>
      <c r="D160" t="s">
        <v>318</v>
      </c>
      <c r="E160" t="str">
        <f>IF(SUM('Angaben Stationen'!W172:Y172)=3,'Angaben Stationen'!D172,"")</f>
        <v/>
      </c>
      <c r="F160" t="str">
        <f>IF(SUM('Angaben Stationen'!W172:Y172)=3,'Angaben Stationen'!C172,"")</f>
        <v/>
      </c>
      <c r="G160" t="str">
        <f>IF(SUM('Angaben Stationen'!W172:Y172)=3,'Angaben Stationen'!E172,"")</f>
        <v/>
      </c>
    </row>
    <row r="161" spans="1:7" x14ac:dyDescent="0.25">
      <c r="A161" t="str">
        <f>IF(SUM('Angaben Stationen'!W173:Y173)=3,'Angaben KH-Standort'!$D$24,"")</f>
        <v/>
      </c>
      <c r="B161" t="str">
        <f>IF(SUM('Angaben Stationen'!W173:Y173)=3,'Angaben KH-Standort'!$D$25,"")</f>
        <v/>
      </c>
      <c r="C161" t="str">
        <f>IF(SUM('Angaben Stationen'!W173:Y173)=3,'Angaben KH-Standort'!$D$12,"")</f>
        <v/>
      </c>
      <c r="D161" t="s">
        <v>318</v>
      </c>
      <c r="E161" t="str">
        <f>IF(SUM('Angaben Stationen'!W173:Y173)=3,'Angaben Stationen'!D173,"")</f>
        <v/>
      </c>
      <c r="F161" t="str">
        <f>IF(SUM('Angaben Stationen'!W173:Y173)=3,'Angaben Stationen'!C173,"")</f>
        <v/>
      </c>
      <c r="G161" t="str">
        <f>IF(SUM('Angaben Stationen'!W173:Y173)=3,'Angaben Stationen'!E173,"")</f>
        <v/>
      </c>
    </row>
    <row r="162" spans="1:7" x14ac:dyDescent="0.25">
      <c r="A162" t="str">
        <f>IF(SUM('Angaben Stationen'!W174:Y174)=3,'Angaben KH-Standort'!$D$24,"")</f>
        <v/>
      </c>
      <c r="B162" t="str">
        <f>IF(SUM('Angaben Stationen'!W174:Y174)=3,'Angaben KH-Standort'!$D$25,"")</f>
        <v/>
      </c>
      <c r="C162" t="str">
        <f>IF(SUM('Angaben Stationen'!W174:Y174)=3,'Angaben KH-Standort'!$D$12,"")</f>
        <v/>
      </c>
      <c r="D162" t="s">
        <v>318</v>
      </c>
      <c r="E162" t="str">
        <f>IF(SUM('Angaben Stationen'!W174:Y174)=3,'Angaben Stationen'!D174,"")</f>
        <v/>
      </c>
      <c r="F162" t="str">
        <f>IF(SUM('Angaben Stationen'!W174:Y174)=3,'Angaben Stationen'!C174,"")</f>
        <v/>
      </c>
      <c r="G162" t="str">
        <f>IF(SUM('Angaben Stationen'!W174:Y174)=3,'Angaben Stationen'!E174,"")</f>
        <v/>
      </c>
    </row>
    <row r="163" spans="1:7" x14ac:dyDescent="0.25">
      <c r="A163" t="str">
        <f>IF(SUM('Angaben Stationen'!W175:Y175)=3,'Angaben KH-Standort'!$D$24,"")</f>
        <v/>
      </c>
      <c r="B163" t="str">
        <f>IF(SUM('Angaben Stationen'!W175:Y175)=3,'Angaben KH-Standort'!$D$25,"")</f>
        <v/>
      </c>
      <c r="C163" t="str">
        <f>IF(SUM('Angaben Stationen'!W175:Y175)=3,'Angaben KH-Standort'!$D$12,"")</f>
        <v/>
      </c>
      <c r="D163" t="s">
        <v>318</v>
      </c>
      <c r="E163" t="str">
        <f>IF(SUM('Angaben Stationen'!W175:Y175)=3,'Angaben Stationen'!D175,"")</f>
        <v/>
      </c>
      <c r="F163" t="str">
        <f>IF(SUM('Angaben Stationen'!W175:Y175)=3,'Angaben Stationen'!C175,"")</f>
        <v/>
      </c>
      <c r="G163" t="str">
        <f>IF(SUM('Angaben Stationen'!W175:Y175)=3,'Angaben Stationen'!E175,"")</f>
        <v/>
      </c>
    </row>
    <row r="164" spans="1:7" x14ac:dyDescent="0.25">
      <c r="A164" t="str">
        <f>IF(SUM('Angaben Stationen'!W176:Y176)=3,'Angaben KH-Standort'!$D$24,"")</f>
        <v/>
      </c>
      <c r="B164" t="str">
        <f>IF(SUM('Angaben Stationen'!W176:Y176)=3,'Angaben KH-Standort'!$D$25,"")</f>
        <v/>
      </c>
      <c r="C164" t="str">
        <f>IF(SUM('Angaben Stationen'!W176:Y176)=3,'Angaben KH-Standort'!$D$12,"")</f>
        <v/>
      </c>
      <c r="D164" t="s">
        <v>318</v>
      </c>
      <c r="E164" t="str">
        <f>IF(SUM('Angaben Stationen'!W176:Y176)=3,'Angaben Stationen'!D176,"")</f>
        <v/>
      </c>
      <c r="F164" t="str">
        <f>IF(SUM('Angaben Stationen'!W176:Y176)=3,'Angaben Stationen'!C176,"")</f>
        <v/>
      </c>
      <c r="G164" t="str">
        <f>IF(SUM('Angaben Stationen'!W176:Y176)=3,'Angaben Stationen'!E176,"")</f>
        <v/>
      </c>
    </row>
    <row r="165" spans="1:7" x14ac:dyDescent="0.25">
      <c r="A165" t="str">
        <f>IF(SUM('Angaben Stationen'!W177:Y177)=3,'Angaben KH-Standort'!$D$24,"")</f>
        <v/>
      </c>
      <c r="B165" t="str">
        <f>IF(SUM('Angaben Stationen'!W177:Y177)=3,'Angaben KH-Standort'!$D$25,"")</f>
        <v/>
      </c>
      <c r="C165" t="str">
        <f>IF(SUM('Angaben Stationen'!W177:Y177)=3,'Angaben KH-Standort'!$D$12,"")</f>
        <v/>
      </c>
      <c r="D165" t="s">
        <v>318</v>
      </c>
      <c r="E165" t="str">
        <f>IF(SUM('Angaben Stationen'!W177:Y177)=3,'Angaben Stationen'!D177,"")</f>
        <v/>
      </c>
      <c r="F165" t="str">
        <f>IF(SUM('Angaben Stationen'!W177:Y177)=3,'Angaben Stationen'!C177,"")</f>
        <v/>
      </c>
      <c r="G165" t="str">
        <f>IF(SUM('Angaben Stationen'!W177:Y177)=3,'Angaben Stationen'!E177,"")</f>
        <v/>
      </c>
    </row>
    <row r="166" spans="1:7" x14ac:dyDescent="0.25">
      <c r="A166" t="str">
        <f>IF(SUM('Angaben Stationen'!W178:Y178)=3,'Angaben KH-Standort'!$D$24,"")</f>
        <v/>
      </c>
      <c r="B166" t="str">
        <f>IF(SUM('Angaben Stationen'!W178:Y178)=3,'Angaben KH-Standort'!$D$25,"")</f>
        <v/>
      </c>
      <c r="C166" t="str">
        <f>IF(SUM('Angaben Stationen'!W178:Y178)=3,'Angaben KH-Standort'!$D$12,"")</f>
        <v/>
      </c>
      <c r="D166" t="s">
        <v>318</v>
      </c>
      <c r="E166" t="str">
        <f>IF(SUM('Angaben Stationen'!W178:Y178)=3,'Angaben Stationen'!D178,"")</f>
        <v/>
      </c>
      <c r="F166" t="str">
        <f>IF(SUM('Angaben Stationen'!W178:Y178)=3,'Angaben Stationen'!C178,"")</f>
        <v/>
      </c>
      <c r="G166" t="str">
        <f>IF(SUM('Angaben Stationen'!W178:Y178)=3,'Angaben Stationen'!E178,"")</f>
        <v/>
      </c>
    </row>
    <row r="167" spans="1:7" x14ac:dyDescent="0.25">
      <c r="A167" t="str">
        <f>IF(SUM('Angaben Stationen'!W179:Y179)=3,'Angaben KH-Standort'!$D$24,"")</f>
        <v/>
      </c>
      <c r="B167" t="str">
        <f>IF(SUM('Angaben Stationen'!W179:Y179)=3,'Angaben KH-Standort'!$D$25,"")</f>
        <v/>
      </c>
      <c r="C167" t="str">
        <f>IF(SUM('Angaben Stationen'!W179:Y179)=3,'Angaben KH-Standort'!$D$12,"")</f>
        <v/>
      </c>
      <c r="D167" t="s">
        <v>318</v>
      </c>
      <c r="E167" t="str">
        <f>IF(SUM('Angaben Stationen'!W179:Y179)=3,'Angaben Stationen'!D179,"")</f>
        <v/>
      </c>
      <c r="F167" t="str">
        <f>IF(SUM('Angaben Stationen'!W179:Y179)=3,'Angaben Stationen'!C179,"")</f>
        <v/>
      </c>
      <c r="G167" t="str">
        <f>IF(SUM('Angaben Stationen'!W179:Y179)=3,'Angaben Stationen'!E179,"")</f>
        <v/>
      </c>
    </row>
    <row r="168" spans="1:7" x14ac:dyDescent="0.25">
      <c r="A168" t="str">
        <f>IF(SUM('Angaben Stationen'!W180:Y180)=3,'Angaben KH-Standort'!$D$24,"")</f>
        <v/>
      </c>
      <c r="B168" t="str">
        <f>IF(SUM('Angaben Stationen'!W180:Y180)=3,'Angaben KH-Standort'!$D$25,"")</f>
        <v/>
      </c>
      <c r="C168" t="str">
        <f>IF(SUM('Angaben Stationen'!W180:Y180)=3,'Angaben KH-Standort'!$D$12,"")</f>
        <v/>
      </c>
      <c r="D168" t="s">
        <v>318</v>
      </c>
      <c r="E168" t="str">
        <f>IF(SUM('Angaben Stationen'!W180:Y180)=3,'Angaben Stationen'!D180,"")</f>
        <v/>
      </c>
      <c r="F168" t="str">
        <f>IF(SUM('Angaben Stationen'!W180:Y180)=3,'Angaben Stationen'!C180,"")</f>
        <v/>
      </c>
      <c r="G168" t="str">
        <f>IF(SUM('Angaben Stationen'!W180:Y180)=3,'Angaben Stationen'!E180,"")</f>
        <v/>
      </c>
    </row>
    <row r="169" spans="1:7" x14ac:dyDescent="0.25">
      <c r="A169" t="str">
        <f>IF(SUM('Angaben Stationen'!W181:Y181)=3,'Angaben KH-Standort'!$D$24,"")</f>
        <v/>
      </c>
      <c r="B169" t="str">
        <f>IF(SUM('Angaben Stationen'!W181:Y181)=3,'Angaben KH-Standort'!$D$25,"")</f>
        <v/>
      </c>
      <c r="C169" t="str">
        <f>IF(SUM('Angaben Stationen'!W181:Y181)=3,'Angaben KH-Standort'!$D$12,"")</f>
        <v/>
      </c>
      <c r="D169" t="s">
        <v>318</v>
      </c>
      <c r="E169" t="str">
        <f>IF(SUM('Angaben Stationen'!W181:Y181)=3,'Angaben Stationen'!D181,"")</f>
        <v/>
      </c>
      <c r="F169" t="str">
        <f>IF(SUM('Angaben Stationen'!W181:Y181)=3,'Angaben Stationen'!C181,"")</f>
        <v/>
      </c>
      <c r="G169" t="str">
        <f>IF(SUM('Angaben Stationen'!W181:Y181)=3,'Angaben Stationen'!E181,"")</f>
        <v/>
      </c>
    </row>
    <row r="170" spans="1:7" x14ac:dyDescent="0.25">
      <c r="A170" t="str">
        <f>IF(SUM('Angaben Stationen'!W182:Y182)=3,'Angaben KH-Standort'!$D$24,"")</f>
        <v/>
      </c>
      <c r="B170" t="str">
        <f>IF(SUM('Angaben Stationen'!W182:Y182)=3,'Angaben KH-Standort'!$D$25,"")</f>
        <v/>
      </c>
      <c r="C170" t="str">
        <f>IF(SUM('Angaben Stationen'!W182:Y182)=3,'Angaben KH-Standort'!$D$12,"")</f>
        <v/>
      </c>
      <c r="D170" t="s">
        <v>318</v>
      </c>
      <c r="E170" t="str">
        <f>IF(SUM('Angaben Stationen'!W182:Y182)=3,'Angaben Stationen'!D182,"")</f>
        <v/>
      </c>
      <c r="F170" t="str">
        <f>IF(SUM('Angaben Stationen'!W182:Y182)=3,'Angaben Stationen'!C182,"")</f>
        <v/>
      </c>
      <c r="G170" t="str">
        <f>IF(SUM('Angaben Stationen'!W182:Y182)=3,'Angaben Stationen'!E182,"")</f>
        <v/>
      </c>
    </row>
    <row r="171" spans="1:7" x14ac:dyDescent="0.25">
      <c r="A171" t="str">
        <f>IF(SUM('Angaben Stationen'!W183:Y183)=3,'Angaben KH-Standort'!$D$24,"")</f>
        <v/>
      </c>
      <c r="B171" t="str">
        <f>IF(SUM('Angaben Stationen'!W183:Y183)=3,'Angaben KH-Standort'!$D$25,"")</f>
        <v/>
      </c>
      <c r="C171" t="str">
        <f>IF(SUM('Angaben Stationen'!W183:Y183)=3,'Angaben KH-Standort'!$D$12,"")</f>
        <v/>
      </c>
      <c r="D171" t="s">
        <v>318</v>
      </c>
      <c r="E171" t="str">
        <f>IF(SUM('Angaben Stationen'!W183:Y183)=3,'Angaben Stationen'!D183,"")</f>
        <v/>
      </c>
      <c r="F171" t="str">
        <f>IF(SUM('Angaben Stationen'!W183:Y183)=3,'Angaben Stationen'!C183,"")</f>
        <v/>
      </c>
      <c r="G171" t="str">
        <f>IF(SUM('Angaben Stationen'!W183:Y183)=3,'Angaben Stationen'!E183,"")</f>
        <v/>
      </c>
    </row>
    <row r="172" spans="1:7" x14ac:dyDescent="0.25">
      <c r="A172" t="str">
        <f>IF(SUM('Angaben Stationen'!W184:Y184)=3,'Angaben KH-Standort'!$D$24,"")</f>
        <v/>
      </c>
      <c r="B172" t="str">
        <f>IF(SUM('Angaben Stationen'!W184:Y184)=3,'Angaben KH-Standort'!$D$25,"")</f>
        <v/>
      </c>
      <c r="C172" t="str">
        <f>IF(SUM('Angaben Stationen'!W184:Y184)=3,'Angaben KH-Standort'!$D$12,"")</f>
        <v/>
      </c>
      <c r="D172" t="s">
        <v>318</v>
      </c>
      <c r="E172" t="str">
        <f>IF(SUM('Angaben Stationen'!W184:Y184)=3,'Angaben Stationen'!D184,"")</f>
        <v/>
      </c>
      <c r="F172" t="str">
        <f>IF(SUM('Angaben Stationen'!W184:Y184)=3,'Angaben Stationen'!C184,"")</f>
        <v/>
      </c>
      <c r="G172" t="str">
        <f>IF(SUM('Angaben Stationen'!W184:Y184)=3,'Angaben Stationen'!E184,"")</f>
        <v/>
      </c>
    </row>
    <row r="173" spans="1:7" x14ac:dyDescent="0.25">
      <c r="A173" t="str">
        <f>IF(SUM('Angaben Stationen'!W185:Y185)=3,'Angaben KH-Standort'!$D$24,"")</f>
        <v/>
      </c>
      <c r="B173" t="str">
        <f>IF(SUM('Angaben Stationen'!W185:Y185)=3,'Angaben KH-Standort'!$D$25,"")</f>
        <v/>
      </c>
      <c r="C173" t="str">
        <f>IF(SUM('Angaben Stationen'!W185:Y185)=3,'Angaben KH-Standort'!$D$12,"")</f>
        <v/>
      </c>
      <c r="D173" t="s">
        <v>318</v>
      </c>
      <c r="E173" t="str">
        <f>IF(SUM('Angaben Stationen'!W185:Y185)=3,'Angaben Stationen'!D185,"")</f>
        <v/>
      </c>
      <c r="F173" t="str">
        <f>IF(SUM('Angaben Stationen'!W185:Y185)=3,'Angaben Stationen'!C185,"")</f>
        <v/>
      </c>
      <c r="G173" t="str">
        <f>IF(SUM('Angaben Stationen'!W185:Y185)=3,'Angaben Stationen'!E185,"")</f>
        <v/>
      </c>
    </row>
    <row r="174" spans="1:7" x14ac:dyDescent="0.25">
      <c r="A174" t="str">
        <f>IF(SUM('Angaben Stationen'!W186:Y186)=3,'Angaben KH-Standort'!$D$24,"")</f>
        <v/>
      </c>
      <c r="B174" t="str">
        <f>IF(SUM('Angaben Stationen'!W186:Y186)=3,'Angaben KH-Standort'!$D$25,"")</f>
        <v/>
      </c>
      <c r="C174" t="str">
        <f>IF(SUM('Angaben Stationen'!W186:Y186)=3,'Angaben KH-Standort'!$D$12,"")</f>
        <v/>
      </c>
      <c r="D174" t="s">
        <v>318</v>
      </c>
      <c r="E174" t="str">
        <f>IF(SUM('Angaben Stationen'!W186:Y186)=3,'Angaben Stationen'!D186,"")</f>
        <v/>
      </c>
      <c r="F174" t="str">
        <f>IF(SUM('Angaben Stationen'!W186:Y186)=3,'Angaben Stationen'!C186,"")</f>
        <v/>
      </c>
      <c r="G174" t="str">
        <f>IF(SUM('Angaben Stationen'!W186:Y186)=3,'Angaben Stationen'!E186,"")</f>
        <v/>
      </c>
    </row>
    <row r="175" spans="1:7" x14ac:dyDescent="0.25">
      <c r="A175" t="str">
        <f>IF(SUM('Angaben Stationen'!W187:Y187)=3,'Angaben KH-Standort'!$D$24,"")</f>
        <v/>
      </c>
      <c r="B175" t="str">
        <f>IF(SUM('Angaben Stationen'!W187:Y187)=3,'Angaben KH-Standort'!$D$25,"")</f>
        <v/>
      </c>
      <c r="C175" t="str">
        <f>IF(SUM('Angaben Stationen'!W187:Y187)=3,'Angaben KH-Standort'!$D$12,"")</f>
        <v/>
      </c>
      <c r="D175" t="s">
        <v>318</v>
      </c>
      <c r="E175" t="str">
        <f>IF(SUM('Angaben Stationen'!W187:Y187)=3,'Angaben Stationen'!D187,"")</f>
        <v/>
      </c>
      <c r="F175" t="str">
        <f>IF(SUM('Angaben Stationen'!W187:Y187)=3,'Angaben Stationen'!C187,"")</f>
        <v/>
      </c>
      <c r="G175" t="str">
        <f>IF(SUM('Angaben Stationen'!W187:Y187)=3,'Angaben Stationen'!E187,"")</f>
        <v/>
      </c>
    </row>
    <row r="176" spans="1:7" x14ac:dyDescent="0.25">
      <c r="A176" t="str">
        <f>IF(SUM('Angaben Stationen'!W188:Y188)=3,'Angaben KH-Standort'!$D$24,"")</f>
        <v/>
      </c>
      <c r="B176" t="str">
        <f>IF(SUM('Angaben Stationen'!W188:Y188)=3,'Angaben KH-Standort'!$D$25,"")</f>
        <v/>
      </c>
      <c r="C176" t="str">
        <f>IF(SUM('Angaben Stationen'!W188:Y188)=3,'Angaben KH-Standort'!$D$12,"")</f>
        <v/>
      </c>
      <c r="D176" t="s">
        <v>318</v>
      </c>
      <c r="E176" t="str">
        <f>IF(SUM('Angaben Stationen'!W188:Y188)=3,'Angaben Stationen'!D188,"")</f>
        <v/>
      </c>
      <c r="F176" t="str">
        <f>IF(SUM('Angaben Stationen'!W188:Y188)=3,'Angaben Stationen'!C188,"")</f>
        <v/>
      </c>
      <c r="G176" t="str">
        <f>IF(SUM('Angaben Stationen'!W188:Y188)=3,'Angaben Stationen'!E188,"")</f>
        <v/>
      </c>
    </row>
    <row r="177" spans="1:7" x14ac:dyDescent="0.25">
      <c r="A177" t="str">
        <f>IF(SUM('Angaben Stationen'!W189:Y189)=3,'Angaben KH-Standort'!$D$24,"")</f>
        <v/>
      </c>
      <c r="B177" t="str">
        <f>IF(SUM('Angaben Stationen'!W189:Y189)=3,'Angaben KH-Standort'!$D$25,"")</f>
        <v/>
      </c>
      <c r="C177" t="str">
        <f>IF(SUM('Angaben Stationen'!W189:Y189)=3,'Angaben KH-Standort'!$D$12,"")</f>
        <v/>
      </c>
      <c r="D177" t="s">
        <v>318</v>
      </c>
      <c r="E177" t="str">
        <f>IF(SUM('Angaben Stationen'!W189:Y189)=3,'Angaben Stationen'!D189,"")</f>
        <v/>
      </c>
      <c r="F177" t="str">
        <f>IF(SUM('Angaben Stationen'!W189:Y189)=3,'Angaben Stationen'!C189,"")</f>
        <v/>
      </c>
      <c r="G177" t="str">
        <f>IF(SUM('Angaben Stationen'!W189:Y189)=3,'Angaben Stationen'!E189,"")</f>
        <v/>
      </c>
    </row>
    <row r="178" spans="1:7" x14ac:dyDescent="0.25">
      <c r="A178" t="str">
        <f>IF(SUM('Angaben Stationen'!W190:Y190)=3,'Angaben KH-Standort'!$D$24,"")</f>
        <v/>
      </c>
      <c r="B178" t="str">
        <f>IF(SUM('Angaben Stationen'!W190:Y190)=3,'Angaben KH-Standort'!$D$25,"")</f>
        <v/>
      </c>
      <c r="C178" t="str">
        <f>IF(SUM('Angaben Stationen'!W190:Y190)=3,'Angaben KH-Standort'!$D$12,"")</f>
        <v/>
      </c>
      <c r="D178" t="s">
        <v>318</v>
      </c>
      <c r="E178" t="str">
        <f>IF(SUM('Angaben Stationen'!W190:Y190)=3,'Angaben Stationen'!D190,"")</f>
        <v/>
      </c>
      <c r="F178" t="str">
        <f>IF(SUM('Angaben Stationen'!W190:Y190)=3,'Angaben Stationen'!C190,"")</f>
        <v/>
      </c>
      <c r="G178" t="str">
        <f>IF(SUM('Angaben Stationen'!W190:Y190)=3,'Angaben Stationen'!E190,"")</f>
        <v/>
      </c>
    </row>
    <row r="179" spans="1:7" x14ac:dyDescent="0.25">
      <c r="A179" t="str">
        <f>IF(SUM('Angaben Stationen'!W191:Y191)=3,'Angaben KH-Standort'!$D$24,"")</f>
        <v/>
      </c>
      <c r="B179" t="str">
        <f>IF(SUM('Angaben Stationen'!W191:Y191)=3,'Angaben KH-Standort'!$D$25,"")</f>
        <v/>
      </c>
      <c r="C179" t="str">
        <f>IF(SUM('Angaben Stationen'!W191:Y191)=3,'Angaben KH-Standort'!$D$12,"")</f>
        <v/>
      </c>
      <c r="D179" t="s">
        <v>318</v>
      </c>
      <c r="E179" t="str">
        <f>IF(SUM('Angaben Stationen'!W191:Y191)=3,'Angaben Stationen'!D191,"")</f>
        <v/>
      </c>
      <c r="F179" t="str">
        <f>IF(SUM('Angaben Stationen'!W191:Y191)=3,'Angaben Stationen'!C191,"")</f>
        <v/>
      </c>
      <c r="G179" t="str">
        <f>IF(SUM('Angaben Stationen'!W191:Y191)=3,'Angaben Stationen'!E191,"")</f>
        <v/>
      </c>
    </row>
    <row r="180" spans="1:7" x14ac:dyDescent="0.25">
      <c r="A180" t="str">
        <f>IF(SUM('Angaben Stationen'!W192:Y192)=3,'Angaben KH-Standort'!$D$24,"")</f>
        <v/>
      </c>
      <c r="B180" t="str">
        <f>IF(SUM('Angaben Stationen'!W192:Y192)=3,'Angaben KH-Standort'!$D$25,"")</f>
        <v/>
      </c>
      <c r="C180" t="str">
        <f>IF(SUM('Angaben Stationen'!W192:Y192)=3,'Angaben KH-Standort'!$D$12,"")</f>
        <v/>
      </c>
      <c r="D180" t="s">
        <v>318</v>
      </c>
      <c r="E180" t="str">
        <f>IF(SUM('Angaben Stationen'!W192:Y192)=3,'Angaben Stationen'!D192,"")</f>
        <v/>
      </c>
      <c r="F180" t="str">
        <f>IF(SUM('Angaben Stationen'!W192:Y192)=3,'Angaben Stationen'!C192,"")</f>
        <v/>
      </c>
      <c r="G180" t="str">
        <f>IF(SUM('Angaben Stationen'!W192:Y192)=3,'Angaben Stationen'!E192,"")</f>
        <v/>
      </c>
    </row>
    <row r="181" spans="1:7" x14ac:dyDescent="0.25">
      <c r="A181" t="str">
        <f>IF(SUM('Angaben Stationen'!W193:Y193)=3,'Angaben KH-Standort'!$D$24,"")</f>
        <v/>
      </c>
      <c r="B181" t="str">
        <f>IF(SUM('Angaben Stationen'!W193:Y193)=3,'Angaben KH-Standort'!$D$25,"")</f>
        <v/>
      </c>
      <c r="C181" t="str">
        <f>IF(SUM('Angaben Stationen'!W193:Y193)=3,'Angaben KH-Standort'!$D$12,"")</f>
        <v/>
      </c>
      <c r="D181" t="s">
        <v>318</v>
      </c>
      <c r="E181" t="str">
        <f>IF(SUM('Angaben Stationen'!W193:Y193)=3,'Angaben Stationen'!D193,"")</f>
        <v/>
      </c>
      <c r="F181" t="str">
        <f>IF(SUM('Angaben Stationen'!W193:Y193)=3,'Angaben Stationen'!C193,"")</f>
        <v/>
      </c>
      <c r="G181" t="str">
        <f>IF(SUM('Angaben Stationen'!W193:Y193)=3,'Angaben Stationen'!E193,"")</f>
        <v/>
      </c>
    </row>
    <row r="182" spans="1:7" x14ac:dyDescent="0.25">
      <c r="A182" t="str">
        <f>IF(SUM('Angaben Stationen'!W194:Y194)=3,'Angaben KH-Standort'!$D$24,"")</f>
        <v/>
      </c>
      <c r="B182" t="str">
        <f>IF(SUM('Angaben Stationen'!W194:Y194)=3,'Angaben KH-Standort'!$D$25,"")</f>
        <v/>
      </c>
      <c r="C182" t="str">
        <f>IF(SUM('Angaben Stationen'!W194:Y194)=3,'Angaben KH-Standort'!$D$12,"")</f>
        <v/>
      </c>
      <c r="D182" t="s">
        <v>318</v>
      </c>
      <c r="E182" t="str">
        <f>IF(SUM('Angaben Stationen'!W194:Y194)=3,'Angaben Stationen'!D194,"")</f>
        <v/>
      </c>
      <c r="F182" t="str">
        <f>IF(SUM('Angaben Stationen'!W194:Y194)=3,'Angaben Stationen'!C194,"")</f>
        <v/>
      </c>
      <c r="G182" t="str">
        <f>IF(SUM('Angaben Stationen'!W194:Y194)=3,'Angaben Stationen'!E194,"")</f>
        <v/>
      </c>
    </row>
    <row r="183" spans="1:7" x14ac:dyDescent="0.25">
      <c r="A183" t="str">
        <f>IF(SUM('Angaben Stationen'!W195:Y195)=3,'Angaben KH-Standort'!$D$24,"")</f>
        <v/>
      </c>
      <c r="B183" t="str">
        <f>IF(SUM('Angaben Stationen'!W195:Y195)=3,'Angaben KH-Standort'!$D$25,"")</f>
        <v/>
      </c>
      <c r="C183" t="str">
        <f>IF(SUM('Angaben Stationen'!W195:Y195)=3,'Angaben KH-Standort'!$D$12,"")</f>
        <v/>
      </c>
      <c r="D183" t="s">
        <v>318</v>
      </c>
      <c r="E183" t="str">
        <f>IF(SUM('Angaben Stationen'!W195:Y195)=3,'Angaben Stationen'!D195,"")</f>
        <v/>
      </c>
      <c r="F183" t="str">
        <f>IF(SUM('Angaben Stationen'!W195:Y195)=3,'Angaben Stationen'!C195,"")</f>
        <v/>
      </c>
      <c r="G183" t="str">
        <f>IF(SUM('Angaben Stationen'!W195:Y195)=3,'Angaben Stationen'!E195,"")</f>
        <v/>
      </c>
    </row>
    <row r="184" spans="1:7" x14ac:dyDescent="0.25">
      <c r="A184" t="str">
        <f>IF(SUM('Angaben Stationen'!W196:Y196)=3,'Angaben KH-Standort'!$D$24,"")</f>
        <v/>
      </c>
      <c r="B184" t="str">
        <f>IF(SUM('Angaben Stationen'!W196:Y196)=3,'Angaben KH-Standort'!$D$25,"")</f>
        <v/>
      </c>
      <c r="C184" t="str">
        <f>IF(SUM('Angaben Stationen'!W196:Y196)=3,'Angaben KH-Standort'!$D$12,"")</f>
        <v/>
      </c>
      <c r="D184" t="s">
        <v>318</v>
      </c>
      <c r="E184" t="str">
        <f>IF(SUM('Angaben Stationen'!W196:Y196)=3,'Angaben Stationen'!D196,"")</f>
        <v/>
      </c>
      <c r="F184" t="str">
        <f>IF(SUM('Angaben Stationen'!W196:Y196)=3,'Angaben Stationen'!C196,"")</f>
        <v/>
      </c>
      <c r="G184" t="str">
        <f>IF(SUM('Angaben Stationen'!W196:Y196)=3,'Angaben Stationen'!E196,"")</f>
        <v/>
      </c>
    </row>
    <row r="185" spans="1:7" x14ac:dyDescent="0.25">
      <c r="A185" t="str">
        <f>IF(SUM('Angaben Stationen'!W197:Y197)=3,'Angaben KH-Standort'!$D$24,"")</f>
        <v/>
      </c>
      <c r="B185" t="str">
        <f>IF(SUM('Angaben Stationen'!W197:Y197)=3,'Angaben KH-Standort'!$D$25,"")</f>
        <v/>
      </c>
      <c r="C185" t="str">
        <f>IF(SUM('Angaben Stationen'!W197:Y197)=3,'Angaben KH-Standort'!$D$12,"")</f>
        <v/>
      </c>
      <c r="D185" t="s">
        <v>318</v>
      </c>
      <c r="E185" t="str">
        <f>IF(SUM('Angaben Stationen'!W197:Y197)=3,'Angaben Stationen'!D197,"")</f>
        <v/>
      </c>
      <c r="F185" t="str">
        <f>IF(SUM('Angaben Stationen'!W197:Y197)=3,'Angaben Stationen'!C197,"")</f>
        <v/>
      </c>
      <c r="G185" t="str">
        <f>IF(SUM('Angaben Stationen'!W197:Y197)=3,'Angaben Stationen'!E197,"")</f>
        <v/>
      </c>
    </row>
    <row r="186" spans="1:7" x14ac:dyDescent="0.25">
      <c r="A186" t="str">
        <f>IF(SUM('Angaben Stationen'!W198:Y198)=3,'Angaben KH-Standort'!$D$24,"")</f>
        <v/>
      </c>
      <c r="B186" t="str">
        <f>IF(SUM('Angaben Stationen'!W198:Y198)=3,'Angaben KH-Standort'!$D$25,"")</f>
        <v/>
      </c>
      <c r="C186" t="str">
        <f>IF(SUM('Angaben Stationen'!W198:Y198)=3,'Angaben KH-Standort'!$D$12,"")</f>
        <v/>
      </c>
      <c r="D186" t="s">
        <v>318</v>
      </c>
      <c r="E186" t="str">
        <f>IF(SUM('Angaben Stationen'!W198:Y198)=3,'Angaben Stationen'!D198,"")</f>
        <v/>
      </c>
      <c r="F186" t="str">
        <f>IF(SUM('Angaben Stationen'!W198:Y198)=3,'Angaben Stationen'!C198,"")</f>
        <v/>
      </c>
      <c r="G186" t="str">
        <f>IF(SUM('Angaben Stationen'!W198:Y198)=3,'Angaben Stationen'!E198,"")</f>
        <v/>
      </c>
    </row>
    <row r="187" spans="1:7" x14ac:dyDescent="0.25">
      <c r="A187" t="str">
        <f>IF(SUM('Angaben Stationen'!W199:Y199)=3,'Angaben KH-Standort'!$D$24,"")</f>
        <v/>
      </c>
      <c r="B187" t="str">
        <f>IF(SUM('Angaben Stationen'!W199:Y199)=3,'Angaben KH-Standort'!$D$25,"")</f>
        <v/>
      </c>
      <c r="C187" t="str">
        <f>IF(SUM('Angaben Stationen'!W199:Y199)=3,'Angaben KH-Standort'!$D$12,"")</f>
        <v/>
      </c>
      <c r="D187" t="s">
        <v>318</v>
      </c>
      <c r="E187" t="str">
        <f>IF(SUM('Angaben Stationen'!W199:Y199)=3,'Angaben Stationen'!D199,"")</f>
        <v/>
      </c>
      <c r="F187" t="str">
        <f>IF(SUM('Angaben Stationen'!W199:Y199)=3,'Angaben Stationen'!C199,"")</f>
        <v/>
      </c>
      <c r="G187" t="str">
        <f>IF(SUM('Angaben Stationen'!W199:Y199)=3,'Angaben Stationen'!E199,"")</f>
        <v/>
      </c>
    </row>
    <row r="188" spans="1:7" x14ac:dyDescent="0.25">
      <c r="A188" t="str">
        <f>IF(SUM('Angaben Stationen'!W200:Y200)=3,'Angaben KH-Standort'!$D$24,"")</f>
        <v/>
      </c>
      <c r="B188" t="str">
        <f>IF(SUM('Angaben Stationen'!W200:Y200)=3,'Angaben KH-Standort'!$D$25,"")</f>
        <v/>
      </c>
      <c r="C188" t="str">
        <f>IF(SUM('Angaben Stationen'!W200:Y200)=3,'Angaben KH-Standort'!$D$12,"")</f>
        <v/>
      </c>
      <c r="D188" t="s">
        <v>318</v>
      </c>
      <c r="E188" t="str">
        <f>IF(SUM('Angaben Stationen'!W200:Y200)=3,'Angaben Stationen'!D200,"")</f>
        <v/>
      </c>
      <c r="F188" t="str">
        <f>IF(SUM('Angaben Stationen'!W200:Y200)=3,'Angaben Stationen'!C200,"")</f>
        <v/>
      </c>
      <c r="G188" t="str">
        <f>IF(SUM('Angaben Stationen'!W200:Y200)=3,'Angaben Stationen'!E200,"")</f>
        <v/>
      </c>
    </row>
    <row r="189" spans="1:7" x14ac:dyDescent="0.25">
      <c r="A189" t="str">
        <f>IF(SUM('Angaben Stationen'!W201:Y201)=3,'Angaben KH-Standort'!$D$24,"")</f>
        <v/>
      </c>
      <c r="B189" t="str">
        <f>IF(SUM('Angaben Stationen'!W201:Y201)=3,'Angaben KH-Standort'!$D$25,"")</f>
        <v/>
      </c>
      <c r="C189" t="str">
        <f>IF(SUM('Angaben Stationen'!W201:Y201)=3,'Angaben KH-Standort'!$D$12,"")</f>
        <v/>
      </c>
      <c r="D189" t="s">
        <v>318</v>
      </c>
      <c r="E189" t="str">
        <f>IF(SUM('Angaben Stationen'!W201:Y201)=3,'Angaben Stationen'!D201,"")</f>
        <v/>
      </c>
      <c r="F189" t="str">
        <f>IF(SUM('Angaben Stationen'!W201:Y201)=3,'Angaben Stationen'!C201,"")</f>
        <v/>
      </c>
      <c r="G189" t="str">
        <f>IF(SUM('Angaben Stationen'!W201:Y201)=3,'Angaben Stationen'!E201,"")</f>
        <v/>
      </c>
    </row>
    <row r="190" spans="1:7" x14ac:dyDescent="0.25">
      <c r="A190" t="str">
        <f>IF(SUM('Angaben Stationen'!W202:Y202)=3,'Angaben KH-Standort'!$D$24,"")</f>
        <v/>
      </c>
      <c r="B190" t="str">
        <f>IF(SUM('Angaben Stationen'!W202:Y202)=3,'Angaben KH-Standort'!$D$25,"")</f>
        <v/>
      </c>
      <c r="C190" t="str">
        <f>IF(SUM('Angaben Stationen'!W202:Y202)=3,'Angaben KH-Standort'!$D$12,"")</f>
        <v/>
      </c>
      <c r="D190" t="s">
        <v>318</v>
      </c>
      <c r="E190" t="str">
        <f>IF(SUM('Angaben Stationen'!W202:Y202)=3,'Angaben Stationen'!D202,"")</f>
        <v/>
      </c>
      <c r="F190" t="str">
        <f>IF(SUM('Angaben Stationen'!W202:Y202)=3,'Angaben Stationen'!C202,"")</f>
        <v/>
      </c>
      <c r="G190" t="str">
        <f>IF(SUM('Angaben Stationen'!W202:Y202)=3,'Angaben Stationen'!E202,"")</f>
        <v/>
      </c>
    </row>
    <row r="191" spans="1:7" x14ac:dyDescent="0.25">
      <c r="A191" t="str">
        <f>IF(SUM('Angaben Stationen'!W203:Y203)=3,'Angaben KH-Standort'!$D$24,"")</f>
        <v/>
      </c>
      <c r="B191" t="str">
        <f>IF(SUM('Angaben Stationen'!W203:Y203)=3,'Angaben KH-Standort'!$D$25,"")</f>
        <v/>
      </c>
      <c r="C191" t="str">
        <f>IF(SUM('Angaben Stationen'!W203:Y203)=3,'Angaben KH-Standort'!$D$12,"")</f>
        <v/>
      </c>
      <c r="D191" t="s">
        <v>318</v>
      </c>
      <c r="E191" t="str">
        <f>IF(SUM('Angaben Stationen'!W203:Y203)=3,'Angaben Stationen'!D203,"")</f>
        <v/>
      </c>
      <c r="F191" t="str">
        <f>IF(SUM('Angaben Stationen'!W203:Y203)=3,'Angaben Stationen'!C203,"")</f>
        <v/>
      </c>
      <c r="G191" t="str">
        <f>IF(SUM('Angaben Stationen'!W203:Y203)=3,'Angaben Stationen'!E203,"")</f>
        <v/>
      </c>
    </row>
    <row r="192" spans="1:7" x14ac:dyDescent="0.25">
      <c r="A192" t="str">
        <f>IF(SUM('Angaben Stationen'!W204:Y204)=3,'Angaben KH-Standort'!$D$24,"")</f>
        <v/>
      </c>
      <c r="B192" t="str">
        <f>IF(SUM('Angaben Stationen'!W204:Y204)=3,'Angaben KH-Standort'!$D$25,"")</f>
        <v/>
      </c>
      <c r="C192" t="str">
        <f>IF(SUM('Angaben Stationen'!W204:Y204)=3,'Angaben KH-Standort'!$D$12,"")</f>
        <v/>
      </c>
      <c r="D192" t="s">
        <v>318</v>
      </c>
      <c r="E192" t="str">
        <f>IF(SUM('Angaben Stationen'!W204:Y204)=3,'Angaben Stationen'!D204,"")</f>
        <v/>
      </c>
      <c r="F192" t="str">
        <f>IF(SUM('Angaben Stationen'!W204:Y204)=3,'Angaben Stationen'!C204,"")</f>
        <v/>
      </c>
      <c r="G192" t="str">
        <f>IF(SUM('Angaben Stationen'!W204:Y204)=3,'Angaben Stationen'!E204,"")</f>
        <v/>
      </c>
    </row>
    <row r="193" spans="1:7" x14ac:dyDescent="0.25">
      <c r="A193" t="str">
        <f>IF(SUM('Angaben Stationen'!W205:Y205)=3,'Angaben KH-Standort'!$D$24,"")</f>
        <v/>
      </c>
      <c r="B193" t="str">
        <f>IF(SUM('Angaben Stationen'!W205:Y205)=3,'Angaben KH-Standort'!$D$25,"")</f>
        <v/>
      </c>
      <c r="C193" t="str">
        <f>IF(SUM('Angaben Stationen'!W205:Y205)=3,'Angaben KH-Standort'!$D$12,"")</f>
        <v/>
      </c>
      <c r="D193" t="s">
        <v>318</v>
      </c>
      <c r="E193" t="str">
        <f>IF(SUM('Angaben Stationen'!W205:Y205)=3,'Angaben Stationen'!D205,"")</f>
        <v/>
      </c>
      <c r="F193" t="str">
        <f>IF(SUM('Angaben Stationen'!W205:Y205)=3,'Angaben Stationen'!C205,"")</f>
        <v/>
      </c>
      <c r="G193" t="str">
        <f>IF(SUM('Angaben Stationen'!W205:Y205)=3,'Angaben Stationen'!E205,"")</f>
        <v/>
      </c>
    </row>
    <row r="194" spans="1:7" x14ac:dyDescent="0.25">
      <c r="A194" t="str">
        <f>IF(SUM('Angaben Stationen'!W206:Y206)=3,'Angaben KH-Standort'!$D$24,"")</f>
        <v/>
      </c>
      <c r="B194" t="str">
        <f>IF(SUM('Angaben Stationen'!W206:Y206)=3,'Angaben KH-Standort'!$D$25,"")</f>
        <v/>
      </c>
      <c r="C194" t="str">
        <f>IF(SUM('Angaben Stationen'!W206:Y206)=3,'Angaben KH-Standort'!$D$12,"")</f>
        <v/>
      </c>
      <c r="D194" t="s">
        <v>318</v>
      </c>
      <c r="E194" t="str">
        <f>IF(SUM('Angaben Stationen'!W206:Y206)=3,'Angaben Stationen'!D206,"")</f>
        <v/>
      </c>
      <c r="F194" t="str">
        <f>IF(SUM('Angaben Stationen'!W206:Y206)=3,'Angaben Stationen'!C206,"")</f>
        <v/>
      </c>
      <c r="G194" t="str">
        <f>IF(SUM('Angaben Stationen'!W206:Y206)=3,'Angaben Stationen'!E206,"")</f>
        <v/>
      </c>
    </row>
    <row r="195" spans="1:7" x14ac:dyDescent="0.25">
      <c r="A195" t="str">
        <f>IF(SUM('Angaben Stationen'!W207:Y207)=3,'Angaben KH-Standort'!$D$24,"")</f>
        <v/>
      </c>
      <c r="B195" t="str">
        <f>IF(SUM('Angaben Stationen'!W207:Y207)=3,'Angaben KH-Standort'!$D$25,"")</f>
        <v/>
      </c>
      <c r="C195" t="str">
        <f>IF(SUM('Angaben Stationen'!W207:Y207)=3,'Angaben KH-Standort'!$D$12,"")</f>
        <v/>
      </c>
      <c r="D195" t="s">
        <v>318</v>
      </c>
      <c r="E195" t="str">
        <f>IF(SUM('Angaben Stationen'!W207:Y207)=3,'Angaben Stationen'!D207,"")</f>
        <v/>
      </c>
      <c r="F195" t="str">
        <f>IF(SUM('Angaben Stationen'!W207:Y207)=3,'Angaben Stationen'!C207,"")</f>
        <v/>
      </c>
      <c r="G195" t="str">
        <f>IF(SUM('Angaben Stationen'!W207:Y207)=3,'Angaben Stationen'!E207,"")</f>
        <v/>
      </c>
    </row>
    <row r="196" spans="1:7" x14ac:dyDescent="0.25">
      <c r="A196" t="str">
        <f>IF(SUM('Angaben Stationen'!W208:Y208)=3,'Angaben KH-Standort'!$D$24,"")</f>
        <v/>
      </c>
      <c r="B196" t="str">
        <f>IF(SUM('Angaben Stationen'!W208:Y208)=3,'Angaben KH-Standort'!$D$25,"")</f>
        <v/>
      </c>
      <c r="C196" t="str">
        <f>IF(SUM('Angaben Stationen'!W208:Y208)=3,'Angaben KH-Standort'!$D$12,"")</f>
        <v/>
      </c>
      <c r="D196" t="s">
        <v>318</v>
      </c>
      <c r="E196" t="str">
        <f>IF(SUM('Angaben Stationen'!W208:Y208)=3,'Angaben Stationen'!D208,"")</f>
        <v/>
      </c>
      <c r="F196" t="str">
        <f>IF(SUM('Angaben Stationen'!W208:Y208)=3,'Angaben Stationen'!C208,"")</f>
        <v/>
      </c>
      <c r="G196" t="str">
        <f>IF(SUM('Angaben Stationen'!W208:Y208)=3,'Angaben Stationen'!E208,"")</f>
        <v/>
      </c>
    </row>
    <row r="197" spans="1:7" x14ac:dyDescent="0.25">
      <c r="A197" t="str">
        <f>IF(SUM('Angaben Stationen'!W209:Y209)=3,'Angaben KH-Standort'!$D$24,"")</f>
        <v/>
      </c>
      <c r="B197" t="str">
        <f>IF(SUM('Angaben Stationen'!W209:Y209)=3,'Angaben KH-Standort'!$D$25,"")</f>
        <v/>
      </c>
      <c r="C197" t="str">
        <f>IF(SUM('Angaben Stationen'!W209:Y209)=3,'Angaben KH-Standort'!$D$12,"")</f>
        <v/>
      </c>
      <c r="D197" t="s">
        <v>318</v>
      </c>
      <c r="E197" t="str">
        <f>IF(SUM('Angaben Stationen'!W209:Y209)=3,'Angaben Stationen'!D209,"")</f>
        <v/>
      </c>
      <c r="F197" t="str">
        <f>IF(SUM('Angaben Stationen'!W209:Y209)=3,'Angaben Stationen'!C209,"")</f>
        <v/>
      </c>
      <c r="G197" t="str">
        <f>IF(SUM('Angaben Stationen'!W209:Y209)=3,'Angaben Stationen'!E209,"")</f>
        <v/>
      </c>
    </row>
    <row r="198" spans="1:7" x14ac:dyDescent="0.25">
      <c r="A198" t="str">
        <f>IF(SUM('Angaben Stationen'!W210:Y210)=3,'Angaben KH-Standort'!$D$24,"")</f>
        <v/>
      </c>
      <c r="B198" t="str">
        <f>IF(SUM('Angaben Stationen'!W210:Y210)=3,'Angaben KH-Standort'!$D$25,"")</f>
        <v/>
      </c>
      <c r="C198" t="str">
        <f>IF(SUM('Angaben Stationen'!W210:Y210)=3,'Angaben KH-Standort'!$D$12,"")</f>
        <v/>
      </c>
      <c r="D198" t="s">
        <v>318</v>
      </c>
      <c r="E198" t="str">
        <f>IF(SUM('Angaben Stationen'!W210:Y210)=3,'Angaben Stationen'!D210,"")</f>
        <v/>
      </c>
      <c r="F198" t="str">
        <f>IF(SUM('Angaben Stationen'!W210:Y210)=3,'Angaben Stationen'!C210,"")</f>
        <v/>
      </c>
      <c r="G198" t="str">
        <f>IF(SUM('Angaben Stationen'!W210:Y210)=3,'Angaben Stationen'!E210,"")</f>
        <v/>
      </c>
    </row>
    <row r="199" spans="1:7" x14ac:dyDescent="0.25">
      <c r="A199" t="str">
        <f>IF(SUM('Angaben Stationen'!W211:Y211)=3,'Angaben KH-Standort'!$D$24,"")</f>
        <v/>
      </c>
      <c r="B199" t="str">
        <f>IF(SUM('Angaben Stationen'!W211:Y211)=3,'Angaben KH-Standort'!$D$25,"")</f>
        <v/>
      </c>
      <c r="C199" t="str">
        <f>IF(SUM('Angaben Stationen'!W211:Y211)=3,'Angaben KH-Standort'!$D$12,"")</f>
        <v/>
      </c>
      <c r="D199" t="s">
        <v>318</v>
      </c>
      <c r="E199" t="str">
        <f>IF(SUM('Angaben Stationen'!W211:Y211)=3,'Angaben Stationen'!D211,"")</f>
        <v/>
      </c>
      <c r="F199" t="str">
        <f>IF(SUM('Angaben Stationen'!W211:Y211)=3,'Angaben Stationen'!C211,"")</f>
        <v/>
      </c>
      <c r="G199" t="str">
        <f>IF(SUM('Angaben Stationen'!W211:Y211)=3,'Angaben Stationen'!E211,"")</f>
        <v/>
      </c>
    </row>
    <row r="200" spans="1:7" x14ac:dyDescent="0.25">
      <c r="A200" t="str">
        <f>IF(SUM('Angaben Stationen'!W212:Y212)=3,'Angaben KH-Standort'!$D$24,"")</f>
        <v/>
      </c>
      <c r="B200" t="str">
        <f>IF(SUM('Angaben Stationen'!W212:Y212)=3,'Angaben KH-Standort'!$D$25,"")</f>
        <v/>
      </c>
      <c r="C200" t="str">
        <f>IF(SUM('Angaben Stationen'!W212:Y212)=3,'Angaben KH-Standort'!$D$12,"")</f>
        <v/>
      </c>
      <c r="D200" t="s">
        <v>318</v>
      </c>
      <c r="E200" t="str">
        <f>IF(SUM('Angaben Stationen'!W212:Y212)=3,'Angaben Stationen'!D212,"")</f>
        <v/>
      </c>
      <c r="F200" t="str">
        <f>IF(SUM('Angaben Stationen'!W212:Y212)=3,'Angaben Stationen'!C212,"")</f>
        <v/>
      </c>
      <c r="G200" t="str">
        <f>IF(SUM('Angaben Stationen'!W212:Y212)=3,'Angaben Stationen'!E212,"")</f>
        <v/>
      </c>
    </row>
    <row r="201" spans="1:7" x14ac:dyDescent="0.25">
      <c r="A201" t="str">
        <f>IF(SUM('Angaben Stationen'!W213:Y213)=3,'Angaben KH-Standort'!$D$24,"")</f>
        <v/>
      </c>
      <c r="B201" t="str">
        <f>IF(SUM('Angaben Stationen'!W213:Y213)=3,'Angaben KH-Standort'!$D$25,"")</f>
        <v/>
      </c>
      <c r="C201" t="str">
        <f>IF(SUM('Angaben Stationen'!W213:Y213)=3,'Angaben KH-Standort'!$D$12,"")</f>
        <v/>
      </c>
      <c r="D201" t="s">
        <v>318</v>
      </c>
      <c r="E201" t="str">
        <f>IF(SUM('Angaben Stationen'!W213:Y213)=3,'Angaben Stationen'!D213,"")</f>
        <v/>
      </c>
      <c r="F201" t="str">
        <f>IF(SUM('Angaben Stationen'!W213:Y213)=3,'Angaben Stationen'!C213,"")</f>
        <v/>
      </c>
      <c r="G201" t="str">
        <f>IF(SUM('Angaben Stationen'!W213:Y213)=3,'Angaben Stationen'!E213,"")</f>
        <v/>
      </c>
    </row>
  </sheetData>
  <pageMargins left="0.7" right="0.7" top="0.78740157499999996" bottom="0.78740157499999996"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dimension ref="A1:Z35"/>
  <sheetViews>
    <sheetView showGridLines="0" zoomScaleNormal="100" zoomScaleSheetLayoutView="100" workbookViewId="0">
      <selection activeCell="D17" sqref="D17"/>
    </sheetView>
  </sheetViews>
  <sheetFormatPr baseColWidth="10" defaultColWidth="11.42578125" defaultRowHeight="15" customHeight="1" x14ac:dyDescent="0.25"/>
  <cols>
    <col min="1" max="1" width="4.28515625" style="6" customWidth="1"/>
    <col min="2" max="2" width="11.42578125" style="6"/>
    <col min="3" max="3" width="45.7109375" style="6" customWidth="1"/>
    <col min="4" max="4" width="68.5703125" style="6" customWidth="1"/>
    <col min="5" max="7" width="22.85546875" style="6" customWidth="1"/>
    <col min="8" max="25" width="11.42578125" style="8"/>
    <col min="26" max="26" width="11.42578125" style="29"/>
    <col min="27" max="16384" width="11.42578125" style="6"/>
  </cols>
  <sheetData>
    <row r="1" spans="1:26" ht="15" customHeight="1" x14ac:dyDescent="0.25">
      <c r="A1" s="6" t="s">
        <v>0</v>
      </c>
    </row>
    <row r="2" spans="1:26" s="55" customFormat="1" ht="30" customHeight="1" x14ac:dyDescent="0.35">
      <c r="A2" s="45"/>
      <c r="B2" s="56" t="s">
        <v>227</v>
      </c>
      <c r="C2" s="46" t="s">
        <v>252</v>
      </c>
      <c r="D2" s="49"/>
      <c r="E2" s="393" t="s">
        <v>11</v>
      </c>
      <c r="F2" s="402" t="s">
        <v>203</v>
      </c>
      <c r="G2" s="403"/>
      <c r="H2" s="54"/>
      <c r="I2" s="54"/>
      <c r="J2" s="54"/>
      <c r="K2" s="54"/>
      <c r="L2" s="54"/>
      <c r="M2" s="54"/>
      <c r="N2" s="54"/>
      <c r="O2" s="54"/>
      <c r="P2" s="54"/>
      <c r="Q2" s="54"/>
      <c r="R2" s="54"/>
      <c r="S2" s="54"/>
      <c r="T2" s="54"/>
      <c r="U2" s="54"/>
      <c r="V2" s="54"/>
      <c r="W2" s="54"/>
      <c r="X2" s="54"/>
      <c r="Y2" s="54"/>
      <c r="Z2" s="53"/>
    </row>
    <row r="3" spans="1:26" ht="15" customHeight="1" x14ac:dyDescent="0.25">
      <c r="A3" s="19"/>
      <c r="B3" s="20"/>
      <c r="C3" s="32"/>
    </row>
    <row r="4" spans="1:26" ht="15" customHeight="1" x14ac:dyDescent="0.25">
      <c r="B4" s="132"/>
      <c r="C4" s="133"/>
      <c r="D4" s="133"/>
      <c r="E4" s="133"/>
      <c r="F4" s="133"/>
      <c r="G4" s="133"/>
    </row>
    <row r="5" spans="1:26" ht="15" customHeight="1" x14ac:dyDescent="0.35">
      <c r="B5" s="134"/>
      <c r="C5" s="43" t="s">
        <v>181</v>
      </c>
      <c r="D5" s="39"/>
      <c r="E5" s="39"/>
      <c r="F5" s="39"/>
      <c r="G5" s="39"/>
    </row>
    <row r="6" spans="1:26" ht="15" customHeight="1" x14ac:dyDescent="0.25">
      <c r="B6" s="134"/>
      <c r="C6" s="404" t="s">
        <v>576</v>
      </c>
      <c r="D6" s="400"/>
      <c r="E6" s="400"/>
      <c r="F6" s="39"/>
      <c r="G6" s="179" t="s">
        <v>231</v>
      </c>
    </row>
    <row r="7" spans="1:26" ht="15" customHeight="1" x14ac:dyDescent="0.25">
      <c r="B7" s="134"/>
      <c r="C7" s="400"/>
      <c r="D7" s="400"/>
      <c r="E7" s="400"/>
      <c r="F7" s="39"/>
      <c r="G7" s="185" t="s">
        <v>253</v>
      </c>
    </row>
    <row r="8" spans="1:26" ht="15" customHeight="1" x14ac:dyDescent="0.25">
      <c r="B8" s="134"/>
      <c r="C8" s="400"/>
      <c r="D8" s="400"/>
      <c r="E8" s="400"/>
      <c r="F8" s="39"/>
      <c r="G8" s="291"/>
    </row>
    <row r="9" spans="1:26" ht="15" customHeight="1" x14ac:dyDescent="0.25">
      <c r="B9" s="138"/>
      <c r="C9" s="400"/>
      <c r="D9" s="400"/>
      <c r="E9" s="400"/>
      <c r="F9" s="39"/>
      <c r="G9" s="135"/>
    </row>
    <row r="10" spans="1:26" ht="15" customHeight="1" x14ac:dyDescent="0.25">
      <c r="B10" s="138"/>
      <c r="C10" s="290"/>
      <c r="D10" s="290"/>
      <c r="E10" s="290"/>
      <c r="F10" s="39"/>
      <c r="G10" s="135"/>
    </row>
    <row r="11" spans="1:26" ht="15" customHeight="1" thickBot="1" x14ac:dyDescent="0.3">
      <c r="B11" s="204" t="str">
        <f>IF(C11&lt;&gt;"","!!!","")</f>
        <v>!!!</v>
      </c>
      <c r="C11" s="405" t="str">
        <f>IF(J11&lt;12,"Es fehlen noch MUSS-ANGABEN in den mit !!! gekennzeichneten Zeilen","")</f>
        <v>Es fehlen noch MUSS-ANGABEN in den mit !!! gekennzeichneten Zeilen</v>
      </c>
      <c r="D11" s="405"/>
      <c r="E11" s="282"/>
      <c r="F11" s="131"/>
      <c r="G11" s="135"/>
      <c r="J11" s="8">
        <f>SUM(J12:J29)</f>
        <v>0</v>
      </c>
    </row>
    <row r="12" spans="1:26" ht="15" customHeight="1" thickBot="1" x14ac:dyDescent="0.3">
      <c r="B12" s="138" t="str">
        <f t="shared" ref="B12:B26" si="0">IF(LEN(D12)=0,"!!!","")</f>
        <v>!!!</v>
      </c>
      <c r="C12" s="276" t="s">
        <v>10</v>
      </c>
      <c r="D12" s="274"/>
      <c r="E12" s="41"/>
      <c r="F12" s="131"/>
      <c r="G12" s="136"/>
      <c r="J12" s="8">
        <f t="shared" ref="J12:J29" si="1">IF(LEN(D12)&gt;0,1,0)</f>
        <v>0</v>
      </c>
    </row>
    <row r="13" spans="1:26" ht="15" customHeight="1" thickBot="1" x14ac:dyDescent="0.3">
      <c r="B13" s="138" t="str">
        <f t="shared" si="0"/>
        <v>!!!</v>
      </c>
      <c r="C13" s="276" t="s">
        <v>314</v>
      </c>
      <c r="D13" s="275"/>
      <c r="E13" s="41"/>
      <c r="F13" s="131"/>
      <c r="G13" s="136"/>
      <c r="J13" s="8">
        <f t="shared" si="1"/>
        <v>0</v>
      </c>
    </row>
    <row r="14" spans="1:26" ht="15" customHeight="1" x14ac:dyDescent="0.25">
      <c r="B14" s="138"/>
      <c r="C14" s="41"/>
      <c r="D14" s="41"/>
      <c r="E14" s="41"/>
      <c r="F14" s="131"/>
      <c r="G14" s="136"/>
    </row>
    <row r="15" spans="1:26" ht="15" customHeight="1" x14ac:dyDescent="0.25">
      <c r="B15" s="138" t="str">
        <f t="shared" si="0"/>
        <v>!!!</v>
      </c>
      <c r="C15" s="41" t="s">
        <v>1</v>
      </c>
      <c r="D15" s="210"/>
      <c r="E15" s="41"/>
      <c r="F15" s="131"/>
      <c r="G15" s="136"/>
      <c r="J15" s="8">
        <f t="shared" si="1"/>
        <v>0</v>
      </c>
    </row>
    <row r="16" spans="1:26" ht="15" customHeight="1" x14ac:dyDescent="0.25">
      <c r="B16" s="138"/>
      <c r="C16" s="41"/>
      <c r="D16" s="41"/>
      <c r="E16" s="41"/>
      <c r="F16" s="131"/>
      <c r="G16" s="136"/>
    </row>
    <row r="17" spans="2:10" ht="15" customHeight="1" x14ac:dyDescent="0.25">
      <c r="B17" s="138" t="str">
        <f>IF(LEN(D17)=0,"!!!","")</f>
        <v>!!!</v>
      </c>
      <c r="C17" s="41" t="s">
        <v>2</v>
      </c>
      <c r="D17" s="245"/>
      <c r="E17" s="41"/>
      <c r="F17" s="131"/>
      <c r="G17" s="136"/>
      <c r="J17" s="8">
        <f t="shared" si="1"/>
        <v>0</v>
      </c>
    </row>
    <row r="18" spans="2:10" ht="15" customHeight="1" x14ac:dyDescent="0.25">
      <c r="B18" s="138" t="str">
        <f t="shared" si="0"/>
        <v>!!!</v>
      </c>
      <c r="C18" s="41" t="s">
        <v>3</v>
      </c>
      <c r="D18" s="213"/>
      <c r="E18" s="41"/>
      <c r="F18" s="131"/>
      <c r="G18" s="135"/>
      <c r="J18" s="8">
        <f t="shared" si="1"/>
        <v>0</v>
      </c>
    </row>
    <row r="19" spans="2:10" ht="15" customHeight="1" x14ac:dyDescent="0.25">
      <c r="B19" s="138" t="str">
        <f t="shared" si="0"/>
        <v>!!!</v>
      </c>
      <c r="C19" s="41" t="s">
        <v>4</v>
      </c>
      <c r="D19" s="214"/>
      <c r="E19" s="41"/>
      <c r="F19" s="131"/>
      <c r="G19" s="137"/>
      <c r="J19" s="8">
        <f t="shared" si="1"/>
        <v>0</v>
      </c>
    </row>
    <row r="20" spans="2:10" ht="15" customHeight="1" x14ac:dyDescent="0.25">
      <c r="B20" s="138"/>
      <c r="C20" s="41"/>
      <c r="D20" s="41"/>
      <c r="E20" s="41"/>
      <c r="F20" s="40"/>
      <c r="G20" s="135"/>
    </row>
    <row r="21" spans="2:10" ht="15" customHeight="1" x14ac:dyDescent="0.25">
      <c r="B21" s="138" t="str">
        <f t="shared" si="0"/>
        <v>!!!</v>
      </c>
      <c r="C21" s="41" t="s">
        <v>5</v>
      </c>
      <c r="D21" s="215"/>
      <c r="E21" s="41"/>
      <c r="F21" s="42"/>
      <c r="G21" s="135"/>
      <c r="J21" s="8">
        <f t="shared" si="1"/>
        <v>0</v>
      </c>
    </row>
    <row r="22" spans="2:10" ht="15" customHeight="1" x14ac:dyDescent="0.25">
      <c r="B22" s="138" t="str">
        <f t="shared" si="0"/>
        <v>!!!</v>
      </c>
      <c r="C22" s="41" t="s">
        <v>6</v>
      </c>
      <c r="D22" s="213"/>
      <c r="E22" s="41"/>
      <c r="F22" s="39"/>
      <c r="G22" s="135"/>
      <c r="J22" s="8">
        <f t="shared" si="1"/>
        <v>0</v>
      </c>
    </row>
    <row r="23" spans="2:10" ht="15" customHeight="1" x14ac:dyDescent="0.25">
      <c r="B23" s="138" t="str">
        <f t="shared" si="0"/>
        <v>!!!</v>
      </c>
      <c r="C23" s="41" t="s">
        <v>7</v>
      </c>
      <c r="D23" s="297"/>
      <c r="E23" s="41"/>
      <c r="F23" s="39"/>
      <c r="G23" s="135"/>
      <c r="J23" s="8">
        <f t="shared" si="1"/>
        <v>0</v>
      </c>
    </row>
    <row r="24" spans="2:10" ht="15" customHeight="1" x14ac:dyDescent="0.25">
      <c r="B24" s="138"/>
      <c r="C24" s="41"/>
      <c r="D24" s="41"/>
      <c r="E24" s="41"/>
      <c r="F24" s="39"/>
      <c r="G24" s="135"/>
    </row>
    <row r="25" spans="2:10" ht="15" customHeight="1" x14ac:dyDescent="0.25">
      <c r="B25" s="138" t="str">
        <f t="shared" si="0"/>
        <v>!!!</v>
      </c>
      <c r="C25" s="41" t="s">
        <v>8</v>
      </c>
      <c r="D25" s="212"/>
      <c r="E25" s="41"/>
      <c r="F25" s="39"/>
      <c r="G25" s="135"/>
      <c r="J25" s="8">
        <f t="shared" si="1"/>
        <v>0</v>
      </c>
    </row>
    <row r="26" spans="2:10" ht="15" customHeight="1" x14ac:dyDescent="0.25">
      <c r="B26" s="138" t="str">
        <f t="shared" si="0"/>
        <v>!!!</v>
      </c>
      <c r="C26" s="41" t="s">
        <v>9</v>
      </c>
      <c r="D26" s="216"/>
      <c r="E26" s="41"/>
      <c r="F26" s="39"/>
      <c r="G26" s="135"/>
      <c r="J26" s="8">
        <f t="shared" si="1"/>
        <v>0</v>
      </c>
    </row>
    <row r="27" spans="2:10" ht="15" customHeight="1" x14ac:dyDescent="0.25">
      <c r="B27" s="138"/>
      <c r="C27" s="41"/>
      <c r="D27" s="41"/>
      <c r="E27" s="41"/>
      <c r="F27" s="39"/>
      <c r="G27" s="135"/>
    </row>
    <row r="28" spans="2:10" ht="15" customHeight="1" x14ac:dyDescent="0.25">
      <c r="B28" s="138"/>
      <c r="C28" s="41"/>
      <c r="D28" s="41"/>
      <c r="E28" s="41"/>
      <c r="F28" s="39"/>
      <c r="G28" s="135"/>
    </row>
    <row r="29" spans="2:10" ht="15" customHeight="1" x14ac:dyDescent="0.25">
      <c r="B29" s="138" t="str">
        <f>IF(LEN(D29)=0,"!!!","")</f>
        <v>!!!</v>
      </c>
      <c r="C29" s="401" t="s">
        <v>560</v>
      </c>
      <c r="D29" s="217"/>
      <c r="E29" s="41"/>
      <c r="F29" s="131"/>
      <c r="G29" s="135"/>
      <c r="I29" s="8">
        <f>LEN(D17)</f>
        <v>0</v>
      </c>
      <c r="J29" s="8">
        <f t="shared" si="1"/>
        <v>0</v>
      </c>
    </row>
    <row r="30" spans="2:10" ht="15" customHeight="1" x14ac:dyDescent="0.25">
      <c r="B30" s="134"/>
      <c r="C30" s="401"/>
      <c r="D30" s="218"/>
      <c r="E30" s="41"/>
      <c r="F30" s="131"/>
      <c r="G30" s="135"/>
      <c r="I30" s="8" t="str">
        <f>VLOOKUP(D29,{"29 - Psychiatrie (Erwachsene)","Einrichtungen2";"30 - Kinder- und Jugendpsychiatrie","Einrichtungen2";"31 - Psychosomatik","Einrichtungen2";"00 - Bitte eine Fachabteilung auswählen","Leer";0,"Leer"},2,0)</f>
        <v>Leer</v>
      </c>
    </row>
    <row r="31" spans="2:10" ht="15" customHeight="1" x14ac:dyDescent="0.25">
      <c r="B31" s="130"/>
      <c r="C31" s="406" t="s">
        <v>548</v>
      </c>
      <c r="D31" s="218"/>
      <c r="E31" s="41"/>
      <c r="F31" s="131"/>
      <c r="G31" s="135"/>
      <c r="I31" s="8" t="str">
        <f>VLOOKUP(D30,{"29 - Psychiatrie (Erwachsene)","Einrichtungen2";"30 - Kinder- und Jugendpsychiatrie","Einrichtungen2";"31 - Psychosomatik","Einrichtungen2";"00 - Bitte eine Fachabteilung auswählen","Leer";0,"Leer"},2,0)</f>
        <v>Leer</v>
      </c>
    </row>
    <row r="32" spans="2:10" ht="15" customHeight="1" x14ac:dyDescent="0.25">
      <c r="B32" s="134"/>
      <c r="C32" s="406"/>
      <c r="D32" s="41"/>
      <c r="E32" s="41"/>
      <c r="F32" s="39"/>
      <c r="G32" s="135"/>
    </row>
    <row r="33" spans="2:7" ht="15" customHeight="1" x14ac:dyDescent="0.25">
      <c r="B33" s="134"/>
      <c r="C33" s="406"/>
      <c r="D33" s="41"/>
      <c r="E33" s="41"/>
      <c r="F33" s="39"/>
      <c r="G33" s="135"/>
    </row>
    <row r="34" spans="2:7" ht="15" customHeight="1" x14ac:dyDescent="0.25">
      <c r="B34" s="138"/>
      <c r="C34" s="406"/>
      <c r="D34" s="40"/>
      <c r="E34" s="39"/>
      <c r="F34" s="39"/>
      <c r="G34" s="135"/>
    </row>
    <row r="35" spans="2:7" ht="15" customHeight="1" x14ac:dyDescent="0.25">
      <c r="B35" s="139"/>
      <c r="C35" s="407"/>
      <c r="D35" s="140"/>
      <c r="E35" s="140"/>
      <c r="F35" s="140"/>
      <c r="G35" s="141"/>
    </row>
  </sheetData>
  <sheetProtection algorithmName="SHA-512" hashValue="CMIV2ie/g+MbSZsQp9f9TOOLul0ltFnAXvajfBQasjpYDhtEIEY8WAUcBT+CJUoRMI3XRm1di77rZqV92W2lIA==" saltValue="iS9ezzHTyaqKBp9rrBgpPA==" spinCount="100000" sheet="1" selectLockedCells="1"/>
  <mergeCells count="5">
    <mergeCell ref="C29:C30"/>
    <mergeCell ref="F2:G2"/>
    <mergeCell ref="C6:E9"/>
    <mergeCell ref="C11:D11"/>
    <mergeCell ref="C31:C35"/>
  </mergeCells>
  <conditionalFormatting sqref="C11:D11">
    <cfRule type="expression" dxfId="526" priority="2">
      <formula>C11&lt;&gt;""</formula>
    </cfRule>
  </conditionalFormatting>
  <conditionalFormatting sqref="B11">
    <cfRule type="expression" dxfId="525" priority="1">
      <formula>B11&lt;&gt;""</formula>
    </cfRule>
  </conditionalFormatting>
  <dataValidations count="7">
    <dataValidation type="list" allowBlank="1" showInputMessage="1" showErrorMessage="1" sqref="D29">
      <formula1>"00 - Bitte eine Fachabteilung auswählen,29 - Psychiatrie (Erwachsene),30 - Kinder- und Jugendpsychiatrie,31 - Psychosomatik"</formula1>
    </dataValidation>
    <dataValidation type="list" allowBlank="1" showInputMessage="1" showErrorMessage="1" sqref="D30:D31">
      <formula1>INDIRECT(I30)</formula1>
    </dataValidation>
    <dataValidation type="whole" allowBlank="1" showInputMessage="1" showErrorMessage="1" errorTitle="ACHTUNG" error="Bitte geben Sie eine gültige Standort-ID ein (6-stellig im Bereich 770000 bis 779999)_x000a_" sqref="D26">
      <formula1>770000</formula1>
      <formula2>779999</formula2>
    </dataValidation>
    <dataValidation type="whole" allowBlank="1" showInputMessage="1" showErrorMessage="1" errorTitle="ACHTUNG" error="Bitte geben Sie eine neunstellige Zahl, zumeist beginnen die IK mit 26 oder 51" sqref="D25">
      <formula1>260000000</formula1>
      <formula2>519999999</formula2>
    </dataValidation>
    <dataValidation type="whole" allowBlank="1" showInputMessage="1" showErrorMessage="1" errorTitle="ACHTUNG" error="Es sind nur die Kalenderjahre 2020 und 2021 zulässig" sqref="D12">
      <formula1>2020</formula1>
      <formula2>2021</formula2>
    </dataValidation>
    <dataValidation type="whole" allowBlank="1" showInputMessage="1" showErrorMessage="1" errorTitle="ACHTUNG" error="Bitte geben Sie eine fünfstellige PLZ ein" sqref="D17">
      <formula1>0</formula1>
      <formula2>99999</formula2>
    </dataValidation>
    <dataValidation type="list" allowBlank="1" showInputMessage="1" showErrorMessage="1" sqref="D13">
      <formula1>"1,2,3,4"</formula1>
    </dataValidation>
  </dataValidations>
  <hyperlinks>
    <hyperlink ref="E2" location="Hinweise!A1" display="&lt;&lt; Hinweise"/>
    <hyperlink ref="F2" location="'Angaben Stationen'!A1" display="Angaben Stationen &gt;&gt;"/>
    <hyperlink ref="F2:G2" location="'Angaben Stationen'!E14" display="Angaben Stationen &gt;&gt;"/>
  </hyperlinks>
  <pageMargins left="0.25" right="0.25" top="0.75" bottom="0.75" header="0.3" footer="0.3"/>
  <pageSetup paperSize="9" scale="63"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
  <dimension ref="A1:J4"/>
  <sheetViews>
    <sheetView zoomScale="85" zoomScaleNormal="85" workbookViewId="0">
      <selection activeCell="A5" sqref="A5"/>
    </sheetView>
  </sheetViews>
  <sheetFormatPr baseColWidth="10" defaultRowHeight="15" x14ac:dyDescent="0.25"/>
  <cols>
    <col min="1" max="1" width="32" bestFit="1" customWidth="1"/>
    <col min="5" max="5" width="27.140625" bestFit="1" customWidth="1"/>
    <col min="6" max="6" width="61.85546875" bestFit="1" customWidth="1"/>
    <col min="8" max="8" width="19.28515625" bestFit="1" customWidth="1"/>
  </cols>
  <sheetData>
    <row r="1" spans="1:10" x14ac:dyDescent="0.25">
      <c r="A1" t="s">
        <v>140</v>
      </c>
      <c r="B1" t="s">
        <v>141</v>
      </c>
      <c r="C1" t="s">
        <v>142</v>
      </c>
      <c r="D1" t="s">
        <v>143</v>
      </c>
      <c r="E1" t="s">
        <v>144</v>
      </c>
      <c r="F1" t="s">
        <v>162</v>
      </c>
      <c r="G1" t="s">
        <v>163</v>
      </c>
      <c r="H1" t="s">
        <v>164</v>
      </c>
      <c r="I1" t="s">
        <v>165</v>
      </c>
      <c r="J1" t="s">
        <v>166</v>
      </c>
    </row>
    <row r="2" spans="1:10" x14ac:dyDescent="0.25">
      <c r="A2" t="str">
        <f>IF(SUM('A1'!M20:M20)=1,'Angaben KH-Standort'!$D$25,"")</f>
        <v/>
      </c>
      <c r="B2" t="str">
        <f>IF(SUM('A1'!M20:M20)=1,'Angaben KH-Standort'!$D$26,"")</f>
        <v/>
      </c>
      <c r="C2" t="str">
        <f>IF(SUM('A1'!M20:M20)=1,'Angaben KH-Standort'!$D$12,"")</f>
        <v/>
      </c>
      <c r="D2" t="str">
        <f>IF(SUM('A1'!M20:M20)=1,'A1'!$F$14,"")</f>
        <v/>
      </c>
      <c r="E2" t="str">
        <f>IF(SUM('A1'!M20:M20)=1,'A1'!C20,"")</f>
        <v/>
      </c>
      <c r="F2" t="str">
        <f>IF(SUM('A1'!M20:Q20)=5,'A1'!D20,"")</f>
        <v/>
      </c>
      <c r="G2" t="str">
        <f>IF(SUM('A1'!M20:Q20)=5,'A1'!E20,"")</f>
        <v/>
      </c>
      <c r="H2" t="str">
        <f>IF(SUM('A1'!M20:Q20)=5,'A1'!F20,"")</f>
        <v/>
      </c>
      <c r="I2" t="str">
        <f>IF(SUM('A1'!M26:O26)=3,'A1'!D26,"")</f>
        <v/>
      </c>
      <c r="J2" t="str">
        <f>IF(SUM('A1'!M26:O26)=3,'A1'!E26,"")</f>
        <v/>
      </c>
    </row>
    <row r="3" spans="1:10" x14ac:dyDescent="0.25">
      <c r="A3" t="str">
        <f>IF(SUM('A1'!M21:M21)=1,'Angaben KH-Standort'!$D$25,"")</f>
        <v/>
      </c>
      <c r="B3" t="str">
        <f>IF(SUM('A1'!M21:M21)=1,'Angaben KH-Standort'!$D$26,"")</f>
        <v/>
      </c>
      <c r="C3" t="str">
        <f>IF(SUM('A1'!M21:M21)=1,'Angaben KH-Standort'!$D$12,"")</f>
        <v/>
      </c>
      <c r="D3" t="str">
        <f>IF(SUM('A1'!M21:M21)=1,'A1'!$F$14,"")</f>
        <v/>
      </c>
      <c r="E3" t="str">
        <f>IF(SUM('A1'!M21:M21)=1,'A1'!C21,"")</f>
        <v/>
      </c>
      <c r="F3" t="str">
        <f>IF(SUM('A1'!M21:Q21)=5,'A1'!D21,"")</f>
        <v/>
      </c>
      <c r="G3" t="str">
        <f>IF(SUM('A1'!M21:Q21)=5,'A1'!E21,"")</f>
        <v/>
      </c>
      <c r="H3" t="str">
        <f>IF(SUM('A1'!M21:Q21)=5,'A1'!F21,"")</f>
        <v/>
      </c>
      <c r="I3" t="str">
        <f>IF(SUM('A1'!M27:O27)=3,'A1'!D27,"")</f>
        <v/>
      </c>
      <c r="J3" t="str">
        <f>IF(SUM('A1'!M27:O27)=3,'A1'!E27,"")</f>
        <v/>
      </c>
    </row>
    <row r="4" spans="1:10" x14ac:dyDescent="0.25">
      <c r="A4" t="str">
        <f>IF(SUM('A1'!M22:M22)=1,'Angaben KH-Standort'!$D$25,"")</f>
        <v/>
      </c>
      <c r="B4" t="str">
        <f>IF(SUM('A1'!M22:M22)=1,'Angaben KH-Standort'!$D$26,"")</f>
        <v/>
      </c>
      <c r="C4" t="str">
        <f>IF(SUM('A1'!M22:M22)=1,'Angaben KH-Standort'!$D$12,"")</f>
        <v/>
      </c>
      <c r="D4" t="str">
        <f>IF(SUM('A1'!M22:M22)=1,'A1'!$F$14,"")</f>
        <v/>
      </c>
      <c r="E4" t="str">
        <f>IF(SUM('A1'!M22:M22)=1,'A1'!C22,"")</f>
        <v/>
      </c>
      <c r="F4" t="str">
        <f>IF(SUM('A1'!M22:Q22)=5,'A1'!D22,"")</f>
        <v/>
      </c>
      <c r="G4" t="str">
        <f>IF(SUM('A1'!M22:Q22)=5,'A1'!E22,"")</f>
        <v/>
      </c>
      <c r="H4" t="str">
        <f>IF(SUM('A1'!M22:Q22)=5,'A1'!F22,"")</f>
        <v/>
      </c>
      <c r="I4" t="str">
        <f>IF(SUM('A1'!M28:O28)=3,'A1'!D28,"")</f>
        <v/>
      </c>
      <c r="J4" t="str">
        <f>IF(SUM('A1'!M28:O28)=3,'A1'!E28,"")</f>
        <v/>
      </c>
    </row>
  </sheetData>
  <pageMargins left="0.7" right="0.7" top="0.78740157499999996" bottom="0.78740157499999996"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7"/>
  <dimension ref="A1:I201"/>
  <sheetViews>
    <sheetView zoomScale="85" zoomScaleNormal="85" workbookViewId="0">
      <selection activeCell="C2" sqref="C2"/>
    </sheetView>
  </sheetViews>
  <sheetFormatPr baseColWidth="10" defaultRowHeight="15" x14ac:dyDescent="0.25"/>
  <cols>
    <col min="1" max="1" width="32" bestFit="1" customWidth="1"/>
    <col min="5" max="5" width="27.140625" bestFit="1" customWidth="1"/>
    <col min="6" max="6" width="23.28515625" bestFit="1" customWidth="1"/>
    <col min="7" max="9" width="12.42578125" customWidth="1"/>
  </cols>
  <sheetData>
    <row r="1" spans="1:9" x14ac:dyDescent="0.25">
      <c r="A1" t="s">
        <v>140</v>
      </c>
      <c r="B1" t="s">
        <v>141</v>
      </c>
      <c r="C1" t="s">
        <v>142</v>
      </c>
      <c r="D1" t="s">
        <v>143</v>
      </c>
      <c r="E1" t="s">
        <v>144</v>
      </c>
      <c r="F1" t="s">
        <v>145</v>
      </c>
      <c r="G1" t="s">
        <v>159</v>
      </c>
      <c r="H1" t="s">
        <v>160</v>
      </c>
      <c r="I1" t="s">
        <v>161</v>
      </c>
    </row>
    <row r="2" spans="1:9" x14ac:dyDescent="0.25">
      <c r="A2" t="str">
        <f>IF(SUM('A2.1'!N15:R15)=5,'Angaben KH-Standort'!$D$25,"")</f>
        <v/>
      </c>
      <c r="B2" t="str">
        <f>IF(SUM('A2.1'!N15:R15)=5,'Angaben KH-Standort'!$D$26,"")</f>
        <v/>
      </c>
      <c r="C2" t="str">
        <f>IF(SUM('A2.1'!N15:R15)=5,'Angaben KH-Standort'!$D$12,"")</f>
        <v/>
      </c>
      <c r="D2" t="str">
        <f>IF(SUM('A2.1'!N15:R15)=5,'A1'!$F$14,"")</f>
        <v/>
      </c>
      <c r="E2" t="str">
        <f>IF(SUM('A2.1'!N15:R15)=5,'A2.1'!C15,"")</f>
        <v/>
      </c>
      <c r="F2" t="str">
        <f>IF(SUM('A2.1'!N15:R15)=5,'A2.1'!D15,"")</f>
        <v/>
      </c>
      <c r="G2" t="str">
        <f>IF(SUM('A2.1'!N15:R15)=5,'A2.1'!E15,"")</f>
        <v/>
      </c>
      <c r="H2" t="str">
        <f>IF(SUM('A2.1'!N15:R15)=5,'A2.1'!F15,"")</f>
        <v/>
      </c>
      <c r="I2" t="str">
        <f>IF(SUM('A2.1'!N15:R15)=5,'A2.1'!G15,"")</f>
        <v/>
      </c>
    </row>
    <row r="3" spans="1:9" x14ac:dyDescent="0.25">
      <c r="A3" t="str">
        <f>IF(SUM('A2.1'!N16:R16)=5,'Angaben KH-Standort'!$D$25,"")</f>
        <v/>
      </c>
      <c r="B3" t="str">
        <f>IF(SUM('A2.1'!N16:R16)=5,'Angaben KH-Standort'!$D$26,"")</f>
        <v/>
      </c>
      <c r="C3" t="str">
        <f>IF(SUM('A2.1'!N16:R16)=5,'Angaben KH-Standort'!$D$12,"")</f>
        <v/>
      </c>
      <c r="D3" t="str">
        <f>IF(SUM('A2.1'!N16:R16)=5,'A1'!$F$14,"")</f>
        <v/>
      </c>
      <c r="E3" t="str">
        <f>IF(SUM('A2.1'!N16:R16)=5,'A2.1'!C16,"")</f>
        <v/>
      </c>
      <c r="F3" t="str">
        <f>IF(SUM('A2.1'!N16:R16)=5,'A2.1'!D16,"")</f>
        <v/>
      </c>
      <c r="G3" t="str">
        <f>IF(SUM('A2.1'!N16:R16)=5,'A2.1'!E16,"")</f>
        <v/>
      </c>
      <c r="H3" t="str">
        <f>IF(SUM('A2.1'!N16:R16)=5,'A2.1'!F16,"")</f>
        <v/>
      </c>
      <c r="I3" t="str">
        <f>IF(SUM('A2.1'!N16:R16)=5,'A2.1'!G16,"")</f>
        <v/>
      </c>
    </row>
    <row r="4" spans="1:9" x14ac:dyDescent="0.25">
      <c r="A4" t="str">
        <f>IF(SUM('A2.1'!N17:R17)=5,'Angaben KH-Standort'!$D$25,"")</f>
        <v/>
      </c>
      <c r="B4" t="str">
        <f>IF(SUM('A2.1'!N17:R17)=5,'Angaben KH-Standort'!$D$26,"")</f>
        <v/>
      </c>
      <c r="C4" t="str">
        <f>IF(SUM('A2.1'!N17:R17)=5,'Angaben KH-Standort'!$D$12,"")</f>
        <v/>
      </c>
      <c r="D4" t="str">
        <f>IF(SUM('A2.1'!N17:R17)=5,'A1'!$F$14,"")</f>
        <v/>
      </c>
      <c r="E4" t="str">
        <f>IF(SUM('A2.1'!N17:R17)=5,'A2.1'!C17,"")</f>
        <v/>
      </c>
      <c r="F4" t="str">
        <f>IF(SUM('A2.1'!N17:R17)=5,'A2.1'!D17,"")</f>
        <v/>
      </c>
      <c r="G4" t="str">
        <f>IF(SUM('A2.1'!N17:R17)=5,'A2.1'!E17,"")</f>
        <v/>
      </c>
      <c r="H4" t="str">
        <f>IF(SUM('A2.1'!N17:R17)=5,'A2.1'!F17,"")</f>
        <v/>
      </c>
      <c r="I4" t="str">
        <f>IF(SUM('A2.1'!N17:R17)=5,'A2.1'!G17,"")</f>
        <v/>
      </c>
    </row>
    <row r="5" spans="1:9" x14ac:dyDescent="0.25">
      <c r="A5" t="str">
        <f>IF(SUM('A2.1'!N18:R18)=5,'Angaben KH-Standort'!$D$25,"")</f>
        <v/>
      </c>
      <c r="B5" t="str">
        <f>IF(SUM('A2.1'!N18:R18)=5,'Angaben KH-Standort'!$D$26,"")</f>
        <v/>
      </c>
      <c r="C5" t="str">
        <f>IF(SUM('A2.1'!N18:R18)=5,'Angaben KH-Standort'!$D$12,"")</f>
        <v/>
      </c>
      <c r="D5" t="str">
        <f>IF(SUM('A2.1'!N18:R18)=5,'A1'!$F$14,"")</f>
        <v/>
      </c>
      <c r="E5" t="str">
        <f>IF(SUM('A2.1'!N18:R18)=5,'A2.1'!C18,"")</f>
        <v/>
      </c>
      <c r="F5" t="str">
        <f>IF(SUM('A2.1'!N18:R18)=5,'A2.1'!D18,"")</f>
        <v/>
      </c>
      <c r="G5" t="str">
        <f>IF(SUM('A2.1'!N18:R18)=5,'A2.1'!E18,"")</f>
        <v/>
      </c>
      <c r="H5" t="str">
        <f>IF(SUM('A2.1'!N18:R18)=5,'A2.1'!F18,"")</f>
        <v/>
      </c>
      <c r="I5" t="str">
        <f>IF(SUM('A2.1'!N18:R18)=5,'A2.1'!G18,"")</f>
        <v/>
      </c>
    </row>
    <row r="6" spans="1:9" x14ac:dyDescent="0.25">
      <c r="A6" t="str">
        <f>IF(SUM('A2.1'!N19:R19)=5,'Angaben KH-Standort'!$D$25,"")</f>
        <v/>
      </c>
      <c r="B6" t="str">
        <f>IF(SUM('A2.1'!N19:R19)=5,'Angaben KH-Standort'!$D$26,"")</f>
        <v/>
      </c>
      <c r="C6" t="str">
        <f>IF(SUM('A2.1'!N19:R19)=5,'Angaben KH-Standort'!$D$12,"")</f>
        <v/>
      </c>
      <c r="D6" t="str">
        <f>IF(SUM('A2.1'!N19:R19)=5,'A1'!$F$14,"")</f>
        <v/>
      </c>
      <c r="E6" t="str">
        <f>IF(SUM('A2.1'!N19:R19)=5,'A2.1'!C19,"")</f>
        <v/>
      </c>
      <c r="F6" t="str">
        <f>IF(SUM('A2.1'!N19:R19)=5,'A2.1'!D19,"")</f>
        <v/>
      </c>
      <c r="G6" t="str">
        <f>IF(SUM('A2.1'!N19:R19)=5,'A2.1'!E19,"")</f>
        <v/>
      </c>
      <c r="H6" t="str">
        <f>IF(SUM('A2.1'!N19:R19)=5,'A2.1'!F19,"")</f>
        <v/>
      </c>
      <c r="I6" t="str">
        <f>IF(SUM('A2.1'!N19:R19)=5,'A2.1'!G19,"")</f>
        <v/>
      </c>
    </row>
    <row r="7" spans="1:9" x14ac:dyDescent="0.25">
      <c r="A7" t="str">
        <f>IF(SUM('A2.1'!N20:R20)=5,'Angaben KH-Standort'!$D$25,"")</f>
        <v/>
      </c>
      <c r="B7" t="str">
        <f>IF(SUM('A2.1'!N20:R20)=5,'Angaben KH-Standort'!$D$26,"")</f>
        <v/>
      </c>
      <c r="C7" t="str">
        <f>IF(SUM('A2.1'!N20:R20)=5,'Angaben KH-Standort'!$D$12,"")</f>
        <v/>
      </c>
      <c r="D7" t="str">
        <f>IF(SUM('A2.1'!N20:R20)=5,'A1'!$F$14,"")</f>
        <v/>
      </c>
      <c r="E7" t="str">
        <f>IF(SUM('A2.1'!N20:R20)=5,'A2.1'!C20,"")</f>
        <v/>
      </c>
      <c r="F7" t="str">
        <f>IF(SUM('A2.1'!N20:R20)=5,'A2.1'!D20,"")</f>
        <v/>
      </c>
      <c r="G7" t="str">
        <f>IF(SUM('A2.1'!N20:R20)=5,'A2.1'!E20,"")</f>
        <v/>
      </c>
      <c r="H7" t="str">
        <f>IF(SUM('A2.1'!N20:R20)=5,'A2.1'!F20,"")</f>
        <v/>
      </c>
      <c r="I7" t="str">
        <f>IF(SUM('A2.1'!N20:R20)=5,'A2.1'!G20,"")</f>
        <v/>
      </c>
    </row>
    <row r="8" spans="1:9" x14ac:dyDescent="0.25">
      <c r="A8" t="str">
        <f>IF(SUM('A2.1'!N21:R21)=5,'Angaben KH-Standort'!$D$25,"")</f>
        <v/>
      </c>
      <c r="B8" t="str">
        <f>IF(SUM('A2.1'!N21:R21)=5,'Angaben KH-Standort'!$D$26,"")</f>
        <v/>
      </c>
      <c r="C8" t="str">
        <f>IF(SUM('A2.1'!N21:R21)=5,'Angaben KH-Standort'!$D$12,"")</f>
        <v/>
      </c>
      <c r="D8" t="str">
        <f>IF(SUM('A2.1'!N21:R21)=5,'A1'!$F$14,"")</f>
        <v/>
      </c>
      <c r="E8" t="str">
        <f>IF(SUM('A2.1'!N21:R21)=5,'A2.1'!C21,"")</f>
        <v/>
      </c>
      <c r="F8" t="str">
        <f>IF(SUM('A2.1'!N21:R21)=5,'A2.1'!D21,"")</f>
        <v/>
      </c>
      <c r="G8" t="str">
        <f>IF(SUM('A2.1'!N21:R21)=5,'A2.1'!E21,"")</f>
        <v/>
      </c>
      <c r="H8" t="str">
        <f>IF(SUM('A2.1'!N21:R21)=5,'A2.1'!F21,"")</f>
        <v/>
      </c>
      <c r="I8" t="str">
        <f>IF(SUM('A2.1'!N21:R21)=5,'A2.1'!G21,"")</f>
        <v/>
      </c>
    </row>
    <row r="9" spans="1:9" x14ac:dyDescent="0.25">
      <c r="A9" t="str">
        <f>IF(SUM('A2.1'!N22:R22)=5,'Angaben KH-Standort'!$D$25,"")</f>
        <v/>
      </c>
      <c r="B9" t="str">
        <f>IF(SUM('A2.1'!N22:R22)=5,'Angaben KH-Standort'!$D$26,"")</f>
        <v/>
      </c>
      <c r="C9" t="str">
        <f>IF(SUM('A2.1'!N22:R22)=5,'Angaben KH-Standort'!$D$12,"")</f>
        <v/>
      </c>
      <c r="D9" t="str">
        <f>IF(SUM('A2.1'!N22:R22)=5,'A1'!$F$14,"")</f>
        <v/>
      </c>
      <c r="E9" t="str">
        <f>IF(SUM('A2.1'!N22:R22)=5,'A2.1'!C22,"")</f>
        <v/>
      </c>
      <c r="F9" t="str">
        <f>IF(SUM('A2.1'!N22:R22)=5,'A2.1'!D22,"")</f>
        <v/>
      </c>
      <c r="G9" t="str">
        <f>IF(SUM('A2.1'!N22:R22)=5,'A2.1'!E22,"")</f>
        <v/>
      </c>
      <c r="H9" t="str">
        <f>IF(SUM('A2.1'!N22:R22)=5,'A2.1'!F22,"")</f>
        <v/>
      </c>
      <c r="I9" t="str">
        <f>IF(SUM('A2.1'!N22:R22)=5,'A2.1'!G22,"")</f>
        <v/>
      </c>
    </row>
    <row r="10" spans="1:9" x14ac:dyDescent="0.25">
      <c r="A10" t="str">
        <f>IF(SUM('A2.1'!N23:R23)=5,'Angaben KH-Standort'!$D$25,"")</f>
        <v/>
      </c>
      <c r="B10" t="str">
        <f>IF(SUM('A2.1'!N23:R23)=5,'Angaben KH-Standort'!$D$26,"")</f>
        <v/>
      </c>
      <c r="C10" t="str">
        <f>IF(SUM('A2.1'!N23:R23)=5,'Angaben KH-Standort'!$D$12,"")</f>
        <v/>
      </c>
      <c r="D10" t="str">
        <f>IF(SUM('A2.1'!N23:R23)=5,'A1'!$F$14,"")</f>
        <v/>
      </c>
      <c r="E10" t="str">
        <f>IF(SUM('A2.1'!N23:R23)=5,'A2.1'!C23,"")</f>
        <v/>
      </c>
      <c r="F10" t="str">
        <f>IF(SUM('A2.1'!N23:R23)=5,'A2.1'!D23,"")</f>
        <v/>
      </c>
      <c r="G10" t="str">
        <f>IF(SUM('A2.1'!N23:R23)=5,'A2.1'!E23,"")</f>
        <v/>
      </c>
      <c r="H10" t="str">
        <f>IF(SUM('A2.1'!N23:R23)=5,'A2.1'!F23,"")</f>
        <v/>
      </c>
      <c r="I10" t="str">
        <f>IF(SUM('A2.1'!N23:R23)=5,'A2.1'!G23,"")</f>
        <v/>
      </c>
    </row>
    <row r="11" spans="1:9" x14ac:dyDescent="0.25">
      <c r="A11" t="str">
        <f>IF(SUM('A2.1'!N24:R24)=5,'Angaben KH-Standort'!$D$25,"")</f>
        <v/>
      </c>
      <c r="B11" t="str">
        <f>IF(SUM('A2.1'!N24:R24)=5,'Angaben KH-Standort'!$D$26,"")</f>
        <v/>
      </c>
      <c r="C11" t="str">
        <f>IF(SUM('A2.1'!N24:R24)=5,'Angaben KH-Standort'!$D$12,"")</f>
        <v/>
      </c>
      <c r="D11" t="str">
        <f>IF(SUM('A2.1'!N24:R24)=5,'A1'!$F$14,"")</f>
        <v/>
      </c>
      <c r="E11" t="str">
        <f>IF(SUM('A2.1'!N24:R24)=5,'A2.1'!C24,"")</f>
        <v/>
      </c>
      <c r="F11" t="str">
        <f>IF(SUM('A2.1'!N24:R24)=5,'A2.1'!D24,"")</f>
        <v/>
      </c>
      <c r="G11" t="str">
        <f>IF(SUM('A2.1'!N24:R24)=5,'A2.1'!E24,"")</f>
        <v/>
      </c>
      <c r="H11" t="str">
        <f>IF(SUM('A2.1'!N24:R24)=5,'A2.1'!F24,"")</f>
        <v/>
      </c>
      <c r="I11" t="str">
        <f>IF(SUM('A2.1'!N24:R24)=5,'A2.1'!G24,"")</f>
        <v/>
      </c>
    </row>
    <row r="12" spans="1:9" x14ac:dyDescent="0.25">
      <c r="A12" t="str">
        <f>IF(SUM('A2.1'!N25:R25)=5,'Angaben KH-Standort'!$D$25,"")</f>
        <v/>
      </c>
      <c r="B12" t="str">
        <f>IF(SUM('A2.1'!N25:R25)=5,'Angaben KH-Standort'!$D$26,"")</f>
        <v/>
      </c>
      <c r="C12" t="str">
        <f>IF(SUM('A2.1'!N25:R25)=5,'Angaben KH-Standort'!$D$12,"")</f>
        <v/>
      </c>
      <c r="D12" t="str">
        <f>IF(SUM('A2.1'!N25:R25)=5,'A1'!$F$14,"")</f>
        <v/>
      </c>
      <c r="E12" t="str">
        <f>IF(SUM('A2.1'!N25:R25)=5,'A2.1'!C25,"")</f>
        <v/>
      </c>
      <c r="F12" t="str">
        <f>IF(SUM('A2.1'!N25:R25)=5,'A2.1'!D25,"")</f>
        <v/>
      </c>
      <c r="G12" t="str">
        <f>IF(SUM('A2.1'!N25:R25)=5,'A2.1'!E25,"")</f>
        <v/>
      </c>
      <c r="H12" t="str">
        <f>IF(SUM('A2.1'!N25:R25)=5,'A2.1'!F25,"")</f>
        <v/>
      </c>
      <c r="I12" t="str">
        <f>IF(SUM('A2.1'!N25:R25)=5,'A2.1'!G25,"")</f>
        <v/>
      </c>
    </row>
    <row r="13" spans="1:9" x14ac:dyDescent="0.25">
      <c r="A13" t="str">
        <f>IF(SUM('A2.1'!N26:R26)=5,'Angaben KH-Standort'!$D$25,"")</f>
        <v/>
      </c>
      <c r="B13" t="str">
        <f>IF(SUM('A2.1'!N26:R26)=5,'Angaben KH-Standort'!$D$26,"")</f>
        <v/>
      </c>
      <c r="C13" t="str">
        <f>IF(SUM('A2.1'!N26:R26)=5,'Angaben KH-Standort'!$D$12,"")</f>
        <v/>
      </c>
      <c r="D13" t="str">
        <f>IF(SUM('A2.1'!N26:R26)=5,'A1'!$F$14,"")</f>
        <v/>
      </c>
      <c r="E13" t="str">
        <f>IF(SUM('A2.1'!N26:R26)=5,'A2.1'!C26,"")</f>
        <v/>
      </c>
      <c r="F13" t="str">
        <f>IF(SUM('A2.1'!N26:R26)=5,'A2.1'!D26,"")</f>
        <v/>
      </c>
      <c r="G13" t="str">
        <f>IF(SUM('A2.1'!N26:R26)=5,'A2.1'!E26,"")</f>
        <v/>
      </c>
      <c r="H13" t="str">
        <f>IF(SUM('A2.1'!N26:R26)=5,'A2.1'!F26,"")</f>
        <v/>
      </c>
      <c r="I13" t="str">
        <f>IF(SUM('A2.1'!N26:R26)=5,'A2.1'!G26,"")</f>
        <v/>
      </c>
    </row>
    <row r="14" spans="1:9" x14ac:dyDescent="0.25">
      <c r="A14" t="str">
        <f>IF(SUM('A2.1'!N27:R27)=5,'Angaben KH-Standort'!$D$25,"")</f>
        <v/>
      </c>
      <c r="B14" t="str">
        <f>IF(SUM('A2.1'!N27:R27)=5,'Angaben KH-Standort'!$D$26,"")</f>
        <v/>
      </c>
      <c r="C14" t="str">
        <f>IF(SUM('A2.1'!N27:R27)=5,'Angaben KH-Standort'!$D$12,"")</f>
        <v/>
      </c>
      <c r="D14" t="str">
        <f>IF(SUM('A2.1'!N27:R27)=5,'A1'!$F$14,"")</f>
        <v/>
      </c>
      <c r="E14" t="str">
        <f>IF(SUM('A2.1'!N27:R27)=5,'A2.1'!C27,"")</f>
        <v/>
      </c>
      <c r="F14" t="str">
        <f>IF(SUM('A2.1'!N27:R27)=5,'A2.1'!D27,"")</f>
        <v/>
      </c>
      <c r="G14" t="str">
        <f>IF(SUM('A2.1'!N27:R27)=5,'A2.1'!E27,"")</f>
        <v/>
      </c>
      <c r="H14" t="str">
        <f>IF(SUM('A2.1'!N27:R27)=5,'A2.1'!F27,"")</f>
        <v/>
      </c>
      <c r="I14" t="str">
        <f>IF(SUM('A2.1'!N27:R27)=5,'A2.1'!G27,"")</f>
        <v/>
      </c>
    </row>
    <row r="15" spans="1:9" x14ac:dyDescent="0.25">
      <c r="A15" t="str">
        <f>IF(SUM('A2.1'!N28:R28)=5,'Angaben KH-Standort'!$D$25,"")</f>
        <v/>
      </c>
      <c r="B15" t="str">
        <f>IF(SUM('A2.1'!N28:R28)=5,'Angaben KH-Standort'!$D$26,"")</f>
        <v/>
      </c>
      <c r="C15" t="str">
        <f>IF(SUM('A2.1'!N28:R28)=5,'Angaben KH-Standort'!$D$12,"")</f>
        <v/>
      </c>
      <c r="D15" t="str">
        <f>IF(SUM('A2.1'!N28:R28)=5,'A1'!$F$14,"")</f>
        <v/>
      </c>
      <c r="E15" t="str">
        <f>IF(SUM('A2.1'!N28:R28)=5,'A2.1'!C28,"")</f>
        <v/>
      </c>
      <c r="F15" t="str">
        <f>IF(SUM('A2.1'!N28:R28)=5,'A2.1'!D28,"")</f>
        <v/>
      </c>
      <c r="G15" t="str">
        <f>IF(SUM('A2.1'!N28:R28)=5,'A2.1'!E28,"")</f>
        <v/>
      </c>
      <c r="H15" t="str">
        <f>IF(SUM('A2.1'!N28:R28)=5,'A2.1'!F28,"")</f>
        <v/>
      </c>
      <c r="I15" t="str">
        <f>IF(SUM('A2.1'!N28:R28)=5,'A2.1'!G28,"")</f>
        <v/>
      </c>
    </row>
    <row r="16" spans="1:9" x14ac:dyDescent="0.25">
      <c r="A16" t="str">
        <f>IF(SUM('A2.1'!N29:R29)=5,'Angaben KH-Standort'!$D$25,"")</f>
        <v/>
      </c>
      <c r="B16" t="str">
        <f>IF(SUM('A2.1'!N29:R29)=5,'Angaben KH-Standort'!$D$26,"")</f>
        <v/>
      </c>
      <c r="C16" t="str">
        <f>IF(SUM('A2.1'!N29:R29)=5,'Angaben KH-Standort'!$D$12,"")</f>
        <v/>
      </c>
      <c r="D16" t="str">
        <f>IF(SUM('A2.1'!N29:R29)=5,'A1'!$F$14,"")</f>
        <v/>
      </c>
      <c r="E16" t="str">
        <f>IF(SUM('A2.1'!N29:R29)=5,'A2.1'!C29,"")</f>
        <v/>
      </c>
      <c r="F16" t="str">
        <f>IF(SUM('A2.1'!N29:R29)=5,'A2.1'!D29,"")</f>
        <v/>
      </c>
      <c r="G16" t="str">
        <f>IF(SUM('A2.1'!N29:R29)=5,'A2.1'!E29,"")</f>
        <v/>
      </c>
      <c r="H16" t="str">
        <f>IF(SUM('A2.1'!N29:R29)=5,'A2.1'!F29,"")</f>
        <v/>
      </c>
      <c r="I16" t="str">
        <f>IF(SUM('A2.1'!N29:R29)=5,'A2.1'!G29,"")</f>
        <v/>
      </c>
    </row>
    <row r="17" spans="1:9" x14ac:dyDescent="0.25">
      <c r="A17" t="str">
        <f>IF(SUM('A2.1'!N30:R30)=5,'Angaben KH-Standort'!$D$25,"")</f>
        <v/>
      </c>
      <c r="B17" t="str">
        <f>IF(SUM('A2.1'!N30:R30)=5,'Angaben KH-Standort'!$D$26,"")</f>
        <v/>
      </c>
      <c r="C17" t="str">
        <f>IF(SUM('A2.1'!N30:R30)=5,'Angaben KH-Standort'!$D$12,"")</f>
        <v/>
      </c>
      <c r="D17" t="str">
        <f>IF(SUM('A2.1'!N30:R30)=5,'A1'!$F$14,"")</f>
        <v/>
      </c>
      <c r="E17" t="str">
        <f>IF(SUM('A2.1'!N30:R30)=5,'A2.1'!C30,"")</f>
        <v/>
      </c>
      <c r="F17" t="str">
        <f>IF(SUM('A2.1'!N30:R30)=5,'A2.1'!D30,"")</f>
        <v/>
      </c>
      <c r="G17" t="str">
        <f>IF(SUM('A2.1'!N30:R30)=5,'A2.1'!E30,"")</f>
        <v/>
      </c>
      <c r="H17" t="str">
        <f>IF(SUM('A2.1'!N30:R30)=5,'A2.1'!F30,"")</f>
        <v/>
      </c>
      <c r="I17" t="str">
        <f>IF(SUM('A2.1'!N30:R30)=5,'A2.1'!G30,"")</f>
        <v/>
      </c>
    </row>
    <row r="18" spans="1:9" x14ac:dyDescent="0.25">
      <c r="A18" t="str">
        <f>IF(SUM('A2.1'!N31:R31)=5,'Angaben KH-Standort'!$D$25,"")</f>
        <v/>
      </c>
      <c r="B18" t="str">
        <f>IF(SUM('A2.1'!N31:R31)=5,'Angaben KH-Standort'!$D$26,"")</f>
        <v/>
      </c>
      <c r="C18" t="str">
        <f>IF(SUM('A2.1'!N31:R31)=5,'Angaben KH-Standort'!$D$12,"")</f>
        <v/>
      </c>
      <c r="D18" t="str">
        <f>IF(SUM('A2.1'!N31:R31)=5,'A1'!$F$14,"")</f>
        <v/>
      </c>
      <c r="E18" t="str">
        <f>IF(SUM('A2.1'!N31:R31)=5,'A2.1'!C31,"")</f>
        <v/>
      </c>
      <c r="F18" t="str">
        <f>IF(SUM('A2.1'!N31:R31)=5,'A2.1'!D31,"")</f>
        <v/>
      </c>
      <c r="G18" t="str">
        <f>IF(SUM('A2.1'!N31:R31)=5,'A2.1'!E31,"")</f>
        <v/>
      </c>
      <c r="H18" t="str">
        <f>IF(SUM('A2.1'!N31:R31)=5,'A2.1'!F31,"")</f>
        <v/>
      </c>
      <c r="I18" t="str">
        <f>IF(SUM('A2.1'!N31:R31)=5,'A2.1'!G31,"")</f>
        <v/>
      </c>
    </row>
    <row r="19" spans="1:9" x14ac:dyDescent="0.25">
      <c r="A19" t="str">
        <f>IF(SUM('A2.1'!N32:R32)=5,'Angaben KH-Standort'!$D$25,"")</f>
        <v/>
      </c>
      <c r="B19" t="str">
        <f>IF(SUM('A2.1'!N32:R32)=5,'Angaben KH-Standort'!$D$26,"")</f>
        <v/>
      </c>
      <c r="C19" t="str">
        <f>IF(SUM('A2.1'!N32:R32)=5,'Angaben KH-Standort'!$D$12,"")</f>
        <v/>
      </c>
      <c r="D19" t="str">
        <f>IF(SUM('A2.1'!N32:R32)=5,'A1'!$F$14,"")</f>
        <v/>
      </c>
      <c r="E19" t="str">
        <f>IF(SUM('A2.1'!N32:R32)=5,'A2.1'!C32,"")</f>
        <v/>
      </c>
      <c r="F19" t="str">
        <f>IF(SUM('A2.1'!N32:R32)=5,'A2.1'!D32,"")</f>
        <v/>
      </c>
      <c r="G19" t="str">
        <f>IF(SUM('A2.1'!N32:R32)=5,'A2.1'!E32,"")</f>
        <v/>
      </c>
      <c r="H19" t="str">
        <f>IF(SUM('A2.1'!N32:R32)=5,'A2.1'!F32,"")</f>
        <v/>
      </c>
      <c r="I19" t="str">
        <f>IF(SUM('A2.1'!N32:R32)=5,'A2.1'!G32,"")</f>
        <v/>
      </c>
    </row>
    <row r="20" spans="1:9" x14ac:dyDescent="0.25">
      <c r="A20" t="str">
        <f>IF(SUM('A2.1'!N33:R33)=5,'Angaben KH-Standort'!$D$25,"")</f>
        <v/>
      </c>
      <c r="B20" t="str">
        <f>IF(SUM('A2.1'!N33:R33)=5,'Angaben KH-Standort'!$D$26,"")</f>
        <v/>
      </c>
      <c r="C20" t="str">
        <f>IF(SUM('A2.1'!N33:R33)=5,'Angaben KH-Standort'!$D$12,"")</f>
        <v/>
      </c>
      <c r="D20" t="str">
        <f>IF(SUM('A2.1'!N33:R33)=5,'A1'!$F$14,"")</f>
        <v/>
      </c>
      <c r="E20" t="str">
        <f>IF(SUM('A2.1'!N33:R33)=5,'A2.1'!C33,"")</f>
        <v/>
      </c>
      <c r="F20" t="str">
        <f>IF(SUM('A2.1'!N33:R33)=5,'A2.1'!D33,"")</f>
        <v/>
      </c>
      <c r="G20" t="str">
        <f>IF(SUM('A2.1'!N33:R33)=5,'A2.1'!E33,"")</f>
        <v/>
      </c>
      <c r="H20" t="str">
        <f>IF(SUM('A2.1'!N33:R33)=5,'A2.1'!F33,"")</f>
        <v/>
      </c>
      <c r="I20" t="str">
        <f>IF(SUM('A2.1'!N33:R33)=5,'A2.1'!G33,"")</f>
        <v/>
      </c>
    </row>
    <row r="21" spans="1:9" x14ac:dyDescent="0.25">
      <c r="A21" t="str">
        <f>IF(SUM('A2.1'!N34:R34)=5,'Angaben KH-Standort'!$D$25,"")</f>
        <v/>
      </c>
      <c r="B21" t="str">
        <f>IF(SUM('A2.1'!N34:R34)=5,'Angaben KH-Standort'!$D$26,"")</f>
        <v/>
      </c>
      <c r="C21" t="str">
        <f>IF(SUM('A2.1'!N34:R34)=5,'Angaben KH-Standort'!$D$12,"")</f>
        <v/>
      </c>
      <c r="D21" t="str">
        <f>IF(SUM('A2.1'!N34:R34)=5,'A1'!$F$14,"")</f>
        <v/>
      </c>
      <c r="E21" t="str">
        <f>IF(SUM('A2.1'!N34:R34)=5,'A2.1'!C34,"")</f>
        <v/>
      </c>
      <c r="F21" t="str">
        <f>IF(SUM('A2.1'!N34:R34)=5,'A2.1'!D34,"")</f>
        <v/>
      </c>
      <c r="G21" t="str">
        <f>IF(SUM('A2.1'!N34:R34)=5,'A2.1'!E34,"")</f>
        <v/>
      </c>
      <c r="H21" t="str">
        <f>IF(SUM('A2.1'!N34:R34)=5,'A2.1'!F34,"")</f>
        <v/>
      </c>
      <c r="I21" t="str">
        <f>IF(SUM('A2.1'!N34:R34)=5,'A2.1'!G34,"")</f>
        <v/>
      </c>
    </row>
    <row r="22" spans="1:9" x14ac:dyDescent="0.25">
      <c r="A22" t="str">
        <f>IF(SUM('A2.1'!N35:R35)=5,'Angaben KH-Standort'!$D$25,"")</f>
        <v/>
      </c>
      <c r="B22" t="str">
        <f>IF(SUM('A2.1'!N35:R35)=5,'Angaben KH-Standort'!$D$26,"")</f>
        <v/>
      </c>
      <c r="C22" t="str">
        <f>IF(SUM('A2.1'!N35:R35)=5,'Angaben KH-Standort'!$D$12,"")</f>
        <v/>
      </c>
      <c r="D22" t="str">
        <f>IF(SUM('A2.1'!N35:R35)=5,'A1'!$F$14,"")</f>
        <v/>
      </c>
      <c r="E22" t="str">
        <f>IF(SUM('A2.1'!N35:R35)=5,'A2.1'!C35,"")</f>
        <v/>
      </c>
      <c r="F22" t="str">
        <f>IF(SUM('A2.1'!N35:R35)=5,'A2.1'!D35,"")</f>
        <v/>
      </c>
      <c r="G22" t="str">
        <f>IF(SUM('A2.1'!N35:R35)=5,'A2.1'!E35,"")</f>
        <v/>
      </c>
      <c r="H22" t="str">
        <f>IF(SUM('A2.1'!N35:R35)=5,'A2.1'!F35,"")</f>
        <v/>
      </c>
      <c r="I22" t="str">
        <f>IF(SUM('A2.1'!N35:R35)=5,'A2.1'!G35,"")</f>
        <v/>
      </c>
    </row>
    <row r="23" spans="1:9" x14ac:dyDescent="0.25">
      <c r="A23" t="str">
        <f>IF(SUM('A2.1'!N36:R36)=5,'Angaben KH-Standort'!$D$25,"")</f>
        <v/>
      </c>
      <c r="B23" t="str">
        <f>IF(SUM('A2.1'!N36:R36)=5,'Angaben KH-Standort'!$D$26,"")</f>
        <v/>
      </c>
      <c r="C23" t="str">
        <f>IF(SUM('A2.1'!N36:R36)=5,'Angaben KH-Standort'!$D$12,"")</f>
        <v/>
      </c>
      <c r="D23" t="str">
        <f>IF(SUM('A2.1'!N36:R36)=5,'A1'!$F$14,"")</f>
        <v/>
      </c>
      <c r="E23" t="str">
        <f>IF(SUM('A2.1'!N36:R36)=5,'A2.1'!C36,"")</f>
        <v/>
      </c>
      <c r="F23" t="str">
        <f>IF(SUM('A2.1'!N36:R36)=5,'A2.1'!D36,"")</f>
        <v/>
      </c>
      <c r="G23" t="str">
        <f>IF(SUM('A2.1'!N36:R36)=5,'A2.1'!E36,"")</f>
        <v/>
      </c>
      <c r="H23" t="str">
        <f>IF(SUM('A2.1'!N36:R36)=5,'A2.1'!F36,"")</f>
        <v/>
      </c>
      <c r="I23" t="str">
        <f>IF(SUM('A2.1'!N36:R36)=5,'A2.1'!G36,"")</f>
        <v/>
      </c>
    </row>
    <row r="24" spans="1:9" x14ac:dyDescent="0.25">
      <c r="A24" t="str">
        <f>IF(SUM('A2.1'!N37:R37)=5,'Angaben KH-Standort'!$D$25,"")</f>
        <v/>
      </c>
      <c r="B24" t="str">
        <f>IF(SUM('A2.1'!N37:R37)=5,'Angaben KH-Standort'!$D$26,"")</f>
        <v/>
      </c>
      <c r="C24" t="str">
        <f>IF(SUM('A2.1'!N37:R37)=5,'Angaben KH-Standort'!$D$12,"")</f>
        <v/>
      </c>
      <c r="D24" t="str">
        <f>IF(SUM('A2.1'!N37:R37)=5,'A1'!$F$14,"")</f>
        <v/>
      </c>
      <c r="E24" t="str">
        <f>IF(SUM('A2.1'!N37:R37)=5,'A2.1'!C37,"")</f>
        <v/>
      </c>
      <c r="F24" t="str">
        <f>IF(SUM('A2.1'!N37:R37)=5,'A2.1'!D37,"")</f>
        <v/>
      </c>
      <c r="G24" t="str">
        <f>IF(SUM('A2.1'!N37:R37)=5,'A2.1'!E37,"")</f>
        <v/>
      </c>
      <c r="H24" t="str">
        <f>IF(SUM('A2.1'!N37:R37)=5,'A2.1'!F37,"")</f>
        <v/>
      </c>
      <c r="I24" t="str">
        <f>IF(SUM('A2.1'!N37:R37)=5,'A2.1'!G37,"")</f>
        <v/>
      </c>
    </row>
    <row r="25" spans="1:9" x14ac:dyDescent="0.25">
      <c r="A25" t="str">
        <f>IF(SUM('A2.1'!N38:R38)=5,'Angaben KH-Standort'!$D$25,"")</f>
        <v/>
      </c>
      <c r="B25" t="str">
        <f>IF(SUM('A2.1'!N38:R38)=5,'Angaben KH-Standort'!$D$26,"")</f>
        <v/>
      </c>
      <c r="C25" t="str">
        <f>IF(SUM('A2.1'!N38:R38)=5,'Angaben KH-Standort'!$D$12,"")</f>
        <v/>
      </c>
      <c r="D25" t="str">
        <f>IF(SUM('A2.1'!N38:R38)=5,'A1'!$F$14,"")</f>
        <v/>
      </c>
      <c r="E25" t="str">
        <f>IF(SUM('A2.1'!N38:R38)=5,'A2.1'!C38,"")</f>
        <v/>
      </c>
      <c r="F25" t="str">
        <f>IF(SUM('A2.1'!N38:R38)=5,'A2.1'!D38,"")</f>
        <v/>
      </c>
      <c r="G25" t="str">
        <f>IF(SUM('A2.1'!N38:R38)=5,'A2.1'!E38,"")</f>
        <v/>
      </c>
      <c r="H25" t="str">
        <f>IF(SUM('A2.1'!N38:R38)=5,'A2.1'!F38,"")</f>
        <v/>
      </c>
      <c r="I25" t="str">
        <f>IF(SUM('A2.1'!N38:R38)=5,'A2.1'!G38,"")</f>
        <v/>
      </c>
    </row>
    <row r="26" spans="1:9" x14ac:dyDescent="0.25">
      <c r="A26" t="str">
        <f>IF(SUM('A2.1'!N39:R39)=5,'Angaben KH-Standort'!$D$25,"")</f>
        <v/>
      </c>
      <c r="B26" t="str">
        <f>IF(SUM('A2.1'!N39:R39)=5,'Angaben KH-Standort'!$D$26,"")</f>
        <v/>
      </c>
      <c r="C26" t="str">
        <f>IF(SUM('A2.1'!N39:R39)=5,'Angaben KH-Standort'!$D$12,"")</f>
        <v/>
      </c>
      <c r="D26" t="str">
        <f>IF(SUM('A2.1'!N39:R39)=5,'A1'!$F$14,"")</f>
        <v/>
      </c>
      <c r="E26" t="str">
        <f>IF(SUM('A2.1'!N39:R39)=5,'A2.1'!C39,"")</f>
        <v/>
      </c>
      <c r="F26" t="str">
        <f>IF(SUM('A2.1'!N39:R39)=5,'A2.1'!D39,"")</f>
        <v/>
      </c>
      <c r="G26" t="str">
        <f>IF(SUM('A2.1'!N39:R39)=5,'A2.1'!E39,"")</f>
        <v/>
      </c>
      <c r="H26" t="str">
        <f>IF(SUM('A2.1'!N39:R39)=5,'A2.1'!F39,"")</f>
        <v/>
      </c>
      <c r="I26" t="str">
        <f>IF(SUM('A2.1'!N39:R39)=5,'A2.1'!G39,"")</f>
        <v/>
      </c>
    </row>
    <row r="27" spans="1:9" x14ac:dyDescent="0.25">
      <c r="A27" t="str">
        <f>IF(SUM('A2.1'!N40:R40)=5,'Angaben KH-Standort'!$D$25,"")</f>
        <v/>
      </c>
      <c r="B27" t="str">
        <f>IF(SUM('A2.1'!N40:R40)=5,'Angaben KH-Standort'!$D$26,"")</f>
        <v/>
      </c>
      <c r="C27" t="str">
        <f>IF(SUM('A2.1'!N40:R40)=5,'Angaben KH-Standort'!$D$12,"")</f>
        <v/>
      </c>
      <c r="D27" t="str">
        <f>IF(SUM('A2.1'!N40:R40)=5,'A1'!$F$14,"")</f>
        <v/>
      </c>
      <c r="E27" t="str">
        <f>IF(SUM('A2.1'!N40:R40)=5,'A2.1'!C40,"")</f>
        <v/>
      </c>
      <c r="F27" t="str">
        <f>IF(SUM('A2.1'!N40:R40)=5,'A2.1'!D40,"")</f>
        <v/>
      </c>
      <c r="G27" t="str">
        <f>IF(SUM('A2.1'!N40:R40)=5,'A2.1'!E40,"")</f>
        <v/>
      </c>
      <c r="H27" t="str">
        <f>IF(SUM('A2.1'!N40:R40)=5,'A2.1'!F40,"")</f>
        <v/>
      </c>
      <c r="I27" t="str">
        <f>IF(SUM('A2.1'!N40:R40)=5,'A2.1'!G40,"")</f>
        <v/>
      </c>
    </row>
    <row r="28" spans="1:9" x14ac:dyDescent="0.25">
      <c r="A28" t="str">
        <f>IF(SUM('A2.1'!N41:R41)=5,'Angaben KH-Standort'!$D$25,"")</f>
        <v/>
      </c>
      <c r="B28" t="str">
        <f>IF(SUM('A2.1'!N41:R41)=5,'Angaben KH-Standort'!$D$26,"")</f>
        <v/>
      </c>
      <c r="C28" t="str">
        <f>IF(SUM('A2.1'!N41:R41)=5,'Angaben KH-Standort'!$D$12,"")</f>
        <v/>
      </c>
      <c r="D28" t="str">
        <f>IF(SUM('A2.1'!N41:R41)=5,'A1'!$F$14,"")</f>
        <v/>
      </c>
      <c r="E28" t="str">
        <f>IF(SUM('A2.1'!N41:R41)=5,'A2.1'!C41,"")</f>
        <v/>
      </c>
      <c r="F28" t="str">
        <f>IF(SUM('A2.1'!N41:R41)=5,'A2.1'!D41,"")</f>
        <v/>
      </c>
      <c r="G28" t="str">
        <f>IF(SUM('A2.1'!N41:R41)=5,'A2.1'!E41,"")</f>
        <v/>
      </c>
      <c r="H28" t="str">
        <f>IF(SUM('A2.1'!N41:R41)=5,'A2.1'!F41,"")</f>
        <v/>
      </c>
      <c r="I28" t="str">
        <f>IF(SUM('A2.1'!N41:R41)=5,'A2.1'!G41,"")</f>
        <v/>
      </c>
    </row>
    <row r="29" spans="1:9" x14ac:dyDescent="0.25">
      <c r="A29" t="str">
        <f>IF(SUM('A2.1'!N42:R42)=5,'Angaben KH-Standort'!$D$25,"")</f>
        <v/>
      </c>
      <c r="B29" t="str">
        <f>IF(SUM('A2.1'!N42:R42)=5,'Angaben KH-Standort'!$D$26,"")</f>
        <v/>
      </c>
      <c r="C29" t="str">
        <f>IF(SUM('A2.1'!N42:R42)=5,'Angaben KH-Standort'!$D$12,"")</f>
        <v/>
      </c>
      <c r="D29" t="str">
        <f>IF(SUM('A2.1'!N42:R42)=5,'A1'!$F$14,"")</f>
        <v/>
      </c>
      <c r="E29" t="str">
        <f>IF(SUM('A2.1'!N42:R42)=5,'A2.1'!C42,"")</f>
        <v/>
      </c>
      <c r="F29" t="str">
        <f>IF(SUM('A2.1'!N42:R42)=5,'A2.1'!D42,"")</f>
        <v/>
      </c>
      <c r="G29" t="str">
        <f>IF(SUM('A2.1'!N42:R42)=5,'A2.1'!E42,"")</f>
        <v/>
      </c>
      <c r="H29" t="str">
        <f>IF(SUM('A2.1'!N42:R42)=5,'A2.1'!F42,"")</f>
        <v/>
      </c>
      <c r="I29" t="str">
        <f>IF(SUM('A2.1'!N42:R42)=5,'A2.1'!G42,"")</f>
        <v/>
      </c>
    </row>
    <row r="30" spans="1:9" x14ac:dyDescent="0.25">
      <c r="A30" t="str">
        <f>IF(SUM('A2.1'!N43:R43)=5,'Angaben KH-Standort'!$D$25,"")</f>
        <v/>
      </c>
      <c r="B30" t="str">
        <f>IF(SUM('A2.1'!N43:R43)=5,'Angaben KH-Standort'!$D$26,"")</f>
        <v/>
      </c>
      <c r="C30" t="str">
        <f>IF(SUM('A2.1'!N43:R43)=5,'Angaben KH-Standort'!$D$12,"")</f>
        <v/>
      </c>
      <c r="D30" t="str">
        <f>IF(SUM('A2.1'!N43:R43)=5,'A1'!$F$14,"")</f>
        <v/>
      </c>
      <c r="E30" t="str">
        <f>IF(SUM('A2.1'!N43:R43)=5,'A2.1'!C43,"")</f>
        <v/>
      </c>
      <c r="F30" t="str">
        <f>IF(SUM('A2.1'!N43:R43)=5,'A2.1'!D43,"")</f>
        <v/>
      </c>
      <c r="G30" t="str">
        <f>IF(SUM('A2.1'!N43:R43)=5,'A2.1'!E43,"")</f>
        <v/>
      </c>
      <c r="H30" t="str">
        <f>IF(SUM('A2.1'!N43:R43)=5,'A2.1'!F43,"")</f>
        <v/>
      </c>
      <c r="I30" t="str">
        <f>IF(SUM('A2.1'!N43:R43)=5,'A2.1'!G43,"")</f>
        <v/>
      </c>
    </row>
    <row r="31" spans="1:9" x14ac:dyDescent="0.25">
      <c r="A31" t="str">
        <f>IF(SUM('A2.1'!N44:R44)=5,'Angaben KH-Standort'!$D$25,"")</f>
        <v/>
      </c>
      <c r="B31" t="str">
        <f>IF(SUM('A2.1'!N44:R44)=5,'Angaben KH-Standort'!$D$26,"")</f>
        <v/>
      </c>
      <c r="C31" t="str">
        <f>IF(SUM('A2.1'!N44:R44)=5,'Angaben KH-Standort'!$D$12,"")</f>
        <v/>
      </c>
      <c r="D31" t="str">
        <f>IF(SUM('A2.1'!N44:R44)=5,'A1'!$F$14,"")</f>
        <v/>
      </c>
      <c r="E31" t="str">
        <f>IF(SUM('A2.1'!N44:R44)=5,'A2.1'!C44,"")</f>
        <v/>
      </c>
      <c r="F31" t="str">
        <f>IF(SUM('A2.1'!N44:R44)=5,'A2.1'!D44,"")</f>
        <v/>
      </c>
      <c r="G31" t="str">
        <f>IF(SUM('A2.1'!N44:R44)=5,'A2.1'!E44,"")</f>
        <v/>
      </c>
      <c r="H31" t="str">
        <f>IF(SUM('A2.1'!N44:R44)=5,'A2.1'!F44,"")</f>
        <v/>
      </c>
      <c r="I31" t="str">
        <f>IF(SUM('A2.1'!N44:R44)=5,'A2.1'!G44,"")</f>
        <v/>
      </c>
    </row>
    <row r="32" spans="1:9" x14ac:dyDescent="0.25">
      <c r="A32" t="str">
        <f>IF(SUM('A2.1'!N45:R45)=5,'Angaben KH-Standort'!$D$25,"")</f>
        <v/>
      </c>
      <c r="B32" t="str">
        <f>IF(SUM('A2.1'!N45:R45)=5,'Angaben KH-Standort'!$D$26,"")</f>
        <v/>
      </c>
      <c r="C32" t="str">
        <f>IF(SUM('A2.1'!N45:R45)=5,'Angaben KH-Standort'!$D$12,"")</f>
        <v/>
      </c>
      <c r="D32" t="str">
        <f>IF(SUM('A2.1'!N45:R45)=5,'A1'!$F$14,"")</f>
        <v/>
      </c>
      <c r="E32" t="str">
        <f>IF(SUM('A2.1'!N45:R45)=5,'A2.1'!C45,"")</f>
        <v/>
      </c>
      <c r="F32" t="str">
        <f>IF(SUM('A2.1'!N45:R45)=5,'A2.1'!D45,"")</f>
        <v/>
      </c>
      <c r="G32" t="str">
        <f>IF(SUM('A2.1'!N45:R45)=5,'A2.1'!E45,"")</f>
        <v/>
      </c>
      <c r="H32" t="str">
        <f>IF(SUM('A2.1'!N45:R45)=5,'A2.1'!F45,"")</f>
        <v/>
      </c>
      <c r="I32" t="str">
        <f>IF(SUM('A2.1'!N45:R45)=5,'A2.1'!G45,"")</f>
        <v/>
      </c>
    </row>
    <row r="33" spans="1:9" x14ac:dyDescent="0.25">
      <c r="A33" t="str">
        <f>IF(SUM('A2.1'!N46:R46)=5,'Angaben KH-Standort'!$D$25,"")</f>
        <v/>
      </c>
      <c r="B33" t="str">
        <f>IF(SUM('A2.1'!N46:R46)=5,'Angaben KH-Standort'!$D$26,"")</f>
        <v/>
      </c>
      <c r="C33" t="str">
        <f>IF(SUM('A2.1'!N46:R46)=5,'Angaben KH-Standort'!$D$12,"")</f>
        <v/>
      </c>
      <c r="D33" t="str">
        <f>IF(SUM('A2.1'!N46:R46)=5,'A1'!$F$14,"")</f>
        <v/>
      </c>
      <c r="E33" t="str">
        <f>IF(SUM('A2.1'!N46:R46)=5,'A2.1'!C46,"")</f>
        <v/>
      </c>
      <c r="F33" t="str">
        <f>IF(SUM('A2.1'!N46:R46)=5,'A2.1'!D46,"")</f>
        <v/>
      </c>
      <c r="G33" t="str">
        <f>IF(SUM('A2.1'!N46:R46)=5,'A2.1'!E46,"")</f>
        <v/>
      </c>
      <c r="H33" t="str">
        <f>IF(SUM('A2.1'!N46:R46)=5,'A2.1'!F46,"")</f>
        <v/>
      </c>
      <c r="I33" t="str">
        <f>IF(SUM('A2.1'!N46:R46)=5,'A2.1'!G46,"")</f>
        <v/>
      </c>
    </row>
    <row r="34" spans="1:9" x14ac:dyDescent="0.25">
      <c r="A34" t="str">
        <f>IF(SUM('A2.1'!N47:R47)=5,'Angaben KH-Standort'!$D$25,"")</f>
        <v/>
      </c>
      <c r="B34" t="str">
        <f>IF(SUM('A2.1'!N47:R47)=5,'Angaben KH-Standort'!$D$26,"")</f>
        <v/>
      </c>
      <c r="C34" t="str">
        <f>IF(SUM('A2.1'!N47:R47)=5,'Angaben KH-Standort'!$D$12,"")</f>
        <v/>
      </c>
      <c r="D34" t="str">
        <f>IF(SUM('A2.1'!N47:R47)=5,'A1'!$F$14,"")</f>
        <v/>
      </c>
      <c r="E34" t="str">
        <f>IF(SUM('A2.1'!N47:R47)=5,'A2.1'!C47,"")</f>
        <v/>
      </c>
      <c r="F34" t="str">
        <f>IF(SUM('A2.1'!N47:R47)=5,'A2.1'!D47,"")</f>
        <v/>
      </c>
      <c r="G34" t="str">
        <f>IF(SUM('A2.1'!N47:R47)=5,'A2.1'!E47,"")</f>
        <v/>
      </c>
      <c r="H34" t="str">
        <f>IF(SUM('A2.1'!N47:R47)=5,'A2.1'!F47,"")</f>
        <v/>
      </c>
      <c r="I34" t="str">
        <f>IF(SUM('A2.1'!N47:R47)=5,'A2.1'!G47,"")</f>
        <v/>
      </c>
    </row>
    <row r="35" spans="1:9" x14ac:dyDescent="0.25">
      <c r="A35" t="str">
        <f>IF(SUM('A2.1'!N48:R48)=5,'Angaben KH-Standort'!$D$25,"")</f>
        <v/>
      </c>
      <c r="B35" t="str">
        <f>IF(SUM('A2.1'!N48:R48)=5,'Angaben KH-Standort'!$D$26,"")</f>
        <v/>
      </c>
      <c r="C35" t="str">
        <f>IF(SUM('A2.1'!N48:R48)=5,'Angaben KH-Standort'!$D$12,"")</f>
        <v/>
      </c>
      <c r="D35" t="str">
        <f>IF(SUM('A2.1'!N48:R48)=5,'A1'!$F$14,"")</f>
        <v/>
      </c>
      <c r="E35" t="str">
        <f>IF(SUM('A2.1'!N48:R48)=5,'A2.1'!C48,"")</f>
        <v/>
      </c>
      <c r="F35" t="str">
        <f>IF(SUM('A2.1'!N48:R48)=5,'A2.1'!D48,"")</f>
        <v/>
      </c>
      <c r="G35" t="str">
        <f>IF(SUM('A2.1'!N48:R48)=5,'A2.1'!E48,"")</f>
        <v/>
      </c>
      <c r="H35" t="str">
        <f>IF(SUM('A2.1'!N48:R48)=5,'A2.1'!F48,"")</f>
        <v/>
      </c>
      <c r="I35" t="str">
        <f>IF(SUM('A2.1'!N48:R48)=5,'A2.1'!G48,"")</f>
        <v/>
      </c>
    </row>
    <row r="36" spans="1:9" x14ac:dyDescent="0.25">
      <c r="A36" t="str">
        <f>IF(SUM('A2.1'!N49:R49)=5,'Angaben KH-Standort'!$D$25,"")</f>
        <v/>
      </c>
      <c r="B36" t="str">
        <f>IF(SUM('A2.1'!N49:R49)=5,'Angaben KH-Standort'!$D$26,"")</f>
        <v/>
      </c>
      <c r="C36" t="str">
        <f>IF(SUM('A2.1'!N49:R49)=5,'Angaben KH-Standort'!$D$12,"")</f>
        <v/>
      </c>
      <c r="D36" t="str">
        <f>IF(SUM('A2.1'!N49:R49)=5,'A1'!$F$14,"")</f>
        <v/>
      </c>
      <c r="E36" t="str">
        <f>IF(SUM('A2.1'!N49:R49)=5,'A2.1'!C49,"")</f>
        <v/>
      </c>
      <c r="F36" t="str">
        <f>IF(SUM('A2.1'!N49:R49)=5,'A2.1'!D49,"")</f>
        <v/>
      </c>
      <c r="G36" t="str">
        <f>IF(SUM('A2.1'!N49:R49)=5,'A2.1'!E49,"")</f>
        <v/>
      </c>
      <c r="H36" t="str">
        <f>IF(SUM('A2.1'!N49:R49)=5,'A2.1'!F49,"")</f>
        <v/>
      </c>
      <c r="I36" t="str">
        <f>IF(SUM('A2.1'!N49:R49)=5,'A2.1'!G49,"")</f>
        <v/>
      </c>
    </row>
    <row r="37" spans="1:9" x14ac:dyDescent="0.25">
      <c r="A37" t="str">
        <f>IF(SUM('A2.1'!N50:R50)=5,'Angaben KH-Standort'!$D$25,"")</f>
        <v/>
      </c>
      <c r="B37" t="str">
        <f>IF(SUM('A2.1'!N50:R50)=5,'Angaben KH-Standort'!$D$26,"")</f>
        <v/>
      </c>
      <c r="C37" t="str">
        <f>IF(SUM('A2.1'!N50:R50)=5,'Angaben KH-Standort'!$D$12,"")</f>
        <v/>
      </c>
      <c r="D37" t="str">
        <f>IF(SUM('A2.1'!N50:R50)=5,'A1'!$F$14,"")</f>
        <v/>
      </c>
      <c r="E37" t="str">
        <f>IF(SUM('A2.1'!N50:R50)=5,'A2.1'!C50,"")</f>
        <v/>
      </c>
      <c r="F37" t="str">
        <f>IF(SUM('A2.1'!N50:R50)=5,'A2.1'!D50,"")</f>
        <v/>
      </c>
      <c r="G37" t="str">
        <f>IF(SUM('A2.1'!N50:R50)=5,'A2.1'!E50,"")</f>
        <v/>
      </c>
      <c r="H37" t="str">
        <f>IF(SUM('A2.1'!N50:R50)=5,'A2.1'!F50,"")</f>
        <v/>
      </c>
      <c r="I37" t="str">
        <f>IF(SUM('A2.1'!N50:R50)=5,'A2.1'!G50,"")</f>
        <v/>
      </c>
    </row>
    <row r="38" spans="1:9" x14ac:dyDescent="0.25">
      <c r="A38" t="str">
        <f>IF(SUM('A2.1'!N51:R51)=5,'Angaben KH-Standort'!$D$25,"")</f>
        <v/>
      </c>
      <c r="B38" t="str">
        <f>IF(SUM('A2.1'!N51:R51)=5,'Angaben KH-Standort'!$D$26,"")</f>
        <v/>
      </c>
      <c r="C38" t="str">
        <f>IF(SUM('A2.1'!N51:R51)=5,'Angaben KH-Standort'!$D$12,"")</f>
        <v/>
      </c>
      <c r="D38" t="str">
        <f>IF(SUM('A2.1'!N51:R51)=5,'A1'!$F$14,"")</f>
        <v/>
      </c>
      <c r="E38" t="str">
        <f>IF(SUM('A2.1'!N51:R51)=5,'A2.1'!C51,"")</f>
        <v/>
      </c>
      <c r="F38" t="str">
        <f>IF(SUM('A2.1'!N51:R51)=5,'A2.1'!D51,"")</f>
        <v/>
      </c>
      <c r="G38" t="str">
        <f>IF(SUM('A2.1'!N51:R51)=5,'A2.1'!E51,"")</f>
        <v/>
      </c>
      <c r="H38" t="str">
        <f>IF(SUM('A2.1'!N51:R51)=5,'A2.1'!F51,"")</f>
        <v/>
      </c>
      <c r="I38" t="str">
        <f>IF(SUM('A2.1'!N51:R51)=5,'A2.1'!G51,"")</f>
        <v/>
      </c>
    </row>
    <row r="39" spans="1:9" x14ac:dyDescent="0.25">
      <c r="A39" t="str">
        <f>IF(SUM('A2.1'!N52:R52)=5,'Angaben KH-Standort'!$D$25,"")</f>
        <v/>
      </c>
      <c r="B39" t="str">
        <f>IF(SUM('A2.1'!N52:R52)=5,'Angaben KH-Standort'!$D$26,"")</f>
        <v/>
      </c>
      <c r="C39" t="str">
        <f>IF(SUM('A2.1'!N52:R52)=5,'Angaben KH-Standort'!$D$12,"")</f>
        <v/>
      </c>
      <c r="D39" t="str">
        <f>IF(SUM('A2.1'!N52:R52)=5,'A1'!$F$14,"")</f>
        <v/>
      </c>
      <c r="E39" t="str">
        <f>IF(SUM('A2.1'!N52:R52)=5,'A2.1'!C52,"")</f>
        <v/>
      </c>
      <c r="F39" t="str">
        <f>IF(SUM('A2.1'!N52:R52)=5,'A2.1'!D52,"")</f>
        <v/>
      </c>
      <c r="G39" t="str">
        <f>IF(SUM('A2.1'!N52:R52)=5,'A2.1'!E52,"")</f>
        <v/>
      </c>
      <c r="H39" t="str">
        <f>IF(SUM('A2.1'!N52:R52)=5,'A2.1'!F52,"")</f>
        <v/>
      </c>
      <c r="I39" t="str">
        <f>IF(SUM('A2.1'!N52:R52)=5,'A2.1'!G52,"")</f>
        <v/>
      </c>
    </row>
    <row r="40" spans="1:9" x14ac:dyDescent="0.25">
      <c r="A40" t="str">
        <f>IF(SUM('A2.1'!N53:R53)=5,'Angaben KH-Standort'!$D$25,"")</f>
        <v/>
      </c>
      <c r="B40" t="str">
        <f>IF(SUM('A2.1'!N53:R53)=5,'Angaben KH-Standort'!$D$26,"")</f>
        <v/>
      </c>
      <c r="C40" t="str">
        <f>IF(SUM('A2.1'!N53:R53)=5,'Angaben KH-Standort'!$D$12,"")</f>
        <v/>
      </c>
      <c r="D40" t="str">
        <f>IF(SUM('A2.1'!N53:R53)=5,'A1'!$F$14,"")</f>
        <v/>
      </c>
      <c r="E40" t="str">
        <f>IF(SUM('A2.1'!N53:R53)=5,'A2.1'!C53,"")</f>
        <v/>
      </c>
      <c r="F40" t="str">
        <f>IF(SUM('A2.1'!N53:R53)=5,'A2.1'!D53,"")</f>
        <v/>
      </c>
      <c r="G40" t="str">
        <f>IF(SUM('A2.1'!N53:R53)=5,'A2.1'!E53,"")</f>
        <v/>
      </c>
      <c r="H40" t="str">
        <f>IF(SUM('A2.1'!N53:R53)=5,'A2.1'!F53,"")</f>
        <v/>
      </c>
      <c r="I40" t="str">
        <f>IF(SUM('A2.1'!N53:R53)=5,'A2.1'!G53,"")</f>
        <v/>
      </c>
    </row>
    <row r="41" spans="1:9" x14ac:dyDescent="0.25">
      <c r="A41" t="str">
        <f>IF(SUM('A2.1'!N54:R54)=5,'Angaben KH-Standort'!$D$25,"")</f>
        <v/>
      </c>
      <c r="B41" t="str">
        <f>IF(SUM('A2.1'!N54:R54)=5,'Angaben KH-Standort'!$D$26,"")</f>
        <v/>
      </c>
      <c r="C41" t="str">
        <f>IF(SUM('A2.1'!N54:R54)=5,'Angaben KH-Standort'!$D$12,"")</f>
        <v/>
      </c>
      <c r="D41" t="str">
        <f>IF(SUM('A2.1'!N54:R54)=5,'A1'!$F$14,"")</f>
        <v/>
      </c>
      <c r="E41" t="str">
        <f>IF(SUM('A2.1'!N54:R54)=5,'A2.1'!C54,"")</f>
        <v/>
      </c>
      <c r="F41" t="str">
        <f>IF(SUM('A2.1'!N54:R54)=5,'A2.1'!D54,"")</f>
        <v/>
      </c>
      <c r="G41" t="str">
        <f>IF(SUM('A2.1'!N54:R54)=5,'A2.1'!E54,"")</f>
        <v/>
      </c>
      <c r="H41" t="str">
        <f>IF(SUM('A2.1'!N54:R54)=5,'A2.1'!F54,"")</f>
        <v/>
      </c>
      <c r="I41" t="str">
        <f>IF(SUM('A2.1'!N54:R54)=5,'A2.1'!G54,"")</f>
        <v/>
      </c>
    </row>
    <row r="42" spans="1:9" x14ac:dyDescent="0.25">
      <c r="A42" t="str">
        <f>IF(SUM('A2.1'!N55:R55)=5,'Angaben KH-Standort'!$D$25,"")</f>
        <v/>
      </c>
      <c r="B42" t="str">
        <f>IF(SUM('A2.1'!N55:R55)=5,'Angaben KH-Standort'!$D$26,"")</f>
        <v/>
      </c>
      <c r="C42" t="str">
        <f>IF(SUM('A2.1'!N55:R55)=5,'Angaben KH-Standort'!$D$12,"")</f>
        <v/>
      </c>
      <c r="D42" t="str">
        <f>IF(SUM('A2.1'!N55:R55)=5,'A1'!$F$14,"")</f>
        <v/>
      </c>
      <c r="E42" t="str">
        <f>IF(SUM('A2.1'!N55:R55)=5,'A2.1'!C55,"")</f>
        <v/>
      </c>
      <c r="F42" t="str">
        <f>IF(SUM('A2.1'!N55:R55)=5,'A2.1'!D55,"")</f>
        <v/>
      </c>
      <c r="G42" t="str">
        <f>IF(SUM('A2.1'!N55:R55)=5,'A2.1'!E55,"")</f>
        <v/>
      </c>
      <c r="H42" t="str">
        <f>IF(SUM('A2.1'!N55:R55)=5,'A2.1'!F55,"")</f>
        <v/>
      </c>
      <c r="I42" t="str">
        <f>IF(SUM('A2.1'!N55:R55)=5,'A2.1'!G55,"")</f>
        <v/>
      </c>
    </row>
    <row r="43" spans="1:9" x14ac:dyDescent="0.25">
      <c r="A43" t="str">
        <f>IF(SUM('A2.1'!N56:R56)=5,'Angaben KH-Standort'!$D$25,"")</f>
        <v/>
      </c>
      <c r="B43" t="str">
        <f>IF(SUM('A2.1'!N56:R56)=5,'Angaben KH-Standort'!$D$26,"")</f>
        <v/>
      </c>
      <c r="C43" t="str">
        <f>IF(SUM('A2.1'!N56:R56)=5,'Angaben KH-Standort'!$D$12,"")</f>
        <v/>
      </c>
      <c r="D43" t="str">
        <f>IF(SUM('A2.1'!N56:R56)=5,'A1'!$F$14,"")</f>
        <v/>
      </c>
      <c r="E43" t="str">
        <f>IF(SUM('A2.1'!N56:R56)=5,'A2.1'!C56,"")</f>
        <v/>
      </c>
      <c r="F43" t="str">
        <f>IF(SUM('A2.1'!N56:R56)=5,'A2.1'!D56,"")</f>
        <v/>
      </c>
      <c r="G43" t="str">
        <f>IF(SUM('A2.1'!N56:R56)=5,'A2.1'!E56,"")</f>
        <v/>
      </c>
      <c r="H43" t="str">
        <f>IF(SUM('A2.1'!N56:R56)=5,'A2.1'!F56,"")</f>
        <v/>
      </c>
      <c r="I43" t="str">
        <f>IF(SUM('A2.1'!N56:R56)=5,'A2.1'!G56,"")</f>
        <v/>
      </c>
    </row>
    <row r="44" spans="1:9" x14ac:dyDescent="0.25">
      <c r="A44" t="str">
        <f>IF(SUM('A2.1'!N57:R57)=5,'Angaben KH-Standort'!$D$25,"")</f>
        <v/>
      </c>
      <c r="B44" t="str">
        <f>IF(SUM('A2.1'!N57:R57)=5,'Angaben KH-Standort'!$D$26,"")</f>
        <v/>
      </c>
      <c r="C44" t="str">
        <f>IF(SUM('A2.1'!N57:R57)=5,'Angaben KH-Standort'!$D$12,"")</f>
        <v/>
      </c>
      <c r="D44" t="str">
        <f>IF(SUM('A2.1'!N57:R57)=5,'A1'!$F$14,"")</f>
        <v/>
      </c>
      <c r="E44" t="str">
        <f>IF(SUM('A2.1'!N57:R57)=5,'A2.1'!C57,"")</f>
        <v/>
      </c>
      <c r="F44" t="str">
        <f>IF(SUM('A2.1'!N57:R57)=5,'A2.1'!D57,"")</f>
        <v/>
      </c>
      <c r="G44" t="str">
        <f>IF(SUM('A2.1'!N57:R57)=5,'A2.1'!E57,"")</f>
        <v/>
      </c>
      <c r="H44" t="str">
        <f>IF(SUM('A2.1'!N57:R57)=5,'A2.1'!F57,"")</f>
        <v/>
      </c>
      <c r="I44" t="str">
        <f>IF(SUM('A2.1'!N57:R57)=5,'A2.1'!G57,"")</f>
        <v/>
      </c>
    </row>
    <row r="45" spans="1:9" x14ac:dyDescent="0.25">
      <c r="A45" t="str">
        <f>IF(SUM('A2.1'!N58:R58)=5,'Angaben KH-Standort'!$D$25,"")</f>
        <v/>
      </c>
      <c r="B45" t="str">
        <f>IF(SUM('A2.1'!N58:R58)=5,'Angaben KH-Standort'!$D$26,"")</f>
        <v/>
      </c>
      <c r="C45" t="str">
        <f>IF(SUM('A2.1'!N58:R58)=5,'Angaben KH-Standort'!$D$12,"")</f>
        <v/>
      </c>
      <c r="D45" t="str">
        <f>IF(SUM('A2.1'!N58:R58)=5,'A1'!$F$14,"")</f>
        <v/>
      </c>
      <c r="E45" t="str">
        <f>IF(SUM('A2.1'!N58:R58)=5,'A2.1'!C58,"")</f>
        <v/>
      </c>
      <c r="F45" t="str">
        <f>IF(SUM('A2.1'!N58:R58)=5,'A2.1'!D58,"")</f>
        <v/>
      </c>
      <c r="G45" t="str">
        <f>IF(SUM('A2.1'!N58:R58)=5,'A2.1'!E58,"")</f>
        <v/>
      </c>
      <c r="H45" t="str">
        <f>IF(SUM('A2.1'!N58:R58)=5,'A2.1'!F58,"")</f>
        <v/>
      </c>
      <c r="I45" t="str">
        <f>IF(SUM('A2.1'!N58:R58)=5,'A2.1'!G58,"")</f>
        <v/>
      </c>
    </row>
    <row r="46" spans="1:9" x14ac:dyDescent="0.25">
      <c r="A46" t="str">
        <f>IF(SUM('A2.1'!N59:R59)=5,'Angaben KH-Standort'!$D$25,"")</f>
        <v/>
      </c>
      <c r="B46" t="str">
        <f>IF(SUM('A2.1'!N59:R59)=5,'Angaben KH-Standort'!$D$26,"")</f>
        <v/>
      </c>
      <c r="C46" t="str">
        <f>IF(SUM('A2.1'!N59:R59)=5,'Angaben KH-Standort'!$D$12,"")</f>
        <v/>
      </c>
      <c r="D46" t="str">
        <f>IF(SUM('A2.1'!N59:R59)=5,'A1'!$F$14,"")</f>
        <v/>
      </c>
      <c r="E46" t="str">
        <f>IF(SUM('A2.1'!N59:R59)=5,'A2.1'!C59,"")</f>
        <v/>
      </c>
      <c r="F46" t="str">
        <f>IF(SUM('A2.1'!N59:R59)=5,'A2.1'!D59,"")</f>
        <v/>
      </c>
      <c r="G46" t="str">
        <f>IF(SUM('A2.1'!N59:R59)=5,'A2.1'!E59,"")</f>
        <v/>
      </c>
      <c r="H46" t="str">
        <f>IF(SUM('A2.1'!N59:R59)=5,'A2.1'!F59,"")</f>
        <v/>
      </c>
      <c r="I46" t="str">
        <f>IF(SUM('A2.1'!N59:R59)=5,'A2.1'!G59,"")</f>
        <v/>
      </c>
    </row>
    <row r="47" spans="1:9" x14ac:dyDescent="0.25">
      <c r="A47" t="str">
        <f>IF(SUM('A2.1'!N60:R60)=5,'Angaben KH-Standort'!$D$25,"")</f>
        <v/>
      </c>
      <c r="B47" t="str">
        <f>IF(SUM('A2.1'!N60:R60)=5,'Angaben KH-Standort'!$D$26,"")</f>
        <v/>
      </c>
      <c r="C47" t="str">
        <f>IF(SUM('A2.1'!N60:R60)=5,'Angaben KH-Standort'!$D$12,"")</f>
        <v/>
      </c>
      <c r="D47" t="str">
        <f>IF(SUM('A2.1'!N60:R60)=5,'A1'!$F$14,"")</f>
        <v/>
      </c>
      <c r="E47" t="str">
        <f>IF(SUM('A2.1'!N60:R60)=5,'A2.1'!C60,"")</f>
        <v/>
      </c>
      <c r="F47" t="str">
        <f>IF(SUM('A2.1'!N60:R60)=5,'A2.1'!D60,"")</f>
        <v/>
      </c>
      <c r="G47" t="str">
        <f>IF(SUM('A2.1'!N60:R60)=5,'A2.1'!E60,"")</f>
        <v/>
      </c>
      <c r="H47" t="str">
        <f>IF(SUM('A2.1'!N60:R60)=5,'A2.1'!F60,"")</f>
        <v/>
      </c>
      <c r="I47" t="str">
        <f>IF(SUM('A2.1'!N60:R60)=5,'A2.1'!G60,"")</f>
        <v/>
      </c>
    </row>
    <row r="48" spans="1:9" x14ac:dyDescent="0.25">
      <c r="A48" t="str">
        <f>IF(SUM('A2.1'!N61:R61)=5,'Angaben KH-Standort'!$D$25,"")</f>
        <v/>
      </c>
      <c r="B48" t="str">
        <f>IF(SUM('A2.1'!N61:R61)=5,'Angaben KH-Standort'!$D$26,"")</f>
        <v/>
      </c>
      <c r="C48" t="str">
        <f>IF(SUM('A2.1'!N61:R61)=5,'Angaben KH-Standort'!$D$12,"")</f>
        <v/>
      </c>
      <c r="D48" t="str">
        <f>IF(SUM('A2.1'!N61:R61)=5,'A1'!$F$14,"")</f>
        <v/>
      </c>
      <c r="E48" t="str">
        <f>IF(SUM('A2.1'!N61:R61)=5,'A2.1'!C61,"")</f>
        <v/>
      </c>
      <c r="F48" t="str">
        <f>IF(SUM('A2.1'!N61:R61)=5,'A2.1'!D61,"")</f>
        <v/>
      </c>
      <c r="G48" t="str">
        <f>IF(SUM('A2.1'!N61:R61)=5,'A2.1'!E61,"")</f>
        <v/>
      </c>
      <c r="H48" t="str">
        <f>IF(SUM('A2.1'!N61:R61)=5,'A2.1'!F61,"")</f>
        <v/>
      </c>
      <c r="I48" t="str">
        <f>IF(SUM('A2.1'!N61:R61)=5,'A2.1'!G61,"")</f>
        <v/>
      </c>
    </row>
    <row r="49" spans="1:9" x14ac:dyDescent="0.25">
      <c r="A49" t="str">
        <f>IF(SUM('A2.1'!N62:R62)=5,'Angaben KH-Standort'!$D$25,"")</f>
        <v/>
      </c>
      <c r="B49" t="str">
        <f>IF(SUM('A2.1'!N62:R62)=5,'Angaben KH-Standort'!$D$26,"")</f>
        <v/>
      </c>
      <c r="C49" t="str">
        <f>IF(SUM('A2.1'!N62:R62)=5,'Angaben KH-Standort'!$D$12,"")</f>
        <v/>
      </c>
      <c r="D49" t="str">
        <f>IF(SUM('A2.1'!N62:R62)=5,'A1'!$F$14,"")</f>
        <v/>
      </c>
      <c r="E49" t="str">
        <f>IF(SUM('A2.1'!N62:R62)=5,'A2.1'!C62,"")</f>
        <v/>
      </c>
      <c r="F49" t="str">
        <f>IF(SUM('A2.1'!N62:R62)=5,'A2.1'!D62,"")</f>
        <v/>
      </c>
      <c r="G49" t="str">
        <f>IF(SUM('A2.1'!N62:R62)=5,'A2.1'!E62,"")</f>
        <v/>
      </c>
      <c r="H49" t="str">
        <f>IF(SUM('A2.1'!N62:R62)=5,'A2.1'!F62,"")</f>
        <v/>
      </c>
      <c r="I49" t="str">
        <f>IF(SUM('A2.1'!N62:R62)=5,'A2.1'!G62,"")</f>
        <v/>
      </c>
    </row>
    <row r="50" spans="1:9" x14ac:dyDescent="0.25">
      <c r="A50" t="str">
        <f>IF(SUM('A2.1'!N63:R63)=5,'Angaben KH-Standort'!$D$25,"")</f>
        <v/>
      </c>
      <c r="B50" t="str">
        <f>IF(SUM('A2.1'!N63:R63)=5,'Angaben KH-Standort'!$D$26,"")</f>
        <v/>
      </c>
      <c r="C50" t="str">
        <f>IF(SUM('A2.1'!N63:R63)=5,'Angaben KH-Standort'!$D$12,"")</f>
        <v/>
      </c>
      <c r="D50" t="str">
        <f>IF(SUM('A2.1'!N63:R63)=5,'A1'!$F$14,"")</f>
        <v/>
      </c>
      <c r="E50" t="str">
        <f>IF(SUM('A2.1'!N63:R63)=5,'A2.1'!C63,"")</f>
        <v/>
      </c>
      <c r="F50" t="str">
        <f>IF(SUM('A2.1'!N63:R63)=5,'A2.1'!D63,"")</f>
        <v/>
      </c>
      <c r="G50" t="str">
        <f>IF(SUM('A2.1'!N63:R63)=5,'A2.1'!E63,"")</f>
        <v/>
      </c>
      <c r="H50" t="str">
        <f>IF(SUM('A2.1'!N63:R63)=5,'A2.1'!F63,"")</f>
        <v/>
      </c>
      <c r="I50" t="str">
        <f>IF(SUM('A2.1'!N63:R63)=5,'A2.1'!G63,"")</f>
        <v/>
      </c>
    </row>
    <row r="51" spans="1:9" x14ac:dyDescent="0.25">
      <c r="A51" t="str">
        <f>IF(SUM('A2.1'!N64:R64)=5,'Angaben KH-Standort'!$D$25,"")</f>
        <v/>
      </c>
      <c r="B51" t="str">
        <f>IF(SUM('A2.1'!N64:R64)=5,'Angaben KH-Standort'!$D$26,"")</f>
        <v/>
      </c>
      <c r="C51" t="str">
        <f>IF(SUM('A2.1'!N64:R64)=5,'Angaben KH-Standort'!$D$12,"")</f>
        <v/>
      </c>
      <c r="D51" t="str">
        <f>IF(SUM('A2.1'!N64:R64)=5,'A1'!$F$14,"")</f>
        <v/>
      </c>
      <c r="E51" t="str">
        <f>IF(SUM('A2.1'!N64:R64)=5,'A2.1'!C64,"")</f>
        <v/>
      </c>
      <c r="F51" t="str">
        <f>IF(SUM('A2.1'!N64:R64)=5,'A2.1'!D64,"")</f>
        <v/>
      </c>
      <c r="G51" t="str">
        <f>IF(SUM('A2.1'!N64:R64)=5,'A2.1'!E64,"")</f>
        <v/>
      </c>
      <c r="H51" t="str">
        <f>IF(SUM('A2.1'!N64:R64)=5,'A2.1'!F64,"")</f>
        <v/>
      </c>
      <c r="I51" t="str">
        <f>IF(SUM('A2.1'!N64:R64)=5,'A2.1'!G64,"")</f>
        <v/>
      </c>
    </row>
    <row r="52" spans="1:9" x14ac:dyDescent="0.25">
      <c r="A52" t="str">
        <f>IF(SUM('A2.1'!N65:R65)=5,'Angaben KH-Standort'!$D$25,"")</f>
        <v/>
      </c>
      <c r="B52" t="str">
        <f>IF(SUM('A2.1'!N65:R65)=5,'Angaben KH-Standort'!$D$26,"")</f>
        <v/>
      </c>
      <c r="C52" t="str">
        <f>IF(SUM('A2.1'!N65:R65)=5,'Angaben KH-Standort'!$D$12,"")</f>
        <v/>
      </c>
      <c r="D52" t="str">
        <f>IF(SUM('A2.1'!N65:R65)=5,'A1'!$F$14,"")</f>
        <v/>
      </c>
      <c r="E52" t="str">
        <f>IF(SUM('A2.1'!N65:R65)=5,'A2.1'!C65,"")</f>
        <v/>
      </c>
      <c r="F52" t="str">
        <f>IF(SUM('A2.1'!N65:R65)=5,'A2.1'!D65,"")</f>
        <v/>
      </c>
      <c r="G52" t="str">
        <f>IF(SUM('A2.1'!N65:R65)=5,'A2.1'!E65,"")</f>
        <v/>
      </c>
      <c r="H52" t="str">
        <f>IF(SUM('A2.1'!N65:R65)=5,'A2.1'!F65,"")</f>
        <v/>
      </c>
      <c r="I52" t="str">
        <f>IF(SUM('A2.1'!N65:R65)=5,'A2.1'!G65,"")</f>
        <v/>
      </c>
    </row>
    <row r="53" spans="1:9" x14ac:dyDescent="0.25">
      <c r="A53" t="str">
        <f>IF(SUM('A2.1'!N66:R66)=5,'Angaben KH-Standort'!$D$25,"")</f>
        <v/>
      </c>
      <c r="B53" t="str">
        <f>IF(SUM('A2.1'!N66:R66)=5,'Angaben KH-Standort'!$D$26,"")</f>
        <v/>
      </c>
      <c r="C53" t="str">
        <f>IF(SUM('A2.1'!N66:R66)=5,'Angaben KH-Standort'!$D$12,"")</f>
        <v/>
      </c>
      <c r="D53" t="str">
        <f>IF(SUM('A2.1'!N66:R66)=5,'A1'!$F$14,"")</f>
        <v/>
      </c>
      <c r="E53" t="str">
        <f>IF(SUM('A2.1'!N66:R66)=5,'A2.1'!C66,"")</f>
        <v/>
      </c>
      <c r="F53" t="str">
        <f>IF(SUM('A2.1'!N66:R66)=5,'A2.1'!D66,"")</f>
        <v/>
      </c>
      <c r="G53" t="str">
        <f>IF(SUM('A2.1'!N66:R66)=5,'A2.1'!E66,"")</f>
        <v/>
      </c>
      <c r="H53" t="str">
        <f>IF(SUM('A2.1'!N66:R66)=5,'A2.1'!F66,"")</f>
        <v/>
      </c>
      <c r="I53" t="str">
        <f>IF(SUM('A2.1'!N66:R66)=5,'A2.1'!G66,"")</f>
        <v/>
      </c>
    </row>
    <row r="54" spans="1:9" x14ac:dyDescent="0.25">
      <c r="A54" t="str">
        <f>IF(SUM('A2.1'!N67:R67)=5,'Angaben KH-Standort'!$D$25,"")</f>
        <v/>
      </c>
      <c r="B54" t="str">
        <f>IF(SUM('A2.1'!N67:R67)=5,'Angaben KH-Standort'!$D$26,"")</f>
        <v/>
      </c>
      <c r="C54" t="str">
        <f>IF(SUM('A2.1'!N67:R67)=5,'Angaben KH-Standort'!$D$12,"")</f>
        <v/>
      </c>
      <c r="D54" t="str">
        <f>IF(SUM('A2.1'!N67:R67)=5,'A1'!$F$14,"")</f>
        <v/>
      </c>
      <c r="E54" t="str">
        <f>IF(SUM('A2.1'!N67:R67)=5,'A2.1'!C67,"")</f>
        <v/>
      </c>
      <c r="F54" t="str">
        <f>IF(SUM('A2.1'!N67:R67)=5,'A2.1'!D67,"")</f>
        <v/>
      </c>
      <c r="G54" t="str">
        <f>IF(SUM('A2.1'!N67:R67)=5,'A2.1'!E67,"")</f>
        <v/>
      </c>
      <c r="H54" t="str">
        <f>IF(SUM('A2.1'!N67:R67)=5,'A2.1'!F67,"")</f>
        <v/>
      </c>
      <c r="I54" t="str">
        <f>IF(SUM('A2.1'!N67:R67)=5,'A2.1'!G67,"")</f>
        <v/>
      </c>
    </row>
    <row r="55" spans="1:9" x14ac:dyDescent="0.25">
      <c r="A55" t="str">
        <f>IF(SUM('A2.1'!N68:R68)=5,'Angaben KH-Standort'!$D$25,"")</f>
        <v/>
      </c>
      <c r="B55" t="str">
        <f>IF(SUM('A2.1'!N68:R68)=5,'Angaben KH-Standort'!$D$26,"")</f>
        <v/>
      </c>
      <c r="C55" t="str">
        <f>IF(SUM('A2.1'!N68:R68)=5,'Angaben KH-Standort'!$D$12,"")</f>
        <v/>
      </c>
      <c r="D55" t="str">
        <f>IF(SUM('A2.1'!N68:R68)=5,'A1'!$F$14,"")</f>
        <v/>
      </c>
      <c r="E55" t="str">
        <f>IF(SUM('A2.1'!N68:R68)=5,'A2.1'!C68,"")</f>
        <v/>
      </c>
      <c r="F55" t="str">
        <f>IF(SUM('A2.1'!N68:R68)=5,'A2.1'!D68,"")</f>
        <v/>
      </c>
      <c r="G55" t="str">
        <f>IF(SUM('A2.1'!N68:R68)=5,'A2.1'!E68,"")</f>
        <v/>
      </c>
      <c r="H55" t="str">
        <f>IF(SUM('A2.1'!N68:R68)=5,'A2.1'!F68,"")</f>
        <v/>
      </c>
      <c r="I55" t="str">
        <f>IF(SUM('A2.1'!N68:R68)=5,'A2.1'!G68,"")</f>
        <v/>
      </c>
    </row>
    <row r="56" spans="1:9" x14ac:dyDescent="0.25">
      <c r="A56" t="str">
        <f>IF(SUM('A2.1'!N69:R69)=5,'Angaben KH-Standort'!$D$25,"")</f>
        <v/>
      </c>
      <c r="B56" t="str">
        <f>IF(SUM('A2.1'!N69:R69)=5,'Angaben KH-Standort'!$D$26,"")</f>
        <v/>
      </c>
      <c r="C56" t="str">
        <f>IF(SUM('A2.1'!N69:R69)=5,'Angaben KH-Standort'!$D$12,"")</f>
        <v/>
      </c>
      <c r="D56" t="str">
        <f>IF(SUM('A2.1'!N69:R69)=5,'A1'!$F$14,"")</f>
        <v/>
      </c>
      <c r="E56" t="str">
        <f>IF(SUM('A2.1'!N69:R69)=5,'A2.1'!C69,"")</f>
        <v/>
      </c>
      <c r="F56" t="str">
        <f>IF(SUM('A2.1'!N69:R69)=5,'A2.1'!D69,"")</f>
        <v/>
      </c>
      <c r="G56" t="str">
        <f>IF(SUM('A2.1'!N69:R69)=5,'A2.1'!E69,"")</f>
        <v/>
      </c>
      <c r="H56" t="str">
        <f>IF(SUM('A2.1'!N69:R69)=5,'A2.1'!F69,"")</f>
        <v/>
      </c>
      <c r="I56" t="str">
        <f>IF(SUM('A2.1'!N69:R69)=5,'A2.1'!G69,"")</f>
        <v/>
      </c>
    </row>
    <row r="57" spans="1:9" x14ac:dyDescent="0.25">
      <c r="A57" t="str">
        <f>IF(SUM('A2.1'!N70:R70)=5,'Angaben KH-Standort'!$D$25,"")</f>
        <v/>
      </c>
      <c r="B57" t="str">
        <f>IF(SUM('A2.1'!N70:R70)=5,'Angaben KH-Standort'!$D$26,"")</f>
        <v/>
      </c>
      <c r="C57" t="str">
        <f>IF(SUM('A2.1'!N70:R70)=5,'Angaben KH-Standort'!$D$12,"")</f>
        <v/>
      </c>
      <c r="D57" t="str">
        <f>IF(SUM('A2.1'!N70:R70)=5,'A1'!$F$14,"")</f>
        <v/>
      </c>
      <c r="E57" t="str">
        <f>IF(SUM('A2.1'!N70:R70)=5,'A2.1'!C70,"")</f>
        <v/>
      </c>
      <c r="F57" t="str">
        <f>IF(SUM('A2.1'!N70:R70)=5,'A2.1'!D70,"")</f>
        <v/>
      </c>
      <c r="G57" t="str">
        <f>IF(SUM('A2.1'!N70:R70)=5,'A2.1'!E70,"")</f>
        <v/>
      </c>
      <c r="H57" t="str">
        <f>IF(SUM('A2.1'!N70:R70)=5,'A2.1'!F70,"")</f>
        <v/>
      </c>
      <c r="I57" t="str">
        <f>IF(SUM('A2.1'!N70:R70)=5,'A2.1'!G70,"")</f>
        <v/>
      </c>
    </row>
    <row r="58" spans="1:9" x14ac:dyDescent="0.25">
      <c r="A58" t="str">
        <f>IF(SUM('A2.1'!N71:R71)=5,'Angaben KH-Standort'!$D$25,"")</f>
        <v/>
      </c>
      <c r="B58" t="str">
        <f>IF(SUM('A2.1'!N71:R71)=5,'Angaben KH-Standort'!$D$26,"")</f>
        <v/>
      </c>
      <c r="C58" t="str">
        <f>IF(SUM('A2.1'!N71:R71)=5,'Angaben KH-Standort'!$D$12,"")</f>
        <v/>
      </c>
      <c r="D58" t="str">
        <f>IF(SUM('A2.1'!N71:R71)=5,'A1'!$F$14,"")</f>
        <v/>
      </c>
      <c r="E58" t="str">
        <f>IF(SUM('A2.1'!N71:R71)=5,'A2.1'!C71,"")</f>
        <v/>
      </c>
      <c r="F58" t="str">
        <f>IF(SUM('A2.1'!N71:R71)=5,'A2.1'!D71,"")</f>
        <v/>
      </c>
      <c r="G58" t="str">
        <f>IF(SUM('A2.1'!N71:R71)=5,'A2.1'!E71,"")</f>
        <v/>
      </c>
      <c r="H58" t="str">
        <f>IF(SUM('A2.1'!N71:R71)=5,'A2.1'!F71,"")</f>
        <v/>
      </c>
      <c r="I58" t="str">
        <f>IF(SUM('A2.1'!N71:R71)=5,'A2.1'!G71,"")</f>
        <v/>
      </c>
    </row>
    <row r="59" spans="1:9" x14ac:dyDescent="0.25">
      <c r="A59" t="str">
        <f>IF(SUM('A2.1'!N72:R72)=5,'Angaben KH-Standort'!$D$25,"")</f>
        <v/>
      </c>
      <c r="B59" t="str">
        <f>IF(SUM('A2.1'!N72:R72)=5,'Angaben KH-Standort'!$D$26,"")</f>
        <v/>
      </c>
      <c r="C59" t="str">
        <f>IF(SUM('A2.1'!N72:R72)=5,'Angaben KH-Standort'!$D$12,"")</f>
        <v/>
      </c>
      <c r="D59" t="str">
        <f>IF(SUM('A2.1'!N72:R72)=5,'A1'!$F$14,"")</f>
        <v/>
      </c>
      <c r="E59" t="str">
        <f>IF(SUM('A2.1'!N72:R72)=5,'A2.1'!C72,"")</f>
        <v/>
      </c>
      <c r="F59" t="str">
        <f>IF(SUM('A2.1'!N72:R72)=5,'A2.1'!D72,"")</f>
        <v/>
      </c>
      <c r="G59" t="str">
        <f>IF(SUM('A2.1'!N72:R72)=5,'A2.1'!E72,"")</f>
        <v/>
      </c>
      <c r="H59" t="str">
        <f>IF(SUM('A2.1'!N72:R72)=5,'A2.1'!F72,"")</f>
        <v/>
      </c>
      <c r="I59" t="str">
        <f>IF(SUM('A2.1'!N72:R72)=5,'A2.1'!G72,"")</f>
        <v/>
      </c>
    </row>
    <row r="60" spans="1:9" x14ac:dyDescent="0.25">
      <c r="A60" t="str">
        <f>IF(SUM('A2.1'!N73:R73)=5,'Angaben KH-Standort'!$D$25,"")</f>
        <v/>
      </c>
      <c r="B60" t="str">
        <f>IF(SUM('A2.1'!N73:R73)=5,'Angaben KH-Standort'!$D$26,"")</f>
        <v/>
      </c>
      <c r="C60" t="str">
        <f>IF(SUM('A2.1'!N73:R73)=5,'Angaben KH-Standort'!$D$12,"")</f>
        <v/>
      </c>
      <c r="D60" t="str">
        <f>IF(SUM('A2.1'!N73:R73)=5,'A1'!$F$14,"")</f>
        <v/>
      </c>
      <c r="E60" t="str">
        <f>IF(SUM('A2.1'!N73:R73)=5,'A2.1'!C73,"")</f>
        <v/>
      </c>
      <c r="F60" t="str">
        <f>IF(SUM('A2.1'!N73:R73)=5,'A2.1'!D73,"")</f>
        <v/>
      </c>
      <c r="G60" t="str">
        <f>IF(SUM('A2.1'!N73:R73)=5,'A2.1'!E73,"")</f>
        <v/>
      </c>
      <c r="H60" t="str">
        <f>IF(SUM('A2.1'!N73:R73)=5,'A2.1'!F73,"")</f>
        <v/>
      </c>
      <c r="I60" t="str">
        <f>IF(SUM('A2.1'!N73:R73)=5,'A2.1'!G73,"")</f>
        <v/>
      </c>
    </row>
    <row r="61" spans="1:9" x14ac:dyDescent="0.25">
      <c r="A61" t="str">
        <f>IF(SUM('A2.1'!N74:R74)=5,'Angaben KH-Standort'!$D$25,"")</f>
        <v/>
      </c>
      <c r="B61" t="str">
        <f>IF(SUM('A2.1'!N74:R74)=5,'Angaben KH-Standort'!$D$26,"")</f>
        <v/>
      </c>
      <c r="C61" t="str">
        <f>IF(SUM('A2.1'!N74:R74)=5,'Angaben KH-Standort'!$D$12,"")</f>
        <v/>
      </c>
      <c r="D61" t="str">
        <f>IF(SUM('A2.1'!N74:R74)=5,'A1'!$F$14,"")</f>
        <v/>
      </c>
      <c r="E61" t="str">
        <f>IF(SUM('A2.1'!N74:R74)=5,'A2.1'!C74,"")</f>
        <v/>
      </c>
      <c r="F61" t="str">
        <f>IF(SUM('A2.1'!N74:R74)=5,'A2.1'!D74,"")</f>
        <v/>
      </c>
      <c r="G61" t="str">
        <f>IF(SUM('A2.1'!N74:R74)=5,'A2.1'!E74,"")</f>
        <v/>
      </c>
      <c r="H61" t="str">
        <f>IF(SUM('A2.1'!N74:R74)=5,'A2.1'!F74,"")</f>
        <v/>
      </c>
      <c r="I61" t="str">
        <f>IF(SUM('A2.1'!N74:R74)=5,'A2.1'!G74,"")</f>
        <v/>
      </c>
    </row>
    <row r="62" spans="1:9" x14ac:dyDescent="0.25">
      <c r="A62" t="str">
        <f>IF(SUM('A2.1'!N75:R75)=5,'Angaben KH-Standort'!$D$25,"")</f>
        <v/>
      </c>
      <c r="B62" t="str">
        <f>IF(SUM('A2.1'!N75:R75)=5,'Angaben KH-Standort'!$D$26,"")</f>
        <v/>
      </c>
      <c r="C62" t="str">
        <f>IF(SUM('A2.1'!N75:R75)=5,'Angaben KH-Standort'!$D$12,"")</f>
        <v/>
      </c>
      <c r="D62" t="str">
        <f>IF(SUM('A2.1'!N75:R75)=5,'A1'!$F$14,"")</f>
        <v/>
      </c>
      <c r="E62" t="str">
        <f>IF(SUM('A2.1'!N75:R75)=5,'A2.1'!C75,"")</f>
        <v/>
      </c>
      <c r="F62" t="str">
        <f>IF(SUM('A2.1'!N75:R75)=5,'A2.1'!D75,"")</f>
        <v/>
      </c>
      <c r="G62" t="str">
        <f>IF(SUM('A2.1'!N75:R75)=5,'A2.1'!E75,"")</f>
        <v/>
      </c>
      <c r="H62" t="str">
        <f>IF(SUM('A2.1'!N75:R75)=5,'A2.1'!F75,"")</f>
        <v/>
      </c>
      <c r="I62" t="str">
        <f>IF(SUM('A2.1'!N75:R75)=5,'A2.1'!G75,"")</f>
        <v/>
      </c>
    </row>
    <row r="63" spans="1:9" x14ac:dyDescent="0.25">
      <c r="A63" t="str">
        <f>IF(SUM('A2.1'!N76:R76)=5,'Angaben KH-Standort'!$D$25,"")</f>
        <v/>
      </c>
      <c r="B63" t="str">
        <f>IF(SUM('A2.1'!N76:R76)=5,'Angaben KH-Standort'!$D$26,"")</f>
        <v/>
      </c>
      <c r="C63" t="str">
        <f>IF(SUM('A2.1'!N76:R76)=5,'Angaben KH-Standort'!$D$12,"")</f>
        <v/>
      </c>
      <c r="D63" t="str">
        <f>IF(SUM('A2.1'!N76:R76)=5,'A1'!$F$14,"")</f>
        <v/>
      </c>
      <c r="E63" t="str">
        <f>IF(SUM('A2.1'!N76:R76)=5,'A2.1'!C76,"")</f>
        <v/>
      </c>
      <c r="F63" t="str">
        <f>IF(SUM('A2.1'!N76:R76)=5,'A2.1'!D76,"")</f>
        <v/>
      </c>
      <c r="G63" t="str">
        <f>IF(SUM('A2.1'!N76:R76)=5,'A2.1'!E76,"")</f>
        <v/>
      </c>
      <c r="H63" t="str">
        <f>IF(SUM('A2.1'!N76:R76)=5,'A2.1'!F76,"")</f>
        <v/>
      </c>
      <c r="I63" t="str">
        <f>IF(SUM('A2.1'!N76:R76)=5,'A2.1'!G76,"")</f>
        <v/>
      </c>
    </row>
    <row r="64" spans="1:9" x14ac:dyDescent="0.25">
      <c r="A64" t="str">
        <f>IF(SUM('A2.1'!N77:R77)=5,'Angaben KH-Standort'!$D$25,"")</f>
        <v/>
      </c>
      <c r="B64" t="str">
        <f>IF(SUM('A2.1'!N77:R77)=5,'Angaben KH-Standort'!$D$26,"")</f>
        <v/>
      </c>
      <c r="C64" t="str">
        <f>IF(SUM('A2.1'!N77:R77)=5,'Angaben KH-Standort'!$D$12,"")</f>
        <v/>
      </c>
      <c r="D64" t="str">
        <f>IF(SUM('A2.1'!N77:R77)=5,'A1'!$F$14,"")</f>
        <v/>
      </c>
      <c r="E64" t="str">
        <f>IF(SUM('A2.1'!N77:R77)=5,'A2.1'!C77,"")</f>
        <v/>
      </c>
      <c r="F64" t="str">
        <f>IF(SUM('A2.1'!N77:R77)=5,'A2.1'!D77,"")</f>
        <v/>
      </c>
      <c r="G64" t="str">
        <f>IF(SUM('A2.1'!N77:R77)=5,'A2.1'!E77,"")</f>
        <v/>
      </c>
      <c r="H64" t="str">
        <f>IF(SUM('A2.1'!N77:R77)=5,'A2.1'!F77,"")</f>
        <v/>
      </c>
      <c r="I64" t="str">
        <f>IF(SUM('A2.1'!N77:R77)=5,'A2.1'!G77,"")</f>
        <v/>
      </c>
    </row>
    <row r="65" spans="1:9" x14ac:dyDescent="0.25">
      <c r="A65" t="str">
        <f>IF(SUM('A2.1'!N78:R78)=5,'Angaben KH-Standort'!$D$25,"")</f>
        <v/>
      </c>
      <c r="B65" t="str">
        <f>IF(SUM('A2.1'!N78:R78)=5,'Angaben KH-Standort'!$D$26,"")</f>
        <v/>
      </c>
      <c r="C65" t="str">
        <f>IF(SUM('A2.1'!N78:R78)=5,'Angaben KH-Standort'!$D$12,"")</f>
        <v/>
      </c>
      <c r="D65" t="str">
        <f>IF(SUM('A2.1'!N78:R78)=5,'A1'!$F$14,"")</f>
        <v/>
      </c>
      <c r="E65" t="str">
        <f>IF(SUM('A2.1'!N78:R78)=5,'A2.1'!C78,"")</f>
        <v/>
      </c>
      <c r="F65" t="str">
        <f>IF(SUM('A2.1'!N78:R78)=5,'A2.1'!D78,"")</f>
        <v/>
      </c>
      <c r="G65" t="str">
        <f>IF(SUM('A2.1'!N78:R78)=5,'A2.1'!E78,"")</f>
        <v/>
      </c>
      <c r="H65" t="str">
        <f>IF(SUM('A2.1'!N78:R78)=5,'A2.1'!F78,"")</f>
        <v/>
      </c>
      <c r="I65" t="str">
        <f>IF(SUM('A2.1'!N78:R78)=5,'A2.1'!G78,"")</f>
        <v/>
      </c>
    </row>
    <row r="66" spans="1:9" x14ac:dyDescent="0.25">
      <c r="A66" t="str">
        <f>IF(SUM('A2.1'!N79:R79)=5,'Angaben KH-Standort'!$D$25,"")</f>
        <v/>
      </c>
      <c r="B66" t="str">
        <f>IF(SUM('A2.1'!N79:R79)=5,'Angaben KH-Standort'!$D$26,"")</f>
        <v/>
      </c>
      <c r="C66" t="str">
        <f>IF(SUM('A2.1'!N79:R79)=5,'Angaben KH-Standort'!$D$12,"")</f>
        <v/>
      </c>
      <c r="D66" t="str">
        <f>IF(SUM('A2.1'!N79:R79)=5,'A1'!$F$14,"")</f>
        <v/>
      </c>
      <c r="E66" t="str">
        <f>IF(SUM('A2.1'!N79:R79)=5,'A2.1'!C79,"")</f>
        <v/>
      </c>
      <c r="F66" t="str">
        <f>IF(SUM('A2.1'!N79:R79)=5,'A2.1'!D79,"")</f>
        <v/>
      </c>
      <c r="G66" t="str">
        <f>IF(SUM('A2.1'!N79:R79)=5,'A2.1'!E79,"")</f>
        <v/>
      </c>
      <c r="H66" t="str">
        <f>IF(SUM('A2.1'!N79:R79)=5,'A2.1'!F79,"")</f>
        <v/>
      </c>
      <c r="I66" t="str">
        <f>IF(SUM('A2.1'!N79:R79)=5,'A2.1'!G79,"")</f>
        <v/>
      </c>
    </row>
    <row r="67" spans="1:9" x14ac:dyDescent="0.25">
      <c r="A67" t="str">
        <f>IF(SUM('A2.1'!N80:R80)=5,'Angaben KH-Standort'!$D$25,"")</f>
        <v/>
      </c>
      <c r="B67" t="str">
        <f>IF(SUM('A2.1'!N80:R80)=5,'Angaben KH-Standort'!$D$26,"")</f>
        <v/>
      </c>
      <c r="C67" t="str">
        <f>IF(SUM('A2.1'!N80:R80)=5,'Angaben KH-Standort'!$D$12,"")</f>
        <v/>
      </c>
      <c r="D67" t="str">
        <f>IF(SUM('A2.1'!N80:R80)=5,'A1'!$F$14,"")</f>
        <v/>
      </c>
      <c r="E67" t="str">
        <f>IF(SUM('A2.1'!N80:R80)=5,'A2.1'!C80,"")</f>
        <v/>
      </c>
      <c r="F67" t="str">
        <f>IF(SUM('A2.1'!N80:R80)=5,'A2.1'!D80,"")</f>
        <v/>
      </c>
      <c r="G67" t="str">
        <f>IF(SUM('A2.1'!N80:R80)=5,'A2.1'!E80,"")</f>
        <v/>
      </c>
      <c r="H67" t="str">
        <f>IF(SUM('A2.1'!N80:R80)=5,'A2.1'!F80,"")</f>
        <v/>
      </c>
      <c r="I67" t="str">
        <f>IF(SUM('A2.1'!N80:R80)=5,'A2.1'!G80,"")</f>
        <v/>
      </c>
    </row>
    <row r="68" spans="1:9" x14ac:dyDescent="0.25">
      <c r="A68" t="str">
        <f>IF(SUM('A2.1'!N81:R81)=5,'Angaben KH-Standort'!$D$25,"")</f>
        <v/>
      </c>
      <c r="B68" t="str">
        <f>IF(SUM('A2.1'!N81:R81)=5,'Angaben KH-Standort'!$D$26,"")</f>
        <v/>
      </c>
      <c r="C68" t="str">
        <f>IF(SUM('A2.1'!N81:R81)=5,'Angaben KH-Standort'!$D$12,"")</f>
        <v/>
      </c>
      <c r="D68" t="str">
        <f>IF(SUM('A2.1'!N81:R81)=5,'A1'!$F$14,"")</f>
        <v/>
      </c>
      <c r="E68" t="str">
        <f>IF(SUM('A2.1'!N81:R81)=5,'A2.1'!C81,"")</f>
        <v/>
      </c>
      <c r="F68" t="str">
        <f>IF(SUM('A2.1'!N81:R81)=5,'A2.1'!D81,"")</f>
        <v/>
      </c>
      <c r="G68" t="str">
        <f>IF(SUM('A2.1'!N81:R81)=5,'A2.1'!E81,"")</f>
        <v/>
      </c>
      <c r="H68" t="str">
        <f>IF(SUM('A2.1'!N81:R81)=5,'A2.1'!F81,"")</f>
        <v/>
      </c>
      <c r="I68" t="str">
        <f>IF(SUM('A2.1'!N81:R81)=5,'A2.1'!G81,"")</f>
        <v/>
      </c>
    </row>
    <row r="69" spans="1:9" x14ac:dyDescent="0.25">
      <c r="A69" t="str">
        <f>IF(SUM('A2.1'!N82:R82)=5,'Angaben KH-Standort'!$D$25,"")</f>
        <v/>
      </c>
      <c r="B69" t="str">
        <f>IF(SUM('A2.1'!N82:R82)=5,'Angaben KH-Standort'!$D$26,"")</f>
        <v/>
      </c>
      <c r="C69" t="str">
        <f>IF(SUM('A2.1'!N82:R82)=5,'Angaben KH-Standort'!$D$12,"")</f>
        <v/>
      </c>
      <c r="D69" t="str">
        <f>IF(SUM('A2.1'!N82:R82)=5,'A1'!$F$14,"")</f>
        <v/>
      </c>
      <c r="E69" t="str">
        <f>IF(SUM('A2.1'!N82:R82)=5,'A2.1'!C82,"")</f>
        <v/>
      </c>
      <c r="F69" t="str">
        <f>IF(SUM('A2.1'!N82:R82)=5,'A2.1'!D82,"")</f>
        <v/>
      </c>
      <c r="G69" t="str">
        <f>IF(SUM('A2.1'!N82:R82)=5,'A2.1'!E82,"")</f>
        <v/>
      </c>
      <c r="H69" t="str">
        <f>IF(SUM('A2.1'!N82:R82)=5,'A2.1'!F82,"")</f>
        <v/>
      </c>
      <c r="I69" t="str">
        <f>IF(SUM('A2.1'!N82:R82)=5,'A2.1'!G82,"")</f>
        <v/>
      </c>
    </row>
    <row r="70" spans="1:9" x14ac:dyDescent="0.25">
      <c r="A70" t="str">
        <f>IF(SUM('A2.1'!N83:R83)=5,'Angaben KH-Standort'!$D$25,"")</f>
        <v/>
      </c>
      <c r="B70" t="str">
        <f>IF(SUM('A2.1'!N83:R83)=5,'Angaben KH-Standort'!$D$26,"")</f>
        <v/>
      </c>
      <c r="C70" t="str">
        <f>IF(SUM('A2.1'!N83:R83)=5,'Angaben KH-Standort'!$D$12,"")</f>
        <v/>
      </c>
      <c r="D70" t="str">
        <f>IF(SUM('A2.1'!N83:R83)=5,'A1'!$F$14,"")</f>
        <v/>
      </c>
      <c r="E70" t="str">
        <f>IF(SUM('A2.1'!N83:R83)=5,'A2.1'!C83,"")</f>
        <v/>
      </c>
      <c r="F70" t="str">
        <f>IF(SUM('A2.1'!N83:R83)=5,'A2.1'!D83,"")</f>
        <v/>
      </c>
      <c r="G70" t="str">
        <f>IF(SUM('A2.1'!N83:R83)=5,'A2.1'!E83,"")</f>
        <v/>
      </c>
      <c r="H70" t="str">
        <f>IF(SUM('A2.1'!N83:R83)=5,'A2.1'!F83,"")</f>
        <v/>
      </c>
      <c r="I70" t="str">
        <f>IF(SUM('A2.1'!N83:R83)=5,'A2.1'!G83,"")</f>
        <v/>
      </c>
    </row>
    <row r="71" spans="1:9" x14ac:dyDescent="0.25">
      <c r="A71" t="str">
        <f>IF(SUM('A2.1'!N84:R84)=5,'Angaben KH-Standort'!$D$25,"")</f>
        <v/>
      </c>
      <c r="B71" t="str">
        <f>IF(SUM('A2.1'!N84:R84)=5,'Angaben KH-Standort'!$D$26,"")</f>
        <v/>
      </c>
      <c r="C71" t="str">
        <f>IF(SUM('A2.1'!N84:R84)=5,'Angaben KH-Standort'!$D$12,"")</f>
        <v/>
      </c>
      <c r="D71" t="str">
        <f>IF(SUM('A2.1'!N84:R84)=5,'A1'!$F$14,"")</f>
        <v/>
      </c>
      <c r="E71" t="str">
        <f>IF(SUM('A2.1'!N84:R84)=5,'A2.1'!C84,"")</f>
        <v/>
      </c>
      <c r="F71" t="str">
        <f>IF(SUM('A2.1'!N84:R84)=5,'A2.1'!D84,"")</f>
        <v/>
      </c>
      <c r="G71" t="str">
        <f>IF(SUM('A2.1'!N84:R84)=5,'A2.1'!E84,"")</f>
        <v/>
      </c>
      <c r="H71" t="str">
        <f>IF(SUM('A2.1'!N84:R84)=5,'A2.1'!F84,"")</f>
        <v/>
      </c>
      <c r="I71" t="str">
        <f>IF(SUM('A2.1'!N84:R84)=5,'A2.1'!G84,"")</f>
        <v/>
      </c>
    </row>
    <row r="72" spans="1:9" x14ac:dyDescent="0.25">
      <c r="A72" t="str">
        <f>IF(SUM('A2.1'!N85:R85)=5,'Angaben KH-Standort'!$D$25,"")</f>
        <v/>
      </c>
      <c r="B72" t="str">
        <f>IF(SUM('A2.1'!N85:R85)=5,'Angaben KH-Standort'!$D$26,"")</f>
        <v/>
      </c>
      <c r="C72" t="str">
        <f>IF(SUM('A2.1'!N85:R85)=5,'Angaben KH-Standort'!$D$12,"")</f>
        <v/>
      </c>
      <c r="D72" t="str">
        <f>IF(SUM('A2.1'!N85:R85)=5,'A1'!$F$14,"")</f>
        <v/>
      </c>
      <c r="E72" t="str">
        <f>IF(SUM('A2.1'!N85:R85)=5,'A2.1'!C85,"")</f>
        <v/>
      </c>
      <c r="F72" t="str">
        <f>IF(SUM('A2.1'!N85:R85)=5,'A2.1'!D85,"")</f>
        <v/>
      </c>
      <c r="G72" t="str">
        <f>IF(SUM('A2.1'!N85:R85)=5,'A2.1'!E85,"")</f>
        <v/>
      </c>
      <c r="H72" t="str">
        <f>IF(SUM('A2.1'!N85:R85)=5,'A2.1'!F85,"")</f>
        <v/>
      </c>
      <c r="I72" t="str">
        <f>IF(SUM('A2.1'!N85:R85)=5,'A2.1'!G85,"")</f>
        <v/>
      </c>
    </row>
    <row r="73" spans="1:9" x14ac:dyDescent="0.25">
      <c r="A73" t="str">
        <f>IF(SUM('A2.1'!N86:R86)=5,'Angaben KH-Standort'!$D$25,"")</f>
        <v/>
      </c>
      <c r="B73" t="str">
        <f>IF(SUM('A2.1'!N86:R86)=5,'Angaben KH-Standort'!$D$26,"")</f>
        <v/>
      </c>
      <c r="C73" t="str">
        <f>IF(SUM('A2.1'!N86:R86)=5,'Angaben KH-Standort'!$D$12,"")</f>
        <v/>
      </c>
      <c r="D73" t="str">
        <f>IF(SUM('A2.1'!N86:R86)=5,'A1'!$F$14,"")</f>
        <v/>
      </c>
      <c r="E73" t="str">
        <f>IF(SUM('A2.1'!N86:R86)=5,'A2.1'!C86,"")</f>
        <v/>
      </c>
      <c r="F73" t="str">
        <f>IF(SUM('A2.1'!N86:R86)=5,'A2.1'!D86,"")</f>
        <v/>
      </c>
      <c r="G73" t="str">
        <f>IF(SUM('A2.1'!N86:R86)=5,'A2.1'!E86,"")</f>
        <v/>
      </c>
      <c r="H73" t="str">
        <f>IF(SUM('A2.1'!N86:R86)=5,'A2.1'!F86,"")</f>
        <v/>
      </c>
      <c r="I73" t="str">
        <f>IF(SUM('A2.1'!N86:R86)=5,'A2.1'!G86,"")</f>
        <v/>
      </c>
    </row>
    <row r="74" spans="1:9" x14ac:dyDescent="0.25">
      <c r="A74" t="str">
        <f>IF(SUM('A2.1'!N87:R87)=5,'Angaben KH-Standort'!$D$25,"")</f>
        <v/>
      </c>
      <c r="B74" t="str">
        <f>IF(SUM('A2.1'!N87:R87)=5,'Angaben KH-Standort'!$D$26,"")</f>
        <v/>
      </c>
      <c r="C74" t="str">
        <f>IF(SUM('A2.1'!N87:R87)=5,'Angaben KH-Standort'!$D$12,"")</f>
        <v/>
      </c>
      <c r="D74" t="str">
        <f>IF(SUM('A2.1'!N87:R87)=5,'A1'!$F$14,"")</f>
        <v/>
      </c>
      <c r="E74" t="str">
        <f>IF(SUM('A2.1'!N87:R87)=5,'A2.1'!C87,"")</f>
        <v/>
      </c>
      <c r="F74" t="str">
        <f>IF(SUM('A2.1'!N87:R87)=5,'A2.1'!D87,"")</f>
        <v/>
      </c>
      <c r="G74" t="str">
        <f>IF(SUM('A2.1'!N87:R87)=5,'A2.1'!E87,"")</f>
        <v/>
      </c>
      <c r="H74" t="str">
        <f>IF(SUM('A2.1'!N87:R87)=5,'A2.1'!F87,"")</f>
        <v/>
      </c>
      <c r="I74" t="str">
        <f>IF(SUM('A2.1'!N87:R87)=5,'A2.1'!G87,"")</f>
        <v/>
      </c>
    </row>
    <row r="75" spans="1:9" x14ac:dyDescent="0.25">
      <c r="A75" t="str">
        <f>IF(SUM('A2.1'!N88:R88)=5,'Angaben KH-Standort'!$D$25,"")</f>
        <v/>
      </c>
      <c r="B75" t="str">
        <f>IF(SUM('A2.1'!N88:R88)=5,'Angaben KH-Standort'!$D$26,"")</f>
        <v/>
      </c>
      <c r="C75" t="str">
        <f>IF(SUM('A2.1'!N88:R88)=5,'Angaben KH-Standort'!$D$12,"")</f>
        <v/>
      </c>
      <c r="D75" t="str">
        <f>IF(SUM('A2.1'!N88:R88)=5,'A1'!$F$14,"")</f>
        <v/>
      </c>
      <c r="E75" t="str">
        <f>IF(SUM('A2.1'!N88:R88)=5,'A2.1'!C88,"")</f>
        <v/>
      </c>
      <c r="F75" t="str">
        <f>IF(SUM('A2.1'!N88:R88)=5,'A2.1'!D88,"")</f>
        <v/>
      </c>
      <c r="G75" t="str">
        <f>IF(SUM('A2.1'!N88:R88)=5,'A2.1'!E88,"")</f>
        <v/>
      </c>
      <c r="H75" t="str">
        <f>IF(SUM('A2.1'!N88:R88)=5,'A2.1'!F88,"")</f>
        <v/>
      </c>
      <c r="I75" t="str">
        <f>IF(SUM('A2.1'!N88:R88)=5,'A2.1'!G88,"")</f>
        <v/>
      </c>
    </row>
    <row r="76" spans="1:9" x14ac:dyDescent="0.25">
      <c r="A76" t="str">
        <f>IF(SUM('A2.1'!N89:R89)=5,'Angaben KH-Standort'!$D$25,"")</f>
        <v/>
      </c>
      <c r="B76" t="str">
        <f>IF(SUM('A2.1'!N89:R89)=5,'Angaben KH-Standort'!$D$26,"")</f>
        <v/>
      </c>
      <c r="C76" t="str">
        <f>IF(SUM('A2.1'!N89:R89)=5,'Angaben KH-Standort'!$D$12,"")</f>
        <v/>
      </c>
      <c r="D76" t="str">
        <f>IF(SUM('A2.1'!N89:R89)=5,'A1'!$F$14,"")</f>
        <v/>
      </c>
      <c r="E76" t="str">
        <f>IF(SUM('A2.1'!N89:R89)=5,'A2.1'!C89,"")</f>
        <v/>
      </c>
      <c r="F76" t="str">
        <f>IF(SUM('A2.1'!N89:R89)=5,'A2.1'!D89,"")</f>
        <v/>
      </c>
      <c r="G76" t="str">
        <f>IF(SUM('A2.1'!N89:R89)=5,'A2.1'!E89,"")</f>
        <v/>
      </c>
      <c r="H76" t="str">
        <f>IF(SUM('A2.1'!N89:R89)=5,'A2.1'!F89,"")</f>
        <v/>
      </c>
      <c r="I76" t="str">
        <f>IF(SUM('A2.1'!N89:R89)=5,'A2.1'!G89,"")</f>
        <v/>
      </c>
    </row>
    <row r="77" spans="1:9" x14ac:dyDescent="0.25">
      <c r="A77" t="str">
        <f>IF(SUM('A2.1'!N90:R90)=5,'Angaben KH-Standort'!$D$25,"")</f>
        <v/>
      </c>
      <c r="B77" t="str">
        <f>IF(SUM('A2.1'!N90:R90)=5,'Angaben KH-Standort'!$D$26,"")</f>
        <v/>
      </c>
      <c r="C77" t="str">
        <f>IF(SUM('A2.1'!N90:R90)=5,'Angaben KH-Standort'!$D$12,"")</f>
        <v/>
      </c>
      <c r="D77" t="str">
        <f>IF(SUM('A2.1'!N90:R90)=5,'A1'!$F$14,"")</f>
        <v/>
      </c>
      <c r="E77" t="str">
        <f>IF(SUM('A2.1'!N90:R90)=5,'A2.1'!C90,"")</f>
        <v/>
      </c>
      <c r="F77" t="str">
        <f>IF(SUM('A2.1'!N90:R90)=5,'A2.1'!D90,"")</f>
        <v/>
      </c>
      <c r="G77" t="str">
        <f>IF(SUM('A2.1'!N90:R90)=5,'A2.1'!E90,"")</f>
        <v/>
      </c>
      <c r="H77" t="str">
        <f>IF(SUM('A2.1'!N90:R90)=5,'A2.1'!F90,"")</f>
        <v/>
      </c>
      <c r="I77" t="str">
        <f>IF(SUM('A2.1'!N90:R90)=5,'A2.1'!G90,"")</f>
        <v/>
      </c>
    </row>
    <row r="78" spans="1:9" x14ac:dyDescent="0.25">
      <c r="A78" t="str">
        <f>IF(SUM('A2.1'!N91:R91)=5,'Angaben KH-Standort'!$D$25,"")</f>
        <v/>
      </c>
      <c r="B78" t="str">
        <f>IF(SUM('A2.1'!N91:R91)=5,'Angaben KH-Standort'!$D$26,"")</f>
        <v/>
      </c>
      <c r="C78" t="str">
        <f>IF(SUM('A2.1'!N91:R91)=5,'Angaben KH-Standort'!$D$12,"")</f>
        <v/>
      </c>
      <c r="D78" t="str">
        <f>IF(SUM('A2.1'!N91:R91)=5,'A1'!$F$14,"")</f>
        <v/>
      </c>
      <c r="E78" t="str">
        <f>IF(SUM('A2.1'!N91:R91)=5,'A2.1'!C91,"")</f>
        <v/>
      </c>
      <c r="F78" t="str">
        <f>IF(SUM('A2.1'!N91:R91)=5,'A2.1'!D91,"")</f>
        <v/>
      </c>
      <c r="G78" t="str">
        <f>IF(SUM('A2.1'!N91:R91)=5,'A2.1'!E91,"")</f>
        <v/>
      </c>
      <c r="H78" t="str">
        <f>IF(SUM('A2.1'!N91:R91)=5,'A2.1'!F91,"")</f>
        <v/>
      </c>
      <c r="I78" t="str">
        <f>IF(SUM('A2.1'!N91:R91)=5,'A2.1'!G91,"")</f>
        <v/>
      </c>
    </row>
    <row r="79" spans="1:9" x14ac:dyDescent="0.25">
      <c r="A79" t="str">
        <f>IF(SUM('A2.1'!N92:R92)=5,'Angaben KH-Standort'!$D$25,"")</f>
        <v/>
      </c>
      <c r="B79" t="str">
        <f>IF(SUM('A2.1'!N92:R92)=5,'Angaben KH-Standort'!$D$26,"")</f>
        <v/>
      </c>
      <c r="C79" t="str">
        <f>IF(SUM('A2.1'!N92:R92)=5,'Angaben KH-Standort'!$D$12,"")</f>
        <v/>
      </c>
      <c r="D79" t="str">
        <f>IF(SUM('A2.1'!N92:R92)=5,'A1'!$F$14,"")</f>
        <v/>
      </c>
      <c r="E79" t="str">
        <f>IF(SUM('A2.1'!N92:R92)=5,'A2.1'!C92,"")</f>
        <v/>
      </c>
      <c r="F79" t="str">
        <f>IF(SUM('A2.1'!N92:R92)=5,'A2.1'!D92,"")</f>
        <v/>
      </c>
      <c r="G79" t="str">
        <f>IF(SUM('A2.1'!N92:R92)=5,'A2.1'!E92,"")</f>
        <v/>
      </c>
      <c r="H79" t="str">
        <f>IF(SUM('A2.1'!N92:R92)=5,'A2.1'!F92,"")</f>
        <v/>
      </c>
      <c r="I79" t="str">
        <f>IF(SUM('A2.1'!N92:R92)=5,'A2.1'!G92,"")</f>
        <v/>
      </c>
    </row>
    <row r="80" spans="1:9" x14ac:dyDescent="0.25">
      <c r="A80" t="str">
        <f>IF(SUM('A2.1'!N93:R93)=5,'Angaben KH-Standort'!$D$25,"")</f>
        <v/>
      </c>
      <c r="B80" t="str">
        <f>IF(SUM('A2.1'!N93:R93)=5,'Angaben KH-Standort'!$D$26,"")</f>
        <v/>
      </c>
      <c r="C80" t="str">
        <f>IF(SUM('A2.1'!N93:R93)=5,'Angaben KH-Standort'!$D$12,"")</f>
        <v/>
      </c>
      <c r="D80" t="str">
        <f>IF(SUM('A2.1'!N93:R93)=5,'A1'!$F$14,"")</f>
        <v/>
      </c>
      <c r="E80" t="str">
        <f>IF(SUM('A2.1'!N93:R93)=5,'A2.1'!C93,"")</f>
        <v/>
      </c>
      <c r="F80" t="str">
        <f>IF(SUM('A2.1'!N93:R93)=5,'A2.1'!D93,"")</f>
        <v/>
      </c>
      <c r="G80" t="str">
        <f>IF(SUM('A2.1'!N93:R93)=5,'A2.1'!E93,"")</f>
        <v/>
      </c>
      <c r="H80" t="str">
        <f>IF(SUM('A2.1'!N93:R93)=5,'A2.1'!F93,"")</f>
        <v/>
      </c>
      <c r="I80" t="str">
        <f>IF(SUM('A2.1'!N93:R93)=5,'A2.1'!G93,"")</f>
        <v/>
      </c>
    </row>
    <row r="81" spans="1:9" x14ac:dyDescent="0.25">
      <c r="A81" t="str">
        <f>IF(SUM('A2.1'!N94:R94)=5,'Angaben KH-Standort'!$D$25,"")</f>
        <v/>
      </c>
      <c r="B81" t="str">
        <f>IF(SUM('A2.1'!N94:R94)=5,'Angaben KH-Standort'!$D$26,"")</f>
        <v/>
      </c>
      <c r="C81" t="str">
        <f>IF(SUM('A2.1'!N94:R94)=5,'Angaben KH-Standort'!$D$12,"")</f>
        <v/>
      </c>
      <c r="D81" t="str">
        <f>IF(SUM('A2.1'!N94:R94)=5,'A1'!$F$14,"")</f>
        <v/>
      </c>
      <c r="E81" t="str">
        <f>IF(SUM('A2.1'!N94:R94)=5,'A2.1'!C94,"")</f>
        <v/>
      </c>
      <c r="F81" t="str">
        <f>IF(SUM('A2.1'!N94:R94)=5,'A2.1'!D94,"")</f>
        <v/>
      </c>
      <c r="G81" t="str">
        <f>IF(SUM('A2.1'!N94:R94)=5,'A2.1'!E94,"")</f>
        <v/>
      </c>
      <c r="H81" t="str">
        <f>IF(SUM('A2.1'!N94:R94)=5,'A2.1'!F94,"")</f>
        <v/>
      </c>
      <c r="I81" t="str">
        <f>IF(SUM('A2.1'!N94:R94)=5,'A2.1'!G94,"")</f>
        <v/>
      </c>
    </row>
    <row r="82" spans="1:9" x14ac:dyDescent="0.25">
      <c r="A82" t="str">
        <f>IF(SUM('A2.1'!N95:R95)=5,'Angaben KH-Standort'!$D$25,"")</f>
        <v/>
      </c>
      <c r="B82" t="str">
        <f>IF(SUM('A2.1'!N95:R95)=5,'Angaben KH-Standort'!$D$26,"")</f>
        <v/>
      </c>
      <c r="C82" t="str">
        <f>IF(SUM('A2.1'!N95:R95)=5,'Angaben KH-Standort'!$D$12,"")</f>
        <v/>
      </c>
      <c r="D82" t="str">
        <f>IF(SUM('A2.1'!N95:R95)=5,'A1'!$F$14,"")</f>
        <v/>
      </c>
      <c r="E82" t="str">
        <f>IF(SUM('A2.1'!N95:R95)=5,'A2.1'!C95,"")</f>
        <v/>
      </c>
      <c r="F82" t="str">
        <f>IF(SUM('A2.1'!N95:R95)=5,'A2.1'!D95,"")</f>
        <v/>
      </c>
      <c r="G82" t="str">
        <f>IF(SUM('A2.1'!N95:R95)=5,'A2.1'!E95,"")</f>
        <v/>
      </c>
      <c r="H82" t="str">
        <f>IF(SUM('A2.1'!N95:R95)=5,'A2.1'!F95,"")</f>
        <v/>
      </c>
      <c r="I82" t="str">
        <f>IF(SUM('A2.1'!N95:R95)=5,'A2.1'!G95,"")</f>
        <v/>
      </c>
    </row>
    <row r="83" spans="1:9" x14ac:dyDescent="0.25">
      <c r="A83" t="str">
        <f>IF(SUM('A2.1'!N96:R96)=5,'Angaben KH-Standort'!$D$25,"")</f>
        <v/>
      </c>
      <c r="B83" t="str">
        <f>IF(SUM('A2.1'!N96:R96)=5,'Angaben KH-Standort'!$D$26,"")</f>
        <v/>
      </c>
      <c r="C83" t="str">
        <f>IF(SUM('A2.1'!N96:R96)=5,'Angaben KH-Standort'!$D$12,"")</f>
        <v/>
      </c>
      <c r="D83" t="str">
        <f>IF(SUM('A2.1'!N96:R96)=5,'A1'!$F$14,"")</f>
        <v/>
      </c>
      <c r="E83" t="str">
        <f>IF(SUM('A2.1'!N96:R96)=5,'A2.1'!C96,"")</f>
        <v/>
      </c>
      <c r="F83" t="str">
        <f>IF(SUM('A2.1'!N96:R96)=5,'A2.1'!D96,"")</f>
        <v/>
      </c>
      <c r="G83" t="str">
        <f>IF(SUM('A2.1'!N96:R96)=5,'A2.1'!E96,"")</f>
        <v/>
      </c>
      <c r="H83" t="str">
        <f>IF(SUM('A2.1'!N96:R96)=5,'A2.1'!F96,"")</f>
        <v/>
      </c>
      <c r="I83" t="str">
        <f>IF(SUM('A2.1'!N96:R96)=5,'A2.1'!G96,"")</f>
        <v/>
      </c>
    </row>
    <row r="84" spans="1:9" x14ac:dyDescent="0.25">
      <c r="A84" t="str">
        <f>IF(SUM('A2.1'!N97:R97)=5,'Angaben KH-Standort'!$D$25,"")</f>
        <v/>
      </c>
      <c r="B84" t="str">
        <f>IF(SUM('A2.1'!N97:R97)=5,'Angaben KH-Standort'!$D$26,"")</f>
        <v/>
      </c>
      <c r="C84" t="str">
        <f>IF(SUM('A2.1'!N97:R97)=5,'Angaben KH-Standort'!$D$12,"")</f>
        <v/>
      </c>
      <c r="D84" t="str">
        <f>IF(SUM('A2.1'!N97:R97)=5,'A1'!$F$14,"")</f>
        <v/>
      </c>
      <c r="E84" t="str">
        <f>IF(SUM('A2.1'!N97:R97)=5,'A2.1'!C97,"")</f>
        <v/>
      </c>
      <c r="F84" t="str">
        <f>IF(SUM('A2.1'!N97:R97)=5,'A2.1'!D97,"")</f>
        <v/>
      </c>
      <c r="G84" t="str">
        <f>IF(SUM('A2.1'!N97:R97)=5,'A2.1'!E97,"")</f>
        <v/>
      </c>
      <c r="H84" t="str">
        <f>IF(SUM('A2.1'!N97:R97)=5,'A2.1'!F97,"")</f>
        <v/>
      </c>
      <c r="I84" t="str">
        <f>IF(SUM('A2.1'!N97:R97)=5,'A2.1'!G97,"")</f>
        <v/>
      </c>
    </row>
    <row r="85" spans="1:9" x14ac:dyDescent="0.25">
      <c r="A85" t="str">
        <f>IF(SUM('A2.1'!N98:R98)=5,'Angaben KH-Standort'!$D$25,"")</f>
        <v/>
      </c>
      <c r="B85" t="str">
        <f>IF(SUM('A2.1'!N98:R98)=5,'Angaben KH-Standort'!$D$26,"")</f>
        <v/>
      </c>
      <c r="C85" t="str">
        <f>IF(SUM('A2.1'!N98:R98)=5,'Angaben KH-Standort'!$D$12,"")</f>
        <v/>
      </c>
      <c r="D85" t="str">
        <f>IF(SUM('A2.1'!N98:R98)=5,'A1'!$F$14,"")</f>
        <v/>
      </c>
      <c r="E85" t="str">
        <f>IF(SUM('A2.1'!N98:R98)=5,'A2.1'!C98,"")</f>
        <v/>
      </c>
      <c r="F85" t="str">
        <f>IF(SUM('A2.1'!N98:R98)=5,'A2.1'!D98,"")</f>
        <v/>
      </c>
      <c r="G85" t="str">
        <f>IF(SUM('A2.1'!N98:R98)=5,'A2.1'!E98,"")</f>
        <v/>
      </c>
      <c r="H85" t="str">
        <f>IF(SUM('A2.1'!N98:R98)=5,'A2.1'!F98,"")</f>
        <v/>
      </c>
      <c r="I85" t="str">
        <f>IF(SUM('A2.1'!N98:R98)=5,'A2.1'!G98,"")</f>
        <v/>
      </c>
    </row>
    <row r="86" spans="1:9" x14ac:dyDescent="0.25">
      <c r="A86" t="str">
        <f>IF(SUM('A2.1'!N99:R99)=5,'Angaben KH-Standort'!$D$25,"")</f>
        <v/>
      </c>
      <c r="B86" t="str">
        <f>IF(SUM('A2.1'!N99:R99)=5,'Angaben KH-Standort'!$D$26,"")</f>
        <v/>
      </c>
      <c r="C86" t="str">
        <f>IF(SUM('A2.1'!N99:R99)=5,'Angaben KH-Standort'!$D$12,"")</f>
        <v/>
      </c>
      <c r="D86" t="str">
        <f>IF(SUM('A2.1'!N99:R99)=5,'A1'!$F$14,"")</f>
        <v/>
      </c>
      <c r="E86" t="str">
        <f>IF(SUM('A2.1'!N99:R99)=5,'A2.1'!C99,"")</f>
        <v/>
      </c>
      <c r="F86" t="str">
        <f>IF(SUM('A2.1'!N99:R99)=5,'A2.1'!D99,"")</f>
        <v/>
      </c>
      <c r="G86" t="str">
        <f>IF(SUM('A2.1'!N99:R99)=5,'A2.1'!E99,"")</f>
        <v/>
      </c>
      <c r="H86" t="str">
        <f>IF(SUM('A2.1'!N99:R99)=5,'A2.1'!F99,"")</f>
        <v/>
      </c>
      <c r="I86" t="str">
        <f>IF(SUM('A2.1'!N99:R99)=5,'A2.1'!G99,"")</f>
        <v/>
      </c>
    </row>
    <row r="87" spans="1:9" x14ac:dyDescent="0.25">
      <c r="A87" t="str">
        <f>IF(SUM('A2.1'!N100:R100)=5,'Angaben KH-Standort'!$D$25,"")</f>
        <v/>
      </c>
      <c r="B87" t="str">
        <f>IF(SUM('A2.1'!N100:R100)=5,'Angaben KH-Standort'!$D$26,"")</f>
        <v/>
      </c>
      <c r="C87" t="str">
        <f>IF(SUM('A2.1'!N100:R100)=5,'Angaben KH-Standort'!$D$12,"")</f>
        <v/>
      </c>
      <c r="D87" t="str">
        <f>IF(SUM('A2.1'!N100:R100)=5,'A1'!$F$14,"")</f>
        <v/>
      </c>
      <c r="E87" t="str">
        <f>IF(SUM('A2.1'!N100:R100)=5,'A2.1'!C100,"")</f>
        <v/>
      </c>
      <c r="F87" t="str">
        <f>IF(SUM('A2.1'!N100:R100)=5,'A2.1'!D100,"")</f>
        <v/>
      </c>
      <c r="G87" t="str">
        <f>IF(SUM('A2.1'!N100:R100)=5,'A2.1'!E100,"")</f>
        <v/>
      </c>
      <c r="H87" t="str">
        <f>IF(SUM('A2.1'!N100:R100)=5,'A2.1'!F100,"")</f>
        <v/>
      </c>
      <c r="I87" t="str">
        <f>IF(SUM('A2.1'!N100:R100)=5,'A2.1'!G100,"")</f>
        <v/>
      </c>
    </row>
    <row r="88" spans="1:9" x14ac:dyDescent="0.25">
      <c r="A88" t="str">
        <f>IF(SUM('A2.1'!N101:R101)=5,'Angaben KH-Standort'!$D$25,"")</f>
        <v/>
      </c>
      <c r="B88" t="str">
        <f>IF(SUM('A2.1'!N101:R101)=5,'Angaben KH-Standort'!$D$26,"")</f>
        <v/>
      </c>
      <c r="C88" t="str">
        <f>IF(SUM('A2.1'!N101:R101)=5,'Angaben KH-Standort'!$D$12,"")</f>
        <v/>
      </c>
      <c r="D88" t="str">
        <f>IF(SUM('A2.1'!N101:R101)=5,'A1'!$F$14,"")</f>
        <v/>
      </c>
      <c r="E88" t="str">
        <f>IF(SUM('A2.1'!N101:R101)=5,'A2.1'!C101,"")</f>
        <v/>
      </c>
      <c r="F88" t="str">
        <f>IF(SUM('A2.1'!N101:R101)=5,'A2.1'!D101,"")</f>
        <v/>
      </c>
      <c r="G88" t="str">
        <f>IF(SUM('A2.1'!N101:R101)=5,'A2.1'!E101,"")</f>
        <v/>
      </c>
      <c r="H88" t="str">
        <f>IF(SUM('A2.1'!N101:R101)=5,'A2.1'!F101,"")</f>
        <v/>
      </c>
      <c r="I88" t="str">
        <f>IF(SUM('A2.1'!N101:R101)=5,'A2.1'!G101,"")</f>
        <v/>
      </c>
    </row>
    <row r="89" spans="1:9" x14ac:dyDescent="0.25">
      <c r="A89" t="str">
        <f>IF(SUM('A2.1'!N102:R102)=5,'Angaben KH-Standort'!$D$25,"")</f>
        <v/>
      </c>
      <c r="B89" t="str">
        <f>IF(SUM('A2.1'!N102:R102)=5,'Angaben KH-Standort'!$D$26,"")</f>
        <v/>
      </c>
      <c r="C89" t="str">
        <f>IF(SUM('A2.1'!N102:R102)=5,'Angaben KH-Standort'!$D$12,"")</f>
        <v/>
      </c>
      <c r="D89" t="str">
        <f>IF(SUM('A2.1'!N102:R102)=5,'A1'!$F$14,"")</f>
        <v/>
      </c>
      <c r="E89" t="str">
        <f>IF(SUM('A2.1'!N102:R102)=5,'A2.1'!C102,"")</f>
        <v/>
      </c>
      <c r="F89" t="str">
        <f>IF(SUM('A2.1'!N102:R102)=5,'A2.1'!D102,"")</f>
        <v/>
      </c>
      <c r="G89" t="str">
        <f>IF(SUM('A2.1'!N102:R102)=5,'A2.1'!E102,"")</f>
        <v/>
      </c>
      <c r="H89" t="str">
        <f>IF(SUM('A2.1'!N102:R102)=5,'A2.1'!F102,"")</f>
        <v/>
      </c>
      <c r="I89" t="str">
        <f>IF(SUM('A2.1'!N102:R102)=5,'A2.1'!G102,"")</f>
        <v/>
      </c>
    </row>
    <row r="90" spans="1:9" x14ac:dyDescent="0.25">
      <c r="A90" t="str">
        <f>IF(SUM('A2.1'!N103:R103)=5,'Angaben KH-Standort'!$D$25,"")</f>
        <v/>
      </c>
      <c r="B90" t="str">
        <f>IF(SUM('A2.1'!N103:R103)=5,'Angaben KH-Standort'!$D$26,"")</f>
        <v/>
      </c>
      <c r="C90" t="str">
        <f>IF(SUM('A2.1'!N103:R103)=5,'Angaben KH-Standort'!$D$12,"")</f>
        <v/>
      </c>
      <c r="D90" t="str">
        <f>IF(SUM('A2.1'!N103:R103)=5,'A1'!$F$14,"")</f>
        <v/>
      </c>
      <c r="E90" t="str">
        <f>IF(SUM('A2.1'!N103:R103)=5,'A2.1'!C103,"")</f>
        <v/>
      </c>
      <c r="F90" t="str">
        <f>IF(SUM('A2.1'!N103:R103)=5,'A2.1'!D103,"")</f>
        <v/>
      </c>
      <c r="G90" t="str">
        <f>IF(SUM('A2.1'!N103:R103)=5,'A2.1'!E103,"")</f>
        <v/>
      </c>
      <c r="H90" t="str">
        <f>IF(SUM('A2.1'!N103:R103)=5,'A2.1'!F103,"")</f>
        <v/>
      </c>
      <c r="I90" t="str">
        <f>IF(SUM('A2.1'!N103:R103)=5,'A2.1'!G103,"")</f>
        <v/>
      </c>
    </row>
    <row r="91" spans="1:9" x14ac:dyDescent="0.25">
      <c r="A91" t="str">
        <f>IF(SUM('A2.1'!N104:R104)=5,'Angaben KH-Standort'!$D$25,"")</f>
        <v/>
      </c>
      <c r="B91" t="str">
        <f>IF(SUM('A2.1'!N104:R104)=5,'Angaben KH-Standort'!$D$26,"")</f>
        <v/>
      </c>
      <c r="C91" t="str">
        <f>IF(SUM('A2.1'!N104:R104)=5,'Angaben KH-Standort'!$D$12,"")</f>
        <v/>
      </c>
      <c r="D91" t="str">
        <f>IF(SUM('A2.1'!N104:R104)=5,'A1'!$F$14,"")</f>
        <v/>
      </c>
      <c r="E91" t="str">
        <f>IF(SUM('A2.1'!N104:R104)=5,'A2.1'!C104,"")</f>
        <v/>
      </c>
      <c r="F91" t="str">
        <f>IF(SUM('A2.1'!N104:R104)=5,'A2.1'!D104,"")</f>
        <v/>
      </c>
      <c r="G91" t="str">
        <f>IF(SUM('A2.1'!N104:R104)=5,'A2.1'!E104,"")</f>
        <v/>
      </c>
      <c r="H91" t="str">
        <f>IF(SUM('A2.1'!N104:R104)=5,'A2.1'!F104,"")</f>
        <v/>
      </c>
      <c r="I91" t="str">
        <f>IF(SUM('A2.1'!N104:R104)=5,'A2.1'!G104,"")</f>
        <v/>
      </c>
    </row>
    <row r="92" spans="1:9" x14ac:dyDescent="0.25">
      <c r="A92" t="str">
        <f>IF(SUM('A2.1'!N105:R105)=5,'Angaben KH-Standort'!$D$25,"")</f>
        <v/>
      </c>
      <c r="B92" t="str">
        <f>IF(SUM('A2.1'!N105:R105)=5,'Angaben KH-Standort'!$D$26,"")</f>
        <v/>
      </c>
      <c r="C92" t="str">
        <f>IF(SUM('A2.1'!N105:R105)=5,'Angaben KH-Standort'!$D$12,"")</f>
        <v/>
      </c>
      <c r="D92" t="str">
        <f>IF(SUM('A2.1'!N105:R105)=5,'A1'!$F$14,"")</f>
        <v/>
      </c>
      <c r="E92" t="str">
        <f>IF(SUM('A2.1'!N105:R105)=5,'A2.1'!C105,"")</f>
        <v/>
      </c>
      <c r="F92" t="str">
        <f>IF(SUM('A2.1'!N105:R105)=5,'A2.1'!D105,"")</f>
        <v/>
      </c>
      <c r="G92" t="str">
        <f>IF(SUM('A2.1'!N105:R105)=5,'A2.1'!E105,"")</f>
        <v/>
      </c>
      <c r="H92" t="str">
        <f>IF(SUM('A2.1'!N105:R105)=5,'A2.1'!F105,"")</f>
        <v/>
      </c>
      <c r="I92" t="str">
        <f>IF(SUM('A2.1'!N105:R105)=5,'A2.1'!G105,"")</f>
        <v/>
      </c>
    </row>
    <row r="93" spans="1:9" x14ac:dyDescent="0.25">
      <c r="A93" t="str">
        <f>IF(SUM('A2.1'!N106:R106)=5,'Angaben KH-Standort'!$D$25,"")</f>
        <v/>
      </c>
      <c r="B93" t="str">
        <f>IF(SUM('A2.1'!N106:R106)=5,'Angaben KH-Standort'!$D$26,"")</f>
        <v/>
      </c>
      <c r="C93" t="str">
        <f>IF(SUM('A2.1'!N106:R106)=5,'Angaben KH-Standort'!$D$12,"")</f>
        <v/>
      </c>
      <c r="D93" t="str">
        <f>IF(SUM('A2.1'!N106:R106)=5,'A1'!$F$14,"")</f>
        <v/>
      </c>
      <c r="E93" t="str">
        <f>IF(SUM('A2.1'!N106:R106)=5,'A2.1'!C106,"")</f>
        <v/>
      </c>
      <c r="F93" t="str">
        <f>IF(SUM('A2.1'!N106:R106)=5,'A2.1'!D106,"")</f>
        <v/>
      </c>
      <c r="G93" t="str">
        <f>IF(SUM('A2.1'!N106:R106)=5,'A2.1'!E106,"")</f>
        <v/>
      </c>
      <c r="H93" t="str">
        <f>IF(SUM('A2.1'!N106:R106)=5,'A2.1'!F106,"")</f>
        <v/>
      </c>
      <c r="I93" t="str">
        <f>IF(SUM('A2.1'!N106:R106)=5,'A2.1'!G106,"")</f>
        <v/>
      </c>
    </row>
    <row r="94" spans="1:9" x14ac:dyDescent="0.25">
      <c r="A94" t="str">
        <f>IF(SUM('A2.1'!N107:R107)=5,'Angaben KH-Standort'!$D$25,"")</f>
        <v/>
      </c>
      <c r="B94" t="str">
        <f>IF(SUM('A2.1'!N107:R107)=5,'Angaben KH-Standort'!$D$26,"")</f>
        <v/>
      </c>
      <c r="C94" t="str">
        <f>IF(SUM('A2.1'!N107:R107)=5,'Angaben KH-Standort'!$D$12,"")</f>
        <v/>
      </c>
      <c r="D94" t="str">
        <f>IF(SUM('A2.1'!N107:R107)=5,'A1'!$F$14,"")</f>
        <v/>
      </c>
      <c r="E94" t="str">
        <f>IF(SUM('A2.1'!N107:R107)=5,'A2.1'!C107,"")</f>
        <v/>
      </c>
      <c r="F94" t="str">
        <f>IF(SUM('A2.1'!N107:R107)=5,'A2.1'!D107,"")</f>
        <v/>
      </c>
      <c r="G94" t="str">
        <f>IF(SUM('A2.1'!N107:R107)=5,'A2.1'!E107,"")</f>
        <v/>
      </c>
      <c r="H94" t="str">
        <f>IF(SUM('A2.1'!N107:R107)=5,'A2.1'!F107,"")</f>
        <v/>
      </c>
      <c r="I94" t="str">
        <f>IF(SUM('A2.1'!N107:R107)=5,'A2.1'!G107,"")</f>
        <v/>
      </c>
    </row>
    <row r="95" spans="1:9" x14ac:dyDescent="0.25">
      <c r="A95" t="str">
        <f>IF(SUM('A2.1'!N108:R108)=5,'Angaben KH-Standort'!$D$25,"")</f>
        <v/>
      </c>
      <c r="B95" t="str">
        <f>IF(SUM('A2.1'!N108:R108)=5,'Angaben KH-Standort'!$D$26,"")</f>
        <v/>
      </c>
      <c r="C95" t="str">
        <f>IF(SUM('A2.1'!N108:R108)=5,'Angaben KH-Standort'!$D$12,"")</f>
        <v/>
      </c>
      <c r="D95" t="str">
        <f>IF(SUM('A2.1'!N108:R108)=5,'A1'!$F$14,"")</f>
        <v/>
      </c>
      <c r="E95" t="str">
        <f>IF(SUM('A2.1'!N108:R108)=5,'A2.1'!C108,"")</f>
        <v/>
      </c>
      <c r="F95" t="str">
        <f>IF(SUM('A2.1'!N108:R108)=5,'A2.1'!D108,"")</f>
        <v/>
      </c>
      <c r="G95" t="str">
        <f>IF(SUM('A2.1'!N108:R108)=5,'A2.1'!E108,"")</f>
        <v/>
      </c>
      <c r="H95" t="str">
        <f>IF(SUM('A2.1'!N108:R108)=5,'A2.1'!F108,"")</f>
        <v/>
      </c>
      <c r="I95" t="str">
        <f>IF(SUM('A2.1'!N108:R108)=5,'A2.1'!G108,"")</f>
        <v/>
      </c>
    </row>
    <row r="96" spans="1:9" x14ac:dyDescent="0.25">
      <c r="A96" t="str">
        <f>IF(SUM('A2.1'!N109:R109)=5,'Angaben KH-Standort'!$D$25,"")</f>
        <v/>
      </c>
      <c r="B96" t="str">
        <f>IF(SUM('A2.1'!N109:R109)=5,'Angaben KH-Standort'!$D$26,"")</f>
        <v/>
      </c>
      <c r="C96" t="str">
        <f>IF(SUM('A2.1'!N109:R109)=5,'Angaben KH-Standort'!$D$12,"")</f>
        <v/>
      </c>
      <c r="D96" t="str">
        <f>IF(SUM('A2.1'!N109:R109)=5,'A1'!$F$14,"")</f>
        <v/>
      </c>
      <c r="E96" t="str">
        <f>IF(SUM('A2.1'!N109:R109)=5,'A2.1'!C109,"")</f>
        <v/>
      </c>
      <c r="F96" t="str">
        <f>IF(SUM('A2.1'!N109:R109)=5,'A2.1'!D109,"")</f>
        <v/>
      </c>
      <c r="G96" t="str">
        <f>IF(SUM('A2.1'!N109:R109)=5,'A2.1'!E109,"")</f>
        <v/>
      </c>
      <c r="H96" t="str">
        <f>IF(SUM('A2.1'!N109:R109)=5,'A2.1'!F109,"")</f>
        <v/>
      </c>
      <c r="I96" t="str">
        <f>IF(SUM('A2.1'!N109:R109)=5,'A2.1'!G109,"")</f>
        <v/>
      </c>
    </row>
    <row r="97" spans="1:9" x14ac:dyDescent="0.25">
      <c r="A97" t="str">
        <f>IF(SUM('A2.1'!N110:R110)=5,'Angaben KH-Standort'!$D$25,"")</f>
        <v/>
      </c>
      <c r="B97" t="str">
        <f>IF(SUM('A2.1'!N110:R110)=5,'Angaben KH-Standort'!$D$26,"")</f>
        <v/>
      </c>
      <c r="C97" t="str">
        <f>IF(SUM('A2.1'!N110:R110)=5,'Angaben KH-Standort'!$D$12,"")</f>
        <v/>
      </c>
      <c r="D97" t="str">
        <f>IF(SUM('A2.1'!N110:R110)=5,'A1'!$F$14,"")</f>
        <v/>
      </c>
      <c r="E97" t="str">
        <f>IF(SUM('A2.1'!N110:R110)=5,'A2.1'!C110,"")</f>
        <v/>
      </c>
      <c r="F97" t="str">
        <f>IF(SUM('A2.1'!N110:R110)=5,'A2.1'!D110,"")</f>
        <v/>
      </c>
      <c r="G97" t="str">
        <f>IF(SUM('A2.1'!N110:R110)=5,'A2.1'!E110,"")</f>
        <v/>
      </c>
      <c r="H97" t="str">
        <f>IF(SUM('A2.1'!N110:R110)=5,'A2.1'!F110,"")</f>
        <v/>
      </c>
      <c r="I97" t="str">
        <f>IF(SUM('A2.1'!N110:R110)=5,'A2.1'!G110,"")</f>
        <v/>
      </c>
    </row>
    <row r="98" spans="1:9" x14ac:dyDescent="0.25">
      <c r="A98" t="str">
        <f>IF(SUM('A2.1'!N111:R111)=5,'Angaben KH-Standort'!$D$25,"")</f>
        <v/>
      </c>
      <c r="B98" t="str">
        <f>IF(SUM('A2.1'!N111:R111)=5,'Angaben KH-Standort'!$D$26,"")</f>
        <v/>
      </c>
      <c r="C98" t="str">
        <f>IF(SUM('A2.1'!N111:R111)=5,'Angaben KH-Standort'!$D$12,"")</f>
        <v/>
      </c>
      <c r="D98" t="str">
        <f>IF(SUM('A2.1'!N111:R111)=5,'A1'!$F$14,"")</f>
        <v/>
      </c>
      <c r="E98" t="str">
        <f>IF(SUM('A2.1'!N111:R111)=5,'A2.1'!C111,"")</f>
        <v/>
      </c>
      <c r="F98" t="str">
        <f>IF(SUM('A2.1'!N111:R111)=5,'A2.1'!D111,"")</f>
        <v/>
      </c>
      <c r="G98" t="str">
        <f>IF(SUM('A2.1'!N111:R111)=5,'A2.1'!E111,"")</f>
        <v/>
      </c>
      <c r="H98" t="str">
        <f>IF(SUM('A2.1'!N111:R111)=5,'A2.1'!F111,"")</f>
        <v/>
      </c>
      <c r="I98" t="str">
        <f>IF(SUM('A2.1'!N111:R111)=5,'A2.1'!G111,"")</f>
        <v/>
      </c>
    </row>
    <row r="99" spans="1:9" x14ac:dyDescent="0.25">
      <c r="A99" t="str">
        <f>IF(SUM('A2.1'!N112:R112)=5,'Angaben KH-Standort'!$D$25,"")</f>
        <v/>
      </c>
      <c r="B99" t="str">
        <f>IF(SUM('A2.1'!N112:R112)=5,'Angaben KH-Standort'!$D$26,"")</f>
        <v/>
      </c>
      <c r="C99" t="str">
        <f>IF(SUM('A2.1'!N112:R112)=5,'Angaben KH-Standort'!$D$12,"")</f>
        <v/>
      </c>
      <c r="D99" t="str">
        <f>IF(SUM('A2.1'!N112:R112)=5,'A1'!$F$14,"")</f>
        <v/>
      </c>
      <c r="E99" t="str">
        <f>IF(SUM('A2.1'!N112:R112)=5,'A2.1'!C112,"")</f>
        <v/>
      </c>
      <c r="F99" t="str">
        <f>IF(SUM('A2.1'!N112:R112)=5,'A2.1'!D112,"")</f>
        <v/>
      </c>
      <c r="G99" t="str">
        <f>IF(SUM('A2.1'!N112:R112)=5,'A2.1'!E112,"")</f>
        <v/>
      </c>
      <c r="H99" t="str">
        <f>IF(SUM('A2.1'!N112:R112)=5,'A2.1'!F112,"")</f>
        <v/>
      </c>
      <c r="I99" t="str">
        <f>IF(SUM('A2.1'!N112:R112)=5,'A2.1'!G112,"")</f>
        <v/>
      </c>
    </row>
    <row r="100" spans="1:9" x14ac:dyDescent="0.25">
      <c r="A100" t="str">
        <f>IF(SUM('A2.1'!N113:R113)=5,'Angaben KH-Standort'!$D$25,"")</f>
        <v/>
      </c>
      <c r="B100" t="str">
        <f>IF(SUM('A2.1'!N113:R113)=5,'Angaben KH-Standort'!$D$26,"")</f>
        <v/>
      </c>
      <c r="C100" t="str">
        <f>IF(SUM('A2.1'!N113:R113)=5,'Angaben KH-Standort'!$D$12,"")</f>
        <v/>
      </c>
      <c r="D100" t="str">
        <f>IF(SUM('A2.1'!N113:R113)=5,'A1'!$F$14,"")</f>
        <v/>
      </c>
      <c r="E100" t="str">
        <f>IF(SUM('A2.1'!N113:R113)=5,'A2.1'!C113,"")</f>
        <v/>
      </c>
      <c r="F100" t="str">
        <f>IF(SUM('A2.1'!N113:R113)=5,'A2.1'!D113,"")</f>
        <v/>
      </c>
      <c r="G100" t="str">
        <f>IF(SUM('A2.1'!N113:R113)=5,'A2.1'!E113,"")</f>
        <v/>
      </c>
      <c r="H100" t="str">
        <f>IF(SUM('A2.1'!N113:R113)=5,'A2.1'!F113,"")</f>
        <v/>
      </c>
      <c r="I100" t="str">
        <f>IF(SUM('A2.1'!N113:R113)=5,'A2.1'!G113,"")</f>
        <v/>
      </c>
    </row>
    <row r="101" spans="1:9" x14ac:dyDescent="0.25">
      <c r="A101" t="str">
        <f>IF(SUM('A2.1'!N114:R114)=5,'Angaben KH-Standort'!$D$25,"")</f>
        <v/>
      </c>
      <c r="B101" t="str">
        <f>IF(SUM('A2.1'!N114:R114)=5,'Angaben KH-Standort'!$D$26,"")</f>
        <v/>
      </c>
      <c r="C101" t="str">
        <f>IF(SUM('A2.1'!N114:R114)=5,'Angaben KH-Standort'!$D$12,"")</f>
        <v/>
      </c>
      <c r="D101" t="str">
        <f>IF(SUM('A2.1'!N114:R114)=5,'A1'!$F$14,"")</f>
        <v/>
      </c>
      <c r="E101" t="str">
        <f>IF(SUM('A2.1'!N114:R114)=5,'A2.1'!C114,"")</f>
        <v/>
      </c>
      <c r="F101" t="str">
        <f>IF(SUM('A2.1'!N114:R114)=5,'A2.1'!D114,"")</f>
        <v/>
      </c>
      <c r="G101" t="str">
        <f>IF(SUM('A2.1'!N114:R114)=5,'A2.1'!E114,"")</f>
        <v/>
      </c>
      <c r="H101" t="str">
        <f>IF(SUM('A2.1'!N114:R114)=5,'A2.1'!F114,"")</f>
        <v/>
      </c>
      <c r="I101" t="str">
        <f>IF(SUM('A2.1'!N114:R114)=5,'A2.1'!G114,"")</f>
        <v/>
      </c>
    </row>
    <row r="102" spans="1:9" x14ac:dyDescent="0.25">
      <c r="A102" t="str">
        <f>IF(SUM('A2.1'!N115:R115)=5,'Angaben KH-Standort'!$D$25,"")</f>
        <v/>
      </c>
      <c r="B102" t="str">
        <f>IF(SUM('A2.1'!N115:R115)=5,'Angaben KH-Standort'!$D$26,"")</f>
        <v/>
      </c>
      <c r="C102" t="str">
        <f>IF(SUM('A2.1'!N115:R115)=5,'Angaben KH-Standort'!$D$12,"")</f>
        <v/>
      </c>
      <c r="D102" t="str">
        <f>IF(SUM('A2.1'!N115:R115)=5,'A1'!$F$14,"")</f>
        <v/>
      </c>
      <c r="E102" t="str">
        <f>IF(SUM('A2.1'!N115:R115)=5,'A2.1'!C115,"")</f>
        <v/>
      </c>
      <c r="F102" t="str">
        <f>IF(SUM('A2.1'!N115:R115)=5,'A2.1'!D115,"")</f>
        <v/>
      </c>
      <c r="G102" t="str">
        <f>IF(SUM('A2.1'!N115:R115)=5,'A2.1'!E115,"")</f>
        <v/>
      </c>
      <c r="H102" t="str">
        <f>IF(SUM('A2.1'!N115:R115)=5,'A2.1'!F115,"")</f>
        <v/>
      </c>
      <c r="I102" t="str">
        <f>IF(SUM('A2.1'!N115:R115)=5,'A2.1'!G115,"")</f>
        <v/>
      </c>
    </row>
    <row r="103" spans="1:9" x14ac:dyDescent="0.25">
      <c r="A103" t="str">
        <f>IF(SUM('A2.1'!N116:R116)=5,'Angaben KH-Standort'!$D$25,"")</f>
        <v/>
      </c>
      <c r="B103" t="str">
        <f>IF(SUM('A2.1'!N116:R116)=5,'Angaben KH-Standort'!$D$26,"")</f>
        <v/>
      </c>
      <c r="C103" t="str">
        <f>IF(SUM('A2.1'!N116:R116)=5,'Angaben KH-Standort'!$D$12,"")</f>
        <v/>
      </c>
      <c r="D103" t="str">
        <f>IF(SUM('A2.1'!N116:R116)=5,'A1'!$F$14,"")</f>
        <v/>
      </c>
      <c r="E103" t="str">
        <f>IF(SUM('A2.1'!N116:R116)=5,'A2.1'!C116,"")</f>
        <v/>
      </c>
      <c r="F103" t="str">
        <f>IF(SUM('A2.1'!N116:R116)=5,'A2.1'!D116,"")</f>
        <v/>
      </c>
      <c r="G103" t="str">
        <f>IF(SUM('A2.1'!N116:R116)=5,'A2.1'!E116,"")</f>
        <v/>
      </c>
      <c r="H103" t="str">
        <f>IF(SUM('A2.1'!N116:R116)=5,'A2.1'!F116,"")</f>
        <v/>
      </c>
      <c r="I103" t="str">
        <f>IF(SUM('A2.1'!N116:R116)=5,'A2.1'!G116,"")</f>
        <v/>
      </c>
    </row>
    <row r="104" spans="1:9" x14ac:dyDescent="0.25">
      <c r="A104" t="str">
        <f>IF(SUM('A2.1'!N117:R117)=5,'Angaben KH-Standort'!$D$25,"")</f>
        <v/>
      </c>
      <c r="B104" t="str">
        <f>IF(SUM('A2.1'!N117:R117)=5,'Angaben KH-Standort'!$D$26,"")</f>
        <v/>
      </c>
      <c r="C104" t="str">
        <f>IF(SUM('A2.1'!N117:R117)=5,'Angaben KH-Standort'!$D$12,"")</f>
        <v/>
      </c>
      <c r="D104" t="str">
        <f>IF(SUM('A2.1'!N117:R117)=5,'A1'!$F$14,"")</f>
        <v/>
      </c>
      <c r="E104" t="str">
        <f>IF(SUM('A2.1'!N117:R117)=5,'A2.1'!C117,"")</f>
        <v/>
      </c>
      <c r="F104" t="str">
        <f>IF(SUM('A2.1'!N117:R117)=5,'A2.1'!D117,"")</f>
        <v/>
      </c>
      <c r="G104" t="str">
        <f>IF(SUM('A2.1'!N117:R117)=5,'A2.1'!E117,"")</f>
        <v/>
      </c>
      <c r="H104" t="str">
        <f>IF(SUM('A2.1'!N117:R117)=5,'A2.1'!F117,"")</f>
        <v/>
      </c>
      <c r="I104" t="str">
        <f>IF(SUM('A2.1'!N117:R117)=5,'A2.1'!G117,"")</f>
        <v/>
      </c>
    </row>
    <row r="105" spans="1:9" x14ac:dyDescent="0.25">
      <c r="A105" t="str">
        <f>IF(SUM('A2.1'!N118:R118)=5,'Angaben KH-Standort'!$D$25,"")</f>
        <v/>
      </c>
      <c r="B105" t="str">
        <f>IF(SUM('A2.1'!N118:R118)=5,'Angaben KH-Standort'!$D$26,"")</f>
        <v/>
      </c>
      <c r="C105" t="str">
        <f>IF(SUM('A2.1'!N118:R118)=5,'Angaben KH-Standort'!$D$12,"")</f>
        <v/>
      </c>
      <c r="D105" t="str">
        <f>IF(SUM('A2.1'!N118:R118)=5,'A1'!$F$14,"")</f>
        <v/>
      </c>
      <c r="E105" t="str">
        <f>IF(SUM('A2.1'!N118:R118)=5,'A2.1'!C118,"")</f>
        <v/>
      </c>
      <c r="F105" t="str">
        <f>IF(SUM('A2.1'!N118:R118)=5,'A2.1'!D118,"")</f>
        <v/>
      </c>
      <c r="G105" t="str">
        <f>IF(SUM('A2.1'!N118:R118)=5,'A2.1'!E118,"")</f>
        <v/>
      </c>
      <c r="H105" t="str">
        <f>IF(SUM('A2.1'!N118:R118)=5,'A2.1'!F118,"")</f>
        <v/>
      </c>
      <c r="I105" t="str">
        <f>IF(SUM('A2.1'!N118:R118)=5,'A2.1'!G118,"")</f>
        <v/>
      </c>
    </row>
    <row r="106" spans="1:9" x14ac:dyDescent="0.25">
      <c r="A106" t="str">
        <f>IF(SUM('A2.1'!N119:R119)=5,'Angaben KH-Standort'!$D$25,"")</f>
        <v/>
      </c>
      <c r="B106" t="str">
        <f>IF(SUM('A2.1'!N119:R119)=5,'Angaben KH-Standort'!$D$26,"")</f>
        <v/>
      </c>
      <c r="C106" t="str">
        <f>IF(SUM('A2.1'!N119:R119)=5,'Angaben KH-Standort'!$D$12,"")</f>
        <v/>
      </c>
      <c r="D106" t="str">
        <f>IF(SUM('A2.1'!N119:R119)=5,'A1'!$F$14,"")</f>
        <v/>
      </c>
      <c r="E106" t="str">
        <f>IF(SUM('A2.1'!N119:R119)=5,'A2.1'!C119,"")</f>
        <v/>
      </c>
      <c r="F106" t="str">
        <f>IF(SUM('A2.1'!N119:R119)=5,'A2.1'!D119,"")</f>
        <v/>
      </c>
      <c r="G106" t="str">
        <f>IF(SUM('A2.1'!N119:R119)=5,'A2.1'!E119,"")</f>
        <v/>
      </c>
      <c r="H106" t="str">
        <f>IF(SUM('A2.1'!N119:R119)=5,'A2.1'!F119,"")</f>
        <v/>
      </c>
      <c r="I106" t="str">
        <f>IF(SUM('A2.1'!N119:R119)=5,'A2.1'!G119,"")</f>
        <v/>
      </c>
    </row>
    <row r="107" spans="1:9" x14ac:dyDescent="0.25">
      <c r="A107" t="str">
        <f>IF(SUM('A2.1'!N120:R120)=5,'Angaben KH-Standort'!$D$25,"")</f>
        <v/>
      </c>
      <c r="B107" t="str">
        <f>IF(SUM('A2.1'!N120:R120)=5,'Angaben KH-Standort'!$D$26,"")</f>
        <v/>
      </c>
      <c r="C107" t="str">
        <f>IF(SUM('A2.1'!N120:R120)=5,'Angaben KH-Standort'!$D$12,"")</f>
        <v/>
      </c>
      <c r="D107" t="str">
        <f>IF(SUM('A2.1'!N120:R120)=5,'A1'!$F$14,"")</f>
        <v/>
      </c>
      <c r="E107" t="str">
        <f>IF(SUM('A2.1'!N120:R120)=5,'A2.1'!C120,"")</f>
        <v/>
      </c>
      <c r="F107" t="str">
        <f>IF(SUM('A2.1'!N120:R120)=5,'A2.1'!D120,"")</f>
        <v/>
      </c>
      <c r="G107" t="str">
        <f>IF(SUM('A2.1'!N120:R120)=5,'A2.1'!E120,"")</f>
        <v/>
      </c>
      <c r="H107" t="str">
        <f>IF(SUM('A2.1'!N120:R120)=5,'A2.1'!F120,"")</f>
        <v/>
      </c>
      <c r="I107" t="str">
        <f>IF(SUM('A2.1'!N120:R120)=5,'A2.1'!G120,"")</f>
        <v/>
      </c>
    </row>
    <row r="108" spans="1:9" x14ac:dyDescent="0.25">
      <c r="A108" t="str">
        <f>IF(SUM('A2.1'!N121:R121)=5,'Angaben KH-Standort'!$D$25,"")</f>
        <v/>
      </c>
      <c r="B108" t="str">
        <f>IF(SUM('A2.1'!N121:R121)=5,'Angaben KH-Standort'!$D$26,"")</f>
        <v/>
      </c>
      <c r="C108" t="str">
        <f>IF(SUM('A2.1'!N121:R121)=5,'Angaben KH-Standort'!$D$12,"")</f>
        <v/>
      </c>
      <c r="D108" t="str">
        <f>IF(SUM('A2.1'!N121:R121)=5,'A1'!$F$14,"")</f>
        <v/>
      </c>
      <c r="E108" t="str">
        <f>IF(SUM('A2.1'!N121:R121)=5,'A2.1'!C121,"")</f>
        <v/>
      </c>
      <c r="F108" t="str">
        <f>IF(SUM('A2.1'!N121:R121)=5,'A2.1'!D121,"")</f>
        <v/>
      </c>
      <c r="G108" t="str">
        <f>IF(SUM('A2.1'!N121:R121)=5,'A2.1'!E121,"")</f>
        <v/>
      </c>
      <c r="H108" t="str">
        <f>IF(SUM('A2.1'!N121:R121)=5,'A2.1'!F121,"")</f>
        <v/>
      </c>
      <c r="I108" t="str">
        <f>IF(SUM('A2.1'!N121:R121)=5,'A2.1'!G121,"")</f>
        <v/>
      </c>
    </row>
    <row r="109" spans="1:9" x14ac:dyDescent="0.25">
      <c r="A109" t="str">
        <f>IF(SUM('A2.1'!N122:R122)=5,'Angaben KH-Standort'!$D$25,"")</f>
        <v/>
      </c>
      <c r="B109" t="str">
        <f>IF(SUM('A2.1'!N122:R122)=5,'Angaben KH-Standort'!$D$26,"")</f>
        <v/>
      </c>
      <c r="C109" t="str">
        <f>IF(SUM('A2.1'!N122:R122)=5,'Angaben KH-Standort'!$D$12,"")</f>
        <v/>
      </c>
      <c r="D109" t="str">
        <f>IF(SUM('A2.1'!N122:R122)=5,'A1'!$F$14,"")</f>
        <v/>
      </c>
      <c r="E109" t="str">
        <f>IF(SUM('A2.1'!N122:R122)=5,'A2.1'!C122,"")</f>
        <v/>
      </c>
      <c r="F109" t="str">
        <f>IF(SUM('A2.1'!N122:R122)=5,'A2.1'!D122,"")</f>
        <v/>
      </c>
      <c r="G109" t="str">
        <f>IF(SUM('A2.1'!N122:R122)=5,'A2.1'!E122,"")</f>
        <v/>
      </c>
      <c r="H109" t="str">
        <f>IF(SUM('A2.1'!N122:R122)=5,'A2.1'!F122,"")</f>
        <v/>
      </c>
      <c r="I109" t="str">
        <f>IF(SUM('A2.1'!N122:R122)=5,'A2.1'!G122,"")</f>
        <v/>
      </c>
    </row>
    <row r="110" spans="1:9" x14ac:dyDescent="0.25">
      <c r="A110" t="str">
        <f>IF(SUM('A2.1'!N123:R123)=5,'Angaben KH-Standort'!$D$25,"")</f>
        <v/>
      </c>
      <c r="B110" t="str">
        <f>IF(SUM('A2.1'!N123:R123)=5,'Angaben KH-Standort'!$D$26,"")</f>
        <v/>
      </c>
      <c r="C110" t="str">
        <f>IF(SUM('A2.1'!N123:R123)=5,'Angaben KH-Standort'!$D$12,"")</f>
        <v/>
      </c>
      <c r="D110" t="str">
        <f>IF(SUM('A2.1'!N123:R123)=5,'A1'!$F$14,"")</f>
        <v/>
      </c>
      <c r="E110" t="str">
        <f>IF(SUM('A2.1'!N123:R123)=5,'A2.1'!C123,"")</f>
        <v/>
      </c>
      <c r="F110" t="str">
        <f>IF(SUM('A2.1'!N123:R123)=5,'A2.1'!D123,"")</f>
        <v/>
      </c>
      <c r="G110" t="str">
        <f>IF(SUM('A2.1'!N123:R123)=5,'A2.1'!E123,"")</f>
        <v/>
      </c>
      <c r="H110" t="str">
        <f>IF(SUM('A2.1'!N123:R123)=5,'A2.1'!F123,"")</f>
        <v/>
      </c>
      <c r="I110" t="str">
        <f>IF(SUM('A2.1'!N123:R123)=5,'A2.1'!G123,"")</f>
        <v/>
      </c>
    </row>
    <row r="111" spans="1:9" x14ac:dyDescent="0.25">
      <c r="A111" t="str">
        <f>IF(SUM('A2.1'!N124:R124)=5,'Angaben KH-Standort'!$D$25,"")</f>
        <v/>
      </c>
      <c r="B111" t="str">
        <f>IF(SUM('A2.1'!N124:R124)=5,'Angaben KH-Standort'!$D$26,"")</f>
        <v/>
      </c>
      <c r="C111" t="str">
        <f>IF(SUM('A2.1'!N124:R124)=5,'Angaben KH-Standort'!$D$12,"")</f>
        <v/>
      </c>
      <c r="D111" t="str">
        <f>IF(SUM('A2.1'!N124:R124)=5,'A1'!$F$14,"")</f>
        <v/>
      </c>
      <c r="E111" t="str">
        <f>IF(SUM('A2.1'!N124:R124)=5,'A2.1'!C124,"")</f>
        <v/>
      </c>
      <c r="F111" t="str">
        <f>IF(SUM('A2.1'!N124:R124)=5,'A2.1'!D124,"")</f>
        <v/>
      </c>
      <c r="G111" t="str">
        <f>IF(SUM('A2.1'!N124:R124)=5,'A2.1'!E124,"")</f>
        <v/>
      </c>
      <c r="H111" t="str">
        <f>IF(SUM('A2.1'!N124:R124)=5,'A2.1'!F124,"")</f>
        <v/>
      </c>
      <c r="I111" t="str">
        <f>IF(SUM('A2.1'!N124:R124)=5,'A2.1'!G124,"")</f>
        <v/>
      </c>
    </row>
    <row r="112" spans="1:9" x14ac:dyDescent="0.25">
      <c r="A112" t="str">
        <f>IF(SUM('A2.1'!N125:R125)=5,'Angaben KH-Standort'!$D$25,"")</f>
        <v/>
      </c>
      <c r="B112" t="str">
        <f>IF(SUM('A2.1'!N125:R125)=5,'Angaben KH-Standort'!$D$26,"")</f>
        <v/>
      </c>
      <c r="C112" t="str">
        <f>IF(SUM('A2.1'!N125:R125)=5,'Angaben KH-Standort'!$D$12,"")</f>
        <v/>
      </c>
      <c r="D112" t="str">
        <f>IF(SUM('A2.1'!N125:R125)=5,'A1'!$F$14,"")</f>
        <v/>
      </c>
      <c r="E112" t="str">
        <f>IF(SUM('A2.1'!N125:R125)=5,'A2.1'!C125,"")</f>
        <v/>
      </c>
      <c r="F112" t="str">
        <f>IF(SUM('A2.1'!N125:R125)=5,'A2.1'!D125,"")</f>
        <v/>
      </c>
      <c r="G112" t="str">
        <f>IF(SUM('A2.1'!N125:R125)=5,'A2.1'!E125,"")</f>
        <v/>
      </c>
      <c r="H112" t="str">
        <f>IF(SUM('A2.1'!N125:R125)=5,'A2.1'!F125,"")</f>
        <v/>
      </c>
      <c r="I112" t="str">
        <f>IF(SUM('A2.1'!N125:R125)=5,'A2.1'!G125,"")</f>
        <v/>
      </c>
    </row>
    <row r="113" spans="1:9" x14ac:dyDescent="0.25">
      <c r="A113" t="str">
        <f>IF(SUM('A2.1'!N126:R126)=5,'Angaben KH-Standort'!$D$25,"")</f>
        <v/>
      </c>
      <c r="B113" t="str">
        <f>IF(SUM('A2.1'!N126:R126)=5,'Angaben KH-Standort'!$D$26,"")</f>
        <v/>
      </c>
      <c r="C113" t="str">
        <f>IF(SUM('A2.1'!N126:R126)=5,'Angaben KH-Standort'!$D$12,"")</f>
        <v/>
      </c>
      <c r="D113" t="str">
        <f>IF(SUM('A2.1'!N126:R126)=5,'A1'!$F$14,"")</f>
        <v/>
      </c>
      <c r="E113" t="str">
        <f>IF(SUM('A2.1'!N126:R126)=5,'A2.1'!C126,"")</f>
        <v/>
      </c>
      <c r="F113" t="str">
        <f>IF(SUM('A2.1'!N126:R126)=5,'A2.1'!D126,"")</f>
        <v/>
      </c>
      <c r="G113" t="str">
        <f>IF(SUM('A2.1'!N126:R126)=5,'A2.1'!E126,"")</f>
        <v/>
      </c>
      <c r="H113" t="str">
        <f>IF(SUM('A2.1'!N126:R126)=5,'A2.1'!F126,"")</f>
        <v/>
      </c>
      <c r="I113" t="str">
        <f>IF(SUM('A2.1'!N126:R126)=5,'A2.1'!G126,"")</f>
        <v/>
      </c>
    </row>
    <row r="114" spans="1:9" x14ac:dyDescent="0.25">
      <c r="A114" t="str">
        <f>IF(SUM('A2.1'!N127:R127)=5,'Angaben KH-Standort'!$D$25,"")</f>
        <v/>
      </c>
      <c r="B114" t="str">
        <f>IF(SUM('A2.1'!N127:R127)=5,'Angaben KH-Standort'!$D$26,"")</f>
        <v/>
      </c>
      <c r="C114" t="str">
        <f>IF(SUM('A2.1'!N127:R127)=5,'Angaben KH-Standort'!$D$12,"")</f>
        <v/>
      </c>
      <c r="D114" t="str">
        <f>IF(SUM('A2.1'!N127:R127)=5,'A1'!$F$14,"")</f>
        <v/>
      </c>
      <c r="E114" t="str">
        <f>IF(SUM('A2.1'!N127:R127)=5,'A2.1'!C127,"")</f>
        <v/>
      </c>
      <c r="F114" t="str">
        <f>IF(SUM('A2.1'!N127:R127)=5,'A2.1'!D127,"")</f>
        <v/>
      </c>
      <c r="G114" t="str">
        <f>IF(SUM('A2.1'!N127:R127)=5,'A2.1'!E127,"")</f>
        <v/>
      </c>
      <c r="H114" t="str">
        <f>IF(SUM('A2.1'!N127:R127)=5,'A2.1'!F127,"")</f>
        <v/>
      </c>
      <c r="I114" t="str">
        <f>IF(SUM('A2.1'!N127:R127)=5,'A2.1'!G127,"")</f>
        <v/>
      </c>
    </row>
    <row r="115" spans="1:9" x14ac:dyDescent="0.25">
      <c r="A115" t="str">
        <f>IF(SUM('A2.1'!N128:R128)=5,'Angaben KH-Standort'!$D$25,"")</f>
        <v/>
      </c>
      <c r="B115" t="str">
        <f>IF(SUM('A2.1'!N128:R128)=5,'Angaben KH-Standort'!$D$26,"")</f>
        <v/>
      </c>
      <c r="C115" t="str">
        <f>IF(SUM('A2.1'!N128:R128)=5,'Angaben KH-Standort'!$D$12,"")</f>
        <v/>
      </c>
      <c r="D115" t="str">
        <f>IF(SUM('A2.1'!N128:R128)=5,'A1'!$F$14,"")</f>
        <v/>
      </c>
      <c r="E115" t="str">
        <f>IF(SUM('A2.1'!N128:R128)=5,'A2.1'!C128,"")</f>
        <v/>
      </c>
      <c r="F115" t="str">
        <f>IF(SUM('A2.1'!N128:R128)=5,'A2.1'!D128,"")</f>
        <v/>
      </c>
      <c r="G115" t="str">
        <f>IF(SUM('A2.1'!N128:R128)=5,'A2.1'!E128,"")</f>
        <v/>
      </c>
      <c r="H115" t="str">
        <f>IF(SUM('A2.1'!N128:R128)=5,'A2.1'!F128,"")</f>
        <v/>
      </c>
      <c r="I115" t="str">
        <f>IF(SUM('A2.1'!N128:R128)=5,'A2.1'!G128,"")</f>
        <v/>
      </c>
    </row>
    <row r="116" spans="1:9" x14ac:dyDescent="0.25">
      <c r="A116" t="str">
        <f>IF(SUM('A2.1'!N129:R129)=5,'Angaben KH-Standort'!$D$25,"")</f>
        <v/>
      </c>
      <c r="B116" t="str">
        <f>IF(SUM('A2.1'!N129:R129)=5,'Angaben KH-Standort'!$D$26,"")</f>
        <v/>
      </c>
      <c r="C116" t="str">
        <f>IF(SUM('A2.1'!N129:R129)=5,'Angaben KH-Standort'!$D$12,"")</f>
        <v/>
      </c>
      <c r="D116" t="str">
        <f>IF(SUM('A2.1'!N129:R129)=5,'A1'!$F$14,"")</f>
        <v/>
      </c>
      <c r="E116" t="str">
        <f>IF(SUM('A2.1'!N129:R129)=5,'A2.1'!C129,"")</f>
        <v/>
      </c>
      <c r="F116" t="str">
        <f>IF(SUM('A2.1'!N129:R129)=5,'A2.1'!D129,"")</f>
        <v/>
      </c>
      <c r="G116" t="str">
        <f>IF(SUM('A2.1'!N129:R129)=5,'A2.1'!E129,"")</f>
        <v/>
      </c>
      <c r="H116" t="str">
        <f>IF(SUM('A2.1'!N129:R129)=5,'A2.1'!F129,"")</f>
        <v/>
      </c>
      <c r="I116" t="str">
        <f>IF(SUM('A2.1'!N129:R129)=5,'A2.1'!G129,"")</f>
        <v/>
      </c>
    </row>
    <row r="117" spans="1:9" x14ac:dyDescent="0.25">
      <c r="A117" t="str">
        <f>IF(SUM('A2.1'!N130:R130)=5,'Angaben KH-Standort'!$D$25,"")</f>
        <v/>
      </c>
      <c r="B117" t="str">
        <f>IF(SUM('A2.1'!N130:R130)=5,'Angaben KH-Standort'!$D$26,"")</f>
        <v/>
      </c>
      <c r="C117" t="str">
        <f>IF(SUM('A2.1'!N130:R130)=5,'Angaben KH-Standort'!$D$12,"")</f>
        <v/>
      </c>
      <c r="D117" t="str">
        <f>IF(SUM('A2.1'!N130:R130)=5,'A1'!$F$14,"")</f>
        <v/>
      </c>
      <c r="E117" t="str">
        <f>IF(SUM('A2.1'!N130:R130)=5,'A2.1'!C130,"")</f>
        <v/>
      </c>
      <c r="F117" t="str">
        <f>IF(SUM('A2.1'!N130:R130)=5,'A2.1'!D130,"")</f>
        <v/>
      </c>
      <c r="G117" t="str">
        <f>IF(SUM('A2.1'!N130:R130)=5,'A2.1'!E130,"")</f>
        <v/>
      </c>
      <c r="H117" t="str">
        <f>IF(SUM('A2.1'!N130:R130)=5,'A2.1'!F130,"")</f>
        <v/>
      </c>
      <c r="I117" t="str">
        <f>IF(SUM('A2.1'!N130:R130)=5,'A2.1'!G130,"")</f>
        <v/>
      </c>
    </row>
    <row r="118" spans="1:9" x14ac:dyDescent="0.25">
      <c r="A118" t="str">
        <f>IF(SUM('A2.1'!N131:R131)=5,'Angaben KH-Standort'!$D$25,"")</f>
        <v/>
      </c>
      <c r="B118" t="str">
        <f>IF(SUM('A2.1'!N131:R131)=5,'Angaben KH-Standort'!$D$26,"")</f>
        <v/>
      </c>
      <c r="C118" t="str">
        <f>IF(SUM('A2.1'!N131:R131)=5,'Angaben KH-Standort'!$D$12,"")</f>
        <v/>
      </c>
      <c r="D118" t="str">
        <f>IF(SUM('A2.1'!N131:R131)=5,'A1'!$F$14,"")</f>
        <v/>
      </c>
      <c r="E118" t="str">
        <f>IF(SUM('A2.1'!N131:R131)=5,'A2.1'!C131,"")</f>
        <v/>
      </c>
      <c r="F118" t="str">
        <f>IF(SUM('A2.1'!N131:R131)=5,'A2.1'!D131,"")</f>
        <v/>
      </c>
      <c r="G118" t="str">
        <f>IF(SUM('A2.1'!N131:R131)=5,'A2.1'!E131,"")</f>
        <v/>
      </c>
      <c r="H118" t="str">
        <f>IF(SUM('A2.1'!N131:R131)=5,'A2.1'!F131,"")</f>
        <v/>
      </c>
      <c r="I118" t="str">
        <f>IF(SUM('A2.1'!N131:R131)=5,'A2.1'!G131,"")</f>
        <v/>
      </c>
    </row>
    <row r="119" spans="1:9" x14ac:dyDescent="0.25">
      <c r="A119" t="str">
        <f>IF(SUM('A2.1'!N132:R132)=5,'Angaben KH-Standort'!$D$25,"")</f>
        <v/>
      </c>
      <c r="B119" t="str">
        <f>IF(SUM('A2.1'!N132:R132)=5,'Angaben KH-Standort'!$D$26,"")</f>
        <v/>
      </c>
      <c r="C119" t="str">
        <f>IF(SUM('A2.1'!N132:R132)=5,'Angaben KH-Standort'!$D$12,"")</f>
        <v/>
      </c>
      <c r="D119" t="str">
        <f>IF(SUM('A2.1'!N132:R132)=5,'A1'!$F$14,"")</f>
        <v/>
      </c>
      <c r="E119" t="str">
        <f>IF(SUM('A2.1'!N132:R132)=5,'A2.1'!C132,"")</f>
        <v/>
      </c>
      <c r="F119" t="str">
        <f>IF(SUM('A2.1'!N132:R132)=5,'A2.1'!D132,"")</f>
        <v/>
      </c>
      <c r="G119" t="str">
        <f>IF(SUM('A2.1'!N132:R132)=5,'A2.1'!E132,"")</f>
        <v/>
      </c>
      <c r="H119" t="str">
        <f>IF(SUM('A2.1'!N132:R132)=5,'A2.1'!F132,"")</f>
        <v/>
      </c>
      <c r="I119" t="str">
        <f>IF(SUM('A2.1'!N132:R132)=5,'A2.1'!G132,"")</f>
        <v/>
      </c>
    </row>
    <row r="120" spans="1:9" x14ac:dyDescent="0.25">
      <c r="A120" t="str">
        <f>IF(SUM('A2.1'!N133:R133)=5,'Angaben KH-Standort'!$D$25,"")</f>
        <v/>
      </c>
      <c r="B120" t="str">
        <f>IF(SUM('A2.1'!N133:R133)=5,'Angaben KH-Standort'!$D$26,"")</f>
        <v/>
      </c>
      <c r="C120" t="str">
        <f>IF(SUM('A2.1'!N133:R133)=5,'Angaben KH-Standort'!$D$12,"")</f>
        <v/>
      </c>
      <c r="D120" t="str">
        <f>IF(SUM('A2.1'!N133:R133)=5,'A1'!$F$14,"")</f>
        <v/>
      </c>
      <c r="E120" t="str">
        <f>IF(SUM('A2.1'!N133:R133)=5,'A2.1'!C133,"")</f>
        <v/>
      </c>
      <c r="F120" t="str">
        <f>IF(SUM('A2.1'!N133:R133)=5,'A2.1'!D133,"")</f>
        <v/>
      </c>
      <c r="G120" t="str">
        <f>IF(SUM('A2.1'!N133:R133)=5,'A2.1'!E133,"")</f>
        <v/>
      </c>
      <c r="H120" t="str">
        <f>IF(SUM('A2.1'!N133:R133)=5,'A2.1'!F133,"")</f>
        <v/>
      </c>
      <c r="I120" t="str">
        <f>IF(SUM('A2.1'!N133:R133)=5,'A2.1'!G133,"")</f>
        <v/>
      </c>
    </row>
    <row r="121" spans="1:9" x14ac:dyDescent="0.25">
      <c r="A121" t="str">
        <f>IF(SUM('A2.1'!N134:R134)=5,'Angaben KH-Standort'!$D$25,"")</f>
        <v/>
      </c>
      <c r="B121" t="str">
        <f>IF(SUM('A2.1'!N134:R134)=5,'Angaben KH-Standort'!$D$26,"")</f>
        <v/>
      </c>
      <c r="C121" t="str">
        <f>IF(SUM('A2.1'!N134:R134)=5,'Angaben KH-Standort'!$D$12,"")</f>
        <v/>
      </c>
      <c r="D121" t="str">
        <f>IF(SUM('A2.1'!N134:R134)=5,'A1'!$F$14,"")</f>
        <v/>
      </c>
      <c r="E121" t="str">
        <f>IF(SUM('A2.1'!N134:R134)=5,'A2.1'!C134,"")</f>
        <v/>
      </c>
      <c r="F121" t="str">
        <f>IF(SUM('A2.1'!N134:R134)=5,'A2.1'!D134,"")</f>
        <v/>
      </c>
      <c r="G121" t="str">
        <f>IF(SUM('A2.1'!N134:R134)=5,'A2.1'!E134,"")</f>
        <v/>
      </c>
      <c r="H121" t="str">
        <f>IF(SUM('A2.1'!N134:R134)=5,'A2.1'!F134,"")</f>
        <v/>
      </c>
      <c r="I121" t="str">
        <f>IF(SUM('A2.1'!N134:R134)=5,'A2.1'!G134,"")</f>
        <v/>
      </c>
    </row>
    <row r="122" spans="1:9" x14ac:dyDescent="0.25">
      <c r="A122" t="str">
        <f>IF(SUM('A2.1'!N135:R135)=5,'Angaben KH-Standort'!$D$25,"")</f>
        <v/>
      </c>
      <c r="B122" t="str">
        <f>IF(SUM('A2.1'!N135:R135)=5,'Angaben KH-Standort'!$D$26,"")</f>
        <v/>
      </c>
      <c r="C122" t="str">
        <f>IF(SUM('A2.1'!N135:R135)=5,'Angaben KH-Standort'!$D$12,"")</f>
        <v/>
      </c>
      <c r="D122" t="str">
        <f>IF(SUM('A2.1'!N135:R135)=5,'A1'!$F$14,"")</f>
        <v/>
      </c>
      <c r="E122" t="str">
        <f>IF(SUM('A2.1'!N135:R135)=5,'A2.1'!C135,"")</f>
        <v/>
      </c>
      <c r="F122" t="str">
        <f>IF(SUM('A2.1'!N135:R135)=5,'A2.1'!D135,"")</f>
        <v/>
      </c>
      <c r="G122" t="str">
        <f>IF(SUM('A2.1'!N135:R135)=5,'A2.1'!E135,"")</f>
        <v/>
      </c>
      <c r="H122" t="str">
        <f>IF(SUM('A2.1'!N135:R135)=5,'A2.1'!F135,"")</f>
        <v/>
      </c>
      <c r="I122" t="str">
        <f>IF(SUM('A2.1'!N135:R135)=5,'A2.1'!G135,"")</f>
        <v/>
      </c>
    </row>
    <row r="123" spans="1:9" x14ac:dyDescent="0.25">
      <c r="A123" t="str">
        <f>IF(SUM('A2.1'!N136:R136)=5,'Angaben KH-Standort'!$D$25,"")</f>
        <v/>
      </c>
      <c r="B123" t="str">
        <f>IF(SUM('A2.1'!N136:R136)=5,'Angaben KH-Standort'!$D$26,"")</f>
        <v/>
      </c>
      <c r="C123" t="str">
        <f>IF(SUM('A2.1'!N136:R136)=5,'Angaben KH-Standort'!$D$12,"")</f>
        <v/>
      </c>
      <c r="D123" t="str">
        <f>IF(SUM('A2.1'!N136:R136)=5,'A1'!$F$14,"")</f>
        <v/>
      </c>
      <c r="E123" t="str">
        <f>IF(SUM('A2.1'!N136:R136)=5,'A2.1'!C136,"")</f>
        <v/>
      </c>
      <c r="F123" t="str">
        <f>IF(SUM('A2.1'!N136:R136)=5,'A2.1'!D136,"")</f>
        <v/>
      </c>
      <c r="G123" t="str">
        <f>IF(SUM('A2.1'!N136:R136)=5,'A2.1'!E136,"")</f>
        <v/>
      </c>
      <c r="H123" t="str">
        <f>IF(SUM('A2.1'!N136:R136)=5,'A2.1'!F136,"")</f>
        <v/>
      </c>
      <c r="I123" t="str">
        <f>IF(SUM('A2.1'!N136:R136)=5,'A2.1'!G136,"")</f>
        <v/>
      </c>
    </row>
    <row r="124" spans="1:9" x14ac:dyDescent="0.25">
      <c r="A124" t="str">
        <f>IF(SUM('A2.1'!N137:R137)=5,'Angaben KH-Standort'!$D$25,"")</f>
        <v/>
      </c>
      <c r="B124" t="str">
        <f>IF(SUM('A2.1'!N137:R137)=5,'Angaben KH-Standort'!$D$26,"")</f>
        <v/>
      </c>
      <c r="C124" t="str">
        <f>IF(SUM('A2.1'!N137:R137)=5,'Angaben KH-Standort'!$D$12,"")</f>
        <v/>
      </c>
      <c r="D124" t="str">
        <f>IF(SUM('A2.1'!N137:R137)=5,'A1'!$F$14,"")</f>
        <v/>
      </c>
      <c r="E124" t="str">
        <f>IF(SUM('A2.1'!N137:R137)=5,'A2.1'!C137,"")</f>
        <v/>
      </c>
      <c r="F124" t="str">
        <f>IF(SUM('A2.1'!N137:R137)=5,'A2.1'!D137,"")</f>
        <v/>
      </c>
      <c r="G124" t="str">
        <f>IF(SUM('A2.1'!N137:R137)=5,'A2.1'!E137,"")</f>
        <v/>
      </c>
      <c r="H124" t="str">
        <f>IF(SUM('A2.1'!N137:R137)=5,'A2.1'!F137,"")</f>
        <v/>
      </c>
      <c r="I124" t="str">
        <f>IF(SUM('A2.1'!N137:R137)=5,'A2.1'!G137,"")</f>
        <v/>
      </c>
    </row>
    <row r="125" spans="1:9" x14ac:dyDescent="0.25">
      <c r="A125" t="str">
        <f>IF(SUM('A2.1'!N138:R138)=5,'Angaben KH-Standort'!$D$25,"")</f>
        <v/>
      </c>
      <c r="B125" t="str">
        <f>IF(SUM('A2.1'!N138:R138)=5,'Angaben KH-Standort'!$D$26,"")</f>
        <v/>
      </c>
      <c r="C125" t="str">
        <f>IF(SUM('A2.1'!N138:R138)=5,'Angaben KH-Standort'!$D$12,"")</f>
        <v/>
      </c>
      <c r="D125" t="str">
        <f>IF(SUM('A2.1'!N138:R138)=5,'A1'!$F$14,"")</f>
        <v/>
      </c>
      <c r="E125" t="str">
        <f>IF(SUM('A2.1'!N138:R138)=5,'A2.1'!C138,"")</f>
        <v/>
      </c>
      <c r="F125" t="str">
        <f>IF(SUM('A2.1'!N138:R138)=5,'A2.1'!D138,"")</f>
        <v/>
      </c>
      <c r="G125" t="str">
        <f>IF(SUM('A2.1'!N138:R138)=5,'A2.1'!E138,"")</f>
        <v/>
      </c>
      <c r="H125" t="str">
        <f>IF(SUM('A2.1'!N138:R138)=5,'A2.1'!F138,"")</f>
        <v/>
      </c>
      <c r="I125" t="str">
        <f>IF(SUM('A2.1'!N138:R138)=5,'A2.1'!G138,"")</f>
        <v/>
      </c>
    </row>
    <row r="126" spans="1:9" x14ac:dyDescent="0.25">
      <c r="A126" t="str">
        <f>IF(SUM('A2.1'!N139:R139)=5,'Angaben KH-Standort'!$D$25,"")</f>
        <v/>
      </c>
      <c r="B126" t="str">
        <f>IF(SUM('A2.1'!N139:R139)=5,'Angaben KH-Standort'!$D$26,"")</f>
        <v/>
      </c>
      <c r="C126" t="str">
        <f>IF(SUM('A2.1'!N139:R139)=5,'Angaben KH-Standort'!$D$12,"")</f>
        <v/>
      </c>
      <c r="D126" t="str">
        <f>IF(SUM('A2.1'!N139:R139)=5,'A1'!$F$14,"")</f>
        <v/>
      </c>
      <c r="E126" t="str">
        <f>IF(SUM('A2.1'!N139:R139)=5,'A2.1'!C139,"")</f>
        <v/>
      </c>
      <c r="F126" t="str">
        <f>IF(SUM('A2.1'!N139:R139)=5,'A2.1'!D139,"")</f>
        <v/>
      </c>
      <c r="G126" t="str">
        <f>IF(SUM('A2.1'!N139:R139)=5,'A2.1'!E139,"")</f>
        <v/>
      </c>
      <c r="H126" t="str">
        <f>IF(SUM('A2.1'!N139:R139)=5,'A2.1'!F139,"")</f>
        <v/>
      </c>
      <c r="I126" t="str">
        <f>IF(SUM('A2.1'!N139:R139)=5,'A2.1'!G139,"")</f>
        <v/>
      </c>
    </row>
    <row r="127" spans="1:9" x14ac:dyDescent="0.25">
      <c r="A127" t="str">
        <f>IF(SUM('A2.1'!N140:R140)=5,'Angaben KH-Standort'!$D$25,"")</f>
        <v/>
      </c>
      <c r="B127" t="str">
        <f>IF(SUM('A2.1'!N140:R140)=5,'Angaben KH-Standort'!$D$26,"")</f>
        <v/>
      </c>
      <c r="C127" t="str">
        <f>IF(SUM('A2.1'!N140:R140)=5,'Angaben KH-Standort'!$D$12,"")</f>
        <v/>
      </c>
      <c r="D127" t="str">
        <f>IF(SUM('A2.1'!N140:R140)=5,'A1'!$F$14,"")</f>
        <v/>
      </c>
      <c r="E127" t="str">
        <f>IF(SUM('A2.1'!N140:R140)=5,'A2.1'!C140,"")</f>
        <v/>
      </c>
      <c r="F127" t="str">
        <f>IF(SUM('A2.1'!N140:R140)=5,'A2.1'!D140,"")</f>
        <v/>
      </c>
      <c r="G127" t="str">
        <f>IF(SUM('A2.1'!N140:R140)=5,'A2.1'!E140,"")</f>
        <v/>
      </c>
      <c r="H127" t="str">
        <f>IF(SUM('A2.1'!N140:R140)=5,'A2.1'!F140,"")</f>
        <v/>
      </c>
      <c r="I127" t="str">
        <f>IF(SUM('A2.1'!N140:R140)=5,'A2.1'!G140,"")</f>
        <v/>
      </c>
    </row>
    <row r="128" spans="1:9" x14ac:dyDescent="0.25">
      <c r="A128" t="str">
        <f>IF(SUM('A2.1'!N141:R141)=5,'Angaben KH-Standort'!$D$25,"")</f>
        <v/>
      </c>
      <c r="B128" t="str">
        <f>IF(SUM('A2.1'!N141:R141)=5,'Angaben KH-Standort'!$D$26,"")</f>
        <v/>
      </c>
      <c r="C128" t="str">
        <f>IF(SUM('A2.1'!N141:R141)=5,'Angaben KH-Standort'!$D$12,"")</f>
        <v/>
      </c>
      <c r="D128" t="str">
        <f>IF(SUM('A2.1'!N141:R141)=5,'A1'!$F$14,"")</f>
        <v/>
      </c>
      <c r="E128" t="str">
        <f>IF(SUM('A2.1'!N141:R141)=5,'A2.1'!C141,"")</f>
        <v/>
      </c>
      <c r="F128" t="str">
        <f>IF(SUM('A2.1'!N141:R141)=5,'A2.1'!D141,"")</f>
        <v/>
      </c>
      <c r="G128" t="str">
        <f>IF(SUM('A2.1'!N141:R141)=5,'A2.1'!E141,"")</f>
        <v/>
      </c>
      <c r="H128" t="str">
        <f>IF(SUM('A2.1'!N141:R141)=5,'A2.1'!F141,"")</f>
        <v/>
      </c>
      <c r="I128" t="str">
        <f>IF(SUM('A2.1'!N141:R141)=5,'A2.1'!G141,"")</f>
        <v/>
      </c>
    </row>
    <row r="129" spans="1:9" x14ac:dyDescent="0.25">
      <c r="A129" t="str">
        <f>IF(SUM('A2.1'!N142:R142)=5,'Angaben KH-Standort'!$D$25,"")</f>
        <v/>
      </c>
      <c r="B129" t="str">
        <f>IF(SUM('A2.1'!N142:R142)=5,'Angaben KH-Standort'!$D$26,"")</f>
        <v/>
      </c>
      <c r="C129" t="str">
        <f>IF(SUM('A2.1'!N142:R142)=5,'Angaben KH-Standort'!$D$12,"")</f>
        <v/>
      </c>
      <c r="D129" t="str">
        <f>IF(SUM('A2.1'!N142:R142)=5,'A1'!$F$14,"")</f>
        <v/>
      </c>
      <c r="E129" t="str">
        <f>IF(SUM('A2.1'!N142:R142)=5,'A2.1'!C142,"")</f>
        <v/>
      </c>
      <c r="F129" t="str">
        <f>IF(SUM('A2.1'!N142:R142)=5,'A2.1'!D142,"")</f>
        <v/>
      </c>
      <c r="G129" t="str">
        <f>IF(SUM('A2.1'!N142:R142)=5,'A2.1'!E142,"")</f>
        <v/>
      </c>
      <c r="H129" t="str">
        <f>IF(SUM('A2.1'!N142:R142)=5,'A2.1'!F142,"")</f>
        <v/>
      </c>
      <c r="I129" t="str">
        <f>IF(SUM('A2.1'!N142:R142)=5,'A2.1'!G142,"")</f>
        <v/>
      </c>
    </row>
    <row r="130" spans="1:9" x14ac:dyDescent="0.25">
      <c r="A130" t="str">
        <f>IF(SUM('A2.1'!N143:R143)=5,'Angaben KH-Standort'!$D$25,"")</f>
        <v/>
      </c>
      <c r="B130" t="str">
        <f>IF(SUM('A2.1'!N143:R143)=5,'Angaben KH-Standort'!$D$26,"")</f>
        <v/>
      </c>
      <c r="C130" t="str">
        <f>IF(SUM('A2.1'!N143:R143)=5,'Angaben KH-Standort'!$D$12,"")</f>
        <v/>
      </c>
      <c r="D130" t="str">
        <f>IF(SUM('A2.1'!N143:R143)=5,'A1'!$F$14,"")</f>
        <v/>
      </c>
      <c r="E130" t="str">
        <f>IF(SUM('A2.1'!N143:R143)=5,'A2.1'!C143,"")</f>
        <v/>
      </c>
      <c r="F130" t="str">
        <f>IF(SUM('A2.1'!N143:R143)=5,'A2.1'!D143,"")</f>
        <v/>
      </c>
      <c r="G130" t="str">
        <f>IF(SUM('A2.1'!N143:R143)=5,'A2.1'!E143,"")</f>
        <v/>
      </c>
      <c r="H130" t="str">
        <f>IF(SUM('A2.1'!N143:R143)=5,'A2.1'!F143,"")</f>
        <v/>
      </c>
      <c r="I130" t="str">
        <f>IF(SUM('A2.1'!N143:R143)=5,'A2.1'!G143,"")</f>
        <v/>
      </c>
    </row>
    <row r="131" spans="1:9" x14ac:dyDescent="0.25">
      <c r="A131" t="str">
        <f>IF(SUM('A2.1'!N144:R144)=5,'Angaben KH-Standort'!$D$25,"")</f>
        <v/>
      </c>
      <c r="B131" t="str">
        <f>IF(SUM('A2.1'!N144:R144)=5,'Angaben KH-Standort'!$D$26,"")</f>
        <v/>
      </c>
      <c r="C131" t="str">
        <f>IF(SUM('A2.1'!N144:R144)=5,'Angaben KH-Standort'!$D$12,"")</f>
        <v/>
      </c>
      <c r="D131" t="str">
        <f>IF(SUM('A2.1'!N144:R144)=5,'A1'!$F$14,"")</f>
        <v/>
      </c>
      <c r="E131" t="str">
        <f>IF(SUM('A2.1'!N144:R144)=5,'A2.1'!C144,"")</f>
        <v/>
      </c>
      <c r="F131" t="str">
        <f>IF(SUM('A2.1'!N144:R144)=5,'A2.1'!D144,"")</f>
        <v/>
      </c>
      <c r="G131" t="str">
        <f>IF(SUM('A2.1'!N144:R144)=5,'A2.1'!E144,"")</f>
        <v/>
      </c>
      <c r="H131" t="str">
        <f>IF(SUM('A2.1'!N144:R144)=5,'A2.1'!F144,"")</f>
        <v/>
      </c>
      <c r="I131" t="str">
        <f>IF(SUM('A2.1'!N144:R144)=5,'A2.1'!G144,"")</f>
        <v/>
      </c>
    </row>
    <row r="132" spans="1:9" x14ac:dyDescent="0.25">
      <c r="A132" t="str">
        <f>IF(SUM('A2.1'!N145:R145)=5,'Angaben KH-Standort'!$D$25,"")</f>
        <v/>
      </c>
      <c r="B132" t="str">
        <f>IF(SUM('A2.1'!N145:R145)=5,'Angaben KH-Standort'!$D$26,"")</f>
        <v/>
      </c>
      <c r="C132" t="str">
        <f>IF(SUM('A2.1'!N145:R145)=5,'Angaben KH-Standort'!$D$12,"")</f>
        <v/>
      </c>
      <c r="D132" t="str">
        <f>IF(SUM('A2.1'!N145:R145)=5,'A1'!$F$14,"")</f>
        <v/>
      </c>
      <c r="E132" t="str">
        <f>IF(SUM('A2.1'!N145:R145)=5,'A2.1'!C145,"")</f>
        <v/>
      </c>
      <c r="F132" t="str">
        <f>IF(SUM('A2.1'!N145:R145)=5,'A2.1'!D145,"")</f>
        <v/>
      </c>
      <c r="G132" t="str">
        <f>IF(SUM('A2.1'!N145:R145)=5,'A2.1'!E145,"")</f>
        <v/>
      </c>
      <c r="H132" t="str">
        <f>IF(SUM('A2.1'!N145:R145)=5,'A2.1'!F145,"")</f>
        <v/>
      </c>
      <c r="I132" t="str">
        <f>IF(SUM('A2.1'!N145:R145)=5,'A2.1'!G145,"")</f>
        <v/>
      </c>
    </row>
    <row r="133" spans="1:9" x14ac:dyDescent="0.25">
      <c r="A133" t="str">
        <f>IF(SUM('A2.1'!N146:R146)=5,'Angaben KH-Standort'!$D$25,"")</f>
        <v/>
      </c>
      <c r="B133" t="str">
        <f>IF(SUM('A2.1'!N146:R146)=5,'Angaben KH-Standort'!$D$26,"")</f>
        <v/>
      </c>
      <c r="C133" t="str">
        <f>IF(SUM('A2.1'!N146:R146)=5,'Angaben KH-Standort'!$D$12,"")</f>
        <v/>
      </c>
      <c r="D133" t="str">
        <f>IF(SUM('A2.1'!N146:R146)=5,'A1'!$F$14,"")</f>
        <v/>
      </c>
      <c r="E133" t="str">
        <f>IF(SUM('A2.1'!N146:R146)=5,'A2.1'!C146,"")</f>
        <v/>
      </c>
      <c r="F133" t="str">
        <f>IF(SUM('A2.1'!N146:R146)=5,'A2.1'!D146,"")</f>
        <v/>
      </c>
      <c r="G133" t="str">
        <f>IF(SUM('A2.1'!N146:R146)=5,'A2.1'!E146,"")</f>
        <v/>
      </c>
      <c r="H133" t="str">
        <f>IF(SUM('A2.1'!N146:R146)=5,'A2.1'!F146,"")</f>
        <v/>
      </c>
      <c r="I133" t="str">
        <f>IF(SUM('A2.1'!N146:R146)=5,'A2.1'!G146,"")</f>
        <v/>
      </c>
    </row>
    <row r="134" spans="1:9" x14ac:dyDescent="0.25">
      <c r="A134" t="str">
        <f>IF(SUM('A2.1'!N147:R147)=5,'Angaben KH-Standort'!$D$25,"")</f>
        <v/>
      </c>
      <c r="B134" t="str">
        <f>IF(SUM('A2.1'!N147:R147)=5,'Angaben KH-Standort'!$D$26,"")</f>
        <v/>
      </c>
      <c r="C134" t="str">
        <f>IF(SUM('A2.1'!N147:R147)=5,'Angaben KH-Standort'!$D$12,"")</f>
        <v/>
      </c>
      <c r="D134" t="str">
        <f>IF(SUM('A2.1'!N147:R147)=5,'A1'!$F$14,"")</f>
        <v/>
      </c>
      <c r="E134" t="str">
        <f>IF(SUM('A2.1'!N147:R147)=5,'A2.1'!C147,"")</f>
        <v/>
      </c>
      <c r="F134" t="str">
        <f>IF(SUM('A2.1'!N147:R147)=5,'A2.1'!D147,"")</f>
        <v/>
      </c>
      <c r="G134" t="str">
        <f>IF(SUM('A2.1'!N147:R147)=5,'A2.1'!E147,"")</f>
        <v/>
      </c>
      <c r="H134" t="str">
        <f>IF(SUM('A2.1'!N147:R147)=5,'A2.1'!F147,"")</f>
        <v/>
      </c>
      <c r="I134" t="str">
        <f>IF(SUM('A2.1'!N147:R147)=5,'A2.1'!G147,"")</f>
        <v/>
      </c>
    </row>
    <row r="135" spans="1:9" x14ac:dyDescent="0.25">
      <c r="A135" t="str">
        <f>IF(SUM('A2.1'!N148:R148)=5,'Angaben KH-Standort'!$D$25,"")</f>
        <v/>
      </c>
      <c r="B135" t="str">
        <f>IF(SUM('A2.1'!N148:R148)=5,'Angaben KH-Standort'!$D$26,"")</f>
        <v/>
      </c>
      <c r="C135" t="str">
        <f>IF(SUM('A2.1'!N148:R148)=5,'Angaben KH-Standort'!$D$12,"")</f>
        <v/>
      </c>
      <c r="D135" t="str">
        <f>IF(SUM('A2.1'!N148:R148)=5,'A1'!$F$14,"")</f>
        <v/>
      </c>
      <c r="E135" t="str">
        <f>IF(SUM('A2.1'!N148:R148)=5,'A2.1'!C148,"")</f>
        <v/>
      </c>
      <c r="F135" t="str">
        <f>IF(SUM('A2.1'!N148:R148)=5,'A2.1'!D148,"")</f>
        <v/>
      </c>
      <c r="G135" t="str">
        <f>IF(SUM('A2.1'!N148:R148)=5,'A2.1'!E148,"")</f>
        <v/>
      </c>
      <c r="H135" t="str">
        <f>IF(SUM('A2.1'!N148:R148)=5,'A2.1'!F148,"")</f>
        <v/>
      </c>
      <c r="I135" t="str">
        <f>IF(SUM('A2.1'!N148:R148)=5,'A2.1'!G148,"")</f>
        <v/>
      </c>
    </row>
    <row r="136" spans="1:9" x14ac:dyDescent="0.25">
      <c r="A136" t="str">
        <f>IF(SUM('A2.1'!N149:R149)=5,'Angaben KH-Standort'!$D$25,"")</f>
        <v/>
      </c>
      <c r="B136" t="str">
        <f>IF(SUM('A2.1'!N149:R149)=5,'Angaben KH-Standort'!$D$26,"")</f>
        <v/>
      </c>
      <c r="C136" t="str">
        <f>IF(SUM('A2.1'!N149:R149)=5,'Angaben KH-Standort'!$D$12,"")</f>
        <v/>
      </c>
      <c r="D136" t="str">
        <f>IF(SUM('A2.1'!N149:R149)=5,'A1'!$F$14,"")</f>
        <v/>
      </c>
      <c r="E136" t="str">
        <f>IF(SUM('A2.1'!N149:R149)=5,'A2.1'!C149,"")</f>
        <v/>
      </c>
      <c r="F136" t="str">
        <f>IF(SUM('A2.1'!N149:R149)=5,'A2.1'!D149,"")</f>
        <v/>
      </c>
      <c r="G136" t="str">
        <f>IF(SUM('A2.1'!N149:R149)=5,'A2.1'!E149,"")</f>
        <v/>
      </c>
      <c r="H136" t="str">
        <f>IF(SUM('A2.1'!N149:R149)=5,'A2.1'!F149,"")</f>
        <v/>
      </c>
      <c r="I136" t="str">
        <f>IF(SUM('A2.1'!N149:R149)=5,'A2.1'!G149,"")</f>
        <v/>
      </c>
    </row>
    <row r="137" spans="1:9" x14ac:dyDescent="0.25">
      <c r="A137" t="str">
        <f>IF(SUM('A2.1'!N150:R150)=5,'Angaben KH-Standort'!$D$25,"")</f>
        <v/>
      </c>
      <c r="B137" t="str">
        <f>IF(SUM('A2.1'!N150:R150)=5,'Angaben KH-Standort'!$D$26,"")</f>
        <v/>
      </c>
      <c r="C137" t="str">
        <f>IF(SUM('A2.1'!N150:R150)=5,'Angaben KH-Standort'!$D$12,"")</f>
        <v/>
      </c>
      <c r="D137" t="str">
        <f>IF(SUM('A2.1'!N150:R150)=5,'A1'!$F$14,"")</f>
        <v/>
      </c>
      <c r="E137" t="str">
        <f>IF(SUM('A2.1'!N150:R150)=5,'A2.1'!C150,"")</f>
        <v/>
      </c>
      <c r="F137" t="str">
        <f>IF(SUM('A2.1'!N150:R150)=5,'A2.1'!D150,"")</f>
        <v/>
      </c>
      <c r="G137" t="str">
        <f>IF(SUM('A2.1'!N150:R150)=5,'A2.1'!E150,"")</f>
        <v/>
      </c>
      <c r="H137" t="str">
        <f>IF(SUM('A2.1'!N150:R150)=5,'A2.1'!F150,"")</f>
        <v/>
      </c>
      <c r="I137" t="str">
        <f>IF(SUM('A2.1'!N150:R150)=5,'A2.1'!G150,"")</f>
        <v/>
      </c>
    </row>
    <row r="138" spans="1:9" x14ac:dyDescent="0.25">
      <c r="A138" t="str">
        <f>IF(SUM('A2.1'!N151:R151)=5,'Angaben KH-Standort'!$D$25,"")</f>
        <v/>
      </c>
      <c r="B138" t="str">
        <f>IF(SUM('A2.1'!N151:R151)=5,'Angaben KH-Standort'!$D$26,"")</f>
        <v/>
      </c>
      <c r="C138" t="str">
        <f>IF(SUM('A2.1'!N151:R151)=5,'Angaben KH-Standort'!$D$12,"")</f>
        <v/>
      </c>
      <c r="D138" t="str">
        <f>IF(SUM('A2.1'!N151:R151)=5,'A1'!$F$14,"")</f>
        <v/>
      </c>
      <c r="E138" t="str">
        <f>IF(SUM('A2.1'!N151:R151)=5,'A2.1'!C151,"")</f>
        <v/>
      </c>
      <c r="F138" t="str">
        <f>IF(SUM('A2.1'!N151:R151)=5,'A2.1'!D151,"")</f>
        <v/>
      </c>
      <c r="G138" t="str">
        <f>IF(SUM('A2.1'!N151:R151)=5,'A2.1'!E151,"")</f>
        <v/>
      </c>
      <c r="H138" t="str">
        <f>IF(SUM('A2.1'!N151:R151)=5,'A2.1'!F151,"")</f>
        <v/>
      </c>
      <c r="I138" t="str">
        <f>IF(SUM('A2.1'!N151:R151)=5,'A2.1'!G151,"")</f>
        <v/>
      </c>
    </row>
    <row r="139" spans="1:9" x14ac:dyDescent="0.25">
      <c r="A139" t="str">
        <f>IF(SUM('A2.1'!N152:R152)=5,'Angaben KH-Standort'!$D$25,"")</f>
        <v/>
      </c>
      <c r="B139" t="str">
        <f>IF(SUM('A2.1'!N152:R152)=5,'Angaben KH-Standort'!$D$26,"")</f>
        <v/>
      </c>
      <c r="C139" t="str">
        <f>IF(SUM('A2.1'!N152:R152)=5,'Angaben KH-Standort'!$D$12,"")</f>
        <v/>
      </c>
      <c r="D139" t="str">
        <f>IF(SUM('A2.1'!N152:R152)=5,'A1'!$F$14,"")</f>
        <v/>
      </c>
      <c r="E139" t="str">
        <f>IF(SUM('A2.1'!N152:R152)=5,'A2.1'!C152,"")</f>
        <v/>
      </c>
      <c r="F139" t="str">
        <f>IF(SUM('A2.1'!N152:R152)=5,'A2.1'!D152,"")</f>
        <v/>
      </c>
      <c r="G139" t="str">
        <f>IF(SUM('A2.1'!N152:R152)=5,'A2.1'!E152,"")</f>
        <v/>
      </c>
      <c r="H139" t="str">
        <f>IF(SUM('A2.1'!N152:R152)=5,'A2.1'!F152,"")</f>
        <v/>
      </c>
      <c r="I139" t="str">
        <f>IF(SUM('A2.1'!N152:R152)=5,'A2.1'!G152,"")</f>
        <v/>
      </c>
    </row>
    <row r="140" spans="1:9" x14ac:dyDescent="0.25">
      <c r="A140" t="str">
        <f>IF(SUM('A2.1'!N153:R153)=5,'Angaben KH-Standort'!$D$25,"")</f>
        <v/>
      </c>
      <c r="B140" t="str">
        <f>IF(SUM('A2.1'!N153:R153)=5,'Angaben KH-Standort'!$D$26,"")</f>
        <v/>
      </c>
      <c r="C140" t="str">
        <f>IF(SUM('A2.1'!N153:R153)=5,'Angaben KH-Standort'!$D$12,"")</f>
        <v/>
      </c>
      <c r="D140" t="str">
        <f>IF(SUM('A2.1'!N153:R153)=5,'A1'!$F$14,"")</f>
        <v/>
      </c>
      <c r="E140" t="str">
        <f>IF(SUM('A2.1'!N153:R153)=5,'A2.1'!C153,"")</f>
        <v/>
      </c>
      <c r="F140" t="str">
        <f>IF(SUM('A2.1'!N153:R153)=5,'A2.1'!D153,"")</f>
        <v/>
      </c>
      <c r="G140" t="str">
        <f>IF(SUM('A2.1'!N153:R153)=5,'A2.1'!E153,"")</f>
        <v/>
      </c>
      <c r="H140" t="str">
        <f>IF(SUM('A2.1'!N153:R153)=5,'A2.1'!F153,"")</f>
        <v/>
      </c>
      <c r="I140" t="str">
        <f>IF(SUM('A2.1'!N153:R153)=5,'A2.1'!G153,"")</f>
        <v/>
      </c>
    </row>
    <row r="141" spans="1:9" x14ac:dyDescent="0.25">
      <c r="A141" t="str">
        <f>IF(SUM('A2.1'!N154:R154)=5,'Angaben KH-Standort'!$D$25,"")</f>
        <v/>
      </c>
      <c r="B141" t="str">
        <f>IF(SUM('A2.1'!N154:R154)=5,'Angaben KH-Standort'!$D$26,"")</f>
        <v/>
      </c>
      <c r="C141" t="str">
        <f>IF(SUM('A2.1'!N154:R154)=5,'Angaben KH-Standort'!$D$12,"")</f>
        <v/>
      </c>
      <c r="D141" t="str">
        <f>IF(SUM('A2.1'!N154:R154)=5,'A1'!$F$14,"")</f>
        <v/>
      </c>
      <c r="E141" t="str">
        <f>IF(SUM('A2.1'!N154:R154)=5,'A2.1'!C154,"")</f>
        <v/>
      </c>
      <c r="F141" t="str">
        <f>IF(SUM('A2.1'!N154:R154)=5,'A2.1'!D154,"")</f>
        <v/>
      </c>
      <c r="G141" t="str">
        <f>IF(SUM('A2.1'!N154:R154)=5,'A2.1'!E154,"")</f>
        <v/>
      </c>
      <c r="H141" t="str">
        <f>IF(SUM('A2.1'!N154:R154)=5,'A2.1'!F154,"")</f>
        <v/>
      </c>
      <c r="I141" t="str">
        <f>IF(SUM('A2.1'!N154:R154)=5,'A2.1'!G154,"")</f>
        <v/>
      </c>
    </row>
    <row r="142" spans="1:9" x14ac:dyDescent="0.25">
      <c r="A142" t="str">
        <f>IF(SUM('A2.1'!N155:R155)=5,'Angaben KH-Standort'!$D$25,"")</f>
        <v/>
      </c>
      <c r="B142" t="str">
        <f>IF(SUM('A2.1'!N155:R155)=5,'Angaben KH-Standort'!$D$26,"")</f>
        <v/>
      </c>
      <c r="C142" t="str">
        <f>IF(SUM('A2.1'!N155:R155)=5,'Angaben KH-Standort'!$D$12,"")</f>
        <v/>
      </c>
      <c r="D142" t="str">
        <f>IF(SUM('A2.1'!N155:R155)=5,'A1'!$F$14,"")</f>
        <v/>
      </c>
      <c r="E142" t="str">
        <f>IF(SUM('A2.1'!N155:R155)=5,'A2.1'!C155,"")</f>
        <v/>
      </c>
      <c r="F142" t="str">
        <f>IF(SUM('A2.1'!N155:R155)=5,'A2.1'!D155,"")</f>
        <v/>
      </c>
      <c r="G142" t="str">
        <f>IF(SUM('A2.1'!N155:R155)=5,'A2.1'!E155,"")</f>
        <v/>
      </c>
      <c r="H142" t="str">
        <f>IF(SUM('A2.1'!N155:R155)=5,'A2.1'!F155,"")</f>
        <v/>
      </c>
      <c r="I142" t="str">
        <f>IF(SUM('A2.1'!N155:R155)=5,'A2.1'!G155,"")</f>
        <v/>
      </c>
    </row>
    <row r="143" spans="1:9" x14ac:dyDescent="0.25">
      <c r="A143" t="str">
        <f>IF(SUM('A2.1'!N156:R156)=5,'Angaben KH-Standort'!$D$25,"")</f>
        <v/>
      </c>
      <c r="B143" t="str">
        <f>IF(SUM('A2.1'!N156:R156)=5,'Angaben KH-Standort'!$D$26,"")</f>
        <v/>
      </c>
      <c r="C143" t="str">
        <f>IF(SUM('A2.1'!N156:R156)=5,'Angaben KH-Standort'!$D$12,"")</f>
        <v/>
      </c>
      <c r="D143" t="str">
        <f>IF(SUM('A2.1'!N156:R156)=5,'A1'!$F$14,"")</f>
        <v/>
      </c>
      <c r="E143" t="str">
        <f>IF(SUM('A2.1'!N156:R156)=5,'A2.1'!C156,"")</f>
        <v/>
      </c>
      <c r="F143" t="str">
        <f>IF(SUM('A2.1'!N156:R156)=5,'A2.1'!D156,"")</f>
        <v/>
      </c>
      <c r="G143" t="str">
        <f>IF(SUM('A2.1'!N156:R156)=5,'A2.1'!E156,"")</f>
        <v/>
      </c>
      <c r="H143" t="str">
        <f>IF(SUM('A2.1'!N156:R156)=5,'A2.1'!F156,"")</f>
        <v/>
      </c>
      <c r="I143" t="str">
        <f>IF(SUM('A2.1'!N156:R156)=5,'A2.1'!G156,"")</f>
        <v/>
      </c>
    </row>
    <row r="144" spans="1:9" x14ac:dyDescent="0.25">
      <c r="A144" t="str">
        <f>IF(SUM('A2.1'!N157:R157)=5,'Angaben KH-Standort'!$D$25,"")</f>
        <v/>
      </c>
      <c r="B144" t="str">
        <f>IF(SUM('A2.1'!N157:R157)=5,'Angaben KH-Standort'!$D$26,"")</f>
        <v/>
      </c>
      <c r="C144" t="str">
        <f>IF(SUM('A2.1'!N157:R157)=5,'Angaben KH-Standort'!$D$12,"")</f>
        <v/>
      </c>
      <c r="D144" t="str">
        <f>IF(SUM('A2.1'!N157:R157)=5,'A1'!$F$14,"")</f>
        <v/>
      </c>
      <c r="E144" t="str">
        <f>IF(SUM('A2.1'!N157:R157)=5,'A2.1'!C157,"")</f>
        <v/>
      </c>
      <c r="F144" t="str">
        <f>IF(SUM('A2.1'!N157:R157)=5,'A2.1'!D157,"")</f>
        <v/>
      </c>
      <c r="G144" t="str">
        <f>IF(SUM('A2.1'!N157:R157)=5,'A2.1'!E157,"")</f>
        <v/>
      </c>
      <c r="H144" t="str">
        <f>IF(SUM('A2.1'!N157:R157)=5,'A2.1'!F157,"")</f>
        <v/>
      </c>
      <c r="I144" t="str">
        <f>IF(SUM('A2.1'!N157:R157)=5,'A2.1'!G157,"")</f>
        <v/>
      </c>
    </row>
    <row r="145" spans="1:9" x14ac:dyDescent="0.25">
      <c r="A145" t="str">
        <f>IF(SUM('A2.1'!N158:R158)=5,'Angaben KH-Standort'!$D$25,"")</f>
        <v/>
      </c>
      <c r="B145" t="str">
        <f>IF(SUM('A2.1'!N158:R158)=5,'Angaben KH-Standort'!$D$26,"")</f>
        <v/>
      </c>
      <c r="C145" t="str">
        <f>IF(SUM('A2.1'!N158:R158)=5,'Angaben KH-Standort'!$D$12,"")</f>
        <v/>
      </c>
      <c r="D145" t="str">
        <f>IF(SUM('A2.1'!N158:R158)=5,'A1'!$F$14,"")</f>
        <v/>
      </c>
      <c r="E145" t="str">
        <f>IF(SUM('A2.1'!N158:R158)=5,'A2.1'!C158,"")</f>
        <v/>
      </c>
      <c r="F145" t="str">
        <f>IF(SUM('A2.1'!N158:R158)=5,'A2.1'!D158,"")</f>
        <v/>
      </c>
      <c r="G145" t="str">
        <f>IF(SUM('A2.1'!N158:R158)=5,'A2.1'!E158,"")</f>
        <v/>
      </c>
      <c r="H145" t="str">
        <f>IF(SUM('A2.1'!N158:R158)=5,'A2.1'!F158,"")</f>
        <v/>
      </c>
      <c r="I145" t="str">
        <f>IF(SUM('A2.1'!N158:R158)=5,'A2.1'!G158,"")</f>
        <v/>
      </c>
    </row>
    <row r="146" spans="1:9" x14ac:dyDescent="0.25">
      <c r="A146" t="str">
        <f>IF(SUM('A2.1'!N159:R159)=5,'Angaben KH-Standort'!$D$25,"")</f>
        <v/>
      </c>
      <c r="B146" t="str">
        <f>IF(SUM('A2.1'!N159:R159)=5,'Angaben KH-Standort'!$D$26,"")</f>
        <v/>
      </c>
      <c r="C146" t="str">
        <f>IF(SUM('A2.1'!N159:R159)=5,'Angaben KH-Standort'!$D$12,"")</f>
        <v/>
      </c>
      <c r="D146" t="str">
        <f>IF(SUM('A2.1'!N159:R159)=5,'A1'!$F$14,"")</f>
        <v/>
      </c>
      <c r="E146" t="str">
        <f>IF(SUM('A2.1'!N159:R159)=5,'A2.1'!C159,"")</f>
        <v/>
      </c>
      <c r="F146" t="str">
        <f>IF(SUM('A2.1'!N159:R159)=5,'A2.1'!D159,"")</f>
        <v/>
      </c>
      <c r="G146" t="str">
        <f>IF(SUM('A2.1'!N159:R159)=5,'A2.1'!E159,"")</f>
        <v/>
      </c>
      <c r="H146" t="str">
        <f>IF(SUM('A2.1'!N159:R159)=5,'A2.1'!F159,"")</f>
        <v/>
      </c>
      <c r="I146" t="str">
        <f>IF(SUM('A2.1'!N159:R159)=5,'A2.1'!G159,"")</f>
        <v/>
      </c>
    </row>
    <row r="147" spans="1:9" x14ac:dyDescent="0.25">
      <c r="A147" t="str">
        <f>IF(SUM('A2.1'!N160:R160)=5,'Angaben KH-Standort'!$D$25,"")</f>
        <v/>
      </c>
      <c r="B147" t="str">
        <f>IF(SUM('A2.1'!N160:R160)=5,'Angaben KH-Standort'!$D$26,"")</f>
        <v/>
      </c>
      <c r="C147" t="str">
        <f>IF(SUM('A2.1'!N160:R160)=5,'Angaben KH-Standort'!$D$12,"")</f>
        <v/>
      </c>
      <c r="D147" t="str">
        <f>IF(SUM('A2.1'!N160:R160)=5,'A1'!$F$14,"")</f>
        <v/>
      </c>
      <c r="E147" t="str">
        <f>IF(SUM('A2.1'!N160:R160)=5,'A2.1'!C160,"")</f>
        <v/>
      </c>
      <c r="F147" t="str">
        <f>IF(SUM('A2.1'!N160:R160)=5,'A2.1'!D160,"")</f>
        <v/>
      </c>
      <c r="G147" t="str">
        <f>IF(SUM('A2.1'!N160:R160)=5,'A2.1'!E160,"")</f>
        <v/>
      </c>
      <c r="H147" t="str">
        <f>IF(SUM('A2.1'!N160:R160)=5,'A2.1'!F160,"")</f>
        <v/>
      </c>
      <c r="I147" t="str">
        <f>IF(SUM('A2.1'!N160:R160)=5,'A2.1'!G160,"")</f>
        <v/>
      </c>
    </row>
    <row r="148" spans="1:9" x14ac:dyDescent="0.25">
      <c r="A148" t="str">
        <f>IF(SUM('A2.1'!N161:R161)=5,'Angaben KH-Standort'!$D$25,"")</f>
        <v/>
      </c>
      <c r="B148" t="str">
        <f>IF(SUM('A2.1'!N161:R161)=5,'Angaben KH-Standort'!$D$26,"")</f>
        <v/>
      </c>
      <c r="C148" t="str">
        <f>IF(SUM('A2.1'!N161:R161)=5,'Angaben KH-Standort'!$D$12,"")</f>
        <v/>
      </c>
      <c r="D148" t="str">
        <f>IF(SUM('A2.1'!N161:R161)=5,'A1'!$F$14,"")</f>
        <v/>
      </c>
      <c r="E148" t="str">
        <f>IF(SUM('A2.1'!N161:R161)=5,'A2.1'!C161,"")</f>
        <v/>
      </c>
      <c r="F148" t="str">
        <f>IF(SUM('A2.1'!N161:R161)=5,'A2.1'!D161,"")</f>
        <v/>
      </c>
      <c r="G148" t="str">
        <f>IF(SUM('A2.1'!N161:R161)=5,'A2.1'!E161,"")</f>
        <v/>
      </c>
      <c r="H148" t="str">
        <f>IF(SUM('A2.1'!N161:R161)=5,'A2.1'!F161,"")</f>
        <v/>
      </c>
      <c r="I148" t="str">
        <f>IF(SUM('A2.1'!N161:R161)=5,'A2.1'!G161,"")</f>
        <v/>
      </c>
    </row>
    <row r="149" spans="1:9" x14ac:dyDescent="0.25">
      <c r="A149" t="str">
        <f>IF(SUM('A2.1'!N162:R162)=5,'Angaben KH-Standort'!$D$25,"")</f>
        <v/>
      </c>
      <c r="B149" t="str">
        <f>IF(SUM('A2.1'!N162:R162)=5,'Angaben KH-Standort'!$D$26,"")</f>
        <v/>
      </c>
      <c r="C149" t="str">
        <f>IF(SUM('A2.1'!N162:R162)=5,'Angaben KH-Standort'!$D$12,"")</f>
        <v/>
      </c>
      <c r="D149" t="str">
        <f>IF(SUM('A2.1'!N162:R162)=5,'A1'!$F$14,"")</f>
        <v/>
      </c>
      <c r="E149" t="str">
        <f>IF(SUM('A2.1'!N162:R162)=5,'A2.1'!C162,"")</f>
        <v/>
      </c>
      <c r="F149" t="str">
        <f>IF(SUM('A2.1'!N162:R162)=5,'A2.1'!D162,"")</f>
        <v/>
      </c>
      <c r="G149" t="str">
        <f>IF(SUM('A2.1'!N162:R162)=5,'A2.1'!E162,"")</f>
        <v/>
      </c>
      <c r="H149" t="str">
        <f>IF(SUM('A2.1'!N162:R162)=5,'A2.1'!F162,"")</f>
        <v/>
      </c>
      <c r="I149" t="str">
        <f>IF(SUM('A2.1'!N162:R162)=5,'A2.1'!G162,"")</f>
        <v/>
      </c>
    </row>
    <row r="150" spans="1:9" x14ac:dyDescent="0.25">
      <c r="A150" t="str">
        <f>IF(SUM('A2.1'!N163:R163)=5,'Angaben KH-Standort'!$D$25,"")</f>
        <v/>
      </c>
      <c r="B150" t="str">
        <f>IF(SUM('A2.1'!N163:R163)=5,'Angaben KH-Standort'!$D$26,"")</f>
        <v/>
      </c>
      <c r="C150" t="str">
        <f>IF(SUM('A2.1'!N163:R163)=5,'Angaben KH-Standort'!$D$12,"")</f>
        <v/>
      </c>
      <c r="D150" t="str">
        <f>IF(SUM('A2.1'!N163:R163)=5,'A1'!$F$14,"")</f>
        <v/>
      </c>
      <c r="E150" t="str">
        <f>IF(SUM('A2.1'!N163:R163)=5,'A2.1'!C163,"")</f>
        <v/>
      </c>
      <c r="F150" t="str">
        <f>IF(SUM('A2.1'!N163:R163)=5,'A2.1'!D163,"")</f>
        <v/>
      </c>
      <c r="G150" t="str">
        <f>IF(SUM('A2.1'!N163:R163)=5,'A2.1'!E163,"")</f>
        <v/>
      </c>
      <c r="H150" t="str">
        <f>IF(SUM('A2.1'!N163:R163)=5,'A2.1'!F163,"")</f>
        <v/>
      </c>
      <c r="I150" t="str">
        <f>IF(SUM('A2.1'!N163:R163)=5,'A2.1'!G163,"")</f>
        <v/>
      </c>
    </row>
    <row r="151" spans="1:9" x14ac:dyDescent="0.25">
      <c r="A151" t="str">
        <f>IF(SUM('A2.1'!N164:R164)=5,'Angaben KH-Standort'!$D$25,"")</f>
        <v/>
      </c>
      <c r="B151" t="str">
        <f>IF(SUM('A2.1'!N164:R164)=5,'Angaben KH-Standort'!$D$26,"")</f>
        <v/>
      </c>
      <c r="C151" t="str">
        <f>IF(SUM('A2.1'!N164:R164)=5,'Angaben KH-Standort'!$D$12,"")</f>
        <v/>
      </c>
      <c r="D151" t="str">
        <f>IF(SUM('A2.1'!N164:R164)=5,'A1'!$F$14,"")</f>
        <v/>
      </c>
      <c r="E151" t="str">
        <f>IF(SUM('A2.1'!N164:R164)=5,'A2.1'!C164,"")</f>
        <v/>
      </c>
      <c r="F151" t="str">
        <f>IF(SUM('A2.1'!N164:R164)=5,'A2.1'!D164,"")</f>
        <v/>
      </c>
      <c r="G151" t="str">
        <f>IF(SUM('A2.1'!N164:R164)=5,'A2.1'!E164,"")</f>
        <v/>
      </c>
      <c r="H151" t="str">
        <f>IF(SUM('A2.1'!N164:R164)=5,'A2.1'!F164,"")</f>
        <v/>
      </c>
      <c r="I151" t="str">
        <f>IF(SUM('A2.1'!N164:R164)=5,'A2.1'!G164,"")</f>
        <v/>
      </c>
    </row>
    <row r="152" spans="1:9" x14ac:dyDescent="0.25">
      <c r="A152" t="str">
        <f>IF(SUM('A2.1'!N165:R165)=5,'Angaben KH-Standort'!$D$25,"")</f>
        <v/>
      </c>
      <c r="B152" t="str">
        <f>IF(SUM('A2.1'!N165:R165)=5,'Angaben KH-Standort'!$D$26,"")</f>
        <v/>
      </c>
      <c r="C152" t="str">
        <f>IF(SUM('A2.1'!N165:R165)=5,'Angaben KH-Standort'!$D$12,"")</f>
        <v/>
      </c>
      <c r="D152" t="str">
        <f>IF(SUM('A2.1'!N165:R165)=5,'A1'!$F$14,"")</f>
        <v/>
      </c>
      <c r="E152" t="str">
        <f>IF(SUM('A2.1'!N165:R165)=5,'A2.1'!C165,"")</f>
        <v/>
      </c>
      <c r="F152" t="str">
        <f>IF(SUM('A2.1'!N165:R165)=5,'A2.1'!D165,"")</f>
        <v/>
      </c>
      <c r="G152" t="str">
        <f>IF(SUM('A2.1'!N165:R165)=5,'A2.1'!E165,"")</f>
        <v/>
      </c>
      <c r="H152" t="str">
        <f>IF(SUM('A2.1'!N165:R165)=5,'A2.1'!F165,"")</f>
        <v/>
      </c>
      <c r="I152" t="str">
        <f>IF(SUM('A2.1'!N165:R165)=5,'A2.1'!G165,"")</f>
        <v/>
      </c>
    </row>
    <row r="153" spans="1:9" x14ac:dyDescent="0.25">
      <c r="A153" t="str">
        <f>IF(SUM('A2.1'!N166:R166)=5,'Angaben KH-Standort'!$D$25,"")</f>
        <v/>
      </c>
      <c r="B153" t="str">
        <f>IF(SUM('A2.1'!N166:R166)=5,'Angaben KH-Standort'!$D$26,"")</f>
        <v/>
      </c>
      <c r="C153" t="str">
        <f>IF(SUM('A2.1'!N166:R166)=5,'Angaben KH-Standort'!$D$12,"")</f>
        <v/>
      </c>
      <c r="D153" t="str">
        <f>IF(SUM('A2.1'!N166:R166)=5,'A1'!$F$14,"")</f>
        <v/>
      </c>
      <c r="E153" t="str">
        <f>IF(SUM('A2.1'!N166:R166)=5,'A2.1'!C166,"")</f>
        <v/>
      </c>
      <c r="F153" t="str">
        <f>IF(SUM('A2.1'!N166:R166)=5,'A2.1'!D166,"")</f>
        <v/>
      </c>
      <c r="G153" t="str">
        <f>IF(SUM('A2.1'!N166:R166)=5,'A2.1'!E166,"")</f>
        <v/>
      </c>
      <c r="H153" t="str">
        <f>IF(SUM('A2.1'!N166:R166)=5,'A2.1'!F166,"")</f>
        <v/>
      </c>
      <c r="I153" t="str">
        <f>IF(SUM('A2.1'!N166:R166)=5,'A2.1'!G166,"")</f>
        <v/>
      </c>
    </row>
    <row r="154" spans="1:9" x14ac:dyDescent="0.25">
      <c r="A154" t="str">
        <f>IF(SUM('A2.1'!N167:R167)=5,'Angaben KH-Standort'!$D$25,"")</f>
        <v/>
      </c>
      <c r="B154" t="str">
        <f>IF(SUM('A2.1'!N167:R167)=5,'Angaben KH-Standort'!$D$26,"")</f>
        <v/>
      </c>
      <c r="C154" t="str">
        <f>IF(SUM('A2.1'!N167:R167)=5,'Angaben KH-Standort'!$D$12,"")</f>
        <v/>
      </c>
      <c r="D154" t="str">
        <f>IF(SUM('A2.1'!N167:R167)=5,'A1'!$F$14,"")</f>
        <v/>
      </c>
      <c r="E154" t="str">
        <f>IF(SUM('A2.1'!N167:R167)=5,'A2.1'!C167,"")</f>
        <v/>
      </c>
      <c r="F154" t="str">
        <f>IF(SUM('A2.1'!N167:R167)=5,'A2.1'!D167,"")</f>
        <v/>
      </c>
      <c r="G154" t="str">
        <f>IF(SUM('A2.1'!N167:R167)=5,'A2.1'!E167,"")</f>
        <v/>
      </c>
      <c r="H154" t="str">
        <f>IF(SUM('A2.1'!N167:R167)=5,'A2.1'!F167,"")</f>
        <v/>
      </c>
      <c r="I154" t="str">
        <f>IF(SUM('A2.1'!N167:R167)=5,'A2.1'!G167,"")</f>
        <v/>
      </c>
    </row>
    <row r="155" spans="1:9" x14ac:dyDescent="0.25">
      <c r="A155" t="str">
        <f>IF(SUM('A2.1'!N168:R168)=5,'Angaben KH-Standort'!$D$25,"")</f>
        <v/>
      </c>
      <c r="B155" t="str">
        <f>IF(SUM('A2.1'!N168:R168)=5,'Angaben KH-Standort'!$D$26,"")</f>
        <v/>
      </c>
      <c r="C155" t="str">
        <f>IF(SUM('A2.1'!N168:R168)=5,'Angaben KH-Standort'!$D$12,"")</f>
        <v/>
      </c>
      <c r="D155" t="str">
        <f>IF(SUM('A2.1'!N168:R168)=5,'A1'!$F$14,"")</f>
        <v/>
      </c>
      <c r="E155" t="str">
        <f>IF(SUM('A2.1'!N168:R168)=5,'A2.1'!C168,"")</f>
        <v/>
      </c>
      <c r="F155" t="str">
        <f>IF(SUM('A2.1'!N168:R168)=5,'A2.1'!D168,"")</f>
        <v/>
      </c>
      <c r="G155" t="str">
        <f>IF(SUM('A2.1'!N168:R168)=5,'A2.1'!E168,"")</f>
        <v/>
      </c>
      <c r="H155" t="str">
        <f>IF(SUM('A2.1'!N168:R168)=5,'A2.1'!F168,"")</f>
        <v/>
      </c>
      <c r="I155" t="str">
        <f>IF(SUM('A2.1'!N168:R168)=5,'A2.1'!G168,"")</f>
        <v/>
      </c>
    </row>
    <row r="156" spans="1:9" x14ac:dyDescent="0.25">
      <c r="A156" t="str">
        <f>IF(SUM('A2.1'!N169:R169)=5,'Angaben KH-Standort'!$D$25,"")</f>
        <v/>
      </c>
      <c r="B156" t="str">
        <f>IF(SUM('A2.1'!N169:R169)=5,'Angaben KH-Standort'!$D$26,"")</f>
        <v/>
      </c>
      <c r="C156" t="str">
        <f>IF(SUM('A2.1'!N169:R169)=5,'Angaben KH-Standort'!$D$12,"")</f>
        <v/>
      </c>
      <c r="D156" t="str">
        <f>IF(SUM('A2.1'!N169:R169)=5,'A1'!$F$14,"")</f>
        <v/>
      </c>
      <c r="E156" t="str">
        <f>IF(SUM('A2.1'!N169:R169)=5,'A2.1'!C169,"")</f>
        <v/>
      </c>
      <c r="F156" t="str">
        <f>IF(SUM('A2.1'!N169:R169)=5,'A2.1'!D169,"")</f>
        <v/>
      </c>
      <c r="G156" t="str">
        <f>IF(SUM('A2.1'!N169:R169)=5,'A2.1'!E169,"")</f>
        <v/>
      </c>
      <c r="H156" t="str">
        <f>IF(SUM('A2.1'!N169:R169)=5,'A2.1'!F169,"")</f>
        <v/>
      </c>
      <c r="I156" t="str">
        <f>IF(SUM('A2.1'!N169:R169)=5,'A2.1'!G169,"")</f>
        <v/>
      </c>
    </row>
    <row r="157" spans="1:9" x14ac:dyDescent="0.25">
      <c r="A157" t="str">
        <f>IF(SUM('A2.1'!N170:R170)=5,'Angaben KH-Standort'!$D$25,"")</f>
        <v/>
      </c>
      <c r="B157" t="str">
        <f>IF(SUM('A2.1'!N170:R170)=5,'Angaben KH-Standort'!$D$26,"")</f>
        <v/>
      </c>
      <c r="C157" t="str">
        <f>IF(SUM('A2.1'!N170:R170)=5,'Angaben KH-Standort'!$D$12,"")</f>
        <v/>
      </c>
      <c r="D157" t="str">
        <f>IF(SUM('A2.1'!N170:R170)=5,'A1'!$F$14,"")</f>
        <v/>
      </c>
      <c r="E157" t="str">
        <f>IF(SUM('A2.1'!N170:R170)=5,'A2.1'!C170,"")</f>
        <v/>
      </c>
      <c r="F157" t="str">
        <f>IF(SUM('A2.1'!N170:R170)=5,'A2.1'!D170,"")</f>
        <v/>
      </c>
      <c r="G157" t="str">
        <f>IF(SUM('A2.1'!N170:R170)=5,'A2.1'!E170,"")</f>
        <v/>
      </c>
      <c r="H157" t="str">
        <f>IF(SUM('A2.1'!N170:R170)=5,'A2.1'!F170,"")</f>
        <v/>
      </c>
      <c r="I157" t="str">
        <f>IF(SUM('A2.1'!N170:R170)=5,'A2.1'!G170,"")</f>
        <v/>
      </c>
    </row>
    <row r="158" spans="1:9" x14ac:dyDescent="0.25">
      <c r="A158" t="str">
        <f>IF(SUM('A2.1'!N171:R171)=5,'Angaben KH-Standort'!$D$25,"")</f>
        <v/>
      </c>
      <c r="B158" t="str">
        <f>IF(SUM('A2.1'!N171:R171)=5,'Angaben KH-Standort'!$D$26,"")</f>
        <v/>
      </c>
      <c r="C158" t="str">
        <f>IF(SUM('A2.1'!N171:R171)=5,'Angaben KH-Standort'!$D$12,"")</f>
        <v/>
      </c>
      <c r="D158" t="str">
        <f>IF(SUM('A2.1'!N171:R171)=5,'A1'!$F$14,"")</f>
        <v/>
      </c>
      <c r="E158" t="str">
        <f>IF(SUM('A2.1'!N171:R171)=5,'A2.1'!C171,"")</f>
        <v/>
      </c>
      <c r="F158" t="str">
        <f>IF(SUM('A2.1'!N171:R171)=5,'A2.1'!D171,"")</f>
        <v/>
      </c>
      <c r="G158" t="str">
        <f>IF(SUM('A2.1'!N171:R171)=5,'A2.1'!E171,"")</f>
        <v/>
      </c>
      <c r="H158" t="str">
        <f>IF(SUM('A2.1'!N171:R171)=5,'A2.1'!F171,"")</f>
        <v/>
      </c>
      <c r="I158" t="str">
        <f>IF(SUM('A2.1'!N171:R171)=5,'A2.1'!G171,"")</f>
        <v/>
      </c>
    </row>
    <row r="159" spans="1:9" x14ac:dyDescent="0.25">
      <c r="A159" t="str">
        <f>IF(SUM('A2.1'!N172:R172)=5,'Angaben KH-Standort'!$D$25,"")</f>
        <v/>
      </c>
      <c r="B159" t="str">
        <f>IF(SUM('A2.1'!N172:R172)=5,'Angaben KH-Standort'!$D$26,"")</f>
        <v/>
      </c>
      <c r="C159" t="str">
        <f>IF(SUM('A2.1'!N172:R172)=5,'Angaben KH-Standort'!$D$12,"")</f>
        <v/>
      </c>
      <c r="D159" t="str">
        <f>IF(SUM('A2.1'!N172:R172)=5,'A1'!$F$14,"")</f>
        <v/>
      </c>
      <c r="E159" t="str">
        <f>IF(SUM('A2.1'!N172:R172)=5,'A2.1'!C172,"")</f>
        <v/>
      </c>
      <c r="F159" t="str">
        <f>IF(SUM('A2.1'!N172:R172)=5,'A2.1'!D172,"")</f>
        <v/>
      </c>
      <c r="G159" t="str">
        <f>IF(SUM('A2.1'!N172:R172)=5,'A2.1'!E172,"")</f>
        <v/>
      </c>
      <c r="H159" t="str">
        <f>IF(SUM('A2.1'!N172:R172)=5,'A2.1'!F172,"")</f>
        <v/>
      </c>
      <c r="I159" t="str">
        <f>IF(SUM('A2.1'!N172:R172)=5,'A2.1'!G172,"")</f>
        <v/>
      </c>
    </row>
    <row r="160" spans="1:9" x14ac:dyDescent="0.25">
      <c r="A160" t="str">
        <f>IF(SUM('A2.1'!N173:R173)=5,'Angaben KH-Standort'!$D$25,"")</f>
        <v/>
      </c>
      <c r="B160" t="str">
        <f>IF(SUM('A2.1'!N173:R173)=5,'Angaben KH-Standort'!$D$26,"")</f>
        <v/>
      </c>
      <c r="C160" t="str">
        <f>IF(SUM('A2.1'!N173:R173)=5,'Angaben KH-Standort'!$D$12,"")</f>
        <v/>
      </c>
      <c r="D160" t="str">
        <f>IF(SUM('A2.1'!N173:R173)=5,'A1'!$F$14,"")</f>
        <v/>
      </c>
      <c r="E160" t="str">
        <f>IF(SUM('A2.1'!N173:R173)=5,'A2.1'!C173,"")</f>
        <v/>
      </c>
      <c r="F160" t="str">
        <f>IF(SUM('A2.1'!N173:R173)=5,'A2.1'!D173,"")</f>
        <v/>
      </c>
      <c r="G160" t="str">
        <f>IF(SUM('A2.1'!N173:R173)=5,'A2.1'!E173,"")</f>
        <v/>
      </c>
      <c r="H160" t="str">
        <f>IF(SUM('A2.1'!N173:R173)=5,'A2.1'!F173,"")</f>
        <v/>
      </c>
      <c r="I160" t="str">
        <f>IF(SUM('A2.1'!N173:R173)=5,'A2.1'!G173,"")</f>
        <v/>
      </c>
    </row>
    <row r="161" spans="1:9" x14ac:dyDescent="0.25">
      <c r="A161" t="str">
        <f>IF(SUM('A2.1'!N174:R174)=5,'Angaben KH-Standort'!$D$25,"")</f>
        <v/>
      </c>
      <c r="B161" t="str">
        <f>IF(SUM('A2.1'!N174:R174)=5,'Angaben KH-Standort'!$D$26,"")</f>
        <v/>
      </c>
      <c r="C161" t="str">
        <f>IF(SUM('A2.1'!N174:R174)=5,'Angaben KH-Standort'!$D$12,"")</f>
        <v/>
      </c>
      <c r="D161" t="str">
        <f>IF(SUM('A2.1'!N174:R174)=5,'A1'!$F$14,"")</f>
        <v/>
      </c>
      <c r="E161" t="str">
        <f>IF(SUM('A2.1'!N174:R174)=5,'A2.1'!C174,"")</f>
        <v/>
      </c>
      <c r="F161" t="str">
        <f>IF(SUM('A2.1'!N174:R174)=5,'A2.1'!D174,"")</f>
        <v/>
      </c>
      <c r="G161" t="str">
        <f>IF(SUM('A2.1'!N174:R174)=5,'A2.1'!E174,"")</f>
        <v/>
      </c>
      <c r="H161" t="str">
        <f>IF(SUM('A2.1'!N174:R174)=5,'A2.1'!F174,"")</f>
        <v/>
      </c>
      <c r="I161" t="str">
        <f>IF(SUM('A2.1'!N174:R174)=5,'A2.1'!G174,"")</f>
        <v/>
      </c>
    </row>
    <row r="162" spans="1:9" x14ac:dyDescent="0.25">
      <c r="A162" t="str">
        <f>IF(SUM('A2.1'!N175:R175)=5,'Angaben KH-Standort'!$D$25,"")</f>
        <v/>
      </c>
      <c r="B162" t="str">
        <f>IF(SUM('A2.1'!N175:R175)=5,'Angaben KH-Standort'!$D$26,"")</f>
        <v/>
      </c>
      <c r="C162" t="str">
        <f>IF(SUM('A2.1'!N175:R175)=5,'Angaben KH-Standort'!$D$12,"")</f>
        <v/>
      </c>
      <c r="D162" t="str">
        <f>IF(SUM('A2.1'!N175:R175)=5,'A1'!$F$14,"")</f>
        <v/>
      </c>
      <c r="E162" t="str">
        <f>IF(SUM('A2.1'!N175:R175)=5,'A2.1'!C175,"")</f>
        <v/>
      </c>
      <c r="F162" t="str">
        <f>IF(SUM('A2.1'!N175:R175)=5,'A2.1'!D175,"")</f>
        <v/>
      </c>
      <c r="G162" t="str">
        <f>IF(SUM('A2.1'!N175:R175)=5,'A2.1'!E175,"")</f>
        <v/>
      </c>
      <c r="H162" t="str">
        <f>IF(SUM('A2.1'!N175:R175)=5,'A2.1'!F175,"")</f>
        <v/>
      </c>
      <c r="I162" t="str">
        <f>IF(SUM('A2.1'!N175:R175)=5,'A2.1'!G175,"")</f>
        <v/>
      </c>
    </row>
    <row r="163" spans="1:9" x14ac:dyDescent="0.25">
      <c r="A163" t="str">
        <f>IF(SUM('A2.1'!N176:R176)=5,'Angaben KH-Standort'!$D$25,"")</f>
        <v/>
      </c>
      <c r="B163" t="str">
        <f>IF(SUM('A2.1'!N176:R176)=5,'Angaben KH-Standort'!$D$26,"")</f>
        <v/>
      </c>
      <c r="C163" t="str">
        <f>IF(SUM('A2.1'!N176:R176)=5,'Angaben KH-Standort'!$D$12,"")</f>
        <v/>
      </c>
      <c r="D163" t="str">
        <f>IF(SUM('A2.1'!N176:R176)=5,'A1'!$F$14,"")</f>
        <v/>
      </c>
      <c r="E163" t="str">
        <f>IF(SUM('A2.1'!N176:R176)=5,'A2.1'!C176,"")</f>
        <v/>
      </c>
      <c r="F163" t="str">
        <f>IF(SUM('A2.1'!N176:R176)=5,'A2.1'!D176,"")</f>
        <v/>
      </c>
      <c r="G163" t="str">
        <f>IF(SUM('A2.1'!N176:R176)=5,'A2.1'!E176,"")</f>
        <v/>
      </c>
      <c r="H163" t="str">
        <f>IF(SUM('A2.1'!N176:R176)=5,'A2.1'!F176,"")</f>
        <v/>
      </c>
      <c r="I163" t="str">
        <f>IF(SUM('A2.1'!N176:R176)=5,'A2.1'!G176,"")</f>
        <v/>
      </c>
    </row>
    <row r="164" spans="1:9" x14ac:dyDescent="0.25">
      <c r="A164" t="str">
        <f>IF(SUM('A2.1'!N177:R177)=5,'Angaben KH-Standort'!$D$25,"")</f>
        <v/>
      </c>
      <c r="B164" t="str">
        <f>IF(SUM('A2.1'!N177:R177)=5,'Angaben KH-Standort'!$D$26,"")</f>
        <v/>
      </c>
      <c r="C164" t="str">
        <f>IF(SUM('A2.1'!N177:R177)=5,'Angaben KH-Standort'!$D$12,"")</f>
        <v/>
      </c>
      <c r="D164" t="str">
        <f>IF(SUM('A2.1'!N177:R177)=5,'A1'!$F$14,"")</f>
        <v/>
      </c>
      <c r="E164" t="str">
        <f>IF(SUM('A2.1'!N177:R177)=5,'A2.1'!C177,"")</f>
        <v/>
      </c>
      <c r="F164" t="str">
        <f>IF(SUM('A2.1'!N177:R177)=5,'A2.1'!D177,"")</f>
        <v/>
      </c>
      <c r="G164" t="str">
        <f>IF(SUM('A2.1'!N177:R177)=5,'A2.1'!E177,"")</f>
        <v/>
      </c>
      <c r="H164" t="str">
        <f>IF(SUM('A2.1'!N177:R177)=5,'A2.1'!F177,"")</f>
        <v/>
      </c>
      <c r="I164" t="str">
        <f>IF(SUM('A2.1'!N177:R177)=5,'A2.1'!G177,"")</f>
        <v/>
      </c>
    </row>
    <row r="165" spans="1:9" x14ac:dyDescent="0.25">
      <c r="A165" t="str">
        <f>IF(SUM('A2.1'!N178:R178)=5,'Angaben KH-Standort'!$D$25,"")</f>
        <v/>
      </c>
      <c r="B165" t="str">
        <f>IF(SUM('A2.1'!N178:R178)=5,'Angaben KH-Standort'!$D$26,"")</f>
        <v/>
      </c>
      <c r="C165" t="str">
        <f>IF(SUM('A2.1'!N178:R178)=5,'Angaben KH-Standort'!$D$12,"")</f>
        <v/>
      </c>
      <c r="D165" t="str">
        <f>IF(SUM('A2.1'!N178:R178)=5,'A1'!$F$14,"")</f>
        <v/>
      </c>
      <c r="E165" t="str">
        <f>IF(SUM('A2.1'!N178:R178)=5,'A2.1'!C178,"")</f>
        <v/>
      </c>
      <c r="F165" t="str">
        <f>IF(SUM('A2.1'!N178:R178)=5,'A2.1'!D178,"")</f>
        <v/>
      </c>
      <c r="G165" t="str">
        <f>IF(SUM('A2.1'!N178:R178)=5,'A2.1'!E178,"")</f>
        <v/>
      </c>
      <c r="H165" t="str">
        <f>IF(SUM('A2.1'!N178:R178)=5,'A2.1'!F178,"")</f>
        <v/>
      </c>
      <c r="I165" t="str">
        <f>IF(SUM('A2.1'!N178:R178)=5,'A2.1'!G178,"")</f>
        <v/>
      </c>
    </row>
    <row r="166" spans="1:9" x14ac:dyDescent="0.25">
      <c r="A166" t="str">
        <f>IF(SUM('A2.1'!N179:R179)=5,'Angaben KH-Standort'!$D$25,"")</f>
        <v/>
      </c>
      <c r="B166" t="str">
        <f>IF(SUM('A2.1'!N179:R179)=5,'Angaben KH-Standort'!$D$26,"")</f>
        <v/>
      </c>
      <c r="C166" t="str">
        <f>IF(SUM('A2.1'!N179:R179)=5,'Angaben KH-Standort'!$D$12,"")</f>
        <v/>
      </c>
      <c r="D166" t="str">
        <f>IF(SUM('A2.1'!N179:R179)=5,'A1'!$F$14,"")</f>
        <v/>
      </c>
      <c r="E166" t="str">
        <f>IF(SUM('A2.1'!N179:R179)=5,'A2.1'!C179,"")</f>
        <v/>
      </c>
      <c r="F166" t="str">
        <f>IF(SUM('A2.1'!N179:R179)=5,'A2.1'!D179,"")</f>
        <v/>
      </c>
      <c r="G166" t="str">
        <f>IF(SUM('A2.1'!N179:R179)=5,'A2.1'!E179,"")</f>
        <v/>
      </c>
      <c r="H166" t="str">
        <f>IF(SUM('A2.1'!N179:R179)=5,'A2.1'!F179,"")</f>
        <v/>
      </c>
      <c r="I166" t="str">
        <f>IF(SUM('A2.1'!N179:R179)=5,'A2.1'!G179,"")</f>
        <v/>
      </c>
    </row>
    <row r="167" spans="1:9" x14ac:dyDescent="0.25">
      <c r="A167" t="str">
        <f>IF(SUM('A2.1'!N180:R180)=5,'Angaben KH-Standort'!$D$25,"")</f>
        <v/>
      </c>
      <c r="B167" t="str">
        <f>IF(SUM('A2.1'!N180:R180)=5,'Angaben KH-Standort'!$D$26,"")</f>
        <v/>
      </c>
      <c r="C167" t="str">
        <f>IF(SUM('A2.1'!N180:R180)=5,'Angaben KH-Standort'!$D$12,"")</f>
        <v/>
      </c>
      <c r="D167" t="str">
        <f>IF(SUM('A2.1'!N180:R180)=5,'A1'!$F$14,"")</f>
        <v/>
      </c>
      <c r="E167" t="str">
        <f>IF(SUM('A2.1'!N180:R180)=5,'A2.1'!C180,"")</f>
        <v/>
      </c>
      <c r="F167" t="str">
        <f>IF(SUM('A2.1'!N180:R180)=5,'A2.1'!D180,"")</f>
        <v/>
      </c>
      <c r="G167" t="str">
        <f>IF(SUM('A2.1'!N180:R180)=5,'A2.1'!E180,"")</f>
        <v/>
      </c>
      <c r="H167" t="str">
        <f>IF(SUM('A2.1'!N180:R180)=5,'A2.1'!F180,"")</f>
        <v/>
      </c>
      <c r="I167" t="str">
        <f>IF(SUM('A2.1'!N180:R180)=5,'A2.1'!G180,"")</f>
        <v/>
      </c>
    </row>
    <row r="168" spans="1:9" x14ac:dyDescent="0.25">
      <c r="A168" t="str">
        <f>IF(SUM('A2.1'!N181:R181)=5,'Angaben KH-Standort'!$D$25,"")</f>
        <v/>
      </c>
      <c r="B168" t="str">
        <f>IF(SUM('A2.1'!N181:R181)=5,'Angaben KH-Standort'!$D$26,"")</f>
        <v/>
      </c>
      <c r="C168" t="str">
        <f>IF(SUM('A2.1'!N181:R181)=5,'Angaben KH-Standort'!$D$12,"")</f>
        <v/>
      </c>
      <c r="D168" t="str">
        <f>IF(SUM('A2.1'!N181:R181)=5,'A1'!$F$14,"")</f>
        <v/>
      </c>
      <c r="E168" t="str">
        <f>IF(SUM('A2.1'!N181:R181)=5,'A2.1'!C181,"")</f>
        <v/>
      </c>
      <c r="F168" t="str">
        <f>IF(SUM('A2.1'!N181:R181)=5,'A2.1'!D181,"")</f>
        <v/>
      </c>
      <c r="G168" t="str">
        <f>IF(SUM('A2.1'!N181:R181)=5,'A2.1'!E181,"")</f>
        <v/>
      </c>
      <c r="H168" t="str">
        <f>IF(SUM('A2.1'!N181:R181)=5,'A2.1'!F181,"")</f>
        <v/>
      </c>
      <c r="I168" t="str">
        <f>IF(SUM('A2.1'!N181:R181)=5,'A2.1'!G181,"")</f>
        <v/>
      </c>
    </row>
    <row r="169" spans="1:9" x14ac:dyDescent="0.25">
      <c r="A169" t="str">
        <f>IF(SUM('A2.1'!N182:R182)=5,'Angaben KH-Standort'!$D$25,"")</f>
        <v/>
      </c>
      <c r="B169" t="str">
        <f>IF(SUM('A2.1'!N182:R182)=5,'Angaben KH-Standort'!$D$26,"")</f>
        <v/>
      </c>
      <c r="C169" t="str">
        <f>IF(SUM('A2.1'!N182:R182)=5,'Angaben KH-Standort'!$D$12,"")</f>
        <v/>
      </c>
      <c r="D169" t="str">
        <f>IF(SUM('A2.1'!N182:R182)=5,'A1'!$F$14,"")</f>
        <v/>
      </c>
      <c r="E169" t="str">
        <f>IF(SUM('A2.1'!N182:R182)=5,'A2.1'!C182,"")</f>
        <v/>
      </c>
      <c r="F169" t="str">
        <f>IF(SUM('A2.1'!N182:R182)=5,'A2.1'!D182,"")</f>
        <v/>
      </c>
      <c r="G169" t="str">
        <f>IF(SUM('A2.1'!N182:R182)=5,'A2.1'!E182,"")</f>
        <v/>
      </c>
      <c r="H169" t="str">
        <f>IF(SUM('A2.1'!N182:R182)=5,'A2.1'!F182,"")</f>
        <v/>
      </c>
      <c r="I169" t="str">
        <f>IF(SUM('A2.1'!N182:R182)=5,'A2.1'!G182,"")</f>
        <v/>
      </c>
    </row>
    <row r="170" spans="1:9" x14ac:dyDescent="0.25">
      <c r="A170" t="str">
        <f>IF(SUM('A2.1'!N183:R183)=5,'Angaben KH-Standort'!$D$25,"")</f>
        <v/>
      </c>
      <c r="B170" t="str">
        <f>IF(SUM('A2.1'!N183:R183)=5,'Angaben KH-Standort'!$D$26,"")</f>
        <v/>
      </c>
      <c r="C170" t="str">
        <f>IF(SUM('A2.1'!N183:R183)=5,'Angaben KH-Standort'!$D$12,"")</f>
        <v/>
      </c>
      <c r="D170" t="str">
        <f>IF(SUM('A2.1'!N183:R183)=5,'A1'!$F$14,"")</f>
        <v/>
      </c>
      <c r="E170" t="str">
        <f>IF(SUM('A2.1'!N183:R183)=5,'A2.1'!C183,"")</f>
        <v/>
      </c>
      <c r="F170" t="str">
        <f>IF(SUM('A2.1'!N183:R183)=5,'A2.1'!D183,"")</f>
        <v/>
      </c>
      <c r="G170" t="str">
        <f>IF(SUM('A2.1'!N183:R183)=5,'A2.1'!E183,"")</f>
        <v/>
      </c>
      <c r="H170" t="str">
        <f>IF(SUM('A2.1'!N183:R183)=5,'A2.1'!F183,"")</f>
        <v/>
      </c>
      <c r="I170" t="str">
        <f>IF(SUM('A2.1'!N183:R183)=5,'A2.1'!G183,"")</f>
        <v/>
      </c>
    </row>
    <row r="171" spans="1:9" x14ac:dyDescent="0.25">
      <c r="A171" t="str">
        <f>IF(SUM('A2.1'!N184:R184)=5,'Angaben KH-Standort'!$D$25,"")</f>
        <v/>
      </c>
      <c r="B171" t="str">
        <f>IF(SUM('A2.1'!N184:R184)=5,'Angaben KH-Standort'!$D$26,"")</f>
        <v/>
      </c>
      <c r="C171" t="str">
        <f>IF(SUM('A2.1'!N184:R184)=5,'Angaben KH-Standort'!$D$12,"")</f>
        <v/>
      </c>
      <c r="D171" t="str">
        <f>IF(SUM('A2.1'!N184:R184)=5,'A1'!$F$14,"")</f>
        <v/>
      </c>
      <c r="E171" t="str">
        <f>IF(SUM('A2.1'!N184:R184)=5,'A2.1'!C184,"")</f>
        <v/>
      </c>
      <c r="F171" t="str">
        <f>IF(SUM('A2.1'!N184:R184)=5,'A2.1'!D184,"")</f>
        <v/>
      </c>
      <c r="G171" t="str">
        <f>IF(SUM('A2.1'!N184:R184)=5,'A2.1'!E184,"")</f>
        <v/>
      </c>
      <c r="H171" t="str">
        <f>IF(SUM('A2.1'!N184:R184)=5,'A2.1'!F184,"")</f>
        <v/>
      </c>
      <c r="I171" t="str">
        <f>IF(SUM('A2.1'!N184:R184)=5,'A2.1'!G184,"")</f>
        <v/>
      </c>
    </row>
    <row r="172" spans="1:9" x14ac:dyDescent="0.25">
      <c r="A172" t="str">
        <f>IF(SUM('A2.1'!N185:R185)=5,'Angaben KH-Standort'!$D$25,"")</f>
        <v/>
      </c>
      <c r="B172" t="str">
        <f>IF(SUM('A2.1'!N185:R185)=5,'Angaben KH-Standort'!$D$26,"")</f>
        <v/>
      </c>
      <c r="C172" t="str">
        <f>IF(SUM('A2.1'!N185:R185)=5,'Angaben KH-Standort'!$D$12,"")</f>
        <v/>
      </c>
      <c r="D172" t="str">
        <f>IF(SUM('A2.1'!N185:R185)=5,'A1'!$F$14,"")</f>
        <v/>
      </c>
      <c r="E172" t="str">
        <f>IF(SUM('A2.1'!N185:R185)=5,'A2.1'!C185,"")</f>
        <v/>
      </c>
      <c r="F172" t="str">
        <f>IF(SUM('A2.1'!N185:R185)=5,'A2.1'!D185,"")</f>
        <v/>
      </c>
      <c r="G172" t="str">
        <f>IF(SUM('A2.1'!N185:R185)=5,'A2.1'!E185,"")</f>
        <v/>
      </c>
      <c r="H172" t="str">
        <f>IF(SUM('A2.1'!N185:R185)=5,'A2.1'!F185,"")</f>
        <v/>
      </c>
      <c r="I172" t="str">
        <f>IF(SUM('A2.1'!N185:R185)=5,'A2.1'!G185,"")</f>
        <v/>
      </c>
    </row>
    <row r="173" spans="1:9" x14ac:dyDescent="0.25">
      <c r="A173" t="str">
        <f>IF(SUM('A2.1'!N186:R186)=5,'Angaben KH-Standort'!$D$25,"")</f>
        <v/>
      </c>
      <c r="B173" t="str">
        <f>IF(SUM('A2.1'!N186:R186)=5,'Angaben KH-Standort'!$D$26,"")</f>
        <v/>
      </c>
      <c r="C173" t="str">
        <f>IF(SUM('A2.1'!N186:R186)=5,'Angaben KH-Standort'!$D$12,"")</f>
        <v/>
      </c>
      <c r="D173" t="str">
        <f>IF(SUM('A2.1'!N186:R186)=5,'A1'!$F$14,"")</f>
        <v/>
      </c>
      <c r="E173" t="str">
        <f>IF(SUM('A2.1'!N186:R186)=5,'A2.1'!C186,"")</f>
        <v/>
      </c>
      <c r="F173" t="str">
        <f>IF(SUM('A2.1'!N186:R186)=5,'A2.1'!D186,"")</f>
        <v/>
      </c>
      <c r="G173" t="str">
        <f>IF(SUM('A2.1'!N186:R186)=5,'A2.1'!E186,"")</f>
        <v/>
      </c>
      <c r="H173" t="str">
        <f>IF(SUM('A2.1'!N186:R186)=5,'A2.1'!F186,"")</f>
        <v/>
      </c>
      <c r="I173" t="str">
        <f>IF(SUM('A2.1'!N186:R186)=5,'A2.1'!G186,"")</f>
        <v/>
      </c>
    </row>
    <row r="174" spans="1:9" x14ac:dyDescent="0.25">
      <c r="A174" t="str">
        <f>IF(SUM('A2.1'!N187:R187)=5,'Angaben KH-Standort'!$D$25,"")</f>
        <v/>
      </c>
      <c r="B174" t="str">
        <f>IF(SUM('A2.1'!N187:R187)=5,'Angaben KH-Standort'!$D$26,"")</f>
        <v/>
      </c>
      <c r="C174" t="str">
        <f>IF(SUM('A2.1'!N187:R187)=5,'Angaben KH-Standort'!$D$12,"")</f>
        <v/>
      </c>
      <c r="D174" t="str">
        <f>IF(SUM('A2.1'!N187:R187)=5,'A1'!$F$14,"")</f>
        <v/>
      </c>
      <c r="E174" t="str">
        <f>IF(SUM('A2.1'!N187:R187)=5,'A2.1'!C187,"")</f>
        <v/>
      </c>
      <c r="F174" t="str">
        <f>IF(SUM('A2.1'!N187:R187)=5,'A2.1'!D187,"")</f>
        <v/>
      </c>
      <c r="G174" t="str">
        <f>IF(SUM('A2.1'!N187:R187)=5,'A2.1'!E187,"")</f>
        <v/>
      </c>
      <c r="H174" t="str">
        <f>IF(SUM('A2.1'!N187:R187)=5,'A2.1'!F187,"")</f>
        <v/>
      </c>
      <c r="I174" t="str">
        <f>IF(SUM('A2.1'!N187:R187)=5,'A2.1'!G187,"")</f>
        <v/>
      </c>
    </row>
    <row r="175" spans="1:9" x14ac:dyDescent="0.25">
      <c r="A175" t="str">
        <f>IF(SUM('A2.1'!N188:R188)=5,'Angaben KH-Standort'!$D$25,"")</f>
        <v/>
      </c>
      <c r="B175" t="str">
        <f>IF(SUM('A2.1'!N188:R188)=5,'Angaben KH-Standort'!$D$26,"")</f>
        <v/>
      </c>
      <c r="C175" t="str">
        <f>IF(SUM('A2.1'!N188:R188)=5,'Angaben KH-Standort'!$D$12,"")</f>
        <v/>
      </c>
      <c r="D175" t="str">
        <f>IF(SUM('A2.1'!N188:R188)=5,'A1'!$F$14,"")</f>
        <v/>
      </c>
      <c r="E175" t="str">
        <f>IF(SUM('A2.1'!N188:R188)=5,'A2.1'!C188,"")</f>
        <v/>
      </c>
      <c r="F175" t="str">
        <f>IF(SUM('A2.1'!N188:R188)=5,'A2.1'!D188,"")</f>
        <v/>
      </c>
      <c r="G175" t="str">
        <f>IF(SUM('A2.1'!N188:R188)=5,'A2.1'!E188,"")</f>
        <v/>
      </c>
      <c r="H175" t="str">
        <f>IF(SUM('A2.1'!N188:R188)=5,'A2.1'!F188,"")</f>
        <v/>
      </c>
      <c r="I175" t="str">
        <f>IF(SUM('A2.1'!N188:R188)=5,'A2.1'!G188,"")</f>
        <v/>
      </c>
    </row>
    <row r="176" spans="1:9" x14ac:dyDescent="0.25">
      <c r="A176" t="str">
        <f>IF(SUM('A2.1'!N189:R189)=5,'Angaben KH-Standort'!$D$25,"")</f>
        <v/>
      </c>
      <c r="B176" t="str">
        <f>IF(SUM('A2.1'!N189:R189)=5,'Angaben KH-Standort'!$D$26,"")</f>
        <v/>
      </c>
      <c r="C176" t="str">
        <f>IF(SUM('A2.1'!N189:R189)=5,'Angaben KH-Standort'!$D$12,"")</f>
        <v/>
      </c>
      <c r="D176" t="str">
        <f>IF(SUM('A2.1'!N189:R189)=5,'A1'!$F$14,"")</f>
        <v/>
      </c>
      <c r="E176" t="str">
        <f>IF(SUM('A2.1'!N189:R189)=5,'A2.1'!C189,"")</f>
        <v/>
      </c>
      <c r="F176" t="str">
        <f>IF(SUM('A2.1'!N189:R189)=5,'A2.1'!D189,"")</f>
        <v/>
      </c>
      <c r="G176" t="str">
        <f>IF(SUM('A2.1'!N189:R189)=5,'A2.1'!E189,"")</f>
        <v/>
      </c>
      <c r="H176" t="str">
        <f>IF(SUM('A2.1'!N189:R189)=5,'A2.1'!F189,"")</f>
        <v/>
      </c>
      <c r="I176" t="str">
        <f>IF(SUM('A2.1'!N189:R189)=5,'A2.1'!G189,"")</f>
        <v/>
      </c>
    </row>
    <row r="177" spans="1:9" x14ac:dyDescent="0.25">
      <c r="A177" t="str">
        <f>IF(SUM('A2.1'!N190:R190)=5,'Angaben KH-Standort'!$D$25,"")</f>
        <v/>
      </c>
      <c r="B177" t="str">
        <f>IF(SUM('A2.1'!N190:R190)=5,'Angaben KH-Standort'!$D$26,"")</f>
        <v/>
      </c>
      <c r="C177" t="str">
        <f>IF(SUM('A2.1'!N190:R190)=5,'Angaben KH-Standort'!$D$12,"")</f>
        <v/>
      </c>
      <c r="D177" t="str">
        <f>IF(SUM('A2.1'!N190:R190)=5,'A1'!$F$14,"")</f>
        <v/>
      </c>
      <c r="E177" t="str">
        <f>IF(SUM('A2.1'!N190:R190)=5,'A2.1'!C190,"")</f>
        <v/>
      </c>
      <c r="F177" t="str">
        <f>IF(SUM('A2.1'!N190:R190)=5,'A2.1'!D190,"")</f>
        <v/>
      </c>
      <c r="G177" t="str">
        <f>IF(SUM('A2.1'!N190:R190)=5,'A2.1'!E190,"")</f>
        <v/>
      </c>
      <c r="H177" t="str">
        <f>IF(SUM('A2.1'!N190:R190)=5,'A2.1'!F190,"")</f>
        <v/>
      </c>
      <c r="I177" t="str">
        <f>IF(SUM('A2.1'!N190:R190)=5,'A2.1'!G190,"")</f>
        <v/>
      </c>
    </row>
    <row r="178" spans="1:9" x14ac:dyDescent="0.25">
      <c r="A178" t="str">
        <f>IF(SUM('A2.1'!N191:R191)=5,'Angaben KH-Standort'!$D$25,"")</f>
        <v/>
      </c>
      <c r="B178" t="str">
        <f>IF(SUM('A2.1'!N191:R191)=5,'Angaben KH-Standort'!$D$26,"")</f>
        <v/>
      </c>
      <c r="C178" t="str">
        <f>IF(SUM('A2.1'!N191:R191)=5,'Angaben KH-Standort'!$D$12,"")</f>
        <v/>
      </c>
      <c r="D178" t="str">
        <f>IF(SUM('A2.1'!N191:R191)=5,'A1'!$F$14,"")</f>
        <v/>
      </c>
      <c r="E178" t="str">
        <f>IF(SUM('A2.1'!N191:R191)=5,'A2.1'!C191,"")</f>
        <v/>
      </c>
      <c r="F178" t="str">
        <f>IF(SUM('A2.1'!N191:R191)=5,'A2.1'!D191,"")</f>
        <v/>
      </c>
      <c r="G178" t="str">
        <f>IF(SUM('A2.1'!N191:R191)=5,'A2.1'!E191,"")</f>
        <v/>
      </c>
      <c r="H178" t="str">
        <f>IF(SUM('A2.1'!N191:R191)=5,'A2.1'!F191,"")</f>
        <v/>
      </c>
      <c r="I178" t="str">
        <f>IF(SUM('A2.1'!N191:R191)=5,'A2.1'!G191,"")</f>
        <v/>
      </c>
    </row>
    <row r="179" spans="1:9" x14ac:dyDescent="0.25">
      <c r="A179" t="str">
        <f>IF(SUM('A2.1'!N192:R192)=5,'Angaben KH-Standort'!$D$25,"")</f>
        <v/>
      </c>
      <c r="B179" t="str">
        <f>IF(SUM('A2.1'!N192:R192)=5,'Angaben KH-Standort'!$D$26,"")</f>
        <v/>
      </c>
      <c r="C179" t="str">
        <f>IF(SUM('A2.1'!N192:R192)=5,'Angaben KH-Standort'!$D$12,"")</f>
        <v/>
      </c>
      <c r="D179" t="str">
        <f>IF(SUM('A2.1'!N192:R192)=5,'A1'!$F$14,"")</f>
        <v/>
      </c>
      <c r="E179" t="str">
        <f>IF(SUM('A2.1'!N192:R192)=5,'A2.1'!C192,"")</f>
        <v/>
      </c>
      <c r="F179" t="str">
        <f>IF(SUM('A2.1'!N192:R192)=5,'A2.1'!D192,"")</f>
        <v/>
      </c>
      <c r="G179" t="str">
        <f>IF(SUM('A2.1'!N192:R192)=5,'A2.1'!E192,"")</f>
        <v/>
      </c>
      <c r="H179" t="str">
        <f>IF(SUM('A2.1'!N192:R192)=5,'A2.1'!F192,"")</f>
        <v/>
      </c>
      <c r="I179" t="str">
        <f>IF(SUM('A2.1'!N192:R192)=5,'A2.1'!G192,"")</f>
        <v/>
      </c>
    </row>
    <row r="180" spans="1:9" x14ac:dyDescent="0.25">
      <c r="A180" t="str">
        <f>IF(SUM('A2.1'!N193:R193)=5,'Angaben KH-Standort'!$D$25,"")</f>
        <v/>
      </c>
      <c r="B180" t="str">
        <f>IF(SUM('A2.1'!N193:R193)=5,'Angaben KH-Standort'!$D$26,"")</f>
        <v/>
      </c>
      <c r="C180" t="str">
        <f>IF(SUM('A2.1'!N193:R193)=5,'Angaben KH-Standort'!$D$12,"")</f>
        <v/>
      </c>
      <c r="D180" t="str">
        <f>IF(SUM('A2.1'!N193:R193)=5,'A1'!$F$14,"")</f>
        <v/>
      </c>
      <c r="E180" t="str">
        <f>IF(SUM('A2.1'!N193:R193)=5,'A2.1'!C193,"")</f>
        <v/>
      </c>
      <c r="F180" t="str">
        <f>IF(SUM('A2.1'!N193:R193)=5,'A2.1'!D193,"")</f>
        <v/>
      </c>
      <c r="G180" t="str">
        <f>IF(SUM('A2.1'!N193:R193)=5,'A2.1'!E193,"")</f>
        <v/>
      </c>
      <c r="H180" t="str">
        <f>IF(SUM('A2.1'!N193:R193)=5,'A2.1'!F193,"")</f>
        <v/>
      </c>
      <c r="I180" t="str">
        <f>IF(SUM('A2.1'!N193:R193)=5,'A2.1'!G193,"")</f>
        <v/>
      </c>
    </row>
    <row r="181" spans="1:9" x14ac:dyDescent="0.25">
      <c r="A181" t="str">
        <f>IF(SUM('A2.1'!N194:R194)=5,'Angaben KH-Standort'!$D$25,"")</f>
        <v/>
      </c>
      <c r="B181" t="str">
        <f>IF(SUM('A2.1'!N194:R194)=5,'Angaben KH-Standort'!$D$26,"")</f>
        <v/>
      </c>
      <c r="C181" t="str">
        <f>IF(SUM('A2.1'!N194:R194)=5,'Angaben KH-Standort'!$D$12,"")</f>
        <v/>
      </c>
      <c r="D181" t="str">
        <f>IF(SUM('A2.1'!N194:R194)=5,'A1'!$F$14,"")</f>
        <v/>
      </c>
      <c r="E181" t="str">
        <f>IF(SUM('A2.1'!N194:R194)=5,'A2.1'!C194,"")</f>
        <v/>
      </c>
      <c r="F181" t="str">
        <f>IF(SUM('A2.1'!N194:R194)=5,'A2.1'!D194,"")</f>
        <v/>
      </c>
      <c r="G181" t="str">
        <f>IF(SUM('A2.1'!N194:R194)=5,'A2.1'!E194,"")</f>
        <v/>
      </c>
      <c r="H181" t="str">
        <f>IF(SUM('A2.1'!N194:R194)=5,'A2.1'!F194,"")</f>
        <v/>
      </c>
      <c r="I181" t="str">
        <f>IF(SUM('A2.1'!N194:R194)=5,'A2.1'!G194,"")</f>
        <v/>
      </c>
    </row>
    <row r="182" spans="1:9" x14ac:dyDescent="0.25">
      <c r="A182" t="str">
        <f>IF(SUM('A2.1'!N195:R195)=5,'Angaben KH-Standort'!$D$25,"")</f>
        <v/>
      </c>
      <c r="B182" t="str">
        <f>IF(SUM('A2.1'!N195:R195)=5,'Angaben KH-Standort'!$D$26,"")</f>
        <v/>
      </c>
      <c r="C182" t="str">
        <f>IF(SUM('A2.1'!N195:R195)=5,'Angaben KH-Standort'!$D$12,"")</f>
        <v/>
      </c>
      <c r="D182" t="str">
        <f>IF(SUM('A2.1'!N195:R195)=5,'A1'!$F$14,"")</f>
        <v/>
      </c>
      <c r="E182" t="str">
        <f>IF(SUM('A2.1'!N195:R195)=5,'A2.1'!C195,"")</f>
        <v/>
      </c>
      <c r="F182" t="str">
        <f>IF(SUM('A2.1'!N195:R195)=5,'A2.1'!D195,"")</f>
        <v/>
      </c>
      <c r="G182" t="str">
        <f>IF(SUM('A2.1'!N195:R195)=5,'A2.1'!E195,"")</f>
        <v/>
      </c>
      <c r="H182" t="str">
        <f>IF(SUM('A2.1'!N195:R195)=5,'A2.1'!F195,"")</f>
        <v/>
      </c>
      <c r="I182" t="str">
        <f>IF(SUM('A2.1'!N195:R195)=5,'A2.1'!G195,"")</f>
        <v/>
      </c>
    </row>
    <row r="183" spans="1:9" x14ac:dyDescent="0.25">
      <c r="A183" t="str">
        <f>IF(SUM('A2.1'!N196:R196)=5,'Angaben KH-Standort'!$D$25,"")</f>
        <v/>
      </c>
      <c r="B183" t="str">
        <f>IF(SUM('A2.1'!N196:R196)=5,'Angaben KH-Standort'!$D$26,"")</f>
        <v/>
      </c>
      <c r="C183" t="str">
        <f>IF(SUM('A2.1'!N196:R196)=5,'Angaben KH-Standort'!$D$12,"")</f>
        <v/>
      </c>
      <c r="D183" t="str">
        <f>IF(SUM('A2.1'!N196:R196)=5,'A1'!$F$14,"")</f>
        <v/>
      </c>
      <c r="E183" t="str">
        <f>IF(SUM('A2.1'!N196:R196)=5,'A2.1'!C196,"")</f>
        <v/>
      </c>
      <c r="F183" t="str">
        <f>IF(SUM('A2.1'!N196:R196)=5,'A2.1'!D196,"")</f>
        <v/>
      </c>
      <c r="G183" t="str">
        <f>IF(SUM('A2.1'!N196:R196)=5,'A2.1'!E196,"")</f>
        <v/>
      </c>
      <c r="H183" t="str">
        <f>IF(SUM('A2.1'!N196:R196)=5,'A2.1'!F196,"")</f>
        <v/>
      </c>
      <c r="I183" t="str">
        <f>IF(SUM('A2.1'!N196:R196)=5,'A2.1'!G196,"")</f>
        <v/>
      </c>
    </row>
    <row r="184" spans="1:9" x14ac:dyDescent="0.25">
      <c r="A184" t="str">
        <f>IF(SUM('A2.1'!N197:R197)=5,'Angaben KH-Standort'!$D$25,"")</f>
        <v/>
      </c>
      <c r="B184" t="str">
        <f>IF(SUM('A2.1'!N197:R197)=5,'Angaben KH-Standort'!$D$26,"")</f>
        <v/>
      </c>
      <c r="C184" t="str">
        <f>IF(SUM('A2.1'!N197:R197)=5,'Angaben KH-Standort'!$D$12,"")</f>
        <v/>
      </c>
      <c r="D184" t="str">
        <f>IF(SUM('A2.1'!N197:R197)=5,'A1'!$F$14,"")</f>
        <v/>
      </c>
      <c r="E184" t="str">
        <f>IF(SUM('A2.1'!N197:R197)=5,'A2.1'!C197,"")</f>
        <v/>
      </c>
      <c r="F184" t="str">
        <f>IF(SUM('A2.1'!N197:R197)=5,'A2.1'!D197,"")</f>
        <v/>
      </c>
      <c r="G184" t="str">
        <f>IF(SUM('A2.1'!N197:R197)=5,'A2.1'!E197,"")</f>
        <v/>
      </c>
      <c r="H184" t="str">
        <f>IF(SUM('A2.1'!N197:R197)=5,'A2.1'!F197,"")</f>
        <v/>
      </c>
      <c r="I184" t="str">
        <f>IF(SUM('A2.1'!N197:R197)=5,'A2.1'!G197,"")</f>
        <v/>
      </c>
    </row>
    <row r="185" spans="1:9" x14ac:dyDescent="0.25">
      <c r="A185" t="str">
        <f>IF(SUM('A2.1'!N198:R198)=5,'Angaben KH-Standort'!$D$25,"")</f>
        <v/>
      </c>
      <c r="B185" t="str">
        <f>IF(SUM('A2.1'!N198:R198)=5,'Angaben KH-Standort'!$D$26,"")</f>
        <v/>
      </c>
      <c r="C185" t="str">
        <f>IF(SUM('A2.1'!N198:R198)=5,'Angaben KH-Standort'!$D$12,"")</f>
        <v/>
      </c>
      <c r="D185" t="str">
        <f>IF(SUM('A2.1'!N198:R198)=5,'A1'!$F$14,"")</f>
        <v/>
      </c>
      <c r="E185" t="str">
        <f>IF(SUM('A2.1'!N198:R198)=5,'A2.1'!C198,"")</f>
        <v/>
      </c>
      <c r="F185" t="str">
        <f>IF(SUM('A2.1'!N198:R198)=5,'A2.1'!D198,"")</f>
        <v/>
      </c>
      <c r="G185" t="str">
        <f>IF(SUM('A2.1'!N198:R198)=5,'A2.1'!E198,"")</f>
        <v/>
      </c>
      <c r="H185" t="str">
        <f>IF(SUM('A2.1'!N198:R198)=5,'A2.1'!F198,"")</f>
        <v/>
      </c>
      <c r="I185" t="str">
        <f>IF(SUM('A2.1'!N198:R198)=5,'A2.1'!G198,"")</f>
        <v/>
      </c>
    </row>
    <row r="186" spans="1:9" x14ac:dyDescent="0.25">
      <c r="A186" t="str">
        <f>IF(SUM('A2.1'!N199:R199)=5,'Angaben KH-Standort'!$D$25,"")</f>
        <v/>
      </c>
      <c r="B186" t="str">
        <f>IF(SUM('A2.1'!N199:R199)=5,'Angaben KH-Standort'!$D$26,"")</f>
        <v/>
      </c>
      <c r="C186" t="str">
        <f>IF(SUM('A2.1'!N199:R199)=5,'Angaben KH-Standort'!$D$12,"")</f>
        <v/>
      </c>
      <c r="D186" t="str">
        <f>IF(SUM('A2.1'!N199:R199)=5,'A1'!$F$14,"")</f>
        <v/>
      </c>
      <c r="E186" t="str">
        <f>IF(SUM('A2.1'!N199:R199)=5,'A2.1'!C199,"")</f>
        <v/>
      </c>
      <c r="F186" t="str">
        <f>IF(SUM('A2.1'!N199:R199)=5,'A2.1'!D199,"")</f>
        <v/>
      </c>
      <c r="G186" t="str">
        <f>IF(SUM('A2.1'!N199:R199)=5,'A2.1'!E199,"")</f>
        <v/>
      </c>
      <c r="H186" t="str">
        <f>IF(SUM('A2.1'!N199:R199)=5,'A2.1'!F199,"")</f>
        <v/>
      </c>
      <c r="I186" t="str">
        <f>IF(SUM('A2.1'!N199:R199)=5,'A2.1'!G199,"")</f>
        <v/>
      </c>
    </row>
    <row r="187" spans="1:9" x14ac:dyDescent="0.25">
      <c r="A187" t="str">
        <f>IF(SUM('A2.1'!N200:R200)=5,'Angaben KH-Standort'!$D$25,"")</f>
        <v/>
      </c>
      <c r="B187" t="str">
        <f>IF(SUM('A2.1'!N200:R200)=5,'Angaben KH-Standort'!$D$26,"")</f>
        <v/>
      </c>
      <c r="C187" t="str">
        <f>IF(SUM('A2.1'!N200:R200)=5,'Angaben KH-Standort'!$D$12,"")</f>
        <v/>
      </c>
      <c r="D187" t="str">
        <f>IF(SUM('A2.1'!N200:R200)=5,'A1'!$F$14,"")</f>
        <v/>
      </c>
      <c r="E187" t="str">
        <f>IF(SUM('A2.1'!N200:R200)=5,'A2.1'!C200,"")</f>
        <v/>
      </c>
      <c r="F187" t="str">
        <f>IF(SUM('A2.1'!N200:R200)=5,'A2.1'!D200,"")</f>
        <v/>
      </c>
      <c r="G187" t="str">
        <f>IF(SUM('A2.1'!N200:R200)=5,'A2.1'!E200,"")</f>
        <v/>
      </c>
      <c r="H187" t="str">
        <f>IF(SUM('A2.1'!N200:R200)=5,'A2.1'!F200,"")</f>
        <v/>
      </c>
      <c r="I187" t="str">
        <f>IF(SUM('A2.1'!N200:R200)=5,'A2.1'!G200,"")</f>
        <v/>
      </c>
    </row>
    <row r="188" spans="1:9" x14ac:dyDescent="0.25">
      <c r="A188" t="str">
        <f>IF(SUM('A2.1'!N201:R201)=5,'Angaben KH-Standort'!$D$25,"")</f>
        <v/>
      </c>
      <c r="B188" t="str">
        <f>IF(SUM('A2.1'!N201:R201)=5,'Angaben KH-Standort'!$D$26,"")</f>
        <v/>
      </c>
      <c r="C188" t="str">
        <f>IF(SUM('A2.1'!N201:R201)=5,'Angaben KH-Standort'!$D$12,"")</f>
        <v/>
      </c>
      <c r="D188" t="str">
        <f>IF(SUM('A2.1'!N201:R201)=5,'A1'!$F$14,"")</f>
        <v/>
      </c>
      <c r="E188" t="str">
        <f>IF(SUM('A2.1'!N201:R201)=5,'A2.1'!C201,"")</f>
        <v/>
      </c>
      <c r="F188" t="str">
        <f>IF(SUM('A2.1'!N201:R201)=5,'A2.1'!D201,"")</f>
        <v/>
      </c>
      <c r="G188" t="str">
        <f>IF(SUM('A2.1'!N201:R201)=5,'A2.1'!E201,"")</f>
        <v/>
      </c>
      <c r="H188" t="str">
        <f>IF(SUM('A2.1'!N201:R201)=5,'A2.1'!F201,"")</f>
        <v/>
      </c>
      <c r="I188" t="str">
        <f>IF(SUM('A2.1'!N201:R201)=5,'A2.1'!G201,"")</f>
        <v/>
      </c>
    </row>
    <row r="189" spans="1:9" x14ac:dyDescent="0.25">
      <c r="A189" t="str">
        <f>IF(SUM('A2.1'!N202:R202)=5,'Angaben KH-Standort'!$D$25,"")</f>
        <v/>
      </c>
      <c r="B189" t="str">
        <f>IF(SUM('A2.1'!N202:R202)=5,'Angaben KH-Standort'!$D$26,"")</f>
        <v/>
      </c>
      <c r="C189" t="str">
        <f>IF(SUM('A2.1'!N202:R202)=5,'Angaben KH-Standort'!$D$12,"")</f>
        <v/>
      </c>
      <c r="D189" t="str">
        <f>IF(SUM('A2.1'!N202:R202)=5,'A1'!$F$14,"")</f>
        <v/>
      </c>
      <c r="E189" t="str">
        <f>IF(SUM('A2.1'!N202:R202)=5,'A2.1'!C202,"")</f>
        <v/>
      </c>
      <c r="F189" t="str">
        <f>IF(SUM('A2.1'!N202:R202)=5,'A2.1'!D202,"")</f>
        <v/>
      </c>
      <c r="G189" t="str">
        <f>IF(SUM('A2.1'!N202:R202)=5,'A2.1'!E202,"")</f>
        <v/>
      </c>
      <c r="H189" t="str">
        <f>IF(SUM('A2.1'!N202:R202)=5,'A2.1'!F202,"")</f>
        <v/>
      </c>
      <c r="I189" t="str">
        <f>IF(SUM('A2.1'!N202:R202)=5,'A2.1'!G202,"")</f>
        <v/>
      </c>
    </row>
    <row r="190" spans="1:9" x14ac:dyDescent="0.25">
      <c r="A190" t="str">
        <f>IF(SUM('A2.1'!N203:R203)=5,'Angaben KH-Standort'!$D$25,"")</f>
        <v/>
      </c>
      <c r="B190" t="str">
        <f>IF(SUM('A2.1'!N203:R203)=5,'Angaben KH-Standort'!$D$26,"")</f>
        <v/>
      </c>
      <c r="C190" t="str">
        <f>IF(SUM('A2.1'!N203:R203)=5,'Angaben KH-Standort'!$D$12,"")</f>
        <v/>
      </c>
      <c r="D190" t="str">
        <f>IF(SUM('A2.1'!N203:R203)=5,'A1'!$F$14,"")</f>
        <v/>
      </c>
      <c r="E190" t="str">
        <f>IF(SUM('A2.1'!N203:R203)=5,'A2.1'!C203,"")</f>
        <v/>
      </c>
      <c r="F190" t="str">
        <f>IF(SUM('A2.1'!N203:R203)=5,'A2.1'!D203,"")</f>
        <v/>
      </c>
      <c r="G190" t="str">
        <f>IF(SUM('A2.1'!N203:R203)=5,'A2.1'!E203,"")</f>
        <v/>
      </c>
      <c r="H190" t="str">
        <f>IF(SUM('A2.1'!N203:R203)=5,'A2.1'!F203,"")</f>
        <v/>
      </c>
      <c r="I190" t="str">
        <f>IF(SUM('A2.1'!N203:R203)=5,'A2.1'!G203,"")</f>
        <v/>
      </c>
    </row>
    <row r="191" spans="1:9" x14ac:dyDescent="0.25">
      <c r="A191" t="str">
        <f>IF(SUM('A2.1'!N204:R204)=5,'Angaben KH-Standort'!$D$25,"")</f>
        <v/>
      </c>
      <c r="B191" t="str">
        <f>IF(SUM('A2.1'!N204:R204)=5,'Angaben KH-Standort'!$D$26,"")</f>
        <v/>
      </c>
      <c r="C191" t="str">
        <f>IF(SUM('A2.1'!N204:R204)=5,'Angaben KH-Standort'!$D$12,"")</f>
        <v/>
      </c>
      <c r="D191" t="str">
        <f>IF(SUM('A2.1'!N204:R204)=5,'A1'!$F$14,"")</f>
        <v/>
      </c>
      <c r="E191" t="str">
        <f>IF(SUM('A2.1'!N204:R204)=5,'A2.1'!C204,"")</f>
        <v/>
      </c>
      <c r="F191" t="str">
        <f>IF(SUM('A2.1'!N204:R204)=5,'A2.1'!D204,"")</f>
        <v/>
      </c>
      <c r="G191" t="str">
        <f>IF(SUM('A2.1'!N204:R204)=5,'A2.1'!E204,"")</f>
        <v/>
      </c>
      <c r="H191" t="str">
        <f>IF(SUM('A2.1'!N204:R204)=5,'A2.1'!F204,"")</f>
        <v/>
      </c>
      <c r="I191" t="str">
        <f>IF(SUM('A2.1'!N204:R204)=5,'A2.1'!G204,"")</f>
        <v/>
      </c>
    </row>
    <row r="192" spans="1:9" x14ac:dyDescent="0.25">
      <c r="A192" t="str">
        <f>IF(SUM('A2.1'!N205:R205)=5,'Angaben KH-Standort'!$D$25,"")</f>
        <v/>
      </c>
      <c r="B192" t="str">
        <f>IF(SUM('A2.1'!N205:R205)=5,'Angaben KH-Standort'!$D$26,"")</f>
        <v/>
      </c>
      <c r="C192" t="str">
        <f>IF(SUM('A2.1'!N205:R205)=5,'Angaben KH-Standort'!$D$12,"")</f>
        <v/>
      </c>
      <c r="D192" t="str">
        <f>IF(SUM('A2.1'!N205:R205)=5,'A1'!$F$14,"")</f>
        <v/>
      </c>
      <c r="E192" t="str">
        <f>IF(SUM('A2.1'!N205:R205)=5,'A2.1'!C205,"")</f>
        <v/>
      </c>
      <c r="F192" t="str">
        <f>IF(SUM('A2.1'!N205:R205)=5,'A2.1'!D205,"")</f>
        <v/>
      </c>
      <c r="G192" t="str">
        <f>IF(SUM('A2.1'!N205:R205)=5,'A2.1'!E205,"")</f>
        <v/>
      </c>
      <c r="H192" t="str">
        <f>IF(SUM('A2.1'!N205:R205)=5,'A2.1'!F205,"")</f>
        <v/>
      </c>
      <c r="I192" t="str">
        <f>IF(SUM('A2.1'!N205:R205)=5,'A2.1'!G205,"")</f>
        <v/>
      </c>
    </row>
    <row r="193" spans="1:9" x14ac:dyDescent="0.25">
      <c r="A193" t="str">
        <f>IF(SUM('A2.1'!N206:R206)=5,'Angaben KH-Standort'!$D$25,"")</f>
        <v/>
      </c>
      <c r="B193" t="str">
        <f>IF(SUM('A2.1'!N206:R206)=5,'Angaben KH-Standort'!$D$26,"")</f>
        <v/>
      </c>
      <c r="C193" t="str">
        <f>IF(SUM('A2.1'!N206:R206)=5,'Angaben KH-Standort'!$D$12,"")</f>
        <v/>
      </c>
      <c r="D193" t="str">
        <f>IF(SUM('A2.1'!N206:R206)=5,'A1'!$F$14,"")</f>
        <v/>
      </c>
      <c r="E193" t="str">
        <f>IF(SUM('A2.1'!N206:R206)=5,'A2.1'!C206,"")</f>
        <v/>
      </c>
      <c r="F193" t="str">
        <f>IF(SUM('A2.1'!N206:R206)=5,'A2.1'!D206,"")</f>
        <v/>
      </c>
      <c r="G193" t="str">
        <f>IF(SUM('A2.1'!N206:R206)=5,'A2.1'!E206,"")</f>
        <v/>
      </c>
      <c r="H193" t="str">
        <f>IF(SUM('A2.1'!N206:R206)=5,'A2.1'!F206,"")</f>
        <v/>
      </c>
      <c r="I193" t="str">
        <f>IF(SUM('A2.1'!N206:R206)=5,'A2.1'!G206,"")</f>
        <v/>
      </c>
    </row>
    <row r="194" spans="1:9" x14ac:dyDescent="0.25">
      <c r="A194" t="str">
        <f>IF(SUM('A2.1'!N207:R207)=5,'Angaben KH-Standort'!$D$25,"")</f>
        <v/>
      </c>
      <c r="B194" t="str">
        <f>IF(SUM('A2.1'!N207:R207)=5,'Angaben KH-Standort'!$D$26,"")</f>
        <v/>
      </c>
      <c r="C194" t="str">
        <f>IF(SUM('A2.1'!N207:R207)=5,'Angaben KH-Standort'!$D$12,"")</f>
        <v/>
      </c>
      <c r="D194" t="str">
        <f>IF(SUM('A2.1'!N207:R207)=5,'A1'!$F$14,"")</f>
        <v/>
      </c>
      <c r="E194" t="str">
        <f>IF(SUM('A2.1'!N207:R207)=5,'A2.1'!C207,"")</f>
        <v/>
      </c>
      <c r="F194" t="str">
        <f>IF(SUM('A2.1'!N207:R207)=5,'A2.1'!D207,"")</f>
        <v/>
      </c>
      <c r="G194" t="str">
        <f>IF(SUM('A2.1'!N207:R207)=5,'A2.1'!E207,"")</f>
        <v/>
      </c>
      <c r="H194" t="str">
        <f>IF(SUM('A2.1'!N207:R207)=5,'A2.1'!F207,"")</f>
        <v/>
      </c>
      <c r="I194" t="str">
        <f>IF(SUM('A2.1'!N207:R207)=5,'A2.1'!G207,"")</f>
        <v/>
      </c>
    </row>
    <row r="195" spans="1:9" x14ac:dyDescent="0.25">
      <c r="A195" t="str">
        <f>IF(SUM('A2.1'!N208:R208)=5,'Angaben KH-Standort'!$D$25,"")</f>
        <v/>
      </c>
      <c r="B195" t="str">
        <f>IF(SUM('A2.1'!N208:R208)=5,'Angaben KH-Standort'!$D$26,"")</f>
        <v/>
      </c>
      <c r="C195" t="str">
        <f>IF(SUM('A2.1'!N208:R208)=5,'Angaben KH-Standort'!$D$12,"")</f>
        <v/>
      </c>
      <c r="D195" t="str">
        <f>IF(SUM('A2.1'!N208:R208)=5,'A1'!$F$14,"")</f>
        <v/>
      </c>
      <c r="E195" t="str">
        <f>IF(SUM('A2.1'!N208:R208)=5,'A2.1'!C208,"")</f>
        <v/>
      </c>
      <c r="F195" t="str">
        <f>IF(SUM('A2.1'!N208:R208)=5,'A2.1'!D208,"")</f>
        <v/>
      </c>
      <c r="G195" t="str">
        <f>IF(SUM('A2.1'!N208:R208)=5,'A2.1'!E208,"")</f>
        <v/>
      </c>
      <c r="H195" t="str">
        <f>IF(SUM('A2.1'!N208:R208)=5,'A2.1'!F208,"")</f>
        <v/>
      </c>
      <c r="I195" t="str">
        <f>IF(SUM('A2.1'!N208:R208)=5,'A2.1'!G208,"")</f>
        <v/>
      </c>
    </row>
    <row r="196" spans="1:9" x14ac:dyDescent="0.25">
      <c r="A196" t="str">
        <f>IF(SUM('A2.1'!N209:R209)=5,'Angaben KH-Standort'!$D$25,"")</f>
        <v/>
      </c>
      <c r="B196" t="str">
        <f>IF(SUM('A2.1'!N209:R209)=5,'Angaben KH-Standort'!$D$26,"")</f>
        <v/>
      </c>
      <c r="C196" t="str">
        <f>IF(SUM('A2.1'!N209:R209)=5,'Angaben KH-Standort'!$D$12,"")</f>
        <v/>
      </c>
      <c r="D196" t="str">
        <f>IF(SUM('A2.1'!N209:R209)=5,'A1'!$F$14,"")</f>
        <v/>
      </c>
      <c r="E196" t="str">
        <f>IF(SUM('A2.1'!N209:R209)=5,'A2.1'!C209,"")</f>
        <v/>
      </c>
      <c r="F196" t="str">
        <f>IF(SUM('A2.1'!N209:R209)=5,'A2.1'!D209,"")</f>
        <v/>
      </c>
      <c r="G196" t="str">
        <f>IF(SUM('A2.1'!N209:R209)=5,'A2.1'!E209,"")</f>
        <v/>
      </c>
      <c r="H196" t="str">
        <f>IF(SUM('A2.1'!N209:R209)=5,'A2.1'!F209,"")</f>
        <v/>
      </c>
      <c r="I196" t="str">
        <f>IF(SUM('A2.1'!N209:R209)=5,'A2.1'!G209,"")</f>
        <v/>
      </c>
    </row>
    <row r="197" spans="1:9" x14ac:dyDescent="0.25">
      <c r="A197" t="str">
        <f>IF(SUM('A2.1'!N210:R210)=5,'Angaben KH-Standort'!$D$25,"")</f>
        <v/>
      </c>
      <c r="B197" t="str">
        <f>IF(SUM('A2.1'!N210:R210)=5,'Angaben KH-Standort'!$D$26,"")</f>
        <v/>
      </c>
      <c r="C197" t="str">
        <f>IF(SUM('A2.1'!N210:R210)=5,'Angaben KH-Standort'!$D$12,"")</f>
        <v/>
      </c>
      <c r="D197" t="str">
        <f>IF(SUM('A2.1'!N210:R210)=5,'A1'!$F$14,"")</f>
        <v/>
      </c>
      <c r="E197" t="str">
        <f>IF(SUM('A2.1'!N210:R210)=5,'A2.1'!C210,"")</f>
        <v/>
      </c>
      <c r="F197" t="str">
        <f>IF(SUM('A2.1'!N210:R210)=5,'A2.1'!D210,"")</f>
        <v/>
      </c>
      <c r="G197" t="str">
        <f>IF(SUM('A2.1'!N210:R210)=5,'A2.1'!E210,"")</f>
        <v/>
      </c>
      <c r="H197" t="str">
        <f>IF(SUM('A2.1'!N210:R210)=5,'A2.1'!F210,"")</f>
        <v/>
      </c>
      <c r="I197" t="str">
        <f>IF(SUM('A2.1'!N210:R210)=5,'A2.1'!G210,"")</f>
        <v/>
      </c>
    </row>
    <row r="198" spans="1:9" x14ac:dyDescent="0.25">
      <c r="A198" t="str">
        <f>IF(SUM('A2.1'!N211:R211)=5,'Angaben KH-Standort'!$D$25,"")</f>
        <v/>
      </c>
      <c r="B198" t="str">
        <f>IF(SUM('A2.1'!N211:R211)=5,'Angaben KH-Standort'!$D$26,"")</f>
        <v/>
      </c>
      <c r="C198" t="str">
        <f>IF(SUM('A2.1'!N211:R211)=5,'Angaben KH-Standort'!$D$12,"")</f>
        <v/>
      </c>
      <c r="D198" t="str">
        <f>IF(SUM('A2.1'!N211:R211)=5,'A1'!$F$14,"")</f>
        <v/>
      </c>
      <c r="E198" t="str">
        <f>IF(SUM('A2.1'!N211:R211)=5,'A2.1'!C211,"")</f>
        <v/>
      </c>
      <c r="F198" t="str">
        <f>IF(SUM('A2.1'!N211:R211)=5,'A2.1'!D211,"")</f>
        <v/>
      </c>
      <c r="G198" t="str">
        <f>IF(SUM('A2.1'!N211:R211)=5,'A2.1'!E211,"")</f>
        <v/>
      </c>
      <c r="H198" t="str">
        <f>IF(SUM('A2.1'!N211:R211)=5,'A2.1'!F211,"")</f>
        <v/>
      </c>
      <c r="I198" t="str">
        <f>IF(SUM('A2.1'!N211:R211)=5,'A2.1'!G211,"")</f>
        <v/>
      </c>
    </row>
    <row r="199" spans="1:9" x14ac:dyDescent="0.25">
      <c r="A199" t="str">
        <f>IF(SUM('A2.1'!N212:R212)=5,'Angaben KH-Standort'!$D$25,"")</f>
        <v/>
      </c>
      <c r="B199" t="str">
        <f>IF(SUM('A2.1'!N212:R212)=5,'Angaben KH-Standort'!$D$26,"")</f>
        <v/>
      </c>
      <c r="C199" t="str">
        <f>IF(SUM('A2.1'!N212:R212)=5,'Angaben KH-Standort'!$D$12,"")</f>
        <v/>
      </c>
      <c r="D199" t="str">
        <f>IF(SUM('A2.1'!N212:R212)=5,'A1'!$F$14,"")</f>
        <v/>
      </c>
      <c r="E199" t="str">
        <f>IF(SUM('A2.1'!N212:R212)=5,'A2.1'!C212,"")</f>
        <v/>
      </c>
      <c r="F199" t="str">
        <f>IF(SUM('A2.1'!N212:R212)=5,'A2.1'!D212,"")</f>
        <v/>
      </c>
      <c r="G199" t="str">
        <f>IF(SUM('A2.1'!N212:R212)=5,'A2.1'!E212,"")</f>
        <v/>
      </c>
      <c r="H199" t="str">
        <f>IF(SUM('A2.1'!N212:R212)=5,'A2.1'!F212,"")</f>
        <v/>
      </c>
      <c r="I199" t="str">
        <f>IF(SUM('A2.1'!N212:R212)=5,'A2.1'!G212,"")</f>
        <v/>
      </c>
    </row>
    <row r="200" spans="1:9" x14ac:dyDescent="0.25">
      <c r="A200" t="str">
        <f>IF(SUM('A2.1'!N213:R213)=5,'Angaben KH-Standort'!$D$25,"")</f>
        <v/>
      </c>
      <c r="B200" t="str">
        <f>IF(SUM('A2.1'!N213:R213)=5,'Angaben KH-Standort'!$D$26,"")</f>
        <v/>
      </c>
      <c r="C200" t="str">
        <f>IF(SUM('A2.1'!N213:R213)=5,'Angaben KH-Standort'!$D$12,"")</f>
        <v/>
      </c>
      <c r="D200" t="str">
        <f>IF(SUM('A2.1'!N213:R213)=5,'A1'!$F$14,"")</f>
        <v/>
      </c>
      <c r="E200" t="str">
        <f>IF(SUM('A2.1'!N213:R213)=5,'A2.1'!C213,"")</f>
        <v/>
      </c>
      <c r="F200" t="str">
        <f>IF(SUM('A2.1'!N213:R213)=5,'A2.1'!D213,"")</f>
        <v/>
      </c>
      <c r="G200" t="str">
        <f>IF(SUM('A2.1'!N213:R213)=5,'A2.1'!E213,"")</f>
        <v/>
      </c>
      <c r="H200" t="str">
        <f>IF(SUM('A2.1'!N213:R213)=5,'A2.1'!F213,"")</f>
        <v/>
      </c>
      <c r="I200" t="str">
        <f>IF(SUM('A2.1'!N213:R213)=5,'A2.1'!G213,"")</f>
        <v/>
      </c>
    </row>
    <row r="201" spans="1:9" x14ac:dyDescent="0.25">
      <c r="A201" t="str">
        <f>IF(SUM('A2.1'!N214:R214)=5,'Angaben KH-Standort'!$D$25,"")</f>
        <v/>
      </c>
      <c r="B201" t="str">
        <f>IF(SUM('A2.1'!N214:R214)=5,'Angaben KH-Standort'!$D$26,"")</f>
        <v/>
      </c>
      <c r="C201" t="str">
        <f>IF(SUM('A2.1'!N214:R214)=5,'Angaben KH-Standort'!$D$12,"")</f>
        <v/>
      </c>
      <c r="D201" t="str">
        <f>IF(SUM('A2.1'!N214:R214)=5,'A1'!$F$14,"")</f>
        <v/>
      </c>
      <c r="E201" t="str">
        <f>IF(SUM('A2.1'!N214:R214)=5,'A2.1'!C214,"")</f>
        <v/>
      </c>
      <c r="F201" t="str">
        <f>IF(SUM('A2.1'!N214:R214)=5,'A2.1'!D214,"")</f>
        <v/>
      </c>
      <c r="G201" t="str">
        <f>IF(SUM('A2.1'!N214:R214)=5,'A2.1'!E214,"")</f>
        <v/>
      </c>
      <c r="H201" t="str">
        <f>IF(SUM('A2.1'!N214:R214)=5,'A2.1'!F214,"")</f>
        <v/>
      </c>
      <c r="I201" t="str">
        <f>IF(SUM('A2.1'!N214:R214)=5,'A2.1'!G214,"")</f>
        <v/>
      </c>
    </row>
  </sheetData>
  <pageMargins left="0.7" right="0.7" top="0.78740157499999996" bottom="0.78740157499999996"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9"/>
  <dimension ref="A1:J201"/>
  <sheetViews>
    <sheetView zoomScale="85" zoomScaleNormal="85" workbookViewId="0">
      <selection activeCell="J201" sqref="J201"/>
    </sheetView>
  </sheetViews>
  <sheetFormatPr baseColWidth="10" defaultRowHeight="15" x14ac:dyDescent="0.25"/>
  <cols>
    <col min="1" max="1" width="32" bestFit="1" customWidth="1"/>
    <col min="5" max="5" width="27.140625" bestFit="1" customWidth="1"/>
    <col min="6" max="6" width="23.28515625" bestFit="1" customWidth="1"/>
    <col min="7" max="9" width="12.42578125" customWidth="1"/>
  </cols>
  <sheetData>
    <row r="1" spans="1:10" x14ac:dyDescent="0.25">
      <c r="A1" t="s">
        <v>140</v>
      </c>
      <c r="B1" t="s">
        <v>141</v>
      </c>
      <c r="C1" t="s">
        <v>142</v>
      </c>
      <c r="D1" t="s">
        <v>143</v>
      </c>
      <c r="E1" t="s">
        <v>145</v>
      </c>
      <c r="F1" t="s">
        <v>144</v>
      </c>
      <c r="G1" t="s">
        <v>492</v>
      </c>
      <c r="H1" t="s">
        <v>491</v>
      </c>
      <c r="I1" t="s">
        <v>490</v>
      </c>
      <c r="J1" t="s">
        <v>471</v>
      </c>
    </row>
    <row r="2" spans="1:10" x14ac:dyDescent="0.25">
      <c r="A2" t="str">
        <f>IF('A2.2 (2021)'!N16=1,'Angaben KH-Standort'!$D$25,"")</f>
        <v/>
      </c>
      <c r="B2" t="str">
        <f>IF('A2.2 (2021)'!N16=1,'Angaben KH-Standort'!$D$26,"")</f>
        <v/>
      </c>
      <c r="C2" t="str">
        <f>IF('A2.2 (2021)'!N16=1,'Angaben KH-Standort'!$D$12,"")</f>
        <v/>
      </c>
      <c r="D2" t="str">
        <f>IF('A2.2 (2021)'!N16=1,'A1'!$F$14,"")</f>
        <v/>
      </c>
      <c r="E2" t="str">
        <f>IF('A2.2 (2021)'!N16=1,'A2.2 (2021)'!C16,"")</f>
        <v/>
      </c>
      <c r="F2" t="str">
        <f>IF('A2.2 (2021)'!N16=1,'A2.2 (2021)'!D16,"")</f>
        <v/>
      </c>
      <c r="G2" t="str">
        <f>IF('A2.2 (2021)'!N16=1,'A2.2 (2021)'!E16,"")</f>
        <v/>
      </c>
      <c r="H2" t="str">
        <f>IF('A2.2 (2021)'!N16=1,'A2.2 (2021)'!F16,"")</f>
        <v/>
      </c>
      <c r="I2" t="str">
        <f>IF('A2.2 (2021)'!N16=1,'A2.2 (2021)'!G16,"")</f>
        <v/>
      </c>
      <c r="J2" t="str">
        <f>IF('A2.2 (2021)'!N16=1,'A2.2 (2021)'!H16,"")</f>
        <v/>
      </c>
    </row>
    <row r="3" spans="1:10" x14ac:dyDescent="0.25">
      <c r="A3" t="str">
        <f>IF('A2.2 (2021)'!N17=1,'Angaben KH-Standort'!$D$25,"")</f>
        <v/>
      </c>
      <c r="B3" t="str">
        <f>IF('A2.2 (2021)'!N17=1,'Angaben KH-Standort'!$D$26,"")</f>
        <v/>
      </c>
      <c r="C3" t="str">
        <f>IF('A2.2 (2021)'!N17=1,'Angaben KH-Standort'!$D$12,"")</f>
        <v/>
      </c>
      <c r="D3" t="str">
        <f>IF('A2.2 (2021)'!N17=1,'A1'!$F$14,"")</f>
        <v/>
      </c>
      <c r="E3" t="str">
        <f>IF('A2.2 (2021)'!N17=1,'A2.2 (2021)'!C17,"")</f>
        <v/>
      </c>
      <c r="F3" t="str">
        <f>IF('A2.2 (2021)'!N17=1,'A2.2 (2021)'!D17,"")</f>
        <v/>
      </c>
      <c r="G3" t="str">
        <f>IF('A2.2 (2021)'!N17=1,'A2.2 (2021)'!E17,"")</f>
        <v/>
      </c>
      <c r="H3" t="str">
        <f>IF('A2.2 (2021)'!N17=1,'A2.2 (2021)'!F17,"")</f>
        <v/>
      </c>
      <c r="I3" t="str">
        <f>IF('A2.2 (2021)'!N17=1,'A2.2 (2021)'!G17,"")</f>
        <v/>
      </c>
      <c r="J3" t="str">
        <f>IF('A2.2 (2021)'!N17=1,'A2.2 (2021)'!H17,"")</f>
        <v/>
      </c>
    </row>
    <row r="4" spans="1:10" x14ac:dyDescent="0.25">
      <c r="A4" t="str">
        <f>IF('A2.2 (2021)'!N18=1,'Angaben KH-Standort'!$D$25,"")</f>
        <v/>
      </c>
      <c r="B4" t="str">
        <f>IF('A2.2 (2021)'!N18=1,'Angaben KH-Standort'!$D$26,"")</f>
        <v/>
      </c>
      <c r="C4" t="str">
        <f>IF('A2.2 (2021)'!N18=1,'Angaben KH-Standort'!$D$12,"")</f>
        <v/>
      </c>
      <c r="D4" t="str">
        <f>IF('A2.2 (2021)'!N18=1,'A1'!$F$14,"")</f>
        <v/>
      </c>
      <c r="E4" t="str">
        <f>IF('A2.2 (2021)'!N18=1,'A2.2 (2021)'!C18,"")</f>
        <v/>
      </c>
      <c r="F4" t="str">
        <f>IF('A2.2 (2021)'!N18=1,'A2.2 (2021)'!D18,"")</f>
        <v/>
      </c>
      <c r="G4" t="str">
        <f>IF('A2.2 (2021)'!N18=1,'A2.2 (2021)'!E18,"")</f>
        <v/>
      </c>
      <c r="H4" t="str">
        <f>IF('A2.2 (2021)'!N18=1,'A2.2 (2021)'!F18,"")</f>
        <v/>
      </c>
      <c r="I4" t="str">
        <f>IF('A2.2 (2021)'!N18=1,'A2.2 (2021)'!G18,"")</f>
        <v/>
      </c>
      <c r="J4" t="str">
        <f>IF('A2.2 (2021)'!N18=1,'A2.2 (2021)'!H18,"")</f>
        <v/>
      </c>
    </row>
    <row r="5" spans="1:10" x14ac:dyDescent="0.25">
      <c r="A5" t="str">
        <f>IF('A2.2 (2021)'!N19=1,'Angaben KH-Standort'!$D$25,"")</f>
        <v/>
      </c>
      <c r="B5" t="str">
        <f>IF('A2.2 (2021)'!N19=1,'Angaben KH-Standort'!$D$26,"")</f>
        <v/>
      </c>
      <c r="C5" t="str">
        <f>IF('A2.2 (2021)'!N19=1,'Angaben KH-Standort'!$D$12,"")</f>
        <v/>
      </c>
      <c r="D5" t="str">
        <f>IF('A2.2 (2021)'!N19=1,'A1'!$F$14,"")</f>
        <v/>
      </c>
      <c r="E5" t="str">
        <f>IF('A2.2 (2021)'!N19=1,'A2.2 (2021)'!C19,"")</f>
        <v/>
      </c>
      <c r="F5" t="str">
        <f>IF('A2.2 (2021)'!N19=1,'A2.2 (2021)'!D19,"")</f>
        <v/>
      </c>
      <c r="G5" t="str">
        <f>IF('A2.2 (2021)'!N19=1,'A2.2 (2021)'!E19,"")</f>
        <v/>
      </c>
      <c r="H5" t="str">
        <f>IF('A2.2 (2021)'!N19=1,'A2.2 (2021)'!F19,"")</f>
        <v/>
      </c>
      <c r="I5" t="str">
        <f>IF('A2.2 (2021)'!N19=1,'A2.2 (2021)'!G19,"")</f>
        <v/>
      </c>
      <c r="J5" t="str">
        <f>IF('A2.2 (2021)'!N19=1,'A2.2 (2021)'!H19,"")</f>
        <v/>
      </c>
    </row>
    <row r="6" spans="1:10" x14ac:dyDescent="0.25">
      <c r="A6" t="str">
        <f>IF('A2.2 (2021)'!N20=1,'Angaben KH-Standort'!$D$25,"")</f>
        <v/>
      </c>
      <c r="B6" t="str">
        <f>IF('A2.2 (2021)'!N20=1,'Angaben KH-Standort'!$D$26,"")</f>
        <v/>
      </c>
      <c r="C6" t="str">
        <f>IF('A2.2 (2021)'!N20=1,'Angaben KH-Standort'!$D$12,"")</f>
        <v/>
      </c>
      <c r="D6" t="str">
        <f>IF('A2.2 (2021)'!N20=1,'A1'!$F$14,"")</f>
        <v/>
      </c>
      <c r="E6" t="str">
        <f>IF('A2.2 (2021)'!N20=1,'A2.2 (2021)'!C20,"")</f>
        <v/>
      </c>
      <c r="F6" t="str">
        <f>IF('A2.2 (2021)'!N20=1,'A2.2 (2021)'!D20,"")</f>
        <v/>
      </c>
      <c r="G6" t="str">
        <f>IF('A2.2 (2021)'!N20=1,'A2.2 (2021)'!E20,"")</f>
        <v/>
      </c>
      <c r="H6" t="str">
        <f>IF('A2.2 (2021)'!N20=1,'A2.2 (2021)'!F20,"")</f>
        <v/>
      </c>
      <c r="I6" t="str">
        <f>IF('A2.2 (2021)'!N20=1,'A2.2 (2021)'!G20,"")</f>
        <v/>
      </c>
      <c r="J6" t="str">
        <f>IF('A2.2 (2021)'!N20=1,'A2.2 (2021)'!H20,"")</f>
        <v/>
      </c>
    </row>
    <row r="7" spans="1:10" x14ac:dyDescent="0.25">
      <c r="A7" t="str">
        <f>IF('A2.2 (2021)'!N21=1,'Angaben KH-Standort'!$D$25,"")</f>
        <v/>
      </c>
      <c r="B7" t="str">
        <f>IF('A2.2 (2021)'!N21=1,'Angaben KH-Standort'!$D$26,"")</f>
        <v/>
      </c>
      <c r="C7" t="str">
        <f>IF('A2.2 (2021)'!N21=1,'Angaben KH-Standort'!$D$12,"")</f>
        <v/>
      </c>
      <c r="D7" t="str">
        <f>IF('A2.2 (2021)'!N21=1,'A1'!$F$14,"")</f>
        <v/>
      </c>
      <c r="E7" t="str">
        <f>IF('A2.2 (2021)'!N21=1,'A2.2 (2021)'!C21,"")</f>
        <v/>
      </c>
      <c r="F7" t="str">
        <f>IF('A2.2 (2021)'!N21=1,'A2.2 (2021)'!D21,"")</f>
        <v/>
      </c>
      <c r="G7" t="str">
        <f>IF('A2.2 (2021)'!N21=1,'A2.2 (2021)'!E21,"")</f>
        <v/>
      </c>
      <c r="H7" t="str">
        <f>IF('A2.2 (2021)'!N21=1,'A2.2 (2021)'!F21,"")</f>
        <v/>
      </c>
      <c r="I7" t="str">
        <f>IF('A2.2 (2021)'!N21=1,'A2.2 (2021)'!G21,"")</f>
        <v/>
      </c>
      <c r="J7" t="str">
        <f>IF('A2.2 (2021)'!N21=1,'A2.2 (2021)'!H21,"")</f>
        <v/>
      </c>
    </row>
    <row r="8" spans="1:10" x14ac:dyDescent="0.25">
      <c r="A8" t="str">
        <f>IF('A2.2 (2021)'!N22=1,'Angaben KH-Standort'!$D$25,"")</f>
        <v/>
      </c>
      <c r="B8" t="str">
        <f>IF('A2.2 (2021)'!N22=1,'Angaben KH-Standort'!$D$26,"")</f>
        <v/>
      </c>
      <c r="C8" t="str">
        <f>IF('A2.2 (2021)'!N22=1,'Angaben KH-Standort'!$D$12,"")</f>
        <v/>
      </c>
      <c r="D8" t="str">
        <f>IF('A2.2 (2021)'!N22=1,'A1'!$F$14,"")</f>
        <v/>
      </c>
      <c r="E8" t="str">
        <f>IF('A2.2 (2021)'!N22=1,'A2.2 (2021)'!C22,"")</f>
        <v/>
      </c>
      <c r="F8" t="str">
        <f>IF('A2.2 (2021)'!N22=1,'A2.2 (2021)'!D22,"")</f>
        <v/>
      </c>
      <c r="G8" t="str">
        <f>IF('A2.2 (2021)'!N22=1,'A2.2 (2021)'!E22,"")</f>
        <v/>
      </c>
      <c r="H8" t="str">
        <f>IF('A2.2 (2021)'!N22=1,'A2.2 (2021)'!F22,"")</f>
        <v/>
      </c>
      <c r="I8" t="str">
        <f>IF('A2.2 (2021)'!N22=1,'A2.2 (2021)'!G22,"")</f>
        <v/>
      </c>
      <c r="J8" t="str">
        <f>IF('A2.2 (2021)'!N22=1,'A2.2 (2021)'!H22,"")</f>
        <v/>
      </c>
    </row>
    <row r="9" spans="1:10" x14ac:dyDescent="0.25">
      <c r="A9" t="str">
        <f>IF('A2.2 (2021)'!N23=1,'Angaben KH-Standort'!$D$25,"")</f>
        <v/>
      </c>
      <c r="B9" t="str">
        <f>IF('A2.2 (2021)'!N23=1,'Angaben KH-Standort'!$D$26,"")</f>
        <v/>
      </c>
      <c r="C9" t="str">
        <f>IF('A2.2 (2021)'!N23=1,'Angaben KH-Standort'!$D$12,"")</f>
        <v/>
      </c>
      <c r="D9" t="str">
        <f>IF('A2.2 (2021)'!N23=1,'A1'!$F$14,"")</f>
        <v/>
      </c>
      <c r="E9" t="str">
        <f>IF('A2.2 (2021)'!N23=1,'A2.2 (2021)'!C23,"")</f>
        <v/>
      </c>
      <c r="F9" t="str">
        <f>IF('A2.2 (2021)'!N23=1,'A2.2 (2021)'!D23,"")</f>
        <v/>
      </c>
      <c r="G9" t="str">
        <f>IF('A2.2 (2021)'!N23=1,'A2.2 (2021)'!E23,"")</f>
        <v/>
      </c>
      <c r="H9" t="str">
        <f>IF('A2.2 (2021)'!N23=1,'A2.2 (2021)'!F23,"")</f>
        <v/>
      </c>
      <c r="I9" t="str">
        <f>IF('A2.2 (2021)'!N23=1,'A2.2 (2021)'!G23,"")</f>
        <v/>
      </c>
      <c r="J9" t="str">
        <f>IF('A2.2 (2021)'!N23=1,'A2.2 (2021)'!H23,"")</f>
        <v/>
      </c>
    </row>
    <row r="10" spans="1:10" x14ac:dyDescent="0.25">
      <c r="A10" t="str">
        <f>IF('A2.2 (2021)'!N24=1,'Angaben KH-Standort'!$D$25,"")</f>
        <v/>
      </c>
      <c r="B10" t="str">
        <f>IF('A2.2 (2021)'!N24=1,'Angaben KH-Standort'!$D$26,"")</f>
        <v/>
      </c>
      <c r="C10" t="str">
        <f>IF('A2.2 (2021)'!N24=1,'Angaben KH-Standort'!$D$12,"")</f>
        <v/>
      </c>
      <c r="D10" t="str">
        <f>IF('A2.2 (2021)'!N24=1,'A1'!$F$14,"")</f>
        <v/>
      </c>
      <c r="E10" t="str">
        <f>IF('A2.2 (2021)'!N24=1,'A2.2 (2021)'!C24,"")</f>
        <v/>
      </c>
      <c r="F10" t="str">
        <f>IF('A2.2 (2021)'!N24=1,'A2.2 (2021)'!D24,"")</f>
        <v/>
      </c>
      <c r="G10" t="str">
        <f>IF('A2.2 (2021)'!N24=1,'A2.2 (2021)'!E24,"")</f>
        <v/>
      </c>
      <c r="H10" t="str">
        <f>IF('A2.2 (2021)'!N24=1,'A2.2 (2021)'!F24,"")</f>
        <v/>
      </c>
      <c r="I10" t="str">
        <f>IF('A2.2 (2021)'!N24=1,'A2.2 (2021)'!G24,"")</f>
        <v/>
      </c>
      <c r="J10" t="str">
        <f>IF('A2.2 (2021)'!N24=1,'A2.2 (2021)'!H24,"")</f>
        <v/>
      </c>
    </row>
    <row r="11" spans="1:10" x14ac:dyDescent="0.25">
      <c r="A11" t="str">
        <f>IF('A2.2 (2021)'!N25=1,'Angaben KH-Standort'!$D$25,"")</f>
        <v/>
      </c>
      <c r="B11" t="str">
        <f>IF('A2.2 (2021)'!N25=1,'Angaben KH-Standort'!$D$26,"")</f>
        <v/>
      </c>
      <c r="C11" t="str">
        <f>IF('A2.2 (2021)'!N25=1,'Angaben KH-Standort'!$D$12,"")</f>
        <v/>
      </c>
      <c r="D11" t="str">
        <f>IF('A2.2 (2021)'!N25=1,'A1'!$F$14,"")</f>
        <v/>
      </c>
      <c r="E11" t="str">
        <f>IF('A2.2 (2021)'!N25=1,'A2.2 (2021)'!C25,"")</f>
        <v/>
      </c>
      <c r="F11" t="str">
        <f>IF('A2.2 (2021)'!N25=1,'A2.2 (2021)'!D25,"")</f>
        <v/>
      </c>
      <c r="G11" t="str">
        <f>IF('A2.2 (2021)'!N25=1,'A2.2 (2021)'!E25,"")</f>
        <v/>
      </c>
      <c r="H11" t="str">
        <f>IF('A2.2 (2021)'!N25=1,'A2.2 (2021)'!F25,"")</f>
        <v/>
      </c>
      <c r="I11" t="str">
        <f>IF('A2.2 (2021)'!N25=1,'A2.2 (2021)'!G25,"")</f>
        <v/>
      </c>
      <c r="J11" t="str">
        <f>IF('A2.2 (2021)'!N25=1,'A2.2 (2021)'!H25,"")</f>
        <v/>
      </c>
    </row>
    <row r="12" spans="1:10" x14ac:dyDescent="0.25">
      <c r="A12" t="str">
        <f>IF('A2.2 (2021)'!N26=1,'Angaben KH-Standort'!$D$25,"")</f>
        <v/>
      </c>
      <c r="B12" t="str">
        <f>IF('A2.2 (2021)'!N26=1,'Angaben KH-Standort'!$D$26,"")</f>
        <v/>
      </c>
      <c r="C12" t="str">
        <f>IF('A2.2 (2021)'!N26=1,'Angaben KH-Standort'!$D$12,"")</f>
        <v/>
      </c>
      <c r="D12" t="str">
        <f>IF('A2.2 (2021)'!N26=1,'A1'!$F$14,"")</f>
        <v/>
      </c>
      <c r="E12" t="str">
        <f>IF('A2.2 (2021)'!N26=1,'A2.2 (2021)'!C26,"")</f>
        <v/>
      </c>
      <c r="F12" t="str">
        <f>IF('A2.2 (2021)'!N26=1,'A2.2 (2021)'!D26,"")</f>
        <v/>
      </c>
      <c r="G12" t="str">
        <f>IF('A2.2 (2021)'!N26=1,'A2.2 (2021)'!E26,"")</f>
        <v/>
      </c>
      <c r="H12" t="str">
        <f>IF('A2.2 (2021)'!N26=1,'A2.2 (2021)'!F26,"")</f>
        <v/>
      </c>
      <c r="I12" t="str">
        <f>IF('A2.2 (2021)'!N26=1,'A2.2 (2021)'!G26,"")</f>
        <v/>
      </c>
      <c r="J12" t="str">
        <f>IF('A2.2 (2021)'!N26=1,'A2.2 (2021)'!H26,"")</f>
        <v/>
      </c>
    </row>
    <row r="13" spans="1:10" x14ac:dyDescent="0.25">
      <c r="A13" t="str">
        <f>IF('A2.2 (2021)'!N27=1,'Angaben KH-Standort'!$D$25,"")</f>
        <v/>
      </c>
      <c r="B13" t="str">
        <f>IF('A2.2 (2021)'!N27=1,'Angaben KH-Standort'!$D$26,"")</f>
        <v/>
      </c>
      <c r="C13" t="str">
        <f>IF('A2.2 (2021)'!N27=1,'Angaben KH-Standort'!$D$12,"")</f>
        <v/>
      </c>
      <c r="D13" t="str">
        <f>IF('A2.2 (2021)'!N27=1,'A1'!$F$14,"")</f>
        <v/>
      </c>
      <c r="E13" t="str">
        <f>IF('A2.2 (2021)'!N27=1,'A2.2 (2021)'!C27,"")</f>
        <v/>
      </c>
      <c r="F13" t="str">
        <f>IF('A2.2 (2021)'!N27=1,'A2.2 (2021)'!D27,"")</f>
        <v/>
      </c>
      <c r="G13" t="str">
        <f>IF('A2.2 (2021)'!N27=1,'A2.2 (2021)'!E27,"")</f>
        <v/>
      </c>
      <c r="H13" t="str">
        <f>IF('A2.2 (2021)'!N27=1,'A2.2 (2021)'!F27,"")</f>
        <v/>
      </c>
      <c r="I13" t="str">
        <f>IF('A2.2 (2021)'!N27=1,'A2.2 (2021)'!G27,"")</f>
        <v/>
      </c>
      <c r="J13" t="str">
        <f>IF('A2.2 (2021)'!N27=1,'A2.2 (2021)'!H27,"")</f>
        <v/>
      </c>
    </row>
    <row r="14" spans="1:10" x14ac:dyDescent="0.25">
      <c r="A14" t="str">
        <f>IF('A2.2 (2021)'!N28=1,'Angaben KH-Standort'!$D$25,"")</f>
        <v/>
      </c>
      <c r="B14" t="str">
        <f>IF('A2.2 (2021)'!N28=1,'Angaben KH-Standort'!$D$26,"")</f>
        <v/>
      </c>
      <c r="C14" t="str">
        <f>IF('A2.2 (2021)'!N28=1,'Angaben KH-Standort'!$D$12,"")</f>
        <v/>
      </c>
      <c r="D14" t="str">
        <f>IF('A2.2 (2021)'!N28=1,'A1'!$F$14,"")</f>
        <v/>
      </c>
      <c r="E14" t="str">
        <f>IF('A2.2 (2021)'!N28=1,'A2.2 (2021)'!C28,"")</f>
        <v/>
      </c>
      <c r="F14" t="str">
        <f>IF('A2.2 (2021)'!N28=1,'A2.2 (2021)'!D28,"")</f>
        <v/>
      </c>
      <c r="G14" t="str">
        <f>IF('A2.2 (2021)'!N28=1,'A2.2 (2021)'!E28,"")</f>
        <v/>
      </c>
      <c r="H14" t="str">
        <f>IF('A2.2 (2021)'!N28=1,'A2.2 (2021)'!F28,"")</f>
        <v/>
      </c>
      <c r="I14" t="str">
        <f>IF('A2.2 (2021)'!N28=1,'A2.2 (2021)'!G28,"")</f>
        <v/>
      </c>
      <c r="J14" t="str">
        <f>IF('A2.2 (2021)'!N28=1,'A2.2 (2021)'!H28,"")</f>
        <v/>
      </c>
    </row>
    <row r="15" spans="1:10" x14ac:dyDescent="0.25">
      <c r="A15" t="str">
        <f>IF('A2.2 (2021)'!N29=1,'Angaben KH-Standort'!$D$25,"")</f>
        <v/>
      </c>
      <c r="B15" t="str">
        <f>IF('A2.2 (2021)'!N29=1,'Angaben KH-Standort'!$D$26,"")</f>
        <v/>
      </c>
      <c r="C15" t="str">
        <f>IF('A2.2 (2021)'!N29=1,'Angaben KH-Standort'!$D$12,"")</f>
        <v/>
      </c>
      <c r="D15" t="str">
        <f>IF('A2.2 (2021)'!N29=1,'A1'!$F$14,"")</f>
        <v/>
      </c>
      <c r="E15" t="str">
        <f>IF('A2.2 (2021)'!N29=1,'A2.2 (2021)'!C29,"")</f>
        <v/>
      </c>
      <c r="F15" t="str">
        <f>IF('A2.2 (2021)'!N29=1,'A2.2 (2021)'!D29,"")</f>
        <v/>
      </c>
      <c r="G15" t="str">
        <f>IF('A2.2 (2021)'!N29=1,'A2.2 (2021)'!E29,"")</f>
        <v/>
      </c>
      <c r="H15" t="str">
        <f>IF('A2.2 (2021)'!N29=1,'A2.2 (2021)'!F29,"")</f>
        <v/>
      </c>
      <c r="I15" t="str">
        <f>IF('A2.2 (2021)'!N29=1,'A2.2 (2021)'!G29,"")</f>
        <v/>
      </c>
      <c r="J15" t="str">
        <f>IF('A2.2 (2021)'!N29=1,'A2.2 (2021)'!H29,"")</f>
        <v/>
      </c>
    </row>
    <row r="16" spans="1:10" x14ac:dyDescent="0.25">
      <c r="A16" t="str">
        <f>IF('A2.2 (2021)'!N30=1,'Angaben KH-Standort'!$D$25,"")</f>
        <v/>
      </c>
      <c r="B16" t="str">
        <f>IF('A2.2 (2021)'!N30=1,'Angaben KH-Standort'!$D$26,"")</f>
        <v/>
      </c>
      <c r="C16" t="str">
        <f>IF('A2.2 (2021)'!N30=1,'Angaben KH-Standort'!$D$12,"")</f>
        <v/>
      </c>
      <c r="D16" t="str">
        <f>IF('A2.2 (2021)'!N30=1,'A1'!$F$14,"")</f>
        <v/>
      </c>
      <c r="E16" t="str">
        <f>IF('A2.2 (2021)'!N30=1,'A2.2 (2021)'!C30,"")</f>
        <v/>
      </c>
      <c r="F16" t="str">
        <f>IF('A2.2 (2021)'!N30=1,'A2.2 (2021)'!D30,"")</f>
        <v/>
      </c>
      <c r="G16" t="str">
        <f>IF('A2.2 (2021)'!N30=1,'A2.2 (2021)'!E30,"")</f>
        <v/>
      </c>
      <c r="H16" t="str">
        <f>IF('A2.2 (2021)'!N30=1,'A2.2 (2021)'!F30,"")</f>
        <v/>
      </c>
      <c r="I16" t="str">
        <f>IF('A2.2 (2021)'!N30=1,'A2.2 (2021)'!G30,"")</f>
        <v/>
      </c>
      <c r="J16" t="str">
        <f>IF('A2.2 (2021)'!N30=1,'A2.2 (2021)'!H30,"")</f>
        <v/>
      </c>
    </row>
    <row r="17" spans="1:10" x14ac:dyDescent="0.25">
      <c r="A17" t="str">
        <f>IF('A2.2 (2021)'!N31=1,'Angaben KH-Standort'!$D$25,"")</f>
        <v/>
      </c>
      <c r="B17" t="str">
        <f>IF('A2.2 (2021)'!N31=1,'Angaben KH-Standort'!$D$26,"")</f>
        <v/>
      </c>
      <c r="C17" t="str">
        <f>IF('A2.2 (2021)'!N31=1,'Angaben KH-Standort'!$D$12,"")</f>
        <v/>
      </c>
      <c r="D17" t="str">
        <f>IF('A2.2 (2021)'!N31=1,'A1'!$F$14,"")</f>
        <v/>
      </c>
      <c r="E17" t="str">
        <f>IF('A2.2 (2021)'!N31=1,'A2.2 (2021)'!C31,"")</f>
        <v/>
      </c>
      <c r="F17" t="str">
        <f>IF('A2.2 (2021)'!N31=1,'A2.2 (2021)'!D31,"")</f>
        <v/>
      </c>
      <c r="G17" t="str">
        <f>IF('A2.2 (2021)'!N31=1,'A2.2 (2021)'!E31,"")</f>
        <v/>
      </c>
      <c r="H17" t="str">
        <f>IF('A2.2 (2021)'!N31=1,'A2.2 (2021)'!F31,"")</f>
        <v/>
      </c>
      <c r="I17" t="str">
        <f>IF('A2.2 (2021)'!N31=1,'A2.2 (2021)'!G31,"")</f>
        <v/>
      </c>
      <c r="J17" t="str">
        <f>IF('A2.2 (2021)'!N31=1,'A2.2 (2021)'!H31,"")</f>
        <v/>
      </c>
    </row>
    <row r="18" spans="1:10" x14ac:dyDescent="0.25">
      <c r="A18" t="str">
        <f>IF('A2.2 (2021)'!N32=1,'Angaben KH-Standort'!$D$25,"")</f>
        <v/>
      </c>
      <c r="B18" t="str">
        <f>IF('A2.2 (2021)'!N32=1,'Angaben KH-Standort'!$D$26,"")</f>
        <v/>
      </c>
      <c r="C18" t="str">
        <f>IF('A2.2 (2021)'!N32=1,'Angaben KH-Standort'!$D$12,"")</f>
        <v/>
      </c>
      <c r="D18" t="str">
        <f>IF('A2.2 (2021)'!N32=1,'A1'!$F$14,"")</f>
        <v/>
      </c>
      <c r="E18" t="str">
        <f>IF('A2.2 (2021)'!N32=1,'A2.2 (2021)'!C32,"")</f>
        <v/>
      </c>
      <c r="F18" t="str">
        <f>IF('A2.2 (2021)'!N32=1,'A2.2 (2021)'!D32,"")</f>
        <v/>
      </c>
      <c r="G18" t="str">
        <f>IF('A2.2 (2021)'!N32=1,'A2.2 (2021)'!E32,"")</f>
        <v/>
      </c>
      <c r="H18" t="str">
        <f>IF('A2.2 (2021)'!N32=1,'A2.2 (2021)'!F32,"")</f>
        <v/>
      </c>
      <c r="I18" t="str">
        <f>IF('A2.2 (2021)'!N32=1,'A2.2 (2021)'!G32,"")</f>
        <v/>
      </c>
      <c r="J18" t="str">
        <f>IF('A2.2 (2021)'!N32=1,'A2.2 (2021)'!H32,"")</f>
        <v/>
      </c>
    </row>
    <row r="19" spans="1:10" x14ac:dyDescent="0.25">
      <c r="A19" t="str">
        <f>IF('A2.2 (2021)'!N33=1,'Angaben KH-Standort'!$D$25,"")</f>
        <v/>
      </c>
      <c r="B19" t="str">
        <f>IF('A2.2 (2021)'!N33=1,'Angaben KH-Standort'!$D$26,"")</f>
        <v/>
      </c>
      <c r="C19" t="str">
        <f>IF('A2.2 (2021)'!N33=1,'Angaben KH-Standort'!$D$12,"")</f>
        <v/>
      </c>
      <c r="D19" t="str">
        <f>IF('A2.2 (2021)'!N33=1,'A1'!$F$14,"")</f>
        <v/>
      </c>
      <c r="E19" t="str">
        <f>IF('A2.2 (2021)'!N33=1,'A2.2 (2021)'!C33,"")</f>
        <v/>
      </c>
      <c r="F19" t="str">
        <f>IF('A2.2 (2021)'!N33=1,'A2.2 (2021)'!D33,"")</f>
        <v/>
      </c>
      <c r="G19" t="str">
        <f>IF('A2.2 (2021)'!N33=1,'A2.2 (2021)'!E33,"")</f>
        <v/>
      </c>
      <c r="H19" t="str">
        <f>IF('A2.2 (2021)'!N33=1,'A2.2 (2021)'!F33,"")</f>
        <v/>
      </c>
      <c r="I19" t="str">
        <f>IF('A2.2 (2021)'!N33=1,'A2.2 (2021)'!G33,"")</f>
        <v/>
      </c>
      <c r="J19" t="str">
        <f>IF('A2.2 (2021)'!N33=1,'A2.2 (2021)'!H33,"")</f>
        <v/>
      </c>
    </row>
    <row r="20" spans="1:10" x14ac:dyDescent="0.25">
      <c r="A20" t="str">
        <f>IF('A2.2 (2021)'!N34=1,'Angaben KH-Standort'!$D$25,"")</f>
        <v/>
      </c>
      <c r="B20" t="str">
        <f>IF('A2.2 (2021)'!N34=1,'Angaben KH-Standort'!$D$26,"")</f>
        <v/>
      </c>
      <c r="C20" t="str">
        <f>IF('A2.2 (2021)'!N34=1,'Angaben KH-Standort'!$D$12,"")</f>
        <v/>
      </c>
      <c r="D20" t="str">
        <f>IF('A2.2 (2021)'!N34=1,'A1'!$F$14,"")</f>
        <v/>
      </c>
      <c r="E20" t="str">
        <f>IF('A2.2 (2021)'!N34=1,'A2.2 (2021)'!C34,"")</f>
        <v/>
      </c>
      <c r="F20" t="str">
        <f>IF('A2.2 (2021)'!N34=1,'A2.2 (2021)'!D34,"")</f>
        <v/>
      </c>
      <c r="G20" t="str">
        <f>IF('A2.2 (2021)'!N34=1,'A2.2 (2021)'!E34,"")</f>
        <v/>
      </c>
      <c r="H20" t="str">
        <f>IF('A2.2 (2021)'!N34=1,'A2.2 (2021)'!F34,"")</f>
        <v/>
      </c>
      <c r="I20" t="str">
        <f>IF('A2.2 (2021)'!N34=1,'A2.2 (2021)'!G34,"")</f>
        <v/>
      </c>
      <c r="J20" t="str">
        <f>IF('A2.2 (2021)'!N34=1,'A2.2 (2021)'!H34,"")</f>
        <v/>
      </c>
    </row>
    <row r="21" spans="1:10" x14ac:dyDescent="0.25">
      <c r="A21" t="str">
        <f>IF('A2.2 (2021)'!N35=1,'Angaben KH-Standort'!$D$25,"")</f>
        <v/>
      </c>
      <c r="B21" t="str">
        <f>IF('A2.2 (2021)'!N35=1,'Angaben KH-Standort'!$D$26,"")</f>
        <v/>
      </c>
      <c r="C21" t="str">
        <f>IF('A2.2 (2021)'!N35=1,'Angaben KH-Standort'!$D$12,"")</f>
        <v/>
      </c>
      <c r="D21" t="str">
        <f>IF('A2.2 (2021)'!N35=1,'A1'!$F$14,"")</f>
        <v/>
      </c>
      <c r="E21" t="str">
        <f>IF('A2.2 (2021)'!N35=1,'A2.2 (2021)'!C35,"")</f>
        <v/>
      </c>
      <c r="F21" t="str">
        <f>IF('A2.2 (2021)'!N35=1,'A2.2 (2021)'!D35,"")</f>
        <v/>
      </c>
      <c r="G21" t="str">
        <f>IF('A2.2 (2021)'!N35=1,'A2.2 (2021)'!E35,"")</f>
        <v/>
      </c>
      <c r="H21" t="str">
        <f>IF('A2.2 (2021)'!N35=1,'A2.2 (2021)'!F35,"")</f>
        <v/>
      </c>
      <c r="I21" t="str">
        <f>IF('A2.2 (2021)'!N35=1,'A2.2 (2021)'!G35,"")</f>
        <v/>
      </c>
      <c r="J21" t="str">
        <f>IF('A2.2 (2021)'!N35=1,'A2.2 (2021)'!H35,"")</f>
        <v/>
      </c>
    </row>
    <row r="22" spans="1:10" x14ac:dyDescent="0.25">
      <c r="A22" t="str">
        <f>IF('A2.2 (2021)'!N36=1,'Angaben KH-Standort'!$D$25,"")</f>
        <v/>
      </c>
      <c r="B22" t="str">
        <f>IF('A2.2 (2021)'!N36=1,'Angaben KH-Standort'!$D$26,"")</f>
        <v/>
      </c>
      <c r="C22" t="str">
        <f>IF('A2.2 (2021)'!N36=1,'Angaben KH-Standort'!$D$12,"")</f>
        <v/>
      </c>
      <c r="D22" t="str">
        <f>IF('A2.2 (2021)'!N36=1,'A1'!$F$14,"")</f>
        <v/>
      </c>
      <c r="E22" t="str">
        <f>IF('A2.2 (2021)'!N36=1,'A2.2 (2021)'!C36,"")</f>
        <v/>
      </c>
      <c r="F22" t="str">
        <f>IF('A2.2 (2021)'!N36=1,'A2.2 (2021)'!D36,"")</f>
        <v/>
      </c>
      <c r="G22" t="str">
        <f>IF('A2.2 (2021)'!N36=1,'A2.2 (2021)'!E36,"")</f>
        <v/>
      </c>
      <c r="H22" t="str">
        <f>IF('A2.2 (2021)'!N36=1,'A2.2 (2021)'!F36,"")</f>
        <v/>
      </c>
      <c r="I22" t="str">
        <f>IF('A2.2 (2021)'!N36=1,'A2.2 (2021)'!G36,"")</f>
        <v/>
      </c>
      <c r="J22" t="str">
        <f>IF('A2.2 (2021)'!N36=1,'A2.2 (2021)'!H36,"")</f>
        <v/>
      </c>
    </row>
    <row r="23" spans="1:10" x14ac:dyDescent="0.25">
      <c r="A23" t="str">
        <f>IF('A2.2 (2021)'!N37=1,'Angaben KH-Standort'!$D$25,"")</f>
        <v/>
      </c>
      <c r="B23" t="str">
        <f>IF('A2.2 (2021)'!N37=1,'Angaben KH-Standort'!$D$26,"")</f>
        <v/>
      </c>
      <c r="C23" t="str">
        <f>IF('A2.2 (2021)'!N37=1,'Angaben KH-Standort'!$D$12,"")</f>
        <v/>
      </c>
      <c r="D23" t="str">
        <f>IF('A2.2 (2021)'!N37=1,'A1'!$F$14,"")</f>
        <v/>
      </c>
      <c r="E23" t="str">
        <f>IF('A2.2 (2021)'!N37=1,'A2.2 (2021)'!C37,"")</f>
        <v/>
      </c>
      <c r="F23" t="str">
        <f>IF('A2.2 (2021)'!N37=1,'A2.2 (2021)'!D37,"")</f>
        <v/>
      </c>
      <c r="G23" t="str">
        <f>IF('A2.2 (2021)'!N37=1,'A2.2 (2021)'!E37,"")</f>
        <v/>
      </c>
      <c r="H23" t="str">
        <f>IF('A2.2 (2021)'!N37=1,'A2.2 (2021)'!F37,"")</f>
        <v/>
      </c>
      <c r="I23" t="str">
        <f>IF('A2.2 (2021)'!N37=1,'A2.2 (2021)'!G37,"")</f>
        <v/>
      </c>
      <c r="J23" t="str">
        <f>IF('A2.2 (2021)'!N37=1,'A2.2 (2021)'!H37,"")</f>
        <v/>
      </c>
    </row>
    <row r="24" spans="1:10" x14ac:dyDescent="0.25">
      <c r="A24" t="str">
        <f>IF('A2.2 (2021)'!N38=1,'Angaben KH-Standort'!$D$25,"")</f>
        <v/>
      </c>
      <c r="B24" t="str">
        <f>IF('A2.2 (2021)'!N38=1,'Angaben KH-Standort'!$D$26,"")</f>
        <v/>
      </c>
      <c r="C24" t="str">
        <f>IF('A2.2 (2021)'!N38=1,'Angaben KH-Standort'!$D$12,"")</f>
        <v/>
      </c>
      <c r="D24" t="str">
        <f>IF('A2.2 (2021)'!N38=1,'A1'!$F$14,"")</f>
        <v/>
      </c>
      <c r="E24" t="str">
        <f>IF('A2.2 (2021)'!N38=1,'A2.2 (2021)'!C38,"")</f>
        <v/>
      </c>
      <c r="F24" t="str">
        <f>IF('A2.2 (2021)'!N38=1,'A2.2 (2021)'!D38,"")</f>
        <v/>
      </c>
      <c r="G24" t="str">
        <f>IF('A2.2 (2021)'!N38=1,'A2.2 (2021)'!E38,"")</f>
        <v/>
      </c>
      <c r="H24" t="str">
        <f>IF('A2.2 (2021)'!N38=1,'A2.2 (2021)'!F38,"")</f>
        <v/>
      </c>
      <c r="I24" t="str">
        <f>IF('A2.2 (2021)'!N38=1,'A2.2 (2021)'!G38,"")</f>
        <v/>
      </c>
      <c r="J24" t="str">
        <f>IF('A2.2 (2021)'!N38=1,'A2.2 (2021)'!H38,"")</f>
        <v/>
      </c>
    </row>
    <row r="25" spans="1:10" x14ac:dyDescent="0.25">
      <c r="A25" t="str">
        <f>IF('A2.2 (2021)'!N39=1,'Angaben KH-Standort'!$D$25,"")</f>
        <v/>
      </c>
      <c r="B25" t="str">
        <f>IF('A2.2 (2021)'!N39=1,'Angaben KH-Standort'!$D$26,"")</f>
        <v/>
      </c>
      <c r="C25" t="str">
        <f>IF('A2.2 (2021)'!N39=1,'Angaben KH-Standort'!$D$12,"")</f>
        <v/>
      </c>
      <c r="D25" t="str">
        <f>IF('A2.2 (2021)'!N39=1,'A1'!$F$14,"")</f>
        <v/>
      </c>
      <c r="E25" t="str">
        <f>IF('A2.2 (2021)'!N39=1,'A2.2 (2021)'!C39,"")</f>
        <v/>
      </c>
      <c r="F25" t="str">
        <f>IF('A2.2 (2021)'!N39=1,'A2.2 (2021)'!D39,"")</f>
        <v/>
      </c>
      <c r="G25" t="str">
        <f>IF('A2.2 (2021)'!N39=1,'A2.2 (2021)'!E39,"")</f>
        <v/>
      </c>
      <c r="H25" t="str">
        <f>IF('A2.2 (2021)'!N39=1,'A2.2 (2021)'!F39,"")</f>
        <v/>
      </c>
      <c r="I25" t="str">
        <f>IF('A2.2 (2021)'!N39=1,'A2.2 (2021)'!G39,"")</f>
        <v/>
      </c>
      <c r="J25" t="str">
        <f>IF('A2.2 (2021)'!N39=1,'A2.2 (2021)'!H39,"")</f>
        <v/>
      </c>
    </row>
    <row r="26" spans="1:10" x14ac:dyDescent="0.25">
      <c r="A26" t="str">
        <f>IF('A2.2 (2021)'!N40=1,'Angaben KH-Standort'!$D$25,"")</f>
        <v/>
      </c>
      <c r="B26" t="str">
        <f>IF('A2.2 (2021)'!N40=1,'Angaben KH-Standort'!$D$26,"")</f>
        <v/>
      </c>
      <c r="C26" t="str">
        <f>IF('A2.2 (2021)'!N40=1,'Angaben KH-Standort'!$D$12,"")</f>
        <v/>
      </c>
      <c r="D26" t="str">
        <f>IF('A2.2 (2021)'!N40=1,'A1'!$F$14,"")</f>
        <v/>
      </c>
      <c r="E26" t="str">
        <f>IF('A2.2 (2021)'!N40=1,'A2.2 (2021)'!C40,"")</f>
        <v/>
      </c>
      <c r="F26" t="str">
        <f>IF('A2.2 (2021)'!N40=1,'A2.2 (2021)'!D40,"")</f>
        <v/>
      </c>
      <c r="G26" t="str">
        <f>IF('A2.2 (2021)'!N40=1,'A2.2 (2021)'!E40,"")</f>
        <v/>
      </c>
      <c r="H26" t="str">
        <f>IF('A2.2 (2021)'!N40=1,'A2.2 (2021)'!F40,"")</f>
        <v/>
      </c>
      <c r="I26" t="str">
        <f>IF('A2.2 (2021)'!N40=1,'A2.2 (2021)'!G40,"")</f>
        <v/>
      </c>
      <c r="J26" t="str">
        <f>IF('A2.2 (2021)'!N40=1,'A2.2 (2021)'!H40,"")</f>
        <v/>
      </c>
    </row>
    <row r="27" spans="1:10" x14ac:dyDescent="0.25">
      <c r="A27" t="str">
        <f>IF('A2.2 (2021)'!N41=1,'Angaben KH-Standort'!$D$25,"")</f>
        <v/>
      </c>
      <c r="B27" t="str">
        <f>IF('A2.2 (2021)'!N41=1,'Angaben KH-Standort'!$D$26,"")</f>
        <v/>
      </c>
      <c r="C27" t="str">
        <f>IF('A2.2 (2021)'!N41=1,'Angaben KH-Standort'!$D$12,"")</f>
        <v/>
      </c>
      <c r="D27" t="str">
        <f>IF('A2.2 (2021)'!N41=1,'A1'!$F$14,"")</f>
        <v/>
      </c>
      <c r="E27" t="str">
        <f>IF('A2.2 (2021)'!N41=1,'A2.2 (2021)'!C41,"")</f>
        <v/>
      </c>
      <c r="F27" t="str">
        <f>IF('A2.2 (2021)'!N41=1,'A2.2 (2021)'!D41,"")</f>
        <v/>
      </c>
      <c r="G27" t="str">
        <f>IF('A2.2 (2021)'!N41=1,'A2.2 (2021)'!E41,"")</f>
        <v/>
      </c>
      <c r="H27" t="str">
        <f>IF('A2.2 (2021)'!N41=1,'A2.2 (2021)'!F41,"")</f>
        <v/>
      </c>
      <c r="I27" t="str">
        <f>IF('A2.2 (2021)'!N41=1,'A2.2 (2021)'!G41,"")</f>
        <v/>
      </c>
      <c r="J27" t="str">
        <f>IF('A2.2 (2021)'!N41=1,'A2.2 (2021)'!H41,"")</f>
        <v/>
      </c>
    </row>
    <row r="28" spans="1:10" x14ac:dyDescent="0.25">
      <c r="A28" t="str">
        <f>IF('A2.2 (2021)'!N42=1,'Angaben KH-Standort'!$D$25,"")</f>
        <v/>
      </c>
      <c r="B28" t="str">
        <f>IF('A2.2 (2021)'!N42=1,'Angaben KH-Standort'!$D$26,"")</f>
        <v/>
      </c>
      <c r="C28" t="str">
        <f>IF('A2.2 (2021)'!N42=1,'Angaben KH-Standort'!$D$12,"")</f>
        <v/>
      </c>
      <c r="D28" t="str">
        <f>IF('A2.2 (2021)'!N42=1,'A1'!$F$14,"")</f>
        <v/>
      </c>
      <c r="E28" t="str">
        <f>IF('A2.2 (2021)'!N42=1,'A2.2 (2021)'!C42,"")</f>
        <v/>
      </c>
      <c r="F28" t="str">
        <f>IF('A2.2 (2021)'!N42=1,'A2.2 (2021)'!D42,"")</f>
        <v/>
      </c>
      <c r="G28" t="str">
        <f>IF('A2.2 (2021)'!N42=1,'A2.2 (2021)'!E42,"")</f>
        <v/>
      </c>
      <c r="H28" t="str">
        <f>IF('A2.2 (2021)'!N42=1,'A2.2 (2021)'!F42,"")</f>
        <v/>
      </c>
      <c r="I28" t="str">
        <f>IF('A2.2 (2021)'!N42=1,'A2.2 (2021)'!G42,"")</f>
        <v/>
      </c>
      <c r="J28" t="str">
        <f>IF('A2.2 (2021)'!N42=1,'A2.2 (2021)'!H42,"")</f>
        <v/>
      </c>
    </row>
    <row r="29" spans="1:10" x14ac:dyDescent="0.25">
      <c r="A29" t="str">
        <f>IF('A2.2 (2021)'!N43=1,'Angaben KH-Standort'!$D$25,"")</f>
        <v/>
      </c>
      <c r="B29" t="str">
        <f>IF('A2.2 (2021)'!N43=1,'Angaben KH-Standort'!$D$26,"")</f>
        <v/>
      </c>
      <c r="C29" t="str">
        <f>IF('A2.2 (2021)'!N43=1,'Angaben KH-Standort'!$D$12,"")</f>
        <v/>
      </c>
      <c r="D29" t="str">
        <f>IF('A2.2 (2021)'!N43=1,'A1'!$F$14,"")</f>
        <v/>
      </c>
      <c r="E29" t="str">
        <f>IF('A2.2 (2021)'!N43=1,'A2.2 (2021)'!C43,"")</f>
        <v/>
      </c>
      <c r="F29" t="str">
        <f>IF('A2.2 (2021)'!N43=1,'A2.2 (2021)'!D43,"")</f>
        <v/>
      </c>
      <c r="G29" t="str">
        <f>IF('A2.2 (2021)'!N43=1,'A2.2 (2021)'!E43,"")</f>
        <v/>
      </c>
      <c r="H29" t="str">
        <f>IF('A2.2 (2021)'!N43=1,'A2.2 (2021)'!F43,"")</f>
        <v/>
      </c>
      <c r="I29" t="str">
        <f>IF('A2.2 (2021)'!N43=1,'A2.2 (2021)'!G43,"")</f>
        <v/>
      </c>
      <c r="J29" t="str">
        <f>IF('A2.2 (2021)'!N43=1,'A2.2 (2021)'!H43,"")</f>
        <v/>
      </c>
    </row>
    <row r="30" spans="1:10" x14ac:dyDescent="0.25">
      <c r="A30" t="str">
        <f>IF('A2.2 (2021)'!N44=1,'Angaben KH-Standort'!$D$25,"")</f>
        <v/>
      </c>
      <c r="B30" t="str">
        <f>IF('A2.2 (2021)'!N44=1,'Angaben KH-Standort'!$D$26,"")</f>
        <v/>
      </c>
      <c r="C30" t="str">
        <f>IF('A2.2 (2021)'!N44=1,'Angaben KH-Standort'!$D$12,"")</f>
        <v/>
      </c>
      <c r="D30" t="str">
        <f>IF('A2.2 (2021)'!N44=1,'A1'!$F$14,"")</f>
        <v/>
      </c>
      <c r="E30" t="str">
        <f>IF('A2.2 (2021)'!N44=1,'A2.2 (2021)'!C44,"")</f>
        <v/>
      </c>
      <c r="F30" t="str">
        <f>IF('A2.2 (2021)'!N44=1,'A2.2 (2021)'!D44,"")</f>
        <v/>
      </c>
      <c r="G30" t="str">
        <f>IF('A2.2 (2021)'!N44=1,'A2.2 (2021)'!E44,"")</f>
        <v/>
      </c>
      <c r="H30" t="str">
        <f>IF('A2.2 (2021)'!N44=1,'A2.2 (2021)'!F44,"")</f>
        <v/>
      </c>
      <c r="I30" t="str">
        <f>IF('A2.2 (2021)'!N44=1,'A2.2 (2021)'!G44,"")</f>
        <v/>
      </c>
      <c r="J30" t="str">
        <f>IF('A2.2 (2021)'!N44=1,'A2.2 (2021)'!H44,"")</f>
        <v/>
      </c>
    </row>
    <row r="31" spans="1:10" x14ac:dyDescent="0.25">
      <c r="A31" t="str">
        <f>IF('A2.2 (2021)'!N45=1,'Angaben KH-Standort'!$D$25,"")</f>
        <v/>
      </c>
      <c r="B31" t="str">
        <f>IF('A2.2 (2021)'!N45=1,'Angaben KH-Standort'!$D$26,"")</f>
        <v/>
      </c>
      <c r="C31" t="str">
        <f>IF('A2.2 (2021)'!N45=1,'Angaben KH-Standort'!$D$12,"")</f>
        <v/>
      </c>
      <c r="D31" t="str">
        <f>IF('A2.2 (2021)'!N45=1,'A1'!$F$14,"")</f>
        <v/>
      </c>
      <c r="E31" t="str">
        <f>IF('A2.2 (2021)'!N45=1,'A2.2 (2021)'!C45,"")</f>
        <v/>
      </c>
      <c r="F31" t="str">
        <f>IF('A2.2 (2021)'!N45=1,'A2.2 (2021)'!D45,"")</f>
        <v/>
      </c>
      <c r="G31" t="str">
        <f>IF('A2.2 (2021)'!N45=1,'A2.2 (2021)'!E45,"")</f>
        <v/>
      </c>
      <c r="H31" t="str">
        <f>IF('A2.2 (2021)'!N45=1,'A2.2 (2021)'!F45,"")</f>
        <v/>
      </c>
      <c r="I31" t="str">
        <f>IF('A2.2 (2021)'!N45=1,'A2.2 (2021)'!G45,"")</f>
        <v/>
      </c>
      <c r="J31" t="str">
        <f>IF('A2.2 (2021)'!N45=1,'A2.2 (2021)'!H45,"")</f>
        <v/>
      </c>
    </row>
    <row r="32" spans="1:10" x14ac:dyDescent="0.25">
      <c r="A32" t="str">
        <f>IF('A2.2 (2021)'!N46=1,'Angaben KH-Standort'!$D$25,"")</f>
        <v/>
      </c>
      <c r="B32" t="str">
        <f>IF('A2.2 (2021)'!N46=1,'Angaben KH-Standort'!$D$26,"")</f>
        <v/>
      </c>
      <c r="C32" t="str">
        <f>IF('A2.2 (2021)'!N46=1,'Angaben KH-Standort'!$D$12,"")</f>
        <v/>
      </c>
      <c r="D32" t="str">
        <f>IF('A2.2 (2021)'!N46=1,'A1'!$F$14,"")</f>
        <v/>
      </c>
      <c r="E32" t="str">
        <f>IF('A2.2 (2021)'!N46=1,'A2.2 (2021)'!C46,"")</f>
        <v/>
      </c>
      <c r="F32" t="str">
        <f>IF('A2.2 (2021)'!N46=1,'A2.2 (2021)'!D46,"")</f>
        <v/>
      </c>
      <c r="G32" t="str">
        <f>IF('A2.2 (2021)'!N46=1,'A2.2 (2021)'!E46,"")</f>
        <v/>
      </c>
      <c r="H32" t="str">
        <f>IF('A2.2 (2021)'!N46=1,'A2.2 (2021)'!F46,"")</f>
        <v/>
      </c>
      <c r="I32" t="str">
        <f>IF('A2.2 (2021)'!N46=1,'A2.2 (2021)'!G46,"")</f>
        <v/>
      </c>
      <c r="J32" t="str">
        <f>IF('A2.2 (2021)'!N46=1,'A2.2 (2021)'!H46,"")</f>
        <v/>
      </c>
    </row>
    <row r="33" spans="1:10" x14ac:dyDescent="0.25">
      <c r="A33" t="str">
        <f>IF('A2.2 (2021)'!N47=1,'Angaben KH-Standort'!$D$25,"")</f>
        <v/>
      </c>
      <c r="B33" t="str">
        <f>IF('A2.2 (2021)'!N47=1,'Angaben KH-Standort'!$D$26,"")</f>
        <v/>
      </c>
      <c r="C33" t="str">
        <f>IF('A2.2 (2021)'!N47=1,'Angaben KH-Standort'!$D$12,"")</f>
        <v/>
      </c>
      <c r="D33" t="str">
        <f>IF('A2.2 (2021)'!N47=1,'A1'!$F$14,"")</f>
        <v/>
      </c>
      <c r="E33" t="str">
        <f>IF('A2.2 (2021)'!N47=1,'A2.2 (2021)'!C47,"")</f>
        <v/>
      </c>
      <c r="F33" t="str">
        <f>IF('A2.2 (2021)'!N47=1,'A2.2 (2021)'!D47,"")</f>
        <v/>
      </c>
      <c r="G33" t="str">
        <f>IF('A2.2 (2021)'!N47=1,'A2.2 (2021)'!E47,"")</f>
        <v/>
      </c>
      <c r="H33" t="str">
        <f>IF('A2.2 (2021)'!N47=1,'A2.2 (2021)'!F47,"")</f>
        <v/>
      </c>
      <c r="I33" t="str">
        <f>IF('A2.2 (2021)'!N47=1,'A2.2 (2021)'!G47,"")</f>
        <v/>
      </c>
      <c r="J33" t="str">
        <f>IF('A2.2 (2021)'!N47=1,'A2.2 (2021)'!H47,"")</f>
        <v/>
      </c>
    </row>
    <row r="34" spans="1:10" x14ac:dyDescent="0.25">
      <c r="A34" t="str">
        <f>IF('A2.2 (2021)'!N48=1,'Angaben KH-Standort'!$D$25,"")</f>
        <v/>
      </c>
      <c r="B34" t="str">
        <f>IF('A2.2 (2021)'!N48=1,'Angaben KH-Standort'!$D$26,"")</f>
        <v/>
      </c>
      <c r="C34" t="str">
        <f>IF('A2.2 (2021)'!N48=1,'Angaben KH-Standort'!$D$12,"")</f>
        <v/>
      </c>
      <c r="D34" t="str">
        <f>IF('A2.2 (2021)'!N48=1,'A1'!$F$14,"")</f>
        <v/>
      </c>
      <c r="E34" t="str">
        <f>IF('A2.2 (2021)'!N48=1,'A2.2 (2021)'!C48,"")</f>
        <v/>
      </c>
      <c r="F34" t="str">
        <f>IF('A2.2 (2021)'!N48=1,'A2.2 (2021)'!D48,"")</f>
        <v/>
      </c>
      <c r="G34" t="str">
        <f>IF('A2.2 (2021)'!N48=1,'A2.2 (2021)'!E48,"")</f>
        <v/>
      </c>
      <c r="H34" t="str">
        <f>IF('A2.2 (2021)'!N48=1,'A2.2 (2021)'!F48,"")</f>
        <v/>
      </c>
      <c r="I34" t="str">
        <f>IF('A2.2 (2021)'!N48=1,'A2.2 (2021)'!G48,"")</f>
        <v/>
      </c>
      <c r="J34" t="str">
        <f>IF('A2.2 (2021)'!N48=1,'A2.2 (2021)'!H48,"")</f>
        <v/>
      </c>
    </row>
    <row r="35" spans="1:10" x14ac:dyDescent="0.25">
      <c r="A35" t="str">
        <f>IF('A2.2 (2021)'!N49=1,'Angaben KH-Standort'!$D$25,"")</f>
        <v/>
      </c>
      <c r="B35" t="str">
        <f>IF('A2.2 (2021)'!N49=1,'Angaben KH-Standort'!$D$26,"")</f>
        <v/>
      </c>
      <c r="C35" t="str">
        <f>IF('A2.2 (2021)'!N49=1,'Angaben KH-Standort'!$D$12,"")</f>
        <v/>
      </c>
      <c r="D35" t="str">
        <f>IF('A2.2 (2021)'!N49=1,'A1'!$F$14,"")</f>
        <v/>
      </c>
      <c r="E35" t="str">
        <f>IF('A2.2 (2021)'!N49=1,'A2.2 (2021)'!C49,"")</f>
        <v/>
      </c>
      <c r="F35" t="str">
        <f>IF('A2.2 (2021)'!N49=1,'A2.2 (2021)'!D49,"")</f>
        <v/>
      </c>
      <c r="G35" t="str">
        <f>IF('A2.2 (2021)'!N49=1,'A2.2 (2021)'!E49,"")</f>
        <v/>
      </c>
      <c r="H35" t="str">
        <f>IF('A2.2 (2021)'!N49=1,'A2.2 (2021)'!F49,"")</f>
        <v/>
      </c>
      <c r="I35" t="str">
        <f>IF('A2.2 (2021)'!N49=1,'A2.2 (2021)'!G49,"")</f>
        <v/>
      </c>
      <c r="J35" t="str">
        <f>IF('A2.2 (2021)'!N49=1,'A2.2 (2021)'!H49,"")</f>
        <v/>
      </c>
    </row>
    <row r="36" spans="1:10" x14ac:dyDescent="0.25">
      <c r="A36" t="str">
        <f>IF('A2.2 (2021)'!N50=1,'Angaben KH-Standort'!$D$25,"")</f>
        <v/>
      </c>
      <c r="B36" t="str">
        <f>IF('A2.2 (2021)'!N50=1,'Angaben KH-Standort'!$D$26,"")</f>
        <v/>
      </c>
      <c r="C36" t="str">
        <f>IF('A2.2 (2021)'!N50=1,'Angaben KH-Standort'!$D$12,"")</f>
        <v/>
      </c>
      <c r="D36" t="str">
        <f>IF('A2.2 (2021)'!N50=1,'A1'!$F$14,"")</f>
        <v/>
      </c>
      <c r="E36" t="str">
        <f>IF('A2.2 (2021)'!N50=1,'A2.2 (2021)'!C50,"")</f>
        <v/>
      </c>
      <c r="F36" t="str">
        <f>IF('A2.2 (2021)'!N50=1,'A2.2 (2021)'!D50,"")</f>
        <v/>
      </c>
      <c r="G36" t="str">
        <f>IF('A2.2 (2021)'!N50=1,'A2.2 (2021)'!E50,"")</f>
        <v/>
      </c>
      <c r="H36" t="str">
        <f>IF('A2.2 (2021)'!N50=1,'A2.2 (2021)'!F50,"")</f>
        <v/>
      </c>
      <c r="I36" t="str">
        <f>IF('A2.2 (2021)'!N50=1,'A2.2 (2021)'!G50,"")</f>
        <v/>
      </c>
      <c r="J36" t="str">
        <f>IF('A2.2 (2021)'!N50=1,'A2.2 (2021)'!H50,"")</f>
        <v/>
      </c>
    </row>
    <row r="37" spans="1:10" x14ac:dyDescent="0.25">
      <c r="A37" t="str">
        <f>IF('A2.2 (2021)'!N51=1,'Angaben KH-Standort'!$D$25,"")</f>
        <v/>
      </c>
      <c r="B37" t="str">
        <f>IF('A2.2 (2021)'!N51=1,'Angaben KH-Standort'!$D$26,"")</f>
        <v/>
      </c>
      <c r="C37" t="str">
        <f>IF('A2.2 (2021)'!N51=1,'Angaben KH-Standort'!$D$12,"")</f>
        <v/>
      </c>
      <c r="D37" t="str">
        <f>IF('A2.2 (2021)'!N51=1,'A1'!$F$14,"")</f>
        <v/>
      </c>
      <c r="E37" t="str">
        <f>IF('A2.2 (2021)'!N51=1,'A2.2 (2021)'!C51,"")</f>
        <v/>
      </c>
      <c r="F37" t="str">
        <f>IF('A2.2 (2021)'!N51=1,'A2.2 (2021)'!D51,"")</f>
        <v/>
      </c>
      <c r="G37" t="str">
        <f>IF('A2.2 (2021)'!N51=1,'A2.2 (2021)'!E51,"")</f>
        <v/>
      </c>
      <c r="H37" t="str">
        <f>IF('A2.2 (2021)'!N51=1,'A2.2 (2021)'!F51,"")</f>
        <v/>
      </c>
      <c r="I37" t="str">
        <f>IF('A2.2 (2021)'!N51=1,'A2.2 (2021)'!G51,"")</f>
        <v/>
      </c>
      <c r="J37" t="str">
        <f>IF('A2.2 (2021)'!N51=1,'A2.2 (2021)'!H51,"")</f>
        <v/>
      </c>
    </row>
    <row r="38" spans="1:10" x14ac:dyDescent="0.25">
      <c r="A38" t="str">
        <f>IF('A2.2 (2021)'!N52=1,'Angaben KH-Standort'!$D$25,"")</f>
        <v/>
      </c>
      <c r="B38" t="str">
        <f>IF('A2.2 (2021)'!N52=1,'Angaben KH-Standort'!$D$26,"")</f>
        <v/>
      </c>
      <c r="C38" t="str">
        <f>IF('A2.2 (2021)'!N52=1,'Angaben KH-Standort'!$D$12,"")</f>
        <v/>
      </c>
      <c r="D38" t="str">
        <f>IF('A2.2 (2021)'!N52=1,'A1'!$F$14,"")</f>
        <v/>
      </c>
      <c r="E38" t="str">
        <f>IF('A2.2 (2021)'!N52=1,'A2.2 (2021)'!C52,"")</f>
        <v/>
      </c>
      <c r="F38" t="str">
        <f>IF('A2.2 (2021)'!N52=1,'A2.2 (2021)'!D52,"")</f>
        <v/>
      </c>
      <c r="G38" t="str">
        <f>IF('A2.2 (2021)'!N52=1,'A2.2 (2021)'!E52,"")</f>
        <v/>
      </c>
      <c r="H38" t="str">
        <f>IF('A2.2 (2021)'!N52=1,'A2.2 (2021)'!F52,"")</f>
        <v/>
      </c>
      <c r="I38" t="str">
        <f>IF('A2.2 (2021)'!N52=1,'A2.2 (2021)'!G52,"")</f>
        <v/>
      </c>
      <c r="J38" t="str">
        <f>IF('A2.2 (2021)'!N52=1,'A2.2 (2021)'!H52,"")</f>
        <v/>
      </c>
    </row>
    <row r="39" spans="1:10" x14ac:dyDescent="0.25">
      <c r="A39" t="str">
        <f>IF('A2.2 (2021)'!N53=1,'Angaben KH-Standort'!$D$25,"")</f>
        <v/>
      </c>
      <c r="B39" t="str">
        <f>IF('A2.2 (2021)'!N53=1,'Angaben KH-Standort'!$D$26,"")</f>
        <v/>
      </c>
      <c r="C39" t="str">
        <f>IF('A2.2 (2021)'!N53=1,'Angaben KH-Standort'!$D$12,"")</f>
        <v/>
      </c>
      <c r="D39" t="str">
        <f>IF('A2.2 (2021)'!N53=1,'A1'!$F$14,"")</f>
        <v/>
      </c>
      <c r="E39" t="str">
        <f>IF('A2.2 (2021)'!N53=1,'A2.2 (2021)'!C53,"")</f>
        <v/>
      </c>
      <c r="F39" t="str">
        <f>IF('A2.2 (2021)'!N53=1,'A2.2 (2021)'!D53,"")</f>
        <v/>
      </c>
      <c r="G39" t="str">
        <f>IF('A2.2 (2021)'!N53=1,'A2.2 (2021)'!E53,"")</f>
        <v/>
      </c>
      <c r="H39" t="str">
        <f>IF('A2.2 (2021)'!N53=1,'A2.2 (2021)'!F53,"")</f>
        <v/>
      </c>
      <c r="I39" t="str">
        <f>IF('A2.2 (2021)'!N53=1,'A2.2 (2021)'!G53,"")</f>
        <v/>
      </c>
      <c r="J39" t="str">
        <f>IF('A2.2 (2021)'!N53=1,'A2.2 (2021)'!H53,"")</f>
        <v/>
      </c>
    </row>
    <row r="40" spans="1:10" x14ac:dyDescent="0.25">
      <c r="A40" t="str">
        <f>IF('A2.2 (2021)'!N54=1,'Angaben KH-Standort'!$D$25,"")</f>
        <v/>
      </c>
      <c r="B40" t="str">
        <f>IF('A2.2 (2021)'!N54=1,'Angaben KH-Standort'!$D$26,"")</f>
        <v/>
      </c>
      <c r="C40" t="str">
        <f>IF('A2.2 (2021)'!N54=1,'Angaben KH-Standort'!$D$12,"")</f>
        <v/>
      </c>
      <c r="D40" t="str">
        <f>IF('A2.2 (2021)'!N54=1,'A1'!$F$14,"")</f>
        <v/>
      </c>
      <c r="E40" t="str">
        <f>IF('A2.2 (2021)'!N54=1,'A2.2 (2021)'!C54,"")</f>
        <v/>
      </c>
      <c r="F40" t="str">
        <f>IF('A2.2 (2021)'!N54=1,'A2.2 (2021)'!D54,"")</f>
        <v/>
      </c>
      <c r="G40" t="str">
        <f>IF('A2.2 (2021)'!N54=1,'A2.2 (2021)'!E54,"")</f>
        <v/>
      </c>
      <c r="H40" t="str">
        <f>IF('A2.2 (2021)'!N54=1,'A2.2 (2021)'!F54,"")</f>
        <v/>
      </c>
      <c r="I40" t="str">
        <f>IF('A2.2 (2021)'!N54=1,'A2.2 (2021)'!G54,"")</f>
        <v/>
      </c>
      <c r="J40" t="str">
        <f>IF('A2.2 (2021)'!N54=1,'A2.2 (2021)'!H54,"")</f>
        <v/>
      </c>
    </row>
    <row r="41" spans="1:10" x14ac:dyDescent="0.25">
      <c r="A41" t="str">
        <f>IF('A2.2 (2021)'!N55=1,'Angaben KH-Standort'!$D$25,"")</f>
        <v/>
      </c>
      <c r="B41" t="str">
        <f>IF('A2.2 (2021)'!N55=1,'Angaben KH-Standort'!$D$26,"")</f>
        <v/>
      </c>
      <c r="C41" t="str">
        <f>IF('A2.2 (2021)'!N55=1,'Angaben KH-Standort'!$D$12,"")</f>
        <v/>
      </c>
      <c r="D41" t="str">
        <f>IF('A2.2 (2021)'!N55=1,'A1'!$F$14,"")</f>
        <v/>
      </c>
      <c r="E41" t="str">
        <f>IF('A2.2 (2021)'!N55=1,'A2.2 (2021)'!C55,"")</f>
        <v/>
      </c>
      <c r="F41" t="str">
        <f>IF('A2.2 (2021)'!N55=1,'A2.2 (2021)'!D55,"")</f>
        <v/>
      </c>
      <c r="G41" t="str">
        <f>IF('A2.2 (2021)'!N55=1,'A2.2 (2021)'!E55,"")</f>
        <v/>
      </c>
      <c r="H41" t="str">
        <f>IF('A2.2 (2021)'!N55=1,'A2.2 (2021)'!F55,"")</f>
        <v/>
      </c>
      <c r="I41" t="str">
        <f>IF('A2.2 (2021)'!N55=1,'A2.2 (2021)'!G55,"")</f>
        <v/>
      </c>
      <c r="J41" t="str">
        <f>IF('A2.2 (2021)'!N55=1,'A2.2 (2021)'!H55,"")</f>
        <v/>
      </c>
    </row>
    <row r="42" spans="1:10" x14ac:dyDescent="0.25">
      <c r="A42" t="str">
        <f>IF('A2.2 (2021)'!N56=1,'Angaben KH-Standort'!$D$25,"")</f>
        <v/>
      </c>
      <c r="B42" t="str">
        <f>IF('A2.2 (2021)'!N56=1,'Angaben KH-Standort'!$D$26,"")</f>
        <v/>
      </c>
      <c r="C42" t="str">
        <f>IF('A2.2 (2021)'!N56=1,'Angaben KH-Standort'!$D$12,"")</f>
        <v/>
      </c>
      <c r="D42" t="str">
        <f>IF('A2.2 (2021)'!N56=1,'A1'!$F$14,"")</f>
        <v/>
      </c>
      <c r="E42" t="str">
        <f>IF('A2.2 (2021)'!N56=1,'A2.2 (2021)'!C56,"")</f>
        <v/>
      </c>
      <c r="F42" t="str">
        <f>IF('A2.2 (2021)'!N56=1,'A2.2 (2021)'!D56,"")</f>
        <v/>
      </c>
      <c r="G42" t="str">
        <f>IF('A2.2 (2021)'!N56=1,'A2.2 (2021)'!E56,"")</f>
        <v/>
      </c>
      <c r="H42" t="str">
        <f>IF('A2.2 (2021)'!N56=1,'A2.2 (2021)'!F56,"")</f>
        <v/>
      </c>
      <c r="I42" t="str">
        <f>IF('A2.2 (2021)'!N56=1,'A2.2 (2021)'!G56,"")</f>
        <v/>
      </c>
      <c r="J42" t="str">
        <f>IF('A2.2 (2021)'!N56=1,'A2.2 (2021)'!H56,"")</f>
        <v/>
      </c>
    </row>
    <row r="43" spans="1:10" x14ac:dyDescent="0.25">
      <c r="A43" t="str">
        <f>IF('A2.2 (2021)'!N57=1,'Angaben KH-Standort'!$D$25,"")</f>
        <v/>
      </c>
      <c r="B43" t="str">
        <f>IF('A2.2 (2021)'!N57=1,'Angaben KH-Standort'!$D$26,"")</f>
        <v/>
      </c>
      <c r="C43" t="str">
        <f>IF('A2.2 (2021)'!N57=1,'Angaben KH-Standort'!$D$12,"")</f>
        <v/>
      </c>
      <c r="D43" t="str">
        <f>IF('A2.2 (2021)'!N57=1,'A1'!$F$14,"")</f>
        <v/>
      </c>
      <c r="E43" t="str">
        <f>IF('A2.2 (2021)'!N57=1,'A2.2 (2021)'!C57,"")</f>
        <v/>
      </c>
      <c r="F43" t="str">
        <f>IF('A2.2 (2021)'!N57=1,'A2.2 (2021)'!D57,"")</f>
        <v/>
      </c>
      <c r="G43" t="str">
        <f>IF('A2.2 (2021)'!N57=1,'A2.2 (2021)'!E57,"")</f>
        <v/>
      </c>
      <c r="H43" t="str">
        <f>IF('A2.2 (2021)'!N57=1,'A2.2 (2021)'!F57,"")</f>
        <v/>
      </c>
      <c r="I43" t="str">
        <f>IF('A2.2 (2021)'!N57=1,'A2.2 (2021)'!G57,"")</f>
        <v/>
      </c>
      <c r="J43" t="str">
        <f>IF('A2.2 (2021)'!N57=1,'A2.2 (2021)'!H57,"")</f>
        <v/>
      </c>
    </row>
    <row r="44" spans="1:10" x14ac:dyDescent="0.25">
      <c r="A44" t="str">
        <f>IF('A2.2 (2021)'!N58=1,'Angaben KH-Standort'!$D$25,"")</f>
        <v/>
      </c>
      <c r="B44" t="str">
        <f>IF('A2.2 (2021)'!N58=1,'Angaben KH-Standort'!$D$26,"")</f>
        <v/>
      </c>
      <c r="C44" t="str">
        <f>IF('A2.2 (2021)'!N58=1,'Angaben KH-Standort'!$D$12,"")</f>
        <v/>
      </c>
      <c r="D44" t="str">
        <f>IF('A2.2 (2021)'!N58=1,'A1'!$F$14,"")</f>
        <v/>
      </c>
      <c r="E44" t="str">
        <f>IF('A2.2 (2021)'!N58=1,'A2.2 (2021)'!C58,"")</f>
        <v/>
      </c>
      <c r="F44" t="str">
        <f>IF('A2.2 (2021)'!N58=1,'A2.2 (2021)'!D58,"")</f>
        <v/>
      </c>
      <c r="G44" t="str">
        <f>IF('A2.2 (2021)'!N58=1,'A2.2 (2021)'!E58,"")</f>
        <v/>
      </c>
      <c r="H44" t="str">
        <f>IF('A2.2 (2021)'!N58=1,'A2.2 (2021)'!F58,"")</f>
        <v/>
      </c>
      <c r="I44" t="str">
        <f>IF('A2.2 (2021)'!N58=1,'A2.2 (2021)'!G58,"")</f>
        <v/>
      </c>
      <c r="J44" t="str">
        <f>IF('A2.2 (2021)'!N58=1,'A2.2 (2021)'!H58,"")</f>
        <v/>
      </c>
    </row>
    <row r="45" spans="1:10" x14ac:dyDescent="0.25">
      <c r="A45" t="str">
        <f>IF('A2.2 (2021)'!N59=1,'Angaben KH-Standort'!$D$25,"")</f>
        <v/>
      </c>
      <c r="B45" t="str">
        <f>IF('A2.2 (2021)'!N59=1,'Angaben KH-Standort'!$D$26,"")</f>
        <v/>
      </c>
      <c r="C45" t="str">
        <f>IF('A2.2 (2021)'!N59=1,'Angaben KH-Standort'!$D$12,"")</f>
        <v/>
      </c>
      <c r="D45" t="str">
        <f>IF('A2.2 (2021)'!N59=1,'A1'!$F$14,"")</f>
        <v/>
      </c>
      <c r="E45" t="str">
        <f>IF('A2.2 (2021)'!N59=1,'A2.2 (2021)'!C59,"")</f>
        <v/>
      </c>
      <c r="F45" t="str">
        <f>IF('A2.2 (2021)'!N59=1,'A2.2 (2021)'!D59,"")</f>
        <v/>
      </c>
      <c r="G45" t="str">
        <f>IF('A2.2 (2021)'!N59=1,'A2.2 (2021)'!E59,"")</f>
        <v/>
      </c>
      <c r="H45" t="str">
        <f>IF('A2.2 (2021)'!N59=1,'A2.2 (2021)'!F59,"")</f>
        <v/>
      </c>
      <c r="I45" t="str">
        <f>IF('A2.2 (2021)'!N59=1,'A2.2 (2021)'!G59,"")</f>
        <v/>
      </c>
      <c r="J45" t="str">
        <f>IF('A2.2 (2021)'!N59=1,'A2.2 (2021)'!H59,"")</f>
        <v/>
      </c>
    </row>
    <row r="46" spans="1:10" x14ac:dyDescent="0.25">
      <c r="A46" t="str">
        <f>IF('A2.2 (2021)'!N60=1,'Angaben KH-Standort'!$D$25,"")</f>
        <v/>
      </c>
      <c r="B46" t="str">
        <f>IF('A2.2 (2021)'!N60=1,'Angaben KH-Standort'!$D$26,"")</f>
        <v/>
      </c>
      <c r="C46" t="str">
        <f>IF('A2.2 (2021)'!N60=1,'Angaben KH-Standort'!$D$12,"")</f>
        <v/>
      </c>
      <c r="D46" t="str">
        <f>IF('A2.2 (2021)'!N60=1,'A1'!$F$14,"")</f>
        <v/>
      </c>
      <c r="E46" t="str">
        <f>IF('A2.2 (2021)'!N60=1,'A2.2 (2021)'!C60,"")</f>
        <v/>
      </c>
      <c r="F46" t="str">
        <f>IF('A2.2 (2021)'!N60=1,'A2.2 (2021)'!D60,"")</f>
        <v/>
      </c>
      <c r="G46" t="str">
        <f>IF('A2.2 (2021)'!N60=1,'A2.2 (2021)'!E60,"")</f>
        <v/>
      </c>
      <c r="H46" t="str">
        <f>IF('A2.2 (2021)'!N60=1,'A2.2 (2021)'!F60,"")</f>
        <v/>
      </c>
      <c r="I46" t="str">
        <f>IF('A2.2 (2021)'!N60=1,'A2.2 (2021)'!G60,"")</f>
        <v/>
      </c>
      <c r="J46" t="str">
        <f>IF('A2.2 (2021)'!N60=1,'A2.2 (2021)'!H60,"")</f>
        <v/>
      </c>
    </row>
    <row r="47" spans="1:10" x14ac:dyDescent="0.25">
      <c r="A47" t="str">
        <f>IF('A2.2 (2021)'!N61=1,'Angaben KH-Standort'!$D$25,"")</f>
        <v/>
      </c>
      <c r="B47" t="str">
        <f>IF('A2.2 (2021)'!N61=1,'Angaben KH-Standort'!$D$26,"")</f>
        <v/>
      </c>
      <c r="C47" t="str">
        <f>IF('A2.2 (2021)'!N61=1,'Angaben KH-Standort'!$D$12,"")</f>
        <v/>
      </c>
      <c r="D47" t="str">
        <f>IF('A2.2 (2021)'!N61=1,'A1'!$F$14,"")</f>
        <v/>
      </c>
      <c r="E47" t="str">
        <f>IF('A2.2 (2021)'!N61=1,'A2.2 (2021)'!C61,"")</f>
        <v/>
      </c>
      <c r="F47" t="str">
        <f>IF('A2.2 (2021)'!N61=1,'A2.2 (2021)'!D61,"")</f>
        <v/>
      </c>
      <c r="G47" t="str">
        <f>IF('A2.2 (2021)'!N61=1,'A2.2 (2021)'!E61,"")</f>
        <v/>
      </c>
      <c r="H47" t="str">
        <f>IF('A2.2 (2021)'!N61=1,'A2.2 (2021)'!F61,"")</f>
        <v/>
      </c>
      <c r="I47" t="str">
        <f>IF('A2.2 (2021)'!N61=1,'A2.2 (2021)'!G61,"")</f>
        <v/>
      </c>
      <c r="J47" t="str">
        <f>IF('A2.2 (2021)'!N61=1,'A2.2 (2021)'!H61,"")</f>
        <v/>
      </c>
    </row>
    <row r="48" spans="1:10" x14ac:dyDescent="0.25">
      <c r="A48" t="str">
        <f>IF('A2.2 (2021)'!N62=1,'Angaben KH-Standort'!$D$25,"")</f>
        <v/>
      </c>
      <c r="B48" t="str">
        <f>IF('A2.2 (2021)'!N62=1,'Angaben KH-Standort'!$D$26,"")</f>
        <v/>
      </c>
      <c r="C48" t="str">
        <f>IF('A2.2 (2021)'!N62=1,'Angaben KH-Standort'!$D$12,"")</f>
        <v/>
      </c>
      <c r="D48" t="str">
        <f>IF('A2.2 (2021)'!N62=1,'A1'!$F$14,"")</f>
        <v/>
      </c>
      <c r="E48" t="str">
        <f>IF('A2.2 (2021)'!N62=1,'A2.2 (2021)'!C62,"")</f>
        <v/>
      </c>
      <c r="F48" t="str">
        <f>IF('A2.2 (2021)'!N62=1,'A2.2 (2021)'!D62,"")</f>
        <v/>
      </c>
      <c r="G48" t="str">
        <f>IF('A2.2 (2021)'!N62=1,'A2.2 (2021)'!E62,"")</f>
        <v/>
      </c>
      <c r="H48" t="str">
        <f>IF('A2.2 (2021)'!N62=1,'A2.2 (2021)'!F62,"")</f>
        <v/>
      </c>
      <c r="I48" t="str">
        <f>IF('A2.2 (2021)'!N62=1,'A2.2 (2021)'!G62,"")</f>
        <v/>
      </c>
      <c r="J48" t="str">
        <f>IF('A2.2 (2021)'!N62=1,'A2.2 (2021)'!H62,"")</f>
        <v/>
      </c>
    </row>
    <row r="49" spans="1:10" x14ac:dyDescent="0.25">
      <c r="A49" t="str">
        <f>IF('A2.2 (2021)'!N63=1,'Angaben KH-Standort'!$D$25,"")</f>
        <v/>
      </c>
      <c r="B49" t="str">
        <f>IF('A2.2 (2021)'!N63=1,'Angaben KH-Standort'!$D$26,"")</f>
        <v/>
      </c>
      <c r="C49" t="str">
        <f>IF('A2.2 (2021)'!N63=1,'Angaben KH-Standort'!$D$12,"")</f>
        <v/>
      </c>
      <c r="D49" t="str">
        <f>IF('A2.2 (2021)'!N63=1,'A1'!$F$14,"")</f>
        <v/>
      </c>
      <c r="E49" t="str">
        <f>IF('A2.2 (2021)'!N63=1,'A2.2 (2021)'!C63,"")</f>
        <v/>
      </c>
      <c r="F49" t="str">
        <f>IF('A2.2 (2021)'!N63=1,'A2.2 (2021)'!D63,"")</f>
        <v/>
      </c>
      <c r="G49" t="str">
        <f>IF('A2.2 (2021)'!N63=1,'A2.2 (2021)'!E63,"")</f>
        <v/>
      </c>
      <c r="H49" t="str">
        <f>IF('A2.2 (2021)'!N63=1,'A2.2 (2021)'!F63,"")</f>
        <v/>
      </c>
      <c r="I49" t="str">
        <f>IF('A2.2 (2021)'!N63=1,'A2.2 (2021)'!G63,"")</f>
        <v/>
      </c>
      <c r="J49" t="str">
        <f>IF('A2.2 (2021)'!N63=1,'A2.2 (2021)'!H63,"")</f>
        <v/>
      </c>
    </row>
    <row r="50" spans="1:10" x14ac:dyDescent="0.25">
      <c r="A50" t="str">
        <f>IF('A2.2 (2021)'!N64=1,'Angaben KH-Standort'!$D$25,"")</f>
        <v/>
      </c>
      <c r="B50" t="str">
        <f>IF('A2.2 (2021)'!N64=1,'Angaben KH-Standort'!$D$26,"")</f>
        <v/>
      </c>
      <c r="C50" t="str">
        <f>IF('A2.2 (2021)'!N64=1,'Angaben KH-Standort'!$D$12,"")</f>
        <v/>
      </c>
      <c r="D50" t="str">
        <f>IF('A2.2 (2021)'!N64=1,'A1'!$F$14,"")</f>
        <v/>
      </c>
      <c r="E50" t="str">
        <f>IF('A2.2 (2021)'!N64=1,'A2.2 (2021)'!C64,"")</f>
        <v/>
      </c>
      <c r="F50" t="str">
        <f>IF('A2.2 (2021)'!N64=1,'A2.2 (2021)'!D64,"")</f>
        <v/>
      </c>
      <c r="G50" t="str">
        <f>IF('A2.2 (2021)'!N64=1,'A2.2 (2021)'!E64,"")</f>
        <v/>
      </c>
      <c r="H50" t="str">
        <f>IF('A2.2 (2021)'!N64=1,'A2.2 (2021)'!F64,"")</f>
        <v/>
      </c>
      <c r="I50" t="str">
        <f>IF('A2.2 (2021)'!N64=1,'A2.2 (2021)'!G64,"")</f>
        <v/>
      </c>
      <c r="J50" t="str">
        <f>IF('A2.2 (2021)'!N64=1,'A2.2 (2021)'!H64,"")</f>
        <v/>
      </c>
    </row>
    <row r="51" spans="1:10" x14ac:dyDescent="0.25">
      <c r="A51" t="str">
        <f>IF('A2.2 (2021)'!N65=1,'Angaben KH-Standort'!$D$25,"")</f>
        <v/>
      </c>
      <c r="B51" t="str">
        <f>IF('A2.2 (2021)'!N65=1,'Angaben KH-Standort'!$D$26,"")</f>
        <v/>
      </c>
      <c r="C51" t="str">
        <f>IF('A2.2 (2021)'!N65=1,'Angaben KH-Standort'!$D$12,"")</f>
        <v/>
      </c>
      <c r="D51" t="str">
        <f>IF('A2.2 (2021)'!N65=1,'A1'!$F$14,"")</f>
        <v/>
      </c>
      <c r="E51" t="str">
        <f>IF('A2.2 (2021)'!N65=1,'A2.2 (2021)'!C65,"")</f>
        <v/>
      </c>
      <c r="F51" t="str">
        <f>IF('A2.2 (2021)'!N65=1,'A2.2 (2021)'!D65,"")</f>
        <v/>
      </c>
      <c r="G51" t="str">
        <f>IF('A2.2 (2021)'!N65=1,'A2.2 (2021)'!E65,"")</f>
        <v/>
      </c>
      <c r="H51" t="str">
        <f>IF('A2.2 (2021)'!N65=1,'A2.2 (2021)'!F65,"")</f>
        <v/>
      </c>
      <c r="I51" t="str">
        <f>IF('A2.2 (2021)'!N65=1,'A2.2 (2021)'!G65,"")</f>
        <v/>
      </c>
      <c r="J51" t="str">
        <f>IF('A2.2 (2021)'!N65=1,'A2.2 (2021)'!H65,"")</f>
        <v/>
      </c>
    </row>
    <row r="52" spans="1:10" x14ac:dyDescent="0.25">
      <c r="A52" t="str">
        <f>IF('A2.2 (2021)'!N66=1,'Angaben KH-Standort'!$D$25,"")</f>
        <v/>
      </c>
      <c r="B52" t="str">
        <f>IF('A2.2 (2021)'!N66=1,'Angaben KH-Standort'!$D$26,"")</f>
        <v/>
      </c>
      <c r="C52" t="str">
        <f>IF('A2.2 (2021)'!N66=1,'Angaben KH-Standort'!$D$12,"")</f>
        <v/>
      </c>
      <c r="D52" t="str">
        <f>IF('A2.2 (2021)'!N66=1,'A1'!$F$14,"")</f>
        <v/>
      </c>
      <c r="E52" t="str">
        <f>IF('A2.2 (2021)'!N66=1,'A2.2 (2021)'!C66,"")</f>
        <v/>
      </c>
      <c r="F52" t="str">
        <f>IF('A2.2 (2021)'!N66=1,'A2.2 (2021)'!D66,"")</f>
        <v/>
      </c>
      <c r="G52" t="str">
        <f>IF('A2.2 (2021)'!N66=1,'A2.2 (2021)'!E66,"")</f>
        <v/>
      </c>
      <c r="H52" t="str">
        <f>IF('A2.2 (2021)'!N66=1,'A2.2 (2021)'!F66,"")</f>
        <v/>
      </c>
      <c r="I52" t="str">
        <f>IF('A2.2 (2021)'!N66=1,'A2.2 (2021)'!G66,"")</f>
        <v/>
      </c>
      <c r="J52" t="str">
        <f>IF('A2.2 (2021)'!N66=1,'A2.2 (2021)'!H66,"")</f>
        <v/>
      </c>
    </row>
    <row r="53" spans="1:10" x14ac:dyDescent="0.25">
      <c r="A53" t="str">
        <f>IF('A2.2 (2021)'!N67=1,'Angaben KH-Standort'!$D$25,"")</f>
        <v/>
      </c>
      <c r="B53" t="str">
        <f>IF('A2.2 (2021)'!N67=1,'Angaben KH-Standort'!$D$26,"")</f>
        <v/>
      </c>
      <c r="C53" t="str">
        <f>IF('A2.2 (2021)'!N67=1,'Angaben KH-Standort'!$D$12,"")</f>
        <v/>
      </c>
      <c r="D53" t="str">
        <f>IF('A2.2 (2021)'!N67=1,'A1'!$F$14,"")</f>
        <v/>
      </c>
      <c r="E53" t="str">
        <f>IF('A2.2 (2021)'!N67=1,'A2.2 (2021)'!C67,"")</f>
        <v/>
      </c>
      <c r="F53" t="str">
        <f>IF('A2.2 (2021)'!N67=1,'A2.2 (2021)'!D67,"")</f>
        <v/>
      </c>
      <c r="G53" t="str">
        <f>IF('A2.2 (2021)'!N67=1,'A2.2 (2021)'!E67,"")</f>
        <v/>
      </c>
      <c r="H53" t="str">
        <f>IF('A2.2 (2021)'!N67=1,'A2.2 (2021)'!F67,"")</f>
        <v/>
      </c>
      <c r="I53" t="str">
        <f>IF('A2.2 (2021)'!N67=1,'A2.2 (2021)'!G67,"")</f>
        <v/>
      </c>
      <c r="J53" t="str">
        <f>IF('A2.2 (2021)'!N67=1,'A2.2 (2021)'!H67,"")</f>
        <v/>
      </c>
    </row>
    <row r="54" spans="1:10" x14ac:dyDescent="0.25">
      <c r="A54" t="str">
        <f>IF('A2.2 (2021)'!N68=1,'Angaben KH-Standort'!$D$25,"")</f>
        <v/>
      </c>
      <c r="B54" t="str">
        <f>IF('A2.2 (2021)'!N68=1,'Angaben KH-Standort'!$D$26,"")</f>
        <v/>
      </c>
      <c r="C54" t="str">
        <f>IF('A2.2 (2021)'!N68=1,'Angaben KH-Standort'!$D$12,"")</f>
        <v/>
      </c>
      <c r="D54" t="str">
        <f>IF('A2.2 (2021)'!N68=1,'A1'!$F$14,"")</f>
        <v/>
      </c>
      <c r="E54" t="str">
        <f>IF('A2.2 (2021)'!N68=1,'A2.2 (2021)'!C68,"")</f>
        <v/>
      </c>
      <c r="F54" t="str">
        <f>IF('A2.2 (2021)'!N68=1,'A2.2 (2021)'!D68,"")</f>
        <v/>
      </c>
      <c r="G54" t="str">
        <f>IF('A2.2 (2021)'!N68=1,'A2.2 (2021)'!E68,"")</f>
        <v/>
      </c>
      <c r="H54" t="str">
        <f>IF('A2.2 (2021)'!N68=1,'A2.2 (2021)'!F68,"")</f>
        <v/>
      </c>
      <c r="I54" t="str">
        <f>IF('A2.2 (2021)'!N68=1,'A2.2 (2021)'!G68,"")</f>
        <v/>
      </c>
      <c r="J54" t="str">
        <f>IF('A2.2 (2021)'!N68=1,'A2.2 (2021)'!H68,"")</f>
        <v/>
      </c>
    </row>
    <row r="55" spans="1:10" x14ac:dyDescent="0.25">
      <c r="A55" t="str">
        <f>IF('A2.2 (2021)'!N69=1,'Angaben KH-Standort'!$D$25,"")</f>
        <v/>
      </c>
      <c r="B55" t="str">
        <f>IF('A2.2 (2021)'!N69=1,'Angaben KH-Standort'!$D$26,"")</f>
        <v/>
      </c>
      <c r="C55" t="str">
        <f>IF('A2.2 (2021)'!N69=1,'Angaben KH-Standort'!$D$12,"")</f>
        <v/>
      </c>
      <c r="D55" t="str">
        <f>IF('A2.2 (2021)'!N69=1,'A1'!$F$14,"")</f>
        <v/>
      </c>
      <c r="E55" t="str">
        <f>IF('A2.2 (2021)'!N69=1,'A2.2 (2021)'!C69,"")</f>
        <v/>
      </c>
      <c r="F55" t="str">
        <f>IF('A2.2 (2021)'!N69=1,'A2.2 (2021)'!D69,"")</f>
        <v/>
      </c>
      <c r="G55" t="str">
        <f>IF('A2.2 (2021)'!N69=1,'A2.2 (2021)'!E69,"")</f>
        <v/>
      </c>
      <c r="H55" t="str">
        <f>IF('A2.2 (2021)'!N69=1,'A2.2 (2021)'!F69,"")</f>
        <v/>
      </c>
      <c r="I55" t="str">
        <f>IF('A2.2 (2021)'!N69=1,'A2.2 (2021)'!G69,"")</f>
        <v/>
      </c>
      <c r="J55" t="str">
        <f>IF('A2.2 (2021)'!N69=1,'A2.2 (2021)'!H69,"")</f>
        <v/>
      </c>
    </row>
    <row r="56" spans="1:10" x14ac:dyDescent="0.25">
      <c r="A56" t="str">
        <f>IF('A2.2 (2021)'!N70=1,'Angaben KH-Standort'!$D$25,"")</f>
        <v/>
      </c>
      <c r="B56" t="str">
        <f>IF('A2.2 (2021)'!N70=1,'Angaben KH-Standort'!$D$26,"")</f>
        <v/>
      </c>
      <c r="C56" t="str">
        <f>IF('A2.2 (2021)'!N70=1,'Angaben KH-Standort'!$D$12,"")</f>
        <v/>
      </c>
      <c r="D56" t="str">
        <f>IF('A2.2 (2021)'!N70=1,'A1'!$F$14,"")</f>
        <v/>
      </c>
      <c r="E56" t="str">
        <f>IF('A2.2 (2021)'!N70=1,'A2.2 (2021)'!C70,"")</f>
        <v/>
      </c>
      <c r="F56" t="str">
        <f>IF('A2.2 (2021)'!N70=1,'A2.2 (2021)'!D70,"")</f>
        <v/>
      </c>
      <c r="G56" t="str">
        <f>IF('A2.2 (2021)'!N70=1,'A2.2 (2021)'!E70,"")</f>
        <v/>
      </c>
      <c r="H56" t="str">
        <f>IF('A2.2 (2021)'!N70=1,'A2.2 (2021)'!F70,"")</f>
        <v/>
      </c>
      <c r="I56" t="str">
        <f>IF('A2.2 (2021)'!N70=1,'A2.2 (2021)'!G70,"")</f>
        <v/>
      </c>
      <c r="J56" t="str">
        <f>IF('A2.2 (2021)'!N70=1,'A2.2 (2021)'!H70,"")</f>
        <v/>
      </c>
    </row>
    <row r="57" spans="1:10" x14ac:dyDescent="0.25">
      <c r="A57" t="str">
        <f>IF('A2.2 (2021)'!N71=1,'Angaben KH-Standort'!$D$25,"")</f>
        <v/>
      </c>
      <c r="B57" t="str">
        <f>IF('A2.2 (2021)'!N71=1,'Angaben KH-Standort'!$D$26,"")</f>
        <v/>
      </c>
      <c r="C57" t="str">
        <f>IF('A2.2 (2021)'!N71=1,'Angaben KH-Standort'!$D$12,"")</f>
        <v/>
      </c>
      <c r="D57" t="str">
        <f>IF('A2.2 (2021)'!N71=1,'A1'!$F$14,"")</f>
        <v/>
      </c>
      <c r="E57" t="str">
        <f>IF('A2.2 (2021)'!N71=1,'A2.2 (2021)'!C71,"")</f>
        <v/>
      </c>
      <c r="F57" t="str">
        <f>IF('A2.2 (2021)'!N71=1,'A2.2 (2021)'!D71,"")</f>
        <v/>
      </c>
      <c r="G57" t="str">
        <f>IF('A2.2 (2021)'!N71=1,'A2.2 (2021)'!E71,"")</f>
        <v/>
      </c>
      <c r="H57" t="str">
        <f>IF('A2.2 (2021)'!N71=1,'A2.2 (2021)'!F71,"")</f>
        <v/>
      </c>
      <c r="I57" t="str">
        <f>IF('A2.2 (2021)'!N71=1,'A2.2 (2021)'!G71,"")</f>
        <v/>
      </c>
      <c r="J57" t="str">
        <f>IF('A2.2 (2021)'!N71=1,'A2.2 (2021)'!H71,"")</f>
        <v/>
      </c>
    </row>
    <row r="58" spans="1:10" x14ac:dyDescent="0.25">
      <c r="A58" t="str">
        <f>IF('A2.2 (2021)'!N72=1,'Angaben KH-Standort'!$D$25,"")</f>
        <v/>
      </c>
      <c r="B58" t="str">
        <f>IF('A2.2 (2021)'!N72=1,'Angaben KH-Standort'!$D$26,"")</f>
        <v/>
      </c>
      <c r="C58" t="str">
        <f>IF('A2.2 (2021)'!N72=1,'Angaben KH-Standort'!$D$12,"")</f>
        <v/>
      </c>
      <c r="D58" t="str">
        <f>IF('A2.2 (2021)'!N72=1,'A1'!$F$14,"")</f>
        <v/>
      </c>
      <c r="E58" t="str">
        <f>IF('A2.2 (2021)'!N72=1,'A2.2 (2021)'!C72,"")</f>
        <v/>
      </c>
      <c r="F58" t="str">
        <f>IF('A2.2 (2021)'!N72=1,'A2.2 (2021)'!D72,"")</f>
        <v/>
      </c>
      <c r="G58" t="str">
        <f>IF('A2.2 (2021)'!N72=1,'A2.2 (2021)'!E72,"")</f>
        <v/>
      </c>
      <c r="H58" t="str">
        <f>IF('A2.2 (2021)'!N72=1,'A2.2 (2021)'!F72,"")</f>
        <v/>
      </c>
      <c r="I58" t="str">
        <f>IF('A2.2 (2021)'!N72=1,'A2.2 (2021)'!G72,"")</f>
        <v/>
      </c>
      <c r="J58" t="str">
        <f>IF('A2.2 (2021)'!N72=1,'A2.2 (2021)'!H72,"")</f>
        <v/>
      </c>
    </row>
    <row r="59" spans="1:10" x14ac:dyDescent="0.25">
      <c r="A59" t="str">
        <f>IF('A2.2 (2021)'!N73=1,'Angaben KH-Standort'!$D$25,"")</f>
        <v/>
      </c>
      <c r="B59" t="str">
        <f>IF('A2.2 (2021)'!N73=1,'Angaben KH-Standort'!$D$26,"")</f>
        <v/>
      </c>
      <c r="C59" t="str">
        <f>IF('A2.2 (2021)'!N73=1,'Angaben KH-Standort'!$D$12,"")</f>
        <v/>
      </c>
      <c r="D59" t="str">
        <f>IF('A2.2 (2021)'!N73=1,'A1'!$F$14,"")</f>
        <v/>
      </c>
      <c r="E59" t="str">
        <f>IF('A2.2 (2021)'!N73=1,'A2.2 (2021)'!C73,"")</f>
        <v/>
      </c>
      <c r="F59" t="str">
        <f>IF('A2.2 (2021)'!N73=1,'A2.2 (2021)'!D73,"")</f>
        <v/>
      </c>
      <c r="G59" t="str">
        <f>IF('A2.2 (2021)'!N73=1,'A2.2 (2021)'!E73,"")</f>
        <v/>
      </c>
      <c r="H59" t="str">
        <f>IF('A2.2 (2021)'!N73=1,'A2.2 (2021)'!F73,"")</f>
        <v/>
      </c>
      <c r="I59" t="str">
        <f>IF('A2.2 (2021)'!N73=1,'A2.2 (2021)'!G73,"")</f>
        <v/>
      </c>
      <c r="J59" t="str">
        <f>IF('A2.2 (2021)'!N73=1,'A2.2 (2021)'!H73,"")</f>
        <v/>
      </c>
    </row>
    <row r="60" spans="1:10" x14ac:dyDescent="0.25">
      <c r="A60" t="str">
        <f>IF('A2.2 (2021)'!N74=1,'Angaben KH-Standort'!$D$25,"")</f>
        <v/>
      </c>
      <c r="B60" t="str">
        <f>IF('A2.2 (2021)'!N74=1,'Angaben KH-Standort'!$D$26,"")</f>
        <v/>
      </c>
      <c r="C60" t="str">
        <f>IF('A2.2 (2021)'!N74=1,'Angaben KH-Standort'!$D$12,"")</f>
        <v/>
      </c>
      <c r="D60" t="str">
        <f>IF('A2.2 (2021)'!N74=1,'A1'!$F$14,"")</f>
        <v/>
      </c>
      <c r="E60" t="str">
        <f>IF('A2.2 (2021)'!N74=1,'A2.2 (2021)'!C74,"")</f>
        <v/>
      </c>
      <c r="F60" t="str">
        <f>IF('A2.2 (2021)'!N74=1,'A2.2 (2021)'!D74,"")</f>
        <v/>
      </c>
      <c r="G60" t="str">
        <f>IF('A2.2 (2021)'!N74=1,'A2.2 (2021)'!E74,"")</f>
        <v/>
      </c>
      <c r="H60" t="str">
        <f>IF('A2.2 (2021)'!N74=1,'A2.2 (2021)'!F74,"")</f>
        <v/>
      </c>
      <c r="I60" t="str">
        <f>IF('A2.2 (2021)'!N74=1,'A2.2 (2021)'!G74,"")</f>
        <v/>
      </c>
      <c r="J60" t="str">
        <f>IF('A2.2 (2021)'!N74=1,'A2.2 (2021)'!H74,"")</f>
        <v/>
      </c>
    </row>
    <row r="61" spans="1:10" x14ac:dyDescent="0.25">
      <c r="A61" t="str">
        <f>IF('A2.2 (2021)'!N75=1,'Angaben KH-Standort'!$D$25,"")</f>
        <v/>
      </c>
      <c r="B61" t="str">
        <f>IF('A2.2 (2021)'!N75=1,'Angaben KH-Standort'!$D$26,"")</f>
        <v/>
      </c>
      <c r="C61" t="str">
        <f>IF('A2.2 (2021)'!N75=1,'Angaben KH-Standort'!$D$12,"")</f>
        <v/>
      </c>
      <c r="D61" t="str">
        <f>IF('A2.2 (2021)'!N75=1,'A1'!$F$14,"")</f>
        <v/>
      </c>
      <c r="E61" t="str">
        <f>IF('A2.2 (2021)'!N75=1,'A2.2 (2021)'!C75,"")</f>
        <v/>
      </c>
      <c r="F61" t="str">
        <f>IF('A2.2 (2021)'!N75=1,'A2.2 (2021)'!D75,"")</f>
        <v/>
      </c>
      <c r="G61" t="str">
        <f>IF('A2.2 (2021)'!N75=1,'A2.2 (2021)'!E75,"")</f>
        <v/>
      </c>
      <c r="H61" t="str">
        <f>IF('A2.2 (2021)'!N75=1,'A2.2 (2021)'!F75,"")</f>
        <v/>
      </c>
      <c r="I61" t="str">
        <f>IF('A2.2 (2021)'!N75=1,'A2.2 (2021)'!G75,"")</f>
        <v/>
      </c>
      <c r="J61" t="str">
        <f>IF('A2.2 (2021)'!N75=1,'A2.2 (2021)'!H75,"")</f>
        <v/>
      </c>
    </row>
    <row r="62" spans="1:10" x14ac:dyDescent="0.25">
      <c r="A62" t="str">
        <f>IF('A2.2 (2021)'!N76=1,'Angaben KH-Standort'!$D$25,"")</f>
        <v/>
      </c>
      <c r="B62" t="str">
        <f>IF('A2.2 (2021)'!N76=1,'Angaben KH-Standort'!$D$26,"")</f>
        <v/>
      </c>
      <c r="C62" t="str">
        <f>IF('A2.2 (2021)'!N76=1,'Angaben KH-Standort'!$D$12,"")</f>
        <v/>
      </c>
      <c r="D62" t="str">
        <f>IF('A2.2 (2021)'!N76=1,'A1'!$F$14,"")</f>
        <v/>
      </c>
      <c r="E62" t="str">
        <f>IF('A2.2 (2021)'!N76=1,'A2.2 (2021)'!C76,"")</f>
        <v/>
      </c>
      <c r="F62" t="str">
        <f>IF('A2.2 (2021)'!N76=1,'A2.2 (2021)'!D76,"")</f>
        <v/>
      </c>
      <c r="G62" t="str">
        <f>IF('A2.2 (2021)'!N76=1,'A2.2 (2021)'!E76,"")</f>
        <v/>
      </c>
      <c r="H62" t="str">
        <f>IF('A2.2 (2021)'!N76=1,'A2.2 (2021)'!F76,"")</f>
        <v/>
      </c>
      <c r="I62" t="str">
        <f>IF('A2.2 (2021)'!N76=1,'A2.2 (2021)'!G76,"")</f>
        <v/>
      </c>
      <c r="J62" t="str">
        <f>IF('A2.2 (2021)'!N76=1,'A2.2 (2021)'!H76,"")</f>
        <v/>
      </c>
    </row>
    <row r="63" spans="1:10" x14ac:dyDescent="0.25">
      <c r="A63" t="str">
        <f>IF('A2.2 (2021)'!N77=1,'Angaben KH-Standort'!$D$25,"")</f>
        <v/>
      </c>
      <c r="B63" t="str">
        <f>IF('A2.2 (2021)'!N77=1,'Angaben KH-Standort'!$D$26,"")</f>
        <v/>
      </c>
      <c r="C63" t="str">
        <f>IF('A2.2 (2021)'!N77=1,'Angaben KH-Standort'!$D$12,"")</f>
        <v/>
      </c>
      <c r="D63" t="str">
        <f>IF('A2.2 (2021)'!N77=1,'A1'!$F$14,"")</f>
        <v/>
      </c>
      <c r="E63" t="str">
        <f>IF('A2.2 (2021)'!N77=1,'A2.2 (2021)'!C77,"")</f>
        <v/>
      </c>
      <c r="F63" t="str">
        <f>IF('A2.2 (2021)'!N77=1,'A2.2 (2021)'!D77,"")</f>
        <v/>
      </c>
      <c r="G63" t="str">
        <f>IF('A2.2 (2021)'!N77=1,'A2.2 (2021)'!E77,"")</f>
        <v/>
      </c>
      <c r="H63" t="str">
        <f>IF('A2.2 (2021)'!N77=1,'A2.2 (2021)'!F77,"")</f>
        <v/>
      </c>
      <c r="I63" t="str">
        <f>IF('A2.2 (2021)'!N77=1,'A2.2 (2021)'!G77,"")</f>
        <v/>
      </c>
      <c r="J63" t="str">
        <f>IF('A2.2 (2021)'!N77=1,'A2.2 (2021)'!H77,"")</f>
        <v/>
      </c>
    </row>
    <row r="64" spans="1:10" x14ac:dyDescent="0.25">
      <c r="A64" t="str">
        <f>IF('A2.2 (2021)'!N78=1,'Angaben KH-Standort'!$D$25,"")</f>
        <v/>
      </c>
      <c r="B64" t="str">
        <f>IF('A2.2 (2021)'!N78=1,'Angaben KH-Standort'!$D$26,"")</f>
        <v/>
      </c>
      <c r="C64" t="str">
        <f>IF('A2.2 (2021)'!N78=1,'Angaben KH-Standort'!$D$12,"")</f>
        <v/>
      </c>
      <c r="D64" t="str">
        <f>IF('A2.2 (2021)'!N78=1,'A1'!$F$14,"")</f>
        <v/>
      </c>
      <c r="E64" t="str">
        <f>IF('A2.2 (2021)'!N78=1,'A2.2 (2021)'!C78,"")</f>
        <v/>
      </c>
      <c r="F64" t="str">
        <f>IF('A2.2 (2021)'!N78=1,'A2.2 (2021)'!D78,"")</f>
        <v/>
      </c>
      <c r="G64" t="str">
        <f>IF('A2.2 (2021)'!N78=1,'A2.2 (2021)'!E78,"")</f>
        <v/>
      </c>
      <c r="H64" t="str">
        <f>IF('A2.2 (2021)'!N78=1,'A2.2 (2021)'!F78,"")</f>
        <v/>
      </c>
      <c r="I64" t="str">
        <f>IF('A2.2 (2021)'!N78=1,'A2.2 (2021)'!G78,"")</f>
        <v/>
      </c>
      <c r="J64" t="str">
        <f>IF('A2.2 (2021)'!N78=1,'A2.2 (2021)'!H78,"")</f>
        <v/>
      </c>
    </row>
    <row r="65" spans="1:10" x14ac:dyDescent="0.25">
      <c r="A65" t="str">
        <f>IF('A2.2 (2021)'!N79=1,'Angaben KH-Standort'!$D$25,"")</f>
        <v/>
      </c>
      <c r="B65" t="str">
        <f>IF('A2.2 (2021)'!N79=1,'Angaben KH-Standort'!$D$26,"")</f>
        <v/>
      </c>
      <c r="C65" t="str">
        <f>IF('A2.2 (2021)'!N79=1,'Angaben KH-Standort'!$D$12,"")</f>
        <v/>
      </c>
      <c r="D65" t="str">
        <f>IF('A2.2 (2021)'!N79=1,'A1'!$F$14,"")</f>
        <v/>
      </c>
      <c r="E65" t="str">
        <f>IF('A2.2 (2021)'!N79=1,'A2.2 (2021)'!C79,"")</f>
        <v/>
      </c>
      <c r="F65" t="str">
        <f>IF('A2.2 (2021)'!N79=1,'A2.2 (2021)'!D79,"")</f>
        <v/>
      </c>
      <c r="G65" t="str">
        <f>IF('A2.2 (2021)'!N79=1,'A2.2 (2021)'!E79,"")</f>
        <v/>
      </c>
      <c r="H65" t="str">
        <f>IF('A2.2 (2021)'!N79=1,'A2.2 (2021)'!F79,"")</f>
        <v/>
      </c>
      <c r="I65" t="str">
        <f>IF('A2.2 (2021)'!N79=1,'A2.2 (2021)'!G79,"")</f>
        <v/>
      </c>
      <c r="J65" t="str">
        <f>IF('A2.2 (2021)'!N79=1,'A2.2 (2021)'!H79,"")</f>
        <v/>
      </c>
    </row>
    <row r="66" spans="1:10" x14ac:dyDescent="0.25">
      <c r="A66" t="str">
        <f>IF('A2.2 (2021)'!N80=1,'Angaben KH-Standort'!$D$25,"")</f>
        <v/>
      </c>
      <c r="B66" t="str">
        <f>IF('A2.2 (2021)'!N80=1,'Angaben KH-Standort'!$D$26,"")</f>
        <v/>
      </c>
      <c r="C66" t="str">
        <f>IF('A2.2 (2021)'!N80=1,'Angaben KH-Standort'!$D$12,"")</f>
        <v/>
      </c>
      <c r="D66" t="str">
        <f>IF('A2.2 (2021)'!N80=1,'A1'!$F$14,"")</f>
        <v/>
      </c>
      <c r="E66" t="str">
        <f>IF('A2.2 (2021)'!N80=1,'A2.2 (2021)'!C80,"")</f>
        <v/>
      </c>
      <c r="F66" t="str">
        <f>IF('A2.2 (2021)'!N80=1,'A2.2 (2021)'!D80,"")</f>
        <v/>
      </c>
      <c r="G66" t="str">
        <f>IF('A2.2 (2021)'!N80=1,'A2.2 (2021)'!E80,"")</f>
        <v/>
      </c>
      <c r="H66" t="str">
        <f>IF('A2.2 (2021)'!N80=1,'A2.2 (2021)'!F80,"")</f>
        <v/>
      </c>
      <c r="I66" t="str">
        <f>IF('A2.2 (2021)'!N80=1,'A2.2 (2021)'!G80,"")</f>
        <v/>
      </c>
      <c r="J66" t="str">
        <f>IF('A2.2 (2021)'!N80=1,'A2.2 (2021)'!H80,"")</f>
        <v/>
      </c>
    </row>
    <row r="67" spans="1:10" x14ac:dyDescent="0.25">
      <c r="A67" t="str">
        <f>IF('A2.2 (2021)'!N81=1,'Angaben KH-Standort'!$D$25,"")</f>
        <v/>
      </c>
      <c r="B67" t="str">
        <f>IF('A2.2 (2021)'!N81=1,'Angaben KH-Standort'!$D$26,"")</f>
        <v/>
      </c>
      <c r="C67" t="str">
        <f>IF('A2.2 (2021)'!N81=1,'Angaben KH-Standort'!$D$12,"")</f>
        <v/>
      </c>
      <c r="D67" t="str">
        <f>IF('A2.2 (2021)'!N81=1,'A1'!$F$14,"")</f>
        <v/>
      </c>
      <c r="E67" t="str">
        <f>IF('A2.2 (2021)'!N81=1,'A2.2 (2021)'!C81,"")</f>
        <v/>
      </c>
      <c r="F67" t="str">
        <f>IF('A2.2 (2021)'!N81=1,'A2.2 (2021)'!D81,"")</f>
        <v/>
      </c>
      <c r="G67" t="str">
        <f>IF('A2.2 (2021)'!N81=1,'A2.2 (2021)'!E81,"")</f>
        <v/>
      </c>
      <c r="H67" t="str">
        <f>IF('A2.2 (2021)'!N81=1,'A2.2 (2021)'!F81,"")</f>
        <v/>
      </c>
      <c r="I67" t="str">
        <f>IF('A2.2 (2021)'!N81=1,'A2.2 (2021)'!G81,"")</f>
        <v/>
      </c>
      <c r="J67" t="str">
        <f>IF('A2.2 (2021)'!N81=1,'A2.2 (2021)'!H81,"")</f>
        <v/>
      </c>
    </row>
    <row r="68" spans="1:10" x14ac:dyDescent="0.25">
      <c r="A68" t="str">
        <f>IF('A2.2 (2021)'!N82=1,'Angaben KH-Standort'!$D$25,"")</f>
        <v/>
      </c>
      <c r="B68" t="str">
        <f>IF('A2.2 (2021)'!N82=1,'Angaben KH-Standort'!$D$26,"")</f>
        <v/>
      </c>
      <c r="C68" t="str">
        <f>IF('A2.2 (2021)'!N82=1,'Angaben KH-Standort'!$D$12,"")</f>
        <v/>
      </c>
      <c r="D68" t="str">
        <f>IF('A2.2 (2021)'!N82=1,'A1'!$F$14,"")</f>
        <v/>
      </c>
      <c r="E68" t="str">
        <f>IF('A2.2 (2021)'!N82=1,'A2.2 (2021)'!C82,"")</f>
        <v/>
      </c>
      <c r="F68" t="str">
        <f>IF('A2.2 (2021)'!N82=1,'A2.2 (2021)'!D82,"")</f>
        <v/>
      </c>
      <c r="G68" t="str">
        <f>IF('A2.2 (2021)'!N82=1,'A2.2 (2021)'!E82,"")</f>
        <v/>
      </c>
      <c r="H68" t="str">
        <f>IF('A2.2 (2021)'!N82=1,'A2.2 (2021)'!F82,"")</f>
        <v/>
      </c>
      <c r="I68" t="str">
        <f>IF('A2.2 (2021)'!N82=1,'A2.2 (2021)'!G82,"")</f>
        <v/>
      </c>
      <c r="J68" t="str">
        <f>IF('A2.2 (2021)'!N82=1,'A2.2 (2021)'!H82,"")</f>
        <v/>
      </c>
    </row>
    <row r="69" spans="1:10" x14ac:dyDescent="0.25">
      <c r="A69" t="str">
        <f>IF('A2.2 (2021)'!N83=1,'Angaben KH-Standort'!$D$25,"")</f>
        <v/>
      </c>
      <c r="B69" t="str">
        <f>IF('A2.2 (2021)'!N83=1,'Angaben KH-Standort'!$D$26,"")</f>
        <v/>
      </c>
      <c r="C69" t="str">
        <f>IF('A2.2 (2021)'!N83=1,'Angaben KH-Standort'!$D$12,"")</f>
        <v/>
      </c>
      <c r="D69" t="str">
        <f>IF('A2.2 (2021)'!N83=1,'A1'!$F$14,"")</f>
        <v/>
      </c>
      <c r="E69" t="str">
        <f>IF('A2.2 (2021)'!N83=1,'A2.2 (2021)'!C83,"")</f>
        <v/>
      </c>
      <c r="F69" t="str">
        <f>IF('A2.2 (2021)'!N83=1,'A2.2 (2021)'!D83,"")</f>
        <v/>
      </c>
      <c r="G69" t="str">
        <f>IF('A2.2 (2021)'!N83=1,'A2.2 (2021)'!E83,"")</f>
        <v/>
      </c>
      <c r="H69" t="str">
        <f>IF('A2.2 (2021)'!N83=1,'A2.2 (2021)'!F83,"")</f>
        <v/>
      </c>
      <c r="I69" t="str">
        <f>IF('A2.2 (2021)'!N83=1,'A2.2 (2021)'!G83,"")</f>
        <v/>
      </c>
      <c r="J69" t="str">
        <f>IF('A2.2 (2021)'!N83=1,'A2.2 (2021)'!H83,"")</f>
        <v/>
      </c>
    </row>
    <row r="70" spans="1:10" x14ac:dyDescent="0.25">
      <c r="A70" t="str">
        <f>IF('A2.2 (2021)'!N84=1,'Angaben KH-Standort'!$D$25,"")</f>
        <v/>
      </c>
      <c r="B70" t="str">
        <f>IF('A2.2 (2021)'!N84=1,'Angaben KH-Standort'!$D$26,"")</f>
        <v/>
      </c>
      <c r="C70" t="str">
        <f>IF('A2.2 (2021)'!N84=1,'Angaben KH-Standort'!$D$12,"")</f>
        <v/>
      </c>
      <c r="D70" t="str">
        <f>IF('A2.2 (2021)'!N84=1,'A1'!$F$14,"")</f>
        <v/>
      </c>
      <c r="E70" t="str">
        <f>IF('A2.2 (2021)'!N84=1,'A2.2 (2021)'!C84,"")</f>
        <v/>
      </c>
      <c r="F70" t="str">
        <f>IF('A2.2 (2021)'!N84=1,'A2.2 (2021)'!D84,"")</f>
        <v/>
      </c>
      <c r="G70" t="str">
        <f>IF('A2.2 (2021)'!N84=1,'A2.2 (2021)'!E84,"")</f>
        <v/>
      </c>
      <c r="H70" t="str">
        <f>IF('A2.2 (2021)'!N84=1,'A2.2 (2021)'!F84,"")</f>
        <v/>
      </c>
      <c r="I70" t="str">
        <f>IF('A2.2 (2021)'!N84=1,'A2.2 (2021)'!G84,"")</f>
        <v/>
      </c>
      <c r="J70" t="str">
        <f>IF('A2.2 (2021)'!N84=1,'A2.2 (2021)'!H84,"")</f>
        <v/>
      </c>
    </row>
    <row r="71" spans="1:10" x14ac:dyDescent="0.25">
      <c r="A71" t="str">
        <f>IF('A2.2 (2021)'!N85=1,'Angaben KH-Standort'!$D$25,"")</f>
        <v/>
      </c>
      <c r="B71" t="str">
        <f>IF('A2.2 (2021)'!N85=1,'Angaben KH-Standort'!$D$26,"")</f>
        <v/>
      </c>
      <c r="C71" t="str">
        <f>IF('A2.2 (2021)'!N85=1,'Angaben KH-Standort'!$D$12,"")</f>
        <v/>
      </c>
      <c r="D71" t="str">
        <f>IF('A2.2 (2021)'!N85=1,'A1'!$F$14,"")</f>
        <v/>
      </c>
      <c r="E71" t="str">
        <f>IF('A2.2 (2021)'!N85=1,'A2.2 (2021)'!C85,"")</f>
        <v/>
      </c>
      <c r="F71" t="str">
        <f>IF('A2.2 (2021)'!N85=1,'A2.2 (2021)'!D85,"")</f>
        <v/>
      </c>
      <c r="G71" t="str">
        <f>IF('A2.2 (2021)'!N85=1,'A2.2 (2021)'!E85,"")</f>
        <v/>
      </c>
      <c r="H71" t="str">
        <f>IF('A2.2 (2021)'!N85=1,'A2.2 (2021)'!F85,"")</f>
        <v/>
      </c>
      <c r="I71" t="str">
        <f>IF('A2.2 (2021)'!N85=1,'A2.2 (2021)'!G85,"")</f>
        <v/>
      </c>
      <c r="J71" t="str">
        <f>IF('A2.2 (2021)'!N85=1,'A2.2 (2021)'!H85,"")</f>
        <v/>
      </c>
    </row>
    <row r="72" spans="1:10" x14ac:dyDescent="0.25">
      <c r="A72" t="str">
        <f>IF('A2.2 (2021)'!N86=1,'Angaben KH-Standort'!$D$25,"")</f>
        <v/>
      </c>
      <c r="B72" t="str">
        <f>IF('A2.2 (2021)'!N86=1,'Angaben KH-Standort'!$D$26,"")</f>
        <v/>
      </c>
      <c r="C72" t="str">
        <f>IF('A2.2 (2021)'!N86=1,'Angaben KH-Standort'!$D$12,"")</f>
        <v/>
      </c>
      <c r="D72" t="str">
        <f>IF('A2.2 (2021)'!N86=1,'A1'!$F$14,"")</f>
        <v/>
      </c>
      <c r="E72" t="str">
        <f>IF('A2.2 (2021)'!N86=1,'A2.2 (2021)'!C86,"")</f>
        <v/>
      </c>
      <c r="F72" t="str">
        <f>IF('A2.2 (2021)'!N86=1,'A2.2 (2021)'!D86,"")</f>
        <v/>
      </c>
      <c r="G72" t="str">
        <f>IF('A2.2 (2021)'!N86=1,'A2.2 (2021)'!E86,"")</f>
        <v/>
      </c>
      <c r="H72" t="str">
        <f>IF('A2.2 (2021)'!N86=1,'A2.2 (2021)'!F86,"")</f>
        <v/>
      </c>
      <c r="I72" t="str">
        <f>IF('A2.2 (2021)'!N86=1,'A2.2 (2021)'!G86,"")</f>
        <v/>
      </c>
      <c r="J72" t="str">
        <f>IF('A2.2 (2021)'!N86=1,'A2.2 (2021)'!H86,"")</f>
        <v/>
      </c>
    </row>
    <row r="73" spans="1:10" x14ac:dyDescent="0.25">
      <c r="A73" t="str">
        <f>IF('A2.2 (2021)'!N87=1,'Angaben KH-Standort'!$D$25,"")</f>
        <v/>
      </c>
      <c r="B73" t="str">
        <f>IF('A2.2 (2021)'!N87=1,'Angaben KH-Standort'!$D$26,"")</f>
        <v/>
      </c>
      <c r="C73" t="str">
        <f>IF('A2.2 (2021)'!N87=1,'Angaben KH-Standort'!$D$12,"")</f>
        <v/>
      </c>
      <c r="D73" t="str">
        <f>IF('A2.2 (2021)'!N87=1,'A1'!$F$14,"")</f>
        <v/>
      </c>
      <c r="E73" t="str">
        <f>IF('A2.2 (2021)'!N87=1,'A2.2 (2021)'!C87,"")</f>
        <v/>
      </c>
      <c r="F73" t="str">
        <f>IF('A2.2 (2021)'!N87=1,'A2.2 (2021)'!D87,"")</f>
        <v/>
      </c>
      <c r="G73" t="str">
        <f>IF('A2.2 (2021)'!N87=1,'A2.2 (2021)'!E87,"")</f>
        <v/>
      </c>
      <c r="H73" t="str">
        <f>IF('A2.2 (2021)'!N87=1,'A2.2 (2021)'!F87,"")</f>
        <v/>
      </c>
      <c r="I73" t="str">
        <f>IF('A2.2 (2021)'!N87=1,'A2.2 (2021)'!G87,"")</f>
        <v/>
      </c>
      <c r="J73" t="str">
        <f>IF('A2.2 (2021)'!N87=1,'A2.2 (2021)'!H87,"")</f>
        <v/>
      </c>
    </row>
    <row r="74" spans="1:10" x14ac:dyDescent="0.25">
      <c r="A74" t="str">
        <f>IF('A2.2 (2021)'!N88=1,'Angaben KH-Standort'!$D$25,"")</f>
        <v/>
      </c>
      <c r="B74" t="str">
        <f>IF('A2.2 (2021)'!N88=1,'Angaben KH-Standort'!$D$26,"")</f>
        <v/>
      </c>
      <c r="C74" t="str">
        <f>IF('A2.2 (2021)'!N88=1,'Angaben KH-Standort'!$D$12,"")</f>
        <v/>
      </c>
      <c r="D74" t="str">
        <f>IF('A2.2 (2021)'!N88=1,'A1'!$F$14,"")</f>
        <v/>
      </c>
      <c r="E74" t="str">
        <f>IF('A2.2 (2021)'!N88=1,'A2.2 (2021)'!C88,"")</f>
        <v/>
      </c>
      <c r="F74" t="str">
        <f>IF('A2.2 (2021)'!N88=1,'A2.2 (2021)'!D88,"")</f>
        <v/>
      </c>
      <c r="G74" t="str">
        <f>IF('A2.2 (2021)'!N88=1,'A2.2 (2021)'!E88,"")</f>
        <v/>
      </c>
      <c r="H74" t="str">
        <f>IF('A2.2 (2021)'!N88=1,'A2.2 (2021)'!F88,"")</f>
        <v/>
      </c>
      <c r="I74" t="str">
        <f>IF('A2.2 (2021)'!N88=1,'A2.2 (2021)'!G88,"")</f>
        <v/>
      </c>
      <c r="J74" t="str">
        <f>IF('A2.2 (2021)'!N88=1,'A2.2 (2021)'!H88,"")</f>
        <v/>
      </c>
    </row>
    <row r="75" spans="1:10" x14ac:dyDescent="0.25">
      <c r="A75" t="str">
        <f>IF('A2.2 (2021)'!N89=1,'Angaben KH-Standort'!$D$25,"")</f>
        <v/>
      </c>
      <c r="B75" t="str">
        <f>IF('A2.2 (2021)'!N89=1,'Angaben KH-Standort'!$D$26,"")</f>
        <v/>
      </c>
      <c r="C75" t="str">
        <f>IF('A2.2 (2021)'!N89=1,'Angaben KH-Standort'!$D$12,"")</f>
        <v/>
      </c>
      <c r="D75" t="str">
        <f>IF('A2.2 (2021)'!N89=1,'A1'!$F$14,"")</f>
        <v/>
      </c>
      <c r="E75" t="str">
        <f>IF('A2.2 (2021)'!N89=1,'A2.2 (2021)'!C89,"")</f>
        <v/>
      </c>
      <c r="F75" t="str">
        <f>IF('A2.2 (2021)'!N89=1,'A2.2 (2021)'!D89,"")</f>
        <v/>
      </c>
      <c r="G75" t="str">
        <f>IF('A2.2 (2021)'!N89=1,'A2.2 (2021)'!E89,"")</f>
        <v/>
      </c>
      <c r="H75" t="str">
        <f>IF('A2.2 (2021)'!N89=1,'A2.2 (2021)'!F89,"")</f>
        <v/>
      </c>
      <c r="I75" t="str">
        <f>IF('A2.2 (2021)'!N89=1,'A2.2 (2021)'!G89,"")</f>
        <v/>
      </c>
      <c r="J75" t="str">
        <f>IF('A2.2 (2021)'!N89=1,'A2.2 (2021)'!H89,"")</f>
        <v/>
      </c>
    </row>
    <row r="76" spans="1:10" x14ac:dyDescent="0.25">
      <c r="A76" t="str">
        <f>IF('A2.2 (2021)'!N90=1,'Angaben KH-Standort'!$D$25,"")</f>
        <v/>
      </c>
      <c r="B76" t="str">
        <f>IF('A2.2 (2021)'!N90=1,'Angaben KH-Standort'!$D$26,"")</f>
        <v/>
      </c>
      <c r="C76" t="str">
        <f>IF('A2.2 (2021)'!N90=1,'Angaben KH-Standort'!$D$12,"")</f>
        <v/>
      </c>
      <c r="D76" t="str">
        <f>IF('A2.2 (2021)'!N90=1,'A1'!$F$14,"")</f>
        <v/>
      </c>
      <c r="E76" t="str">
        <f>IF('A2.2 (2021)'!N90=1,'A2.2 (2021)'!C90,"")</f>
        <v/>
      </c>
      <c r="F76" t="str">
        <f>IF('A2.2 (2021)'!N90=1,'A2.2 (2021)'!D90,"")</f>
        <v/>
      </c>
      <c r="G76" t="str">
        <f>IF('A2.2 (2021)'!N90=1,'A2.2 (2021)'!E90,"")</f>
        <v/>
      </c>
      <c r="H76" t="str">
        <f>IF('A2.2 (2021)'!N90=1,'A2.2 (2021)'!F90,"")</f>
        <v/>
      </c>
      <c r="I76" t="str">
        <f>IF('A2.2 (2021)'!N90=1,'A2.2 (2021)'!G90,"")</f>
        <v/>
      </c>
      <c r="J76" t="str">
        <f>IF('A2.2 (2021)'!N90=1,'A2.2 (2021)'!H90,"")</f>
        <v/>
      </c>
    </row>
    <row r="77" spans="1:10" x14ac:dyDescent="0.25">
      <c r="A77" t="str">
        <f>IF('A2.2 (2021)'!N91=1,'Angaben KH-Standort'!$D$25,"")</f>
        <v/>
      </c>
      <c r="B77" t="str">
        <f>IF('A2.2 (2021)'!N91=1,'Angaben KH-Standort'!$D$26,"")</f>
        <v/>
      </c>
      <c r="C77" t="str">
        <f>IF('A2.2 (2021)'!N91=1,'Angaben KH-Standort'!$D$12,"")</f>
        <v/>
      </c>
      <c r="D77" t="str">
        <f>IF('A2.2 (2021)'!N91=1,'A1'!$F$14,"")</f>
        <v/>
      </c>
      <c r="E77" t="str">
        <f>IF('A2.2 (2021)'!N91=1,'A2.2 (2021)'!C91,"")</f>
        <v/>
      </c>
      <c r="F77" t="str">
        <f>IF('A2.2 (2021)'!N91=1,'A2.2 (2021)'!D91,"")</f>
        <v/>
      </c>
      <c r="G77" t="str">
        <f>IF('A2.2 (2021)'!N91=1,'A2.2 (2021)'!E91,"")</f>
        <v/>
      </c>
      <c r="H77" t="str">
        <f>IF('A2.2 (2021)'!N91=1,'A2.2 (2021)'!F91,"")</f>
        <v/>
      </c>
      <c r="I77" t="str">
        <f>IF('A2.2 (2021)'!N91=1,'A2.2 (2021)'!G91,"")</f>
        <v/>
      </c>
      <c r="J77" t="str">
        <f>IF('A2.2 (2021)'!N91=1,'A2.2 (2021)'!H91,"")</f>
        <v/>
      </c>
    </row>
    <row r="78" spans="1:10" x14ac:dyDescent="0.25">
      <c r="A78" t="str">
        <f>IF('A2.2 (2021)'!N92=1,'Angaben KH-Standort'!$D$25,"")</f>
        <v/>
      </c>
      <c r="B78" t="str">
        <f>IF('A2.2 (2021)'!N92=1,'Angaben KH-Standort'!$D$26,"")</f>
        <v/>
      </c>
      <c r="C78" t="str">
        <f>IF('A2.2 (2021)'!N92=1,'Angaben KH-Standort'!$D$12,"")</f>
        <v/>
      </c>
      <c r="D78" t="str">
        <f>IF('A2.2 (2021)'!N92=1,'A1'!$F$14,"")</f>
        <v/>
      </c>
      <c r="E78" t="str">
        <f>IF('A2.2 (2021)'!N92=1,'A2.2 (2021)'!C92,"")</f>
        <v/>
      </c>
      <c r="F78" t="str">
        <f>IF('A2.2 (2021)'!N92=1,'A2.2 (2021)'!D92,"")</f>
        <v/>
      </c>
      <c r="G78" t="str">
        <f>IF('A2.2 (2021)'!N92=1,'A2.2 (2021)'!E92,"")</f>
        <v/>
      </c>
      <c r="H78" t="str">
        <f>IF('A2.2 (2021)'!N92=1,'A2.2 (2021)'!F92,"")</f>
        <v/>
      </c>
      <c r="I78" t="str">
        <f>IF('A2.2 (2021)'!N92=1,'A2.2 (2021)'!G92,"")</f>
        <v/>
      </c>
      <c r="J78" t="str">
        <f>IF('A2.2 (2021)'!N92=1,'A2.2 (2021)'!H92,"")</f>
        <v/>
      </c>
    </row>
    <row r="79" spans="1:10" x14ac:dyDescent="0.25">
      <c r="A79" t="str">
        <f>IF('A2.2 (2021)'!N93=1,'Angaben KH-Standort'!$D$25,"")</f>
        <v/>
      </c>
      <c r="B79" t="str">
        <f>IF('A2.2 (2021)'!N93=1,'Angaben KH-Standort'!$D$26,"")</f>
        <v/>
      </c>
      <c r="C79" t="str">
        <f>IF('A2.2 (2021)'!N93=1,'Angaben KH-Standort'!$D$12,"")</f>
        <v/>
      </c>
      <c r="D79" t="str">
        <f>IF('A2.2 (2021)'!N93=1,'A1'!$F$14,"")</f>
        <v/>
      </c>
      <c r="E79" t="str">
        <f>IF('A2.2 (2021)'!N93=1,'A2.2 (2021)'!C93,"")</f>
        <v/>
      </c>
      <c r="F79" t="str">
        <f>IF('A2.2 (2021)'!N93=1,'A2.2 (2021)'!D93,"")</f>
        <v/>
      </c>
      <c r="G79" t="str">
        <f>IF('A2.2 (2021)'!N93=1,'A2.2 (2021)'!E93,"")</f>
        <v/>
      </c>
      <c r="H79" t="str">
        <f>IF('A2.2 (2021)'!N93=1,'A2.2 (2021)'!F93,"")</f>
        <v/>
      </c>
      <c r="I79" t="str">
        <f>IF('A2.2 (2021)'!N93=1,'A2.2 (2021)'!G93,"")</f>
        <v/>
      </c>
      <c r="J79" t="str">
        <f>IF('A2.2 (2021)'!N93=1,'A2.2 (2021)'!H93,"")</f>
        <v/>
      </c>
    </row>
    <row r="80" spans="1:10" x14ac:dyDescent="0.25">
      <c r="A80" t="str">
        <f>IF('A2.2 (2021)'!N94=1,'Angaben KH-Standort'!$D$25,"")</f>
        <v/>
      </c>
      <c r="B80" t="str">
        <f>IF('A2.2 (2021)'!N94=1,'Angaben KH-Standort'!$D$26,"")</f>
        <v/>
      </c>
      <c r="C80" t="str">
        <f>IF('A2.2 (2021)'!N94=1,'Angaben KH-Standort'!$D$12,"")</f>
        <v/>
      </c>
      <c r="D80" t="str">
        <f>IF('A2.2 (2021)'!N94=1,'A1'!$F$14,"")</f>
        <v/>
      </c>
      <c r="E80" t="str">
        <f>IF('A2.2 (2021)'!N94=1,'A2.2 (2021)'!C94,"")</f>
        <v/>
      </c>
      <c r="F80" t="str">
        <f>IF('A2.2 (2021)'!N94=1,'A2.2 (2021)'!D94,"")</f>
        <v/>
      </c>
      <c r="G80" t="str">
        <f>IF('A2.2 (2021)'!N94=1,'A2.2 (2021)'!E94,"")</f>
        <v/>
      </c>
      <c r="H80" t="str">
        <f>IF('A2.2 (2021)'!N94=1,'A2.2 (2021)'!F94,"")</f>
        <v/>
      </c>
      <c r="I80" t="str">
        <f>IF('A2.2 (2021)'!N94=1,'A2.2 (2021)'!G94,"")</f>
        <v/>
      </c>
      <c r="J80" t="str">
        <f>IF('A2.2 (2021)'!N94=1,'A2.2 (2021)'!H94,"")</f>
        <v/>
      </c>
    </row>
    <row r="81" spans="1:10" x14ac:dyDescent="0.25">
      <c r="A81" t="str">
        <f>IF('A2.2 (2021)'!N95=1,'Angaben KH-Standort'!$D$25,"")</f>
        <v/>
      </c>
      <c r="B81" t="str">
        <f>IF('A2.2 (2021)'!N95=1,'Angaben KH-Standort'!$D$26,"")</f>
        <v/>
      </c>
      <c r="C81" t="str">
        <f>IF('A2.2 (2021)'!N95=1,'Angaben KH-Standort'!$D$12,"")</f>
        <v/>
      </c>
      <c r="D81" t="str">
        <f>IF('A2.2 (2021)'!N95=1,'A1'!$F$14,"")</f>
        <v/>
      </c>
      <c r="E81" t="str">
        <f>IF('A2.2 (2021)'!N95=1,'A2.2 (2021)'!C95,"")</f>
        <v/>
      </c>
      <c r="F81" t="str">
        <f>IF('A2.2 (2021)'!N95=1,'A2.2 (2021)'!D95,"")</f>
        <v/>
      </c>
      <c r="G81" t="str">
        <f>IF('A2.2 (2021)'!N95=1,'A2.2 (2021)'!E95,"")</f>
        <v/>
      </c>
      <c r="H81" t="str">
        <f>IF('A2.2 (2021)'!N95=1,'A2.2 (2021)'!F95,"")</f>
        <v/>
      </c>
      <c r="I81" t="str">
        <f>IF('A2.2 (2021)'!N95=1,'A2.2 (2021)'!G95,"")</f>
        <v/>
      </c>
      <c r="J81" t="str">
        <f>IF('A2.2 (2021)'!N95=1,'A2.2 (2021)'!H95,"")</f>
        <v/>
      </c>
    </row>
    <row r="82" spans="1:10" x14ac:dyDescent="0.25">
      <c r="A82" t="str">
        <f>IF('A2.2 (2021)'!N96=1,'Angaben KH-Standort'!$D$25,"")</f>
        <v/>
      </c>
      <c r="B82" t="str">
        <f>IF('A2.2 (2021)'!N96=1,'Angaben KH-Standort'!$D$26,"")</f>
        <v/>
      </c>
      <c r="C82" t="str">
        <f>IF('A2.2 (2021)'!N96=1,'Angaben KH-Standort'!$D$12,"")</f>
        <v/>
      </c>
      <c r="D82" t="str">
        <f>IF('A2.2 (2021)'!N96=1,'A1'!$F$14,"")</f>
        <v/>
      </c>
      <c r="E82" t="str">
        <f>IF('A2.2 (2021)'!N96=1,'A2.2 (2021)'!C96,"")</f>
        <v/>
      </c>
      <c r="F82" t="str">
        <f>IF('A2.2 (2021)'!N96=1,'A2.2 (2021)'!D96,"")</f>
        <v/>
      </c>
      <c r="G82" t="str">
        <f>IF('A2.2 (2021)'!N96=1,'A2.2 (2021)'!E96,"")</f>
        <v/>
      </c>
      <c r="H82" t="str">
        <f>IF('A2.2 (2021)'!N96=1,'A2.2 (2021)'!F96,"")</f>
        <v/>
      </c>
      <c r="I82" t="str">
        <f>IF('A2.2 (2021)'!N96=1,'A2.2 (2021)'!G96,"")</f>
        <v/>
      </c>
      <c r="J82" t="str">
        <f>IF('A2.2 (2021)'!N96=1,'A2.2 (2021)'!H96,"")</f>
        <v/>
      </c>
    </row>
    <row r="83" spans="1:10" x14ac:dyDescent="0.25">
      <c r="A83" t="str">
        <f>IF('A2.2 (2021)'!N97=1,'Angaben KH-Standort'!$D$25,"")</f>
        <v/>
      </c>
      <c r="B83" t="str">
        <f>IF('A2.2 (2021)'!N97=1,'Angaben KH-Standort'!$D$26,"")</f>
        <v/>
      </c>
      <c r="C83" t="str">
        <f>IF('A2.2 (2021)'!N97=1,'Angaben KH-Standort'!$D$12,"")</f>
        <v/>
      </c>
      <c r="D83" t="str">
        <f>IF('A2.2 (2021)'!N97=1,'A1'!$F$14,"")</f>
        <v/>
      </c>
      <c r="E83" t="str">
        <f>IF('A2.2 (2021)'!N97=1,'A2.2 (2021)'!C97,"")</f>
        <v/>
      </c>
      <c r="F83" t="str">
        <f>IF('A2.2 (2021)'!N97=1,'A2.2 (2021)'!D97,"")</f>
        <v/>
      </c>
      <c r="G83" t="str">
        <f>IF('A2.2 (2021)'!N97=1,'A2.2 (2021)'!E97,"")</f>
        <v/>
      </c>
      <c r="H83" t="str">
        <f>IF('A2.2 (2021)'!N97=1,'A2.2 (2021)'!F97,"")</f>
        <v/>
      </c>
      <c r="I83" t="str">
        <f>IF('A2.2 (2021)'!N97=1,'A2.2 (2021)'!G97,"")</f>
        <v/>
      </c>
      <c r="J83" t="str">
        <f>IF('A2.2 (2021)'!N97=1,'A2.2 (2021)'!H97,"")</f>
        <v/>
      </c>
    </row>
    <row r="84" spans="1:10" x14ac:dyDescent="0.25">
      <c r="A84" t="str">
        <f>IF('A2.2 (2021)'!N98=1,'Angaben KH-Standort'!$D$25,"")</f>
        <v/>
      </c>
      <c r="B84" t="str">
        <f>IF('A2.2 (2021)'!N98=1,'Angaben KH-Standort'!$D$26,"")</f>
        <v/>
      </c>
      <c r="C84" t="str">
        <f>IF('A2.2 (2021)'!N98=1,'Angaben KH-Standort'!$D$12,"")</f>
        <v/>
      </c>
      <c r="D84" t="str">
        <f>IF('A2.2 (2021)'!N98=1,'A1'!$F$14,"")</f>
        <v/>
      </c>
      <c r="E84" t="str">
        <f>IF('A2.2 (2021)'!N98=1,'A2.2 (2021)'!C98,"")</f>
        <v/>
      </c>
      <c r="F84" t="str">
        <f>IF('A2.2 (2021)'!N98=1,'A2.2 (2021)'!D98,"")</f>
        <v/>
      </c>
      <c r="G84" t="str">
        <f>IF('A2.2 (2021)'!N98=1,'A2.2 (2021)'!E98,"")</f>
        <v/>
      </c>
      <c r="H84" t="str">
        <f>IF('A2.2 (2021)'!N98=1,'A2.2 (2021)'!F98,"")</f>
        <v/>
      </c>
      <c r="I84" t="str">
        <f>IF('A2.2 (2021)'!N98=1,'A2.2 (2021)'!G98,"")</f>
        <v/>
      </c>
      <c r="J84" t="str">
        <f>IF('A2.2 (2021)'!N98=1,'A2.2 (2021)'!H98,"")</f>
        <v/>
      </c>
    </row>
    <row r="85" spans="1:10" x14ac:dyDescent="0.25">
      <c r="A85" t="str">
        <f>IF('A2.2 (2021)'!N99=1,'Angaben KH-Standort'!$D$25,"")</f>
        <v/>
      </c>
      <c r="B85" t="str">
        <f>IF('A2.2 (2021)'!N99=1,'Angaben KH-Standort'!$D$26,"")</f>
        <v/>
      </c>
      <c r="C85" t="str">
        <f>IF('A2.2 (2021)'!N99=1,'Angaben KH-Standort'!$D$12,"")</f>
        <v/>
      </c>
      <c r="D85" t="str">
        <f>IF('A2.2 (2021)'!N99=1,'A1'!$F$14,"")</f>
        <v/>
      </c>
      <c r="E85" t="str">
        <f>IF('A2.2 (2021)'!N99=1,'A2.2 (2021)'!C99,"")</f>
        <v/>
      </c>
      <c r="F85" t="str">
        <f>IF('A2.2 (2021)'!N99=1,'A2.2 (2021)'!D99,"")</f>
        <v/>
      </c>
      <c r="G85" t="str">
        <f>IF('A2.2 (2021)'!N99=1,'A2.2 (2021)'!E99,"")</f>
        <v/>
      </c>
      <c r="H85" t="str">
        <f>IF('A2.2 (2021)'!N99=1,'A2.2 (2021)'!F99,"")</f>
        <v/>
      </c>
      <c r="I85" t="str">
        <f>IF('A2.2 (2021)'!N99=1,'A2.2 (2021)'!G99,"")</f>
        <v/>
      </c>
      <c r="J85" t="str">
        <f>IF('A2.2 (2021)'!N99=1,'A2.2 (2021)'!H99,"")</f>
        <v/>
      </c>
    </row>
    <row r="86" spans="1:10" x14ac:dyDescent="0.25">
      <c r="A86" t="str">
        <f>IF('A2.2 (2021)'!N100=1,'Angaben KH-Standort'!$D$25,"")</f>
        <v/>
      </c>
      <c r="B86" t="str">
        <f>IF('A2.2 (2021)'!N100=1,'Angaben KH-Standort'!$D$26,"")</f>
        <v/>
      </c>
      <c r="C86" t="str">
        <f>IF('A2.2 (2021)'!N100=1,'Angaben KH-Standort'!$D$12,"")</f>
        <v/>
      </c>
      <c r="D86" t="str">
        <f>IF('A2.2 (2021)'!N100=1,'A1'!$F$14,"")</f>
        <v/>
      </c>
      <c r="E86" t="str">
        <f>IF('A2.2 (2021)'!N100=1,'A2.2 (2021)'!C100,"")</f>
        <v/>
      </c>
      <c r="F86" t="str">
        <f>IF('A2.2 (2021)'!N100=1,'A2.2 (2021)'!D100,"")</f>
        <v/>
      </c>
      <c r="G86" t="str">
        <f>IF('A2.2 (2021)'!N100=1,'A2.2 (2021)'!E100,"")</f>
        <v/>
      </c>
      <c r="H86" t="str">
        <f>IF('A2.2 (2021)'!N100=1,'A2.2 (2021)'!F100,"")</f>
        <v/>
      </c>
      <c r="I86" t="str">
        <f>IF('A2.2 (2021)'!N100=1,'A2.2 (2021)'!G100,"")</f>
        <v/>
      </c>
      <c r="J86" t="str">
        <f>IF('A2.2 (2021)'!N100=1,'A2.2 (2021)'!H100,"")</f>
        <v/>
      </c>
    </row>
    <row r="87" spans="1:10" x14ac:dyDescent="0.25">
      <c r="A87" t="str">
        <f>IF('A2.2 (2021)'!N101=1,'Angaben KH-Standort'!$D$25,"")</f>
        <v/>
      </c>
      <c r="B87" t="str">
        <f>IF('A2.2 (2021)'!N101=1,'Angaben KH-Standort'!$D$26,"")</f>
        <v/>
      </c>
      <c r="C87" t="str">
        <f>IF('A2.2 (2021)'!N101=1,'Angaben KH-Standort'!$D$12,"")</f>
        <v/>
      </c>
      <c r="D87" t="str">
        <f>IF('A2.2 (2021)'!N101=1,'A1'!$F$14,"")</f>
        <v/>
      </c>
      <c r="E87" t="str">
        <f>IF('A2.2 (2021)'!N101=1,'A2.2 (2021)'!C101,"")</f>
        <v/>
      </c>
      <c r="F87" t="str">
        <f>IF('A2.2 (2021)'!N101=1,'A2.2 (2021)'!D101,"")</f>
        <v/>
      </c>
      <c r="G87" t="str">
        <f>IF('A2.2 (2021)'!N101=1,'A2.2 (2021)'!E101,"")</f>
        <v/>
      </c>
      <c r="H87" t="str">
        <f>IF('A2.2 (2021)'!N101=1,'A2.2 (2021)'!F101,"")</f>
        <v/>
      </c>
      <c r="I87" t="str">
        <f>IF('A2.2 (2021)'!N101=1,'A2.2 (2021)'!G101,"")</f>
        <v/>
      </c>
      <c r="J87" t="str">
        <f>IF('A2.2 (2021)'!N101=1,'A2.2 (2021)'!H101,"")</f>
        <v/>
      </c>
    </row>
    <row r="88" spans="1:10" x14ac:dyDescent="0.25">
      <c r="A88" t="str">
        <f>IF('A2.2 (2021)'!N102=1,'Angaben KH-Standort'!$D$25,"")</f>
        <v/>
      </c>
      <c r="B88" t="str">
        <f>IF('A2.2 (2021)'!N102=1,'Angaben KH-Standort'!$D$26,"")</f>
        <v/>
      </c>
      <c r="C88" t="str">
        <f>IF('A2.2 (2021)'!N102=1,'Angaben KH-Standort'!$D$12,"")</f>
        <v/>
      </c>
      <c r="D88" t="str">
        <f>IF('A2.2 (2021)'!N102=1,'A1'!$F$14,"")</f>
        <v/>
      </c>
      <c r="E88" t="str">
        <f>IF('A2.2 (2021)'!N102=1,'A2.2 (2021)'!C102,"")</f>
        <v/>
      </c>
      <c r="F88" t="str">
        <f>IF('A2.2 (2021)'!N102=1,'A2.2 (2021)'!D102,"")</f>
        <v/>
      </c>
      <c r="G88" t="str">
        <f>IF('A2.2 (2021)'!N102=1,'A2.2 (2021)'!E102,"")</f>
        <v/>
      </c>
      <c r="H88" t="str">
        <f>IF('A2.2 (2021)'!N102=1,'A2.2 (2021)'!F102,"")</f>
        <v/>
      </c>
      <c r="I88" t="str">
        <f>IF('A2.2 (2021)'!N102=1,'A2.2 (2021)'!G102,"")</f>
        <v/>
      </c>
      <c r="J88" t="str">
        <f>IF('A2.2 (2021)'!N102=1,'A2.2 (2021)'!H102,"")</f>
        <v/>
      </c>
    </row>
    <row r="89" spans="1:10" x14ac:dyDescent="0.25">
      <c r="A89" t="str">
        <f>IF('A2.2 (2021)'!N103=1,'Angaben KH-Standort'!$D$25,"")</f>
        <v/>
      </c>
      <c r="B89" t="str">
        <f>IF('A2.2 (2021)'!N103=1,'Angaben KH-Standort'!$D$26,"")</f>
        <v/>
      </c>
      <c r="C89" t="str">
        <f>IF('A2.2 (2021)'!N103=1,'Angaben KH-Standort'!$D$12,"")</f>
        <v/>
      </c>
      <c r="D89" t="str">
        <f>IF('A2.2 (2021)'!N103=1,'A1'!$F$14,"")</f>
        <v/>
      </c>
      <c r="E89" t="str">
        <f>IF('A2.2 (2021)'!N103=1,'A2.2 (2021)'!C103,"")</f>
        <v/>
      </c>
      <c r="F89" t="str">
        <f>IF('A2.2 (2021)'!N103=1,'A2.2 (2021)'!D103,"")</f>
        <v/>
      </c>
      <c r="G89" t="str">
        <f>IF('A2.2 (2021)'!N103=1,'A2.2 (2021)'!E103,"")</f>
        <v/>
      </c>
      <c r="H89" t="str">
        <f>IF('A2.2 (2021)'!N103=1,'A2.2 (2021)'!F103,"")</f>
        <v/>
      </c>
      <c r="I89" t="str">
        <f>IF('A2.2 (2021)'!N103=1,'A2.2 (2021)'!G103,"")</f>
        <v/>
      </c>
      <c r="J89" t="str">
        <f>IF('A2.2 (2021)'!N103=1,'A2.2 (2021)'!H103,"")</f>
        <v/>
      </c>
    </row>
    <row r="90" spans="1:10" x14ac:dyDescent="0.25">
      <c r="A90" t="str">
        <f>IF('A2.2 (2021)'!N104=1,'Angaben KH-Standort'!$D$25,"")</f>
        <v/>
      </c>
      <c r="B90" t="str">
        <f>IF('A2.2 (2021)'!N104=1,'Angaben KH-Standort'!$D$26,"")</f>
        <v/>
      </c>
      <c r="C90" t="str">
        <f>IF('A2.2 (2021)'!N104=1,'Angaben KH-Standort'!$D$12,"")</f>
        <v/>
      </c>
      <c r="D90" t="str">
        <f>IF('A2.2 (2021)'!N104=1,'A1'!$F$14,"")</f>
        <v/>
      </c>
      <c r="E90" t="str">
        <f>IF('A2.2 (2021)'!N104=1,'A2.2 (2021)'!C104,"")</f>
        <v/>
      </c>
      <c r="F90" t="str">
        <f>IF('A2.2 (2021)'!N104=1,'A2.2 (2021)'!D104,"")</f>
        <v/>
      </c>
      <c r="G90" t="str">
        <f>IF('A2.2 (2021)'!N104=1,'A2.2 (2021)'!E104,"")</f>
        <v/>
      </c>
      <c r="H90" t="str">
        <f>IF('A2.2 (2021)'!N104=1,'A2.2 (2021)'!F104,"")</f>
        <v/>
      </c>
      <c r="I90" t="str">
        <f>IF('A2.2 (2021)'!N104=1,'A2.2 (2021)'!G104,"")</f>
        <v/>
      </c>
      <c r="J90" t="str">
        <f>IF('A2.2 (2021)'!N104=1,'A2.2 (2021)'!H104,"")</f>
        <v/>
      </c>
    </row>
    <row r="91" spans="1:10" x14ac:dyDescent="0.25">
      <c r="A91" t="str">
        <f>IF('A2.2 (2021)'!N105=1,'Angaben KH-Standort'!$D$25,"")</f>
        <v/>
      </c>
      <c r="B91" t="str">
        <f>IF('A2.2 (2021)'!N105=1,'Angaben KH-Standort'!$D$26,"")</f>
        <v/>
      </c>
      <c r="C91" t="str">
        <f>IF('A2.2 (2021)'!N105=1,'Angaben KH-Standort'!$D$12,"")</f>
        <v/>
      </c>
      <c r="D91" t="str">
        <f>IF('A2.2 (2021)'!N105=1,'A1'!$F$14,"")</f>
        <v/>
      </c>
      <c r="E91" t="str">
        <f>IF('A2.2 (2021)'!N105=1,'A2.2 (2021)'!C105,"")</f>
        <v/>
      </c>
      <c r="F91" t="str">
        <f>IF('A2.2 (2021)'!N105=1,'A2.2 (2021)'!D105,"")</f>
        <v/>
      </c>
      <c r="G91" t="str">
        <f>IF('A2.2 (2021)'!N105=1,'A2.2 (2021)'!E105,"")</f>
        <v/>
      </c>
      <c r="H91" t="str">
        <f>IF('A2.2 (2021)'!N105=1,'A2.2 (2021)'!F105,"")</f>
        <v/>
      </c>
      <c r="I91" t="str">
        <f>IF('A2.2 (2021)'!N105=1,'A2.2 (2021)'!G105,"")</f>
        <v/>
      </c>
      <c r="J91" t="str">
        <f>IF('A2.2 (2021)'!N105=1,'A2.2 (2021)'!H105,"")</f>
        <v/>
      </c>
    </row>
    <row r="92" spans="1:10" x14ac:dyDescent="0.25">
      <c r="A92" t="str">
        <f>IF('A2.2 (2021)'!N106=1,'Angaben KH-Standort'!$D$25,"")</f>
        <v/>
      </c>
      <c r="B92" t="str">
        <f>IF('A2.2 (2021)'!N106=1,'Angaben KH-Standort'!$D$26,"")</f>
        <v/>
      </c>
      <c r="C92" t="str">
        <f>IF('A2.2 (2021)'!N106=1,'Angaben KH-Standort'!$D$12,"")</f>
        <v/>
      </c>
      <c r="D92" t="str">
        <f>IF('A2.2 (2021)'!N106=1,'A1'!$F$14,"")</f>
        <v/>
      </c>
      <c r="E92" t="str">
        <f>IF('A2.2 (2021)'!N106=1,'A2.2 (2021)'!C106,"")</f>
        <v/>
      </c>
      <c r="F92" t="str">
        <f>IF('A2.2 (2021)'!N106=1,'A2.2 (2021)'!D106,"")</f>
        <v/>
      </c>
      <c r="G92" t="str">
        <f>IF('A2.2 (2021)'!N106=1,'A2.2 (2021)'!E106,"")</f>
        <v/>
      </c>
      <c r="H92" t="str">
        <f>IF('A2.2 (2021)'!N106=1,'A2.2 (2021)'!F106,"")</f>
        <v/>
      </c>
      <c r="I92" t="str">
        <f>IF('A2.2 (2021)'!N106=1,'A2.2 (2021)'!G106,"")</f>
        <v/>
      </c>
      <c r="J92" t="str">
        <f>IF('A2.2 (2021)'!N106=1,'A2.2 (2021)'!H106,"")</f>
        <v/>
      </c>
    </row>
    <row r="93" spans="1:10" x14ac:dyDescent="0.25">
      <c r="A93" t="str">
        <f>IF('A2.2 (2021)'!N107=1,'Angaben KH-Standort'!$D$25,"")</f>
        <v/>
      </c>
      <c r="B93" t="str">
        <f>IF('A2.2 (2021)'!N107=1,'Angaben KH-Standort'!$D$26,"")</f>
        <v/>
      </c>
      <c r="C93" t="str">
        <f>IF('A2.2 (2021)'!N107=1,'Angaben KH-Standort'!$D$12,"")</f>
        <v/>
      </c>
      <c r="D93" t="str">
        <f>IF('A2.2 (2021)'!N107=1,'A1'!$F$14,"")</f>
        <v/>
      </c>
      <c r="E93" t="str">
        <f>IF('A2.2 (2021)'!N107=1,'A2.2 (2021)'!C107,"")</f>
        <v/>
      </c>
      <c r="F93" t="str">
        <f>IF('A2.2 (2021)'!N107=1,'A2.2 (2021)'!D107,"")</f>
        <v/>
      </c>
      <c r="G93" t="str">
        <f>IF('A2.2 (2021)'!N107=1,'A2.2 (2021)'!E107,"")</f>
        <v/>
      </c>
      <c r="H93" t="str">
        <f>IF('A2.2 (2021)'!N107=1,'A2.2 (2021)'!F107,"")</f>
        <v/>
      </c>
      <c r="I93" t="str">
        <f>IF('A2.2 (2021)'!N107=1,'A2.2 (2021)'!G107,"")</f>
        <v/>
      </c>
      <c r="J93" t="str">
        <f>IF('A2.2 (2021)'!N107=1,'A2.2 (2021)'!H107,"")</f>
        <v/>
      </c>
    </row>
    <row r="94" spans="1:10" x14ac:dyDescent="0.25">
      <c r="A94" t="str">
        <f>IF('A2.2 (2021)'!N108=1,'Angaben KH-Standort'!$D$25,"")</f>
        <v/>
      </c>
      <c r="B94" t="str">
        <f>IF('A2.2 (2021)'!N108=1,'Angaben KH-Standort'!$D$26,"")</f>
        <v/>
      </c>
      <c r="C94" t="str">
        <f>IF('A2.2 (2021)'!N108=1,'Angaben KH-Standort'!$D$12,"")</f>
        <v/>
      </c>
      <c r="D94" t="str">
        <f>IF('A2.2 (2021)'!N108=1,'A1'!$F$14,"")</f>
        <v/>
      </c>
      <c r="E94" t="str">
        <f>IF('A2.2 (2021)'!N108=1,'A2.2 (2021)'!C108,"")</f>
        <v/>
      </c>
      <c r="F94" t="str">
        <f>IF('A2.2 (2021)'!N108=1,'A2.2 (2021)'!D108,"")</f>
        <v/>
      </c>
      <c r="G94" t="str">
        <f>IF('A2.2 (2021)'!N108=1,'A2.2 (2021)'!E108,"")</f>
        <v/>
      </c>
      <c r="H94" t="str">
        <f>IF('A2.2 (2021)'!N108=1,'A2.2 (2021)'!F108,"")</f>
        <v/>
      </c>
      <c r="I94" t="str">
        <f>IF('A2.2 (2021)'!N108=1,'A2.2 (2021)'!G108,"")</f>
        <v/>
      </c>
      <c r="J94" t="str">
        <f>IF('A2.2 (2021)'!N108=1,'A2.2 (2021)'!H108,"")</f>
        <v/>
      </c>
    </row>
    <row r="95" spans="1:10" x14ac:dyDescent="0.25">
      <c r="A95" t="str">
        <f>IF('A2.2 (2021)'!N109=1,'Angaben KH-Standort'!$D$25,"")</f>
        <v/>
      </c>
      <c r="B95" t="str">
        <f>IF('A2.2 (2021)'!N109=1,'Angaben KH-Standort'!$D$26,"")</f>
        <v/>
      </c>
      <c r="C95" t="str">
        <f>IF('A2.2 (2021)'!N109=1,'Angaben KH-Standort'!$D$12,"")</f>
        <v/>
      </c>
      <c r="D95" t="str">
        <f>IF('A2.2 (2021)'!N109=1,'A1'!$F$14,"")</f>
        <v/>
      </c>
      <c r="E95" t="str">
        <f>IF('A2.2 (2021)'!N109=1,'A2.2 (2021)'!C109,"")</f>
        <v/>
      </c>
      <c r="F95" t="str">
        <f>IF('A2.2 (2021)'!N109=1,'A2.2 (2021)'!D109,"")</f>
        <v/>
      </c>
      <c r="G95" t="str">
        <f>IF('A2.2 (2021)'!N109=1,'A2.2 (2021)'!E109,"")</f>
        <v/>
      </c>
      <c r="H95" t="str">
        <f>IF('A2.2 (2021)'!N109=1,'A2.2 (2021)'!F109,"")</f>
        <v/>
      </c>
      <c r="I95" t="str">
        <f>IF('A2.2 (2021)'!N109=1,'A2.2 (2021)'!G109,"")</f>
        <v/>
      </c>
      <c r="J95" t="str">
        <f>IF('A2.2 (2021)'!N109=1,'A2.2 (2021)'!H109,"")</f>
        <v/>
      </c>
    </row>
    <row r="96" spans="1:10" x14ac:dyDescent="0.25">
      <c r="A96" t="str">
        <f>IF('A2.2 (2021)'!N110=1,'Angaben KH-Standort'!$D$25,"")</f>
        <v/>
      </c>
      <c r="B96" t="str">
        <f>IF('A2.2 (2021)'!N110=1,'Angaben KH-Standort'!$D$26,"")</f>
        <v/>
      </c>
      <c r="C96" t="str">
        <f>IF('A2.2 (2021)'!N110=1,'Angaben KH-Standort'!$D$12,"")</f>
        <v/>
      </c>
      <c r="D96" t="str">
        <f>IF('A2.2 (2021)'!N110=1,'A1'!$F$14,"")</f>
        <v/>
      </c>
      <c r="E96" t="str">
        <f>IF('A2.2 (2021)'!N110=1,'A2.2 (2021)'!C110,"")</f>
        <v/>
      </c>
      <c r="F96" t="str">
        <f>IF('A2.2 (2021)'!N110=1,'A2.2 (2021)'!D110,"")</f>
        <v/>
      </c>
      <c r="G96" t="str">
        <f>IF('A2.2 (2021)'!N110=1,'A2.2 (2021)'!E110,"")</f>
        <v/>
      </c>
      <c r="H96" t="str">
        <f>IF('A2.2 (2021)'!N110=1,'A2.2 (2021)'!F110,"")</f>
        <v/>
      </c>
      <c r="I96" t="str">
        <f>IF('A2.2 (2021)'!N110=1,'A2.2 (2021)'!G110,"")</f>
        <v/>
      </c>
      <c r="J96" t="str">
        <f>IF('A2.2 (2021)'!N110=1,'A2.2 (2021)'!H110,"")</f>
        <v/>
      </c>
    </row>
    <row r="97" spans="1:10" x14ac:dyDescent="0.25">
      <c r="A97" t="str">
        <f>IF('A2.2 (2021)'!N111=1,'Angaben KH-Standort'!$D$25,"")</f>
        <v/>
      </c>
      <c r="B97" t="str">
        <f>IF('A2.2 (2021)'!N111=1,'Angaben KH-Standort'!$D$26,"")</f>
        <v/>
      </c>
      <c r="C97" t="str">
        <f>IF('A2.2 (2021)'!N111=1,'Angaben KH-Standort'!$D$12,"")</f>
        <v/>
      </c>
      <c r="D97" t="str">
        <f>IF('A2.2 (2021)'!N111=1,'A1'!$F$14,"")</f>
        <v/>
      </c>
      <c r="E97" t="str">
        <f>IF('A2.2 (2021)'!N111=1,'A2.2 (2021)'!C111,"")</f>
        <v/>
      </c>
      <c r="F97" t="str">
        <f>IF('A2.2 (2021)'!N111=1,'A2.2 (2021)'!D111,"")</f>
        <v/>
      </c>
      <c r="G97" t="str">
        <f>IF('A2.2 (2021)'!N111=1,'A2.2 (2021)'!E111,"")</f>
        <v/>
      </c>
      <c r="H97" t="str">
        <f>IF('A2.2 (2021)'!N111=1,'A2.2 (2021)'!F111,"")</f>
        <v/>
      </c>
      <c r="I97" t="str">
        <f>IF('A2.2 (2021)'!N111=1,'A2.2 (2021)'!G111,"")</f>
        <v/>
      </c>
      <c r="J97" t="str">
        <f>IF('A2.2 (2021)'!N111=1,'A2.2 (2021)'!H111,"")</f>
        <v/>
      </c>
    </row>
    <row r="98" spans="1:10" x14ac:dyDescent="0.25">
      <c r="A98" t="str">
        <f>IF('A2.2 (2021)'!N112=1,'Angaben KH-Standort'!$D$25,"")</f>
        <v/>
      </c>
      <c r="B98" t="str">
        <f>IF('A2.2 (2021)'!N112=1,'Angaben KH-Standort'!$D$26,"")</f>
        <v/>
      </c>
      <c r="C98" t="str">
        <f>IF('A2.2 (2021)'!N112=1,'Angaben KH-Standort'!$D$12,"")</f>
        <v/>
      </c>
      <c r="D98" t="str">
        <f>IF('A2.2 (2021)'!N112=1,'A1'!$F$14,"")</f>
        <v/>
      </c>
      <c r="E98" t="str">
        <f>IF('A2.2 (2021)'!N112=1,'A2.2 (2021)'!C112,"")</f>
        <v/>
      </c>
      <c r="F98" t="str">
        <f>IF('A2.2 (2021)'!N112=1,'A2.2 (2021)'!D112,"")</f>
        <v/>
      </c>
      <c r="G98" t="str">
        <f>IF('A2.2 (2021)'!N112=1,'A2.2 (2021)'!E112,"")</f>
        <v/>
      </c>
      <c r="H98" t="str">
        <f>IF('A2.2 (2021)'!N112=1,'A2.2 (2021)'!F112,"")</f>
        <v/>
      </c>
      <c r="I98" t="str">
        <f>IF('A2.2 (2021)'!N112=1,'A2.2 (2021)'!G112,"")</f>
        <v/>
      </c>
      <c r="J98" t="str">
        <f>IF('A2.2 (2021)'!N112=1,'A2.2 (2021)'!H112,"")</f>
        <v/>
      </c>
    </row>
    <row r="99" spans="1:10" x14ac:dyDescent="0.25">
      <c r="A99" t="str">
        <f>IF('A2.2 (2021)'!N113=1,'Angaben KH-Standort'!$D$25,"")</f>
        <v/>
      </c>
      <c r="B99" t="str">
        <f>IF('A2.2 (2021)'!N113=1,'Angaben KH-Standort'!$D$26,"")</f>
        <v/>
      </c>
      <c r="C99" t="str">
        <f>IF('A2.2 (2021)'!N113=1,'Angaben KH-Standort'!$D$12,"")</f>
        <v/>
      </c>
      <c r="D99" t="str">
        <f>IF('A2.2 (2021)'!N113=1,'A1'!$F$14,"")</f>
        <v/>
      </c>
      <c r="E99" t="str">
        <f>IF('A2.2 (2021)'!N113=1,'A2.2 (2021)'!C113,"")</f>
        <v/>
      </c>
      <c r="F99" t="str">
        <f>IF('A2.2 (2021)'!N113=1,'A2.2 (2021)'!D113,"")</f>
        <v/>
      </c>
      <c r="G99" t="str">
        <f>IF('A2.2 (2021)'!N113=1,'A2.2 (2021)'!E113,"")</f>
        <v/>
      </c>
      <c r="H99" t="str">
        <f>IF('A2.2 (2021)'!N113=1,'A2.2 (2021)'!F113,"")</f>
        <v/>
      </c>
      <c r="I99" t="str">
        <f>IF('A2.2 (2021)'!N113=1,'A2.2 (2021)'!G113,"")</f>
        <v/>
      </c>
      <c r="J99" t="str">
        <f>IF('A2.2 (2021)'!N113=1,'A2.2 (2021)'!H113,"")</f>
        <v/>
      </c>
    </row>
    <row r="100" spans="1:10" x14ac:dyDescent="0.25">
      <c r="A100" t="str">
        <f>IF('A2.2 (2021)'!N114=1,'Angaben KH-Standort'!$D$25,"")</f>
        <v/>
      </c>
      <c r="B100" t="str">
        <f>IF('A2.2 (2021)'!N114=1,'Angaben KH-Standort'!$D$26,"")</f>
        <v/>
      </c>
      <c r="C100" t="str">
        <f>IF('A2.2 (2021)'!N114=1,'Angaben KH-Standort'!$D$12,"")</f>
        <v/>
      </c>
      <c r="D100" t="str">
        <f>IF('A2.2 (2021)'!N114=1,'A1'!$F$14,"")</f>
        <v/>
      </c>
      <c r="E100" t="str">
        <f>IF('A2.2 (2021)'!N114=1,'A2.2 (2021)'!C114,"")</f>
        <v/>
      </c>
      <c r="F100" t="str">
        <f>IF('A2.2 (2021)'!N114=1,'A2.2 (2021)'!D114,"")</f>
        <v/>
      </c>
      <c r="G100" t="str">
        <f>IF('A2.2 (2021)'!N114=1,'A2.2 (2021)'!E114,"")</f>
        <v/>
      </c>
      <c r="H100" t="str">
        <f>IF('A2.2 (2021)'!N114=1,'A2.2 (2021)'!F114,"")</f>
        <v/>
      </c>
      <c r="I100" t="str">
        <f>IF('A2.2 (2021)'!N114=1,'A2.2 (2021)'!G114,"")</f>
        <v/>
      </c>
      <c r="J100" t="str">
        <f>IF('A2.2 (2021)'!N114=1,'A2.2 (2021)'!H114,"")</f>
        <v/>
      </c>
    </row>
    <row r="101" spans="1:10" x14ac:dyDescent="0.25">
      <c r="A101" t="str">
        <f>IF('A2.2 (2021)'!N115=1,'Angaben KH-Standort'!$D$25,"")</f>
        <v/>
      </c>
      <c r="B101" t="str">
        <f>IF('A2.2 (2021)'!N115=1,'Angaben KH-Standort'!$D$26,"")</f>
        <v/>
      </c>
      <c r="C101" t="str">
        <f>IF('A2.2 (2021)'!N115=1,'Angaben KH-Standort'!$D$12,"")</f>
        <v/>
      </c>
      <c r="D101" t="str">
        <f>IF('A2.2 (2021)'!N115=1,'A1'!$F$14,"")</f>
        <v/>
      </c>
      <c r="E101" t="str">
        <f>IF('A2.2 (2021)'!N115=1,'A2.2 (2021)'!C115,"")</f>
        <v/>
      </c>
      <c r="F101" t="str">
        <f>IF('A2.2 (2021)'!N115=1,'A2.2 (2021)'!D115,"")</f>
        <v/>
      </c>
      <c r="G101" t="str">
        <f>IF('A2.2 (2021)'!N115=1,'A2.2 (2021)'!E115,"")</f>
        <v/>
      </c>
      <c r="H101" t="str">
        <f>IF('A2.2 (2021)'!N115=1,'A2.2 (2021)'!F115,"")</f>
        <v/>
      </c>
      <c r="I101" t="str">
        <f>IF('A2.2 (2021)'!N115=1,'A2.2 (2021)'!G115,"")</f>
        <v/>
      </c>
      <c r="J101" t="str">
        <f>IF('A2.2 (2021)'!N115=1,'A2.2 (2021)'!H115,"")</f>
        <v/>
      </c>
    </row>
    <row r="102" spans="1:10" x14ac:dyDescent="0.25">
      <c r="A102" t="str">
        <f>IF('A2.2 (2021)'!N116=1,'Angaben KH-Standort'!$D$25,"")</f>
        <v/>
      </c>
      <c r="B102" t="str">
        <f>IF('A2.2 (2021)'!N116=1,'Angaben KH-Standort'!$D$26,"")</f>
        <v/>
      </c>
      <c r="C102" t="str">
        <f>IF('A2.2 (2021)'!N116=1,'Angaben KH-Standort'!$D$12,"")</f>
        <v/>
      </c>
      <c r="D102" t="str">
        <f>IF('A2.2 (2021)'!N116=1,'A1'!$F$14,"")</f>
        <v/>
      </c>
      <c r="E102" t="str">
        <f>IF('A2.2 (2021)'!N116=1,'A2.2 (2021)'!C116,"")</f>
        <v/>
      </c>
      <c r="F102" t="str">
        <f>IF('A2.2 (2021)'!N116=1,'A2.2 (2021)'!D116,"")</f>
        <v/>
      </c>
      <c r="G102" t="str">
        <f>IF('A2.2 (2021)'!N116=1,'A2.2 (2021)'!E116,"")</f>
        <v/>
      </c>
      <c r="H102" t="str">
        <f>IF('A2.2 (2021)'!N116=1,'A2.2 (2021)'!F116,"")</f>
        <v/>
      </c>
      <c r="I102" t="str">
        <f>IF('A2.2 (2021)'!N116=1,'A2.2 (2021)'!G116,"")</f>
        <v/>
      </c>
      <c r="J102" t="str">
        <f>IF('A2.2 (2021)'!N116=1,'A2.2 (2021)'!H116,"")</f>
        <v/>
      </c>
    </row>
    <row r="103" spans="1:10" x14ac:dyDescent="0.25">
      <c r="A103" t="str">
        <f>IF('A2.2 (2021)'!N117=1,'Angaben KH-Standort'!$D$25,"")</f>
        <v/>
      </c>
      <c r="B103" t="str">
        <f>IF('A2.2 (2021)'!N117=1,'Angaben KH-Standort'!$D$26,"")</f>
        <v/>
      </c>
      <c r="C103" t="str">
        <f>IF('A2.2 (2021)'!N117=1,'Angaben KH-Standort'!$D$12,"")</f>
        <v/>
      </c>
      <c r="D103" t="str">
        <f>IF('A2.2 (2021)'!N117=1,'A1'!$F$14,"")</f>
        <v/>
      </c>
      <c r="E103" t="str">
        <f>IF('A2.2 (2021)'!N117=1,'A2.2 (2021)'!C117,"")</f>
        <v/>
      </c>
      <c r="F103" t="str">
        <f>IF('A2.2 (2021)'!N117=1,'A2.2 (2021)'!D117,"")</f>
        <v/>
      </c>
      <c r="G103" t="str">
        <f>IF('A2.2 (2021)'!N117=1,'A2.2 (2021)'!E117,"")</f>
        <v/>
      </c>
      <c r="H103" t="str">
        <f>IF('A2.2 (2021)'!N117=1,'A2.2 (2021)'!F117,"")</f>
        <v/>
      </c>
      <c r="I103" t="str">
        <f>IF('A2.2 (2021)'!N117=1,'A2.2 (2021)'!G117,"")</f>
        <v/>
      </c>
      <c r="J103" t="str">
        <f>IF('A2.2 (2021)'!N117=1,'A2.2 (2021)'!H117,"")</f>
        <v/>
      </c>
    </row>
    <row r="104" spans="1:10" x14ac:dyDescent="0.25">
      <c r="A104" t="str">
        <f>IF('A2.2 (2021)'!N118=1,'Angaben KH-Standort'!$D$25,"")</f>
        <v/>
      </c>
      <c r="B104" t="str">
        <f>IF('A2.2 (2021)'!N118=1,'Angaben KH-Standort'!$D$26,"")</f>
        <v/>
      </c>
      <c r="C104" t="str">
        <f>IF('A2.2 (2021)'!N118=1,'Angaben KH-Standort'!$D$12,"")</f>
        <v/>
      </c>
      <c r="D104" t="str">
        <f>IF('A2.2 (2021)'!N118=1,'A1'!$F$14,"")</f>
        <v/>
      </c>
      <c r="E104" t="str">
        <f>IF('A2.2 (2021)'!N118=1,'A2.2 (2021)'!C118,"")</f>
        <v/>
      </c>
      <c r="F104" t="str">
        <f>IF('A2.2 (2021)'!N118=1,'A2.2 (2021)'!D118,"")</f>
        <v/>
      </c>
      <c r="G104" t="str">
        <f>IF('A2.2 (2021)'!N118=1,'A2.2 (2021)'!E118,"")</f>
        <v/>
      </c>
      <c r="H104" t="str">
        <f>IF('A2.2 (2021)'!N118=1,'A2.2 (2021)'!F118,"")</f>
        <v/>
      </c>
      <c r="I104" t="str">
        <f>IF('A2.2 (2021)'!N118=1,'A2.2 (2021)'!G118,"")</f>
        <v/>
      </c>
      <c r="J104" t="str">
        <f>IF('A2.2 (2021)'!N118=1,'A2.2 (2021)'!H118,"")</f>
        <v/>
      </c>
    </row>
    <row r="105" spans="1:10" x14ac:dyDescent="0.25">
      <c r="A105" t="str">
        <f>IF('A2.2 (2021)'!N119=1,'Angaben KH-Standort'!$D$25,"")</f>
        <v/>
      </c>
      <c r="B105" t="str">
        <f>IF('A2.2 (2021)'!N119=1,'Angaben KH-Standort'!$D$26,"")</f>
        <v/>
      </c>
      <c r="C105" t="str">
        <f>IF('A2.2 (2021)'!N119=1,'Angaben KH-Standort'!$D$12,"")</f>
        <v/>
      </c>
      <c r="D105" t="str">
        <f>IF('A2.2 (2021)'!N119=1,'A1'!$F$14,"")</f>
        <v/>
      </c>
      <c r="E105" t="str">
        <f>IF('A2.2 (2021)'!N119=1,'A2.2 (2021)'!C119,"")</f>
        <v/>
      </c>
      <c r="F105" t="str">
        <f>IF('A2.2 (2021)'!N119=1,'A2.2 (2021)'!D119,"")</f>
        <v/>
      </c>
      <c r="G105" t="str">
        <f>IF('A2.2 (2021)'!N119=1,'A2.2 (2021)'!E119,"")</f>
        <v/>
      </c>
      <c r="H105" t="str">
        <f>IF('A2.2 (2021)'!N119=1,'A2.2 (2021)'!F119,"")</f>
        <v/>
      </c>
      <c r="I105" t="str">
        <f>IF('A2.2 (2021)'!N119=1,'A2.2 (2021)'!G119,"")</f>
        <v/>
      </c>
      <c r="J105" t="str">
        <f>IF('A2.2 (2021)'!N119=1,'A2.2 (2021)'!H119,"")</f>
        <v/>
      </c>
    </row>
    <row r="106" spans="1:10" x14ac:dyDescent="0.25">
      <c r="A106" t="str">
        <f>IF('A2.2 (2021)'!N120=1,'Angaben KH-Standort'!$D$25,"")</f>
        <v/>
      </c>
      <c r="B106" t="str">
        <f>IF('A2.2 (2021)'!N120=1,'Angaben KH-Standort'!$D$26,"")</f>
        <v/>
      </c>
      <c r="C106" t="str">
        <f>IF('A2.2 (2021)'!N120=1,'Angaben KH-Standort'!$D$12,"")</f>
        <v/>
      </c>
      <c r="D106" t="str">
        <f>IF('A2.2 (2021)'!N120=1,'A1'!$F$14,"")</f>
        <v/>
      </c>
      <c r="E106" t="str">
        <f>IF('A2.2 (2021)'!N120=1,'A2.2 (2021)'!C120,"")</f>
        <v/>
      </c>
      <c r="F106" t="str">
        <f>IF('A2.2 (2021)'!N120=1,'A2.2 (2021)'!D120,"")</f>
        <v/>
      </c>
      <c r="G106" t="str">
        <f>IF('A2.2 (2021)'!N120=1,'A2.2 (2021)'!E120,"")</f>
        <v/>
      </c>
      <c r="H106" t="str">
        <f>IF('A2.2 (2021)'!N120=1,'A2.2 (2021)'!F120,"")</f>
        <v/>
      </c>
      <c r="I106" t="str">
        <f>IF('A2.2 (2021)'!N120=1,'A2.2 (2021)'!G120,"")</f>
        <v/>
      </c>
      <c r="J106" t="str">
        <f>IF('A2.2 (2021)'!N120=1,'A2.2 (2021)'!H120,"")</f>
        <v/>
      </c>
    </row>
    <row r="107" spans="1:10" x14ac:dyDescent="0.25">
      <c r="A107" t="str">
        <f>IF('A2.2 (2021)'!N121=1,'Angaben KH-Standort'!$D$25,"")</f>
        <v/>
      </c>
      <c r="B107" t="str">
        <f>IF('A2.2 (2021)'!N121=1,'Angaben KH-Standort'!$D$26,"")</f>
        <v/>
      </c>
      <c r="C107" t="str">
        <f>IF('A2.2 (2021)'!N121=1,'Angaben KH-Standort'!$D$12,"")</f>
        <v/>
      </c>
      <c r="D107" t="str">
        <f>IF('A2.2 (2021)'!N121=1,'A1'!$F$14,"")</f>
        <v/>
      </c>
      <c r="E107" t="str">
        <f>IF('A2.2 (2021)'!N121=1,'A2.2 (2021)'!C121,"")</f>
        <v/>
      </c>
      <c r="F107" t="str">
        <f>IF('A2.2 (2021)'!N121=1,'A2.2 (2021)'!D121,"")</f>
        <v/>
      </c>
      <c r="G107" t="str">
        <f>IF('A2.2 (2021)'!N121=1,'A2.2 (2021)'!E121,"")</f>
        <v/>
      </c>
      <c r="H107" t="str">
        <f>IF('A2.2 (2021)'!N121=1,'A2.2 (2021)'!F121,"")</f>
        <v/>
      </c>
      <c r="I107" t="str">
        <f>IF('A2.2 (2021)'!N121=1,'A2.2 (2021)'!G121,"")</f>
        <v/>
      </c>
      <c r="J107" t="str">
        <f>IF('A2.2 (2021)'!N121=1,'A2.2 (2021)'!H121,"")</f>
        <v/>
      </c>
    </row>
    <row r="108" spans="1:10" x14ac:dyDescent="0.25">
      <c r="A108" t="str">
        <f>IF('A2.2 (2021)'!N122=1,'Angaben KH-Standort'!$D$25,"")</f>
        <v/>
      </c>
      <c r="B108" t="str">
        <f>IF('A2.2 (2021)'!N122=1,'Angaben KH-Standort'!$D$26,"")</f>
        <v/>
      </c>
      <c r="C108" t="str">
        <f>IF('A2.2 (2021)'!N122=1,'Angaben KH-Standort'!$D$12,"")</f>
        <v/>
      </c>
      <c r="D108" t="str">
        <f>IF('A2.2 (2021)'!N122=1,'A1'!$F$14,"")</f>
        <v/>
      </c>
      <c r="E108" t="str">
        <f>IF('A2.2 (2021)'!N122=1,'A2.2 (2021)'!C122,"")</f>
        <v/>
      </c>
      <c r="F108" t="str">
        <f>IF('A2.2 (2021)'!N122=1,'A2.2 (2021)'!D122,"")</f>
        <v/>
      </c>
      <c r="G108" t="str">
        <f>IF('A2.2 (2021)'!N122=1,'A2.2 (2021)'!E122,"")</f>
        <v/>
      </c>
      <c r="H108" t="str">
        <f>IF('A2.2 (2021)'!N122=1,'A2.2 (2021)'!F122,"")</f>
        <v/>
      </c>
      <c r="I108" t="str">
        <f>IF('A2.2 (2021)'!N122=1,'A2.2 (2021)'!G122,"")</f>
        <v/>
      </c>
      <c r="J108" t="str">
        <f>IF('A2.2 (2021)'!N122=1,'A2.2 (2021)'!H122,"")</f>
        <v/>
      </c>
    </row>
    <row r="109" spans="1:10" x14ac:dyDescent="0.25">
      <c r="A109" t="str">
        <f>IF('A2.2 (2021)'!N123=1,'Angaben KH-Standort'!$D$25,"")</f>
        <v/>
      </c>
      <c r="B109" t="str">
        <f>IF('A2.2 (2021)'!N123=1,'Angaben KH-Standort'!$D$26,"")</f>
        <v/>
      </c>
      <c r="C109" t="str">
        <f>IF('A2.2 (2021)'!N123=1,'Angaben KH-Standort'!$D$12,"")</f>
        <v/>
      </c>
      <c r="D109" t="str">
        <f>IF('A2.2 (2021)'!N123=1,'A1'!$F$14,"")</f>
        <v/>
      </c>
      <c r="E109" t="str">
        <f>IF('A2.2 (2021)'!N123=1,'A2.2 (2021)'!C123,"")</f>
        <v/>
      </c>
      <c r="F109" t="str">
        <f>IF('A2.2 (2021)'!N123=1,'A2.2 (2021)'!D123,"")</f>
        <v/>
      </c>
      <c r="G109" t="str">
        <f>IF('A2.2 (2021)'!N123=1,'A2.2 (2021)'!E123,"")</f>
        <v/>
      </c>
      <c r="H109" t="str">
        <f>IF('A2.2 (2021)'!N123=1,'A2.2 (2021)'!F123,"")</f>
        <v/>
      </c>
      <c r="I109" t="str">
        <f>IF('A2.2 (2021)'!N123=1,'A2.2 (2021)'!G123,"")</f>
        <v/>
      </c>
      <c r="J109" t="str">
        <f>IF('A2.2 (2021)'!N123=1,'A2.2 (2021)'!H123,"")</f>
        <v/>
      </c>
    </row>
    <row r="110" spans="1:10" x14ac:dyDescent="0.25">
      <c r="A110" t="str">
        <f>IF('A2.2 (2021)'!N124=1,'Angaben KH-Standort'!$D$25,"")</f>
        <v/>
      </c>
      <c r="B110" t="str">
        <f>IF('A2.2 (2021)'!N124=1,'Angaben KH-Standort'!$D$26,"")</f>
        <v/>
      </c>
      <c r="C110" t="str">
        <f>IF('A2.2 (2021)'!N124=1,'Angaben KH-Standort'!$D$12,"")</f>
        <v/>
      </c>
      <c r="D110" t="str">
        <f>IF('A2.2 (2021)'!N124=1,'A1'!$F$14,"")</f>
        <v/>
      </c>
      <c r="E110" t="str">
        <f>IF('A2.2 (2021)'!N124=1,'A2.2 (2021)'!C124,"")</f>
        <v/>
      </c>
      <c r="F110" t="str">
        <f>IF('A2.2 (2021)'!N124=1,'A2.2 (2021)'!D124,"")</f>
        <v/>
      </c>
      <c r="G110" t="str">
        <f>IF('A2.2 (2021)'!N124=1,'A2.2 (2021)'!E124,"")</f>
        <v/>
      </c>
      <c r="H110" t="str">
        <f>IF('A2.2 (2021)'!N124=1,'A2.2 (2021)'!F124,"")</f>
        <v/>
      </c>
      <c r="I110" t="str">
        <f>IF('A2.2 (2021)'!N124=1,'A2.2 (2021)'!G124,"")</f>
        <v/>
      </c>
      <c r="J110" t="str">
        <f>IF('A2.2 (2021)'!N124=1,'A2.2 (2021)'!H124,"")</f>
        <v/>
      </c>
    </row>
    <row r="111" spans="1:10" x14ac:dyDescent="0.25">
      <c r="A111" t="str">
        <f>IF('A2.2 (2021)'!N125=1,'Angaben KH-Standort'!$D$25,"")</f>
        <v/>
      </c>
      <c r="B111" t="str">
        <f>IF('A2.2 (2021)'!N125=1,'Angaben KH-Standort'!$D$26,"")</f>
        <v/>
      </c>
      <c r="C111" t="str">
        <f>IF('A2.2 (2021)'!N125=1,'Angaben KH-Standort'!$D$12,"")</f>
        <v/>
      </c>
      <c r="D111" t="str">
        <f>IF('A2.2 (2021)'!N125=1,'A1'!$F$14,"")</f>
        <v/>
      </c>
      <c r="E111" t="str">
        <f>IF('A2.2 (2021)'!N125=1,'A2.2 (2021)'!C125,"")</f>
        <v/>
      </c>
      <c r="F111" t="str">
        <f>IF('A2.2 (2021)'!N125=1,'A2.2 (2021)'!D125,"")</f>
        <v/>
      </c>
      <c r="G111" t="str">
        <f>IF('A2.2 (2021)'!N125=1,'A2.2 (2021)'!E125,"")</f>
        <v/>
      </c>
      <c r="H111" t="str">
        <f>IF('A2.2 (2021)'!N125=1,'A2.2 (2021)'!F125,"")</f>
        <v/>
      </c>
      <c r="I111" t="str">
        <f>IF('A2.2 (2021)'!N125=1,'A2.2 (2021)'!G125,"")</f>
        <v/>
      </c>
      <c r="J111" t="str">
        <f>IF('A2.2 (2021)'!N125=1,'A2.2 (2021)'!H125,"")</f>
        <v/>
      </c>
    </row>
    <row r="112" spans="1:10" x14ac:dyDescent="0.25">
      <c r="A112" t="str">
        <f>IF('A2.2 (2021)'!N126=1,'Angaben KH-Standort'!$D$25,"")</f>
        <v/>
      </c>
      <c r="B112" t="str">
        <f>IF('A2.2 (2021)'!N126=1,'Angaben KH-Standort'!$D$26,"")</f>
        <v/>
      </c>
      <c r="C112" t="str">
        <f>IF('A2.2 (2021)'!N126=1,'Angaben KH-Standort'!$D$12,"")</f>
        <v/>
      </c>
      <c r="D112" t="str">
        <f>IF('A2.2 (2021)'!N126=1,'A1'!$F$14,"")</f>
        <v/>
      </c>
      <c r="E112" t="str">
        <f>IF('A2.2 (2021)'!N126=1,'A2.2 (2021)'!C126,"")</f>
        <v/>
      </c>
      <c r="F112" t="str">
        <f>IF('A2.2 (2021)'!N126=1,'A2.2 (2021)'!D126,"")</f>
        <v/>
      </c>
      <c r="G112" t="str">
        <f>IF('A2.2 (2021)'!N126=1,'A2.2 (2021)'!E126,"")</f>
        <v/>
      </c>
      <c r="H112" t="str">
        <f>IF('A2.2 (2021)'!N126=1,'A2.2 (2021)'!F126,"")</f>
        <v/>
      </c>
      <c r="I112" t="str">
        <f>IF('A2.2 (2021)'!N126=1,'A2.2 (2021)'!G126,"")</f>
        <v/>
      </c>
      <c r="J112" t="str">
        <f>IF('A2.2 (2021)'!N126=1,'A2.2 (2021)'!H126,"")</f>
        <v/>
      </c>
    </row>
    <row r="113" spans="1:10" x14ac:dyDescent="0.25">
      <c r="A113" t="str">
        <f>IF('A2.2 (2021)'!N127=1,'Angaben KH-Standort'!$D$25,"")</f>
        <v/>
      </c>
      <c r="B113" t="str">
        <f>IF('A2.2 (2021)'!N127=1,'Angaben KH-Standort'!$D$26,"")</f>
        <v/>
      </c>
      <c r="C113" t="str">
        <f>IF('A2.2 (2021)'!N127=1,'Angaben KH-Standort'!$D$12,"")</f>
        <v/>
      </c>
      <c r="D113" t="str">
        <f>IF('A2.2 (2021)'!N127=1,'A1'!$F$14,"")</f>
        <v/>
      </c>
      <c r="E113" t="str">
        <f>IF('A2.2 (2021)'!N127=1,'A2.2 (2021)'!C127,"")</f>
        <v/>
      </c>
      <c r="F113" t="str">
        <f>IF('A2.2 (2021)'!N127=1,'A2.2 (2021)'!D127,"")</f>
        <v/>
      </c>
      <c r="G113" t="str">
        <f>IF('A2.2 (2021)'!N127=1,'A2.2 (2021)'!E127,"")</f>
        <v/>
      </c>
      <c r="H113" t="str">
        <f>IF('A2.2 (2021)'!N127=1,'A2.2 (2021)'!F127,"")</f>
        <v/>
      </c>
      <c r="I113" t="str">
        <f>IF('A2.2 (2021)'!N127=1,'A2.2 (2021)'!G127,"")</f>
        <v/>
      </c>
      <c r="J113" t="str">
        <f>IF('A2.2 (2021)'!N127=1,'A2.2 (2021)'!H127,"")</f>
        <v/>
      </c>
    </row>
    <row r="114" spans="1:10" x14ac:dyDescent="0.25">
      <c r="A114" t="str">
        <f>IF('A2.2 (2021)'!N128=1,'Angaben KH-Standort'!$D$25,"")</f>
        <v/>
      </c>
      <c r="B114" t="str">
        <f>IF('A2.2 (2021)'!N128=1,'Angaben KH-Standort'!$D$26,"")</f>
        <v/>
      </c>
      <c r="C114" t="str">
        <f>IF('A2.2 (2021)'!N128=1,'Angaben KH-Standort'!$D$12,"")</f>
        <v/>
      </c>
      <c r="D114" t="str">
        <f>IF('A2.2 (2021)'!N128=1,'A1'!$F$14,"")</f>
        <v/>
      </c>
      <c r="E114" t="str">
        <f>IF('A2.2 (2021)'!N128=1,'A2.2 (2021)'!C128,"")</f>
        <v/>
      </c>
      <c r="F114" t="str">
        <f>IF('A2.2 (2021)'!N128=1,'A2.2 (2021)'!D128,"")</f>
        <v/>
      </c>
      <c r="G114" t="str">
        <f>IF('A2.2 (2021)'!N128=1,'A2.2 (2021)'!E128,"")</f>
        <v/>
      </c>
      <c r="H114" t="str">
        <f>IF('A2.2 (2021)'!N128=1,'A2.2 (2021)'!F128,"")</f>
        <v/>
      </c>
      <c r="I114" t="str">
        <f>IF('A2.2 (2021)'!N128=1,'A2.2 (2021)'!G128,"")</f>
        <v/>
      </c>
      <c r="J114" t="str">
        <f>IF('A2.2 (2021)'!N128=1,'A2.2 (2021)'!H128,"")</f>
        <v/>
      </c>
    </row>
    <row r="115" spans="1:10" x14ac:dyDescent="0.25">
      <c r="A115" t="str">
        <f>IF('A2.2 (2021)'!N129=1,'Angaben KH-Standort'!$D$25,"")</f>
        <v/>
      </c>
      <c r="B115" t="str">
        <f>IF('A2.2 (2021)'!N129=1,'Angaben KH-Standort'!$D$26,"")</f>
        <v/>
      </c>
      <c r="C115" t="str">
        <f>IF('A2.2 (2021)'!N129=1,'Angaben KH-Standort'!$D$12,"")</f>
        <v/>
      </c>
      <c r="D115" t="str">
        <f>IF('A2.2 (2021)'!N129=1,'A1'!$F$14,"")</f>
        <v/>
      </c>
      <c r="E115" t="str">
        <f>IF('A2.2 (2021)'!N129=1,'A2.2 (2021)'!C129,"")</f>
        <v/>
      </c>
      <c r="F115" t="str">
        <f>IF('A2.2 (2021)'!N129=1,'A2.2 (2021)'!D129,"")</f>
        <v/>
      </c>
      <c r="G115" t="str">
        <f>IF('A2.2 (2021)'!N129=1,'A2.2 (2021)'!E129,"")</f>
        <v/>
      </c>
      <c r="H115" t="str">
        <f>IF('A2.2 (2021)'!N129=1,'A2.2 (2021)'!F129,"")</f>
        <v/>
      </c>
      <c r="I115" t="str">
        <f>IF('A2.2 (2021)'!N129=1,'A2.2 (2021)'!G129,"")</f>
        <v/>
      </c>
      <c r="J115" t="str">
        <f>IF('A2.2 (2021)'!N129=1,'A2.2 (2021)'!H129,"")</f>
        <v/>
      </c>
    </row>
    <row r="116" spans="1:10" x14ac:dyDescent="0.25">
      <c r="A116" t="str">
        <f>IF('A2.2 (2021)'!N130=1,'Angaben KH-Standort'!$D$25,"")</f>
        <v/>
      </c>
      <c r="B116" t="str">
        <f>IF('A2.2 (2021)'!N130=1,'Angaben KH-Standort'!$D$26,"")</f>
        <v/>
      </c>
      <c r="C116" t="str">
        <f>IF('A2.2 (2021)'!N130=1,'Angaben KH-Standort'!$D$12,"")</f>
        <v/>
      </c>
      <c r="D116" t="str">
        <f>IF('A2.2 (2021)'!N130=1,'A1'!$F$14,"")</f>
        <v/>
      </c>
      <c r="E116" t="str">
        <f>IF('A2.2 (2021)'!N130=1,'A2.2 (2021)'!C130,"")</f>
        <v/>
      </c>
      <c r="F116" t="str">
        <f>IF('A2.2 (2021)'!N130=1,'A2.2 (2021)'!D130,"")</f>
        <v/>
      </c>
      <c r="G116" t="str">
        <f>IF('A2.2 (2021)'!N130=1,'A2.2 (2021)'!E130,"")</f>
        <v/>
      </c>
      <c r="H116" t="str">
        <f>IF('A2.2 (2021)'!N130=1,'A2.2 (2021)'!F130,"")</f>
        <v/>
      </c>
      <c r="I116" t="str">
        <f>IF('A2.2 (2021)'!N130=1,'A2.2 (2021)'!G130,"")</f>
        <v/>
      </c>
      <c r="J116" t="str">
        <f>IF('A2.2 (2021)'!N130=1,'A2.2 (2021)'!H130,"")</f>
        <v/>
      </c>
    </row>
    <row r="117" spans="1:10" x14ac:dyDescent="0.25">
      <c r="A117" t="str">
        <f>IF('A2.2 (2021)'!N131=1,'Angaben KH-Standort'!$D$25,"")</f>
        <v/>
      </c>
      <c r="B117" t="str">
        <f>IF('A2.2 (2021)'!N131=1,'Angaben KH-Standort'!$D$26,"")</f>
        <v/>
      </c>
      <c r="C117" t="str">
        <f>IF('A2.2 (2021)'!N131=1,'Angaben KH-Standort'!$D$12,"")</f>
        <v/>
      </c>
      <c r="D117" t="str">
        <f>IF('A2.2 (2021)'!N131=1,'A1'!$F$14,"")</f>
        <v/>
      </c>
      <c r="E117" t="str">
        <f>IF('A2.2 (2021)'!N131=1,'A2.2 (2021)'!C131,"")</f>
        <v/>
      </c>
      <c r="F117" t="str">
        <f>IF('A2.2 (2021)'!N131=1,'A2.2 (2021)'!D131,"")</f>
        <v/>
      </c>
      <c r="G117" t="str">
        <f>IF('A2.2 (2021)'!N131=1,'A2.2 (2021)'!E131,"")</f>
        <v/>
      </c>
      <c r="H117" t="str">
        <f>IF('A2.2 (2021)'!N131=1,'A2.2 (2021)'!F131,"")</f>
        <v/>
      </c>
      <c r="I117" t="str">
        <f>IF('A2.2 (2021)'!N131=1,'A2.2 (2021)'!G131,"")</f>
        <v/>
      </c>
      <c r="J117" t="str">
        <f>IF('A2.2 (2021)'!N131=1,'A2.2 (2021)'!H131,"")</f>
        <v/>
      </c>
    </row>
    <row r="118" spans="1:10" x14ac:dyDescent="0.25">
      <c r="A118" t="str">
        <f>IF('A2.2 (2021)'!N132=1,'Angaben KH-Standort'!$D$25,"")</f>
        <v/>
      </c>
      <c r="B118" t="str">
        <f>IF('A2.2 (2021)'!N132=1,'Angaben KH-Standort'!$D$26,"")</f>
        <v/>
      </c>
      <c r="C118" t="str">
        <f>IF('A2.2 (2021)'!N132=1,'Angaben KH-Standort'!$D$12,"")</f>
        <v/>
      </c>
      <c r="D118" t="str">
        <f>IF('A2.2 (2021)'!N132=1,'A1'!$F$14,"")</f>
        <v/>
      </c>
      <c r="E118" t="str">
        <f>IF('A2.2 (2021)'!N132=1,'A2.2 (2021)'!C132,"")</f>
        <v/>
      </c>
      <c r="F118" t="str">
        <f>IF('A2.2 (2021)'!N132=1,'A2.2 (2021)'!D132,"")</f>
        <v/>
      </c>
      <c r="G118" t="str">
        <f>IF('A2.2 (2021)'!N132=1,'A2.2 (2021)'!E132,"")</f>
        <v/>
      </c>
      <c r="H118" t="str">
        <f>IF('A2.2 (2021)'!N132=1,'A2.2 (2021)'!F132,"")</f>
        <v/>
      </c>
      <c r="I118" t="str">
        <f>IF('A2.2 (2021)'!N132=1,'A2.2 (2021)'!G132,"")</f>
        <v/>
      </c>
      <c r="J118" t="str">
        <f>IF('A2.2 (2021)'!N132=1,'A2.2 (2021)'!H132,"")</f>
        <v/>
      </c>
    </row>
    <row r="119" spans="1:10" x14ac:dyDescent="0.25">
      <c r="A119" t="str">
        <f>IF('A2.2 (2021)'!N133=1,'Angaben KH-Standort'!$D$25,"")</f>
        <v/>
      </c>
      <c r="B119" t="str">
        <f>IF('A2.2 (2021)'!N133=1,'Angaben KH-Standort'!$D$26,"")</f>
        <v/>
      </c>
      <c r="C119" t="str">
        <f>IF('A2.2 (2021)'!N133=1,'Angaben KH-Standort'!$D$12,"")</f>
        <v/>
      </c>
      <c r="D119" t="str">
        <f>IF('A2.2 (2021)'!N133=1,'A1'!$F$14,"")</f>
        <v/>
      </c>
      <c r="E119" t="str">
        <f>IF('A2.2 (2021)'!N133=1,'A2.2 (2021)'!C133,"")</f>
        <v/>
      </c>
      <c r="F119" t="str">
        <f>IF('A2.2 (2021)'!N133=1,'A2.2 (2021)'!D133,"")</f>
        <v/>
      </c>
      <c r="G119" t="str">
        <f>IF('A2.2 (2021)'!N133=1,'A2.2 (2021)'!E133,"")</f>
        <v/>
      </c>
      <c r="H119" t="str">
        <f>IF('A2.2 (2021)'!N133=1,'A2.2 (2021)'!F133,"")</f>
        <v/>
      </c>
      <c r="I119" t="str">
        <f>IF('A2.2 (2021)'!N133=1,'A2.2 (2021)'!G133,"")</f>
        <v/>
      </c>
      <c r="J119" t="str">
        <f>IF('A2.2 (2021)'!N133=1,'A2.2 (2021)'!H133,"")</f>
        <v/>
      </c>
    </row>
    <row r="120" spans="1:10" x14ac:dyDescent="0.25">
      <c r="A120" t="str">
        <f>IF('A2.2 (2021)'!N134=1,'Angaben KH-Standort'!$D$25,"")</f>
        <v/>
      </c>
      <c r="B120" t="str">
        <f>IF('A2.2 (2021)'!N134=1,'Angaben KH-Standort'!$D$26,"")</f>
        <v/>
      </c>
      <c r="C120" t="str">
        <f>IF('A2.2 (2021)'!N134=1,'Angaben KH-Standort'!$D$12,"")</f>
        <v/>
      </c>
      <c r="D120" t="str">
        <f>IF('A2.2 (2021)'!N134=1,'A1'!$F$14,"")</f>
        <v/>
      </c>
      <c r="E120" t="str">
        <f>IF('A2.2 (2021)'!N134=1,'A2.2 (2021)'!C134,"")</f>
        <v/>
      </c>
      <c r="F120" t="str">
        <f>IF('A2.2 (2021)'!N134=1,'A2.2 (2021)'!D134,"")</f>
        <v/>
      </c>
      <c r="G120" t="str">
        <f>IF('A2.2 (2021)'!N134=1,'A2.2 (2021)'!E134,"")</f>
        <v/>
      </c>
      <c r="H120" t="str">
        <f>IF('A2.2 (2021)'!N134=1,'A2.2 (2021)'!F134,"")</f>
        <v/>
      </c>
      <c r="I120" t="str">
        <f>IF('A2.2 (2021)'!N134=1,'A2.2 (2021)'!G134,"")</f>
        <v/>
      </c>
      <c r="J120" t="str">
        <f>IF('A2.2 (2021)'!N134=1,'A2.2 (2021)'!H134,"")</f>
        <v/>
      </c>
    </row>
    <row r="121" spans="1:10" x14ac:dyDescent="0.25">
      <c r="A121" t="str">
        <f>IF('A2.2 (2021)'!N135=1,'Angaben KH-Standort'!$D$25,"")</f>
        <v/>
      </c>
      <c r="B121" t="str">
        <f>IF('A2.2 (2021)'!N135=1,'Angaben KH-Standort'!$D$26,"")</f>
        <v/>
      </c>
      <c r="C121" t="str">
        <f>IF('A2.2 (2021)'!N135=1,'Angaben KH-Standort'!$D$12,"")</f>
        <v/>
      </c>
      <c r="D121" t="str">
        <f>IF('A2.2 (2021)'!N135=1,'A1'!$F$14,"")</f>
        <v/>
      </c>
      <c r="E121" t="str">
        <f>IF('A2.2 (2021)'!N135=1,'A2.2 (2021)'!C135,"")</f>
        <v/>
      </c>
      <c r="F121" t="str">
        <f>IF('A2.2 (2021)'!N135=1,'A2.2 (2021)'!D135,"")</f>
        <v/>
      </c>
      <c r="G121" t="str">
        <f>IF('A2.2 (2021)'!N135=1,'A2.2 (2021)'!E135,"")</f>
        <v/>
      </c>
      <c r="H121" t="str">
        <f>IF('A2.2 (2021)'!N135=1,'A2.2 (2021)'!F135,"")</f>
        <v/>
      </c>
      <c r="I121" t="str">
        <f>IF('A2.2 (2021)'!N135=1,'A2.2 (2021)'!G135,"")</f>
        <v/>
      </c>
      <c r="J121" t="str">
        <f>IF('A2.2 (2021)'!N135=1,'A2.2 (2021)'!H135,"")</f>
        <v/>
      </c>
    </row>
    <row r="122" spans="1:10" x14ac:dyDescent="0.25">
      <c r="A122" t="str">
        <f>IF('A2.2 (2021)'!N136=1,'Angaben KH-Standort'!$D$25,"")</f>
        <v/>
      </c>
      <c r="B122" t="str">
        <f>IF('A2.2 (2021)'!N136=1,'Angaben KH-Standort'!$D$26,"")</f>
        <v/>
      </c>
      <c r="C122" t="str">
        <f>IF('A2.2 (2021)'!N136=1,'Angaben KH-Standort'!$D$12,"")</f>
        <v/>
      </c>
      <c r="D122" t="str">
        <f>IF('A2.2 (2021)'!N136=1,'A1'!$F$14,"")</f>
        <v/>
      </c>
      <c r="E122" t="str">
        <f>IF('A2.2 (2021)'!N136=1,'A2.2 (2021)'!C136,"")</f>
        <v/>
      </c>
      <c r="F122" t="str">
        <f>IF('A2.2 (2021)'!N136=1,'A2.2 (2021)'!D136,"")</f>
        <v/>
      </c>
      <c r="G122" t="str">
        <f>IF('A2.2 (2021)'!N136=1,'A2.2 (2021)'!E136,"")</f>
        <v/>
      </c>
      <c r="H122" t="str">
        <f>IF('A2.2 (2021)'!N136=1,'A2.2 (2021)'!F136,"")</f>
        <v/>
      </c>
      <c r="I122" t="str">
        <f>IF('A2.2 (2021)'!N136=1,'A2.2 (2021)'!G136,"")</f>
        <v/>
      </c>
      <c r="J122" t="str">
        <f>IF('A2.2 (2021)'!N136=1,'A2.2 (2021)'!H136,"")</f>
        <v/>
      </c>
    </row>
    <row r="123" spans="1:10" x14ac:dyDescent="0.25">
      <c r="A123" t="str">
        <f>IF('A2.2 (2021)'!N137=1,'Angaben KH-Standort'!$D$25,"")</f>
        <v/>
      </c>
      <c r="B123" t="str">
        <f>IF('A2.2 (2021)'!N137=1,'Angaben KH-Standort'!$D$26,"")</f>
        <v/>
      </c>
      <c r="C123" t="str">
        <f>IF('A2.2 (2021)'!N137=1,'Angaben KH-Standort'!$D$12,"")</f>
        <v/>
      </c>
      <c r="D123" t="str">
        <f>IF('A2.2 (2021)'!N137=1,'A1'!$F$14,"")</f>
        <v/>
      </c>
      <c r="E123" t="str">
        <f>IF('A2.2 (2021)'!N137=1,'A2.2 (2021)'!C137,"")</f>
        <v/>
      </c>
      <c r="F123" t="str">
        <f>IF('A2.2 (2021)'!N137=1,'A2.2 (2021)'!D137,"")</f>
        <v/>
      </c>
      <c r="G123" t="str">
        <f>IF('A2.2 (2021)'!N137=1,'A2.2 (2021)'!E137,"")</f>
        <v/>
      </c>
      <c r="H123" t="str">
        <f>IF('A2.2 (2021)'!N137=1,'A2.2 (2021)'!F137,"")</f>
        <v/>
      </c>
      <c r="I123" t="str">
        <f>IF('A2.2 (2021)'!N137=1,'A2.2 (2021)'!G137,"")</f>
        <v/>
      </c>
      <c r="J123" t="str">
        <f>IF('A2.2 (2021)'!N137=1,'A2.2 (2021)'!H137,"")</f>
        <v/>
      </c>
    </row>
    <row r="124" spans="1:10" x14ac:dyDescent="0.25">
      <c r="A124" t="str">
        <f>IF('A2.2 (2021)'!N138=1,'Angaben KH-Standort'!$D$25,"")</f>
        <v/>
      </c>
      <c r="B124" t="str">
        <f>IF('A2.2 (2021)'!N138=1,'Angaben KH-Standort'!$D$26,"")</f>
        <v/>
      </c>
      <c r="C124" t="str">
        <f>IF('A2.2 (2021)'!N138=1,'Angaben KH-Standort'!$D$12,"")</f>
        <v/>
      </c>
      <c r="D124" t="str">
        <f>IF('A2.2 (2021)'!N138=1,'A1'!$F$14,"")</f>
        <v/>
      </c>
      <c r="E124" t="str">
        <f>IF('A2.2 (2021)'!N138=1,'A2.2 (2021)'!C138,"")</f>
        <v/>
      </c>
      <c r="F124" t="str">
        <f>IF('A2.2 (2021)'!N138=1,'A2.2 (2021)'!D138,"")</f>
        <v/>
      </c>
      <c r="G124" t="str">
        <f>IF('A2.2 (2021)'!N138=1,'A2.2 (2021)'!E138,"")</f>
        <v/>
      </c>
      <c r="H124" t="str">
        <f>IF('A2.2 (2021)'!N138=1,'A2.2 (2021)'!F138,"")</f>
        <v/>
      </c>
      <c r="I124" t="str">
        <f>IF('A2.2 (2021)'!N138=1,'A2.2 (2021)'!G138,"")</f>
        <v/>
      </c>
      <c r="J124" t="str">
        <f>IF('A2.2 (2021)'!N138=1,'A2.2 (2021)'!H138,"")</f>
        <v/>
      </c>
    </row>
    <row r="125" spans="1:10" x14ac:dyDescent="0.25">
      <c r="A125" t="str">
        <f>IF('A2.2 (2021)'!N139=1,'Angaben KH-Standort'!$D$25,"")</f>
        <v/>
      </c>
      <c r="B125" t="str">
        <f>IF('A2.2 (2021)'!N139=1,'Angaben KH-Standort'!$D$26,"")</f>
        <v/>
      </c>
      <c r="C125" t="str">
        <f>IF('A2.2 (2021)'!N139=1,'Angaben KH-Standort'!$D$12,"")</f>
        <v/>
      </c>
      <c r="D125" t="str">
        <f>IF('A2.2 (2021)'!N139=1,'A1'!$F$14,"")</f>
        <v/>
      </c>
      <c r="E125" t="str">
        <f>IF('A2.2 (2021)'!N139=1,'A2.2 (2021)'!C139,"")</f>
        <v/>
      </c>
      <c r="F125" t="str">
        <f>IF('A2.2 (2021)'!N139=1,'A2.2 (2021)'!D139,"")</f>
        <v/>
      </c>
      <c r="G125" t="str">
        <f>IF('A2.2 (2021)'!N139=1,'A2.2 (2021)'!E139,"")</f>
        <v/>
      </c>
      <c r="H125" t="str">
        <f>IF('A2.2 (2021)'!N139=1,'A2.2 (2021)'!F139,"")</f>
        <v/>
      </c>
      <c r="I125" t="str">
        <f>IF('A2.2 (2021)'!N139=1,'A2.2 (2021)'!G139,"")</f>
        <v/>
      </c>
      <c r="J125" t="str">
        <f>IF('A2.2 (2021)'!N139=1,'A2.2 (2021)'!H139,"")</f>
        <v/>
      </c>
    </row>
    <row r="126" spans="1:10" x14ac:dyDescent="0.25">
      <c r="A126" t="str">
        <f>IF('A2.2 (2021)'!N140=1,'Angaben KH-Standort'!$D$25,"")</f>
        <v/>
      </c>
      <c r="B126" t="str">
        <f>IF('A2.2 (2021)'!N140=1,'Angaben KH-Standort'!$D$26,"")</f>
        <v/>
      </c>
      <c r="C126" t="str">
        <f>IF('A2.2 (2021)'!N140=1,'Angaben KH-Standort'!$D$12,"")</f>
        <v/>
      </c>
      <c r="D126" t="str">
        <f>IF('A2.2 (2021)'!N140=1,'A1'!$F$14,"")</f>
        <v/>
      </c>
      <c r="E126" t="str">
        <f>IF('A2.2 (2021)'!N140=1,'A2.2 (2021)'!C140,"")</f>
        <v/>
      </c>
      <c r="F126" t="str">
        <f>IF('A2.2 (2021)'!N140=1,'A2.2 (2021)'!D140,"")</f>
        <v/>
      </c>
      <c r="G126" t="str">
        <f>IF('A2.2 (2021)'!N140=1,'A2.2 (2021)'!E140,"")</f>
        <v/>
      </c>
      <c r="H126" t="str">
        <f>IF('A2.2 (2021)'!N140=1,'A2.2 (2021)'!F140,"")</f>
        <v/>
      </c>
      <c r="I126" t="str">
        <f>IF('A2.2 (2021)'!N140=1,'A2.2 (2021)'!G140,"")</f>
        <v/>
      </c>
      <c r="J126" t="str">
        <f>IF('A2.2 (2021)'!N140=1,'A2.2 (2021)'!H140,"")</f>
        <v/>
      </c>
    </row>
    <row r="127" spans="1:10" x14ac:dyDescent="0.25">
      <c r="A127" t="str">
        <f>IF('A2.2 (2021)'!N141=1,'Angaben KH-Standort'!$D$25,"")</f>
        <v/>
      </c>
      <c r="B127" t="str">
        <f>IF('A2.2 (2021)'!N141=1,'Angaben KH-Standort'!$D$26,"")</f>
        <v/>
      </c>
      <c r="C127" t="str">
        <f>IF('A2.2 (2021)'!N141=1,'Angaben KH-Standort'!$D$12,"")</f>
        <v/>
      </c>
      <c r="D127" t="str">
        <f>IF('A2.2 (2021)'!N141=1,'A1'!$F$14,"")</f>
        <v/>
      </c>
      <c r="E127" t="str">
        <f>IF('A2.2 (2021)'!N141=1,'A2.2 (2021)'!C141,"")</f>
        <v/>
      </c>
      <c r="F127" t="str">
        <f>IF('A2.2 (2021)'!N141=1,'A2.2 (2021)'!D141,"")</f>
        <v/>
      </c>
      <c r="G127" t="str">
        <f>IF('A2.2 (2021)'!N141=1,'A2.2 (2021)'!E141,"")</f>
        <v/>
      </c>
      <c r="H127" t="str">
        <f>IF('A2.2 (2021)'!N141=1,'A2.2 (2021)'!F141,"")</f>
        <v/>
      </c>
      <c r="I127" t="str">
        <f>IF('A2.2 (2021)'!N141=1,'A2.2 (2021)'!G141,"")</f>
        <v/>
      </c>
      <c r="J127" t="str">
        <f>IF('A2.2 (2021)'!N141=1,'A2.2 (2021)'!H141,"")</f>
        <v/>
      </c>
    </row>
    <row r="128" spans="1:10" x14ac:dyDescent="0.25">
      <c r="A128" t="str">
        <f>IF('A2.2 (2021)'!N142=1,'Angaben KH-Standort'!$D$25,"")</f>
        <v/>
      </c>
      <c r="B128" t="str">
        <f>IF('A2.2 (2021)'!N142=1,'Angaben KH-Standort'!$D$26,"")</f>
        <v/>
      </c>
      <c r="C128" t="str">
        <f>IF('A2.2 (2021)'!N142=1,'Angaben KH-Standort'!$D$12,"")</f>
        <v/>
      </c>
      <c r="D128" t="str">
        <f>IF('A2.2 (2021)'!N142=1,'A1'!$F$14,"")</f>
        <v/>
      </c>
      <c r="E128" t="str">
        <f>IF('A2.2 (2021)'!N142=1,'A2.2 (2021)'!C142,"")</f>
        <v/>
      </c>
      <c r="F128" t="str">
        <f>IF('A2.2 (2021)'!N142=1,'A2.2 (2021)'!D142,"")</f>
        <v/>
      </c>
      <c r="G128" t="str">
        <f>IF('A2.2 (2021)'!N142=1,'A2.2 (2021)'!E142,"")</f>
        <v/>
      </c>
      <c r="H128" t="str">
        <f>IF('A2.2 (2021)'!N142=1,'A2.2 (2021)'!F142,"")</f>
        <v/>
      </c>
      <c r="I128" t="str">
        <f>IF('A2.2 (2021)'!N142=1,'A2.2 (2021)'!G142,"")</f>
        <v/>
      </c>
      <c r="J128" t="str">
        <f>IF('A2.2 (2021)'!N142=1,'A2.2 (2021)'!H142,"")</f>
        <v/>
      </c>
    </row>
    <row r="129" spans="1:10" x14ac:dyDescent="0.25">
      <c r="A129" t="str">
        <f>IF('A2.2 (2021)'!N143=1,'Angaben KH-Standort'!$D$25,"")</f>
        <v/>
      </c>
      <c r="B129" t="str">
        <f>IF('A2.2 (2021)'!N143=1,'Angaben KH-Standort'!$D$26,"")</f>
        <v/>
      </c>
      <c r="C129" t="str">
        <f>IF('A2.2 (2021)'!N143=1,'Angaben KH-Standort'!$D$12,"")</f>
        <v/>
      </c>
      <c r="D129" t="str">
        <f>IF('A2.2 (2021)'!N143=1,'A1'!$F$14,"")</f>
        <v/>
      </c>
      <c r="E129" t="str">
        <f>IF('A2.2 (2021)'!N143=1,'A2.2 (2021)'!C143,"")</f>
        <v/>
      </c>
      <c r="F129" t="str">
        <f>IF('A2.2 (2021)'!N143=1,'A2.2 (2021)'!D143,"")</f>
        <v/>
      </c>
      <c r="G129" t="str">
        <f>IF('A2.2 (2021)'!N143=1,'A2.2 (2021)'!E143,"")</f>
        <v/>
      </c>
      <c r="H129" t="str">
        <f>IF('A2.2 (2021)'!N143=1,'A2.2 (2021)'!F143,"")</f>
        <v/>
      </c>
      <c r="I129" t="str">
        <f>IF('A2.2 (2021)'!N143=1,'A2.2 (2021)'!G143,"")</f>
        <v/>
      </c>
      <c r="J129" t="str">
        <f>IF('A2.2 (2021)'!N143=1,'A2.2 (2021)'!H143,"")</f>
        <v/>
      </c>
    </row>
    <row r="130" spans="1:10" x14ac:dyDescent="0.25">
      <c r="A130" t="str">
        <f>IF('A2.2 (2021)'!N144=1,'Angaben KH-Standort'!$D$25,"")</f>
        <v/>
      </c>
      <c r="B130" t="str">
        <f>IF('A2.2 (2021)'!N144=1,'Angaben KH-Standort'!$D$26,"")</f>
        <v/>
      </c>
      <c r="C130" t="str">
        <f>IF('A2.2 (2021)'!N144=1,'Angaben KH-Standort'!$D$12,"")</f>
        <v/>
      </c>
      <c r="D130" t="str">
        <f>IF('A2.2 (2021)'!N144=1,'A1'!$F$14,"")</f>
        <v/>
      </c>
      <c r="E130" t="str">
        <f>IF('A2.2 (2021)'!N144=1,'A2.2 (2021)'!C144,"")</f>
        <v/>
      </c>
      <c r="F130" t="str">
        <f>IF('A2.2 (2021)'!N144=1,'A2.2 (2021)'!D144,"")</f>
        <v/>
      </c>
      <c r="G130" t="str">
        <f>IF('A2.2 (2021)'!N144=1,'A2.2 (2021)'!E144,"")</f>
        <v/>
      </c>
      <c r="H130" t="str">
        <f>IF('A2.2 (2021)'!N144=1,'A2.2 (2021)'!F144,"")</f>
        <v/>
      </c>
      <c r="I130" t="str">
        <f>IF('A2.2 (2021)'!N144=1,'A2.2 (2021)'!G144,"")</f>
        <v/>
      </c>
      <c r="J130" t="str">
        <f>IF('A2.2 (2021)'!N144=1,'A2.2 (2021)'!H144,"")</f>
        <v/>
      </c>
    </row>
    <row r="131" spans="1:10" x14ac:dyDescent="0.25">
      <c r="A131" t="str">
        <f>IF('A2.2 (2021)'!N145=1,'Angaben KH-Standort'!$D$25,"")</f>
        <v/>
      </c>
      <c r="B131" t="str">
        <f>IF('A2.2 (2021)'!N145=1,'Angaben KH-Standort'!$D$26,"")</f>
        <v/>
      </c>
      <c r="C131" t="str">
        <f>IF('A2.2 (2021)'!N145=1,'Angaben KH-Standort'!$D$12,"")</f>
        <v/>
      </c>
      <c r="D131" t="str">
        <f>IF('A2.2 (2021)'!N145=1,'A1'!$F$14,"")</f>
        <v/>
      </c>
      <c r="E131" t="str">
        <f>IF('A2.2 (2021)'!N145=1,'A2.2 (2021)'!C145,"")</f>
        <v/>
      </c>
      <c r="F131" t="str">
        <f>IF('A2.2 (2021)'!N145=1,'A2.2 (2021)'!D145,"")</f>
        <v/>
      </c>
      <c r="G131" t="str">
        <f>IF('A2.2 (2021)'!N145=1,'A2.2 (2021)'!E145,"")</f>
        <v/>
      </c>
      <c r="H131" t="str">
        <f>IF('A2.2 (2021)'!N145=1,'A2.2 (2021)'!F145,"")</f>
        <v/>
      </c>
      <c r="I131" t="str">
        <f>IF('A2.2 (2021)'!N145=1,'A2.2 (2021)'!G145,"")</f>
        <v/>
      </c>
      <c r="J131" t="str">
        <f>IF('A2.2 (2021)'!N145=1,'A2.2 (2021)'!H145,"")</f>
        <v/>
      </c>
    </row>
    <row r="132" spans="1:10" x14ac:dyDescent="0.25">
      <c r="A132" t="str">
        <f>IF('A2.2 (2021)'!N146=1,'Angaben KH-Standort'!$D$25,"")</f>
        <v/>
      </c>
      <c r="B132" t="str">
        <f>IF('A2.2 (2021)'!N146=1,'Angaben KH-Standort'!$D$26,"")</f>
        <v/>
      </c>
      <c r="C132" t="str">
        <f>IF('A2.2 (2021)'!N146=1,'Angaben KH-Standort'!$D$12,"")</f>
        <v/>
      </c>
      <c r="D132" t="str">
        <f>IF('A2.2 (2021)'!N146=1,'A1'!$F$14,"")</f>
        <v/>
      </c>
      <c r="E132" t="str">
        <f>IF('A2.2 (2021)'!N146=1,'A2.2 (2021)'!C146,"")</f>
        <v/>
      </c>
      <c r="F132" t="str">
        <f>IF('A2.2 (2021)'!N146=1,'A2.2 (2021)'!D146,"")</f>
        <v/>
      </c>
      <c r="G132" t="str">
        <f>IF('A2.2 (2021)'!N146=1,'A2.2 (2021)'!E146,"")</f>
        <v/>
      </c>
      <c r="H132" t="str">
        <f>IF('A2.2 (2021)'!N146=1,'A2.2 (2021)'!F146,"")</f>
        <v/>
      </c>
      <c r="I132" t="str">
        <f>IF('A2.2 (2021)'!N146=1,'A2.2 (2021)'!G146,"")</f>
        <v/>
      </c>
      <c r="J132" t="str">
        <f>IF('A2.2 (2021)'!N146=1,'A2.2 (2021)'!H146,"")</f>
        <v/>
      </c>
    </row>
    <row r="133" spans="1:10" x14ac:dyDescent="0.25">
      <c r="A133" t="str">
        <f>IF('A2.2 (2021)'!N147=1,'Angaben KH-Standort'!$D$25,"")</f>
        <v/>
      </c>
      <c r="B133" t="str">
        <f>IF('A2.2 (2021)'!N147=1,'Angaben KH-Standort'!$D$26,"")</f>
        <v/>
      </c>
      <c r="C133" t="str">
        <f>IF('A2.2 (2021)'!N147=1,'Angaben KH-Standort'!$D$12,"")</f>
        <v/>
      </c>
      <c r="D133" t="str">
        <f>IF('A2.2 (2021)'!N147=1,'A1'!$F$14,"")</f>
        <v/>
      </c>
      <c r="E133" t="str">
        <f>IF('A2.2 (2021)'!N147=1,'A2.2 (2021)'!C147,"")</f>
        <v/>
      </c>
      <c r="F133" t="str">
        <f>IF('A2.2 (2021)'!N147=1,'A2.2 (2021)'!D147,"")</f>
        <v/>
      </c>
      <c r="G133" t="str">
        <f>IF('A2.2 (2021)'!N147=1,'A2.2 (2021)'!E147,"")</f>
        <v/>
      </c>
      <c r="H133" t="str">
        <f>IF('A2.2 (2021)'!N147=1,'A2.2 (2021)'!F147,"")</f>
        <v/>
      </c>
      <c r="I133" t="str">
        <f>IF('A2.2 (2021)'!N147=1,'A2.2 (2021)'!G147,"")</f>
        <v/>
      </c>
      <c r="J133" t="str">
        <f>IF('A2.2 (2021)'!N147=1,'A2.2 (2021)'!H147,"")</f>
        <v/>
      </c>
    </row>
    <row r="134" spans="1:10" x14ac:dyDescent="0.25">
      <c r="A134" t="str">
        <f>IF('A2.2 (2021)'!N148=1,'Angaben KH-Standort'!$D$25,"")</f>
        <v/>
      </c>
      <c r="B134" t="str">
        <f>IF('A2.2 (2021)'!N148=1,'Angaben KH-Standort'!$D$26,"")</f>
        <v/>
      </c>
      <c r="C134" t="str">
        <f>IF('A2.2 (2021)'!N148=1,'Angaben KH-Standort'!$D$12,"")</f>
        <v/>
      </c>
      <c r="D134" t="str">
        <f>IF('A2.2 (2021)'!N148=1,'A1'!$F$14,"")</f>
        <v/>
      </c>
      <c r="E134" t="str">
        <f>IF('A2.2 (2021)'!N148=1,'A2.2 (2021)'!C148,"")</f>
        <v/>
      </c>
      <c r="F134" t="str">
        <f>IF('A2.2 (2021)'!N148=1,'A2.2 (2021)'!D148,"")</f>
        <v/>
      </c>
      <c r="G134" t="str">
        <f>IF('A2.2 (2021)'!N148=1,'A2.2 (2021)'!E148,"")</f>
        <v/>
      </c>
      <c r="H134" t="str">
        <f>IF('A2.2 (2021)'!N148=1,'A2.2 (2021)'!F148,"")</f>
        <v/>
      </c>
      <c r="I134" t="str">
        <f>IF('A2.2 (2021)'!N148=1,'A2.2 (2021)'!G148,"")</f>
        <v/>
      </c>
      <c r="J134" t="str">
        <f>IF('A2.2 (2021)'!N148=1,'A2.2 (2021)'!H148,"")</f>
        <v/>
      </c>
    </row>
    <row r="135" spans="1:10" x14ac:dyDescent="0.25">
      <c r="A135" t="str">
        <f>IF('A2.2 (2021)'!N149=1,'Angaben KH-Standort'!$D$25,"")</f>
        <v/>
      </c>
      <c r="B135" t="str">
        <f>IF('A2.2 (2021)'!N149=1,'Angaben KH-Standort'!$D$26,"")</f>
        <v/>
      </c>
      <c r="C135" t="str">
        <f>IF('A2.2 (2021)'!N149=1,'Angaben KH-Standort'!$D$12,"")</f>
        <v/>
      </c>
      <c r="D135" t="str">
        <f>IF('A2.2 (2021)'!N149=1,'A1'!$F$14,"")</f>
        <v/>
      </c>
      <c r="E135" t="str">
        <f>IF('A2.2 (2021)'!N149=1,'A2.2 (2021)'!C149,"")</f>
        <v/>
      </c>
      <c r="F135" t="str">
        <f>IF('A2.2 (2021)'!N149=1,'A2.2 (2021)'!D149,"")</f>
        <v/>
      </c>
      <c r="G135" t="str">
        <f>IF('A2.2 (2021)'!N149=1,'A2.2 (2021)'!E149,"")</f>
        <v/>
      </c>
      <c r="H135" t="str">
        <f>IF('A2.2 (2021)'!N149=1,'A2.2 (2021)'!F149,"")</f>
        <v/>
      </c>
      <c r="I135" t="str">
        <f>IF('A2.2 (2021)'!N149=1,'A2.2 (2021)'!G149,"")</f>
        <v/>
      </c>
      <c r="J135" t="str">
        <f>IF('A2.2 (2021)'!N149=1,'A2.2 (2021)'!H149,"")</f>
        <v/>
      </c>
    </row>
    <row r="136" spans="1:10" x14ac:dyDescent="0.25">
      <c r="A136" t="str">
        <f>IF('A2.2 (2021)'!N150=1,'Angaben KH-Standort'!$D$25,"")</f>
        <v/>
      </c>
      <c r="B136" t="str">
        <f>IF('A2.2 (2021)'!N150=1,'Angaben KH-Standort'!$D$26,"")</f>
        <v/>
      </c>
      <c r="C136" t="str">
        <f>IF('A2.2 (2021)'!N150=1,'Angaben KH-Standort'!$D$12,"")</f>
        <v/>
      </c>
      <c r="D136" t="str">
        <f>IF('A2.2 (2021)'!N150=1,'A1'!$F$14,"")</f>
        <v/>
      </c>
      <c r="E136" t="str">
        <f>IF('A2.2 (2021)'!N150=1,'A2.2 (2021)'!C150,"")</f>
        <v/>
      </c>
      <c r="F136" t="str">
        <f>IF('A2.2 (2021)'!N150=1,'A2.2 (2021)'!D150,"")</f>
        <v/>
      </c>
      <c r="G136" t="str">
        <f>IF('A2.2 (2021)'!N150=1,'A2.2 (2021)'!E150,"")</f>
        <v/>
      </c>
      <c r="H136" t="str">
        <f>IF('A2.2 (2021)'!N150=1,'A2.2 (2021)'!F150,"")</f>
        <v/>
      </c>
      <c r="I136" t="str">
        <f>IF('A2.2 (2021)'!N150=1,'A2.2 (2021)'!G150,"")</f>
        <v/>
      </c>
      <c r="J136" t="str">
        <f>IF('A2.2 (2021)'!N150=1,'A2.2 (2021)'!H150,"")</f>
        <v/>
      </c>
    </row>
    <row r="137" spans="1:10" x14ac:dyDescent="0.25">
      <c r="A137" t="str">
        <f>IF('A2.2 (2021)'!N151=1,'Angaben KH-Standort'!$D$25,"")</f>
        <v/>
      </c>
      <c r="B137" t="str">
        <f>IF('A2.2 (2021)'!N151=1,'Angaben KH-Standort'!$D$26,"")</f>
        <v/>
      </c>
      <c r="C137" t="str">
        <f>IF('A2.2 (2021)'!N151=1,'Angaben KH-Standort'!$D$12,"")</f>
        <v/>
      </c>
      <c r="D137" t="str">
        <f>IF('A2.2 (2021)'!N151=1,'A1'!$F$14,"")</f>
        <v/>
      </c>
      <c r="E137" t="str">
        <f>IF('A2.2 (2021)'!N151=1,'A2.2 (2021)'!C151,"")</f>
        <v/>
      </c>
      <c r="F137" t="str">
        <f>IF('A2.2 (2021)'!N151=1,'A2.2 (2021)'!D151,"")</f>
        <v/>
      </c>
      <c r="G137" t="str">
        <f>IF('A2.2 (2021)'!N151=1,'A2.2 (2021)'!E151,"")</f>
        <v/>
      </c>
      <c r="H137" t="str">
        <f>IF('A2.2 (2021)'!N151=1,'A2.2 (2021)'!F151,"")</f>
        <v/>
      </c>
      <c r="I137" t="str">
        <f>IF('A2.2 (2021)'!N151=1,'A2.2 (2021)'!G151,"")</f>
        <v/>
      </c>
      <c r="J137" t="str">
        <f>IF('A2.2 (2021)'!N151=1,'A2.2 (2021)'!H151,"")</f>
        <v/>
      </c>
    </row>
    <row r="138" spans="1:10" x14ac:dyDescent="0.25">
      <c r="A138" t="str">
        <f>IF('A2.2 (2021)'!N152=1,'Angaben KH-Standort'!$D$25,"")</f>
        <v/>
      </c>
      <c r="B138" t="str">
        <f>IF('A2.2 (2021)'!N152=1,'Angaben KH-Standort'!$D$26,"")</f>
        <v/>
      </c>
      <c r="C138" t="str">
        <f>IF('A2.2 (2021)'!N152=1,'Angaben KH-Standort'!$D$12,"")</f>
        <v/>
      </c>
      <c r="D138" t="str">
        <f>IF('A2.2 (2021)'!N152=1,'A1'!$F$14,"")</f>
        <v/>
      </c>
      <c r="E138" t="str">
        <f>IF('A2.2 (2021)'!N152=1,'A2.2 (2021)'!C152,"")</f>
        <v/>
      </c>
      <c r="F138" t="str">
        <f>IF('A2.2 (2021)'!N152=1,'A2.2 (2021)'!D152,"")</f>
        <v/>
      </c>
      <c r="G138" t="str">
        <f>IF('A2.2 (2021)'!N152=1,'A2.2 (2021)'!E152,"")</f>
        <v/>
      </c>
      <c r="H138" t="str">
        <f>IF('A2.2 (2021)'!N152=1,'A2.2 (2021)'!F152,"")</f>
        <v/>
      </c>
      <c r="I138" t="str">
        <f>IF('A2.2 (2021)'!N152=1,'A2.2 (2021)'!G152,"")</f>
        <v/>
      </c>
      <c r="J138" t="str">
        <f>IF('A2.2 (2021)'!N152=1,'A2.2 (2021)'!H152,"")</f>
        <v/>
      </c>
    </row>
    <row r="139" spans="1:10" x14ac:dyDescent="0.25">
      <c r="A139" t="str">
        <f>IF('A2.2 (2021)'!N153=1,'Angaben KH-Standort'!$D$25,"")</f>
        <v/>
      </c>
      <c r="B139" t="str">
        <f>IF('A2.2 (2021)'!N153=1,'Angaben KH-Standort'!$D$26,"")</f>
        <v/>
      </c>
      <c r="C139" t="str">
        <f>IF('A2.2 (2021)'!N153=1,'Angaben KH-Standort'!$D$12,"")</f>
        <v/>
      </c>
      <c r="D139" t="str">
        <f>IF('A2.2 (2021)'!N153=1,'A1'!$F$14,"")</f>
        <v/>
      </c>
      <c r="E139" t="str">
        <f>IF('A2.2 (2021)'!N153=1,'A2.2 (2021)'!C153,"")</f>
        <v/>
      </c>
      <c r="F139" t="str">
        <f>IF('A2.2 (2021)'!N153=1,'A2.2 (2021)'!D153,"")</f>
        <v/>
      </c>
      <c r="G139" t="str">
        <f>IF('A2.2 (2021)'!N153=1,'A2.2 (2021)'!E153,"")</f>
        <v/>
      </c>
      <c r="H139" t="str">
        <f>IF('A2.2 (2021)'!N153=1,'A2.2 (2021)'!F153,"")</f>
        <v/>
      </c>
      <c r="I139" t="str">
        <f>IF('A2.2 (2021)'!N153=1,'A2.2 (2021)'!G153,"")</f>
        <v/>
      </c>
      <c r="J139" t="str">
        <f>IF('A2.2 (2021)'!N153=1,'A2.2 (2021)'!H153,"")</f>
        <v/>
      </c>
    </row>
    <row r="140" spans="1:10" x14ac:dyDescent="0.25">
      <c r="A140" t="str">
        <f>IF('A2.2 (2021)'!N154=1,'Angaben KH-Standort'!$D$25,"")</f>
        <v/>
      </c>
      <c r="B140" t="str">
        <f>IF('A2.2 (2021)'!N154=1,'Angaben KH-Standort'!$D$26,"")</f>
        <v/>
      </c>
      <c r="C140" t="str">
        <f>IF('A2.2 (2021)'!N154=1,'Angaben KH-Standort'!$D$12,"")</f>
        <v/>
      </c>
      <c r="D140" t="str">
        <f>IF('A2.2 (2021)'!N154=1,'A1'!$F$14,"")</f>
        <v/>
      </c>
      <c r="E140" t="str">
        <f>IF('A2.2 (2021)'!N154=1,'A2.2 (2021)'!C154,"")</f>
        <v/>
      </c>
      <c r="F140" t="str">
        <f>IF('A2.2 (2021)'!N154=1,'A2.2 (2021)'!D154,"")</f>
        <v/>
      </c>
      <c r="G140" t="str">
        <f>IF('A2.2 (2021)'!N154=1,'A2.2 (2021)'!E154,"")</f>
        <v/>
      </c>
      <c r="H140" t="str">
        <f>IF('A2.2 (2021)'!N154=1,'A2.2 (2021)'!F154,"")</f>
        <v/>
      </c>
      <c r="I140" t="str">
        <f>IF('A2.2 (2021)'!N154=1,'A2.2 (2021)'!G154,"")</f>
        <v/>
      </c>
      <c r="J140" t="str">
        <f>IF('A2.2 (2021)'!N154=1,'A2.2 (2021)'!H154,"")</f>
        <v/>
      </c>
    </row>
    <row r="141" spans="1:10" x14ac:dyDescent="0.25">
      <c r="A141" t="str">
        <f>IF('A2.2 (2021)'!N155=1,'Angaben KH-Standort'!$D$25,"")</f>
        <v/>
      </c>
      <c r="B141" t="str">
        <f>IF('A2.2 (2021)'!N155=1,'Angaben KH-Standort'!$D$26,"")</f>
        <v/>
      </c>
      <c r="C141" t="str">
        <f>IF('A2.2 (2021)'!N155=1,'Angaben KH-Standort'!$D$12,"")</f>
        <v/>
      </c>
      <c r="D141" t="str">
        <f>IF('A2.2 (2021)'!N155=1,'A1'!$F$14,"")</f>
        <v/>
      </c>
      <c r="E141" t="str">
        <f>IF('A2.2 (2021)'!N155=1,'A2.2 (2021)'!C155,"")</f>
        <v/>
      </c>
      <c r="F141" t="str">
        <f>IF('A2.2 (2021)'!N155=1,'A2.2 (2021)'!D155,"")</f>
        <v/>
      </c>
      <c r="G141" t="str">
        <f>IF('A2.2 (2021)'!N155=1,'A2.2 (2021)'!E155,"")</f>
        <v/>
      </c>
      <c r="H141" t="str">
        <f>IF('A2.2 (2021)'!N155=1,'A2.2 (2021)'!F155,"")</f>
        <v/>
      </c>
      <c r="I141" t="str">
        <f>IF('A2.2 (2021)'!N155=1,'A2.2 (2021)'!G155,"")</f>
        <v/>
      </c>
      <c r="J141" t="str">
        <f>IF('A2.2 (2021)'!N155=1,'A2.2 (2021)'!H155,"")</f>
        <v/>
      </c>
    </row>
    <row r="142" spans="1:10" x14ac:dyDescent="0.25">
      <c r="A142" t="str">
        <f>IF('A2.2 (2021)'!N156=1,'Angaben KH-Standort'!$D$25,"")</f>
        <v/>
      </c>
      <c r="B142" t="str">
        <f>IF('A2.2 (2021)'!N156=1,'Angaben KH-Standort'!$D$26,"")</f>
        <v/>
      </c>
      <c r="C142" t="str">
        <f>IF('A2.2 (2021)'!N156=1,'Angaben KH-Standort'!$D$12,"")</f>
        <v/>
      </c>
      <c r="D142" t="str">
        <f>IF('A2.2 (2021)'!N156=1,'A1'!$F$14,"")</f>
        <v/>
      </c>
      <c r="E142" t="str">
        <f>IF('A2.2 (2021)'!N156=1,'A2.2 (2021)'!C156,"")</f>
        <v/>
      </c>
      <c r="F142" t="str">
        <f>IF('A2.2 (2021)'!N156=1,'A2.2 (2021)'!D156,"")</f>
        <v/>
      </c>
      <c r="G142" t="str">
        <f>IF('A2.2 (2021)'!N156=1,'A2.2 (2021)'!E156,"")</f>
        <v/>
      </c>
      <c r="H142" t="str">
        <f>IF('A2.2 (2021)'!N156=1,'A2.2 (2021)'!F156,"")</f>
        <v/>
      </c>
      <c r="I142" t="str">
        <f>IF('A2.2 (2021)'!N156=1,'A2.2 (2021)'!G156,"")</f>
        <v/>
      </c>
      <c r="J142" t="str">
        <f>IF('A2.2 (2021)'!N156=1,'A2.2 (2021)'!H156,"")</f>
        <v/>
      </c>
    </row>
    <row r="143" spans="1:10" x14ac:dyDescent="0.25">
      <c r="A143" t="str">
        <f>IF('A2.2 (2021)'!N157=1,'Angaben KH-Standort'!$D$25,"")</f>
        <v/>
      </c>
      <c r="B143" t="str">
        <f>IF('A2.2 (2021)'!N157=1,'Angaben KH-Standort'!$D$26,"")</f>
        <v/>
      </c>
      <c r="C143" t="str">
        <f>IF('A2.2 (2021)'!N157=1,'Angaben KH-Standort'!$D$12,"")</f>
        <v/>
      </c>
      <c r="D143" t="str">
        <f>IF('A2.2 (2021)'!N157=1,'A1'!$F$14,"")</f>
        <v/>
      </c>
      <c r="E143" t="str">
        <f>IF('A2.2 (2021)'!N157=1,'A2.2 (2021)'!C157,"")</f>
        <v/>
      </c>
      <c r="F143" t="str">
        <f>IF('A2.2 (2021)'!N157=1,'A2.2 (2021)'!D157,"")</f>
        <v/>
      </c>
      <c r="G143" t="str">
        <f>IF('A2.2 (2021)'!N157=1,'A2.2 (2021)'!E157,"")</f>
        <v/>
      </c>
      <c r="H143" t="str">
        <f>IF('A2.2 (2021)'!N157=1,'A2.2 (2021)'!F157,"")</f>
        <v/>
      </c>
      <c r="I143" t="str">
        <f>IF('A2.2 (2021)'!N157=1,'A2.2 (2021)'!G157,"")</f>
        <v/>
      </c>
      <c r="J143" t="str">
        <f>IF('A2.2 (2021)'!N157=1,'A2.2 (2021)'!H157,"")</f>
        <v/>
      </c>
    </row>
    <row r="144" spans="1:10" x14ac:dyDescent="0.25">
      <c r="A144" t="str">
        <f>IF('A2.2 (2021)'!N158=1,'Angaben KH-Standort'!$D$25,"")</f>
        <v/>
      </c>
      <c r="B144" t="str">
        <f>IF('A2.2 (2021)'!N158=1,'Angaben KH-Standort'!$D$26,"")</f>
        <v/>
      </c>
      <c r="C144" t="str">
        <f>IF('A2.2 (2021)'!N158=1,'Angaben KH-Standort'!$D$12,"")</f>
        <v/>
      </c>
      <c r="D144" t="str">
        <f>IF('A2.2 (2021)'!N158=1,'A1'!$F$14,"")</f>
        <v/>
      </c>
      <c r="E144" t="str">
        <f>IF('A2.2 (2021)'!N158=1,'A2.2 (2021)'!C158,"")</f>
        <v/>
      </c>
      <c r="F144" t="str">
        <f>IF('A2.2 (2021)'!N158=1,'A2.2 (2021)'!D158,"")</f>
        <v/>
      </c>
      <c r="G144" t="str">
        <f>IF('A2.2 (2021)'!N158=1,'A2.2 (2021)'!E158,"")</f>
        <v/>
      </c>
      <c r="H144" t="str">
        <f>IF('A2.2 (2021)'!N158=1,'A2.2 (2021)'!F158,"")</f>
        <v/>
      </c>
      <c r="I144" t="str">
        <f>IF('A2.2 (2021)'!N158=1,'A2.2 (2021)'!G158,"")</f>
        <v/>
      </c>
      <c r="J144" t="str">
        <f>IF('A2.2 (2021)'!N158=1,'A2.2 (2021)'!H158,"")</f>
        <v/>
      </c>
    </row>
    <row r="145" spans="1:10" x14ac:dyDescent="0.25">
      <c r="A145" t="str">
        <f>IF('A2.2 (2021)'!N159=1,'Angaben KH-Standort'!$D$25,"")</f>
        <v/>
      </c>
      <c r="B145" t="str">
        <f>IF('A2.2 (2021)'!N159=1,'Angaben KH-Standort'!$D$26,"")</f>
        <v/>
      </c>
      <c r="C145" t="str">
        <f>IF('A2.2 (2021)'!N159=1,'Angaben KH-Standort'!$D$12,"")</f>
        <v/>
      </c>
      <c r="D145" t="str">
        <f>IF('A2.2 (2021)'!N159=1,'A1'!$F$14,"")</f>
        <v/>
      </c>
      <c r="E145" t="str">
        <f>IF('A2.2 (2021)'!N159=1,'A2.2 (2021)'!C159,"")</f>
        <v/>
      </c>
      <c r="F145" t="str">
        <f>IF('A2.2 (2021)'!N159=1,'A2.2 (2021)'!D159,"")</f>
        <v/>
      </c>
      <c r="G145" t="str">
        <f>IF('A2.2 (2021)'!N159=1,'A2.2 (2021)'!E159,"")</f>
        <v/>
      </c>
      <c r="H145" t="str">
        <f>IF('A2.2 (2021)'!N159=1,'A2.2 (2021)'!F159,"")</f>
        <v/>
      </c>
      <c r="I145" t="str">
        <f>IF('A2.2 (2021)'!N159=1,'A2.2 (2021)'!G159,"")</f>
        <v/>
      </c>
      <c r="J145" t="str">
        <f>IF('A2.2 (2021)'!N159=1,'A2.2 (2021)'!H159,"")</f>
        <v/>
      </c>
    </row>
    <row r="146" spans="1:10" x14ac:dyDescent="0.25">
      <c r="A146" t="str">
        <f>IF('A2.2 (2021)'!N160=1,'Angaben KH-Standort'!$D$25,"")</f>
        <v/>
      </c>
      <c r="B146" t="str">
        <f>IF('A2.2 (2021)'!N160=1,'Angaben KH-Standort'!$D$26,"")</f>
        <v/>
      </c>
      <c r="C146" t="str">
        <f>IF('A2.2 (2021)'!N160=1,'Angaben KH-Standort'!$D$12,"")</f>
        <v/>
      </c>
      <c r="D146" t="str">
        <f>IF('A2.2 (2021)'!N160=1,'A1'!$F$14,"")</f>
        <v/>
      </c>
      <c r="E146" t="str">
        <f>IF('A2.2 (2021)'!N160=1,'A2.2 (2021)'!C160,"")</f>
        <v/>
      </c>
      <c r="F146" t="str">
        <f>IF('A2.2 (2021)'!N160=1,'A2.2 (2021)'!D160,"")</f>
        <v/>
      </c>
      <c r="G146" t="str">
        <f>IF('A2.2 (2021)'!N160=1,'A2.2 (2021)'!E160,"")</f>
        <v/>
      </c>
      <c r="H146" t="str">
        <f>IF('A2.2 (2021)'!N160=1,'A2.2 (2021)'!F160,"")</f>
        <v/>
      </c>
      <c r="I146" t="str">
        <f>IF('A2.2 (2021)'!N160=1,'A2.2 (2021)'!G160,"")</f>
        <v/>
      </c>
      <c r="J146" t="str">
        <f>IF('A2.2 (2021)'!N160=1,'A2.2 (2021)'!H160,"")</f>
        <v/>
      </c>
    </row>
    <row r="147" spans="1:10" x14ac:dyDescent="0.25">
      <c r="A147" t="str">
        <f>IF('A2.2 (2021)'!N161=1,'Angaben KH-Standort'!$D$25,"")</f>
        <v/>
      </c>
      <c r="B147" t="str">
        <f>IF('A2.2 (2021)'!N161=1,'Angaben KH-Standort'!$D$26,"")</f>
        <v/>
      </c>
      <c r="C147" t="str">
        <f>IF('A2.2 (2021)'!N161=1,'Angaben KH-Standort'!$D$12,"")</f>
        <v/>
      </c>
      <c r="D147" t="str">
        <f>IF('A2.2 (2021)'!N161=1,'A1'!$F$14,"")</f>
        <v/>
      </c>
      <c r="E147" t="str">
        <f>IF('A2.2 (2021)'!N161=1,'A2.2 (2021)'!C161,"")</f>
        <v/>
      </c>
      <c r="F147" t="str">
        <f>IF('A2.2 (2021)'!N161=1,'A2.2 (2021)'!D161,"")</f>
        <v/>
      </c>
      <c r="G147" t="str">
        <f>IF('A2.2 (2021)'!N161=1,'A2.2 (2021)'!E161,"")</f>
        <v/>
      </c>
      <c r="H147" t="str">
        <f>IF('A2.2 (2021)'!N161=1,'A2.2 (2021)'!F161,"")</f>
        <v/>
      </c>
      <c r="I147" t="str">
        <f>IF('A2.2 (2021)'!N161=1,'A2.2 (2021)'!G161,"")</f>
        <v/>
      </c>
      <c r="J147" t="str">
        <f>IF('A2.2 (2021)'!N161=1,'A2.2 (2021)'!H161,"")</f>
        <v/>
      </c>
    </row>
    <row r="148" spans="1:10" x14ac:dyDescent="0.25">
      <c r="A148" t="str">
        <f>IF('A2.2 (2021)'!N162=1,'Angaben KH-Standort'!$D$25,"")</f>
        <v/>
      </c>
      <c r="B148" t="str">
        <f>IF('A2.2 (2021)'!N162=1,'Angaben KH-Standort'!$D$26,"")</f>
        <v/>
      </c>
      <c r="C148" t="str">
        <f>IF('A2.2 (2021)'!N162=1,'Angaben KH-Standort'!$D$12,"")</f>
        <v/>
      </c>
      <c r="D148" t="str">
        <f>IF('A2.2 (2021)'!N162=1,'A1'!$F$14,"")</f>
        <v/>
      </c>
      <c r="E148" t="str">
        <f>IF('A2.2 (2021)'!N162=1,'A2.2 (2021)'!C162,"")</f>
        <v/>
      </c>
      <c r="F148" t="str">
        <f>IF('A2.2 (2021)'!N162=1,'A2.2 (2021)'!D162,"")</f>
        <v/>
      </c>
      <c r="G148" t="str">
        <f>IF('A2.2 (2021)'!N162=1,'A2.2 (2021)'!E162,"")</f>
        <v/>
      </c>
      <c r="H148" t="str">
        <f>IF('A2.2 (2021)'!N162=1,'A2.2 (2021)'!F162,"")</f>
        <v/>
      </c>
      <c r="I148" t="str">
        <f>IF('A2.2 (2021)'!N162=1,'A2.2 (2021)'!G162,"")</f>
        <v/>
      </c>
      <c r="J148" t="str">
        <f>IF('A2.2 (2021)'!N162=1,'A2.2 (2021)'!H162,"")</f>
        <v/>
      </c>
    </row>
    <row r="149" spans="1:10" x14ac:dyDescent="0.25">
      <c r="A149" t="str">
        <f>IF('A2.2 (2021)'!N163=1,'Angaben KH-Standort'!$D$25,"")</f>
        <v/>
      </c>
      <c r="B149" t="str">
        <f>IF('A2.2 (2021)'!N163=1,'Angaben KH-Standort'!$D$26,"")</f>
        <v/>
      </c>
      <c r="C149" t="str">
        <f>IF('A2.2 (2021)'!N163=1,'Angaben KH-Standort'!$D$12,"")</f>
        <v/>
      </c>
      <c r="D149" t="str">
        <f>IF('A2.2 (2021)'!N163=1,'A1'!$F$14,"")</f>
        <v/>
      </c>
      <c r="E149" t="str">
        <f>IF('A2.2 (2021)'!N163=1,'A2.2 (2021)'!C163,"")</f>
        <v/>
      </c>
      <c r="F149" t="str">
        <f>IF('A2.2 (2021)'!N163=1,'A2.2 (2021)'!D163,"")</f>
        <v/>
      </c>
      <c r="G149" t="str">
        <f>IF('A2.2 (2021)'!N163=1,'A2.2 (2021)'!E163,"")</f>
        <v/>
      </c>
      <c r="H149" t="str">
        <f>IF('A2.2 (2021)'!N163=1,'A2.2 (2021)'!F163,"")</f>
        <v/>
      </c>
      <c r="I149" t="str">
        <f>IF('A2.2 (2021)'!N163=1,'A2.2 (2021)'!G163,"")</f>
        <v/>
      </c>
      <c r="J149" t="str">
        <f>IF('A2.2 (2021)'!N163=1,'A2.2 (2021)'!H163,"")</f>
        <v/>
      </c>
    </row>
    <row r="150" spans="1:10" x14ac:dyDescent="0.25">
      <c r="A150" t="str">
        <f>IF('A2.2 (2021)'!N164=1,'Angaben KH-Standort'!$D$25,"")</f>
        <v/>
      </c>
      <c r="B150" t="str">
        <f>IF('A2.2 (2021)'!N164=1,'Angaben KH-Standort'!$D$26,"")</f>
        <v/>
      </c>
      <c r="C150" t="str">
        <f>IF('A2.2 (2021)'!N164=1,'Angaben KH-Standort'!$D$12,"")</f>
        <v/>
      </c>
      <c r="D150" t="str">
        <f>IF('A2.2 (2021)'!N164=1,'A1'!$F$14,"")</f>
        <v/>
      </c>
      <c r="E150" t="str">
        <f>IF('A2.2 (2021)'!N164=1,'A2.2 (2021)'!C164,"")</f>
        <v/>
      </c>
      <c r="F150" t="str">
        <f>IF('A2.2 (2021)'!N164=1,'A2.2 (2021)'!D164,"")</f>
        <v/>
      </c>
      <c r="G150" t="str">
        <f>IF('A2.2 (2021)'!N164=1,'A2.2 (2021)'!E164,"")</f>
        <v/>
      </c>
      <c r="H150" t="str">
        <f>IF('A2.2 (2021)'!N164=1,'A2.2 (2021)'!F164,"")</f>
        <v/>
      </c>
      <c r="I150" t="str">
        <f>IF('A2.2 (2021)'!N164=1,'A2.2 (2021)'!G164,"")</f>
        <v/>
      </c>
      <c r="J150" t="str">
        <f>IF('A2.2 (2021)'!N164=1,'A2.2 (2021)'!H164,"")</f>
        <v/>
      </c>
    </row>
    <row r="151" spans="1:10" x14ac:dyDescent="0.25">
      <c r="A151" t="str">
        <f>IF('A2.2 (2021)'!N165=1,'Angaben KH-Standort'!$D$25,"")</f>
        <v/>
      </c>
      <c r="B151" t="str">
        <f>IF('A2.2 (2021)'!N165=1,'Angaben KH-Standort'!$D$26,"")</f>
        <v/>
      </c>
      <c r="C151" t="str">
        <f>IF('A2.2 (2021)'!N165=1,'Angaben KH-Standort'!$D$12,"")</f>
        <v/>
      </c>
      <c r="D151" t="str">
        <f>IF('A2.2 (2021)'!N165=1,'A1'!$F$14,"")</f>
        <v/>
      </c>
      <c r="E151" t="str">
        <f>IF('A2.2 (2021)'!N165=1,'A2.2 (2021)'!C165,"")</f>
        <v/>
      </c>
      <c r="F151" t="str">
        <f>IF('A2.2 (2021)'!N165=1,'A2.2 (2021)'!D165,"")</f>
        <v/>
      </c>
      <c r="G151" t="str">
        <f>IF('A2.2 (2021)'!N165=1,'A2.2 (2021)'!E165,"")</f>
        <v/>
      </c>
      <c r="H151" t="str">
        <f>IF('A2.2 (2021)'!N165=1,'A2.2 (2021)'!F165,"")</f>
        <v/>
      </c>
      <c r="I151" t="str">
        <f>IF('A2.2 (2021)'!N165=1,'A2.2 (2021)'!G165,"")</f>
        <v/>
      </c>
      <c r="J151" t="str">
        <f>IF('A2.2 (2021)'!N165=1,'A2.2 (2021)'!H165,"")</f>
        <v/>
      </c>
    </row>
    <row r="152" spans="1:10" x14ac:dyDescent="0.25">
      <c r="A152" t="str">
        <f>IF('A2.2 (2021)'!N166=1,'Angaben KH-Standort'!$D$25,"")</f>
        <v/>
      </c>
      <c r="B152" t="str">
        <f>IF('A2.2 (2021)'!N166=1,'Angaben KH-Standort'!$D$26,"")</f>
        <v/>
      </c>
      <c r="C152" t="str">
        <f>IF('A2.2 (2021)'!N166=1,'Angaben KH-Standort'!$D$12,"")</f>
        <v/>
      </c>
      <c r="D152" t="str">
        <f>IF('A2.2 (2021)'!N166=1,'A1'!$F$14,"")</f>
        <v/>
      </c>
      <c r="E152" t="str">
        <f>IF('A2.2 (2021)'!N166=1,'A2.2 (2021)'!C166,"")</f>
        <v/>
      </c>
      <c r="F152" t="str">
        <f>IF('A2.2 (2021)'!N166=1,'A2.2 (2021)'!D166,"")</f>
        <v/>
      </c>
      <c r="G152" t="str">
        <f>IF('A2.2 (2021)'!N166=1,'A2.2 (2021)'!E166,"")</f>
        <v/>
      </c>
      <c r="H152" t="str">
        <f>IF('A2.2 (2021)'!N166=1,'A2.2 (2021)'!F166,"")</f>
        <v/>
      </c>
      <c r="I152" t="str">
        <f>IF('A2.2 (2021)'!N166=1,'A2.2 (2021)'!G166,"")</f>
        <v/>
      </c>
      <c r="J152" t="str">
        <f>IF('A2.2 (2021)'!N166=1,'A2.2 (2021)'!H166,"")</f>
        <v/>
      </c>
    </row>
    <row r="153" spans="1:10" x14ac:dyDescent="0.25">
      <c r="A153" t="str">
        <f>IF('A2.2 (2021)'!N167=1,'Angaben KH-Standort'!$D$25,"")</f>
        <v/>
      </c>
      <c r="B153" t="str">
        <f>IF('A2.2 (2021)'!N167=1,'Angaben KH-Standort'!$D$26,"")</f>
        <v/>
      </c>
      <c r="C153" t="str">
        <f>IF('A2.2 (2021)'!N167=1,'Angaben KH-Standort'!$D$12,"")</f>
        <v/>
      </c>
      <c r="D153" t="str">
        <f>IF('A2.2 (2021)'!N167=1,'A1'!$F$14,"")</f>
        <v/>
      </c>
      <c r="E153" t="str">
        <f>IF('A2.2 (2021)'!N167=1,'A2.2 (2021)'!C167,"")</f>
        <v/>
      </c>
      <c r="F153" t="str">
        <f>IF('A2.2 (2021)'!N167=1,'A2.2 (2021)'!D167,"")</f>
        <v/>
      </c>
      <c r="G153" t="str">
        <f>IF('A2.2 (2021)'!N167=1,'A2.2 (2021)'!E167,"")</f>
        <v/>
      </c>
      <c r="H153" t="str">
        <f>IF('A2.2 (2021)'!N167=1,'A2.2 (2021)'!F167,"")</f>
        <v/>
      </c>
      <c r="I153" t="str">
        <f>IF('A2.2 (2021)'!N167=1,'A2.2 (2021)'!G167,"")</f>
        <v/>
      </c>
      <c r="J153" t="str">
        <f>IF('A2.2 (2021)'!N167=1,'A2.2 (2021)'!H167,"")</f>
        <v/>
      </c>
    </row>
    <row r="154" spans="1:10" x14ac:dyDescent="0.25">
      <c r="A154" t="str">
        <f>IF('A2.2 (2021)'!N168=1,'Angaben KH-Standort'!$D$25,"")</f>
        <v/>
      </c>
      <c r="B154" t="str">
        <f>IF('A2.2 (2021)'!N168=1,'Angaben KH-Standort'!$D$26,"")</f>
        <v/>
      </c>
      <c r="C154" t="str">
        <f>IF('A2.2 (2021)'!N168=1,'Angaben KH-Standort'!$D$12,"")</f>
        <v/>
      </c>
      <c r="D154" t="str">
        <f>IF('A2.2 (2021)'!N168=1,'A1'!$F$14,"")</f>
        <v/>
      </c>
      <c r="E154" t="str">
        <f>IF('A2.2 (2021)'!N168=1,'A2.2 (2021)'!C168,"")</f>
        <v/>
      </c>
      <c r="F154" t="str">
        <f>IF('A2.2 (2021)'!N168=1,'A2.2 (2021)'!D168,"")</f>
        <v/>
      </c>
      <c r="G154" t="str">
        <f>IF('A2.2 (2021)'!N168=1,'A2.2 (2021)'!E168,"")</f>
        <v/>
      </c>
      <c r="H154" t="str">
        <f>IF('A2.2 (2021)'!N168=1,'A2.2 (2021)'!F168,"")</f>
        <v/>
      </c>
      <c r="I154" t="str">
        <f>IF('A2.2 (2021)'!N168=1,'A2.2 (2021)'!G168,"")</f>
        <v/>
      </c>
      <c r="J154" t="str">
        <f>IF('A2.2 (2021)'!N168=1,'A2.2 (2021)'!H168,"")</f>
        <v/>
      </c>
    </row>
    <row r="155" spans="1:10" x14ac:dyDescent="0.25">
      <c r="A155" t="str">
        <f>IF('A2.2 (2021)'!N169=1,'Angaben KH-Standort'!$D$25,"")</f>
        <v/>
      </c>
      <c r="B155" t="str">
        <f>IF('A2.2 (2021)'!N169=1,'Angaben KH-Standort'!$D$26,"")</f>
        <v/>
      </c>
      <c r="C155" t="str">
        <f>IF('A2.2 (2021)'!N169=1,'Angaben KH-Standort'!$D$12,"")</f>
        <v/>
      </c>
      <c r="D155" t="str">
        <f>IF('A2.2 (2021)'!N169=1,'A1'!$F$14,"")</f>
        <v/>
      </c>
      <c r="E155" t="str">
        <f>IF('A2.2 (2021)'!N169=1,'A2.2 (2021)'!C169,"")</f>
        <v/>
      </c>
      <c r="F155" t="str">
        <f>IF('A2.2 (2021)'!N169=1,'A2.2 (2021)'!D169,"")</f>
        <v/>
      </c>
      <c r="G155" t="str">
        <f>IF('A2.2 (2021)'!N169=1,'A2.2 (2021)'!E169,"")</f>
        <v/>
      </c>
      <c r="H155" t="str">
        <f>IF('A2.2 (2021)'!N169=1,'A2.2 (2021)'!F169,"")</f>
        <v/>
      </c>
      <c r="I155" t="str">
        <f>IF('A2.2 (2021)'!N169=1,'A2.2 (2021)'!G169,"")</f>
        <v/>
      </c>
      <c r="J155" t="str">
        <f>IF('A2.2 (2021)'!N169=1,'A2.2 (2021)'!H169,"")</f>
        <v/>
      </c>
    </row>
    <row r="156" spans="1:10" x14ac:dyDescent="0.25">
      <c r="A156" t="str">
        <f>IF('A2.2 (2021)'!N170=1,'Angaben KH-Standort'!$D$25,"")</f>
        <v/>
      </c>
      <c r="B156" t="str">
        <f>IF('A2.2 (2021)'!N170=1,'Angaben KH-Standort'!$D$26,"")</f>
        <v/>
      </c>
      <c r="C156" t="str">
        <f>IF('A2.2 (2021)'!N170=1,'Angaben KH-Standort'!$D$12,"")</f>
        <v/>
      </c>
      <c r="D156" t="str">
        <f>IF('A2.2 (2021)'!N170=1,'A1'!$F$14,"")</f>
        <v/>
      </c>
      <c r="E156" t="str">
        <f>IF('A2.2 (2021)'!N170=1,'A2.2 (2021)'!C170,"")</f>
        <v/>
      </c>
      <c r="F156" t="str">
        <f>IF('A2.2 (2021)'!N170=1,'A2.2 (2021)'!D170,"")</f>
        <v/>
      </c>
      <c r="G156" t="str">
        <f>IF('A2.2 (2021)'!N170=1,'A2.2 (2021)'!E170,"")</f>
        <v/>
      </c>
      <c r="H156" t="str">
        <f>IF('A2.2 (2021)'!N170=1,'A2.2 (2021)'!F170,"")</f>
        <v/>
      </c>
      <c r="I156" t="str">
        <f>IF('A2.2 (2021)'!N170=1,'A2.2 (2021)'!G170,"")</f>
        <v/>
      </c>
      <c r="J156" t="str">
        <f>IF('A2.2 (2021)'!N170=1,'A2.2 (2021)'!H170,"")</f>
        <v/>
      </c>
    </row>
    <row r="157" spans="1:10" x14ac:dyDescent="0.25">
      <c r="A157" t="str">
        <f>IF('A2.2 (2021)'!N171=1,'Angaben KH-Standort'!$D$25,"")</f>
        <v/>
      </c>
      <c r="B157" t="str">
        <f>IF('A2.2 (2021)'!N171=1,'Angaben KH-Standort'!$D$26,"")</f>
        <v/>
      </c>
      <c r="C157" t="str">
        <f>IF('A2.2 (2021)'!N171=1,'Angaben KH-Standort'!$D$12,"")</f>
        <v/>
      </c>
      <c r="D157" t="str">
        <f>IF('A2.2 (2021)'!N171=1,'A1'!$F$14,"")</f>
        <v/>
      </c>
      <c r="E157" t="str">
        <f>IF('A2.2 (2021)'!N171=1,'A2.2 (2021)'!C171,"")</f>
        <v/>
      </c>
      <c r="F157" t="str">
        <f>IF('A2.2 (2021)'!N171=1,'A2.2 (2021)'!D171,"")</f>
        <v/>
      </c>
      <c r="G157" t="str">
        <f>IF('A2.2 (2021)'!N171=1,'A2.2 (2021)'!E171,"")</f>
        <v/>
      </c>
      <c r="H157" t="str">
        <f>IF('A2.2 (2021)'!N171=1,'A2.2 (2021)'!F171,"")</f>
        <v/>
      </c>
      <c r="I157" t="str">
        <f>IF('A2.2 (2021)'!N171=1,'A2.2 (2021)'!G171,"")</f>
        <v/>
      </c>
      <c r="J157" t="str">
        <f>IF('A2.2 (2021)'!N171=1,'A2.2 (2021)'!H171,"")</f>
        <v/>
      </c>
    </row>
    <row r="158" spans="1:10" x14ac:dyDescent="0.25">
      <c r="A158" t="str">
        <f>IF('A2.2 (2021)'!N172=1,'Angaben KH-Standort'!$D$25,"")</f>
        <v/>
      </c>
      <c r="B158" t="str">
        <f>IF('A2.2 (2021)'!N172=1,'Angaben KH-Standort'!$D$26,"")</f>
        <v/>
      </c>
      <c r="C158" t="str">
        <f>IF('A2.2 (2021)'!N172=1,'Angaben KH-Standort'!$D$12,"")</f>
        <v/>
      </c>
      <c r="D158" t="str">
        <f>IF('A2.2 (2021)'!N172=1,'A1'!$F$14,"")</f>
        <v/>
      </c>
      <c r="E158" t="str">
        <f>IF('A2.2 (2021)'!N172=1,'A2.2 (2021)'!C172,"")</f>
        <v/>
      </c>
      <c r="F158" t="str">
        <f>IF('A2.2 (2021)'!N172=1,'A2.2 (2021)'!D172,"")</f>
        <v/>
      </c>
      <c r="G158" t="str">
        <f>IF('A2.2 (2021)'!N172=1,'A2.2 (2021)'!E172,"")</f>
        <v/>
      </c>
      <c r="H158" t="str">
        <f>IF('A2.2 (2021)'!N172=1,'A2.2 (2021)'!F172,"")</f>
        <v/>
      </c>
      <c r="I158" t="str">
        <f>IF('A2.2 (2021)'!N172=1,'A2.2 (2021)'!G172,"")</f>
        <v/>
      </c>
      <c r="J158" t="str">
        <f>IF('A2.2 (2021)'!N172=1,'A2.2 (2021)'!H172,"")</f>
        <v/>
      </c>
    </row>
    <row r="159" spans="1:10" x14ac:dyDescent="0.25">
      <c r="A159" t="str">
        <f>IF('A2.2 (2021)'!N173=1,'Angaben KH-Standort'!$D$25,"")</f>
        <v/>
      </c>
      <c r="B159" t="str">
        <f>IF('A2.2 (2021)'!N173=1,'Angaben KH-Standort'!$D$26,"")</f>
        <v/>
      </c>
      <c r="C159" t="str">
        <f>IF('A2.2 (2021)'!N173=1,'Angaben KH-Standort'!$D$12,"")</f>
        <v/>
      </c>
      <c r="D159" t="str">
        <f>IF('A2.2 (2021)'!N173=1,'A1'!$F$14,"")</f>
        <v/>
      </c>
      <c r="E159" t="str">
        <f>IF('A2.2 (2021)'!N173=1,'A2.2 (2021)'!C173,"")</f>
        <v/>
      </c>
      <c r="F159" t="str">
        <f>IF('A2.2 (2021)'!N173=1,'A2.2 (2021)'!D173,"")</f>
        <v/>
      </c>
      <c r="G159" t="str">
        <f>IF('A2.2 (2021)'!N173=1,'A2.2 (2021)'!E173,"")</f>
        <v/>
      </c>
      <c r="H159" t="str">
        <f>IF('A2.2 (2021)'!N173=1,'A2.2 (2021)'!F173,"")</f>
        <v/>
      </c>
      <c r="I159" t="str">
        <f>IF('A2.2 (2021)'!N173=1,'A2.2 (2021)'!G173,"")</f>
        <v/>
      </c>
      <c r="J159" t="str">
        <f>IF('A2.2 (2021)'!N173=1,'A2.2 (2021)'!H173,"")</f>
        <v/>
      </c>
    </row>
    <row r="160" spans="1:10" x14ac:dyDescent="0.25">
      <c r="A160" t="str">
        <f>IF('A2.2 (2021)'!N174=1,'Angaben KH-Standort'!$D$25,"")</f>
        <v/>
      </c>
      <c r="B160" t="str">
        <f>IF('A2.2 (2021)'!N174=1,'Angaben KH-Standort'!$D$26,"")</f>
        <v/>
      </c>
      <c r="C160" t="str">
        <f>IF('A2.2 (2021)'!N174=1,'Angaben KH-Standort'!$D$12,"")</f>
        <v/>
      </c>
      <c r="D160" t="str">
        <f>IF('A2.2 (2021)'!N174=1,'A1'!$F$14,"")</f>
        <v/>
      </c>
      <c r="E160" t="str">
        <f>IF('A2.2 (2021)'!N174=1,'A2.2 (2021)'!C174,"")</f>
        <v/>
      </c>
      <c r="F160" t="str">
        <f>IF('A2.2 (2021)'!N174=1,'A2.2 (2021)'!D174,"")</f>
        <v/>
      </c>
      <c r="G160" t="str">
        <f>IF('A2.2 (2021)'!N174=1,'A2.2 (2021)'!E174,"")</f>
        <v/>
      </c>
      <c r="H160" t="str">
        <f>IF('A2.2 (2021)'!N174=1,'A2.2 (2021)'!F174,"")</f>
        <v/>
      </c>
      <c r="I160" t="str">
        <f>IF('A2.2 (2021)'!N174=1,'A2.2 (2021)'!G174,"")</f>
        <v/>
      </c>
      <c r="J160" t="str">
        <f>IF('A2.2 (2021)'!N174=1,'A2.2 (2021)'!H174,"")</f>
        <v/>
      </c>
    </row>
    <row r="161" spans="1:10" x14ac:dyDescent="0.25">
      <c r="A161" t="str">
        <f>IF('A2.2 (2021)'!N175=1,'Angaben KH-Standort'!$D$25,"")</f>
        <v/>
      </c>
      <c r="B161" t="str">
        <f>IF('A2.2 (2021)'!N175=1,'Angaben KH-Standort'!$D$26,"")</f>
        <v/>
      </c>
      <c r="C161" t="str">
        <f>IF('A2.2 (2021)'!N175=1,'Angaben KH-Standort'!$D$12,"")</f>
        <v/>
      </c>
      <c r="D161" t="str">
        <f>IF('A2.2 (2021)'!N175=1,'A1'!$F$14,"")</f>
        <v/>
      </c>
      <c r="E161" t="str">
        <f>IF('A2.2 (2021)'!N175=1,'A2.2 (2021)'!C175,"")</f>
        <v/>
      </c>
      <c r="F161" t="str">
        <f>IF('A2.2 (2021)'!N175=1,'A2.2 (2021)'!D175,"")</f>
        <v/>
      </c>
      <c r="G161" t="str">
        <f>IF('A2.2 (2021)'!N175=1,'A2.2 (2021)'!E175,"")</f>
        <v/>
      </c>
      <c r="H161" t="str">
        <f>IF('A2.2 (2021)'!N175=1,'A2.2 (2021)'!F175,"")</f>
        <v/>
      </c>
      <c r="I161" t="str">
        <f>IF('A2.2 (2021)'!N175=1,'A2.2 (2021)'!G175,"")</f>
        <v/>
      </c>
      <c r="J161" t="str">
        <f>IF('A2.2 (2021)'!N175=1,'A2.2 (2021)'!H175,"")</f>
        <v/>
      </c>
    </row>
    <row r="162" spans="1:10" x14ac:dyDescent="0.25">
      <c r="A162" t="str">
        <f>IF('A2.2 (2021)'!N176=1,'Angaben KH-Standort'!$D$25,"")</f>
        <v/>
      </c>
      <c r="B162" t="str">
        <f>IF('A2.2 (2021)'!N176=1,'Angaben KH-Standort'!$D$26,"")</f>
        <v/>
      </c>
      <c r="C162" t="str">
        <f>IF('A2.2 (2021)'!N176=1,'Angaben KH-Standort'!$D$12,"")</f>
        <v/>
      </c>
      <c r="D162" t="str">
        <f>IF('A2.2 (2021)'!N176=1,'A1'!$F$14,"")</f>
        <v/>
      </c>
      <c r="E162" t="str">
        <f>IF('A2.2 (2021)'!N176=1,'A2.2 (2021)'!C176,"")</f>
        <v/>
      </c>
      <c r="F162" t="str">
        <f>IF('A2.2 (2021)'!N176=1,'A2.2 (2021)'!D176,"")</f>
        <v/>
      </c>
      <c r="G162" t="str">
        <f>IF('A2.2 (2021)'!N176=1,'A2.2 (2021)'!E176,"")</f>
        <v/>
      </c>
      <c r="H162" t="str">
        <f>IF('A2.2 (2021)'!N176=1,'A2.2 (2021)'!F176,"")</f>
        <v/>
      </c>
      <c r="I162" t="str">
        <f>IF('A2.2 (2021)'!N176=1,'A2.2 (2021)'!G176,"")</f>
        <v/>
      </c>
      <c r="J162" t="str">
        <f>IF('A2.2 (2021)'!N176=1,'A2.2 (2021)'!H176,"")</f>
        <v/>
      </c>
    </row>
    <row r="163" spans="1:10" x14ac:dyDescent="0.25">
      <c r="A163" t="str">
        <f>IF('A2.2 (2021)'!N177=1,'Angaben KH-Standort'!$D$25,"")</f>
        <v/>
      </c>
      <c r="B163" t="str">
        <f>IF('A2.2 (2021)'!N177=1,'Angaben KH-Standort'!$D$26,"")</f>
        <v/>
      </c>
      <c r="C163" t="str">
        <f>IF('A2.2 (2021)'!N177=1,'Angaben KH-Standort'!$D$12,"")</f>
        <v/>
      </c>
      <c r="D163" t="str">
        <f>IF('A2.2 (2021)'!N177=1,'A1'!$F$14,"")</f>
        <v/>
      </c>
      <c r="E163" t="str">
        <f>IF('A2.2 (2021)'!N177=1,'A2.2 (2021)'!C177,"")</f>
        <v/>
      </c>
      <c r="F163" t="str">
        <f>IF('A2.2 (2021)'!N177=1,'A2.2 (2021)'!D177,"")</f>
        <v/>
      </c>
      <c r="G163" t="str">
        <f>IF('A2.2 (2021)'!N177=1,'A2.2 (2021)'!E177,"")</f>
        <v/>
      </c>
      <c r="H163" t="str">
        <f>IF('A2.2 (2021)'!N177=1,'A2.2 (2021)'!F177,"")</f>
        <v/>
      </c>
      <c r="I163" t="str">
        <f>IF('A2.2 (2021)'!N177=1,'A2.2 (2021)'!G177,"")</f>
        <v/>
      </c>
      <c r="J163" t="str">
        <f>IF('A2.2 (2021)'!N177=1,'A2.2 (2021)'!H177,"")</f>
        <v/>
      </c>
    </row>
    <row r="164" spans="1:10" x14ac:dyDescent="0.25">
      <c r="A164" t="str">
        <f>IF('A2.2 (2021)'!N178=1,'Angaben KH-Standort'!$D$25,"")</f>
        <v/>
      </c>
      <c r="B164" t="str">
        <f>IF('A2.2 (2021)'!N178=1,'Angaben KH-Standort'!$D$26,"")</f>
        <v/>
      </c>
      <c r="C164" t="str">
        <f>IF('A2.2 (2021)'!N178=1,'Angaben KH-Standort'!$D$12,"")</f>
        <v/>
      </c>
      <c r="D164" t="str">
        <f>IF('A2.2 (2021)'!N178=1,'A1'!$F$14,"")</f>
        <v/>
      </c>
      <c r="E164" t="str">
        <f>IF('A2.2 (2021)'!N178=1,'A2.2 (2021)'!C178,"")</f>
        <v/>
      </c>
      <c r="F164" t="str">
        <f>IF('A2.2 (2021)'!N178=1,'A2.2 (2021)'!D178,"")</f>
        <v/>
      </c>
      <c r="G164" t="str">
        <f>IF('A2.2 (2021)'!N178=1,'A2.2 (2021)'!E178,"")</f>
        <v/>
      </c>
      <c r="H164" t="str">
        <f>IF('A2.2 (2021)'!N178=1,'A2.2 (2021)'!F178,"")</f>
        <v/>
      </c>
      <c r="I164" t="str">
        <f>IF('A2.2 (2021)'!N178=1,'A2.2 (2021)'!G178,"")</f>
        <v/>
      </c>
      <c r="J164" t="str">
        <f>IF('A2.2 (2021)'!N178=1,'A2.2 (2021)'!H178,"")</f>
        <v/>
      </c>
    </row>
    <row r="165" spans="1:10" x14ac:dyDescent="0.25">
      <c r="A165" t="str">
        <f>IF('A2.2 (2021)'!N179=1,'Angaben KH-Standort'!$D$25,"")</f>
        <v/>
      </c>
      <c r="B165" t="str">
        <f>IF('A2.2 (2021)'!N179=1,'Angaben KH-Standort'!$D$26,"")</f>
        <v/>
      </c>
      <c r="C165" t="str">
        <f>IF('A2.2 (2021)'!N179=1,'Angaben KH-Standort'!$D$12,"")</f>
        <v/>
      </c>
      <c r="D165" t="str">
        <f>IF('A2.2 (2021)'!N179=1,'A1'!$F$14,"")</f>
        <v/>
      </c>
      <c r="E165" t="str">
        <f>IF('A2.2 (2021)'!N179=1,'A2.2 (2021)'!C179,"")</f>
        <v/>
      </c>
      <c r="F165" t="str">
        <f>IF('A2.2 (2021)'!N179=1,'A2.2 (2021)'!D179,"")</f>
        <v/>
      </c>
      <c r="G165" t="str">
        <f>IF('A2.2 (2021)'!N179=1,'A2.2 (2021)'!E179,"")</f>
        <v/>
      </c>
      <c r="H165" t="str">
        <f>IF('A2.2 (2021)'!N179=1,'A2.2 (2021)'!F179,"")</f>
        <v/>
      </c>
      <c r="I165" t="str">
        <f>IF('A2.2 (2021)'!N179=1,'A2.2 (2021)'!G179,"")</f>
        <v/>
      </c>
      <c r="J165" t="str">
        <f>IF('A2.2 (2021)'!N179=1,'A2.2 (2021)'!H179,"")</f>
        <v/>
      </c>
    </row>
    <row r="166" spans="1:10" x14ac:dyDescent="0.25">
      <c r="A166" t="str">
        <f>IF('A2.2 (2021)'!N180=1,'Angaben KH-Standort'!$D$25,"")</f>
        <v/>
      </c>
      <c r="B166" t="str">
        <f>IF('A2.2 (2021)'!N180=1,'Angaben KH-Standort'!$D$26,"")</f>
        <v/>
      </c>
      <c r="C166" t="str">
        <f>IF('A2.2 (2021)'!N180=1,'Angaben KH-Standort'!$D$12,"")</f>
        <v/>
      </c>
      <c r="D166" t="str">
        <f>IF('A2.2 (2021)'!N180=1,'A1'!$F$14,"")</f>
        <v/>
      </c>
      <c r="E166" t="str">
        <f>IF('A2.2 (2021)'!N180=1,'A2.2 (2021)'!C180,"")</f>
        <v/>
      </c>
      <c r="F166" t="str">
        <f>IF('A2.2 (2021)'!N180=1,'A2.2 (2021)'!D180,"")</f>
        <v/>
      </c>
      <c r="G166" t="str">
        <f>IF('A2.2 (2021)'!N180=1,'A2.2 (2021)'!E180,"")</f>
        <v/>
      </c>
      <c r="H166" t="str">
        <f>IF('A2.2 (2021)'!N180=1,'A2.2 (2021)'!F180,"")</f>
        <v/>
      </c>
      <c r="I166" t="str">
        <f>IF('A2.2 (2021)'!N180=1,'A2.2 (2021)'!G180,"")</f>
        <v/>
      </c>
      <c r="J166" t="str">
        <f>IF('A2.2 (2021)'!N180=1,'A2.2 (2021)'!H180,"")</f>
        <v/>
      </c>
    </row>
    <row r="167" spans="1:10" x14ac:dyDescent="0.25">
      <c r="A167" t="str">
        <f>IF('A2.2 (2021)'!N181=1,'Angaben KH-Standort'!$D$25,"")</f>
        <v/>
      </c>
      <c r="B167" t="str">
        <f>IF('A2.2 (2021)'!N181=1,'Angaben KH-Standort'!$D$26,"")</f>
        <v/>
      </c>
      <c r="C167" t="str">
        <f>IF('A2.2 (2021)'!N181=1,'Angaben KH-Standort'!$D$12,"")</f>
        <v/>
      </c>
      <c r="D167" t="str">
        <f>IF('A2.2 (2021)'!N181=1,'A1'!$F$14,"")</f>
        <v/>
      </c>
      <c r="E167" t="str">
        <f>IF('A2.2 (2021)'!N181=1,'A2.2 (2021)'!C181,"")</f>
        <v/>
      </c>
      <c r="F167" t="str">
        <f>IF('A2.2 (2021)'!N181=1,'A2.2 (2021)'!D181,"")</f>
        <v/>
      </c>
      <c r="G167" t="str">
        <f>IF('A2.2 (2021)'!N181=1,'A2.2 (2021)'!E181,"")</f>
        <v/>
      </c>
      <c r="H167" t="str">
        <f>IF('A2.2 (2021)'!N181=1,'A2.2 (2021)'!F181,"")</f>
        <v/>
      </c>
      <c r="I167" t="str">
        <f>IF('A2.2 (2021)'!N181=1,'A2.2 (2021)'!G181,"")</f>
        <v/>
      </c>
      <c r="J167" t="str">
        <f>IF('A2.2 (2021)'!N181=1,'A2.2 (2021)'!H181,"")</f>
        <v/>
      </c>
    </row>
    <row r="168" spans="1:10" x14ac:dyDescent="0.25">
      <c r="A168" t="str">
        <f>IF('A2.2 (2021)'!N182=1,'Angaben KH-Standort'!$D$25,"")</f>
        <v/>
      </c>
      <c r="B168" t="str">
        <f>IF('A2.2 (2021)'!N182=1,'Angaben KH-Standort'!$D$26,"")</f>
        <v/>
      </c>
      <c r="C168" t="str">
        <f>IF('A2.2 (2021)'!N182=1,'Angaben KH-Standort'!$D$12,"")</f>
        <v/>
      </c>
      <c r="D168" t="str">
        <f>IF('A2.2 (2021)'!N182=1,'A1'!$F$14,"")</f>
        <v/>
      </c>
      <c r="E168" t="str">
        <f>IF('A2.2 (2021)'!N182=1,'A2.2 (2021)'!C182,"")</f>
        <v/>
      </c>
      <c r="F168" t="str">
        <f>IF('A2.2 (2021)'!N182=1,'A2.2 (2021)'!D182,"")</f>
        <v/>
      </c>
      <c r="G168" t="str">
        <f>IF('A2.2 (2021)'!N182=1,'A2.2 (2021)'!E182,"")</f>
        <v/>
      </c>
      <c r="H168" t="str">
        <f>IF('A2.2 (2021)'!N182=1,'A2.2 (2021)'!F182,"")</f>
        <v/>
      </c>
      <c r="I168" t="str">
        <f>IF('A2.2 (2021)'!N182=1,'A2.2 (2021)'!G182,"")</f>
        <v/>
      </c>
      <c r="J168" t="str">
        <f>IF('A2.2 (2021)'!N182=1,'A2.2 (2021)'!H182,"")</f>
        <v/>
      </c>
    </row>
    <row r="169" spans="1:10" x14ac:dyDescent="0.25">
      <c r="A169" t="str">
        <f>IF('A2.2 (2021)'!N183=1,'Angaben KH-Standort'!$D$25,"")</f>
        <v/>
      </c>
      <c r="B169" t="str">
        <f>IF('A2.2 (2021)'!N183=1,'Angaben KH-Standort'!$D$26,"")</f>
        <v/>
      </c>
      <c r="C169" t="str">
        <f>IF('A2.2 (2021)'!N183=1,'Angaben KH-Standort'!$D$12,"")</f>
        <v/>
      </c>
      <c r="D169" t="str">
        <f>IF('A2.2 (2021)'!N183=1,'A1'!$F$14,"")</f>
        <v/>
      </c>
      <c r="E169" t="str">
        <f>IF('A2.2 (2021)'!N183=1,'A2.2 (2021)'!C183,"")</f>
        <v/>
      </c>
      <c r="F169" t="str">
        <f>IF('A2.2 (2021)'!N183=1,'A2.2 (2021)'!D183,"")</f>
        <v/>
      </c>
      <c r="G169" t="str">
        <f>IF('A2.2 (2021)'!N183=1,'A2.2 (2021)'!E183,"")</f>
        <v/>
      </c>
      <c r="H169" t="str">
        <f>IF('A2.2 (2021)'!N183=1,'A2.2 (2021)'!F183,"")</f>
        <v/>
      </c>
      <c r="I169" t="str">
        <f>IF('A2.2 (2021)'!N183=1,'A2.2 (2021)'!G183,"")</f>
        <v/>
      </c>
      <c r="J169" t="str">
        <f>IF('A2.2 (2021)'!N183=1,'A2.2 (2021)'!H183,"")</f>
        <v/>
      </c>
    </row>
    <row r="170" spans="1:10" x14ac:dyDescent="0.25">
      <c r="A170" t="str">
        <f>IF('A2.2 (2021)'!N184=1,'Angaben KH-Standort'!$D$25,"")</f>
        <v/>
      </c>
      <c r="B170" t="str">
        <f>IF('A2.2 (2021)'!N184=1,'Angaben KH-Standort'!$D$26,"")</f>
        <v/>
      </c>
      <c r="C170" t="str">
        <f>IF('A2.2 (2021)'!N184=1,'Angaben KH-Standort'!$D$12,"")</f>
        <v/>
      </c>
      <c r="D170" t="str">
        <f>IF('A2.2 (2021)'!N184=1,'A1'!$F$14,"")</f>
        <v/>
      </c>
      <c r="E170" t="str">
        <f>IF('A2.2 (2021)'!N184=1,'A2.2 (2021)'!C184,"")</f>
        <v/>
      </c>
      <c r="F170" t="str">
        <f>IF('A2.2 (2021)'!N184=1,'A2.2 (2021)'!D184,"")</f>
        <v/>
      </c>
      <c r="G170" t="str">
        <f>IF('A2.2 (2021)'!N184=1,'A2.2 (2021)'!E184,"")</f>
        <v/>
      </c>
      <c r="H170" t="str">
        <f>IF('A2.2 (2021)'!N184=1,'A2.2 (2021)'!F184,"")</f>
        <v/>
      </c>
      <c r="I170" t="str">
        <f>IF('A2.2 (2021)'!N184=1,'A2.2 (2021)'!G184,"")</f>
        <v/>
      </c>
      <c r="J170" t="str">
        <f>IF('A2.2 (2021)'!N184=1,'A2.2 (2021)'!H184,"")</f>
        <v/>
      </c>
    </row>
    <row r="171" spans="1:10" x14ac:dyDescent="0.25">
      <c r="A171" t="str">
        <f>IF('A2.2 (2021)'!N185=1,'Angaben KH-Standort'!$D$25,"")</f>
        <v/>
      </c>
      <c r="B171" t="str">
        <f>IF('A2.2 (2021)'!N185=1,'Angaben KH-Standort'!$D$26,"")</f>
        <v/>
      </c>
      <c r="C171" t="str">
        <f>IF('A2.2 (2021)'!N185=1,'Angaben KH-Standort'!$D$12,"")</f>
        <v/>
      </c>
      <c r="D171" t="str">
        <f>IF('A2.2 (2021)'!N185=1,'A1'!$F$14,"")</f>
        <v/>
      </c>
      <c r="E171" t="str">
        <f>IF('A2.2 (2021)'!N185=1,'A2.2 (2021)'!C185,"")</f>
        <v/>
      </c>
      <c r="F171" t="str">
        <f>IF('A2.2 (2021)'!N185=1,'A2.2 (2021)'!D185,"")</f>
        <v/>
      </c>
      <c r="G171" t="str">
        <f>IF('A2.2 (2021)'!N185=1,'A2.2 (2021)'!E185,"")</f>
        <v/>
      </c>
      <c r="H171" t="str">
        <f>IF('A2.2 (2021)'!N185=1,'A2.2 (2021)'!F185,"")</f>
        <v/>
      </c>
      <c r="I171" t="str">
        <f>IF('A2.2 (2021)'!N185=1,'A2.2 (2021)'!G185,"")</f>
        <v/>
      </c>
      <c r="J171" t="str">
        <f>IF('A2.2 (2021)'!N185=1,'A2.2 (2021)'!H185,"")</f>
        <v/>
      </c>
    </row>
    <row r="172" spans="1:10" x14ac:dyDescent="0.25">
      <c r="A172" t="str">
        <f>IF('A2.2 (2021)'!N186=1,'Angaben KH-Standort'!$D$25,"")</f>
        <v/>
      </c>
      <c r="B172" t="str">
        <f>IF('A2.2 (2021)'!N186=1,'Angaben KH-Standort'!$D$26,"")</f>
        <v/>
      </c>
      <c r="C172" t="str">
        <f>IF('A2.2 (2021)'!N186=1,'Angaben KH-Standort'!$D$12,"")</f>
        <v/>
      </c>
      <c r="D172" t="str">
        <f>IF('A2.2 (2021)'!N186=1,'A1'!$F$14,"")</f>
        <v/>
      </c>
      <c r="E172" t="str">
        <f>IF('A2.2 (2021)'!N186=1,'A2.2 (2021)'!C186,"")</f>
        <v/>
      </c>
      <c r="F172" t="str">
        <f>IF('A2.2 (2021)'!N186=1,'A2.2 (2021)'!D186,"")</f>
        <v/>
      </c>
      <c r="G172" t="str">
        <f>IF('A2.2 (2021)'!N186=1,'A2.2 (2021)'!E186,"")</f>
        <v/>
      </c>
      <c r="H172" t="str">
        <f>IF('A2.2 (2021)'!N186=1,'A2.2 (2021)'!F186,"")</f>
        <v/>
      </c>
      <c r="I172" t="str">
        <f>IF('A2.2 (2021)'!N186=1,'A2.2 (2021)'!G186,"")</f>
        <v/>
      </c>
      <c r="J172" t="str">
        <f>IF('A2.2 (2021)'!N186=1,'A2.2 (2021)'!H186,"")</f>
        <v/>
      </c>
    </row>
    <row r="173" spans="1:10" x14ac:dyDescent="0.25">
      <c r="A173" t="str">
        <f>IF('A2.2 (2021)'!N187=1,'Angaben KH-Standort'!$D$25,"")</f>
        <v/>
      </c>
      <c r="B173" t="str">
        <f>IF('A2.2 (2021)'!N187=1,'Angaben KH-Standort'!$D$26,"")</f>
        <v/>
      </c>
      <c r="C173" t="str">
        <f>IF('A2.2 (2021)'!N187=1,'Angaben KH-Standort'!$D$12,"")</f>
        <v/>
      </c>
      <c r="D173" t="str">
        <f>IF('A2.2 (2021)'!N187=1,'A1'!$F$14,"")</f>
        <v/>
      </c>
      <c r="E173" t="str">
        <f>IF('A2.2 (2021)'!N187=1,'A2.2 (2021)'!C187,"")</f>
        <v/>
      </c>
      <c r="F173" t="str">
        <f>IF('A2.2 (2021)'!N187=1,'A2.2 (2021)'!D187,"")</f>
        <v/>
      </c>
      <c r="G173" t="str">
        <f>IF('A2.2 (2021)'!N187=1,'A2.2 (2021)'!E187,"")</f>
        <v/>
      </c>
      <c r="H173" t="str">
        <f>IF('A2.2 (2021)'!N187=1,'A2.2 (2021)'!F187,"")</f>
        <v/>
      </c>
      <c r="I173" t="str">
        <f>IF('A2.2 (2021)'!N187=1,'A2.2 (2021)'!G187,"")</f>
        <v/>
      </c>
      <c r="J173" t="str">
        <f>IF('A2.2 (2021)'!N187=1,'A2.2 (2021)'!H187,"")</f>
        <v/>
      </c>
    </row>
    <row r="174" spans="1:10" x14ac:dyDescent="0.25">
      <c r="A174" t="str">
        <f>IF('A2.2 (2021)'!N188=1,'Angaben KH-Standort'!$D$25,"")</f>
        <v/>
      </c>
      <c r="B174" t="str">
        <f>IF('A2.2 (2021)'!N188=1,'Angaben KH-Standort'!$D$26,"")</f>
        <v/>
      </c>
      <c r="C174" t="str">
        <f>IF('A2.2 (2021)'!N188=1,'Angaben KH-Standort'!$D$12,"")</f>
        <v/>
      </c>
      <c r="D174" t="str">
        <f>IF('A2.2 (2021)'!N188=1,'A1'!$F$14,"")</f>
        <v/>
      </c>
      <c r="E174" t="str">
        <f>IF('A2.2 (2021)'!N188=1,'A2.2 (2021)'!C188,"")</f>
        <v/>
      </c>
      <c r="F174" t="str">
        <f>IF('A2.2 (2021)'!N188=1,'A2.2 (2021)'!D188,"")</f>
        <v/>
      </c>
      <c r="G174" t="str">
        <f>IF('A2.2 (2021)'!N188=1,'A2.2 (2021)'!E188,"")</f>
        <v/>
      </c>
      <c r="H174" t="str">
        <f>IF('A2.2 (2021)'!N188=1,'A2.2 (2021)'!F188,"")</f>
        <v/>
      </c>
      <c r="I174" t="str">
        <f>IF('A2.2 (2021)'!N188=1,'A2.2 (2021)'!G188,"")</f>
        <v/>
      </c>
      <c r="J174" t="str">
        <f>IF('A2.2 (2021)'!N188=1,'A2.2 (2021)'!H188,"")</f>
        <v/>
      </c>
    </row>
    <row r="175" spans="1:10" x14ac:dyDescent="0.25">
      <c r="A175" t="str">
        <f>IF('A2.2 (2021)'!N189=1,'Angaben KH-Standort'!$D$25,"")</f>
        <v/>
      </c>
      <c r="B175" t="str">
        <f>IF('A2.2 (2021)'!N189=1,'Angaben KH-Standort'!$D$26,"")</f>
        <v/>
      </c>
      <c r="C175" t="str">
        <f>IF('A2.2 (2021)'!N189=1,'Angaben KH-Standort'!$D$12,"")</f>
        <v/>
      </c>
      <c r="D175" t="str">
        <f>IF('A2.2 (2021)'!N189=1,'A1'!$F$14,"")</f>
        <v/>
      </c>
      <c r="E175" t="str">
        <f>IF('A2.2 (2021)'!N189=1,'A2.2 (2021)'!C189,"")</f>
        <v/>
      </c>
      <c r="F175" t="str">
        <f>IF('A2.2 (2021)'!N189=1,'A2.2 (2021)'!D189,"")</f>
        <v/>
      </c>
      <c r="G175" t="str">
        <f>IF('A2.2 (2021)'!N189=1,'A2.2 (2021)'!E189,"")</f>
        <v/>
      </c>
      <c r="H175" t="str">
        <f>IF('A2.2 (2021)'!N189=1,'A2.2 (2021)'!F189,"")</f>
        <v/>
      </c>
      <c r="I175" t="str">
        <f>IF('A2.2 (2021)'!N189=1,'A2.2 (2021)'!G189,"")</f>
        <v/>
      </c>
      <c r="J175" t="str">
        <f>IF('A2.2 (2021)'!N189=1,'A2.2 (2021)'!H189,"")</f>
        <v/>
      </c>
    </row>
    <row r="176" spans="1:10" x14ac:dyDescent="0.25">
      <c r="A176" t="str">
        <f>IF('A2.2 (2021)'!N190=1,'Angaben KH-Standort'!$D$25,"")</f>
        <v/>
      </c>
      <c r="B176" t="str">
        <f>IF('A2.2 (2021)'!N190=1,'Angaben KH-Standort'!$D$26,"")</f>
        <v/>
      </c>
      <c r="C176" t="str">
        <f>IF('A2.2 (2021)'!N190=1,'Angaben KH-Standort'!$D$12,"")</f>
        <v/>
      </c>
      <c r="D176" t="str">
        <f>IF('A2.2 (2021)'!N190=1,'A1'!$F$14,"")</f>
        <v/>
      </c>
      <c r="E176" t="str">
        <f>IF('A2.2 (2021)'!N190=1,'A2.2 (2021)'!C190,"")</f>
        <v/>
      </c>
      <c r="F176" t="str">
        <f>IF('A2.2 (2021)'!N190=1,'A2.2 (2021)'!D190,"")</f>
        <v/>
      </c>
      <c r="G176" t="str">
        <f>IF('A2.2 (2021)'!N190=1,'A2.2 (2021)'!E190,"")</f>
        <v/>
      </c>
      <c r="H176" t="str">
        <f>IF('A2.2 (2021)'!N190=1,'A2.2 (2021)'!F190,"")</f>
        <v/>
      </c>
      <c r="I176" t="str">
        <f>IF('A2.2 (2021)'!N190=1,'A2.2 (2021)'!G190,"")</f>
        <v/>
      </c>
      <c r="J176" t="str">
        <f>IF('A2.2 (2021)'!N190=1,'A2.2 (2021)'!H190,"")</f>
        <v/>
      </c>
    </row>
    <row r="177" spans="1:10" x14ac:dyDescent="0.25">
      <c r="A177" t="str">
        <f>IF('A2.2 (2021)'!N191=1,'Angaben KH-Standort'!$D$25,"")</f>
        <v/>
      </c>
      <c r="B177" t="str">
        <f>IF('A2.2 (2021)'!N191=1,'Angaben KH-Standort'!$D$26,"")</f>
        <v/>
      </c>
      <c r="C177" t="str">
        <f>IF('A2.2 (2021)'!N191=1,'Angaben KH-Standort'!$D$12,"")</f>
        <v/>
      </c>
      <c r="D177" t="str">
        <f>IF('A2.2 (2021)'!N191=1,'A1'!$F$14,"")</f>
        <v/>
      </c>
      <c r="E177" t="str">
        <f>IF('A2.2 (2021)'!N191=1,'A2.2 (2021)'!C191,"")</f>
        <v/>
      </c>
      <c r="F177" t="str">
        <f>IF('A2.2 (2021)'!N191=1,'A2.2 (2021)'!D191,"")</f>
        <v/>
      </c>
      <c r="G177" t="str">
        <f>IF('A2.2 (2021)'!N191=1,'A2.2 (2021)'!E191,"")</f>
        <v/>
      </c>
      <c r="H177" t="str">
        <f>IF('A2.2 (2021)'!N191=1,'A2.2 (2021)'!F191,"")</f>
        <v/>
      </c>
      <c r="I177" t="str">
        <f>IF('A2.2 (2021)'!N191=1,'A2.2 (2021)'!G191,"")</f>
        <v/>
      </c>
      <c r="J177" t="str">
        <f>IF('A2.2 (2021)'!N191=1,'A2.2 (2021)'!H191,"")</f>
        <v/>
      </c>
    </row>
    <row r="178" spans="1:10" x14ac:dyDescent="0.25">
      <c r="A178" t="str">
        <f>IF('A2.2 (2021)'!N192=1,'Angaben KH-Standort'!$D$25,"")</f>
        <v/>
      </c>
      <c r="B178" t="str">
        <f>IF('A2.2 (2021)'!N192=1,'Angaben KH-Standort'!$D$26,"")</f>
        <v/>
      </c>
      <c r="C178" t="str">
        <f>IF('A2.2 (2021)'!N192=1,'Angaben KH-Standort'!$D$12,"")</f>
        <v/>
      </c>
      <c r="D178" t="str">
        <f>IF('A2.2 (2021)'!N192=1,'A1'!$F$14,"")</f>
        <v/>
      </c>
      <c r="E178" t="str">
        <f>IF('A2.2 (2021)'!N192=1,'A2.2 (2021)'!C192,"")</f>
        <v/>
      </c>
      <c r="F178" t="str">
        <f>IF('A2.2 (2021)'!N192=1,'A2.2 (2021)'!D192,"")</f>
        <v/>
      </c>
      <c r="G178" t="str">
        <f>IF('A2.2 (2021)'!N192=1,'A2.2 (2021)'!E192,"")</f>
        <v/>
      </c>
      <c r="H178" t="str">
        <f>IF('A2.2 (2021)'!N192=1,'A2.2 (2021)'!F192,"")</f>
        <v/>
      </c>
      <c r="I178" t="str">
        <f>IF('A2.2 (2021)'!N192=1,'A2.2 (2021)'!G192,"")</f>
        <v/>
      </c>
      <c r="J178" t="str">
        <f>IF('A2.2 (2021)'!N192=1,'A2.2 (2021)'!H192,"")</f>
        <v/>
      </c>
    </row>
    <row r="179" spans="1:10" x14ac:dyDescent="0.25">
      <c r="A179" t="str">
        <f>IF('A2.2 (2021)'!N193=1,'Angaben KH-Standort'!$D$25,"")</f>
        <v/>
      </c>
      <c r="B179" t="str">
        <f>IF('A2.2 (2021)'!N193=1,'Angaben KH-Standort'!$D$26,"")</f>
        <v/>
      </c>
      <c r="C179" t="str">
        <f>IF('A2.2 (2021)'!N193=1,'Angaben KH-Standort'!$D$12,"")</f>
        <v/>
      </c>
      <c r="D179" t="str">
        <f>IF('A2.2 (2021)'!N193=1,'A1'!$F$14,"")</f>
        <v/>
      </c>
      <c r="E179" t="str">
        <f>IF('A2.2 (2021)'!N193=1,'A2.2 (2021)'!C193,"")</f>
        <v/>
      </c>
      <c r="F179" t="str">
        <f>IF('A2.2 (2021)'!N193=1,'A2.2 (2021)'!D193,"")</f>
        <v/>
      </c>
      <c r="G179" t="str">
        <f>IF('A2.2 (2021)'!N193=1,'A2.2 (2021)'!E193,"")</f>
        <v/>
      </c>
      <c r="H179" t="str">
        <f>IF('A2.2 (2021)'!N193=1,'A2.2 (2021)'!F193,"")</f>
        <v/>
      </c>
      <c r="I179" t="str">
        <f>IF('A2.2 (2021)'!N193=1,'A2.2 (2021)'!G193,"")</f>
        <v/>
      </c>
      <c r="J179" t="str">
        <f>IF('A2.2 (2021)'!N193=1,'A2.2 (2021)'!H193,"")</f>
        <v/>
      </c>
    </row>
    <row r="180" spans="1:10" x14ac:dyDescent="0.25">
      <c r="A180" t="str">
        <f>IF('A2.2 (2021)'!N194=1,'Angaben KH-Standort'!$D$25,"")</f>
        <v/>
      </c>
      <c r="B180" t="str">
        <f>IF('A2.2 (2021)'!N194=1,'Angaben KH-Standort'!$D$26,"")</f>
        <v/>
      </c>
      <c r="C180" t="str">
        <f>IF('A2.2 (2021)'!N194=1,'Angaben KH-Standort'!$D$12,"")</f>
        <v/>
      </c>
      <c r="D180" t="str">
        <f>IF('A2.2 (2021)'!N194=1,'A1'!$F$14,"")</f>
        <v/>
      </c>
      <c r="E180" t="str">
        <f>IF('A2.2 (2021)'!N194=1,'A2.2 (2021)'!C194,"")</f>
        <v/>
      </c>
      <c r="F180" t="str">
        <f>IF('A2.2 (2021)'!N194=1,'A2.2 (2021)'!D194,"")</f>
        <v/>
      </c>
      <c r="G180" t="str">
        <f>IF('A2.2 (2021)'!N194=1,'A2.2 (2021)'!E194,"")</f>
        <v/>
      </c>
      <c r="H180" t="str">
        <f>IF('A2.2 (2021)'!N194=1,'A2.2 (2021)'!F194,"")</f>
        <v/>
      </c>
      <c r="I180" t="str">
        <f>IF('A2.2 (2021)'!N194=1,'A2.2 (2021)'!G194,"")</f>
        <v/>
      </c>
      <c r="J180" t="str">
        <f>IF('A2.2 (2021)'!N194=1,'A2.2 (2021)'!H194,"")</f>
        <v/>
      </c>
    </row>
    <row r="181" spans="1:10" x14ac:dyDescent="0.25">
      <c r="A181" t="str">
        <f>IF('A2.2 (2021)'!N195=1,'Angaben KH-Standort'!$D$25,"")</f>
        <v/>
      </c>
      <c r="B181" t="str">
        <f>IF('A2.2 (2021)'!N195=1,'Angaben KH-Standort'!$D$26,"")</f>
        <v/>
      </c>
      <c r="C181" t="str">
        <f>IF('A2.2 (2021)'!N195=1,'Angaben KH-Standort'!$D$12,"")</f>
        <v/>
      </c>
      <c r="D181" t="str">
        <f>IF('A2.2 (2021)'!N195=1,'A1'!$F$14,"")</f>
        <v/>
      </c>
      <c r="E181" t="str">
        <f>IF('A2.2 (2021)'!N195=1,'A2.2 (2021)'!C195,"")</f>
        <v/>
      </c>
      <c r="F181" t="str">
        <f>IF('A2.2 (2021)'!N195=1,'A2.2 (2021)'!D195,"")</f>
        <v/>
      </c>
      <c r="G181" t="str">
        <f>IF('A2.2 (2021)'!N195=1,'A2.2 (2021)'!E195,"")</f>
        <v/>
      </c>
      <c r="H181" t="str">
        <f>IF('A2.2 (2021)'!N195=1,'A2.2 (2021)'!F195,"")</f>
        <v/>
      </c>
      <c r="I181" t="str">
        <f>IF('A2.2 (2021)'!N195=1,'A2.2 (2021)'!G195,"")</f>
        <v/>
      </c>
      <c r="J181" t="str">
        <f>IF('A2.2 (2021)'!N195=1,'A2.2 (2021)'!H195,"")</f>
        <v/>
      </c>
    </row>
    <row r="182" spans="1:10" x14ac:dyDescent="0.25">
      <c r="A182" t="str">
        <f>IF('A2.2 (2021)'!N196=1,'Angaben KH-Standort'!$D$25,"")</f>
        <v/>
      </c>
      <c r="B182" t="str">
        <f>IF('A2.2 (2021)'!N196=1,'Angaben KH-Standort'!$D$26,"")</f>
        <v/>
      </c>
      <c r="C182" t="str">
        <f>IF('A2.2 (2021)'!N196=1,'Angaben KH-Standort'!$D$12,"")</f>
        <v/>
      </c>
      <c r="D182" t="str">
        <f>IF('A2.2 (2021)'!N196=1,'A1'!$F$14,"")</f>
        <v/>
      </c>
      <c r="E182" t="str">
        <f>IF('A2.2 (2021)'!N196=1,'A2.2 (2021)'!C196,"")</f>
        <v/>
      </c>
      <c r="F182" t="str">
        <f>IF('A2.2 (2021)'!N196=1,'A2.2 (2021)'!D196,"")</f>
        <v/>
      </c>
      <c r="G182" t="str">
        <f>IF('A2.2 (2021)'!N196=1,'A2.2 (2021)'!E196,"")</f>
        <v/>
      </c>
      <c r="H182" t="str">
        <f>IF('A2.2 (2021)'!N196=1,'A2.2 (2021)'!F196,"")</f>
        <v/>
      </c>
      <c r="I182" t="str">
        <f>IF('A2.2 (2021)'!N196=1,'A2.2 (2021)'!G196,"")</f>
        <v/>
      </c>
      <c r="J182" t="str">
        <f>IF('A2.2 (2021)'!N196=1,'A2.2 (2021)'!H196,"")</f>
        <v/>
      </c>
    </row>
    <row r="183" spans="1:10" x14ac:dyDescent="0.25">
      <c r="A183" t="str">
        <f>IF('A2.2 (2021)'!N197=1,'Angaben KH-Standort'!$D$25,"")</f>
        <v/>
      </c>
      <c r="B183" t="str">
        <f>IF('A2.2 (2021)'!N197=1,'Angaben KH-Standort'!$D$26,"")</f>
        <v/>
      </c>
      <c r="C183" t="str">
        <f>IF('A2.2 (2021)'!N197=1,'Angaben KH-Standort'!$D$12,"")</f>
        <v/>
      </c>
      <c r="D183" t="str">
        <f>IF('A2.2 (2021)'!N197=1,'A1'!$F$14,"")</f>
        <v/>
      </c>
      <c r="E183" t="str">
        <f>IF('A2.2 (2021)'!N197=1,'A2.2 (2021)'!C197,"")</f>
        <v/>
      </c>
      <c r="F183" t="str">
        <f>IF('A2.2 (2021)'!N197=1,'A2.2 (2021)'!D197,"")</f>
        <v/>
      </c>
      <c r="G183" t="str">
        <f>IF('A2.2 (2021)'!N197=1,'A2.2 (2021)'!E197,"")</f>
        <v/>
      </c>
      <c r="H183" t="str">
        <f>IF('A2.2 (2021)'!N197=1,'A2.2 (2021)'!F197,"")</f>
        <v/>
      </c>
      <c r="I183" t="str">
        <f>IF('A2.2 (2021)'!N197=1,'A2.2 (2021)'!G197,"")</f>
        <v/>
      </c>
      <c r="J183" t="str">
        <f>IF('A2.2 (2021)'!N197=1,'A2.2 (2021)'!H197,"")</f>
        <v/>
      </c>
    </row>
    <row r="184" spans="1:10" x14ac:dyDescent="0.25">
      <c r="A184" t="str">
        <f>IF('A2.2 (2021)'!N198=1,'Angaben KH-Standort'!$D$25,"")</f>
        <v/>
      </c>
      <c r="B184" t="str">
        <f>IF('A2.2 (2021)'!N198=1,'Angaben KH-Standort'!$D$26,"")</f>
        <v/>
      </c>
      <c r="C184" t="str">
        <f>IF('A2.2 (2021)'!N198=1,'Angaben KH-Standort'!$D$12,"")</f>
        <v/>
      </c>
      <c r="D184" t="str">
        <f>IF('A2.2 (2021)'!N198=1,'A1'!$F$14,"")</f>
        <v/>
      </c>
      <c r="E184" t="str">
        <f>IF('A2.2 (2021)'!N198=1,'A2.2 (2021)'!C198,"")</f>
        <v/>
      </c>
      <c r="F184" t="str">
        <f>IF('A2.2 (2021)'!N198=1,'A2.2 (2021)'!D198,"")</f>
        <v/>
      </c>
      <c r="G184" t="str">
        <f>IF('A2.2 (2021)'!N198=1,'A2.2 (2021)'!E198,"")</f>
        <v/>
      </c>
      <c r="H184" t="str">
        <f>IF('A2.2 (2021)'!N198=1,'A2.2 (2021)'!F198,"")</f>
        <v/>
      </c>
      <c r="I184" t="str">
        <f>IF('A2.2 (2021)'!N198=1,'A2.2 (2021)'!G198,"")</f>
        <v/>
      </c>
      <c r="J184" t="str">
        <f>IF('A2.2 (2021)'!N198=1,'A2.2 (2021)'!H198,"")</f>
        <v/>
      </c>
    </row>
    <row r="185" spans="1:10" x14ac:dyDescent="0.25">
      <c r="A185" t="str">
        <f>IF('A2.2 (2021)'!N199=1,'Angaben KH-Standort'!$D$25,"")</f>
        <v/>
      </c>
      <c r="B185" t="str">
        <f>IF('A2.2 (2021)'!N199=1,'Angaben KH-Standort'!$D$26,"")</f>
        <v/>
      </c>
      <c r="C185" t="str">
        <f>IF('A2.2 (2021)'!N199=1,'Angaben KH-Standort'!$D$12,"")</f>
        <v/>
      </c>
      <c r="D185" t="str">
        <f>IF('A2.2 (2021)'!N199=1,'A1'!$F$14,"")</f>
        <v/>
      </c>
      <c r="E185" t="str">
        <f>IF('A2.2 (2021)'!N199=1,'A2.2 (2021)'!C199,"")</f>
        <v/>
      </c>
      <c r="F185" t="str">
        <f>IF('A2.2 (2021)'!N199=1,'A2.2 (2021)'!D199,"")</f>
        <v/>
      </c>
      <c r="G185" t="str">
        <f>IF('A2.2 (2021)'!N199=1,'A2.2 (2021)'!E199,"")</f>
        <v/>
      </c>
      <c r="H185" t="str">
        <f>IF('A2.2 (2021)'!N199=1,'A2.2 (2021)'!F199,"")</f>
        <v/>
      </c>
      <c r="I185" t="str">
        <f>IF('A2.2 (2021)'!N199=1,'A2.2 (2021)'!G199,"")</f>
        <v/>
      </c>
      <c r="J185" t="str">
        <f>IF('A2.2 (2021)'!N199=1,'A2.2 (2021)'!H199,"")</f>
        <v/>
      </c>
    </row>
    <row r="186" spans="1:10" x14ac:dyDescent="0.25">
      <c r="A186" t="str">
        <f>IF('A2.2 (2021)'!N200=1,'Angaben KH-Standort'!$D$25,"")</f>
        <v/>
      </c>
      <c r="B186" t="str">
        <f>IF('A2.2 (2021)'!N200=1,'Angaben KH-Standort'!$D$26,"")</f>
        <v/>
      </c>
      <c r="C186" t="str">
        <f>IF('A2.2 (2021)'!N200=1,'Angaben KH-Standort'!$D$12,"")</f>
        <v/>
      </c>
      <c r="D186" t="str">
        <f>IF('A2.2 (2021)'!N200=1,'A1'!$F$14,"")</f>
        <v/>
      </c>
      <c r="E186" t="str">
        <f>IF('A2.2 (2021)'!N200=1,'A2.2 (2021)'!C200,"")</f>
        <v/>
      </c>
      <c r="F186" t="str">
        <f>IF('A2.2 (2021)'!N200=1,'A2.2 (2021)'!D200,"")</f>
        <v/>
      </c>
      <c r="G186" t="str">
        <f>IF('A2.2 (2021)'!N200=1,'A2.2 (2021)'!E200,"")</f>
        <v/>
      </c>
      <c r="H186" t="str">
        <f>IF('A2.2 (2021)'!N200=1,'A2.2 (2021)'!F200,"")</f>
        <v/>
      </c>
      <c r="I186" t="str">
        <f>IF('A2.2 (2021)'!N200=1,'A2.2 (2021)'!G200,"")</f>
        <v/>
      </c>
      <c r="J186" t="str">
        <f>IF('A2.2 (2021)'!N200=1,'A2.2 (2021)'!H200,"")</f>
        <v/>
      </c>
    </row>
    <row r="187" spans="1:10" x14ac:dyDescent="0.25">
      <c r="A187" t="str">
        <f>IF('A2.2 (2021)'!N201=1,'Angaben KH-Standort'!$D$25,"")</f>
        <v/>
      </c>
      <c r="B187" t="str">
        <f>IF('A2.2 (2021)'!N201=1,'Angaben KH-Standort'!$D$26,"")</f>
        <v/>
      </c>
      <c r="C187" t="str">
        <f>IF('A2.2 (2021)'!N201=1,'Angaben KH-Standort'!$D$12,"")</f>
        <v/>
      </c>
      <c r="D187" t="str">
        <f>IF('A2.2 (2021)'!N201=1,'A1'!$F$14,"")</f>
        <v/>
      </c>
      <c r="E187" t="str">
        <f>IF('A2.2 (2021)'!N201=1,'A2.2 (2021)'!C201,"")</f>
        <v/>
      </c>
      <c r="F187" t="str">
        <f>IF('A2.2 (2021)'!N201=1,'A2.2 (2021)'!D201,"")</f>
        <v/>
      </c>
      <c r="G187" t="str">
        <f>IF('A2.2 (2021)'!N201=1,'A2.2 (2021)'!E201,"")</f>
        <v/>
      </c>
      <c r="H187" t="str">
        <f>IF('A2.2 (2021)'!N201=1,'A2.2 (2021)'!F201,"")</f>
        <v/>
      </c>
      <c r="I187" t="str">
        <f>IF('A2.2 (2021)'!N201=1,'A2.2 (2021)'!G201,"")</f>
        <v/>
      </c>
      <c r="J187" t="str">
        <f>IF('A2.2 (2021)'!N201=1,'A2.2 (2021)'!H201,"")</f>
        <v/>
      </c>
    </row>
    <row r="188" spans="1:10" x14ac:dyDescent="0.25">
      <c r="A188" t="str">
        <f>IF('A2.2 (2021)'!N202=1,'Angaben KH-Standort'!$D$25,"")</f>
        <v/>
      </c>
      <c r="B188" t="str">
        <f>IF('A2.2 (2021)'!N202=1,'Angaben KH-Standort'!$D$26,"")</f>
        <v/>
      </c>
      <c r="C188" t="str">
        <f>IF('A2.2 (2021)'!N202=1,'Angaben KH-Standort'!$D$12,"")</f>
        <v/>
      </c>
      <c r="D188" t="str">
        <f>IF('A2.2 (2021)'!N202=1,'A1'!$F$14,"")</f>
        <v/>
      </c>
      <c r="E188" t="str">
        <f>IF('A2.2 (2021)'!N202=1,'A2.2 (2021)'!C202,"")</f>
        <v/>
      </c>
      <c r="F188" t="str">
        <f>IF('A2.2 (2021)'!N202=1,'A2.2 (2021)'!D202,"")</f>
        <v/>
      </c>
      <c r="G188" t="str">
        <f>IF('A2.2 (2021)'!N202=1,'A2.2 (2021)'!E202,"")</f>
        <v/>
      </c>
      <c r="H188" t="str">
        <f>IF('A2.2 (2021)'!N202=1,'A2.2 (2021)'!F202,"")</f>
        <v/>
      </c>
      <c r="I188" t="str">
        <f>IF('A2.2 (2021)'!N202=1,'A2.2 (2021)'!G202,"")</f>
        <v/>
      </c>
      <c r="J188" t="str">
        <f>IF('A2.2 (2021)'!N202=1,'A2.2 (2021)'!H202,"")</f>
        <v/>
      </c>
    </row>
    <row r="189" spans="1:10" x14ac:dyDescent="0.25">
      <c r="A189" t="str">
        <f>IF('A2.2 (2021)'!N203=1,'Angaben KH-Standort'!$D$25,"")</f>
        <v/>
      </c>
      <c r="B189" t="str">
        <f>IF('A2.2 (2021)'!N203=1,'Angaben KH-Standort'!$D$26,"")</f>
        <v/>
      </c>
      <c r="C189" t="str">
        <f>IF('A2.2 (2021)'!N203=1,'Angaben KH-Standort'!$D$12,"")</f>
        <v/>
      </c>
      <c r="D189" t="str">
        <f>IF('A2.2 (2021)'!N203=1,'A1'!$F$14,"")</f>
        <v/>
      </c>
      <c r="E189" t="str">
        <f>IF('A2.2 (2021)'!N203=1,'A2.2 (2021)'!C203,"")</f>
        <v/>
      </c>
      <c r="F189" t="str">
        <f>IF('A2.2 (2021)'!N203=1,'A2.2 (2021)'!D203,"")</f>
        <v/>
      </c>
      <c r="G189" t="str">
        <f>IF('A2.2 (2021)'!N203=1,'A2.2 (2021)'!E203,"")</f>
        <v/>
      </c>
      <c r="H189" t="str">
        <f>IF('A2.2 (2021)'!N203=1,'A2.2 (2021)'!F203,"")</f>
        <v/>
      </c>
      <c r="I189" t="str">
        <f>IF('A2.2 (2021)'!N203=1,'A2.2 (2021)'!G203,"")</f>
        <v/>
      </c>
      <c r="J189" t="str">
        <f>IF('A2.2 (2021)'!N203=1,'A2.2 (2021)'!H203,"")</f>
        <v/>
      </c>
    </row>
    <row r="190" spans="1:10" x14ac:dyDescent="0.25">
      <c r="A190" t="str">
        <f>IF('A2.2 (2021)'!N204=1,'Angaben KH-Standort'!$D$25,"")</f>
        <v/>
      </c>
      <c r="B190" t="str">
        <f>IF('A2.2 (2021)'!N204=1,'Angaben KH-Standort'!$D$26,"")</f>
        <v/>
      </c>
      <c r="C190" t="str">
        <f>IF('A2.2 (2021)'!N204=1,'Angaben KH-Standort'!$D$12,"")</f>
        <v/>
      </c>
      <c r="D190" t="str">
        <f>IF('A2.2 (2021)'!N204=1,'A1'!$F$14,"")</f>
        <v/>
      </c>
      <c r="E190" t="str">
        <f>IF('A2.2 (2021)'!N204=1,'A2.2 (2021)'!C204,"")</f>
        <v/>
      </c>
      <c r="F190" t="str">
        <f>IF('A2.2 (2021)'!N204=1,'A2.2 (2021)'!D204,"")</f>
        <v/>
      </c>
      <c r="G190" t="str">
        <f>IF('A2.2 (2021)'!N204=1,'A2.2 (2021)'!E204,"")</f>
        <v/>
      </c>
      <c r="H190" t="str">
        <f>IF('A2.2 (2021)'!N204=1,'A2.2 (2021)'!F204,"")</f>
        <v/>
      </c>
      <c r="I190" t="str">
        <f>IF('A2.2 (2021)'!N204=1,'A2.2 (2021)'!G204,"")</f>
        <v/>
      </c>
      <c r="J190" t="str">
        <f>IF('A2.2 (2021)'!N204=1,'A2.2 (2021)'!H204,"")</f>
        <v/>
      </c>
    </row>
    <row r="191" spans="1:10" x14ac:dyDescent="0.25">
      <c r="A191" t="str">
        <f>IF('A2.2 (2021)'!N205=1,'Angaben KH-Standort'!$D$25,"")</f>
        <v/>
      </c>
      <c r="B191" t="str">
        <f>IF('A2.2 (2021)'!N205=1,'Angaben KH-Standort'!$D$26,"")</f>
        <v/>
      </c>
      <c r="C191" t="str">
        <f>IF('A2.2 (2021)'!N205=1,'Angaben KH-Standort'!$D$12,"")</f>
        <v/>
      </c>
      <c r="D191" t="str">
        <f>IF('A2.2 (2021)'!N205=1,'A1'!$F$14,"")</f>
        <v/>
      </c>
      <c r="E191" t="str">
        <f>IF('A2.2 (2021)'!N205=1,'A2.2 (2021)'!C205,"")</f>
        <v/>
      </c>
      <c r="F191" t="str">
        <f>IF('A2.2 (2021)'!N205=1,'A2.2 (2021)'!D205,"")</f>
        <v/>
      </c>
      <c r="G191" t="str">
        <f>IF('A2.2 (2021)'!N205=1,'A2.2 (2021)'!E205,"")</f>
        <v/>
      </c>
      <c r="H191" t="str">
        <f>IF('A2.2 (2021)'!N205=1,'A2.2 (2021)'!F205,"")</f>
        <v/>
      </c>
      <c r="I191" t="str">
        <f>IF('A2.2 (2021)'!N205=1,'A2.2 (2021)'!G205,"")</f>
        <v/>
      </c>
      <c r="J191" t="str">
        <f>IF('A2.2 (2021)'!N205=1,'A2.2 (2021)'!H205,"")</f>
        <v/>
      </c>
    </row>
    <row r="192" spans="1:10" x14ac:dyDescent="0.25">
      <c r="A192" t="str">
        <f>IF('A2.2 (2021)'!N206=1,'Angaben KH-Standort'!$D$25,"")</f>
        <v/>
      </c>
      <c r="B192" t="str">
        <f>IF('A2.2 (2021)'!N206=1,'Angaben KH-Standort'!$D$26,"")</f>
        <v/>
      </c>
      <c r="C192" t="str">
        <f>IF('A2.2 (2021)'!N206=1,'Angaben KH-Standort'!$D$12,"")</f>
        <v/>
      </c>
      <c r="D192" t="str">
        <f>IF('A2.2 (2021)'!N206=1,'A1'!$F$14,"")</f>
        <v/>
      </c>
      <c r="E192" t="str">
        <f>IF('A2.2 (2021)'!N206=1,'A2.2 (2021)'!C206,"")</f>
        <v/>
      </c>
      <c r="F192" t="str">
        <f>IF('A2.2 (2021)'!N206=1,'A2.2 (2021)'!D206,"")</f>
        <v/>
      </c>
      <c r="G192" t="str">
        <f>IF('A2.2 (2021)'!N206=1,'A2.2 (2021)'!E206,"")</f>
        <v/>
      </c>
      <c r="H192" t="str">
        <f>IF('A2.2 (2021)'!N206=1,'A2.2 (2021)'!F206,"")</f>
        <v/>
      </c>
      <c r="I192" t="str">
        <f>IF('A2.2 (2021)'!N206=1,'A2.2 (2021)'!G206,"")</f>
        <v/>
      </c>
      <c r="J192" t="str">
        <f>IF('A2.2 (2021)'!N206=1,'A2.2 (2021)'!H206,"")</f>
        <v/>
      </c>
    </row>
    <row r="193" spans="1:10" x14ac:dyDescent="0.25">
      <c r="A193" t="str">
        <f>IF('A2.2 (2021)'!N207=1,'Angaben KH-Standort'!$D$25,"")</f>
        <v/>
      </c>
      <c r="B193" t="str">
        <f>IF('A2.2 (2021)'!N207=1,'Angaben KH-Standort'!$D$26,"")</f>
        <v/>
      </c>
      <c r="C193" t="str">
        <f>IF('A2.2 (2021)'!N207=1,'Angaben KH-Standort'!$D$12,"")</f>
        <v/>
      </c>
      <c r="D193" t="str">
        <f>IF('A2.2 (2021)'!N207=1,'A1'!$F$14,"")</f>
        <v/>
      </c>
      <c r="E193" t="str">
        <f>IF('A2.2 (2021)'!N207=1,'A2.2 (2021)'!C207,"")</f>
        <v/>
      </c>
      <c r="F193" t="str">
        <f>IF('A2.2 (2021)'!N207=1,'A2.2 (2021)'!D207,"")</f>
        <v/>
      </c>
      <c r="G193" t="str">
        <f>IF('A2.2 (2021)'!N207=1,'A2.2 (2021)'!E207,"")</f>
        <v/>
      </c>
      <c r="H193" t="str">
        <f>IF('A2.2 (2021)'!N207=1,'A2.2 (2021)'!F207,"")</f>
        <v/>
      </c>
      <c r="I193" t="str">
        <f>IF('A2.2 (2021)'!N207=1,'A2.2 (2021)'!G207,"")</f>
        <v/>
      </c>
      <c r="J193" t="str">
        <f>IF('A2.2 (2021)'!N207=1,'A2.2 (2021)'!H207,"")</f>
        <v/>
      </c>
    </row>
    <row r="194" spans="1:10" x14ac:dyDescent="0.25">
      <c r="A194" t="str">
        <f>IF('A2.2 (2021)'!N208=1,'Angaben KH-Standort'!$D$25,"")</f>
        <v/>
      </c>
      <c r="B194" t="str">
        <f>IF('A2.2 (2021)'!N208=1,'Angaben KH-Standort'!$D$26,"")</f>
        <v/>
      </c>
      <c r="C194" t="str">
        <f>IF('A2.2 (2021)'!N208=1,'Angaben KH-Standort'!$D$12,"")</f>
        <v/>
      </c>
      <c r="D194" t="str">
        <f>IF('A2.2 (2021)'!N208=1,'A1'!$F$14,"")</f>
        <v/>
      </c>
      <c r="E194" t="str">
        <f>IF('A2.2 (2021)'!N208=1,'A2.2 (2021)'!C208,"")</f>
        <v/>
      </c>
      <c r="F194" t="str">
        <f>IF('A2.2 (2021)'!N208=1,'A2.2 (2021)'!D208,"")</f>
        <v/>
      </c>
      <c r="G194" t="str">
        <f>IF('A2.2 (2021)'!N208=1,'A2.2 (2021)'!E208,"")</f>
        <v/>
      </c>
      <c r="H194" t="str">
        <f>IF('A2.2 (2021)'!N208=1,'A2.2 (2021)'!F208,"")</f>
        <v/>
      </c>
      <c r="I194" t="str">
        <f>IF('A2.2 (2021)'!N208=1,'A2.2 (2021)'!G208,"")</f>
        <v/>
      </c>
      <c r="J194" t="str">
        <f>IF('A2.2 (2021)'!N208=1,'A2.2 (2021)'!H208,"")</f>
        <v/>
      </c>
    </row>
    <row r="195" spans="1:10" x14ac:dyDescent="0.25">
      <c r="A195" t="str">
        <f>IF('A2.2 (2021)'!N209=1,'Angaben KH-Standort'!$D$25,"")</f>
        <v/>
      </c>
      <c r="B195" t="str">
        <f>IF('A2.2 (2021)'!N209=1,'Angaben KH-Standort'!$D$26,"")</f>
        <v/>
      </c>
      <c r="C195" t="str">
        <f>IF('A2.2 (2021)'!N209=1,'Angaben KH-Standort'!$D$12,"")</f>
        <v/>
      </c>
      <c r="D195" t="str">
        <f>IF('A2.2 (2021)'!N209=1,'A1'!$F$14,"")</f>
        <v/>
      </c>
      <c r="E195" t="str">
        <f>IF('A2.2 (2021)'!N209=1,'A2.2 (2021)'!C209,"")</f>
        <v/>
      </c>
      <c r="F195" t="str">
        <f>IF('A2.2 (2021)'!N209=1,'A2.2 (2021)'!D209,"")</f>
        <v/>
      </c>
      <c r="G195" t="str">
        <f>IF('A2.2 (2021)'!N209=1,'A2.2 (2021)'!E209,"")</f>
        <v/>
      </c>
      <c r="H195" t="str">
        <f>IF('A2.2 (2021)'!N209=1,'A2.2 (2021)'!F209,"")</f>
        <v/>
      </c>
      <c r="I195" t="str">
        <f>IF('A2.2 (2021)'!N209=1,'A2.2 (2021)'!G209,"")</f>
        <v/>
      </c>
      <c r="J195" t="str">
        <f>IF('A2.2 (2021)'!N209=1,'A2.2 (2021)'!H209,"")</f>
        <v/>
      </c>
    </row>
    <row r="196" spans="1:10" x14ac:dyDescent="0.25">
      <c r="A196" t="str">
        <f>IF('A2.2 (2021)'!N210=1,'Angaben KH-Standort'!$D$25,"")</f>
        <v/>
      </c>
      <c r="B196" t="str">
        <f>IF('A2.2 (2021)'!N210=1,'Angaben KH-Standort'!$D$26,"")</f>
        <v/>
      </c>
      <c r="C196" t="str">
        <f>IF('A2.2 (2021)'!N210=1,'Angaben KH-Standort'!$D$12,"")</f>
        <v/>
      </c>
      <c r="D196" t="str">
        <f>IF('A2.2 (2021)'!N210=1,'A1'!$F$14,"")</f>
        <v/>
      </c>
      <c r="E196" t="str">
        <f>IF('A2.2 (2021)'!N210=1,'A2.2 (2021)'!C210,"")</f>
        <v/>
      </c>
      <c r="F196" t="str">
        <f>IF('A2.2 (2021)'!N210=1,'A2.2 (2021)'!D210,"")</f>
        <v/>
      </c>
      <c r="G196" t="str">
        <f>IF('A2.2 (2021)'!N210=1,'A2.2 (2021)'!E210,"")</f>
        <v/>
      </c>
      <c r="H196" t="str">
        <f>IF('A2.2 (2021)'!N210=1,'A2.2 (2021)'!F210,"")</f>
        <v/>
      </c>
      <c r="I196" t="str">
        <f>IF('A2.2 (2021)'!N210=1,'A2.2 (2021)'!G210,"")</f>
        <v/>
      </c>
      <c r="J196" t="str">
        <f>IF('A2.2 (2021)'!N210=1,'A2.2 (2021)'!H210,"")</f>
        <v/>
      </c>
    </row>
    <row r="197" spans="1:10" x14ac:dyDescent="0.25">
      <c r="A197" t="str">
        <f>IF('A2.2 (2021)'!N211=1,'Angaben KH-Standort'!$D$25,"")</f>
        <v/>
      </c>
      <c r="B197" t="str">
        <f>IF('A2.2 (2021)'!N211=1,'Angaben KH-Standort'!$D$26,"")</f>
        <v/>
      </c>
      <c r="C197" t="str">
        <f>IF('A2.2 (2021)'!N211=1,'Angaben KH-Standort'!$D$12,"")</f>
        <v/>
      </c>
      <c r="D197" t="str">
        <f>IF('A2.2 (2021)'!N211=1,'A1'!$F$14,"")</f>
        <v/>
      </c>
      <c r="E197" t="str">
        <f>IF('A2.2 (2021)'!N211=1,'A2.2 (2021)'!C211,"")</f>
        <v/>
      </c>
      <c r="F197" t="str">
        <f>IF('A2.2 (2021)'!N211=1,'A2.2 (2021)'!D211,"")</f>
        <v/>
      </c>
      <c r="G197" t="str">
        <f>IF('A2.2 (2021)'!N211=1,'A2.2 (2021)'!E211,"")</f>
        <v/>
      </c>
      <c r="H197" t="str">
        <f>IF('A2.2 (2021)'!N211=1,'A2.2 (2021)'!F211,"")</f>
        <v/>
      </c>
      <c r="I197" t="str">
        <f>IF('A2.2 (2021)'!N211=1,'A2.2 (2021)'!G211,"")</f>
        <v/>
      </c>
      <c r="J197" t="str">
        <f>IF('A2.2 (2021)'!N211=1,'A2.2 (2021)'!H211,"")</f>
        <v/>
      </c>
    </row>
    <row r="198" spans="1:10" x14ac:dyDescent="0.25">
      <c r="A198" t="str">
        <f>IF('A2.2 (2021)'!N212=1,'Angaben KH-Standort'!$D$25,"")</f>
        <v/>
      </c>
      <c r="B198" t="str">
        <f>IF('A2.2 (2021)'!N212=1,'Angaben KH-Standort'!$D$26,"")</f>
        <v/>
      </c>
      <c r="C198" t="str">
        <f>IF('A2.2 (2021)'!N212=1,'Angaben KH-Standort'!$D$12,"")</f>
        <v/>
      </c>
      <c r="D198" t="str">
        <f>IF('A2.2 (2021)'!N212=1,'A1'!$F$14,"")</f>
        <v/>
      </c>
      <c r="E198" t="str">
        <f>IF('A2.2 (2021)'!N212=1,'A2.2 (2021)'!C212,"")</f>
        <v/>
      </c>
      <c r="F198" t="str">
        <f>IF('A2.2 (2021)'!N212=1,'A2.2 (2021)'!D212,"")</f>
        <v/>
      </c>
      <c r="G198" t="str">
        <f>IF('A2.2 (2021)'!N212=1,'A2.2 (2021)'!E212,"")</f>
        <v/>
      </c>
      <c r="H198" t="str">
        <f>IF('A2.2 (2021)'!N212=1,'A2.2 (2021)'!F212,"")</f>
        <v/>
      </c>
      <c r="I198" t="str">
        <f>IF('A2.2 (2021)'!N212=1,'A2.2 (2021)'!G212,"")</f>
        <v/>
      </c>
      <c r="J198" t="str">
        <f>IF('A2.2 (2021)'!N212=1,'A2.2 (2021)'!H212,"")</f>
        <v/>
      </c>
    </row>
    <row r="199" spans="1:10" x14ac:dyDescent="0.25">
      <c r="A199" t="str">
        <f>IF('A2.2 (2021)'!N213=1,'Angaben KH-Standort'!$D$25,"")</f>
        <v/>
      </c>
      <c r="B199" t="str">
        <f>IF('A2.2 (2021)'!N213=1,'Angaben KH-Standort'!$D$26,"")</f>
        <v/>
      </c>
      <c r="C199" t="str">
        <f>IF('A2.2 (2021)'!N213=1,'Angaben KH-Standort'!$D$12,"")</f>
        <v/>
      </c>
      <c r="D199" t="str">
        <f>IF('A2.2 (2021)'!N213=1,'A1'!$F$14,"")</f>
        <v/>
      </c>
      <c r="E199" t="str">
        <f>IF('A2.2 (2021)'!N213=1,'A2.2 (2021)'!C213,"")</f>
        <v/>
      </c>
      <c r="F199" t="str">
        <f>IF('A2.2 (2021)'!N213=1,'A2.2 (2021)'!D213,"")</f>
        <v/>
      </c>
      <c r="G199" t="str">
        <f>IF('A2.2 (2021)'!N213=1,'A2.2 (2021)'!E213,"")</f>
        <v/>
      </c>
      <c r="H199" t="str">
        <f>IF('A2.2 (2021)'!N213=1,'A2.2 (2021)'!F213,"")</f>
        <v/>
      </c>
      <c r="I199" t="str">
        <f>IF('A2.2 (2021)'!N213=1,'A2.2 (2021)'!G213,"")</f>
        <v/>
      </c>
      <c r="J199" t="str">
        <f>IF('A2.2 (2021)'!N213=1,'A2.2 (2021)'!H213,"")</f>
        <v/>
      </c>
    </row>
    <row r="200" spans="1:10" x14ac:dyDescent="0.25">
      <c r="A200" t="str">
        <f>IF('A2.2 (2021)'!N214=1,'Angaben KH-Standort'!$D$25,"")</f>
        <v/>
      </c>
      <c r="B200" t="str">
        <f>IF('A2.2 (2021)'!N214=1,'Angaben KH-Standort'!$D$26,"")</f>
        <v/>
      </c>
      <c r="C200" t="str">
        <f>IF('A2.2 (2021)'!N214=1,'Angaben KH-Standort'!$D$12,"")</f>
        <v/>
      </c>
      <c r="D200" t="str">
        <f>IF('A2.2 (2021)'!N214=1,'A1'!$F$14,"")</f>
        <v/>
      </c>
      <c r="E200" t="str">
        <f>IF('A2.2 (2021)'!N214=1,'A2.2 (2021)'!C214,"")</f>
        <v/>
      </c>
      <c r="F200" t="str">
        <f>IF('A2.2 (2021)'!N214=1,'A2.2 (2021)'!D214,"")</f>
        <v/>
      </c>
      <c r="G200" t="str">
        <f>IF('A2.2 (2021)'!N214=1,'A2.2 (2021)'!E214,"")</f>
        <v/>
      </c>
      <c r="H200" t="str">
        <f>IF('A2.2 (2021)'!N214=1,'A2.2 (2021)'!F214,"")</f>
        <v/>
      </c>
      <c r="I200" t="str">
        <f>IF('A2.2 (2021)'!N214=1,'A2.2 (2021)'!G214,"")</f>
        <v/>
      </c>
      <c r="J200" t="str">
        <f>IF('A2.2 (2021)'!N214=1,'A2.2 (2021)'!H214,"")</f>
        <v/>
      </c>
    </row>
    <row r="201" spans="1:10" x14ac:dyDescent="0.25">
      <c r="A201" t="str">
        <f>IF('A2.2 (2021)'!N215=1,'Angaben KH-Standort'!$D$25,"")</f>
        <v/>
      </c>
      <c r="B201" t="str">
        <f>IF('A2.2 (2021)'!N215=1,'Angaben KH-Standort'!$D$26,"")</f>
        <v/>
      </c>
      <c r="C201" t="str">
        <f>IF('A2.2 (2021)'!N215=1,'Angaben KH-Standort'!$D$12,"")</f>
        <v/>
      </c>
      <c r="D201" t="str">
        <f>IF('A2.2 (2021)'!N215=1,'A1'!$F$14,"")</f>
        <v/>
      </c>
      <c r="E201" t="str">
        <f>IF('A2.2 (2021)'!N215=1,'A2.2 (2021)'!C215,"")</f>
        <v/>
      </c>
      <c r="F201" t="str">
        <f>IF('A2.2 (2021)'!N215=1,'A2.2 (2021)'!D215,"")</f>
        <v/>
      </c>
      <c r="G201" t="str">
        <f>IF('A2.2 (2021)'!N215=1,'A2.2 (2021)'!E215,"")</f>
        <v/>
      </c>
      <c r="H201" t="str">
        <f>IF('A2.2 (2021)'!N215=1,'A2.2 (2021)'!F215,"")</f>
        <v/>
      </c>
      <c r="I201" t="str">
        <f>IF('A2.2 (2021)'!N215=1,'A2.2 (2021)'!G215,"")</f>
        <v/>
      </c>
      <c r="J201" t="str">
        <f>IF('A2.2 (2021)'!N215=1,'A2.2 (2021)'!H215,"")</f>
        <v/>
      </c>
    </row>
  </sheetData>
  <pageMargins left="0.7" right="0.7" top="0.78740157499999996" bottom="0.78740157499999996"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8"/>
  <dimension ref="A1:G7"/>
  <sheetViews>
    <sheetView zoomScale="85" zoomScaleNormal="85" workbookViewId="0">
      <selection activeCell="T34" sqref="T34"/>
    </sheetView>
  </sheetViews>
  <sheetFormatPr baseColWidth="10" defaultRowHeight="15" x14ac:dyDescent="0.25"/>
  <cols>
    <col min="1" max="1" width="32" bestFit="1" customWidth="1"/>
    <col min="5" max="5" width="27.140625" bestFit="1" customWidth="1"/>
  </cols>
  <sheetData>
    <row r="1" spans="1:7" x14ac:dyDescent="0.25">
      <c r="A1" t="s">
        <v>140</v>
      </c>
      <c r="B1" t="s">
        <v>141</v>
      </c>
      <c r="C1" t="s">
        <v>142</v>
      </c>
      <c r="D1" t="s">
        <v>143</v>
      </c>
      <c r="E1" t="s">
        <v>144</v>
      </c>
      <c r="F1" t="s">
        <v>142</v>
      </c>
      <c r="G1" t="s">
        <v>339</v>
      </c>
    </row>
    <row r="2" spans="1:7" x14ac:dyDescent="0.25">
      <c r="A2" t="str">
        <f>IF(SUM('A3.1'!N21:P21)=3,'Angaben KH-Standort'!$D$25,"")</f>
        <v/>
      </c>
      <c r="B2" t="str">
        <f>IF(SUM('A3.1'!N21:P21)=3,'Angaben KH-Standort'!$D$26,"")</f>
        <v/>
      </c>
      <c r="C2" t="str">
        <f>IF(SUM('A3.1'!N21:P21)=3,'Angaben KH-Standort'!$D$12,"")</f>
        <v/>
      </c>
      <c r="D2" t="str">
        <f>IF(SUM('A3.1'!N21:P21)=3,'A1'!$F$14,"")</f>
        <v/>
      </c>
      <c r="E2" t="str">
        <f>IF(SUM('A3.1'!$N21:$P21)=3,'A3.1'!C21,"")</f>
        <v/>
      </c>
      <c r="F2" t="str">
        <f>IF(SUM('A3.1'!$N21:$P21)=3,'A3.1'!D21,"")</f>
        <v/>
      </c>
      <c r="G2" t="str">
        <f>IF(SUM('A3.1'!$N21:$P21)=3,'A3.1'!E21,"")</f>
        <v/>
      </c>
    </row>
    <row r="3" spans="1:7" x14ac:dyDescent="0.25">
      <c r="A3" t="str">
        <f>IF(SUM('A3.1'!N22:P22)=3,'Angaben KH-Standort'!$D$25,"")</f>
        <v/>
      </c>
      <c r="B3" t="str">
        <f>IF(SUM('A3.1'!N22:P22)=3,'Angaben KH-Standort'!$D$26,"")</f>
        <v/>
      </c>
      <c r="C3" t="str">
        <f>IF(SUM('A3.1'!N22:P22)=3,'Angaben KH-Standort'!$D$12,"")</f>
        <v/>
      </c>
      <c r="D3" t="str">
        <f>IF(SUM('A3.1'!N22:P22)=3,'A1'!$F$14,"")</f>
        <v/>
      </c>
      <c r="E3" t="str">
        <f>IF(SUM('A3.1'!$N22:$P22)=3,'A3.1'!C22,"")</f>
        <v/>
      </c>
      <c r="F3" t="str">
        <f>IF(SUM('A3.1'!$N22:$P22)=3,'A3.1'!D22,"")</f>
        <v/>
      </c>
      <c r="G3" t="str">
        <f>IF(SUM('A3.1'!$N22:$P22)=3,'A3.1'!E22,"")</f>
        <v/>
      </c>
    </row>
    <row r="4" spans="1:7" x14ac:dyDescent="0.25">
      <c r="A4" t="str">
        <f>IF(SUM('A3.1'!N23:P23)=3,'Angaben KH-Standort'!$D$25,"")</f>
        <v/>
      </c>
      <c r="B4" t="str">
        <f>IF(SUM('A3.1'!N23:P23)=3,'Angaben KH-Standort'!$D$26,"")</f>
        <v/>
      </c>
      <c r="C4" t="str">
        <f>IF(SUM('A3.1'!N23:P23)=3,'Angaben KH-Standort'!$D$12,"")</f>
        <v/>
      </c>
      <c r="D4" t="str">
        <f>IF(SUM('A3.1'!N23:P23)=3,'A1'!$F$14,"")</f>
        <v/>
      </c>
      <c r="E4" t="str">
        <f>IF(SUM('A3.1'!$N23:$P23)=3,'A3.1'!C23,"")</f>
        <v/>
      </c>
      <c r="F4" t="str">
        <f>IF(SUM('A3.1'!$N23:$P23)=3,'A3.1'!D23,"")</f>
        <v/>
      </c>
      <c r="G4" t="str">
        <f>IF(SUM('A3.1'!$N23:$P23)=3,'A3.1'!E23,"")</f>
        <v/>
      </c>
    </row>
    <row r="5" spans="1:7" x14ac:dyDescent="0.25">
      <c r="A5" t="str">
        <f>IF(SUM('A3.1'!N24:P24)=3,'Angaben KH-Standort'!$D$25,"")</f>
        <v/>
      </c>
      <c r="B5" t="str">
        <f>IF(SUM('A3.1'!N24:P24)=3,'Angaben KH-Standort'!$D$26,"")</f>
        <v/>
      </c>
      <c r="C5" t="str">
        <f>IF(SUM('A3.1'!N24:P24)=3,'Angaben KH-Standort'!$D$12,"")</f>
        <v/>
      </c>
      <c r="D5" t="str">
        <f>IF(SUM('A3.1'!N24:P24)=3,'A1'!$F$14,"")</f>
        <v/>
      </c>
      <c r="E5" t="str">
        <f>IF(SUM('A3.1'!$N24:$P24)=3,'A3.1'!C24,"")</f>
        <v/>
      </c>
      <c r="F5" t="str">
        <f>IF(SUM('A3.1'!$N24:$P24)=3,'A3.1'!D24,"")</f>
        <v/>
      </c>
      <c r="G5" t="str">
        <f>IF(SUM('A3.1'!$N24:$P24)=3,'A3.1'!E24,"")</f>
        <v/>
      </c>
    </row>
    <row r="6" spans="1:7" x14ac:dyDescent="0.25">
      <c r="A6" t="str">
        <f>IF(SUM('A3.1'!N25:P25)=3,'Angaben KH-Standort'!$D$25,"")</f>
        <v/>
      </c>
      <c r="B6" t="str">
        <f>IF(SUM('A3.1'!N25:P25)=3,'Angaben KH-Standort'!$D$26,"")</f>
        <v/>
      </c>
      <c r="C6" t="str">
        <f>IF(SUM('A3.1'!N25:P25)=3,'Angaben KH-Standort'!$D$12,"")</f>
        <v/>
      </c>
      <c r="D6" t="str">
        <f>IF(SUM('A3.1'!N25:P25)=3,'A1'!$F$14,"")</f>
        <v/>
      </c>
      <c r="E6" t="str">
        <f>IF(SUM('A3.1'!$N25:$P25)=3,'A3.1'!C25,"")</f>
        <v/>
      </c>
      <c r="F6" t="str">
        <f>IF(SUM('A3.1'!$N25:$P25)=3,'A3.1'!D25,"")</f>
        <v/>
      </c>
      <c r="G6" t="str">
        <f>IF(SUM('A3.1'!$N25:$P25)=3,'A3.1'!E25,"")</f>
        <v/>
      </c>
    </row>
    <row r="7" spans="1:7" x14ac:dyDescent="0.25">
      <c r="A7" t="str">
        <f>IF(SUM('A3.1'!N26:P26)=3,'Angaben KH-Standort'!$D$25,"")</f>
        <v/>
      </c>
      <c r="B7" t="str">
        <f>IF(SUM('A3.1'!N26:P26)=3,'Angaben KH-Standort'!$D$26,"")</f>
        <v/>
      </c>
      <c r="C7" t="str">
        <f>IF(SUM('A3.1'!N26:P26)=3,'Angaben KH-Standort'!$D$12,"")</f>
        <v/>
      </c>
      <c r="D7" t="str">
        <f>IF(SUM('A3.1'!N26:P26)=3,'A1'!$F$14,"")</f>
        <v/>
      </c>
      <c r="E7" t="str">
        <f>IF(SUM('A3.1'!$N26:$P26)=3,'A3.1'!C26,"")</f>
        <v/>
      </c>
      <c r="F7" t="str">
        <f>IF(SUM('A3.1'!$N26:$P26)=3,'A3.1'!D26,"")</f>
        <v/>
      </c>
      <c r="G7" t="str">
        <f>IF(SUM('A3.1'!$N26:$P26)=3,'A3.1'!E26,"")</f>
        <v/>
      </c>
    </row>
  </sheetData>
  <pageMargins left="0.7" right="0.7" top="0.78740157499999996" bottom="0.78740157499999996"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9"/>
  <dimension ref="A1:I1009"/>
  <sheetViews>
    <sheetView zoomScale="85" zoomScaleNormal="85" workbookViewId="0">
      <selection activeCell="I2" sqref="I2"/>
    </sheetView>
  </sheetViews>
  <sheetFormatPr baseColWidth="10" defaultRowHeight="15" x14ac:dyDescent="0.25"/>
  <cols>
    <col min="1" max="1" width="32" bestFit="1" customWidth="1"/>
    <col min="5" max="5" width="27.140625" bestFit="1" customWidth="1"/>
    <col min="8" max="8" width="3.5703125" bestFit="1" customWidth="1"/>
  </cols>
  <sheetData>
    <row r="1" spans="1:9" x14ac:dyDescent="0.25">
      <c r="A1" t="s">
        <v>140</v>
      </c>
      <c r="B1" t="s">
        <v>141</v>
      </c>
      <c r="C1" t="s">
        <v>142</v>
      </c>
      <c r="D1" t="s">
        <v>143</v>
      </c>
      <c r="E1" t="s">
        <v>144</v>
      </c>
      <c r="F1" t="s">
        <v>142</v>
      </c>
      <c r="G1" t="s">
        <v>207</v>
      </c>
      <c r="H1" t="s">
        <v>147</v>
      </c>
      <c r="I1" t="s">
        <v>170</v>
      </c>
    </row>
    <row r="2" spans="1:9" x14ac:dyDescent="0.25">
      <c r="A2" t="str">
        <f>IF(SUM('A3.2'!P23:T23)=5,'Angaben KH-Standort'!$D$25,"")</f>
        <v/>
      </c>
      <c r="B2" t="str">
        <f>IF(SUM('A3.2'!P23:T23)=5,'Angaben KH-Standort'!$D$26,"")</f>
        <v/>
      </c>
      <c r="C2" t="str">
        <f>IF(SUM('A3.2'!P23:T23)=5,'Angaben KH-Standort'!$D$12,"")</f>
        <v/>
      </c>
      <c r="D2" t="str">
        <f>IF(SUM('A3.2'!P23:T23)=5,'A1'!$F14,"")</f>
        <v/>
      </c>
      <c r="E2" t="str">
        <f>IF(SUM('A3.2'!P23:T23)=5,'A3.2'!C23,"")</f>
        <v/>
      </c>
      <c r="F2" t="str">
        <f>IF(SUM('A3.2'!P23:T23)=5,'A3.2'!D23,"")</f>
        <v/>
      </c>
      <c r="G2" s="175" t="str">
        <f>IF(SUM('A3.2'!P23:T23)=5,'A3.2'!E23,"")</f>
        <v/>
      </c>
      <c r="H2" t="str">
        <f>IF(SUM('A3.2'!P23:T23)=5,'A3.2'!F23,"")</f>
        <v/>
      </c>
      <c r="I2" s="308" t="str">
        <f>IF(SUM('A3.2'!P23:T23)=5,'A3.2'!G23,"")</f>
        <v/>
      </c>
    </row>
    <row r="3" spans="1:9" x14ac:dyDescent="0.25">
      <c r="A3" t="str">
        <f>IF(SUM('A3.2'!P24:T24)=5,'Angaben KH-Standort'!$D$25,"")</f>
        <v/>
      </c>
      <c r="B3" t="str">
        <f>IF(SUM('A3.2'!P24:T24)=5,'Angaben KH-Standort'!$D$26,"")</f>
        <v/>
      </c>
      <c r="C3" t="str">
        <f>IF(SUM('A3.2'!P24:T24)=5,'Angaben KH-Standort'!$D$12,"")</f>
        <v/>
      </c>
      <c r="D3" t="str">
        <f>IF(SUM('A3.2'!P24:T24)=5,'A1'!$F15,"")</f>
        <v/>
      </c>
      <c r="E3" t="str">
        <f>IF(SUM('A3.2'!P24:T24)=5,'A3.2'!C24,"")</f>
        <v/>
      </c>
      <c r="F3" t="str">
        <f>IF(SUM('A3.2'!P24:T24)=5,'A3.2'!D24,"")</f>
        <v/>
      </c>
      <c r="G3" s="175" t="str">
        <f>IF(SUM('A3.2'!P24:T24)=5,'A3.2'!E24,"")</f>
        <v/>
      </c>
      <c r="H3" t="str">
        <f>IF(SUM('A3.2'!P24:T24)=5,'A3.2'!F24,"")</f>
        <v/>
      </c>
      <c r="I3" s="308" t="str">
        <f>IF(SUM('A3.2'!P24:T24)=5,'A3.2'!G24,"")</f>
        <v/>
      </c>
    </row>
    <row r="4" spans="1:9" x14ac:dyDescent="0.25">
      <c r="A4" t="str">
        <f>IF(SUM('A3.2'!P25:T25)=5,'Angaben KH-Standort'!$D$25,"")</f>
        <v/>
      </c>
      <c r="B4" t="str">
        <f>IF(SUM('A3.2'!P25:T25)=5,'Angaben KH-Standort'!$D$26,"")</f>
        <v/>
      </c>
      <c r="C4" t="str">
        <f>IF(SUM('A3.2'!P25:T25)=5,'Angaben KH-Standort'!$D$12,"")</f>
        <v/>
      </c>
      <c r="D4" t="str">
        <f>IF(SUM('A3.2'!P25:T25)=5,'A1'!$F16,"")</f>
        <v/>
      </c>
      <c r="E4" t="str">
        <f>IF(SUM('A3.2'!P25:T25)=5,'A3.2'!C25,"")</f>
        <v/>
      </c>
      <c r="F4" t="str">
        <f>IF(SUM('A3.2'!P25:T25)=5,'A3.2'!D25,"")</f>
        <v/>
      </c>
      <c r="G4" s="175" t="str">
        <f>IF(SUM('A3.2'!P25:T25)=5,'A3.2'!E25,"")</f>
        <v/>
      </c>
      <c r="H4" t="str">
        <f>IF(SUM('A3.2'!P25:T25)=5,'A3.2'!F25,"")</f>
        <v/>
      </c>
      <c r="I4" s="308" t="str">
        <f>IF(SUM('A3.2'!P25:T25)=5,'A3.2'!G25,"")</f>
        <v/>
      </c>
    </row>
    <row r="5" spans="1:9" x14ac:dyDescent="0.25">
      <c r="A5" t="str">
        <f>IF(SUM('A3.2'!P26:T26)=5,'Angaben KH-Standort'!$D$25,"")</f>
        <v/>
      </c>
      <c r="B5" t="str">
        <f>IF(SUM('A3.2'!P26:T26)=5,'Angaben KH-Standort'!$D$26,"")</f>
        <v/>
      </c>
      <c r="C5" t="str">
        <f>IF(SUM('A3.2'!P26:T26)=5,'Angaben KH-Standort'!$D$12,"")</f>
        <v/>
      </c>
      <c r="D5" t="str">
        <f>IF(SUM('A3.2'!P26:T26)=5,'A1'!$F17,"")</f>
        <v/>
      </c>
      <c r="E5" t="str">
        <f>IF(SUM('A3.2'!P26:T26)=5,'A3.2'!C26,"")</f>
        <v/>
      </c>
      <c r="F5" t="str">
        <f>IF(SUM('A3.2'!P26:T26)=5,'A3.2'!D26,"")</f>
        <v/>
      </c>
      <c r="G5" s="175" t="str">
        <f>IF(SUM('A3.2'!P26:T26)=5,'A3.2'!E26,"")</f>
        <v/>
      </c>
      <c r="H5" t="str">
        <f>IF(SUM('A3.2'!P26:T26)=5,'A3.2'!F26,"")</f>
        <v/>
      </c>
      <c r="I5" s="308" t="str">
        <f>IF(SUM('A3.2'!P26:T26)=5,'A3.2'!G26,"")</f>
        <v/>
      </c>
    </row>
    <row r="6" spans="1:9" x14ac:dyDescent="0.25">
      <c r="A6" t="str">
        <f>IF(SUM('A3.2'!P27:T27)=5,'Angaben KH-Standort'!$D$25,"")</f>
        <v/>
      </c>
      <c r="B6" t="str">
        <f>IF(SUM('A3.2'!P27:T27)=5,'Angaben KH-Standort'!$D$26,"")</f>
        <v/>
      </c>
      <c r="C6" t="str">
        <f>IF(SUM('A3.2'!P27:T27)=5,'Angaben KH-Standort'!$D$12,"")</f>
        <v/>
      </c>
      <c r="D6" t="str">
        <f>IF(SUM('A3.2'!P27:T27)=5,'A1'!$F18,"")</f>
        <v/>
      </c>
      <c r="E6" t="str">
        <f>IF(SUM('A3.2'!P27:T27)=5,'A3.2'!C27,"")</f>
        <v/>
      </c>
      <c r="F6" t="str">
        <f>IF(SUM('A3.2'!P27:T27)=5,'A3.2'!D27,"")</f>
        <v/>
      </c>
      <c r="G6" s="175" t="str">
        <f>IF(SUM('A3.2'!P27:T27)=5,'A3.2'!E27,"")</f>
        <v/>
      </c>
      <c r="H6" t="str">
        <f>IF(SUM('A3.2'!P27:T27)=5,'A3.2'!F27,"")</f>
        <v/>
      </c>
      <c r="I6" s="308" t="str">
        <f>IF(SUM('A3.2'!P27:T27)=5,'A3.2'!G27,"")</f>
        <v/>
      </c>
    </row>
    <row r="7" spans="1:9" x14ac:dyDescent="0.25">
      <c r="A7" t="str">
        <f>IF(SUM('A3.2'!P28:T28)=5,'Angaben KH-Standort'!$D$25,"")</f>
        <v/>
      </c>
      <c r="B7" t="str">
        <f>IF(SUM('A3.2'!P28:T28)=5,'Angaben KH-Standort'!$D$26,"")</f>
        <v/>
      </c>
      <c r="C7" t="str">
        <f>IF(SUM('A3.2'!P28:T28)=5,'Angaben KH-Standort'!$D$12,"")</f>
        <v/>
      </c>
      <c r="D7" t="str">
        <f>IF(SUM('A3.2'!P28:T28)=5,'A1'!$F19,"")</f>
        <v/>
      </c>
      <c r="E7" t="str">
        <f>IF(SUM('A3.2'!P28:T28)=5,'A3.2'!C28,"")</f>
        <v/>
      </c>
      <c r="F7" t="str">
        <f>IF(SUM('A3.2'!P28:T28)=5,'A3.2'!D28,"")</f>
        <v/>
      </c>
      <c r="G7" s="175" t="str">
        <f>IF(SUM('A3.2'!P28:T28)=5,'A3.2'!E28,"")</f>
        <v/>
      </c>
      <c r="H7" t="str">
        <f>IF(SUM('A3.2'!P28:T28)=5,'A3.2'!F28,"")</f>
        <v/>
      </c>
      <c r="I7" s="308" t="str">
        <f>IF(SUM('A3.2'!P28:T28)=5,'A3.2'!G28,"")</f>
        <v/>
      </c>
    </row>
    <row r="8" spans="1:9" x14ac:dyDescent="0.25">
      <c r="A8" t="str">
        <f>IF(SUM('A3.2'!P29:T29)=5,'Angaben KH-Standort'!$D$25,"")</f>
        <v/>
      </c>
      <c r="B8" t="str">
        <f>IF(SUM('A3.2'!P29:T29)=5,'Angaben KH-Standort'!$D$26,"")</f>
        <v/>
      </c>
      <c r="C8" t="str">
        <f>IF(SUM('A3.2'!P29:T29)=5,'Angaben KH-Standort'!$D$12,"")</f>
        <v/>
      </c>
      <c r="D8" t="str">
        <f>IF(SUM('A3.2'!P29:T29)=5,'A1'!$F20,"")</f>
        <v/>
      </c>
      <c r="E8" t="str">
        <f>IF(SUM('A3.2'!P29:T29)=5,'A3.2'!C29,"")</f>
        <v/>
      </c>
      <c r="F8" t="str">
        <f>IF(SUM('A3.2'!P29:T29)=5,'A3.2'!D29,"")</f>
        <v/>
      </c>
      <c r="G8" s="175" t="str">
        <f>IF(SUM('A3.2'!P29:T29)=5,'A3.2'!E29,"")</f>
        <v/>
      </c>
      <c r="H8" t="str">
        <f>IF(SUM('A3.2'!P29:T29)=5,'A3.2'!F29,"")</f>
        <v/>
      </c>
      <c r="I8" s="308" t="str">
        <f>IF(SUM('A3.2'!P29:T29)=5,'A3.2'!G29,"")</f>
        <v/>
      </c>
    </row>
    <row r="9" spans="1:9" x14ac:dyDescent="0.25">
      <c r="A9" t="str">
        <f>IF(SUM('A3.2'!P30:T30)=5,'Angaben KH-Standort'!$D$25,"")</f>
        <v/>
      </c>
      <c r="B9" t="str">
        <f>IF(SUM('A3.2'!P30:T30)=5,'Angaben KH-Standort'!$D$26,"")</f>
        <v/>
      </c>
      <c r="C9" t="str">
        <f>IF(SUM('A3.2'!P30:T30)=5,'Angaben KH-Standort'!$D$12,"")</f>
        <v/>
      </c>
      <c r="D9" t="str">
        <f>IF(SUM('A3.2'!P30:T30)=5,'A1'!$F21,"")</f>
        <v/>
      </c>
      <c r="E9" t="str">
        <f>IF(SUM('A3.2'!P30:T30)=5,'A3.2'!C30,"")</f>
        <v/>
      </c>
      <c r="F9" t="str">
        <f>IF(SUM('A3.2'!P30:T30)=5,'A3.2'!D30,"")</f>
        <v/>
      </c>
      <c r="G9" s="175" t="str">
        <f>IF(SUM('A3.2'!P30:T30)=5,'A3.2'!E30,"")</f>
        <v/>
      </c>
      <c r="H9" t="str">
        <f>IF(SUM('A3.2'!P30:T30)=5,'A3.2'!F30,"")</f>
        <v/>
      </c>
      <c r="I9" s="308" t="str">
        <f>IF(SUM('A3.2'!P30:T30)=5,'A3.2'!G30,"")</f>
        <v/>
      </c>
    </row>
    <row r="10" spans="1:9" x14ac:dyDescent="0.25">
      <c r="A10" t="str">
        <f>IF(SUM('A3.2'!P31:T31)=5,'Angaben KH-Standort'!$D$25,"")</f>
        <v/>
      </c>
      <c r="B10" t="str">
        <f>IF(SUM('A3.2'!P31:T31)=5,'Angaben KH-Standort'!$D$26,"")</f>
        <v/>
      </c>
      <c r="C10" t="str">
        <f>IF(SUM('A3.2'!P31:T31)=5,'Angaben KH-Standort'!$D$12,"")</f>
        <v/>
      </c>
      <c r="D10" t="str">
        <f>IF(SUM('A3.2'!P31:T31)=5,'A1'!$F22,"")</f>
        <v/>
      </c>
      <c r="E10" t="str">
        <f>IF(SUM('A3.2'!P31:T31)=5,'A3.2'!C31,"")</f>
        <v/>
      </c>
      <c r="F10" t="str">
        <f>IF(SUM('A3.2'!P31:T31)=5,'A3.2'!D31,"")</f>
        <v/>
      </c>
      <c r="G10" s="175" t="str">
        <f>IF(SUM('A3.2'!P31:T31)=5,'A3.2'!E31,"")</f>
        <v/>
      </c>
      <c r="H10" t="str">
        <f>IF(SUM('A3.2'!P31:T31)=5,'A3.2'!F31,"")</f>
        <v/>
      </c>
      <c r="I10" s="308" t="str">
        <f>IF(SUM('A3.2'!P31:T31)=5,'A3.2'!G31,"")</f>
        <v/>
      </c>
    </row>
    <row r="11" spans="1:9" x14ac:dyDescent="0.25">
      <c r="A11" t="str">
        <f>IF(SUM('A3.2'!P32:T32)=5,'Angaben KH-Standort'!$D$25,"")</f>
        <v/>
      </c>
      <c r="B11" t="str">
        <f>IF(SUM('A3.2'!P32:T32)=5,'Angaben KH-Standort'!$D$26,"")</f>
        <v/>
      </c>
      <c r="C11" t="str">
        <f>IF(SUM('A3.2'!P32:T32)=5,'Angaben KH-Standort'!$D$12,"")</f>
        <v/>
      </c>
      <c r="D11" t="str">
        <f>IF(SUM('A3.2'!P32:T32)=5,'A1'!$F23,"")</f>
        <v/>
      </c>
      <c r="E11" t="str">
        <f>IF(SUM('A3.2'!P32:T32)=5,'A3.2'!C32,"")</f>
        <v/>
      </c>
      <c r="F11" t="str">
        <f>IF(SUM('A3.2'!P32:T32)=5,'A3.2'!D32,"")</f>
        <v/>
      </c>
      <c r="G11" s="175" t="str">
        <f>IF(SUM('A3.2'!P32:T32)=5,'A3.2'!E32,"")</f>
        <v/>
      </c>
      <c r="H11" t="str">
        <f>IF(SUM('A3.2'!P32:T32)=5,'A3.2'!F32,"")</f>
        <v/>
      </c>
      <c r="I11" s="308" t="str">
        <f>IF(SUM('A3.2'!P32:T32)=5,'A3.2'!G32,"")</f>
        <v/>
      </c>
    </row>
    <row r="12" spans="1:9" x14ac:dyDescent="0.25">
      <c r="A12" t="str">
        <f>IF(SUM('A3.2'!P33:T33)=5,'Angaben KH-Standort'!$D$25,"")</f>
        <v/>
      </c>
      <c r="B12" t="str">
        <f>IF(SUM('A3.2'!P33:T33)=5,'Angaben KH-Standort'!$D$26,"")</f>
        <v/>
      </c>
      <c r="C12" t="str">
        <f>IF(SUM('A3.2'!P33:T33)=5,'Angaben KH-Standort'!$D$12,"")</f>
        <v/>
      </c>
      <c r="D12" t="str">
        <f>IF(SUM('A3.2'!P33:T33)=5,'A1'!$F24,"")</f>
        <v/>
      </c>
      <c r="E12" t="str">
        <f>IF(SUM('A3.2'!P33:T33)=5,'A3.2'!C33,"")</f>
        <v/>
      </c>
      <c r="F12" t="str">
        <f>IF(SUM('A3.2'!P33:T33)=5,'A3.2'!D33,"")</f>
        <v/>
      </c>
      <c r="G12" s="175" t="str">
        <f>IF(SUM('A3.2'!P33:T33)=5,'A3.2'!E33,"")</f>
        <v/>
      </c>
      <c r="H12" t="str">
        <f>IF(SUM('A3.2'!P33:T33)=5,'A3.2'!F33,"")</f>
        <v/>
      </c>
      <c r="I12" s="308" t="str">
        <f>IF(SUM('A3.2'!P33:T33)=5,'A3.2'!G33,"")</f>
        <v/>
      </c>
    </row>
    <row r="13" spans="1:9" x14ac:dyDescent="0.25">
      <c r="A13" t="str">
        <f>IF(SUM('A3.2'!P34:T34)=5,'Angaben KH-Standort'!$D$25,"")</f>
        <v/>
      </c>
      <c r="B13" t="str">
        <f>IF(SUM('A3.2'!P34:T34)=5,'Angaben KH-Standort'!$D$26,"")</f>
        <v/>
      </c>
      <c r="C13" t="str">
        <f>IF(SUM('A3.2'!P34:T34)=5,'Angaben KH-Standort'!$D$12,"")</f>
        <v/>
      </c>
      <c r="D13" t="str">
        <f>IF(SUM('A3.2'!P34:T34)=5,'A1'!$F25,"")</f>
        <v/>
      </c>
      <c r="E13" t="str">
        <f>IF(SUM('A3.2'!P34:T34)=5,'A3.2'!C34,"")</f>
        <v/>
      </c>
      <c r="F13" t="str">
        <f>IF(SUM('A3.2'!P34:T34)=5,'A3.2'!D34,"")</f>
        <v/>
      </c>
      <c r="G13" s="175" t="str">
        <f>IF(SUM('A3.2'!P34:T34)=5,'A3.2'!E34,"")</f>
        <v/>
      </c>
      <c r="H13" t="str">
        <f>IF(SUM('A3.2'!P34:T34)=5,'A3.2'!F34,"")</f>
        <v/>
      </c>
      <c r="I13" s="308" t="str">
        <f>IF(SUM('A3.2'!P34:T34)=5,'A3.2'!G34,"")</f>
        <v/>
      </c>
    </row>
    <row r="14" spans="1:9" x14ac:dyDescent="0.25">
      <c r="A14" t="str">
        <f>IF(SUM('A3.2'!P35:T35)=5,'Angaben KH-Standort'!$D$25,"")</f>
        <v/>
      </c>
      <c r="B14" t="str">
        <f>IF(SUM('A3.2'!P35:T35)=5,'Angaben KH-Standort'!$D$26,"")</f>
        <v/>
      </c>
      <c r="C14" t="str">
        <f>IF(SUM('A3.2'!P35:T35)=5,'Angaben KH-Standort'!$D$12,"")</f>
        <v/>
      </c>
      <c r="D14" t="str">
        <f>IF(SUM('A3.2'!P35:T35)=5,'A1'!$F26,"")</f>
        <v/>
      </c>
      <c r="E14" t="str">
        <f>IF(SUM('A3.2'!P35:T35)=5,'A3.2'!C35,"")</f>
        <v/>
      </c>
      <c r="F14" t="str">
        <f>IF(SUM('A3.2'!P35:T35)=5,'A3.2'!D35,"")</f>
        <v/>
      </c>
      <c r="G14" s="175" t="str">
        <f>IF(SUM('A3.2'!P35:T35)=5,'A3.2'!E35,"")</f>
        <v/>
      </c>
      <c r="H14" t="str">
        <f>IF(SUM('A3.2'!P35:T35)=5,'A3.2'!F35,"")</f>
        <v/>
      </c>
      <c r="I14" s="308" t="str">
        <f>IF(SUM('A3.2'!P35:T35)=5,'A3.2'!G35,"")</f>
        <v/>
      </c>
    </row>
    <row r="15" spans="1:9" x14ac:dyDescent="0.25">
      <c r="A15" t="str">
        <f>IF(SUM('A3.2'!P36:T36)=5,'Angaben KH-Standort'!$D$25,"")</f>
        <v/>
      </c>
      <c r="B15" t="str">
        <f>IF(SUM('A3.2'!P36:T36)=5,'Angaben KH-Standort'!$D$26,"")</f>
        <v/>
      </c>
      <c r="C15" t="str">
        <f>IF(SUM('A3.2'!P36:T36)=5,'Angaben KH-Standort'!$D$12,"")</f>
        <v/>
      </c>
      <c r="D15" t="str">
        <f>IF(SUM('A3.2'!P36:T36)=5,'A1'!$F27,"")</f>
        <v/>
      </c>
      <c r="E15" t="str">
        <f>IF(SUM('A3.2'!P36:T36)=5,'A3.2'!C36,"")</f>
        <v/>
      </c>
      <c r="F15" t="str">
        <f>IF(SUM('A3.2'!P36:T36)=5,'A3.2'!D36,"")</f>
        <v/>
      </c>
      <c r="G15" s="175" t="str">
        <f>IF(SUM('A3.2'!P36:T36)=5,'A3.2'!E36,"")</f>
        <v/>
      </c>
      <c r="H15" t="str">
        <f>IF(SUM('A3.2'!P36:T36)=5,'A3.2'!F36,"")</f>
        <v/>
      </c>
      <c r="I15" s="308" t="str">
        <f>IF(SUM('A3.2'!P36:T36)=5,'A3.2'!G36,"")</f>
        <v/>
      </c>
    </row>
    <row r="16" spans="1:9" x14ac:dyDescent="0.25">
      <c r="A16" t="str">
        <f>IF(SUM('A3.2'!P37:T37)=5,'Angaben KH-Standort'!$D$25,"")</f>
        <v/>
      </c>
      <c r="B16" t="str">
        <f>IF(SUM('A3.2'!P37:T37)=5,'Angaben KH-Standort'!$D$26,"")</f>
        <v/>
      </c>
      <c r="C16" t="str">
        <f>IF(SUM('A3.2'!P37:T37)=5,'Angaben KH-Standort'!$D$12,"")</f>
        <v/>
      </c>
      <c r="D16" t="str">
        <f>IF(SUM('A3.2'!P37:T37)=5,'A1'!$F28,"")</f>
        <v/>
      </c>
      <c r="E16" t="str">
        <f>IF(SUM('A3.2'!P37:T37)=5,'A3.2'!C37,"")</f>
        <v/>
      </c>
      <c r="F16" t="str">
        <f>IF(SUM('A3.2'!P37:T37)=5,'A3.2'!D37,"")</f>
        <v/>
      </c>
      <c r="G16" s="175" t="str">
        <f>IF(SUM('A3.2'!P37:T37)=5,'A3.2'!E37,"")</f>
        <v/>
      </c>
      <c r="H16" t="str">
        <f>IF(SUM('A3.2'!P37:T37)=5,'A3.2'!F37,"")</f>
        <v/>
      </c>
      <c r="I16" s="308" t="str">
        <f>IF(SUM('A3.2'!P37:T37)=5,'A3.2'!G37,"")</f>
        <v/>
      </c>
    </row>
    <row r="17" spans="1:9" x14ac:dyDescent="0.25">
      <c r="A17" t="str">
        <f>IF(SUM('A3.2'!P38:T38)=5,'Angaben KH-Standort'!$D$25,"")</f>
        <v/>
      </c>
      <c r="B17" t="str">
        <f>IF(SUM('A3.2'!P38:T38)=5,'Angaben KH-Standort'!$D$26,"")</f>
        <v/>
      </c>
      <c r="C17" t="str">
        <f>IF(SUM('A3.2'!P38:T38)=5,'Angaben KH-Standort'!$D$12,"")</f>
        <v/>
      </c>
      <c r="D17" t="str">
        <f>IF(SUM('A3.2'!P38:T38)=5,'A1'!$F29,"")</f>
        <v/>
      </c>
      <c r="E17" t="str">
        <f>IF(SUM('A3.2'!P38:T38)=5,'A3.2'!C38,"")</f>
        <v/>
      </c>
      <c r="F17" t="str">
        <f>IF(SUM('A3.2'!P38:T38)=5,'A3.2'!D38,"")</f>
        <v/>
      </c>
      <c r="G17" s="175" t="str">
        <f>IF(SUM('A3.2'!P38:T38)=5,'A3.2'!E38,"")</f>
        <v/>
      </c>
      <c r="H17" t="str">
        <f>IF(SUM('A3.2'!P38:T38)=5,'A3.2'!F38,"")</f>
        <v/>
      </c>
      <c r="I17" s="308" t="str">
        <f>IF(SUM('A3.2'!P38:T38)=5,'A3.2'!G38,"")</f>
        <v/>
      </c>
    </row>
    <row r="18" spans="1:9" x14ac:dyDescent="0.25">
      <c r="A18" t="str">
        <f>IF(SUM('A3.2'!P39:T39)=5,'Angaben KH-Standort'!$D$25,"")</f>
        <v/>
      </c>
      <c r="B18" t="str">
        <f>IF(SUM('A3.2'!P39:T39)=5,'Angaben KH-Standort'!$D$26,"")</f>
        <v/>
      </c>
      <c r="C18" t="str">
        <f>IF(SUM('A3.2'!P39:T39)=5,'Angaben KH-Standort'!$D$12,"")</f>
        <v/>
      </c>
      <c r="D18" t="str">
        <f>IF(SUM('A3.2'!P39:T39)=5,'A1'!$F30,"")</f>
        <v/>
      </c>
      <c r="E18" t="str">
        <f>IF(SUM('A3.2'!P39:T39)=5,'A3.2'!C39,"")</f>
        <v/>
      </c>
      <c r="F18" t="str">
        <f>IF(SUM('A3.2'!P39:T39)=5,'A3.2'!D39,"")</f>
        <v/>
      </c>
      <c r="G18" s="175" t="str">
        <f>IF(SUM('A3.2'!P39:T39)=5,'A3.2'!E39,"")</f>
        <v/>
      </c>
      <c r="H18" t="str">
        <f>IF(SUM('A3.2'!P39:T39)=5,'A3.2'!F39,"")</f>
        <v/>
      </c>
      <c r="I18" s="308" t="str">
        <f>IF(SUM('A3.2'!P39:T39)=5,'A3.2'!G39,"")</f>
        <v/>
      </c>
    </row>
    <row r="19" spans="1:9" x14ac:dyDescent="0.25">
      <c r="A19" t="str">
        <f>IF(SUM('A3.2'!P40:T40)=5,'Angaben KH-Standort'!$D$25,"")</f>
        <v/>
      </c>
      <c r="B19" t="str">
        <f>IF(SUM('A3.2'!P40:T40)=5,'Angaben KH-Standort'!$D$26,"")</f>
        <v/>
      </c>
      <c r="C19" t="str">
        <f>IF(SUM('A3.2'!P40:T40)=5,'Angaben KH-Standort'!$D$12,"")</f>
        <v/>
      </c>
      <c r="D19" t="str">
        <f>IF(SUM('A3.2'!P40:T40)=5,'A1'!$F31,"")</f>
        <v/>
      </c>
      <c r="E19" t="str">
        <f>IF(SUM('A3.2'!P40:T40)=5,'A3.2'!C40,"")</f>
        <v/>
      </c>
      <c r="F19" t="str">
        <f>IF(SUM('A3.2'!P40:T40)=5,'A3.2'!D40,"")</f>
        <v/>
      </c>
      <c r="G19" s="175" t="str">
        <f>IF(SUM('A3.2'!P40:T40)=5,'A3.2'!E40,"")</f>
        <v/>
      </c>
      <c r="H19" t="str">
        <f>IF(SUM('A3.2'!P40:T40)=5,'A3.2'!F40,"")</f>
        <v/>
      </c>
      <c r="I19" s="308" t="str">
        <f>IF(SUM('A3.2'!P40:T40)=5,'A3.2'!G40,"")</f>
        <v/>
      </c>
    </row>
    <row r="20" spans="1:9" x14ac:dyDescent="0.25">
      <c r="A20" t="str">
        <f>IF(SUM('A3.2'!P41:T41)=5,'Angaben KH-Standort'!$D$25,"")</f>
        <v/>
      </c>
      <c r="B20" t="str">
        <f>IF(SUM('A3.2'!P41:T41)=5,'Angaben KH-Standort'!$D$26,"")</f>
        <v/>
      </c>
      <c r="C20" t="str">
        <f>IF(SUM('A3.2'!P41:T41)=5,'Angaben KH-Standort'!$D$12,"")</f>
        <v/>
      </c>
      <c r="D20" t="str">
        <f>IF(SUM('A3.2'!P41:T41)=5,'A1'!$F32,"")</f>
        <v/>
      </c>
      <c r="E20" t="str">
        <f>IF(SUM('A3.2'!P41:T41)=5,'A3.2'!C41,"")</f>
        <v/>
      </c>
      <c r="F20" t="str">
        <f>IF(SUM('A3.2'!P41:T41)=5,'A3.2'!D41,"")</f>
        <v/>
      </c>
      <c r="G20" s="175" t="str">
        <f>IF(SUM('A3.2'!P41:T41)=5,'A3.2'!E41,"")</f>
        <v/>
      </c>
      <c r="H20" t="str">
        <f>IF(SUM('A3.2'!P41:T41)=5,'A3.2'!F41,"")</f>
        <v/>
      </c>
      <c r="I20" s="308" t="str">
        <f>IF(SUM('A3.2'!P41:T41)=5,'A3.2'!G41,"")</f>
        <v/>
      </c>
    </row>
    <row r="21" spans="1:9" x14ac:dyDescent="0.25">
      <c r="A21" t="str">
        <f>IF(SUM('A3.2'!P42:T42)=5,'Angaben KH-Standort'!$D$25,"")</f>
        <v/>
      </c>
      <c r="B21" t="str">
        <f>IF(SUM('A3.2'!P42:T42)=5,'Angaben KH-Standort'!$D$26,"")</f>
        <v/>
      </c>
      <c r="C21" t="str">
        <f>IF(SUM('A3.2'!P42:T42)=5,'Angaben KH-Standort'!$D$12,"")</f>
        <v/>
      </c>
      <c r="D21" t="str">
        <f>IF(SUM('A3.2'!P42:T42)=5,'A1'!$F33,"")</f>
        <v/>
      </c>
      <c r="E21" t="str">
        <f>IF(SUM('A3.2'!P42:T42)=5,'A3.2'!C42,"")</f>
        <v/>
      </c>
      <c r="F21" t="str">
        <f>IF(SUM('A3.2'!P42:T42)=5,'A3.2'!D42,"")</f>
        <v/>
      </c>
      <c r="G21" s="175" t="str">
        <f>IF(SUM('A3.2'!P42:T42)=5,'A3.2'!E42,"")</f>
        <v/>
      </c>
      <c r="H21" t="str">
        <f>IF(SUM('A3.2'!P42:T42)=5,'A3.2'!F42,"")</f>
        <v/>
      </c>
      <c r="I21" s="308" t="str">
        <f>IF(SUM('A3.2'!P42:T42)=5,'A3.2'!G42,"")</f>
        <v/>
      </c>
    </row>
    <row r="22" spans="1:9" x14ac:dyDescent="0.25">
      <c r="A22" t="str">
        <f>IF(SUM('A3.2'!P43:T43)=5,'Angaben KH-Standort'!$D$25,"")</f>
        <v/>
      </c>
      <c r="B22" t="str">
        <f>IF(SUM('A3.2'!P43:T43)=5,'Angaben KH-Standort'!$D$26,"")</f>
        <v/>
      </c>
      <c r="C22" t="str">
        <f>IF(SUM('A3.2'!P43:T43)=5,'Angaben KH-Standort'!$D$12,"")</f>
        <v/>
      </c>
      <c r="D22" t="str">
        <f>IF(SUM('A3.2'!P43:T43)=5,'A1'!$F34,"")</f>
        <v/>
      </c>
      <c r="E22" t="str">
        <f>IF(SUM('A3.2'!P43:T43)=5,'A3.2'!C43,"")</f>
        <v/>
      </c>
      <c r="F22" t="str">
        <f>IF(SUM('A3.2'!P43:T43)=5,'A3.2'!D43,"")</f>
        <v/>
      </c>
      <c r="G22" s="175" t="str">
        <f>IF(SUM('A3.2'!P43:T43)=5,'A3.2'!E43,"")</f>
        <v/>
      </c>
      <c r="H22" t="str">
        <f>IF(SUM('A3.2'!P43:T43)=5,'A3.2'!F43,"")</f>
        <v/>
      </c>
      <c r="I22" s="308" t="str">
        <f>IF(SUM('A3.2'!P43:T43)=5,'A3.2'!G43,"")</f>
        <v/>
      </c>
    </row>
    <row r="23" spans="1:9" x14ac:dyDescent="0.25">
      <c r="A23" t="str">
        <f>IF(SUM('A3.2'!P44:T44)=5,'Angaben KH-Standort'!$D$25,"")</f>
        <v/>
      </c>
      <c r="B23" t="str">
        <f>IF(SUM('A3.2'!P44:T44)=5,'Angaben KH-Standort'!$D$26,"")</f>
        <v/>
      </c>
      <c r="C23" t="str">
        <f>IF(SUM('A3.2'!P44:T44)=5,'Angaben KH-Standort'!$D$12,"")</f>
        <v/>
      </c>
      <c r="D23" t="str">
        <f>IF(SUM('A3.2'!P44:T44)=5,'A1'!$F35,"")</f>
        <v/>
      </c>
      <c r="E23" t="str">
        <f>IF(SUM('A3.2'!P44:T44)=5,'A3.2'!C44,"")</f>
        <v/>
      </c>
      <c r="F23" t="str">
        <f>IF(SUM('A3.2'!P44:T44)=5,'A3.2'!D44,"")</f>
        <v/>
      </c>
      <c r="G23" s="175" t="str">
        <f>IF(SUM('A3.2'!P44:T44)=5,'A3.2'!E44,"")</f>
        <v/>
      </c>
      <c r="H23" t="str">
        <f>IF(SUM('A3.2'!P44:T44)=5,'A3.2'!F44,"")</f>
        <v/>
      </c>
      <c r="I23" s="308" t="str">
        <f>IF(SUM('A3.2'!P44:T44)=5,'A3.2'!G44,"")</f>
        <v/>
      </c>
    </row>
    <row r="24" spans="1:9" x14ac:dyDescent="0.25">
      <c r="A24" t="str">
        <f>IF(SUM('A3.2'!P45:T45)=5,'Angaben KH-Standort'!$D$25,"")</f>
        <v/>
      </c>
      <c r="B24" t="str">
        <f>IF(SUM('A3.2'!P45:T45)=5,'Angaben KH-Standort'!$D$26,"")</f>
        <v/>
      </c>
      <c r="C24" t="str">
        <f>IF(SUM('A3.2'!P45:T45)=5,'Angaben KH-Standort'!$D$12,"")</f>
        <v/>
      </c>
      <c r="D24" t="str">
        <f>IF(SUM('A3.2'!P45:T45)=5,'A1'!$F36,"")</f>
        <v/>
      </c>
      <c r="E24" t="str">
        <f>IF(SUM('A3.2'!P45:T45)=5,'A3.2'!C45,"")</f>
        <v/>
      </c>
      <c r="F24" t="str">
        <f>IF(SUM('A3.2'!P45:T45)=5,'A3.2'!D45,"")</f>
        <v/>
      </c>
      <c r="G24" s="175" t="str">
        <f>IF(SUM('A3.2'!P45:T45)=5,'A3.2'!E45,"")</f>
        <v/>
      </c>
      <c r="H24" t="str">
        <f>IF(SUM('A3.2'!P45:T45)=5,'A3.2'!F45,"")</f>
        <v/>
      </c>
      <c r="I24" s="308" t="str">
        <f>IF(SUM('A3.2'!P45:T45)=5,'A3.2'!G45,"")</f>
        <v/>
      </c>
    </row>
    <row r="25" spans="1:9" x14ac:dyDescent="0.25">
      <c r="A25" t="str">
        <f>IF(SUM('A3.2'!P46:T46)=5,'Angaben KH-Standort'!$D$25,"")</f>
        <v/>
      </c>
      <c r="B25" t="str">
        <f>IF(SUM('A3.2'!P46:T46)=5,'Angaben KH-Standort'!$D$26,"")</f>
        <v/>
      </c>
      <c r="C25" t="str">
        <f>IF(SUM('A3.2'!P46:T46)=5,'Angaben KH-Standort'!$D$12,"")</f>
        <v/>
      </c>
      <c r="D25" t="str">
        <f>IF(SUM('A3.2'!P46:T46)=5,'A1'!$F37,"")</f>
        <v/>
      </c>
      <c r="E25" t="str">
        <f>IF(SUM('A3.2'!P46:T46)=5,'A3.2'!C46,"")</f>
        <v/>
      </c>
      <c r="F25" t="str">
        <f>IF(SUM('A3.2'!P46:T46)=5,'A3.2'!D46,"")</f>
        <v/>
      </c>
      <c r="G25" s="175" t="str">
        <f>IF(SUM('A3.2'!P46:T46)=5,'A3.2'!E46,"")</f>
        <v/>
      </c>
      <c r="H25" t="str">
        <f>IF(SUM('A3.2'!P46:T46)=5,'A3.2'!F46,"")</f>
        <v/>
      </c>
      <c r="I25" s="308" t="str">
        <f>IF(SUM('A3.2'!P46:T46)=5,'A3.2'!G46,"")</f>
        <v/>
      </c>
    </row>
    <row r="26" spans="1:9" x14ac:dyDescent="0.25">
      <c r="A26" t="str">
        <f>IF(SUM('A3.2'!P47:T47)=5,'Angaben KH-Standort'!$D$25,"")</f>
        <v/>
      </c>
      <c r="B26" t="str">
        <f>IF(SUM('A3.2'!P47:T47)=5,'Angaben KH-Standort'!$D$26,"")</f>
        <v/>
      </c>
      <c r="C26" t="str">
        <f>IF(SUM('A3.2'!P47:T47)=5,'Angaben KH-Standort'!$D$12,"")</f>
        <v/>
      </c>
      <c r="D26" t="str">
        <f>IF(SUM('A3.2'!P47:T47)=5,'A1'!$F38,"")</f>
        <v/>
      </c>
      <c r="E26" t="str">
        <f>IF(SUM('A3.2'!P47:T47)=5,'A3.2'!C47,"")</f>
        <v/>
      </c>
      <c r="F26" t="str">
        <f>IF(SUM('A3.2'!P47:T47)=5,'A3.2'!D47,"")</f>
        <v/>
      </c>
      <c r="G26" s="175" t="str">
        <f>IF(SUM('A3.2'!P47:T47)=5,'A3.2'!E47,"")</f>
        <v/>
      </c>
      <c r="H26" t="str">
        <f>IF(SUM('A3.2'!P47:T47)=5,'A3.2'!F47,"")</f>
        <v/>
      </c>
      <c r="I26" s="308" t="str">
        <f>IF(SUM('A3.2'!P47:T47)=5,'A3.2'!G47,"")</f>
        <v/>
      </c>
    </row>
    <row r="27" spans="1:9" x14ac:dyDescent="0.25">
      <c r="A27" t="str">
        <f>IF(SUM('A3.2'!P48:T48)=5,'Angaben KH-Standort'!$D$25,"")</f>
        <v/>
      </c>
      <c r="B27" t="str">
        <f>IF(SUM('A3.2'!P48:T48)=5,'Angaben KH-Standort'!$D$26,"")</f>
        <v/>
      </c>
      <c r="C27" t="str">
        <f>IF(SUM('A3.2'!P48:T48)=5,'Angaben KH-Standort'!$D$12,"")</f>
        <v/>
      </c>
      <c r="D27" t="str">
        <f>IF(SUM('A3.2'!P48:T48)=5,'A1'!$F39,"")</f>
        <v/>
      </c>
      <c r="E27" t="str">
        <f>IF(SUM('A3.2'!P48:T48)=5,'A3.2'!C48,"")</f>
        <v/>
      </c>
      <c r="F27" t="str">
        <f>IF(SUM('A3.2'!P48:T48)=5,'A3.2'!D48,"")</f>
        <v/>
      </c>
      <c r="G27" s="175" t="str">
        <f>IF(SUM('A3.2'!P48:T48)=5,'A3.2'!E48,"")</f>
        <v/>
      </c>
      <c r="H27" t="str">
        <f>IF(SUM('A3.2'!P48:T48)=5,'A3.2'!F48,"")</f>
        <v/>
      </c>
      <c r="I27" s="308" t="str">
        <f>IF(SUM('A3.2'!P48:T48)=5,'A3.2'!G48,"")</f>
        <v/>
      </c>
    </row>
    <row r="28" spans="1:9" x14ac:dyDescent="0.25">
      <c r="A28" t="str">
        <f>IF(SUM('A3.2'!P49:T49)=5,'Angaben KH-Standort'!$D$25,"")</f>
        <v/>
      </c>
      <c r="B28" t="str">
        <f>IF(SUM('A3.2'!P49:T49)=5,'Angaben KH-Standort'!$D$26,"")</f>
        <v/>
      </c>
      <c r="C28" t="str">
        <f>IF(SUM('A3.2'!P49:T49)=5,'Angaben KH-Standort'!$D$12,"")</f>
        <v/>
      </c>
      <c r="D28" t="str">
        <f>IF(SUM('A3.2'!P49:T49)=5,'A1'!$F40,"")</f>
        <v/>
      </c>
      <c r="E28" t="str">
        <f>IF(SUM('A3.2'!P49:T49)=5,'A3.2'!C49,"")</f>
        <v/>
      </c>
      <c r="F28" t="str">
        <f>IF(SUM('A3.2'!P49:T49)=5,'A3.2'!D49,"")</f>
        <v/>
      </c>
      <c r="G28" s="175" t="str">
        <f>IF(SUM('A3.2'!P49:T49)=5,'A3.2'!E49,"")</f>
        <v/>
      </c>
      <c r="H28" t="str">
        <f>IF(SUM('A3.2'!P49:T49)=5,'A3.2'!F49,"")</f>
        <v/>
      </c>
      <c r="I28" s="308" t="str">
        <f>IF(SUM('A3.2'!P49:T49)=5,'A3.2'!G49,"")</f>
        <v/>
      </c>
    </row>
    <row r="29" spans="1:9" x14ac:dyDescent="0.25">
      <c r="A29" t="str">
        <f>IF(SUM('A3.2'!P50:T50)=5,'Angaben KH-Standort'!$D$25,"")</f>
        <v/>
      </c>
      <c r="B29" t="str">
        <f>IF(SUM('A3.2'!P50:T50)=5,'Angaben KH-Standort'!$D$26,"")</f>
        <v/>
      </c>
      <c r="C29" t="str">
        <f>IF(SUM('A3.2'!P50:T50)=5,'Angaben KH-Standort'!$D$12,"")</f>
        <v/>
      </c>
      <c r="D29" t="str">
        <f>IF(SUM('A3.2'!P50:T50)=5,'A1'!$F41,"")</f>
        <v/>
      </c>
      <c r="E29" t="str">
        <f>IF(SUM('A3.2'!P50:T50)=5,'A3.2'!C50,"")</f>
        <v/>
      </c>
      <c r="F29" t="str">
        <f>IF(SUM('A3.2'!P50:T50)=5,'A3.2'!D50,"")</f>
        <v/>
      </c>
      <c r="G29" s="175" t="str">
        <f>IF(SUM('A3.2'!P50:T50)=5,'A3.2'!E50,"")</f>
        <v/>
      </c>
      <c r="H29" t="str">
        <f>IF(SUM('A3.2'!P50:T50)=5,'A3.2'!F50,"")</f>
        <v/>
      </c>
      <c r="I29" s="308" t="str">
        <f>IF(SUM('A3.2'!P50:T50)=5,'A3.2'!G50,"")</f>
        <v/>
      </c>
    </row>
    <row r="30" spans="1:9" x14ac:dyDescent="0.25">
      <c r="A30" t="str">
        <f>IF(SUM('A3.2'!P51:T51)=5,'Angaben KH-Standort'!$D$25,"")</f>
        <v/>
      </c>
      <c r="B30" t="str">
        <f>IF(SUM('A3.2'!P51:T51)=5,'Angaben KH-Standort'!$D$26,"")</f>
        <v/>
      </c>
      <c r="C30" t="str">
        <f>IF(SUM('A3.2'!P51:T51)=5,'Angaben KH-Standort'!$D$12,"")</f>
        <v/>
      </c>
      <c r="D30" t="str">
        <f>IF(SUM('A3.2'!P51:T51)=5,'A1'!$F42,"")</f>
        <v/>
      </c>
      <c r="E30" t="str">
        <f>IF(SUM('A3.2'!P51:T51)=5,'A3.2'!C51,"")</f>
        <v/>
      </c>
      <c r="F30" t="str">
        <f>IF(SUM('A3.2'!P51:T51)=5,'A3.2'!D51,"")</f>
        <v/>
      </c>
      <c r="G30" s="175" t="str">
        <f>IF(SUM('A3.2'!P51:T51)=5,'A3.2'!E51,"")</f>
        <v/>
      </c>
      <c r="H30" t="str">
        <f>IF(SUM('A3.2'!P51:T51)=5,'A3.2'!F51,"")</f>
        <v/>
      </c>
      <c r="I30" s="308" t="str">
        <f>IF(SUM('A3.2'!P51:T51)=5,'A3.2'!G51,"")</f>
        <v/>
      </c>
    </row>
    <row r="31" spans="1:9" x14ac:dyDescent="0.25">
      <c r="A31" t="str">
        <f>IF(SUM('A3.2'!P52:T52)=5,'Angaben KH-Standort'!$D$25,"")</f>
        <v/>
      </c>
      <c r="B31" t="str">
        <f>IF(SUM('A3.2'!P52:T52)=5,'Angaben KH-Standort'!$D$26,"")</f>
        <v/>
      </c>
      <c r="C31" t="str">
        <f>IF(SUM('A3.2'!P52:T52)=5,'Angaben KH-Standort'!$D$12,"")</f>
        <v/>
      </c>
      <c r="D31" t="str">
        <f>IF(SUM('A3.2'!P52:T52)=5,'A1'!$F43,"")</f>
        <v/>
      </c>
      <c r="E31" t="str">
        <f>IF(SUM('A3.2'!P52:T52)=5,'A3.2'!C52,"")</f>
        <v/>
      </c>
      <c r="F31" t="str">
        <f>IF(SUM('A3.2'!P52:T52)=5,'A3.2'!D52,"")</f>
        <v/>
      </c>
      <c r="G31" s="175" t="str">
        <f>IF(SUM('A3.2'!P52:T52)=5,'A3.2'!E52,"")</f>
        <v/>
      </c>
      <c r="H31" t="str">
        <f>IF(SUM('A3.2'!P52:T52)=5,'A3.2'!F52,"")</f>
        <v/>
      </c>
      <c r="I31" s="308" t="str">
        <f>IF(SUM('A3.2'!P52:T52)=5,'A3.2'!G52,"")</f>
        <v/>
      </c>
    </row>
    <row r="32" spans="1:9" x14ac:dyDescent="0.25">
      <c r="A32" t="str">
        <f>IF(SUM('A3.2'!P53:T53)=5,'Angaben KH-Standort'!$D$25,"")</f>
        <v/>
      </c>
      <c r="B32" t="str">
        <f>IF(SUM('A3.2'!P53:T53)=5,'Angaben KH-Standort'!$D$26,"")</f>
        <v/>
      </c>
      <c r="C32" t="str">
        <f>IF(SUM('A3.2'!P53:T53)=5,'Angaben KH-Standort'!$D$12,"")</f>
        <v/>
      </c>
      <c r="D32" t="str">
        <f>IF(SUM('A3.2'!P53:T53)=5,'A1'!$F44,"")</f>
        <v/>
      </c>
      <c r="E32" t="str">
        <f>IF(SUM('A3.2'!P53:T53)=5,'A3.2'!C53,"")</f>
        <v/>
      </c>
      <c r="F32" t="str">
        <f>IF(SUM('A3.2'!P53:T53)=5,'A3.2'!D53,"")</f>
        <v/>
      </c>
      <c r="G32" s="175" t="str">
        <f>IF(SUM('A3.2'!P53:T53)=5,'A3.2'!E53,"")</f>
        <v/>
      </c>
      <c r="H32" t="str">
        <f>IF(SUM('A3.2'!P53:T53)=5,'A3.2'!F53,"")</f>
        <v/>
      </c>
      <c r="I32" s="308" t="str">
        <f>IF(SUM('A3.2'!P53:T53)=5,'A3.2'!G53,"")</f>
        <v/>
      </c>
    </row>
    <row r="33" spans="1:9" x14ac:dyDescent="0.25">
      <c r="A33" t="str">
        <f>IF(SUM('A3.2'!P54:T54)=5,'Angaben KH-Standort'!$D$25,"")</f>
        <v/>
      </c>
      <c r="B33" t="str">
        <f>IF(SUM('A3.2'!P54:T54)=5,'Angaben KH-Standort'!$D$26,"")</f>
        <v/>
      </c>
      <c r="C33" t="str">
        <f>IF(SUM('A3.2'!P54:T54)=5,'Angaben KH-Standort'!$D$12,"")</f>
        <v/>
      </c>
      <c r="D33" t="str">
        <f>IF(SUM('A3.2'!P54:T54)=5,'A1'!$F45,"")</f>
        <v/>
      </c>
      <c r="E33" t="str">
        <f>IF(SUM('A3.2'!P54:T54)=5,'A3.2'!C54,"")</f>
        <v/>
      </c>
      <c r="F33" t="str">
        <f>IF(SUM('A3.2'!P54:T54)=5,'A3.2'!D54,"")</f>
        <v/>
      </c>
      <c r="G33" s="175" t="str">
        <f>IF(SUM('A3.2'!P54:T54)=5,'A3.2'!E54,"")</f>
        <v/>
      </c>
      <c r="H33" t="str">
        <f>IF(SUM('A3.2'!P54:T54)=5,'A3.2'!F54,"")</f>
        <v/>
      </c>
      <c r="I33" s="308" t="str">
        <f>IF(SUM('A3.2'!P54:T54)=5,'A3.2'!G54,"")</f>
        <v/>
      </c>
    </row>
    <row r="34" spans="1:9" x14ac:dyDescent="0.25">
      <c r="A34" t="str">
        <f>IF(SUM('A3.2'!P55:T55)=5,'Angaben KH-Standort'!$D$25,"")</f>
        <v/>
      </c>
      <c r="B34" t="str">
        <f>IF(SUM('A3.2'!P55:T55)=5,'Angaben KH-Standort'!$D$26,"")</f>
        <v/>
      </c>
      <c r="C34" t="str">
        <f>IF(SUM('A3.2'!P55:T55)=5,'Angaben KH-Standort'!$D$12,"")</f>
        <v/>
      </c>
      <c r="D34" t="str">
        <f>IF(SUM('A3.2'!P55:T55)=5,'A1'!$F46,"")</f>
        <v/>
      </c>
      <c r="E34" t="str">
        <f>IF(SUM('A3.2'!P55:T55)=5,'A3.2'!C55,"")</f>
        <v/>
      </c>
      <c r="F34" t="str">
        <f>IF(SUM('A3.2'!P55:T55)=5,'A3.2'!D55,"")</f>
        <v/>
      </c>
      <c r="G34" s="175" t="str">
        <f>IF(SUM('A3.2'!P55:T55)=5,'A3.2'!E55,"")</f>
        <v/>
      </c>
      <c r="H34" t="str">
        <f>IF(SUM('A3.2'!P55:T55)=5,'A3.2'!F55,"")</f>
        <v/>
      </c>
      <c r="I34" s="308" t="str">
        <f>IF(SUM('A3.2'!P55:T55)=5,'A3.2'!G55,"")</f>
        <v/>
      </c>
    </row>
    <row r="35" spans="1:9" x14ac:dyDescent="0.25">
      <c r="A35" t="str">
        <f>IF(SUM('A3.2'!P56:T56)=5,'Angaben KH-Standort'!$D$25,"")</f>
        <v/>
      </c>
      <c r="B35" t="str">
        <f>IF(SUM('A3.2'!P56:T56)=5,'Angaben KH-Standort'!$D$26,"")</f>
        <v/>
      </c>
      <c r="C35" t="str">
        <f>IF(SUM('A3.2'!P56:T56)=5,'Angaben KH-Standort'!$D$12,"")</f>
        <v/>
      </c>
      <c r="D35" t="str">
        <f>IF(SUM('A3.2'!P56:T56)=5,'A1'!$F47,"")</f>
        <v/>
      </c>
      <c r="E35" t="str">
        <f>IF(SUM('A3.2'!P56:T56)=5,'A3.2'!C56,"")</f>
        <v/>
      </c>
      <c r="F35" t="str">
        <f>IF(SUM('A3.2'!P56:T56)=5,'A3.2'!D56,"")</f>
        <v/>
      </c>
      <c r="G35" s="175" t="str">
        <f>IF(SUM('A3.2'!P56:T56)=5,'A3.2'!E56,"")</f>
        <v/>
      </c>
      <c r="H35" t="str">
        <f>IF(SUM('A3.2'!P56:T56)=5,'A3.2'!F56,"")</f>
        <v/>
      </c>
      <c r="I35" s="308" t="str">
        <f>IF(SUM('A3.2'!P56:T56)=5,'A3.2'!G56,"")</f>
        <v/>
      </c>
    </row>
    <row r="36" spans="1:9" x14ac:dyDescent="0.25">
      <c r="A36" t="str">
        <f>IF(SUM('A3.2'!P57:T57)=5,'Angaben KH-Standort'!$D$25,"")</f>
        <v/>
      </c>
      <c r="B36" t="str">
        <f>IF(SUM('A3.2'!P57:T57)=5,'Angaben KH-Standort'!$D$26,"")</f>
        <v/>
      </c>
      <c r="C36" t="str">
        <f>IF(SUM('A3.2'!P57:T57)=5,'Angaben KH-Standort'!$D$12,"")</f>
        <v/>
      </c>
      <c r="D36" t="str">
        <f>IF(SUM('A3.2'!P57:T57)=5,'A1'!$F48,"")</f>
        <v/>
      </c>
      <c r="E36" t="str">
        <f>IF(SUM('A3.2'!P57:T57)=5,'A3.2'!C57,"")</f>
        <v/>
      </c>
      <c r="F36" t="str">
        <f>IF(SUM('A3.2'!P57:T57)=5,'A3.2'!D57,"")</f>
        <v/>
      </c>
      <c r="G36" s="175" t="str">
        <f>IF(SUM('A3.2'!P57:T57)=5,'A3.2'!E57,"")</f>
        <v/>
      </c>
      <c r="H36" t="str">
        <f>IF(SUM('A3.2'!P57:T57)=5,'A3.2'!F57,"")</f>
        <v/>
      </c>
      <c r="I36" s="308" t="str">
        <f>IF(SUM('A3.2'!P57:T57)=5,'A3.2'!G57,"")</f>
        <v/>
      </c>
    </row>
    <row r="37" spans="1:9" x14ac:dyDescent="0.25">
      <c r="A37" t="str">
        <f>IF(SUM('A3.2'!P58:T58)=5,'Angaben KH-Standort'!$D$25,"")</f>
        <v/>
      </c>
      <c r="B37" t="str">
        <f>IF(SUM('A3.2'!P58:T58)=5,'Angaben KH-Standort'!$D$26,"")</f>
        <v/>
      </c>
      <c r="C37" t="str">
        <f>IF(SUM('A3.2'!P58:T58)=5,'Angaben KH-Standort'!$D$12,"")</f>
        <v/>
      </c>
      <c r="D37" t="str">
        <f>IF(SUM('A3.2'!P58:T58)=5,'A1'!$F49,"")</f>
        <v/>
      </c>
      <c r="E37" t="str">
        <f>IF(SUM('A3.2'!P58:T58)=5,'A3.2'!C58,"")</f>
        <v/>
      </c>
      <c r="F37" t="str">
        <f>IF(SUM('A3.2'!P58:T58)=5,'A3.2'!D58,"")</f>
        <v/>
      </c>
      <c r="G37" s="175" t="str">
        <f>IF(SUM('A3.2'!P58:T58)=5,'A3.2'!E58,"")</f>
        <v/>
      </c>
      <c r="H37" t="str">
        <f>IF(SUM('A3.2'!P58:T58)=5,'A3.2'!F58,"")</f>
        <v/>
      </c>
      <c r="I37" s="308" t="str">
        <f>IF(SUM('A3.2'!P58:T58)=5,'A3.2'!G58,"")</f>
        <v/>
      </c>
    </row>
    <row r="38" spans="1:9" x14ac:dyDescent="0.25">
      <c r="A38" t="str">
        <f>IF(SUM('A3.2'!P59:T59)=5,'Angaben KH-Standort'!$D$25,"")</f>
        <v/>
      </c>
      <c r="B38" t="str">
        <f>IF(SUM('A3.2'!P59:T59)=5,'Angaben KH-Standort'!$D$26,"")</f>
        <v/>
      </c>
      <c r="C38" t="str">
        <f>IF(SUM('A3.2'!P59:T59)=5,'Angaben KH-Standort'!$D$12,"")</f>
        <v/>
      </c>
      <c r="D38" t="str">
        <f>IF(SUM('A3.2'!P59:T59)=5,'A1'!$F50,"")</f>
        <v/>
      </c>
      <c r="E38" t="str">
        <f>IF(SUM('A3.2'!P59:T59)=5,'A3.2'!C59,"")</f>
        <v/>
      </c>
      <c r="F38" t="str">
        <f>IF(SUM('A3.2'!P59:T59)=5,'A3.2'!D59,"")</f>
        <v/>
      </c>
      <c r="G38" s="175" t="str">
        <f>IF(SUM('A3.2'!P59:T59)=5,'A3.2'!E59,"")</f>
        <v/>
      </c>
      <c r="H38" t="str">
        <f>IF(SUM('A3.2'!P59:T59)=5,'A3.2'!F59,"")</f>
        <v/>
      </c>
      <c r="I38" s="308" t="str">
        <f>IF(SUM('A3.2'!P59:T59)=5,'A3.2'!G59,"")</f>
        <v/>
      </c>
    </row>
    <row r="39" spans="1:9" x14ac:dyDescent="0.25">
      <c r="A39" t="str">
        <f>IF(SUM('A3.2'!P60:T60)=5,'Angaben KH-Standort'!$D$25,"")</f>
        <v/>
      </c>
      <c r="B39" t="str">
        <f>IF(SUM('A3.2'!P60:T60)=5,'Angaben KH-Standort'!$D$26,"")</f>
        <v/>
      </c>
      <c r="C39" t="str">
        <f>IF(SUM('A3.2'!P60:T60)=5,'Angaben KH-Standort'!$D$12,"")</f>
        <v/>
      </c>
      <c r="D39" t="str">
        <f>IF(SUM('A3.2'!P60:T60)=5,'A1'!$F51,"")</f>
        <v/>
      </c>
      <c r="E39" t="str">
        <f>IF(SUM('A3.2'!P60:T60)=5,'A3.2'!C60,"")</f>
        <v/>
      </c>
      <c r="F39" t="str">
        <f>IF(SUM('A3.2'!P60:T60)=5,'A3.2'!D60,"")</f>
        <v/>
      </c>
      <c r="G39" s="175" t="str">
        <f>IF(SUM('A3.2'!P60:T60)=5,'A3.2'!E60,"")</f>
        <v/>
      </c>
      <c r="H39" t="str">
        <f>IF(SUM('A3.2'!P60:T60)=5,'A3.2'!F60,"")</f>
        <v/>
      </c>
      <c r="I39" s="308" t="str">
        <f>IF(SUM('A3.2'!P60:T60)=5,'A3.2'!G60,"")</f>
        <v/>
      </c>
    </row>
    <row r="40" spans="1:9" x14ac:dyDescent="0.25">
      <c r="A40" t="str">
        <f>IF(SUM('A3.2'!P61:T61)=5,'Angaben KH-Standort'!$D$25,"")</f>
        <v/>
      </c>
      <c r="B40" t="str">
        <f>IF(SUM('A3.2'!P61:T61)=5,'Angaben KH-Standort'!$D$26,"")</f>
        <v/>
      </c>
      <c r="C40" t="str">
        <f>IF(SUM('A3.2'!P61:T61)=5,'Angaben KH-Standort'!$D$12,"")</f>
        <v/>
      </c>
      <c r="D40" t="str">
        <f>IF(SUM('A3.2'!P61:T61)=5,'A1'!$F52,"")</f>
        <v/>
      </c>
      <c r="E40" t="str">
        <f>IF(SUM('A3.2'!P61:T61)=5,'A3.2'!C61,"")</f>
        <v/>
      </c>
      <c r="F40" t="str">
        <f>IF(SUM('A3.2'!P61:T61)=5,'A3.2'!D61,"")</f>
        <v/>
      </c>
      <c r="G40" s="175" t="str">
        <f>IF(SUM('A3.2'!P61:T61)=5,'A3.2'!E61,"")</f>
        <v/>
      </c>
      <c r="H40" t="str">
        <f>IF(SUM('A3.2'!P61:T61)=5,'A3.2'!F61,"")</f>
        <v/>
      </c>
      <c r="I40" s="308" t="str">
        <f>IF(SUM('A3.2'!P61:T61)=5,'A3.2'!G61,"")</f>
        <v/>
      </c>
    </row>
    <row r="41" spans="1:9" x14ac:dyDescent="0.25">
      <c r="A41" t="str">
        <f>IF(SUM('A3.2'!P62:T62)=5,'Angaben KH-Standort'!$D$25,"")</f>
        <v/>
      </c>
      <c r="B41" t="str">
        <f>IF(SUM('A3.2'!P62:T62)=5,'Angaben KH-Standort'!$D$26,"")</f>
        <v/>
      </c>
      <c r="C41" t="str">
        <f>IF(SUM('A3.2'!P62:T62)=5,'Angaben KH-Standort'!$D$12,"")</f>
        <v/>
      </c>
      <c r="D41" t="str">
        <f>IF(SUM('A3.2'!P62:T62)=5,'A1'!$F53,"")</f>
        <v/>
      </c>
      <c r="E41" t="str">
        <f>IF(SUM('A3.2'!P62:T62)=5,'A3.2'!C62,"")</f>
        <v/>
      </c>
      <c r="F41" t="str">
        <f>IF(SUM('A3.2'!P62:T62)=5,'A3.2'!D62,"")</f>
        <v/>
      </c>
      <c r="G41" s="175" t="str">
        <f>IF(SUM('A3.2'!P62:T62)=5,'A3.2'!E62,"")</f>
        <v/>
      </c>
      <c r="H41" t="str">
        <f>IF(SUM('A3.2'!P62:T62)=5,'A3.2'!F62,"")</f>
        <v/>
      </c>
      <c r="I41" s="308" t="str">
        <f>IF(SUM('A3.2'!P62:T62)=5,'A3.2'!G62,"")</f>
        <v/>
      </c>
    </row>
    <row r="42" spans="1:9" x14ac:dyDescent="0.25">
      <c r="A42" t="str">
        <f>IF(SUM('A3.2'!P63:T63)=5,'Angaben KH-Standort'!$D$25,"")</f>
        <v/>
      </c>
      <c r="B42" t="str">
        <f>IF(SUM('A3.2'!P63:T63)=5,'Angaben KH-Standort'!$D$26,"")</f>
        <v/>
      </c>
      <c r="C42" t="str">
        <f>IF(SUM('A3.2'!P63:T63)=5,'Angaben KH-Standort'!$D$12,"")</f>
        <v/>
      </c>
      <c r="D42" t="str">
        <f>IF(SUM('A3.2'!P63:T63)=5,'A1'!$F54,"")</f>
        <v/>
      </c>
      <c r="E42" t="str">
        <f>IF(SUM('A3.2'!P63:T63)=5,'A3.2'!C63,"")</f>
        <v/>
      </c>
      <c r="F42" t="str">
        <f>IF(SUM('A3.2'!P63:T63)=5,'A3.2'!D63,"")</f>
        <v/>
      </c>
      <c r="G42" s="175" t="str">
        <f>IF(SUM('A3.2'!P63:T63)=5,'A3.2'!E63,"")</f>
        <v/>
      </c>
      <c r="H42" t="str">
        <f>IF(SUM('A3.2'!P63:T63)=5,'A3.2'!F63,"")</f>
        <v/>
      </c>
      <c r="I42" s="308" t="str">
        <f>IF(SUM('A3.2'!P63:T63)=5,'A3.2'!G63,"")</f>
        <v/>
      </c>
    </row>
    <row r="43" spans="1:9" x14ac:dyDescent="0.25">
      <c r="A43" t="str">
        <f>IF(SUM('A3.2'!P64:T64)=5,'Angaben KH-Standort'!$D$25,"")</f>
        <v/>
      </c>
      <c r="B43" t="str">
        <f>IF(SUM('A3.2'!P64:T64)=5,'Angaben KH-Standort'!$D$26,"")</f>
        <v/>
      </c>
      <c r="C43" t="str">
        <f>IF(SUM('A3.2'!P64:T64)=5,'Angaben KH-Standort'!$D$12,"")</f>
        <v/>
      </c>
      <c r="D43" t="str">
        <f>IF(SUM('A3.2'!P64:T64)=5,'A1'!$F55,"")</f>
        <v/>
      </c>
      <c r="E43" t="str">
        <f>IF(SUM('A3.2'!P64:T64)=5,'A3.2'!C64,"")</f>
        <v/>
      </c>
      <c r="F43" t="str">
        <f>IF(SUM('A3.2'!P64:T64)=5,'A3.2'!D64,"")</f>
        <v/>
      </c>
      <c r="G43" s="175" t="str">
        <f>IF(SUM('A3.2'!P64:T64)=5,'A3.2'!E64,"")</f>
        <v/>
      </c>
      <c r="H43" t="str">
        <f>IF(SUM('A3.2'!P64:T64)=5,'A3.2'!F64,"")</f>
        <v/>
      </c>
      <c r="I43" s="308" t="str">
        <f>IF(SUM('A3.2'!P64:T64)=5,'A3.2'!G64,"")</f>
        <v/>
      </c>
    </row>
    <row r="44" spans="1:9" x14ac:dyDescent="0.25">
      <c r="A44" t="str">
        <f>IF(SUM('A3.2'!P65:T65)=5,'Angaben KH-Standort'!$D$25,"")</f>
        <v/>
      </c>
      <c r="B44" t="str">
        <f>IF(SUM('A3.2'!P65:T65)=5,'Angaben KH-Standort'!$D$26,"")</f>
        <v/>
      </c>
      <c r="C44" t="str">
        <f>IF(SUM('A3.2'!P65:T65)=5,'Angaben KH-Standort'!$D$12,"")</f>
        <v/>
      </c>
      <c r="D44" t="str">
        <f>IF(SUM('A3.2'!P65:T65)=5,'A1'!$F56,"")</f>
        <v/>
      </c>
      <c r="E44" t="str">
        <f>IF(SUM('A3.2'!P65:T65)=5,'A3.2'!C65,"")</f>
        <v/>
      </c>
      <c r="F44" t="str">
        <f>IF(SUM('A3.2'!P65:T65)=5,'A3.2'!D65,"")</f>
        <v/>
      </c>
      <c r="G44" s="175" t="str">
        <f>IF(SUM('A3.2'!P65:T65)=5,'A3.2'!E65,"")</f>
        <v/>
      </c>
      <c r="H44" t="str">
        <f>IF(SUM('A3.2'!P65:T65)=5,'A3.2'!F65,"")</f>
        <v/>
      </c>
      <c r="I44" s="308" t="str">
        <f>IF(SUM('A3.2'!P65:T65)=5,'A3.2'!G65,"")</f>
        <v/>
      </c>
    </row>
    <row r="45" spans="1:9" x14ac:dyDescent="0.25">
      <c r="A45" t="str">
        <f>IF(SUM('A3.2'!P66:T66)=5,'Angaben KH-Standort'!$D$25,"")</f>
        <v/>
      </c>
      <c r="B45" t="str">
        <f>IF(SUM('A3.2'!P66:T66)=5,'Angaben KH-Standort'!$D$26,"")</f>
        <v/>
      </c>
      <c r="C45" t="str">
        <f>IF(SUM('A3.2'!P66:T66)=5,'Angaben KH-Standort'!$D$12,"")</f>
        <v/>
      </c>
      <c r="D45" t="str">
        <f>IF(SUM('A3.2'!P66:T66)=5,'A1'!$F57,"")</f>
        <v/>
      </c>
      <c r="E45" t="str">
        <f>IF(SUM('A3.2'!P66:T66)=5,'A3.2'!C66,"")</f>
        <v/>
      </c>
      <c r="F45" t="str">
        <f>IF(SUM('A3.2'!P66:T66)=5,'A3.2'!D66,"")</f>
        <v/>
      </c>
      <c r="G45" s="175" t="str">
        <f>IF(SUM('A3.2'!P66:T66)=5,'A3.2'!E66,"")</f>
        <v/>
      </c>
      <c r="H45" t="str">
        <f>IF(SUM('A3.2'!P66:T66)=5,'A3.2'!F66,"")</f>
        <v/>
      </c>
      <c r="I45" s="308" t="str">
        <f>IF(SUM('A3.2'!P66:T66)=5,'A3.2'!G66,"")</f>
        <v/>
      </c>
    </row>
    <row r="46" spans="1:9" x14ac:dyDescent="0.25">
      <c r="A46" t="str">
        <f>IF(SUM('A3.2'!P67:T67)=5,'Angaben KH-Standort'!$D$25,"")</f>
        <v/>
      </c>
      <c r="B46" t="str">
        <f>IF(SUM('A3.2'!P67:T67)=5,'Angaben KH-Standort'!$D$26,"")</f>
        <v/>
      </c>
      <c r="C46" t="str">
        <f>IF(SUM('A3.2'!P67:T67)=5,'Angaben KH-Standort'!$D$12,"")</f>
        <v/>
      </c>
      <c r="D46" t="str">
        <f>IF(SUM('A3.2'!P67:T67)=5,'A1'!$F58,"")</f>
        <v/>
      </c>
      <c r="E46" t="str">
        <f>IF(SUM('A3.2'!P67:T67)=5,'A3.2'!C67,"")</f>
        <v/>
      </c>
      <c r="F46" t="str">
        <f>IF(SUM('A3.2'!P67:T67)=5,'A3.2'!D67,"")</f>
        <v/>
      </c>
      <c r="G46" s="175" t="str">
        <f>IF(SUM('A3.2'!P67:T67)=5,'A3.2'!E67,"")</f>
        <v/>
      </c>
      <c r="H46" t="str">
        <f>IF(SUM('A3.2'!P67:T67)=5,'A3.2'!F67,"")</f>
        <v/>
      </c>
      <c r="I46" s="308" t="str">
        <f>IF(SUM('A3.2'!P67:T67)=5,'A3.2'!G67,"")</f>
        <v/>
      </c>
    </row>
    <row r="47" spans="1:9" x14ac:dyDescent="0.25">
      <c r="A47" t="str">
        <f>IF(SUM('A3.2'!P68:T68)=5,'Angaben KH-Standort'!$D$25,"")</f>
        <v/>
      </c>
      <c r="B47" t="str">
        <f>IF(SUM('A3.2'!P68:T68)=5,'Angaben KH-Standort'!$D$26,"")</f>
        <v/>
      </c>
      <c r="C47" t="str">
        <f>IF(SUM('A3.2'!P68:T68)=5,'Angaben KH-Standort'!$D$12,"")</f>
        <v/>
      </c>
      <c r="D47" t="str">
        <f>IF(SUM('A3.2'!P68:T68)=5,'A1'!$F59,"")</f>
        <v/>
      </c>
      <c r="E47" t="str">
        <f>IF(SUM('A3.2'!P68:T68)=5,'A3.2'!C68,"")</f>
        <v/>
      </c>
      <c r="F47" t="str">
        <f>IF(SUM('A3.2'!P68:T68)=5,'A3.2'!D68,"")</f>
        <v/>
      </c>
      <c r="G47" s="175" t="str">
        <f>IF(SUM('A3.2'!P68:T68)=5,'A3.2'!E68,"")</f>
        <v/>
      </c>
      <c r="H47" t="str">
        <f>IF(SUM('A3.2'!P68:T68)=5,'A3.2'!F68,"")</f>
        <v/>
      </c>
      <c r="I47" s="308" t="str">
        <f>IF(SUM('A3.2'!P68:T68)=5,'A3.2'!G68,"")</f>
        <v/>
      </c>
    </row>
    <row r="48" spans="1:9" x14ac:dyDescent="0.25">
      <c r="A48" t="str">
        <f>IF(SUM('A3.2'!P69:T69)=5,'Angaben KH-Standort'!$D$25,"")</f>
        <v/>
      </c>
      <c r="B48" t="str">
        <f>IF(SUM('A3.2'!P69:T69)=5,'Angaben KH-Standort'!$D$26,"")</f>
        <v/>
      </c>
      <c r="C48" t="str">
        <f>IF(SUM('A3.2'!P69:T69)=5,'Angaben KH-Standort'!$D$12,"")</f>
        <v/>
      </c>
      <c r="D48" t="str">
        <f>IF(SUM('A3.2'!P69:T69)=5,'A1'!$F60,"")</f>
        <v/>
      </c>
      <c r="E48" t="str">
        <f>IF(SUM('A3.2'!P69:T69)=5,'A3.2'!C69,"")</f>
        <v/>
      </c>
      <c r="F48" t="str">
        <f>IF(SUM('A3.2'!P69:T69)=5,'A3.2'!D69,"")</f>
        <v/>
      </c>
      <c r="G48" s="175" t="str">
        <f>IF(SUM('A3.2'!P69:T69)=5,'A3.2'!E69,"")</f>
        <v/>
      </c>
      <c r="H48" t="str">
        <f>IF(SUM('A3.2'!P69:T69)=5,'A3.2'!F69,"")</f>
        <v/>
      </c>
      <c r="I48" s="308" t="str">
        <f>IF(SUM('A3.2'!P69:T69)=5,'A3.2'!G69,"")</f>
        <v/>
      </c>
    </row>
    <row r="49" spans="1:9" x14ac:dyDescent="0.25">
      <c r="A49" t="str">
        <f>IF(SUM('A3.2'!P70:T70)=5,'Angaben KH-Standort'!$D$25,"")</f>
        <v/>
      </c>
      <c r="B49" t="str">
        <f>IF(SUM('A3.2'!P70:T70)=5,'Angaben KH-Standort'!$D$26,"")</f>
        <v/>
      </c>
      <c r="C49" t="str">
        <f>IF(SUM('A3.2'!P70:T70)=5,'Angaben KH-Standort'!$D$12,"")</f>
        <v/>
      </c>
      <c r="D49" t="str">
        <f>IF(SUM('A3.2'!P70:T70)=5,'A1'!$F61,"")</f>
        <v/>
      </c>
      <c r="E49" t="str">
        <f>IF(SUM('A3.2'!P70:T70)=5,'A3.2'!C70,"")</f>
        <v/>
      </c>
      <c r="F49" t="str">
        <f>IF(SUM('A3.2'!P70:T70)=5,'A3.2'!D70,"")</f>
        <v/>
      </c>
      <c r="G49" s="175" t="str">
        <f>IF(SUM('A3.2'!P70:T70)=5,'A3.2'!E70,"")</f>
        <v/>
      </c>
      <c r="H49" t="str">
        <f>IF(SUM('A3.2'!P70:T70)=5,'A3.2'!F70,"")</f>
        <v/>
      </c>
      <c r="I49" s="308" t="str">
        <f>IF(SUM('A3.2'!P70:T70)=5,'A3.2'!G70,"")</f>
        <v/>
      </c>
    </row>
    <row r="50" spans="1:9" x14ac:dyDescent="0.25">
      <c r="A50" t="str">
        <f>IF(SUM('A3.2'!P71:T71)=5,'Angaben KH-Standort'!$D$25,"")</f>
        <v/>
      </c>
      <c r="B50" t="str">
        <f>IF(SUM('A3.2'!P71:T71)=5,'Angaben KH-Standort'!$D$26,"")</f>
        <v/>
      </c>
      <c r="C50" t="str">
        <f>IF(SUM('A3.2'!P71:T71)=5,'Angaben KH-Standort'!$D$12,"")</f>
        <v/>
      </c>
      <c r="D50" t="str">
        <f>IF(SUM('A3.2'!P71:T71)=5,'A1'!$F62,"")</f>
        <v/>
      </c>
      <c r="E50" t="str">
        <f>IF(SUM('A3.2'!P71:T71)=5,'A3.2'!C71,"")</f>
        <v/>
      </c>
      <c r="F50" t="str">
        <f>IF(SUM('A3.2'!P71:T71)=5,'A3.2'!D71,"")</f>
        <v/>
      </c>
      <c r="G50" s="175" t="str">
        <f>IF(SUM('A3.2'!P71:T71)=5,'A3.2'!E71,"")</f>
        <v/>
      </c>
      <c r="H50" t="str">
        <f>IF(SUM('A3.2'!P71:T71)=5,'A3.2'!F71,"")</f>
        <v/>
      </c>
      <c r="I50" s="308" t="str">
        <f>IF(SUM('A3.2'!P71:T71)=5,'A3.2'!G71,"")</f>
        <v/>
      </c>
    </row>
    <row r="51" spans="1:9" x14ac:dyDescent="0.25">
      <c r="A51" t="str">
        <f>IF(SUM('A3.2'!P72:T72)=5,'Angaben KH-Standort'!$D$25,"")</f>
        <v/>
      </c>
      <c r="B51" t="str">
        <f>IF(SUM('A3.2'!P72:T72)=5,'Angaben KH-Standort'!$D$26,"")</f>
        <v/>
      </c>
      <c r="C51" t="str">
        <f>IF(SUM('A3.2'!P72:T72)=5,'Angaben KH-Standort'!$D$12,"")</f>
        <v/>
      </c>
      <c r="D51" t="str">
        <f>IF(SUM('A3.2'!P72:T72)=5,'A1'!$F63,"")</f>
        <v/>
      </c>
      <c r="E51" t="str">
        <f>IF(SUM('A3.2'!P72:T72)=5,'A3.2'!C72,"")</f>
        <v/>
      </c>
      <c r="F51" t="str">
        <f>IF(SUM('A3.2'!P72:T72)=5,'A3.2'!D72,"")</f>
        <v/>
      </c>
      <c r="G51" s="175" t="str">
        <f>IF(SUM('A3.2'!P72:T72)=5,'A3.2'!E72,"")</f>
        <v/>
      </c>
      <c r="H51" t="str">
        <f>IF(SUM('A3.2'!P72:T72)=5,'A3.2'!F72,"")</f>
        <v/>
      </c>
      <c r="I51" s="308" t="str">
        <f>IF(SUM('A3.2'!P72:T72)=5,'A3.2'!G72,"")</f>
        <v/>
      </c>
    </row>
    <row r="52" spans="1:9" x14ac:dyDescent="0.25">
      <c r="A52" t="str">
        <f>IF(SUM('A3.2'!P73:T73)=5,'Angaben KH-Standort'!$D$25,"")</f>
        <v/>
      </c>
      <c r="B52" t="str">
        <f>IF(SUM('A3.2'!P73:T73)=5,'Angaben KH-Standort'!$D$26,"")</f>
        <v/>
      </c>
      <c r="C52" t="str">
        <f>IF(SUM('A3.2'!P73:T73)=5,'Angaben KH-Standort'!$D$12,"")</f>
        <v/>
      </c>
      <c r="D52" t="str">
        <f>IF(SUM('A3.2'!P73:T73)=5,'A1'!$F64,"")</f>
        <v/>
      </c>
      <c r="E52" t="str">
        <f>IF(SUM('A3.2'!P73:T73)=5,'A3.2'!C73,"")</f>
        <v/>
      </c>
      <c r="F52" t="str">
        <f>IF(SUM('A3.2'!P73:T73)=5,'A3.2'!D73,"")</f>
        <v/>
      </c>
      <c r="G52" s="175" t="str">
        <f>IF(SUM('A3.2'!P73:T73)=5,'A3.2'!E73,"")</f>
        <v/>
      </c>
      <c r="H52" t="str">
        <f>IF(SUM('A3.2'!P73:T73)=5,'A3.2'!F73,"")</f>
        <v/>
      </c>
      <c r="I52" s="308" t="str">
        <f>IF(SUM('A3.2'!P73:T73)=5,'A3.2'!G73,"")</f>
        <v/>
      </c>
    </row>
    <row r="53" spans="1:9" x14ac:dyDescent="0.25">
      <c r="A53" t="str">
        <f>IF(SUM('A3.2'!P74:T74)=5,'Angaben KH-Standort'!$D$25,"")</f>
        <v/>
      </c>
      <c r="B53" t="str">
        <f>IF(SUM('A3.2'!P74:T74)=5,'Angaben KH-Standort'!$D$26,"")</f>
        <v/>
      </c>
      <c r="C53" t="str">
        <f>IF(SUM('A3.2'!P74:T74)=5,'Angaben KH-Standort'!$D$12,"")</f>
        <v/>
      </c>
      <c r="D53" t="str">
        <f>IF(SUM('A3.2'!P74:T74)=5,'A1'!$F65,"")</f>
        <v/>
      </c>
      <c r="E53" t="str">
        <f>IF(SUM('A3.2'!P74:T74)=5,'A3.2'!C74,"")</f>
        <v/>
      </c>
      <c r="F53" t="str">
        <f>IF(SUM('A3.2'!P74:T74)=5,'A3.2'!D74,"")</f>
        <v/>
      </c>
      <c r="G53" s="175" t="str">
        <f>IF(SUM('A3.2'!P74:T74)=5,'A3.2'!E74,"")</f>
        <v/>
      </c>
      <c r="H53" t="str">
        <f>IF(SUM('A3.2'!P74:T74)=5,'A3.2'!F74,"")</f>
        <v/>
      </c>
      <c r="I53" s="308" t="str">
        <f>IF(SUM('A3.2'!P74:T74)=5,'A3.2'!G74,"")</f>
        <v/>
      </c>
    </row>
    <row r="54" spans="1:9" x14ac:dyDescent="0.25">
      <c r="A54" t="str">
        <f>IF(SUM('A3.2'!P75:T75)=5,'Angaben KH-Standort'!$D$25,"")</f>
        <v/>
      </c>
      <c r="B54" t="str">
        <f>IF(SUM('A3.2'!P75:T75)=5,'Angaben KH-Standort'!$D$26,"")</f>
        <v/>
      </c>
      <c r="C54" t="str">
        <f>IF(SUM('A3.2'!P75:T75)=5,'Angaben KH-Standort'!$D$12,"")</f>
        <v/>
      </c>
      <c r="D54" t="str">
        <f>IF(SUM('A3.2'!P75:T75)=5,'A1'!$F66,"")</f>
        <v/>
      </c>
      <c r="E54" t="str">
        <f>IF(SUM('A3.2'!P75:T75)=5,'A3.2'!C75,"")</f>
        <v/>
      </c>
      <c r="F54" t="str">
        <f>IF(SUM('A3.2'!P75:T75)=5,'A3.2'!D75,"")</f>
        <v/>
      </c>
      <c r="G54" s="175" t="str">
        <f>IF(SUM('A3.2'!P75:T75)=5,'A3.2'!E75,"")</f>
        <v/>
      </c>
      <c r="H54" t="str">
        <f>IF(SUM('A3.2'!P75:T75)=5,'A3.2'!F75,"")</f>
        <v/>
      </c>
      <c r="I54" s="308" t="str">
        <f>IF(SUM('A3.2'!P75:T75)=5,'A3.2'!G75,"")</f>
        <v/>
      </c>
    </row>
    <row r="55" spans="1:9" x14ac:dyDescent="0.25">
      <c r="A55" t="str">
        <f>IF(SUM('A3.2'!P76:T76)=5,'Angaben KH-Standort'!$D$25,"")</f>
        <v/>
      </c>
      <c r="B55" t="str">
        <f>IF(SUM('A3.2'!P76:T76)=5,'Angaben KH-Standort'!$D$26,"")</f>
        <v/>
      </c>
      <c r="C55" t="str">
        <f>IF(SUM('A3.2'!P76:T76)=5,'Angaben KH-Standort'!$D$12,"")</f>
        <v/>
      </c>
      <c r="D55" t="str">
        <f>IF(SUM('A3.2'!P76:T76)=5,'A1'!$F67,"")</f>
        <v/>
      </c>
      <c r="E55" t="str">
        <f>IF(SUM('A3.2'!P76:T76)=5,'A3.2'!C76,"")</f>
        <v/>
      </c>
      <c r="F55" t="str">
        <f>IF(SUM('A3.2'!P76:T76)=5,'A3.2'!D76,"")</f>
        <v/>
      </c>
      <c r="G55" s="175" t="str">
        <f>IF(SUM('A3.2'!P76:T76)=5,'A3.2'!E76,"")</f>
        <v/>
      </c>
      <c r="H55" t="str">
        <f>IF(SUM('A3.2'!P76:T76)=5,'A3.2'!F76,"")</f>
        <v/>
      </c>
      <c r="I55" s="308" t="str">
        <f>IF(SUM('A3.2'!P76:T76)=5,'A3.2'!G76,"")</f>
        <v/>
      </c>
    </row>
    <row r="56" spans="1:9" x14ac:dyDescent="0.25">
      <c r="A56" t="str">
        <f>IF(SUM('A3.2'!P77:T77)=5,'Angaben KH-Standort'!$D$25,"")</f>
        <v/>
      </c>
      <c r="B56" t="str">
        <f>IF(SUM('A3.2'!P77:T77)=5,'Angaben KH-Standort'!$D$26,"")</f>
        <v/>
      </c>
      <c r="C56" t="str">
        <f>IF(SUM('A3.2'!P77:T77)=5,'Angaben KH-Standort'!$D$12,"")</f>
        <v/>
      </c>
      <c r="D56" t="str">
        <f>IF(SUM('A3.2'!P77:T77)=5,'A1'!$F68,"")</f>
        <v/>
      </c>
      <c r="E56" t="str">
        <f>IF(SUM('A3.2'!P77:T77)=5,'A3.2'!C77,"")</f>
        <v/>
      </c>
      <c r="F56" t="str">
        <f>IF(SUM('A3.2'!P77:T77)=5,'A3.2'!D77,"")</f>
        <v/>
      </c>
      <c r="G56" s="175" t="str">
        <f>IF(SUM('A3.2'!P77:T77)=5,'A3.2'!E77,"")</f>
        <v/>
      </c>
      <c r="H56" t="str">
        <f>IF(SUM('A3.2'!P77:T77)=5,'A3.2'!F77,"")</f>
        <v/>
      </c>
      <c r="I56" s="308" t="str">
        <f>IF(SUM('A3.2'!P77:T77)=5,'A3.2'!G77,"")</f>
        <v/>
      </c>
    </row>
    <row r="57" spans="1:9" x14ac:dyDescent="0.25">
      <c r="A57" t="str">
        <f>IF(SUM('A3.2'!P78:T78)=5,'Angaben KH-Standort'!$D$25,"")</f>
        <v/>
      </c>
      <c r="B57" t="str">
        <f>IF(SUM('A3.2'!P78:T78)=5,'Angaben KH-Standort'!$D$26,"")</f>
        <v/>
      </c>
      <c r="C57" t="str">
        <f>IF(SUM('A3.2'!P78:T78)=5,'Angaben KH-Standort'!$D$12,"")</f>
        <v/>
      </c>
      <c r="D57" t="str">
        <f>IF(SUM('A3.2'!P78:T78)=5,'A1'!$F69,"")</f>
        <v/>
      </c>
      <c r="E57" t="str">
        <f>IF(SUM('A3.2'!P78:T78)=5,'A3.2'!C78,"")</f>
        <v/>
      </c>
      <c r="F57" t="str">
        <f>IF(SUM('A3.2'!P78:T78)=5,'A3.2'!D78,"")</f>
        <v/>
      </c>
      <c r="G57" s="175" t="str">
        <f>IF(SUM('A3.2'!P78:T78)=5,'A3.2'!E78,"")</f>
        <v/>
      </c>
      <c r="H57" t="str">
        <f>IF(SUM('A3.2'!P78:T78)=5,'A3.2'!F78,"")</f>
        <v/>
      </c>
      <c r="I57" s="308" t="str">
        <f>IF(SUM('A3.2'!P78:T78)=5,'A3.2'!G78,"")</f>
        <v/>
      </c>
    </row>
    <row r="58" spans="1:9" x14ac:dyDescent="0.25">
      <c r="A58" t="str">
        <f>IF(SUM('A3.2'!P79:T79)=5,'Angaben KH-Standort'!$D$25,"")</f>
        <v/>
      </c>
      <c r="B58" t="str">
        <f>IF(SUM('A3.2'!P79:T79)=5,'Angaben KH-Standort'!$D$26,"")</f>
        <v/>
      </c>
      <c r="C58" t="str">
        <f>IF(SUM('A3.2'!P79:T79)=5,'Angaben KH-Standort'!$D$12,"")</f>
        <v/>
      </c>
      <c r="D58" t="str">
        <f>IF(SUM('A3.2'!P79:T79)=5,'A1'!$F70,"")</f>
        <v/>
      </c>
      <c r="E58" t="str">
        <f>IF(SUM('A3.2'!P79:T79)=5,'A3.2'!C79,"")</f>
        <v/>
      </c>
      <c r="F58" t="str">
        <f>IF(SUM('A3.2'!P79:T79)=5,'A3.2'!D79,"")</f>
        <v/>
      </c>
      <c r="G58" s="175" t="str">
        <f>IF(SUM('A3.2'!P79:T79)=5,'A3.2'!E79,"")</f>
        <v/>
      </c>
      <c r="H58" t="str">
        <f>IF(SUM('A3.2'!P79:T79)=5,'A3.2'!F79,"")</f>
        <v/>
      </c>
      <c r="I58" s="308" t="str">
        <f>IF(SUM('A3.2'!P79:T79)=5,'A3.2'!G79,"")</f>
        <v/>
      </c>
    </row>
    <row r="59" spans="1:9" x14ac:dyDescent="0.25">
      <c r="A59" t="str">
        <f>IF(SUM('A3.2'!P80:T80)=5,'Angaben KH-Standort'!$D$25,"")</f>
        <v/>
      </c>
      <c r="B59" t="str">
        <f>IF(SUM('A3.2'!P80:T80)=5,'Angaben KH-Standort'!$D$26,"")</f>
        <v/>
      </c>
      <c r="C59" t="str">
        <f>IF(SUM('A3.2'!P80:T80)=5,'Angaben KH-Standort'!$D$12,"")</f>
        <v/>
      </c>
      <c r="D59" t="str">
        <f>IF(SUM('A3.2'!P80:T80)=5,'A1'!$F71,"")</f>
        <v/>
      </c>
      <c r="E59" t="str">
        <f>IF(SUM('A3.2'!P80:T80)=5,'A3.2'!C80,"")</f>
        <v/>
      </c>
      <c r="F59" t="str">
        <f>IF(SUM('A3.2'!P80:T80)=5,'A3.2'!D80,"")</f>
        <v/>
      </c>
      <c r="G59" s="175" t="str">
        <f>IF(SUM('A3.2'!P80:T80)=5,'A3.2'!E80,"")</f>
        <v/>
      </c>
      <c r="H59" t="str">
        <f>IF(SUM('A3.2'!P80:T80)=5,'A3.2'!F80,"")</f>
        <v/>
      </c>
      <c r="I59" s="308" t="str">
        <f>IF(SUM('A3.2'!P80:T80)=5,'A3.2'!G80,"")</f>
        <v/>
      </c>
    </row>
    <row r="60" spans="1:9" x14ac:dyDescent="0.25">
      <c r="A60" t="str">
        <f>IF(SUM('A3.2'!P81:T81)=5,'Angaben KH-Standort'!$D$25,"")</f>
        <v/>
      </c>
      <c r="B60" t="str">
        <f>IF(SUM('A3.2'!P81:T81)=5,'Angaben KH-Standort'!$D$26,"")</f>
        <v/>
      </c>
      <c r="C60" t="str">
        <f>IF(SUM('A3.2'!P81:T81)=5,'Angaben KH-Standort'!$D$12,"")</f>
        <v/>
      </c>
      <c r="D60" t="str">
        <f>IF(SUM('A3.2'!P81:T81)=5,'A1'!$F72,"")</f>
        <v/>
      </c>
      <c r="E60" t="str">
        <f>IF(SUM('A3.2'!P81:T81)=5,'A3.2'!C81,"")</f>
        <v/>
      </c>
      <c r="F60" t="str">
        <f>IF(SUM('A3.2'!P81:T81)=5,'A3.2'!D81,"")</f>
        <v/>
      </c>
      <c r="G60" s="175" t="str">
        <f>IF(SUM('A3.2'!P81:T81)=5,'A3.2'!E81,"")</f>
        <v/>
      </c>
      <c r="H60" t="str">
        <f>IF(SUM('A3.2'!P81:T81)=5,'A3.2'!F81,"")</f>
        <v/>
      </c>
      <c r="I60" s="308" t="str">
        <f>IF(SUM('A3.2'!P81:T81)=5,'A3.2'!G81,"")</f>
        <v/>
      </c>
    </row>
    <row r="61" spans="1:9" x14ac:dyDescent="0.25">
      <c r="A61" t="str">
        <f>IF(SUM('A3.2'!P82:T82)=5,'Angaben KH-Standort'!$D$25,"")</f>
        <v/>
      </c>
      <c r="B61" t="str">
        <f>IF(SUM('A3.2'!P82:T82)=5,'Angaben KH-Standort'!$D$26,"")</f>
        <v/>
      </c>
      <c r="C61" t="str">
        <f>IF(SUM('A3.2'!P82:T82)=5,'Angaben KH-Standort'!$D$12,"")</f>
        <v/>
      </c>
      <c r="D61" t="str">
        <f>IF(SUM('A3.2'!P82:T82)=5,'A1'!$F73,"")</f>
        <v/>
      </c>
      <c r="E61" t="str">
        <f>IF(SUM('A3.2'!P82:T82)=5,'A3.2'!C82,"")</f>
        <v/>
      </c>
      <c r="F61" t="str">
        <f>IF(SUM('A3.2'!P82:T82)=5,'A3.2'!D82,"")</f>
        <v/>
      </c>
      <c r="G61" s="175" t="str">
        <f>IF(SUM('A3.2'!P82:T82)=5,'A3.2'!E82,"")</f>
        <v/>
      </c>
      <c r="H61" t="str">
        <f>IF(SUM('A3.2'!P82:T82)=5,'A3.2'!F82,"")</f>
        <v/>
      </c>
      <c r="I61" s="308" t="str">
        <f>IF(SUM('A3.2'!P82:T82)=5,'A3.2'!G82,"")</f>
        <v/>
      </c>
    </row>
    <row r="62" spans="1:9" x14ac:dyDescent="0.25">
      <c r="A62" t="str">
        <f>IF(SUM('A3.2'!P83:T83)=5,'Angaben KH-Standort'!$D$25,"")</f>
        <v/>
      </c>
      <c r="B62" t="str">
        <f>IF(SUM('A3.2'!P83:T83)=5,'Angaben KH-Standort'!$D$26,"")</f>
        <v/>
      </c>
      <c r="C62" t="str">
        <f>IF(SUM('A3.2'!P83:T83)=5,'Angaben KH-Standort'!$D$12,"")</f>
        <v/>
      </c>
      <c r="D62" t="str">
        <f>IF(SUM('A3.2'!P83:T83)=5,'A1'!$F74,"")</f>
        <v/>
      </c>
      <c r="E62" t="str">
        <f>IF(SUM('A3.2'!P83:T83)=5,'A3.2'!C83,"")</f>
        <v/>
      </c>
      <c r="F62" t="str">
        <f>IF(SUM('A3.2'!P83:T83)=5,'A3.2'!D83,"")</f>
        <v/>
      </c>
      <c r="G62" s="175" t="str">
        <f>IF(SUM('A3.2'!P83:T83)=5,'A3.2'!E83,"")</f>
        <v/>
      </c>
      <c r="H62" t="str">
        <f>IF(SUM('A3.2'!P83:T83)=5,'A3.2'!F83,"")</f>
        <v/>
      </c>
      <c r="I62" s="308" t="str">
        <f>IF(SUM('A3.2'!P83:T83)=5,'A3.2'!G83,"")</f>
        <v/>
      </c>
    </row>
    <row r="63" spans="1:9" x14ac:dyDescent="0.25">
      <c r="A63" t="str">
        <f>IF(SUM('A3.2'!P84:T84)=5,'Angaben KH-Standort'!$D$25,"")</f>
        <v/>
      </c>
      <c r="B63" t="str">
        <f>IF(SUM('A3.2'!P84:T84)=5,'Angaben KH-Standort'!$D$26,"")</f>
        <v/>
      </c>
      <c r="C63" t="str">
        <f>IF(SUM('A3.2'!P84:T84)=5,'Angaben KH-Standort'!$D$12,"")</f>
        <v/>
      </c>
      <c r="D63" t="str">
        <f>IF(SUM('A3.2'!P84:T84)=5,'A1'!$F75,"")</f>
        <v/>
      </c>
      <c r="E63" t="str">
        <f>IF(SUM('A3.2'!P84:T84)=5,'A3.2'!C84,"")</f>
        <v/>
      </c>
      <c r="F63" t="str">
        <f>IF(SUM('A3.2'!P84:T84)=5,'A3.2'!D84,"")</f>
        <v/>
      </c>
      <c r="G63" s="175" t="str">
        <f>IF(SUM('A3.2'!P84:T84)=5,'A3.2'!E84,"")</f>
        <v/>
      </c>
      <c r="H63" t="str">
        <f>IF(SUM('A3.2'!P84:T84)=5,'A3.2'!F84,"")</f>
        <v/>
      </c>
      <c r="I63" s="308" t="str">
        <f>IF(SUM('A3.2'!P84:T84)=5,'A3.2'!G84,"")</f>
        <v/>
      </c>
    </row>
    <row r="64" spans="1:9" x14ac:dyDescent="0.25">
      <c r="A64" t="str">
        <f>IF(SUM('A3.2'!P85:T85)=5,'Angaben KH-Standort'!$D$25,"")</f>
        <v/>
      </c>
      <c r="B64" t="str">
        <f>IF(SUM('A3.2'!P85:T85)=5,'Angaben KH-Standort'!$D$26,"")</f>
        <v/>
      </c>
      <c r="C64" t="str">
        <f>IF(SUM('A3.2'!P85:T85)=5,'Angaben KH-Standort'!$D$12,"")</f>
        <v/>
      </c>
      <c r="D64" t="str">
        <f>IF(SUM('A3.2'!P85:T85)=5,'A1'!$F76,"")</f>
        <v/>
      </c>
      <c r="E64" t="str">
        <f>IF(SUM('A3.2'!P85:T85)=5,'A3.2'!C85,"")</f>
        <v/>
      </c>
      <c r="F64" t="str">
        <f>IF(SUM('A3.2'!P85:T85)=5,'A3.2'!D85,"")</f>
        <v/>
      </c>
      <c r="G64" s="175" t="str">
        <f>IF(SUM('A3.2'!P85:T85)=5,'A3.2'!E85,"")</f>
        <v/>
      </c>
      <c r="H64" t="str">
        <f>IF(SUM('A3.2'!P85:T85)=5,'A3.2'!F85,"")</f>
        <v/>
      </c>
      <c r="I64" s="308" t="str">
        <f>IF(SUM('A3.2'!P85:T85)=5,'A3.2'!G85,"")</f>
        <v/>
      </c>
    </row>
    <row r="65" spans="1:9" x14ac:dyDescent="0.25">
      <c r="A65" t="str">
        <f>IF(SUM('A3.2'!P86:T86)=5,'Angaben KH-Standort'!$D$25,"")</f>
        <v/>
      </c>
      <c r="B65" t="str">
        <f>IF(SUM('A3.2'!P86:T86)=5,'Angaben KH-Standort'!$D$26,"")</f>
        <v/>
      </c>
      <c r="C65" t="str">
        <f>IF(SUM('A3.2'!P86:T86)=5,'Angaben KH-Standort'!$D$12,"")</f>
        <v/>
      </c>
      <c r="D65" t="str">
        <f>IF(SUM('A3.2'!P86:T86)=5,'A1'!$F77,"")</f>
        <v/>
      </c>
      <c r="E65" t="str">
        <f>IF(SUM('A3.2'!P86:T86)=5,'A3.2'!C86,"")</f>
        <v/>
      </c>
      <c r="F65" t="str">
        <f>IF(SUM('A3.2'!P86:T86)=5,'A3.2'!D86,"")</f>
        <v/>
      </c>
      <c r="G65" s="175" t="str">
        <f>IF(SUM('A3.2'!P86:T86)=5,'A3.2'!E86,"")</f>
        <v/>
      </c>
      <c r="H65" t="str">
        <f>IF(SUM('A3.2'!P86:T86)=5,'A3.2'!F86,"")</f>
        <v/>
      </c>
      <c r="I65" s="308" t="str">
        <f>IF(SUM('A3.2'!P86:T86)=5,'A3.2'!G86,"")</f>
        <v/>
      </c>
    </row>
    <row r="66" spans="1:9" x14ac:dyDescent="0.25">
      <c r="A66" t="str">
        <f>IF(SUM('A3.2'!P87:T87)=5,'Angaben KH-Standort'!$D$25,"")</f>
        <v/>
      </c>
      <c r="B66" t="str">
        <f>IF(SUM('A3.2'!P87:T87)=5,'Angaben KH-Standort'!$D$26,"")</f>
        <v/>
      </c>
      <c r="C66" t="str">
        <f>IF(SUM('A3.2'!P87:T87)=5,'Angaben KH-Standort'!$D$12,"")</f>
        <v/>
      </c>
      <c r="D66" t="str">
        <f>IF(SUM('A3.2'!P87:T87)=5,'A1'!$F78,"")</f>
        <v/>
      </c>
      <c r="E66" t="str">
        <f>IF(SUM('A3.2'!P87:T87)=5,'A3.2'!C87,"")</f>
        <v/>
      </c>
      <c r="F66" t="str">
        <f>IF(SUM('A3.2'!P87:T87)=5,'A3.2'!D87,"")</f>
        <v/>
      </c>
      <c r="G66" s="175" t="str">
        <f>IF(SUM('A3.2'!P87:T87)=5,'A3.2'!E87,"")</f>
        <v/>
      </c>
      <c r="H66" t="str">
        <f>IF(SUM('A3.2'!P87:T87)=5,'A3.2'!F87,"")</f>
        <v/>
      </c>
      <c r="I66" s="308" t="str">
        <f>IF(SUM('A3.2'!P87:T87)=5,'A3.2'!G87,"")</f>
        <v/>
      </c>
    </row>
    <row r="67" spans="1:9" x14ac:dyDescent="0.25">
      <c r="A67" t="str">
        <f>IF(SUM('A3.2'!P88:T88)=5,'Angaben KH-Standort'!$D$25,"")</f>
        <v/>
      </c>
      <c r="B67" t="str">
        <f>IF(SUM('A3.2'!P88:T88)=5,'Angaben KH-Standort'!$D$26,"")</f>
        <v/>
      </c>
      <c r="C67" t="str">
        <f>IF(SUM('A3.2'!P88:T88)=5,'Angaben KH-Standort'!$D$12,"")</f>
        <v/>
      </c>
      <c r="D67" t="str">
        <f>IF(SUM('A3.2'!P88:T88)=5,'A1'!$F79,"")</f>
        <v/>
      </c>
      <c r="E67" t="str">
        <f>IF(SUM('A3.2'!P88:T88)=5,'A3.2'!C88,"")</f>
        <v/>
      </c>
      <c r="F67" t="str">
        <f>IF(SUM('A3.2'!P88:T88)=5,'A3.2'!D88,"")</f>
        <v/>
      </c>
      <c r="G67" s="175" t="str">
        <f>IF(SUM('A3.2'!P88:T88)=5,'A3.2'!E88,"")</f>
        <v/>
      </c>
      <c r="H67" t="str">
        <f>IF(SUM('A3.2'!P88:T88)=5,'A3.2'!F88,"")</f>
        <v/>
      </c>
      <c r="I67" s="308" t="str">
        <f>IF(SUM('A3.2'!P88:T88)=5,'A3.2'!G88,"")</f>
        <v/>
      </c>
    </row>
    <row r="68" spans="1:9" x14ac:dyDescent="0.25">
      <c r="A68" t="str">
        <f>IF(SUM('A3.2'!P89:T89)=5,'Angaben KH-Standort'!$D$25,"")</f>
        <v/>
      </c>
      <c r="B68" t="str">
        <f>IF(SUM('A3.2'!P89:T89)=5,'Angaben KH-Standort'!$D$26,"")</f>
        <v/>
      </c>
      <c r="C68" t="str">
        <f>IF(SUM('A3.2'!P89:T89)=5,'Angaben KH-Standort'!$D$12,"")</f>
        <v/>
      </c>
      <c r="D68" t="str">
        <f>IF(SUM('A3.2'!P89:T89)=5,'A1'!$F80,"")</f>
        <v/>
      </c>
      <c r="E68" t="str">
        <f>IF(SUM('A3.2'!P89:T89)=5,'A3.2'!C89,"")</f>
        <v/>
      </c>
      <c r="F68" t="str">
        <f>IF(SUM('A3.2'!P89:T89)=5,'A3.2'!D89,"")</f>
        <v/>
      </c>
      <c r="G68" s="175" t="str">
        <f>IF(SUM('A3.2'!P89:T89)=5,'A3.2'!E89,"")</f>
        <v/>
      </c>
      <c r="H68" t="str">
        <f>IF(SUM('A3.2'!P89:T89)=5,'A3.2'!F89,"")</f>
        <v/>
      </c>
      <c r="I68" s="308" t="str">
        <f>IF(SUM('A3.2'!P89:T89)=5,'A3.2'!G89,"")</f>
        <v/>
      </c>
    </row>
    <row r="69" spans="1:9" x14ac:dyDescent="0.25">
      <c r="A69" t="str">
        <f>IF(SUM('A3.2'!P90:T90)=5,'Angaben KH-Standort'!$D$25,"")</f>
        <v/>
      </c>
      <c r="B69" t="str">
        <f>IF(SUM('A3.2'!P90:T90)=5,'Angaben KH-Standort'!$D$26,"")</f>
        <v/>
      </c>
      <c r="C69" t="str">
        <f>IF(SUM('A3.2'!P90:T90)=5,'Angaben KH-Standort'!$D$12,"")</f>
        <v/>
      </c>
      <c r="D69" t="str">
        <f>IF(SUM('A3.2'!P90:T90)=5,'A1'!$F81,"")</f>
        <v/>
      </c>
      <c r="E69" t="str">
        <f>IF(SUM('A3.2'!P90:T90)=5,'A3.2'!C90,"")</f>
        <v/>
      </c>
      <c r="F69" t="str">
        <f>IF(SUM('A3.2'!P90:T90)=5,'A3.2'!D90,"")</f>
        <v/>
      </c>
      <c r="G69" s="175" t="str">
        <f>IF(SUM('A3.2'!P90:T90)=5,'A3.2'!E90,"")</f>
        <v/>
      </c>
      <c r="H69" t="str">
        <f>IF(SUM('A3.2'!P90:T90)=5,'A3.2'!F90,"")</f>
        <v/>
      </c>
      <c r="I69" s="308" t="str">
        <f>IF(SUM('A3.2'!P90:T90)=5,'A3.2'!G90,"")</f>
        <v/>
      </c>
    </row>
    <row r="70" spans="1:9" x14ac:dyDescent="0.25">
      <c r="A70" t="str">
        <f>IF(SUM('A3.2'!P91:T91)=5,'Angaben KH-Standort'!$D$25,"")</f>
        <v/>
      </c>
      <c r="B70" t="str">
        <f>IF(SUM('A3.2'!P91:T91)=5,'Angaben KH-Standort'!$D$26,"")</f>
        <v/>
      </c>
      <c r="C70" t="str">
        <f>IF(SUM('A3.2'!P91:T91)=5,'Angaben KH-Standort'!$D$12,"")</f>
        <v/>
      </c>
      <c r="D70" t="str">
        <f>IF(SUM('A3.2'!P91:T91)=5,'A1'!$F82,"")</f>
        <v/>
      </c>
      <c r="E70" t="str">
        <f>IF(SUM('A3.2'!P91:T91)=5,'A3.2'!C91,"")</f>
        <v/>
      </c>
      <c r="F70" t="str">
        <f>IF(SUM('A3.2'!P91:T91)=5,'A3.2'!D91,"")</f>
        <v/>
      </c>
      <c r="G70" s="175" t="str">
        <f>IF(SUM('A3.2'!P91:T91)=5,'A3.2'!E91,"")</f>
        <v/>
      </c>
      <c r="H70" t="str">
        <f>IF(SUM('A3.2'!P91:T91)=5,'A3.2'!F91,"")</f>
        <v/>
      </c>
      <c r="I70" s="308" t="str">
        <f>IF(SUM('A3.2'!P91:T91)=5,'A3.2'!G91,"")</f>
        <v/>
      </c>
    </row>
    <row r="71" spans="1:9" x14ac:dyDescent="0.25">
      <c r="A71" t="str">
        <f>IF(SUM('A3.2'!P92:T92)=5,'Angaben KH-Standort'!$D$25,"")</f>
        <v/>
      </c>
      <c r="B71" t="str">
        <f>IF(SUM('A3.2'!P92:T92)=5,'Angaben KH-Standort'!$D$26,"")</f>
        <v/>
      </c>
      <c r="C71" t="str">
        <f>IF(SUM('A3.2'!P92:T92)=5,'Angaben KH-Standort'!$D$12,"")</f>
        <v/>
      </c>
      <c r="D71" t="str">
        <f>IF(SUM('A3.2'!P92:T92)=5,'A1'!$F83,"")</f>
        <v/>
      </c>
      <c r="E71" t="str">
        <f>IF(SUM('A3.2'!P92:T92)=5,'A3.2'!C92,"")</f>
        <v/>
      </c>
      <c r="F71" t="str">
        <f>IF(SUM('A3.2'!P92:T92)=5,'A3.2'!D92,"")</f>
        <v/>
      </c>
      <c r="G71" s="175" t="str">
        <f>IF(SUM('A3.2'!P92:T92)=5,'A3.2'!E92,"")</f>
        <v/>
      </c>
      <c r="H71" t="str">
        <f>IF(SUM('A3.2'!P92:T92)=5,'A3.2'!F92,"")</f>
        <v/>
      </c>
      <c r="I71" s="308" t="str">
        <f>IF(SUM('A3.2'!P92:T92)=5,'A3.2'!G92,"")</f>
        <v/>
      </c>
    </row>
    <row r="72" spans="1:9" x14ac:dyDescent="0.25">
      <c r="A72" t="str">
        <f>IF(SUM('A3.2'!P93:T93)=5,'Angaben KH-Standort'!$D$25,"")</f>
        <v/>
      </c>
      <c r="B72" t="str">
        <f>IF(SUM('A3.2'!P93:T93)=5,'Angaben KH-Standort'!$D$26,"")</f>
        <v/>
      </c>
      <c r="C72" t="str">
        <f>IF(SUM('A3.2'!P93:T93)=5,'Angaben KH-Standort'!$D$12,"")</f>
        <v/>
      </c>
      <c r="D72" t="str">
        <f>IF(SUM('A3.2'!P93:T93)=5,'A1'!$F84,"")</f>
        <v/>
      </c>
      <c r="E72" t="str">
        <f>IF(SUM('A3.2'!P93:T93)=5,'A3.2'!C93,"")</f>
        <v/>
      </c>
      <c r="F72" t="str">
        <f>IF(SUM('A3.2'!P93:T93)=5,'A3.2'!D93,"")</f>
        <v/>
      </c>
      <c r="G72" s="175" t="str">
        <f>IF(SUM('A3.2'!P93:T93)=5,'A3.2'!E93,"")</f>
        <v/>
      </c>
      <c r="H72" t="str">
        <f>IF(SUM('A3.2'!P93:T93)=5,'A3.2'!F93,"")</f>
        <v/>
      </c>
      <c r="I72" s="308" t="str">
        <f>IF(SUM('A3.2'!P93:T93)=5,'A3.2'!G93,"")</f>
        <v/>
      </c>
    </row>
    <row r="73" spans="1:9" x14ac:dyDescent="0.25">
      <c r="A73" t="str">
        <f>IF(SUM('A3.2'!P94:T94)=5,'Angaben KH-Standort'!$D$25,"")</f>
        <v/>
      </c>
      <c r="B73" t="str">
        <f>IF(SUM('A3.2'!P94:T94)=5,'Angaben KH-Standort'!$D$26,"")</f>
        <v/>
      </c>
      <c r="C73" t="str">
        <f>IF(SUM('A3.2'!P94:T94)=5,'Angaben KH-Standort'!$D$12,"")</f>
        <v/>
      </c>
      <c r="D73" t="str">
        <f>IF(SUM('A3.2'!P94:T94)=5,'A1'!$F85,"")</f>
        <v/>
      </c>
      <c r="E73" t="str">
        <f>IF(SUM('A3.2'!P94:T94)=5,'A3.2'!C94,"")</f>
        <v/>
      </c>
      <c r="F73" t="str">
        <f>IF(SUM('A3.2'!P94:T94)=5,'A3.2'!D94,"")</f>
        <v/>
      </c>
      <c r="G73" s="175" t="str">
        <f>IF(SUM('A3.2'!P94:T94)=5,'A3.2'!E94,"")</f>
        <v/>
      </c>
      <c r="H73" t="str">
        <f>IF(SUM('A3.2'!P94:T94)=5,'A3.2'!F94,"")</f>
        <v/>
      </c>
      <c r="I73" s="308" t="str">
        <f>IF(SUM('A3.2'!P94:T94)=5,'A3.2'!G94,"")</f>
        <v/>
      </c>
    </row>
    <row r="74" spans="1:9" x14ac:dyDescent="0.25">
      <c r="A74" t="str">
        <f>IF(SUM('A3.2'!P95:T95)=5,'Angaben KH-Standort'!$D$25,"")</f>
        <v/>
      </c>
      <c r="B74" t="str">
        <f>IF(SUM('A3.2'!P95:T95)=5,'Angaben KH-Standort'!$D$26,"")</f>
        <v/>
      </c>
      <c r="C74" t="str">
        <f>IF(SUM('A3.2'!P95:T95)=5,'Angaben KH-Standort'!$D$12,"")</f>
        <v/>
      </c>
      <c r="D74" t="str">
        <f>IF(SUM('A3.2'!P95:T95)=5,'A1'!$F86,"")</f>
        <v/>
      </c>
      <c r="E74" t="str">
        <f>IF(SUM('A3.2'!P95:T95)=5,'A3.2'!C95,"")</f>
        <v/>
      </c>
      <c r="F74" t="str">
        <f>IF(SUM('A3.2'!P95:T95)=5,'A3.2'!D95,"")</f>
        <v/>
      </c>
      <c r="G74" s="175" t="str">
        <f>IF(SUM('A3.2'!P95:T95)=5,'A3.2'!E95,"")</f>
        <v/>
      </c>
      <c r="H74" t="str">
        <f>IF(SUM('A3.2'!P95:T95)=5,'A3.2'!F95,"")</f>
        <v/>
      </c>
      <c r="I74" s="308" t="str">
        <f>IF(SUM('A3.2'!P95:T95)=5,'A3.2'!G95,"")</f>
        <v/>
      </c>
    </row>
    <row r="75" spans="1:9" x14ac:dyDescent="0.25">
      <c r="A75" t="str">
        <f>IF(SUM('A3.2'!P96:T96)=5,'Angaben KH-Standort'!$D$25,"")</f>
        <v/>
      </c>
      <c r="B75" t="str">
        <f>IF(SUM('A3.2'!P96:T96)=5,'Angaben KH-Standort'!$D$26,"")</f>
        <v/>
      </c>
      <c r="C75" t="str">
        <f>IF(SUM('A3.2'!P96:T96)=5,'Angaben KH-Standort'!$D$12,"")</f>
        <v/>
      </c>
      <c r="D75" t="str">
        <f>IF(SUM('A3.2'!P96:T96)=5,'A1'!$F87,"")</f>
        <v/>
      </c>
      <c r="E75" t="str">
        <f>IF(SUM('A3.2'!P96:T96)=5,'A3.2'!C96,"")</f>
        <v/>
      </c>
      <c r="F75" t="str">
        <f>IF(SUM('A3.2'!P96:T96)=5,'A3.2'!D96,"")</f>
        <v/>
      </c>
      <c r="G75" s="175" t="str">
        <f>IF(SUM('A3.2'!P96:T96)=5,'A3.2'!E96,"")</f>
        <v/>
      </c>
      <c r="H75" t="str">
        <f>IF(SUM('A3.2'!P96:T96)=5,'A3.2'!F96,"")</f>
        <v/>
      </c>
      <c r="I75" s="308" t="str">
        <f>IF(SUM('A3.2'!P96:T96)=5,'A3.2'!G96,"")</f>
        <v/>
      </c>
    </row>
    <row r="76" spans="1:9" x14ac:dyDescent="0.25">
      <c r="A76" t="str">
        <f>IF(SUM('A3.2'!P97:T97)=5,'Angaben KH-Standort'!$D$25,"")</f>
        <v/>
      </c>
      <c r="B76" t="str">
        <f>IF(SUM('A3.2'!P97:T97)=5,'Angaben KH-Standort'!$D$26,"")</f>
        <v/>
      </c>
      <c r="C76" t="str">
        <f>IF(SUM('A3.2'!P97:T97)=5,'Angaben KH-Standort'!$D$12,"")</f>
        <v/>
      </c>
      <c r="D76" t="str">
        <f>IF(SUM('A3.2'!P97:T97)=5,'A1'!$F88,"")</f>
        <v/>
      </c>
      <c r="E76" t="str">
        <f>IF(SUM('A3.2'!P97:T97)=5,'A3.2'!C97,"")</f>
        <v/>
      </c>
      <c r="F76" t="str">
        <f>IF(SUM('A3.2'!P97:T97)=5,'A3.2'!D97,"")</f>
        <v/>
      </c>
      <c r="G76" s="175" t="str">
        <f>IF(SUM('A3.2'!P97:T97)=5,'A3.2'!E97,"")</f>
        <v/>
      </c>
      <c r="H76" t="str">
        <f>IF(SUM('A3.2'!P97:T97)=5,'A3.2'!F97,"")</f>
        <v/>
      </c>
      <c r="I76" s="308" t="str">
        <f>IF(SUM('A3.2'!P97:T97)=5,'A3.2'!G97,"")</f>
        <v/>
      </c>
    </row>
    <row r="77" spans="1:9" x14ac:dyDescent="0.25">
      <c r="A77" t="str">
        <f>IF(SUM('A3.2'!P98:T98)=5,'Angaben KH-Standort'!$D$25,"")</f>
        <v/>
      </c>
      <c r="B77" t="str">
        <f>IF(SUM('A3.2'!P98:T98)=5,'Angaben KH-Standort'!$D$26,"")</f>
        <v/>
      </c>
      <c r="C77" t="str">
        <f>IF(SUM('A3.2'!P98:T98)=5,'Angaben KH-Standort'!$D$12,"")</f>
        <v/>
      </c>
      <c r="D77" t="str">
        <f>IF(SUM('A3.2'!P98:T98)=5,'A1'!$F89,"")</f>
        <v/>
      </c>
      <c r="E77" t="str">
        <f>IF(SUM('A3.2'!P98:T98)=5,'A3.2'!C98,"")</f>
        <v/>
      </c>
      <c r="F77" t="str">
        <f>IF(SUM('A3.2'!P98:T98)=5,'A3.2'!D98,"")</f>
        <v/>
      </c>
      <c r="G77" s="175" t="str">
        <f>IF(SUM('A3.2'!P98:T98)=5,'A3.2'!E98,"")</f>
        <v/>
      </c>
      <c r="H77" t="str">
        <f>IF(SUM('A3.2'!P98:T98)=5,'A3.2'!F98,"")</f>
        <v/>
      </c>
      <c r="I77" s="308" t="str">
        <f>IF(SUM('A3.2'!P98:T98)=5,'A3.2'!G98,"")</f>
        <v/>
      </c>
    </row>
    <row r="78" spans="1:9" x14ac:dyDescent="0.25">
      <c r="A78" t="str">
        <f>IF(SUM('A3.2'!P99:T99)=5,'Angaben KH-Standort'!$D$25,"")</f>
        <v/>
      </c>
      <c r="B78" t="str">
        <f>IF(SUM('A3.2'!P99:T99)=5,'Angaben KH-Standort'!$D$26,"")</f>
        <v/>
      </c>
      <c r="C78" t="str">
        <f>IF(SUM('A3.2'!P99:T99)=5,'Angaben KH-Standort'!$D$12,"")</f>
        <v/>
      </c>
      <c r="D78" t="str">
        <f>IF(SUM('A3.2'!P99:T99)=5,'A1'!$F90,"")</f>
        <v/>
      </c>
      <c r="E78" t="str">
        <f>IF(SUM('A3.2'!P99:T99)=5,'A3.2'!C99,"")</f>
        <v/>
      </c>
      <c r="F78" t="str">
        <f>IF(SUM('A3.2'!P99:T99)=5,'A3.2'!D99,"")</f>
        <v/>
      </c>
      <c r="G78" s="175" t="str">
        <f>IF(SUM('A3.2'!P99:T99)=5,'A3.2'!E99,"")</f>
        <v/>
      </c>
      <c r="H78" t="str">
        <f>IF(SUM('A3.2'!P99:T99)=5,'A3.2'!F99,"")</f>
        <v/>
      </c>
      <c r="I78" s="308" t="str">
        <f>IF(SUM('A3.2'!P99:T99)=5,'A3.2'!G99,"")</f>
        <v/>
      </c>
    </row>
    <row r="79" spans="1:9" x14ac:dyDescent="0.25">
      <c r="A79" t="str">
        <f>IF(SUM('A3.2'!P100:T100)=5,'Angaben KH-Standort'!$D$25,"")</f>
        <v/>
      </c>
      <c r="B79" t="str">
        <f>IF(SUM('A3.2'!P100:T100)=5,'Angaben KH-Standort'!$D$26,"")</f>
        <v/>
      </c>
      <c r="C79" t="str">
        <f>IF(SUM('A3.2'!P100:T100)=5,'Angaben KH-Standort'!$D$12,"")</f>
        <v/>
      </c>
      <c r="D79" t="str">
        <f>IF(SUM('A3.2'!P100:T100)=5,'A1'!$F91,"")</f>
        <v/>
      </c>
      <c r="E79" t="str">
        <f>IF(SUM('A3.2'!P100:T100)=5,'A3.2'!C100,"")</f>
        <v/>
      </c>
      <c r="F79" t="str">
        <f>IF(SUM('A3.2'!P100:T100)=5,'A3.2'!D100,"")</f>
        <v/>
      </c>
      <c r="G79" s="175" t="str">
        <f>IF(SUM('A3.2'!P100:T100)=5,'A3.2'!E100,"")</f>
        <v/>
      </c>
      <c r="H79" t="str">
        <f>IF(SUM('A3.2'!P100:T100)=5,'A3.2'!F100,"")</f>
        <v/>
      </c>
      <c r="I79" s="308" t="str">
        <f>IF(SUM('A3.2'!P100:T100)=5,'A3.2'!G100,"")</f>
        <v/>
      </c>
    </row>
    <row r="80" spans="1:9" x14ac:dyDescent="0.25">
      <c r="A80" t="str">
        <f>IF(SUM('A3.2'!P101:T101)=5,'Angaben KH-Standort'!$D$25,"")</f>
        <v/>
      </c>
      <c r="B80" t="str">
        <f>IF(SUM('A3.2'!P101:T101)=5,'Angaben KH-Standort'!$D$26,"")</f>
        <v/>
      </c>
      <c r="C80" t="str">
        <f>IF(SUM('A3.2'!P101:T101)=5,'Angaben KH-Standort'!$D$12,"")</f>
        <v/>
      </c>
      <c r="D80" t="str">
        <f>IF(SUM('A3.2'!P101:T101)=5,'A1'!$F92,"")</f>
        <v/>
      </c>
      <c r="E80" t="str">
        <f>IF(SUM('A3.2'!P101:T101)=5,'A3.2'!C101,"")</f>
        <v/>
      </c>
      <c r="F80" t="str">
        <f>IF(SUM('A3.2'!P101:T101)=5,'A3.2'!D101,"")</f>
        <v/>
      </c>
      <c r="G80" s="175" t="str">
        <f>IF(SUM('A3.2'!P101:T101)=5,'A3.2'!E101,"")</f>
        <v/>
      </c>
      <c r="H80" t="str">
        <f>IF(SUM('A3.2'!P101:T101)=5,'A3.2'!F101,"")</f>
        <v/>
      </c>
      <c r="I80" s="308" t="str">
        <f>IF(SUM('A3.2'!P101:T101)=5,'A3.2'!G101,"")</f>
        <v/>
      </c>
    </row>
    <row r="81" spans="1:9" x14ac:dyDescent="0.25">
      <c r="A81" t="str">
        <f>IF(SUM('A3.2'!P102:T102)=5,'Angaben KH-Standort'!$D$25,"")</f>
        <v/>
      </c>
      <c r="B81" t="str">
        <f>IF(SUM('A3.2'!P102:T102)=5,'Angaben KH-Standort'!$D$26,"")</f>
        <v/>
      </c>
      <c r="C81" t="str">
        <f>IF(SUM('A3.2'!P102:T102)=5,'Angaben KH-Standort'!$D$12,"")</f>
        <v/>
      </c>
      <c r="D81" t="str">
        <f>IF(SUM('A3.2'!P102:T102)=5,'A1'!$F93,"")</f>
        <v/>
      </c>
      <c r="E81" t="str">
        <f>IF(SUM('A3.2'!P102:T102)=5,'A3.2'!C102,"")</f>
        <v/>
      </c>
      <c r="F81" t="str">
        <f>IF(SUM('A3.2'!P102:T102)=5,'A3.2'!D102,"")</f>
        <v/>
      </c>
      <c r="G81" s="175" t="str">
        <f>IF(SUM('A3.2'!P102:T102)=5,'A3.2'!E102,"")</f>
        <v/>
      </c>
      <c r="H81" t="str">
        <f>IF(SUM('A3.2'!P102:T102)=5,'A3.2'!F102,"")</f>
        <v/>
      </c>
      <c r="I81" s="308" t="str">
        <f>IF(SUM('A3.2'!P102:T102)=5,'A3.2'!G102,"")</f>
        <v/>
      </c>
    </row>
    <row r="82" spans="1:9" x14ac:dyDescent="0.25">
      <c r="A82" t="str">
        <f>IF(SUM('A3.2'!P103:T103)=5,'Angaben KH-Standort'!$D$25,"")</f>
        <v/>
      </c>
      <c r="B82" t="str">
        <f>IF(SUM('A3.2'!P103:T103)=5,'Angaben KH-Standort'!$D$26,"")</f>
        <v/>
      </c>
      <c r="C82" t="str">
        <f>IF(SUM('A3.2'!P103:T103)=5,'Angaben KH-Standort'!$D$12,"")</f>
        <v/>
      </c>
      <c r="D82" t="str">
        <f>IF(SUM('A3.2'!P103:T103)=5,'A1'!$F94,"")</f>
        <v/>
      </c>
      <c r="E82" t="str">
        <f>IF(SUM('A3.2'!P103:T103)=5,'A3.2'!C103,"")</f>
        <v/>
      </c>
      <c r="F82" t="str">
        <f>IF(SUM('A3.2'!P103:T103)=5,'A3.2'!D103,"")</f>
        <v/>
      </c>
      <c r="G82" s="175" t="str">
        <f>IF(SUM('A3.2'!P103:T103)=5,'A3.2'!E103,"")</f>
        <v/>
      </c>
      <c r="H82" t="str">
        <f>IF(SUM('A3.2'!P103:T103)=5,'A3.2'!F103,"")</f>
        <v/>
      </c>
      <c r="I82" s="308" t="str">
        <f>IF(SUM('A3.2'!P103:T103)=5,'A3.2'!G103,"")</f>
        <v/>
      </c>
    </row>
    <row r="83" spans="1:9" x14ac:dyDescent="0.25">
      <c r="A83" t="str">
        <f>IF(SUM('A3.2'!P104:T104)=5,'Angaben KH-Standort'!$D$25,"")</f>
        <v/>
      </c>
      <c r="B83" t="str">
        <f>IF(SUM('A3.2'!P104:T104)=5,'Angaben KH-Standort'!$D$26,"")</f>
        <v/>
      </c>
      <c r="C83" t="str">
        <f>IF(SUM('A3.2'!P104:T104)=5,'Angaben KH-Standort'!$D$12,"")</f>
        <v/>
      </c>
      <c r="D83" t="str">
        <f>IF(SUM('A3.2'!P104:T104)=5,'A1'!$F95,"")</f>
        <v/>
      </c>
      <c r="E83" t="str">
        <f>IF(SUM('A3.2'!P104:T104)=5,'A3.2'!C104,"")</f>
        <v/>
      </c>
      <c r="F83" t="str">
        <f>IF(SUM('A3.2'!P104:T104)=5,'A3.2'!D104,"")</f>
        <v/>
      </c>
      <c r="G83" s="175" t="str">
        <f>IF(SUM('A3.2'!P104:T104)=5,'A3.2'!E104,"")</f>
        <v/>
      </c>
      <c r="H83" t="str">
        <f>IF(SUM('A3.2'!P104:T104)=5,'A3.2'!F104,"")</f>
        <v/>
      </c>
      <c r="I83" s="308" t="str">
        <f>IF(SUM('A3.2'!P104:T104)=5,'A3.2'!G104,"")</f>
        <v/>
      </c>
    </row>
    <row r="84" spans="1:9" x14ac:dyDescent="0.25">
      <c r="A84" t="str">
        <f>IF(SUM('A3.2'!P105:T105)=5,'Angaben KH-Standort'!$D$25,"")</f>
        <v/>
      </c>
      <c r="B84" t="str">
        <f>IF(SUM('A3.2'!P105:T105)=5,'Angaben KH-Standort'!$D$26,"")</f>
        <v/>
      </c>
      <c r="C84" t="str">
        <f>IF(SUM('A3.2'!P105:T105)=5,'Angaben KH-Standort'!$D$12,"")</f>
        <v/>
      </c>
      <c r="D84" t="str">
        <f>IF(SUM('A3.2'!P105:T105)=5,'A1'!$F96,"")</f>
        <v/>
      </c>
      <c r="E84" t="str">
        <f>IF(SUM('A3.2'!P105:T105)=5,'A3.2'!C105,"")</f>
        <v/>
      </c>
      <c r="F84" t="str">
        <f>IF(SUM('A3.2'!P105:T105)=5,'A3.2'!D105,"")</f>
        <v/>
      </c>
      <c r="G84" s="175" t="str">
        <f>IF(SUM('A3.2'!P105:T105)=5,'A3.2'!E105,"")</f>
        <v/>
      </c>
      <c r="H84" t="str">
        <f>IF(SUM('A3.2'!P105:T105)=5,'A3.2'!F105,"")</f>
        <v/>
      </c>
      <c r="I84" s="308" t="str">
        <f>IF(SUM('A3.2'!P105:T105)=5,'A3.2'!G105,"")</f>
        <v/>
      </c>
    </row>
    <row r="85" spans="1:9" x14ac:dyDescent="0.25">
      <c r="A85" t="str">
        <f>IF(SUM('A3.2'!P106:T106)=5,'Angaben KH-Standort'!$D$25,"")</f>
        <v/>
      </c>
      <c r="B85" t="str">
        <f>IF(SUM('A3.2'!P106:T106)=5,'Angaben KH-Standort'!$D$26,"")</f>
        <v/>
      </c>
      <c r="C85" t="str">
        <f>IF(SUM('A3.2'!P106:T106)=5,'Angaben KH-Standort'!$D$12,"")</f>
        <v/>
      </c>
      <c r="D85" t="str">
        <f>IF(SUM('A3.2'!P106:T106)=5,'A1'!$F97,"")</f>
        <v/>
      </c>
      <c r="E85" t="str">
        <f>IF(SUM('A3.2'!P106:T106)=5,'A3.2'!C106,"")</f>
        <v/>
      </c>
      <c r="F85" t="str">
        <f>IF(SUM('A3.2'!P106:T106)=5,'A3.2'!D106,"")</f>
        <v/>
      </c>
      <c r="G85" s="175" t="str">
        <f>IF(SUM('A3.2'!P106:T106)=5,'A3.2'!E106,"")</f>
        <v/>
      </c>
      <c r="H85" t="str">
        <f>IF(SUM('A3.2'!P106:T106)=5,'A3.2'!F106,"")</f>
        <v/>
      </c>
      <c r="I85" s="308" t="str">
        <f>IF(SUM('A3.2'!P106:T106)=5,'A3.2'!G106,"")</f>
        <v/>
      </c>
    </row>
    <row r="86" spans="1:9" x14ac:dyDescent="0.25">
      <c r="A86" t="str">
        <f>IF(SUM('A3.2'!P107:T107)=5,'Angaben KH-Standort'!$D$25,"")</f>
        <v/>
      </c>
      <c r="B86" t="str">
        <f>IF(SUM('A3.2'!P107:T107)=5,'Angaben KH-Standort'!$D$26,"")</f>
        <v/>
      </c>
      <c r="C86" t="str">
        <f>IF(SUM('A3.2'!P107:T107)=5,'Angaben KH-Standort'!$D$12,"")</f>
        <v/>
      </c>
      <c r="D86" t="str">
        <f>IF(SUM('A3.2'!P107:T107)=5,'A1'!$F98,"")</f>
        <v/>
      </c>
      <c r="E86" t="str">
        <f>IF(SUM('A3.2'!P107:T107)=5,'A3.2'!C107,"")</f>
        <v/>
      </c>
      <c r="F86" t="str">
        <f>IF(SUM('A3.2'!P107:T107)=5,'A3.2'!D107,"")</f>
        <v/>
      </c>
      <c r="G86" s="175" t="str">
        <f>IF(SUM('A3.2'!P107:T107)=5,'A3.2'!E107,"")</f>
        <v/>
      </c>
      <c r="H86" t="str">
        <f>IF(SUM('A3.2'!P107:T107)=5,'A3.2'!F107,"")</f>
        <v/>
      </c>
      <c r="I86" s="308" t="str">
        <f>IF(SUM('A3.2'!P107:T107)=5,'A3.2'!G107,"")</f>
        <v/>
      </c>
    </row>
    <row r="87" spans="1:9" x14ac:dyDescent="0.25">
      <c r="A87" t="str">
        <f>IF(SUM('A3.2'!P108:T108)=5,'Angaben KH-Standort'!$D$25,"")</f>
        <v/>
      </c>
      <c r="B87" t="str">
        <f>IF(SUM('A3.2'!P108:T108)=5,'Angaben KH-Standort'!$D$26,"")</f>
        <v/>
      </c>
      <c r="C87" t="str">
        <f>IF(SUM('A3.2'!P108:T108)=5,'Angaben KH-Standort'!$D$12,"")</f>
        <v/>
      </c>
      <c r="D87" t="str">
        <f>IF(SUM('A3.2'!P108:T108)=5,'A1'!$F99,"")</f>
        <v/>
      </c>
      <c r="E87" t="str">
        <f>IF(SUM('A3.2'!P108:T108)=5,'A3.2'!C108,"")</f>
        <v/>
      </c>
      <c r="F87" t="str">
        <f>IF(SUM('A3.2'!P108:T108)=5,'A3.2'!D108,"")</f>
        <v/>
      </c>
      <c r="G87" s="175" t="str">
        <f>IF(SUM('A3.2'!P108:T108)=5,'A3.2'!E108,"")</f>
        <v/>
      </c>
      <c r="H87" t="str">
        <f>IF(SUM('A3.2'!P108:T108)=5,'A3.2'!F108,"")</f>
        <v/>
      </c>
      <c r="I87" s="308" t="str">
        <f>IF(SUM('A3.2'!P108:T108)=5,'A3.2'!G108,"")</f>
        <v/>
      </c>
    </row>
    <row r="88" spans="1:9" x14ac:dyDescent="0.25">
      <c r="A88" t="str">
        <f>IF(SUM('A3.2'!P109:T109)=5,'Angaben KH-Standort'!$D$25,"")</f>
        <v/>
      </c>
      <c r="B88" t="str">
        <f>IF(SUM('A3.2'!P109:T109)=5,'Angaben KH-Standort'!$D$26,"")</f>
        <v/>
      </c>
      <c r="C88" t="str">
        <f>IF(SUM('A3.2'!P109:T109)=5,'Angaben KH-Standort'!$D$12,"")</f>
        <v/>
      </c>
      <c r="D88" t="str">
        <f>IF(SUM('A3.2'!P109:T109)=5,'A1'!$F100,"")</f>
        <v/>
      </c>
      <c r="E88" t="str">
        <f>IF(SUM('A3.2'!P109:T109)=5,'A3.2'!C109,"")</f>
        <v/>
      </c>
      <c r="F88" t="str">
        <f>IF(SUM('A3.2'!P109:T109)=5,'A3.2'!D109,"")</f>
        <v/>
      </c>
      <c r="G88" s="175" t="str">
        <f>IF(SUM('A3.2'!P109:T109)=5,'A3.2'!E109,"")</f>
        <v/>
      </c>
      <c r="H88" t="str">
        <f>IF(SUM('A3.2'!P109:T109)=5,'A3.2'!F109,"")</f>
        <v/>
      </c>
      <c r="I88" s="308" t="str">
        <f>IF(SUM('A3.2'!P109:T109)=5,'A3.2'!G109,"")</f>
        <v/>
      </c>
    </row>
    <row r="89" spans="1:9" x14ac:dyDescent="0.25">
      <c r="A89" t="str">
        <f>IF(SUM('A3.2'!P110:T110)=5,'Angaben KH-Standort'!$D$25,"")</f>
        <v/>
      </c>
      <c r="B89" t="str">
        <f>IF(SUM('A3.2'!P110:T110)=5,'Angaben KH-Standort'!$D$26,"")</f>
        <v/>
      </c>
      <c r="C89" t="str">
        <f>IF(SUM('A3.2'!P110:T110)=5,'Angaben KH-Standort'!$D$12,"")</f>
        <v/>
      </c>
      <c r="D89" t="str">
        <f>IF(SUM('A3.2'!P110:T110)=5,'A1'!$F101,"")</f>
        <v/>
      </c>
      <c r="E89" t="str">
        <f>IF(SUM('A3.2'!P110:T110)=5,'A3.2'!C110,"")</f>
        <v/>
      </c>
      <c r="F89" t="str">
        <f>IF(SUM('A3.2'!P110:T110)=5,'A3.2'!D110,"")</f>
        <v/>
      </c>
      <c r="G89" s="175" t="str">
        <f>IF(SUM('A3.2'!P110:T110)=5,'A3.2'!E110,"")</f>
        <v/>
      </c>
      <c r="H89" t="str">
        <f>IF(SUM('A3.2'!P110:T110)=5,'A3.2'!F110,"")</f>
        <v/>
      </c>
      <c r="I89" s="308" t="str">
        <f>IF(SUM('A3.2'!P110:T110)=5,'A3.2'!G110,"")</f>
        <v/>
      </c>
    </row>
    <row r="90" spans="1:9" x14ac:dyDescent="0.25">
      <c r="A90" t="str">
        <f>IF(SUM('A3.2'!P111:T111)=5,'Angaben KH-Standort'!$D$25,"")</f>
        <v/>
      </c>
      <c r="B90" t="str">
        <f>IF(SUM('A3.2'!P111:T111)=5,'Angaben KH-Standort'!$D$26,"")</f>
        <v/>
      </c>
      <c r="C90" t="str">
        <f>IF(SUM('A3.2'!P111:T111)=5,'Angaben KH-Standort'!$D$12,"")</f>
        <v/>
      </c>
      <c r="D90" t="str">
        <f>IF(SUM('A3.2'!P111:T111)=5,'A1'!$F102,"")</f>
        <v/>
      </c>
      <c r="E90" t="str">
        <f>IF(SUM('A3.2'!P111:T111)=5,'A3.2'!C111,"")</f>
        <v/>
      </c>
      <c r="F90" t="str">
        <f>IF(SUM('A3.2'!P111:T111)=5,'A3.2'!D111,"")</f>
        <v/>
      </c>
      <c r="G90" s="175" t="str">
        <f>IF(SUM('A3.2'!P111:T111)=5,'A3.2'!E111,"")</f>
        <v/>
      </c>
      <c r="H90" t="str">
        <f>IF(SUM('A3.2'!P111:T111)=5,'A3.2'!F111,"")</f>
        <v/>
      </c>
      <c r="I90" s="308" t="str">
        <f>IF(SUM('A3.2'!P111:T111)=5,'A3.2'!G111,"")</f>
        <v/>
      </c>
    </row>
    <row r="91" spans="1:9" x14ac:dyDescent="0.25">
      <c r="A91" t="str">
        <f>IF(SUM('A3.2'!P112:T112)=5,'Angaben KH-Standort'!$D$25,"")</f>
        <v/>
      </c>
      <c r="B91" t="str">
        <f>IF(SUM('A3.2'!P112:T112)=5,'Angaben KH-Standort'!$D$26,"")</f>
        <v/>
      </c>
      <c r="C91" t="str">
        <f>IF(SUM('A3.2'!P112:T112)=5,'Angaben KH-Standort'!$D$12,"")</f>
        <v/>
      </c>
      <c r="D91" t="str">
        <f>IF(SUM('A3.2'!P112:T112)=5,'A1'!$F103,"")</f>
        <v/>
      </c>
      <c r="E91" t="str">
        <f>IF(SUM('A3.2'!P112:T112)=5,'A3.2'!C112,"")</f>
        <v/>
      </c>
      <c r="F91" t="str">
        <f>IF(SUM('A3.2'!P112:T112)=5,'A3.2'!D112,"")</f>
        <v/>
      </c>
      <c r="G91" s="175" t="str">
        <f>IF(SUM('A3.2'!P112:T112)=5,'A3.2'!E112,"")</f>
        <v/>
      </c>
      <c r="H91" t="str">
        <f>IF(SUM('A3.2'!P112:T112)=5,'A3.2'!F112,"")</f>
        <v/>
      </c>
      <c r="I91" s="308" t="str">
        <f>IF(SUM('A3.2'!P112:T112)=5,'A3.2'!G112,"")</f>
        <v/>
      </c>
    </row>
    <row r="92" spans="1:9" x14ac:dyDescent="0.25">
      <c r="A92" t="str">
        <f>IF(SUM('A3.2'!P113:T113)=5,'Angaben KH-Standort'!$D$25,"")</f>
        <v/>
      </c>
      <c r="B92" t="str">
        <f>IF(SUM('A3.2'!P113:T113)=5,'Angaben KH-Standort'!$D$26,"")</f>
        <v/>
      </c>
      <c r="C92" t="str">
        <f>IF(SUM('A3.2'!P113:T113)=5,'Angaben KH-Standort'!$D$12,"")</f>
        <v/>
      </c>
      <c r="D92" t="str">
        <f>IF(SUM('A3.2'!P113:T113)=5,'A1'!$F104,"")</f>
        <v/>
      </c>
      <c r="E92" t="str">
        <f>IF(SUM('A3.2'!P113:T113)=5,'A3.2'!C113,"")</f>
        <v/>
      </c>
      <c r="F92" t="str">
        <f>IF(SUM('A3.2'!P113:T113)=5,'A3.2'!D113,"")</f>
        <v/>
      </c>
      <c r="G92" s="175" t="str">
        <f>IF(SUM('A3.2'!P113:T113)=5,'A3.2'!E113,"")</f>
        <v/>
      </c>
      <c r="H92" t="str">
        <f>IF(SUM('A3.2'!P113:T113)=5,'A3.2'!F113,"")</f>
        <v/>
      </c>
      <c r="I92" s="308" t="str">
        <f>IF(SUM('A3.2'!P113:T113)=5,'A3.2'!G113,"")</f>
        <v/>
      </c>
    </row>
    <row r="93" spans="1:9" x14ac:dyDescent="0.25">
      <c r="A93" t="str">
        <f>IF(SUM('A3.2'!P114:T114)=5,'Angaben KH-Standort'!$D$25,"")</f>
        <v/>
      </c>
      <c r="B93" t="str">
        <f>IF(SUM('A3.2'!P114:T114)=5,'Angaben KH-Standort'!$D$26,"")</f>
        <v/>
      </c>
      <c r="C93" t="str">
        <f>IF(SUM('A3.2'!P114:T114)=5,'Angaben KH-Standort'!$D$12,"")</f>
        <v/>
      </c>
      <c r="D93" t="str">
        <f>IF(SUM('A3.2'!P114:T114)=5,'A1'!$F105,"")</f>
        <v/>
      </c>
      <c r="E93" t="str">
        <f>IF(SUM('A3.2'!P114:T114)=5,'A3.2'!C114,"")</f>
        <v/>
      </c>
      <c r="F93" t="str">
        <f>IF(SUM('A3.2'!P114:T114)=5,'A3.2'!D114,"")</f>
        <v/>
      </c>
      <c r="G93" s="175" t="str">
        <f>IF(SUM('A3.2'!P114:T114)=5,'A3.2'!E114,"")</f>
        <v/>
      </c>
      <c r="H93" t="str">
        <f>IF(SUM('A3.2'!P114:T114)=5,'A3.2'!F114,"")</f>
        <v/>
      </c>
      <c r="I93" s="308" t="str">
        <f>IF(SUM('A3.2'!P114:T114)=5,'A3.2'!G114,"")</f>
        <v/>
      </c>
    </row>
    <row r="94" spans="1:9" x14ac:dyDescent="0.25">
      <c r="A94" t="str">
        <f>IF(SUM('A3.2'!P115:T115)=5,'Angaben KH-Standort'!$D$25,"")</f>
        <v/>
      </c>
      <c r="B94" t="str">
        <f>IF(SUM('A3.2'!P115:T115)=5,'Angaben KH-Standort'!$D$26,"")</f>
        <v/>
      </c>
      <c r="C94" t="str">
        <f>IF(SUM('A3.2'!P115:T115)=5,'Angaben KH-Standort'!$D$12,"")</f>
        <v/>
      </c>
      <c r="D94" t="str">
        <f>IF(SUM('A3.2'!P115:T115)=5,'A1'!$F106,"")</f>
        <v/>
      </c>
      <c r="E94" t="str">
        <f>IF(SUM('A3.2'!P115:T115)=5,'A3.2'!C115,"")</f>
        <v/>
      </c>
      <c r="F94" t="str">
        <f>IF(SUM('A3.2'!P115:T115)=5,'A3.2'!D115,"")</f>
        <v/>
      </c>
      <c r="G94" s="175" t="str">
        <f>IF(SUM('A3.2'!P115:T115)=5,'A3.2'!E115,"")</f>
        <v/>
      </c>
      <c r="H94" t="str">
        <f>IF(SUM('A3.2'!P115:T115)=5,'A3.2'!F115,"")</f>
        <v/>
      </c>
      <c r="I94" s="308" t="str">
        <f>IF(SUM('A3.2'!P115:T115)=5,'A3.2'!G115,"")</f>
        <v/>
      </c>
    </row>
    <row r="95" spans="1:9" x14ac:dyDescent="0.25">
      <c r="A95" t="str">
        <f>IF(SUM('A3.2'!P116:T116)=5,'Angaben KH-Standort'!$D$25,"")</f>
        <v/>
      </c>
      <c r="B95" t="str">
        <f>IF(SUM('A3.2'!P116:T116)=5,'Angaben KH-Standort'!$D$26,"")</f>
        <v/>
      </c>
      <c r="C95" t="str">
        <f>IF(SUM('A3.2'!P116:T116)=5,'Angaben KH-Standort'!$D$12,"")</f>
        <v/>
      </c>
      <c r="D95" t="str">
        <f>IF(SUM('A3.2'!P116:T116)=5,'A1'!$F107,"")</f>
        <v/>
      </c>
      <c r="E95" t="str">
        <f>IF(SUM('A3.2'!P116:T116)=5,'A3.2'!C116,"")</f>
        <v/>
      </c>
      <c r="F95" t="str">
        <f>IF(SUM('A3.2'!P116:T116)=5,'A3.2'!D116,"")</f>
        <v/>
      </c>
      <c r="G95" s="175" t="str">
        <f>IF(SUM('A3.2'!P116:T116)=5,'A3.2'!E116,"")</f>
        <v/>
      </c>
      <c r="H95" t="str">
        <f>IF(SUM('A3.2'!P116:T116)=5,'A3.2'!F116,"")</f>
        <v/>
      </c>
      <c r="I95" s="308" t="str">
        <f>IF(SUM('A3.2'!P116:T116)=5,'A3.2'!G116,"")</f>
        <v/>
      </c>
    </row>
    <row r="96" spans="1:9" x14ac:dyDescent="0.25">
      <c r="A96" t="str">
        <f>IF(SUM('A3.2'!P117:T117)=5,'Angaben KH-Standort'!$D$25,"")</f>
        <v/>
      </c>
      <c r="B96" t="str">
        <f>IF(SUM('A3.2'!P117:T117)=5,'Angaben KH-Standort'!$D$26,"")</f>
        <v/>
      </c>
      <c r="C96" t="str">
        <f>IF(SUM('A3.2'!P117:T117)=5,'Angaben KH-Standort'!$D$12,"")</f>
        <v/>
      </c>
      <c r="D96" t="str">
        <f>IF(SUM('A3.2'!P117:T117)=5,'A1'!$F108,"")</f>
        <v/>
      </c>
      <c r="E96" t="str">
        <f>IF(SUM('A3.2'!P117:T117)=5,'A3.2'!C117,"")</f>
        <v/>
      </c>
      <c r="F96" t="str">
        <f>IF(SUM('A3.2'!P117:T117)=5,'A3.2'!D117,"")</f>
        <v/>
      </c>
      <c r="G96" s="175" t="str">
        <f>IF(SUM('A3.2'!P117:T117)=5,'A3.2'!E117,"")</f>
        <v/>
      </c>
      <c r="H96" t="str">
        <f>IF(SUM('A3.2'!P117:T117)=5,'A3.2'!F117,"")</f>
        <v/>
      </c>
      <c r="I96" s="308" t="str">
        <f>IF(SUM('A3.2'!P117:T117)=5,'A3.2'!G117,"")</f>
        <v/>
      </c>
    </row>
    <row r="97" spans="1:9" x14ac:dyDescent="0.25">
      <c r="A97" t="str">
        <f>IF(SUM('A3.2'!P118:T118)=5,'Angaben KH-Standort'!$D$25,"")</f>
        <v/>
      </c>
      <c r="B97" t="str">
        <f>IF(SUM('A3.2'!P118:T118)=5,'Angaben KH-Standort'!$D$26,"")</f>
        <v/>
      </c>
      <c r="C97" t="str">
        <f>IF(SUM('A3.2'!P118:T118)=5,'Angaben KH-Standort'!$D$12,"")</f>
        <v/>
      </c>
      <c r="D97" t="str">
        <f>IF(SUM('A3.2'!P118:T118)=5,'A1'!$F109,"")</f>
        <v/>
      </c>
      <c r="E97" t="str">
        <f>IF(SUM('A3.2'!P118:T118)=5,'A3.2'!C118,"")</f>
        <v/>
      </c>
      <c r="F97" t="str">
        <f>IF(SUM('A3.2'!P118:T118)=5,'A3.2'!D118,"")</f>
        <v/>
      </c>
      <c r="G97" s="175" t="str">
        <f>IF(SUM('A3.2'!P118:T118)=5,'A3.2'!E118,"")</f>
        <v/>
      </c>
      <c r="H97" t="str">
        <f>IF(SUM('A3.2'!P118:T118)=5,'A3.2'!F118,"")</f>
        <v/>
      </c>
      <c r="I97" s="308" t="str">
        <f>IF(SUM('A3.2'!P118:T118)=5,'A3.2'!G118,"")</f>
        <v/>
      </c>
    </row>
    <row r="98" spans="1:9" x14ac:dyDescent="0.25">
      <c r="A98" t="str">
        <f>IF(SUM('A3.2'!P119:T119)=5,'Angaben KH-Standort'!$D$25,"")</f>
        <v/>
      </c>
      <c r="B98" t="str">
        <f>IF(SUM('A3.2'!P119:T119)=5,'Angaben KH-Standort'!$D$26,"")</f>
        <v/>
      </c>
      <c r="C98" t="str">
        <f>IF(SUM('A3.2'!P119:T119)=5,'Angaben KH-Standort'!$D$12,"")</f>
        <v/>
      </c>
      <c r="D98" t="str">
        <f>IF(SUM('A3.2'!P119:T119)=5,'A1'!$F110,"")</f>
        <v/>
      </c>
      <c r="E98" t="str">
        <f>IF(SUM('A3.2'!P119:T119)=5,'A3.2'!C119,"")</f>
        <v/>
      </c>
      <c r="F98" t="str">
        <f>IF(SUM('A3.2'!P119:T119)=5,'A3.2'!D119,"")</f>
        <v/>
      </c>
      <c r="G98" s="175" t="str">
        <f>IF(SUM('A3.2'!P119:T119)=5,'A3.2'!E119,"")</f>
        <v/>
      </c>
      <c r="H98" t="str">
        <f>IF(SUM('A3.2'!P119:T119)=5,'A3.2'!F119,"")</f>
        <v/>
      </c>
      <c r="I98" s="308" t="str">
        <f>IF(SUM('A3.2'!P119:T119)=5,'A3.2'!G119,"")</f>
        <v/>
      </c>
    </row>
    <row r="99" spans="1:9" x14ac:dyDescent="0.25">
      <c r="A99" t="str">
        <f>IF(SUM('A3.2'!P120:T120)=5,'Angaben KH-Standort'!$D$25,"")</f>
        <v/>
      </c>
      <c r="B99" t="str">
        <f>IF(SUM('A3.2'!P120:T120)=5,'Angaben KH-Standort'!$D$26,"")</f>
        <v/>
      </c>
      <c r="C99" t="str">
        <f>IF(SUM('A3.2'!P120:T120)=5,'Angaben KH-Standort'!$D$12,"")</f>
        <v/>
      </c>
      <c r="D99" t="str">
        <f>IF(SUM('A3.2'!P120:T120)=5,'A1'!$F111,"")</f>
        <v/>
      </c>
      <c r="E99" t="str">
        <f>IF(SUM('A3.2'!P120:T120)=5,'A3.2'!C120,"")</f>
        <v/>
      </c>
      <c r="F99" t="str">
        <f>IF(SUM('A3.2'!P120:T120)=5,'A3.2'!D120,"")</f>
        <v/>
      </c>
      <c r="G99" s="175" t="str">
        <f>IF(SUM('A3.2'!P120:T120)=5,'A3.2'!E120,"")</f>
        <v/>
      </c>
      <c r="H99" t="str">
        <f>IF(SUM('A3.2'!P120:T120)=5,'A3.2'!F120,"")</f>
        <v/>
      </c>
      <c r="I99" s="308" t="str">
        <f>IF(SUM('A3.2'!P120:T120)=5,'A3.2'!G120,"")</f>
        <v/>
      </c>
    </row>
    <row r="100" spans="1:9" x14ac:dyDescent="0.25">
      <c r="A100" t="str">
        <f>IF(SUM('A3.2'!P121:T121)=5,'Angaben KH-Standort'!$D$25,"")</f>
        <v/>
      </c>
      <c r="B100" t="str">
        <f>IF(SUM('A3.2'!P121:T121)=5,'Angaben KH-Standort'!$D$26,"")</f>
        <v/>
      </c>
      <c r="C100" t="str">
        <f>IF(SUM('A3.2'!P121:T121)=5,'Angaben KH-Standort'!$D$12,"")</f>
        <v/>
      </c>
      <c r="D100" t="str">
        <f>IF(SUM('A3.2'!P121:T121)=5,'A1'!$F112,"")</f>
        <v/>
      </c>
      <c r="E100" t="str">
        <f>IF(SUM('A3.2'!P121:T121)=5,'A3.2'!C121,"")</f>
        <v/>
      </c>
      <c r="F100" t="str">
        <f>IF(SUM('A3.2'!P121:T121)=5,'A3.2'!D121,"")</f>
        <v/>
      </c>
      <c r="G100" s="175" t="str">
        <f>IF(SUM('A3.2'!P121:T121)=5,'A3.2'!E121,"")</f>
        <v/>
      </c>
      <c r="H100" t="str">
        <f>IF(SUM('A3.2'!P121:T121)=5,'A3.2'!F121,"")</f>
        <v/>
      </c>
      <c r="I100" s="308" t="str">
        <f>IF(SUM('A3.2'!P121:T121)=5,'A3.2'!G121,"")</f>
        <v/>
      </c>
    </row>
    <row r="101" spans="1:9" x14ac:dyDescent="0.25">
      <c r="A101" t="str">
        <f>IF(SUM('A3.2'!P122:T122)=5,'Angaben KH-Standort'!$D$25,"")</f>
        <v/>
      </c>
      <c r="B101" t="str">
        <f>IF(SUM('A3.2'!P122:T122)=5,'Angaben KH-Standort'!$D$26,"")</f>
        <v/>
      </c>
      <c r="C101" t="str">
        <f>IF(SUM('A3.2'!P122:T122)=5,'Angaben KH-Standort'!$D$12,"")</f>
        <v/>
      </c>
      <c r="D101" t="str">
        <f>IF(SUM('A3.2'!P122:T122)=5,'A1'!$F113,"")</f>
        <v/>
      </c>
      <c r="E101" t="str">
        <f>IF(SUM('A3.2'!P122:T122)=5,'A3.2'!C122,"")</f>
        <v/>
      </c>
      <c r="F101" t="str">
        <f>IF(SUM('A3.2'!P122:T122)=5,'A3.2'!D122,"")</f>
        <v/>
      </c>
      <c r="G101" s="175" t="str">
        <f>IF(SUM('A3.2'!P122:T122)=5,'A3.2'!E122,"")</f>
        <v/>
      </c>
      <c r="H101" t="str">
        <f>IF(SUM('A3.2'!P122:T122)=5,'A3.2'!F122,"")</f>
        <v/>
      </c>
      <c r="I101" s="308" t="str">
        <f>IF(SUM('A3.2'!P122:T122)=5,'A3.2'!G122,"")</f>
        <v/>
      </c>
    </row>
    <row r="102" spans="1:9" x14ac:dyDescent="0.25">
      <c r="A102" t="str">
        <f>IF(SUM('A3.2'!P123:T123)=5,'Angaben KH-Standort'!$D$25,"")</f>
        <v/>
      </c>
      <c r="B102" t="str">
        <f>IF(SUM('A3.2'!P123:T123)=5,'Angaben KH-Standort'!$D$26,"")</f>
        <v/>
      </c>
      <c r="C102" t="str">
        <f>IF(SUM('A3.2'!P123:T123)=5,'Angaben KH-Standort'!$D$12,"")</f>
        <v/>
      </c>
      <c r="D102" t="str">
        <f>IF(SUM('A3.2'!P123:T123)=5,'A1'!$F114,"")</f>
        <v/>
      </c>
      <c r="E102" t="str">
        <f>IF(SUM('A3.2'!P123:T123)=5,'A3.2'!C123,"")</f>
        <v/>
      </c>
      <c r="F102" t="str">
        <f>IF(SUM('A3.2'!P123:T123)=5,'A3.2'!D123,"")</f>
        <v/>
      </c>
      <c r="G102" s="175" t="str">
        <f>IF(SUM('A3.2'!P123:T123)=5,'A3.2'!E123,"")</f>
        <v/>
      </c>
      <c r="H102" t="str">
        <f>IF(SUM('A3.2'!P123:T123)=5,'A3.2'!F123,"")</f>
        <v/>
      </c>
      <c r="I102" s="308" t="str">
        <f>IF(SUM('A3.2'!P123:T123)=5,'A3.2'!G123,"")</f>
        <v/>
      </c>
    </row>
    <row r="103" spans="1:9" x14ac:dyDescent="0.25">
      <c r="A103" t="str">
        <f>IF(SUM('A3.2'!P124:T124)=5,'Angaben KH-Standort'!$D$25,"")</f>
        <v/>
      </c>
      <c r="B103" t="str">
        <f>IF(SUM('A3.2'!P124:T124)=5,'Angaben KH-Standort'!$D$26,"")</f>
        <v/>
      </c>
      <c r="C103" t="str">
        <f>IF(SUM('A3.2'!P124:T124)=5,'Angaben KH-Standort'!$D$12,"")</f>
        <v/>
      </c>
      <c r="D103" t="str">
        <f>IF(SUM('A3.2'!P124:T124)=5,'A1'!$F115,"")</f>
        <v/>
      </c>
      <c r="E103" t="str">
        <f>IF(SUM('A3.2'!P124:T124)=5,'A3.2'!C124,"")</f>
        <v/>
      </c>
      <c r="F103" t="str">
        <f>IF(SUM('A3.2'!P124:T124)=5,'A3.2'!D124,"")</f>
        <v/>
      </c>
      <c r="G103" s="175" t="str">
        <f>IF(SUM('A3.2'!P124:T124)=5,'A3.2'!E124,"")</f>
        <v/>
      </c>
      <c r="H103" t="str">
        <f>IF(SUM('A3.2'!P124:T124)=5,'A3.2'!F124,"")</f>
        <v/>
      </c>
      <c r="I103" s="308" t="str">
        <f>IF(SUM('A3.2'!P124:T124)=5,'A3.2'!G124,"")</f>
        <v/>
      </c>
    </row>
    <row r="104" spans="1:9" x14ac:dyDescent="0.25">
      <c r="A104" t="str">
        <f>IF(SUM('A3.2'!P125:T125)=5,'Angaben KH-Standort'!$D$25,"")</f>
        <v/>
      </c>
      <c r="B104" t="str">
        <f>IF(SUM('A3.2'!P125:T125)=5,'Angaben KH-Standort'!$D$26,"")</f>
        <v/>
      </c>
      <c r="C104" t="str">
        <f>IF(SUM('A3.2'!P125:T125)=5,'Angaben KH-Standort'!$D$12,"")</f>
        <v/>
      </c>
      <c r="D104" t="str">
        <f>IF(SUM('A3.2'!P125:T125)=5,'A1'!$F116,"")</f>
        <v/>
      </c>
      <c r="E104" t="str">
        <f>IF(SUM('A3.2'!P125:T125)=5,'A3.2'!C125,"")</f>
        <v/>
      </c>
      <c r="F104" t="str">
        <f>IF(SUM('A3.2'!P125:T125)=5,'A3.2'!D125,"")</f>
        <v/>
      </c>
      <c r="G104" s="175" t="str">
        <f>IF(SUM('A3.2'!P125:T125)=5,'A3.2'!E125,"")</f>
        <v/>
      </c>
      <c r="H104" t="str">
        <f>IF(SUM('A3.2'!P125:T125)=5,'A3.2'!F125,"")</f>
        <v/>
      </c>
      <c r="I104" s="308" t="str">
        <f>IF(SUM('A3.2'!P125:T125)=5,'A3.2'!G125,"")</f>
        <v/>
      </c>
    </row>
    <row r="105" spans="1:9" x14ac:dyDescent="0.25">
      <c r="A105" t="str">
        <f>IF(SUM('A3.2'!P126:T126)=5,'Angaben KH-Standort'!$D$25,"")</f>
        <v/>
      </c>
      <c r="B105" t="str">
        <f>IF(SUM('A3.2'!P126:T126)=5,'Angaben KH-Standort'!$D$26,"")</f>
        <v/>
      </c>
      <c r="C105" t="str">
        <f>IF(SUM('A3.2'!P126:T126)=5,'Angaben KH-Standort'!$D$12,"")</f>
        <v/>
      </c>
      <c r="D105" t="str">
        <f>IF(SUM('A3.2'!P126:T126)=5,'A1'!$F117,"")</f>
        <v/>
      </c>
      <c r="E105" t="str">
        <f>IF(SUM('A3.2'!P126:T126)=5,'A3.2'!C126,"")</f>
        <v/>
      </c>
      <c r="F105" t="str">
        <f>IF(SUM('A3.2'!P126:T126)=5,'A3.2'!D126,"")</f>
        <v/>
      </c>
      <c r="G105" s="175" t="str">
        <f>IF(SUM('A3.2'!P126:T126)=5,'A3.2'!E126,"")</f>
        <v/>
      </c>
      <c r="H105" t="str">
        <f>IF(SUM('A3.2'!P126:T126)=5,'A3.2'!F126,"")</f>
        <v/>
      </c>
      <c r="I105" s="308" t="str">
        <f>IF(SUM('A3.2'!P126:T126)=5,'A3.2'!G126,"")</f>
        <v/>
      </c>
    </row>
    <row r="106" spans="1:9" x14ac:dyDescent="0.25">
      <c r="A106" t="str">
        <f>IF(SUM('A3.2'!P127:T127)=5,'Angaben KH-Standort'!$D$25,"")</f>
        <v/>
      </c>
      <c r="B106" t="str">
        <f>IF(SUM('A3.2'!P127:T127)=5,'Angaben KH-Standort'!$D$26,"")</f>
        <v/>
      </c>
      <c r="C106" t="str">
        <f>IF(SUM('A3.2'!P127:T127)=5,'Angaben KH-Standort'!$D$12,"")</f>
        <v/>
      </c>
      <c r="D106" t="str">
        <f>IF(SUM('A3.2'!P127:T127)=5,'A1'!$F118,"")</f>
        <v/>
      </c>
      <c r="E106" t="str">
        <f>IF(SUM('A3.2'!P127:T127)=5,'A3.2'!C127,"")</f>
        <v/>
      </c>
      <c r="F106" t="str">
        <f>IF(SUM('A3.2'!P127:T127)=5,'A3.2'!D127,"")</f>
        <v/>
      </c>
      <c r="G106" s="175" t="str">
        <f>IF(SUM('A3.2'!P127:T127)=5,'A3.2'!E127,"")</f>
        <v/>
      </c>
      <c r="H106" t="str">
        <f>IF(SUM('A3.2'!P127:T127)=5,'A3.2'!F127,"")</f>
        <v/>
      </c>
      <c r="I106" s="308" t="str">
        <f>IF(SUM('A3.2'!P127:T127)=5,'A3.2'!G127,"")</f>
        <v/>
      </c>
    </row>
    <row r="107" spans="1:9" x14ac:dyDescent="0.25">
      <c r="A107" t="str">
        <f>IF(SUM('A3.2'!P128:T128)=5,'Angaben KH-Standort'!$D$25,"")</f>
        <v/>
      </c>
      <c r="B107" t="str">
        <f>IF(SUM('A3.2'!P128:T128)=5,'Angaben KH-Standort'!$D$26,"")</f>
        <v/>
      </c>
      <c r="C107" t="str">
        <f>IF(SUM('A3.2'!P128:T128)=5,'Angaben KH-Standort'!$D$12,"")</f>
        <v/>
      </c>
      <c r="D107" t="str">
        <f>IF(SUM('A3.2'!P128:T128)=5,'A1'!$F119,"")</f>
        <v/>
      </c>
      <c r="E107" t="str">
        <f>IF(SUM('A3.2'!P128:T128)=5,'A3.2'!C128,"")</f>
        <v/>
      </c>
      <c r="F107" t="str">
        <f>IF(SUM('A3.2'!P128:T128)=5,'A3.2'!D128,"")</f>
        <v/>
      </c>
      <c r="G107" s="175" t="str">
        <f>IF(SUM('A3.2'!P128:T128)=5,'A3.2'!E128,"")</f>
        <v/>
      </c>
      <c r="H107" t="str">
        <f>IF(SUM('A3.2'!P128:T128)=5,'A3.2'!F128,"")</f>
        <v/>
      </c>
      <c r="I107" s="308" t="str">
        <f>IF(SUM('A3.2'!P128:T128)=5,'A3.2'!G128,"")</f>
        <v/>
      </c>
    </row>
    <row r="108" spans="1:9" x14ac:dyDescent="0.25">
      <c r="A108" t="str">
        <f>IF(SUM('A3.2'!P129:T129)=5,'Angaben KH-Standort'!$D$25,"")</f>
        <v/>
      </c>
      <c r="B108" t="str">
        <f>IF(SUM('A3.2'!P129:T129)=5,'Angaben KH-Standort'!$D$26,"")</f>
        <v/>
      </c>
      <c r="C108" t="str">
        <f>IF(SUM('A3.2'!P129:T129)=5,'Angaben KH-Standort'!$D$12,"")</f>
        <v/>
      </c>
      <c r="D108" t="str">
        <f>IF(SUM('A3.2'!P129:T129)=5,'A1'!$F120,"")</f>
        <v/>
      </c>
      <c r="E108" t="str">
        <f>IF(SUM('A3.2'!P129:T129)=5,'A3.2'!C129,"")</f>
        <v/>
      </c>
      <c r="F108" t="str">
        <f>IF(SUM('A3.2'!P129:T129)=5,'A3.2'!D129,"")</f>
        <v/>
      </c>
      <c r="G108" s="175" t="str">
        <f>IF(SUM('A3.2'!P129:T129)=5,'A3.2'!E129,"")</f>
        <v/>
      </c>
      <c r="H108" t="str">
        <f>IF(SUM('A3.2'!P129:T129)=5,'A3.2'!F129,"")</f>
        <v/>
      </c>
      <c r="I108" s="308" t="str">
        <f>IF(SUM('A3.2'!P129:T129)=5,'A3.2'!G129,"")</f>
        <v/>
      </c>
    </row>
    <row r="109" spans="1:9" x14ac:dyDescent="0.25">
      <c r="A109" t="str">
        <f>IF(SUM('A3.2'!P130:T130)=5,'Angaben KH-Standort'!$D$25,"")</f>
        <v/>
      </c>
      <c r="B109" t="str">
        <f>IF(SUM('A3.2'!P130:T130)=5,'Angaben KH-Standort'!$D$26,"")</f>
        <v/>
      </c>
      <c r="C109" t="str">
        <f>IF(SUM('A3.2'!P130:T130)=5,'Angaben KH-Standort'!$D$12,"")</f>
        <v/>
      </c>
      <c r="D109" t="str">
        <f>IF(SUM('A3.2'!P130:T130)=5,'A1'!$F121,"")</f>
        <v/>
      </c>
      <c r="E109" t="str">
        <f>IF(SUM('A3.2'!P130:T130)=5,'A3.2'!C130,"")</f>
        <v/>
      </c>
      <c r="F109" t="str">
        <f>IF(SUM('A3.2'!P130:T130)=5,'A3.2'!D130,"")</f>
        <v/>
      </c>
      <c r="G109" s="175" t="str">
        <f>IF(SUM('A3.2'!P130:T130)=5,'A3.2'!E130,"")</f>
        <v/>
      </c>
      <c r="H109" t="str">
        <f>IF(SUM('A3.2'!P130:T130)=5,'A3.2'!F130,"")</f>
        <v/>
      </c>
      <c r="I109" s="308" t="str">
        <f>IF(SUM('A3.2'!P130:T130)=5,'A3.2'!G130,"")</f>
        <v/>
      </c>
    </row>
    <row r="110" spans="1:9" x14ac:dyDescent="0.25">
      <c r="A110" t="str">
        <f>IF(SUM('A3.2'!P131:T131)=5,'Angaben KH-Standort'!$D$25,"")</f>
        <v/>
      </c>
      <c r="B110" t="str">
        <f>IF(SUM('A3.2'!P131:T131)=5,'Angaben KH-Standort'!$D$26,"")</f>
        <v/>
      </c>
      <c r="C110" t="str">
        <f>IF(SUM('A3.2'!P131:T131)=5,'Angaben KH-Standort'!$D$12,"")</f>
        <v/>
      </c>
      <c r="D110" t="str">
        <f>IF(SUM('A3.2'!P131:T131)=5,'A1'!$F122,"")</f>
        <v/>
      </c>
      <c r="E110" t="str">
        <f>IF(SUM('A3.2'!P131:T131)=5,'A3.2'!C131,"")</f>
        <v/>
      </c>
      <c r="F110" t="str">
        <f>IF(SUM('A3.2'!P131:T131)=5,'A3.2'!D131,"")</f>
        <v/>
      </c>
      <c r="G110" s="175" t="str">
        <f>IF(SUM('A3.2'!P131:T131)=5,'A3.2'!E131,"")</f>
        <v/>
      </c>
      <c r="H110" t="str">
        <f>IF(SUM('A3.2'!P131:T131)=5,'A3.2'!F131,"")</f>
        <v/>
      </c>
      <c r="I110" s="308" t="str">
        <f>IF(SUM('A3.2'!P131:T131)=5,'A3.2'!G131,"")</f>
        <v/>
      </c>
    </row>
    <row r="111" spans="1:9" x14ac:dyDescent="0.25">
      <c r="A111" t="str">
        <f>IF(SUM('A3.2'!P132:T132)=5,'Angaben KH-Standort'!$D$25,"")</f>
        <v/>
      </c>
      <c r="B111" t="str">
        <f>IF(SUM('A3.2'!P132:T132)=5,'Angaben KH-Standort'!$D$26,"")</f>
        <v/>
      </c>
      <c r="C111" t="str">
        <f>IF(SUM('A3.2'!P132:T132)=5,'Angaben KH-Standort'!$D$12,"")</f>
        <v/>
      </c>
      <c r="D111" t="str">
        <f>IF(SUM('A3.2'!P132:T132)=5,'A1'!$F123,"")</f>
        <v/>
      </c>
      <c r="E111" t="str">
        <f>IF(SUM('A3.2'!P132:T132)=5,'A3.2'!C132,"")</f>
        <v/>
      </c>
      <c r="F111" t="str">
        <f>IF(SUM('A3.2'!P132:T132)=5,'A3.2'!D132,"")</f>
        <v/>
      </c>
      <c r="G111" s="175" t="str">
        <f>IF(SUM('A3.2'!P132:T132)=5,'A3.2'!E132,"")</f>
        <v/>
      </c>
      <c r="H111" t="str">
        <f>IF(SUM('A3.2'!P132:T132)=5,'A3.2'!F132,"")</f>
        <v/>
      </c>
      <c r="I111" s="308" t="str">
        <f>IF(SUM('A3.2'!P132:T132)=5,'A3.2'!G132,"")</f>
        <v/>
      </c>
    </row>
    <row r="112" spans="1:9" x14ac:dyDescent="0.25">
      <c r="A112" t="str">
        <f>IF(SUM('A3.2'!P133:T133)=5,'Angaben KH-Standort'!$D$25,"")</f>
        <v/>
      </c>
      <c r="B112" t="str">
        <f>IF(SUM('A3.2'!P133:T133)=5,'Angaben KH-Standort'!$D$26,"")</f>
        <v/>
      </c>
      <c r="C112" t="str">
        <f>IF(SUM('A3.2'!P133:T133)=5,'Angaben KH-Standort'!$D$12,"")</f>
        <v/>
      </c>
      <c r="D112" t="str">
        <f>IF(SUM('A3.2'!P133:T133)=5,'A1'!$F124,"")</f>
        <v/>
      </c>
      <c r="E112" t="str">
        <f>IF(SUM('A3.2'!P133:T133)=5,'A3.2'!C133,"")</f>
        <v/>
      </c>
      <c r="F112" t="str">
        <f>IF(SUM('A3.2'!P133:T133)=5,'A3.2'!D133,"")</f>
        <v/>
      </c>
      <c r="G112" s="175" t="str">
        <f>IF(SUM('A3.2'!P133:T133)=5,'A3.2'!E133,"")</f>
        <v/>
      </c>
      <c r="H112" t="str">
        <f>IF(SUM('A3.2'!P133:T133)=5,'A3.2'!F133,"")</f>
        <v/>
      </c>
      <c r="I112" s="308" t="str">
        <f>IF(SUM('A3.2'!P133:T133)=5,'A3.2'!G133,"")</f>
        <v/>
      </c>
    </row>
    <row r="113" spans="1:9" x14ac:dyDescent="0.25">
      <c r="A113" t="str">
        <f>IF(SUM('A3.2'!P134:T134)=5,'Angaben KH-Standort'!$D$25,"")</f>
        <v/>
      </c>
      <c r="B113" t="str">
        <f>IF(SUM('A3.2'!P134:T134)=5,'Angaben KH-Standort'!$D$26,"")</f>
        <v/>
      </c>
      <c r="C113" t="str">
        <f>IF(SUM('A3.2'!P134:T134)=5,'Angaben KH-Standort'!$D$12,"")</f>
        <v/>
      </c>
      <c r="D113" t="str">
        <f>IF(SUM('A3.2'!P134:T134)=5,'A1'!$F125,"")</f>
        <v/>
      </c>
      <c r="E113" t="str">
        <f>IF(SUM('A3.2'!P134:T134)=5,'A3.2'!C134,"")</f>
        <v/>
      </c>
      <c r="F113" t="str">
        <f>IF(SUM('A3.2'!P134:T134)=5,'A3.2'!D134,"")</f>
        <v/>
      </c>
      <c r="G113" s="175" t="str">
        <f>IF(SUM('A3.2'!P134:T134)=5,'A3.2'!E134,"")</f>
        <v/>
      </c>
      <c r="H113" t="str">
        <f>IF(SUM('A3.2'!P134:T134)=5,'A3.2'!F134,"")</f>
        <v/>
      </c>
      <c r="I113" s="308" t="str">
        <f>IF(SUM('A3.2'!P134:T134)=5,'A3.2'!G134,"")</f>
        <v/>
      </c>
    </row>
    <row r="114" spans="1:9" x14ac:dyDescent="0.25">
      <c r="A114" t="str">
        <f>IF(SUM('A3.2'!P135:T135)=5,'Angaben KH-Standort'!$D$25,"")</f>
        <v/>
      </c>
      <c r="B114" t="str">
        <f>IF(SUM('A3.2'!P135:T135)=5,'Angaben KH-Standort'!$D$26,"")</f>
        <v/>
      </c>
      <c r="C114" t="str">
        <f>IF(SUM('A3.2'!P135:T135)=5,'Angaben KH-Standort'!$D$12,"")</f>
        <v/>
      </c>
      <c r="D114" t="str">
        <f>IF(SUM('A3.2'!P135:T135)=5,'A1'!$F126,"")</f>
        <v/>
      </c>
      <c r="E114" t="str">
        <f>IF(SUM('A3.2'!P135:T135)=5,'A3.2'!C135,"")</f>
        <v/>
      </c>
      <c r="F114" t="str">
        <f>IF(SUM('A3.2'!P135:T135)=5,'A3.2'!D135,"")</f>
        <v/>
      </c>
      <c r="G114" s="175" t="str">
        <f>IF(SUM('A3.2'!P135:T135)=5,'A3.2'!E135,"")</f>
        <v/>
      </c>
      <c r="H114" t="str">
        <f>IF(SUM('A3.2'!P135:T135)=5,'A3.2'!F135,"")</f>
        <v/>
      </c>
      <c r="I114" s="308" t="str">
        <f>IF(SUM('A3.2'!P135:T135)=5,'A3.2'!G135,"")</f>
        <v/>
      </c>
    </row>
    <row r="115" spans="1:9" x14ac:dyDescent="0.25">
      <c r="A115" t="str">
        <f>IF(SUM('A3.2'!P136:T136)=5,'Angaben KH-Standort'!$D$25,"")</f>
        <v/>
      </c>
      <c r="B115" t="str">
        <f>IF(SUM('A3.2'!P136:T136)=5,'Angaben KH-Standort'!$D$26,"")</f>
        <v/>
      </c>
      <c r="C115" t="str">
        <f>IF(SUM('A3.2'!P136:T136)=5,'Angaben KH-Standort'!$D$12,"")</f>
        <v/>
      </c>
      <c r="D115" t="str">
        <f>IF(SUM('A3.2'!P136:T136)=5,'A1'!$F127,"")</f>
        <v/>
      </c>
      <c r="E115" t="str">
        <f>IF(SUM('A3.2'!P136:T136)=5,'A3.2'!C136,"")</f>
        <v/>
      </c>
      <c r="F115" t="str">
        <f>IF(SUM('A3.2'!P136:T136)=5,'A3.2'!D136,"")</f>
        <v/>
      </c>
      <c r="G115" s="175" t="str">
        <f>IF(SUM('A3.2'!P136:T136)=5,'A3.2'!E136,"")</f>
        <v/>
      </c>
      <c r="H115" t="str">
        <f>IF(SUM('A3.2'!P136:T136)=5,'A3.2'!F136,"")</f>
        <v/>
      </c>
      <c r="I115" s="308" t="str">
        <f>IF(SUM('A3.2'!P136:T136)=5,'A3.2'!G136,"")</f>
        <v/>
      </c>
    </row>
    <row r="116" spans="1:9" x14ac:dyDescent="0.25">
      <c r="A116" t="str">
        <f>IF(SUM('A3.2'!P137:T137)=5,'Angaben KH-Standort'!$D$25,"")</f>
        <v/>
      </c>
      <c r="B116" t="str">
        <f>IF(SUM('A3.2'!P137:T137)=5,'Angaben KH-Standort'!$D$26,"")</f>
        <v/>
      </c>
      <c r="C116" t="str">
        <f>IF(SUM('A3.2'!P137:T137)=5,'Angaben KH-Standort'!$D$12,"")</f>
        <v/>
      </c>
      <c r="D116" t="str">
        <f>IF(SUM('A3.2'!P137:T137)=5,'A1'!$F128,"")</f>
        <v/>
      </c>
      <c r="E116" t="str">
        <f>IF(SUM('A3.2'!P137:T137)=5,'A3.2'!C137,"")</f>
        <v/>
      </c>
      <c r="F116" t="str">
        <f>IF(SUM('A3.2'!P137:T137)=5,'A3.2'!D137,"")</f>
        <v/>
      </c>
      <c r="G116" s="175" t="str">
        <f>IF(SUM('A3.2'!P137:T137)=5,'A3.2'!E137,"")</f>
        <v/>
      </c>
      <c r="H116" t="str">
        <f>IF(SUM('A3.2'!P137:T137)=5,'A3.2'!F137,"")</f>
        <v/>
      </c>
      <c r="I116" s="308" t="str">
        <f>IF(SUM('A3.2'!P137:T137)=5,'A3.2'!G137,"")</f>
        <v/>
      </c>
    </row>
    <row r="117" spans="1:9" x14ac:dyDescent="0.25">
      <c r="A117" t="str">
        <f>IF(SUM('A3.2'!P138:T138)=5,'Angaben KH-Standort'!$D$25,"")</f>
        <v/>
      </c>
      <c r="B117" t="str">
        <f>IF(SUM('A3.2'!P138:T138)=5,'Angaben KH-Standort'!$D$26,"")</f>
        <v/>
      </c>
      <c r="C117" t="str">
        <f>IF(SUM('A3.2'!P138:T138)=5,'Angaben KH-Standort'!$D$12,"")</f>
        <v/>
      </c>
      <c r="D117" t="str">
        <f>IF(SUM('A3.2'!P138:T138)=5,'A1'!$F129,"")</f>
        <v/>
      </c>
      <c r="E117" t="str">
        <f>IF(SUM('A3.2'!P138:T138)=5,'A3.2'!C138,"")</f>
        <v/>
      </c>
      <c r="F117" t="str">
        <f>IF(SUM('A3.2'!P138:T138)=5,'A3.2'!D138,"")</f>
        <v/>
      </c>
      <c r="G117" s="175" t="str">
        <f>IF(SUM('A3.2'!P138:T138)=5,'A3.2'!E138,"")</f>
        <v/>
      </c>
      <c r="H117" t="str">
        <f>IF(SUM('A3.2'!P138:T138)=5,'A3.2'!F138,"")</f>
        <v/>
      </c>
      <c r="I117" s="308" t="str">
        <f>IF(SUM('A3.2'!P138:T138)=5,'A3.2'!G138,"")</f>
        <v/>
      </c>
    </row>
    <row r="118" spans="1:9" x14ac:dyDescent="0.25">
      <c r="A118" t="str">
        <f>IF(SUM('A3.2'!P139:T139)=5,'Angaben KH-Standort'!$D$25,"")</f>
        <v/>
      </c>
      <c r="B118" t="str">
        <f>IF(SUM('A3.2'!P139:T139)=5,'Angaben KH-Standort'!$D$26,"")</f>
        <v/>
      </c>
      <c r="C118" t="str">
        <f>IF(SUM('A3.2'!P139:T139)=5,'Angaben KH-Standort'!$D$12,"")</f>
        <v/>
      </c>
      <c r="D118" t="str">
        <f>IF(SUM('A3.2'!P139:T139)=5,'A1'!$F130,"")</f>
        <v/>
      </c>
      <c r="E118" t="str">
        <f>IF(SUM('A3.2'!P139:T139)=5,'A3.2'!C139,"")</f>
        <v/>
      </c>
      <c r="F118" t="str">
        <f>IF(SUM('A3.2'!P139:T139)=5,'A3.2'!D139,"")</f>
        <v/>
      </c>
      <c r="G118" s="175" t="str">
        <f>IF(SUM('A3.2'!P139:T139)=5,'A3.2'!E139,"")</f>
        <v/>
      </c>
      <c r="H118" t="str">
        <f>IF(SUM('A3.2'!P139:T139)=5,'A3.2'!F139,"")</f>
        <v/>
      </c>
      <c r="I118" s="308" t="str">
        <f>IF(SUM('A3.2'!P139:T139)=5,'A3.2'!G139,"")</f>
        <v/>
      </c>
    </row>
    <row r="119" spans="1:9" x14ac:dyDescent="0.25">
      <c r="A119" t="str">
        <f>IF(SUM('A3.2'!P140:T140)=5,'Angaben KH-Standort'!$D$25,"")</f>
        <v/>
      </c>
      <c r="B119" t="str">
        <f>IF(SUM('A3.2'!P140:T140)=5,'Angaben KH-Standort'!$D$26,"")</f>
        <v/>
      </c>
      <c r="C119" t="str">
        <f>IF(SUM('A3.2'!P140:T140)=5,'Angaben KH-Standort'!$D$12,"")</f>
        <v/>
      </c>
      <c r="D119" t="str">
        <f>IF(SUM('A3.2'!P140:T140)=5,'A1'!$F131,"")</f>
        <v/>
      </c>
      <c r="E119" t="str">
        <f>IF(SUM('A3.2'!P140:T140)=5,'A3.2'!C140,"")</f>
        <v/>
      </c>
      <c r="F119" t="str">
        <f>IF(SUM('A3.2'!P140:T140)=5,'A3.2'!D140,"")</f>
        <v/>
      </c>
      <c r="G119" s="175" t="str">
        <f>IF(SUM('A3.2'!P140:T140)=5,'A3.2'!E140,"")</f>
        <v/>
      </c>
      <c r="H119" t="str">
        <f>IF(SUM('A3.2'!P140:T140)=5,'A3.2'!F140,"")</f>
        <v/>
      </c>
      <c r="I119" s="308" t="str">
        <f>IF(SUM('A3.2'!P140:T140)=5,'A3.2'!G140,"")</f>
        <v/>
      </c>
    </row>
    <row r="120" spans="1:9" x14ac:dyDescent="0.25">
      <c r="A120" t="str">
        <f>IF(SUM('A3.2'!P141:T141)=5,'Angaben KH-Standort'!$D$25,"")</f>
        <v/>
      </c>
      <c r="B120" t="str">
        <f>IF(SUM('A3.2'!P141:T141)=5,'Angaben KH-Standort'!$D$26,"")</f>
        <v/>
      </c>
      <c r="C120" t="str">
        <f>IF(SUM('A3.2'!P141:T141)=5,'Angaben KH-Standort'!$D$12,"")</f>
        <v/>
      </c>
      <c r="D120" t="str">
        <f>IF(SUM('A3.2'!P141:T141)=5,'A1'!$F132,"")</f>
        <v/>
      </c>
      <c r="E120" t="str">
        <f>IF(SUM('A3.2'!P141:T141)=5,'A3.2'!C141,"")</f>
        <v/>
      </c>
      <c r="F120" t="str">
        <f>IF(SUM('A3.2'!P141:T141)=5,'A3.2'!D141,"")</f>
        <v/>
      </c>
      <c r="G120" s="175" t="str">
        <f>IF(SUM('A3.2'!P141:T141)=5,'A3.2'!E141,"")</f>
        <v/>
      </c>
      <c r="H120" t="str">
        <f>IF(SUM('A3.2'!P141:T141)=5,'A3.2'!F141,"")</f>
        <v/>
      </c>
      <c r="I120" s="308" t="str">
        <f>IF(SUM('A3.2'!P141:T141)=5,'A3.2'!G141,"")</f>
        <v/>
      </c>
    </row>
    <row r="121" spans="1:9" x14ac:dyDescent="0.25">
      <c r="A121" t="str">
        <f>IF(SUM('A3.2'!P142:T142)=5,'Angaben KH-Standort'!$D$25,"")</f>
        <v/>
      </c>
      <c r="B121" t="str">
        <f>IF(SUM('A3.2'!P142:T142)=5,'Angaben KH-Standort'!$D$26,"")</f>
        <v/>
      </c>
      <c r="C121" t="str">
        <f>IF(SUM('A3.2'!P142:T142)=5,'Angaben KH-Standort'!$D$12,"")</f>
        <v/>
      </c>
      <c r="D121" t="str">
        <f>IF(SUM('A3.2'!P142:T142)=5,'A1'!$F133,"")</f>
        <v/>
      </c>
      <c r="E121" t="str">
        <f>IF(SUM('A3.2'!P142:T142)=5,'A3.2'!C142,"")</f>
        <v/>
      </c>
      <c r="F121" t="str">
        <f>IF(SUM('A3.2'!P142:T142)=5,'A3.2'!D142,"")</f>
        <v/>
      </c>
      <c r="G121" s="175" t="str">
        <f>IF(SUM('A3.2'!P142:T142)=5,'A3.2'!E142,"")</f>
        <v/>
      </c>
      <c r="H121" t="str">
        <f>IF(SUM('A3.2'!P142:T142)=5,'A3.2'!F142,"")</f>
        <v/>
      </c>
      <c r="I121" s="308" t="str">
        <f>IF(SUM('A3.2'!P142:T142)=5,'A3.2'!G142,"")</f>
        <v/>
      </c>
    </row>
    <row r="122" spans="1:9" x14ac:dyDescent="0.25">
      <c r="A122" t="str">
        <f>IF(SUM('A3.2'!P143:T143)=5,'Angaben KH-Standort'!$D$25,"")</f>
        <v/>
      </c>
      <c r="B122" t="str">
        <f>IF(SUM('A3.2'!P143:T143)=5,'Angaben KH-Standort'!$D$26,"")</f>
        <v/>
      </c>
      <c r="C122" t="str">
        <f>IF(SUM('A3.2'!P143:T143)=5,'Angaben KH-Standort'!$D$12,"")</f>
        <v/>
      </c>
      <c r="D122" t="str">
        <f>IF(SUM('A3.2'!P143:T143)=5,'A1'!$F134,"")</f>
        <v/>
      </c>
      <c r="E122" t="str">
        <f>IF(SUM('A3.2'!P143:T143)=5,'A3.2'!C143,"")</f>
        <v/>
      </c>
      <c r="F122" t="str">
        <f>IF(SUM('A3.2'!P143:T143)=5,'A3.2'!D143,"")</f>
        <v/>
      </c>
      <c r="G122" s="175" t="str">
        <f>IF(SUM('A3.2'!P143:T143)=5,'A3.2'!E143,"")</f>
        <v/>
      </c>
      <c r="H122" t="str">
        <f>IF(SUM('A3.2'!P143:T143)=5,'A3.2'!F143,"")</f>
        <v/>
      </c>
      <c r="I122" s="308" t="str">
        <f>IF(SUM('A3.2'!P143:T143)=5,'A3.2'!G143,"")</f>
        <v/>
      </c>
    </row>
    <row r="123" spans="1:9" x14ac:dyDescent="0.25">
      <c r="A123" t="str">
        <f>IF(SUM('A3.2'!P144:T144)=5,'Angaben KH-Standort'!$D$25,"")</f>
        <v/>
      </c>
      <c r="B123" t="str">
        <f>IF(SUM('A3.2'!P144:T144)=5,'Angaben KH-Standort'!$D$26,"")</f>
        <v/>
      </c>
      <c r="C123" t="str">
        <f>IF(SUM('A3.2'!P144:T144)=5,'Angaben KH-Standort'!$D$12,"")</f>
        <v/>
      </c>
      <c r="D123" t="str">
        <f>IF(SUM('A3.2'!P144:T144)=5,'A1'!$F135,"")</f>
        <v/>
      </c>
      <c r="E123" t="str">
        <f>IF(SUM('A3.2'!P144:T144)=5,'A3.2'!C144,"")</f>
        <v/>
      </c>
      <c r="F123" t="str">
        <f>IF(SUM('A3.2'!P144:T144)=5,'A3.2'!D144,"")</f>
        <v/>
      </c>
      <c r="G123" s="175" t="str">
        <f>IF(SUM('A3.2'!P144:T144)=5,'A3.2'!E144,"")</f>
        <v/>
      </c>
      <c r="H123" t="str">
        <f>IF(SUM('A3.2'!P144:T144)=5,'A3.2'!F144,"")</f>
        <v/>
      </c>
      <c r="I123" s="308" t="str">
        <f>IF(SUM('A3.2'!P144:T144)=5,'A3.2'!G144,"")</f>
        <v/>
      </c>
    </row>
    <row r="124" spans="1:9" x14ac:dyDescent="0.25">
      <c r="A124" t="str">
        <f>IF(SUM('A3.2'!P145:T145)=5,'Angaben KH-Standort'!$D$25,"")</f>
        <v/>
      </c>
      <c r="B124" t="str">
        <f>IF(SUM('A3.2'!P145:T145)=5,'Angaben KH-Standort'!$D$26,"")</f>
        <v/>
      </c>
      <c r="C124" t="str">
        <f>IF(SUM('A3.2'!P145:T145)=5,'Angaben KH-Standort'!$D$12,"")</f>
        <v/>
      </c>
      <c r="D124" t="str">
        <f>IF(SUM('A3.2'!P145:T145)=5,'A1'!$F136,"")</f>
        <v/>
      </c>
      <c r="E124" t="str">
        <f>IF(SUM('A3.2'!P145:T145)=5,'A3.2'!C145,"")</f>
        <v/>
      </c>
      <c r="F124" t="str">
        <f>IF(SUM('A3.2'!P145:T145)=5,'A3.2'!D145,"")</f>
        <v/>
      </c>
      <c r="G124" s="175" t="str">
        <f>IF(SUM('A3.2'!P145:T145)=5,'A3.2'!E145,"")</f>
        <v/>
      </c>
      <c r="H124" t="str">
        <f>IF(SUM('A3.2'!P145:T145)=5,'A3.2'!F145,"")</f>
        <v/>
      </c>
      <c r="I124" s="308" t="str">
        <f>IF(SUM('A3.2'!P145:T145)=5,'A3.2'!G145,"")</f>
        <v/>
      </c>
    </row>
    <row r="125" spans="1:9" x14ac:dyDescent="0.25">
      <c r="A125" t="str">
        <f>IF(SUM('A3.2'!P146:T146)=5,'Angaben KH-Standort'!$D$25,"")</f>
        <v/>
      </c>
      <c r="B125" t="str">
        <f>IF(SUM('A3.2'!P146:T146)=5,'Angaben KH-Standort'!$D$26,"")</f>
        <v/>
      </c>
      <c r="C125" t="str">
        <f>IF(SUM('A3.2'!P146:T146)=5,'Angaben KH-Standort'!$D$12,"")</f>
        <v/>
      </c>
      <c r="D125" t="str">
        <f>IF(SUM('A3.2'!P146:T146)=5,'A1'!$F137,"")</f>
        <v/>
      </c>
      <c r="E125" t="str">
        <f>IF(SUM('A3.2'!P146:T146)=5,'A3.2'!C146,"")</f>
        <v/>
      </c>
      <c r="F125" t="str">
        <f>IF(SUM('A3.2'!P146:T146)=5,'A3.2'!D146,"")</f>
        <v/>
      </c>
      <c r="G125" s="175" t="str">
        <f>IF(SUM('A3.2'!P146:T146)=5,'A3.2'!E146,"")</f>
        <v/>
      </c>
      <c r="H125" t="str">
        <f>IF(SUM('A3.2'!P146:T146)=5,'A3.2'!F146,"")</f>
        <v/>
      </c>
      <c r="I125" s="308" t="str">
        <f>IF(SUM('A3.2'!P146:T146)=5,'A3.2'!G146,"")</f>
        <v/>
      </c>
    </row>
    <row r="126" spans="1:9" x14ac:dyDescent="0.25">
      <c r="A126" t="str">
        <f>IF(SUM('A3.2'!P147:T147)=5,'Angaben KH-Standort'!$D$25,"")</f>
        <v/>
      </c>
      <c r="B126" t="str">
        <f>IF(SUM('A3.2'!P147:T147)=5,'Angaben KH-Standort'!$D$26,"")</f>
        <v/>
      </c>
      <c r="C126" t="str">
        <f>IF(SUM('A3.2'!P147:T147)=5,'Angaben KH-Standort'!$D$12,"")</f>
        <v/>
      </c>
      <c r="D126" t="str">
        <f>IF(SUM('A3.2'!P147:T147)=5,'A1'!$F138,"")</f>
        <v/>
      </c>
      <c r="E126" t="str">
        <f>IF(SUM('A3.2'!P147:T147)=5,'A3.2'!C147,"")</f>
        <v/>
      </c>
      <c r="F126" t="str">
        <f>IF(SUM('A3.2'!P147:T147)=5,'A3.2'!D147,"")</f>
        <v/>
      </c>
      <c r="G126" s="175" t="str">
        <f>IF(SUM('A3.2'!P147:T147)=5,'A3.2'!E147,"")</f>
        <v/>
      </c>
      <c r="H126" t="str">
        <f>IF(SUM('A3.2'!P147:T147)=5,'A3.2'!F147,"")</f>
        <v/>
      </c>
      <c r="I126" s="308" t="str">
        <f>IF(SUM('A3.2'!P147:T147)=5,'A3.2'!G147,"")</f>
        <v/>
      </c>
    </row>
    <row r="127" spans="1:9" x14ac:dyDescent="0.25">
      <c r="A127" t="str">
        <f>IF(SUM('A3.2'!P148:T148)=5,'Angaben KH-Standort'!$D$25,"")</f>
        <v/>
      </c>
      <c r="B127" t="str">
        <f>IF(SUM('A3.2'!P148:T148)=5,'Angaben KH-Standort'!$D$26,"")</f>
        <v/>
      </c>
      <c r="C127" t="str">
        <f>IF(SUM('A3.2'!P148:T148)=5,'Angaben KH-Standort'!$D$12,"")</f>
        <v/>
      </c>
      <c r="D127" t="str">
        <f>IF(SUM('A3.2'!P148:T148)=5,'A1'!$F139,"")</f>
        <v/>
      </c>
      <c r="E127" t="str">
        <f>IF(SUM('A3.2'!P148:T148)=5,'A3.2'!C148,"")</f>
        <v/>
      </c>
      <c r="F127" t="str">
        <f>IF(SUM('A3.2'!P148:T148)=5,'A3.2'!D148,"")</f>
        <v/>
      </c>
      <c r="G127" s="175" t="str">
        <f>IF(SUM('A3.2'!P148:T148)=5,'A3.2'!E148,"")</f>
        <v/>
      </c>
      <c r="H127" t="str">
        <f>IF(SUM('A3.2'!P148:T148)=5,'A3.2'!F148,"")</f>
        <v/>
      </c>
      <c r="I127" s="308" t="str">
        <f>IF(SUM('A3.2'!P148:T148)=5,'A3.2'!G148,"")</f>
        <v/>
      </c>
    </row>
    <row r="128" spans="1:9" x14ac:dyDescent="0.25">
      <c r="A128" t="str">
        <f>IF(SUM('A3.2'!P149:T149)=5,'Angaben KH-Standort'!$D$25,"")</f>
        <v/>
      </c>
      <c r="B128" t="str">
        <f>IF(SUM('A3.2'!P149:T149)=5,'Angaben KH-Standort'!$D$26,"")</f>
        <v/>
      </c>
      <c r="C128" t="str">
        <f>IF(SUM('A3.2'!P149:T149)=5,'Angaben KH-Standort'!$D$12,"")</f>
        <v/>
      </c>
      <c r="D128" t="str">
        <f>IF(SUM('A3.2'!P149:T149)=5,'A1'!$F140,"")</f>
        <v/>
      </c>
      <c r="E128" t="str">
        <f>IF(SUM('A3.2'!P149:T149)=5,'A3.2'!C149,"")</f>
        <v/>
      </c>
      <c r="F128" t="str">
        <f>IF(SUM('A3.2'!P149:T149)=5,'A3.2'!D149,"")</f>
        <v/>
      </c>
      <c r="G128" s="175" t="str">
        <f>IF(SUM('A3.2'!P149:T149)=5,'A3.2'!E149,"")</f>
        <v/>
      </c>
      <c r="H128" t="str">
        <f>IF(SUM('A3.2'!P149:T149)=5,'A3.2'!F149,"")</f>
        <v/>
      </c>
      <c r="I128" s="308" t="str">
        <f>IF(SUM('A3.2'!P149:T149)=5,'A3.2'!G149,"")</f>
        <v/>
      </c>
    </row>
    <row r="129" spans="1:9" x14ac:dyDescent="0.25">
      <c r="A129" t="str">
        <f>IF(SUM('A3.2'!P150:T150)=5,'Angaben KH-Standort'!$D$25,"")</f>
        <v/>
      </c>
      <c r="B129" t="str">
        <f>IF(SUM('A3.2'!P150:T150)=5,'Angaben KH-Standort'!$D$26,"")</f>
        <v/>
      </c>
      <c r="C129" t="str">
        <f>IF(SUM('A3.2'!P150:T150)=5,'Angaben KH-Standort'!$D$12,"")</f>
        <v/>
      </c>
      <c r="D129" t="str">
        <f>IF(SUM('A3.2'!P150:T150)=5,'A1'!$F141,"")</f>
        <v/>
      </c>
      <c r="E129" t="str">
        <f>IF(SUM('A3.2'!P150:T150)=5,'A3.2'!C150,"")</f>
        <v/>
      </c>
      <c r="F129" t="str">
        <f>IF(SUM('A3.2'!P150:T150)=5,'A3.2'!D150,"")</f>
        <v/>
      </c>
      <c r="G129" s="175" t="str">
        <f>IF(SUM('A3.2'!P150:T150)=5,'A3.2'!E150,"")</f>
        <v/>
      </c>
      <c r="H129" t="str">
        <f>IF(SUM('A3.2'!P150:T150)=5,'A3.2'!F150,"")</f>
        <v/>
      </c>
      <c r="I129" s="308" t="str">
        <f>IF(SUM('A3.2'!P150:T150)=5,'A3.2'!G150,"")</f>
        <v/>
      </c>
    </row>
    <row r="130" spans="1:9" x14ac:dyDescent="0.25">
      <c r="A130" t="str">
        <f>IF(SUM('A3.2'!P151:T151)=5,'Angaben KH-Standort'!$D$25,"")</f>
        <v/>
      </c>
      <c r="B130" t="str">
        <f>IF(SUM('A3.2'!P151:T151)=5,'Angaben KH-Standort'!$D$26,"")</f>
        <v/>
      </c>
      <c r="C130" t="str">
        <f>IF(SUM('A3.2'!P151:T151)=5,'Angaben KH-Standort'!$D$12,"")</f>
        <v/>
      </c>
      <c r="D130" t="str">
        <f>IF(SUM('A3.2'!P151:T151)=5,'A1'!$F142,"")</f>
        <v/>
      </c>
      <c r="E130" t="str">
        <f>IF(SUM('A3.2'!P151:T151)=5,'A3.2'!C151,"")</f>
        <v/>
      </c>
      <c r="F130" t="str">
        <f>IF(SUM('A3.2'!P151:T151)=5,'A3.2'!D151,"")</f>
        <v/>
      </c>
      <c r="G130" s="175" t="str">
        <f>IF(SUM('A3.2'!P151:T151)=5,'A3.2'!E151,"")</f>
        <v/>
      </c>
      <c r="H130" t="str">
        <f>IF(SUM('A3.2'!P151:T151)=5,'A3.2'!F151,"")</f>
        <v/>
      </c>
      <c r="I130" s="308" t="str">
        <f>IF(SUM('A3.2'!P151:T151)=5,'A3.2'!G151,"")</f>
        <v/>
      </c>
    </row>
    <row r="131" spans="1:9" x14ac:dyDescent="0.25">
      <c r="A131" t="str">
        <f>IF(SUM('A3.2'!P152:T152)=5,'Angaben KH-Standort'!$D$25,"")</f>
        <v/>
      </c>
      <c r="B131" t="str">
        <f>IF(SUM('A3.2'!P152:T152)=5,'Angaben KH-Standort'!$D$26,"")</f>
        <v/>
      </c>
      <c r="C131" t="str">
        <f>IF(SUM('A3.2'!P152:T152)=5,'Angaben KH-Standort'!$D$12,"")</f>
        <v/>
      </c>
      <c r="D131" t="str">
        <f>IF(SUM('A3.2'!P152:T152)=5,'A1'!$F143,"")</f>
        <v/>
      </c>
      <c r="E131" t="str">
        <f>IF(SUM('A3.2'!P152:T152)=5,'A3.2'!C152,"")</f>
        <v/>
      </c>
      <c r="F131" t="str">
        <f>IF(SUM('A3.2'!P152:T152)=5,'A3.2'!D152,"")</f>
        <v/>
      </c>
      <c r="G131" s="175" t="str">
        <f>IF(SUM('A3.2'!P152:T152)=5,'A3.2'!E152,"")</f>
        <v/>
      </c>
      <c r="H131" t="str">
        <f>IF(SUM('A3.2'!P152:T152)=5,'A3.2'!F152,"")</f>
        <v/>
      </c>
      <c r="I131" s="308" t="str">
        <f>IF(SUM('A3.2'!P152:T152)=5,'A3.2'!G152,"")</f>
        <v/>
      </c>
    </row>
    <row r="132" spans="1:9" x14ac:dyDescent="0.25">
      <c r="A132" t="str">
        <f>IF(SUM('A3.2'!P153:T153)=5,'Angaben KH-Standort'!$D$25,"")</f>
        <v/>
      </c>
      <c r="B132" t="str">
        <f>IF(SUM('A3.2'!P153:T153)=5,'Angaben KH-Standort'!$D$26,"")</f>
        <v/>
      </c>
      <c r="C132" t="str">
        <f>IF(SUM('A3.2'!P153:T153)=5,'Angaben KH-Standort'!$D$12,"")</f>
        <v/>
      </c>
      <c r="D132" t="str">
        <f>IF(SUM('A3.2'!P153:T153)=5,'A1'!$F144,"")</f>
        <v/>
      </c>
      <c r="E132" t="str">
        <f>IF(SUM('A3.2'!P153:T153)=5,'A3.2'!C153,"")</f>
        <v/>
      </c>
      <c r="F132" t="str">
        <f>IF(SUM('A3.2'!P153:T153)=5,'A3.2'!D153,"")</f>
        <v/>
      </c>
      <c r="G132" s="175" t="str">
        <f>IF(SUM('A3.2'!P153:T153)=5,'A3.2'!E153,"")</f>
        <v/>
      </c>
      <c r="H132" t="str">
        <f>IF(SUM('A3.2'!P153:T153)=5,'A3.2'!F153,"")</f>
        <v/>
      </c>
      <c r="I132" s="308" t="str">
        <f>IF(SUM('A3.2'!P153:T153)=5,'A3.2'!G153,"")</f>
        <v/>
      </c>
    </row>
    <row r="133" spans="1:9" x14ac:dyDescent="0.25">
      <c r="A133" t="str">
        <f>IF(SUM('A3.2'!P154:T154)=5,'Angaben KH-Standort'!$D$25,"")</f>
        <v/>
      </c>
      <c r="B133" t="str">
        <f>IF(SUM('A3.2'!P154:T154)=5,'Angaben KH-Standort'!$D$26,"")</f>
        <v/>
      </c>
      <c r="C133" t="str">
        <f>IF(SUM('A3.2'!P154:T154)=5,'Angaben KH-Standort'!$D$12,"")</f>
        <v/>
      </c>
      <c r="D133" t="str">
        <f>IF(SUM('A3.2'!P154:T154)=5,'A1'!$F145,"")</f>
        <v/>
      </c>
      <c r="E133" t="str">
        <f>IF(SUM('A3.2'!P154:T154)=5,'A3.2'!C154,"")</f>
        <v/>
      </c>
      <c r="F133" t="str">
        <f>IF(SUM('A3.2'!P154:T154)=5,'A3.2'!D154,"")</f>
        <v/>
      </c>
      <c r="G133" s="175" t="str">
        <f>IF(SUM('A3.2'!P154:T154)=5,'A3.2'!E154,"")</f>
        <v/>
      </c>
      <c r="H133" t="str">
        <f>IF(SUM('A3.2'!P154:T154)=5,'A3.2'!F154,"")</f>
        <v/>
      </c>
      <c r="I133" s="308" t="str">
        <f>IF(SUM('A3.2'!P154:T154)=5,'A3.2'!G154,"")</f>
        <v/>
      </c>
    </row>
    <row r="134" spans="1:9" x14ac:dyDescent="0.25">
      <c r="A134" t="str">
        <f>IF(SUM('A3.2'!P155:T155)=5,'Angaben KH-Standort'!$D$25,"")</f>
        <v/>
      </c>
      <c r="B134" t="str">
        <f>IF(SUM('A3.2'!P155:T155)=5,'Angaben KH-Standort'!$D$26,"")</f>
        <v/>
      </c>
      <c r="C134" t="str">
        <f>IF(SUM('A3.2'!P155:T155)=5,'Angaben KH-Standort'!$D$12,"")</f>
        <v/>
      </c>
      <c r="D134" t="str">
        <f>IF(SUM('A3.2'!P155:T155)=5,'A1'!$F146,"")</f>
        <v/>
      </c>
      <c r="E134" t="str">
        <f>IF(SUM('A3.2'!P155:T155)=5,'A3.2'!C155,"")</f>
        <v/>
      </c>
      <c r="F134" t="str">
        <f>IF(SUM('A3.2'!P155:T155)=5,'A3.2'!D155,"")</f>
        <v/>
      </c>
      <c r="G134" s="175" t="str">
        <f>IF(SUM('A3.2'!P155:T155)=5,'A3.2'!E155,"")</f>
        <v/>
      </c>
      <c r="H134" t="str">
        <f>IF(SUM('A3.2'!P155:T155)=5,'A3.2'!F155,"")</f>
        <v/>
      </c>
      <c r="I134" s="308" t="str">
        <f>IF(SUM('A3.2'!P155:T155)=5,'A3.2'!G155,"")</f>
        <v/>
      </c>
    </row>
    <row r="135" spans="1:9" x14ac:dyDescent="0.25">
      <c r="A135" t="str">
        <f>IF(SUM('A3.2'!P156:T156)=5,'Angaben KH-Standort'!$D$25,"")</f>
        <v/>
      </c>
      <c r="B135" t="str">
        <f>IF(SUM('A3.2'!P156:T156)=5,'Angaben KH-Standort'!$D$26,"")</f>
        <v/>
      </c>
      <c r="C135" t="str">
        <f>IF(SUM('A3.2'!P156:T156)=5,'Angaben KH-Standort'!$D$12,"")</f>
        <v/>
      </c>
      <c r="D135" t="str">
        <f>IF(SUM('A3.2'!P156:T156)=5,'A1'!$F147,"")</f>
        <v/>
      </c>
      <c r="E135" t="str">
        <f>IF(SUM('A3.2'!P156:T156)=5,'A3.2'!C156,"")</f>
        <v/>
      </c>
      <c r="F135" t="str">
        <f>IF(SUM('A3.2'!P156:T156)=5,'A3.2'!D156,"")</f>
        <v/>
      </c>
      <c r="G135" s="175" t="str">
        <f>IF(SUM('A3.2'!P156:T156)=5,'A3.2'!E156,"")</f>
        <v/>
      </c>
      <c r="H135" t="str">
        <f>IF(SUM('A3.2'!P156:T156)=5,'A3.2'!F156,"")</f>
        <v/>
      </c>
      <c r="I135" s="308" t="str">
        <f>IF(SUM('A3.2'!P156:T156)=5,'A3.2'!G156,"")</f>
        <v/>
      </c>
    </row>
    <row r="136" spans="1:9" x14ac:dyDescent="0.25">
      <c r="A136" t="str">
        <f>IF(SUM('A3.2'!P157:T157)=5,'Angaben KH-Standort'!$D$25,"")</f>
        <v/>
      </c>
      <c r="B136" t="str">
        <f>IF(SUM('A3.2'!P157:T157)=5,'Angaben KH-Standort'!$D$26,"")</f>
        <v/>
      </c>
      <c r="C136" t="str">
        <f>IF(SUM('A3.2'!P157:T157)=5,'Angaben KH-Standort'!$D$12,"")</f>
        <v/>
      </c>
      <c r="D136" t="str">
        <f>IF(SUM('A3.2'!P157:T157)=5,'A1'!$F148,"")</f>
        <v/>
      </c>
      <c r="E136" t="str">
        <f>IF(SUM('A3.2'!P157:T157)=5,'A3.2'!C157,"")</f>
        <v/>
      </c>
      <c r="F136" t="str">
        <f>IF(SUM('A3.2'!P157:T157)=5,'A3.2'!D157,"")</f>
        <v/>
      </c>
      <c r="G136" s="175" t="str">
        <f>IF(SUM('A3.2'!P157:T157)=5,'A3.2'!E157,"")</f>
        <v/>
      </c>
      <c r="H136" t="str">
        <f>IF(SUM('A3.2'!P157:T157)=5,'A3.2'!F157,"")</f>
        <v/>
      </c>
      <c r="I136" s="308" t="str">
        <f>IF(SUM('A3.2'!P157:T157)=5,'A3.2'!G157,"")</f>
        <v/>
      </c>
    </row>
    <row r="137" spans="1:9" x14ac:dyDescent="0.25">
      <c r="A137" t="str">
        <f>IF(SUM('A3.2'!P158:T158)=5,'Angaben KH-Standort'!$D$25,"")</f>
        <v/>
      </c>
      <c r="B137" t="str">
        <f>IF(SUM('A3.2'!P158:T158)=5,'Angaben KH-Standort'!$D$26,"")</f>
        <v/>
      </c>
      <c r="C137" t="str">
        <f>IF(SUM('A3.2'!P158:T158)=5,'Angaben KH-Standort'!$D$12,"")</f>
        <v/>
      </c>
      <c r="D137" t="str">
        <f>IF(SUM('A3.2'!P158:T158)=5,'A1'!$F149,"")</f>
        <v/>
      </c>
      <c r="E137" t="str">
        <f>IF(SUM('A3.2'!P158:T158)=5,'A3.2'!C158,"")</f>
        <v/>
      </c>
      <c r="F137" t="str">
        <f>IF(SUM('A3.2'!P158:T158)=5,'A3.2'!D158,"")</f>
        <v/>
      </c>
      <c r="G137" s="175" t="str">
        <f>IF(SUM('A3.2'!P158:T158)=5,'A3.2'!E158,"")</f>
        <v/>
      </c>
      <c r="H137" t="str">
        <f>IF(SUM('A3.2'!P158:T158)=5,'A3.2'!F158,"")</f>
        <v/>
      </c>
      <c r="I137" s="308" t="str">
        <f>IF(SUM('A3.2'!P158:T158)=5,'A3.2'!G158,"")</f>
        <v/>
      </c>
    </row>
    <row r="138" spans="1:9" x14ac:dyDescent="0.25">
      <c r="A138" t="str">
        <f>IF(SUM('A3.2'!P159:T159)=5,'Angaben KH-Standort'!$D$25,"")</f>
        <v/>
      </c>
      <c r="B138" t="str">
        <f>IF(SUM('A3.2'!P159:T159)=5,'Angaben KH-Standort'!$D$26,"")</f>
        <v/>
      </c>
      <c r="C138" t="str">
        <f>IF(SUM('A3.2'!P159:T159)=5,'Angaben KH-Standort'!$D$12,"")</f>
        <v/>
      </c>
      <c r="D138" t="str">
        <f>IF(SUM('A3.2'!P159:T159)=5,'A1'!$F150,"")</f>
        <v/>
      </c>
      <c r="E138" t="str">
        <f>IF(SUM('A3.2'!P159:T159)=5,'A3.2'!C159,"")</f>
        <v/>
      </c>
      <c r="F138" t="str">
        <f>IF(SUM('A3.2'!P159:T159)=5,'A3.2'!D159,"")</f>
        <v/>
      </c>
      <c r="G138" s="175" t="str">
        <f>IF(SUM('A3.2'!P159:T159)=5,'A3.2'!E159,"")</f>
        <v/>
      </c>
      <c r="H138" t="str">
        <f>IF(SUM('A3.2'!P159:T159)=5,'A3.2'!F159,"")</f>
        <v/>
      </c>
      <c r="I138" s="308" t="str">
        <f>IF(SUM('A3.2'!P159:T159)=5,'A3.2'!G159,"")</f>
        <v/>
      </c>
    </row>
    <row r="139" spans="1:9" x14ac:dyDescent="0.25">
      <c r="A139" t="str">
        <f>IF(SUM('A3.2'!P160:T160)=5,'Angaben KH-Standort'!$D$25,"")</f>
        <v/>
      </c>
      <c r="B139" t="str">
        <f>IF(SUM('A3.2'!P160:T160)=5,'Angaben KH-Standort'!$D$26,"")</f>
        <v/>
      </c>
      <c r="C139" t="str">
        <f>IF(SUM('A3.2'!P160:T160)=5,'Angaben KH-Standort'!$D$12,"")</f>
        <v/>
      </c>
      <c r="D139" t="str">
        <f>IF(SUM('A3.2'!P160:T160)=5,'A1'!$F151,"")</f>
        <v/>
      </c>
      <c r="E139" t="str">
        <f>IF(SUM('A3.2'!P160:T160)=5,'A3.2'!C160,"")</f>
        <v/>
      </c>
      <c r="F139" t="str">
        <f>IF(SUM('A3.2'!P160:T160)=5,'A3.2'!D160,"")</f>
        <v/>
      </c>
      <c r="G139" s="175" t="str">
        <f>IF(SUM('A3.2'!P160:T160)=5,'A3.2'!E160,"")</f>
        <v/>
      </c>
      <c r="H139" t="str">
        <f>IF(SUM('A3.2'!P160:T160)=5,'A3.2'!F160,"")</f>
        <v/>
      </c>
      <c r="I139" s="308" t="str">
        <f>IF(SUM('A3.2'!P160:T160)=5,'A3.2'!G160,"")</f>
        <v/>
      </c>
    </row>
    <row r="140" spans="1:9" x14ac:dyDescent="0.25">
      <c r="A140" t="str">
        <f>IF(SUM('A3.2'!P161:T161)=5,'Angaben KH-Standort'!$D$25,"")</f>
        <v/>
      </c>
      <c r="B140" t="str">
        <f>IF(SUM('A3.2'!P161:T161)=5,'Angaben KH-Standort'!$D$26,"")</f>
        <v/>
      </c>
      <c r="C140" t="str">
        <f>IF(SUM('A3.2'!P161:T161)=5,'Angaben KH-Standort'!$D$12,"")</f>
        <v/>
      </c>
      <c r="D140" t="str">
        <f>IF(SUM('A3.2'!P161:T161)=5,'A1'!$F152,"")</f>
        <v/>
      </c>
      <c r="E140" t="str">
        <f>IF(SUM('A3.2'!P161:T161)=5,'A3.2'!C161,"")</f>
        <v/>
      </c>
      <c r="F140" t="str">
        <f>IF(SUM('A3.2'!P161:T161)=5,'A3.2'!D161,"")</f>
        <v/>
      </c>
      <c r="G140" s="175" t="str">
        <f>IF(SUM('A3.2'!P161:T161)=5,'A3.2'!E161,"")</f>
        <v/>
      </c>
      <c r="H140" t="str">
        <f>IF(SUM('A3.2'!P161:T161)=5,'A3.2'!F161,"")</f>
        <v/>
      </c>
      <c r="I140" s="308" t="str">
        <f>IF(SUM('A3.2'!P161:T161)=5,'A3.2'!G161,"")</f>
        <v/>
      </c>
    </row>
    <row r="141" spans="1:9" x14ac:dyDescent="0.25">
      <c r="A141" t="str">
        <f>IF(SUM('A3.2'!P162:T162)=5,'Angaben KH-Standort'!$D$25,"")</f>
        <v/>
      </c>
      <c r="B141" t="str">
        <f>IF(SUM('A3.2'!P162:T162)=5,'Angaben KH-Standort'!$D$26,"")</f>
        <v/>
      </c>
      <c r="C141" t="str">
        <f>IF(SUM('A3.2'!P162:T162)=5,'Angaben KH-Standort'!$D$12,"")</f>
        <v/>
      </c>
      <c r="D141" t="str">
        <f>IF(SUM('A3.2'!P162:T162)=5,'A1'!$F153,"")</f>
        <v/>
      </c>
      <c r="E141" t="str">
        <f>IF(SUM('A3.2'!P162:T162)=5,'A3.2'!C162,"")</f>
        <v/>
      </c>
      <c r="F141" t="str">
        <f>IF(SUM('A3.2'!P162:T162)=5,'A3.2'!D162,"")</f>
        <v/>
      </c>
      <c r="G141" s="175" t="str">
        <f>IF(SUM('A3.2'!P162:T162)=5,'A3.2'!E162,"")</f>
        <v/>
      </c>
      <c r="H141" t="str">
        <f>IF(SUM('A3.2'!P162:T162)=5,'A3.2'!F162,"")</f>
        <v/>
      </c>
      <c r="I141" s="308" t="str">
        <f>IF(SUM('A3.2'!P162:T162)=5,'A3.2'!G162,"")</f>
        <v/>
      </c>
    </row>
    <row r="142" spans="1:9" x14ac:dyDescent="0.25">
      <c r="A142" t="str">
        <f>IF(SUM('A3.2'!P163:T163)=5,'Angaben KH-Standort'!$D$25,"")</f>
        <v/>
      </c>
      <c r="B142" t="str">
        <f>IF(SUM('A3.2'!P163:T163)=5,'Angaben KH-Standort'!$D$26,"")</f>
        <v/>
      </c>
      <c r="C142" t="str">
        <f>IF(SUM('A3.2'!P163:T163)=5,'Angaben KH-Standort'!$D$12,"")</f>
        <v/>
      </c>
      <c r="D142" t="str">
        <f>IF(SUM('A3.2'!P163:T163)=5,'A1'!$F154,"")</f>
        <v/>
      </c>
      <c r="E142" t="str">
        <f>IF(SUM('A3.2'!P163:T163)=5,'A3.2'!C163,"")</f>
        <v/>
      </c>
      <c r="F142" t="str">
        <f>IF(SUM('A3.2'!P163:T163)=5,'A3.2'!D163,"")</f>
        <v/>
      </c>
      <c r="G142" s="175" t="str">
        <f>IF(SUM('A3.2'!P163:T163)=5,'A3.2'!E163,"")</f>
        <v/>
      </c>
      <c r="H142" t="str">
        <f>IF(SUM('A3.2'!P163:T163)=5,'A3.2'!F163,"")</f>
        <v/>
      </c>
      <c r="I142" s="308" t="str">
        <f>IF(SUM('A3.2'!P163:T163)=5,'A3.2'!G163,"")</f>
        <v/>
      </c>
    </row>
    <row r="143" spans="1:9" x14ac:dyDescent="0.25">
      <c r="A143" t="str">
        <f>IF(SUM('A3.2'!P164:T164)=5,'Angaben KH-Standort'!$D$25,"")</f>
        <v/>
      </c>
      <c r="B143" t="str">
        <f>IF(SUM('A3.2'!P164:T164)=5,'Angaben KH-Standort'!$D$26,"")</f>
        <v/>
      </c>
      <c r="C143" t="str">
        <f>IF(SUM('A3.2'!P164:T164)=5,'Angaben KH-Standort'!$D$12,"")</f>
        <v/>
      </c>
      <c r="D143" t="str">
        <f>IF(SUM('A3.2'!P164:T164)=5,'A1'!$F155,"")</f>
        <v/>
      </c>
      <c r="E143" t="str">
        <f>IF(SUM('A3.2'!P164:T164)=5,'A3.2'!C164,"")</f>
        <v/>
      </c>
      <c r="F143" t="str">
        <f>IF(SUM('A3.2'!P164:T164)=5,'A3.2'!D164,"")</f>
        <v/>
      </c>
      <c r="G143" s="175" t="str">
        <f>IF(SUM('A3.2'!P164:T164)=5,'A3.2'!E164,"")</f>
        <v/>
      </c>
      <c r="H143" t="str">
        <f>IF(SUM('A3.2'!P164:T164)=5,'A3.2'!F164,"")</f>
        <v/>
      </c>
      <c r="I143" s="308" t="str">
        <f>IF(SUM('A3.2'!P164:T164)=5,'A3.2'!G164,"")</f>
        <v/>
      </c>
    </row>
    <row r="144" spans="1:9" x14ac:dyDescent="0.25">
      <c r="A144" t="str">
        <f>IF(SUM('A3.2'!P165:T165)=5,'Angaben KH-Standort'!$D$25,"")</f>
        <v/>
      </c>
      <c r="B144" t="str">
        <f>IF(SUM('A3.2'!P165:T165)=5,'Angaben KH-Standort'!$D$26,"")</f>
        <v/>
      </c>
      <c r="C144" t="str">
        <f>IF(SUM('A3.2'!P165:T165)=5,'Angaben KH-Standort'!$D$12,"")</f>
        <v/>
      </c>
      <c r="D144" t="str">
        <f>IF(SUM('A3.2'!P165:T165)=5,'A1'!$F156,"")</f>
        <v/>
      </c>
      <c r="E144" t="str">
        <f>IF(SUM('A3.2'!P165:T165)=5,'A3.2'!C165,"")</f>
        <v/>
      </c>
      <c r="F144" t="str">
        <f>IF(SUM('A3.2'!P165:T165)=5,'A3.2'!D165,"")</f>
        <v/>
      </c>
      <c r="G144" s="175" t="str">
        <f>IF(SUM('A3.2'!P165:T165)=5,'A3.2'!E165,"")</f>
        <v/>
      </c>
      <c r="H144" t="str">
        <f>IF(SUM('A3.2'!P165:T165)=5,'A3.2'!F165,"")</f>
        <v/>
      </c>
      <c r="I144" s="308" t="str">
        <f>IF(SUM('A3.2'!P165:T165)=5,'A3.2'!G165,"")</f>
        <v/>
      </c>
    </row>
    <row r="145" spans="1:9" x14ac:dyDescent="0.25">
      <c r="A145" t="str">
        <f>IF(SUM('A3.2'!P166:T166)=5,'Angaben KH-Standort'!$D$25,"")</f>
        <v/>
      </c>
      <c r="B145" t="str">
        <f>IF(SUM('A3.2'!P166:T166)=5,'Angaben KH-Standort'!$D$26,"")</f>
        <v/>
      </c>
      <c r="C145" t="str">
        <f>IF(SUM('A3.2'!P166:T166)=5,'Angaben KH-Standort'!$D$12,"")</f>
        <v/>
      </c>
      <c r="D145" t="str">
        <f>IF(SUM('A3.2'!P166:T166)=5,'A1'!$F157,"")</f>
        <v/>
      </c>
      <c r="E145" t="str">
        <f>IF(SUM('A3.2'!P166:T166)=5,'A3.2'!C166,"")</f>
        <v/>
      </c>
      <c r="F145" t="str">
        <f>IF(SUM('A3.2'!P166:T166)=5,'A3.2'!D166,"")</f>
        <v/>
      </c>
      <c r="G145" s="175" t="str">
        <f>IF(SUM('A3.2'!P166:T166)=5,'A3.2'!E166,"")</f>
        <v/>
      </c>
      <c r="H145" t="str">
        <f>IF(SUM('A3.2'!P166:T166)=5,'A3.2'!F166,"")</f>
        <v/>
      </c>
      <c r="I145" s="308" t="str">
        <f>IF(SUM('A3.2'!P166:T166)=5,'A3.2'!G166,"")</f>
        <v/>
      </c>
    </row>
    <row r="146" spans="1:9" x14ac:dyDescent="0.25">
      <c r="A146" t="str">
        <f>IF(SUM('A3.2'!P167:T167)=5,'Angaben KH-Standort'!$D$25,"")</f>
        <v/>
      </c>
      <c r="B146" t="str">
        <f>IF(SUM('A3.2'!P167:T167)=5,'Angaben KH-Standort'!$D$26,"")</f>
        <v/>
      </c>
      <c r="C146" t="str">
        <f>IF(SUM('A3.2'!P167:T167)=5,'Angaben KH-Standort'!$D$12,"")</f>
        <v/>
      </c>
      <c r="D146" t="str">
        <f>IF(SUM('A3.2'!P167:T167)=5,'A1'!$F158,"")</f>
        <v/>
      </c>
      <c r="E146" t="str">
        <f>IF(SUM('A3.2'!P167:T167)=5,'A3.2'!C167,"")</f>
        <v/>
      </c>
      <c r="F146" t="str">
        <f>IF(SUM('A3.2'!P167:T167)=5,'A3.2'!D167,"")</f>
        <v/>
      </c>
      <c r="G146" s="175" t="str">
        <f>IF(SUM('A3.2'!P167:T167)=5,'A3.2'!E167,"")</f>
        <v/>
      </c>
      <c r="H146" t="str">
        <f>IF(SUM('A3.2'!P167:T167)=5,'A3.2'!F167,"")</f>
        <v/>
      </c>
      <c r="I146" s="308" t="str">
        <f>IF(SUM('A3.2'!P167:T167)=5,'A3.2'!G167,"")</f>
        <v/>
      </c>
    </row>
    <row r="147" spans="1:9" x14ac:dyDescent="0.25">
      <c r="A147" t="str">
        <f>IF(SUM('A3.2'!P168:T168)=5,'Angaben KH-Standort'!$D$25,"")</f>
        <v/>
      </c>
      <c r="B147" t="str">
        <f>IF(SUM('A3.2'!P168:T168)=5,'Angaben KH-Standort'!$D$26,"")</f>
        <v/>
      </c>
      <c r="C147" t="str">
        <f>IF(SUM('A3.2'!P168:T168)=5,'Angaben KH-Standort'!$D$12,"")</f>
        <v/>
      </c>
      <c r="D147" t="str">
        <f>IF(SUM('A3.2'!P168:T168)=5,'A1'!$F159,"")</f>
        <v/>
      </c>
      <c r="E147" t="str">
        <f>IF(SUM('A3.2'!P168:T168)=5,'A3.2'!C168,"")</f>
        <v/>
      </c>
      <c r="F147" t="str">
        <f>IF(SUM('A3.2'!P168:T168)=5,'A3.2'!D168,"")</f>
        <v/>
      </c>
      <c r="G147" s="175" t="str">
        <f>IF(SUM('A3.2'!P168:T168)=5,'A3.2'!E168,"")</f>
        <v/>
      </c>
      <c r="H147" t="str">
        <f>IF(SUM('A3.2'!P168:T168)=5,'A3.2'!F168,"")</f>
        <v/>
      </c>
      <c r="I147" s="308" t="str">
        <f>IF(SUM('A3.2'!P168:T168)=5,'A3.2'!G168,"")</f>
        <v/>
      </c>
    </row>
    <row r="148" spans="1:9" x14ac:dyDescent="0.25">
      <c r="A148" t="str">
        <f>IF(SUM('A3.2'!P169:T169)=5,'Angaben KH-Standort'!$D$25,"")</f>
        <v/>
      </c>
      <c r="B148" t="str">
        <f>IF(SUM('A3.2'!P169:T169)=5,'Angaben KH-Standort'!$D$26,"")</f>
        <v/>
      </c>
      <c r="C148" t="str">
        <f>IF(SUM('A3.2'!P169:T169)=5,'Angaben KH-Standort'!$D$12,"")</f>
        <v/>
      </c>
      <c r="D148" t="str">
        <f>IF(SUM('A3.2'!P169:T169)=5,'A1'!$F160,"")</f>
        <v/>
      </c>
      <c r="E148" t="str">
        <f>IF(SUM('A3.2'!P169:T169)=5,'A3.2'!C169,"")</f>
        <v/>
      </c>
      <c r="F148" t="str">
        <f>IF(SUM('A3.2'!P169:T169)=5,'A3.2'!D169,"")</f>
        <v/>
      </c>
      <c r="G148" s="175" t="str">
        <f>IF(SUM('A3.2'!P169:T169)=5,'A3.2'!E169,"")</f>
        <v/>
      </c>
      <c r="H148" t="str">
        <f>IF(SUM('A3.2'!P169:T169)=5,'A3.2'!F169,"")</f>
        <v/>
      </c>
      <c r="I148" s="308" t="str">
        <f>IF(SUM('A3.2'!P169:T169)=5,'A3.2'!G169,"")</f>
        <v/>
      </c>
    </row>
    <row r="149" spans="1:9" x14ac:dyDescent="0.25">
      <c r="A149" t="str">
        <f>IF(SUM('A3.2'!P170:T170)=5,'Angaben KH-Standort'!$D$25,"")</f>
        <v/>
      </c>
      <c r="B149" t="str">
        <f>IF(SUM('A3.2'!P170:T170)=5,'Angaben KH-Standort'!$D$26,"")</f>
        <v/>
      </c>
      <c r="C149" t="str">
        <f>IF(SUM('A3.2'!P170:T170)=5,'Angaben KH-Standort'!$D$12,"")</f>
        <v/>
      </c>
      <c r="D149" t="str">
        <f>IF(SUM('A3.2'!P170:T170)=5,'A1'!$F161,"")</f>
        <v/>
      </c>
      <c r="E149" t="str">
        <f>IF(SUM('A3.2'!P170:T170)=5,'A3.2'!C170,"")</f>
        <v/>
      </c>
      <c r="F149" t="str">
        <f>IF(SUM('A3.2'!P170:T170)=5,'A3.2'!D170,"")</f>
        <v/>
      </c>
      <c r="G149" s="175" t="str">
        <f>IF(SUM('A3.2'!P170:T170)=5,'A3.2'!E170,"")</f>
        <v/>
      </c>
      <c r="H149" t="str">
        <f>IF(SUM('A3.2'!P170:T170)=5,'A3.2'!F170,"")</f>
        <v/>
      </c>
      <c r="I149" s="308" t="str">
        <f>IF(SUM('A3.2'!P170:T170)=5,'A3.2'!G170,"")</f>
        <v/>
      </c>
    </row>
    <row r="150" spans="1:9" x14ac:dyDescent="0.25">
      <c r="A150" t="str">
        <f>IF(SUM('A3.2'!P171:T171)=5,'Angaben KH-Standort'!$D$25,"")</f>
        <v/>
      </c>
      <c r="B150" t="str">
        <f>IF(SUM('A3.2'!P171:T171)=5,'Angaben KH-Standort'!$D$26,"")</f>
        <v/>
      </c>
      <c r="C150" t="str">
        <f>IF(SUM('A3.2'!P171:T171)=5,'Angaben KH-Standort'!$D$12,"")</f>
        <v/>
      </c>
      <c r="D150" t="str">
        <f>IF(SUM('A3.2'!P171:T171)=5,'A1'!$F162,"")</f>
        <v/>
      </c>
      <c r="E150" t="str">
        <f>IF(SUM('A3.2'!P171:T171)=5,'A3.2'!C171,"")</f>
        <v/>
      </c>
      <c r="F150" t="str">
        <f>IF(SUM('A3.2'!P171:T171)=5,'A3.2'!D171,"")</f>
        <v/>
      </c>
      <c r="G150" s="175" t="str">
        <f>IF(SUM('A3.2'!P171:T171)=5,'A3.2'!E171,"")</f>
        <v/>
      </c>
      <c r="H150" t="str">
        <f>IF(SUM('A3.2'!P171:T171)=5,'A3.2'!F171,"")</f>
        <v/>
      </c>
      <c r="I150" s="308" t="str">
        <f>IF(SUM('A3.2'!P171:T171)=5,'A3.2'!G171,"")</f>
        <v/>
      </c>
    </row>
    <row r="151" spans="1:9" x14ac:dyDescent="0.25">
      <c r="A151" t="str">
        <f>IF(SUM('A3.2'!P172:T172)=5,'Angaben KH-Standort'!$D$25,"")</f>
        <v/>
      </c>
      <c r="B151" t="str">
        <f>IF(SUM('A3.2'!P172:T172)=5,'Angaben KH-Standort'!$D$26,"")</f>
        <v/>
      </c>
      <c r="C151" t="str">
        <f>IF(SUM('A3.2'!P172:T172)=5,'Angaben KH-Standort'!$D$12,"")</f>
        <v/>
      </c>
      <c r="D151" t="str">
        <f>IF(SUM('A3.2'!P172:T172)=5,'A1'!$F163,"")</f>
        <v/>
      </c>
      <c r="E151" t="str">
        <f>IF(SUM('A3.2'!P172:T172)=5,'A3.2'!C172,"")</f>
        <v/>
      </c>
      <c r="F151" t="str">
        <f>IF(SUM('A3.2'!P172:T172)=5,'A3.2'!D172,"")</f>
        <v/>
      </c>
      <c r="G151" s="175" t="str">
        <f>IF(SUM('A3.2'!P172:T172)=5,'A3.2'!E172,"")</f>
        <v/>
      </c>
      <c r="H151" t="str">
        <f>IF(SUM('A3.2'!P172:T172)=5,'A3.2'!F172,"")</f>
        <v/>
      </c>
      <c r="I151" s="308" t="str">
        <f>IF(SUM('A3.2'!P172:T172)=5,'A3.2'!G172,"")</f>
        <v/>
      </c>
    </row>
    <row r="152" spans="1:9" x14ac:dyDescent="0.25">
      <c r="A152" t="str">
        <f>IF(SUM('A3.2'!P173:T173)=5,'Angaben KH-Standort'!$D$25,"")</f>
        <v/>
      </c>
      <c r="B152" t="str">
        <f>IF(SUM('A3.2'!P173:T173)=5,'Angaben KH-Standort'!$D$26,"")</f>
        <v/>
      </c>
      <c r="C152" t="str">
        <f>IF(SUM('A3.2'!P173:T173)=5,'Angaben KH-Standort'!$D$12,"")</f>
        <v/>
      </c>
      <c r="D152" t="str">
        <f>IF(SUM('A3.2'!P173:T173)=5,'A1'!$F164,"")</f>
        <v/>
      </c>
      <c r="E152" t="str">
        <f>IF(SUM('A3.2'!P173:T173)=5,'A3.2'!C173,"")</f>
        <v/>
      </c>
      <c r="F152" t="str">
        <f>IF(SUM('A3.2'!P173:T173)=5,'A3.2'!D173,"")</f>
        <v/>
      </c>
      <c r="G152" s="175" t="str">
        <f>IF(SUM('A3.2'!P173:T173)=5,'A3.2'!E173,"")</f>
        <v/>
      </c>
      <c r="H152" t="str">
        <f>IF(SUM('A3.2'!P173:T173)=5,'A3.2'!F173,"")</f>
        <v/>
      </c>
      <c r="I152" s="308" t="str">
        <f>IF(SUM('A3.2'!P173:T173)=5,'A3.2'!G173,"")</f>
        <v/>
      </c>
    </row>
    <row r="153" spans="1:9" x14ac:dyDescent="0.25">
      <c r="A153" t="str">
        <f>IF(SUM('A3.2'!P174:T174)=5,'Angaben KH-Standort'!$D$25,"")</f>
        <v/>
      </c>
      <c r="B153" t="str">
        <f>IF(SUM('A3.2'!P174:T174)=5,'Angaben KH-Standort'!$D$26,"")</f>
        <v/>
      </c>
      <c r="C153" t="str">
        <f>IF(SUM('A3.2'!P174:T174)=5,'Angaben KH-Standort'!$D$12,"")</f>
        <v/>
      </c>
      <c r="D153" t="str">
        <f>IF(SUM('A3.2'!P174:T174)=5,'A1'!$F165,"")</f>
        <v/>
      </c>
      <c r="E153" t="str">
        <f>IF(SUM('A3.2'!P174:T174)=5,'A3.2'!C174,"")</f>
        <v/>
      </c>
      <c r="F153" t="str">
        <f>IF(SUM('A3.2'!P174:T174)=5,'A3.2'!D174,"")</f>
        <v/>
      </c>
      <c r="G153" s="175" t="str">
        <f>IF(SUM('A3.2'!P174:T174)=5,'A3.2'!E174,"")</f>
        <v/>
      </c>
      <c r="H153" t="str">
        <f>IF(SUM('A3.2'!P174:T174)=5,'A3.2'!F174,"")</f>
        <v/>
      </c>
      <c r="I153" s="308" t="str">
        <f>IF(SUM('A3.2'!P174:T174)=5,'A3.2'!G174,"")</f>
        <v/>
      </c>
    </row>
    <row r="154" spans="1:9" x14ac:dyDescent="0.25">
      <c r="A154" t="str">
        <f>IF(SUM('A3.2'!P175:T175)=5,'Angaben KH-Standort'!$D$25,"")</f>
        <v/>
      </c>
      <c r="B154" t="str">
        <f>IF(SUM('A3.2'!P175:T175)=5,'Angaben KH-Standort'!$D$26,"")</f>
        <v/>
      </c>
      <c r="C154" t="str">
        <f>IF(SUM('A3.2'!P175:T175)=5,'Angaben KH-Standort'!$D$12,"")</f>
        <v/>
      </c>
      <c r="D154" t="str">
        <f>IF(SUM('A3.2'!P175:T175)=5,'A1'!$F166,"")</f>
        <v/>
      </c>
      <c r="E154" t="str">
        <f>IF(SUM('A3.2'!P175:T175)=5,'A3.2'!C175,"")</f>
        <v/>
      </c>
      <c r="F154" t="str">
        <f>IF(SUM('A3.2'!P175:T175)=5,'A3.2'!D175,"")</f>
        <v/>
      </c>
      <c r="G154" s="175" t="str">
        <f>IF(SUM('A3.2'!P175:T175)=5,'A3.2'!E175,"")</f>
        <v/>
      </c>
      <c r="H154" t="str">
        <f>IF(SUM('A3.2'!P175:T175)=5,'A3.2'!F175,"")</f>
        <v/>
      </c>
      <c r="I154" s="308" t="str">
        <f>IF(SUM('A3.2'!P175:T175)=5,'A3.2'!G175,"")</f>
        <v/>
      </c>
    </row>
    <row r="155" spans="1:9" x14ac:dyDescent="0.25">
      <c r="A155" t="str">
        <f>IF(SUM('A3.2'!P176:T176)=5,'Angaben KH-Standort'!$D$25,"")</f>
        <v/>
      </c>
      <c r="B155" t="str">
        <f>IF(SUM('A3.2'!P176:T176)=5,'Angaben KH-Standort'!$D$26,"")</f>
        <v/>
      </c>
      <c r="C155" t="str">
        <f>IF(SUM('A3.2'!P176:T176)=5,'Angaben KH-Standort'!$D$12,"")</f>
        <v/>
      </c>
      <c r="D155" t="str">
        <f>IF(SUM('A3.2'!P176:T176)=5,'A1'!$F167,"")</f>
        <v/>
      </c>
      <c r="E155" t="str">
        <f>IF(SUM('A3.2'!P176:T176)=5,'A3.2'!C176,"")</f>
        <v/>
      </c>
      <c r="F155" t="str">
        <f>IF(SUM('A3.2'!P176:T176)=5,'A3.2'!D176,"")</f>
        <v/>
      </c>
      <c r="G155" s="175" t="str">
        <f>IF(SUM('A3.2'!P176:T176)=5,'A3.2'!E176,"")</f>
        <v/>
      </c>
      <c r="H155" t="str">
        <f>IF(SUM('A3.2'!P176:T176)=5,'A3.2'!F176,"")</f>
        <v/>
      </c>
      <c r="I155" s="308" t="str">
        <f>IF(SUM('A3.2'!P176:T176)=5,'A3.2'!G176,"")</f>
        <v/>
      </c>
    </row>
    <row r="156" spans="1:9" x14ac:dyDescent="0.25">
      <c r="A156" t="str">
        <f>IF(SUM('A3.2'!P177:T177)=5,'Angaben KH-Standort'!$D$25,"")</f>
        <v/>
      </c>
      <c r="B156" t="str">
        <f>IF(SUM('A3.2'!P177:T177)=5,'Angaben KH-Standort'!$D$26,"")</f>
        <v/>
      </c>
      <c r="C156" t="str">
        <f>IF(SUM('A3.2'!P177:T177)=5,'Angaben KH-Standort'!$D$12,"")</f>
        <v/>
      </c>
      <c r="D156" t="str">
        <f>IF(SUM('A3.2'!P177:T177)=5,'A1'!$F168,"")</f>
        <v/>
      </c>
      <c r="E156" t="str">
        <f>IF(SUM('A3.2'!P177:T177)=5,'A3.2'!C177,"")</f>
        <v/>
      </c>
      <c r="F156" t="str">
        <f>IF(SUM('A3.2'!P177:T177)=5,'A3.2'!D177,"")</f>
        <v/>
      </c>
      <c r="G156" s="175" t="str">
        <f>IF(SUM('A3.2'!P177:T177)=5,'A3.2'!E177,"")</f>
        <v/>
      </c>
      <c r="H156" t="str">
        <f>IF(SUM('A3.2'!P177:T177)=5,'A3.2'!F177,"")</f>
        <v/>
      </c>
      <c r="I156" s="308" t="str">
        <f>IF(SUM('A3.2'!P177:T177)=5,'A3.2'!G177,"")</f>
        <v/>
      </c>
    </row>
    <row r="157" spans="1:9" x14ac:dyDescent="0.25">
      <c r="A157" t="str">
        <f>IF(SUM('A3.2'!P178:T178)=5,'Angaben KH-Standort'!$D$25,"")</f>
        <v/>
      </c>
      <c r="B157" t="str">
        <f>IF(SUM('A3.2'!P178:T178)=5,'Angaben KH-Standort'!$D$26,"")</f>
        <v/>
      </c>
      <c r="C157" t="str">
        <f>IF(SUM('A3.2'!P178:T178)=5,'Angaben KH-Standort'!$D$12,"")</f>
        <v/>
      </c>
      <c r="D157" t="str">
        <f>IF(SUM('A3.2'!P178:T178)=5,'A1'!$F169,"")</f>
        <v/>
      </c>
      <c r="E157" t="str">
        <f>IF(SUM('A3.2'!P178:T178)=5,'A3.2'!C178,"")</f>
        <v/>
      </c>
      <c r="F157" t="str">
        <f>IF(SUM('A3.2'!P178:T178)=5,'A3.2'!D178,"")</f>
        <v/>
      </c>
      <c r="G157" s="175" t="str">
        <f>IF(SUM('A3.2'!P178:T178)=5,'A3.2'!E178,"")</f>
        <v/>
      </c>
      <c r="H157" t="str">
        <f>IF(SUM('A3.2'!P178:T178)=5,'A3.2'!F178,"")</f>
        <v/>
      </c>
      <c r="I157" s="308" t="str">
        <f>IF(SUM('A3.2'!P178:T178)=5,'A3.2'!G178,"")</f>
        <v/>
      </c>
    </row>
    <row r="158" spans="1:9" x14ac:dyDescent="0.25">
      <c r="A158" t="str">
        <f>IF(SUM('A3.2'!P179:T179)=5,'Angaben KH-Standort'!$D$25,"")</f>
        <v/>
      </c>
      <c r="B158" t="str">
        <f>IF(SUM('A3.2'!P179:T179)=5,'Angaben KH-Standort'!$D$26,"")</f>
        <v/>
      </c>
      <c r="C158" t="str">
        <f>IF(SUM('A3.2'!P179:T179)=5,'Angaben KH-Standort'!$D$12,"")</f>
        <v/>
      </c>
      <c r="D158" t="str">
        <f>IF(SUM('A3.2'!P179:T179)=5,'A1'!$F170,"")</f>
        <v/>
      </c>
      <c r="E158" t="str">
        <f>IF(SUM('A3.2'!P179:T179)=5,'A3.2'!C179,"")</f>
        <v/>
      </c>
      <c r="F158" t="str">
        <f>IF(SUM('A3.2'!P179:T179)=5,'A3.2'!D179,"")</f>
        <v/>
      </c>
      <c r="G158" s="175" t="str">
        <f>IF(SUM('A3.2'!P179:T179)=5,'A3.2'!E179,"")</f>
        <v/>
      </c>
      <c r="H158" t="str">
        <f>IF(SUM('A3.2'!P179:T179)=5,'A3.2'!F179,"")</f>
        <v/>
      </c>
      <c r="I158" s="308" t="str">
        <f>IF(SUM('A3.2'!P179:T179)=5,'A3.2'!G179,"")</f>
        <v/>
      </c>
    </row>
    <row r="159" spans="1:9" x14ac:dyDescent="0.25">
      <c r="A159" t="str">
        <f>IF(SUM('A3.2'!P180:T180)=5,'Angaben KH-Standort'!$D$25,"")</f>
        <v/>
      </c>
      <c r="B159" t="str">
        <f>IF(SUM('A3.2'!P180:T180)=5,'Angaben KH-Standort'!$D$26,"")</f>
        <v/>
      </c>
      <c r="C159" t="str">
        <f>IF(SUM('A3.2'!P180:T180)=5,'Angaben KH-Standort'!$D$12,"")</f>
        <v/>
      </c>
      <c r="D159" t="str">
        <f>IF(SUM('A3.2'!P180:T180)=5,'A1'!$F171,"")</f>
        <v/>
      </c>
      <c r="E159" t="str">
        <f>IF(SUM('A3.2'!P180:T180)=5,'A3.2'!C180,"")</f>
        <v/>
      </c>
      <c r="F159" t="str">
        <f>IF(SUM('A3.2'!P180:T180)=5,'A3.2'!D180,"")</f>
        <v/>
      </c>
      <c r="G159" s="175" t="str">
        <f>IF(SUM('A3.2'!P180:T180)=5,'A3.2'!E180,"")</f>
        <v/>
      </c>
      <c r="H159" t="str">
        <f>IF(SUM('A3.2'!P180:T180)=5,'A3.2'!F180,"")</f>
        <v/>
      </c>
      <c r="I159" s="308" t="str">
        <f>IF(SUM('A3.2'!P180:T180)=5,'A3.2'!G180,"")</f>
        <v/>
      </c>
    </row>
    <row r="160" spans="1:9" x14ac:dyDescent="0.25">
      <c r="A160" t="str">
        <f>IF(SUM('A3.2'!P181:T181)=5,'Angaben KH-Standort'!$D$25,"")</f>
        <v/>
      </c>
      <c r="B160" t="str">
        <f>IF(SUM('A3.2'!P181:T181)=5,'Angaben KH-Standort'!$D$26,"")</f>
        <v/>
      </c>
      <c r="C160" t="str">
        <f>IF(SUM('A3.2'!P181:T181)=5,'Angaben KH-Standort'!$D$12,"")</f>
        <v/>
      </c>
      <c r="D160" t="str">
        <f>IF(SUM('A3.2'!P181:T181)=5,'A1'!$F172,"")</f>
        <v/>
      </c>
      <c r="E160" t="str">
        <f>IF(SUM('A3.2'!P181:T181)=5,'A3.2'!C181,"")</f>
        <v/>
      </c>
      <c r="F160" t="str">
        <f>IF(SUM('A3.2'!P181:T181)=5,'A3.2'!D181,"")</f>
        <v/>
      </c>
      <c r="G160" s="175" t="str">
        <f>IF(SUM('A3.2'!P181:T181)=5,'A3.2'!E181,"")</f>
        <v/>
      </c>
      <c r="H160" t="str">
        <f>IF(SUM('A3.2'!P181:T181)=5,'A3.2'!F181,"")</f>
        <v/>
      </c>
      <c r="I160" s="308" t="str">
        <f>IF(SUM('A3.2'!P181:T181)=5,'A3.2'!G181,"")</f>
        <v/>
      </c>
    </row>
    <row r="161" spans="1:9" x14ac:dyDescent="0.25">
      <c r="A161" t="str">
        <f>IF(SUM('A3.2'!P182:T182)=5,'Angaben KH-Standort'!$D$25,"")</f>
        <v/>
      </c>
      <c r="B161" t="str">
        <f>IF(SUM('A3.2'!P182:T182)=5,'Angaben KH-Standort'!$D$26,"")</f>
        <v/>
      </c>
      <c r="C161" t="str">
        <f>IF(SUM('A3.2'!P182:T182)=5,'Angaben KH-Standort'!$D$12,"")</f>
        <v/>
      </c>
      <c r="D161" t="str">
        <f>IF(SUM('A3.2'!P182:T182)=5,'A1'!$F173,"")</f>
        <v/>
      </c>
      <c r="E161" t="str">
        <f>IF(SUM('A3.2'!P182:T182)=5,'A3.2'!C182,"")</f>
        <v/>
      </c>
      <c r="F161" t="str">
        <f>IF(SUM('A3.2'!P182:T182)=5,'A3.2'!D182,"")</f>
        <v/>
      </c>
      <c r="G161" s="175" t="str">
        <f>IF(SUM('A3.2'!P182:T182)=5,'A3.2'!E182,"")</f>
        <v/>
      </c>
      <c r="H161" t="str">
        <f>IF(SUM('A3.2'!P182:T182)=5,'A3.2'!F182,"")</f>
        <v/>
      </c>
      <c r="I161" s="308" t="str">
        <f>IF(SUM('A3.2'!P182:T182)=5,'A3.2'!G182,"")</f>
        <v/>
      </c>
    </row>
    <row r="162" spans="1:9" x14ac:dyDescent="0.25">
      <c r="A162" t="str">
        <f>IF(SUM('A3.2'!P183:T183)=5,'Angaben KH-Standort'!$D$25,"")</f>
        <v/>
      </c>
      <c r="B162" t="str">
        <f>IF(SUM('A3.2'!P183:T183)=5,'Angaben KH-Standort'!$D$26,"")</f>
        <v/>
      </c>
      <c r="C162" t="str">
        <f>IF(SUM('A3.2'!P183:T183)=5,'Angaben KH-Standort'!$D$12,"")</f>
        <v/>
      </c>
      <c r="D162" t="str">
        <f>IF(SUM('A3.2'!P183:T183)=5,'A1'!$F174,"")</f>
        <v/>
      </c>
      <c r="E162" t="str">
        <f>IF(SUM('A3.2'!P183:T183)=5,'A3.2'!C183,"")</f>
        <v/>
      </c>
      <c r="F162" t="str">
        <f>IF(SUM('A3.2'!P183:T183)=5,'A3.2'!D183,"")</f>
        <v/>
      </c>
      <c r="G162" s="175" t="str">
        <f>IF(SUM('A3.2'!P183:T183)=5,'A3.2'!E183,"")</f>
        <v/>
      </c>
      <c r="H162" t="str">
        <f>IF(SUM('A3.2'!P183:T183)=5,'A3.2'!F183,"")</f>
        <v/>
      </c>
      <c r="I162" s="308" t="str">
        <f>IF(SUM('A3.2'!P183:T183)=5,'A3.2'!G183,"")</f>
        <v/>
      </c>
    </row>
    <row r="163" spans="1:9" x14ac:dyDescent="0.25">
      <c r="A163" t="str">
        <f>IF(SUM('A3.2'!P184:T184)=5,'Angaben KH-Standort'!$D$25,"")</f>
        <v/>
      </c>
      <c r="B163" t="str">
        <f>IF(SUM('A3.2'!P184:T184)=5,'Angaben KH-Standort'!$D$26,"")</f>
        <v/>
      </c>
      <c r="C163" t="str">
        <f>IF(SUM('A3.2'!P184:T184)=5,'Angaben KH-Standort'!$D$12,"")</f>
        <v/>
      </c>
      <c r="D163" t="str">
        <f>IF(SUM('A3.2'!P184:T184)=5,'A1'!$F175,"")</f>
        <v/>
      </c>
      <c r="E163" t="str">
        <f>IF(SUM('A3.2'!P184:T184)=5,'A3.2'!C184,"")</f>
        <v/>
      </c>
      <c r="F163" t="str">
        <f>IF(SUM('A3.2'!P184:T184)=5,'A3.2'!D184,"")</f>
        <v/>
      </c>
      <c r="G163" s="175" t="str">
        <f>IF(SUM('A3.2'!P184:T184)=5,'A3.2'!E184,"")</f>
        <v/>
      </c>
      <c r="H163" t="str">
        <f>IF(SUM('A3.2'!P184:T184)=5,'A3.2'!F184,"")</f>
        <v/>
      </c>
      <c r="I163" s="308" t="str">
        <f>IF(SUM('A3.2'!P184:T184)=5,'A3.2'!G184,"")</f>
        <v/>
      </c>
    </row>
    <row r="164" spans="1:9" x14ac:dyDescent="0.25">
      <c r="A164" t="str">
        <f>IF(SUM('A3.2'!P185:T185)=5,'Angaben KH-Standort'!$D$25,"")</f>
        <v/>
      </c>
      <c r="B164" t="str">
        <f>IF(SUM('A3.2'!P185:T185)=5,'Angaben KH-Standort'!$D$26,"")</f>
        <v/>
      </c>
      <c r="C164" t="str">
        <f>IF(SUM('A3.2'!P185:T185)=5,'Angaben KH-Standort'!$D$12,"")</f>
        <v/>
      </c>
      <c r="D164" t="str">
        <f>IF(SUM('A3.2'!P185:T185)=5,'A1'!$F176,"")</f>
        <v/>
      </c>
      <c r="E164" t="str">
        <f>IF(SUM('A3.2'!P185:T185)=5,'A3.2'!C185,"")</f>
        <v/>
      </c>
      <c r="F164" t="str">
        <f>IF(SUM('A3.2'!P185:T185)=5,'A3.2'!D185,"")</f>
        <v/>
      </c>
      <c r="G164" s="175" t="str">
        <f>IF(SUM('A3.2'!P185:T185)=5,'A3.2'!E185,"")</f>
        <v/>
      </c>
      <c r="H164" t="str">
        <f>IF(SUM('A3.2'!P185:T185)=5,'A3.2'!F185,"")</f>
        <v/>
      </c>
      <c r="I164" s="308" t="str">
        <f>IF(SUM('A3.2'!P185:T185)=5,'A3.2'!G185,"")</f>
        <v/>
      </c>
    </row>
    <row r="165" spans="1:9" x14ac:dyDescent="0.25">
      <c r="A165" t="str">
        <f>IF(SUM('A3.2'!P186:T186)=5,'Angaben KH-Standort'!$D$25,"")</f>
        <v/>
      </c>
      <c r="B165" t="str">
        <f>IF(SUM('A3.2'!P186:T186)=5,'Angaben KH-Standort'!$D$26,"")</f>
        <v/>
      </c>
      <c r="C165" t="str">
        <f>IF(SUM('A3.2'!P186:T186)=5,'Angaben KH-Standort'!$D$12,"")</f>
        <v/>
      </c>
      <c r="D165" t="str">
        <f>IF(SUM('A3.2'!P186:T186)=5,'A1'!$F177,"")</f>
        <v/>
      </c>
      <c r="E165" t="str">
        <f>IF(SUM('A3.2'!P186:T186)=5,'A3.2'!C186,"")</f>
        <v/>
      </c>
      <c r="F165" t="str">
        <f>IF(SUM('A3.2'!P186:T186)=5,'A3.2'!D186,"")</f>
        <v/>
      </c>
      <c r="G165" s="175" t="str">
        <f>IF(SUM('A3.2'!P186:T186)=5,'A3.2'!E186,"")</f>
        <v/>
      </c>
      <c r="H165" t="str">
        <f>IF(SUM('A3.2'!P186:T186)=5,'A3.2'!F186,"")</f>
        <v/>
      </c>
      <c r="I165" s="308" t="str">
        <f>IF(SUM('A3.2'!P186:T186)=5,'A3.2'!G186,"")</f>
        <v/>
      </c>
    </row>
    <row r="166" spans="1:9" x14ac:dyDescent="0.25">
      <c r="A166" t="str">
        <f>IF(SUM('A3.2'!P187:T187)=5,'Angaben KH-Standort'!$D$25,"")</f>
        <v/>
      </c>
      <c r="B166" t="str">
        <f>IF(SUM('A3.2'!P187:T187)=5,'Angaben KH-Standort'!$D$26,"")</f>
        <v/>
      </c>
      <c r="C166" t="str">
        <f>IF(SUM('A3.2'!P187:T187)=5,'Angaben KH-Standort'!$D$12,"")</f>
        <v/>
      </c>
      <c r="D166" t="str">
        <f>IF(SUM('A3.2'!P187:T187)=5,'A1'!$F178,"")</f>
        <v/>
      </c>
      <c r="E166" t="str">
        <f>IF(SUM('A3.2'!P187:T187)=5,'A3.2'!C187,"")</f>
        <v/>
      </c>
      <c r="F166" t="str">
        <f>IF(SUM('A3.2'!P187:T187)=5,'A3.2'!D187,"")</f>
        <v/>
      </c>
      <c r="G166" s="175" t="str">
        <f>IF(SUM('A3.2'!P187:T187)=5,'A3.2'!E187,"")</f>
        <v/>
      </c>
      <c r="H166" t="str">
        <f>IF(SUM('A3.2'!P187:T187)=5,'A3.2'!F187,"")</f>
        <v/>
      </c>
      <c r="I166" s="308" t="str">
        <f>IF(SUM('A3.2'!P187:T187)=5,'A3.2'!G187,"")</f>
        <v/>
      </c>
    </row>
    <row r="167" spans="1:9" x14ac:dyDescent="0.25">
      <c r="A167" t="str">
        <f>IF(SUM('A3.2'!P188:T188)=5,'Angaben KH-Standort'!$D$25,"")</f>
        <v/>
      </c>
      <c r="B167" t="str">
        <f>IF(SUM('A3.2'!P188:T188)=5,'Angaben KH-Standort'!$D$26,"")</f>
        <v/>
      </c>
      <c r="C167" t="str">
        <f>IF(SUM('A3.2'!P188:T188)=5,'Angaben KH-Standort'!$D$12,"")</f>
        <v/>
      </c>
      <c r="D167" t="str">
        <f>IF(SUM('A3.2'!P188:T188)=5,'A1'!$F179,"")</f>
        <v/>
      </c>
      <c r="E167" t="str">
        <f>IF(SUM('A3.2'!P188:T188)=5,'A3.2'!C188,"")</f>
        <v/>
      </c>
      <c r="F167" t="str">
        <f>IF(SUM('A3.2'!P188:T188)=5,'A3.2'!D188,"")</f>
        <v/>
      </c>
      <c r="G167" s="175" t="str">
        <f>IF(SUM('A3.2'!P188:T188)=5,'A3.2'!E188,"")</f>
        <v/>
      </c>
      <c r="H167" t="str">
        <f>IF(SUM('A3.2'!P188:T188)=5,'A3.2'!F188,"")</f>
        <v/>
      </c>
      <c r="I167" s="308" t="str">
        <f>IF(SUM('A3.2'!P188:T188)=5,'A3.2'!G188,"")</f>
        <v/>
      </c>
    </row>
    <row r="168" spans="1:9" x14ac:dyDescent="0.25">
      <c r="A168" t="str">
        <f>IF(SUM('A3.2'!P189:T189)=5,'Angaben KH-Standort'!$D$25,"")</f>
        <v/>
      </c>
      <c r="B168" t="str">
        <f>IF(SUM('A3.2'!P189:T189)=5,'Angaben KH-Standort'!$D$26,"")</f>
        <v/>
      </c>
      <c r="C168" t="str">
        <f>IF(SUM('A3.2'!P189:T189)=5,'Angaben KH-Standort'!$D$12,"")</f>
        <v/>
      </c>
      <c r="D168" t="str">
        <f>IF(SUM('A3.2'!P189:T189)=5,'A1'!$F180,"")</f>
        <v/>
      </c>
      <c r="E168" t="str">
        <f>IF(SUM('A3.2'!P189:T189)=5,'A3.2'!C189,"")</f>
        <v/>
      </c>
      <c r="F168" t="str">
        <f>IF(SUM('A3.2'!P189:T189)=5,'A3.2'!D189,"")</f>
        <v/>
      </c>
      <c r="G168" s="175" t="str">
        <f>IF(SUM('A3.2'!P189:T189)=5,'A3.2'!E189,"")</f>
        <v/>
      </c>
      <c r="H168" t="str">
        <f>IF(SUM('A3.2'!P189:T189)=5,'A3.2'!F189,"")</f>
        <v/>
      </c>
      <c r="I168" s="308" t="str">
        <f>IF(SUM('A3.2'!P189:T189)=5,'A3.2'!G189,"")</f>
        <v/>
      </c>
    </row>
    <row r="169" spans="1:9" x14ac:dyDescent="0.25">
      <c r="A169" t="str">
        <f>IF(SUM('A3.2'!P190:T190)=5,'Angaben KH-Standort'!$D$25,"")</f>
        <v/>
      </c>
      <c r="B169" t="str">
        <f>IF(SUM('A3.2'!P190:T190)=5,'Angaben KH-Standort'!$D$26,"")</f>
        <v/>
      </c>
      <c r="C169" t="str">
        <f>IF(SUM('A3.2'!P190:T190)=5,'Angaben KH-Standort'!$D$12,"")</f>
        <v/>
      </c>
      <c r="D169" t="str">
        <f>IF(SUM('A3.2'!P190:T190)=5,'A1'!$F181,"")</f>
        <v/>
      </c>
      <c r="E169" t="str">
        <f>IF(SUM('A3.2'!P190:T190)=5,'A3.2'!C190,"")</f>
        <v/>
      </c>
      <c r="F169" t="str">
        <f>IF(SUM('A3.2'!P190:T190)=5,'A3.2'!D190,"")</f>
        <v/>
      </c>
      <c r="G169" s="175" t="str">
        <f>IF(SUM('A3.2'!P190:T190)=5,'A3.2'!E190,"")</f>
        <v/>
      </c>
      <c r="H169" t="str">
        <f>IF(SUM('A3.2'!P190:T190)=5,'A3.2'!F190,"")</f>
        <v/>
      </c>
      <c r="I169" s="308" t="str">
        <f>IF(SUM('A3.2'!P190:T190)=5,'A3.2'!G190,"")</f>
        <v/>
      </c>
    </row>
    <row r="170" spans="1:9" x14ac:dyDescent="0.25">
      <c r="A170" t="str">
        <f>IF(SUM('A3.2'!P191:T191)=5,'Angaben KH-Standort'!$D$25,"")</f>
        <v/>
      </c>
      <c r="B170" t="str">
        <f>IF(SUM('A3.2'!P191:T191)=5,'Angaben KH-Standort'!$D$26,"")</f>
        <v/>
      </c>
      <c r="C170" t="str">
        <f>IF(SUM('A3.2'!P191:T191)=5,'Angaben KH-Standort'!$D$12,"")</f>
        <v/>
      </c>
      <c r="D170" t="str">
        <f>IF(SUM('A3.2'!P191:T191)=5,'A1'!$F182,"")</f>
        <v/>
      </c>
      <c r="E170" t="str">
        <f>IF(SUM('A3.2'!P191:T191)=5,'A3.2'!C191,"")</f>
        <v/>
      </c>
      <c r="F170" t="str">
        <f>IF(SUM('A3.2'!P191:T191)=5,'A3.2'!D191,"")</f>
        <v/>
      </c>
      <c r="G170" s="175" t="str">
        <f>IF(SUM('A3.2'!P191:T191)=5,'A3.2'!E191,"")</f>
        <v/>
      </c>
      <c r="H170" t="str">
        <f>IF(SUM('A3.2'!P191:T191)=5,'A3.2'!F191,"")</f>
        <v/>
      </c>
      <c r="I170" s="308" t="str">
        <f>IF(SUM('A3.2'!P191:T191)=5,'A3.2'!G191,"")</f>
        <v/>
      </c>
    </row>
    <row r="171" spans="1:9" x14ac:dyDescent="0.25">
      <c r="A171" t="str">
        <f>IF(SUM('A3.2'!P192:T192)=5,'Angaben KH-Standort'!$D$25,"")</f>
        <v/>
      </c>
      <c r="B171" t="str">
        <f>IF(SUM('A3.2'!P192:T192)=5,'Angaben KH-Standort'!$D$26,"")</f>
        <v/>
      </c>
      <c r="C171" t="str">
        <f>IF(SUM('A3.2'!P192:T192)=5,'Angaben KH-Standort'!$D$12,"")</f>
        <v/>
      </c>
      <c r="D171" t="str">
        <f>IF(SUM('A3.2'!P192:T192)=5,'A1'!$F183,"")</f>
        <v/>
      </c>
      <c r="E171" t="str">
        <f>IF(SUM('A3.2'!P192:T192)=5,'A3.2'!C192,"")</f>
        <v/>
      </c>
      <c r="F171" t="str">
        <f>IF(SUM('A3.2'!P192:T192)=5,'A3.2'!D192,"")</f>
        <v/>
      </c>
      <c r="G171" s="175" t="str">
        <f>IF(SUM('A3.2'!P192:T192)=5,'A3.2'!E192,"")</f>
        <v/>
      </c>
      <c r="H171" t="str">
        <f>IF(SUM('A3.2'!P192:T192)=5,'A3.2'!F192,"")</f>
        <v/>
      </c>
      <c r="I171" s="308" t="str">
        <f>IF(SUM('A3.2'!P192:T192)=5,'A3.2'!G192,"")</f>
        <v/>
      </c>
    </row>
    <row r="172" spans="1:9" x14ac:dyDescent="0.25">
      <c r="A172" t="str">
        <f>IF(SUM('A3.2'!P193:T193)=5,'Angaben KH-Standort'!$D$25,"")</f>
        <v/>
      </c>
      <c r="B172" t="str">
        <f>IF(SUM('A3.2'!P193:T193)=5,'Angaben KH-Standort'!$D$26,"")</f>
        <v/>
      </c>
      <c r="C172" t="str">
        <f>IF(SUM('A3.2'!P193:T193)=5,'Angaben KH-Standort'!$D$12,"")</f>
        <v/>
      </c>
      <c r="D172" t="str">
        <f>IF(SUM('A3.2'!P193:T193)=5,'A1'!$F184,"")</f>
        <v/>
      </c>
      <c r="E172" t="str">
        <f>IF(SUM('A3.2'!P193:T193)=5,'A3.2'!C193,"")</f>
        <v/>
      </c>
      <c r="F172" t="str">
        <f>IF(SUM('A3.2'!P193:T193)=5,'A3.2'!D193,"")</f>
        <v/>
      </c>
      <c r="G172" s="175" t="str">
        <f>IF(SUM('A3.2'!P193:T193)=5,'A3.2'!E193,"")</f>
        <v/>
      </c>
      <c r="H172" t="str">
        <f>IF(SUM('A3.2'!P193:T193)=5,'A3.2'!F193,"")</f>
        <v/>
      </c>
      <c r="I172" s="308" t="str">
        <f>IF(SUM('A3.2'!P193:T193)=5,'A3.2'!G193,"")</f>
        <v/>
      </c>
    </row>
    <row r="173" spans="1:9" x14ac:dyDescent="0.25">
      <c r="A173" t="str">
        <f>IF(SUM('A3.2'!P194:T194)=5,'Angaben KH-Standort'!$D$25,"")</f>
        <v/>
      </c>
      <c r="B173" t="str">
        <f>IF(SUM('A3.2'!P194:T194)=5,'Angaben KH-Standort'!$D$26,"")</f>
        <v/>
      </c>
      <c r="C173" t="str">
        <f>IF(SUM('A3.2'!P194:T194)=5,'Angaben KH-Standort'!$D$12,"")</f>
        <v/>
      </c>
      <c r="D173" t="str">
        <f>IF(SUM('A3.2'!P194:T194)=5,'A1'!$F185,"")</f>
        <v/>
      </c>
      <c r="E173" t="str">
        <f>IF(SUM('A3.2'!P194:T194)=5,'A3.2'!C194,"")</f>
        <v/>
      </c>
      <c r="F173" t="str">
        <f>IF(SUM('A3.2'!P194:T194)=5,'A3.2'!D194,"")</f>
        <v/>
      </c>
      <c r="G173" s="175" t="str">
        <f>IF(SUM('A3.2'!P194:T194)=5,'A3.2'!E194,"")</f>
        <v/>
      </c>
      <c r="H173" t="str">
        <f>IF(SUM('A3.2'!P194:T194)=5,'A3.2'!F194,"")</f>
        <v/>
      </c>
      <c r="I173" s="308" t="str">
        <f>IF(SUM('A3.2'!P194:T194)=5,'A3.2'!G194,"")</f>
        <v/>
      </c>
    </row>
    <row r="174" spans="1:9" x14ac:dyDescent="0.25">
      <c r="A174" t="str">
        <f>IF(SUM('A3.2'!P195:T195)=5,'Angaben KH-Standort'!$D$25,"")</f>
        <v/>
      </c>
      <c r="B174" t="str">
        <f>IF(SUM('A3.2'!P195:T195)=5,'Angaben KH-Standort'!$D$26,"")</f>
        <v/>
      </c>
      <c r="C174" t="str">
        <f>IF(SUM('A3.2'!P195:T195)=5,'Angaben KH-Standort'!$D$12,"")</f>
        <v/>
      </c>
      <c r="D174" t="str">
        <f>IF(SUM('A3.2'!P195:T195)=5,'A1'!$F186,"")</f>
        <v/>
      </c>
      <c r="E174" t="str">
        <f>IF(SUM('A3.2'!P195:T195)=5,'A3.2'!C195,"")</f>
        <v/>
      </c>
      <c r="F174" t="str">
        <f>IF(SUM('A3.2'!P195:T195)=5,'A3.2'!D195,"")</f>
        <v/>
      </c>
      <c r="G174" s="175" t="str">
        <f>IF(SUM('A3.2'!P195:T195)=5,'A3.2'!E195,"")</f>
        <v/>
      </c>
      <c r="H174" t="str">
        <f>IF(SUM('A3.2'!P195:T195)=5,'A3.2'!F195,"")</f>
        <v/>
      </c>
      <c r="I174" s="308" t="str">
        <f>IF(SUM('A3.2'!P195:T195)=5,'A3.2'!G195,"")</f>
        <v/>
      </c>
    </row>
    <row r="175" spans="1:9" x14ac:dyDescent="0.25">
      <c r="A175" t="str">
        <f>IF(SUM('A3.2'!P196:T196)=5,'Angaben KH-Standort'!$D$25,"")</f>
        <v/>
      </c>
      <c r="B175" t="str">
        <f>IF(SUM('A3.2'!P196:T196)=5,'Angaben KH-Standort'!$D$26,"")</f>
        <v/>
      </c>
      <c r="C175" t="str">
        <f>IF(SUM('A3.2'!P196:T196)=5,'Angaben KH-Standort'!$D$12,"")</f>
        <v/>
      </c>
      <c r="D175" t="str">
        <f>IF(SUM('A3.2'!P196:T196)=5,'A1'!$F187,"")</f>
        <v/>
      </c>
      <c r="E175" t="str">
        <f>IF(SUM('A3.2'!P196:T196)=5,'A3.2'!C196,"")</f>
        <v/>
      </c>
      <c r="F175" t="str">
        <f>IF(SUM('A3.2'!P196:T196)=5,'A3.2'!D196,"")</f>
        <v/>
      </c>
      <c r="G175" s="175" t="str">
        <f>IF(SUM('A3.2'!P196:T196)=5,'A3.2'!E196,"")</f>
        <v/>
      </c>
      <c r="H175" t="str">
        <f>IF(SUM('A3.2'!P196:T196)=5,'A3.2'!F196,"")</f>
        <v/>
      </c>
      <c r="I175" s="308" t="str">
        <f>IF(SUM('A3.2'!P196:T196)=5,'A3.2'!G196,"")</f>
        <v/>
      </c>
    </row>
    <row r="176" spans="1:9" x14ac:dyDescent="0.25">
      <c r="A176" t="str">
        <f>IF(SUM('A3.2'!P197:T197)=5,'Angaben KH-Standort'!$D$25,"")</f>
        <v/>
      </c>
      <c r="B176" t="str">
        <f>IF(SUM('A3.2'!P197:T197)=5,'Angaben KH-Standort'!$D$26,"")</f>
        <v/>
      </c>
      <c r="C176" t="str">
        <f>IF(SUM('A3.2'!P197:T197)=5,'Angaben KH-Standort'!$D$12,"")</f>
        <v/>
      </c>
      <c r="D176" t="str">
        <f>IF(SUM('A3.2'!P197:T197)=5,'A1'!$F188,"")</f>
        <v/>
      </c>
      <c r="E176" t="str">
        <f>IF(SUM('A3.2'!P197:T197)=5,'A3.2'!C197,"")</f>
        <v/>
      </c>
      <c r="F176" t="str">
        <f>IF(SUM('A3.2'!P197:T197)=5,'A3.2'!D197,"")</f>
        <v/>
      </c>
      <c r="G176" s="175" t="str">
        <f>IF(SUM('A3.2'!P197:T197)=5,'A3.2'!E197,"")</f>
        <v/>
      </c>
      <c r="H176" t="str">
        <f>IF(SUM('A3.2'!P197:T197)=5,'A3.2'!F197,"")</f>
        <v/>
      </c>
      <c r="I176" s="308" t="str">
        <f>IF(SUM('A3.2'!P197:T197)=5,'A3.2'!G197,"")</f>
        <v/>
      </c>
    </row>
    <row r="177" spans="1:9" x14ac:dyDescent="0.25">
      <c r="A177" t="str">
        <f>IF(SUM('A3.2'!P198:T198)=5,'Angaben KH-Standort'!$D$25,"")</f>
        <v/>
      </c>
      <c r="B177" t="str">
        <f>IF(SUM('A3.2'!P198:T198)=5,'Angaben KH-Standort'!$D$26,"")</f>
        <v/>
      </c>
      <c r="C177" t="str">
        <f>IF(SUM('A3.2'!P198:T198)=5,'Angaben KH-Standort'!$D$12,"")</f>
        <v/>
      </c>
      <c r="D177" t="str">
        <f>IF(SUM('A3.2'!P198:T198)=5,'A1'!$F189,"")</f>
        <v/>
      </c>
      <c r="E177" t="str">
        <f>IF(SUM('A3.2'!P198:T198)=5,'A3.2'!C198,"")</f>
        <v/>
      </c>
      <c r="F177" t="str">
        <f>IF(SUM('A3.2'!P198:T198)=5,'A3.2'!D198,"")</f>
        <v/>
      </c>
      <c r="G177" s="175" t="str">
        <f>IF(SUM('A3.2'!P198:T198)=5,'A3.2'!E198,"")</f>
        <v/>
      </c>
      <c r="H177" t="str">
        <f>IF(SUM('A3.2'!P198:T198)=5,'A3.2'!F198,"")</f>
        <v/>
      </c>
      <c r="I177" s="308" t="str">
        <f>IF(SUM('A3.2'!P198:T198)=5,'A3.2'!G198,"")</f>
        <v/>
      </c>
    </row>
    <row r="178" spans="1:9" x14ac:dyDescent="0.25">
      <c r="A178" t="str">
        <f>IF(SUM('A3.2'!P199:T199)=5,'Angaben KH-Standort'!$D$25,"")</f>
        <v/>
      </c>
      <c r="B178" t="str">
        <f>IF(SUM('A3.2'!P199:T199)=5,'Angaben KH-Standort'!$D$26,"")</f>
        <v/>
      </c>
      <c r="C178" t="str">
        <f>IF(SUM('A3.2'!P199:T199)=5,'Angaben KH-Standort'!$D$12,"")</f>
        <v/>
      </c>
      <c r="D178" t="str">
        <f>IF(SUM('A3.2'!P199:T199)=5,'A1'!$F190,"")</f>
        <v/>
      </c>
      <c r="E178" t="str">
        <f>IF(SUM('A3.2'!P199:T199)=5,'A3.2'!C199,"")</f>
        <v/>
      </c>
      <c r="F178" t="str">
        <f>IF(SUM('A3.2'!P199:T199)=5,'A3.2'!D199,"")</f>
        <v/>
      </c>
      <c r="G178" s="175" t="str">
        <f>IF(SUM('A3.2'!P199:T199)=5,'A3.2'!E199,"")</f>
        <v/>
      </c>
      <c r="H178" t="str">
        <f>IF(SUM('A3.2'!P199:T199)=5,'A3.2'!F199,"")</f>
        <v/>
      </c>
      <c r="I178" s="308" t="str">
        <f>IF(SUM('A3.2'!P199:T199)=5,'A3.2'!G199,"")</f>
        <v/>
      </c>
    </row>
    <row r="179" spans="1:9" x14ac:dyDescent="0.25">
      <c r="A179" t="str">
        <f>IF(SUM('A3.2'!P200:T200)=5,'Angaben KH-Standort'!$D$25,"")</f>
        <v/>
      </c>
      <c r="B179" t="str">
        <f>IF(SUM('A3.2'!P200:T200)=5,'Angaben KH-Standort'!$D$26,"")</f>
        <v/>
      </c>
      <c r="C179" t="str">
        <f>IF(SUM('A3.2'!P200:T200)=5,'Angaben KH-Standort'!$D$12,"")</f>
        <v/>
      </c>
      <c r="D179" t="str">
        <f>IF(SUM('A3.2'!P200:T200)=5,'A1'!$F191,"")</f>
        <v/>
      </c>
      <c r="E179" t="str">
        <f>IF(SUM('A3.2'!P200:T200)=5,'A3.2'!C200,"")</f>
        <v/>
      </c>
      <c r="F179" t="str">
        <f>IF(SUM('A3.2'!P200:T200)=5,'A3.2'!D200,"")</f>
        <v/>
      </c>
      <c r="G179" s="175" t="str">
        <f>IF(SUM('A3.2'!P200:T200)=5,'A3.2'!E200,"")</f>
        <v/>
      </c>
      <c r="H179" t="str">
        <f>IF(SUM('A3.2'!P200:T200)=5,'A3.2'!F200,"")</f>
        <v/>
      </c>
      <c r="I179" s="308" t="str">
        <f>IF(SUM('A3.2'!P200:T200)=5,'A3.2'!G200,"")</f>
        <v/>
      </c>
    </row>
    <row r="180" spans="1:9" x14ac:dyDescent="0.25">
      <c r="A180" t="str">
        <f>IF(SUM('A3.2'!P201:T201)=5,'Angaben KH-Standort'!$D$25,"")</f>
        <v/>
      </c>
      <c r="B180" t="str">
        <f>IF(SUM('A3.2'!P201:T201)=5,'Angaben KH-Standort'!$D$26,"")</f>
        <v/>
      </c>
      <c r="C180" t="str">
        <f>IF(SUM('A3.2'!P201:T201)=5,'Angaben KH-Standort'!$D$12,"")</f>
        <v/>
      </c>
      <c r="D180" t="str">
        <f>IF(SUM('A3.2'!P201:T201)=5,'A1'!$F192,"")</f>
        <v/>
      </c>
      <c r="E180" t="str">
        <f>IF(SUM('A3.2'!P201:T201)=5,'A3.2'!C201,"")</f>
        <v/>
      </c>
      <c r="F180" t="str">
        <f>IF(SUM('A3.2'!P201:T201)=5,'A3.2'!D201,"")</f>
        <v/>
      </c>
      <c r="G180" s="175" t="str">
        <f>IF(SUM('A3.2'!P201:T201)=5,'A3.2'!E201,"")</f>
        <v/>
      </c>
      <c r="H180" t="str">
        <f>IF(SUM('A3.2'!P201:T201)=5,'A3.2'!F201,"")</f>
        <v/>
      </c>
      <c r="I180" s="308" t="str">
        <f>IF(SUM('A3.2'!P201:T201)=5,'A3.2'!G201,"")</f>
        <v/>
      </c>
    </row>
    <row r="181" spans="1:9" x14ac:dyDescent="0.25">
      <c r="A181" t="str">
        <f>IF(SUM('A3.2'!P202:T202)=5,'Angaben KH-Standort'!$D$25,"")</f>
        <v/>
      </c>
      <c r="B181" t="str">
        <f>IF(SUM('A3.2'!P202:T202)=5,'Angaben KH-Standort'!$D$26,"")</f>
        <v/>
      </c>
      <c r="C181" t="str">
        <f>IF(SUM('A3.2'!P202:T202)=5,'Angaben KH-Standort'!$D$12,"")</f>
        <v/>
      </c>
      <c r="D181" t="str">
        <f>IF(SUM('A3.2'!P202:T202)=5,'A1'!$F193,"")</f>
        <v/>
      </c>
      <c r="E181" t="str">
        <f>IF(SUM('A3.2'!P202:T202)=5,'A3.2'!C202,"")</f>
        <v/>
      </c>
      <c r="F181" t="str">
        <f>IF(SUM('A3.2'!P202:T202)=5,'A3.2'!D202,"")</f>
        <v/>
      </c>
      <c r="G181" s="175" t="str">
        <f>IF(SUM('A3.2'!P202:T202)=5,'A3.2'!E202,"")</f>
        <v/>
      </c>
      <c r="H181" t="str">
        <f>IF(SUM('A3.2'!P202:T202)=5,'A3.2'!F202,"")</f>
        <v/>
      </c>
      <c r="I181" s="308" t="str">
        <f>IF(SUM('A3.2'!P202:T202)=5,'A3.2'!G202,"")</f>
        <v/>
      </c>
    </row>
    <row r="182" spans="1:9" x14ac:dyDescent="0.25">
      <c r="A182" t="str">
        <f>IF(SUM('A3.2'!P203:T203)=5,'Angaben KH-Standort'!$D$25,"")</f>
        <v/>
      </c>
      <c r="B182" t="str">
        <f>IF(SUM('A3.2'!P203:T203)=5,'Angaben KH-Standort'!$D$26,"")</f>
        <v/>
      </c>
      <c r="C182" t="str">
        <f>IF(SUM('A3.2'!P203:T203)=5,'Angaben KH-Standort'!$D$12,"")</f>
        <v/>
      </c>
      <c r="D182" t="str">
        <f>IF(SUM('A3.2'!P203:T203)=5,'A1'!$F194,"")</f>
        <v/>
      </c>
      <c r="E182" t="str">
        <f>IF(SUM('A3.2'!P203:T203)=5,'A3.2'!C203,"")</f>
        <v/>
      </c>
      <c r="F182" t="str">
        <f>IF(SUM('A3.2'!P203:T203)=5,'A3.2'!D203,"")</f>
        <v/>
      </c>
      <c r="G182" s="175" t="str">
        <f>IF(SUM('A3.2'!P203:T203)=5,'A3.2'!E203,"")</f>
        <v/>
      </c>
      <c r="H182" t="str">
        <f>IF(SUM('A3.2'!P203:T203)=5,'A3.2'!F203,"")</f>
        <v/>
      </c>
      <c r="I182" s="308" t="str">
        <f>IF(SUM('A3.2'!P203:T203)=5,'A3.2'!G203,"")</f>
        <v/>
      </c>
    </row>
    <row r="183" spans="1:9" x14ac:dyDescent="0.25">
      <c r="A183" t="str">
        <f>IF(SUM('A3.2'!P204:T204)=5,'Angaben KH-Standort'!$D$25,"")</f>
        <v/>
      </c>
      <c r="B183" t="str">
        <f>IF(SUM('A3.2'!P204:T204)=5,'Angaben KH-Standort'!$D$26,"")</f>
        <v/>
      </c>
      <c r="C183" t="str">
        <f>IF(SUM('A3.2'!P204:T204)=5,'Angaben KH-Standort'!$D$12,"")</f>
        <v/>
      </c>
      <c r="D183" t="str">
        <f>IF(SUM('A3.2'!P204:T204)=5,'A1'!$F195,"")</f>
        <v/>
      </c>
      <c r="E183" t="str">
        <f>IF(SUM('A3.2'!P204:T204)=5,'A3.2'!C204,"")</f>
        <v/>
      </c>
      <c r="F183" t="str">
        <f>IF(SUM('A3.2'!P204:T204)=5,'A3.2'!D204,"")</f>
        <v/>
      </c>
      <c r="G183" s="175" t="str">
        <f>IF(SUM('A3.2'!P204:T204)=5,'A3.2'!E204,"")</f>
        <v/>
      </c>
      <c r="H183" t="str">
        <f>IF(SUM('A3.2'!P204:T204)=5,'A3.2'!F204,"")</f>
        <v/>
      </c>
      <c r="I183" s="308" t="str">
        <f>IF(SUM('A3.2'!P204:T204)=5,'A3.2'!G204,"")</f>
        <v/>
      </c>
    </row>
    <row r="184" spans="1:9" x14ac:dyDescent="0.25">
      <c r="A184" t="str">
        <f>IF(SUM('A3.2'!P205:T205)=5,'Angaben KH-Standort'!$D$25,"")</f>
        <v/>
      </c>
      <c r="B184" t="str">
        <f>IF(SUM('A3.2'!P205:T205)=5,'Angaben KH-Standort'!$D$26,"")</f>
        <v/>
      </c>
      <c r="C184" t="str">
        <f>IF(SUM('A3.2'!P205:T205)=5,'Angaben KH-Standort'!$D$12,"")</f>
        <v/>
      </c>
      <c r="D184" t="str">
        <f>IF(SUM('A3.2'!P205:T205)=5,'A1'!$F196,"")</f>
        <v/>
      </c>
      <c r="E184" t="str">
        <f>IF(SUM('A3.2'!P205:T205)=5,'A3.2'!C205,"")</f>
        <v/>
      </c>
      <c r="F184" t="str">
        <f>IF(SUM('A3.2'!P205:T205)=5,'A3.2'!D205,"")</f>
        <v/>
      </c>
      <c r="G184" s="175" t="str">
        <f>IF(SUM('A3.2'!P205:T205)=5,'A3.2'!E205,"")</f>
        <v/>
      </c>
      <c r="H184" t="str">
        <f>IF(SUM('A3.2'!P205:T205)=5,'A3.2'!F205,"")</f>
        <v/>
      </c>
      <c r="I184" s="308" t="str">
        <f>IF(SUM('A3.2'!P205:T205)=5,'A3.2'!G205,"")</f>
        <v/>
      </c>
    </row>
    <row r="185" spans="1:9" x14ac:dyDescent="0.25">
      <c r="A185" t="str">
        <f>IF(SUM('A3.2'!P206:T206)=5,'Angaben KH-Standort'!$D$25,"")</f>
        <v/>
      </c>
      <c r="B185" t="str">
        <f>IF(SUM('A3.2'!P206:T206)=5,'Angaben KH-Standort'!$D$26,"")</f>
        <v/>
      </c>
      <c r="C185" t="str">
        <f>IF(SUM('A3.2'!P206:T206)=5,'Angaben KH-Standort'!$D$12,"")</f>
        <v/>
      </c>
      <c r="D185" t="str">
        <f>IF(SUM('A3.2'!P206:T206)=5,'A1'!$F197,"")</f>
        <v/>
      </c>
      <c r="E185" t="str">
        <f>IF(SUM('A3.2'!P206:T206)=5,'A3.2'!C206,"")</f>
        <v/>
      </c>
      <c r="F185" t="str">
        <f>IF(SUM('A3.2'!P206:T206)=5,'A3.2'!D206,"")</f>
        <v/>
      </c>
      <c r="G185" s="175" t="str">
        <f>IF(SUM('A3.2'!P206:T206)=5,'A3.2'!E206,"")</f>
        <v/>
      </c>
      <c r="H185" t="str">
        <f>IF(SUM('A3.2'!P206:T206)=5,'A3.2'!F206,"")</f>
        <v/>
      </c>
      <c r="I185" s="308" t="str">
        <f>IF(SUM('A3.2'!P206:T206)=5,'A3.2'!G206,"")</f>
        <v/>
      </c>
    </row>
    <row r="186" spans="1:9" x14ac:dyDescent="0.25">
      <c r="A186" t="str">
        <f>IF(SUM('A3.2'!P207:T207)=5,'Angaben KH-Standort'!$D$25,"")</f>
        <v/>
      </c>
      <c r="B186" t="str">
        <f>IF(SUM('A3.2'!P207:T207)=5,'Angaben KH-Standort'!$D$26,"")</f>
        <v/>
      </c>
      <c r="C186" t="str">
        <f>IF(SUM('A3.2'!P207:T207)=5,'Angaben KH-Standort'!$D$12,"")</f>
        <v/>
      </c>
      <c r="D186" t="str">
        <f>IF(SUM('A3.2'!P207:T207)=5,'A1'!$F198,"")</f>
        <v/>
      </c>
      <c r="E186" t="str">
        <f>IF(SUM('A3.2'!P207:T207)=5,'A3.2'!C207,"")</f>
        <v/>
      </c>
      <c r="F186" t="str">
        <f>IF(SUM('A3.2'!P207:T207)=5,'A3.2'!D207,"")</f>
        <v/>
      </c>
      <c r="G186" s="175" t="str">
        <f>IF(SUM('A3.2'!P207:T207)=5,'A3.2'!E207,"")</f>
        <v/>
      </c>
      <c r="H186" t="str">
        <f>IF(SUM('A3.2'!P207:T207)=5,'A3.2'!F207,"")</f>
        <v/>
      </c>
      <c r="I186" s="308" t="str">
        <f>IF(SUM('A3.2'!P207:T207)=5,'A3.2'!G207,"")</f>
        <v/>
      </c>
    </row>
    <row r="187" spans="1:9" x14ac:dyDescent="0.25">
      <c r="A187" t="str">
        <f>IF(SUM('A3.2'!P208:T208)=5,'Angaben KH-Standort'!$D$25,"")</f>
        <v/>
      </c>
      <c r="B187" t="str">
        <f>IF(SUM('A3.2'!P208:T208)=5,'Angaben KH-Standort'!$D$26,"")</f>
        <v/>
      </c>
      <c r="C187" t="str">
        <f>IF(SUM('A3.2'!P208:T208)=5,'Angaben KH-Standort'!$D$12,"")</f>
        <v/>
      </c>
      <c r="D187" t="str">
        <f>IF(SUM('A3.2'!P208:T208)=5,'A1'!$F199,"")</f>
        <v/>
      </c>
      <c r="E187" t="str">
        <f>IF(SUM('A3.2'!P208:T208)=5,'A3.2'!C208,"")</f>
        <v/>
      </c>
      <c r="F187" t="str">
        <f>IF(SUM('A3.2'!P208:T208)=5,'A3.2'!D208,"")</f>
        <v/>
      </c>
      <c r="G187" s="175" t="str">
        <f>IF(SUM('A3.2'!P208:T208)=5,'A3.2'!E208,"")</f>
        <v/>
      </c>
      <c r="H187" t="str">
        <f>IF(SUM('A3.2'!P208:T208)=5,'A3.2'!F208,"")</f>
        <v/>
      </c>
      <c r="I187" s="308" t="str">
        <f>IF(SUM('A3.2'!P208:T208)=5,'A3.2'!G208,"")</f>
        <v/>
      </c>
    </row>
    <row r="188" spans="1:9" x14ac:dyDescent="0.25">
      <c r="A188" t="str">
        <f>IF(SUM('A3.2'!P209:T209)=5,'Angaben KH-Standort'!$D$25,"")</f>
        <v/>
      </c>
      <c r="B188" t="str">
        <f>IF(SUM('A3.2'!P209:T209)=5,'Angaben KH-Standort'!$D$26,"")</f>
        <v/>
      </c>
      <c r="C188" t="str">
        <f>IF(SUM('A3.2'!P209:T209)=5,'Angaben KH-Standort'!$D$12,"")</f>
        <v/>
      </c>
      <c r="D188" t="str">
        <f>IF(SUM('A3.2'!P209:T209)=5,'A1'!$F200,"")</f>
        <v/>
      </c>
      <c r="E188" t="str">
        <f>IF(SUM('A3.2'!P209:T209)=5,'A3.2'!C209,"")</f>
        <v/>
      </c>
      <c r="F188" t="str">
        <f>IF(SUM('A3.2'!P209:T209)=5,'A3.2'!D209,"")</f>
        <v/>
      </c>
      <c r="G188" s="175" t="str">
        <f>IF(SUM('A3.2'!P209:T209)=5,'A3.2'!E209,"")</f>
        <v/>
      </c>
      <c r="H188" t="str">
        <f>IF(SUM('A3.2'!P209:T209)=5,'A3.2'!F209,"")</f>
        <v/>
      </c>
      <c r="I188" s="308" t="str">
        <f>IF(SUM('A3.2'!P209:T209)=5,'A3.2'!G209,"")</f>
        <v/>
      </c>
    </row>
    <row r="189" spans="1:9" x14ac:dyDescent="0.25">
      <c r="A189" t="str">
        <f>IF(SUM('A3.2'!P210:T210)=5,'Angaben KH-Standort'!$D$25,"")</f>
        <v/>
      </c>
      <c r="B189" t="str">
        <f>IF(SUM('A3.2'!P210:T210)=5,'Angaben KH-Standort'!$D$26,"")</f>
        <v/>
      </c>
      <c r="C189" t="str">
        <f>IF(SUM('A3.2'!P210:T210)=5,'Angaben KH-Standort'!$D$12,"")</f>
        <v/>
      </c>
      <c r="D189" t="str">
        <f>IF(SUM('A3.2'!P210:T210)=5,'A1'!$F201,"")</f>
        <v/>
      </c>
      <c r="E189" t="str">
        <f>IF(SUM('A3.2'!P210:T210)=5,'A3.2'!C210,"")</f>
        <v/>
      </c>
      <c r="F189" t="str">
        <f>IF(SUM('A3.2'!P210:T210)=5,'A3.2'!D210,"")</f>
        <v/>
      </c>
      <c r="G189" s="175" t="str">
        <f>IF(SUM('A3.2'!P210:T210)=5,'A3.2'!E210,"")</f>
        <v/>
      </c>
      <c r="H189" t="str">
        <f>IF(SUM('A3.2'!P210:T210)=5,'A3.2'!F210,"")</f>
        <v/>
      </c>
      <c r="I189" s="308" t="str">
        <f>IF(SUM('A3.2'!P210:T210)=5,'A3.2'!G210,"")</f>
        <v/>
      </c>
    </row>
    <row r="190" spans="1:9" x14ac:dyDescent="0.25">
      <c r="A190" t="str">
        <f>IF(SUM('A3.2'!P211:T211)=5,'Angaben KH-Standort'!$D$25,"")</f>
        <v/>
      </c>
      <c r="B190" t="str">
        <f>IF(SUM('A3.2'!P211:T211)=5,'Angaben KH-Standort'!$D$26,"")</f>
        <v/>
      </c>
      <c r="C190" t="str">
        <f>IF(SUM('A3.2'!P211:T211)=5,'Angaben KH-Standort'!$D$12,"")</f>
        <v/>
      </c>
      <c r="D190" t="str">
        <f>IF(SUM('A3.2'!P211:T211)=5,'A1'!$F202,"")</f>
        <v/>
      </c>
      <c r="E190" t="str">
        <f>IF(SUM('A3.2'!P211:T211)=5,'A3.2'!C211,"")</f>
        <v/>
      </c>
      <c r="F190" t="str">
        <f>IF(SUM('A3.2'!P211:T211)=5,'A3.2'!D211,"")</f>
        <v/>
      </c>
      <c r="G190" s="175" t="str">
        <f>IF(SUM('A3.2'!P211:T211)=5,'A3.2'!E211,"")</f>
        <v/>
      </c>
      <c r="H190" t="str">
        <f>IF(SUM('A3.2'!P211:T211)=5,'A3.2'!F211,"")</f>
        <v/>
      </c>
      <c r="I190" s="308" t="str">
        <f>IF(SUM('A3.2'!P211:T211)=5,'A3.2'!G211,"")</f>
        <v/>
      </c>
    </row>
    <row r="191" spans="1:9" x14ac:dyDescent="0.25">
      <c r="A191" t="str">
        <f>IF(SUM('A3.2'!P212:T212)=5,'Angaben KH-Standort'!$D$25,"")</f>
        <v/>
      </c>
      <c r="B191" t="str">
        <f>IF(SUM('A3.2'!P212:T212)=5,'Angaben KH-Standort'!$D$26,"")</f>
        <v/>
      </c>
      <c r="C191" t="str">
        <f>IF(SUM('A3.2'!P212:T212)=5,'Angaben KH-Standort'!$D$12,"")</f>
        <v/>
      </c>
      <c r="D191" t="str">
        <f>IF(SUM('A3.2'!P212:T212)=5,'A1'!$F203,"")</f>
        <v/>
      </c>
      <c r="E191" t="str">
        <f>IF(SUM('A3.2'!P212:T212)=5,'A3.2'!C212,"")</f>
        <v/>
      </c>
      <c r="F191" t="str">
        <f>IF(SUM('A3.2'!P212:T212)=5,'A3.2'!D212,"")</f>
        <v/>
      </c>
      <c r="G191" s="175" t="str">
        <f>IF(SUM('A3.2'!P212:T212)=5,'A3.2'!E212,"")</f>
        <v/>
      </c>
      <c r="H191" t="str">
        <f>IF(SUM('A3.2'!P212:T212)=5,'A3.2'!F212,"")</f>
        <v/>
      </c>
      <c r="I191" s="308" t="str">
        <f>IF(SUM('A3.2'!P212:T212)=5,'A3.2'!G212,"")</f>
        <v/>
      </c>
    </row>
    <row r="192" spans="1:9" x14ac:dyDescent="0.25">
      <c r="A192" t="str">
        <f>IF(SUM('A3.2'!P213:T213)=5,'Angaben KH-Standort'!$D$25,"")</f>
        <v/>
      </c>
      <c r="B192" t="str">
        <f>IF(SUM('A3.2'!P213:T213)=5,'Angaben KH-Standort'!$D$26,"")</f>
        <v/>
      </c>
      <c r="C192" t="str">
        <f>IF(SUM('A3.2'!P213:T213)=5,'Angaben KH-Standort'!$D$12,"")</f>
        <v/>
      </c>
      <c r="D192" t="str">
        <f>IF(SUM('A3.2'!P213:T213)=5,'A1'!$F204,"")</f>
        <v/>
      </c>
      <c r="E192" t="str">
        <f>IF(SUM('A3.2'!P213:T213)=5,'A3.2'!C213,"")</f>
        <v/>
      </c>
      <c r="F192" t="str">
        <f>IF(SUM('A3.2'!P213:T213)=5,'A3.2'!D213,"")</f>
        <v/>
      </c>
      <c r="G192" s="175" t="str">
        <f>IF(SUM('A3.2'!P213:T213)=5,'A3.2'!E213,"")</f>
        <v/>
      </c>
      <c r="H192" t="str">
        <f>IF(SUM('A3.2'!P213:T213)=5,'A3.2'!F213,"")</f>
        <v/>
      </c>
      <c r="I192" s="308" t="str">
        <f>IF(SUM('A3.2'!P213:T213)=5,'A3.2'!G213,"")</f>
        <v/>
      </c>
    </row>
    <row r="193" spans="1:9" x14ac:dyDescent="0.25">
      <c r="A193" t="str">
        <f>IF(SUM('A3.2'!P214:T214)=5,'Angaben KH-Standort'!$D$25,"")</f>
        <v/>
      </c>
      <c r="B193" t="str">
        <f>IF(SUM('A3.2'!P214:T214)=5,'Angaben KH-Standort'!$D$26,"")</f>
        <v/>
      </c>
      <c r="C193" t="str">
        <f>IF(SUM('A3.2'!P214:T214)=5,'Angaben KH-Standort'!$D$12,"")</f>
        <v/>
      </c>
      <c r="D193" t="str">
        <f>IF(SUM('A3.2'!P214:T214)=5,'A1'!$F205,"")</f>
        <v/>
      </c>
      <c r="E193" t="str">
        <f>IF(SUM('A3.2'!P214:T214)=5,'A3.2'!C214,"")</f>
        <v/>
      </c>
      <c r="F193" t="str">
        <f>IF(SUM('A3.2'!P214:T214)=5,'A3.2'!D214,"")</f>
        <v/>
      </c>
      <c r="G193" s="175" t="str">
        <f>IF(SUM('A3.2'!P214:T214)=5,'A3.2'!E214,"")</f>
        <v/>
      </c>
      <c r="H193" t="str">
        <f>IF(SUM('A3.2'!P214:T214)=5,'A3.2'!F214,"")</f>
        <v/>
      </c>
      <c r="I193" s="308" t="str">
        <f>IF(SUM('A3.2'!P214:T214)=5,'A3.2'!G214,"")</f>
        <v/>
      </c>
    </row>
    <row r="194" spans="1:9" x14ac:dyDescent="0.25">
      <c r="A194" t="str">
        <f>IF(SUM('A3.2'!P215:T215)=5,'Angaben KH-Standort'!$D$25,"")</f>
        <v/>
      </c>
      <c r="B194" t="str">
        <f>IF(SUM('A3.2'!P215:T215)=5,'Angaben KH-Standort'!$D$26,"")</f>
        <v/>
      </c>
      <c r="C194" t="str">
        <f>IF(SUM('A3.2'!P215:T215)=5,'Angaben KH-Standort'!$D$12,"")</f>
        <v/>
      </c>
      <c r="D194" t="str">
        <f>IF(SUM('A3.2'!P215:T215)=5,'A1'!$F206,"")</f>
        <v/>
      </c>
      <c r="E194" t="str">
        <f>IF(SUM('A3.2'!P215:T215)=5,'A3.2'!C215,"")</f>
        <v/>
      </c>
      <c r="F194" t="str">
        <f>IF(SUM('A3.2'!P215:T215)=5,'A3.2'!D215,"")</f>
        <v/>
      </c>
      <c r="G194" s="175" t="str">
        <f>IF(SUM('A3.2'!P215:T215)=5,'A3.2'!E215,"")</f>
        <v/>
      </c>
      <c r="H194" t="str">
        <f>IF(SUM('A3.2'!P215:T215)=5,'A3.2'!F215,"")</f>
        <v/>
      </c>
      <c r="I194" s="308" t="str">
        <f>IF(SUM('A3.2'!P215:T215)=5,'A3.2'!G215,"")</f>
        <v/>
      </c>
    </row>
    <row r="195" spans="1:9" x14ac:dyDescent="0.25">
      <c r="A195" t="str">
        <f>IF(SUM('A3.2'!P216:T216)=5,'Angaben KH-Standort'!$D$25,"")</f>
        <v/>
      </c>
      <c r="B195" t="str">
        <f>IF(SUM('A3.2'!P216:T216)=5,'Angaben KH-Standort'!$D$26,"")</f>
        <v/>
      </c>
      <c r="C195" t="str">
        <f>IF(SUM('A3.2'!P216:T216)=5,'Angaben KH-Standort'!$D$12,"")</f>
        <v/>
      </c>
      <c r="D195" t="str">
        <f>IF(SUM('A3.2'!P216:T216)=5,'A1'!$F207,"")</f>
        <v/>
      </c>
      <c r="E195" t="str">
        <f>IF(SUM('A3.2'!P216:T216)=5,'A3.2'!C216,"")</f>
        <v/>
      </c>
      <c r="F195" t="str">
        <f>IF(SUM('A3.2'!P216:T216)=5,'A3.2'!D216,"")</f>
        <v/>
      </c>
      <c r="G195" s="175" t="str">
        <f>IF(SUM('A3.2'!P216:T216)=5,'A3.2'!E216,"")</f>
        <v/>
      </c>
      <c r="H195" t="str">
        <f>IF(SUM('A3.2'!P216:T216)=5,'A3.2'!F216,"")</f>
        <v/>
      </c>
      <c r="I195" s="308" t="str">
        <f>IF(SUM('A3.2'!P216:T216)=5,'A3.2'!G216,"")</f>
        <v/>
      </c>
    </row>
    <row r="196" spans="1:9" x14ac:dyDescent="0.25">
      <c r="A196" t="str">
        <f>IF(SUM('A3.2'!P217:T217)=5,'Angaben KH-Standort'!$D$25,"")</f>
        <v/>
      </c>
      <c r="B196" t="str">
        <f>IF(SUM('A3.2'!P217:T217)=5,'Angaben KH-Standort'!$D$26,"")</f>
        <v/>
      </c>
      <c r="C196" t="str">
        <f>IF(SUM('A3.2'!P217:T217)=5,'Angaben KH-Standort'!$D$12,"")</f>
        <v/>
      </c>
      <c r="D196" t="str">
        <f>IF(SUM('A3.2'!P217:T217)=5,'A1'!$F208,"")</f>
        <v/>
      </c>
      <c r="E196" t="str">
        <f>IF(SUM('A3.2'!P217:T217)=5,'A3.2'!C217,"")</f>
        <v/>
      </c>
      <c r="F196" t="str">
        <f>IF(SUM('A3.2'!P217:T217)=5,'A3.2'!D217,"")</f>
        <v/>
      </c>
      <c r="G196" s="175" t="str">
        <f>IF(SUM('A3.2'!P217:T217)=5,'A3.2'!E217,"")</f>
        <v/>
      </c>
      <c r="H196" t="str">
        <f>IF(SUM('A3.2'!P217:T217)=5,'A3.2'!F217,"")</f>
        <v/>
      </c>
      <c r="I196" s="308" t="str">
        <f>IF(SUM('A3.2'!P217:T217)=5,'A3.2'!G217,"")</f>
        <v/>
      </c>
    </row>
    <row r="197" spans="1:9" x14ac:dyDescent="0.25">
      <c r="A197" t="str">
        <f>IF(SUM('A3.2'!P218:T218)=5,'Angaben KH-Standort'!$D$25,"")</f>
        <v/>
      </c>
      <c r="B197" t="str">
        <f>IF(SUM('A3.2'!P218:T218)=5,'Angaben KH-Standort'!$D$26,"")</f>
        <v/>
      </c>
      <c r="C197" t="str">
        <f>IF(SUM('A3.2'!P218:T218)=5,'Angaben KH-Standort'!$D$12,"")</f>
        <v/>
      </c>
      <c r="D197" t="str">
        <f>IF(SUM('A3.2'!P218:T218)=5,'A1'!$F209,"")</f>
        <v/>
      </c>
      <c r="E197" t="str">
        <f>IF(SUM('A3.2'!P218:T218)=5,'A3.2'!C218,"")</f>
        <v/>
      </c>
      <c r="F197" t="str">
        <f>IF(SUM('A3.2'!P218:T218)=5,'A3.2'!D218,"")</f>
        <v/>
      </c>
      <c r="G197" s="175" t="str">
        <f>IF(SUM('A3.2'!P218:T218)=5,'A3.2'!E218,"")</f>
        <v/>
      </c>
      <c r="H197" t="str">
        <f>IF(SUM('A3.2'!P218:T218)=5,'A3.2'!F218,"")</f>
        <v/>
      </c>
      <c r="I197" s="308" t="str">
        <f>IF(SUM('A3.2'!P218:T218)=5,'A3.2'!G218,"")</f>
        <v/>
      </c>
    </row>
    <row r="198" spans="1:9" x14ac:dyDescent="0.25">
      <c r="A198" t="str">
        <f>IF(SUM('A3.2'!P219:T219)=5,'Angaben KH-Standort'!$D$25,"")</f>
        <v/>
      </c>
      <c r="B198" t="str">
        <f>IF(SUM('A3.2'!P219:T219)=5,'Angaben KH-Standort'!$D$26,"")</f>
        <v/>
      </c>
      <c r="C198" t="str">
        <f>IF(SUM('A3.2'!P219:T219)=5,'Angaben KH-Standort'!$D$12,"")</f>
        <v/>
      </c>
      <c r="D198" t="str">
        <f>IF(SUM('A3.2'!P219:T219)=5,'A1'!$F210,"")</f>
        <v/>
      </c>
      <c r="E198" t="str">
        <f>IF(SUM('A3.2'!P219:T219)=5,'A3.2'!C219,"")</f>
        <v/>
      </c>
      <c r="F198" t="str">
        <f>IF(SUM('A3.2'!P219:T219)=5,'A3.2'!D219,"")</f>
        <v/>
      </c>
      <c r="G198" s="175" t="str">
        <f>IF(SUM('A3.2'!P219:T219)=5,'A3.2'!E219,"")</f>
        <v/>
      </c>
      <c r="H198" t="str">
        <f>IF(SUM('A3.2'!P219:T219)=5,'A3.2'!F219,"")</f>
        <v/>
      </c>
      <c r="I198" s="308" t="str">
        <f>IF(SUM('A3.2'!P219:T219)=5,'A3.2'!G219,"")</f>
        <v/>
      </c>
    </row>
    <row r="199" spans="1:9" x14ac:dyDescent="0.25">
      <c r="A199" t="str">
        <f>IF(SUM('A3.2'!P220:T220)=5,'Angaben KH-Standort'!$D$25,"")</f>
        <v/>
      </c>
      <c r="B199" t="str">
        <f>IF(SUM('A3.2'!P220:T220)=5,'Angaben KH-Standort'!$D$26,"")</f>
        <v/>
      </c>
      <c r="C199" t="str">
        <f>IF(SUM('A3.2'!P220:T220)=5,'Angaben KH-Standort'!$D$12,"")</f>
        <v/>
      </c>
      <c r="D199" t="str">
        <f>IF(SUM('A3.2'!P220:T220)=5,'A1'!$F211,"")</f>
        <v/>
      </c>
      <c r="E199" t="str">
        <f>IF(SUM('A3.2'!P220:T220)=5,'A3.2'!C220,"")</f>
        <v/>
      </c>
      <c r="F199" t="str">
        <f>IF(SUM('A3.2'!P220:T220)=5,'A3.2'!D220,"")</f>
        <v/>
      </c>
      <c r="G199" s="175" t="str">
        <f>IF(SUM('A3.2'!P220:T220)=5,'A3.2'!E220,"")</f>
        <v/>
      </c>
      <c r="H199" t="str">
        <f>IF(SUM('A3.2'!P220:T220)=5,'A3.2'!F220,"")</f>
        <v/>
      </c>
      <c r="I199" s="308" t="str">
        <f>IF(SUM('A3.2'!P220:T220)=5,'A3.2'!G220,"")</f>
        <v/>
      </c>
    </row>
    <row r="200" spans="1:9" x14ac:dyDescent="0.25">
      <c r="A200" t="str">
        <f>IF(SUM('A3.2'!P221:T221)=5,'Angaben KH-Standort'!$D$25,"")</f>
        <v/>
      </c>
      <c r="B200" t="str">
        <f>IF(SUM('A3.2'!P221:T221)=5,'Angaben KH-Standort'!$D$26,"")</f>
        <v/>
      </c>
      <c r="C200" t="str">
        <f>IF(SUM('A3.2'!P221:T221)=5,'Angaben KH-Standort'!$D$12,"")</f>
        <v/>
      </c>
      <c r="D200" t="str">
        <f>IF(SUM('A3.2'!P221:T221)=5,'A1'!$F212,"")</f>
        <v/>
      </c>
      <c r="E200" t="str">
        <f>IF(SUM('A3.2'!P221:T221)=5,'A3.2'!C221,"")</f>
        <v/>
      </c>
      <c r="F200" t="str">
        <f>IF(SUM('A3.2'!P221:T221)=5,'A3.2'!D221,"")</f>
        <v/>
      </c>
      <c r="G200" s="175" t="str">
        <f>IF(SUM('A3.2'!P221:T221)=5,'A3.2'!E221,"")</f>
        <v/>
      </c>
      <c r="H200" t="str">
        <f>IF(SUM('A3.2'!P221:T221)=5,'A3.2'!F221,"")</f>
        <v/>
      </c>
      <c r="I200" s="308" t="str">
        <f>IF(SUM('A3.2'!P221:T221)=5,'A3.2'!G221,"")</f>
        <v/>
      </c>
    </row>
    <row r="201" spans="1:9" x14ac:dyDescent="0.25">
      <c r="A201" t="str">
        <f>IF(SUM('A3.2'!P222:T222)=5,'Angaben KH-Standort'!$D$25,"")</f>
        <v/>
      </c>
      <c r="B201" t="str">
        <f>IF(SUM('A3.2'!P222:T222)=5,'Angaben KH-Standort'!$D$26,"")</f>
        <v/>
      </c>
      <c r="C201" t="str">
        <f>IF(SUM('A3.2'!P222:T222)=5,'Angaben KH-Standort'!$D$12,"")</f>
        <v/>
      </c>
      <c r="D201" t="str">
        <f>IF(SUM('A3.2'!P222:T222)=5,'A1'!$F213,"")</f>
        <v/>
      </c>
      <c r="E201" t="str">
        <f>IF(SUM('A3.2'!P222:T222)=5,'A3.2'!C222,"")</f>
        <v/>
      </c>
      <c r="F201" t="str">
        <f>IF(SUM('A3.2'!P222:T222)=5,'A3.2'!D222,"")</f>
        <v/>
      </c>
      <c r="G201" s="175" t="str">
        <f>IF(SUM('A3.2'!P222:T222)=5,'A3.2'!E222,"")</f>
        <v/>
      </c>
      <c r="H201" t="str">
        <f>IF(SUM('A3.2'!P222:T222)=5,'A3.2'!F222,"")</f>
        <v/>
      </c>
      <c r="I201" s="308" t="str">
        <f>IF(SUM('A3.2'!P222:T222)=5,'A3.2'!G222,"")</f>
        <v/>
      </c>
    </row>
    <row r="202" spans="1:9" x14ac:dyDescent="0.25">
      <c r="A202" t="str">
        <f>IF(SUM('A3.2'!P223:T223)=5,'Angaben KH-Standort'!$D$25,"")</f>
        <v/>
      </c>
      <c r="B202" t="str">
        <f>IF(SUM('A3.2'!P223:T223)=5,'Angaben KH-Standort'!$D$26,"")</f>
        <v/>
      </c>
      <c r="C202" t="str">
        <f>IF(SUM('A3.2'!P223:T223)=5,'Angaben KH-Standort'!$D$12,"")</f>
        <v/>
      </c>
      <c r="D202" t="str">
        <f>IF(SUM('A3.2'!P223:T223)=5,'A1'!$F214,"")</f>
        <v/>
      </c>
      <c r="E202" t="str">
        <f>IF(SUM('A3.2'!P223:T223)=5,'A3.2'!C223,"")</f>
        <v/>
      </c>
      <c r="F202" t="str">
        <f>IF(SUM('A3.2'!P223:T223)=5,'A3.2'!D223,"")</f>
        <v/>
      </c>
      <c r="G202" s="175" t="str">
        <f>IF(SUM('A3.2'!P223:T223)=5,'A3.2'!E223,"")</f>
        <v/>
      </c>
      <c r="H202" t="str">
        <f>IF(SUM('A3.2'!P223:T223)=5,'A3.2'!F223,"")</f>
        <v/>
      </c>
      <c r="I202" s="308" t="str">
        <f>IF(SUM('A3.2'!P223:T223)=5,'A3.2'!G223,"")</f>
        <v/>
      </c>
    </row>
    <row r="203" spans="1:9" x14ac:dyDescent="0.25">
      <c r="A203" t="str">
        <f>IF(SUM('A3.2'!P224:T224)=5,'Angaben KH-Standort'!$D$25,"")</f>
        <v/>
      </c>
      <c r="B203" t="str">
        <f>IF(SUM('A3.2'!P224:T224)=5,'Angaben KH-Standort'!$D$26,"")</f>
        <v/>
      </c>
      <c r="C203" t="str">
        <f>IF(SUM('A3.2'!P224:T224)=5,'Angaben KH-Standort'!$D$12,"")</f>
        <v/>
      </c>
      <c r="D203" t="str">
        <f>IF(SUM('A3.2'!P224:T224)=5,'A1'!$F215,"")</f>
        <v/>
      </c>
      <c r="E203" t="str">
        <f>IF(SUM('A3.2'!P224:T224)=5,'A3.2'!C224,"")</f>
        <v/>
      </c>
      <c r="F203" t="str">
        <f>IF(SUM('A3.2'!P224:T224)=5,'A3.2'!D224,"")</f>
        <v/>
      </c>
      <c r="G203" s="175" t="str">
        <f>IF(SUM('A3.2'!P224:T224)=5,'A3.2'!E224,"")</f>
        <v/>
      </c>
      <c r="H203" t="str">
        <f>IF(SUM('A3.2'!P224:T224)=5,'A3.2'!F224,"")</f>
        <v/>
      </c>
      <c r="I203" s="308" t="str">
        <f>IF(SUM('A3.2'!P224:T224)=5,'A3.2'!G224,"")</f>
        <v/>
      </c>
    </row>
    <row r="204" spans="1:9" x14ac:dyDescent="0.25">
      <c r="A204" t="str">
        <f>IF(SUM('A3.2'!P225:T225)=5,'Angaben KH-Standort'!$D$25,"")</f>
        <v/>
      </c>
      <c r="B204" t="str">
        <f>IF(SUM('A3.2'!P225:T225)=5,'Angaben KH-Standort'!$D$26,"")</f>
        <v/>
      </c>
      <c r="C204" t="str">
        <f>IF(SUM('A3.2'!P225:T225)=5,'Angaben KH-Standort'!$D$12,"")</f>
        <v/>
      </c>
      <c r="D204" t="str">
        <f>IF(SUM('A3.2'!P225:T225)=5,'A1'!$F216,"")</f>
        <v/>
      </c>
      <c r="E204" t="str">
        <f>IF(SUM('A3.2'!P225:T225)=5,'A3.2'!C225,"")</f>
        <v/>
      </c>
      <c r="F204" t="str">
        <f>IF(SUM('A3.2'!P225:T225)=5,'A3.2'!D225,"")</f>
        <v/>
      </c>
      <c r="G204" s="175" t="str">
        <f>IF(SUM('A3.2'!P225:T225)=5,'A3.2'!E225,"")</f>
        <v/>
      </c>
      <c r="H204" t="str">
        <f>IF(SUM('A3.2'!P225:T225)=5,'A3.2'!F225,"")</f>
        <v/>
      </c>
      <c r="I204" s="308" t="str">
        <f>IF(SUM('A3.2'!P225:T225)=5,'A3.2'!G225,"")</f>
        <v/>
      </c>
    </row>
    <row r="205" spans="1:9" x14ac:dyDescent="0.25">
      <c r="A205" t="str">
        <f>IF(SUM('A3.2'!P226:T226)=5,'Angaben KH-Standort'!$D$25,"")</f>
        <v/>
      </c>
      <c r="B205" t="str">
        <f>IF(SUM('A3.2'!P226:T226)=5,'Angaben KH-Standort'!$D$26,"")</f>
        <v/>
      </c>
      <c r="C205" t="str">
        <f>IF(SUM('A3.2'!P226:T226)=5,'Angaben KH-Standort'!$D$12,"")</f>
        <v/>
      </c>
      <c r="D205" t="str">
        <f>IF(SUM('A3.2'!P226:T226)=5,'A1'!$F217,"")</f>
        <v/>
      </c>
      <c r="E205" t="str">
        <f>IF(SUM('A3.2'!P226:T226)=5,'A3.2'!C226,"")</f>
        <v/>
      </c>
      <c r="F205" t="str">
        <f>IF(SUM('A3.2'!P226:T226)=5,'A3.2'!D226,"")</f>
        <v/>
      </c>
      <c r="G205" s="175" t="str">
        <f>IF(SUM('A3.2'!P226:T226)=5,'A3.2'!E226,"")</f>
        <v/>
      </c>
      <c r="H205" t="str">
        <f>IF(SUM('A3.2'!P226:T226)=5,'A3.2'!F226,"")</f>
        <v/>
      </c>
      <c r="I205" s="308" t="str">
        <f>IF(SUM('A3.2'!P226:T226)=5,'A3.2'!G226,"")</f>
        <v/>
      </c>
    </row>
    <row r="206" spans="1:9" x14ac:dyDescent="0.25">
      <c r="A206" t="str">
        <f>IF(SUM('A3.2'!P227:T227)=5,'Angaben KH-Standort'!$D$25,"")</f>
        <v/>
      </c>
      <c r="B206" t="str">
        <f>IF(SUM('A3.2'!P227:T227)=5,'Angaben KH-Standort'!$D$26,"")</f>
        <v/>
      </c>
      <c r="C206" t="str">
        <f>IF(SUM('A3.2'!P227:T227)=5,'Angaben KH-Standort'!$D$12,"")</f>
        <v/>
      </c>
      <c r="D206" t="str">
        <f>IF(SUM('A3.2'!P227:T227)=5,'A1'!$F218,"")</f>
        <v/>
      </c>
      <c r="E206" t="str">
        <f>IF(SUM('A3.2'!P227:T227)=5,'A3.2'!C227,"")</f>
        <v/>
      </c>
      <c r="F206" t="str">
        <f>IF(SUM('A3.2'!P227:T227)=5,'A3.2'!D227,"")</f>
        <v/>
      </c>
      <c r="G206" s="175" t="str">
        <f>IF(SUM('A3.2'!P227:T227)=5,'A3.2'!E227,"")</f>
        <v/>
      </c>
      <c r="H206" t="str">
        <f>IF(SUM('A3.2'!P227:T227)=5,'A3.2'!F227,"")</f>
        <v/>
      </c>
      <c r="I206" s="308" t="str">
        <f>IF(SUM('A3.2'!P227:T227)=5,'A3.2'!G227,"")</f>
        <v/>
      </c>
    </row>
    <row r="207" spans="1:9" x14ac:dyDescent="0.25">
      <c r="A207" t="str">
        <f>IF(SUM('A3.2'!P228:T228)=5,'Angaben KH-Standort'!$D$25,"")</f>
        <v/>
      </c>
      <c r="B207" t="str">
        <f>IF(SUM('A3.2'!P228:T228)=5,'Angaben KH-Standort'!$D$26,"")</f>
        <v/>
      </c>
      <c r="C207" t="str">
        <f>IF(SUM('A3.2'!P228:T228)=5,'Angaben KH-Standort'!$D$12,"")</f>
        <v/>
      </c>
      <c r="D207" t="str">
        <f>IF(SUM('A3.2'!P228:T228)=5,'A1'!$F219,"")</f>
        <v/>
      </c>
      <c r="E207" t="str">
        <f>IF(SUM('A3.2'!P228:T228)=5,'A3.2'!C228,"")</f>
        <v/>
      </c>
      <c r="F207" t="str">
        <f>IF(SUM('A3.2'!P228:T228)=5,'A3.2'!D228,"")</f>
        <v/>
      </c>
      <c r="G207" s="175" t="str">
        <f>IF(SUM('A3.2'!P228:T228)=5,'A3.2'!E228,"")</f>
        <v/>
      </c>
      <c r="H207" t="str">
        <f>IF(SUM('A3.2'!P228:T228)=5,'A3.2'!F228,"")</f>
        <v/>
      </c>
      <c r="I207" s="308" t="str">
        <f>IF(SUM('A3.2'!P228:T228)=5,'A3.2'!G228,"")</f>
        <v/>
      </c>
    </row>
    <row r="208" spans="1:9" x14ac:dyDescent="0.25">
      <c r="A208" t="str">
        <f>IF(SUM('A3.2'!P229:T229)=5,'Angaben KH-Standort'!$D$25,"")</f>
        <v/>
      </c>
      <c r="B208" t="str">
        <f>IF(SUM('A3.2'!P229:T229)=5,'Angaben KH-Standort'!$D$26,"")</f>
        <v/>
      </c>
      <c r="C208" t="str">
        <f>IF(SUM('A3.2'!P229:T229)=5,'Angaben KH-Standort'!$D$12,"")</f>
        <v/>
      </c>
      <c r="D208" t="str">
        <f>IF(SUM('A3.2'!P229:T229)=5,'A1'!$F220,"")</f>
        <v/>
      </c>
      <c r="E208" t="str">
        <f>IF(SUM('A3.2'!P229:T229)=5,'A3.2'!C229,"")</f>
        <v/>
      </c>
      <c r="F208" t="str">
        <f>IF(SUM('A3.2'!P229:T229)=5,'A3.2'!D229,"")</f>
        <v/>
      </c>
      <c r="G208" s="175" t="str">
        <f>IF(SUM('A3.2'!P229:T229)=5,'A3.2'!E229,"")</f>
        <v/>
      </c>
      <c r="H208" t="str">
        <f>IF(SUM('A3.2'!P229:T229)=5,'A3.2'!F229,"")</f>
        <v/>
      </c>
      <c r="I208" s="308" t="str">
        <f>IF(SUM('A3.2'!P229:T229)=5,'A3.2'!G229,"")</f>
        <v/>
      </c>
    </row>
    <row r="209" spans="1:9" x14ac:dyDescent="0.25">
      <c r="A209" t="str">
        <f>IF(SUM('A3.2'!P230:T230)=5,'Angaben KH-Standort'!$D$25,"")</f>
        <v/>
      </c>
      <c r="B209" t="str">
        <f>IF(SUM('A3.2'!P230:T230)=5,'Angaben KH-Standort'!$D$26,"")</f>
        <v/>
      </c>
      <c r="C209" t="str">
        <f>IF(SUM('A3.2'!P230:T230)=5,'Angaben KH-Standort'!$D$12,"")</f>
        <v/>
      </c>
      <c r="D209" t="str">
        <f>IF(SUM('A3.2'!P230:T230)=5,'A1'!$F221,"")</f>
        <v/>
      </c>
      <c r="E209" t="str">
        <f>IF(SUM('A3.2'!P230:T230)=5,'A3.2'!C230,"")</f>
        <v/>
      </c>
      <c r="F209" t="str">
        <f>IF(SUM('A3.2'!P230:T230)=5,'A3.2'!D230,"")</f>
        <v/>
      </c>
      <c r="G209" s="175" t="str">
        <f>IF(SUM('A3.2'!P230:T230)=5,'A3.2'!E230,"")</f>
        <v/>
      </c>
      <c r="H209" t="str">
        <f>IF(SUM('A3.2'!P230:T230)=5,'A3.2'!F230,"")</f>
        <v/>
      </c>
      <c r="I209" s="308" t="str">
        <f>IF(SUM('A3.2'!P230:T230)=5,'A3.2'!G230,"")</f>
        <v/>
      </c>
    </row>
    <row r="210" spans="1:9" x14ac:dyDescent="0.25">
      <c r="A210" t="str">
        <f>IF(SUM('A3.2'!P231:T231)=5,'Angaben KH-Standort'!$D$25,"")</f>
        <v/>
      </c>
      <c r="B210" t="str">
        <f>IF(SUM('A3.2'!P231:T231)=5,'Angaben KH-Standort'!$D$26,"")</f>
        <v/>
      </c>
      <c r="C210" t="str">
        <f>IF(SUM('A3.2'!P231:T231)=5,'Angaben KH-Standort'!$D$12,"")</f>
        <v/>
      </c>
      <c r="D210" t="str">
        <f>IF(SUM('A3.2'!P231:T231)=5,'A1'!$F222,"")</f>
        <v/>
      </c>
      <c r="E210" t="str">
        <f>IF(SUM('A3.2'!P231:T231)=5,'A3.2'!C231,"")</f>
        <v/>
      </c>
      <c r="F210" t="str">
        <f>IF(SUM('A3.2'!P231:T231)=5,'A3.2'!D231,"")</f>
        <v/>
      </c>
      <c r="G210" s="175" t="str">
        <f>IF(SUM('A3.2'!P231:T231)=5,'A3.2'!E231,"")</f>
        <v/>
      </c>
      <c r="H210" t="str">
        <f>IF(SUM('A3.2'!P231:T231)=5,'A3.2'!F231,"")</f>
        <v/>
      </c>
      <c r="I210" s="308" t="str">
        <f>IF(SUM('A3.2'!P231:T231)=5,'A3.2'!G231,"")</f>
        <v/>
      </c>
    </row>
    <row r="211" spans="1:9" x14ac:dyDescent="0.25">
      <c r="A211" t="str">
        <f>IF(SUM('A3.2'!P232:T232)=5,'Angaben KH-Standort'!$D$25,"")</f>
        <v/>
      </c>
      <c r="B211" t="str">
        <f>IF(SUM('A3.2'!P232:T232)=5,'Angaben KH-Standort'!$D$26,"")</f>
        <v/>
      </c>
      <c r="C211" t="str">
        <f>IF(SUM('A3.2'!P232:T232)=5,'Angaben KH-Standort'!$D$12,"")</f>
        <v/>
      </c>
      <c r="D211" t="str">
        <f>IF(SUM('A3.2'!P232:T232)=5,'A1'!$F223,"")</f>
        <v/>
      </c>
      <c r="E211" t="str">
        <f>IF(SUM('A3.2'!P232:T232)=5,'A3.2'!C232,"")</f>
        <v/>
      </c>
      <c r="F211" t="str">
        <f>IF(SUM('A3.2'!P232:T232)=5,'A3.2'!D232,"")</f>
        <v/>
      </c>
      <c r="G211" s="175" t="str">
        <f>IF(SUM('A3.2'!P232:T232)=5,'A3.2'!E232,"")</f>
        <v/>
      </c>
      <c r="H211" t="str">
        <f>IF(SUM('A3.2'!P232:T232)=5,'A3.2'!F232,"")</f>
        <v/>
      </c>
      <c r="I211" s="308" t="str">
        <f>IF(SUM('A3.2'!P232:T232)=5,'A3.2'!G232,"")</f>
        <v/>
      </c>
    </row>
    <row r="212" spans="1:9" x14ac:dyDescent="0.25">
      <c r="A212" t="str">
        <f>IF(SUM('A3.2'!P233:T233)=5,'Angaben KH-Standort'!$D$25,"")</f>
        <v/>
      </c>
      <c r="B212" t="str">
        <f>IF(SUM('A3.2'!P233:T233)=5,'Angaben KH-Standort'!$D$26,"")</f>
        <v/>
      </c>
      <c r="C212" t="str">
        <f>IF(SUM('A3.2'!P233:T233)=5,'Angaben KH-Standort'!$D$12,"")</f>
        <v/>
      </c>
      <c r="D212" t="str">
        <f>IF(SUM('A3.2'!P233:T233)=5,'A1'!$F224,"")</f>
        <v/>
      </c>
      <c r="E212" t="str">
        <f>IF(SUM('A3.2'!P233:T233)=5,'A3.2'!C233,"")</f>
        <v/>
      </c>
      <c r="F212" t="str">
        <f>IF(SUM('A3.2'!P233:T233)=5,'A3.2'!D233,"")</f>
        <v/>
      </c>
      <c r="G212" s="175" t="str">
        <f>IF(SUM('A3.2'!P233:T233)=5,'A3.2'!E233,"")</f>
        <v/>
      </c>
      <c r="H212" t="str">
        <f>IF(SUM('A3.2'!P233:T233)=5,'A3.2'!F233,"")</f>
        <v/>
      </c>
      <c r="I212" s="308" t="str">
        <f>IF(SUM('A3.2'!P233:T233)=5,'A3.2'!G233,"")</f>
        <v/>
      </c>
    </row>
    <row r="213" spans="1:9" x14ac:dyDescent="0.25">
      <c r="A213" t="str">
        <f>IF(SUM('A3.2'!P234:T234)=5,'Angaben KH-Standort'!$D$25,"")</f>
        <v/>
      </c>
      <c r="B213" t="str">
        <f>IF(SUM('A3.2'!P234:T234)=5,'Angaben KH-Standort'!$D$26,"")</f>
        <v/>
      </c>
      <c r="C213" t="str">
        <f>IF(SUM('A3.2'!P234:T234)=5,'Angaben KH-Standort'!$D$12,"")</f>
        <v/>
      </c>
      <c r="D213" t="str">
        <f>IF(SUM('A3.2'!P234:T234)=5,'A1'!$F225,"")</f>
        <v/>
      </c>
      <c r="E213" t="str">
        <f>IF(SUM('A3.2'!P234:T234)=5,'A3.2'!C234,"")</f>
        <v/>
      </c>
      <c r="F213" t="str">
        <f>IF(SUM('A3.2'!P234:T234)=5,'A3.2'!D234,"")</f>
        <v/>
      </c>
      <c r="G213" s="175" t="str">
        <f>IF(SUM('A3.2'!P234:T234)=5,'A3.2'!E234,"")</f>
        <v/>
      </c>
      <c r="H213" t="str">
        <f>IF(SUM('A3.2'!P234:T234)=5,'A3.2'!F234,"")</f>
        <v/>
      </c>
      <c r="I213" s="308" t="str">
        <f>IF(SUM('A3.2'!P234:T234)=5,'A3.2'!G234,"")</f>
        <v/>
      </c>
    </row>
    <row r="214" spans="1:9" x14ac:dyDescent="0.25">
      <c r="A214" t="str">
        <f>IF(SUM('A3.2'!P235:T235)=5,'Angaben KH-Standort'!$D$25,"")</f>
        <v/>
      </c>
      <c r="B214" t="str">
        <f>IF(SUM('A3.2'!P235:T235)=5,'Angaben KH-Standort'!$D$26,"")</f>
        <v/>
      </c>
      <c r="C214" t="str">
        <f>IF(SUM('A3.2'!P235:T235)=5,'Angaben KH-Standort'!$D$12,"")</f>
        <v/>
      </c>
      <c r="D214" t="str">
        <f>IF(SUM('A3.2'!P235:T235)=5,'A1'!$F226,"")</f>
        <v/>
      </c>
      <c r="E214" t="str">
        <f>IF(SUM('A3.2'!P235:T235)=5,'A3.2'!C235,"")</f>
        <v/>
      </c>
      <c r="F214" t="str">
        <f>IF(SUM('A3.2'!P235:T235)=5,'A3.2'!D235,"")</f>
        <v/>
      </c>
      <c r="G214" s="175" t="str">
        <f>IF(SUM('A3.2'!P235:T235)=5,'A3.2'!E235,"")</f>
        <v/>
      </c>
      <c r="H214" t="str">
        <f>IF(SUM('A3.2'!P235:T235)=5,'A3.2'!F235,"")</f>
        <v/>
      </c>
      <c r="I214" s="308" t="str">
        <f>IF(SUM('A3.2'!P235:T235)=5,'A3.2'!G235,"")</f>
        <v/>
      </c>
    </row>
    <row r="215" spans="1:9" x14ac:dyDescent="0.25">
      <c r="A215" t="str">
        <f>IF(SUM('A3.2'!P236:T236)=5,'Angaben KH-Standort'!$D$25,"")</f>
        <v/>
      </c>
      <c r="B215" t="str">
        <f>IF(SUM('A3.2'!P236:T236)=5,'Angaben KH-Standort'!$D$26,"")</f>
        <v/>
      </c>
      <c r="C215" t="str">
        <f>IF(SUM('A3.2'!P236:T236)=5,'Angaben KH-Standort'!$D$12,"")</f>
        <v/>
      </c>
      <c r="D215" t="str">
        <f>IF(SUM('A3.2'!P236:T236)=5,'A1'!$F227,"")</f>
        <v/>
      </c>
      <c r="E215" t="str">
        <f>IF(SUM('A3.2'!P236:T236)=5,'A3.2'!C236,"")</f>
        <v/>
      </c>
      <c r="F215" t="str">
        <f>IF(SUM('A3.2'!P236:T236)=5,'A3.2'!D236,"")</f>
        <v/>
      </c>
      <c r="G215" s="175" t="str">
        <f>IF(SUM('A3.2'!P236:T236)=5,'A3.2'!E236,"")</f>
        <v/>
      </c>
      <c r="H215" t="str">
        <f>IF(SUM('A3.2'!P236:T236)=5,'A3.2'!F236,"")</f>
        <v/>
      </c>
      <c r="I215" s="308" t="str">
        <f>IF(SUM('A3.2'!P236:T236)=5,'A3.2'!G236,"")</f>
        <v/>
      </c>
    </row>
    <row r="216" spans="1:9" x14ac:dyDescent="0.25">
      <c r="A216" t="str">
        <f>IF(SUM('A3.2'!P237:T237)=5,'Angaben KH-Standort'!$D$25,"")</f>
        <v/>
      </c>
      <c r="B216" t="str">
        <f>IF(SUM('A3.2'!P237:T237)=5,'Angaben KH-Standort'!$D$26,"")</f>
        <v/>
      </c>
      <c r="C216" t="str">
        <f>IF(SUM('A3.2'!P237:T237)=5,'Angaben KH-Standort'!$D$12,"")</f>
        <v/>
      </c>
      <c r="D216" t="str">
        <f>IF(SUM('A3.2'!P237:T237)=5,'A1'!$F228,"")</f>
        <v/>
      </c>
      <c r="E216" t="str">
        <f>IF(SUM('A3.2'!P237:T237)=5,'A3.2'!C237,"")</f>
        <v/>
      </c>
      <c r="F216" t="str">
        <f>IF(SUM('A3.2'!P237:T237)=5,'A3.2'!D237,"")</f>
        <v/>
      </c>
      <c r="G216" s="175" t="str">
        <f>IF(SUM('A3.2'!P237:T237)=5,'A3.2'!E237,"")</f>
        <v/>
      </c>
      <c r="H216" t="str">
        <f>IF(SUM('A3.2'!P237:T237)=5,'A3.2'!F237,"")</f>
        <v/>
      </c>
      <c r="I216" s="308" t="str">
        <f>IF(SUM('A3.2'!P237:T237)=5,'A3.2'!G237,"")</f>
        <v/>
      </c>
    </row>
    <row r="217" spans="1:9" x14ac:dyDescent="0.25">
      <c r="A217" t="str">
        <f>IF(SUM('A3.2'!P238:T238)=5,'Angaben KH-Standort'!$D$25,"")</f>
        <v/>
      </c>
      <c r="B217" t="str">
        <f>IF(SUM('A3.2'!P238:T238)=5,'Angaben KH-Standort'!$D$26,"")</f>
        <v/>
      </c>
      <c r="C217" t="str">
        <f>IF(SUM('A3.2'!P238:T238)=5,'Angaben KH-Standort'!$D$12,"")</f>
        <v/>
      </c>
      <c r="D217" t="str">
        <f>IF(SUM('A3.2'!P238:T238)=5,'A1'!$F229,"")</f>
        <v/>
      </c>
      <c r="E217" t="str">
        <f>IF(SUM('A3.2'!P238:T238)=5,'A3.2'!C238,"")</f>
        <v/>
      </c>
      <c r="F217" t="str">
        <f>IF(SUM('A3.2'!P238:T238)=5,'A3.2'!D238,"")</f>
        <v/>
      </c>
      <c r="G217" s="175" t="str">
        <f>IF(SUM('A3.2'!P238:T238)=5,'A3.2'!E238,"")</f>
        <v/>
      </c>
      <c r="H217" t="str">
        <f>IF(SUM('A3.2'!P238:T238)=5,'A3.2'!F238,"")</f>
        <v/>
      </c>
      <c r="I217" s="308" t="str">
        <f>IF(SUM('A3.2'!P238:T238)=5,'A3.2'!G238,"")</f>
        <v/>
      </c>
    </row>
    <row r="218" spans="1:9" x14ac:dyDescent="0.25">
      <c r="A218" t="str">
        <f>IF(SUM('A3.2'!P239:T239)=5,'Angaben KH-Standort'!$D$25,"")</f>
        <v/>
      </c>
      <c r="B218" t="str">
        <f>IF(SUM('A3.2'!P239:T239)=5,'Angaben KH-Standort'!$D$26,"")</f>
        <v/>
      </c>
      <c r="C218" t="str">
        <f>IF(SUM('A3.2'!P239:T239)=5,'Angaben KH-Standort'!$D$12,"")</f>
        <v/>
      </c>
      <c r="D218" t="str">
        <f>IF(SUM('A3.2'!P239:T239)=5,'A1'!$F230,"")</f>
        <v/>
      </c>
      <c r="E218" t="str">
        <f>IF(SUM('A3.2'!P239:T239)=5,'A3.2'!C239,"")</f>
        <v/>
      </c>
      <c r="F218" t="str">
        <f>IF(SUM('A3.2'!P239:T239)=5,'A3.2'!D239,"")</f>
        <v/>
      </c>
      <c r="G218" s="175" t="str">
        <f>IF(SUM('A3.2'!P239:T239)=5,'A3.2'!E239,"")</f>
        <v/>
      </c>
      <c r="H218" t="str">
        <f>IF(SUM('A3.2'!P239:T239)=5,'A3.2'!F239,"")</f>
        <v/>
      </c>
      <c r="I218" s="308" t="str">
        <f>IF(SUM('A3.2'!P239:T239)=5,'A3.2'!G239,"")</f>
        <v/>
      </c>
    </row>
    <row r="219" spans="1:9" x14ac:dyDescent="0.25">
      <c r="A219" t="str">
        <f>IF(SUM('A3.2'!P240:T240)=5,'Angaben KH-Standort'!$D$25,"")</f>
        <v/>
      </c>
      <c r="B219" t="str">
        <f>IF(SUM('A3.2'!P240:T240)=5,'Angaben KH-Standort'!$D$26,"")</f>
        <v/>
      </c>
      <c r="C219" t="str">
        <f>IF(SUM('A3.2'!P240:T240)=5,'Angaben KH-Standort'!$D$12,"")</f>
        <v/>
      </c>
      <c r="D219" t="str">
        <f>IF(SUM('A3.2'!P240:T240)=5,'A1'!$F231,"")</f>
        <v/>
      </c>
      <c r="E219" t="str">
        <f>IF(SUM('A3.2'!P240:T240)=5,'A3.2'!C240,"")</f>
        <v/>
      </c>
      <c r="F219" t="str">
        <f>IF(SUM('A3.2'!P240:T240)=5,'A3.2'!D240,"")</f>
        <v/>
      </c>
      <c r="G219" s="175" t="str">
        <f>IF(SUM('A3.2'!P240:T240)=5,'A3.2'!E240,"")</f>
        <v/>
      </c>
      <c r="H219" t="str">
        <f>IF(SUM('A3.2'!P240:T240)=5,'A3.2'!F240,"")</f>
        <v/>
      </c>
      <c r="I219" s="308" t="str">
        <f>IF(SUM('A3.2'!P240:T240)=5,'A3.2'!G240,"")</f>
        <v/>
      </c>
    </row>
    <row r="220" spans="1:9" x14ac:dyDescent="0.25">
      <c r="A220" t="str">
        <f>IF(SUM('A3.2'!P241:T241)=5,'Angaben KH-Standort'!$D$25,"")</f>
        <v/>
      </c>
      <c r="B220" t="str">
        <f>IF(SUM('A3.2'!P241:T241)=5,'Angaben KH-Standort'!$D$26,"")</f>
        <v/>
      </c>
      <c r="C220" t="str">
        <f>IF(SUM('A3.2'!P241:T241)=5,'Angaben KH-Standort'!$D$12,"")</f>
        <v/>
      </c>
      <c r="D220" t="str">
        <f>IF(SUM('A3.2'!P241:T241)=5,'A1'!$F232,"")</f>
        <v/>
      </c>
      <c r="E220" t="str">
        <f>IF(SUM('A3.2'!P241:T241)=5,'A3.2'!C241,"")</f>
        <v/>
      </c>
      <c r="F220" t="str">
        <f>IF(SUM('A3.2'!P241:T241)=5,'A3.2'!D241,"")</f>
        <v/>
      </c>
      <c r="G220" s="175" t="str">
        <f>IF(SUM('A3.2'!P241:T241)=5,'A3.2'!E241,"")</f>
        <v/>
      </c>
      <c r="H220" t="str">
        <f>IF(SUM('A3.2'!P241:T241)=5,'A3.2'!F241,"")</f>
        <v/>
      </c>
      <c r="I220" s="308" t="str">
        <f>IF(SUM('A3.2'!P241:T241)=5,'A3.2'!G241,"")</f>
        <v/>
      </c>
    </row>
    <row r="221" spans="1:9" x14ac:dyDescent="0.25">
      <c r="A221" t="str">
        <f>IF(SUM('A3.2'!P242:T242)=5,'Angaben KH-Standort'!$D$25,"")</f>
        <v/>
      </c>
      <c r="B221" t="str">
        <f>IF(SUM('A3.2'!P242:T242)=5,'Angaben KH-Standort'!$D$26,"")</f>
        <v/>
      </c>
      <c r="C221" t="str">
        <f>IF(SUM('A3.2'!P242:T242)=5,'Angaben KH-Standort'!$D$12,"")</f>
        <v/>
      </c>
      <c r="D221" t="str">
        <f>IF(SUM('A3.2'!P242:T242)=5,'A1'!$F233,"")</f>
        <v/>
      </c>
      <c r="E221" t="str">
        <f>IF(SUM('A3.2'!P242:T242)=5,'A3.2'!C242,"")</f>
        <v/>
      </c>
      <c r="F221" t="str">
        <f>IF(SUM('A3.2'!P242:T242)=5,'A3.2'!D242,"")</f>
        <v/>
      </c>
      <c r="G221" s="175" t="str">
        <f>IF(SUM('A3.2'!P242:T242)=5,'A3.2'!E242,"")</f>
        <v/>
      </c>
      <c r="H221" t="str">
        <f>IF(SUM('A3.2'!P242:T242)=5,'A3.2'!F242,"")</f>
        <v/>
      </c>
      <c r="I221" s="308" t="str">
        <f>IF(SUM('A3.2'!P242:T242)=5,'A3.2'!G242,"")</f>
        <v/>
      </c>
    </row>
    <row r="222" spans="1:9" x14ac:dyDescent="0.25">
      <c r="A222" t="str">
        <f>IF(SUM('A3.2'!P243:T243)=5,'Angaben KH-Standort'!$D$25,"")</f>
        <v/>
      </c>
      <c r="B222" t="str">
        <f>IF(SUM('A3.2'!P243:T243)=5,'Angaben KH-Standort'!$D$26,"")</f>
        <v/>
      </c>
      <c r="C222" t="str">
        <f>IF(SUM('A3.2'!P243:T243)=5,'Angaben KH-Standort'!$D$12,"")</f>
        <v/>
      </c>
      <c r="D222" t="str">
        <f>IF(SUM('A3.2'!P243:T243)=5,'A1'!$F234,"")</f>
        <v/>
      </c>
      <c r="E222" t="str">
        <f>IF(SUM('A3.2'!P243:T243)=5,'A3.2'!C243,"")</f>
        <v/>
      </c>
      <c r="F222" t="str">
        <f>IF(SUM('A3.2'!P243:T243)=5,'A3.2'!D243,"")</f>
        <v/>
      </c>
      <c r="G222" s="175" t="str">
        <f>IF(SUM('A3.2'!P243:T243)=5,'A3.2'!E243,"")</f>
        <v/>
      </c>
      <c r="H222" t="str">
        <f>IF(SUM('A3.2'!P243:T243)=5,'A3.2'!F243,"")</f>
        <v/>
      </c>
      <c r="I222" s="308" t="str">
        <f>IF(SUM('A3.2'!P243:T243)=5,'A3.2'!G243,"")</f>
        <v/>
      </c>
    </row>
    <row r="223" spans="1:9" x14ac:dyDescent="0.25">
      <c r="A223" t="str">
        <f>IF(SUM('A3.2'!P244:T244)=5,'Angaben KH-Standort'!$D$25,"")</f>
        <v/>
      </c>
      <c r="B223" t="str">
        <f>IF(SUM('A3.2'!P244:T244)=5,'Angaben KH-Standort'!$D$26,"")</f>
        <v/>
      </c>
      <c r="C223" t="str">
        <f>IF(SUM('A3.2'!P244:T244)=5,'Angaben KH-Standort'!$D$12,"")</f>
        <v/>
      </c>
      <c r="D223" t="str">
        <f>IF(SUM('A3.2'!P244:T244)=5,'A1'!$F235,"")</f>
        <v/>
      </c>
      <c r="E223" t="str">
        <f>IF(SUM('A3.2'!P244:T244)=5,'A3.2'!C244,"")</f>
        <v/>
      </c>
      <c r="F223" t="str">
        <f>IF(SUM('A3.2'!P244:T244)=5,'A3.2'!D244,"")</f>
        <v/>
      </c>
      <c r="G223" s="175" t="str">
        <f>IF(SUM('A3.2'!P244:T244)=5,'A3.2'!E244,"")</f>
        <v/>
      </c>
      <c r="H223" t="str">
        <f>IF(SUM('A3.2'!P244:T244)=5,'A3.2'!F244,"")</f>
        <v/>
      </c>
      <c r="I223" s="308" t="str">
        <f>IF(SUM('A3.2'!P244:T244)=5,'A3.2'!G244,"")</f>
        <v/>
      </c>
    </row>
    <row r="224" spans="1:9" x14ac:dyDescent="0.25">
      <c r="A224" t="str">
        <f>IF(SUM('A3.2'!P245:T245)=5,'Angaben KH-Standort'!$D$25,"")</f>
        <v/>
      </c>
      <c r="B224" t="str">
        <f>IF(SUM('A3.2'!P245:T245)=5,'Angaben KH-Standort'!$D$26,"")</f>
        <v/>
      </c>
      <c r="C224" t="str">
        <f>IF(SUM('A3.2'!P245:T245)=5,'Angaben KH-Standort'!$D$12,"")</f>
        <v/>
      </c>
      <c r="D224" t="str">
        <f>IF(SUM('A3.2'!P245:T245)=5,'A1'!$F236,"")</f>
        <v/>
      </c>
      <c r="E224" t="str">
        <f>IF(SUM('A3.2'!P245:T245)=5,'A3.2'!C245,"")</f>
        <v/>
      </c>
      <c r="F224" t="str">
        <f>IF(SUM('A3.2'!P245:T245)=5,'A3.2'!D245,"")</f>
        <v/>
      </c>
      <c r="G224" s="175" t="str">
        <f>IF(SUM('A3.2'!P245:T245)=5,'A3.2'!E245,"")</f>
        <v/>
      </c>
      <c r="H224" t="str">
        <f>IF(SUM('A3.2'!P245:T245)=5,'A3.2'!F245,"")</f>
        <v/>
      </c>
      <c r="I224" s="308" t="str">
        <f>IF(SUM('A3.2'!P245:T245)=5,'A3.2'!G245,"")</f>
        <v/>
      </c>
    </row>
    <row r="225" spans="1:9" x14ac:dyDescent="0.25">
      <c r="A225" t="str">
        <f>IF(SUM('A3.2'!P246:T246)=5,'Angaben KH-Standort'!$D$25,"")</f>
        <v/>
      </c>
      <c r="B225" t="str">
        <f>IF(SUM('A3.2'!P246:T246)=5,'Angaben KH-Standort'!$D$26,"")</f>
        <v/>
      </c>
      <c r="C225" t="str">
        <f>IF(SUM('A3.2'!P246:T246)=5,'Angaben KH-Standort'!$D$12,"")</f>
        <v/>
      </c>
      <c r="D225" t="str">
        <f>IF(SUM('A3.2'!P246:T246)=5,'A1'!$F237,"")</f>
        <v/>
      </c>
      <c r="E225" t="str">
        <f>IF(SUM('A3.2'!P246:T246)=5,'A3.2'!C246,"")</f>
        <v/>
      </c>
      <c r="F225" t="str">
        <f>IF(SUM('A3.2'!P246:T246)=5,'A3.2'!D246,"")</f>
        <v/>
      </c>
      <c r="G225" s="175" t="str">
        <f>IF(SUM('A3.2'!P246:T246)=5,'A3.2'!E246,"")</f>
        <v/>
      </c>
      <c r="H225" t="str">
        <f>IF(SUM('A3.2'!P246:T246)=5,'A3.2'!F246,"")</f>
        <v/>
      </c>
      <c r="I225" s="308" t="str">
        <f>IF(SUM('A3.2'!P246:T246)=5,'A3.2'!G246,"")</f>
        <v/>
      </c>
    </row>
    <row r="226" spans="1:9" x14ac:dyDescent="0.25">
      <c r="A226" t="str">
        <f>IF(SUM('A3.2'!P247:T247)=5,'Angaben KH-Standort'!$D$25,"")</f>
        <v/>
      </c>
      <c r="B226" t="str">
        <f>IF(SUM('A3.2'!P247:T247)=5,'Angaben KH-Standort'!$D$26,"")</f>
        <v/>
      </c>
      <c r="C226" t="str">
        <f>IF(SUM('A3.2'!P247:T247)=5,'Angaben KH-Standort'!$D$12,"")</f>
        <v/>
      </c>
      <c r="D226" t="str">
        <f>IF(SUM('A3.2'!P247:T247)=5,'A1'!$F238,"")</f>
        <v/>
      </c>
      <c r="E226" t="str">
        <f>IF(SUM('A3.2'!P247:T247)=5,'A3.2'!C247,"")</f>
        <v/>
      </c>
      <c r="F226" t="str">
        <f>IF(SUM('A3.2'!P247:T247)=5,'A3.2'!D247,"")</f>
        <v/>
      </c>
      <c r="G226" s="175" t="str">
        <f>IF(SUM('A3.2'!P247:T247)=5,'A3.2'!E247,"")</f>
        <v/>
      </c>
      <c r="H226" t="str">
        <f>IF(SUM('A3.2'!P247:T247)=5,'A3.2'!F247,"")</f>
        <v/>
      </c>
      <c r="I226" s="308" t="str">
        <f>IF(SUM('A3.2'!P247:T247)=5,'A3.2'!G247,"")</f>
        <v/>
      </c>
    </row>
    <row r="227" spans="1:9" x14ac:dyDescent="0.25">
      <c r="A227" t="str">
        <f>IF(SUM('A3.2'!P248:T248)=5,'Angaben KH-Standort'!$D$25,"")</f>
        <v/>
      </c>
      <c r="B227" t="str">
        <f>IF(SUM('A3.2'!P248:T248)=5,'Angaben KH-Standort'!$D$26,"")</f>
        <v/>
      </c>
      <c r="C227" t="str">
        <f>IF(SUM('A3.2'!P248:T248)=5,'Angaben KH-Standort'!$D$12,"")</f>
        <v/>
      </c>
      <c r="D227" t="str">
        <f>IF(SUM('A3.2'!P248:T248)=5,'A1'!$F239,"")</f>
        <v/>
      </c>
      <c r="E227" t="str">
        <f>IF(SUM('A3.2'!P248:T248)=5,'A3.2'!C248,"")</f>
        <v/>
      </c>
      <c r="F227" t="str">
        <f>IF(SUM('A3.2'!P248:T248)=5,'A3.2'!D248,"")</f>
        <v/>
      </c>
      <c r="G227" s="175" t="str">
        <f>IF(SUM('A3.2'!P248:T248)=5,'A3.2'!E248,"")</f>
        <v/>
      </c>
      <c r="H227" t="str">
        <f>IF(SUM('A3.2'!P248:T248)=5,'A3.2'!F248,"")</f>
        <v/>
      </c>
      <c r="I227" s="308" t="str">
        <f>IF(SUM('A3.2'!P248:T248)=5,'A3.2'!G248,"")</f>
        <v/>
      </c>
    </row>
    <row r="228" spans="1:9" x14ac:dyDescent="0.25">
      <c r="A228" t="str">
        <f>IF(SUM('A3.2'!P249:T249)=5,'Angaben KH-Standort'!$D$25,"")</f>
        <v/>
      </c>
      <c r="B228" t="str">
        <f>IF(SUM('A3.2'!P249:T249)=5,'Angaben KH-Standort'!$D$26,"")</f>
        <v/>
      </c>
      <c r="C228" t="str">
        <f>IF(SUM('A3.2'!P249:T249)=5,'Angaben KH-Standort'!$D$12,"")</f>
        <v/>
      </c>
      <c r="D228" t="str">
        <f>IF(SUM('A3.2'!P249:T249)=5,'A1'!$F240,"")</f>
        <v/>
      </c>
      <c r="E228" t="str">
        <f>IF(SUM('A3.2'!P249:T249)=5,'A3.2'!C249,"")</f>
        <v/>
      </c>
      <c r="F228" t="str">
        <f>IF(SUM('A3.2'!P249:T249)=5,'A3.2'!D249,"")</f>
        <v/>
      </c>
      <c r="G228" s="175" t="str">
        <f>IF(SUM('A3.2'!P249:T249)=5,'A3.2'!E249,"")</f>
        <v/>
      </c>
      <c r="H228" t="str">
        <f>IF(SUM('A3.2'!P249:T249)=5,'A3.2'!F249,"")</f>
        <v/>
      </c>
      <c r="I228" s="308" t="str">
        <f>IF(SUM('A3.2'!P249:T249)=5,'A3.2'!G249,"")</f>
        <v/>
      </c>
    </row>
    <row r="229" spans="1:9" x14ac:dyDescent="0.25">
      <c r="A229" t="str">
        <f>IF(SUM('A3.2'!P250:T250)=5,'Angaben KH-Standort'!$D$25,"")</f>
        <v/>
      </c>
      <c r="B229" t="str">
        <f>IF(SUM('A3.2'!P250:T250)=5,'Angaben KH-Standort'!$D$26,"")</f>
        <v/>
      </c>
      <c r="C229" t="str">
        <f>IF(SUM('A3.2'!P250:T250)=5,'Angaben KH-Standort'!$D$12,"")</f>
        <v/>
      </c>
      <c r="D229" t="str">
        <f>IF(SUM('A3.2'!P250:T250)=5,'A1'!$F241,"")</f>
        <v/>
      </c>
      <c r="E229" t="str">
        <f>IF(SUM('A3.2'!P250:T250)=5,'A3.2'!C250,"")</f>
        <v/>
      </c>
      <c r="F229" t="str">
        <f>IF(SUM('A3.2'!P250:T250)=5,'A3.2'!D250,"")</f>
        <v/>
      </c>
      <c r="G229" s="175" t="str">
        <f>IF(SUM('A3.2'!P250:T250)=5,'A3.2'!E250,"")</f>
        <v/>
      </c>
      <c r="H229" t="str">
        <f>IF(SUM('A3.2'!P250:T250)=5,'A3.2'!F250,"")</f>
        <v/>
      </c>
      <c r="I229" s="308" t="str">
        <f>IF(SUM('A3.2'!P250:T250)=5,'A3.2'!G250,"")</f>
        <v/>
      </c>
    </row>
    <row r="230" spans="1:9" x14ac:dyDescent="0.25">
      <c r="A230" t="str">
        <f>IF(SUM('A3.2'!P251:T251)=5,'Angaben KH-Standort'!$D$25,"")</f>
        <v/>
      </c>
      <c r="B230" t="str">
        <f>IF(SUM('A3.2'!P251:T251)=5,'Angaben KH-Standort'!$D$26,"")</f>
        <v/>
      </c>
      <c r="C230" t="str">
        <f>IF(SUM('A3.2'!P251:T251)=5,'Angaben KH-Standort'!$D$12,"")</f>
        <v/>
      </c>
      <c r="D230" t="str">
        <f>IF(SUM('A3.2'!P251:T251)=5,'A1'!$F242,"")</f>
        <v/>
      </c>
      <c r="E230" t="str">
        <f>IF(SUM('A3.2'!P251:T251)=5,'A3.2'!C251,"")</f>
        <v/>
      </c>
      <c r="F230" t="str">
        <f>IF(SUM('A3.2'!P251:T251)=5,'A3.2'!D251,"")</f>
        <v/>
      </c>
      <c r="G230" s="175" t="str">
        <f>IF(SUM('A3.2'!P251:T251)=5,'A3.2'!E251,"")</f>
        <v/>
      </c>
      <c r="H230" t="str">
        <f>IF(SUM('A3.2'!P251:T251)=5,'A3.2'!F251,"")</f>
        <v/>
      </c>
      <c r="I230" s="308" t="str">
        <f>IF(SUM('A3.2'!P251:T251)=5,'A3.2'!G251,"")</f>
        <v/>
      </c>
    </row>
    <row r="231" spans="1:9" x14ac:dyDescent="0.25">
      <c r="A231" t="str">
        <f>IF(SUM('A3.2'!P252:T252)=5,'Angaben KH-Standort'!$D$25,"")</f>
        <v/>
      </c>
      <c r="B231" t="str">
        <f>IF(SUM('A3.2'!P252:T252)=5,'Angaben KH-Standort'!$D$26,"")</f>
        <v/>
      </c>
      <c r="C231" t="str">
        <f>IF(SUM('A3.2'!P252:T252)=5,'Angaben KH-Standort'!$D$12,"")</f>
        <v/>
      </c>
      <c r="D231" t="str">
        <f>IF(SUM('A3.2'!P252:T252)=5,'A1'!$F243,"")</f>
        <v/>
      </c>
      <c r="E231" t="str">
        <f>IF(SUM('A3.2'!P252:T252)=5,'A3.2'!C252,"")</f>
        <v/>
      </c>
      <c r="F231" t="str">
        <f>IF(SUM('A3.2'!P252:T252)=5,'A3.2'!D252,"")</f>
        <v/>
      </c>
      <c r="G231" s="175" t="str">
        <f>IF(SUM('A3.2'!P252:T252)=5,'A3.2'!E252,"")</f>
        <v/>
      </c>
      <c r="H231" t="str">
        <f>IF(SUM('A3.2'!P252:T252)=5,'A3.2'!F252,"")</f>
        <v/>
      </c>
      <c r="I231" s="308" t="str">
        <f>IF(SUM('A3.2'!P252:T252)=5,'A3.2'!G252,"")</f>
        <v/>
      </c>
    </row>
    <row r="232" spans="1:9" x14ac:dyDescent="0.25">
      <c r="A232" t="str">
        <f>IF(SUM('A3.2'!P253:T253)=5,'Angaben KH-Standort'!$D$25,"")</f>
        <v/>
      </c>
      <c r="B232" t="str">
        <f>IF(SUM('A3.2'!P253:T253)=5,'Angaben KH-Standort'!$D$26,"")</f>
        <v/>
      </c>
      <c r="C232" t="str">
        <f>IF(SUM('A3.2'!P253:T253)=5,'Angaben KH-Standort'!$D$12,"")</f>
        <v/>
      </c>
      <c r="D232" t="str">
        <f>IF(SUM('A3.2'!P253:T253)=5,'A1'!$F244,"")</f>
        <v/>
      </c>
      <c r="E232" t="str">
        <f>IF(SUM('A3.2'!P253:T253)=5,'A3.2'!C253,"")</f>
        <v/>
      </c>
      <c r="F232" t="str">
        <f>IF(SUM('A3.2'!P253:T253)=5,'A3.2'!D253,"")</f>
        <v/>
      </c>
      <c r="G232" s="175" t="str">
        <f>IF(SUM('A3.2'!P253:T253)=5,'A3.2'!E253,"")</f>
        <v/>
      </c>
      <c r="H232" t="str">
        <f>IF(SUM('A3.2'!P253:T253)=5,'A3.2'!F253,"")</f>
        <v/>
      </c>
      <c r="I232" s="308" t="str">
        <f>IF(SUM('A3.2'!P253:T253)=5,'A3.2'!G253,"")</f>
        <v/>
      </c>
    </row>
    <row r="233" spans="1:9" x14ac:dyDescent="0.25">
      <c r="A233" t="str">
        <f>IF(SUM('A3.2'!P254:T254)=5,'Angaben KH-Standort'!$D$25,"")</f>
        <v/>
      </c>
      <c r="B233" t="str">
        <f>IF(SUM('A3.2'!P254:T254)=5,'Angaben KH-Standort'!$D$26,"")</f>
        <v/>
      </c>
      <c r="C233" t="str">
        <f>IF(SUM('A3.2'!P254:T254)=5,'Angaben KH-Standort'!$D$12,"")</f>
        <v/>
      </c>
      <c r="D233" t="str">
        <f>IF(SUM('A3.2'!P254:T254)=5,'A1'!$F245,"")</f>
        <v/>
      </c>
      <c r="E233" t="str">
        <f>IF(SUM('A3.2'!P254:T254)=5,'A3.2'!C254,"")</f>
        <v/>
      </c>
      <c r="F233" t="str">
        <f>IF(SUM('A3.2'!P254:T254)=5,'A3.2'!D254,"")</f>
        <v/>
      </c>
      <c r="G233" s="175" t="str">
        <f>IF(SUM('A3.2'!P254:T254)=5,'A3.2'!E254,"")</f>
        <v/>
      </c>
      <c r="H233" t="str">
        <f>IF(SUM('A3.2'!P254:T254)=5,'A3.2'!F254,"")</f>
        <v/>
      </c>
      <c r="I233" s="308" t="str">
        <f>IF(SUM('A3.2'!P254:T254)=5,'A3.2'!G254,"")</f>
        <v/>
      </c>
    </row>
    <row r="234" spans="1:9" x14ac:dyDescent="0.25">
      <c r="A234" t="str">
        <f>IF(SUM('A3.2'!P255:T255)=5,'Angaben KH-Standort'!$D$25,"")</f>
        <v/>
      </c>
      <c r="B234" t="str">
        <f>IF(SUM('A3.2'!P255:T255)=5,'Angaben KH-Standort'!$D$26,"")</f>
        <v/>
      </c>
      <c r="C234" t="str">
        <f>IF(SUM('A3.2'!P255:T255)=5,'Angaben KH-Standort'!$D$12,"")</f>
        <v/>
      </c>
      <c r="D234" t="str">
        <f>IF(SUM('A3.2'!P255:T255)=5,'A1'!$F246,"")</f>
        <v/>
      </c>
      <c r="E234" t="str">
        <f>IF(SUM('A3.2'!P255:T255)=5,'A3.2'!C255,"")</f>
        <v/>
      </c>
      <c r="F234" t="str">
        <f>IF(SUM('A3.2'!P255:T255)=5,'A3.2'!D255,"")</f>
        <v/>
      </c>
      <c r="G234" s="175" t="str">
        <f>IF(SUM('A3.2'!P255:T255)=5,'A3.2'!E255,"")</f>
        <v/>
      </c>
      <c r="H234" t="str">
        <f>IF(SUM('A3.2'!P255:T255)=5,'A3.2'!F255,"")</f>
        <v/>
      </c>
      <c r="I234" s="308" t="str">
        <f>IF(SUM('A3.2'!P255:T255)=5,'A3.2'!G255,"")</f>
        <v/>
      </c>
    </row>
    <row r="235" spans="1:9" x14ac:dyDescent="0.25">
      <c r="A235" t="str">
        <f>IF(SUM('A3.2'!P256:T256)=5,'Angaben KH-Standort'!$D$25,"")</f>
        <v/>
      </c>
      <c r="B235" t="str">
        <f>IF(SUM('A3.2'!P256:T256)=5,'Angaben KH-Standort'!$D$26,"")</f>
        <v/>
      </c>
      <c r="C235" t="str">
        <f>IF(SUM('A3.2'!P256:T256)=5,'Angaben KH-Standort'!$D$12,"")</f>
        <v/>
      </c>
      <c r="D235" t="str">
        <f>IF(SUM('A3.2'!P256:T256)=5,'A1'!$F247,"")</f>
        <v/>
      </c>
      <c r="E235" t="str">
        <f>IF(SUM('A3.2'!P256:T256)=5,'A3.2'!C256,"")</f>
        <v/>
      </c>
      <c r="F235" t="str">
        <f>IF(SUM('A3.2'!P256:T256)=5,'A3.2'!D256,"")</f>
        <v/>
      </c>
      <c r="G235" s="175" t="str">
        <f>IF(SUM('A3.2'!P256:T256)=5,'A3.2'!E256,"")</f>
        <v/>
      </c>
      <c r="H235" t="str">
        <f>IF(SUM('A3.2'!P256:T256)=5,'A3.2'!F256,"")</f>
        <v/>
      </c>
      <c r="I235" s="308" t="str">
        <f>IF(SUM('A3.2'!P256:T256)=5,'A3.2'!G256,"")</f>
        <v/>
      </c>
    </row>
    <row r="236" spans="1:9" x14ac:dyDescent="0.25">
      <c r="A236" t="str">
        <f>IF(SUM('A3.2'!P257:T257)=5,'Angaben KH-Standort'!$D$25,"")</f>
        <v/>
      </c>
      <c r="B236" t="str">
        <f>IF(SUM('A3.2'!P257:T257)=5,'Angaben KH-Standort'!$D$26,"")</f>
        <v/>
      </c>
      <c r="C236" t="str">
        <f>IF(SUM('A3.2'!P257:T257)=5,'Angaben KH-Standort'!$D$12,"")</f>
        <v/>
      </c>
      <c r="D236" t="str">
        <f>IF(SUM('A3.2'!P257:T257)=5,'A1'!$F248,"")</f>
        <v/>
      </c>
      <c r="E236" t="str">
        <f>IF(SUM('A3.2'!P257:T257)=5,'A3.2'!C257,"")</f>
        <v/>
      </c>
      <c r="F236" t="str">
        <f>IF(SUM('A3.2'!P257:T257)=5,'A3.2'!D257,"")</f>
        <v/>
      </c>
      <c r="G236" s="175" t="str">
        <f>IF(SUM('A3.2'!P257:T257)=5,'A3.2'!E257,"")</f>
        <v/>
      </c>
      <c r="H236" t="str">
        <f>IF(SUM('A3.2'!P257:T257)=5,'A3.2'!F257,"")</f>
        <v/>
      </c>
      <c r="I236" s="308" t="str">
        <f>IF(SUM('A3.2'!P257:T257)=5,'A3.2'!G257,"")</f>
        <v/>
      </c>
    </row>
    <row r="237" spans="1:9" x14ac:dyDescent="0.25">
      <c r="A237" t="str">
        <f>IF(SUM('A3.2'!P258:T258)=5,'Angaben KH-Standort'!$D$25,"")</f>
        <v/>
      </c>
      <c r="B237" t="str">
        <f>IF(SUM('A3.2'!P258:T258)=5,'Angaben KH-Standort'!$D$26,"")</f>
        <v/>
      </c>
      <c r="C237" t="str">
        <f>IF(SUM('A3.2'!P258:T258)=5,'Angaben KH-Standort'!$D$12,"")</f>
        <v/>
      </c>
      <c r="D237" t="str">
        <f>IF(SUM('A3.2'!P258:T258)=5,'A1'!$F249,"")</f>
        <v/>
      </c>
      <c r="E237" t="str">
        <f>IF(SUM('A3.2'!P258:T258)=5,'A3.2'!C258,"")</f>
        <v/>
      </c>
      <c r="F237" t="str">
        <f>IF(SUM('A3.2'!P258:T258)=5,'A3.2'!D258,"")</f>
        <v/>
      </c>
      <c r="G237" s="175" t="str">
        <f>IF(SUM('A3.2'!P258:T258)=5,'A3.2'!E258,"")</f>
        <v/>
      </c>
      <c r="H237" t="str">
        <f>IF(SUM('A3.2'!P258:T258)=5,'A3.2'!F258,"")</f>
        <v/>
      </c>
      <c r="I237" s="308" t="str">
        <f>IF(SUM('A3.2'!P258:T258)=5,'A3.2'!G258,"")</f>
        <v/>
      </c>
    </row>
    <row r="238" spans="1:9" x14ac:dyDescent="0.25">
      <c r="A238" t="str">
        <f>IF(SUM('A3.2'!P259:T259)=5,'Angaben KH-Standort'!$D$25,"")</f>
        <v/>
      </c>
      <c r="B238" t="str">
        <f>IF(SUM('A3.2'!P259:T259)=5,'Angaben KH-Standort'!$D$26,"")</f>
        <v/>
      </c>
      <c r="C238" t="str">
        <f>IF(SUM('A3.2'!P259:T259)=5,'Angaben KH-Standort'!$D$12,"")</f>
        <v/>
      </c>
      <c r="D238" t="str">
        <f>IF(SUM('A3.2'!P259:T259)=5,'A1'!$F250,"")</f>
        <v/>
      </c>
      <c r="E238" t="str">
        <f>IF(SUM('A3.2'!P259:T259)=5,'A3.2'!C259,"")</f>
        <v/>
      </c>
      <c r="F238" t="str">
        <f>IF(SUM('A3.2'!P259:T259)=5,'A3.2'!D259,"")</f>
        <v/>
      </c>
      <c r="G238" s="175" t="str">
        <f>IF(SUM('A3.2'!P259:T259)=5,'A3.2'!E259,"")</f>
        <v/>
      </c>
      <c r="H238" t="str">
        <f>IF(SUM('A3.2'!P259:T259)=5,'A3.2'!F259,"")</f>
        <v/>
      </c>
      <c r="I238" s="308" t="str">
        <f>IF(SUM('A3.2'!P259:T259)=5,'A3.2'!G259,"")</f>
        <v/>
      </c>
    </row>
    <row r="239" spans="1:9" x14ac:dyDescent="0.25">
      <c r="A239" t="str">
        <f>IF(SUM('A3.2'!P260:T260)=5,'Angaben KH-Standort'!$D$25,"")</f>
        <v/>
      </c>
      <c r="B239" t="str">
        <f>IF(SUM('A3.2'!P260:T260)=5,'Angaben KH-Standort'!$D$26,"")</f>
        <v/>
      </c>
      <c r="C239" t="str">
        <f>IF(SUM('A3.2'!P260:T260)=5,'Angaben KH-Standort'!$D$12,"")</f>
        <v/>
      </c>
      <c r="D239" t="str">
        <f>IF(SUM('A3.2'!P260:T260)=5,'A1'!$F251,"")</f>
        <v/>
      </c>
      <c r="E239" t="str">
        <f>IF(SUM('A3.2'!P260:T260)=5,'A3.2'!C260,"")</f>
        <v/>
      </c>
      <c r="F239" t="str">
        <f>IF(SUM('A3.2'!P260:T260)=5,'A3.2'!D260,"")</f>
        <v/>
      </c>
      <c r="G239" s="175" t="str">
        <f>IF(SUM('A3.2'!P260:T260)=5,'A3.2'!E260,"")</f>
        <v/>
      </c>
      <c r="H239" t="str">
        <f>IF(SUM('A3.2'!P260:T260)=5,'A3.2'!F260,"")</f>
        <v/>
      </c>
      <c r="I239" s="308" t="str">
        <f>IF(SUM('A3.2'!P260:T260)=5,'A3.2'!G260,"")</f>
        <v/>
      </c>
    </row>
    <row r="240" spans="1:9" x14ac:dyDescent="0.25">
      <c r="A240" t="str">
        <f>IF(SUM('A3.2'!P261:T261)=5,'Angaben KH-Standort'!$D$25,"")</f>
        <v/>
      </c>
      <c r="B240" t="str">
        <f>IF(SUM('A3.2'!P261:T261)=5,'Angaben KH-Standort'!$D$26,"")</f>
        <v/>
      </c>
      <c r="C240" t="str">
        <f>IF(SUM('A3.2'!P261:T261)=5,'Angaben KH-Standort'!$D$12,"")</f>
        <v/>
      </c>
      <c r="D240" t="str">
        <f>IF(SUM('A3.2'!P261:T261)=5,'A1'!$F252,"")</f>
        <v/>
      </c>
      <c r="E240" t="str">
        <f>IF(SUM('A3.2'!P261:T261)=5,'A3.2'!C261,"")</f>
        <v/>
      </c>
      <c r="F240" t="str">
        <f>IF(SUM('A3.2'!P261:T261)=5,'A3.2'!D261,"")</f>
        <v/>
      </c>
      <c r="G240" s="175" t="str">
        <f>IF(SUM('A3.2'!P261:T261)=5,'A3.2'!E261,"")</f>
        <v/>
      </c>
      <c r="H240" t="str">
        <f>IF(SUM('A3.2'!P261:T261)=5,'A3.2'!F261,"")</f>
        <v/>
      </c>
      <c r="I240" s="308" t="str">
        <f>IF(SUM('A3.2'!P261:T261)=5,'A3.2'!G261,"")</f>
        <v/>
      </c>
    </row>
    <row r="241" spans="1:9" x14ac:dyDescent="0.25">
      <c r="A241" t="str">
        <f>IF(SUM('A3.2'!P262:T262)=5,'Angaben KH-Standort'!$D$25,"")</f>
        <v/>
      </c>
      <c r="B241" t="str">
        <f>IF(SUM('A3.2'!P262:T262)=5,'Angaben KH-Standort'!$D$26,"")</f>
        <v/>
      </c>
      <c r="C241" t="str">
        <f>IF(SUM('A3.2'!P262:T262)=5,'Angaben KH-Standort'!$D$12,"")</f>
        <v/>
      </c>
      <c r="D241" t="str">
        <f>IF(SUM('A3.2'!P262:T262)=5,'A1'!$F253,"")</f>
        <v/>
      </c>
      <c r="E241" t="str">
        <f>IF(SUM('A3.2'!P262:T262)=5,'A3.2'!C262,"")</f>
        <v/>
      </c>
      <c r="F241" t="str">
        <f>IF(SUM('A3.2'!P262:T262)=5,'A3.2'!D262,"")</f>
        <v/>
      </c>
      <c r="G241" s="175" t="str">
        <f>IF(SUM('A3.2'!P262:T262)=5,'A3.2'!E262,"")</f>
        <v/>
      </c>
      <c r="H241" t="str">
        <f>IF(SUM('A3.2'!P262:T262)=5,'A3.2'!F262,"")</f>
        <v/>
      </c>
      <c r="I241" s="308" t="str">
        <f>IF(SUM('A3.2'!P262:T262)=5,'A3.2'!G262,"")</f>
        <v/>
      </c>
    </row>
    <row r="242" spans="1:9" x14ac:dyDescent="0.25">
      <c r="A242" t="str">
        <f>IF(SUM('A3.2'!P263:T263)=5,'Angaben KH-Standort'!$D$25,"")</f>
        <v/>
      </c>
      <c r="B242" t="str">
        <f>IF(SUM('A3.2'!P263:T263)=5,'Angaben KH-Standort'!$D$26,"")</f>
        <v/>
      </c>
      <c r="C242" t="str">
        <f>IF(SUM('A3.2'!P263:T263)=5,'Angaben KH-Standort'!$D$12,"")</f>
        <v/>
      </c>
      <c r="D242" t="str">
        <f>IF(SUM('A3.2'!P263:T263)=5,'A1'!$F254,"")</f>
        <v/>
      </c>
      <c r="E242" t="str">
        <f>IF(SUM('A3.2'!P263:T263)=5,'A3.2'!C263,"")</f>
        <v/>
      </c>
      <c r="F242" t="str">
        <f>IF(SUM('A3.2'!P263:T263)=5,'A3.2'!D263,"")</f>
        <v/>
      </c>
      <c r="G242" s="175" t="str">
        <f>IF(SUM('A3.2'!P263:T263)=5,'A3.2'!E263,"")</f>
        <v/>
      </c>
      <c r="H242" t="str">
        <f>IF(SUM('A3.2'!P263:T263)=5,'A3.2'!F263,"")</f>
        <v/>
      </c>
      <c r="I242" s="308" t="str">
        <f>IF(SUM('A3.2'!P263:T263)=5,'A3.2'!G263,"")</f>
        <v/>
      </c>
    </row>
    <row r="243" spans="1:9" x14ac:dyDescent="0.25">
      <c r="A243" t="str">
        <f>IF(SUM('A3.2'!P264:T264)=5,'Angaben KH-Standort'!$D$25,"")</f>
        <v/>
      </c>
      <c r="B243" t="str">
        <f>IF(SUM('A3.2'!P264:T264)=5,'Angaben KH-Standort'!$D$26,"")</f>
        <v/>
      </c>
      <c r="C243" t="str">
        <f>IF(SUM('A3.2'!P264:T264)=5,'Angaben KH-Standort'!$D$12,"")</f>
        <v/>
      </c>
      <c r="D243" t="str">
        <f>IF(SUM('A3.2'!P264:T264)=5,'A1'!$F255,"")</f>
        <v/>
      </c>
      <c r="E243" t="str">
        <f>IF(SUM('A3.2'!P264:T264)=5,'A3.2'!C264,"")</f>
        <v/>
      </c>
      <c r="F243" t="str">
        <f>IF(SUM('A3.2'!P264:T264)=5,'A3.2'!D264,"")</f>
        <v/>
      </c>
      <c r="G243" s="175" t="str">
        <f>IF(SUM('A3.2'!P264:T264)=5,'A3.2'!E264,"")</f>
        <v/>
      </c>
      <c r="H243" t="str">
        <f>IF(SUM('A3.2'!P264:T264)=5,'A3.2'!F264,"")</f>
        <v/>
      </c>
      <c r="I243" s="308" t="str">
        <f>IF(SUM('A3.2'!P264:T264)=5,'A3.2'!G264,"")</f>
        <v/>
      </c>
    </row>
    <row r="244" spans="1:9" x14ac:dyDescent="0.25">
      <c r="A244" t="str">
        <f>IF(SUM('A3.2'!P265:T265)=5,'Angaben KH-Standort'!$D$25,"")</f>
        <v/>
      </c>
      <c r="B244" t="str">
        <f>IF(SUM('A3.2'!P265:T265)=5,'Angaben KH-Standort'!$D$26,"")</f>
        <v/>
      </c>
      <c r="C244" t="str">
        <f>IF(SUM('A3.2'!P265:T265)=5,'Angaben KH-Standort'!$D$12,"")</f>
        <v/>
      </c>
      <c r="D244" t="str">
        <f>IF(SUM('A3.2'!P265:T265)=5,'A1'!$F256,"")</f>
        <v/>
      </c>
      <c r="E244" t="str">
        <f>IF(SUM('A3.2'!P265:T265)=5,'A3.2'!C265,"")</f>
        <v/>
      </c>
      <c r="F244" t="str">
        <f>IF(SUM('A3.2'!P265:T265)=5,'A3.2'!D265,"")</f>
        <v/>
      </c>
      <c r="G244" s="175" t="str">
        <f>IF(SUM('A3.2'!P265:T265)=5,'A3.2'!E265,"")</f>
        <v/>
      </c>
      <c r="H244" t="str">
        <f>IF(SUM('A3.2'!P265:T265)=5,'A3.2'!F265,"")</f>
        <v/>
      </c>
      <c r="I244" s="308" t="str">
        <f>IF(SUM('A3.2'!P265:T265)=5,'A3.2'!G265,"")</f>
        <v/>
      </c>
    </row>
    <row r="245" spans="1:9" x14ac:dyDescent="0.25">
      <c r="A245" t="str">
        <f>IF(SUM('A3.2'!P266:T266)=5,'Angaben KH-Standort'!$D$25,"")</f>
        <v/>
      </c>
      <c r="B245" t="str">
        <f>IF(SUM('A3.2'!P266:T266)=5,'Angaben KH-Standort'!$D$26,"")</f>
        <v/>
      </c>
      <c r="C245" t="str">
        <f>IF(SUM('A3.2'!P266:T266)=5,'Angaben KH-Standort'!$D$12,"")</f>
        <v/>
      </c>
      <c r="D245" t="str">
        <f>IF(SUM('A3.2'!P266:T266)=5,'A1'!$F257,"")</f>
        <v/>
      </c>
      <c r="E245" t="str">
        <f>IF(SUM('A3.2'!P266:T266)=5,'A3.2'!C266,"")</f>
        <v/>
      </c>
      <c r="F245" t="str">
        <f>IF(SUM('A3.2'!P266:T266)=5,'A3.2'!D266,"")</f>
        <v/>
      </c>
      <c r="G245" s="175" t="str">
        <f>IF(SUM('A3.2'!P266:T266)=5,'A3.2'!E266,"")</f>
        <v/>
      </c>
      <c r="H245" t="str">
        <f>IF(SUM('A3.2'!P266:T266)=5,'A3.2'!F266,"")</f>
        <v/>
      </c>
      <c r="I245" s="308" t="str">
        <f>IF(SUM('A3.2'!P266:T266)=5,'A3.2'!G266,"")</f>
        <v/>
      </c>
    </row>
    <row r="246" spans="1:9" x14ac:dyDescent="0.25">
      <c r="A246" t="str">
        <f>IF(SUM('A3.2'!P267:T267)=5,'Angaben KH-Standort'!$D$25,"")</f>
        <v/>
      </c>
      <c r="B246" t="str">
        <f>IF(SUM('A3.2'!P267:T267)=5,'Angaben KH-Standort'!$D$26,"")</f>
        <v/>
      </c>
      <c r="C246" t="str">
        <f>IF(SUM('A3.2'!P267:T267)=5,'Angaben KH-Standort'!$D$12,"")</f>
        <v/>
      </c>
      <c r="D246" t="str">
        <f>IF(SUM('A3.2'!P267:T267)=5,'A1'!$F258,"")</f>
        <v/>
      </c>
      <c r="E246" t="str">
        <f>IF(SUM('A3.2'!P267:T267)=5,'A3.2'!C267,"")</f>
        <v/>
      </c>
      <c r="F246" t="str">
        <f>IF(SUM('A3.2'!P267:T267)=5,'A3.2'!D267,"")</f>
        <v/>
      </c>
      <c r="G246" s="175" t="str">
        <f>IF(SUM('A3.2'!P267:T267)=5,'A3.2'!E267,"")</f>
        <v/>
      </c>
      <c r="H246" t="str">
        <f>IF(SUM('A3.2'!P267:T267)=5,'A3.2'!F267,"")</f>
        <v/>
      </c>
      <c r="I246" s="308" t="str">
        <f>IF(SUM('A3.2'!P267:T267)=5,'A3.2'!G267,"")</f>
        <v/>
      </c>
    </row>
    <row r="247" spans="1:9" x14ac:dyDescent="0.25">
      <c r="A247" t="str">
        <f>IF(SUM('A3.2'!P268:T268)=5,'Angaben KH-Standort'!$D$25,"")</f>
        <v/>
      </c>
      <c r="B247" t="str">
        <f>IF(SUM('A3.2'!P268:T268)=5,'Angaben KH-Standort'!$D$26,"")</f>
        <v/>
      </c>
      <c r="C247" t="str">
        <f>IF(SUM('A3.2'!P268:T268)=5,'Angaben KH-Standort'!$D$12,"")</f>
        <v/>
      </c>
      <c r="D247" t="str">
        <f>IF(SUM('A3.2'!P268:T268)=5,'A1'!$F259,"")</f>
        <v/>
      </c>
      <c r="E247" t="str">
        <f>IF(SUM('A3.2'!P268:T268)=5,'A3.2'!C268,"")</f>
        <v/>
      </c>
      <c r="F247" t="str">
        <f>IF(SUM('A3.2'!P268:T268)=5,'A3.2'!D268,"")</f>
        <v/>
      </c>
      <c r="G247" s="175" t="str">
        <f>IF(SUM('A3.2'!P268:T268)=5,'A3.2'!E268,"")</f>
        <v/>
      </c>
      <c r="H247" t="str">
        <f>IF(SUM('A3.2'!P268:T268)=5,'A3.2'!F268,"")</f>
        <v/>
      </c>
      <c r="I247" s="308" t="str">
        <f>IF(SUM('A3.2'!P268:T268)=5,'A3.2'!G268,"")</f>
        <v/>
      </c>
    </row>
    <row r="248" spans="1:9" x14ac:dyDescent="0.25">
      <c r="A248" t="str">
        <f>IF(SUM('A3.2'!P269:T269)=5,'Angaben KH-Standort'!$D$25,"")</f>
        <v/>
      </c>
      <c r="B248" t="str">
        <f>IF(SUM('A3.2'!P269:T269)=5,'Angaben KH-Standort'!$D$26,"")</f>
        <v/>
      </c>
      <c r="C248" t="str">
        <f>IF(SUM('A3.2'!P269:T269)=5,'Angaben KH-Standort'!$D$12,"")</f>
        <v/>
      </c>
      <c r="D248" t="str">
        <f>IF(SUM('A3.2'!P269:T269)=5,'A1'!$F260,"")</f>
        <v/>
      </c>
      <c r="E248" t="str">
        <f>IF(SUM('A3.2'!P269:T269)=5,'A3.2'!C269,"")</f>
        <v/>
      </c>
      <c r="F248" t="str">
        <f>IF(SUM('A3.2'!P269:T269)=5,'A3.2'!D269,"")</f>
        <v/>
      </c>
      <c r="G248" s="175" t="str">
        <f>IF(SUM('A3.2'!P269:T269)=5,'A3.2'!E269,"")</f>
        <v/>
      </c>
      <c r="H248" t="str">
        <f>IF(SUM('A3.2'!P269:T269)=5,'A3.2'!F269,"")</f>
        <v/>
      </c>
      <c r="I248" s="308" t="str">
        <f>IF(SUM('A3.2'!P269:T269)=5,'A3.2'!G269,"")</f>
        <v/>
      </c>
    </row>
    <row r="249" spans="1:9" x14ac:dyDescent="0.25">
      <c r="A249" t="str">
        <f>IF(SUM('A3.2'!P270:T270)=5,'Angaben KH-Standort'!$D$25,"")</f>
        <v/>
      </c>
      <c r="B249" t="str">
        <f>IF(SUM('A3.2'!P270:T270)=5,'Angaben KH-Standort'!$D$26,"")</f>
        <v/>
      </c>
      <c r="C249" t="str">
        <f>IF(SUM('A3.2'!P270:T270)=5,'Angaben KH-Standort'!$D$12,"")</f>
        <v/>
      </c>
      <c r="D249" t="str">
        <f>IF(SUM('A3.2'!P270:T270)=5,'A1'!$F261,"")</f>
        <v/>
      </c>
      <c r="E249" t="str">
        <f>IF(SUM('A3.2'!P270:T270)=5,'A3.2'!C270,"")</f>
        <v/>
      </c>
      <c r="F249" t="str">
        <f>IF(SUM('A3.2'!P270:T270)=5,'A3.2'!D270,"")</f>
        <v/>
      </c>
      <c r="G249" s="175" t="str">
        <f>IF(SUM('A3.2'!P270:T270)=5,'A3.2'!E270,"")</f>
        <v/>
      </c>
      <c r="H249" t="str">
        <f>IF(SUM('A3.2'!P270:T270)=5,'A3.2'!F270,"")</f>
        <v/>
      </c>
      <c r="I249" s="308" t="str">
        <f>IF(SUM('A3.2'!P270:T270)=5,'A3.2'!G270,"")</f>
        <v/>
      </c>
    </row>
    <row r="250" spans="1:9" x14ac:dyDescent="0.25">
      <c r="A250" t="str">
        <f>IF(SUM('A3.2'!P271:T271)=5,'Angaben KH-Standort'!$D$25,"")</f>
        <v/>
      </c>
      <c r="B250" t="str">
        <f>IF(SUM('A3.2'!P271:T271)=5,'Angaben KH-Standort'!$D$26,"")</f>
        <v/>
      </c>
      <c r="C250" t="str">
        <f>IF(SUM('A3.2'!P271:T271)=5,'Angaben KH-Standort'!$D$12,"")</f>
        <v/>
      </c>
      <c r="D250" t="str">
        <f>IF(SUM('A3.2'!P271:T271)=5,'A1'!$F262,"")</f>
        <v/>
      </c>
      <c r="E250" t="str">
        <f>IF(SUM('A3.2'!P271:T271)=5,'A3.2'!C271,"")</f>
        <v/>
      </c>
      <c r="F250" t="str">
        <f>IF(SUM('A3.2'!P271:T271)=5,'A3.2'!D271,"")</f>
        <v/>
      </c>
      <c r="G250" s="175" t="str">
        <f>IF(SUM('A3.2'!P271:T271)=5,'A3.2'!E271,"")</f>
        <v/>
      </c>
      <c r="H250" t="str">
        <f>IF(SUM('A3.2'!P271:T271)=5,'A3.2'!F271,"")</f>
        <v/>
      </c>
      <c r="I250" s="308" t="str">
        <f>IF(SUM('A3.2'!P271:T271)=5,'A3.2'!G271,"")</f>
        <v/>
      </c>
    </row>
    <row r="251" spans="1:9" x14ac:dyDescent="0.25">
      <c r="A251" t="str">
        <f>IF(SUM('A3.2'!P272:T272)=5,'Angaben KH-Standort'!$D$25,"")</f>
        <v/>
      </c>
      <c r="B251" t="str">
        <f>IF(SUM('A3.2'!P272:T272)=5,'Angaben KH-Standort'!$D$26,"")</f>
        <v/>
      </c>
      <c r="C251" t="str">
        <f>IF(SUM('A3.2'!P272:T272)=5,'Angaben KH-Standort'!$D$12,"")</f>
        <v/>
      </c>
      <c r="D251" t="str">
        <f>IF(SUM('A3.2'!P272:T272)=5,'A1'!$F263,"")</f>
        <v/>
      </c>
      <c r="E251" t="str">
        <f>IF(SUM('A3.2'!P272:T272)=5,'A3.2'!C272,"")</f>
        <v/>
      </c>
      <c r="F251" t="str">
        <f>IF(SUM('A3.2'!P272:T272)=5,'A3.2'!D272,"")</f>
        <v/>
      </c>
      <c r="G251" s="175" t="str">
        <f>IF(SUM('A3.2'!P272:T272)=5,'A3.2'!E272,"")</f>
        <v/>
      </c>
      <c r="H251" t="str">
        <f>IF(SUM('A3.2'!P272:T272)=5,'A3.2'!F272,"")</f>
        <v/>
      </c>
      <c r="I251" s="308" t="str">
        <f>IF(SUM('A3.2'!P272:T272)=5,'A3.2'!G272,"")</f>
        <v/>
      </c>
    </row>
    <row r="252" spans="1:9" x14ac:dyDescent="0.25">
      <c r="A252" t="str">
        <f>IF(SUM('A3.2'!P273:T273)=5,'Angaben KH-Standort'!$D$25,"")</f>
        <v/>
      </c>
      <c r="B252" t="str">
        <f>IF(SUM('A3.2'!P273:T273)=5,'Angaben KH-Standort'!$D$26,"")</f>
        <v/>
      </c>
      <c r="C252" t="str">
        <f>IF(SUM('A3.2'!P273:T273)=5,'Angaben KH-Standort'!$D$12,"")</f>
        <v/>
      </c>
      <c r="D252" t="str">
        <f>IF(SUM('A3.2'!P273:T273)=5,'A1'!$F264,"")</f>
        <v/>
      </c>
      <c r="E252" t="str">
        <f>IF(SUM('A3.2'!P273:T273)=5,'A3.2'!C273,"")</f>
        <v/>
      </c>
      <c r="F252" t="str">
        <f>IF(SUM('A3.2'!P273:T273)=5,'A3.2'!D273,"")</f>
        <v/>
      </c>
      <c r="G252" s="175" t="str">
        <f>IF(SUM('A3.2'!P273:T273)=5,'A3.2'!E273,"")</f>
        <v/>
      </c>
      <c r="H252" t="str">
        <f>IF(SUM('A3.2'!P273:T273)=5,'A3.2'!F273,"")</f>
        <v/>
      </c>
      <c r="I252" s="308" t="str">
        <f>IF(SUM('A3.2'!P273:T273)=5,'A3.2'!G273,"")</f>
        <v/>
      </c>
    </row>
    <row r="253" spans="1:9" x14ac:dyDescent="0.25">
      <c r="A253" t="str">
        <f>IF(SUM('A3.2'!P274:T274)=5,'Angaben KH-Standort'!$D$25,"")</f>
        <v/>
      </c>
      <c r="B253" t="str">
        <f>IF(SUM('A3.2'!P274:T274)=5,'Angaben KH-Standort'!$D$26,"")</f>
        <v/>
      </c>
      <c r="C253" t="str">
        <f>IF(SUM('A3.2'!P274:T274)=5,'Angaben KH-Standort'!$D$12,"")</f>
        <v/>
      </c>
      <c r="D253" t="str">
        <f>IF(SUM('A3.2'!P274:T274)=5,'A1'!$F265,"")</f>
        <v/>
      </c>
      <c r="E253" t="str">
        <f>IF(SUM('A3.2'!P274:T274)=5,'A3.2'!C274,"")</f>
        <v/>
      </c>
      <c r="F253" t="str">
        <f>IF(SUM('A3.2'!P274:T274)=5,'A3.2'!D274,"")</f>
        <v/>
      </c>
      <c r="G253" s="175" t="str">
        <f>IF(SUM('A3.2'!P274:T274)=5,'A3.2'!E274,"")</f>
        <v/>
      </c>
      <c r="H253" t="str">
        <f>IF(SUM('A3.2'!P274:T274)=5,'A3.2'!F274,"")</f>
        <v/>
      </c>
      <c r="I253" s="308" t="str">
        <f>IF(SUM('A3.2'!P274:T274)=5,'A3.2'!G274,"")</f>
        <v/>
      </c>
    </row>
    <row r="254" spans="1:9" x14ac:dyDescent="0.25">
      <c r="A254" t="str">
        <f>IF(SUM('A3.2'!P275:T275)=5,'Angaben KH-Standort'!$D$25,"")</f>
        <v/>
      </c>
      <c r="B254" t="str">
        <f>IF(SUM('A3.2'!P275:T275)=5,'Angaben KH-Standort'!$D$26,"")</f>
        <v/>
      </c>
      <c r="C254" t="str">
        <f>IF(SUM('A3.2'!P275:T275)=5,'Angaben KH-Standort'!$D$12,"")</f>
        <v/>
      </c>
      <c r="D254" t="str">
        <f>IF(SUM('A3.2'!P275:T275)=5,'A1'!$F266,"")</f>
        <v/>
      </c>
      <c r="E254" t="str">
        <f>IF(SUM('A3.2'!P275:T275)=5,'A3.2'!C275,"")</f>
        <v/>
      </c>
      <c r="F254" t="str">
        <f>IF(SUM('A3.2'!P275:T275)=5,'A3.2'!D275,"")</f>
        <v/>
      </c>
      <c r="G254" s="175" t="str">
        <f>IF(SUM('A3.2'!P275:T275)=5,'A3.2'!E275,"")</f>
        <v/>
      </c>
      <c r="H254" t="str">
        <f>IF(SUM('A3.2'!P275:T275)=5,'A3.2'!F275,"")</f>
        <v/>
      </c>
      <c r="I254" s="308" t="str">
        <f>IF(SUM('A3.2'!P275:T275)=5,'A3.2'!G275,"")</f>
        <v/>
      </c>
    </row>
    <row r="255" spans="1:9" x14ac:dyDescent="0.25">
      <c r="A255" t="str">
        <f>IF(SUM('A3.2'!P276:T276)=5,'Angaben KH-Standort'!$D$25,"")</f>
        <v/>
      </c>
      <c r="B255" t="str">
        <f>IF(SUM('A3.2'!P276:T276)=5,'Angaben KH-Standort'!$D$26,"")</f>
        <v/>
      </c>
      <c r="C255" t="str">
        <f>IF(SUM('A3.2'!P276:T276)=5,'Angaben KH-Standort'!$D$12,"")</f>
        <v/>
      </c>
      <c r="D255" t="str">
        <f>IF(SUM('A3.2'!P276:T276)=5,'A1'!$F267,"")</f>
        <v/>
      </c>
      <c r="E255" t="str">
        <f>IF(SUM('A3.2'!P276:T276)=5,'A3.2'!C276,"")</f>
        <v/>
      </c>
      <c r="F255" t="str">
        <f>IF(SUM('A3.2'!P276:T276)=5,'A3.2'!D276,"")</f>
        <v/>
      </c>
      <c r="G255" s="175" t="str">
        <f>IF(SUM('A3.2'!P276:T276)=5,'A3.2'!E276,"")</f>
        <v/>
      </c>
      <c r="H255" t="str">
        <f>IF(SUM('A3.2'!P276:T276)=5,'A3.2'!F276,"")</f>
        <v/>
      </c>
      <c r="I255" s="308" t="str">
        <f>IF(SUM('A3.2'!P276:T276)=5,'A3.2'!G276,"")</f>
        <v/>
      </c>
    </row>
    <row r="256" spans="1:9" x14ac:dyDescent="0.25">
      <c r="A256" t="str">
        <f>IF(SUM('A3.2'!P277:T277)=5,'Angaben KH-Standort'!$D$25,"")</f>
        <v/>
      </c>
      <c r="B256" t="str">
        <f>IF(SUM('A3.2'!P277:T277)=5,'Angaben KH-Standort'!$D$26,"")</f>
        <v/>
      </c>
      <c r="C256" t="str">
        <f>IF(SUM('A3.2'!P277:T277)=5,'Angaben KH-Standort'!$D$12,"")</f>
        <v/>
      </c>
      <c r="D256" t="str">
        <f>IF(SUM('A3.2'!P277:T277)=5,'A1'!$F268,"")</f>
        <v/>
      </c>
      <c r="E256" t="str">
        <f>IF(SUM('A3.2'!P277:T277)=5,'A3.2'!C277,"")</f>
        <v/>
      </c>
      <c r="F256" t="str">
        <f>IF(SUM('A3.2'!P277:T277)=5,'A3.2'!D277,"")</f>
        <v/>
      </c>
      <c r="G256" s="175" t="str">
        <f>IF(SUM('A3.2'!P277:T277)=5,'A3.2'!E277,"")</f>
        <v/>
      </c>
      <c r="H256" t="str">
        <f>IF(SUM('A3.2'!P277:T277)=5,'A3.2'!F277,"")</f>
        <v/>
      </c>
      <c r="I256" s="308" t="str">
        <f>IF(SUM('A3.2'!P277:T277)=5,'A3.2'!G277,"")</f>
        <v/>
      </c>
    </row>
    <row r="257" spans="1:9" x14ac:dyDescent="0.25">
      <c r="A257" t="str">
        <f>IF(SUM('A3.2'!P278:T278)=5,'Angaben KH-Standort'!$D$25,"")</f>
        <v/>
      </c>
      <c r="B257" t="str">
        <f>IF(SUM('A3.2'!P278:T278)=5,'Angaben KH-Standort'!$D$26,"")</f>
        <v/>
      </c>
      <c r="C257" t="str">
        <f>IF(SUM('A3.2'!P278:T278)=5,'Angaben KH-Standort'!$D$12,"")</f>
        <v/>
      </c>
      <c r="D257" t="str">
        <f>IF(SUM('A3.2'!P278:T278)=5,'A1'!$F269,"")</f>
        <v/>
      </c>
      <c r="E257" t="str">
        <f>IF(SUM('A3.2'!P278:T278)=5,'A3.2'!C278,"")</f>
        <v/>
      </c>
      <c r="F257" t="str">
        <f>IF(SUM('A3.2'!P278:T278)=5,'A3.2'!D278,"")</f>
        <v/>
      </c>
      <c r="G257" s="175" t="str">
        <f>IF(SUM('A3.2'!P278:T278)=5,'A3.2'!E278,"")</f>
        <v/>
      </c>
      <c r="H257" t="str">
        <f>IF(SUM('A3.2'!P278:T278)=5,'A3.2'!F278,"")</f>
        <v/>
      </c>
      <c r="I257" s="308" t="str">
        <f>IF(SUM('A3.2'!P278:T278)=5,'A3.2'!G278,"")</f>
        <v/>
      </c>
    </row>
    <row r="258" spans="1:9" x14ac:dyDescent="0.25">
      <c r="A258" t="str">
        <f>IF(SUM('A3.2'!P279:T279)=5,'Angaben KH-Standort'!$D$25,"")</f>
        <v/>
      </c>
      <c r="B258" t="str">
        <f>IF(SUM('A3.2'!P279:T279)=5,'Angaben KH-Standort'!$D$26,"")</f>
        <v/>
      </c>
      <c r="C258" t="str">
        <f>IF(SUM('A3.2'!P279:T279)=5,'Angaben KH-Standort'!$D$12,"")</f>
        <v/>
      </c>
      <c r="D258" t="str">
        <f>IF(SUM('A3.2'!P279:T279)=5,'A1'!$F270,"")</f>
        <v/>
      </c>
      <c r="E258" t="str">
        <f>IF(SUM('A3.2'!P279:T279)=5,'A3.2'!C279,"")</f>
        <v/>
      </c>
      <c r="F258" t="str">
        <f>IF(SUM('A3.2'!P279:T279)=5,'A3.2'!D279,"")</f>
        <v/>
      </c>
      <c r="G258" s="175" t="str">
        <f>IF(SUM('A3.2'!P279:T279)=5,'A3.2'!E279,"")</f>
        <v/>
      </c>
      <c r="H258" t="str">
        <f>IF(SUM('A3.2'!P279:T279)=5,'A3.2'!F279,"")</f>
        <v/>
      </c>
      <c r="I258" s="308" t="str">
        <f>IF(SUM('A3.2'!P279:T279)=5,'A3.2'!G279,"")</f>
        <v/>
      </c>
    </row>
    <row r="259" spans="1:9" x14ac:dyDescent="0.25">
      <c r="A259" t="str">
        <f>IF(SUM('A3.2'!P280:T280)=5,'Angaben KH-Standort'!$D$25,"")</f>
        <v/>
      </c>
      <c r="B259" t="str">
        <f>IF(SUM('A3.2'!P280:T280)=5,'Angaben KH-Standort'!$D$26,"")</f>
        <v/>
      </c>
      <c r="C259" t="str">
        <f>IF(SUM('A3.2'!P280:T280)=5,'Angaben KH-Standort'!$D$12,"")</f>
        <v/>
      </c>
      <c r="D259" t="str">
        <f>IF(SUM('A3.2'!P280:T280)=5,'A1'!$F271,"")</f>
        <v/>
      </c>
      <c r="E259" t="str">
        <f>IF(SUM('A3.2'!P280:T280)=5,'A3.2'!C280,"")</f>
        <v/>
      </c>
      <c r="F259" t="str">
        <f>IF(SUM('A3.2'!P280:T280)=5,'A3.2'!D280,"")</f>
        <v/>
      </c>
      <c r="G259" s="175" t="str">
        <f>IF(SUM('A3.2'!P280:T280)=5,'A3.2'!E280,"")</f>
        <v/>
      </c>
      <c r="H259" t="str">
        <f>IF(SUM('A3.2'!P280:T280)=5,'A3.2'!F280,"")</f>
        <v/>
      </c>
      <c r="I259" s="308" t="str">
        <f>IF(SUM('A3.2'!P280:T280)=5,'A3.2'!G280,"")</f>
        <v/>
      </c>
    </row>
    <row r="260" spans="1:9" x14ac:dyDescent="0.25">
      <c r="A260" t="str">
        <f>IF(SUM('A3.2'!P281:T281)=5,'Angaben KH-Standort'!$D$25,"")</f>
        <v/>
      </c>
      <c r="B260" t="str">
        <f>IF(SUM('A3.2'!P281:T281)=5,'Angaben KH-Standort'!$D$26,"")</f>
        <v/>
      </c>
      <c r="C260" t="str">
        <f>IF(SUM('A3.2'!P281:T281)=5,'Angaben KH-Standort'!$D$12,"")</f>
        <v/>
      </c>
      <c r="D260" t="str">
        <f>IF(SUM('A3.2'!P281:T281)=5,'A1'!$F272,"")</f>
        <v/>
      </c>
      <c r="E260" t="str">
        <f>IF(SUM('A3.2'!P281:T281)=5,'A3.2'!C281,"")</f>
        <v/>
      </c>
      <c r="F260" t="str">
        <f>IF(SUM('A3.2'!P281:T281)=5,'A3.2'!D281,"")</f>
        <v/>
      </c>
      <c r="G260" s="175" t="str">
        <f>IF(SUM('A3.2'!P281:T281)=5,'A3.2'!E281,"")</f>
        <v/>
      </c>
      <c r="H260" t="str">
        <f>IF(SUM('A3.2'!P281:T281)=5,'A3.2'!F281,"")</f>
        <v/>
      </c>
      <c r="I260" s="308" t="str">
        <f>IF(SUM('A3.2'!P281:T281)=5,'A3.2'!G281,"")</f>
        <v/>
      </c>
    </row>
    <row r="261" spans="1:9" x14ac:dyDescent="0.25">
      <c r="A261" t="str">
        <f>IF(SUM('A3.2'!P282:T282)=5,'Angaben KH-Standort'!$D$25,"")</f>
        <v/>
      </c>
      <c r="B261" t="str">
        <f>IF(SUM('A3.2'!P282:T282)=5,'Angaben KH-Standort'!$D$26,"")</f>
        <v/>
      </c>
      <c r="C261" t="str">
        <f>IF(SUM('A3.2'!P282:T282)=5,'Angaben KH-Standort'!$D$12,"")</f>
        <v/>
      </c>
      <c r="D261" t="str">
        <f>IF(SUM('A3.2'!P282:T282)=5,'A1'!$F273,"")</f>
        <v/>
      </c>
      <c r="E261" t="str">
        <f>IF(SUM('A3.2'!P282:T282)=5,'A3.2'!C282,"")</f>
        <v/>
      </c>
      <c r="F261" t="str">
        <f>IF(SUM('A3.2'!P282:T282)=5,'A3.2'!D282,"")</f>
        <v/>
      </c>
      <c r="G261" s="175" t="str">
        <f>IF(SUM('A3.2'!P282:T282)=5,'A3.2'!E282,"")</f>
        <v/>
      </c>
      <c r="H261" t="str">
        <f>IF(SUM('A3.2'!P282:T282)=5,'A3.2'!F282,"")</f>
        <v/>
      </c>
      <c r="I261" s="308" t="str">
        <f>IF(SUM('A3.2'!P282:T282)=5,'A3.2'!G282,"")</f>
        <v/>
      </c>
    </row>
    <row r="262" spans="1:9" x14ac:dyDescent="0.25">
      <c r="A262" t="str">
        <f>IF(SUM('A3.2'!P283:T283)=5,'Angaben KH-Standort'!$D$25,"")</f>
        <v/>
      </c>
      <c r="B262" t="str">
        <f>IF(SUM('A3.2'!P283:T283)=5,'Angaben KH-Standort'!$D$26,"")</f>
        <v/>
      </c>
      <c r="C262" t="str">
        <f>IF(SUM('A3.2'!P283:T283)=5,'Angaben KH-Standort'!$D$12,"")</f>
        <v/>
      </c>
      <c r="D262" t="str">
        <f>IF(SUM('A3.2'!P283:T283)=5,'A1'!$F274,"")</f>
        <v/>
      </c>
      <c r="E262" t="str">
        <f>IF(SUM('A3.2'!P283:T283)=5,'A3.2'!C283,"")</f>
        <v/>
      </c>
      <c r="F262" t="str">
        <f>IF(SUM('A3.2'!P283:T283)=5,'A3.2'!D283,"")</f>
        <v/>
      </c>
      <c r="G262" s="175" t="str">
        <f>IF(SUM('A3.2'!P283:T283)=5,'A3.2'!E283,"")</f>
        <v/>
      </c>
      <c r="H262" t="str">
        <f>IF(SUM('A3.2'!P283:T283)=5,'A3.2'!F283,"")</f>
        <v/>
      </c>
      <c r="I262" s="308" t="str">
        <f>IF(SUM('A3.2'!P283:T283)=5,'A3.2'!G283,"")</f>
        <v/>
      </c>
    </row>
    <row r="263" spans="1:9" x14ac:dyDescent="0.25">
      <c r="A263" t="str">
        <f>IF(SUM('A3.2'!P284:T284)=5,'Angaben KH-Standort'!$D$25,"")</f>
        <v/>
      </c>
      <c r="B263" t="str">
        <f>IF(SUM('A3.2'!P284:T284)=5,'Angaben KH-Standort'!$D$26,"")</f>
        <v/>
      </c>
      <c r="C263" t="str">
        <f>IF(SUM('A3.2'!P284:T284)=5,'Angaben KH-Standort'!$D$12,"")</f>
        <v/>
      </c>
      <c r="D263" t="str">
        <f>IF(SUM('A3.2'!P284:T284)=5,'A1'!$F275,"")</f>
        <v/>
      </c>
      <c r="E263" t="str">
        <f>IF(SUM('A3.2'!P284:T284)=5,'A3.2'!C284,"")</f>
        <v/>
      </c>
      <c r="F263" t="str">
        <f>IF(SUM('A3.2'!P284:T284)=5,'A3.2'!D284,"")</f>
        <v/>
      </c>
      <c r="G263" s="175" t="str">
        <f>IF(SUM('A3.2'!P284:T284)=5,'A3.2'!E284,"")</f>
        <v/>
      </c>
      <c r="H263" t="str">
        <f>IF(SUM('A3.2'!P284:T284)=5,'A3.2'!F284,"")</f>
        <v/>
      </c>
      <c r="I263" s="308" t="str">
        <f>IF(SUM('A3.2'!P284:T284)=5,'A3.2'!G284,"")</f>
        <v/>
      </c>
    </row>
    <row r="264" spans="1:9" x14ac:dyDescent="0.25">
      <c r="A264" t="str">
        <f>IF(SUM('A3.2'!P285:T285)=5,'Angaben KH-Standort'!$D$25,"")</f>
        <v/>
      </c>
      <c r="B264" t="str">
        <f>IF(SUM('A3.2'!P285:T285)=5,'Angaben KH-Standort'!$D$26,"")</f>
        <v/>
      </c>
      <c r="C264" t="str">
        <f>IF(SUM('A3.2'!P285:T285)=5,'Angaben KH-Standort'!$D$12,"")</f>
        <v/>
      </c>
      <c r="D264" t="str">
        <f>IF(SUM('A3.2'!P285:T285)=5,'A1'!$F276,"")</f>
        <v/>
      </c>
      <c r="E264" t="str">
        <f>IF(SUM('A3.2'!P285:T285)=5,'A3.2'!C285,"")</f>
        <v/>
      </c>
      <c r="F264" t="str">
        <f>IF(SUM('A3.2'!P285:T285)=5,'A3.2'!D285,"")</f>
        <v/>
      </c>
      <c r="G264" s="175" t="str">
        <f>IF(SUM('A3.2'!P285:T285)=5,'A3.2'!E285,"")</f>
        <v/>
      </c>
      <c r="H264" t="str">
        <f>IF(SUM('A3.2'!P285:T285)=5,'A3.2'!F285,"")</f>
        <v/>
      </c>
      <c r="I264" s="308" t="str">
        <f>IF(SUM('A3.2'!P285:T285)=5,'A3.2'!G285,"")</f>
        <v/>
      </c>
    </row>
    <row r="265" spans="1:9" x14ac:dyDescent="0.25">
      <c r="A265" t="str">
        <f>IF(SUM('A3.2'!P286:T286)=5,'Angaben KH-Standort'!$D$25,"")</f>
        <v/>
      </c>
      <c r="B265" t="str">
        <f>IF(SUM('A3.2'!P286:T286)=5,'Angaben KH-Standort'!$D$26,"")</f>
        <v/>
      </c>
      <c r="C265" t="str">
        <f>IF(SUM('A3.2'!P286:T286)=5,'Angaben KH-Standort'!$D$12,"")</f>
        <v/>
      </c>
      <c r="D265" t="str">
        <f>IF(SUM('A3.2'!P286:T286)=5,'A1'!$F277,"")</f>
        <v/>
      </c>
      <c r="E265" t="str">
        <f>IF(SUM('A3.2'!P286:T286)=5,'A3.2'!C286,"")</f>
        <v/>
      </c>
      <c r="F265" t="str">
        <f>IF(SUM('A3.2'!P286:T286)=5,'A3.2'!D286,"")</f>
        <v/>
      </c>
      <c r="G265" s="175" t="str">
        <f>IF(SUM('A3.2'!P286:T286)=5,'A3.2'!E286,"")</f>
        <v/>
      </c>
      <c r="H265" t="str">
        <f>IF(SUM('A3.2'!P286:T286)=5,'A3.2'!F286,"")</f>
        <v/>
      </c>
      <c r="I265" s="308" t="str">
        <f>IF(SUM('A3.2'!P286:T286)=5,'A3.2'!G286,"")</f>
        <v/>
      </c>
    </row>
    <row r="266" spans="1:9" x14ac:dyDescent="0.25">
      <c r="A266" t="str">
        <f>IF(SUM('A3.2'!P287:T287)=5,'Angaben KH-Standort'!$D$25,"")</f>
        <v/>
      </c>
      <c r="B266" t="str">
        <f>IF(SUM('A3.2'!P287:T287)=5,'Angaben KH-Standort'!$D$26,"")</f>
        <v/>
      </c>
      <c r="C266" t="str">
        <f>IF(SUM('A3.2'!P287:T287)=5,'Angaben KH-Standort'!$D$12,"")</f>
        <v/>
      </c>
      <c r="D266" t="str">
        <f>IF(SUM('A3.2'!P287:T287)=5,'A1'!$F278,"")</f>
        <v/>
      </c>
      <c r="E266" t="str">
        <f>IF(SUM('A3.2'!P287:T287)=5,'A3.2'!C287,"")</f>
        <v/>
      </c>
      <c r="F266" t="str">
        <f>IF(SUM('A3.2'!P287:T287)=5,'A3.2'!D287,"")</f>
        <v/>
      </c>
      <c r="G266" s="175" t="str">
        <f>IF(SUM('A3.2'!P287:T287)=5,'A3.2'!E287,"")</f>
        <v/>
      </c>
      <c r="H266" t="str">
        <f>IF(SUM('A3.2'!P287:T287)=5,'A3.2'!F287,"")</f>
        <v/>
      </c>
      <c r="I266" s="308" t="str">
        <f>IF(SUM('A3.2'!P287:T287)=5,'A3.2'!G287,"")</f>
        <v/>
      </c>
    </row>
    <row r="267" spans="1:9" x14ac:dyDescent="0.25">
      <c r="A267" t="str">
        <f>IF(SUM('A3.2'!P288:T288)=5,'Angaben KH-Standort'!$D$25,"")</f>
        <v/>
      </c>
      <c r="B267" t="str">
        <f>IF(SUM('A3.2'!P288:T288)=5,'Angaben KH-Standort'!$D$26,"")</f>
        <v/>
      </c>
      <c r="C267" t="str">
        <f>IF(SUM('A3.2'!P288:T288)=5,'Angaben KH-Standort'!$D$12,"")</f>
        <v/>
      </c>
      <c r="D267" t="str">
        <f>IF(SUM('A3.2'!P288:T288)=5,'A1'!$F279,"")</f>
        <v/>
      </c>
      <c r="E267" t="str">
        <f>IF(SUM('A3.2'!P288:T288)=5,'A3.2'!C288,"")</f>
        <v/>
      </c>
      <c r="F267" t="str">
        <f>IF(SUM('A3.2'!P288:T288)=5,'A3.2'!D288,"")</f>
        <v/>
      </c>
      <c r="G267" s="175" t="str">
        <f>IF(SUM('A3.2'!P288:T288)=5,'A3.2'!E288,"")</f>
        <v/>
      </c>
      <c r="H267" t="str">
        <f>IF(SUM('A3.2'!P288:T288)=5,'A3.2'!F288,"")</f>
        <v/>
      </c>
      <c r="I267" s="308" t="str">
        <f>IF(SUM('A3.2'!P288:T288)=5,'A3.2'!G288,"")</f>
        <v/>
      </c>
    </row>
    <row r="268" spans="1:9" x14ac:dyDescent="0.25">
      <c r="A268" t="str">
        <f>IF(SUM('A3.2'!P289:T289)=5,'Angaben KH-Standort'!$D$25,"")</f>
        <v/>
      </c>
      <c r="B268" t="str">
        <f>IF(SUM('A3.2'!P289:T289)=5,'Angaben KH-Standort'!$D$26,"")</f>
        <v/>
      </c>
      <c r="C268" t="str">
        <f>IF(SUM('A3.2'!P289:T289)=5,'Angaben KH-Standort'!$D$12,"")</f>
        <v/>
      </c>
      <c r="D268" t="str">
        <f>IF(SUM('A3.2'!P289:T289)=5,'A1'!$F280,"")</f>
        <v/>
      </c>
      <c r="E268" t="str">
        <f>IF(SUM('A3.2'!P289:T289)=5,'A3.2'!C289,"")</f>
        <v/>
      </c>
      <c r="F268" t="str">
        <f>IF(SUM('A3.2'!P289:T289)=5,'A3.2'!D289,"")</f>
        <v/>
      </c>
      <c r="G268" s="175" t="str">
        <f>IF(SUM('A3.2'!P289:T289)=5,'A3.2'!E289,"")</f>
        <v/>
      </c>
      <c r="H268" t="str">
        <f>IF(SUM('A3.2'!P289:T289)=5,'A3.2'!F289,"")</f>
        <v/>
      </c>
      <c r="I268" s="308" t="str">
        <f>IF(SUM('A3.2'!P289:T289)=5,'A3.2'!G289,"")</f>
        <v/>
      </c>
    </row>
    <row r="269" spans="1:9" x14ac:dyDescent="0.25">
      <c r="A269" t="str">
        <f>IF(SUM('A3.2'!P290:T290)=5,'Angaben KH-Standort'!$D$25,"")</f>
        <v/>
      </c>
      <c r="B269" t="str">
        <f>IF(SUM('A3.2'!P290:T290)=5,'Angaben KH-Standort'!$D$26,"")</f>
        <v/>
      </c>
      <c r="C269" t="str">
        <f>IF(SUM('A3.2'!P290:T290)=5,'Angaben KH-Standort'!$D$12,"")</f>
        <v/>
      </c>
      <c r="D269" t="str">
        <f>IF(SUM('A3.2'!P290:T290)=5,'A1'!$F281,"")</f>
        <v/>
      </c>
      <c r="E269" t="str">
        <f>IF(SUM('A3.2'!P290:T290)=5,'A3.2'!C290,"")</f>
        <v/>
      </c>
      <c r="F269" t="str">
        <f>IF(SUM('A3.2'!P290:T290)=5,'A3.2'!D290,"")</f>
        <v/>
      </c>
      <c r="G269" s="175" t="str">
        <f>IF(SUM('A3.2'!P290:T290)=5,'A3.2'!E290,"")</f>
        <v/>
      </c>
      <c r="H269" t="str">
        <f>IF(SUM('A3.2'!P290:T290)=5,'A3.2'!F290,"")</f>
        <v/>
      </c>
      <c r="I269" s="308" t="str">
        <f>IF(SUM('A3.2'!P290:T290)=5,'A3.2'!G290,"")</f>
        <v/>
      </c>
    </row>
    <row r="270" spans="1:9" x14ac:dyDescent="0.25">
      <c r="A270" t="str">
        <f>IF(SUM('A3.2'!P291:T291)=5,'Angaben KH-Standort'!$D$25,"")</f>
        <v/>
      </c>
      <c r="B270" t="str">
        <f>IF(SUM('A3.2'!P291:T291)=5,'Angaben KH-Standort'!$D$26,"")</f>
        <v/>
      </c>
      <c r="C270" t="str">
        <f>IF(SUM('A3.2'!P291:T291)=5,'Angaben KH-Standort'!$D$12,"")</f>
        <v/>
      </c>
      <c r="D270" t="str">
        <f>IF(SUM('A3.2'!P291:T291)=5,'A1'!$F282,"")</f>
        <v/>
      </c>
      <c r="E270" t="str">
        <f>IF(SUM('A3.2'!P291:T291)=5,'A3.2'!C291,"")</f>
        <v/>
      </c>
      <c r="F270" t="str">
        <f>IF(SUM('A3.2'!P291:T291)=5,'A3.2'!D291,"")</f>
        <v/>
      </c>
      <c r="G270" s="175" t="str">
        <f>IF(SUM('A3.2'!P291:T291)=5,'A3.2'!E291,"")</f>
        <v/>
      </c>
      <c r="H270" t="str">
        <f>IF(SUM('A3.2'!P291:T291)=5,'A3.2'!F291,"")</f>
        <v/>
      </c>
      <c r="I270" s="308" t="str">
        <f>IF(SUM('A3.2'!P291:T291)=5,'A3.2'!G291,"")</f>
        <v/>
      </c>
    </row>
    <row r="271" spans="1:9" x14ac:dyDescent="0.25">
      <c r="A271" t="str">
        <f>IF(SUM('A3.2'!P292:T292)=5,'Angaben KH-Standort'!$D$25,"")</f>
        <v/>
      </c>
      <c r="B271" t="str">
        <f>IF(SUM('A3.2'!P292:T292)=5,'Angaben KH-Standort'!$D$26,"")</f>
        <v/>
      </c>
      <c r="C271" t="str">
        <f>IF(SUM('A3.2'!P292:T292)=5,'Angaben KH-Standort'!$D$12,"")</f>
        <v/>
      </c>
      <c r="D271" t="str">
        <f>IF(SUM('A3.2'!P292:T292)=5,'A1'!$F283,"")</f>
        <v/>
      </c>
      <c r="E271" t="str">
        <f>IF(SUM('A3.2'!P292:T292)=5,'A3.2'!C292,"")</f>
        <v/>
      </c>
      <c r="F271" t="str">
        <f>IF(SUM('A3.2'!P292:T292)=5,'A3.2'!D292,"")</f>
        <v/>
      </c>
      <c r="G271" s="175" t="str">
        <f>IF(SUM('A3.2'!P292:T292)=5,'A3.2'!E292,"")</f>
        <v/>
      </c>
      <c r="H271" t="str">
        <f>IF(SUM('A3.2'!P292:T292)=5,'A3.2'!F292,"")</f>
        <v/>
      </c>
      <c r="I271" s="308" t="str">
        <f>IF(SUM('A3.2'!P292:T292)=5,'A3.2'!G292,"")</f>
        <v/>
      </c>
    </row>
    <row r="272" spans="1:9" x14ac:dyDescent="0.25">
      <c r="A272" t="str">
        <f>IF(SUM('A3.2'!P293:T293)=5,'Angaben KH-Standort'!$D$25,"")</f>
        <v/>
      </c>
      <c r="B272" t="str">
        <f>IF(SUM('A3.2'!P293:T293)=5,'Angaben KH-Standort'!$D$26,"")</f>
        <v/>
      </c>
      <c r="C272" t="str">
        <f>IF(SUM('A3.2'!P293:T293)=5,'Angaben KH-Standort'!$D$12,"")</f>
        <v/>
      </c>
      <c r="D272" t="str">
        <f>IF(SUM('A3.2'!P293:T293)=5,'A1'!$F284,"")</f>
        <v/>
      </c>
      <c r="E272" t="str">
        <f>IF(SUM('A3.2'!P293:T293)=5,'A3.2'!C293,"")</f>
        <v/>
      </c>
      <c r="F272" t="str">
        <f>IF(SUM('A3.2'!P293:T293)=5,'A3.2'!D293,"")</f>
        <v/>
      </c>
      <c r="G272" s="175" t="str">
        <f>IF(SUM('A3.2'!P293:T293)=5,'A3.2'!E293,"")</f>
        <v/>
      </c>
      <c r="H272" t="str">
        <f>IF(SUM('A3.2'!P293:T293)=5,'A3.2'!F293,"")</f>
        <v/>
      </c>
      <c r="I272" s="308" t="str">
        <f>IF(SUM('A3.2'!P293:T293)=5,'A3.2'!G293,"")</f>
        <v/>
      </c>
    </row>
    <row r="273" spans="1:9" x14ac:dyDescent="0.25">
      <c r="A273" t="str">
        <f>IF(SUM('A3.2'!P294:T294)=5,'Angaben KH-Standort'!$D$25,"")</f>
        <v/>
      </c>
      <c r="B273" t="str">
        <f>IF(SUM('A3.2'!P294:T294)=5,'Angaben KH-Standort'!$D$26,"")</f>
        <v/>
      </c>
      <c r="C273" t="str">
        <f>IF(SUM('A3.2'!P294:T294)=5,'Angaben KH-Standort'!$D$12,"")</f>
        <v/>
      </c>
      <c r="D273" t="str">
        <f>IF(SUM('A3.2'!P294:T294)=5,'A1'!$F285,"")</f>
        <v/>
      </c>
      <c r="E273" t="str">
        <f>IF(SUM('A3.2'!P294:T294)=5,'A3.2'!C294,"")</f>
        <v/>
      </c>
      <c r="F273" t="str">
        <f>IF(SUM('A3.2'!P294:T294)=5,'A3.2'!D294,"")</f>
        <v/>
      </c>
      <c r="G273" s="175" t="str">
        <f>IF(SUM('A3.2'!P294:T294)=5,'A3.2'!E294,"")</f>
        <v/>
      </c>
      <c r="H273" t="str">
        <f>IF(SUM('A3.2'!P294:T294)=5,'A3.2'!F294,"")</f>
        <v/>
      </c>
      <c r="I273" s="308" t="str">
        <f>IF(SUM('A3.2'!P294:T294)=5,'A3.2'!G294,"")</f>
        <v/>
      </c>
    </row>
    <row r="274" spans="1:9" x14ac:dyDescent="0.25">
      <c r="A274" t="str">
        <f>IF(SUM('A3.2'!P295:T295)=5,'Angaben KH-Standort'!$D$25,"")</f>
        <v/>
      </c>
      <c r="B274" t="str">
        <f>IF(SUM('A3.2'!P295:T295)=5,'Angaben KH-Standort'!$D$26,"")</f>
        <v/>
      </c>
      <c r="C274" t="str">
        <f>IF(SUM('A3.2'!P295:T295)=5,'Angaben KH-Standort'!$D$12,"")</f>
        <v/>
      </c>
      <c r="D274" t="str">
        <f>IF(SUM('A3.2'!P295:T295)=5,'A1'!$F286,"")</f>
        <v/>
      </c>
      <c r="E274" t="str">
        <f>IF(SUM('A3.2'!P295:T295)=5,'A3.2'!C295,"")</f>
        <v/>
      </c>
      <c r="F274" t="str">
        <f>IF(SUM('A3.2'!P295:T295)=5,'A3.2'!D295,"")</f>
        <v/>
      </c>
      <c r="G274" s="175" t="str">
        <f>IF(SUM('A3.2'!P295:T295)=5,'A3.2'!E295,"")</f>
        <v/>
      </c>
      <c r="H274" t="str">
        <f>IF(SUM('A3.2'!P295:T295)=5,'A3.2'!F295,"")</f>
        <v/>
      </c>
      <c r="I274" s="308" t="str">
        <f>IF(SUM('A3.2'!P295:T295)=5,'A3.2'!G295,"")</f>
        <v/>
      </c>
    </row>
    <row r="275" spans="1:9" x14ac:dyDescent="0.25">
      <c r="A275" t="str">
        <f>IF(SUM('A3.2'!P296:T296)=5,'Angaben KH-Standort'!$D$25,"")</f>
        <v/>
      </c>
      <c r="B275" t="str">
        <f>IF(SUM('A3.2'!P296:T296)=5,'Angaben KH-Standort'!$D$26,"")</f>
        <v/>
      </c>
      <c r="C275" t="str">
        <f>IF(SUM('A3.2'!P296:T296)=5,'Angaben KH-Standort'!$D$12,"")</f>
        <v/>
      </c>
      <c r="D275" t="str">
        <f>IF(SUM('A3.2'!P296:T296)=5,'A1'!$F287,"")</f>
        <v/>
      </c>
      <c r="E275" t="str">
        <f>IF(SUM('A3.2'!P296:T296)=5,'A3.2'!C296,"")</f>
        <v/>
      </c>
      <c r="F275" t="str">
        <f>IF(SUM('A3.2'!P296:T296)=5,'A3.2'!D296,"")</f>
        <v/>
      </c>
      <c r="G275" s="175" t="str">
        <f>IF(SUM('A3.2'!P296:T296)=5,'A3.2'!E296,"")</f>
        <v/>
      </c>
      <c r="H275" t="str">
        <f>IF(SUM('A3.2'!P296:T296)=5,'A3.2'!F296,"")</f>
        <v/>
      </c>
      <c r="I275" s="308" t="str">
        <f>IF(SUM('A3.2'!P296:T296)=5,'A3.2'!G296,"")</f>
        <v/>
      </c>
    </row>
    <row r="276" spans="1:9" x14ac:dyDescent="0.25">
      <c r="A276" t="str">
        <f>IF(SUM('A3.2'!P297:T297)=5,'Angaben KH-Standort'!$D$25,"")</f>
        <v/>
      </c>
      <c r="B276" t="str">
        <f>IF(SUM('A3.2'!P297:T297)=5,'Angaben KH-Standort'!$D$26,"")</f>
        <v/>
      </c>
      <c r="C276" t="str">
        <f>IF(SUM('A3.2'!P297:T297)=5,'Angaben KH-Standort'!$D$12,"")</f>
        <v/>
      </c>
      <c r="D276" t="str">
        <f>IF(SUM('A3.2'!P297:T297)=5,'A1'!$F288,"")</f>
        <v/>
      </c>
      <c r="E276" t="str">
        <f>IF(SUM('A3.2'!P297:T297)=5,'A3.2'!C297,"")</f>
        <v/>
      </c>
      <c r="F276" t="str">
        <f>IF(SUM('A3.2'!P297:T297)=5,'A3.2'!D297,"")</f>
        <v/>
      </c>
      <c r="G276" s="175" t="str">
        <f>IF(SUM('A3.2'!P297:T297)=5,'A3.2'!E297,"")</f>
        <v/>
      </c>
      <c r="H276" t="str">
        <f>IF(SUM('A3.2'!P297:T297)=5,'A3.2'!F297,"")</f>
        <v/>
      </c>
      <c r="I276" s="308" t="str">
        <f>IF(SUM('A3.2'!P297:T297)=5,'A3.2'!G297,"")</f>
        <v/>
      </c>
    </row>
    <row r="277" spans="1:9" x14ac:dyDescent="0.25">
      <c r="A277" t="str">
        <f>IF(SUM('A3.2'!P298:T298)=5,'Angaben KH-Standort'!$D$25,"")</f>
        <v/>
      </c>
      <c r="B277" t="str">
        <f>IF(SUM('A3.2'!P298:T298)=5,'Angaben KH-Standort'!$D$26,"")</f>
        <v/>
      </c>
      <c r="C277" t="str">
        <f>IF(SUM('A3.2'!P298:T298)=5,'Angaben KH-Standort'!$D$12,"")</f>
        <v/>
      </c>
      <c r="D277" t="str">
        <f>IF(SUM('A3.2'!P298:T298)=5,'A1'!$F289,"")</f>
        <v/>
      </c>
      <c r="E277" t="str">
        <f>IF(SUM('A3.2'!P298:T298)=5,'A3.2'!C298,"")</f>
        <v/>
      </c>
      <c r="F277" t="str">
        <f>IF(SUM('A3.2'!P298:T298)=5,'A3.2'!D298,"")</f>
        <v/>
      </c>
      <c r="G277" s="175" t="str">
        <f>IF(SUM('A3.2'!P298:T298)=5,'A3.2'!E298,"")</f>
        <v/>
      </c>
      <c r="H277" t="str">
        <f>IF(SUM('A3.2'!P298:T298)=5,'A3.2'!F298,"")</f>
        <v/>
      </c>
      <c r="I277" s="308" t="str">
        <f>IF(SUM('A3.2'!P298:T298)=5,'A3.2'!G298,"")</f>
        <v/>
      </c>
    </row>
    <row r="278" spans="1:9" x14ac:dyDescent="0.25">
      <c r="A278" t="str">
        <f>IF(SUM('A3.2'!P299:T299)=5,'Angaben KH-Standort'!$D$25,"")</f>
        <v/>
      </c>
      <c r="B278" t="str">
        <f>IF(SUM('A3.2'!P299:T299)=5,'Angaben KH-Standort'!$D$26,"")</f>
        <v/>
      </c>
      <c r="C278" t="str">
        <f>IF(SUM('A3.2'!P299:T299)=5,'Angaben KH-Standort'!$D$12,"")</f>
        <v/>
      </c>
      <c r="D278" t="str">
        <f>IF(SUM('A3.2'!P299:T299)=5,'A1'!$F290,"")</f>
        <v/>
      </c>
      <c r="E278" t="str">
        <f>IF(SUM('A3.2'!P299:T299)=5,'A3.2'!C299,"")</f>
        <v/>
      </c>
      <c r="F278" t="str">
        <f>IF(SUM('A3.2'!P299:T299)=5,'A3.2'!D299,"")</f>
        <v/>
      </c>
      <c r="G278" s="175" t="str">
        <f>IF(SUM('A3.2'!P299:T299)=5,'A3.2'!E299,"")</f>
        <v/>
      </c>
      <c r="H278" t="str">
        <f>IF(SUM('A3.2'!P299:T299)=5,'A3.2'!F299,"")</f>
        <v/>
      </c>
      <c r="I278" s="308" t="str">
        <f>IF(SUM('A3.2'!P299:T299)=5,'A3.2'!G299,"")</f>
        <v/>
      </c>
    </row>
    <row r="279" spans="1:9" x14ac:dyDescent="0.25">
      <c r="A279" t="str">
        <f>IF(SUM('A3.2'!P300:T300)=5,'Angaben KH-Standort'!$D$25,"")</f>
        <v/>
      </c>
      <c r="B279" t="str">
        <f>IF(SUM('A3.2'!P300:T300)=5,'Angaben KH-Standort'!$D$26,"")</f>
        <v/>
      </c>
      <c r="C279" t="str">
        <f>IF(SUM('A3.2'!P300:T300)=5,'Angaben KH-Standort'!$D$12,"")</f>
        <v/>
      </c>
      <c r="D279" t="str">
        <f>IF(SUM('A3.2'!P300:T300)=5,'A1'!$F291,"")</f>
        <v/>
      </c>
      <c r="E279" t="str">
        <f>IF(SUM('A3.2'!P300:T300)=5,'A3.2'!C300,"")</f>
        <v/>
      </c>
      <c r="F279" t="str">
        <f>IF(SUM('A3.2'!P300:T300)=5,'A3.2'!D300,"")</f>
        <v/>
      </c>
      <c r="G279" s="175" t="str">
        <f>IF(SUM('A3.2'!P300:T300)=5,'A3.2'!E300,"")</f>
        <v/>
      </c>
      <c r="H279" t="str">
        <f>IF(SUM('A3.2'!P300:T300)=5,'A3.2'!F300,"")</f>
        <v/>
      </c>
      <c r="I279" s="308" t="str">
        <f>IF(SUM('A3.2'!P300:T300)=5,'A3.2'!G300,"")</f>
        <v/>
      </c>
    </row>
    <row r="280" spans="1:9" x14ac:dyDescent="0.25">
      <c r="A280" t="str">
        <f>IF(SUM('A3.2'!P301:T301)=5,'Angaben KH-Standort'!$D$25,"")</f>
        <v/>
      </c>
      <c r="B280" t="str">
        <f>IF(SUM('A3.2'!P301:T301)=5,'Angaben KH-Standort'!$D$26,"")</f>
        <v/>
      </c>
      <c r="C280" t="str">
        <f>IF(SUM('A3.2'!P301:T301)=5,'Angaben KH-Standort'!$D$12,"")</f>
        <v/>
      </c>
      <c r="D280" t="str">
        <f>IF(SUM('A3.2'!P301:T301)=5,'A1'!$F292,"")</f>
        <v/>
      </c>
      <c r="E280" t="str">
        <f>IF(SUM('A3.2'!P301:T301)=5,'A3.2'!C301,"")</f>
        <v/>
      </c>
      <c r="F280" t="str">
        <f>IF(SUM('A3.2'!P301:T301)=5,'A3.2'!D301,"")</f>
        <v/>
      </c>
      <c r="G280" s="175" t="str">
        <f>IF(SUM('A3.2'!P301:T301)=5,'A3.2'!E301,"")</f>
        <v/>
      </c>
      <c r="H280" t="str">
        <f>IF(SUM('A3.2'!P301:T301)=5,'A3.2'!F301,"")</f>
        <v/>
      </c>
      <c r="I280" s="308" t="str">
        <f>IF(SUM('A3.2'!P301:T301)=5,'A3.2'!G301,"")</f>
        <v/>
      </c>
    </row>
    <row r="281" spans="1:9" x14ac:dyDescent="0.25">
      <c r="A281" t="str">
        <f>IF(SUM('A3.2'!P302:T302)=5,'Angaben KH-Standort'!$D$25,"")</f>
        <v/>
      </c>
      <c r="B281" t="str">
        <f>IF(SUM('A3.2'!P302:T302)=5,'Angaben KH-Standort'!$D$26,"")</f>
        <v/>
      </c>
      <c r="C281" t="str">
        <f>IF(SUM('A3.2'!P302:T302)=5,'Angaben KH-Standort'!$D$12,"")</f>
        <v/>
      </c>
      <c r="D281" t="str">
        <f>IF(SUM('A3.2'!P302:T302)=5,'A1'!$F293,"")</f>
        <v/>
      </c>
      <c r="E281" t="str">
        <f>IF(SUM('A3.2'!P302:T302)=5,'A3.2'!C302,"")</f>
        <v/>
      </c>
      <c r="F281" t="str">
        <f>IF(SUM('A3.2'!P302:T302)=5,'A3.2'!D302,"")</f>
        <v/>
      </c>
      <c r="G281" s="175" t="str">
        <f>IF(SUM('A3.2'!P302:T302)=5,'A3.2'!E302,"")</f>
        <v/>
      </c>
      <c r="H281" t="str">
        <f>IF(SUM('A3.2'!P302:T302)=5,'A3.2'!F302,"")</f>
        <v/>
      </c>
      <c r="I281" s="308" t="str">
        <f>IF(SUM('A3.2'!P302:T302)=5,'A3.2'!G302,"")</f>
        <v/>
      </c>
    </row>
    <row r="282" spans="1:9" x14ac:dyDescent="0.25">
      <c r="A282" t="str">
        <f>IF(SUM('A3.2'!P303:T303)=5,'Angaben KH-Standort'!$D$25,"")</f>
        <v/>
      </c>
      <c r="B282" t="str">
        <f>IF(SUM('A3.2'!P303:T303)=5,'Angaben KH-Standort'!$D$26,"")</f>
        <v/>
      </c>
      <c r="C282" t="str">
        <f>IF(SUM('A3.2'!P303:T303)=5,'Angaben KH-Standort'!$D$12,"")</f>
        <v/>
      </c>
      <c r="D282" t="str">
        <f>IF(SUM('A3.2'!P303:T303)=5,'A1'!$F294,"")</f>
        <v/>
      </c>
      <c r="E282" t="str">
        <f>IF(SUM('A3.2'!P303:T303)=5,'A3.2'!C303,"")</f>
        <v/>
      </c>
      <c r="F282" t="str">
        <f>IF(SUM('A3.2'!P303:T303)=5,'A3.2'!D303,"")</f>
        <v/>
      </c>
      <c r="G282" s="175" t="str">
        <f>IF(SUM('A3.2'!P303:T303)=5,'A3.2'!E303,"")</f>
        <v/>
      </c>
      <c r="H282" t="str">
        <f>IF(SUM('A3.2'!P303:T303)=5,'A3.2'!F303,"")</f>
        <v/>
      </c>
      <c r="I282" s="308" t="str">
        <f>IF(SUM('A3.2'!P303:T303)=5,'A3.2'!G303,"")</f>
        <v/>
      </c>
    </row>
    <row r="283" spans="1:9" x14ac:dyDescent="0.25">
      <c r="A283" t="str">
        <f>IF(SUM('A3.2'!P304:T304)=5,'Angaben KH-Standort'!$D$25,"")</f>
        <v/>
      </c>
      <c r="B283" t="str">
        <f>IF(SUM('A3.2'!P304:T304)=5,'Angaben KH-Standort'!$D$26,"")</f>
        <v/>
      </c>
      <c r="C283" t="str">
        <f>IF(SUM('A3.2'!P304:T304)=5,'Angaben KH-Standort'!$D$12,"")</f>
        <v/>
      </c>
      <c r="D283" t="str">
        <f>IF(SUM('A3.2'!P304:T304)=5,'A1'!$F295,"")</f>
        <v/>
      </c>
      <c r="E283" t="str">
        <f>IF(SUM('A3.2'!P304:T304)=5,'A3.2'!C304,"")</f>
        <v/>
      </c>
      <c r="F283" t="str">
        <f>IF(SUM('A3.2'!P304:T304)=5,'A3.2'!D304,"")</f>
        <v/>
      </c>
      <c r="G283" s="175" t="str">
        <f>IF(SUM('A3.2'!P304:T304)=5,'A3.2'!E304,"")</f>
        <v/>
      </c>
      <c r="H283" t="str">
        <f>IF(SUM('A3.2'!P304:T304)=5,'A3.2'!F304,"")</f>
        <v/>
      </c>
      <c r="I283" s="308" t="str">
        <f>IF(SUM('A3.2'!P304:T304)=5,'A3.2'!G304,"")</f>
        <v/>
      </c>
    </row>
    <row r="284" spans="1:9" x14ac:dyDescent="0.25">
      <c r="A284" t="str">
        <f>IF(SUM('A3.2'!P305:T305)=5,'Angaben KH-Standort'!$D$25,"")</f>
        <v/>
      </c>
      <c r="B284" t="str">
        <f>IF(SUM('A3.2'!P305:T305)=5,'Angaben KH-Standort'!$D$26,"")</f>
        <v/>
      </c>
      <c r="C284" t="str">
        <f>IF(SUM('A3.2'!P305:T305)=5,'Angaben KH-Standort'!$D$12,"")</f>
        <v/>
      </c>
      <c r="D284" t="str">
        <f>IF(SUM('A3.2'!P305:T305)=5,'A1'!$F296,"")</f>
        <v/>
      </c>
      <c r="E284" t="str">
        <f>IF(SUM('A3.2'!P305:T305)=5,'A3.2'!C305,"")</f>
        <v/>
      </c>
      <c r="F284" t="str">
        <f>IF(SUM('A3.2'!P305:T305)=5,'A3.2'!D305,"")</f>
        <v/>
      </c>
      <c r="G284" s="175" t="str">
        <f>IF(SUM('A3.2'!P305:T305)=5,'A3.2'!E305,"")</f>
        <v/>
      </c>
      <c r="H284" t="str">
        <f>IF(SUM('A3.2'!P305:T305)=5,'A3.2'!F305,"")</f>
        <v/>
      </c>
      <c r="I284" s="308" t="str">
        <f>IF(SUM('A3.2'!P305:T305)=5,'A3.2'!G305,"")</f>
        <v/>
      </c>
    </row>
    <row r="285" spans="1:9" x14ac:dyDescent="0.25">
      <c r="A285" t="str">
        <f>IF(SUM('A3.2'!P306:T306)=5,'Angaben KH-Standort'!$D$25,"")</f>
        <v/>
      </c>
      <c r="B285" t="str">
        <f>IF(SUM('A3.2'!P306:T306)=5,'Angaben KH-Standort'!$D$26,"")</f>
        <v/>
      </c>
      <c r="C285" t="str">
        <f>IF(SUM('A3.2'!P306:T306)=5,'Angaben KH-Standort'!$D$12,"")</f>
        <v/>
      </c>
      <c r="D285" t="str">
        <f>IF(SUM('A3.2'!P306:T306)=5,'A1'!$F297,"")</f>
        <v/>
      </c>
      <c r="E285" t="str">
        <f>IF(SUM('A3.2'!P306:T306)=5,'A3.2'!C306,"")</f>
        <v/>
      </c>
      <c r="F285" t="str">
        <f>IF(SUM('A3.2'!P306:T306)=5,'A3.2'!D306,"")</f>
        <v/>
      </c>
      <c r="G285" s="175" t="str">
        <f>IF(SUM('A3.2'!P306:T306)=5,'A3.2'!E306,"")</f>
        <v/>
      </c>
      <c r="H285" t="str">
        <f>IF(SUM('A3.2'!P306:T306)=5,'A3.2'!F306,"")</f>
        <v/>
      </c>
      <c r="I285" s="308" t="str">
        <f>IF(SUM('A3.2'!P306:T306)=5,'A3.2'!G306,"")</f>
        <v/>
      </c>
    </row>
    <row r="286" spans="1:9" x14ac:dyDescent="0.25">
      <c r="A286" t="str">
        <f>IF(SUM('A3.2'!P307:T307)=5,'Angaben KH-Standort'!$D$25,"")</f>
        <v/>
      </c>
      <c r="B286" t="str">
        <f>IF(SUM('A3.2'!P307:T307)=5,'Angaben KH-Standort'!$D$26,"")</f>
        <v/>
      </c>
      <c r="C286" t="str">
        <f>IF(SUM('A3.2'!P307:T307)=5,'Angaben KH-Standort'!$D$12,"")</f>
        <v/>
      </c>
      <c r="D286" t="str">
        <f>IF(SUM('A3.2'!P307:T307)=5,'A1'!$F298,"")</f>
        <v/>
      </c>
      <c r="E286" t="str">
        <f>IF(SUM('A3.2'!P307:T307)=5,'A3.2'!C307,"")</f>
        <v/>
      </c>
      <c r="F286" t="str">
        <f>IF(SUM('A3.2'!P307:T307)=5,'A3.2'!D307,"")</f>
        <v/>
      </c>
      <c r="G286" s="175" t="str">
        <f>IF(SUM('A3.2'!P307:T307)=5,'A3.2'!E307,"")</f>
        <v/>
      </c>
      <c r="H286" t="str">
        <f>IF(SUM('A3.2'!P307:T307)=5,'A3.2'!F307,"")</f>
        <v/>
      </c>
      <c r="I286" s="308" t="str">
        <f>IF(SUM('A3.2'!P307:T307)=5,'A3.2'!G307,"")</f>
        <v/>
      </c>
    </row>
    <row r="287" spans="1:9" x14ac:dyDescent="0.25">
      <c r="A287" t="str">
        <f>IF(SUM('A3.2'!P308:T308)=5,'Angaben KH-Standort'!$D$25,"")</f>
        <v/>
      </c>
      <c r="B287" t="str">
        <f>IF(SUM('A3.2'!P308:T308)=5,'Angaben KH-Standort'!$D$26,"")</f>
        <v/>
      </c>
      <c r="C287" t="str">
        <f>IF(SUM('A3.2'!P308:T308)=5,'Angaben KH-Standort'!$D$12,"")</f>
        <v/>
      </c>
      <c r="D287" t="str">
        <f>IF(SUM('A3.2'!P308:T308)=5,'A1'!$F299,"")</f>
        <v/>
      </c>
      <c r="E287" t="str">
        <f>IF(SUM('A3.2'!P308:T308)=5,'A3.2'!C308,"")</f>
        <v/>
      </c>
      <c r="F287" t="str">
        <f>IF(SUM('A3.2'!P308:T308)=5,'A3.2'!D308,"")</f>
        <v/>
      </c>
      <c r="G287" s="175" t="str">
        <f>IF(SUM('A3.2'!P308:T308)=5,'A3.2'!E308,"")</f>
        <v/>
      </c>
      <c r="H287" t="str">
        <f>IF(SUM('A3.2'!P308:T308)=5,'A3.2'!F308,"")</f>
        <v/>
      </c>
      <c r="I287" s="308" t="str">
        <f>IF(SUM('A3.2'!P308:T308)=5,'A3.2'!G308,"")</f>
        <v/>
      </c>
    </row>
    <row r="288" spans="1:9" x14ac:dyDescent="0.25">
      <c r="A288" t="str">
        <f>IF(SUM('A3.2'!P309:T309)=5,'Angaben KH-Standort'!$D$25,"")</f>
        <v/>
      </c>
      <c r="B288" t="str">
        <f>IF(SUM('A3.2'!P309:T309)=5,'Angaben KH-Standort'!$D$26,"")</f>
        <v/>
      </c>
      <c r="C288" t="str">
        <f>IF(SUM('A3.2'!P309:T309)=5,'Angaben KH-Standort'!$D$12,"")</f>
        <v/>
      </c>
      <c r="D288" t="str">
        <f>IF(SUM('A3.2'!P309:T309)=5,'A1'!$F300,"")</f>
        <v/>
      </c>
      <c r="E288" t="str">
        <f>IF(SUM('A3.2'!P309:T309)=5,'A3.2'!C309,"")</f>
        <v/>
      </c>
      <c r="F288" t="str">
        <f>IF(SUM('A3.2'!P309:T309)=5,'A3.2'!D309,"")</f>
        <v/>
      </c>
      <c r="G288" s="175" t="str">
        <f>IF(SUM('A3.2'!P309:T309)=5,'A3.2'!E309,"")</f>
        <v/>
      </c>
      <c r="H288" t="str">
        <f>IF(SUM('A3.2'!P309:T309)=5,'A3.2'!F309,"")</f>
        <v/>
      </c>
      <c r="I288" s="308" t="str">
        <f>IF(SUM('A3.2'!P309:T309)=5,'A3.2'!G309,"")</f>
        <v/>
      </c>
    </row>
    <row r="289" spans="1:9" x14ac:dyDescent="0.25">
      <c r="A289" t="str">
        <f>IF(SUM('A3.2'!P310:T310)=5,'Angaben KH-Standort'!$D$25,"")</f>
        <v/>
      </c>
      <c r="B289" t="str">
        <f>IF(SUM('A3.2'!P310:T310)=5,'Angaben KH-Standort'!$D$26,"")</f>
        <v/>
      </c>
      <c r="C289" t="str">
        <f>IF(SUM('A3.2'!P310:T310)=5,'Angaben KH-Standort'!$D$12,"")</f>
        <v/>
      </c>
      <c r="D289" t="str">
        <f>IF(SUM('A3.2'!P310:T310)=5,'A1'!$F301,"")</f>
        <v/>
      </c>
      <c r="E289" t="str">
        <f>IF(SUM('A3.2'!P310:T310)=5,'A3.2'!C310,"")</f>
        <v/>
      </c>
      <c r="F289" t="str">
        <f>IF(SUM('A3.2'!P310:T310)=5,'A3.2'!D310,"")</f>
        <v/>
      </c>
      <c r="G289" s="175" t="str">
        <f>IF(SUM('A3.2'!P310:T310)=5,'A3.2'!E310,"")</f>
        <v/>
      </c>
      <c r="H289" t="str">
        <f>IF(SUM('A3.2'!P310:T310)=5,'A3.2'!F310,"")</f>
        <v/>
      </c>
      <c r="I289" s="308" t="str">
        <f>IF(SUM('A3.2'!P310:T310)=5,'A3.2'!G310,"")</f>
        <v/>
      </c>
    </row>
    <row r="290" spans="1:9" x14ac:dyDescent="0.25">
      <c r="A290" t="str">
        <f>IF(SUM('A3.2'!P311:T311)=5,'Angaben KH-Standort'!$D$25,"")</f>
        <v/>
      </c>
      <c r="B290" t="str">
        <f>IF(SUM('A3.2'!P311:T311)=5,'Angaben KH-Standort'!$D$26,"")</f>
        <v/>
      </c>
      <c r="C290" t="str">
        <f>IF(SUM('A3.2'!P311:T311)=5,'Angaben KH-Standort'!$D$12,"")</f>
        <v/>
      </c>
      <c r="D290" t="str">
        <f>IF(SUM('A3.2'!P311:T311)=5,'A1'!$F302,"")</f>
        <v/>
      </c>
      <c r="E290" t="str">
        <f>IF(SUM('A3.2'!P311:T311)=5,'A3.2'!C311,"")</f>
        <v/>
      </c>
      <c r="F290" t="str">
        <f>IF(SUM('A3.2'!P311:T311)=5,'A3.2'!D311,"")</f>
        <v/>
      </c>
      <c r="G290" s="175" t="str">
        <f>IF(SUM('A3.2'!P311:T311)=5,'A3.2'!E311,"")</f>
        <v/>
      </c>
      <c r="H290" t="str">
        <f>IF(SUM('A3.2'!P311:T311)=5,'A3.2'!F311,"")</f>
        <v/>
      </c>
      <c r="I290" s="308" t="str">
        <f>IF(SUM('A3.2'!P311:T311)=5,'A3.2'!G311,"")</f>
        <v/>
      </c>
    </row>
    <row r="291" spans="1:9" x14ac:dyDescent="0.25">
      <c r="A291" t="str">
        <f>IF(SUM('A3.2'!P312:T312)=5,'Angaben KH-Standort'!$D$25,"")</f>
        <v/>
      </c>
      <c r="B291" t="str">
        <f>IF(SUM('A3.2'!P312:T312)=5,'Angaben KH-Standort'!$D$26,"")</f>
        <v/>
      </c>
      <c r="C291" t="str">
        <f>IF(SUM('A3.2'!P312:T312)=5,'Angaben KH-Standort'!$D$12,"")</f>
        <v/>
      </c>
      <c r="D291" t="str">
        <f>IF(SUM('A3.2'!P312:T312)=5,'A1'!$F303,"")</f>
        <v/>
      </c>
      <c r="E291" t="str">
        <f>IF(SUM('A3.2'!P312:T312)=5,'A3.2'!C312,"")</f>
        <v/>
      </c>
      <c r="F291" t="str">
        <f>IF(SUM('A3.2'!P312:T312)=5,'A3.2'!D312,"")</f>
        <v/>
      </c>
      <c r="G291" s="175" t="str">
        <f>IF(SUM('A3.2'!P312:T312)=5,'A3.2'!E312,"")</f>
        <v/>
      </c>
      <c r="H291" t="str">
        <f>IF(SUM('A3.2'!P312:T312)=5,'A3.2'!F312,"")</f>
        <v/>
      </c>
      <c r="I291" s="308" t="str">
        <f>IF(SUM('A3.2'!P312:T312)=5,'A3.2'!G312,"")</f>
        <v/>
      </c>
    </row>
    <row r="292" spans="1:9" x14ac:dyDescent="0.25">
      <c r="A292" t="str">
        <f>IF(SUM('A3.2'!P313:T313)=5,'Angaben KH-Standort'!$D$25,"")</f>
        <v/>
      </c>
      <c r="B292" t="str">
        <f>IF(SUM('A3.2'!P313:T313)=5,'Angaben KH-Standort'!$D$26,"")</f>
        <v/>
      </c>
      <c r="C292" t="str">
        <f>IF(SUM('A3.2'!P313:T313)=5,'Angaben KH-Standort'!$D$12,"")</f>
        <v/>
      </c>
      <c r="D292" t="str">
        <f>IF(SUM('A3.2'!P313:T313)=5,'A1'!$F304,"")</f>
        <v/>
      </c>
      <c r="E292" t="str">
        <f>IF(SUM('A3.2'!P313:T313)=5,'A3.2'!C313,"")</f>
        <v/>
      </c>
      <c r="F292" t="str">
        <f>IF(SUM('A3.2'!P313:T313)=5,'A3.2'!D313,"")</f>
        <v/>
      </c>
      <c r="G292" s="175" t="str">
        <f>IF(SUM('A3.2'!P313:T313)=5,'A3.2'!E313,"")</f>
        <v/>
      </c>
      <c r="H292" t="str">
        <f>IF(SUM('A3.2'!P313:T313)=5,'A3.2'!F313,"")</f>
        <v/>
      </c>
      <c r="I292" s="308" t="str">
        <f>IF(SUM('A3.2'!P313:T313)=5,'A3.2'!G313,"")</f>
        <v/>
      </c>
    </row>
    <row r="293" spans="1:9" x14ac:dyDescent="0.25">
      <c r="A293" t="str">
        <f>IF(SUM('A3.2'!P314:T314)=5,'Angaben KH-Standort'!$D$25,"")</f>
        <v/>
      </c>
      <c r="B293" t="str">
        <f>IF(SUM('A3.2'!P314:T314)=5,'Angaben KH-Standort'!$D$26,"")</f>
        <v/>
      </c>
      <c r="C293" t="str">
        <f>IF(SUM('A3.2'!P314:T314)=5,'Angaben KH-Standort'!$D$12,"")</f>
        <v/>
      </c>
      <c r="D293" t="str">
        <f>IF(SUM('A3.2'!P314:T314)=5,'A1'!$F305,"")</f>
        <v/>
      </c>
      <c r="E293" t="str">
        <f>IF(SUM('A3.2'!P314:T314)=5,'A3.2'!C314,"")</f>
        <v/>
      </c>
      <c r="F293" t="str">
        <f>IF(SUM('A3.2'!P314:T314)=5,'A3.2'!D314,"")</f>
        <v/>
      </c>
      <c r="G293" s="175" t="str">
        <f>IF(SUM('A3.2'!P314:T314)=5,'A3.2'!E314,"")</f>
        <v/>
      </c>
      <c r="H293" t="str">
        <f>IF(SUM('A3.2'!P314:T314)=5,'A3.2'!F314,"")</f>
        <v/>
      </c>
      <c r="I293" s="308" t="str">
        <f>IF(SUM('A3.2'!P314:T314)=5,'A3.2'!G314,"")</f>
        <v/>
      </c>
    </row>
    <row r="294" spans="1:9" x14ac:dyDescent="0.25">
      <c r="A294" t="str">
        <f>IF(SUM('A3.2'!P315:T315)=5,'Angaben KH-Standort'!$D$25,"")</f>
        <v/>
      </c>
      <c r="B294" t="str">
        <f>IF(SUM('A3.2'!P315:T315)=5,'Angaben KH-Standort'!$D$26,"")</f>
        <v/>
      </c>
      <c r="C294" t="str">
        <f>IF(SUM('A3.2'!P315:T315)=5,'Angaben KH-Standort'!$D$12,"")</f>
        <v/>
      </c>
      <c r="D294" t="str">
        <f>IF(SUM('A3.2'!P315:T315)=5,'A1'!$F306,"")</f>
        <v/>
      </c>
      <c r="E294" t="str">
        <f>IF(SUM('A3.2'!P315:T315)=5,'A3.2'!C315,"")</f>
        <v/>
      </c>
      <c r="F294" t="str">
        <f>IF(SUM('A3.2'!P315:T315)=5,'A3.2'!D315,"")</f>
        <v/>
      </c>
      <c r="G294" s="175" t="str">
        <f>IF(SUM('A3.2'!P315:T315)=5,'A3.2'!E315,"")</f>
        <v/>
      </c>
      <c r="H294" t="str">
        <f>IF(SUM('A3.2'!P315:T315)=5,'A3.2'!F315,"")</f>
        <v/>
      </c>
      <c r="I294" s="308" t="str">
        <f>IF(SUM('A3.2'!P315:T315)=5,'A3.2'!G315,"")</f>
        <v/>
      </c>
    </row>
    <row r="295" spans="1:9" x14ac:dyDescent="0.25">
      <c r="A295" t="str">
        <f>IF(SUM('A3.2'!P316:T316)=5,'Angaben KH-Standort'!$D$25,"")</f>
        <v/>
      </c>
      <c r="B295" t="str">
        <f>IF(SUM('A3.2'!P316:T316)=5,'Angaben KH-Standort'!$D$26,"")</f>
        <v/>
      </c>
      <c r="C295" t="str">
        <f>IF(SUM('A3.2'!P316:T316)=5,'Angaben KH-Standort'!$D$12,"")</f>
        <v/>
      </c>
      <c r="D295" t="str">
        <f>IF(SUM('A3.2'!P316:T316)=5,'A1'!$F307,"")</f>
        <v/>
      </c>
      <c r="E295" t="str">
        <f>IF(SUM('A3.2'!P316:T316)=5,'A3.2'!C316,"")</f>
        <v/>
      </c>
      <c r="F295" t="str">
        <f>IF(SUM('A3.2'!P316:T316)=5,'A3.2'!D316,"")</f>
        <v/>
      </c>
      <c r="G295" s="175" t="str">
        <f>IF(SUM('A3.2'!P316:T316)=5,'A3.2'!E316,"")</f>
        <v/>
      </c>
      <c r="H295" t="str">
        <f>IF(SUM('A3.2'!P316:T316)=5,'A3.2'!F316,"")</f>
        <v/>
      </c>
      <c r="I295" s="308" t="str">
        <f>IF(SUM('A3.2'!P316:T316)=5,'A3.2'!G316,"")</f>
        <v/>
      </c>
    </row>
    <row r="296" spans="1:9" x14ac:dyDescent="0.25">
      <c r="A296" t="str">
        <f>IF(SUM('A3.2'!P317:T317)=5,'Angaben KH-Standort'!$D$25,"")</f>
        <v/>
      </c>
      <c r="B296" t="str">
        <f>IF(SUM('A3.2'!P317:T317)=5,'Angaben KH-Standort'!$D$26,"")</f>
        <v/>
      </c>
      <c r="C296" t="str">
        <f>IF(SUM('A3.2'!P317:T317)=5,'Angaben KH-Standort'!$D$12,"")</f>
        <v/>
      </c>
      <c r="D296" t="str">
        <f>IF(SUM('A3.2'!P317:T317)=5,'A1'!$F308,"")</f>
        <v/>
      </c>
      <c r="E296" t="str">
        <f>IF(SUM('A3.2'!P317:T317)=5,'A3.2'!C317,"")</f>
        <v/>
      </c>
      <c r="F296" t="str">
        <f>IF(SUM('A3.2'!P317:T317)=5,'A3.2'!D317,"")</f>
        <v/>
      </c>
      <c r="G296" s="175" t="str">
        <f>IF(SUM('A3.2'!P317:T317)=5,'A3.2'!E317,"")</f>
        <v/>
      </c>
      <c r="H296" t="str">
        <f>IF(SUM('A3.2'!P317:T317)=5,'A3.2'!F317,"")</f>
        <v/>
      </c>
      <c r="I296" s="308" t="str">
        <f>IF(SUM('A3.2'!P317:T317)=5,'A3.2'!G317,"")</f>
        <v/>
      </c>
    </row>
    <row r="297" spans="1:9" x14ac:dyDescent="0.25">
      <c r="A297" t="str">
        <f>IF(SUM('A3.2'!P318:T318)=5,'Angaben KH-Standort'!$D$25,"")</f>
        <v/>
      </c>
      <c r="B297" t="str">
        <f>IF(SUM('A3.2'!P318:T318)=5,'Angaben KH-Standort'!$D$26,"")</f>
        <v/>
      </c>
      <c r="C297" t="str">
        <f>IF(SUM('A3.2'!P318:T318)=5,'Angaben KH-Standort'!$D$12,"")</f>
        <v/>
      </c>
      <c r="D297" t="str">
        <f>IF(SUM('A3.2'!P318:T318)=5,'A1'!$F309,"")</f>
        <v/>
      </c>
      <c r="E297" t="str">
        <f>IF(SUM('A3.2'!P318:T318)=5,'A3.2'!C318,"")</f>
        <v/>
      </c>
      <c r="F297" t="str">
        <f>IF(SUM('A3.2'!P318:T318)=5,'A3.2'!D318,"")</f>
        <v/>
      </c>
      <c r="G297" s="175" t="str">
        <f>IF(SUM('A3.2'!P318:T318)=5,'A3.2'!E318,"")</f>
        <v/>
      </c>
      <c r="H297" t="str">
        <f>IF(SUM('A3.2'!P318:T318)=5,'A3.2'!F318,"")</f>
        <v/>
      </c>
      <c r="I297" s="308" t="str">
        <f>IF(SUM('A3.2'!P318:T318)=5,'A3.2'!G318,"")</f>
        <v/>
      </c>
    </row>
    <row r="298" spans="1:9" x14ac:dyDescent="0.25">
      <c r="A298" t="str">
        <f>IF(SUM('A3.2'!P319:T319)=5,'Angaben KH-Standort'!$D$25,"")</f>
        <v/>
      </c>
      <c r="B298" t="str">
        <f>IF(SUM('A3.2'!P319:T319)=5,'Angaben KH-Standort'!$D$26,"")</f>
        <v/>
      </c>
      <c r="C298" t="str">
        <f>IF(SUM('A3.2'!P319:T319)=5,'Angaben KH-Standort'!$D$12,"")</f>
        <v/>
      </c>
      <c r="D298" t="str">
        <f>IF(SUM('A3.2'!P319:T319)=5,'A1'!$F310,"")</f>
        <v/>
      </c>
      <c r="E298" t="str">
        <f>IF(SUM('A3.2'!P319:T319)=5,'A3.2'!C319,"")</f>
        <v/>
      </c>
      <c r="F298" t="str">
        <f>IF(SUM('A3.2'!P319:T319)=5,'A3.2'!D319,"")</f>
        <v/>
      </c>
      <c r="G298" s="175" t="str">
        <f>IF(SUM('A3.2'!P319:T319)=5,'A3.2'!E319,"")</f>
        <v/>
      </c>
      <c r="H298" t="str">
        <f>IF(SUM('A3.2'!P319:T319)=5,'A3.2'!F319,"")</f>
        <v/>
      </c>
      <c r="I298" s="308" t="str">
        <f>IF(SUM('A3.2'!P319:T319)=5,'A3.2'!G319,"")</f>
        <v/>
      </c>
    </row>
    <row r="299" spans="1:9" x14ac:dyDescent="0.25">
      <c r="A299" t="str">
        <f>IF(SUM('A3.2'!P320:T320)=5,'Angaben KH-Standort'!$D$25,"")</f>
        <v/>
      </c>
      <c r="B299" t="str">
        <f>IF(SUM('A3.2'!P320:T320)=5,'Angaben KH-Standort'!$D$26,"")</f>
        <v/>
      </c>
      <c r="C299" t="str">
        <f>IF(SUM('A3.2'!P320:T320)=5,'Angaben KH-Standort'!$D$12,"")</f>
        <v/>
      </c>
      <c r="D299" t="str">
        <f>IF(SUM('A3.2'!P320:T320)=5,'A1'!$F311,"")</f>
        <v/>
      </c>
      <c r="E299" t="str">
        <f>IF(SUM('A3.2'!P320:T320)=5,'A3.2'!C320,"")</f>
        <v/>
      </c>
      <c r="F299" t="str">
        <f>IF(SUM('A3.2'!P320:T320)=5,'A3.2'!D320,"")</f>
        <v/>
      </c>
      <c r="G299" s="175" t="str">
        <f>IF(SUM('A3.2'!P320:T320)=5,'A3.2'!E320,"")</f>
        <v/>
      </c>
      <c r="H299" t="str">
        <f>IF(SUM('A3.2'!P320:T320)=5,'A3.2'!F320,"")</f>
        <v/>
      </c>
      <c r="I299" s="308" t="str">
        <f>IF(SUM('A3.2'!P320:T320)=5,'A3.2'!G320,"")</f>
        <v/>
      </c>
    </row>
    <row r="300" spans="1:9" x14ac:dyDescent="0.25">
      <c r="A300" t="str">
        <f>IF(SUM('A3.2'!P321:T321)=5,'Angaben KH-Standort'!$D$25,"")</f>
        <v/>
      </c>
      <c r="B300" t="str">
        <f>IF(SUM('A3.2'!P321:T321)=5,'Angaben KH-Standort'!$D$26,"")</f>
        <v/>
      </c>
      <c r="C300" t="str">
        <f>IF(SUM('A3.2'!P321:T321)=5,'Angaben KH-Standort'!$D$12,"")</f>
        <v/>
      </c>
      <c r="D300" t="str">
        <f>IF(SUM('A3.2'!P321:T321)=5,'A1'!$F312,"")</f>
        <v/>
      </c>
      <c r="E300" t="str">
        <f>IF(SUM('A3.2'!P321:T321)=5,'A3.2'!C321,"")</f>
        <v/>
      </c>
      <c r="F300" t="str">
        <f>IF(SUM('A3.2'!P321:T321)=5,'A3.2'!D321,"")</f>
        <v/>
      </c>
      <c r="G300" s="175" t="str">
        <f>IF(SUM('A3.2'!P321:T321)=5,'A3.2'!E321,"")</f>
        <v/>
      </c>
      <c r="H300" t="str">
        <f>IF(SUM('A3.2'!P321:T321)=5,'A3.2'!F321,"")</f>
        <v/>
      </c>
      <c r="I300" s="308" t="str">
        <f>IF(SUM('A3.2'!P321:T321)=5,'A3.2'!G321,"")</f>
        <v/>
      </c>
    </row>
    <row r="301" spans="1:9" x14ac:dyDescent="0.25">
      <c r="A301" t="str">
        <f>IF(SUM('A3.2'!P322:T322)=5,'Angaben KH-Standort'!$D$25,"")</f>
        <v/>
      </c>
      <c r="B301" t="str">
        <f>IF(SUM('A3.2'!P322:T322)=5,'Angaben KH-Standort'!$D$26,"")</f>
        <v/>
      </c>
      <c r="C301" t="str">
        <f>IF(SUM('A3.2'!P322:T322)=5,'Angaben KH-Standort'!$D$12,"")</f>
        <v/>
      </c>
      <c r="D301" t="str">
        <f>IF(SUM('A3.2'!P322:T322)=5,'A1'!$F313,"")</f>
        <v/>
      </c>
      <c r="E301" t="str">
        <f>IF(SUM('A3.2'!P322:T322)=5,'A3.2'!C322,"")</f>
        <v/>
      </c>
      <c r="F301" t="str">
        <f>IF(SUM('A3.2'!P322:T322)=5,'A3.2'!D322,"")</f>
        <v/>
      </c>
      <c r="G301" s="175" t="str">
        <f>IF(SUM('A3.2'!P322:T322)=5,'A3.2'!E322,"")</f>
        <v/>
      </c>
      <c r="H301" t="str">
        <f>IF(SUM('A3.2'!P322:T322)=5,'A3.2'!F322,"")</f>
        <v/>
      </c>
      <c r="I301" s="308" t="str">
        <f>IF(SUM('A3.2'!P322:T322)=5,'A3.2'!G322,"")</f>
        <v/>
      </c>
    </row>
    <row r="302" spans="1:9" x14ac:dyDescent="0.25">
      <c r="A302" t="str">
        <f>IF(SUM('A3.2'!P323:T323)=5,'Angaben KH-Standort'!$D$25,"")</f>
        <v/>
      </c>
      <c r="B302" t="str">
        <f>IF(SUM('A3.2'!P323:T323)=5,'Angaben KH-Standort'!$D$26,"")</f>
        <v/>
      </c>
      <c r="C302" t="str">
        <f>IF(SUM('A3.2'!P323:T323)=5,'Angaben KH-Standort'!$D$12,"")</f>
        <v/>
      </c>
      <c r="D302" t="str">
        <f>IF(SUM('A3.2'!P323:T323)=5,'A1'!$F314,"")</f>
        <v/>
      </c>
      <c r="E302" t="str">
        <f>IF(SUM('A3.2'!P323:T323)=5,'A3.2'!C323,"")</f>
        <v/>
      </c>
      <c r="F302" t="str">
        <f>IF(SUM('A3.2'!P323:T323)=5,'A3.2'!D323,"")</f>
        <v/>
      </c>
      <c r="G302" s="175" t="str">
        <f>IF(SUM('A3.2'!P323:T323)=5,'A3.2'!E323,"")</f>
        <v/>
      </c>
      <c r="H302" t="str">
        <f>IF(SUM('A3.2'!P323:T323)=5,'A3.2'!F323,"")</f>
        <v/>
      </c>
      <c r="I302" s="308" t="str">
        <f>IF(SUM('A3.2'!P323:T323)=5,'A3.2'!G323,"")</f>
        <v/>
      </c>
    </row>
    <row r="303" spans="1:9" x14ac:dyDescent="0.25">
      <c r="A303" t="str">
        <f>IF(SUM('A3.2'!P324:T324)=5,'Angaben KH-Standort'!$D$25,"")</f>
        <v/>
      </c>
      <c r="B303" t="str">
        <f>IF(SUM('A3.2'!P324:T324)=5,'Angaben KH-Standort'!$D$26,"")</f>
        <v/>
      </c>
      <c r="C303" t="str">
        <f>IF(SUM('A3.2'!P324:T324)=5,'Angaben KH-Standort'!$D$12,"")</f>
        <v/>
      </c>
      <c r="D303" t="str">
        <f>IF(SUM('A3.2'!P324:T324)=5,'A1'!$F315,"")</f>
        <v/>
      </c>
      <c r="E303" t="str">
        <f>IF(SUM('A3.2'!P324:T324)=5,'A3.2'!C324,"")</f>
        <v/>
      </c>
      <c r="F303" t="str">
        <f>IF(SUM('A3.2'!P324:T324)=5,'A3.2'!D324,"")</f>
        <v/>
      </c>
      <c r="G303" s="175" t="str">
        <f>IF(SUM('A3.2'!P324:T324)=5,'A3.2'!E324,"")</f>
        <v/>
      </c>
      <c r="H303" t="str">
        <f>IF(SUM('A3.2'!P324:T324)=5,'A3.2'!F324,"")</f>
        <v/>
      </c>
      <c r="I303" s="308" t="str">
        <f>IF(SUM('A3.2'!P324:T324)=5,'A3.2'!G324,"")</f>
        <v/>
      </c>
    </row>
    <row r="304" spans="1:9" x14ac:dyDescent="0.25">
      <c r="A304" t="str">
        <f>IF(SUM('A3.2'!P325:T325)=5,'Angaben KH-Standort'!$D$25,"")</f>
        <v/>
      </c>
      <c r="B304" t="str">
        <f>IF(SUM('A3.2'!P325:T325)=5,'Angaben KH-Standort'!$D$26,"")</f>
        <v/>
      </c>
      <c r="C304" t="str">
        <f>IF(SUM('A3.2'!P325:T325)=5,'Angaben KH-Standort'!$D$12,"")</f>
        <v/>
      </c>
      <c r="D304" t="str">
        <f>IF(SUM('A3.2'!P325:T325)=5,'A1'!$F316,"")</f>
        <v/>
      </c>
      <c r="E304" t="str">
        <f>IF(SUM('A3.2'!P325:T325)=5,'A3.2'!C325,"")</f>
        <v/>
      </c>
      <c r="F304" t="str">
        <f>IF(SUM('A3.2'!P325:T325)=5,'A3.2'!D325,"")</f>
        <v/>
      </c>
      <c r="G304" s="175" t="str">
        <f>IF(SUM('A3.2'!P325:T325)=5,'A3.2'!E325,"")</f>
        <v/>
      </c>
      <c r="H304" t="str">
        <f>IF(SUM('A3.2'!P325:T325)=5,'A3.2'!F325,"")</f>
        <v/>
      </c>
      <c r="I304" s="308" t="str">
        <f>IF(SUM('A3.2'!P325:T325)=5,'A3.2'!G325,"")</f>
        <v/>
      </c>
    </row>
    <row r="305" spans="1:9" x14ac:dyDescent="0.25">
      <c r="A305" t="str">
        <f>IF(SUM('A3.2'!P326:T326)=5,'Angaben KH-Standort'!$D$25,"")</f>
        <v/>
      </c>
      <c r="B305" t="str">
        <f>IF(SUM('A3.2'!P326:T326)=5,'Angaben KH-Standort'!$D$26,"")</f>
        <v/>
      </c>
      <c r="C305" t="str">
        <f>IF(SUM('A3.2'!P326:T326)=5,'Angaben KH-Standort'!$D$12,"")</f>
        <v/>
      </c>
      <c r="D305" t="str">
        <f>IF(SUM('A3.2'!P326:T326)=5,'A1'!$F317,"")</f>
        <v/>
      </c>
      <c r="E305" t="str">
        <f>IF(SUM('A3.2'!P326:T326)=5,'A3.2'!C326,"")</f>
        <v/>
      </c>
      <c r="F305" t="str">
        <f>IF(SUM('A3.2'!P326:T326)=5,'A3.2'!D326,"")</f>
        <v/>
      </c>
      <c r="G305" s="175" t="str">
        <f>IF(SUM('A3.2'!P326:T326)=5,'A3.2'!E326,"")</f>
        <v/>
      </c>
      <c r="H305" t="str">
        <f>IF(SUM('A3.2'!P326:T326)=5,'A3.2'!F326,"")</f>
        <v/>
      </c>
      <c r="I305" s="308" t="str">
        <f>IF(SUM('A3.2'!P326:T326)=5,'A3.2'!G326,"")</f>
        <v/>
      </c>
    </row>
    <row r="306" spans="1:9" x14ac:dyDescent="0.25">
      <c r="A306" t="str">
        <f>IF(SUM('A3.2'!P327:T327)=5,'Angaben KH-Standort'!$D$25,"")</f>
        <v/>
      </c>
      <c r="B306" t="str">
        <f>IF(SUM('A3.2'!P327:T327)=5,'Angaben KH-Standort'!$D$26,"")</f>
        <v/>
      </c>
      <c r="C306" t="str">
        <f>IF(SUM('A3.2'!P327:T327)=5,'Angaben KH-Standort'!$D$12,"")</f>
        <v/>
      </c>
      <c r="D306" t="str">
        <f>IF(SUM('A3.2'!P327:T327)=5,'A1'!$F318,"")</f>
        <v/>
      </c>
      <c r="E306" t="str">
        <f>IF(SUM('A3.2'!P327:T327)=5,'A3.2'!C327,"")</f>
        <v/>
      </c>
      <c r="F306" t="str">
        <f>IF(SUM('A3.2'!P327:T327)=5,'A3.2'!D327,"")</f>
        <v/>
      </c>
      <c r="G306" s="175" t="str">
        <f>IF(SUM('A3.2'!P327:T327)=5,'A3.2'!E327,"")</f>
        <v/>
      </c>
      <c r="H306" t="str">
        <f>IF(SUM('A3.2'!P327:T327)=5,'A3.2'!F327,"")</f>
        <v/>
      </c>
      <c r="I306" s="308" t="str">
        <f>IF(SUM('A3.2'!P327:T327)=5,'A3.2'!G327,"")</f>
        <v/>
      </c>
    </row>
    <row r="307" spans="1:9" x14ac:dyDescent="0.25">
      <c r="A307" t="str">
        <f>IF(SUM('A3.2'!P328:T328)=5,'Angaben KH-Standort'!$D$25,"")</f>
        <v/>
      </c>
      <c r="B307" t="str">
        <f>IF(SUM('A3.2'!P328:T328)=5,'Angaben KH-Standort'!$D$26,"")</f>
        <v/>
      </c>
      <c r="C307" t="str">
        <f>IF(SUM('A3.2'!P328:T328)=5,'Angaben KH-Standort'!$D$12,"")</f>
        <v/>
      </c>
      <c r="D307" t="str">
        <f>IF(SUM('A3.2'!P328:T328)=5,'A1'!$F319,"")</f>
        <v/>
      </c>
      <c r="E307" t="str">
        <f>IF(SUM('A3.2'!P328:T328)=5,'A3.2'!C328,"")</f>
        <v/>
      </c>
      <c r="F307" t="str">
        <f>IF(SUM('A3.2'!P328:T328)=5,'A3.2'!D328,"")</f>
        <v/>
      </c>
      <c r="G307" s="175" t="str">
        <f>IF(SUM('A3.2'!P328:T328)=5,'A3.2'!E328,"")</f>
        <v/>
      </c>
      <c r="H307" t="str">
        <f>IF(SUM('A3.2'!P328:T328)=5,'A3.2'!F328,"")</f>
        <v/>
      </c>
      <c r="I307" s="308" t="str">
        <f>IF(SUM('A3.2'!P328:T328)=5,'A3.2'!G328,"")</f>
        <v/>
      </c>
    </row>
    <row r="308" spans="1:9" x14ac:dyDescent="0.25">
      <c r="A308" t="str">
        <f>IF(SUM('A3.2'!P329:T329)=5,'Angaben KH-Standort'!$D$25,"")</f>
        <v/>
      </c>
      <c r="B308" t="str">
        <f>IF(SUM('A3.2'!P329:T329)=5,'Angaben KH-Standort'!$D$26,"")</f>
        <v/>
      </c>
      <c r="C308" t="str">
        <f>IF(SUM('A3.2'!P329:T329)=5,'Angaben KH-Standort'!$D$12,"")</f>
        <v/>
      </c>
      <c r="D308" t="str">
        <f>IF(SUM('A3.2'!P329:T329)=5,'A1'!$F320,"")</f>
        <v/>
      </c>
      <c r="E308" t="str">
        <f>IF(SUM('A3.2'!P329:T329)=5,'A3.2'!C329,"")</f>
        <v/>
      </c>
      <c r="F308" t="str">
        <f>IF(SUM('A3.2'!P329:T329)=5,'A3.2'!D329,"")</f>
        <v/>
      </c>
      <c r="G308" s="175" t="str">
        <f>IF(SUM('A3.2'!P329:T329)=5,'A3.2'!E329,"")</f>
        <v/>
      </c>
      <c r="H308" t="str">
        <f>IF(SUM('A3.2'!P329:T329)=5,'A3.2'!F329,"")</f>
        <v/>
      </c>
      <c r="I308" s="308" t="str">
        <f>IF(SUM('A3.2'!P329:T329)=5,'A3.2'!G329,"")</f>
        <v/>
      </c>
    </row>
    <row r="309" spans="1:9" x14ac:dyDescent="0.25">
      <c r="A309" t="str">
        <f>IF(SUM('A3.2'!P330:T330)=5,'Angaben KH-Standort'!$D$25,"")</f>
        <v/>
      </c>
      <c r="B309" t="str">
        <f>IF(SUM('A3.2'!P330:T330)=5,'Angaben KH-Standort'!$D$26,"")</f>
        <v/>
      </c>
      <c r="C309" t="str">
        <f>IF(SUM('A3.2'!P330:T330)=5,'Angaben KH-Standort'!$D$12,"")</f>
        <v/>
      </c>
      <c r="D309" t="str">
        <f>IF(SUM('A3.2'!P330:T330)=5,'A1'!$F321,"")</f>
        <v/>
      </c>
      <c r="E309" t="str">
        <f>IF(SUM('A3.2'!P330:T330)=5,'A3.2'!C330,"")</f>
        <v/>
      </c>
      <c r="F309" t="str">
        <f>IF(SUM('A3.2'!P330:T330)=5,'A3.2'!D330,"")</f>
        <v/>
      </c>
      <c r="G309" s="175" t="str">
        <f>IF(SUM('A3.2'!P330:T330)=5,'A3.2'!E330,"")</f>
        <v/>
      </c>
      <c r="H309" t="str">
        <f>IF(SUM('A3.2'!P330:T330)=5,'A3.2'!F330,"")</f>
        <v/>
      </c>
      <c r="I309" s="308" t="str">
        <f>IF(SUM('A3.2'!P330:T330)=5,'A3.2'!G330,"")</f>
        <v/>
      </c>
    </row>
    <row r="310" spans="1:9" x14ac:dyDescent="0.25">
      <c r="A310" t="str">
        <f>IF(SUM('A3.2'!P331:T331)=5,'Angaben KH-Standort'!$D$25,"")</f>
        <v/>
      </c>
      <c r="B310" t="str">
        <f>IF(SUM('A3.2'!P331:T331)=5,'Angaben KH-Standort'!$D$26,"")</f>
        <v/>
      </c>
      <c r="C310" t="str">
        <f>IF(SUM('A3.2'!P331:T331)=5,'Angaben KH-Standort'!$D$12,"")</f>
        <v/>
      </c>
      <c r="D310" t="str">
        <f>IF(SUM('A3.2'!P331:T331)=5,'A1'!$F322,"")</f>
        <v/>
      </c>
      <c r="E310" t="str">
        <f>IF(SUM('A3.2'!P331:T331)=5,'A3.2'!C331,"")</f>
        <v/>
      </c>
      <c r="F310" t="str">
        <f>IF(SUM('A3.2'!P331:T331)=5,'A3.2'!D331,"")</f>
        <v/>
      </c>
      <c r="G310" s="175" t="str">
        <f>IF(SUM('A3.2'!P331:T331)=5,'A3.2'!E331,"")</f>
        <v/>
      </c>
      <c r="H310" t="str">
        <f>IF(SUM('A3.2'!P331:T331)=5,'A3.2'!F331,"")</f>
        <v/>
      </c>
      <c r="I310" s="308" t="str">
        <f>IF(SUM('A3.2'!P331:T331)=5,'A3.2'!G331,"")</f>
        <v/>
      </c>
    </row>
    <row r="311" spans="1:9" x14ac:dyDescent="0.25">
      <c r="A311" t="str">
        <f>IF(SUM('A3.2'!P332:T332)=5,'Angaben KH-Standort'!$D$25,"")</f>
        <v/>
      </c>
      <c r="B311" t="str">
        <f>IF(SUM('A3.2'!P332:T332)=5,'Angaben KH-Standort'!$D$26,"")</f>
        <v/>
      </c>
      <c r="C311" t="str">
        <f>IF(SUM('A3.2'!P332:T332)=5,'Angaben KH-Standort'!$D$12,"")</f>
        <v/>
      </c>
      <c r="D311" t="str">
        <f>IF(SUM('A3.2'!P332:T332)=5,'A1'!$F323,"")</f>
        <v/>
      </c>
      <c r="E311" t="str">
        <f>IF(SUM('A3.2'!P332:T332)=5,'A3.2'!C332,"")</f>
        <v/>
      </c>
      <c r="F311" t="str">
        <f>IF(SUM('A3.2'!P332:T332)=5,'A3.2'!D332,"")</f>
        <v/>
      </c>
      <c r="G311" s="175" t="str">
        <f>IF(SUM('A3.2'!P332:T332)=5,'A3.2'!E332,"")</f>
        <v/>
      </c>
      <c r="H311" t="str">
        <f>IF(SUM('A3.2'!P332:T332)=5,'A3.2'!F332,"")</f>
        <v/>
      </c>
      <c r="I311" s="308" t="str">
        <f>IF(SUM('A3.2'!P332:T332)=5,'A3.2'!G332,"")</f>
        <v/>
      </c>
    </row>
    <row r="312" spans="1:9" x14ac:dyDescent="0.25">
      <c r="A312" t="str">
        <f>IF(SUM('A3.2'!P333:T333)=5,'Angaben KH-Standort'!$D$25,"")</f>
        <v/>
      </c>
      <c r="B312" t="str">
        <f>IF(SUM('A3.2'!P333:T333)=5,'Angaben KH-Standort'!$D$26,"")</f>
        <v/>
      </c>
      <c r="C312" t="str">
        <f>IF(SUM('A3.2'!P333:T333)=5,'Angaben KH-Standort'!$D$12,"")</f>
        <v/>
      </c>
      <c r="D312" t="str">
        <f>IF(SUM('A3.2'!P333:T333)=5,'A1'!$F324,"")</f>
        <v/>
      </c>
      <c r="E312" t="str">
        <f>IF(SUM('A3.2'!P333:T333)=5,'A3.2'!C333,"")</f>
        <v/>
      </c>
      <c r="F312" t="str">
        <f>IF(SUM('A3.2'!P333:T333)=5,'A3.2'!D333,"")</f>
        <v/>
      </c>
      <c r="G312" s="175" t="str">
        <f>IF(SUM('A3.2'!P333:T333)=5,'A3.2'!E333,"")</f>
        <v/>
      </c>
      <c r="H312" t="str">
        <f>IF(SUM('A3.2'!P333:T333)=5,'A3.2'!F333,"")</f>
        <v/>
      </c>
      <c r="I312" s="308" t="str">
        <f>IF(SUM('A3.2'!P333:T333)=5,'A3.2'!G333,"")</f>
        <v/>
      </c>
    </row>
    <row r="313" spans="1:9" x14ac:dyDescent="0.25">
      <c r="A313" t="str">
        <f>IF(SUM('A3.2'!P334:T334)=5,'Angaben KH-Standort'!$D$25,"")</f>
        <v/>
      </c>
      <c r="B313" t="str">
        <f>IF(SUM('A3.2'!P334:T334)=5,'Angaben KH-Standort'!$D$26,"")</f>
        <v/>
      </c>
      <c r="C313" t="str">
        <f>IF(SUM('A3.2'!P334:T334)=5,'Angaben KH-Standort'!$D$12,"")</f>
        <v/>
      </c>
      <c r="D313" t="str">
        <f>IF(SUM('A3.2'!P334:T334)=5,'A1'!$F325,"")</f>
        <v/>
      </c>
      <c r="E313" t="str">
        <f>IF(SUM('A3.2'!P334:T334)=5,'A3.2'!C334,"")</f>
        <v/>
      </c>
      <c r="F313" t="str">
        <f>IF(SUM('A3.2'!P334:T334)=5,'A3.2'!D334,"")</f>
        <v/>
      </c>
      <c r="G313" s="175" t="str">
        <f>IF(SUM('A3.2'!P334:T334)=5,'A3.2'!E334,"")</f>
        <v/>
      </c>
      <c r="H313" t="str">
        <f>IF(SUM('A3.2'!P334:T334)=5,'A3.2'!F334,"")</f>
        <v/>
      </c>
      <c r="I313" s="308" t="str">
        <f>IF(SUM('A3.2'!P334:T334)=5,'A3.2'!G334,"")</f>
        <v/>
      </c>
    </row>
    <row r="314" spans="1:9" x14ac:dyDescent="0.25">
      <c r="A314" t="str">
        <f>IF(SUM('A3.2'!P335:T335)=5,'Angaben KH-Standort'!$D$25,"")</f>
        <v/>
      </c>
      <c r="B314" t="str">
        <f>IF(SUM('A3.2'!P335:T335)=5,'Angaben KH-Standort'!$D$26,"")</f>
        <v/>
      </c>
      <c r="C314" t="str">
        <f>IF(SUM('A3.2'!P335:T335)=5,'Angaben KH-Standort'!$D$12,"")</f>
        <v/>
      </c>
      <c r="D314" t="str">
        <f>IF(SUM('A3.2'!P335:T335)=5,'A1'!$F326,"")</f>
        <v/>
      </c>
      <c r="E314" t="str">
        <f>IF(SUM('A3.2'!P335:T335)=5,'A3.2'!C335,"")</f>
        <v/>
      </c>
      <c r="F314" t="str">
        <f>IF(SUM('A3.2'!P335:T335)=5,'A3.2'!D335,"")</f>
        <v/>
      </c>
      <c r="G314" s="175" t="str">
        <f>IF(SUM('A3.2'!P335:T335)=5,'A3.2'!E335,"")</f>
        <v/>
      </c>
      <c r="H314" t="str">
        <f>IF(SUM('A3.2'!P335:T335)=5,'A3.2'!F335,"")</f>
        <v/>
      </c>
      <c r="I314" s="308" t="str">
        <f>IF(SUM('A3.2'!P335:T335)=5,'A3.2'!G335,"")</f>
        <v/>
      </c>
    </row>
    <row r="315" spans="1:9" x14ac:dyDescent="0.25">
      <c r="A315" t="str">
        <f>IF(SUM('A3.2'!P336:T336)=5,'Angaben KH-Standort'!$D$25,"")</f>
        <v/>
      </c>
      <c r="B315" t="str">
        <f>IF(SUM('A3.2'!P336:T336)=5,'Angaben KH-Standort'!$D$26,"")</f>
        <v/>
      </c>
      <c r="C315" t="str">
        <f>IF(SUM('A3.2'!P336:T336)=5,'Angaben KH-Standort'!$D$12,"")</f>
        <v/>
      </c>
      <c r="D315" t="str">
        <f>IF(SUM('A3.2'!P336:T336)=5,'A1'!$F327,"")</f>
        <v/>
      </c>
      <c r="E315" t="str">
        <f>IF(SUM('A3.2'!P336:T336)=5,'A3.2'!C336,"")</f>
        <v/>
      </c>
      <c r="F315" t="str">
        <f>IF(SUM('A3.2'!P336:T336)=5,'A3.2'!D336,"")</f>
        <v/>
      </c>
      <c r="G315" s="175" t="str">
        <f>IF(SUM('A3.2'!P336:T336)=5,'A3.2'!E336,"")</f>
        <v/>
      </c>
      <c r="H315" t="str">
        <f>IF(SUM('A3.2'!P336:T336)=5,'A3.2'!F336,"")</f>
        <v/>
      </c>
      <c r="I315" s="308" t="str">
        <f>IF(SUM('A3.2'!P336:T336)=5,'A3.2'!G336,"")</f>
        <v/>
      </c>
    </row>
    <row r="316" spans="1:9" x14ac:dyDescent="0.25">
      <c r="A316" t="str">
        <f>IF(SUM('A3.2'!P337:T337)=5,'Angaben KH-Standort'!$D$25,"")</f>
        <v/>
      </c>
      <c r="B316" t="str">
        <f>IF(SUM('A3.2'!P337:T337)=5,'Angaben KH-Standort'!$D$26,"")</f>
        <v/>
      </c>
      <c r="C316" t="str">
        <f>IF(SUM('A3.2'!P337:T337)=5,'Angaben KH-Standort'!$D$12,"")</f>
        <v/>
      </c>
      <c r="D316" t="str">
        <f>IF(SUM('A3.2'!P337:T337)=5,'A1'!$F328,"")</f>
        <v/>
      </c>
      <c r="E316" t="str">
        <f>IF(SUM('A3.2'!P337:T337)=5,'A3.2'!C337,"")</f>
        <v/>
      </c>
      <c r="F316" t="str">
        <f>IF(SUM('A3.2'!P337:T337)=5,'A3.2'!D337,"")</f>
        <v/>
      </c>
      <c r="G316" s="175" t="str">
        <f>IF(SUM('A3.2'!P337:T337)=5,'A3.2'!E337,"")</f>
        <v/>
      </c>
      <c r="H316" t="str">
        <f>IF(SUM('A3.2'!P337:T337)=5,'A3.2'!F337,"")</f>
        <v/>
      </c>
      <c r="I316" s="308" t="str">
        <f>IF(SUM('A3.2'!P337:T337)=5,'A3.2'!G337,"")</f>
        <v/>
      </c>
    </row>
    <row r="317" spans="1:9" x14ac:dyDescent="0.25">
      <c r="A317" t="str">
        <f>IF(SUM('A3.2'!P338:T338)=5,'Angaben KH-Standort'!$D$25,"")</f>
        <v/>
      </c>
      <c r="B317" t="str">
        <f>IF(SUM('A3.2'!P338:T338)=5,'Angaben KH-Standort'!$D$26,"")</f>
        <v/>
      </c>
      <c r="C317" t="str">
        <f>IF(SUM('A3.2'!P338:T338)=5,'Angaben KH-Standort'!$D$12,"")</f>
        <v/>
      </c>
      <c r="D317" t="str">
        <f>IF(SUM('A3.2'!P338:T338)=5,'A1'!$F329,"")</f>
        <v/>
      </c>
      <c r="E317" t="str">
        <f>IF(SUM('A3.2'!P338:T338)=5,'A3.2'!C338,"")</f>
        <v/>
      </c>
      <c r="F317" t="str">
        <f>IF(SUM('A3.2'!P338:T338)=5,'A3.2'!D338,"")</f>
        <v/>
      </c>
      <c r="G317" s="175" t="str">
        <f>IF(SUM('A3.2'!P338:T338)=5,'A3.2'!E338,"")</f>
        <v/>
      </c>
      <c r="H317" t="str">
        <f>IF(SUM('A3.2'!P338:T338)=5,'A3.2'!F338,"")</f>
        <v/>
      </c>
      <c r="I317" s="308" t="str">
        <f>IF(SUM('A3.2'!P338:T338)=5,'A3.2'!G338,"")</f>
        <v/>
      </c>
    </row>
    <row r="318" spans="1:9" x14ac:dyDescent="0.25">
      <c r="A318" t="str">
        <f>IF(SUM('A3.2'!P339:T339)=5,'Angaben KH-Standort'!$D$25,"")</f>
        <v/>
      </c>
      <c r="B318" t="str">
        <f>IF(SUM('A3.2'!P339:T339)=5,'Angaben KH-Standort'!$D$26,"")</f>
        <v/>
      </c>
      <c r="C318" t="str">
        <f>IF(SUM('A3.2'!P339:T339)=5,'Angaben KH-Standort'!$D$12,"")</f>
        <v/>
      </c>
      <c r="D318" t="str">
        <f>IF(SUM('A3.2'!P339:T339)=5,'A1'!$F330,"")</f>
        <v/>
      </c>
      <c r="E318" t="str">
        <f>IF(SUM('A3.2'!P339:T339)=5,'A3.2'!C339,"")</f>
        <v/>
      </c>
      <c r="F318" t="str">
        <f>IF(SUM('A3.2'!P339:T339)=5,'A3.2'!D339,"")</f>
        <v/>
      </c>
      <c r="G318" s="175" t="str">
        <f>IF(SUM('A3.2'!P339:T339)=5,'A3.2'!E339,"")</f>
        <v/>
      </c>
      <c r="H318" t="str">
        <f>IF(SUM('A3.2'!P339:T339)=5,'A3.2'!F339,"")</f>
        <v/>
      </c>
      <c r="I318" s="308" t="str">
        <f>IF(SUM('A3.2'!P339:T339)=5,'A3.2'!G339,"")</f>
        <v/>
      </c>
    </row>
    <row r="319" spans="1:9" x14ac:dyDescent="0.25">
      <c r="A319" t="str">
        <f>IF(SUM('A3.2'!P340:T340)=5,'Angaben KH-Standort'!$D$25,"")</f>
        <v/>
      </c>
      <c r="B319" t="str">
        <f>IF(SUM('A3.2'!P340:T340)=5,'Angaben KH-Standort'!$D$26,"")</f>
        <v/>
      </c>
      <c r="C319" t="str">
        <f>IF(SUM('A3.2'!P340:T340)=5,'Angaben KH-Standort'!$D$12,"")</f>
        <v/>
      </c>
      <c r="D319" t="str">
        <f>IF(SUM('A3.2'!P340:T340)=5,'A1'!$F331,"")</f>
        <v/>
      </c>
      <c r="E319" t="str">
        <f>IF(SUM('A3.2'!P340:T340)=5,'A3.2'!C340,"")</f>
        <v/>
      </c>
      <c r="F319" t="str">
        <f>IF(SUM('A3.2'!P340:T340)=5,'A3.2'!D340,"")</f>
        <v/>
      </c>
      <c r="G319" s="175" t="str">
        <f>IF(SUM('A3.2'!P340:T340)=5,'A3.2'!E340,"")</f>
        <v/>
      </c>
      <c r="H319" t="str">
        <f>IF(SUM('A3.2'!P340:T340)=5,'A3.2'!F340,"")</f>
        <v/>
      </c>
      <c r="I319" s="308" t="str">
        <f>IF(SUM('A3.2'!P340:T340)=5,'A3.2'!G340,"")</f>
        <v/>
      </c>
    </row>
    <row r="320" spans="1:9" x14ac:dyDescent="0.25">
      <c r="A320" t="str">
        <f>IF(SUM('A3.2'!P341:T341)=5,'Angaben KH-Standort'!$D$25,"")</f>
        <v/>
      </c>
      <c r="B320" t="str">
        <f>IF(SUM('A3.2'!P341:T341)=5,'Angaben KH-Standort'!$D$26,"")</f>
        <v/>
      </c>
      <c r="C320" t="str">
        <f>IF(SUM('A3.2'!P341:T341)=5,'Angaben KH-Standort'!$D$12,"")</f>
        <v/>
      </c>
      <c r="D320" t="str">
        <f>IF(SUM('A3.2'!P341:T341)=5,'A1'!$F332,"")</f>
        <v/>
      </c>
      <c r="E320" t="str">
        <f>IF(SUM('A3.2'!P341:T341)=5,'A3.2'!C341,"")</f>
        <v/>
      </c>
      <c r="F320" t="str">
        <f>IF(SUM('A3.2'!P341:T341)=5,'A3.2'!D341,"")</f>
        <v/>
      </c>
      <c r="G320" s="175" t="str">
        <f>IF(SUM('A3.2'!P341:T341)=5,'A3.2'!E341,"")</f>
        <v/>
      </c>
      <c r="H320" t="str">
        <f>IF(SUM('A3.2'!P341:T341)=5,'A3.2'!F341,"")</f>
        <v/>
      </c>
      <c r="I320" s="308" t="str">
        <f>IF(SUM('A3.2'!P341:T341)=5,'A3.2'!G341,"")</f>
        <v/>
      </c>
    </row>
    <row r="321" spans="1:9" x14ac:dyDescent="0.25">
      <c r="A321" t="str">
        <f>IF(SUM('A3.2'!P342:T342)=5,'Angaben KH-Standort'!$D$25,"")</f>
        <v/>
      </c>
      <c r="B321" t="str">
        <f>IF(SUM('A3.2'!P342:T342)=5,'Angaben KH-Standort'!$D$26,"")</f>
        <v/>
      </c>
      <c r="C321" t="str">
        <f>IF(SUM('A3.2'!P342:T342)=5,'Angaben KH-Standort'!$D$12,"")</f>
        <v/>
      </c>
      <c r="D321" t="str">
        <f>IF(SUM('A3.2'!P342:T342)=5,'A1'!$F333,"")</f>
        <v/>
      </c>
      <c r="E321" t="str">
        <f>IF(SUM('A3.2'!P342:T342)=5,'A3.2'!C342,"")</f>
        <v/>
      </c>
      <c r="F321" t="str">
        <f>IF(SUM('A3.2'!P342:T342)=5,'A3.2'!D342,"")</f>
        <v/>
      </c>
      <c r="G321" s="175" t="str">
        <f>IF(SUM('A3.2'!P342:T342)=5,'A3.2'!E342,"")</f>
        <v/>
      </c>
      <c r="H321" t="str">
        <f>IF(SUM('A3.2'!P342:T342)=5,'A3.2'!F342,"")</f>
        <v/>
      </c>
      <c r="I321" s="308" t="str">
        <f>IF(SUM('A3.2'!P342:T342)=5,'A3.2'!G342,"")</f>
        <v/>
      </c>
    </row>
    <row r="322" spans="1:9" x14ac:dyDescent="0.25">
      <c r="A322" t="str">
        <f>IF(SUM('A3.2'!P343:T343)=5,'Angaben KH-Standort'!$D$25,"")</f>
        <v/>
      </c>
      <c r="B322" t="str">
        <f>IF(SUM('A3.2'!P343:T343)=5,'Angaben KH-Standort'!$D$26,"")</f>
        <v/>
      </c>
      <c r="C322" t="str">
        <f>IF(SUM('A3.2'!P343:T343)=5,'Angaben KH-Standort'!$D$12,"")</f>
        <v/>
      </c>
      <c r="D322" t="str">
        <f>IF(SUM('A3.2'!P343:T343)=5,'A1'!$F334,"")</f>
        <v/>
      </c>
      <c r="E322" t="str">
        <f>IF(SUM('A3.2'!P343:T343)=5,'A3.2'!C343,"")</f>
        <v/>
      </c>
      <c r="F322" t="str">
        <f>IF(SUM('A3.2'!P343:T343)=5,'A3.2'!D343,"")</f>
        <v/>
      </c>
      <c r="G322" s="175" t="str">
        <f>IF(SUM('A3.2'!P343:T343)=5,'A3.2'!E343,"")</f>
        <v/>
      </c>
      <c r="H322" t="str">
        <f>IF(SUM('A3.2'!P343:T343)=5,'A3.2'!F343,"")</f>
        <v/>
      </c>
      <c r="I322" s="308" t="str">
        <f>IF(SUM('A3.2'!P343:T343)=5,'A3.2'!G343,"")</f>
        <v/>
      </c>
    </row>
    <row r="323" spans="1:9" x14ac:dyDescent="0.25">
      <c r="A323" t="str">
        <f>IF(SUM('A3.2'!P344:T344)=5,'Angaben KH-Standort'!$D$25,"")</f>
        <v/>
      </c>
      <c r="B323" t="str">
        <f>IF(SUM('A3.2'!P344:T344)=5,'Angaben KH-Standort'!$D$26,"")</f>
        <v/>
      </c>
      <c r="C323" t="str">
        <f>IF(SUM('A3.2'!P344:T344)=5,'Angaben KH-Standort'!$D$12,"")</f>
        <v/>
      </c>
      <c r="D323" t="str">
        <f>IF(SUM('A3.2'!P344:T344)=5,'A1'!$F335,"")</f>
        <v/>
      </c>
      <c r="E323" t="str">
        <f>IF(SUM('A3.2'!P344:T344)=5,'A3.2'!C344,"")</f>
        <v/>
      </c>
      <c r="F323" t="str">
        <f>IF(SUM('A3.2'!P344:T344)=5,'A3.2'!D344,"")</f>
        <v/>
      </c>
      <c r="G323" s="175" t="str">
        <f>IF(SUM('A3.2'!P344:T344)=5,'A3.2'!E344,"")</f>
        <v/>
      </c>
      <c r="H323" t="str">
        <f>IF(SUM('A3.2'!P344:T344)=5,'A3.2'!F344,"")</f>
        <v/>
      </c>
      <c r="I323" s="308" t="str">
        <f>IF(SUM('A3.2'!P344:T344)=5,'A3.2'!G344,"")</f>
        <v/>
      </c>
    </row>
    <row r="324" spans="1:9" x14ac:dyDescent="0.25">
      <c r="A324" t="str">
        <f>IF(SUM('A3.2'!P345:T345)=5,'Angaben KH-Standort'!$D$25,"")</f>
        <v/>
      </c>
      <c r="B324" t="str">
        <f>IF(SUM('A3.2'!P345:T345)=5,'Angaben KH-Standort'!$D$26,"")</f>
        <v/>
      </c>
      <c r="C324" t="str">
        <f>IF(SUM('A3.2'!P345:T345)=5,'Angaben KH-Standort'!$D$12,"")</f>
        <v/>
      </c>
      <c r="D324" t="str">
        <f>IF(SUM('A3.2'!P345:T345)=5,'A1'!$F336,"")</f>
        <v/>
      </c>
      <c r="E324" t="str">
        <f>IF(SUM('A3.2'!P345:T345)=5,'A3.2'!C345,"")</f>
        <v/>
      </c>
      <c r="F324" t="str">
        <f>IF(SUM('A3.2'!P345:T345)=5,'A3.2'!D345,"")</f>
        <v/>
      </c>
      <c r="G324" s="175" t="str">
        <f>IF(SUM('A3.2'!P345:T345)=5,'A3.2'!E345,"")</f>
        <v/>
      </c>
      <c r="H324" t="str">
        <f>IF(SUM('A3.2'!P345:T345)=5,'A3.2'!F345,"")</f>
        <v/>
      </c>
      <c r="I324" s="308" t="str">
        <f>IF(SUM('A3.2'!P345:T345)=5,'A3.2'!G345,"")</f>
        <v/>
      </c>
    </row>
    <row r="325" spans="1:9" x14ac:dyDescent="0.25">
      <c r="A325" t="str">
        <f>IF(SUM('A3.2'!P346:T346)=5,'Angaben KH-Standort'!$D$25,"")</f>
        <v/>
      </c>
      <c r="B325" t="str">
        <f>IF(SUM('A3.2'!P346:T346)=5,'Angaben KH-Standort'!$D$26,"")</f>
        <v/>
      </c>
      <c r="C325" t="str">
        <f>IF(SUM('A3.2'!P346:T346)=5,'Angaben KH-Standort'!$D$12,"")</f>
        <v/>
      </c>
      <c r="D325" t="str">
        <f>IF(SUM('A3.2'!P346:T346)=5,'A1'!$F337,"")</f>
        <v/>
      </c>
      <c r="E325" t="str">
        <f>IF(SUM('A3.2'!P346:T346)=5,'A3.2'!C346,"")</f>
        <v/>
      </c>
      <c r="F325" t="str">
        <f>IF(SUM('A3.2'!P346:T346)=5,'A3.2'!D346,"")</f>
        <v/>
      </c>
      <c r="G325" s="175" t="str">
        <f>IF(SUM('A3.2'!P346:T346)=5,'A3.2'!E346,"")</f>
        <v/>
      </c>
      <c r="H325" t="str">
        <f>IF(SUM('A3.2'!P346:T346)=5,'A3.2'!F346,"")</f>
        <v/>
      </c>
      <c r="I325" s="308" t="str">
        <f>IF(SUM('A3.2'!P346:T346)=5,'A3.2'!G346,"")</f>
        <v/>
      </c>
    </row>
    <row r="326" spans="1:9" x14ac:dyDescent="0.25">
      <c r="A326" t="str">
        <f>IF(SUM('A3.2'!P347:T347)=5,'Angaben KH-Standort'!$D$25,"")</f>
        <v/>
      </c>
      <c r="B326" t="str">
        <f>IF(SUM('A3.2'!P347:T347)=5,'Angaben KH-Standort'!$D$26,"")</f>
        <v/>
      </c>
      <c r="C326" t="str">
        <f>IF(SUM('A3.2'!P347:T347)=5,'Angaben KH-Standort'!$D$12,"")</f>
        <v/>
      </c>
      <c r="D326" t="str">
        <f>IF(SUM('A3.2'!P347:T347)=5,'A1'!$F338,"")</f>
        <v/>
      </c>
      <c r="E326" t="str">
        <f>IF(SUM('A3.2'!P347:T347)=5,'A3.2'!C347,"")</f>
        <v/>
      </c>
      <c r="F326" t="str">
        <f>IF(SUM('A3.2'!P347:T347)=5,'A3.2'!D347,"")</f>
        <v/>
      </c>
      <c r="G326" s="175" t="str">
        <f>IF(SUM('A3.2'!P347:T347)=5,'A3.2'!E347,"")</f>
        <v/>
      </c>
      <c r="H326" t="str">
        <f>IF(SUM('A3.2'!P347:T347)=5,'A3.2'!F347,"")</f>
        <v/>
      </c>
      <c r="I326" s="308" t="str">
        <f>IF(SUM('A3.2'!P347:T347)=5,'A3.2'!G347,"")</f>
        <v/>
      </c>
    </row>
    <row r="327" spans="1:9" x14ac:dyDescent="0.25">
      <c r="A327" t="str">
        <f>IF(SUM('A3.2'!P348:T348)=5,'Angaben KH-Standort'!$D$25,"")</f>
        <v/>
      </c>
      <c r="B327" t="str">
        <f>IF(SUM('A3.2'!P348:T348)=5,'Angaben KH-Standort'!$D$26,"")</f>
        <v/>
      </c>
      <c r="C327" t="str">
        <f>IF(SUM('A3.2'!P348:T348)=5,'Angaben KH-Standort'!$D$12,"")</f>
        <v/>
      </c>
      <c r="D327" t="str">
        <f>IF(SUM('A3.2'!P348:T348)=5,'A1'!$F339,"")</f>
        <v/>
      </c>
      <c r="E327" t="str">
        <f>IF(SUM('A3.2'!P348:T348)=5,'A3.2'!C348,"")</f>
        <v/>
      </c>
      <c r="F327" t="str">
        <f>IF(SUM('A3.2'!P348:T348)=5,'A3.2'!D348,"")</f>
        <v/>
      </c>
      <c r="G327" s="175" t="str">
        <f>IF(SUM('A3.2'!P348:T348)=5,'A3.2'!E348,"")</f>
        <v/>
      </c>
      <c r="H327" t="str">
        <f>IF(SUM('A3.2'!P348:T348)=5,'A3.2'!F348,"")</f>
        <v/>
      </c>
      <c r="I327" s="308" t="str">
        <f>IF(SUM('A3.2'!P348:T348)=5,'A3.2'!G348,"")</f>
        <v/>
      </c>
    </row>
    <row r="328" spans="1:9" x14ac:dyDescent="0.25">
      <c r="A328" t="str">
        <f>IF(SUM('A3.2'!P349:T349)=5,'Angaben KH-Standort'!$D$25,"")</f>
        <v/>
      </c>
      <c r="B328" t="str">
        <f>IF(SUM('A3.2'!P349:T349)=5,'Angaben KH-Standort'!$D$26,"")</f>
        <v/>
      </c>
      <c r="C328" t="str">
        <f>IF(SUM('A3.2'!P349:T349)=5,'Angaben KH-Standort'!$D$12,"")</f>
        <v/>
      </c>
      <c r="D328" t="str">
        <f>IF(SUM('A3.2'!P349:T349)=5,'A1'!$F340,"")</f>
        <v/>
      </c>
      <c r="E328" t="str">
        <f>IF(SUM('A3.2'!P349:T349)=5,'A3.2'!C349,"")</f>
        <v/>
      </c>
      <c r="F328" t="str">
        <f>IF(SUM('A3.2'!P349:T349)=5,'A3.2'!D349,"")</f>
        <v/>
      </c>
      <c r="G328" s="175" t="str">
        <f>IF(SUM('A3.2'!P349:T349)=5,'A3.2'!E349,"")</f>
        <v/>
      </c>
      <c r="H328" t="str">
        <f>IF(SUM('A3.2'!P349:T349)=5,'A3.2'!F349,"")</f>
        <v/>
      </c>
      <c r="I328" s="308" t="str">
        <f>IF(SUM('A3.2'!P349:T349)=5,'A3.2'!G349,"")</f>
        <v/>
      </c>
    </row>
    <row r="329" spans="1:9" x14ac:dyDescent="0.25">
      <c r="A329" t="str">
        <f>IF(SUM('A3.2'!P350:T350)=5,'Angaben KH-Standort'!$D$25,"")</f>
        <v/>
      </c>
      <c r="B329" t="str">
        <f>IF(SUM('A3.2'!P350:T350)=5,'Angaben KH-Standort'!$D$26,"")</f>
        <v/>
      </c>
      <c r="C329" t="str">
        <f>IF(SUM('A3.2'!P350:T350)=5,'Angaben KH-Standort'!$D$12,"")</f>
        <v/>
      </c>
      <c r="D329" t="str">
        <f>IF(SUM('A3.2'!P350:T350)=5,'A1'!$F341,"")</f>
        <v/>
      </c>
      <c r="E329" t="str">
        <f>IF(SUM('A3.2'!P350:T350)=5,'A3.2'!C350,"")</f>
        <v/>
      </c>
      <c r="F329" t="str">
        <f>IF(SUM('A3.2'!P350:T350)=5,'A3.2'!D350,"")</f>
        <v/>
      </c>
      <c r="G329" s="175" t="str">
        <f>IF(SUM('A3.2'!P350:T350)=5,'A3.2'!E350,"")</f>
        <v/>
      </c>
      <c r="H329" t="str">
        <f>IF(SUM('A3.2'!P350:T350)=5,'A3.2'!F350,"")</f>
        <v/>
      </c>
      <c r="I329" s="308" t="str">
        <f>IF(SUM('A3.2'!P350:T350)=5,'A3.2'!G350,"")</f>
        <v/>
      </c>
    </row>
    <row r="330" spans="1:9" x14ac:dyDescent="0.25">
      <c r="A330" t="str">
        <f>IF(SUM('A3.2'!P351:T351)=5,'Angaben KH-Standort'!$D$25,"")</f>
        <v/>
      </c>
      <c r="B330" t="str">
        <f>IF(SUM('A3.2'!P351:T351)=5,'Angaben KH-Standort'!$D$26,"")</f>
        <v/>
      </c>
      <c r="C330" t="str">
        <f>IF(SUM('A3.2'!P351:T351)=5,'Angaben KH-Standort'!$D$12,"")</f>
        <v/>
      </c>
      <c r="D330" t="str">
        <f>IF(SUM('A3.2'!P351:T351)=5,'A1'!$F342,"")</f>
        <v/>
      </c>
      <c r="E330" t="str">
        <f>IF(SUM('A3.2'!P351:T351)=5,'A3.2'!C351,"")</f>
        <v/>
      </c>
      <c r="F330" t="str">
        <f>IF(SUM('A3.2'!P351:T351)=5,'A3.2'!D351,"")</f>
        <v/>
      </c>
      <c r="G330" s="175" t="str">
        <f>IF(SUM('A3.2'!P351:T351)=5,'A3.2'!E351,"")</f>
        <v/>
      </c>
      <c r="H330" t="str">
        <f>IF(SUM('A3.2'!P351:T351)=5,'A3.2'!F351,"")</f>
        <v/>
      </c>
      <c r="I330" s="308" t="str">
        <f>IF(SUM('A3.2'!P351:T351)=5,'A3.2'!G351,"")</f>
        <v/>
      </c>
    </row>
    <row r="331" spans="1:9" x14ac:dyDescent="0.25">
      <c r="A331" t="str">
        <f>IF(SUM('A3.2'!P352:T352)=5,'Angaben KH-Standort'!$D$25,"")</f>
        <v/>
      </c>
      <c r="B331" t="str">
        <f>IF(SUM('A3.2'!P352:T352)=5,'Angaben KH-Standort'!$D$26,"")</f>
        <v/>
      </c>
      <c r="C331" t="str">
        <f>IF(SUM('A3.2'!P352:T352)=5,'Angaben KH-Standort'!$D$12,"")</f>
        <v/>
      </c>
      <c r="D331" t="str">
        <f>IF(SUM('A3.2'!P352:T352)=5,'A1'!$F343,"")</f>
        <v/>
      </c>
      <c r="E331" t="str">
        <f>IF(SUM('A3.2'!P352:T352)=5,'A3.2'!C352,"")</f>
        <v/>
      </c>
      <c r="F331" t="str">
        <f>IF(SUM('A3.2'!P352:T352)=5,'A3.2'!D352,"")</f>
        <v/>
      </c>
      <c r="G331" s="175" t="str">
        <f>IF(SUM('A3.2'!P352:T352)=5,'A3.2'!E352,"")</f>
        <v/>
      </c>
      <c r="H331" t="str">
        <f>IF(SUM('A3.2'!P352:T352)=5,'A3.2'!F352,"")</f>
        <v/>
      </c>
      <c r="I331" s="308" t="str">
        <f>IF(SUM('A3.2'!P352:T352)=5,'A3.2'!G352,"")</f>
        <v/>
      </c>
    </row>
    <row r="332" spans="1:9" x14ac:dyDescent="0.25">
      <c r="A332" t="str">
        <f>IF(SUM('A3.2'!P353:T353)=5,'Angaben KH-Standort'!$D$25,"")</f>
        <v/>
      </c>
      <c r="B332" t="str">
        <f>IF(SUM('A3.2'!P353:T353)=5,'Angaben KH-Standort'!$D$26,"")</f>
        <v/>
      </c>
      <c r="C332" t="str">
        <f>IF(SUM('A3.2'!P353:T353)=5,'Angaben KH-Standort'!$D$12,"")</f>
        <v/>
      </c>
      <c r="D332" t="str">
        <f>IF(SUM('A3.2'!P353:T353)=5,'A1'!$F344,"")</f>
        <v/>
      </c>
      <c r="E332" t="str">
        <f>IF(SUM('A3.2'!P353:T353)=5,'A3.2'!C353,"")</f>
        <v/>
      </c>
      <c r="F332" t="str">
        <f>IF(SUM('A3.2'!P353:T353)=5,'A3.2'!D353,"")</f>
        <v/>
      </c>
      <c r="G332" s="175" t="str">
        <f>IF(SUM('A3.2'!P353:T353)=5,'A3.2'!E353,"")</f>
        <v/>
      </c>
      <c r="H332" t="str">
        <f>IF(SUM('A3.2'!P353:T353)=5,'A3.2'!F353,"")</f>
        <v/>
      </c>
      <c r="I332" s="308" t="str">
        <f>IF(SUM('A3.2'!P353:T353)=5,'A3.2'!G353,"")</f>
        <v/>
      </c>
    </row>
    <row r="333" spans="1:9" x14ac:dyDescent="0.25">
      <c r="A333" t="str">
        <f>IF(SUM('A3.2'!P354:T354)=5,'Angaben KH-Standort'!$D$25,"")</f>
        <v/>
      </c>
      <c r="B333" t="str">
        <f>IF(SUM('A3.2'!P354:T354)=5,'Angaben KH-Standort'!$D$26,"")</f>
        <v/>
      </c>
      <c r="C333" t="str">
        <f>IF(SUM('A3.2'!P354:T354)=5,'Angaben KH-Standort'!$D$12,"")</f>
        <v/>
      </c>
      <c r="D333" t="str">
        <f>IF(SUM('A3.2'!P354:T354)=5,'A1'!$F345,"")</f>
        <v/>
      </c>
      <c r="E333" t="str">
        <f>IF(SUM('A3.2'!P354:T354)=5,'A3.2'!C354,"")</f>
        <v/>
      </c>
      <c r="F333" t="str">
        <f>IF(SUM('A3.2'!P354:T354)=5,'A3.2'!D354,"")</f>
        <v/>
      </c>
      <c r="G333" s="175" t="str">
        <f>IF(SUM('A3.2'!P354:T354)=5,'A3.2'!E354,"")</f>
        <v/>
      </c>
      <c r="H333" t="str">
        <f>IF(SUM('A3.2'!P354:T354)=5,'A3.2'!F354,"")</f>
        <v/>
      </c>
      <c r="I333" s="308" t="str">
        <f>IF(SUM('A3.2'!P354:T354)=5,'A3.2'!G354,"")</f>
        <v/>
      </c>
    </row>
    <row r="334" spans="1:9" x14ac:dyDescent="0.25">
      <c r="A334" t="str">
        <f>IF(SUM('A3.2'!P355:T355)=5,'Angaben KH-Standort'!$D$25,"")</f>
        <v/>
      </c>
      <c r="B334" t="str">
        <f>IF(SUM('A3.2'!P355:T355)=5,'Angaben KH-Standort'!$D$26,"")</f>
        <v/>
      </c>
      <c r="C334" t="str">
        <f>IF(SUM('A3.2'!P355:T355)=5,'Angaben KH-Standort'!$D$12,"")</f>
        <v/>
      </c>
      <c r="D334" t="str">
        <f>IF(SUM('A3.2'!P355:T355)=5,'A1'!$F346,"")</f>
        <v/>
      </c>
      <c r="E334" t="str">
        <f>IF(SUM('A3.2'!P355:T355)=5,'A3.2'!C355,"")</f>
        <v/>
      </c>
      <c r="F334" t="str">
        <f>IF(SUM('A3.2'!P355:T355)=5,'A3.2'!D355,"")</f>
        <v/>
      </c>
      <c r="G334" s="175" t="str">
        <f>IF(SUM('A3.2'!P355:T355)=5,'A3.2'!E355,"")</f>
        <v/>
      </c>
      <c r="H334" t="str">
        <f>IF(SUM('A3.2'!P355:T355)=5,'A3.2'!F355,"")</f>
        <v/>
      </c>
      <c r="I334" s="308" t="str">
        <f>IF(SUM('A3.2'!P355:T355)=5,'A3.2'!G355,"")</f>
        <v/>
      </c>
    </row>
    <row r="335" spans="1:9" x14ac:dyDescent="0.25">
      <c r="A335" t="str">
        <f>IF(SUM('A3.2'!P356:T356)=5,'Angaben KH-Standort'!$D$25,"")</f>
        <v/>
      </c>
      <c r="B335" t="str">
        <f>IF(SUM('A3.2'!P356:T356)=5,'Angaben KH-Standort'!$D$26,"")</f>
        <v/>
      </c>
      <c r="C335" t="str">
        <f>IF(SUM('A3.2'!P356:T356)=5,'Angaben KH-Standort'!$D$12,"")</f>
        <v/>
      </c>
      <c r="D335" t="str">
        <f>IF(SUM('A3.2'!P356:T356)=5,'A1'!$F347,"")</f>
        <v/>
      </c>
      <c r="E335" t="str">
        <f>IF(SUM('A3.2'!P356:T356)=5,'A3.2'!C356,"")</f>
        <v/>
      </c>
      <c r="F335" t="str">
        <f>IF(SUM('A3.2'!P356:T356)=5,'A3.2'!D356,"")</f>
        <v/>
      </c>
      <c r="G335" s="175" t="str">
        <f>IF(SUM('A3.2'!P356:T356)=5,'A3.2'!E356,"")</f>
        <v/>
      </c>
      <c r="H335" t="str">
        <f>IF(SUM('A3.2'!P356:T356)=5,'A3.2'!F356,"")</f>
        <v/>
      </c>
      <c r="I335" s="308" t="str">
        <f>IF(SUM('A3.2'!P356:T356)=5,'A3.2'!G356,"")</f>
        <v/>
      </c>
    </row>
    <row r="336" spans="1:9" x14ac:dyDescent="0.25">
      <c r="A336" t="str">
        <f>IF(SUM('A3.2'!P357:T357)=5,'Angaben KH-Standort'!$D$25,"")</f>
        <v/>
      </c>
      <c r="B336" t="str">
        <f>IF(SUM('A3.2'!P357:T357)=5,'Angaben KH-Standort'!$D$26,"")</f>
        <v/>
      </c>
      <c r="C336" t="str">
        <f>IF(SUM('A3.2'!P357:T357)=5,'Angaben KH-Standort'!$D$12,"")</f>
        <v/>
      </c>
      <c r="D336" t="str">
        <f>IF(SUM('A3.2'!P357:T357)=5,'A1'!$F348,"")</f>
        <v/>
      </c>
      <c r="E336" t="str">
        <f>IF(SUM('A3.2'!P357:T357)=5,'A3.2'!C357,"")</f>
        <v/>
      </c>
      <c r="F336" t="str">
        <f>IF(SUM('A3.2'!P357:T357)=5,'A3.2'!D357,"")</f>
        <v/>
      </c>
      <c r="G336" s="175" t="str">
        <f>IF(SUM('A3.2'!P357:T357)=5,'A3.2'!E357,"")</f>
        <v/>
      </c>
      <c r="H336" t="str">
        <f>IF(SUM('A3.2'!P357:T357)=5,'A3.2'!F357,"")</f>
        <v/>
      </c>
      <c r="I336" s="308" t="str">
        <f>IF(SUM('A3.2'!P357:T357)=5,'A3.2'!G357,"")</f>
        <v/>
      </c>
    </row>
    <row r="337" spans="1:9" x14ac:dyDescent="0.25">
      <c r="A337" t="str">
        <f>IF(SUM('A3.2'!P358:T358)=5,'Angaben KH-Standort'!$D$25,"")</f>
        <v/>
      </c>
      <c r="B337" t="str">
        <f>IF(SUM('A3.2'!P358:T358)=5,'Angaben KH-Standort'!$D$26,"")</f>
        <v/>
      </c>
      <c r="C337" t="str">
        <f>IF(SUM('A3.2'!P358:T358)=5,'Angaben KH-Standort'!$D$12,"")</f>
        <v/>
      </c>
      <c r="D337" t="str">
        <f>IF(SUM('A3.2'!P358:T358)=5,'A1'!$F349,"")</f>
        <v/>
      </c>
      <c r="E337" t="str">
        <f>IF(SUM('A3.2'!P358:T358)=5,'A3.2'!C358,"")</f>
        <v/>
      </c>
      <c r="F337" t="str">
        <f>IF(SUM('A3.2'!P358:T358)=5,'A3.2'!D358,"")</f>
        <v/>
      </c>
      <c r="G337" s="175" t="str">
        <f>IF(SUM('A3.2'!P358:T358)=5,'A3.2'!E358,"")</f>
        <v/>
      </c>
      <c r="H337" t="str">
        <f>IF(SUM('A3.2'!P358:T358)=5,'A3.2'!F358,"")</f>
        <v/>
      </c>
      <c r="I337" s="308" t="str">
        <f>IF(SUM('A3.2'!P358:T358)=5,'A3.2'!G358,"")</f>
        <v/>
      </c>
    </row>
    <row r="338" spans="1:9" x14ac:dyDescent="0.25">
      <c r="A338" t="str">
        <f>IF(SUM('A3.2'!P359:T359)=5,'Angaben KH-Standort'!$D$25,"")</f>
        <v/>
      </c>
      <c r="B338" t="str">
        <f>IF(SUM('A3.2'!P359:T359)=5,'Angaben KH-Standort'!$D$26,"")</f>
        <v/>
      </c>
      <c r="C338" t="str">
        <f>IF(SUM('A3.2'!P359:T359)=5,'Angaben KH-Standort'!$D$12,"")</f>
        <v/>
      </c>
      <c r="D338" t="str">
        <f>IF(SUM('A3.2'!P359:T359)=5,'A1'!$F350,"")</f>
        <v/>
      </c>
      <c r="E338" t="str">
        <f>IF(SUM('A3.2'!P359:T359)=5,'A3.2'!C359,"")</f>
        <v/>
      </c>
      <c r="F338" t="str">
        <f>IF(SUM('A3.2'!P359:T359)=5,'A3.2'!D359,"")</f>
        <v/>
      </c>
      <c r="G338" s="175" t="str">
        <f>IF(SUM('A3.2'!P359:T359)=5,'A3.2'!E359,"")</f>
        <v/>
      </c>
      <c r="H338" t="str">
        <f>IF(SUM('A3.2'!P359:T359)=5,'A3.2'!F359,"")</f>
        <v/>
      </c>
      <c r="I338" s="308" t="str">
        <f>IF(SUM('A3.2'!P359:T359)=5,'A3.2'!G359,"")</f>
        <v/>
      </c>
    </row>
    <row r="339" spans="1:9" x14ac:dyDescent="0.25">
      <c r="A339" t="str">
        <f>IF(SUM('A3.2'!P360:T360)=5,'Angaben KH-Standort'!$D$25,"")</f>
        <v/>
      </c>
      <c r="B339" t="str">
        <f>IF(SUM('A3.2'!P360:T360)=5,'Angaben KH-Standort'!$D$26,"")</f>
        <v/>
      </c>
      <c r="C339" t="str">
        <f>IF(SUM('A3.2'!P360:T360)=5,'Angaben KH-Standort'!$D$12,"")</f>
        <v/>
      </c>
      <c r="D339" t="str">
        <f>IF(SUM('A3.2'!P360:T360)=5,'A1'!$F351,"")</f>
        <v/>
      </c>
      <c r="E339" t="str">
        <f>IF(SUM('A3.2'!P360:T360)=5,'A3.2'!C360,"")</f>
        <v/>
      </c>
      <c r="F339" t="str">
        <f>IF(SUM('A3.2'!P360:T360)=5,'A3.2'!D360,"")</f>
        <v/>
      </c>
      <c r="G339" s="175" t="str">
        <f>IF(SUM('A3.2'!P360:T360)=5,'A3.2'!E360,"")</f>
        <v/>
      </c>
      <c r="H339" t="str">
        <f>IF(SUM('A3.2'!P360:T360)=5,'A3.2'!F360,"")</f>
        <v/>
      </c>
      <c r="I339" s="308" t="str">
        <f>IF(SUM('A3.2'!P360:T360)=5,'A3.2'!G360,"")</f>
        <v/>
      </c>
    </row>
    <row r="340" spans="1:9" x14ac:dyDescent="0.25">
      <c r="A340" t="str">
        <f>IF(SUM('A3.2'!P361:T361)=5,'Angaben KH-Standort'!$D$25,"")</f>
        <v/>
      </c>
      <c r="B340" t="str">
        <f>IF(SUM('A3.2'!P361:T361)=5,'Angaben KH-Standort'!$D$26,"")</f>
        <v/>
      </c>
      <c r="C340" t="str">
        <f>IF(SUM('A3.2'!P361:T361)=5,'Angaben KH-Standort'!$D$12,"")</f>
        <v/>
      </c>
      <c r="D340" t="str">
        <f>IF(SUM('A3.2'!P361:T361)=5,'A1'!$F352,"")</f>
        <v/>
      </c>
      <c r="E340" t="str">
        <f>IF(SUM('A3.2'!P361:T361)=5,'A3.2'!C361,"")</f>
        <v/>
      </c>
      <c r="F340" t="str">
        <f>IF(SUM('A3.2'!P361:T361)=5,'A3.2'!D361,"")</f>
        <v/>
      </c>
      <c r="G340" s="175" t="str">
        <f>IF(SUM('A3.2'!P361:T361)=5,'A3.2'!E361,"")</f>
        <v/>
      </c>
      <c r="H340" t="str">
        <f>IF(SUM('A3.2'!P361:T361)=5,'A3.2'!F361,"")</f>
        <v/>
      </c>
      <c r="I340" s="308" t="str">
        <f>IF(SUM('A3.2'!P361:T361)=5,'A3.2'!G361,"")</f>
        <v/>
      </c>
    </row>
    <row r="341" spans="1:9" x14ac:dyDescent="0.25">
      <c r="A341" t="str">
        <f>IF(SUM('A3.2'!P362:T362)=5,'Angaben KH-Standort'!$D$25,"")</f>
        <v/>
      </c>
      <c r="B341" t="str">
        <f>IF(SUM('A3.2'!P362:T362)=5,'Angaben KH-Standort'!$D$26,"")</f>
        <v/>
      </c>
      <c r="C341" t="str">
        <f>IF(SUM('A3.2'!P362:T362)=5,'Angaben KH-Standort'!$D$12,"")</f>
        <v/>
      </c>
      <c r="D341" t="str">
        <f>IF(SUM('A3.2'!P362:T362)=5,'A1'!$F353,"")</f>
        <v/>
      </c>
      <c r="E341" t="str">
        <f>IF(SUM('A3.2'!P362:T362)=5,'A3.2'!C362,"")</f>
        <v/>
      </c>
      <c r="F341" t="str">
        <f>IF(SUM('A3.2'!P362:T362)=5,'A3.2'!D362,"")</f>
        <v/>
      </c>
      <c r="G341" s="175" t="str">
        <f>IF(SUM('A3.2'!P362:T362)=5,'A3.2'!E362,"")</f>
        <v/>
      </c>
      <c r="H341" t="str">
        <f>IF(SUM('A3.2'!P362:T362)=5,'A3.2'!F362,"")</f>
        <v/>
      </c>
      <c r="I341" s="308" t="str">
        <f>IF(SUM('A3.2'!P362:T362)=5,'A3.2'!G362,"")</f>
        <v/>
      </c>
    </row>
    <row r="342" spans="1:9" x14ac:dyDescent="0.25">
      <c r="A342" t="str">
        <f>IF(SUM('A3.2'!P363:T363)=5,'Angaben KH-Standort'!$D$25,"")</f>
        <v/>
      </c>
      <c r="B342" t="str">
        <f>IF(SUM('A3.2'!P363:T363)=5,'Angaben KH-Standort'!$D$26,"")</f>
        <v/>
      </c>
      <c r="C342" t="str">
        <f>IF(SUM('A3.2'!P363:T363)=5,'Angaben KH-Standort'!$D$12,"")</f>
        <v/>
      </c>
      <c r="D342" t="str">
        <f>IF(SUM('A3.2'!P363:T363)=5,'A1'!$F354,"")</f>
        <v/>
      </c>
      <c r="E342" t="str">
        <f>IF(SUM('A3.2'!P363:T363)=5,'A3.2'!C363,"")</f>
        <v/>
      </c>
      <c r="F342" t="str">
        <f>IF(SUM('A3.2'!P363:T363)=5,'A3.2'!D363,"")</f>
        <v/>
      </c>
      <c r="G342" s="175" t="str">
        <f>IF(SUM('A3.2'!P363:T363)=5,'A3.2'!E363,"")</f>
        <v/>
      </c>
      <c r="H342" t="str">
        <f>IF(SUM('A3.2'!P363:T363)=5,'A3.2'!F363,"")</f>
        <v/>
      </c>
      <c r="I342" s="308" t="str">
        <f>IF(SUM('A3.2'!P363:T363)=5,'A3.2'!G363,"")</f>
        <v/>
      </c>
    </row>
    <row r="343" spans="1:9" x14ac:dyDescent="0.25">
      <c r="A343" t="str">
        <f>IF(SUM('A3.2'!P364:T364)=5,'Angaben KH-Standort'!$D$25,"")</f>
        <v/>
      </c>
      <c r="B343" t="str">
        <f>IF(SUM('A3.2'!P364:T364)=5,'Angaben KH-Standort'!$D$26,"")</f>
        <v/>
      </c>
      <c r="C343" t="str">
        <f>IF(SUM('A3.2'!P364:T364)=5,'Angaben KH-Standort'!$D$12,"")</f>
        <v/>
      </c>
      <c r="D343" t="str">
        <f>IF(SUM('A3.2'!P364:T364)=5,'A1'!$F355,"")</f>
        <v/>
      </c>
      <c r="E343" t="str">
        <f>IF(SUM('A3.2'!P364:T364)=5,'A3.2'!C364,"")</f>
        <v/>
      </c>
      <c r="F343" t="str">
        <f>IF(SUM('A3.2'!P364:T364)=5,'A3.2'!D364,"")</f>
        <v/>
      </c>
      <c r="G343" s="175" t="str">
        <f>IF(SUM('A3.2'!P364:T364)=5,'A3.2'!E364,"")</f>
        <v/>
      </c>
      <c r="H343" t="str">
        <f>IF(SUM('A3.2'!P364:T364)=5,'A3.2'!F364,"")</f>
        <v/>
      </c>
      <c r="I343" s="308" t="str">
        <f>IF(SUM('A3.2'!P364:T364)=5,'A3.2'!G364,"")</f>
        <v/>
      </c>
    </row>
    <row r="344" spans="1:9" x14ac:dyDescent="0.25">
      <c r="A344" t="str">
        <f>IF(SUM('A3.2'!P365:T365)=5,'Angaben KH-Standort'!$D$25,"")</f>
        <v/>
      </c>
      <c r="B344" t="str">
        <f>IF(SUM('A3.2'!P365:T365)=5,'Angaben KH-Standort'!$D$26,"")</f>
        <v/>
      </c>
      <c r="C344" t="str">
        <f>IF(SUM('A3.2'!P365:T365)=5,'Angaben KH-Standort'!$D$12,"")</f>
        <v/>
      </c>
      <c r="D344" t="str">
        <f>IF(SUM('A3.2'!P365:T365)=5,'A1'!$F356,"")</f>
        <v/>
      </c>
      <c r="E344" t="str">
        <f>IF(SUM('A3.2'!P365:T365)=5,'A3.2'!C365,"")</f>
        <v/>
      </c>
      <c r="F344" t="str">
        <f>IF(SUM('A3.2'!P365:T365)=5,'A3.2'!D365,"")</f>
        <v/>
      </c>
      <c r="G344" s="175" t="str">
        <f>IF(SUM('A3.2'!P365:T365)=5,'A3.2'!E365,"")</f>
        <v/>
      </c>
      <c r="H344" t="str">
        <f>IF(SUM('A3.2'!P365:T365)=5,'A3.2'!F365,"")</f>
        <v/>
      </c>
      <c r="I344" s="308" t="str">
        <f>IF(SUM('A3.2'!P365:T365)=5,'A3.2'!G365,"")</f>
        <v/>
      </c>
    </row>
    <row r="345" spans="1:9" x14ac:dyDescent="0.25">
      <c r="A345" t="str">
        <f>IF(SUM('A3.2'!P366:T366)=5,'Angaben KH-Standort'!$D$25,"")</f>
        <v/>
      </c>
      <c r="B345" t="str">
        <f>IF(SUM('A3.2'!P366:T366)=5,'Angaben KH-Standort'!$D$26,"")</f>
        <v/>
      </c>
      <c r="C345" t="str">
        <f>IF(SUM('A3.2'!P366:T366)=5,'Angaben KH-Standort'!$D$12,"")</f>
        <v/>
      </c>
      <c r="D345" t="str">
        <f>IF(SUM('A3.2'!P366:T366)=5,'A1'!$F357,"")</f>
        <v/>
      </c>
      <c r="E345" t="str">
        <f>IF(SUM('A3.2'!P366:T366)=5,'A3.2'!C366,"")</f>
        <v/>
      </c>
      <c r="F345" t="str">
        <f>IF(SUM('A3.2'!P366:T366)=5,'A3.2'!D366,"")</f>
        <v/>
      </c>
      <c r="G345" s="175" t="str">
        <f>IF(SUM('A3.2'!P366:T366)=5,'A3.2'!E366,"")</f>
        <v/>
      </c>
      <c r="H345" t="str">
        <f>IF(SUM('A3.2'!P366:T366)=5,'A3.2'!F366,"")</f>
        <v/>
      </c>
      <c r="I345" s="308" t="str">
        <f>IF(SUM('A3.2'!P366:T366)=5,'A3.2'!G366,"")</f>
        <v/>
      </c>
    </row>
    <row r="346" spans="1:9" x14ac:dyDescent="0.25">
      <c r="A346" t="str">
        <f>IF(SUM('A3.2'!P367:T367)=5,'Angaben KH-Standort'!$D$25,"")</f>
        <v/>
      </c>
      <c r="B346" t="str">
        <f>IF(SUM('A3.2'!P367:T367)=5,'Angaben KH-Standort'!$D$26,"")</f>
        <v/>
      </c>
      <c r="C346" t="str">
        <f>IF(SUM('A3.2'!P367:T367)=5,'Angaben KH-Standort'!$D$12,"")</f>
        <v/>
      </c>
      <c r="D346" t="str">
        <f>IF(SUM('A3.2'!P367:T367)=5,'A1'!$F358,"")</f>
        <v/>
      </c>
      <c r="E346" t="str">
        <f>IF(SUM('A3.2'!P367:T367)=5,'A3.2'!C367,"")</f>
        <v/>
      </c>
      <c r="F346" t="str">
        <f>IF(SUM('A3.2'!P367:T367)=5,'A3.2'!D367,"")</f>
        <v/>
      </c>
      <c r="G346" s="175" t="str">
        <f>IF(SUM('A3.2'!P367:T367)=5,'A3.2'!E367,"")</f>
        <v/>
      </c>
      <c r="H346" t="str">
        <f>IF(SUM('A3.2'!P367:T367)=5,'A3.2'!F367,"")</f>
        <v/>
      </c>
      <c r="I346" s="308" t="str">
        <f>IF(SUM('A3.2'!P367:T367)=5,'A3.2'!G367,"")</f>
        <v/>
      </c>
    </row>
    <row r="347" spans="1:9" x14ac:dyDescent="0.25">
      <c r="A347" t="str">
        <f>IF(SUM('A3.2'!P368:T368)=5,'Angaben KH-Standort'!$D$25,"")</f>
        <v/>
      </c>
      <c r="B347" t="str">
        <f>IF(SUM('A3.2'!P368:T368)=5,'Angaben KH-Standort'!$D$26,"")</f>
        <v/>
      </c>
      <c r="C347" t="str">
        <f>IF(SUM('A3.2'!P368:T368)=5,'Angaben KH-Standort'!$D$12,"")</f>
        <v/>
      </c>
      <c r="D347" t="str">
        <f>IF(SUM('A3.2'!P368:T368)=5,'A1'!$F359,"")</f>
        <v/>
      </c>
      <c r="E347" t="str">
        <f>IF(SUM('A3.2'!P368:T368)=5,'A3.2'!C368,"")</f>
        <v/>
      </c>
      <c r="F347" t="str">
        <f>IF(SUM('A3.2'!P368:T368)=5,'A3.2'!D368,"")</f>
        <v/>
      </c>
      <c r="G347" s="175" t="str">
        <f>IF(SUM('A3.2'!P368:T368)=5,'A3.2'!E368,"")</f>
        <v/>
      </c>
      <c r="H347" t="str">
        <f>IF(SUM('A3.2'!P368:T368)=5,'A3.2'!F368,"")</f>
        <v/>
      </c>
      <c r="I347" s="308" t="str">
        <f>IF(SUM('A3.2'!P368:T368)=5,'A3.2'!G368,"")</f>
        <v/>
      </c>
    </row>
    <row r="348" spans="1:9" x14ac:dyDescent="0.25">
      <c r="A348" t="str">
        <f>IF(SUM('A3.2'!P369:T369)=5,'Angaben KH-Standort'!$D$25,"")</f>
        <v/>
      </c>
      <c r="B348" t="str">
        <f>IF(SUM('A3.2'!P369:T369)=5,'Angaben KH-Standort'!$D$26,"")</f>
        <v/>
      </c>
      <c r="C348" t="str">
        <f>IF(SUM('A3.2'!P369:T369)=5,'Angaben KH-Standort'!$D$12,"")</f>
        <v/>
      </c>
      <c r="D348" t="str">
        <f>IF(SUM('A3.2'!P369:T369)=5,'A1'!$F360,"")</f>
        <v/>
      </c>
      <c r="E348" t="str">
        <f>IF(SUM('A3.2'!P369:T369)=5,'A3.2'!C369,"")</f>
        <v/>
      </c>
      <c r="F348" t="str">
        <f>IF(SUM('A3.2'!P369:T369)=5,'A3.2'!D369,"")</f>
        <v/>
      </c>
      <c r="G348" s="175" t="str">
        <f>IF(SUM('A3.2'!P369:T369)=5,'A3.2'!E369,"")</f>
        <v/>
      </c>
      <c r="H348" t="str">
        <f>IF(SUM('A3.2'!P369:T369)=5,'A3.2'!F369,"")</f>
        <v/>
      </c>
      <c r="I348" s="308" t="str">
        <f>IF(SUM('A3.2'!P369:T369)=5,'A3.2'!G369,"")</f>
        <v/>
      </c>
    </row>
    <row r="349" spans="1:9" x14ac:dyDescent="0.25">
      <c r="A349" t="str">
        <f>IF(SUM('A3.2'!P370:T370)=5,'Angaben KH-Standort'!$D$25,"")</f>
        <v/>
      </c>
      <c r="B349" t="str">
        <f>IF(SUM('A3.2'!P370:T370)=5,'Angaben KH-Standort'!$D$26,"")</f>
        <v/>
      </c>
      <c r="C349" t="str">
        <f>IF(SUM('A3.2'!P370:T370)=5,'Angaben KH-Standort'!$D$12,"")</f>
        <v/>
      </c>
      <c r="D349" t="str">
        <f>IF(SUM('A3.2'!P370:T370)=5,'A1'!$F361,"")</f>
        <v/>
      </c>
      <c r="E349" t="str">
        <f>IF(SUM('A3.2'!P370:T370)=5,'A3.2'!C370,"")</f>
        <v/>
      </c>
      <c r="F349" t="str">
        <f>IF(SUM('A3.2'!P370:T370)=5,'A3.2'!D370,"")</f>
        <v/>
      </c>
      <c r="G349" s="175" t="str">
        <f>IF(SUM('A3.2'!P370:T370)=5,'A3.2'!E370,"")</f>
        <v/>
      </c>
      <c r="H349" t="str">
        <f>IF(SUM('A3.2'!P370:T370)=5,'A3.2'!F370,"")</f>
        <v/>
      </c>
      <c r="I349" s="308" t="str">
        <f>IF(SUM('A3.2'!P370:T370)=5,'A3.2'!G370,"")</f>
        <v/>
      </c>
    </row>
    <row r="350" spans="1:9" x14ac:dyDescent="0.25">
      <c r="A350" t="str">
        <f>IF(SUM('A3.2'!P371:T371)=5,'Angaben KH-Standort'!$D$25,"")</f>
        <v/>
      </c>
      <c r="B350" t="str">
        <f>IF(SUM('A3.2'!P371:T371)=5,'Angaben KH-Standort'!$D$26,"")</f>
        <v/>
      </c>
      <c r="C350" t="str">
        <f>IF(SUM('A3.2'!P371:T371)=5,'Angaben KH-Standort'!$D$12,"")</f>
        <v/>
      </c>
      <c r="D350" t="str">
        <f>IF(SUM('A3.2'!P371:T371)=5,'A1'!$F362,"")</f>
        <v/>
      </c>
      <c r="E350" t="str">
        <f>IF(SUM('A3.2'!P371:T371)=5,'A3.2'!C371,"")</f>
        <v/>
      </c>
      <c r="F350" t="str">
        <f>IF(SUM('A3.2'!P371:T371)=5,'A3.2'!D371,"")</f>
        <v/>
      </c>
      <c r="G350" s="175" t="str">
        <f>IF(SUM('A3.2'!P371:T371)=5,'A3.2'!E371,"")</f>
        <v/>
      </c>
      <c r="H350" t="str">
        <f>IF(SUM('A3.2'!P371:T371)=5,'A3.2'!F371,"")</f>
        <v/>
      </c>
      <c r="I350" s="308" t="str">
        <f>IF(SUM('A3.2'!P371:T371)=5,'A3.2'!G371,"")</f>
        <v/>
      </c>
    </row>
    <row r="351" spans="1:9" x14ac:dyDescent="0.25">
      <c r="A351" t="str">
        <f>IF(SUM('A3.2'!P372:T372)=5,'Angaben KH-Standort'!$D$25,"")</f>
        <v/>
      </c>
      <c r="B351" t="str">
        <f>IF(SUM('A3.2'!P372:T372)=5,'Angaben KH-Standort'!$D$26,"")</f>
        <v/>
      </c>
      <c r="C351" t="str">
        <f>IF(SUM('A3.2'!P372:T372)=5,'Angaben KH-Standort'!$D$12,"")</f>
        <v/>
      </c>
      <c r="D351" t="str">
        <f>IF(SUM('A3.2'!P372:T372)=5,'A1'!$F363,"")</f>
        <v/>
      </c>
      <c r="E351" t="str">
        <f>IF(SUM('A3.2'!P372:T372)=5,'A3.2'!C372,"")</f>
        <v/>
      </c>
      <c r="F351" t="str">
        <f>IF(SUM('A3.2'!P372:T372)=5,'A3.2'!D372,"")</f>
        <v/>
      </c>
      <c r="G351" s="175" t="str">
        <f>IF(SUM('A3.2'!P372:T372)=5,'A3.2'!E372,"")</f>
        <v/>
      </c>
      <c r="H351" t="str">
        <f>IF(SUM('A3.2'!P372:T372)=5,'A3.2'!F372,"")</f>
        <v/>
      </c>
      <c r="I351" s="308" t="str">
        <f>IF(SUM('A3.2'!P372:T372)=5,'A3.2'!G372,"")</f>
        <v/>
      </c>
    </row>
    <row r="352" spans="1:9" x14ac:dyDescent="0.25">
      <c r="A352" t="str">
        <f>IF(SUM('A3.2'!P373:T373)=5,'Angaben KH-Standort'!$D$25,"")</f>
        <v/>
      </c>
      <c r="B352" t="str">
        <f>IF(SUM('A3.2'!P373:T373)=5,'Angaben KH-Standort'!$D$26,"")</f>
        <v/>
      </c>
      <c r="C352" t="str">
        <f>IF(SUM('A3.2'!P373:T373)=5,'Angaben KH-Standort'!$D$12,"")</f>
        <v/>
      </c>
      <c r="D352" t="str">
        <f>IF(SUM('A3.2'!P373:T373)=5,'A1'!$F364,"")</f>
        <v/>
      </c>
      <c r="E352" t="str">
        <f>IF(SUM('A3.2'!P373:T373)=5,'A3.2'!C373,"")</f>
        <v/>
      </c>
      <c r="F352" t="str">
        <f>IF(SUM('A3.2'!P373:T373)=5,'A3.2'!D373,"")</f>
        <v/>
      </c>
      <c r="G352" s="175" t="str">
        <f>IF(SUM('A3.2'!P373:T373)=5,'A3.2'!E373,"")</f>
        <v/>
      </c>
      <c r="H352" t="str">
        <f>IF(SUM('A3.2'!P373:T373)=5,'A3.2'!F373,"")</f>
        <v/>
      </c>
      <c r="I352" s="308" t="str">
        <f>IF(SUM('A3.2'!P373:T373)=5,'A3.2'!G373,"")</f>
        <v/>
      </c>
    </row>
    <row r="353" spans="1:9" x14ac:dyDescent="0.25">
      <c r="A353" t="str">
        <f>IF(SUM('A3.2'!P374:T374)=5,'Angaben KH-Standort'!$D$25,"")</f>
        <v/>
      </c>
      <c r="B353" t="str">
        <f>IF(SUM('A3.2'!P374:T374)=5,'Angaben KH-Standort'!$D$26,"")</f>
        <v/>
      </c>
      <c r="C353" t="str">
        <f>IF(SUM('A3.2'!P374:T374)=5,'Angaben KH-Standort'!$D$12,"")</f>
        <v/>
      </c>
      <c r="D353" t="str">
        <f>IF(SUM('A3.2'!P374:T374)=5,'A1'!$F365,"")</f>
        <v/>
      </c>
      <c r="E353" t="str">
        <f>IF(SUM('A3.2'!P374:T374)=5,'A3.2'!C374,"")</f>
        <v/>
      </c>
      <c r="F353" t="str">
        <f>IF(SUM('A3.2'!P374:T374)=5,'A3.2'!D374,"")</f>
        <v/>
      </c>
      <c r="G353" s="175" t="str">
        <f>IF(SUM('A3.2'!P374:T374)=5,'A3.2'!E374,"")</f>
        <v/>
      </c>
      <c r="H353" t="str">
        <f>IF(SUM('A3.2'!P374:T374)=5,'A3.2'!F374,"")</f>
        <v/>
      </c>
      <c r="I353" s="308" t="str">
        <f>IF(SUM('A3.2'!P374:T374)=5,'A3.2'!G374,"")</f>
        <v/>
      </c>
    </row>
    <row r="354" spans="1:9" x14ac:dyDescent="0.25">
      <c r="A354" t="str">
        <f>IF(SUM('A3.2'!P375:T375)=5,'Angaben KH-Standort'!$D$25,"")</f>
        <v/>
      </c>
      <c r="B354" t="str">
        <f>IF(SUM('A3.2'!P375:T375)=5,'Angaben KH-Standort'!$D$26,"")</f>
        <v/>
      </c>
      <c r="C354" t="str">
        <f>IF(SUM('A3.2'!P375:T375)=5,'Angaben KH-Standort'!$D$12,"")</f>
        <v/>
      </c>
      <c r="D354" t="str">
        <f>IF(SUM('A3.2'!P375:T375)=5,'A1'!$F366,"")</f>
        <v/>
      </c>
      <c r="E354" t="str">
        <f>IF(SUM('A3.2'!P375:T375)=5,'A3.2'!C375,"")</f>
        <v/>
      </c>
      <c r="F354" t="str">
        <f>IF(SUM('A3.2'!P375:T375)=5,'A3.2'!D375,"")</f>
        <v/>
      </c>
      <c r="G354" s="175" t="str">
        <f>IF(SUM('A3.2'!P375:T375)=5,'A3.2'!E375,"")</f>
        <v/>
      </c>
      <c r="H354" t="str">
        <f>IF(SUM('A3.2'!P375:T375)=5,'A3.2'!F375,"")</f>
        <v/>
      </c>
      <c r="I354" s="308" t="str">
        <f>IF(SUM('A3.2'!P375:T375)=5,'A3.2'!G375,"")</f>
        <v/>
      </c>
    </row>
    <row r="355" spans="1:9" x14ac:dyDescent="0.25">
      <c r="A355" t="str">
        <f>IF(SUM('A3.2'!P376:T376)=5,'Angaben KH-Standort'!$D$25,"")</f>
        <v/>
      </c>
      <c r="B355" t="str">
        <f>IF(SUM('A3.2'!P376:T376)=5,'Angaben KH-Standort'!$D$26,"")</f>
        <v/>
      </c>
      <c r="C355" t="str">
        <f>IF(SUM('A3.2'!P376:T376)=5,'Angaben KH-Standort'!$D$12,"")</f>
        <v/>
      </c>
      <c r="D355" t="str">
        <f>IF(SUM('A3.2'!P376:T376)=5,'A1'!$F367,"")</f>
        <v/>
      </c>
      <c r="E355" t="str">
        <f>IF(SUM('A3.2'!P376:T376)=5,'A3.2'!C376,"")</f>
        <v/>
      </c>
      <c r="F355" t="str">
        <f>IF(SUM('A3.2'!P376:T376)=5,'A3.2'!D376,"")</f>
        <v/>
      </c>
      <c r="G355" s="175" t="str">
        <f>IF(SUM('A3.2'!P376:T376)=5,'A3.2'!E376,"")</f>
        <v/>
      </c>
      <c r="H355" t="str">
        <f>IF(SUM('A3.2'!P376:T376)=5,'A3.2'!F376,"")</f>
        <v/>
      </c>
      <c r="I355" s="308" t="str">
        <f>IF(SUM('A3.2'!P376:T376)=5,'A3.2'!G376,"")</f>
        <v/>
      </c>
    </row>
    <row r="356" spans="1:9" x14ac:dyDescent="0.25">
      <c r="A356" t="str">
        <f>IF(SUM('A3.2'!P377:T377)=5,'Angaben KH-Standort'!$D$25,"")</f>
        <v/>
      </c>
      <c r="B356" t="str">
        <f>IF(SUM('A3.2'!P377:T377)=5,'Angaben KH-Standort'!$D$26,"")</f>
        <v/>
      </c>
      <c r="C356" t="str">
        <f>IF(SUM('A3.2'!P377:T377)=5,'Angaben KH-Standort'!$D$12,"")</f>
        <v/>
      </c>
      <c r="D356" t="str">
        <f>IF(SUM('A3.2'!P377:T377)=5,'A1'!$F368,"")</f>
        <v/>
      </c>
      <c r="E356" t="str">
        <f>IF(SUM('A3.2'!P377:T377)=5,'A3.2'!C377,"")</f>
        <v/>
      </c>
      <c r="F356" t="str">
        <f>IF(SUM('A3.2'!P377:T377)=5,'A3.2'!D377,"")</f>
        <v/>
      </c>
      <c r="G356" s="175" t="str">
        <f>IF(SUM('A3.2'!P377:T377)=5,'A3.2'!E377,"")</f>
        <v/>
      </c>
      <c r="H356" t="str">
        <f>IF(SUM('A3.2'!P377:T377)=5,'A3.2'!F377,"")</f>
        <v/>
      </c>
      <c r="I356" s="308" t="str">
        <f>IF(SUM('A3.2'!P377:T377)=5,'A3.2'!G377,"")</f>
        <v/>
      </c>
    </row>
    <row r="357" spans="1:9" x14ac:dyDescent="0.25">
      <c r="A357" t="str">
        <f>IF(SUM('A3.2'!P378:T378)=5,'Angaben KH-Standort'!$D$25,"")</f>
        <v/>
      </c>
      <c r="B357" t="str">
        <f>IF(SUM('A3.2'!P378:T378)=5,'Angaben KH-Standort'!$D$26,"")</f>
        <v/>
      </c>
      <c r="C357" t="str">
        <f>IF(SUM('A3.2'!P378:T378)=5,'Angaben KH-Standort'!$D$12,"")</f>
        <v/>
      </c>
      <c r="D357" t="str">
        <f>IF(SUM('A3.2'!P378:T378)=5,'A1'!$F369,"")</f>
        <v/>
      </c>
      <c r="E357" t="str">
        <f>IF(SUM('A3.2'!P378:T378)=5,'A3.2'!C378,"")</f>
        <v/>
      </c>
      <c r="F357" t="str">
        <f>IF(SUM('A3.2'!P378:T378)=5,'A3.2'!D378,"")</f>
        <v/>
      </c>
      <c r="G357" s="175" t="str">
        <f>IF(SUM('A3.2'!P378:T378)=5,'A3.2'!E378,"")</f>
        <v/>
      </c>
      <c r="H357" t="str">
        <f>IF(SUM('A3.2'!P378:T378)=5,'A3.2'!F378,"")</f>
        <v/>
      </c>
      <c r="I357" s="308" t="str">
        <f>IF(SUM('A3.2'!P378:T378)=5,'A3.2'!G378,"")</f>
        <v/>
      </c>
    </row>
    <row r="358" spans="1:9" x14ac:dyDescent="0.25">
      <c r="A358" t="str">
        <f>IF(SUM('A3.2'!P379:T379)=5,'Angaben KH-Standort'!$D$25,"")</f>
        <v/>
      </c>
      <c r="B358" t="str">
        <f>IF(SUM('A3.2'!P379:T379)=5,'Angaben KH-Standort'!$D$26,"")</f>
        <v/>
      </c>
      <c r="C358" t="str">
        <f>IF(SUM('A3.2'!P379:T379)=5,'Angaben KH-Standort'!$D$12,"")</f>
        <v/>
      </c>
      <c r="D358" t="str">
        <f>IF(SUM('A3.2'!P379:T379)=5,'A1'!$F370,"")</f>
        <v/>
      </c>
      <c r="E358" t="str">
        <f>IF(SUM('A3.2'!P379:T379)=5,'A3.2'!C379,"")</f>
        <v/>
      </c>
      <c r="F358" t="str">
        <f>IF(SUM('A3.2'!P379:T379)=5,'A3.2'!D379,"")</f>
        <v/>
      </c>
      <c r="G358" s="175" t="str">
        <f>IF(SUM('A3.2'!P379:T379)=5,'A3.2'!E379,"")</f>
        <v/>
      </c>
      <c r="H358" t="str">
        <f>IF(SUM('A3.2'!P379:T379)=5,'A3.2'!F379,"")</f>
        <v/>
      </c>
      <c r="I358" s="308" t="str">
        <f>IF(SUM('A3.2'!P379:T379)=5,'A3.2'!G379,"")</f>
        <v/>
      </c>
    </row>
    <row r="359" spans="1:9" x14ac:dyDescent="0.25">
      <c r="A359" t="str">
        <f>IF(SUM('A3.2'!P380:T380)=5,'Angaben KH-Standort'!$D$25,"")</f>
        <v/>
      </c>
      <c r="B359" t="str">
        <f>IF(SUM('A3.2'!P380:T380)=5,'Angaben KH-Standort'!$D$26,"")</f>
        <v/>
      </c>
      <c r="C359" t="str">
        <f>IF(SUM('A3.2'!P380:T380)=5,'Angaben KH-Standort'!$D$12,"")</f>
        <v/>
      </c>
      <c r="D359" t="str">
        <f>IF(SUM('A3.2'!P380:T380)=5,'A1'!$F371,"")</f>
        <v/>
      </c>
      <c r="E359" t="str">
        <f>IF(SUM('A3.2'!P380:T380)=5,'A3.2'!C380,"")</f>
        <v/>
      </c>
      <c r="F359" t="str">
        <f>IF(SUM('A3.2'!P380:T380)=5,'A3.2'!D380,"")</f>
        <v/>
      </c>
      <c r="G359" s="175" t="str">
        <f>IF(SUM('A3.2'!P380:T380)=5,'A3.2'!E380,"")</f>
        <v/>
      </c>
      <c r="H359" t="str">
        <f>IF(SUM('A3.2'!P380:T380)=5,'A3.2'!F380,"")</f>
        <v/>
      </c>
      <c r="I359" s="308" t="str">
        <f>IF(SUM('A3.2'!P380:T380)=5,'A3.2'!G380,"")</f>
        <v/>
      </c>
    </row>
    <row r="360" spans="1:9" x14ac:dyDescent="0.25">
      <c r="A360" t="str">
        <f>IF(SUM('A3.2'!P381:T381)=5,'Angaben KH-Standort'!$D$25,"")</f>
        <v/>
      </c>
      <c r="B360" t="str">
        <f>IF(SUM('A3.2'!P381:T381)=5,'Angaben KH-Standort'!$D$26,"")</f>
        <v/>
      </c>
      <c r="C360" t="str">
        <f>IF(SUM('A3.2'!P381:T381)=5,'Angaben KH-Standort'!$D$12,"")</f>
        <v/>
      </c>
      <c r="D360" t="str">
        <f>IF(SUM('A3.2'!P381:T381)=5,'A1'!$F372,"")</f>
        <v/>
      </c>
      <c r="E360" t="str">
        <f>IF(SUM('A3.2'!P381:T381)=5,'A3.2'!C381,"")</f>
        <v/>
      </c>
      <c r="F360" t="str">
        <f>IF(SUM('A3.2'!P381:T381)=5,'A3.2'!D381,"")</f>
        <v/>
      </c>
      <c r="G360" s="175" t="str">
        <f>IF(SUM('A3.2'!P381:T381)=5,'A3.2'!E381,"")</f>
        <v/>
      </c>
      <c r="H360" t="str">
        <f>IF(SUM('A3.2'!P381:T381)=5,'A3.2'!F381,"")</f>
        <v/>
      </c>
      <c r="I360" s="308" t="str">
        <f>IF(SUM('A3.2'!P381:T381)=5,'A3.2'!G381,"")</f>
        <v/>
      </c>
    </row>
    <row r="361" spans="1:9" x14ac:dyDescent="0.25">
      <c r="A361" t="str">
        <f>IF(SUM('A3.2'!P382:T382)=5,'Angaben KH-Standort'!$D$25,"")</f>
        <v/>
      </c>
      <c r="B361" t="str">
        <f>IF(SUM('A3.2'!P382:T382)=5,'Angaben KH-Standort'!$D$26,"")</f>
        <v/>
      </c>
      <c r="C361" t="str">
        <f>IF(SUM('A3.2'!P382:T382)=5,'Angaben KH-Standort'!$D$12,"")</f>
        <v/>
      </c>
      <c r="D361" t="str">
        <f>IF(SUM('A3.2'!P382:T382)=5,'A1'!$F373,"")</f>
        <v/>
      </c>
      <c r="E361" t="str">
        <f>IF(SUM('A3.2'!P382:T382)=5,'A3.2'!C382,"")</f>
        <v/>
      </c>
      <c r="F361" t="str">
        <f>IF(SUM('A3.2'!P382:T382)=5,'A3.2'!D382,"")</f>
        <v/>
      </c>
      <c r="G361" s="175" t="str">
        <f>IF(SUM('A3.2'!P382:T382)=5,'A3.2'!E382,"")</f>
        <v/>
      </c>
      <c r="H361" t="str">
        <f>IF(SUM('A3.2'!P382:T382)=5,'A3.2'!F382,"")</f>
        <v/>
      </c>
      <c r="I361" s="308" t="str">
        <f>IF(SUM('A3.2'!P382:T382)=5,'A3.2'!G382,"")</f>
        <v/>
      </c>
    </row>
    <row r="362" spans="1:9" x14ac:dyDescent="0.25">
      <c r="A362" t="str">
        <f>IF(SUM('A3.2'!P383:T383)=5,'Angaben KH-Standort'!$D$25,"")</f>
        <v/>
      </c>
      <c r="B362" t="str">
        <f>IF(SUM('A3.2'!P383:T383)=5,'Angaben KH-Standort'!$D$26,"")</f>
        <v/>
      </c>
      <c r="C362" t="str">
        <f>IF(SUM('A3.2'!P383:T383)=5,'Angaben KH-Standort'!$D$12,"")</f>
        <v/>
      </c>
      <c r="D362" t="str">
        <f>IF(SUM('A3.2'!P383:T383)=5,'A1'!$F374,"")</f>
        <v/>
      </c>
      <c r="E362" t="str">
        <f>IF(SUM('A3.2'!P383:T383)=5,'A3.2'!C383,"")</f>
        <v/>
      </c>
      <c r="F362" t="str">
        <f>IF(SUM('A3.2'!P383:T383)=5,'A3.2'!D383,"")</f>
        <v/>
      </c>
      <c r="G362" s="175" t="str">
        <f>IF(SUM('A3.2'!P383:T383)=5,'A3.2'!E383,"")</f>
        <v/>
      </c>
      <c r="H362" t="str">
        <f>IF(SUM('A3.2'!P383:T383)=5,'A3.2'!F383,"")</f>
        <v/>
      </c>
      <c r="I362" s="308" t="str">
        <f>IF(SUM('A3.2'!P383:T383)=5,'A3.2'!G383,"")</f>
        <v/>
      </c>
    </row>
    <row r="363" spans="1:9" x14ac:dyDescent="0.25">
      <c r="A363" t="str">
        <f>IF(SUM('A3.2'!P384:T384)=5,'Angaben KH-Standort'!$D$25,"")</f>
        <v/>
      </c>
      <c r="B363" t="str">
        <f>IF(SUM('A3.2'!P384:T384)=5,'Angaben KH-Standort'!$D$26,"")</f>
        <v/>
      </c>
      <c r="C363" t="str">
        <f>IF(SUM('A3.2'!P384:T384)=5,'Angaben KH-Standort'!$D$12,"")</f>
        <v/>
      </c>
      <c r="D363" t="str">
        <f>IF(SUM('A3.2'!P384:T384)=5,'A1'!$F375,"")</f>
        <v/>
      </c>
      <c r="E363" t="str">
        <f>IF(SUM('A3.2'!P384:T384)=5,'A3.2'!C384,"")</f>
        <v/>
      </c>
      <c r="F363" t="str">
        <f>IF(SUM('A3.2'!P384:T384)=5,'A3.2'!D384,"")</f>
        <v/>
      </c>
      <c r="G363" s="175" t="str">
        <f>IF(SUM('A3.2'!P384:T384)=5,'A3.2'!E384,"")</f>
        <v/>
      </c>
      <c r="H363" t="str">
        <f>IF(SUM('A3.2'!P384:T384)=5,'A3.2'!F384,"")</f>
        <v/>
      </c>
      <c r="I363" s="308" t="str">
        <f>IF(SUM('A3.2'!P384:T384)=5,'A3.2'!G384,"")</f>
        <v/>
      </c>
    </row>
    <row r="364" spans="1:9" x14ac:dyDescent="0.25">
      <c r="A364" t="str">
        <f>IF(SUM('A3.2'!P385:T385)=5,'Angaben KH-Standort'!$D$25,"")</f>
        <v/>
      </c>
      <c r="B364" t="str">
        <f>IF(SUM('A3.2'!P385:T385)=5,'Angaben KH-Standort'!$D$26,"")</f>
        <v/>
      </c>
      <c r="C364" t="str">
        <f>IF(SUM('A3.2'!P385:T385)=5,'Angaben KH-Standort'!$D$12,"")</f>
        <v/>
      </c>
      <c r="D364" t="str">
        <f>IF(SUM('A3.2'!P385:T385)=5,'A1'!$F376,"")</f>
        <v/>
      </c>
      <c r="E364" t="str">
        <f>IF(SUM('A3.2'!P385:T385)=5,'A3.2'!C385,"")</f>
        <v/>
      </c>
      <c r="F364" t="str">
        <f>IF(SUM('A3.2'!P385:T385)=5,'A3.2'!D385,"")</f>
        <v/>
      </c>
      <c r="G364" s="175" t="str">
        <f>IF(SUM('A3.2'!P385:T385)=5,'A3.2'!E385,"")</f>
        <v/>
      </c>
      <c r="H364" t="str">
        <f>IF(SUM('A3.2'!P385:T385)=5,'A3.2'!F385,"")</f>
        <v/>
      </c>
      <c r="I364" s="308" t="str">
        <f>IF(SUM('A3.2'!P385:T385)=5,'A3.2'!G385,"")</f>
        <v/>
      </c>
    </row>
    <row r="365" spans="1:9" x14ac:dyDescent="0.25">
      <c r="A365" t="str">
        <f>IF(SUM('A3.2'!P386:T386)=5,'Angaben KH-Standort'!$D$25,"")</f>
        <v/>
      </c>
      <c r="B365" t="str">
        <f>IF(SUM('A3.2'!P386:T386)=5,'Angaben KH-Standort'!$D$26,"")</f>
        <v/>
      </c>
      <c r="C365" t="str">
        <f>IF(SUM('A3.2'!P386:T386)=5,'Angaben KH-Standort'!$D$12,"")</f>
        <v/>
      </c>
      <c r="D365" t="str">
        <f>IF(SUM('A3.2'!P386:T386)=5,'A1'!$F377,"")</f>
        <v/>
      </c>
      <c r="E365" t="str">
        <f>IF(SUM('A3.2'!P386:T386)=5,'A3.2'!C386,"")</f>
        <v/>
      </c>
      <c r="F365" t="str">
        <f>IF(SUM('A3.2'!P386:T386)=5,'A3.2'!D386,"")</f>
        <v/>
      </c>
      <c r="G365" s="175" t="str">
        <f>IF(SUM('A3.2'!P386:T386)=5,'A3.2'!E386,"")</f>
        <v/>
      </c>
      <c r="H365" t="str">
        <f>IF(SUM('A3.2'!P386:T386)=5,'A3.2'!F386,"")</f>
        <v/>
      </c>
      <c r="I365" s="308" t="str">
        <f>IF(SUM('A3.2'!P386:T386)=5,'A3.2'!G386,"")</f>
        <v/>
      </c>
    </row>
    <row r="366" spans="1:9" x14ac:dyDescent="0.25">
      <c r="A366" t="str">
        <f>IF(SUM('A3.2'!P387:T387)=5,'Angaben KH-Standort'!$D$25,"")</f>
        <v/>
      </c>
      <c r="B366" t="str">
        <f>IF(SUM('A3.2'!P387:T387)=5,'Angaben KH-Standort'!$D$26,"")</f>
        <v/>
      </c>
      <c r="C366" t="str">
        <f>IF(SUM('A3.2'!P387:T387)=5,'Angaben KH-Standort'!$D$12,"")</f>
        <v/>
      </c>
      <c r="D366" t="str">
        <f>IF(SUM('A3.2'!P387:T387)=5,'A1'!$F378,"")</f>
        <v/>
      </c>
      <c r="E366" t="str">
        <f>IF(SUM('A3.2'!P387:T387)=5,'A3.2'!C387,"")</f>
        <v/>
      </c>
      <c r="F366" t="str">
        <f>IF(SUM('A3.2'!P387:T387)=5,'A3.2'!D387,"")</f>
        <v/>
      </c>
      <c r="G366" s="175" t="str">
        <f>IF(SUM('A3.2'!P387:T387)=5,'A3.2'!E387,"")</f>
        <v/>
      </c>
      <c r="H366" t="str">
        <f>IF(SUM('A3.2'!P387:T387)=5,'A3.2'!F387,"")</f>
        <v/>
      </c>
      <c r="I366" s="308" t="str">
        <f>IF(SUM('A3.2'!P387:T387)=5,'A3.2'!G387,"")</f>
        <v/>
      </c>
    </row>
    <row r="367" spans="1:9" x14ac:dyDescent="0.25">
      <c r="A367" t="str">
        <f>IF(SUM('A3.2'!P388:T388)=5,'Angaben KH-Standort'!$D$25,"")</f>
        <v/>
      </c>
      <c r="B367" t="str">
        <f>IF(SUM('A3.2'!P388:T388)=5,'Angaben KH-Standort'!$D$26,"")</f>
        <v/>
      </c>
      <c r="C367" t="str">
        <f>IF(SUM('A3.2'!P388:T388)=5,'Angaben KH-Standort'!$D$12,"")</f>
        <v/>
      </c>
      <c r="D367" t="str">
        <f>IF(SUM('A3.2'!P388:T388)=5,'A1'!$F379,"")</f>
        <v/>
      </c>
      <c r="E367" t="str">
        <f>IF(SUM('A3.2'!P388:T388)=5,'A3.2'!C388,"")</f>
        <v/>
      </c>
      <c r="F367" t="str">
        <f>IF(SUM('A3.2'!P388:T388)=5,'A3.2'!D388,"")</f>
        <v/>
      </c>
      <c r="G367" s="175" t="str">
        <f>IF(SUM('A3.2'!P388:T388)=5,'A3.2'!E388,"")</f>
        <v/>
      </c>
      <c r="H367" t="str">
        <f>IF(SUM('A3.2'!P388:T388)=5,'A3.2'!F388,"")</f>
        <v/>
      </c>
      <c r="I367" s="308" t="str">
        <f>IF(SUM('A3.2'!P388:T388)=5,'A3.2'!G388,"")</f>
        <v/>
      </c>
    </row>
    <row r="368" spans="1:9" x14ac:dyDescent="0.25">
      <c r="A368" t="str">
        <f>IF(SUM('A3.2'!P389:T389)=5,'Angaben KH-Standort'!$D$25,"")</f>
        <v/>
      </c>
      <c r="B368" t="str">
        <f>IF(SUM('A3.2'!P389:T389)=5,'Angaben KH-Standort'!$D$26,"")</f>
        <v/>
      </c>
      <c r="C368" t="str">
        <f>IF(SUM('A3.2'!P389:T389)=5,'Angaben KH-Standort'!$D$12,"")</f>
        <v/>
      </c>
      <c r="D368" t="str">
        <f>IF(SUM('A3.2'!P389:T389)=5,'A1'!$F380,"")</f>
        <v/>
      </c>
      <c r="E368" t="str">
        <f>IF(SUM('A3.2'!P389:T389)=5,'A3.2'!C389,"")</f>
        <v/>
      </c>
      <c r="F368" t="str">
        <f>IF(SUM('A3.2'!P389:T389)=5,'A3.2'!D389,"")</f>
        <v/>
      </c>
      <c r="G368" s="175" t="str">
        <f>IF(SUM('A3.2'!P389:T389)=5,'A3.2'!E389,"")</f>
        <v/>
      </c>
      <c r="H368" t="str">
        <f>IF(SUM('A3.2'!P389:T389)=5,'A3.2'!F389,"")</f>
        <v/>
      </c>
      <c r="I368" s="308" t="str">
        <f>IF(SUM('A3.2'!P389:T389)=5,'A3.2'!G389,"")</f>
        <v/>
      </c>
    </row>
    <row r="369" spans="1:9" x14ac:dyDescent="0.25">
      <c r="A369" t="str">
        <f>IF(SUM('A3.2'!P390:T390)=5,'Angaben KH-Standort'!$D$25,"")</f>
        <v/>
      </c>
      <c r="B369" t="str">
        <f>IF(SUM('A3.2'!P390:T390)=5,'Angaben KH-Standort'!$D$26,"")</f>
        <v/>
      </c>
      <c r="C369" t="str">
        <f>IF(SUM('A3.2'!P390:T390)=5,'Angaben KH-Standort'!$D$12,"")</f>
        <v/>
      </c>
      <c r="D369" t="str">
        <f>IF(SUM('A3.2'!P390:T390)=5,'A1'!$F381,"")</f>
        <v/>
      </c>
      <c r="E369" t="str">
        <f>IF(SUM('A3.2'!P390:T390)=5,'A3.2'!C390,"")</f>
        <v/>
      </c>
      <c r="F369" t="str">
        <f>IF(SUM('A3.2'!P390:T390)=5,'A3.2'!D390,"")</f>
        <v/>
      </c>
      <c r="G369" s="175" t="str">
        <f>IF(SUM('A3.2'!P390:T390)=5,'A3.2'!E390,"")</f>
        <v/>
      </c>
      <c r="H369" t="str">
        <f>IF(SUM('A3.2'!P390:T390)=5,'A3.2'!F390,"")</f>
        <v/>
      </c>
      <c r="I369" s="308" t="str">
        <f>IF(SUM('A3.2'!P390:T390)=5,'A3.2'!G390,"")</f>
        <v/>
      </c>
    </row>
    <row r="370" spans="1:9" x14ac:dyDescent="0.25">
      <c r="A370" t="str">
        <f>IF(SUM('A3.2'!P391:T391)=5,'Angaben KH-Standort'!$D$25,"")</f>
        <v/>
      </c>
      <c r="B370" t="str">
        <f>IF(SUM('A3.2'!P391:T391)=5,'Angaben KH-Standort'!$D$26,"")</f>
        <v/>
      </c>
      <c r="C370" t="str">
        <f>IF(SUM('A3.2'!P391:T391)=5,'Angaben KH-Standort'!$D$12,"")</f>
        <v/>
      </c>
      <c r="D370" t="str">
        <f>IF(SUM('A3.2'!P391:T391)=5,'A1'!$F382,"")</f>
        <v/>
      </c>
      <c r="E370" t="str">
        <f>IF(SUM('A3.2'!P391:T391)=5,'A3.2'!C391,"")</f>
        <v/>
      </c>
      <c r="F370" t="str">
        <f>IF(SUM('A3.2'!P391:T391)=5,'A3.2'!D391,"")</f>
        <v/>
      </c>
      <c r="G370" s="175" t="str">
        <f>IF(SUM('A3.2'!P391:T391)=5,'A3.2'!E391,"")</f>
        <v/>
      </c>
      <c r="H370" t="str">
        <f>IF(SUM('A3.2'!P391:T391)=5,'A3.2'!F391,"")</f>
        <v/>
      </c>
      <c r="I370" s="308" t="str">
        <f>IF(SUM('A3.2'!P391:T391)=5,'A3.2'!G391,"")</f>
        <v/>
      </c>
    </row>
    <row r="371" spans="1:9" x14ac:dyDescent="0.25">
      <c r="A371" t="str">
        <f>IF(SUM('A3.2'!P392:T392)=5,'Angaben KH-Standort'!$D$25,"")</f>
        <v/>
      </c>
      <c r="B371" t="str">
        <f>IF(SUM('A3.2'!P392:T392)=5,'Angaben KH-Standort'!$D$26,"")</f>
        <v/>
      </c>
      <c r="C371" t="str">
        <f>IF(SUM('A3.2'!P392:T392)=5,'Angaben KH-Standort'!$D$12,"")</f>
        <v/>
      </c>
      <c r="D371" t="str">
        <f>IF(SUM('A3.2'!P392:T392)=5,'A1'!$F383,"")</f>
        <v/>
      </c>
      <c r="E371" t="str">
        <f>IF(SUM('A3.2'!P392:T392)=5,'A3.2'!C392,"")</f>
        <v/>
      </c>
      <c r="F371" t="str">
        <f>IF(SUM('A3.2'!P392:T392)=5,'A3.2'!D392,"")</f>
        <v/>
      </c>
      <c r="G371" s="175" t="str">
        <f>IF(SUM('A3.2'!P392:T392)=5,'A3.2'!E392,"")</f>
        <v/>
      </c>
      <c r="H371" t="str">
        <f>IF(SUM('A3.2'!P392:T392)=5,'A3.2'!F392,"")</f>
        <v/>
      </c>
      <c r="I371" s="308" t="str">
        <f>IF(SUM('A3.2'!P392:T392)=5,'A3.2'!G392,"")</f>
        <v/>
      </c>
    </row>
    <row r="372" spans="1:9" x14ac:dyDescent="0.25">
      <c r="A372" t="str">
        <f>IF(SUM('A3.2'!P393:T393)=5,'Angaben KH-Standort'!$D$25,"")</f>
        <v/>
      </c>
      <c r="B372" t="str">
        <f>IF(SUM('A3.2'!P393:T393)=5,'Angaben KH-Standort'!$D$26,"")</f>
        <v/>
      </c>
      <c r="C372" t="str">
        <f>IF(SUM('A3.2'!P393:T393)=5,'Angaben KH-Standort'!$D$12,"")</f>
        <v/>
      </c>
      <c r="D372" t="str">
        <f>IF(SUM('A3.2'!P393:T393)=5,'A1'!$F384,"")</f>
        <v/>
      </c>
      <c r="E372" t="str">
        <f>IF(SUM('A3.2'!P393:T393)=5,'A3.2'!C393,"")</f>
        <v/>
      </c>
      <c r="F372" t="str">
        <f>IF(SUM('A3.2'!P393:T393)=5,'A3.2'!D393,"")</f>
        <v/>
      </c>
      <c r="G372" s="175" t="str">
        <f>IF(SUM('A3.2'!P393:T393)=5,'A3.2'!E393,"")</f>
        <v/>
      </c>
      <c r="H372" t="str">
        <f>IF(SUM('A3.2'!P393:T393)=5,'A3.2'!F393,"")</f>
        <v/>
      </c>
      <c r="I372" s="308" t="str">
        <f>IF(SUM('A3.2'!P393:T393)=5,'A3.2'!G393,"")</f>
        <v/>
      </c>
    </row>
    <row r="373" spans="1:9" x14ac:dyDescent="0.25">
      <c r="A373" t="str">
        <f>IF(SUM('A3.2'!P394:T394)=5,'Angaben KH-Standort'!$D$25,"")</f>
        <v/>
      </c>
      <c r="B373" t="str">
        <f>IF(SUM('A3.2'!P394:T394)=5,'Angaben KH-Standort'!$D$26,"")</f>
        <v/>
      </c>
      <c r="C373" t="str">
        <f>IF(SUM('A3.2'!P394:T394)=5,'Angaben KH-Standort'!$D$12,"")</f>
        <v/>
      </c>
      <c r="D373" t="str">
        <f>IF(SUM('A3.2'!P394:T394)=5,'A1'!$F385,"")</f>
        <v/>
      </c>
      <c r="E373" t="str">
        <f>IF(SUM('A3.2'!P394:T394)=5,'A3.2'!C394,"")</f>
        <v/>
      </c>
      <c r="F373" t="str">
        <f>IF(SUM('A3.2'!P394:T394)=5,'A3.2'!D394,"")</f>
        <v/>
      </c>
      <c r="G373" s="175" t="str">
        <f>IF(SUM('A3.2'!P394:T394)=5,'A3.2'!E394,"")</f>
        <v/>
      </c>
      <c r="H373" t="str">
        <f>IF(SUM('A3.2'!P394:T394)=5,'A3.2'!F394,"")</f>
        <v/>
      </c>
      <c r="I373" s="308" t="str">
        <f>IF(SUM('A3.2'!P394:T394)=5,'A3.2'!G394,"")</f>
        <v/>
      </c>
    </row>
    <row r="374" spans="1:9" x14ac:dyDescent="0.25">
      <c r="A374" t="str">
        <f>IF(SUM('A3.2'!P395:T395)=5,'Angaben KH-Standort'!$D$25,"")</f>
        <v/>
      </c>
      <c r="B374" t="str">
        <f>IF(SUM('A3.2'!P395:T395)=5,'Angaben KH-Standort'!$D$26,"")</f>
        <v/>
      </c>
      <c r="C374" t="str">
        <f>IF(SUM('A3.2'!P395:T395)=5,'Angaben KH-Standort'!$D$12,"")</f>
        <v/>
      </c>
      <c r="D374" t="str">
        <f>IF(SUM('A3.2'!P395:T395)=5,'A1'!$F386,"")</f>
        <v/>
      </c>
      <c r="E374" t="str">
        <f>IF(SUM('A3.2'!P395:T395)=5,'A3.2'!C395,"")</f>
        <v/>
      </c>
      <c r="F374" t="str">
        <f>IF(SUM('A3.2'!P395:T395)=5,'A3.2'!D395,"")</f>
        <v/>
      </c>
      <c r="G374" s="175" t="str">
        <f>IF(SUM('A3.2'!P395:T395)=5,'A3.2'!E395,"")</f>
        <v/>
      </c>
      <c r="H374" t="str">
        <f>IF(SUM('A3.2'!P395:T395)=5,'A3.2'!F395,"")</f>
        <v/>
      </c>
      <c r="I374" s="308" t="str">
        <f>IF(SUM('A3.2'!P395:T395)=5,'A3.2'!G395,"")</f>
        <v/>
      </c>
    </row>
    <row r="375" spans="1:9" x14ac:dyDescent="0.25">
      <c r="A375" t="str">
        <f>IF(SUM('A3.2'!P396:T396)=5,'Angaben KH-Standort'!$D$25,"")</f>
        <v/>
      </c>
      <c r="B375" t="str">
        <f>IF(SUM('A3.2'!P396:T396)=5,'Angaben KH-Standort'!$D$26,"")</f>
        <v/>
      </c>
      <c r="C375" t="str">
        <f>IF(SUM('A3.2'!P396:T396)=5,'Angaben KH-Standort'!$D$12,"")</f>
        <v/>
      </c>
      <c r="D375" t="str">
        <f>IF(SUM('A3.2'!P396:T396)=5,'A1'!$F387,"")</f>
        <v/>
      </c>
      <c r="E375" t="str">
        <f>IF(SUM('A3.2'!P396:T396)=5,'A3.2'!C396,"")</f>
        <v/>
      </c>
      <c r="F375" t="str">
        <f>IF(SUM('A3.2'!P396:T396)=5,'A3.2'!D396,"")</f>
        <v/>
      </c>
      <c r="G375" s="175" t="str">
        <f>IF(SUM('A3.2'!P396:T396)=5,'A3.2'!E396,"")</f>
        <v/>
      </c>
      <c r="H375" t="str">
        <f>IF(SUM('A3.2'!P396:T396)=5,'A3.2'!F396,"")</f>
        <v/>
      </c>
      <c r="I375" s="308" t="str">
        <f>IF(SUM('A3.2'!P396:T396)=5,'A3.2'!G396,"")</f>
        <v/>
      </c>
    </row>
    <row r="376" spans="1:9" x14ac:dyDescent="0.25">
      <c r="A376" t="str">
        <f>IF(SUM('A3.2'!P397:T397)=5,'Angaben KH-Standort'!$D$25,"")</f>
        <v/>
      </c>
      <c r="B376" t="str">
        <f>IF(SUM('A3.2'!P397:T397)=5,'Angaben KH-Standort'!$D$26,"")</f>
        <v/>
      </c>
      <c r="C376" t="str">
        <f>IF(SUM('A3.2'!P397:T397)=5,'Angaben KH-Standort'!$D$12,"")</f>
        <v/>
      </c>
      <c r="D376" t="str">
        <f>IF(SUM('A3.2'!P397:T397)=5,'A1'!$F388,"")</f>
        <v/>
      </c>
      <c r="E376" t="str">
        <f>IF(SUM('A3.2'!P397:T397)=5,'A3.2'!C397,"")</f>
        <v/>
      </c>
      <c r="F376" t="str">
        <f>IF(SUM('A3.2'!P397:T397)=5,'A3.2'!D397,"")</f>
        <v/>
      </c>
      <c r="G376" s="175" t="str">
        <f>IF(SUM('A3.2'!P397:T397)=5,'A3.2'!E397,"")</f>
        <v/>
      </c>
      <c r="H376" t="str">
        <f>IF(SUM('A3.2'!P397:T397)=5,'A3.2'!F397,"")</f>
        <v/>
      </c>
      <c r="I376" s="308" t="str">
        <f>IF(SUM('A3.2'!P397:T397)=5,'A3.2'!G397,"")</f>
        <v/>
      </c>
    </row>
    <row r="377" spans="1:9" x14ac:dyDescent="0.25">
      <c r="A377" t="str">
        <f>IF(SUM('A3.2'!P398:T398)=5,'Angaben KH-Standort'!$D$25,"")</f>
        <v/>
      </c>
      <c r="B377" t="str">
        <f>IF(SUM('A3.2'!P398:T398)=5,'Angaben KH-Standort'!$D$26,"")</f>
        <v/>
      </c>
      <c r="C377" t="str">
        <f>IF(SUM('A3.2'!P398:T398)=5,'Angaben KH-Standort'!$D$12,"")</f>
        <v/>
      </c>
      <c r="D377" t="str">
        <f>IF(SUM('A3.2'!P398:T398)=5,'A1'!$F389,"")</f>
        <v/>
      </c>
      <c r="E377" t="str">
        <f>IF(SUM('A3.2'!P398:T398)=5,'A3.2'!C398,"")</f>
        <v/>
      </c>
      <c r="F377" t="str">
        <f>IF(SUM('A3.2'!P398:T398)=5,'A3.2'!D398,"")</f>
        <v/>
      </c>
      <c r="G377" s="175" t="str">
        <f>IF(SUM('A3.2'!P398:T398)=5,'A3.2'!E398,"")</f>
        <v/>
      </c>
      <c r="H377" t="str">
        <f>IF(SUM('A3.2'!P398:T398)=5,'A3.2'!F398,"")</f>
        <v/>
      </c>
      <c r="I377" s="308" t="str">
        <f>IF(SUM('A3.2'!P398:T398)=5,'A3.2'!G398,"")</f>
        <v/>
      </c>
    </row>
    <row r="378" spans="1:9" x14ac:dyDescent="0.25">
      <c r="A378" t="str">
        <f>IF(SUM('A3.2'!P399:T399)=5,'Angaben KH-Standort'!$D$25,"")</f>
        <v/>
      </c>
      <c r="B378" t="str">
        <f>IF(SUM('A3.2'!P399:T399)=5,'Angaben KH-Standort'!$D$26,"")</f>
        <v/>
      </c>
      <c r="C378" t="str">
        <f>IF(SUM('A3.2'!P399:T399)=5,'Angaben KH-Standort'!$D$12,"")</f>
        <v/>
      </c>
      <c r="D378" t="str">
        <f>IF(SUM('A3.2'!P399:T399)=5,'A1'!$F390,"")</f>
        <v/>
      </c>
      <c r="E378" t="str">
        <f>IF(SUM('A3.2'!P399:T399)=5,'A3.2'!C399,"")</f>
        <v/>
      </c>
      <c r="F378" t="str">
        <f>IF(SUM('A3.2'!P399:T399)=5,'A3.2'!D399,"")</f>
        <v/>
      </c>
      <c r="G378" s="175" t="str">
        <f>IF(SUM('A3.2'!P399:T399)=5,'A3.2'!E399,"")</f>
        <v/>
      </c>
      <c r="H378" t="str">
        <f>IF(SUM('A3.2'!P399:T399)=5,'A3.2'!F399,"")</f>
        <v/>
      </c>
      <c r="I378" s="308" t="str">
        <f>IF(SUM('A3.2'!P399:T399)=5,'A3.2'!G399,"")</f>
        <v/>
      </c>
    </row>
    <row r="379" spans="1:9" x14ac:dyDescent="0.25">
      <c r="A379" t="str">
        <f>IF(SUM('A3.2'!P400:T400)=5,'Angaben KH-Standort'!$D$25,"")</f>
        <v/>
      </c>
      <c r="B379" t="str">
        <f>IF(SUM('A3.2'!P400:T400)=5,'Angaben KH-Standort'!$D$26,"")</f>
        <v/>
      </c>
      <c r="C379" t="str">
        <f>IF(SUM('A3.2'!P400:T400)=5,'Angaben KH-Standort'!$D$12,"")</f>
        <v/>
      </c>
      <c r="D379" t="str">
        <f>IF(SUM('A3.2'!P400:T400)=5,'A1'!$F391,"")</f>
        <v/>
      </c>
      <c r="E379" t="str">
        <f>IF(SUM('A3.2'!P400:T400)=5,'A3.2'!C400,"")</f>
        <v/>
      </c>
      <c r="F379" t="str">
        <f>IF(SUM('A3.2'!P400:T400)=5,'A3.2'!D400,"")</f>
        <v/>
      </c>
      <c r="G379" s="175" t="str">
        <f>IF(SUM('A3.2'!P400:T400)=5,'A3.2'!E400,"")</f>
        <v/>
      </c>
      <c r="H379" t="str">
        <f>IF(SUM('A3.2'!P400:T400)=5,'A3.2'!F400,"")</f>
        <v/>
      </c>
      <c r="I379" s="308" t="str">
        <f>IF(SUM('A3.2'!P400:T400)=5,'A3.2'!G400,"")</f>
        <v/>
      </c>
    </row>
    <row r="380" spans="1:9" x14ac:dyDescent="0.25">
      <c r="A380" t="str">
        <f>IF(SUM('A3.2'!P401:T401)=5,'Angaben KH-Standort'!$D$25,"")</f>
        <v/>
      </c>
      <c r="B380" t="str">
        <f>IF(SUM('A3.2'!P401:T401)=5,'Angaben KH-Standort'!$D$26,"")</f>
        <v/>
      </c>
      <c r="C380" t="str">
        <f>IF(SUM('A3.2'!P401:T401)=5,'Angaben KH-Standort'!$D$12,"")</f>
        <v/>
      </c>
      <c r="D380" t="str">
        <f>IF(SUM('A3.2'!P401:T401)=5,'A1'!$F392,"")</f>
        <v/>
      </c>
      <c r="E380" t="str">
        <f>IF(SUM('A3.2'!P401:T401)=5,'A3.2'!C401,"")</f>
        <v/>
      </c>
      <c r="F380" t="str">
        <f>IF(SUM('A3.2'!P401:T401)=5,'A3.2'!D401,"")</f>
        <v/>
      </c>
      <c r="G380" s="175" t="str">
        <f>IF(SUM('A3.2'!P401:T401)=5,'A3.2'!E401,"")</f>
        <v/>
      </c>
      <c r="H380" t="str">
        <f>IF(SUM('A3.2'!P401:T401)=5,'A3.2'!F401,"")</f>
        <v/>
      </c>
      <c r="I380" s="308" t="str">
        <f>IF(SUM('A3.2'!P401:T401)=5,'A3.2'!G401,"")</f>
        <v/>
      </c>
    </row>
    <row r="381" spans="1:9" x14ac:dyDescent="0.25">
      <c r="A381" t="str">
        <f>IF(SUM('A3.2'!P402:T402)=5,'Angaben KH-Standort'!$D$25,"")</f>
        <v/>
      </c>
      <c r="B381" t="str">
        <f>IF(SUM('A3.2'!P402:T402)=5,'Angaben KH-Standort'!$D$26,"")</f>
        <v/>
      </c>
      <c r="C381" t="str">
        <f>IF(SUM('A3.2'!P402:T402)=5,'Angaben KH-Standort'!$D$12,"")</f>
        <v/>
      </c>
      <c r="D381" t="str">
        <f>IF(SUM('A3.2'!P402:T402)=5,'A1'!$F393,"")</f>
        <v/>
      </c>
      <c r="E381" t="str">
        <f>IF(SUM('A3.2'!P402:T402)=5,'A3.2'!C402,"")</f>
        <v/>
      </c>
      <c r="F381" t="str">
        <f>IF(SUM('A3.2'!P402:T402)=5,'A3.2'!D402,"")</f>
        <v/>
      </c>
      <c r="G381" s="175" t="str">
        <f>IF(SUM('A3.2'!P402:T402)=5,'A3.2'!E402,"")</f>
        <v/>
      </c>
      <c r="H381" t="str">
        <f>IF(SUM('A3.2'!P402:T402)=5,'A3.2'!F402,"")</f>
        <v/>
      </c>
      <c r="I381" s="308" t="str">
        <f>IF(SUM('A3.2'!P402:T402)=5,'A3.2'!G402,"")</f>
        <v/>
      </c>
    </row>
    <row r="382" spans="1:9" x14ac:dyDescent="0.25">
      <c r="A382" t="str">
        <f>IF(SUM('A3.2'!P403:T403)=5,'Angaben KH-Standort'!$D$25,"")</f>
        <v/>
      </c>
      <c r="B382" t="str">
        <f>IF(SUM('A3.2'!P403:T403)=5,'Angaben KH-Standort'!$D$26,"")</f>
        <v/>
      </c>
      <c r="C382" t="str">
        <f>IF(SUM('A3.2'!P403:T403)=5,'Angaben KH-Standort'!$D$12,"")</f>
        <v/>
      </c>
      <c r="D382" t="str">
        <f>IF(SUM('A3.2'!P403:T403)=5,'A1'!$F394,"")</f>
        <v/>
      </c>
      <c r="E382" t="str">
        <f>IF(SUM('A3.2'!P403:T403)=5,'A3.2'!C403,"")</f>
        <v/>
      </c>
      <c r="F382" t="str">
        <f>IF(SUM('A3.2'!P403:T403)=5,'A3.2'!D403,"")</f>
        <v/>
      </c>
      <c r="G382" s="175" t="str">
        <f>IF(SUM('A3.2'!P403:T403)=5,'A3.2'!E403,"")</f>
        <v/>
      </c>
      <c r="H382" t="str">
        <f>IF(SUM('A3.2'!P403:T403)=5,'A3.2'!F403,"")</f>
        <v/>
      </c>
      <c r="I382" s="308" t="str">
        <f>IF(SUM('A3.2'!P403:T403)=5,'A3.2'!G403,"")</f>
        <v/>
      </c>
    </row>
    <row r="383" spans="1:9" x14ac:dyDescent="0.25">
      <c r="A383" t="str">
        <f>IF(SUM('A3.2'!P404:T404)=5,'Angaben KH-Standort'!$D$25,"")</f>
        <v/>
      </c>
      <c r="B383" t="str">
        <f>IF(SUM('A3.2'!P404:T404)=5,'Angaben KH-Standort'!$D$26,"")</f>
        <v/>
      </c>
      <c r="C383" t="str">
        <f>IF(SUM('A3.2'!P404:T404)=5,'Angaben KH-Standort'!$D$12,"")</f>
        <v/>
      </c>
      <c r="D383" t="str">
        <f>IF(SUM('A3.2'!P404:T404)=5,'A1'!$F395,"")</f>
        <v/>
      </c>
      <c r="E383" t="str">
        <f>IF(SUM('A3.2'!P404:T404)=5,'A3.2'!C404,"")</f>
        <v/>
      </c>
      <c r="F383" t="str">
        <f>IF(SUM('A3.2'!P404:T404)=5,'A3.2'!D404,"")</f>
        <v/>
      </c>
      <c r="G383" s="175" t="str">
        <f>IF(SUM('A3.2'!P404:T404)=5,'A3.2'!E404,"")</f>
        <v/>
      </c>
      <c r="H383" t="str">
        <f>IF(SUM('A3.2'!P404:T404)=5,'A3.2'!F404,"")</f>
        <v/>
      </c>
      <c r="I383" s="308" t="str">
        <f>IF(SUM('A3.2'!P404:T404)=5,'A3.2'!G404,"")</f>
        <v/>
      </c>
    </row>
    <row r="384" spans="1:9" x14ac:dyDescent="0.25">
      <c r="A384" t="str">
        <f>IF(SUM('A3.2'!P405:T405)=5,'Angaben KH-Standort'!$D$25,"")</f>
        <v/>
      </c>
      <c r="B384" t="str">
        <f>IF(SUM('A3.2'!P405:T405)=5,'Angaben KH-Standort'!$D$26,"")</f>
        <v/>
      </c>
      <c r="C384" t="str">
        <f>IF(SUM('A3.2'!P405:T405)=5,'Angaben KH-Standort'!$D$12,"")</f>
        <v/>
      </c>
      <c r="D384" t="str">
        <f>IF(SUM('A3.2'!P405:T405)=5,'A1'!$F396,"")</f>
        <v/>
      </c>
      <c r="E384" t="str">
        <f>IF(SUM('A3.2'!P405:T405)=5,'A3.2'!C405,"")</f>
        <v/>
      </c>
      <c r="F384" t="str">
        <f>IF(SUM('A3.2'!P405:T405)=5,'A3.2'!D405,"")</f>
        <v/>
      </c>
      <c r="G384" s="175" t="str">
        <f>IF(SUM('A3.2'!P405:T405)=5,'A3.2'!E405,"")</f>
        <v/>
      </c>
      <c r="H384" t="str">
        <f>IF(SUM('A3.2'!P405:T405)=5,'A3.2'!F405,"")</f>
        <v/>
      </c>
      <c r="I384" s="308" t="str">
        <f>IF(SUM('A3.2'!P405:T405)=5,'A3.2'!G405,"")</f>
        <v/>
      </c>
    </row>
    <row r="385" spans="1:9" x14ac:dyDescent="0.25">
      <c r="A385" t="str">
        <f>IF(SUM('A3.2'!P406:T406)=5,'Angaben KH-Standort'!$D$25,"")</f>
        <v/>
      </c>
      <c r="B385" t="str">
        <f>IF(SUM('A3.2'!P406:T406)=5,'Angaben KH-Standort'!$D$26,"")</f>
        <v/>
      </c>
      <c r="C385" t="str">
        <f>IF(SUM('A3.2'!P406:T406)=5,'Angaben KH-Standort'!$D$12,"")</f>
        <v/>
      </c>
      <c r="D385" t="str">
        <f>IF(SUM('A3.2'!P406:T406)=5,'A1'!$F397,"")</f>
        <v/>
      </c>
      <c r="E385" t="str">
        <f>IF(SUM('A3.2'!P406:T406)=5,'A3.2'!C406,"")</f>
        <v/>
      </c>
      <c r="F385" t="str">
        <f>IF(SUM('A3.2'!P406:T406)=5,'A3.2'!D406,"")</f>
        <v/>
      </c>
      <c r="G385" s="175" t="str">
        <f>IF(SUM('A3.2'!P406:T406)=5,'A3.2'!E406,"")</f>
        <v/>
      </c>
      <c r="H385" t="str">
        <f>IF(SUM('A3.2'!P406:T406)=5,'A3.2'!F406,"")</f>
        <v/>
      </c>
      <c r="I385" s="308" t="str">
        <f>IF(SUM('A3.2'!P406:T406)=5,'A3.2'!G406,"")</f>
        <v/>
      </c>
    </row>
    <row r="386" spans="1:9" x14ac:dyDescent="0.25">
      <c r="A386" t="str">
        <f>IF(SUM('A3.2'!P407:T407)=5,'Angaben KH-Standort'!$D$25,"")</f>
        <v/>
      </c>
      <c r="B386" t="str">
        <f>IF(SUM('A3.2'!P407:T407)=5,'Angaben KH-Standort'!$D$26,"")</f>
        <v/>
      </c>
      <c r="C386" t="str">
        <f>IF(SUM('A3.2'!P407:T407)=5,'Angaben KH-Standort'!$D$12,"")</f>
        <v/>
      </c>
      <c r="D386" t="str">
        <f>IF(SUM('A3.2'!P407:T407)=5,'A1'!$F398,"")</f>
        <v/>
      </c>
      <c r="E386" t="str">
        <f>IF(SUM('A3.2'!P407:T407)=5,'A3.2'!C407,"")</f>
        <v/>
      </c>
      <c r="F386" t="str">
        <f>IF(SUM('A3.2'!P407:T407)=5,'A3.2'!D407,"")</f>
        <v/>
      </c>
      <c r="G386" s="175" t="str">
        <f>IF(SUM('A3.2'!P407:T407)=5,'A3.2'!E407,"")</f>
        <v/>
      </c>
      <c r="H386" t="str">
        <f>IF(SUM('A3.2'!P407:T407)=5,'A3.2'!F407,"")</f>
        <v/>
      </c>
      <c r="I386" s="308" t="str">
        <f>IF(SUM('A3.2'!P407:T407)=5,'A3.2'!G407,"")</f>
        <v/>
      </c>
    </row>
    <row r="387" spans="1:9" x14ac:dyDescent="0.25">
      <c r="A387" t="str">
        <f>IF(SUM('A3.2'!P408:T408)=5,'Angaben KH-Standort'!$D$25,"")</f>
        <v/>
      </c>
      <c r="B387" t="str">
        <f>IF(SUM('A3.2'!P408:T408)=5,'Angaben KH-Standort'!$D$26,"")</f>
        <v/>
      </c>
      <c r="C387" t="str">
        <f>IF(SUM('A3.2'!P408:T408)=5,'Angaben KH-Standort'!$D$12,"")</f>
        <v/>
      </c>
      <c r="D387" t="str">
        <f>IF(SUM('A3.2'!P408:T408)=5,'A1'!$F399,"")</f>
        <v/>
      </c>
      <c r="E387" t="str">
        <f>IF(SUM('A3.2'!P408:T408)=5,'A3.2'!C408,"")</f>
        <v/>
      </c>
      <c r="F387" t="str">
        <f>IF(SUM('A3.2'!P408:T408)=5,'A3.2'!D408,"")</f>
        <v/>
      </c>
      <c r="G387" s="175" t="str">
        <f>IF(SUM('A3.2'!P408:T408)=5,'A3.2'!E408,"")</f>
        <v/>
      </c>
      <c r="H387" t="str">
        <f>IF(SUM('A3.2'!P408:T408)=5,'A3.2'!F408,"")</f>
        <v/>
      </c>
      <c r="I387" s="308" t="str">
        <f>IF(SUM('A3.2'!P408:T408)=5,'A3.2'!G408,"")</f>
        <v/>
      </c>
    </row>
    <row r="388" spans="1:9" x14ac:dyDescent="0.25">
      <c r="A388" t="str">
        <f>IF(SUM('A3.2'!P409:T409)=5,'Angaben KH-Standort'!$D$25,"")</f>
        <v/>
      </c>
      <c r="B388" t="str">
        <f>IF(SUM('A3.2'!P409:T409)=5,'Angaben KH-Standort'!$D$26,"")</f>
        <v/>
      </c>
      <c r="C388" t="str">
        <f>IF(SUM('A3.2'!P409:T409)=5,'Angaben KH-Standort'!$D$12,"")</f>
        <v/>
      </c>
      <c r="D388" t="str">
        <f>IF(SUM('A3.2'!P409:T409)=5,'A1'!$F400,"")</f>
        <v/>
      </c>
      <c r="E388" t="str">
        <f>IF(SUM('A3.2'!P409:T409)=5,'A3.2'!C409,"")</f>
        <v/>
      </c>
      <c r="F388" t="str">
        <f>IF(SUM('A3.2'!P409:T409)=5,'A3.2'!D409,"")</f>
        <v/>
      </c>
      <c r="G388" s="175" t="str">
        <f>IF(SUM('A3.2'!P409:T409)=5,'A3.2'!E409,"")</f>
        <v/>
      </c>
      <c r="H388" t="str">
        <f>IF(SUM('A3.2'!P409:T409)=5,'A3.2'!F409,"")</f>
        <v/>
      </c>
      <c r="I388" s="308" t="str">
        <f>IF(SUM('A3.2'!P409:T409)=5,'A3.2'!G409,"")</f>
        <v/>
      </c>
    </row>
    <row r="389" spans="1:9" x14ac:dyDescent="0.25">
      <c r="A389" t="str">
        <f>IF(SUM('A3.2'!P410:T410)=5,'Angaben KH-Standort'!$D$25,"")</f>
        <v/>
      </c>
      <c r="B389" t="str">
        <f>IF(SUM('A3.2'!P410:T410)=5,'Angaben KH-Standort'!$D$26,"")</f>
        <v/>
      </c>
      <c r="C389" t="str">
        <f>IF(SUM('A3.2'!P410:T410)=5,'Angaben KH-Standort'!$D$12,"")</f>
        <v/>
      </c>
      <c r="D389" t="str">
        <f>IF(SUM('A3.2'!P410:T410)=5,'A1'!$F401,"")</f>
        <v/>
      </c>
      <c r="E389" t="str">
        <f>IF(SUM('A3.2'!P410:T410)=5,'A3.2'!C410,"")</f>
        <v/>
      </c>
      <c r="F389" t="str">
        <f>IF(SUM('A3.2'!P410:T410)=5,'A3.2'!D410,"")</f>
        <v/>
      </c>
      <c r="G389" s="175" t="str">
        <f>IF(SUM('A3.2'!P410:T410)=5,'A3.2'!E410,"")</f>
        <v/>
      </c>
      <c r="H389" t="str">
        <f>IF(SUM('A3.2'!P410:T410)=5,'A3.2'!F410,"")</f>
        <v/>
      </c>
      <c r="I389" s="308" t="str">
        <f>IF(SUM('A3.2'!P410:T410)=5,'A3.2'!G410,"")</f>
        <v/>
      </c>
    </row>
    <row r="390" spans="1:9" x14ac:dyDescent="0.25">
      <c r="A390" t="str">
        <f>IF(SUM('A3.2'!P411:T411)=5,'Angaben KH-Standort'!$D$25,"")</f>
        <v/>
      </c>
      <c r="B390" t="str">
        <f>IF(SUM('A3.2'!P411:T411)=5,'Angaben KH-Standort'!$D$26,"")</f>
        <v/>
      </c>
      <c r="C390" t="str">
        <f>IF(SUM('A3.2'!P411:T411)=5,'Angaben KH-Standort'!$D$12,"")</f>
        <v/>
      </c>
      <c r="D390" t="str">
        <f>IF(SUM('A3.2'!P411:T411)=5,'A1'!$F402,"")</f>
        <v/>
      </c>
      <c r="E390" t="str">
        <f>IF(SUM('A3.2'!P411:T411)=5,'A3.2'!C411,"")</f>
        <v/>
      </c>
      <c r="F390" t="str">
        <f>IF(SUM('A3.2'!P411:T411)=5,'A3.2'!D411,"")</f>
        <v/>
      </c>
      <c r="G390" s="175" t="str">
        <f>IF(SUM('A3.2'!P411:T411)=5,'A3.2'!E411,"")</f>
        <v/>
      </c>
      <c r="H390" t="str">
        <f>IF(SUM('A3.2'!P411:T411)=5,'A3.2'!F411,"")</f>
        <v/>
      </c>
      <c r="I390" s="308" t="str">
        <f>IF(SUM('A3.2'!P411:T411)=5,'A3.2'!G411,"")</f>
        <v/>
      </c>
    </row>
    <row r="391" spans="1:9" x14ac:dyDescent="0.25">
      <c r="A391" t="str">
        <f>IF(SUM('A3.2'!P412:T412)=5,'Angaben KH-Standort'!$D$25,"")</f>
        <v/>
      </c>
      <c r="B391" t="str">
        <f>IF(SUM('A3.2'!P412:T412)=5,'Angaben KH-Standort'!$D$26,"")</f>
        <v/>
      </c>
      <c r="C391" t="str">
        <f>IF(SUM('A3.2'!P412:T412)=5,'Angaben KH-Standort'!$D$12,"")</f>
        <v/>
      </c>
      <c r="D391" t="str">
        <f>IF(SUM('A3.2'!P412:T412)=5,'A1'!$F403,"")</f>
        <v/>
      </c>
      <c r="E391" t="str">
        <f>IF(SUM('A3.2'!P412:T412)=5,'A3.2'!C412,"")</f>
        <v/>
      </c>
      <c r="F391" t="str">
        <f>IF(SUM('A3.2'!P412:T412)=5,'A3.2'!D412,"")</f>
        <v/>
      </c>
      <c r="G391" s="175" t="str">
        <f>IF(SUM('A3.2'!P412:T412)=5,'A3.2'!E412,"")</f>
        <v/>
      </c>
      <c r="H391" t="str">
        <f>IF(SUM('A3.2'!P412:T412)=5,'A3.2'!F412,"")</f>
        <v/>
      </c>
      <c r="I391" s="308" t="str">
        <f>IF(SUM('A3.2'!P412:T412)=5,'A3.2'!G412,"")</f>
        <v/>
      </c>
    </row>
    <row r="392" spans="1:9" x14ac:dyDescent="0.25">
      <c r="A392" t="str">
        <f>IF(SUM('A3.2'!P413:T413)=5,'Angaben KH-Standort'!$D$25,"")</f>
        <v/>
      </c>
      <c r="B392" t="str">
        <f>IF(SUM('A3.2'!P413:T413)=5,'Angaben KH-Standort'!$D$26,"")</f>
        <v/>
      </c>
      <c r="C392" t="str">
        <f>IF(SUM('A3.2'!P413:T413)=5,'Angaben KH-Standort'!$D$12,"")</f>
        <v/>
      </c>
      <c r="D392" t="str">
        <f>IF(SUM('A3.2'!P413:T413)=5,'A1'!$F404,"")</f>
        <v/>
      </c>
      <c r="E392" t="str">
        <f>IF(SUM('A3.2'!P413:T413)=5,'A3.2'!C413,"")</f>
        <v/>
      </c>
      <c r="F392" t="str">
        <f>IF(SUM('A3.2'!P413:T413)=5,'A3.2'!D413,"")</f>
        <v/>
      </c>
      <c r="G392" s="175" t="str">
        <f>IF(SUM('A3.2'!P413:T413)=5,'A3.2'!E413,"")</f>
        <v/>
      </c>
      <c r="H392" t="str">
        <f>IF(SUM('A3.2'!P413:T413)=5,'A3.2'!F413,"")</f>
        <v/>
      </c>
      <c r="I392" s="308" t="str">
        <f>IF(SUM('A3.2'!P413:T413)=5,'A3.2'!G413,"")</f>
        <v/>
      </c>
    </row>
    <row r="393" spans="1:9" x14ac:dyDescent="0.25">
      <c r="A393" t="str">
        <f>IF(SUM('A3.2'!P414:T414)=5,'Angaben KH-Standort'!$D$25,"")</f>
        <v/>
      </c>
      <c r="B393" t="str">
        <f>IF(SUM('A3.2'!P414:T414)=5,'Angaben KH-Standort'!$D$26,"")</f>
        <v/>
      </c>
      <c r="C393" t="str">
        <f>IF(SUM('A3.2'!P414:T414)=5,'Angaben KH-Standort'!$D$12,"")</f>
        <v/>
      </c>
      <c r="D393" t="str">
        <f>IF(SUM('A3.2'!P414:T414)=5,'A1'!$F405,"")</f>
        <v/>
      </c>
      <c r="E393" t="str">
        <f>IF(SUM('A3.2'!P414:T414)=5,'A3.2'!C414,"")</f>
        <v/>
      </c>
      <c r="F393" t="str">
        <f>IF(SUM('A3.2'!P414:T414)=5,'A3.2'!D414,"")</f>
        <v/>
      </c>
      <c r="G393" s="175" t="str">
        <f>IF(SUM('A3.2'!P414:T414)=5,'A3.2'!E414,"")</f>
        <v/>
      </c>
      <c r="H393" t="str">
        <f>IF(SUM('A3.2'!P414:T414)=5,'A3.2'!F414,"")</f>
        <v/>
      </c>
      <c r="I393" s="308" t="str">
        <f>IF(SUM('A3.2'!P414:T414)=5,'A3.2'!G414,"")</f>
        <v/>
      </c>
    </row>
    <row r="394" spans="1:9" x14ac:dyDescent="0.25">
      <c r="A394" t="str">
        <f>IF(SUM('A3.2'!P415:T415)=5,'Angaben KH-Standort'!$D$25,"")</f>
        <v/>
      </c>
      <c r="B394" t="str">
        <f>IF(SUM('A3.2'!P415:T415)=5,'Angaben KH-Standort'!$D$26,"")</f>
        <v/>
      </c>
      <c r="C394" t="str">
        <f>IF(SUM('A3.2'!P415:T415)=5,'Angaben KH-Standort'!$D$12,"")</f>
        <v/>
      </c>
      <c r="D394" t="str">
        <f>IF(SUM('A3.2'!P415:T415)=5,'A1'!$F406,"")</f>
        <v/>
      </c>
      <c r="E394" t="str">
        <f>IF(SUM('A3.2'!P415:T415)=5,'A3.2'!C415,"")</f>
        <v/>
      </c>
      <c r="F394" t="str">
        <f>IF(SUM('A3.2'!P415:T415)=5,'A3.2'!D415,"")</f>
        <v/>
      </c>
      <c r="G394" s="175" t="str">
        <f>IF(SUM('A3.2'!P415:T415)=5,'A3.2'!E415,"")</f>
        <v/>
      </c>
      <c r="H394" t="str">
        <f>IF(SUM('A3.2'!P415:T415)=5,'A3.2'!F415,"")</f>
        <v/>
      </c>
      <c r="I394" s="308" t="str">
        <f>IF(SUM('A3.2'!P415:T415)=5,'A3.2'!G415,"")</f>
        <v/>
      </c>
    </row>
    <row r="395" spans="1:9" x14ac:dyDescent="0.25">
      <c r="A395" t="str">
        <f>IF(SUM('A3.2'!P416:T416)=5,'Angaben KH-Standort'!$D$25,"")</f>
        <v/>
      </c>
      <c r="B395" t="str">
        <f>IF(SUM('A3.2'!P416:T416)=5,'Angaben KH-Standort'!$D$26,"")</f>
        <v/>
      </c>
      <c r="C395" t="str">
        <f>IF(SUM('A3.2'!P416:T416)=5,'Angaben KH-Standort'!$D$12,"")</f>
        <v/>
      </c>
      <c r="D395" t="str">
        <f>IF(SUM('A3.2'!P416:T416)=5,'A1'!$F407,"")</f>
        <v/>
      </c>
      <c r="E395" t="str">
        <f>IF(SUM('A3.2'!P416:T416)=5,'A3.2'!C416,"")</f>
        <v/>
      </c>
      <c r="F395" t="str">
        <f>IF(SUM('A3.2'!P416:T416)=5,'A3.2'!D416,"")</f>
        <v/>
      </c>
      <c r="G395" s="175" t="str">
        <f>IF(SUM('A3.2'!P416:T416)=5,'A3.2'!E416,"")</f>
        <v/>
      </c>
      <c r="H395" t="str">
        <f>IF(SUM('A3.2'!P416:T416)=5,'A3.2'!F416,"")</f>
        <v/>
      </c>
      <c r="I395" s="308" t="str">
        <f>IF(SUM('A3.2'!P416:T416)=5,'A3.2'!G416,"")</f>
        <v/>
      </c>
    </row>
    <row r="396" spans="1:9" x14ac:dyDescent="0.25">
      <c r="A396" t="str">
        <f>IF(SUM('A3.2'!P417:T417)=5,'Angaben KH-Standort'!$D$25,"")</f>
        <v/>
      </c>
      <c r="B396" t="str">
        <f>IF(SUM('A3.2'!P417:T417)=5,'Angaben KH-Standort'!$D$26,"")</f>
        <v/>
      </c>
      <c r="C396" t="str">
        <f>IF(SUM('A3.2'!P417:T417)=5,'Angaben KH-Standort'!$D$12,"")</f>
        <v/>
      </c>
      <c r="D396" t="str">
        <f>IF(SUM('A3.2'!P417:T417)=5,'A1'!$F408,"")</f>
        <v/>
      </c>
      <c r="E396" t="str">
        <f>IF(SUM('A3.2'!P417:T417)=5,'A3.2'!C417,"")</f>
        <v/>
      </c>
      <c r="F396" t="str">
        <f>IF(SUM('A3.2'!P417:T417)=5,'A3.2'!D417,"")</f>
        <v/>
      </c>
      <c r="G396" s="175" t="str">
        <f>IF(SUM('A3.2'!P417:T417)=5,'A3.2'!E417,"")</f>
        <v/>
      </c>
      <c r="H396" t="str">
        <f>IF(SUM('A3.2'!P417:T417)=5,'A3.2'!F417,"")</f>
        <v/>
      </c>
      <c r="I396" s="308" t="str">
        <f>IF(SUM('A3.2'!P417:T417)=5,'A3.2'!G417,"")</f>
        <v/>
      </c>
    </row>
    <row r="397" spans="1:9" x14ac:dyDescent="0.25">
      <c r="A397" t="str">
        <f>IF(SUM('A3.2'!P418:T418)=5,'Angaben KH-Standort'!$D$25,"")</f>
        <v/>
      </c>
      <c r="B397" t="str">
        <f>IF(SUM('A3.2'!P418:T418)=5,'Angaben KH-Standort'!$D$26,"")</f>
        <v/>
      </c>
      <c r="C397" t="str">
        <f>IF(SUM('A3.2'!P418:T418)=5,'Angaben KH-Standort'!$D$12,"")</f>
        <v/>
      </c>
      <c r="D397" t="str">
        <f>IF(SUM('A3.2'!P418:T418)=5,'A1'!$F409,"")</f>
        <v/>
      </c>
      <c r="E397" t="str">
        <f>IF(SUM('A3.2'!P418:T418)=5,'A3.2'!C418,"")</f>
        <v/>
      </c>
      <c r="F397" t="str">
        <f>IF(SUM('A3.2'!P418:T418)=5,'A3.2'!D418,"")</f>
        <v/>
      </c>
      <c r="G397" s="175" t="str">
        <f>IF(SUM('A3.2'!P418:T418)=5,'A3.2'!E418,"")</f>
        <v/>
      </c>
      <c r="H397" t="str">
        <f>IF(SUM('A3.2'!P418:T418)=5,'A3.2'!F418,"")</f>
        <v/>
      </c>
      <c r="I397" s="308" t="str">
        <f>IF(SUM('A3.2'!P418:T418)=5,'A3.2'!G418,"")</f>
        <v/>
      </c>
    </row>
    <row r="398" spans="1:9" x14ac:dyDescent="0.25">
      <c r="A398" t="str">
        <f>IF(SUM('A3.2'!P419:T419)=5,'Angaben KH-Standort'!$D$25,"")</f>
        <v/>
      </c>
      <c r="B398" t="str">
        <f>IF(SUM('A3.2'!P419:T419)=5,'Angaben KH-Standort'!$D$26,"")</f>
        <v/>
      </c>
      <c r="C398" t="str">
        <f>IF(SUM('A3.2'!P419:T419)=5,'Angaben KH-Standort'!$D$12,"")</f>
        <v/>
      </c>
      <c r="D398" t="str">
        <f>IF(SUM('A3.2'!P419:T419)=5,'A1'!$F410,"")</f>
        <v/>
      </c>
      <c r="E398" t="str">
        <f>IF(SUM('A3.2'!P419:T419)=5,'A3.2'!C419,"")</f>
        <v/>
      </c>
      <c r="F398" t="str">
        <f>IF(SUM('A3.2'!P419:T419)=5,'A3.2'!D419,"")</f>
        <v/>
      </c>
      <c r="G398" s="175" t="str">
        <f>IF(SUM('A3.2'!P419:T419)=5,'A3.2'!E419,"")</f>
        <v/>
      </c>
      <c r="H398" t="str">
        <f>IF(SUM('A3.2'!P419:T419)=5,'A3.2'!F419,"")</f>
        <v/>
      </c>
      <c r="I398" s="308" t="str">
        <f>IF(SUM('A3.2'!P419:T419)=5,'A3.2'!G419,"")</f>
        <v/>
      </c>
    </row>
    <row r="399" spans="1:9" x14ac:dyDescent="0.25">
      <c r="A399" t="str">
        <f>IF(SUM('A3.2'!P420:T420)=5,'Angaben KH-Standort'!$D$25,"")</f>
        <v/>
      </c>
      <c r="B399" t="str">
        <f>IF(SUM('A3.2'!P420:T420)=5,'Angaben KH-Standort'!$D$26,"")</f>
        <v/>
      </c>
      <c r="C399" t="str">
        <f>IF(SUM('A3.2'!P420:T420)=5,'Angaben KH-Standort'!$D$12,"")</f>
        <v/>
      </c>
      <c r="D399" t="str">
        <f>IF(SUM('A3.2'!P420:T420)=5,'A1'!$F411,"")</f>
        <v/>
      </c>
      <c r="E399" t="str">
        <f>IF(SUM('A3.2'!P420:T420)=5,'A3.2'!C420,"")</f>
        <v/>
      </c>
      <c r="F399" t="str">
        <f>IF(SUM('A3.2'!P420:T420)=5,'A3.2'!D420,"")</f>
        <v/>
      </c>
      <c r="G399" s="175" t="str">
        <f>IF(SUM('A3.2'!P420:T420)=5,'A3.2'!E420,"")</f>
        <v/>
      </c>
      <c r="H399" t="str">
        <f>IF(SUM('A3.2'!P420:T420)=5,'A3.2'!F420,"")</f>
        <v/>
      </c>
      <c r="I399" s="308" t="str">
        <f>IF(SUM('A3.2'!P420:T420)=5,'A3.2'!G420,"")</f>
        <v/>
      </c>
    </row>
    <row r="400" spans="1:9" x14ac:dyDescent="0.25">
      <c r="A400" t="str">
        <f>IF(SUM('A3.2'!P421:T421)=5,'Angaben KH-Standort'!$D$25,"")</f>
        <v/>
      </c>
      <c r="B400" t="str">
        <f>IF(SUM('A3.2'!P421:T421)=5,'Angaben KH-Standort'!$D$26,"")</f>
        <v/>
      </c>
      <c r="C400" t="str">
        <f>IF(SUM('A3.2'!P421:T421)=5,'Angaben KH-Standort'!$D$12,"")</f>
        <v/>
      </c>
      <c r="D400" t="str">
        <f>IF(SUM('A3.2'!P421:T421)=5,'A1'!$F412,"")</f>
        <v/>
      </c>
      <c r="E400" t="str">
        <f>IF(SUM('A3.2'!P421:T421)=5,'A3.2'!C421,"")</f>
        <v/>
      </c>
      <c r="F400" t="str">
        <f>IF(SUM('A3.2'!P421:T421)=5,'A3.2'!D421,"")</f>
        <v/>
      </c>
      <c r="G400" s="175" t="str">
        <f>IF(SUM('A3.2'!P421:T421)=5,'A3.2'!E421,"")</f>
        <v/>
      </c>
      <c r="H400" t="str">
        <f>IF(SUM('A3.2'!P421:T421)=5,'A3.2'!F421,"")</f>
        <v/>
      </c>
      <c r="I400" s="308" t="str">
        <f>IF(SUM('A3.2'!P421:T421)=5,'A3.2'!G421,"")</f>
        <v/>
      </c>
    </row>
    <row r="401" spans="1:9" x14ac:dyDescent="0.25">
      <c r="A401" t="str">
        <f>IF(SUM('A3.2'!P422:T422)=5,'Angaben KH-Standort'!$D$25,"")</f>
        <v/>
      </c>
      <c r="B401" t="str">
        <f>IF(SUM('A3.2'!P422:T422)=5,'Angaben KH-Standort'!$D$26,"")</f>
        <v/>
      </c>
      <c r="C401" t="str">
        <f>IF(SUM('A3.2'!P422:T422)=5,'Angaben KH-Standort'!$D$12,"")</f>
        <v/>
      </c>
      <c r="D401" t="str">
        <f>IF(SUM('A3.2'!P422:T422)=5,'A1'!$F413,"")</f>
        <v/>
      </c>
      <c r="E401" t="str">
        <f>IF(SUM('A3.2'!P422:T422)=5,'A3.2'!C422,"")</f>
        <v/>
      </c>
      <c r="F401" t="str">
        <f>IF(SUM('A3.2'!P422:T422)=5,'A3.2'!D422,"")</f>
        <v/>
      </c>
      <c r="G401" s="175" t="str">
        <f>IF(SUM('A3.2'!P422:T422)=5,'A3.2'!E422,"")</f>
        <v/>
      </c>
      <c r="H401" t="str">
        <f>IF(SUM('A3.2'!P422:T422)=5,'A3.2'!F422,"")</f>
        <v/>
      </c>
      <c r="I401" s="308" t="str">
        <f>IF(SUM('A3.2'!P422:T422)=5,'A3.2'!G422,"")</f>
        <v/>
      </c>
    </row>
    <row r="402" spans="1:9" x14ac:dyDescent="0.25">
      <c r="A402" t="str">
        <f>IF(SUM('A3.2'!P423:T423)=5,'Angaben KH-Standort'!$D$25,"")</f>
        <v/>
      </c>
      <c r="B402" t="str">
        <f>IF(SUM('A3.2'!P423:T423)=5,'Angaben KH-Standort'!$D$26,"")</f>
        <v/>
      </c>
      <c r="C402" t="str">
        <f>IF(SUM('A3.2'!P423:T423)=5,'Angaben KH-Standort'!$D$12,"")</f>
        <v/>
      </c>
      <c r="D402" t="str">
        <f>IF(SUM('A3.2'!P423:T423)=5,'A1'!$F414,"")</f>
        <v/>
      </c>
      <c r="E402" t="str">
        <f>IF(SUM('A3.2'!P423:T423)=5,'A3.2'!C423,"")</f>
        <v/>
      </c>
      <c r="F402" t="str">
        <f>IF(SUM('A3.2'!P423:T423)=5,'A3.2'!D423,"")</f>
        <v/>
      </c>
      <c r="G402" s="175" t="str">
        <f>IF(SUM('A3.2'!P423:T423)=5,'A3.2'!E423,"")</f>
        <v/>
      </c>
      <c r="H402" t="str">
        <f>IF(SUM('A3.2'!P423:T423)=5,'A3.2'!F423,"")</f>
        <v/>
      </c>
      <c r="I402" s="308" t="str">
        <f>IF(SUM('A3.2'!P423:T423)=5,'A3.2'!G423,"")</f>
        <v/>
      </c>
    </row>
    <row r="403" spans="1:9" x14ac:dyDescent="0.25">
      <c r="A403" t="str">
        <f>IF(SUM('A3.2'!P424:T424)=5,'Angaben KH-Standort'!$D$25,"")</f>
        <v/>
      </c>
      <c r="B403" t="str">
        <f>IF(SUM('A3.2'!P424:T424)=5,'Angaben KH-Standort'!$D$26,"")</f>
        <v/>
      </c>
      <c r="C403" t="str">
        <f>IF(SUM('A3.2'!P424:T424)=5,'Angaben KH-Standort'!$D$12,"")</f>
        <v/>
      </c>
      <c r="D403" t="str">
        <f>IF(SUM('A3.2'!P424:T424)=5,'A1'!$F415,"")</f>
        <v/>
      </c>
      <c r="E403" t="str">
        <f>IF(SUM('A3.2'!P424:T424)=5,'A3.2'!C424,"")</f>
        <v/>
      </c>
      <c r="F403" t="str">
        <f>IF(SUM('A3.2'!P424:T424)=5,'A3.2'!D424,"")</f>
        <v/>
      </c>
      <c r="G403" s="175" t="str">
        <f>IF(SUM('A3.2'!P424:T424)=5,'A3.2'!E424,"")</f>
        <v/>
      </c>
      <c r="H403" t="str">
        <f>IF(SUM('A3.2'!P424:T424)=5,'A3.2'!F424,"")</f>
        <v/>
      </c>
      <c r="I403" s="308" t="str">
        <f>IF(SUM('A3.2'!P424:T424)=5,'A3.2'!G424,"")</f>
        <v/>
      </c>
    </row>
    <row r="404" spans="1:9" x14ac:dyDescent="0.25">
      <c r="A404" t="str">
        <f>IF(SUM('A3.2'!P425:T425)=5,'Angaben KH-Standort'!$D$25,"")</f>
        <v/>
      </c>
      <c r="B404" t="str">
        <f>IF(SUM('A3.2'!P425:T425)=5,'Angaben KH-Standort'!$D$26,"")</f>
        <v/>
      </c>
      <c r="C404" t="str">
        <f>IF(SUM('A3.2'!P425:T425)=5,'Angaben KH-Standort'!$D$12,"")</f>
        <v/>
      </c>
      <c r="D404" t="str">
        <f>IF(SUM('A3.2'!P425:T425)=5,'A1'!$F416,"")</f>
        <v/>
      </c>
      <c r="E404" t="str">
        <f>IF(SUM('A3.2'!P425:T425)=5,'A3.2'!C425,"")</f>
        <v/>
      </c>
      <c r="F404" t="str">
        <f>IF(SUM('A3.2'!P425:T425)=5,'A3.2'!D425,"")</f>
        <v/>
      </c>
      <c r="G404" s="175" t="str">
        <f>IF(SUM('A3.2'!P425:T425)=5,'A3.2'!E425,"")</f>
        <v/>
      </c>
      <c r="H404" t="str">
        <f>IF(SUM('A3.2'!P425:T425)=5,'A3.2'!F425,"")</f>
        <v/>
      </c>
      <c r="I404" s="308" t="str">
        <f>IF(SUM('A3.2'!P425:T425)=5,'A3.2'!G425,"")</f>
        <v/>
      </c>
    </row>
    <row r="405" spans="1:9" x14ac:dyDescent="0.25">
      <c r="A405" t="str">
        <f>IF(SUM('A3.2'!P426:T426)=5,'Angaben KH-Standort'!$D$25,"")</f>
        <v/>
      </c>
      <c r="B405" t="str">
        <f>IF(SUM('A3.2'!P426:T426)=5,'Angaben KH-Standort'!$D$26,"")</f>
        <v/>
      </c>
      <c r="C405" t="str">
        <f>IF(SUM('A3.2'!P426:T426)=5,'Angaben KH-Standort'!$D$12,"")</f>
        <v/>
      </c>
      <c r="D405" t="str">
        <f>IF(SUM('A3.2'!P426:T426)=5,'A1'!$F417,"")</f>
        <v/>
      </c>
      <c r="E405" t="str">
        <f>IF(SUM('A3.2'!P426:T426)=5,'A3.2'!C426,"")</f>
        <v/>
      </c>
      <c r="F405" t="str">
        <f>IF(SUM('A3.2'!P426:T426)=5,'A3.2'!D426,"")</f>
        <v/>
      </c>
      <c r="G405" s="175" t="str">
        <f>IF(SUM('A3.2'!P426:T426)=5,'A3.2'!E426,"")</f>
        <v/>
      </c>
      <c r="H405" t="str">
        <f>IF(SUM('A3.2'!P426:T426)=5,'A3.2'!F426,"")</f>
        <v/>
      </c>
      <c r="I405" s="308" t="str">
        <f>IF(SUM('A3.2'!P426:T426)=5,'A3.2'!G426,"")</f>
        <v/>
      </c>
    </row>
    <row r="406" spans="1:9" x14ac:dyDescent="0.25">
      <c r="A406" t="str">
        <f>IF(SUM('A3.2'!P427:T427)=5,'Angaben KH-Standort'!$D$25,"")</f>
        <v/>
      </c>
      <c r="B406" t="str">
        <f>IF(SUM('A3.2'!P427:T427)=5,'Angaben KH-Standort'!$D$26,"")</f>
        <v/>
      </c>
      <c r="C406" t="str">
        <f>IF(SUM('A3.2'!P427:T427)=5,'Angaben KH-Standort'!$D$12,"")</f>
        <v/>
      </c>
      <c r="D406" t="str">
        <f>IF(SUM('A3.2'!P427:T427)=5,'A1'!$F418,"")</f>
        <v/>
      </c>
      <c r="E406" t="str">
        <f>IF(SUM('A3.2'!P427:T427)=5,'A3.2'!C427,"")</f>
        <v/>
      </c>
      <c r="F406" t="str">
        <f>IF(SUM('A3.2'!P427:T427)=5,'A3.2'!D427,"")</f>
        <v/>
      </c>
      <c r="G406" s="175" t="str">
        <f>IF(SUM('A3.2'!P427:T427)=5,'A3.2'!E427,"")</f>
        <v/>
      </c>
      <c r="H406" t="str">
        <f>IF(SUM('A3.2'!P427:T427)=5,'A3.2'!F427,"")</f>
        <v/>
      </c>
      <c r="I406" s="308" t="str">
        <f>IF(SUM('A3.2'!P427:T427)=5,'A3.2'!G427,"")</f>
        <v/>
      </c>
    </row>
    <row r="407" spans="1:9" x14ac:dyDescent="0.25">
      <c r="A407" t="str">
        <f>IF(SUM('A3.2'!P428:T428)=5,'Angaben KH-Standort'!$D$25,"")</f>
        <v/>
      </c>
      <c r="B407" t="str">
        <f>IF(SUM('A3.2'!P428:T428)=5,'Angaben KH-Standort'!$D$26,"")</f>
        <v/>
      </c>
      <c r="C407" t="str">
        <f>IF(SUM('A3.2'!P428:T428)=5,'Angaben KH-Standort'!$D$12,"")</f>
        <v/>
      </c>
      <c r="D407" t="str">
        <f>IF(SUM('A3.2'!P428:T428)=5,'A1'!$F419,"")</f>
        <v/>
      </c>
      <c r="E407" t="str">
        <f>IF(SUM('A3.2'!P428:T428)=5,'A3.2'!C428,"")</f>
        <v/>
      </c>
      <c r="F407" t="str">
        <f>IF(SUM('A3.2'!P428:T428)=5,'A3.2'!D428,"")</f>
        <v/>
      </c>
      <c r="G407" s="175" t="str">
        <f>IF(SUM('A3.2'!P428:T428)=5,'A3.2'!E428,"")</f>
        <v/>
      </c>
      <c r="H407" t="str">
        <f>IF(SUM('A3.2'!P428:T428)=5,'A3.2'!F428,"")</f>
        <v/>
      </c>
      <c r="I407" s="308" t="str">
        <f>IF(SUM('A3.2'!P428:T428)=5,'A3.2'!G428,"")</f>
        <v/>
      </c>
    </row>
    <row r="408" spans="1:9" x14ac:dyDescent="0.25">
      <c r="A408" t="str">
        <f>IF(SUM('A3.2'!P429:T429)=5,'Angaben KH-Standort'!$D$25,"")</f>
        <v/>
      </c>
      <c r="B408" t="str">
        <f>IF(SUM('A3.2'!P429:T429)=5,'Angaben KH-Standort'!$D$26,"")</f>
        <v/>
      </c>
      <c r="C408" t="str">
        <f>IF(SUM('A3.2'!P429:T429)=5,'Angaben KH-Standort'!$D$12,"")</f>
        <v/>
      </c>
      <c r="D408" t="str">
        <f>IF(SUM('A3.2'!P429:T429)=5,'A1'!$F420,"")</f>
        <v/>
      </c>
      <c r="E408" t="str">
        <f>IF(SUM('A3.2'!P429:T429)=5,'A3.2'!C429,"")</f>
        <v/>
      </c>
      <c r="F408" t="str">
        <f>IF(SUM('A3.2'!P429:T429)=5,'A3.2'!D429,"")</f>
        <v/>
      </c>
      <c r="G408" s="175" t="str">
        <f>IF(SUM('A3.2'!P429:T429)=5,'A3.2'!E429,"")</f>
        <v/>
      </c>
      <c r="H408" t="str">
        <f>IF(SUM('A3.2'!P429:T429)=5,'A3.2'!F429,"")</f>
        <v/>
      </c>
      <c r="I408" s="308" t="str">
        <f>IF(SUM('A3.2'!P429:T429)=5,'A3.2'!G429,"")</f>
        <v/>
      </c>
    </row>
    <row r="409" spans="1:9" x14ac:dyDescent="0.25">
      <c r="A409" t="str">
        <f>IF(SUM('A3.2'!P430:T430)=5,'Angaben KH-Standort'!$D$25,"")</f>
        <v/>
      </c>
      <c r="B409" t="str">
        <f>IF(SUM('A3.2'!P430:T430)=5,'Angaben KH-Standort'!$D$26,"")</f>
        <v/>
      </c>
      <c r="C409" t="str">
        <f>IF(SUM('A3.2'!P430:T430)=5,'Angaben KH-Standort'!$D$12,"")</f>
        <v/>
      </c>
      <c r="D409" t="str">
        <f>IF(SUM('A3.2'!P430:T430)=5,'A1'!$F421,"")</f>
        <v/>
      </c>
      <c r="E409" t="str">
        <f>IF(SUM('A3.2'!P430:T430)=5,'A3.2'!C430,"")</f>
        <v/>
      </c>
      <c r="F409" t="str">
        <f>IF(SUM('A3.2'!P430:T430)=5,'A3.2'!D430,"")</f>
        <v/>
      </c>
      <c r="G409" s="175" t="str">
        <f>IF(SUM('A3.2'!P430:T430)=5,'A3.2'!E430,"")</f>
        <v/>
      </c>
      <c r="H409" t="str">
        <f>IF(SUM('A3.2'!P430:T430)=5,'A3.2'!F430,"")</f>
        <v/>
      </c>
      <c r="I409" s="308" t="str">
        <f>IF(SUM('A3.2'!P430:T430)=5,'A3.2'!G430,"")</f>
        <v/>
      </c>
    </row>
    <row r="410" spans="1:9" x14ac:dyDescent="0.25">
      <c r="A410" t="str">
        <f>IF(SUM('A3.2'!P431:T431)=5,'Angaben KH-Standort'!$D$25,"")</f>
        <v/>
      </c>
      <c r="B410" t="str">
        <f>IF(SUM('A3.2'!P431:T431)=5,'Angaben KH-Standort'!$D$26,"")</f>
        <v/>
      </c>
      <c r="C410" t="str">
        <f>IF(SUM('A3.2'!P431:T431)=5,'Angaben KH-Standort'!$D$12,"")</f>
        <v/>
      </c>
      <c r="D410" t="str">
        <f>IF(SUM('A3.2'!P431:T431)=5,'A1'!$F422,"")</f>
        <v/>
      </c>
      <c r="E410" t="str">
        <f>IF(SUM('A3.2'!P431:T431)=5,'A3.2'!C431,"")</f>
        <v/>
      </c>
      <c r="F410" t="str">
        <f>IF(SUM('A3.2'!P431:T431)=5,'A3.2'!D431,"")</f>
        <v/>
      </c>
      <c r="G410" s="175" t="str">
        <f>IF(SUM('A3.2'!P431:T431)=5,'A3.2'!E431,"")</f>
        <v/>
      </c>
      <c r="H410" t="str">
        <f>IF(SUM('A3.2'!P431:T431)=5,'A3.2'!F431,"")</f>
        <v/>
      </c>
      <c r="I410" s="308" t="str">
        <f>IF(SUM('A3.2'!P431:T431)=5,'A3.2'!G431,"")</f>
        <v/>
      </c>
    </row>
    <row r="411" spans="1:9" x14ac:dyDescent="0.25">
      <c r="A411" t="str">
        <f>IF(SUM('A3.2'!P432:T432)=5,'Angaben KH-Standort'!$D$25,"")</f>
        <v/>
      </c>
      <c r="B411" t="str">
        <f>IF(SUM('A3.2'!P432:T432)=5,'Angaben KH-Standort'!$D$26,"")</f>
        <v/>
      </c>
      <c r="C411" t="str">
        <f>IF(SUM('A3.2'!P432:T432)=5,'Angaben KH-Standort'!$D$12,"")</f>
        <v/>
      </c>
      <c r="D411" t="str">
        <f>IF(SUM('A3.2'!P432:T432)=5,'A1'!$F423,"")</f>
        <v/>
      </c>
      <c r="E411" t="str">
        <f>IF(SUM('A3.2'!P432:T432)=5,'A3.2'!C432,"")</f>
        <v/>
      </c>
      <c r="F411" t="str">
        <f>IF(SUM('A3.2'!P432:T432)=5,'A3.2'!D432,"")</f>
        <v/>
      </c>
      <c r="G411" s="175" t="str">
        <f>IF(SUM('A3.2'!P432:T432)=5,'A3.2'!E432,"")</f>
        <v/>
      </c>
      <c r="H411" t="str">
        <f>IF(SUM('A3.2'!P432:T432)=5,'A3.2'!F432,"")</f>
        <v/>
      </c>
      <c r="I411" s="308" t="str">
        <f>IF(SUM('A3.2'!P432:T432)=5,'A3.2'!G432,"")</f>
        <v/>
      </c>
    </row>
    <row r="412" spans="1:9" x14ac:dyDescent="0.25">
      <c r="A412" t="str">
        <f>IF(SUM('A3.2'!P433:T433)=5,'Angaben KH-Standort'!$D$25,"")</f>
        <v/>
      </c>
      <c r="B412" t="str">
        <f>IF(SUM('A3.2'!P433:T433)=5,'Angaben KH-Standort'!$D$26,"")</f>
        <v/>
      </c>
      <c r="C412" t="str">
        <f>IF(SUM('A3.2'!P433:T433)=5,'Angaben KH-Standort'!$D$12,"")</f>
        <v/>
      </c>
      <c r="D412" t="str">
        <f>IF(SUM('A3.2'!P433:T433)=5,'A1'!$F424,"")</f>
        <v/>
      </c>
      <c r="E412" t="str">
        <f>IF(SUM('A3.2'!P433:T433)=5,'A3.2'!C433,"")</f>
        <v/>
      </c>
      <c r="F412" t="str">
        <f>IF(SUM('A3.2'!P433:T433)=5,'A3.2'!D433,"")</f>
        <v/>
      </c>
      <c r="G412" s="175" t="str">
        <f>IF(SUM('A3.2'!P433:T433)=5,'A3.2'!E433,"")</f>
        <v/>
      </c>
      <c r="H412" t="str">
        <f>IF(SUM('A3.2'!P433:T433)=5,'A3.2'!F433,"")</f>
        <v/>
      </c>
      <c r="I412" s="308" t="str">
        <f>IF(SUM('A3.2'!P433:T433)=5,'A3.2'!G433,"")</f>
        <v/>
      </c>
    </row>
    <row r="413" spans="1:9" x14ac:dyDescent="0.25">
      <c r="A413" t="str">
        <f>IF(SUM('A3.2'!P434:T434)=5,'Angaben KH-Standort'!$D$25,"")</f>
        <v/>
      </c>
      <c r="B413" t="str">
        <f>IF(SUM('A3.2'!P434:T434)=5,'Angaben KH-Standort'!$D$26,"")</f>
        <v/>
      </c>
      <c r="C413" t="str">
        <f>IF(SUM('A3.2'!P434:T434)=5,'Angaben KH-Standort'!$D$12,"")</f>
        <v/>
      </c>
      <c r="D413" t="str">
        <f>IF(SUM('A3.2'!P434:T434)=5,'A1'!$F425,"")</f>
        <v/>
      </c>
      <c r="E413" t="str">
        <f>IF(SUM('A3.2'!P434:T434)=5,'A3.2'!C434,"")</f>
        <v/>
      </c>
      <c r="F413" t="str">
        <f>IF(SUM('A3.2'!P434:T434)=5,'A3.2'!D434,"")</f>
        <v/>
      </c>
      <c r="G413" s="175" t="str">
        <f>IF(SUM('A3.2'!P434:T434)=5,'A3.2'!E434,"")</f>
        <v/>
      </c>
      <c r="H413" t="str">
        <f>IF(SUM('A3.2'!P434:T434)=5,'A3.2'!F434,"")</f>
        <v/>
      </c>
      <c r="I413" s="308" t="str">
        <f>IF(SUM('A3.2'!P434:T434)=5,'A3.2'!G434,"")</f>
        <v/>
      </c>
    </row>
    <row r="414" spans="1:9" x14ac:dyDescent="0.25">
      <c r="A414" t="str">
        <f>IF(SUM('A3.2'!P435:T435)=5,'Angaben KH-Standort'!$D$25,"")</f>
        <v/>
      </c>
      <c r="B414" t="str">
        <f>IF(SUM('A3.2'!P435:T435)=5,'Angaben KH-Standort'!$D$26,"")</f>
        <v/>
      </c>
      <c r="C414" t="str">
        <f>IF(SUM('A3.2'!P435:T435)=5,'Angaben KH-Standort'!$D$12,"")</f>
        <v/>
      </c>
      <c r="D414" t="str">
        <f>IF(SUM('A3.2'!P435:T435)=5,'A1'!$F426,"")</f>
        <v/>
      </c>
      <c r="E414" t="str">
        <f>IF(SUM('A3.2'!P435:T435)=5,'A3.2'!C435,"")</f>
        <v/>
      </c>
      <c r="F414" t="str">
        <f>IF(SUM('A3.2'!P435:T435)=5,'A3.2'!D435,"")</f>
        <v/>
      </c>
      <c r="G414" s="175" t="str">
        <f>IF(SUM('A3.2'!P435:T435)=5,'A3.2'!E435,"")</f>
        <v/>
      </c>
      <c r="H414" t="str">
        <f>IF(SUM('A3.2'!P435:T435)=5,'A3.2'!F435,"")</f>
        <v/>
      </c>
      <c r="I414" s="308" t="str">
        <f>IF(SUM('A3.2'!P435:T435)=5,'A3.2'!G435,"")</f>
        <v/>
      </c>
    </row>
    <row r="415" spans="1:9" x14ac:dyDescent="0.25">
      <c r="A415" t="str">
        <f>IF(SUM('A3.2'!P436:T436)=5,'Angaben KH-Standort'!$D$25,"")</f>
        <v/>
      </c>
      <c r="B415" t="str">
        <f>IF(SUM('A3.2'!P436:T436)=5,'Angaben KH-Standort'!$D$26,"")</f>
        <v/>
      </c>
      <c r="C415" t="str">
        <f>IF(SUM('A3.2'!P436:T436)=5,'Angaben KH-Standort'!$D$12,"")</f>
        <v/>
      </c>
      <c r="D415" t="str">
        <f>IF(SUM('A3.2'!P436:T436)=5,'A1'!$F427,"")</f>
        <v/>
      </c>
      <c r="E415" t="str">
        <f>IF(SUM('A3.2'!P436:T436)=5,'A3.2'!C436,"")</f>
        <v/>
      </c>
      <c r="F415" t="str">
        <f>IF(SUM('A3.2'!P436:T436)=5,'A3.2'!D436,"")</f>
        <v/>
      </c>
      <c r="G415" s="175" t="str">
        <f>IF(SUM('A3.2'!P436:T436)=5,'A3.2'!E436,"")</f>
        <v/>
      </c>
      <c r="H415" t="str">
        <f>IF(SUM('A3.2'!P436:T436)=5,'A3.2'!F436,"")</f>
        <v/>
      </c>
      <c r="I415" s="308" t="str">
        <f>IF(SUM('A3.2'!P436:T436)=5,'A3.2'!G436,"")</f>
        <v/>
      </c>
    </row>
    <row r="416" spans="1:9" x14ac:dyDescent="0.25">
      <c r="A416" t="str">
        <f>IF(SUM('A3.2'!P437:T437)=5,'Angaben KH-Standort'!$D$25,"")</f>
        <v/>
      </c>
      <c r="B416" t="str">
        <f>IF(SUM('A3.2'!P437:T437)=5,'Angaben KH-Standort'!$D$26,"")</f>
        <v/>
      </c>
      <c r="C416" t="str">
        <f>IF(SUM('A3.2'!P437:T437)=5,'Angaben KH-Standort'!$D$12,"")</f>
        <v/>
      </c>
      <c r="D416" t="str">
        <f>IF(SUM('A3.2'!P437:T437)=5,'A1'!$F428,"")</f>
        <v/>
      </c>
      <c r="E416" t="str">
        <f>IF(SUM('A3.2'!P437:T437)=5,'A3.2'!C437,"")</f>
        <v/>
      </c>
      <c r="F416" t="str">
        <f>IF(SUM('A3.2'!P437:T437)=5,'A3.2'!D437,"")</f>
        <v/>
      </c>
      <c r="G416" s="175" t="str">
        <f>IF(SUM('A3.2'!P437:T437)=5,'A3.2'!E437,"")</f>
        <v/>
      </c>
      <c r="H416" t="str">
        <f>IF(SUM('A3.2'!P437:T437)=5,'A3.2'!F437,"")</f>
        <v/>
      </c>
      <c r="I416" s="308" t="str">
        <f>IF(SUM('A3.2'!P437:T437)=5,'A3.2'!G437,"")</f>
        <v/>
      </c>
    </row>
    <row r="417" spans="1:9" x14ac:dyDescent="0.25">
      <c r="A417" t="str">
        <f>IF(SUM('A3.2'!P438:T438)=5,'Angaben KH-Standort'!$D$25,"")</f>
        <v/>
      </c>
      <c r="B417" t="str">
        <f>IF(SUM('A3.2'!P438:T438)=5,'Angaben KH-Standort'!$D$26,"")</f>
        <v/>
      </c>
      <c r="C417" t="str">
        <f>IF(SUM('A3.2'!P438:T438)=5,'Angaben KH-Standort'!$D$12,"")</f>
        <v/>
      </c>
      <c r="D417" t="str">
        <f>IF(SUM('A3.2'!P438:T438)=5,'A1'!$F429,"")</f>
        <v/>
      </c>
      <c r="E417" t="str">
        <f>IF(SUM('A3.2'!P438:T438)=5,'A3.2'!C438,"")</f>
        <v/>
      </c>
      <c r="F417" t="str">
        <f>IF(SUM('A3.2'!P438:T438)=5,'A3.2'!D438,"")</f>
        <v/>
      </c>
      <c r="G417" s="175" t="str">
        <f>IF(SUM('A3.2'!P438:T438)=5,'A3.2'!E438,"")</f>
        <v/>
      </c>
      <c r="H417" t="str">
        <f>IF(SUM('A3.2'!P438:T438)=5,'A3.2'!F438,"")</f>
        <v/>
      </c>
      <c r="I417" s="308" t="str">
        <f>IF(SUM('A3.2'!P438:T438)=5,'A3.2'!G438,"")</f>
        <v/>
      </c>
    </row>
    <row r="418" spans="1:9" x14ac:dyDescent="0.25">
      <c r="A418" t="str">
        <f>IF(SUM('A3.2'!P439:T439)=5,'Angaben KH-Standort'!$D$25,"")</f>
        <v/>
      </c>
      <c r="B418" t="str">
        <f>IF(SUM('A3.2'!P439:T439)=5,'Angaben KH-Standort'!$D$26,"")</f>
        <v/>
      </c>
      <c r="C418" t="str">
        <f>IF(SUM('A3.2'!P439:T439)=5,'Angaben KH-Standort'!$D$12,"")</f>
        <v/>
      </c>
      <c r="D418" t="str">
        <f>IF(SUM('A3.2'!P439:T439)=5,'A1'!$F430,"")</f>
        <v/>
      </c>
      <c r="E418" t="str">
        <f>IF(SUM('A3.2'!P439:T439)=5,'A3.2'!C439,"")</f>
        <v/>
      </c>
      <c r="F418" t="str">
        <f>IF(SUM('A3.2'!P439:T439)=5,'A3.2'!D439,"")</f>
        <v/>
      </c>
      <c r="G418" s="175" t="str">
        <f>IF(SUM('A3.2'!P439:T439)=5,'A3.2'!E439,"")</f>
        <v/>
      </c>
      <c r="H418" t="str">
        <f>IF(SUM('A3.2'!P439:T439)=5,'A3.2'!F439,"")</f>
        <v/>
      </c>
      <c r="I418" s="308" t="str">
        <f>IF(SUM('A3.2'!P439:T439)=5,'A3.2'!G439,"")</f>
        <v/>
      </c>
    </row>
    <row r="419" spans="1:9" x14ac:dyDescent="0.25">
      <c r="A419" t="str">
        <f>IF(SUM('A3.2'!P440:T440)=5,'Angaben KH-Standort'!$D$25,"")</f>
        <v/>
      </c>
      <c r="B419" t="str">
        <f>IF(SUM('A3.2'!P440:T440)=5,'Angaben KH-Standort'!$D$26,"")</f>
        <v/>
      </c>
      <c r="C419" t="str">
        <f>IF(SUM('A3.2'!P440:T440)=5,'Angaben KH-Standort'!$D$12,"")</f>
        <v/>
      </c>
      <c r="D419" t="str">
        <f>IF(SUM('A3.2'!P440:T440)=5,'A1'!$F431,"")</f>
        <v/>
      </c>
      <c r="E419" t="str">
        <f>IF(SUM('A3.2'!P440:T440)=5,'A3.2'!C440,"")</f>
        <v/>
      </c>
      <c r="F419" t="str">
        <f>IF(SUM('A3.2'!P440:T440)=5,'A3.2'!D440,"")</f>
        <v/>
      </c>
      <c r="G419" s="175" t="str">
        <f>IF(SUM('A3.2'!P440:T440)=5,'A3.2'!E440,"")</f>
        <v/>
      </c>
      <c r="H419" t="str">
        <f>IF(SUM('A3.2'!P440:T440)=5,'A3.2'!F440,"")</f>
        <v/>
      </c>
      <c r="I419" s="308" t="str">
        <f>IF(SUM('A3.2'!P440:T440)=5,'A3.2'!G440,"")</f>
        <v/>
      </c>
    </row>
    <row r="420" spans="1:9" x14ac:dyDescent="0.25">
      <c r="A420" t="str">
        <f>IF(SUM('A3.2'!P441:T441)=5,'Angaben KH-Standort'!$D$25,"")</f>
        <v/>
      </c>
      <c r="B420" t="str">
        <f>IF(SUM('A3.2'!P441:T441)=5,'Angaben KH-Standort'!$D$26,"")</f>
        <v/>
      </c>
      <c r="C420" t="str">
        <f>IF(SUM('A3.2'!P441:T441)=5,'Angaben KH-Standort'!$D$12,"")</f>
        <v/>
      </c>
      <c r="D420" t="str">
        <f>IF(SUM('A3.2'!P441:T441)=5,'A1'!$F432,"")</f>
        <v/>
      </c>
      <c r="E420" t="str">
        <f>IF(SUM('A3.2'!P441:T441)=5,'A3.2'!C441,"")</f>
        <v/>
      </c>
      <c r="F420" t="str">
        <f>IF(SUM('A3.2'!P441:T441)=5,'A3.2'!D441,"")</f>
        <v/>
      </c>
      <c r="G420" s="175" t="str">
        <f>IF(SUM('A3.2'!P441:T441)=5,'A3.2'!E441,"")</f>
        <v/>
      </c>
      <c r="H420" t="str">
        <f>IF(SUM('A3.2'!P441:T441)=5,'A3.2'!F441,"")</f>
        <v/>
      </c>
      <c r="I420" s="308" t="str">
        <f>IF(SUM('A3.2'!P441:T441)=5,'A3.2'!G441,"")</f>
        <v/>
      </c>
    </row>
    <row r="421" spans="1:9" x14ac:dyDescent="0.25">
      <c r="A421" t="str">
        <f>IF(SUM('A3.2'!P442:T442)=5,'Angaben KH-Standort'!$D$25,"")</f>
        <v/>
      </c>
      <c r="B421" t="str">
        <f>IF(SUM('A3.2'!P442:T442)=5,'Angaben KH-Standort'!$D$26,"")</f>
        <v/>
      </c>
      <c r="C421" t="str">
        <f>IF(SUM('A3.2'!P442:T442)=5,'Angaben KH-Standort'!$D$12,"")</f>
        <v/>
      </c>
      <c r="D421" t="str">
        <f>IF(SUM('A3.2'!P442:T442)=5,'A1'!$F433,"")</f>
        <v/>
      </c>
      <c r="E421" t="str">
        <f>IF(SUM('A3.2'!P442:T442)=5,'A3.2'!C442,"")</f>
        <v/>
      </c>
      <c r="F421" t="str">
        <f>IF(SUM('A3.2'!P442:T442)=5,'A3.2'!D442,"")</f>
        <v/>
      </c>
      <c r="G421" s="175" t="str">
        <f>IF(SUM('A3.2'!P442:T442)=5,'A3.2'!E442,"")</f>
        <v/>
      </c>
      <c r="H421" t="str">
        <f>IF(SUM('A3.2'!P442:T442)=5,'A3.2'!F442,"")</f>
        <v/>
      </c>
      <c r="I421" s="308" t="str">
        <f>IF(SUM('A3.2'!P442:T442)=5,'A3.2'!G442,"")</f>
        <v/>
      </c>
    </row>
    <row r="422" spans="1:9" x14ac:dyDescent="0.25">
      <c r="A422" t="str">
        <f>IF(SUM('A3.2'!P443:T443)=5,'Angaben KH-Standort'!$D$25,"")</f>
        <v/>
      </c>
      <c r="B422" t="str">
        <f>IF(SUM('A3.2'!P443:T443)=5,'Angaben KH-Standort'!$D$26,"")</f>
        <v/>
      </c>
      <c r="C422" t="str">
        <f>IF(SUM('A3.2'!P443:T443)=5,'Angaben KH-Standort'!$D$12,"")</f>
        <v/>
      </c>
      <c r="D422" t="str">
        <f>IF(SUM('A3.2'!P443:T443)=5,'A1'!$F434,"")</f>
        <v/>
      </c>
      <c r="E422" t="str">
        <f>IF(SUM('A3.2'!P443:T443)=5,'A3.2'!C443,"")</f>
        <v/>
      </c>
      <c r="F422" t="str">
        <f>IF(SUM('A3.2'!P443:T443)=5,'A3.2'!D443,"")</f>
        <v/>
      </c>
      <c r="G422" s="175" t="str">
        <f>IF(SUM('A3.2'!P443:T443)=5,'A3.2'!E443,"")</f>
        <v/>
      </c>
      <c r="H422" t="str">
        <f>IF(SUM('A3.2'!P443:T443)=5,'A3.2'!F443,"")</f>
        <v/>
      </c>
      <c r="I422" s="308" t="str">
        <f>IF(SUM('A3.2'!P443:T443)=5,'A3.2'!G443,"")</f>
        <v/>
      </c>
    </row>
    <row r="423" spans="1:9" x14ac:dyDescent="0.25">
      <c r="A423" t="str">
        <f>IF(SUM('A3.2'!P444:T444)=5,'Angaben KH-Standort'!$D$25,"")</f>
        <v/>
      </c>
      <c r="B423" t="str">
        <f>IF(SUM('A3.2'!P444:T444)=5,'Angaben KH-Standort'!$D$26,"")</f>
        <v/>
      </c>
      <c r="C423" t="str">
        <f>IF(SUM('A3.2'!P444:T444)=5,'Angaben KH-Standort'!$D$12,"")</f>
        <v/>
      </c>
      <c r="D423" t="str">
        <f>IF(SUM('A3.2'!P444:T444)=5,'A1'!$F435,"")</f>
        <v/>
      </c>
      <c r="E423" t="str">
        <f>IF(SUM('A3.2'!P444:T444)=5,'A3.2'!C444,"")</f>
        <v/>
      </c>
      <c r="F423" t="str">
        <f>IF(SUM('A3.2'!P444:T444)=5,'A3.2'!D444,"")</f>
        <v/>
      </c>
      <c r="G423" s="175" t="str">
        <f>IF(SUM('A3.2'!P444:T444)=5,'A3.2'!E444,"")</f>
        <v/>
      </c>
      <c r="H423" t="str">
        <f>IF(SUM('A3.2'!P444:T444)=5,'A3.2'!F444,"")</f>
        <v/>
      </c>
      <c r="I423" s="308" t="str">
        <f>IF(SUM('A3.2'!P444:T444)=5,'A3.2'!G444,"")</f>
        <v/>
      </c>
    </row>
    <row r="424" spans="1:9" x14ac:dyDescent="0.25">
      <c r="A424" t="str">
        <f>IF(SUM('A3.2'!P445:T445)=5,'Angaben KH-Standort'!$D$25,"")</f>
        <v/>
      </c>
      <c r="B424" t="str">
        <f>IF(SUM('A3.2'!P445:T445)=5,'Angaben KH-Standort'!$D$26,"")</f>
        <v/>
      </c>
      <c r="C424" t="str">
        <f>IF(SUM('A3.2'!P445:T445)=5,'Angaben KH-Standort'!$D$12,"")</f>
        <v/>
      </c>
      <c r="D424" t="str">
        <f>IF(SUM('A3.2'!P445:T445)=5,'A1'!$F436,"")</f>
        <v/>
      </c>
      <c r="E424" t="str">
        <f>IF(SUM('A3.2'!P445:T445)=5,'A3.2'!C445,"")</f>
        <v/>
      </c>
      <c r="F424" t="str">
        <f>IF(SUM('A3.2'!P445:T445)=5,'A3.2'!D445,"")</f>
        <v/>
      </c>
      <c r="G424" s="175" t="str">
        <f>IF(SUM('A3.2'!P445:T445)=5,'A3.2'!E445,"")</f>
        <v/>
      </c>
      <c r="H424" t="str">
        <f>IF(SUM('A3.2'!P445:T445)=5,'A3.2'!F445,"")</f>
        <v/>
      </c>
      <c r="I424" s="308" t="str">
        <f>IF(SUM('A3.2'!P445:T445)=5,'A3.2'!G445,"")</f>
        <v/>
      </c>
    </row>
    <row r="425" spans="1:9" x14ac:dyDescent="0.25">
      <c r="A425" t="str">
        <f>IF(SUM('A3.2'!P446:T446)=5,'Angaben KH-Standort'!$D$25,"")</f>
        <v/>
      </c>
      <c r="B425" t="str">
        <f>IF(SUM('A3.2'!P446:T446)=5,'Angaben KH-Standort'!$D$26,"")</f>
        <v/>
      </c>
      <c r="C425" t="str">
        <f>IF(SUM('A3.2'!P446:T446)=5,'Angaben KH-Standort'!$D$12,"")</f>
        <v/>
      </c>
      <c r="D425" t="str">
        <f>IF(SUM('A3.2'!P446:T446)=5,'A1'!$F437,"")</f>
        <v/>
      </c>
      <c r="E425" t="str">
        <f>IF(SUM('A3.2'!P446:T446)=5,'A3.2'!C446,"")</f>
        <v/>
      </c>
      <c r="F425" t="str">
        <f>IF(SUM('A3.2'!P446:T446)=5,'A3.2'!D446,"")</f>
        <v/>
      </c>
      <c r="G425" s="175" t="str">
        <f>IF(SUM('A3.2'!P446:T446)=5,'A3.2'!E446,"")</f>
        <v/>
      </c>
      <c r="H425" t="str">
        <f>IF(SUM('A3.2'!P446:T446)=5,'A3.2'!F446,"")</f>
        <v/>
      </c>
      <c r="I425" s="308" t="str">
        <f>IF(SUM('A3.2'!P446:T446)=5,'A3.2'!G446,"")</f>
        <v/>
      </c>
    </row>
    <row r="426" spans="1:9" x14ac:dyDescent="0.25">
      <c r="A426" t="str">
        <f>IF(SUM('A3.2'!P447:T447)=5,'Angaben KH-Standort'!$D$25,"")</f>
        <v/>
      </c>
      <c r="B426" t="str">
        <f>IF(SUM('A3.2'!P447:T447)=5,'Angaben KH-Standort'!$D$26,"")</f>
        <v/>
      </c>
      <c r="C426" t="str">
        <f>IF(SUM('A3.2'!P447:T447)=5,'Angaben KH-Standort'!$D$12,"")</f>
        <v/>
      </c>
      <c r="D426" t="str">
        <f>IF(SUM('A3.2'!P447:T447)=5,'A1'!$F438,"")</f>
        <v/>
      </c>
      <c r="E426" t="str">
        <f>IF(SUM('A3.2'!P447:T447)=5,'A3.2'!C447,"")</f>
        <v/>
      </c>
      <c r="F426" t="str">
        <f>IF(SUM('A3.2'!P447:T447)=5,'A3.2'!D447,"")</f>
        <v/>
      </c>
      <c r="G426" s="175" t="str">
        <f>IF(SUM('A3.2'!P447:T447)=5,'A3.2'!E447,"")</f>
        <v/>
      </c>
      <c r="H426" t="str">
        <f>IF(SUM('A3.2'!P447:T447)=5,'A3.2'!F447,"")</f>
        <v/>
      </c>
      <c r="I426" s="308" t="str">
        <f>IF(SUM('A3.2'!P447:T447)=5,'A3.2'!G447,"")</f>
        <v/>
      </c>
    </row>
    <row r="427" spans="1:9" x14ac:dyDescent="0.25">
      <c r="A427" t="str">
        <f>IF(SUM('A3.2'!P448:T448)=5,'Angaben KH-Standort'!$D$25,"")</f>
        <v/>
      </c>
      <c r="B427" t="str">
        <f>IF(SUM('A3.2'!P448:T448)=5,'Angaben KH-Standort'!$D$26,"")</f>
        <v/>
      </c>
      <c r="C427" t="str">
        <f>IF(SUM('A3.2'!P448:T448)=5,'Angaben KH-Standort'!$D$12,"")</f>
        <v/>
      </c>
      <c r="D427" t="str">
        <f>IF(SUM('A3.2'!P448:T448)=5,'A1'!$F439,"")</f>
        <v/>
      </c>
      <c r="E427" t="str">
        <f>IF(SUM('A3.2'!P448:T448)=5,'A3.2'!C448,"")</f>
        <v/>
      </c>
      <c r="F427" t="str">
        <f>IF(SUM('A3.2'!P448:T448)=5,'A3.2'!D448,"")</f>
        <v/>
      </c>
      <c r="G427" s="175" t="str">
        <f>IF(SUM('A3.2'!P448:T448)=5,'A3.2'!E448,"")</f>
        <v/>
      </c>
      <c r="H427" t="str">
        <f>IF(SUM('A3.2'!P448:T448)=5,'A3.2'!F448,"")</f>
        <v/>
      </c>
      <c r="I427" s="308" t="str">
        <f>IF(SUM('A3.2'!P448:T448)=5,'A3.2'!G448,"")</f>
        <v/>
      </c>
    </row>
    <row r="428" spans="1:9" x14ac:dyDescent="0.25">
      <c r="A428" t="str">
        <f>IF(SUM('A3.2'!P449:T449)=5,'Angaben KH-Standort'!$D$25,"")</f>
        <v/>
      </c>
      <c r="B428" t="str">
        <f>IF(SUM('A3.2'!P449:T449)=5,'Angaben KH-Standort'!$D$26,"")</f>
        <v/>
      </c>
      <c r="C428" t="str">
        <f>IF(SUM('A3.2'!P449:T449)=5,'Angaben KH-Standort'!$D$12,"")</f>
        <v/>
      </c>
      <c r="D428" t="str">
        <f>IF(SUM('A3.2'!P449:T449)=5,'A1'!$F440,"")</f>
        <v/>
      </c>
      <c r="E428" t="str">
        <f>IF(SUM('A3.2'!P449:T449)=5,'A3.2'!C449,"")</f>
        <v/>
      </c>
      <c r="F428" t="str">
        <f>IF(SUM('A3.2'!P449:T449)=5,'A3.2'!D449,"")</f>
        <v/>
      </c>
      <c r="G428" s="175" t="str">
        <f>IF(SUM('A3.2'!P449:T449)=5,'A3.2'!E449,"")</f>
        <v/>
      </c>
      <c r="H428" t="str">
        <f>IF(SUM('A3.2'!P449:T449)=5,'A3.2'!F449,"")</f>
        <v/>
      </c>
      <c r="I428" s="308" t="str">
        <f>IF(SUM('A3.2'!P449:T449)=5,'A3.2'!G449,"")</f>
        <v/>
      </c>
    </row>
    <row r="429" spans="1:9" x14ac:dyDescent="0.25">
      <c r="A429" t="str">
        <f>IF(SUM('A3.2'!P450:T450)=5,'Angaben KH-Standort'!$D$25,"")</f>
        <v/>
      </c>
      <c r="B429" t="str">
        <f>IF(SUM('A3.2'!P450:T450)=5,'Angaben KH-Standort'!$D$26,"")</f>
        <v/>
      </c>
      <c r="C429" t="str">
        <f>IF(SUM('A3.2'!P450:T450)=5,'Angaben KH-Standort'!$D$12,"")</f>
        <v/>
      </c>
      <c r="D429" t="str">
        <f>IF(SUM('A3.2'!P450:T450)=5,'A1'!$F441,"")</f>
        <v/>
      </c>
      <c r="E429" t="str">
        <f>IF(SUM('A3.2'!P450:T450)=5,'A3.2'!C450,"")</f>
        <v/>
      </c>
      <c r="F429" t="str">
        <f>IF(SUM('A3.2'!P450:T450)=5,'A3.2'!D450,"")</f>
        <v/>
      </c>
      <c r="G429" s="175" t="str">
        <f>IF(SUM('A3.2'!P450:T450)=5,'A3.2'!E450,"")</f>
        <v/>
      </c>
      <c r="H429" t="str">
        <f>IF(SUM('A3.2'!P450:T450)=5,'A3.2'!F450,"")</f>
        <v/>
      </c>
      <c r="I429" s="308" t="str">
        <f>IF(SUM('A3.2'!P450:T450)=5,'A3.2'!G450,"")</f>
        <v/>
      </c>
    </row>
    <row r="430" spans="1:9" x14ac:dyDescent="0.25">
      <c r="A430" t="str">
        <f>IF(SUM('A3.2'!P451:T451)=5,'Angaben KH-Standort'!$D$25,"")</f>
        <v/>
      </c>
      <c r="B430" t="str">
        <f>IF(SUM('A3.2'!P451:T451)=5,'Angaben KH-Standort'!$D$26,"")</f>
        <v/>
      </c>
      <c r="C430" t="str">
        <f>IF(SUM('A3.2'!P451:T451)=5,'Angaben KH-Standort'!$D$12,"")</f>
        <v/>
      </c>
      <c r="D430" t="str">
        <f>IF(SUM('A3.2'!P451:T451)=5,'A1'!$F442,"")</f>
        <v/>
      </c>
      <c r="E430" t="str">
        <f>IF(SUM('A3.2'!P451:T451)=5,'A3.2'!C451,"")</f>
        <v/>
      </c>
      <c r="F430" t="str">
        <f>IF(SUM('A3.2'!P451:T451)=5,'A3.2'!D451,"")</f>
        <v/>
      </c>
      <c r="G430" s="175" t="str">
        <f>IF(SUM('A3.2'!P451:T451)=5,'A3.2'!E451,"")</f>
        <v/>
      </c>
      <c r="H430" t="str">
        <f>IF(SUM('A3.2'!P451:T451)=5,'A3.2'!F451,"")</f>
        <v/>
      </c>
      <c r="I430" s="308" t="str">
        <f>IF(SUM('A3.2'!P451:T451)=5,'A3.2'!G451,"")</f>
        <v/>
      </c>
    </row>
    <row r="431" spans="1:9" x14ac:dyDescent="0.25">
      <c r="A431" t="str">
        <f>IF(SUM('A3.2'!P452:T452)=5,'Angaben KH-Standort'!$D$25,"")</f>
        <v/>
      </c>
      <c r="B431" t="str">
        <f>IF(SUM('A3.2'!P452:T452)=5,'Angaben KH-Standort'!$D$26,"")</f>
        <v/>
      </c>
      <c r="C431" t="str">
        <f>IF(SUM('A3.2'!P452:T452)=5,'Angaben KH-Standort'!$D$12,"")</f>
        <v/>
      </c>
      <c r="D431" t="str">
        <f>IF(SUM('A3.2'!P452:T452)=5,'A1'!$F443,"")</f>
        <v/>
      </c>
      <c r="E431" t="str">
        <f>IF(SUM('A3.2'!P452:T452)=5,'A3.2'!C452,"")</f>
        <v/>
      </c>
      <c r="F431" t="str">
        <f>IF(SUM('A3.2'!P452:T452)=5,'A3.2'!D452,"")</f>
        <v/>
      </c>
      <c r="G431" s="175" t="str">
        <f>IF(SUM('A3.2'!P452:T452)=5,'A3.2'!E452,"")</f>
        <v/>
      </c>
      <c r="H431" t="str">
        <f>IF(SUM('A3.2'!P452:T452)=5,'A3.2'!F452,"")</f>
        <v/>
      </c>
      <c r="I431" s="308" t="str">
        <f>IF(SUM('A3.2'!P452:T452)=5,'A3.2'!G452,"")</f>
        <v/>
      </c>
    </row>
    <row r="432" spans="1:9" x14ac:dyDescent="0.25">
      <c r="A432" t="str">
        <f>IF(SUM('A3.2'!P453:T453)=5,'Angaben KH-Standort'!$D$25,"")</f>
        <v/>
      </c>
      <c r="B432" t="str">
        <f>IF(SUM('A3.2'!P453:T453)=5,'Angaben KH-Standort'!$D$26,"")</f>
        <v/>
      </c>
      <c r="C432" t="str">
        <f>IF(SUM('A3.2'!P453:T453)=5,'Angaben KH-Standort'!$D$12,"")</f>
        <v/>
      </c>
      <c r="D432" t="str">
        <f>IF(SUM('A3.2'!P453:T453)=5,'A1'!$F444,"")</f>
        <v/>
      </c>
      <c r="E432" t="str">
        <f>IF(SUM('A3.2'!P453:T453)=5,'A3.2'!C453,"")</f>
        <v/>
      </c>
      <c r="F432" t="str">
        <f>IF(SUM('A3.2'!P453:T453)=5,'A3.2'!D453,"")</f>
        <v/>
      </c>
      <c r="G432" s="175" t="str">
        <f>IF(SUM('A3.2'!P453:T453)=5,'A3.2'!E453,"")</f>
        <v/>
      </c>
      <c r="H432" t="str">
        <f>IF(SUM('A3.2'!P453:T453)=5,'A3.2'!F453,"")</f>
        <v/>
      </c>
      <c r="I432" s="308" t="str">
        <f>IF(SUM('A3.2'!P453:T453)=5,'A3.2'!G453,"")</f>
        <v/>
      </c>
    </row>
    <row r="433" spans="1:9" x14ac:dyDescent="0.25">
      <c r="A433" t="str">
        <f>IF(SUM('A3.2'!P454:T454)=5,'Angaben KH-Standort'!$D$25,"")</f>
        <v/>
      </c>
      <c r="B433" t="str">
        <f>IF(SUM('A3.2'!P454:T454)=5,'Angaben KH-Standort'!$D$26,"")</f>
        <v/>
      </c>
      <c r="C433" t="str">
        <f>IF(SUM('A3.2'!P454:T454)=5,'Angaben KH-Standort'!$D$12,"")</f>
        <v/>
      </c>
      <c r="D433" t="str">
        <f>IF(SUM('A3.2'!P454:T454)=5,'A1'!$F445,"")</f>
        <v/>
      </c>
      <c r="E433" t="str">
        <f>IF(SUM('A3.2'!P454:T454)=5,'A3.2'!C454,"")</f>
        <v/>
      </c>
      <c r="F433" t="str">
        <f>IF(SUM('A3.2'!P454:T454)=5,'A3.2'!D454,"")</f>
        <v/>
      </c>
      <c r="G433" s="175" t="str">
        <f>IF(SUM('A3.2'!P454:T454)=5,'A3.2'!E454,"")</f>
        <v/>
      </c>
      <c r="H433" t="str">
        <f>IF(SUM('A3.2'!P454:T454)=5,'A3.2'!F454,"")</f>
        <v/>
      </c>
      <c r="I433" s="308" t="str">
        <f>IF(SUM('A3.2'!P454:T454)=5,'A3.2'!G454,"")</f>
        <v/>
      </c>
    </row>
    <row r="434" spans="1:9" x14ac:dyDescent="0.25">
      <c r="A434" t="str">
        <f>IF(SUM('A3.2'!P455:T455)=5,'Angaben KH-Standort'!$D$25,"")</f>
        <v/>
      </c>
      <c r="B434" t="str">
        <f>IF(SUM('A3.2'!P455:T455)=5,'Angaben KH-Standort'!$D$26,"")</f>
        <v/>
      </c>
      <c r="C434" t="str">
        <f>IF(SUM('A3.2'!P455:T455)=5,'Angaben KH-Standort'!$D$12,"")</f>
        <v/>
      </c>
      <c r="D434" t="str">
        <f>IF(SUM('A3.2'!P455:T455)=5,'A1'!$F446,"")</f>
        <v/>
      </c>
      <c r="E434" t="str">
        <f>IF(SUM('A3.2'!P455:T455)=5,'A3.2'!C455,"")</f>
        <v/>
      </c>
      <c r="F434" t="str">
        <f>IF(SUM('A3.2'!P455:T455)=5,'A3.2'!D455,"")</f>
        <v/>
      </c>
      <c r="G434" s="175" t="str">
        <f>IF(SUM('A3.2'!P455:T455)=5,'A3.2'!E455,"")</f>
        <v/>
      </c>
      <c r="H434" t="str">
        <f>IF(SUM('A3.2'!P455:T455)=5,'A3.2'!F455,"")</f>
        <v/>
      </c>
      <c r="I434" s="308" t="str">
        <f>IF(SUM('A3.2'!P455:T455)=5,'A3.2'!G455,"")</f>
        <v/>
      </c>
    </row>
    <row r="435" spans="1:9" x14ac:dyDescent="0.25">
      <c r="A435" t="str">
        <f>IF(SUM('A3.2'!P456:T456)=5,'Angaben KH-Standort'!$D$25,"")</f>
        <v/>
      </c>
      <c r="B435" t="str">
        <f>IF(SUM('A3.2'!P456:T456)=5,'Angaben KH-Standort'!$D$26,"")</f>
        <v/>
      </c>
      <c r="C435" t="str">
        <f>IF(SUM('A3.2'!P456:T456)=5,'Angaben KH-Standort'!$D$12,"")</f>
        <v/>
      </c>
      <c r="D435" t="str">
        <f>IF(SUM('A3.2'!P456:T456)=5,'A1'!$F447,"")</f>
        <v/>
      </c>
      <c r="E435" t="str">
        <f>IF(SUM('A3.2'!P456:T456)=5,'A3.2'!C456,"")</f>
        <v/>
      </c>
      <c r="F435" t="str">
        <f>IF(SUM('A3.2'!P456:T456)=5,'A3.2'!D456,"")</f>
        <v/>
      </c>
      <c r="G435" s="175" t="str">
        <f>IF(SUM('A3.2'!P456:T456)=5,'A3.2'!E456,"")</f>
        <v/>
      </c>
      <c r="H435" t="str">
        <f>IF(SUM('A3.2'!P456:T456)=5,'A3.2'!F456,"")</f>
        <v/>
      </c>
      <c r="I435" s="308" t="str">
        <f>IF(SUM('A3.2'!P456:T456)=5,'A3.2'!G456,"")</f>
        <v/>
      </c>
    </row>
    <row r="436" spans="1:9" x14ac:dyDescent="0.25">
      <c r="A436" t="str">
        <f>IF(SUM('A3.2'!P457:T457)=5,'Angaben KH-Standort'!$D$25,"")</f>
        <v/>
      </c>
      <c r="B436" t="str">
        <f>IF(SUM('A3.2'!P457:T457)=5,'Angaben KH-Standort'!$D$26,"")</f>
        <v/>
      </c>
      <c r="C436" t="str">
        <f>IF(SUM('A3.2'!P457:T457)=5,'Angaben KH-Standort'!$D$12,"")</f>
        <v/>
      </c>
      <c r="D436" t="str">
        <f>IF(SUM('A3.2'!P457:T457)=5,'A1'!$F448,"")</f>
        <v/>
      </c>
      <c r="E436" t="str">
        <f>IF(SUM('A3.2'!P457:T457)=5,'A3.2'!C457,"")</f>
        <v/>
      </c>
      <c r="F436" t="str">
        <f>IF(SUM('A3.2'!P457:T457)=5,'A3.2'!D457,"")</f>
        <v/>
      </c>
      <c r="G436" s="175" t="str">
        <f>IF(SUM('A3.2'!P457:T457)=5,'A3.2'!E457,"")</f>
        <v/>
      </c>
      <c r="H436" t="str">
        <f>IF(SUM('A3.2'!P457:T457)=5,'A3.2'!F457,"")</f>
        <v/>
      </c>
      <c r="I436" s="308" t="str">
        <f>IF(SUM('A3.2'!P457:T457)=5,'A3.2'!G457,"")</f>
        <v/>
      </c>
    </row>
    <row r="437" spans="1:9" x14ac:dyDescent="0.25">
      <c r="A437" t="str">
        <f>IF(SUM('A3.2'!P458:T458)=5,'Angaben KH-Standort'!$D$25,"")</f>
        <v/>
      </c>
      <c r="B437" t="str">
        <f>IF(SUM('A3.2'!P458:T458)=5,'Angaben KH-Standort'!$D$26,"")</f>
        <v/>
      </c>
      <c r="C437" t="str">
        <f>IF(SUM('A3.2'!P458:T458)=5,'Angaben KH-Standort'!$D$12,"")</f>
        <v/>
      </c>
      <c r="D437" t="str">
        <f>IF(SUM('A3.2'!P458:T458)=5,'A1'!$F449,"")</f>
        <v/>
      </c>
      <c r="E437" t="str">
        <f>IF(SUM('A3.2'!P458:T458)=5,'A3.2'!C458,"")</f>
        <v/>
      </c>
      <c r="F437" t="str">
        <f>IF(SUM('A3.2'!P458:T458)=5,'A3.2'!D458,"")</f>
        <v/>
      </c>
      <c r="G437" s="175" t="str">
        <f>IF(SUM('A3.2'!P458:T458)=5,'A3.2'!E458,"")</f>
        <v/>
      </c>
      <c r="H437" t="str">
        <f>IF(SUM('A3.2'!P458:T458)=5,'A3.2'!F458,"")</f>
        <v/>
      </c>
      <c r="I437" s="308" t="str">
        <f>IF(SUM('A3.2'!P458:T458)=5,'A3.2'!G458,"")</f>
        <v/>
      </c>
    </row>
    <row r="438" spans="1:9" x14ac:dyDescent="0.25">
      <c r="A438" t="str">
        <f>IF(SUM('A3.2'!P459:T459)=5,'Angaben KH-Standort'!$D$25,"")</f>
        <v/>
      </c>
      <c r="B438" t="str">
        <f>IF(SUM('A3.2'!P459:T459)=5,'Angaben KH-Standort'!$D$26,"")</f>
        <v/>
      </c>
      <c r="C438" t="str">
        <f>IF(SUM('A3.2'!P459:T459)=5,'Angaben KH-Standort'!$D$12,"")</f>
        <v/>
      </c>
      <c r="D438" t="str">
        <f>IF(SUM('A3.2'!P459:T459)=5,'A1'!$F450,"")</f>
        <v/>
      </c>
      <c r="E438" t="str">
        <f>IF(SUM('A3.2'!P459:T459)=5,'A3.2'!C459,"")</f>
        <v/>
      </c>
      <c r="F438" t="str">
        <f>IF(SUM('A3.2'!P459:T459)=5,'A3.2'!D459,"")</f>
        <v/>
      </c>
      <c r="G438" s="175" t="str">
        <f>IF(SUM('A3.2'!P459:T459)=5,'A3.2'!E459,"")</f>
        <v/>
      </c>
      <c r="H438" t="str">
        <f>IF(SUM('A3.2'!P459:T459)=5,'A3.2'!F459,"")</f>
        <v/>
      </c>
      <c r="I438" s="308" t="str">
        <f>IF(SUM('A3.2'!P459:T459)=5,'A3.2'!G459,"")</f>
        <v/>
      </c>
    </row>
    <row r="439" spans="1:9" x14ac:dyDescent="0.25">
      <c r="A439" t="str">
        <f>IF(SUM('A3.2'!P460:T460)=5,'Angaben KH-Standort'!$D$25,"")</f>
        <v/>
      </c>
      <c r="B439" t="str">
        <f>IF(SUM('A3.2'!P460:T460)=5,'Angaben KH-Standort'!$D$26,"")</f>
        <v/>
      </c>
      <c r="C439" t="str">
        <f>IF(SUM('A3.2'!P460:T460)=5,'Angaben KH-Standort'!$D$12,"")</f>
        <v/>
      </c>
      <c r="D439" t="str">
        <f>IF(SUM('A3.2'!P460:T460)=5,'A1'!$F451,"")</f>
        <v/>
      </c>
      <c r="E439" t="str">
        <f>IF(SUM('A3.2'!P460:T460)=5,'A3.2'!C460,"")</f>
        <v/>
      </c>
      <c r="F439" t="str">
        <f>IF(SUM('A3.2'!P460:T460)=5,'A3.2'!D460,"")</f>
        <v/>
      </c>
      <c r="G439" s="175" t="str">
        <f>IF(SUM('A3.2'!P460:T460)=5,'A3.2'!E460,"")</f>
        <v/>
      </c>
      <c r="H439" t="str">
        <f>IF(SUM('A3.2'!P460:T460)=5,'A3.2'!F460,"")</f>
        <v/>
      </c>
      <c r="I439" s="308" t="str">
        <f>IF(SUM('A3.2'!P460:T460)=5,'A3.2'!G460,"")</f>
        <v/>
      </c>
    </row>
    <row r="440" spans="1:9" x14ac:dyDescent="0.25">
      <c r="A440" t="str">
        <f>IF(SUM('A3.2'!P461:T461)=5,'Angaben KH-Standort'!$D$25,"")</f>
        <v/>
      </c>
      <c r="B440" t="str">
        <f>IF(SUM('A3.2'!P461:T461)=5,'Angaben KH-Standort'!$D$26,"")</f>
        <v/>
      </c>
      <c r="C440" t="str">
        <f>IF(SUM('A3.2'!P461:T461)=5,'Angaben KH-Standort'!$D$12,"")</f>
        <v/>
      </c>
      <c r="D440" t="str">
        <f>IF(SUM('A3.2'!P461:T461)=5,'A1'!$F452,"")</f>
        <v/>
      </c>
      <c r="E440" t="str">
        <f>IF(SUM('A3.2'!P461:T461)=5,'A3.2'!C461,"")</f>
        <v/>
      </c>
      <c r="F440" t="str">
        <f>IF(SUM('A3.2'!P461:T461)=5,'A3.2'!D461,"")</f>
        <v/>
      </c>
      <c r="G440" s="175" t="str">
        <f>IF(SUM('A3.2'!P461:T461)=5,'A3.2'!E461,"")</f>
        <v/>
      </c>
      <c r="H440" t="str">
        <f>IF(SUM('A3.2'!P461:T461)=5,'A3.2'!F461,"")</f>
        <v/>
      </c>
      <c r="I440" s="308" t="str">
        <f>IF(SUM('A3.2'!P461:T461)=5,'A3.2'!G461,"")</f>
        <v/>
      </c>
    </row>
    <row r="441" spans="1:9" x14ac:dyDescent="0.25">
      <c r="A441" t="str">
        <f>IF(SUM('A3.2'!P462:T462)=5,'Angaben KH-Standort'!$D$25,"")</f>
        <v/>
      </c>
      <c r="B441" t="str">
        <f>IF(SUM('A3.2'!P462:T462)=5,'Angaben KH-Standort'!$D$26,"")</f>
        <v/>
      </c>
      <c r="C441" t="str">
        <f>IF(SUM('A3.2'!P462:T462)=5,'Angaben KH-Standort'!$D$12,"")</f>
        <v/>
      </c>
      <c r="D441" t="str">
        <f>IF(SUM('A3.2'!P462:T462)=5,'A1'!$F453,"")</f>
        <v/>
      </c>
      <c r="E441" t="str">
        <f>IF(SUM('A3.2'!P462:T462)=5,'A3.2'!C462,"")</f>
        <v/>
      </c>
      <c r="F441" t="str">
        <f>IF(SUM('A3.2'!P462:T462)=5,'A3.2'!D462,"")</f>
        <v/>
      </c>
      <c r="G441" s="175" t="str">
        <f>IF(SUM('A3.2'!P462:T462)=5,'A3.2'!E462,"")</f>
        <v/>
      </c>
      <c r="H441" t="str">
        <f>IF(SUM('A3.2'!P462:T462)=5,'A3.2'!F462,"")</f>
        <v/>
      </c>
      <c r="I441" s="308" t="str">
        <f>IF(SUM('A3.2'!P462:T462)=5,'A3.2'!G462,"")</f>
        <v/>
      </c>
    </row>
    <row r="442" spans="1:9" x14ac:dyDescent="0.25">
      <c r="A442" t="str">
        <f>IF(SUM('A3.2'!P463:T463)=5,'Angaben KH-Standort'!$D$25,"")</f>
        <v/>
      </c>
      <c r="B442" t="str">
        <f>IF(SUM('A3.2'!P463:T463)=5,'Angaben KH-Standort'!$D$26,"")</f>
        <v/>
      </c>
      <c r="C442" t="str">
        <f>IF(SUM('A3.2'!P463:T463)=5,'Angaben KH-Standort'!$D$12,"")</f>
        <v/>
      </c>
      <c r="D442" t="str">
        <f>IF(SUM('A3.2'!P463:T463)=5,'A1'!$F454,"")</f>
        <v/>
      </c>
      <c r="E442" t="str">
        <f>IF(SUM('A3.2'!P463:T463)=5,'A3.2'!C463,"")</f>
        <v/>
      </c>
      <c r="F442" t="str">
        <f>IF(SUM('A3.2'!P463:T463)=5,'A3.2'!D463,"")</f>
        <v/>
      </c>
      <c r="G442" s="175" t="str">
        <f>IF(SUM('A3.2'!P463:T463)=5,'A3.2'!E463,"")</f>
        <v/>
      </c>
      <c r="H442" t="str">
        <f>IF(SUM('A3.2'!P463:T463)=5,'A3.2'!F463,"")</f>
        <v/>
      </c>
      <c r="I442" s="308" t="str">
        <f>IF(SUM('A3.2'!P463:T463)=5,'A3.2'!G463,"")</f>
        <v/>
      </c>
    </row>
    <row r="443" spans="1:9" x14ac:dyDescent="0.25">
      <c r="A443" t="str">
        <f>IF(SUM('A3.2'!P464:T464)=5,'Angaben KH-Standort'!$D$25,"")</f>
        <v/>
      </c>
      <c r="B443" t="str">
        <f>IF(SUM('A3.2'!P464:T464)=5,'Angaben KH-Standort'!$D$26,"")</f>
        <v/>
      </c>
      <c r="C443" t="str">
        <f>IF(SUM('A3.2'!P464:T464)=5,'Angaben KH-Standort'!$D$12,"")</f>
        <v/>
      </c>
      <c r="D443" t="str">
        <f>IF(SUM('A3.2'!P464:T464)=5,'A1'!$F455,"")</f>
        <v/>
      </c>
      <c r="E443" t="str">
        <f>IF(SUM('A3.2'!P464:T464)=5,'A3.2'!C464,"")</f>
        <v/>
      </c>
      <c r="F443" t="str">
        <f>IF(SUM('A3.2'!P464:T464)=5,'A3.2'!D464,"")</f>
        <v/>
      </c>
      <c r="G443" s="175" t="str">
        <f>IF(SUM('A3.2'!P464:T464)=5,'A3.2'!E464,"")</f>
        <v/>
      </c>
      <c r="H443" t="str">
        <f>IF(SUM('A3.2'!P464:T464)=5,'A3.2'!F464,"")</f>
        <v/>
      </c>
      <c r="I443" s="308" t="str">
        <f>IF(SUM('A3.2'!P464:T464)=5,'A3.2'!G464,"")</f>
        <v/>
      </c>
    </row>
    <row r="444" spans="1:9" x14ac:dyDescent="0.25">
      <c r="A444" t="str">
        <f>IF(SUM('A3.2'!P465:T465)=5,'Angaben KH-Standort'!$D$25,"")</f>
        <v/>
      </c>
      <c r="B444" t="str">
        <f>IF(SUM('A3.2'!P465:T465)=5,'Angaben KH-Standort'!$D$26,"")</f>
        <v/>
      </c>
      <c r="C444" t="str">
        <f>IF(SUM('A3.2'!P465:T465)=5,'Angaben KH-Standort'!$D$12,"")</f>
        <v/>
      </c>
      <c r="D444" t="str">
        <f>IF(SUM('A3.2'!P465:T465)=5,'A1'!$F456,"")</f>
        <v/>
      </c>
      <c r="E444" t="str">
        <f>IF(SUM('A3.2'!P465:T465)=5,'A3.2'!C465,"")</f>
        <v/>
      </c>
      <c r="F444" t="str">
        <f>IF(SUM('A3.2'!P465:T465)=5,'A3.2'!D465,"")</f>
        <v/>
      </c>
      <c r="G444" s="175" t="str">
        <f>IF(SUM('A3.2'!P465:T465)=5,'A3.2'!E465,"")</f>
        <v/>
      </c>
      <c r="H444" t="str">
        <f>IF(SUM('A3.2'!P465:T465)=5,'A3.2'!F465,"")</f>
        <v/>
      </c>
      <c r="I444" s="308" t="str">
        <f>IF(SUM('A3.2'!P465:T465)=5,'A3.2'!G465,"")</f>
        <v/>
      </c>
    </row>
    <row r="445" spans="1:9" x14ac:dyDescent="0.25">
      <c r="A445" t="str">
        <f>IF(SUM('A3.2'!P466:T466)=5,'Angaben KH-Standort'!$D$25,"")</f>
        <v/>
      </c>
      <c r="B445" t="str">
        <f>IF(SUM('A3.2'!P466:T466)=5,'Angaben KH-Standort'!$D$26,"")</f>
        <v/>
      </c>
      <c r="C445" t="str">
        <f>IF(SUM('A3.2'!P466:T466)=5,'Angaben KH-Standort'!$D$12,"")</f>
        <v/>
      </c>
      <c r="D445" t="str">
        <f>IF(SUM('A3.2'!P466:T466)=5,'A1'!$F457,"")</f>
        <v/>
      </c>
      <c r="E445" t="str">
        <f>IF(SUM('A3.2'!P466:T466)=5,'A3.2'!C466,"")</f>
        <v/>
      </c>
      <c r="F445" t="str">
        <f>IF(SUM('A3.2'!P466:T466)=5,'A3.2'!D466,"")</f>
        <v/>
      </c>
      <c r="G445" s="175" t="str">
        <f>IF(SUM('A3.2'!P466:T466)=5,'A3.2'!E466,"")</f>
        <v/>
      </c>
      <c r="H445" t="str">
        <f>IF(SUM('A3.2'!P466:T466)=5,'A3.2'!F466,"")</f>
        <v/>
      </c>
      <c r="I445" s="308" t="str">
        <f>IF(SUM('A3.2'!P466:T466)=5,'A3.2'!G466,"")</f>
        <v/>
      </c>
    </row>
    <row r="446" spans="1:9" x14ac:dyDescent="0.25">
      <c r="A446" t="str">
        <f>IF(SUM('A3.2'!P467:T467)=5,'Angaben KH-Standort'!$D$25,"")</f>
        <v/>
      </c>
      <c r="B446" t="str">
        <f>IF(SUM('A3.2'!P467:T467)=5,'Angaben KH-Standort'!$D$26,"")</f>
        <v/>
      </c>
      <c r="C446" t="str">
        <f>IF(SUM('A3.2'!P467:T467)=5,'Angaben KH-Standort'!$D$12,"")</f>
        <v/>
      </c>
      <c r="D446" t="str">
        <f>IF(SUM('A3.2'!P467:T467)=5,'A1'!$F458,"")</f>
        <v/>
      </c>
      <c r="E446" t="str">
        <f>IF(SUM('A3.2'!P467:T467)=5,'A3.2'!C467,"")</f>
        <v/>
      </c>
      <c r="F446" t="str">
        <f>IF(SUM('A3.2'!P467:T467)=5,'A3.2'!D467,"")</f>
        <v/>
      </c>
      <c r="G446" s="175" t="str">
        <f>IF(SUM('A3.2'!P467:T467)=5,'A3.2'!E467,"")</f>
        <v/>
      </c>
      <c r="H446" t="str">
        <f>IF(SUM('A3.2'!P467:T467)=5,'A3.2'!F467,"")</f>
        <v/>
      </c>
      <c r="I446" s="308" t="str">
        <f>IF(SUM('A3.2'!P467:T467)=5,'A3.2'!G467,"")</f>
        <v/>
      </c>
    </row>
    <row r="447" spans="1:9" x14ac:dyDescent="0.25">
      <c r="A447" t="str">
        <f>IF(SUM('A3.2'!P468:T468)=5,'Angaben KH-Standort'!$D$25,"")</f>
        <v/>
      </c>
      <c r="B447" t="str">
        <f>IF(SUM('A3.2'!P468:T468)=5,'Angaben KH-Standort'!$D$26,"")</f>
        <v/>
      </c>
      <c r="C447" t="str">
        <f>IF(SUM('A3.2'!P468:T468)=5,'Angaben KH-Standort'!$D$12,"")</f>
        <v/>
      </c>
      <c r="D447" t="str">
        <f>IF(SUM('A3.2'!P468:T468)=5,'A1'!$F459,"")</f>
        <v/>
      </c>
      <c r="E447" t="str">
        <f>IF(SUM('A3.2'!P468:T468)=5,'A3.2'!C468,"")</f>
        <v/>
      </c>
      <c r="F447" t="str">
        <f>IF(SUM('A3.2'!P468:T468)=5,'A3.2'!D468,"")</f>
        <v/>
      </c>
      <c r="G447" s="175" t="str">
        <f>IF(SUM('A3.2'!P468:T468)=5,'A3.2'!E468,"")</f>
        <v/>
      </c>
      <c r="H447" t="str">
        <f>IF(SUM('A3.2'!P468:T468)=5,'A3.2'!F468,"")</f>
        <v/>
      </c>
      <c r="I447" s="308" t="str">
        <f>IF(SUM('A3.2'!P468:T468)=5,'A3.2'!G468,"")</f>
        <v/>
      </c>
    </row>
    <row r="448" spans="1:9" x14ac:dyDescent="0.25">
      <c r="A448" t="str">
        <f>IF(SUM('A3.2'!P469:T469)=5,'Angaben KH-Standort'!$D$25,"")</f>
        <v/>
      </c>
      <c r="B448" t="str">
        <f>IF(SUM('A3.2'!P469:T469)=5,'Angaben KH-Standort'!$D$26,"")</f>
        <v/>
      </c>
      <c r="C448" t="str">
        <f>IF(SUM('A3.2'!P469:T469)=5,'Angaben KH-Standort'!$D$12,"")</f>
        <v/>
      </c>
      <c r="D448" t="str">
        <f>IF(SUM('A3.2'!P469:T469)=5,'A1'!$F460,"")</f>
        <v/>
      </c>
      <c r="E448" t="str">
        <f>IF(SUM('A3.2'!P469:T469)=5,'A3.2'!C469,"")</f>
        <v/>
      </c>
      <c r="F448" t="str">
        <f>IF(SUM('A3.2'!P469:T469)=5,'A3.2'!D469,"")</f>
        <v/>
      </c>
      <c r="G448" s="175" t="str">
        <f>IF(SUM('A3.2'!P469:T469)=5,'A3.2'!E469,"")</f>
        <v/>
      </c>
      <c r="H448" t="str">
        <f>IF(SUM('A3.2'!P469:T469)=5,'A3.2'!F469,"")</f>
        <v/>
      </c>
      <c r="I448" s="308" t="str">
        <f>IF(SUM('A3.2'!P469:T469)=5,'A3.2'!G469,"")</f>
        <v/>
      </c>
    </row>
    <row r="449" spans="1:9" x14ac:dyDescent="0.25">
      <c r="A449" t="str">
        <f>IF(SUM('A3.2'!P470:T470)=5,'Angaben KH-Standort'!$D$25,"")</f>
        <v/>
      </c>
      <c r="B449" t="str">
        <f>IF(SUM('A3.2'!P470:T470)=5,'Angaben KH-Standort'!$D$26,"")</f>
        <v/>
      </c>
      <c r="C449" t="str">
        <f>IF(SUM('A3.2'!P470:T470)=5,'Angaben KH-Standort'!$D$12,"")</f>
        <v/>
      </c>
      <c r="D449" t="str">
        <f>IF(SUM('A3.2'!P470:T470)=5,'A1'!$F461,"")</f>
        <v/>
      </c>
      <c r="E449" t="str">
        <f>IF(SUM('A3.2'!P470:T470)=5,'A3.2'!C470,"")</f>
        <v/>
      </c>
      <c r="F449" t="str">
        <f>IF(SUM('A3.2'!P470:T470)=5,'A3.2'!D470,"")</f>
        <v/>
      </c>
      <c r="G449" s="175" t="str">
        <f>IF(SUM('A3.2'!P470:T470)=5,'A3.2'!E470,"")</f>
        <v/>
      </c>
      <c r="H449" t="str">
        <f>IF(SUM('A3.2'!P470:T470)=5,'A3.2'!F470,"")</f>
        <v/>
      </c>
      <c r="I449" s="308" t="str">
        <f>IF(SUM('A3.2'!P470:T470)=5,'A3.2'!G470,"")</f>
        <v/>
      </c>
    </row>
    <row r="450" spans="1:9" x14ac:dyDescent="0.25">
      <c r="A450" t="str">
        <f>IF(SUM('A3.2'!P471:T471)=5,'Angaben KH-Standort'!$D$25,"")</f>
        <v/>
      </c>
      <c r="B450" t="str">
        <f>IF(SUM('A3.2'!P471:T471)=5,'Angaben KH-Standort'!$D$26,"")</f>
        <v/>
      </c>
      <c r="C450" t="str">
        <f>IF(SUM('A3.2'!P471:T471)=5,'Angaben KH-Standort'!$D$12,"")</f>
        <v/>
      </c>
      <c r="D450" t="str">
        <f>IF(SUM('A3.2'!P471:T471)=5,'A1'!$F462,"")</f>
        <v/>
      </c>
      <c r="E450" t="str">
        <f>IF(SUM('A3.2'!P471:T471)=5,'A3.2'!C471,"")</f>
        <v/>
      </c>
      <c r="F450" t="str">
        <f>IF(SUM('A3.2'!P471:T471)=5,'A3.2'!D471,"")</f>
        <v/>
      </c>
      <c r="G450" s="175" t="str">
        <f>IF(SUM('A3.2'!P471:T471)=5,'A3.2'!E471,"")</f>
        <v/>
      </c>
      <c r="H450" t="str">
        <f>IF(SUM('A3.2'!P471:T471)=5,'A3.2'!F471,"")</f>
        <v/>
      </c>
      <c r="I450" s="308" t="str">
        <f>IF(SUM('A3.2'!P471:T471)=5,'A3.2'!G471,"")</f>
        <v/>
      </c>
    </row>
    <row r="451" spans="1:9" x14ac:dyDescent="0.25">
      <c r="A451" t="str">
        <f>IF(SUM('A3.2'!P472:T472)=5,'Angaben KH-Standort'!$D$25,"")</f>
        <v/>
      </c>
      <c r="B451" t="str">
        <f>IF(SUM('A3.2'!P472:T472)=5,'Angaben KH-Standort'!$D$26,"")</f>
        <v/>
      </c>
      <c r="C451" t="str">
        <f>IF(SUM('A3.2'!P472:T472)=5,'Angaben KH-Standort'!$D$12,"")</f>
        <v/>
      </c>
      <c r="D451" t="str">
        <f>IF(SUM('A3.2'!P472:T472)=5,'A1'!$F463,"")</f>
        <v/>
      </c>
      <c r="E451" t="str">
        <f>IF(SUM('A3.2'!P472:T472)=5,'A3.2'!C472,"")</f>
        <v/>
      </c>
      <c r="F451" t="str">
        <f>IF(SUM('A3.2'!P472:T472)=5,'A3.2'!D472,"")</f>
        <v/>
      </c>
      <c r="G451" s="175" t="str">
        <f>IF(SUM('A3.2'!P472:T472)=5,'A3.2'!E472,"")</f>
        <v/>
      </c>
      <c r="H451" t="str">
        <f>IF(SUM('A3.2'!P472:T472)=5,'A3.2'!F472,"")</f>
        <v/>
      </c>
      <c r="I451" s="308" t="str">
        <f>IF(SUM('A3.2'!P472:T472)=5,'A3.2'!G472,"")</f>
        <v/>
      </c>
    </row>
    <row r="452" spans="1:9" x14ac:dyDescent="0.25">
      <c r="A452" t="str">
        <f>IF(SUM('A3.2'!P473:T473)=5,'Angaben KH-Standort'!$D$25,"")</f>
        <v/>
      </c>
      <c r="B452" t="str">
        <f>IF(SUM('A3.2'!P473:T473)=5,'Angaben KH-Standort'!$D$26,"")</f>
        <v/>
      </c>
      <c r="C452" t="str">
        <f>IF(SUM('A3.2'!P473:T473)=5,'Angaben KH-Standort'!$D$12,"")</f>
        <v/>
      </c>
      <c r="D452" t="str">
        <f>IF(SUM('A3.2'!P473:T473)=5,'A1'!$F464,"")</f>
        <v/>
      </c>
      <c r="E452" t="str">
        <f>IF(SUM('A3.2'!P473:T473)=5,'A3.2'!C473,"")</f>
        <v/>
      </c>
      <c r="F452" t="str">
        <f>IF(SUM('A3.2'!P473:T473)=5,'A3.2'!D473,"")</f>
        <v/>
      </c>
      <c r="G452" s="175" t="str">
        <f>IF(SUM('A3.2'!P473:T473)=5,'A3.2'!E473,"")</f>
        <v/>
      </c>
      <c r="H452" t="str">
        <f>IF(SUM('A3.2'!P473:T473)=5,'A3.2'!F473,"")</f>
        <v/>
      </c>
      <c r="I452" s="308" t="str">
        <f>IF(SUM('A3.2'!P473:T473)=5,'A3.2'!G473,"")</f>
        <v/>
      </c>
    </row>
    <row r="453" spans="1:9" x14ac:dyDescent="0.25">
      <c r="A453" t="str">
        <f>IF(SUM('A3.2'!P474:T474)=5,'Angaben KH-Standort'!$D$25,"")</f>
        <v/>
      </c>
      <c r="B453" t="str">
        <f>IF(SUM('A3.2'!P474:T474)=5,'Angaben KH-Standort'!$D$26,"")</f>
        <v/>
      </c>
      <c r="C453" t="str">
        <f>IF(SUM('A3.2'!P474:T474)=5,'Angaben KH-Standort'!$D$12,"")</f>
        <v/>
      </c>
      <c r="D453" t="str">
        <f>IF(SUM('A3.2'!P474:T474)=5,'A1'!$F465,"")</f>
        <v/>
      </c>
      <c r="E453" t="str">
        <f>IF(SUM('A3.2'!P474:T474)=5,'A3.2'!C474,"")</f>
        <v/>
      </c>
      <c r="F453" t="str">
        <f>IF(SUM('A3.2'!P474:T474)=5,'A3.2'!D474,"")</f>
        <v/>
      </c>
      <c r="G453" s="175" t="str">
        <f>IF(SUM('A3.2'!P474:T474)=5,'A3.2'!E474,"")</f>
        <v/>
      </c>
      <c r="H453" t="str">
        <f>IF(SUM('A3.2'!P474:T474)=5,'A3.2'!F474,"")</f>
        <v/>
      </c>
      <c r="I453" s="308" t="str">
        <f>IF(SUM('A3.2'!P474:T474)=5,'A3.2'!G474,"")</f>
        <v/>
      </c>
    </row>
    <row r="454" spans="1:9" x14ac:dyDescent="0.25">
      <c r="A454" t="str">
        <f>IF(SUM('A3.2'!P475:T475)=5,'Angaben KH-Standort'!$D$25,"")</f>
        <v/>
      </c>
      <c r="B454" t="str">
        <f>IF(SUM('A3.2'!P475:T475)=5,'Angaben KH-Standort'!$D$26,"")</f>
        <v/>
      </c>
      <c r="C454" t="str">
        <f>IF(SUM('A3.2'!P475:T475)=5,'Angaben KH-Standort'!$D$12,"")</f>
        <v/>
      </c>
      <c r="D454" t="str">
        <f>IF(SUM('A3.2'!P475:T475)=5,'A1'!$F466,"")</f>
        <v/>
      </c>
      <c r="E454" t="str">
        <f>IF(SUM('A3.2'!P475:T475)=5,'A3.2'!C475,"")</f>
        <v/>
      </c>
      <c r="F454" t="str">
        <f>IF(SUM('A3.2'!P475:T475)=5,'A3.2'!D475,"")</f>
        <v/>
      </c>
      <c r="G454" s="175" t="str">
        <f>IF(SUM('A3.2'!P475:T475)=5,'A3.2'!E475,"")</f>
        <v/>
      </c>
      <c r="H454" t="str">
        <f>IF(SUM('A3.2'!P475:T475)=5,'A3.2'!F475,"")</f>
        <v/>
      </c>
      <c r="I454" s="308" t="str">
        <f>IF(SUM('A3.2'!P475:T475)=5,'A3.2'!G475,"")</f>
        <v/>
      </c>
    </row>
    <row r="455" spans="1:9" x14ac:dyDescent="0.25">
      <c r="A455" t="str">
        <f>IF(SUM('A3.2'!P476:T476)=5,'Angaben KH-Standort'!$D$25,"")</f>
        <v/>
      </c>
      <c r="B455" t="str">
        <f>IF(SUM('A3.2'!P476:T476)=5,'Angaben KH-Standort'!$D$26,"")</f>
        <v/>
      </c>
      <c r="C455" t="str">
        <f>IF(SUM('A3.2'!P476:T476)=5,'Angaben KH-Standort'!$D$12,"")</f>
        <v/>
      </c>
      <c r="D455" t="str">
        <f>IF(SUM('A3.2'!P476:T476)=5,'A1'!$F467,"")</f>
        <v/>
      </c>
      <c r="E455" t="str">
        <f>IF(SUM('A3.2'!P476:T476)=5,'A3.2'!C476,"")</f>
        <v/>
      </c>
      <c r="F455" t="str">
        <f>IF(SUM('A3.2'!P476:T476)=5,'A3.2'!D476,"")</f>
        <v/>
      </c>
      <c r="G455" s="175" t="str">
        <f>IF(SUM('A3.2'!P476:T476)=5,'A3.2'!E476,"")</f>
        <v/>
      </c>
      <c r="H455" t="str">
        <f>IF(SUM('A3.2'!P476:T476)=5,'A3.2'!F476,"")</f>
        <v/>
      </c>
      <c r="I455" s="308" t="str">
        <f>IF(SUM('A3.2'!P476:T476)=5,'A3.2'!G476,"")</f>
        <v/>
      </c>
    </row>
    <row r="456" spans="1:9" x14ac:dyDescent="0.25">
      <c r="A456" t="str">
        <f>IF(SUM('A3.2'!P477:T477)=5,'Angaben KH-Standort'!$D$25,"")</f>
        <v/>
      </c>
      <c r="B456" t="str">
        <f>IF(SUM('A3.2'!P477:T477)=5,'Angaben KH-Standort'!$D$26,"")</f>
        <v/>
      </c>
      <c r="C456" t="str">
        <f>IF(SUM('A3.2'!P477:T477)=5,'Angaben KH-Standort'!$D$12,"")</f>
        <v/>
      </c>
      <c r="D456" t="str">
        <f>IF(SUM('A3.2'!P477:T477)=5,'A1'!$F468,"")</f>
        <v/>
      </c>
      <c r="E456" t="str">
        <f>IF(SUM('A3.2'!P477:T477)=5,'A3.2'!C477,"")</f>
        <v/>
      </c>
      <c r="F456" t="str">
        <f>IF(SUM('A3.2'!P477:T477)=5,'A3.2'!D477,"")</f>
        <v/>
      </c>
      <c r="G456" s="175" t="str">
        <f>IF(SUM('A3.2'!P477:T477)=5,'A3.2'!E477,"")</f>
        <v/>
      </c>
      <c r="H456" t="str">
        <f>IF(SUM('A3.2'!P477:T477)=5,'A3.2'!F477,"")</f>
        <v/>
      </c>
      <c r="I456" s="308" t="str">
        <f>IF(SUM('A3.2'!P477:T477)=5,'A3.2'!G477,"")</f>
        <v/>
      </c>
    </row>
    <row r="457" spans="1:9" x14ac:dyDescent="0.25">
      <c r="A457" t="str">
        <f>IF(SUM('A3.2'!P478:T478)=5,'Angaben KH-Standort'!$D$25,"")</f>
        <v/>
      </c>
      <c r="B457" t="str">
        <f>IF(SUM('A3.2'!P478:T478)=5,'Angaben KH-Standort'!$D$26,"")</f>
        <v/>
      </c>
      <c r="C457" t="str">
        <f>IF(SUM('A3.2'!P478:T478)=5,'Angaben KH-Standort'!$D$12,"")</f>
        <v/>
      </c>
      <c r="D457" t="str">
        <f>IF(SUM('A3.2'!P478:T478)=5,'A1'!$F469,"")</f>
        <v/>
      </c>
      <c r="E457" t="str">
        <f>IF(SUM('A3.2'!P478:T478)=5,'A3.2'!C478,"")</f>
        <v/>
      </c>
      <c r="F457" t="str">
        <f>IF(SUM('A3.2'!P478:T478)=5,'A3.2'!D478,"")</f>
        <v/>
      </c>
      <c r="G457" s="175" t="str">
        <f>IF(SUM('A3.2'!P478:T478)=5,'A3.2'!E478,"")</f>
        <v/>
      </c>
      <c r="H457" t="str">
        <f>IF(SUM('A3.2'!P478:T478)=5,'A3.2'!F478,"")</f>
        <v/>
      </c>
      <c r="I457" s="308" t="str">
        <f>IF(SUM('A3.2'!P478:T478)=5,'A3.2'!G478,"")</f>
        <v/>
      </c>
    </row>
    <row r="458" spans="1:9" x14ac:dyDescent="0.25">
      <c r="A458" t="str">
        <f>IF(SUM('A3.2'!P479:T479)=5,'Angaben KH-Standort'!$D$25,"")</f>
        <v/>
      </c>
      <c r="B458" t="str">
        <f>IF(SUM('A3.2'!P479:T479)=5,'Angaben KH-Standort'!$D$26,"")</f>
        <v/>
      </c>
      <c r="C458" t="str">
        <f>IF(SUM('A3.2'!P479:T479)=5,'Angaben KH-Standort'!$D$12,"")</f>
        <v/>
      </c>
      <c r="D458" t="str">
        <f>IF(SUM('A3.2'!P479:T479)=5,'A1'!$F470,"")</f>
        <v/>
      </c>
      <c r="E458" t="str">
        <f>IF(SUM('A3.2'!P479:T479)=5,'A3.2'!C479,"")</f>
        <v/>
      </c>
      <c r="F458" t="str">
        <f>IF(SUM('A3.2'!P479:T479)=5,'A3.2'!D479,"")</f>
        <v/>
      </c>
      <c r="G458" s="175" t="str">
        <f>IF(SUM('A3.2'!P479:T479)=5,'A3.2'!E479,"")</f>
        <v/>
      </c>
      <c r="H458" t="str">
        <f>IF(SUM('A3.2'!P479:T479)=5,'A3.2'!F479,"")</f>
        <v/>
      </c>
      <c r="I458" s="308" t="str">
        <f>IF(SUM('A3.2'!P479:T479)=5,'A3.2'!G479,"")</f>
        <v/>
      </c>
    </row>
    <row r="459" spans="1:9" x14ac:dyDescent="0.25">
      <c r="A459" t="str">
        <f>IF(SUM('A3.2'!P480:T480)=5,'Angaben KH-Standort'!$D$25,"")</f>
        <v/>
      </c>
      <c r="B459" t="str">
        <f>IF(SUM('A3.2'!P480:T480)=5,'Angaben KH-Standort'!$D$26,"")</f>
        <v/>
      </c>
      <c r="C459" t="str">
        <f>IF(SUM('A3.2'!P480:T480)=5,'Angaben KH-Standort'!$D$12,"")</f>
        <v/>
      </c>
      <c r="D459" t="str">
        <f>IF(SUM('A3.2'!P480:T480)=5,'A1'!$F471,"")</f>
        <v/>
      </c>
      <c r="E459" t="str">
        <f>IF(SUM('A3.2'!P480:T480)=5,'A3.2'!C480,"")</f>
        <v/>
      </c>
      <c r="F459" t="str">
        <f>IF(SUM('A3.2'!P480:T480)=5,'A3.2'!D480,"")</f>
        <v/>
      </c>
      <c r="G459" s="175" t="str">
        <f>IF(SUM('A3.2'!P480:T480)=5,'A3.2'!E480,"")</f>
        <v/>
      </c>
      <c r="H459" t="str">
        <f>IF(SUM('A3.2'!P480:T480)=5,'A3.2'!F480,"")</f>
        <v/>
      </c>
      <c r="I459" s="308" t="str">
        <f>IF(SUM('A3.2'!P480:T480)=5,'A3.2'!G480,"")</f>
        <v/>
      </c>
    </row>
    <row r="460" spans="1:9" x14ac:dyDescent="0.25">
      <c r="A460" t="str">
        <f>IF(SUM('A3.2'!P481:T481)=5,'Angaben KH-Standort'!$D$25,"")</f>
        <v/>
      </c>
      <c r="B460" t="str">
        <f>IF(SUM('A3.2'!P481:T481)=5,'Angaben KH-Standort'!$D$26,"")</f>
        <v/>
      </c>
      <c r="C460" t="str">
        <f>IF(SUM('A3.2'!P481:T481)=5,'Angaben KH-Standort'!$D$12,"")</f>
        <v/>
      </c>
      <c r="D460" t="str">
        <f>IF(SUM('A3.2'!P481:T481)=5,'A1'!$F472,"")</f>
        <v/>
      </c>
      <c r="E460" t="str">
        <f>IF(SUM('A3.2'!P481:T481)=5,'A3.2'!C481,"")</f>
        <v/>
      </c>
      <c r="F460" t="str">
        <f>IF(SUM('A3.2'!P481:T481)=5,'A3.2'!D481,"")</f>
        <v/>
      </c>
      <c r="G460" s="175" t="str">
        <f>IF(SUM('A3.2'!P481:T481)=5,'A3.2'!E481,"")</f>
        <v/>
      </c>
      <c r="H460" t="str">
        <f>IF(SUM('A3.2'!P481:T481)=5,'A3.2'!F481,"")</f>
        <v/>
      </c>
      <c r="I460" s="308" t="str">
        <f>IF(SUM('A3.2'!P481:T481)=5,'A3.2'!G481,"")</f>
        <v/>
      </c>
    </row>
    <row r="461" spans="1:9" x14ac:dyDescent="0.25">
      <c r="A461" t="str">
        <f>IF(SUM('A3.2'!P482:T482)=5,'Angaben KH-Standort'!$D$25,"")</f>
        <v/>
      </c>
      <c r="B461" t="str">
        <f>IF(SUM('A3.2'!P482:T482)=5,'Angaben KH-Standort'!$D$26,"")</f>
        <v/>
      </c>
      <c r="C461" t="str">
        <f>IF(SUM('A3.2'!P482:T482)=5,'Angaben KH-Standort'!$D$12,"")</f>
        <v/>
      </c>
      <c r="D461" t="str">
        <f>IF(SUM('A3.2'!P482:T482)=5,'A1'!$F473,"")</f>
        <v/>
      </c>
      <c r="E461" t="str">
        <f>IF(SUM('A3.2'!P482:T482)=5,'A3.2'!C482,"")</f>
        <v/>
      </c>
      <c r="F461" t="str">
        <f>IF(SUM('A3.2'!P482:T482)=5,'A3.2'!D482,"")</f>
        <v/>
      </c>
      <c r="G461" s="175" t="str">
        <f>IF(SUM('A3.2'!P482:T482)=5,'A3.2'!E482,"")</f>
        <v/>
      </c>
      <c r="H461" t="str">
        <f>IF(SUM('A3.2'!P482:T482)=5,'A3.2'!F482,"")</f>
        <v/>
      </c>
      <c r="I461" s="308" t="str">
        <f>IF(SUM('A3.2'!P482:T482)=5,'A3.2'!G482,"")</f>
        <v/>
      </c>
    </row>
    <row r="462" spans="1:9" x14ac:dyDescent="0.25">
      <c r="A462" t="str">
        <f>IF(SUM('A3.2'!P483:T483)=5,'Angaben KH-Standort'!$D$25,"")</f>
        <v/>
      </c>
      <c r="B462" t="str">
        <f>IF(SUM('A3.2'!P483:T483)=5,'Angaben KH-Standort'!$D$26,"")</f>
        <v/>
      </c>
      <c r="C462" t="str">
        <f>IF(SUM('A3.2'!P483:T483)=5,'Angaben KH-Standort'!$D$12,"")</f>
        <v/>
      </c>
      <c r="D462" t="str">
        <f>IF(SUM('A3.2'!P483:T483)=5,'A1'!$F474,"")</f>
        <v/>
      </c>
      <c r="E462" t="str">
        <f>IF(SUM('A3.2'!P483:T483)=5,'A3.2'!C483,"")</f>
        <v/>
      </c>
      <c r="F462" t="str">
        <f>IF(SUM('A3.2'!P483:T483)=5,'A3.2'!D483,"")</f>
        <v/>
      </c>
      <c r="G462" s="175" t="str">
        <f>IF(SUM('A3.2'!P483:T483)=5,'A3.2'!E483,"")</f>
        <v/>
      </c>
      <c r="H462" t="str">
        <f>IF(SUM('A3.2'!P483:T483)=5,'A3.2'!F483,"")</f>
        <v/>
      </c>
      <c r="I462" s="308" t="str">
        <f>IF(SUM('A3.2'!P483:T483)=5,'A3.2'!G483,"")</f>
        <v/>
      </c>
    </row>
    <row r="463" spans="1:9" x14ac:dyDescent="0.25">
      <c r="A463" t="str">
        <f>IF(SUM('A3.2'!P484:T484)=5,'Angaben KH-Standort'!$D$25,"")</f>
        <v/>
      </c>
      <c r="B463" t="str">
        <f>IF(SUM('A3.2'!P484:T484)=5,'Angaben KH-Standort'!$D$26,"")</f>
        <v/>
      </c>
      <c r="C463" t="str">
        <f>IF(SUM('A3.2'!P484:T484)=5,'Angaben KH-Standort'!$D$12,"")</f>
        <v/>
      </c>
      <c r="D463" t="str">
        <f>IF(SUM('A3.2'!P484:T484)=5,'A1'!$F475,"")</f>
        <v/>
      </c>
      <c r="E463" t="str">
        <f>IF(SUM('A3.2'!P484:T484)=5,'A3.2'!C484,"")</f>
        <v/>
      </c>
      <c r="F463" t="str">
        <f>IF(SUM('A3.2'!P484:T484)=5,'A3.2'!D484,"")</f>
        <v/>
      </c>
      <c r="G463" s="175" t="str">
        <f>IF(SUM('A3.2'!P484:T484)=5,'A3.2'!E484,"")</f>
        <v/>
      </c>
      <c r="H463" t="str">
        <f>IF(SUM('A3.2'!P484:T484)=5,'A3.2'!F484,"")</f>
        <v/>
      </c>
      <c r="I463" s="308" t="str">
        <f>IF(SUM('A3.2'!P484:T484)=5,'A3.2'!G484,"")</f>
        <v/>
      </c>
    </row>
    <row r="464" spans="1:9" x14ac:dyDescent="0.25">
      <c r="A464" t="str">
        <f>IF(SUM('A3.2'!P485:T485)=5,'Angaben KH-Standort'!$D$25,"")</f>
        <v/>
      </c>
      <c r="B464" t="str">
        <f>IF(SUM('A3.2'!P485:T485)=5,'Angaben KH-Standort'!$D$26,"")</f>
        <v/>
      </c>
      <c r="C464" t="str">
        <f>IF(SUM('A3.2'!P485:T485)=5,'Angaben KH-Standort'!$D$12,"")</f>
        <v/>
      </c>
      <c r="D464" t="str">
        <f>IF(SUM('A3.2'!P485:T485)=5,'A1'!$F476,"")</f>
        <v/>
      </c>
      <c r="E464" t="str">
        <f>IF(SUM('A3.2'!P485:T485)=5,'A3.2'!C485,"")</f>
        <v/>
      </c>
      <c r="F464" t="str">
        <f>IF(SUM('A3.2'!P485:T485)=5,'A3.2'!D485,"")</f>
        <v/>
      </c>
      <c r="G464" s="175" t="str">
        <f>IF(SUM('A3.2'!P485:T485)=5,'A3.2'!E485,"")</f>
        <v/>
      </c>
      <c r="H464" t="str">
        <f>IF(SUM('A3.2'!P485:T485)=5,'A3.2'!F485,"")</f>
        <v/>
      </c>
      <c r="I464" s="308" t="str">
        <f>IF(SUM('A3.2'!P485:T485)=5,'A3.2'!G485,"")</f>
        <v/>
      </c>
    </row>
    <row r="465" spans="1:9" x14ac:dyDescent="0.25">
      <c r="A465" t="str">
        <f>IF(SUM('A3.2'!P486:T486)=5,'Angaben KH-Standort'!$D$25,"")</f>
        <v/>
      </c>
      <c r="B465" t="str">
        <f>IF(SUM('A3.2'!P486:T486)=5,'Angaben KH-Standort'!$D$26,"")</f>
        <v/>
      </c>
      <c r="C465" t="str">
        <f>IF(SUM('A3.2'!P486:T486)=5,'Angaben KH-Standort'!$D$12,"")</f>
        <v/>
      </c>
      <c r="D465" t="str">
        <f>IF(SUM('A3.2'!P486:T486)=5,'A1'!$F477,"")</f>
        <v/>
      </c>
      <c r="E465" t="str">
        <f>IF(SUM('A3.2'!P486:T486)=5,'A3.2'!C486,"")</f>
        <v/>
      </c>
      <c r="F465" t="str">
        <f>IF(SUM('A3.2'!P486:T486)=5,'A3.2'!D486,"")</f>
        <v/>
      </c>
      <c r="G465" s="175" t="str">
        <f>IF(SUM('A3.2'!P486:T486)=5,'A3.2'!E486,"")</f>
        <v/>
      </c>
      <c r="H465" t="str">
        <f>IF(SUM('A3.2'!P486:T486)=5,'A3.2'!F486,"")</f>
        <v/>
      </c>
      <c r="I465" s="308" t="str">
        <f>IF(SUM('A3.2'!P486:T486)=5,'A3.2'!G486,"")</f>
        <v/>
      </c>
    </row>
    <row r="466" spans="1:9" x14ac:dyDescent="0.25">
      <c r="A466" t="str">
        <f>IF(SUM('A3.2'!P487:T487)=5,'Angaben KH-Standort'!$D$25,"")</f>
        <v/>
      </c>
      <c r="B466" t="str">
        <f>IF(SUM('A3.2'!P487:T487)=5,'Angaben KH-Standort'!$D$26,"")</f>
        <v/>
      </c>
      <c r="C466" t="str">
        <f>IF(SUM('A3.2'!P487:T487)=5,'Angaben KH-Standort'!$D$12,"")</f>
        <v/>
      </c>
      <c r="D466" t="str">
        <f>IF(SUM('A3.2'!P487:T487)=5,'A1'!$F478,"")</f>
        <v/>
      </c>
      <c r="E466" t="str">
        <f>IF(SUM('A3.2'!P487:T487)=5,'A3.2'!C487,"")</f>
        <v/>
      </c>
      <c r="F466" t="str">
        <f>IF(SUM('A3.2'!P487:T487)=5,'A3.2'!D487,"")</f>
        <v/>
      </c>
      <c r="G466" s="175" t="str">
        <f>IF(SUM('A3.2'!P487:T487)=5,'A3.2'!E487,"")</f>
        <v/>
      </c>
      <c r="H466" t="str">
        <f>IF(SUM('A3.2'!P487:T487)=5,'A3.2'!F487,"")</f>
        <v/>
      </c>
      <c r="I466" s="308" t="str">
        <f>IF(SUM('A3.2'!P487:T487)=5,'A3.2'!G487,"")</f>
        <v/>
      </c>
    </row>
    <row r="467" spans="1:9" x14ac:dyDescent="0.25">
      <c r="A467" t="str">
        <f>IF(SUM('A3.2'!P488:T488)=5,'Angaben KH-Standort'!$D$25,"")</f>
        <v/>
      </c>
      <c r="B467" t="str">
        <f>IF(SUM('A3.2'!P488:T488)=5,'Angaben KH-Standort'!$D$26,"")</f>
        <v/>
      </c>
      <c r="C467" t="str">
        <f>IF(SUM('A3.2'!P488:T488)=5,'Angaben KH-Standort'!$D$12,"")</f>
        <v/>
      </c>
      <c r="D467" t="str">
        <f>IF(SUM('A3.2'!P488:T488)=5,'A1'!$F479,"")</f>
        <v/>
      </c>
      <c r="E467" t="str">
        <f>IF(SUM('A3.2'!P488:T488)=5,'A3.2'!C488,"")</f>
        <v/>
      </c>
      <c r="F467" t="str">
        <f>IF(SUM('A3.2'!P488:T488)=5,'A3.2'!D488,"")</f>
        <v/>
      </c>
      <c r="G467" s="175" t="str">
        <f>IF(SUM('A3.2'!P488:T488)=5,'A3.2'!E488,"")</f>
        <v/>
      </c>
      <c r="H467" t="str">
        <f>IF(SUM('A3.2'!P488:T488)=5,'A3.2'!F488,"")</f>
        <v/>
      </c>
      <c r="I467" s="308" t="str">
        <f>IF(SUM('A3.2'!P488:T488)=5,'A3.2'!G488,"")</f>
        <v/>
      </c>
    </row>
    <row r="468" spans="1:9" x14ac:dyDescent="0.25">
      <c r="A468" t="str">
        <f>IF(SUM('A3.2'!P489:T489)=5,'Angaben KH-Standort'!$D$25,"")</f>
        <v/>
      </c>
      <c r="B468" t="str">
        <f>IF(SUM('A3.2'!P489:T489)=5,'Angaben KH-Standort'!$D$26,"")</f>
        <v/>
      </c>
      <c r="C468" t="str">
        <f>IF(SUM('A3.2'!P489:T489)=5,'Angaben KH-Standort'!$D$12,"")</f>
        <v/>
      </c>
      <c r="D468" t="str">
        <f>IF(SUM('A3.2'!P489:T489)=5,'A1'!$F480,"")</f>
        <v/>
      </c>
      <c r="E468" t="str">
        <f>IF(SUM('A3.2'!P489:T489)=5,'A3.2'!C489,"")</f>
        <v/>
      </c>
      <c r="F468" t="str">
        <f>IF(SUM('A3.2'!P489:T489)=5,'A3.2'!D489,"")</f>
        <v/>
      </c>
      <c r="G468" s="175" t="str">
        <f>IF(SUM('A3.2'!P489:T489)=5,'A3.2'!E489,"")</f>
        <v/>
      </c>
      <c r="H468" t="str">
        <f>IF(SUM('A3.2'!P489:T489)=5,'A3.2'!F489,"")</f>
        <v/>
      </c>
      <c r="I468" s="308" t="str">
        <f>IF(SUM('A3.2'!P489:T489)=5,'A3.2'!G489,"")</f>
        <v/>
      </c>
    </row>
    <row r="469" spans="1:9" x14ac:dyDescent="0.25">
      <c r="A469" t="str">
        <f>IF(SUM('A3.2'!P490:T490)=5,'Angaben KH-Standort'!$D$25,"")</f>
        <v/>
      </c>
      <c r="B469" t="str">
        <f>IF(SUM('A3.2'!P490:T490)=5,'Angaben KH-Standort'!$D$26,"")</f>
        <v/>
      </c>
      <c r="C469" t="str">
        <f>IF(SUM('A3.2'!P490:T490)=5,'Angaben KH-Standort'!$D$12,"")</f>
        <v/>
      </c>
      <c r="D469" t="str">
        <f>IF(SUM('A3.2'!P490:T490)=5,'A1'!$F481,"")</f>
        <v/>
      </c>
      <c r="E469" t="str">
        <f>IF(SUM('A3.2'!P490:T490)=5,'A3.2'!C490,"")</f>
        <v/>
      </c>
      <c r="F469" t="str">
        <f>IF(SUM('A3.2'!P490:T490)=5,'A3.2'!D490,"")</f>
        <v/>
      </c>
      <c r="G469" s="175" t="str">
        <f>IF(SUM('A3.2'!P490:T490)=5,'A3.2'!E490,"")</f>
        <v/>
      </c>
      <c r="H469" t="str">
        <f>IF(SUM('A3.2'!P490:T490)=5,'A3.2'!F490,"")</f>
        <v/>
      </c>
      <c r="I469" s="308" t="str">
        <f>IF(SUM('A3.2'!P490:T490)=5,'A3.2'!G490,"")</f>
        <v/>
      </c>
    </row>
    <row r="470" spans="1:9" x14ac:dyDescent="0.25">
      <c r="A470" t="str">
        <f>IF(SUM('A3.2'!P491:T491)=5,'Angaben KH-Standort'!$D$25,"")</f>
        <v/>
      </c>
      <c r="B470" t="str">
        <f>IF(SUM('A3.2'!P491:T491)=5,'Angaben KH-Standort'!$D$26,"")</f>
        <v/>
      </c>
      <c r="C470" t="str">
        <f>IF(SUM('A3.2'!P491:T491)=5,'Angaben KH-Standort'!$D$12,"")</f>
        <v/>
      </c>
      <c r="D470" t="str">
        <f>IF(SUM('A3.2'!P491:T491)=5,'A1'!$F482,"")</f>
        <v/>
      </c>
      <c r="E470" t="str">
        <f>IF(SUM('A3.2'!P491:T491)=5,'A3.2'!C491,"")</f>
        <v/>
      </c>
      <c r="F470" t="str">
        <f>IF(SUM('A3.2'!P491:T491)=5,'A3.2'!D491,"")</f>
        <v/>
      </c>
      <c r="G470" s="175" t="str">
        <f>IF(SUM('A3.2'!P491:T491)=5,'A3.2'!E491,"")</f>
        <v/>
      </c>
      <c r="H470" t="str">
        <f>IF(SUM('A3.2'!P491:T491)=5,'A3.2'!F491,"")</f>
        <v/>
      </c>
      <c r="I470" s="308" t="str">
        <f>IF(SUM('A3.2'!P491:T491)=5,'A3.2'!G491,"")</f>
        <v/>
      </c>
    </row>
    <row r="471" spans="1:9" x14ac:dyDescent="0.25">
      <c r="A471" t="str">
        <f>IF(SUM('A3.2'!P492:T492)=5,'Angaben KH-Standort'!$D$25,"")</f>
        <v/>
      </c>
      <c r="B471" t="str">
        <f>IF(SUM('A3.2'!P492:T492)=5,'Angaben KH-Standort'!$D$26,"")</f>
        <v/>
      </c>
      <c r="C471" t="str">
        <f>IF(SUM('A3.2'!P492:T492)=5,'Angaben KH-Standort'!$D$12,"")</f>
        <v/>
      </c>
      <c r="D471" t="str">
        <f>IF(SUM('A3.2'!P492:T492)=5,'A1'!$F483,"")</f>
        <v/>
      </c>
      <c r="E471" t="str">
        <f>IF(SUM('A3.2'!P492:T492)=5,'A3.2'!C492,"")</f>
        <v/>
      </c>
      <c r="F471" t="str">
        <f>IF(SUM('A3.2'!P492:T492)=5,'A3.2'!D492,"")</f>
        <v/>
      </c>
      <c r="G471" s="175" t="str">
        <f>IF(SUM('A3.2'!P492:T492)=5,'A3.2'!E492,"")</f>
        <v/>
      </c>
      <c r="H471" t="str">
        <f>IF(SUM('A3.2'!P492:T492)=5,'A3.2'!F492,"")</f>
        <v/>
      </c>
      <c r="I471" s="308" t="str">
        <f>IF(SUM('A3.2'!P492:T492)=5,'A3.2'!G492,"")</f>
        <v/>
      </c>
    </row>
    <row r="472" spans="1:9" x14ac:dyDescent="0.25">
      <c r="A472" t="str">
        <f>IF(SUM('A3.2'!P493:T493)=5,'Angaben KH-Standort'!$D$25,"")</f>
        <v/>
      </c>
      <c r="B472" t="str">
        <f>IF(SUM('A3.2'!P493:T493)=5,'Angaben KH-Standort'!$D$26,"")</f>
        <v/>
      </c>
      <c r="C472" t="str">
        <f>IF(SUM('A3.2'!P493:T493)=5,'Angaben KH-Standort'!$D$12,"")</f>
        <v/>
      </c>
      <c r="D472" t="str">
        <f>IF(SUM('A3.2'!P493:T493)=5,'A1'!$F484,"")</f>
        <v/>
      </c>
      <c r="E472" t="str">
        <f>IF(SUM('A3.2'!P493:T493)=5,'A3.2'!C493,"")</f>
        <v/>
      </c>
      <c r="F472" t="str">
        <f>IF(SUM('A3.2'!P493:T493)=5,'A3.2'!D493,"")</f>
        <v/>
      </c>
      <c r="G472" s="175" t="str">
        <f>IF(SUM('A3.2'!P493:T493)=5,'A3.2'!E493,"")</f>
        <v/>
      </c>
      <c r="H472" t="str">
        <f>IF(SUM('A3.2'!P493:T493)=5,'A3.2'!F493,"")</f>
        <v/>
      </c>
      <c r="I472" s="308" t="str">
        <f>IF(SUM('A3.2'!P493:T493)=5,'A3.2'!G493,"")</f>
        <v/>
      </c>
    </row>
    <row r="473" spans="1:9" x14ac:dyDescent="0.25">
      <c r="A473" t="str">
        <f>IF(SUM('A3.2'!P494:T494)=5,'Angaben KH-Standort'!$D$25,"")</f>
        <v/>
      </c>
      <c r="B473" t="str">
        <f>IF(SUM('A3.2'!P494:T494)=5,'Angaben KH-Standort'!$D$26,"")</f>
        <v/>
      </c>
      <c r="C473" t="str">
        <f>IF(SUM('A3.2'!P494:T494)=5,'Angaben KH-Standort'!$D$12,"")</f>
        <v/>
      </c>
      <c r="D473" t="str">
        <f>IF(SUM('A3.2'!P494:T494)=5,'A1'!$F485,"")</f>
        <v/>
      </c>
      <c r="E473" t="str">
        <f>IF(SUM('A3.2'!P494:T494)=5,'A3.2'!C494,"")</f>
        <v/>
      </c>
      <c r="F473" t="str">
        <f>IF(SUM('A3.2'!P494:T494)=5,'A3.2'!D494,"")</f>
        <v/>
      </c>
      <c r="G473" s="175" t="str">
        <f>IF(SUM('A3.2'!P494:T494)=5,'A3.2'!E494,"")</f>
        <v/>
      </c>
      <c r="H473" t="str">
        <f>IF(SUM('A3.2'!P494:T494)=5,'A3.2'!F494,"")</f>
        <v/>
      </c>
      <c r="I473" s="308" t="str">
        <f>IF(SUM('A3.2'!P494:T494)=5,'A3.2'!G494,"")</f>
        <v/>
      </c>
    </row>
    <row r="474" spans="1:9" x14ac:dyDescent="0.25">
      <c r="A474" t="str">
        <f>IF(SUM('A3.2'!P495:T495)=5,'Angaben KH-Standort'!$D$25,"")</f>
        <v/>
      </c>
      <c r="B474" t="str">
        <f>IF(SUM('A3.2'!P495:T495)=5,'Angaben KH-Standort'!$D$26,"")</f>
        <v/>
      </c>
      <c r="C474" t="str">
        <f>IF(SUM('A3.2'!P495:T495)=5,'Angaben KH-Standort'!$D$12,"")</f>
        <v/>
      </c>
      <c r="D474" t="str">
        <f>IF(SUM('A3.2'!P495:T495)=5,'A1'!$F486,"")</f>
        <v/>
      </c>
      <c r="E474" t="str">
        <f>IF(SUM('A3.2'!P495:T495)=5,'A3.2'!C495,"")</f>
        <v/>
      </c>
      <c r="F474" t="str">
        <f>IF(SUM('A3.2'!P495:T495)=5,'A3.2'!D495,"")</f>
        <v/>
      </c>
      <c r="G474" s="175" t="str">
        <f>IF(SUM('A3.2'!P495:T495)=5,'A3.2'!E495,"")</f>
        <v/>
      </c>
      <c r="H474" t="str">
        <f>IF(SUM('A3.2'!P495:T495)=5,'A3.2'!F495,"")</f>
        <v/>
      </c>
      <c r="I474" s="308" t="str">
        <f>IF(SUM('A3.2'!P495:T495)=5,'A3.2'!G495,"")</f>
        <v/>
      </c>
    </row>
    <row r="475" spans="1:9" x14ac:dyDescent="0.25">
      <c r="A475" t="str">
        <f>IF(SUM('A3.2'!P496:T496)=5,'Angaben KH-Standort'!$D$25,"")</f>
        <v/>
      </c>
      <c r="B475" t="str">
        <f>IF(SUM('A3.2'!P496:T496)=5,'Angaben KH-Standort'!$D$26,"")</f>
        <v/>
      </c>
      <c r="C475" t="str">
        <f>IF(SUM('A3.2'!P496:T496)=5,'Angaben KH-Standort'!$D$12,"")</f>
        <v/>
      </c>
      <c r="D475" t="str">
        <f>IF(SUM('A3.2'!P496:T496)=5,'A1'!$F487,"")</f>
        <v/>
      </c>
      <c r="E475" t="str">
        <f>IF(SUM('A3.2'!P496:T496)=5,'A3.2'!C496,"")</f>
        <v/>
      </c>
      <c r="F475" t="str">
        <f>IF(SUM('A3.2'!P496:T496)=5,'A3.2'!D496,"")</f>
        <v/>
      </c>
      <c r="G475" s="175" t="str">
        <f>IF(SUM('A3.2'!P496:T496)=5,'A3.2'!E496,"")</f>
        <v/>
      </c>
      <c r="H475" t="str">
        <f>IF(SUM('A3.2'!P496:T496)=5,'A3.2'!F496,"")</f>
        <v/>
      </c>
      <c r="I475" s="308" t="str">
        <f>IF(SUM('A3.2'!P496:T496)=5,'A3.2'!G496,"")</f>
        <v/>
      </c>
    </row>
    <row r="476" spans="1:9" x14ac:dyDescent="0.25">
      <c r="A476" t="str">
        <f>IF(SUM('A3.2'!P497:T497)=5,'Angaben KH-Standort'!$D$25,"")</f>
        <v/>
      </c>
      <c r="B476" t="str">
        <f>IF(SUM('A3.2'!P497:T497)=5,'Angaben KH-Standort'!$D$26,"")</f>
        <v/>
      </c>
      <c r="C476" t="str">
        <f>IF(SUM('A3.2'!P497:T497)=5,'Angaben KH-Standort'!$D$12,"")</f>
        <v/>
      </c>
      <c r="D476" t="str">
        <f>IF(SUM('A3.2'!P497:T497)=5,'A1'!$F488,"")</f>
        <v/>
      </c>
      <c r="E476" t="str">
        <f>IF(SUM('A3.2'!P497:T497)=5,'A3.2'!C497,"")</f>
        <v/>
      </c>
      <c r="F476" t="str">
        <f>IF(SUM('A3.2'!P497:T497)=5,'A3.2'!D497,"")</f>
        <v/>
      </c>
      <c r="G476" s="175" t="str">
        <f>IF(SUM('A3.2'!P497:T497)=5,'A3.2'!E497,"")</f>
        <v/>
      </c>
      <c r="H476" t="str">
        <f>IF(SUM('A3.2'!P497:T497)=5,'A3.2'!F497,"")</f>
        <v/>
      </c>
      <c r="I476" s="308" t="str">
        <f>IF(SUM('A3.2'!P497:T497)=5,'A3.2'!G497,"")</f>
        <v/>
      </c>
    </row>
    <row r="477" spans="1:9" x14ac:dyDescent="0.25">
      <c r="A477" t="str">
        <f>IF(SUM('A3.2'!P498:T498)=5,'Angaben KH-Standort'!$D$25,"")</f>
        <v/>
      </c>
      <c r="B477" t="str">
        <f>IF(SUM('A3.2'!P498:T498)=5,'Angaben KH-Standort'!$D$26,"")</f>
        <v/>
      </c>
      <c r="C477" t="str">
        <f>IF(SUM('A3.2'!P498:T498)=5,'Angaben KH-Standort'!$D$12,"")</f>
        <v/>
      </c>
      <c r="D477" t="str">
        <f>IF(SUM('A3.2'!P498:T498)=5,'A1'!$F489,"")</f>
        <v/>
      </c>
      <c r="E477" t="str">
        <f>IF(SUM('A3.2'!P498:T498)=5,'A3.2'!C498,"")</f>
        <v/>
      </c>
      <c r="F477" t="str">
        <f>IF(SUM('A3.2'!P498:T498)=5,'A3.2'!D498,"")</f>
        <v/>
      </c>
      <c r="G477" s="175" t="str">
        <f>IF(SUM('A3.2'!P498:T498)=5,'A3.2'!E498,"")</f>
        <v/>
      </c>
      <c r="H477" t="str">
        <f>IF(SUM('A3.2'!P498:T498)=5,'A3.2'!F498,"")</f>
        <v/>
      </c>
      <c r="I477" s="308" t="str">
        <f>IF(SUM('A3.2'!P498:T498)=5,'A3.2'!G498,"")</f>
        <v/>
      </c>
    </row>
    <row r="478" spans="1:9" x14ac:dyDescent="0.25">
      <c r="A478" t="str">
        <f>IF(SUM('A3.2'!P499:T499)=5,'Angaben KH-Standort'!$D$25,"")</f>
        <v/>
      </c>
      <c r="B478" t="str">
        <f>IF(SUM('A3.2'!P499:T499)=5,'Angaben KH-Standort'!$D$26,"")</f>
        <v/>
      </c>
      <c r="C478" t="str">
        <f>IF(SUM('A3.2'!P499:T499)=5,'Angaben KH-Standort'!$D$12,"")</f>
        <v/>
      </c>
      <c r="D478" t="str">
        <f>IF(SUM('A3.2'!P499:T499)=5,'A1'!$F490,"")</f>
        <v/>
      </c>
      <c r="E478" t="str">
        <f>IF(SUM('A3.2'!P499:T499)=5,'A3.2'!C499,"")</f>
        <v/>
      </c>
      <c r="F478" t="str">
        <f>IF(SUM('A3.2'!P499:T499)=5,'A3.2'!D499,"")</f>
        <v/>
      </c>
      <c r="G478" s="175" t="str">
        <f>IF(SUM('A3.2'!P499:T499)=5,'A3.2'!E499,"")</f>
        <v/>
      </c>
      <c r="H478" t="str">
        <f>IF(SUM('A3.2'!P499:T499)=5,'A3.2'!F499,"")</f>
        <v/>
      </c>
      <c r="I478" s="308" t="str">
        <f>IF(SUM('A3.2'!P499:T499)=5,'A3.2'!G499,"")</f>
        <v/>
      </c>
    </row>
    <row r="479" spans="1:9" x14ac:dyDescent="0.25">
      <c r="A479" t="str">
        <f>IF(SUM('A3.2'!P500:T500)=5,'Angaben KH-Standort'!$D$25,"")</f>
        <v/>
      </c>
      <c r="B479" t="str">
        <f>IF(SUM('A3.2'!P500:T500)=5,'Angaben KH-Standort'!$D$26,"")</f>
        <v/>
      </c>
      <c r="C479" t="str">
        <f>IF(SUM('A3.2'!P500:T500)=5,'Angaben KH-Standort'!$D$12,"")</f>
        <v/>
      </c>
      <c r="D479" t="str">
        <f>IF(SUM('A3.2'!P500:T500)=5,'A1'!$F491,"")</f>
        <v/>
      </c>
      <c r="E479" t="str">
        <f>IF(SUM('A3.2'!P500:T500)=5,'A3.2'!C500,"")</f>
        <v/>
      </c>
      <c r="F479" t="str">
        <f>IF(SUM('A3.2'!P500:T500)=5,'A3.2'!D500,"")</f>
        <v/>
      </c>
      <c r="G479" s="175" t="str">
        <f>IF(SUM('A3.2'!P500:T500)=5,'A3.2'!E500,"")</f>
        <v/>
      </c>
      <c r="H479" t="str">
        <f>IF(SUM('A3.2'!P500:T500)=5,'A3.2'!F500,"")</f>
        <v/>
      </c>
      <c r="I479" s="308" t="str">
        <f>IF(SUM('A3.2'!P500:T500)=5,'A3.2'!G500,"")</f>
        <v/>
      </c>
    </row>
    <row r="480" spans="1:9" x14ac:dyDescent="0.25">
      <c r="A480" t="str">
        <f>IF(SUM('A3.2'!P501:T501)=5,'Angaben KH-Standort'!$D$25,"")</f>
        <v/>
      </c>
      <c r="B480" t="str">
        <f>IF(SUM('A3.2'!P501:T501)=5,'Angaben KH-Standort'!$D$26,"")</f>
        <v/>
      </c>
      <c r="C480" t="str">
        <f>IF(SUM('A3.2'!P501:T501)=5,'Angaben KH-Standort'!$D$12,"")</f>
        <v/>
      </c>
      <c r="D480" t="str">
        <f>IF(SUM('A3.2'!P501:T501)=5,'A1'!$F492,"")</f>
        <v/>
      </c>
      <c r="E480" t="str">
        <f>IF(SUM('A3.2'!P501:T501)=5,'A3.2'!C501,"")</f>
        <v/>
      </c>
      <c r="F480" t="str">
        <f>IF(SUM('A3.2'!P501:T501)=5,'A3.2'!D501,"")</f>
        <v/>
      </c>
      <c r="G480" s="175" t="str">
        <f>IF(SUM('A3.2'!P501:T501)=5,'A3.2'!E501,"")</f>
        <v/>
      </c>
      <c r="H480" t="str">
        <f>IF(SUM('A3.2'!P501:T501)=5,'A3.2'!F501,"")</f>
        <v/>
      </c>
      <c r="I480" s="308" t="str">
        <f>IF(SUM('A3.2'!P501:T501)=5,'A3.2'!G501,"")</f>
        <v/>
      </c>
    </row>
    <row r="481" spans="1:9" x14ac:dyDescent="0.25">
      <c r="A481" t="str">
        <f>IF(SUM('A3.2'!P502:T502)=5,'Angaben KH-Standort'!$D$25,"")</f>
        <v/>
      </c>
      <c r="B481" t="str">
        <f>IF(SUM('A3.2'!P502:T502)=5,'Angaben KH-Standort'!$D$26,"")</f>
        <v/>
      </c>
      <c r="C481" t="str">
        <f>IF(SUM('A3.2'!P502:T502)=5,'Angaben KH-Standort'!$D$12,"")</f>
        <v/>
      </c>
      <c r="D481" t="str">
        <f>IF(SUM('A3.2'!P502:T502)=5,'A1'!$F493,"")</f>
        <v/>
      </c>
      <c r="E481" t="str">
        <f>IF(SUM('A3.2'!P502:T502)=5,'A3.2'!C502,"")</f>
        <v/>
      </c>
      <c r="F481" t="str">
        <f>IF(SUM('A3.2'!P502:T502)=5,'A3.2'!D502,"")</f>
        <v/>
      </c>
      <c r="G481" s="175" t="str">
        <f>IF(SUM('A3.2'!P502:T502)=5,'A3.2'!E502,"")</f>
        <v/>
      </c>
      <c r="H481" t="str">
        <f>IF(SUM('A3.2'!P502:T502)=5,'A3.2'!F502,"")</f>
        <v/>
      </c>
      <c r="I481" s="308" t="str">
        <f>IF(SUM('A3.2'!P502:T502)=5,'A3.2'!G502,"")</f>
        <v/>
      </c>
    </row>
    <row r="482" spans="1:9" x14ac:dyDescent="0.25">
      <c r="A482" t="str">
        <f>IF(SUM('A3.2'!P503:T503)=5,'Angaben KH-Standort'!$D$25,"")</f>
        <v/>
      </c>
      <c r="B482" t="str">
        <f>IF(SUM('A3.2'!P503:T503)=5,'Angaben KH-Standort'!$D$26,"")</f>
        <v/>
      </c>
      <c r="C482" t="str">
        <f>IF(SUM('A3.2'!P503:T503)=5,'Angaben KH-Standort'!$D$12,"")</f>
        <v/>
      </c>
      <c r="D482" t="str">
        <f>IF(SUM('A3.2'!P503:T503)=5,'A1'!$F494,"")</f>
        <v/>
      </c>
      <c r="E482" t="str">
        <f>IF(SUM('A3.2'!P503:T503)=5,'A3.2'!C503,"")</f>
        <v/>
      </c>
      <c r="F482" t="str">
        <f>IF(SUM('A3.2'!P503:T503)=5,'A3.2'!D503,"")</f>
        <v/>
      </c>
      <c r="G482" s="175" t="str">
        <f>IF(SUM('A3.2'!P503:T503)=5,'A3.2'!E503,"")</f>
        <v/>
      </c>
      <c r="H482" t="str">
        <f>IF(SUM('A3.2'!P503:T503)=5,'A3.2'!F503,"")</f>
        <v/>
      </c>
      <c r="I482" s="308" t="str">
        <f>IF(SUM('A3.2'!P503:T503)=5,'A3.2'!G503,"")</f>
        <v/>
      </c>
    </row>
    <row r="483" spans="1:9" x14ac:dyDescent="0.25">
      <c r="A483" t="str">
        <f>IF(SUM('A3.2'!P504:T504)=5,'Angaben KH-Standort'!$D$25,"")</f>
        <v/>
      </c>
      <c r="B483" t="str">
        <f>IF(SUM('A3.2'!P504:T504)=5,'Angaben KH-Standort'!$D$26,"")</f>
        <v/>
      </c>
      <c r="C483" t="str">
        <f>IF(SUM('A3.2'!P504:T504)=5,'Angaben KH-Standort'!$D$12,"")</f>
        <v/>
      </c>
      <c r="D483" t="str">
        <f>IF(SUM('A3.2'!P504:T504)=5,'A1'!$F495,"")</f>
        <v/>
      </c>
      <c r="E483" t="str">
        <f>IF(SUM('A3.2'!P504:T504)=5,'A3.2'!C504,"")</f>
        <v/>
      </c>
      <c r="F483" t="str">
        <f>IF(SUM('A3.2'!P504:T504)=5,'A3.2'!D504,"")</f>
        <v/>
      </c>
      <c r="G483" s="175" t="str">
        <f>IF(SUM('A3.2'!P504:T504)=5,'A3.2'!E504,"")</f>
        <v/>
      </c>
      <c r="H483" t="str">
        <f>IF(SUM('A3.2'!P504:T504)=5,'A3.2'!F504,"")</f>
        <v/>
      </c>
      <c r="I483" s="308" t="str">
        <f>IF(SUM('A3.2'!P504:T504)=5,'A3.2'!G504,"")</f>
        <v/>
      </c>
    </row>
    <row r="484" spans="1:9" x14ac:dyDescent="0.25">
      <c r="A484" t="str">
        <f>IF(SUM('A3.2'!P505:T505)=5,'Angaben KH-Standort'!$D$25,"")</f>
        <v/>
      </c>
      <c r="B484" t="str">
        <f>IF(SUM('A3.2'!P505:T505)=5,'Angaben KH-Standort'!$D$26,"")</f>
        <v/>
      </c>
      <c r="C484" t="str">
        <f>IF(SUM('A3.2'!P505:T505)=5,'Angaben KH-Standort'!$D$12,"")</f>
        <v/>
      </c>
      <c r="D484" t="str">
        <f>IF(SUM('A3.2'!P505:T505)=5,'A1'!$F496,"")</f>
        <v/>
      </c>
      <c r="E484" t="str">
        <f>IF(SUM('A3.2'!P505:T505)=5,'A3.2'!C505,"")</f>
        <v/>
      </c>
      <c r="F484" t="str">
        <f>IF(SUM('A3.2'!P505:T505)=5,'A3.2'!D505,"")</f>
        <v/>
      </c>
      <c r="G484" s="175" t="str">
        <f>IF(SUM('A3.2'!P505:T505)=5,'A3.2'!E505,"")</f>
        <v/>
      </c>
      <c r="H484" t="str">
        <f>IF(SUM('A3.2'!P505:T505)=5,'A3.2'!F505,"")</f>
        <v/>
      </c>
      <c r="I484" s="308" t="str">
        <f>IF(SUM('A3.2'!P505:T505)=5,'A3.2'!G505,"")</f>
        <v/>
      </c>
    </row>
    <row r="485" spans="1:9" x14ac:dyDescent="0.25">
      <c r="A485" t="str">
        <f>IF(SUM('A3.2'!P506:T506)=5,'Angaben KH-Standort'!$D$25,"")</f>
        <v/>
      </c>
      <c r="B485" t="str">
        <f>IF(SUM('A3.2'!P506:T506)=5,'Angaben KH-Standort'!$D$26,"")</f>
        <v/>
      </c>
      <c r="C485" t="str">
        <f>IF(SUM('A3.2'!P506:T506)=5,'Angaben KH-Standort'!$D$12,"")</f>
        <v/>
      </c>
      <c r="D485" t="str">
        <f>IF(SUM('A3.2'!P506:T506)=5,'A1'!$F497,"")</f>
        <v/>
      </c>
      <c r="E485" t="str">
        <f>IF(SUM('A3.2'!P506:T506)=5,'A3.2'!C506,"")</f>
        <v/>
      </c>
      <c r="F485" t="str">
        <f>IF(SUM('A3.2'!P506:T506)=5,'A3.2'!D506,"")</f>
        <v/>
      </c>
      <c r="G485" s="175" t="str">
        <f>IF(SUM('A3.2'!P506:T506)=5,'A3.2'!E506,"")</f>
        <v/>
      </c>
      <c r="H485" t="str">
        <f>IF(SUM('A3.2'!P506:T506)=5,'A3.2'!F506,"")</f>
        <v/>
      </c>
      <c r="I485" s="308" t="str">
        <f>IF(SUM('A3.2'!P506:T506)=5,'A3.2'!G506,"")</f>
        <v/>
      </c>
    </row>
    <row r="486" spans="1:9" x14ac:dyDescent="0.25">
      <c r="A486" t="str">
        <f>IF(SUM('A3.2'!P507:T507)=5,'Angaben KH-Standort'!$D$25,"")</f>
        <v/>
      </c>
      <c r="B486" t="str">
        <f>IF(SUM('A3.2'!P507:T507)=5,'Angaben KH-Standort'!$D$26,"")</f>
        <v/>
      </c>
      <c r="C486" t="str">
        <f>IF(SUM('A3.2'!P507:T507)=5,'Angaben KH-Standort'!$D$12,"")</f>
        <v/>
      </c>
      <c r="D486" t="str">
        <f>IF(SUM('A3.2'!P507:T507)=5,'A1'!$F498,"")</f>
        <v/>
      </c>
      <c r="E486" t="str">
        <f>IF(SUM('A3.2'!P507:T507)=5,'A3.2'!C507,"")</f>
        <v/>
      </c>
      <c r="F486" t="str">
        <f>IF(SUM('A3.2'!P507:T507)=5,'A3.2'!D507,"")</f>
        <v/>
      </c>
      <c r="G486" s="175" t="str">
        <f>IF(SUM('A3.2'!P507:T507)=5,'A3.2'!E507,"")</f>
        <v/>
      </c>
      <c r="H486" t="str">
        <f>IF(SUM('A3.2'!P507:T507)=5,'A3.2'!F507,"")</f>
        <v/>
      </c>
      <c r="I486" s="308" t="str">
        <f>IF(SUM('A3.2'!P507:T507)=5,'A3.2'!G507,"")</f>
        <v/>
      </c>
    </row>
    <row r="487" spans="1:9" x14ac:dyDescent="0.25">
      <c r="A487" t="str">
        <f>IF(SUM('A3.2'!P508:T508)=5,'Angaben KH-Standort'!$D$25,"")</f>
        <v/>
      </c>
      <c r="B487" t="str">
        <f>IF(SUM('A3.2'!P508:T508)=5,'Angaben KH-Standort'!$D$26,"")</f>
        <v/>
      </c>
      <c r="C487" t="str">
        <f>IF(SUM('A3.2'!P508:T508)=5,'Angaben KH-Standort'!$D$12,"")</f>
        <v/>
      </c>
      <c r="D487" t="str">
        <f>IF(SUM('A3.2'!P508:T508)=5,'A1'!$F499,"")</f>
        <v/>
      </c>
      <c r="E487" t="str">
        <f>IF(SUM('A3.2'!P508:T508)=5,'A3.2'!C508,"")</f>
        <v/>
      </c>
      <c r="F487" t="str">
        <f>IF(SUM('A3.2'!P508:T508)=5,'A3.2'!D508,"")</f>
        <v/>
      </c>
      <c r="G487" s="175" t="str">
        <f>IF(SUM('A3.2'!P508:T508)=5,'A3.2'!E508,"")</f>
        <v/>
      </c>
      <c r="H487" t="str">
        <f>IF(SUM('A3.2'!P508:T508)=5,'A3.2'!F508,"")</f>
        <v/>
      </c>
      <c r="I487" s="308" t="str">
        <f>IF(SUM('A3.2'!P508:T508)=5,'A3.2'!G508,"")</f>
        <v/>
      </c>
    </row>
    <row r="488" spans="1:9" x14ac:dyDescent="0.25">
      <c r="A488" t="str">
        <f>IF(SUM('A3.2'!P509:T509)=5,'Angaben KH-Standort'!$D$25,"")</f>
        <v/>
      </c>
      <c r="B488" t="str">
        <f>IF(SUM('A3.2'!P509:T509)=5,'Angaben KH-Standort'!$D$26,"")</f>
        <v/>
      </c>
      <c r="C488" t="str">
        <f>IF(SUM('A3.2'!P509:T509)=5,'Angaben KH-Standort'!$D$12,"")</f>
        <v/>
      </c>
      <c r="D488" t="str">
        <f>IF(SUM('A3.2'!P509:T509)=5,'A1'!$F500,"")</f>
        <v/>
      </c>
      <c r="E488" t="str">
        <f>IF(SUM('A3.2'!P509:T509)=5,'A3.2'!C509,"")</f>
        <v/>
      </c>
      <c r="F488" t="str">
        <f>IF(SUM('A3.2'!P509:T509)=5,'A3.2'!D509,"")</f>
        <v/>
      </c>
      <c r="G488" s="175" t="str">
        <f>IF(SUM('A3.2'!P509:T509)=5,'A3.2'!E509,"")</f>
        <v/>
      </c>
      <c r="H488" t="str">
        <f>IF(SUM('A3.2'!P509:T509)=5,'A3.2'!F509,"")</f>
        <v/>
      </c>
      <c r="I488" s="308" t="str">
        <f>IF(SUM('A3.2'!P509:T509)=5,'A3.2'!G509,"")</f>
        <v/>
      </c>
    </row>
    <row r="489" spans="1:9" x14ac:dyDescent="0.25">
      <c r="A489" t="str">
        <f>IF(SUM('A3.2'!P510:T510)=5,'Angaben KH-Standort'!$D$25,"")</f>
        <v/>
      </c>
      <c r="B489" t="str">
        <f>IF(SUM('A3.2'!P510:T510)=5,'Angaben KH-Standort'!$D$26,"")</f>
        <v/>
      </c>
      <c r="C489" t="str">
        <f>IF(SUM('A3.2'!P510:T510)=5,'Angaben KH-Standort'!$D$12,"")</f>
        <v/>
      </c>
      <c r="D489" t="str">
        <f>IF(SUM('A3.2'!P510:T510)=5,'A1'!$F501,"")</f>
        <v/>
      </c>
      <c r="E489" t="str">
        <f>IF(SUM('A3.2'!P510:T510)=5,'A3.2'!C510,"")</f>
        <v/>
      </c>
      <c r="F489" t="str">
        <f>IF(SUM('A3.2'!P510:T510)=5,'A3.2'!D510,"")</f>
        <v/>
      </c>
      <c r="G489" s="175" t="str">
        <f>IF(SUM('A3.2'!P510:T510)=5,'A3.2'!E510,"")</f>
        <v/>
      </c>
      <c r="H489" t="str">
        <f>IF(SUM('A3.2'!P510:T510)=5,'A3.2'!F510,"")</f>
        <v/>
      </c>
      <c r="I489" s="308" t="str">
        <f>IF(SUM('A3.2'!P510:T510)=5,'A3.2'!G510,"")</f>
        <v/>
      </c>
    </row>
    <row r="490" spans="1:9" x14ac:dyDescent="0.25">
      <c r="A490" t="str">
        <f>IF(SUM('A3.2'!P511:T511)=5,'Angaben KH-Standort'!$D$25,"")</f>
        <v/>
      </c>
      <c r="B490" t="str">
        <f>IF(SUM('A3.2'!P511:T511)=5,'Angaben KH-Standort'!$D$26,"")</f>
        <v/>
      </c>
      <c r="C490" t="str">
        <f>IF(SUM('A3.2'!P511:T511)=5,'Angaben KH-Standort'!$D$12,"")</f>
        <v/>
      </c>
      <c r="D490" t="str">
        <f>IF(SUM('A3.2'!P511:T511)=5,'A1'!$F502,"")</f>
        <v/>
      </c>
      <c r="E490" t="str">
        <f>IF(SUM('A3.2'!P511:T511)=5,'A3.2'!C511,"")</f>
        <v/>
      </c>
      <c r="F490" t="str">
        <f>IF(SUM('A3.2'!P511:T511)=5,'A3.2'!D511,"")</f>
        <v/>
      </c>
      <c r="G490" s="175" t="str">
        <f>IF(SUM('A3.2'!P511:T511)=5,'A3.2'!E511,"")</f>
        <v/>
      </c>
      <c r="H490" t="str">
        <f>IF(SUM('A3.2'!P511:T511)=5,'A3.2'!F511,"")</f>
        <v/>
      </c>
      <c r="I490" s="308" t="str">
        <f>IF(SUM('A3.2'!P511:T511)=5,'A3.2'!G511,"")</f>
        <v/>
      </c>
    </row>
    <row r="491" spans="1:9" x14ac:dyDescent="0.25">
      <c r="A491" t="str">
        <f>IF(SUM('A3.2'!P512:T512)=5,'Angaben KH-Standort'!$D$25,"")</f>
        <v/>
      </c>
      <c r="B491" t="str">
        <f>IF(SUM('A3.2'!P512:T512)=5,'Angaben KH-Standort'!$D$26,"")</f>
        <v/>
      </c>
      <c r="C491" t="str">
        <f>IF(SUM('A3.2'!P512:T512)=5,'Angaben KH-Standort'!$D$12,"")</f>
        <v/>
      </c>
      <c r="D491" t="str">
        <f>IF(SUM('A3.2'!P512:T512)=5,'A1'!$F503,"")</f>
        <v/>
      </c>
      <c r="E491" t="str">
        <f>IF(SUM('A3.2'!P512:T512)=5,'A3.2'!C512,"")</f>
        <v/>
      </c>
      <c r="F491" t="str">
        <f>IF(SUM('A3.2'!P512:T512)=5,'A3.2'!D512,"")</f>
        <v/>
      </c>
      <c r="G491" s="175" t="str">
        <f>IF(SUM('A3.2'!P512:T512)=5,'A3.2'!E512,"")</f>
        <v/>
      </c>
      <c r="H491" t="str">
        <f>IF(SUM('A3.2'!P512:T512)=5,'A3.2'!F512,"")</f>
        <v/>
      </c>
      <c r="I491" s="308" t="str">
        <f>IF(SUM('A3.2'!P512:T512)=5,'A3.2'!G512,"")</f>
        <v/>
      </c>
    </row>
    <row r="492" spans="1:9" x14ac:dyDescent="0.25">
      <c r="A492" t="str">
        <f>IF(SUM('A3.2'!P513:T513)=5,'Angaben KH-Standort'!$D$25,"")</f>
        <v/>
      </c>
      <c r="B492" t="str">
        <f>IF(SUM('A3.2'!P513:T513)=5,'Angaben KH-Standort'!$D$26,"")</f>
        <v/>
      </c>
      <c r="C492" t="str">
        <f>IF(SUM('A3.2'!P513:T513)=5,'Angaben KH-Standort'!$D$12,"")</f>
        <v/>
      </c>
      <c r="D492" t="str">
        <f>IF(SUM('A3.2'!P513:T513)=5,'A1'!$F504,"")</f>
        <v/>
      </c>
      <c r="E492" t="str">
        <f>IF(SUM('A3.2'!P513:T513)=5,'A3.2'!C513,"")</f>
        <v/>
      </c>
      <c r="F492" t="str">
        <f>IF(SUM('A3.2'!P513:T513)=5,'A3.2'!D513,"")</f>
        <v/>
      </c>
      <c r="G492" s="175" t="str">
        <f>IF(SUM('A3.2'!P513:T513)=5,'A3.2'!E513,"")</f>
        <v/>
      </c>
      <c r="H492" t="str">
        <f>IF(SUM('A3.2'!P513:T513)=5,'A3.2'!F513,"")</f>
        <v/>
      </c>
      <c r="I492" s="308" t="str">
        <f>IF(SUM('A3.2'!P513:T513)=5,'A3.2'!G513,"")</f>
        <v/>
      </c>
    </row>
    <row r="493" spans="1:9" x14ac:dyDescent="0.25">
      <c r="A493" t="str">
        <f>IF(SUM('A3.2'!P514:T514)=5,'Angaben KH-Standort'!$D$25,"")</f>
        <v/>
      </c>
      <c r="B493" t="str">
        <f>IF(SUM('A3.2'!P514:T514)=5,'Angaben KH-Standort'!$D$26,"")</f>
        <v/>
      </c>
      <c r="C493" t="str">
        <f>IF(SUM('A3.2'!P514:T514)=5,'Angaben KH-Standort'!$D$12,"")</f>
        <v/>
      </c>
      <c r="D493" t="str">
        <f>IF(SUM('A3.2'!P514:T514)=5,'A1'!$F505,"")</f>
        <v/>
      </c>
      <c r="E493" t="str">
        <f>IF(SUM('A3.2'!P514:T514)=5,'A3.2'!C514,"")</f>
        <v/>
      </c>
      <c r="F493" t="str">
        <f>IF(SUM('A3.2'!P514:T514)=5,'A3.2'!D514,"")</f>
        <v/>
      </c>
      <c r="G493" s="175" t="str">
        <f>IF(SUM('A3.2'!P514:T514)=5,'A3.2'!E514,"")</f>
        <v/>
      </c>
      <c r="H493" t="str">
        <f>IF(SUM('A3.2'!P514:T514)=5,'A3.2'!F514,"")</f>
        <v/>
      </c>
      <c r="I493" s="308" t="str">
        <f>IF(SUM('A3.2'!P514:T514)=5,'A3.2'!G514,"")</f>
        <v/>
      </c>
    </row>
    <row r="494" spans="1:9" x14ac:dyDescent="0.25">
      <c r="A494" t="str">
        <f>IF(SUM('A3.2'!P515:T515)=5,'Angaben KH-Standort'!$D$25,"")</f>
        <v/>
      </c>
      <c r="B494" t="str">
        <f>IF(SUM('A3.2'!P515:T515)=5,'Angaben KH-Standort'!$D$26,"")</f>
        <v/>
      </c>
      <c r="C494" t="str">
        <f>IF(SUM('A3.2'!P515:T515)=5,'Angaben KH-Standort'!$D$12,"")</f>
        <v/>
      </c>
      <c r="D494" t="str">
        <f>IF(SUM('A3.2'!P515:T515)=5,'A1'!$F506,"")</f>
        <v/>
      </c>
      <c r="E494" t="str">
        <f>IF(SUM('A3.2'!P515:T515)=5,'A3.2'!C515,"")</f>
        <v/>
      </c>
      <c r="F494" t="str">
        <f>IF(SUM('A3.2'!P515:T515)=5,'A3.2'!D515,"")</f>
        <v/>
      </c>
      <c r="G494" s="175" t="str">
        <f>IF(SUM('A3.2'!P515:T515)=5,'A3.2'!E515,"")</f>
        <v/>
      </c>
      <c r="H494" t="str">
        <f>IF(SUM('A3.2'!P515:T515)=5,'A3.2'!F515,"")</f>
        <v/>
      </c>
      <c r="I494" s="308" t="str">
        <f>IF(SUM('A3.2'!P515:T515)=5,'A3.2'!G515,"")</f>
        <v/>
      </c>
    </row>
    <row r="495" spans="1:9" x14ac:dyDescent="0.25">
      <c r="A495" t="str">
        <f>IF(SUM('A3.2'!P516:T516)=5,'Angaben KH-Standort'!$D$25,"")</f>
        <v/>
      </c>
      <c r="B495" t="str">
        <f>IF(SUM('A3.2'!P516:T516)=5,'Angaben KH-Standort'!$D$26,"")</f>
        <v/>
      </c>
      <c r="C495" t="str">
        <f>IF(SUM('A3.2'!P516:T516)=5,'Angaben KH-Standort'!$D$12,"")</f>
        <v/>
      </c>
      <c r="D495" t="str">
        <f>IF(SUM('A3.2'!P516:T516)=5,'A1'!$F507,"")</f>
        <v/>
      </c>
      <c r="E495" t="str">
        <f>IF(SUM('A3.2'!P516:T516)=5,'A3.2'!C516,"")</f>
        <v/>
      </c>
      <c r="F495" t="str">
        <f>IF(SUM('A3.2'!P516:T516)=5,'A3.2'!D516,"")</f>
        <v/>
      </c>
      <c r="G495" s="175" t="str">
        <f>IF(SUM('A3.2'!P516:T516)=5,'A3.2'!E516,"")</f>
        <v/>
      </c>
      <c r="H495" t="str">
        <f>IF(SUM('A3.2'!P516:T516)=5,'A3.2'!F516,"")</f>
        <v/>
      </c>
      <c r="I495" s="308" t="str">
        <f>IF(SUM('A3.2'!P516:T516)=5,'A3.2'!G516,"")</f>
        <v/>
      </c>
    </row>
    <row r="496" spans="1:9" x14ac:dyDescent="0.25">
      <c r="A496" t="str">
        <f>IF(SUM('A3.2'!P517:T517)=5,'Angaben KH-Standort'!$D$25,"")</f>
        <v/>
      </c>
      <c r="B496" t="str">
        <f>IF(SUM('A3.2'!P517:T517)=5,'Angaben KH-Standort'!$D$26,"")</f>
        <v/>
      </c>
      <c r="C496" t="str">
        <f>IF(SUM('A3.2'!P517:T517)=5,'Angaben KH-Standort'!$D$12,"")</f>
        <v/>
      </c>
      <c r="D496" t="str">
        <f>IF(SUM('A3.2'!P517:T517)=5,'A1'!$F508,"")</f>
        <v/>
      </c>
      <c r="E496" t="str">
        <f>IF(SUM('A3.2'!P517:T517)=5,'A3.2'!C517,"")</f>
        <v/>
      </c>
      <c r="F496" t="str">
        <f>IF(SUM('A3.2'!P517:T517)=5,'A3.2'!D517,"")</f>
        <v/>
      </c>
      <c r="G496" s="175" t="str">
        <f>IF(SUM('A3.2'!P517:T517)=5,'A3.2'!E517,"")</f>
        <v/>
      </c>
      <c r="H496" t="str">
        <f>IF(SUM('A3.2'!P517:T517)=5,'A3.2'!F517,"")</f>
        <v/>
      </c>
      <c r="I496" s="308" t="str">
        <f>IF(SUM('A3.2'!P517:T517)=5,'A3.2'!G517,"")</f>
        <v/>
      </c>
    </row>
    <row r="497" spans="1:9" x14ac:dyDescent="0.25">
      <c r="A497" t="str">
        <f>IF(SUM('A3.2'!P518:T518)=5,'Angaben KH-Standort'!$D$25,"")</f>
        <v/>
      </c>
      <c r="B497" t="str">
        <f>IF(SUM('A3.2'!P518:T518)=5,'Angaben KH-Standort'!$D$26,"")</f>
        <v/>
      </c>
      <c r="C497" t="str">
        <f>IF(SUM('A3.2'!P518:T518)=5,'Angaben KH-Standort'!$D$12,"")</f>
        <v/>
      </c>
      <c r="D497" t="str">
        <f>IF(SUM('A3.2'!P518:T518)=5,'A1'!$F509,"")</f>
        <v/>
      </c>
      <c r="E497" t="str">
        <f>IF(SUM('A3.2'!P518:T518)=5,'A3.2'!C518,"")</f>
        <v/>
      </c>
      <c r="F497" t="str">
        <f>IF(SUM('A3.2'!P518:T518)=5,'A3.2'!D518,"")</f>
        <v/>
      </c>
      <c r="G497" s="175" t="str">
        <f>IF(SUM('A3.2'!P518:T518)=5,'A3.2'!E518,"")</f>
        <v/>
      </c>
      <c r="H497" t="str">
        <f>IF(SUM('A3.2'!P518:T518)=5,'A3.2'!F518,"")</f>
        <v/>
      </c>
      <c r="I497" s="308" t="str">
        <f>IF(SUM('A3.2'!P518:T518)=5,'A3.2'!G518,"")</f>
        <v/>
      </c>
    </row>
    <row r="498" spans="1:9" x14ac:dyDescent="0.25">
      <c r="A498" t="str">
        <f>IF(SUM('A3.2'!P519:T519)=5,'Angaben KH-Standort'!$D$25,"")</f>
        <v/>
      </c>
      <c r="B498" t="str">
        <f>IF(SUM('A3.2'!P519:T519)=5,'Angaben KH-Standort'!$D$26,"")</f>
        <v/>
      </c>
      <c r="C498" t="str">
        <f>IF(SUM('A3.2'!P519:T519)=5,'Angaben KH-Standort'!$D$12,"")</f>
        <v/>
      </c>
      <c r="D498" t="str">
        <f>IF(SUM('A3.2'!P519:T519)=5,'A1'!$F510,"")</f>
        <v/>
      </c>
      <c r="E498" t="str">
        <f>IF(SUM('A3.2'!P519:T519)=5,'A3.2'!C519,"")</f>
        <v/>
      </c>
      <c r="F498" t="str">
        <f>IF(SUM('A3.2'!P519:T519)=5,'A3.2'!D519,"")</f>
        <v/>
      </c>
      <c r="G498" s="175" t="str">
        <f>IF(SUM('A3.2'!P519:T519)=5,'A3.2'!E519,"")</f>
        <v/>
      </c>
      <c r="H498" t="str">
        <f>IF(SUM('A3.2'!P519:T519)=5,'A3.2'!F519,"")</f>
        <v/>
      </c>
      <c r="I498" s="308" t="str">
        <f>IF(SUM('A3.2'!P519:T519)=5,'A3.2'!G519,"")</f>
        <v/>
      </c>
    </row>
    <row r="499" spans="1:9" x14ac:dyDescent="0.25">
      <c r="A499" t="str">
        <f>IF(SUM('A3.2'!P520:T520)=5,'Angaben KH-Standort'!$D$25,"")</f>
        <v/>
      </c>
      <c r="B499" t="str">
        <f>IF(SUM('A3.2'!P520:T520)=5,'Angaben KH-Standort'!$D$26,"")</f>
        <v/>
      </c>
      <c r="C499" t="str">
        <f>IF(SUM('A3.2'!P520:T520)=5,'Angaben KH-Standort'!$D$12,"")</f>
        <v/>
      </c>
      <c r="D499" t="str">
        <f>IF(SUM('A3.2'!P520:T520)=5,'A1'!$F511,"")</f>
        <v/>
      </c>
      <c r="E499" t="str">
        <f>IF(SUM('A3.2'!P520:T520)=5,'A3.2'!C520,"")</f>
        <v/>
      </c>
      <c r="F499" t="str">
        <f>IF(SUM('A3.2'!P520:T520)=5,'A3.2'!D520,"")</f>
        <v/>
      </c>
      <c r="G499" s="175" t="str">
        <f>IF(SUM('A3.2'!P520:T520)=5,'A3.2'!E520,"")</f>
        <v/>
      </c>
      <c r="H499" t="str">
        <f>IF(SUM('A3.2'!P520:T520)=5,'A3.2'!F520,"")</f>
        <v/>
      </c>
      <c r="I499" s="308" t="str">
        <f>IF(SUM('A3.2'!P520:T520)=5,'A3.2'!G520,"")</f>
        <v/>
      </c>
    </row>
    <row r="500" spans="1:9" x14ac:dyDescent="0.25">
      <c r="A500" t="str">
        <f>IF(SUM('A3.2'!P521:T521)=5,'Angaben KH-Standort'!$D$25,"")</f>
        <v/>
      </c>
      <c r="B500" t="str">
        <f>IF(SUM('A3.2'!P521:T521)=5,'Angaben KH-Standort'!$D$26,"")</f>
        <v/>
      </c>
      <c r="C500" t="str">
        <f>IF(SUM('A3.2'!P521:T521)=5,'Angaben KH-Standort'!$D$12,"")</f>
        <v/>
      </c>
      <c r="D500" t="str">
        <f>IF(SUM('A3.2'!P521:T521)=5,'A1'!$F512,"")</f>
        <v/>
      </c>
      <c r="E500" t="str">
        <f>IF(SUM('A3.2'!P521:T521)=5,'A3.2'!C521,"")</f>
        <v/>
      </c>
      <c r="F500" t="str">
        <f>IF(SUM('A3.2'!P521:T521)=5,'A3.2'!D521,"")</f>
        <v/>
      </c>
      <c r="G500" s="175" t="str">
        <f>IF(SUM('A3.2'!P521:T521)=5,'A3.2'!E521,"")</f>
        <v/>
      </c>
      <c r="H500" t="str">
        <f>IF(SUM('A3.2'!P521:T521)=5,'A3.2'!F521,"")</f>
        <v/>
      </c>
      <c r="I500" s="308" t="str">
        <f>IF(SUM('A3.2'!P521:T521)=5,'A3.2'!G521,"")</f>
        <v/>
      </c>
    </row>
    <row r="501" spans="1:9" x14ac:dyDescent="0.25">
      <c r="A501" t="str">
        <f>IF(SUM('A3.2'!P522:T522)=5,'Angaben KH-Standort'!$D$25,"")</f>
        <v/>
      </c>
      <c r="B501" t="str">
        <f>IF(SUM('A3.2'!P522:T522)=5,'Angaben KH-Standort'!$D$26,"")</f>
        <v/>
      </c>
      <c r="C501" t="str">
        <f>IF(SUM('A3.2'!P522:T522)=5,'Angaben KH-Standort'!$D$12,"")</f>
        <v/>
      </c>
      <c r="D501" t="str">
        <f>IF(SUM('A3.2'!P522:T522)=5,'A1'!$F513,"")</f>
        <v/>
      </c>
      <c r="E501" t="str">
        <f>IF(SUM('A3.2'!P522:T522)=5,'A3.2'!C522,"")</f>
        <v/>
      </c>
      <c r="F501" t="str">
        <f>IF(SUM('A3.2'!P522:T522)=5,'A3.2'!D522,"")</f>
        <v/>
      </c>
      <c r="G501" s="175" t="str">
        <f>IF(SUM('A3.2'!P522:T522)=5,'A3.2'!E522,"")</f>
        <v/>
      </c>
      <c r="H501" t="str">
        <f>IF(SUM('A3.2'!P522:T522)=5,'A3.2'!F522,"")</f>
        <v/>
      </c>
      <c r="I501" s="308" t="str">
        <f>IF(SUM('A3.2'!P522:T522)=5,'A3.2'!G522,"")</f>
        <v/>
      </c>
    </row>
    <row r="502" spans="1:9" x14ac:dyDescent="0.25">
      <c r="A502" t="str">
        <f>IF(SUM('A3.2'!P523:T523)=5,'Angaben KH-Standort'!$D$25,"")</f>
        <v/>
      </c>
      <c r="B502" t="str">
        <f>IF(SUM('A3.2'!P523:T523)=5,'Angaben KH-Standort'!$D$26,"")</f>
        <v/>
      </c>
      <c r="C502" t="str">
        <f>IF(SUM('A3.2'!P523:T523)=5,'Angaben KH-Standort'!$D$12,"")</f>
        <v/>
      </c>
      <c r="D502" t="str">
        <f>IF(SUM('A3.2'!P523:T523)=5,'A1'!$F514,"")</f>
        <v/>
      </c>
      <c r="E502" t="str">
        <f>IF(SUM('A3.2'!P523:T523)=5,'A3.2'!C523,"")</f>
        <v/>
      </c>
      <c r="F502" t="str">
        <f>IF(SUM('A3.2'!P523:T523)=5,'A3.2'!D523,"")</f>
        <v/>
      </c>
      <c r="G502" s="175" t="str">
        <f>IF(SUM('A3.2'!P523:T523)=5,'A3.2'!E523,"")</f>
        <v/>
      </c>
      <c r="H502" t="str">
        <f>IF(SUM('A3.2'!P523:T523)=5,'A3.2'!F523,"")</f>
        <v/>
      </c>
      <c r="I502" s="308" t="str">
        <f>IF(SUM('A3.2'!P523:T523)=5,'A3.2'!G523,"")</f>
        <v/>
      </c>
    </row>
    <row r="503" spans="1:9" x14ac:dyDescent="0.25">
      <c r="A503" t="str">
        <f>IF(SUM('A3.2'!P524:T524)=5,'Angaben KH-Standort'!$D$25,"")</f>
        <v/>
      </c>
      <c r="B503" t="str">
        <f>IF(SUM('A3.2'!P524:T524)=5,'Angaben KH-Standort'!$D$26,"")</f>
        <v/>
      </c>
      <c r="C503" t="str">
        <f>IF(SUM('A3.2'!P524:T524)=5,'Angaben KH-Standort'!$D$12,"")</f>
        <v/>
      </c>
      <c r="D503" t="str">
        <f>IF(SUM('A3.2'!P524:T524)=5,'A1'!$F515,"")</f>
        <v/>
      </c>
      <c r="E503" t="str">
        <f>IF(SUM('A3.2'!P524:T524)=5,'A3.2'!C524,"")</f>
        <v/>
      </c>
      <c r="F503" t="str">
        <f>IF(SUM('A3.2'!P524:T524)=5,'A3.2'!D524,"")</f>
        <v/>
      </c>
      <c r="G503" s="175" t="str">
        <f>IF(SUM('A3.2'!P524:T524)=5,'A3.2'!E524,"")</f>
        <v/>
      </c>
      <c r="H503" t="str">
        <f>IF(SUM('A3.2'!P524:T524)=5,'A3.2'!F524,"")</f>
        <v/>
      </c>
      <c r="I503" s="308" t="str">
        <f>IF(SUM('A3.2'!P524:T524)=5,'A3.2'!G524,"")</f>
        <v/>
      </c>
    </row>
    <row r="504" spans="1:9" x14ac:dyDescent="0.25">
      <c r="A504" t="str">
        <f>IF(SUM('A3.2'!P525:T525)=5,'Angaben KH-Standort'!$D$25,"")</f>
        <v/>
      </c>
      <c r="B504" t="str">
        <f>IF(SUM('A3.2'!P525:T525)=5,'Angaben KH-Standort'!$D$26,"")</f>
        <v/>
      </c>
      <c r="C504" t="str">
        <f>IF(SUM('A3.2'!P525:T525)=5,'Angaben KH-Standort'!$D$12,"")</f>
        <v/>
      </c>
      <c r="D504" t="str">
        <f>IF(SUM('A3.2'!P525:T525)=5,'A1'!$F516,"")</f>
        <v/>
      </c>
      <c r="E504" t="str">
        <f>IF(SUM('A3.2'!P525:T525)=5,'A3.2'!C525,"")</f>
        <v/>
      </c>
      <c r="F504" t="str">
        <f>IF(SUM('A3.2'!P525:T525)=5,'A3.2'!D525,"")</f>
        <v/>
      </c>
      <c r="G504" s="175" t="str">
        <f>IF(SUM('A3.2'!P525:T525)=5,'A3.2'!E525,"")</f>
        <v/>
      </c>
      <c r="H504" t="str">
        <f>IF(SUM('A3.2'!P525:T525)=5,'A3.2'!F525,"")</f>
        <v/>
      </c>
      <c r="I504" s="308" t="str">
        <f>IF(SUM('A3.2'!P525:T525)=5,'A3.2'!G525,"")</f>
        <v/>
      </c>
    </row>
    <row r="505" spans="1:9" x14ac:dyDescent="0.25">
      <c r="A505" t="str">
        <f>IF(SUM('A3.2'!P526:T526)=5,'Angaben KH-Standort'!$D$25,"")</f>
        <v/>
      </c>
      <c r="B505" t="str">
        <f>IF(SUM('A3.2'!P526:T526)=5,'Angaben KH-Standort'!$D$26,"")</f>
        <v/>
      </c>
      <c r="C505" t="str">
        <f>IF(SUM('A3.2'!P526:T526)=5,'Angaben KH-Standort'!$D$12,"")</f>
        <v/>
      </c>
      <c r="D505" t="str">
        <f>IF(SUM('A3.2'!P526:T526)=5,'A1'!$F517,"")</f>
        <v/>
      </c>
      <c r="E505" t="str">
        <f>IF(SUM('A3.2'!P526:T526)=5,'A3.2'!C526,"")</f>
        <v/>
      </c>
      <c r="F505" t="str">
        <f>IF(SUM('A3.2'!P526:T526)=5,'A3.2'!D526,"")</f>
        <v/>
      </c>
      <c r="G505" s="175" t="str">
        <f>IF(SUM('A3.2'!P526:T526)=5,'A3.2'!E526,"")</f>
        <v/>
      </c>
      <c r="H505" t="str">
        <f>IF(SUM('A3.2'!P526:T526)=5,'A3.2'!F526,"")</f>
        <v/>
      </c>
      <c r="I505" s="308" t="str">
        <f>IF(SUM('A3.2'!P526:T526)=5,'A3.2'!G526,"")</f>
        <v/>
      </c>
    </row>
    <row r="506" spans="1:9" x14ac:dyDescent="0.25">
      <c r="A506" t="str">
        <f>IF(SUM('A3.2'!P527:T527)=5,'Angaben KH-Standort'!$D$25,"")</f>
        <v/>
      </c>
      <c r="B506" t="str">
        <f>IF(SUM('A3.2'!P527:T527)=5,'Angaben KH-Standort'!$D$26,"")</f>
        <v/>
      </c>
      <c r="C506" t="str">
        <f>IF(SUM('A3.2'!P527:T527)=5,'Angaben KH-Standort'!$D$12,"")</f>
        <v/>
      </c>
      <c r="D506" t="str">
        <f>IF(SUM('A3.2'!P527:T527)=5,'A1'!$F518,"")</f>
        <v/>
      </c>
      <c r="E506" t="str">
        <f>IF(SUM('A3.2'!P527:T527)=5,'A3.2'!C527,"")</f>
        <v/>
      </c>
      <c r="F506" t="str">
        <f>IF(SUM('A3.2'!P527:T527)=5,'A3.2'!D527,"")</f>
        <v/>
      </c>
      <c r="G506" s="175" t="str">
        <f>IF(SUM('A3.2'!P527:T527)=5,'A3.2'!E527,"")</f>
        <v/>
      </c>
      <c r="H506" t="str">
        <f>IF(SUM('A3.2'!P527:T527)=5,'A3.2'!F527,"")</f>
        <v/>
      </c>
      <c r="I506" s="308" t="str">
        <f>IF(SUM('A3.2'!P527:T527)=5,'A3.2'!G527,"")</f>
        <v/>
      </c>
    </row>
    <row r="507" spans="1:9" x14ac:dyDescent="0.25">
      <c r="A507" t="str">
        <f>IF(SUM('A3.2'!P528:T528)=5,'Angaben KH-Standort'!$D$25,"")</f>
        <v/>
      </c>
      <c r="B507" t="str">
        <f>IF(SUM('A3.2'!P528:T528)=5,'Angaben KH-Standort'!$D$26,"")</f>
        <v/>
      </c>
      <c r="C507" t="str">
        <f>IF(SUM('A3.2'!P528:T528)=5,'Angaben KH-Standort'!$D$12,"")</f>
        <v/>
      </c>
      <c r="D507" t="str">
        <f>IF(SUM('A3.2'!P528:T528)=5,'A1'!$F519,"")</f>
        <v/>
      </c>
      <c r="E507" t="str">
        <f>IF(SUM('A3.2'!P528:T528)=5,'A3.2'!C528,"")</f>
        <v/>
      </c>
      <c r="F507" t="str">
        <f>IF(SUM('A3.2'!P528:T528)=5,'A3.2'!D528,"")</f>
        <v/>
      </c>
      <c r="G507" s="175" t="str">
        <f>IF(SUM('A3.2'!P528:T528)=5,'A3.2'!E528,"")</f>
        <v/>
      </c>
      <c r="H507" t="str">
        <f>IF(SUM('A3.2'!P528:T528)=5,'A3.2'!F528,"")</f>
        <v/>
      </c>
      <c r="I507" s="308" t="str">
        <f>IF(SUM('A3.2'!P528:T528)=5,'A3.2'!G528,"")</f>
        <v/>
      </c>
    </row>
    <row r="508" spans="1:9" x14ac:dyDescent="0.25">
      <c r="A508" t="str">
        <f>IF(SUM('A3.2'!P529:T529)=5,'Angaben KH-Standort'!$D$25,"")</f>
        <v/>
      </c>
      <c r="B508" t="str">
        <f>IF(SUM('A3.2'!P529:T529)=5,'Angaben KH-Standort'!$D$26,"")</f>
        <v/>
      </c>
      <c r="C508" t="str">
        <f>IF(SUM('A3.2'!P529:T529)=5,'Angaben KH-Standort'!$D$12,"")</f>
        <v/>
      </c>
      <c r="D508" t="str">
        <f>IF(SUM('A3.2'!P529:T529)=5,'A1'!$F520,"")</f>
        <v/>
      </c>
      <c r="E508" t="str">
        <f>IF(SUM('A3.2'!P529:T529)=5,'A3.2'!C529,"")</f>
        <v/>
      </c>
      <c r="F508" t="str">
        <f>IF(SUM('A3.2'!P529:T529)=5,'A3.2'!D529,"")</f>
        <v/>
      </c>
      <c r="G508" s="175" t="str">
        <f>IF(SUM('A3.2'!P529:T529)=5,'A3.2'!E529,"")</f>
        <v/>
      </c>
      <c r="H508" t="str">
        <f>IF(SUM('A3.2'!P529:T529)=5,'A3.2'!F529,"")</f>
        <v/>
      </c>
      <c r="I508" s="308" t="str">
        <f>IF(SUM('A3.2'!P529:T529)=5,'A3.2'!G529,"")</f>
        <v/>
      </c>
    </row>
    <row r="509" spans="1:9" x14ac:dyDescent="0.25">
      <c r="A509" t="str">
        <f>IF(SUM('A3.2'!P530:T530)=5,'Angaben KH-Standort'!$D$25,"")</f>
        <v/>
      </c>
      <c r="B509" t="str">
        <f>IF(SUM('A3.2'!P530:T530)=5,'Angaben KH-Standort'!$D$26,"")</f>
        <v/>
      </c>
      <c r="C509" t="str">
        <f>IF(SUM('A3.2'!P530:T530)=5,'Angaben KH-Standort'!$D$12,"")</f>
        <v/>
      </c>
      <c r="D509" t="str">
        <f>IF(SUM('A3.2'!P530:T530)=5,'A1'!$F521,"")</f>
        <v/>
      </c>
      <c r="E509" t="str">
        <f>IF(SUM('A3.2'!P530:T530)=5,'A3.2'!C530,"")</f>
        <v/>
      </c>
      <c r="F509" t="str">
        <f>IF(SUM('A3.2'!P530:T530)=5,'A3.2'!D530,"")</f>
        <v/>
      </c>
      <c r="G509" s="175" t="str">
        <f>IF(SUM('A3.2'!P530:T530)=5,'A3.2'!E530,"")</f>
        <v/>
      </c>
      <c r="H509" t="str">
        <f>IF(SUM('A3.2'!P530:T530)=5,'A3.2'!F530,"")</f>
        <v/>
      </c>
      <c r="I509" s="308" t="str">
        <f>IF(SUM('A3.2'!P530:T530)=5,'A3.2'!G530,"")</f>
        <v/>
      </c>
    </row>
    <row r="510" spans="1:9" x14ac:dyDescent="0.25">
      <c r="A510" t="str">
        <f>IF(SUM('A3.2'!P531:T531)=5,'Angaben KH-Standort'!$D$25,"")</f>
        <v/>
      </c>
      <c r="B510" t="str">
        <f>IF(SUM('A3.2'!P531:T531)=5,'Angaben KH-Standort'!$D$26,"")</f>
        <v/>
      </c>
      <c r="C510" t="str">
        <f>IF(SUM('A3.2'!P531:T531)=5,'Angaben KH-Standort'!$D$12,"")</f>
        <v/>
      </c>
      <c r="D510" t="str">
        <f>IF(SUM('A3.2'!P531:T531)=5,'A1'!$F522,"")</f>
        <v/>
      </c>
      <c r="E510" t="str">
        <f>IF(SUM('A3.2'!P531:T531)=5,'A3.2'!C531,"")</f>
        <v/>
      </c>
      <c r="F510" t="str">
        <f>IF(SUM('A3.2'!P531:T531)=5,'A3.2'!D531,"")</f>
        <v/>
      </c>
      <c r="G510" s="175" t="str">
        <f>IF(SUM('A3.2'!P531:T531)=5,'A3.2'!E531,"")</f>
        <v/>
      </c>
      <c r="H510" t="str">
        <f>IF(SUM('A3.2'!P531:T531)=5,'A3.2'!F531,"")</f>
        <v/>
      </c>
      <c r="I510" s="308" t="str">
        <f>IF(SUM('A3.2'!P531:T531)=5,'A3.2'!G531,"")</f>
        <v/>
      </c>
    </row>
    <row r="511" spans="1:9" x14ac:dyDescent="0.25">
      <c r="A511" t="str">
        <f>IF(SUM('A3.2'!P532:T532)=5,'Angaben KH-Standort'!$D$25,"")</f>
        <v/>
      </c>
      <c r="B511" t="str">
        <f>IF(SUM('A3.2'!P532:T532)=5,'Angaben KH-Standort'!$D$26,"")</f>
        <v/>
      </c>
      <c r="C511" t="str">
        <f>IF(SUM('A3.2'!P532:T532)=5,'Angaben KH-Standort'!$D$12,"")</f>
        <v/>
      </c>
      <c r="D511" t="str">
        <f>IF(SUM('A3.2'!P532:T532)=5,'A1'!$F523,"")</f>
        <v/>
      </c>
      <c r="E511" t="str">
        <f>IF(SUM('A3.2'!P532:T532)=5,'A3.2'!C532,"")</f>
        <v/>
      </c>
      <c r="F511" t="str">
        <f>IF(SUM('A3.2'!P532:T532)=5,'A3.2'!D532,"")</f>
        <v/>
      </c>
      <c r="G511" s="175" t="str">
        <f>IF(SUM('A3.2'!P532:T532)=5,'A3.2'!E532,"")</f>
        <v/>
      </c>
      <c r="H511" t="str">
        <f>IF(SUM('A3.2'!P532:T532)=5,'A3.2'!F532,"")</f>
        <v/>
      </c>
      <c r="I511" s="308" t="str">
        <f>IF(SUM('A3.2'!P532:T532)=5,'A3.2'!G532,"")</f>
        <v/>
      </c>
    </row>
    <row r="512" spans="1:9" x14ac:dyDescent="0.25">
      <c r="A512" t="str">
        <f>IF(SUM('A3.2'!P533:T533)=5,'Angaben KH-Standort'!$D$25,"")</f>
        <v/>
      </c>
      <c r="B512" t="str">
        <f>IF(SUM('A3.2'!P533:T533)=5,'Angaben KH-Standort'!$D$26,"")</f>
        <v/>
      </c>
      <c r="C512" t="str">
        <f>IF(SUM('A3.2'!P533:T533)=5,'Angaben KH-Standort'!$D$12,"")</f>
        <v/>
      </c>
      <c r="D512" t="str">
        <f>IF(SUM('A3.2'!P533:T533)=5,'A1'!$F524,"")</f>
        <v/>
      </c>
      <c r="E512" t="str">
        <f>IF(SUM('A3.2'!P533:T533)=5,'A3.2'!C533,"")</f>
        <v/>
      </c>
      <c r="F512" t="str">
        <f>IF(SUM('A3.2'!P533:T533)=5,'A3.2'!D533,"")</f>
        <v/>
      </c>
      <c r="G512" s="175" t="str">
        <f>IF(SUM('A3.2'!P533:T533)=5,'A3.2'!E533,"")</f>
        <v/>
      </c>
      <c r="H512" t="str">
        <f>IF(SUM('A3.2'!P533:T533)=5,'A3.2'!F533,"")</f>
        <v/>
      </c>
      <c r="I512" s="308" t="str">
        <f>IF(SUM('A3.2'!P533:T533)=5,'A3.2'!G533,"")</f>
        <v/>
      </c>
    </row>
    <row r="513" spans="1:9" x14ac:dyDescent="0.25">
      <c r="A513" t="str">
        <f>IF(SUM('A3.2'!P534:T534)=5,'Angaben KH-Standort'!$D$25,"")</f>
        <v/>
      </c>
      <c r="B513" t="str">
        <f>IF(SUM('A3.2'!P534:T534)=5,'Angaben KH-Standort'!$D$26,"")</f>
        <v/>
      </c>
      <c r="C513" t="str">
        <f>IF(SUM('A3.2'!P534:T534)=5,'Angaben KH-Standort'!$D$12,"")</f>
        <v/>
      </c>
      <c r="D513" t="str">
        <f>IF(SUM('A3.2'!P534:T534)=5,'A1'!$F525,"")</f>
        <v/>
      </c>
      <c r="E513" t="str">
        <f>IF(SUM('A3.2'!P534:T534)=5,'A3.2'!C534,"")</f>
        <v/>
      </c>
      <c r="F513" t="str">
        <f>IF(SUM('A3.2'!P534:T534)=5,'A3.2'!D534,"")</f>
        <v/>
      </c>
      <c r="G513" s="175" t="str">
        <f>IF(SUM('A3.2'!P534:T534)=5,'A3.2'!E534,"")</f>
        <v/>
      </c>
      <c r="H513" t="str">
        <f>IF(SUM('A3.2'!P534:T534)=5,'A3.2'!F534,"")</f>
        <v/>
      </c>
      <c r="I513" s="308" t="str">
        <f>IF(SUM('A3.2'!P534:T534)=5,'A3.2'!G534,"")</f>
        <v/>
      </c>
    </row>
    <row r="514" spans="1:9" x14ac:dyDescent="0.25">
      <c r="A514" t="str">
        <f>IF(SUM('A3.2'!P535:T535)=5,'Angaben KH-Standort'!$D$25,"")</f>
        <v/>
      </c>
      <c r="B514" t="str">
        <f>IF(SUM('A3.2'!P535:T535)=5,'Angaben KH-Standort'!$D$26,"")</f>
        <v/>
      </c>
      <c r="C514" t="str">
        <f>IF(SUM('A3.2'!P535:T535)=5,'Angaben KH-Standort'!$D$12,"")</f>
        <v/>
      </c>
      <c r="D514" t="str">
        <f>IF(SUM('A3.2'!P535:T535)=5,'A1'!$F526,"")</f>
        <v/>
      </c>
      <c r="E514" t="str">
        <f>IF(SUM('A3.2'!P535:T535)=5,'A3.2'!C535,"")</f>
        <v/>
      </c>
      <c r="F514" t="str">
        <f>IF(SUM('A3.2'!P535:T535)=5,'A3.2'!D535,"")</f>
        <v/>
      </c>
      <c r="G514" s="175" t="str">
        <f>IF(SUM('A3.2'!P535:T535)=5,'A3.2'!E535,"")</f>
        <v/>
      </c>
      <c r="H514" t="str">
        <f>IF(SUM('A3.2'!P535:T535)=5,'A3.2'!F535,"")</f>
        <v/>
      </c>
      <c r="I514" s="308" t="str">
        <f>IF(SUM('A3.2'!P535:T535)=5,'A3.2'!G535,"")</f>
        <v/>
      </c>
    </row>
    <row r="515" spans="1:9" x14ac:dyDescent="0.25">
      <c r="A515" t="str">
        <f>IF(SUM('A3.2'!P536:T536)=5,'Angaben KH-Standort'!$D$25,"")</f>
        <v/>
      </c>
      <c r="B515" t="str">
        <f>IF(SUM('A3.2'!P536:T536)=5,'Angaben KH-Standort'!$D$26,"")</f>
        <v/>
      </c>
      <c r="C515" t="str">
        <f>IF(SUM('A3.2'!P536:T536)=5,'Angaben KH-Standort'!$D$12,"")</f>
        <v/>
      </c>
      <c r="D515" t="str">
        <f>IF(SUM('A3.2'!P536:T536)=5,'A1'!$F527,"")</f>
        <v/>
      </c>
      <c r="E515" t="str">
        <f>IF(SUM('A3.2'!P536:T536)=5,'A3.2'!C536,"")</f>
        <v/>
      </c>
      <c r="F515" t="str">
        <f>IF(SUM('A3.2'!P536:T536)=5,'A3.2'!D536,"")</f>
        <v/>
      </c>
      <c r="G515" s="175" t="str">
        <f>IF(SUM('A3.2'!P536:T536)=5,'A3.2'!E536,"")</f>
        <v/>
      </c>
      <c r="H515" t="str">
        <f>IF(SUM('A3.2'!P536:T536)=5,'A3.2'!F536,"")</f>
        <v/>
      </c>
      <c r="I515" s="308" t="str">
        <f>IF(SUM('A3.2'!P536:T536)=5,'A3.2'!G536,"")</f>
        <v/>
      </c>
    </row>
    <row r="516" spans="1:9" x14ac:dyDescent="0.25">
      <c r="A516" t="str">
        <f>IF(SUM('A3.2'!P537:T537)=5,'Angaben KH-Standort'!$D$25,"")</f>
        <v/>
      </c>
      <c r="B516" t="str">
        <f>IF(SUM('A3.2'!P537:T537)=5,'Angaben KH-Standort'!$D$26,"")</f>
        <v/>
      </c>
      <c r="C516" t="str">
        <f>IF(SUM('A3.2'!P537:T537)=5,'Angaben KH-Standort'!$D$12,"")</f>
        <v/>
      </c>
      <c r="D516" t="str">
        <f>IF(SUM('A3.2'!P537:T537)=5,'A1'!$F528,"")</f>
        <v/>
      </c>
      <c r="E516" t="str">
        <f>IF(SUM('A3.2'!P537:T537)=5,'A3.2'!C537,"")</f>
        <v/>
      </c>
      <c r="F516" t="str">
        <f>IF(SUM('A3.2'!P537:T537)=5,'A3.2'!D537,"")</f>
        <v/>
      </c>
      <c r="G516" s="175" t="str">
        <f>IF(SUM('A3.2'!P537:T537)=5,'A3.2'!E537,"")</f>
        <v/>
      </c>
      <c r="H516" t="str">
        <f>IF(SUM('A3.2'!P537:T537)=5,'A3.2'!F537,"")</f>
        <v/>
      </c>
      <c r="I516" s="308" t="str">
        <f>IF(SUM('A3.2'!P537:T537)=5,'A3.2'!G537,"")</f>
        <v/>
      </c>
    </row>
    <row r="517" spans="1:9" x14ac:dyDescent="0.25">
      <c r="A517" t="str">
        <f>IF(SUM('A3.2'!P538:T538)=5,'Angaben KH-Standort'!$D$25,"")</f>
        <v/>
      </c>
      <c r="B517" t="str">
        <f>IF(SUM('A3.2'!P538:T538)=5,'Angaben KH-Standort'!$D$26,"")</f>
        <v/>
      </c>
      <c r="C517" t="str">
        <f>IF(SUM('A3.2'!P538:T538)=5,'Angaben KH-Standort'!$D$12,"")</f>
        <v/>
      </c>
      <c r="D517" t="str">
        <f>IF(SUM('A3.2'!P538:T538)=5,'A1'!$F529,"")</f>
        <v/>
      </c>
      <c r="E517" t="str">
        <f>IF(SUM('A3.2'!P538:T538)=5,'A3.2'!C538,"")</f>
        <v/>
      </c>
      <c r="F517" t="str">
        <f>IF(SUM('A3.2'!P538:T538)=5,'A3.2'!D538,"")</f>
        <v/>
      </c>
      <c r="G517" s="175" t="str">
        <f>IF(SUM('A3.2'!P538:T538)=5,'A3.2'!E538,"")</f>
        <v/>
      </c>
      <c r="H517" t="str">
        <f>IF(SUM('A3.2'!P538:T538)=5,'A3.2'!F538,"")</f>
        <v/>
      </c>
      <c r="I517" s="308" t="str">
        <f>IF(SUM('A3.2'!P538:T538)=5,'A3.2'!G538,"")</f>
        <v/>
      </c>
    </row>
    <row r="518" spans="1:9" x14ac:dyDescent="0.25">
      <c r="A518" t="str">
        <f>IF(SUM('A3.2'!P539:T539)=5,'Angaben KH-Standort'!$D$25,"")</f>
        <v/>
      </c>
      <c r="B518" t="str">
        <f>IF(SUM('A3.2'!P539:T539)=5,'Angaben KH-Standort'!$D$26,"")</f>
        <v/>
      </c>
      <c r="C518" t="str">
        <f>IF(SUM('A3.2'!P539:T539)=5,'Angaben KH-Standort'!$D$12,"")</f>
        <v/>
      </c>
      <c r="D518" t="str">
        <f>IF(SUM('A3.2'!P539:T539)=5,'A1'!$F530,"")</f>
        <v/>
      </c>
      <c r="E518" t="str">
        <f>IF(SUM('A3.2'!P539:T539)=5,'A3.2'!C539,"")</f>
        <v/>
      </c>
      <c r="F518" t="str">
        <f>IF(SUM('A3.2'!P539:T539)=5,'A3.2'!D539,"")</f>
        <v/>
      </c>
      <c r="G518" s="175" t="str">
        <f>IF(SUM('A3.2'!P539:T539)=5,'A3.2'!E539,"")</f>
        <v/>
      </c>
      <c r="H518" t="str">
        <f>IF(SUM('A3.2'!P539:T539)=5,'A3.2'!F539,"")</f>
        <v/>
      </c>
      <c r="I518" s="308" t="str">
        <f>IF(SUM('A3.2'!P539:T539)=5,'A3.2'!G539,"")</f>
        <v/>
      </c>
    </row>
    <row r="519" spans="1:9" x14ac:dyDescent="0.25">
      <c r="A519" t="str">
        <f>IF(SUM('A3.2'!P540:T540)=5,'Angaben KH-Standort'!$D$25,"")</f>
        <v/>
      </c>
      <c r="B519" t="str">
        <f>IF(SUM('A3.2'!P540:T540)=5,'Angaben KH-Standort'!$D$26,"")</f>
        <v/>
      </c>
      <c r="C519" t="str">
        <f>IF(SUM('A3.2'!P540:T540)=5,'Angaben KH-Standort'!$D$12,"")</f>
        <v/>
      </c>
      <c r="D519" t="str">
        <f>IF(SUM('A3.2'!P540:T540)=5,'A1'!$F531,"")</f>
        <v/>
      </c>
      <c r="E519" t="str">
        <f>IF(SUM('A3.2'!P540:T540)=5,'A3.2'!C540,"")</f>
        <v/>
      </c>
      <c r="F519" t="str">
        <f>IF(SUM('A3.2'!P540:T540)=5,'A3.2'!D540,"")</f>
        <v/>
      </c>
      <c r="G519" s="175" t="str">
        <f>IF(SUM('A3.2'!P540:T540)=5,'A3.2'!E540,"")</f>
        <v/>
      </c>
      <c r="H519" t="str">
        <f>IF(SUM('A3.2'!P540:T540)=5,'A3.2'!F540,"")</f>
        <v/>
      </c>
      <c r="I519" s="308" t="str">
        <f>IF(SUM('A3.2'!P540:T540)=5,'A3.2'!G540,"")</f>
        <v/>
      </c>
    </row>
    <row r="520" spans="1:9" x14ac:dyDescent="0.25">
      <c r="A520" t="str">
        <f>IF(SUM('A3.2'!P541:T541)=5,'Angaben KH-Standort'!$D$25,"")</f>
        <v/>
      </c>
      <c r="B520" t="str">
        <f>IF(SUM('A3.2'!P541:T541)=5,'Angaben KH-Standort'!$D$26,"")</f>
        <v/>
      </c>
      <c r="C520" t="str">
        <f>IF(SUM('A3.2'!P541:T541)=5,'Angaben KH-Standort'!$D$12,"")</f>
        <v/>
      </c>
      <c r="D520" t="str">
        <f>IF(SUM('A3.2'!P541:T541)=5,'A1'!$F532,"")</f>
        <v/>
      </c>
      <c r="E520" t="str">
        <f>IF(SUM('A3.2'!P541:T541)=5,'A3.2'!C541,"")</f>
        <v/>
      </c>
      <c r="F520" t="str">
        <f>IF(SUM('A3.2'!P541:T541)=5,'A3.2'!D541,"")</f>
        <v/>
      </c>
      <c r="G520" s="175" t="str">
        <f>IF(SUM('A3.2'!P541:T541)=5,'A3.2'!E541,"")</f>
        <v/>
      </c>
      <c r="H520" t="str">
        <f>IF(SUM('A3.2'!P541:T541)=5,'A3.2'!F541,"")</f>
        <v/>
      </c>
      <c r="I520" s="308" t="str">
        <f>IF(SUM('A3.2'!P541:T541)=5,'A3.2'!G541,"")</f>
        <v/>
      </c>
    </row>
    <row r="521" spans="1:9" x14ac:dyDescent="0.25">
      <c r="A521" t="str">
        <f>IF(SUM('A3.2'!P542:T542)=5,'Angaben KH-Standort'!$D$25,"")</f>
        <v/>
      </c>
      <c r="B521" t="str">
        <f>IF(SUM('A3.2'!P542:T542)=5,'Angaben KH-Standort'!$D$26,"")</f>
        <v/>
      </c>
      <c r="C521" t="str">
        <f>IF(SUM('A3.2'!P542:T542)=5,'Angaben KH-Standort'!$D$12,"")</f>
        <v/>
      </c>
      <c r="D521" t="str">
        <f>IF(SUM('A3.2'!P542:T542)=5,'A1'!$F533,"")</f>
        <v/>
      </c>
      <c r="E521" t="str">
        <f>IF(SUM('A3.2'!P542:T542)=5,'A3.2'!C542,"")</f>
        <v/>
      </c>
      <c r="F521" t="str">
        <f>IF(SUM('A3.2'!P542:T542)=5,'A3.2'!D542,"")</f>
        <v/>
      </c>
      <c r="G521" s="175" t="str">
        <f>IF(SUM('A3.2'!P542:T542)=5,'A3.2'!E542,"")</f>
        <v/>
      </c>
      <c r="H521" t="str">
        <f>IF(SUM('A3.2'!P542:T542)=5,'A3.2'!F542,"")</f>
        <v/>
      </c>
      <c r="I521" s="308" t="str">
        <f>IF(SUM('A3.2'!P542:T542)=5,'A3.2'!G542,"")</f>
        <v/>
      </c>
    </row>
    <row r="522" spans="1:9" x14ac:dyDescent="0.25">
      <c r="A522" t="str">
        <f>IF(SUM('A3.2'!P543:T543)=5,'Angaben KH-Standort'!$D$25,"")</f>
        <v/>
      </c>
      <c r="B522" t="str">
        <f>IF(SUM('A3.2'!P543:T543)=5,'Angaben KH-Standort'!$D$26,"")</f>
        <v/>
      </c>
      <c r="C522" t="str">
        <f>IF(SUM('A3.2'!P543:T543)=5,'Angaben KH-Standort'!$D$12,"")</f>
        <v/>
      </c>
      <c r="D522" t="str">
        <f>IF(SUM('A3.2'!P543:T543)=5,'A1'!$F534,"")</f>
        <v/>
      </c>
      <c r="E522" t="str">
        <f>IF(SUM('A3.2'!P543:T543)=5,'A3.2'!C543,"")</f>
        <v/>
      </c>
      <c r="F522" t="str">
        <f>IF(SUM('A3.2'!P543:T543)=5,'A3.2'!D543,"")</f>
        <v/>
      </c>
      <c r="G522" s="175" t="str">
        <f>IF(SUM('A3.2'!P543:T543)=5,'A3.2'!E543,"")</f>
        <v/>
      </c>
      <c r="H522" t="str">
        <f>IF(SUM('A3.2'!P543:T543)=5,'A3.2'!F543,"")</f>
        <v/>
      </c>
      <c r="I522" s="308" t="str">
        <f>IF(SUM('A3.2'!P543:T543)=5,'A3.2'!G543,"")</f>
        <v/>
      </c>
    </row>
    <row r="523" spans="1:9" x14ac:dyDescent="0.25">
      <c r="A523" t="str">
        <f>IF(SUM('A3.2'!P544:T544)=5,'Angaben KH-Standort'!$D$25,"")</f>
        <v/>
      </c>
      <c r="B523" t="str">
        <f>IF(SUM('A3.2'!P544:T544)=5,'Angaben KH-Standort'!$D$26,"")</f>
        <v/>
      </c>
      <c r="C523" t="str">
        <f>IF(SUM('A3.2'!P544:T544)=5,'Angaben KH-Standort'!$D$12,"")</f>
        <v/>
      </c>
      <c r="D523" t="str">
        <f>IF(SUM('A3.2'!P544:T544)=5,'A1'!$F535,"")</f>
        <v/>
      </c>
      <c r="E523" t="str">
        <f>IF(SUM('A3.2'!P544:T544)=5,'A3.2'!C544,"")</f>
        <v/>
      </c>
      <c r="F523" t="str">
        <f>IF(SUM('A3.2'!P544:T544)=5,'A3.2'!D544,"")</f>
        <v/>
      </c>
      <c r="G523" s="175" t="str">
        <f>IF(SUM('A3.2'!P544:T544)=5,'A3.2'!E544,"")</f>
        <v/>
      </c>
      <c r="H523" t="str">
        <f>IF(SUM('A3.2'!P544:T544)=5,'A3.2'!F544,"")</f>
        <v/>
      </c>
      <c r="I523" s="308" t="str">
        <f>IF(SUM('A3.2'!P544:T544)=5,'A3.2'!G544,"")</f>
        <v/>
      </c>
    </row>
    <row r="524" spans="1:9" x14ac:dyDescent="0.25">
      <c r="A524" t="str">
        <f>IF(SUM('A3.2'!P545:T545)=5,'Angaben KH-Standort'!$D$25,"")</f>
        <v/>
      </c>
      <c r="B524" t="str">
        <f>IF(SUM('A3.2'!P545:T545)=5,'Angaben KH-Standort'!$D$26,"")</f>
        <v/>
      </c>
      <c r="C524" t="str">
        <f>IF(SUM('A3.2'!P545:T545)=5,'Angaben KH-Standort'!$D$12,"")</f>
        <v/>
      </c>
      <c r="D524" t="str">
        <f>IF(SUM('A3.2'!P545:T545)=5,'A1'!$F536,"")</f>
        <v/>
      </c>
      <c r="E524" t="str">
        <f>IF(SUM('A3.2'!P545:T545)=5,'A3.2'!C545,"")</f>
        <v/>
      </c>
      <c r="F524" t="str">
        <f>IF(SUM('A3.2'!P545:T545)=5,'A3.2'!D545,"")</f>
        <v/>
      </c>
      <c r="G524" s="175" t="str">
        <f>IF(SUM('A3.2'!P545:T545)=5,'A3.2'!E545,"")</f>
        <v/>
      </c>
      <c r="H524" t="str">
        <f>IF(SUM('A3.2'!P545:T545)=5,'A3.2'!F545,"")</f>
        <v/>
      </c>
      <c r="I524" s="308" t="str">
        <f>IF(SUM('A3.2'!P545:T545)=5,'A3.2'!G545,"")</f>
        <v/>
      </c>
    </row>
    <row r="525" spans="1:9" x14ac:dyDescent="0.25">
      <c r="A525" t="str">
        <f>IF(SUM('A3.2'!P546:T546)=5,'Angaben KH-Standort'!$D$25,"")</f>
        <v/>
      </c>
      <c r="B525" t="str">
        <f>IF(SUM('A3.2'!P546:T546)=5,'Angaben KH-Standort'!$D$26,"")</f>
        <v/>
      </c>
      <c r="C525" t="str">
        <f>IF(SUM('A3.2'!P546:T546)=5,'Angaben KH-Standort'!$D$12,"")</f>
        <v/>
      </c>
      <c r="D525" t="str">
        <f>IF(SUM('A3.2'!P546:T546)=5,'A1'!$F537,"")</f>
        <v/>
      </c>
      <c r="E525" t="str">
        <f>IF(SUM('A3.2'!P546:T546)=5,'A3.2'!C546,"")</f>
        <v/>
      </c>
      <c r="F525" t="str">
        <f>IF(SUM('A3.2'!P546:T546)=5,'A3.2'!D546,"")</f>
        <v/>
      </c>
      <c r="G525" s="175" t="str">
        <f>IF(SUM('A3.2'!P546:T546)=5,'A3.2'!E546,"")</f>
        <v/>
      </c>
      <c r="H525" t="str">
        <f>IF(SUM('A3.2'!P546:T546)=5,'A3.2'!F546,"")</f>
        <v/>
      </c>
      <c r="I525" s="308" t="str">
        <f>IF(SUM('A3.2'!P546:T546)=5,'A3.2'!G546,"")</f>
        <v/>
      </c>
    </row>
    <row r="526" spans="1:9" x14ac:dyDescent="0.25">
      <c r="A526" t="str">
        <f>IF(SUM('A3.2'!P547:T547)=5,'Angaben KH-Standort'!$D$25,"")</f>
        <v/>
      </c>
      <c r="B526" t="str">
        <f>IF(SUM('A3.2'!P547:T547)=5,'Angaben KH-Standort'!$D$26,"")</f>
        <v/>
      </c>
      <c r="C526" t="str">
        <f>IF(SUM('A3.2'!P547:T547)=5,'Angaben KH-Standort'!$D$12,"")</f>
        <v/>
      </c>
      <c r="D526" t="str">
        <f>IF(SUM('A3.2'!P547:T547)=5,'A1'!$F538,"")</f>
        <v/>
      </c>
      <c r="E526" t="str">
        <f>IF(SUM('A3.2'!P547:T547)=5,'A3.2'!C547,"")</f>
        <v/>
      </c>
      <c r="F526" t="str">
        <f>IF(SUM('A3.2'!P547:T547)=5,'A3.2'!D547,"")</f>
        <v/>
      </c>
      <c r="G526" s="175" t="str">
        <f>IF(SUM('A3.2'!P547:T547)=5,'A3.2'!E547,"")</f>
        <v/>
      </c>
      <c r="H526" t="str">
        <f>IF(SUM('A3.2'!P547:T547)=5,'A3.2'!F547,"")</f>
        <v/>
      </c>
      <c r="I526" s="308" t="str">
        <f>IF(SUM('A3.2'!P547:T547)=5,'A3.2'!G547,"")</f>
        <v/>
      </c>
    </row>
    <row r="527" spans="1:9" x14ac:dyDescent="0.25">
      <c r="A527" t="str">
        <f>IF(SUM('A3.2'!P548:T548)=5,'Angaben KH-Standort'!$D$25,"")</f>
        <v/>
      </c>
      <c r="B527" t="str">
        <f>IF(SUM('A3.2'!P548:T548)=5,'Angaben KH-Standort'!$D$26,"")</f>
        <v/>
      </c>
      <c r="C527" t="str">
        <f>IF(SUM('A3.2'!P548:T548)=5,'Angaben KH-Standort'!$D$12,"")</f>
        <v/>
      </c>
      <c r="D527" t="str">
        <f>IF(SUM('A3.2'!P548:T548)=5,'A1'!$F539,"")</f>
        <v/>
      </c>
      <c r="E527" t="str">
        <f>IF(SUM('A3.2'!P548:T548)=5,'A3.2'!C548,"")</f>
        <v/>
      </c>
      <c r="F527" t="str">
        <f>IF(SUM('A3.2'!P548:T548)=5,'A3.2'!D548,"")</f>
        <v/>
      </c>
      <c r="G527" s="175" t="str">
        <f>IF(SUM('A3.2'!P548:T548)=5,'A3.2'!E548,"")</f>
        <v/>
      </c>
      <c r="H527" t="str">
        <f>IF(SUM('A3.2'!P548:T548)=5,'A3.2'!F548,"")</f>
        <v/>
      </c>
      <c r="I527" s="308" t="str">
        <f>IF(SUM('A3.2'!P548:T548)=5,'A3.2'!G548,"")</f>
        <v/>
      </c>
    </row>
    <row r="528" spans="1:9" x14ac:dyDescent="0.25">
      <c r="A528" t="str">
        <f>IF(SUM('A3.2'!P549:T549)=5,'Angaben KH-Standort'!$D$25,"")</f>
        <v/>
      </c>
      <c r="B528" t="str">
        <f>IF(SUM('A3.2'!P549:T549)=5,'Angaben KH-Standort'!$D$26,"")</f>
        <v/>
      </c>
      <c r="C528" t="str">
        <f>IF(SUM('A3.2'!P549:T549)=5,'Angaben KH-Standort'!$D$12,"")</f>
        <v/>
      </c>
      <c r="D528" t="str">
        <f>IF(SUM('A3.2'!P549:T549)=5,'A1'!$F540,"")</f>
        <v/>
      </c>
      <c r="E528" t="str">
        <f>IF(SUM('A3.2'!P549:T549)=5,'A3.2'!C549,"")</f>
        <v/>
      </c>
      <c r="F528" t="str">
        <f>IF(SUM('A3.2'!P549:T549)=5,'A3.2'!D549,"")</f>
        <v/>
      </c>
      <c r="G528" s="175" t="str">
        <f>IF(SUM('A3.2'!P549:T549)=5,'A3.2'!E549,"")</f>
        <v/>
      </c>
      <c r="H528" t="str">
        <f>IF(SUM('A3.2'!P549:T549)=5,'A3.2'!F549,"")</f>
        <v/>
      </c>
      <c r="I528" s="308" t="str">
        <f>IF(SUM('A3.2'!P549:T549)=5,'A3.2'!G549,"")</f>
        <v/>
      </c>
    </row>
    <row r="529" spans="1:9" x14ac:dyDescent="0.25">
      <c r="A529" t="str">
        <f>IF(SUM('A3.2'!P550:T550)=5,'Angaben KH-Standort'!$D$25,"")</f>
        <v/>
      </c>
      <c r="B529" t="str">
        <f>IF(SUM('A3.2'!P550:T550)=5,'Angaben KH-Standort'!$D$26,"")</f>
        <v/>
      </c>
      <c r="C529" t="str">
        <f>IF(SUM('A3.2'!P550:T550)=5,'Angaben KH-Standort'!$D$12,"")</f>
        <v/>
      </c>
      <c r="D529" t="str">
        <f>IF(SUM('A3.2'!P550:T550)=5,'A1'!$F541,"")</f>
        <v/>
      </c>
      <c r="E529" t="str">
        <f>IF(SUM('A3.2'!P550:T550)=5,'A3.2'!C550,"")</f>
        <v/>
      </c>
      <c r="F529" t="str">
        <f>IF(SUM('A3.2'!P550:T550)=5,'A3.2'!D550,"")</f>
        <v/>
      </c>
      <c r="G529" s="175" t="str">
        <f>IF(SUM('A3.2'!P550:T550)=5,'A3.2'!E550,"")</f>
        <v/>
      </c>
      <c r="H529" t="str">
        <f>IF(SUM('A3.2'!P550:T550)=5,'A3.2'!F550,"")</f>
        <v/>
      </c>
      <c r="I529" s="308" t="str">
        <f>IF(SUM('A3.2'!P550:T550)=5,'A3.2'!G550,"")</f>
        <v/>
      </c>
    </row>
    <row r="530" spans="1:9" x14ac:dyDescent="0.25">
      <c r="A530" t="str">
        <f>IF(SUM('A3.2'!P551:T551)=5,'Angaben KH-Standort'!$D$25,"")</f>
        <v/>
      </c>
      <c r="B530" t="str">
        <f>IF(SUM('A3.2'!P551:T551)=5,'Angaben KH-Standort'!$D$26,"")</f>
        <v/>
      </c>
      <c r="C530" t="str">
        <f>IF(SUM('A3.2'!P551:T551)=5,'Angaben KH-Standort'!$D$12,"")</f>
        <v/>
      </c>
      <c r="D530" t="str">
        <f>IF(SUM('A3.2'!P551:T551)=5,'A1'!$F542,"")</f>
        <v/>
      </c>
      <c r="E530" t="str">
        <f>IF(SUM('A3.2'!P551:T551)=5,'A3.2'!C551,"")</f>
        <v/>
      </c>
      <c r="F530" t="str">
        <f>IF(SUM('A3.2'!P551:T551)=5,'A3.2'!D551,"")</f>
        <v/>
      </c>
      <c r="G530" s="175" t="str">
        <f>IF(SUM('A3.2'!P551:T551)=5,'A3.2'!E551,"")</f>
        <v/>
      </c>
      <c r="H530" t="str">
        <f>IF(SUM('A3.2'!P551:T551)=5,'A3.2'!F551,"")</f>
        <v/>
      </c>
      <c r="I530" s="308" t="str">
        <f>IF(SUM('A3.2'!P551:T551)=5,'A3.2'!G551,"")</f>
        <v/>
      </c>
    </row>
    <row r="531" spans="1:9" x14ac:dyDescent="0.25">
      <c r="A531" t="str">
        <f>IF(SUM('A3.2'!P552:T552)=5,'Angaben KH-Standort'!$D$25,"")</f>
        <v/>
      </c>
      <c r="B531" t="str">
        <f>IF(SUM('A3.2'!P552:T552)=5,'Angaben KH-Standort'!$D$26,"")</f>
        <v/>
      </c>
      <c r="C531" t="str">
        <f>IF(SUM('A3.2'!P552:T552)=5,'Angaben KH-Standort'!$D$12,"")</f>
        <v/>
      </c>
      <c r="D531" t="str">
        <f>IF(SUM('A3.2'!P552:T552)=5,'A1'!$F543,"")</f>
        <v/>
      </c>
      <c r="E531" t="str">
        <f>IF(SUM('A3.2'!P552:T552)=5,'A3.2'!C552,"")</f>
        <v/>
      </c>
      <c r="F531" t="str">
        <f>IF(SUM('A3.2'!P552:T552)=5,'A3.2'!D552,"")</f>
        <v/>
      </c>
      <c r="G531" s="175" t="str">
        <f>IF(SUM('A3.2'!P552:T552)=5,'A3.2'!E552,"")</f>
        <v/>
      </c>
      <c r="H531" t="str">
        <f>IF(SUM('A3.2'!P552:T552)=5,'A3.2'!F552,"")</f>
        <v/>
      </c>
      <c r="I531" s="308" t="str">
        <f>IF(SUM('A3.2'!P552:T552)=5,'A3.2'!G552,"")</f>
        <v/>
      </c>
    </row>
    <row r="532" spans="1:9" x14ac:dyDescent="0.25">
      <c r="A532" t="str">
        <f>IF(SUM('A3.2'!P553:T553)=5,'Angaben KH-Standort'!$D$25,"")</f>
        <v/>
      </c>
      <c r="B532" t="str">
        <f>IF(SUM('A3.2'!P553:T553)=5,'Angaben KH-Standort'!$D$26,"")</f>
        <v/>
      </c>
      <c r="C532" t="str">
        <f>IF(SUM('A3.2'!P553:T553)=5,'Angaben KH-Standort'!$D$12,"")</f>
        <v/>
      </c>
      <c r="D532" t="str">
        <f>IF(SUM('A3.2'!P553:T553)=5,'A1'!$F544,"")</f>
        <v/>
      </c>
      <c r="E532" t="str">
        <f>IF(SUM('A3.2'!P553:T553)=5,'A3.2'!C553,"")</f>
        <v/>
      </c>
      <c r="F532" t="str">
        <f>IF(SUM('A3.2'!P553:T553)=5,'A3.2'!D553,"")</f>
        <v/>
      </c>
      <c r="G532" s="175" t="str">
        <f>IF(SUM('A3.2'!P553:T553)=5,'A3.2'!E553,"")</f>
        <v/>
      </c>
      <c r="H532" t="str">
        <f>IF(SUM('A3.2'!P553:T553)=5,'A3.2'!F553,"")</f>
        <v/>
      </c>
      <c r="I532" s="308" t="str">
        <f>IF(SUM('A3.2'!P553:T553)=5,'A3.2'!G553,"")</f>
        <v/>
      </c>
    </row>
    <row r="533" spans="1:9" x14ac:dyDescent="0.25">
      <c r="A533" t="str">
        <f>IF(SUM('A3.2'!P554:T554)=5,'Angaben KH-Standort'!$D$25,"")</f>
        <v/>
      </c>
      <c r="B533" t="str">
        <f>IF(SUM('A3.2'!P554:T554)=5,'Angaben KH-Standort'!$D$26,"")</f>
        <v/>
      </c>
      <c r="C533" t="str">
        <f>IF(SUM('A3.2'!P554:T554)=5,'Angaben KH-Standort'!$D$12,"")</f>
        <v/>
      </c>
      <c r="D533" t="str">
        <f>IF(SUM('A3.2'!P554:T554)=5,'A1'!$F545,"")</f>
        <v/>
      </c>
      <c r="E533" t="str">
        <f>IF(SUM('A3.2'!P554:T554)=5,'A3.2'!C554,"")</f>
        <v/>
      </c>
      <c r="F533" t="str">
        <f>IF(SUM('A3.2'!P554:T554)=5,'A3.2'!D554,"")</f>
        <v/>
      </c>
      <c r="G533" s="175" t="str">
        <f>IF(SUM('A3.2'!P554:T554)=5,'A3.2'!E554,"")</f>
        <v/>
      </c>
      <c r="H533" t="str">
        <f>IF(SUM('A3.2'!P554:T554)=5,'A3.2'!F554,"")</f>
        <v/>
      </c>
      <c r="I533" s="308" t="str">
        <f>IF(SUM('A3.2'!P554:T554)=5,'A3.2'!G554,"")</f>
        <v/>
      </c>
    </row>
    <row r="534" spans="1:9" x14ac:dyDescent="0.25">
      <c r="A534" t="str">
        <f>IF(SUM('A3.2'!P555:T555)=5,'Angaben KH-Standort'!$D$25,"")</f>
        <v/>
      </c>
      <c r="B534" t="str">
        <f>IF(SUM('A3.2'!P555:T555)=5,'Angaben KH-Standort'!$D$26,"")</f>
        <v/>
      </c>
      <c r="C534" t="str">
        <f>IF(SUM('A3.2'!P555:T555)=5,'Angaben KH-Standort'!$D$12,"")</f>
        <v/>
      </c>
      <c r="D534" t="str">
        <f>IF(SUM('A3.2'!P555:T555)=5,'A1'!$F546,"")</f>
        <v/>
      </c>
      <c r="E534" t="str">
        <f>IF(SUM('A3.2'!P555:T555)=5,'A3.2'!C555,"")</f>
        <v/>
      </c>
      <c r="F534" t="str">
        <f>IF(SUM('A3.2'!P555:T555)=5,'A3.2'!D555,"")</f>
        <v/>
      </c>
      <c r="G534" s="175" t="str">
        <f>IF(SUM('A3.2'!P555:T555)=5,'A3.2'!E555,"")</f>
        <v/>
      </c>
      <c r="H534" t="str">
        <f>IF(SUM('A3.2'!P555:T555)=5,'A3.2'!F555,"")</f>
        <v/>
      </c>
      <c r="I534" s="308" t="str">
        <f>IF(SUM('A3.2'!P555:T555)=5,'A3.2'!G555,"")</f>
        <v/>
      </c>
    </row>
    <row r="535" spans="1:9" x14ac:dyDescent="0.25">
      <c r="A535" t="str">
        <f>IF(SUM('A3.2'!P556:T556)=5,'Angaben KH-Standort'!$D$25,"")</f>
        <v/>
      </c>
      <c r="B535" t="str">
        <f>IF(SUM('A3.2'!P556:T556)=5,'Angaben KH-Standort'!$D$26,"")</f>
        <v/>
      </c>
      <c r="C535" t="str">
        <f>IF(SUM('A3.2'!P556:T556)=5,'Angaben KH-Standort'!$D$12,"")</f>
        <v/>
      </c>
      <c r="D535" t="str">
        <f>IF(SUM('A3.2'!P556:T556)=5,'A1'!$F547,"")</f>
        <v/>
      </c>
      <c r="E535" t="str">
        <f>IF(SUM('A3.2'!P556:T556)=5,'A3.2'!C556,"")</f>
        <v/>
      </c>
      <c r="F535" t="str">
        <f>IF(SUM('A3.2'!P556:T556)=5,'A3.2'!D556,"")</f>
        <v/>
      </c>
      <c r="G535" s="175" t="str">
        <f>IF(SUM('A3.2'!P556:T556)=5,'A3.2'!E556,"")</f>
        <v/>
      </c>
      <c r="H535" t="str">
        <f>IF(SUM('A3.2'!P556:T556)=5,'A3.2'!F556,"")</f>
        <v/>
      </c>
      <c r="I535" s="308" t="str">
        <f>IF(SUM('A3.2'!P556:T556)=5,'A3.2'!G556,"")</f>
        <v/>
      </c>
    </row>
    <row r="536" spans="1:9" x14ac:dyDescent="0.25">
      <c r="A536" t="str">
        <f>IF(SUM('A3.2'!P557:T557)=5,'Angaben KH-Standort'!$D$25,"")</f>
        <v/>
      </c>
      <c r="B536" t="str">
        <f>IF(SUM('A3.2'!P557:T557)=5,'Angaben KH-Standort'!$D$26,"")</f>
        <v/>
      </c>
      <c r="C536" t="str">
        <f>IF(SUM('A3.2'!P557:T557)=5,'Angaben KH-Standort'!$D$12,"")</f>
        <v/>
      </c>
      <c r="D536" t="str">
        <f>IF(SUM('A3.2'!P557:T557)=5,'A1'!$F548,"")</f>
        <v/>
      </c>
      <c r="E536" t="str">
        <f>IF(SUM('A3.2'!P557:T557)=5,'A3.2'!C557,"")</f>
        <v/>
      </c>
      <c r="F536" t="str">
        <f>IF(SUM('A3.2'!P557:T557)=5,'A3.2'!D557,"")</f>
        <v/>
      </c>
      <c r="G536" s="175" t="str">
        <f>IF(SUM('A3.2'!P557:T557)=5,'A3.2'!E557,"")</f>
        <v/>
      </c>
      <c r="H536" t="str">
        <f>IF(SUM('A3.2'!P557:T557)=5,'A3.2'!F557,"")</f>
        <v/>
      </c>
      <c r="I536" s="308" t="str">
        <f>IF(SUM('A3.2'!P557:T557)=5,'A3.2'!G557,"")</f>
        <v/>
      </c>
    </row>
    <row r="537" spans="1:9" x14ac:dyDescent="0.25">
      <c r="A537" t="str">
        <f>IF(SUM('A3.2'!P558:T558)=5,'Angaben KH-Standort'!$D$25,"")</f>
        <v/>
      </c>
      <c r="B537" t="str">
        <f>IF(SUM('A3.2'!P558:T558)=5,'Angaben KH-Standort'!$D$26,"")</f>
        <v/>
      </c>
      <c r="C537" t="str">
        <f>IF(SUM('A3.2'!P558:T558)=5,'Angaben KH-Standort'!$D$12,"")</f>
        <v/>
      </c>
      <c r="D537" t="str">
        <f>IF(SUM('A3.2'!P558:T558)=5,'A1'!$F549,"")</f>
        <v/>
      </c>
      <c r="E537" t="str">
        <f>IF(SUM('A3.2'!P558:T558)=5,'A3.2'!C558,"")</f>
        <v/>
      </c>
      <c r="F537" t="str">
        <f>IF(SUM('A3.2'!P558:T558)=5,'A3.2'!D558,"")</f>
        <v/>
      </c>
      <c r="G537" s="175" t="str">
        <f>IF(SUM('A3.2'!P558:T558)=5,'A3.2'!E558,"")</f>
        <v/>
      </c>
      <c r="H537" t="str">
        <f>IF(SUM('A3.2'!P558:T558)=5,'A3.2'!F558,"")</f>
        <v/>
      </c>
      <c r="I537" s="308" t="str">
        <f>IF(SUM('A3.2'!P558:T558)=5,'A3.2'!G558,"")</f>
        <v/>
      </c>
    </row>
    <row r="538" spans="1:9" x14ac:dyDescent="0.25">
      <c r="A538" t="str">
        <f>IF(SUM('A3.2'!P559:T559)=5,'Angaben KH-Standort'!$D$25,"")</f>
        <v/>
      </c>
      <c r="B538" t="str">
        <f>IF(SUM('A3.2'!P559:T559)=5,'Angaben KH-Standort'!$D$26,"")</f>
        <v/>
      </c>
      <c r="C538" t="str">
        <f>IF(SUM('A3.2'!P559:T559)=5,'Angaben KH-Standort'!$D$12,"")</f>
        <v/>
      </c>
      <c r="D538" t="str">
        <f>IF(SUM('A3.2'!P559:T559)=5,'A1'!$F550,"")</f>
        <v/>
      </c>
      <c r="E538" t="str">
        <f>IF(SUM('A3.2'!P559:T559)=5,'A3.2'!C559,"")</f>
        <v/>
      </c>
      <c r="F538" t="str">
        <f>IF(SUM('A3.2'!P559:T559)=5,'A3.2'!D559,"")</f>
        <v/>
      </c>
      <c r="G538" s="175" t="str">
        <f>IF(SUM('A3.2'!P559:T559)=5,'A3.2'!E559,"")</f>
        <v/>
      </c>
      <c r="H538" t="str">
        <f>IF(SUM('A3.2'!P559:T559)=5,'A3.2'!F559,"")</f>
        <v/>
      </c>
      <c r="I538" s="308" t="str">
        <f>IF(SUM('A3.2'!P559:T559)=5,'A3.2'!G559,"")</f>
        <v/>
      </c>
    </row>
    <row r="539" spans="1:9" x14ac:dyDescent="0.25">
      <c r="A539" t="str">
        <f>IF(SUM('A3.2'!P560:T560)=5,'Angaben KH-Standort'!$D$25,"")</f>
        <v/>
      </c>
      <c r="B539" t="str">
        <f>IF(SUM('A3.2'!P560:T560)=5,'Angaben KH-Standort'!$D$26,"")</f>
        <v/>
      </c>
      <c r="C539" t="str">
        <f>IF(SUM('A3.2'!P560:T560)=5,'Angaben KH-Standort'!$D$12,"")</f>
        <v/>
      </c>
      <c r="D539" t="str">
        <f>IF(SUM('A3.2'!P560:T560)=5,'A1'!$F551,"")</f>
        <v/>
      </c>
      <c r="E539" t="str">
        <f>IF(SUM('A3.2'!P560:T560)=5,'A3.2'!C560,"")</f>
        <v/>
      </c>
      <c r="F539" t="str">
        <f>IF(SUM('A3.2'!P560:T560)=5,'A3.2'!D560,"")</f>
        <v/>
      </c>
      <c r="G539" s="175" t="str">
        <f>IF(SUM('A3.2'!P560:T560)=5,'A3.2'!E560,"")</f>
        <v/>
      </c>
      <c r="H539" t="str">
        <f>IF(SUM('A3.2'!P560:T560)=5,'A3.2'!F560,"")</f>
        <v/>
      </c>
      <c r="I539" s="308" t="str">
        <f>IF(SUM('A3.2'!P560:T560)=5,'A3.2'!G560,"")</f>
        <v/>
      </c>
    </row>
    <row r="540" spans="1:9" x14ac:dyDescent="0.25">
      <c r="A540" t="str">
        <f>IF(SUM('A3.2'!P561:T561)=5,'Angaben KH-Standort'!$D$25,"")</f>
        <v/>
      </c>
      <c r="B540" t="str">
        <f>IF(SUM('A3.2'!P561:T561)=5,'Angaben KH-Standort'!$D$26,"")</f>
        <v/>
      </c>
      <c r="C540" t="str">
        <f>IF(SUM('A3.2'!P561:T561)=5,'Angaben KH-Standort'!$D$12,"")</f>
        <v/>
      </c>
      <c r="D540" t="str">
        <f>IF(SUM('A3.2'!P561:T561)=5,'A1'!$F552,"")</f>
        <v/>
      </c>
      <c r="E540" t="str">
        <f>IF(SUM('A3.2'!P561:T561)=5,'A3.2'!C561,"")</f>
        <v/>
      </c>
      <c r="F540" t="str">
        <f>IF(SUM('A3.2'!P561:T561)=5,'A3.2'!D561,"")</f>
        <v/>
      </c>
      <c r="G540" s="175" t="str">
        <f>IF(SUM('A3.2'!P561:T561)=5,'A3.2'!E561,"")</f>
        <v/>
      </c>
      <c r="H540" t="str">
        <f>IF(SUM('A3.2'!P561:T561)=5,'A3.2'!F561,"")</f>
        <v/>
      </c>
      <c r="I540" s="308" t="str">
        <f>IF(SUM('A3.2'!P561:T561)=5,'A3.2'!G561,"")</f>
        <v/>
      </c>
    </row>
    <row r="541" spans="1:9" x14ac:dyDescent="0.25">
      <c r="A541" t="str">
        <f>IF(SUM('A3.2'!P562:T562)=5,'Angaben KH-Standort'!$D$25,"")</f>
        <v/>
      </c>
      <c r="B541" t="str">
        <f>IF(SUM('A3.2'!P562:T562)=5,'Angaben KH-Standort'!$D$26,"")</f>
        <v/>
      </c>
      <c r="C541" t="str">
        <f>IF(SUM('A3.2'!P562:T562)=5,'Angaben KH-Standort'!$D$12,"")</f>
        <v/>
      </c>
      <c r="D541" t="str">
        <f>IF(SUM('A3.2'!P562:T562)=5,'A1'!$F553,"")</f>
        <v/>
      </c>
      <c r="E541" t="str">
        <f>IF(SUM('A3.2'!P562:T562)=5,'A3.2'!C562,"")</f>
        <v/>
      </c>
      <c r="F541" t="str">
        <f>IF(SUM('A3.2'!P562:T562)=5,'A3.2'!D562,"")</f>
        <v/>
      </c>
      <c r="G541" s="175" t="str">
        <f>IF(SUM('A3.2'!P562:T562)=5,'A3.2'!E562,"")</f>
        <v/>
      </c>
      <c r="H541" t="str">
        <f>IF(SUM('A3.2'!P562:T562)=5,'A3.2'!F562,"")</f>
        <v/>
      </c>
      <c r="I541" s="308" t="str">
        <f>IF(SUM('A3.2'!P562:T562)=5,'A3.2'!G562,"")</f>
        <v/>
      </c>
    </row>
    <row r="542" spans="1:9" x14ac:dyDescent="0.25">
      <c r="A542" t="str">
        <f>IF(SUM('A3.2'!P563:T563)=5,'Angaben KH-Standort'!$D$25,"")</f>
        <v/>
      </c>
      <c r="B542" t="str">
        <f>IF(SUM('A3.2'!P563:T563)=5,'Angaben KH-Standort'!$D$26,"")</f>
        <v/>
      </c>
      <c r="C542" t="str">
        <f>IF(SUM('A3.2'!P563:T563)=5,'Angaben KH-Standort'!$D$12,"")</f>
        <v/>
      </c>
      <c r="D542" t="str">
        <f>IF(SUM('A3.2'!P563:T563)=5,'A1'!$F554,"")</f>
        <v/>
      </c>
      <c r="E542" t="str">
        <f>IF(SUM('A3.2'!P563:T563)=5,'A3.2'!C563,"")</f>
        <v/>
      </c>
      <c r="F542" t="str">
        <f>IF(SUM('A3.2'!P563:T563)=5,'A3.2'!D563,"")</f>
        <v/>
      </c>
      <c r="G542" s="175" t="str">
        <f>IF(SUM('A3.2'!P563:T563)=5,'A3.2'!E563,"")</f>
        <v/>
      </c>
      <c r="H542" t="str">
        <f>IF(SUM('A3.2'!P563:T563)=5,'A3.2'!F563,"")</f>
        <v/>
      </c>
      <c r="I542" s="308" t="str">
        <f>IF(SUM('A3.2'!P563:T563)=5,'A3.2'!G563,"")</f>
        <v/>
      </c>
    </row>
    <row r="543" spans="1:9" x14ac:dyDescent="0.25">
      <c r="A543" t="str">
        <f>IF(SUM('A3.2'!P564:T564)=5,'Angaben KH-Standort'!$D$25,"")</f>
        <v/>
      </c>
      <c r="B543" t="str">
        <f>IF(SUM('A3.2'!P564:T564)=5,'Angaben KH-Standort'!$D$26,"")</f>
        <v/>
      </c>
      <c r="C543" t="str">
        <f>IF(SUM('A3.2'!P564:T564)=5,'Angaben KH-Standort'!$D$12,"")</f>
        <v/>
      </c>
      <c r="D543" t="str">
        <f>IF(SUM('A3.2'!P564:T564)=5,'A1'!$F555,"")</f>
        <v/>
      </c>
      <c r="E543" t="str">
        <f>IF(SUM('A3.2'!P564:T564)=5,'A3.2'!C564,"")</f>
        <v/>
      </c>
      <c r="F543" t="str">
        <f>IF(SUM('A3.2'!P564:T564)=5,'A3.2'!D564,"")</f>
        <v/>
      </c>
      <c r="G543" s="175" t="str">
        <f>IF(SUM('A3.2'!P564:T564)=5,'A3.2'!E564,"")</f>
        <v/>
      </c>
      <c r="H543" t="str">
        <f>IF(SUM('A3.2'!P564:T564)=5,'A3.2'!F564,"")</f>
        <v/>
      </c>
      <c r="I543" s="308" t="str">
        <f>IF(SUM('A3.2'!P564:T564)=5,'A3.2'!G564,"")</f>
        <v/>
      </c>
    </row>
    <row r="544" spans="1:9" x14ac:dyDescent="0.25">
      <c r="A544" t="str">
        <f>IF(SUM('A3.2'!P565:T565)=5,'Angaben KH-Standort'!$D$25,"")</f>
        <v/>
      </c>
      <c r="B544" t="str">
        <f>IF(SUM('A3.2'!P565:T565)=5,'Angaben KH-Standort'!$D$26,"")</f>
        <v/>
      </c>
      <c r="C544" t="str">
        <f>IF(SUM('A3.2'!P565:T565)=5,'Angaben KH-Standort'!$D$12,"")</f>
        <v/>
      </c>
      <c r="D544" t="str">
        <f>IF(SUM('A3.2'!P565:T565)=5,'A1'!$F556,"")</f>
        <v/>
      </c>
      <c r="E544" t="str">
        <f>IF(SUM('A3.2'!P565:T565)=5,'A3.2'!C565,"")</f>
        <v/>
      </c>
      <c r="F544" t="str">
        <f>IF(SUM('A3.2'!P565:T565)=5,'A3.2'!D565,"")</f>
        <v/>
      </c>
      <c r="G544" s="175" t="str">
        <f>IF(SUM('A3.2'!P565:T565)=5,'A3.2'!E565,"")</f>
        <v/>
      </c>
      <c r="H544" t="str">
        <f>IF(SUM('A3.2'!P565:T565)=5,'A3.2'!F565,"")</f>
        <v/>
      </c>
      <c r="I544" s="308" t="str">
        <f>IF(SUM('A3.2'!P565:T565)=5,'A3.2'!G565,"")</f>
        <v/>
      </c>
    </row>
    <row r="545" spans="1:9" x14ac:dyDescent="0.25">
      <c r="A545" t="str">
        <f>IF(SUM('A3.2'!P566:T566)=5,'Angaben KH-Standort'!$D$25,"")</f>
        <v/>
      </c>
      <c r="B545" t="str">
        <f>IF(SUM('A3.2'!P566:T566)=5,'Angaben KH-Standort'!$D$26,"")</f>
        <v/>
      </c>
      <c r="C545" t="str">
        <f>IF(SUM('A3.2'!P566:T566)=5,'Angaben KH-Standort'!$D$12,"")</f>
        <v/>
      </c>
      <c r="D545" t="str">
        <f>IF(SUM('A3.2'!P566:T566)=5,'A1'!$F557,"")</f>
        <v/>
      </c>
      <c r="E545" t="str">
        <f>IF(SUM('A3.2'!P566:T566)=5,'A3.2'!C566,"")</f>
        <v/>
      </c>
      <c r="F545" t="str">
        <f>IF(SUM('A3.2'!P566:T566)=5,'A3.2'!D566,"")</f>
        <v/>
      </c>
      <c r="G545" s="175" t="str">
        <f>IF(SUM('A3.2'!P566:T566)=5,'A3.2'!E566,"")</f>
        <v/>
      </c>
      <c r="H545" t="str">
        <f>IF(SUM('A3.2'!P566:T566)=5,'A3.2'!F566,"")</f>
        <v/>
      </c>
      <c r="I545" s="308" t="str">
        <f>IF(SUM('A3.2'!P566:T566)=5,'A3.2'!G566,"")</f>
        <v/>
      </c>
    </row>
    <row r="546" spans="1:9" x14ac:dyDescent="0.25">
      <c r="A546" t="str">
        <f>IF(SUM('A3.2'!P567:T567)=5,'Angaben KH-Standort'!$D$25,"")</f>
        <v/>
      </c>
      <c r="B546" t="str">
        <f>IF(SUM('A3.2'!P567:T567)=5,'Angaben KH-Standort'!$D$26,"")</f>
        <v/>
      </c>
      <c r="C546" t="str">
        <f>IF(SUM('A3.2'!P567:T567)=5,'Angaben KH-Standort'!$D$12,"")</f>
        <v/>
      </c>
      <c r="D546" t="str">
        <f>IF(SUM('A3.2'!P567:T567)=5,'A1'!$F558,"")</f>
        <v/>
      </c>
      <c r="E546" t="str">
        <f>IF(SUM('A3.2'!P567:T567)=5,'A3.2'!C567,"")</f>
        <v/>
      </c>
      <c r="F546" t="str">
        <f>IF(SUM('A3.2'!P567:T567)=5,'A3.2'!D567,"")</f>
        <v/>
      </c>
      <c r="G546" s="175" t="str">
        <f>IF(SUM('A3.2'!P567:T567)=5,'A3.2'!E567,"")</f>
        <v/>
      </c>
      <c r="H546" t="str">
        <f>IF(SUM('A3.2'!P567:T567)=5,'A3.2'!F567,"")</f>
        <v/>
      </c>
      <c r="I546" s="308" t="str">
        <f>IF(SUM('A3.2'!P567:T567)=5,'A3.2'!G567,"")</f>
        <v/>
      </c>
    </row>
    <row r="547" spans="1:9" x14ac:dyDescent="0.25">
      <c r="A547" t="str">
        <f>IF(SUM('A3.2'!P568:T568)=5,'Angaben KH-Standort'!$D$25,"")</f>
        <v/>
      </c>
      <c r="B547" t="str">
        <f>IF(SUM('A3.2'!P568:T568)=5,'Angaben KH-Standort'!$D$26,"")</f>
        <v/>
      </c>
      <c r="C547" t="str">
        <f>IF(SUM('A3.2'!P568:T568)=5,'Angaben KH-Standort'!$D$12,"")</f>
        <v/>
      </c>
      <c r="D547" t="str">
        <f>IF(SUM('A3.2'!P568:T568)=5,'A1'!$F559,"")</f>
        <v/>
      </c>
      <c r="E547" t="str">
        <f>IF(SUM('A3.2'!P568:T568)=5,'A3.2'!C568,"")</f>
        <v/>
      </c>
      <c r="F547" t="str">
        <f>IF(SUM('A3.2'!P568:T568)=5,'A3.2'!D568,"")</f>
        <v/>
      </c>
      <c r="G547" s="175" t="str">
        <f>IF(SUM('A3.2'!P568:T568)=5,'A3.2'!E568,"")</f>
        <v/>
      </c>
      <c r="H547" t="str">
        <f>IF(SUM('A3.2'!P568:T568)=5,'A3.2'!F568,"")</f>
        <v/>
      </c>
      <c r="I547" s="308" t="str">
        <f>IF(SUM('A3.2'!P568:T568)=5,'A3.2'!G568,"")</f>
        <v/>
      </c>
    </row>
    <row r="548" spans="1:9" x14ac:dyDescent="0.25">
      <c r="A548" t="str">
        <f>IF(SUM('A3.2'!P569:T569)=5,'Angaben KH-Standort'!$D$25,"")</f>
        <v/>
      </c>
      <c r="B548" t="str">
        <f>IF(SUM('A3.2'!P569:T569)=5,'Angaben KH-Standort'!$D$26,"")</f>
        <v/>
      </c>
      <c r="C548" t="str">
        <f>IF(SUM('A3.2'!P569:T569)=5,'Angaben KH-Standort'!$D$12,"")</f>
        <v/>
      </c>
      <c r="D548" t="str">
        <f>IF(SUM('A3.2'!P569:T569)=5,'A1'!$F560,"")</f>
        <v/>
      </c>
      <c r="E548" t="str">
        <f>IF(SUM('A3.2'!P569:T569)=5,'A3.2'!C569,"")</f>
        <v/>
      </c>
      <c r="F548" t="str">
        <f>IF(SUM('A3.2'!P569:T569)=5,'A3.2'!D569,"")</f>
        <v/>
      </c>
      <c r="G548" s="175" t="str">
        <f>IF(SUM('A3.2'!P569:T569)=5,'A3.2'!E569,"")</f>
        <v/>
      </c>
      <c r="H548" t="str">
        <f>IF(SUM('A3.2'!P569:T569)=5,'A3.2'!F569,"")</f>
        <v/>
      </c>
      <c r="I548" s="308" t="str">
        <f>IF(SUM('A3.2'!P569:T569)=5,'A3.2'!G569,"")</f>
        <v/>
      </c>
    </row>
    <row r="549" spans="1:9" x14ac:dyDescent="0.25">
      <c r="A549" t="str">
        <f>IF(SUM('A3.2'!P570:T570)=5,'Angaben KH-Standort'!$D$25,"")</f>
        <v/>
      </c>
      <c r="B549" t="str">
        <f>IF(SUM('A3.2'!P570:T570)=5,'Angaben KH-Standort'!$D$26,"")</f>
        <v/>
      </c>
      <c r="C549" t="str">
        <f>IF(SUM('A3.2'!P570:T570)=5,'Angaben KH-Standort'!$D$12,"")</f>
        <v/>
      </c>
      <c r="D549" t="str">
        <f>IF(SUM('A3.2'!P570:T570)=5,'A1'!$F561,"")</f>
        <v/>
      </c>
      <c r="E549" t="str">
        <f>IF(SUM('A3.2'!P570:T570)=5,'A3.2'!C570,"")</f>
        <v/>
      </c>
      <c r="F549" t="str">
        <f>IF(SUM('A3.2'!P570:T570)=5,'A3.2'!D570,"")</f>
        <v/>
      </c>
      <c r="G549" s="175" t="str">
        <f>IF(SUM('A3.2'!P570:T570)=5,'A3.2'!E570,"")</f>
        <v/>
      </c>
      <c r="H549" t="str">
        <f>IF(SUM('A3.2'!P570:T570)=5,'A3.2'!F570,"")</f>
        <v/>
      </c>
      <c r="I549" s="308" t="str">
        <f>IF(SUM('A3.2'!P570:T570)=5,'A3.2'!G570,"")</f>
        <v/>
      </c>
    </row>
    <row r="550" spans="1:9" x14ac:dyDescent="0.25">
      <c r="A550" t="str">
        <f>IF(SUM('A3.2'!P571:T571)=5,'Angaben KH-Standort'!$D$25,"")</f>
        <v/>
      </c>
      <c r="B550" t="str">
        <f>IF(SUM('A3.2'!P571:T571)=5,'Angaben KH-Standort'!$D$26,"")</f>
        <v/>
      </c>
      <c r="C550" t="str">
        <f>IF(SUM('A3.2'!P571:T571)=5,'Angaben KH-Standort'!$D$12,"")</f>
        <v/>
      </c>
      <c r="D550" t="str">
        <f>IF(SUM('A3.2'!P571:T571)=5,'A1'!$F562,"")</f>
        <v/>
      </c>
      <c r="E550" t="str">
        <f>IF(SUM('A3.2'!P571:T571)=5,'A3.2'!C571,"")</f>
        <v/>
      </c>
      <c r="F550" t="str">
        <f>IF(SUM('A3.2'!P571:T571)=5,'A3.2'!D571,"")</f>
        <v/>
      </c>
      <c r="G550" s="175" t="str">
        <f>IF(SUM('A3.2'!P571:T571)=5,'A3.2'!E571,"")</f>
        <v/>
      </c>
      <c r="H550" t="str">
        <f>IF(SUM('A3.2'!P571:T571)=5,'A3.2'!F571,"")</f>
        <v/>
      </c>
      <c r="I550" s="308" t="str">
        <f>IF(SUM('A3.2'!P571:T571)=5,'A3.2'!G571,"")</f>
        <v/>
      </c>
    </row>
    <row r="551" spans="1:9" x14ac:dyDescent="0.25">
      <c r="A551" t="str">
        <f>IF(SUM('A3.2'!P572:T572)=5,'Angaben KH-Standort'!$D$25,"")</f>
        <v/>
      </c>
      <c r="B551" t="str">
        <f>IF(SUM('A3.2'!P572:T572)=5,'Angaben KH-Standort'!$D$26,"")</f>
        <v/>
      </c>
      <c r="C551" t="str">
        <f>IF(SUM('A3.2'!P572:T572)=5,'Angaben KH-Standort'!$D$12,"")</f>
        <v/>
      </c>
      <c r="D551" t="str">
        <f>IF(SUM('A3.2'!P572:T572)=5,'A1'!$F563,"")</f>
        <v/>
      </c>
      <c r="E551" t="str">
        <f>IF(SUM('A3.2'!P572:T572)=5,'A3.2'!C572,"")</f>
        <v/>
      </c>
      <c r="F551" t="str">
        <f>IF(SUM('A3.2'!P572:T572)=5,'A3.2'!D572,"")</f>
        <v/>
      </c>
      <c r="G551" s="175" t="str">
        <f>IF(SUM('A3.2'!P572:T572)=5,'A3.2'!E572,"")</f>
        <v/>
      </c>
      <c r="H551" t="str">
        <f>IF(SUM('A3.2'!P572:T572)=5,'A3.2'!F572,"")</f>
        <v/>
      </c>
      <c r="I551" s="308" t="str">
        <f>IF(SUM('A3.2'!P572:T572)=5,'A3.2'!G572,"")</f>
        <v/>
      </c>
    </row>
    <row r="552" spans="1:9" x14ac:dyDescent="0.25">
      <c r="A552" t="str">
        <f>IF(SUM('A3.2'!P573:T573)=5,'Angaben KH-Standort'!$D$25,"")</f>
        <v/>
      </c>
      <c r="B552" t="str">
        <f>IF(SUM('A3.2'!P573:T573)=5,'Angaben KH-Standort'!$D$26,"")</f>
        <v/>
      </c>
      <c r="C552" t="str">
        <f>IF(SUM('A3.2'!P573:T573)=5,'Angaben KH-Standort'!$D$12,"")</f>
        <v/>
      </c>
      <c r="D552" t="str">
        <f>IF(SUM('A3.2'!P573:T573)=5,'A1'!$F564,"")</f>
        <v/>
      </c>
      <c r="E552" t="str">
        <f>IF(SUM('A3.2'!P573:T573)=5,'A3.2'!C573,"")</f>
        <v/>
      </c>
      <c r="F552" t="str">
        <f>IF(SUM('A3.2'!P573:T573)=5,'A3.2'!D573,"")</f>
        <v/>
      </c>
      <c r="G552" s="175" t="str">
        <f>IF(SUM('A3.2'!P573:T573)=5,'A3.2'!E573,"")</f>
        <v/>
      </c>
      <c r="H552" t="str">
        <f>IF(SUM('A3.2'!P573:T573)=5,'A3.2'!F573,"")</f>
        <v/>
      </c>
      <c r="I552" s="308" t="str">
        <f>IF(SUM('A3.2'!P573:T573)=5,'A3.2'!G573,"")</f>
        <v/>
      </c>
    </row>
    <row r="553" spans="1:9" x14ac:dyDescent="0.25">
      <c r="A553" t="str">
        <f>IF(SUM('A3.2'!P574:T574)=5,'Angaben KH-Standort'!$D$25,"")</f>
        <v/>
      </c>
      <c r="B553" t="str">
        <f>IF(SUM('A3.2'!P574:T574)=5,'Angaben KH-Standort'!$D$26,"")</f>
        <v/>
      </c>
      <c r="C553" t="str">
        <f>IF(SUM('A3.2'!P574:T574)=5,'Angaben KH-Standort'!$D$12,"")</f>
        <v/>
      </c>
      <c r="D553" t="str">
        <f>IF(SUM('A3.2'!P574:T574)=5,'A1'!$F565,"")</f>
        <v/>
      </c>
      <c r="E553" t="str">
        <f>IF(SUM('A3.2'!P574:T574)=5,'A3.2'!C574,"")</f>
        <v/>
      </c>
      <c r="F553" t="str">
        <f>IF(SUM('A3.2'!P574:T574)=5,'A3.2'!D574,"")</f>
        <v/>
      </c>
      <c r="G553" s="175" t="str">
        <f>IF(SUM('A3.2'!P574:T574)=5,'A3.2'!E574,"")</f>
        <v/>
      </c>
      <c r="H553" t="str">
        <f>IF(SUM('A3.2'!P574:T574)=5,'A3.2'!F574,"")</f>
        <v/>
      </c>
      <c r="I553" s="308" t="str">
        <f>IF(SUM('A3.2'!P574:T574)=5,'A3.2'!G574,"")</f>
        <v/>
      </c>
    </row>
    <row r="554" spans="1:9" x14ac:dyDescent="0.25">
      <c r="A554" t="str">
        <f>IF(SUM('A3.2'!P575:T575)=5,'Angaben KH-Standort'!$D$25,"")</f>
        <v/>
      </c>
      <c r="B554" t="str">
        <f>IF(SUM('A3.2'!P575:T575)=5,'Angaben KH-Standort'!$D$26,"")</f>
        <v/>
      </c>
      <c r="C554" t="str">
        <f>IF(SUM('A3.2'!P575:T575)=5,'Angaben KH-Standort'!$D$12,"")</f>
        <v/>
      </c>
      <c r="D554" t="str">
        <f>IF(SUM('A3.2'!P575:T575)=5,'A1'!$F566,"")</f>
        <v/>
      </c>
      <c r="E554" t="str">
        <f>IF(SUM('A3.2'!P575:T575)=5,'A3.2'!C575,"")</f>
        <v/>
      </c>
      <c r="F554" t="str">
        <f>IF(SUM('A3.2'!P575:T575)=5,'A3.2'!D575,"")</f>
        <v/>
      </c>
      <c r="G554" s="175" t="str">
        <f>IF(SUM('A3.2'!P575:T575)=5,'A3.2'!E575,"")</f>
        <v/>
      </c>
      <c r="H554" t="str">
        <f>IF(SUM('A3.2'!P575:T575)=5,'A3.2'!F575,"")</f>
        <v/>
      </c>
      <c r="I554" s="308" t="str">
        <f>IF(SUM('A3.2'!P575:T575)=5,'A3.2'!G575,"")</f>
        <v/>
      </c>
    </row>
    <row r="555" spans="1:9" x14ac:dyDescent="0.25">
      <c r="A555" t="str">
        <f>IF(SUM('A3.2'!P576:T576)=5,'Angaben KH-Standort'!$D$25,"")</f>
        <v/>
      </c>
      <c r="B555" t="str">
        <f>IF(SUM('A3.2'!P576:T576)=5,'Angaben KH-Standort'!$D$26,"")</f>
        <v/>
      </c>
      <c r="C555" t="str">
        <f>IF(SUM('A3.2'!P576:T576)=5,'Angaben KH-Standort'!$D$12,"")</f>
        <v/>
      </c>
      <c r="D555" t="str">
        <f>IF(SUM('A3.2'!P576:T576)=5,'A1'!$F567,"")</f>
        <v/>
      </c>
      <c r="E555" t="str">
        <f>IF(SUM('A3.2'!P576:T576)=5,'A3.2'!C576,"")</f>
        <v/>
      </c>
      <c r="F555" t="str">
        <f>IF(SUM('A3.2'!P576:T576)=5,'A3.2'!D576,"")</f>
        <v/>
      </c>
      <c r="G555" s="175" t="str">
        <f>IF(SUM('A3.2'!P576:T576)=5,'A3.2'!E576,"")</f>
        <v/>
      </c>
      <c r="H555" t="str">
        <f>IF(SUM('A3.2'!P576:T576)=5,'A3.2'!F576,"")</f>
        <v/>
      </c>
      <c r="I555" s="308" t="str">
        <f>IF(SUM('A3.2'!P576:T576)=5,'A3.2'!G576,"")</f>
        <v/>
      </c>
    </row>
    <row r="556" spans="1:9" x14ac:dyDescent="0.25">
      <c r="A556" t="str">
        <f>IF(SUM('A3.2'!P577:T577)=5,'Angaben KH-Standort'!$D$25,"")</f>
        <v/>
      </c>
      <c r="B556" t="str">
        <f>IF(SUM('A3.2'!P577:T577)=5,'Angaben KH-Standort'!$D$26,"")</f>
        <v/>
      </c>
      <c r="C556" t="str">
        <f>IF(SUM('A3.2'!P577:T577)=5,'Angaben KH-Standort'!$D$12,"")</f>
        <v/>
      </c>
      <c r="D556" t="str">
        <f>IF(SUM('A3.2'!P577:T577)=5,'A1'!$F568,"")</f>
        <v/>
      </c>
      <c r="E556" t="str">
        <f>IF(SUM('A3.2'!P577:T577)=5,'A3.2'!C577,"")</f>
        <v/>
      </c>
      <c r="F556" t="str">
        <f>IF(SUM('A3.2'!P577:T577)=5,'A3.2'!D577,"")</f>
        <v/>
      </c>
      <c r="G556" s="175" t="str">
        <f>IF(SUM('A3.2'!P577:T577)=5,'A3.2'!E577,"")</f>
        <v/>
      </c>
      <c r="H556" t="str">
        <f>IF(SUM('A3.2'!P577:T577)=5,'A3.2'!F577,"")</f>
        <v/>
      </c>
      <c r="I556" s="308" t="str">
        <f>IF(SUM('A3.2'!P577:T577)=5,'A3.2'!G577,"")</f>
        <v/>
      </c>
    </row>
    <row r="557" spans="1:9" x14ac:dyDescent="0.25">
      <c r="A557" t="str">
        <f>IF(SUM('A3.2'!P578:T578)=5,'Angaben KH-Standort'!$D$25,"")</f>
        <v/>
      </c>
      <c r="B557" t="str">
        <f>IF(SUM('A3.2'!P578:T578)=5,'Angaben KH-Standort'!$D$26,"")</f>
        <v/>
      </c>
      <c r="C557" t="str">
        <f>IF(SUM('A3.2'!P578:T578)=5,'Angaben KH-Standort'!$D$12,"")</f>
        <v/>
      </c>
      <c r="D557" t="str">
        <f>IF(SUM('A3.2'!P578:T578)=5,'A1'!$F569,"")</f>
        <v/>
      </c>
      <c r="E557" t="str">
        <f>IF(SUM('A3.2'!P578:T578)=5,'A3.2'!C578,"")</f>
        <v/>
      </c>
      <c r="F557" t="str">
        <f>IF(SUM('A3.2'!P578:T578)=5,'A3.2'!D578,"")</f>
        <v/>
      </c>
      <c r="G557" s="175" t="str">
        <f>IF(SUM('A3.2'!P578:T578)=5,'A3.2'!E578,"")</f>
        <v/>
      </c>
      <c r="H557" t="str">
        <f>IF(SUM('A3.2'!P578:T578)=5,'A3.2'!F578,"")</f>
        <v/>
      </c>
      <c r="I557" s="308" t="str">
        <f>IF(SUM('A3.2'!P578:T578)=5,'A3.2'!G578,"")</f>
        <v/>
      </c>
    </row>
    <row r="558" spans="1:9" x14ac:dyDescent="0.25">
      <c r="A558" t="str">
        <f>IF(SUM('A3.2'!P579:T579)=5,'Angaben KH-Standort'!$D$25,"")</f>
        <v/>
      </c>
      <c r="B558" t="str">
        <f>IF(SUM('A3.2'!P579:T579)=5,'Angaben KH-Standort'!$D$26,"")</f>
        <v/>
      </c>
      <c r="C558" t="str">
        <f>IF(SUM('A3.2'!P579:T579)=5,'Angaben KH-Standort'!$D$12,"")</f>
        <v/>
      </c>
      <c r="D558" t="str">
        <f>IF(SUM('A3.2'!P579:T579)=5,'A1'!$F570,"")</f>
        <v/>
      </c>
      <c r="E558" t="str">
        <f>IF(SUM('A3.2'!P579:T579)=5,'A3.2'!C579,"")</f>
        <v/>
      </c>
      <c r="F558" t="str">
        <f>IF(SUM('A3.2'!P579:T579)=5,'A3.2'!D579,"")</f>
        <v/>
      </c>
      <c r="G558" s="175" t="str">
        <f>IF(SUM('A3.2'!P579:T579)=5,'A3.2'!E579,"")</f>
        <v/>
      </c>
      <c r="H558" t="str">
        <f>IF(SUM('A3.2'!P579:T579)=5,'A3.2'!F579,"")</f>
        <v/>
      </c>
      <c r="I558" s="308" t="str">
        <f>IF(SUM('A3.2'!P579:T579)=5,'A3.2'!G579,"")</f>
        <v/>
      </c>
    </row>
    <row r="559" spans="1:9" x14ac:dyDescent="0.25">
      <c r="A559" t="str">
        <f>IF(SUM('A3.2'!P580:T580)=5,'Angaben KH-Standort'!$D$25,"")</f>
        <v/>
      </c>
      <c r="B559" t="str">
        <f>IF(SUM('A3.2'!P580:T580)=5,'Angaben KH-Standort'!$D$26,"")</f>
        <v/>
      </c>
      <c r="C559" t="str">
        <f>IF(SUM('A3.2'!P580:T580)=5,'Angaben KH-Standort'!$D$12,"")</f>
        <v/>
      </c>
      <c r="D559" t="str">
        <f>IF(SUM('A3.2'!P580:T580)=5,'A1'!$F571,"")</f>
        <v/>
      </c>
      <c r="E559" t="str">
        <f>IF(SUM('A3.2'!P580:T580)=5,'A3.2'!C580,"")</f>
        <v/>
      </c>
      <c r="F559" t="str">
        <f>IF(SUM('A3.2'!P580:T580)=5,'A3.2'!D580,"")</f>
        <v/>
      </c>
      <c r="G559" s="175" t="str">
        <f>IF(SUM('A3.2'!P580:T580)=5,'A3.2'!E580,"")</f>
        <v/>
      </c>
      <c r="H559" t="str">
        <f>IF(SUM('A3.2'!P580:T580)=5,'A3.2'!F580,"")</f>
        <v/>
      </c>
      <c r="I559" s="308" t="str">
        <f>IF(SUM('A3.2'!P580:T580)=5,'A3.2'!G580,"")</f>
        <v/>
      </c>
    </row>
    <row r="560" spans="1:9" x14ac:dyDescent="0.25">
      <c r="A560" t="str">
        <f>IF(SUM('A3.2'!P581:T581)=5,'Angaben KH-Standort'!$D$25,"")</f>
        <v/>
      </c>
      <c r="B560" t="str">
        <f>IF(SUM('A3.2'!P581:T581)=5,'Angaben KH-Standort'!$D$26,"")</f>
        <v/>
      </c>
      <c r="C560" t="str">
        <f>IF(SUM('A3.2'!P581:T581)=5,'Angaben KH-Standort'!$D$12,"")</f>
        <v/>
      </c>
      <c r="D560" t="str">
        <f>IF(SUM('A3.2'!P581:T581)=5,'A1'!$F572,"")</f>
        <v/>
      </c>
      <c r="E560" t="str">
        <f>IF(SUM('A3.2'!P581:T581)=5,'A3.2'!C581,"")</f>
        <v/>
      </c>
      <c r="F560" t="str">
        <f>IF(SUM('A3.2'!P581:T581)=5,'A3.2'!D581,"")</f>
        <v/>
      </c>
      <c r="G560" s="175" t="str">
        <f>IF(SUM('A3.2'!P581:T581)=5,'A3.2'!E581,"")</f>
        <v/>
      </c>
      <c r="H560" t="str">
        <f>IF(SUM('A3.2'!P581:T581)=5,'A3.2'!F581,"")</f>
        <v/>
      </c>
      <c r="I560" s="308" t="str">
        <f>IF(SUM('A3.2'!P581:T581)=5,'A3.2'!G581,"")</f>
        <v/>
      </c>
    </row>
    <row r="561" spans="1:9" x14ac:dyDescent="0.25">
      <c r="A561" t="str">
        <f>IF(SUM('A3.2'!P582:T582)=5,'Angaben KH-Standort'!$D$25,"")</f>
        <v/>
      </c>
      <c r="B561" t="str">
        <f>IF(SUM('A3.2'!P582:T582)=5,'Angaben KH-Standort'!$D$26,"")</f>
        <v/>
      </c>
      <c r="C561" t="str">
        <f>IF(SUM('A3.2'!P582:T582)=5,'Angaben KH-Standort'!$D$12,"")</f>
        <v/>
      </c>
      <c r="D561" t="str">
        <f>IF(SUM('A3.2'!P582:T582)=5,'A1'!$F573,"")</f>
        <v/>
      </c>
      <c r="E561" t="str">
        <f>IF(SUM('A3.2'!P582:T582)=5,'A3.2'!C582,"")</f>
        <v/>
      </c>
      <c r="F561" t="str">
        <f>IF(SUM('A3.2'!P582:T582)=5,'A3.2'!D582,"")</f>
        <v/>
      </c>
      <c r="G561" s="175" t="str">
        <f>IF(SUM('A3.2'!P582:T582)=5,'A3.2'!E582,"")</f>
        <v/>
      </c>
      <c r="H561" t="str">
        <f>IF(SUM('A3.2'!P582:T582)=5,'A3.2'!F582,"")</f>
        <v/>
      </c>
      <c r="I561" s="308" t="str">
        <f>IF(SUM('A3.2'!P582:T582)=5,'A3.2'!G582,"")</f>
        <v/>
      </c>
    </row>
    <row r="562" spans="1:9" x14ac:dyDescent="0.25">
      <c r="A562" t="str">
        <f>IF(SUM('A3.2'!P583:T583)=5,'Angaben KH-Standort'!$D$25,"")</f>
        <v/>
      </c>
      <c r="B562" t="str">
        <f>IF(SUM('A3.2'!P583:T583)=5,'Angaben KH-Standort'!$D$26,"")</f>
        <v/>
      </c>
      <c r="C562" t="str">
        <f>IF(SUM('A3.2'!P583:T583)=5,'Angaben KH-Standort'!$D$12,"")</f>
        <v/>
      </c>
      <c r="D562" t="str">
        <f>IF(SUM('A3.2'!P583:T583)=5,'A1'!$F574,"")</f>
        <v/>
      </c>
      <c r="E562" t="str">
        <f>IF(SUM('A3.2'!P583:T583)=5,'A3.2'!C583,"")</f>
        <v/>
      </c>
      <c r="F562" t="str">
        <f>IF(SUM('A3.2'!P583:T583)=5,'A3.2'!D583,"")</f>
        <v/>
      </c>
      <c r="G562" s="175" t="str">
        <f>IF(SUM('A3.2'!P583:T583)=5,'A3.2'!E583,"")</f>
        <v/>
      </c>
      <c r="H562" t="str">
        <f>IF(SUM('A3.2'!P583:T583)=5,'A3.2'!F583,"")</f>
        <v/>
      </c>
      <c r="I562" s="308" t="str">
        <f>IF(SUM('A3.2'!P583:T583)=5,'A3.2'!G583,"")</f>
        <v/>
      </c>
    </row>
    <row r="563" spans="1:9" x14ac:dyDescent="0.25">
      <c r="A563" t="str">
        <f>IF(SUM('A3.2'!P584:T584)=5,'Angaben KH-Standort'!$D$25,"")</f>
        <v/>
      </c>
      <c r="B563" t="str">
        <f>IF(SUM('A3.2'!P584:T584)=5,'Angaben KH-Standort'!$D$26,"")</f>
        <v/>
      </c>
      <c r="C563" t="str">
        <f>IF(SUM('A3.2'!P584:T584)=5,'Angaben KH-Standort'!$D$12,"")</f>
        <v/>
      </c>
      <c r="D563" t="str">
        <f>IF(SUM('A3.2'!P584:T584)=5,'A1'!$F575,"")</f>
        <v/>
      </c>
      <c r="E563" t="str">
        <f>IF(SUM('A3.2'!P584:T584)=5,'A3.2'!C584,"")</f>
        <v/>
      </c>
      <c r="F563" t="str">
        <f>IF(SUM('A3.2'!P584:T584)=5,'A3.2'!D584,"")</f>
        <v/>
      </c>
      <c r="G563" s="175" t="str">
        <f>IF(SUM('A3.2'!P584:T584)=5,'A3.2'!E584,"")</f>
        <v/>
      </c>
      <c r="H563" t="str">
        <f>IF(SUM('A3.2'!P584:T584)=5,'A3.2'!F584,"")</f>
        <v/>
      </c>
      <c r="I563" s="308" t="str">
        <f>IF(SUM('A3.2'!P584:T584)=5,'A3.2'!G584,"")</f>
        <v/>
      </c>
    </row>
    <row r="564" spans="1:9" x14ac:dyDescent="0.25">
      <c r="A564" t="str">
        <f>IF(SUM('A3.2'!P585:T585)=5,'Angaben KH-Standort'!$D$25,"")</f>
        <v/>
      </c>
      <c r="B564" t="str">
        <f>IF(SUM('A3.2'!P585:T585)=5,'Angaben KH-Standort'!$D$26,"")</f>
        <v/>
      </c>
      <c r="C564" t="str">
        <f>IF(SUM('A3.2'!P585:T585)=5,'Angaben KH-Standort'!$D$12,"")</f>
        <v/>
      </c>
      <c r="D564" t="str">
        <f>IF(SUM('A3.2'!P585:T585)=5,'A1'!$F576,"")</f>
        <v/>
      </c>
      <c r="E564" t="str">
        <f>IF(SUM('A3.2'!P585:T585)=5,'A3.2'!C585,"")</f>
        <v/>
      </c>
      <c r="F564" t="str">
        <f>IF(SUM('A3.2'!P585:T585)=5,'A3.2'!D585,"")</f>
        <v/>
      </c>
      <c r="G564" s="175" t="str">
        <f>IF(SUM('A3.2'!P585:T585)=5,'A3.2'!E585,"")</f>
        <v/>
      </c>
      <c r="H564" t="str">
        <f>IF(SUM('A3.2'!P585:T585)=5,'A3.2'!F585,"")</f>
        <v/>
      </c>
      <c r="I564" s="308" t="str">
        <f>IF(SUM('A3.2'!P585:T585)=5,'A3.2'!G585,"")</f>
        <v/>
      </c>
    </row>
    <row r="565" spans="1:9" x14ac:dyDescent="0.25">
      <c r="A565" t="str">
        <f>IF(SUM('A3.2'!P586:T586)=5,'Angaben KH-Standort'!$D$25,"")</f>
        <v/>
      </c>
      <c r="B565" t="str">
        <f>IF(SUM('A3.2'!P586:T586)=5,'Angaben KH-Standort'!$D$26,"")</f>
        <v/>
      </c>
      <c r="C565" t="str">
        <f>IF(SUM('A3.2'!P586:T586)=5,'Angaben KH-Standort'!$D$12,"")</f>
        <v/>
      </c>
      <c r="D565" t="str">
        <f>IF(SUM('A3.2'!P586:T586)=5,'A1'!$F577,"")</f>
        <v/>
      </c>
      <c r="E565" t="str">
        <f>IF(SUM('A3.2'!P586:T586)=5,'A3.2'!C586,"")</f>
        <v/>
      </c>
      <c r="F565" t="str">
        <f>IF(SUM('A3.2'!P586:T586)=5,'A3.2'!D586,"")</f>
        <v/>
      </c>
      <c r="G565" s="175" t="str">
        <f>IF(SUM('A3.2'!P586:T586)=5,'A3.2'!E586,"")</f>
        <v/>
      </c>
      <c r="H565" t="str">
        <f>IF(SUM('A3.2'!P586:T586)=5,'A3.2'!F586,"")</f>
        <v/>
      </c>
      <c r="I565" s="308" t="str">
        <f>IF(SUM('A3.2'!P586:T586)=5,'A3.2'!G586,"")</f>
        <v/>
      </c>
    </row>
    <row r="566" spans="1:9" x14ac:dyDescent="0.25">
      <c r="A566" t="str">
        <f>IF(SUM('A3.2'!P587:T587)=5,'Angaben KH-Standort'!$D$25,"")</f>
        <v/>
      </c>
      <c r="B566" t="str">
        <f>IF(SUM('A3.2'!P587:T587)=5,'Angaben KH-Standort'!$D$26,"")</f>
        <v/>
      </c>
      <c r="C566" t="str">
        <f>IF(SUM('A3.2'!P587:T587)=5,'Angaben KH-Standort'!$D$12,"")</f>
        <v/>
      </c>
      <c r="D566" t="str">
        <f>IF(SUM('A3.2'!P587:T587)=5,'A1'!$F578,"")</f>
        <v/>
      </c>
      <c r="E566" t="str">
        <f>IF(SUM('A3.2'!P587:T587)=5,'A3.2'!C587,"")</f>
        <v/>
      </c>
      <c r="F566" t="str">
        <f>IF(SUM('A3.2'!P587:T587)=5,'A3.2'!D587,"")</f>
        <v/>
      </c>
      <c r="G566" s="175" t="str">
        <f>IF(SUM('A3.2'!P587:T587)=5,'A3.2'!E587,"")</f>
        <v/>
      </c>
      <c r="H566" t="str">
        <f>IF(SUM('A3.2'!P587:T587)=5,'A3.2'!F587,"")</f>
        <v/>
      </c>
      <c r="I566" s="308" t="str">
        <f>IF(SUM('A3.2'!P587:T587)=5,'A3.2'!G587,"")</f>
        <v/>
      </c>
    </row>
    <row r="567" spans="1:9" x14ac:dyDescent="0.25">
      <c r="A567" t="str">
        <f>IF(SUM('A3.2'!P588:T588)=5,'Angaben KH-Standort'!$D$25,"")</f>
        <v/>
      </c>
      <c r="B567" t="str">
        <f>IF(SUM('A3.2'!P588:T588)=5,'Angaben KH-Standort'!$D$26,"")</f>
        <v/>
      </c>
      <c r="C567" t="str">
        <f>IF(SUM('A3.2'!P588:T588)=5,'Angaben KH-Standort'!$D$12,"")</f>
        <v/>
      </c>
      <c r="D567" t="str">
        <f>IF(SUM('A3.2'!P588:T588)=5,'A1'!$F579,"")</f>
        <v/>
      </c>
      <c r="E567" t="str">
        <f>IF(SUM('A3.2'!P588:T588)=5,'A3.2'!C588,"")</f>
        <v/>
      </c>
      <c r="F567" t="str">
        <f>IF(SUM('A3.2'!P588:T588)=5,'A3.2'!D588,"")</f>
        <v/>
      </c>
      <c r="G567" s="175" t="str">
        <f>IF(SUM('A3.2'!P588:T588)=5,'A3.2'!E588,"")</f>
        <v/>
      </c>
      <c r="H567" t="str">
        <f>IF(SUM('A3.2'!P588:T588)=5,'A3.2'!F588,"")</f>
        <v/>
      </c>
      <c r="I567" s="308" t="str">
        <f>IF(SUM('A3.2'!P588:T588)=5,'A3.2'!G588,"")</f>
        <v/>
      </c>
    </row>
    <row r="568" spans="1:9" x14ac:dyDescent="0.25">
      <c r="A568" t="str">
        <f>IF(SUM('A3.2'!P589:T589)=5,'Angaben KH-Standort'!$D$25,"")</f>
        <v/>
      </c>
      <c r="B568" t="str">
        <f>IF(SUM('A3.2'!P589:T589)=5,'Angaben KH-Standort'!$D$26,"")</f>
        <v/>
      </c>
      <c r="C568" t="str">
        <f>IF(SUM('A3.2'!P589:T589)=5,'Angaben KH-Standort'!$D$12,"")</f>
        <v/>
      </c>
      <c r="D568" t="str">
        <f>IF(SUM('A3.2'!P589:T589)=5,'A1'!$F580,"")</f>
        <v/>
      </c>
      <c r="E568" t="str">
        <f>IF(SUM('A3.2'!P589:T589)=5,'A3.2'!C589,"")</f>
        <v/>
      </c>
      <c r="F568" t="str">
        <f>IF(SUM('A3.2'!P589:T589)=5,'A3.2'!D589,"")</f>
        <v/>
      </c>
      <c r="G568" s="175" t="str">
        <f>IF(SUM('A3.2'!P589:T589)=5,'A3.2'!E589,"")</f>
        <v/>
      </c>
      <c r="H568" t="str">
        <f>IF(SUM('A3.2'!P589:T589)=5,'A3.2'!F589,"")</f>
        <v/>
      </c>
      <c r="I568" s="308" t="str">
        <f>IF(SUM('A3.2'!P589:T589)=5,'A3.2'!G589,"")</f>
        <v/>
      </c>
    </row>
    <row r="569" spans="1:9" x14ac:dyDescent="0.25">
      <c r="A569" t="str">
        <f>IF(SUM('A3.2'!P590:T590)=5,'Angaben KH-Standort'!$D$25,"")</f>
        <v/>
      </c>
      <c r="B569" t="str">
        <f>IF(SUM('A3.2'!P590:T590)=5,'Angaben KH-Standort'!$D$26,"")</f>
        <v/>
      </c>
      <c r="C569" t="str">
        <f>IF(SUM('A3.2'!P590:T590)=5,'Angaben KH-Standort'!$D$12,"")</f>
        <v/>
      </c>
      <c r="D569" t="str">
        <f>IF(SUM('A3.2'!P590:T590)=5,'A1'!$F581,"")</f>
        <v/>
      </c>
      <c r="E569" t="str">
        <f>IF(SUM('A3.2'!P590:T590)=5,'A3.2'!C590,"")</f>
        <v/>
      </c>
      <c r="F569" t="str">
        <f>IF(SUM('A3.2'!P590:T590)=5,'A3.2'!D590,"")</f>
        <v/>
      </c>
      <c r="G569" s="175" t="str">
        <f>IF(SUM('A3.2'!P590:T590)=5,'A3.2'!E590,"")</f>
        <v/>
      </c>
      <c r="H569" t="str">
        <f>IF(SUM('A3.2'!P590:T590)=5,'A3.2'!F590,"")</f>
        <v/>
      </c>
      <c r="I569" s="308" t="str">
        <f>IF(SUM('A3.2'!P590:T590)=5,'A3.2'!G590,"")</f>
        <v/>
      </c>
    </row>
    <row r="570" spans="1:9" x14ac:dyDescent="0.25">
      <c r="A570" t="str">
        <f>IF(SUM('A3.2'!P591:T591)=5,'Angaben KH-Standort'!$D$25,"")</f>
        <v/>
      </c>
      <c r="B570" t="str">
        <f>IF(SUM('A3.2'!P591:T591)=5,'Angaben KH-Standort'!$D$26,"")</f>
        <v/>
      </c>
      <c r="C570" t="str">
        <f>IF(SUM('A3.2'!P591:T591)=5,'Angaben KH-Standort'!$D$12,"")</f>
        <v/>
      </c>
      <c r="D570" t="str">
        <f>IF(SUM('A3.2'!P591:T591)=5,'A1'!$F582,"")</f>
        <v/>
      </c>
      <c r="E570" t="str">
        <f>IF(SUM('A3.2'!P591:T591)=5,'A3.2'!C591,"")</f>
        <v/>
      </c>
      <c r="F570" t="str">
        <f>IF(SUM('A3.2'!P591:T591)=5,'A3.2'!D591,"")</f>
        <v/>
      </c>
      <c r="G570" s="175" t="str">
        <f>IF(SUM('A3.2'!P591:T591)=5,'A3.2'!E591,"")</f>
        <v/>
      </c>
      <c r="H570" t="str">
        <f>IF(SUM('A3.2'!P591:T591)=5,'A3.2'!F591,"")</f>
        <v/>
      </c>
      <c r="I570" s="308" t="str">
        <f>IF(SUM('A3.2'!P591:T591)=5,'A3.2'!G591,"")</f>
        <v/>
      </c>
    </row>
    <row r="571" spans="1:9" x14ac:dyDescent="0.25">
      <c r="A571" t="str">
        <f>IF(SUM('A3.2'!P592:T592)=5,'Angaben KH-Standort'!$D$25,"")</f>
        <v/>
      </c>
      <c r="B571" t="str">
        <f>IF(SUM('A3.2'!P592:T592)=5,'Angaben KH-Standort'!$D$26,"")</f>
        <v/>
      </c>
      <c r="C571" t="str">
        <f>IF(SUM('A3.2'!P592:T592)=5,'Angaben KH-Standort'!$D$12,"")</f>
        <v/>
      </c>
      <c r="D571" t="str">
        <f>IF(SUM('A3.2'!P592:T592)=5,'A1'!$F583,"")</f>
        <v/>
      </c>
      <c r="E571" t="str">
        <f>IF(SUM('A3.2'!P592:T592)=5,'A3.2'!C592,"")</f>
        <v/>
      </c>
      <c r="F571" t="str">
        <f>IF(SUM('A3.2'!P592:T592)=5,'A3.2'!D592,"")</f>
        <v/>
      </c>
      <c r="G571" s="175" t="str">
        <f>IF(SUM('A3.2'!P592:T592)=5,'A3.2'!E592,"")</f>
        <v/>
      </c>
      <c r="H571" t="str">
        <f>IF(SUM('A3.2'!P592:T592)=5,'A3.2'!F592,"")</f>
        <v/>
      </c>
      <c r="I571" s="308" t="str">
        <f>IF(SUM('A3.2'!P592:T592)=5,'A3.2'!G592,"")</f>
        <v/>
      </c>
    </row>
    <row r="572" spans="1:9" x14ac:dyDescent="0.25">
      <c r="A572" t="str">
        <f>IF(SUM('A3.2'!P593:T593)=5,'Angaben KH-Standort'!$D$25,"")</f>
        <v/>
      </c>
      <c r="B572" t="str">
        <f>IF(SUM('A3.2'!P593:T593)=5,'Angaben KH-Standort'!$D$26,"")</f>
        <v/>
      </c>
      <c r="C572" t="str">
        <f>IF(SUM('A3.2'!P593:T593)=5,'Angaben KH-Standort'!$D$12,"")</f>
        <v/>
      </c>
      <c r="D572" t="str">
        <f>IF(SUM('A3.2'!P593:T593)=5,'A1'!$F584,"")</f>
        <v/>
      </c>
      <c r="E572" t="str">
        <f>IF(SUM('A3.2'!P593:T593)=5,'A3.2'!C593,"")</f>
        <v/>
      </c>
      <c r="F572" t="str">
        <f>IF(SUM('A3.2'!P593:T593)=5,'A3.2'!D593,"")</f>
        <v/>
      </c>
      <c r="G572" s="175" t="str">
        <f>IF(SUM('A3.2'!P593:T593)=5,'A3.2'!E593,"")</f>
        <v/>
      </c>
      <c r="H572" t="str">
        <f>IF(SUM('A3.2'!P593:T593)=5,'A3.2'!F593,"")</f>
        <v/>
      </c>
      <c r="I572" s="308" t="str">
        <f>IF(SUM('A3.2'!P593:T593)=5,'A3.2'!G593,"")</f>
        <v/>
      </c>
    </row>
    <row r="573" spans="1:9" x14ac:dyDescent="0.25">
      <c r="A573" t="str">
        <f>IF(SUM('A3.2'!P594:T594)=5,'Angaben KH-Standort'!$D$25,"")</f>
        <v/>
      </c>
      <c r="B573" t="str">
        <f>IF(SUM('A3.2'!P594:T594)=5,'Angaben KH-Standort'!$D$26,"")</f>
        <v/>
      </c>
      <c r="C573" t="str">
        <f>IF(SUM('A3.2'!P594:T594)=5,'Angaben KH-Standort'!$D$12,"")</f>
        <v/>
      </c>
      <c r="D573" t="str">
        <f>IF(SUM('A3.2'!P594:T594)=5,'A1'!$F585,"")</f>
        <v/>
      </c>
      <c r="E573" t="str">
        <f>IF(SUM('A3.2'!P594:T594)=5,'A3.2'!C594,"")</f>
        <v/>
      </c>
      <c r="F573" t="str">
        <f>IF(SUM('A3.2'!P594:T594)=5,'A3.2'!D594,"")</f>
        <v/>
      </c>
      <c r="G573" s="175" t="str">
        <f>IF(SUM('A3.2'!P594:T594)=5,'A3.2'!E594,"")</f>
        <v/>
      </c>
      <c r="H573" t="str">
        <f>IF(SUM('A3.2'!P594:T594)=5,'A3.2'!F594,"")</f>
        <v/>
      </c>
      <c r="I573" s="308" t="str">
        <f>IF(SUM('A3.2'!P594:T594)=5,'A3.2'!G594,"")</f>
        <v/>
      </c>
    </row>
    <row r="574" spans="1:9" x14ac:dyDescent="0.25">
      <c r="A574" t="str">
        <f>IF(SUM('A3.2'!P595:T595)=5,'Angaben KH-Standort'!$D$25,"")</f>
        <v/>
      </c>
      <c r="B574" t="str">
        <f>IF(SUM('A3.2'!P595:T595)=5,'Angaben KH-Standort'!$D$26,"")</f>
        <v/>
      </c>
      <c r="C574" t="str">
        <f>IF(SUM('A3.2'!P595:T595)=5,'Angaben KH-Standort'!$D$12,"")</f>
        <v/>
      </c>
      <c r="D574" t="str">
        <f>IF(SUM('A3.2'!P595:T595)=5,'A1'!$F586,"")</f>
        <v/>
      </c>
      <c r="E574" t="str">
        <f>IF(SUM('A3.2'!P595:T595)=5,'A3.2'!C595,"")</f>
        <v/>
      </c>
      <c r="F574" t="str">
        <f>IF(SUM('A3.2'!P595:T595)=5,'A3.2'!D595,"")</f>
        <v/>
      </c>
      <c r="G574" s="175" t="str">
        <f>IF(SUM('A3.2'!P595:T595)=5,'A3.2'!E595,"")</f>
        <v/>
      </c>
      <c r="H574" t="str">
        <f>IF(SUM('A3.2'!P595:T595)=5,'A3.2'!F595,"")</f>
        <v/>
      </c>
      <c r="I574" s="308" t="str">
        <f>IF(SUM('A3.2'!P595:T595)=5,'A3.2'!G595,"")</f>
        <v/>
      </c>
    </row>
    <row r="575" spans="1:9" x14ac:dyDescent="0.25">
      <c r="A575" t="str">
        <f>IF(SUM('A3.2'!P596:T596)=5,'Angaben KH-Standort'!$D$25,"")</f>
        <v/>
      </c>
      <c r="B575" t="str">
        <f>IF(SUM('A3.2'!P596:T596)=5,'Angaben KH-Standort'!$D$26,"")</f>
        <v/>
      </c>
      <c r="C575" t="str">
        <f>IF(SUM('A3.2'!P596:T596)=5,'Angaben KH-Standort'!$D$12,"")</f>
        <v/>
      </c>
      <c r="D575" t="str">
        <f>IF(SUM('A3.2'!P596:T596)=5,'A1'!$F587,"")</f>
        <v/>
      </c>
      <c r="E575" t="str">
        <f>IF(SUM('A3.2'!P596:T596)=5,'A3.2'!C596,"")</f>
        <v/>
      </c>
      <c r="F575" t="str">
        <f>IF(SUM('A3.2'!P596:T596)=5,'A3.2'!D596,"")</f>
        <v/>
      </c>
      <c r="G575" s="175" t="str">
        <f>IF(SUM('A3.2'!P596:T596)=5,'A3.2'!E596,"")</f>
        <v/>
      </c>
      <c r="H575" t="str">
        <f>IF(SUM('A3.2'!P596:T596)=5,'A3.2'!F596,"")</f>
        <v/>
      </c>
      <c r="I575" s="308" t="str">
        <f>IF(SUM('A3.2'!P596:T596)=5,'A3.2'!G596,"")</f>
        <v/>
      </c>
    </row>
    <row r="576" spans="1:9" x14ac:dyDescent="0.25">
      <c r="A576" t="str">
        <f>IF(SUM('A3.2'!P597:T597)=5,'Angaben KH-Standort'!$D$25,"")</f>
        <v/>
      </c>
      <c r="B576" t="str">
        <f>IF(SUM('A3.2'!P597:T597)=5,'Angaben KH-Standort'!$D$26,"")</f>
        <v/>
      </c>
      <c r="C576" t="str">
        <f>IF(SUM('A3.2'!P597:T597)=5,'Angaben KH-Standort'!$D$12,"")</f>
        <v/>
      </c>
      <c r="D576" t="str">
        <f>IF(SUM('A3.2'!P597:T597)=5,'A1'!$F588,"")</f>
        <v/>
      </c>
      <c r="E576" t="str">
        <f>IF(SUM('A3.2'!P597:T597)=5,'A3.2'!C597,"")</f>
        <v/>
      </c>
      <c r="F576" t="str">
        <f>IF(SUM('A3.2'!P597:T597)=5,'A3.2'!D597,"")</f>
        <v/>
      </c>
      <c r="G576" s="175" t="str">
        <f>IF(SUM('A3.2'!P597:T597)=5,'A3.2'!E597,"")</f>
        <v/>
      </c>
      <c r="H576" t="str">
        <f>IF(SUM('A3.2'!P597:T597)=5,'A3.2'!F597,"")</f>
        <v/>
      </c>
      <c r="I576" s="308" t="str">
        <f>IF(SUM('A3.2'!P597:T597)=5,'A3.2'!G597,"")</f>
        <v/>
      </c>
    </row>
    <row r="577" spans="1:9" x14ac:dyDescent="0.25">
      <c r="A577" t="str">
        <f>IF(SUM('A3.2'!P598:T598)=5,'Angaben KH-Standort'!$D$25,"")</f>
        <v/>
      </c>
      <c r="B577" t="str">
        <f>IF(SUM('A3.2'!P598:T598)=5,'Angaben KH-Standort'!$D$26,"")</f>
        <v/>
      </c>
      <c r="C577" t="str">
        <f>IF(SUM('A3.2'!P598:T598)=5,'Angaben KH-Standort'!$D$12,"")</f>
        <v/>
      </c>
      <c r="D577" t="str">
        <f>IF(SUM('A3.2'!P598:T598)=5,'A1'!$F589,"")</f>
        <v/>
      </c>
      <c r="E577" t="str">
        <f>IF(SUM('A3.2'!P598:T598)=5,'A3.2'!C598,"")</f>
        <v/>
      </c>
      <c r="F577" t="str">
        <f>IF(SUM('A3.2'!P598:T598)=5,'A3.2'!D598,"")</f>
        <v/>
      </c>
      <c r="G577" s="175" t="str">
        <f>IF(SUM('A3.2'!P598:T598)=5,'A3.2'!E598,"")</f>
        <v/>
      </c>
      <c r="H577" t="str">
        <f>IF(SUM('A3.2'!P598:T598)=5,'A3.2'!F598,"")</f>
        <v/>
      </c>
      <c r="I577" s="308" t="str">
        <f>IF(SUM('A3.2'!P598:T598)=5,'A3.2'!G598,"")</f>
        <v/>
      </c>
    </row>
    <row r="578" spans="1:9" x14ac:dyDescent="0.25">
      <c r="A578" t="str">
        <f>IF(SUM('A3.2'!P599:T599)=5,'Angaben KH-Standort'!$D$25,"")</f>
        <v/>
      </c>
      <c r="B578" t="str">
        <f>IF(SUM('A3.2'!P599:T599)=5,'Angaben KH-Standort'!$D$26,"")</f>
        <v/>
      </c>
      <c r="C578" t="str">
        <f>IF(SUM('A3.2'!P599:T599)=5,'Angaben KH-Standort'!$D$12,"")</f>
        <v/>
      </c>
      <c r="D578" t="str">
        <f>IF(SUM('A3.2'!P599:T599)=5,'A1'!$F590,"")</f>
        <v/>
      </c>
      <c r="E578" t="str">
        <f>IF(SUM('A3.2'!P599:T599)=5,'A3.2'!C599,"")</f>
        <v/>
      </c>
      <c r="F578" t="str">
        <f>IF(SUM('A3.2'!P599:T599)=5,'A3.2'!D599,"")</f>
        <v/>
      </c>
      <c r="G578" s="175" t="str">
        <f>IF(SUM('A3.2'!P599:T599)=5,'A3.2'!E599,"")</f>
        <v/>
      </c>
      <c r="H578" t="str">
        <f>IF(SUM('A3.2'!P599:T599)=5,'A3.2'!F599,"")</f>
        <v/>
      </c>
      <c r="I578" s="308" t="str">
        <f>IF(SUM('A3.2'!P599:T599)=5,'A3.2'!G599,"")</f>
        <v/>
      </c>
    </row>
    <row r="579" spans="1:9" x14ac:dyDescent="0.25">
      <c r="A579" t="str">
        <f>IF(SUM('A3.2'!P600:T600)=5,'Angaben KH-Standort'!$D$25,"")</f>
        <v/>
      </c>
      <c r="B579" t="str">
        <f>IF(SUM('A3.2'!P600:T600)=5,'Angaben KH-Standort'!$D$26,"")</f>
        <v/>
      </c>
      <c r="C579" t="str">
        <f>IF(SUM('A3.2'!P600:T600)=5,'Angaben KH-Standort'!$D$12,"")</f>
        <v/>
      </c>
      <c r="D579" t="str">
        <f>IF(SUM('A3.2'!P600:T600)=5,'A1'!$F591,"")</f>
        <v/>
      </c>
      <c r="E579" t="str">
        <f>IF(SUM('A3.2'!P600:T600)=5,'A3.2'!C600,"")</f>
        <v/>
      </c>
      <c r="F579" t="str">
        <f>IF(SUM('A3.2'!P600:T600)=5,'A3.2'!D600,"")</f>
        <v/>
      </c>
      <c r="G579" s="175" t="str">
        <f>IF(SUM('A3.2'!P600:T600)=5,'A3.2'!E600,"")</f>
        <v/>
      </c>
      <c r="H579" t="str">
        <f>IF(SUM('A3.2'!P600:T600)=5,'A3.2'!F600,"")</f>
        <v/>
      </c>
      <c r="I579" s="308" t="str">
        <f>IF(SUM('A3.2'!P600:T600)=5,'A3.2'!G600,"")</f>
        <v/>
      </c>
    </row>
    <row r="580" spans="1:9" x14ac:dyDescent="0.25">
      <c r="A580" t="str">
        <f>IF(SUM('A3.2'!P601:T601)=5,'Angaben KH-Standort'!$D$25,"")</f>
        <v/>
      </c>
      <c r="B580" t="str">
        <f>IF(SUM('A3.2'!P601:T601)=5,'Angaben KH-Standort'!$D$26,"")</f>
        <v/>
      </c>
      <c r="C580" t="str">
        <f>IF(SUM('A3.2'!P601:T601)=5,'Angaben KH-Standort'!$D$12,"")</f>
        <v/>
      </c>
      <c r="D580" t="str">
        <f>IF(SUM('A3.2'!P601:T601)=5,'A1'!$F592,"")</f>
        <v/>
      </c>
      <c r="E580" t="str">
        <f>IF(SUM('A3.2'!P601:T601)=5,'A3.2'!C601,"")</f>
        <v/>
      </c>
      <c r="F580" t="str">
        <f>IF(SUM('A3.2'!P601:T601)=5,'A3.2'!D601,"")</f>
        <v/>
      </c>
      <c r="G580" s="175" t="str">
        <f>IF(SUM('A3.2'!P601:T601)=5,'A3.2'!E601,"")</f>
        <v/>
      </c>
      <c r="H580" t="str">
        <f>IF(SUM('A3.2'!P601:T601)=5,'A3.2'!F601,"")</f>
        <v/>
      </c>
      <c r="I580" s="308" t="str">
        <f>IF(SUM('A3.2'!P601:T601)=5,'A3.2'!G601,"")</f>
        <v/>
      </c>
    </row>
    <row r="581" spans="1:9" x14ac:dyDescent="0.25">
      <c r="A581" t="str">
        <f>IF(SUM('A3.2'!P602:T602)=5,'Angaben KH-Standort'!$D$25,"")</f>
        <v/>
      </c>
      <c r="B581" t="str">
        <f>IF(SUM('A3.2'!P602:T602)=5,'Angaben KH-Standort'!$D$26,"")</f>
        <v/>
      </c>
      <c r="C581" t="str">
        <f>IF(SUM('A3.2'!P602:T602)=5,'Angaben KH-Standort'!$D$12,"")</f>
        <v/>
      </c>
      <c r="D581" t="str">
        <f>IF(SUM('A3.2'!P602:T602)=5,'A1'!$F593,"")</f>
        <v/>
      </c>
      <c r="E581" t="str">
        <f>IF(SUM('A3.2'!P602:T602)=5,'A3.2'!C602,"")</f>
        <v/>
      </c>
      <c r="F581" t="str">
        <f>IF(SUM('A3.2'!P602:T602)=5,'A3.2'!D602,"")</f>
        <v/>
      </c>
      <c r="G581" s="175" t="str">
        <f>IF(SUM('A3.2'!P602:T602)=5,'A3.2'!E602,"")</f>
        <v/>
      </c>
      <c r="H581" t="str">
        <f>IF(SUM('A3.2'!P602:T602)=5,'A3.2'!F602,"")</f>
        <v/>
      </c>
      <c r="I581" s="308" t="str">
        <f>IF(SUM('A3.2'!P602:T602)=5,'A3.2'!G602,"")</f>
        <v/>
      </c>
    </row>
    <row r="582" spans="1:9" x14ac:dyDescent="0.25">
      <c r="A582" t="str">
        <f>IF(SUM('A3.2'!P603:T603)=5,'Angaben KH-Standort'!$D$25,"")</f>
        <v/>
      </c>
      <c r="B582" t="str">
        <f>IF(SUM('A3.2'!P603:T603)=5,'Angaben KH-Standort'!$D$26,"")</f>
        <v/>
      </c>
      <c r="C582" t="str">
        <f>IF(SUM('A3.2'!P603:T603)=5,'Angaben KH-Standort'!$D$12,"")</f>
        <v/>
      </c>
      <c r="D582" t="str">
        <f>IF(SUM('A3.2'!P603:T603)=5,'A1'!$F594,"")</f>
        <v/>
      </c>
      <c r="E582" t="str">
        <f>IF(SUM('A3.2'!P603:T603)=5,'A3.2'!C603,"")</f>
        <v/>
      </c>
      <c r="F582" t="str">
        <f>IF(SUM('A3.2'!P603:T603)=5,'A3.2'!D603,"")</f>
        <v/>
      </c>
      <c r="G582" s="175" t="str">
        <f>IF(SUM('A3.2'!P603:T603)=5,'A3.2'!E603,"")</f>
        <v/>
      </c>
      <c r="H582" t="str">
        <f>IF(SUM('A3.2'!P603:T603)=5,'A3.2'!F603,"")</f>
        <v/>
      </c>
      <c r="I582" s="308" t="str">
        <f>IF(SUM('A3.2'!P603:T603)=5,'A3.2'!G603,"")</f>
        <v/>
      </c>
    </row>
    <row r="583" spans="1:9" x14ac:dyDescent="0.25">
      <c r="A583" t="str">
        <f>IF(SUM('A3.2'!P604:T604)=5,'Angaben KH-Standort'!$D$25,"")</f>
        <v/>
      </c>
      <c r="B583" t="str">
        <f>IF(SUM('A3.2'!P604:T604)=5,'Angaben KH-Standort'!$D$26,"")</f>
        <v/>
      </c>
      <c r="C583" t="str">
        <f>IF(SUM('A3.2'!P604:T604)=5,'Angaben KH-Standort'!$D$12,"")</f>
        <v/>
      </c>
      <c r="D583" t="str">
        <f>IF(SUM('A3.2'!P604:T604)=5,'A1'!$F595,"")</f>
        <v/>
      </c>
      <c r="E583" t="str">
        <f>IF(SUM('A3.2'!P604:T604)=5,'A3.2'!C604,"")</f>
        <v/>
      </c>
      <c r="F583" t="str">
        <f>IF(SUM('A3.2'!P604:T604)=5,'A3.2'!D604,"")</f>
        <v/>
      </c>
      <c r="G583" s="175" t="str">
        <f>IF(SUM('A3.2'!P604:T604)=5,'A3.2'!E604,"")</f>
        <v/>
      </c>
      <c r="H583" t="str">
        <f>IF(SUM('A3.2'!P604:T604)=5,'A3.2'!F604,"")</f>
        <v/>
      </c>
      <c r="I583" s="308" t="str">
        <f>IF(SUM('A3.2'!P604:T604)=5,'A3.2'!G604,"")</f>
        <v/>
      </c>
    </row>
    <row r="584" spans="1:9" x14ac:dyDescent="0.25">
      <c r="A584" t="str">
        <f>IF(SUM('A3.2'!P605:T605)=5,'Angaben KH-Standort'!$D$25,"")</f>
        <v/>
      </c>
      <c r="B584" t="str">
        <f>IF(SUM('A3.2'!P605:T605)=5,'Angaben KH-Standort'!$D$26,"")</f>
        <v/>
      </c>
      <c r="C584" t="str">
        <f>IF(SUM('A3.2'!P605:T605)=5,'Angaben KH-Standort'!$D$12,"")</f>
        <v/>
      </c>
      <c r="D584" t="str">
        <f>IF(SUM('A3.2'!P605:T605)=5,'A1'!$F596,"")</f>
        <v/>
      </c>
      <c r="E584" t="str">
        <f>IF(SUM('A3.2'!P605:T605)=5,'A3.2'!C605,"")</f>
        <v/>
      </c>
      <c r="F584" t="str">
        <f>IF(SUM('A3.2'!P605:T605)=5,'A3.2'!D605,"")</f>
        <v/>
      </c>
      <c r="G584" s="175" t="str">
        <f>IF(SUM('A3.2'!P605:T605)=5,'A3.2'!E605,"")</f>
        <v/>
      </c>
      <c r="H584" t="str">
        <f>IF(SUM('A3.2'!P605:T605)=5,'A3.2'!F605,"")</f>
        <v/>
      </c>
      <c r="I584" s="308" t="str">
        <f>IF(SUM('A3.2'!P605:T605)=5,'A3.2'!G605,"")</f>
        <v/>
      </c>
    </row>
    <row r="585" spans="1:9" x14ac:dyDescent="0.25">
      <c r="A585" t="str">
        <f>IF(SUM('A3.2'!P606:T606)=5,'Angaben KH-Standort'!$D$25,"")</f>
        <v/>
      </c>
      <c r="B585" t="str">
        <f>IF(SUM('A3.2'!P606:T606)=5,'Angaben KH-Standort'!$D$26,"")</f>
        <v/>
      </c>
      <c r="C585" t="str">
        <f>IF(SUM('A3.2'!P606:T606)=5,'Angaben KH-Standort'!$D$12,"")</f>
        <v/>
      </c>
      <c r="D585" t="str">
        <f>IF(SUM('A3.2'!P606:T606)=5,'A1'!$F597,"")</f>
        <v/>
      </c>
      <c r="E585" t="str">
        <f>IF(SUM('A3.2'!P606:T606)=5,'A3.2'!C606,"")</f>
        <v/>
      </c>
      <c r="F585" t="str">
        <f>IF(SUM('A3.2'!P606:T606)=5,'A3.2'!D606,"")</f>
        <v/>
      </c>
      <c r="G585" s="175" t="str">
        <f>IF(SUM('A3.2'!P606:T606)=5,'A3.2'!E606,"")</f>
        <v/>
      </c>
      <c r="H585" t="str">
        <f>IF(SUM('A3.2'!P606:T606)=5,'A3.2'!F606,"")</f>
        <v/>
      </c>
      <c r="I585" s="308" t="str">
        <f>IF(SUM('A3.2'!P606:T606)=5,'A3.2'!G606,"")</f>
        <v/>
      </c>
    </row>
    <row r="586" spans="1:9" x14ac:dyDescent="0.25">
      <c r="A586" t="str">
        <f>IF(SUM('A3.2'!P607:T607)=5,'Angaben KH-Standort'!$D$25,"")</f>
        <v/>
      </c>
      <c r="B586" t="str">
        <f>IF(SUM('A3.2'!P607:T607)=5,'Angaben KH-Standort'!$D$26,"")</f>
        <v/>
      </c>
      <c r="C586" t="str">
        <f>IF(SUM('A3.2'!P607:T607)=5,'Angaben KH-Standort'!$D$12,"")</f>
        <v/>
      </c>
      <c r="D586" t="str">
        <f>IF(SUM('A3.2'!P607:T607)=5,'A1'!$F598,"")</f>
        <v/>
      </c>
      <c r="E586" t="str">
        <f>IF(SUM('A3.2'!P607:T607)=5,'A3.2'!C607,"")</f>
        <v/>
      </c>
      <c r="F586" t="str">
        <f>IF(SUM('A3.2'!P607:T607)=5,'A3.2'!D607,"")</f>
        <v/>
      </c>
      <c r="G586" s="175" t="str">
        <f>IF(SUM('A3.2'!P607:T607)=5,'A3.2'!E607,"")</f>
        <v/>
      </c>
      <c r="H586" t="str">
        <f>IF(SUM('A3.2'!P607:T607)=5,'A3.2'!F607,"")</f>
        <v/>
      </c>
      <c r="I586" s="308" t="str">
        <f>IF(SUM('A3.2'!P607:T607)=5,'A3.2'!G607,"")</f>
        <v/>
      </c>
    </row>
    <row r="587" spans="1:9" x14ac:dyDescent="0.25">
      <c r="A587" t="str">
        <f>IF(SUM('A3.2'!P608:T608)=5,'Angaben KH-Standort'!$D$25,"")</f>
        <v/>
      </c>
      <c r="B587" t="str">
        <f>IF(SUM('A3.2'!P608:T608)=5,'Angaben KH-Standort'!$D$26,"")</f>
        <v/>
      </c>
      <c r="C587" t="str">
        <f>IF(SUM('A3.2'!P608:T608)=5,'Angaben KH-Standort'!$D$12,"")</f>
        <v/>
      </c>
      <c r="D587" t="str">
        <f>IF(SUM('A3.2'!P608:T608)=5,'A1'!$F599,"")</f>
        <v/>
      </c>
      <c r="E587" t="str">
        <f>IF(SUM('A3.2'!P608:T608)=5,'A3.2'!C608,"")</f>
        <v/>
      </c>
      <c r="F587" t="str">
        <f>IF(SUM('A3.2'!P608:T608)=5,'A3.2'!D608,"")</f>
        <v/>
      </c>
      <c r="G587" s="175" t="str">
        <f>IF(SUM('A3.2'!P608:T608)=5,'A3.2'!E608,"")</f>
        <v/>
      </c>
      <c r="H587" t="str">
        <f>IF(SUM('A3.2'!P608:T608)=5,'A3.2'!F608,"")</f>
        <v/>
      </c>
      <c r="I587" s="308" t="str">
        <f>IF(SUM('A3.2'!P608:T608)=5,'A3.2'!G608,"")</f>
        <v/>
      </c>
    </row>
    <row r="588" spans="1:9" x14ac:dyDescent="0.25">
      <c r="A588" t="str">
        <f>IF(SUM('A3.2'!P609:T609)=5,'Angaben KH-Standort'!$D$25,"")</f>
        <v/>
      </c>
      <c r="B588" t="str">
        <f>IF(SUM('A3.2'!P609:T609)=5,'Angaben KH-Standort'!$D$26,"")</f>
        <v/>
      </c>
      <c r="C588" t="str">
        <f>IF(SUM('A3.2'!P609:T609)=5,'Angaben KH-Standort'!$D$12,"")</f>
        <v/>
      </c>
      <c r="D588" t="str">
        <f>IF(SUM('A3.2'!P609:T609)=5,'A1'!$F600,"")</f>
        <v/>
      </c>
      <c r="E588" t="str">
        <f>IF(SUM('A3.2'!P609:T609)=5,'A3.2'!C609,"")</f>
        <v/>
      </c>
      <c r="F588" t="str">
        <f>IF(SUM('A3.2'!P609:T609)=5,'A3.2'!D609,"")</f>
        <v/>
      </c>
      <c r="G588" s="175" t="str">
        <f>IF(SUM('A3.2'!P609:T609)=5,'A3.2'!E609,"")</f>
        <v/>
      </c>
      <c r="H588" t="str">
        <f>IF(SUM('A3.2'!P609:T609)=5,'A3.2'!F609,"")</f>
        <v/>
      </c>
      <c r="I588" s="308" t="str">
        <f>IF(SUM('A3.2'!P609:T609)=5,'A3.2'!G609,"")</f>
        <v/>
      </c>
    </row>
    <row r="589" spans="1:9" x14ac:dyDescent="0.25">
      <c r="A589" t="str">
        <f>IF(SUM('A3.2'!P610:T610)=5,'Angaben KH-Standort'!$D$25,"")</f>
        <v/>
      </c>
      <c r="B589" t="str">
        <f>IF(SUM('A3.2'!P610:T610)=5,'Angaben KH-Standort'!$D$26,"")</f>
        <v/>
      </c>
      <c r="C589" t="str">
        <f>IF(SUM('A3.2'!P610:T610)=5,'Angaben KH-Standort'!$D$12,"")</f>
        <v/>
      </c>
      <c r="D589" t="str">
        <f>IF(SUM('A3.2'!P610:T610)=5,'A1'!$F601,"")</f>
        <v/>
      </c>
      <c r="E589" t="str">
        <f>IF(SUM('A3.2'!P610:T610)=5,'A3.2'!C610,"")</f>
        <v/>
      </c>
      <c r="F589" t="str">
        <f>IF(SUM('A3.2'!P610:T610)=5,'A3.2'!D610,"")</f>
        <v/>
      </c>
      <c r="G589" s="175" t="str">
        <f>IF(SUM('A3.2'!P610:T610)=5,'A3.2'!E610,"")</f>
        <v/>
      </c>
      <c r="H589" t="str">
        <f>IF(SUM('A3.2'!P610:T610)=5,'A3.2'!F610,"")</f>
        <v/>
      </c>
      <c r="I589" s="308" t="str">
        <f>IF(SUM('A3.2'!P610:T610)=5,'A3.2'!G610,"")</f>
        <v/>
      </c>
    </row>
    <row r="590" spans="1:9" x14ac:dyDescent="0.25">
      <c r="A590" t="str">
        <f>IF(SUM('A3.2'!P611:T611)=5,'Angaben KH-Standort'!$D$25,"")</f>
        <v/>
      </c>
      <c r="B590" t="str">
        <f>IF(SUM('A3.2'!P611:T611)=5,'Angaben KH-Standort'!$D$26,"")</f>
        <v/>
      </c>
      <c r="C590" t="str">
        <f>IF(SUM('A3.2'!P611:T611)=5,'Angaben KH-Standort'!$D$12,"")</f>
        <v/>
      </c>
      <c r="D590" t="str">
        <f>IF(SUM('A3.2'!P611:T611)=5,'A1'!$F602,"")</f>
        <v/>
      </c>
      <c r="E590" t="str">
        <f>IF(SUM('A3.2'!P611:T611)=5,'A3.2'!C611,"")</f>
        <v/>
      </c>
      <c r="F590" t="str">
        <f>IF(SUM('A3.2'!P611:T611)=5,'A3.2'!D611,"")</f>
        <v/>
      </c>
      <c r="G590" s="175" t="str">
        <f>IF(SUM('A3.2'!P611:T611)=5,'A3.2'!E611,"")</f>
        <v/>
      </c>
      <c r="H590" t="str">
        <f>IF(SUM('A3.2'!P611:T611)=5,'A3.2'!F611,"")</f>
        <v/>
      </c>
      <c r="I590" s="308" t="str">
        <f>IF(SUM('A3.2'!P611:T611)=5,'A3.2'!G611,"")</f>
        <v/>
      </c>
    </row>
    <row r="591" spans="1:9" x14ac:dyDescent="0.25">
      <c r="A591" t="str">
        <f>IF(SUM('A3.2'!P612:T612)=5,'Angaben KH-Standort'!$D$25,"")</f>
        <v/>
      </c>
      <c r="B591" t="str">
        <f>IF(SUM('A3.2'!P612:T612)=5,'Angaben KH-Standort'!$D$26,"")</f>
        <v/>
      </c>
      <c r="C591" t="str">
        <f>IF(SUM('A3.2'!P612:T612)=5,'Angaben KH-Standort'!$D$12,"")</f>
        <v/>
      </c>
      <c r="D591" t="str">
        <f>IF(SUM('A3.2'!P612:T612)=5,'A1'!$F603,"")</f>
        <v/>
      </c>
      <c r="E591" t="str">
        <f>IF(SUM('A3.2'!P612:T612)=5,'A3.2'!C612,"")</f>
        <v/>
      </c>
      <c r="F591" t="str">
        <f>IF(SUM('A3.2'!P612:T612)=5,'A3.2'!D612,"")</f>
        <v/>
      </c>
      <c r="G591" s="175" t="str">
        <f>IF(SUM('A3.2'!P612:T612)=5,'A3.2'!E612,"")</f>
        <v/>
      </c>
      <c r="H591" t="str">
        <f>IF(SUM('A3.2'!P612:T612)=5,'A3.2'!F612,"")</f>
        <v/>
      </c>
      <c r="I591" s="308" t="str">
        <f>IF(SUM('A3.2'!P612:T612)=5,'A3.2'!G612,"")</f>
        <v/>
      </c>
    </row>
    <row r="592" spans="1:9" x14ac:dyDescent="0.25">
      <c r="A592" t="str">
        <f>IF(SUM('A3.2'!P613:T613)=5,'Angaben KH-Standort'!$D$25,"")</f>
        <v/>
      </c>
      <c r="B592" t="str">
        <f>IF(SUM('A3.2'!P613:T613)=5,'Angaben KH-Standort'!$D$26,"")</f>
        <v/>
      </c>
      <c r="C592" t="str">
        <f>IF(SUM('A3.2'!P613:T613)=5,'Angaben KH-Standort'!$D$12,"")</f>
        <v/>
      </c>
      <c r="D592" t="str">
        <f>IF(SUM('A3.2'!P613:T613)=5,'A1'!$F604,"")</f>
        <v/>
      </c>
      <c r="E592" t="str">
        <f>IF(SUM('A3.2'!P613:T613)=5,'A3.2'!C613,"")</f>
        <v/>
      </c>
      <c r="F592" t="str">
        <f>IF(SUM('A3.2'!P613:T613)=5,'A3.2'!D613,"")</f>
        <v/>
      </c>
      <c r="G592" s="175" t="str">
        <f>IF(SUM('A3.2'!P613:T613)=5,'A3.2'!E613,"")</f>
        <v/>
      </c>
      <c r="H592" t="str">
        <f>IF(SUM('A3.2'!P613:T613)=5,'A3.2'!F613,"")</f>
        <v/>
      </c>
      <c r="I592" s="308" t="str">
        <f>IF(SUM('A3.2'!P613:T613)=5,'A3.2'!G613,"")</f>
        <v/>
      </c>
    </row>
    <row r="593" spans="1:9" x14ac:dyDescent="0.25">
      <c r="A593" t="str">
        <f>IF(SUM('A3.2'!P614:T614)=5,'Angaben KH-Standort'!$D$25,"")</f>
        <v/>
      </c>
      <c r="B593" t="str">
        <f>IF(SUM('A3.2'!P614:T614)=5,'Angaben KH-Standort'!$D$26,"")</f>
        <v/>
      </c>
      <c r="C593" t="str">
        <f>IF(SUM('A3.2'!P614:T614)=5,'Angaben KH-Standort'!$D$12,"")</f>
        <v/>
      </c>
      <c r="D593" t="str">
        <f>IF(SUM('A3.2'!P614:T614)=5,'A1'!$F605,"")</f>
        <v/>
      </c>
      <c r="E593" t="str">
        <f>IF(SUM('A3.2'!P614:T614)=5,'A3.2'!C614,"")</f>
        <v/>
      </c>
      <c r="F593" t="str">
        <f>IF(SUM('A3.2'!P614:T614)=5,'A3.2'!D614,"")</f>
        <v/>
      </c>
      <c r="G593" s="175" t="str">
        <f>IF(SUM('A3.2'!P614:T614)=5,'A3.2'!E614,"")</f>
        <v/>
      </c>
      <c r="H593" t="str">
        <f>IF(SUM('A3.2'!P614:T614)=5,'A3.2'!F614,"")</f>
        <v/>
      </c>
      <c r="I593" s="308" t="str">
        <f>IF(SUM('A3.2'!P614:T614)=5,'A3.2'!G614,"")</f>
        <v/>
      </c>
    </row>
    <row r="594" spans="1:9" x14ac:dyDescent="0.25">
      <c r="A594" t="str">
        <f>IF(SUM('A3.2'!P615:T615)=5,'Angaben KH-Standort'!$D$25,"")</f>
        <v/>
      </c>
      <c r="B594" t="str">
        <f>IF(SUM('A3.2'!P615:T615)=5,'Angaben KH-Standort'!$D$26,"")</f>
        <v/>
      </c>
      <c r="C594" t="str">
        <f>IF(SUM('A3.2'!P615:T615)=5,'Angaben KH-Standort'!$D$12,"")</f>
        <v/>
      </c>
      <c r="D594" t="str">
        <f>IF(SUM('A3.2'!P615:T615)=5,'A1'!$F606,"")</f>
        <v/>
      </c>
      <c r="E594" t="str">
        <f>IF(SUM('A3.2'!P615:T615)=5,'A3.2'!C615,"")</f>
        <v/>
      </c>
      <c r="F594" t="str">
        <f>IF(SUM('A3.2'!P615:T615)=5,'A3.2'!D615,"")</f>
        <v/>
      </c>
      <c r="G594" s="175" t="str">
        <f>IF(SUM('A3.2'!P615:T615)=5,'A3.2'!E615,"")</f>
        <v/>
      </c>
      <c r="H594" t="str">
        <f>IF(SUM('A3.2'!P615:T615)=5,'A3.2'!F615,"")</f>
        <v/>
      </c>
      <c r="I594" s="308" t="str">
        <f>IF(SUM('A3.2'!P615:T615)=5,'A3.2'!G615,"")</f>
        <v/>
      </c>
    </row>
    <row r="595" spans="1:9" x14ac:dyDescent="0.25">
      <c r="A595" t="str">
        <f>IF(SUM('A3.2'!P616:T616)=5,'Angaben KH-Standort'!$D$25,"")</f>
        <v/>
      </c>
      <c r="B595" t="str">
        <f>IF(SUM('A3.2'!P616:T616)=5,'Angaben KH-Standort'!$D$26,"")</f>
        <v/>
      </c>
      <c r="C595" t="str">
        <f>IF(SUM('A3.2'!P616:T616)=5,'Angaben KH-Standort'!$D$12,"")</f>
        <v/>
      </c>
      <c r="D595" t="str">
        <f>IF(SUM('A3.2'!P616:T616)=5,'A1'!$F607,"")</f>
        <v/>
      </c>
      <c r="E595" t="str">
        <f>IF(SUM('A3.2'!P616:T616)=5,'A3.2'!C616,"")</f>
        <v/>
      </c>
      <c r="F595" t="str">
        <f>IF(SUM('A3.2'!P616:T616)=5,'A3.2'!D616,"")</f>
        <v/>
      </c>
      <c r="G595" s="175" t="str">
        <f>IF(SUM('A3.2'!P616:T616)=5,'A3.2'!E616,"")</f>
        <v/>
      </c>
      <c r="H595" t="str">
        <f>IF(SUM('A3.2'!P616:T616)=5,'A3.2'!F616,"")</f>
        <v/>
      </c>
      <c r="I595" s="308" t="str">
        <f>IF(SUM('A3.2'!P616:T616)=5,'A3.2'!G616,"")</f>
        <v/>
      </c>
    </row>
    <row r="596" spans="1:9" x14ac:dyDescent="0.25">
      <c r="A596" t="str">
        <f>IF(SUM('A3.2'!P617:T617)=5,'Angaben KH-Standort'!$D$25,"")</f>
        <v/>
      </c>
      <c r="B596" t="str">
        <f>IF(SUM('A3.2'!P617:T617)=5,'Angaben KH-Standort'!$D$26,"")</f>
        <v/>
      </c>
      <c r="C596" t="str">
        <f>IF(SUM('A3.2'!P617:T617)=5,'Angaben KH-Standort'!$D$12,"")</f>
        <v/>
      </c>
      <c r="D596" t="str">
        <f>IF(SUM('A3.2'!P617:T617)=5,'A1'!$F608,"")</f>
        <v/>
      </c>
      <c r="E596" t="str">
        <f>IF(SUM('A3.2'!P617:T617)=5,'A3.2'!C617,"")</f>
        <v/>
      </c>
      <c r="F596" t="str">
        <f>IF(SUM('A3.2'!P617:T617)=5,'A3.2'!D617,"")</f>
        <v/>
      </c>
      <c r="G596" s="175" t="str">
        <f>IF(SUM('A3.2'!P617:T617)=5,'A3.2'!E617,"")</f>
        <v/>
      </c>
      <c r="H596" t="str">
        <f>IF(SUM('A3.2'!P617:T617)=5,'A3.2'!F617,"")</f>
        <v/>
      </c>
      <c r="I596" s="308" t="str">
        <f>IF(SUM('A3.2'!P617:T617)=5,'A3.2'!G617,"")</f>
        <v/>
      </c>
    </row>
    <row r="597" spans="1:9" x14ac:dyDescent="0.25">
      <c r="A597" t="str">
        <f>IF(SUM('A3.2'!P618:T618)=5,'Angaben KH-Standort'!$D$25,"")</f>
        <v/>
      </c>
      <c r="B597" t="str">
        <f>IF(SUM('A3.2'!P618:T618)=5,'Angaben KH-Standort'!$D$26,"")</f>
        <v/>
      </c>
      <c r="C597" t="str">
        <f>IF(SUM('A3.2'!P618:T618)=5,'Angaben KH-Standort'!$D$12,"")</f>
        <v/>
      </c>
      <c r="D597" t="str">
        <f>IF(SUM('A3.2'!P618:T618)=5,'A1'!$F609,"")</f>
        <v/>
      </c>
      <c r="E597" t="str">
        <f>IF(SUM('A3.2'!P618:T618)=5,'A3.2'!C618,"")</f>
        <v/>
      </c>
      <c r="F597" t="str">
        <f>IF(SUM('A3.2'!P618:T618)=5,'A3.2'!D618,"")</f>
        <v/>
      </c>
      <c r="G597" s="175" t="str">
        <f>IF(SUM('A3.2'!P618:T618)=5,'A3.2'!E618,"")</f>
        <v/>
      </c>
      <c r="H597" t="str">
        <f>IF(SUM('A3.2'!P618:T618)=5,'A3.2'!F618,"")</f>
        <v/>
      </c>
      <c r="I597" s="308" t="str">
        <f>IF(SUM('A3.2'!P618:T618)=5,'A3.2'!G618,"")</f>
        <v/>
      </c>
    </row>
    <row r="598" spans="1:9" x14ac:dyDescent="0.25">
      <c r="A598" t="str">
        <f>IF(SUM('A3.2'!P619:T619)=5,'Angaben KH-Standort'!$D$25,"")</f>
        <v/>
      </c>
      <c r="B598" t="str">
        <f>IF(SUM('A3.2'!P619:T619)=5,'Angaben KH-Standort'!$D$26,"")</f>
        <v/>
      </c>
      <c r="C598" t="str">
        <f>IF(SUM('A3.2'!P619:T619)=5,'Angaben KH-Standort'!$D$12,"")</f>
        <v/>
      </c>
      <c r="D598" t="str">
        <f>IF(SUM('A3.2'!P619:T619)=5,'A1'!$F610,"")</f>
        <v/>
      </c>
      <c r="E598" t="str">
        <f>IF(SUM('A3.2'!P619:T619)=5,'A3.2'!C619,"")</f>
        <v/>
      </c>
      <c r="F598" t="str">
        <f>IF(SUM('A3.2'!P619:T619)=5,'A3.2'!D619,"")</f>
        <v/>
      </c>
      <c r="G598" s="175" t="str">
        <f>IF(SUM('A3.2'!P619:T619)=5,'A3.2'!E619,"")</f>
        <v/>
      </c>
      <c r="H598" t="str">
        <f>IF(SUM('A3.2'!P619:T619)=5,'A3.2'!F619,"")</f>
        <v/>
      </c>
      <c r="I598" s="308" t="str">
        <f>IF(SUM('A3.2'!P619:T619)=5,'A3.2'!G619,"")</f>
        <v/>
      </c>
    </row>
    <row r="599" spans="1:9" x14ac:dyDescent="0.25">
      <c r="A599" t="str">
        <f>IF(SUM('A3.2'!P620:T620)=5,'Angaben KH-Standort'!$D$25,"")</f>
        <v/>
      </c>
      <c r="B599" t="str">
        <f>IF(SUM('A3.2'!P620:T620)=5,'Angaben KH-Standort'!$D$26,"")</f>
        <v/>
      </c>
      <c r="C599" t="str">
        <f>IF(SUM('A3.2'!P620:T620)=5,'Angaben KH-Standort'!$D$12,"")</f>
        <v/>
      </c>
      <c r="D599" t="str">
        <f>IF(SUM('A3.2'!P620:T620)=5,'A1'!$F611,"")</f>
        <v/>
      </c>
      <c r="E599" t="str">
        <f>IF(SUM('A3.2'!P620:T620)=5,'A3.2'!C620,"")</f>
        <v/>
      </c>
      <c r="F599" t="str">
        <f>IF(SUM('A3.2'!P620:T620)=5,'A3.2'!D620,"")</f>
        <v/>
      </c>
      <c r="G599" s="175" t="str">
        <f>IF(SUM('A3.2'!P620:T620)=5,'A3.2'!E620,"")</f>
        <v/>
      </c>
      <c r="H599" t="str">
        <f>IF(SUM('A3.2'!P620:T620)=5,'A3.2'!F620,"")</f>
        <v/>
      </c>
      <c r="I599" s="308" t="str">
        <f>IF(SUM('A3.2'!P620:T620)=5,'A3.2'!G620,"")</f>
        <v/>
      </c>
    </row>
    <row r="600" spans="1:9" x14ac:dyDescent="0.25">
      <c r="A600" t="str">
        <f>IF(SUM('A3.2'!P621:T621)=5,'Angaben KH-Standort'!$D$25,"")</f>
        <v/>
      </c>
      <c r="B600" t="str">
        <f>IF(SUM('A3.2'!P621:T621)=5,'Angaben KH-Standort'!$D$26,"")</f>
        <v/>
      </c>
      <c r="C600" t="str">
        <f>IF(SUM('A3.2'!P621:T621)=5,'Angaben KH-Standort'!$D$12,"")</f>
        <v/>
      </c>
      <c r="D600" t="str">
        <f>IF(SUM('A3.2'!P621:T621)=5,'A1'!$F612,"")</f>
        <v/>
      </c>
      <c r="E600" t="str">
        <f>IF(SUM('A3.2'!P621:T621)=5,'A3.2'!C621,"")</f>
        <v/>
      </c>
      <c r="F600" t="str">
        <f>IF(SUM('A3.2'!P621:T621)=5,'A3.2'!D621,"")</f>
        <v/>
      </c>
      <c r="G600" s="175" t="str">
        <f>IF(SUM('A3.2'!P621:T621)=5,'A3.2'!E621,"")</f>
        <v/>
      </c>
      <c r="H600" t="str">
        <f>IF(SUM('A3.2'!P621:T621)=5,'A3.2'!F621,"")</f>
        <v/>
      </c>
      <c r="I600" s="308" t="str">
        <f>IF(SUM('A3.2'!P621:T621)=5,'A3.2'!G621,"")</f>
        <v/>
      </c>
    </row>
    <row r="601" spans="1:9" x14ac:dyDescent="0.25">
      <c r="A601" t="str">
        <f>IF(SUM('A3.2'!P622:T622)=5,'Angaben KH-Standort'!$D$25,"")</f>
        <v/>
      </c>
      <c r="B601" t="str">
        <f>IF(SUM('A3.2'!P622:T622)=5,'Angaben KH-Standort'!$D$26,"")</f>
        <v/>
      </c>
      <c r="C601" t="str">
        <f>IF(SUM('A3.2'!P622:T622)=5,'Angaben KH-Standort'!$D$12,"")</f>
        <v/>
      </c>
      <c r="D601" t="str">
        <f>IF(SUM('A3.2'!P622:T622)=5,'A1'!$F613,"")</f>
        <v/>
      </c>
      <c r="E601" t="str">
        <f>IF(SUM('A3.2'!P622:T622)=5,'A3.2'!C622,"")</f>
        <v/>
      </c>
      <c r="F601" t="str">
        <f>IF(SUM('A3.2'!P622:T622)=5,'A3.2'!D622,"")</f>
        <v/>
      </c>
      <c r="G601" s="175" t="str">
        <f>IF(SUM('A3.2'!P622:T622)=5,'A3.2'!E622,"")</f>
        <v/>
      </c>
      <c r="H601" t="str">
        <f>IF(SUM('A3.2'!P622:T622)=5,'A3.2'!F622,"")</f>
        <v/>
      </c>
      <c r="I601" s="308" t="str">
        <f>IF(SUM('A3.2'!P622:T622)=5,'A3.2'!G622,"")</f>
        <v/>
      </c>
    </row>
    <row r="602" spans="1:9" x14ac:dyDescent="0.25">
      <c r="A602" t="str">
        <f>IF(SUM('A3.2'!P623:T623)=5,'Angaben KH-Standort'!$D$25,"")</f>
        <v/>
      </c>
      <c r="B602" t="str">
        <f>IF(SUM('A3.2'!P623:T623)=5,'Angaben KH-Standort'!$D$26,"")</f>
        <v/>
      </c>
      <c r="C602" t="str">
        <f>IF(SUM('A3.2'!P623:T623)=5,'Angaben KH-Standort'!$D$12,"")</f>
        <v/>
      </c>
      <c r="D602" t="str">
        <f>IF(SUM('A3.2'!P623:T623)=5,'A1'!$F614,"")</f>
        <v/>
      </c>
      <c r="E602" t="str">
        <f>IF(SUM('A3.2'!P623:T623)=5,'A3.2'!C623,"")</f>
        <v/>
      </c>
      <c r="F602" t="str">
        <f>IF(SUM('A3.2'!P623:T623)=5,'A3.2'!D623,"")</f>
        <v/>
      </c>
      <c r="G602" s="175" t="str">
        <f>IF(SUM('A3.2'!P623:T623)=5,'A3.2'!E623,"")</f>
        <v/>
      </c>
      <c r="H602" t="str">
        <f>IF(SUM('A3.2'!P623:T623)=5,'A3.2'!F623,"")</f>
        <v/>
      </c>
      <c r="I602" s="308" t="str">
        <f>IF(SUM('A3.2'!P623:T623)=5,'A3.2'!G623,"")</f>
        <v/>
      </c>
    </row>
    <row r="603" spans="1:9" x14ac:dyDescent="0.25">
      <c r="A603" t="str">
        <f>IF(SUM('A3.2'!P624:T624)=5,'Angaben KH-Standort'!$D$25,"")</f>
        <v/>
      </c>
      <c r="B603" t="str">
        <f>IF(SUM('A3.2'!P624:T624)=5,'Angaben KH-Standort'!$D$26,"")</f>
        <v/>
      </c>
      <c r="C603" t="str">
        <f>IF(SUM('A3.2'!P624:T624)=5,'Angaben KH-Standort'!$D$12,"")</f>
        <v/>
      </c>
      <c r="D603" t="str">
        <f>IF(SUM('A3.2'!P624:T624)=5,'A1'!$F615,"")</f>
        <v/>
      </c>
      <c r="E603" t="str">
        <f>IF(SUM('A3.2'!P624:T624)=5,'A3.2'!C624,"")</f>
        <v/>
      </c>
      <c r="F603" t="str">
        <f>IF(SUM('A3.2'!P624:T624)=5,'A3.2'!D624,"")</f>
        <v/>
      </c>
      <c r="G603" s="175" t="str">
        <f>IF(SUM('A3.2'!P624:T624)=5,'A3.2'!E624,"")</f>
        <v/>
      </c>
      <c r="H603" t="str">
        <f>IF(SUM('A3.2'!P624:T624)=5,'A3.2'!F624,"")</f>
        <v/>
      </c>
      <c r="I603" s="308" t="str">
        <f>IF(SUM('A3.2'!P624:T624)=5,'A3.2'!G624,"")</f>
        <v/>
      </c>
    </row>
    <row r="604" spans="1:9" x14ac:dyDescent="0.25">
      <c r="A604" t="str">
        <f>IF(SUM('A3.2'!P625:T625)=5,'Angaben KH-Standort'!$D$25,"")</f>
        <v/>
      </c>
      <c r="B604" t="str">
        <f>IF(SUM('A3.2'!P625:T625)=5,'Angaben KH-Standort'!$D$26,"")</f>
        <v/>
      </c>
      <c r="C604" t="str">
        <f>IF(SUM('A3.2'!P625:T625)=5,'Angaben KH-Standort'!$D$12,"")</f>
        <v/>
      </c>
      <c r="D604" t="str">
        <f>IF(SUM('A3.2'!P625:T625)=5,'A1'!$F616,"")</f>
        <v/>
      </c>
      <c r="E604" t="str">
        <f>IF(SUM('A3.2'!P625:T625)=5,'A3.2'!C625,"")</f>
        <v/>
      </c>
      <c r="F604" t="str">
        <f>IF(SUM('A3.2'!P625:T625)=5,'A3.2'!D625,"")</f>
        <v/>
      </c>
      <c r="G604" s="175" t="str">
        <f>IF(SUM('A3.2'!P625:T625)=5,'A3.2'!E625,"")</f>
        <v/>
      </c>
      <c r="H604" t="str">
        <f>IF(SUM('A3.2'!P625:T625)=5,'A3.2'!F625,"")</f>
        <v/>
      </c>
      <c r="I604" s="308" t="str">
        <f>IF(SUM('A3.2'!P625:T625)=5,'A3.2'!G625,"")</f>
        <v/>
      </c>
    </row>
    <row r="605" spans="1:9" x14ac:dyDescent="0.25">
      <c r="A605" t="str">
        <f>IF(SUM('A3.2'!P626:T626)=5,'Angaben KH-Standort'!$D$25,"")</f>
        <v/>
      </c>
      <c r="B605" t="str">
        <f>IF(SUM('A3.2'!P626:T626)=5,'Angaben KH-Standort'!$D$26,"")</f>
        <v/>
      </c>
      <c r="C605" t="str">
        <f>IF(SUM('A3.2'!P626:T626)=5,'Angaben KH-Standort'!$D$12,"")</f>
        <v/>
      </c>
      <c r="D605" t="str">
        <f>IF(SUM('A3.2'!P626:T626)=5,'A1'!$F617,"")</f>
        <v/>
      </c>
      <c r="E605" t="str">
        <f>IF(SUM('A3.2'!P626:T626)=5,'A3.2'!C626,"")</f>
        <v/>
      </c>
      <c r="F605" t="str">
        <f>IF(SUM('A3.2'!P626:T626)=5,'A3.2'!D626,"")</f>
        <v/>
      </c>
      <c r="G605" s="175" t="str">
        <f>IF(SUM('A3.2'!P626:T626)=5,'A3.2'!E626,"")</f>
        <v/>
      </c>
      <c r="H605" t="str">
        <f>IF(SUM('A3.2'!P626:T626)=5,'A3.2'!F626,"")</f>
        <v/>
      </c>
      <c r="I605" s="308" t="str">
        <f>IF(SUM('A3.2'!P626:T626)=5,'A3.2'!G626,"")</f>
        <v/>
      </c>
    </row>
    <row r="606" spans="1:9" x14ac:dyDescent="0.25">
      <c r="A606" t="str">
        <f>IF(SUM('A3.2'!P627:T627)=5,'Angaben KH-Standort'!$D$25,"")</f>
        <v/>
      </c>
      <c r="B606" t="str">
        <f>IF(SUM('A3.2'!P627:T627)=5,'Angaben KH-Standort'!$D$26,"")</f>
        <v/>
      </c>
      <c r="C606" t="str">
        <f>IF(SUM('A3.2'!P627:T627)=5,'Angaben KH-Standort'!$D$12,"")</f>
        <v/>
      </c>
      <c r="D606" t="str">
        <f>IF(SUM('A3.2'!P627:T627)=5,'A1'!$F618,"")</f>
        <v/>
      </c>
      <c r="E606" t="str">
        <f>IF(SUM('A3.2'!P627:T627)=5,'A3.2'!C627,"")</f>
        <v/>
      </c>
      <c r="F606" t="str">
        <f>IF(SUM('A3.2'!P627:T627)=5,'A3.2'!D627,"")</f>
        <v/>
      </c>
      <c r="G606" s="175" t="str">
        <f>IF(SUM('A3.2'!P627:T627)=5,'A3.2'!E627,"")</f>
        <v/>
      </c>
      <c r="H606" t="str">
        <f>IF(SUM('A3.2'!P627:T627)=5,'A3.2'!F627,"")</f>
        <v/>
      </c>
      <c r="I606" s="308" t="str">
        <f>IF(SUM('A3.2'!P627:T627)=5,'A3.2'!G627,"")</f>
        <v/>
      </c>
    </row>
    <row r="607" spans="1:9" x14ac:dyDescent="0.25">
      <c r="A607" t="str">
        <f>IF(SUM('A3.2'!P628:T628)=5,'Angaben KH-Standort'!$D$25,"")</f>
        <v/>
      </c>
      <c r="B607" t="str">
        <f>IF(SUM('A3.2'!P628:T628)=5,'Angaben KH-Standort'!$D$26,"")</f>
        <v/>
      </c>
      <c r="C607" t="str">
        <f>IF(SUM('A3.2'!P628:T628)=5,'Angaben KH-Standort'!$D$12,"")</f>
        <v/>
      </c>
      <c r="D607" t="str">
        <f>IF(SUM('A3.2'!P628:T628)=5,'A1'!$F619,"")</f>
        <v/>
      </c>
      <c r="E607" t="str">
        <f>IF(SUM('A3.2'!P628:T628)=5,'A3.2'!C628,"")</f>
        <v/>
      </c>
      <c r="F607" t="str">
        <f>IF(SUM('A3.2'!P628:T628)=5,'A3.2'!D628,"")</f>
        <v/>
      </c>
      <c r="G607" s="175" t="str">
        <f>IF(SUM('A3.2'!P628:T628)=5,'A3.2'!E628,"")</f>
        <v/>
      </c>
      <c r="H607" t="str">
        <f>IF(SUM('A3.2'!P628:T628)=5,'A3.2'!F628,"")</f>
        <v/>
      </c>
      <c r="I607" s="308" t="str">
        <f>IF(SUM('A3.2'!P628:T628)=5,'A3.2'!G628,"")</f>
        <v/>
      </c>
    </row>
    <row r="608" spans="1:9" x14ac:dyDescent="0.25">
      <c r="A608" t="str">
        <f>IF(SUM('A3.2'!P629:T629)=5,'Angaben KH-Standort'!$D$25,"")</f>
        <v/>
      </c>
      <c r="B608" t="str">
        <f>IF(SUM('A3.2'!P629:T629)=5,'Angaben KH-Standort'!$D$26,"")</f>
        <v/>
      </c>
      <c r="C608" t="str">
        <f>IF(SUM('A3.2'!P629:T629)=5,'Angaben KH-Standort'!$D$12,"")</f>
        <v/>
      </c>
      <c r="D608" t="str">
        <f>IF(SUM('A3.2'!P629:T629)=5,'A1'!$F620,"")</f>
        <v/>
      </c>
      <c r="E608" t="str">
        <f>IF(SUM('A3.2'!P629:T629)=5,'A3.2'!C629,"")</f>
        <v/>
      </c>
      <c r="F608" t="str">
        <f>IF(SUM('A3.2'!P629:T629)=5,'A3.2'!D629,"")</f>
        <v/>
      </c>
      <c r="G608" s="175" t="str">
        <f>IF(SUM('A3.2'!P629:T629)=5,'A3.2'!E629,"")</f>
        <v/>
      </c>
      <c r="H608" t="str">
        <f>IF(SUM('A3.2'!P629:T629)=5,'A3.2'!F629,"")</f>
        <v/>
      </c>
      <c r="I608" s="308" t="str">
        <f>IF(SUM('A3.2'!P629:T629)=5,'A3.2'!G629,"")</f>
        <v/>
      </c>
    </row>
    <row r="609" spans="1:9" x14ac:dyDescent="0.25">
      <c r="A609" t="str">
        <f>IF(SUM('A3.2'!P630:T630)=5,'Angaben KH-Standort'!$D$25,"")</f>
        <v/>
      </c>
      <c r="B609" t="str">
        <f>IF(SUM('A3.2'!P630:T630)=5,'Angaben KH-Standort'!$D$26,"")</f>
        <v/>
      </c>
      <c r="C609" t="str">
        <f>IF(SUM('A3.2'!P630:T630)=5,'Angaben KH-Standort'!$D$12,"")</f>
        <v/>
      </c>
      <c r="D609" t="str">
        <f>IF(SUM('A3.2'!P630:T630)=5,'A1'!$F621,"")</f>
        <v/>
      </c>
      <c r="E609" t="str">
        <f>IF(SUM('A3.2'!P630:T630)=5,'A3.2'!C630,"")</f>
        <v/>
      </c>
      <c r="F609" t="str">
        <f>IF(SUM('A3.2'!P630:T630)=5,'A3.2'!D630,"")</f>
        <v/>
      </c>
      <c r="G609" s="175" t="str">
        <f>IF(SUM('A3.2'!P630:T630)=5,'A3.2'!E630,"")</f>
        <v/>
      </c>
      <c r="H609" t="str">
        <f>IF(SUM('A3.2'!P630:T630)=5,'A3.2'!F630,"")</f>
        <v/>
      </c>
      <c r="I609" s="308" t="str">
        <f>IF(SUM('A3.2'!P630:T630)=5,'A3.2'!G630,"")</f>
        <v/>
      </c>
    </row>
    <row r="610" spans="1:9" x14ac:dyDescent="0.25">
      <c r="A610" t="str">
        <f>IF(SUM('A3.2'!P631:T631)=5,'Angaben KH-Standort'!$D$25,"")</f>
        <v/>
      </c>
      <c r="B610" t="str">
        <f>IF(SUM('A3.2'!P631:T631)=5,'Angaben KH-Standort'!$D$26,"")</f>
        <v/>
      </c>
      <c r="C610" t="str">
        <f>IF(SUM('A3.2'!P631:T631)=5,'Angaben KH-Standort'!$D$12,"")</f>
        <v/>
      </c>
      <c r="D610" t="str">
        <f>IF(SUM('A3.2'!P631:T631)=5,'A1'!$F622,"")</f>
        <v/>
      </c>
      <c r="E610" t="str">
        <f>IF(SUM('A3.2'!P631:T631)=5,'A3.2'!C631,"")</f>
        <v/>
      </c>
      <c r="F610" t="str">
        <f>IF(SUM('A3.2'!P631:T631)=5,'A3.2'!D631,"")</f>
        <v/>
      </c>
      <c r="G610" s="175" t="str">
        <f>IF(SUM('A3.2'!P631:T631)=5,'A3.2'!E631,"")</f>
        <v/>
      </c>
      <c r="H610" t="str">
        <f>IF(SUM('A3.2'!P631:T631)=5,'A3.2'!F631,"")</f>
        <v/>
      </c>
      <c r="I610" s="308" t="str">
        <f>IF(SUM('A3.2'!P631:T631)=5,'A3.2'!G631,"")</f>
        <v/>
      </c>
    </row>
    <row r="611" spans="1:9" x14ac:dyDescent="0.25">
      <c r="A611" t="str">
        <f>IF(SUM('A3.2'!P632:T632)=5,'Angaben KH-Standort'!$D$25,"")</f>
        <v/>
      </c>
      <c r="B611" t="str">
        <f>IF(SUM('A3.2'!P632:T632)=5,'Angaben KH-Standort'!$D$26,"")</f>
        <v/>
      </c>
      <c r="C611" t="str">
        <f>IF(SUM('A3.2'!P632:T632)=5,'Angaben KH-Standort'!$D$12,"")</f>
        <v/>
      </c>
      <c r="D611" t="str">
        <f>IF(SUM('A3.2'!P632:T632)=5,'A1'!$F623,"")</f>
        <v/>
      </c>
      <c r="E611" t="str">
        <f>IF(SUM('A3.2'!P632:T632)=5,'A3.2'!C632,"")</f>
        <v/>
      </c>
      <c r="F611" t="str">
        <f>IF(SUM('A3.2'!P632:T632)=5,'A3.2'!D632,"")</f>
        <v/>
      </c>
      <c r="G611" s="175" t="str">
        <f>IF(SUM('A3.2'!P632:T632)=5,'A3.2'!E632,"")</f>
        <v/>
      </c>
      <c r="H611" t="str">
        <f>IF(SUM('A3.2'!P632:T632)=5,'A3.2'!F632,"")</f>
        <v/>
      </c>
      <c r="I611" s="308" t="str">
        <f>IF(SUM('A3.2'!P632:T632)=5,'A3.2'!G632,"")</f>
        <v/>
      </c>
    </row>
    <row r="612" spans="1:9" x14ac:dyDescent="0.25">
      <c r="A612" t="str">
        <f>IF(SUM('A3.2'!P633:T633)=5,'Angaben KH-Standort'!$D$25,"")</f>
        <v/>
      </c>
      <c r="B612" t="str">
        <f>IF(SUM('A3.2'!P633:T633)=5,'Angaben KH-Standort'!$D$26,"")</f>
        <v/>
      </c>
      <c r="C612" t="str">
        <f>IF(SUM('A3.2'!P633:T633)=5,'Angaben KH-Standort'!$D$12,"")</f>
        <v/>
      </c>
      <c r="D612" t="str">
        <f>IF(SUM('A3.2'!P633:T633)=5,'A1'!$F624,"")</f>
        <v/>
      </c>
      <c r="E612" t="str">
        <f>IF(SUM('A3.2'!P633:T633)=5,'A3.2'!C633,"")</f>
        <v/>
      </c>
      <c r="F612" t="str">
        <f>IF(SUM('A3.2'!P633:T633)=5,'A3.2'!D633,"")</f>
        <v/>
      </c>
      <c r="G612" s="175" t="str">
        <f>IF(SUM('A3.2'!P633:T633)=5,'A3.2'!E633,"")</f>
        <v/>
      </c>
      <c r="H612" t="str">
        <f>IF(SUM('A3.2'!P633:T633)=5,'A3.2'!F633,"")</f>
        <v/>
      </c>
      <c r="I612" s="308" t="str">
        <f>IF(SUM('A3.2'!P633:T633)=5,'A3.2'!G633,"")</f>
        <v/>
      </c>
    </row>
    <row r="613" spans="1:9" x14ac:dyDescent="0.25">
      <c r="A613" t="str">
        <f>IF(SUM('A3.2'!P634:T634)=5,'Angaben KH-Standort'!$D$25,"")</f>
        <v/>
      </c>
      <c r="B613" t="str">
        <f>IF(SUM('A3.2'!P634:T634)=5,'Angaben KH-Standort'!$D$26,"")</f>
        <v/>
      </c>
      <c r="C613" t="str">
        <f>IF(SUM('A3.2'!P634:T634)=5,'Angaben KH-Standort'!$D$12,"")</f>
        <v/>
      </c>
      <c r="D613" t="str">
        <f>IF(SUM('A3.2'!P634:T634)=5,'A1'!$F625,"")</f>
        <v/>
      </c>
      <c r="E613" t="str">
        <f>IF(SUM('A3.2'!P634:T634)=5,'A3.2'!C634,"")</f>
        <v/>
      </c>
      <c r="F613" t="str">
        <f>IF(SUM('A3.2'!P634:T634)=5,'A3.2'!D634,"")</f>
        <v/>
      </c>
      <c r="G613" s="175" t="str">
        <f>IF(SUM('A3.2'!P634:T634)=5,'A3.2'!E634,"")</f>
        <v/>
      </c>
      <c r="H613" t="str">
        <f>IF(SUM('A3.2'!P634:T634)=5,'A3.2'!F634,"")</f>
        <v/>
      </c>
      <c r="I613" s="308" t="str">
        <f>IF(SUM('A3.2'!P634:T634)=5,'A3.2'!G634,"")</f>
        <v/>
      </c>
    </row>
    <row r="614" spans="1:9" x14ac:dyDescent="0.25">
      <c r="A614" t="str">
        <f>IF(SUM('A3.2'!P635:T635)=5,'Angaben KH-Standort'!$D$25,"")</f>
        <v/>
      </c>
      <c r="B614" t="str">
        <f>IF(SUM('A3.2'!P635:T635)=5,'Angaben KH-Standort'!$D$26,"")</f>
        <v/>
      </c>
      <c r="C614" t="str">
        <f>IF(SUM('A3.2'!P635:T635)=5,'Angaben KH-Standort'!$D$12,"")</f>
        <v/>
      </c>
      <c r="D614" t="str">
        <f>IF(SUM('A3.2'!P635:T635)=5,'A1'!$F626,"")</f>
        <v/>
      </c>
      <c r="E614" t="str">
        <f>IF(SUM('A3.2'!P635:T635)=5,'A3.2'!C635,"")</f>
        <v/>
      </c>
      <c r="F614" t="str">
        <f>IF(SUM('A3.2'!P635:T635)=5,'A3.2'!D635,"")</f>
        <v/>
      </c>
      <c r="G614" s="175" t="str">
        <f>IF(SUM('A3.2'!P635:T635)=5,'A3.2'!E635,"")</f>
        <v/>
      </c>
      <c r="H614" t="str">
        <f>IF(SUM('A3.2'!P635:T635)=5,'A3.2'!F635,"")</f>
        <v/>
      </c>
      <c r="I614" s="308" t="str">
        <f>IF(SUM('A3.2'!P635:T635)=5,'A3.2'!G635,"")</f>
        <v/>
      </c>
    </row>
    <row r="615" spans="1:9" x14ac:dyDescent="0.25">
      <c r="A615" t="str">
        <f>IF(SUM('A3.2'!P636:T636)=5,'Angaben KH-Standort'!$D$25,"")</f>
        <v/>
      </c>
      <c r="B615" t="str">
        <f>IF(SUM('A3.2'!P636:T636)=5,'Angaben KH-Standort'!$D$26,"")</f>
        <v/>
      </c>
      <c r="C615" t="str">
        <f>IF(SUM('A3.2'!P636:T636)=5,'Angaben KH-Standort'!$D$12,"")</f>
        <v/>
      </c>
      <c r="D615" t="str">
        <f>IF(SUM('A3.2'!P636:T636)=5,'A1'!$F627,"")</f>
        <v/>
      </c>
      <c r="E615" t="str">
        <f>IF(SUM('A3.2'!P636:T636)=5,'A3.2'!C636,"")</f>
        <v/>
      </c>
      <c r="F615" t="str">
        <f>IF(SUM('A3.2'!P636:T636)=5,'A3.2'!D636,"")</f>
        <v/>
      </c>
      <c r="G615" s="175" t="str">
        <f>IF(SUM('A3.2'!P636:T636)=5,'A3.2'!E636,"")</f>
        <v/>
      </c>
      <c r="H615" t="str">
        <f>IF(SUM('A3.2'!P636:T636)=5,'A3.2'!F636,"")</f>
        <v/>
      </c>
      <c r="I615" s="308" t="str">
        <f>IF(SUM('A3.2'!P636:T636)=5,'A3.2'!G636,"")</f>
        <v/>
      </c>
    </row>
    <row r="616" spans="1:9" x14ac:dyDescent="0.25">
      <c r="A616" t="str">
        <f>IF(SUM('A3.2'!P637:T637)=5,'Angaben KH-Standort'!$D$25,"")</f>
        <v/>
      </c>
      <c r="B616" t="str">
        <f>IF(SUM('A3.2'!P637:T637)=5,'Angaben KH-Standort'!$D$26,"")</f>
        <v/>
      </c>
      <c r="C616" t="str">
        <f>IF(SUM('A3.2'!P637:T637)=5,'Angaben KH-Standort'!$D$12,"")</f>
        <v/>
      </c>
      <c r="D616" t="str">
        <f>IF(SUM('A3.2'!P637:T637)=5,'A1'!$F628,"")</f>
        <v/>
      </c>
      <c r="E616" t="str">
        <f>IF(SUM('A3.2'!P637:T637)=5,'A3.2'!C637,"")</f>
        <v/>
      </c>
      <c r="F616" t="str">
        <f>IF(SUM('A3.2'!P637:T637)=5,'A3.2'!D637,"")</f>
        <v/>
      </c>
      <c r="G616" s="175" t="str">
        <f>IF(SUM('A3.2'!P637:T637)=5,'A3.2'!E637,"")</f>
        <v/>
      </c>
      <c r="H616" t="str">
        <f>IF(SUM('A3.2'!P637:T637)=5,'A3.2'!F637,"")</f>
        <v/>
      </c>
      <c r="I616" s="308" t="str">
        <f>IF(SUM('A3.2'!P637:T637)=5,'A3.2'!G637,"")</f>
        <v/>
      </c>
    </row>
    <row r="617" spans="1:9" x14ac:dyDescent="0.25">
      <c r="A617" t="str">
        <f>IF(SUM('A3.2'!P638:T638)=5,'Angaben KH-Standort'!$D$25,"")</f>
        <v/>
      </c>
      <c r="B617" t="str">
        <f>IF(SUM('A3.2'!P638:T638)=5,'Angaben KH-Standort'!$D$26,"")</f>
        <v/>
      </c>
      <c r="C617" t="str">
        <f>IF(SUM('A3.2'!P638:T638)=5,'Angaben KH-Standort'!$D$12,"")</f>
        <v/>
      </c>
      <c r="D617" t="str">
        <f>IF(SUM('A3.2'!P638:T638)=5,'A1'!$F629,"")</f>
        <v/>
      </c>
      <c r="E617" t="str">
        <f>IF(SUM('A3.2'!P638:T638)=5,'A3.2'!C638,"")</f>
        <v/>
      </c>
      <c r="F617" t="str">
        <f>IF(SUM('A3.2'!P638:T638)=5,'A3.2'!D638,"")</f>
        <v/>
      </c>
      <c r="G617" s="175" t="str">
        <f>IF(SUM('A3.2'!P638:T638)=5,'A3.2'!E638,"")</f>
        <v/>
      </c>
      <c r="H617" t="str">
        <f>IF(SUM('A3.2'!P638:T638)=5,'A3.2'!F638,"")</f>
        <v/>
      </c>
      <c r="I617" s="308" t="str">
        <f>IF(SUM('A3.2'!P638:T638)=5,'A3.2'!G638,"")</f>
        <v/>
      </c>
    </row>
    <row r="618" spans="1:9" x14ac:dyDescent="0.25">
      <c r="A618" t="str">
        <f>IF(SUM('A3.2'!P639:T639)=5,'Angaben KH-Standort'!$D$25,"")</f>
        <v/>
      </c>
      <c r="B618" t="str">
        <f>IF(SUM('A3.2'!P639:T639)=5,'Angaben KH-Standort'!$D$26,"")</f>
        <v/>
      </c>
      <c r="C618" t="str">
        <f>IF(SUM('A3.2'!P639:T639)=5,'Angaben KH-Standort'!$D$12,"")</f>
        <v/>
      </c>
      <c r="D618" t="str">
        <f>IF(SUM('A3.2'!P639:T639)=5,'A1'!$F630,"")</f>
        <v/>
      </c>
      <c r="E618" t="str">
        <f>IF(SUM('A3.2'!P639:T639)=5,'A3.2'!C639,"")</f>
        <v/>
      </c>
      <c r="F618" t="str">
        <f>IF(SUM('A3.2'!P639:T639)=5,'A3.2'!D639,"")</f>
        <v/>
      </c>
      <c r="G618" s="175" t="str">
        <f>IF(SUM('A3.2'!P639:T639)=5,'A3.2'!E639,"")</f>
        <v/>
      </c>
      <c r="H618" t="str">
        <f>IF(SUM('A3.2'!P639:T639)=5,'A3.2'!F639,"")</f>
        <v/>
      </c>
      <c r="I618" s="308" t="str">
        <f>IF(SUM('A3.2'!P639:T639)=5,'A3.2'!G639,"")</f>
        <v/>
      </c>
    </row>
    <row r="619" spans="1:9" x14ac:dyDescent="0.25">
      <c r="A619" t="str">
        <f>IF(SUM('A3.2'!P640:T640)=5,'Angaben KH-Standort'!$D$25,"")</f>
        <v/>
      </c>
      <c r="B619" t="str">
        <f>IF(SUM('A3.2'!P640:T640)=5,'Angaben KH-Standort'!$D$26,"")</f>
        <v/>
      </c>
      <c r="C619" t="str">
        <f>IF(SUM('A3.2'!P640:T640)=5,'Angaben KH-Standort'!$D$12,"")</f>
        <v/>
      </c>
      <c r="D619" t="str">
        <f>IF(SUM('A3.2'!P640:T640)=5,'A1'!$F631,"")</f>
        <v/>
      </c>
      <c r="E619" t="str">
        <f>IF(SUM('A3.2'!P640:T640)=5,'A3.2'!C640,"")</f>
        <v/>
      </c>
      <c r="F619" t="str">
        <f>IF(SUM('A3.2'!P640:T640)=5,'A3.2'!D640,"")</f>
        <v/>
      </c>
      <c r="G619" s="175" t="str">
        <f>IF(SUM('A3.2'!P640:T640)=5,'A3.2'!E640,"")</f>
        <v/>
      </c>
      <c r="H619" t="str">
        <f>IF(SUM('A3.2'!P640:T640)=5,'A3.2'!F640,"")</f>
        <v/>
      </c>
      <c r="I619" s="308" t="str">
        <f>IF(SUM('A3.2'!P640:T640)=5,'A3.2'!G640,"")</f>
        <v/>
      </c>
    </row>
    <row r="620" spans="1:9" x14ac:dyDescent="0.25">
      <c r="A620" t="str">
        <f>IF(SUM('A3.2'!P641:T641)=5,'Angaben KH-Standort'!$D$25,"")</f>
        <v/>
      </c>
      <c r="B620" t="str">
        <f>IF(SUM('A3.2'!P641:T641)=5,'Angaben KH-Standort'!$D$26,"")</f>
        <v/>
      </c>
      <c r="C620" t="str">
        <f>IF(SUM('A3.2'!P641:T641)=5,'Angaben KH-Standort'!$D$12,"")</f>
        <v/>
      </c>
      <c r="D620" t="str">
        <f>IF(SUM('A3.2'!P641:T641)=5,'A1'!$F632,"")</f>
        <v/>
      </c>
      <c r="E620" t="str">
        <f>IF(SUM('A3.2'!P641:T641)=5,'A3.2'!C641,"")</f>
        <v/>
      </c>
      <c r="F620" t="str">
        <f>IF(SUM('A3.2'!P641:T641)=5,'A3.2'!D641,"")</f>
        <v/>
      </c>
      <c r="G620" s="175" t="str">
        <f>IF(SUM('A3.2'!P641:T641)=5,'A3.2'!E641,"")</f>
        <v/>
      </c>
      <c r="H620" t="str">
        <f>IF(SUM('A3.2'!P641:T641)=5,'A3.2'!F641,"")</f>
        <v/>
      </c>
      <c r="I620" s="308" t="str">
        <f>IF(SUM('A3.2'!P641:T641)=5,'A3.2'!G641,"")</f>
        <v/>
      </c>
    </row>
    <row r="621" spans="1:9" x14ac:dyDescent="0.25">
      <c r="A621" t="str">
        <f>IF(SUM('A3.2'!P642:T642)=5,'Angaben KH-Standort'!$D$25,"")</f>
        <v/>
      </c>
      <c r="B621" t="str">
        <f>IF(SUM('A3.2'!P642:T642)=5,'Angaben KH-Standort'!$D$26,"")</f>
        <v/>
      </c>
      <c r="C621" t="str">
        <f>IF(SUM('A3.2'!P642:T642)=5,'Angaben KH-Standort'!$D$12,"")</f>
        <v/>
      </c>
      <c r="D621" t="str">
        <f>IF(SUM('A3.2'!P642:T642)=5,'A1'!$F633,"")</f>
        <v/>
      </c>
      <c r="E621" t="str">
        <f>IF(SUM('A3.2'!P642:T642)=5,'A3.2'!C642,"")</f>
        <v/>
      </c>
      <c r="F621" t="str">
        <f>IF(SUM('A3.2'!P642:T642)=5,'A3.2'!D642,"")</f>
        <v/>
      </c>
      <c r="G621" s="175" t="str">
        <f>IF(SUM('A3.2'!P642:T642)=5,'A3.2'!E642,"")</f>
        <v/>
      </c>
      <c r="H621" t="str">
        <f>IF(SUM('A3.2'!P642:T642)=5,'A3.2'!F642,"")</f>
        <v/>
      </c>
      <c r="I621" s="308" t="str">
        <f>IF(SUM('A3.2'!P642:T642)=5,'A3.2'!G642,"")</f>
        <v/>
      </c>
    </row>
    <row r="622" spans="1:9" x14ac:dyDescent="0.25">
      <c r="A622" t="str">
        <f>IF(SUM('A3.2'!P643:T643)=5,'Angaben KH-Standort'!$D$25,"")</f>
        <v/>
      </c>
      <c r="B622" t="str">
        <f>IF(SUM('A3.2'!P643:T643)=5,'Angaben KH-Standort'!$D$26,"")</f>
        <v/>
      </c>
      <c r="C622" t="str">
        <f>IF(SUM('A3.2'!P643:T643)=5,'Angaben KH-Standort'!$D$12,"")</f>
        <v/>
      </c>
      <c r="D622" t="str">
        <f>IF(SUM('A3.2'!P643:T643)=5,'A1'!$F634,"")</f>
        <v/>
      </c>
      <c r="E622" t="str">
        <f>IF(SUM('A3.2'!P643:T643)=5,'A3.2'!C643,"")</f>
        <v/>
      </c>
      <c r="F622" t="str">
        <f>IF(SUM('A3.2'!P643:T643)=5,'A3.2'!D643,"")</f>
        <v/>
      </c>
      <c r="G622" s="175" t="str">
        <f>IF(SUM('A3.2'!P643:T643)=5,'A3.2'!E643,"")</f>
        <v/>
      </c>
      <c r="H622" t="str">
        <f>IF(SUM('A3.2'!P643:T643)=5,'A3.2'!F643,"")</f>
        <v/>
      </c>
      <c r="I622" s="308" t="str">
        <f>IF(SUM('A3.2'!P643:T643)=5,'A3.2'!G643,"")</f>
        <v/>
      </c>
    </row>
    <row r="623" spans="1:9" x14ac:dyDescent="0.25">
      <c r="A623" t="str">
        <f>IF(SUM('A3.2'!P644:T644)=5,'Angaben KH-Standort'!$D$25,"")</f>
        <v/>
      </c>
      <c r="B623" t="str">
        <f>IF(SUM('A3.2'!P644:T644)=5,'Angaben KH-Standort'!$D$26,"")</f>
        <v/>
      </c>
      <c r="C623" t="str">
        <f>IF(SUM('A3.2'!P644:T644)=5,'Angaben KH-Standort'!$D$12,"")</f>
        <v/>
      </c>
      <c r="D623" t="str">
        <f>IF(SUM('A3.2'!P644:T644)=5,'A1'!$F635,"")</f>
        <v/>
      </c>
      <c r="E623" t="str">
        <f>IF(SUM('A3.2'!P644:T644)=5,'A3.2'!C644,"")</f>
        <v/>
      </c>
      <c r="F623" t="str">
        <f>IF(SUM('A3.2'!P644:T644)=5,'A3.2'!D644,"")</f>
        <v/>
      </c>
      <c r="G623" s="175" t="str">
        <f>IF(SUM('A3.2'!P644:T644)=5,'A3.2'!E644,"")</f>
        <v/>
      </c>
      <c r="H623" t="str">
        <f>IF(SUM('A3.2'!P644:T644)=5,'A3.2'!F644,"")</f>
        <v/>
      </c>
      <c r="I623" s="308" t="str">
        <f>IF(SUM('A3.2'!P644:T644)=5,'A3.2'!G644,"")</f>
        <v/>
      </c>
    </row>
    <row r="624" spans="1:9" x14ac:dyDescent="0.25">
      <c r="A624" t="str">
        <f>IF(SUM('A3.2'!P645:T645)=5,'Angaben KH-Standort'!$D$25,"")</f>
        <v/>
      </c>
      <c r="B624" t="str">
        <f>IF(SUM('A3.2'!P645:T645)=5,'Angaben KH-Standort'!$D$26,"")</f>
        <v/>
      </c>
      <c r="C624" t="str">
        <f>IF(SUM('A3.2'!P645:T645)=5,'Angaben KH-Standort'!$D$12,"")</f>
        <v/>
      </c>
      <c r="D624" t="str">
        <f>IF(SUM('A3.2'!P645:T645)=5,'A1'!$F636,"")</f>
        <v/>
      </c>
      <c r="E624" t="str">
        <f>IF(SUM('A3.2'!P645:T645)=5,'A3.2'!C645,"")</f>
        <v/>
      </c>
      <c r="F624" t="str">
        <f>IF(SUM('A3.2'!P645:T645)=5,'A3.2'!D645,"")</f>
        <v/>
      </c>
      <c r="G624" s="175" t="str">
        <f>IF(SUM('A3.2'!P645:T645)=5,'A3.2'!E645,"")</f>
        <v/>
      </c>
      <c r="H624" t="str">
        <f>IF(SUM('A3.2'!P645:T645)=5,'A3.2'!F645,"")</f>
        <v/>
      </c>
      <c r="I624" s="308" t="str">
        <f>IF(SUM('A3.2'!P645:T645)=5,'A3.2'!G645,"")</f>
        <v/>
      </c>
    </row>
    <row r="625" spans="1:9" x14ac:dyDescent="0.25">
      <c r="A625" t="str">
        <f>IF(SUM('A3.2'!P646:T646)=5,'Angaben KH-Standort'!$D$25,"")</f>
        <v/>
      </c>
      <c r="B625" t="str">
        <f>IF(SUM('A3.2'!P646:T646)=5,'Angaben KH-Standort'!$D$26,"")</f>
        <v/>
      </c>
      <c r="C625" t="str">
        <f>IF(SUM('A3.2'!P646:T646)=5,'Angaben KH-Standort'!$D$12,"")</f>
        <v/>
      </c>
      <c r="D625" t="str">
        <f>IF(SUM('A3.2'!P646:T646)=5,'A1'!$F637,"")</f>
        <v/>
      </c>
      <c r="E625" t="str">
        <f>IF(SUM('A3.2'!P646:T646)=5,'A3.2'!C646,"")</f>
        <v/>
      </c>
      <c r="F625" t="str">
        <f>IF(SUM('A3.2'!P646:T646)=5,'A3.2'!D646,"")</f>
        <v/>
      </c>
      <c r="G625" s="175" t="str">
        <f>IF(SUM('A3.2'!P646:T646)=5,'A3.2'!E646,"")</f>
        <v/>
      </c>
      <c r="H625" t="str">
        <f>IF(SUM('A3.2'!P646:T646)=5,'A3.2'!F646,"")</f>
        <v/>
      </c>
      <c r="I625" s="308" t="str">
        <f>IF(SUM('A3.2'!P646:T646)=5,'A3.2'!G646,"")</f>
        <v/>
      </c>
    </row>
    <row r="626" spans="1:9" x14ac:dyDescent="0.25">
      <c r="A626" t="str">
        <f>IF(SUM('A3.2'!P647:T647)=5,'Angaben KH-Standort'!$D$25,"")</f>
        <v/>
      </c>
      <c r="B626" t="str">
        <f>IF(SUM('A3.2'!P647:T647)=5,'Angaben KH-Standort'!$D$26,"")</f>
        <v/>
      </c>
      <c r="C626" t="str">
        <f>IF(SUM('A3.2'!P647:T647)=5,'Angaben KH-Standort'!$D$12,"")</f>
        <v/>
      </c>
      <c r="D626" t="str">
        <f>IF(SUM('A3.2'!P647:T647)=5,'A1'!$F638,"")</f>
        <v/>
      </c>
      <c r="E626" t="str">
        <f>IF(SUM('A3.2'!P647:T647)=5,'A3.2'!C647,"")</f>
        <v/>
      </c>
      <c r="F626" t="str">
        <f>IF(SUM('A3.2'!P647:T647)=5,'A3.2'!D647,"")</f>
        <v/>
      </c>
      <c r="G626" s="175" t="str">
        <f>IF(SUM('A3.2'!P647:T647)=5,'A3.2'!E647,"")</f>
        <v/>
      </c>
      <c r="H626" t="str">
        <f>IF(SUM('A3.2'!P647:T647)=5,'A3.2'!F647,"")</f>
        <v/>
      </c>
      <c r="I626" s="308" t="str">
        <f>IF(SUM('A3.2'!P647:T647)=5,'A3.2'!G647,"")</f>
        <v/>
      </c>
    </row>
    <row r="627" spans="1:9" x14ac:dyDescent="0.25">
      <c r="A627" t="str">
        <f>IF(SUM('A3.2'!P648:T648)=5,'Angaben KH-Standort'!$D$25,"")</f>
        <v/>
      </c>
      <c r="B627" t="str">
        <f>IF(SUM('A3.2'!P648:T648)=5,'Angaben KH-Standort'!$D$26,"")</f>
        <v/>
      </c>
      <c r="C627" t="str">
        <f>IF(SUM('A3.2'!P648:T648)=5,'Angaben KH-Standort'!$D$12,"")</f>
        <v/>
      </c>
      <c r="D627" t="str">
        <f>IF(SUM('A3.2'!P648:T648)=5,'A1'!$F639,"")</f>
        <v/>
      </c>
      <c r="E627" t="str">
        <f>IF(SUM('A3.2'!P648:T648)=5,'A3.2'!C648,"")</f>
        <v/>
      </c>
      <c r="F627" t="str">
        <f>IF(SUM('A3.2'!P648:T648)=5,'A3.2'!D648,"")</f>
        <v/>
      </c>
      <c r="G627" s="175" t="str">
        <f>IF(SUM('A3.2'!P648:T648)=5,'A3.2'!E648,"")</f>
        <v/>
      </c>
      <c r="H627" t="str">
        <f>IF(SUM('A3.2'!P648:T648)=5,'A3.2'!F648,"")</f>
        <v/>
      </c>
      <c r="I627" s="308" t="str">
        <f>IF(SUM('A3.2'!P648:T648)=5,'A3.2'!G648,"")</f>
        <v/>
      </c>
    </row>
    <row r="628" spans="1:9" x14ac:dyDescent="0.25">
      <c r="A628" t="str">
        <f>IF(SUM('A3.2'!P649:T649)=5,'Angaben KH-Standort'!$D$25,"")</f>
        <v/>
      </c>
      <c r="B628" t="str">
        <f>IF(SUM('A3.2'!P649:T649)=5,'Angaben KH-Standort'!$D$26,"")</f>
        <v/>
      </c>
      <c r="C628" t="str">
        <f>IF(SUM('A3.2'!P649:T649)=5,'Angaben KH-Standort'!$D$12,"")</f>
        <v/>
      </c>
      <c r="D628" t="str">
        <f>IF(SUM('A3.2'!P649:T649)=5,'A1'!$F640,"")</f>
        <v/>
      </c>
      <c r="E628" t="str">
        <f>IF(SUM('A3.2'!P649:T649)=5,'A3.2'!C649,"")</f>
        <v/>
      </c>
      <c r="F628" t="str">
        <f>IF(SUM('A3.2'!P649:T649)=5,'A3.2'!D649,"")</f>
        <v/>
      </c>
      <c r="G628" s="175" t="str">
        <f>IF(SUM('A3.2'!P649:T649)=5,'A3.2'!E649,"")</f>
        <v/>
      </c>
      <c r="H628" t="str">
        <f>IF(SUM('A3.2'!P649:T649)=5,'A3.2'!F649,"")</f>
        <v/>
      </c>
      <c r="I628" s="308" t="str">
        <f>IF(SUM('A3.2'!P649:T649)=5,'A3.2'!G649,"")</f>
        <v/>
      </c>
    </row>
    <row r="629" spans="1:9" x14ac:dyDescent="0.25">
      <c r="A629" t="str">
        <f>IF(SUM('A3.2'!P650:T650)=5,'Angaben KH-Standort'!$D$25,"")</f>
        <v/>
      </c>
      <c r="B629" t="str">
        <f>IF(SUM('A3.2'!P650:T650)=5,'Angaben KH-Standort'!$D$26,"")</f>
        <v/>
      </c>
      <c r="C629" t="str">
        <f>IF(SUM('A3.2'!P650:T650)=5,'Angaben KH-Standort'!$D$12,"")</f>
        <v/>
      </c>
      <c r="D629" t="str">
        <f>IF(SUM('A3.2'!P650:T650)=5,'A1'!$F641,"")</f>
        <v/>
      </c>
      <c r="E629" t="str">
        <f>IF(SUM('A3.2'!P650:T650)=5,'A3.2'!C650,"")</f>
        <v/>
      </c>
      <c r="F629" t="str">
        <f>IF(SUM('A3.2'!P650:T650)=5,'A3.2'!D650,"")</f>
        <v/>
      </c>
      <c r="G629" s="175" t="str">
        <f>IF(SUM('A3.2'!P650:T650)=5,'A3.2'!E650,"")</f>
        <v/>
      </c>
      <c r="H629" t="str">
        <f>IF(SUM('A3.2'!P650:T650)=5,'A3.2'!F650,"")</f>
        <v/>
      </c>
      <c r="I629" s="308" t="str">
        <f>IF(SUM('A3.2'!P650:T650)=5,'A3.2'!G650,"")</f>
        <v/>
      </c>
    </row>
    <row r="630" spans="1:9" x14ac:dyDescent="0.25">
      <c r="A630" t="str">
        <f>IF(SUM('A3.2'!P651:T651)=5,'Angaben KH-Standort'!$D$25,"")</f>
        <v/>
      </c>
      <c r="B630" t="str">
        <f>IF(SUM('A3.2'!P651:T651)=5,'Angaben KH-Standort'!$D$26,"")</f>
        <v/>
      </c>
      <c r="C630" t="str">
        <f>IF(SUM('A3.2'!P651:T651)=5,'Angaben KH-Standort'!$D$12,"")</f>
        <v/>
      </c>
      <c r="D630" t="str">
        <f>IF(SUM('A3.2'!P651:T651)=5,'A1'!$F642,"")</f>
        <v/>
      </c>
      <c r="E630" t="str">
        <f>IF(SUM('A3.2'!P651:T651)=5,'A3.2'!C651,"")</f>
        <v/>
      </c>
      <c r="F630" t="str">
        <f>IF(SUM('A3.2'!P651:T651)=5,'A3.2'!D651,"")</f>
        <v/>
      </c>
      <c r="G630" s="175" t="str">
        <f>IF(SUM('A3.2'!P651:T651)=5,'A3.2'!E651,"")</f>
        <v/>
      </c>
      <c r="H630" t="str">
        <f>IF(SUM('A3.2'!P651:T651)=5,'A3.2'!F651,"")</f>
        <v/>
      </c>
      <c r="I630" s="308" t="str">
        <f>IF(SUM('A3.2'!P651:T651)=5,'A3.2'!G651,"")</f>
        <v/>
      </c>
    </row>
    <row r="631" spans="1:9" x14ac:dyDescent="0.25">
      <c r="A631" t="str">
        <f>IF(SUM('A3.2'!P652:T652)=5,'Angaben KH-Standort'!$D$25,"")</f>
        <v/>
      </c>
      <c r="B631" t="str">
        <f>IF(SUM('A3.2'!P652:T652)=5,'Angaben KH-Standort'!$D$26,"")</f>
        <v/>
      </c>
      <c r="C631" t="str">
        <f>IF(SUM('A3.2'!P652:T652)=5,'Angaben KH-Standort'!$D$12,"")</f>
        <v/>
      </c>
      <c r="D631" t="str">
        <f>IF(SUM('A3.2'!P652:T652)=5,'A1'!$F643,"")</f>
        <v/>
      </c>
      <c r="E631" t="str">
        <f>IF(SUM('A3.2'!P652:T652)=5,'A3.2'!C652,"")</f>
        <v/>
      </c>
      <c r="F631" t="str">
        <f>IF(SUM('A3.2'!P652:T652)=5,'A3.2'!D652,"")</f>
        <v/>
      </c>
      <c r="G631" s="175" t="str">
        <f>IF(SUM('A3.2'!P652:T652)=5,'A3.2'!E652,"")</f>
        <v/>
      </c>
      <c r="H631" t="str">
        <f>IF(SUM('A3.2'!P652:T652)=5,'A3.2'!F652,"")</f>
        <v/>
      </c>
      <c r="I631" s="308" t="str">
        <f>IF(SUM('A3.2'!P652:T652)=5,'A3.2'!G652,"")</f>
        <v/>
      </c>
    </row>
    <row r="632" spans="1:9" x14ac:dyDescent="0.25">
      <c r="A632" t="str">
        <f>IF(SUM('A3.2'!P653:T653)=5,'Angaben KH-Standort'!$D$25,"")</f>
        <v/>
      </c>
      <c r="B632" t="str">
        <f>IF(SUM('A3.2'!P653:T653)=5,'Angaben KH-Standort'!$D$26,"")</f>
        <v/>
      </c>
      <c r="C632" t="str">
        <f>IF(SUM('A3.2'!P653:T653)=5,'Angaben KH-Standort'!$D$12,"")</f>
        <v/>
      </c>
      <c r="D632" t="str">
        <f>IF(SUM('A3.2'!P653:T653)=5,'A1'!$F644,"")</f>
        <v/>
      </c>
      <c r="E632" t="str">
        <f>IF(SUM('A3.2'!P653:T653)=5,'A3.2'!C653,"")</f>
        <v/>
      </c>
      <c r="F632" t="str">
        <f>IF(SUM('A3.2'!P653:T653)=5,'A3.2'!D653,"")</f>
        <v/>
      </c>
      <c r="G632" s="175" t="str">
        <f>IF(SUM('A3.2'!P653:T653)=5,'A3.2'!E653,"")</f>
        <v/>
      </c>
      <c r="H632" t="str">
        <f>IF(SUM('A3.2'!P653:T653)=5,'A3.2'!F653,"")</f>
        <v/>
      </c>
      <c r="I632" s="308" t="str">
        <f>IF(SUM('A3.2'!P653:T653)=5,'A3.2'!G653,"")</f>
        <v/>
      </c>
    </row>
    <row r="633" spans="1:9" x14ac:dyDescent="0.25">
      <c r="A633" t="str">
        <f>IF(SUM('A3.2'!P654:T654)=5,'Angaben KH-Standort'!$D$25,"")</f>
        <v/>
      </c>
      <c r="B633" t="str">
        <f>IF(SUM('A3.2'!P654:T654)=5,'Angaben KH-Standort'!$D$26,"")</f>
        <v/>
      </c>
      <c r="C633" t="str">
        <f>IF(SUM('A3.2'!P654:T654)=5,'Angaben KH-Standort'!$D$12,"")</f>
        <v/>
      </c>
      <c r="D633" t="str">
        <f>IF(SUM('A3.2'!P654:T654)=5,'A1'!$F645,"")</f>
        <v/>
      </c>
      <c r="E633" t="str">
        <f>IF(SUM('A3.2'!P654:T654)=5,'A3.2'!C654,"")</f>
        <v/>
      </c>
      <c r="F633" t="str">
        <f>IF(SUM('A3.2'!P654:T654)=5,'A3.2'!D654,"")</f>
        <v/>
      </c>
      <c r="G633" s="175" t="str">
        <f>IF(SUM('A3.2'!P654:T654)=5,'A3.2'!E654,"")</f>
        <v/>
      </c>
      <c r="H633" t="str">
        <f>IF(SUM('A3.2'!P654:T654)=5,'A3.2'!F654,"")</f>
        <v/>
      </c>
      <c r="I633" s="308" t="str">
        <f>IF(SUM('A3.2'!P654:T654)=5,'A3.2'!G654,"")</f>
        <v/>
      </c>
    </row>
    <row r="634" spans="1:9" x14ac:dyDescent="0.25">
      <c r="A634" t="str">
        <f>IF(SUM('A3.2'!P655:T655)=5,'Angaben KH-Standort'!$D$25,"")</f>
        <v/>
      </c>
      <c r="B634" t="str">
        <f>IF(SUM('A3.2'!P655:T655)=5,'Angaben KH-Standort'!$D$26,"")</f>
        <v/>
      </c>
      <c r="C634" t="str">
        <f>IF(SUM('A3.2'!P655:T655)=5,'Angaben KH-Standort'!$D$12,"")</f>
        <v/>
      </c>
      <c r="D634" t="str">
        <f>IF(SUM('A3.2'!P655:T655)=5,'A1'!$F646,"")</f>
        <v/>
      </c>
      <c r="E634" t="str">
        <f>IF(SUM('A3.2'!P655:T655)=5,'A3.2'!C655,"")</f>
        <v/>
      </c>
      <c r="F634" t="str">
        <f>IF(SUM('A3.2'!P655:T655)=5,'A3.2'!D655,"")</f>
        <v/>
      </c>
      <c r="G634" s="175" t="str">
        <f>IF(SUM('A3.2'!P655:T655)=5,'A3.2'!E655,"")</f>
        <v/>
      </c>
      <c r="H634" t="str">
        <f>IF(SUM('A3.2'!P655:T655)=5,'A3.2'!F655,"")</f>
        <v/>
      </c>
      <c r="I634" s="308" t="str">
        <f>IF(SUM('A3.2'!P655:T655)=5,'A3.2'!G655,"")</f>
        <v/>
      </c>
    </row>
    <row r="635" spans="1:9" x14ac:dyDescent="0.25">
      <c r="A635" t="str">
        <f>IF(SUM('A3.2'!P656:T656)=5,'Angaben KH-Standort'!$D$25,"")</f>
        <v/>
      </c>
      <c r="B635" t="str">
        <f>IF(SUM('A3.2'!P656:T656)=5,'Angaben KH-Standort'!$D$26,"")</f>
        <v/>
      </c>
      <c r="C635" t="str">
        <f>IF(SUM('A3.2'!P656:T656)=5,'Angaben KH-Standort'!$D$12,"")</f>
        <v/>
      </c>
      <c r="D635" t="str">
        <f>IF(SUM('A3.2'!P656:T656)=5,'A1'!$F647,"")</f>
        <v/>
      </c>
      <c r="E635" t="str">
        <f>IF(SUM('A3.2'!P656:T656)=5,'A3.2'!C656,"")</f>
        <v/>
      </c>
      <c r="F635" t="str">
        <f>IF(SUM('A3.2'!P656:T656)=5,'A3.2'!D656,"")</f>
        <v/>
      </c>
      <c r="G635" s="175" t="str">
        <f>IF(SUM('A3.2'!P656:T656)=5,'A3.2'!E656,"")</f>
        <v/>
      </c>
      <c r="H635" t="str">
        <f>IF(SUM('A3.2'!P656:T656)=5,'A3.2'!F656,"")</f>
        <v/>
      </c>
      <c r="I635" s="308" t="str">
        <f>IF(SUM('A3.2'!P656:T656)=5,'A3.2'!G656,"")</f>
        <v/>
      </c>
    </row>
    <row r="636" spans="1:9" x14ac:dyDescent="0.25">
      <c r="A636" t="str">
        <f>IF(SUM('A3.2'!P657:T657)=5,'Angaben KH-Standort'!$D$25,"")</f>
        <v/>
      </c>
      <c r="B636" t="str">
        <f>IF(SUM('A3.2'!P657:T657)=5,'Angaben KH-Standort'!$D$26,"")</f>
        <v/>
      </c>
      <c r="C636" t="str">
        <f>IF(SUM('A3.2'!P657:T657)=5,'Angaben KH-Standort'!$D$12,"")</f>
        <v/>
      </c>
      <c r="D636" t="str">
        <f>IF(SUM('A3.2'!P657:T657)=5,'A1'!$F648,"")</f>
        <v/>
      </c>
      <c r="E636" t="str">
        <f>IF(SUM('A3.2'!P657:T657)=5,'A3.2'!C657,"")</f>
        <v/>
      </c>
      <c r="F636" t="str">
        <f>IF(SUM('A3.2'!P657:T657)=5,'A3.2'!D657,"")</f>
        <v/>
      </c>
      <c r="G636" s="175" t="str">
        <f>IF(SUM('A3.2'!P657:T657)=5,'A3.2'!E657,"")</f>
        <v/>
      </c>
      <c r="H636" t="str">
        <f>IF(SUM('A3.2'!P657:T657)=5,'A3.2'!F657,"")</f>
        <v/>
      </c>
      <c r="I636" s="308" t="str">
        <f>IF(SUM('A3.2'!P657:T657)=5,'A3.2'!G657,"")</f>
        <v/>
      </c>
    </row>
    <row r="637" spans="1:9" x14ac:dyDescent="0.25">
      <c r="A637" t="str">
        <f>IF(SUM('A3.2'!P658:T658)=5,'Angaben KH-Standort'!$D$25,"")</f>
        <v/>
      </c>
      <c r="B637" t="str">
        <f>IF(SUM('A3.2'!P658:T658)=5,'Angaben KH-Standort'!$D$26,"")</f>
        <v/>
      </c>
      <c r="C637" t="str">
        <f>IF(SUM('A3.2'!P658:T658)=5,'Angaben KH-Standort'!$D$12,"")</f>
        <v/>
      </c>
      <c r="D637" t="str">
        <f>IF(SUM('A3.2'!P658:T658)=5,'A1'!$F649,"")</f>
        <v/>
      </c>
      <c r="E637" t="str">
        <f>IF(SUM('A3.2'!P658:T658)=5,'A3.2'!C658,"")</f>
        <v/>
      </c>
      <c r="F637" t="str">
        <f>IF(SUM('A3.2'!P658:T658)=5,'A3.2'!D658,"")</f>
        <v/>
      </c>
      <c r="G637" s="175" t="str">
        <f>IF(SUM('A3.2'!P658:T658)=5,'A3.2'!E658,"")</f>
        <v/>
      </c>
      <c r="H637" t="str">
        <f>IF(SUM('A3.2'!P658:T658)=5,'A3.2'!F658,"")</f>
        <v/>
      </c>
      <c r="I637" s="308" t="str">
        <f>IF(SUM('A3.2'!P658:T658)=5,'A3.2'!G658,"")</f>
        <v/>
      </c>
    </row>
    <row r="638" spans="1:9" x14ac:dyDescent="0.25">
      <c r="A638" t="str">
        <f>IF(SUM('A3.2'!P659:T659)=5,'Angaben KH-Standort'!$D$25,"")</f>
        <v/>
      </c>
      <c r="B638" t="str">
        <f>IF(SUM('A3.2'!P659:T659)=5,'Angaben KH-Standort'!$D$26,"")</f>
        <v/>
      </c>
      <c r="C638" t="str">
        <f>IF(SUM('A3.2'!P659:T659)=5,'Angaben KH-Standort'!$D$12,"")</f>
        <v/>
      </c>
      <c r="D638" t="str">
        <f>IF(SUM('A3.2'!P659:T659)=5,'A1'!$F650,"")</f>
        <v/>
      </c>
      <c r="E638" t="str">
        <f>IF(SUM('A3.2'!P659:T659)=5,'A3.2'!C659,"")</f>
        <v/>
      </c>
      <c r="F638" t="str">
        <f>IF(SUM('A3.2'!P659:T659)=5,'A3.2'!D659,"")</f>
        <v/>
      </c>
      <c r="G638" s="175" t="str">
        <f>IF(SUM('A3.2'!P659:T659)=5,'A3.2'!E659,"")</f>
        <v/>
      </c>
      <c r="H638" t="str">
        <f>IF(SUM('A3.2'!P659:T659)=5,'A3.2'!F659,"")</f>
        <v/>
      </c>
      <c r="I638" s="308" t="str">
        <f>IF(SUM('A3.2'!P659:T659)=5,'A3.2'!G659,"")</f>
        <v/>
      </c>
    </row>
    <row r="639" spans="1:9" x14ac:dyDescent="0.25">
      <c r="A639" t="str">
        <f>IF(SUM('A3.2'!P660:T660)=5,'Angaben KH-Standort'!$D$25,"")</f>
        <v/>
      </c>
      <c r="B639" t="str">
        <f>IF(SUM('A3.2'!P660:T660)=5,'Angaben KH-Standort'!$D$26,"")</f>
        <v/>
      </c>
      <c r="C639" t="str">
        <f>IF(SUM('A3.2'!P660:T660)=5,'Angaben KH-Standort'!$D$12,"")</f>
        <v/>
      </c>
      <c r="D639" t="str">
        <f>IF(SUM('A3.2'!P660:T660)=5,'A1'!$F651,"")</f>
        <v/>
      </c>
      <c r="E639" t="str">
        <f>IF(SUM('A3.2'!P660:T660)=5,'A3.2'!C660,"")</f>
        <v/>
      </c>
      <c r="F639" t="str">
        <f>IF(SUM('A3.2'!P660:T660)=5,'A3.2'!D660,"")</f>
        <v/>
      </c>
      <c r="G639" s="175" t="str">
        <f>IF(SUM('A3.2'!P660:T660)=5,'A3.2'!E660,"")</f>
        <v/>
      </c>
      <c r="H639" t="str">
        <f>IF(SUM('A3.2'!P660:T660)=5,'A3.2'!F660,"")</f>
        <v/>
      </c>
      <c r="I639" s="308" t="str">
        <f>IF(SUM('A3.2'!P660:T660)=5,'A3.2'!G660,"")</f>
        <v/>
      </c>
    </row>
    <row r="640" spans="1:9" x14ac:dyDescent="0.25">
      <c r="A640" t="str">
        <f>IF(SUM('A3.2'!P661:T661)=5,'Angaben KH-Standort'!$D$25,"")</f>
        <v/>
      </c>
      <c r="B640" t="str">
        <f>IF(SUM('A3.2'!P661:T661)=5,'Angaben KH-Standort'!$D$26,"")</f>
        <v/>
      </c>
      <c r="C640" t="str">
        <f>IF(SUM('A3.2'!P661:T661)=5,'Angaben KH-Standort'!$D$12,"")</f>
        <v/>
      </c>
      <c r="D640" t="str">
        <f>IF(SUM('A3.2'!P661:T661)=5,'A1'!$F652,"")</f>
        <v/>
      </c>
      <c r="E640" t="str">
        <f>IF(SUM('A3.2'!P661:T661)=5,'A3.2'!C661,"")</f>
        <v/>
      </c>
      <c r="F640" t="str">
        <f>IF(SUM('A3.2'!P661:T661)=5,'A3.2'!D661,"")</f>
        <v/>
      </c>
      <c r="G640" s="175" t="str">
        <f>IF(SUM('A3.2'!P661:T661)=5,'A3.2'!E661,"")</f>
        <v/>
      </c>
      <c r="H640" t="str">
        <f>IF(SUM('A3.2'!P661:T661)=5,'A3.2'!F661,"")</f>
        <v/>
      </c>
      <c r="I640" s="308" t="str">
        <f>IF(SUM('A3.2'!P661:T661)=5,'A3.2'!G661,"")</f>
        <v/>
      </c>
    </row>
    <row r="641" spans="1:9" x14ac:dyDescent="0.25">
      <c r="A641" t="str">
        <f>IF(SUM('A3.2'!P662:T662)=5,'Angaben KH-Standort'!$D$25,"")</f>
        <v/>
      </c>
      <c r="B641" t="str">
        <f>IF(SUM('A3.2'!P662:T662)=5,'Angaben KH-Standort'!$D$26,"")</f>
        <v/>
      </c>
      <c r="C641" t="str">
        <f>IF(SUM('A3.2'!P662:T662)=5,'Angaben KH-Standort'!$D$12,"")</f>
        <v/>
      </c>
      <c r="D641" t="str">
        <f>IF(SUM('A3.2'!P662:T662)=5,'A1'!$F653,"")</f>
        <v/>
      </c>
      <c r="E641" t="str">
        <f>IF(SUM('A3.2'!P662:T662)=5,'A3.2'!C662,"")</f>
        <v/>
      </c>
      <c r="F641" t="str">
        <f>IF(SUM('A3.2'!P662:T662)=5,'A3.2'!D662,"")</f>
        <v/>
      </c>
      <c r="G641" s="175" t="str">
        <f>IF(SUM('A3.2'!P662:T662)=5,'A3.2'!E662,"")</f>
        <v/>
      </c>
      <c r="H641" t="str">
        <f>IF(SUM('A3.2'!P662:T662)=5,'A3.2'!F662,"")</f>
        <v/>
      </c>
      <c r="I641" s="308" t="str">
        <f>IF(SUM('A3.2'!P662:T662)=5,'A3.2'!G662,"")</f>
        <v/>
      </c>
    </row>
    <row r="642" spans="1:9" x14ac:dyDescent="0.25">
      <c r="A642" t="str">
        <f>IF(SUM('A3.2'!P663:T663)=5,'Angaben KH-Standort'!$D$25,"")</f>
        <v/>
      </c>
      <c r="B642" t="str">
        <f>IF(SUM('A3.2'!P663:T663)=5,'Angaben KH-Standort'!$D$26,"")</f>
        <v/>
      </c>
      <c r="C642" t="str">
        <f>IF(SUM('A3.2'!P663:T663)=5,'Angaben KH-Standort'!$D$12,"")</f>
        <v/>
      </c>
      <c r="D642" t="str">
        <f>IF(SUM('A3.2'!P663:T663)=5,'A1'!$F654,"")</f>
        <v/>
      </c>
      <c r="E642" t="str">
        <f>IF(SUM('A3.2'!P663:T663)=5,'A3.2'!C663,"")</f>
        <v/>
      </c>
      <c r="F642" t="str">
        <f>IF(SUM('A3.2'!P663:T663)=5,'A3.2'!D663,"")</f>
        <v/>
      </c>
      <c r="G642" s="175" t="str">
        <f>IF(SUM('A3.2'!P663:T663)=5,'A3.2'!E663,"")</f>
        <v/>
      </c>
      <c r="H642" t="str">
        <f>IF(SUM('A3.2'!P663:T663)=5,'A3.2'!F663,"")</f>
        <v/>
      </c>
      <c r="I642" s="308" t="str">
        <f>IF(SUM('A3.2'!P663:T663)=5,'A3.2'!G663,"")</f>
        <v/>
      </c>
    </row>
    <row r="643" spans="1:9" x14ac:dyDescent="0.25">
      <c r="A643" t="str">
        <f>IF(SUM('A3.2'!P664:T664)=5,'Angaben KH-Standort'!$D$25,"")</f>
        <v/>
      </c>
      <c r="B643" t="str">
        <f>IF(SUM('A3.2'!P664:T664)=5,'Angaben KH-Standort'!$D$26,"")</f>
        <v/>
      </c>
      <c r="C643" t="str">
        <f>IF(SUM('A3.2'!P664:T664)=5,'Angaben KH-Standort'!$D$12,"")</f>
        <v/>
      </c>
      <c r="D643" t="str">
        <f>IF(SUM('A3.2'!P664:T664)=5,'A1'!$F655,"")</f>
        <v/>
      </c>
      <c r="E643" t="str">
        <f>IF(SUM('A3.2'!P664:T664)=5,'A3.2'!C664,"")</f>
        <v/>
      </c>
      <c r="F643" t="str">
        <f>IF(SUM('A3.2'!P664:T664)=5,'A3.2'!D664,"")</f>
        <v/>
      </c>
      <c r="G643" s="175" t="str">
        <f>IF(SUM('A3.2'!P664:T664)=5,'A3.2'!E664,"")</f>
        <v/>
      </c>
      <c r="H643" t="str">
        <f>IF(SUM('A3.2'!P664:T664)=5,'A3.2'!F664,"")</f>
        <v/>
      </c>
      <c r="I643" s="308" t="str">
        <f>IF(SUM('A3.2'!P664:T664)=5,'A3.2'!G664,"")</f>
        <v/>
      </c>
    </row>
    <row r="644" spans="1:9" x14ac:dyDescent="0.25">
      <c r="A644" t="str">
        <f>IF(SUM('A3.2'!P665:T665)=5,'Angaben KH-Standort'!$D$25,"")</f>
        <v/>
      </c>
      <c r="B644" t="str">
        <f>IF(SUM('A3.2'!P665:T665)=5,'Angaben KH-Standort'!$D$26,"")</f>
        <v/>
      </c>
      <c r="C644" t="str">
        <f>IF(SUM('A3.2'!P665:T665)=5,'Angaben KH-Standort'!$D$12,"")</f>
        <v/>
      </c>
      <c r="D644" t="str">
        <f>IF(SUM('A3.2'!P665:T665)=5,'A1'!$F656,"")</f>
        <v/>
      </c>
      <c r="E644" t="str">
        <f>IF(SUM('A3.2'!P665:T665)=5,'A3.2'!C665,"")</f>
        <v/>
      </c>
      <c r="F644" t="str">
        <f>IF(SUM('A3.2'!P665:T665)=5,'A3.2'!D665,"")</f>
        <v/>
      </c>
      <c r="G644" s="175" t="str">
        <f>IF(SUM('A3.2'!P665:T665)=5,'A3.2'!E665,"")</f>
        <v/>
      </c>
      <c r="H644" t="str">
        <f>IF(SUM('A3.2'!P665:T665)=5,'A3.2'!F665,"")</f>
        <v/>
      </c>
      <c r="I644" s="308" t="str">
        <f>IF(SUM('A3.2'!P665:T665)=5,'A3.2'!G665,"")</f>
        <v/>
      </c>
    </row>
    <row r="645" spans="1:9" x14ac:dyDescent="0.25">
      <c r="A645" t="str">
        <f>IF(SUM('A3.2'!P666:T666)=5,'Angaben KH-Standort'!$D$25,"")</f>
        <v/>
      </c>
      <c r="B645" t="str">
        <f>IF(SUM('A3.2'!P666:T666)=5,'Angaben KH-Standort'!$D$26,"")</f>
        <v/>
      </c>
      <c r="C645" t="str">
        <f>IF(SUM('A3.2'!P666:T666)=5,'Angaben KH-Standort'!$D$12,"")</f>
        <v/>
      </c>
      <c r="D645" t="str">
        <f>IF(SUM('A3.2'!P666:T666)=5,'A1'!$F657,"")</f>
        <v/>
      </c>
      <c r="E645" t="str">
        <f>IF(SUM('A3.2'!P666:T666)=5,'A3.2'!C666,"")</f>
        <v/>
      </c>
      <c r="F645" t="str">
        <f>IF(SUM('A3.2'!P666:T666)=5,'A3.2'!D666,"")</f>
        <v/>
      </c>
      <c r="G645" s="175" t="str">
        <f>IF(SUM('A3.2'!P666:T666)=5,'A3.2'!E666,"")</f>
        <v/>
      </c>
      <c r="H645" t="str">
        <f>IF(SUM('A3.2'!P666:T666)=5,'A3.2'!F666,"")</f>
        <v/>
      </c>
      <c r="I645" s="308" t="str">
        <f>IF(SUM('A3.2'!P666:T666)=5,'A3.2'!G666,"")</f>
        <v/>
      </c>
    </row>
    <row r="646" spans="1:9" x14ac:dyDescent="0.25">
      <c r="A646" t="str">
        <f>IF(SUM('A3.2'!P667:T667)=5,'Angaben KH-Standort'!$D$25,"")</f>
        <v/>
      </c>
      <c r="B646" t="str">
        <f>IF(SUM('A3.2'!P667:T667)=5,'Angaben KH-Standort'!$D$26,"")</f>
        <v/>
      </c>
      <c r="C646" t="str">
        <f>IF(SUM('A3.2'!P667:T667)=5,'Angaben KH-Standort'!$D$12,"")</f>
        <v/>
      </c>
      <c r="D646" t="str">
        <f>IF(SUM('A3.2'!P667:T667)=5,'A1'!$F658,"")</f>
        <v/>
      </c>
      <c r="E646" t="str">
        <f>IF(SUM('A3.2'!P667:T667)=5,'A3.2'!C667,"")</f>
        <v/>
      </c>
      <c r="F646" t="str">
        <f>IF(SUM('A3.2'!P667:T667)=5,'A3.2'!D667,"")</f>
        <v/>
      </c>
      <c r="G646" s="175" t="str">
        <f>IF(SUM('A3.2'!P667:T667)=5,'A3.2'!E667,"")</f>
        <v/>
      </c>
      <c r="H646" t="str">
        <f>IF(SUM('A3.2'!P667:T667)=5,'A3.2'!F667,"")</f>
        <v/>
      </c>
      <c r="I646" s="308" t="str">
        <f>IF(SUM('A3.2'!P667:T667)=5,'A3.2'!G667,"")</f>
        <v/>
      </c>
    </row>
    <row r="647" spans="1:9" x14ac:dyDescent="0.25">
      <c r="A647" t="str">
        <f>IF(SUM('A3.2'!P668:T668)=5,'Angaben KH-Standort'!$D$25,"")</f>
        <v/>
      </c>
      <c r="B647" t="str">
        <f>IF(SUM('A3.2'!P668:T668)=5,'Angaben KH-Standort'!$D$26,"")</f>
        <v/>
      </c>
      <c r="C647" t="str">
        <f>IF(SUM('A3.2'!P668:T668)=5,'Angaben KH-Standort'!$D$12,"")</f>
        <v/>
      </c>
      <c r="D647" t="str">
        <f>IF(SUM('A3.2'!P668:T668)=5,'A1'!$F659,"")</f>
        <v/>
      </c>
      <c r="E647" t="str">
        <f>IF(SUM('A3.2'!P668:T668)=5,'A3.2'!C668,"")</f>
        <v/>
      </c>
      <c r="F647" t="str">
        <f>IF(SUM('A3.2'!P668:T668)=5,'A3.2'!D668,"")</f>
        <v/>
      </c>
      <c r="G647" s="175" t="str">
        <f>IF(SUM('A3.2'!P668:T668)=5,'A3.2'!E668,"")</f>
        <v/>
      </c>
      <c r="H647" t="str">
        <f>IF(SUM('A3.2'!P668:T668)=5,'A3.2'!F668,"")</f>
        <v/>
      </c>
      <c r="I647" s="308" t="str">
        <f>IF(SUM('A3.2'!P668:T668)=5,'A3.2'!G668,"")</f>
        <v/>
      </c>
    </row>
    <row r="648" spans="1:9" x14ac:dyDescent="0.25">
      <c r="A648" t="str">
        <f>IF(SUM('A3.2'!P669:T669)=5,'Angaben KH-Standort'!$D$25,"")</f>
        <v/>
      </c>
      <c r="B648" t="str">
        <f>IF(SUM('A3.2'!P669:T669)=5,'Angaben KH-Standort'!$D$26,"")</f>
        <v/>
      </c>
      <c r="C648" t="str">
        <f>IF(SUM('A3.2'!P669:T669)=5,'Angaben KH-Standort'!$D$12,"")</f>
        <v/>
      </c>
      <c r="D648" t="str">
        <f>IF(SUM('A3.2'!P669:T669)=5,'A1'!$F660,"")</f>
        <v/>
      </c>
      <c r="E648" t="str">
        <f>IF(SUM('A3.2'!P669:T669)=5,'A3.2'!C669,"")</f>
        <v/>
      </c>
      <c r="F648" t="str">
        <f>IF(SUM('A3.2'!P669:T669)=5,'A3.2'!D669,"")</f>
        <v/>
      </c>
      <c r="G648" s="175" t="str">
        <f>IF(SUM('A3.2'!P669:T669)=5,'A3.2'!E669,"")</f>
        <v/>
      </c>
      <c r="H648" t="str">
        <f>IF(SUM('A3.2'!P669:T669)=5,'A3.2'!F669,"")</f>
        <v/>
      </c>
      <c r="I648" s="308" t="str">
        <f>IF(SUM('A3.2'!P669:T669)=5,'A3.2'!G669,"")</f>
        <v/>
      </c>
    </row>
    <row r="649" spans="1:9" x14ac:dyDescent="0.25">
      <c r="A649" t="str">
        <f>IF(SUM('A3.2'!P670:T670)=5,'Angaben KH-Standort'!$D$25,"")</f>
        <v/>
      </c>
      <c r="B649" t="str">
        <f>IF(SUM('A3.2'!P670:T670)=5,'Angaben KH-Standort'!$D$26,"")</f>
        <v/>
      </c>
      <c r="C649" t="str">
        <f>IF(SUM('A3.2'!P670:T670)=5,'Angaben KH-Standort'!$D$12,"")</f>
        <v/>
      </c>
      <c r="D649" t="str">
        <f>IF(SUM('A3.2'!P670:T670)=5,'A1'!$F661,"")</f>
        <v/>
      </c>
      <c r="E649" t="str">
        <f>IF(SUM('A3.2'!P670:T670)=5,'A3.2'!C670,"")</f>
        <v/>
      </c>
      <c r="F649" t="str">
        <f>IF(SUM('A3.2'!P670:T670)=5,'A3.2'!D670,"")</f>
        <v/>
      </c>
      <c r="G649" s="175" t="str">
        <f>IF(SUM('A3.2'!P670:T670)=5,'A3.2'!E670,"")</f>
        <v/>
      </c>
      <c r="H649" t="str">
        <f>IF(SUM('A3.2'!P670:T670)=5,'A3.2'!F670,"")</f>
        <v/>
      </c>
      <c r="I649" s="308" t="str">
        <f>IF(SUM('A3.2'!P670:T670)=5,'A3.2'!G670,"")</f>
        <v/>
      </c>
    </row>
    <row r="650" spans="1:9" x14ac:dyDescent="0.25">
      <c r="A650" t="str">
        <f>IF(SUM('A3.2'!P671:T671)=5,'Angaben KH-Standort'!$D$25,"")</f>
        <v/>
      </c>
      <c r="B650" t="str">
        <f>IF(SUM('A3.2'!P671:T671)=5,'Angaben KH-Standort'!$D$26,"")</f>
        <v/>
      </c>
      <c r="C650" t="str">
        <f>IF(SUM('A3.2'!P671:T671)=5,'Angaben KH-Standort'!$D$12,"")</f>
        <v/>
      </c>
      <c r="D650" t="str">
        <f>IF(SUM('A3.2'!P671:T671)=5,'A1'!$F662,"")</f>
        <v/>
      </c>
      <c r="E650" t="str">
        <f>IF(SUM('A3.2'!P671:T671)=5,'A3.2'!C671,"")</f>
        <v/>
      </c>
      <c r="F650" t="str">
        <f>IF(SUM('A3.2'!P671:T671)=5,'A3.2'!D671,"")</f>
        <v/>
      </c>
      <c r="G650" s="175" t="str">
        <f>IF(SUM('A3.2'!P671:T671)=5,'A3.2'!E671,"")</f>
        <v/>
      </c>
      <c r="H650" t="str">
        <f>IF(SUM('A3.2'!P671:T671)=5,'A3.2'!F671,"")</f>
        <v/>
      </c>
      <c r="I650" s="308" t="str">
        <f>IF(SUM('A3.2'!P671:T671)=5,'A3.2'!G671,"")</f>
        <v/>
      </c>
    </row>
    <row r="651" spans="1:9" x14ac:dyDescent="0.25">
      <c r="A651" t="str">
        <f>IF(SUM('A3.2'!P672:T672)=5,'Angaben KH-Standort'!$D$25,"")</f>
        <v/>
      </c>
      <c r="B651" t="str">
        <f>IF(SUM('A3.2'!P672:T672)=5,'Angaben KH-Standort'!$D$26,"")</f>
        <v/>
      </c>
      <c r="C651" t="str">
        <f>IF(SUM('A3.2'!P672:T672)=5,'Angaben KH-Standort'!$D$12,"")</f>
        <v/>
      </c>
      <c r="D651" t="str">
        <f>IF(SUM('A3.2'!P672:T672)=5,'A1'!$F663,"")</f>
        <v/>
      </c>
      <c r="E651" t="str">
        <f>IF(SUM('A3.2'!P672:T672)=5,'A3.2'!C672,"")</f>
        <v/>
      </c>
      <c r="F651" t="str">
        <f>IF(SUM('A3.2'!P672:T672)=5,'A3.2'!D672,"")</f>
        <v/>
      </c>
      <c r="G651" s="175" t="str">
        <f>IF(SUM('A3.2'!P672:T672)=5,'A3.2'!E672,"")</f>
        <v/>
      </c>
      <c r="H651" t="str">
        <f>IF(SUM('A3.2'!P672:T672)=5,'A3.2'!F672,"")</f>
        <v/>
      </c>
      <c r="I651" s="308" t="str">
        <f>IF(SUM('A3.2'!P672:T672)=5,'A3.2'!G672,"")</f>
        <v/>
      </c>
    </row>
    <row r="652" spans="1:9" x14ac:dyDescent="0.25">
      <c r="A652" t="str">
        <f>IF(SUM('A3.2'!P673:T673)=5,'Angaben KH-Standort'!$D$25,"")</f>
        <v/>
      </c>
      <c r="B652" t="str">
        <f>IF(SUM('A3.2'!P673:T673)=5,'Angaben KH-Standort'!$D$26,"")</f>
        <v/>
      </c>
      <c r="C652" t="str">
        <f>IF(SUM('A3.2'!P673:T673)=5,'Angaben KH-Standort'!$D$12,"")</f>
        <v/>
      </c>
      <c r="D652" t="str">
        <f>IF(SUM('A3.2'!P673:T673)=5,'A1'!$F664,"")</f>
        <v/>
      </c>
      <c r="E652" t="str">
        <f>IF(SUM('A3.2'!P673:T673)=5,'A3.2'!C673,"")</f>
        <v/>
      </c>
      <c r="F652" t="str">
        <f>IF(SUM('A3.2'!P673:T673)=5,'A3.2'!D673,"")</f>
        <v/>
      </c>
      <c r="G652" s="175" t="str">
        <f>IF(SUM('A3.2'!P673:T673)=5,'A3.2'!E673,"")</f>
        <v/>
      </c>
      <c r="H652" t="str">
        <f>IF(SUM('A3.2'!P673:T673)=5,'A3.2'!F673,"")</f>
        <v/>
      </c>
      <c r="I652" s="308" t="str">
        <f>IF(SUM('A3.2'!P673:T673)=5,'A3.2'!G673,"")</f>
        <v/>
      </c>
    </row>
    <row r="653" spans="1:9" x14ac:dyDescent="0.25">
      <c r="A653" t="str">
        <f>IF(SUM('A3.2'!P674:T674)=5,'Angaben KH-Standort'!$D$25,"")</f>
        <v/>
      </c>
      <c r="B653" t="str">
        <f>IF(SUM('A3.2'!P674:T674)=5,'Angaben KH-Standort'!$D$26,"")</f>
        <v/>
      </c>
      <c r="C653" t="str">
        <f>IF(SUM('A3.2'!P674:T674)=5,'Angaben KH-Standort'!$D$12,"")</f>
        <v/>
      </c>
      <c r="D653" t="str">
        <f>IF(SUM('A3.2'!P674:T674)=5,'A1'!$F665,"")</f>
        <v/>
      </c>
      <c r="E653" t="str">
        <f>IF(SUM('A3.2'!P674:T674)=5,'A3.2'!C674,"")</f>
        <v/>
      </c>
      <c r="F653" t="str">
        <f>IF(SUM('A3.2'!P674:T674)=5,'A3.2'!D674,"")</f>
        <v/>
      </c>
      <c r="G653" s="175" t="str">
        <f>IF(SUM('A3.2'!P674:T674)=5,'A3.2'!E674,"")</f>
        <v/>
      </c>
      <c r="H653" t="str">
        <f>IF(SUM('A3.2'!P674:T674)=5,'A3.2'!F674,"")</f>
        <v/>
      </c>
      <c r="I653" s="308" t="str">
        <f>IF(SUM('A3.2'!P674:T674)=5,'A3.2'!G674,"")</f>
        <v/>
      </c>
    </row>
    <row r="654" spans="1:9" x14ac:dyDescent="0.25">
      <c r="A654" t="str">
        <f>IF(SUM('A3.2'!P675:T675)=5,'Angaben KH-Standort'!$D$25,"")</f>
        <v/>
      </c>
      <c r="B654" t="str">
        <f>IF(SUM('A3.2'!P675:T675)=5,'Angaben KH-Standort'!$D$26,"")</f>
        <v/>
      </c>
      <c r="C654" t="str">
        <f>IF(SUM('A3.2'!P675:T675)=5,'Angaben KH-Standort'!$D$12,"")</f>
        <v/>
      </c>
      <c r="D654" t="str">
        <f>IF(SUM('A3.2'!P675:T675)=5,'A1'!$F666,"")</f>
        <v/>
      </c>
      <c r="E654" t="str">
        <f>IF(SUM('A3.2'!P675:T675)=5,'A3.2'!C675,"")</f>
        <v/>
      </c>
      <c r="F654" t="str">
        <f>IF(SUM('A3.2'!P675:T675)=5,'A3.2'!D675,"")</f>
        <v/>
      </c>
      <c r="G654" s="175" t="str">
        <f>IF(SUM('A3.2'!P675:T675)=5,'A3.2'!E675,"")</f>
        <v/>
      </c>
      <c r="H654" t="str">
        <f>IF(SUM('A3.2'!P675:T675)=5,'A3.2'!F675,"")</f>
        <v/>
      </c>
      <c r="I654" s="308" t="str">
        <f>IF(SUM('A3.2'!P675:T675)=5,'A3.2'!G675,"")</f>
        <v/>
      </c>
    </row>
    <row r="655" spans="1:9" x14ac:dyDescent="0.25">
      <c r="A655" t="str">
        <f>IF(SUM('A3.2'!P676:T676)=5,'Angaben KH-Standort'!$D$25,"")</f>
        <v/>
      </c>
      <c r="B655" t="str">
        <f>IF(SUM('A3.2'!P676:T676)=5,'Angaben KH-Standort'!$D$26,"")</f>
        <v/>
      </c>
      <c r="C655" t="str">
        <f>IF(SUM('A3.2'!P676:T676)=5,'Angaben KH-Standort'!$D$12,"")</f>
        <v/>
      </c>
      <c r="D655" t="str">
        <f>IF(SUM('A3.2'!P676:T676)=5,'A1'!$F667,"")</f>
        <v/>
      </c>
      <c r="E655" t="str">
        <f>IF(SUM('A3.2'!P676:T676)=5,'A3.2'!C676,"")</f>
        <v/>
      </c>
      <c r="F655" t="str">
        <f>IF(SUM('A3.2'!P676:T676)=5,'A3.2'!D676,"")</f>
        <v/>
      </c>
      <c r="G655" s="175" t="str">
        <f>IF(SUM('A3.2'!P676:T676)=5,'A3.2'!E676,"")</f>
        <v/>
      </c>
      <c r="H655" t="str">
        <f>IF(SUM('A3.2'!P676:T676)=5,'A3.2'!F676,"")</f>
        <v/>
      </c>
      <c r="I655" s="308" t="str">
        <f>IF(SUM('A3.2'!P676:T676)=5,'A3.2'!G676,"")</f>
        <v/>
      </c>
    </row>
    <row r="656" spans="1:9" x14ac:dyDescent="0.25">
      <c r="A656" t="str">
        <f>IF(SUM('A3.2'!P677:T677)=5,'Angaben KH-Standort'!$D$25,"")</f>
        <v/>
      </c>
      <c r="B656" t="str">
        <f>IF(SUM('A3.2'!P677:T677)=5,'Angaben KH-Standort'!$D$26,"")</f>
        <v/>
      </c>
      <c r="C656" t="str">
        <f>IF(SUM('A3.2'!P677:T677)=5,'Angaben KH-Standort'!$D$12,"")</f>
        <v/>
      </c>
      <c r="D656" t="str">
        <f>IF(SUM('A3.2'!P677:T677)=5,'A1'!$F668,"")</f>
        <v/>
      </c>
      <c r="E656" t="str">
        <f>IF(SUM('A3.2'!P677:T677)=5,'A3.2'!C677,"")</f>
        <v/>
      </c>
      <c r="F656" t="str">
        <f>IF(SUM('A3.2'!P677:T677)=5,'A3.2'!D677,"")</f>
        <v/>
      </c>
      <c r="G656" s="175" t="str">
        <f>IF(SUM('A3.2'!P677:T677)=5,'A3.2'!E677,"")</f>
        <v/>
      </c>
      <c r="H656" t="str">
        <f>IF(SUM('A3.2'!P677:T677)=5,'A3.2'!F677,"")</f>
        <v/>
      </c>
      <c r="I656" s="308" t="str">
        <f>IF(SUM('A3.2'!P677:T677)=5,'A3.2'!G677,"")</f>
        <v/>
      </c>
    </row>
    <row r="657" spans="1:9" x14ac:dyDescent="0.25">
      <c r="A657" t="str">
        <f>IF(SUM('A3.2'!P678:T678)=5,'Angaben KH-Standort'!$D$25,"")</f>
        <v/>
      </c>
      <c r="B657" t="str">
        <f>IF(SUM('A3.2'!P678:T678)=5,'Angaben KH-Standort'!$D$26,"")</f>
        <v/>
      </c>
      <c r="C657" t="str">
        <f>IF(SUM('A3.2'!P678:T678)=5,'Angaben KH-Standort'!$D$12,"")</f>
        <v/>
      </c>
      <c r="D657" t="str">
        <f>IF(SUM('A3.2'!P678:T678)=5,'A1'!$F669,"")</f>
        <v/>
      </c>
      <c r="E657" t="str">
        <f>IF(SUM('A3.2'!P678:T678)=5,'A3.2'!C678,"")</f>
        <v/>
      </c>
      <c r="F657" t="str">
        <f>IF(SUM('A3.2'!P678:T678)=5,'A3.2'!D678,"")</f>
        <v/>
      </c>
      <c r="G657" s="175" t="str">
        <f>IF(SUM('A3.2'!P678:T678)=5,'A3.2'!E678,"")</f>
        <v/>
      </c>
      <c r="H657" t="str">
        <f>IF(SUM('A3.2'!P678:T678)=5,'A3.2'!F678,"")</f>
        <v/>
      </c>
      <c r="I657" s="308" t="str">
        <f>IF(SUM('A3.2'!P678:T678)=5,'A3.2'!G678,"")</f>
        <v/>
      </c>
    </row>
    <row r="658" spans="1:9" x14ac:dyDescent="0.25">
      <c r="A658" t="str">
        <f>IF(SUM('A3.2'!P679:T679)=5,'Angaben KH-Standort'!$D$25,"")</f>
        <v/>
      </c>
      <c r="B658" t="str">
        <f>IF(SUM('A3.2'!P679:T679)=5,'Angaben KH-Standort'!$D$26,"")</f>
        <v/>
      </c>
      <c r="C658" t="str">
        <f>IF(SUM('A3.2'!P679:T679)=5,'Angaben KH-Standort'!$D$12,"")</f>
        <v/>
      </c>
      <c r="D658" t="str">
        <f>IF(SUM('A3.2'!P679:T679)=5,'A1'!$F670,"")</f>
        <v/>
      </c>
      <c r="E658" t="str">
        <f>IF(SUM('A3.2'!P679:T679)=5,'A3.2'!C679,"")</f>
        <v/>
      </c>
      <c r="F658" t="str">
        <f>IF(SUM('A3.2'!P679:T679)=5,'A3.2'!D679,"")</f>
        <v/>
      </c>
      <c r="G658" s="175" t="str">
        <f>IF(SUM('A3.2'!P679:T679)=5,'A3.2'!E679,"")</f>
        <v/>
      </c>
      <c r="H658" t="str">
        <f>IF(SUM('A3.2'!P679:T679)=5,'A3.2'!F679,"")</f>
        <v/>
      </c>
      <c r="I658" s="308" t="str">
        <f>IF(SUM('A3.2'!P679:T679)=5,'A3.2'!G679,"")</f>
        <v/>
      </c>
    </row>
    <row r="659" spans="1:9" x14ac:dyDescent="0.25">
      <c r="A659" t="str">
        <f>IF(SUM('A3.2'!P680:T680)=5,'Angaben KH-Standort'!$D$25,"")</f>
        <v/>
      </c>
      <c r="B659" t="str">
        <f>IF(SUM('A3.2'!P680:T680)=5,'Angaben KH-Standort'!$D$26,"")</f>
        <v/>
      </c>
      <c r="C659" t="str">
        <f>IF(SUM('A3.2'!P680:T680)=5,'Angaben KH-Standort'!$D$12,"")</f>
        <v/>
      </c>
      <c r="D659" t="str">
        <f>IF(SUM('A3.2'!P680:T680)=5,'A1'!$F671,"")</f>
        <v/>
      </c>
      <c r="E659" t="str">
        <f>IF(SUM('A3.2'!P680:T680)=5,'A3.2'!C680,"")</f>
        <v/>
      </c>
      <c r="F659" t="str">
        <f>IF(SUM('A3.2'!P680:T680)=5,'A3.2'!D680,"")</f>
        <v/>
      </c>
      <c r="G659" s="175" t="str">
        <f>IF(SUM('A3.2'!P680:T680)=5,'A3.2'!E680,"")</f>
        <v/>
      </c>
      <c r="H659" t="str">
        <f>IF(SUM('A3.2'!P680:T680)=5,'A3.2'!F680,"")</f>
        <v/>
      </c>
      <c r="I659" s="308" t="str">
        <f>IF(SUM('A3.2'!P680:T680)=5,'A3.2'!G680,"")</f>
        <v/>
      </c>
    </row>
    <row r="660" spans="1:9" x14ac:dyDescent="0.25">
      <c r="A660" t="str">
        <f>IF(SUM('A3.2'!P681:T681)=5,'Angaben KH-Standort'!$D$25,"")</f>
        <v/>
      </c>
      <c r="B660" t="str">
        <f>IF(SUM('A3.2'!P681:T681)=5,'Angaben KH-Standort'!$D$26,"")</f>
        <v/>
      </c>
      <c r="C660" t="str">
        <f>IF(SUM('A3.2'!P681:T681)=5,'Angaben KH-Standort'!$D$12,"")</f>
        <v/>
      </c>
      <c r="D660" t="str">
        <f>IF(SUM('A3.2'!P681:T681)=5,'A1'!$F672,"")</f>
        <v/>
      </c>
      <c r="E660" t="str">
        <f>IF(SUM('A3.2'!P681:T681)=5,'A3.2'!C681,"")</f>
        <v/>
      </c>
      <c r="F660" t="str">
        <f>IF(SUM('A3.2'!P681:T681)=5,'A3.2'!D681,"")</f>
        <v/>
      </c>
      <c r="G660" s="175" t="str">
        <f>IF(SUM('A3.2'!P681:T681)=5,'A3.2'!E681,"")</f>
        <v/>
      </c>
      <c r="H660" t="str">
        <f>IF(SUM('A3.2'!P681:T681)=5,'A3.2'!F681,"")</f>
        <v/>
      </c>
      <c r="I660" s="308" t="str">
        <f>IF(SUM('A3.2'!P681:T681)=5,'A3.2'!G681,"")</f>
        <v/>
      </c>
    </row>
    <row r="661" spans="1:9" x14ac:dyDescent="0.25">
      <c r="A661" t="str">
        <f>IF(SUM('A3.2'!P682:T682)=5,'Angaben KH-Standort'!$D$25,"")</f>
        <v/>
      </c>
      <c r="B661" t="str">
        <f>IF(SUM('A3.2'!P682:T682)=5,'Angaben KH-Standort'!$D$26,"")</f>
        <v/>
      </c>
      <c r="C661" t="str">
        <f>IF(SUM('A3.2'!P682:T682)=5,'Angaben KH-Standort'!$D$12,"")</f>
        <v/>
      </c>
      <c r="D661" t="str">
        <f>IF(SUM('A3.2'!P682:T682)=5,'A1'!$F673,"")</f>
        <v/>
      </c>
      <c r="E661" t="str">
        <f>IF(SUM('A3.2'!P682:T682)=5,'A3.2'!C682,"")</f>
        <v/>
      </c>
      <c r="F661" t="str">
        <f>IF(SUM('A3.2'!P682:T682)=5,'A3.2'!D682,"")</f>
        <v/>
      </c>
      <c r="G661" s="175" t="str">
        <f>IF(SUM('A3.2'!P682:T682)=5,'A3.2'!E682,"")</f>
        <v/>
      </c>
      <c r="H661" t="str">
        <f>IF(SUM('A3.2'!P682:T682)=5,'A3.2'!F682,"")</f>
        <v/>
      </c>
      <c r="I661" s="308" t="str">
        <f>IF(SUM('A3.2'!P682:T682)=5,'A3.2'!G682,"")</f>
        <v/>
      </c>
    </row>
    <row r="662" spans="1:9" x14ac:dyDescent="0.25">
      <c r="A662" t="str">
        <f>IF(SUM('A3.2'!P683:T683)=5,'Angaben KH-Standort'!$D$25,"")</f>
        <v/>
      </c>
      <c r="B662" t="str">
        <f>IF(SUM('A3.2'!P683:T683)=5,'Angaben KH-Standort'!$D$26,"")</f>
        <v/>
      </c>
      <c r="C662" t="str">
        <f>IF(SUM('A3.2'!P683:T683)=5,'Angaben KH-Standort'!$D$12,"")</f>
        <v/>
      </c>
      <c r="D662" t="str">
        <f>IF(SUM('A3.2'!P683:T683)=5,'A1'!$F674,"")</f>
        <v/>
      </c>
      <c r="E662" t="str">
        <f>IF(SUM('A3.2'!P683:T683)=5,'A3.2'!C683,"")</f>
        <v/>
      </c>
      <c r="F662" t="str">
        <f>IF(SUM('A3.2'!P683:T683)=5,'A3.2'!D683,"")</f>
        <v/>
      </c>
      <c r="G662" s="175" t="str">
        <f>IF(SUM('A3.2'!P683:T683)=5,'A3.2'!E683,"")</f>
        <v/>
      </c>
      <c r="H662" t="str">
        <f>IF(SUM('A3.2'!P683:T683)=5,'A3.2'!F683,"")</f>
        <v/>
      </c>
      <c r="I662" s="308" t="str">
        <f>IF(SUM('A3.2'!P683:T683)=5,'A3.2'!G683,"")</f>
        <v/>
      </c>
    </row>
    <row r="663" spans="1:9" x14ac:dyDescent="0.25">
      <c r="A663" t="str">
        <f>IF(SUM('A3.2'!P684:T684)=5,'Angaben KH-Standort'!$D$25,"")</f>
        <v/>
      </c>
      <c r="B663" t="str">
        <f>IF(SUM('A3.2'!P684:T684)=5,'Angaben KH-Standort'!$D$26,"")</f>
        <v/>
      </c>
      <c r="C663" t="str">
        <f>IF(SUM('A3.2'!P684:T684)=5,'Angaben KH-Standort'!$D$12,"")</f>
        <v/>
      </c>
      <c r="D663" t="str">
        <f>IF(SUM('A3.2'!P684:T684)=5,'A1'!$F675,"")</f>
        <v/>
      </c>
      <c r="E663" t="str">
        <f>IF(SUM('A3.2'!P684:T684)=5,'A3.2'!C684,"")</f>
        <v/>
      </c>
      <c r="F663" t="str">
        <f>IF(SUM('A3.2'!P684:T684)=5,'A3.2'!D684,"")</f>
        <v/>
      </c>
      <c r="G663" s="175" t="str">
        <f>IF(SUM('A3.2'!P684:T684)=5,'A3.2'!E684,"")</f>
        <v/>
      </c>
      <c r="H663" t="str">
        <f>IF(SUM('A3.2'!P684:T684)=5,'A3.2'!F684,"")</f>
        <v/>
      </c>
      <c r="I663" s="308" t="str">
        <f>IF(SUM('A3.2'!P684:T684)=5,'A3.2'!G684,"")</f>
        <v/>
      </c>
    </row>
    <row r="664" spans="1:9" x14ac:dyDescent="0.25">
      <c r="A664" t="str">
        <f>IF(SUM('A3.2'!P685:T685)=5,'Angaben KH-Standort'!$D$25,"")</f>
        <v/>
      </c>
      <c r="B664" t="str">
        <f>IF(SUM('A3.2'!P685:T685)=5,'Angaben KH-Standort'!$D$26,"")</f>
        <v/>
      </c>
      <c r="C664" t="str">
        <f>IF(SUM('A3.2'!P685:T685)=5,'Angaben KH-Standort'!$D$12,"")</f>
        <v/>
      </c>
      <c r="D664" t="str">
        <f>IF(SUM('A3.2'!P685:T685)=5,'A1'!$F676,"")</f>
        <v/>
      </c>
      <c r="E664" t="str">
        <f>IF(SUM('A3.2'!P685:T685)=5,'A3.2'!C685,"")</f>
        <v/>
      </c>
      <c r="F664" t="str">
        <f>IF(SUM('A3.2'!P685:T685)=5,'A3.2'!D685,"")</f>
        <v/>
      </c>
      <c r="G664" s="175" t="str">
        <f>IF(SUM('A3.2'!P685:T685)=5,'A3.2'!E685,"")</f>
        <v/>
      </c>
      <c r="H664" t="str">
        <f>IF(SUM('A3.2'!P685:T685)=5,'A3.2'!F685,"")</f>
        <v/>
      </c>
      <c r="I664" s="308" t="str">
        <f>IF(SUM('A3.2'!P685:T685)=5,'A3.2'!G685,"")</f>
        <v/>
      </c>
    </row>
    <row r="665" spans="1:9" x14ac:dyDescent="0.25">
      <c r="A665" t="str">
        <f>IF(SUM('A3.2'!P686:T686)=5,'Angaben KH-Standort'!$D$25,"")</f>
        <v/>
      </c>
      <c r="B665" t="str">
        <f>IF(SUM('A3.2'!P686:T686)=5,'Angaben KH-Standort'!$D$26,"")</f>
        <v/>
      </c>
      <c r="C665" t="str">
        <f>IF(SUM('A3.2'!P686:T686)=5,'Angaben KH-Standort'!$D$12,"")</f>
        <v/>
      </c>
      <c r="D665" t="str">
        <f>IF(SUM('A3.2'!P686:T686)=5,'A1'!$F677,"")</f>
        <v/>
      </c>
      <c r="E665" t="str">
        <f>IF(SUM('A3.2'!P686:T686)=5,'A3.2'!C686,"")</f>
        <v/>
      </c>
      <c r="F665" t="str">
        <f>IF(SUM('A3.2'!P686:T686)=5,'A3.2'!D686,"")</f>
        <v/>
      </c>
      <c r="G665" s="175" t="str">
        <f>IF(SUM('A3.2'!P686:T686)=5,'A3.2'!E686,"")</f>
        <v/>
      </c>
      <c r="H665" t="str">
        <f>IF(SUM('A3.2'!P686:T686)=5,'A3.2'!F686,"")</f>
        <v/>
      </c>
      <c r="I665" s="308" t="str">
        <f>IF(SUM('A3.2'!P686:T686)=5,'A3.2'!G686,"")</f>
        <v/>
      </c>
    </row>
    <row r="666" spans="1:9" x14ac:dyDescent="0.25">
      <c r="A666" t="str">
        <f>IF(SUM('A3.2'!P687:T687)=5,'Angaben KH-Standort'!$D$25,"")</f>
        <v/>
      </c>
      <c r="B666" t="str">
        <f>IF(SUM('A3.2'!P687:T687)=5,'Angaben KH-Standort'!$D$26,"")</f>
        <v/>
      </c>
      <c r="C666" t="str">
        <f>IF(SUM('A3.2'!P687:T687)=5,'Angaben KH-Standort'!$D$12,"")</f>
        <v/>
      </c>
      <c r="D666" t="str">
        <f>IF(SUM('A3.2'!P687:T687)=5,'A1'!$F678,"")</f>
        <v/>
      </c>
      <c r="E666" t="str">
        <f>IF(SUM('A3.2'!P687:T687)=5,'A3.2'!C687,"")</f>
        <v/>
      </c>
      <c r="F666" t="str">
        <f>IF(SUM('A3.2'!P687:T687)=5,'A3.2'!D687,"")</f>
        <v/>
      </c>
      <c r="G666" s="175" t="str">
        <f>IF(SUM('A3.2'!P687:T687)=5,'A3.2'!E687,"")</f>
        <v/>
      </c>
      <c r="H666" t="str">
        <f>IF(SUM('A3.2'!P687:T687)=5,'A3.2'!F687,"")</f>
        <v/>
      </c>
      <c r="I666" s="308" t="str">
        <f>IF(SUM('A3.2'!P687:T687)=5,'A3.2'!G687,"")</f>
        <v/>
      </c>
    </row>
    <row r="667" spans="1:9" x14ac:dyDescent="0.25">
      <c r="A667" t="str">
        <f>IF(SUM('A3.2'!P688:T688)=5,'Angaben KH-Standort'!$D$25,"")</f>
        <v/>
      </c>
      <c r="B667" t="str">
        <f>IF(SUM('A3.2'!P688:T688)=5,'Angaben KH-Standort'!$D$26,"")</f>
        <v/>
      </c>
      <c r="C667" t="str">
        <f>IF(SUM('A3.2'!P688:T688)=5,'Angaben KH-Standort'!$D$12,"")</f>
        <v/>
      </c>
      <c r="D667" t="str">
        <f>IF(SUM('A3.2'!P688:T688)=5,'A1'!$F679,"")</f>
        <v/>
      </c>
      <c r="E667" t="str">
        <f>IF(SUM('A3.2'!P688:T688)=5,'A3.2'!C688,"")</f>
        <v/>
      </c>
      <c r="F667" t="str">
        <f>IF(SUM('A3.2'!P688:T688)=5,'A3.2'!D688,"")</f>
        <v/>
      </c>
      <c r="G667" s="175" t="str">
        <f>IF(SUM('A3.2'!P688:T688)=5,'A3.2'!E688,"")</f>
        <v/>
      </c>
      <c r="H667" t="str">
        <f>IF(SUM('A3.2'!P688:T688)=5,'A3.2'!F688,"")</f>
        <v/>
      </c>
      <c r="I667" s="308" t="str">
        <f>IF(SUM('A3.2'!P688:T688)=5,'A3.2'!G688,"")</f>
        <v/>
      </c>
    </row>
    <row r="668" spans="1:9" x14ac:dyDescent="0.25">
      <c r="A668" t="str">
        <f>IF(SUM('A3.2'!P689:T689)=5,'Angaben KH-Standort'!$D$25,"")</f>
        <v/>
      </c>
      <c r="B668" t="str">
        <f>IF(SUM('A3.2'!P689:T689)=5,'Angaben KH-Standort'!$D$26,"")</f>
        <v/>
      </c>
      <c r="C668" t="str">
        <f>IF(SUM('A3.2'!P689:T689)=5,'Angaben KH-Standort'!$D$12,"")</f>
        <v/>
      </c>
      <c r="D668" t="str">
        <f>IF(SUM('A3.2'!P689:T689)=5,'A1'!$F680,"")</f>
        <v/>
      </c>
      <c r="E668" t="str">
        <f>IF(SUM('A3.2'!P689:T689)=5,'A3.2'!C689,"")</f>
        <v/>
      </c>
      <c r="F668" t="str">
        <f>IF(SUM('A3.2'!P689:T689)=5,'A3.2'!D689,"")</f>
        <v/>
      </c>
      <c r="G668" s="175" t="str">
        <f>IF(SUM('A3.2'!P689:T689)=5,'A3.2'!E689,"")</f>
        <v/>
      </c>
      <c r="H668" t="str">
        <f>IF(SUM('A3.2'!P689:T689)=5,'A3.2'!F689,"")</f>
        <v/>
      </c>
      <c r="I668" s="308" t="str">
        <f>IF(SUM('A3.2'!P689:T689)=5,'A3.2'!G689,"")</f>
        <v/>
      </c>
    </row>
    <row r="669" spans="1:9" x14ac:dyDescent="0.25">
      <c r="A669" t="str">
        <f>IF(SUM('A3.2'!P690:T690)=5,'Angaben KH-Standort'!$D$25,"")</f>
        <v/>
      </c>
      <c r="B669" t="str">
        <f>IF(SUM('A3.2'!P690:T690)=5,'Angaben KH-Standort'!$D$26,"")</f>
        <v/>
      </c>
      <c r="C669" t="str">
        <f>IF(SUM('A3.2'!P690:T690)=5,'Angaben KH-Standort'!$D$12,"")</f>
        <v/>
      </c>
      <c r="D669" t="str">
        <f>IF(SUM('A3.2'!P690:T690)=5,'A1'!$F681,"")</f>
        <v/>
      </c>
      <c r="E669" t="str">
        <f>IF(SUM('A3.2'!P690:T690)=5,'A3.2'!C690,"")</f>
        <v/>
      </c>
      <c r="F669" t="str">
        <f>IF(SUM('A3.2'!P690:T690)=5,'A3.2'!D690,"")</f>
        <v/>
      </c>
      <c r="G669" s="175" t="str">
        <f>IF(SUM('A3.2'!P690:T690)=5,'A3.2'!E690,"")</f>
        <v/>
      </c>
      <c r="H669" t="str">
        <f>IF(SUM('A3.2'!P690:T690)=5,'A3.2'!F690,"")</f>
        <v/>
      </c>
      <c r="I669" s="308" t="str">
        <f>IF(SUM('A3.2'!P690:T690)=5,'A3.2'!G690,"")</f>
        <v/>
      </c>
    </row>
    <row r="670" spans="1:9" x14ac:dyDescent="0.25">
      <c r="A670" t="str">
        <f>IF(SUM('A3.2'!P691:T691)=5,'Angaben KH-Standort'!$D$25,"")</f>
        <v/>
      </c>
      <c r="B670" t="str">
        <f>IF(SUM('A3.2'!P691:T691)=5,'Angaben KH-Standort'!$D$26,"")</f>
        <v/>
      </c>
      <c r="C670" t="str">
        <f>IF(SUM('A3.2'!P691:T691)=5,'Angaben KH-Standort'!$D$12,"")</f>
        <v/>
      </c>
      <c r="D670" t="str">
        <f>IF(SUM('A3.2'!P691:T691)=5,'A1'!$F682,"")</f>
        <v/>
      </c>
      <c r="E670" t="str">
        <f>IF(SUM('A3.2'!P691:T691)=5,'A3.2'!C691,"")</f>
        <v/>
      </c>
      <c r="F670" t="str">
        <f>IF(SUM('A3.2'!P691:T691)=5,'A3.2'!D691,"")</f>
        <v/>
      </c>
      <c r="G670" s="175" t="str">
        <f>IF(SUM('A3.2'!P691:T691)=5,'A3.2'!E691,"")</f>
        <v/>
      </c>
      <c r="H670" t="str">
        <f>IF(SUM('A3.2'!P691:T691)=5,'A3.2'!F691,"")</f>
        <v/>
      </c>
      <c r="I670" s="308" t="str">
        <f>IF(SUM('A3.2'!P691:T691)=5,'A3.2'!G691,"")</f>
        <v/>
      </c>
    </row>
    <row r="671" spans="1:9" x14ac:dyDescent="0.25">
      <c r="A671" t="str">
        <f>IF(SUM('A3.2'!P692:T692)=5,'Angaben KH-Standort'!$D$25,"")</f>
        <v/>
      </c>
      <c r="B671" t="str">
        <f>IF(SUM('A3.2'!P692:T692)=5,'Angaben KH-Standort'!$D$26,"")</f>
        <v/>
      </c>
      <c r="C671" t="str">
        <f>IF(SUM('A3.2'!P692:T692)=5,'Angaben KH-Standort'!$D$12,"")</f>
        <v/>
      </c>
      <c r="D671" t="str">
        <f>IF(SUM('A3.2'!P692:T692)=5,'A1'!$F683,"")</f>
        <v/>
      </c>
      <c r="E671" t="str">
        <f>IF(SUM('A3.2'!P692:T692)=5,'A3.2'!C692,"")</f>
        <v/>
      </c>
      <c r="F671" t="str">
        <f>IF(SUM('A3.2'!P692:T692)=5,'A3.2'!D692,"")</f>
        <v/>
      </c>
      <c r="G671" s="175" t="str">
        <f>IF(SUM('A3.2'!P692:T692)=5,'A3.2'!E692,"")</f>
        <v/>
      </c>
      <c r="H671" t="str">
        <f>IF(SUM('A3.2'!P692:T692)=5,'A3.2'!F692,"")</f>
        <v/>
      </c>
      <c r="I671" s="308" t="str">
        <f>IF(SUM('A3.2'!P692:T692)=5,'A3.2'!G692,"")</f>
        <v/>
      </c>
    </row>
    <row r="672" spans="1:9" x14ac:dyDescent="0.25">
      <c r="A672" t="str">
        <f>IF(SUM('A3.2'!P693:T693)=5,'Angaben KH-Standort'!$D$25,"")</f>
        <v/>
      </c>
      <c r="B672" t="str">
        <f>IF(SUM('A3.2'!P693:T693)=5,'Angaben KH-Standort'!$D$26,"")</f>
        <v/>
      </c>
      <c r="C672" t="str">
        <f>IF(SUM('A3.2'!P693:T693)=5,'Angaben KH-Standort'!$D$12,"")</f>
        <v/>
      </c>
      <c r="D672" t="str">
        <f>IF(SUM('A3.2'!P693:T693)=5,'A1'!$F684,"")</f>
        <v/>
      </c>
      <c r="E672" t="str">
        <f>IF(SUM('A3.2'!P693:T693)=5,'A3.2'!C693,"")</f>
        <v/>
      </c>
      <c r="F672" t="str">
        <f>IF(SUM('A3.2'!P693:T693)=5,'A3.2'!D693,"")</f>
        <v/>
      </c>
      <c r="G672" s="175" t="str">
        <f>IF(SUM('A3.2'!P693:T693)=5,'A3.2'!E693,"")</f>
        <v/>
      </c>
      <c r="H672" t="str">
        <f>IF(SUM('A3.2'!P693:T693)=5,'A3.2'!F693,"")</f>
        <v/>
      </c>
      <c r="I672" s="308" t="str">
        <f>IF(SUM('A3.2'!P693:T693)=5,'A3.2'!G693,"")</f>
        <v/>
      </c>
    </row>
    <row r="673" spans="1:9" x14ac:dyDescent="0.25">
      <c r="A673" t="str">
        <f>IF(SUM('A3.2'!P694:T694)=5,'Angaben KH-Standort'!$D$25,"")</f>
        <v/>
      </c>
      <c r="B673" t="str">
        <f>IF(SUM('A3.2'!P694:T694)=5,'Angaben KH-Standort'!$D$26,"")</f>
        <v/>
      </c>
      <c r="C673" t="str">
        <f>IF(SUM('A3.2'!P694:T694)=5,'Angaben KH-Standort'!$D$12,"")</f>
        <v/>
      </c>
      <c r="D673" t="str">
        <f>IF(SUM('A3.2'!P694:T694)=5,'A1'!$F685,"")</f>
        <v/>
      </c>
      <c r="E673" t="str">
        <f>IF(SUM('A3.2'!P694:T694)=5,'A3.2'!C694,"")</f>
        <v/>
      </c>
      <c r="F673" t="str">
        <f>IF(SUM('A3.2'!P694:T694)=5,'A3.2'!D694,"")</f>
        <v/>
      </c>
      <c r="G673" s="175" t="str">
        <f>IF(SUM('A3.2'!P694:T694)=5,'A3.2'!E694,"")</f>
        <v/>
      </c>
      <c r="H673" t="str">
        <f>IF(SUM('A3.2'!P694:T694)=5,'A3.2'!F694,"")</f>
        <v/>
      </c>
      <c r="I673" s="308" t="str">
        <f>IF(SUM('A3.2'!P694:T694)=5,'A3.2'!G694,"")</f>
        <v/>
      </c>
    </row>
    <row r="674" spans="1:9" x14ac:dyDescent="0.25">
      <c r="A674" t="str">
        <f>IF(SUM('A3.2'!P695:T695)=5,'Angaben KH-Standort'!$D$25,"")</f>
        <v/>
      </c>
      <c r="B674" t="str">
        <f>IF(SUM('A3.2'!P695:T695)=5,'Angaben KH-Standort'!$D$26,"")</f>
        <v/>
      </c>
      <c r="C674" t="str">
        <f>IF(SUM('A3.2'!P695:T695)=5,'Angaben KH-Standort'!$D$12,"")</f>
        <v/>
      </c>
      <c r="D674" t="str">
        <f>IF(SUM('A3.2'!P695:T695)=5,'A1'!$F686,"")</f>
        <v/>
      </c>
      <c r="E674" t="str">
        <f>IF(SUM('A3.2'!P695:T695)=5,'A3.2'!C695,"")</f>
        <v/>
      </c>
      <c r="F674" t="str">
        <f>IF(SUM('A3.2'!P695:T695)=5,'A3.2'!D695,"")</f>
        <v/>
      </c>
      <c r="G674" s="175" t="str">
        <f>IF(SUM('A3.2'!P695:T695)=5,'A3.2'!E695,"")</f>
        <v/>
      </c>
      <c r="H674" t="str">
        <f>IF(SUM('A3.2'!P695:T695)=5,'A3.2'!F695,"")</f>
        <v/>
      </c>
      <c r="I674" s="308" t="str">
        <f>IF(SUM('A3.2'!P695:T695)=5,'A3.2'!G695,"")</f>
        <v/>
      </c>
    </row>
    <row r="675" spans="1:9" x14ac:dyDescent="0.25">
      <c r="A675" t="str">
        <f>IF(SUM('A3.2'!P696:T696)=5,'Angaben KH-Standort'!$D$25,"")</f>
        <v/>
      </c>
      <c r="B675" t="str">
        <f>IF(SUM('A3.2'!P696:T696)=5,'Angaben KH-Standort'!$D$26,"")</f>
        <v/>
      </c>
      <c r="C675" t="str">
        <f>IF(SUM('A3.2'!P696:T696)=5,'Angaben KH-Standort'!$D$12,"")</f>
        <v/>
      </c>
      <c r="D675" t="str">
        <f>IF(SUM('A3.2'!P696:T696)=5,'A1'!$F687,"")</f>
        <v/>
      </c>
      <c r="E675" t="str">
        <f>IF(SUM('A3.2'!P696:T696)=5,'A3.2'!C696,"")</f>
        <v/>
      </c>
      <c r="F675" t="str">
        <f>IF(SUM('A3.2'!P696:T696)=5,'A3.2'!D696,"")</f>
        <v/>
      </c>
      <c r="G675" s="175" t="str">
        <f>IF(SUM('A3.2'!P696:T696)=5,'A3.2'!E696,"")</f>
        <v/>
      </c>
      <c r="H675" t="str">
        <f>IF(SUM('A3.2'!P696:T696)=5,'A3.2'!F696,"")</f>
        <v/>
      </c>
      <c r="I675" s="308" t="str">
        <f>IF(SUM('A3.2'!P696:T696)=5,'A3.2'!G696,"")</f>
        <v/>
      </c>
    </row>
    <row r="676" spans="1:9" x14ac:dyDescent="0.25">
      <c r="A676" t="str">
        <f>IF(SUM('A3.2'!P697:T697)=5,'Angaben KH-Standort'!$D$25,"")</f>
        <v/>
      </c>
      <c r="B676" t="str">
        <f>IF(SUM('A3.2'!P697:T697)=5,'Angaben KH-Standort'!$D$26,"")</f>
        <v/>
      </c>
      <c r="C676" t="str">
        <f>IF(SUM('A3.2'!P697:T697)=5,'Angaben KH-Standort'!$D$12,"")</f>
        <v/>
      </c>
      <c r="D676" t="str">
        <f>IF(SUM('A3.2'!P697:T697)=5,'A1'!$F688,"")</f>
        <v/>
      </c>
      <c r="E676" t="str">
        <f>IF(SUM('A3.2'!P697:T697)=5,'A3.2'!C697,"")</f>
        <v/>
      </c>
      <c r="F676" t="str">
        <f>IF(SUM('A3.2'!P697:T697)=5,'A3.2'!D697,"")</f>
        <v/>
      </c>
      <c r="G676" s="175" t="str">
        <f>IF(SUM('A3.2'!P697:T697)=5,'A3.2'!E697,"")</f>
        <v/>
      </c>
      <c r="H676" t="str">
        <f>IF(SUM('A3.2'!P697:T697)=5,'A3.2'!F697,"")</f>
        <v/>
      </c>
      <c r="I676" s="308" t="str">
        <f>IF(SUM('A3.2'!P697:T697)=5,'A3.2'!G697,"")</f>
        <v/>
      </c>
    </row>
    <row r="677" spans="1:9" x14ac:dyDescent="0.25">
      <c r="A677" t="str">
        <f>IF(SUM('A3.2'!P698:T698)=5,'Angaben KH-Standort'!$D$25,"")</f>
        <v/>
      </c>
      <c r="B677" t="str">
        <f>IF(SUM('A3.2'!P698:T698)=5,'Angaben KH-Standort'!$D$26,"")</f>
        <v/>
      </c>
      <c r="C677" t="str">
        <f>IF(SUM('A3.2'!P698:T698)=5,'Angaben KH-Standort'!$D$12,"")</f>
        <v/>
      </c>
      <c r="D677" t="str">
        <f>IF(SUM('A3.2'!P698:T698)=5,'A1'!$F689,"")</f>
        <v/>
      </c>
      <c r="E677" t="str">
        <f>IF(SUM('A3.2'!P698:T698)=5,'A3.2'!C698,"")</f>
        <v/>
      </c>
      <c r="F677" t="str">
        <f>IF(SUM('A3.2'!P698:T698)=5,'A3.2'!D698,"")</f>
        <v/>
      </c>
      <c r="G677" s="175" t="str">
        <f>IF(SUM('A3.2'!P698:T698)=5,'A3.2'!E698,"")</f>
        <v/>
      </c>
      <c r="H677" t="str">
        <f>IF(SUM('A3.2'!P698:T698)=5,'A3.2'!F698,"")</f>
        <v/>
      </c>
      <c r="I677" s="308" t="str">
        <f>IF(SUM('A3.2'!P698:T698)=5,'A3.2'!G698,"")</f>
        <v/>
      </c>
    </row>
    <row r="678" spans="1:9" x14ac:dyDescent="0.25">
      <c r="A678" t="str">
        <f>IF(SUM('A3.2'!P699:T699)=5,'Angaben KH-Standort'!$D$25,"")</f>
        <v/>
      </c>
      <c r="B678" t="str">
        <f>IF(SUM('A3.2'!P699:T699)=5,'Angaben KH-Standort'!$D$26,"")</f>
        <v/>
      </c>
      <c r="C678" t="str">
        <f>IF(SUM('A3.2'!P699:T699)=5,'Angaben KH-Standort'!$D$12,"")</f>
        <v/>
      </c>
      <c r="D678" t="str">
        <f>IF(SUM('A3.2'!P699:T699)=5,'A1'!$F690,"")</f>
        <v/>
      </c>
      <c r="E678" t="str">
        <f>IF(SUM('A3.2'!P699:T699)=5,'A3.2'!C699,"")</f>
        <v/>
      </c>
      <c r="F678" t="str">
        <f>IF(SUM('A3.2'!P699:T699)=5,'A3.2'!D699,"")</f>
        <v/>
      </c>
      <c r="G678" s="175" t="str">
        <f>IF(SUM('A3.2'!P699:T699)=5,'A3.2'!E699,"")</f>
        <v/>
      </c>
      <c r="H678" t="str">
        <f>IF(SUM('A3.2'!P699:T699)=5,'A3.2'!F699,"")</f>
        <v/>
      </c>
      <c r="I678" s="308" t="str">
        <f>IF(SUM('A3.2'!P699:T699)=5,'A3.2'!G699,"")</f>
        <v/>
      </c>
    </row>
    <row r="679" spans="1:9" x14ac:dyDescent="0.25">
      <c r="A679" t="str">
        <f>IF(SUM('A3.2'!P700:T700)=5,'Angaben KH-Standort'!$D$25,"")</f>
        <v/>
      </c>
      <c r="B679" t="str">
        <f>IF(SUM('A3.2'!P700:T700)=5,'Angaben KH-Standort'!$D$26,"")</f>
        <v/>
      </c>
      <c r="C679" t="str">
        <f>IF(SUM('A3.2'!P700:T700)=5,'Angaben KH-Standort'!$D$12,"")</f>
        <v/>
      </c>
      <c r="D679" t="str">
        <f>IF(SUM('A3.2'!P700:T700)=5,'A1'!$F691,"")</f>
        <v/>
      </c>
      <c r="E679" t="str">
        <f>IF(SUM('A3.2'!P700:T700)=5,'A3.2'!C700,"")</f>
        <v/>
      </c>
      <c r="F679" t="str">
        <f>IF(SUM('A3.2'!P700:T700)=5,'A3.2'!D700,"")</f>
        <v/>
      </c>
      <c r="G679" s="175" t="str">
        <f>IF(SUM('A3.2'!P700:T700)=5,'A3.2'!E700,"")</f>
        <v/>
      </c>
      <c r="H679" t="str">
        <f>IF(SUM('A3.2'!P700:T700)=5,'A3.2'!F700,"")</f>
        <v/>
      </c>
      <c r="I679" s="308" t="str">
        <f>IF(SUM('A3.2'!P700:T700)=5,'A3.2'!G700,"")</f>
        <v/>
      </c>
    </row>
    <row r="680" spans="1:9" x14ac:dyDescent="0.25">
      <c r="A680" t="str">
        <f>IF(SUM('A3.2'!P701:T701)=5,'Angaben KH-Standort'!$D$25,"")</f>
        <v/>
      </c>
      <c r="B680" t="str">
        <f>IF(SUM('A3.2'!P701:T701)=5,'Angaben KH-Standort'!$D$26,"")</f>
        <v/>
      </c>
      <c r="C680" t="str">
        <f>IF(SUM('A3.2'!P701:T701)=5,'Angaben KH-Standort'!$D$12,"")</f>
        <v/>
      </c>
      <c r="D680" t="str">
        <f>IF(SUM('A3.2'!P701:T701)=5,'A1'!$F692,"")</f>
        <v/>
      </c>
      <c r="E680" t="str">
        <f>IF(SUM('A3.2'!P701:T701)=5,'A3.2'!C701,"")</f>
        <v/>
      </c>
      <c r="F680" t="str">
        <f>IF(SUM('A3.2'!P701:T701)=5,'A3.2'!D701,"")</f>
        <v/>
      </c>
      <c r="G680" s="175" t="str">
        <f>IF(SUM('A3.2'!P701:T701)=5,'A3.2'!E701,"")</f>
        <v/>
      </c>
      <c r="H680" t="str">
        <f>IF(SUM('A3.2'!P701:T701)=5,'A3.2'!F701,"")</f>
        <v/>
      </c>
      <c r="I680" s="308" t="str">
        <f>IF(SUM('A3.2'!P701:T701)=5,'A3.2'!G701,"")</f>
        <v/>
      </c>
    </row>
    <row r="681" spans="1:9" x14ac:dyDescent="0.25">
      <c r="A681" t="str">
        <f>IF(SUM('A3.2'!P702:T702)=5,'Angaben KH-Standort'!$D$25,"")</f>
        <v/>
      </c>
      <c r="B681" t="str">
        <f>IF(SUM('A3.2'!P702:T702)=5,'Angaben KH-Standort'!$D$26,"")</f>
        <v/>
      </c>
      <c r="C681" t="str">
        <f>IF(SUM('A3.2'!P702:T702)=5,'Angaben KH-Standort'!$D$12,"")</f>
        <v/>
      </c>
      <c r="D681" t="str">
        <f>IF(SUM('A3.2'!P702:T702)=5,'A1'!$F693,"")</f>
        <v/>
      </c>
      <c r="E681" t="str">
        <f>IF(SUM('A3.2'!P702:T702)=5,'A3.2'!C702,"")</f>
        <v/>
      </c>
      <c r="F681" t="str">
        <f>IF(SUM('A3.2'!P702:T702)=5,'A3.2'!D702,"")</f>
        <v/>
      </c>
      <c r="G681" s="175" t="str">
        <f>IF(SUM('A3.2'!P702:T702)=5,'A3.2'!E702,"")</f>
        <v/>
      </c>
      <c r="H681" t="str">
        <f>IF(SUM('A3.2'!P702:T702)=5,'A3.2'!F702,"")</f>
        <v/>
      </c>
      <c r="I681" s="308" t="str">
        <f>IF(SUM('A3.2'!P702:T702)=5,'A3.2'!G702,"")</f>
        <v/>
      </c>
    </row>
    <row r="682" spans="1:9" x14ac:dyDescent="0.25">
      <c r="A682" t="str">
        <f>IF(SUM('A3.2'!P703:T703)=5,'Angaben KH-Standort'!$D$25,"")</f>
        <v/>
      </c>
      <c r="B682" t="str">
        <f>IF(SUM('A3.2'!P703:T703)=5,'Angaben KH-Standort'!$D$26,"")</f>
        <v/>
      </c>
      <c r="C682" t="str">
        <f>IF(SUM('A3.2'!P703:T703)=5,'Angaben KH-Standort'!$D$12,"")</f>
        <v/>
      </c>
      <c r="D682" t="str">
        <f>IF(SUM('A3.2'!P703:T703)=5,'A1'!$F694,"")</f>
        <v/>
      </c>
      <c r="E682" t="str">
        <f>IF(SUM('A3.2'!P703:T703)=5,'A3.2'!C703,"")</f>
        <v/>
      </c>
      <c r="F682" t="str">
        <f>IF(SUM('A3.2'!P703:T703)=5,'A3.2'!D703,"")</f>
        <v/>
      </c>
      <c r="G682" s="175" t="str">
        <f>IF(SUM('A3.2'!P703:T703)=5,'A3.2'!E703,"")</f>
        <v/>
      </c>
      <c r="H682" t="str">
        <f>IF(SUM('A3.2'!P703:T703)=5,'A3.2'!F703,"")</f>
        <v/>
      </c>
      <c r="I682" s="308" t="str">
        <f>IF(SUM('A3.2'!P703:T703)=5,'A3.2'!G703,"")</f>
        <v/>
      </c>
    </row>
    <row r="683" spans="1:9" x14ac:dyDescent="0.25">
      <c r="A683" t="str">
        <f>IF(SUM('A3.2'!P704:T704)=5,'Angaben KH-Standort'!$D$25,"")</f>
        <v/>
      </c>
      <c r="B683" t="str">
        <f>IF(SUM('A3.2'!P704:T704)=5,'Angaben KH-Standort'!$D$26,"")</f>
        <v/>
      </c>
      <c r="C683" t="str">
        <f>IF(SUM('A3.2'!P704:T704)=5,'Angaben KH-Standort'!$D$12,"")</f>
        <v/>
      </c>
      <c r="D683" t="str">
        <f>IF(SUM('A3.2'!P704:T704)=5,'A1'!$F695,"")</f>
        <v/>
      </c>
      <c r="E683" t="str">
        <f>IF(SUM('A3.2'!P704:T704)=5,'A3.2'!C704,"")</f>
        <v/>
      </c>
      <c r="F683" t="str">
        <f>IF(SUM('A3.2'!P704:T704)=5,'A3.2'!D704,"")</f>
        <v/>
      </c>
      <c r="G683" s="175" t="str">
        <f>IF(SUM('A3.2'!P704:T704)=5,'A3.2'!E704,"")</f>
        <v/>
      </c>
      <c r="H683" t="str">
        <f>IF(SUM('A3.2'!P704:T704)=5,'A3.2'!F704,"")</f>
        <v/>
      </c>
      <c r="I683" s="308" t="str">
        <f>IF(SUM('A3.2'!P704:T704)=5,'A3.2'!G704,"")</f>
        <v/>
      </c>
    </row>
    <row r="684" spans="1:9" x14ac:dyDescent="0.25">
      <c r="A684" t="str">
        <f>IF(SUM('A3.2'!P705:T705)=5,'Angaben KH-Standort'!$D$25,"")</f>
        <v/>
      </c>
      <c r="B684" t="str">
        <f>IF(SUM('A3.2'!P705:T705)=5,'Angaben KH-Standort'!$D$26,"")</f>
        <v/>
      </c>
      <c r="C684" t="str">
        <f>IF(SUM('A3.2'!P705:T705)=5,'Angaben KH-Standort'!$D$12,"")</f>
        <v/>
      </c>
      <c r="D684" t="str">
        <f>IF(SUM('A3.2'!P705:T705)=5,'A1'!$F696,"")</f>
        <v/>
      </c>
      <c r="E684" t="str">
        <f>IF(SUM('A3.2'!P705:T705)=5,'A3.2'!C705,"")</f>
        <v/>
      </c>
      <c r="F684" t="str">
        <f>IF(SUM('A3.2'!P705:T705)=5,'A3.2'!D705,"")</f>
        <v/>
      </c>
      <c r="G684" s="175" t="str">
        <f>IF(SUM('A3.2'!P705:T705)=5,'A3.2'!E705,"")</f>
        <v/>
      </c>
      <c r="H684" t="str">
        <f>IF(SUM('A3.2'!P705:T705)=5,'A3.2'!F705,"")</f>
        <v/>
      </c>
      <c r="I684" s="308" t="str">
        <f>IF(SUM('A3.2'!P705:T705)=5,'A3.2'!G705,"")</f>
        <v/>
      </c>
    </row>
    <row r="685" spans="1:9" x14ac:dyDescent="0.25">
      <c r="A685" t="str">
        <f>IF(SUM('A3.2'!P706:T706)=5,'Angaben KH-Standort'!$D$25,"")</f>
        <v/>
      </c>
      <c r="B685" t="str">
        <f>IF(SUM('A3.2'!P706:T706)=5,'Angaben KH-Standort'!$D$26,"")</f>
        <v/>
      </c>
      <c r="C685" t="str">
        <f>IF(SUM('A3.2'!P706:T706)=5,'Angaben KH-Standort'!$D$12,"")</f>
        <v/>
      </c>
      <c r="D685" t="str">
        <f>IF(SUM('A3.2'!P706:T706)=5,'A1'!$F697,"")</f>
        <v/>
      </c>
      <c r="E685" t="str">
        <f>IF(SUM('A3.2'!P706:T706)=5,'A3.2'!C706,"")</f>
        <v/>
      </c>
      <c r="F685" t="str">
        <f>IF(SUM('A3.2'!P706:T706)=5,'A3.2'!D706,"")</f>
        <v/>
      </c>
      <c r="G685" s="175" t="str">
        <f>IF(SUM('A3.2'!P706:T706)=5,'A3.2'!E706,"")</f>
        <v/>
      </c>
      <c r="H685" t="str">
        <f>IF(SUM('A3.2'!P706:T706)=5,'A3.2'!F706,"")</f>
        <v/>
      </c>
      <c r="I685" s="308" t="str">
        <f>IF(SUM('A3.2'!P706:T706)=5,'A3.2'!G706,"")</f>
        <v/>
      </c>
    </row>
    <row r="686" spans="1:9" x14ac:dyDescent="0.25">
      <c r="A686" t="str">
        <f>IF(SUM('A3.2'!P707:T707)=5,'Angaben KH-Standort'!$D$25,"")</f>
        <v/>
      </c>
      <c r="B686" t="str">
        <f>IF(SUM('A3.2'!P707:T707)=5,'Angaben KH-Standort'!$D$26,"")</f>
        <v/>
      </c>
      <c r="C686" t="str">
        <f>IF(SUM('A3.2'!P707:T707)=5,'Angaben KH-Standort'!$D$12,"")</f>
        <v/>
      </c>
      <c r="D686" t="str">
        <f>IF(SUM('A3.2'!P707:T707)=5,'A1'!$F698,"")</f>
        <v/>
      </c>
      <c r="E686" t="str">
        <f>IF(SUM('A3.2'!P707:T707)=5,'A3.2'!C707,"")</f>
        <v/>
      </c>
      <c r="F686" t="str">
        <f>IF(SUM('A3.2'!P707:T707)=5,'A3.2'!D707,"")</f>
        <v/>
      </c>
      <c r="G686" s="175" t="str">
        <f>IF(SUM('A3.2'!P707:T707)=5,'A3.2'!E707,"")</f>
        <v/>
      </c>
      <c r="H686" t="str">
        <f>IF(SUM('A3.2'!P707:T707)=5,'A3.2'!F707,"")</f>
        <v/>
      </c>
      <c r="I686" s="308" t="str">
        <f>IF(SUM('A3.2'!P707:T707)=5,'A3.2'!G707,"")</f>
        <v/>
      </c>
    </row>
    <row r="687" spans="1:9" x14ac:dyDescent="0.25">
      <c r="A687" t="str">
        <f>IF(SUM('A3.2'!P708:T708)=5,'Angaben KH-Standort'!$D$25,"")</f>
        <v/>
      </c>
      <c r="B687" t="str">
        <f>IF(SUM('A3.2'!P708:T708)=5,'Angaben KH-Standort'!$D$26,"")</f>
        <v/>
      </c>
      <c r="C687" t="str">
        <f>IF(SUM('A3.2'!P708:T708)=5,'Angaben KH-Standort'!$D$12,"")</f>
        <v/>
      </c>
      <c r="D687" t="str">
        <f>IF(SUM('A3.2'!P708:T708)=5,'A1'!$F699,"")</f>
        <v/>
      </c>
      <c r="E687" t="str">
        <f>IF(SUM('A3.2'!P708:T708)=5,'A3.2'!C708,"")</f>
        <v/>
      </c>
      <c r="F687" t="str">
        <f>IF(SUM('A3.2'!P708:T708)=5,'A3.2'!D708,"")</f>
        <v/>
      </c>
      <c r="G687" s="175" t="str">
        <f>IF(SUM('A3.2'!P708:T708)=5,'A3.2'!E708,"")</f>
        <v/>
      </c>
      <c r="H687" t="str">
        <f>IF(SUM('A3.2'!P708:T708)=5,'A3.2'!F708,"")</f>
        <v/>
      </c>
      <c r="I687" s="308" t="str">
        <f>IF(SUM('A3.2'!P708:T708)=5,'A3.2'!G708,"")</f>
        <v/>
      </c>
    </row>
    <row r="688" spans="1:9" x14ac:dyDescent="0.25">
      <c r="A688" t="str">
        <f>IF(SUM('A3.2'!P709:T709)=5,'Angaben KH-Standort'!$D$25,"")</f>
        <v/>
      </c>
      <c r="B688" t="str">
        <f>IF(SUM('A3.2'!P709:T709)=5,'Angaben KH-Standort'!$D$26,"")</f>
        <v/>
      </c>
      <c r="C688" t="str">
        <f>IF(SUM('A3.2'!P709:T709)=5,'Angaben KH-Standort'!$D$12,"")</f>
        <v/>
      </c>
      <c r="D688" t="str">
        <f>IF(SUM('A3.2'!P709:T709)=5,'A1'!$F700,"")</f>
        <v/>
      </c>
      <c r="E688" t="str">
        <f>IF(SUM('A3.2'!P709:T709)=5,'A3.2'!C709,"")</f>
        <v/>
      </c>
      <c r="F688" t="str">
        <f>IF(SUM('A3.2'!P709:T709)=5,'A3.2'!D709,"")</f>
        <v/>
      </c>
      <c r="G688" s="175" t="str">
        <f>IF(SUM('A3.2'!P709:T709)=5,'A3.2'!E709,"")</f>
        <v/>
      </c>
      <c r="H688" t="str">
        <f>IF(SUM('A3.2'!P709:T709)=5,'A3.2'!F709,"")</f>
        <v/>
      </c>
      <c r="I688" s="308" t="str">
        <f>IF(SUM('A3.2'!P709:T709)=5,'A3.2'!G709,"")</f>
        <v/>
      </c>
    </row>
    <row r="689" spans="1:9" x14ac:dyDescent="0.25">
      <c r="A689" t="str">
        <f>IF(SUM('A3.2'!P710:T710)=5,'Angaben KH-Standort'!$D$25,"")</f>
        <v/>
      </c>
      <c r="B689" t="str">
        <f>IF(SUM('A3.2'!P710:T710)=5,'Angaben KH-Standort'!$D$26,"")</f>
        <v/>
      </c>
      <c r="C689" t="str">
        <f>IF(SUM('A3.2'!P710:T710)=5,'Angaben KH-Standort'!$D$12,"")</f>
        <v/>
      </c>
      <c r="D689" t="str">
        <f>IF(SUM('A3.2'!P710:T710)=5,'A1'!$F701,"")</f>
        <v/>
      </c>
      <c r="E689" t="str">
        <f>IF(SUM('A3.2'!P710:T710)=5,'A3.2'!C710,"")</f>
        <v/>
      </c>
      <c r="F689" t="str">
        <f>IF(SUM('A3.2'!P710:T710)=5,'A3.2'!D710,"")</f>
        <v/>
      </c>
      <c r="G689" s="175" t="str">
        <f>IF(SUM('A3.2'!P710:T710)=5,'A3.2'!E710,"")</f>
        <v/>
      </c>
      <c r="H689" t="str">
        <f>IF(SUM('A3.2'!P710:T710)=5,'A3.2'!F710,"")</f>
        <v/>
      </c>
      <c r="I689" s="308" t="str">
        <f>IF(SUM('A3.2'!P710:T710)=5,'A3.2'!G710,"")</f>
        <v/>
      </c>
    </row>
    <row r="690" spans="1:9" x14ac:dyDescent="0.25">
      <c r="A690" t="str">
        <f>IF(SUM('A3.2'!P711:T711)=5,'Angaben KH-Standort'!$D$25,"")</f>
        <v/>
      </c>
      <c r="B690" t="str">
        <f>IF(SUM('A3.2'!P711:T711)=5,'Angaben KH-Standort'!$D$26,"")</f>
        <v/>
      </c>
      <c r="C690" t="str">
        <f>IF(SUM('A3.2'!P711:T711)=5,'Angaben KH-Standort'!$D$12,"")</f>
        <v/>
      </c>
      <c r="D690" t="str">
        <f>IF(SUM('A3.2'!P711:T711)=5,'A1'!$F702,"")</f>
        <v/>
      </c>
      <c r="E690" t="str">
        <f>IF(SUM('A3.2'!P711:T711)=5,'A3.2'!C711,"")</f>
        <v/>
      </c>
      <c r="F690" t="str">
        <f>IF(SUM('A3.2'!P711:T711)=5,'A3.2'!D711,"")</f>
        <v/>
      </c>
      <c r="G690" s="175" t="str">
        <f>IF(SUM('A3.2'!P711:T711)=5,'A3.2'!E711,"")</f>
        <v/>
      </c>
      <c r="H690" t="str">
        <f>IF(SUM('A3.2'!P711:T711)=5,'A3.2'!F711,"")</f>
        <v/>
      </c>
      <c r="I690" s="308" t="str">
        <f>IF(SUM('A3.2'!P711:T711)=5,'A3.2'!G711,"")</f>
        <v/>
      </c>
    </row>
    <row r="691" spans="1:9" x14ac:dyDescent="0.25">
      <c r="A691" t="str">
        <f>IF(SUM('A3.2'!P712:T712)=5,'Angaben KH-Standort'!$D$25,"")</f>
        <v/>
      </c>
      <c r="B691" t="str">
        <f>IF(SUM('A3.2'!P712:T712)=5,'Angaben KH-Standort'!$D$26,"")</f>
        <v/>
      </c>
      <c r="C691" t="str">
        <f>IF(SUM('A3.2'!P712:T712)=5,'Angaben KH-Standort'!$D$12,"")</f>
        <v/>
      </c>
      <c r="D691" t="str">
        <f>IF(SUM('A3.2'!P712:T712)=5,'A1'!$F703,"")</f>
        <v/>
      </c>
      <c r="E691" t="str">
        <f>IF(SUM('A3.2'!P712:T712)=5,'A3.2'!C712,"")</f>
        <v/>
      </c>
      <c r="F691" t="str">
        <f>IF(SUM('A3.2'!P712:T712)=5,'A3.2'!D712,"")</f>
        <v/>
      </c>
      <c r="G691" s="175" t="str">
        <f>IF(SUM('A3.2'!P712:T712)=5,'A3.2'!E712,"")</f>
        <v/>
      </c>
      <c r="H691" t="str">
        <f>IF(SUM('A3.2'!P712:T712)=5,'A3.2'!F712,"")</f>
        <v/>
      </c>
      <c r="I691" s="308" t="str">
        <f>IF(SUM('A3.2'!P712:T712)=5,'A3.2'!G712,"")</f>
        <v/>
      </c>
    </row>
    <row r="692" spans="1:9" x14ac:dyDescent="0.25">
      <c r="A692" t="str">
        <f>IF(SUM('A3.2'!P713:T713)=5,'Angaben KH-Standort'!$D$25,"")</f>
        <v/>
      </c>
      <c r="B692" t="str">
        <f>IF(SUM('A3.2'!P713:T713)=5,'Angaben KH-Standort'!$D$26,"")</f>
        <v/>
      </c>
      <c r="C692" t="str">
        <f>IF(SUM('A3.2'!P713:T713)=5,'Angaben KH-Standort'!$D$12,"")</f>
        <v/>
      </c>
      <c r="D692" t="str">
        <f>IF(SUM('A3.2'!P713:T713)=5,'A1'!$F704,"")</f>
        <v/>
      </c>
      <c r="E692" t="str">
        <f>IF(SUM('A3.2'!P713:T713)=5,'A3.2'!C713,"")</f>
        <v/>
      </c>
      <c r="F692" t="str">
        <f>IF(SUM('A3.2'!P713:T713)=5,'A3.2'!D713,"")</f>
        <v/>
      </c>
      <c r="G692" s="175" t="str">
        <f>IF(SUM('A3.2'!P713:T713)=5,'A3.2'!E713,"")</f>
        <v/>
      </c>
      <c r="H692" t="str">
        <f>IF(SUM('A3.2'!P713:T713)=5,'A3.2'!F713,"")</f>
        <v/>
      </c>
      <c r="I692" s="308" t="str">
        <f>IF(SUM('A3.2'!P713:T713)=5,'A3.2'!G713,"")</f>
        <v/>
      </c>
    </row>
    <row r="693" spans="1:9" x14ac:dyDescent="0.25">
      <c r="A693" t="str">
        <f>IF(SUM('A3.2'!P714:T714)=5,'Angaben KH-Standort'!$D$25,"")</f>
        <v/>
      </c>
      <c r="B693" t="str">
        <f>IF(SUM('A3.2'!P714:T714)=5,'Angaben KH-Standort'!$D$26,"")</f>
        <v/>
      </c>
      <c r="C693" t="str">
        <f>IF(SUM('A3.2'!P714:T714)=5,'Angaben KH-Standort'!$D$12,"")</f>
        <v/>
      </c>
      <c r="D693" t="str">
        <f>IF(SUM('A3.2'!P714:T714)=5,'A1'!$F705,"")</f>
        <v/>
      </c>
      <c r="E693" t="str">
        <f>IF(SUM('A3.2'!P714:T714)=5,'A3.2'!C714,"")</f>
        <v/>
      </c>
      <c r="F693" t="str">
        <f>IF(SUM('A3.2'!P714:T714)=5,'A3.2'!D714,"")</f>
        <v/>
      </c>
      <c r="G693" s="175" t="str">
        <f>IF(SUM('A3.2'!P714:T714)=5,'A3.2'!E714,"")</f>
        <v/>
      </c>
      <c r="H693" t="str">
        <f>IF(SUM('A3.2'!P714:T714)=5,'A3.2'!F714,"")</f>
        <v/>
      </c>
      <c r="I693" s="308" t="str">
        <f>IF(SUM('A3.2'!P714:T714)=5,'A3.2'!G714,"")</f>
        <v/>
      </c>
    </row>
    <row r="694" spans="1:9" x14ac:dyDescent="0.25">
      <c r="A694" t="str">
        <f>IF(SUM('A3.2'!P715:T715)=5,'Angaben KH-Standort'!$D$25,"")</f>
        <v/>
      </c>
      <c r="B694" t="str">
        <f>IF(SUM('A3.2'!P715:T715)=5,'Angaben KH-Standort'!$D$26,"")</f>
        <v/>
      </c>
      <c r="C694" t="str">
        <f>IF(SUM('A3.2'!P715:T715)=5,'Angaben KH-Standort'!$D$12,"")</f>
        <v/>
      </c>
      <c r="D694" t="str">
        <f>IF(SUM('A3.2'!P715:T715)=5,'A1'!$F706,"")</f>
        <v/>
      </c>
      <c r="E694" t="str">
        <f>IF(SUM('A3.2'!P715:T715)=5,'A3.2'!C715,"")</f>
        <v/>
      </c>
      <c r="F694" t="str">
        <f>IF(SUM('A3.2'!P715:T715)=5,'A3.2'!D715,"")</f>
        <v/>
      </c>
      <c r="G694" s="175" t="str">
        <f>IF(SUM('A3.2'!P715:T715)=5,'A3.2'!E715,"")</f>
        <v/>
      </c>
      <c r="H694" t="str">
        <f>IF(SUM('A3.2'!P715:T715)=5,'A3.2'!F715,"")</f>
        <v/>
      </c>
      <c r="I694" s="308" t="str">
        <f>IF(SUM('A3.2'!P715:T715)=5,'A3.2'!G715,"")</f>
        <v/>
      </c>
    </row>
    <row r="695" spans="1:9" x14ac:dyDescent="0.25">
      <c r="A695" t="str">
        <f>IF(SUM('A3.2'!P716:T716)=5,'Angaben KH-Standort'!$D$25,"")</f>
        <v/>
      </c>
      <c r="B695" t="str">
        <f>IF(SUM('A3.2'!P716:T716)=5,'Angaben KH-Standort'!$D$26,"")</f>
        <v/>
      </c>
      <c r="C695" t="str">
        <f>IF(SUM('A3.2'!P716:T716)=5,'Angaben KH-Standort'!$D$12,"")</f>
        <v/>
      </c>
      <c r="D695" t="str">
        <f>IF(SUM('A3.2'!P716:T716)=5,'A1'!$F707,"")</f>
        <v/>
      </c>
      <c r="E695" t="str">
        <f>IF(SUM('A3.2'!P716:T716)=5,'A3.2'!C716,"")</f>
        <v/>
      </c>
      <c r="F695" t="str">
        <f>IF(SUM('A3.2'!P716:T716)=5,'A3.2'!D716,"")</f>
        <v/>
      </c>
      <c r="G695" s="175" t="str">
        <f>IF(SUM('A3.2'!P716:T716)=5,'A3.2'!E716,"")</f>
        <v/>
      </c>
      <c r="H695" t="str">
        <f>IF(SUM('A3.2'!P716:T716)=5,'A3.2'!F716,"")</f>
        <v/>
      </c>
      <c r="I695" s="308" t="str">
        <f>IF(SUM('A3.2'!P716:T716)=5,'A3.2'!G716,"")</f>
        <v/>
      </c>
    </row>
    <row r="696" spans="1:9" x14ac:dyDescent="0.25">
      <c r="A696" t="str">
        <f>IF(SUM('A3.2'!P717:T717)=5,'Angaben KH-Standort'!$D$25,"")</f>
        <v/>
      </c>
      <c r="B696" t="str">
        <f>IF(SUM('A3.2'!P717:T717)=5,'Angaben KH-Standort'!$D$26,"")</f>
        <v/>
      </c>
      <c r="C696" t="str">
        <f>IF(SUM('A3.2'!P717:T717)=5,'Angaben KH-Standort'!$D$12,"")</f>
        <v/>
      </c>
      <c r="D696" t="str">
        <f>IF(SUM('A3.2'!P717:T717)=5,'A1'!$F708,"")</f>
        <v/>
      </c>
      <c r="E696" t="str">
        <f>IF(SUM('A3.2'!P717:T717)=5,'A3.2'!C717,"")</f>
        <v/>
      </c>
      <c r="F696" t="str">
        <f>IF(SUM('A3.2'!P717:T717)=5,'A3.2'!D717,"")</f>
        <v/>
      </c>
      <c r="G696" s="175" t="str">
        <f>IF(SUM('A3.2'!P717:T717)=5,'A3.2'!E717,"")</f>
        <v/>
      </c>
      <c r="H696" t="str">
        <f>IF(SUM('A3.2'!P717:T717)=5,'A3.2'!F717,"")</f>
        <v/>
      </c>
      <c r="I696" s="308" t="str">
        <f>IF(SUM('A3.2'!P717:T717)=5,'A3.2'!G717,"")</f>
        <v/>
      </c>
    </row>
    <row r="697" spans="1:9" x14ac:dyDescent="0.25">
      <c r="A697" t="str">
        <f>IF(SUM('A3.2'!P718:T718)=5,'Angaben KH-Standort'!$D$25,"")</f>
        <v/>
      </c>
      <c r="B697" t="str">
        <f>IF(SUM('A3.2'!P718:T718)=5,'Angaben KH-Standort'!$D$26,"")</f>
        <v/>
      </c>
      <c r="C697" t="str">
        <f>IF(SUM('A3.2'!P718:T718)=5,'Angaben KH-Standort'!$D$12,"")</f>
        <v/>
      </c>
      <c r="D697" t="str">
        <f>IF(SUM('A3.2'!P718:T718)=5,'A1'!$F709,"")</f>
        <v/>
      </c>
      <c r="E697" t="str">
        <f>IF(SUM('A3.2'!P718:T718)=5,'A3.2'!C718,"")</f>
        <v/>
      </c>
      <c r="F697" t="str">
        <f>IF(SUM('A3.2'!P718:T718)=5,'A3.2'!D718,"")</f>
        <v/>
      </c>
      <c r="G697" s="175" t="str">
        <f>IF(SUM('A3.2'!P718:T718)=5,'A3.2'!E718,"")</f>
        <v/>
      </c>
      <c r="H697" t="str">
        <f>IF(SUM('A3.2'!P718:T718)=5,'A3.2'!F718,"")</f>
        <v/>
      </c>
      <c r="I697" s="308" t="str">
        <f>IF(SUM('A3.2'!P718:T718)=5,'A3.2'!G718,"")</f>
        <v/>
      </c>
    </row>
    <row r="698" spans="1:9" x14ac:dyDescent="0.25">
      <c r="A698" t="str">
        <f>IF(SUM('A3.2'!P719:T719)=5,'Angaben KH-Standort'!$D$25,"")</f>
        <v/>
      </c>
      <c r="B698" t="str">
        <f>IF(SUM('A3.2'!P719:T719)=5,'Angaben KH-Standort'!$D$26,"")</f>
        <v/>
      </c>
      <c r="C698" t="str">
        <f>IF(SUM('A3.2'!P719:T719)=5,'Angaben KH-Standort'!$D$12,"")</f>
        <v/>
      </c>
      <c r="D698" t="str">
        <f>IF(SUM('A3.2'!P719:T719)=5,'A1'!$F710,"")</f>
        <v/>
      </c>
      <c r="E698" t="str">
        <f>IF(SUM('A3.2'!P719:T719)=5,'A3.2'!C719,"")</f>
        <v/>
      </c>
      <c r="F698" t="str">
        <f>IF(SUM('A3.2'!P719:T719)=5,'A3.2'!D719,"")</f>
        <v/>
      </c>
      <c r="G698" s="175" t="str">
        <f>IF(SUM('A3.2'!P719:T719)=5,'A3.2'!E719,"")</f>
        <v/>
      </c>
      <c r="H698" t="str">
        <f>IF(SUM('A3.2'!P719:T719)=5,'A3.2'!F719,"")</f>
        <v/>
      </c>
      <c r="I698" s="308" t="str">
        <f>IF(SUM('A3.2'!P719:T719)=5,'A3.2'!G719,"")</f>
        <v/>
      </c>
    </row>
    <row r="699" spans="1:9" x14ac:dyDescent="0.25">
      <c r="A699" t="str">
        <f>IF(SUM('A3.2'!P720:T720)=5,'Angaben KH-Standort'!$D$25,"")</f>
        <v/>
      </c>
      <c r="B699" t="str">
        <f>IF(SUM('A3.2'!P720:T720)=5,'Angaben KH-Standort'!$D$26,"")</f>
        <v/>
      </c>
      <c r="C699" t="str">
        <f>IF(SUM('A3.2'!P720:T720)=5,'Angaben KH-Standort'!$D$12,"")</f>
        <v/>
      </c>
      <c r="D699" t="str">
        <f>IF(SUM('A3.2'!P720:T720)=5,'A1'!$F711,"")</f>
        <v/>
      </c>
      <c r="E699" t="str">
        <f>IF(SUM('A3.2'!P720:T720)=5,'A3.2'!C720,"")</f>
        <v/>
      </c>
      <c r="F699" t="str">
        <f>IF(SUM('A3.2'!P720:T720)=5,'A3.2'!D720,"")</f>
        <v/>
      </c>
      <c r="G699" s="175" t="str">
        <f>IF(SUM('A3.2'!P720:T720)=5,'A3.2'!E720,"")</f>
        <v/>
      </c>
      <c r="H699" t="str">
        <f>IF(SUM('A3.2'!P720:T720)=5,'A3.2'!F720,"")</f>
        <v/>
      </c>
      <c r="I699" s="308" t="str">
        <f>IF(SUM('A3.2'!P720:T720)=5,'A3.2'!G720,"")</f>
        <v/>
      </c>
    </row>
    <row r="700" spans="1:9" x14ac:dyDescent="0.25">
      <c r="A700" t="str">
        <f>IF(SUM('A3.2'!P721:T721)=5,'Angaben KH-Standort'!$D$25,"")</f>
        <v/>
      </c>
      <c r="B700" t="str">
        <f>IF(SUM('A3.2'!P721:T721)=5,'Angaben KH-Standort'!$D$26,"")</f>
        <v/>
      </c>
      <c r="C700" t="str">
        <f>IF(SUM('A3.2'!P721:T721)=5,'Angaben KH-Standort'!$D$12,"")</f>
        <v/>
      </c>
      <c r="D700" t="str">
        <f>IF(SUM('A3.2'!P721:T721)=5,'A1'!$F712,"")</f>
        <v/>
      </c>
      <c r="E700" t="str">
        <f>IF(SUM('A3.2'!P721:T721)=5,'A3.2'!C721,"")</f>
        <v/>
      </c>
      <c r="F700" t="str">
        <f>IF(SUM('A3.2'!P721:T721)=5,'A3.2'!D721,"")</f>
        <v/>
      </c>
      <c r="G700" s="175" t="str">
        <f>IF(SUM('A3.2'!P721:T721)=5,'A3.2'!E721,"")</f>
        <v/>
      </c>
      <c r="H700" t="str">
        <f>IF(SUM('A3.2'!P721:T721)=5,'A3.2'!F721,"")</f>
        <v/>
      </c>
      <c r="I700" s="308" t="str">
        <f>IF(SUM('A3.2'!P721:T721)=5,'A3.2'!G721,"")</f>
        <v/>
      </c>
    </row>
    <row r="701" spans="1:9" x14ac:dyDescent="0.25">
      <c r="A701" t="str">
        <f>IF(SUM('A3.2'!P722:T722)=5,'Angaben KH-Standort'!$D$25,"")</f>
        <v/>
      </c>
      <c r="B701" t="str">
        <f>IF(SUM('A3.2'!P722:T722)=5,'Angaben KH-Standort'!$D$26,"")</f>
        <v/>
      </c>
      <c r="C701" t="str">
        <f>IF(SUM('A3.2'!P722:T722)=5,'Angaben KH-Standort'!$D$12,"")</f>
        <v/>
      </c>
      <c r="D701" t="str">
        <f>IF(SUM('A3.2'!P722:T722)=5,'A1'!$F713,"")</f>
        <v/>
      </c>
      <c r="E701" t="str">
        <f>IF(SUM('A3.2'!P722:T722)=5,'A3.2'!C722,"")</f>
        <v/>
      </c>
      <c r="F701" t="str">
        <f>IF(SUM('A3.2'!P722:T722)=5,'A3.2'!D722,"")</f>
        <v/>
      </c>
      <c r="G701" s="175" t="str">
        <f>IF(SUM('A3.2'!P722:T722)=5,'A3.2'!E722,"")</f>
        <v/>
      </c>
      <c r="H701" t="str">
        <f>IF(SUM('A3.2'!P722:T722)=5,'A3.2'!F722,"")</f>
        <v/>
      </c>
      <c r="I701" s="308" t="str">
        <f>IF(SUM('A3.2'!P722:T722)=5,'A3.2'!G722,"")</f>
        <v/>
      </c>
    </row>
    <row r="702" spans="1:9" x14ac:dyDescent="0.25">
      <c r="A702" t="str">
        <f>IF(SUM('A3.2'!P723:T723)=5,'Angaben KH-Standort'!$D$25,"")</f>
        <v/>
      </c>
      <c r="B702" t="str">
        <f>IF(SUM('A3.2'!P723:T723)=5,'Angaben KH-Standort'!$D$26,"")</f>
        <v/>
      </c>
      <c r="C702" t="str">
        <f>IF(SUM('A3.2'!P723:T723)=5,'Angaben KH-Standort'!$D$12,"")</f>
        <v/>
      </c>
      <c r="D702" t="str">
        <f>IF(SUM('A3.2'!P723:T723)=5,'A1'!$F714,"")</f>
        <v/>
      </c>
      <c r="E702" t="str">
        <f>IF(SUM('A3.2'!P723:T723)=5,'A3.2'!C723,"")</f>
        <v/>
      </c>
      <c r="F702" t="str">
        <f>IF(SUM('A3.2'!P723:T723)=5,'A3.2'!D723,"")</f>
        <v/>
      </c>
      <c r="G702" s="175" t="str">
        <f>IF(SUM('A3.2'!P723:T723)=5,'A3.2'!E723,"")</f>
        <v/>
      </c>
      <c r="H702" t="str">
        <f>IF(SUM('A3.2'!P723:T723)=5,'A3.2'!F723,"")</f>
        <v/>
      </c>
      <c r="I702" s="308" t="str">
        <f>IF(SUM('A3.2'!P723:T723)=5,'A3.2'!G723,"")</f>
        <v/>
      </c>
    </row>
    <row r="703" spans="1:9" x14ac:dyDescent="0.25">
      <c r="A703" t="str">
        <f>IF(SUM('A3.2'!P724:T724)=5,'Angaben KH-Standort'!$D$25,"")</f>
        <v/>
      </c>
      <c r="B703" t="str">
        <f>IF(SUM('A3.2'!P724:T724)=5,'Angaben KH-Standort'!$D$26,"")</f>
        <v/>
      </c>
      <c r="C703" t="str">
        <f>IF(SUM('A3.2'!P724:T724)=5,'Angaben KH-Standort'!$D$12,"")</f>
        <v/>
      </c>
      <c r="D703" t="str">
        <f>IF(SUM('A3.2'!P724:T724)=5,'A1'!$F715,"")</f>
        <v/>
      </c>
      <c r="E703" t="str">
        <f>IF(SUM('A3.2'!P724:T724)=5,'A3.2'!C724,"")</f>
        <v/>
      </c>
      <c r="F703" t="str">
        <f>IF(SUM('A3.2'!P724:T724)=5,'A3.2'!D724,"")</f>
        <v/>
      </c>
      <c r="G703" s="175" t="str">
        <f>IF(SUM('A3.2'!P724:T724)=5,'A3.2'!E724,"")</f>
        <v/>
      </c>
      <c r="H703" t="str">
        <f>IF(SUM('A3.2'!P724:T724)=5,'A3.2'!F724,"")</f>
        <v/>
      </c>
      <c r="I703" s="308" t="str">
        <f>IF(SUM('A3.2'!P724:T724)=5,'A3.2'!G724,"")</f>
        <v/>
      </c>
    </row>
    <row r="704" spans="1:9" x14ac:dyDescent="0.25">
      <c r="A704" t="str">
        <f>IF(SUM('A3.2'!P725:T725)=5,'Angaben KH-Standort'!$D$25,"")</f>
        <v/>
      </c>
      <c r="B704" t="str">
        <f>IF(SUM('A3.2'!P725:T725)=5,'Angaben KH-Standort'!$D$26,"")</f>
        <v/>
      </c>
      <c r="C704" t="str">
        <f>IF(SUM('A3.2'!P725:T725)=5,'Angaben KH-Standort'!$D$12,"")</f>
        <v/>
      </c>
      <c r="D704" t="str">
        <f>IF(SUM('A3.2'!P725:T725)=5,'A1'!$F716,"")</f>
        <v/>
      </c>
      <c r="E704" t="str">
        <f>IF(SUM('A3.2'!P725:T725)=5,'A3.2'!C725,"")</f>
        <v/>
      </c>
      <c r="F704" t="str">
        <f>IF(SUM('A3.2'!P725:T725)=5,'A3.2'!D725,"")</f>
        <v/>
      </c>
      <c r="G704" s="175" t="str">
        <f>IF(SUM('A3.2'!P725:T725)=5,'A3.2'!E725,"")</f>
        <v/>
      </c>
      <c r="H704" t="str">
        <f>IF(SUM('A3.2'!P725:T725)=5,'A3.2'!F725,"")</f>
        <v/>
      </c>
      <c r="I704" s="308" t="str">
        <f>IF(SUM('A3.2'!P725:T725)=5,'A3.2'!G725,"")</f>
        <v/>
      </c>
    </row>
    <row r="705" spans="1:9" x14ac:dyDescent="0.25">
      <c r="A705" t="str">
        <f>IF(SUM('A3.2'!P726:T726)=5,'Angaben KH-Standort'!$D$25,"")</f>
        <v/>
      </c>
      <c r="B705" t="str">
        <f>IF(SUM('A3.2'!P726:T726)=5,'Angaben KH-Standort'!$D$26,"")</f>
        <v/>
      </c>
      <c r="C705" t="str">
        <f>IF(SUM('A3.2'!P726:T726)=5,'Angaben KH-Standort'!$D$12,"")</f>
        <v/>
      </c>
      <c r="D705" t="str">
        <f>IF(SUM('A3.2'!P726:T726)=5,'A1'!$F717,"")</f>
        <v/>
      </c>
      <c r="E705" t="str">
        <f>IF(SUM('A3.2'!P726:T726)=5,'A3.2'!C726,"")</f>
        <v/>
      </c>
      <c r="F705" t="str">
        <f>IF(SUM('A3.2'!P726:T726)=5,'A3.2'!D726,"")</f>
        <v/>
      </c>
      <c r="G705" s="175" t="str">
        <f>IF(SUM('A3.2'!P726:T726)=5,'A3.2'!E726,"")</f>
        <v/>
      </c>
      <c r="H705" t="str">
        <f>IF(SUM('A3.2'!P726:T726)=5,'A3.2'!F726,"")</f>
        <v/>
      </c>
      <c r="I705" s="308" t="str">
        <f>IF(SUM('A3.2'!P726:T726)=5,'A3.2'!G726,"")</f>
        <v/>
      </c>
    </row>
    <row r="706" spans="1:9" x14ac:dyDescent="0.25">
      <c r="A706" t="str">
        <f>IF(SUM('A3.2'!P727:T727)=5,'Angaben KH-Standort'!$D$25,"")</f>
        <v/>
      </c>
      <c r="B706" t="str">
        <f>IF(SUM('A3.2'!P727:T727)=5,'Angaben KH-Standort'!$D$26,"")</f>
        <v/>
      </c>
      <c r="C706" t="str">
        <f>IF(SUM('A3.2'!P727:T727)=5,'Angaben KH-Standort'!$D$12,"")</f>
        <v/>
      </c>
      <c r="D706" t="str">
        <f>IF(SUM('A3.2'!P727:T727)=5,'A1'!$F718,"")</f>
        <v/>
      </c>
      <c r="E706" t="str">
        <f>IF(SUM('A3.2'!P727:T727)=5,'A3.2'!C727,"")</f>
        <v/>
      </c>
      <c r="F706" t="str">
        <f>IF(SUM('A3.2'!P727:T727)=5,'A3.2'!D727,"")</f>
        <v/>
      </c>
      <c r="G706" s="175" t="str">
        <f>IF(SUM('A3.2'!P727:T727)=5,'A3.2'!E727,"")</f>
        <v/>
      </c>
      <c r="H706" t="str">
        <f>IF(SUM('A3.2'!P727:T727)=5,'A3.2'!F727,"")</f>
        <v/>
      </c>
      <c r="I706" s="308" t="str">
        <f>IF(SUM('A3.2'!P727:T727)=5,'A3.2'!G727,"")</f>
        <v/>
      </c>
    </row>
    <row r="707" spans="1:9" x14ac:dyDescent="0.25">
      <c r="A707" t="str">
        <f>IF(SUM('A3.2'!P728:T728)=5,'Angaben KH-Standort'!$D$25,"")</f>
        <v/>
      </c>
      <c r="B707" t="str">
        <f>IF(SUM('A3.2'!P728:T728)=5,'Angaben KH-Standort'!$D$26,"")</f>
        <v/>
      </c>
      <c r="C707" t="str">
        <f>IF(SUM('A3.2'!P728:T728)=5,'Angaben KH-Standort'!$D$12,"")</f>
        <v/>
      </c>
      <c r="D707" t="str">
        <f>IF(SUM('A3.2'!P728:T728)=5,'A1'!$F719,"")</f>
        <v/>
      </c>
      <c r="E707" t="str">
        <f>IF(SUM('A3.2'!P728:T728)=5,'A3.2'!C728,"")</f>
        <v/>
      </c>
      <c r="F707" t="str">
        <f>IF(SUM('A3.2'!P728:T728)=5,'A3.2'!D728,"")</f>
        <v/>
      </c>
      <c r="G707" s="175" t="str">
        <f>IF(SUM('A3.2'!P728:T728)=5,'A3.2'!E728,"")</f>
        <v/>
      </c>
      <c r="H707" t="str">
        <f>IF(SUM('A3.2'!P728:T728)=5,'A3.2'!F728,"")</f>
        <v/>
      </c>
      <c r="I707" s="308" t="str">
        <f>IF(SUM('A3.2'!P728:T728)=5,'A3.2'!G728,"")</f>
        <v/>
      </c>
    </row>
    <row r="708" spans="1:9" x14ac:dyDescent="0.25">
      <c r="A708" t="str">
        <f>IF(SUM('A3.2'!P729:T729)=5,'Angaben KH-Standort'!$D$25,"")</f>
        <v/>
      </c>
      <c r="B708" t="str">
        <f>IF(SUM('A3.2'!P729:T729)=5,'Angaben KH-Standort'!$D$26,"")</f>
        <v/>
      </c>
      <c r="C708" t="str">
        <f>IF(SUM('A3.2'!P729:T729)=5,'Angaben KH-Standort'!$D$12,"")</f>
        <v/>
      </c>
      <c r="D708" t="str">
        <f>IF(SUM('A3.2'!P729:T729)=5,'A1'!$F720,"")</f>
        <v/>
      </c>
      <c r="E708" t="str">
        <f>IF(SUM('A3.2'!P729:T729)=5,'A3.2'!C729,"")</f>
        <v/>
      </c>
      <c r="F708" t="str">
        <f>IF(SUM('A3.2'!P729:T729)=5,'A3.2'!D729,"")</f>
        <v/>
      </c>
      <c r="G708" s="175" t="str">
        <f>IF(SUM('A3.2'!P729:T729)=5,'A3.2'!E729,"")</f>
        <v/>
      </c>
      <c r="H708" t="str">
        <f>IF(SUM('A3.2'!P729:T729)=5,'A3.2'!F729,"")</f>
        <v/>
      </c>
      <c r="I708" s="308" t="str">
        <f>IF(SUM('A3.2'!P729:T729)=5,'A3.2'!G729,"")</f>
        <v/>
      </c>
    </row>
    <row r="709" spans="1:9" x14ac:dyDescent="0.25">
      <c r="A709" t="str">
        <f>IF(SUM('A3.2'!P730:T730)=5,'Angaben KH-Standort'!$D$25,"")</f>
        <v/>
      </c>
      <c r="B709" t="str">
        <f>IF(SUM('A3.2'!P730:T730)=5,'Angaben KH-Standort'!$D$26,"")</f>
        <v/>
      </c>
      <c r="C709" t="str">
        <f>IF(SUM('A3.2'!P730:T730)=5,'Angaben KH-Standort'!$D$12,"")</f>
        <v/>
      </c>
      <c r="D709" t="str">
        <f>IF(SUM('A3.2'!P730:T730)=5,'A1'!$F721,"")</f>
        <v/>
      </c>
      <c r="E709" t="str">
        <f>IF(SUM('A3.2'!P730:T730)=5,'A3.2'!C730,"")</f>
        <v/>
      </c>
      <c r="F709" t="str">
        <f>IF(SUM('A3.2'!P730:T730)=5,'A3.2'!D730,"")</f>
        <v/>
      </c>
      <c r="G709" s="175" t="str">
        <f>IF(SUM('A3.2'!P730:T730)=5,'A3.2'!E730,"")</f>
        <v/>
      </c>
      <c r="H709" t="str">
        <f>IF(SUM('A3.2'!P730:T730)=5,'A3.2'!F730,"")</f>
        <v/>
      </c>
      <c r="I709" s="308" t="str">
        <f>IF(SUM('A3.2'!P730:T730)=5,'A3.2'!G730,"")</f>
        <v/>
      </c>
    </row>
    <row r="710" spans="1:9" x14ac:dyDescent="0.25">
      <c r="A710" t="str">
        <f>IF(SUM('A3.2'!P731:T731)=5,'Angaben KH-Standort'!$D$25,"")</f>
        <v/>
      </c>
      <c r="B710" t="str">
        <f>IF(SUM('A3.2'!P731:T731)=5,'Angaben KH-Standort'!$D$26,"")</f>
        <v/>
      </c>
      <c r="C710" t="str">
        <f>IF(SUM('A3.2'!P731:T731)=5,'Angaben KH-Standort'!$D$12,"")</f>
        <v/>
      </c>
      <c r="D710" t="str">
        <f>IF(SUM('A3.2'!P731:T731)=5,'A1'!$F722,"")</f>
        <v/>
      </c>
      <c r="E710" t="str">
        <f>IF(SUM('A3.2'!P731:T731)=5,'A3.2'!C731,"")</f>
        <v/>
      </c>
      <c r="F710" t="str">
        <f>IF(SUM('A3.2'!P731:T731)=5,'A3.2'!D731,"")</f>
        <v/>
      </c>
      <c r="G710" s="175" t="str">
        <f>IF(SUM('A3.2'!P731:T731)=5,'A3.2'!E731,"")</f>
        <v/>
      </c>
      <c r="H710" t="str">
        <f>IF(SUM('A3.2'!P731:T731)=5,'A3.2'!F731,"")</f>
        <v/>
      </c>
      <c r="I710" s="308" t="str">
        <f>IF(SUM('A3.2'!P731:T731)=5,'A3.2'!G731,"")</f>
        <v/>
      </c>
    </row>
    <row r="711" spans="1:9" x14ac:dyDescent="0.25">
      <c r="A711" t="str">
        <f>IF(SUM('A3.2'!P732:T732)=5,'Angaben KH-Standort'!$D$25,"")</f>
        <v/>
      </c>
      <c r="B711" t="str">
        <f>IF(SUM('A3.2'!P732:T732)=5,'Angaben KH-Standort'!$D$26,"")</f>
        <v/>
      </c>
      <c r="C711" t="str">
        <f>IF(SUM('A3.2'!P732:T732)=5,'Angaben KH-Standort'!$D$12,"")</f>
        <v/>
      </c>
      <c r="D711" t="str">
        <f>IF(SUM('A3.2'!P732:T732)=5,'A1'!$F723,"")</f>
        <v/>
      </c>
      <c r="E711" t="str">
        <f>IF(SUM('A3.2'!P732:T732)=5,'A3.2'!C732,"")</f>
        <v/>
      </c>
      <c r="F711" t="str">
        <f>IF(SUM('A3.2'!P732:T732)=5,'A3.2'!D732,"")</f>
        <v/>
      </c>
      <c r="G711" s="175" t="str">
        <f>IF(SUM('A3.2'!P732:T732)=5,'A3.2'!E732,"")</f>
        <v/>
      </c>
      <c r="H711" t="str">
        <f>IF(SUM('A3.2'!P732:T732)=5,'A3.2'!F732,"")</f>
        <v/>
      </c>
      <c r="I711" s="308" t="str">
        <f>IF(SUM('A3.2'!P732:T732)=5,'A3.2'!G732,"")</f>
        <v/>
      </c>
    </row>
    <row r="712" spans="1:9" x14ac:dyDescent="0.25">
      <c r="A712" t="str">
        <f>IF(SUM('A3.2'!P733:T733)=5,'Angaben KH-Standort'!$D$25,"")</f>
        <v/>
      </c>
      <c r="B712" t="str">
        <f>IF(SUM('A3.2'!P733:T733)=5,'Angaben KH-Standort'!$D$26,"")</f>
        <v/>
      </c>
      <c r="C712" t="str">
        <f>IF(SUM('A3.2'!P733:T733)=5,'Angaben KH-Standort'!$D$12,"")</f>
        <v/>
      </c>
      <c r="D712" t="str">
        <f>IF(SUM('A3.2'!P733:T733)=5,'A1'!$F724,"")</f>
        <v/>
      </c>
      <c r="E712" t="str">
        <f>IF(SUM('A3.2'!P733:T733)=5,'A3.2'!C733,"")</f>
        <v/>
      </c>
      <c r="F712" t="str">
        <f>IF(SUM('A3.2'!P733:T733)=5,'A3.2'!D733,"")</f>
        <v/>
      </c>
      <c r="G712" s="175" t="str">
        <f>IF(SUM('A3.2'!P733:T733)=5,'A3.2'!E733,"")</f>
        <v/>
      </c>
      <c r="H712" t="str">
        <f>IF(SUM('A3.2'!P733:T733)=5,'A3.2'!F733,"")</f>
        <v/>
      </c>
      <c r="I712" s="308" t="str">
        <f>IF(SUM('A3.2'!P733:T733)=5,'A3.2'!G733,"")</f>
        <v/>
      </c>
    </row>
    <row r="713" spans="1:9" x14ac:dyDescent="0.25">
      <c r="A713" t="str">
        <f>IF(SUM('A3.2'!P734:T734)=5,'Angaben KH-Standort'!$D$25,"")</f>
        <v/>
      </c>
      <c r="B713" t="str">
        <f>IF(SUM('A3.2'!P734:T734)=5,'Angaben KH-Standort'!$D$26,"")</f>
        <v/>
      </c>
      <c r="C713" t="str">
        <f>IF(SUM('A3.2'!P734:T734)=5,'Angaben KH-Standort'!$D$12,"")</f>
        <v/>
      </c>
      <c r="D713" t="str">
        <f>IF(SUM('A3.2'!P734:T734)=5,'A1'!$F725,"")</f>
        <v/>
      </c>
      <c r="E713" t="str">
        <f>IF(SUM('A3.2'!P734:T734)=5,'A3.2'!C734,"")</f>
        <v/>
      </c>
      <c r="F713" t="str">
        <f>IF(SUM('A3.2'!P734:T734)=5,'A3.2'!D734,"")</f>
        <v/>
      </c>
      <c r="G713" s="175" t="str">
        <f>IF(SUM('A3.2'!P734:T734)=5,'A3.2'!E734,"")</f>
        <v/>
      </c>
      <c r="H713" t="str">
        <f>IF(SUM('A3.2'!P734:T734)=5,'A3.2'!F734,"")</f>
        <v/>
      </c>
      <c r="I713" s="308" t="str">
        <f>IF(SUM('A3.2'!P734:T734)=5,'A3.2'!G734,"")</f>
        <v/>
      </c>
    </row>
    <row r="714" spans="1:9" x14ac:dyDescent="0.25">
      <c r="A714" t="str">
        <f>IF(SUM('A3.2'!P735:T735)=5,'Angaben KH-Standort'!$D$25,"")</f>
        <v/>
      </c>
      <c r="B714" t="str">
        <f>IF(SUM('A3.2'!P735:T735)=5,'Angaben KH-Standort'!$D$26,"")</f>
        <v/>
      </c>
      <c r="C714" t="str">
        <f>IF(SUM('A3.2'!P735:T735)=5,'Angaben KH-Standort'!$D$12,"")</f>
        <v/>
      </c>
      <c r="D714" t="str">
        <f>IF(SUM('A3.2'!P735:T735)=5,'A1'!$F726,"")</f>
        <v/>
      </c>
      <c r="E714" t="str">
        <f>IF(SUM('A3.2'!P735:T735)=5,'A3.2'!C735,"")</f>
        <v/>
      </c>
      <c r="F714" t="str">
        <f>IF(SUM('A3.2'!P735:T735)=5,'A3.2'!D735,"")</f>
        <v/>
      </c>
      <c r="G714" s="175" t="str">
        <f>IF(SUM('A3.2'!P735:T735)=5,'A3.2'!E735,"")</f>
        <v/>
      </c>
      <c r="H714" t="str">
        <f>IF(SUM('A3.2'!P735:T735)=5,'A3.2'!F735,"")</f>
        <v/>
      </c>
      <c r="I714" s="308" t="str">
        <f>IF(SUM('A3.2'!P735:T735)=5,'A3.2'!G735,"")</f>
        <v/>
      </c>
    </row>
    <row r="715" spans="1:9" x14ac:dyDescent="0.25">
      <c r="A715" t="str">
        <f>IF(SUM('A3.2'!P736:T736)=5,'Angaben KH-Standort'!$D$25,"")</f>
        <v/>
      </c>
      <c r="B715" t="str">
        <f>IF(SUM('A3.2'!P736:T736)=5,'Angaben KH-Standort'!$D$26,"")</f>
        <v/>
      </c>
      <c r="C715" t="str">
        <f>IF(SUM('A3.2'!P736:T736)=5,'Angaben KH-Standort'!$D$12,"")</f>
        <v/>
      </c>
      <c r="D715" t="str">
        <f>IF(SUM('A3.2'!P736:T736)=5,'A1'!$F727,"")</f>
        <v/>
      </c>
      <c r="E715" t="str">
        <f>IF(SUM('A3.2'!P736:T736)=5,'A3.2'!C736,"")</f>
        <v/>
      </c>
      <c r="F715" t="str">
        <f>IF(SUM('A3.2'!P736:T736)=5,'A3.2'!D736,"")</f>
        <v/>
      </c>
      <c r="G715" s="175" t="str">
        <f>IF(SUM('A3.2'!P736:T736)=5,'A3.2'!E736,"")</f>
        <v/>
      </c>
      <c r="H715" t="str">
        <f>IF(SUM('A3.2'!P736:T736)=5,'A3.2'!F736,"")</f>
        <v/>
      </c>
      <c r="I715" s="308" t="str">
        <f>IF(SUM('A3.2'!P736:T736)=5,'A3.2'!G736,"")</f>
        <v/>
      </c>
    </row>
    <row r="716" spans="1:9" x14ac:dyDescent="0.25">
      <c r="A716" t="str">
        <f>IF(SUM('A3.2'!P737:T737)=5,'Angaben KH-Standort'!$D$25,"")</f>
        <v/>
      </c>
      <c r="B716" t="str">
        <f>IF(SUM('A3.2'!P737:T737)=5,'Angaben KH-Standort'!$D$26,"")</f>
        <v/>
      </c>
      <c r="C716" t="str">
        <f>IF(SUM('A3.2'!P737:T737)=5,'Angaben KH-Standort'!$D$12,"")</f>
        <v/>
      </c>
      <c r="D716" t="str">
        <f>IF(SUM('A3.2'!P737:T737)=5,'A1'!$F728,"")</f>
        <v/>
      </c>
      <c r="E716" t="str">
        <f>IF(SUM('A3.2'!P737:T737)=5,'A3.2'!C737,"")</f>
        <v/>
      </c>
      <c r="F716" t="str">
        <f>IF(SUM('A3.2'!P737:T737)=5,'A3.2'!D737,"")</f>
        <v/>
      </c>
      <c r="G716" s="175" t="str">
        <f>IF(SUM('A3.2'!P737:T737)=5,'A3.2'!E737,"")</f>
        <v/>
      </c>
      <c r="H716" t="str">
        <f>IF(SUM('A3.2'!P737:T737)=5,'A3.2'!F737,"")</f>
        <v/>
      </c>
      <c r="I716" s="308" t="str">
        <f>IF(SUM('A3.2'!P737:T737)=5,'A3.2'!G737,"")</f>
        <v/>
      </c>
    </row>
    <row r="717" spans="1:9" x14ac:dyDescent="0.25">
      <c r="A717" t="str">
        <f>IF(SUM('A3.2'!P738:T738)=5,'Angaben KH-Standort'!$D$25,"")</f>
        <v/>
      </c>
      <c r="B717" t="str">
        <f>IF(SUM('A3.2'!P738:T738)=5,'Angaben KH-Standort'!$D$26,"")</f>
        <v/>
      </c>
      <c r="C717" t="str">
        <f>IF(SUM('A3.2'!P738:T738)=5,'Angaben KH-Standort'!$D$12,"")</f>
        <v/>
      </c>
      <c r="D717" t="str">
        <f>IF(SUM('A3.2'!P738:T738)=5,'A1'!$F729,"")</f>
        <v/>
      </c>
      <c r="E717" t="str">
        <f>IF(SUM('A3.2'!P738:T738)=5,'A3.2'!C738,"")</f>
        <v/>
      </c>
      <c r="F717" t="str">
        <f>IF(SUM('A3.2'!P738:T738)=5,'A3.2'!D738,"")</f>
        <v/>
      </c>
      <c r="G717" s="175" t="str">
        <f>IF(SUM('A3.2'!P738:T738)=5,'A3.2'!E738,"")</f>
        <v/>
      </c>
      <c r="H717" t="str">
        <f>IF(SUM('A3.2'!P738:T738)=5,'A3.2'!F738,"")</f>
        <v/>
      </c>
      <c r="I717" s="308" t="str">
        <f>IF(SUM('A3.2'!P738:T738)=5,'A3.2'!G738,"")</f>
        <v/>
      </c>
    </row>
    <row r="718" spans="1:9" x14ac:dyDescent="0.25">
      <c r="A718" t="str">
        <f>IF(SUM('A3.2'!P739:T739)=5,'Angaben KH-Standort'!$D$25,"")</f>
        <v/>
      </c>
      <c r="B718" t="str">
        <f>IF(SUM('A3.2'!P739:T739)=5,'Angaben KH-Standort'!$D$26,"")</f>
        <v/>
      </c>
      <c r="C718" t="str">
        <f>IF(SUM('A3.2'!P739:T739)=5,'Angaben KH-Standort'!$D$12,"")</f>
        <v/>
      </c>
      <c r="D718" t="str">
        <f>IF(SUM('A3.2'!P739:T739)=5,'A1'!$F730,"")</f>
        <v/>
      </c>
      <c r="E718" t="str">
        <f>IF(SUM('A3.2'!P739:T739)=5,'A3.2'!C739,"")</f>
        <v/>
      </c>
      <c r="F718" t="str">
        <f>IF(SUM('A3.2'!P739:T739)=5,'A3.2'!D739,"")</f>
        <v/>
      </c>
      <c r="G718" s="175" t="str">
        <f>IF(SUM('A3.2'!P739:T739)=5,'A3.2'!E739,"")</f>
        <v/>
      </c>
      <c r="H718" t="str">
        <f>IF(SUM('A3.2'!P739:T739)=5,'A3.2'!F739,"")</f>
        <v/>
      </c>
      <c r="I718" s="308" t="str">
        <f>IF(SUM('A3.2'!P739:T739)=5,'A3.2'!G739,"")</f>
        <v/>
      </c>
    </row>
    <row r="719" spans="1:9" x14ac:dyDescent="0.25">
      <c r="A719" t="str">
        <f>IF(SUM('A3.2'!P740:T740)=5,'Angaben KH-Standort'!$D$25,"")</f>
        <v/>
      </c>
      <c r="B719" t="str">
        <f>IF(SUM('A3.2'!P740:T740)=5,'Angaben KH-Standort'!$D$26,"")</f>
        <v/>
      </c>
      <c r="C719" t="str">
        <f>IF(SUM('A3.2'!P740:T740)=5,'Angaben KH-Standort'!$D$12,"")</f>
        <v/>
      </c>
      <c r="D719" t="str">
        <f>IF(SUM('A3.2'!P740:T740)=5,'A1'!$F731,"")</f>
        <v/>
      </c>
      <c r="E719" t="str">
        <f>IF(SUM('A3.2'!P740:T740)=5,'A3.2'!C740,"")</f>
        <v/>
      </c>
      <c r="F719" t="str">
        <f>IF(SUM('A3.2'!P740:T740)=5,'A3.2'!D740,"")</f>
        <v/>
      </c>
      <c r="G719" s="175" t="str">
        <f>IF(SUM('A3.2'!P740:T740)=5,'A3.2'!E740,"")</f>
        <v/>
      </c>
      <c r="H719" t="str">
        <f>IF(SUM('A3.2'!P740:T740)=5,'A3.2'!F740,"")</f>
        <v/>
      </c>
      <c r="I719" s="308" t="str">
        <f>IF(SUM('A3.2'!P740:T740)=5,'A3.2'!G740,"")</f>
        <v/>
      </c>
    </row>
    <row r="720" spans="1:9" x14ac:dyDescent="0.25">
      <c r="A720" t="str">
        <f>IF(SUM('A3.2'!P741:T741)=5,'Angaben KH-Standort'!$D$25,"")</f>
        <v/>
      </c>
      <c r="B720" t="str">
        <f>IF(SUM('A3.2'!P741:T741)=5,'Angaben KH-Standort'!$D$26,"")</f>
        <v/>
      </c>
      <c r="C720" t="str">
        <f>IF(SUM('A3.2'!P741:T741)=5,'Angaben KH-Standort'!$D$12,"")</f>
        <v/>
      </c>
      <c r="D720" t="str">
        <f>IF(SUM('A3.2'!P741:T741)=5,'A1'!$F732,"")</f>
        <v/>
      </c>
      <c r="E720" t="str">
        <f>IF(SUM('A3.2'!P741:T741)=5,'A3.2'!C741,"")</f>
        <v/>
      </c>
      <c r="F720" t="str">
        <f>IF(SUM('A3.2'!P741:T741)=5,'A3.2'!D741,"")</f>
        <v/>
      </c>
      <c r="G720" s="175" t="str">
        <f>IF(SUM('A3.2'!P741:T741)=5,'A3.2'!E741,"")</f>
        <v/>
      </c>
      <c r="H720" t="str">
        <f>IF(SUM('A3.2'!P741:T741)=5,'A3.2'!F741,"")</f>
        <v/>
      </c>
      <c r="I720" s="308" t="str">
        <f>IF(SUM('A3.2'!P741:T741)=5,'A3.2'!G741,"")</f>
        <v/>
      </c>
    </row>
    <row r="721" spans="1:9" x14ac:dyDescent="0.25">
      <c r="A721" t="str">
        <f>IF(SUM('A3.2'!P742:T742)=5,'Angaben KH-Standort'!$D$25,"")</f>
        <v/>
      </c>
      <c r="B721" t="str">
        <f>IF(SUM('A3.2'!P742:T742)=5,'Angaben KH-Standort'!$D$26,"")</f>
        <v/>
      </c>
      <c r="C721" t="str">
        <f>IF(SUM('A3.2'!P742:T742)=5,'Angaben KH-Standort'!$D$12,"")</f>
        <v/>
      </c>
      <c r="D721" t="str">
        <f>IF(SUM('A3.2'!P742:T742)=5,'A1'!$F733,"")</f>
        <v/>
      </c>
      <c r="E721" t="str">
        <f>IF(SUM('A3.2'!P742:T742)=5,'A3.2'!C742,"")</f>
        <v/>
      </c>
      <c r="F721" t="str">
        <f>IF(SUM('A3.2'!P742:T742)=5,'A3.2'!D742,"")</f>
        <v/>
      </c>
      <c r="G721" s="175" t="str">
        <f>IF(SUM('A3.2'!P742:T742)=5,'A3.2'!E742,"")</f>
        <v/>
      </c>
      <c r="H721" t="str">
        <f>IF(SUM('A3.2'!P742:T742)=5,'A3.2'!F742,"")</f>
        <v/>
      </c>
      <c r="I721" s="308" t="str">
        <f>IF(SUM('A3.2'!P742:T742)=5,'A3.2'!G742,"")</f>
        <v/>
      </c>
    </row>
    <row r="722" spans="1:9" x14ac:dyDescent="0.25">
      <c r="A722" t="str">
        <f>IF(SUM('A3.2'!P743:T743)=5,'Angaben KH-Standort'!$D$25,"")</f>
        <v/>
      </c>
      <c r="B722" t="str">
        <f>IF(SUM('A3.2'!P743:T743)=5,'Angaben KH-Standort'!$D$26,"")</f>
        <v/>
      </c>
      <c r="C722" t="str">
        <f>IF(SUM('A3.2'!P743:T743)=5,'Angaben KH-Standort'!$D$12,"")</f>
        <v/>
      </c>
      <c r="D722" t="str">
        <f>IF(SUM('A3.2'!P743:T743)=5,'A1'!$F734,"")</f>
        <v/>
      </c>
      <c r="E722" t="str">
        <f>IF(SUM('A3.2'!P743:T743)=5,'A3.2'!C743,"")</f>
        <v/>
      </c>
      <c r="F722" t="str">
        <f>IF(SUM('A3.2'!P743:T743)=5,'A3.2'!D743,"")</f>
        <v/>
      </c>
      <c r="G722" s="175" t="str">
        <f>IF(SUM('A3.2'!P743:T743)=5,'A3.2'!E743,"")</f>
        <v/>
      </c>
      <c r="H722" t="str">
        <f>IF(SUM('A3.2'!P743:T743)=5,'A3.2'!F743,"")</f>
        <v/>
      </c>
      <c r="I722" s="308" t="str">
        <f>IF(SUM('A3.2'!P743:T743)=5,'A3.2'!G743,"")</f>
        <v/>
      </c>
    </row>
    <row r="723" spans="1:9" x14ac:dyDescent="0.25">
      <c r="A723" t="str">
        <f>IF(SUM('A3.2'!P744:T744)=5,'Angaben KH-Standort'!$D$25,"")</f>
        <v/>
      </c>
      <c r="B723" t="str">
        <f>IF(SUM('A3.2'!P744:T744)=5,'Angaben KH-Standort'!$D$26,"")</f>
        <v/>
      </c>
      <c r="C723" t="str">
        <f>IF(SUM('A3.2'!P744:T744)=5,'Angaben KH-Standort'!$D$12,"")</f>
        <v/>
      </c>
      <c r="D723" t="str">
        <f>IF(SUM('A3.2'!P744:T744)=5,'A1'!$F735,"")</f>
        <v/>
      </c>
      <c r="E723" t="str">
        <f>IF(SUM('A3.2'!P744:T744)=5,'A3.2'!C744,"")</f>
        <v/>
      </c>
      <c r="F723" t="str">
        <f>IF(SUM('A3.2'!P744:T744)=5,'A3.2'!D744,"")</f>
        <v/>
      </c>
      <c r="G723" s="175" t="str">
        <f>IF(SUM('A3.2'!P744:T744)=5,'A3.2'!E744,"")</f>
        <v/>
      </c>
      <c r="H723" t="str">
        <f>IF(SUM('A3.2'!P744:T744)=5,'A3.2'!F744,"")</f>
        <v/>
      </c>
      <c r="I723" s="308" t="str">
        <f>IF(SUM('A3.2'!P744:T744)=5,'A3.2'!G744,"")</f>
        <v/>
      </c>
    </row>
    <row r="724" spans="1:9" x14ac:dyDescent="0.25">
      <c r="A724" t="str">
        <f>IF(SUM('A3.2'!P745:T745)=5,'Angaben KH-Standort'!$D$25,"")</f>
        <v/>
      </c>
      <c r="B724" t="str">
        <f>IF(SUM('A3.2'!P745:T745)=5,'Angaben KH-Standort'!$D$26,"")</f>
        <v/>
      </c>
      <c r="C724" t="str">
        <f>IF(SUM('A3.2'!P745:T745)=5,'Angaben KH-Standort'!$D$12,"")</f>
        <v/>
      </c>
      <c r="D724" t="str">
        <f>IF(SUM('A3.2'!P745:T745)=5,'A1'!$F736,"")</f>
        <v/>
      </c>
      <c r="E724" t="str">
        <f>IF(SUM('A3.2'!P745:T745)=5,'A3.2'!C745,"")</f>
        <v/>
      </c>
      <c r="F724" t="str">
        <f>IF(SUM('A3.2'!P745:T745)=5,'A3.2'!D745,"")</f>
        <v/>
      </c>
      <c r="G724" s="175" t="str">
        <f>IF(SUM('A3.2'!P745:T745)=5,'A3.2'!E745,"")</f>
        <v/>
      </c>
      <c r="H724" t="str">
        <f>IF(SUM('A3.2'!P745:T745)=5,'A3.2'!F745,"")</f>
        <v/>
      </c>
      <c r="I724" s="308" t="str">
        <f>IF(SUM('A3.2'!P745:T745)=5,'A3.2'!G745,"")</f>
        <v/>
      </c>
    </row>
    <row r="725" spans="1:9" x14ac:dyDescent="0.25">
      <c r="A725" t="str">
        <f>IF(SUM('A3.2'!P746:T746)=5,'Angaben KH-Standort'!$D$25,"")</f>
        <v/>
      </c>
      <c r="B725" t="str">
        <f>IF(SUM('A3.2'!P746:T746)=5,'Angaben KH-Standort'!$D$26,"")</f>
        <v/>
      </c>
      <c r="C725" t="str">
        <f>IF(SUM('A3.2'!P746:T746)=5,'Angaben KH-Standort'!$D$12,"")</f>
        <v/>
      </c>
      <c r="D725" t="str">
        <f>IF(SUM('A3.2'!P746:T746)=5,'A1'!$F737,"")</f>
        <v/>
      </c>
      <c r="E725" t="str">
        <f>IF(SUM('A3.2'!P746:T746)=5,'A3.2'!C746,"")</f>
        <v/>
      </c>
      <c r="F725" t="str">
        <f>IF(SUM('A3.2'!P746:T746)=5,'A3.2'!D746,"")</f>
        <v/>
      </c>
      <c r="G725" s="175" t="str">
        <f>IF(SUM('A3.2'!P746:T746)=5,'A3.2'!E746,"")</f>
        <v/>
      </c>
      <c r="H725" t="str">
        <f>IF(SUM('A3.2'!P746:T746)=5,'A3.2'!F746,"")</f>
        <v/>
      </c>
      <c r="I725" s="308" t="str">
        <f>IF(SUM('A3.2'!P746:T746)=5,'A3.2'!G746,"")</f>
        <v/>
      </c>
    </row>
    <row r="726" spans="1:9" x14ac:dyDescent="0.25">
      <c r="A726" t="str">
        <f>IF(SUM('A3.2'!P747:T747)=5,'Angaben KH-Standort'!$D$25,"")</f>
        <v/>
      </c>
      <c r="B726" t="str">
        <f>IF(SUM('A3.2'!P747:T747)=5,'Angaben KH-Standort'!$D$26,"")</f>
        <v/>
      </c>
      <c r="C726" t="str">
        <f>IF(SUM('A3.2'!P747:T747)=5,'Angaben KH-Standort'!$D$12,"")</f>
        <v/>
      </c>
      <c r="D726" t="str">
        <f>IF(SUM('A3.2'!P747:T747)=5,'A1'!$F738,"")</f>
        <v/>
      </c>
      <c r="E726" t="str">
        <f>IF(SUM('A3.2'!P747:T747)=5,'A3.2'!C747,"")</f>
        <v/>
      </c>
      <c r="F726" t="str">
        <f>IF(SUM('A3.2'!P747:T747)=5,'A3.2'!D747,"")</f>
        <v/>
      </c>
      <c r="G726" s="175" t="str">
        <f>IF(SUM('A3.2'!P747:T747)=5,'A3.2'!E747,"")</f>
        <v/>
      </c>
      <c r="H726" t="str">
        <f>IF(SUM('A3.2'!P747:T747)=5,'A3.2'!F747,"")</f>
        <v/>
      </c>
      <c r="I726" s="308" t="str">
        <f>IF(SUM('A3.2'!P747:T747)=5,'A3.2'!G747,"")</f>
        <v/>
      </c>
    </row>
    <row r="727" spans="1:9" x14ac:dyDescent="0.25">
      <c r="A727" t="str">
        <f>IF(SUM('A3.2'!P748:T748)=5,'Angaben KH-Standort'!$D$25,"")</f>
        <v/>
      </c>
      <c r="B727" t="str">
        <f>IF(SUM('A3.2'!P748:T748)=5,'Angaben KH-Standort'!$D$26,"")</f>
        <v/>
      </c>
      <c r="C727" t="str">
        <f>IF(SUM('A3.2'!P748:T748)=5,'Angaben KH-Standort'!$D$12,"")</f>
        <v/>
      </c>
      <c r="D727" t="str">
        <f>IF(SUM('A3.2'!P748:T748)=5,'A1'!$F739,"")</f>
        <v/>
      </c>
      <c r="E727" t="str">
        <f>IF(SUM('A3.2'!P748:T748)=5,'A3.2'!C748,"")</f>
        <v/>
      </c>
      <c r="F727" t="str">
        <f>IF(SUM('A3.2'!P748:T748)=5,'A3.2'!D748,"")</f>
        <v/>
      </c>
      <c r="G727" s="175" t="str">
        <f>IF(SUM('A3.2'!P748:T748)=5,'A3.2'!E748,"")</f>
        <v/>
      </c>
      <c r="H727" t="str">
        <f>IF(SUM('A3.2'!P748:T748)=5,'A3.2'!F748,"")</f>
        <v/>
      </c>
      <c r="I727" s="308" t="str">
        <f>IF(SUM('A3.2'!P748:T748)=5,'A3.2'!G748,"")</f>
        <v/>
      </c>
    </row>
    <row r="728" spans="1:9" x14ac:dyDescent="0.25">
      <c r="A728" t="str">
        <f>IF(SUM('A3.2'!P749:T749)=5,'Angaben KH-Standort'!$D$25,"")</f>
        <v/>
      </c>
      <c r="B728" t="str">
        <f>IF(SUM('A3.2'!P749:T749)=5,'Angaben KH-Standort'!$D$26,"")</f>
        <v/>
      </c>
      <c r="C728" t="str">
        <f>IF(SUM('A3.2'!P749:T749)=5,'Angaben KH-Standort'!$D$12,"")</f>
        <v/>
      </c>
      <c r="D728" t="str">
        <f>IF(SUM('A3.2'!P749:T749)=5,'A1'!$F740,"")</f>
        <v/>
      </c>
      <c r="E728" t="str">
        <f>IF(SUM('A3.2'!P749:T749)=5,'A3.2'!C749,"")</f>
        <v/>
      </c>
      <c r="F728" t="str">
        <f>IF(SUM('A3.2'!P749:T749)=5,'A3.2'!D749,"")</f>
        <v/>
      </c>
      <c r="G728" s="175" t="str">
        <f>IF(SUM('A3.2'!P749:T749)=5,'A3.2'!E749,"")</f>
        <v/>
      </c>
      <c r="H728" t="str">
        <f>IF(SUM('A3.2'!P749:T749)=5,'A3.2'!F749,"")</f>
        <v/>
      </c>
      <c r="I728" s="308" t="str">
        <f>IF(SUM('A3.2'!P749:T749)=5,'A3.2'!G749,"")</f>
        <v/>
      </c>
    </row>
    <row r="729" spans="1:9" x14ac:dyDescent="0.25">
      <c r="A729" t="str">
        <f>IF(SUM('A3.2'!P750:T750)=5,'Angaben KH-Standort'!$D$25,"")</f>
        <v/>
      </c>
      <c r="B729" t="str">
        <f>IF(SUM('A3.2'!P750:T750)=5,'Angaben KH-Standort'!$D$26,"")</f>
        <v/>
      </c>
      <c r="C729" t="str">
        <f>IF(SUM('A3.2'!P750:T750)=5,'Angaben KH-Standort'!$D$12,"")</f>
        <v/>
      </c>
      <c r="D729" t="str">
        <f>IF(SUM('A3.2'!P750:T750)=5,'A1'!$F741,"")</f>
        <v/>
      </c>
      <c r="E729" t="str">
        <f>IF(SUM('A3.2'!P750:T750)=5,'A3.2'!C750,"")</f>
        <v/>
      </c>
      <c r="F729" t="str">
        <f>IF(SUM('A3.2'!P750:T750)=5,'A3.2'!D750,"")</f>
        <v/>
      </c>
      <c r="G729" s="175" t="str">
        <f>IF(SUM('A3.2'!P750:T750)=5,'A3.2'!E750,"")</f>
        <v/>
      </c>
      <c r="H729" t="str">
        <f>IF(SUM('A3.2'!P750:T750)=5,'A3.2'!F750,"")</f>
        <v/>
      </c>
      <c r="I729" s="308" t="str">
        <f>IF(SUM('A3.2'!P750:T750)=5,'A3.2'!G750,"")</f>
        <v/>
      </c>
    </row>
    <row r="730" spans="1:9" x14ac:dyDescent="0.25">
      <c r="A730" t="str">
        <f>IF(SUM('A3.2'!P751:T751)=5,'Angaben KH-Standort'!$D$25,"")</f>
        <v/>
      </c>
      <c r="B730" t="str">
        <f>IF(SUM('A3.2'!P751:T751)=5,'Angaben KH-Standort'!$D$26,"")</f>
        <v/>
      </c>
      <c r="C730" t="str">
        <f>IF(SUM('A3.2'!P751:T751)=5,'Angaben KH-Standort'!$D$12,"")</f>
        <v/>
      </c>
      <c r="D730" t="str">
        <f>IF(SUM('A3.2'!P751:T751)=5,'A1'!$F742,"")</f>
        <v/>
      </c>
      <c r="E730" t="str">
        <f>IF(SUM('A3.2'!P751:T751)=5,'A3.2'!C751,"")</f>
        <v/>
      </c>
      <c r="F730" t="str">
        <f>IF(SUM('A3.2'!P751:T751)=5,'A3.2'!D751,"")</f>
        <v/>
      </c>
      <c r="G730" s="175" t="str">
        <f>IF(SUM('A3.2'!P751:T751)=5,'A3.2'!E751,"")</f>
        <v/>
      </c>
      <c r="H730" t="str">
        <f>IF(SUM('A3.2'!P751:T751)=5,'A3.2'!F751,"")</f>
        <v/>
      </c>
      <c r="I730" s="308" t="str">
        <f>IF(SUM('A3.2'!P751:T751)=5,'A3.2'!G751,"")</f>
        <v/>
      </c>
    </row>
    <row r="731" spans="1:9" x14ac:dyDescent="0.25">
      <c r="A731" t="str">
        <f>IF(SUM('A3.2'!P752:T752)=5,'Angaben KH-Standort'!$D$25,"")</f>
        <v/>
      </c>
      <c r="B731" t="str">
        <f>IF(SUM('A3.2'!P752:T752)=5,'Angaben KH-Standort'!$D$26,"")</f>
        <v/>
      </c>
      <c r="C731" t="str">
        <f>IF(SUM('A3.2'!P752:T752)=5,'Angaben KH-Standort'!$D$12,"")</f>
        <v/>
      </c>
      <c r="D731" t="str">
        <f>IF(SUM('A3.2'!P752:T752)=5,'A1'!$F743,"")</f>
        <v/>
      </c>
      <c r="E731" t="str">
        <f>IF(SUM('A3.2'!P752:T752)=5,'A3.2'!C752,"")</f>
        <v/>
      </c>
      <c r="F731" t="str">
        <f>IF(SUM('A3.2'!P752:T752)=5,'A3.2'!D752,"")</f>
        <v/>
      </c>
      <c r="G731" s="175" t="str">
        <f>IF(SUM('A3.2'!P752:T752)=5,'A3.2'!E752,"")</f>
        <v/>
      </c>
      <c r="H731" t="str">
        <f>IF(SUM('A3.2'!P752:T752)=5,'A3.2'!F752,"")</f>
        <v/>
      </c>
      <c r="I731" s="308" t="str">
        <f>IF(SUM('A3.2'!P752:T752)=5,'A3.2'!G752,"")</f>
        <v/>
      </c>
    </row>
    <row r="732" spans="1:9" x14ac:dyDescent="0.25">
      <c r="A732" t="str">
        <f>IF(SUM('A3.2'!P753:T753)=5,'Angaben KH-Standort'!$D$25,"")</f>
        <v/>
      </c>
      <c r="B732" t="str">
        <f>IF(SUM('A3.2'!P753:T753)=5,'Angaben KH-Standort'!$D$26,"")</f>
        <v/>
      </c>
      <c r="C732" t="str">
        <f>IF(SUM('A3.2'!P753:T753)=5,'Angaben KH-Standort'!$D$12,"")</f>
        <v/>
      </c>
      <c r="D732" t="str">
        <f>IF(SUM('A3.2'!P753:T753)=5,'A1'!$F744,"")</f>
        <v/>
      </c>
      <c r="E732" t="str">
        <f>IF(SUM('A3.2'!P753:T753)=5,'A3.2'!C753,"")</f>
        <v/>
      </c>
      <c r="F732" t="str">
        <f>IF(SUM('A3.2'!P753:T753)=5,'A3.2'!D753,"")</f>
        <v/>
      </c>
      <c r="G732" s="175" t="str">
        <f>IF(SUM('A3.2'!P753:T753)=5,'A3.2'!E753,"")</f>
        <v/>
      </c>
      <c r="H732" t="str">
        <f>IF(SUM('A3.2'!P753:T753)=5,'A3.2'!F753,"")</f>
        <v/>
      </c>
      <c r="I732" s="308" t="str">
        <f>IF(SUM('A3.2'!P753:T753)=5,'A3.2'!G753,"")</f>
        <v/>
      </c>
    </row>
    <row r="733" spans="1:9" x14ac:dyDescent="0.25">
      <c r="A733" t="str">
        <f>IF(SUM('A3.2'!P754:T754)=5,'Angaben KH-Standort'!$D$25,"")</f>
        <v/>
      </c>
      <c r="B733" t="str">
        <f>IF(SUM('A3.2'!P754:T754)=5,'Angaben KH-Standort'!$D$26,"")</f>
        <v/>
      </c>
      <c r="C733" t="str">
        <f>IF(SUM('A3.2'!P754:T754)=5,'Angaben KH-Standort'!$D$12,"")</f>
        <v/>
      </c>
      <c r="D733" t="str">
        <f>IF(SUM('A3.2'!P754:T754)=5,'A1'!$F745,"")</f>
        <v/>
      </c>
      <c r="E733" t="str">
        <f>IF(SUM('A3.2'!P754:T754)=5,'A3.2'!C754,"")</f>
        <v/>
      </c>
      <c r="F733" t="str">
        <f>IF(SUM('A3.2'!P754:T754)=5,'A3.2'!D754,"")</f>
        <v/>
      </c>
      <c r="G733" s="175" t="str">
        <f>IF(SUM('A3.2'!P754:T754)=5,'A3.2'!E754,"")</f>
        <v/>
      </c>
      <c r="H733" t="str">
        <f>IF(SUM('A3.2'!P754:T754)=5,'A3.2'!F754,"")</f>
        <v/>
      </c>
      <c r="I733" s="308" t="str">
        <f>IF(SUM('A3.2'!P754:T754)=5,'A3.2'!G754,"")</f>
        <v/>
      </c>
    </row>
    <row r="734" spans="1:9" x14ac:dyDescent="0.25">
      <c r="A734" t="str">
        <f>IF(SUM('A3.2'!P755:T755)=5,'Angaben KH-Standort'!$D$25,"")</f>
        <v/>
      </c>
      <c r="B734" t="str">
        <f>IF(SUM('A3.2'!P755:T755)=5,'Angaben KH-Standort'!$D$26,"")</f>
        <v/>
      </c>
      <c r="C734" t="str">
        <f>IF(SUM('A3.2'!P755:T755)=5,'Angaben KH-Standort'!$D$12,"")</f>
        <v/>
      </c>
      <c r="D734" t="str">
        <f>IF(SUM('A3.2'!P755:T755)=5,'A1'!$F746,"")</f>
        <v/>
      </c>
      <c r="E734" t="str">
        <f>IF(SUM('A3.2'!P755:T755)=5,'A3.2'!C755,"")</f>
        <v/>
      </c>
      <c r="F734" t="str">
        <f>IF(SUM('A3.2'!P755:T755)=5,'A3.2'!D755,"")</f>
        <v/>
      </c>
      <c r="G734" s="175" t="str">
        <f>IF(SUM('A3.2'!P755:T755)=5,'A3.2'!E755,"")</f>
        <v/>
      </c>
      <c r="H734" t="str">
        <f>IF(SUM('A3.2'!P755:T755)=5,'A3.2'!F755,"")</f>
        <v/>
      </c>
      <c r="I734" s="308" t="str">
        <f>IF(SUM('A3.2'!P755:T755)=5,'A3.2'!G755,"")</f>
        <v/>
      </c>
    </row>
    <row r="735" spans="1:9" x14ac:dyDescent="0.25">
      <c r="A735" t="str">
        <f>IF(SUM('A3.2'!P756:T756)=5,'Angaben KH-Standort'!$D$25,"")</f>
        <v/>
      </c>
      <c r="B735" t="str">
        <f>IF(SUM('A3.2'!P756:T756)=5,'Angaben KH-Standort'!$D$26,"")</f>
        <v/>
      </c>
      <c r="C735" t="str">
        <f>IF(SUM('A3.2'!P756:T756)=5,'Angaben KH-Standort'!$D$12,"")</f>
        <v/>
      </c>
      <c r="D735" t="str">
        <f>IF(SUM('A3.2'!P756:T756)=5,'A1'!$F747,"")</f>
        <v/>
      </c>
      <c r="E735" t="str">
        <f>IF(SUM('A3.2'!P756:T756)=5,'A3.2'!C756,"")</f>
        <v/>
      </c>
      <c r="F735" t="str">
        <f>IF(SUM('A3.2'!P756:T756)=5,'A3.2'!D756,"")</f>
        <v/>
      </c>
      <c r="G735" s="175" t="str">
        <f>IF(SUM('A3.2'!P756:T756)=5,'A3.2'!E756,"")</f>
        <v/>
      </c>
      <c r="H735" t="str">
        <f>IF(SUM('A3.2'!P756:T756)=5,'A3.2'!F756,"")</f>
        <v/>
      </c>
      <c r="I735" s="308" t="str">
        <f>IF(SUM('A3.2'!P756:T756)=5,'A3.2'!G756,"")</f>
        <v/>
      </c>
    </row>
    <row r="736" spans="1:9" x14ac:dyDescent="0.25">
      <c r="A736" t="str">
        <f>IF(SUM('A3.2'!P757:T757)=5,'Angaben KH-Standort'!$D$25,"")</f>
        <v/>
      </c>
      <c r="B736" t="str">
        <f>IF(SUM('A3.2'!P757:T757)=5,'Angaben KH-Standort'!$D$26,"")</f>
        <v/>
      </c>
      <c r="C736" t="str">
        <f>IF(SUM('A3.2'!P757:T757)=5,'Angaben KH-Standort'!$D$12,"")</f>
        <v/>
      </c>
      <c r="D736" t="str">
        <f>IF(SUM('A3.2'!P757:T757)=5,'A1'!$F748,"")</f>
        <v/>
      </c>
      <c r="E736" t="str">
        <f>IF(SUM('A3.2'!P757:T757)=5,'A3.2'!C757,"")</f>
        <v/>
      </c>
      <c r="F736" t="str">
        <f>IF(SUM('A3.2'!P757:T757)=5,'A3.2'!D757,"")</f>
        <v/>
      </c>
      <c r="G736" s="175" t="str">
        <f>IF(SUM('A3.2'!P757:T757)=5,'A3.2'!E757,"")</f>
        <v/>
      </c>
      <c r="H736" t="str">
        <f>IF(SUM('A3.2'!P757:T757)=5,'A3.2'!F757,"")</f>
        <v/>
      </c>
      <c r="I736" s="308" t="str">
        <f>IF(SUM('A3.2'!P757:T757)=5,'A3.2'!G757,"")</f>
        <v/>
      </c>
    </row>
    <row r="737" spans="1:9" x14ac:dyDescent="0.25">
      <c r="A737" t="str">
        <f>IF(SUM('A3.2'!P758:T758)=5,'Angaben KH-Standort'!$D$25,"")</f>
        <v/>
      </c>
      <c r="B737" t="str">
        <f>IF(SUM('A3.2'!P758:T758)=5,'Angaben KH-Standort'!$D$26,"")</f>
        <v/>
      </c>
      <c r="C737" t="str">
        <f>IF(SUM('A3.2'!P758:T758)=5,'Angaben KH-Standort'!$D$12,"")</f>
        <v/>
      </c>
      <c r="D737" t="str">
        <f>IF(SUM('A3.2'!P758:T758)=5,'A1'!$F749,"")</f>
        <v/>
      </c>
      <c r="E737" t="str">
        <f>IF(SUM('A3.2'!P758:T758)=5,'A3.2'!C758,"")</f>
        <v/>
      </c>
      <c r="F737" t="str">
        <f>IF(SUM('A3.2'!P758:T758)=5,'A3.2'!D758,"")</f>
        <v/>
      </c>
      <c r="G737" s="175" t="str">
        <f>IF(SUM('A3.2'!P758:T758)=5,'A3.2'!E758,"")</f>
        <v/>
      </c>
      <c r="H737" t="str">
        <f>IF(SUM('A3.2'!P758:T758)=5,'A3.2'!F758,"")</f>
        <v/>
      </c>
      <c r="I737" s="308" t="str">
        <f>IF(SUM('A3.2'!P758:T758)=5,'A3.2'!G758,"")</f>
        <v/>
      </c>
    </row>
    <row r="738" spans="1:9" x14ac:dyDescent="0.25">
      <c r="A738" t="str">
        <f>IF(SUM('A3.2'!P759:T759)=5,'Angaben KH-Standort'!$D$25,"")</f>
        <v/>
      </c>
      <c r="B738" t="str">
        <f>IF(SUM('A3.2'!P759:T759)=5,'Angaben KH-Standort'!$D$26,"")</f>
        <v/>
      </c>
      <c r="C738" t="str">
        <f>IF(SUM('A3.2'!P759:T759)=5,'Angaben KH-Standort'!$D$12,"")</f>
        <v/>
      </c>
      <c r="D738" t="str">
        <f>IF(SUM('A3.2'!P759:T759)=5,'A1'!$F750,"")</f>
        <v/>
      </c>
      <c r="E738" t="str">
        <f>IF(SUM('A3.2'!P759:T759)=5,'A3.2'!C759,"")</f>
        <v/>
      </c>
      <c r="F738" t="str">
        <f>IF(SUM('A3.2'!P759:T759)=5,'A3.2'!D759,"")</f>
        <v/>
      </c>
      <c r="G738" s="175" t="str">
        <f>IF(SUM('A3.2'!P759:T759)=5,'A3.2'!E759,"")</f>
        <v/>
      </c>
      <c r="H738" t="str">
        <f>IF(SUM('A3.2'!P759:T759)=5,'A3.2'!F759,"")</f>
        <v/>
      </c>
      <c r="I738" s="308" t="str">
        <f>IF(SUM('A3.2'!P759:T759)=5,'A3.2'!G759,"")</f>
        <v/>
      </c>
    </row>
    <row r="739" spans="1:9" x14ac:dyDescent="0.25">
      <c r="A739" t="str">
        <f>IF(SUM('A3.2'!P760:T760)=5,'Angaben KH-Standort'!$D$25,"")</f>
        <v/>
      </c>
      <c r="B739" t="str">
        <f>IF(SUM('A3.2'!P760:T760)=5,'Angaben KH-Standort'!$D$26,"")</f>
        <v/>
      </c>
      <c r="C739" t="str">
        <f>IF(SUM('A3.2'!P760:T760)=5,'Angaben KH-Standort'!$D$12,"")</f>
        <v/>
      </c>
      <c r="D739" t="str">
        <f>IF(SUM('A3.2'!P760:T760)=5,'A1'!$F751,"")</f>
        <v/>
      </c>
      <c r="E739" t="str">
        <f>IF(SUM('A3.2'!P760:T760)=5,'A3.2'!C760,"")</f>
        <v/>
      </c>
      <c r="F739" t="str">
        <f>IF(SUM('A3.2'!P760:T760)=5,'A3.2'!D760,"")</f>
        <v/>
      </c>
      <c r="G739" s="175" t="str">
        <f>IF(SUM('A3.2'!P760:T760)=5,'A3.2'!E760,"")</f>
        <v/>
      </c>
      <c r="H739" t="str">
        <f>IF(SUM('A3.2'!P760:T760)=5,'A3.2'!F760,"")</f>
        <v/>
      </c>
      <c r="I739" s="308" t="str">
        <f>IF(SUM('A3.2'!P760:T760)=5,'A3.2'!G760,"")</f>
        <v/>
      </c>
    </row>
    <row r="740" spans="1:9" x14ac:dyDescent="0.25">
      <c r="A740" t="str">
        <f>IF(SUM('A3.2'!P761:T761)=5,'Angaben KH-Standort'!$D$25,"")</f>
        <v/>
      </c>
      <c r="B740" t="str">
        <f>IF(SUM('A3.2'!P761:T761)=5,'Angaben KH-Standort'!$D$26,"")</f>
        <v/>
      </c>
      <c r="C740" t="str">
        <f>IF(SUM('A3.2'!P761:T761)=5,'Angaben KH-Standort'!$D$12,"")</f>
        <v/>
      </c>
      <c r="D740" t="str">
        <f>IF(SUM('A3.2'!P761:T761)=5,'A1'!$F752,"")</f>
        <v/>
      </c>
      <c r="E740" t="str">
        <f>IF(SUM('A3.2'!P761:T761)=5,'A3.2'!C761,"")</f>
        <v/>
      </c>
      <c r="F740" t="str">
        <f>IF(SUM('A3.2'!P761:T761)=5,'A3.2'!D761,"")</f>
        <v/>
      </c>
      <c r="G740" s="175" t="str">
        <f>IF(SUM('A3.2'!P761:T761)=5,'A3.2'!E761,"")</f>
        <v/>
      </c>
      <c r="H740" t="str">
        <f>IF(SUM('A3.2'!P761:T761)=5,'A3.2'!F761,"")</f>
        <v/>
      </c>
      <c r="I740" s="308" t="str">
        <f>IF(SUM('A3.2'!P761:T761)=5,'A3.2'!G761,"")</f>
        <v/>
      </c>
    </row>
    <row r="741" spans="1:9" x14ac:dyDescent="0.25">
      <c r="A741" t="str">
        <f>IF(SUM('A3.2'!P762:T762)=5,'Angaben KH-Standort'!$D$25,"")</f>
        <v/>
      </c>
      <c r="B741" t="str">
        <f>IF(SUM('A3.2'!P762:T762)=5,'Angaben KH-Standort'!$D$26,"")</f>
        <v/>
      </c>
      <c r="C741" t="str">
        <f>IF(SUM('A3.2'!P762:T762)=5,'Angaben KH-Standort'!$D$12,"")</f>
        <v/>
      </c>
      <c r="D741" t="str">
        <f>IF(SUM('A3.2'!P762:T762)=5,'A1'!$F753,"")</f>
        <v/>
      </c>
      <c r="E741" t="str">
        <f>IF(SUM('A3.2'!P762:T762)=5,'A3.2'!C762,"")</f>
        <v/>
      </c>
      <c r="F741" t="str">
        <f>IF(SUM('A3.2'!P762:T762)=5,'A3.2'!D762,"")</f>
        <v/>
      </c>
      <c r="G741" s="175" t="str">
        <f>IF(SUM('A3.2'!P762:T762)=5,'A3.2'!E762,"")</f>
        <v/>
      </c>
      <c r="H741" t="str">
        <f>IF(SUM('A3.2'!P762:T762)=5,'A3.2'!F762,"")</f>
        <v/>
      </c>
      <c r="I741" s="308" t="str">
        <f>IF(SUM('A3.2'!P762:T762)=5,'A3.2'!G762,"")</f>
        <v/>
      </c>
    </row>
    <row r="742" spans="1:9" x14ac:dyDescent="0.25">
      <c r="A742" t="str">
        <f>IF(SUM('A3.2'!P763:T763)=5,'Angaben KH-Standort'!$D$25,"")</f>
        <v/>
      </c>
      <c r="B742" t="str">
        <f>IF(SUM('A3.2'!P763:T763)=5,'Angaben KH-Standort'!$D$26,"")</f>
        <v/>
      </c>
      <c r="C742" t="str">
        <f>IF(SUM('A3.2'!P763:T763)=5,'Angaben KH-Standort'!$D$12,"")</f>
        <v/>
      </c>
      <c r="D742" t="str">
        <f>IF(SUM('A3.2'!P763:T763)=5,'A1'!$F754,"")</f>
        <v/>
      </c>
      <c r="E742" t="str">
        <f>IF(SUM('A3.2'!P763:T763)=5,'A3.2'!C763,"")</f>
        <v/>
      </c>
      <c r="F742" t="str">
        <f>IF(SUM('A3.2'!P763:T763)=5,'A3.2'!D763,"")</f>
        <v/>
      </c>
      <c r="G742" s="175" t="str">
        <f>IF(SUM('A3.2'!P763:T763)=5,'A3.2'!E763,"")</f>
        <v/>
      </c>
      <c r="H742" t="str">
        <f>IF(SUM('A3.2'!P763:T763)=5,'A3.2'!F763,"")</f>
        <v/>
      </c>
      <c r="I742" s="308" t="str">
        <f>IF(SUM('A3.2'!P763:T763)=5,'A3.2'!G763,"")</f>
        <v/>
      </c>
    </row>
    <row r="743" spans="1:9" x14ac:dyDescent="0.25">
      <c r="A743" t="str">
        <f>IF(SUM('A3.2'!P764:T764)=5,'Angaben KH-Standort'!$D$25,"")</f>
        <v/>
      </c>
      <c r="B743" t="str">
        <f>IF(SUM('A3.2'!P764:T764)=5,'Angaben KH-Standort'!$D$26,"")</f>
        <v/>
      </c>
      <c r="C743" t="str">
        <f>IF(SUM('A3.2'!P764:T764)=5,'Angaben KH-Standort'!$D$12,"")</f>
        <v/>
      </c>
      <c r="D743" t="str">
        <f>IF(SUM('A3.2'!P764:T764)=5,'A1'!$F755,"")</f>
        <v/>
      </c>
      <c r="E743" t="str">
        <f>IF(SUM('A3.2'!P764:T764)=5,'A3.2'!C764,"")</f>
        <v/>
      </c>
      <c r="F743" t="str">
        <f>IF(SUM('A3.2'!P764:T764)=5,'A3.2'!D764,"")</f>
        <v/>
      </c>
      <c r="G743" s="175" t="str">
        <f>IF(SUM('A3.2'!P764:T764)=5,'A3.2'!E764,"")</f>
        <v/>
      </c>
      <c r="H743" t="str">
        <f>IF(SUM('A3.2'!P764:T764)=5,'A3.2'!F764,"")</f>
        <v/>
      </c>
      <c r="I743" s="308" t="str">
        <f>IF(SUM('A3.2'!P764:T764)=5,'A3.2'!G764,"")</f>
        <v/>
      </c>
    </row>
    <row r="744" spans="1:9" x14ac:dyDescent="0.25">
      <c r="A744" t="str">
        <f>IF(SUM('A3.2'!P765:T765)=5,'Angaben KH-Standort'!$D$25,"")</f>
        <v/>
      </c>
      <c r="B744" t="str">
        <f>IF(SUM('A3.2'!P765:T765)=5,'Angaben KH-Standort'!$D$26,"")</f>
        <v/>
      </c>
      <c r="C744" t="str">
        <f>IF(SUM('A3.2'!P765:T765)=5,'Angaben KH-Standort'!$D$12,"")</f>
        <v/>
      </c>
      <c r="D744" t="str">
        <f>IF(SUM('A3.2'!P765:T765)=5,'A1'!$F756,"")</f>
        <v/>
      </c>
      <c r="E744" t="str">
        <f>IF(SUM('A3.2'!P765:T765)=5,'A3.2'!C765,"")</f>
        <v/>
      </c>
      <c r="F744" t="str">
        <f>IF(SUM('A3.2'!P765:T765)=5,'A3.2'!D765,"")</f>
        <v/>
      </c>
      <c r="G744" s="175" t="str">
        <f>IF(SUM('A3.2'!P765:T765)=5,'A3.2'!E765,"")</f>
        <v/>
      </c>
      <c r="H744" t="str">
        <f>IF(SUM('A3.2'!P765:T765)=5,'A3.2'!F765,"")</f>
        <v/>
      </c>
      <c r="I744" s="308" t="str">
        <f>IF(SUM('A3.2'!P765:T765)=5,'A3.2'!G765,"")</f>
        <v/>
      </c>
    </row>
    <row r="745" spans="1:9" x14ac:dyDescent="0.25">
      <c r="A745" t="str">
        <f>IF(SUM('A3.2'!P766:T766)=5,'Angaben KH-Standort'!$D$25,"")</f>
        <v/>
      </c>
      <c r="B745" t="str">
        <f>IF(SUM('A3.2'!P766:T766)=5,'Angaben KH-Standort'!$D$26,"")</f>
        <v/>
      </c>
      <c r="C745" t="str">
        <f>IF(SUM('A3.2'!P766:T766)=5,'Angaben KH-Standort'!$D$12,"")</f>
        <v/>
      </c>
      <c r="D745" t="str">
        <f>IF(SUM('A3.2'!P766:T766)=5,'A1'!$F757,"")</f>
        <v/>
      </c>
      <c r="E745" t="str">
        <f>IF(SUM('A3.2'!P766:T766)=5,'A3.2'!C766,"")</f>
        <v/>
      </c>
      <c r="F745" t="str">
        <f>IF(SUM('A3.2'!P766:T766)=5,'A3.2'!D766,"")</f>
        <v/>
      </c>
      <c r="G745" s="175" t="str">
        <f>IF(SUM('A3.2'!P766:T766)=5,'A3.2'!E766,"")</f>
        <v/>
      </c>
      <c r="H745" t="str">
        <f>IF(SUM('A3.2'!P766:T766)=5,'A3.2'!F766,"")</f>
        <v/>
      </c>
      <c r="I745" s="308" t="str">
        <f>IF(SUM('A3.2'!P766:T766)=5,'A3.2'!G766,"")</f>
        <v/>
      </c>
    </row>
    <row r="746" spans="1:9" x14ac:dyDescent="0.25">
      <c r="A746" t="str">
        <f>IF(SUM('A3.2'!P767:T767)=5,'Angaben KH-Standort'!$D$25,"")</f>
        <v/>
      </c>
      <c r="B746" t="str">
        <f>IF(SUM('A3.2'!P767:T767)=5,'Angaben KH-Standort'!$D$26,"")</f>
        <v/>
      </c>
      <c r="C746" t="str">
        <f>IF(SUM('A3.2'!P767:T767)=5,'Angaben KH-Standort'!$D$12,"")</f>
        <v/>
      </c>
      <c r="D746" t="str">
        <f>IF(SUM('A3.2'!P767:T767)=5,'A1'!$F758,"")</f>
        <v/>
      </c>
      <c r="E746" t="str">
        <f>IF(SUM('A3.2'!P767:T767)=5,'A3.2'!C767,"")</f>
        <v/>
      </c>
      <c r="F746" t="str">
        <f>IF(SUM('A3.2'!P767:T767)=5,'A3.2'!D767,"")</f>
        <v/>
      </c>
      <c r="G746" s="175" t="str">
        <f>IF(SUM('A3.2'!P767:T767)=5,'A3.2'!E767,"")</f>
        <v/>
      </c>
      <c r="H746" t="str">
        <f>IF(SUM('A3.2'!P767:T767)=5,'A3.2'!F767,"")</f>
        <v/>
      </c>
      <c r="I746" s="308" t="str">
        <f>IF(SUM('A3.2'!P767:T767)=5,'A3.2'!G767,"")</f>
        <v/>
      </c>
    </row>
    <row r="747" spans="1:9" x14ac:dyDescent="0.25">
      <c r="A747" t="str">
        <f>IF(SUM('A3.2'!P768:T768)=5,'Angaben KH-Standort'!$D$25,"")</f>
        <v/>
      </c>
      <c r="B747" t="str">
        <f>IF(SUM('A3.2'!P768:T768)=5,'Angaben KH-Standort'!$D$26,"")</f>
        <v/>
      </c>
      <c r="C747" t="str">
        <f>IF(SUM('A3.2'!P768:T768)=5,'Angaben KH-Standort'!$D$12,"")</f>
        <v/>
      </c>
      <c r="D747" t="str">
        <f>IF(SUM('A3.2'!P768:T768)=5,'A1'!$F759,"")</f>
        <v/>
      </c>
      <c r="E747" t="str">
        <f>IF(SUM('A3.2'!P768:T768)=5,'A3.2'!C768,"")</f>
        <v/>
      </c>
      <c r="F747" t="str">
        <f>IF(SUM('A3.2'!P768:T768)=5,'A3.2'!D768,"")</f>
        <v/>
      </c>
      <c r="G747" s="175" t="str">
        <f>IF(SUM('A3.2'!P768:T768)=5,'A3.2'!E768,"")</f>
        <v/>
      </c>
      <c r="H747" t="str">
        <f>IF(SUM('A3.2'!P768:T768)=5,'A3.2'!F768,"")</f>
        <v/>
      </c>
      <c r="I747" s="308" t="str">
        <f>IF(SUM('A3.2'!P768:T768)=5,'A3.2'!G768,"")</f>
        <v/>
      </c>
    </row>
    <row r="748" spans="1:9" x14ac:dyDescent="0.25">
      <c r="A748" t="str">
        <f>IF(SUM('A3.2'!P769:T769)=5,'Angaben KH-Standort'!$D$25,"")</f>
        <v/>
      </c>
      <c r="B748" t="str">
        <f>IF(SUM('A3.2'!P769:T769)=5,'Angaben KH-Standort'!$D$26,"")</f>
        <v/>
      </c>
      <c r="C748" t="str">
        <f>IF(SUM('A3.2'!P769:T769)=5,'Angaben KH-Standort'!$D$12,"")</f>
        <v/>
      </c>
      <c r="D748" t="str">
        <f>IF(SUM('A3.2'!P769:T769)=5,'A1'!$F760,"")</f>
        <v/>
      </c>
      <c r="E748" t="str">
        <f>IF(SUM('A3.2'!P769:T769)=5,'A3.2'!C769,"")</f>
        <v/>
      </c>
      <c r="F748" t="str">
        <f>IF(SUM('A3.2'!P769:T769)=5,'A3.2'!D769,"")</f>
        <v/>
      </c>
      <c r="G748" s="175" t="str">
        <f>IF(SUM('A3.2'!P769:T769)=5,'A3.2'!E769,"")</f>
        <v/>
      </c>
      <c r="H748" t="str">
        <f>IF(SUM('A3.2'!P769:T769)=5,'A3.2'!F769,"")</f>
        <v/>
      </c>
      <c r="I748" s="308" t="str">
        <f>IF(SUM('A3.2'!P769:T769)=5,'A3.2'!G769,"")</f>
        <v/>
      </c>
    </row>
    <row r="749" spans="1:9" x14ac:dyDescent="0.25">
      <c r="A749" t="str">
        <f>IF(SUM('A3.2'!P770:T770)=5,'Angaben KH-Standort'!$D$25,"")</f>
        <v/>
      </c>
      <c r="B749" t="str">
        <f>IF(SUM('A3.2'!P770:T770)=5,'Angaben KH-Standort'!$D$26,"")</f>
        <v/>
      </c>
      <c r="C749" t="str">
        <f>IF(SUM('A3.2'!P770:T770)=5,'Angaben KH-Standort'!$D$12,"")</f>
        <v/>
      </c>
      <c r="D749" t="str">
        <f>IF(SUM('A3.2'!P770:T770)=5,'A1'!$F761,"")</f>
        <v/>
      </c>
      <c r="E749" t="str">
        <f>IF(SUM('A3.2'!P770:T770)=5,'A3.2'!C770,"")</f>
        <v/>
      </c>
      <c r="F749" t="str">
        <f>IF(SUM('A3.2'!P770:T770)=5,'A3.2'!D770,"")</f>
        <v/>
      </c>
      <c r="G749" s="175" t="str">
        <f>IF(SUM('A3.2'!P770:T770)=5,'A3.2'!E770,"")</f>
        <v/>
      </c>
      <c r="H749" t="str">
        <f>IF(SUM('A3.2'!P770:T770)=5,'A3.2'!F770,"")</f>
        <v/>
      </c>
      <c r="I749" s="308" t="str">
        <f>IF(SUM('A3.2'!P770:T770)=5,'A3.2'!G770,"")</f>
        <v/>
      </c>
    </row>
    <row r="750" spans="1:9" x14ac:dyDescent="0.25">
      <c r="A750" t="str">
        <f>IF(SUM('A3.2'!P771:T771)=5,'Angaben KH-Standort'!$D$25,"")</f>
        <v/>
      </c>
      <c r="B750" t="str">
        <f>IF(SUM('A3.2'!P771:T771)=5,'Angaben KH-Standort'!$D$26,"")</f>
        <v/>
      </c>
      <c r="C750" t="str">
        <f>IF(SUM('A3.2'!P771:T771)=5,'Angaben KH-Standort'!$D$12,"")</f>
        <v/>
      </c>
      <c r="D750" t="str">
        <f>IF(SUM('A3.2'!P771:T771)=5,'A1'!$F762,"")</f>
        <v/>
      </c>
      <c r="E750" t="str">
        <f>IF(SUM('A3.2'!P771:T771)=5,'A3.2'!C771,"")</f>
        <v/>
      </c>
      <c r="F750" t="str">
        <f>IF(SUM('A3.2'!P771:T771)=5,'A3.2'!D771,"")</f>
        <v/>
      </c>
      <c r="G750" s="175" t="str">
        <f>IF(SUM('A3.2'!P771:T771)=5,'A3.2'!E771,"")</f>
        <v/>
      </c>
      <c r="H750" t="str">
        <f>IF(SUM('A3.2'!P771:T771)=5,'A3.2'!F771,"")</f>
        <v/>
      </c>
      <c r="I750" s="308" t="str">
        <f>IF(SUM('A3.2'!P771:T771)=5,'A3.2'!G771,"")</f>
        <v/>
      </c>
    </row>
    <row r="751" spans="1:9" x14ac:dyDescent="0.25">
      <c r="A751" t="str">
        <f>IF(SUM('A3.2'!P772:T772)=5,'Angaben KH-Standort'!$D$25,"")</f>
        <v/>
      </c>
      <c r="B751" t="str">
        <f>IF(SUM('A3.2'!P772:T772)=5,'Angaben KH-Standort'!$D$26,"")</f>
        <v/>
      </c>
      <c r="C751" t="str">
        <f>IF(SUM('A3.2'!P772:T772)=5,'Angaben KH-Standort'!$D$12,"")</f>
        <v/>
      </c>
      <c r="D751" t="str">
        <f>IF(SUM('A3.2'!P772:T772)=5,'A1'!$F763,"")</f>
        <v/>
      </c>
      <c r="E751" t="str">
        <f>IF(SUM('A3.2'!P772:T772)=5,'A3.2'!C772,"")</f>
        <v/>
      </c>
      <c r="F751" t="str">
        <f>IF(SUM('A3.2'!P772:T772)=5,'A3.2'!D772,"")</f>
        <v/>
      </c>
      <c r="G751" s="175" t="str">
        <f>IF(SUM('A3.2'!P772:T772)=5,'A3.2'!E772,"")</f>
        <v/>
      </c>
      <c r="H751" t="str">
        <f>IF(SUM('A3.2'!P772:T772)=5,'A3.2'!F772,"")</f>
        <v/>
      </c>
      <c r="I751" s="308" t="str">
        <f>IF(SUM('A3.2'!P772:T772)=5,'A3.2'!G772,"")</f>
        <v/>
      </c>
    </row>
    <row r="752" spans="1:9" x14ac:dyDescent="0.25">
      <c r="A752" t="str">
        <f>IF(SUM('A3.2'!P773:T773)=5,'Angaben KH-Standort'!$D$25,"")</f>
        <v/>
      </c>
      <c r="B752" t="str">
        <f>IF(SUM('A3.2'!P773:T773)=5,'Angaben KH-Standort'!$D$26,"")</f>
        <v/>
      </c>
      <c r="C752" t="str">
        <f>IF(SUM('A3.2'!P773:T773)=5,'Angaben KH-Standort'!$D$12,"")</f>
        <v/>
      </c>
      <c r="D752" t="str">
        <f>IF(SUM('A3.2'!P773:T773)=5,'A1'!$F764,"")</f>
        <v/>
      </c>
      <c r="E752" t="str">
        <f>IF(SUM('A3.2'!P773:T773)=5,'A3.2'!C773,"")</f>
        <v/>
      </c>
      <c r="F752" t="str">
        <f>IF(SUM('A3.2'!P773:T773)=5,'A3.2'!D773,"")</f>
        <v/>
      </c>
      <c r="G752" s="175" t="str">
        <f>IF(SUM('A3.2'!P773:T773)=5,'A3.2'!E773,"")</f>
        <v/>
      </c>
      <c r="H752" t="str">
        <f>IF(SUM('A3.2'!P773:T773)=5,'A3.2'!F773,"")</f>
        <v/>
      </c>
      <c r="I752" s="308" t="str">
        <f>IF(SUM('A3.2'!P773:T773)=5,'A3.2'!G773,"")</f>
        <v/>
      </c>
    </row>
    <row r="753" spans="1:9" x14ac:dyDescent="0.25">
      <c r="A753" t="str">
        <f>IF(SUM('A3.2'!P774:T774)=5,'Angaben KH-Standort'!$D$25,"")</f>
        <v/>
      </c>
      <c r="B753" t="str">
        <f>IF(SUM('A3.2'!P774:T774)=5,'Angaben KH-Standort'!$D$26,"")</f>
        <v/>
      </c>
      <c r="C753" t="str">
        <f>IF(SUM('A3.2'!P774:T774)=5,'Angaben KH-Standort'!$D$12,"")</f>
        <v/>
      </c>
      <c r="D753" t="str">
        <f>IF(SUM('A3.2'!P774:T774)=5,'A1'!$F765,"")</f>
        <v/>
      </c>
      <c r="E753" t="str">
        <f>IF(SUM('A3.2'!P774:T774)=5,'A3.2'!C774,"")</f>
        <v/>
      </c>
      <c r="F753" t="str">
        <f>IF(SUM('A3.2'!P774:T774)=5,'A3.2'!D774,"")</f>
        <v/>
      </c>
      <c r="G753" s="175" t="str">
        <f>IF(SUM('A3.2'!P774:T774)=5,'A3.2'!E774,"")</f>
        <v/>
      </c>
      <c r="H753" t="str">
        <f>IF(SUM('A3.2'!P774:T774)=5,'A3.2'!F774,"")</f>
        <v/>
      </c>
      <c r="I753" s="308" t="str">
        <f>IF(SUM('A3.2'!P774:T774)=5,'A3.2'!G774,"")</f>
        <v/>
      </c>
    </row>
    <row r="754" spans="1:9" x14ac:dyDescent="0.25">
      <c r="A754" t="str">
        <f>IF(SUM('A3.2'!P775:T775)=5,'Angaben KH-Standort'!$D$25,"")</f>
        <v/>
      </c>
      <c r="B754" t="str">
        <f>IF(SUM('A3.2'!P775:T775)=5,'Angaben KH-Standort'!$D$26,"")</f>
        <v/>
      </c>
      <c r="C754" t="str">
        <f>IF(SUM('A3.2'!P775:T775)=5,'Angaben KH-Standort'!$D$12,"")</f>
        <v/>
      </c>
      <c r="D754" t="str">
        <f>IF(SUM('A3.2'!P775:T775)=5,'A1'!$F766,"")</f>
        <v/>
      </c>
      <c r="E754" t="str">
        <f>IF(SUM('A3.2'!P775:T775)=5,'A3.2'!C775,"")</f>
        <v/>
      </c>
      <c r="F754" t="str">
        <f>IF(SUM('A3.2'!P775:T775)=5,'A3.2'!D775,"")</f>
        <v/>
      </c>
      <c r="G754" s="175" t="str">
        <f>IF(SUM('A3.2'!P775:T775)=5,'A3.2'!E775,"")</f>
        <v/>
      </c>
      <c r="H754" t="str">
        <f>IF(SUM('A3.2'!P775:T775)=5,'A3.2'!F775,"")</f>
        <v/>
      </c>
      <c r="I754" s="308" t="str">
        <f>IF(SUM('A3.2'!P775:T775)=5,'A3.2'!G775,"")</f>
        <v/>
      </c>
    </row>
    <row r="755" spans="1:9" x14ac:dyDescent="0.25">
      <c r="A755" t="str">
        <f>IF(SUM('A3.2'!P776:T776)=5,'Angaben KH-Standort'!$D$25,"")</f>
        <v/>
      </c>
      <c r="B755" t="str">
        <f>IF(SUM('A3.2'!P776:T776)=5,'Angaben KH-Standort'!$D$26,"")</f>
        <v/>
      </c>
      <c r="C755" t="str">
        <f>IF(SUM('A3.2'!P776:T776)=5,'Angaben KH-Standort'!$D$12,"")</f>
        <v/>
      </c>
      <c r="D755" t="str">
        <f>IF(SUM('A3.2'!P776:T776)=5,'A1'!$F767,"")</f>
        <v/>
      </c>
      <c r="E755" t="str">
        <f>IF(SUM('A3.2'!P776:T776)=5,'A3.2'!C776,"")</f>
        <v/>
      </c>
      <c r="F755" t="str">
        <f>IF(SUM('A3.2'!P776:T776)=5,'A3.2'!D776,"")</f>
        <v/>
      </c>
      <c r="G755" s="175" t="str">
        <f>IF(SUM('A3.2'!P776:T776)=5,'A3.2'!E776,"")</f>
        <v/>
      </c>
      <c r="H755" t="str">
        <f>IF(SUM('A3.2'!P776:T776)=5,'A3.2'!F776,"")</f>
        <v/>
      </c>
      <c r="I755" s="308" t="str">
        <f>IF(SUM('A3.2'!P776:T776)=5,'A3.2'!G776,"")</f>
        <v/>
      </c>
    </row>
    <row r="756" spans="1:9" x14ac:dyDescent="0.25">
      <c r="A756" t="str">
        <f>IF(SUM('A3.2'!P777:T777)=5,'Angaben KH-Standort'!$D$25,"")</f>
        <v/>
      </c>
      <c r="B756" t="str">
        <f>IF(SUM('A3.2'!P777:T777)=5,'Angaben KH-Standort'!$D$26,"")</f>
        <v/>
      </c>
      <c r="C756" t="str">
        <f>IF(SUM('A3.2'!P777:T777)=5,'Angaben KH-Standort'!$D$12,"")</f>
        <v/>
      </c>
      <c r="D756" t="str">
        <f>IF(SUM('A3.2'!P777:T777)=5,'A1'!$F768,"")</f>
        <v/>
      </c>
      <c r="E756" t="str">
        <f>IF(SUM('A3.2'!P777:T777)=5,'A3.2'!C777,"")</f>
        <v/>
      </c>
      <c r="F756" t="str">
        <f>IF(SUM('A3.2'!P777:T777)=5,'A3.2'!D777,"")</f>
        <v/>
      </c>
      <c r="G756" s="175" t="str">
        <f>IF(SUM('A3.2'!P777:T777)=5,'A3.2'!E777,"")</f>
        <v/>
      </c>
      <c r="H756" t="str">
        <f>IF(SUM('A3.2'!P777:T777)=5,'A3.2'!F777,"")</f>
        <v/>
      </c>
      <c r="I756" s="308" t="str">
        <f>IF(SUM('A3.2'!P777:T777)=5,'A3.2'!G777,"")</f>
        <v/>
      </c>
    </row>
    <row r="757" spans="1:9" x14ac:dyDescent="0.25">
      <c r="A757" t="str">
        <f>IF(SUM('A3.2'!P778:T778)=5,'Angaben KH-Standort'!$D$25,"")</f>
        <v/>
      </c>
      <c r="B757" t="str">
        <f>IF(SUM('A3.2'!P778:T778)=5,'Angaben KH-Standort'!$D$26,"")</f>
        <v/>
      </c>
      <c r="C757" t="str">
        <f>IF(SUM('A3.2'!P778:T778)=5,'Angaben KH-Standort'!$D$12,"")</f>
        <v/>
      </c>
      <c r="D757" t="str">
        <f>IF(SUM('A3.2'!P778:T778)=5,'A1'!$F769,"")</f>
        <v/>
      </c>
      <c r="E757" t="str">
        <f>IF(SUM('A3.2'!P778:T778)=5,'A3.2'!C778,"")</f>
        <v/>
      </c>
      <c r="F757" t="str">
        <f>IF(SUM('A3.2'!P778:T778)=5,'A3.2'!D778,"")</f>
        <v/>
      </c>
      <c r="G757" s="175" t="str">
        <f>IF(SUM('A3.2'!P778:T778)=5,'A3.2'!E778,"")</f>
        <v/>
      </c>
      <c r="H757" t="str">
        <f>IF(SUM('A3.2'!P778:T778)=5,'A3.2'!F778,"")</f>
        <v/>
      </c>
      <c r="I757" s="308" t="str">
        <f>IF(SUM('A3.2'!P778:T778)=5,'A3.2'!G778,"")</f>
        <v/>
      </c>
    </row>
    <row r="758" spans="1:9" x14ac:dyDescent="0.25">
      <c r="A758" t="str">
        <f>IF(SUM('A3.2'!P779:T779)=5,'Angaben KH-Standort'!$D$25,"")</f>
        <v/>
      </c>
      <c r="B758" t="str">
        <f>IF(SUM('A3.2'!P779:T779)=5,'Angaben KH-Standort'!$D$26,"")</f>
        <v/>
      </c>
      <c r="C758" t="str">
        <f>IF(SUM('A3.2'!P779:T779)=5,'Angaben KH-Standort'!$D$12,"")</f>
        <v/>
      </c>
      <c r="D758" t="str">
        <f>IF(SUM('A3.2'!P779:T779)=5,'A1'!$F770,"")</f>
        <v/>
      </c>
      <c r="E758" t="str">
        <f>IF(SUM('A3.2'!P779:T779)=5,'A3.2'!C779,"")</f>
        <v/>
      </c>
      <c r="F758" t="str">
        <f>IF(SUM('A3.2'!P779:T779)=5,'A3.2'!D779,"")</f>
        <v/>
      </c>
      <c r="G758" s="175" t="str">
        <f>IF(SUM('A3.2'!P779:T779)=5,'A3.2'!E779,"")</f>
        <v/>
      </c>
      <c r="H758" t="str">
        <f>IF(SUM('A3.2'!P779:T779)=5,'A3.2'!F779,"")</f>
        <v/>
      </c>
      <c r="I758" s="308" t="str">
        <f>IF(SUM('A3.2'!P779:T779)=5,'A3.2'!G779,"")</f>
        <v/>
      </c>
    </row>
    <row r="759" spans="1:9" x14ac:dyDescent="0.25">
      <c r="A759" t="str">
        <f>IF(SUM('A3.2'!P780:T780)=5,'Angaben KH-Standort'!$D$25,"")</f>
        <v/>
      </c>
      <c r="B759" t="str">
        <f>IF(SUM('A3.2'!P780:T780)=5,'Angaben KH-Standort'!$D$26,"")</f>
        <v/>
      </c>
      <c r="C759" t="str">
        <f>IF(SUM('A3.2'!P780:T780)=5,'Angaben KH-Standort'!$D$12,"")</f>
        <v/>
      </c>
      <c r="D759" t="str">
        <f>IF(SUM('A3.2'!P780:T780)=5,'A1'!$F771,"")</f>
        <v/>
      </c>
      <c r="E759" t="str">
        <f>IF(SUM('A3.2'!P780:T780)=5,'A3.2'!C780,"")</f>
        <v/>
      </c>
      <c r="F759" t="str">
        <f>IF(SUM('A3.2'!P780:T780)=5,'A3.2'!D780,"")</f>
        <v/>
      </c>
      <c r="G759" s="175" t="str">
        <f>IF(SUM('A3.2'!P780:T780)=5,'A3.2'!E780,"")</f>
        <v/>
      </c>
      <c r="H759" t="str">
        <f>IF(SUM('A3.2'!P780:T780)=5,'A3.2'!F780,"")</f>
        <v/>
      </c>
      <c r="I759" s="308" t="str">
        <f>IF(SUM('A3.2'!P780:T780)=5,'A3.2'!G780,"")</f>
        <v/>
      </c>
    </row>
    <row r="760" spans="1:9" x14ac:dyDescent="0.25">
      <c r="A760" t="str">
        <f>IF(SUM('A3.2'!P781:T781)=5,'Angaben KH-Standort'!$D$25,"")</f>
        <v/>
      </c>
      <c r="B760" t="str">
        <f>IF(SUM('A3.2'!P781:T781)=5,'Angaben KH-Standort'!$D$26,"")</f>
        <v/>
      </c>
      <c r="C760" t="str">
        <f>IF(SUM('A3.2'!P781:T781)=5,'Angaben KH-Standort'!$D$12,"")</f>
        <v/>
      </c>
      <c r="D760" t="str">
        <f>IF(SUM('A3.2'!P781:T781)=5,'A1'!$F772,"")</f>
        <v/>
      </c>
      <c r="E760" t="str">
        <f>IF(SUM('A3.2'!P781:T781)=5,'A3.2'!C781,"")</f>
        <v/>
      </c>
      <c r="F760" t="str">
        <f>IF(SUM('A3.2'!P781:T781)=5,'A3.2'!D781,"")</f>
        <v/>
      </c>
      <c r="G760" s="175" t="str">
        <f>IF(SUM('A3.2'!P781:T781)=5,'A3.2'!E781,"")</f>
        <v/>
      </c>
      <c r="H760" t="str">
        <f>IF(SUM('A3.2'!P781:T781)=5,'A3.2'!F781,"")</f>
        <v/>
      </c>
      <c r="I760" s="308" t="str">
        <f>IF(SUM('A3.2'!P781:T781)=5,'A3.2'!G781,"")</f>
        <v/>
      </c>
    </row>
    <row r="761" spans="1:9" x14ac:dyDescent="0.25">
      <c r="A761" t="str">
        <f>IF(SUM('A3.2'!P782:T782)=5,'Angaben KH-Standort'!$D$25,"")</f>
        <v/>
      </c>
      <c r="B761" t="str">
        <f>IF(SUM('A3.2'!P782:T782)=5,'Angaben KH-Standort'!$D$26,"")</f>
        <v/>
      </c>
      <c r="C761" t="str">
        <f>IF(SUM('A3.2'!P782:T782)=5,'Angaben KH-Standort'!$D$12,"")</f>
        <v/>
      </c>
      <c r="D761" t="str">
        <f>IF(SUM('A3.2'!P782:T782)=5,'A1'!$F773,"")</f>
        <v/>
      </c>
      <c r="E761" t="str">
        <f>IF(SUM('A3.2'!P782:T782)=5,'A3.2'!C782,"")</f>
        <v/>
      </c>
      <c r="F761" t="str">
        <f>IF(SUM('A3.2'!P782:T782)=5,'A3.2'!D782,"")</f>
        <v/>
      </c>
      <c r="G761" s="175" t="str">
        <f>IF(SUM('A3.2'!P782:T782)=5,'A3.2'!E782,"")</f>
        <v/>
      </c>
      <c r="H761" t="str">
        <f>IF(SUM('A3.2'!P782:T782)=5,'A3.2'!F782,"")</f>
        <v/>
      </c>
      <c r="I761" s="308" t="str">
        <f>IF(SUM('A3.2'!P782:T782)=5,'A3.2'!G782,"")</f>
        <v/>
      </c>
    </row>
    <row r="762" spans="1:9" x14ac:dyDescent="0.25">
      <c r="A762" t="str">
        <f>IF(SUM('A3.2'!P783:T783)=5,'Angaben KH-Standort'!$D$25,"")</f>
        <v/>
      </c>
      <c r="B762" t="str">
        <f>IF(SUM('A3.2'!P783:T783)=5,'Angaben KH-Standort'!$D$26,"")</f>
        <v/>
      </c>
      <c r="C762" t="str">
        <f>IF(SUM('A3.2'!P783:T783)=5,'Angaben KH-Standort'!$D$12,"")</f>
        <v/>
      </c>
      <c r="D762" t="str">
        <f>IF(SUM('A3.2'!P783:T783)=5,'A1'!$F774,"")</f>
        <v/>
      </c>
      <c r="E762" t="str">
        <f>IF(SUM('A3.2'!P783:T783)=5,'A3.2'!C783,"")</f>
        <v/>
      </c>
      <c r="F762" t="str">
        <f>IF(SUM('A3.2'!P783:T783)=5,'A3.2'!D783,"")</f>
        <v/>
      </c>
      <c r="G762" s="175" t="str">
        <f>IF(SUM('A3.2'!P783:T783)=5,'A3.2'!E783,"")</f>
        <v/>
      </c>
      <c r="H762" t="str">
        <f>IF(SUM('A3.2'!P783:T783)=5,'A3.2'!F783,"")</f>
        <v/>
      </c>
      <c r="I762" s="308" t="str">
        <f>IF(SUM('A3.2'!P783:T783)=5,'A3.2'!G783,"")</f>
        <v/>
      </c>
    </row>
    <row r="763" spans="1:9" x14ac:dyDescent="0.25">
      <c r="A763" t="str">
        <f>IF(SUM('A3.2'!P784:T784)=5,'Angaben KH-Standort'!$D$25,"")</f>
        <v/>
      </c>
      <c r="B763" t="str">
        <f>IF(SUM('A3.2'!P784:T784)=5,'Angaben KH-Standort'!$D$26,"")</f>
        <v/>
      </c>
      <c r="C763" t="str">
        <f>IF(SUM('A3.2'!P784:T784)=5,'Angaben KH-Standort'!$D$12,"")</f>
        <v/>
      </c>
      <c r="D763" t="str">
        <f>IF(SUM('A3.2'!P784:T784)=5,'A1'!$F775,"")</f>
        <v/>
      </c>
      <c r="E763" t="str">
        <f>IF(SUM('A3.2'!P784:T784)=5,'A3.2'!C784,"")</f>
        <v/>
      </c>
      <c r="F763" t="str">
        <f>IF(SUM('A3.2'!P784:T784)=5,'A3.2'!D784,"")</f>
        <v/>
      </c>
      <c r="G763" s="175" t="str">
        <f>IF(SUM('A3.2'!P784:T784)=5,'A3.2'!E784,"")</f>
        <v/>
      </c>
      <c r="H763" t="str">
        <f>IF(SUM('A3.2'!P784:T784)=5,'A3.2'!F784,"")</f>
        <v/>
      </c>
      <c r="I763" s="308" t="str">
        <f>IF(SUM('A3.2'!P784:T784)=5,'A3.2'!G784,"")</f>
        <v/>
      </c>
    </row>
    <row r="764" spans="1:9" x14ac:dyDescent="0.25">
      <c r="A764" t="str">
        <f>IF(SUM('A3.2'!P785:T785)=5,'Angaben KH-Standort'!$D$25,"")</f>
        <v/>
      </c>
      <c r="B764" t="str">
        <f>IF(SUM('A3.2'!P785:T785)=5,'Angaben KH-Standort'!$D$26,"")</f>
        <v/>
      </c>
      <c r="C764" t="str">
        <f>IF(SUM('A3.2'!P785:T785)=5,'Angaben KH-Standort'!$D$12,"")</f>
        <v/>
      </c>
      <c r="D764" t="str">
        <f>IF(SUM('A3.2'!P785:T785)=5,'A1'!$F776,"")</f>
        <v/>
      </c>
      <c r="E764" t="str">
        <f>IF(SUM('A3.2'!P785:T785)=5,'A3.2'!C785,"")</f>
        <v/>
      </c>
      <c r="F764" t="str">
        <f>IF(SUM('A3.2'!P785:T785)=5,'A3.2'!D785,"")</f>
        <v/>
      </c>
      <c r="G764" s="175" t="str">
        <f>IF(SUM('A3.2'!P785:T785)=5,'A3.2'!E785,"")</f>
        <v/>
      </c>
      <c r="H764" t="str">
        <f>IF(SUM('A3.2'!P785:T785)=5,'A3.2'!F785,"")</f>
        <v/>
      </c>
      <c r="I764" s="308" t="str">
        <f>IF(SUM('A3.2'!P785:T785)=5,'A3.2'!G785,"")</f>
        <v/>
      </c>
    </row>
    <row r="765" spans="1:9" x14ac:dyDescent="0.25">
      <c r="A765" t="str">
        <f>IF(SUM('A3.2'!P786:T786)=5,'Angaben KH-Standort'!$D$25,"")</f>
        <v/>
      </c>
      <c r="B765" t="str">
        <f>IF(SUM('A3.2'!P786:T786)=5,'Angaben KH-Standort'!$D$26,"")</f>
        <v/>
      </c>
      <c r="C765" t="str">
        <f>IF(SUM('A3.2'!P786:T786)=5,'Angaben KH-Standort'!$D$12,"")</f>
        <v/>
      </c>
      <c r="D765" t="str">
        <f>IF(SUM('A3.2'!P786:T786)=5,'A1'!$F777,"")</f>
        <v/>
      </c>
      <c r="E765" t="str">
        <f>IF(SUM('A3.2'!P786:T786)=5,'A3.2'!C786,"")</f>
        <v/>
      </c>
      <c r="F765" t="str">
        <f>IF(SUM('A3.2'!P786:T786)=5,'A3.2'!D786,"")</f>
        <v/>
      </c>
      <c r="G765" s="175" t="str">
        <f>IF(SUM('A3.2'!P786:T786)=5,'A3.2'!E786,"")</f>
        <v/>
      </c>
      <c r="H765" t="str">
        <f>IF(SUM('A3.2'!P786:T786)=5,'A3.2'!F786,"")</f>
        <v/>
      </c>
      <c r="I765" s="308" t="str">
        <f>IF(SUM('A3.2'!P786:T786)=5,'A3.2'!G786,"")</f>
        <v/>
      </c>
    </row>
    <row r="766" spans="1:9" x14ac:dyDescent="0.25">
      <c r="A766" t="str">
        <f>IF(SUM('A3.2'!P787:T787)=5,'Angaben KH-Standort'!$D$25,"")</f>
        <v/>
      </c>
      <c r="B766" t="str">
        <f>IF(SUM('A3.2'!P787:T787)=5,'Angaben KH-Standort'!$D$26,"")</f>
        <v/>
      </c>
      <c r="C766" t="str">
        <f>IF(SUM('A3.2'!P787:T787)=5,'Angaben KH-Standort'!$D$12,"")</f>
        <v/>
      </c>
      <c r="D766" t="str">
        <f>IF(SUM('A3.2'!P787:T787)=5,'A1'!$F778,"")</f>
        <v/>
      </c>
      <c r="E766" t="str">
        <f>IF(SUM('A3.2'!P787:T787)=5,'A3.2'!C787,"")</f>
        <v/>
      </c>
      <c r="F766" t="str">
        <f>IF(SUM('A3.2'!P787:T787)=5,'A3.2'!D787,"")</f>
        <v/>
      </c>
      <c r="G766" s="175" t="str">
        <f>IF(SUM('A3.2'!P787:T787)=5,'A3.2'!E787,"")</f>
        <v/>
      </c>
      <c r="H766" t="str">
        <f>IF(SUM('A3.2'!P787:T787)=5,'A3.2'!F787,"")</f>
        <v/>
      </c>
      <c r="I766" s="308" t="str">
        <f>IF(SUM('A3.2'!P787:T787)=5,'A3.2'!G787,"")</f>
        <v/>
      </c>
    </row>
    <row r="767" spans="1:9" x14ac:dyDescent="0.25">
      <c r="A767" t="str">
        <f>IF(SUM('A3.2'!P788:T788)=5,'Angaben KH-Standort'!$D$25,"")</f>
        <v/>
      </c>
      <c r="B767" t="str">
        <f>IF(SUM('A3.2'!P788:T788)=5,'Angaben KH-Standort'!$D$26,"")</f>
        <v/>
      </c>
      <c r="C767" t="str">
        <f>IF(SUM('A3.2'!P788:T788)=5,'Angaben KH-Standort'!$D$12,"")</f>
        <v/>
      </c>
      <c r="D767" t="str">
        <f>IF(SUM('A3.2'!P788:T788)=5,'A1'!$F779,"")</f>
        <v/>
      </c>
      <c r="E767" t="str">
        <f>IF(SUM('A3.2'!P788:T788)=5,'A3.2'!C788,"")</f>
        <v/>
      </c>
      <c r="F767" t="str">
        <f>IF(SUM('A3.2'!P788:T788)=5,'A3.2'!D788,"")</f>
        <v/>
      </c>
      <c r="G767" s="175" t="str">
        <f>IF(SUM('A3.2'!P788:T788)=5,'A3.2'!E788,"")</f>
        <v/>
      </c>
      <c r="H767" t="str">
        <f>IF(SUM('A3.2'!P788:T788)=5,'A3.2'!F788,"")</f>
        <v/>
      </c>
      <c r="I767" s="308" t="str">
        <f>IF(SUM('A3.2'!P788:T788)=5,'A3.2'!G788,"")</f>
        <v/>
      </c>
    </row>
    <row r="768" spans="1:9" x14ac:dyDescent="0.25">
      <c r="A768" t="str">
        <f>IF(SUM('A3.2'!P789:T789)=5,'Angaben KH-Standort'!$D$25,"")</f>
        <v/>
      </c>
      <c r="B768" t="str">
        <f>IF(SUM('A3.2'!P789:T789)=5,'Angaben KH-Standort'!$D$26,"")</f>
        <v/>
      </c>
      <c r="C768" t="str">
        <f>IF(SUM('A3.2'!P789:T789)=5,'Angaben KH-Standort'!$D$12,"")</f>
        <v/>
      </c>
      <c r="D768" t="str">
        <f>IF(SUM('A3.2'!P789:T789)=5,'A1'!$F780,"")</f>
        <v/>
      </c>
      <c r="E768" t="str">
        <f>IF(SUM('A3.2'!P789:T789)=5,'A3.2'!C789,"")</f>
        <v/>
      </c>
      <c r="F768" t="str">
        <f>IF(SUM('A3.2'!P789:T789)=5,'A3.2'!D789,"")</f>
        <v/>
      </c>
      <c r="G768" s="175" t="str">
        <f>IF(SUM('A3.2'!P789:T789)=5,'A3.2'!E789,"")</f>
        <v/>
      </c>
      <c r="H768" t="str">
        <f>IF(SUM('A3.2'!P789:T789)=5,'A3.2'!F789,"")</f>
        <v/>
      </c>
      <c r="I768" s="308" t="str">
        <f>IF(SUM('A3.2'!P789:T789)=5,'A3.2'!G789,"")</f>
        <v/>
      </c>
    </row>
    <row r="769" spans="1:9" x14ac:dyDescent="0.25">
      <c r="A769" t="str">
        <f>IF(SUM('A3.2'!P790:T790)=5,'Angaben KH-Standort'!$D$25,"")</f>
        <v/>
      </c>
      <c r="B769" t="str">
        <f>IF(SUM('A3.2'!P790:T790)=5,'Angaben KH-Standort'!$D$26,"")</f>
        <v/>
      </c>
      <c r="C769" t="str">
        <f>IF(SUM('A3.2'!P790:T790)=5,'Angaben KH-Standort'!$D$12,"")</f>
        <v/>
      </c>
      <c r="D769" t="str">
        <f>IF(SUM('A3.2'!P790:T790)=5,'A1'!$F781,"")</f>
        <v/>
      </c>
      <c r="E769" t="str">
        <f>IF(SUM('A3.2'!P790:T790)=5,'A3.2'!C790,"")</f>
        <v/>
      </c>
      <c r="F769" t="str">
        <f>IF(SUM('A3.2'!P790:T790)=5,'A3.2'!D790,"")</f>
        <v/>
      </c>
      <c r="G769" s="175" t="str">
        <f>IF(SUM('A3.2'!P790:T790)=5,'A3.2'!E790,"")</f>
        <v/>
      </c>
      <c r="H769" t="str">
        <f>IF(SUM('A3.2'!P790:T790)=5,'A3.2'!F790,"")</f>
        <v/>
      </c>
      <c r="I769" s="308" t="str">
        <f>IF(SUM('A3.2'!P790:T790)=5,'A3.2'!G790,"")</f>
        <v/>
      </c>
    </row>
    <row r="770" spans="1:9" x14ac:dyDescent="0.25">
      <c r="A770" t="str">
        <f>IF(SUM('A3.2'!P791:T791)=5,'Angaben KH-Standort'!$D$25,"")</f>
        <v/>
      </c>
      <c r="B770" t="str">
        <f>IF(SUM('A3.2'!P791:T791)=5,'Angaben KH-Standort'!$D$26,"")</f>
        <v/>
      </c>
      <c r="C770" t="str">
        <f>IF(SUM('A3.2'!P791:T791)=5,'Angaben KH-Standort'!$D$12,"")</f>
        <v/>
      </c>
      <c r="D770" t="str">
        <f>IF(SUM('A3.2'!P791:T791)=5,'A1'!$F782,"")</f>
        <v/>
      </c>
      <c r="E770" t="str">
        <f>IF(SUM('A3.2'!P791:T791)=5,'A3.2'!C791,"")</f>
        <v/>
      </c>
      <c r="F770" t="str">
        <f>IF(SUM('A3.2'!P791:T791)=5,'A3.2'!D791,"")</f>
        <v/>
      </c>
      <c r="G770" s="175" t="str">
        <f>IF(SUM('A3.2'!P791:T791)=5,'A3.2'!E791,"")</f>
        <v/>
      </c>
      <c r="H770" t="str">
        <f>IF(SUM('A3.2'!P791:T791)=5,'A3.2'!F791,"")</f>
        <v/>
      </c>
      <c r="I770" s="308" t="str">
        <f>IF(SUM('A3.2'!P791:T791)=5,'A3.2'!G791,"")</f>
        <v/>
      </c>
    </row>
    <row r="771" spans="1:9" x14ac:dyDescent="0.25">
      <c r="A771" t="str">
        <f>IF(SUM('A3.2'!P792:T792)=5,'Angaben KH-Standort'!$D$25,"")</f>
        <v/>
      </c>
      <c r="B771" t="str">
        <f>IF(SUM('A3.2'!P792:T792)=5,'Angaben KH-Standort'!$D$26,"")</f>
        <v/>
      </c>
      <c r="C771" t="str">
        <f>IF(SUM('A3.2'!P792:T792)=5,'Angaben KH-Standort'!$D$12,"")</f>
        <v/>
      </c>
      <c r="D771" t="str">
        <f>IF(SUM('A3.2'!P792:T792)=5,'A1'!$F783,"")</f>
        <v/>
      </c>
      <c r="E771" t="str">
        <f>IF(SUM('A3.2'!P792:T792)=5,'A3.2'!C792,"")</f>
        <v/>
      </c>
      <c r="F771" t="str">
        <f>IF(SUM('A3.2'!P792:T792)=5,'A3.2'!D792,"")</f>
        <v/>
      </c>
      <c r="G771" s="175" t="str">
        <f>IF(SUM('A3.2'!P792:T792)=5,'A3.2'!E792,"")</f>
        <v/>
      </c>
      <c r="H771" t="str">
        <f>IF(SUM('A3.2'!P792:T792)=5,'A3.2'!F792,"")</f>
        <v/>
      </c>
      <c r="I771" s="308" t="str">
        <f>IF(SUM('A3.2'!P792:T792)=5,'A3.2'!G792,"")</f>
        <v/>
      </c>
    </row>
    <row r="772" spans="1:9" x14ac:dyDescent="0.25">
      <c r="A772" t="str">
        <f>IF(SUM('A3.2'!P793:T793)=5,'Angaben KH-Standort'!$D$25,"")</f>
        <v/>
      </c>
      <c r="B772" t="str">
        <f>IF(SUM('A3.2'!P793:T793)=5,'Angaben KH-Standort'!$D$26,"")</f>
        <v/>
      </c>
      <c r="C772" t="str">
        <f>IF(SUM('A3.2'!P793:T793)=5,'Angaben KH-Standort'!$D$12,"")</f>
        <v/>
      </c>
      <c r="D772" t="str">
        <f>IF(SUM('A3.2'!P793:T793)=5,'A1'!$F784,"")</f>
        <v/>
      </c>
      <c r="E772" t="str">
        <f>IF(SUM('A3.2'!P793:T793)=5,'A3.2'!C793,"")</f>
        <v/>
      </c>
      <c r="F772" t="str">
        <f>IF(SUM('A3.2'!P793:T793)=5,'A3.2'!D793,"")</f>
        <v/>
      </c>
      <c r="G772" s="175" t="str">
        <f>IF(SUM('A3.2'!P793:T793)=5,'A3.2'!E793,"")</f>
        <v/>
      </c>
      <c r="H772" t="str">
        <f>IF(SUM('A3.2'!P793:T793)=5,'A3.2'!F793,"")</f>
        <v/>
      </c>
      <c r="I772" s="308" t="str">
        <f>IF(SUM('A3.2'!P793:T793)=5,'A3.2'!G793,"")</f>
        <v/>
      </c>
    </row>
    <row r="773" spans="1:9" x14ac:dyDescent="0.25">
      <c r="A773" t="str">
        <f>IF(SUM('A3.2'!P794:T794)=5,'Angaben KH-Standort'!$D$25,"")</f>
        <v/>
      </c>
      <c r="B773" t="str">
        <f>IF(SUM('A3.2'!P794:T794)=5,'Angaben KH-Standort'!$D$26,"")</f>
        <v/>
      </c>
      <c r="C773" t="str">
        <f>IF(SUM('A3.2'!P794:T794)=5,'Angaben KH-Standort'!$D$12,"")</f>
        <v/>
      </c>
      <c r="D773" t="str">
        <f>IF(SUM('A3.2'!P794:T794)=5,'A1'!$F785,"")</f>
        <v/>
      </c>
      <c r="E773" t="str">
        <f>IF(SUM('A3.2'!P794:T794)=5,'A3.2'!C794,"")</f>
        <v/>
      </c>
      <c r="F773" t="str">
        <f>IF(SUM('A3.2'!P794:T794)=5,'A3.2'!D794,"")</f>
        <v/>
      </c>
      <c r="G773" s="175" t="str">
        <f>IF(SUM('A3.2'!P794:T794)=5,'A3.2'!E794,"")</f>
        <v/>
      </c>
      <c r="H773" t="str">
        <f>IF(SUM('A3.2'!P794:T794)=5,'A3.2'!F794,"")</f>
        <v/>
      </c>
      <c r="I773" s="308" t="str">
        <f>IF(SUM('A3.2'!P794:T794)=5,'A3.2'!G794,"")</f>
        <v/>
      </c>
    </row>
    <row r="774" spans="1:9" x14ac:dyDescent="0.25">
      <c r="A774" t="str">
        <f>IF(SUM('A3.2'!P795:T795)=5,'Angaben KH-Standort'!$D$25,"")</f>
        <v/>
      </c>
      <c r="B774" t="str">
        <f>IF(SUM('A3.2'!P795:T795)=5,'Angaben KH-Standort'!$D$26,"")</f>
        <v/>
      </c>
      <c r="C774" t="str">
        <f>IF(SUM('A3.2'!P795:T795)=5,'Angaben KH-Standort'!$D$12,"")</f>
        <v/>
      </c>
      <c r="D774" t="str">
        <f>IF(SUM('A3.2'!P795:T795)=5,'A1'!$F786,"")</f>
        <v/>
      </c>
      <c r="E774" t="str">
        <f>IF(SUM('A3.2'!P795:T795)=5,'A3.2'!C795,"")</f>
        <v/>
      </c>
      <c r="F774" t="str">
        <f>IF(SUM('A3.2'!P795:T795)=5,'A3.2'!D795,"")</f>
        <v/>
      </c>
      <c r="G774" s="175" t="str">
        <f>IF(SUM('A3.2'!P795:T795)=5,'A3.2'!E795,"")</f>
        <v/>
      </c>
      <c r="H774" t="str">
        <f>IF(SUM('A3.2'!P795:T795)=5,'A3.2'!F795,"")</f>
        <v/>
      </c>
      <c r="I774" s="308" t="str">
        <f>IF(SUM('A3.2'!P795:T795)=5,'A3.2'!G795,"")</f>
        <v/>
      </c>
    </row>
    <row r="775" spans="1:9" x14ac:dyDescent="0.25">
      <c r="A775" t="str">
        <f>IF(SUM('A3.2'!P796:T796)=5,'Angaben KH-Standort'!$D$25,"")</f>
        <v/>
      </c>
      <c r="B775" t="str">
        <f>IF(SUM('A3.2'!P796:T796)=5,'Angaben KH-Standort'!$D$26,"")</f>
        <v/>
      </c>
      <c r="C775" t="str">
        <f>IF(SUM('A3.2'!P796:T796)=5,'Angaben KH-Standort'!$D$12,"")</f>
        <v/>
      </c>
      <c r="D775" t="str">
        <f>IF(SUM('A3.2'!P796:T796)=5,'A1'!$F787,"")</f>
        <v/>
      </c>
      <c r="E775" t="str">
        <f>IF(SUM('A3.2'!P796:T796)=5,'A3.2'!C796,"")</f>
        <v/>
      </c>
      <c r="F775" t="str">
        <f>IF(SUM('A3.2'!P796:T796)=5,'A3.2'!D796,"")</f>
        <v/>
      </c>
      <c r="G775" s="175" t="str">
        <f>IF(SUM('A3.2'!P796:T796)=5,'A3.2'!E796,"")</f>
        <v/>
      </c>
      <c r="H775" t="str">
        <f>IF(SUM('A3.2'!P796:T796)=5,'A3.2'!F796,"")</f>
        <v/>
      </c>
      <c r="I775" s="308" t="str">
        <f>IF(SUM('A3.2'!P796:T796)=5,'A3.2'!G796,"")</f>
        <v/>
      </c>
    </row>
    <row r="776" spans="1:9" x14ac:dyDescent="0.25">
      <c r="A776" t="str">
        <f>IF(SUM('A3.2'!P797:T797)=5,'Angaben KH-Standort'!$D$25,"")</f>
        <v/>
      </c>
      <c r="B776" t="str">
        <f>IF(SUM('A3.2'!P797:T797)=5,'Angaben KH-Standort'!$D$26,"")</f>
        <v/>
      </c>
      <c r="C776" t="str">
        <f>IF(SUM('A3.2'!P797:T797)=5,'Angaben KH-Standort'!$D$12,"")</f>
        <v/>
      </c>
      <c r="D776" t="str">
        <f>IF(SUM('A3.2'!P797:T797)=5,'A1'!$F788,"")</f>
        <v/>
      </c>
      <c r="E776" t="str">
        <f>IF(SUM('A3.2'!P797:T797)=5,'A3.2'!C797,"")</f>
        <v/>
      </c>
      <c r="F776" t="str">
        <f>IF(SUM('A3.2'!P797:T797)=5,'A3.2'!D797,"")</f>
        <v/>
      </c>
      <c r="G776" s="175" t="str">
        <f>IF(SUM('A3.2'!P797:T797)=5,'A3.2'!E797,"")</f>
        <v/>
      </c>
      <c r="H776" t="str">
        <f>IF(SUM('A3.2'!P797:T797)=5,'A3.2'!F797,"")</f>
        <v/>
      </c>
      <c r="I776" s="308" t="str">
        <f>IF(SUM('A3.2'!P797:T797)=5,'A3.2'!G797,"")</f>
        <v/>
      </c>
    </row>
    <row r="777" spans="1:9" x14ac:dyDescent="0.25">
      <c r="A777" t="str">
        <f>IF(SUM('A3.2'!P798:T798)=5,'Angaben KH-Standort'!$D$25,"")</f>
        <v/>
      </c>
      <c r="B777" t="str">
        <f>IF(SUM('A3.2'!P798:T798)=5,'Angaben KH-Standort'!$D$26,"")</f>
        <v/>
      </c>
      <c r="C777" t="str">
        <f>IF(SUM('A3.2'!P798:T798)=5,'Angaben KH-Standort'!$D$12,"")</f>
        <v/>
      </c>
      <c r="D777" t="str">
        <f>IF(SUM('A3.2'!P798:T798)=5,'A1'!$F789,"")</f>
        <v/>
      </c>
      <c r="E777" t="str">
        <f>IF(SUM('A3.2'!P798:T798)=5,'A3.2'!C798,"")</f>
        <v/>
      </c>
      <c r="F777" t="str">
        <f>IF(SUM('A3.2'!P798:T798)=5,'A3.2'!D798,"")</f>
        <v/>
      </c>
      <c r="G777" s="175" t="str">
        <f>IF(SUM('A3.2'!P798:T798)=5,'A3.2'!E798,"")</f>
        <v/>
      </c>
      <c r="H777" t="str">
        <f>IF(SUM('A3.2'!P798:T798)=5,'A3.2'!F798,"")</f>
        <v/>
      </c>
      <c r="I777" s="308" t="str">
        <f>IF(SUM('A3.2'!P798:T798)=5,'A3.2'!G798,"")</f>
        <v/>
      </c>
    </row>
    <row r="778" spans="1:9" x14ac:dyDescent="0.25">
      <c r="A778" t="str">
        <f>IF(SUM('A3.2'!P799:T799)=5,'Angaben KH-Standort'!$D$25,"")</f>
        <v/>
      </c>
      <c r="B778" t="str">
        <f>IF(SUM('A3.2'!P799:T799)=5,'Angaben KH-Standort'!$D$26,"")</f>
        <v/>
      </c>
      <c r="C778" t="str">
        <f>IF(SUM('A3.2'!P799:T799)=5,'Angaben KH-Standort'!$D$12,"")</f>
        <v/>
      </c>
      <c r="D778" t="str">
        <f>IF(SUM('A3.2'!P799:T799)=5,'A1'!$F790,"")</f>
        <v/>
      </c>
      <c r="E778" t="str">
        <f>IF(SUM('A3.2'!P799:T799)=5,'A3.2'!C799,"")</f>
        <v/>
      </c>
      <c r="F778" t="str">
        <f>IF(SUM('A3.2'!P799:T799)=5,'A3.2'!D799,"")</f>
        <v/>
      </c>
      <c r="G778" s="175" t="str">
        <f>IF(SUM('A3.2'!P799:T799)=5,'A3.2'!E799,"")</f>
        <v/>
      </c>
      <c r="H778" t="str">
        <f>IF(SUM('A3.2'!P799:T799)=5,'A3.2'!F799,"")</f>
        <v/>
      </c>
      <c r="I778" s="308" t="str">
        <f>IF(SUM('A3.2'!P799:T799)=5,'A3.2'!G799,"")</f>
        <v/>
      </c>
    </row>
    <row r="779" spans="1:9" x14ac:dyDescent="0.25">
      <c r="A779" t="str">
        <f>IF(SUM('A3.2'!P800:T800)=5,'Angaben KH-Standort'!$D$25,"")</f>
        <v/>
      </c>
      <c r="B779" t="str">
        <f>IF(SUM('A3.2'!P800:T800)=5,'Angaben KH-Standort'!$D$26,"")</f>
        <v/>
      </c>
      <c r="C779" t="str">
        <f>IF(SUM('A3.2'!P800:T800)=5,'Angaben KH-Standort'!$D$12,"")</f>
        <v/>
      </c>
      <c r="D779" t="str">
        <f>IF(SUM('A3.2'!P800:T800)=5,'A1'!$F791,"")</f>
        <v/>
      </c>
      <c r="E779" t="str">
        <f>IF(SUM('A3.2'!P800:T800)=5,'A3.2'!C800,"")</f>
        <v/>
      </c>
      <c r="F779" t="str">
        <f>IF(SUM('A3.2'!P800:T800)=5,'A3.2'!D800,"")</f>
        <v/>
      </c>
      <c r="G779" s="175" t="str">
        <f>IF(SUM('A3.2'!P800:T800)=5,'A3.2'!E800,"")</f>
        <v/>
      </c>
      <c r="H779" t="str">
        <f>IF(SUM('A3.2'!P800:T800)=5,'A3.2'!F800,"")</f>
        <v/>
      </c>
      <c r="I779" s="308" t="str">
        <f>IF(SUM('A3.2'!P800:T800)=5,'A3.2'!G800,"")</f>
        <v/>
      </c>
    </row>
    <row r="780" spans="1:9" x14ac:dyDescent="0.25">
      <c r="A780" t="str">
        <f>IF(SUM('A3.2'!P801:T801)=5,'Angaben KH-Standort'!$D$25,"")</f>
        <v/>
      </c>
      <c r="B780" t="str">
        <f>IF(SUM('A3.2'!P801:T801)=5,'Angaben KH-Standort'!$D$26,"")</f>
        <v/>
      </c>
      <c r="C780" t="str">
        <f>IF(SUM('A3.2'!P801:T801)=5,'Angaben KH-Standort'!$D$12,"")</f>
        <v/>
      </c>
      <c r="D780" t="str">
        <f>IF(SUM('A3.2'!P801:T801)=5,'A1'!$F792,"")</f>
        <v/>
      </c>
      <c r="E780" t="str">
        <f>IF(SUM('A3.2'!P801:T801)=5,'A3.2'!C801,"")</f>
        <v/>
      </c>
      <c r="F780" t="str">
        <f>IF(SUM('A3.2'!P801:T801)=5,'A3.2'!D801,"")</f>
        <v/>
      </c>
      <c r="G780" s="175" t="str">
        <f>IF(SUM('A3.2'!P801:T801)=5,'A3.2'!E801,"")</f>
        <v/>
      </c>
      <c r="H780" t="str">
        <f>IF(SUM('A3.2'!P801:T801)=5,'A3.2'!F801,"")</f>
        <v/>
      </c>
      <c r="I780" s="308" t="str">
        <f>IF(SUM('A3.2'!P801:T801)=5,'A3.2'!G801,"")</f>
        <v/>
      </c>
    </row>
    <row r="781" spans="1:9" x14ac:dyDescent="0.25">
      <c r="A781" t="str">
        <f>IF(SUM('A3.2'!P802:T802)=5,'Angaben KH-Standort'!$D$25,"")</f>
        <v/>
      </c>
      <c r="B781" t="str">
        <f>IF(SUM('A3.2'!P802:T802)=5,'Angaben KH-Standort'!$D$26,"")</f>
        <v/>
      </c>
      <c r="C781" t="str">
        <f>IF(SUM('A3.2'!P802:T802)=5,'Angaben KH-Standort'!$D$12,"")</f>
        <v/>
      </c>
      <c r="D781" t="str">
        <f>IF(SUM('A3.2'!P802:T802)=5,'A1'!$F793,"")</f>
        <v/>
      </c>
      <c r="E781" t="str">
        <f>IF(SUM('A3.2'!P802:T802)=5,'A3.2'!C802,"")</f>
        <v/>
      </c>
      <c r="F781" t="str">
        <f>IF(SUM('A3.2'!P802:T802)=5,'A3.2'!D802,"")</f>
        <v/>
      </c>
      <c r="G781" s="175" t="str">
        <f>IF(SUM('A3.2'!P802:T802)=5,'A3.2'!E802,"")</f>
        <v/>
      </c>
      <c r="H781" t="str">
        <f>IF(SUM('A3.2'!P802:T802)=5,'A3.2'!F802,"")</f>
        <v/>
      </c>
      <c r="I781" s="308" t="str">
        <f>IF(SUM('A3.2'!P802:T802)=5,'A3.2'!G802,"")</f>
        <v/>
      </c>
    </row>
    <row r="782" spans="1:9" x14ac:dyDescent="0.25">
      <c r="A782" t="str">
        <f>IF(SUM('A3.2'!P803:T803)=5,'Angaben KH-Standort'!$D$25,"")</f>
        <v/>
      </c>
      <c r="B782" t="str">
        <f>IF(SUM('A3.2'!P803:T803)=5,'Angaben KH-Standort'!$D$26,"")</f>
        <v/>
      </c>
      <c r="C782" t="str">
        <f>IF(SUM('A3.2'!P803:T803)=5,'Angaben KH-Standort'!$D$12,"")</f>
        <v/>
      </c>
      <c r="D782" t="str">
        <f>IF(SUM('A3.2'!P803:T803)=5,'A1'!$F794,"")</f>
        <v/>
      </c>
      <c r="E782" t="str">
        <f>IF(SUM('A3.2'!P803:T803)=5,'A3.2'!C803,"")</f>
        <v/>
      </c>
      <c r="F782" t="str">
        <f>IF(SUM('A3.2'!P803:T803)=5,'A3.2'!D803,"")</f>
        <v/>
      </c>
      <c r="G782" s="175" t="str">
        <f>IF(SUM('A3.2'!P803:T803)=5,'A3.2'!E803,"")</f>
        <v/>
      </c>
      <c r="H782" t="str">
        <f>IF(SUM('A3.2'!P803:T803)=5,'A3.2'!F803,"")</f>
        <v/>
      </c>
      <c r="I782" s="308" t="str">
        <f>IF(SUM('A3.2'!P803:T803)=5,'A3.2'!G803,"")</f>
        <v/>
      </c>
    </row>
    <row r="783" spans="1:9" x14ac:dyDescent="0.25">
      <c r="A783" t="str">
        <f>IF(SUM('A3.2'!P804:T804)=5,'Angaben KH-Standort'!$D$25,"")</f>
        <v/>
      </c>
      <c r="B783" t="str">
        <f>IF(SUM('A3.2'!P804:T804)=5,'Angaben KH-Standort'!$D$26,"")</f>
        <v/>
      </c>
      <c r="C783" t="str">
        <f>IF(SUM('A3.2'!P804:T804)=5,'Angaben KH-Standort'!$D$12,"")</f>
        <v/>
      </c>
      <c r="D783" t="str">
        <f>IF(SUM('A3.2'!P804:T804)=5,'A1'!$F795,"")</f>
        <v/>
      </c>
      <c r="E783" t="str">
        <f>IF(SUM('A3.2'!P804:T804)=5,'A3.2'!C804,"")</f>
        <v/>
      </c>
      <c r="F783" t="str">
        <f>IF(SUM('A3.2'!P804:T804)=5,'A3.2'!D804,"")</f>
        <v/>
      </c>
      <c r="G783" s="175" t="str">
        <f>IF(SUM('A3.2'!P804:T804)=5,'A3.2'!E804,"")</f>
        <v/>
      </c>
      <c r="H783" t="str">
        <f>IF(SUM('A3.2'!P804:T804)=5,'A3.2'!F804,"")</f>
        <v/>
      </c>
      <c r="I783" s="308" t="str">
        <f>IF(SUM('A3.2'!P804:T804)=5,'A3.2'!G804,"")</f>
        <v/>
      </c>
    </row>
    <row r="784" spans="1:9" x14ac:dyDescent="0.25">
      <c r="A784" t="str">
        <f>IF(SUM('A3.2'!P805:T805)=5,'Angaben KH-Standort'!$D$25,"")</f>
        <v/>
      </c>
      <c r="B784" t="str">
        <f>IF(SUM('A3.2'!P805:T805)=5,'Angaben KH-Standort'!$D$26,"")</f>
        <v/>
      </c>
      <c r="C784" t="str">
        <f>IF(SUM('A3.2'!P805:T805)=5,'Angaben KH-Standort'!$D$12,"")</f>
        <v/>
      </c>
      <c r="D784" t="str">
        <f>IF(SUM('A3.2'!P805:T805)=5,'A1'!$F796,"")</f>
        <v/>
      </c>
      <c r="E784" t="str">
        <f>IF(SUM('A3.2'!P805:T805)=5,'A3.2'!C805,"")</f>
        <v/>
      </c>
      <c r="F784" t="str">
        <f>IF(SUM('A3.2'!P805:T805)=5,'A3.2'!D805,"")</f>
        <v/>
      </c>
      <c r="G784" s="175" t="str">
        <f>IF(SUM('A3.2'!P805:T805)=5,'A3.2'!E805,"")</f>
        <v/>
      </c>
      <c r="H784" t="str">
        <f>IF(SUM('A3.2'!P805:T805)=5,'A3.2'!F805,"")</f>
        <v/>
      </c>
      <c r="I784" s="308" t="str">
        <f>IF(SUM('A3.2'!P805:T805)=5,'A3.2'!G805,"")</f>
        <v/>
      </c>
    </row>
    <row r="785" spans="1:9" x14ac:dyDescent="0.25">
      <c r="A785" t="str">
        <f>IF(SUM('A3.2'!P806:T806)=5,'Angaben KH-Standort'!$D$25,"")</f>
        <v/>
      </c>
      <c r="B785" t="str">
        <f>IF(SUM('A3.2'!P806:T806)=5,'Angaben KH-Standort'!$D$26,"")</f>
        <v/>
      </c>
      <c r="C785" t="str">
        <f>IF(SUM('A3.2'!P806:T806)=5,'Angaben KH-Standort'!$D$12,"")</f>
        <v/>
      </c>
      <c r="D785" t="str">
        <f>IF(SUM('A3.2'!P806:T806)=5,'A1'!$F797,"")</f>
        <v/>
      </c>
      <c r="E785" t="str">
        <f>IF(SUM('A3.2'!P806:T806)=5,'A3.2'!C806,"")</f>
        <v/>
      </c>
      <c r="F785" t="str">
        <f>IF(SUM('A3.2'!P806:T806)=5,'A3.2'!D806,"")</f>
        <v/>
      </c>
      <c r="G785" s="175" t="str">
        <f>IF(SUM('A3.2'!P806:T806)=5,'A3.2'!E806,"")</f>
        <v/>
      </c>
      <c r="H785" t="str">
        <f>IF(SUM('A3.2'!P806:T806)=5,'A3.2'!F806,"")</f>
        <v/>
      </c>
      <c r="I785" s="308" t="str">
        <f>IF(SUM('A3.2'!P806:T806)=5,'A3.2'!G806,"")</f>
        <v/>
      </c>
    </row>
    <row r="786" spans="1:9" x14ac:dyDescent="0.25">
      <c r="A786" t="str">
        <f>IF(SUM('A3.2'!P807:T807)=5,'Angaben KH-Standort'!$D$25,"")</f>
        <v/>
      </c>
      <c r="B786" t="str">
        <f>IF(SUM('A3.2'!P807:T807)=5,'Angaben KH-Standort'!$D$26,"")</f>
        <v/>
      </c>
      <c r="C786" t="str">
        <f>IF(SUM('A3.2'!P807:T807)=5,'Angaben KH-Standort'!$D$12,"")</f>
        <v/>
      </c>
      <c r="D786" t="str">
        <f>IF(SUM('A3.2'!P807:T807)=5,'A1'!$F798,"")</f>
        <v/>
      </c>
      <c r="E786" t="str">
        <f>IF(SUM('A3.2'!P807:T807)=5,'A3.2'!C807,"")</f>
        <v/>
      </c>
      <c r="F786" t="str">
        <f>IF(SUM('A3.2'!P807:T807)=5,'A3.2'!D807,"")</f>
        <v/>
      </c>
      <c r="G786" s="175" t="str">
        <f>IF(SUM('A3.2'!P807:T807)=5,'A3.2'!E807,"")</f>
        <v/>
      </c>
      <c r="H786" t="str">
        <f>IF(SUM('A3.2'!P807:T807)=5,'A3.2'!F807,"")</f>
        <v/>
      </c>
      <c r="I786" s="308" t="str">
        <f>IF(SUM('A3.2'!P807:T807)=5,'A3.2'!G807,"")</f>
        <v/>
      </c>
    </row>
    <row r="787" spans="1:9" x14ac:dyDescent="0.25">
      <c r="A787" t="str">
        <f>IF(SUM('A3.2'!P808:T808)=5,'Angaben KH-Standort'!$D$25,"")</f>
        <v/>
      </c>
      <c r="B787" t="str">
        <f>IF(SUM('A3.2'!P808:T808)=5,'Angaben KH-Standort'!$D$26,"")</f>
        <v/>
      </c>
      <c r="C787" t="str">
        <f>IF(SUM('A3.2'!P808:T808)=5,'Angaben KH-Standort'!$D$12,"")</f>
        <v/>
      </c>
      <c r="D787" t="str">
        <f>IF(SUM('A3.2'!P808:T808)=5,'A1'!$F799,"")</f>
        <v/>
      </c>
      <c r="E787" t="str">
        <f>IF(SUM('A3.2'!P808:T808)=5,'A3.2'!C808,"")</f>
        <v/>
      </c>
      <c r="F787" t="str">
        <f>IF(SUM('A3.2'!P808:T808)=5,'A3.2'!D808,"")</f>
        <v/>
      </c>
      <c r="G787" s="175" t="str">
        <f>IF(SUM('A3.2'!P808:T808)=5,'A3.2'!E808,"")</f>
        <v/>
      </c>
      <c r="H787" t="str">
        <f>IF(SUM('A3.2'!P808:T808)=5,'A3.2'!F808,"")</f>
        <v/>
      </c>
      <c r="I787" s="308" t="str">
        <f>IF(SUM('A3.2'!P808:T808)=5,'A3.2'!G808,"")</f>
        <v/>
      </c>
    </row>
    <row r="788" spans="1:9" x14ac:dyDescent="0.25">
      <c r="A788" t="str">
        <f>IF(SUM('A3.2'!P809:T809)=5,'Angaben KH-Standort'!$D$25,"")</f>
        <v/>
      </c>
      <c r="B788" t="str">
        <f>IF(SUM('A3.2'!P809:T809)=5,'Angaben KH-Standort'!$D$26,"")</f>
        <v/>
      </c>
      <c r="C788" t="str">
        <f>IF(SUM('A3.2'!P809:T809)=5,'Angaben KH-Standort'!$D$12,"")</f>
        <v/>
      </c>
      <c r="D788" t="str">
        <f>IF(SUM('A3.2'!P809:T809)=5,'A1'!$F800,"")</f>
        <v/>
      </c>
      <c r="E788" t="str">
        <f>IF(SUM('A3.2'!P809:T809)=5,'A3.2'!C809,"")</f>
        <v/>
      </c>
      <c r="F788" t="str">
        <f>IF(SUM('A3.2'!P809:T809)=5,'A3.2'!D809,"")</f>
        <v/>
      </c>
      <c r="G788" s="175" t="str">
        <f>IF(SUM('A3.2'!P809:T809)=5,'A3.2'!E809,"")</f>
        <v/>
      </c>
      <c r="H788" t="str">
        <f>IF(SUM('A3.2'!P809:T809)=5,'A3.2'!F809,"")</f>
        <v/>
      </c>
      <c r="I788" s="308" t="str">
        <f>IF(SUM('A3.2'!P809:T809)=5,'A3.2'!G809,"")</f>
        <v/>
      </c>
    </row>
    <row r="789" spans="1:9" x14ac:dyDescent="0.25">
      <c r="A789" t="str">
        <f>IF(SUM('A3.2'!P810:T810)=5,'Angaben KH-Standort'!$D$25,"")</f>
        <v/>
      </c>
      <c r="B789" t="str">
        <f>IF(SUM('A3.2'!P810:T810)=5,'Angaben KH-Standort'!$D$26,"")</f>
        <v/>
      </c>
      <c r="C789" t="str">
        <f>IF(SUM('A3.2'!P810:T810)=5,'Angaben KH-Standort'!$D$12,"")</f>
        <v/>
      </c>
      <c r="D789" t="str">
        <f>IF(SUM('A3.2'!P810:T810)=5,'A1'!$F801,"")</f>
        <v/>
      </c>
      <c r="E789" t="str">
        <f>IF(SUM('A3.2'!P810:T810)=5,'A3.2'!C810,"")</f>
        <v/>
      </c>
      <c r="F789" t="str">
        <f>IF(SUM('A3.2'!P810:T810)=5,'A3.2'!D810,"")</f>
        <v/>
      </c>
      <c r="G789" s="175" t="str">
        <f>IF(SUM('A3.2'!P810:T810)=5,'A3.2'!E810,"")</f>
        <v/>
      </c>
      <c r="H789" t="str">
        <f>IF(SUM('A3.2'!P810:T810)=5,'A3.2'!F810,"")</f>
        <v/>
      </c>
      <c r="I789" s="308" t="str">
        <f>IF(SUM('A3.2'!P810:T810)=5,'A3.2'!G810,"")</f>
        <v/>
      </c>
    </row>
    <row r="790" spans="1:9" x14ac:dyDescent="0.25">
      <c r="A790" t="str">
        <f>IF(SUM('A3.2'!P811:T811)=5,'Angaben KH-Standort'!$D$25,"")</f>
        <v/>
      </c>
      <c r="B790" t="str">
        <f>IF(SUM('A3.2'!P811:T811)=5,'Angaben KH-Standort'!$D$26,"")</f>
        <v/>
      </c>
      <c r="C790" t="str">
        <f>IF(SUM('A3.2'!P811:T811)=5,'Angaben KH-Standort'!$D$12,"")</f>
        <v/>
      </c>
      <c r="D790" t="str">
        <f>IF(SUM('A3.2'!P811:T811)=5,'A1'!$F802,"")</f>
        <v/>
      </c>
      <c r="E790" t="str">
        <f>IF(SUM('A3.2'!P811:T811)=5,'A3.2'!C811,"")</f>
        <v/>
      </c>
      <c r="F790" t="str">
        <f>IF(SUM('A3.2'!P811:T811)=5,'A3.2'!D811,"")</f>
        <v/>
      </c>
      <c r="G790" s="175" t="str">
        <f>IF(SUM('A3.2'!P811:T811)=5,'A3.2'!E811,"")</f>
        <v/>
      </c>
      <c r="H790" t="str">
        <f>IF(SUM('A3.2'!P811:T811)=5,'A3.2'!F811,"")</f>
        <v/>
      </c>
      <c r="I790" s="308" t="str">
        <f>IF(SUM('A3.2'!P811:T811)=5,'A3.2'!G811,"")</f>
        <v/>
      </c>
    </row>
    <row r="791" spans="1:9" x14ac:dyDescent="0.25">
      <c r="A791" t="str">
        <f>IF(SUM('A3.2'!P812:T812)=5,'Angaben KH-Standort'!$D$25,"")</f>
        <v/>
      </c>
      <c r="B791" t="str">
        <f>IF(SUM('A3.2'!P812:T812)=5,'Angaben KH-Standort'!$D$26,"")</f>
        <v/>
      </c>
      <c r="C791" t="str">
        <f>IF(SUM('A3.2'!P812:T812)=5,'Angaben KH-Standort'!$D$12,"")</f>
        <v/>
      </c>
      <c r="D791" t="str">
        <f>IF(SUM('A3.2'!P812:T812)=5,'A1'!$F803,"")</f>
        <v/>
      </c>
      <c r="E791" t="str">
        <f>IF(SUM('A3.2'!P812:T812)=5,'A3.2'!C812,"")</f>
        <v/>
      </c>
      <c r="F791" t="str">
        <f>IF(SUM('A3.2'!P812:T812)=5,'A3.2'!D812,"")</f>
        <v/>
      </c>
      <c r="G791" s="175" t="str">
        <f>IF(SUM('A3.2'!P812:T812)=5,'A3.2'!E812,"")</f>
        <v/>
      </c>
      <c r="H791" t="str">
        <f>IF(SUM('A3.2'!P812:T812)=5,'A3.2'!F812,"")</f>
        <v/>
      </c>
      <c r="I791" s="308" t="str">
        <f>IF(SUM('A3.2'!P812:T812)=5,'A3.2'!G812,"")</f>
        <v/>
      </c>
    </row>
    <row r="792" spans="1:9" x14ac:dyDescent="0.25">
      <c r="A792" t="str">
        <f>IF(SUM('A3.2'!P813:T813)=5,'Angaben KH-Standort'!$D$25,"")</f>
        <v/>
      </c>
      <c r="B792" t="str">
        <f>IF(SUM('A3.2'!P813:T813)=5,'Angaben KH-Standort'!$D$26,"")</f>
        <v/>
      </c>
      <c r="C792" t="str">
        <f>IF(SUM('A3.2'!P813:T813)=5,'Angaben KH-Standort'!$D$12,"")</f>
        <v/>
      </c>
      <c r="D792" t="str">
        <f>IF(SUM('A3.2'!P813:T813)=5,'A1'!$F804,"")</f>
        <v/>
      </c>
      <c r="E792" t="str">
        <f>IF(SUM('A3.2'!P813:T813)=5,'A3.2'!C813,"")</f>
        <v/>
      </c>
      <c r="F792" t="str">
        <f>IF(SUM('A3.2'!P813:T813)=5,'A3.2'!D813,"")</f>
        <v/>
      </c>
      <c r="G792" s="175" t="str">
        <f>IF(SUM('A3.2'!P813:T813)=5,'A3.2'!E813,"")</f>
        <v/>
      </c>
      <c r="H792" t="str">
        <f>IF(SUM('A3.2'!P813:T813)=5,'A3.2'!F813,"")</f>
        <v/>
      </c>
      <c r="I792" s="308" t="str">
        <f>IF(SUM('A3.2'!P813:T813)=5,'A3.2'!G813,"")</f>
        <v/>
      </c>
    </row>
    <row r="793" spans="1:9" x14ac:dyDescent="0.25">
      <c r="A793" t="str">
        <f>IF(SUM('A3.2'!P814:T814)=5,'Angaben KH-Standort'!$D$25,"")</f>
        <v/>
      </c>
      <c r="B793" t="str">
        <f>IF(SUM('A3.2'!P814:T814)=5,'Angaben KH-Standort'!$D$26,"")</f>
        <v/>
      </c>
      <c r="C793" t="str">
        <f>IF(SUM('A3.2'!P814:T814)=5,'Angaben KH-Standort'!$D$12,"")</f>
        <v/>
      </c>
      <c r="D793" t="str">
        <f>IF(SUM('A3.2'!P814:T814)=5,'A1'!$F805,"")</f>
        <v/>
      </c>
      <c r="E793" t="str">
        <f>IF(SUM('A3.2'!P814:T814)=5,'A3.2'!C814,"")</f>
        <v/>
      </c>
      <c r="F793" t="str">
        <f>IF(SUM('A3.2'!P814:T814)=5,'A3.2'!D814,"")</f>
        <v/>
      </c>
      <c r="G793" s="175" t="str">
        <f>IF(SUM('A3.2'!P814:T814)=5,'A3.2'!E814,"")</f>
        <v/>
      </c>
      <c r="H793" t="str">
        <f>IF(SUM('A3.2'!P814:T814)=5,'A3.2'!F814,"")</f>
        <v/>
      </c>
      <c r="I793" s="308" t="str">
        <f>IF(SUM('A3.2'!P814:T814)=5,'A3.2'!G814,"")</f>
        <v/>
      </c>
    </row>
    <row r="794" spans="1:9" x14ac:dyDescent="0.25">
      <c r="A794" t="str">
        <f>IF(SUM('A3.2'!P815:T815)=5,'Angaben KH-Standort'!$D$25,"")</f>
        <v/>
      </c>
      <c r="B794" t="str">
        <f>IF(SUM('A3.2'!P815:T815)=5,'Angaben KH-Standort'!$D$26,"")</f>
        <v/>
      </c>
      <c r="C794" t="str">
        <f>IF(SUM('A3.2'!P815:T815)=5,'Angaben KH-Standort'!$D$12,"")</f>
        <v/>
      </c>
      <c r="D794" t="str">
        <f>IF(SUM('A3.2'!P815:T815)=5,'A1'!$F806,"")</f>
        <v/>
      </c>
      <c r="E794" t="str">
        <f>IF(SUM('A3.2'!P815:T815)=5,'A3.2'!C815,"")</f>
        <v/>
      </c>
      <c r="F794" t="str">
        <f>IF(SUM('A3.2'!P815:T815)=5,'A3.2'!D815,"")</f>
        <v/>
      </c>
      <c r="G794" s="175" t="str">
        <f>IF(SUM('A3.2'!P815:T815)=5,'A3.2'!E815,"")</f>
        <v/>
      </c>
      <c r="H794" t="str">
        <f>IF(SUM('A3.2'!P815:T815)=5,'A3.2'!F815,"")</f>
        <v/>
      </c>
      <c r="I794" s="308" t="str">
        <f>IF(SUM('A3.2'!P815:T815)=5,'A3.2'!G815,"")</f>
        <v/>
      </c>
    </row>
    <row r="795" spans="1:9" x14ac:dyDescent="0.25">
      <c r="A795" t="str">
        <f>IF(SUM('A3.2'!P816:T816)=5,'Angaben KH-Standort'!$D$25,"")</f>
        <v/>
      </c>
      <c r="B795" t="str">
        <f>IF(SUM('A3.2'!P816:T816)=5,'Angaben KH-Standort'!$D$26,"")</f>
        <v/>
      </c>
      <c r="C795" t="str">
        <f>IF(SUM('A3.2'!P816:T816)=5,'Angaben KH-Standort'!$D$12,"")</f>
        <v/>
      </c>
      <c r="D795" t="str">
        <f>IF(SUM('A3.2'!P816:T816)=5,'A1'!$F807,"")</f>
        <v/>
      </c>
      <c r="E795" t="str">
        <f>IF(SUM('A3.2'!P816:T816)=5,'A3.2'!C816,"")</f>
        <v/>
      </c>
      <c r="F795" t="str">
        <f>IF(SUM('A3.2'!P816:T816)=5,'A3.2'!D816,"")</f>
        <v/>
      </c>
      <c r="G795" s="175" t="str">
        <f>IF(SUM('A3.2'!P816:T816)=5,'A3.2'!E816,"")</f>
        <v/>
      </c>
      <c r="H795" t="str">
        <f>IF(SUM('A3.2'!P816:T816)=5,'A3.2'!F816,"")</f>
        <v/>
      </c>
      <c r="I795" s="308" t="str">
        <f>IF(SUM('A3.2'!P816:T816)=5,'A3.2'!G816,"")</f>
        <v/>
      </c>
    </row>
    <row r="796" spans="1:9" x14ac:dyDescent="0.25">
      <c r="A796" t="str">
        <f>IF(SUM('A3.2'!P817:T817)=5,'Angaben KH-Standort'!$D$25,"")</f>
        <v/>
      </c>
      <c r="B796" t="str">
        <f>IF(SUM('A3.2'!P817:T817)=5,'Angaben KH-Standort'!$D$26,"")</f>
        <v/>
      </c>
      <c r="C796" t="str">
        <f>IF(SUM('A3.2'!P817:T817)=5,'Angaben KH-Standort'!$D$12,"")</f>
        <v/>
      </c>
      <c r="D796" t="str">
        <f>IF(SUM('A3.2'!P817:T817)=5,'A1'!$F808,"")</f>
        <v/>
      </c>
      <c r="E796" t="str">
        <f>IF(SUM('A3.2'!P817:T817)=5,'A3.2'!C817,"")</f>
        <v/>
      </c>
      <c r="F796" t="str">
        <f>IF(SUM('A3.2'!P817:T817)=5,'A3.2'!D817,"")</f>
        <v/>
      </c>
      <c r="G796" s="175" t="str">
        <f>IF(SUM('A3.2'!P817:T817)=5,'A3.2'!E817,"")</f>
        <v/>
      </c>
      <c r="H796" t="str">
        <f>IF(SUM('A3.2'!P817:T817)=5,'A3.2'!F817,"")</f>
        <v/>
      </c>
      <c r="I796" s="308" t="str">
        <f>IF(SUM('A3.2'!P817:T817)=5,'A3.2'!G817,"")</f>
        <v/>
      </c>
    </row>
    <row r="797" spans="1:9" x14ac:dyDescent="0.25">
      <c r="A797" t="str">
        <f>IF(SUM('A3.2'!P818:T818)=5,'Angaben KH-Standort'!$D$25,"")</f>
        <v/>
      </c>
      <c r="B797" t="str">
        <f>IF(SUM('A3.2'!P818:T818)=5,'Angaben KH-Standort'!$D$26,"")</f>
        <v/>
      </c>
      <c r="C797" t="str">
        <f>IF(SUM('A3.2'!P818:T818)=5,'Angaben KH-Standort'!$D$12,"")</f>
        <v/>
      </c>
      <c r="D797" t="str">
        <f>IF(SUM('A3.2'!P818:T818)=5,'A1'!$F809,"")</f>
        <v/>
      </c>
      <c r="E797" t="str">
        <f>IF(SUM('A3.2'!P818:T818)=5,'A3.2'!C818,"")</f>
        <v/>
      </c>
      <c r="F797" t="str">
        <f>IF(SUM('A3.2'!P818:T818)=5,'A3.2'!D818,"")</f>
        <v/>
      </c>
      <c r="G797" s="175" t="str">
        <f>IF(SUM('A3.2'!P818:T818)=5,'A3.2'!E818,"")</f>
        <v/>
      </c>
      <c r="H797" t="str">
        <f>IF(SUM('A3.2'!P818:T818)=5,'A3.2'!F818,"")</f>
        <v/>
      </c>
      <c r="I797" s="308" t="str">
        <f>IF(SUM('A3.2'!P818:T818)=5,'A3.2'!G818,"")</f>
        <v/>
      </c>
    </row>
    <row r="798" spans="1:9" x14ac:dyDescent="0.25">
      <c r="A798" t="str">
        <f>IF(SUM('A3.2'!P819:T819)=5,'Angaben KH-Standort'!$D$25,"")</f>
        <v/>
      </c>
      <c r="B798" t="str">
        <f>IF(SUM('A3.2'!P819:T819)=5,'Angaben KH-Standort'!$D$26,"")</f>
        <v/>
      </c>
      <c r="C798" t="str">
        <f>IF(SUM('A3.2'!P819:T819)=5,'Angaben KH-Standort'!$D$12,"")</f>
        <v/>
      </c>
      <c r="D798" t="str">
        <f>IF(SUM('A3.2'!P819:T819)=5,'A1'!$F810,"")</f>
        <v/>
      </c>
      <c r="E798" t="str">
        <f>IF(SUM('A3.2'!P819:T819)=5,'A3.2'!C819,"")</f>
        <v/>
      </c>
      <c r="F798" t="str">
        <f>IF(SUM('A3.2'!P819:T819)=5,'A3.2'!D819,"")</f>
        <v/>
      </c>
      <c r="G798" s="175" t="str">
        <f>IF(SUM('A3.2'!P819:T819)=5,'A3.2'!E819,"")</f>
        <v/>
      </c>
      <c r="H798" t="str">
        <f>IF(SUM('A3.2'!P819:T819)=5,'A3.2'!F819,"")</f>
        <v/>
      </c>
      <c r="I798" s="308" t="str">
        <f>IF(SUM('A3.2'!P819:T819)=5,'A3.2'!G819,"")</f>
        <v/>
      </c>
    </row>
    <row r="799" spans="1:9" x14ac:dyDescent="0.25">
      <c r="A799" t="str">
        <f>IF(SUM('A3.2'!P820:T820)=5,'Angaben KH-Standort'!$D$25,"")</f>
        <v/>
      </c>
      <c r="B799" t="str">
        <f>IF(SUM('A3.2'!P820:T820)=5,'Angaben KH-Standort'!$D$26,"")</f>
        <v/>
      </c>
      <c r="C799" t="str">
        <f>IF(SUM('A3.2'!P820:T820)=5,'Angaben KH-Standort'!$D$12,"")</f>
        <v/>
      </c>
      <c r="D799" t="str">
        <f>IF(SUM('A3.2'!P820:T820)=5,'A1'!$F811,"")</f>
        <v/>
      </c>
      <c r="E799" t="str">
        <f>IF(SUM('A3.2'!P820:T820)=5,'A3.2'!C820,"")</f>
        <v/>
      </c>
      <c r="F799" t="str">
        <f>IF(SUM('A3.2'!P820:T820)=5,'A3.2'!D820,"")</f>
        <v/>
      </c>
      <c r="G799" s="175" t="str">
        <f>IF(SUM('A3.2'!P820:T820)=5,'A3.2'!E820,"")</f>
        <v/>
      </c>
      <c r="H799" t="str">
        <f>IF(SUM('A3.2'!P820:T820)=5,'A3.2'!F820,"")</f>
        <v/>
      </c>
      <c r="I799" s="308" t="str">
        <f>IF(SUM('A3.2'!P820:T820)=5,'A3.2'!G820,"")</f>
        <v/>
      </c>
    </row>
    <row r="800" spans="1:9" x14ac:dyDescent="0.25">
      <c r="A800" t="str">
        <f>IF(SUM('A3.2'!P821:T821)=5,'Angaben KH-Standort'!$D$25,"")</f>
        <v/>
      </c>
      <c r="B800" t="str">
        <f>IF(SUM('A3.2'!P821:T821)=5,'Angaben KH-Standort'!$D$26,"")</f>
        <v/>
      </c>
      <c r="C800" t="str">
        <f>IF(SUM('A3.2'!P821:T821)=5,'Angaben KH-Standort'!$D$12,"")</f>
        <v/>
      </c>
      <c r="D800" t="str">
        <f>IF(SUM('A3.2'!P821:T821)=5,'A1'!$F812,"")</f>
        <v/>
      </c>
      <c r="E800" t="str">
        <f>IF(SUM('A3.2'!P821:T821)=5,'A3.2'!C821,"")</f>
        <v/>
      </c>
      <c r="F800" t="str">
        <f>IF(SUM('A3.2'!P821:T821)=5,'A3.2'!D821,"")</f>
        <v/>
      </c>
      <c r="G800" s="175" t="str">
        <f>IF(SUM('A3.2'!P821:T821)=5,'A3.2'!E821,"")</f>
        <v/>
      </c>
      <c r="H800" t="str">
        <f>IF(SUM('A3.2'!P821:T821)=5,'A3.2'!F821,"")</f>
        <v/>
      </c>
      <c r="I800" s="308" t="str">
        <f>IF(SUM('A3.2'!P821:T821)=5,'A3.2'!G821,"")</f>
        <v/>
      </c>
    </row>
    <row r="801" spans="1:9" x14ac:dyDescent="0.25">
      <c r="A801" t="str">
        <f>IF(SUM('A3.2'!P822:T822)=5,'Angaben KH-Standort'!$D$25,"")</f>
        <v/>
      </c>
      <c r="B801" t="str">
        <f>IF(SUM('A3.2'!P822:T822)=5,'Angaben KH-Standort'!$D$26,"")</f>
        <v/>
      </c>
      <c r="C801" t="str">
        <f>IF(SUM('A3.2'!P822:T822)=5,'Angaben KH-Standort'!$D$12,"")</f>
        <v/>
      </c>
      <c r="D801" t="str">
        <f>IF(SUM('A3.2'!P822:T822)=5,'A1'!$F813,"")</f>
        <v/>
      </c>
      <c r="E801" t="str">
        <f>IF(SUM('A3.2'!P822:T822)=5,'A3.2'!C822,"")</f>
        <v/>
      </c>
      <c r="F801" t="str">
        <f>IF(SUM('A3.2'!P822:T822)=5,'A3.2'!D822,"")</f>
        <v/>
      </c>
      <c r="G801" s="175" t="str">
        <f>IF(SUM('A3.2'!P822:T822)=5,'A3.2'!E822,"")</f>
        <v/>
      </c>
      <c r="H801" t="str">
        <f>IF(SUM('A3.2'!P822:T822)=5,'A3.2'!F822,"")</f>
        <v/>
      </c>
      <c r="I801" s="308" t="str">
        <f>IF(SUM('A3.2'!P822:T822)=5,'A3.2'!G822,"")</f>
        <v/>
      </c>
    </row>
    <row r="802" spans="1:9" x14ac:dyDescent="0.25">
      <c r="A802" t="str">
        <f>IF(SUM('A3.2'!P823:T823)=5,'Angaben KH-Standort'!$D$25,"")</f>
        <v/>
      </c>
      <c r="B802" t="str">
        <f>IF(SUM('A3.2'!P823:T823)=5,'Angaben KH-Standort'!$D$26,"")</f>
        <v/>
      </c>
      <c r="C802" t="str">
        <f>IF(SUM('A3.2'!P823:T823)=5,'Angaben KH-Standort'!$D$12,"")</f>
        <v/>
      </c>
      <c r="D802" t="str">
        <f>IF(SUM('A3.2'!P823:T823)=5,'A1'!$F814,"")</f>
        <v/>
      </c>
      <c r="E802" t="str">
        <f>IF(SUM('A3.2'!P823:T823)=5,'A3.2'!C823,"")</f>
        <v/>
      </c>
      <c r="F802" t="str">
        <f>IF(SUM('A3.2'!P823:T823)=5,'A3.2'!D823,"")</f>
        <v/>
      </c>
      <c r="G802" s="175" t="str">
        <f>IF(SUM('A3.2'!P823:T823)=5,'A3.2'!E823,"")</f>
        <v/>
      </c>
      <c r="H802" t="str">
        <f>IF(SUM('A3.2'!P823:T823)=5,'A3.2'!F823,"")</f>
        <v/>
      </c>
      <c r="I802" s="308" t="str">
        <f>IF(SUM('A3.2'!P823:T823)=5,'A3.2'!G823,"")</f>
        <v/>
      </c>
    </row>
    <row r="803" spans="1:9" x14ac:dyDescent="0.25">
      <c r="A803" t="str">
        <f>IF(SUM('A3.2'!P824:T824)=5,'Angaben KH-Standort'!$D$25,"")</f>
        <v/>
      </c>
      <c r="B803" t="str">
        <f>IF(SUM('A3.2'!P824:T824)=5,'Angaben KH-Standort'!$D$26,"")</f>
        <v/>
      </c>
      <c r="C803" t="str">
        <f>IF(SUM('A3.2'!P824:T824)=5,'Angaben KH-Standort'!$D$12,"")</f>
        <v/>
      </c>
      <c r="D803" t="str">
        <f>IF(SUM('A3.2'!P824:T824)=5,'A1'!$F815,"")</f>
        <v/>
      </c>
      <c r="E803" t="str">
        <f>IF(SUM('A3.2'!P824:T824)=5,'A3.2'!C824,"")</f>
        <v/>
      </c>
      <c r="F803" t="str">
        <f>IF(SUM('A3.2'!P824:T824)=5,'A3.2'!D824,"")</f>
        <v/>
      </c>
      <c r="G803" s="175" t="str">
        <f>IF(SUM('A3.2'!P824:T824)=5,'A3.2'!E824,"")</f>
        <v/>
      </c>
      <c r="H803" t="str">
        <f>IF(SUM('A3.2'!P824:T824)=5,'A3.2'!F824,"")</f>
        <v/>
      </c>
      <c r="I803" s="308" t="str">
        <f>IF(SUM('A3.2'!P824:T824)=5,'A3.2'!G824,"")</f>
        <v/>
      </c>
    </row>
    <row r="804" spans="1:9" x14ac:dyDescent="0.25">
      <c r="A804" t="str">
        <f>IF(SUM('A3.2'!P825:T825)=5,'Angaben KH-Standort'!$D$25,"")</f>
        <v/>
      </c>
      <c r="B804" t="str">
        <f>IF(SUM('A3.2'!P825:T825)=5,'Angaben KH-Standort'!$D$26,"")</f>
        <v/>
      </c>
      <c r="C804" t="str">
        <f>IF(SUM('A3.2'!P825:T825)=5,'Angaben KH-Standort'!$D$12,"")</f>
        <v/>
      </c>
      <c r="D804" t="str">
        <f>IF(SUM('A3.2'!P825:T825)=5,'A1'!$F816,"")</f>
        <v/>
      </c>
      <c r="E804" t="str">
        <f>IF(SUM('A3.2'!P825:T825)=5,'A3.2'!C825,"")</f>
        <v/>
      </c>
      <c r="F804" t="str">
        <f>IF(SUM('A3.2'!P825:T825)=5,'A3.2'!D825,"")</f>
        <v/>
      </c>
      <c r="G804" s="175" t="str">
        <f>IF(SUM('A3.2'!P825:T825)=5,'A3.2'!E825,"")</f>
        <v/>
      </c>
      <c r="H804" t="str">
        <f>IF(SUM('A3.2'!P825:T825)=5,'A3.2'!F825,"")</f>
        <v/>
      </c>
      <c r="I804" s="308" t="str">
        <f>IF(SUM('A3.2'!P825:T825)=5,'A3.2'!G825,"")</f>
        <v/>
      </c>
    </row>
    <row r="805" spans="1:9" x14ac:dyDescent="0.25">
      <c r="A805" t="str">
        <f>IF(SUM('A3.2'!P826:T826)=5,'Angaben KH-Standort'!$D$25,"")</f>
        <v/>
      </c>
      <c r="B805" t="str">
        <f>IF(SUM('A3.2'!P826:T826)=5,'Angaben KH-Standort'!$D$26,"")</f>
        <v/>
      </c>
      <c r="C805" t="str">
        <f>IF(SUM('A3.2'!P826:T826)=5,'Angaben KH-Standort'!$D$12,"")</f>
        <v/>
      </c>
      <c r="D805" t="str">
        <f>IF(SUM('A3.2'!P826:T826)=5,'A1'!$F817,"")</f>
        <v/>
      </c>
      <c r="E805" t="str">
        <f>IF(SUM('A3.2'!P826:T826)=5,'A3.2'!C826,"")</f>
        <v/>
      </c>
      <c r="F805" t="str">
        <f>IF(SUM('A3.2'!P826:T826)=5,'A3.2'!D826,"")</f>
        <v/>
      </c>
      <c r="G805" s="175" t="str">
        <f>IF(SUM('A3.2'!P826:T826)=5,'A3.2'!E826,"")</f>
        <v/>
      </c>
      <c r="H805" t="str">
        <f>IF(SUM('A3.2'!P826:T826)=5,'A3.2'!F826,"")</f>
        <v/>
      </c>
      <c r="I805" s="308" t="str">
        <f>IF(SUM('A3.2'!P826:T826)=5,'A3.2'!G826,"")</f>
        <v/>
      </c>
    </row>
    <row r="806" spans="1:9" x14ac:dyDescent="0.25">
      <c r="A806" t="str">
        <f>IF(SUM('A3.2'!P827:T827)=5,'Angaben KH-Standort'!$D$25,"")</f>
        <v/>
      </c>
      <c r="B806" t="str">
        <f>IF(SUM('A3.2'!P827:T827)=5,'Angaben KH-Standort'!$D$26,"")</f>
        <v/>
      </c>
      <c r="C806" t="str">
        <f>IF(SUM('A3.2'!P827:T827)=5,'Angaben KH-Standort'!$D$12,"")</f>
        <v/>
      </c>
      <c r="D806" t="str">
        <f>IF(SUM('A3.2'!P827:T827)=5,'A1'!$F818,"")</f>
        <v/>
      </c>
      <c r="E806" t="str">
        <f>IF(SUM('A3.2'!P827:T827)=5,'A3.2'!C827,"")</f>
        <v/>
      </c>
      <c r="F806" t="str">
        <f>IF(SUM('A3.2'!P827:T827)=5,'A3.2'!D827,"")</f>
        <v/>
      </c>
      <c r="G806" s="175" t="str">
        <f>IF(SUM('A3.2'!P827:T827)=5,'A3.2'!E827,"")</f>
        <v/>
      </c>
      <c r="H806" t="str">
        <f>IF(SUM('A3.2'!P827:T827)=5,'A3.2'!F827,"")</f>
        <v/>
      </c>
      <c r="I806" s="308" t="str">
        <f>IF(SUM('A3.2'!P827:T827)=5,'A3.2'!G827,"")</f>
        <v/>
      </c>
    </row>
    <row r="807" spans="1:9" x14ac:dyDescent="0.25">
      <c r="A807" t="str">
        <f>IF(SUM('A3.2'!P828:T828)=5,'Angaben KH-Standort'!$D$25,"")</f>
        <v/>
      </c>
      <c r="B807" t="str">
        <f>IF(SUM('A3.2'!P828:T828)=5,'Angaben KH-Standort'!$D$26,"")</f>
        <v/>
      </c>
      <c r="C807" t="str">
        <f>IF(SUM('A3.2'!P828:T828)=5,'Angaben KH-Standort'!$D$12,"")</f>
        <v/>
      </c>
      <c r="D807" t="str">
        <f>IF(SUM('A3.2'!P828:T828)=5,'A1'!$F819,"")</f>
        <v/>
      </c>
      <c r="E807" t="str">
        <f>IF(SUM('A3.2'!P828:T828)=5,'A3.2'!C828,"")</f>
        <v/>
      </c>
      <c r="F807" t="str">
        <f>IF(SUM('A3.2'!P828:T828)=5,'A3.2'!D828,"")</f>
        <v/>
      </c>
      <c r="G807" s="175" t="str">
        <f>IF(SUM('A3.2'!P828:T828)=5,'A3.2'!E828,"")</f>
        <v/>
      </c>
      <c r="H807" t="str">
        <f>IF(SUM('A3.2'!P828:T828)=5,'A3.2'!F828,"")</f>
        <v/>
      </c>
      <c r="I807" s="308" t="str">
        <f>IF(SUM('A3.2'!P828:T828)=5,'A3.2'!G828,"")</f>
        <v/>
      </c>
    </row>
    <row r="808" spans="1:9" x14ac:dyDescent="0.25">
      <c r="A808" t="str">
        <f>IF(SUM('A3.2'!P829:T829)=5,'Angaben KH-Standort'!$D$25,"")</f>
        <v/>
      </c>
      <c r="B808" t="str">
        <f>IF(SUM('A3.2'!P829:T829)=5,'Angaben KH-Standort'!$D$26,"")</f>
        <v/>
      </c>
      <c r="C808" t="str">
        <f>IF(SUM('A3.2'!P829:T829)=5,'Angaben KH-Standort'!$D$12,"")</f>
        <v/>
      </c>
      <c r="D808" t="str">
        <f>IF(SUM('A3.2'!P829:T829)=5,'A1'!$F820,"")</f>
        <v/>
      </c>
      <c r="E808" t="str">
        <f>IF(SUM('A3.2'!P829:T829)=5,'A3.2'!C829,"")</f>
        <v/>
      </c>
      <c r="F808" t="str">
        <f>IF(SUM('A3.2'!P829:T829)=5,'A3.2'!D829,"")</f>
        <v/>
      </c>
      <c r="G808" s="175" t="str">
        <f>IF(SUM('A3.2'!P829:T829)=5,'A3.2'!E829,"")</f>
        <v/>
      </c>
      <c r="H808" t="str">
        <f>IF(SUM('A3.2'!P829:T829)=5,'A3.2'!F829,"")</f>
        <v/>
      </c>
      <c r="I808" s="308" t="str">
        <f>IF(SUM('A3.2'!P829:T829)=5,'A3.2'!G829,"")</f>
        <v/>
      </c>
    </row>
    <row r="809" spans="1:9" x14ac:dyDescent="0.25">
      <c r="A809" t="str">
        <f>IF(SUM('A3.2'!P830:T830)=5,'Angaben KH-Standort'!$D$25,"")</f>
        <v/>
      </c>
      <c r="B809" t="str">
        <f>IF(SUM('A3.2'!P830:T830)=5,'Angaben KH-Standort'!$D$26,"")</f>
        <v/>
      </c>
      <c r="C809" t="str">
        <f>IF(SUM('A3.2'!P830:T830)=5,'Angaben KH-Standort'!$D$12,"")</f>
        <v/>
      </c>
      <c r="D809" t="str">
        <f>IF(SUM('A3.2'!P830:T830)=5,'A1'!$F821,"")</f>
        <v/>
      </c>
      <c r="E809" t="str">
        <f>IF(SUM('A3.2'!P830:T830)=5,'A3.2'!C830,"")</f>
        <v/>
      </c>
      <c r="F809" t="str">
        <f>IF(SUM('A3.2'!P830:T830)=5,'A3.2'!D830,"")</f>
        <v/>
      </c>
      <c r="G809" s="175" t="str">
        <f>IF(SUM('A3.2'!P830:T830)=5,'A3.2'!E830,"")</f>
        <v/>
      </c>
      <c r="H809" t="str">
        <f>IF(SUM('A3.2'!P830:T830)=5,'A3.2'!F830,"")</f>
        <v/>
      </c>
      <c r="I809" s="308" t="str">
        <f>IF(SUM('A3.2'!P830:T830)=5,'A3.2'!G830,"")</f>
        <v/>
      </c>
    </row>
    <row r="810" spans="1:9" x14ac:dyDescent="0.25">
      <c r="A810" t="str">
        <f>IF(SUM('A3.2'!P831:T831)=5,'Angaben KH-Standort'!$D$25,"")</f>
        <v/>
      </c>
      <c r="B810" t="str">
        <f>IF(SUM('A3.2'!P831:T831)=5,'Angaben KH-Standort'!$D$26,"")</f>
        <v/>
      </c>
      <c r="C810" t="str">
        <f>IF(SUM('A3.2'!P831:T831)=5,'Angaben KH-Standort'!$D$12,"")</f>
        <v/>
      </c>
      <c r="D810" t="str">
        <f>IF(SUM('A3.2'!P831:T831)=5,'A1'!$F822,"")</f>
        <v/>
      </c>
      <c r="E810" t="str">
        <f>IF(SUM('A3.2'!P831:T831)=5,'A3.2'!C831,"")</f>
        <v/>
      </c>
      <c r="F810" t="str">
        <f>IF(SUM('A3.2'!P831:T831)=5,'A3.2'!D831,"")</f>
        <v/>
      </c>
      <c r="G810" s="175" t="str">
        <f>IF(SUM('A3.2'!P831:T831)=5,'A3.2'!E831,"")</f>
        <v/>
      </c>
      <c r="H810" t="str">
        <f>IF(SUM('A3.2'!P831:T831)=5,'A3.2'!F831,"")</f>
        <v/>
      </c>
      <c r="I810" s="308" t="str">
        <f>IF(SUM('A3.2'!P831:T831)=5,'A3.2'!G831,"")</f>
        <v/>
      </c>
    </row>
    <row r="811" spans="1:9" x14ac:dyDescent="0.25">
      <c r="A811" t="str">
        <f>IF(SUM('A3.2'!P832:T832)=5,'Angaben KH-Standort'!$D$25,"")</f>
        <v/>
      </c>
      <c r="B811" t="str">
        <f>IF(SUM('A3.2'!P832:T832)=5,'Angaben KH-Standort'!$D$26,"")</f>
        <v/>
      </c>
      <c r="C811" t="str">
        <f>IF(SUM('A3.2'!P832:T832)=5,'Angaben KH-Standort'!$D$12,"")</f>
        <v/>
      </c>
      <c r="D811" t="str">
        <f>IF(SUM('A3.2'!P832:T832)=5,'A1'!$F823,"")</f>
        <v/>
      </c>
      <c r="E811" t="str">
        <f>IF(SUM('A3.2'!P832:T832)=5,'A3.2'!C832,"")</f>
        <v/>
      </c>
      <c r="F811" t="str">
        <f>IF(SUM('A3.2'!P832:T832)=5,'A3.2'!D832,"")</f>
        <v/>
      </c>
      <c r="G811" s="175" t="str">
        <f>IF(SUM('A3.2'!P832:T832)=5,'A3.2'!E832,"")</f>
        <v/>
      </c>
      <c r="H811" t="str">
        <f>IF(SUM('A3.2'!P832:T832)=5,'A3.2'!F832,"")</f>
        <v/>
      </c>
      <c r="I811" s="308" t="str">
        <f>IF(SUM('A3.2'!P832:T832)=5,'A3.2'!G832,"")</f>
        <v/>
      </c>
    </row>
    <row r="812" spans="1:9" x14ac:dyDescent="0.25">
      <c r="A812" t="str">
        <f>IF(SUM('A3.2'!P833:T833)=5,'Angaben KH-Standort'!$D$25,"")</f>
        <v/>
      </c>
      <c r="B812" t="str">
        <f>IF(SUM('A3.2'!P833:T833)=5,'Angaben KH-Standort'!$D$26,"")</f>
        <v/>
      </c>
      <c r="C812" t="str">
        <f>IF(SUM('A3.2'!P833:T833)=5,'Angaben KH-Standort'!$D$12,"")</f>
        <v/>
      </c>
      <c r="D812" t="str">
        <f>IF(SUM('A3.2'!P833:T833)=5,'A1'!$F824,"")</f>
        <v/>
      </c>
      <c r="E812" t="str">
        <f>IF(SUM('A3.2'!P833:T833)=5,'A3.2'!C833,"")</f>
        <v/>
      </c>
      <c r="F812" t="str">
        <f>IF(SUM('A3.2'!P833:T833)=5,'A3.2'!D833,"")</f>
        <v/>
      </c>
      <c r="G812" s="175" t="str">
        <f>IF(SUM('A3.2'!P833:T833)=5,'A3.2'!E833,"")</f>
        <v/>
      </c>
      <c r="H812" t="str">
        <f>IF(SUM('A3.2'!P833:T833)=5,'A3.2'!F833,"")</f>
        <v/>
      </c>
      <c r="I812" s="308" t="str">
        <f>IF(SUM('A3.2'!P833:T833)=5,'A3.2'!G833,"")</f>
        <v/>
      </c>
    </row>
    <row r="813" spans="1:9" x14ac:dyDescent="0.25">
      <c r="A813" t="str">
        <f>IF(SUM('A3.2'!P834:T834)=5,'Angaben KH-Standort'!$D$25,"")</f>
        <v/>
      </c>
      <c r="B813" t="str">
        <f>IF(SUM('A3.2'!P834:T834)=5,'Angaben KH-Standort'!$D$26,"")</f>
        <v/>
      </c>
      <c r="C813" t="str">
        <f>IF(SUM('A3.2'!P834:T834)=5,'Angaben KH-Standort'!$D$12,"")</f>
        <v/>
      </c>
      <c r="D813" t="str">
        <f>IF(SUM('A3.2'!P834:T834)=5,'A1'!$F825,"")</f>
        <v/>
      </c>
      <c r="E813" t="str">
        <f>IF(SUM('A3.2'!P834:T834)=5,'A3.2'!C834,"")</f>
        <v/>
      </c>
      <c r="F813" t="str">
        <f>IF(SUM('A3.2'!P834:T834)=5,'A3.2'!D834,"")</f>
        <v/>
      </c>
      <c r="G813" s="175" t="str">
        <f>IF(SUM('A3.2'!P834:T834)=5,'A3.2'!E834,"")</f>
        <v/>
      </c>
      <c r="H813" t="str">
        <f>IF(SUM('A3.2'!P834:T834)=5,'A3.2'!F834,"")</f>
        <v/>
      </c>
      <c r="I813" s="308" t="str">
        <f>IF(SUM('A3.2'!P834:T834)=5,'A3.2'!G834,"")</f>
        <v/>
      </c>
    </row>
    <row r="814" spans="1:9" x14ac:dyDescent="0.25">
      <c r="A814" t="str">
        <f>IF(SUM('A3.2'!P835:T835)=5,'Angaben KH-Standort'!$D$25,"")</f>
        <v/>
      </c>
      <c r="B814" t="str">
        <f>IF(SUM('A3.2'!P835:T835)=5,'Angaben KH-Standort'!$D$26,"")</f>
        <v/>
      </c>
      <c r="C814" t="str">
        <f>IF(SUM('A3.2'!P835:T835)=5,'Angaben KH-Standort'!$D$12,"")</f>
        <v/>
      </c>
      <c r="D814" t="str">
        <f>IF(SUM('A3.2'!P835:T835)=5,'A1'!$F826,"")</f>
        <v/>
      </c>
      <c r="E814" t="str">
        <f>IF(SUM('A3.2'!P835:T835)=5,'A3.2'!C835,"")</f>
        <v/>
      </c>
      <c r="F814" t="str">
        <f>IF(SUM('A3.2'!P835:T835)=5,'A3.2'!D835,"")</f>
        <v/>
      </c>
      <c r="G814" s="175" t="str">
        <f>IF(SUM('A3.2'!P835:T835)=5,'A3.2'!E835,"")</f>
        <v/>
      </c>
      <c r="H814" t="str">
        <f>IF(SUM('A3.2'!P835:T835)=5,'A3.2'!F835,"")</f>
        <v/>
      </c>
      <c r="I814" s="308" t="str">
        <f>IF(SUM('A3.2'!P835:T835)=5,'A3.2'!G835,"")</f>
        <v/>
      </c>
    </row>
    <row r="815" spans="1:9" x14ac:dyDescent="0.25">
      <c r="A815" t="str">
        <f>IF(SUM('A3.2'!P836:T836)=5,'Angaben KH-Standort'!$D$25,"")</f>
        <v/>
      </c>
      <c r="B815" t="str">
        <f>IF(SUM('A3.2'!P836:T836)=5,'Angaben KH-Standort'!$D$26,"")</f>
        <v/>
      </c>
      <c r="C815" t="str">
        <f>IF(SUM('A3.2'!P836:T836)=5,'Angaben KH-Standort'!$D$12,"")</f>
        <v/>
      </c>
      <c r="D815" t="str">
        <f>IF(SUM('A3.2'!P836:T836)=5,'A1'!$F827,"")</f>
        <v/>
      </c>
      <c r="E815" t="str">
        <f>IF(SUM('A3.2'!P836:T836)=5,'A3.2'!C836,"")</f>
        <v/>
      </c>
      <c r="F815" t="str">
        <f>IF(SUM('A3.2'!P836:T836)=5,'A3.2'!D836,"")</f>
        <v/>
      </c>
      <c r="G815" s="175" t="str">
        <f>IF(SUM('A3.2'!P836:T836)=5,'A3.2'!E836,"")</f>
        <v/>
      </c>
      <c r="H815" t="str">
        <f>IF(SUM('A3.2'!P836:T836)=5,'A3.2'!F836,"")</f>
        <v/>
      </c>
      <c r="I815" s="308" t="str">
        <f>IF(SUM('A3.2'!P836:T836)=5,'A3.2'!G836,"")</f>
        <v/>
      </c>
    </row>
    <row r="816" spans="1:9" x14ac:dyDescent="0.25">
      <c r="A816" t="str">
        <f>IF(SUM('A3.2'!P837:T837)=5,'Angaben KH-Standort'!$D$25,"")</f>
        <v/>
      </c>
      <c r="B816" t="str">
        <f>IF(SUM('A3.2'!P837:T837)=5,'Angaben KH-Standort'!$D$26,"")</f>
        <v/>
      </c>
      <c r="C816" t="str">
        <f>IF(SUM('A3.2'!P837:T837)=5,'Angaben KH-Standort'!$D$12,"")</f>
        <v/>
      </c>
      <c r="D816" t="str">
        <f>IF(SUM('A3.2'!P837:T837)=5,'A1'!$F828,"")</f>
        <v/>
      </c>
      <c r="E816" t="str">
        <f>IF(SUM('A3.2'!P837:T837)=5,'A3.2'!C837,"")</f>
        <v/>
      </c>
      <c r="F816" t="str">
        <f>IF(SUM('A3.2'!P837:T837)=5,'A3.2'!D837,"")</f>
        <v/>
      </c>
      <c r="G816" s="175" t="str">
        <f>IF(SUM('A3.2'!P837:T837)=5,'A3.2'!E837,"")</f>
        <v/>
      </c>
      <c r="H816" t="str">
        <f>IF(SUM('A3.2'!P837:T837)=5,'A3.2'!F837,"")</f>
        <v/>
      </c>
      <c r="I816" s="308" t="str">
        <f>IF(SUM('A3.2'!P837:T837)=5,'A3.2'!G837,"")</f>
        <v/>
      </c>
    </row>
    <row r="817" spans="1:9" x14ac:dyDescent="0.25">
      <c r="A817" t="str">
        <f>IF(SUM('A3.2'!P838:T838)=5,'Angaben KH-Standort'!$D$25,"")</f>
        <v/>
      </c>
      <c r="B817" t="str">
        <f>IF(SUM('A3.2'!P838:T838)=5,'Angaben KH-Standort'!$D$26,"")</f>
        <v/>
      </c>
      <c r="C817" t="str">
        <f>IF(SUM('A3.2'!P838:T838)=5,'Angaben KH-Standort'!$D$12,"")</f>
        <v/>
      </c>
      <c r="D817" t="str">
        <f>IF(SUM('A3.2'!P838:T838)=5,'A1'!$F829,"")</f>
        <v/>
      </c>
      <c r="E817" t="str">
        <f>IF(SUM('A3.2'!P838:T838)=5,'A3.2'!C838,"")</f>
        <v/>
      </c>
      <c r="F817" t="str">
        <f>IF(SUM('A3.2'!P838:T838)=5,'A3.2'!D838,"")</f>
        <v/>
      </c>
      <c r="G817" s="175" t="str">
        <f>IF(SUM('A3.2'!P838:T838)=5,'A3.2'!E838,"")</f>
        <v/>
      </c>
      <c r="H817" t="str">
        <f>IF(SUM('A3.2'!P838:T838)=5,'A3.2'!F838,"")</f>
        <v/>
      </c>
      <c r="I817" s="308" t="str">
        <f>IF(SUM('A3.2'!P838:T838)=5,'A3.2'!G838,"")</f>
        <v/>
      </c>
    </row>
    <row r="818" spans="1:9" x14ac:dyDescent="0.25">
      <c r="A818" t="str">
        <f>IF(SUM('A3.2'!P839:T839)=5,'Angaben KH-Standort'!$D$25,"")</f>
        <v/>
      </c>
      <c r="B818" t="str">
        <f>IF(SUM('A3.2'!P839:T839)=5,'Angaben KH-Standort'!$D$26,"")</f>
        <v/>
      </c>
      <c r="C818" t="str">
        <f>IF(SUM('A3.2'!P839:T839)=5,'Angaben KH-Standort'!$D$12,"")</f>
        <v/>
      </c>
      <c r="D818" t="str">
        <f>IF(SUM('A3.2'!P839:T839)=5,'A1'!$F830,"")</f>
        <v/>
      </c>
      <c r="E818" t="str">
        <f>IF(SUM('A3.2'!P839:T839)=5,'A3.2'!C839,"")</f>
        <v/>
      </c>
      <c r="F818" t="str">
        <f>IF(SUM('A3.2'!P839:T839)=5,'A3.2'!D839,"")</f>
        <v/>
      </c>
      <c r="G818" s="175" t="str">
        <f>IF(SUM('A3.2'!P839:T839)=5,'A3.2'!E839,"")</f>
        <v/>
      </c>
      <c r="H818" t="str">
        <f>IF(SUM('A3.2'!P839:T839)=5,'A3.2'!F839,"")</f>
        <v/>
      </c>
      <c r="I818" s="308" t="str">
        <f>IF(SUM('A3.2'!P839:T839)=5,'A3.2'!G839,"")</f>
        <v/>
      </c>
    </row>
    <row r="819" spans="1:9" x14ac:dyDescent="0.25">
      <c r="A819" t="str">
        <f>IF(SUM('A3.2'!P840:T840)=5,'Angaben KH-Standort'!$D$25,"")</f>
        <v/>
      </c>
      <c r="B819" t="str">
        <f>IF(SUM('A3.2'!P840:T840)=5,'Angaben KH-Standort'!$D$26,"")</f>
        <v/>
      </c>
      <c r="C819" t="str">
        <f>IF(SUM('A3.2'!P840:T840)=5,'Angaben KH-Standort'!$D$12,"")</f>
        <v/>
      </c>
      <c r="D819" t="str">
        <f>IF(SUM('A3.2'!P840:T840)=5,'A1'!$F831,"")</f>
        <v/>
      </c>
      <c r="E819" t="str">
        <f>IF(SUM('A3.2'!P840:T840)=5,'A3.2'!C840,"")</f>
        <v/>
      </c>
      <c r="F819" t="str">
        <f>IF(SUM('A3.2'!P840:T840)=5,'A3.2'!D840,"")</f>
        <v/>
      </c>
      <c r="G819" s="175" t="str">
        <f>IF(SUM('A3.2'!P840:T840)=5,'A3.2'!E840,"")</f>
        <v/>
      </c>
      <c r="H819" t="str">
        <f>IF(SUM('A3.2'!P840:T840)=5,'A3.2'!F840,"")</f>
        <v/>
      </c>
      <c r="I819" s="308" t="str">
        <f>IF(SUM('A3.2'!P840:T840)=5,'A3.2'!G840,"")</f>
        <v/>
      </c>
    </row>
    <row r="820" spans="1:9" x14ac:dyDescent="0.25">
      <c r="A820" t="str">
        <f>IF(SUM('A3.2'!P841:T841)=5,'Angaben KH-Standort'!$D$25,"")</f>
        <v/>
      </c>
      <c r="B820" t="str">
        <f>IF(SUM('A3.2'!P841:T841)=5,'Angaben KH-Standort'!$D$26,"")</f>
        <v/>
      </c>
      <c r="C820" t="str">
        <f>IF(SUM('A3.2'!P841:T841)=5,'Angaben KH-Standort'!$D$12,"")</f>
        <v/>
      </c>
      <c r="D820" t="str">
        <f>IF(SUM('A3.2'!P841:T841)=5,'A1'!$F832,"")</f>
        <v/>
      </c>
      <c r="E820" t="str">
        <f>IF(SUM('A3.2'!P841:T841)=5,'A3.2'!C841,"")</f>
        <v/>
      </c>
      <c r="F820" t="str">
        <f>IF(SUM('A3.2'!P841:T841)=5,'A3.2'!D841,"")</f>
        <v/>
      </c>
      <c r="G820" s="175" t="str">
        <f>IF(SUM('A3.2'!P841:T841)=5,'A3.2'!E841,"")</f>
        <v/>
      </c>
      <c r="H820" t="str">
        <f>IF(SUM('A3.2'!P841:T841)=5,'A3.2'!F841,"")</f>
        <v/>
      </c>
      <c r="I820" s="308" t="str">
        <f>IF(SUM('A3.2'!P841:T841)=5,'A3.2'!G841,"")</f>
        <v/>
      </c>
    </row>
    <row r="821" spans="1:9" x14ac:dyDescent="0.25">
      <c r="A821" t="str">
        <f>IF(SUM('A3.2'!P842:T842)=5,'Angaben KH-Standort'!$D$25,"")</f>
        <v/>
      </c>
      <c r="B821" t="str">
        <f>IF(SUM('A3.2'!P842:T842)=5,'Angaben KH-Standort'!$D$26,"")</f>
        <v/>
      </c>
      <c r="C821" t="str">
        <f>IF(SUM('A3.2'!P842:T842)=5,'Angaben KH-Standort'!$D$12,"")</f>
        <v/>
      </c>
      <c r="D821" t="str">
        <f>IF(SUM('A3.2'!P842:T842)=5,'A1'!$F833,"")</f>
        <v/>
      </c>
      <c r="E821" t="str">
        <f>IF(SUM('A3.2'!P842:T842)=5,'A3.2'!C842,"")</f>
        <v/>
      </c>
      <c r="F821" t="str">
        <f>IF(SUM('A3.2'!P842:T842)=5,'A3.2'!D842,"")</f>
        <v/>
      </c>
      <c r="G821" s="175" t="str">
        <f>IF(SUM('A3.2'!P842:T842)=5,'A3.2'!E842,"")</f>
        <v/>
      </c>
      <c r="H821" t="str">
        <f>IF(SUM('A3.2'!P842:T842)=5,'A3.2'!F842,"")</f>
        <v/>
      </c>
      <c r="I821" s="308" t="str">
        <f>IF(SUM('A3.2'!P842:T842)=5,'A3.2'!G842,"")</f>
        <v/>
      </c>
    </row>
    <row r="822" spans="1:9" x14ac:dyDescent="0.25">
      <c r="A822" t="str">
        <f>IF(SUM('A3.2'!P843:T843)=5,'Angaben KH-Standort'!$D$25,"")</f>
        <v/>
      </c>
      <c r="B822" t="str">
        <f>IF(SUM('A3.2'!P843:T843)=5,'Angaben KH-Standort'!$D$26,"")</f>
        <v/>
      </c>
      <c r="C822" t="str">
        <f>IF(SUM('A3.2'!P843:T843)=5,'Angaben KH-Standort'!$D$12,"")</f>
        <v/>
      </c>
      <c r="D822" t="str">
        <f>IF(SUM('A3.2'!P843:T843)=5,'A1'!$F834,"")</f>
        <v/>
      </c>
      <c r="E822" t="str">
        <f>IF(SUM('A3.2'!P843:T843)=5,'A3.2'!C843,"")</f>
        <v/>
      </c>
      <c r="F822" t="str">
        <f>IF(SUM('A3.2'!P843:T843)=5,'A3.2'!D843,"")</f>
        <v/>
      </c>
      <c r="G822" s="175" t="str">
        <f>IF(SUM('A3.2'!P843:T843)=5,'A3.2'!E843,"")</f>
        <v/>
      </c>
      <c r="H822" t="str">
        <f>IF(SUM('A3.2'!P843:T843)=5,'A3.2'!F843,"")</f>
        <v/>
      </c>
      <c r="I822" s="308" t="str">
        <f>IF(SUM('A3.2'!P843:T843)=5,'A3.2'!G843,"")</f>
        <v/>
      </c>
    </row>
    <row r="823" spans="1:9" x14ac:dyDescent="0.25">
      <c r="A823" t="str">
        <f>IF(SUM('A3.2'!P844:T844)=5,'Angaben KH-Standort'!$D$25,"")</f>
        <v/>
      </c>
      <c r="B823" t="str">
        <f>IF(SUM('A3.2'!P844:T844)=5,'Angaben KH-Standort'!$D$26,"")</f>
        <v/>
      </c>
      <c r="C823" t="str">
        <f>IF(SUM('A3.2'!P844:T844)=5,'Angaben KH-Standort'!$D$12,"")</f>
        <v/>
      </c>
      <c r="D823" t="str">
        <f>IF(SUM('A3.2'!P844:T844)=5,'A1'!$F835,"")</f>
        <v/>
      </c>
      <c r="E823" t="str">
        <f>IF(SUM('A3.2'!P844:T844)=5,'A3.2'!C844,"")</f>
        <v/>
      </c>
      <c r="F823" t="str">
        <f>IF(SUM('A3.2'!P844:T844)=5,'A3.2'!D844,"")</f>
        <v/>
      </c>
      <c r="G823" s="175" t="str">
        <f>IF(SUM('A3.2'!P844:T844)=5,'A3.2'!E844,"")</f>
        <v/>
      </c>
      <c r="H823" t="str">
        <f>IF(SUM('A3.2'!P844:T844)=5,'A3.2'!F844,"")</f>
        <v/>
      </c>
      <c r="I823" s="308" t="str">
        <f>IF(SUM('A3.2'!P844:T844)=5,'A3.2'!G844,"")</f>
        <v/>
      </c>
    </row>
    <row r="824" spans="1:9" x14ac:dyDescent="0.25">
      <c r="A824" t="str">
        <f>IF(SUM('A3.2'!P845:T845)=5,'Angaben KH-Standort'!$D$25,"")</f>
        <v/>
      </c>
      <c r="B824" t="str">
        <f>IF(SUM('A3.2'!P845:T845)=5,'Angaben KH-Standort'!$D$26,"")</f>
        <v/>
      </c>
      <c r="C824" t="str">
        <f>IF(SUM('A3.2'!P845:T845)=5,'Angaben KH-Standort'!$D$12,"")</f>
        <v/>
      </c>
      <c r="D824" t="str">
        <f>IF(SUM('A3.2'!P845:T845)=5,'A1'!$F836,"")</f>
        <v/>
      </c>
      <c r="E824" t="str">
        <f>IF(SUM('A3.2'!P845:T845)=5,'A3.2'!C845,"")</f>
        <v/>
      </c>
      <c r="F824" t="str">
        <f>IF(SUM('A3.2'!P845:T845)=5,'A3.2'!D845,"")</f>
        <v/>
      </c>
      <c r="G824" s="175" t="str">
        <f>IF(SUM('A3.2'!P845:T845)=5,'A3.2'!E845,"")</f>
        <v/>
      </c>
      <c r="H824" t="str">
        <f>IF(SUM('A3.2'!P845:T845)=5,'A3.2'!F845,"")</f>
        <v/>
      </c>
      <c r="I824" s="308" t="str">
        <f>IF(SUM('A3.2'!P845:T845)=5,'A3.2'!G845,"")</f>
        <v/>
      </c>
    </row>
    <row r="825" spans="1:9" x14ac:dyDescent="0.25">
      <c r="A825" t="str">
        <f>IF(SUM('A3.2'!P846:T846)=5,'Angaben KH-Standort'!$D$25,"")</f>
        <v/>
      </c>
      <c r="B825" t="str">
        <f>IF(SUM('A3.2'!P846:T846)=5,'Angaben KH-Standort'!$D$26,"")</f>
        <v/>
      </c>
      <c r="C825" t="str">
        <f>IF(SUM('A3.2'!P846:T846)=5,'Angaben KH-Standort'!$D$12,"")</f>
        <v/>
      </c>
      <c r="D825" t="str">
        <f>IF(SUM('A3.2'!P846:T846)=5,'A1'!$F837,"")</f>
        <v/>
      </c>
      <c r="E825" t="str">
        <f>IF(SUM('A3.2'!P846:T846)=5,'A3.2'!C846,"")</f>
        <v/>
      </c>
      <c r="F825" t="str">
        <f>IF(SUM('A3.2'!P846:T846)=5,'A3.2'!D846,"")</f>
        <v/>
      </c>
      <c r="G825" s="175" t="str">
        <f>IF(SUM('A3.2'!P846:T846)=5,'A3.2'!E846,"")</f>
        <v/>
      </c>
      <c r="H825" t="str">
        <f>IF(SUM('A3.2'!P846:T846)=5,'A3.2'!F846,"")</f>
        <v/>
      </c>
      <c r="I825" s="308" t="str">
        <f>IF(SUM('A3.2'!P846:T846)=5,'A3.2'!G846,"")</f>
        <v/>
      </c>
    </row>
    <row r="826" spans="1:9" x14ac:dyDescent="0.25">
      <c r="A826" t="str">
        <f>IF(SUM('A3.2'!P847:T847)=5,'Angaben KH-Standort'!$D$25,"")</f>
        <v/>
      </c>
      <c r="B826" t="str">
        <f>IF(SUM('A3.2'!P847:T847)=5,'Angaben KH-Standort'!$D$26,"")</f>
        <v/>
      </c>
      <c r="C826" t="str">
        <f>IF(SUM('A3.2'!P847:T847)=5,'Angaben KH-Standort'!$D$12,"")</f>
        <v/>
      </c>
      <c r="D826" t="str">
        <f>IF(SUM('A3.2'!P847:T847)=5,'A1'!$F838,"")</f>
        <v/>
      </c>
      <c r="E826" t="str">
        <f>IF(SUM('A3.2'!P847:T847)=5,'A3.2'!C847,"")</f>
        <v/>
      </c>
      <c r="F826" t="str">
        <f>IF(SUM('A3.2'!P847:T847)=5,'A3.2'!D847,"")</f>
        <v/>
      </c>
      <c r="G826" s="175" t="str">
        <f>IF(SUM('A3.2'!P847:T847)=5,'A3.2'!E847,"")</f>
        <v/>
      </c>
      <c r="H826" t="str">
        <f>IF(SUM('A3.2'!P847:T847)=5,'A3.2'!F847,"")</f>
        <v/>
      </c>
      <c r="I826" s="308" t="str">
        <f>IF(SUM('A3.2'!P847:T847)=5,'A3.2'!G847,"")</f>
        <v/>
      </c>
    </row>
    <row r="827" spans="1:9" x14ac:dyDescent="0.25">
      <c r="A827" t="str">
        <f>IF(SUM('A3.2'!P848:T848)=5,'Angaben KH-Standort'!$D$25,"")</f>
        <v/>
      </c>
      <c r="B827" t="str">
        <f>IF(SUM('A3.2'!P848:T848)=5,'Angaben KH-Standort'!$D$26,"")</f>
        <v/>
      </c>
      <c r="C827" t="str">
        <f>IF(SUM('A3.2'!P848:T848)=5,'Angaben KH-Standort'!$D$12,"")</f>
        <v/>
      </c>
      <c r="D827" t="str">
        <f>IF(SUM('A3.2'!P848:T848)=5,'A1'!$F839,"")</f>
        <v/>
      </c>
      <c r="E827" t="str">
        <f>IF(SUM('A3.2'!P848:T848)=5,'A3.2'!C848,"")</f>
        <v/>
      </c>
      <c r="F827" t="str">
        <f>IF(SUM('A3.2'!P848:T848)=5,'A3.2'!D848,"")</f>
        <v/>
      </c>
      <c r="G827" s="175" t="str">
        <f>IF(SUM('A3.2'!P848:T848)=5,'A3.2'!E848,"")</f>
        <v/>
      </c>
      <c r="H827" t="str">
        <f>IF(SUM('A3.2'!P848:T848)=5,'A3.2'!F848,"")</f>
        <v/>
      </c>
      <c r="I827" s="308" t="str">
        <f>IF(SUM('A3.2'!P848:T848)=5,'A3.2'!G848,"")</f>
        <v/>
      </c>
    </row>
    <row r="828" spans="1:9" x14ac:dyDescent="0.25">
      <c r="A828" t="str">
        <f>IF(SUM('A3.2'!P849:T849)=5,'Angaben KH-Standort'!$D$25,"")</f>
        <v/>
      </c>
      <c r="B828" t="str">
        <f>IF(SUM('A3.2'!P849:T849)=5,'Angaben KH-Standort'!$D$26,"")</f>
        <v/>
      </c>
      <c r="C828" t="str">
        <f>IF(SUM('A3.2'!P849:T849)=5,'Angaben KH-Standort'!$D$12,"")</f>
        <v/>
      </c>
      <c r="D828" t="str">
        <f>IF(SUM('A3.2'!P849:T849)=5,'A1'!$F840,"")</f>
        <v/>
      </c>
      <c r="E828" t="str">
        <f>IF(SUM('A3.2'!P849:T849)=5,'A3.2'!C849,"")</f>
        <v/>
      </c>
      <c r="F828" t="str">
        <f>IF(SUM('A3.2'!P849:T849)=5,'A3.2'!D849,"")</f>
        <v/>
      </c>
      <c r="G828" s="175" t="str">
        <f>IF(SUM('A3.2'!P849:T849)=5,'A3.2'!E849,"")</f>
        <v/>
      </c>
      <c r="H828" t="str">
        <f>IF(SUM('A3.2'!P849:T849)=5,'A3.2'!F849,"")</f>
        <v/>
      </c>
      <c r="I828" s="308" t="str">
        <f>IF(SUM('A3.2'!P849:T849)=5,'A3.2'!G849,"")</f>
        <v/>
      </c>
    </row>
    <row r="829" spans="1:9" x14ac:dyDescent="0.25">
      <c r="A829" t="str">
        <f>IF(SUM('A3.2'!P850:T850)=5,'Angaben KH-Standort'!$D$25,"")</f>
        <v/>
      </c>
      <c r="B829" t="str">
        <f>IF(SUM('A3.2'!P850:T850)=5,'Angaben KH-Standort'!$D$26,"")</f>
        <v/>
      </c>
      <c r="C829" t="str">
        <f>IF(SUM('A3.2'!P850:T850)=5,'Angaben KH-Standort'!$D$12,"")</f>
        <v/>
      </c>
      <c r="D829" t="str">
        <f>IF(SUM('A3.2'!P850:T850)=5,'A1'!$F841,"")</f>
        <v/>
      </c>
      <c r="E829" t="str">
        <f>IF(SUM('A3.2'!P850:T850)=5,'A3.2'!C850,"")</f>
        <v/>
      </c>
      <c r="F829" t="str">
        <f>IF(SUM('A3.2'!P850:T850)=5,'A3.2'!D850,"")</f>
        <v/>
      </c>
      <c r="G829" s="175" t="str">
        <f>IF(SUM('A3.2'!P850:T850)=5,'A3.2'!E850,"")</f>
        <v/>
      </c>
      <c r="H829" t="str">
        <f>IF(SUM('A3.2'!P850:T850)=5,'A3.2'!F850,"")</f>
        <v/>
      </c>
      <c r="I829" s="308" t="str">
        <f>IF(SUM('A3.2'!P850:T850)=5,'A3.2'!G850,"")</f>
        <v/>
      </c>
    </row>
    <row r="830" spans="1:9" x14ac:dyDescent="0.25">
      <c r="A830" t="str">
        <f>IF(SUM('A3.2'!P851:T851)=5,'Angaben KH-Standort'!$D$25,"")</f>
        <v/>
      </c>
      <c r="B830" t="str">
        <f>IF(SUM('A3.2'!P851:T851)=5,'Angaben KH-Standort'!$D$26,"")</f>
        <v/>
      </c>
      <c r="C830" t="str">
        <f>IF(SUM('A3.2'!P851:T851)=5,'Angaben KH-Standort'!$D$12,"")</f>
        <v/>
      </c>
      <c r="D830" t="str">
        <f>IF(SUM('A3.2'!P851:T851)=5,'A1'!$F842,"")</f>
        <v/>
      </c>
      <c r="E830" t="str">
        <f>IF(SUM('A3.2'!P851:T851)=5,'A3.2'!C851,"")</f>
        <v/>
      </c>
      <c r="F830" t="str">
        <f>IF(SUM('A3.2'!P851:T851)=5,'A3.2'!D851,"")</f>
        <v/>
      </c>
      <c r="G830" s="175" t="str">
        <f>IF(SUM('A3.2'!P851:T851)=5,'A3.2'!E851,"")</f>
        <v/>
      </c>
      <c r="H830" t="str">
        <f>IF(SUM('A3.2'!P851:T851)=5,'A3.2'!F851,"")</f>
        <v/>
      </c>
      <c r="I830" s="308" t="str">
        <f>IF(SUM('A3.2'!P851:T851)=5,'A3.2'!G851,"")</f>
        <v/>
      </c>
    </row>
    <row r="831" spans="1:9" x14ac:dyDescent="0.25">
      <c r="A831" t="str">
        <f>IF(SUM('A3.2'!P852:T852)=5,'Angaben KH-Standort'!$D$25,"")</f>
        <v/>
      </c>
      <c r="B831" t="str">
        <f>IF(SUM('A3.2'!P852:T852)=5,'Angaben KH-Standort'!$D$26,"")</f>
        <v/>
      </c>
      <c r="C831" t="str">
        <f>IF(SUM('A3.2'!P852:T852)=5,'Angaben KH-Standort'!$D$12,"")</f>
        <v/>
      </c>
      <c r="D831" t="str">
        <f>IF(SUM('A3.2'!P852:T852)=5,'A1'!$F843,"")</f>
        <v/>
      </c>
      <c r="E831" t="str">
        <f>IF(SUM('A3.2'!P852:T852)=5,'A3.2'!C852,"")</f>
        <v/>
      </c>
      <c r="F831" t="str">
        <f>IF(SUM('A3.2'!P852:T852)=5,'A3.2'!D852,"")</f>
        <v/>
      </c>
      <c r="G831" s="175" t="str">
        <f>IF(SUM('A3.2'!P852:T852)=5,'A3.2'!E852,"")</f>
        <v/>
      </c>
      <c r="H831" t="str">
        <f>IF(SUM('A3.2'!P852:T852)=5,'A3.2'!F852,"")</f>
        <v/>
      </c>
      <c r="I831" s="308" t="str">
        <f>IF(SUM('A3.2'!P852:T852)=5,'A3.2'!G852,"")</f>
        <v/>
      </c>
    </row>
    <row r="832" spans="1:9" x14ac:dyDescent="0.25">
      <c r="A832" t="str">
        <f>IF(SUM('A3.2'!P853:T853)=5,'Angaben KH-Standort'!$D$25,"")</f>
        <v/>
      </c>
      <c r="B832" t="str">
        <f>IF(SUM('A3.2'!P853:T853)=5,'Angaben KH-Standort'!$D$26,"")</f>
        <v/>
      </c>
      <c r="C832" t="str">
        <f>IF(SUM('A3.2'!P853:T853)=5,'Angaben KH-Standort'!$D$12,"")</f>
        <v/>
      </c>
      <c r="D832" t="str">
        <f>IF(SUM('A3.2'!P853:T853)=5,'A1'!$F844,"")</f>
        <v/>
      </c>
      <c r="E832" t="str">
        <f>IF(SUM('A3.2'!P853:T853)=5,'A3.2'!C853,"")</f>
        <v/>
      </c>
      <c r="F832" t="str">
        <f>IF(SUM('A3.2'!P853:T853)=5,'A3.2'!D853,"")</f>
        <v/>
      </c>
      <c r="G832" s="175" t="str">
        <f>IF(SUM('A3.2'!P853:T853)=5,'A3.2'!E853,"")</f>
        <v/>
      </c>
      <c r="H832" t="str">
        <f>IF(SUM('A3.2'!P853:T853)=5,'A3.2'!F853,"")</f>
        <v/>
      </c>
      <c r="I832" s="308" t="str">
        <f>IF(SUM('A3.2'!P853:T853)=5,'A3.2'!G853,"")</f>
        <v/>
      </c>
    </row>
    <row r="833" spans="1:9" x14ac:dyDescent="0.25">
      <c r="A833" t="str">
        <f>IF(SUM('A3.2'!P854:T854)=5,'Angaben KH-Standort'!$D$25,"")</f>
        <v/>
      </c>
      <c r="B833" t="str">
        <f>IF(SUM('A3.2'!P854:T854)=5,'Angaben KH-Standort'!$D$26,"")</f>
        <v/>
      </c>
      <c r="C833" t="str">
        <f>IF(SUM('A3.2'!P854:T854)=5,'Angaben KH-Standort'!$D$12,"")</f>
        <v/>
      </c>
      <c r="D833" t="str">
        <f>IF(SUM('A3.2'!P854:T854)=5,'A1'!$F845,"")</f>
        <v/>
      </c>
      <c r="E833" t="str">
        <f>IF(SUM('A3.2'!P854:T854)=5,'A3.2'!C854,"")</f>
        <v/>
      </c>
      <c r="F833" t="str">
        <f>IF(SUM('A3.2'!P854:T854)=5,'A3.2'!D854,"")</f>
        <v/>
      </c>
      <c r="G833" s="175" t="str">
        <f>IF(SUM('A3.2'!P854:T854)=5,'A3.2'!E854,"")</f>
        <v/>
      </c>
      <c r="H833" t="str">
        <f>IF(SUM('A3.2'!P854:T854)=5,'A3.2'!F854,"")</f>
        <v/>
      </c>
      <c r="I833" s="308" t="str">
        <f>IF(SUM('A3.2'!P854:T854)=5,'A3.2'!G854,"")</f>
        <v/>
      </c>
    </row>
    <row r="834" spans="1:9" x14ac:dyDescent="0.25">
      <c r="A834" t="str">
        <f>IF(SUM('A3.2'!P855:T855)=5,'Angaben KH-Standort'!$D$25,"")</f>
        <v/>
      </c>
      <c r="B834" t="str">
        <f>IF(SUM('A3.2'!P855:T855)=5,'Angaben KH-Standort'!$D$26,"")</f>
        <v/>
      </c>
      <c r="C834" t="str">
        <f>IF(SUM('A3.2'!P855:T855)=5,'Angaben KH-Standort'!$D$12,"")</f>
        <v/>
      </c>
      <c r="D834" t="str">
        <f>IF(SUM('A3.2'!P855:T855)=5,'A1'!$F846,"")</f>
        <v/>
      </c>
      <c r="E834" t="str">
        <f>IF(SUM('A3.2'!P855:T855)=5,'A3.2'!C855,"")</f>
        <v/>
      </c>
      <c r="F834" t="str">
        <f>IF(SUM('A3.2'!P855:T855)=5,'A3.2'!D855,"")</f>
        <v/>
      </c>
      <c r="G834" s="175" t="str">
        <f>IF(SUM('A3.2'!P855:T855)=5,'A3.2'!E855,"")</f>
        <v/>
      </c>
      <c r="H834" t="str">
        <f>IF(SUM('A3.2'!P855:T855)=5,'A3.2'!F855,"")</f>
        <v/>
      </c>
      <c r="I834" s="308" t="str">
        <f>IF(SUM('A3.2'!P855:T855)=5,'A3.2'!G855,"")</f>
        <v/>
      </c>
    </row>
    <row r="835" spans="1:9" x14ac:dyDescent="0.25">
      <c r="A835" t="str">
        <f>IF(SUM('A3.2'!P856:T856)=5,'Angaben KH-Standort'!$D$25,"")</f>
        <v/>
      </c>
      <c r="B835" t="str">
        <f>IF(SUM('A3.2'!P856:T856)=5,'Angaben KH-Standort'!$D$26,"")</f>
        <v/>
      </c>
      <c r="C835" t="str">
        <f>IF(SUM('A3.2'!P856:T856)=5,'Angaben KH-Standort'!$D$12,"")</f>
        <v/>
      </c>
      <c r="D835" t="str">
        <f>IF(SUM('A3.2'!P856:T856)=5,'A1'!$F847,"")</f>
        <v/>
      </c>
      <c r="E835" t="str">
        <f>IF(SUM('A3.2'!P856:T856)=5,'A3.2'!C856,"")</f>
        <v/>
      </c>
      <c r="F835" t="str">
        <f>IF(SUM('A3.2'!P856:T856)=5,'A3.2'!D856,"")</f>
        <v/>
      </c>
      <c r="G835" s="175" t="str">
        <f>IF(SUM('A3.2'!P856:T856)=5,'A3.2'!E856,"")</f>
        <v/>
      </c>
      <c r="H835" t="str">
        <f>IF(SUM('A3.2'!P856:T856)=5,'A3.2'!F856,"")</f>
        <v/>
      </c>
      <c r="I835" s="308" t="str">
        <f>IF(SUM('A3.2'!P856:T856)=5,'A3.2'!G856,"")</f>
        <v/>
      </c>
    </row>
    <row r="836" spans="1:9" x14ac:dyDescent="0.25">
      <c r="A836" t="str">
        <f>IF(SUM('A3.2'!P857:T857)=5,'Angaben KH-Standort'!$D$25,"")</f>
        <v/>
      </c>
      <c r="B836" t="str">
        <f>IF(SUM('A3.2'!P857:T857)=5,'Angaben KH-Standort'!$D$26,"")</f>
        <v/>
      </c>
      <c r="C836" t="str">
        <f>IF(SUM('A3.2'!P857:T857)=5,'Angaben KH-Standort'!$D$12,"")</f>
        <v/>
      </c>
      <c r="D836" t="str">
        <f>IF(SUM('A3.2'!P857:T857)=5,'A1'!$F848,"")</f>
        <v/>
      </c>
      <c r="E836" t="str">
        <f>IF(SUM('A3.2'!P857:T857)=5,'A3.2'!C857,"")</f>
        <v/>
      </c>
      <c r="F836" t="str">
        <f>IF(SUM('A3.2'!P857:T857)=5,'A3.2'!D857,"")</f>
        <v/>
      </c>
      <c r="G836" s="175" t="str">
        <f>IF(SUM('A3.2'!P857:T857)=5,'A3.2'!E857,"")</f>
        <v/>
      </c>
      <c r="H836" t="str">
        <f>IF(SUM('A3.2'!P857:T857)=5,'A3.2'!F857,"")</f>
        <v/>
      </c>
      <c r="I836" s="308" t="str">
        <f>IF(SUM('A3.2'!P857:T857)=5,'A3.2'!G857,"")</f>
        <v/>
      </c>
    </row>
    <row r="837" spans="1:9" x14ac:dyDescent="0.25">
      <c r="A837" t="str">
        <f>IF(SUM('A3.2'!P858:T858)=5,'Angaben KH-Standort'!$D$25,"")</f>
        <v/>
      </c>
      <c r="B837" t="str">
        <f>IF(SUM('A3.2'!P858:T858)=5,'Angaben KH-Standort'!$D$26,"")</f>
        <v/>
      </c>
      <c r="C837" t="str">
        <f>IF(SUM('A3.2'!P858:T858)=5,'Angaben KH-Standort'!$D$12,"")</f>
        <v/>
      </c>
      <c r="D837" t="str">
        <f>IF(SUM('A3.2'!P858:T858)=5,'A1'!$F849,"")</f>
        <v/>
      </c>
      <c r="E837" t="str">
        <f>IF(SUM('A3.2'!P858:T858)=5,'A3.2'!C858,"")</f>
        <v/>
      </c>
      <c r="F837" t="str">
        <f>IF(SUM('A3.2'!P858:T858)=5,'A3.2'!D858,"")</f>
        <v/>
      </c>
      <c r="G837" s="175" t="str">
        <f>IF(SUM('A3.2'!P858:T858)=5,'A3.2'!E858,"")</f>
        <v/>
      </c>
      <c r="H837" t="str">
        <f>IF(SUM('A3.2'!P858:T858)=5,'A3.2'!F858,"")</f>
        <v/>
      </c>
      <c r="I837" s="308" t="str">
        <f>IF(SUM('A3.2'!P858:T858)=5,'A3.2'!G858,"")</f>
        <v/>
      </c>
    </row>
    <row r="838" spans="1:9" x14ac:dyDescent="0.25">
      <c r="A838" t="str">
        <f>IF(SUM('A3.2'!P859:T859)=5,'Angaben KH-Standort'!$D$25,"")</f>
        <v/>
      </c>
      <c r="B838" t="str">
        <f>IF(SUM('A3.2'!P859:T859)=5,'Angaben KH-Standort'!$D$26,"")</f>
        <v/>
      </c>
      <c r="C838" t="str">
        <f>IF(SUM('A3.2'!P859:T859)=5,'Angaben KH-Standort'!$D$12,"")</f>
        <v/>
      </c>
      <c r="D838" t="str">
        <f>IF(SUM('A3.2'!P859:T859)=5,'A1'!$F850,"")</f>
        <v/>
      </c>
      <c r="E838" t="str">
        <f>IF(SUM('A3.2'!P859:T859)=5,'A3.2'!C859,"")</f>
        <v/>
      </c>
      <c r="F838" t="str">
        <f>IF(SUM('A3.2'!P859:T859)=5,'A3.2'!D859,"")</f>
        <v/>
      </c>
      <c r="G838" s="175" t="str">
        <f>IF(SUM('A3.2'!P859:T859)=5,'A3.2'!E859,"")</f>
        <v/>
      </c>
      <c r="H838" t="str">
        <f>IF(SUM('A3.2'!P859:T859)=5,'A3.2'!F859,"")</f>
        <v/>
      </c>
      <c r="I838" s="308" t="str">
        <f>IF(SUM('A3.2'!P859:T859)=5,'A3.2'!G859,"")</f>
        <v/>
      </c>
    </row>
    <row r="839" spans="1:9" x14ac:dyDescent="0.25">
      <c r="A839" t="str">
        <f>IF(SUM('A3.2'!P860:T860)=5,'Angaben KH-Standort'!$D$25,"")</f>
        <v/>
      </c>
      <c r="B839" t="str">
        <f>IF(SUM('A3.2'!P860:T860)=5,'Angaben KH-Standort'!$D$26,"")</f>
        <v/>
      </c>
      <c r="C839" t="str">
        <f>IF(SUM('A3.2'!P860:T860)=5,'Angaben KH-Standort'!$D$12,"")</f>
        <v/>
      </c>
      <c r="D839" t="str">
        <f>IF(SUM('A3.2'!P860:T860)=5,'A1'!$F851,"")</f>
        <v/>
      </c>
      <c r="E839" t="str">
        <f>IF(SUM('A3.2'!P860:T860)=5,'A3.2'!C860,"")</f>
        <v/>
      </c>
      <c r="F839" t="str">
        <f>IF(SUM('A3.2'!P860:T860)=5,'A3.2'!D860,"")</f>
        <v/>
      </c>
      <c r="G839" s="175" t="str">
        <f>IF(SUM('A3.2'!P860:T860)=5,'A3.2'!E860,"")</f>
        <v/>
      </c>
      <c r="H839" t="str">
        <f>IF(SUM('A3.2'!P860:T860)=5,'A3.2'!F860,"")</f>
        <v/>
      </c>
      <c r="I839" s="308" t="str">
        <f>IF(SUM('A3.2'!P860:T860)=5,'A3.2'!G860,"")</f>
        <v/>
      </c>
    </row>
    <row r="840" spans="1:9" x14ac:dyDescent="0.25">
      <c r="A840" t="str">
        <f>IF(SUM('A3.2'!P861:T861)=5,'Angaben KH-Standort'!$D$25,"")</f>
        <v/>
      </c>
      <c r="B840" t="str">
        <f>IF(SUM('A3.2'!P861:T861)=5,'Angaben KH-Standort'!$D$26,"")</f>
        <v/>
      </c>
      <c r="C840" t="str">
        <f>IF(SUM('A3.2'!P861:T861)=5,'Angaben KH-Standort'!$D$12,"")</f>
        <v/>
      </c>
      <c r="D840" t="str">
        <f>IF(SUM('A3.2'!P861:T861)=5,'A1'!$F852,"")</f>
        <v/>
      </c>
      <c r="E840" t="str">
        <f>IF(SUM('A3.2'!P861:T861)=5,'A3.2'!C861,"")</f>
        <v/>
      </c>
      <c r="F840" t="str">
        <f>IF(SUM('A3.2'!P861:T861)=5,'A3.2'!D861,"")</f>
        <v/>
      </c>
      <c r="G840" s="175" t="str">
        <f>IF(SUM('A3.2'!P861:T861)=5,'A3.2'!E861,"")</f>
        <v/>
      </c>
      <c r="H840" t="str">
        <f>IF(SUM('A3.2'!P861:T861)=5,'A3.2'!F861,"")</f>
        <v/>
      </c>
      <c r="I840" s="308" t="str">
        <f>IF(SUM('A3.2'!P861:T861)=5,'A3.2'!G861,"")</f>
        <v/>
      </c>
    </row>
    <row r="841" spans="1:9" x14ac:dyDescent="0.25">
      <c r="A841" t="str">
        <f>IF(SUM('A3.2'!P862:T862)=5,'Angaben KH-Standort'!$D$25,"")</f>
        <v/>
      </c>
      <c r="B841" t="str">
        <f>IF(SUM('A3.2'!P862:T862)=5,'Angaben KH-Standort'!$D$26,"")</f>
        <v/>
      </c>
      <c r="C841" t="str">
        <f>IF(SUM('A3.2'!P862:T862)=5,'Angaben KH-Standort'!$D$12,"")</f>
        <v/>
      </c>
      <c r="D841" t="str">
        <f>IF(SUM('A3.2'!P862:T862)=5,'A1'!$F853,"")</f>
        <v/>
      </c>
      <c r="E841" t="str">
        <f>IF(SUM('A3.2'!P862:T862)=5,'A3.2'!C862,"")</f>
        <v/>
      </c>
      <c r="F841" t="str">
        <f>IF(SUM('A3.2'!P862:T862)=5,'A3.2'!D862,"")</f>
        <v/>
      </c>
      <c r="G841" s="175" t="str">
        <f>IF(SUM('A3.2'!P862:T862)=5,'A3.2'!E862,"")</f>
        <v/>
      </c>
      <c r="H841" t="str">
        <f>IF(SUM('A3.2'!P862:T862)=5,'A3.2'!F862,"")</f>
        <v/>
      </c>
      <c r="I841" s="308" t="str">
        <f>IF(SUM('A3.2'!P862:T862)=5,'A3.2'!G862,"")</f>
        <v/>
      </c>
    </row>
    <row r="842" spans="1:9" x14ac:dyDescent="0.25">
      <c r="A842" t="str">
        <f>IF(SUM('A3.2'!P863:T863)=5,'Angaben KH-Standort'!$D$25,"")</f>
        <v/>
      </c>
      <c r="B842" t="str">
        <f>IF(SUM('A3.2'!P863:T863)=5,'Angaben KH-Standort'!$D$26,"")</f>
        <v/>
      </c>
      <c r="C842" t="str">
        <f>IF(SUM('A3.2'!P863:T863)=5,'Angaben KH-Standort'!$D$12,"")</f>
        <v/>
      </c>
      <c r="D842" t="str">
        <f>IF(SUM('A3.2'!P863:T863)=5,'A1'!$F854,"")</f>
        <v/>
      </c>
      <c r="E842" t="str">
        <f>IF(SUM('A3.2'!P863:T863)=5,'A3.2'!C863,"")</f>
        <v/>
      </c>
      <c r="F842" t="str">
        <f>IF(SUM('A3.2'!P863:T863)=5,'A3.2'!D863,"")</f>
        <v/>
      </c>
      <c r="G842" s="175" t="str">
        <f>IF(SUM('A3.2'!P863:T863)=5,'A3.2'!E863,"")</f>
        <v/>
      </c>
      <c r="H842" t="str">
        <f>IF(SUM('A3.2'!P863:T863)=5,'A3.2'!F863,"")</f>
        <v/>
      </c>
      <c r="I842" s="308" t="str">
        <f>IF(SUM('A3.2'!P863:T863)=5,'A3.2'!G863,"")</f>
        <v/>
      </c>
    </row>
    <row r="843" spans="1:9" x14ac:dyDescent="0.25">
      <c r="A843" t="str">
        <f>IF(SUM('A3.2'!P864:T864)=5,'Angaben KH-Standort'!$D$25,"")</f>
        <v/>
      </c>
      <c r="B843" t="str">
        <f>IF(SUM('A3.2'!P864:T864)=5,'Angaben KH-Standort'!$D$26,"")</f>
        <v/>
      </c>
      <c r="C843" t="str">
        <f>IF(SUM('A3.2'!P864:T864)=5,'Angaben KH-Standort'!$D$12,"")</f>
        <v/>
      </c>
      <c r="D843" t="str">
        <f>IF(SUM('A3.2'!P864:T864)=5,'A1'!$F855,"")</f>
        <v/>
      </c>
      <c r="E843" t="str">
        <f>IF(SUM('A3.2'!P864:T864)=5,'A3.2'!C864,"")</f>
        <v/>
      </c>
      <c r="F843" t="str">
        <f>IF(SUM('A3.2'!P864:T864)=5,'A3.2'!D864,"")</f>
        <v/>
      </c>
      <c r="G843" s="175" t="str">
        <f>IF(SUM('A3.2'!P864:T864)=5,'A3.2'!E864,"")</f>
        <v/>
      </c>
      <c r="H843" t="str">
        <f>IF(SUM('A3.2'!P864:T864)=5,'A3.2'!F864,"")</f>
        <v/>
      </c>
      <c r="I843" s="308" t="str">
        <f>IF(SUM('A3.2'!P864:T864)=5,'A3.2'!G864,"")</f>
        <v/>
      </c>
    </row>
    <row r="844" spans="1:9" x14ac:dyDescent="0.25">
      <c r="A844" t="str">
        <f>IF(SUM('A3.2'!P865:T865)=5,'Angaben KH-Standort'!$D$25,"")</f>
        <v/>
      </c>
      <c r="B844" t="str">
        <f>IF(SUM('A3.2'!P865:T865)=5,'Angaben KH-Standort'!$D$26,"")</f>
        <v/>
      </c>
      <c r="C844" t="str">
        <f>IF(SUM('A3.2'!P865:T865)=5,'Angaben KH-Standort'!$D$12,"")</f>
        <v/>
      </c>
      <c r="D844" t="str">
        <f>IF(SUM('A3.2'!P865:T865)=5,'A1'!$F856,"")</f>
        <v/>
      </c>
      <c r="E844" t="str">
        <f>IF(SUM('A3.2'!P865:T865)=5,'A3.2'!C865,"")</f>
        <v/>
      </c>
      <c r="F844" t="str">
        <f>IF(SUM('A3.2'!P865:T865)=5,'A3.2'!D865,"")</f>
        <v/>
      </c>
      <c r="G844" s="175" t="str">
        <f>IF(SUM('A3.2'!P865:T865)=5,'A3.2'!E865,"")</f>
        <v/>
      </c>
      <c r="H844" t="str">
        <f>IF(SUM('A3.2'!P865:T865)=5,'A3.2'!F865,"")</f>
        <v/>
      </c>
      <c r="I844" s="308" t="str">
        <f>IF(SUM('A3.2'!P865:T865)=5,'A3.2'!G865,"")</f>
        <v/>
      </c>
    </row>
    <row r="845" spans="1:9" x14ac:dyDescent="0.25">
      <c r="A845" t="str">
        <f>IF(SUM('A3.2'!P866:T866)=5,'Angaben KH-Standort'!$D$25,"")</f>
        <v/>
      </c>
      <c r="B845" t="str">
        <f>IF(SUM('A3.2'!P866:T866)=5,'Angaben KH-Standort'!$D$26,"")</f>
        <v/>
      </c>
      <c r="C845" t="str">
        <f>IF(SUM('A3.2'!P866:T866)=5,'Angaben KH-Standort'!$D$12,"")</f>
        <v/>
      </c>
      <c r="D845" t="str">
        <f>IF(SUM('A3.2'!P866:T866)=5,'A1'!$F857,"")</f>
        <v/>
      </c>
      <c r="E845" t="str">
        <f>IF(SUM('A3.2'!P866:T866)=5,'A3.2'!C866,"")</f>
        <v/>
      </c>
      <c r="F845" t="str">
        <f>IF(SUM('A3.2'!P866:T866)=5,'A3.2'!D866,"")</f>
        <v/>
      </c>
      <c r="G845" s="175" t="str">
        <f>IF(SUM('A3.2'!P866:T866)=5,'A3.2'!E866,"")</f>
        <v/>
      </c>
      <c r="H845" t="str">
        <f>IF(SUM('A3.2'!P866:T866)=5,'A3.2'!F866,"")</f>
        <v/>
      </c>
      <c r="I845" s="308" t="str">
        <f>IF(SUM('A3.2'!P866:T866)=5,'A3.2'!G866,"")</f>
        <v/>
      </c>
    </row>
    <row r="846" spans="1:9" x14ac:dyDescent="0.25">
      <c r="A846" t="str">
        <f>IF(SUM('A3.2'!P867:T867)=5,'Angaben KH-Standort'!$D$25,"")</f>
        <v/>
      </c>
      <c r="B846" t="str">
        <f>IF(SUM('A3.2'!P867:T867)=5,'Angaben KH-Standort'!$D$26,"")</f>
        <v/>
      </c>
      <c r="C846" t="str">
        <f>IF(SUM('A3.2'!P867:T867)=5,'Angaben KH-Standort'!$D$12,"")</f>
        <v/>
      </c>
      <c r="D846" t="str">
        <f>IF(SUM('A3.2'!P867:T867)=5,'A1'!$F858,"")</f>
        <v/>
      </c>
      <c r="E846" t="str">
        <f>IF(SUM('A3.2'!P867:T867)=5,'A3.2'!C867,"")</f>
        <v/>
      </c>
      <c r="F846" t="str">
        <f>IF(SUM('A3.2'!P867:T867)=5,'A3.2'!D867,"")</f>
        <v/>
      </c>
      <c r="G846" s="175" t="str">
        <f>IF(SUM('A3.2'!P867:T867)=5,'A3.2'!E867,"")</f>
        <v/>
      </c>
      <c r="H846" t="str">
        <f>IF(SUM('A3.2'!P867:T867)=5,'A3.2'!F867,"")</f>
        <v/>
      </c>
      <c r="I846" s="308" t="str">
        <f>IF(SUM('A3.2'!P867:T867)=5,'A3.2'!G867,"")</f>
        <v/>
      </c>
    </row>
    <row r="847" spans="1:9" x14ac:dyDescent="0.25">
      <c r="A847" t="str">
        <f>IF(SUM('A3.2'!P868:T868)=5,'Angaben KH-Standort'!$D$25,"")</f>
        <v/>
      </c>
      <c r="B847" t="str">
        <f>IF(SUM('A3.2'!P868:T868)=5,'Angaben KH-Standort'!$D$26,"")</f>
        <v/>
      </c>
      <c r="C847" t="str">
        <f>IF(SUM('A3.2'!P868:T868)=5,'Angaben KH-Standort'!$D$12,"")</f>
        <v/>
      </c>
      <c r="D847" t="str">
        <f>IF(SUM('A3.2'!P868:T868)=5,'A1'!$F859,"")</f>
        <v/>
      </c>
      <c r="E847" t="str">
        <f>IF(SUM('A3.2'!P868:T868)=5,'A3.2'!C868,"")</f>
        <v/>
      </c>
      <c r="F847" t="str">
        <f>IF(SUM('A3.2'!P868:T868)=5,'A3.2'!D868,"")</f>
        <v/>
      </c>
      <c r="G847" s="175" t="str">
        <f>IF(SUM('A3.2'!P868:T868)=5,'A3.2'!E868,"")</f>
        <v/>
      </c>
      <c r="H847" t="str">
        <f>IF(SUM('A3.2'!P868:T868)=5,'A3.2'!F868,"")</f>
        <v/>
      </c>
      <c r="I847" s="308" t="str">
        <f>IF(SUM('A3.2'!P868:T868)=5,'A3.2'!G868,"")</f>
        <v/>
      </c>
    </row>
    <row r="848" spans="1:9" x14ac:dyDescent="0.25">
      <c r="A848" t="str">
        <f>IF(SUM('A3.2'!P869:T869)=5,'Angaben KH-Standort'!$D$25,"")</f>
        <v/>
      </c>
      <c r="B848" t="str">
        <f>IF(SUM('A3.2'!P869:T869)=5,'Angaben KH-Standort'!$D$26,"")</f>
        <v/>
      </c>
      <c r="C848" t="str">
        <f>IF(SUM('A3.2'!P869:T869)=5,'Angaben KH-Standort'!$D$12,"")</f>
        <v/>
      </c>
      <c r="D848" t="str">
        <f>IF(SUM('A3.2'!P869:T869)=5,'A1'!$F860,"")</f>
        <v/>
      </c>
      <c r="E848" t="str">
        <f>IF(SUM('A3.2'!P869:T869)=5,'A3.2'!C869,"")</f>
        <v/>
      </c>
      <c r="F848" t="str">
        <f>IF(SUM('A3.2'!P869:T869)=5,'A3.2'!D869,"")</f>
        <v/>
      </c>
      <c r="G848" s="175" t="str">
        <f>IF(SUM('A3.2'!P869:T869)=5,'A3.2'!E869,"")</f>
        <v/>
      </c>
      <c r="H848" t="str">
        <f>IF(SUM('A3.2'!P869:T869)=5,'A3.2'!F869,"")</f>
        <v/>
      </c>
      <c r="I848" s="308" t="str">
        <f>IF(SUM('A3.2'!P869:T869)=5,'A3.2'!G869,"")</f>
        <v/>
      </c>
    </row>
    <row r="849" spans="1:9" x14ac:dyDescent="0.25">
      <c r="A849" t="str">
        <f>IF(SUM('A3.2'!P870:T870)=5,'Angaben KH-Standort'!$D$25,"")</f>
        <v/>
      </c>
      <c r="B849" t="str">
        <f>IF(SUM('A3.2'!P870:T870)=5,'Angaben KH-Standort'!$D$26,"")</f>
        <v/>
      </c>
      <c r="C849" t="str">
        <f>IF(SUM('A3.2'!P870:T870)=5,'Angaben KH-Standort'!$D$12,"")</f>
        <v/>
      </c>
      <c r="D849" t="str">
        <f>IF(SUM('A3.2'!P870:T870)=5,'A1'!$F861,"")</f>
        <v/>
      </c>
      <c r="E849" t="str">
        <f>IF(SUM('A3.2'!P870:T870)=5,'A3.2'!C870,"")</f>
        <v/>
      </c>
      <c r="F849" t="str">
        <f>IF(SUM('A3.2'!P870:T870)=5,'A3.2'!D870,"")</f>
        <v/>
      </c>
      <c r="G849" s="175" t="str">
        <f>IF(SUM('A3.2'!P870:T870)=5,'A3.2'!E870,"")</f>
        <v/>
      </c>
      <c r="H849" t="str">
        <f>IF(SUM('A3.2'!P870:T870)=5,'A3.2'!F870,"")</f>
        <v/>
      </c>
      <c r="I849" s="308" t="str">
        <f>IF(SUM('A3.2'!P870:T870)=5,'A3.2'!G870,"")</f>
        <v/>
      </c>
    </row>
    <row r="850" spans="1:9" x14ac:dyDescent="0.25">
      <c r="A850" t="str">
        <f>IF(SUM('A3.2'!P871:T871)=5,'Angaben KH-Standort'!$D$25,"")</f>
        <v/>
      </c>
      <c r="B850" t="str">
        <f>IF(SUM('A3.2'!P871:T871)=5,'Angaben KH-Standort'!$D$26,"")</f>
        <v/>
      </c>
      <c r="C850" t="str">
        <f>IF(SUM('A3.2'!P871:T871)=5,'Angaben KH-Standort'!$D$12,"")</f>
        <v/>
      </c>
      <c r="D850" t="str">
        <f>IF(SUM('A3.2'!P871:T871)=5,'A1'!$F862,"")</f>
        <v/>
      </c>
      <c r="E850" t="str">
        <f>IF(SUM('A3.2'!P871:T871)=5,'A3.2'!C871,"")</f>
        <v/>
      </c>
      <c r="F850" t="str">
        <f>IF(SUM('A3.2'!P871:T871)=5,'A3.2'!D871,"")</f>
        <v/>
      </c>
      <c r="G850" s="175" t="str">
        <f>IF(SUM('A3.2'!P871:T871)=5,'A3.2'!E871,"")</f>
        <v/>
      </c>
      <c r="H850" t="str">
        <f>IF(SUM('A3.2'!P871:T871)=5,'A3.2'!F871,"")</f>
        <v/>
      </c>
      <c r="I850" s="308" t="str">
        <f>IF(SUM('A3.2'!P871:T871)=5,'A3.2'!G871,"")</f>
        <v/>
      </c>
    </row>
    <row r="851" spans="1:9" x14ac:dyDescent="0.25">
      <c r="A851" t="str">
        <f>IF(SUM('A3.2'!P872:T872)=5,'Angaben KH-Standort'!$D$25,"")</f>
        <v/>
      </c>
      <c r="B851" t="str">
        <f>IF(SUM('A3.2'!P872:T872)=5,'Angaben KH-Standort'!$D$26,"")</f>
        <v/>
      </c>
      <c r="C851" t="str">
        <f>IF(SUM('A3.2'!P872:T872)=5,'Angaben KH-Standort'!$D$12,"")</f>
        <v/>
      </c>
      <c r="D851" t="str">
        <f>IF(SUM('A3.2'!P872:T872)=5,'A1'!$F863,"")</f>
        <v/>
      </c>
      <c r="E851" t="str">
        <f>IF(SUM('A3.2'!P872:T872)=5,'A3.2'!C872,"")</f>
        <v/>
      </c>
      <c r="F851" t="str">
        <f>IF(SUM('A3.2'!P872:T872)=5,'A3.2'!D872,"")</f>
        <v/>
      </c>
      <c r="G851" s="175" t="str">
        <f>IF(SUM('A3.2'!P872:T872)=5,'A3.2'!E872,"")</f>
        <v/>
      </c>
      <c r="H851" t="str">
        <f>IF(SUM('A3.2'!P872:T872)=5,'A3.2'!F872,"")</f>
        <v/>
      </c>
      <c r="I851" s="308" t="str">
        <f>IF(SUM('A3.2'!P872:T872)=5,'A3.2'!G872,"")</f>
        <v/>
      </c>
    </row>
    <row r="852" spans="1:9" x14ac:dyDescent="0.25">
      <c r="A852" t="str">
        <f>IF(SUM('A3.2'!P873:T873)=5,'Angaben KH-Standort'!$D$25,"")</f>
        <v/>
      </c>
      <c r="B852" t="str">
        <f>IF(SUM('A3.2'!P873:T873)=5,'Angaben KH-Standort'!$D$26,"")</f>
        <v/>
      </c>
      <c r="C852" t="str">
        <f>IF(SUM('A3.2'!P873:T873)=5,'Angaben KH-Standort'!$D$12,"")</f>
        <v/>
      </c>
      <c r="D852" t="str">
        <f>IF(SUM('A3.2'!P873:T873)=5,'A1'!$F864,"")</f>
        <v/>
      </c>
      <c r="E852" t="str">
        <f>IF(SUM('A3.2'!P873:T873)=5,'A3.2'!C873,"")</f>
        <v/>
      </c>
      <c r="F852" t="str">
        <f>IF(SUM('A3.2'!P873:T873)=5,'A3.2'!D873,"")</f>
        <v/>
      </c>
      <c r="G852" s="175" t="str">
        <f>IF(SUM('A3.2'!P873:T873)=5,'A3.2'!E873,"")</f>
        <v/>
      </c>
      <c r="H852" t="str">
        <f>IF(SUM('A3.2'!P873:T873)=5,'A3.2'!F873,"")</f>
        <v/>
      </c>
      <c r="I852" s="308" t="str">
        <f>IF(SUM('A3.2'!P873:T873)=5,'A3.2'!G873,"")</f>
        <v/>
      </c>
    </row>
    <row r="853" spans="1:9" x14ac:dyDescent="0.25">
      <c r="A853" t="str">
        <f>IF(SUM('A3.2'!P874:T874)=5,'Angaben KH-Standort'!$D$25,"")</f>
        <v/>
      </c>
      <c r="B853" t="str">
        <f>IF(SUM('A3.2'!P874:T874)=5,'Angaben KH-Standort'!$D$26,"")</f>
        <v/>
      </c>
      <c r="C853" t="str">
        <f>IF(SUM('A3.2'!P874:T874)=5,'Angaben KH-Standort'!$D$12,"")</f>
        <v/>
      </c>
      <c r="D853" t="str">
        <f>IF(SUM('A3.2'!P874:T874)=5,'A1'!$F865,"")</f>
        <v/>
      </c>
      <c r="E853" t="str">
        <f>IF(SUM('A3.2'!P874:T874)=5,'A3.2'!C874,"")</f>
        <v/>
      </c>
      <c r="F853" t="str">
        <f>IF(SUM('A3.2'!P874:T874)=5,'A3.2'!D874,"")</f>
        <v/>
      </c>
      <c r="G853" s="175" t="str">
        <f>IF(SUM('A3.2'!P874:T874)=5,'A3.2'!E874,"")</f>
        <v/>
      </c>
      <c r="H853" t="str">
        <f>IF(SUM('A3.2'!P874:T874)=5,'A3.2'!F874,"")</f>
        <v/>
      </c>
      <c r="I853" s="308" t="str">
        <f>IF(SUM('A3.2'!P874:T874)=5,'A3.2'!G874,"")</f>
        <v/>
      </c>
    </row>
    <row r="854" spans="1:9" x14ac:dyDescent="0.25">
      <c r="A854" t="str">
        <f>IF(SUM('A3.2'!P875:T875)=5,'Angaben KH-Standort'!$D$25,"")</f>
        <v/>
      </c>
      <c r="B854" t="str">
        <f>IF(SUM('A3.2'!P875:T875)=5,'Angaben KH-Standort'!$D$26,"")</f>
        <v/>
      </c>
      <c r="C854" t="str">
        <f>IF(SUM('A3.2'!P875:T875)=5,'Angaben KH-Standort'!$D$12,"")</f>
        <v/>
      </c>
      <c r="D854" t="str">
        <f>IF(SUM('A3.2'!P875:T875)=5,'A1'!$F866,"")</f>
        <v/>
      </c>
      <c r="E854" t="str">
        <f>IF(SUM('A3.2'!P875:T875)=5,'A3.2'!C875,"")</f>
        <v/>
      </c>
      <c r="F854" t="str">
        <f>IF(SUM('A3.2'!P875:T875)=5,'A3.2'!D875,"")</f>
        <v/>
      </c>
      <c r="G854" s="175" t="str">
        <f>IF(SUM('A3.2'!P875:T875)=5,'A3.2'!E875,"")</f>
        <v/>
      </c>
      <c r="H854" t="str">
        <f>IF(SUM('A3.2'!P875:T875)=5,'A3.2'!F875,"")</f>
        <v/>
      </c>
      <c r="I854" s="308" t="str">
        <f>IF(SUM('A3.2'!P875:T875)=5,'A3.2'!G875,"")</f>
        <v/>
      </c>
    </row>
    <row r="855" spans="1:9" x14ac:dyDescent="0.25">
      <c r="A855" t="str">
        <f>IF(SUM('A3.2'!P876:T876)=5,'Angaben KH-Standort'!$D$25,"")</f>
        <v/>
      </c>
      <c r="B855" t="str">
        <f>IF(SUM('A3.2'!P876:T876)=5,'Angaben KH-Standort'!$D$26,"")</f>
        <v/>
      </c>
      <c r="C855" t="str">
        <f>IF(SUM('A3.2'!P876:T876)=5,'Angaben KH-Standort'!$D$12,"")</f>
        <v/>
      </c>
      <c r="D855" t="str">
        <f>IF(SUM('A3.2'!P876:T876)=5,'A1'!$F867,"")</f>
        <v/>
      </c>
      <c r="E855" t="str">
        <f>IF(SUM('A3.2'!P876:T876)=5,'A3.2'!C876,"")</f>
        <v/>
      </c>
      <c r="F855" t="str">
        <f>IF(SUM('A3.2'!P876:T876)=5,'A3.2'!D876,"")</f>
        <v/>
      </c>
      <c r="G855" s="175" t="str">
        <f>IF(SUM('A3.2'!P876:T876)=5,'A3.2'!E876,"")</f>
        <v/>
      </c>
      <c r="H855" t="str">
        <f>IF(SUM('A3.2'!P876:T876)=5,'A3.2'!F876,"")</f>
        <v/>
      </c>
      <c r="I855" s="308" t="str">
        <f>IF(SUM('A3.2'!P876:T876)=5,'A3.2'!G876,"")</f>
        <v/>
      </c>
    </row>
    <row r="856" spans="1:9" x14ac:dyDescent="0.25">
      <c r="A856" t="str">
        <f>IF(SUM('A3.2'!P877:T877)=5,'Angaben KH-Standort'!$D$25,"")</f>
        <v/>
      </c>
      <c r="B856" t="str">
        <f>IF(SUM('A3.2'!P877:T877)=5,'Angaben KH-Standort'!$D$26,"")</f>
        <v/>
      </c>
      <c r="C856" t="str">
        <f>IF(SUM('A3.2'!P877:T877)=5,'Angaben KH-Standort'!$D$12,"")</f>
        <v/>
      </c>
      <c r="D856" t="str">
        <f>IF(SUM('A3.2'!P877:T877)=5,'A1'!$F868,"")</f>
        <v/>
      </c>
      <c r="E856" t="str">
        <f>IF(SUM('A3.2'!P877:T877)=5,'A3.2'!C877,"")</f>
        <v/>
      </c>
      <c r="F856" t="str">
        <f>IF(SUM('A3.2'!P877:T877)=5,'A3.2'!D877,"")</f>
        <v/>
      </c>
      <c r="G856" s="175" t="str">
        <f>IF(SUM('A3.2'!P877:T877)=5,'A3.2'!E877,"")</f>
        <v/>
      </c>
      <c r="H856" t="str">
        <f>IF(SUM('A3.2'!P877:T877)=5,'A3.2'!F877,"")</f>
        <v/>
      </c>
      <c r="I856" s="308" t="str">
        <f>IF(SUM('A3.2'!P877:T877)=5,'A3.2'!G877,"")</f>
        <v/>
      </c>
    </row>
    <row r="857" spans="1:9" x14ac:dyDescent="0.25">
      <c r="A857" t="str">
        <f>IF(SUM('A3.2'!P878:T878)=5,'Angaben KH-Standort'!$D$25,"")</f>
        <v/>
      </c>
      <c r="B857" t="str">
        <f>IF(SUM('A3.2'!P878:T878)=5,'Angaben KH-Standort'!$D$26,"")</f>
        <v/>
      </c>
      <c r="C857" t="str">
        <f>IF(SUM('A3.2'!P878:T878)=5,'Angaben KH-Standort'!$D$12,"")</f>
        <v/>
      </c>
      <c r="D857" t="str">
        <f>IF(SUM('A3.2'!P878:T878)=5,'A1'!$F869,"")</f>
        <v/>
      </c>
      <c r="E857" t="str">
        <f>IF(SUM('A3.2'!P878:T878)=5,'A3.2'!C878,"")</f>
        <v/>
      </c>
      <c r="F857" t="str">
        <f>IF(SUM('A3.2'!P878:T878)=5,'A3.2'!D878,"")</f>
        <v/>
      </c>
      <c r="G857" s="175" t="str">
        <f>IF(SUM('A3.2'!P878:T878)=5,'A3.2'!E878,"")</f>
        <v/>
      </c>
      <c r="H857" t="str">
        <f>IF(SUM('A3.2'!P878:T878)=5,'A3.2'!F878,"")</f>
        <v/>
      </c>
      <c r="I857" s="308" t="str">
        <f>IF(SUM('A3.2'!P878:T878)=5,'A3.2'!G878,"")</f>
        <v/>
      </c>
    </row>
    <row r="858" spans="1:9" x14ac:dyDescent="0.25">
      <c r="A858" t="str">
        <f>IF(SUM('A3.2'!P879:T879)=5,'Angaben KH-Standort'!$D$25,"")</f>
        <v/>
      </c>
      <c r="B858" t="str">
        <f>IF(SUM('A3.2'!P879:T879)=5,'Angaben KH-Standort'!$D$26,"")</f>
        <v/>
      </c>
      <c r="C858" t="str">
        <f>IF(SUM('A3.2'!P879:T879)=5,'Angaben KH-Standort'!$D$12,"")</f>
        <v/>
      </c>
      <c r="D858" t="str">
        <f>IF(SUM('A3.2'!P879:T879)=5,'A1'!$F870,"")</f>
        <v/>
      </c>
      <c r="E858" t="str">
        <f>IF(SUM('A3.2'!P879:T879)=5,'A3.2'!C879,"")</f>
        <v/>
      </c>
      <c r="F858" t="str">
        <f>IF(SUM('A3.2'!P879:T879)=5,'A3.2'!D879,"")</f>
        <v/>
      </c>
      <c r="G858" s="175" t="str">
        <f>IF(SUM('A3.2'!P879:T879)=5,'A3.2'!E879,"")</f>
        <v/>
      </c>
      <c r="H858" t="str">
        <f>IF(SUM('A3.2'!P879:T879)=5,'A3.2'!F879,"")</f>
        <v/>
      </c>
      <c r="I858" s="308" t="str">
        <f>IF(SUM('A3.2'!P879:T879)=5,'A3.2'!G879,"")</f>
        <v/>
      </c>
    </row>
    <row r="859" spans="1:9" x14ac:dyDescent="0.25">
      <c r="A859" t="str">
        <f>IF(SUM('A3.2'!P880:T880)=5,'Angaben KH-Standort'!$D$25,"")</f>
        <v/>
      </c>
      <c r="B859" t="str">
        <f>IF(SUM('A3.2'!P880:T880)=5,'Angaben KH-Standort'!$D$26,"")</f>
        <v/>
      </c>
      <c r="C859" t="str">
        <f>IF(SUM('A3.2'!P880:T880)=5,'Angaben KH-Standort'!$D$12,"")</f>
        <v/>
      </c>
      <c r="D859" t="str">
        <f>IF(SUM('A3.2'!P880:T880)=5,'A1'!$F871,"")</f>
        <v/>
      </c>
      <c r="E859" t="str">
        <f>IF(SUM('A3.2'!P880:T880)=5,'A3.2'!C880,"")</f>
        <v/>
      </c>
      <c r="F859" t="str">
        <f>IF(SUM('A3.2'!P880:T880)=5,'A3.2'!D880,"")</f>
        <v/>
      </c>
      <c r="G859" s="175" t="str">
        <f>IF(SUM('A3.2'!P880:T880)=5,'A3.2'!E880,"")</f>
        <v/>
      </c>
      <c r="H859" t="str">
        <f>IF(SUM('A3.2'!P880:T880)=5,'A3.2'!F880,"")</f>
        <v/>
      </c>
      <c r="I859" s="308" t="str">
        <f>IF(SUM('A3.2'!P880:T880)=5,'A3.2'!G880,"")</f>
        <v/>
      </c>
    </row>
    <row r="860" spans="1:9" x14ac:dyDescent="0.25">
      <c r="A860" t="str">
        <f>IF(SUM('A3.2'!P881:T881)=5,'Angaben KH-Standort'!$D$25,"")</f>
        <v/>
      </c>
      <c r="B860" t="str">
        <f>IF(SUM('A3.2'!P881:T881)=5,'Angaben KH-Standort'!$D$26,"")</f>
        <v/>
      </c>
      <c r="C860" t="str">
        <f>IF(SUM('A3.2'!P881:T881)=5,'Angaben KH-Standort'!$D$12,"")</f>
        <v/>
      </c>
      <c r="D860" t="str">
        <f>IF(SUM('A3.2'!P881:T881)=5,'A1'!$F872,"")</f>
        <v/>
      </c>
      <c r="E860" t="str">
        <f>IF(SUM('A3.2'!P881:T881)=5,'A3.2'!C881,"")</f>
        <v/>
      </c>
      <c r="F860" t="str">
        <f>IF(SUM('A3.2'!P881:T881)=5,'A3.2'!D881,"")</f>
        <v/>
      </c>
      <c r="G860" s="175" t="str">
        <f>IF(SUM('A3.2'!P881:T881)=5,'A3.2'!E881,"")</f>
        <v/>
      </c>
      <c r="H860" t="str">
        <f>IF(SUM('A3.2'!P881:T881)=5,'A3.2'!F881,"")</f>
        <v/>
      </c>
      <c r="I860" s="308" t="str">
        <f>IF(SUM('A3.2'!P881:T881)=5,'A3.2'!G881,"")</f>
        <v/>
      </c>
    </row>
    <row r="861" spans="1:9" x14ac:dyDescent="0.25">
      <c r="A861" t="str">
        <f>IF(SUM('A3.2'!P882:T882)=5,'Angaben KH-Standort'!$D$25,"")</f>
        <v/>
      </c>
      <c r="B861" t="str">
        <f>IF(SUM('A3.2'!P882:T882)=5,'Angaben KH-Standort'!$D$26,"")</f>
        <v/>
      </c>
      <c r="C861" t="str">
        <f>IF(SUM('A3.2'!P882:T882)=5,'Angaben KH-Standort'!$D$12,"")</f>
        <v/>
      </c>
      <c r="D861" t="str">
        <f>IF(SUM('A3.2'!P882:T882)=5,'A1'!$F873,"")</f>
        <v/>
      </c>
      <c r="E861" t="str">
        <f>IF(SUM('A3.2'!P882:T882)=5,'A3.2'!C882,"")</f>
        <v/>
      </c>
      <c r="F861" t="str">
        <f>IF(SUM('A3.2'!P882:T882)=5,'A3.2'!D882,"")</f>
        <v/>
      </c>
      <c r="G861" s="175" t="str">
        <f>IF(SUM('A3.2'!P882:T882)=5,'A3.2'!E882,"")</f>
        <v/>
      </c>
      <c r="H861" t="str">
        <f>IF(SUM('A3.2'!P882:T882)=5,'A3.2'!F882,"")</f>
        <v/>
      </c>
      <c r="I861" s="308" t="str">
        <f>IF(SUM('A3.2'!P882:T882)=5,'A3.2'!G882,"")</f>
        <v/>
      </c>
    </row>
    <row r="862" spans="1:9" x14ac:dyDescent="0.25">
      <c r="A862" t="str">
        <f>IF(SUM('A3.2'!P883:T883)=5,'Angaben KH-Standort'!$D$25,"")</f>
        <v/>
      </c>
      <c r="B862" t="str">
        <f>IF(SUM('A3.2'!P883:T883)=5,'Angaben KH-Standort'!$D$26,"")</f>
        <v/>
      </c>
      <c r="C862" t="str">
        <f>IF(SUM('A3.2'!P883:T883)=5,'Angaben KH-Standort'!$D$12,"")</f>
        <v/>
      </c>
      <c r="D862" t="str">
        <f>IF(SUM('A3.2'!P883:T883)=5,'A1'!$F874,"")</f>
        <v/>
      </c>
      <c r="E862" t="str">
        <f>IF(SUM('A3.2'!P883:T883)=5,'A3.2'!C883,"")</f>
        <v/>
      </c>
      <c r="F862" t="str">
        <f>IF(SUM('A3.2'!P883:T883)=5,'A3.2'!D883,"")</f>
        <v/>
      </c>
      <c r="G862" s="175" t="str">
        <f>IF(SUM('A3.2'!P883:T883)=5,'A3.2'!E883,"")</f>
        <v/>
      </c>
      <c r="H862" t="str">
        <f>IF(SUM('A3.2'!P883:T883)=5,'A3.2'!F883,"")</f>
        <v/>
      </c>
      <c r="I862" s="308" t="str">
        <f>IF(SUM('A3.2'!P883:T883)=5,'A3.2'!G883,"")</f>
        <v/>
      </c>
    </row>
    <row r="863" spans="1:9" x14ac:dyDescent="0.25">
      <c r="A863" t="str">
        <f>IF(SUM('A3.2'!P884:T884)=5,'Angaben KH-Standort'!$D$25,"")</f>
        <v/>
      </c>
      <c r="B863" t="str">
        <f>IF(SUM('A3.2'!P884:T884)=5,'Angaben KH-Standort'!$D$26,"")</f>
        <v/>
      </c>
      <c r="C863" t="str">
        <f>IF(SUM('A3.2'!P884:T884)=5,'Angaben KH-Standort'!$D$12,"")</f>
        <v/>
      </c>
      <c r="D863" t="str">
        <f>IF(SUM('A3.2'!P884:T884)=5,'A1'!$F875,"")</f>
        <v/>
      </c>
      <c r="E863" t="str">
        <f>IF(SUM('A3.2'!P884:T884)=5,'A3.2'!C884,"")</f>
        <v/>
      </c>
      <c r="F863" t="str">
        <f>IF(SUM('A3.2'!P884:T884)=5,'A3.2'!D884,"")</f>
        <v/>
      </c>
      <c r="G863" s="175" t="str">
        <f>IF(SUM('A3.2'!P884:T884)=5,'A3.2'!E884,"")</f>
        <v/>
      </c>
      <c r="H863" t="str">
        <f>IF(SUM('A3.2'!P884:T884)=5,'A3.2'!F884,"")</f>
        <v/>
      </c>
      <c r="I863" s="308" t="str">
        <f>IF(SUM('A3.2'!P884:T884)=5,'A3.2'!G884,"")</f>
        <v/>
      </c>
    </row>
    <row r="864" spans="1:9" x14ac:dyDescent="0.25">
      <c r="A864" t="str">
        <f>IF(SUM('A3.2'!P885:T885)=5,'Angaben KH-Standort'!$D$25,"")</f>
        <v/>
      </c>
      <c r="B864" t="str">
        <f>IF(SUM('A3.2'!P885:T885)=5,'Angaben KH-Standort'!$D$26,"")</f>
        <v/>
      </c>
      <c r="C864" t="str">
        <f>IF(SUM('A3.2'!P885:T885)=5,'Angaben KH-Standort'!$D$12,"")</f>
        <v/>
      </c>
      <c r="D864" t="str">
        <f>IF(SUM('A3.2'!P885:T885)=5,'A1'!$F876,"")</f>
        <v/>
      </c>
      <c r="E864" t="str">
        <f>IF(SUM('A3.2'!P885:T885)=5,'A3.2'!C885,"")</f>
        <v/>
      </c>
      <c r="F864" t="str">
        <f>IF(SUM('A3.2'!P885:T885)=5,'A3.2'!D885,"")</f>
        <v/>
      </c>
      <c r="G864" s="175" t="str">
        <f>IF(SUM('A3.2'!P885:T885)=5,'A3.2'!E885,"")</f>
        <v/>
      </c>
      <c r="H864" t="str">
        <f>IF(SUM('A3.2'!P885:T885)=5,'A3.2'!F885,"")</f>
        <v/>
      </c>
      <c r="I864" s="308" t="str">
        <f>IF(SUM('A3.2'!P885:T885)=5,'A3.2'!G885,"")</f>
        <v/>
      </c>
    </row>
    <row r="865" spans="1:9" x14ac:dyDescent="0.25">
      <c r="A865" t="str">
        <f>IF(SUM('A3.2'!P886:T886)=5,'Angaben KH-Standort'!$D$25,"")</f>
        <v/>
      </c>
      <c r="B865" t="str">
        <f>IF(SUM('A3.2'!P886:T886)=5,'Angaben KH-Standort'!$D$26,"")</f>
        <v/>
      </c>
      <c r="C865" t="str">
        <f>IF(SUM('A3.2'!P886:T886)=5,'Angaben KH-Standort'!$D$12,"")</f>
        <v/>
      </c>
      <c r="D865" t="str">
        <f>IF(SUM('A3.2'!P886:T886)=5,'A1'!$F877,"")</f>
        <v/>
      </c>
      <c r="E865" t="str">
        <f>IF(SUM('A3.2'!P886:T886)=5,'A3.2'!C886,"")</f>
        <v/>
      </c>
      <c r="F865" t="str">
        <f>IF(SUM('A3.2'!P886:T886)=5,'A3.2'!D886,"")</f>
        <v/>
      </c>
      <c r="G865" s="175" t="str">
        <f>IF(SUM('A3.2'!P886:T886)=5,'A3.2'!E886,"")</f>
        <v/>
      </c>
      <c r="H865" t="str">
        <f>IF(SUM('A3.2'!P886:T886)=5,'A3.2'!F886,"")</f>
        <v/>
      </c>
      <c r="I865" s="308" t="str">
        <f>IF(SUM('A3.2'!P886:T886)=5,'A3.2'!G886,"")</f>
        <v/>
      </c>
    </row>
    <row r="866" spans="1:9" x14ac:dyDescent="0.25">
      <c r="A866" t="str">
        <f>IF(SUM('A3.2'!P887:T887)=5,'Angaben KH-Standort'!$D$25,"")</f>
        <v/>
      </c>
      <c r="B866" t="str">
        <f>IF(SUM('A3.2'!P887:T887)=5,'Angaben KH-Standort'!$D$26,"")</f>
        <v/>
      </c>
      <c r="C866" t="str">
        <f>IF(SUM('A3.2'!P887:T887)=5,'Angaben KH-Standort'!$D$12,"")</f>
        <v/>
      </c>
      <c r="D866" t="str">
        <f>IF(SUM('A3.2'!P887:T887)=5,'A1'!$F878,"")</f>
        <v/>
      </c>
      <c r="E866" t="str">
        <f>IF(SUM('A3.2'!P887:T887)=5,'A3.2'!C887,"")</f>
        <v/>
      </c>
      <c r="F866" t="str">
        <f>IF(SUM('A3.2'!P887:T887)=5,'A3.2'!D887,"")</f>
        <v/>
      </c>
      <c r="G866" s="175" t="str">
        <f>IF(SUM('A3.2'!P887:T887)=5,'A3.2'!E887,"")</f>
        <v/>
      </c>
      <c r="H866" t="str">
        <f>IF(SUM('A3.2'!P887:T887)=5,'A3.2'!F887,"")</f>
        <v/>
      </c>
      <c r="I866" s="308" t="str">
        <f>IF(SUM('A3.2'!P887:T887)=5,'A3.2'!G887,"")</f>
        <v/>
      </c>
    </row>
    <row r="867" spans="1:9" x14ac:dyDescent="0.25">
      <c r="A867" t="str">
        <f>IF(SUM('A3.2'!P888:T888)=5,'Angaben KH-Standort'!$D$25,"")</f>
        <v/>
      </c>
      <c r="B867" t="str">
        <f>IF(SUM('A3.2'!P888:T888)=5,'Angaben KH-Standort'!$D$26,"")</f>
        <v/>
      </c>
      <c r="C867" t="str">
        <f>IF(SUM('A3.2'!P888:T888)=5,'Angaben KH-Standort'!$D$12,"")</f>
        <v/>
      </c>
      <c r="D867" t="str">
        <f>IF(SUM('A3.2'!P888:T888)=5,'A1'!$F879,"")</f>
        <v/>
      </c>
      <c r="E867" t="str">
        <f>IF(SUM('A3.2'!P888:T888)=5,'A3.2'!C888,"")</f>
        <v/>
      </c>
      <c r="F867" t="str">
        <f>IF(SUM('A3.2'!P888:T888)=5,'A3.2'!D888,"")</f>
        <v/>
      </c>
      <c r="G867" s="175" t="str">
        <f>IF(SUM('A3.2'!P888:T888)=5,'A3.2'!E888,"")</f>
        <v/>
      </c>
      <c r="H867" t="str">
        <f>IF(SUM('A3.2'!P888:T888)=5,'A3.2'!F888,"")</f>
        <v/>
      </c>
      <c r="I867" s="308" t="str">
        <f>IF(SUM('A3.2'!P888:T888)=5,'A3.2'!G888,"")</f>
        <v/>
      </c>
    </row>
    <row r="868" spans="1:9" x14ac:dyDescent="0.25">
      <c r="A868" t="str">
        <f>IF(SUM('A3.2'!P889:T889)=5,'Angaben KH-Standort'!$D$25,"")</f>
        <v/>
      </c>
      <c r="B868" t="str">
        <f>IF(SUM('A3.2'!P889:T889)=5,'Angaben KH-Standort'!$D$26,"")</f>
        <v/>
      </c>
      <c r="C868" t="str">
        <f>IF(SUM('A3.2'!P889:T889)=5,'Angaben KH-Standort'!$D$12,"")</f>
        <v/>
      </c>
      <c r="D868" t="str">
        <f>IF(SUM('A3.2'!P889:T889)=5,'A1'!$F880,"")</f>
        <v/>
      </c>
      <c r="E868" t="str">
        <f>IF(SUM('A3.2'!P889:T889)=5,'A3.2'!C889,"")</f>
        <v/>
      </c>
      <c r="F868" t="str">
        <f>IF(SUM('A3.2'!P889:T889)=5,'A3.2'!D889,"")</f>
        <v/>
      </c>
      <c r="G868" s="175" t="str">
        <f>IF(SUM('A3.2'!P889:T889)=5,'A3.2'!E889,"")</f>
        <v/>
      </c>
      <c r="H868" t="str">
        <f>IF(SUM('A3.2'!P889:T889)=5,'A3.2'!F889,"")</f>
        <v/>
      </c>
      <c r="I868" s="308" t="str">
        <f>IF(SUM('A3.2'!P889:T889)=5,'A3.2'!G889,"")</f>
        <v/>
      </c>
    </row>
    <row r="869" spans="1:9" x14ac:dyDescent="0.25">
      <c r="A869" t="str">
        <f>IF(SUM('A3.2'!P890:T890)=5,'Angaben KH-Standort'!$D$25,"")</f>
        <v/>
      </c>
      <c r="B869" t="str">
        <f>IF(SUM('A3.2'!P890:T890)=5,'Angaben KH-Standort'!$D$26,"")</f>
        <v/>
      </c>
      <c r="C869" t="str">
        <f>IF(SUM('A3.2'!P890:T890)=5,'Angaben KH-Standort'!$D$12,"")</f>
        <v/>
      </c>
      <c r="D869" t="str">
        <f>IF(SUM('A3.2'!P890:T890)=5,'A1'!$F881,"")</f>
        <v/>
      </c>
      <c r="E869" t="str">
        <f>IF(SUM('A3.2'!P890:T890)=5,'A3.2'!C890,"")</f>
        <v/>
      </c>
      <c r="F869" t="str">
        <f>IF(SUM('A3.2'!P890:T890)=5,'A3.2'!D890,"")</f>
        <v/>
      </c>
      <c r="G869" s="175" t="str">
        <f>IF(SUM('A3.2'!P890:T890)=5,'A3.2'!E890,"")</f>
        <v/>
      </c>
      <c r="H869" t="str">
        <f>IF(SUM('A3.2'!P890:T890)=5,'A3.2'!F890,"")</f>
        <v/>
      </c>
      <c r="I869" s="308" t="str">
        <f>IF(SUM('A3.2'!P890:T890)=5,'A3.2'!G890,"")</f>
        <v/>
      </c>
    </row>
    <row r="870" spans="1:9" x14ac:dyDescent="0.25">
      <c r="A870" t="str">
        <f>IF(SUM('A3.2'!P891:T891)=5,'Angaben KH-Standort'!$D$25,"")</f>
        <v/>
      </c>
      <c r="B870" t="str">
        <f>IF(SUM('A3.2'!P891:T891)=5,'Angaben KH-Standort'!$D$26,"")</f>
        <v/>
      </c>
      <c r="C870" t="str">
        <f>IF(SUM('A3.2'!P891:T891)=5,'Angaben KH-Standort'!$D$12,"")</f>
        <v/>
      </c>
      <c r="D870" t="str">
        <f>IF(SUM('A3.2'!P891:T891)=5,'A1'!$F882,"")</f>
        <v/>
      </c>
      <c r="E870" t="str">
        <f>IF(SUM('A3.2'!P891:T891)=5,'A3.2'!C891,"")</f>
        <v/>
      </c>
      <c r="F870" t="str">
        <f>IF(SUM('A3.2'!P891:T891)=5,'A3.2'!D891,"")</f>
        <v/>
      </c>
      <c r="G870" s="175" t="str">
        <f>IF(SUM('A3.2'!P891:T891)=5,'A3.2'!E891,"")</f>
        <v/>
      </c>
      <c r="H870" t="str">
        <f>IF(SUM('A3.2'!P891:T891)=5,'A3.2'!F891,"")</f>
        <v/>
      </c>
      <c r="I870" s="308" t="str">
        <f>IF(SUM('A3.2'!P891:T891)=5,'A3.2'!G891,"")</f>
        <v/>
      </c>
    </row>
    <row r="871" spans="1:9" x14ac:dyDescent="0.25">
      <c r="A871" t="str">
        <f>IF(SUM('A3.2'!P892:T892)=5,'Angaben KH-Standort'!$D$25,"")</f>
        <v/>
      </c>
      <c r="B871" t="str">
        <f>IF(SUM('A3.2'!P892:T892)=5,'Angaben KH-Standort'!$D$26,"")</f>
        <v/>
      </c>
      <c r="C871" t="str">
        <f>IF(SUM('A3.2'!P892:T892)=5,'Angaben KH-Standort'!$D$12,"")</f>
        <v/>
      </c>
      <c r="D871" t="str">
        <f>IF(SUM('A3.2'!P892:T892)=5,'A1'!$F883,"")</f>
        <v/>
      </c>
      <c r="E871" t="str">
        <f>IF(SUM('A3.2'!P892:T892)=5,'A3.2'!C892,"")</f>
        <v/>
      </c>
      <c r="F871" t="str">
        <f>IF(SUM('A3.2'!P892:T892)=5,'A3.2'!D892,"")</f>
        <v/>
      </c>
      <c r="G871" s="175" t="str">
        <f>IF(SUM('A3.2'!P892:T892)=5,'A3.2'!E892,"")</f>
        <v/>
      </c>
      <c r="H871" t="str">
        <f>IF(SUM('A3.2'!P892:T892)=5,'A3.2'!F892,"")</f>
        <v/>
      </c>
      <c r="I871" s="308" t="str">
        <f>IF(SUM('A3.2'!P892:T892)=5,'A3.2'!G892,"")</f>
        <v/>
      </c>
    </row>
    <row r="872" spans="1:9" x14ac:dyDescent="0.25">
      <c r="A872" t="str">
        <f>IF(SUM('A3.2'!P893:T893)=5,'Angaben KH-Standort'!$D$25,"")</f>
        <v/>
      </c>
      <c r="B872" t="str">
        <f>IF(SUM('A3.2'!P893:T893)=5,'Angaben KH-Standort'!$D$26,"")</f>
        <v/>
      </c>
      <c r="C872" t="str">
        <f>IF(SUM('A3.2'!P893:T893)=5,'Angaben KH-Standort'!$D$12,"")</f>
        <v/>
      </c>
      <c r="D872" t="str">
        <f>IF(SUM('A3.2'!P893:T893)=5,'A1'!$F884,"")</f>
        <v/>
      </c>
      <c r="E872" t="str">
        <f>IF(SUM('A3.2'!P893:T893)=5,'A3.2'!C893,"")</f>
        <v/>
      </c>
      <c r="F872" t="str">
        <f>IF(SUM('A3.2'!P893:T893)=5,'A3.2'!D893,"")</f>
        <v/>
      </c>
      <c r="G872" s="175" t="str">
        <f>IF(SUM('A3.2'!P893:T893)=5,'A3.2'!E893,"")</f>
        <v/>
      </c>
      <c r="H872" t="str">
        <f>IF(SUM('A3.2'!P893:T893)=5,'A3.2'!F893,"")</f>
        <v/>
      </c>
      <c r="I872" s="308" t="str">
        <f>IF(SUM('A3.2'!P893:T893)=5,'A3.2'!G893,"")</f>
        <v/>
      </c>
    </row>
    <row r="873" spans="1:9" x14ac:dyDescent="0.25">
      <c r="A873" t="str">
        <f>IF(SUM('A3.2'!P894:T894)=5,'Angaben KH-Standort'!$D$25,"")</f>
        <v/>
      </c>
      <c r="B873" t="str">
        <f>IF(SUM('A3.2'!P894:T894)=5,'Angaben KH-Standort'!$D$26,"")</f>
        <v/>
      </c>
      <c r="C873" t="str">
        <f>IF(SUM('A3.2'!P894:T894)=5,'Angaben KH-Standort'!$D$12,"")</f>
        <v/>
      </c>
      <c r="D873" t="str">
        <f>IF(SUM('A3.2'!P894:T894)=5,'A1'!$F885,"")</f>
        <v/>
      </c>
      <c r="E873" t="str">
        <f>IF(SUM('A3.2'!P894:T894)=5,'A3.2'!C894,"")</f>
        <v/>
      </c>
      <c r="F873" t="str">
        <f>IF(SUM('A3.2'!P894:T894)=5,'A3.2'!D894,"")</f>
        <v/>
      </c>
      <c r="G873" s="175" t="str">
        <f>IF(SUM('A3.2'!P894:T894)=5,'A3.2'!E894,"")</f>
        <v/>
      </c>
      <c r="H873" t="str">
        <f>IF(SUM('A3.2'!P894:T894)=5,'A3.2'!F894,"")</f>
        <v/>
      </c>
      <c r="I873" s="308" t="str">
        <f>IF(SUM('A3.2'!P894:T894)=5,'A3.2'!G894,"")</f>
        <v/>
      </c>
    </row>
    <row r="874" spans="1:9" x14ac:dyDescent="0.25">
      <c r="A874" t="str">
        <f>IF(SUM('A3.2'!P895:T895)=5,'Angaben KH-Standort'!$D$25,"")</f>
        <v/>
      </c>
      <c r="B874" t="str">
        <f>IF(SUM('A3.2'!P895:T895)=5,'Angaben KH-Standort'!$D$26,"")</f>
        <v/>
      </c>
      <c r="C874" t="str">
        <f>IF(SUM('A3.2'!P895:T895)=5,'Angaben KH-Standort'!$D$12,"")</f>
        <v/>
      </c>
      <c r="D874" t="str">
        <f>IF(SUM('A3.2'!P895:T895)=5,'A1'!$F886,"")</f>
        <v/>
      </c>
      <c r="E874" t="str">
        <f>IF(SUM('A3.2'!P895:T895)=5,'A3.2'!C895,"")</f>
        <v/>
      </c>
      <c r="F874" t="str">
        <f>IF(SUM('A3.2'!P895:T895)=5,'A3.2'!D895,"")</f>
        <v/>
      </c>
      <c r="G874" s="175" t="str">
        <f>IF(SUM('A3.2'!P895:T895)=5,'A3.2'!E895,"")</f>
        <v/>
      </c>
      <c r="H874" t="str">
        <f>IF(SUM('A3.2'!P895:T895)=5,'A3.2'!F895,"")</f>
        <v/>
      </c>
      <c r="I874" s="308" t="str">
        <f>IF(SUM('A3.2'!P895:T895)=5,'A3.2'!G895,"")</f>
        <v/>
      </c>
    </row>
    <row r="875" spans="1:9" x14ac:dyDescent="0.25">
      <c r="A875" t="str">
        <f>IF(SUM('A3.2'!P896:T896)=5,'Angaben KH-Standort'!$D$25,"")</f>
        <v/>
      </c>
      <c r="B875" t="str">
        <f>IF(SUM('A3.2'!P896:T896)=5,'Angaben KH-Standort'!$D$26,"")</f>
        <v/>
      </c>
      <c r="C875" t="str">
        <f>IF(SUM('A3.2'!P896:T896)=5,'Angaben KH-Standort'!$D$12,"")</f>
        <v/>
      </c>
      <c r="D875" t="str">
        <f>IF(SUM('A3.2'!P896:T896)=5,'A1'!$F887,"")</f>
        <v/>
      </c>
      <c r="E875" t="str">
        <f>IF(SUM('A3.2'!P896:T896)=5,'A3.2'!C896,"")</f>
        <v/>
      </c>
      <c r="F875" t="str">
        <f>IF(SUM('A3.2'!P896:T896)=5,'A3.2'!D896,"")</f>
        <v/>
      </c>
      <c r="G875" s="175" t="str">
        <f>IF(SUM('A3.2'!P896:T896)=5,'A3.2'!E896,"")</f>
        <v/>
      </c>
      <c r="H875" t="str">
        <f>IF(SUM('A3.2'!P896:T896)=5,'A3.2'!F896,"")</f>
        <v/>
      </c>
      <c r="I875" s="308" t="str">
        <f>IF(SUM('A3.2'!P896:T896)=5,'A3.2'!G896,"")</f>
        <v/>
      </c>
    </row>
    <row r="876" spans="1:9" x14ac:dyDescent="0.25">
      <c r="A876" t="str">
        <f>IF(SUM('A3.2'!P897:T897)=5,'Angaben KH-Standort'!$D$25,"")</f>
        <v/>
      </c>
      <c r="B876" t="str">
        <f>IF(SUM('A3.2'!P897:T897)=5,'Angaben KH-Standort'!$D$26,"")</f>
        <v/>
      </c>
      <c r="C876" t="str">
        <f>IF(SUM('A3.2'!P897:T897)=5,'Angaben KH-Standort'!$D$12,"")</f>
        <v/>
      </c>
      <c r="D876" t="str">
        <f>IF(SUM('A3.2'!P897:T897)=5,'A1'!$F888,"")</f>
        <v/>
      </c>
      <c r="E876" t="str">
        <f>IF(SUM('A3.2'!P897:T897)=5,'A3.2'!C897,"")</f>
        <v/>
      </c>
      <c r="F876" t="str">
        <f>IF(SUM('A3.2'!P897:T897)=5,'A3.2'!D897,"")</f>
        <v/>
      </c>
      <c r="G876" s="175" t="str">
        <f>IF(SUM('A3.2'!P897:T897)=5,'A3.2'!E897,"")</f>
        <v/>
      </c>
      <c r="H876" t="str">
        <f>IF(SUM('A3.2'!P897:T897)=5,'A3.2'!F897,"")</f>
        <v/>
      </c>
      <c r="I876" s="308" t="str">
        <f>IF(SUM('A3.2'!P897:T897)=5,'A3.2'!G897,"")</f>
        <v/>
      </c>
    </row>
    <row r="877" spans="1:9" x14ac:dyDescent="0.25">
      <c r="A877" t="str">
        <f>IF(SUM('A3.2'!P898:T898)=5,'Angaben KH-Standort'!$D$25,"")</f>
        <v/>
      </c>
      <c r="B877" t="str">
        <f>IF(SUM('A3.2'!P898:T898)=5,'Angaben KH-Standort'!$D$26,"")</f>
        <v/>
      </c>
      <c r="C877" t="str">
        <f>IF(SUM('A3.2'!P898:T898)=5,'Angaben KH-Standort'!$D$12,"")</f>
        <v/>
      </c>
      <c r="D877" t="str">
        <f>IF(SUM('A3.2'!P898:T898)=5,'A1'!$F889,"")</f>
        <v/>
      </c>
      <c r="E877" t="str">
        <f>IF(SUM('A3.2'!P898:T898)=5,'A3.2'!C898,"")</f>
        <v/>
      </c>
      <c r="F877" t="str">
        <f>IF(SUM('A3.2'!P898:T898)=5,'A3.2'!D898,"")</f>
        <v/>
      </c>
      <c r="G877" s="175" t="str">
        <f>IF(SUM('A3.2'!P898:T898)=5,'A3.2'!E898,"")</f>
        <v/>
      </c>
      <c r="H877" t="str">
        <f>IF(SUM('A3.2'!P898:T898)=5,'A3.2'!F898,"")</f>
        <v/>
      </c>
      <c r="I877" s="308" t="str">
        <f>IF(SUM('A3.2'!P898:T898)=5,'A3.2'!G898,"")</f>
        <v/>
      </c>
    </row>
    <row r="878" spans="1:9" x14ac:dyDescent="0.25">
      <c r="A878" t="str">
        <f>IF(SUM('A3.2'!P899:T899)=5,'Angaben KH-Standort'!$D$25,"")</f>
        <v/>
      </c>
      <c r="B878" t="str">
        <f>IF(SUM('A3.2'!P899:T899)=5,'Angaben KH-Standort'!$D$26,"")</f>
        <v/>
      </c>
      <c r="C878" t="str">
        <f>IF(SUM('A3.2'!P899:T899)=5,'Angaben KH-Standort'!$D$12,"")</f>
        <v/>
      </c>
      <c r="D878" t="str">
        <f>IF(SUM('A3.2'!P899:T899)=5,'A1'!$F890,"")</f>
        <v/>
      </c>
      <c r="E878" t="str">
        <f>IF(SUM('A3.2'!P899:T899)=5,'A3.2'!C899,"")</f>
        <v/>
      </c>
      <c r="F878" t="str">
        <f>IF(SUM('A3.2'!P899:T899)=5,'A3.2'!D899,"")</f>
        <v/>
      </c>
      <c r="G878" s="175" t="str">
        <f>IF(SUM('A3.2'!P899:T899)=5,'A3.2'!E899,"")</f>
        <v/>
      </c>
      <c r="H878" t="str">
        <f>IF(SUM('A3.2'!P899:T899)=5,'A3.2'!F899,"")</f>
        <v/>
      </c>
      <c r="I878" s="308" t="str">
        <f>IF(SUM('A3.2'!P899:T899)=5,'A3.2'!G899,"")</f>
        <v/>
      </c>
    </row>
    <row r="879" spans="1:9" x14ac:dyDescent="0.25">
      <c r="A879" t="str">
        <f>IF(SUM('A3.2'!P900:T900)=5,'Angaben KH-Standort'!$D$25,"")</f>
        <v/>
      </c>
      <c r="B879" t="str">
        <f>IF(SUM('A3.2'!P900:T900)=5,'Angaben KH-Standort'!$D$26,"")</f>
        <v/>
      </c>
      <c r="C879" t="str">
        <f>IF(SUM('A3.2'!P900:T900)=5,'Angaben KH-Standort'!$D$12,"")</f>
        <v/>
      </c>
      <c r="D879" t="str">
        <f>IF(SUM('A3.2'!P900:T900)=5,'A1'!$F891,"")</f>
        <v/>
      </c>
      <c r="E879" t="str">
        <f>IF(SUM('A3.2'!P900:T900)=5,'A3.2'!C900,"")</f>
        <v/>
      </c>
      <c r="F879" t="str">
        <f>IF(SUM('A3.2'!P900:T900)=5,'A3.2'!D900,"")</f>
        <v/>
      </c>
      <c r="G879" s="175" t="str">
        <f>IF(SUM('A3.2'!P900:T900)=5,'A3.2'!E900,"")</f>
        <v/>
      </c>
      <c r="H879" t="str">
        <f>IF(SUM('A3.2'!P900:T900)=5,'A3.2'!F900,"")</f>
        <v/>
      </c>
      <c r="I879" s="308" t="str">
        <f>IF(SUM('A3.2'!P900:T900)=5,'A3.2'!G900,"")</f>
        <v/>
      </c>
    </row>
    <row r="880" spans="1:9" x14ac:dyDescent="0.25">
      <c r="A880" t="str">
        <f>IF(SUM('A3.2'!P901:T901)=5,'Angaben KH-Standort'!$D$25,"")</f>
        <v/>
      </c>
      <c r="B880" t="str">
        <f>IF(SUM('A3.2'!P901:T901)=5,'Angaben KH-Standort'!$D$26,"")</f>
        <v/>
      </c>
      <c r="C880" t="str">
        <f>IF(SUM('A3.2'!P901:T901)=5,'Angaben KH-Standort'!$D$12,"")</f>
        <v/>
      </c>
      <c r="D880" t="str">
        <f>IF(SUM('A3.2'!P901:T901)=5,'A1'!$F892,"")</f>
        <v/>
      </c>
      <c r="E880" t="str">
        <f>IF(SUM('A3.2'!P901:T901)=5,'A3.2'!C901,"")</f>
        <v/>
      </c>
      <c r="F880" t="str">
        <f>IF(SUM('A3.2'!P901:T901)=5,'A3.2'!D901,"")</f>
        <v/>
      </c>
      <c r="G880" s="175" t="str">
        <f>IF(SUM('A3.2'!P901:T901)=5,'A3.2'!E901,"")</f>
        <v/>
      </c>
      <c r="H880" t="str">
        <f>IF(SUM('A3.2'!P901:T901)=5,'A3.2'!F901,"")</f>
        <v/>
      </c>
      <c r="I880" s="308" t="str">
        <f>IF(SUM('A3.2'!P901:T901)=5,'A3.2'!G901,"")</f>
        <v/>
      </c>
    </row>
    <row r="881" spans="1:9" x14ac:dyDescent="0.25">
      <c r="A881" t="str">
        <f>IF(SUM('A3.2'!P902:T902)=5,'Angaben KH-Standort'!$D$25,"")</f>
        <v/>
      </c>
      <c r="B881" t="str">
        <f>IF(SUM('A3.2'!P902:T902)=5,'Angaben KH-Standort'!$D$26,"")</f>
        <v/>
      </c>
      <c r="C881" t="str">
        <f>IF(SUM('A3.2'!P902:T902)=5,'Angaben KH-Standort'!$D$12,"")</f>
        <v/>
      </c>
      <c r="D881" t="str">
        <f>IF(SUM('A3.2'!P902:T902)=5,'A1'!$F893,"")</f>
        <v/>
      </c>
      <c r="E881" t="str">
        <f>IF(SUM('A3.2'!P902:T902)=5,'A3.2'!C902,"")</f>
        <v/>
      </c>
      <c r="F881" t="str">
        <f>IF(SUM('A3.2'!P902:T902)=5,'A3.2'!D902,"")</f>
        <v/>
      </c>
      <c r="G881" s="175" t="str">
        <f>IF(SUM('A3.2'!P902:T902)=5,'A3.2'!E902,"")</f>
        <v/>
      </c>
      <c r="H881" t="str">
        <f>IF(SUM('A3.2'!P902:T902)=5,'A3.2'!F902,"")</f>
        <v/>
      </c>
      <c r="I881" s="308" t="str">
        <f>IF(SUM('A3.2'!P902:T902)=5,'A3.2'!G902,"")</f>
        <v/>
      </c>
    </row>
    <row r="882" spans="1:9" x14ac:dyDescent="0.25">
      <c r="A882" t="str">
        <f>IF(SUM('A3.2'!P903:T903)=5,'Angaben KH-Standort'!$D$25,"")</f>
        <v/>
      </c>
      <c r="B882" t="str">
        <f>IF(SUM('A3.2'!P903:T903)=5,'Angaben KH-Standort'!$D$26,"")</f>
        <v/>
      </c>
      <c r="C882" t="str">
        <f>IF(SUM('A3.2'!P903:T903)=5,'Angaben KH-Standort'!$D$12,"")</f>
        <v/>
      </c>
      <c r="D882" t="str">
        <f>IF(SUM('A3.2'!P903:T903)=5,'A1'!$F894,"")</f>
        <v/>
      </c>
      <c r="E882" t="str">
        <f>IF(SUM('A3.2'!P903:T903)=5,'A3.2'!C903,"")</f>
        <v/>
      </c>
      <c r="F882" t="str">
        <f>IF(SUM('A3.2'!P903:T903)=5,'A3.2'!D903,"")</f>
        <v/>
      </c>
      <c r="G882" s="175" t="str">
        <f>IF(SUM('A3.2'!P903:T903)=5,'A3.2'!E903,"")</f>
        <v/>
      </c>
      <c r="H882" t="str">
        <f>IF(SUM('A3.2'!P903:T903)=5,'A3.2'!F903,"")</f>
        <v/>
      </c>
      <c r="I882" s="308" t="str">
        <f>IF(SUM('A3.2'!P903:T903)=5,'A3.2'!G903,"")</f>
        <v/>
      </c>
    </row>
    <row r="883" spans="1:9" x14ac:dyDescent="0.25">
      <c r="A883" t="str">
        <f>IF(SUM('A3.2'!P904:T904)=5,'Angaben KH-Standort'!$D$25,"")</f>
        <v/>
      </c>
      <c r="B883" t="str">
        <f>IF(SUM('A3.2'!P904:T904)=5,'Angaben KH-Standort'!$D$26,"")</f>
        <v/>
      </c>
      <c r="C883" t="str">
        <f>IF(SUM('A3.2'!P904:T904)=5,'Angaben KH-Standort'!$D$12,"")</f>
        <v/>
      </c>
      <c r="D883" t="str">
        <f>IF(SUM('A3.2'!P904:T904)=5,'A1'!$F895,"")</f>
        <v/>
      </c>
      <c r="E883" t="str">
        <f>IF(SUM('A3.2'!P904:T904)=5,'A3.2'!C904,"")</f>
        <v/>
      </c>
      <c r="F883" t="str">
        <f>IF(SUM('A3.2'!P904:T904)=5,'A3.2'!D904,"")</f>
        <v/>
      </c>
      <c r="G883" s="175" t="str">
        <f>IF(SUM('A3.2'!P904:T904)=5,'A3.2'!E904,"")</f>
        <v/>
      </c>
      <c r="H883" t="str">
        <f>IF(SUM('A3.2'!P904:T904)=5,'A3.2'!F904,"")</f>
        <v/>
      </c>
      <c r="I883" s="308" t="str">
        <f>IF(SUM('A3.2'!P904:T904)=5,'A3.2'!G904,"")</f>
        <v/>
      </c>
    </row>
    <row r="884" spans="1:9" x14ac:dyDescent="0.25">
      <c r="A884" t="str">
        <f>IF(SUM('A3.2'!P905:T905)=5,'Angaben KH-Standort'!$D$25,"")</f>
        <v/>
      </c>
      <c r="B884" t="str">
        <f>IF(SUM('A3.2'!P905:T905)=5,'Angaben KH-Standort'!$D$26,"")</f>
        <v/>
      </c>
      <c r="C884" t="str">
        <f>IF(SUM('A3.2'!P905:T905)=5,'Angaben KH-Standort'!$D$12,"")</f>
        <v/>
      </c>
      <c r="D884" t="str">
        <f>IF(SUM('A3.2'!P905:T905)=5,'A1'!$F896,"")</f>
        <v/>
      </c>
      <c r="E884" t="str">
        <f>IF(SUM('A3.2'!P905:T905)=5,'A3.2'!C905,"")</f>
        <v/>
      </c>
      <c r="F884" t="str">
        <f>IF(SUM('A3.2'!P905:T905)=5,'A3.2'!D905,"")</f>
        <v/>
      </c>
      <c r="G884" s="175" t="str">
        <f>IF(SUM('A3.2'!P905:T905)=5,'A3.2'!E905,"")</f>
        <v/>
      </c>
      <c r="H884" t="str">
        <f>IF(SUM('A3.2'!P905:T905)=5,'A3.2'!F905,"")</f>
        <v/>
      </c>
      <c r="I884" s="308" t="str">
        <f>IF(SUM('A3.2'!P905:T905)=5,'A3.2'!G905,"")</f>
        <v/>
      </c>
    </row>
    <row r="885" spans="1:9" x14ac:dyDescent="0.25">
      <c r="A885" t="str">
        <f>IF(SUM('A3.2'!P906:T906)=5,'Angaben KH-Standort'!$D$25,"")</f>
        <v/>
      </c>
      <c r="B885" t="str">
        <f>IF(SUM('A3.2'!P906:T906)=5,'Angaben KH-Standort'!$D$26,"")</f>
        <v/>
      </c>
      <c r="C885" t="str">
        <f>IF(SUM('A3.2'!P906:T906)=5,'Angaben KH-Standort'!$D$12,"")</f>
        <v/>
      </c>
      <c r="D885" t="str">
        <f>IF(SUM('A3.2'!P906:T906)=5,'A1'!$F897,"")</f>
        <v/>
      </c>
      <c r="E885" t="str">
        <f>IF(SUM('A3.2'!P906:T906)=5,'A3.2'!C906,"")</f>
        <v/>
      </c>
      <c r="F885" t="str">
        <f>IF(SUM('A3.2'!P906:T906)=5,'A3.2'!D906,"")</f>
        <v/>
      </c>
      <c r="G885" s="175" t="str">
        <f>IF(SUM('A3.2'!P906:T906)=5,'A3.2'!E906,"")</f>
        <v/>
      </c>
      <c r="H885" t="str">
        <f>IF(SUM('A3.2'!P906:T906)=5,'A3.2'!F906,"")</f>
        <v/>
      </c>
      <c r="I885" s="308" t="str">
        <f>IF(SUM('A3.2'!P906:T906)=5,'A3.2'!G906,"")</f>
        <v/>
      </c>
    </row>
    <row r="886" spans="1:9" x14ac:dyDescent="0.25">
      <c r="A886" t="str">
        <f>IF(SUM('A3.2'!P907:T907)=5,'Angaben KH-Standort'!$D$25,"")</f>
        <v/>
      </c>
      <c r="B886" t="str">
        <f>IF(SUM('A3.2'!P907:T907)=5,'Angaben KH-Standort'!$D$26,"")</f>
        <v/>
      </c>
      <c r="C886" t="str">
        <f>IF(SUM('A3.2'!P907:T907)=5,'Angaben KH-Standort'!$D$12,"")</f>
        <v/>
      </c>
      <c r="D886" t="str">
        <f>IF(SUM('A3.2'!P907:T907)=5,'A1'!$F898,"")</f>
        <v/>
      </c>
      <c r="E886" t="str">
        <f>IF(SUM('A3.2'!P907:T907)=5,'A3.2'!C907,"")</f>
        <v/>
      </c>
      <c r="F886" t="str">
        <f>IF(SUM('A3.2'!P907:T907)=5,'A3.2'!D907,"")</f>
        <v/>
      </c>
      <c r="G886" s="175" t="str">
        <f>IF(SUM('A3.2'!P907:T907)=5,'A3.2'!E907,"")</f>
        <v/>
      </c>
      <c r="H886" t="str">
        <f>IF(SUM('A3.2'!P907:T907)=5,'A3.2'!F907,"")</f>
        <v/>
      </c>
      <c r="I886" s="308" t="str">
        <f>IF(SUM('A3.2'!P907:T907)=5,'A3.2'!G907,"")</f>
        <v/>
      </c>
    </row>
    <row r="887" spans="1:9" x14ac:dyDescent="0.25">
      <c r="A887" t="str">
        <f>IF(SUM('A3.2'!P908:T908)=5,'Angaben KH-Standort'!$D$25,"")</f>
        <v/>
      </c>
      <c r="B887" t="str">
        <f>IF(SUM('A3.2'!P908:T908)=5,'Angaben KH-Standort'!$D$26,"")</f>
        <v/>
      </c>
      <c r="C887" t="str">
        <f>IF(SUM('A3.2'!P908:T908)=5,'Angaben KH-Standort'!$D$12,"")</f>
        <v/>
      </c>
      <c r="D887" t="str">
        <f>IF(SUM('A3.2'!P908:T908)=5,'A1'!$F899,"")</f>
        <v/>
      </c>
      <c r="E887" t="str">
        <f>IF(SUM('A3.2'!P908:T908)=5,'A3.2'!C908,"")</f>
        <v/>
      </c>
      <c r="F887" t="str">
        <f>IF(SUM('A3.2'!P908:T908)=5,'A3.2'!D908,"")</f>
        <v/>
      </c>
      <c r="G887" s="175" t="str">
        <f>IF(SUM('A3.2'!P908:T908)=5,'A3.2'!E908,"")</f>
        <v/>
      </c>
      <c r="H887" t="str">
        <f>IF(SUM('A3.2'!P908:T908)=5,'A3.2'!F908,"")</f>
        <v/>
      </c>
      <c r="I887" s="308" t="str">
        <f>IF(SUM('A3.2'!P908:T908)=5,'A3.2'!G908,"")</f>
        <v/>
      </c>
    </row>
    <row r="888" spans="1:9" x14ac:dyDescent="0.25">
      <c r="A888" t="str">
        <f>IF(SUM('A3.2'!P909:T909)=5,'Angaben KH-Standort'!$D$25,"")</f>
        <v/>
      </c>
      <c r="B888" t="str">
        <f>IF(SUM('A3.2'!P909:T909)=5,'Angaben KH-Standort'!$D$26,"")</f>
        <v/>
      </c>
      <c r="C888" t="str">
        <f>IF(SUM('A3.2'!P909:T909)=5,'Angaben KH-Standort'!$D$12,"")</f>
        <v/>
      </c>
      <c r="D888" t="str">
        <f>IF(SUM('A3.2'!P909:T909)=5,'A1'!$F900,"")</f>
        <v/>
      </c>
      <c r="E888" t="str">
        <f>IF(SUM('A3.2'!P909:T909)=5,'A3.2'!C909,"")</f>
        <v/>
      </c>
      <c r="F888" t="str">
        <f>IF(SUM('A3.2'!P909:T909)=5,'A3.2'!D909,"")</f>
        <v/>
      </c>
      <c r="G888" s="175" t="str">
        <f>IF(SUM('A3.2'!P909:T909)=5,'A3.2'!E909,"")</f>
        <v/>
      </c>
      <c r="H888" t="str">
        <f>IF(SUM('A3.2'!P909:T909)=5,'A3.2'!F909,"")</f>
        <v/>
      </c>
      <c r="I888" s="308" t="str">
        <f>IF(SUM('A3.2'!P909:T909)=5,'A3.2'!G909,"")</f>
        <v/>
      </c>
    </row>
    <row r="889" spans="1:9" x14ac:dyDescent="0.25">
      <c r="A889" t="str">
        <f>IF(SUM('A3.2'!P910:T910)=5,'Angaben KH-Standort'!$D$25,"")</f>
        <v/>
      </c>
      <c r="B889" t="str">
        <f>IF(SUM('A3.2'!P910:T910)=5,'Angaben KH-Standort'!$D$26,"")</f>
        <v/>
      </c>
      <c r="C889" t="str">
        <f>IF(SUM('A3.2'!P910:T910)=5,'Angaben KH-Standort'!$D$12,"")</f>
        <v/>
      </c>
      <c r="D889" t="str">
        <f>IF(SUM('A3.2'!P910:T910)=5,'A1'!$F901,"")</f>
        <v/>
      </c>
      <c r="E889" t="str">
        <f>IF(SUM('A3.2'!P910:T910)=5,'A3.2'!C910,"")</f>
        <v/>
      </c>
      <c r="F889" t="str">
        <f>IF(SUM('A3.2'!P910:T910)=5,'A3.2'!D910,"")</f>
        <v/>
      </c>
      <c r="G889" s="175" t="str">
        <f>IF(SUM('A3.2'!P910:T910)=5,'A3.2'!E910,"")</f>
        <v/>
      </c>
      <c r="H889" t="str">
        <f>IF(SUM('A3.2'!P910:T910)=5,'A3.2'!F910,"")</f>
        <v/>
      </c>
      <c r="I889" s="308" t="str">
        <f>IF(SUM('A3.2'!P910:T910)=5,'A3.2'!G910,"")</f>
        <v/>
      </c>
    </row>
    <row r="890" spans="1:9" x14ac:dyDescent="0.25">
      <c r="A890" t="str">
        <f>IF(SUM('A3.2'!P911:T911)=5,'Angaben KH-Standort'!$D$25,"")</f>
        <v/>
      </c>
      <c r="B890" t="str">
        <f>IF(SUM('A3.2'!P911:T911)=5,'Angaben KH-Standort'!$D$26,"")</f>
        <v/>
      </c>
      <c r="C890" t="str">
        <f>IF(SUM('A3.2'!P911:T911)=5,'Angaben KH-Standort'!$D$12,"")</f>
        <v/>
      </c>
      <c r="D890" t="str">
        <f>IF(SUM('A3.2'!P911:T911)=5,'A1'!$F902,"")</f>
        <v/>
      </c>
      <c r="E890" t="str">
        <f>IF(SUM('A3.2'!P911:T911)=5,'A3.2'!C911,"")</f>
        <v/>
      </c>
      <c r="F890" t="str">
        <f>IF(SUM('A3.2'!P911:T911)=5,'A3.2'!D911,"")</f>
        <v/>
      </c>
      <c r="G890" s="175" t="str">
        <f>IF(SUM('A3.2'!P911:T911)=5,'A3.2'!E911,"")</f>
        <v/>
      </c>
      <c r="H890" t="str">
        <f>IF(SUM('A3.2'!P911:T911)=5,'A3.2'!F911,"")</f>
        <v/>
      </c>
      <c r="I890" s="308" t="str">
        <f>IF(SUM('A3.2'!P911:T911)=5,'A3.2'!G911,"")</f>
        <v/>
      </c>
    </row>
    <row r="891" spans="1:9" x14ac:dyDescent="0.25">
      <c r="A891" t="str">
        <f>IF(SUM('A3.2'!P912:T912)=5,'Angaben KH-Standort'!$D$25,"")</f>
        <v/>
      </c>
      <c r="B891" t="str">
        <f>IF(SUM('A3.2'!P912:T912)=5,'Angaben KH-Standort'!$D$26,"")</f>
        <v/>
      </c>
      <c r="C891" t="str">
        <f>IF(SUM('A3.2'!P912:T912)=5,'Angaben KH-Standort'!$D$12,"")</f>
        <v/>
      </c>
      <c r="D891" t="str">
        <f>IF(SUM('A3.2'!P912:T912)=5,'A1'!$F903,"")</f>
        <v/>
      </c>
      <c r="E891" t="str">
        <f>IF(SUM('A3.2'!P912:T912)=5,'A3.2'!C912,"")</f>
        <v/>
      </c>
      <c r="F891" t="str">
        <f>IF(SUM('A3.2'!P912:T912)=5,'A3.2'!D912,"")</f>
        <v/>
      </c>
      <c r="G891" s="175" t="str">
        <f>IF(SUM('A3.2'!P912:T912)=5,'A3.2'!E912,"")</f>
        <v/>
      </c>
      <c r="H891" t="str">
        <f>IF(SUM('A3.2'!P912:T912)=5,'A3.2'!F912,"")</f>
        <v/>
      </c>
      <c r="I891" s="308" t="str">
        <f>IF(SUM('A3.2'!P912:T912)=5,'A3.2'!G912,"")</f>
        <v/>
      </c>
    </row>
    <row r="892" spans="1:9" x14ac:dyDescent="0.25">
      <c r="A892" t="str">
        <f>IF(SUM('A3.2'!P913:T913)=5,'Angaben KH-Standort'!$D$25,"")</f>
        <v/>
      </c>
      <c r="B892" t="str">
        <f>IF(SUM('A3.2'!P913:T913)=5,'Angaben KH-Standort'!$D$26,"")</f>
        <v/>
      </c>
      <c r="C892" t="str">
        <f>IF(SUM('A3.2'!P913:T913)=5,'Angaben KH-Standort'!$D$12,"")</f>
        <v/>
      </c>
      <c r="D892" t="str">
        <f>IF(SUM('A3.2'!P913:T913)=5,'A1'!$F904,"")</f>
        <v/>
      </c>
      <c r="E892" t="str">
        <f>IF(SUM('A3.2'!P913:T913)=5,'A3.2'!C913,"")</f>
        <v/>
      </c>
      <c r="F892" t="str">
        <f>IF(SUM('A3.2'!P913:T913)=5,'A3.2'!D913,"")</f>
        <v/>
      </c>
      <c r="G892" s="175" t="str">
        <f>IF(SUM('A3.2'!P913:T913)=5,'A3.2'!E913,"")</f>
        <v/>
      </c>
      <c r="H892" t="str">
        <f>IF(SUM('A3.2'!P913:T913)=5,'A3.2'!F913,"")</f>
        <v/>
      </c>
      <c r="I892" s="308" t="str">
        <f>IF(SUM('A3.2'!P913:T913)=5,'A3.2'!G913,"")</f>
        <v/>
      </c>
    </row>
    <row r="893" spans="1:9" x14ac:dyDescent="0.25">
      <c r="A893" t="str">
        <f>IF(SUM('A3.2'!P914:T914)=5,'Angaben KH-Standort'!$D$25,"")</f>
        <v/>
      </c>
      <c r="B893" t="str">
        <f>IF(SUM('A3.2'!P914:T914)=5,'Angaben KH-Standort'!$D$26,"")</f>
        <v/>
      </c>
      <c r="C893" t="str">
        <f>IF(SUM('A3.2'!P914:T914)=5,'Angaben KH-Standort'!$D$12,"")</f>
        <v/>
      </c>
      <c r="D893" t="str">
        <f>IF(SUM('A3.2'!P914:T914)=5,'A1'!$F905,"")</f>
        <v/>
      </c>
      <c r="E893" t="str">
        <f>IF(SUM('A3.2'!P914:T914)=5,'A3.2'!C914,"")</f>
        <v/>
      </c>
      <c r="F893" t="str">
        <f>IF(SUM('A3.2'!P914:T914)=5,'A3.2'!D914,"")</f>
        <v/>
      </c>
      <c r="G893" s="175" t="str">
        <f>IF(SUM('A3.2'!P914:T914)=5,'A3.2'!E914,"")</f>
        <v/>
      </c>
      <c r="H893" t="str">
        <f>IF(SUM('A3.2'!P914:T914)=5,'A3.2'!F914,"")</f>
        <v/>
      </c>
      <c r="I893" s="308" t="str">
        <f>IF(SUM('A3.2'!P914:T914)=5,'A3.2'!G914,"")</f>
        <v/>
      </c>
    </row>
    <row r="894" spans="1:9" x14ac:dyDescent="0.25">
      <c r="A894" t="str">
        <f>IF(SUM('A3.2'!P915:T915)=5,'Angaben KH-Standort'!$D$25,"")</f>
        <v/>
      </c>
      <c r="B894" t="str">
        <f>IF(SUM('A3.2'!P915:T915)=5,'Angaben KH-Standort'!$D$26,"")</f>
        <v/>
      </c>
      <c r="C894" t="str">
        <f>IF(SUM('A3.2'!P915:T915)=5,'Angaben KH-Standort'!$D$12,"")</f>
        <v/>
      </c>
      <c r="D894" t="str">
        <f>IF(SUM('A3.2'!P915:T915)=5,'A1'!$F906,"")</f>
        <v/>
      </c>
      <c r="E894" t="str">
        <f>IF(SUM('A3.2'!P915:T915)=5,'A3.2'!C915,"")</f>
        <v/>
      </c>
      <c r="F894" t="str">
        <f>IF(SUM('A3.2'!P915:T915)=5,'A3.2'!D915,"")</f>
        <v/>
      </c>
      <c r="G894" s="175" t="str">
        <f>IF(SUM('A3.2'!P915:T915)=5,'A3.2'!E915,"")</f>
        <v/>
      </c>
      <c r="H894" t="str">
        <f>IF(SUM('A3.2'!P915:T915)=5,'A3.2'!F915,"")</f>
        <v/>
      </c>
      <c r="I894" s="308" t="str">
        <f>IF(SUM('A3.2'!P915:T915)=5,'A3.2'!G915,"")</f>
        <v/>
      </c>
    </row>
    <row r="895" spans="1:9" x14ac:dyDescent="0.25">
      <c r="A895" t="str">
        <f>IF(SUM('A3.2'!P916:T916)=5,'Angaben KH-Standort'!$D$25,"")</f>
        <v/>
      </c>
      <c r="B895" t="str">
        <f>IF(SUM('A3.2'!P916:T916)=5,'Angaben KH-Standort'!$D$26,"")</f>
        <v/>
      </c>
      <c r="C895" t="str">
        <f>IF(SUM('A3.2'!P916:T916)=5,'Angaben KH-Standort'!$D$12,"")</f>
        <v/>
      </c>
      <c r="D895" t="str">
        <f>IF(SUM('A3.2'!P916:T916)=5,'A1'!$F907,"")</f>
        <v/>
      </c>
      <c r="E895" t="str">
        <f>IF(SUM('A3.2'!P916:T916)=5,'A3.2'!C916,"")</f>
        <v/>
      </c>
      <c r="F895" t="str">
        <f>IF(SUM('A3.2'!P916:T916)=5,'A3.2'!D916,"")</f>
        <v/>
      </c>
      <c r="G895" s="175" t="str">
        <f>IF(SUM('A3.2'!P916:T916)=5,'A3.2'!E916,"")</f>
        <v/>
      </c>
      <c r="H895" t="str">
        <f>IF(SUM('A3.2'!P916:T916)=5,'A3.2'!F916,"")</f>
        <v/>
      </c>
      <c r="I895" s="308" t="str">
        <f>IF(SUM('A3.2'!P916:T916)=5,'A3.2'!G916,"")</f>
        <v/>
      </c>
    </row>
    <row r="896" spans="1:9" x14ac:dyDescent="0.25">
      <c r="A896" t="str">
        <f>IF(SUM('A3.2'!P917:T917)=5,'Angaben KH-Standort'!$D$25,"")</f>
        <v/>
      </c>
      <c r="B896" t="str">
        <f>IF(SUM('A3.2'!P917:T917)=5,'Angaben KH-Standort'!$D$26,"")</f>
        <v/>
      </c>
      <c r="C896" t="str">
        <f>IF(SUM('A3.2'!P917:T917)=5,'Angaben KH-Standort'!$D$12,"")</f>
        <v/>
      </c>
      <c r="D896" t="str">
        <f>IF(SUM('A3.2'!P917:T917)=5,'A1'!$F908,"")</f>
        <v/>
      </c>
      <c r="E896" t="str">
        <f>IF(SUM('A3.2'!P917:T917)=5,'A3.2'!C917,"")</f>
        <v/>
      </c>
      <c r="F896" t="str">
        <f>IF(SUM('A3.2'!P917:T917)=5,'A3.2'!D917,"")</f>
        <v/>
      </c>
      <c r="G896" s="175" t="str">
        <f>IF(SUM('A3.2'!P917:T917)=5,'A3.2'!E917,"")</f>
        <v/>
      </c>
      <c r="H896" t="str">
        <f>IF(SUM('A3.2'!P917:T917)=5,'A3.2'!F917,"")</f>
        <v/>
      </c>
      <c r="I896" s="308" t="str">
        <f>IF(SUM('A3.2'!P917:T917)=5,'A3.2'!G917,"")</f>
        <v/>
      </c>
    </row>
    <row r="897" spans="1:9" x14ac:dyDescent="0.25">
      <c r="A897" t="str">
        <f>IF(SUM('A3.2'!P918:T918)=5,'Angaben KH-Standort'!$D$25,"")</f>
        <v/>
      </c>
      <c r="B897" t="str">
        <f>IF(SUM('A3.2'!P918:T918)=5,'Angaben KH-Standort'!$D$26,"")</f>
        <v/>
      </c>
      <c r="C897" t="str">
        <f>IF(SUM('A3.2'!P918:T918)=5,'Angaben KH-Standort'!$D$12,"")</f>
        <v/>
      </c>
      <c r="D897" t="str">
        <f>IF(SUM('A3.2'!P918:T918)=5,'A1'!$F909,"")</f>
        <v/>
      </c>
      <c r="E897" t="str">
        <f>IF(SUM('A3.2'!P918:T918)=5,'A3.2'!C918,"")</f>
        <v/>
      </c>
      <c r="F897" t="str">
        <f>IF(SUM('A3.2'!P918:T918)=5,'A3.2'!D918,"")</f>
        <v/>
      </c>
      <c r="G897" s="175" t="str">
        <f>IF(SUM('A3.2'!P918:T918)=5,'A3.2'!E918,"")</f>
        <v/>
      </c>
      <c r="H897" t="str">
        <f>IF(SUM('A3.2'!P918:T918)=5,'A3.2'!F918,"")</f>
        <v/>
      </c>
      <c r="I897" s="308" t="str">
        <f>IF(SUM('A3.2'!P918:T918)=5,'A3.2'!G918,"")</f>
        <v/>
      </c>
    </row>
    <row r="898" spans="1:9" x14ac:dyDescent="0.25">
      <c r="A898" t="str">
        <f>IF(SUM('A3.2'!P919:T919)=5,'Angaben KH-Standort'!$D$25,"")</f>
        <v/>
      </c>
      <c r="B898" t="str">
        <f>IF(SUM('A3.2'!P919:T919)=5,'Angaben KH-Standort'!$D$26,"")</f>
        <v/>
      </c>
      <c r="C898" t="str">
        <f>IF(SUM('A3.2'!P919:T919)=5,'Angaben KH-Standort'!$D$12,"")</f>
        <v/>
      </c>
      <c r="D898" t="str">
        <f>IF(SUM('A3.2'!P919:T919)=5,'A1'!$F910,"")</f>
        <v/>
      </c>
      <c r="E898" t="str">
        <f>IF(SUM('A3.2'!P919:T919)=5,'A3.2'!C919,"")</f>
        <v/>
      </c>
      <c r="F898" t="str">
        <f>IF(SUM('A3.2'!P919:T919)=5,'A3.2'!D919,"")</f>
        <v/>
      </c>
      <c r="G898" s="175" t="str">
        <f>IF(SUM('A3.2'!P919:T919)=5,'A3.2'!E919,"")</f>
        <v/>
      </c>
      <c r="H898" t="str">
        <f>IF(SUM('A3.2'!P919:T919)=5,'A3.2'!F919,"")</f>
        <v/>
      </c>
      <c r="I898" s="308" t="str">
        <f>IF(SUM('A3.2'!P919:T919)=5,'A3.2'!G919,"")</f>
        <v/>
      </c>
    </row>
    <row r="899" spans="1:9" x14ac:dyDescent="0.25">
      <c r="A899" t="str">
        <f>IF(SUM('A3.2'!P920:T920)=5,'Angaben KH-Standort'!$D$25,"")</f>
        <v/>
      </c>
      <c r="B899" t="str">
        <f>IF(SUM('A3.2'!P920:T920)=5,'Angaben KH-Standort'!$D$26,"")</f>
        <v/>
      </c>
      <c r="C899" t="str">
        <f>IF(SUM('A3.2'!P920:T920)=5,'Angaben KH-Standort'!$D$12,"")</f>
        <v/>
      </c>
      <c r="D899" t="str">
        <f>IF(SUM('A3.2'!P920:T920)=5,'A1'!$F911,"")</f>
        <v/>
      </c>
      <c r="E899" t="str">
        <f>IF(SUM('A3.2'!P920:T920)=5,'A3.2'!C920,"")</f>
        <v/>
      </c>
      <c r="F899" t="str">
        <f>IF(SUM('A3.2'!P920:T920)=5,'A3.2'!D920,"")</f>
        <v/>
      </c>
      <c r="G899" s="175" t="str">
        <f>IF(SUM('A3.2'!P920:T920)=5,'A3.2'!E920,"")</f>
        <v/>
      </c>
      <c r="H899" t="str">
        <f>IF(SUM('A3.2'!P920:T920)=5,'A3.2'!F920,"")</f>
        <v/>
      </c>
      <c r="I899" s="308" t="str">
        <f>IF(SUM('A3.2'!P920:T920)=5,'A3.2'!G920,"")</f>
        <v/>
      </c>
    </row>
    <row r="900" spans="1:9" x14ac:dyDescent="0.25">
      <c r="A900" t="str">
        <f>IF(SUM('A3.2'!P921:T921)=5,'Angaben KH-Standort'!$D$25,"")</f>
        <v/>
      </c>
      <c r="B900" t="str">
        <f>IF(SUM('A3.2'!P921:T921)=5,'Angaben KH-Standort'!$D$26,"")</f>
        <v/>
      </c>
      <c r="C900" t="str">
        <f>IF(SUM('A3.2'!P921:T921)=5,'Angaben KH-Standort'!$D$12,"")</f>
        <v/>
      </c>
      <c r="D900" t="str">
        <f>IF(SUM('A3.2'!P921:T921)=5,'A1'!$F912,"")</f>
        <v/>
      </c>
      <c r="E900" t="str">
        <f>IF(SUM('A3.2'!P921:T921)=5,'A3.2'!C921,"")</f>
        <v/>
      </c>
      <c r="F900" t="str">
        <f>IF(SUM('A3.2'!P921:T921)=5,'A3.2'!D921,"")</f>
        <v/>
      </c>
      <c r="G900" s="175" t="str">
        <f>IF(SUM('A3.2'!P921:T921)=5,'A3.2'!E921,"")</f>
        <v/>
      </c>
      <c r="H900" t="str">
        <f>IF(SUM('A3.2'!P921:T921)=5,'A3.2'!F921,"")</f>
        <v/>
      </c>
      <c r="I900" s="308" t="str">
        <f>IF(SUM('A3.2'!P921:T921)=5,'A3.2'!G921,"")</f>
        <v/>
      </c>
    </row>
    <row r="901" spans="1:9" x14ac:dyDescent="0.25">
      <c r="A901" t="str">
        <f>IF(SUM('A3.2'!P922:T922)=5,'Angaben KH-Standort'!$D$25,"")</f>
        <v/>
      </c>
      <c r="B901" t="str">
        <f>IF(SUM('A3.2'!P922:T922)=5,'Angaben KH-Standort'!$D$26,"")</f>
        <v/>
      </c>
      <c r="C901" t="str">
        <f>IF(SUM('A3.2'!P922:T922)=5,'Angaben KH-Standort'!$D$12,"")</f>
        <v/>
      </c>
      <c r="D901" t="str">
        <f>IF(SUM('A3.2'!P922:T922)=5,'A1'!$F913,"")</f>
        <v/>
      </c>
      <c r="E901" t="str">
        <f>IF(SUM('A3.2'!P922:T922)=5,'A3.2'!C922,"")</f>
        <v/>
      </c>
      <c r="F901" t="str">
        <f>IF(SUM('A3.2'!P922:T922)=5,'A3.2'!D922,"")</f>
        <v/>
      </c>
      <c r="G901" s="175" t="str">
        <f>IF(SUM('A3.2'!P922:T922)=5,'A3.2'!E922,"")</f>
        <v/>
      </c>
      <c r="H901" t="str">
        <f>IF(SUM('A3.2'!P922:T922)=5,'A3.2'!F922,"")</f>
        <v/>
      </c>
      <c r="I901" s="308" t="str">
        <f>IF(SUM('A3.2'!P922:T922)=5,'A3.2'!G922,"")</f>
        <v/>
      </c>
    </row>
    <row r="902" spans="1:9" x14ac:dyDescent="0.25">
      <c r="A902" t="str">
        <f>IF(SUM('A3.2'!P923:T923)=5,'Angaben KH-Standort'!$D$25,"")</f>
        <v/>
      </c>
      <c r="B902" t="str">
        <f>IF(SUM('A3.2'!P923:T923)=5,'Angaben KH-Standort'!$D$26,"")</f>
        <v/>
      </c>
      <c r="C902" t="str">
        <f>IF(SUM('A3.2'!P923:T923)=5,'Angaben KH-Standort'!$D$12,"")</f>
        <v/>
      </c>
      <c r="D902" t="str">
        <f>IF(SUM('A3.2'!P923:T923)=5,'A1'!$F914,"")</f>
        <v/>
      </c>
      <c r="E902" t="str">
        <f>IF(SUM('A3.2'!P923:T923)=5,'A3.2'!C923,"")</f>
        <v/>
      </c>
      <c r="F902" t="str">
        <f>IF(SUM('A3.2'!P923:T923)=5,'A3.2'!D923,"")</f>
        <v/>
      </c>
      <c r="G902" s="175" t="str">
        <f>IF(SUM('A3.2'!P923:T923)=5,'A3.2'!E923,"")</f>
        <v/>
      </c>
      <c r="H902" t="str">
        <f>IF(SUM('A3.2'!P923:T923)=5,'A3.2'!F923,"")</f>
        <v/>
      </c>
      <c r="I902" s="308" t="str">
        <f>IF(SUM('A3.2'!P923:T923)=5,'A3.2'!G923,"")</f>
        <v/>
      </c>
    </row>
    <row r="903" spans="1:9" x14ac:dyDescent="0.25">
      <c r="A903" t="str">
        <f>IF(SUM('A3.2'!P924:T924)=5,'Angaben KH-Standort'!$D$25,"")</f>
        <v/>
      </c>
      <c r="B903" t="str">
        <f>IF(SUM('A3.2'!P924:T924)=5,'Angaben KH-Standort'!$D$26,"")</f>
        <v/>
      </c>
      <c r="C903" t="str">
        <f>IF(SUM('A3.2'!P924:T924)=5,'Angaben KH-Standort'!$D$12,"")</f>
        <v/>
      </c>
      <c r="D903" t="str">
        <f>IF(SUM('A3.2'!P924:T924)=5,'A1'!$F915,"")</f>
        <v/>
      </c>
      <c r="E903" t="str">
        <f>IF(SUM('A3.2'!P924:T924)=5,'A3.2'!C924,"")</f>
        <v/>
      </c>
      <c r="F903" t="str">
        <f>IF(SUM('A3.2'!P924:T924)=5,'A3.2'!D924,"")</f>
        <v/>
      </c>
      <c r="G903" s="175" t="str">
        <f>IF(SUM('A3.2'!P924:T924)=5,'A3.2'!E924,"")</f>
        <v/>
      </c>
      <c r="H903" t="str">
        <f>IF(SUM('A3.2'!P924:T924)=5,'A3.2'!F924,"")</f>
        <v/>
      </c>
      <c r="I903" s="308" t="str">
        <f>IF(SUM('A3.2'!P924:T924)=5,'A3.2'!G924,"")</f>
        <v/>
      </c>
    </row>
    <row r="904" spans="1:9" x14ac:dyDescent="0.25">
      <c r="A904" t="str">
        <f>IF(SUM('A3.2'!P925:T925)=5,'Angaben KH-Standort'!$D$25,"")</f>
        <v/>
      </c>
      <c r="B904" t="str">
        <f>IF(SUM('A3.2'!P925:T925)=5,'Angaben KH-Standort'!$D$26,"")</f>
        <v/>
      </c>
      <c r="C904" t="str">
        <f>IF(SUM('A3.2'!P925:T925)=5,'Angaben KH-Standort'!$D$12,"")</f>
        <v/>
      </c>
      <c r="D904" t="str">
        <f>IF(SUM('A3.2'!P925:T925)=5,'A1'!$F916,"")</f>
        <v/>
      </c>
      <c r="E904" t="str">
        <f>IF(SUM('A3.2'!P925:T925)=5,'A3.2'!C925,"")</f>
        <v/>
      </c>
      <c r="F904" t="str">
        <f>IF(SUM('A3.2'!P925:T925)=5,'A3.2'!D925,"")</f>
        <v/>
      </c>
      <c r="G904" s="175" t="str">
        <f>IF(SUM('A3.2'!P925:T925)=5,'A3.2'!E925,"")</f>
        <v/>
      </c>
      <c r="H904" t="str">
        <f>IF(SUM('A3.2'!P925:T925)=5,'A3.2'!F925,"")</f>
        <v/>
      </c>
      <c r="I904" s="308" t="str">
        <f>IF(SUM('A3.2'!P925:T925)=5,'A3.2'!G925,"")</f>
        <v/>
      </c>
    </row>
    <row r="905" spans="1:9" x14ac:dyDescent="0.25">
      <c r="A905" t="str">
        <f>IF(SUM('A3.2'!P926:T926)=5,'Angaben KH-Standort'!$D$25,"")</f>
        <v/>
      </c>
      <c r="B905" t="str">
        <f>IF(SUM('A3.2'!P926:T926)=5,'Angaben KH-Standort'!$D$26,"")</f>
        <v/>
      </c>
      <c r="C905" t="str">
        <f>IF(SUM('A3.2'!P926:T926)=5,'Angaben KH-Standort'!$D$12,"")</f>
        <v/>
      </c>
      <c r="D905" t="str">
        <f>IF(SUM('A3.2'!P926:T926)=5,'A1'!$F917,"")</f>
        <v/>
      </c>
      <c r="E905" t="str">
        <f>IF(SUM('A3.2'!P926:T926)=5,'A3.2'!C926,"")</f>
        <v/>
      </c>
      <c r="F905" t="str">
        <f>IF(SUM('A3.2'!P926:T926)=5,'A3.2'!D926,"")</f>
        <v/>
      </c>
      <c r="G905" s="175" t="str">
        <f>IF(SUM('A3.2'!P926:T926)=5,'A3.2'!E926,"")</f>
        <v/>
      </c>
      <c r="H905" t="str">
        <f>IF(SUM('A3.2'!P926:T926)=5,'A3.2'!F926,"")</f>
        <v/>
      </c>
      <c r="I905" s="308" t="str">
        <f>IF(SUM('A3.2'!P926:T926)=5,'A3.2'!G926,"")</f>
        <v/>
      </c>
    </row>
    <row r="906" spans="1:9" x14ac:dyDescent="0.25">
      <c r="A906" t="str">
        <f>IF(SUM('A3.2'!P927:T927)=5,'Angaben KH-Standort'!$D$25,"")</f>
        <v/>
      </c>
      <c r="B906" t="str">
        <f>IF(SUM('A3.2'!P927:T927)=5,'Angaben KH-Standort'!$D$26,"")</f>
        <v/>
      </c>
      <c r="C906" t="str">
        <f>IF(SUM('A3.2'!P927:T927)=5,'Angaben KH-Standort'!$D$12,"")</f>
        <v/>
      </c>
      <c r="D906" t="str">
        <f>IF(SUM('A3.2'!P927:T927)=5,'A1'!$F918,"")</f>
        <v/>
      </c>
      <c r="E906" t="str">
        <f>IF(SUM('A3.2'!P927:T927)=5,'A3.2'!C927,"")</f>
        <v/>
      </c>
      <c r="F906" t="str">
        <f>IF(SUM('A3.2'!P927:T927)=5,'A3.2'!D927,"")</f>
        <v/>
      </c>
      <c r="G906" s="175" t="str">
        <f>IF(SUM('A3.2'!P927:T927)=5,'A3.2'!E927,"")</f>
        <v/>
      </c>
      <c r="H906" t="str">
        <f>IF(SUM('A3.2'!P927:T927)=5,'A3.2'!F927,"")</f>
        <v/>
      </c>
      <c r="I906" s="308" t="str">
        <f>IF(SUM('A3.2'!P927:T927)=5,'A3.2'!G927,"")</f>
        <v/>
      </c>
    </row>
    <row r="907" spans="1:9" x14ac:dyDescent="0.25">
      <c r="A907" t="str">
        <f>IF(SUM('A3.2'!P928:T928)=5,'Angaben KH-Standort'!$D$25,"")</f>
        <v/>
      </c>
      <c r="B907" t="str">
        <f>IF(SUM('A3.2'!P928:T928)=5,'Angaben KH-Standort'!$D$26,"")</f>
        <v/>
      </c>
      <c r="C907" t="str">
        <f>IF(SUM('A3.2'!P928:T928)=5,'Angaben KH-Standort'!$D$12,"")</f>
        <v/>
      </c>
      <c r="D907" t="str">
        <f>IF(SUM('A3.2'!P928:T928)=5,'A1'!$F919,"")</f>
        <v/>
      </c>
      <c r="E907" t="str">
        <f>IF(SUM('A3.2'!P928:T928)=5,'A3.2'!C928,"")</f>
        <v/>
      </c>
      <c r="F907" t="str">
        <f>IF(SUM('A3.2'!P928:T928)=5,'A3.2'!D928,"")</f>
        <v/>
      </c>
      <c r="G907" s="175" t="str">
        <f>IF(SUM('A3.2'!P928:T928)=5,'A3.2'!E928,"")</f>
        <v/>
      </c>
      <c r="H907" t="str">
        <f>IF(SUM('A3.2'!P928:T928)=5,'A3.2'!F928,"")</f>
        <v/>
      </c>
      <c r="I907" s="308" t="str">
        <f>IF(SUM('A3.2'!P928:T928)=5,'A3.2'!G928,"")</f>
        <v/>
      </c>
    </row>
    <row r="908" spans="1:9" x14ac:dyDescent="0.25">
      <c r="A908" t="str">
        <f>IF(SUM('A3.2'!P929:T929)=5,'Angaben KH-Standort'!$D$25,"")</f>
        <v/>
      </c>
      <c r="B908" t="str">
        <f>IF(SUM('A3.2'!P929:T929)=5,'Angaben KH-Standort'!$D$26,"")</f>
        <v/>
      </c>
      <c r="C908" t="str">
        <f>IF(SUM('A3.2'!P929:T929)=5,'Angaben KH-Standort'!$D$12,"")</f>
        <v/>
      </c>
      <c r="D908" t="str">
        <f>IF(SUM('A3.2'!P929:T929)=5,'A1'!$F920,"")</f>
        <v/>
      </c>
      <c r="E908" t="str">
        <f>IF(SUM('A3.2'!P929:T929)=5,'A3.2'!C929,"")</f>
        <v/>
      </c>
      <c r="F908" t="str">
        <f>IF(SUM('A3.2'!P929:T929)=5,'A3.2'!D929,"")</f>
        <v/>
      </c>
      <c r="G908" s="175" t="str">
        <f>IF(SUM('A3.2'!P929:T929)=5,'A3.2'!E929,"")</f>
        <v/>
      </c>
      <c r="H908" t="str">
        <f>IF(SUM('A3.2'!P929:T929)=5,'A3.2'!F929,"")</f>
        <v/>
      </c>
      <c r="I908" s="308" t="str">
        <f>IF(SUM('A3.2'!P929:T929)=5,'A3.2'!G929,"")</f>
        <v/>
      </c>
    </row>
    <row r="909" spans="1:9" x14ac:dyDescent="0.25">
      <c r="A909" t="str">
        <f>IF(SUM('A3.2'!P930:T930)=5,'Angaben KH-Standort'!$D$25,"")</f>
        <v/>
      </c>
      <c r="B909" t="str">
        <f>IF(SUM('A3.2'!P930:T930)=5,'Angaben KH-Standort'!$D$26,"")</f>
        <v/>
      </c>
      <c r="C909" t="str">
        <f>IF(SUM('A3.2'!P930:T930)=5,'Angaben KH-Standort'!$D$12,"")</f>
        <v/>
      </c>
      <c r="D909" t="str">
        <f>IF(SUM('A3.2'!P930:T930)=5,'A1'!$F921,"")</f>
        <v/>
      </c>
      <c r="E909" t="str">
        <f>IF(SUM('A3.2'!P930:T930)=5,'A3.2'!C930,"")</f>
        <v/>
      </c>
      <c r="F909" t="str">
        <f>IF(SUM('A3.2'!P930:T930)=5,'A3.2'!D930,"")</f>
        <v/>
      </c>
      <c r="G909" s="175" t="str">
        <f>IF(SUM('A3.2'!P930:T930)=5,'A3.2'!E930,"")</f>
        <v/>
      </c>
      <c r="H909" t="str">
        <f>IF(SUM('A3.2'!P930:T930)=5,'A3.2'!F930,"")</f>
        <v/>
      </c>
      <c r="I909" s="308" t="str">
        <f>IF(SUM('A3.2'!P930:T930)=5,'A3.2'!G930,"")</f>
        <v/>
      </c>
    </row>
    <row r="910" spans="1:9" x14ac:dyDescent="0.25">
      <c r="A910" t="str">
        <f>IF(SUM('A3.2'!P931:T931)=5,'Angaben KH-Standort'!$D$25,"")</f>
        <v/>
      </c>
      <c r="B910" t="str">
        <f>IF(SUM('A3.2'!P931:T931)=5,'Angaben KH-Standort'!$D$26,"")</f>
        <v/>
      </c>
      <c r="C910" t="str">
        <f>IF(SUM('A3.2'!P931:T931)=5,'Angaben KH-Standort'!$D$12,"")</f>
        <v/>
      </c>
      <c r="D910" t="str">
        <f>IF(SUM('A3.2'!P931:T931)=5,'A1'!$F922,"")</f>
        <v/>
      </c>
      <c r="E910" t="str">
        <f>IF(SUM('A3.2'!P931:T931)=5,'A3.2'!C931,"")</f>
        <v/>
      </c>
      <c r="F910" t="str">
        <f>IF(SUM('A3.2'!P931:T931)=5,'A3.2'!D931,"")</f>
        <v/>
      </c>
      <c r="G910" s="175" t="str">
        <f>IF(SUM('A3.2'!P931:T931)=5,'A3.2'!E931,"")</f>
        <v/>
      </c>
      <c r="H910" t="str">
        <f>IF(SUM('A3.2'!P931:T931)=5,'A3.2'!F931,"")</f>
        <v/>
      </c>
      <c r="I910" s="308" t="str">
        <f>IF(SUM('A3.2'!P931:T931)=5,'A3.2'!G931,"")</f>
        <v/>
      </c>
    </row>
    <row r="911" spans="1:9" x14ac:dyDescent="0.25">
      <c r="A911" t="str">
        <f>IF(SUM('A3.2'!P932:T932)=5,'Angaben KH-Standort'!$D$25,"")</f>
        <v/>
      </c>
      <c r="B911" t="str">
        <f>IF(SUM('A3.2'!P932:T932)=5,'Angaben KH-Standort'!$D$26,"")</f>
        <v/>
      </c>
      <c r="C911" t="str">
        <f>IF(SUM('A3.2'!P932:T932)=5,'Angaben KH-Standort'!$D$12,"")</f>
        <v/>
      </c>
      <c r="D911" t="str">
        <f>IF(SUM('A3.2'!P932:T932)=5,'A1'!$F923,"")</f>
        <v/>
      </c>
      <c r="E911" t="str">
        <f>IF(SUM('A3.2'!P932:T932)=5,'A3.2'!C932,"")</f>
        <v/>
      </c>
      <c r="F911" t="str">
        <f>IF(SUM('A3.2'!P932:T932)=5,'A3.2'!D932,"")</f>
        <v/>
      </c>
      <c r="G911" s="175" t="str">
        <f>IF(SUM('A3.2'!P932:T932)=5,'A3.2'!E932,"")</f>
        <v/>
      </c>
      <c r="H911" t="str">
        <f>IF(SUM('A3.2'!P932:T932)=5,'A3.2'!F932,"")</f>
        <v/>
      </c>
      <c r="I911" s="308" t="str">
        <f>IF(SUM('A3.2'!P932:T932)=5,'A3.2'!G932,"")</f>
        <v/>
      </c>
    </row>
    <row r="912" spans="1:9" x14ac:dyDescent="0.25">
      <c r="A912" t="str">
        <f>IF(SUM('A3.2'!P933:T933)=5,'Angaben KH-Standort'!$D$25,"")</f>
        <v/>
      </c>
      <c r="B912" t="str">
        <f>IF(SUM('A3.2'!P933:T933)=5,'Angaben KH-Standort'!$D$26,"")</f>
        <v/>
      </c>
      <c r="C912" t="str">
        <f>IF(SUM('A3.2'!P933:T933)=5,'Angaben KH-Standort'!$D$12,"")</f>
        <v/>
      </c>
      <c r="D912" t="str">
        <f>IF(SUM('A3.2'!P933:T933)=5,'A1'!$F924,"")</f>
        <v/>
      </c>
      <c r="E912" t="str">
        <f>IF(SUM('A3.2'!P933:T933)=5,'A3.2'!C933,"")</f>
        <v/>
      </c>
      <c r="F912" t="str">
        <f>IF(SUM('A3.2'!P933:T933)=5,'A3.2'!D933,"")</f>
        <v/>
      </c>
      <c r="G912" s="175" t="str">
        <f>IF(SUM('A3.2'!P933:T933)=5,'A3.2'!E933,"")</f>
        <v/>
      </c>
      <c r="H912" t="str">
        <f>IF(SUM('A3.2'!P933:T933)=5,'A3.2'!F933,"")</f>
        <v/>
      </c>
      <c r="I912" s="308" t="str">
        <f>IF(SUM('A3.2'!P933:T933)=5,'A3.2'!G933,"")</f>
        <v/>
      </c>
    </row>
    <row r="913" spans="1:9" x14ac:dyDescent="0.25">
      <c r="A913" t="str">
        <f>IF(SUM('A3.2'!P934:T934)=5,'Angaben KH-Standort'!$D$25,"")</f>
        <v/>
      </c>
      <c r="B913" t="str">
        <f>IF(SUM('A3.2'!P934:T934)=5,'Angaben KH-Standort'!$D$26,"")</f>
        <v/>
      </c>
      <c r="C913" t="str">
        <f>IF(SUM('A3.2'!P934:T934)=5,'Angaben KH-Standort'!$D$12,"")</f>
        <v/>
      </c>
      <c r="D913" t="str">
        <f>IF(SUM('A3.2'!P934:T934)=5,'A1'!$F925,"")</f>
        <v/>
      </c>
      <c r="E913" t="str">
        <f>IF(SUM('A3.2'!P934:T934)=5,'A3.2'!C934,"")</f>
        <v/>
      </c>
      <c r="F913" t="str">
        <f>IF(SUM('A3.2'!P934:T934)=5,'A3.2'!D934,"")</f>
        <v/>
      </c>
      <c r="G913" s="175" t="str">
        <f>IF(SUM('A3.2'!P934:T934)=5,'A3.2'!E934,"")</f>
        <v/>
      </c>
      <c r="H913" t="str">
        <f>IF(SUM('A3.2'!P934:T934)=5,'A3.2'!F934,"")</f>
        <v/>
      </c>
      <c r="I913" s="308" t="str">
        <f>IF(SUM('A3.2'!P934:T934)=5,'A3.2'!G934,"")</f>
        <v/>
      </c>
    </row>
    <row r="914" spans="1:9" x14ac:dyDescent="0.25">
      <c r="A914" t="str">
        <f>IF(SUM('A3.2'!P935:T935)=5,'Angaben KH-Standort'!$D$25,"")</f>
        <v/>
      </c>
      <c r="B914" t="str">
        <f>IF(SUM('A3.2'!P935:T935)=5,'Angaben KH-Standort'!$D$26,"")</f>
        <v/>
      </c>
      <c r="C914" t="str">
        <f>IF(SUM('A3.2'!P935:T935)=5,'Angaben KH-Standort'!$D$12,"")</f>
        <v/>
      </c>
      <c r="D914" t="str">
        <f>IF(SUM('A3.2'!P935:T935)=5,'A1'!$F926,"")</f>
        <v/>
      </c>
      <c r="E914" t="str">
        <f>IF(SUM('A3.2'!P935:T935)=5,'A3.2'!C935,"")</f>
        <v/>
      </c>
      <c r="F914" t="str">
        <f>IF(SUM('A3.2'!P935:T935)=5,'A3.2'!D935,"")</f>
        <v/>
      </c>
      <c r="G914" s="175" t="str">
        <f>IF(SUM('A3.2'!P935:T935)=5,'A3.2'!E935,"")</f>
        <v/>
      </c>
      <c r="H914" t="str">
        <f>IF(SUM('A3.2'!P935:T935)=5,'A3.2'!F935,"")</f>
        <v/>
      </c>
      <c r="I914" s="308" t="str">
        <f>IF(SUM('A3.2'!P935:T935)=5,'A3.2'!G935,"")</f>
        <v/>
      </c>
    </row>
    <row r="915" spans="1:9" x14ac:dyDescent="0.25">
      <c r="A915" t="str">
        <f>IF(SUM('A3.2'!P936:T936)=5,'Angaben KH-Standort'!$D$25,"")</f>
        <v/>
      </c>
      <c r="B915" t="str">
        <f>IF(SUM('A3.2'!P936:T936)=5,'Angaben KH-Standort'!$D$26,"")</f>
        <v/>
      </c>
      <c r="C915" t="str">
        <f>IF(SUM('A3.2'!P936:T936)=5,'Angaben KH-Standort'!$D$12,"")</f>
        <v/>
      </c>
      <c r="D915" t="str">
        <f>IF(SUM('A3.2'!P936:T936)=5,'A1'!$F927,"")</f>
        <v/>
      </c>
      <c r="E915" t="str">
        <f>IF(SUM('A3.2'!P936:T936)=5,'A3.2'!C936,"")</f>
        <v/>
      </c>
      <c r="F915" t="str">
        <f>IF(SUM('A3.2'!P936:T936)=5,'A3.2'!D936,"")</f>
        <v/>
      </c>
      <c r="G915" s="175" t="str">
        <f>IF(SUM('A3.2'!P936:T936)=5,'A3.2'!E936,"")</f>
        <v/>
      </c>
      <c r="H915" t="str">
        <f>IF(SUM('A3.2'!P936:T936)=5,'A3.2'!F936,"")</f>
        <v/>
      </c>
      <c r="I915" s="308" t="str">
        <f>IF(SUM('A3.2'!P936:T936)=5,'A3.2'!G936,"")</f>
        <v/>
      </c>
    </row>
    <row r="916" spans="1:9" x14ac:dyDescent="0.25">
      <c r="A916" t="str">
        <f>IF(SUM('A3.2'!P937:T937)=5,'Angaben KH-Standort'!$D$25,"")</f>
        <v/>
      </c>
      <c r="B916" t="str">
        <f>IF(SUM('A3.2'!P937:T937)=5,'Angaben KH-Standort'!$D$26,"")</f>
        <v/>
      </c>
      <c r="C916" t="str">
        <f>IF(SUM('A3.2'!P937:T937)=5,'Angaben KH-Standort'!$D$12,"")</f>
        <v/>
      </c>
      <c r="D916" t="str">
        <f>IF(SUM('A3.2'!P937:T937)=5,'A1'!$F928,"")</f>
        <v/>
      </c>
      <c r="E916" t="str">
        <f>IF(SUM('A3.2'!P937:T937)=5,'A3.2'!C937,"")</f>
        <v/>
      </c>
      <c r="F916" t="str">
        <f>IF(SUM('A3.2'!P937:T937)=5,'A3.2'!D937,"")</f>
        <v/>
      </c>
      <c r="G916" s="175" t="str">
        <f>IF(SUM('A3.2'!P937:T937)=5,'A3.2'!E937,"")</f>
        <v/>
      </c>
      <c r="H916" t="str">
        <f>IF(SUM('A3.2'!P937:T937)=5,'A3.2'!F937,"")</f>
        <v/>
      </c>
      <c r="I916" s="308" t="str">
        <f>IF(SUM('A3.2'!P937:T937)=5,'A3.2'!G937,"")</f>
        <v/>
      </c>
    </row>
    <row r="917" spans="1:9" x14ac:dyDescent="0.25">
      <c r="A917" t="str">
        <f>IF(SUM('A3.2'!P938:T938)=5,'Angaben KH-Standort'!$D$25,"")</f>
        <v/>
      </c>
      <c r="B917" t="str">
        <f>IF(SUM('A3.2'!P938:T938)=5,'Angaben KH-Standort'!$D$26,"")</f>
        <v/>
      </c>
      <c r="C917" t="str">
        <f>IF(SUM('A3.2'!P938:T938)=5,'Angaben KH-Standort'!$D$12,"")</f>
        <v/>
      </c>
      <c r="D917" t="str">
        <f>IF(SUM('A3.2'!P938:T938)=5,'A1'!$F929,"")</f>
        <v/>
      </c>
      <c r="E917" t="str">
        <f>IF(SUM('A3.2'!P938:T938)=5,'A3.2'!C938,"")</f>
        <v/>
      </c>
      <c r="F917" t="str">
        <f>IF(SUM('A3.2'!P938:T938)=5,'A3.2'!D938,"")</f>
        <v/>
      </c>
      <c r="G917" s="175" t="str">
        <f>IF(SUM('A3.2'!P938:T938)=5,'A3.2'!E938,"")</f>
        <v/>
      </c>
      <c r="H917" t="str">
        <f>IF(SUM('A3.2'!P938:T938)=5,'A3.2'!F938,"")</f>
        <v/>
      </c>
      <c r="I917" s="308" t="str">
        <f>IF(SUM('A3.2'!P938:T938)=5,'A3.2'!G938,"")</f>
        <v/>
      </c>
    </row>
    <row r="918" spans="1:9" x14ac:dyDescent="0.25">
      <c r="A918" t="str">
        <f>IF(SUM('A3.2'!P939:T939)=5,'Angaben KH-Standort'!$D$25,"")</f>
        <v/>
      </c>
      <c r="B918" t="str">
        <f>IF(SUM('A3.2'!P939:T939)=5,'Angaben KH-Standort'!$D$26,"")</f>
        <v/>
      </c>
      <c r="C918" t="str">
        <f>IF(SUM('A3.2'!P939:T939)=5,'Angaben KH-Standort'!$D$12,"")</f>
        <v/>
      </c>
      <c r="D918" t="str">
        <f>IF(SUM('A3.2'!P939:T939)=5,'A1'!$F930,"")</f>
        <v/>
      </c>
      <c r="E918" t="str">
        <f>IF(SUM('A3.2'!P939:T939)=5,'A3.2'!C939,"")</f>
        <v/>
      </c>
      <c r="F918" t="str">
        <f>IF(SUM('A3.2'!P939:T939)=5,'A3.2'!D939,"")</f>
        <v/>
      </c>
      <c r="G918" s="175" t="str">
        <f>IF(SUM('A3.2'!P939:T939)=5,'A3.2'!E939,"")</f>
        <v/>
      </c>
      <c r="H918" t="str">
        <f>IF(SUM('A3.2'!P939:T939)=5,'A3.2'!F939,"")</f>
        <v/>
      </c>
      <c r="I918" s="308" t="str">
        <f>IF(SUM('A3.2'!P939:T939)=5,'A3.2'!G939,"")</f>
        <v/>
      </c>
    </row>
    <row r="919" spans="1:9" x14ac:dyDescent="0.25">
      <c r="A919" t="str">
        <f>IF(SUM('A3.2'!P940:T940)=5,'Angaben KH-Standort'!$D$25,"")</f>
        <v/>
      </c>
      <c r="B919" t="str">
        <f>IF(SUM('A3.2'!P940:T940)=5,'Angaben KH-Standort'!$D$26,"")</f>
        <v/>
      </c>
      <c r="C919" t="str">
        <f>IF(SUM('A3.2'!P940:T940)=5,'Angaben KH-Standort'!$D$12,"")</f>
        <v/>
      </c>
      <c r="D919" t="str">
        <f>IF(SUM('A3.2'!P940:T940)=5,'A1'!$F931,"")</f>
        <v/>
      </c>
      <c r="E919" t="str">
        <f>IF(SUM('A3.2'!P940:T940)=5,'A3.2'!C940,"")</f>
        <v/>
      </c>
      <c r="F919" t="str">
        <f>IF(SUM('A3.2'!P940:T940)=5,'A3.2'!D940,"")</f>
        <v/>
      </c>
      <c r="G919" s="175" t="str">
        <f>IF(SUM('A3.2'!P940:T940)=5,'A3.2'!E940,"")</f>
        <v/>
      </c>
      <c r="H919" t="str">
        <f>IF(SUM('A3.2'!P940:T940)=5,'A3.2'!F940,"")</f>
        <v/>
      </c>
      <c r="I919" s="308" t="str">
        <f>IF(SUM('A3.2'!P940:T940)=5,'A3.2'!G940,"")</f>
        <v/>
      </c>
    </row>
    <row r="920" spans="1:9" x14ac:dyDescent="0.25">
      <c r="A920" t="str">
        <f>IF(SUM('A3.2'!P941:T941)=5,'Angaben KH-Standort'!$D$25,"")</f>
        <v/>
      </c>
      <c r="B920" t="str">
        <f>IF(SUM('A3.2'!P941:T941)=5,'Angaben KH-Standort'!$D$26,"")</f>
        <v/>
      </c>
      <c r="C920" t="str">
        <f>IF(SUM('A3.2'!P941:T941)=5,'Angaben KH-Standort'!$D$12,"")</f>
        <v/>
      </c>
      <c r="D920" t="str">
        <f>IF(SUM('A3.2'!P941:T941)=5,'A1'!$F932,"")</f>
        <v/>
      </c>
      <c r="E920" t="str">
        <f>IF(SUM('A3.2'!P941:T941)=5,'A3.2'!C941,"")</f>
        <v/>
      </c>
      <c r="F920" t="str">
        <f>IF(SUM('A3.2'!P941:T941)=5,'A3.2'!D941,"")</f>
        <v/>
      </c>
      <c r="G920" s="175" t="str">
        <f>IF(SUM('A3.2'!P941:T941)=5,'A3.2'!E941,"")</f>
        <v/>
      </c>
      <c r="H920" t="str">
        <f>IF(SUM('A3.2'!P941:T941)=5,'A3.2'!F941,"")</f>
        <v/>
      </c>
      <c r="I920" s="308" t="str">
        <f>IF(SUM('A3.2'!P941:T941)=5,'A3.2'!G941,"")</f>
        <v/>
      </c>
    </row>
    <row r="921" spans="1:9" x14ac:dyDescent="0.25">
      <c r="A921" t="str">
        <f>IF(SUM('A3.2'!P942:T942)=5,'Angaben KH-Standort'!$D$25,"")</f>
        <v/>
      </c>
      <c r="B921" t="str">
        <f>IF(SUM('A3.2'!P942:T942)=5,'Angaben KH-Standort'!$D$26,"")</f>
        <v/>
      </c>
      <c r="C921" t="str">
        <f>IF(SUM('A3.2'!P942:T942)=5,'Angaben KH-Standort'!$D$12,"")</f>
        <v/>
      </c>
      <c r="D921" t="str">
        <f>IF(SUM('A3.2'!P942:T942)=5,'A1'!$F933,"")</f>
        <v/>
      </c>
      <c r="E921" t="str">
        <f>IF(SUM('A3.2'!P942:T942)=5,'A3.2'!C942,"")</f>
        <v/>
      </c>
      <c r="F921" t="str">
        <f>IF(SUM('A3.2'!P942:T942)=5,'A3.2'!D942,"")</f>
        <v/>
      </c>
      <c r="G921" s="175" t="str">
        <f>IF(SUM('A3.2'!P942:T942)=5,'A3.2'!E942,"")</f>
        <v/>
      </c>
      <c r="H921" t="str">
        <f>IF(SUM('A3.2'!P942:T942)=5,'A3.2'!F942,"")</f>
        <v/>
      </c>
      <c r="I921" s="308" t="str">
        <f>IF(SUM('A3.2'!P942:T942)=5,'A3.2'!G942,"")</f>
        <v/>
      </c>
    </row>
    <row r="922" spans="1:9" x14ac:dyDescent="0.25">
      <c r="A922" t="str">
        <f>IF(SUM('A3.2'!P943:T943)=5,'Angaben KH-Standort'!$D$25,"")</f>
        <v/>
      </c>
      <c r="B922" t="str">
        <f>IF(SUM('A3.2'!P943:T943)=5,'Angaben KH-Standort'!$D$26,"")</f>
        <v/>
      </c>
      <c r="C922" t="str">
        <f>IF(SUM('A3.2'!P943:T943)=5,'Angaben KH-Standort'!$D$12,"")</f>
        <v/>
      </c>
      <c r="D922" t="str">
        <f>IF(SUM('A3.2'!P943:T943)=5,'A1'!$F934,"")</f>
        <v/>
      </c>
      <c r="E922" t="str">
        <f>IF(SUM('A3.2'!P943:T943)=5,'A3.2'!C943,"")</f>
        <v/>
      </c>
      <c r="F922" t="str">
        <f>IF(SUM('A3.2'!P943:T943)=5,'A3.2'!D943,"")</f>
        <v/>
      </c>
      <c r="G922" s="175" t="str">
        <f>IF(SUM('A3.2'!P943:T943)=5,'A3.2'!E943,"")</f>
        <v/>
      </c>
      <c r="H922" t="str">
        <f>IF(SUM('A3.2'!P943:T943)=5,'A3.2'!F943,"")</f>
        <v/>
      </c>
      <c r="I922" s="308" t="str">
        <f>IF(SUM('A3.2'!P943:T943)=5,'A3.2'!G943,"")</f>
        <v/>
      </c>
    </row>
    <row r="923" spans="1:9" x14ac:dyDescent="0.25">
      <c r="A923" t="str">
        <f>IF(SUM('A3.2'!P944:T944)=5,'Angaben KH-Standort'!$D$25,"")</f>
        <v/>
      </c>
      <c r="B923" t="str">
        <f>IF(SUM('A3.2'!P944:T944)=5,'Angaben KH-Standort'!$D$26,"")</f>
        <v/>
      </c>
      <c r="C923" t="str">
        <f>IF(SUM('A3.2'!P944:T944)=5,'Angaben KH-Standort'!$D$12,"")</f>
        <v/>
      </c>
      <c r="D923" t="str">
        <f>IF(SUM('A3.2'!P944:T944)=5,'A1'!$F935,"")</f>
        <v/>
      </c>
      <c r="E923" t="str">
        <f>IF(SUM('A3.2'!P944:T944)=5,'A3.2'!C944,"")</f>
        <v/>
      </c>
      <c r="F923" t="str">
        <f>IF(SUM('A3.2'!P944:T944)=5,'A3.2'!D944,"")</f>
        <v/>
      </c>
      <c r="G923" s="175" t="str">
        <f>IF(SUM('A3.2'!P944:T944)=5,'A3.2'!E944,"")</f>
        <v/>
      </c>
      <c r="H923" t="str">
        <f>IF(SUM('A3.2'!P944:T944)=5,'A3.2'!F944,"")</f>
        <v/>
      </c>
      <c r="I923" s="308" t="str">
        <f>IF(SUM('A3.2'!P944:T944)=5,'A3.2'!G944,"")</f>
        <v/>
      </c>
    </row>
    <row r="924" spans="1:9" x14ac:dyDescent="0.25">
      <c r="A924" t="str">
        <f>IF(SUM('A3.2'!P945:T945)=5,'Angaben KH-Standort'!$D$25,"")</f>
        <v/>
      </c>
      <c r="B924" t="str">
        <f>IF(SUM('A3.2'!P945:T945)=5,'Angaben KH-Standort'!$D$26,"")</f>
        <v/>
      </c>
      <c r="C924" t="str">
        <f>IF(SUM('A3.2'!P945:T945)=5,'Angaben KH-Standort'!$D$12,"")</f>
        <v/>
      </c>
      <c r="D924" t="str">
        <f>IF(SUM('A3.2'!P945:T945)=5,'A1'!$F936,"")</f>
        <v/>
      </c>
      <c r="E924" t="str">
        <f>IF(SUM('A3.2'!P945:T945)=5,'A3.2'!C945,"")</f>
        <v/>
      </c>
      <c r="F924" t="str">
        <f>IF(SUM('A3.2'!P945:T945)=5,'A3.2'!D945,"")</f>
        <v/>
      </c>
      <c r="G924" s="175" t="str">
        <f>IF(SUM('A3.2'!P945:T945)=5,'A3.2'!E945,"")</f>
        <v/>
      </c>
      <c r="H924" t="str">
        <f>IF(SUM('A3.2'!P945:T945)=5,'A3.2'!F945,"")</f>
        <v/>
      </c>
      <c r="I924" s="308" t="str">
        <f>IF(SUM('A3.2'!P945:T945)=5,'A3.2'!G945,"")</f>
        <v/>
      </c>
    </row>
    <row r="925" spans="1:9" x14ac:dyDescent="0.25">
      <c r="A925" t="str">
        <f>IF(SUM('A3.2'!P946:T946)=5,'Angaben KH-Standort'!$D$25,"")</f>
        <v/>
      </c>
      <c r="B925" t="str">
        <f>IF(SUM('A3.2'!P946:T946)=5,'Angaben KH-Standort'!$D$26,"")</f>
        <v/>
      </c>
      <c r="C925" t="str">
        <f>IF(SUM('A3.2'!P946:T946)=5,'Angaben KH-Standort'!$D$12,"")</f>
        <v/>
      </c>
      <c r="D925" t="str">
        <f>IF(SUM('A3.2'!P946:T946)=5,'A1'!$F937,"")</f>
        <v/>
      </c>
      <c r="E925" t="str">
        <f>IF(SUM('A3.2'!P946:T946)=5,'A3.2'!C946,"")</f>
        <v/>
      </c>
      <c r="F925" t="str">
        <f>IF(SUM('A3.2'!P946:T946)=5,'A3.2'!D946,"")</f>
        <v/>
      </c>
      <c r="G925" s="175" t="str">
        <f>IF(SUM('A3.2'!P946:T946)=5,'A3.2'!E946,"")</f>
        <v/>
      </c>
      <c r="H925" t="str">
        <f>IF(SUM('A3.2'!P946:T946)=5,'A3.2'!F946,"")</f>
        <v/>
      </c>
      <c r="I925" s="308" t="str">
        <f>IF(SUM('A3.2'!P946:T946)=5,'A3.2'!G946,"")</f>
        <v/>
      </c>
    </row>
    <row r="926" spans="1:9" x14ac:dyDescent="0.25">
      <c r="A926" t="str">
        <f>IF(SUM('A3.2'!P947:T947)=5,'Angaben KH-Standort'!$D$25,"")</f>
        <v/>
      </c>
      <c r="B926" t="str">
        <f>IF(SUM('A3.2'!P947:T947)=5,'Angaben KH-Standort'!$D$26,"")</f>
        <v/>
      </c>
      <c r="C926" t="str">
        <f>IF(SUM('A3.2'!P947:T947)=5,'Angaben KH-Standort'!$D$12,"")</f>
        <v/>
      </c>
      <c r="D926" t="str">
        <f>IF(SUM('A3.2'!P947:T947)=5,'A1'!$F938,"")</f>
        <v/>
      </c>
      <c r="E926" t="str">
        <f>IF(SUM('A3.2'!P947:T947)=5,'A3.2'!C947,"")</f>
        <v/>
      </c>
      <c r="F926" t="str">
        <f>IF(SUM('A3.2'!P947:T947)=5,'A3.2'!D947,"")</f>
        <v/>
      </c>
      <c r="G926" s="175" t="str">
        <f>IF(SUM('A3.2'!P947:T947)=5,'A3.2'!E947,"")</f>
        <v/>
      </c>
      <c r="H926" t="str">
        <f>IF(SUM('A3.2'!P947:T947)=5,'A3.2'!F947,"")</f>
        <v/>
      </c>
      <c r="I926" s="308" t="str">
        <f>IF(SUM('A3.2'!P947:T947)=5,'A3.2'!G947,"")</f>
        <v/>
      </c>
    </row>
    <row r="927" spans="1:9" x14ac:dyDescent="0.25">
      <c r="A927" t="str">
        <f>IF(SUM('A3.2'!P948:T948)=5,'Angaben KH-Standort'!$D$25,"")</f>
        <v/>
      </c>
      <c r="B927" t="str">
        <f>IF(SUM('A3.2'!P948:T948)=5,'Angaben KH-Standort'!$D$26,"")</f>
        <v/>
      </c>
      <c r="C927" t="str">
        <f>IF(SUM('A3.2'!P948:T948)=5,'Angaben KH-Standort'!$D$12,"")</f>
        <v/>
      </c>
      <c r="D927" t="str">
        <f>IF(SUM('A3.2'!P948:T948)=5,'A1'!$F939,"")</f>
        <v/>
      </c>
      <c r="E927" t="str">
        <f>IF(SUM('A3.2'!P948:T948)=5,'A3.2'!C948,"")</f>
        <v/>
      </c>
      <c r="F927" t="str">
        <f>IF(SUM('A3.2'!P948:T948)=5,'A3.2'!D948,"")</f>
        <v/>
      </c>
      <c r="G927" s="175" t="str">
        <f>IF(SUM('A3.2'!P948:T948)=5,'A3.2'!E948,"")</f>
        <v/>
      </c>
      <c r="H927" t="str">
        <f>IF(SUM('A3.2'!P948:T948)=5,'A3.2'!F948,"")</f>
        <v/>
      </c>
      <c r="I927" s="308" t="str">
        <f>IF(SUM('A3.2'!P948:T948)=5,'A3.2'!G948,"")</f>
        <v/>
      </c>
    </row>
    <row r="928" spans="1:9" x14ac:dyDescent="0.25">
      <c r="A928" t="str">
        <f>IF(SUM('A3.2'!P949:T949)=5,'Angaben KH-Standort'!$D$25,"")</f>
        <v/>
      </c>
      <c r="B928" t="str">
        <f>IF(SUM('A3.2'!P949:T949)=5,'Angaben KH-Standort'!$D$26,"")</f>
        <v/>
      </c>
      <c r="C928" t="str">
        <f>IF(SUM('A3.2'!P949:T949)=5,'Angaben KH-Standort'!$D$12,"")</f>
        <v/>
      </c>
      <c r="D928" t="str">
        <f>IF(SUM('A3.2'!P949:T949)=5,'A1'!$F940,"")</f>
        <v/>
      </c>
      <c r="E928" t="str">
        <f>IF(SUM('A3.2'!P949:T949)=5,'A3.2'!C949,"")</f>
        <v/>
      </c>
      <c r="F928" t="str">
        <f>IF(SUM('A3.2'!P949:T949)=5,'A3.2'!D949,"")</f>
        <v/>
      </c>
      <c r="G928" s="175" t="str">
        <f>IF(SUM('A3.2'!P949:T949)=5,'A3.2'!E949,"")</f>
        <v/>
      </c>
      <c r="H928" t="str">
        <f>IF(SUM('A3.2'!P949:T949)=5,'A3.2'!F949,"")</f>
        <v/>
      </c>
      <c r="I928" s="308" t="str">
        <f>IF(SUM('A3.2'!P949:T949)=5,'A3.2'!G949,"")</f>
        <v/>
      </c>
    </row>
    <row r="929" spans="1:9" x14ac:dyDescent="0.25">
      <c r="A929" t="str">
        <f>IF(SUM('A3.2'!P950:T950)=5,'Angaben KH-Standort'!$D$25,"")</f>
        <v/>
      </c>
      <c r="B929" t="str">
        <f>IF(SUM('A3.2'!P950:T950)=5,'Angaben KH-Standort'!$D$26,"")</f>
        <v/>
      </c>
      <c r="C929" t="str">
        <f>IF(SUM('A3.2'!P950:T950)=5,'Angaben KH-Standort'!$D$12,"")</f>
        <v/>
      </c>
      <c r="D929" t="str">
        <f>IF(SUM('A3.2'!P950:T950)=5,'A1'!$F941,"")</f>
        <v/>
      </c>
      <c r="E929" t="str">
        <f>IF(SUM('A3.2'!P950:T950)=5,'A3.2'!C950,"")</f>
        <v/>
      </c>
      <c r="F929" t="str">
        <f>IF(SUM('A3.2'!P950:T950)=5,'A3.2'!D950,"")</f>
        <v/>
      </c>
      <c r="G929" s="175" t="str">
        <f>IF(SUM('A3.2'!P950:T950)=5,'A3.2'!E950,"")</f>
        <v/>
      </c>
      <c r="H929" t="str">
        <f>IF(SUM('A3.2'!P950:T950)=5,'A3.2'!F950,"")</f>
        <v/>
      </c>
      <c r="I929" s="308" t="str">
        <f>IF(SUM('A3.2'!P950:T950)=5,'A3.2'!G950,"")</f>
        <v/>
      </c>
    </row>
    <row r="930" spans="1:9" x14ac:dyDescent="0.25">
      <c r="A930" t="str">
        <f>IF(SUM('A3.2'!P951:T951)=5,'Angaben KH-Standort'!$D$25,"")</f>
        <v/>
      </c>
      <c r="B930" t="str">
        <f>IF(SUM('A3.2'!P951:T951)=5,'Angaben KH-Standort'!$D$26,"")</f>
        <v/>
      </c>
      <c r="C930" t="str">
        <f>IF(SUM('A3.2'!P951:T951)=5,'Angaben KH-Standort'!$D$12,"")</f>
        <v/>
      </c>
      <c r="D930" t="str">
        <f>IF(SUM('A3.2'!P951:T951)=5,'A1'!$F942,"")</f>
        <v/>
      </c>
      <c r="E930" t="str">
        <f>IF(SUM('A3.2'!P951:T951)=5,'A3.2'!C951,"")</f>
        <v/>
      </c>
      <c r="F930" t="str">
        <f>IF(SUM('A3.2'!P951:T951)=5,'A3.2'!D951,"")</f>
        <v/>
      </c>
      <c r="G930" s="175" t="str">
        <f>IF(SUM('A3.2'!P951:T951)=5,'A3.2'!E951,"")</f>
        <v/>
      </c>
      <c r="H930" t="str">
        <f>IF(SUM('A3.2'!P951:T951)=5,'A3.2'!F951,"")</f>
        <v/>
      </c>
      <c r="I930" s="308" t="str">
        <f>IF(SUM('A3.2'!P951:T951)=5,'A3.2'!G951,"")</f>
        <v/>
      </c>
    </row>
    <row r="931" spans="1:9" x14ac:dyDescent="0.25">
      <c r="A931" t="str">
        <f>IF(SUM('A3.2'!P952:T952)=5,'Angaben KH-Standort'!$D$25,"")</f>
        <v/>
      </c>
      <c r="B931" t="str">
        <f>IF(SUM('A3.2'!P952:T952)=5,'Angaben KH-Standort'!$D$26,"")</f>
        <v/>
      </c>
      <c r="C931" t="str">
        <f>IF(SUM('A3.2'!P952:T952)=5,'Angaben KH-Standort'!$D$12,"")</f>
        <v/>
      </c>
      <c r="D931" t="str">
        <f>IF(SUM('A3.2'!P952:T952)=5,'A1'!$F943,"")</f>
        <v/>
      </c>
      <c r="E931" t="str">
        <f>IF(SUM('A3.2'!P952:T952)=5,'A3.2'!C952,"")</f>
        <v/>
      </c>
      <c r="F931" t="str">
        <f>IF(SUM('A3.2'!P952:T952)=5,'A3.2'!D952,"")</f>
        <v/>
      </c>
      <c r="G931" s="175" t="str">
        <f>IF(SUM('A3.2'!P952:T952)=5,'A3.2'!E952,"")</f>
        <v/>
      </c>
      <c r="H931" t="str">
        <f>IF(SUM('A3.2'!P952:T952)=5,'A3.2'!F952,"")</f>
        <v/>
      </c>
      <c r="I931" s="308" t="str">
        <f>IF(SUM('A3.2'!P952:T952)=5,'A3.2'!G952,"")</f>
        <v/>
      </c>
    </row>
    <row r="932" spans="1:9" x14ac:dyDescent="0.25">
      <c r="A932" t="str">
        <f>IF(SUM('A3.2'!P953:T953)=5,'Angaben KH-Standort'!$D$25,"")</f>
        <v/>
      </c>
      <c r="B932" t="str">
        <f>IF(SUM('A3.2'!P953:T953)=5,'Angaben KH-Standort'!$D$26,"")</f>
        <v/>
      </c>
      <c r="C932" t="str">
        <f>IF(SUM('A3.2'!P953:T953)=5,'Angaben KH-Standort'!$D$12,"")</f>
        <v/>
      </c>
      <c r="D932" t="str">
        <f>IF(SUM('A3.2'!P953:T953)=5,'A1'!$F944,"")</f>
        <v/>
      </c>
      <c r="E932" t="str">
        <f>IF(SUM('A3.2'!P953:T953)=5,'A3.2'!C953,"")</f>
        <v/>
      </c>
      <c r="F932" t="str">
        <f>IF(SUM('A3.2'!P953:T953)=5,'A3.2'!D953,"")</f>
        <v/>
      </c>
      <c r="G932" s="175" t="str">
        <f>IF(SUM('A3.2'!P953:T953)=5,'A3.2'!E953,"")</f>
        <v/>
      </c>
      <c r="H932" t="str">
        <f>IF(SUM('A3.2'!P953:T953)=5,'A3.2'!F953,"")</f>
        <v/>
      </c>
      <c r="I932" s="308" t="str">
        <f>IF(SUM('A3.2'!P953:T953)=5,'A3.2'!G953,"")</f>
        <v/>
      </c>
    </row>
    <row r="933" spans="1:9" x14ac:dyDescent="0.25">
      <c r="A933" t="str">
        <f>IF(SUM('A3.2'!P954:T954)=5,'Angaben KH-Standort'!$D$25,"")</f>
        <v/>
      </c>
      <c r="B933" t="str">
        <f>IF(SUM('A3.2'!P954:T954)=5,'Angaben KH-Standort'!$D$26,"")</f>
        <v/>
      </c>
      <c r="C933" t="str">
        <f>IF(SUM('A3.2'!P954:T954)=5,'Angaben KH-Standort'!$D$12,"")</f>
        <v/>
      </c>
      <c r="D933" t="str">
        <f>IF(SUM('A3.2'!P954:T954)=5,'A1'!$F945,"")</f>
        <v/>
      </c>
      <c r="E933" t="str">
        <f>IF(SUM('A3.2'!P954:T954)=5,'A3.2'!C954,"")</f>
        <v/>
      </c>
      <c r="F933" t="str">
        <f>IF(SUM('A3.2'!P954:T954)=5,'A3.2'!D954,"")</f>
        <v/>
      </c>
      <c r="G933" s="175" t="str">
        <f>IF(SUM('A3.2'!P954:T954)=5,'A3.2'!E954,"")</f>
        <v/>
      </c>
      <c r="H933" t="str">
        <f>IF(SUM('A3.2'!P954:T954)=5,'A3.2'!F954,"")</f>
        <v/>
      </c>
      <c r="I933" s="308" t="str">
        <f>IF(SUM('A3.2'!P954:T954)=5,'A3.2'!G954,"")</f>
        <v/>
      </c>
    </row>
    <row r="934" spans="1:9" x14ac:dyDescent="0.25">
      <c r="A934" t="str">
        <f>IF(SUM('A3.2'!P955:T955)=5,'Angaben KH-Standort'!$D$25,"")</f>
        <v/>
      </c>
      <c r="B934" t="str">
        <f>IF(SUM('A3.2'!P955:T955)=5,'Angaben KH-Standort'!$D$26,"")</f>
        <v/>
      </c>
      <c r="C934" t="str">
        <f>IF(SUM('A3.2'!P955:T955)=5,'Angaben KH-Standort'!$D$12,"")</f>
        <v/>
      </c>
      <c r="D934" t="str">
        <f>IF(SUM('A3.2'!P955:T955)=5,'A1'!$F946,"")</f>
        <v/>
      </c>
      <c r="E934" t="str">
        <f>IF(SUM('A3.2'!P955:T955)=5,'A3.2'!C955,"")</f>
        <v/>
      </c>
      <c r="F934" t="str">
        <f>IF(SUM('A3.2'!P955:T955)=5,'A3.2'!D955,"")</f>
        <v/>
      </c>
      <c r="G934" s="175" t="str">
        <f>IF(SUM('A3.2'!P955:T955)=5,'A3.2'!E955,"")</f>
        <v/>
      </c>
      <c r="H934" t="str">
        <f>IF(SUM('A3.2'!P955:T955)=5,'A3.2'!F955,"")</f>
        <v/>
      </c>
      <c r="I934" s="308" t="str">
        <f>IF(SUM('A3.2'!P955:T955)=5,'A3.2'!G955,"")</f>
        <v/>
      </c>
    </row>
    <row r="935" spans="1:9" x14ac:dyDescent="0.25">
      <c r="A935" t="str">
        <f>IF(SUM('A3.2'!P956:T956)=5,'Angaben KH-Standort'!$D$25,"")</f>
        <v/>
      </c>
      <c r="B935" t="str">
        <f>IF(SUM('A3.2'!P956:T956)=5,'Angaben KH-Standort'!$D$26,"")</f>
        <v/>
      </c>
      <c r="C935" t="str">
        <f>IF(SUM('A3.2'!P956:T956)=5,'Angaben KH-Standort'!$D$12,"")</f>
        <v/>
      </c>
      <c r="D935" t="str">
        <f>IF(SUM('A3.2'!P956:T956)=5,'A1'!$F947,"")</f>
        <v/>
      </c>
      <c r="E935" t="str">
        <f>IF(SUM('A3.2'!P956:T956)=5,'A3.2'!C956,"")</f>
        <v/>
      </c>
      <c r="F935" t="str">
        <f>IF(SUM('A3.2'!P956:T956)=5,'A3.2'!D956,"")</f>
        <v/>
      </c>
      <c r="G935" s="175" t="str">
        <f>IF(SUM('A3.2'!P956:T956)=5,'A3.2'!E956,"")</f>
        <v/>
      </c>
      <c r="H935" t="str">
        <f>IF(SUM('A3.2'!P956:T956)=5,'A3.2'!F956,"")</f>
        <v/>
      </c>
      <c r="I935" s="308" t="str">
        <f>IF(SUM('A3.2'!P956:T956)=5,'A3.2'!G956,"")</f>
        <v/>
      </c>
    </row>
    <row r="936" spans="1:9" x14ac:dyDescent="0.25">
      <c r="A936" t="str">
        <f>IF(SUM('A3.2'!P957:T957)=5,'Angaben KH-Standort'!$D$25,"")</f>
        <v/>
      </c>
      <c r="B936" t="str">
        <f>IF(SUM('A3.2'!P957:T957)=5,'Angaben KH-Standort'!$D$26,"")</f>
        <v/>
      </c>
      <c r="C936" t="str">
        <f>IF(SUM('A3.2'!P957:T957)=5,'Angaben KH-Standort'!$D$12,"")</f>
        <v/>
      </c>
      <c r="D936" t="str">
        <f>IF(SUM('A3.2'!P957:T957)=5,'A1'!$F948,"")</f>
        <v/>
      </c>
      <c r="E936" t="str">
        <f>IF(SUM('A3.2'!P957:T957)=5,'A3.2'!C957,"")</f>
        <v/>
      </c>
      <c r="F936" t="str">
        <f>IF(SUM('A3.2'!P957:T957)=5,'A3.2'!D957,"")</f>
        <v/>
      </c>
      <c r="G936" s="175" t="str">
        <f>IF(SUM('A3.2'!P957:T957)=5,'A3.2'!E957,"")</f>
        <v/>
      </c>
      <c r="H936" t="str">
        <f>IF(SUM('A3.2'!P957:T957)=5,'A3.2'!F957,"")</f>
        <v/>
      </c>
      <c r="I936" s="308" t="str">
        <f>IF(SUM('A3.2'!P957:T957)=5,'A3.2'!G957,"")</f>
        <v/>
      </c>
    </row>
    <row r="937" spans="1:9" x14ac:dyDescent="0.25">
      <c r="A937" t="str">
        <f>IF(SUM('A3.2'!P958:T958)=5,'Angaben KH-Standort'!$D$25,"")</f>
        <v/>
      </c>
      <c r="B937" t="str">
        <f>IF(SUM('A3.2'!P958:T958)=5,'Angaben KH-Standort'!$D$26,"")</f>
        <v/>
      </c>
      <c r="C937" t="str">
        <f>IF(SUM('A3.2'!P958:T958)=5,'Angaben KH-Standort'!$D$12,"")</f>
        <v/>
      </c>
      <c r="D937" t="str">
        <f>IF(SUM('A3.2'!P958:T958)=5,'A1'!$F949,"")</f>
        <v/>
      </c>
      <c r="E937" t="str">
        <f>IF(SUM('A3.2'!P958:T958)=5,'A3.2'!C958,"")</f>
        <v/>
      </c>
      <c r="F937" t="str">
        <f>IF(SUM('A3.2'!P958:T958)=5,'A3.2'!D958,"")</f>
        <v/>
      </c>
      <c r="G937" s="175" t="str">
        <f>IF(SUM('A3.2'!P958:T958)=5,'A3.2'!E958,"")</f>
        <v/>
      </c>
      <c r="H937" t="str">
        <f>IF(SUM('A3.2'!P958:T958)=5,'A3.2'!F958,"")</f>
        <v/>
      </c>
      <c r="I937" s="308" t="str">
        <f>IF(SUM('A3.2'!P958:T958)=5,'A3.2'!G958,"")</f>
        <v/>
      </c>
    </row>
    <row r="938" spans="1:9" x14ac:dyDescent="0.25">
      <c r="A938" t="str">
        <f>IF(SUM('A3.2'!P959:T959)=5,'Angaben KH-Standort'!$D$25,"")</f>
        <v/>
      </c>
      <c r="B938" t="str">
        <f>IF(SUM('A3.2'!P959:T959)=5,'Angaben KH-Standort'!$D$26,"")</f>
        <v/>
      </c>
      <c r="C938" t="str">
        <f>IF(SUM('A3.2'!P959:T959)=5,'Angaben KH-Standort'!$D$12,"")</f>
        <v/>
      </c>
      <c r="D938" t="str">
        <f>IF(SUM('A3.2'!P959:T959)=5,'A1'!$F950,"")</f>
        <v/>
      </c>
      <c r="E938" t="str">
        <f>IF(SUM('A3.2'!P959:T959)=5,'A3.2'!C959,"")</f>
        <v/>
      </c>
      <c r="F938" t="str">
        <f>IF(SUM('A3.2'!P959:T959)=5,'A3.2'!D959,"")</f>
        <v/>
      </c>
      <c r="G938" s="175" t="str">
        <f>IF(SUM('A3.2'!P959:T959)=5,'A3.2'!E959,"")</f>
        <v/>
      </c>
      <c r="H938" t="str">
        <f>IF(SUM('A3.2'!P959:T959)=5,'A3.2'!F959,"")</f>
        <v/>
      </c>
      <c r="I938" s="308" t="str">
        <f>IF(SUM('A3.2'!P959:T959)=5,'A3.2'!G959,"")</f>
        <v/>
      </c>
    </row>
    <row r="939" spans="1:9" x14ac:dyDescent="0.25">
      <c r="A939" t="str">
        <f>IF(SUM('A3.2'!P960:T960)=5,'Angaben KH-Standort'!$D$25,"")</f>
        <v/>
      </c>
      <c r="B939" t="str">
        <f>IF(SUM('A3.2'!P960:T960)=5,'Angaben KH-Standort'!$D$26,"")</f>
        <v/>
      </c>
      <c r="C939" t="str">
        <f>IF(SUM('A3.2'!P960:T960)=5,'Angaben KH-Standort'!$D$12,"")</f>
        <v/>
      </c>
      <c r="D939" t="str">
        <f>IF(SUM('A3.2'!P960:T960)=5,'A1'!$F951,"")</f>
        <v/>
      </c>
      <c r="E939" t="str">
        <f>IF(SUM('A3.2'!P960:T960)=5,'A3.2'!C960,"")</f>
        <v/>
      </c>
      <c r="F939" t="str">
        <f>IF(SUM('A3.2'!P960:T960)=5,'A3.2'!D960,"")</f>
        <v/>
      </c>
      <c r="G939" s="175" t="str">
        <f>IF(SUM('A3.2'!P960:T960)=5,'A3.2'!E960,"")</f>
        <v/>
      </c>
      <c r="H939" t="str">
        <f>IF(SUM('A3.2'!P960:T960)=5,'A3.2'!F960,"")</f>
        <v/>
      </c>
      <c r="I939" s="308" t="str">
        <f>IF(SUM('A3.2'!P960:T960)=5,'A3.2'!G960,"")</f>
        <v/>
      </c>
    </row>
    <row r="940" spans="1:9" x14ac:dyDescent="0.25">
      <c r="A940" t="str">
        <f>IF(SUM('A3.2'!P961:T961)=5,'Angaben KH-Standort'!$D$25,"")</f>
        <v/>
      </c>
      <c r="B940" t="str">
        <f>IF(SUM('A3.2'!P961:T961)=5,'Angaben KH-Standort'!$D$26,"")</f>
        <v/>
      </c>
      <c r="C940" t="str">
        <f>IF(SUM('A3.2'!P961:T961)=5,'Angaben KH-Standort'!$D$12,"")</f>
        <v/>
      </c>
      <c r="D940" t="str">
        <f>IF(SUM('A3.2'!P961:T961)=5,'A1'!$F952,"")</f>
        <v/>
      </c>
      <c r="E940" t="str">
        <f>IF(SUM('A3.2'!P961:T961)=5,'A3.2'!C961,"")</f>
        <v/>
      </c>
      <c r="F940" t="str">
        <f>IF(SUM('A3.2'!P961:T961)=5,'A3.2'!D961,"")</f>
        <v/>
      </c>
      <c r="G940" s="175" t="str">
        <f>IF(SUM('A3.2'!P961:T961)=5,'A3.2'!E961,"")</f>
        <v/>
      </c>
      <c r="H940" t="str">
        <f>IF(SUM('A3.2'!P961:T961)=5,'A3.2'!F961,"")</f>
        <v/>
      </c>
      <c r="I940" s="308" t="str">
        <f>IF(SUM('A3.2'!P961:T961)=5,'A3.2'!G961,"")</f>
        <v/>
      </c>
    </row>
    <row r="941" spans="1:9" x14ac:dyDescent="0.25">
      <c r="A941" t="str">
        <f>IF(SUM('A3.2'!P962:T962)=5,'Angaben KH-Standort'!$D$25,"")</f>
        <v/>
      </c>
      <c r="B941" t="str">
        <f>IF(SUM('A3.2'!P962:T962)=5,'Angaben KH-Standort'!$D$26,"")</f>
        <v/>
      </c>
      <c r="C941" t="str">
        <f>IF(SUM('A3.2'!P962:T962)=5,'Angaben KH-Standort'!$D$12,"")</f>
        <v/>
      </c>
      <c r="D941" t="str">
        <f>IF(SUM('A3.2'!P962:T962)=5,'A1'!$F953,"")</f>
        <v/>
      </c>
      <c r="E941" t="str">
        <f>IF(SUM('A3.2'!P962:T962)=5,'A3.2'!C962,"")</f>
        <v/>
      </c>
      <c r="F941" t="str">
        <f>IF(SUM('A3.2'!P962:T962)=5,'A3.2'!D962,"")</f>
        <v/>
      </c>
      <c r="G941" s="175" t="str">
        <f>IF(SUM('A3.2'!P962:T962)=5,'A3.2'!E962,"")</f>
        <v/>
      </c>
      <c r="H941" t="str">
        <f>IF(SUM('A3.2'!P962:T962)=5,'A3.2'!F962,"")</f>
        <v/>
      </c>
      <c r="I941" s="308" t="str">
        <f>IF(SUM('A3.2'!P962:T962)=5,'A3.2'!G962,"")</f>
        <v/>
      </c>
    </row>
    <row r="942" spans="1:9" x14ac:dyDescent="0.25">
      <c r="A942" t="str">
        <f>IF(SUM('A3.2'!P963:T963)=5,'Angaben KH-Standort'!$D$25,"")</f>
        <v/>
      </c>
      <c r="B942" t="str">
        <f>IF(SUM('A3.2'!P963:T963)=5,'Angaben KH-Standort'!$D$26,"")</f>
        <v/>
      </c>
      <c r="C942" t="str">
        <f>IF(SUM('A3.2'!P963:T963)=5,'Angaben KH-Standort'!$D$12,"")</f>
        <v/>
      </c>
      <c r="D942" t="str">
        <f>IF(SUM('A3.2'!P963:T963)=5,'A1'!$F954,"")</f>
        <v/>
      </c>
      <c r="E942" t="str">
        <f>IF(SUM('A3.2'!P963:T963)=5,'A3.2'!C963,"")</f>
        <v/>
      </c>
      <c r="F942" t="str">
        <f>IF(SUM('A3.2'!P963:T963)=5,'A3.2'!D963,"")</f>
        <v/>
      </c>
      <c r="G942" s="175" t="str">
        <f>IF(SUM('A3.2'!P963:T963)=5,'A3.2'!E963,"")</f>
        <v/>
      </c>
      <c r="H942" t="str">
        <f>IF(SUM('A3.2'!P963:T963)=5,'A3.2'!F963,"")</f>
        <v/>
      </c>
      <c r="I942" s="308" t="str">
        <f>IF(SUM('A3.2'!P963:T963)=5,'A3.2'!G963,"")</f>
        <v/>
      </c>
    </row>
    <row r="943" spans="1:9" x14ac:dyDescent="0.25">
      <c r="A943" t="str">
        <f>IF(SUM('A3.2'!P964:T964)=5,'Angaben KH-Standort'!$D$25,"")</f>
        <v/>
      </c>
      <c r="B943" t="str">
        <f>IF(SUM('A3.2'!P964:T964)=5,'Angaben KH-Standort'!$D$26,"")</f>
        <v/>
      </c>
      <c r="C943" t="str">
        <f>IF(SUM('A3.2'!P964:T964)=5,'Angaben KH-Standort'!$D$12,"")</f>
        <v/>
      </c>
      <c r="D943" t="str">
        <f>IF(SUM('A3.2'!P964:T964)=5,'A1'!$F955,"")</f>
        <v/>
      </c>
      <c r="E943" t="str">
        <f>IF(SUM('A3.2'!P964:T964)=5,'A3.2'!C964,"")</f>
        <v/>
      </c>
      <c r="F943" t="str">
        <f>IF(SUM('A3.2'!P964:T964)=5,'A3.2'!D964,"")</f>
        <v/>
      </c>
      <c r="G943" s="175" t="str">
        <f>IF(SUM('A3.2'!P964:T964)=5,'A3.2'!E964,"")</f>
        <v/>
      </c>
      <c r="H943" t="str">
        <f>IF(SUM('A3.2'!P964:T964)=5,'A3.2'!F964,"")</f>
        <v/>
      </c>
      <c r="I943" s="308" t="str">
        <f>IF(SUM('A3.2'!P964:T964)=5,'A3.2'!G964,"")</f>
        <v/>
      </c>
    </row>
    <row r="944" spans="1:9" x14ac:dyDescent="0.25">
      <c r="A944" t="str">
        <f>IF(SUM('A3.2'!P965:T965)=5,'Angaben KH-Standort'!$D$25,"")</f>
        <v/>
      </c>
      <c r="B944" t="str">
        <f>IF(SUM('A3.2'!P965:T965)=5,'Angaben KH-Standort'!$D$26,"")</f>
        <v/>
      </c>
      <c r="C944" t="str">
        <f>IF(SUM('A3.2'!P965:T965)=5,'Angaben KH-Standort'!$D$12,"")</f>
        <v/>
      </c>
      <c r="D944" t="str">
        <f>IF(SUM('A3.2'!P965:T965)=5,'A1'!$F956,"")</f>
        <v/>
      </c>
      <c r="E944" t="str">
        <f>IF(SUM('A3.2'!P965:T965)=5,'A3.2'!C965,"")</f>
        <v/>
      </c>
      <c r="F944" t="str">
        <f>IF(SUM('A3.2'!P965:T965)=5,'A3.2'!D965,"")</f>
        <v/>
      </c>
      <c r="G944" s="175" t="str">
        <f>IF(SUM('A3.2'!P965:T965)=5,'A3.2'!E965,"")</f>
        <v/>
      </c>
      <c r="H944" t="str">
        <f>IF(SUM('A3.2'!P965:T965)=5,'A3.2'!F965,"")</f>
        <v/>
      </c>
      <c r="I944" s="308" t="str">
        <f>IF(SUM('A3.2'!P965:T965)=5,'A3.2'!G965,"")</f>
        <v/>
      </c>
    </row>
    <row r="945" spans="1:9" x14ac:dyDescent="0.25">
      <c r="A945" t="str">
        <f>IF(SUM('A3.2'!P966:T966)=5,'Angaben KH-Standort'!$D$25,"")</f>
        <v/>
      </c>
      <c r="B945" t="str">
        <f>IF(SUM('A3.2'!P966:T966)=5,'Angaben KH-Standort'!$D$26,"")</f>
        <v/>
      </c>
      <c r="C945" t="str">
        <f>IF(SUM('A3.2'!P966:T966)=5,'Angaben KH-Standort'!$D$12,"")</f>
        <v/>
      </c>
      <c r="D945" t="str">
        <f>IF(SUM('A3.2'!P966:T966)=5,'A1'!$F957,"")</f>
        <v/>
      </c>
      <c r="E945" t="str">
        <f>IF(SUM('A3.2'!P966:T966)=5,'A3.2'!C966,"")</f>
        <v/>
      </c>
      <c r="F945" t="str">
        <f>IF(SUM('A3.2'!P966:T966)=5,'A3.2'!D966,"")</f>
        <v/>
      </c>
      <c r="G945" s="175" t="str">
        <f>IF(SUM('A3.2'!P966:T966)=5,'A3.2'!E966,"")</f>
        <v/>
      </c>
      <c r="H945" t="str">
        <f>IF(SUM('A3.2'!P966:T966)=5,'A3.2'!F966,"")</f>
        <v/>
      </c>
      <c r="I945" s="308" t="str">
        <f>IF(SUM('A3.2'!P966:T966)=5,'A3.2'!G966,"")</f>
        <v/>
      </c>
    </row>
    <row r="946" spans="1:9" x14ac:dyDescent="0.25">
      <c r="A946" t="str">
        <f>IF(SUM('A3.2'!P967:T967)=5,'Angaben KH-Standort'!$D$25,"")</f>
        <v/>
      </c>
      <c r="B946" t="str">
        <f>IF(SUM('A3.2'!P967:T967)=5,'Angaben KH-Standort'!$D$26,"")</f>
        <v/>
      </c>
      <c r="C946" t="str">
        <f>IF(SUM('A3.2'!P967:T967)=5,'Angaben KH-Standort'!$D$12,"")</f>
        <v/>
      </c>
      <c r="D946" t="str">
        <f>IF(SUM('A3.2'!P967:T967)=5,'A1'!$F958,"")</f>
        <v/>
      </c>
      <c r="E946" t="str">
        <f>IF(SUM('A3.2'!P967:T967)=5,'A3.2'!C967,"")</f>
        <v/>
      </c>
      <c r="F946" t="str">
        <f>IF(SUM('A3.2'!P967:T967)=5,'A3.2'!D967,"")</f>
        <v/>
      </c>
      <c r="G946" s="175" t="str">
        <f>IF(SUM('A3.2'!P967:T967)=5,'A3.2'!E967,"")</f>
        <v/>
      </c>
      <c r="H946" t="str">
        <f>IF(SUM('A3.2'!P967:T967)=5,'A3.2'!F967,"")</f>
        <v/>
      </c>
      <c r="I946" s="308" t="str">
        <f>IF(SUM('A3.2'!P967:T967)=5,'A3.2'!G967,"")</f>
        <v/>
      </c>
    </row>
    <row r="947" spans="1:9" x14ac:dyDescent="0.25">
      <c r="A947" t="str">
        <f>IF(SUM('A3.2'!P968:T968)=5,'Angaben KH-Standort'!$D$25,"")</f>
        <v/>
      </c>
      <c r="B947" t="str">
        <f>IF(SUM('A3.2'!P968:T968)=5,'Angaben KH-Standort'!$D$26,"")</f>
        <v/>
      </c>
      <c r="C947" t="str">
        <f>IF(SUM('A3.2'!P968:T968)=5,'Angaben KH-Standort'!$D$12,"")</f>
        <v/>
      </c>
      <c r="D947" t="str">
        <f>IF(SUM('A3.2'!P968:T968)=5,'A1'!$F959,"")</f>
        <v/>
      </c>
      <c r="E947" t="str">
        <f>IF(SUM('A3.2'!P968:T968)=5,'A3.2'!C968,"")</f>
        <v/>
      </c>
      <c r="F947" t="str">
        <f>IF(SUM('A3.2'!P968:T968)=5,'A3.2'!D968,"")</f>
        <v/>
      </c>
      <c r="G947" s="175" t="str">
        <f>IF(SUM('A3.2'!P968:T968)=5,'A3.2'!E968,"")</f>
        <v/>
      </c>
      <c r="H947" t="str">
        <f>IF(SUM('A3.2'!P968:T968)=5,'A3.2'!F968,"")</f>
        <v/>
      </c>
      <c r="I947" s="308" t="str">
        <f>IF(SUM('A3.2'!P968:T968)=5,'A3.2'!G968,"")</f>
        <v/>
      </c>
    </row>
    <row r="948" spans="1:9" x14ac:dyDescent="0.25">
      <c r="A948" t="str">
        <f>IF(SUM('A3.2'!P969:T969)=5,'Angaben KH-Standort'!$D$25,"")</f>
        <v/>
      </c>
      <c r="B948" t="str">
        <f>IF(SUM('A3.2'!P969:T969)=5,'Angaben KH-Standort'!$D$26,"")</f>
        <v/>
      </c>
      <c r="C948" t="str">
        <f>IF(SUM('A3.2'!P969:T969)=5,'Angaben KH-Standort'!$D$12,"")</f>
        <v/>
      </c>
      <c r="D948" t="str">
        <f>IF(SUM('A3.2'!P969:T969)=5,'A1'!$F960,"")</f>
        <v/>
      </c>
      <c r="E948" t="str">
        <f>IF(SUM('A3.2'!P969:T969)=5,'A3.2'!C969,"")</f>
        <v/>
      </c>
      <c r="F948" t="str">
        <f>IF(SUM('A3.2'!P969:T969)=5,'A3.2'!D969,"")</f>
        <v/>
      </c>
      <c r="G948" s="175" t="str">
        <f>IF(SUM('A3.2'!P969:T969)=5,'A3.2'!E969,"")</f>
        <v/>
      </c>
      <c r="H948" t="str">
        <f>IF(SUM('A3.2'!P969:T969)=5,'A3.2'!F969,"")</f>
        <v/>
      </c>
      <c r="I948" s="308" t="str">
        <f>IF(SUM('A3.2'!P969:T969)=5,'A3.2'!G969,"")</f>
        <v/>
      </c>
    </row>
    <row r="949" spans="1:9" x14ac:dyDescent="0.25">
      <c r="A949" t="str">
        <f>IF(SUM('A3.2'!P970:T970)=5,'Angaben KH-Standort'!$D$25,"")</f>
        <v/>
      </c>
      <c r="B949" t="str">
        <f>IF(SUM('A3.2'!P970:T970)=5,'Angaben KH-Standort'!$D$26,"")</f>
        <v/>
      </c>
      <c r="C949" t="str">
        <f>IF(SUM('A3.2'!P970:T970)=5,'Angaben KH-Standort'!$D$12,"")</f>
        <v/>
      </c>
      <c r="D949" t="str">
        <f>IF(SUM('A3.2'!P970:T970)=5,'A1'!$F961,"")</f>
        <v/>
      </c>
      <c r="E949" t="str">
        <f>IF(SUM('A3.2'!P970:T970)=5,'A3.2'!C970,"")</f>
        <v/>
      </c>
      <c r="F949" t="str">
        <f>IF(SUM('A3.2'!P970:T970)=5,'A3.2'!D970,"")</f>
        <v/>
      </c>
      <c r="G949" s="175" t="str">
        <f>IF(SUM('A3.2'!P970:T970)=5,'A3.2'!E970,"")</f>
        <v/>
      </c>
      <c r="H949" t="str">
        <f>IF(SUM('A3.2'!P970:T970)=5,'A3.2'!F970,"")</f>
        <v/>
      </c>
      <c r="I949" s="308" t="str">
        <f>IF(SUM('A3.2'!P970:T970)=5,'A3.2'!G970,"")</f>
        <v/>
      </c>
    </row>
    <row r="950" spans="1:9" x14ac:dyDescent="0.25">
      <c r="A950" t="str">
        <f>IF(SUM('A3.2'!P971:T971)=5,'Angaben KH-Standort'!$D$25,"")</f>
        <v/>
      </c>
      <c r="B950" t="str">
        <f>IF(SUM('A3.2'!P971:T971)=5,'Angaben KH-Standort'!$D$26,"")</f>
        <v/>
      </c>
      <c r="C950" t="str">
        <f>IF(SUM('A3.2'!P971:T971)=5,'Angaben KH-Standort'!$D$12,"")</f>
        <v/>
      </c>
      <c r="D950" t="str">
        <f>IF(SUM('A3.2'!P971:T971)=5,'A1'!$F962,"")</f>
        <v/>
      </c>
      <c r="E950" t="str">
        <f>IF(SUM('A3.2'!P971:T971)=5,'A3.2'!C971,"")</f>
        <v/>
      </c>
      <c r="F950" t="str">
        <f>IF(SUM('A3.2'!P971:T971)=5,'A3.2'!D971,"")</f>
        <v/>
      </c>
      <c r="G950" s="175" t="str">
        <f>IF(SUM('A3.2'!P971:T971)=5,'A3.2'!E971,"")</f>
        <v/>
      </c>
      <c r="H950" t="str">
        <f>IF(SUM('A3.2'!P971:T971)=5,'A3.2'!F971,"")</f>
        <v/>
      </c>
      <c r="I950" s="308" t="str">
        <f>IF(SUM('A3.2'!P971:T971)=5,'A3.2'!G971,"")</f>
        <v/>
      </c>
    </row>
    <row r="951" spans="1:9" x14ac:dyDescent="0.25">
      <c r="A951" t="str">
        <f>IF(SUM('A3.2'!P972:T972)=5,'Angaben KH-Standort'!$D$25,"")</f>
        <v/>
      </c>
      <c r="B951" t="str">
        <f>IF(SUM('A3.2'!P972:T972)=5,'Angaben KH-Standort'!$D$26,"")</f>
        <v/>
      </c>
      <c r="C951" t="str">
        <f>IF(SUM('A3.2'!P972:T972)=5,'Angaben KH-Standort'!$D$12,"")</f>
        <v/>
      </c>
      <c r="D951" t="str">
        <f>IF(SUM('A3.2'!P972:T972)=5,'A1'!$F963,"")</f>
        <v/>
      </c>
      <c r="E951" t="str">
        <f>IF(SUM('A3.2'!P972:T972)=5,'A3.2'!C972,"")</f>
        <v/>
      </c>
      <c r="F951" t="str">
        <f>IF(SUM('A3.2'!P972:T972)=5,'A3.2'!D972,"")</f>
        <v/>
      </c>
      <c r="G951" s="175" t="str">
        <f>IF(SUM('A3.2'!P972:T972)=5,'A3.2'!E972,"")</f>
        <v/>
      </c>
      <c r="H951" t="str">
        <f>IF(SUM('A3.2'!P972:T972)=5,'A3.2'!F972,"")</f>
        <v/>
      </c>
      <c r="I951" s="308" t="str">
        <f>IF(SUM('A3.2'!P972:T972)=5,'A3.2'!G972,"")</f>
        <v/>
      </c>
    </row>
    <row r="952" spans="1:9" x14ac:dyDescent="0.25">
      <c r="A952" t="str">
        <f>IF(SUM('A3.2'!P973:T973)=5,'Angaben KH-Standort'!$D$25,"")</f>
        <v/>
      </c>
      <c r="B952" t="str">
        <f>IF(SUM('A3.2'!P973:T973)=5,'Angaben KH-Standort'!$D$26,"")</f>
        <v/>
      </c>
      <c r="C952" t="str">
        <f>IF(SUM('A3.2'!P973:T973)=5,'Angaben KH-Standort'!$D$12,"")</f>
        <v/>
      </c>
      <c r="D952" t="str">
        <f>IF(SUM('A3.2'!P973:T973)=5,'A1'!$F964,"")</f>
        <v/>
      </c>
      <c r="E952" t="str">
        <f>IF(SUM('A3.2'!P973:T973)=5,'A3.2'!C973,"")</f>
        <v/>
      </c>
      <c r="F952" t="str">
        <f>IF(SUM('A3.2'!P973:T973)=5,'A3.2'!D973,"")</f>
        <v/>
      </c>
      <c r="G952" s="175" t="str">
        <f>IF(SUM('A3.2'!P973:T973)=5,'A3.2'!E973,"")</f>
        <v/>
      </c>
      <c r="H952" t="str">
        <f>IF(SUM('A3.2'!P973:T973)=5,'A3.2'!F973,"")</f>
        <v/>
      </c>
      <c r="I952" s="308" t="str">
        <f>IF(SUM('A3.2'!P973:T973)=5,'A3.2'!G973,"")</f>
        <v/>
      </c>
    </row>
    <row r="953" spans="1:9" x14ac:dyDescent="0.25">
      <c r="A953" t="str">
        <f>IF(SUM('A3.2'!P974:T974)=5,'Angaben KH-Standort'!$D$25,"")</f>
        <v/>
      </c>
      <c r="B953" t="str">
        <f>IF(SUM('A3.2'!P974:T974)=5,'Angaben KH-Standort'!$D$26,"")</f>
        <v/>
      </c>
      <c r="C953" t="str">
        <f>IF(SUM('A3.2'!P974:T974)=5,'Angaben KH-Standort'!$D$12,"")</f>
        <v/>
      </c>
      <c r="D953" t="str">
        <f>IF(SUM('A3.2'!P974:T974)=5,'A1'!$F965,"")</f>
        <v/>
      </c>
      <c r="E953" t="str">
        <f>IF(SUM('A3.2'!P974:T974)=5,'A3.2'!C974,"")</f>
        <v/>
      </c>
      <c r="F953" t="str">
        <f>IF(SUM('A3.2'!P974:T974)=5,'A3.2'!D974,"")</f>
        <v/>
      </c>
      <c r="G953" s="175" t="str">
        <f>IF(SUM('A3.2'!P974:T974)=5,'A3.2'!E974,"")</f>
        <v/>
      </c>
      <c r="H953" t="str">
        <f>IF(SUM('A3.2'!P974:T974)=5,'A3.2'!F974,"")</f>
        <v/>
      </c>
      <c r="I953" s="308" t="str">
        <f>IF(SUM('A3.2'!P974:T974)=5,'A3.2'!G974,"")</f>
        <v/>
      </c>
    </row>
    <row r="954" spans="1:9" x14ac:dyDescent="0.25">
      <c r="A954" t="str">
        <f>IF(SUM('A3.2'!P975:T975)=5,'Angaben KH-Standort'!$D$25,"")</f>
        <v/>
      </c>
      <c r="B954" t="str">
        <f>IF(SUM('A3.2'!P975:T975)=5,'Angaben KH-Standort'!$D$26,"")</f>
        <v/>
      </c>
      <c r="C954" t="str">
        <f>IF(SUM('A3.2'!P975:T975)=5,'Angaben KH-Standort'!$D$12,"")</f>
        <v/>
      </c>
      <c r="D954" t="str">
        <f>IF(SUM('A3.2'!P975:T975)=5,'A1'!$F966,"")</f>
        <v/>
      </c>
      <c r="E954" t="str">
        <f>IF(SUM('A3.2'!P975:T975)=5,'A3.2'!C975,"")</f>
        <v/>
      </c>
      <c r="F954" t="str">
        <f>IF(SUM('A3.2'!P975:T975)=5,'A3.2'!D975,"")</f>
        <v/>
      </c>
      <c r="G954" s="175" t="str">
        <f>IF(SUM('A3.2'!P975:T975)=5,'A3.2'!E975,"")</f>
        <v/>
      </c>
      <c r="H954" t="str">
        <f>IF(SUM('A3.2'!P975:T975)=5,'A3.2'!F975,"")</f>
        <v/>
      </c>
      <c r="I954" s="308" t="str">
        <f>IF(SUM('A3.2'!P975:T975)=5,'A3.2'!G975,"")</f>
        <v/>
      </c>
    </row>
    <row r="955" spans="1:9" x14ac:dyDescent="0.25">
      <c r="A955" t="str">
        <f>IF(SUM('A3.2'!P976:T976)=5,'Angaben KH-Standort'!$D$25,"")</f>
        <v/>
      </c>
      <c r="B955" t="str">
        <f>IF(SUM('A3.2'!P976:T976)=5,'Angaben KH-Standort'!$D$26,"")</f>
        <v/>
      </c>
      <c r="C955" t="str">
        <f>IF(SUM('A3.2'!P976:T976)=5,'Angaben KH-Standort'!$D$12,"")</f>
        <v/>
      </c>
      <c r="D955" t="str">
        <f>IF(SUM('A3.2'!P976:T976)=5,'A1'!$F967,"")</f>
        <v/>
      </c>
      <c r="E955" t="str">
        <f>IF(SUM('A3.2'!P976:T976)=5,'A3.2'!C976,"")</f>
        <v/>
      </c>
      <c r="F955" t="str">
        <f>IF(SUM('A3.2'!P976:T976)=5,'A3.2'!D976,"")</f>
        <v/>
      </c>
      <c r="G955" s="175" t="str">
        <f>IF(SUM('A3.2'!P976:T976)=5,'A3.2'!E976,"")</f>
        <v/>
      </c>
      <c r="H955" t="str">
        <f>IF(SUM('A3.2'!P976:T976)=5,'A3.2'!F976,"")</f>
        <v/>
      </c>
      <c r="I955" s="308" t="str">
        <f>IF(SUM('A3.2'!P976:T976)=5,'A3.2'!G976,"")</f>
        <v/>
      </c>
    </row>
    <row r="956" spans="1:9" x14ac:dyDescent="0.25">
      <c r="A956" t="str">
        <f>IF(SUM('A3.2'!P977:T977)=5,'Angaben KH-Standort'!$D$25,"")</f>
        <v/>
      </c>
      <c r="B956" t="str">
        <f>IF(SUM('A3.2'!P977:T977)=5,'Angaben KH-Standort'!$D$26,"")</f>
        <v/>
      </c>
      <c r="C956" t="str">
        <f>IF(SUM('A3.2'!P977:T977)=5,'Angaben KH-Standort'!$D$12,"")</f>
        <v/>
      </c>
      <c r="D956" t="str">
        <f>IF(SUM('A3.2'!P977:T977)=5,'A1'!$F968,"")</f>
        <v/>
      </c>
      <c r="E956" t="str">
        <f>IF(SUM('A3.2'!P977:T977)=5,'A3.2'!C977,"")</f>
        <v/>
      </c>
      <c r="F956" t="str">
        <f>IF(SUM('A3.2'!P977:T977)=5,'A3.2'!D977,"")</f>
        <v/>
      </c>
      <c r="G956" s="175" t="str">
        <f>IF(SUM('A3.2'!P977:T977)=5,'A3.2'!E977,"")</f>
        <v/>
      </c>
      <c r="H956" t="str">
        <f>IF(SUM('A3.2'!P977:T977)=5,'A3.2'!F977,"")</f>
        <v/>
      </c>
      <c r="I956" s="308" t="str">
        <f>IF(SUM('A3.2'!P977:T977)=5,'A3.2'!G977,"")</f>
        <v/>
      </c>
    </row>
    <row r="957" spans="1:9" x14ac:dyDescent="0.25">
      <c r="A957" t="str">
        <f>IF(SUM('A3.2'!P978:T978)=5,'Angaben KH-Standort'!$D$25,"")</f>
        <v/>
      </c>
      <c r="B957" t="str">
        <f>IF(SUM('A3.2'!P978:T978)=5,'Angaben KH-Standort'!$D$26,"")</f>
        <v/>
      </c>
      <c r="C957" t="str">
        <f>IF(SUM('A3.2'!P978:T978)=5,'Angaben KH-Standort'!$D$12,"")</f>
        <v/>
      </c>
      <c r="D957" t="str">
        <f>IF(SUM('A3.2'!P978:T978)=5,'A1'!$F969,"")</f>
        <v/>
      </c>
      <c r="E957" t="str">
        <f>IF(SUM('A3.2'!P978:T978)=5,'A3.2'!C978,"")</f>
        <v/>
      </c>
      <c r="F957" t="str">
        <f>IF(SUM('A3.2'!P978:T978)=5,'A3.2'!D978,"")</f>
        <v/>
      </c>
      <c r="G957" s="175" t="str">
        <f>IF(SUM('A3.2'!P978:T978)=5,'A3.2'!E978,"")</f>
        <v/>
      </c>
      <c r="H957" t="str">
        <f>IF(SUM('A3.2'!P978:T978)=5,'A3.2'!F978,"")</f>
        <v/>
      </c>
      <c r="I957" s="308" t="str">
        <f>IF(SUM('A3.2'!P978:T978)=5,'A3.2'!G978,"")</f>
        <v/>
      </c>
    </row>
    <row r="958" spans="1:9" x14ac:dyDescent="0.25">
      <c r="A958" t="str">
        <f>IF(SUM('A3.2'!P979:T979)=5,'Angaben KH-Standort'!$D$25,"")</f>
        <v/>
      </c>
      <c r="B958" t="str">
        <f>IF(SUM('A3.2'!P979:T979)=5,'Angaben KH-Standort'!$D$26,"")</f>
        <v/>
      </c>
      <c r="C958" t="str">
        <f>IF(SUM('A3.2'!P979:T979)=5,'Angaben KH-Standort'!$D$12,"")</f>
        <v/>
      </c>
      <c r="D958" t="str">
        <f>IF(SUM('A3.2'!P979:T979)=5,'A1'!$F970,"")</f>
        <v/>
      </c>
      <c r="E958" t="str">
        <f>IF(SUM('A3.2'!P979:T979)=5,'A3.2'!C979,"")</f>
        <v/>
      </c>
      <c r="F958" t="str">
        <f>IF(SUM('A3.2'!P979:T979)=5,'A3.2'!D979,"")</f>
        <v/>
      </c>
      <c r="G958" s="175" t="str">
        <f>IF(SUM('A3.2'!P979:T979)=5,'A3.2'!E979,"")</f>
        <v/>
      </c>
      <c r="H958" t="str">
        <f>IF(SUM('A3.2'!P979:T979)=5,'A3.2'!F979,"")</f>
        <v/>
      </c>
      <c r="I958" s="308" t="str">
        <f>IF(SUM('A3.2'!P979:T979)=5,'A3.2'!G979,"")</f>
        <v/>
      </c>
    </row>
    <row r="959" spans="1:9" x14ac:dyDescent="0.25">
      <c r="A959" t="str">
        <f>IF(SUM('A3.2'!P980:T980)=5,'Angaben KH-Standort'!$D$25,"")</f>
        <v/>
      </c>
      <c r="B959" t="str">
        <f>IF(SUM('A3.2'!P980:T980)=5,'Angaben KH-Standort'!$D$26,"")</f>
        <v/>
      </c>
      <c r="C959" t="str">
        <f>IF(SUM('A3.2'!P980:T980)=5,'Angaben KH-Standort'!$D$12,"")</f>
        <v/>
      </c>
      <c r="D959" t="str">
        <f>IF(SUM('A3.2'!P980:T980)=5,'A1'!$F971,"")</f>
        <v/>
      </c>
      <c r="E959" t="str">
        <f>IF(SUM('A3.2'!P980:T980)=5,'A3.2'!C980,"")</f>
        <v/>
      </c>
      <c r="F959" t="str">
        <f>IF(SUM('A3.2'!P980:T980)=5,'A3.2'!D980,"")</f>
        <v/>
      </c>
      <c r="G959" s="175" t="str">
        <f>IF(SUM('A3.2'!P980:T980)=5,'A3.2'!E980,"")</f>
        <v/>
      </c>
      <c r="H959" t="str">
        <f>IF(SUM('A3.2'!P980:T980)=5,'A3.2'!F980,"")</f>
        <v/>
      </c>
      <c r="I959" s="308" t="str">
        <f>IF(SUM('A3.2'!P980:T980)=5,'A3.2'!G980,"")</f>
        <v/>
      </c>
    </row>
    <row r="960" spans="1:9" x14ac:dyDescent="0.25">
      <c r="A960" t="str">
        <f>IF(SUM('A3.2'!P981:T981)=5,'Angaben KH-Standort'!$D$25,"")</f>
        <v/>
      </c>
      <c r="B960" t="str">
        <f>IF(SUM('A3.2'!P981:T981)=5,'Angaben KH-Standort'!$D$26,"")</f>
        <v/>
      </c>
      <c r="C960" t="str">
        <f>IF(SUM('A3.2'!P981:T981)=5,'Angaben KH-Standort'!$D$12,"")</f>
        <v/>
      </c>
      <c r="D960" t="str">
        <f>IF(SUM('A3.2'!P981:T981)=5,'A1'!$F972,"")</f>
        <v/>
      </c>
      <c r="E960" t="str">
        <f>IF(SUM('A3.2'!P981:T981)=5,'A3.2'!C981,"")</f>
        <v/>
      </c>
      <c r="F960" t="str">
        <f>IF(SUM('A3.2'!P981:T981)=5,'A3.2'!D981,"")</f>
        <v/>
      </c>
      <c r="G960" s="175" t="str">
        <f>IF(SUM('A3.2'!P981:T981)=5,'A3.2'!E981,"")</f>
        <v/>
      </c>
      <c r="H960" t="str">
        <f>IF(SUM('A3.2'!P981:T981)=5,'A3.2'!F981,"")</f>
        <v/>
      </c>
      <c r="I960" s="308" t="str">
        <f>IF(SUM('A3.2'!P981:T981)=5,'A3.2'!G981,"")</f>
        <v/>
      </c>
    </row>
    <row r="961" spans="1:9" x14ac:dyDescent="0.25">
      <c r="A961" t="str">
        <f>IF(SUM('A3.2'!P982:T982)=5,'Angaben KH-Standort'!$D$25,"")</f>
        <v/>
      </c>
      <c r="B961" t="str">
        <f>IF(SUM('A3.2'!P982:T982)=5,'Angaben KH-Standort'!$D$26,"")</f>
        <v/>
      </c>
      <c r="C961" t="str">
        <f>IF(SUM('A3.2'!P982:T982)=5,'Angaben KH-Standort'!$D$12,"")</f>
        <v/>
      </c>
      <c r="D961" t="str">
        <f>IF(SUM('A3.2'!P982:T982)=5,'A1'!$F973,"")</f>
        <v/>
      </c>
      <c r="E961" t="str">
        <f>IF(SUM('A3.2'!P982:T982)=5,'A3.2'!C982,"")</f>
        <v/>
      </c>
      <c r="F961" t="str">
        <f>IF(SUM('A3.2'!P982:T982)=5,'A3.2'!D982,"")</f>
        <v/>
      </c>
      <c r="G961" s="175" t="str">
        <f>IF(SUM('A3.2'!P982:T982)=5,'A3.2'!E982,"")</f>
        <v/>
      </c>
      <c r="H961" t="str">
        <f>IF(SUM('A3.2'!P982:T982)=5,'A3.2'!F982,"")</f>
        <v/>
      </c>
      <c r="I961" s="308" t="str">
        <f>IF(SUM('A3.2'!P982:T982)=5,'A3.2'!G982,"")</f>
        <v/>
      </c>
    </row>
    <row r="962" spans="1:9" x14ac:dyDescent="0.25">
      <c r="A962" t="str">
        <f>IF(SUM('A3.2'!P983:T983)=5,'Angaben KH-Standort'!$D$25,"")</f>
        <v/>
      </c>
      <c r="B962" t="str">
        <f>IF(SUM('A3.2'!P983:T983)=5,'Angaben KH-Standort'!$D$26,"")</f>
        <v/>
      </c>
      <c r="C962" t="str">
        <f>IF(SUM('A3.2'!P983:T983)=5,'Angaben KH-Standort'!$D$12,"")</f>
        <v/>
      </c>
      <c r="D962" t="str">
        <f>IF(SUM('A3.2'!P983:T983)=5,'A1'!$F974,"")</f>
        <v/>
      </c>
      <c r="E962" t="str">
        <f>IF(SUM('A3.2'!P983:T983)=5,'A3.2'!C983,"")</f>
        <v/>
      </c>
      <c r="F962" t="str">
        <f>IF(SUM('A3.2'!P983:T983)=5,'A3.2'!D983,"")</f>
        <v/>
      </c>
      <c r="G962" s="175" t="str">
        <f>IF(SUM('A3.2'!P983:T983)=5,'A3.2'!E983,"")</f>
        <v/>
      </c>
      <c r="H962" t="str">
        <f>IF(SUM('A3.2'!P983:T983)=5,'A3.2'!F983,"")</f>
        <v/>
      </c>
      <c r="I962" s="308" t="str">
        <f>IF(SUM('A3.2'!P983:T983)=5,'A3.2'!G983,"")</f>
        <v/>
      </c>
    </row>
    <row r="963" spans="1:9" x14ac:dyDescent="0.25">
      <c r="A963" t="str">
        <f>IF(SUM('A3.2'!P984:T984)=5,'Angaben KH-Standort'!$D$25,"")</f>
        <v/>
      </c>
      <c r="B963" t="str">
        <f>IF(SUM('A3.2'!P984:T984)=5,'Angaben KH-Standort'!$D$26,"")</f>
        <v/>
      </c>
      <c r="C963" t="str">
        <f>IF(SUM('A3.2'!P984:T984)=5,'Angaben KH-Standort'!$D$12,"")</f>
        <v/>
      </c>
      <c r="D963" t="str">
        <f>IF(SUM('A3.2'!P984:T984)=5,'A1'!$F975,"")</f>
        <v/>
      </c>
      <c r="E963" t="str">
        <f>IF(SUM('A3.2'!P984:T984)=5,'A3.2'!C984,"")</f>
        <v/>
      </c>
      <c r="F963" t="str">
        <f>IF(SUM('A3.2'!P984:T984)=5,'A3.2'!D984,"")</f>
        <v/>
      </c>
      <c r="G963" s="175" t="str">
        <f>IF(SUM('A3.2'!P984:T984)=5,'A3.2'!E984,"")</f>
        <v/>
      </c>
      <c r="H963" t="str">
        <f>IF(SUM('A3.2'!P984:T984)=5,'A3.2'!F984,"")</f>
        <v/>
      </c>
      <c r="I963" s="308" t="str">
        <f>IF(SUM('A3.2'!P984:T984)=5,'A3.2'!G984,"")</f>
        <v/>
      </c>
    </row>
    <row r="964" spans="1:9" x14ac:dyDescent="0.25">
      <c r="A964" t="str">
        <f>IF(SUM('A3.2'!P985:T985)=5,'Angaben KH-Standort'!$D$25,"")</f>
        <v/>
      </c>
      <c r="B964" t="str">
        <f>IF(SUM('A3.2'!P985:T985)=5,'Angaben KH-Standort'!$D$26,"")</f>
        <v/>
      </c>
      <c r="C964" t="str">
        <f>IF(SUM('A3.2'!P985:T985)=5,'Angaben KH-Standort'!$D$12,"")</f>
        <v/>
      </c>
      <c r="D964" t="str">
        <f>IF(SUM('A3.2'!P985:T985)=5,'A1'!$F976,"")</f>
        <v/>
      </c>
      <c r="E964" t="str">
        <f>IF(SUM('A3.2'!P985:T985)=5,'A3.2'!C985,"")</f>
        <v/>
      </c>
      <c r="F964" t="str">
        <f>IF(SUM('A3.2'!P985:T985)=5,'A3.2'!D985,"")</f>
        <v/>
      </c>
      <c r="G964" s="175" t="str">
        <f>IF(SUM('A3.2'!P985:T985)=5,'A3.2'!E985,"")</f>
        <v/>
      </c>
      <c r="H964" t="str">
        <f>IF(SUM('A3.2'!P985:T985)=5,'A3.2'!F985,"")</f>
        <v/>
      </c>
      <c r="I964" s="308" t="str">
        <f>IF(SUM('A3.2'!P985:T985)=5,'A3.2'!G985,"")</f>
        <v/>
      </c>
    </row>
    <row r="965" spans="1:9" x14ac:dyDescent="0.25">
      <c r="A965" t="str">
        <f>IF(SUM('A3.2'!P986:T986)=5,'Angaben KH-Standort'!$D$25,"")</f>
        <v/>
      </c>
      <c r="B965" t="str">
        <f>IF(SUM('A3.2'!P986:T986)=5,'Angaben KH-Standort'!$D$26,"")</f>
        <v/>
      </c>
      <c r="C965" t="str">
        <f>IF(SUM('A3.2'!P986:T986)=5,'Angaben KH-Standort'!$D$12,"")</f>
        <v/>
      </c>
      <c r="D965" t="str">
        <f>IF(SUM('A3.2'!P986:T986)=5,'A1'!$F977,"")</f>
        <v/>
      </c>
      <c r="E965" t="str">
        <f>IF(SUM('A3.2'!P986:T986)=5,'A3.2'!C986,"")</f>
        <v/>
      </c>
      <c r="F965" t="str">
        <f>IF(SUM('A3.2'!P986:T986)=5,'A3.2'!D986,"")</f>
        <v/>
      </c>
      <c r="G965" s="175" t="str">
        <f>IF(SUM('A3.2'!P986:T986)=5,'A3.2'!E986,"")</f>
        <v/>
      </c>
      <c r="H965" t="str">
        <f>IF(SUM('A3.2'!P986:T986)=5,'A3.2'!F986,"")</f>
        <v/>
      </c>
      <c r="I965" s="308" t="str">
        <f>IF(SUM('A3.2'!P986:T986)=5,'A3.2'!G986,"")</f>
        <v/>
      </c>
    </row>
    <row r="966" spans="1:9" x14ac:dyDescent="0.25">
      <c r="A966" t="str">
        <f>IF(SUM('A3.2'!P987:T987)=5,'Angaben KH-Standort'!$D$25,"")</f>
        <v/>
      </c>
      <c r="B966" t="str">
        <f>IF(SUM('A3.2'!P987:T987)=5,'Angaben KH-Standort'!$D$26,"")</f>
        <v/>
      </c>
      <c r="C966" t="str">
        <f>IF(SUM('A3.2'!P987:T987)=5,'Angaben KH-Standort'!$D$12,"")</f>
        <v/>
      </c>
      <c r="D966" t="str">
        <f>IF(SUM('A3.2'!P987:T987)=5,'A1'!$F978,"")</f>
        <v/>
      </c>
      <c r="E966" t="str">
        <f>IF(SUM('A3.2'!P987:T987)=5,'A3.2'!C987,"")</f>
        <v/>
      </c>
      <c r="F966" t="str">
        <f>IF(SUM('A3.2'!P987:T987)=5,'A3.2'!D987,"")</f>
        <v/>
      </c>
      <c r="G966" s="175" t="str">
        <f>IF(SUM('A3.2'!P987:T987)=5,'A3.2'!E987,"")</f>
        <v/>
      </c>
      <c r="H966" t="str">
        <f>IF(SUM('A3.2'!P987:T987)=5,'A3.2'!F987,"")</f>
        <v/>
      </c>
      <c r="I966" s="308" t="str">
        <f>IF(SUM('A3.2'!P987:T987)=5,'A3.2'!G987,"")</f>
        <v/>
      </c>
    </row>
    <row r="967" spans="1:9" x14ac:dyDescent="0.25">
      <c r="A967" t="str">
        <f>IF(SUM('A3.2'!P988:T988)=5,'Angaben KH-Standort'!$D$25,"")</f>
        <v/>
      </c>
      <c r="B967" t="str">
        <f>IF(SUM('A3.2'!P988:T988)=5,'Angaben KH-Standort'!$D$26,"")</f>
        <v/>
      </c>
      <c r="C967" t="str">
        <f>IF(SUM('A3.2'!P988:T988)=5,'Angaben KH-Standort'!$D$12,"")</f>
        <v/>
      </c>
      <c r="D967" t="str">
        <f>IF(SUM('A3.2'!P988:T988)=5,'A1'!$F979,"")</f>
        <v/>
      </c>
      <c r="E967" t="str">
        <f>IF(SUM('A3.2'!P988:T988)=5,'A3.2'!C988,"")</f>
        <v/>
      </c>
      <c r="F967" t="str">
        <f>IF(SUM('A3.2'!P988:T988)=5,'A3.2'!D988,"")</f>
        <v/>
      </c>
      <c r="G967" s="175" t="str">
        <f>IF(SUM('A3.2'!P988:T988)=5,'A3.2'!E988,"")</f>
        <v/>
      </c>
      <c r="H967" t="str">
        <f>IF(SUM('A3.2'!P988:T988)=5,'A3.2'!F988,"")</f>
        <v/>
      </c>
      <c r="I967" s="308" t="str">
        <f>IF(SUM('A3.2'!P988:T988)=5,'A3.2'!G988,"")</f>
        <v/>
      </c>
    </row>
    <row r="968" spans="1:9" x14ac:dyDescent="0.25">
      <c r="A968" t="str">
        <f>IF(SUM('A3.2'!P989:T989)=5,'Angaben KH-Standort'!$D$25,"")</f>
        <v/>
      </c>
      <c r="B968" t="str">
        <f>IF(SUM('A3.2'!P989:T989)=5,'Angaben KH-Standort'!$D$26,"")</f>
        <v/>
      </c>
      <c r="C968" t="str">
        <f>IF(SUM('A3.2'!P989:T989)=5,'Angaben KH-Standort'!$D$12,"")</f>
        <v/>
      </c>
      <c r="D968" t="str">
        <f>IF(SUM('A3.2'!P989:T989)=5,'A1'!$F980,"")</f>
        <v/>
      </c>
      <c r="E968" t="str">
        <f>IF(SUM('A3.2'!P989:T989)=5,'A3.2'!C989,"")</f>
        <v/>
      </c>
      <c r="F968" t="str">
        <f>IF(SUM('A3.2'!P989:T989)=5,'A3.2'!D989,"")</f>
        <v/>
      </c>
      <c r="G968" s="175" t="str">
        <f>IF(SUM('A3.2'!P989:T989)=5,'A3.2'!E989,"")</f>
        <v/>
      </c>
      <c r="H968" t="str">
        <f>IF(SUM('A3.2'!P989:T989)=5,'A3.2'!F989,"")</f>
        <v/>
      </c>
      <c r="I968" s="308" t="str">
        <f>IF(SUM('A3.2'!P989:T989)=5,'A3.2'!G989,"")</f>
        <v/>
      </c>
    </row>
    <row r="969" spans="1:9" x14ac:dyDescent="0.25">
      <c r="A969" t="str">
        <f>IF(SUM('A3.2'!P990:T990)=5,'Angaben KH-Standort'!$D$25,"")</f>
        <v/>
      </c>
      <c r="B969" t="str">
        <f>IF(SUM('A3.2'!P990:T990)=5,'Angaben KH-Standort'!$D$26,"")</f>
        <v/>
      </c>
      <c r="C969" t="str">
        <f>IF(SUM('A3.2'!P990:T990)=5,'Angaben KH-Standort'!$D$12,"")</f>
        <v/>
      </c>
      <c r="D969" t="str">
        <f>IF(SUM('A3.2'!P990:T990)=5,'A1'!$F981,"")</f>
        <v/>
      </c>
      <c r="E969" t="str">
        <f>IF(SUM('A3.2'!P990:T990)=5,'A3.2'!C990,"")</f>
        <v/>
      </c>
      <c r="F969" t="str">
        <f>IF(SUM('A3.2'!P990:T990)=5,'A3.2'!D990,"")</f>
        <v/>
      </c>
      <c r="G969" s="175" t="str">
        <f>IF(SUM('A3.2'!P990:T990)=5,'A3.2'!E990,"")</f>
        <v/>
      </c>
      <c r="H969" t="str">
        <f>IF(SUM('A3.2'!P990:T990)=5,'A3.2'!F990,"")</f>
        <v/>
      </c>
      <c r="I969" s="308" t="str">
        <f>IF(SUM('A3.2'!P990:T990)=5,'A3.2'!G990,"")</f>
        <v/>
      </c>
    </row>
    <row r="970" spans="1:9" x14ac:dyDescent="0.25">
      <c r="A970" t="str">
        <f>IF(SUM('A3.2'!P991:T991)=5,'Angaben KH-Standort'!$D$25,"")</f>
        <v/>
      </c>
      <c r="B970" t="str">
        <f>IF(SUM('A3.2'!P991:T991)=5,'Angaben KH-Standort'!$D$26,"")</f>
        <v/>
      </c>
      <c r="C970" t="str">
        <f>IF(SUM('A3.2'!P991:T991)=5,'Angaben KH-Standort'!$D$12,"")</f>
        <v/>
      </c>
      <c r="D970" t="str">
        <f>IF(SUM('A3.2'!P991:T991)=5,'A1'!$F982,"")</f>
        <v/>
      </c>
      <c r="E970" t="str">
        <f>IF(SUM('A3.2'!P991:T991)=5,'A3.2'!C991,"")</f>
        <v/>
      </c>
      <c r="F970" t="str">
        <f>IF(SUM('A3.2'!P991:T991)=5,'A3.2'!D991,"")</f>
        <v/>
      </c>
      <c r="G970" s="175" t="str">
        <f>IF(SUM('A3.2'!P991:T991)=5,'A3.2'!E991,"")</f>
        <v/>
      </c>
      <c r="H970" t="str">
        <f>IF(SUM('A3.2'!P991:T991)=5,'A3.2'!F991,"")</f>
        <v/>
      </c>
      <c r="I970" s="308" t="str">
        <f>IF(SUM('A3.2'!P991:T991)=5,'A3.2'!G991,"")</f>
        <v/>
      </c>
    </row>
    <row r="971" spans="1:9" x14ac:dyDescent="0.25">
      <c r="A971" t="str">
        <f>IF(SUM('A3.2'!P992:T992)=5,'Angaben KH-Standort'!$D$25,"")</f>
        <v/>
      </c>
      <c r="B971" t="str">
        <f>IF(SUM('A3.2'!P992:T992)=5,'Angaben KH-Standort'!$D$26,"")</f>
        <v/>
      </c>
      <c r="C971" t="str">
        <f>IF(SUM('A3.2'!P992:T992)=5,'Angaben KH-Standort'!$D$12,"")</f>
        <v/>
      </c>
      <c r="D971" t="str">
        <f>IF(SUM('A3.2'!P992:T992)=5,'A1'!$F983,"")</f>
        <v/>
      </c>
      <c r="E971" t="str">
        <f>IF(SUM('A3.2'!P992:T992)=5,'A3.2'!C992,"")</f>
        <v/>
      </c>
      <c r="F971" t="str">
        <f>IF(SUM('A3.2'!P992:T992)=5,'A3.2'!D992,"")</f>
        <v/>
      </c>
      <c r="G971" s="175" t="str">
        <f>IF(SUM('A3.2'!P992:T992)=5,'A3.2'!E992,"")</f>
        <v/>
      </c>
      <c r="H971" t="str">
        <f>IF(SUM('A3.2'!P992:T992)=5,'A3.2'!F992,"")</f>
        <v/>
      </c>
      <c r="I971" s="308" t="str">
        <f>IF(SUM('A3.2'!P992:T992)=5,'A3.2'!G992,"")</f>
        <v/>
      </c>
    </row>
    <row r="972" spans="1:9" x14ac:dyDescent="0.25">
      <c r="A972" t="str">
        <f>IF(SUM('A3.2'!P993:T993)=5,'Angaben KH-Standort'!$D$25,"")</f>
        <v/>
      </c>
      <c r="B972" t="str">
        <f>IF(SUM('A3.2'!P993:T993)=5,'Angaben KH-Standort'!$D$26,"")</f>
        <v/>
      </c>
      <c r="C972" t="str">
        <f>IF(SUM('A3.2'!P993:T993)=5,'Angaben KH-Standort'!$D$12,"")</f>
        <v/>
      </c>
      <c r="D972" t="str">
        <f>IF(SUM('A3.2'!P993:T993)=5,'A1'!$F984,"")</f>
        <v/>
      </c>
      <c r="E972" t="str">
        <f>IF(SUM('A3.2'!P993:T993)=5,'A3.2'!C993,"")</f>
        <v/>
      </c>
      <c r="F972" t="str">
        <f>IF(SUM('A3.2'!P993:T993)=5,'A3.2'!D993,"")</f>
        <v/>
      </c>
      <c r="G972" s="175" t="str">
        <f>IF(SUM('A3.2'!P993:T993)=5,'A3.2'!E993,"")</f>
        <v/>
      </c>
      <c r="H972" t="str">
        <f>IF(SUM('A3.2'!P993:T993)=5,'A3.2'!F993,"")</f>
        <v/>
      </c>
      <c r="I972" s="308" t="str">
        <f>IF(SUM('A3.2'!P993:T993)=5,'A3.2'!G993,"")</f>
        <v/>
      </c>
    </row>
    <row r="973" spans="1:9" x14ac:dyDescent="0.25">
      <c r="A973" t="str">
        <f>IF(SUM('A3.2'!P994:T994)=5,'Angaben KH-Standort'!$D$25,"")</f>
        <v/>
      </c>
      <c r="B973" t="str">
        <f>IF(SUM('A3.2'!P994:T994)=5,'Angaben KH-Standort'!$D$26,"")</f>
        <v/>
      </c>
      <c r="C973" t="str">
        <f>IF(SUM('A3.2'!P994:T994)=5,'Angaben KH-Standort'!$D$12,"")</f>
        <v/>
      </c>
      <c r="D973" t="str">
        <f>IF(SUM('A3.2'!P994:T994)=5,'A1'!$F985,"")</f>
        <v/>
      </c>
      <c r="E973" t="str">
        <f>IF(SUM('A3.2'!P994:T994)=5,'A3.2'!C994,"")</f>
        <v/>
      </c>
      <c r="F973" t="str">
        <f>IF(SUM('A3.2'!P994:T994)=5,'A3.2'!D994,"")</f>
        <v/>
      </c>
      <c r="G973" s="175" t="str">
        <f>IF(SUM('A3.2'!P994:T994)=5,'A3.2'!E994,"")</f>
        <v/>
      </c>
      <c r="H973" t="str">
        <f>IF(SUM('A3.2'!P994:T994)=5,'A3.2'!F994,"")</f>
        <v/>
      </c>
      <c r="I973" s="308" t="str">
        <f>IF(SUM('A3.2'!P994:T994)=5,'A3.2'!G994,"")</f>
        <v/>
      </c>
    </row>
    <row r="974" spans="1:9" x14ac:dyDescent="0.25">
      <c r="A974" t="str">
        <f>IF(SUM('A3.2'!P995:T995)=5,'Angaben KH-Standort'!$D$25,"")</f>
        <v/>
      </c>
      <c r="B974" t="str">
        <f>IF(SUM('A3.2'!P995:T995)=5,'Angaben KH-Standort'!$D$26,"")</f>
        <v/>
      </c>
      <c r="C974" t="str">
        <f>IF(SUM('A3.2'!P995:T995)=5,'Angaben KH-Standort'!$D$12,"")</f>
        <v/>
      </c>
      <c r="D974" t="str">
        <f>IF(SUM('A3.2'!P995:T995)=5,'A1'!$F986,"")</f>
        <v/>
      </c>
      <c r="E974" t="str">
        <f>IF(SUM('A3.2'!P995:T995)=5,'A3.2'!C995,"")</f>
        <v/>
      </c>
      <c r="F974" t="str">
        <f>IF(SUM('A3.2'!P995:T995)=5,'A3.2'!D995,"")</f>
        <v/>
      </c>
      <c r="G974" s="175" t="str">
        <f>IF(SUM('A3.2'!P995:T995)=5,'A3.2'!E995,"")</f>
        <v/>
      </c>
      <c r="H974" t="str">
        <f>IF(SUM('A3.2'!P995:T995)=5,'A3.2'!F995,"")</f>
        <v/>
      </c>
      <c r="I974" s="308" t="str">
        <f>IF(SUM('A3.2'!P995:T995)=5,'A3.2'!G995,"")</f>
        <v/>
      </c>
    </row>
    <row r="975" spans="1:9" x14ac:dyDescent="0.25">
      <c r="A975" t="str">
        <f>IF(SUM('A3.2'!P996:T996)=5,'Angaben KH-Standort'!$D$25,"")</f>
        <v/>
      </c>
      <c r="B975" t="str">
        <f>IF(SUM('A3.2'!P996:T996)=5,'Angaben KH-Standort'!$D$26,"")</f>
        <v/>
      </c>
      <c r="C975" t="str">
        <f>IF(SUM('A3.2'!P996:T996)=5,'Angaben KH-Standort'!$D$12,"")</f>
        <v/>
      </c>
      <c r="D975" t="str">
        <f>IF(SUM('A3.2'!P996:T996)=5,'A1'!$F987,"")</f>
        <v/>
      </c>
      <c r="E975" t="str">
        <f>IF(SUM('A3.2'!P996:T996)=5,'A3.2'!C996,"")</f>
        <v/>
      </c>
      <c r="F975" t="str">
        <f>IF(SUM('A3.2'!P996:T996)=5,'A3.2'!D996,"")</f>
        <v/>
      </c>
      <c r="G975" s="175" t="str">
        <f>IF(SUM('A3.2'!P996:T996)=5,'A3.2'!E996,"")</f>
        <v/>
      </c>
      <c r="H975" t="str">
        <f>IF(SUM('A3.2'!P996:T996)=5,'A3.2'!F996,"")</f>
        <v/>
      </c>
      <c r="I975" s="308" t="str">
        <f>IF(SUM('A3.2'!P996:T996)=5,'A3.2'!G996,"")</f>
        <v/>
      </c>
    </row>
    <row r="976" spans="1:9" x14ac:dyDescent="0.25">
      <c r="A976" t="str">
        <f>IF(SUM('A3.2'!P997:T997)=5,'Angaben KH-Standort'!$D$25,"")</f>
        <v/>
      </c>
      <c r="B976" t="str">
        <f>IF(SUM('A3.2'!P997:T997)=5,'Angaben KH-Standort'!$D$26,"")</f>
        <v/>
      </c>
      <c r="C976" t="str">
        <f>IF(SUM('A3.2'!P997:T997)=5,'Angaben KH-Standort'!$D$12,"")</f>
        <v/>
      </c>
      <c r="D976" t="str">
        <f>IF(SUM('A3.2'!P997:T997)=5,'A1'!$F988,"")</f>
        <v/>
      </c>
      <c r="E976" t="str">
        <f>IF(SUM('A3.2'!P997:T997)=5,'A3.2'!C997,"")</f>
        <v/>
      </c>
      <c r="F976" t="str">
        <f>IF(SUM('A3.2'!P997:T997)=5,'A3.2'!D997,"")</f>
        <v/>
      </c>
      <c r="G976" s="175" t="str">
        <f>IF(SUM('A3.2'!P997:T997)=5,'A3.2'!E997,"")</f>
        <v/>
      </c>
      <c r="H976" t="str">
        <f>IF(SUM('A3.2'!P997:T997)=5,'A3.2'!F997,"")</f>
        <v/>
      </c>
      <c r="I976" s="308" t="str">
        <f>IF(SUM('A3.2'!P997:T997)=5,'A3.2'!G997,"")</f>
        <v/>
      </c>
    </row>
    <row r="977" spans="1:9" x14ac:dyDescent="0.25">
      <c r="A977" t="str">
        <f>IF(SUM('A3.2'!P998:T998)=5,'Angaben KH-Standort'!$D$25,"")</f>
        <v/>
      </c>
      <c r="B977" t="str">
        <f>IF(SUM('A3.2'!P998:T998)=5,'Angaben KH-Standort'!$D$26,"")</f>
        <v/>
      </c>
      <c r="C977" t="str">
        <f>IF(SUM('A3.2'!P998:T998)=5,'Angaben KH-Standort'!$D$12,"")</f>
        <v/>
      </c>
      <c r="D977" t="str">
        <f>IF(SUM('A3.2'!P998:T998)=5,'A1'!$F989,"")</f>
        <v/>
      </c>
      <c r="E977" t="str">
        <f>IF(SUM('A3.2'!P998:T998)=5,'A3.2'!C998,"")</f>
        <v/>
      </c>
      <c r="F977" t="str">
        <f>IF(SUM('A3.2'!P998:T998)=5,'A3.2'!D998,"")</f>
        <v/>
      </c>
      <c r="G977" s="175" t="str">
        <f>IF(SUM('A3.2'!P998:T998)=5,'A3.2'!E998,"")</f>
        <v/>
      </c>
      <c r="H977" t="str">
        <f>IF(SUM('A3.2'!P998:T998)=5,'A3.2'!F998,"")</f>
        <v/>
      </c>
      <c r="I977" s="308" t="str">
        <f>IF(SUM('A3.2'!P998:T998)=5,'A3.2'!G998,"")</f>
        <v/>
      </c>
    </row>
    <row r="978" spans="1:9" x14ac:dyDescent="0.25">
      <c r="A978" t="str">
        <f>IF(SUM('A3.2'!P999:T999)=5,'Angaben KH-Standort'!$D$25,"")</f>
        <v/>
      </c>
      <c r="B978" t="str">
        <f>IF(SUM('A3.2'!P999:T999)=5,'Angaben KH-Standort'!$D$26,"")</f>
        <v/>
      </c>
      <c r="C978" t="str">
        <f>IF(SUM('A3.2'!P999:T999)=5,'Angaben KH-Standort'!$D$12,"")</f>
        <v/>
      </c>
      <c r="D978" t="str">
        <f>IF(SUM('A3.2'!P999:T999)=5,'A1'!$F990,"")</f>
        <v/>
      </c>
      <c r="E978" t="str">
        <f>IF(SUM('A3.2'!P999:T999)=5,'A3.2'!C999,"")</f>
        <v/>
      </c>
      <c r="F978" t="str">
        <f>IF(SUM('A3.2'!P999:T999)=5,'A3.2'!D999,"")</f>
        <v/>
      </c>
      <c r="G978" s="175" t="str">
        <f>IF(SUM('A3.2'!P999:T999)=5,'A3.2'!E999,"")</f>
        <v/>
      </c>
      <c r="H978" t="str">
        <f>IF(SUM('A3.2'!P999:T999)=5,'A3.2'!F999,"")</f>
        <v/>
      </c>
      <c r="I978" s="308" t="str">
        <f>IF(SUM('A3.2'!P999:T999)=5,'A3.2'!G999,"")</f>
        <v/>
      </c>
    </row>
    <row r="979" spans="1:9" x14ac:dyDescent="0.25">
      <c r="A979" t="str">
        <f>IF(SUM('A3.2'!P1000:T1000)=5,'Angaben KH-Standort'!$D$25,"")</f>
        <v/>
      </c>
      <c r="B979" t="str">
        <f>IF(SUM('A3.2'!P1000:T1000)=5,'Angaben KH-Standort'!$D$26,"")</f>
        <v/>
      </c>
      <c r="C979" t="str">
        <f>IF(SUM('A3.2'!P1000:T1000)=5,'Angaben KH-Standort'!$D$12,"")</f>
        <v/>
      </c>
      <c r="D979" t="str">
        <f>IF(SUM('A3.2'!P1000:T1000)=5,'A1'!$F991,"")</f>
        <v/>
      </c>
      <c r="E979" t="str">
        <f>IF(SUM('A3.2'!P1000:T1000)=5,'A3.2'!C1000,"")</f>
        <v/>
      </c>
      <c r="F979" t="str">
        <f>IF(SUM('A3.2'!P1000:T1000)=5,'A3.2'!D1000,"")</f>
        <v/>
      </c>
      <c r="G979" s="175" t="str">
        <f>IF(SUM('A3.2'!P1000:T1000)=5,'A3.2'!E1000,"")</f>
        <v/>
      </c>
      <c r="H979" t="str">
        <f>IF(SUM('A3.2'!P1000:T1000)=5,'A3.2'!F1000,"")</f>
        <v/>
      </c>
      <c r="I979" s="308" t="str">
        <f>IF(SUM('A3.2'!P1000:T1000)=5,'A3.2'!G1000,"")</f>
        <v/>
      </c>
    </row>
    <row r="980" spans="1:9" x14ac:dyDescent="0.25">
      <c r="A980" t="str">
        <f>IF(SUM('A3.2'!P1001:T1001)=5,'Angaben KH-Standort'!$D$25,"")</f>
        <v/>
      </c>
      <c r="B980" t="str">
        <f>IF(SUM('A3.2'!P1001:T1001)=5,'Angaben KH-Standort'!$D$26,"")</f>
        <v/>
      </c>
      <c r="C980" t="str">
        <f>IF(SUM('A3.2'!P1001:T1001)=5,'Angaben KH-Standort'!$D$12,"")</f>
        <v/>
      </c>
      <c r="D980" t="str">
        <f>IF(SUM('A3.2'!P1001:T1001)=5,'A1'!$F992,"")</f>
        <v/>
      </c>
      <c r="E980" t="str">
        <f>IF(SUM('A3.2'!P1001:T1001)=5,'A3.2'!C1001,"")</f>
        <v/>
      </c>
      <c r="F980" t="str">
        <f>IF(SUM('A3.2'!P1001:T1001)=5,'A3.2'!D1001,"")</f>
        <v/>
      </c>
      <c r="G980" s="175" t="str">
        <f>IF(SUM('A3.2'!P1001:T1001)=5,'A3.2'!E1001,"")</f>
        <v/>
      </c>
      <c r="H980" t="str">
        <f>IF(SUM('A3.2'!P1001:T1001)=5,'A3.2'!F1001,"")</f>
        <v/>
      </c>
      <c r="I980" s="308" t="str">
        <f>IF(SUM('A3.2'!P1001:T1001)=5,'A3.2'!G1001,"")</f>
        <v/>
      </c>
    </row>
    <row r="981" spans="1:9" x14ac:dyDescent="0.25">
      <c r="A981" t="str">
        <f>IF(SUM('A3.2'!P1002:T1002)=5,'Angaben KH-Standort'!$D$25,"")</f>
        <v/>
      </c>
      <c r="B981" t="str">
        <f>IF(SUM('A3.2'!P1002:T1002)=5,'Angaben KH-Standort'!$D$26,"")</f>
        <v/>
      </c>
      <c r="C981" t="str">
        <f>IF(SUM('A3.2'!P1002:T1002)=5,'Angaben KH-Standort'!$D$12,"")</f>
        <v/>
      </c>
      <c r="D981" t="str">
        <f>IF(SUM('A3.2'!P1002:T1002)=5,'A1'!$F993,"")</f>
        <v/>
      </c>
      <c r="E981" t="str">
        <f>IF(SUM('A3.2'!P1002:T1002)=5,'A3.2'!C1002,"")</f>
        <v/>
      </c>
      <c r="F981" t="str">
        <f>IF(SUM('A3.2'!P1002:T1002)=5,'A3.2'!D1002,"")</f>
        <v/>
      </c>
      <c r="G981" s="175" t="str">
        <f>IF(SUM('A3.2'!P1002:T1002)=5,'A3.2'!E1002,"")</f>
        <v/>
      </c>
      <c r="H981" t="str">
        <f>IF(SUM('A3.2'!P1002:T1002)=5,'A3.2'!F1002,"")</f>
        <v/>
      </c>
      <c r="I981" s="308" t="str">
        <f>IF(SUM('A3.2'!P1002:T1002)=5,'A3.2'!G1002,"")</f>
        <v/>
      </c>
    </row>
    <row r="982" spans="1:9" x14ac:dyDescent="0.25">
      <c r="A982" t="str">
        <f>IF(SUM('A3.2'!P1003:T1003)=5,'Angaben KH-Standort'!$D$25,"")</f>
        <v/>
      </c>
      <c r="B982" t="str">
        <f>IF(SUM('A3.2'!P1003:T1003)=5,'Angaben KH-Standort'!$D$26,"")</f>
        <v/>
      </c>
      <c r="C982" t="str">
        <f>IF(SUM('A3.2'!P1003:T1003)=5,'Angaben KH-Standort'!$D$12,"")</f>
        <v/>
      </c>
      <c r="D982" t="str">
        <f>IF(SUM('A3.2'!P1003:T1003)=5,'A1'!$F994,"")</f>
        <v/>
      </c>
      <c r="E982" t="str">
        <f>IF(SUM('A3.2'!P1003:T1003)=5,'A3.2'!C1003,"")</f>
        <v/>
      </c>
      <c r="F982" t="str">
        <f>IF(SUM('A3.2'!P1003:T1003)=5,'A3.2'!D1003,"")</f>
        <v/>
      </c>
      <c r="G982" s="175" t="str">
        <f>IF(SUM('A3.2'!P1003:T1003)=5,'A3.2'!E1003,"")</f>
        <v/>
      </c>
      <c r="H982" t="str">
        <f>IF(SUM('A3.2'!P1003:T1003)=5,'A3.2'!F1003,"")</f>
        <v/>
      </c>
      <c r="I982" s="308" t="str">
        <f>IF(SUM('A3.2'!P1003:T1003)=5,'A3.2'!G1003,"")</f>
        <v/>
      </c>
    </row>
    <row r="983" spans="1:9" x14ac:dyDescent="0.25">
      <c r="A983" t="str">
        <f>IF(SUM('A3.2'!P1004:T1004)=5,'Angaben KH-Standort'!$D$25,"")</f>
        <v/>
      </c>
      <c r="B983" t="str">
        <f>IF(SUM('A3.2'!P1004:T1004)=5,'Angaben KH-Standort'!$D$26,"")</f>
        <v/>
      </c>
      <c r="C983" t="str">
        <f>IF(SUM('A3.2'!P1004:T1004)=5,'Angaben KH-Standort'!$D$12,"")</f>
        <v/>
      </c>
      <c r="D983" t="str">
        <f>IF(SUM('A3.2'!P1004:T1004)=5,'A1'!$F995,"")</f>
        <v/>
      </c>
      <c r="E983" t="str">
        <f>IF(SUM('A3.2'!P1004:T1004)=5,'A3.2'!C1004,"")</f>
        <v/>
      </c>
      <c r="F983" t="str">
        <f>IF(SUM('A3.2'!P1004:T1004)=5,'A3.2'!D1004,"")</f>
        <v/>
      </c>
      <c r="G983" s="175" t="str">
        <f>IF(SUM('A3.2'!P1004:T1004)=5,'A3.2'!E1004,"")</f>
        <v/>
      </c>
      <c r="H983" t="str">
        <f>IF(SUM('A3.2'!P1004:T1004)=5,'A3.2'!F1004,"")</f>
        <v/>
      </c>
      <c r="I983" s="308" t="str">
        <f>IF(SUM('A3.2'!P1004:T1004)=5,'A3.2'!G1004,"")</f>
        <v/>
      </c>
    </row>
    <row r="984" spans="1:9" x14ac:dyDescent="0.25">
      <c r="A984" t="str">
        <f>IF(SUM('A3.2'!P1005:T1005)=5,'Angaben KH-Standort'!$D$25,"")</f>
        <v/>
      </c>
      <c r="B984" t="str">
        <f>IF(SUM('A3.2'!P1005:T1005)=5,'Angaben KH-Standort'!$D$26,"")</f>
        <v/>
      </c>
      <c r="C984" t="str">
        <f>IF(SUM('A3.2'!P1005:T1005)=5,'Angaben KH-Standort'!$D$12,"")</f>
        <v/>
      </c>
      <c r="D984" t="str">
        <f>IF(SUM('A3.2'!P1005:T1005)=5,'A1'!$F996,"")</f>
        <v/>
      </c>
      <c r="E984" t="str">
        <f>IF(SUM('A3.2'!P1005:T1005)=5,'A3.2'!C1005,"")</f>
        <v/>
      </c>
      <c r="F984" t="str">
        <f>IF(SUM('A3.2'!P1005:T1005)=5,'A3.2'!D1005,"")</f>
        <v/>
      </c>
      <c r="G984" s="175" t="str">
        <f>IF(SUM('A3.2'!P1005:T1005)=5,'A3.2'!E1005,"")</f>
        <v/>
      </c>
      <c r="H984" t="str">
        <f>IF(SUM('A3.2'!P1005:T1005)=5,'A3.2'!F1005,"")</f>
        <v/>
      </c>
      <c r="I984" s="308" t="str">
        <f>IF(SUM('A3.2'!P1005:T1005)=5,'A3.2'!G1005,"")</f>
        <v/>
      </c>
    </row>
    <row r="985" spans="1:9" x14ac:dyDescent="0.25">
      <c r="A985" t="str">
        <f>IF(SUM('A3.2'!P1006:T1006)=5,'Angaben KH-Standort'!$D$25,"")</f>
        <v/>
      </c>
      <c r="B985" t="str">
        <f>IF(SUM('A3.2'!P1006:T1006)=5,'Angaben KH-Standort'!$D$26,"")</f>
        <v/>
      </c>
      <c r="C985" t="str">
        <f>IF(SUM('A3.2'!P1006:T1006)=5,'Angaben KH-Standort'!$D$12,"")</f>
        <v/>
      </c>
      <c r="D985" t="str">
        <f>IF(SUM('A3.2'!P1006:T1006)=5,'A1'!$F997,"")</f>
        <v/>
      </c>
      <c r="E985" t="str">
        <f>IF(SUM('A3.2'!P1006:T1006)=5,'A3.2'!C1006,"")</f>
        <v/>
      </c>
      <c r="F985" t="str">
        <f>IF(SUM('A3.2'!P1006:T1006)=5,'A3.2'!D1006,"")</f>
        <v/>
      </c>
      <c r="G985" s="175" t="str">
        <f>IF(SUM('A3.2'!P1006:T1006)=5,'A3.2'!E1006,"")</f>
        <v/>
      </c>
      <c r="H985" t="str">
        <f>IF(SUM('A3.2'!P1006:T1006)=5,'A3.2'!F1006,"")</f>
        <v/>
      </c>
      <c r="I985" s="308" t="str">
        <f>IF(SUM('A3.2'!P1006:T1006)=5,'A3.2'!G1006,"")</f>
        <v/>
      </c>
    </row>
    <row r="986" spans="1:9" x14ac:dyDescent="0.25">
      <c r="A986" t="str">
        <f>IF(SUM('A3.2'!P1007:T1007)=5,'Angaben KH-Standort'!$D$25,"")</f>
        <v/>
      </c>
      <c r="B986" t="str">
        <f>IF(SUM('A3.2'!P1007:T1007)=5,'Angaben KH-Standort'!$D$26,"")</f>
        <v/>
      </c>
      <c r="C986" t="str">
        <f>IF(SUM('A3.2'!P1007:T1007)=5,'Angaben KH-Standort'!$D$12,"")</f>
        <v/>
      </c>
      <c r="D986" t="str">
        <f>IF(SUM('A3.2'!P1007:T1007)=5,'A1'!$F998,"")</f>
        <v/>
      </c>
      <c r="E986" t="str">
        <f>IF(SUM('A3.2'!P1007:T1007)=5,'A3.2'!C1007,"")</f>
        <v/>
      </c>
      <c r="F986" t="str">
        <f>IF(SUM('A3.2'!P1007:T1007)=5,'A3.2'!D1007,"")</f>
        <v/>
      </c>
      <c r="G986" s="175" t="str">
        <f>IF(SUM('A3.2'!P1007:T1007)=5,'A3.2'!E1007,"")</f>
        <v/>
      </c>
      <c r="H986" t="str">
        <f>IF(SUM('A3.2'!P1007:T1007)=5,'A3.2'!F1007,"")</f>
        <v/>
      </c>
      <c r="I986" s="308" t="str">
        <f>IF(SUM('A3.2'!P1007:T1007)=5,'A3.2'!G1007,"")</f>
        <v/>
      </c>
    </row>
    <row r="987" spans="1:9" x14ac:dyDescent="0.25">
      <c r="A987" t="str">
        <f>IF(SUM('A3.2'!P1008:T1008)=5,'Angaben KH-Standort'!$D$25,"")</f>
        <v/>
      </c>
      <c r="B987" t="str">
        <f>IF(SUM('A3.2'!P1008:T1008)=5,'Angaben KH-Standort'!$D$26,"")</f>
        <v/>
      </c>
      <c r="C987" t="str">
        <f>IF(SUM('A3.2'!P1008:T1008)=5,'Angaben KH-Standort'!$D$12,"")</f>
        <v/>
      </c>
      <c r="D987" t="str">
        <f>IF(SUM('A3.2'!P1008:T1008)=5,'A1'!$F999,"")</f>
        <v/>
      </c>
      <c r="E987" t="str">
        <f>IF(SUM('A3.2'!P1008:T1008)=5,'A3.2'!C1008,"")</f>
        <v/>
      </c>
      <c r="F987" t="str">
        <f>IF(SUM('A3.2'!P1008:T1008)=5,'A3.2'!D1008,"")</f>
        <v/>
      </c>
      <c r="G987" s="175" t="str">
        <f>IF(SUM('A3.2'!P1008:T1008)=5,'A3.2'!E1008,"")</f>
        <v/>
      </c>
      <c r="H987" t="str">
        <f>IF(SUM('A3.2'!P1008:T1008)=5,'A3.2'!F1008,"")</f>
        <v/>
      </c>
      <c r="I987" s="308" t="str">
        <f>IF(SUM('A3.2'!P1008:T1008)=5,'A3.2'!G1008,"")</f>
        <v/>
      </c>
    </row>
    <row r="988" spans="1:9" x14ac:dyDescent="0.25">
      <c r="A988" t="str">
        <f>IF(SUM('A3.2'!P1009:T1009)=5,'Angaben KH-Standort'!$D$25,"")</f>
        <v/>
      </c>
      <c r="B988" t="str">
        <f>IF(SUM('A3.2'!P1009:T1009)=5,'Angaben KH-Standort'!$D$26,"")</f>
        <v/>
      </c>
      <c r="C988" t="str">
        <f>IF(SUM('A3.2'!P1009:T1009)=5,'Angaben KH-Standort'!$D$12,"")</f>
        <v/>
      </c>
      <c r="D988" t="str">
        <f>IF(SUM('A3.2'!P1009:T1009)=5,'A1'!$F1000,"")</f>
        <v/>
      </c>
      <c r="E988" t="str">
        <f>IF(SUM('A3.2'!P1009:T1009)=5,'A3.2'!C1009,"")</f>
        <v/>
      </c>
      <c r="F988" t="str">
        <f>IF(SUM('A3.2'!P1009:T1009)=5,'A3.2'!D1009,"")</f>
        <v/>
      </c>
      <c r="G988" s="175" t="str">
        <f>IF(SUM('A3.2'!P1009:T1009)=5,'A3.2'!E1009,"")</f>
        <v/>
      </c>
      <c r="H988" t="str">
        <f>IF(SUM('A3.2'!P1009:T1009)=5,'A3.2'!F1009,"")</f>
        <v/>
      </c>
      <c r="I988" s="308" t="str">
        <f>IF(SUM('A3.2'!P1009:T1009)=5,'A3.2'!G1009,"")</f>
        <v/>
      </c>
    </row>
    <row r="989" spans="1:9" x14ac:dyDescent="0.25">
      <c r="A989" t="str">
        <f>IF(SUM('A3.2'!P1010:T1010)=5,'Angaben KH-Standort'!$D$25,"")</f>
        <v/>
      </c>
      <c r="B989" t="str">
        <f>IF(SUM('A3.2'!P1010:T1010)=5,'Angaben KH-Standort'!$D$26,"")</f>
        <v/>
      </c>
      <c r="C989" t="str">
        <f>IF(SUM('A3.2'!P1010:T1010)=5,'Angaben KH-Standort'!$D$12,"")</f>
        <v/>
      </c>
      <c r="D989" t="str">
        <f>IF(SUM('A3.2'!P1010:T1010)=5,'A1'!$F1001,"")</f>
        <v/>
      </c>
      <c r="E989" t="str">
        <f>IF(SUM('A3.2'!P1010:T1010)=5,'A3.2'!C1010,"")</f>
        <v/>
      </c>
      <c r="F989" t="str">
        <f>IF(SUM('A3.2'!P1010:T1010)=5,'A3.2'!D1010,"")</f>
        <v/>
      </c>
      <c r="G989" s="175" t="str">
        <f>IF(SUM('A3.2'!P1010:T1010)=5,'A3.2'!E1010,"")</f>
        <v/>
      </c>
      <c r="H989" t="str">
        <f>IF(SUM('A3.2'!P1010:T1010)=5,'A3.2'!F1010,"")</f>
        <v/>
      </c>
      <c r="I989" s="308" t="str">
        <f>IF(SUM('A3.2'!P1010:T1010)=5,'A3.2'!G1010,"")</f>
        <v/>
      </c>
    </row>
    <row r="990" spans="1:9" x14ac:dyDescent="0.25">
      <c r="A990" t="str">
        <f>IF(SUM('A3.2'!P1011:T1011)=5,'Angaben KH-Standort'!$D$25,"")</f>
        <v/>
      </c>
      <c r="B990" t="str">
        <f>IF(SUM('A3.2'!P1011:T1011)=5,'Angaben KH-Standort'!$D$26,"")</f>
        <v/>
      </c>
      <c r="C990" t="str">
        <f>IF(SUM('A3.2'!P1011:T1011)=5,'Angaben KH-Standort'!$D$12,"")</f>
        <v/>
      </c>
      <c r="D990" t="str">
        <f>IF(SUM('A3.2'!P1011:T1011)=5,'A1'!$F1002,"")</f>
        <v/>
      </c>
      <c r="E990" t="str">
        <f>IF(SUM('A3.2'!P1011:T1011)=5,'A3.2'!C1011,"")</f>
        <v/>
      </c>
      <c r="F990" t="str">
        <f>IF(SUM('A3.2'!P1011:T1011)=5,'A3.2'!D1011,"")</f>
        <v/>
      </c>
      <c r="G990" s="175" t="str">
        <f>IF(SUM('A3.2'!P1011:T1011)=5,'A3.2'!E1011,"")</f>
        <v/>
      </c>
      <c r="H990" t="str">
        <f>IF(SUM('A3.2'!P1011:T1011)=5,'A3.2'!F1011,"")</f>
        <v/>
      </c>
      <c r="I990" s="308" t="str">
        <f>IF(SUM('A3.2'!P1011:T1011)=5,'A3.2'!G1011,"")</f>
        <v/>
      </c>
    </row>
    <row r="991" spans="1:9" x14ac:dyDescent="0.25">
      <c r="A991" t="str">
        <f>IF(SUM('A3.2'!P1012:T1012)=5,'Angaben KH-Standort'!$D$25,"")</f>
        <v/>
      </c>
      <c r="B991" t="str">
        <f>IF(SUM('A3.2'!P1012:T1012)=5,'Angaben KH-Standort'!$D$26,"")</f>
        <v/>
      </c>
      <c r="C991" t="str">
        <f>IF(SUM('A3.2'!P1012:T1012)=5,'Angaben KH-Standort'!$D$12,"")</f>
        <v/>
      </c>
      <c r="D991" t="str">
        <f>IF(SUM('A3.2'!P1012:T1012)=5,'A1'!$F1003,"")</f>
        <v/>
      </c>
      <c r="E991" t="str">
        <f>IF(SUM('A3.2'!P1012:T1012)=5,'A3.2'!C1012,"")</f>
        <v/>
      </c>
      <c r="F991" t="str">
        <f>IF(SUM('A3.2'!P1012:T1012)=5,'A3.2'!D1012,"")</f>
        <v/>
      </c>
      <c r="G991" s="175" t="str">
        <f>IF(SUM('A3.2'!P1012:T1012)=5,'A3.2'!E1012,"")</f>
        <v/>
      </c>
      <c r="H991" t="str">
        <f>IF(SUM('A3.2'!P1012:T1012)=5,'A3.2'!F1012,"")</f>
        <v/>
      </c>
      <c r="I991" s="308" t="str">
        <f>IF(SUM('A3.2'!P1012:T1012)=5,'A3.2'!G1012,"")</f>
        <v/>
      </c>
    </row>
    <row r="992" spans="1:9" x14ac:dyDescent="0.25">
      <c r="A992" t="str">
        <f>IF(SUM('A3.2'!P1013:T1013)=5,'Angaben KH-Standort'!$D$25,"")</f>
        <v/>
      </c>
      <c r="B992" t="str">
        <f>IF(SUM('A3.2'!P1013:T1013)=5,'Angaben KH-Standort'!$D$26,"")</f>
        <v/>
      </c>
      <c r="C992" t="str">
        <f>IF(SUM('A3.2'!P1013:T1013)=5,'Angaben KH-Standort'!$D$12,"")</f>
        <v/>
      </c>
      <c r="D992" t="str">
        <f>IF(SUM('A3.2'!P1013:T1013)=5,'A1'!$F1004,"")</f>
        <v/>
      </c>
      <c r="E992" t="str">
        <f>IF(SUM('A3.2'!P1013:T1013)=5,'A3.2'!C1013,"")</f>
        <v/>
      </c>
      <c r="F992" t="str">
        <f>IF(SUM('A3.2'!P1013:T1013)=5,'A3.2'!D1013,"")</f>
        <v/>
      </c>
      <c r="G992" s="175" t="str">
        <f>IF(SUM('A3.2'!P1013:T1013)=5,'A3.2'!E1013,"")</f>
        <v/>
      </c>
      <c r="H992" t="str">
        <f>IF(SUM('A3.2'!P1013:T1013)=5,'A3.2'!F1013,"")</f>
        <v/>
      </c>
      <c r="I992" s="308" t="str">
        <f>IF(SUM('A3.2'!P1013:T1013)=5,'A3.2'!G1013,"")</f>
        <v/>
      </c>
    </row>
    <row r="993" spans="1:9" x14ac:dyDescent="0.25">
      <c r="A993" t="str">
        <f>IF(SUM('A3.2'!P1014:T1014)=5,'Angaben KH-Standort'!$D$25,"")</f>
        <v/>
      </c>
      <c r="B993" t="str">
        <f>IF(SUM('A3.2'!P1014:T1014)=5,'Angaben KH-Standort'!$D$26,"")</f>
        <v/>
      </c>
      <c r="C993" t="str">
        <f>IF(SUM('A3.2'!P1014:T1014)=5,'Angaben KH-Standort'!$D$12,"")</f>
        <v/>
      </c>
      <c r="D993" t="str">
        <f>IF(SUM('A3.2'!P1014:T1014)=5,'A1'!$F1005,"")</f>
        <v/>
      </c>
      <c r="E993" t="str">
        <f>IF(SUM('A3.2'!P1014:T1014)=5,'A3.2'!C1014,"")</f>
        <v/>
      </c>
      <c r="F993" t="str">
        <f>IF(SUM('A3.2'!P1014:T1014)=5,'A3.2'!D1014,"")</f>
        <v/>
      </c>
      <c r="G993" s="175" t="str">
        <f>IF(SUM('A3.2'!P1014:T1014)=5,'A3.2'!E1014,"")</f>
        <v/>
      </c>
      <c r="H993" t="str">
        <f>IF(SUM('A3.2'!P1014:T1014)=5,'A3.2'!F1014,"")</f>
        <v/>
      </c>
      <c r="I993" s="308" t="str">
        <f>IF(SUM('A3.2'!P1014:T1014)=5,'A3.2'!G1014,"")</f>
        <v/>
      </c>
    </row>
    <row r="994" spans="1:9" x14ac:dyDescent="0.25">
      <c r="A994" t="str">
        <f>IF(SUM('A3.2'!P1015:T1015)=5,'Angaben KH-Standort'!$D$25,"")</f>
        <v/>
      </c>
      <c r="B994" t="str">
        <f>IF(SUM('A3.2'!P1015:T1015)=5,'Angaben KH-Standort'!$D$26,"")</f>
        <v/>
      </c>
      <c r="C994" t="str">
        <f>IF(SUM('A3.2'!P1015:T1015)=5,'Angaben KH-Standort'!$D$12,"")</f>
        <v/>
      </c>
      <c r="D994" t="str">
        <f>IF(SUM('A3.2'!P1015:T1015)=5,'A1'!$F1006,"")</f>
        <v/>
      </c>
      <c r="E994" t="str">
        <f>IF(SUM('A3.2'!P1015:T1015)=5,'A3.2'!C1015,"")</f>
        <v/>
      </c>
      <c r="F994" t="str">
        <f>IF(SUM('A3.2'!P1015:T1015)=5,'A3.2'!D1015,"")</f>
        <v/>
      </c>
      <c r="G994" s="175" t="str">
        <f>IF(SUM('A3.2'!P1015:T1015)=5,'A3.2'!E1015,"")</f>
        <v/>
      </c>
      <c r="H994" t="str">
        <f>IF(SUM('A3.2'!P1015:T1015)=5,'A3.2'!F1015,"")</f>
        <v/>
      </c>
      <c r="I994" s="308" t="str">
        <f>IF(SUM('A3.2'!P1015:T1015)=5,'A3.2'!G1015,"")</f>
        <v/>
      </c>
    </row>
    <row r="995" spans="1:9" x14ac:dyDescent="0.25">
      <c r="A995" t="str">
        <f>IF(SUM('A3.2'!P1016:T1016)=5,'Angaben KH-Standort'!$D$25,"")</f>
        <v/>
      </c>
      <c r="B995" t="str">
        <f>IF(SUM('A3.2'!P1016:T1016)=5,'Angaben KH-Standort'!$D$26,"")</f>
        <v/>
      </c>
      <c r="C995" t="str">
        <f>IF(SUM('A3.2'!P1016:T1016)=5,'Angaben KH-Standort'!$D$12,"")</f>
        <v/>
      </c>
      <c r="D995" t="str">
        <f>IF(SUM('A3.2'!P1016:T1016)=5,'A1'!$F1007,"")</f>
        <v/>
      </c>
      <c r="E995" t="str">
        <f>IF(SUM('A3.2'!P1016:T1016)=5,'A3.2'!C1016,"")</f>
        <v/>
      </c>
      <c r="F995" t="str">
        <f>IF(SUM('A3.2'!P1016:T1016)=5,'A3.2'!D1016,"")</f>
        <v/>
      </c>
      <c r="G995" s="175" t="str">
        <f>IF(SUM('A3.2'!P1016:T1016)=5,'A3.2'!E1016,"")</f>
        <v/>
      </c>
      <c r="H995" t="str">
        <f>IF(SUM('A3.2'!P1016:T1016)=5,'A3.2'!F1016,"")</f>
        <v/>
      </c>
      <c r="I995" s="308" t="str">
        <f>IF(SUM('A3.2'!P1016:T1016)=5,'A3.2'!G1016,"")</f>
        <v/>
      </c>
    </row>
    <row r="996" spans="1:9" x14ac:dyDescent="0.25">
      <c r="A996" t="str">
        <f>IF(SUM('A3.2'!P1017:T1017)=5,'Angaben KH-Standort'!$D$25,"")</f>
        <v/>
      </c>
      <c r="B996" t="str">
        <f>IF(SUM('A3.2'!P1017:T1017)=5,'Angaben KH-Standort'!$D$26,"")</f>
        <v/>
      </c>
      <c r="C996" t="str">
        <f>IF(SUM('A3.2'!P1017:T1017)=5,'Angaben KH-Standort'!$D$12,"")</f>
        <v/>
      </c>
      <c r="D996" t="str">
        <f>IF(SUM('A3.2'!P1017:T1017)=5,'A1'!$F1008,"")</f>
        <v/>
      </c>
      <c r="E996" t="str">
        <f>IF(SUM('A3.2'!P1017:T1017)=5,'A3.2'!C1017,"")</f>
        <v/>
      </c>
      <c r="F996" t="str">
        <f>IF(SUM('A3.2'!P1017:T1017)=5,'A3.2'!D1017,"")</f>
        <v/>
      </c>
      <c r="G996" s="175" t="str">
        <f>IF(SUM('A3.2'!P1017:T1017)=5,'A3.2'!E1017,"")</f>
        <v/>
      </c>
      <c r="H996" t="str">
        <f>IF(SUM('A3.2'!P1017:T1017)=5,'A3.2'!F1017,"")</f>
        <v/>
      </c>
      <c r="I996" s="308" t="str">
        <f>IF(SUM('A3.2'!P1017:T1017)=5,'A3.2'!G1017,"")</f>
        <v/>
      </c>
    </row>
    <row r="997" spans="1:9" x14ac:dyDescent="0.25">
      <c r="A997" t="str">
        <f>IF(SUM('A3.2'!P1018:T1018)=5,'Angaben KH-Standort'!$D$25,"")</f>
        <v/>
      </c>
      <c r="B997" t="str">
        <f>IF(SUM('A3.2'!P1018:T1018)=5,'Angaben KH-Standort'!$D$26,"")</f>
        <v/>
      </c>
      <c r="C997" t="str">
        <f>IF(SUM('A3.2'!P1018:T1018)=5,'Angaben KH-Standort'!$D$12,"")</f>
        <v/>
      </c>
      <c r="D997" t="str">
        <f>IF(SUM('A3.2'!P1018:T1018)=5,'A1'!$F1009,"")</f>
        <v/>
      </c>
      <c r="E997" t="str">
        <f>IF(SUM('A3.2'!P1018:T1018)=5,'A3.2'!C1018,"")</f>
        <v/>
      </c>
      <c r="F997" t="str">
        <f>IF(SUM('A3.2'!P1018:T1018)=5,'A3.2'!D1018,"")</f>
        <v/>
      </c>
      <c r="G997" s="175" t="str">
        <f>IF(SUM('A3.2'!P1018:T1018)=5,'A3.2'!E1018,"")</f>
        <v/>
      </c>
      <c r="H997" t="str">
        <f>IF(SUM('A3.2'!P1018:T1018)=5,'A3.2'!F1018,"")</f>
        <v/>
      </c>
      <c r="I997" s="308" t="str">
        <f>IF(SUM('A3.2'!P1018:T1018)=5,'A3.2'!G1018,"")</f>
        <v/>
      </c>
    </row>
    <row r="998" spans="1:9" x14ac:dyDescent="0.25">
      <c r="A998" t="str">
        <f>IF(SUM('A3.2'!P1019:T1019)=5,'Angaben KH-Standort'!$D$25,"")</f>
        <v/>
      </c>
      <c r="B998" t="str">
        <f>IF(SUM('A3.2'!P1019:T1019)=5,'Angaben KH-Standort'!$D$26,"")</f>
        <v/>
      </c>
      <c r="C998" t="str">
        <f>IF(SUM('A3.2'!P1019:T1019)=5,'Angaben KH-Standort'!$D$12,"")</f>
        <v/>
      </c>
      <c r="D998" t="str">
        <f>IF(SUM('A3.2'!P1019:T1019)=5,'A1'!$F1010,"")</f>
        <v/>
      </c>
      <c r="E998" t="str">
        <f>IF(SUM('A3.2'!P1019:T1019)=5,'A3.2'!C1019,"")</f>
        <v/>
      </c>
      <c r="F998" t="str">
        <f>IF(SUM('A3.2'!P1019:T1019)=5,'A3.2'!D1019,"")</f>
        <v/>
      </c>
      <c r="G998" s="175" t="str">
        <f>IF(SUM('A3.2'!P1019:T1019)=5,'A3.2'!E1019,"")</f>
        <v/>
      </c>
      <c r="H998" t="str">
        <f>IF(SUM('A3.2'!P1019:T1019)=5,'A3.2'!F1019,"")</f>
        <v/>
      </c>
      <c r="I998" s="308" t="str">
        <f>IF(SUM('A3.2'!P1019:T1019)=5,'A3.2'!G1019,"")</f>
        <v/>
      </c>
    </row>
    <row r="999" spans="1:9" x14ac:dyDescent="0.25">
      <c r="A999" t="str">
        <f>IF(SUM('A3.2'!P1020:T1020)=5,'Angaben KH-Standort'!$D$25,"")</f>
        <v/>
      </c>
      <c r="B999" t="str">
        <f>IF(SUM('A3.2'!P1020:T1020)=5,'Angaben KH-Standort'!$D$26,"")</f>
        <v/>
      </c>
      <c r="C999" t="str">
        <f>IF(SUM('A3.2'!P1020:T1020)=5,'Angaben KH-Standort'!$D$12,"")</f>
        <v/>
      </c>
      <c r="D999" t="str">
        <f>IF(SUM('A3.2'!P1020:T1020)=5,'A1'!$F1011,"")</f>
        <v/>
      </c>
      <c r="E999" t="str">
        <f>IF(SUM('A3.2'!P1020:T1020)=5,'A3.2'!C1020,"")</f>
        <v/>
      </c>
      <c r="F999" t="str">
        <f>IF(SUM('A3.2'!P1020:T1020)=5,'A3.2'!D1020,"")</f>
        <v/>
      </c>
      <c r="G999" s="175" t="str">
        <f>IF(SUM('A3.2'!P1020:T1020)=5,'A3.2'!E1020,"")</f>
        <v/>
      </c>
      <c r="H999" t="str">
        <f>IF(SUM('A3.2'!P1020:T1020)=5,'A3.2'!F1020,"")</f>
        <v/>
      </c>
      <c r="I999" s="308" t="str">
        <f>IF(SUM('A3.2'!P1020:T1020)=5,'A3.2'!G1020,"")</f>
        <v/>
      </c>
    </row>
    <row r="1000" spans="1:9" x14ac:dyDescent="0.25">
      <c r="A1000" t="str">
        <f>IF(SUM('A3.2'!P1021:T1021)=5,'Angaben KH-Standort'!$D$25,"")</f>
        <v/>
      </c>
      <c r="B1000" t="str">
        <f>IF(SUM('A3.2'!P1021:T1021)=5,'Angaben KH-Standort'!$D$26,"")</f>
        <v/>
      </c>
      <c r="C1000" t="str">
        <f>IF(SUM('A3.2'!P1021:T1021)=5,'Angaben KH-Standort'!$D$12,"")</f>
        <v/>
      </c>
      <c r="D1000" t="str">
        <f>IF(SUM('A3.2'!P1021:T1021)=5,'A1'!$F1012,"")</f>
        <v/>
      </c>
      <c r="E1000" t="str">
        <f>IF(SUM('A3.2'!P1021:T1021)=5,'A3.2'!C1021,"")</f>
        <v/>
      </c>
      <c r="F1000" t="str">
        <f>IF(SUM('A3.2'!P1021:T1021)=5,'A3.2'!D1021,"")</f>
        <v/>
      </c>
      <c r="G1000" s="175" t="str">
        <f>IF(SUM('A3.2'!P1021:T1021)=5,'A3.2'!E1021,"")</f>
        <v/>
      </c>
      <c r="H1000" t="str">
        <f>IF(SUM('A3.2'!P1021:T1021)=5,'A3.2'!F1021,"")</f>
        <v/>
      </c>
      <c r="I1000" s="308" t="str">
        <f>IF(SUM('A3.2'!P1021:T1021)=5,'A3.2'!G1021,"")</f>
        <v/>
      </c>
    </row>
    <row r="1001" spans="1:9" x14ac:dyDescent="0.25">
      <c r="A1001" t="str">
        <f>IF(SUM('A3.2'!P1022:T1022)=5,'Angaben KH-Standort'!$D$25,"")</f>
        <v/>
      </c>
      <c r="B1001" t="str">
        <f>IF(SUM('A3.2'!P1022:T1022)=5,'Angaben KH-Standort'!$D$26,"")</f>
        <v/>
      </c>
      <c r="C1001" t="str">
        <f>IF(SUM('A3.2'!P1022:T1022)=5,'Angaben KH-Standort'!$D$12,"")</f>
        <v/>
      </c>
      <c r="D1001" t="str">
        <f>IF(SUM('A3.2'!P1022:T1022)=5,'A1'!$F1013,"")</f>
        <v/>
      </c>
      <c r="E1001" t="str">
        <f>IF(SUM('A3.2'!P1022:T1022)=5,'A3.2'!C1022,"")</f>
        <v/>
      </c>
      <c r="F1001" t="str">
        <f>IF(SUM('A3.2'!P1022:T1022)=5,'A3.2'!D1022,"")</f>
        <v/>
      </c>
      <c r="G1001" s="175" t="str">
        <f>IF(SUM('A3.2'!P1022:T1022)=5,'A3.2'!E1022,"")</f>
        <v/>
      </c>
      <c r="H1001" t="str">
        <f>IF(SUM('A3.2'!P1022:T1022)=5,'A3.2'!F1022,"")</f>
        <v/>
      </c>
      <c r="I1001" s="308" t="str">
        <f>IF(SUM('A3.2'!P1022:T1022)=5,'A3.2'!G1022,"")</f>
        <v/>
      </c>
    </row>
    <row r="1002" spans="1:9" x14ac:dyDescent="0.25">
      <c r="A1002" t="str">
        <f>IF(SUM('A3.2'!P1023:T1023)=5,'Angaben KH-Standort'!$D$25,"")</f>
        <v/>
      </c>
      <c r="B1002" t="str">
        <f>IF(SUM('A3.2'!P1023:T1023)=5,'Angaben KH-Standort'!$D$26,"")</f>
        <v/>
      </c>
      <c r="C1002" t="str">
        <f>IF(SUM('A3.2'!P1023:T1023)=5,'Angaben KH-Standort'!$D$12,"")</f>
        <v/>
      </c>
      <c r="D1002" t="str">
        <f>IF(SUM('A3.2'!P1023:T1023)=5,'A1'!$F1014,"")</f>
        <v/>
      </c>
      <c r="E1002" t="str">
        <f>IF(SUM('A3.2'!P1023:T1023)=5,'A3.2'!C1023,"")</f>
        <v/>
      </c>
      <c r="F1002" t="str">
        <f>IF(SUM('A3.2'!P1023:T1023)=5,'A3.2'!D1023,"")</f>
        <v/>
      </c>
      <c r="G1002" s="175" t="str">
        <f>IF(SUM('A3.2'!P1023:T1023)=5,'A3.2'!E1023,"")</f>
        <v/>
      </c>
      <c r="H1002" t="str">
        <f>IF(SUM('A3.2'!P1023:T1023)=5,'A3.2'!F1023,"")</f>
        <v/>
      </c>
      <c r="I1002" s="308" t="str">
        <f>IF(SUM('A3.2'!P1023:T1023)=5,'A3.2'!G1023,"")</f>
        <v/>
      </c>
    </row>
    <row r="1003" spans="1:9" x14ac:dyDescent="0.25">
      <c r="A1003" t="str">
        <f>IF(SUM('A3.2'!P1024:T1024)=5,'Angaben KH-Standort'!$D$25,"")</f>
        <v/>
      </c>
      <c r="B1003" t="str">
        <f>IF(SUM('A3.2'!P1024:T1024)=5,'Angaben KH-Standort'!$D$26,"")</f>
        <v/>
      </c>
      <c r="C1003" t="str">
        <f>IF(SUM('A3.2'!P1024:T1024)=5,'Angaben KH-Standort'!$D$12,"")</f>
        <v/>
      </c>
      <c r="D1003" t="str">
        <f>IF(SUM('A3.2'!P1024:T1024)=5,'A1'!$F1015,"")</f>
        <v/>
      </c>
      <c r="E1003" t="str">
        <f>IF(SUM('A3.2'!P1024:T1024)=5,'A3.2'!C1024,"")</f>
        <v/>
      </c>
      <c r="F1003" t="str">
        <f>IF(SUM('A3.2'!P1024:T1024)=5,'A3.2'!D1024,"")</f>
        <v/>
      </c>
      <c r="G1003" s="175" t="str">
        <f>IF(SUM('A3.2'!P1024:T1024)=5,'A3.2'!E1024,"")</f>
        <v/>
      </c>
      <c r="H1003" t="str">
        <f>IF(SUM('A3.2'!P1024:T1024)=5,'A3.2'!F1024,"")</f>
        <v/>
      </c>
      <c r="I1003" s="308" t="str">
        <f>IF(SUM('A3.2'!P1024:T1024)=5,'A3.2'!G1024,"")</f>
        <v/>
      </c>
    </row>
    <row r="1004" spans="1:9" x14ac:dyDescent="0.25">
      <c r="A1004" t="str">
        <f>IF(SUM('A3.2'!P1025:T1025)=5,'Angaben KH-Standort'!$D$25,"")</f>
        <v/>
      </c>
      <c r="B1004" t="str">
        <f>IF(SUM('A3.2'!P1025:T1025)=5,'Angaben KH-Standort'!$D$26,"")</f>
        <v/>
      </c>
      <c r="C1004" t="str">
        <f>IF(SUM('A3.2'!P1025:T1025)=5,'Angaben KH-Standort'!$D$12,"")</f>
        <v/>
      </c>
      <c r="D1004" t="str">
        <f>IF(SUM('A3.2'!P1025:T1025)=5,'A1'!$F1016,"")</f>
        <v/>
      </c>
      <c r="E1004" t="str">
        <f>IF(SUM('A3.2'!P1025:T1025)=5,'A3.2'!C1025,"")</f>
        <v/>
      </c>
      <c r="F1004" t="str">
        <f>IF(SUM('A3.2'!P1025:T1025)=5,'A3.2'!D1025,"")</f>
        <v/>
      </c>
      <c r="G1004" s="175" t="str">
        <f>IF(SUM('A3.2'!P1025:T1025)=5,'A3.2'!E1025,"")</f>
        <v/>
      </c>
      <c r="H1004" t="str">
        <f>IF(SUM('A3.2'!P1025:T1025)=5,'A3.2'!F1025,"")</f>
        <v/>
      </c>
      <c r="I1004" s="308" t="str">
        <f>IF(SUM('A3.2'!P1025:T1025)=5,'A3.2'!G1025,"")</f>
        <v/>
      </c>
    </row>
    <row r="1005" spans="1:9" x14ac:dyDescent="0.25">
      <c r="A1005" t="str">
        <f>IF(SUM('A3.2'!P1026:T1026)=5,'Angaben KH-Standort'!$D$25,"")</f>
        <v/>
      </c>
      <c r="B1005" t="str">
        <f>IF(SUM('A3.2'!P1026:T1026)=5,'Angaben KH-Standort'!$D$26,"")</f>
        <v/>
      </c>
      <c r="C1005" t="str">
        <f>IF(SUM('A3.2'!P1026:T1026)=5,'Angaben KH-Standort'!$D$12,"")</f>
        <v/>
      </c>
      <c r="D1005" t="str">
        <f>IF(SUM('A3.2'!P1026:T1026)=5,'A1'!$F1017,"")</f>
        <v/>
      </c>
      <c r="E1005" t="str">
        <f>IF(SUM('A3.2'!P1026:T1026)=5,'A3.2'!C1026,"")</f>
        <v/>
      </c>
      <c r="F1005" t="str">
        <f>IF(SUM('A3.2'!P1026:T1026)=5,'A3.2'!D1026,"")</f>
        <v/>
      </c>
      <c r="G1005" s="175" t="str">
        <f>IF(SUM('A3.2'!P1026:T1026)=5,'A3.2'!E1026,"")</f>
        <v/>
      </c>
      <c r="H1005" t="str">
        <f>IF(SUM('A3.2'!P1026:T1026)=5,'A3.2'!F1026,"")</f>
        <v/>
      </c>
      <c r="I1005" s="308" t="str">
        <f>IF(SUM('A3.2'!P1026:T1026)=5,'A3.2'!G1026,"")</f>
        <v/>
      </c>
    </row>
    <row r="1006" spans="1:9" x14ac:dyDescent="0.25">
      <c r="A1006" t="str">
        <f>IF(SUM('A3.2'!P1027:T1027)=5,'Angaben KH-Standort'!$D$25,"")</f>
        <v/>
      </c>
      <c r="B1006" t="str">
        <f>IF(SUM('A3.2'!P1027:T1027)=5,'Angaben KH-Standort'!$D$26,"")</f>
        <v/>
      </c>
      <c r="C1006" t="str">
        <f>IF(SUM('A3.2'!P1027:T1027)=5,'Angaben KH-Standort'!$D$12,"")</f>
        <v/>
      </c>
      <c r="D1006" t="str">
        <f>IF(SUM('A3.2'!P1027:T1027)=5,'A1'!$F1018,"")</f>
        <v/>
      </c>
      <c r="E1006" t="str">
        <f>IF(SUM('A3.2'!P1027:T1027)=5,'A3.2'!C1027,"")</f>
        <v/>
      </c>
      <c r="F1006" t="str">
        <f>IF(SUM('A3.2'!P1027:T1027)=5,'A3.2'!D1027,"")</f>
        <v/>
      </c>
      <c r="G1006" s="175" t="str">
        <f>IF(SUM('A3.2'!P1027:T1027)=5,'A3.2'!E1027,"")</f>
        <v/>
      </c>
      <c r="H1006" t="str">
        <f>IF(SUM('A3.2'!P1027:T1027)=5,'A3.2'!F1027,"")</f>
        <v/>
      </c>
      <c r="I1006" s="308" t="str">
        <f>IF(SUM('A3.2'!P1027:T1027)=5,'A3.2'!G1027,"")</f>
        <v/>
      </c>
    </row>
    <row r="1007" spans="1:9" x14ac:dyDescent="0.25">
      <c r="A1007" t="str">
        <f>IF(SUM('A3.2'!P1028:T1028)=5,'Angaben KH-Standort'!$D$25,"")</f>
        <v/>
      </c>
      <c r="B1007" t="str">
        <f>IF(SUM('A3.2'!P1028:T1028)=5,'Angaben KH-Standort'!$D$26,"")</f>
        <v/>
      </c>
      <c r="C1007" t="str">
        <f>IF(SUM('A3.2'!P1028:T1028)=5,'Angaben KH-Standort'!$D$12,"")</f>
        <v/>
      </c>
      <c r="D1007" t="str">
        <f>IF(SUM('A3.2'!P1028:T1028)=5,'A1'!$F1019,"")</f>
        <v/>
      </c>
      <c r="E1007" t="str">
        <f>IF(SUM('A3.2'!P1028:T1028)=5,'A3.2'!C1028,"")</f>
        <v/>
      </c>
      <c r="F1007" t="str">
        <f>IF(SUM('A3.2'!P1028:T1028)=5,'A3.2'!D1028,"")</f>
        <v/>
      </c>
      <c r="G1007" s="175" t="str">
        <f>IF(SUM('A3.2'!P1028:T1028)=5,'A3.2'!E1028,"")</f>
        <v/>
      </c>
      <c r="H1007" t="str">
        <f>IF(SUM('A3.2'!P1028:T1028)=5,'A3.2'!F1028,"")</f>
        <v/>
      </c>
      <c r="I1007" s="308" t="str">
        <f>IF(SUM('A3.2'!P1028:T1028)=5,'A3.2'!G1028,"")</f>
        <v/>
      </c>
    </row>
    <row r="1008" spans="1:9" x14ac:dyDescent="0.25">
      <c r="A1008" t="str">
        <f>IF(SUM('A3.2'!P1029:T1029)=5,'Angaben KH-Standort'!$D$25,"")</f>
        <v/>
      </c>
      <c r="B1008" t="str">
        <f>IF(SUM('A3.2'!P1029:T1029)=5,'Angaben KH-Standort'!$D$26,"")</f>
        <v/>
      </c>
      <c r="C1008" t="str">
        <f>IF(SUM('A3.2'!P1029:T1029)=5,'Angaben KH-Standort'!$D$12,"")</f>
        <v/>
      </c>
      <c r="D1008" t="str">
        <f>IF(SUM('A3.2'!P1029:T1029)=5,'A1'!$F1020,"")</f>
        <v/>
      </c>
      <c r="E1008" t="str">
        <f>IF(SUM('A3.2'!P1029:T1029)=5,'A3.2'!C1029,"")</f>
        <v/>
      </c>
      <c r="F1008" t="str">
        <f>IF(SUM('A3.2'!P1029:T1029)=5,'A3.2'!D1029,"")</f>
        <v/>
      </c>
      <c r="G1008" s="175" t="str">
        <f>IF(SUM('A3.2'!P1029:T1029)=5,'A3.2'!E1029,"")</f>
        <v/>
      </c>
      <c r="H1008" t="str">
        <f>IF(SUM('A3.2'!P1029:T1029)=5,'A3.2'!F1029,"")</f>
        <v/>
      </c>
      <c r="I1008" s="308" t="str">
        <f>IF(SUM('A3.2'!P1029:T1029)=5,'A3.2'!G1029,"")</f>
        <v/>
      </c>
    </row>
    <row r="1009" spans="1:9" x14ac:dyDescent="0.25">
      <c r="A1009" t="str">
        <f>IF(SUM('A3.2'!P1030:T1030)=5,'Angaben KH-Standort'!$D$25,"")</f>
        <v/>
      </c>
      <c r="B1009" t="str">
        <f>IF(SUM('A3.2'!P1030:T1030)=5,'Angaben KH-Standort'!$D$26,"")</f>
        <v/>
      </c>
      <c r="C1009" t="str">
        <f>IF(SUM('A3.2'!P1030:T1030)=5,'Angaben KH-Standort'!$D$12,"")</f>
        <v/>
      </c>
      <c r="D1009" t="str">
        <f>IF(SUM('A3.2'!P1030:T1030)=5,'A1'!$F1021,"")</f>
        <v/>
      </c>
      <c r="E1009" t="str">
        <f>IF(SUM('A3.2'!P1030:T1030)=5,'A3.2'!C1030,"")</f>
        <v/>
      </c>
      <c r="F1009" t="str">
        <f>IF(SUM('A3.2'!P1030:T1030)=5,'A3.2'!D1030,"")</f>
        <v/>
      </c>
      <c r="G1009" s="175" t="str">
        <f>IF(SUM('A3.2'!P1030:T1030)=5,'A3.2'!E1030,"")</f>
        <v/>
      </c>
      <c r="H1009" t="str">
        <f>IF(SUM('A3.2'!P1030:T1030)=5,'A3.2'!F1030,"")</f>
        <v/>
      </c>
      <c r="I1009" s="308" t="str">
        <f>IF(SUM('A3.2'!P1030:T1030)=5,'A3.2'!G1030,"")</f>
        <v/>
      </c>
    </row>
  </sheetData>
  <pageMargins left="0.7" right="0.7" top="0.78740157499999996" bottom="0.78740157499999996"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0"/>
  <dimension ref="A1:H202"/>
  <sheetViews>
    <sheetView zoomScale="85" zoomScaleNormal="85" workbookViewId="0">
      <selection activeCell="A202" sqref="A202"/>
    </sheetView>
  </sheetViews>
  <sheetFormatPr baseColWidth="10" defaultRowHeight="15" x14ac:dyDescent="0.25"/>
  <cols>
    <col min="1" max="1" width="32" bestFit="1" customWidth="1"/>
    <col min="5" max="5" width="27.140625" bestFit="1" customWidth="1"/>
    <col min="8" max="8" width="19.28515625" bestFit="1" customWidth="1"/>
  </cols>
  <sheetData>
    <row r="1" spans="1:8" x14ac:dyDescent="0.25">
      <c r="A1" t="s">
        <v>140</v>
      </c>
      <c r="B1" t="s">
        <v>141</v>
      </c>
      <c r="C1" t="s">
        <v>142</v>
      </c>
      <c r="D1" t="s">
        <v>143</v>
      </c>
      <c r="E1" t="s">
        <v>144</v>
      </c>
      <c r="F1" t="s">
        <v>136</v>
      </c>
      <c r="G1" t="s">
        <v>147</v>
      </c>
      <c r="H1" t="s">
        <v>146</v>
      </c>
    </row>
    <row r="2" spans="1:8" x14ac:dyDescent="0.25">
      <c r="A2" t="str">
        <f>IF(SUM('A3.3'!W22:Z22)=4,'Angaben KH-Standort'!$D$25,"")</f>
        <v/>
      </c>
      <c r="B2" t="str">
        <f>IF(SUM('A3.3'!W22:Z22)=4,'Angaben KH-Standort'!$D$26,"")</f>
        <v/>
      </c>
      <c r="C2" t="str">
        <f>IF(SUM('A3.3'!W22:Z22)=4,'Angaben KH-Standort'!$D$12,"")</f>
        <v/>
      </c>
      <c r="D2" t="str">
        <f>IF(SUM('A3.3'!W22:Z22)=4,'A1'!$F$14,"")</f>
        <v/>
      </c>
      <c r="E2" t="str">
        <f>IF(SUM('A3.3'!W22:Z22)=4,'A3.3'!C22,"")</f>
        <v/>
      </c>
      <c r="F2" t="str">
        <f>IF(SUM('A3.3'!W22:Z22)=4,'A3.3'!D22,"")</f>
        <v/>
      </c>
      <c r="G2" t="str">
        <f>IF(SUM('A3.3'!W22:Z22)=4,'A3.3'!E22,"")</f>
        <v/>
      </c>
      <c r="H2" t="str">
        <f>IF(SUM('A3.3'!W22:Z22)=4,'A3.3'!F22,"")</f>
        <v/>
      </c>
    </row>
    <row r="3" spans="1:8" x14ac:dyDescent="0.25">
      <c r="A3" t="str">
        <f>IF(SUM('A3.3'!W23:Z23)=4,'Angaben KH-Standort'!$D$25,"")</f>
        <v/>
      </c>
      <c r="B3" t="str">
        <f>IF(SUM('A3.3'!W23:Z23)=4,'Angaben KH-Standort'!$D$26,"")</f>
        <v/>
      </c>
      <c r="C3" t="str">
        <f>IF(SUM('A3.3'!W23:Z23)=4,'Angaben KH-Standort'!$D$12,"")</f>
        <v/>
      </c>
      <c r="D3" t="str">
        <f>IF(SUM('A3.3'!W23:Z23)=4,'A1'!$F$14,"")</f>
        <v/>
      </c>
      <c r="E3" t="str">
        <f>IF(SUM('A3.3'!W23:Z23)=4,'A3.3'!C23,"")</f>
        <v/>
      </c>
      <c r="F3" t="str">
        <f>IF(SUM('A3.3'!W23:Z23)=4,'A3.3'!D23,"")</f>
        <v/>
      </c>
      <c r="G3" t="str">
        <f>IF(SUM('A3.3'!W23:Z23)=4,'A3.3'!E23,"")</f>
        <v/>
      </c>
      <c r="H3" t="str">
        <f>IF(SUM('A3.3'!W23:Z23)=4,'A3.3'!F23,"")</f>
        <v/>
      </c>
    </row>
    <row r="4" spans="1:8" x14ac:dyDescent="0.25">
      <c r="A4" t="str">
        <f>IF(SUM('A3.3'!W24:Z24)=4,'Angaben KH-Standort'!$D$25,"")</f>
        <v/>
      </c>
      <c r="B4" t="str">
        <f>IF(SUM('A3.3'!W24:Z24)=4,'Angaben KH-Standort'!$D$26,"")</f>
        <v/>
      </c>
      <c r="C4" t="str">
        <f>IF(SUM('A3.3'!W24:Z24)=4,'Angaben KH-Standort'!$D$12,"")</f>
        <v/>
      </c>
      <c r="D4" t="str">
        <f>IF(SUM('A3.3'!W24:Z24)=4,'A1'!$F$14,"")</f>
        <v/>
      </c>
      <c r="E4" t="str">
        <f>IF(SUM('A3.3'!W24:Z24)=4,'A3.3'!C24,"")</f>
        <v/>
      </c>
      <c r="F4" t="str">
        <f>IF(SUM('A3.3'!W24:Z24)=4,'A3.3'!D24,"")</f>
        <v/>
      </c>
      <c r="G4" t="str">
        <f>IF(SUM('A3.3'!W24:Z24)=4,'A3.3'!E24,"")</f>
        <v/>
      </c>
      <c r="H4" t="str">
        <f>IF(SUM('A3.3'!W24:Z24)=4,'A3.3'!F24,"")</f>
        <v/>
      </c>
    </row>
    <row r="5" spans="1:8" x14ac:dyDescent="0.25">
      <c r="A5" t="str">
        <f>IF(SUM('A3.3'!W25:Z25)=4,'Angaben KH-Standort'!$D$25,"")</f>
        <v/>
      </c>
      <c r="B5" t="str">
        <f>IF(SUM('A3.3'!W25:Z25)=4,'Angaben KH-Standort'!$D$26,"")</f>
        <v/>
      </c>
      <c r="C5" t="str">
        <f>IF(SUM('A3.3'!W25:Z25)=4,'Angaben KH-Standort'!$D$12,"")</f>
        <v/>
      </c>
      <c r="D5" t="str">
        <f>IF(SUM('A3.3'!W25:Z25)=4,'A1'!$F$14,"")</f>
        <v/>
      </c>
      <c r="E5" t="str">
        <f>IF(SUM('A3.3'!W25:Z25)=4,'A3.3'!C25,"")</f>
        <v/>
      </c>
      <c r="F5" t="str">
        <f>IF(SUM('A3.3'!W25:Z25)=4,'A3.3'!D25,"")</f>
        <v/>
      </c>
      <c r="G5" t="str">
        <f>IF(SUM('A3.3'!W25:Z25)=4,'A3.3'!E25,"")</f>
        <v/>
      </c>
      <c r="H5" t="str">
        <f>IF(SUM('A3.3'!W25:Z25)=4,'A3.3'!F25,"")</f>
        <v/>
      </c>
    </row>
    <row r="6" spans="1:8" x14ac:dyDescent="0.25">
      <c r="A6" t="str">
        <f>IF(SUM('A3.3'!W26:Z26)=4,'Angaben KH-Standort'!$D$25,"")</f>
        <v/>
      </c>
      <c r="B6" t="str">
        <f>IF(SUM('A3.3'!W26:Z26)=4,'Angaben KH-Standort'!$D$26,"")</f>
        <v/>
      </c>
      <c r="C6" t="str">
        <f>IF(SUM('A3.3'!W26:Z26)=4,'Angaben KH-Standort'!$D$12,"")</f>
        <v/>
      </c>
      <c r="D6" t="str">
        <f>IF(SUM('A3.3'!W26:Z26)=4,'A1'!$F$14,"")</f>
        <v/>
      </c>
      <c r="E6" t="str">
        <f>IF(SUM('A3.3'!W26:Z26)=4,'A3.3'!C26,"")</f>
        <v/>
      </c>
      <c r="F6" t="str">
        <f>IF(SUM('A3.3'!W26:Z26)=4,'A3.3'!D26,"")</f>
        <v/>
      </c>
      <c r="G6" t="str">
        <f>IF(SUM('A3.3'!W26:Z26)=4,'A3.3'!E26,"")</f>
        <v/>
      </c>
      <c r="H6" t="str">
        <f>IF(SUM('A3.3'!W26:Z26)=4,'A3.3'!F26,"")</f>
        <v/>
      </c>
    </row>
    <row r="7" spans="1:8" x14ac:dyDescent="0.25">
      <c r="A7" t="str">
        <f>IF(SUM('A3.3'!W27:Z27)=4,'Angaben KH-Standort'!$D$25,"")</f>
        <v/>
      </c>
      <c r="B7" t="str">
        <f>IF(SUM('A3.3'!W27:Z27)=4,'Angaben KH-Standort'!$D$26,"")</f>
        <v/>
      </c>
      <c r="C7" t="str">
        <f>IF(SUM('A3.3'!W27:Z27)=4,'Angaben KH-Standort'!$D$12,"")</f>
        <v/>
      </c>
      <c r="D7" t="str">
        <f>IF(SUM('A3.3'!W27:Z27)=4,'A1'!$F$14,"")</f>
        <v/>
      </c>
      <c r="E7" t="str">
        <f>IF(SUM('A3.3'!W27:Z27)=4,'A3.3'!C27,"")</f>
        <v/>
      </c>
      <c r="F7" t="str">
        <f>IF(SUM('A3.3'!W27:Z27)=4,'A3.3'!D27,"")</f>
        <v/>
      </c>
      <c r="G7" t="str">
        <f>IF(SUM('A3.3'!W27:Z27)=4,'A3.3'!E27,"")</f>
        <v/>
      </c>
      <c r="H7" t="str">
        <f>IF(SUM('A3.3'!W27:Z27)=4,'A3.3'!F27,"")</f>
        <v/>
      </c>
    </row>
    <row r="8" spans="1:8" x14ac:dyDescent="0.25">
      <c r="A8" t="str">
        <f>IF(SUM('A3.3'!W28:Z28)=4,'Angaben KH-Standort'!$D$25,"")</f>
        <v/>
      </c>
      <c r="B8" t="str">
        <f>IF(SUM('A3.3'!W28:Z28)=4,'Angaben KH-Standort'!$D$26,"")</f>
        <v/>
      </c>
      <c r="C8" t="str">
        <f>IF(SUM('A3.3'!W28:Z28)=4,'Angaben KH-Standort'!$D$12,"")</f>
        <v/>
      </c>
      <c r="D8" t="str">
        <f>IF(SUM('A3.3'!W28:Z28)=4,'A1'!$F$14,"")</f>
        <v/>
      </c>
      <c r="E8" t="str">
        <f>IF(SUM('A3.3'!W28:Z28)=4,'A3.3'!C28,"")</f>
        <v/>
      </c>
      <c r="F8" t="str">
        <f>IF(SUM('A3.3'!W28:Z28)=4,'A3.3'!D28,"")</f>
        <v/>
      </c>
      <c r="G8" t="str">
        <f>IF(SUM('A3.3'!W28:Z28)=4,'A3.3'!E28,"")</f>
        <v/>
      </c>
      <c r="H8" t="str">
        <f>IF(SUM('A3.3'!W28:Z28)=4,'A3.3'!F28,"")</f>
        <v/>
      </c>
    </row>
    <row r="9" spans="1:8" x14ac:dyDescent="0.25">
      <c r="A9" t="str">
        <f>IF(SUM('A3.3'!W29:Z29)=4,'Angaben KH-Standort'!$D$25,"")</f>
        <v/>
      </c>
      <c r="B9" t="str">
        <f>IF(SUM('A3.3'!W29:Z29)=4,'Angaben KH-Standort'!$D$26,"")</f>
        <v/>
      </c>
      <c r="C9" t="str">
        <f>IF(SUM('A3.3'!W29:Z29)=4,'Angaben KH-Standort'!$D$12,"")</f>
        <v/>
      </c>
      <c r="D9" t="str">
        <f>IF(SUM('A3.3'!W29:Z29)=4,'A1'!$F$14,"")</f>
        <v/>
      </c>
      <c r="E9" t="str">
        <f>IF(SUM('A3.3'!W29:Z29)=4,'A3.3'!C29,"")</f>
        <v/>
      </c>
      <c r="F9" t="str">
        <f>IF(SUM('A3.3'!W29:Z29)=4,'A3.3'!D29,"")</f>
        <v/>
      </c>
      <c r="G9" t="str">
        <f>IF(SUM('A3.3'!W29:Z29)=4,'A3.3'!E29,"")</f>
        <v/>
      </c>
      <c r="H9" t="str">
        <f>IF(SUM('A3.3'!W29:Z29)=4,'A3.3'!F29,"")</f>
        <v/>
      </c>
    </row>
    <row r="10" spans="1:8" x14ac:dyDescent="0.25">
      <c r="A10" t="str">
        <f>IF(SUM('A3.3'!W30:Z30)=4,'Angaben KH-Standort'!$D$25,"")</f>
        <v/>
      </c>
      <c r="B10" t="str">
        <f>IF(SUM('A3.3'!W30:Z30)=4,'Angaben KH-Standort'!$D$26,"")</f>
        <v/>
      </c>
      <c r="C10" t="str">
        <f>IF(SUM('A3.3'!W30:Z30)=4,'Angaben KH-Standort'!$D$12,"")</f>
        <v/>
      </c>
      <c r="D10" t="str">
        <f>IF(SUM('A3.3'!W30:Z30)=4,'A1'!$F$14,"")</f>
        <v/>
      </c>
      <c r="E10" t="str">
        <f>IF(SUM('A3.3'!W30:Z30)=4,'A3.3'!C30,"")</f>
        <v/>
      </c>
      <c r="F10" t="str">
        <f>IF(SUM('A3.3'!W30:Z30)=4,'A3.3'!D30,"")</f>
        <v/>
      </c>
      <c r="G10" t="str">
        <f>IF(SUM('A3.3'!W30:Z30)=4,'A3.3'!E30,"")</f>
        <v/>
      </c>
      <c r="H10" t="str">
        <f>IF(SUM('A3.3'!W30:Z30)=4,'A3.3'!F30,"")</f>
        <v/>
      </c>
    </row>
    <row r="11" spans="1:8" x14ac:dyDescent="0.25">
      <c r="A11" t="str">
        <f>IF(SUM('A3.3'!W31:Z31)=4,'Angaben KH-Standort'!$D$25,"")</f>
        <v/>
      </c>
      <c r="B11" t="str">
        <f>IF(SUM('A3.3'!W31:Z31)=4,'Angaben KH-Standort'!$D$26,"")</f>
        <v/>
      </c>
      <c r="C11" t="str">
        <f>IF(SUM('A3.3'!W31:Z31)=4,'Angaben KH-Standort'!$D$12,"")</f>
        <v/>
      </c>
      <c r="D11" t="str">
        <f>IF(SUM('A3.3'!W31:Z31)=4,'A1'!$F$14,"")</f>
        <v/>
      </c>
      <c r="E11" t="str">
        <f>IF(SUM('A3.3'!W31:Z31)=4,'A3.3'!C31,"")</f>
        <v/>
      </c>
      <c r="F11" t="str">
        <f>IF(SUM('A3.3'!W31:Z31)=4,'A3.3'!D31,"")</f>
        <v/>
      </c>
      <c r="G11" t="str">
        <f>IF(SUM('A3.3'!W31:Z31)=4,'A3.3'!E31,"")</f>
        <v/>
      </c>
      <c r="H11" t="str">
        <f>IF(SUM('A3.3'!W31:Z31)=4,'A3.3'!F31,"")</f>
        <v/>
      </c>
    </row>
    <row r="12" spans="1:8" x14ac:dyDescent="0.25">
      <c r="A12" t="str">
        <f>IF(SUM('A3.3'!W32:Z32)=4,'Angaben KH-Standort'!$D$25,"")</f>
        <v/>
      </c>
      <c r="B12" t="str">
        <f>IF(SUM('A3.3'!W32:Z32)=4,'Angaben KH-Standort'!$D$26,"")</f>
        <v/>
      </c>
      <c r="C12" t="str">
        <f>IF(SUM('A3.3'!W32:Z32)=4,'Angaben KH-Standort'!$D$12,"")</f>
        <v/>
      </c>
      <c r="D12" t="str">
        <f>IF(SUM('A3.3'!W32:Z32)=4,'A1'!$F$14,"")</f>
        <v/>
      </c>
      <c r="E12" t="str">
        <f>IF(SUM('A3.3'!W32:Z32)=4,'A3.3'!C32,"")</f>
        <v/>
      </c>
      <c r="F12" t="str">
        <f>IF(SUM('A3.3'!W32:Z32)=4,'A3.3'!D32,"")</f>
        <v/>
      </c>
      <c r="G12" t="str">
        <f>IF(SUM('A3.3'!W32:Z32)=4,'A3.3'!E32,"")</f>
        <v/>
      </c>
      <c r="H12" t="str">
        <f>IF(SUM('A3.3'!W32:Z32)=4,'A3.3'!F32,"")</f>
        <v/>
      </c>
    </row>
    <row r="13" spans="1:8" x14ac:dyDescent="0.25">
      <c r="A13" t="str">
        <f>IF(SUM('A3.3'!W33:Z33)=4,'Angaben KH-Standort'!$D$25,"")</f>
        <v/>
      </c>
      <c r="B13" t="str">
        <f>IF(SUM('A3.3'!W33:Z33)=4,'Angaben KH-Standort'!$D$26,"")</f>
        <v/>
      </c>
      <c r="C13" t="str">
        <f>IF(SUM('A3.3'!W33:Z33)=4,'Angaben KH-Standort'!$D$12,"")</f>
        <v/>
      </c>
      <c r="D13" t="str">
        <f>IF(SUM('A3.3'!W33:Z33)=4,'A1'!$F$14,"")</f>
        <v/>
      </c>
      <c r="E13" t="str">
        <f>IF(SUM('A3.3'!W33:Z33)=4,'A3.3'!C33,"")</f>
        <v/>
      </c>
      <c r="F13" t="str">
        <f>IF(SUM('A3.3'!W33:Z33)=4,'A3.3'!D33,"")</f>
        <v/>
      </c>
      <c r="G13" t="str">
        <f>IF(SUM('A3.3'!W33:Z33)=4,'A3.3'!E33,"")</f>
        <v/>
      </c>
      <c r="H13" t="str">
        <f>IF(SUM('A3.3'!W33:Z33)=4,'A3.3'!F33,"")</f>
        <v/>
      </c>
    </row>
    <row r="14" spans="1:8" x14ac:dyDescent="0.25">
      <c r="A14" t="str">
        <f>IF(SUM('A3.3'!W34:Z34)=4,'Angaben KH-Standort'!$D$25,"")</f>
        <v/>
      </c>
      <c r="B14" t="str">
        <f>IF(SUM('A3.3'!W34:Z34)=4,'Angaben KH-Standort'!$D$26,"")</f>
        <v/>
      </c>
      <c r="C14" t="str">
        <f>IF(SUM('A3.3'!W34:Z34)=4,'Angaben KH-Standort'!$D$12,"")</f>
        <v/>
      </c>
      <c r="D14" t="str">
        <f>IF(SUM('A3.3'!W34:Z34)=4,'A1'!$F$14,"")</f>
        <v/>
      </c>
      <c r="E14" t="str">
        <f>IF(SUM('A3.3'!W34:Z34)=4,'A3.3'!C34,"")</f>
        <v/>
      </c>
      <c r="F14" t="str">
        <f>IF(SUM('A3.3'!W34:Z34)=4,'A3.3'!D34,"")</f>
        <v/>
      </c>
      <c r="G14" t="str">
        <f>IF(SUM('A3.3'!W34:Z34)=4,'A3.3'!E34,"")</f>
        <v/>
      </c>
      <c r="H14" t="str">
        <f>IF(SUM('A3.3'!W34:Z34)=4,'A3.3'!F34,"")</f>
        <v/>
      </c>
    </row>
    <row r="15" spans="1:8" x14ac:dyDescent="0.25">
      <c r="A15" t="str">
        <f>IF(SUM('A3.3'!W35:Z35)=4,'Angaben KH-Standort'!$D$25,"")</f>
        <v/>
      </c>
      <c r="B15" t="str">
        <f>IF(SUM('A3.3'!W35:Z35)=4,'Angaben KH-Standort'!$D$26,"")</f>
        <v/>
      </c>
      <c r="C15" t="str">
        <f>IF(SUM('A3.3'!W35:Z35)=4,'Angaben KH-Standort'!$D$12,"")</f>
        <v/>
      </c>
      <c r="D15" t="str">
        <f>IF(SUM('A3.3'!W35:Z35)=4,'A1'!$F$14,"")</f>
        <v/>
      </c>
      <c r="E15" t="str">
        <f>IF(SUM('A3.3'!W35:Z35)=4,'A3.3'!C35,"")</f>
        <v/>
      </c>
      <c r="F15" t="str">
        <f>IF(SUM('A3.3'!W35:Z35)=4,'A3.3'!D35,"")</f>
        <v/>
      </c>
      <c r="G15" t="str">
        <f>IF(SUM('A3.3'!W35:Z35)=4,'A3.3'!E35,"")</f>
        <v/>
      </c>
      <c r="H15" t="str">
        <f>IF(SUM('A3.3'!W35:Z35)=4,'A3.3'!F35,"")</f>
        <v/>
      </c>
    </row>
    <row r="16" spans="1:8" x14ac:dyDescent="0.25">
      <c r="A16" t="str">
        <f>IF(SUM('A3.3'!W36:Z36)=4,'Angaben KH-Standort'!$D$25,"")</f>
        <v/>
      </c>
      <c r="B16" t="str">
        <f>IF(SUM('A3.3'!W36:Z36)=4,'Angaben KH-Standort'!$D$26,"")</f>
        <v/>
      </c>
      <c r="C16" t="str">
        <f>IF(SUM('A3.3'!W36:Z36)=4,'Angaben KH-Standort'!$D$12,"")</f>
        <v/>
      </c>
      <c r="D16" t="str">
        <f>IF(SUM('A3.3'!W36:Z36)=4,'A1'!$F$14,"")</f>
        <v/>
      </c>
      <c r="E16" t="str">
        <f>IF(SUM('A3.3'!W36:Z36)=4,'A3.3'!C36,"")</f>
        <v/>
      </c>
      <c r="F16" t="str">
        <f>IF(SUM('A3.3'!W36:Z36)=4,'A3.3'!D36,"")</f>
        <v/>
      </c>
      <c r="G16" t="str">
        <f>IF(SUM('A3.3'!W36:Z36)=4,'A3.3'!E36,"")</f>
        <v/>
      </c>
      <c r="H16" t="str">
        <f>IF(SUM('A3.3'!W36:Z36)=4,'A3.3'!F36,"")</f>
        <v/>
      </c>
    </row>
    <row r="17" spans="1:8" x14ac:dyDescent="0.25">
      <c r="A17" t="str">
        <f>IF(SUM('A3.3'!W37:Z37)=4,'Angaben KH-Standort'!$D$25,"")</f>
        <v/>
      </c>
      <c r="B17" t="str">
        <f>IF(SUM('A3.3'!W37:Z37)=4,'Angaben KH-Standort'!$D$26,"")</f>
        <v/>
      </c>
      <c r="C17" t="str">
        <f>IF(SUM('A3.3'!W37:Z37)=4,'Angaben KH-Standort'!$D$12,"")</f>
        <v/>
      </c>
      <c r="D17" t="str">
        <f>IF(SUM('A3.3'!W37:Z37)=4,'A1'!$F$14,"")</f>
        <v/>
      </c>
      <c r="E17" t="str">
        <f>IF(SUM('A3.3'!W37:Z37)=4,'A3.3'!C37,"")</f>
        <v/>
      </c>
      <c r="F17" t="str">
        <f>IF(SUM('A3.3'!W37:Z37)=4,'A3.3'!D37,"")</f>
        <v/>
      </c>
      <c r="G17" t="str">
        <f>IF(SUM('A3.3'!W37:Z37)=4,'A3.3'!E37,"")</f>
        <v/>
      </c>
      <c r="H17" t="str">
        <f>IF(SUM('A3.3'!W37:Z37)=4,'A3.3'!F37,"")</f>
        <v/>
      </c>
    </row>
    <row r="18" spans="1:8" x14ac:dyDescent="0.25">
      <c r="A18" t="str">
        <f>IF(SUM('A3.3'!W38:Z38)=4,'Angaben KH-Standort'!$D$25,"")</f>
        <v/>
      </c>
      <c r="B18" t="str">
        <f>IF(SUM('A3.3'!W38:Z38)=4,'Angaben KH-Standort'!$D$26,"")</f>
        <v/>
      </c>
      <c r="C18" t="str">
        <f>IF(SUM('A3.3'!W38:Z38)=4,'Angaben KH-Standort'!$D$12,"")</f>
        <v/>
      </c>
      <c r="D18" t="str">
        <f>IF(SUM('A3.3'!W38:Z38)=4,'A1'!$F$14,"")</f>
        <v/>
      </c>
      <c r="E18" t="str">
        <f>IF(SUM('A3.3'!W38:Z38)=4,'A3.3'!C38,"")</f>
        <v/>
      </c>
      <c r="F18" t="str">
        <f>IF(SUM('A3.3'!W38:Z38)=4,'A3.3'!D38,"")</f>
        <v/>
      </c>
      <c r="G18" t="str">
        <f>IF(SUM('A3.3'!W38:Z38)=4,'A3.3'!E38,"")</f>
        <v/>
      </c>
      <c r="H18" t="str">
        <f>IF(SUM('A3.3'!W38:Z38)=4,'A3.3'!F38,"")</f>
        <v/>
      </c>
    </row>
    <row r="19" spans="1:8" x14ac:dyDescent="0.25">
      <c r="A19" t="str">
        <f>IF(SUM('A3.3'!W39:Z39)=4,'Angaben KH-Standort'!$D$25,"")</f>
        <v/>
      </c>
      <c r="B19" t="str">
        <f>IF(SUM('A3.3'!W39:Z39)=4,'Angaben KH-Standort'!$D$26,"")</f>
        <v/>
      </c>
      <c r="C19" t="str">
        <f>IF(SUM('A3.3'!W39:Z39)=4,'Angaben KH-Standort'!$D$12,"")</f>
        <v/>
      </c>
      <c r="D19" t="str">
        <f>IF(SUM('A3.3'!W39:Z39)=4,'A1'!$F$14,"")</f>
        <v/>
      </c>
      <c r="E19" t="str">
        <f>IF(SUM('A3.3'!W39:Z39)=4,'A3.3'!C39,"")</f>
        <v/>
      </c>
      <c r="F19" t="str">
        <f>IF(SUM('A3.3'!W39:Z39)=4,'A3.3'!D39,"")</f>
        <v/>
      </c>
      <c r="G19" t="str">
        <f>IF(SUM('A3.3'!W39:Z39)=4,'A3.3'!E39,"")</f>
        <v/>
      </c>
      <c r="H19" t="str">
        <f>IF(SUM('A3.3'!W39:Z39)=4,'A3.3'!F39,"")</f>
        <v/>
      </c>
    </row>
    <row r="20" spans="1:8" x14ac:dyDescent="0.25">
      <c r="A20" t="str">
        <f>IF(SUM('A3.3'!W40:Z40)=4,'Angaben KH-Standort'!$D$25,"")</f>
        <v/>
      </c>
      <c r="B20" t="str">
        <f>IF(SUM('A3.3'!W40:Z40)=4,'Angaben KH-Standort'!$D$26,"")</f>
        <v/>
      </c>
      <c r="C20" t="str">
        <f>IF(SUM('A3.3'!W40:Z40)=4,'Angaben KH-Standort'!$D$12,"")</f>
        <v/>
      </c>
      <c r="D20" t="str">
        <f>IF(SUM('A3.3'!W40:Z40)=4,'A1'!$F$14,"")</f>
        <v/>
      </c>
      <c r="E20" t="str">
        <f>IF(SUM('A3.3'!W40:Z40)=4,'A3.3'!C40,"")</f>
        <v/>
      </c>
      <c r="F20" t="str">
        <f>IF(SUM('A3.3'!W40:Z40)=4,'A3.3'!D40,"")</f>
        <v/>
      </c>
      <c r="G20" t="str">
        <f>IF(SUM('A3.3'!W40:Z40)=4,'A3.3'!E40,"")</f>
        <v/>
      </c>
      <c r="H20" t="str">
        <f>IF(SUM('A3.3'!W40:Z40)=4,'A3.3'!F40,"")</f>
        <v/>
      </c>
    </row>
    <row r="21" spans="1:8" x14ac:dyDescent="0.25">
      <c r="A21" t="str">
        <f>IF(SUM('A3.3'!W41:Z41)=4,'Angaben KH-Standort'!$D$25,"")</f>
        <v/>
      </c>
      <c r="B21" t="str">
        <f>IF(SUM('A3.3'!W41:Z41)=4,'Angaben KH-Standort'!$D$26,"")</f>
        <v/>
      </c>
      <c r="C21" t="str">
        <f>IF(SUM('A3.3'!W41:Z41)=4,'Angaben KH-Standort'!$D$12,"")</f>
        <v/>
      </c>
      <c r="D21" t="str">
        <f>IF(SUM('A3.3'!W41:Z41)=4,'A1'!$F$14,"")</f>
        <v/>
      </c>
      <c r="E21" t="str">
        <f>IF(SUM('A3.3'!W41:Z41)=4,'A3.3'!C41,"")</f>
        <v/>
      </c>
      <c r="F21" t="str">
        <f>IF(SUM('A3.3'!W41:Z41)=4,'A3.3'!D41,"")</f>
        <v/>
      </c>
      <c r="G21" t="str">
        <f>IF(SUM('A3.3'!W41:Z41)=4,'A3.3'!E41,"")</f>
        <v/>
      </c>
      <c r="H21" t="str">
        <f>IF(SUM('A3.3'!W41:Z41)=4,'A3.3'!F41,"")</f>
        <v/>
      </c>
    </row>
    <row r="22" spans="1:8" x14ac:dyDescent="0.25">
      <c r="A22" t="str">
        <f>IF(SUM('A3.3'!W42:Z42)=4,'Angaben KH-Standort'!$D$25,"")</f>
        <v/>
      </c>
      <c r="B22" t="str">
        <f>IF(SUM('A3.3'!W42:Z42)=4,'Angaben KH-Standort'!$D$26,"")</f>
        <v/>
      </c>
      <c r="C22" t="str">
        <f>IF(SUM('A3.3'!W42:Z42)=4,'Angaben KH-Standort'!$D$12,"")</f>
        <v/>
      </c>
      <c r="D22" t="str">
        <f>IF(SUM('A3.3'!W42:Z42)=4,'A1'!$F$14,"")</f>
        <v/>
      </c>
      <c r="E22" t="str">
        <f>IF(SUM('A3.3'!W42:Z42)=4,'A3.3'!C42,"")</f>
        <v/>
      </c>
      <c r="F22" t="str">
        <f>IF(SUM('A3.3'!W42:Z42)=4,'A3.3'!D42,"")</f>
        <v/>
      </c>
      <c r="G22" t="str">
        <f>IF(SUM('A3.3'!W42:Z42)=4,'A3.3'!E42,"")</f>
        <v/>
      </c>
      <c r="H22" t="str">
        <f>IF(SUM('A3.3'!W42:Z42)=4,'A3.3'!F42,"")</f>
        <v/>
      </c>
    </row>
    <row r="23" spans="1:8" x14ac:dyDescent="0.25">
      <c r="A23" t="str">
        <f>IF(SUM('A3.3'!W43:Z43)=4,'Angaben KH-Standort'!$D$25,"")</f>
        <v/>
      </c>
      <c r="B23" t="str">
        <f>IF(SUM('A3.3'!W43:Z43)=4,'Angaben KH-Standort'!$D$26,"")</f>
        <v/>
      </c>
      <c r="C23" t="str">
        <f>IF(SUM('A3.3'!W43:Z43)=4,'Angaben KH-Standort'!$D$12,"")</f>
        <v/>
      </c>
      <c r="D23" t="str">
        <f>IF(SUM('A3.3'!W43:Z43)=4,'A1'!$F$14,"")</f>
        <v/>
      </c>
      <c r="E23" t="str">
        <f>IF(SUM('A3.3'!W43:Z43)=4,'A3.3'!C43,"")</f>
        <v/>
      </c>
      <c r="F23" t="str">
        <f>IF(SUM('A3.3'!W43:Z43)=4,'A3.3'!D43,"")</f>
        <v/>
      </c>
      <c r="G23" t="str">
        <f>IF(SUM('A3.3'!W43:Z43)=4,'A3.3'!E43,"")</f>
        <v/>
      </c>
      <c r="H23" t="str">
        <f>IF(SUM('A3.3'!W43:Z43)=4,'A3.3'!F43,"")</f>
        <v/>
      </c>
    </row>
    <row r="24" spans="1:8" x14ac:dyDescent="0.25">
      <c r="A24" t="str">
        <f>IF(SUM('A3.3'!W44:Z44)=4,'Angaben KH-Standort'!$D$25,"")</f>
        <v/>
      </c>
      <c r="B24" t="str">
        <f>IF(SUM('A3.3'!W44:Z44)=4,'Angaben KH-Standort'!$D$26,"")</f>
        <v/>
      </c>
      <c r="C24" t="str">
        <f>IF(SUM('A3.3'!W44:Z44)=4,'Angaben KH-Standort'!$D$12,"")</f>
        <v/>
      </c>
      <c r="D24" t="str">
        <f>IF(SUM('A3.3'!W44:Z44)=4,'A1'!$F$14,"")</f>
        <v/>
      </c>
      <c r="E24" t="str">
        <f>IF(SUM('A3.3'!W44:Z44)=4,'A3.3'!C44,"")</f>
        <v/>
      </c>
      <c r="F24" t="str">
        <f>IF(SUM('A3.3'!W44:Z44)=4,'A3.3'!D44,"")</f>
        <v/>
      </c>
      <c r="G24" t="str">
        <f>IF(SUM('A3.3'!W44:Z44)=4,'A3.3'!E44,"")</f>
        <v/>
      </c>
      <c r="H24" t="str">
        <f>IF(SUM('A3.3'!W44:Z44)=4,'A3.3'!F44,"")</f>
        <v/>
      </c>
    </row>
    <row r="25" spans="1:8" x14ac:dyDescent="0.25">
      <c r="A25" t="str">
        <f>IF(SUM('A3.3'!W45:Z45)=4,'Angaben KH-Standort'!$D$25,"")</f>
        <v/>
      </c>
      <c r="B25" t="str">
        <f>IF(SUM('A3.3'!W45:Z45)=4,'Angaben KH-Standort'!$D$26,"")</f>
        <v/>
      </c>
      <c r="C25" t="str">
        <f>IF(SUM('A3.3'!W45:Z45)=4,'Angaben KH-Standort'!$D$12,"")</f>
        <v/>
      </c>
      <c r="D25" t="str">
        <f>IF(SUM('A3.3'!W45:Z45)=4,'A1'!$F$14,"")</f>
        <v/>
      </c>
      <c r="E25" t="str">
        <f>IF(SUM('A3.3'!W45:Z45)=4,'A3.3'!C45,"")</f>
        <v/>
      </c>
      <c r="F25" t="str">
        <f>IF(SUM('A3.3'!W45:Z45)=4,'A3.3'!D45,"")</f>
        <v/>
      </c>
      <c r="G25" t="str">
        <f>IF(SUM('A3.3'!W45:Z45)=4,'A3.3'!E45,"")</f>
        <v/>
      </c>
      <c r="H25" t="str">
        <f>IF(SUM('A3.3'!W45:Z45)=4,'A3.3'!F45,"")</f>
        <v/>
      </c>
    </row>
    <row r="26" spans="1:8" x14ac:dyDescent="0.25">
      <c r="A26" t="str">
        <f>IF(SUM('A3.3'!W46:Z46)=4,'Angaben KH-Standort'!$D$25,"")</f>
        <v/>
      </c>
      <c r="B26" t="str">
        <f>IF(SUM('A3.3'!W46:Z46)=4,'Angaben KH-Standort'!$D$26,"")</f>
        <v/>
      </c>
      <c r="C26" t="str">
        <f>IF(SUM('A3.3'!W46:Z46)=4,'Angaben KH-Standort'!$D$12,"")</f>
        <v/>
      </c>
      <c r="D26" t="str">
        <f>IF(SUM('A3.3'!W46:Z46)=4,'A1'!$F$14,"")</f>
        <v/>
      </c>
      <c r="E26" t="str">
        <f>IF(SUM('A3.3'!W46:Z46)=4,'A3.3'!C46,"")</f>
        <v/>
      </c>
      <c r="F26" t="str">
        <f>IF(SUM('A3.3'!W46:Z46)=4,'A3.3'!D46,"")</f>
        <v/>
      </c>
      <c r="G26" t="str">
        <f>IF(SUM('A3.3'!W46:Z46)=4,'A3.3'!E46,"")</f>
        <v/>
      </c>
      <c r="H26" t="str">
        <f>IF(SUM('A3.3'!W46:Z46)=4,'A3.3'!F46,"")</f>
        <v/>
      </c>
    </row>
    <row r="27" spans="1:8" x14ac:dyDescent="0.25">
      <c r="A27" t="str">
        <f>IF(SUM('A3.3'!W47:Z47)=4,'Angaben KH-Standort'!$D$25,"")</f>
        <v/>
      </c>
      <c r="B27" t="str">
        <f>IF(SUM('A3.3'!W47:Z47)=4,'Angaben KH-Standort'!$D$26,"")</f>
        <v/>
      </c>
      <c r="C27" t="str">
        <f>IF(SUM('A3.3'!W47:Z47)=4,'Angaben KH-Standort'!$D$12,"")</f>
        <v/>
      </c>
      <c r="D27" t="str">
        <f>IF(SUM('A3.3'!W47:Z47)=4,'A1'!$F$14,"")</f>
        <v/>
      </c>
      <c r="E27" t="str">
        <f>IF(SUM('A3.3'!W47:Z47)=4,'A3.3'!C47,"")</f>
        <v/>
      </c>
      <c r="F27" t="str">
        <f>IF(SUM('A3.3'!W47:Z47)=4,'A3.3'!D47,"")</f>
        <v/>
      </c>
      <c r="G27" t="str">
        <f>IF(SUM('A3.3'!W47:Z47)=4,'A3.3'!E47,"")</f>
        <v/>
      </c>
      <c r="H27" t="str">
        <f>IF(SUM('A3.3'!W47:Z47)=4,'A3.3'!F47,"")</f>
        <v/>
      </c>
    </row>
    <row r="28" spans="1:8" x14ac:dyDescent="0.25">
      <c r="A28" t="str">
        <f>IF(SUM('A3.3'!W48:Z48)=4,'Angaben KH-Standort'!$D$25,"")</f>
        <v/>
      </c>
      <c r="B28" t="str">
        <f>IF(SUM('A3.3'!W48:Z48)=4,'Angaben KH-Standort'!$D$26,"")</f>
        <v/>
      </c>
      <c r="C28" t="str">
        <f>IF(SUM('A3.3'!W48:Z48)=4,'Angaben KH-Standort'!$D$12,"")</f>
        <v/>
      </c>
      <c r="D28" t="str">
        <f>IF(SUM('A3.3'!W48:Z48)=4,'A1'!$F$14,"")</f>
        <v/>
      </c>
      <c r="E28" t="str">
        <f>IF(SUM('A3.3'!W48:Z48)=4,'A3.3'!C48,"")</f>
        <v/>
      </c>
      <c r="F28" t="str">
        <f>IF(SUM('A3.3'!W48:Z48)=4,'A3.3'!D48,"")</f>
        <v/>
      </c>
      <c r="G28" t="str">
        <f>IF(SUM('A3.3'!W48:Z48)=4,'A3.3'!E48,"")</f>
        <v/>
      </c>
      <c r="H28" t="str">
        <f>IF(SUM('A3.3'!W48:Z48)=4,'A3.3'!F48,"")</f>
        <v/>
      </c>
    </row>
    <row r="29" spans="1:8" x14ac:dyDescent="0.25">
      <c r="A29" t="str">
        <f>IF(SUM('A3.3'!W49:Z49)=4,'Angaben KH-Standort'!$D$25,"")</f>
        <v/>
      </c>
      <c r="B29" t="str">
        <f>IF(SUM('A3.3'!W49:Z49)=4,'Angaben KH-Standort'!$D$26,"")</f>
        <v/>
      </c>
      <c r="C29" t="str">
        <f>IF(SUM('A3.3'!W49:Z49)=4,'Angaben KH-Standort'!$D$12,"")</f>
        <v/>
      </c>
      <c r="D29" t="str">
        <f>IF(SUM('A3.3'!W49:Z49)=4,'A1'!$F$14,"")</f>
        <v/>
      </c>
      <c r="E29" t="str">
        <f>IF(SUM('A3.3'!W49:Z49)=4,'A3.3'!C49,"")</f>
        <v/>
      </c>
      <c r="F29" t="str">
        <f>IF(SUM('A3.3'!W49:Z49)=4,'A3.3'!D49,"")</f>
        <v/>
      </c>
      <c r="G29" t="str">
        <f>IF(SUM('A3.3'!W49:Z49)=4,'A3.3'!E49,"")</f>
        <v/>
      </c>
      <c r="H29" t="str">
        <f>IF(SUM('A3.3'!W49:Z49)=4,'A3.3'!F49,"")</f>
        <v/>
      </c>
    </row>
    <row r="30" spans="1:8" x14ac:dyDescent="0.25">
      <c r="A30" t="str">
        <f>IF(SUM('A3.3'!W50:Z50)=4,'Angaben KH-Standort'!$D$25,"")</f>
        <v/>
      </c>
      <c r="B30" t="str">
        <f>IF(SUM('A3.3'!W50:Z50)=4,'Angaben KH-Standort'!$D$26,"")</f>
        <v/>
      </c>
      <c r="C30" t="str">
        <f>IF(SUM('A3.3'!W50:Z50)=4,'Angaben KH-Standort'!$D$12,"")</f>
        <v/>
      </c>
      <c r="D30" t="str">
        <f>IF(SUM('A3.3'!W50:Z50)=4,'A1'!$F$14,"")</f>
        <v/>
      </c>
      <c r="E30" t="str">
        <f>IF(SUM('A3.3'!W50:Z50)=4,'A3.3'!C50,"")</f>
        <v/>
      </c>
      <c r="F30" t="str">
        <f>IF(SUM('A3.3'!W50:Z50)=4,'A3.3'!D50,"")</f>
        <v/>
      </c>
      <c r="G30" t="str">
        <f>IF(SUM('A3.3'!W50:Z50)=4,'A3.3'!E50,"")</f>
        <v/>
      </c>
      <c r="H30" t="str">
        <f>IF(SUM('A3.3'!W50:Z50)=4,'A3.3'!F50,"")</f>
        <v/>
      </c>
    </row>
    <row r="31" spans="1:8" x14ac:dyDescent="0.25">
      <c r="A31" t="str">
        <f>IF(SUM('A3.3'!W51:Z51)=4,'Angaben KH-Standort'!$D$25,"")</f>
        <v/>
      </c>
      <c r="B31" t="str">
        <f>IF(SUM('A3.3'!W51:Z51)=4,'Angaben KH-Standort'!$D$26,"")</f>
        <v/>
      </c>
      <c r="C31" t="str">
        <f>IF(SUM('A3.3'!W51:Z51)=4,'Angaben KH-Standort'!$D$12,"")</f>
        <v/>
      </c>
      <c r="D31" t="str">
        <f>IF(SUM('A3.3'!W51:Z51)=4,'A1'!$F$14,"")</f>
        <v/>
      </c>
      <c r="E31" t="str">
        <f>IF(SUM('A3.3'!W51:Z51)=4,'A3.3'!C51,"")</f>
        <v/>
      </c>
      <c r="F31" t="str">
        <f>IF(SUM('A3.3'!W51:Z51)=4,'A3.3'!D51,"")</f>
        <v/>
      </c>
      <c r="G31" t="str">
        <f>IF(SUM('A3.3'!W51:Z51)=4,'A3.3'!E51,"")</f>
        <v/>
      </c>
      <c r="H31" t="str">
        <f>IF(SUM('A3.3'!W51:Z51)=4,'A3.3'!F51,"")</f>
        <v/>
      </c>
    </row>
    <row r="32" spans="1:8" x14ac:dyDescent="0.25">
      <c r="A32" t="str">
        <f>IF(SUM('A3.3'!W52:Z52)=4,'Angaben KH-Standort'!$D$25,"")</f>
        <v/>
      </c>
      <c r="B32" t="str">
        <f>IF(SUM('A3.3'!W52:Z52)=4,'Angaben KH-Standort'!$D$26,"")</f>
        <v/>
      </c>
      <c r="C32" t="str">
        <f>IF(SUM('A3.3'!W52:Z52)=4,'Angaben KH-Standort'!$D$12,"")</f>
        <v/>
      </c>
      <c r="D32" t="str">
        <f>IF(SUM('A3.3'!W52:Z52)=4,'A1'!$F$14,"")</f>
        <v/>
      </c>
      <c r="E32" t="str">
        <f>IF(SUM('A3.3'!W52:Z52)=4,'A3.3'!C52,"")</f>
        <v/>
      </c>
      <c r="F32" t="str">
        <f>IF(SUM('A3.3'!W52:Z52)=4,'A3.3'!D52,"")</f>
        <v/>
      </c>
      <c r="G32" t="str">
        <f>IF(SUM('A3.3'!W52:Z52)=4,'A3.3'!E52,"")</f>
        <v/>
      </c>
      <c r="H32" t="str">
        <f>IF(SUM('A3.3'!W52:Z52)=4,'A3.3'!F52,"")</f>
        <v/>
      </c>
    </row>
    <row r="33" spans="1:8" x14ac:dyDescent="0.25">
      <c r="A33" t="str">
        <f>IF(SUM('A3.3'!W53:Z53)=4,'Angaben KH-Standort'!$D$25,"")</f>
        <v/>
      </c>
      <c r="B33" t="str">
        <f>IF(SUM('A3.3'!W53:Z53)=4,'Angaben KH-Standort'!$D$26,"")</f>
        <v/>
      </c>
      <c r="C33" t="str">
        <f>IF(SUM('A3.3'!W53:Z53)=4,'Angaben KH-Standort'!$D$12,"")</f>
        <v/>
      </c>
      <c r="D33" t="str">
        <f>IF(SUM('A3.3'!W53:Z53)=4,'A1'!$F$14,"")</f>
        <v/>
      </c>
      <c r="E33" t="str">
        <f>IF(SUM('A3.3'!W53:Z53)=4,'A3.3'!C53,"")</f>
        <v/>
      </c>
      <c r="F33" t="str">
        <f>IF(SUM('A3.3'!W53:Z53)=4,'A3.3'!D53,"")</f>
        <v/>
      </c>
      <c r="G33" t="str">
        <f>IF(SUM('A3.3'!W53:Z53)=4,'A3.3'!E53,"")</f>
        <v/>
      </c>
      <c r="H33" t="str">
        <f>IF(SUM('A3.3'!W53:Z53)=4,'A3.3'!F53,"")</f>
        <v/>
      </c>
    </row>
    <row r="34" spans="1:8" x14ac:dyDescent="0.25">
      <c r="A34" t="str">
        <f>IF(SUM('A3.3'!W54:Z54)=4,'Angaben KH-Standort'!$D$25,"")</f>
        <v/>
      </c>
      <c r="B34" t="str">
        <f>IF(SUM('A3.3'!W54:Z54)=4,'Angaben KH-Standort'!$D$26,"")</f>
        <v/>
      </c>
      <c r="C34" t="str">
        <f>IF(SUM('A3.3'!W54:Z54)=4,'Angaben KH-Standort'!$D$12,"")</f>
        <v/>
      </c>
      <c r="D34" t="str">
        <f>IF(SUM('A3.3'!W54:Z54)=4,'A1'!$F$14,"")</f>
        <v/>
      </c>
      <c r="E34" t="str">
        <f>IF(SUM('A3.3'!W54:Z54)=4,'A3.3'!C54,"")</f>
        <v/>
      </c>
      <c r="F34" t="str">
        <f>IF(SUM('A3.3'!W54:Z54)=4,'A3.3'!D54,"")</f>
        <v/>
      </c>
      <c r="G34" t="str">
        <f>IF(SUM('A3.3'!W54:Z54)=4,'A3.3'!E54,"")</f>
        <v/>
      </c>
      <c r="H34" t="str">
        <f>IF(SUM('A3.3'!W54:Z54)=4,'A3.3'!F54,"")</f>
        <v/>
      </c>
    </row>
    <row r="35" spans="1:8" x14ac:dyDescent="0.25">
      <c r="A35" t="str">
        <f>IF(SUM('A3.3'!W55:Z55)=4,'Angaben KH-Standort'!$D$25,"")</f>
        <v/>
      </c>
      <c r="B35" t="str">
        <f>IF(SUM('A3.3'!W55:Z55)=4,'Angaben KH-Standort'!$D$26,"")</f>
        <v/>
      </c>
      <c r="C35" t="str">
        <f>IF(SUM('A3.3'!W55:Z55)=4,'Angaben KH-Standort'!$D$12,"")</f>
        <v/>
      </c>
      <c r="D35" t="str">
        <f>IF(SUM('A3.3'!W55:Z55)=4,'A1'!$F$14,"")</f>
        <v/>
      </c>
      <c r="E35" t="str">
        <f>IF(SUM('A3.3'!W55:Z55)=4,'A3.3'!C55,"")</f>
        <v/>
      </c>
      <c r="F35" t="str">
        <f>IF(SUM('A3.3'!W55:Z55)=4,'A3.3'!D55,"")</f>
        <v/>
      </c>
      <c r="G35" t="str">
        <f>IF(SUM('A3.3'!W55:Z55)=4,'A3.3'!E55,"")</f>
        <v/>
      </c>
      <c r="H35" t="str">
        <f>IF(SUM('A3.3'!W55:Z55)=4,'A3.3'!F55,"")</f>
        <v/>
      </c>
    </row>
    <row r="36" spans="1:8" x14ac:dyDescent="0.25">
      <c r="A36" t="str">
        <f>IF(SUM('A3.3'!W56:Z56)=4,'Angaben KH-Standort'!$D$25,"")</f>
        <v/>
      </c>
      <c r="B36" t="str">
        <f>IF(SUM('A3.3'!W56:Z56)=4,'Angaben KH-Standort'!$D$26,"")</f>
        <v/>
      </c>
      <c r="C36" t="str">
        <f>IF(SUM('A3.3'!W56:Z56)=4,'Angaben KH-Standort'!$D$12,"")</f>
        <v/>
      </c>
      <c r="D36" t="str">
        <f>IF(SUM('A3.3'!W56:Z56)=4,'A1'!$F$14,"")</f>
        <v/>
      </c>
      <c r="E36" t="str">
        <f>IF(SUM('A3.3'!W56:Z56)=4,'A3.3'!C56,"")</f>
        <v/>
      </c>
      <c r="F36" t="str">
        <f>IF(SUM('A3.3'!W56:Z56)=4,'A3.3'!D56,"")</f>
        <v/>
      </c>
      <c r="G36" t="str">
        <f>IF(SUM('A3.3'!W56:Z56)=4,'A3.3'!E56,"")</f>
        <v/>
      </c>
      <c r="H36" t="str">
        <f>IF(SUM('A3.3'!W56:Z56)=4,'A3.3'!F56,"")</f>
        <v/>
      </c>
    </row>
    <row r="37" spans="1:8" x14ac:dyDescent="0.25">
      <c r="A37" t="str">
        <f>IF(SUM('A3.3'!W57:Z57)=4,'Angaben KH-Standort'!$D$25,"")</f>
        <v/>
      </c>
      <c r="B37" t="str">
        <f>IF(SUM('A3.3'!W57:Z57)=4,'Angaben KH-Standort'!$D$26,"")</f>
        <v/>
      </c>
      <c r="C37" t="str">
        <f>IF(SUM('A3.3'!W57:Z57)=4,'Angaben KH-Standort'!$D$12,"")</f>
        <v/>
      </c>
      <c r="D37" t="str">
        <f>IF(SUM('A3.3'!W57:Z57)=4,'A1'!$F$14,"")</f>
        <v/>
      </c>
      <c r="E37" t="str">
        <f>IF(SUM('A3.3'!W57:Z57)=4,'A3.3'!C57,"")</f>
        <v/>
      </c>
      <c r="F37" t="str">
        <f>IF(SUM('A3.3'!W57:Z57)=4,'A3.3'!D57,"")</f>
        <v/>
      </c>
      <c r="G37" t="str">
        <f>IF(SUM('A3.3'!W57:Z57)=4,'A3.3'!E57,"")</f>
        <v/>
      </c>
      <c r="H37" t="str">
        <f>IF(SUM('A3.3'!W57:Z57)=4,'A3.3'!F57,"")</f>
        <v/>
      </c>
    </row>
    <row r="38" spans="1:8" x14ac:dyDescent="0.25">
      <c r="A38" t="str">
        <f>IF(SUM('A3.3'!W58:Z58)=4,'Angaben KH-Standort'!$D$25,"")</f>
        <v/>
      </c>
      <c r="B38" t="str">
        <f>IF(SUM('A3.3'!W58:Z58)=4,'Angaben KH-Standort'!$D$26,"")</f>
        <v/>
      </c>
      <c r="C38" t="str">
        <f>IF(SUM('A3.3'!W58:Z58)=4,'Angaben KH-Standort'!$D$12,"")</f>
        <v/>
      </c>
      <c r="D38" t="str">
        <f>IF(SUM('A3.3'!W58:Z58)=4,'A1'!$F$14,"")</f>
        <v/>
      </c>
      <c r="E38" t="str">
        <f>IF(SUM('A3.3'!W58:Z58)=4,'A3.3'!C58,"")</f>
        <v/>
      </c>
      <c r="F38" t="str">
        <f>IF(SUM('A3.3'!W58:Z58)=4,'A3.3'!D58,"")</f>
        <v/>
      </c>
      <c r="G38" t="str">
        <f>IF(SUM('A3.3'!W58:Z58)=4,'A3.3'!E58,"")</f>
        <v/>
      </c>
      <c r="H38" t="str">
        <f>IF(SUM('A3.3'!W58:Z58)=4,'A3.3'!F58,"")</f>
        <v/>
      </c>
    </row>
    <row r="39" spans="1:8" x14ac:dyDescent="0.25">
      <c r="A39" t="str">
        <f>IF(SUM('A3.3'!W59:Z59)=4,'Angaben KH-Standort'!$D$25,"")</f>
        <v/>
      </c>
      <c r="B39" t="str">
        <f>IF(SUM('A3.3'!W59:Z59)=4,'Angaben KH-Standort'!$D$26,"")</f>
        <v/>
      </c>
      <c r="C39" t="str">
        <f>IF(SUM('A3.3'!W59:Z59)=4,'Angaben KH-Standort'!$D$12,"")</f>
        <v/>
      </c>
      <c r="D39" t="str">
        <f>IF(SUM('A3.3'!W59:Z59)=4,'A1'!$F$14,"")</f>
        <v/>
      </c>
      <c r="E39" t="str">
        <f>IF(SUM('A3.3'!W59:Z59)=4,'A3.3'!C59,"")</f>
        <v/>
      </c>
      <c r="F39" t="str">
        <f>IF(SUM('A3.3'!W59:Z59)=4,'A3.3'!D59,"")</f>
        <v/>
      </c>
      <c r="G39" t="str">
        <f>IF(SUM('A3.3'!W59:Z59)=4,'A3.3'!E59,"")</f>
        <v/>
      </c>
      <c r="H39" t="str">
        <f>IF(SUM('A3.3'!W59:Z59)=4,'A3.3'!F59,"")</f>
        <v/>
      </c>
    </row>
    <row r="40" spans="1:8" x14ac:dyDescent="0.25">
      <c r="A40" t="str">
        <f>IF(SUM('A3.3'!W60:Z60)=4,'Angaben KH-Standort'!$D$25,"")</f>
        <v/>
      </c>
      <c r="B40" t="str">
        <f>IF(SUM('A3.3'!W60:Z60)=4,'Angaben KH-Standort'!$D$26,"")</f>
        <v/>
      </c>
      <c r="C40" t="str">
        <f>IF(SUM('A3.3'!W60:Z60)=4,'Angaben KH-Standort'!$D$12,"")</f>
        <v/>
      </c>
      <c r="D40" t="str">
        <f>IF(SUM('A3.3'!W60:Z60)=4,'A1'!$F$14,"")</f>
        <v/>
      </c>
      <c r="E40" t="str">
        <f>IF(SUM('A3.3'!W60:Z60)=4,'A3.3'!C60,"")</f>
        <v/>
      </c>
      <c r="F40" t="str">
        <f>IF(SUM('A3.3'!W60:Z60)=4,'A3.3'!D60,"")</f>
        <v/>
      </c>
      <c r="G40" t="str">
        <f>IF(SUM('A3.3'!W60:Z60)=4,'A3.3'!E60,"")</f>
        <v/>
      </c>
      <c r="H40" t="str">
        <f>IF(SUM('A3.3'!W60:Z60)=4,'A3.3'!F60,"")</f>
        <v/>
      </c>
    </row>
    <row r="41" spans="1:8" x14ac:dyDescent="0.25">
      <c r="A41" t="str">
        <f>IF(SUM('A3.3'!W61:Z61)=4,'Angaben KH-Standort'!$D$25,"")</f>
        <v/>
      </c>
      <c r="B41" t="str">
        <f>IF(SUM('A3.3'!W61:Z61)=4,'Angaben KH-Standort'!$D$26,"")</f>
        <v/>
      </c>
      <c r="C41" t="str">
        <f>IF(SUM('A3.3'!W61:Z61)=4,'Angaben KH-Standort'!$D$12,"")</f>
        <v/>
      </c>
      <c r="D41" t="str">
        <f>IF(SUM('A3.3'!W61:Z61)=4,'A1'!$F$14,"")</f>
        <v/>
      </c>
      <c r="E41" t="str">
        <f>IF(SUM('A3.3'!W61:Z61)=4,'A3.3'!C61,"")</f>
        <v/>
      </c>
      <c r="F41" t="str">
        <f>IF(SUM('A3.3'!W61:Z61)=4,'A3.3'!D61,"")</f>
        <v/>
      </c>
      <c r="G41" t="str">
        <f>IF(SUM('A3.3'!W61:Z61)=4,'A3.3'!E61,"")</f>
        <v/>
      </c>
      <c r="H41" t="str">
        <f>IF(SUM('A3.3'!W61:Z61)=4,'A3.3'!F61,"")</f>
        <v/>
      </c>
    </row>
    <row r="42" spans="1:8" x14ac:dyDescent="0.25">
      <c r="A42" t="str">
        <f>IF(SUM('A3.3'!W62:Z62)=4,'Angaben KH-Standort'!$D$25,"")</f>
        <v/>
      </c>
      <c r="B42" t="str">
        <f>IF(SUM('A3.3'!W62:Z62)=4,'Angaben KH-Standort'!$D$26,"")</f>
        <v/>
      </c>
      <c r="C42" t="str">
        <f>IF(SUM('A3.3'!W62:Z62)=4,'Angaben KH-Standort'!$D$12,"")</f>
        <v/>
      </c>
      <c r="D42" t="str">
        <f>IF(SUM('A3.3'!W62:Z62)=4,'A1'!$F$14,"")</f>
        <v/>
      </c>
      <c r="E42" t="str">
        <f>IF(SUM('A3.3'!W62:Z62)=4,'A3.3'!C62,"")</f>
        <v/>
      </c>
      <c r="F42" t="str">
        <f>IF(SUM('A3.3'!W62:Z62)=4,'A3.3'!D62,"")</f>
        <v/>
      </c>
      <c r="G42" t="str">
        <f>IF(SUM('A3.3'!W62:Z62)=4,'A3.3'!E62,"")</f>
        <v/>
      </c>
      <c r="H42" t="str">
        <f>IF(SUM('A3.3'!W62:Z62)=4,'A3.3'!F62,"")</f>
        <v/>
      </c>
    </row>
    <row r="43" spans="1:8" x14ac:dyDescent="0.25">
      <c r="A43" t="str">
        <f>IF(SUM('A3.3'!W63:Z63)=4,'Angaben KH-Standort'!$D$25,"")</f>
        <v/>
      </c>
      <c r="B43" t="str">
        <f>IF(SUM('A3.3'!W63:Z63)=4,'Angaben KH-Standort'!$D$26,"")</f>
        <v/>
      </c>
      <c r="C43" t="str">
        <f>IF(SUM('A3.3'!W63:Z63)=4,'Angaben KH-Standort'!$D$12,"")</f>
        <v/>
      </c>
      <c r="D43" t="str">
        <f>IF(SUM('A3.3'!W63:Z63)=4,'A1'!$F$14,"")</f>
        <v/>
      </c>
      <c r="E43" t="str">
        <f>IF(SUM('A3.3'!W63:Z63)=4,'A3.3'!C63,"")</f>
        <v/>
      </c>
      <c r="F43" t="str">
        <f>IF(SUM('A3.3'!W63:Z63)=4,'A3.3'!D63,"")</f>
        <v/>
      </c>
      <c r="G43" t="str">
        <f>IF(SUM('A3.3'!W63:Z63)=4,'A3.3'!E63,"")</f>
        <v/>
      </c>
      <c r="H43" t="str">
        <f>IF(SUM('A3.3'!W63:Z63)=4,'A3.3'!F63,"")</f>
        <v/>
      </c>
    </row>
    <row r="44" spans="1:8" x14ac:dyDescent="0.25">
      <c r="A44" t="str">
        <f>IF(SUM('A3.3'!W64:Z64)=4,'Angaben KH-Standort'!$D$25,"")</f>
        <v/>
      </c>
      <c r="B44" t="str">
        <f>IF(SUM('A3.3'!W64:Z64)=4,'Angaben KH-Standort'!$D$26,"")</f>
        <v/>
      </c>
      <c r="C44" t="str">
        <f>IF(SUM('A3.3'!W64:Z64)=4,'Angaben KH-Standort'!$D$12,"")</f>
        <v/>
      </c>
      <c r="D44" t="str">
        <f>IF(SUM('A3.3'!W64:Z64)=4,'A1'!$F$14,"")</f>
        <v/>
      </c>
      <c r="E44" t="str">
        <f>IF(SUM('A3.3'!W64:Z64)=4,'A3.3'!C64,"")</f>
        <v/>
      </c>
      <c r="F44" t="str">
        <f>IF(SUM('A3.3'!W64:Z64)=4,'A3.3'!D64,"")</f>
        <v/>
      </c>
      <c r="G44" t="str">
        <f>IF(SUM('A3.3'!W64:Z64)=4,'A3.3'!E64,"")</f>
        <v/>
      </c>
      <c r="H44" t="str">
        <f>IF(SUM('A3.3'!W64:Z64)=4,'A3.3'!F64,"")</f>
        <v/>
      </c>
    </row>
    <row r="45" spans="1:8" x14ac:dyDescent="0.25">
      <c r="A45" t="str">
        <f>IF(SUM('A3.3'!W65:Z65)=4,'Angaben KH-Standort'!$D$25,"")</f>
        <v/>
      </c>
      <c r="B45" t="str">
        <f>IF(SUM('A3.3'!W65:Z65)=4,'Angaben KH-Standort'!$D$26,"")</f>
        <v/>
      </c>
      <c r="C45" t="str">
        <f>IF(SUM('A3.3'!W65:Z65)=4,'Angaben KH-Standort'!$D$12,"")</f>
        <v/>
      </c>
      <c r="D45" t="str">
        <f>IF(SUM('A3.3'!W65:Z65)=4,'A1'!$F$14,"")</f>
        <v/>
      </c>
      <c r="E45" t="str">
        <f>IF(SUM('A3.3'!W65:Z65)=4,'A3.3'!C65,"")</f>
        <v/>
      </c>
      <c r="F45" t="str">
        <f>IF(SUM('A3.3'!W65:Z65)=4,'A3.3'!D65,"")</f>
        <v/>
      </c>
      <c r="G45" t="str">
        <f>IF(SUM('A3.3'!W65:Z65)=4,'A3.3'!E65,"")</f>
        <v/>
      </c>
      <c r="H45" t="str">
        <f>IF(SUM('A3.3'!W65:Z65)=4,'A3.3'!F65,"")</f>
        <v/>
      </c>
    </row>
    <row r="46" spans="1:8" x14ac:dyDescent="0.25">
      <c r="A46" t="str">
        <f>IF(SUM('A3.3'!W66:Z66)=4,'Angaben KH-Standort'!$D$25,"")</f>
        <v/>
      </c>
      <c r="B46" t="str">
        <f>IF(SUM('A3.3'!W66:Z66)=4,'Angaben KH-Standort'!$D$26,"")</f>
        <v/>
      </c>
      <c r="C46" t="str">
        <f>IF(SUM('A3.3'!W66:Z66)=4,'Angaben KH-Standort'!$D$12,"")</f>
        <v/>
      </c>
      <c r="D46" t="str">
        <f>IF(SUM('A3.3'!W66:Z66)=4,'A1'!$F$14,"")</f>
        <v/>
      </c>
      <c r="E46" t="str">
        <f>IF(SUM('A3.3'!W66:Z66)=4,'A3.3'!C66,"")</f>
        <v/>
      </c>
      <c r="F46" t="str">
        <f>IF(SUM('A3.3'!W66:Z66)=4,'A3.3'!D66,"")</f>
        <v/>
      </c>
      <c r="G46" t="str">
        <f>IF(SUM('A3.3'!W66:Z66)=4,'A3.3'!E66,"")</f>
        <v/>
      </c>
      <c r="H46" t="str">
        <f>IF(SUM('A3.3'!W66:Z66)=4,'A3.3'!F66,"")</f>
        <v/>
      </c>
    </row>
    <row r="47" spans="1:8" x14ac:dyDescent="0.25">
      <c r="A47" t="str">
        <f>IF(SUM('A3.3'!W67:Z67)=4,'Angaben KH-Standort'!$D$25,"")</f>
        <v/>
      </c>
      <c r="B47" t="str">
        <f>IF(SUM('A3.3'!W67:Z67)=4,'Angaben KH-Standort'!$D$26,"")</f>
        <v/>
      </c>
      <c r="C47" t="str">
        <f>IF(SUM('A3.3'!W67:Z67)=4,'Angaben KH-Standort'!$D$12,"")</f>
        <v/>
      </c>
      <c r="D47" t="str">
        <f>IF(SUM('A3.3'!W67:Z67)=4,'A1'!$F$14,"")</f>
        <v/>
      </c>
      <c r="E47" t="str">
        <f>IF(SUM('A3.3'!W67:Z67)=4,'A3.3'!C67,"")</f>
        <v/>
      </c>
      <c r="F47" t="str">
        <f>IF(SUM('A3.3'!W67:Z67)=4,'A3.3'!D67,"")</f>
        <v/>
      </c>
      <c r="G47" t="str">
        <f>IF(SUM('A3.3'!W67:Z67)=4,'A3.3'!E67,"")</f>
        <v/>
      </c>
      <c r="H47" t="str">
        <f>IF(SUM('A3.3'!W67:Z67)=4,'A3.3'!F67,"")</f>
        <v/>
      </c>
    </row>
    <row r="48" spans="1:8" x14ac:dyDescent="0.25">
      <c r="A48" t="str">
        <f>IF(SUM('A3.3'!W68:Z68)=4,'Angaben KH-Standort'!$D$25,"")</f>
        <v/>
      </c>
      <c r="B48" t="str">
        <f>IF(SUM('A3.3'!W68:Z68)=4,'Angaben KH-Standort'!$D$26,"")</f>
        <v/>
      </c>
      <c r="C48" t="str">
        <f>IF(SUM('A3.3'!W68:Z68)=4,'Angaben KH-Standort'!$D$12,"")</f>
        <v/>
      </c>
      <c r="D48" t="str">
        <f>IF(SUM('A3.3'!W68:Z68)=4,'A1'!$F$14,"")</f>
        <v/>
      </c>
      <c r="E48" t="str">
        <f>IF(SUM('A3.3'!W68:Z68)=4,'A3.3'!C68,"")</f>
        <v/>
      </c>
      <c r="F48" t="str">
        <f>IF(SUM('A3.3'!W68:Z68)=4,'A3.3'!D68,"")</f>
        <v/>
      </c>
      <c r="G48" t="str">
        <f>IF(SUM('A3.3'!W68:Z68)=4,'A3.3'!E68,"")</f>
        <v/>
      </c>
      <c r="H48" t="str">
        <f>IF(SUM('A3.3'!W68:Z68)=4,'A3.3'!F68,"")</f>
        <v/>
      </c>
    </row>
    <row r="49" spans="1:8" x14ac:dyDescent="0.25">
      <c r="A49" t="str">
        <f>IF(SUM('A3.3'!W69:Z69)=4,'Angaben KH-Standort'!$D$25,"")</f>
        <v/>
      </c>
      <c r="B49" t="str">
        <f>IF(SUM('A3.3'!W69:Z69)=4,'Angaben KH-Standort'!$D$26,"")</f>
        <v/>
      </c>
      <c r="C49" t="str">
        <f>IF(SUM('A3.3'!W69:Z69)=4,'Angaben KH-Standort'!$D$12,"")</f>
        <v/>
      </c>
      <c r="D49" t="str">
        <f>IF(SUM('A3.3'!W69:Z69)=4,'A1'!$F$14,"")</f>
        <v/>
      </c>
      <c r="E49" t="str">
        <f>IF(SUM('A3.3'!W69:Z69)=4,'A3.3'!C69,"")</f>
        <v/>
      </c>
      <c r="F49" t="str">
        <f>IF(SUM('A3.3'!W69:Z69)=4,'A3.3'!D69,"")</f>
        <v/>
      </c>
      <c r="G49" t="str">
        <f>IF(SUM('A3.3'!W69:Z69)=4,'A3.3'!E69,"")</f>
        <v/>
      </c>
      <c r="H49" t="str">
        <f>IF(SUM('A3.3'!W69:Z69)=4,'A3.3'!F69,"")</f>
        <v/>
      </c>
    </row>
    <row r="50" spans="1:8" x14ac:dyDescent="0.25">
      <c r="A50" t="str">
        <f>IF(SUM('A3.3'!W70:Z70)=4,'Angaben KH-Standort'!$D$25,"")</f>
        <v/>
      </c>
      <c r="B50" t="str">
        <f>IF(SUM('A3.3'!W70:Z70)=4,'Angaben KH-Standort'!$D$26,"")</f>
        <v/>
      </c>
      <c r="C50" t="str">
        <f>IF(SUM('A3.3'!W70:Z70)=4,'Angaben KH-Standort'!$D$12,"")</f>
        <v/>
      </c>
      <c r="D50" t="str">
        <f>IF(SUM('A3.3'!W70:Z70)=4,'A1'!$F$14,"")</f>
        <v/>
      </c>
      <c r="E50" t="str">
        <f>IF(SUM('A3.3'!W70:Z70)=4,'A3.3'!C70,"")</f>
        <v/>
      </c>
      <c r="F50" t="str">
        <f>IF(SUM('A3.3'!W70:Z70)=4,'A3.3'!D70,"")</f>
        <v/>
      </c>
      <c r="G50" t="str">
        <f>IF(SUM('A3.3'!W70:Z70)=4,'A3.3'!E70,"")</f>
        <v/>
      </c>
      <c r="H50" t="str">
        <f>IF(SUM('A3.3'!W70:Z70)=4,'A3.3'!F70,"")</f>
        <v/>
      </c>
    </row>
    <row r="51" spans="1:8" x14ac:dyDescent="0.25">
      <c r="A51" t="str">
        <f>IF(SUM('A3.3'!W71:Z71)=4,'Angaben KH-Standort'!$D$25,"")</f>
        <v/>
      </c>
      <c r="B51" t="str">
        <f>IF(SUM('A3.3'!W71:Z71)=4,'Angaben KH-Standort'!$D$26,"")</f>
        <v/>
      </c>
      <c r="C51" t="str">
        <f>IF(SUM('A3.3'!W71:Z71)=4,'Angaben KH-Standort'!$D$12,"")</f>
        <v/>
      </c>
      <c r="D51" t="str">
        <f>IF(SUM('A3.3'!W71:Z71)=4,'A1'!$F$14,"")</f>
        <v/>
      </c>
      <c r="E51" t="str">
        <f>IF(SUM('A3.3'!W71:Z71)=4,'A3.3'!C71,"")</f>
        <v/>
      </c>
      <c r="F51" t="str">
        <f>IF(SUM('A3.3'!W71:Z71)=4,'A3.3'!D71,"")</f>
        <v/>
      </c>
      <c r="G51" t="str">
        <f>IF(SUM('A3.3'!W71:Z71)=4,'A3.3'!E71,"")</f>
        <v/>
      </c>
      <c r="H51" t="str">
        <f>IF(SUM('A3.3'!W71:Z71)=4,'A3.3'!F71,"")</f>
        <v/>
      </c>
    </row>
    <row r="52" spans="1:8" x14ac:dyDescent="0.25">
      <c r="A52" t="str">
        <f>IF(SUM('A3.3'!W72:Z72)=4,'Angaben KH-Standort'!$D$25,"")</f>
        <v/>
      </c>
      <c r="B52" t="str">
        <f>IF(SUM('A3.3'!W72:Z72)=4,'Angaben KH-Standort'!$D$26,"")</f>
        <v/>
      </c>
      <c r="C52" t="str">
        <f>IF(SUM('A3.3'!W72:Z72)=4,'Angaben KH-Standort'!$D$12,"")</f>
        <v/>
      </c>
      <c r="D52" t="str">
        <f>IF(SUM('A3.3'!W72:Z72)=4,'A1'!$F$14,"")</f>
        <v/>
      </c>
      <c r="E52" t="str">
        <f>IF(SUM('A3.3'!W72:Z72)=4,'A3.3'!C72,"")</f>
        <v/>
      </c>
      <c r="F52" t="str">
        <f>IF(SUM('A3.3'!W72:Z72)=4,'A3.3'!D72,"")</f>
        <v/>
      </c>
      <c r="G52" t="str">
        <f>IF(SUM('A3.3'!W72:Z72)=4,'A3.3'!E72,"")</f>
        <v/>
      </c>
      <c r="H52" t="str">
        <f>IF(SUM('A3.3'!W72:Z72)=4,'A3.3'!F72,"")</f>
        <v/>
      </c>
    </row>
    <row r="53" spans="1:8" x14ac:dyDescent="0.25">
      <c r="A53" t="str">
        <f>IF(SUM('A3.3'!W73:Z73)=4,'Angaben KH-Standort'!$D$25,"")</f>
        <v/>
      </c>
      <c r="B53" t="str">
        <f>IF(SUM('A3.3'!W73:Z73)=4,'Angaben KH-Standort'!$D$26,"")</f>
        <v/>
      </c>
      <c r="C53" t="str">
        <f>IF(SUM('A3.3'!W73:Z73)=4,'Angaben KH-Standort'!$D$12,"")</f>
        <v/>
      </c>
      <c r="D53" t="str">
        <f>IF(SUM('A3.3'!W73:Z73)=4,'A1'!$F$14,"")</f>
        <v/>
      </c>
      <c r="E53" t="str">
        <f>IF(SUM('A3.3'!W73:Z73)=4,'A3.3'!C73,"")</f>
        <v/>
      </c>
      <c r="F53" t="str">
        <f>IF(SUM('A3.3'!W73:Z73)=4,'A3.3'!D73,"")</f>
        <v/>
      </c>
      <c r="G53" t="str">
        <f>IF(SUM('A3.3'!W73:Z73)=4,'A3.3'!E73,"")</f>
        <v/>
      </c>
      <c r="H53" t="str">
        <f>IF(SUM('A3.3'!W73:Z73)=4,'A3.3'!F73,"")</f>
        <v/>
      </c>
    </row>
    <row r="54" spans="1:8" x14ac:dyDescent="0.25">
      <c r="A54" t="str">
        <f>IF(SUM('A3.3'!W74:Z74)=4,'Angaben KH-Standort'!$D$25,"")</f>
        <v/>
      </c>
      <c r="B54" t="str">
        <f>IF(SUM('A3.3'!W74:Z74)=4,'Angaben KH-Standort'!$D$26,"")</f>
        <v/>
      </c>
      <c r="C54" t="str">
        <f>IF(SUM('A3.3'!W74:Z74)=4,'Angaben KH-Standort'!$D$12,"")</f>
        <v/>
      </c>
      <c r="D54" t="str">
        <f>IF(SUM('A3.3'!W74:Z74)=4,'A1'!$F$14,"")</f>
        <v/>
      </c>
      <c r="E54" t="str">
        <f>IF(SUM('A3.3'!W74:Z74)=4,'A3.3'!C74,"")</f>
        <v/>
      </c>
      <c r="F54" t="str">
        <f>IF(SUM('A3.3'!W74:Z74)=4,'A3.3'!D74,"")</f>
        <v/>
      </c>
      <c r="G54" t="str">
        <f>IF(SUM('A3.3'!W74:Z74)=4,'A3.3'!E74,"")</f>
        <v/>
      </c>
      <c r="H54" t="str">
        <f>IF(SUM('A3.3'!W74:Z74)=4,'A3.3'!F74,"")</f>
        <v/>
      </c>
    </row>
    <row r="55" spans="1:8" x14ac:dyDescent="0.25">
      <c r="A55" t="str">
        <f>IF(SUM('A3.3'!W75:Z75)=4,'Angaben KH-Standort'!$D$25,"")</f>
        <v/>
      </c>
      <c r="B55" t="str">
        <f>IF(SUM('A3.3'!W75:Z75)=4,'Angaben KH-Standort'!$D$26,"")</f>
        <v/>
      </c>
      <c r="C55" t="str">
        <f>IF(SUM('A3.3'!W75:Z75)=4,'Angaben KH-Standort'!$D$12,"")</f>
        <v/>
      </c>
      <c r="D55" t="str">
        <f>IF(SUM('A3.3'!W75:Z75)=4,'A1'!$F$14,"")</f>
        <v/>
      </c>
      <c r="E55" t="str">
        <f>IF(SUM('A3.3'!W75:Z75)=4,'A3.3'!C75,"")</f>
        <v/>
      </c>
      <c r="F55" t="str">
        <f>IF(SUM('A3.3'!W75:Z75)=4,'A3.3'!D75,"")</f>
        <v/>
      </c>
      <c r="G55" t="str">
        <f>IF(SUM('A3.3'!W75:Z75)=4,'A3.3'!E75,"")</f>
        <v/>
      </c>
      <c r="H55" t="str">
        <f>IF(SUM('A3.3'!W75:Z75)=4,'A3.3'!F75,"")</f>
        <v/>
      </c>
    </row>
    <row r="56" spans="1:8" x14ac:dyDescent="0.25">
      <c r="A56" t="str">
        <f>IF(SUM('A3.3'!W76:Z76)=4,'Angaben KH-Standort'!$D$25,"")</f>
        <v/>
      </c>
      <c r="B56" t="str">
        <f>IF(SUM('A3.3'!W76:Z76)=4,'Angaben KH-Standort'!$D$26,"")</f>
        <v/>
      </c>
      <c r="C56" t="str">
        <f>IF(SUM('A3.3'!W76:Z76)=4,'Angaben KH-Standort'!$D$12,"")</f>
        <v/>
      </c>
      <c r="D56" t="str">
        <f>IF(SUM('A3.3'!W76:Z76)=4,'A1'!$F$14,"")</f>
        <v/>
      </c>
      <c r="E56" t="str">
        <f>IF(SUM('A3.3'!W76:Z76)=4,'A3.3'!C76,"")</f>
        <v/>
      </c>
      <c r="F56" t="str">
        <f>IF(SUM('A3.3'!W76:Z76)=4,'A3.3'!D76,"")</f>
        <v/>
      </c>
      <c r="G56" t="str">
        <f>IF(SUM('A3.3'!W76:Z76)=4,'A3.3'!E76,"")</f>
        <v/>
      </c>
      <c r="H56" t="str">
        <f>IF(SUM('A3.3'!W76:Z76)=4,'A3.3'!F76,"")</f>
        <v/>
      </c>
    </row>
    <row r="57" spans="1:8" x14ac:dyDescent="0.25">
      <c r="A57" t="str">
        <f>IF(SUM('A3.3'!W77:Z77)=4,'Angaben KH-Standort'!$D$25,"")</f>
        <v/>
      </c>
      <c r="B57" t="str">
        <f>IF(SUM('A3.3'!W77:Z77)=4,'Angaben KH-Standort'!$D$26,"")</f>
        <v/>
      </c>
      <c r="C57" t="str">
        <f>IF(SUM('A3.3'!W77:Z77)=4,'Angaben KH-Standort'!$D$12,"")</f>
        <v/>
      </c>
      <c r="D57" t="str">
        <f>IF(SUM('A3.3'!W77:Z77)=4,'A1'!$F$14,"")</f>
        <v/>
      </c>
      <c r="E57" t="str">
        <f>IF(SUM('A3.3'!W77:Z77)=4,'A3.3'!C77,"")</f>
        <v/>
      </c>
      <c r="F57" t="str">
        <f>IF(SUM('A3.3'!W77:Z77)=4,'A3.3'!D77,"")</f>
        <v/>
      </c>
      <c r="G57" t="str">
        <f>IF(SUM('A3.3'!W77:Z77)=4,'A3.3'!E77,"")</f>
        <v/>
      </c>
      <c r="H57" t="str">
        <f>IF(SUM('A3.3'!W77:Z77)=4,'A3.3'!F77,"")</f>
        <v/>
      </c>
    </row>
    <row r="58" spans="1:8" x14ac:dyDescent="0.25">
      <c r="A58" t="str">
        <f>IF(SUM('A3.3'!W78:Z78)=4,'Angaben KH-Standort'!$D$25,"")</f>
        <v/>
      </c>
      <c r="B58" t="str">
        <f>IF(SUM('A3.3'!W78:Z78)=4,'Angaben KH-Standort'!$D$26,"")</f>
        <v/>
      </c>
      <c r="C58" t="str">
        <f>IF(SUM('A3.3'!W78:Z78)=4,'Angaben KH-Standort'!$D$12,"")</f>
        <v/>
      </c>
      <c r="D58" t="str">
        <f>IF(SUM('A3.3'!W78:Z78)=4,'A1'!$F$14,"")</f>
        <v/>
      </c>
      <c r="E58" t="str">
        <f>IF(SUM('A3.3'!W78:Z78)=4,'A3.3'!C78,"")</f>
        <v/>
      </c>
      <c r="F58" t="str">
        <f>IF(SUM('A3.3'!W78:Z78)=4,'A3.3'!D78,"")</f>
        <v/>
      </c>
      <c r="G58" t="str">
        <f>IF(SUM('A3.3'!W78:Z78)=4,'A3.3'!E78,"")</f>
        <v/>
      </c>
      <c r="H58" t="str">
        <f>IF(SUM('A3.3'!W78:Z78)=4,'A3.3'!F78,"")</f>
        <v/>
      </c>
    </row>
    <row r="59" spans="1:8" x14ac:dyDescent="0.25">
      <c r="A59" t="str">
        <f>IF(SUM('A3.3'!W79:Z79)=4,'Angaben KH-Standort'!$D$25,"")</f>
        <v/>
      </c>
      <c r="B59" t="str">
        <f>IF(SUM('A3.3'!W79:Z79)=4,'Angaben KH-Standort'!$D$26,"")</f>
        <v/>
      </c>
      <c r="C59" t="str">
        <f>IF(SUM('A3.3'!W79:Z79)=4,'Angaben KH-Standort'!$D$12,"")</f>
        <v/>
      </c>
      <c r="D59" t="str">
        <f>IF(SUM('A3.3'!W79:Z79)=4,'A1'!$F$14,"")</f>
        <v/>
      </c>
      <c r="E59" t="str">
        <f>IF(SUM('A3.3'!W79:Z79)=4,'A3.3'!C79,"")</f>
        <v/>
      </c>
      <c r="F59" t="str">
        <f>IF(SUM('A3.3'!W79:Z79)=4,'A3.3'!D79,"")</f>
        <v/>
      </c>
      <c r="G59" t="str">
        <f>IF(SUM('A3.3'!W79:Z79)=4,'A3.3'!E79,"")</f>
        <v/>
      </c>
      <c r="H59" t="str">
        <f>IF(SUM('A3.3'!W79:Z79)=4,'A3.3'!F79,"")</f>
        <v/>
      </c>
    </row>
    <row r="60" spans="1:8" x14ac:dyDescent="0.25">
      <c r="A60" t="str">
        <f>IF(SUM('A3.3'!W80:Z80)=4,'Angaben KH-Standort'!$D$25,"")</f>
        <v/>
      </c>
      <c r="B60" t="str">
        <f>IF(SUM('A3.3'!W80:Z80)=4,'Angaben KH-Standort'!$D$26,"")</f>
        <v/>
      </c>
      <c r="C60" t="str">
        <f>IF(SUM('A3.3'!W80:Z80)=4,'Angaben KH-Standort'!$D$12,"")</f>
        <v/>
      </c>
      <c r="D60" t="str">
        <f>IF(SUM('A3.3'!W80:Z80)=4,'A1'!$F$14,"")</f>
        <v/>
      </c>
      <c r="E60" t="str">
        <f>IF(SUM('A3.3'!W80:Z80)=4,'A3.3'!C80,"")</f>
        <v/>
      </c>
      <c r="F60" t="str">
        <f>IF(SUM('A3.3'!W80:Z80)=4,'A3.3'!D80,"")</f>
        <v/>
      </c>
      <c r="G60" t="str">
        <f>IF(SUM('A3.3'!W80:Z80)=4,'A3.3'!E80,"")</f>
        <v/>
      </c>
      <c r="H60" t="str">
        <f>IF(SUM('A3.3'!W80:Z80)=4,'A3.3'!F80,"")</f>
        <v/>
      </c>
    </row>
    <row r="61" spans="1:8" x14ac:dyDescent="0.25">
      <c r="A61" t="str">
        <f>IF(SUM('A3.3'!W81:Z81)=4,'Angaben KH-Standort'!$D$25,"")</f>
        <v/>
      </c>
      <c r="B61" t="str">
        <f>IF(SUM('A3.3'!W81:Z81)=4,'Angaben KH-Standort'!$D$26,"")</f>
        <v/>
      </c>
      <c r="C61" t="str">
        <f>IF(SUM('A3.3'!W81:Z81)=4,'Angaben KH-Standort'!$D$12,"")</f>
        <v/>
      </c>
      <c r="D61" t="str">
        <f>IF(SUM('A3.3'!W81:Z81)=4,'A1'!$F$14,"")</f>
        <v/>
      </c>
      <c r="E61" t="str">
        <f>IF(SUM('A3.3'!W81:Z81)=4,'A3.3'!C81,"")</f>
        <v/>
      </c>
      <c r="F61" t="str">
        <f>IF(SUM('A3.3'!W81:Z81)=4,'A3.3'!D81,"")</f>
        <v/>
      </c>
      <c r="G61" t="str">
        <f>IF(SUM('A3.3'!W81:Z81)=4,'A3.3'!E81,"")</f>
        <v/>
      </c>
      <c r="H61" t="str">
        <f>IF(SUM('A3.3'!W81:Z81)=4,'A3.3'!F81,"")</f>
        <v/>
      </c>
    </row>
    <row r="62" spans="1:8" x14ac:dyDescent="0.25">
      <c r="A62" t="str">
        <f>IF(SUM('A3.3'!W82:Z82)=4,'Angaben KH-Standort'!$D$25,"")</f>
        <v/>
      </c>
      <c r="B62" t="str">
        <f>IF(SUM('A3.3'!W82:Z82)=4,'Angaben KH-Standort'!$D$26,"")</f>
        <v/>
      </c>
      <c r="C62" t="str">
        <f>IF(SUM('A3.3'!W82:Z82)=4,'Angaben KH-Standort'!$D$12,"")</f>
        <v/>
      </c>
      <c r="D62" t="str">
        <f>IF(SUM('A3.3'!W82:Z82)=4,'A1'!$F$14,"")</f>
        <v/>
      </c>
      <c r="E62" t="str">
        <f>IF(SUM('A3.3'!W82:Z82)=4,'A3.3'!C82,"")</f>
        <v/>
      </c>
      <c r="F62" t="str">
        <f>IF(SUM('A3.3'!W82:Z82)=4,'A3.3'!D82,"")</f>
        <v/>
      </c>
      <c r="G62" t="str">
        <f>IF(SUM('A3.3'!W82:Z82)=4,'A3.3'!E82,"")</f>
        <v/>
      </c>
      <c r="H62" t="str">
        <f>IF(SUM('A3.3'!W82:Z82)=4,'A3.3'!F82,"")</f>
        <v/>
      </c>
    </row>
    <row r="63" spans="1:8" x14ac:dyDescent="0.25">
      <c r="A63" t="str">
        <f>IF(SUM('A3.3'!W83:Z83)=4,'Angaben KH-Standort'!$D$25,"")</f>
        <v/>
      </c>
      <c r="B63" t="str">
        <f>IF(SUM('A3.3'!W83:Z83)=4,'Angaben KH-Standort'!$D$26,"")</f>
        <v/>
      </c>
      <c r="C63" t="str">
        <f>IF(SUM('A3.3'!W83:Z83)=4,'Angaben KH-Standort'!$D$12,"")</f>
        <v/>
      </c>
      <c r="D63" t="str">
        <f>IF(SUM('A3.3'!W83:Z83)=4,'A1'!$F$14,"")</f>
        <v/>
      </c>
      <c r="E63" t="str">
        <f>IF(SUM('A3.3'!W83:Z83)=4,'A3.3'!C83,"")</f>
        <v/>
      </c>
      <c r="F63" t="str">
        <f>IF(SUM('A3.3'!W83:Z83)=4,'A3.3'!D83,"")</f>
        <v/>
      </c>
      <c r="G63" t="str">
        <f>IF(SUM('A3.3'!W83:Z83)=4,'A3.3'!E83,"")</f>
        <v/>
      </c>
      <c r="H63" t="str">
        <f>IF(SUM('A3.3'!W83:Z83)=4,'A3.3'!F83,"")</f>
        <v/>
      </c>
    </row>
    <row r="64" spans="1:8" x14ac:dyDescent="0.25">
      <c r="A64" t="str">
        <f>IF(SUM('A3.3'!W84:Z84)=4,'Angaben KH-Standort'!$D$25,"")</f>
        <v/>
      </c>
      <c r="B64" t="str">
        <f>IF(SUM('A3.3'!W84:Z84)=4,'Angaben KH-Standort'!$D$26,"")</f>
        <v/>
      </c>
      <c r="C64" t="str">
        <f>IF(SUM('A3.3'!W84:Z84)=4,'Angaben KH-Standort'!$D$12,"")</f>
        <v/>
      </c>
      <c r="D64" t="str">
        <f>IF(SUM('A3.3'!W84:Z84)=4,'A1'!$F$14,"")</f>
        <v/>
      </c>
      <c r="E64" t="str">
        <f>IF(SUM('A3.3'!W84:Z84)=4,'A3.3'!C84,"")</f>
        <v/>
      </c>
      <c r="F64" t="str">
        <f>IF(SUM('A3.3'!W84:Z84)=4,'A3.3'!D84,"")</f>
        <v/>
      </c>
      <c r="G64" t="str">
        <f>IF(SUM('A3.3'!W84:Z84)=4,'A3.3'!E84,"")</f>
        <v/>
      </c>
      <c r="H64" t="str">
        <f>IF(SUM('A3.3'!W84:Z84)=4,'A3.3'!F84,"")</f>
        <v/>
      </c>
    </row>
    <row r="65" spans="1:8" x14ac:dyDescent="0.25">
      <c r="A65" t="str">
        <f>IF(SUM('A3.3'!W85:Z85)=4,'Angaben KH-Standort'!$D$25,"")</f>
        <v/>
      </c>
      <c r="B65" t="str">
        <f>IF(SUM('A3.3'!W85:Z85)=4,'Angaben KH-Standort'!$D$26,"")</f>
        <v/>
      </c>
      <c r="C65" t="str">
        <f>IF(SUM('A3.3'!W85:Z85)=4,'Angaben KH-Standort'!$D$12,"")</f>
        <v/>
      </c>
      <c r="D65" t="str">
        <f>IF(SUM('A3.3'!W85:Z85)=4,'A1'!$F$14,"")</f>
        <v/>
      </c>
      <c r="E65" t="str">
        <f>IF(SUM('A3.3'!W85:Z85)=4,'A3.3'!C85,"")</f>
        <v/>
      </c>
      <c r="F65" t="str">
        <f>IF(SUM('A3.3'!W85:Z85)=4,'A3.3'!D85,"")</f>
        <v/>
      </c>
      <c r="G65" t="str">
        <f>IF(SUM('A3.3'!W85:Z85)=4,'A3.3'!E85,"")</f>
        <v/>
      </c>
      <c r="H65" t="str">
        <f>IF(SUM('A3.3'!W85:Z85)=4,'A3.3'!F85,"")</f>
        <v/>
      </c>
    </row>
    <row r="66" spans="1:8" x14ac:dyDescent="0.25">
      <c r="A66" t="str">
        <f>IF(SUM('A3.3'!W86:Z86)=4,'Angaben KH-Standort'!$D$25,"")</f>
        <v/>
      </c>
      <c r="B66" t="str">
        <f>IF(SUM('A3.3'!W86:Z86)=4,'Angaben KH-Standort'!$D$26,"")</f>
        <v/>
      </c>
      <c r="C66" t="str">
        <f>IF(SUM('A3.3'!W86:Z86)=4,'Angaben KH-Standort'!$D$12,"")</f>
        <v/>
      </c>
      <c r="D66" t="str">
        <f>IF(SUM('A3.3'!W86:Z86)=4,'A1'!$F$14,"")</f>
        <v/>
      </c>
      <c r="E66" t="str">
        <f>IF(SUM('A3.3'!W86:Z86)=4,'A3.3'!C86,"")</f>
        <v/>
      </c>
      <c r="F66" t="str">
        <f>IF(SUM('A3.3'!W86:Z86)=4,'A3.3'!D86,"")</f>
        <v/>
      </c>
      <c r="G66" t="str">
        <f>IF(SUM('A3.3'!W86:Z86)=4,'A3.3'!E86,"")</f>
        <v/>
      </c>
      <c r="H66" t="str">
        <f>IF(SUM('A3.3'!W86:Z86)=4,'A3.3'!F86,"")</f>
        <v/>
      </c>
    </row>
    <row r="67" spans="1:8" x14ac:dyDescent="0.25">
      <c r="A67" t="str">
        <f>IF(SUM('A3.3'!W87:Z87)=4,'Angaben KH-Standort'!$D$25,"")</f>
        <v/>
      </c>
      <c r="B67" t="str">
        <f>IF(SUM('A3.3'!W87:Z87)=4,'Angaben KH-Standort'!$D$26,"")</f>
        <v/>
      </c>
      <c r="C67" t="str">
        <f>IF(SUM('A3.3'!W87:Z87)=4,'Angaben KH-Standort'!$D$12,"")</f>
        <v/>
      </c>
      <c r="D67" t="str">
        <f>IF(SUM('A3.3'!W87:Z87)=4,'A1'!$F$14,"")</f>
        <v/>
      </c>
      <c r="E67" t="str">
        <f>IF(SUM('A3.3'!W87:Z87)=4,'A3.3'!C87,"")</f>
        <v/>
      </c>
      <c r="F67" t="str">
        <f>IF(SUM('A3.3'!W87:Z87)=4,'A3.3'!D87,"")</f>
        <v/>
      </c>
      <c r="G67" t="str">
        <f>IF(SUM('A3.3'!W87:Z87)=4,'A3.3'!E87,"")</f>
        <v/>
      </c>
      <c r="H67" t="str">
        <f>IF(SUM('A3.3'!W87:Z87)=4,'A3.3'!F87,"")</f>
        <v/>
      </c>
    </row>
    <row r="68" spans="1:8" x14ac:dyDescent="0.25">
      <c r="A68" t="str">
        <f>IF(SUM('A3.3'!W88:Z88)=4,'Angaben KH-Standort'!$D$25,"")</f>
        <v/>
      </c>
      <c r="B68" t="str">
        <f>IF(SUM('A3.3'!W88:Z88)=4,'Angaben KH-Standort'!$D$26,"")</f>
        <v/>
      </c>
      <c r="C68" t="str">
        <f>IF(SUM('A3.3'!W88:Z88)=4,'Angaben KH-Standort'!$D$12,"")</f>
        <v/>
      </c>
      <c r="D68" t="str">
        <f>IF(SUM('A3.3'!W88:Z88)=4,'A1'!$F$14,"")</f>
        <v/>
      </c>
      <c r="E68" t="str">
        <f>IF(SUM('A3.3'!W88:Z88)=4,'A3.3'!C88,"")</f>
        <v/>
      </c>
      <c r="F68" t="str">
        <f>IF(SUM('A3.3'!W88:Z88)=4,'A3.3'!D88,"")</f>
        <v/>
      </c>
      <c r="G68" t="str">
        <f>IF(SUM('A3.3'!W88:Z88)=4,'A3.3'!E88,"")</f>
        <v/>
      </c>
      <c r="H68" t="str">
        <f>IF(SUM('A3.3'!W88:Z88)=4,'A3.3'!F88,"")</f>
        <v/>
      </c>
    </row>
    <row r="69" spans="1:8" x14ac:dyDescent="0.25">
      <c r="A69" t="str">
        <f>IF(SUM('A3.3'!W89:Z89)=4,'Angaben KH-Standort'!$D$25,"")</f>
        <v/>
      </c>
      <c r="B69" t="str">
        <f>IF(SUM('A3.3'!W89:Z89)=4,'Angaben KH-Standort'!$D$26,"")</f>
        <v/>
      </c>
      <c r="C69" t="str">
        <f>IF(SUM('A3.3'!W89:Z89)=4,'Angaben KH-Standort'!$D$12,"")</f>
        <v/>
      </c>
      <c r="D69" t="str">
        <f>IF(SUM('A3.3'!W89:Z89)=4,'A1'!$F$14,"")</f>
        <v/>
      </c>
      <c r="E69" t="str">
        <f>IF(SUM('A3.3'!W89:Z89)=4,'A3.3'!C89,"")</f>
        <v/>
      </c>
      <c r="F69" t="str">
        <f>IF(SUM('A3.3'!W89:Z89)=4,'A3.3'!D89,"")</f>
        <v/>
      </c>
      <c r="G69" t="str">
        <f>IF(SUM('A3.3'!W89:Z89)=4,'A3.3'!E89,"")</f>
        <v/>
      </c>
      <c r="H69" t="str">
        <f>IF(SUM('A3.3'!W89:Z89)=4,'A3.3'!F89,"")</f>
        <v/>
      </c>
    </row>
    <row r="70" spans="1:8" x14ac:dyDescent="0.25">
      <c r="A70" t="str">
        <f>IF(SUM('A3.3'!W90:Z90)=4,'Angaben KH-Standort'!$D$25,"")</f>
        <v/>
      </c>
      <c r="B70" t="str">
        <f>IF(SUM('A3.3'!W90:Z90)=4,'Angaben KH-Standort'!$D$26,"")</f>
        <v/>
      </c>
      <c r="C70" t="str">
        <f>IF(SUM('A3.3'!W90:Z90)=4,'Angaben KH-Standort'!$D$12,"")</f>
        <v/>
      </c>
      <c r="D70" t="str">
        <f>IF(SUM('A3.3'!W90:Z90)=4,'A1'!$F$14,"")</f>
        <v/>
      </c>
      <c r="E70" t="str">
        <f>IF(SUM('A3.3'!W90:Z90)=4,'A3.3'!C90,"")</f>
        <v/>
      </c>
      <c r="F70" t="str">
        <f>IF(SUM('A3.3'!W90:Z90)=4,'A3.3'!D90,"")</f>
        <v/>
      </c>
      <c r="G70" t="str">
        <f>IF(SUM('A3.3'!W90:Z90)=4,'A3.3'!E90,"")</f>
        <v/>
      </c>
      <c r="H70" t="str">
        <f>IF(SUM('A3.3'!W90:Z90)=4,'A3.3'!F90,"")</f>
        <v/>
      </c>
    </row>
    <row r="71" spans="1:8" x14ac:dyDescent="0.25">
      <c r="A71" t="str">
        <f>IF(SUM('A3.3'!W91:Z91)=4,'Angaben KH-Standort'!$D$25,"")</f>
        <v/>
      </c>
      <c r="B71" t="str">
        <f>IF(SUM('A3.3'!W91:Z91)=4,'Angaben KH-Standort'!$D$26,"")</f>
        <v/>
      </c>
      <c r="C71" t="str">
        <f>IF(SUM('A3.3'!W91:Z91)=4,'Angaben KH-Standort'!$D$12,"")</f>
        <v/>
      </c>
      <c r="D71" t="str">
        <f>IF(SUM('A3.3'!W91:Z91)=4,'A1'!$F$14,"")</f>
        <v/>
      </c>
      <c r="E71" t="str">
        <f>IF(SUM('A3.3'!W91:Z91)=4,'A3.3'!C91,"")</f>
        <v/>
      </c>
      <c r="F71" t="str">
        <f>IF(SUM('A3.3'!W91:Z91)=4,'A3.3'!D91,"")</f>
        <v/>
      </c>
      <c r="G71" t="str">
        <f>IF(SUM('A3.3'!W91:Z91)=4,'A3.3'!E91,"")</f>
        <v/>
      </c>
      <c r="H71" t="str">
        <f>IF(SUM('A3.3'!W91:Z91)=4,'A3.3'!F91,"")</f>
        <v/>
      </c>
    </row>
    <row r="72" spans="1:8" x14ac:dyDescent="0.25">
      <c r="A72" t="str">
        <f>IF(SUM('A3.3'!W92:Z92)=4,'Angaben KH-Standort'!$D$25,"")</f>
        <v/>
      </c>
      <c r="B72" t="str">
        <f>IF(SUM('A3.3'!W92:Z92)=4,'Angaben KH-Standort'!$D$26,"")</f>
        <v/>
      </c>
      <c r="C72" t="str">
        <f>IF(SUM('A3.3'!W92:Z92)=4,'Angaben KH-Standort'!$D$12,"")</f>
        <v/>
      </c>
      <c r="D72" t="str">
        <f>IF(SUM('A3.3'!W92:Z92)=4,'A1'!$F$14,"")</f>
        <v/>
      </c>
      <c r="E72" t="str">
        <f>IF(SUM('A3.3'!W92:Z92)=4,'A3.3'!C92,"")</f>
        <v/>
      </c>
      <c r="F72" t="str">
        <f>IF(SUM('A3.3'!W92:Z92)=4,'A3.3'!D92,"")</f>
        <v/>
      </c>
      <c r="G72" t="str">
        <f>IF(SUM('A3.3'!W92:Z92)=4,'A3.3'!E92,"")</f>
        <v/>
      </c>
      <c r="H72" t="str">
        <f>IF(SUM('A3.3'!W92:Z92)=4,'A3.3'!F92,"")</f>
        <v/>
      </c>
    </row>
    <row r="73" spans="1:8" x14ac:dyDescent="0.25">
      <c r="A73" t="str">
        <f>IF(SUM('A3.3'!W93:Z93)=4,'Angaben KH-Standort'!$D$25,"")</f>
        <v/>
      </c>
      <c r="B73" t="str">
        <f>IF(SUM('A3.3'!W93:Z93)=4,'Angaben KH-Standort'!$D$26,"")</f>
        <v/>
      </c>
      <c r="C73" t="str">
        <f>IF(SUM('A3.3'!W93:Z93)=4,'Angaben KH-Standort'!$D$12,"")</f>
        <v/>
      </c>
      <c r="D73" t="str">
        <f>IF(SUM('A3.3'!W93:Z93)=4,'A1'!$F$14,"")</f>
        <v/>
      </c>
      <c r="E73" t="str">
        <f>IF(SUM('A3.3'!W93:Z93)=4,'A3.3'!C93,"")</f>
        <v/>
      </c>
      <c r="F73" t="str">
        <f>IF(SUM('A3.3'!W93:Z93)=4,'A3.3'!D93,"")</f>
        <v/>
      </c>
      <c r="G73" t="str">
        <f>IF(SUM('A3.3'!W93:Z93)=4,'A3.3'!E93,"")</f>
        <v/>
      </c>
      <c r="H73" t="str">
        <f>IF(SUM('A3.3'!W93:Z93)=4,'A3.3'!F93,"")</f>
        <v/>
      </c>
    </row>
    <row r="74" spans="1:8" x14ac:dyDescent="0.25">
      <c r="A74" t="str">
        <f>IF(SUM('A3.3'!W94:Z94)=4,'Angaben KH-Standort'!$D$25,"")</f>
        <v/>
      </c>
      <c r="B74" t="str">
        <f>IF(SUM('A3.3'!W94:Z94)=4,'Angaben KH-Standort'!$D$26,"")</f>
        <v/>
      </c>
      <c r="C74" t="str">
        <f>IF(SUM('A3.3'!W94:Z94)=4,'Angaben KH-Standort'!$D$12,"")</f>
        <v/>
      </c>
      <c r="D74" t="str">
        <f>IF(SUM('A3.3'!W94:Z94)=4,'A1'!$F$14,"")</f>
        <v/>
      </c>
      <c r="E74" t="str">
        <f>IF(SUM('A3.3'!W94:Z94)=4,'A3.3'!C94,"")</f>
        <v/>
      </c>
      <c r="F74" t="str">
        <f>IF(SUM('A3.3'!W94:Z94)=4,'A3.3'!D94,"")</f>
        <v/>
      </c>
      <c r="G74" t="str">
        <f>IF(SUM('A3.3'!W94:Z94)=4,'A3.3'!E94,"")</f>
        <v/>
      </c>
      <c r="H74" t="str">
        <f>IF(SUM('A3.3'!W94:Z94)=4,'A3.3'!F94,"")</f>
        <v/>
      </c>
    </row>
    <row r="75" spans="1:8" x14ac:dyDescent="0.25">
      <c r="A75" t="str">
        <f>IF(SUM('A3.3'!W95:Z95)=4,'Angaben KH-Standort'!$D$25,"")</f>
        <v/>
      </c>
      <c r="B75" t="str">
        <f>IF(SUM('A3.3'!W95:Z95)=4,'Angaben KH-Standort'!$D$26,"")</f>
        <v/>
      </c>
      <c r="C75" t="str">
        <f>IF(SUM('A3.3'!W95:Z95)=4,'Angaben KH-Standort'!$D$12,"")</f>
        <v/>
      </c>
      <c r="D75" t="str">
        <f>IF(SUM('A3.3'!W95:Z95)=4,'A1'!$F$14,"")</f>
        <v/>
      </c>
      <c r="E75" t="str">
        <f>IF(SUM('A3.3'!W95:Z95)=4,'A3.3'!C95,"")</f>
        <v/>
      </c>
      <c r="F75" t="str">
        <f>IF(SUM('A3.3'!W95:Z95)=4,'A3.3'!D95,"")</f>
        <v/>
      </c>
      <c r="G75" t="str">
        <f>IF(SUM('A3.3'!W95:Z95)=4,'A3.3'!E95,"")</f>
        <v/>
      </c>
      <c r="H75" t="str">
        <f>IF(SUM('A3.3'!W95:Z95)=4,'A3.3'!F95,"")</f>
        <v/>
      </c>
    </row>
    <row r="76" spans="1:8" x14ac:dyDescent="0.25">
      <c r="A76" t="str">
        <f>IF(SUM('A3.3'!W96:Z96)=4,'Angaben KH-Standort'!$D$25,"")</f>
        <v/>
      </c>
      <c r="B76" t="str">
        <f>IF(SUM('A3.3'!W96:Z96)=4,'Angaben KH-Standort'!$D$26,"")</f>
        <v/>
      </c>
      <c r="C76" t="str">
        <f>IF(SUM('A3.3'!W96:Z96)=4,'Angaben KH-Standort'!$D$12,"")</f>
        <v/>
      </c>
      <c r="D76" t="str">
        <f>IF(SUM('A3.3'!W96:Z96)=4,'A1'!$F$14,"")</f>
        <v/>
      </c>
      <c r="E76" t="str">
        <f>IF(SUM('A3.3'!W96:Z96)=4,'A3.3'!C96,"")</f>
        <v/>
      </c>
      <c r="F76" t="str">
        <f>IF(SUM('A3.3'!W96:Z96)=4,'A3.3'!D96,"")</f>
        <v/>
      </c>
      <c r="G76" t="str">
        <f>IF(SUM('A3.3'!W96:Z96)=4,'A3.3'!E96,"")</f>
        <v/>
      </c>
      <c r="H76" t="str">
        <f>IF(SUM('A3.3'!W96:Z96)=4,'A3.3'!F96,"")</f>
        <v/>
      </c>
    </row>
    <row r="77" spans="1:8" x14ac:dyDescent="0.25">
      <c r="A77" t="str">
        <f>IF(SUM('A3.3'!W97:Z97)=4,'Angaben KH-Standort'!$D$25,"")</f>
        <v/>
      </c>
      <c r="B77" t="str">
        <f>IF(SUM('A3.3'!W97:Z97)=4,'Angaben KH-Standort'!$D$26,"")</f>
        <v/>
      </c>
      <c r="C77" t="str">
        <f>IF(SUM('A3.3'!W97:Z97)=4,'Angaben KH-Standort'!$D$12,"")</f>
        <v/>
      </c>
      <c r="D77" t="str">
        <f>IF(SUM('A3.3'!W97:Z97)=4,'A1'!$F$14,"")</f>
        <v/>
      </c>
      <c r="E77" t="str">
        <f>IF(SUM('A3.3'!W97:Z97)=4,'A3.3'!C97,"")</f>
        <v/>
      </c>
      <c r="F77" t="str">
        <f>IF(SUM('A3.3'!W97:Z97)=4,'A3.3'!D97,"")</f>
        <v/>
      </c>
      <c r="G77" t="str">
        <f>IF(SUM('A3.3'!W97:Z97)=4,'A3.3'!E97,"")</f>
        <v/>
      </c>
      <c r="H77" t="str">
        <f>IF(SUM('A3.3'!W97:Z97)=4,'A3.3'!F97,"")</f>
        <v/>
      </c>
    </row>
    <row r="78" spans="1:8" x14ac:dyDescent="0.25">
      <c r="A78" t="str">
        <f>IF(SUM('A3.3'!W98:Z98)=4,'Angaben KH-Standort'!$D$25,"")</f>
        <v/>
      </c>
      <c r="B78" t="str">
        <f>IF(SUM('A3.3'!W98:Z98)=4,'Angaben KH-Standort'!$D$26,"")</f>
        <v/>
      </c>
      <c r="C78" t="str">
        <f>IF(SUM('A3.3'!W98:Z98)=4,'Angaben KH-Standort'!$D$12,"")</f>
        <v/>
      </c>
      <c r="D78" t="str">
        <f>IF(SUM('A3.3'!W98:Z98)=4,'A1'!$F$14,"")</f>
        <v/>
      </c>
      <c r="E78" t="str">
        <f>IF(SUM('A3.3'!W98:Z98)=4,'A3.3'!C98,"")</f>
        <v/>
      </c>
      <c r="F78" t="str">
        <f>IF(SUM('A3.3'!W98:Z98)=4,'A3.3'!D98,"")</f>
        <v/>
      </c>
      <c r="G78" t="str">
        <f>IF(SUM('A3.3'!W98:Z98)=4,'A3.3'!E98,"")</f>
        <v/>
      </c>
      <c r="H78" t="str">
        <f>IF(SUM('A3.3'!W98:Z98)=4,'A3.3'!F98,"")</f>
        <v/>
      </c>
    </row>
    <row r="79" spans="1:8" x14ac:dyDescent="0.25">
      <c r="A79" t="str">
        <f>IF(SUM('A3.3'!W99:Z99)=4,'Angaben KH-Standort'!$D$25,"")</f>
        <v/>
      </c>
      <c r="B79" t="str">
        <f>IF(SUM('A3.3'!W99:Z99)=4,'Angaben KH-Standort'!$D$26,"")</f>
        <v/>
      </c>
      <c r="C79" t="str">
        <f>IF(SUM('A3.3'!W99:Z99)=4,'Angaben KH-Standort'!$D$12,"")</f>
        <v/>
      </c>
      <c r="D79" t="str">
        <f>IF(SUM('A3.3'!W99:Z99)=4,'A1'!$F$14,"")</f>
        <v/>
      </c>
      <c r="E79" t="str">
        <f>IF(SUM('A3.3'!W99:Z99)=4,'A3.3'!C99,"")</f>
        <v/>
      </c>
      <c r="F79" t="str">
        <f>IF(SUM('A3.3'!W99:Z99)=4,'A3.3'!D99,"")</f>
        <v/>
      </c>
      <c r="G79" t="str">
        <f>IF(SUM('A3.3'!W99:Z99)=4,'A3.3'!E99,"")</f>
        <v/>
      </c>
      <c r="H79" t="str">
        <f>IF(SUM('A3.3'!W99:Z99)=4,'A3.3'!F99,"")</f>
        <v/>
      </c>
    </row>
    <row r="80" spans="1:8" x14ac:dyDescent="0.25">
      <c r="A80" t="str">
        <f>IF(SUM('A3.3'!W100:Z100)=4,'Angaben KH-Standort'!$D$25,"")</f>
        <v/>
      </c>
      <c r="B80" t="str">
        <f>IF(SUM('A3.3'!W100:Z100)=4,'Angaben KH-Standort'!$D$26,"")</f>
        <v/>
      </c>
      <c r="C80" t="str">
        <f>IF(SUM('A3.3'!W100:Z100)=4,'Angaben KH-Standort'!$D$12,"")</f>
        <v/>
      </c>
      <c r="D80" t="str">
        <f>IF(SUM('A3.3'!W100:Z100)=4,'A1'!$F$14,"")</f>
        <v/>
      </c>
      <c r="E80" t="str">
        <f>IF(SUM('A3.3'!W100:Z100)=4,'A3.3'!C100,"")</f>
        <v/>
      </c>
      <c r="F80" t="str">
        <f>IF(SUM('A3.3'!W100:Z100)=4,'A3.3'!D100,"")</f>
        <v/>
      </c>
      <c r="G80" t="str">
        <f>IF(SUM('A3.3'!W100:Z100)=4,'A3.3'!E100,"")</f>
        <v/>
      </c>
      <c r="H80" t="str">
        <f>IF(SUM('A3.3'!W100:Z100)=4,'A3.3'!F100,"")</f>
        <v/>
      </c>
    </row>
    <row r="81" spans="1:8" x14ac:dyDescent="0.25">
      <c r="A81" t="str">
        <f>IF(SUM('A3.3'!W101:Z101)=4,'Angaben KH-Standort'!$D$25,"")</f>
        <v/>
      </c>
      <c r="B81" t="str">
        <f>IF(SUM('A3.3'!W101:Z101)=4,'Angaben KH-Standort'!$D$26,"")</f>
        <v/>
      </c>
      <c r="C81" t="str">
        <f>IF(SUM('A3.3'!W101:Z101)=4,'Angaben KH-Standort'!$D$12,"")</f>
        <v/>
      </c>
      <c r="D81" t="str">
        <f>IF(SUM('A3.3'!W101:Z101)=4,'A1'!$F$14,"")</f>
        <v/>
      </c>
      <c r="E81" t="str">
        <f>IF(SUM('A3.3'!W101:Z101)=4,'A3.3'!C101,"")</f>
        <v/>
      </c>
      <c r="F81" t="str">
        <f>IF(SUM('A3.3'!W101:Z101)=4,'A3.3'!D101,"")</f>
        <v/>
      </c>
      <c r="G81" t="str">
        <f>IF(SUM('A3.3'!W101:Z101)=4,'A3.3'!E101,"")</f>
        <v/>
      </c>
      <c r="H81" t="str">
        <f>IF(SUM('A3.3'!W101:Z101)=4,'A3.3'!F101,"")</f>
        <v/>
      </c>
    </row>
    <row r="82" spans="1:8" x14ac:dyDescent="0.25">
      <c r="A82" t="str">
        <f>IF(SUM('A3.3'!W102:Z102)=4,'Angaben KH-Standort'!$D$25,"")</f>
        <v/>
      </c>
      <c r="B82" t="str">
        <f>IF(SUM('A3.3'!W102:Z102)=4,'Angaben KH-Standort'!$D$26,"")</f>
        <v/>
      </c>
      <c r="C82" t="str">
        <f>IF(SUM('A3.3'!W102:Z102)=4,'Angaben KH-Standort'!$D$12,"")</f>
        <v/>
      </c>
      <c r="D82" t="str">
        <f>IF(SUM('A3.3'!W102:Z102)=4,'A1'!$F$14,"")</f>
        <v/>
      </c>
      <c r="E82" t="str">
        <f>IF(SUM('A3.3'!W102:Z102)=4,'A3.3'!C102,"")</f>
        <v/>
      </c>
      <c r="F82" t="str">
        <f>IF(SUM('A3.3'!W102:Z102)=4,'A3.3'!D102,"")</f>
        <v/>
      </c>
      <c r="G82" t="str">
        <f>IF(SUM('A3.3'!W102:Z102)=4,'A3.3'!E102,"")</f>
        <v/>
      </c>
      <c r="H82" t="str">
        <f>IF(SUM('A3.3'!W102:Z102)=4,'A3.3'!F102,"")</f>
        <v/>
      </c>
    </row>
    <row r="83" spans="1:8" x14ac:dyDescent="0.25">
      <c r="A83" t="str">
        <f>IF(SUM('A3.3'!W103:Z103)=4,'Angaben KH-Standort'!$D$25,"")</f>
        <v/>
      </c>
      <c r="B83" t="str">
        <f>IF(SUM('A3.3'!W103:Z103)=4,'Angaben KH-Standort'!$D$26,"")</f>
        <v/>
      </c>
      <c r="C83" t="str">
        <f>IF(SUM('A3.3'!W103:Z103)=4,'Angaben KH-Standort'!$D$12,"")</f>
        <v/>
      </c>
      <c r="D83" t="str">
        <f>IF(SUM('A3.3'!W103:Z103)=4,'A1'!$F$14,"")</f>
        <v/>
      </c>
      <c r="E83" t="str">
        <f>IF(SUM('A3.3'!W103:Z103)=4,'A3.3'!C103,"")</f>
        <v/>
      </c>
      <c r="F83" t="str">
        <f>IF(SUM('A3.3'!W103:Z103)=4,'A3.3'!D103,"")</f>
        <v/>
      </c>
      <c r="G83" t="str">
        <f>IF(SUM('A3.3'!W103:Z103)=4,'A3.3'!E103,"")</f>
        <v/>
      </c>
      <c r="H83" t="str">
        <f>IF(SUM('A3.3'!W103:Z103)=4,'A3.3'!F103,"")</f>
        <v/>
      </c>
    </row>
    <row r="84" spans="1:8" x14ac:dyDescent="0.25">
      <c r="A84" t="str">
        <f>IF(SUM('A3.3'!W104:Z104)=4,'Angaben KH-Standort'!$D$25,"")</f>
        <v/>
      </c>
      <c r="B84" t="str">
        <f>IF(SUM('A3.3'!W104:Z104)=4,'Angaben KH-Standort'!$D$26,"")</f>
        <v/>
      </c>
      <c r="C84" t="str">
        <f>IF(SUM('A3.3'!W104:Z104)=4,'Angaben KH-Standort'!$D$12,"")</f>
        <v/>
      </c>
      <c r="D84" t="str">
        <f>IF(SUM('A3.3'!W104:Z104)=4,'A1'!$F$14,"")</f>
        <v/>
      </c>
      <c r="E84" t="str">
        <f>IF(SUM('A3.3'!W104:Z104)=4,'A3.3'!C104,"")</f>
        <v/>
      </c>
      <c r="F84" t="str">
        <f>IF(SUM('A3.3'!W104:Z104)=4,'A3.3'!D104,"")</f>
        <v/>
      </c>
      <c r="G84" t="str">
        <f>IF(SUM('A3.3'!W104:Z104)=4,'A3.3'!E104,"")</f>
        <v/>
      </c>
      <c r="H84" t="str">
        <f>IF(SUM('A3.3'!W104:Z104)=4,'A3.3'!F104,"")</f>
        <v/>
      </c>
    </row>
    <row r="85" spans="1:8" x14ac:dyDescent="0.25">
      <c r="A85" t="str">
        <f>IF(SUM('A3.3'!W105:Z105)=4,'Angaben KH-Standort'!$D$25,"")</f>
        <v/>
      </c>
      <c r="B85" t="str">
        <f>IF(SUM('A3.3'!W105:Z105)=4,'Angaben KH-Standort'!$D$26,"")</f>
        <v/>
      </c>
      <c r="C85" t="str">
        <f>IF(SUM('A3.3'!W105:Z105)=4,'Angaben KH-Standort'!$D$12,"")</f>
        <v/>
      </c>
      <c r="D85" t="str">
        <f>IF(SUM('A3.3'!W105:Z105)=4,'A1'!$F$14,"")</f>
        <v/>
      </c>
      <c r="E85" t="str">
        <f>IF(SUM('A3.3'!W105:Z105)=4,'A3.3'!C105,"")</f>
        <v/>
      </c>
      <c r="F85" t="str">
        <f>IF(SUM('A3.3'!W105:Z105)=4,'A3.3'!D105,"")</f>
        <v/>
      </c>
      <c r="G85" t="str">
        <f>IF(SUM('A3.3'!W105:Z105)=4,'A3.3'!E105,"")</f>
        <v/>
      </c>
      <c r="H85" t="str">
        <f>IF(SUM('A3.3'!W105:Z105)=4,'A3.3'!F105,"")</f>
        <v/>
      </c>
    </row>
    <row r="86" spans="1:8" x14ac:dyDescent="0.25">
      <c r="A86" t="str">
        <f>IF(SUM('A3.3'!W106:Z106)=4,'Angaben KH-Standort'!$D$25,"")</f>
        <v/>
      </c>
      <c r="B86" t="str">
        <f>IF(SUM('A3.3'!W106:Z106)=4,'Angaben KH-Standort'!$D$26,"")</f>
        <v/>
      </c>
      <c r="C86" t="str">
        <f>IF(SUM('A3.3'!W106:Z106)=4,'Angaben KH-Standort'!$D$12,"")</f>
        <v/>
      </c>
      <c r="D86" t="str">
        <f>IF(SUM('A3.3'!W106:Z106)=4,'A1'!$F$14,"")</f>
        <v/>
      </c>
      <c r="E86" t="str">
        <f>IF(SUM('A3.3'!W106:Z106)=4,'A3.3'!C106,"")</f>
        <v/>
      </c>
      <c r="F86" t="str">
        <f>IF(SUM('A3.3'!W106:Z106)=4,'A3.3'!D106,"")</f>
        <v/>
      </c>
      <c r="G86" t="str">
        <f>IF(SUM('A3.3'!W106:Z106)=4,'A3.3'!E106,"")</f>
        <v/>
      </c>
      <c r="H86" t="str">
        <f>IF(SUM('A3.3'!W106:Z106)=4,'A3.3'!F106,"")</f>
        <v/>
      </c>
    </row>
    <row r="87" spans="1:8" x14ac:dyDescent="0.25">
      <c r="A87" t="str">
        <f>IF(SUM('A3.3'!W107:Z107)=4,'Angaben KH-Standort'!$D$25,"")</f>
        <v/>
      </c>
      <c r="B87" t="str">
        <f>IF(SUM('A3.3'!W107:Z107)=4,'Angaben KH-Standort'!$D$26,"")</f>
        <v/>
      </c>
      <c r="C87" t="str">
        <f>IF(SUM('A3.3'!W107:Z107)=4,'Angaben KH-Standort'!$D$12,"")</f>
        <v/>
      </c>
      <c r="D87" t="str">
        <f>IF(SUM('A3.3'!W107:Z107)=4,'A1'!$F$14,"")</f>
        <v/>
      </c>
      <c r="E87" t="str">
        <f>IF(SUM('A3.3'!W107:Z107)=4,'A3.3'!C107,"")</f>
        <v/>
      </c>
      <c r="F87" t="str">
        <f>IF(SUM('A3.3'!W107:Z107)=4,'A3.3'!D107,"")</f>
        <v/>
      </c>
      <c r="G87" t="str">
        <f>IF(SUM('A3.3'!W107:Z107)=4,'A3.3'!E107,"")</f>
        <v/>
      </c>
      <c r="H87" t="str">
        <f>IF(SUM('A3.3'!W107:Z107)=4,'A3.3'!F107,"")</f>
        <v/>
      </c>
    </row>
    <row r="88" spans="1:8" x14ac:dyDescent="0.25">
      <c r="A88" t="str">
        <f>IF(SUM('A3.3'!W108:Z108)=4,'Angaben KH-Standort'!$D$25,"")</f>
        <v/>
      </c>
      <c r="B88" t="str">
        <f>IF(SUM('A3.3'!W108:Z108)=4,'Angaben KH-Standort'!$D$26,"")</f>
        <v/>
      </c>
      <c r="C88" t="str">
        <f>IF(SUM('A3.3'!W108:Z108)=4,'Angaben KH-Standort'!$D$12,"")</f>
        <v/>
      </c>
      <c r="D88" t="str">
        <f>IF(SUM('A3.3'!W108:Z108)=4,'A1'!$F$14,"")</f>
        <v/>
      </c>
      <c r="E88" t="str">
        <f>IF(SUM('A3.3'!W108:Z108)=4,'A3.3'!C108,"")</f>
        <v/>
      </c>
      <c r="F88" t="str">
        <f>IF(SUM('A3.3'!W108:Z108)=4,'A3.3'!D108,"")</f>
        <v/>
      </c>
      <c r="G88" t="str">
        <f>IF(SUM('A3.3'!W108:Z108)=4,'A3.3'!E108,"")</f>
        <v/>
      </c>
      <c r="H88" t="str">
        <f>IF(SUM('A3.3'!W108:Z108)=4,'A3.3'!F108,"")</f>
        <v/>
      </c>
    </row>
    <row r="89" spans="1:8" x14ac:dyDescent="0.25">
      <c r="A89" t="str">
        <f>IF(SUM('A3.3'!W109:Z109)=4,'Angaben KH-Standort'!$D$25,"")</f>
        <v/>
      </c>
      <c r="B89" t="str">
        <f>IF(SUM('A3.3'!W109:Z109)=4,'Angaben KH-Standort'!$D$26,"")</f>
        <v/>
      </c>
      <c r="C89" t="str">
        <f>IF(SUM('A3.3'!W109:Z109)=4,'Angaben KH-Standort'!$D$12,"")</f>
        <v/>
      </c>
      <c r="D89" t="str">
        <f>IF(SUM('A3.3'!W109:Z109)=4,'A1'!$F$14,"")</f>
        <v/>
      </c>
      <c r="E89" t="str">
        <f>IF(SUM('A3.3'!W109:Z109)=4,'A3.3'!C109,"")</f>
        <v/>
      </c>
      <c r="F89" t="str">
        <f>IF(SUM('A3.3'!W109:Z109)=4,'A3.3'!D109,"")</f>
        <v/>
      </c>
      <c r="G89" t="str">
        <f>IF(SUM('A3.3'!W109:Z109)=4,'A3.3'!E109,"")</f>
        <v/>
      </c>
      <c r="H89" t="str">
        <f>IF(SUM('A3.3'!W109:Z109)=4,'A3.3'!F109,"")</f>
        <v/>
      </c>
    </row>
    <row r="90" spans="1:8" x14ac:dyDescent="0.25">
      <c r="A90" t="str">
        <f>IF(SUM('A3.3'!W110:Z110)=4,'Angaben KH-Standort'!$D$25,"")</f>
        <v/>
      </c>
      <c r="B90" t="str">
        <f>IF(SUM('A3.3'!W110:Z110)=4,'Angaben KH-Standort'!$D$26,"")</f>
        <v/>
      </c>
      <c r="C90" t="str">
        <f>IF(SUM('A3.3'!W110:Z110)=4,'Angaben KH-Standort'!$D$12,"")</f>
        <v/>
      </c>
      <c r="D90" t="str">
        <f>IF(SUM('A3.3'!W110:Z110)=4,'A1'!$F$14,"")</f>
        <v/>
      </c>
      <c r="E90" t="str">
        <f>IF(SUM('A3.3'!W110:Z110)=4,'A3.3'!C110,"")</f>
        <v/>
      </c>
      <c r="F90" t="str">
        <f>IF(SUM('A3.3'!W110:Z110)=4,'A3.3'!D110,"")</f>
        <v/>
      </c>
      <c r="G90" t="str">
        <f>IF(SUM('A3.3'!W110:Z110)=4,'A3.3'!E110,"")</f>
        <v/>
      </c>
      <c r="H90" t="str">
        <f>IF(SUM('A3.3'!W110:Z110)=4,'A3.3'!F110,"")</f>
        <v/>
      </c>
    </row>
    <row r="91" spans="1:8" x14ac:dyDescent="0.25">
      <c r="A91" t="str">
        <f>IF(SUM('A3.3'!W111:Z111)=4,'Angaben KH-Standort'!$D$25,"")</f>
        <v/>
      </c>
      <c r="B91" t="str">
        <f>IF(SUM('A3.3'!W111:Z111)=4,'Angaben KH-Standort'!$D$26,"")</f>
        <v/>
      </c>
      <c r="C91" t="str">
        <f>IF(SUM('A3.3'!W111:Z111)=4,'Angaben KH-Standort'!$D$12,"")</f>
        <v/>
      </c>
      <c r="D91" t="str">
        <f>IF(SUM('A3.3'!W111:Z111)=4,'A1'!$F$14,"")</f>
        <v/>
      </c>
      <c r="E91" t="str">
        <f>IF(SUM('A3.3'!W111:Z111)=4,'A3.3'!C111,"")</f>
        <v/>
      </c>
      <c r="F91" t="str">
        <f>IF(SUM('A3.3'!W111:Z111)=4,'A3.3'!D111,"")</f>
        <v/>
      </c>
      <c r="G91" t="str">
        <f>IF(SUM('A3.3'!W111:Z111)=4,'A3.3'!E111,"")</f>
        <v/>
      </c>
      <c r="H91" t="str">
        <f>IF(SUM('A3.3'!W111:Z111)=4,'A3.3'!F111,"")</f>
        <v/>
      </c>
    </row>
    <row r="92" spans="1:8" x14ac:dyDescent="0.25">
      <c r="A92" t="str">
        <f>IF(SUM('A3.3'!W112:Z112)=4,'Angaben KH-Standort'!$D$25,"")</f>
        <v/>
      </c>
      <c r="B92" t="str">
        <f>IF(SUM('A3.3'!W112:Z112)=4,'Angaben KH-Standort'!$D$26,"")</f>
        <v/>
      </c>
      <c r="C92" t="str">
        <f>IF(SUM('A3.3'!W112:Z112)=4,'Angaben KH-Standort'!$D$12,"")</f>
        <v/>
      </c>
      <c r="D92" t="str">
        <f>IF(SUM('A3.3'!W112:Z112)=4,'A1'!$F$14,"")</f>
        <v/>
      </c>
      <c r="E92" t="str">
        <f>IF(SUM('A3.3'!W112:Z112)=4,'A3.3'!C112,"")</f>
        <v/>
      </c>
      <c r="F92" t="str">
        <f>IF(SUM('A3.3'!W112:Z112)=4,'A3.3'!D112,"")</f>
        <v/>
      </c>
      <c r="G92" t="str">
        <f>IF(SUM('A3.3'!W112:Z112)=4,'A3.3'!E112,"")</f>
        <v/>
      </c>
      <c r="H92" t="str">
        <f>IF(SUM('A3.3'!W112:Z112)=4,'A3.3'!F112,"")</f>
        <v/>
      </c>
    </row>
    <row r="93" spans="1:8" x14ac:dyDescent="0.25">
      <c r="A93" t="str">
        <f>IF(SUM('A3.3'!W113:Z113)=4,'Angaben KH-Standort'!$D$25,"")</f>
        <v/>
      </c>
      <c r="B93" t="str">
        <f>IF(SUM('A3.3'!W113:Z113)=4,'Angaben KH-Standort'!$D$26,"")</f>
        <v/>
      </c>
      <c r="C93" t="str">
        <f>IF(SUM('A3.3'!W113:Z113)=4,'Angaben KH-Standort'!$D$12,"")</f>
        <v/>
      </c>
      <c r="D93" t="str">
        <f>IF(SUM('A3.3'!W113:Z113)=4,'A1'!$F$14,"")</f>
        <v/>
      </c>
      <c r="E93" t="str">
        <f>IF(SUM('A3.3'!W113:Z113)=4,'A3.3'!C113,"")</f>
        <v/>
      </c>
      <c r="F93" t="str">
        <f>IF(SUM('A3.3'!W113:Z113)=4,'A3.3'!D113,"")</f>
        <v/>
      </c>
      <c r="G93" t="str">
        <f>IF(SUM('A3.3'!W113:Z113)=4,'A3.3'!E113,"")</f>
        <v/>
      </c>
      <c r="H93" t="str">
        <f>IF(SUM('A3.3'!W113:Z113)=4,'A3.3'!F113,"")</f>
        <v/>
      </c>
    </row>
    <row r="94" spans="1:8" x14ac:dyDescent="0.25">
      <c r="A94" t="str">
        <f>IF(SUM('A3.3'!W114:Z114)=4,'Angaben KH-Standort'!$D$25,"")</f>
        <v/>
      </c>
      <c r="B94" t="str">
        <f>IF(SUM('A3.3'!W114:Z114)=4,'Angaben KH-Standort'!$D$26,"")</f>
        <v/>
      </c>
      <c r="C94" t="str">
        <f>IF(SUM('A3.3'!W114:Z114)=4,'Angaben KH-Standort'!$D$12,"")</f>
        <v/>
      </c>
      <c r="D94" t="str">
        <f>IF(SUM('A3.3'!W114:Z114)=4,'A1'!$F$14,"")</f>
        <v/>
      </c>
      <c r="E94" t="str">
        <f>IF(SUM('A3.3'!W114:Z114)=4,'A3.3'!C114,"")</f>
        <v/>
      </c>
      <c r="F94" t="str">
        <f>IF(SUM('A3.3'!W114:Z114)=4,'A3.3'!D114,"")</f>
        <v/>
      </c>
      <c r="G94" t="str">
        <f>IF(SUM('A3.3'!W114:Z114)=4,'A3.3'!E114,"")</f>
        <v/>
      </c>
      <c r="H94" t="str">
        <f>IF(SUM('A3.3'!W114:Z114)=4,'A3.3'!F114,"")</f>
        <v/>
      </c>
    </row>
    <row r="95" spans="1:8" x14ac:dyDescent="0.25">
      <c r="A95" t="str">
        <f>IF(SUM('A3.3'!W115:Z115)=4,'Angaben KH-Standort'!$D$25,"")</f>
        <v/>
      </c>
      <c r="B95" t="str">
        <f>IF(SUM('A3.3'!W115:Z115)=4,'Angaben KH-Standort'!$D$26,"")</f>
        <v/>
      </c>
      <c r="C95" t="str">
        <f>IF(SUM('A3.3'!W115:Z115)=4,'Angaben KH-Standort'!$D$12,"")</f>
        <v/>
      </c>
      <c r="D95" t="str">
        <f>IF(SUM('A3.3'!W115:Z115)=4,'A1'!$F$14,"")</f>
        <v/>
      </c>
      <c r="E95" t="str">
        <f>IF(SUM('A3.3'!W115:Z115)=4,'A3.3'!C115,"")</f>
        <v/>
      </c>
      <c r="F95" t="str">
        <f>IF(SUM('A3.3'!W115:Z115)=4,'A3.3'!D115,"")</f>
        <v/>
      </c>
      <c r="G95" t="str">
        <f>IF(SUM('A3.3'!W115:Z115)=4,'A3.3'!E115,"")</f>
        <v/>
      </c>
      <c r="H95" t="str">
        <f>IF(SUM('A3.3'!W115:Z115)=4,'A3.3'!F115,"")</f>
        <v/>
      </c>
    </row>
    <row r="96" spans="1:8" x14ac:dyDescent="0.25">
      <c r="A96" t="str">
        <f>IF(SUM('A3.3'!W116:Z116)=4,'Angaben KH-Standort'!$D$25,"")</f>
        <v/>
      </c>
      <c r="B96" t="str">
        <f>IF(SUM('A3.3'!W116:Z116)=4,'Angaben KH-Standort'!$D$26,"")</f>
        <v/>
      </c>
      <c r="C96" t="str">
        <f>IF(SUM('A3.3'!W116:Z116)=4,'Angaben KH-Standort'!$D$12,"")</f>
        <v/>
      </c>
      <c r="D96" t="str">
        <f>IF(SUM('A3.3'!W116:Z116)=4,'A1'!$F$14,"")</f>
        <v/>
      </c>
      <c r="E96" t="str">
        <f>IF(SUM('A3.3'!W116:Z116)=4,'A3.3'!C116,"")</f>
        <v/>
      </c>
      <c r="F96" t="str">
        <f>IF(SUM('A3.3'!W116:Z116)=4,'A3.3'!D116,"")</f>
        <v/>
      </c>
      <c r="G96" t="str">
        <f>IF(SUM('A3.3'!W116:Z116)=4,'A3.3'!E116,"")</f>
        <v/>
      </c>
      <c r="H96" t="str">
        <f>IF(SUM('A3.3'!W116:Z116)=4,'A3.3'!F116,"")</f>
        <v/>
      </c>
    </row>
    <row r="97" spans="1:8" x14ac:dyDescent="0.25">
      <c r="A97" t="str">
        <f>IF(SUM('A3.3'!W117:Z117)=4,'Angaben KH-Standort'!$D$25,"")</f>
        <v/>
      </c>
      <c r="B97" t="str">
        <f>IF(SUM('A3.3'!W117:Z117)=4,'Angaben KH-Standort'!$D$26,"")</f>
        <v/>
      </c>
      <c r="C97" t="str">
        <f>IF(SUM('A3.3'!W117:Z117)=4,'Angaben KH-Standort'!$D$12,"")</f>
        <v/>
      </c>
      <c r="D97" t="str">
        <f>IF(SUM('A3.3'!W117:Z117)=4,'A1'!$F$14,"")</f>
        <v/>
      </c>
      <c r="E97" t="str">
        <f>IF(SUM('A3.3'!W117:Z117)=4,'A3.3'!C117,"")</f>
        <v/>
      </c>
      <c r="F97" t="str">
        <f>IF(SUM('A3.3'!W117:Z117)=4,'A3.3'!D117,"")</f>
        <v/>
      </c>
      <c r="G97" t="str">
        <f>IF(SUM('A3.3'!W117:Z117)=4,'A3.3'!E117,"")</f>
        <v/>
      </c>
      <c r="H97" t="str">
        <f>IF(SUM('A3.3'!W117:Z117)=4,'A3.3'!F117,"")</f>
        <v/>
      </c>
    </row>
    <row r="98" spans="1:8" x14ac:dyDescent="0.25">
      <c r="A98" t="str">
        <f>IF(SUM('A3.3'!W118:Z118)=4,'Angaben KH-Standort'!$D$25,"")</f>
        <v/>
      </c>
      <c r="B98" t="str">
        <f>IF(SUM('A3.3'!W118:Z118)=4,'Angaben KH-Standort'!$D$26,"")</f>
        <v/>
      </c>
      <c r="C98" t="str">
        <f>IF(SUM('A3.3'!W118:Z118)=4,'Angaben KH-Standort'!$D$12,"")</f>
        <v/>
      </c>
      <c r="D98" t="str">
        <f>IF(SUM('A3.3'!W118:Z118)=4,'A1'!$F$14,"")</f>
        <v/>
      </c>
      <c r="E98" t="str">
        <f>IF(SUM('A3.3'!W118:Z118)=4,'A3.3'!C118,"")</f>
        <v/>
      </c>
      <c r="F98" t="str">
        <f>IF(SUM('A3.3'!W118:Z118)=4,'A3.3'!D118,"")</f>
        <v/>
      </c>
      <c r="G98" t="str">
        <f>IF(SUM('A3.3'!W118:Z118)=4,'A3.3'!E118,"")</f>
        <v/>
      </c>
      <c r="H98" t="str">
        <f>IF(SUM('A3.3'!W118:Z118)=4,'A3.3'!F118,"")</f>
        <v/>
      </c>
    </row>
    <row r="99" spans="1:8" x14ac:dyDescent="0.25">
      <c r="A99" t="str">
        <f>IF(SUM('A3.3'!W119:Z119)=4,'Angaben KH-Standort'!$D$25,"")</f>
        <v/>
      </c>
      <c r="B99" t="str">
        <f>IF(SUM('A3.3'!W119:Z119)=4,'Angaben KH-Standort'!$D$26,"")</f>
        <v/>
      </c>
      <c r="C99" t="str">
        <f>IF(SUM('A3.3'!W119:Z119)=4,'Angaben KH-Standort'!$D$12,"")</f>
        <v/>
      </c>
      <c r="D99" t="str">
        <f>IF(SUM('A3.3'!W119:Z119)=4,'A1'!$F$14,"")</f>
        <v/>
      </c>
      <c r="E99" t="str">
        <f>IF(SUM('A3.3'!W119:Z119)=4,'A3.3'!C119,"")</f>
        <v/>
      </c>
      <c r="F99" t="str">
        <f>IF(SUM('A3.3'!W119:Z119)=4,'A3.3'!D119,"")</f>
        <v/>
      </c>
      <c r="G99" t="str">
        <f>IF(SUM('A3.3'!W119:Z119)=4,'A3.3'!E119,"")</f>
        <v/>
      </c>
      <c r="H99" t="str">
        <f>IF(SUM('A3.3'!W119:Z119)=4,'A3.3'!F119,"")</f>
        <v/>
      </c>
    </row>
    <row r="100" spans="1:8" x14ac:dyDescent="0.25">
      <c r="A100" t="str">
        <f>IF(SUM('A3.3'!W120:Z120)=4,'Angaben KH-Standort'!$D$25,"")</f>
        <v/>
      </c>
      <c r="B100" t="str">
        <f>IF(SUM('A3.3'!W120:Z120)=4,'Angaben KH-Standort'!$D$26,"")</f>
        <v/>
      </c>
      <c r="C100" t="str">
        <f>IF(SUM('A3.3'!W120:Z120)=4,'Angaben KH-Standort'!$D$12,"")</f>
        <v/>
      </c>
      <c r="D100" t="str">
        <f>IF(SUM('A3.3'!W120:Z120)=4,'A1'!$F$14,"")</f>
        <v/>
      </c>
      <c r="E100" t="str">
        <f>IF(SUM('A3.3'!W120:Z120)=4,'A3.3'!C120,"")</f>
        <v/>
      </c>
      <c r="F100" t="str">
        <f>IF(SUM('A3.3'!W120:Z120)=4,'A3.3'!D120,"")</f>
        <v/>
      </c>
      <c r="G100" t="str">
        <f>IF(SUM('A3.3'!W120:Z120)=4,'A3.3'!E120,"")</f>
        <v/>
      </c>
      <c r="H100" t="str">
        <f>IF(SUM('A3.3'!W120:Z120)=4,'A3.3'!F120,"")</f>
        <v/>
      </c>
    </row>
    <row r="101" spans="1:8" x14ac:dyDescent="0.25">
      <c r="A101" t="str">
        <f>IF(SUM('A3.3'!W121:Z121)=4,'Angaben KH-Standort'!$D$25,"")</f>
        <v/>
      </c>
      <c r="B101" t="str">
        <f>IF(SUM('A3.3'!W121:Z121)=4,'Angaben KH-Standort'!$D$26,"")</f>
        <v/>
      </c>
      <c r="C101" t="str">
        <f>IF(SUM('A3.3'!W121:Z121)=4,'Angaben KH-Standort'!$D$12,"")</f>
        <v/>
      </c>
      <c r="D101" t="str">
        <f>IF(SUM('A3.3'!W121:Z121)=4,'A1'!$F$14,"")</f>
        <v/>
      </c>
      <c r="E101" t="str">
        <f>IF(SUM('A3.3'!W121:Z121)=4,'A3.3'!C121,"")</f>
        <v/>
      </c>
      <c r="F101" t="str">
        <f>IF(SUM('A3.3'!W121:Z121)=4,'A3.3'!D121,"")</f>
        <v/>
      </c>
      <c r="G101" t="str">
        <f>IF(SUM('A3.3'!W121:Z121)=4,'A3.3'!E121,"")</f>
        <v/>
      </c>
      <c r="H101" t="str">
        <f>IF(SUM('A3.3'!W121:Z121)=4,'A3.3'!F121,"")</f>
        <v/>
      </c>
    </row>
    <row r="102" spans="1:8" x14ac:dyDescent="0.25">
      <c r="A102" t="str">
        <f>IF(SUM('A3.3'!W122:Z122)=4,'Angaben KH-Standort'!$D$25,"")</f>
        <v/>
      </c>
      <c r="B102" t="str">
        <f>IF(SUM('A3.3'!W122:Z122)=4,'Angaben KH-Standort'!$D$26,"")</f>
        <v/>
      </c>
      <c r="C102" t="str">
        <f>IF(SUM('A3.3'!W122:Z122)=4,'Angaben KH-Standort'!$D$12,"")</f>
        <v/>
      </c>
      <c r="D102" t="str">
        <f>IF(SUM('A3.3'!W122:Z122)=4,'A1'!$F$14,"")</f>
        <v/>
      </c>
      <c r="E102" t="str">
        <f>IF(SUM('A3.3'!W122:Z122)=4,'A3.3'!C122,"")</f>
        <v/>
      </c>
      <c r="F102" t="str">
        <f>IF(SUM('A3.3'!W122:Z122)=4,'A3.3'!D122,"")</f>
        <v/>
      </c>
      <c r="G102" t="str">
        <f>IF(SUM('A3.3'!W122:Z122)=4,'A3.3'!E122,"")</f>
        <v/>
      </c>
      <c r="H102" t="str">
        <f>IF(SUM('A3.3'!W122:Z122)=4,'A3.3'!F122,"")</f>
        <v/>
      </c>
    </row>
    <row r="103" spans="1:8" x14ac:dyDescent="0.25">
      <c r="A103" t="str">
        <f>IF(SUM('A3.3'!W123:Z123)=4,'Angaben KH-Standort'!$D$25,"")</f>
        <v/>
      </c>
      <c r="B103" t="str">
        <f>IF(SUM('A3.3'!W123:Z123)=4,'Angaben KH-Standort'!$D$26,"")</f>
        <v/>
      </c>
      <c r="C103" t="str">
        <f>IF(SUM('A3.3'!W123:Z123)=4,'Angaben KH-Standort'!$D$12,"")</f>
        <v/>
      </c>
      <c r="D103" t="str">
        <f>IF(SUM('A3.3'!W123:Z123)=4,'A1'!$F$14,"")</f>
        <v/>
      </c>
      <c r="E103" t="str">
        <f>IF(SUM('A3.3'!W123:Z123)=4,'A3.3'!C123,"")</f>
        <v/>
      </c>
      <c r="F103" t="str">
        <f>IF(SUM('A3.3'!W123:Z123)=4,'A3.3'!D123,"")</f>
        <v/>
      </c>
      <c r="G103" t="str">
        <f>IF(SUM('A3.3'!W123:Z123)=4,'A3.3'!E123,"")</f>
        <v/>
      </c>
      <c r="H103" t="str">
        <f>IF(SUM('A3.3'!W123:Z123)=4,'A3.3'!F123,"")</f>
        <v/>
      </c>
    </row>
    <row r="104" spans="1:8" x14ac:dyDescent="0.25">
      <c r="A104" t="str">
        <f>IF(SUM('A3.3'!W124:Z124)=4,'Angaben KH-Standort'!$D$25,"")</f>
        <v/>
      </c>
      <c r="B104" t="str">
        <f>IF(SUM('A3.3'!W124:Z124)=4,'Angaben KH-Standort'!$D$26,"")</f>
        <v/>
      </c>
      <c r="C104" t="str">
        <f>IF(SUM('A3.3'!W124:Z124)=4,'Angaben KH-Standort'!$D$12,"")</f>
        <v/>
      </c>
      <c r="D104" t="str">
        <f>IF(SUM('A3.3'!W124:Z124)=4,'A1'!$F$14,"")</f>
        <v/>
      </c>
      <c r="E104" t="str">
        <f>IF(SUM('A3.3'!W124:Z124)=4,'A3.3'!C124,"")</f>
        <v/>
      </c>
      <c r="F104" t="str">
        <f>IF(SUM('A3.3'!W124:Z124)=4,'A3.3'!D124,"")</f>
        <v/>
      </c>
      <c r="G104" t="str">
        <f>IF(SUM('A3.3'!W124:Z124)=4,'A3.3'!E124,"")</f>
        <v/>
      </c>
      <c r="H104" t="str">
        <f>IF(SUM('A3.3'!W124:Z124)=4,'A3.3'!F124,"")</f>
        <v/>
      </c>
    </row>
    <row r="105" spans="1:8" x14ac:dyDescent="0.25">
      <c r="A105" t="str">
        <f>IF(SUM('A3.3'!W125:Z125)=4,'Angaben KH-Standort'!$D$25,"")</f>
        <v/>
      </c>
      <c r="B105" t="str">
        <f>IF(SUM('A3.3'!W125:Z125)=4,'Angaben KH-Standort'!$D$26,"")</f>
        <v/>
      </c>
      <c r="C105" t="str">
        <f>IF(SUM('A3.3'!W125:Z125)=4,'Angaben KH-Standort'!$D$12,"")</f>
        <v/>
      </c>
      <c r="D105" t="str">
        <f>IF(SUM('A3.3'!W125:Z125)=4,'A1'!$F$14,"")</f>
        <v/>
      </c>
      <c r="E105" t="str">
        <f>IF(SUM('A3.3'!W125:Z125)=4,'A3.3'!C125,"")</f>
        <v/>
      </c>
      <c r="F105" t="str">
        <f>IF(SUM('A3.3'!W125:Z125)=4,'A3.3'!D125,"")</f>
        <v/>
      </c>
      <c r="G105" t="str">
        <f>IF(SUM('A3.3'!W125:Z125)=4,'A3.3'!E125,"")</f>
        <v/>
      </c>
      <c r="H105" t="str">
        <f>IF(SUM('A3.3'!W125:Z125)=4,'A3.3'!F125,"")</f>
        <v/>
      </c>
    </row>
    <row r="106" spans="1:8" x14ac:dyDescent="0.25">
      <c r="A106" t="str">
        <f>IF(SUM('A3.3'!W126:Z126)=4,'Angaben KH-Standort'!$D$25,"")</f>
        <v/>
      </c>
      <c r="B106" t="str">
        <f>IF(SUM('A3.3'!W126:Z126)=4,'Angaben KH-Standort'!$D$26,"")</f>
        <v/>
      </c>
      <c r="C106" t="str">
        <f>IF(SUM('A3.3'!W126:Z126)=4,'Angaben KH-Standort'!$D$12,"")</f>
        <v/>
      </c>
      <c r="D106" t="str">
        <f>IF(SUM('A3.3'!W126:Z126)=4,'A1'!$F$14,"")</f>
        <v/>
      </c>
      <c r="E106" t="str">
        <f>IF(SUM('A3.3'!W126:Z126)=4,'A3.3'!C126,"")</f>
        <v/>
      </c>
      <c r="F106" t="str">
        <f>IF(SUM('A3.3'!W126:Z126)=4,'A3.3'!D126,"")</f>
        <v/>
      </c>
      <c r="G106" t="str">
        <f>IF(SUM('A3.3'!W126:Z126)=4,'A3.3'!E126,"")</f>
        <v/>
      </c>
      <c r="H106" t="str">
        <f>IF(SUM('A3.3'!W126:Z126)=4,'A3.3'!F126,"")</f>
        <v/>
      </c>
    </row>
    <row r="107" spans="1:8" x14ac:dyDescent="0.25">
      <c r="A107" t="str">
        <f>IF(SUM('A3.3'!W127:Z127)=4,'Angaben KH-Standort'!$D$25,"")</f>
        <v/>
      </c>
      <c r="B107" t="str">
        <f>IF(SUM('A3.3'!W127:Z127)=4,'Angaben KH-Standort'!$D$26,"")</f>
        <v/>
      </c>
      <c r="C107" t="str">
        <f>IF(SUM('A3.3'!W127:Z127)=4,'Angaben KH-Standort'!$D$12,"")</f>
        <v/>
      </c>
      <c r="D107" t="str">
        <f>IF(SUM('A3.3'!W127:Z127)=4,'A1'!$F$14,"")</f>
        <v/>
      </c>
      <c r="E107" t="str">
        <f>IF(SUM('A3.3'!W127:Z127)=4,'A3.3'!C127,"")</f>
        <v/>
      </c>
      <c r="F107" t="str">
        <f>IF(SUM('A3.3'!W127:Z127)=4,'A3.3'!D127,"")</f>
        <v/>
      </c>
      <c r="G107" t="str">
        <f>IF(SUM('A3.3'!W127:Z127)=4,'A3.3'!E127,"")</f>
        <v/>
      </c>
      <c r="H107" t="str">
        <f>IF(SUM('A3.3'!W127:Z127)=4,'A3.3'!F127,"")</f>
        <v/>
      </c>
    </row>
    <row r="108" spans="1:8" x14ac:dyDescent="0.25">
      <c r="A108" t="str">
        <f>IF(SUM('A3.3'!W128:Z128)=4,'Angaben KH-Standort'!$D$25,"")</f>
        <v/>
      </c>
      <c r="B108" t="str">
        <f>IF(SUM('A3.3'!W128:Z128)=4,'Angaben KH-Standort'!$D$26,"")</f>
        <v/>
      </c>
      <c r="C108" t="str">
        <f>IF(SUM('A3.3'!W128:Z128)=4,'Angaben KH-Standort'!$D$12,"")</f>
        <v/>
      </c>
      <c r="D108" t="str">
        <f>IF(SUM('A3.3'!W128:Z128)=4,'A1'!$F$14,"")</f>
        <v/>
      </c>
      <c r="E108" t="str">
        <f>IF(SUM('A3.3'!W128:Z128)=4,'A3.3'!C128,"")</f>
        <v/>
      </c>
      <c r="F108" t="str">
        <f>IF(SUM('A3.3'!W128:Z128)=4,'A3.3'!D128,"")</f>
        <v/>
      </c>
      <c r="G108" t="str">
        <f>IF(SUM('A3.3'!W128:Z128)=4,'A3.3'!E128,"")</f>
        <v/>
      </c>
      <c r="H108" t="str">
        <f>IF(SUM('A3.3'!W128:Z128)=4,'A3.3'!F128,"")</f>
        <v/>
      </c>
    </row>
    <row r="109" spans="1:8" x14ac:dyDescent="0.25">
      <c r="A109" t="str">
        <f>IF(SUM('A3.3'!W129:Z129)=4,'Angaben KH-Standort'!$D$25,"")</f>
        <v/>
      </c>
      <c r="B109" t="str">
        <f>IF(SUM('A3.3'!W129:Z129)=4,'Angaben KH-Standort'!$D$26,"")</f>
        <v/>
      </c>
      <c r="C109" t="str">
        <f>IF(SUM('A3.3'!W129:Z129)=4,'Angaben KH-Standort'!$D$12,"")</f>
        <v/>
      </c>
      <c r="D109" t="str">
        <f>IF(SUM('A3.3'!W129:Z129)=4,'A1'!$F$14,"")</f>
        <v/>
      </c>
      <c r="E109" t="str">
        <f>IF(SUM('A3.3'!W129:Z129)=4,'A3.3'!C129,"")</f>
        <v/>
      </c>
      <c r="F109" t="str">
        <f>IF(SUM('A3.3'!W129:Z129)=4,'A3.3'!D129,"")</f>
        <v/>
      </c>
      <c r="G109" t="str">
        <f>IF(SUM('A3.3'!W129:Z129)=4,'A3.3'!E129,"")</f>
        <v/>
      </c>
      <c r="H109" t="str">
        <f>IF(SUM('A3.3'!W129:Z129)=4,'A3.3'!F129,"")</f>
        <v/>
      </c>
    </row>
    <row r="110" spans="1:8" x14ac:dyDescent="0.25">
      <c r="A110" t="str">
        <f>IF(SUM('A3.3'!W130:Z130)=4,'Angaben KH-Standort'!$D$25,"")</f>
        <v/>
      </c>
      <c r="B110" t="str">
        <f>IF(SUM('A3.3'!W130:Z130)=4,'Angaben KH-Standort'!$D$26,"")</f>
        <v/>
      </c>
      <c r="C110" t="str">
        <f>IF(SUM('A3.3'!W130:Z130)=4,'Angaben KH-Standort'!$D$12,"")</f>
        <v/>
      </c>
      <c r="D110" t="str">
        <f>IF(SUM('A3.3'!W130:Z130)=4,'A1'!$F$14,"")</f>
        <v/>
      </c>
      <c r="E110" t="str">
        <f>IF(SUM('A3.3'!W130:Z130)=4,'A3.3'!C130,"")</f>
        <v/>
      </c>
      <c r="F110" t="str">
        <f>IF(SUM('A3.3'!W130:Z130)=4,'A3.3'!D130,"")</f>
        <v/>
      </c>
      <c r="G110" t="str">
        <f>IF(SUM('A3.3'!W130:Z130)=4,'A3.3'!E130,"")</f>
        <v/>
      </c>
      <c r="H110" t="str">
        <f>IF(SUM('A3.3'!W130:Z130)=4,'A3.3'!F130,"")</f>
        <v/>
      </c>
    </row>
    <row r="111" spans="1:8" x14ac:dyDescent="0.25">
      <c r="A111" t="str">
        <f>IF(SUM('A3.3'!W131:Z131)=4,'Angaben KH-Standort'!$D$25,"")</f>
        <v/>
      </c>
      <c r="B111" t="str">
        <f>IF(SUM('A3.3'!W131:Z131)=4,'Angaben KH-Standort'!$D$26,"")</f>
        <v/>
      </c>
      <c r="C111" t="str">
        <f>IF(SUM('A3.3'!W131:Z131)=4,'Angaben KH-Standort'!$D$12,"")</f>
        <v/>
      </c>
      <c r="D111" t="str">
        <f>IF(SUM('A3.3'!W131:Z131)=4,'A1'!$F$14,"")</f>
        <v/>
      </c>
      <c r="E111" t="str">
        <f>IF(SUM('A3.3'!W131:Z131)=4,'A3.3'!C131,"")</f>
        <v/>
      </c>
      <c r="F111" t="str">
        <f>IF(SUM('A3.3'!W131:Z131)=4,'A3.3'!D131,"")</f>
        <v/>
      </c>
      <c r="G111" t="str">
        <f>IF(SUM('A3.3'!W131:Z131)=4,'A3.3'!E131,"")</f>
        <v/>
      </c>
      <c r="H111" t="str">
        <f>IF(SUM('A3.3'!W131:Z131)=4,'A3.3'!F131,"")</f>
        <v/>
      </c>
    </row>
    <row r="112" spans="1:8" x14ac:dyDescent="0.25">
      <c r="A112" t="str">
        <f>IF(SUM('A3.3'!W132:Z132)=4,'Angaben KH-Standort'!$D$25,"")</f>
        <v/>
      </c>
      <c r="B112" t="str">
        <f>IF(SUM('A3.3'!W132:Z132)=4,'Angaben KH-Standort'!$D$26,"")</f>
        <v/>
      </c>
      <c r="C112" t="str">
        <f>IF(SUM('A3.3'!W132:Z132)=4,'Angaben KH-Standort'!$D$12,"")</f>
        <v/>
      </c>
      <c r="D112" t="str">
        <f>IF(SUM('A3.3'!W132:Z132)=4,'A1'!$F$14,"")</f>
        <v/>
      </c>
      <c r="E112" t="str">
        <f>IF(SUM('A3.3'!W132:Z132)=4,'A3.3'!C132,"")</f>
        <v/>
      </c>
      <c r="F112" t="str">
        <f>IF(SUM('A3.3'!W132:Z132)=4,'A3.3'!D132,"")</f>
        <v/>
      </c>
      <c r="G112" t="str">
        <f>IF(SUM('A3.3'!W132:Z132)=4,'A3.3'!E132,"")</f>
        <v/>
      </c>
      <c r="H112" t="str">
        <f>IF(SUM('A3.3'!W132:Z132)=4,'A3.3'!F132,"")</f>
        <v/>
      </c>
    </row>
    <row r="113" spans="1:8" x14ac:dyDescent="0.25">
      <c r="A113" t="str">
        <f>IF(SUM('A3.3'!W133:Z133)=4,'Angaben KH-Standort'!$D$25,"")</f>
        <v/>
      </c>
      <c r="B113" t="str">
        <f>IF(SUM('A3.3'!W133:Z133)=4,'Angaben KH-Standort'!$D$26,"")</f>
        <v/>
      </c>
      <c r="C113" t="str">
        <f>IF(SUM('A3.3'!W133:Z133)=4,'Angaben KH-Standort'!$D$12,"")</f>
        <v/>
      </c>
      <c r="D113" t="str">
        <f>IF(SUM('A3.3'!W133:Z133)=4,'A1'!$F$14,"")</f>
        <v/>
      </c>
      <c r="E113" t="str">
        <f>IF(SUM('A3.3'!W133:Z133)=4,'A3.3'!C133,"")</f>
        <v/>
      </c>
      <c r="F113" t="str">
        <f>IF(SUM('A3.3'!W133:Z133)=4,'A3.3'!D133,"")</f>
        <v/>
      </c>
      <c r="G113" t="str">
        <f>IF(SUM('A3.3'!W133:Z133)=4,'A3.3'!E133,"")</f>
        <v/>
      </c>
      <c r="H113" t="str">
        <f>IF(SUM('A3.3'!W133:Z133)=4,'A3.3'!F133,"")</f>
        <v/>
      </c>
    </row>
    <row r="114" spans="1:8" x14ac:dyDescent="0.25">
      <c r="A114" t="str">
        <f>IF(SUM('A3.3'!W134:Z134)=4,'Angaben KH-Standort'!$D$25,"")</f>
        <v/>
      </c>
      <c r="B114" t="str">
        <f>IF(SUM('A3.3'!W134:Z134)=4,'Angaben KH-Standort'!$D$26,"")</f>
        <v/>
      </c>
      <c r="C114" t="str">
        <f>IF(SUM('A3.3'!W134:Z134)=4,'Angaben KH-Standort'!$D$12,"")</f>
        <v/>
      </c>
      <c r="D114" t="str">
        <f>IF(SUM('A3.3'!W134:Z134)=4,'A1'!$F$14,"")</f>
        <v/>
      </c>
      <c r="E114" t="str">
        <f>IF(SUM('A3.3'!W134:Z134)=4,'A3.3'!C134,"")</f>
        <v/>
      </c>
      <c r="F114" t="str">
        <f>IF(SUM('A3.3'!W134:Z134)=4,'A3.3'!D134,"")</f>
        <v/>
      </c>
      <c r="G114" t="str">
        <f>IF(SUM('A3.3'!W134:Z134)=4,'A3.3'!E134,"")</f>
        <v/>
      </c>
      <c r="H114" t="str">
        <f>IF(SUM('A3.3'!W134:Z134)=4,'A3.3'!F134,"")</f>
        <v/>
      </c>
    </row>
    <row r="115" spans="1:8" x14ac:dyDescent="0.25">
      <c r="A115" t="str">
        <f>IF(SUM('A3.3'!W135:Z135)=4,'Angaben KH-Standort'!$D$25,"")</f>
        <v/>
      </c>
      <c r="B115" t="str">
        <f>IF(SUM('A3.3'!W135:Z135)=4,'Angaben KH-Standort'!$D$26,"")</f>
        <v/>
      </c>
      <c r="C115" t="str">
        <f>IF(SUM('A3.3'!W135:Z135)=4,'Angaben KH-Standort'!$D$12,"")</f>
        <v/>
      </c>
      <c r="D115" t="str">
        <f>IF(SUM('A3.3'!W135:Z135)=4,'A1'!$F$14,"")</f>
        <v/>
      </c>
      <c r="E115" t="str">
        <f>IF(SUM('A3.3'!W135:Z135)=4,'A3.3'!C135,"")</f>
        <v/>
      </c>
      <c r="F115" t="str">
        <f>IF(SUM('A3.3'!W135:Z135)=4,'A3.3'!D135,"")</f>
        <v/>
      </c>
      <c r="G115" t="str">
        <f>IF(SUM('A3.3'!W135:Z135)=4,'A3.3'!E135,"")</f>
        <v/>
      </c>
      <c r="H115" t="str">
        <f>IF(SUM('A3.3'!W135:Z135)=4,'A3.3'!F135,"")</f>
        <v/>
      </c>
    </row>
    <row r="116" spans="1:8" x14ac:dyDescent="0.25">
      <c r="A116" t="str">
        <f>IF(SUM('A3.3'!W136:Z136)=4,'Angaben KH-Standort'!$D$25,"")</f>
        <v/>
      </c>
      <c r="B116" t="str">
        <f>IF(SUM('A3.3'!W136:Z136)=4,'Angaben KH-Standort'!$D$26,"")</f>
        <v/>
      </c>
      <c r="C116" t="str">
        <f>IF(SUM('A3.3'!W136:Z136)=4,'Angaben KH-Standort'!$D$12,"")</f>
        <v/>
      </c>
      <c r="D116" t="str">
        <f>IF(SUM('A3.3'!W136:Z136)=4,'A1'!$F$14,"")</f>
        <v/>
      </c>
      <c r="E116" t="str">
        <f>IF(SUM('A3.3'!W136:Z136)=4,'A3.3'!C136,"")</f>
        <v/>
      </c>
      <c r="F116" t="str">
        <f>IF(SUM('A3.3'!W136:Z136)=4,'A3.3'!D136,"")</f>
        <v/>
      </c>
      <c r="G116" t="str">
        <f>IF(SUM('A3.3'!W136:Z136)=4,'A3.3'!E136,"")</f>
        <v/>
      </c>
      <c r="H116" t="str">
        <f>IF(SUM('A3.3'!W136:Z136)=4,'A3.3'!F136,"")</f>
        <v/>
      </c>
    </row>
    <row r="117" spans="1:8" x14ac:dyDescent="0.25">
      <c r="A117" t="str">
        <f>IF(SUM('A3.3'!W137:Z137)=4,'Angaben KH-Standort'!$D$25,"")</f>
        <v/>
      </c>
      <c r="B117" t="str">
        <f>IF(SUM('A3.3'!W137:Z137)=4,'Angaben KH-Standort'!$D$26,"")</f>
        <v/>
      </c>
      <c r="C117" t="str">
        <f>IF(SUM('A3.3'!W137:Z137)=4,'Angaben KH-Standort'!$D$12,"")</f>
        <v/>
      </c>
      <c r="D117" t="str">
        <f>IF(SUM('A3.3'!W137:Z137)=4,'A1'!$F$14,"")</f>
        <v/>
      </c>
      <c r="E117" t="str">
        <f>IF(SUM('A3.3'!W137:Z137)=4,'A3.3'!C137,"")</f>
        <v/>
      </c>
      <c r="F117" t="str">
        <f>IF(SUM('A3.3'!W137:Z137)=4,'A3.3'!D137,"")</f>
        <v/>
      </c>
      <c r="G117" t="str">
        <f>IF(SUM('A3.3'!W137:Z137)=4,'A3.3'!E137,"")</f>
        <v/>
      </c>
      <c r="H117" t="str">
        <f>IF(SUM('A3.3'!W137:Z137)=4,'A3.3'!F137,"")</f>
        <v/>
      </c>
    </row>
    <row r="118" spans="1:8" x14ac:dyDescent="0.25">
      <c r="A118" t="str">
        <f>IF(SUM('A3.3'!W138:Z138)=4,'Angaben KH-Standort'!$D$25,"")</f>
        <v/>
      </c>
      <c r="B118" t="str">
        <f>IF(SUM('A3.3'!W138:Z138)=4,'Angaben KH-Standort'!$D$26,"")</f>
        <v/>
      </c>
      <c r="C118" t="str">
        <f>IF(SUM('A3.3'!W138:Z138)=4,'Angaben KH-Standort'!$D$12,"")</f>
        <v/>
      </c>
      <c r="D118" t="str">
        <f>IF(SUM('A3.3'!W138:Z138)=4,'A1'!$F$14,"")</f>
        <v/>
      </c>
      <c r="E118" t="str">
        <f>IF(SUM('A3.3'!W138:Z138)=4,'A3.3'!C138,"")</f>
        <v/>
      </c>
      <c r="F118" t="str">
        <f>IF(SUM('A3.3'!W138:Z138)=4,'A3.3'!D138,"")</f>
        <v/>
      </c>
      <c r="G118" t="str">
        <f>IF(SUM('A3.3'!W138:Z138)=4,'A3.3'!E138,"")</f>
        <v/>
      </c>
      <c r="H118" t="str">
        <f>IF(SUM('A3.3'!W138:Z138)=4,'A3.3'!F138,"")</f>
        <v/>
      </c>
    </row>
    <row r="119" spans="1:8" x14ac:dyDescent="0.25">
      <c r="A119" t="str">
        <f>IF(SUM('A3.3'!W139:Z139)=4,'Angaben KH-Standort'!$D$25,"")</f>
        <v/>
      </c>
      <c r="B119" t="str">
        <f>IF(SUM('A3.3'!W139:Z139)=4,'Angaben KH-Standort'!$D$26,"")</f>
        <v/>
      </c>
      <c r="C119" t="str">
        <f>IF(SUM('A3.3'!W139:Z139)=4,'Angaben KH-Standort'!$D$12,"")</f>
        <v/>
      </c>
      <c r="D119" t="str">
        <f>IF(SUM('A3.3'!W139:Z139)=4,'A1'!$F$14,"")</f>
        <v/>
      </c>
      <c r="E119" t="str">
        <f>IF(SUM('A3.3'!W139:Z139)=4,'A3.3'!C139,"")</f>
        <v/>
      </c>
      <c r="F119" t="str">
        <f>IF(SUM('A3.3'!W139:Z139)=4,'A3.3'!D139,"")</f>
        <v/>
      </c>
      <c r="G119" t="str">
        <f>IF(SUM('A3.3'!W139:Z139)=4,'A3.3'!E139,"")</f>
        <v/>
      </c>
      <c r="H119" t="str">
        <f>IF(SUM('A3.3'!W139:Z139)=4,'A3.3'!F139,"")</f>
        <v/>
      </c>
    </row>
    <row r="120" spans="1:8" x14ac:dyDescent="0.25">
      <c r="A120" t="str">
        <f>IF(SUM('A3.3'!W140:Z140)=4,'Angaben KH-Standort'!$D$25,"")</f>
        <v/>
      </c>
      <c r="B120" t="str">
        <f>IF(SUM('A3.3'!W140:Z140)=4,'Angaben KH-Standort'!$D$26,"")</f>
        <v/>
      </c>
      <c r="C120" t="str">
        <f>IF(SUM('A3.3'!W140:Z140)=4,'Angaben KH-Standort'!$D$12,"")</f>
        <v/>
      </c>
      <c r="D120" t="str">
        <f>IF(SUM('A3.3'!W140:Z140)=4,'A1'!$F$14,"")</f>
        <v/>
      </c>
      <c r="E120" t="str">
        <f>IF(SUM('A3.3'!W140:Z140)=4,'A3.3'!C140,"")</f>
        <v/>
      </c>
      <c r="F120" t="str">
        <f>IF(SUM('A3.3'!W140:Z140)=4,'A3.3'!D140,"")</f>
        <v/>
      </c>
      <c r="G120" t="str">
        <f>IF(SUM('A3.3'!W140:Z140)=4,'A3.3'!E140,"")</f>
        <v/>
      </c>
      <c r="H120" t="str">
        <f>IF(SUM('A3.3'!W140:Z140)=4,'A3.3'!F140,"")</f>
        <v/>
      </c>
    </row>
    <row r="121" spans="1:8" x14ac:dyDescent="0.25">
      <c r="A121" t="str">
        <f>IF(SUM('A3.3'!W141:Z141)=4,'Angaben KH-Standort'!$D$25,"")</f>
        <v/>
      </c>
      <c r="B121" t="str">
        <f>IF(SUM('A3.3'!W141:Z141)=4,'Angaben KH-Standort'!$D$26,"")</f>
        <v/>
      </c>
      <c r="C121" t="str">
        <f>IF(SUM('A3.3'!W141:Z141)=4,'Angaben KH-Standort'!$D$12,"")</f>
        <v/>
      </c>
      <c r="D121" t="str">
        <f>IF(SUM('A3.3'!W141:Z141)=4,'A1'!$F$14,"")</f>
        <v/>
      </c>
      <c r="E121" t="str">
        <f>IF(SUM('A3.3'!W141:Z141)=4,'A3.3'!C141,"")</f>
        <v/>
      </c>
      <c r="F121" t="str">
        <f>IF(SUM('A3.3'!W141:Z141)=4,'A3.3'!D141,"")</f>
        <v/>
      </c>
      <c r="G121" t="str">
        <f>IF(SUM('A3.3'!W141:Z141)=4,'A3.3'!E141,"")</f>
        <v/>
      </c>
      <c r="H121" t="str">
        <f>IF(SUM('A3.3'!W141:Z141)=4,'A3.3'!F141,"")</f>
        <v/>
      </c>
    </row>
    <row r="122" spans="1:8" x14ac:dyDescent="0.25">
      <c r="A122" t="str">
        <f>IF(SUM('A3.3'!W142:Z142)=4,'Angaben KH-Standort'!$D$25,"")</f>
        <v/>
      </c>
      <c r="B122" t="str">
        <f>IF(SUM('A3.3'!W142:Z142)=4,'Angaben KH-Standort'!$D$26,"")</f>
        <v/>
      </c>
      <c r="C122" t="str">
        <f>IF(SUM('A3.3'!W142:Z142)=4,'Angaben KH-Standort'!$D$12,"")</f>
        <v/>
      </c>
      <c r="D122" t="str">
        <f>IF(SUM('A3.3'!W142:Z142)=4,'A1'!$F$14,"")</f>
        <v/>
      </c>
      <c r="E122" t="str">
        <f>IF(SUM('A3.3'!W142:Z142)=4,'A3.3'!C142,"")</f>
        <v/>
      </c>
      <c r="F122" t="str">
        <f>IF(SUM('A3.3'!W142:Z142)=4,'A3.3'!D142,"")</f>
        <v/>
      </c>
      <c r="G122" t="str">
        <f>IF(SUM('A3.3'!W142:Z142)=4,'A3.3'!E142,"")</f>
        <v/>
      </c>
      <c r="H122" t="str">
        <f>IF(SUM('A3.3'!W142:Z142)=4,'A3.3'!F142,"")</f>
        <v/>
      </c>
    </row>
    <row r="123" spans="1:8" x14ac:dyDescent="0.25">
      <c r="A123" t="str">
        <f>IF(SUM('A3.3'!W143:Z143)=4,'Angaben KH-Standort'!$D$25,"")</f>
        <v/>
      </c>
      <c r="B123" t="str">
        <f>IF(SUM('A3.3'!W143:Z143)=4,'Angaben KH-Standort'!$D$26,"")</f>
        <v/>
      </c>
      <c r="C123" t="str">
        <f>IF(SUM('A3.3'!W143:Z143)=4,'Angaben KH-Standort'!$D$12,"")</f>
        <v/>
      </c>
      <c r="D123" t="str">
        <f>IF(SUM('A3.3'!W143:Z143)=4,'A1'!$F$14,"")</f>
        <v/>
      </c>
      <c r="E123" t="str">
        <f>IF(SUM('A3.3'!W143:Z143)=4,'A3.3'!C143,"")</f>
        <v/>
      </c>
      <c r="F123" t="str">
        <f>IF(SUM('A3.3'!W143:Z143)=4,'A3.3'!D143,"")</f>
        <v/>
      </c>
      <c r="G123" t="str">
        <f>IF(SUM('A3.3'!W143:Z143)=4,'A3.3'!E143,"")</f>
        <v/>
      </c>
      <c r="H123" t="str">
        <f>IF(SUM('A3.3'!W143:Z143)=4,'A3.3'!F143,"")</f>
        <v/>
      </c>
    </row>
    <row r="124" spans="1:8" x14ac:dyDescent="0.25">
      <c r="A124" t="str">
        <f>IF(SUM('A3.3'!W144:Z144)=4,'Angaben KH-Standort'!$D$25,"")</f>
        <v/>
      </c>
      <c r="B124" t="str">
        <f>IF(SUM('A3.3'!W144:Z144)=4,'Angaben KH-Standort'!$D$26,"")</f>
        <v/>
      </c>
      <c r="C124" t="str">
        <f>IF(SUM('A3.3'!W144:Z144)=4,'Angaben KH-Standort'!$D$12,"")</f>
        <v/>
      </c>
      <c r="D124" t="str">
        <f>IF(SUM('A3.3'!W144:Z144)=4,'A1'!$F$14,"")</f>
        <v/>
      </c>
      <c r="E124" t="str">
        <f>IF(SUM('A3.3'!W144:Z144)=4,'A3.3'!C144,"")</f>
        <v/>
      </c>
      <c r="F124" t="str">
        <f>IF(SUM('A3.3'!W144:Z144)=4,'A3.3'!D144,"")</f>
        <v/>
      </c>
      <c r="G124" t="str">
        <f>IF(SUM('A3.3'!W144:Z144)=4,'A3.3'!E144,"")</f>
        <v/>
      </c>
      <c r="H124" t="str">
        <f>IF(SUM('A3.3'!W144:Z144)=4,'A3.3'!F144,"")</f>
        <v/>
      </c>
    </row>
    <row r="125" spans="1:8" x14ac:dyDescent="0.25">
      <c r="A125" t="str">
        <f>IF(SUM('A3.3'!W145:Z145)=4,'Angaben KH-Standort'!$D$25,"")</f>
        <v/>
      </c>
      <c r="B125" t="str">
        <f>IF(SUM('A3.3'!W145:Z145)=4,'Angaben KH-Standort'!$D$26,"")</f>
        <v/>
      </c>
      <c r="C125" t="str">
        <f>IF(SUM('A3.3'!W145:Z145)=4,'Angaben KH-Standort'!$D$12,"")</f>
        <v/>
      </c>
      <c r="D125" t="str">
        <f>IF(SUM('A3.3'!W145:Z145)=4,'A1'!$F$14,"")</f>
        <v/>
      </c>
      <c r="E125" t="str">
        <f>IF(SUM('A3.3'!W145:Z145)=4,'A3.3'!C145,"")</f>
        <v/>
      </c>
      <c r="F125" t="str">
        <f>IF(SUM('A3.3'!W145:Z145)=4,'A3.3'!D145,"")</f>
        <v/>
      </c>
      <c r="G125" t="str">
        <f>IF(SUM('A3.3'!W145:Z145)=4,'A3.3'!E145,"")</f>
        <v/>
      </c>
      <c r="H125" t="str">
        <f>IF(SUM('A3.3'!W145:Z145)=4,'A3.3'!F145,"")</f>
        <v/>
      </c>
    </row>
    <row r="126" spans="1:8" x14ac:dyDescent="0.25">
      <c r="A126" t="str">
        <f>IF(SUM('A3.3'!W146:Z146)=4,'Angaben KH-Standort'!$D$25,"")</f>
        <v/>
      </c>
      <c r="B126" t="str">
        <f>IF(SUM('A3.3'!W146:Z146)=4,'Angaben KH-Standort'!$D$26,"")</f>
        <v/>
      </c>
      <c r="C126" t="str">
        <f>IF(SUM('A3.3'!W146:Z146)=4,'Angaben KH-Standort'!$D$12,"")</f>
        <v/>
      </c>
      <c r="D126" t="str">
        <f>IF(SUM('A3.3'!W146:Z146)=4,'A1'!$F$14,"")</f>
        <v/>
      </c>
      <c r="E126" t="str">
        <f>IF(SUM('A3.3'!W146:Z146)=4,'A3.3'!C146,"")</f>
        <v/>
      </c>
      <c r="F126" t="str">
        <f>IF(SUM('A3.3'!W146:Z146)=4,'A3.3'!D146,"")</f>
        <v/>
      </c>
      <c r="G126" t="str">
        <f>IF(SUM('A3.3'!W146:Z146)=4,'A3.3'!E146,"")</f>
        <v/>
      </c>
      <c r="H126" t="str">
        <f>IF(SUM('A3.3'!W146:Z146)=4,'A3.3'!F146,"")</f>
        <v/>
      </c>
    </row>
    <row r="127" spans="1:8" x14ac:dyDescent="0.25">
      <c r="A127" t="str">
        <f>IF(SUM('A3.3'!W147:Z147)=4,'Angaben KH-Standort'!$D$25,"")</f>
        <v/>
      </c>
      <c r="B127" t="str">
        <f>IF(SUM('A3.3'!W147:Z147)=4,'Angaben KH-Standort'!$D$26,"")</f>
        <v/>
      </c>
      <c r="C127" t="str">
        <f>IF(SUM('A3.3'!W147:Z147)=4,'Angaben KH-Standort'!$D$12,"")</f>
        <v/>
      </c>
      <c r="D127" t="str">
        <f>IF(SUM('A3.3'!W147:Z147)=4,'A1'!$F$14,"")</f>
        <v/>
      </c>
      <c r="E127" t="str">
        <f>IF(SUM('A3.3'!W147:Z147)=4,'A3.3'!C147,"")</f>
        <v/>
      </c>
      <c r="F127" t="str">
        <f>IF(SUM('A3.3'!W147:Z147)=4,'A3.3'!D147,"")</f>
        <v/>
      </c>
      <c r="G127" t="str">
        <f>IF(SUM('A3.3'!W147:Z147)=4,'A3.3'!E147,"")</f>
        <v/>
      </c>
      <c r="H127" t="str">
        <f>IF(SUM('A3.3'!W147:Z147)=4,'A3.3'!F147,"")</f>
        <v/>
      </c>
    </row>
    <row r="128" spans="1:8" x14ac:dyDescent="0.25">
      <c r="A128" t="str">
        <f>IF(SUM('A3.3'!W148:Z148)=4,'Angaben KH-Standort'!$D$25,"")</f>
        <v/>
      </c>
      <c r="B128" t="str">
        <f>IF(SUM('A3.3'!W148:Z148)=4,'Angaben KH-Standort'!$D$26,"")</f>
        <v/>
      </c>
      <c r="C128" t="str">
        <f>IF(SUM('A3.3'!W148:Z148)=4,'Angaben KH-Standort'!$D$12,"")</f>
        <v/>
      </c>
      <c r="D128" t="str">
        <f>IF(SUM('A3.3'!W148:Z148)=4,'A1'!$F$14,"")</f>
        <v/>
      </c>
      <c r="E128" t="str">
        <f>IF(SUM('A3.3'!W148:Z148)=4,'A3.3'!C148,"")</f>
        <v/>
      </c>
      <c r="F128" t="str">
        <f>IF(SUM('A3.3'!W148:Z148)=4,'A3.3'!D148,"")</f>
        <v/>
      </c>
      <c r="G128" t="str">
        <f>IF(SUM('A3.3'!W148:Z148)=4,'A3.3'!E148,"")</f>
        <v/>
      </c>
      <c r="H128" t="str">
        <f>IF(SUM('A3.3'!W148:Z148)=4,'A3.3'!F148,"")</f>
        <v/>
      </c>
    </row>
    <row r="129" spans="1:8" x14ac:dyDescent="0.25">
      <c r="A129" t="str">
        <f>IF(SUM('A3.3'!W149:Z149)=4,'Angaben KH-Standort'!$D$25,"")</f>
        <v/>
      </c>
      <c r="B129" t="str">
        <f>IF(SUM('A3.3'!W149:Z149)=4,'Angaben KH-Standort'!$D$26,"")</f>
        <v/>
      </c>
      <c r="C129" t="str">
        <f>IF(SUM('A3.3'!W149:Z149)=4,'Angaben KH-Standort'!$D$12,"")</f>
        <v/>
      </c>
      <c r="D129" t="str">
        <f>IF(SUM('A3.3'!W149:Z149)=4,'A1'!$F$14,"")</f>
        <v/>
      </c>
      <c r="E129" t="str">
        <f>IF(SUM('A3.3'!W149:Z149)=4,'A3.3'!C149,"")</f>
        <v/>
      </c>
      <c r="F129" t="str">
        <f>IF(SUM('A3.3'!W149:Z149)=4,'A3.3'!D149,"")</f>
        <v/>
      </c>
      <c r="G129" t="str">
        <f>IF(SUM('A3.3'!W149:Z149)=4,'A3.3'!E149,"")</f>
        <v/>
      </c>
      <c r="H129" t="str">
        <f>IF(SUM('A3.3'!W149:Z149)=4,'A3.3'!F149,"")</f>
        <v/>
      </c>
    </row>
    <row r="130" spans="1:8" x14ac:dyDescent="0.25">
      <c r="A130" t="str">
        <f>IF(SUM('A3.3'!W150:Z150)=4,'Angaben KH-Standort'!$D$25,"")</f>
        <v/>
      </c>
      <c r="B130" t="str">
        <f>IF(SUM('A3.3'!W150:Z150)=4,'Angaben KH-Standort'!$D$26,"")</f>
        <v/>
      </c>
      <c r="C130" t="str">
        <f>IF(SUM('A3.3'!W150:Z150)=4,'Angaben KH-Standort'!$D$12,"")</f>
        <v/>
      </c>
      <c r="D130" t="str">
        <f>IF(SUM('A3.3'!W150:Z150)=4,'A1'!$F$14,"")</f>
        <v/>
      </c>
      <c r="E130" t="str">
        <f>IF(SUM('A3.3'!W150:Z150)=4,'A3.3'!C150,"")</f>
        <v/>
      </c>
      <c r="F130" t="str">
        <f>IF(SUM('A3.3'!W150:Z150)=4,'A3.3'!D150,"")</f>
        <v/>
      </c>
      <c r="G130" t="str">
        <f>IF(SUM('A3.3'!W150:Z150)=4,'A3.3'!E150,"")</f>
        <v/>
      </c>
      <c r="H130" t="str">
        <f>IF(SUM('A3.3'!W150:Z150)=4,'A3.3'!F150,"")</f>
        <v/>
      </c>
    </row>
    <row r="131" spans="1:8" x14ac:dyDescent="0.25">
      <c r="A131" t="str">
        <f>IF(SUM('A3.3'!W151:Z151)=4,'Angaben KH-Standort'!$D$25,"")</f>
        <v/>
      </c>
      <c r="B131" t="str">
        <f>IF(SUM('A3.3'!W151:Z151)=4,'Angaben KH-Standort'!$D$26,"")</f>
        <v/>
      </c>
      <c r="C131" t="str">
        <f>IF(SUM('A3.3'!W151:Z151)=4,'Angaben KH-Standort'!$D$12,"")</f>
        <v/>
      </c>
      <c r="D131" t="str">
        <f>IF(SUM('A3.3'!W151:Z151)=4,'A1'!$F$14,"")</f>
        <v/>
      </c>
      <c r="E131" t="str">
        <f>IF(SUM('A3.3'!W151:Z151)=4,'A3.3'!C151,"")</f>
        <v/>
      </c>
      <c r="F131" t="str">
        <f>IF(SUM('A3.3'!W151:Z151)=4,'A3.3'!D151,"")</f>
        <v/>
      </c>
      <c r="G131" t="str">
        <f>IF(SUM('A3.3'!W151:Z151)=4,'A3.3'!E151,"")</f>
        <v/>
      </c>
      <c r="H131" t="str">
        <f>IF(SUM('A3.3'!W151:Z151)=4,'A3.3'!F151,"")</f>
        <v/>
      </c>
    </row>
    <row r="132" spans="1:8" x14ac:dyDescent="0.25">
      <c r="A132" t="str">
        <f>IF(SUM('A3.3'!W152:Z152)=4,'Angaben KH-Standort'!$D$25,"")</f>
        <v/>
      </c>
      <c r="B132" t="str">
        <f>IF(SUM('A3.3'!W152:Z152)=4,'Angaben KH-Standort'!$D$26,"")</f>
        <v/>
      </c>
      <c r="C132" t="str">
        <f>IF(SUM('A3.3'!W152:Z152)=4,'Angaben KH-Standort'!$D$12,"")</f>
        <v/>
      </c>
      <c r="D132" t="str">
        <f>IF(SUM('A3.3'!W152:Z152)=4,'A1'!$F$14,"")</f>
        <v/>
      </c>
      <c r="E132" t="str">
        <f>IF(SUM('A3.3'!W152:Z152)=4,'A3.3'!C152,"")</f>
        <v/>
      </c>
      <c r="F132" t="str">
        <f>IF(SUM('A3.3'!W152:Z152)=4,'A3.3'!D152,"")</f>
        <v/>
      </c>
      <c r="G132" t="str">
        <f>IF(SUM('A3.3'!W152:Z152)=4,'A3.3'!E152,"")</f>
        <v/>
      </c>
      <c r="H132" t="str">
        <f>IF(SUM('A3.3'!W152:Z152)=4,'A3.3'!F152,"")</f>
        <v/>
      </c>
    </row>
    <row r="133" spans="1:8" x14ac:dyDescent="0.25">
      <c r="A133" t="str">
        <f>IF(SUM('A3.3'!W153:Z153)=4,'Angaben KH-Standort'!$D$25,"")</f>
        <v/>
      </c>
      <c r="B133" t="str">
        <f>IF(SUM('A3.3'!W153:Z153)=4,'Angaben KH-Standort'!$D$26,"")</f>
        <v/>
      </c>
      <c r="C133" t="str">
        <f>IF(SUM('A3.3'!W153:Z153)=4,'Angaben KH-Standort'!$D$12,"")</f>
        <v/>
      </c>
      <c r="D133" t="str">
        <f>IF(SUM('A3.3'!W153:Z153)=4,'A1'!$F$14,"")</f>
        <v/>
      </c>
      <c r="E133" t="str">
        <f>IF(SUM('A3.3'!W153:Z153)=4,'A3.3'!C153,"")</f>
        <v/>
      </c>
      <c r="F133" t="str">
        <f>IF(SUM('A3.3'!W153:Z153)=4,'A3.3'!D153,"")</f>
        <v/>
      </c>
      <c r="G133" t="str">
        <f>IF(SUM('A3.3'!W153:Z153)=4,'A3.3'!E153,"")</f>
        <v/>
      </c>
      <c r="H133" t="str">
        <f>IF(SUM('A3.3'!W153:Z153)=4,'A3.3'!F153,"")</f>
        <v/>
      </c>
    </row>
    <row r="134" spans="1:8" x14ac:dyDescent="0.25">
      <c r="A134" t="str">
        <f>IF(SUM('A3.3'!W154:Z154)=4,'Angaben KH-Standort'!$D$25,"")</f>
        <v/>
      </c>
      <c r="B134" t="str">
        <f>IF(SUM('A3.3'!W154:Z154)=4,'Angaben KH-Standort'!$D$26,"")</f>
        <v/>
      </c>
      <c r="C134" t="str">
        <f>IF(SUM('A3.3'!W154:Z154)=4,'Angaben KH-Standort'!$D$12,"")</f>
        <v/>
      </c>
      <c r="D134" t="str">
        <f>IF(SUM('A3.3'!W154:Z154)=4,'A1'!$F$14,"")</f>
        <v/>
      </c>
      <c r="E134" t="str">
        <f>IF(SUM('A3.3'!W154:Z154)=4,'A3.3'!C154,"")</f>
        <v/>
      </c>
      <c r="F134" t="str">
        <f>IF(SUM('A3.3'!W154:Z154)=4,'A3.3'!D154,"")</f>
        <v/>
      </c>
      <c r="G134" t="str">
        <f>IF(SUM('A3.3'!W154:Z154)=4,'A3.3'!E154,"")</f>
        <v/>
      </c>
      <c r="H134" t="str">
        <f>IF(SUM('A3.3'!W154:Z154)=4,'A3.3'!F154,"")</f>
        <v/>
      </c>
    </row>
    <row r="135" spans="1:8" x14ac:dyDescent="0.25">
      <c r="A135" t="str">
        <f>IF(SUM('A3.3'!W155:Z155)=4,'Angaben KH-Standort'!$D$25,"")</f>
        <v/>
      </c>
      <c r="B135" t="str">
        <f>IF(SUM('A3.3'!W155:Z155)=4,'Angaben KH-Standort'!$D$26,"")</f>
        <v/>
      </c>
      <c r="C135" t="str">
        <f>IF(SUM('A3.3'!W155:Z155)=4,'Angaben KH-Standort'!$D$12,"")</f>
        <v/>
      </c>
      <c r="D135" t="str">
        <f>IF(SUM('A3.3'!W155:Z155)=4,'A1'!$F$14,"")</f>
        <v/>
      </c>
      <c r="E135" t="str">
        <f>IF(SUM('A3.3'!W155:Z155)=4,'A3.3'!C155,"")</f>
        <v/>
      </c>
      <c r="F135" t="str">
        <f>IF(SUM('A3.3'!W155:Z155)=4,'A3.3'!D155,"")</f>
        <v/>
      </c>
      <c r="G135" t="str">
        <f>IF(SUM('A3.3'!W155:Z155)=4,'A3.3'!E155,"")</f>
        <v/>
      </c>
      <c r="H135" t="str">
        <f>IF(SUM('A3.3'!W155:Z155)=4,'A3.3'!F155,"")</f>
        <v/>
      </c>
    </row>
    <row r="136" spans="1:8" x14ac:dyDescent="0.25">
      <c r="A136" t="str">
        <f>IF(SUM('A3.3'!W156:Z156)=4,'Angaben KH-Standort'!$D$25,"")</f>
        <v/>
      </c>
      <c r="B136" t="str">
        <f>IF(SUM('A3.3'!W156:Z156)=4,'Angaben KH-Standort'!$D$26,"")</f>
        <v/>
      </c>
      <c r="C136" t="str">
        <f>IF(SUM('A3.3'!W156:Z156)=4,'Angaben KH-Standort'!$D$12,"")</f>
        <v/>
      </c>
      <c r="D136" t="str">
        <f>IF(SUM('A3.3'!W156:Z156)=4,'A1'!$F$14,"")</f>
        <v/>
      </c>
      <c r="E136" t="str">
        <f>IF(SUM('A3.3'!W156:Z156)=4,'A3.3'!C156,"")</f>
        <v/>
      </c>
      <c r="F136" t="str">
        <f>IF(SUM('A3.3'!W156:Z156)=4,'A3.3'!D156,"")</f>
        <v/>
      </c>
      <c r="G136" t="str">
        <f>IF(SUM('A3.3'!W156:Z156)=4,'A3.3'!E156,"")</f>
        <v/>
      </c>
      <c r="H136" t="str">
        <f>IF(SUM('A3.3'!W156:Z156)=4,'A3.3'!F156,"")</f>
        <v/>
      </c>
    </row>
    <row r="137" spans="1:8" x14ac:dyDescent="0.25">
      <c r="A137" t="str">
        <f>IF(SUM('A3.3'!W157:Z157)=4,'Angaben KH-Standort'!$D$25,"")</f>
        <v/>
      </c>
      <c r="B137" t="str">
        <f>IF(SUM('A3.3'!W157:Z157)=4,'Angaben KH-Standort'!$D$26,"")</f>
        <v/>
      </c>
      <c r="C137" t="str">
        <f>IF(SUM('A3.3'!W157:Z157)=4,'Angaben KH-Standort'!$D$12,"")</f>
        <v/>
      </c>
      <c r="D137" t="str">
        <f>IF(SUM('A3.3'!W157:Z157)=4,'A1'!$F$14,"")</f>
        <v/>
      </c>
      <c r="E137" t="str">
        <f>IF(SUM('A3.3'!W157:Z157)=4,'A3.3'!C157,"")</f>
        <v/>
      </c>
      <c r="F137" t="str">
        <f>IF(SUM('A3.3'!W157:Z157)=4,'A3.3'!D157,"")</f>
        <v/>
      </c>
      <c r="G137" t="str">
        <f>IF(SUM('A3.3'!W157:Z157)=4,'A3.3'!E157,"")</f>
        <v/>
      </c>
      <c r="H137" t="str">
        <f>IF(SUM('A3.3'!W157:Z157)=4,'A3.3'!F157,"")</f>
        <v/>
      </c>
    </row>
    <row r="138" spans="1:8" x14ac:dyDescent="0.25">
      <c r="A138" t="str">
        <f>IF(SUM('A3.3'!W158:Z158)=4,'Angaben KH-Standort'!$D$25,"")</f>
        <v/>
      </c>
      <c r="B138" t="str">
        <f>IF(SUM('A3.3'!W158:Z158)=4,'Angaben KH-Standort'!$D$26,"")</f>
        <v/>
      </c>
      <c r="C138" t="str">
        <f>IF(SUM('A3.3'!W158:Z158)=4,'Angaben KH-Standort'!$D$12,"")</f>
        <v/>
      </c>
      <c r="D138" t="str">
        <f>IF(SUM('A3.3'!W158:Z158)=4,'A1'!$F$14,"")</f>
        <v/>
      </c>
      <c r="E138" t="str">
        <f>IF(SUM('A3.3'!W158:Z158)=4,'A3.3'!C158,"")</f>
        <v/>
      </c>
      <c r="F138" t="str">
        <f>IF(SUM('A3.3'!W158:Z158)=4,'A3.3'!D158,"")</f>
        <v/>
      </c>
      <c r="G138" t="str">
        <f>IF(SUM('A3.3'!W158:Z158)=4,'A3.3'!E158,"")</f>
        <v/>
      </c>
      <c r="H138" t="str">
        <f>IF(SUM('A3.3'!W158:Z158)=4,'A3.3'!F158,"")</f>
        <v/>
      </c>
    </row>
    <row r="139" spans="1:8" x14ac:dyDescent="0.25">
      <c r="A139" t="str">
        <f>IF(SUM('A3.3'!W159:Z159)=4,'Angaben KH-Standort'!$D$25,"")</f>
        <v/>
      </c>
      <c r="B139" t="str">
        <f>IF(SUM('A3.3'!W159:Z159)=4,'Angaben KH-Standort'!$D$26,"")</f>
        <v/>
      </c>
      <c r="C139" t="str">
        <f>IF(SUM('A3.3'!W159:Z159)=4,'Angaben KH-Standort'!$D$12,"")</f>
        <v/>
      </c>
      <c r="D139" t="str">
        <f>IF(SUM('A3.3'!W159:Z159)=4,'A1'!$F$14,"")</f>
        <v/>
      </c>
      <c r="E139" t="str">
        <f>IF(SUM('A3.3'!W159:Z159)=4,'A3.3'!C159,"")</f>
        <v/>
      </c>
      <c r="F139" t="str">
        <f>IF(SUM('A3.3'!W159:Z159)=4,'A3.3'!D159,"")</f>
        <v/>
      </c>
      <c r="G139" t="str">
        <f>IF(SUM('A3.3'!W159:Z159)=4,'A3.3'!E159,"")</f>
        <v/>
      </c>
      <c r="H139" t="str">
        <f>IF(SUM('A3.3'!W159:Z159)=4,'A3.3'!F159,"")</f>
        <v/>
      </c>
    </row>
    <row r="140" spans="1:8" x14ac:dyDescent="0.25">
      <c r="A140" t="str">
        <f>IF(SUM('A3.3'!W160:Z160)=4,'Angaben KH-Standort'!$D$25,"")</f>
        <v/>
      </c>
      <c r="B140" t="str">
        <f>IF(SUM('A3.3'!W160:Z160)=4,'Angaben KH-Standort'!$D$26,"")</f>
        <v/>
      </c>
      <c r="C140" t="str">
        <f>IF(SUM('A3.3'!W160:Z160)=4,'Angaben KH-Standort'!$D$12,"")</f>
        <v/>
      </c>
      <c r="D140" t="str">
        <f>IF(SUM('A3.3'!W160:Z160)=4,'A1'!$F$14,"")</f>
        <v/>
      </c>
      <c r="E140" t="str">
        <f>IF(SUM('A3.3'!W160:Z160)=4,'A3.3'!C160,"")</f>
        <v/>
      </c>
      <c r="F140" t="str">
        <f>IF(SUM('A3.3'!W160:Z160)=4,'A3.3'!D160,"")</f>
        <v/>
      </c>
      <c r="G140" t="str">
        <f>IF(SUM('A3.3'!W160:Z160)=4,'A3.3'!E160,"")</f>
        <v/>
      </c>
      <c r="H140" t="str">
        <f>IF(SUM('A3.3'!W160:Z160)=4,'A3.3'!F160,"")</f>
        <v/>
      </c>
    </row>
    <row r="141" spans="1:8" x14ac:dyDescent="0.25">
      <c r="A141" t="str">
        <f>IF(SUM('A3.3'!W161:Z161)=4,'Angaben KH-Standort'!$D$25,"")</f>
        <v/>
      </c>
      <c r="B141" t="str">
        <f>IF(SUM('A3.3'!W161:Z161)=4,'Angaben KH-Standort'!$D$26,"")</f>
        <v/>
      </c>
      <c r="C141" t="str">
        <f>IF(SUM('A3.3'!W161:Z161)=4,'Angaben KH-Standort'!$D$12,"")</f>
        <v/>
      </c>
      <c r="D141" t="str">
        <f>IF(SUM('A3.3'!W161:Z161)=4,'A1'!$F$14,"")</f>
        <v/>
      </c>
      <c r="E141" t="str">
        <f>IF(SUM('A3.3'!W161:Z161)=4,'A3.3'!C161,"")</f>
        <v/>
      </c>
      <c r="F141" t="str">
        <f>IF(SUM('A3.3'!W161:Z161)=4,'A3.3'!D161,"")</f>
        <v/>
      </c>
      <c r="G141" t="str">
        <f>IF(SUM('A3.3'!W161:Z161)=4,'A3.3'!E161,"")</f>
        <v/>
      </c>
      <c r="H141" t="str">
        <f>IF(SUM('A3.3'!W161:Z161)=4,'A3.3'!F161,"")</f>
        <v/>
      </c>
    </row>
    <row r="142" spans="1:8" x14ac:dyDescent="0.25">
      <c r="A142" t="str">
        <f>IF(SUM('A3.3'!W162:Z162)=4,'Angaben KH-Standort'!$D$25,"")</f>
        <v/>
      </c>
      <c r="B142" t="str">
        <f>IF(SUM('A3.3'!W162:Z162)=4,'Angaben KH-Standort'!$D$26,"")</f>
        <v/>
      </c>
      <c r="C142" t="str">
        <f>IF(SUM('A3.3'!W162:Z162)=4,'Angaben KH-Standort'!$D$12,"")</f>
        <v/>
      </c>
      <c r="D142" t="str">
        <f>IF(SUM('A3.3'!W162:Z162)=4,'A1'!$F$14,"")</f>
        <v/>
      </c>
      <c r="E142" t="str">
        <f>IF(SUM('A3.3'!W162:Z162)=4,'A3.3'!C162,"")</f>
        <v/>
      </c>
      <c r="F142" t="str">
        <f>IF(SUM('A3.3'!W162:Z162)=4,'A3.3'!D162,"")</f>
        <v/>
      </c>
      <c r="G142" t="str">
        <f>IF(SUM('A3.3'!W162:Z162)=4,'A3.3'!E162,"")</f>
        <v/>
      </c>
      <c r="H142" t="str">
        <f>IF(SUM('A3.3'!W162:Z162)=4,'A3.3'!F162,"")</f>
        <v/>
      </c>
    </row>
    <row r="143" spans="1:8" x14ac:dyDescent="0.25">
      <c r="A143" t="str">
        <f>IF(SUM('A3.3'!W163:Z163)=4,'Angaben KH-Standort'!$D$25,"")</f>
        <v/>
      </c>
      <c r="B143" t="str">
        <f>IF(SUM('A3.3'!W163:Z163)=4,'Angaben KH-Standort'!$D$26,"")</f>
        <v/>
      </c>
      <c r="C143" t="str">
        <f>IF(SUM('A3.3'!W163:Z163)=4,'Angaben KH-Standort'!$D$12,"")</f>
        <v/>
      </c>
      <c r="D143" t="str">
        <f>IF(SUM('A3.3'!W163:Z163)=4,'A1'!$F$14,"")</f>
        <v/>
      </c>
      <c r="E143" t="str">
        <f>IF(SUM('A3.3'!W163:Z163)=4,'A3.3'!C163,"")</f>
        <v/>
      </c>
      <c r="F143" t="str">
        <f>IF(SUM('A3.3'!W163:Z163)=4,'A3.3'!D163,"")</f>
        <v/>
      </c>
      <c r="G143" t="str">
        <f>IF(SUM('A3.3'!W163:Z163)=4,'A3.3'!E163,"")</f>
        <v/>
      </c>
      <c r="H143" t="str">
        <f>IF(SUM('A3.3'!W163:Z163)=4,'A3.3'!F163,"")</f>
        <v/>
      </c>
    </row>
    <row r="144" spans="1:8" x14ac:dyDescent="0.25">
      <c r="A144" t="str">
        <f>IF(SUM('A3.3'!W164:Z164)=4,'Angaben KH-Standort'!$D$25,"")</f>
        <v/>
      </c>
      <c r="B144" t="str">
        <f>IF(SUM('A3.3'!W164:Z164)=4,'Angaben KH-Standort'!$D$26,"")</f>
        <v/>
      </c>
      <c r="C144" t="str">
        <f>IF(SUM('A3.3'!W164:Z164)=4,'Angaben KH-Standort'!$D$12,"")</f>
        <v/>
      </c>
      <c r="D144" t="str">
        <f>IF(SUM('A3.3'!W164:Z164)=4,'A1'!$F$14,"")</f>
        <v/>
      </c>
      <c r="E144" t="str">
        <f>IF(SUM('A3.3'!W164:Z164)=4,'A3.3'!C164,"")</f>
        <v/>
      </c>
      <c r="F144" t="str">
        <f>IF(SUM('A3.3'!W164:Z164)=4,'A3.3'!D164,"")</f>
        <v/>
      </c>
      <c r="G144" t="str">
        <f>IF(SUM('A3.3'!W164:Z164)=4,'A3.3'!E164,"")</f>
        <v/>
      </c>
      <c r="H144" t="str">
        <f>IF(SUM('A3.3'!W164:Z164)=4,'A3.3'!F164,"")</f>
        <v/>
      </c>
    </row>
    <row r="145" spans="1:8" x14ac:dyDescent="0.25">
      <c r="A145" t="str">
        <f>IF(SUM('A3.3'!W165:Z165)=4,'Angaben KH-Standort'!$D$25,"")</f>
        <v/>
      </c>
      <c r="B145" t="str">
        <f>IF(SUM('A3.3'!W165:Z165)=4,'Angaben KH-Standort'!$D$26,"")</f>
        <v/>
      </c>
      <c r="C145" t="str">
        <f>IF(SUM('A3.3'!W165:Z165)=4,'Angaben KH-Standort'!$D$12,"")</f>
        <v/>
      </c>
      <c r="D145" t="str">
        <f>IF(SUM('A3.3'!W165:Z165)=4,'A1'!$F$14,"")</f>
        <v/>
      </c>
      <c r="E145" t="str">
        <f>IF(SUM('A3.3'!W165:Z165)=4,'A3.3'!C165,"")</f>
        <v/>
      </c>
      <c r="F145" t="str">
        <f>IF(SUM('A3.3'!W165:Z165)=4,'A3.3'!D165,"")</f>
        <v/>
      </c>
      <c r="G145" t="str">
        <f>IF(SUM('A3.3'!W165:Z165)=4,'A3.3'!E165,"")</f>
        <v/>
      </c>
      <c r="H145" t="str">
        <f>IF(SUM('A3.3'!W165:Z165)=4,'A3.3'!F165,"")</f>
        <v/>
      </c>
    </row>
    <row r="146" spans="1:8" x14ac:dyDescent="0.25">
      <c r="A146" t="str">
        <f>IF(SUM('A3.3'!W166:Z166)=4,'Angaben KH-Standort'!$D$25,"")</f>
        <v/>
      </c>
      <c r="B146" t="str">
        <f>IF(SUM('A3.3'!W166:Z166)=4,'Angaben KH-Standort'!$D$26,"")</f>
        <v/>
      </c>
      <c r="C146" t="str">
        <f>IF(SUM('A3.3'!W166:Z166)=4,'Angaben KH-Standort'!$D$12,"")</f>
        <v/>
      </c>
      <c r="D146" t="str">
        <f>IF(SUM('A3.3'!W166:Z166)=4,'A1'!$F$14,"")</f>
        <v/>
      </c>
      <c r="E146" t="str">
        <f>IF(SUM('A3.3'!W166:Z166)=4,'A3.3'!C166,"")</f>
        <v/>
      </c>
      <c r="F146" t="str">
        <f>IF(SUM('A3.3'!W166:Z166)=4,'A3.3'!D166,"")</f>
        <v/>
      </c>
      <c r="G146" t="str">
        <f>IF(SUM('A3.3'!W166:Z166)=4,'A3.3'!E166,"")</f>
        <v/>
      </c>
      <c r="H146" t="str">
        <f>IF(SUM('A3.3'!W166:Z166)=4,'A3.3'!F166,"")</f>
        <v/>
      </c>
    </row>
    <row r="147" spans="1:8" x14ac:dyDescent="0.25">
      <c r="A147" t="str">
        <f>IF(SUM('A3.3'!W167:Z167)=4,'Angaben KH-Standort'!$D$25,"")</f>
        <v/>
      </c>
      <c r="B147" t="str">
        <f>IF(SUM('A3.3'!W167:Z167)=4,'Angaben KH-Standort'!$D$26,"")</f>
        <v/>
      </c>
      <c r="C147" t="str">
        <f>IF(SUM('A3.3'!W167:Z167)=4,'Angaben KH-Standort'!$D$12,"")</f>
        <v/>
      </c>
      <c r="D147" t="str">
        <f>IF(SUM('A3.3'!W167:Z167)=4,'A1'!$F$14,"")</f>
        <v/>
      </c>
      <c r="E147" t="str">
        <f>IF(SUM('A3.3'!W167:Z167)=4,'A3.3'!C167,"")</f>
        <v/>
      </c>
      <c r="F147" t="str">
        <f>IF(SUM('A3.3'!W167:Z167)=4,'A3.3'!D167,"")</f>
        <v/>
      </c>
      <c r="G147" t="str">
        <f>IF(SUM('A3.3'!W167:Z167)=4,'A3.3'!E167,"")</f>
        <v/>
      </c>
      <c r="H147" t="str">
        <f>IF(SUM('A3.3'!W167:Z167)=4,'A3.3'!F167,"")</f>
        <v/>
      </c>
    </row>
    <row r="148" spans="1:8" x14ac:dyDescent="0.25">
      <c r="A148" t="str">
        <f>IF(SUM('A3.3'!W168:Z168)=4,'Angaben KH-Standort'!$D$25,"")</f>
        <v/>
      </c>
      <c r="B148" t="str">
        <f>IF(SUM('A3.3'!W168:Z168)=4,'Angaben KH-Standort'!$D$26,"")</f>
        <v/>
      </c>
      <c r="C148" t="str">
        <f>IF(SUM('A3.3'!W168:Z168)=4,'Angaben KH-Standort'!$D$12,"")</f>
        <v/>
      </c>
      <c r="D148" t="str">
        <f>IF(SUM('A3.3'!W168:Z168)=4,'A1'!$F$14,"")</f>
        <v/>
      </c>
      <c r="E148" t="str">
        <f>IF(SUM('A3.3'!W168:Z168)=4,'A3.3'!C168,"")</f>
        <v/>
      </c>
      <c r="F148" t="str">
        <f>IF(SUM('A3.3'!W168:Z168)=4,'A3.3'!D168,"")</f>
        <v/>
      </c>
      <c r="G148" t="str">
        <f>IF(SUM('A3.3'!W168:Z168)=4,'A3.3'!E168,"")</f>
        <v/>
      </c>
      <c r="H148" t="str">
        <f>IF(SUM('A3.3'!W168:Z168)=4,'A3.3'!F168,"")</f>
        <v/>
      </c>
    </row>
    <row r="149" spans="1:8" x14ac:dyDescent="0.25">
      <c r="A149" t="str">
        <f>IF(SUM('A3.3'!W169:Z169)=4,'Angaben KH-Standort'!$D$25,"")</f>
        <v/>
      </c>
      <c r="B149" t="str">
        <f>IF(SUM('A3.3'!W169:Z169)=4,'Angaben KH-Standort'!$D$26,"")</f>
        <v/>
      </c>
      <c r="C149" t="str">
        <f>IF(SUM('A3.3'!W169:Z169)=4,'Angaben KH-Standort'!$D$12,"")</f>
        <v/>
      </c>
      <c r="D149" t="str">
        <f>IF(SUM('A3.3'!W169:Z169)=4,'A1'!$F$14,"")</f>
        <v/>
      </c>
      <c r="E149" t="str">
        <f>IF(SUM('A3.3'!W169:Z169)=4,'A3.3'!C169,"")</f>
        <v/>
      </c>
      <c r="F149" t="str">
        <f>IF(SUM('A3.3'!W169:Z169)=4,'A3.3'!D169,"")</f>
        <v/>
      </c>
      <c r="G149" t="str">
        <f>IF(SUM('A3.3'!W169:Z169)=4,'A3.3'!E169,"")</f>
        <v/>
      </c>
      <c r="H149" t="str">
        <f>IF(SUM('A3.3'!W169:Z169)=4,'A3.3'!F169,"")</f>
        <v/>
      </c>
    </row>
    <row r="150" spans="1:8" x14ac:dyDescent="0.25">
      <c r="A150" t="str">
        <f>IF(SUM('A3.3'!W170:Z170)=4,'Angaben KH-Standort'!$D$25,"")</f>
        <v/>
      </c>
      <c r="B150" t="str">
        <f>IF(SUM('A3.3'!W170:Z170)=4,'Angaben KH-Standort'!$D$26,"")</f>
        <v/>
      </c>
      <c r="C150" t="str">
        <f>IF(SUM('A3.3'!W170:Z170)=4,'Angaben KH-Standort'!$D$12,"")</f>
        <v/>
      </c>
      <c r="D150" t="str">
        <f>IF(SUM('A3.3'!W170:Z170)=4,'A1'!$F$14,"")</f>
        <v/>
      </c>
      <c r="E150" t="str">
        <f>IF(SUM('A3.3'!W170:Z170)=4,'A3.3'!C170,"")</f>
        <v/>
      </c>
      <c r="F150" t="str">
        <f>IF(SUM('A3.3'!W170:Z170)=4,'A3.3'!D170,"")</f>
        <v/>
      </c>
      <c r="G150" t="str">
        <f>IF(SUM('A3.3'!W170:Z170)=4,'A3.3'!E170,"")</f>
        <v/>
      </c>
      <c r="H150" t="str">
        <f>IF(SUM('A3.3'!W170:Z170)=4,'A3.3'!F170,"")</f>
        <v/>
      </c>
    </row>
    <row r="151" spans="1:8" x14ac:dyDescent="0.25">
      <c r="A151" t="str">
        <f>IF(SUM('A3.3'!W171:Z171)=4,'Angaben KH-Standort'!$D$25,"")</f>
        <v/>
      </c>
      <c r="B151" t="str">
        <f>IF(SUM('A3.3'!W171:Z171)=4,'Angaben KH-Standort'!$D$26,"")</f>
        <v/>
      </c>
      <c r="C151" t="str">
        <f>IF(SUM('A3.3'!W171:Z171)=4,'Angaben KH-Standort'!$D$12,"")</f>
        <v/>
      </c>
      <c r="D151" t="str">
        <f>IF(SUM('A3.3'!W171:Z171)=4,'A1'!$F$14,"")</f>
        <v/>
      </c>
      <c r="E151" t="str">
        <f>IF(SUM('A3.3'!W171:Z171)=4,'A3.3'!C171,"")</f>
        <v/>
      </c>
      <c r="F151" t="str">
        <f>IF(SUM('A3.3'!W171:Z171)=4,'A3.3'!D171,"")</f>
        <v/>
      </c>
      <c r="G151" t="str">
        <f>IF(SUM('A3.3'!W171:Z171)=4,'A3.3'!E171,"")</f>
        <v/>
      </c>
      <c r="H151" t="str">
        <f>IF(SUM('A3.3'!W171:Z171)=4,'A3.3'!F171,"")</f>
        <v/>
      </c>
    </row>
    <row r="152" spans="1:8" x14ac:dyDescent="0.25">
      <c r="A152" t="str">
        <f>IF(SUM('A3.3'!W172:Z172)=4,'Angaben KH-Standort'!$D$25,"")</f>
        <v/>
      </c>
      <c r="B152" t="str">
        <f>IF(SUM('A3.3'!W172:Z172)=4,'Angaben KH-Standort'!$D$26,"")</f>
        <v/>
      </c>
      <c r="C152" t="str">
        <f>IF(SUM('A3.3'!W172:Z172)=4,'Angaben KH-Standort'!$D$12,"")</f>
        <v/>
      </c>
      <c r="D152" t="str">
        <f>IF(SUM('A3.3'!W172:Z172)=4,'A1'!$F$14,"")</f>
        <v/>
      </c>
      <c r="E152" t="str">
        <f>IF(SUM('A3.3'!W172:Z172)=4,'A3.3'!C172,"")</f>
        <v/>
      </c>
      <c r="F152" t="str">
        <f>IF(SUM('A3.3'!W172:Z172)=4,'A3.3'!D172,"")</f>
        <v/>
      </c>
      <c r="G152" t="str">
        <f>IF(SUM('A3.3'!W172:Z172)=4,'A3.3'!E172,"")</f>
        <v/>
      </c>
      <c r="H152" t="str">
        <f>IF(SUM('A3.3'!W172:Z172)=4,'A3.3'!F172,"")</f>
        <v/>
      </c>
    </row>
    <row r="153" spans="1:8" x14ac:dyDescent="0.25">
      <c r="A153" t="str">
        <f>IF(SUM('A3.3'!W173:Z173)=4,'Angaben KH-Standort'!$D$25,"")</f>
        <v/>
      </c>
      <c r="B153" t="str">
        <f>IF(SUM('A3.3'!W173:Z173)=4,'Angaben KH-Standort'!$D$26,"")</f>
        <v/>
      </c>
      <c r="C153" t="str">
        <f>IF(SUM('A3.3'!W173:Z173)=4,'Angaben KH-Standort'!$D$12,"")</f>
        <v/>
      </c>
      <c r="D153" t="str">
        <f>IF(SUM('A3.3'!W173:Z173)=4,'A1'!$F$14,"")</f>
        <v/>
      </c>
      <c r="E153" t="str">
        <f>IF(SUM('A3.3'!W173:Z173)=4,'A3.3'!C173,"")</f>
        <v/>
      </c>
      <c r="F153" t="str">
        <f>IF(SUM('A3.3'!W173:Z173)=4,'A3.3'!D173,"")</f>
        <v/>
      </c>
      <c r="G153" t="str">
        <f>IF(SUM('A3.3'!W173:Z173)=4,'A3.3'!E173,"")</f>
        <v/>
      </c>
      <c r="H153" t="str">
        <f>IF(SUM('A3.3'!W173:Z173)=4,'A3.3'!F173,"")</f>
        <v/>
      </c>
    </row>
    <row r="154" spans="1:8" x14ac:dyDescent="0.25">
      <c r="A154" t="str">
        <f>IF(SUM('A3.3'!W174:Z174)=4,'Angaben KH-Standort'!$D$25,"")</f>
        <v/>
      </c>
      <c r="B154" t="str">
        <f>IF(SUM('A3.3'!W174:Z174)=4,'Angaben KH-Standort'!$D$26,"")</f>
        <v/>
      </c>
      <c r="C154" t="str">
        <f>IF(SUM('A3.3'!W174:Z174)=4,'Angaben KH-Standort'!$D$12,"")</f>
        <v/>
      </c>
      <c r="D154" t="str">
        <f>IF(SUM('A3.3'!W174:Z174)=4,'A1'!$F$14,"")</f>
        <v/>
      </c>
      <c r="E154" t="str">
        <f>IF(SUM('A3.3'!W174:Z174)=4,'A3.3'!C174,"")</f>
        <v/>
      </c>
      <c r="F154" t="str">
        <f>IF(SUM('A3.3'!W174:Z174)=4,'A3.3'!D174,"")</f>
        <v/>
      </c>
      <c r="G154" t="str">
        <f>IF(SUM('A3.3'!W174:Z174)=4,'A3.3'!E174,"")</f>
        <v/>
      </c>
      <c r="H154" t="str">
        <f>IF(SUM('A3.3'!W174:Z174)=4,'A3.3'!F174,"")</f>
        <v/>
      </c>
    </row>
    <row r="155" spans="1:8" x14ac:dyDescent="0.25">
      <c r="A155" t="str">
        <f>IF(SUM('A3.3'!W175:Z175)=4,'Angaben KH-Standort'!$D$25,"")</f>
        <v/>
      </c>
      <c r="B155" t="str">
        <f>IF(SUM('A3.3'!W175:Z175)=4,'Angaben KH-Standort'!$D$26,"")</f>
        <v/>
      </c>
      <c r="C155" t="str">
        <f>IF(SUM('A3.3'!W175:Z175)=4,'Angaben KH-Standort'!$D$12,"")</f>
        <v/>
      </c>
      <c r="D155" t="str">
        <f>IF(SUM('A3.3'!W175:Z175)=4,'A1'!$F$14,"")</f>
        <v/>
      </c>
      <c r="E155" t="str">
        <f>IF(SUM('A3.3'!W175:Z175)=4,'A3.3'!C175,"")</f>
        <v/>
      </c>
      <c r="F155" t="str">
        <f>IF(SUM('A3.3'!W175:Z175)=4,'A3.3'!D175,"")</f>
        <v/>
      </c>
      <c r="G155" t="str">
        <f>IF(SUM('A3.3'!W175:Z175)=4,'A3.3'!E175,"")</f>
        <v/>
      </c>
      <c r="H155" t="str">
        <f>IF(SUM('A3.3'!W175:Z175)=4,'A3.3'!F175,"")</f>
        <v/>
      </c>
    </row>
    <row r="156" spans="1:8" x14ac:dyDescent="0.25">
      <c r="A156" t="str">
        <f>IF(SUM('A3.3'!W176:Z176)=4,'Angaben KH-Standort'!$D$25,"")</f>
        <v/>
      </c>
      <c r="B156" t="str">
        <f>IF(SUM('A3.3'!W176:Z176)=4,'Angaben KH-Standort'!$D$26,"")</f>
        <v/>
      </c>
      <c r="C156" t="str">
        <f>IF(SUM('A3.3'!W176:Z176)=4,'Angaben KH-Standort'!$D$12,"")</f>
        <v/>
      </c>
      <c r="D156" t="str">
        <f>IF(SUM('A3.3'!W176:Z176)=4,'A1'!$F$14,"")</f>
        <v/>
      </c>
      <c r="E156" t="str">
        <f>IF(SUM('A3.3'!W176:Z176)=4,'A3.3'!C176,"")</f>
        <v/>
      </c>
      <c r="F156" t="str">
        <f>IF(SUM('A3.3'!W176:Z176)=4,'A3.3'!D176,"")</f>
        <v/>
      </c>
      <c r="G156" t="str">
        <f>IF(SUM('A3.3'!W176:Z176)=4,'A3.3'!E176,"")</f>
        <v/>
      </c>
      <c r="H156" t="str">
        <f>IF(SUM('A3.3'!W176:Z176)=4,'A3.3'!F176,"")</f>
        <v/>
      </c>
    </row>
    <row r="157" spans="1:8" x14ac:dyDescent="0.25">
      <c r="A157" t="str">
        <f>IF(SUM('A3.3'!W177:Z177)=4,'Angaben KH-Standort'!$D$25,"")</f>
        <v/>
      </c>
      <c r="B157" t="str">
        <f>IF(SUM('A3.3'!W177:Z177)=4,'Angaben KH-Standort'!$D$26,"")</f>
        <v/>
      </c>
      <c r="C157" t="str">
        <f>IF(SUM('A3.3'!W177:Z177)=4,'Angaben KH-Standort'!$D$12,"")</f>
        <v/>
      </c>
      <c r="D157" t="str">
        <f>IF(SUM('A3.3'!W177:Z177)=4,'A1'!$F$14,"")</f>
        <v/>
      </c>
      <c r="E157" t="str">
        <f>IF(SUM('A3.3'!W177:Z177)=4,'A3.3'!C177,"")</f>
        <v/>
      </c>
      <c r="F157" t="str">
        <f>IF(SUM('A3.3'!W177:Z177)=4,'A3.3'!D177,"")</f>
        <v/>
      </c>
      <c r="G157" t="str">
        <f>IF(SUM('A3.3'!W177:Z177)=4,'A3.3'!E177,"")</f>
        <v/>
      </c>
      <c r="H157" t="str">
        <f>IF(SUM('A3.3'!W177:Z177)=4,'A3.3'!F177,"")</f>
        <v/>
      </c>
    </row>
    <row r="158" spans="1:8" x14ac:dyDescent="0.25">
      <c r="A158" t="str">
        <f>IF(SUM('A3.3'!W178:Z178)=4,'Angaben KH-Standort'!$D$25,"")</f>
        <v/>
      </c>
      <c r="B158" t="str">
        <f>IF(SUM('A3.3'!W178:Z178)=4,'Angaben KH-Standort'!$D$26,"")</f>
        <v/>
      </c>
      <c r="C158" t="str">
        <f>IF(SUM('A3.3'!W178:Z178)=4,'Angaben KH-Standort'!$D$12,"")</f>
        <v/>
      </c>
      <c r="D158" t="str">
        <f>IF(SUM('A3.3'!W178:Z178)=4,'A1'!$F$14,"")</f>
        <v/>
      </c>
      <c r="E158" t="str">
        <f>IF(SUM('A3.3'!W178:Z178)=4,'A3.3'!C178,"")</f>
        <v/>
      </c>
      <c r="F158" t="str">
        <f>IF(SUM('A3.3'!W178:Z178)=4,'A3.3'!D178,"")</f>
        <v/>
      </c>
      <c r="G158" t="str">
        <f>IF(SUM('A3.3'!W178:Z178)=4,'A3.3'!E178,"")</f>
        <v/>
      </c>
      <c r="H158" t="str">
        <f>IF(SUM('A3.3'!W178:Z178)=4,'A3.3'!F178,"")</f>
        <v/>
      </c>
    </row>
    <row r="159" spans="1:8" x14ac:dyDescent="0.25">
      <c r="A159" t="str">
        <f>IF(SUM('A3.3'!W179:Z179)=4,'Angaben KH-Standort'!$D$25,"")</f>
        <v/>
      </c>
      <c r="B159" t="str">
        <f>IF(SUM('A3.3'!W179:Z179)=4,'Angaben KH-Standort'!$D$26,"")</f>
        <v/>
      </c>
      <c r="C159" t="str">
        <f>IF(SUM('A3.3'!W179:Z179)=4,'Angaben KH-Standort'!$D$12,"")</f>
        <v/>
      </c>
      <c r="D159" t="str">
        <f>IF(SUM('A3.3'!W179:Z179)=4,'A1'!$F$14,"")</f>
        <v/>
      </c>
      <c r="E159" t="str">
        <f>IF(SUM('A3.3'!W179:Z179)=4,'A3.3'!C179,"")</f>
        <v/>
      </c>
      <c r="F159" t="str">
        <f>IF(SUM('A3.3'!W179:Z179)=4,'A3.3'!D179,"")</f>
        <v/>
      </c>
      <c r="G159" t="str">
        <f>IF(SUM('A3.3'!W179:Z179)=4,'A3.3'!E179,"")</f>
        <v/>
      </c>
      <c r="H159" t="str">
        <f>IF(SUM('A3.3'!W179:Z179)=4,'A3.3'!F179,"")</f>
        <v/>
      </c>
    </row>
    <row r="160" spans="1:8" x14ac:dyDescent="0.25">
      <c r="A160" t="str">
        <f>IF(SUM('A3.3'!W180:Z180)=4,'Angaben KH-Standort'!$D$25,"")</f>
        <v/>
      </c>
      <c r="B160" t="str">
        <f>IF(SUM('A3.3'!W180:Z180)=4,'Angaben KH-Standort'!$D$26,"")</f>
        <v/>
      </c>
      <c r="C160" t="str">
        <f>IF(SUM('A3.3'!W180:Z180)=4,'Angaben KH-Standort'!$D$12,"")</f>
        <v/>
      </c>
      <c r="D160" t="str">
        <f>IF(SUM('A3.3'!W180:Z180)=4,'A1'!$F$14,"")</f>
        <v/>
      </c>
      <c r="E160" t="str">
        <f>IF(SUM('A3.3'!W180:Z180)=4,'A3.3'!C180,"")</f>
        <v/>
      </c>
      <c r="F160" t="str">
        <f>IF(SUM('A3.3'!W180:Z180)=4,'A3.3'!D180,"")</f>
        <v/>
      </c>
      <c r="G160" t="str">
        <f>IF(SUM('A3.3'!W180:Z180)=4,'A3.3'!E180,"")</f>
        <v/>
      </c>
      <c r="H160" t="str">
        <f>IF(SUM('A3.3'!W180:Z180)=4,'A3.3'!F180,"")</f>
        <v/>
      </c>
    </row>
    <row r="161" spans="1:8" x14ac:dyDescent="0.25">
      <c r="A161" t="str">
        <f>IF(SUM('A3.3'!W181:Z181)=4,'Angaben KH-Standort'!$D$25,"")</f>
        <v/>
      </c>
      <c r="B161" t="str">
        <f>IF(SUM('A3.3'!W181:Z181)=4,'Angaben KH-Standort'!$D$26,"")</f>
        <v/>
      </c>
      <c r="C161" t="str">
        <f>IF(SUM('A3.3'!W181:Z181)=4,'Angaben KH-Standort'!$D$12,"")</f>
        <v/>
      </c>
      <c r="D161" t="str">
        <f>IF(SUM('A3.3'!W181:Z181)=4,'A1'!$F$14,"")</f>
        <v/>
      </c>
      <c r="E161" t="str">
        <f>IF(SUM('A3.3'!W181:Z181)=4,'A3.3'!C181,"")</f>
        <v/>
      </c>
      <c r="F161" t="str">
        <f>IF(SUM('A3.3'!W181:Z181)=4,'A3.3'!D181,"")</f>
        <v/>
      </c>
      <c r="G161" t="str">
        <f>IF(SUM('A3.3'!W181:Z181)=4,'A3.3'!E181,"")</f>
        <v/>
      </c>
      <c r="H161" t="str">
        <f>IF(SUM('A3.3'!W181:Z181)=4,'A3.3'!F181,"")</f>
        <v/>
      </c>
    </row>
    <row r="162" spans="1:8" x14ac:dyDescent="0.25">
      <c r="A162" t="str">
        <f>IF(SUM('A3.3'!W182:Z182)=4,'Angaben KH-Standort'!$D$25,"")</f>
        <v/>
      </c>
      <c r="B162" t="str">
        <f>IF(SUM('A3.3'!W182:Z182)=4,'Angaben KH-Standort'!$D$26,"")</f>
        <v/>
      </c>
      <c r="C162" t="str">
        <f>IF(SUM('A3.3'!W182:Z182)=4,'Angaben KH-Standort'!$D$12,"")</f>
        <v/>
      </c>
      <c r="D162" t="str">
        <f>IF(SUM('A3.3'!W182:Z182)=4,'A1'!$F$14,"")</f>
        <v/>
      </c>
      <c r="E162" t="str">
        <f>IF(SUM('A3.3'!W182:Z182)=4,'A3.3'!C182,"")</f>
        <v/>
      </c>
      <c r="F162" t="str">
        <f>IF(SUM('A3.3'!W182:Z182)=4,'A3.3'!D182,"")</f>
        <v/>
      </c>
      <c r="G162" t="str">
        <f>IF(SUM('A3.3'!W182:Z182)=4,'A3.3'!E182,"")</f>
        <v/>
      </c>
      <c r="H162" t="str">
        <f>IF(SUM('A3.3'!W182:Z182)=4,'A3.3'!F182,"")</f>
        <v/>
      </c>
    </row>
    <row r="163" spans="1:8" x14ac:dyDescent="0.25">
      <c r="A163" t="str">
        <f>IF(SUM('A3.3'!W183:Z183)=4,'Angaben KH-Standort'!$D$25,"")</f>
        <v/>
      </c>
      <c r="B163" t="str">
        <f>IF(SUM('A3.3'!W183:Z183)=4,'Angaben KH-Standort'!$D$26,"")</f>
        <v/>
      </c>
      <c r="C163" t="str">
        <f>IF(SUM('A3.3'!W183:Z183)=4,'Angaben KH-Standort'!$D$12,"")</f>
        <v/>
      </c>
      <c r="D163" t="str">
        <f>IF(SUM('A3.3'!W183:Z183)=4,'A1'!$F$14,"")</f>
        <v/>
      </c>
      <c r="E163" t="str">
        <f>IF(SUM('A3.3'!W183:Z183)=4,'A3.3'!C183,"")</f>
        <v/>
      </c>
      <c r="F163" t="str">
        <f>IF(SUM('A3.3'!W183:Z183)=4,'A3.3'!D183,"")</f>
        <v/>
      </c>
      <c r="G163" t="str">
        <f>IF(SUM('A3.3'!W183:Z183)=4,'A3.3'!E183,"")</f>
        <v/>
      </c>
      <c r="H163" t="str">
        <f>IF(SUM('A3.3'!W183:Z183)=4,'A3.3'!F183,"")</f>
        <v/>
      </c>
    </row>
    <row r="164" spans="1:8" x14ac:dyDescent="0.25">
      <c r="A164" t="str">
        <f>IF(SUM('A3.3'!W184:Z184)=4,'Angaben KH-Standort'!$D$25,"")</f>
        <v/>
      </c>
      <c r="B164" t="str">
        <f>IF(SUM('A3.3'!W184:Z184)=4,'Angaben KH-Standort'!$D$26,"")</f>
        <v/>
      </c>
      <c r="C164" t="str">
        <f>IF(SUM('A3.3'!W184:Z184)=4,'Angaben KH-Standort'!$D$12,"")</f>
        <v/>
      </c>
      <c r="D164" t="str">
        <f>IF(SUM('A3.3'!W184:Z184)=4,'A1'!$F$14,"")</f>
        <v/>
      </c>
      <c r="E164" t="str">
        <f>IF(SUM('A3.3'!W184:Z184)=4,'A3.3'!C184,"")</f>
        <v/>
      </c>
      <c r="F164" t="str">
        <f>IF(SUM('A3.3'!W184:Z184)=4,'A3.3'!D184,"")</f>
        <v/>
      </c>
      <c r="G164" t="str">
        <f>IF(SUM('A3.3'!W184:Z184)=4,'A3.3'!E184,"")</f>
        <v/>
      </c>
      <c r="H164" t="str">
        <f>IF(SUM('A3.3'!W184:Z184)=4,'A3.3'!F184,"")</f>
        <v/>
      </c>
    </row>
    <row r="165" spans="1:8" x14ac:dyDescent="0.25">
      <c r="A165" t="str">
        <f>IF(SUM('A3.3'!W185:Z185)=4,'Angaben KH-Standort'!$D$25,"")</f>
        <v/>
      </c>
      <c r="B165" t="str">
        <f>IF(SUM('A3.3'!W185:Z185)=4,'Angaben KH-Standort'!$D$26,"")</f>
        <v/>
      </c>
      <c r="C165" t="str">
        <f>IF(SUM('A3.3'!W185:Z185)=4,'Angaben KH-Standort'!$D$12,"")</f>
        <v/>
      </c>
      <c r="D165" t="str">
        <f>IF(SUM('A3.3'!W185:Z185)=4,'A1'!$F$14,"")</f>
        <v/>
      </c>
      <c r="E165" t="str">
        <f>IF(SUM('A3.3'!W185:Z185)=4,'A3.3'!C185,"")</f>
        <v/>
      </c>
      <c r="F165" t="str">
        <f>IF(SUM('A3.3'!W185:Z185)=4,'A3.3'!D185,"")</f>
        <v/>
      </c>
      <c r="G165" t="str">
        <f>IF(SUM('A3.3'!W185:Z185)=4,'A3.3'!E185,"")</f>
        <v/>
      </c>
      <c r="H165" t="str">
        <f>IF(SUM('A3.3'!W185:Z185)=4,'A3.3'!F185,"")</f>
        <v/>
      </c>
    </row>
    <row r="166" spans="1:8" x14ac:dyDescent="0.25">
      <c r="A166" t="str">
        <f>IF(SUM('A3.3'!W186:Z186)=4,'Angaben KH-Standort'!$D$25,"")</f>
        <v/>
      </c>
      <c r="B166" t="str">
        <f>IF(SUM('A3.3'!W186:Z186)=4,'Angaben KH-Standort'!$D$26,"")</f>
        <v/>
      </c>
      <c r="C166" t="str">
        <f>IF(SUM('A3.3'!W186:Z186)=4,'Angaben KH-Standort'!$D$12,"")</f>
        <v/>
      </c>
      <c r="D166" t="str">
        <f>IF(SUM('A3.3'!W186:Z186)=4,'A1'!$F$14,"")</f>
        <v/>
      </c>
      <c r="E166" t="str">
        <f>IF(SUM('A3.3'!W186:Z186)=4,'A3.3'!C186,"")</f>
        <v/>
      </c>
      <c r="F166" t="str">
        <f>IF(SUM('A3.3'!W186:Z186)=4,'A3.3'!D186,"")</f>
        <v/>
      </c>
      <c r="G166" t="str">
        <f>IF(SUM('A3.3'!W186:Z186)=4,'A3.3'!E186,"")</f>
        <v/>
      </c>
      <c r="H166" t="str">
        <f>IF(SUM('A3.3'!W186:Z186)=4,'A3.3'!F186,"")</f>
        <v/>
      </c>
    </row>
    <row r="167" spans="1:8" x14ac:dyDescent="0.25">
      <c r="A167" t="str">
        <f>IF(SUM('A3.3'!W187:Z187)=4,'Angaben KH-Standort'!$D$25,"")</f>
        <v/>
      </c>
      <c r="B167" t="str">
        <f>IF(SUM('A3.3'!W187:Z187)=4,'Angaben KH-Standort'!$D$26,"")</f>
        <v/>
      </c>
      <c r="C167" t="str">
        <f>IF(SUM('A3.3'!W187:Z187)=4,'Angaben KH-Standort'!$D$12,"")</f>
        <v/>
      </c>
      <c r="D167" t="str">
        <f>IF(SUM('A3.3'!W187:Z187)=4,'A1'!$F$14,"")</f>
        <v/>
      </c>
      <c r="E167" t="str">
        <f>IF(SUM('A3.3'!W187:Z187)=4,'A3.3'!C187,"")</f>
        <v/>
      </c>
      <c r="F167" t="str">
        <f>IF(SUM('A3.3'!W187:Z187)=4,'A3.3'!D187,"")</f>
        <v/>
      </c>
      <c r="G167" t="str">
        <f>IF(SUM('A3.3'!W187:Z187)=4,'A3.3'!E187,"")</f>
        <v/>
      </c>
      <c r="H167" t="str">
        <f>IF(SUM('A3.3'!W187:Z187)=4,'A3.3'!F187,"")</f>
        <v/>
      </c>
    </row>
    <row r="168" spans="1:8" x14ac:dyDescent="0.25">
      <c r="A168" t="str">
        <f>IF(SUM('A3.3'!W188:Z188)=4,'Angaben KH-Standort'!$D$25,"")</f>
        <v/>
      </c>
      <c r="B168" t="str">
        <f>IF(SUM('A3.3'!W188:Z188)=4,'Angaben KH-Standort'!$D$26,"")</f>
        <v/>
      </c>
      <c r="C168" t="str">
        <f>IF(SUM('A3.3'!W188:Z188)=4,'Angaben KH-Standort'!$D$12,"")</f>
        <v/>
      </c>
      <c r="D168" t="str">
        <f>IF(SUM('A3.3'!W188:Z188)=4,'A1'!$F$14,"")</f>
        <v/>
      </c>
      <c r="E168" t="str">
        <f>IF(SUM('A3.3'!W188:Z188)=4,'A3.3'!C188,"")</f>
        <v/>
      </c>
      <c r="F168" t="str">
        <f>IF(SUM('A3.3'!W188:Z188)=4,'A3.3'!D188,"")</f>
        <v/>
      </c>
      <c r="G168" t="str">
        <f>IF(SUM('A3.3'!W188:Z188)=4,'A3.3'!E188,"")</f>
        <v/>
      </c>
      <c r="H168" t="str">
        <f>IF(SUM('A3.3'!W188:Z188)=4,'A3.3'!F188,"")</f>
        <v/>
      </c>
    </row>
    <row r="169" spans="1:8" x14ac:dyDescent="0.25">
      <c r="A169" t="str">
        <f>IF(SUM('A3.3'!W189:Z189)=4,'Angaben KH-Standort'!$D$25,"")</f>
        <v/>
      </c>
      <c r="B169" t="str">
        <f>IF(SUM('A3.3'!W189:Z189)=4,'Angaben KH-Standort'!$D$26,"")</f>
        <v/>
      </c>
      <c r="C169" t="str">
        <f>IF(SUM('A3.3'!W189:Z189)=4,'Angaben KH-Standort'!$D$12,"")</f>
        <v/>
      </c>
      <c r="D169" t="str">
        <f>IF(SUM('A3.3'!W189:Z189)=4,'A1'!$F$14,"")</f>
        <v/>
      </c>
      <c r="E169" t="str">
        <f>IF(SUM('A3.3'!W189:Z189)=4,'A3.3'!C189,"")</f>
        <v/>
      </c>
      <c r="F169" t="str">
        <f>IF(SUM('A3.3'!W189:Z189)=4,'A3.3'!D189,"")</f>
        <v/>
      </c>
      <c r="G169" t="str">
        <f>IF(SUM('A3.3'!W189:Z189)=4,'A3.3'!E189,"")</f>
        <v/>
      </c>
      <c r="H169" t="str">
        <f>IF(SUM('A3.3'!W189:Z189)=4,'A3.3'!F189,"")</f>
        <v/>
      </c>
    </row>
    <row r="170" spans="1:8" x14ac:dyDescent="0.25">
      <c r="A170" t="str">
        <f>IF(SUM('A3.3'!W190:Z190)=4,'Angaben KH-Standort'!$D$25,"")</f>
        <v/>
      </c>
      <c r="B170" t="str">
        <f>IF(SUM('A3.3'!W190:Z190)=4,'Angaben KH-Standort'!$D$26,"")</f>
        <v/>
      </c>
      <c r="C170" t="str">
        <f>IF(SUM('A3.3'!W190:Z190)=4,'Angaben KH-Standort'!$D$12,"")</f>
        <v/>
      </c>
      <c r="D170" t="str">
        <f>IF(SUM('A3.3'!W190:Z190)=4,'A1'!$F$14,"")</f>
        <v/>
      </c>
      <c r="E170" t="str">
        <f>IF(SUM('A3.3'!W190:Z190)=4,'A3.3'!C190,"")</f>
        <v/>
      </c>
      <c r="F170" t="str">
        <f>IF(SUM('A3.3'!W190:Z190)=4,'A3.3'!D190,"")</f>
        <v/>
      </c>
      <c r="G170" t="str">
        <f>IF(SUM('A3.3'!W190:Z190)=4,'A3.3'!E190,"")</f>
        <v/>
      </c>
      <c r="H170" t="str">
        <f>IF(SUM('A3.3'!W190:Z190)=4,'A3.3'!F190,"")</f>
        <v/>
      </c>
    </row>
    <row r="171" spans="1:8" x14ac:dyDescent="0.25">
      <c r="A171" t="str">
        <f>IF(SUM('A3.3'!W191:Z191)=4,'Angaben KH-Standort'!$D$25,"")</f>
        <v/>
      </c>
      <c r="B171" t="str">
        <f>IF(SUM('A3.3'!W191:Z191)=4,'Angaben KH-Standort'!$D$26,"")</f>
        <v/>
      </c>
      <c r="C171" t="str">
        <f>IF(SUM('A3.3'!W191:Z191)=4,'Angaben KH-Standort'!$D$12,"")</f>
        <v/>
      </c>
      <c r="D171" t="str">
        <f>IF(SUM('A3.3'!W191:Z191)=4,'A1'!$F$14,"")</f>
        <v/>
      </c>
      <c r="E171" t="str">
        <f>IF(SUM('A3.3'!W191:Z191)=4,'A3.3'!C191,"")</f>
        <v/>
      </c>
      <c r="F171" t="str">
        <f>IF(SUM('A3.3'!W191:Z191)=4,'A3.3'!D191,"")</f>
        <v/>
      </c>
      <c r="G171" t="str">
        <f>IF(SUM('A3.3'!W191:Z191)=4,'A3.3'!E191,"")</f>
        <v/>
      </c>
      <c r="H171" t="str">
        <f>IF(SUM('A3.3'!W191:Z191)=4,'A3.3'!F191,"")</f>
        <v/>
      </c>
    </row>
    <row r="172" spans="1:8" x14ac:dyDescent="0.25">
      <c r="A172" t="str">
        <f>IF(SUM('A3.3'!W192:Z192)=4,'Angaben KH-Standort'!$D$25,"")</f>
        <v/>
      </c>
      <c r="B172" t="str">
        <f>IF(SUM('A3.3'!W192:Z192)=4,'Angaben KH-Standort'!$D$26,"")</f>
        <v/>
      </c>
      <c r="C172" t="str">
        <f>IF(SUM('A3.3'!W192:Z192)=4,'Angaben KH-Standort'!$D$12,"")</f>
        <v/>
      </c>
      <c r="D172" t="str">
        <f>IF(SUM('A3.3'!W192:Z192)=4,'A1'!$F$14,"")</f>
        <v/>
      </c>
      <c r="E172" t="str">
        <f>IF(SUM('A3.3'!W192:Z192)=4,'A3.3'!C192,"")</f>
        <v/>
      </c>
      <c r="F172" t="str">
        <f>IF(SUM('A3.3'!W192:Z192)=4,'A3.3'!D192,"")</f>
        <v/>
      </c>
      <c r="G172" t="str">
        <f>IF(SUM('A3.3'!W192:Z192)=4,'A3.3'!E192,"")</f>
        <v/>
      </c>
      <c r="H172" t="str">
        <f>IF(SUM('A3.3'!W192:Z192)=4,'A3.3'!F192,"")</f>
        <v/>
      </c>
    </row>
    <row r="173" spans="1:8" x14ac:dyDescent="0.25">
      <c r="A173" t="str">
        <f>IF(SUM('A3.3'!W193:Z193)=4,'Angaben KH-Standort'!$D$25,"")</f>
        <v/>
      </c>
      <c r="B173" t="str">
        <f>IF(SUM('A3.3'!W193:Z193)=4,'Angaben KH-Standort'!$D$26,"")</f>
        <v/>
      </c>
      <c r="C173" t="str">
        <f>IF(SUM('A3.3'!W193:Z193)=4,'Angaben KH-Standort'!$D$12,"")</f>
        <v/>
      </c>
      <c r="D173" t="str">
        <f>IF(SUM('A3.3'!W193:Z193)=4,'A1'!$F$14,"")</f>
        <v/>
      </c>
      <c r="E173" t="str">
        <f>IF(SUM('A3.3'!W193:Z193)=4,'A3.3'!C193,"")</f>
        <v/>
      </c>
      <c r="F173" t="str">
        <f>IF(SUM('A3.3'!W193:Z193)=4,'A3.3'!D193,"")</f>
        <v/>
      </c>
      <c r="G173" t="str">
        <f>IF(SUM('A3.3'!W193:Z193)=4,'A3.3'!E193,"")</f>
        <v/>
      </c>
      <c r="H173" t="str">
        <f>IF(SUM('A3.3'!W193:Z193)=4,'A3.3'!F193,"")</f>
        <v/>
      </c>
    </row>
    <row r="174" spans="1:8" x14ac:dyDescent="0.25">
      <c r="A174" t="str">
        <f>IF(SUM('A3.3'!W194:Z194)=4,'Angaben KH-Standort'!$D$25,"")</f>
        <v/>
      </c>
      <c r="B174" t="str">
        <f>IF(SUM('A3.3'!W194:Z194)=4,'Angaben KH-Standort'!$D$26,"")</f>
        <v/>
      </c>
      <c r="C174" t="str">
        <f>IF(SUM('A3.3'!W194:Z194)=4,'Angaben KH-Standort'!$D$12,"")</f>
        <v/>
      </c>
      <c r="D174" t="str">
        <f>IF(SUM('A3.3'!W194:Z194)=4,'A1'!$F$14,"")</f>
        <v/>
      </c>
      <c r="E174" t="str">
        <f>IF(SUM('A3.3'!W194:Z194)=4,'A3.3'!C194,"")</f>
        <v/>
      </c>
      <c r="F174" t="str">
        <f>IF(SUM('A3.3'!W194:Z194)=4,'A3.3'!D194,"")</f>
        <v/>
      </c>
      <c r="G174" t="str">
        <f>IF(SUM('A3.3'!W194:Z194)=4,'A3.3'!E194,"")</f>
        <v/>
      </c>
      <c r="H174" t="str">
        <f>IF(SUM('A3.3'!W194:Z194)=4,'A3.3'!F194,"")</f>
        <v/>
      </c>
    </row>
    <row r="175" spans="1:8" x14ac:dyDescent="0.25">
      <c r="A175" t="str">
        <f>IF(SUM('A3.3'!W195:Z195)=4,'Angaben KH-Standort'!$D$25,"")</f>
        <v/>
      </c>
      <c r="B175" t="str">
        <f>IF(SUM('A3.3'!W195:Z195)=4,'Angaben KH-Standort'!$D$26,"")</f>
        <v/>
      </c>
      <c r="C175" t="str">
        <f>IF(SUM('A3.3'!W195:Z195)=4,'Angaben KH-Standort'!$D$12,"")</f>
        <v/>
      </c>
      <c r="D175" t="str">
        <f>IF(SUM('A3.3'!W195:Z195)=4,'A1'!$F$14,"")</f>
        <v/>
      </c>
      <c r="E175" t="str">
        <f>IF(SUM('A3.3'!W195:Z195)=4,'A3.3'!C195,"")</f>
        <v/>
      </c>
      <c r="F175" t="str">
        <f>IF(SUM('A3.3'!W195:Z195)=4,'A3.3'!D195,"")</f>
        <v/>
      </c>
      <c r="G175" t="str">
        <f>IF(SUM('A3.3'!W195:Z195)=4,'A3.3'!E195,"")</f>
        <v/>
      </c>
      <c r="H175" t="str">
        <f>IF(SUM('A3.3'!W195:Z195)=4,'A3.3'!F195,"")</f>
        <v/>
      </c>
    </row>
    <row r="176" spans="1:8" x14ac:dyDescent="0.25">
      <c r="A176" t="str">
        <f>IF(SUM('A3.3'!W196:Z196)=4,'Angaben KH-Standort'!$D$25,"")</f>
        <v/>
      </c>
      <c r="B176" t="str">
        <f>IF(SUM('A3.3'!W196:Z196)=4,'Angaben KH-Standort'!$D$26,"")</f>
        <v/>
      </c>
      <c r="C176" t="str">
        <f>IF(SUM('A3.3'!W196:Z196)=4,'Angaben KH-Standort'!$D$12,"")</f>
        <v/>
      </c>
      <c r="D176" t="str">
        <f>IF(SUM('A3.3'!W196:Z196)=4,'A1'!$F$14,"")</f>
        <v/>
      </c>
      <c r="E176" t="str">
        <f>IF(SUM('A3.3'!W196:Z196)=4,'A3.3'!C196,"")</f>
        <v/>
      </c>
      <c r="F176" t="str">
        <f>IF(SUM('A3.3'!W196:Z196)=4,'A3.3'!D196,"")</f>
        <v/>
      </c>
      <c r="G176" t="str">
        <f>IF(SUM('A3.3'!W196:Z196)=4,'A3.3'!E196,"")</f>
        <v/>
      </c>
      <c r="H176" t="str">
        <f>IF(SUM('A3.3'!W196:Z196)=4,'A3.3'!F196,"")</f>
        <v/>
      </c>
    </row>
    <row r="177" spans="1:8" x14ac:dyDescent="0.25">
      <c r="A177" t="str">
        <f>IF(SUM('A3.3'!W197:Z197)=4,'Angaben KH-Standort'!$D$25,"")</f>
        <v/>
      </c>
      <c r="B177" t="str">
        <f>IF(SUM('A3.3'!W197:Z197)=4,'Angaben KH-Standort'!$D$26,"")</f>
        <v/>
      </c>
      <c r="C177" t="str">
        <f>IF(SUM('A3.3'!W197:Z197)=4,'Angaben KH-Standort'!$D$12,"")</f>
        <v/>
      </c>
      <c r="D177" t="str">
        <f>IF(SUM('A3.3'!W197:Z197)=4,'A1'!$F$14,"")</f>
        <v/>
      </c>
      <c r="E177" t="str">
        <f>IF(SUM('A3.3'!W197:Z197)=4,'A3.3'!C197,"")</f>
        <v/>
      </c>
      <c r="F177" t="str">
        <f>IF(SUM('A3.3'!W197:Z197)=4,'A3.3'!D197,"")</f>
        <v/>
      </c>
      <c r="G177" t="str">
        <f>IF(SUM('A3.3'!W197:Z197)=4,'A3.3'!E197,"")</f>
        <v/>
      </c>
      <c r="H177" t="str">
        <f>IF(SUM('A3.3'!W197:Z197)=4,'A3.3'!F197,"")</f>
        <v/>
      </c>
    </row>
    <row r="178" spans="1:8" x14ac:dyDescent="0.25">
      <c r="A178" t="str">
        <f>IF(SUM('A3.3'!W198:Z198)=4,'Angaben KH-Standort'!$D$25,"")</f>
        <v/>
      </c>
      <c r="B178" t="str">
        <f>IF(SUM('A3.3'!W198:Z198)=4,'Angaben KH-Standort'!$D$26,"")</f>
        <v/>
      </c>
      <c r="C178" t="str">
        <f>IF(SUM('A3.3'!W198:Z198)=4,'Angaben KH-Standort'!$D$12,"")</f>
        <v/>
      </c>
      <c r="D178" t="str">
        <f>IF(SUM('A3.3'!W198:Z198)=4,'A1'!$F$14,"")</f>
        <v/>
      </c>
      <c r="E178" t="str">
        <f>IF(SUM('A3.3'!W198:Z198)=4,'A3.3'!C198,"")</f>
        <v/>
      </c>
      <c r="F178" t="str">
        <f>IF(SUM('A3.3'!W198:Z198)=4,'A3.3'!D198,"")</f>
        <v/>
      </c>
      <c r="G178" t="str">
        <f>IF(SUM('A3.3'!W198:Z198)=4,'A3.3'!E198,"")</f>
        <v/>
      </c>
      <c r="H178" t="str">
        <f>IF(SUM('A3.3'!W198:Z198)=4,'A3.3'!F198,"")</f>
        <v/>
      </c>
    </row>
    <row r="179" spans="1:8" x14ac:dyDescent="0.25">
      <c r="A179" t="str">
        <f>IF(SUM('A3.3'!W199:Z199)=4,'Angaben KH-Standort'!$D$25,"")</f>
        <v/>
      </c>
      <c r="B179" t="str">
        <f>IF(SUM('A3.3'!W199:Z199)=4,'Angaben KH-Standort'!$D$26,"")</f>
        <v/>
      </c>
      <c r="C179" t="str">
        <f>IF(SUM('A3.3'!W199:Z199)=4,'Angaben KH-Standort'!$D$12,"")</f>
        <v/>
      </c>
      <c r="D179" t="str">
        <f>IF(SUM('A3.3'!W199:Z199)=4,'A1'!$F$14,"")</f>
        <v/>
      </c>
      <c r="E179" t="str">
        <f>IF(SUM('A3.3'!W199:Z199)=4,'A3.3'!C199,"")</f>
        <v/>
      </c>
      <c r="F179" t="str">
        <f>IF(SUM('A3.3'!W199:Z199)=4,'A3.3'!D199,"")</f>
        <v/>
      </c>
      <c r="G179" t="str">
        <f>IF(SUM('A3.3'!W199:Z199)=4,'A3.3'!E199,"")</f>
        <v/>
      </c>
      <c r="H179" t="str">
        <f>IF(SUM('A3.3'!W199:Z199)=4,'A3.3'!F199,"")</f>
        <v/>
      </c>
    </row>
    <row r="180" spans="1:8" x14ac:dyDescent="0.25">
      <c r="A180" t="str">
        <f>IF(SUM('A3.3'!W200:Z200)=4,'Angaben KH-Standort'!$D$25,"")</f>
        <v/>
      </c>
      <c r="B180" t="str">
        <f>IF(SUM('A3.3'!W200:Z200)=4,'Angaben KH-Standort'!$D$26,"")</f>
        <v/>
      </c>
      <c r="C180" t="str">
        <f>IF(SUM('A3.3'!W200:Z200)=4,'Angaben KH-Standort'!$D$12,"")</f>
        <v/>
      </c>
      <c r="D180" t="str">
        <f>IF(SUM('A3.3'!W200:Z200)=4,'A1'!$F$14,"")</f>
        <v/>
      </c>
      <c r="E180" t="str">
        <f>IF(SUM('A3.3'!W200:Z200)=4,'A3.3'!C200,"")</f>
        <v/>
      </c>
      <c r="F180" t="str">
        <f>IF(SUM('A3.3'!W200:Z200)=4,'A3.3'!D200,"")</f>
        <v/>
      </c>
      <c r="G180" t="str">
        <f>IF(SUM('A3.3'!W200:Z200)=4,'A3.3'!E200,"")</f>
        <v/>
      </c>
      <c r="H180" t="str">
        <f>IF(SUM('A3.3'!W200:Z200)=4,'A3.3'!F200,"")</f>
        <v/>
      </c>
    </row>
    <row r="181" spans="1:8" x14ac:dyDescent="0.25">
      <c r="A181" t="str">
        <f>IF(SUM('A3.3'!W201:Z201)=4,'Angaben KH-Standort'!$D$25,"")</f>
        <v/>
      </c>
      <c r="B181" t="str">
        <f>IF(SUM('A3.3'!W201:Z201)=4,'Angaben KH-Standort'!$D$26,"")</f>
        <v/>
      </c>
      <c r="C181" t="str">
        <f>IF(SUM('A3.3'!W201:Z201)=4,'Angaben KH-Standort'!$D$12,"")</f>
        <v/>
      </c>
      <c r="D181" t="str">
        <f>IF(SUM('A3.3'!W201:Z201)=4,'A1'!$F$14,"")</f>
        <v/>
      </c>
      <c r="E181" t="str">
        <f>IF(SUM('A3.3'!W201:Z201)=4,'A3.3'!C201,"")</f>
        <v/>
      </c>
      <c r="F181" t="str">
        <f>IF(SUM('A3.3'!W201:Z201)=4,'A3.3'!D201,"")</f>
        <v/>
      </c>
      <c r="G181" t="str">
        <f>IF(SUM('A3.3'!W201:Z201)=4,'A3.3'!E201,"")</f>
        <v/>
      </c>
      <c r="H181" t="str">
        <f>IF(SUM('A3.3'!W201:Z201)=4,'A3.3'!F201,"")</f>
        <v/>
      </c>
    </row>
    <row r="182" spans="1:8" x14ac:dyDescent="0.25">
      <c r="A182" t="str">
        <f>IF(SUM('A3.3'!W202:Z202)=4,'Angaben KH-Standort'!$D$25,"")</f>
        <v/>
      </c>
      <c r="B182" t="str">
        <f>IF(SUM('A3.3'!W202:Z202)=4,'Angaben KH-Standort'!$D$26,"")</f>
        <v/>
      </c>
      <c r="C182" t="str">
        <f>IF(SUM('A3.3'!W202:Z202)=4,'Angaben KH-Standort'!$D$12,"")</f>
        <v/>
      </c>
      <c r="D182" t="str">
        <f>IF(SUM('A3.3'!W202:Z202)=4,'A1'!$F$14,"")</f>
        <v/>
      </c>
      <c r="E182" t="str">
        <f>IF(SUM('A3.3'!W202:Z202)=4,'A3.3'!C202,"")</f>
        <v/>
      </c>
      <c r="F182" t="str">
        <f>IF(SUM('A3.3'!W202:Z202)=4,'A3.3'!D202,"")</f>
        <v/>
      </c>
      <c r="G182" t="str">
        <f>IF(SUM('A3.3'!W202:Z202)=4,'A3.3'!E202,"")</f>
        <v/>
      </c>
      <c r="H182" t="str">
        <f>IF(SUM('A3.3'!W202:Z202)=4,'A3.3'!F202,"")</f>
        <v/>
      </c>
    </row>
    <row r="183" spans="1:8" x14ac:dyDescent="0.25">
      <c r="A183" t="str">
        <f>IF(SUM('A3.3'!W203:Z203)=4,'Angaben KH-Standort'!$D$25,"")</f>
        <v/>
      </c>
      <c r="B183" t="str">
        <f>IF(SUM('A3.3'!W203:Z203)=4,'Angaben KH-Standort'!$D$26,"")</f>
        <v/>
      </c>
      <c r="C183" t="str">
        <f>IF(SUM('A3.3'!W203:Z203)=4,'Angaben KH-Standort'!$D$12,"")</f>
        <v/>
      </c>
      <c r="D183" t="str">
        <f>IF(SUM('A3.3'!W203:Z203)=4,'A1'!$F$14,"")</f>
        <v/>
      </c>
      <c r="E183" t="str">
        <f>IF(SUM('A3.3'!W203:Z203)=4,'A3.3'!C203,"")</f>
        <v/>
      </c>
      <c r="F183" t="str">
        <f>IF(SUM('A3.3'!W203:Z203)=4,'A3.3'!D203,"")</f>
        <v/>
      </c>
      <c r="G183" t="str">
        <f>IF(SUM('A3.3'!W203:Z203)=4,'A3.3'!E203,"")</f>
        <v/>
      </c>
      <c r="H183" t="str">
        <f>IF(SUM('A3.3'!W203:Z203)=4,'A3.3'!F203,"")</f>
        <v/>
      </c>
    </row>
    <row r="184" spans="1:8" x14ac:dyDescent="0.25">
      <c r="A184" t="str">
        <f>IF(SUM('A3.3'!W204:Z204)=4,'Angaben KH-Standort'!$D$25,"")</f>
        <v/>
      </c>
      <c r="B184" t="str">
        <f>IF(SUM('A3.3'!W204:Z204)=4,'Angaben KH-Standort'!$D$26,"")</f>
        <v/>
      </c>
      <c r="C184" t="str">
        <f>IF(SUM('A3.3'!W204:Z204)=4,'Angaben KH-Standort'!$D$12,"")</f>
        <v/>
      </c>
      <c r="D184" t="str">
        <f>IF(SUM('A3.3'!W204:Z204)=4,'A1'!$F$14,"")</f>
        <v/>
      </c>
      <c r="E184" t="str">
        <f>IF(SUM('A3.3'!W204:Z204)=4,'A3.3'!C204,"")</f>
        <v/>
      </c>
      <c r="F184" t="str">
        <f>IF(SUM('A3.3'!W204:Z204)=4,'A3.3'!D204,"")</f>
        <v/>
      </c>
      <c r="G184" t="str">
        <f>IF(SUM('A3.3'!W204:Z204)=4,'A3.3'!E204,"")</f>
        <v/>
      </c>
      <c r="H184" t="str">
        <f>IF(SUM('A3.3'!W204:Z204)=4,'A3.3'!F204,"")</f>
        <v/>
      </c>
    </row>
    <row r="185" spans="1:8" x14ac:dyDescent="0.25">
      <c r="A185" t="str">
        <f>IF(SUM('A3.3'!W205:Z205)=4,'Angaben KH-Standort'!$D$25,"")</f>
        <v/>
      </c>
      <c r="B185" t="str">
        <f>IF(SUM('A3.3'!W205:Z205)=4,'Angaben KH-Standort'!$D$26,"")</f>
        <v/>
      </c>
      <c r="C185" t="str">
        <f>IF(SUM('A3.3'!W205:Z205)=4,'Angaben KH-Standort'!$D$12,"")</f>
        <v/>
      </c>
      <c r="D185" t="str">
        <f>IF(SUM('A3.3'!W205:Z205)=4,'A1'!$F$14,"")</f>
        <v/>
      </c>
      <c r="E185" t="str">
        <f>IF(SUM('A3.3'!W205:Z205)=4,'A3.3'!C205,"")</f>
        <v/>
      </c>
      <c r="F185" t="str">
        <f>IF(SUM('A3.3'!W205:Z205)=4,'A3.3'!D205,"")</f>
        <v/>
      </c>
      <c r="G185" t="str">
        <f>IF(SUM('A3.3'!W205:Z205)=4,'A3.3'!E205,"")</f>
        <v/>
      </c>
      <c r="H185" t="str">
        <f>IF(SUM('A3.3'!W205:Z205)=4,'A3.3'!F205,"")</f>
        <v/>
      </c>
    </row>
    <row r="186" spans="1:8" x14ac:dyDescent="0.25">
      <c r="A186" t="str">
        <f>IF(SUM('A3.3'!W206:Z206)=4,'Angaben KH-Standort'!$D$25,"")</f>
        <v/>
      </c>
      <c r="B186" t="str">
        <f>IF(SUM('A3.3'!W206:Z206)=4,'Angaben KH-Standort'!$D$26,"")</f>
        <v/>
      </c>
      <c r="C186" t="str">
        <f>IF(SUM('A3.3'!W206:Z206)=4,'Angaben KH-Standort'!$D$12,"")</f>
        <v/>
      </c>
      <c r="D186" t="str">
        <f>IF(SUM('A3.3'!W206:Z206)=4,'A1'!$F$14,"")</f>
        <v/>
      </c>
      <c r="E186" t="str">
        <f>IF(SUM('A3.3'!W206:Z206)=4,'A3.3'!C206,"")</f>
        <v/>
      </c>
      <c r="F186" t="str">
        <f>IF(SUM('A3.3'!W206:Z206)=4,'A3.3'!D206,"")</f>
        <v/>
      </c>
      <c r="G186" t="str">
        <f>IF(SUM('A3.3'!W206:Z206)=4,'A3.3'!E206,"")</f>
        <v/>
      </c>
      <c r="H186" t="str">
        <f>IF(SUM('A3.3'!W206:Z206)=4,'A3.3'!F206,"")</f>
        <v/>
      </c>
    </row>
    <row r="187" spans="1:8" x14ac:dyDescent="0.25">
      <c r="A187" t="str">
        <f>IF(SUM('A3.3'!W207:Z207)=4,'Angaben KH-Standort'!$D$25,"")</f>
        <v/>
      </c>
      <c r="B187" t="str">
        <f>IF(SUM('A3.3'!W207:Z207)=4,'Angaben KH-Standort'!$D$26,"")</f>
        <v/>
      </c>
      <c r="C187" t="str">
        <f>IF(SUM('A3.3'!W207:Z207)=4,'Angaben KH-Standort'!$D$12,"")</f>
        <v/>
      </c>
      <c r="D187" t="str">
        <f>IF(SUM('A3.3'!W207:Z207)=4,'A1'!$F$14,"")</f>
        <v/>
      </c>
      <c r="E187" t="str">
        <f>IF(SUM('A3.3'!W207:Z207)=4,'A3.3'!C207,"")</f>
        <v/>
      </c>
      <c r="F187" t="str">
        <f>IF(SUM('A3.3'!W207:Z207)=4,'A3.3'!D207,"")</f>
        <v/>
      </c>
      <c r="G187" t="str">
        <f>IF(SUM('A3.3'!W207:Z207)=4,'A3.3'!E207,"")</f>
        <v/>
      </c>
      <c r="H187" t="str">
        <f>IF(SUM('A3.3'!W207:Z207)=4,'A3.3'!F207,"")</f>
        <v/>
      </c>
    </row>
    <row r="188" spans="1:8" x14ac:dyDescent="0.25">
      <c r="A188" t="str">
        <f>IF(SUM('A3.3'!W208:Z208)=4,'Angaben KH-Standort'!$D$25,"")</f>
        <v/>
      </c>
      <c r="B188" t="str">
        <f>IF(SUM('A3.3'!W208:Z208)=4,'Angaben KH-Standort'!$D$26,"")</f>
        <v/>
      </c>
      <c r="C188" t="str">
        <f>IF(SUM('A3.3'!W208:Z208)=4,'Angaben KH-Standort'!$D$12,"")</f>
        <v/>
      </c>
      <c r="D188" t="str">
        <f>IF(SUM('A3.3'!W208:Z208)=4,'A1'!$F$14,"")</f>
        <v/>
      </c>
      <c r="E188" t="str">
        <f>IF(SUM('A3.3'!W208:Z208)=4,'A3.3'!C208,"")</f>
        <v/>
      </c>
      <c r="F188" t="str">
        <f>IF(SUM('A3.3'!W208:Z208)=4,'A3.3'!D208,"")</f>
        <v/>
      </c>
      <c r="G188" t="str">
        <f>IF(SUM('A3.3'!W208:Z208)=4,'A3.3'!E208,"")</f>
        <v/>
      </c>
      <c r="H188" t="str">
        <f>IF(SUM('A3.3'!W208:Z208)=4,'A3.3'!F208,"")</f>
        <v/>
      </c>
    </row>
    <row r="189" spans="1:8" x14ac:dyDescent="0.25">
      <c r="A189" t="str">
        <f>IF(SUM('A3.3'!W209:Z209)=4,'Angaben KH-Standort'!$D$25,"")</f>
        <v/>
      </c>
      <c r="B189" t="str">
        <f>IF(SUM('A3.3'!W209:Z209)=4,'Angaben KH-Standort'!$D$26,"")</f>
        <v/>
      </c>
      <c r="C189" t="str">
        <f>IF(SUM('A3.3'!W209:Z209)=4,'Angaben KH-Standort'!$D$12,"")</f>
        <v/>
      </c>
      <c r="D189" t="str">
        <f>IF(SUM('A3.3'!W209:Z209)=4,'A1'!$F$14,"")</f>
        <v/>
      </c>
      <c r="E189" t="str">
        <f>IF(SUM('A3.3'!W209:Z209)=4,'A3.3'!C209,"")</f>
        <v/>
      </c>
      <c r="F189" t="str">
        <f>IF(SUM('A3.3'!W209:Z209)=4,'A3.3'!D209,"")</f>
        <v/>
      </c>
      <c r="G189" t="str">
        <f>IF(SUM('A3.3'!W209:Z209)=4,'A3.3'!E209,"")</f>
        <v/>
      </c>
      <c r="H189" t="str">
        <f>IF(SUM('A3.3'!W209:Z209)=4,'A3.3'!F209,"")</f>
        <v/>
      </c>
    </row>
    <row r="190" spans="1:8" x14ac:dyDescent="0.25">
      <c r="A190" t="str">
        <f>IF(SUM('A3.3'!W210:Z210)=4,'Angaben KH-Standort'!$D$25,"")</f>
        <v/>
      </c>
      <c r="B190" t="str">
        <f>IF(SUM('A3.3'!W210:Z210)=4,'Angaben KH-Standort'!$D$26,"")</f>
        <v/>
      </c>
      <c r="C190" t="str">
        <f>IF(SUM('A3.3'!W210:Z210)=4,'Angaben KH-Standort'!$D$12,"")</f>
        <v/>
      </c>
      <c r="D190" t="str">
        <f>IF(SUM('A3.3'!W210:Z210)=4,'A1'!$F$14,"")</f>
        <v/>
      </c>
      <c r="E190" t="str">
        <f>IF(SUM('A3.3'!W210:Z210)=4,'A3.3'!C210,"")</f>
        <v/>
      </c>
      <c r="F190" t="str">
        <f>IF(SUM('A3.3'!W210:Z210)=4,'A3.3'!D210,"")</f>
        <v/>
      </c>
      <c r="G190" t="str">
        <f>IF(SUM('A3.3'!W210:Z210)=4,'A3.3'!E210,"")</f>
        <v/>
      </c>
      <c r="H190" t="str">
        <f>IF(SUM('A3.3'!W210:Z210)=4,'A3.3'!F210,"")</f>
        <v/>
      </c>
    </row>
    <row r="191" spans="1:8" x14ac:dyDescent="0.25">
      <c r="A191" t="str">
        <f>IF(SUM('A3.3'!W211:Z211)=4,'Angaben KH-Standort'!$D$25,"")</f>
        <v/>
      </c>
      <c r="B191" t="str">
        <f>IF(SUM('A3.3'!W211:Z211)=4,'Angaben KH-Standort'!$D$26,"")</f>
        <v/>
      </c>
      <c r="C191" t="str">
        <f>IF(SUM('A3.3'!W211:Z211)=4,'Angaben KH-Standort'!$D$12,"")</f>
        <v/>
      </c>
      <c r="D191" t="str">
        <f>IF(SUM('A3.3'!W211:Z211)=4,'A1'!$F$14,"")</f>
        <v/>
      </c>
      <c r="E191" t="str">
        <f>IF(SUM('A3.3'!W211:Z211)=4,'A3.3'!C211,"")</f>
        <v/>
      </c>
      <c r="F191" t="str">
        <f>IF(SUM('A3.3'!W211:Z211)=4,'A3.3'!D211,"")</f>
        <v/>
      </c>
      <c r="G191" t="str">
        <f>IF(SUM('A3.3'!W211:Z211)=4,'A3.3'!E211,"")</f>
        <v/>
      </c>
      <c r="H191" t="str">
        <f>IF(SUM('A3.3'!W211:Z211)=4,'A3.3'!F211,"")</f>
        <v/>
      </c>
    </row>
    <row r="192" spans="1:8" x14ac:dyDescent="0.25">
      <c r="A192" t="str">
        <f>IF(SUM('A3.3'!W212:Z212)=4,'Angaben KH-Standort'!$D$25,"")</f>
        <v/>
      </c>
      <c r="B192" t="str">
        <f>IF(SUM('A3.3'!W212:Z212)=4,'Angaben KH-Standort'!$D$26,"")</f>
        <v/>
      </c>
      <c r="C192" t="str">
        <f>IF(SUM('A3.3'!W212:Z212)=4,'Angaben KH-Standort'!$D$12,"")</f>
        <v/>
      </c>
      <c r="D192" t="str">
        <f>IF(SUM('A3.3'!W212:Z212)=4,'A1'!$F$14,"")</f>
        <v/>
      </c>
      <c r="E192" t="str">
        <f>IF(SUM('A3.3'!W212:Z212)=4,'A3.3'!C212,"")</f>
        <v/>
      </c>
      <c r="F192" t="str">
        <f>IF(SUM('A3.3'!W212:Z212)=4,'A3.3'!D212,"")</f>
        <v/>
      </c>
      <c r="G192" t="str">
        <f>IF(SUM('A3.3'!W212:Z212)=4,'A3.3'!E212,"")</f>
        <v/>
      </c>
      <c r="H192" t="str">
        <f>IF(SUM('A3.3'!W212:Z212)=4,'A3.3'!F212,"")</f>
        <v/>
      </c>
    </row>
    <row r="193" spans="1:8" x14ac:dyDescent="0.25">
      <c r="A193" t="str">
        <f>IF(SUM('A3.3'!W213:Z213)=4,'Angaben KH-Standort'!$D$25,"")</f>
        <v/>
      </c>
      <c r="B193" t="str">
        <f>IF(SUM('A3.3'!W213:Z213)=4,'Angaben KH-Standort'!$D$26,"")</f>
        <v/>
      </c>
      <c r="C193" t="str">
        <f>IF(SUM('A3.3'!W213:Z213)=4,'Angaben KH-Standort'!$D$12,"")</f>
        <v/>
      </c>
      <c r="D193" t="str">
        <f>IF(SUM('A3.3'!W213:Z213)=4,'A1'!$F$14,"")</f>
        <v/>
      </c>
      <c r="E193" t="str">
        <f>IF(SUM('A3.3'!W213:Z213)=4,'A3.3'!C213,"")</f>
        <v/>
      </c>
      <c r="F193" t="str">
        <f>IF(SUM('A3.3'!W213:Z213)=4,'A3.3'!D213,"")</f>
        <v/>
      </c>
      <c r="G193" t="str">
        <f>IF(SUM('A3.3'!W213:Z213)=4,'A3.3'!E213,"")</f>
        <v/>
      </c>
      <c r="H193" t="str">
        <f>IF(SUM('A3.3'!W213:Z213)=4,'A3.3'!F213,"")</f>
        <v/>
      </c>
    </row>
    <row r="194" spans="1:8" x14ac:dyDescent="0.25">
      <c r="A194" t="str">
        <f>IF(SUM('A3.3'!W214:Z214)=4,'Angaben KH-Standort'!$D$25,"")</f>
        <v/>
      </c>
      <c r="B194" t="str">
        <f>IF(SUM('A3.3'!W214:Z214)=4,'Angaben KH-Standort'!$D$26,"")</f>
        <v/>
      </c>
      <c r="C194" t="str">
        <f>IF(SUM('A3.3'!W214:Z214)=4,'Angaben KH-Standort'!$D$12,"")</f>
        <v/>
      </c>
      <c r="D194" t="str">
        <f>IF(SUM('A3.3'!W214:Z214)=4,'A1'!$F$14,"")</f>
        <v/>
      </c>
      <c r="E194" t="str">
        <f>IF(SUM('A3.3'!W214:Z214)=4,'A3.3'!C214,"")</f>
        <v/>
      </c>
      <c r="F194" t="str">
        <f>IF(SUM('A3.3'!W214:Z214)=4,'A3.3'!D214,"")</f>
        <v/>
      </c>
      <c r="G194" t="str">
        <f>IF(SUM('A3.3'!W214:Z214)=4,'A3.3'!E214,"")</f>
        <v/>
      </c>
      <c r="H194" t="str">
        <f>IF(SUM('A3.3'!W214:Z214)=4,'A3.3'!F214,"")</f>
        <v/>
      </c>
    </row>
    <row r="195" spans="1:8" x14ac:dyDescent="0.25">
      <c r="A195" t="str">
        <f>IF(SUM('A3.3'!W215:Z215)=4,'Angaben KH-Standort'!$D$25,"")</f>
        <v/>
      </c>
      <c r="B195" t="str">
        <f>IF(SUM('A3.3'!W215:Z215)=4,'Angaben KH-Standort'!$D$26,"")</f>
        <v/>
      </c>
      <c r="C195" t="str">
        <f>IF(SUM('A3.3'!W215:Z215)=4,'Angaben KH-Standort'!$D$12,"")</f>
        <v/>
      </c>
      <c r="D195" t="str">
        <f>IF(SUM('A3.3'!W215:Z215)=4,'A1'!$F$14,"")</f>
        <v/>
      </c>
      <c r="E195" t="str">
        <f>IF(SUM('A3.3'!W215:Z215)=4,'A3.3'!C215,"")</f>
        <v/>
      </c>
      <c r="F195" t="str">
        <f>IF(SUM('A3.3'!W215:Z215)=4,'A3.3'!D215,"")</f>
        <v/>
      </c>
      <c r="G195" t="str">
        <f>IF(SUM('A3.3'!W215:Z215)=4,'A3.3'!E215,"")</f>
        <v/>
      </c>
      <c r="H195" t="str">
        <f>IF(SUM('A3.3'!W215:Z215)=4,'A3.3'!F215,"")</f>
        <v/>
      </c>
    </row>
    <row r="196" spans="1:8" x14ac:dyDescent="0.25">
      <c r="A196" t="str">
        <f>IF(SUM('A3.3'!W216:Z216)=4,'Angaben KH-Standort'!$D$25,"")</f>
        <v/>
      </c>
      <c r="B196" t="str">
        <f>IF(SUM('A3.3'!W216:Z216)=4,'Angaben KH-Standort'!$D$26,"")</f>
        <v/>
      </c>
      <c r="C196" t="str">
        <f>IF(SUM('A3.3'!W216:Z216)=4,'Angaben KH-Standort'!$D$12,"")</f>
        <v/>
      </c>
      <c r="D196" t="str">
        <f>IF(SUM('A3.3'!W216:Z216)=4,'A1'!$F$14,"")</f>
        <v/>
      </c>
      <c r="E196" t="str">
        <f>IF(SUM('A3.3'!W216:Z216)=4,'A3.3'!C216,"")</f>
        <v/>
      </c>
      <c r="F196" t="str">
        <f>IF(SUM('A3.3'!W216:Z216)=4,'A3.3'!D216,"")</f>
        <v/>
      </c>
      <c r="G196" t="str">
        <f>IF(SUM('A3.3'!W216:Z216)=4,'A3.3'!E216,"")</f>
        <v/>
      </c>
      <c r="H196" t="str">
        <f>IF(SUM('A3.3'!W216:Z216)=4,'A3.3'!F216,"")</f>
        <v/>
      </c>
    </row>
    <row r="197" spans="1:8" x14ac:dyDescent="0.25">
      <c r="A197" t="str">
        <f>IF(SUM('A3.3'!W217:Z217)=4,'Angaben KH-Standort'!$D$25,"")</f>
        <v/>
      </c>
      <c r="B197" t="str">
        <f>IF(SUM('A3.3'!W217:Z217)=4,'Angaben KH-Standort'!$D$26,"")</f>
        <v/>
      </c>
      <c r="C197" t="str">
        <f>IF(SUM('A3.3'!W217:Z217)=4,'Angaben KH-Standort'!$D$12,"")</f>
        <v/>
      </c>
      <c r="D197" t="str">
        <f>IF(SUM('A3.3'!W217:Z217)=4,'A1'!$F$14,"")</f>
        <v/>
      </c>
      <c r="E197" t="str">
        <f>IF(SUM('A3.3'!W217:Z217)=4,'A3.3'!C217,"")</f>
        <v/>
      </c>
      <c r="F197" t="str">
        <f>IF(SUM('A3.3'!W217:Z217)=4,'A3.3'!D217,"")</f>
        <v/>
      </c>
      <c r="G197" t="str">
        <f>IF(SUM('A3.3'!W217:Z217)=4,'A3.3'!E217,"")</f>
        <v/>
      </c>
      <c r="H197" t="str">
        <f>IF(SUM('A3.3'!W217:Z217)=4,'A3.3'!F217,"")</f>
        <v/>
      </c>
    </row>
    <row r="198" spans="1:8" x14ac:dyDescent="0.25">
      <c r="A198" t="str">
        <f>IF(SUM('A3.3'!W218:Z218)=4,'Angaben KH-Standort'!$D$25,"")</f>
        <v/>
      </c>
      <c r="B198" t="str">
        <f>IF(SUM('A3.3'!W218:Z218)=4,'Angaben KH-Standort'!$D$26,"")</f>
        <v/>
      </c>
      <c r="C198" t="str">
        <f>IF(SUM('A3.3'!W218:Z218)=4,'Angaben KH-Standort'!$D$12,"")</f>
        <v/>
      </c>
      <c r="D198" t="str">
        <f>IF(SUM('A3.3'!W218:Z218)=4,'A1'!$F$14,"")</f>
        <v/>
      </c>
      <c r="E198" t="str">
        <f>IF(SUM('A3.3'!W218:Z218)=4,'A3.3'!C218,"")</f>
        <v/>
      </c>
      <c r="F198" t="str">
        <f>IF(SUM('A3.3'!W218:Z218)=4,'A3.3'!D218,"")</f>
        <v/>
      </c>
      <c r="G198" t="str">
        <f>IF(SUM('A3.3'!W218:Z218)=4,'A3.3'!E218,"")</f>
        <v/>
      </c>
      <c r="H198" t="str">
        <f>IF(SUM('A3.3'!W218:Z218)=4,'A3.3'!F218,"")</f>
        <v/>
      </c>
    </row>
    <row r="199" spans="1:8" x14ac:dyDescent="0.25">
      <c r="A199" t="str">
        <f>IF(SUM('A3.3'!W219:Z219)=4,'Angaben KH-Standort'!$D$25,"")</f>
        <v/>
      </c>
      <c r="B199" t="str">
        <f>IF(SUM('A3.3'!W219:Z219)=4,'Angaben KH-Standort'!$D$26,"")</f>
        <v/>
      </c>
      <c r="C199" t="str">
        <f>IF(SUM('A3.3'!W219:Z219)=4,'Angaben KH-Standort'!$D$12,"")</f>
        <v/>
      </c>
      <c r="D199" t="str">
        <f>IF(SUM('A3.3'!W219:Z219)=4,'A1'!$F$14,"")</f>
        <v/>
      </c>
      <c r="E199" t="str">
        <f>IF(SUM('A3.3'!W219:Z219)=4,'A3.3'!C219,"")</f>
        <v/>
      </c>
      <c r="F199" t="str">
        <f>IF(SUM('A3.3'!W219:Z219)=4,'A3.3'!D219,"")</f>
        <v/>
      </c>
      <c r="G199" t="str">
        <f>IF(SUM('A3.3'!W219:Z219)=4,'A3.3'!E219,"")</f>
        <v/>
      </c>
      <c r="H199" t="str">
        <f>IF(SUM('A3.3'!W219:Z219)=4,'A3.3'!F219,"")</f>
        <v/>
      </c>
    </row>
    <row r="200" spans="1:8" x14ac:dyDescent="0.25">
      <c r="A200" t="str">
        <f>IF(SUM('A3.3'!W220:Z220)=4,'Angaben KH-Standort'!$D$25,"")</f>
        <v/>
      </c>
      <c r="B200" t="str">
        <f>IF(SUM('A3.3'!W220:Z220)=4,'Angaben KH-Standort'!$D$26,"")</f>
        <v/>
      </c>
      <c r="C200" t="str">
        <f>IF(SUM('A3.3'!W220:Z220)=4,'Angaben KH-Standort'!$D$12,"")</f>
        <v/>
      </c>
      <c r="D200" t="str">
        <f>IF(SUM('A3.3'!W220:Z220)=4,'A1'!$F$14,"")</f>
        <v/>
      </c>
      <c r="E200" t="str">
        <f>IF(SUM('A3.3'!W220:Z220)=4,'A3.3'!C220,"")</f>
        <v/>
      </c>
      <c r="F200" t="str">
        <f>IF(SUM('A3.3'!W220:Z220)=4,'A3.3'!D220,"")</f>
        <v/>
      </c>
      <c r="G200" t="str">
        <f>IF(SUM('A3.3'!W220:Z220)=4,'A3.3'!E220,"")</f>
        <v/>
      </c>
      <c r="H200" t="str">
        <f>IF(SUM('A3.3'!W220:Z220)=4,'A3.3'!F220,"")</f>
        <v/>
      </c>
    </row>
    <row r="201" spans="1:8" x14ac:dyDescent="0.25">
      <c r="A201" t="str">
        <f>IF(SUM('A3.3'!W221:Z221)=4,'Angaben KH-Standort'!$D$25,"")</f>
        <v/>
      </c>
      <c r="B201" t="str">
        <f>IF(SUM('A3.3'!W221:Z221)=4,'Angaben KH-Standort'!$D$26,"")</f>
        <v/>
      </c>
      <c r="C201" t="str">
        <f>IF(SUM('A3.3'!W221:Z221)=4,'Angaben KH-Standort'!$D$12,"")</f>
        <v/>
      </c>
      <c r="D201" t="str">
        <f>IF(SUM('A3.3'!W221:Z221)=4,'A1'!$F$14,"")</f>
        <v/>
      </c>
      <c r="E201" t="str">
        <f>IF(SUM('A3.3'!W221:Z221)=4,'A3.3'!C221,"")</f>
        <v/>
      </c>
      <c r="F201" t="str">
        <f>IF(SUM('A3.3'!W221:Z221)=4,'A3.3'!D221,"")</f>
        <v/>
      </c>
      <c r="G201" t="str">
        <f>IF(SUM('A3.3'!W221:Z221)=4,'A3.3'!E221,"")</f>
        <v/>
      </c>
      <c r="H201" t="str">
        <f>IF(SUM('A3.3'!W221:Z221)=4,'A3.3'!F221,"")</f>
        <v/>
      </c>
    </row>
    <row r="202" spans="1:8" x14ac:dyDescent="0.25">
      <c r="A202" t="str">
        <f>IF(SUM('A3.3'!W222:Z222)=4,'Angaben KH-Standort'!$D$25,"")</f>
        <v/>
      </c>
      <c r="B202" t="str">
        <f>IF(SUM('A3.3'!W222:Z222)=4,'Angaben KH-Standort'!$D$26,"")</f>
        <v/>
      </c>
      <c r="C202" t="str">
        <f>IF(SUM('A3.3'!W222:Z222)=4,'Angaben KH-Standort'!$D$12,"")</f>
        <v/>
      </c>
      <c r="D202" t="str">
        <f>IF(SUM('A3.3'!W222:Z222)=4,'A1'!$F$14,"")</f>
        <v/>
      </c>
      <c r="E202" t="str">
        <f>IF(SUM('A3.3'!W222:Z222)=4,'A3.3'!C222,"")</f>
        <v/>
      </c>
      <c r="F202" t="str">
        <f>IF(SUM('A3.3'!W222:Z222)=4,'A3.3'!D222,"")</f>
        <v/>
      </c>
      <c r="G202" t="str">
        <f>IF(SUM('A3.3'!W222:Z222)=4,'A3.3'!E222,"")</f>
        <v/>
      </c>
      <c r="H202" t="str">
        <f>IF(SUM('A3.3'!W222:Z222)=4,'A3.3'!F222,"")</f>
        <v/>
      </c>
    </row>
  </sheetData>
  <pageMargins left="0.7" right="0.7" top="0.78740157499999996" bottom="0.78740157499999996"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1"/>
  <dimension ref="A1:J4201"/>
  <sheetViews>
    <sheetView zoomScale="85" zoomScaleNormal="85" workbookViewId="0">
      <selection activeCell="A2" sqref="A2"/>
    </sheetView>
  </sheetViews>
  <sheetFormatPr baseColWidth="10" defaultRowHeight="15" x14ac:dyDescent="0.25"/>
  <cols>
    <col min="1" max="1" width="32" bestFit="1" customWidth="1"/>
    <col min="5" max="5" width="27.140625" bestFit="1" customWidth="1"/>
    <col min="8" max="8" width="19.28515625" bestFit="1" customWidth="1"/>
  </cols>
  <sheetData>
    <row r="1" spans="1:10" x14ac:dyDescent="0.25">
      <c r="A1" t="s">
        <v>140</v>
      </c>
      <c r="B1" t="s">
        <v>141</v>
      </c>
      <c r="C1" t="s">
        <v>142</v>
      </c>
      <c r="D1" t="s">
        <v>143</v>
      </c>
      <c r="E1" t="s">
        <v>145</v>
      </c>
      <c r="F1" t="s">
        <v>144</v>
      </c>
      <c r="G1" t="s">
        <v>228</v>
      </c>
      <c r="H1" t="s">
        <v>37</v>
      </c>
      <c r="I1" t="s">
        <v>148</v>
      </c>
      <c r="J1" t="s">
        <v>149</v>
      </c>
    </row>
    <row r="2" spans="1:10" x14ac:dyDescent="0.25">
      <c r="A2" t="str">
        <f>IF(SUM('A4'!S33:X33)=6,'Angaben KH-Standort'!$D$25,"")</f>
        <v/>
      </c>
      <c r="B2" t="str">
        <f>IF(SUM('A4'!S33:X33)=6,'Angaben KH-Standort'!$D$26,"")</f>
        <v/>
      </c>
      <c r="C2" t="str">
        <f>IF(SUM('A4'!S33:X33)=6,'Angaben KH-Standort'!$D$12,"")</f>
        <v/>
      </c>
      <c r="D2" t="str">
        <f>IF(SUM('A4'!S33:X33)=6,'A1'!$F$14,"")</f>
        <v/>
      </c>
      <c r="E2" t="str">
        <f>IF(SUM('A4'!S33:X33)=6,'A4'!C33,"")</f>
        <v/>
      </c>
      <c r="F2" t="str">
        <f>IF(SUM('A4'!S33:X33)=6,'A4'!D33,"")</f>
        <v/>
      </c>
      <c r="G2" t="str">
        <f>IF(SUM('A4'!S33:X33)=6,'A4'!E33,"")</f>
        <v/>
      </c>
      <c r="H2" t="str">
        <f>IF(SUM('A4'!S33:X33)=6,'A4'!F33,"")</f>
        <v/>
      </c>
      <c r="I2" t="str">
        <f>IF(SUM('A4'!S33:X33)=6,'A4'!G33,"")</f>
        <v/>
      </c>
      <c r="J2" s="308" t="str">
        <f>IF(SUM('A4'!S33:X33)=6,'A4'!H33,"")</f>
        <v/>
      </c>
    </row>
    <row r="3" spans="1:10" x14ac:dyDescent="0.25">
      <c r="A3" t="str">
        <f>IF(SUM('A4'!S34:X34)=6,'Angaben KH-Standort'!$D$25,"")</f>
        <v/>
      </c>
      <c r="B3" t="str">
        <f>IF(SUM('A4'!S34:X34)=6,'Angaben KH-Standort'!$D$26,"")</f>
        <v/>
      </c>
      <c r="C3" t="str">
        <f>IF(SUM('A4'!S34:X34)=6,'Angaben KH-Standort'!$D$12,"")</f>
        <v/>
      </c>
      <c r="D3" t="str">
        <f>IF(SUM('A4'!S34:X34)=6,'A1'!$F$14,"")</f>
        <v/>
      </c>
      <c r="E3" t="str">
        <f>IF(SUM('A4'!S34:X34)=6,'A4'!C34,"")</f>
        <v/>
      </c>
      <c r="F3" t="str">
        <f>IF(SUM('A4'!S34:X34)=6,'A4'!D34,"")</f>
        <v/>
      </c>
      <c r="G3" t="str">
        <f>IF(SUM('A4'!S34:X34)=6,'A4'!E34,"")</f>
        <v/>
      </c>
      <c r="H3" t="str">
        <f>IF(SUM('A4'!S34:X34)=6,'A4'!F34,"")</f>
        <v/>
      </c>
      <c r="I3" t="str">
        <f>IF(SUM('A4'!S34:X34)=6,'A4'!G34,"")</f>
        <v/>
      </c>
      <c r="J3" s="308" t="str">
        <f>IF(SUM('A4'!S34:X34)=6,'A4'!H34,"")</f>
        <v/>
      </c>
    </row>
    <row r="4" spans="1:10" x14ac:dyDescent="0.25">
      <c r="A4" t="str">
        <f>IF(SUM('A4'!S35:X35)=6,'Angaben KH-Standort'!$D$25,"")</f>
        <v/>
      </c>
      <c r="B4" t="str">
        <f>IF(SUM('A4'!S35:X35)=6,'Angaben KH-Standort'!$D$26,"")</f>
        <v/>
      </c>
      <c r="C4" t="str">
        <f>IF(SUM('A4'!S35:X35)=6,'Angaben KH-Standort'!$D$12,"")</f>
        <v/>
      </c>
      <c r="D4" t="str">
        <f>IF(SUM('A4'!S35:X35)=6,'A1'!$F$14,"")</f>
        <v/>
      </c>
      <c r="E4" t="str">
        <f>IF(SUM('A4'!S35:X35)=6,'A4'!C35,"")</f>
        <v/>
      </c>
      <c r="F4" t="str">
        <f>IF(SUM('A4'!S35:X35)=6,'A4'!D35,"")</f>
        <v/>
      </c>
      <c r="G4" t="str">
        <f>IF(SUM('A4'!S35:X35)=6,'A4'!E35,"")</f>
        <v/>
      </c>
      <c r="H4" t="str">
        <f>IF(SUM('A4'!S35:X35)=6,'A4'!F35,"")</f>
        <v/>
      </c>
      <c r="I4" t="str">
        <f>IF(SUM('A4'!S35:X35)=6,'A4'!G35,"")</f>
        <v/>
      </c>
      <c r="J4" s="308" t="str">
        <f>IF(SUM('A4'!S35:X35)=6,'A4'!H35,"")</f>
        <v/>
      </c>
    </row>
    <row r="5" spans="1:10" x14ac:dyDescent="0.25">
      <c r="A5" t="str">
        <f>IF(SUM('A4'!S36:X36)=6,'Angaben KH-Standort'!$D$25,"")</f>
        <v/>
      </c>
      <c r="B5" t="str">
        <f>IF(SUM('A4'!S36:X36)=6,'Angaben KH-Standort'!$D$26,"")</f>
        <v/>
      </c>
      <c r="C5" t="str">
        <f>IF(SUM('A4'!S36:X36)=6,'Angaben KH-Standort'!$D$12,"")</f>
        <v/>
      </c>
      <c r="D5" t="str">
        <f>IF(SUM('A4'!S36:X36)=6,'A1'!$F$14,"")</f>
        <v/>
      </c>
      <c r="E5" t="str">
        <f>IF(SUM('A4'!S36:X36)=6,'A4'!C36,"")</f>
        <v/>
      </c>
      <c r="F5" t="str">
        <f>IF(SUM('A4'!S36:X36)=6,'A4'!D36,"")</f>
        <v/>
      </c>
      <c r="G5" t="str">
        <f>IF(SUM('A4'!S36:X36)=6,'A4'!E36,"")</f>
        <v/>
      </c>
      <c r="H5" t="str">
        <f>IF(SUM('A4'!S36:X36)=6,'A4'!F36,"")</f>
        <v/>
      </c>
      <c r="I5" t="str">
        <f>IF(SUM('A4'!S36:X36)=6,'A4'!G36,"")</f>
        <v/>
      </c>
      <c r="J5" s="308" t="str">
        <f>IF(SUM('A4'!S36:X36)=6,'A4'!H36,"")</f>
        <v/>
      </c>
    </row>
    <row r="6" spans="1:10" x14ac:dyDescent="0.25">
      <c r="A6" t="str">
        <f>IF(SUM('A4'!S37:X37)=6,'Angaben KH-Standort'!$D$25,"")</f>
        <v/>
      </c>
      <c r="B6" t="str">
        <f>IF(SUM('A4'!S37:X37)=6,'Angaben KH-Standort'!$D$26,"")</f>
        <v/>
      </c>
      <c r="C6" t="str">
        <f>IF(SUM('A4'!S37:X37)=6,'Angaben KH-Standort'!$D$12,"")</f>
        <v/>
      </c>
      <c r="D6" t="str">
        <f>IF(SUM('A4'!S37:X37)=6,'A1'!$F$14,"")</f>
        <v/>
      </c>
      <c r="E6" t="str">
        <f>IF(SUM('A4'!S37:X37)=6,'A4'!C37,"")</f>
        <v/>
      </c>
      <c r="F6" t="str">
        <f>IF(SUM('A4'!S37:X37)=6,'A4'!D37,"")</f>
        <v/>
      </c>
      <c r="G6" t="str">
        <f>IF(SUM('A4'!S37:X37)=6,'A4'!E37,"")</f>
        <v/>
      </c>
      <c r="H6" t="str">
        <f>IF(SUM('A4'!S37:X37)=6,'A4'!F37,"")</f>
        <v/>
      </c>
      <c r="I6" t="str">
        <f>IF(SUM('A4'!S37:X37)=6,'A4'!G37,"")</f>
        <v/>
      </c>
      <c r="J6" s="308" t="str">
        <f>IF(SUM('A4'!S37:X37)=6,'A4'!H37,"")</f>
        <v/>
      </c>
    </row>
    <row r="7" spans="1:10" x14ac:dyDescent="0.25">
      <c r="A7" t="str">
        <f>IF(SUM('A4'!S38:X38)=6,'Angaben KH-Standort'!$D$25,"")</f>
        <v/>
      </c>
      <c r="B7" t="str">
        <f>IF(SUM('A4'!S38:X38)=6,'Angaben KH-Standort'!$D$26,"")</f>
        <v/>
      </c>
      <c r="C7" t="str">
        <f>IF(SUM('A4'!S38:X38)=6,'Angaben KH-Standort'!$D$12,"")</f>
        <v/>
      </c>
      <c r="D7" t="str">
        <f>IF(SUM('A4'!S38:X38)=6,'A1'!$F$14,"")</f>
        <v/>
      </c>
      <c r="E7" t="str">
        <f>IF(SUM('A4'!S38:X38)=6,'A4'!C38,"")</f>
        <v/>
      </c>
      <c r="F7" t="str">
        <f>IF(SUM('A4'!S38:X38)=6,'A4'!D38,"")</f>
        <v/>
      </c>
      <c r="G7" t="str">
        <f>IF(SUM('A4'!S38:X38)=6,'A4'!E38,"")</f>
        <v/>
      </c>
      <c r="H7" t="str">
        <f>IF(SUM('A4'!S38:X38)=6,'A4'!F38,"")</f>
        <v/>
      </c>
      <c r="I7" t="str">
        <f>IF(SUM('A4'!S38:X38)=6,'A4'!G38,"")</f>
        <v/>
      </c>
      <c r="J7" s="308" t="str">
        <f>IF(SUM('A4'!S38:X38)=6,'A4'!H38,"")</f>
        <v/>
      </c>
    </row>
    <row r="8" spans="1:10" x14ac:dyDescent="0.25">
      <c r="A8" t="str">
        <f>IF(SUM('A4'!S39:X39)=6,'Angaben KH-Standort'!$D$25,"")</f>
        <v/>
      </c>
      <c r="B8" t="str">
        <f>IF(SUM('A4'!S39:X39)=6,'Angaben KH-Standort'!$D$26,"")</f>
        <v/>
      </c>
      <c r="C8" t="str">
        <f>IF(SUM('A4'!S39:X39)=6,'Angaben KH-Standort'!$D$12,"")</f>
        <v/>
      </c>
      <c r="D8" t="str">
        <f>IF(SUM('A4'!S39:X39)=6,'A1'!$F$14,"")</f>
        <v/>
      </c>
      <c r="E8" t="str">
        <f>IF(SUM('A4'!S39:X39)=6,'A4'!C39,"")</f>
        <v/>
      </c>
      <c r="F8" t="str">
        <f>IF(SUM('A4'!S39:X39)=6,'A4'!D39,"")</f>
        <v/>
      </c>
      <c r="G8" t="str">
        <f>IF(SUM('A4'!S39:X39)=6,'A4'!E39,"")</f>
        <v/>
      </c>
      <c r="H8" t="str">
        <f>IF(SUM('A4'!S39:X39)=6,'A4'!F39,"")</f>
        <v/>
      </c>
      <c r="I8" t="str">
        <f>IF(SUM('A4'!S39:X39)=6,'A4'!G39,"")</f>
        <v/>
      </c>
      <c r="J8" s="308" t="str">
        <f>IF(SUM('A4'!S39:X39)=6,'A4'!H39,"")</f>
        <v/>
      </c>
    </row>
    <row r="9" spans="1:10" x14ac:dyDescent="0.25">
      <c r="A9" t="str">
        <f>IF(SUM('A4'!S40:X40)=6,'Angaben KH-Standort'!$D$25,"")</f>
        <v/>
      </c>
      <c r="B9" t="str">
        <f>IF(SUM('A4'!S40:X40)=6,'Angaben KH-Standort'!$D$26,"")</f>
        <v/>
      </c>
      <c r="C9" t="str">
        <f>IF(SUM('A4'!S40:X40)=6,'Angaben KH-Standort'!$D$12,"")</f>
        <v/>
      </c>
      <c r="D9" t="str">
        <f>IF(SUM('A4'!S40:X40)=6,'A1'!$F$14,"")</f>
        <v/>
      </c>
      <c r="E9" t="str">
        <f>IF(SUM('A4'!S40:X40)=6,'A4'!C40,"")</f>
        <v/>
      </c>
      <c r="F9" t="str">
        <f>IF(SUM('A4'!S40:X40)=6,'A4'!D40,"")</f>
        <v/>
      </c>
      <c r="G9" t="str">
        <f>IF(SUM('A4'!S40:X40)=6,'A4'!E40,"")</f>
        <v/>
      </c>
      <c r="H9" t="str">
        <f>IF(SUM('A4'!S40:X40)=6,'A4'!F40,"")</f>
        <v/>
      </c>
      <c r="I9" t="str">
        <f>IF(SUM('A4'!S40:X40)=6,'A4'!G40,"")</f>
        <v/>
      </c>
      <c r="J9" s="308" t="str">
        <f>IF(SUM('A4'!S40:X40)=6,'A4'!H40,"")</f>
        <v/>
      </c>
    </row>
    <row r="10" spans="1:10" x14ac:dyDescent="0.25">
      <c r="A10" t="str">
        <f>IF(SUM('A4'!S41:X41)=6,'Angaben KH-Standort'!$D$25,"")</f>
        <v/>
      </c>
      <c r="B10" t="str">
        <f>IF(SUM('A4'!S41:X41)=6,'Angaben KH-Standort'!$D$26,"")</f>
        <v/>
      </c>
      <c r="C10" t="str">
        <f>IF(SUM('A4'!S41:X41)=6,'Angaben KH-Standort'!$D$12,"")</f>
        <v/>
      </c>
      <c r="D10" t="str">
        <f>IF(SUM('A4'!S41:X41)=6,'A1'!$F$14,"")</f>
        <v/>
      </c>
      <c r="E10" t="str">
        <f>IF(SUM('A4'!S41:X41)=6,'A4'!C41,"")</f>
        <v/>
      </c>
      <c r="F10" t="str">
        <f>IF(SUM('A4'!S41:X41)=6,'A4'!D41,"")</f>
        <v/>
      </c>
      <c r="G10" t="str">
        <f>IF(SUM('A4'!S41:X41)=6,'A4'!E41,"")</f>
        <v/>
      </c>
      <c r="H10" t="str">
        <f>IF(SUM('A4'!S41:X41)=6,'A4'!F41,"")</f>
        <v/>
      </c>
      <c r="I10" t="str">
        <f>IF(SUM('A4'!S41:X41)=6,'A4'!G41,"")</f>
        <v/>
      </c>
      <c r="J10" s="308" t="str">
        <f>IF(SUM('A4'!S41:X41)=6,'A4'!H41,"")</f>
        <v/>
      </c>
    </row>
    <row r="11" spans="1:10" x14ac:dyDescent="0.25">
      <c r="A11" t="str">
        <f>IF(SUM('A4'!S42:X42)=6,'Angaben KH-Standort'!$D$25,"")</f>
        <v/>
      </c>
      <c r="B11" t="str">
        <f>IF(SUM('A4'!S42:X42)=6,'Angaben KH-Standort'!$D$26,"")</f>
        <v/>
      </c>
      <c r="C11" t="str">
        <f>IF(SUM('A4'!S42:X42)=6,'Angaben KH-Standort'!$D$12,"")</f>
        <v/>
      </c>
      <c r="D11" t="str">
        <f>IF(SUM('A4'!S42:X42)=6,'A1'!$F$14,"")</f>
        <v/>
      </c>
      <c r="E11" t="str">
        <f>IF(SUM('A4'!S42:X42)=6,'A4'!C42,"")</f>
        <v/>
      </c>
      <c r="F11" t="str">
        <f>IF(SUM('A4'!S42:X42)=6,'A4'!D42,"")</f>
        <v/>
      </c>
      <c r="G11" t="str">
        <f>IF(SUM('A4'!S42:X42)=6,'A4'!E42,"")</f>
        <v/>
      </c>
      <c r="H11" t="str">
        <f>IF(SUM('A4'!S42:X42)=6,'A4'!F42,"")</f>
        <v/>
      </c>
      <c r="I11" t="str">
        <f>IF(SUM('A4'!S42:X42)=6,'A4'!G42,"")</f>
        <v/>
      </c>
      <c r="J11" s="308" t="str">
        <f>IF(SUM('A4'!S42:X42)=6,'A4'!H42,"")</f>
        <v/>
      </c>
    </row>
    <row r="12" spans="1:10" x14ac:dyDescent="0.25">
      <c r="A12" t="str">
        <f>IF(SUM('A4'!S43:X43)=6,'Angaben KH-Standort'!$D$25,"")</f>
        <v/>
      </c>
      <c r="B12" t="str">
        <f>IF(SUM('A4'!S43:X43)=6,'Angaben KH-Standort'!$D$26,"")</f>
        <v/>
      </c>
      <c r="C12" t="str">
        <f>IF(SUM('A4'!S43:X43)=6,'Angaben KH-Standort'!$D$12,"")</f>
        <v/>
      </c>
      <c r="D12" t="str">
        <f>IF(SUM('A4'!S43:X43)=6,'A1'!$F$14,"")</f>
        <v/>
      </c>
      <c r="E12" t="str">
        <f>IF(SUM('A4'!S43:X43)=6,'A4'!C43,"")</f>
        <v/>
      </c>
      <c r="F12" t="str">
        <f>IF(SUM('A4'!S43:X43)=6,'A4'!D43,"")</f>
        <v/>
      </c>
      <c r="G12" t="str">
        <f>IF(SUM('A4'!S43:X43)=6,'A4'!E43,"")</f>
        <v/>
      </c>
      <c r="H12" t="str">
        <f>IF(SUM('A4'!S43:X43)=6,'A4'!F43,"")</f>
        <v/>
      </c>
      <c r="I12" t="str">
        <f>IF(SUM('A4'!S43:X43)=6,'A4'!G43,"")</f>
        <v/>
      </c>
      <c r="J12" s="308" t="str">
        <f>IF(SUM('A4'!S43:X43)=6,'A4'!H43,"")</f>
        <v/>
      </c>
    </row>
    <row r="13" spans="1:10" x14ac:dyDescent="0.25">
      <c r="A13" t="str">
        <f>IF(SUM('A4'!S44:X44)=6,'Angaben KH-Standort'!$D$25,"")</f>
        <v/>
      </c>
      <c r="B13" t="str">
        <f>IF(SUM('A4'!S44:X44)=6,'Angaben KH-Standort'!$D$26,"")</f>
        <v/>
      </c>
      <c r="C13" t="str">
        <f>IF(SUM('A4'!S44:X44)=6,'Angaben KH-Standort'!$D$12,"")</f>
        <v/>
      </c>
      <c r="D13" t="str">
        <f>IF(SUM('A4'!S44:X44)=6,'A1'!$F$14,"")</f>
        <v/>
      </c>
      <c r="E13" t="str">
        <f>IF(SUM('A4'!S44:X44)=6,'A4'!C44,"")</f>
        <v/>
      </c>
      <c r="F13" t="str">
        <f>IF(SUM('A4'!S44:X44)=6,'A4'!D44,"")</f>
        <v/>
      </c>
      <c r="G13" t="str">
        <f>IF(SUM('A4'!S44:X44)=6,'A4'!E44,"")</f>
        <v/>
      </c>
      <c r="H13" t="str">
        <f>IF(SUM('A4'!S44:X44)=6,'A4'!F44,"")</f>
        <v/>
      </c>
      <c r="I13" t="str">
        <f>IF(SUM('A4'!S44:X44)=6,'A4'!G44,"")</f>
        <v/>
      </c>
      <c r="J13" s="308" t="str">
        <f>IF(SUM('A4'!S44:X44)=6,'A4'!H44,"")</f>
        <v/>
      </c>
    </row>
    <row r="14" spans="1:10" x14ac:dyDescent="0.25">
      <c r="A14" t="str">
        <f>IF(SUM('A4'!S45:X45)=6,'Angaben KH-Standort'!$D$25,"")</f>
        <v/>
      </c>
      <c r="B14" t="str">
        <f>IF(SUM('A4'!S45:X45)=6,'Angaben KH-Standort'!$D$26,"")</f>
        <v/>
      </c>
      <c r="C14" t="str">
        <f>IF(SUM('A4'!S45:X45)=6,'Angaben KH-Standort'!$D$12,"")</f>
        <v/>
      </c>
      <c r="D14" t="str">
        <f>IF(SUM('A4'!S45:X45)=6,'A1'!$F$14,"")</f>
        <v/>
      </c>
      <c r="E14" t="str">
        <f>IF(SUM('A4'!S45:X45)=6,'A4'!C45,"")</f>
        <v/>
      </c>
      <c r="F14" t="str">
        <f>IF(SUM('A4'!S45:X45)=6,'A4'!D45,"")</f>
        <v/>
      </c>
      <c r="G14" t="str">
        <f>IF(SUM('A4'!S45:X45)=6,'A4'!E45,"")</f>
        <v/>
      </c>
      <c r="H14" t="str">
        <f>IF(SUM('A4'!S45:X45)=6,'A4'!F45,"")</f>
        <v/>
      </c>
      <c r="I14" t="str">
        <f>IF(SUM('A4'!S45:X45)=6,'A4'!G45,"")</f>
        <v/>
      </c>
      <c r="J14" s="308" t="str">
        <f>IF(SUM('A4'!S45:X45)=6,'A4'!H45,"")</f>
        <v/>
      </c>
    </row>
    <row r="15" spans="1:10" x14ac:dyDescent="0.25">
      <c r="A15" t="str">
        <f>IF(SUM('A4'!S46:X46)=6,'Angaben KH-Standort'!$D$25,"")</f>
        <v/>
      </c>
      <c r="B15" t="str">
        <f>IF(SUM('A4'!S46:X46)=6,'Angaben KH-Standort'!$D$26,"")</f>
        <v/>
      </c>
      <c r="C15" t="str">
        <f>IF(SUM('A4'!S46:X46)=6,'Angaben KH-Standort'!$D$12,"")</f>
        <v/>
      </c>
      <c r="D15" t="str">
        <f>IF(SUM('A4'!S46:X46)=6,'A1'!$F$14,"")</f>
        <v/>
      </c>
      <c r="E15" t="str">
        <f>IF(SUM('A4'!S46:X46)=6,'A4'!C46,"")</f>
        <v/>
      </c>
      <c r="F15" t="str">
        <f>IF(SUM('A4'!S46:X46)=6,'A4'!D46,"")</f>
        <v/>
      </c>
      <c r="G15" t="str">
        <f>IF(SUM('A4'!S46:X46)=6,'A4'!E46,"")</f>
        <v/>
      </c>
      <c r="H15" t="str">
        <f>IF(SUM('A4'!S46:X46)=6,'A4'!F46,"")</f>
        <v/>
      </c>
      <c r="I15" t="str">
        <f>IF(SUM('A4'!S46:X46)=6,'A4'!G46,"")</f>
        <v/>
      </c>
      <c r="J15" s="308" t="str">
        <f>IF(SUM('A4'!S46:X46)=6,'A4'!H46,"")</f>
        <v/>
      </c>
    </row>
    <row r="16" spans="1:10" x14ac:dyDescent="0.25">
      <c r="A16" t="str">
        <f>IF(SUM('A4'!S47:X47)=6,'Angaben KH-Standort'!$D$25,"")</f>
        <v/>
      </c>
      <c r="B16" t="str">
        <f>IF(SUM('A4'!S47:X47)=6,'Angaben KH-Standort'!$D$26,"")</f>
        <v/>
      </c>
      <c r="C16" t="str">
        <f>IF(SUM('A4'!S47:X47)=6,'Angaben KH-Standort'!$D$12,"")</f>
        <v/>
      </c>
      <c r="D16" t="str">
        <f>IF(SUM('A4'!S47:X47)=6,'A1'!$F$14,"")</f>
        <v/>
      </c>
      <c r="E16" t="str">
        <f>IF(SUM('A4'!S47:X47)=6,'A4'!C47,"")</f>
        <v/>
      </c>
      <c r="F16" t="str">
        <f>IF(SUM('A4'!S47:X47)=6,'A4'!D47,"")</f>
        <v/>
      </c>
      <c r="G16" t="str">
        <f>IF(SUM('A4'!S47:X47)=6,'A4'!E47,"")</f>
        <v/>
      </c>
      <c r="H16" t="str">
        <f>IF(SUM('A4'!S47:X47)=6,'A4'!F47,"")</f>
        <v/>
      </c>
      <c r="I16" t="str">
        <f>IF(SUM('A4'!S47:X47)=6,'A4'!G47,"")</f>
        <v/>
      </c>
      <c r="J16" s="308" t="str">
        <f>IF(SUM('A4'!S47:X47)=6,'A4'!H47,"")</f>
        <v/>
      </c>
    </row>
    <row r="17" spans="1:10" x14ac:dyDescent="0.25">
      <c r="A17" t="str">
        <f>IF(SUM('A4'!S48:X48)=6,'Angaben KH-Standort'!$D$25,"")</f>
        <v/>
      </c>
      <c r="B17" t="str">
        <f>IF(SUM('A4'!S48:X48)=6,'Angaben KH-Standort'!$D$26,"")</f>
        <v/>
      </c>
      <c r="C17" t="str">
        <f>IF(SUM('A4'!S48:X48)=6,'Angaben KH-Standort'!$D$12,"")</f>
        <v/>
      </c>
      <c r="D17" t="str">
        <f>IF(SUM('A4'!S48:X48)=6,'A1'!$F$14,"")</f>
        <v/>
      </c>
      <c r="E17" t="str">
        <f>IF(SUM('A4'!S48:X48)=6,'A4'!C48,"")</f>
        <v/>
      </c>
      <c r="F17" t="str">
        <f>IF(SUM('A4'!S48:X48)=6,'A4'!D48,"")</f>
        <v/>
      </c>
      <c r="G17" t="str">
        <f>IF(SUM('A4'!S48:X48)=6,'A4'!E48,"")</f>
        <v/>
      </c>
      <c r="H17" t="str">
        <f>IF(SUM('A4'!S48:X48)=6,'A4'!F48,"")</f>
        <v/>
      </c>
      <c r="I17" t="str">
        <f>IF(SUM('A4'!S48:X48)=6,'A4'!G48,"")</f>
        <v/>
      </c>
      <c r="J17" s="308" t="str">
        <f>IF(SUM('A4'!S48:X48)=6,'A4'!H48,"")</f>
        <v/>
      </c>
    </row>
    <row r="18" spans="1:10" x14ac:dyDescent="0.25">
      <c r="A18" t="str">
        <f>IF(SUM('A4'!S49:X49)=6,'Angaben KH-Standort'!$D$25,"")</f>
        <v/>
      </c>
      <c r="B18" t="str">
        <f>IF(SUM('A4'!S49:X49)=6,'Angaben KH-Standort'!$D$26,"")</f>
        <v/>
      </c>
      <c r="C18" t="str">
        <f>IF(SUM('A4'!S49:X49)=6,'Angaben KH-Standort'!$D$12,"")</f>
        <v/>
      </c>
      <c r="D18" t="str">
        <f>IF(SUM('A4'!S49:X49)=6,'A1'!$F$14,"")</f>
        <v/>
      </c>
      <c r="E18" t="str">
        <f>IF(SUM('A4'!S49:X49)=6,'A4'!C49,"")</f>
        <v/>
      </c>
      <c r="F18" t="str">
        <f>IF(SUM('A4'!S49:X49)=6,'A4'!D49,"")</f>
        <v/>
      </c>
      <c r="G18" t="str">
        <f>IF(SUM('A4'!S49:X49)=6,'A4'!E49,"")</f>
        <v/>
      </c>
      <c r="H18" t="str">
        <f>IF(SUM('A4'!S49:X49)=6,'A4'!F49,"")</f>
        <v/>
      </c>
      <c r="I18" t="str">
        <f>IF(SUM('A4'!S49:X49)=6,'A4'!G49,"")</f>
        <v/>
      </c>
      <c r="J18" s="308" t="str">
        <f>IF(SUM('A4'!S49:X49)=6,'A4'!H49,"")</f>
        <v/>
      </c>
    </row>
    <row r="19" spans="1:10" x14ac:dyDescent="0.25">
      <c r="A19" t="str">
        <f>IF(SUM('A4'!S50:X50)=6,'Angaben KH-Standort'!$D$25,"")</f>
        <v/>
      </c>
      <c r="B19" t="str">
        <f>IF(SUM('A4'!S50:X50)=6,'Angaben KH-Standort'!$D$26,"")</f>
        <v/>
      </c>
      <c r="C19" t="str">
        <f>IF(SUM('A4'!S50:X50)=6,'Angaben KH-Standort'!$D$12,"")</f>
        <v/>
      </c>
      <c r="D19" t="str">
        <f>IF(SUM('A4'!S50:X50)=6,'A1'!$F$14,"")</f>
        <v/>
      </c>
      <c r="E19" t="str">
        <f>IF(SUM('A4'!S50:X50)=6,'A4'!C50,"")</f>
        <v/>
      </c>
      <c r="F19" t="str">
        <f>IF(SUM('A4'!S50:X50)=6,'A4'!D50,"")</f>
        <v/>
      </c>
      <c r="G19" t="str">
        <f>IF(SUM('A4'!S50:X50)=6,'A4'!E50,"")</f>
        <v/>
      </c>
      <c r="H19" t="str">
        <f>IF(SUM('A4'!S50:X50)=6,'A4'!F50,"")</f>
        <v/>
      </c>
      <c r="I19" t="str">
        <f>IF(SUM('A4'!S50:X50)=6,'A4'!G50,"")</f>
        <v/>
      </c>
      <c r="J19" s="308" t="str">
        <f>IF(SUM('A4'!S50:X50)=6,'A4'!H50,"")</f>
        <v/>
      </c>
    </row>
    <row r="20" spans="1:10" x14ac:dyDescent="0.25">
      <c r="A20" t="str">
        <f>IF(SUM('A4'!S51:X51)=6,'Angaben KH-Standort'!$D$25,"")</f>
        <v/>
      </c>
      <c r="B20" t="str">
        <f>IF(SUM('A4'!S51:X51)=6,'Angaben KH-Standort'!$D$26,"")</f>
        <v/>
      </c>
      <c r="C20" t="str">
        <f>IF(SUM('A4'!S51:X51)=6,'Angaben KH-Standort'!$D$12,"")</f>
        <v/>
      </c>
      <c r="D20" t="str">
        <f>IF(SUM('A4'!S51:X51)=6,'A1'!$F$14,"")</f>
        <v/>
      </c>
      <c r="E20" t="str">
        <f>IF(SUM('A4'!S51:X51)=6,'A4'!C51,"")</f>
        <v/>
      </c>
      <c r="F20" t="str">
        <f>IF(SUM('A4'!S51:X51)=6,'A4'!D51,"")</f>
        <v/>
      </c>
      <c r="G20" t="str">
        <f>IF(SUM('A4'!S51:X51)=6,'A4'!E51,"")</f>
        <v/>
      </c>
      <c r="H20" t="str">
        <f>IF(SUM('A4'!S51:X51)=6,'A4'!F51,"")</f>
        <v/>
      </c>
      <c r="I20" t="str">
        <f>IF(SUM('A4'!S51:X51)=6,'A4'!G51,"")</f>
        <v/>
      </c>
      <c r="J20" s="308" t="str">
        <f>IF(SUM('A4'!S51:X51)=6,'A4'!H51,"")</f>
        <v/>
      </c>
    </row>
    <row r="21" spans="1:10" x14ac:dyDescent="0.25">
      <c r="A21" t="str">
        <f>IF(SUM('A4'!S52:X52)=6,'Angaben KH-Standort'!$D$25,"")</f>
        <v/>
      </c>
      <c r="B21" t="str">
        <f>IF(SUM('A4'!S52:X52)=6,'Angaben KH-Standort'!$D$26,"")</f>
        <v/>
      </c>
      <c r="C21" t="str">
        <f>IF(SUM('A4'!S52:X52)=6,'Angaben KH-Standort'!$D$12,"")</f>
        <v/>
      </c>
      <c r="D21" t="str">
        <f>IF(SUM('A4'!S52:X52)=6,'A1'!$F$14,"")</f>
        <v/>
      </c>
      <c r="E21" t="str">
        <f>IF(SUM('A4'!S52:X52)=6,'A4'!C52,"")</f>
        <v/>
      </c>
      <c r="F21" t="str">
        <f>IF(SUM('A4'!S52:X52)=6,'A4'!D52,"")</f>
        <v/>
      </c>
      <c r="G21" t="str">
        <f>IF(SUM('A4'!S52:X52)=6,'A4'!E52,"")</f>
        <v/>
      </c>
      <c r="H21" t="str">
        <f>IF(SUM('A4'!S52:X52)=6,'A4'!F52,"")</f>
        <v/>
      </c>
      <c r="I21" t="str">
        <f>IF(SUM('A4'!S52:X52)=6,'A4'!G52,"")</f>
        <v/>
      </c>
      <c r="J21" s="308" t="str">
        <f>IF(SUM('A4'!S52:X52)=6,'A4'!H52,"")</f>
        <v/>
      </c>
    </row>
    <row r="22" spans="1:10" x14ac:dyDescent="0.25">
      <c r="A22" t="str">
        <f>IF(SUM('A4'!S53:X53)=6,'Angaben KH-Standort'!$D$25,"")</f>
        <v/>
      </c>
      <c r="B22" t="str">
        <f>IF(SUM('A4'!S53:X53)=6,'Angaben KH-Standort'!$D$26,"")</f>
        <v/>
      </c>
      <c r="C22" t="str">
        <f>IF(SUM('A4'!S53:X53)=6,'Angaben KH-Standort'!$D$12,"")</f>
        <v/>
      </c>
      <c r="D22" t="str">
        <f>IF(SUM('A4'!S53:X53)=6,'A1'!$F$14,"")</f>
        <v/>
      </c>
      <c r="E22" t="str">
        <f>IF(SUM('A4'!S53:X53)=6,'A4'!C53,"")</f>
        <v/>
      </c>
      <c r="F22" t="str">
        <f>IF(SUM('A4'!S53:X53)=6,'A4'!D53,"")</f>
        <v/>
      </c>
      <c r="G22" t="str">
        <f>IF(SUM('A4'!S53:X53)=6,'A4'!E53,"")</f>
        <v/>
      </c>
      <c r="H22" t="str">
        <f>IF(SUM('A4'!S53:X53)=6,'A4'!F53,"")</f>
        <v/>
      </c>
      <c r="I22" t="str">
        <f>IF(SUM('A4'!S53:X53)=6,'A4'!G53,"")</f>
        <v/>
      </c>
      <c r="J22" s="308" t="str">
        <f>IF(SUM('A4'!S53:X53)=6,'A4'!H53,"")</f>
        <v/>
      </c>
    </row>
    <row r="23" spans="1:10" x14ac:dyDescent="0.25">
      <c r="A23" t="str">
        <f>IF(SUM('A4'!S54:X54)=6,'Angaben KH-Standort'!$D$25,"")</f>
        <v/>
      </c>
      <c r="B23" t="str">
        <f>IF(SUM('A4'!S54:X54)=6,'Angaben KH-Standort'!$D$26,"")</f>
        <v/>
      </c>
      <c r="C23" t="str">
        <f>IF(SUM('A4'!S54:X54)=6,'Angaben KH-Standort'!$D$12,"")</f>
        <v/>
      </c>
      <c r="D23" t="str">
        <f>IF(SUM('A4'!S54:X54)=6,'A1'!$F$14,"")</f>
        <v/>
      </c>
      <c r="E23" t="str">
        <f>IF(SUM('A4'!S54:X54)=6,'A4'!C54,"")</f>
        <v/>
      </c>
      <c r="F23" t="str">
        <f>IF(SUM('A4'!S54:X54)=6,'A4'!D54,"")</f>
        <v/>
      </c>
      <c r="G23" t="str">
        <f>IF(SUM('A4'!S54:X54)=6,'A4'!E54,"")</f>
        <v/>
      </c>
      <c r="H23" t="str">
        <f>IF(SUM('A4'!S54:X54)=6,'A4'!F54,"")</f>
        <v/>
      </c>
      <c r="I23" t="str">
        <f>IF(SUM('A4'!S54:X54)=6,'A4'!G54,"")</f>
        <v/>
      </c>
      <c r="J23" s="308" t="str">
        <f>IF(SUM('A4'!S54:X54)=6,'A4'!H54,"")</f>
        <v/>
      </c>
    </row>
    <row r="24" spans="1:10" x14ac:dyDescent="0.25">
      <c r="A24" t="str">
        <f>IF(SUM('A4'!S55:X55)=6,'Angaben KH-Standort'!$D$25,"")</f>
        <v/>
      </c>
      <c r="B24" t="str">
        <f>IF(SUM('A4'!S55:X55)=6,'Angaben KH-Standort'!$D$26,"")</f>
        <v/>
      </c>
      <c r="C24" t="str">
        <f>IF(SUM('A4'!S55:X55)=6,'Angaben KH-Standort'!$D$12,"")</f>
        <v/>
      </c>
      <c r="D24" t="str">
        <f>IF(SUM('A4'!S55:X55)=6,'A1'!$F$14,"")</f>
        <v/>
      </c>
      <c r="E24" t="str">
        <f>IF(SUM('A4'!S55:X55)=6,'A4'!C55,"")</f>
        <v/>
      </c>
      <c r="F24" t="str">
        <f>IF(SUM('A4'!S55:X55)=6,'A4'!D55,"")</f>
        <v/>
      </c>
      <c r="G24" t="str">
        <f>IF(SUM('A4'!S55:X55)=6,'A4'!E55,"")</f>
        <v/>
      </c>
      <c r="H24" t="str">
        <f>IF(SUM('A4'!S55:X55)=6,'A4'!F55,"")</f>
        <v/>
      </c>
      <c r="I24" t="str">
        <f>IF(SUM('A4'!S55:X55)=6,'A4'!G55,"")</f>
        <v/>
      </c>
      <c r="J24" s="308" t="str">
        <f>IF(SUM('A4'!S55:X55)=6,'A4'!H55,"")</f>
        <v/>
      </c>
    </row>
    <row r="25" spans="1:10" x14ac:dyDescent="0.25">
      <c r="A25" t="str">
        <f>IF(SUM('A4'!S56:X56)=6,'Angaben KH-Standort'!$D$25,"")</f>
        <v/>
      </c>
      <c r="B25" t="str">
        <f>IF(SUM('A4'!S56:X56)=6,'Angaben KH-Standort'!$D$26,"")</f>
        <v/>
      </c>
      <c r="C25" t="str">
        <f>IF(SUM('A4'!S56:X56)=6,'Angaben KH-Standort'!$D$12,"")</f>
        <v/>
      </c>
      <c r="D25" t="str">
        <f>IF(SUM('A4'!S56:X56)=6,'A1'!$F$14,"")</f>
        <v/>
      </c>
      <c r="E25" t="str">
        <f>IF(SUM('A4'!S56:X56)=6,'A4'!C56,"")</f>
        <v/>
      </c>
      <c r="F25" t="str">
        <f>IF(SUM('A4'!S56:X56)=6,'A4'!D56,"")</f>
        <v/>
      </c>
      <c r="G25" t="str">
        <f>IF(SUM('A4'!S56:X56)=6,'A4'!E56,"")</f>
        <v/>
      </c>
      <c r="H25" t="str">
        <f>IF(SUM('A4'!S56:X56)=6,'A4'!F56,"")</f>
        <v/>
      </c>
      <c r="I25" t="str">
        <f>IF(SUM('A4'!S56:X56)=6,'A4'!G56,"")</f>
        <v/>
      </c>
      <c r="J25" s="308" t="str">
        <f>IF(SUM('A4'!S56:X56)=6,'A4'!H56,"")</f>
        <v/>
      </c>
    </row>
    <row r="26" spans="1:10" x14ac:dyDescent="0.25">
      <c r="A26" t="str">
        <f>IF(SUM('A4'!S57:X57)=6,'Angaben KH-Standort'!$D$25,"")</f>
        <v/>
      </c>
      <c r="B26" t="str">
        <f>IF(SUM('A4'!S57:X57)=6,'Angaben KH-Standort'!$D$26,"")</f>
        <v/>
      </c>
      <c r="C26" t="str">
        <f>IF(SUM('A4'!S57:X57)=6,'Angaben KH-Standort'!$D$12,"")</f>
        <v/>
      </c>
      <c r="D26" t="str">
        <f>IF(SUM('A4'!S57:X57)=6,'A1'!$F$14,"")</f>
        <v/>
      </c>
      <c r="E26" t="str">
        <f>IF(SUM('A4'!S57:X57)=6,'A4'!C57,"")</f>
        <v/>
      </c>
      <c r="F26" t="str">
        <f>IF(SUM('A4'!S57:X57)=6,'A4'!D57,"")</f>
        <v/>
      </c>
      <c r="G26" t="str">
        <f>IF(SUM('A4'!S57:X57)=6,'A4'!E57,"")</f>
        <v/>
      </c>
      <c r="H26" t="str">
        <f>IF(SUM('A4'!S57:X57)=6,'A4'!F57,"")</f>
        <v/>
      </c>
      <c r="I26" t="str">
        <f>IF(SUM('A4'!S57:X57)=6,'A4'!G57,"")</f>
        <v/>
      </c>
      <c r="J26" s="308" t="str">
        <f>IF(SUM('A4'!S57:X57)=6,'A4'!H57,"")</f>
        <v/>
      </c>
    </row>
    <row r="27" spans="1:10" x14ac:dyDescent="0.25">
      <c r="A27" t="str">
        <f>IF(SUM('A4'!S58:X58)=6,'Angaben KH-Standort'!$D$25,"")</f>
        <v/>
      </c>
      <c r="B27" t="str">
        <f>IF(SUM('A4'!S58:X58)=6,'Angaben KH-Standort'!$D$26,"")</f>
        <v/>
      </c>
      <c r="C27" t="str">
        <f>IF(SUM('A4'!S58:X58)=6,'Angaben KH-Standort'!$D$12,"")</f>
        <v/>
      </c>
      <c r="D27" t="str">
        <f>IF(SUM('A4'!S58:X58)=6,'A1'!$F$14,"")</f>
        <v/>
      </c>
      <c r="E27" t="str">
        <f>IF(SUM('A4'!S58:X58)=6,'A4'!C58,"")</f>
        <v/>
      </c>
      <c r="F27" t="str">
        <f>IF(SUM('A4'!S58:X58)=6,'A4'!D58,"")</f>
        <v/>
      </c>
      <c r="G27" t="str">
        <f>IF(SUM('A4'!S58:X58)=6,'A4'!E58,"")</f>
        <v/>
      </c>
      <c r="H27" t="str">
        <f>IF(SUM('A4'!S58:X58)=6,'A4'!F58,"")</f>
        <v/>
      </c>
      <c r="I27" t="str">
        <f>IF(SUM('A4'!S58:X58)=6,'A4'!G58,"")</f>
        <v/>
      </c>
      <c r="J27" s="308" t="str">
        <f>IF(SUM('A4'!S58:X58)=6,'A4'!H58,"")</f>
        <v/>
      </c>
    </row>
    <row r="28" spans="1:10" x14ac:dyDescent="0.25">
      <c r="A28" t="str">
        <f>IF(SUM('A4'!S59:X59)=6,'Angaben KH-Standort'!$D$25,"")</f>
        <v/>
      </c>
      <c r="B28" t="str">
        <f>IF(SUM('A4'!S59:X59)=6,'Angaben KH-Standort'!$D$26,"")</f>
        <v/>
      </c>
      <c r="C28" t="str">
        <f>IF(SUM('A4'!S59:X59)=6,'Angaben KH-Standort'!$D$12,"")</f>
        <v/>
      </c>
      <c r="D28" t="str">
        <f>IF(SUM('A4'!S59:X59)=6,'A1'!$F$14,"")</f>
        <v/>
      </c>
      <c r="E28" t="str">
        <f>IF(SUM('A4'!S59:X59)=6,'A4'!C59,"")</f>
        <v/>
      </c>
      <c r="F28" t="str">
        <f>IF(SUM('A4'!S59:X59)=6,'A4'!D59,"")</f>
        <v/>
      </c>
      <c r="G28" t="str">
        <f>IF(SUM('A4'!S59:X59)=6,'A4'!E59,"")</f>
        <v/>
      </c>
      <c r="H28" t="str">
        <f>IF(SUM('A4'!S59:X59)=6,'A4'!F59,"")</f>
        <v/>
      </c>
      <c r="I28" t="str">
        <f>IF(SUM('A4'!S59:X59)=6,'A4'!G59,"")</f>
        <v/>
      </c>
      <c r="J28" s="308" t="str">
        <f>IF(SUM('A4'!S59:X59)=6,'A4'!H59,"")</f>
        <v/>
      </c>
    </row>
    <row r="29" spans="1:10" x14ac:dyDescent="0.25">
      <c r="A29" t="str">
        <f>IF(SUM('A4'!S60:X60)=6,'Angaben KH-Standort'!$D$25,"")</f>
        <v/>
      </c>
      <c r="B29" t="str">
        <f>IF(SUM('A4'!S60:X60)=6,'Angaben KH-Standort'!$D$26,"")</f>
        <v/>
      </c>
      <c r="C29" t="str">
        <f>IF(SUM('A4'!S60:X60)=6,'Angaben KH-Standort'!$D$12,"")</f>
        <v/>
      </c>
      <c r="D29" t="str">
        <f>IF(SUM('A4'!S60:X60)=6,'A1'!$F$14,"")</f>
        <v/>
      </c>
      <c r="E29" t="str">
        <f>IF(SUM('A4'!S60:X60)=6,'A4'!C60,"")</f>
        <v/>
      </c>
      <c r="F29" t="str">
        <f>IF(SUM('A4'!S60:X60)=6,'A4'!D60,"")</f>
        <v/>
      </c>
      <c r="G29" t="str">
        <f>IF(SUM('A4'!S60:X60)=6,'A4'!E60,"")</f>
        <v/>
      </c>
      <c r="H29" t="str">
        <f>IF(SUM('A4'!S60:X60)=6,'A4'!F60,"")</f>
        <v/>
      </c>
      <c r="I29" t="str">
        <f>IF(SUM('A4'!S60:X60)=6,'A4'!G60,"")</f>
        <v/>
      </c>
      <c r="J29" s="308" t="str">
        <f>IF(SUM('A4'!S60:X60)=6,'A4'!H60,"")</f>
        <v/>
      </c>
    </row>
    <row r="30" spans="1:10" x14ac:dyDescent="0.25">
      <c r="A30" t="str">
        <f>IF(SUM('A4'!S61:X61)=6,'Angaben KH-Standort'!$D$25,"")</f>
        <v/>
      </c>
      <c r="B30" t="str">
        <f>IF(SUM('A4'!S61:X61)=6,'Angaben KH-Standort'!$D$26,"")</f>
        <v/>
      </c>
      <c r="C30" t="str">
        <f>IF(SUM('A4'!S61:X61)=6,'Angaben KH-Standort'!$D$12,"")</f>
        <v/>
      </c>
      <c r="D30" t="str">
        <f>IF(SUM('A4'!S61:X61)=6,'A1'!$F$14,"")</f>
        <v/>
      </c>
      <c r="E30" t="str">
        <f>IF(SUM('A4'!S61:X61)=6,'A4'!C61,"")</f>
        <v/>
      </c>
      <c r="F30" t="str">
        <f>IF(SUM('A4'!S61:X61)=6,'A4'!D61,"")</f>
        <v/>
      </c>
      <c r="G30" t="str">
        <f>IF(SUM('A4'!S61:X61)=6,'A4'!E61,"")</f>
        <v/>
      </c>
      <c r="H30" t="str">
        <f>IF(SUM('A4'!S61:X61)=6,'A4'!F61,"")</f>
        <v/>
      </c>
      <c r="I30" t="str">
        <f>IF(SUM('A4'!S61:X61)=6,'A4'!G61,"")</f>
        <v/>
      </c>
      <c r="J30" s="308" t="str">
        <f>IF(SUM('A4'!S61:X61)=6,'A4'!H61,"")</f>
        <v/>
      </c>
    </row>
    <row r="31" spans="1:10" x14ac:dyDescent="0.25">
      <c r="A31" t="str">
        <f>IF(SUM('A4'!S62:X62)=6,'Angaben KH-Standort'!$D$25,"")</f>
        <v/>
      </c>
      <c r="B31" t="str">
        <f>IF(SUM('A4'!S62:X62)=6,'Angaben KH-Standort'!$D$26,"")</f>
        <v/>
      </c>
      <c r="C31" t="str">
        <f>IF(SUM('A4'!S62:X62)=6,'Angaben KH-Standort'!$D$12,"")</f>
        <v/>
      </c>
      <c r="D31" t="str">
        <f>IF(SUM('A4'!S62:X62)=6,'A1'!$F$14,"")</f>
        <v/>
      </c>
      <c r="E31" t="str">
        <f>IF(SUM('A4'!S62:X62)=6,'A4'!C62,"")</f>
        <v/>
      </c>
      <c r="F31" t="str">
        <f>IF(SUM('A4'!S62:X62)=6,'A4'!D62,"")</f>
        <v/>
      </c>
      <c r="G31" t="str">
        <f>IF(SUM('A4'!S62:X62)=6,'A4'!E62,"")</f>
        <v/>
      </c>
      <c r="H31" t="str">
        <f>IF(SUM('A4'!S62:X62)=6,'A4'!F62,"")</f>
        <v/>
      </c>
      <c r="I31" t="str">
        <f>IF(SUM('A4'!S62:X62)=6,'A4'!G62,"")</f>
        <v/>
      </c>
      <c r="J31" s="308" t="str">
        <f>IF(SUM('A4'!S62:X62)=6,'A4'!H62,"")</f>
        <v/>
      </c>
    </row>
    <row r="32" spans="1:10" x14ac:dyDescent="0.25">
      <c r="A32" t="str">
        <f>IF(SUM('A4'!S63:X63)=6,'Angaben KH-Standort'!$D$25,"")</f>
        <v/>
      </c>
      <c r="B32" t="str">
        <f>IF(SUM('A4'!S63:X63)=6,'Angaben KH-Standort'!$D$26,"")</f>
        <v/>
      </c>
      <c r="C32" t="str">
        <f>IF(SUM('A4'!S63:X63)=6,'Angaben KH-Standort'!$D$12,"")</f>
        <v/>
      </c>
      <c r="D32" t="str">
        <f>IF(SUM('A4'!S63:X63)=6,'A1'!$F$14,"")</f>
        <v/>
      </c>
      <c r="E32" t="str">
        <f>IF(SUM('A4'!S63:X63)=6,'A4'!C63,"")</f>
        <v/>
      </c>
      <c r="F32" t="str">
        <f>IF(SUM('A4'!S63:X63)=6,'A4'!D63,"")</f>
        <v/>
      </c>
      <c r="G32" t="str">
        <f>IF(SUM('A4'!S63:X63)=6,'A4'!E63,"")</f>
        <v/>
      </c>
      <c r="H32" t="str">
        <f>IF(SUM('A4'!S63:X63)=6,'A4'!F63,"")</f>
        <v/>
      </c>
      <c r="I32" t="str">
        <f>IF(SUM('A4'!S63:X63)=6,'A4'!G63,"")</f>
        <v/>
      </c>
      <c r="J32" s="308" t="str">
        <f>IF(SUM('A4'!S63:X63)=6,'A4'!H63,"")</f>
        <v/>
      </c>
    </row>
    <row r="33" spans="1:10" x14ac:dyDescent="0.25">
      <c r="A33" t="str">
        <f>IF(SUM('A4'!S64:X64)=6,'Angaben KH-Standort'!$D$25,"")</f>
        <v/>
      </c>
      <c r="B33" t="str">
        <f>IF(SUM('A4'!S64:X64)=6,'Angaben KH-Standort'!$D$26,"")</f>
        <v/>
      </c>
      <c r="C33" t="str">
        <f>IF(SUM('A4'!S64:X64)=6,'Angaben KH-Standort'!$D$12,"")</f>
        <v/>
      </c>
      <c r="D33" t="str">
        <f>IF(SUM('A4'!S64:X64)=6,'A1'!$F$14,"")</f>
        <v/>
      </c>
      <c r="E33" t="str">
        <f>IF(SUM('A4'!S64:X64)=6,'A4'!C64,"")</f>
        <v/>
      </c>
      <c r="F33" t="str">
        <f>IF(SUM('A4'!S64:X64)=6,'A4'!D64,"")</f>
        <v/>
      </c>
      <c r="G33" t="str">
        <f>IF(SUM('A4'!S64:X64)=6,'A4'!E64,"")</f>
        <v/>
      </c>
      <c r="H33" t="str">
        <f>IF(SUM('A4'!S64:X64)=6,'A4'!F64,"")</f>
        <v/>
      </c>
      <c r="I33" t="str">
        <f>IF(SUM('A4'!S64:X64)=6,'A4'!G64,"")</f>
        <v/>
      </c>
      <c r="J33" s="308" t="str">
        <f>IF(SUM('A4'!S64:X64)=6,'A4'!H64,"")</f>
        <v/>
      </c>
    </row>
    <row r="34" spans="1:10" x14ac:dyDescent="0.25">
      <c r="A34" t="str">
        <f>IF(SUM('A4'!S65:X65)=6,'Angaben KH-Standort'!$D$25,"")</f>
        <v/>
      </c>
      <c r="B34" t="str">
        <f>IF(SUM('A4'!S65:X65)=6,'Angaben KH-Standort'!$D$26,"")</f>
        <v/>
      </c>
      <c r="C34" t="str">
        <f>IF(SUM('A4'!S65:X65)=6,'Angaben KH-Standort'!$D$12,"")</f>
        <v/>
      </c>
      <c r="D34" t="str">
        <f>IF(SUM('A4'!S65:X65)=6,'A1'!$F$14,"")</f>
        <v/>
      </c>
      <c r="E34" t="str">
        <f>IF(SUM('A4'!S65:X65)=6,'A4'!C65,"")</f>
        <v/>
      </c>
      <c r="F34" t="str">
        <f>IF(SUM('A4'!S65:X65)=6,'A4'!D65,"")</f>
        <v/>
      </c>
      <c r="G34" t="str">
        <f>IF(SUM('A4'!S65:X65)=6,'A4'!E65,"")</f>
        <v/>
      </c>
      <c r="H34" t="str">
        <f>IF(SUM('A4'!S65:X65)=6,'A4'!F65,"")</f>
        <v/>
      </c>
      <c r="I34" t="str">
        <f>IF(SUM('A4'!S65:X65)=6,'A4'!G65,"")</f>
        <v/>
      </c>
      <c r="J34" s="308" t="str">
        <f>IF(SUM('A4'!S65:X65)=6,'A4'!H65,"")</f>
        <v/>
      </c>
    </row>
    <row r="35" spans="1:10" x14ac:dyDescent="0.25">
      <c r="A35" t="str">
        <f>IF(SUM('A4'!S66:X66)=6,'Angaben KH-Standort'!$D$25,"")</f>
        <v/>
      </c>
      <c r="B35" t="str">
        <f>IF(SUM('A4'!S66:X66)=6,'Angaben KH-Standort'!$D$26,"")</f>
        <v/>
      </c>
      <c r="C35" t="str">
        <f>IF(SUM('A4'!S66:X66)=6,'Angaben KH-Standort'!$D$12,"")</f>
        <v/>
      </c>
      <c r="D35" t="str">
        <f>IF(SUM('A4'!S66:X66)=6,'A1'!$F$14,"")</f>
        <v/>
      </c>
      <c r="E35" t="str">
        <f>IF(SUM('A4'!S66:X66)=6,'A4'!C66,"")</f>
        <v/>
      </c>
      <c r="F35" t="str">
        <f>IF(SUM('A4'!S66:X66)=6,'A4'!D66,"")</f>
        <v/>
      </c>
      <c r="G35" t="str">
        <f>IF(SUM('A4'!S66:X66)=6,'A4'!E66,"")</f>
        <v/>
      </c>
      <c r="H35" t="str">
        <f>IF(SUM('A4'!S66:X66)=6,'A4'!F66,"")</f>
        <v/>
      </c>
      <c r="I35" t="str">
        <f>IF(SUM('A4'!S66:X66)=6,'A4'!G66,"")</f>
        <v/>
      </c>
      <c r="J35" s="308" t="str">
        <f>IF(SUM('A4'!S66:X66)=6,'A4'!H66,"")</f>
        <v/>
      </c>
    </row>
    <row r="36" spans="1:10" x14ac:dyDescent="0.25">
      <c r="A36" t="str">
        <f>IF(SUM('A4'!S67:X67)=6,'Angaben KH-Standort'!$D$25,"")</f>
        <v/>
      </c>
      <c r="B36" t="str">
        <f>IF(SUM('A4'!S67:X67)=6,'Angaben KH-Standort'!$D$26,"")</f>
        <v/>
      </c>
      <c r="C36" t="str">
        <f>IF(SUM('A4'!S67:X67)=6,'Angaben KH-Standort'!$D$12,"")</f>
        <v/>
      </c>
      <c r="D36" t="str">
        <f>IF(SUM('A4'!S67:X67)=6,'A1'!$F$14,"")</f>
        <v/>
      </c>
      <c r="E36" t="str">
        <f>IF(SUM('A4'!S67:X67)=6,'A4'!C67,"")</f>
        <v/>
      </c>
      <c r="F36" t="str">
        <f>IF(SUM('A4'!S67:X67)=6,'A4'!D67,"")</f>
        <v/>
      </c>
      <c r="G36" t="str">
        <f>IF(SUM('A4'!S67:X67)=6,'A4'!E67,"")</f>
        <v/>
      </c>
      <c r="H36" t="str">
        <f>IF(SUM('A4'!S67:X67)=6,'A4'!F67,"")</f>
        <v/>
      </c>
      <c r="I36" t="str">
        <f>IF(SUM('A4'!S67:X67)=6,'A4'!G67,"")</f>
        <v/>
      </c>
      <c r="J36" s="308" t="str">
        <f>IF(SUM('A4'!S67:X67)=6,'A4'!H67,"")</f>
        <v/>
      </c>
    </row>
    <row r="37" spans="1:10" x14ac:dyDescent="0.25">
      <c r="A37" t="str">
        <f>IF(SUM('A4'!S68:X68)=6,'Angaben KH-Standort'!$D$25,"")</f>
        <v/>
      </c>
      <c r="B37" t="str">
        <f>IF(SUM('A4'!S68:X68)=6,'Angaben KH-Standort'!$D$26,"")</f>
        <v/>
      </c>
      <c r="C37" t="str">
        <f>IF(SUM('A4'!S68:X68)=6,'Angaben KH-Standort'!$D$12,"")</f>
        <v/>
      </c>
      <c r="D37" t="str">
        <f>IF(SUM('A4'!S68:X68)=6,'A1'!$F$14,"")</f>
        <v/>
      </c>
      <c r="E37" t="str">
        <f>IF(SUM('A4'!S68:X68)=6,'A4'!C68,"")</f>
        <v/>
      </c>
      <c r="F37" t="str">
        <f>IF(SUM('A4'!S68:X68)=6,'A4'!D68,"")</f>
        <v/>
      </c>
      <c r="G37" t="str">
        <f>IF(SUM('A4'!S68:X68)=6,'A4'!E68,"")</f>
        <v/>
      </c>
      <c r="H37" t="str">
        <f>IF(SUM('A4'!S68:X68)=6,'A4'!F68,"")</f>
        <v/>
      </c>
      <c r="I37" t="str">
        <f>IF(SUM('A4'!S68:X68)=6,'A4'!G68,"")</f>
        <v/>
      </c>
      <c r="J37" s="308" t="str">
        <f>IF(SUM('A4'!S68:X68)=6,'A4'!H68,"")</f>
        <v/>
      </c>
    </row>
    <row r="38" spans="1:10" x14ac:dyDescent="0.25">
      <c r="A38" t="str">
        <f>IF(SUM('A4'!S69:X69)=6,'Angaben KH-Standort'!$D$25,"")</f>
        <v/>
      </c>
      <c r="B38" t="str">
        <f>IF(SUM('A4'!S69:X69)=6,'Angaben KH-Standort'!$D$26,"")</f>
        <v/>
      </c>
      <c r="C38" t="str">
        <f>IF(SUM('A4'!S69:X69)=6,'Angaben KH-Standort'!$D$12,"")</f>
        <v/>
      </c>
      <c r="D38" t="str">
        <f>IF(SUM('A4'!S69:X69)=6,'A1'!$F$14,"")</f>
        <v/>
      </c>
      <c r="E38" t="str">
        <f>IF(SUM('A4'!S69:X69)=6,'A4'!C69,"")</f>
        <v/>
      </c>
      <c r="F38" t="str">
        <f>IF(SUM('A4'!S69:X69)=6,'A4'!D69,"")</f>
        <v/>
      </c>
      <c r="G38" t="str">
        <f>IF(SUM('A4'!S69:X69)=6,'A4'!E69,"")</f>
        <v/>
      </c>
      <c r="H38" t="str">
        <f>IF(SUM('A4'!S69:X69)=6,'A4'!F69,"")</f>
        <v/>
      </c>
      <c r="I38" t="str">
        <f>IF(SUM('A4'!S69:X69)=6,'A4'!G69,"")</f>
        <v/>
      </c>
      <c r="J38" s="308" t="str">
        <f>IF(SUM('A4'!S69:X69)=6,'A4'!H69,"")</f>
        <v/>
      </c>
    </row>
    <row r="39" spans="1:10" x14ac:dyDescent="0.25">
      <c r="A39" t="str">
        <f>IF(SUM('A4'!S70:X70)=6,'Angaben KH-Standort'!$D$25,"")</f>
        <v/>
      </c>
      <c r="B39" t="str">
        <f>IF(SUM('A4'!S70:X70)=6,'Angaben KH-Standort'!$D$26,"")</f>
        <v/>
      </c>
      <c r="C39" t="str">
        <f>IF(SUM('A4'!S70:X70)=6,'Angaben KH-Standort'!$D$12,"")</f>
        <v/>
      </c>
      <c r="D39" t="str">
        <f>IF(SUM('A4'!S70:X70)=6,'A1'!$F$14,"")</f>
        <v/>
      </c>
      <c r="E39" t="str">
        <f>IF(SUM('A4'!S70:X70)=6,'A4'!C70,"")</f>
        <v/>
      </c>
      <c r="F39" t="str">
        <f>IF(SUM('A4'!S70:X70)=6,'A4'!D70,"")</f>
        <v/>
      </c>
      <c r="G39" t="str">
        <f>IF(SUM('A4'!S70:X70)=6,'A4'!E70,"")</f>
        <v/>
      </c>
      <c r="H39" t="str">
        <f>IF(SUM('A4'!S70:X70)=6,'A4'!F70,"")</f>
        <v/>
      </c>
      <c r="I39" t="str">
        <f>IF(SUM('A4'!S70:X70)=6,'A4'!G70,"")</f>
        <v/>
      </c>
      <c r="J39" s="308" t="str">
        <f>IF(SUM('A4'!S70:X70)=6,'A4'!H70,"")</f>
        <v/>
      </c>
    </row>
    <row r="40" spans="1:10" x14ac:dyDescent="0.25">
      <c r="A40" t="str">
        <f>IF(SUM('A4'!S71:X71)=6,'Angaben KH-Standort'!$D$25,"")</f>
        <v/>
      </c>
      <c r="B40" t="str">
        <f>IF(SUM('A4'!S71:X71)=6,'Angaben KH-Standort'!$D$26,"")</f>
        <v/>
      </c>
      <c r="C40" t="str">
        <f>IF(SUM('A4'!S71:X71)=6,'Angaben KH-Standort'!$D$12,"")</f>
        <v/>
      </c>
      <c r="D40" t="str">
        <f>IF(SUM('A4'!S71:X71)=6,'A1'!$F$14,"")</f>
        <v/>
      </c>
      <c r="E40" t="str">
        <f>IF(SUM('A4'!S71:X71)=6,'A4'!C71,"")</f>
        <v/>
      </c>
      <c r="F40" t="str">
        <f>IF(SUM('A4'!S71:X71)=6,'A4'!D71,"")</f>
        <v/>
      </c>
      <c r="G40" t="str">
        <f>IF(SUM('A4'!S71:X71)=6,'A4'!E71,"")</f>
        <v/>
      </c>
      <c r="H40" t="str">
        <f>IF(SUM('A4'!S71:X71)=6,'A4'!F71,"")</f>
        <v/>
      </c>
      <c r="I40" t="str">
        <f>IF(SUM('A4'!S71:X71)=6,'A4'!G71,"")</f>
        <v/>
      </c>
      <c r="J40" s="308" t="str">
        <f>IF(SUM('A4'!S71:X71)=6,'A4'!H71,"")</f>
        <v/>
      </c>
    </row>
    <row r="41" spans="1:10" x14ac:dyDescent="0.25">
      <c r="A41" t="str">
        <f>IF(SUM('A4'!S72:X72)=6,'Angaben KH-Standort'!$D$25,"")</f>
        <v/>
      </c>
      <c r="B41" t="str">
        <f>IF(SUM('A4'!S72:X72)=6,'Angaben KH-Standort'!$D$26,"")</f>
        <v/>
      </c>
      <c r="C41" t="str">
        <f>IF(SUM('A4'!S72:X72)=6,'Angaben KH-Standort'!$D$12,"")</f>
        <v/>
      </c>
      <c r="D41" t="str">
        <f>IF(SUM('A4'!S72:X72)=6,'A1'!$F$14,"")</f>
        <v/>
      </c>
      <c r="E41" t="str">
        <f>IF(SUM('A4'!S72:X72)=6,'A4'!C72,"")</f>
        <v/>
      </c>
      <c r="F41" t="str">
        <f>IF(SUM('A4'!S72:X72)=6,'A4'!D72,"")</f>
        <v/>
      </c>
      <c r="G41" t="str">
        <f>IF(SUM('A4'!S72:X72)=6,'A4'!E72,"")</f>
        <v/>
      </c>
      <c r="H41" t="str">
        <f>IF(SUM('A4'!S72:X72)=6,'A4'!F72,"")</f>
        <v/>
      </c>
      <c r="I41" t="str">
        <f>IF(SUM('A4'!S72:X72)=6,'A4'!G72,"")</f>
        <v/>
      </c>
      <c r="J41" s="308" t="str">
        <f>IF(SUM('A4'!S72:X72)=6,'A4'!H72,"")</f>
        <v/>
      </c>
    </row>
    <row r="42" spans="1:10" x14ac:dyDescent="0.25">
      <c r="A42" t="str">
        <f>IF(SUM('A4'!S73:X73)=6,'Angaben KH-Standort'!$D$25,"")</f>
        <v/>
      </c>
      <c r="B42" t="str">
        <f>IF(SUM('A4'!S73:X73)=6,'Angaben KH-Standort'!$D$26,"")</f>
        <v/>
      </c>
      <c r="C42" t="str">
        <f>IF(SUM('A4'!S73:X73)=6,'Angaben KH-Standort'!$D$12,"")</f>
        <v/>
      </c>
      <c r="D42" t="str">
        <f>IF(SUM('A4'!S73:X73)=6,'A1'!$F$14,"")</f>
        <v/>
      </c>
      <c r="E42" t="str">
        <f>IF(SUM('A4'!S73:X73)=6,'A4'!C73,"")</f>
        <v/>
      </c>
      <c r="F42" t="str">
        <f>IF(SUM('A4'!S73:X73)=6,'A4'!D73,"")</f>
        <v/>
      </c>
      <c r="G42" t="str">
        <f>IF(SUM('A4'!S73:X73)=6,'A4'!E73,"")</f>
        <v/>
      </c>
      <c r="H42" t="str">
        <f>IF(SUM('A4'!S73:X73)=6,'A4'!F73,"")</f>
        <v/>
      </c>
      <c r="I42" t="str">
        <f>IF(SUM('A4'!S73:X73)=6,'A4'!G73,"")</f>
        <v/>
      </c>
      <c r="J42" s="308" t="str">
        <f>IF(SUM('A4'!S73:X73)=6,'A4'!H73,"")</f>
        <v/>
      </c>
    </row>
    <row r="43" spans="1:10" x14ac:dyDescent="0.25">
      <c r="A43" t="str">
        <f>IF(SUM('A4'!S74:X74)=6,'Angaben KH-Standort'!$D$25,"")</f>
        <v/>
      </c>
      <c r="B43" t="str">
        <f>IF(SUM('A4'!S74:X74)=6,'Angaben KH-Standort'!$D$26,"")</f>
        <v/>
      </c>
      <c r="C43" t="str">
        <f>IF(SUM('A4'!S74:X74)=6,'Angaben KH-Standort'!$D$12,"")</f>
        <v/>
      </c>
      <c r="D43" t="str">
        <f>IF(SUM('A4'!S74:X74)=6,'A1'!$F$14,"")</f>
        <v/>
      </c>
      <c r="E43" t="str">
        <f>IF(SUM('A4'!S74:X74)=6,'A4'!C74,"")</f>
        <v/>
      </c>
      <c r="F43" t="str">
        <f>IF(SUM('A4'!S74:X74)=6,'A4'!D74,"")</f>
        <v/>
      </c>
      <c r="G43" t="str">
        <f>IF(SUM('A4'!S74:X74)=6,'A4'!E74,"")</f>
        <v/>
      </c>
      <c r="H43" t="str">
        <f>IF(SUM('A4'!S74:X74)=6,'A4'!F74,"")</f>
        <v/>
      </c>
      <c r="I43" t="str">
        <f>IF(SUM('A4'!S74:X74)=6,'A4'!G74,"")</f>
        <v/>
      </c>
      <c r="J43" s="308" t="str">
        <f>IF(SUM('A4'!S74:X74)=6,'A4'!H74,"")</f>
        <v/>
      </c>
    </row>
    <row r="44" spans="1:10" x14ac:dyDescent="0.25">
      <c r="A44" t="str">
        <f>IF(SUM('A4'!S75:X75)=6,'Angaben KH-Standort'!$D$25,"")</f>
        <v/>
      </c>
      <c r="B44" t="str">
        <f>IF(SUM('A4'!S75:X75)=6,'Angaben KH-Standort'!$D$26,"")</f>
        <v/>
      </c>
      <c r="C44" t="str">
        <f>IF(SUM('A4'!S75:X75)=6,'Angaben KH-Standort'!$D$12,"")</f>
        <v/>
      </c>
      <c r="D44" t="str">
        <f>IF(SUM('A4'!S75:X75)=6,'A1'!$F$14,"")</f>
        <v/>
      </c>
      <c r="E44" t="str">
        <f>IF(SUM('A4'!S75:X75)=6,'A4'!C75,"")</f>
        <v/>
      </c>
      <c r="F44" t="str">
        <f>IF(SUM('A4'!S75:X75)=6,'A4'!D75,"")</f>
        <v/>
      </c>
      <c r="G44" t="str">
        <f>IF(SUM('A4'!S75:X75)=6,'A4'!E75,"")</f>
        <v/>
      </c>
      <c r="H44" t="str">
        <f>IF(SUM('A4'!S75:X75)=6,'A4'!F75,"")</f>
        <v/>
      </c>
      <c r="I44" t="str">
        <f>IF(SUM('A4'!S75:X75)=6,'A4'!G75,"")</f>
        <v/>
      </c>
      <c r="J44" s="308" t="str">
        <f>IF(SUM('A4'!S75:X75)=6,'A4'!H75,"")</f>
        <v/>
      </c>
    </row>
    <row r="45" spans="1:10" x14ac:dyDescent="0.25">
      <c r="A45" t="str">
        <f>IF(SUM('A4'!S76:X76)=6,'Angaben KH-Standort'!$D$25,"")</f>
        <v/>
      </c>
      <c r="B45" t="str">
        <f>IF(SUM('A4'!S76:X76)=6,'Angaben KH-Standort'!$D$26,"")</f>
        <v/>
      </c>
      <c r="C45" t="str">
        <f>IF(SUM('A4'!S76:X76)=6,'Angaben KH-Standort'!$D$12,"")</f>
        <v/>
      </c>
      <c r="D45" t="str">
        <f>IF(SUM('A4'!S76:X76)=6,'A1'!$F$14,"")</f>
        <v/>
      </c>
      <c r="E45" t="str">
        <f>IF(SUM('A4'!S76:X76)=6,'A4'!C76,"")</f>
        <v/>
      </c>
      <c r="F45" t="str">
        <f>IF(SUM('A4'!S76:X76)=6,'A4'!D76,"")</f>
        <v/>
      </c>
      <c r="G45" t="str">
        <f>IF(SUM('A4'!S76:X76)=6,'A4'!E76,"")</f>
        <v/>
      </c>
      <c r="H45" t="str">
        <f>IF(SUM('A4'!S76:X76)=6,'A4'!F76,"")</f>
        <v/>
      </c>
      <c r="I45" t="str">
        <f>IF(SUM('A4'!S76:X76)=6,'A4'!G76,"")</f>
        <v/>
      </c>
      <c r="J45" s="308" t="str">
        <f>IF(SUM('A4'!S76:X76)=6,'A4'!H76,"")</f>
        <v/>
      </c>
    </row>
    <row r="46" spans="1:10" x14ac:dyDescent="0.25">
      <c r="A46" t="str">
        <f>IF(SUM('A4'!S77:X77)=6,'Angaben KH-Standort'!$D$25,"")</f>
        <v/>
      </c>
      <c r="B46" t="str">
        <f>IF(SUM('A4'!S77:X77)=6,'Angaben KH-Standort'!$D$26,"")</f>
        <v/>
      </c>
      <c r="C46" t="str">
        <f>IF(SUM('A4'!S77:X77)=6,'Angaben KH-Standort'!$D$12,"")</f>
        <v/>
      </c>
      <c r="D46" t="str">
        <f>IF(SUM('A4'!S77:X77)=6,'A1'!$F$14,"")</f>
        <v/>
      </c>
      <c r="E46" t="str">
        <f>IF(SUM('A4'!S77:X77)=6,'A4'!C77,"")</f>
        <v/>
      </c>
      <c r="F46" t="str">
        <f>IF(SUM('A4'!S77:X77)=6,'A4'!D77,"")</f>
        <v/>
      </c>
      <c r="G46" t="str">
        <f>IF(SUM('A4'!S77:X77)=6,'A4'!E77,"")</f>
        <v/>
      </c>
      <c r="H46" t="str">
        <f>IF(SUM('A4'!S77:X77)=6,'A4'!F77,"")</f>
        <v/>
      </c>
      <c r="I46" t="str">
        <f>IF(SUM('A4'!S77:X77)=6,'A4'!G77,"")</f>
        <v/>
      </c>
      <c r="J46" s="308" t="str">
        <f>IF(SUM('A4'!S77:X77)=6,'A4'!H77,"")</f>
        <v/>
      </c>
    </row>
    <row r="47" spans="1:10" x14ac:dyDescent="0.25">
      <c r="A47" t="str">
        <f>IF(SUM('A4'!S78:X78)=6,'Angaben KH-Standort'!$D$25,"")</f>
        <v/>
      </c>
      <c r="B47" t="str">
        <f>IF(SUM('A4'!S78:X78)=6,'Angaben KH-Standort'!$D$26,"")</f>
        <v/>
      </c>
      <c r="C47" t="str">
        <f>IF(SUM('A4'!S78:X78)=6,'Angaben KH-Standort'!$D$12,"")</f>
        <v/>
      </c>
      <c r="D47" t="str">
        <f>IF(SUM('A4'!S78:X78)=6,'A1'!$F$14,"")</f>
        <v/>
      </c>
      <c r="E47" t="str">
        <f>IF(SUM('A4'!S78:X78)=6,'A4'!C78,"")</f>
        <v/>
      </c>
      <c r="F47" t="str">
        <f>IF(SUM('A4'!S78:X78)=6,'A4'!D78,"")</f>
        <v/>
      </c>
      <c r="G47" t="str">
        <f>IF(SUM('A4'!S78:X78)=6,'A4'!E78,"")</f>
        <v/>
      </c>
      <c r="H47" t="str">
        <f>IF(SUM('A4'!S78:X78)=6,'A4'!F78,"")</f>
        <v/>
      </c>
      <c r="I47" t="str">
        <f>IF(SUM('A4'!S78:X78)=6,'A4'!G78,"")</f>
        <v/>
      </c>
      <c r="J47" s="308" t="str">
        <f>IF(SUM('A4'!S78:X78)=6,'A4'!H78,"")</f>
        <v/>
      </c>
    </row>
    <row r="48" spans="1:10" x14ac:dyDescent="0.25">
      <c r="A48" t="str">
        <f>IF(SUM('A4'!S79:X79)=6,'Angaben KH-Standort'!$D$25,"")</f>
        <v/>
      </c>
      <c r="B48" t="str">
        <f>IF(SUM('A4'!S79:X79)=6,'Angaben KH-Standort'!$D$26,"")</f>
        <v/>
      </c>
      <c r="C48" t="str">
        <f>IF(SUM('A4'!S79:X79)=6,'Angaben KH-Standort'!$D$12,"")</f>
        <v/>
      </c>
      <c r="D48" t="str">
        <f>IF(SUM('A4'!S79:X79)=6,'A1'!$F$14,"")</f>
        <v/>
      </c>
      <c r="E48" t="str">
        <f>IF(SUM('A4'!S79:X79)=6,'A4'!C79,"")</f>
        <v/>
      </c>
      <c r="F48" t="str">
        <f>IF(SUM('A4'!S79:X79)=6,'A4'!D79,"")</f>
        <v/>
      </c>
      <c r="G48" t="str">
        <f>IF(SUM('A4'!S79:X79)=6,'A4'!E79,"")</f>
        <v/>
      </c>
      <c r="H48" t="str">
        <f>IF(SUM('A4'!S79:X79)=6,'A4'!F79,"")</f>
        <v/>
      </c>
      <c r="I48" t="str">
        <f>IF(SUM('A4'!S79:X79)=6,'A4'!G79,"")</f>
        <v/>
      </c>
      <c r="J48" s="308" t="str">
        <f>IF(SUM('A4'!S79:X79)=6,'A4'!H79,"")</f>
        <v/>
      </c>
    </row>
    <row r="49" spans="1:10" x14ac:dyDescent="0.25">
      <c r="A49" t="str">
        <f>IF(SUM('A4'!S80:X80)=6,'Angaben KH-Standort'!$D$25,"")</f>
        <v/>
      </c>
      <c r="B49" t="str">
        <f>IF(SUM('A4'!S80:X80)=6,'Angaben KH-Standort'!$D$26,"")</f>
        <v/>
      </c>
      <c r="C49" t="str">
        <f>IF(SUM('A4'!S80:X80)=6,'Angaben KH-Standort'!$D$12,"")</f>
        <v/>
      </c>
      <c r="D49" t="str">
        <f>IF(SUM('A4'!S80:X80)=6,'A1'!$F$14,"")</f>
        <v/>
      </c>
      <c r="E49" t="str">
        <f>IF(SUM('A4'!S80:X80)=6,'A4'!C80,"")</f>
        <v/>
      </c>
      <c r="F49" t="str">
        <f>IF(SUM('A4'!S80:X80)=6,'A4'!D80,"")</f>
        <v/>
      </c>
      <c r="G49" t="str">
        <f>IF(SUM('A4'!S80:X80)=6,'A4'!E80,"")</f>
        <v/>
      </c>
      <c r="H49" t="str">
        <f>IF(SUM('A4'!S80:X80)=6,'A4'!F80,"")</f>
        <v/>
      </c>
      <c r="I49" t="str">
        <f>IF(SUM('A4'!S80:X80)=6,'A4'!G80,"")</f>
        <v/>
      </c>
      <c r="J49" s="308" t="str">
        <f>IF(SUM('A4'!S80:X80)=6,'A4'!H80,"")</f>
        <v/>
      </c>
    </row>
    <row r="50" spans="1:10" x14ac:dyDescent="0.25">
      <c r="A50" t="str">
        <f>IF(SUM('A4'!S81:X81)=6,'Angaben KH-Standort'!$D$25,"")</f>
        <v/>
      </c>
      <c r="B50" t="str">
        <f>IF(SUM('A4'!S81:X81)=6,'Angaben KH-Standort'!$D$26,"")</f>
        <v/>
      </c>
      <c r="C50" t="str">
        <f>IF(SUM('A4'!S81:X81)=6,'Angaben KH-Standort'!$D$12,"")</f>
        <v/>
      </c>
      <c r="D50" t="str">
        <f>IF(SUM('A4'!S81:X81)=6,'A1'!$F$14,"")</f>
        <v/>
      </c>
      <c r="E50" t="str">
        <f>IF(SUM('A4'!S81:X81)=6,'A4'!C81,"")</f>
        <v/>
      </c>
      <c r="F50" t="str">
        <f>IF(SUM('A4'!S81:X81)=6,'A4'!D81,"")</f>
        <v/>
      </c>
      <c r="G50" t="str">
        <f>IF(SUM('A4'!S81:X81)=6,'A4'!E81,"")</f>
        <v/>
      </c>
      <c r="H50" t="str">
        <f>IF(SUM('A4'!S81:X81)=6,'A4'!F81,"")</f>
        <v/>
      </c>
      <c r="I50" t="str">
        <f>IF(SUM('A4'!S81:X81)=6,'A4'!G81,"")</f>
        <v/>
      </c>
      <c r="J50" s="308" t="str">
        <f>IF(SUM('A4'!S81:X81)=6,'A4'!H81,"")</f>
        <v/>
      </c>
    </row>
    <row r="51" spans="1:10" x14ac:dyDescent="0.25">
      <c r="A51" t="str">
        <f>IF(SUM('A4'!S82:X82)=6,'Angaben KH-Standort'!$D$25,"")</f>
        <v/>
      </c>
      <c r="B51" t="str">
        <f>IF(SUM('A4'!S82:X82)=6,'Angaben KH-Standort'!$D$26,"")</f>
        <v/>
      </c>
      <c r="C51" t="str">
        <f>IF(SUM('A4'!S82:X82)=6,'Angaben KH-Standort'!$D$12,"")</f>
        <v/>
      </c>
      <c r="D51" t="str">
        <f>IF(SUM('A4'!S82:X82)=6,'A1'!$F$14,"")</f>
        <v/>
      </c>
      <c r="E51" t="str">
        <f>IF(SUM('A4'!S82:X82)=6,'A4'!C82,"")</f>
        <v/>
      </c>
      <c r="F51" t="str">
        <f>IF(SUM('A4'!S82:X82)=6,'A4'!D82,"")</f>
        <v/>
      </c>
      <c r="G51" t="str">
        <f>IF(SUM('A4'!S82:X82)=6,'A4'!E82,"")</f>
        <v/>
      </c>
      <c r="H51" t="str">
        <f>IF(SUM('A4'!S82:X82)=6,'A4'!F82,"")</f>
        <v/>
      </c>
      <c r="I51" t="str">
        <f>IF(SUM('A4'!S82:X82)=6,'A4'!G82,"")</f>
        <v/>
      </c>
      <c r="J51" s="308" t="str">
        <f>IF(SUM('A4'!S82:X82)=6,'A4'!H82,"")</f>
        <v/>
      </c>
    </row>
    <row r="52" spans="1:10" x14ac:dyDescent="0.25">
      <c r="A52" t="str">
        <f>IF(SUM('A4'!S83:X83)=6,'Angaben KH-Standort'!$D$25,"")</f>
        <v/>
      </c>
      <c r="B52" t="str">
        <f>IF(SUM('A4'!S83:X83)=6,'Angaben KH-Standort'!$D$26,"")</f>
        <v/>
      </c>
      <c r="C52" t="str">
        <f>IF(SUM('A4'!S83:X83)=6,'Angaben KH-Standort'!$D$12,"")</f>
        <v/>
      </c>
      <c r="D52" t="str">
        <f>IF(SUM('A4'!S83:X83)=6,'A1'!$F$14,"")</f>
        <v/>
      </c>
      <c r="E52" t="str">
        <f>IF(SUM('A4'!S83:X83)=6,'A4'!C83,"")</f>
        <v/>
      </c>
      <c r="F52" t="str">
        <f>IF(SUM('A4'!S83:X83)=6,'A4'!D83,"")</f>
        <v/>
      </c>
      <c r="G52" t="str">
        <f>IF(SUM('A4'!S83:X83)=6,'A4'!E83,"")</f>
        <v/>
      </c>
      <c r="H52" t="str">
        <f>IF(SUM('A4'!S83:X83)=6,'A4'!F83,"")</f>
        <v/>
      </c>
      <c r="I52" t="str">
        <f>IF(SUM('A4'!S83:X83)=6,'A4'!G83,"")</f>
        <v/>
      </c>
      <c r="J52" s="308" t="str">
        <f>IF(SUM('A4'!S83:X83)=6,'A4'!H83,"")</f>
        <v/>
      </c>
    </row>
    <row r="53" spans="1:10" x14ac:dyDescent="0.25">
      <c r="A53" t="str">
        <f>IF(SUM('A4'!S84:X84)=6,'Angaben KH-Standort'!$D$25,"")</f>
        <v/>
      </c>
      <c r="B53" t="str">
        <f>IF(SUM('A4'!S84:X84)=6,'Angaben KH-Standort'!$D$26,"")</f>
        <v/>
      </c>
      <c r="C53" t="str">
        <f>IF(SUM('A4'!S84:X84)=6,'Angaben KH-Standort'!$D$12,"")</f>
        <v/>
      </c>
      <c r="D53" t="str">
        <f>IF(SUM('A4'!S84:X84)=6,'A1'!$F$14,"")</f>
        <v/>
      </c>
      <c r="E53" t="str">
        <f>IF(SUM('A4'!S84:X84)=6,'A4'!C84,"")</f>
        <v/>
      </c>
      <c r="F53" t="str">
        <f>IF(SUM('A4'!S84:X84)=6,'A4'!D84,"")</f>
        <v/>
      </c>
      <c r="G53" t="str">
        <f>IF(SUM('A4'!S84:X84)=6,'A4'!E84,"")</f>
        <v/>
      </c>
      <c r="H53" t="str">
        <f>IF(SUM('A4'!S84:X84)=6,'A4'!F84,"")</f>
        <v/>
      </c>
      <c r="I53" t="str">
        <f>IF(SUM('A4'!S84:X84)=6,'A4'!G84,"")</f>
        <v/>
      </c>
      <c r="J53" s="308" t="str">
        <f>IF(SUM('A4'!S84:X84)=6,'A4'!H84,"")</f>
        <v/>
      </c>
    </row>
    <row r="54" spans="1:10" x14ac:dyDescent="0.25">
      <c r="A54" t="str">
        <f>IF(SUM('A4'!S85:X85)=6,'Angaben KH-Standort'!$D$25,"")</f>
        <v/>
      </c>
      <c r="B54" t="str">
        <f>IF(SUM('A4'!S85:X85)=6,'Angaben KH-Standort'!$D$26,"")</f>
        <v/>
      </c>
      <c r="C54" t="str">
        <f>IF(SUM('A4'!S85:X85)=6,'Angaben KH-Standort'!$D$12,"")</f>
        <v/>
      </c>
      <c r="D54" t="str">
        <f>IF(SUM('A4'!S85:X85)=6,'A1'!$F$14,"")</f>
        <v/>
      </c>
      <c r="E54" t="str">
        <f>IF(SUM('A4'!S85:X85)=6,'A4'!C85,"")</f>
        <v/>
      </c>
      <c r="F54" t="str">
        <f>IF(SUM('A4'!S85:X85)=6,'A4'!D85,"")</f>
        <v/>
      </c>
      <c r="G54" t="str">
        <f>IF(SUM('A4'!S85:X85)=6,'A4'!E85,"")</f>
        <v/>
      </c>
      <c r="H54" t="str">
        <f>IF(SUM('A4'!S85:X85)=6,'A4'!F85,"")</f>
        <v/>
      </c>
      <c r="I54" t="str">
        <f>IF(SUM('A4'!S85:X85)=6,'A4'!G85,"")</f>
        <v/>
      </c>
      <c r="J54" s="308" t="str">
        <f>IF(SUM('A4'!S85:X85)=6,'A4'!H85,"")</f>
        <v/>
      </c>
    </row>
    <row r="55" spans="1:10" x14ac:dyDescent="0.25">
      <c r="A55" t="str">
        <f>IF(SUM('A4'!S86:X86)=6,'Angaben KH-Standort'!$D$25,"")</f>
        <v/>
      </c>
      <c r="B55" t="str">
        <f>IF(SUM('A4'!S86:X86)=6,'Angaben KH-Standort'!$D$26,"")</f>
        <v/>
      </c>
      <c r="C55" t="str">
        <f>IF(SUM('A4'!S86:X86)=6,'Angaben KH-Standort'!$D$12,"")</f>
        <v/>
      </c>
      <c r="D55" t="str">
        <f>IF(SUM('A4'!S86:X86)=6,'A1'!$F$14,"")</f>
        <v/>
      </c>
      <c r="E55" t="str">
        <f>IF(SUM('A4'!S86:X86)=6,'A4'!C86,"")</f>
        <v/>
      </c>
      <c r="F55" t="str">
        <f>IF(SUM('A4'!S86:X86)=6,'A4'!D86,"")</f>
        <v/>
      </c>
      <c r="G55" t="str">
        <f>IF(SUM('A4'!S86:X86)=6,'A4'!E86,"")</f>
        <v/>
      </c>
      <c r="H55" t="str">
        <f>IF(SUM('A4'!S86:X86)=6,'A4'!F86,"")</f>
        <v/>
      </c>
      <c r="I55" t="str">
        <f>IF(SUM('A4'!S86:X86)=6,'A4'!G86,"")</f>
        <v/>
      </c>
      <c r="J55" s="308" t="str">
        <f>IF(SUM('A4'!S86:X86)=6,'A4'!H86,"")</f>
        <v/>
      </c>
    </row>
    <row r="56" spans="1:10" x14ac:dyDescent="0.25">
      <c r="A56" t="str">
        <f>IF(SUM('A4'!S87:X87)=6,'Angaben KH-Standort'!$D$25,"")</f>
        <v/>
      </c>
      <c r="B56" t="str">
        <f>IF(SUM('A4'!S87:X87)=6,'Angaben KH-Standort'!$D$26,"")</f>
        <v/>
      </c>
      <c r="C56" t="str">
        <f>IF(SUM('A4'!S87:X87)=6,'Angaben KH-Standort'!$D$12,"")</f>
        <v/>
      </c>
      <c r="D56" t="str">
        <f>IF(SUM('A4'!S87:X87)=6,'A1'!$F$14,"")</f>
        <v/>
      </c>
      <c r="E56" t="str">
        <f>IF(SUM('A4'!S87:X87)=6,'A4'!C87,"")</f>
        <v/>
      </c>
      <c r="F56" t="str">
        <f>IF(SUM('A4'!S87:X87)=6,'A4'!D87,"")</f>
        <v/>
      </c>
      <c r="G56" t="str">
        <f>IF(SUM('A4'!S87:X87)=6,'A4'!E87,"")</f>
        <v/>
      </c>
      <c r="H56" t="str">
        <f>IF(SUM('A4'!S87:X87)=6,'A4'!F87,"")</f>
        <v/>
      </c>
      <c r="I56" t="str">
        <f>IF(SUM('A4'!S87:X87)=6,'A4'!G87,"")</f>
        <v/>
      </c>
      <c r="J56" s="308" t="str">
        <f>IF(SUM('A4'!S87:X87)=6,'A4'!H87,"")</f>
        <v/>
      </c>
    </row>
    <row r="57" spans="1:10" x14ac:dyDescent="0.25">
      <c r="A57" t="str">
        <f>IF(SUM('A4'!S88:X88)=6,'Angaben KH-Standort'!$D$25,"")</f>
        <v/>
      </c>
      <c r="B57" t="str">
        <f>IF(SUM('A4'!S88:X88)=6,'Angaben KH-Standort'!$D$26,"")</f>
        <v/>
      </c>
      <c r="C57" t="str">
        <f>IF(SUM('A4'!S88:X88)=6,'Angaben KH-Standort'!$D$12,"")</f>
        <v/>
      </c>
      <c r="D57" t="str">
        <f>IF(SUM('A4'!S88:X88)=6,'A1'!$F$14,"")</f>
        <v/>
      </c>
      <c r="E57" t="str">
        <f>IF(SUM('A4'!S88:X88)=6,'A4'!C88,"")</f>
        <v/>
      </c>
      <c r="F57" t="str">
        <f>IF(SUM('A4'!S88:X88)=6,'A4'!D88,"")</f>
        <v/>
      </c>
      <c r="G57" t="str">
        <f>IF(SUM('A4'!S88:X88)=6,'A4'!E88,"")</f>
        <v/>
      </c>
      <c r="H57" t="str">
        <f>IF(SUM('A4'!S88:X88)=6,'A4'!F88,"")</f>
        <v/>
      </c>
      <c r="I57" t="str">
        <f>IF(SUM('A4'!S88:X88)=6,'A4'!G88,"")</f>
        <v/>
      </c>
      <c r="J57" s="308" t="str">
        <f>IF(SUM('A4'!S88:X88)=6,'A4'!H88,"")</f>
        <v/>
      </c>
    </row>
    <row r="58" spans="1:10" x14ac:dyDescent="0.25">
      <c r="A58" t="str">
        <f>IF(SUM('A4'!S89:X89)=6,'Angaben KH-Standort'!$D$25,"")</f>
        <v/>
      </c>
      <c r="B58" t="str">
        <f>IF(SUM('A4'!S89:X89)=6,'Angaben KH-Standort'!$D$26,"")</f>
        <v/>
      </c>
      <c r="C58" t="str">
        <f>IF(SUM('A4'!S89:X89)=6,'Angaben KH-Standort'!$D$12,"")</f>
        <v/>
      </c>
      <c r="D58" t="str">
        <f>IF(SUM('A4'!S89:X89)=6,'A1'!$F$14,"")</f>
        <v/>
      </c>
      <c r="E58" t="str">
        <f>IF(SUM('A4'!S89:X89)=6,'A4'!C89,"")</f>
        <v/>
      </c>
      <c r="F58" t="str">
        <f>IF(SUM('A4'!S89:X89)=6,'A4'!D89,"")</f>
        <v/>
      </c>
      <c r="G58" t="str">
        <f>IF(SUM('A4'!S89:X89)=6,'A4'!E89,"")</f>
        <v/>
      </c>
      <c r="H58" t="str">
        <f>IF(SUM('A4'!S89:X89)=6,'A4'!F89,"")</f>
        <v/>
      </c>
      <c r="I58" t="str">
        <f>IF(SUM('A4'!S89:X89)=6,'A4'!G89,"")</f>
        <v/>
      </c>
      <c r="J58" s="308" t="str">
        <f>IF(SUM('A4'!S89:X89)=6,'A4'!H89,"")</f>
        <v/>
      </c>
    </row>
    <row r="59" spans="1:10" x14ac:dyDescent="0.25">
      <c r="A59" t="str">
        <f>IF(SUM('A4'!S90:X90)=6,'Angaben KH-Standort'!$D$25,"")</f>
        <v/>
      </c>
      <c r="B59" t="str">
        <f>IF(SUM('A4'!S90:X90)=6,'Angaben KH-Standort'!$D$26,"")</f>
        <v/>
      </c>
      <c r="C59" t="str">
        <f>IF(SUM('A4'!S90:X90)=6,'Angaben KH-Standort'!$D$12,"")</f>
        <v/>
      </c>
      <c r="D59" t="str">
        <f>IF(SUM('A4'!S90:X90)=6,'A1'!$F$14,"")</f>
        <v/>
      </c>
      <c r="E59" t="str">
        <f>IF(SUM('A4'!S90:X90)=6,'A4'!C90,"")</f>
        <v/>
      </c>
      <c r="F59" t="str">
        <f>IF(SUM('A4'!S90:X90)=6,'A4'!D90,"")</f>
        <v/>
      </c>
      <c r="G59" t="str">
        <f>IF(SUM('A4'!S90:X90)=6,'A4'!E90,"")</f>
        <v/>
      </c>
      <c r="H59" t="str">
        <f>IF(SUM('A4'!S90:X90)=6,'A4'!F90,"")</f>
        <v/>
      </c>
      <c r="I59" t="str">
        <f>IF(SUM('A4'!S90:X90)=6,'A4'!G90,"")</f>
        <v/>
      </c>
      <c r="J59" s="308" t="str">
        <f>IF(SUM('A4'!S90:X90)=6,'A4'!H90,"")</f>
        <v/>
      </c>
    </row>
    <row r="60" spans="1:10" x14ac:dyDescent="0.25">
      <c r="A60" t="str">
        <f>IF(SUM('A4'!S91:X91)=6,'Angaben KH-Standort'!$D$25,"")</f>
        <v/>
      </c>
      <c r="B60" t="str">
        <f>IF(SUM('A4'!S91:X91)=6,'Angaben KH-Standort'!$D$26,"")</f>
        <v/>
      </c>
      <c r="C60" t="str">
        <f>IF(SUM('A4'!S91:X91)=6,'Angaben KH-Standort'!$D$12,"")</f>
        <v/>
      </c>
      <c r="D60" t="str">
        <f>IF(SUM('A4'!S91:X91)=6,'A1'!$F$14,"")</f>
        <v/>
      </c>
      <c r="E60" t="str">
        <f>IF(SUM('A4'!S91:X91)=6,'A4'!C91,"")</f>
        <v/>
      </c>
      <c r="F60" t="str">
        <f>IF(SUM('A4'!S91:X91)=6,'A4'!D91,"")</f>
        <v/>
      </c>
      <c r="G60" t="str">
        <f>IF(SUM('A4'!S91:X91)=6,'A4'!E91,"")</f>
        <v/>
      </c>
      <c r="H60" t="str">
        <f>IF(SUM('A4'!S91:X91)=6,'A4'!F91,"")</f>
        <v/>
      </c>
      <c r="I60" t="str">
        <f>IF(SUM('A4'!S91:X91)=6,'A4'!G91,"")</f>
        <v/>
      </c>
      <c r="J60" s="308" t="str">
        <f>IF(SUM('A4'!S91:X91)=6,'A4'!H91,"")</f>
        <v/>
      </c>
    </row>
    <row r="61" spans="1:10" x14ac:dyDescent="0.25">
      <c r="A61" t="str">
        <f>IF(SUM('A4'!S92:X92)=6,'Angaben KH-Standort'!$D$25,"")</f>
        <v/>
      </c>
      <c r="B61" t="str">
        <f>IF(SUM('A4'!S92:X92)=6,'Angaben KH-Standort'!$D$26,"")</f>
        <v/>
      </c>
      <c r="C61" t="str">
        <f>IF(SUM('A4'!S92:X92)=6,'Angaben KH-Standort'!$D$12,"")</f>
        <v/>
      </c>
      <c r="D61" t="str">
        <f>IF(SUM('A4'!S92:X92)=6,'A1'!$F$14,"")</f>
        <v/>
      </c>
      <c r="E61" t="str">
        <f>IF(SUM('A4'!S92:X92)=6,'A4'!C92,"")</f>
        <v/>
      </c>
      <c r="F61" t="str">
        <f>IF(SUM('A4'!S92:X92)=6,'A4'!D92,"")</f>
        <v/>
      </c>
      <c r="G61" t="str">
        <f>IF(SUM('A4'!S92:X92)=6,'A4'!E92,"")</f>
        <v/>
      </c>
      <c r="H61" t="str">
        <f>IF(SUM('A4'!S92:X92)=6,'A4'!F92,"")</f>
        <v/>
      </c>
      <c r="I61" t="str">
        <f>IF(SUM('A4'!S92:X92)=6,'A4'!G92,"")</f>
        <v/>
      </c>
      <c r="J61" s="308" t="str">
        <f>IF(SUM('A4'!S92:X92)=6,'A4'!H92,"")</f>
        <v/>
      </c>
    </row>
    <row r="62" spans="1:10" x14ac:dyDescent="0.25">
      <c r="A62" t="str">
        <f>IF(SUM('A4'!S93:X93)=6,'Angaben KH-Standort'!$D$25,"")</f>
        <v/>
      </c>
      <c r="B62" t="str">
        <f>IF(SUM('A4'!S93:X93)=6,'Angaben KH-Standort'!$D$26,"")</f>
        <v/>
      </c>
      <c r="C62" t="str">
        <f>IF(SUM('A4'!S93:X93)=6,'Angaben KH-Standort'!$D$12,"")</f>
        <v/>
      </c>
      <c r="D62" t="str">
        <f>IF(SUM('A4'!S93:X93)=6,'A1'!$F$14,"")</f>
        <v/>
      </c>
      <c r="E62" t="str">
        <f>IF(SUM('A4'!S93:X93)=6,'A4'!C93,"")</f>
        <v/>
      </c>
      <c r="F62" t="str">
        <f>IF(SUM('A4'!S93:X93)=6,'A4'!D93,"")</f>
        <v/>
      </c>
      <c r="G62" t="str">
        <f>IF(SUM('A4'!S93:X93)=6,'A4'!E93,"")</f>
        <v/>
      </c>
      <c r="H62" t="str">
        <f>IF(SUM('A4'!S93:X93)=6,'A4'!F93,"")</f>
        <v/>
      </c>
      <c r="I62" t="str">
        <f>IF(SUM('A4'!S93:X93)=6,'A4'!G93,"")</f>
        <v/>
      </c>
      <c r="J62" s="308" t="str">
        <f>IF(SUM('A4'!S93:X93)=6,'A4'!H93,"")</f>
        <v/>
      </c>
    </row>
    <row r="63" spans="1:10" x14ac:dyDescent="0.25">
      <c r="A63" t="str">
        <f>IF(SUM('A4'!S94:X94)=6,'Angaben KH-Standort'!$D$25,"")</f>
        <v/>
      </c>
      <c r="B63" t="str">
        <f>IF(SUM('A4'!S94:X94)=6,'Angaben KH-Standort'!$D$26,"")</f>
        <v/>
      </c>
      <c r="C63" t="str">
        <f>IF(SUM('A4'!S94:X94)=6,'Angaben KH-Standort'!$D$12,"")</f>
        <v/>
      </c>
      <c r="D63" t="str">
        <f>IF(SUM('A4'!S94:X94)=6,'A1'!$F$14,"")</f>
        <v/>
      </c>
      <c r="E63" t="str">
        <f>IF(SUM('A4'!S94:X94)=6,'A4'!C94,"")</f>
        <v/>
      </c>
      <c r="F63" t="str">
        <f>IF(SUM('A4'!S94:X94)=6,'A4'!D94,"")</f>
        <v/>
      </c>
      <c r="G63" t="str">
        <f>IF(SUM('A4'!S94:X94)=6,'A4'!E94,"")</f>
        <v/>
      </c>
      <c r="H63" t="str">
        <f>IF(SUM('A4'!S94:X94)=6,'A4'!F94,"")</f>
        <v/>
      </c>
      <c r="I63" t="str">
        <f>IF(SUM('A4'!S94:X94)=6,'A4'!G94,"")</f>
        <v/>
      </c>
      <c r="J63" s="308" t="str">
        <f>IF(SUM('A4'!S94:X94)=6,'A4'!H94,"")</f>
        <v/>
      </c>
    </row>
    <row r="64" spans="1:10" x14ac:dyDescent="0.25">
      <c r="A64" t="str">
        <f>IF(SUM('A4'!S95:X95)=6,'Angaben KH-Standort'!$D$25,"")</f>
        <v/>
      </c>
      <c r="B64" t="str">
        <f>IF(SUM('A4'!S95:X95)=6,'Angaben KH-Standort'!$D$26,"")</f>
        <v/>
      </c>
      <c r="C64" t="str">
        <f>IF(SUM('A4'!S95:X95)=6,'Angaben KH-Standort'!$D$12,"")</f>
        <v/>
      </c>
      <c r="D64" t="str">
        <f>IF(SUM('A4'!S95:X95)=6,'A1'!$F$14,"")</f>
        <v/>
      </c>
      <c r="E64" t="str">
        <f>IF(SUM('A4'!S95:X95)=6,'A4'!C95,"")</f>
        <v/>
      </c>
      <c r="F64" t="str">
        <f>IF(SUM('A4'!S95:X95)=6,'A4'!D95,"")</f>
        <v/>
      </c>
      <c r="G64" t="str">
        <f>IF(SUM('A4'!S95:X95)=6,'A4'!E95,"")</f>
        <v/>
      </c>
      <c r="H64" t="str">
        <f>IF(SUM('A4'!S95:X95)=6,'A4'!F95,"")</f>
        <v/>
      </c>
      <c r="I64" t="str">
        <f>IF(SUM('A4'!S95:X95)=6,'A4'!G95,"")</f>
        <v/>
      </c>
      <c r="J64" s="308" t="str">
        <f>IF(SUM('A4'!S95:X95)=6,'A4'!H95,"")</f>
        <v/>
      </c>
    </row>
    <row r="65" spans="1:10" x14ac:dyDescent="0.25">
      <c r="A65" t="str">
        <f>IF(SUM('A4'!S96:X96)=6,'Angaben KH-Standort'!$D$25,"")</f>
        <v/>
      </c>
      <c r="B65" t="str">
        <f>IF(SUM('A4'!S96:X96)=6,'Angaben KH-Standort'!$D$26,"")</f>
        <v/>
      </c>
      <c r="C65" t="str">
        <f>IF(SUM('A4'!S96:X96)=6,'Angaben KH-Standort'!$D$12,"")</f>
        <v/>
      </c>
      <c r="D65" t="str">
        <f>IF(SUM('A4'!S96:X96)=6,'A1'!$F$14,"")</f>
        <v/>
      </c>
      <c r="E65" t="str">
        <f>IF(SUM('A4'!S96:X96)=6,'A4'!C96,"")</f>
        <v/>
      </c>
      <c r="F65" t="str">
        <f>IF(SUM('A4'!S96:X96)=6,'A4'!D96,"")</f>
        <v/>
      </c>
      <c r="G65" t="str">
        <f>IF(SUM('A4'!S96:X96)=6,'A4'!E96,"")</f>
        <v/>
      </c>
      <c r="H65" t="str">
        <f>IF(SUM('A4'!S96:X96)=6,'A4'!F96,"")</f>
        <v/>
      </c>
      <c r="I65" t="str">
        <f>IF(SUM('A4'!S96:X96)=6,'A4'!G96,"")</f>
        <v/>
      </c>
      <c r="J65" s="308" t="str">
        <f>IF(SUM('A4'!S96:X96)=6,'A4'!H96,"")</f>
        <v/>
      </c>
    </row>
    <row r="66" spans="1:10" x14ac:dyDescent="0.25">
      <c r="A66" t="str">
        <f>IF(SUM('A4'!S97:X97)=6,'Angaben KH-Standort'!$D$25,"")</f>
        <v/>
      </c>
      <c r="B66" t="str">
        <f>IF(SUM('A4'!S97:X97)=6,'Angaben KH-Standort'!$D$26,"")</f>
        <v/>
      </c>
      <c r="C66" t="str">
        <f>IF(SUM('A4'!S97:X97)=6,'Angaben KH-Standort'!$D$12,"")</f>
        <v/>
      </c>
      <c r="D66" t="str">
        <f>IF(SUM('A4'!S97:X97)=6,'A1'!$F$14,"")</f>
        <v/>
      </c>
      <c r="E66" t="str">
        <f>IF(SUM('A4'!S97:X97)=6,'A4'!C97,"")</f>
        <v/>
      </c>
      <c r="F66" t="str">
        <f>IF(SUM('A4'!S97:X97)=6,'A4'!D97,"")</f>
        <v/>
      </c>
      <c r="G66" t="str">
        <f>IF(SUM('A4'!S97:X97)=6,'A4'!E97,"")</f>
        <v/>
      </c>
      <c r="H66" t="str">
        <f>IF(SUM('A4'!S97:X97)=6,'A4'!F97,"")</f>
        <v/>
      </c>
      <c r="I66" t="str">
        <f>IF(SUM('A4'!S97:X97)=6,'A4'!G97,"")</f>
        <v/>
      </c>
      <c r="J66" s="308" t="str">
        <f>IF(SUM('A4'!S97:X97)=6,'A4'!H97,"")</f>
        <v/>
      </c>
    </row>
    <row r="67" spans="1:10" x14ac:dyDescent="0.25">
      <c r="A67" t="str">
        <f>IF(SUM('A4'!S98:X98)=6,'Angaben KH-Standort'!$D$25,"")</f>
        <v/>
      </c>
      <c r="B67" t="str">
        <f>IF(SUM('A4'!S98:X98)=6,'Angaben KH-Standort'!$D$26,"")</f>
        <v/>
      </c>
      <c r="C67" t="str">
        <f>IF(SUM('A4'!S98:X98)=6,'Angaben KH-Standort'!$D$12,"")</f>
        <v/>
      </c>
      <c r="D67" t="str">
        <f>IF(SUM('A4'!S98:X98)=6,'A1'!$F$14,"")</f>
        <v/>
      </c>
      <c r="E67" t="str">
        <f>IF(SUM('A4'!S98:X98)=6,'A4'!C98,"")</f>
        <v/>
      </c>
      <c r="F67" t="str">
        <f>IF(SUM('A4'!S98:X98)=6,'A4'!D98,"")</f>
        <v/>
      </c>
      <c r="G67" t="str">
        <f>IF(SUM('A4'!S98:X98)=6,'A4'!E98,"")</f>
        <v/>
      </c>
      <c r="H67" t="str">
        <f>IF(SUM('A4'!S98:X98)=6,'A4'!F98,"")</f>
        <v/>
      </c>
      <c r="I67" t="str">
        <f>IF(SUM('A4'!S98:X98)=6,'A4'!G98,"")</f>
        <v/>
      </c>
      <c r="J67" s="308" t="str">
        <f>IF(SUM('A4'!S98:X98)=6,'A4'!H98,"")</f>
        <v/>
      </c>
    </row>
    <row r="68" spans="1:10" x14ac:dyDescent="0.25">
      <c r="A68" t="str">
        <f>IF(SUM('A4'!S99:X99)=6,'Angaben KH-Standort'!$D$25,"")</f>
        <v/>
      </c>
      <c r="B68" t="str">
        <f>IF(SUM('A4'!S99:X99)=6,'Angaben KH-Standort'!$D$26,"")</f>
        <v/>
      </c>
      <c r="C68" t="str">
        <f>IF(SUM('A4'!S99:X99)=6,'Angaben KH-Standort'!$D$12,"")</f>
        <v/>
      </c>
      <c r="D68" t="str">
        <f>IF(SUM('A4'!S99:X99)=6,'A1'!$F$14,"")</f>
        <v/>
      </c>
      <c r="E68" t="str">
        <f>IF(SUM('A4'!S99:X99)=6,'A4'!C99,"")</f>
        <v/>
      </c>
      <c r="F68" t="str">
        <f>IF(SUM('A4'!S99:X99)=6,'A4'!D99,"")</f>
        <v/>
      </c>
      <c r="G68" t="str">
        <f>IF(SUM('A4'!S99:X99)=6,'A4'!E99,"")</f>
        <v/>
      </c>
      <c r="H68" t="str">
        <f>IF(SUM('A4'!S99:X99)=6,'A4'!F99,"")</f>
        <v/>
      </c>
      <c r="I68" t="str">
        <f>IF(SUM('A4'!S99:X99)=6,'A4'!G99,"")</f>
        <v/>
      </c>
      <c r="J68" s="308" t="str">
        <f>IF(SUM('A4'!S99:X99)=6,'A4'!H99,"")</f>
        <v/>
      </c>
    </row>
    <row r="69" spans="1:10" x14ac:dyDescent="0.25">
      <c r="A69" t="str">
        <f>IF(SUM('A4'!S100:X100)=6,'Angaben KH-Standort'!$D$25,"")</f>
        <v/>
      </c>
      <c r="B69" t="str">
        <f>IF(SUM('A4'!S100:X100)=6,'Angaben KH-Standort'!$D$26,"")</f>
        <v/>
      </c>
      <c r="C69" t="str">
        <f>IF(SUM('A4'!S100:X100)=6,'Angaben KH-Standort'!$D$12,"")</f>
        <v/>
      </c>
      <c r="D69" t="str">
        <f>IF(SUM('A4'!S100:X100)=6,'A1'!$F$14,"")</f>
        <v/>
      </c>
      <c r="E69" t="str">
        <f>IF(SUM('A4'!S100:X100)=6,'A4'!C100,"")</f>
        <v/>
      </c>
      <c r="F69" t="str">
        <f>IF(SUM('A4'!S100:X100)=6,'A4'!D100,"")</f>
        <v/>
      </c>
      <c r="G69" t="str">
        <f>IF(SUM('A4'!S100:X100)=6,'A4'!E100,"")</f>
        <v/>
      </c>
      <c r="H69" t="str">
        <f>IF(SUM('A4'!S100:X100)=6,'A4'!F100,"")</f>
        <v/>
      </c>
      <c r="I69" t="str">
        <f>IF(SUM('A4'!S100:X100)=6,'A4'!G100,"")</f>
        <v/>
      </c>
      <c r="J69" s="308" t="str">
        <f>IF(SUM('A4'!S100:X100)=6,'A4'!H100,"")</f>
        <v/>
      </c>
    </row>
    <row r="70" spans="1:10" x14ac:dyDescent="0.25">
      <c r="A70" t="str">
        <f>IF(SUM('A4'!S101:X101)=6,'Angaben KH-Standort'!$D$25,"")</f>
        <v/>
      </c>
      <c r="B70" t="str">
        <f>IF(SUM('A4'!S101:X101)=6,'Angaben KH-Standort'!$D$26,"")</f>
        <v/>
      </c>
      <c r="C70" t="str">
        <f>IF(SUM('A4'!S101:X101)=6,'Angaben KH-Standort'!$D$12,"")</f>
        <v/>
      </c>
      <c r="D70" t="str">
        <f>IF(SUM('A4'!S101:X101)=6,'A1'!$F$14,"")</f>
        <v/>
      </c>
      <c r="E70" t="str">
        <f>IF(SUM('A4'!S101:X101)=6,'A4'!C101,"")</f>
        <v/>
      </c>
      <c r="F70" t="str">
        <f>IF(SUM('A4'!S101:X101)=6,'A4'!D101,"")</f>
        <v/>
      </c>
      <c r="G70" t="str">
        <f>IF(SUM('A4'!S101:X101)=6,'A4'!E101,"")</f>
        <v/>
      </c>
      <c r="H70" t="str">
        <f>IF(SUM('A4'!S101:X101)=6,'A4'!F101,"")</f>
        <v/>
      </c>
      <c r="I70" t="str">
        <f>IF(SUM('A4'!S101:X101)=6,'A4'!G101,"")</f>
        <v/>
      </c>
      <c r="J70" s="308" t="str">
        <f>IF(SUM('A4'!S101:X101)=6,'A4'!H101,"")</f>
        <v/>
      </c>
    </row>
    <row r="71" spans="1:10" x14ac:dyDescent="0.25">
      <c r="A71" t="str">
        <f>IF(SUM('A4'!S102:X102)=6,'Angaben KH-Standort'!$D$25,"")</f>
        <v/>
      </c>
      <c r="B71" t="str">
        <f>IF(SUM('A4'!S102:X102)=6,'Angaben KH-Standort'!$D$26,"")</f>
        <v/>
      </c>
      <c r="C71" t="str">
        <f>IF(SUM('A4'!S102:X102)=6,'Angaben KH-Standort'!$D$12,"")</f>
        <v/>
      </c>
      <c r="D71" t="str">
        <f>IF(SUM('A4'!S102:X102)=6,'A1'!$F$14,"")</f>
        <v/>
      </c>
      <c r="E71" t="str">
        <f>IF(SUM('A4'!S102:X102)=6,'A4'!C102,"")</f>
        <v/>
      </c>
      <c r="F71" t="str">
        <f>IF(SUM('A4'!S102:X102)=6,'A4'!D102,"")</f>
        <v/>
      </c>
      <c r="G71" t="str">
        <f>IF(SUM('A4'!S102:X102)=6,'A4'!E102,"")</f>
        <v/>
      </c>
      <c r="H71" t="str">
        <f>IF(SUM('A4'!S102:X102)=6,'A4'!F102,"")</f>
        <v/>
      </c>
      <c r="I71" t="str">
        <f>IF(SUM('A4'!S102:X102)=6,'A4'!G102,"")</f>
        <v/>
      </c>
      <c r="J71" s="308" t="str">
        <f>IF(SUM('A4'!S102:X102)=6,'A4'!H102,"")</f>
        <v/>
      </c>
    </row>
    <row r="72" spans="1:10" x14ac:dyDescent="0.25">
      <c r="A72" t="str">
        <f>IF(SUM('A4'!S103:X103)=6,'Angaben KH-Standort'!$D$25,"")</f>
        <v/>
      </c>
      <c r="B72" t="str">
        <f>IF(SUM('A4'!S103:X103)=6,'Angaben KH-Standort'!$D$26,"")</f>
        <v/>
      </c>
      <c r="C72" t="str">
        <f>IF(SUM('A4'!S103:X103)=6,'Angaben KH-Standort'!$D$12,"")</f>
        <v/>
      </c>
      <c r="D72" t="str">
        <f>IF(SUM('A4'!S103:X103)=6,'A1'!$F$14,"")</f>
        <v/>
      </c>
      <c r="E72" t="str">
        <f>IF(SUM('A4'!S103:X103)=6,'A4'!C103,"")</f>
        <v/>
      </c>
      <c r="F72" t="str">
        <f>IF(SUM('A4'!S103:X103)=6,'A4'!D103,"")</f>
        <v/>
      </c>
      <c r="G72" t="str">
        <f>IF(SUM('A4'!S103:X103)=6,'A4'!E103,"")</f>
        <v/>
      </c>
      <c r="H72" t="str">
        <f>IF(SUM('A4'!S103:X103)=6,'A4'!F103,"")</f>
        <v/>
      </c>
      <c r="I72" t="str">
        <f>IF(SUM('A4'!S103:X103)=6,'A4'!G103,"")</f>
        <v/>
      </c>
      <c r="J72" s="308" t="str">
        <f>IF(SUM('A4'!S103:X103)=6,'A4'!H103,"")</f>
        <v/>
      </c>
    </row>
    <row r="73" spans="1:10" x14ac:dyDescent="0.25">
      <c r="A73" t="str">
        <f>IF(SUM('A4'!S104:X104)=6,'Angaben KH-Standort'!$D$25,"")</f>
        <v/>
      </c>
      <c r="B73" t="str">
        <f>IF(SUM('A4'!S104:X104)=6,'Angaben KH-Standort'!$D$26,"")</f>
        <v/>
      </c>
      <c r="C73" t="str">
        <f>IF(SUM('A4'!S104:X104)=6,'Angaben KH-Standort'!$D$12,"")</f>
        <v/>
      </c>
      <c r="D73" t="str">
        <f>IF(SUM('A4'!S104:X104)=6,'A1'!$F$14,"")</f>
        <v/>
      </c>
      <c r="E73" t="str">
        <f>IF(SUM('A4'!S104:X104)=6,'A4'!C104,"")</f>
        <v/>
      </c>
      <c r="F73" t="str">
        <f>IF(SUM('A4'!S104:X104)=6,'A4'!D104,"")</f>
        <v/>
      </c>
      <c r="G73" t="str">
        <f>IF(SUM('A4'!S104:X104)=6,'A4'!E104,"")</f>
        <v/>
      </c>
      <c r="H73" t="str">
        <f>IF(SUM('A4'!S104:X104)=6,'A4'!F104,"")</f>
        <v/>
      </c>
      <c r="I73" t="str">
        <f>IF(SUM('A4'!S104:X104)=6,'A4'!G104,"")</f>
        <v/>
      </c>
      <c r="J73" s="308" t="str">
        <f>IF(SUM('A4'!S104:X104)=6,'A4'!H104,"")</f>
        <v/>
      </c>
    </row>
    <row r="74" spans="1:10" x14ac:dyDescent="0.25">
      <c r="A74" t="str">
        <f>IF(SUM('A4'!S105:X105)=6,'Angaben KH-Standort'!$D$25,"")</f>
        <v/>
      </c>
      <c r="B74" t="str">
        <f>IF(SUM('A4'!S105:X105)=6,'Angaben KH-Standort'!$D$26,"")</f>
        <v/>
      </c>
      <c r="C74" t="str">
        <f>IF(SUM('A4'!S105:X105)=6,'Angaben KH-Standort'!$D$12,"")</f>
        <v/>
      </c>
      <c r="D74" t="str">
        <f>IF(SUM('A4'!S105:X105)=6,'A1'!$F$14,"")</f>
        <v/>
      </c>
      <c r="E74" t="str">
        <f>IF(SUM('A4'!S105:X105)=6,'A4'!C105,"")</f>
        <v/>
      </c>
      <c r="F74" t="str">
        <f>IF(SUM('A4'!S105:X105)=6,'A4'!D105,"")</f>
        <v/>
      </c>
      <c r="G74" t="str">
        <f>IF(SUM('A4'!S105:X105)=6,'A4'!E105,"")</f>
        <v/>
      </c>
      <c r="H74" t="str">
        <f>IF(SUM('A4'!S105:X105)=6,'A4'!F105,"")</f>
        <v/>
      </c>
      <c r="I74" t="str">
        <f>IF(SUM('A4'!S105:X105)=6,'A4'!G105,"")</f>
        <v/>
      </c>
      <c r="J74" s="308" t="str">
        <f>IF(SUM('A4'!S105:X105)=6,'A4'!H105,"")</f>
        <v/>
      </c>
    </row>
    <row r="75" spans="1:10" x14ac:dyDescent="0.25">
      <c r="A75" t="str">
        <f>IF(SUM('A4'!S106:X106)=6,'Angaben KH-Standort'!$D$25,"")</f>
        <v/>
      </c>
      <c r="B75" t="str">
        <f>IF(SUM('A4'!S106:X106)=6,'Angaben KH-Standort'!$D$26,"")</f>
        <v/>
      </c>
      <c r="C75" t="str">
        <f>IF(SUM('A4'!S106:X106)=6,'Angaben KH-Standort'!$D$12,"")</f>
        <v/>
      </c>
      <c r="D75" t="str">
        <f>IF(SUM('A4'!S106:X106)=6,'A1'!$F$14,"")</f>
        <v/>
      </c>
      <c r="E75" t="str">
        <f>IF(SUM('A4'!S106:X106)=6,'A4'!C106,"")</f>
        <v/>
      </c>
      <c r="F75" t="str">
        <f>IF(SUM('A4'!S106:X106)=6,'A4'!D106,"")</f>
        <v/>
      </c>
      <c r="G75" t="str">
        <f>IF(SUM('A4'!S106:X106)=6,'A4'!E106,"")</f>
        <v/>
      </c>
      <c r="H75" t="str">
        <f>IF(SUM('A4'!S106:X106)=6,'A4'!F106,"")</f>
        <v/>
      </c>
      <c r="I75" t="str">
        <f>IF(SUM('A4'!S106:X106)=6,'A4'!G106,"")</f>
        <v/>
      </c>
      <c r="J75" s="308" t="str">
        <f>IF(SUM('A4'!S106:X106)=6,'A4'!H106,"")</f>
        <v/>
      </c>
    </row>
    <row r="76" spans="1:10" x14ac:dyDescent="0.25">
      <c r="A76" t="str">
        <f>IF(SUM('A4'!S107:X107)=6,'Angaben KH-Standort'!$D$25,"")</f>
        <v/>
      </c>
      <c r="B76" t="str">
        <f>IF(SUM('A4'!S107:X107)=6,'Angaben KH-Standort'!$D$26,"")</f>
        <v/>
      </c>
      <c r="C76" t="str">
        <f>IF(SUM('A4'!S107:X107)=6,'Angaben KH-Standort'!$D$12,"")</f>
        <v/>
      </c>
      <c r="D76" t="str">
        <f>IF(SUM('A4'!S107:X107)=6,'A1'!$F$14,"")</f>
        <v/>
      </c>
      <c r="E76" t="str">
        <f>IF(SUM('A4'!S107:X107)=6,'A4'!C107,"")</f>
        <v/>
      </c>
      <c r="F76" t="str">
        <f>IF(SUM('A4'!S107:X107)=6,'A4'!D107,"")</f>
        <v/>
      </c>
      <c r="G76" t="str">
        <f>IF(SUM('A4'!S107:X107)=6,'A4'!E107,"")</f>
        <v/>
      </c>
      <c r="H76" t="str">
        <f>IF(SUM('A4'!S107:X107)=6,'A4'!F107,"")</f>
        <v/>
      </c>
      <c r="I76" t="str">
        <f>IF(SUM('A4'!S107:X107)=6,'A4'!G107,"")</f>
        <v/>
      </c>
      <c r="J76" s="308" t="str">
        <f>IF(SUM('A4'!S107:X107)=6,'A4'!H107,"")</f>
        <v/>
      </c>
    </row>
    <row r="77" spans="1:10" x14ac:dyDescent="0.25">
      <c r="A77" t="str">
        <f>IF(SUM('A4'!S108:X108)=6,'Angaben KH-Standort'!$D$25,"")</f>
        <v/>
      </c>
      <c r="B77" t="str">
        <f>IF(SUM('A4'!S108:X108)=6,'Angaben KH-Standort'!$D$26,"")</f>
        <v/>
      </c>
      <c r="C77" t="str">
        <f>IF(SUM('A4'!S108:X108)=6,'Angaben KH-Standort'!$D$12,"")</f>
        <v/>
      </c>
      <c r="D77" t="str">
        <f>IF(SUM('A4'!S108:X108)=6,'A1'!$F$14,"")</f>
        <v/>
      </c>
      <c r="E77" t="str">
        <f>IF(SUM('A4'!S108:X108)=6,'A4'!C108,"")</f>
        <v/>
      </c>
      <c r="F77" t="str">
        <f>IF(SUM('A4'!S108:X108)=6,'A4'!D108,"")</f>
        <v/>
      </c>
      <c r="G77" t="str">
        <f>IF(SUM('A4'!S108:X108)=6,'A4'!E108,"")</f>
        <v/>
      </c>
      <c r="H77" t="str">
        <f>IF(SUM('A4'!S108:X108)=6,'A4'!F108,"")</f>
        <v/>
      </c>
      <c r="I77" t="str">
        <f>IF(SUM('A4'!S108:X108)=6,'A4'!G108,"")</f>
        <v/>
      </c>
      <c r="J77" s="308" t="str">
        <f>IF(SUM('A4'!S108:X108)=6,'A4'!H108,"")</f>
        <v/>
      </c>
    </row>
    <row r="78" spans="1:10" x14ac:dyDescent="0.25">
      <c r="A78" t="str">
        <f>IF(SUM('A4'!S109:X109)=6,'Angaben KH-Standort'!$D$25,"")</f>
        <v/>
      </c>
      <c r="B78" t="str">
        <f>IF(SUM('A4'!S109:X109)=6,'Angaben KH-Standort'!$D$26,"")</f>
        <v/>
      </c>
      <c r="C78" t="str">
        <f>IF(SUM('A4'!S109:X109)=6,'Angaben KH-Standort'!$D$12,"")</f>
        <v/>
      </c>
      <c r="D78" t="str">
        <f>IF(SUM('A4'!S109:X109)=6,'A1'!$F$14,"")</f>
        <v/>
      </c>
      <c r="E78" t="str">
        <f>IF(SUM('A4'!S109:X109)=6,'A4'!C109,"")</f>
        <v/>
      </c>
      <c r="F78" t="str">
        <f>IF(SUM('A4'!S109:X109)=6,'A4'!D109,"")</f>
        <v/>
      </c>
      <c r="G78" t="str">
        <f>IF(SUM('A4'!S109:X109)=6,'A4'!E109,"")</f>
        <v/>
      </c>
      <c r="H78" t="str">
        <f>IF(SUM('A4'!S109:X109)=6,'A4'!F109,"")</f>
        <v/>
      </c>
      <c r="I78" t="str">
        <f>IF(SUM('A4'!S109:X109)=6,'A4'!G109,"")</f>
        <v/>
      </c>
      <c r="J78" s="308" t="str">
        <f>IF(SUM('A4'!S109:X109)=6,'A4'!H109,"")</f>
        <v/>
      </c>
    </row>
    <row r="79" spans="1:10" x14ac:dyDescent="0.25">
      <c r="A79" t="str">
        <f>IF(SUM('A4'!S110:X110)=6,'Angaben KH-Standort'!$D$25,"")</f>
        <v/>
      </c>
      <c r="B79" t="str">
        <f>IF(SUM('A4'!S110:X110)=6,'Angaben KH-Standort'!$D$26,"")</f>
        <v/>
      </c>
      <c r="C79" t="str">
        <f>IF(SUM('A4'!S110:X110)=6,'Angaben KH-Standort'!$D$12,"")</f>
        <v/>
      </c>
      <c r="D79" t="str">
        <f>IF(SUM('A4'!S110:X110)=6,'A1'!$F$14,"")</f>
        <v/>
      </c>
      <c r="E79" t="str">
        <f>IF(SUM('A4'!S110:X110)=6,'A4'!C110,"")</f>
        <v/>
      </c>
      <c r="F79" t="str">
        <f>IF(SUM('A4'!S110:X110)=6,'A4'!D110,"")</f>
        <v/>
      </c>
      <c r="G79" t="str">
        <f>IF(SUM('A4'!S110:X110)=6,'A4'!E110,"")</f>
        <v/>
      </c>
      <c r="H79" t="str">
        <f>IF(SUM('A4'!S110:X110)=6,'A4'!F110,"")</f>
        <v/>
      </c>
      <c r="I79" t="str">
        <f>IF(SUM('A4'!S110:X110)=6,'A4'!G110,"")</f>
        <v/>
      </c>
      <c r="J79" s="308" t="str">
        <f>IF(SUM('A4'!S110:X110)=6,'A4'!H110,"")</f>
        <v/>
      </c>
    </row>
    <row r="80" spans="1:10" x14ac:dyDescent="0.25">
      <c r="A80" t="str">
        <f>IF(SUM('A4'!S111:X111)=6,'Angaben KH-Standort'!$D$25,"")</f>
        <v/>
      </c>
      <c r="B80" t="str">
        <f>IF(SUM('A4'!S111:X111)=6,'Angaben KH-Standort'!$D$26,"")</f>
        <v/>
      </c>
      <c r="C80" t="str">
        <f>IF(SUM('A4'!S111:X111)=6,'Angaben KH-Standort'!$D$12,"")</f>
        <v/>
      </c>
      <c r="D80" t="str">
        <f>IF(SUM('A4'!S111:X111)=6,'A1'!$F$14,"")</f>
        <v/>
      </c>
      <c r="E80" t="str">
        <f>IF(SUM('A4'!S111:X111)=6,'A4'!C111,"")</f>
        <v/>
      </c>
      <c r="F80" t="str">
        <f>IF(SUM('A4'!S111:X111)=6,'A4'!D111,"")</f>
        <v/>
      </c>
      <c r="G80" t="str">
        <f>IF(SUM('A4'!S111:X111)=6,'A4'!E111,"")</f>
        <v/>
      </c>
      <c r="H80" t="str">
        <f>IF(SUM('A4'!S111:X111)=6,'A4'!F111,"")</f>
        <v/>
      </c>
      <c r="I80" t="str">
        <f>IF(SUM('A4'!S111:X111)=6,'A4'!G111,"")</f>
        <v/>
      </c>
      <c r="J80" s="308" t="str">
        <f>IF(SUM('A4'!S111:X111)=6,'A4'!H111,"")</f>
        <v/>
      </c>
    </row>
    <row r="81" spans="1:10" x14ac:dyDescent="0.25">
      <c r="A81" t="str">
        <f>IF(SUM('A4'!S112:X112)=6,'Angaben KH-Standort'!$D$25,"")</f>
        <v/>
      </c>
      <c r="B81" t="str">
        <f>IF(SUM('A4'!S112:X112)=6,'Angaben KH-Standort'!$D$26,"")</f>
        <v/>
      </c>
      <c r="C81" t="str">
        <f>IF(SUM('A4'!S112:X112)=6,'Angaben KH-Standort'!$D$12,"")</f>
        <v/>
      </c>
      <c r="D81" t="str">
        <f>IF(SUM('A4'!S112:X112)=6,'A1'!$F$14,"")</f>
        <v/>
      </c>
      <c r="E81" t="str">
        <f>IF(SUM('A4'!S112:X112)=6,'A4'!C112,"")</f>
        <v/>
      </c>
      <c r="F81" t="str">
        <f>IF(SUM('A4'!S112:X112)=6,'A4'!D112,"")</f>
        <v/>
      </c>
      <c r="G81" t="str">
        <f>IF(SUM('A4'!S112:X112)=6,'A4'!E112,"")</f>
        <v/>
      </c>
      <c r="H81" t="str">
        <f>IF(SUM('A4'!S112:X112)=6,'A4'!F112,"")</f>
        <v/>
      </c>
      <c r="I81" t="str">
        <f>IF(SUM('A4'!S112:X112)=6,'A4'!G112,"")</f>
        <v/>
      </c>
      <c r="J81" s="308" t="str">
        <f>IF(SUM('A4'!S112:X112)=6,'A4'!H112,"")</f>
        <v/>
      </c>
    </row>
    <row r="82" spans="1:10" x14ac:dyDescent="0.25">
      <c r="A82" t="str">
        <f>IF(SUM('A4'!S113:X113)=6,'Angaben KH-Standort'!$D$25,"")</f>
        <v/>
      </c>
      <c r="B82" t="str">
        <f>IF(SUM('A4'!S113:X113)=6,'Angaben KH-Standort'!$D$26,"")</f>
        <v/>
      </c>
      <c r="C82" t="str">
        <f>IF(SUM('A4'!S113:X113)=6,'Angaben KH-Standort'!$D$12,"")</f>
        <v/>
      </c>
      <c r="D82" t="str">
        <f>IF(SUM('A4'!S113:X113)=6,'A1'!$F$14,"")</f>
        <v/>
      </c>
      <c r="E82" t="str">
        <f>IF(SUM('A4'!S113:X113)=6,'A4'!C113,"")</f>
        <v/>
      </c>
      <c r="F82" t="str">
        <f>IF(SUM('A4'!S113:X113)=6,'A4'!D113,"")</f>
        <v/>
      </c>
      <c r="G82" t="str">
        <f>IF(SUM('A4'!S113:X113)=6,'A4'!E113,"")</f>
        <v/>
      </c>
      <c r="H82" t="str">
        <f>IF(SUM('A4'!S113:X113)=6,'A4'!F113,"")</f>
        <v/>
      </c>
      <c r="I82" t="str">
        <f>IF(SUM('A4'!S113:X113)=6,'A4'!G113,"")</f>
        <v/>
      </c>
      <c r="J82" s="308" t="str">
        <f>IF(SUM('A4'!S113:X113)=6,'A4'!H113,"")</f>
        <v/>
      </c>
    </row>
    <row r="83" spans="1:10" x14ac:dyDescent="0.25">
      <c r="A83" t="str">
        <f>IF(SUM('A4'!S114:X114)=6,'Angaben KH-Standort'!$D$25,"")</f>
        <v/>
      </c>
      <c r="B83" t="str">
        <f>IF(SUM('A4'!S114:X114)=6,'Angaben KH-Standort'!$D$26,"")</f>
        <v/>
      </c>
      <c r="C83" t="str">
        <f>IF(SUM('A4'!S114:X114)=6,'Angaben KH-Standort'!$D$12,"")</f>
        <v/>
      </c>
      <c r="D83" t="str">
        <f>IF(SUM('A4'!S114:X114)=6,'A1'!$F$14,"")</f>
        <v/>
      </c>
      <c r="E83" t="str">
        <f>IF(SUM('A4'!S114:X114)=6,'A4'!C114,"")</f>
        <v/>
      </c>
      <c r="F83" t="str">
        <f>IF(SUM('A4'!S114:X114)=6,'A4'!D114,"")</f>
        <v/>
      </c>
      <c r="G83" t="str">
        <f>IF(SUM('A4'!S114:X114)=6,'A4'!E114,"")</f>
        <v/>
      </c>
      <c r="H83" t="str">
        <f>IF(SUM('A4'!S114:X114)=6,'A4'!F114,"")</f>
        <v/>
      </c>
      <c r="I83" t="str">
        <f>IF(SUM('A4'!S114:X114)=6,'A4'!G114,"")</f>
        <v/>
      </c>
      <c r="J83" s="308" t="str">
        <f>IF(SUM('A4'!S114:X114)=6,'A4'!H114,"")</f>
        <v/>
      </c>
    </row>
    <row r="84" spans="1:10" x14ac:dyDescent="0.25">
      <c r="A84" t="str">
        <f>IF(SUM('A4'!S115:X115)=6,'Angaben KH-Standort'!$D$25,"")</f>
        <v/>
      </c>
      <c r="B84" t="str">
        <f>IF(SUM('A4'!S115:X115)=6,'Angaben KH-Standort'!$D$26,"")</f>
        <v/>
      </c>
      <c r="C84" t="str">
        <f>IF(SUM('A4'!S115:X115)=6,'Angaben KH-Standort'!$D$12,"")</f>
        <v/>
      </c>
      <c r="D84" t="str">
        <f>IF(SUM('A4'!S115:X115)=6,'A1'!$F$14,"")</f>
        <v/>
      </c>
      <c r="E84" t="str">
        <f>IF(SUM('A4'!S115:X115)=6,'A4'!C115,"")</f>
        <v/>
      </c>
      <c r="F84" t="str">
        <f>IF(SUM('A4'!S115:X115)=6,'A4'!D115,"")</f>
        <v/>
      </c>
      <c r="G84" t="str">
        <f>IF(SUM('A4'!S115:X115)=6,'A4'!E115,"")</f>
        <v/>
      </c>
      <c r="H84" t="str">
        <f>IF(SUM('A4'!S115:X115)=6,'A4'!F115,"")</f>
        <v/>
      </c>
      <c r="I84" t="str">
        <f>IF(SUM('A4'!S115:X115)=6,'A4'!G115,"")</f>
        <v/>
      </c>
      <c r="J84" s="308" t="str">
        <f>IF(SUM('A4'!S115:X115)=6,'A4'!H115,"")</f>
        <v/>
      </c>
    </row>
    <row r="85" spans="1:10" x14ac:dyDescent="0.25">
      <c r="A85" t="str">
        <f>IF(SUM('A4'!S116:X116)=6,'Angaben KH-Standort'!$D$25,"")</f>
        <v/>
      </c>
      <c r="B85" t="str">
        <f>IF(SUM('A4'!S116:X116)=6,'Angaben KH-Standort'!$D$26,"")</f>
        <v/>
      </c>
      <c r="C85" t="str">
        <f>IF(SUM('A4'!S116:X116)=6,'Angaben KH-Standort'!$D$12,"")</f>
        <v/>
      </c>
      <c r="D85" t="str">
        <f>IF(SUM('A4'!S116:X116)=6,'A1'!$F$14,"")</f>
        <v/>
      </c>
      <c r="E85" t="str">
        <f>IF(SUM('A4'!S116:X116)=6,'A4'!C116,"")</f>
        <v/>
      </c>
      <c r="F85" t="str">
        <f>IF(SUM('A4'!S116:X116)=6,'A4'!D116,"")</f>
        <v/>
      </c>
      <c r="G85" t="str">
        <f>IF(SUM('A4'!S116:X116)=6,'A4'!E116,"")</f>
        <v/>
      </c>
      <c r="H85" t="str">
        <f>IF(SUM('A4'!S116:X116)=6,'A4'!F116,"")</f>
        <v/>
      </c>
      <c r="I85" t="str">
        <f>IF(SUM('A4'!S116:X116)=6,'A4'!G116,"")</f>
        <v/>
      </c>
      <c r="J85" s="308" t="str">
        <f>IF(SUM('A4'!S116:X116)=6,'A4'!H116,"")</f>
        <v/>
      </c>
    </row>
    <row r="86" spans="1:10" x14ac:dyDescent="0.25">
      <c r="A86" t="str">
        <f>IF(SUM('A4'!S117:X117)=6,'Angaben KH-Standort'!$D$25,"")</f>
        <v/>
      </c>
      <c r="B86" t="str">
        <f>IF(SUM('A4'!S117:X117)=6,'Angaben KH-Standort'!$D$26,"")</f>
        <v/>
      </c>
      <c r="C86" t="str">
        <f>IF(SUM('A4'!S117:X117)=6,'Angaben KH-Standort'!$D$12,"")</f>
        <v/>
      </c>
      <c r="D86" t="str">
        <f>IF(SUM('A4'!S117:X117)=6,'A1'!$F$14,"")</f>
        <v/>
      </c>
      <c r="E86" t="str">
        <f>IF(SUM('A4'!S117:X117)=6,'A4'!C117,"")</f>
        <v/>
      </c>
      <c r="F86" t="str">
        <f>IF(SUM('A4'!S117:X117)=6,'A4'!D117,"")</f>
        <v/>
      </c>
      <c r="G86" t="str">
        <f>IF(SUM('A4'!S117:X117)=6,'A4'!E117,"")</f>
        <v/>
      </c>
      <c r="H86" t="str">
        <f>IF(SUM('A4'!S117:X117)=6,'A4'!F117,"")</f>
        <v/>
      </c>
      <c r="I86" t="str">
        <f>IF(SUM('A4'!S117:X117)=6,'A4'!G117,"")</f>
        <v/>
      </c>
      <c r="J86" s="308" t="str">
        <f>IF(SUM('A4'!S117:X117)=6,'A4'!H117,"")</f>
        <v/>
      </c>
    </row>
    <row r="87" spans="1:10" x14ac:dyDescent="0.25">
      <c r="A87" t="str">
        <f>IF(SUM('A4'!S118:X118)=6,'Angaben KH-Standort'!$D$25,"")</f>
        <v/>
      </c>
      <c r="B87" t="str">
        <f>IF(SUM('A4'!S118:X118)=6,'Angaben KH-Standort'!$D$26,"")</f>
        <v/>
      </c>
      <c r="C87" t="str">
        <f>IF(SUM('A4'!S118:X118)=6,'Angaben KH-Standort'!$D$12,"")</f>
        <v/>
      </c>
      <c r="D87" t="str">
        <f>IF(SUM('A4'!S118:X118)=6,'A1'!$F$14,"")</f>
        <v/>
      </c>
      <c r="E87" t="str">
        <f>IF(SUM('A4'!S118:X118)=6,'A4'!C118,"")</f>
        <v/>
      </c>
      <c r="F87" t="str">
        <f>IF(SUM('A4'!S118:X118)=6,'A4'!D118,"")</f>
        <v/>
      </c>
      <c r="G87" t="str">
        <f>IF(SUM('A4'!S118:X118)=6,'A4'!E118,"")</f>
        <v/>
      </c>
      <c r="H87" t="str">
        <f>IF(SUM('A4'!S118:X118)=6,'A4'!F118,"")</f>
        <v/>
      </c>
      <c r="I87" t="str">
        <f>IF(SUM('A4'!S118:X118)=6,'A4'!G118,"")</f>
        <v/>
      </c>
      <c r="J87" s="308" t="str">
        <f>IF(SUM('A4'!S118:X118)=6,'A4'!H118,"")</f>
        <v/>
      </c>
    </row>
    <row r="88" spans="1:10" x14ac:dyDescent="0.25">
      <c r="A88" t="str">
        <f>IF(SUM('A4'!S119:X119)=6,'Angaben KH-Standort'!$D$25,"")</f>
        <v/>
      </c>
      <c r="B88" t="str">
        <f>IF(SUM('A4'!S119:X119)=6,'Angaben KH-Standort'!$D$26,"")</f>
        <v/>
      </c>
      <c r="C88" t="str">
        <f>IF(SUM('A4'!S119:X119)=6,'Angaben KH-Standort'!$D$12,"")</f>
        <v/>
      </c>
      <c r="D88" t="str">
        <f>IF(SUM('A4'!S119:X119)=6,'A1'!$F$14,"")</f>
        <v/>
      </c>
      <c r="E88" t="str">
        <f>IF(SUM('A4'!S119:X119)=6,'A4'!C119,"")</f>
        <v/>
      </c>
      <c r="F88" t="str">
        <f>IF(SUM('A4'!S119:X119)=6,'A4'!D119,"")</f>
        <v/>
      </c>
      <c r="G88" t="str">
        <f>IF(SUM('A4'!S119:X119)=6,'A4'!E119,"")</f>
        <v/>
      </c>
      <c r="H88" t="str">
        <f>IF(SUM('A4'!S119:X119)=6,'A4'!F119,"")</f>
        <v/>
      </c>
      <c r="I88" t="str">
        <f>IF(SUM('A4'!S119:X119)=6,'A4'!G119,"")</f>
        <v/>
      </c>
      <c r="J88" s="308" t="str">
        <f>IF(SUM('A4'!S119:X119)=6,'A4'!H119,"")</f>
        <v/>
      </c>
    </row>
    <row r="89" spans="1:10" x14ac:dyDescent="0.25">
      <c r="A89" t="str">
        <f>IF(SUM('A4'!S120:X120)=6,'Angaben KH-Standort'!$D$25,"")</f>
        <v/>
      </c>
      <c r="B89" t="str">
        <f>IF(SUM('A4'!S120:X120)=6,'Angaben KH-Standort'!$D$26,"")</f>
        <v/>
      </c>
      <c r="C89" t="str">
        <f>IF(SUM('A4'!S120:X120)=6,'Angaben KH-Standort'!$D$12,"")</f>
        <v/>
      </c>
      <c r="D89" t="str">
        <f>IF(SUM('A4'!S120:X120)=6,'A1'!$F$14,"")</f>
        <v/>
      </c>
      <c r="E89" t="str">
        <f>IF(SUM('A4'!S120:X120)=6,'A4'!C120,"")</f>
        <v/>
      </c>
      <c r="F89" t="str">
        <f>IF(SUM('A4'!S120:X120)=6,'A4'!D120,"")</f>
        <v/>
      </c>
      <c r="G89" t="str">
        <f>IF(SUM('A4'!S120:X120)=6,'A4'!E120,"")</f>
        <v/>
      </c>
      <c r="H89" t="str">
        <f>IF(SUM('A4'!S120:X120)=6,'A4'!F120,"")</f>
        <v/>
      </c>
      <c r="I89" t="str">
        <f>IF(SUM('A4'!S120:X120)=6,'A4'!G120,"")</f>
        <v/>
      </c>
      <c r="J89" s="308" t="str">
        <f>IF(SUM('A4'!S120:X120)=6,'A4'!H120,"")</f>
        <v/>
      </c>
    </row>
    <row r="90" spans="1:10" x14ac:dyDescent="0.25">
      <c r="A90" t="str">
        <f>IF(SUM('A4'!S121:X121)=6,'Angaben KH-Standort'!$D$25,"")</f>
        <v/>
      </c>
      <c r="B90" t="str">
        <f>IF(SUM('A4'!S121:X121)=6,'Angaben KH-Standort'!$D$26,"")</f>
        <v/>
      </c>
      <c r="C90" t="str">
        <f>IF(SUM('A4'!S121:X121)=6,'Angaben KH-Standort'!$D$12,"")</f>
        <v/>
      </c>
      <c r="D90" t="str">
        <f>IF(SUM('A4'!S121:X121)=6,'A1'!$F$14,"")</f>
        <v/>
      </c>
      <c r="E90" t="str">
        <f>IF(SUM('A4'!S121:X121)=6,'A4'!C121,"")</f>
        <v/>
      </c>
      <c r="F90" t="str">
        <f>IF(SUM('A4'!S121:X121)=6,'A4'!D121,"")</f>
        <v/>
      </c>
      <c r="G90" t="str">
        <f>IF(SUM('A4'!S121:X121)=6,'A4'!E121,"")</f>
        <v/>
      </c>
      <c r="H90" t="str">
        <f>IF(SUM('A4'!S121:X121)=6,'A4'!F121,"")</f>
        <v/>
      </c>
      <c r="I90" t="str">
        <f>IF(SUM('A4'!S121:X121)=6,'A4'!G121,"")</f>
        <v/>
      </c>
      <c r="J90" s="308" t="str">
        <f>IF(SUM('A4'!S121:X121)=6,'A4'!H121,"")</f>
        <v/>
      </c>
    </row>
    <row r="91" spans="1:10" x14ac:dyDescent="0.25">
      <c r="A91" t="str">
        <f>IF(SUM('A4'!S122:X122)=6,'Angaben KH-Standort'!$D$25,"")</f>
        <v/>
      </c>
      <c r="B91" t="str">
        <f>IF(SUM('A4'!S122:X122)=6,'Angaben KH-Standort'!$D$26,"")</f>
        <v/>
      </c>
      <c r="C91" t="str">
        <f>IF(SUM('A4'!S122:X122)=6,'Angaben KH-Standort'!$D$12,"")</f>
        <v/>
      </c>
      <c r="D91" t="str">
        <f>IF(SUM('A4'!S122:X122)=6,'A1'!$F$14,"")</f>
        <v/>
      </c>
      <c r="E91" t="str">
        <f>IF(SUM('A4'!S122:X122)=6,'A4'!C122,"")</f>
        <v/>
      </c>
      <c r="F91" t="str">
        <f>IF(SUM('A4'!S122:X122)=6,'A4'!D122,"")</f>
        <v/>
      </c>
      <c r="G91" t="str">
        <f>IF(SUM('A4'!S122:X122)=6,'A4'!E122,"")</f>
        <v/>
      </c>
      <c r="H91" t="str">
        <f>IF(SUM('A4'!S122:X122)=6,'A4'!F122,"")</f>
        <v/>
      </c>
      <c r="I91" t="str">
        <f>IF(SUM('A4'!S122:X122)=6,'A4'!G122,"")</f>
        <v/>
      </c>
      <c r="J91" s="308" t="str">
        <f>IF(SUM('A4'!S122:X122)=6,'A4'!H122,"")</f>
        <v/>
      </c>
    </row>
    <row r="92" spans="1:10" x14ac:dyDescent="0.25">
      <c r="A92" t="str">
        <f>IF(SUM('A4'!S123:X123)=6,'Angaben KH-Standort'!$D$25,"")</f>
        <v/>
      </c>
      <c r="B92" t="str">
        <f>IF(SUM('A4'!S123:X123)=6,'Angaben KH-Standort'!$D$26,"")</f>
        <v/>
      </c>
      <c r="C92" t="str">
        <f>IF(SUM('A4'!S123:X123)=6,'Angaben KH-Standort'!$D$12,"")</f>
        <v/>
      </c>
      <c r="D92" t="str">
        <f>IF(SUM('A4'!S123:X123)=6,'A1'!$F$14,"")</f>
        <v/>
      </c>
      <c r="E92" t="str">
        <f>IF(SUM('A4'!S123:X123)=6,'A4'!C123,"")</f>
        <v/>
      </c>
      <c r="F92" t="str">
        <f>IF(SUM('A4'!S123:X123)=6,'A4'!D123,"")</f>
        <v/>
      </c>
      <c r="G92" t="str">
        <f>IF(SUM('A4'!S123:X123)=6,'A4'!E123,"")</f>
        <v/>
      </c>
      <c r="H92" t="str">
        <f>IF(SUM('A4'!S123:X123)=6,'A4'!F123,"")</f>
        <v/>
      </c>
      <c r="I92" t="str">
        <f>IF(SUM('A4'!S123:X123)=6,'A4'!G123,"")</f>
        <v/>
      </c>
      <c r="J92" s="308" t="str">
        <f>IF(SUM('A4'!S123:X123)=6,'A4'!H123,"")</f>
        <v/>
      </c>
    </row>
    <row r="93" spans="1:10" x14ac:dyDescent="0.25">
      <c r="A93" t="str">
        <f>IF(SUM('A4'!S124:X124)=6,'Angaben KH-Standort'!$D$25,"")</f>
        <v/>
      </c>
      <c r="B93" t="str">
        <f>IF(SUM('A4'!S124:X124)=6,'Angaben KH-Standort'!$D$26,"")</f>
        <v/>
      </c>
      <c r="C93" t="str">
        <f>IF(SUM('A4'!S124:X124)=6,'Angaben KH-Standort'!$D$12,"")</f>
        <v/>
      </c>
      <c r="D93" t="str">
        <f>IF(SUM('A4'!S124:X124)=6,'A1'!$F$14,"")</f>
        <v/>
      </c>
      <c r="E93" t="str">
        <f>IF(SUM('A4'!S124:X124)=6,'A4'!C124,"")</f>
        <v/>
      </c>
      <c r="F93" t="str">
        <f>IF(SUM('A4'!S124:X124)=6,'A4'!D124,"")</f>
        <v/>
      </c>
      <c r="G93" t="str">
        <f>IF(SUM('A4'!S124:X124)=6,'A4'!E124,"")</f>
        <v/>
      </c>
      <c r="H93" t="str">
        <f>IF(SUM('A4'!S124:X124)=6,'A4'!F124,"")</f>
        <v/>
      </c>
      <c r="I93" t="str">
        <f>IF(SUM('A4'!S124:X124)=6,'A4'!G124,"")</f>
        <v/>
      </c>
      <c r="J93" s="308" t="str">
        <f>IF(SUM('A4'!S124:X124)=6,'A4'!H124,"")</f>
        <v/>
      </c>
    </row>
    <row r="94" spans="1:10" x14ac:dyDescent="0.25">
      <c r="A94" t="str">
        <f>IF(SUM('A4'!S125:X125)=6,'Angaben KH-Standort'!$D$25,"")</f>
        <v/>
      </c>
      <c r="B94" t="str">
        <f>IF(SUM('A4'!S125:X125)=6,'Angaben KH-Standort'!$D$26,"")</f>
        <v/>
      </c>
      <c r="C94" t="str">
        <f>IF(SUM('A4'!S125:X125)=6,'Angaben KH-Standort'!$D$12,"")</f>
        <v/>
      </c>
      <c r="D94" t="str">
        <f>IF(SUM('A4'!S125:X125)=6,'A1'!$F$14,"")</f>
        <v/>
      </c>
      <c r="E94" t="str">
        <f>IF(SUM('A4'!S125:X125)=6,'A4'!C125,"")</f>
        <v/>
      </c>
      <c r="F94" t="str">
        <f>IF(SUM('A4'!S125:X125)=6,'A4'!D125,"")</f>
        <v/>
      </c>
      <c r="G94" t="str">
        <f>IF(SUM('A4'!S125:X125)=6,'A4'!E125,"")</f>
        <v/>
      </c>
      <c r="H94" t="str">
        <f>IF(SUM('A4'!S125:X125)=6,'A4'!F125,"")</f>
        <v/>
      </c>
      <c r="I94" t="str">
        <f>IF(SUM('A4'!S125:X125)=6,'A4'!G125,"")</f>
        <v/>
      </c>
      <c r="J94" s="308" t="str">
        <f>IF(SUM('A4'!S125:X125)=6,'A4'!H125,"")</f>
        <v/>
      </c>
    </row>
    <row r="95" spans="1:10" x14ac:dyDescent="0.25">
      <c r="A95" t="str">
        <f>IF(SUM('A4'!S126:X126)=6,'Angaben KH-Standort'!$D$25,"")</f>
        <v/>
      </c>
      <c r="B95" t="str">
        <f>IF(SUM('A4'!S126:X126)=6,'Angaben KH-Standort'!$D$26,"")</f>
        <v/>
      </c>
      <c r="C95" t="str">
        <f>IF(SUM('A4'!S126:X126)=6,'Angaben KH-Standort'!$D$12,"")</f>
        <v/>
      </c>
      <c r="D95" t="str">
        <f>IF(SUM('A4'!S126:X126)=6,'A1'!$F$14,"")</f>
        <v/>
      </c>
      <c r="E95" t="str">
        <f>IF(SUM('A4'!S126:X126)=6,'A4'!C126,"")</f>
        <v/>
      </c>
      <c r="F95" t="str">
        <f>IF(SUM('A4'!S126:X126)=6,'A4'!D126,"")</f>
        <v/>
      </c>
      <c r="G95" t="str">
        <f>IF(SUM('A4'!S126:X126)=6,'A4'!E126,"")</f>
        <v/>
      </c>
      <c r="H95" t="str">
        <f>IF(SUM('A4'!S126:X126)=6,'A4'!F126,"")</f>
        <v/>
      </c>
      <c r="I95" t="str">
        <f>IF(SUM('A4'!S126:X126)=6,'A4'!G126,"")</f>
        <v/>
      </c>
      <c r="J95" s="308" t="str">
        <f>IF(SUM('A4'!S126:X126)=6,'A4'!H126,"")</f>
        <v/>
      </c>
    </row>
    <row r="96" spans="1:10" x14ac:dyDescent="0.25">
      <c r="A96" t="str">
        <f>IF(SUM('A4'!S127:X127)=6,'Angaben KH-Standort'!$D$25,"")</f>
        <v/>
      </c>
      <c r="B96" t="str">
        <f>IF(SUM('A4'!S127:X127)=6,'Angaben KH-Standort'!$D$26,"")</f>
        <v/>
      </c>
      <c r="C96" t="str">
        <f>IF(SUM('A4'!S127:X127)=6,'Angaben KH-Standort'!$D$12,"")</f>
        <v/>
      </c>
      <c r="D96" t="str">
        <f>IF(SUM('A4'!S127:X127)=6,'A1'!$F$14,"")</f>
        <v/>
      </c>
      <c r="E96" t="str">
        <f>IF(SUM('A4'!S127:X127)=6,'A4'!C127,"")</f>
        <v/>
      </c>
      <c r="F96" t="str">
        <f>IF(SUM('A4'!S127:X127)=6,'A4'!D127,"")</f>
        <v/>
      </c>
      <c r="G96" t="str">
        <f>IF(SUM('A4'!S127:X127)=6,'A4'!E127,"")</f>
        <v/>
      </c>
      <c r="H96" t="str">
        <f>IF(SUM('A4'!S127:X127)=6,'A4'!F127,"")</f>
        <v/>
      </c>
      <c r="I96" t="str">
        <f>IF(SUM('A4'!S127:X127)=6,'A4'!G127,"")</f>
        <v/>
      </c>
      <c r="J96" s="308" t="str">
        <f>IF(SUM('A4'!S127:X127)=6,'A4'!H127,"")</f>
        <v/>
      </c>
    </row>
    <row r="97" spans="1:10" x14ac:dyDescent="0.25">
      <c r="A97" t="str">
        <f>IF(SUM('A4'!S128:X128)=6,'Angaben KH-Standort'!$D$25,"")</f>
        <v/>
      </c>
      <c r="B97" t="str">
        <f>IF(SUM('A4'!S128:X128)=6,'Angaben KH-Standort'!$D$26,"")</f>
        <v/>
      </c>
      <c r="C97" t="str">
        <f>IF(SUM('A4'!S128:X128)=6,'Angaben KH-Standort'!$D$12,"")</f>
        <v/>
      </c>
      <c r="D97" t="str">
        <f>IF(SUM('A4'!S128:X128)=6,'A1'!$F$14,"")</f>
        <v/>
      </c>
      <c r="E97" t="str">
        <f>IF(SUM('A4'!S128:X128)=6,'A4'!C128,"")</f>
        <v/>
      </c>
      <c r="F97" t="str">
        <f>IF(SUM('A4'!S128:X128)=6,'A4'!D128,"")</f>
        <v/>
      </c>
      <c r="G97" t="str">
        <f>IF(SUM('A4'!S128:X128)=6,'A4'!E128,"")</f>
        <v/>
      </c>
      <c r="H97" t="str">
        <f>IF(SUM('A4'!S128:X128)=6,'A4'!F128,"")</f>
        <v/>
      </c>
      <c r="I97" t="str">
        <f>IF(SUM('A4'!S128:X128)=6,'A4'!G128,"")</f>
        <v/>
      </c>
      <c r="J97" s="308" t="str">
        <f>IF(SUM('A4'!S128:X128)=6,'A4'!H128,"")</f>
        <v/>
      </c>
    </row>
    <row r="98" spans="1:10" x14ac:dyDescent="0.25">
      <c r="A98" t="str">
        <f>IF(SUM('A4'!S129:X129)=6,'Angaben KH-Standort'!$D$25,"")</f>
        <v/>
      </c>
      <c r="B98" t="str">
        <f>IF(SUM('A4'!S129:X129)=6,'Angaben KH-Standort'!$D$26,"")</f>
        <v/>
      </c>
      <c r="C98" t="str">
        <f>IF(SUM('A4'!S129:X129)=6,'Angaben KH-Standort'!$D$12,"")</f>
        <v/>
      </c>
      <c r="D98" t="str">
        <f>IF(SUM('A4'!S129:X129)=6,'A1'!$F$14,"")</f>
        <v/>
      </c>
      <c r="E98" t="str">
        <f>IF(SUM('A4'!S129:X129)=6,'A4'!C129,"")</f>
        <v/>
      </c>
      <c r="F98" t="str">
        <f>IF(SUM('A4'!S129:X129)=6,'A4'!D129,"")</f>
        <v/>
      </c>
      <c r="G98" t="str">
        <f>IF(SUM('A4'!S129:X129)=6,'A4'!E129,"")</f>
        <v/>
      </c>
      <c r="H98" t="str">
        <f>IF(SUM('A4'!S129:X129)=6,'A4'!F129,"")</f>
        <v/>
      </c>
      <c r="I98" t="str">
        <f>IF(SUM('A4'!S129:X129)=6,'A4'!G129,"")</f>
        <v/>
      </c>
      <c r="J98" s="308" t="str">
        <f>IF(SUM('A4'!S129:X129)=6,'A4'!H129,"")</f>
        <v/>
      </c>
    </row>
    <row r="99" spans="1:10" x14ac:dyDescent="0.25">
      <c r="A99" t="str">
        <f>IF(SUM('A4'!S130:X130)=6,'Angaben KH-Standort'!$D$25,"")</f>
        <v/>
      </c>
      <c r="B99" t="str">
        <f>IF(SUM('A4'!S130:X130)=6,'Angaben KH-Standort'!$D$26,"")</f>
        <v/>
      </c>
      <c r="C99" t="str">
        <f>IF(SUM('A4'!S130:X130)=6,'Angaben KH-Standort'!$D$12,"")</f>
        <v/>
      </c>
      <c r="D99" t="str">
        <f>IF(SUM('A4'!S130:X130)=6,'A1'!$F$14,"")</f>
        <v/>
      </c>
      <c r="E99" t="str">
        <f>IF(SUM('A4'!S130:X130)=6,'A4'!C130,"")</f>
        <v/>
      </c>
      <c r="F99" t="str">
        <f>IF(SUM('A4'!S130:X130)=6,'A4'!D130,"")</f>
        <v/>
      </c>
      <c r="G99" t="str">
        <f>IF(SUM('A4'!S130:X130)=6,'A4'!E130,"")</f>
        <v/>
      </c>
      <c r="H99" t="str">
        <f>IF(SUM('A4'!S130:X130)=6,'A4'!F130,"")</f>
        <v/>
      </c>
      <c r="I99" t="str">
        <f>IF(SUM('A4'!S130:X130)=6,'A4'!G130,"")</f>
        <v/>
      </c>
      <c r="J99" s="308" t="str">
        <f>IF(SUM('A4'!S130:X130)=6,'A4'!H130,"")</f>
        <v/>
      </c>
    </row>
    <row r="100" spans="1:10" x14ac:dyDescent="0.25">
      <c r="A100" t="str">
        <f>IF(SUM('A4'!S131:X131)=6,'Angaben KH-Standort'!$D$25,"")</f>
        <v/>
      </c>
      <c r="B100" t="str">
        <f>IF(SUM('A4'!S131:X131)=6,'Angaben KH-Standort'!$D$26,"")</f>
        <v/>
      </c>
      <c r="C100" t="str">
        <f>IF(SUM('A4'!S131:X131)=6,'Angaben KH-Standort'!$D$12,"")</f>
        <v/>
      </c>
      <c r="D100" t="str">
        <f>IF(SUM('A4'!S131:X131)=6,'A1'!$F$14,"")</f>
        <v/>
      </c>
      <c r="E100" t="str">
        <f>IF(SUM('A4'!S131:X131)=6,'A4'!C131,"")</f>
        <v/>
      </c>
      <c r="F100" t="str">
        <f>IF(SUM('A4'!S131:X131)=6,'A4'!D131,"")</f>
        <v/>
      </c>
      <c r="G100" t="str">
        <f>IF(SUM('A4'!S131:X131)=6,'A4'!E131,"")</f>
        <v/>
      </c>
      <c r="H100" t="str">
        <f>IF(SUM('A4'!S131:X131)=6,'A4'!F131,"")</f>
        <v/>
      </c>
      <c r="I100" t="str">
        <f>IF(SUM('A4'!S131:X131)=6,'A4'!G131,"")</f>
        <v/>
      </c>
      <c r="J100" s="308" t="str">
        <f>IF(SUM('A4'!S131:X131)=6,'A4'!H131,"")</f>
        <v/>
      </c>
    </row>
    <row r="101" spans="1:10" x14ac:dyDescent="0.25">
      <c r="A101" t="str">
        <f>IF(SUM('A4'!S132:X132)=6,'Angaben KH-Standort'!$D$25,"")</f>
        <v/>
      </c>
      <c r="B101" t="str">
        <f>IF(SUM('A4'!S132:X132)=6,'Angaben KH-Standort'!$D$26,"")</f>
        <v/>
      </c>
      <c r="C101" t="str">
        <f>IF(SUM('A4'!S132:X132)=6,'Angaben KH-Standort'!$D$12,"")</f>
        <v/>
      </c>
      <c r="D101" t="str">
        <f>IF(SUM('A4'!S132:X132)=6,'A1'!$F$14,"")</f>
        <v/>
      </c>
      <c r="E101" t="str">
        <f>IF(SUM('A4'!S132:X132)=6,'A4'!C132,"")</f>
        <v/>
      </c>
      <c r="F101" t="str">
        <f>IF(SUM('A4'!S132:X132)=6,'A4'!D132,"")</f>
        <v/>
      </c>
      <c r="G101" t="str">
        <f>IF(SUM('A4'!S132:X132)=6,'A4'!E132,"")</f>
        <v/>
      </c>
      <c r="H101" t="str">
        <f>IF(SUM('A4'!S132:X132)=6,'A4'!F132,"")</f>
        <v/>
      </c>
      <c r="I101" t="str">
        <f>IF(SUM('A4'!S132:X132)=6,'A4'!G132,"")</f>
        <v/>
      </c>
      <c r="J101" s="308" t="str">
        <f>IF(SUM('A4'!S132:X132)=6,'A4'!H132,"")</f>
        <v/>
      </c>
    </row>
    <row r="102" spans="1:10" x14ac:dyDescent="0.25">
      <c r="A102" t="str">
        <f>IF(SUM('A4'!S133:X133)=6,'Angaben KH-Standort'!$D$25,"")</f>
        <v/>
      </c>
      <c r="B102" t="str">
        <f>IF(SUM('A4'!S133:X133)=6,'Angaben KH-Standort'!$D$26,"")</f>
        <v/>
      </c>
      <c r="C102" t="str">
        <f>IF(SUM('A4'!S133:X133)=6,'Angaben KH-Standort'!$D$12,"")</f>
        <v/>
      </c>
      <c r="D102" t="str">
        <f>IF(SUM('A4'!S133:X133)=6,'A1'!$F$14,"")</f>
        <v/>
      </c>
      <c r="E102" t="str">
        <f>IF(SUM('A4'!S133:X133)=6,'A4'!C133,"")</f>
        <v/>
      </c>
      <c r="F102" t="str">
        <f>IF(SUM('A4'!S133:X133)=6,'A4'!D133,"")</f>
        <v/>
      </c>
      <c r="G102" t="str">
        <f>IF(SUM('A4'!S133:X133)=6,'A4'!E133,"")</f>
        <v/>
      </c>
      <c r="H102" t="str">
        <f>IF(SUM('A4'!S133:X133)=6,'A4'!F133,"")</f>
        <v/>
      </c>
      <c r="I102" t="str">
        <f>IF(SUM('A4'!S133:X133)=6,'A4'!G133,"")</f>
        <v/>
      </c>
      <c r="J102" s="308" t="str">
        <f>IF(SUM('A4'!S133:X133)=6,'A4'!H133,"")</f>
        <v/>
      </c>
    </row>
    <row r="103" spans="1:10" x14ac:dyDescent="0.25">
      <c r="A103" t="str">
        <f>IF(SUM('A4'!S134:X134)=6,'Angaben KH-Standort'!$D$25,"")</f>
        <v/>
      </c>
      <c r="B103" t="str">
        <f>IF(SUM('A4'!S134:X134)=6,'Angaben KH-Standort'!$D$26,"")</f>
        <v/>
      </c>
      <c r="C103" t="str">
        <f>IF(SUM('A4'!S134:X134)=6,'Angaben KH-Standort'!$D$12,"")</f>
        <v/>
      </c>
      <c r="D103" t="str">
        <f>IF(SUM('A4'!S134:X134)=6,'A1'!$F$14,"")</f>
        <v/>
      </c>
      <c r="E103" t="str">
        <f>IF(SUM('A4'!S134:X134)=6,'A4'!C134,"")</f>
        <v/>
      </c>
      <c r="F103" t="str">
        <f>IF(SUM('A4'!S134:X134)=6,'A4'!D134,"")</f>
        <v/>
      </c>
      <c r="G103" t="str">
        <f>IF(SUM('A4'!S134:X134)=6,'A4'!E134,"")</f>
        <v/>
      </c>
      <c r="H103" t="str">
        <f>IF(SUM('A4'!S134:X134)=6,'A4'!F134,"")</f>
        <v/>
      </c>
      <c r="I103" t="str">
        <f>IF(SUM('A4'!S134:X134)=6,'A4'!G134,"")</f>
        <v/>
      </c>
      <c r="J103" s="308" t="str">
        <f>IF(SUM('A4'!S134:X134)=6,'A4'!H134,"")</f>
        <v/>
      </c>
    </row>
    <row r="104" spans="1:10" x14ac:dyDescent="0.25">
      <c r="A104" t="str">
        <f>IF(SUM('A4'!S135:X135)=6,'Angaben KH-Standort'!$D$25,"")</f>
        <v/>
      </c>
      <c r="B104" t="str">
        <f>IF(SUM('A4'!S135:X135)=6,'Angaben KH-Standort'!$D$26,"")</f>
        <v/>
      </c>
      <c r="C104" t="str">
        <f>IF(SUM('A4'!S135:X135)=6,'Angaben KH-Standort'!$D$12,"")</f>
        <v/>
      </c>
      <c r="D104" t="str">
        <f>IF(SUM('A4'!S135:X135)=6,'A1'!$F$14,"")</f>
        <v/>
      </c>
      <c r="E104" t="str">
        <f>IF(SUM('A4'!S135:X135)=6,'A4'!C135,"")</f>
        <v/>
      </c>
      <c r="F104" t="str">
        <f>IF(SUM('A4'!S135:X135)=6,'A4'!D135,"")</f>
        <v/>
      </c>
      <c r="G104" t="str">
        <f>IF(SUM('A4'!S135:X135)=6,'A4'!E135,"")</f>
        <v/>
      </c>
      <c r="H104" t="str">
        <f>IF(SUM('A4'!S135:X135)=6,'A4'!F135,"")</f>
        <v/>
      </c>
      <c r="I104" t="str">
        <f>IF(SUM('A4'!S135:X135)=6,'A4'!G135,"")</f>
        <v/>
      </c>
      <c r="J104" s="308" t="str">
        <f>IF(SUM('A4'!S135:X135)=6,'A4'!H135,"")</f>
        <v/>
      </c>
    </row>
    <row r="105" spans="1:10" x14ac:dyDescent="0.25">
      <c r="A105" t="str">
        <f>IF(SUM('A4'!S136:X136)=6,'Angaben KH-Standort'!$D$25,"")</f>
        <v/>
      </c>
      <c r="B105" t="str">
        <f>IF(SUM('A4'!S136:X136)=6,'Angaben KH-Standort'!$D$26,"")</f>
        <v/>
      </c>
      <c r="C105" t="str">
        <f>IF(SUM('A4'!S136:X136)=6,'Angaben KH-Standort'!$D$12,"")</f>
        <v/>
      </c>
      <c r="D105" t="str">
        <f>IF(SUM('A4'!S136:X136)=6,'A1'!$F$14,"")</f>
        <v/>
      </c>
      <c r="E105" t="str">
        <f>IF(SUM('A4'!S136:X136)=6,'A4'!C136,"")</f>
        <v/>
      </c>
      <c r="F105" t="str">
        <f>IF(SUM('A4'!S136:X136)=6,'A4'!D136,"")</f>
        <v/>
      </c>
      <c r="G105" t="str">
        <f>IF(SUM('A4'!S136:X136)=6,'A4'!E136,"")</f>
        <v/>
      </c>
      <c r="H105" t="str">
        <f>IF(SUM('A4'!S136:X136)=6,'A4'!F136,"")</f>
        <v/>
      </c>
      <c r="I105" t="str">
        <f>IF(SUM('A4'!S136:X136)=6,'A4'!G136,"")</f>
        <v/>
      </c>
      <c r="J105" s="308" t="str">
        <f>IF(SUM('A4'!S136:X136)=6,'A4'!H136,"")</f>
        <v/>
      </c>
    </row>
    <row r="106" spans="1:10" x14ac:dyDescent="0.25">
      <c r="A106" t="str">
        <f>IF(SUM('A4'!S137:X137)=6,'Angaben KH-Standort'!$D$25,"")</f>
        <v/>
      </c>
      <c r="B106" t="str">
        <f>IF(SUM('A4'!S137:X137)=6,'Angaben KH-Standort'!$D$26,"")</f>
        <v/>
      </c>
      <c r="C106" t="str">
        <f>IF(SUM('A4'!S137:X137)=6,'Angaben KH-Standort'!$D$12,"")</f>
        <v/>
      </c>
      <c r="D106" t="str">
        <f>IF(SUM('A4'!S137:X137)=6,'A1'!$F$14,"")</f>
        <v/>
      </c>
      <c r="E106" t="str">
        <f>IF(SUM('A4'!S137:X137)=6,'A4'!C137,"")</f>
        <v/>
      </c>
      <c r="F106" t="str">
        <f>IF(SUM('A4'!S137:X137)=6,'A4'!D137,"")</f>
        <v/>
      </c>
      <c r="G106" t="str">
        <f>IF(SUM('A4'!S137:X137)=6,'A4'!E137,"")</f>
        <v/>
      </c>
      <c r="H106" t="str">
        <f>IF(SUM('A4'!S137:X137)=6,'A4'!F137,"")</f>
        <v/>
      </c>
      <c r="I106" t="str">
        <f>IF(SUM('A4'!S137:X137)=6,'A4'!G137,"")</f>
        <v/>
      </c>
      <c r="J106" s="308" t="str">
        <f>IF(SUM('A4'!S137:X137)=6,'A4'!H137,"")</f>
        <v/>
      </c>
    </row>
    <row r="107" spans="1:10" x14ac:dyDescent="0.25">
      <c r="A107" t="str">
        <f>IF(SUM('A4'!S138:X138)=6,'Angaben KH-Standort'!$D$25,"")</f>
        <v/>
      </c>
      <c r="B107" t="str">
        <f>IF(SUM('A4'!S138:X138)=6,'Angaben KH-Standort'!$D$26,"")</f>
        <v/>
      </c>
      <c r="C107" t="str">
        <f>IF(SUM('A4'!S138:X138)=6,'Angaben KH-Standort'!$D$12,"")</f>
        <v/>
      </c>
      <c r="D107" t="str">
        <f>IF(SUM('A4'!S138:X138)=6,'A1'!$F$14,"")</f>
        <v/>
      </c>
      <c r="E107" t="str">
        <f>IF(SUM('A4'!S138:X138)=6,'A4'!C138,"")</f>
        <v/>
      </c>
      <c r="F107" t="str">
        <f>IF(SUM('A4'!S138:X138)=6,'A4'!D138,"")</f>
        <v/>
      </c>
      <c r="G107" t="str">
        <f>IF(SUM('A4'!S138:X138)=6,'A4'!E138,"")</f>
        <v/>
      </c>
      <c r="H107" t="str">
        <f>IF(SUM('A4'!S138:X138)=6,'A4'!F138,"")</f>
        <v/>
      </c>
      <c r="I107" t="str">
        <f>IF(SUM('A4'!S138:X138)=6,'A4'!G138,"")</f>
        <v/>
      </c>
      <c r="J107" s="308" t="str">
        <f>IF(SUM('A4'!S138:X138)=6,'A4'!H138,"")</f>
        <v/>
      </c>
    </row>
    <row r="108" spans="1:10" x14ac:dyDescent="0.25">
      <c r="A108" t="str">
        <f>IF(SUM('A4'!S139:X139)=6,'Angaben KH-Standort'!$D$25,"")</f>
        <v/>
      </c>
      <c r="B108" t="str">
        <f>IF(SUM('A4'!S139:X139)=6,'Angaben KH-Standort'!$D$26,"")</f>
        <v/>
      </c>
      <c r="C108" t="str">
        <f>IF(SUM('A4'!S139:X139)=6,'Angaben KH-Standort'!$D$12,"")</f>
        <v/>
      </c>
      <c r="D108" t="str">
        <f>IF(SUM('A4'!S139:X139)=6,'A1'!$F$14,"")</f>
        <v/>
      </c>
      <c r="E108" t="str">
        <f>IF(SUM('A4'!S139:X139)=6,'A4'!C139,"")</f>
        <v/>
      </c>
      <c r="F108" t="str">
        <f>IF(SUM('A4'!S139:X139)=6,'A4'!D139,"")</f>
        <v/>
      </c>
      <c r="G108" t="str">
        <f>IF(SUM('A4'!S139:X139)=6,'A4'!E139,"")</f>
        <v/>
      </c>
      <c r="H108" t="str">
        <f>IF(SUM('A4'!S139:X139)=6,'A4'!F139,"")</f>
        <v/>
      </c>
      <c r="I108" t="str">
        <f>IF(SUM('A4'!S139:X139)=6,'A4'!G139,"")</f>
        <v/>
      </c>
      <c r="J108" s="308" t="str">
        <f>IF(SUM('A4'!S139:X139)=6,'A4'!H139,"")</f>
        <v/>
      </c>
    </row>
    <row r="109" spans="1:10" x14ac:dyDescent="0.25">
      <c r="A109" t="str">
        <f>IF(SUM('A4'!S140:X140)=6,'Angaben KH-Standort'!$D$25,"")</f>
        <v/>
      </c>
      <c r="B109" t="str">
        <f>IF(SUM('A4'!S140:X140)=6,'Angaben KH-Standort'!$D$26,"")</f>
        <v/>
      </c>
      <c r="C109" t="str">
        <f>IF(SUM('A4'!S140:X140)=6,'Angaben KH-Standort'!$D$12,"")</f>
        <v/>
      </c>
      <c r="D109" t="str">
        <f>IF(SUM('A4'!S140:X140)=6,'A1'!$F$14,"")</f>
        <v/>
      </c>
      <c r="E109" t="str">
        <f>IF(SUM('A4'!S140:X140)=6,'A4'!C140,"")</f>
        <v/>
      </c>
      <c r="F109" t="str">
        <f>IF(SUM('A4'!S140:X140)=6,'A4'!D140,"")</f>
        <v/>
      </c>
      <c r="G109" t="str">
        <f>IF(SUM('A4'!S140:X140)=6,'A4'!E140,"")</f>
        <v/>
      </c>
      <c r="H109" t="str">
        <f>IF(SUM('A4'!S140:X140)=6,'A4'!F140,"")</f>
        <v/>
      </c>
      <c r="I109" t="str">
        <f>IF(SUM('A4'!S140:X140)=6,'A4'!G140,"")</f>
        <v/>
      </c>
      <c r="J109" s="308" t="str">
        <f>IF(SUM('A4'!S140:X140)=6,'A4'!H140,"")</f>
        <v/>
      </c>
    </row>
    <row r="110" spans="1:10" x14ac:dyDescent="0.25">
      <c r="A110" t="str">
        <f>IF(SUM('A4'!S141:X141)=6,'Angaben KH-Standort'!$D$25,"")</f>
        <v/>
      </c>
      <c r="B110" t="str">
        <f>IF(SUM('A4'!S141:X141)=6,'Angaben KH-Standort'!$D$26,"")</f>
        <v/>
      </c>
      <c r="C110" t="str">
        <f>IF(SUM('A4'!S141:X141)=6,'Angaben KH-Standort'!$D$12,"")</f>
        <v/>
      </c>
      <c r="D110" t="str">
        <f>IF(SUM('A4'!S141:X141)=6,'A1'!$F$14,"")</f>
        <v/>
      </c>
      <c r="E110" t="str">
        <f>IF(SUM('A4'!S141:X141)=6,'A4'!C141,"")</f>
        <v/>
      </c>
      <c r="F110" t="str">
        <f>IF(SUM('A4'!S141:X141)=6,'A4'!D141,"")</f>
        <v/>
      </c>
      <c r="G110" t="str">
        <f>IF(SUM('A4'!S141:X141)=6,'A4'!E141,"")</f>
        <v/>
      </c>
      <c r="H110" t="str">
        <f>IF(SUM('A4'!S141:X141)=6,'A4'!F141,"")</f>
        <v/>
      </c>
      <c r="I110" t="str">
        <f>IF(SUM('A4'!S141:X141)=6,'A4'!G141,"")</f>
        <v/>
      </c>
      <c r="J110" s="308" t="str">
        <f>IF(SUM('A4'!S141:X141)=6,'A4'!H141,"")</f>
        <v/>
      </c>
    </row>
    <row r="111" spans="1:10" x14ac:dyDescent="0.25">
      <c r="A111" t="str">
        <f>IF(SUM('A4'!S142:X142)=6,'Angaben KH-Standort'!$D$25,"")</f>
        <v/>
      </c>
      <c r="B111" t="str">
        <f>IF(SUM('A4'!S142:X142)=6,'Angaben KH-Standort'!$D$26,"")</f>
        <v/>
      </c>
      <c r="C111" t="str">
        <f>IF(SUM('A4'!S142:X142)=6,'Angaben KH-Standort'!$D$12,"")</f>
        <v/>
      </c>
      <c r="D111" t="str">
        <f>IF(SUM('A4'!S142:X142)=6,'A1'!$F$14,"")</f>
        <v/>
      </c>
      <c r="E111" t="str">
        <f>IF(SUM('A4'!S142:X142)=6,'A4'!C142,"")</f>
        <v/>
      </c>
      <c r="F111" t="str">
        <f>IF(SUM('A4'!S142:X142)=6,'A4'!D142,"")</f>
        <v/>
      </c>
      <c r="G111" t="str">
        <f>IF(SUM('A4'!S142:X142)=6,'A4'!E142,"")</f>
        <v/>
      </c>
      <c r="H111" t="str">
        <f>IF(SUM('A4'!S142:X142)=6,'A4'!F142,"")</f>
        <v/>
      </c>
      <c r="I111" t="str">
        <f>IF(SUM('A4'!S142:X142)=6,'A4'!G142,"")</f>
        <v/>
      </c>
      <c r="J111" s="308" t="str">
        <f>IF(SUM('A4'!S142:X142)=6,'A4'!H142,"")</f>
        <v/>
      </c>
    </row>
    <row r="112" spans="1:10" x14ac:dyDescent="0.25">
      <c r="A112" t="str">
        <f>IF(SUM('A4'!S143:X143)=6,'Angaben KH-Standort'!$D$25,"")</f>
        <v/>
      </c>
      <c r="B112" t="str">
        <f>IF(SUM('A4'!S143:X143)=6,'Angaben KH-Standort'!$D$26,"")</f>
        <v/>
      </c>
      <c r="C112" t="str">
        <f>IF(SUM('A4'!S143:X143)=6,'Angaben KH-Standort'!$D$12,"")</f>
        <v/>
      </c>
      <c r="D112" t="str">
        <f>IF(SUM('A4'!S143:X143)=6,'A1'!$F$14,"")</f>
        <v/>
      </c>
      <c r="E112" t="str">
        <f>IF(SUM('A4'!S143:X143)=6,'A4'!C143,"")</f>
        <v/>
      </c>
      <c r="F112" t="str">
        <f>IF(SUM('A4'!S143:X143)=6,'A4'!D143,"")</f>
        <v/>
      </c>
      <c r="G112" t="str">
        <f>IF(SUM('A4'!S143:X143)=6,'A4'!E143,"")</f>
        <v/>
      </c>
      <c r="H112" t="str">
        <f>IF(SUM('A4'!S143:X143)=6,'A4'!F143,"")</f>
        <v/>
      </c>
      <c r="I112" t="str">
        <f>IF(SUM('A4'!S143:X143)=6,'A4'!G143,"")</f>
        <v/>
      </c>
      <c r="J112" s="308" t="str">
        <f>IF(SUM('A4'!S143:X143)=6,'A4'!H143,"")</f>
        <v/>
      </c>
    </row>
    <row r="113" spans="1:10" x14ac:dyDescent="0.25">
      <c r="A113" t="str">
        <f>IF(SUM('A4'!S144:X144)=6,'Angaben KH-Standort'!$D$25,"")</f>
        <v/>
      </c>
      <c r="B113" t="str">
        <f>IF(SUM('A4'!S144:X144)=6,'Angaben KH-Standort'!$D$26,"")</f>
        <v/>
      </c>
      <c r="C113" t="str">
        <f>IF(SUM('A4'!S144:X144)=6,'Angaben KH-Standort'!$D$12,"")</f>
        <v/>
      </c>
      <c r="D113" t="str">
        <f>IF(SUM('A4'!S144:X144)=6,'A1'!$F$14,"")</f>
        <v/>
      </c>
      <c r="E113" t="str">
        <f>IF(SUM('A4'!S144:X144)=6,'A4'!C144,"")</f>
        <v/>
      </c>
      <c r="F113" t="str">
        <f>IF(SUM('A4'!S144:X144)=6,'A4'!D144,"")</f>
        <v/>
      </c>
      <c r="G113" t="str">
        <f>IF(SUM('A4'!S144:X144)=6,'A4'!E144,"")</f>
        <v/>
      </c>
      <c r="H113" t="str">
        <f>IF(SUM('A4'!S144:X144)=6,'A4'!F144,"")</f>
        <v/>
      </c>
      <c r="I113" t="str">
        <f>IF(SUM('A4'!S144:X144)=6,'A4'!G144,"")</f>
        <v/>
      </c>
      <c r="J113" s="308" t="str">
        <f>IF(SUM('A4'!S144:X144)=6,'A4'!H144,"")</f>
        <v/>
      </c>
    </row>
    <row r="114" spans="1:10" x14ac:dyDescent="0.25">
      <c r="A114" t="str">
        <f>IF(SUM('A4'!S145:X145)=6,'Angaben KH-Standort'!$D$25,"")</f>
        <v/>
      </c>
      <c r="B114" t="str">
        <f>IF(SUM('A4'!S145:X145)=6,'Angaben KH-Standort'!$D$26,"")</f>
        <v/>
      </c>
      <c r="C114" t="str">
        <f>IF(SUM('A4'!S145:X145)=6,'Angaben KH-Standort'!$D$12,"")</f>
        <v/>
      </c>
      <c r="D114" t="str">
        <f>IF(SUM('A4'!S145:X145)=6,'A1'!$F$14,"")</f>
        <v/>
      </c>
      <c r="E114" t="str">
        <f>IF(SUM('A4'!S145:X145)=6,'A4'!C145,"")</f>
        <v/>
      </c>
      <c r="F114" t="str">
        <f>IF(SUM('A4'!S145:X145)=6,'A4'!D145,"")</f>
        <v/>
      </c>
      <c r="G114" t="str">
        <f>IF(SUM('A4'!S145:X145)=6,'A4'!E145,"")</f>
        <v/>
      </c>
      <c r="H114" t="str">
        <f>IF(SUM('A4'!S145:X145)=6,'A4'!F145,"")</f>
        <v/>
      </c>
      <c r="I114" t="str">
        <f>IF(SUM('A4'!S145:X145)=6,'A4'!G145,"")</f>
        <v/>
      </c>
      <c r="J114" s="308" t="str">
        <f>IF(SUM('A4'!S145:X145)=6,'A4'!H145,"")</f>
        <v/>
      </c>
    </row>
    <row r="115" spans="1:10" x14ac:dyDescent="0.25">
      <c r="A115" t="str">
        <f>IF(SUM('A4'!S146:X146)=6,'Angaben KH-Standort'!$D$25,"")</f>
        <v/>
      </c>
      <c r="B115" t="str">
        <f>IF(SUM('A4'!S146:X146)=6,'Angaben KH-Standort'!$D$26,"")</f>
        <v/>
      </c>
      <c r="C115" t="str">
        <f>IF(SUM('A4'!S146:X146)=6,'Angaben KH-Standort'!$D$12,"")</f>
        <v/>
      </c>
      <c r="D115" t="str">
        <f>IF(SUM('A4'!S146:X146)=6,'A1'!$F$14,"")</f>
        <v/>
      </c>
      <c r="E115" t="str">
        <f>IF(SUM('A4'!S146:X146)=6,'A4'!C146,"")</f>
        <v/>
      </c>
      <c r="F115" t="str">
        <f>IF(SUM('A4'!S146:X146)=6,'A4'!D146,"")</f>
        <v/>
      </c>
      <c r="G115" t="str">
        <f>IF(SUM('A4'!S146:X146)=6,'A4'!E146,"")</f>
        <v/>
      </c>
      <c r="H115" t="str">
        <f>IF(SUM('A4'!S146:X146)=6,'A4'!F146,"")</f>
        <v/>
      </c>
      <c r="I115" t="str">
        <f>IF(SUM('A4'!S146:X146)=6,'A4'!G146,"")</f>
        <v/>
      </c>
      <c r="J115" s="308" t="str">
        <f>IF(SUM('A4'!S146:X146)=6,'A4'!H146,"")</f>
        <v/>
      </c>
    </row>
    <row r="116" spans="1:10" x14ac:dyDescent="0.25">
      <c r="A116" t="str">
        <f>IF(SUM('A4'!S147:X147)=6,'Angaben KH-Standort'!$D$25,"")</f>
        <v/>
      </c>
      <c r="B116" t="str">
        <f>IF(SUM('A4'!S147:X147)=6,'Angaben KH-Standort'!$D$26,"")</f>
        <v/>
      </c>
      <c r="C116" t="str">
        <f>IF(SUM('A4'!S147:X147)=6,'Angaben KH-Standort'!$D$12,"")</f>
        <v/>
      </c>
      <c r="D116" t="str">
        <f>IF(SUM('A4'!S147:X147)=6,'A1'!$F$14,"")</f>
        <v/>
      </c>
      <c r="E116" t="str">
        <f>IF(SUM('A4'!S147:X147)=6,'A4'!C147,"")</f>
        <v/>
      </c>
      <c r="F116" t="str">
        <f>IF(SUM('A4'!S147:X147)=6,'A4'!D147,"")</f>
        <v/>
      </c>
      <c r="G116" t="str">
        <f>IF(SUM('A4'!S147:X147)=6,'A4'!E147,"")</f>
        <v/>
      </c>
      <c r="H116" t="str">
        <f>IF(SUM('A4'!S147:X147)=6,'A4'!F147,"")</f>
        <v/>
      </c>
      <c r="I116" t="str">
        <f>IF(SUM('A4'!S147:X147)=6,'A4'!G147,"")</f>
        <v/>
      </c>
      <c r="J116" s="308" t="str">
        <f>IF(SUM('A4'!S147:X147)=6,'A4'!H147,"")</f>
        <v/>
      </c>
    </row>
    <row r="117" spans="1:10" x14ac:dyDescent="0.25">
      <c r="A117" t="str">
        <f>IF(SUM('A4'!S148:X148)=6,'Angaben KH-Standort'!$D$25,"")</f>
        <v/>
      </c>
      <c r="B117" t="str">
        <f>IF(SUM('A4'!S148:X148)=6,'Angaben KH-Standort'!$D$26,"")</f>
        <v/>
      </c>
      <c r="C117" t="str">
        <f>IF(SUM('A4'!S148:X148)=6,'Angaben KH-Standort'!$D$12,"")</f>
        <v/>
      </c>
      <c r="D117" t="str">
        <f>IF(SUM('A4'!S148:X148)=6,'A1'!$F$14,"")</f>
        <v/>
      </c>
      <c r="E117" t="str">
        <f>IF(SUM('A4'!S148:X148)=6,'A4'!C148,"")</f>
        <v/>
      </c>
      <c r="F117" t="str">
        <f>IF(SUM('A4'!S148:X148)=6,'A4'!D148,"")</f>
        <v/>
      </c>
      <c r="G117" t="str">
        <f>IF(SUM('A4'!S148:X148)=6,'A4'!E148,"")</f>
        <v/>
      </c>
      <c r="H117" t="str">
        <f>IF(SUM('A4'!S148:X148)=6,'A4'!F148,"")</f>
        <v/>
      </c>
      <c r="I117" t="str">
        <f>IF(SUM('A4'!S148:X148)=6,'A4'!G148,"")</f>
        <v/>
      </c>
      <c r="J117" s="308" t="str">
        <f>IF(SUM('A4'!S148:X148)=6,'A4'!H148,"")</f>
        <v/>
      </c>
    </row>
    <row r="118" spans="1:10" x14ac:dyDescent="0.25">
      <c r="A118" t="str">
        <f>IF(SUM('A4'!S149:X149)=6,'Angaben KH-Standort'!$D$25,"")</f>
        <v/>
      </c>
      <c r="B118" t="str">
        <f>IF(SUM('A4'!S149:X149)=6,'Angaben KH-Standort'!$D$26,"")</f>
        <v/>
      </c>
      <c r="C118" t="str">
        <f>IF(SUM('A4'!S149:X149)=6,'Angaben KH-Standort'!$D$12,"")</f>
        <v/>
      </c>
      <c r="D118" t="str">
        <f>IF(SUM('A4'!S149:X149)=6,'A1'!$F$14,"")</f>
        <v/>
      </c>
      <c r="E118" t="str">
        <f>IF(SUM('A4'!S149:X149)=6,'A4'!C149,"")</f>
        <v/>
      </c>
      <c r="F118" t="str">
        <f>IF(SUM('A4'!S149:X149)=6,'A4'!D149,"")</f>
        <v/>
      </c>
      <c r="G118" t="str">
        <f>IF(SUM('A4'!S149:X149)=6,'A4'!E149,"")</f>
        <v/>
      </c>
      <c r="H118" t="str">
        <f>IF(SUM('A4'!S149:X149)=6,'A4'!F149,"")</f>
        <v/>
      </c>
      <c r="I118" t="str">
        <f>IF(SUM('A4'!S149:X149)=6,'A4'!G149,"")</f>
        <v/>
      </c>
      <c r="J118" s="308" t="str">
        <f>IF(SUM('A4'!S149:X149)=6,'A4'!H149,"")</f>
        <v/>
      </c>
    </row>
    <row r="119" spans="1:10" x14ac:dyDescent="0.25">
      <c r="A119" t="str">
        <f>IF(SUM('A4'!S150:X150)=6,'Angaben KH-Standort'!$D$25,"")</f>
        <v/>
      </c>
      <c r="B119" t="str">
        <f>IF(SUM('A4'!S150:X150)=6,'Angaben KH-Standort'!$D$26,"")</f>
        <v/>
      </c>
      <c r="C119" t="str">
        <f>IF(SUM('A4'!S150:X150)=6,'Angaben KH-Standort'!$D$12,"")</f>
        <v/>
      </c>
      <c r="D119" t="str">
        <f>IF(SUM('A4'!S150:X150)=6,'A1'!$F$14,"")</f>
        <v/>
      </c>
      <c r="E119" t="str">
        <f>IF(SUM('A4'!S150:X150)=6,'A4'!C150,"")</f>
        <v/>
      </c>
      <c r="F119" t="str">
        <f>IF(SUM('A4'!S150:X150)=6,'A4'!D150,"")</f>
        <v/>
      </c>
      <c r="G119" t="str">
        <f>IF(SUM('A4'!S150:X150)=6,'A4'!E150,"")</f>
        <v/>
      </c>
      <c r="H119" t="str">
        <f>IF(SUM('A4'!S150:X150)=6,'A4'!F150,"")</f>
        <v/>
      </c>
      <c r="I119" t="str">
        <f>IF(SUM('A4'!S150:X150)=6,'A4'!G150,"")</f>
        <v/>
      </c>
      <c r="J119" s="308" t="str">
        <f>IF(SUM('A4'!S150:X150)=6,'A4'!H150,"")</f>
        <v/>
      </c>
    </row>
    <row r="120" spans="1:10" x14ac:dyDescent="0.25">
      <c r="A120" t="str">
        <f>IF(SUM('A4'!S151:X151)=6,'Angaben KH-Standort'!$D$25,"")</f>
        <v/>
      </c>
      <c r="B120" t="str">
        <f>IF(SUM('A4'!S151:X151)=6,'Angaben KH-Standort'!$D$26,"")</f>
        <v/>
      </c>
      <c r="C120" t="str">
        <f>IF(SUM('A4'!S151:X151)=6,'Angaben KH-Standort'!$D$12,"")</f>
        <v/>
      </c>
      <c r="D120" t="str">
        <f>IF(SUM('A4'!S151:X151)=6,'A1'!$F$14,"")</f>
        <v/>
      </c>
      <c r="E120" t="str">
        <f>IF(SUM('A4'!S151:X151)=6,'A4'!C151,"")</f>
        <v/>
      </c>
      <c r="F120" t="str">
        <f>IF(SUM('A4'!S151:X151)=6,'A4'!D151,"")</f>
        <v/>
      </c>
      <c r="G120" t="str">
        <f>IF(SUM('A4'!S151:X151)=6,'A4'!E151,"")</f>
        <v/>
      </c>
      <c r="H120" t="str">
        <f>IF(SUM('A4'!S151:X151)=6,'A4'!F151,"")</f>
        <v/>
      </c>
      <c r="I120" t="str">
        <f>IF(SUM('A4'!S151:X151)=6,'A4'!G151,"")</f>
        <v/>
      </c>
      <c r="J120" s="308" t="str">
        <f>IF(SUM('A4'!S151:X151)=6,'A4'!H151,"")</f>
        <v/>
      </c>
    </row>
    <row r="121" spans="1:10" x14ac:dyDescent="0.25">
      <c r="A121" t="str">
        <f>IF(SUM('A4'!S152:X152)=6,'Angaben KH-Standort'!$D$25,"")</f>
        <v/>
      </c>
      <c r="B121" t="str">
        <f>IF(SUM('A4'!S152:X152)=6,'Angaben KH-Standort'!$D$26,"")</f>
        <v/>
      </c>
      <c r="C121" t="str">
        <f>IF(SUM('A4'!S152:X152)=6,'Angaben KH-Standort'!$D$12,"")</f>
        <v/>
      </c>
      <c r="D121" t="str">
        <f>IF(SUM('A4'!S152:X152)=6,'A1'!$F$14,"")</f>
        <v/>
      </c>
      <c r="E121" t="str">
        <f>IF(SUM('A4'!S152:X152)=6,'A4'!C152,"")</f>
        <v/>
      </c>
      <c r="F121" t="str">
        <f>IF(SUM('A4'!S152:X152)=6,'A4'!D152,"")</f>
        <v/>
      </c>
      <c r="G121" t="str">
        <f>IF(SUM('A4'!S152:X152)=6,'A4'!E152,"")</f>
        <v/>
      </c>
      <c r="H121" t="str">
        <f>IF(SUM('A4'!S152:X152)=6,'A4'!F152,"")</f>
        <v/>
      </c>
      <c r="I121" t="str">
        <f>IF(SUM('A4'!S152:X152)=6,'A4'!G152,"")</f>
        <v/>
      </c>
      <c r="J121" s="308" t="str">
        <f>IF(SUM('A4'!S152:X152)=6,'A4'!H152,"")</f>
        <v/>
      </c>
    </row>
    <row r="122" spans="1:10" x14ac:dyDescent="0.25">
      <c r="A122" t="str">
        <f>IF(SUM('A4'!S153:X153)=6,'Angaben KH-Standort'!$D$25,"")</f>
        <v/>
      </c>
      <c r="B122" t="str">
        <f>IF(SUM('A4'!S153:X153)=6,'Angaben KH-Standort'!$D$26,"")</f>
        <v/>
      </c>
      <c r="C122" t="str">
        <f>IF(SUM('A4'!S153:X153)=6,'Angaben KH-Standort'!$D$12,"")</f>
        <v/>
      </c>
      <c r="D122" t="str">
        <f>IF(SUM('A4'!S153:X153)=6,'A1'!$F$14,"")</f>
        <v/>
      </c>
      <c r="E122" t="str">
        <f>IF(SUM('A4'!S153:X153)=6,'A4'!C153,"")</f>
        <v/>
      </c>
      <c r="F122" t="str">
        <f>IF(SUM('A4'!S153:X153)=6,'A4'!D153,"")</f>
        <v/>
      </c>
      <c r="G122" t="str">
        <f>IF(SUM('A4'!S153:X153)=6,'A4'!E153,"")</f>
        <v/>
      </c>
      <c r="H122" t="str">
        <f>IF(SUM('A4'!S153:X153)=6,'A4'!F153,"")</f>
        <v/>
      </c>
      <c r="I122" t="str">
        <f>IF(SUM('A4'!S153:X153)=6,'A4'!G153,"")</f>
        <v/>
      </c>
      <c r="J122" s="308" t="str">
        <f>IF(SUM('A4'!S153:X153)=6,'A4'!H153,"")</f>
        <v/>
      </c>
    </row>
    <row r="123" spans="1:10" x14ac:dyDescent="0.25">
      <c r="A123" t="str">
        <f>IF(SUM('A4'!S154:X154)=6,'Angaben KH-Standort'!$D$25,"")</f>
        <v/>
      </c>
      <c r="B123" t="str">
        <f>IF(SUM('A4'!S154:X154)=6,'Angaben KH-Standort'!$D$26,"")</f>
        <v/>
      </c>
      <c r="C123" t="str">
        <f>IF(SUM('A4'!S154:X154)=6,'Angaben KH-Standort'!$D$12,"")</f>
        <v/>
      </c>
      <c r="D123" t="str">
        <f>IF(SUM('A4'!S154:X154)=6,'A1'!$F$14,"")</f>
        <v/>
      </c>
      <c r="E123" t="str">
        <f>IF(SUM('A4'!S154:X154)=6,'A4'!C154,"")</f>
        <v/>
      </c>
      <c r="F123" t="str">
        <f>IF(SUM('A4'!S154:X154)=6,'A4'!D154,"")</f>
        <v/>
      </c>
      <c r="G123" t="str">
        <f>IF(SUM('A4'!S154:X154)=6,'A4'!E154,"")</f>
        <v/>
      </c>
      <c r="H123" t="str">
        <f>IF(SUM('A4'!S154:X154)=6,'A4'!F154,"")</f>
        <v/>
      </c>
      <c r="I123" t="str">
        <f>IF(SUM('A4'!S154:X154)=6,'A4'!G154,"")</f>
        <v/>
      </c>
      <c r="J123" s="308" t="str">
        <f>IF(SUM('A4'!S154:X154)=6,'A4'!H154,"")</f>
        <v/>
      </c>
    </row>
    <row r="124" spans="1:10" x14ac:dyDescent="0.25">
      <c r="A124" t="str">
        <f>IF(SUM('A4'!S155:X155)=6,'Angaben KH-Standort'!$D$25,"")</f>
        <v/>
      </c>
      <c r="B124" t="str">
        <f>IF(SUM('A4'!S155:X155)=6,'Angaben KH-Standort'!$D$26,"")</f>
        <v/>
      </c>
      <c r="C124" t="str">
        <f>IF(SUM('A4'!S155:X155)=6,'Angaben KH-Standort'!$D$12,"")</f>
        <v/>
      </c>
      <c r="D124" t="str">
        <f>IF(SUM('A4'!S155:X155)=6,'A1'!$F$14,"")</f>
        <v/>
      </c>
      <c r="E124" t="str">
        <f>IF(SUM('A4'!S155:X155)=6,'A4'!C155,"")</f>
        <v/>
      </c>
      <c r="F124" t="str">
        <f>IF(SUM('A4'!S155:X155)=6,'A4'!D155,"")</f>
        <v/>
      </c>
      <c r="G124" t="str">
        <f>IF(SUM('A4'!S155:X155)=6,'A4'!E155,"")</f>
        <v/>
      </c>
      <c r="H124" t="str">
        <f>IF(SUM('A4'!S155:X155)=6,'A4'!F155,"")</f>
        <v/>
      </c>
      <c r="I124" t="str">
        <f>IF(SUM('A4'!S155:X155)=6,'A4'!G155,"")</f>
        <v/>
      </c>
      <c r="J124" s="308" t="str">
        <f>IF(SUM('A4'!S155:X155)=6,'A4'!H155,"")</f>
        <v/>
      </c>
    </row>
    <row r="125" spans="1:10" x14ac:dyDescent="0.25">
      <c r="A125" t="str">
        <f>IF(SUM('A4'!S156:X156)=6,'Angaben KH-Standort'!$D$25,"")</f>
        <v/>
      </c>
      <c r="B125" t="str">
        <f>IF(SUM('A4'!S156:X156)=6,'Angaben KH-Standort'!$D$26,"")</f>
        <v/>
      </c>
      <c r="C125" t="str">
        <f>IF(SUM('A4'!S156:X156)=6,'Angaben KH-Standort'!$D$12,"")</f>
        <v/>
      </c>
      <c r="D125" t="str">
        <f>IF(SUM('A4'!S156:X156)=6,'A1'!$F$14,"")</f>
        <v/>
      </c>
      <c r="E125" t="str">
        <f>IF(SUM('A4'!S156:X156)=6,'A4'!C156,"")</f>
        <v/>
      </c>
      <c r="F125" t="str">
        <f>IF(SUM('A4'!S156:X156)=6,'A4'!D156,"")</f>
        <v/>
      </c>
      <c r="G125" t="str">
        <f>IF(SUM('A4'!S156:X156)=6,'A4'!E156,"")</f>
        <v/>
      </c>
      <c r="H125" t="str">
        <f>IF(SUM('A4'!S156:X156)=6,'A4'!F156,"")</f>
        <v/>
      </c>
      <c r="I125" t="str">
        <f>IF(SUM('A4'!S156:X156)=6,'A4'!G156,"")</f>
        <v/>
      </c>
      <c r="J125" s="308" t="str">
        <f>IF(SUM('A4'!S156:X156)=6,'A4'!H156,"")</f>
        <v/>
      </c>
    </row>
    <row r="126" spans="1:10" x14ac:dyDescent="0.25">
      <c r="A126" t="str">
        <f>IF(SUM('A4'!S157:X157)=6,'Angaben KH-Standort'!$D$25,"")</f>
        <v/>
      </c>
      <c r="B126" t="str">
        <f>IF(SUM('A4'!S157:X157)=6,'Angaben KH-Standort'!$D$26,"")</f>
        <v/>
      </c>
      <c r="C126" t="str">
        <f>IF(SUM('A4'!S157:X157)=6,'Angaben KH-Standort'!$D$12,"")</f>
        <v/>
      </c>
      <c r="D126" t="str">
        <f>IF(SUM('A4'!S157:X157)=6,'A1'!$F$14,"")</f>
        <v/>
      </c>
      <c r="E126" t="str">
        <f>IF(SUM('A4'!S157:X157)=6,'A4'!C157,"")</f>
        <v/>
      </c>
      <c r="F126" t="str">
        <f>IF(SUM('A4'!S157:X157)=6,'A4'!D157,"")</f>
        <v/>
      </c>
      <c r="G126" t="str">
        <f>IF(SUM('A4'!S157:X157)=6,'A4'!E157,"")</f>
        <v/>
      </c>
      <c r="H126" t="str">
        <f>IF(SUM('A4'!S157:X157)=6,'A4'!F157,"")</f>
        <v/>
      </c>
      <c r="I126" t="str">
        <f>IF(SUM('A4'!S157:X157)=6,'A4'!G157,"")</f>
        <v/>
      </c>
      <c r="J126" s="308" t="str">
        <f>IF(SUM('A4'!S157:X157)=6,'A4'!H157,"")</f>
        <v/>
      </c>
    </row>
    <row r="127" spans="1:10" x14ac:dyDescent="0.25">
      <c r="A127" t="str">
        <f>IF(SUM('A4'!S158:X158)=6,'Angaben KH-Standort'!$D$25,"")</f>
        <v/>
      </c>
      <c r="B127" t="str">
        <f>IF(SUM('A4'!S158:X158)=6,'Angaben KH-Standort'!$D$26,"")</f>
        <v/>
      </c>
      <c r="C127" t="str">
        <f>IF(SUM('A4'!S158:X158)=6,'Angaben KH-Standort'!$D$12,"")</f>
        <v/>
      </c>
      <c r="D127" t="str">
        <f>IF(SUM('A4'!S158:X158)=6,'A1'!$F$14,"")</f>
        <v/>
      </c>
      <c r="E127" t="str">
        <f>IF(SUM('A4'!S158:X158)=6,'A4'!C158,"")</f>
        <v/>
      </c>
      <c r="F127" t="str">
        <f>IF(SUM('A4'!S158:X158)=6,'A4'!D158,"")</f>
        <v/>
      </c>
      <c r="G127" t="str">
        <f>IF(SUM('A4'!S158:X158)=6,'A4'!E158,"")</f>
        <v/>
      </c>
      <c r="H127" t="str">
        <f>IF(SUM('A4'!S158:X158)=6,'A4'!F158,"")</f>
        <v/>
      </c>
      <c r="I127" t="str">
        <f>IF(SUM('A4'!S158:X158)=6,'A4'!G158,"")</f>
        <v/>
      </c>
      <c r="J127" s="308" t="str">
        <f>IF(SUM('A4'!S158:X158)=6,'A4'!H158,"")</f>
        <v/>
      </c>
    </row>
    <row r="128" spans="1:10" x14ac:dyDescent="0.25">
      <c r="A128" t="str">
        <f>IF(SUM('A4'!S159:X159)=6,'Angaben KH-Standort'!$D$25,"")</f>
        <v/>
      </c>
      <c r="B128" t="str">
        <f>IF(SUM('A4'!S159:X159)=6,'Angaben KH-Standort'!$D$26,"")</f>
        <v/>
      </c>
      <c r="C128" t="str">
        <f>IF(SUM('A4'!S159:X159)=6,'Angaben KH-Standort'!$D$12,"")</f>
        <v/>
      </c>
      <c r="D128" t="str">
        <f>IF(SUM('A4'!S159:X159)=6,'A1'!$F$14,"")</f>
        <v/>
      </c>
      <c r="E128" t="str">
        <f>IF(SUM('A4'!S159:X159)=6,'A4'!C159,"")</f>
        <v/>
      </c>
      <c r="F128" t="str">
        <f>IF(SUM('A4'!S159:X159)=6,'A4'!D159,"")</f>
        <v/>
      </c>
      <c r="G128" t="str">
        <f>IF(SUM('A4'!S159:X159)=6,'A4'!E159,"")</f>
        <v/>
      </c>
      <c r="H128" t="str">
        <f>IF(SUM('A4'!S159:X159)=6,'A4'!F159,"")</f>
        <v/>
      </c>
      <c r="I128" t="str">
        <f>IF(SUM('A4'!S159:X159)=6,'A4'!G159,"")</f>
        <v/>
      </c>
      <c r="J128" s="308" t="str">
        <f>IF(SUM('A4'!S159:X159)=6,'A4'!H159,"")</f>
        <v/>
      </c>
    </row>
    <row r="129" spans="1:10" x14ac:dyDescent="0.25">
      <c r="A129" t="str">
        <f>IF(SUM('A4'!S160:X160)=6,'Angaben KH-Standort'!$D$25,"")</f>
        <v/>
      </c>
      <c r="B129" t="str">
        <f>IF(SUM('A4'!S160:X160)=6,'Angaben KH-Standort'!$D$26,"")</f>
        <v/>
      </c>
      <c r="C129" t="str">
        <f>IF(SUM('A4'!S160:X160)=6,'Angaben KH-Standort'!$D$12,"")</f>
        <v/>
      </c>
      <c r="D129" t="str">
        <f>IF(SUM('A4'!S160:X160)=6,'A1'!$F$14,"")</f>
        <v/>
      </c>
      <c r="E129" t="str">
        <f>IF(SUM('A4'!S160:X160)=6,'A4'!C160,"")</f>
        <v/>
      </c>
      <c r="F129" t="str">
        <f>IF(SUM('A4'!S160:X160)=6,'A4'!D160,"")</f>
        <v/>
      </c>
      <c r="G129" t="str">
        <f>IF(SUM('A4'!S160:X160)=6,'A4'!E160,"")</f>
        <v/>
      </c>
      <c r="H129" t="str">
        <f>IF(SUM('A4'!S160:X160)=6,'A4'!F160,"")</f>
        <v/>
      </c>
      <c r="I129" t="str">
        <f>IF(SUM('A4'!S160:X160)=6,'A4'!G160,"")</f>
        <v/>
      </c>
      <c r="J129" s="308" t="str">
        <f>IF(SUM('A4'!S160:X160)=6,'A4'!H160,"")</f>
        <v/>
      </c>
    </row>
    <row r="130" spans="1:10" x14ac:dyDescent="0.25">
      <c r="A130" t="str">
        <f>IF(SUM('A4'!S161:X161)=6,'Angaben KH-Standort'!$D$25,"")</f>
        <v/>
      </c>
      <c r="B130" t="str">
        <f>IF(SUM('A4'!S161:X161)=6,'Angaben KH-Standort'!$D$26,"")</f>
        <v/>
      </c>
      <c r="C130" t="str">
        <f>IF(SUM('A4'!S161:X161)=6,'Angaben KH-Standort'!$D$12,"")</f>
        <v/>
      </c>
      <c r="D130" t="str">
        <f>IF(SUM('A4'!S161:X161)=6,'A1'!$F$14,"")</f>
        <v/>
      </c>
      <c r="E130" t="str">
        <f>IF(SUM('A4'!S161:X161)=6,'A4'!C161,"")</f>
        <v/>
      </c>
      <c r="F130" t="str">
        <f>IF(SUM('A4'!S161:X161)=6,'A4'!D161,"")</f>
        <v/>
      </c>
      <c r="G130" t="str">
        <f>IF(SUM('A4'!S161:X161)=6,'A4'!E161,"")</f>
        <v/>
      </c>
      <c r="H130" t="str">
        <f>IF(SUM('A4'!S161:X161)=6,'A4'!F161,"")</f>
        <v/>
      </c>
      <c r="I130" t="str">
        <f>IF(SUM('A4'!S161:X161)=6,'A4'!G161,"")</f>
        <v/>
      </c>
      <c r="J130" s="308" t="str">
        <f>IF(SUM('A4'!S161:X161)=6,'A4'!H161,"")</f>
        <v/>
      </c>
    </row>
    <row r="131" spans="1:10" x14ac:dyDescent="0.25">
      <c r="A131" t="str">
        <f>IF(SUM('A4'!S162:X162)=6,'Angaben KH-Standort'!$D$25,"")</f>
        <v/>
      </c>
      <c r="B131" t="str">
        <f>IF(SUM('A4'!S162:X162)=6,'Angaben KH-Standort'!$D$26,"")</f>
        <v/>
      </c>
      <c r="C131" t="str">
        <f>IF(SUM('A4'!S162:X162)=6,'Angaben KH-Standort'!$D$12,"")</f>
        <v/>
      </c>
      <c r="D131" t="str">
        <f>IF(SUM('A4'!S162:X162)=6,'A1'!$F$14,"")</f>
        <v/>
      </c>
      <c r="E131" t="str">
        <f>IF(SUM('A4'!S162:X162)=6,'A4'!C162,"")</f>
        <v/>
      </c>
      <c r="F131" t="str">
        <f>IF(SUM('A4'!S162:X162)=6,'A4'!D162,"")</f>
        <v/>
      </c>
      <c r="G131" t="str">
        <f>IF(SUM('A4'!S162:X162)=6,'A4'!E162,"")</f>
        <v/>
      </c>
      <c r="H131" t="str">
        <f>IF(SUM('A4'!S162:X162)=6,'A4'!F162,"")</f>
        <v/>
      </c>
      <c r="I131" t="str">
        <f>IF(SUM('A4'!S162:X162)=6,'A4'!G162,"")</f>
        <v/>
      </c>
      <c r="J131" s="308" t="str">
        <f>IF(SUM('A4'!S162:X162)=6,'A4'!H162,"")</f>
        <v/>
      </c>
    </row>
    <row r="132" spans="1:10" x14ac:dyDescent="0.25">
      <c r="A132" t="str">
        <f>IF(SUM('A4'!S163:X163)=6,'Angaben KH-Standort'!$D$25,"")</f>
        <v/>
      </c>
      <c r="B132" t="str">
        <f>IF(SUM('A4'!S163:X163)=6,'Angaben KH-Standort'!$D$26,"")</f>
        <v/>
      </c>
      <c r="C132" t="str">
        <f>IF(SUM('A4'!S163:X163)=6,'Angaben KH-Standort'!$D$12,"")</f>
        <v/>
      </c>
      <c r="D132" t="str">
        <f>IF(SUM('A4'!S163:X163)=6,'A1'!$F$14,"")</f>
        <v/>
      </c>
      <c r="E132" t="str">
        <f>IF(SUM('A4'!S163:X163)=6,'A4'!C163,"")</f>
        <v/>
      </c>
      <c r="F132" t="str">
        <f>IF(SUM('A4'!S163:X163)=6,'A4'!D163,"")</f>
        <v/>
      </c>
      <c r="G132" t="str">
        <f>IF(SUM('A4'!S163:X163)=6,'A4'!E163,"")</f>
        <v/>
      </c>
      <c r="H132" t="str">
        <f>IF(SUM('A4'!S163:X163)=6,'A4'!F163,"")</f>
        <v/>
      </c>
      <c r="I132" t="str">
        <f>IF(SUM('A4'!S163:X163)=6,'A4'!G163,"")</f>
        <v/>
      </c>
      <c r="J132" s="308" t="str">
        <f>IF(SUM('A4'!S163:X163)=6,'A4'!H163,"")</f>
        <v/>
      </c>
    </row>
    <row r="133" spans="1:10" x14ac:dyDescent="0.25">
      <c r="A133" t="str">
        <f>IF(SUM('A4'!S164:X164)=6,'Angaben KH-Standort'!$D$25,"")</f>
        <v/>
      </c>
      <c r="B133" t="str">
        <f>IF(SUM('A4'!S164:X164)=6,'Angaben KH-Standort'!$D$26,"")</f>
        <v/>
      </c>
      <c r="C133" t="str">
        <f>IF(SUM('A4'!S164:X164)=6,'Angaben KH-Standort'!$D$12,"")</f>
        <v/>
      </c>
      <c r="D133" t="str">
        <f>IF(SUM('A4'!S164:X164)=6,'A1'!$F$14,"")</f>
        <v/>
      </c>
      <c r="E133" t="str">
        <f>IF(SUM('A4'!S164:X164)=6,'A4'!C164,"")</f>
        <v/>
      </c>
      <c r="F133" t="str">
        <f>IF(SUM('A4'!S164:X164)=6,'A4'!D164,"")</f>
        <v/>
      </c>
      <c r="G133" t="str">
        <f>IF(SUM('A4'!S164:X164)=6,'A4'!E164,"")</f>
        <v/>
      </c>
      <c r="H133" t="str">
        <f>IF(SUM('A4'!S164:X164)=6,'A4'!F164,"")</f>
        <v/>
      </c>
      <c r="I133" t="str">
        <f>IF(SUM('A4'!S164:X164)=6,'A4'!G164,"")</f>
        <v/>
      </c>
      <c r="J133" s="308" t="str">
        <f>IF(SUM('A4'!S164:X164)=6,'A4'!H164,"")</f>
        <v/>
      </c>
    </row>
    <row r="134" spans="1:10" x14ac:dyDescent="0.25">
      <c r="A134" t="str">
        <f>IF(SUM('A4'!S165:X165)=6,'Angaben KH-Standort'!$D$25,"")</f>
        <v/>
      </c>
      <c r="B134" t="str">
        <f>IF(SUM('A4'!S165:X165)=6,'Angaben KH-Standort'!$D$26,"")</f>
        <v/>
      </c>
      <c r="C134" t="str">
        <f>IF(SUM('A4'!S165:X165)=6,'Angaben KH-Standort'!$D$12,"")</f>
        <v/>
      </c>
      <c r="D134" t="str">
        <f>IF(SUM('A4'!S165:X165)=6,'A1'!$F$14,"")</f>
        <v/>
      </c>
      <c r="E134" t="str">
        <f>IF(SUM('A4'!S165:X165)=6,'A4'!C165,"")</f>
        <v/>
      </c>
      <c r="F134" t="str">
        <f>IF(SUM('A4'!S165:X165)=6,'A4'!D165,"")</f>
        <v/>
      </c>
      <c r="G134" t="str">
        <f>IF(SUM('A4'!S165:X165)=6,'A4'!E165,"")</f>
        <v/>
      </c>
      <c r="H134" t="str">
        <f>IF(SUM('A4'!S165:X165)=6,'A4'!F165,"")</f>
        <v/>
      </c>
      <c r="I134" t="str">
        <f>IF(SUM('A4'!S165:X165)=6,'A4'!G165,"")</f>
        <v/>
      </c>
      <c r="J134" s="308" t="str">
        <f>IF(SUM('A4'!S165:X165)=6,'A4'!H165,"")</f>
        <v/>
      </c>
    </row>
    <row r="135" spans="1:10" x14ac:dyDescent="0.25">
      <c r="A135" t="str">
        <f>IF(SUM('A4'!S166:X166)=6,'Angaben KH-Standort'!$D$25,"")</f>
        <v/>
      </c>
      <c r="B135" t="str">
        <f>IF(SUM('A4'!S166:X166)=6,'Angaben KH-Standort'!$D$26,"")</f>
        <v/>
      </c>
      <c r="C135" t="str">
        <f>IF(SUM('A4'!S166:X166)=6,'Angaben KH-Standort'!$D$12,"")</f>
        <v/>
      </c>
      <c r="D135" t="str">
        <f>IF(SUM('A4'!S166:X166)=6,'A1'!$F$14,"")</f>
        <v/>
      </c>
      <c r="E135" t="str">
        <f>IF(SUM('A4'!S166:X166)=6,'A4'!C166,"")</f>
        <v/>
      </c>
      <c r="F135" t="str">
        <f>IF(SUM('A4'!S166:X166)=6,'A4'!D166,"")</f>
        <v/>
      </c>
      <c r="G135" t="str">
        <f>IF(SUM('A4'!S166:X166)=6,'A4'!E166,"")</f>
        <v/>
      </c>
      <c r="H135" t="str">
        <f>IF(SUM('A4'!S166:X166)=6,'A4'!F166,"")</f>
        <v/>
      </c>
      <c r="I135" t="str">
        <f>IF(SUM('A4'!S166:X166)=6,'A4'!G166,"")</f>
        <v/>
      </c>
      <c r="J135" s="308" t="str">
        <f>IF(SUM('A4'!S166:X166)=6,'A4'!H166,"")</f>
        <v/>
      </c>
    </row>
    <row r="136" spans="1:10" x14ac:dyDescent="0.25">
      <c r="A136" t="str">
        <f>IF(SUM('A4'!S167:X167)=6,'Angaben KH-Standort'!$D$25,"")</f>
        <v/>
      </c>
      <c r="B136" t="str">
        <f>IF(SUM('A4'!S167:X167)=6,'Angaben KH-Standort'!$D$26,"")</f>
        <v/>
      </c>
      <c r="C136" t="str">
        <f>IF(SUM('A4'!S167:X167)=6,'Angaben KH-Standort'!$D$12,"")</f>
        <v/>
      </c>
      <c r="D136" t="str">
        <f>IF(SUM('A4'!S167:X167)=6,'A1'!$F$14,"")</f>
        <v/>
      </c>
      <c r="E136" t="str">
        <f>IF(SUM('A4'!S167:X167)=6,'A4'!C167,"")</f>
        <v/>
      </c>
      <c r="F136" t="str">
        <f>IF(SUM('A4'!S167:X167)=6,'A4'!D167,"")</f>
        <v/>
      </c>
      <c r="G136" t="str">
        <f>IF(SUM('A4'!S167:X167)=6,'A4'!E167,"")</f>
        <v/>
      </c>
      <c r="H136" t="str">
        <f>IF(SUM('A4'!S167:X167)=6,'A4'!F167,"")</f>
        <v/>
      </c>
      <c r="I136" t="str">
        <f>IF(SUM('A4'!S167:X167)=6,'A4'!G167,"")</f>
        <v/>
      </c>
      <c r="J136" s="308" t="str">
        <f>IF(SUM('A4'!S167:X167)=6,'A4'!H167,"")</f>
        <v/>
      </c>
    </row>
    <row r="137" spans="1:10" x14ac:dyDescent="0.25">
      <c r="A137" t="str">
        <f>IF(SUM('A4'!S168:X168)=6,'Angaben KH-Standort'!$D$25,"")</f>
        <v/>
      </c>
      <c r="B137" t="str">
        <f>IF(SUM('A4'!S168:X168)=6,'Angaben KH-Standort'!$D$26,"")</f>
        <v/>
      </c>
      <c r="C137" t="str">
        <f>IF(SUM('A4'!S168:X168)=6,'Angaben KH-Standort'!$D$12,"")</f>
        <v/>
      </c>
      <c r="D137" t="str">
        <f>IF(SUM('A4'!S168:X168)=6,'A1'!$F$14,"")</f>
        <v/>
      </c>
      <c r="E137" t="str">
        <f>IF(SUM('A4'!S168:X168)=6,'A4'!C168,"")</f>
        <v/>
      </c>
      <c r="F137" t="str">
        <f>IF(SUM('A4'!S168:X168)=6,'A4'!D168,"")</f>
        <v/>
      </c>
      <c r="G137" t="str">
        <f>IF(SUM('A4'!S168:X168)=6,'A4'!E168,"")</f>
        <v/>
      </c>
      <c r="H137" t="str">
        <f>IF(SUM('A4'!S168:X168)=6,'A4'!F168,"")</f>
        <v/>
      </c>
      <c r="I137" t="str">
        <f>IF(SUM('A4'!S168:X168)=6,'A4'!G168,"")</f>
        <v/>
      </c>
      <c r="J137" s="308" t="str">
        <f>IF(SUM('A4'!S168:X168)=6,'A4'!H168,"")</f>
        <v/>
      </c>
    </row>
    <row r="138" spans="1:10" x14ac:dyDescent="0.25">
      <c r="A138" t="str">
        <f>IF(SUM('A4'!S169:X169)=6,'Angaben KH-Standort'!$D$25,"")</f>
        <v/>
      </c>
      <c r="B138" t="str">
        <f>IF(SUM('A4'!S169:X169)=6,'Angaben KH-Standort'!$D$26,"")</f>
        <v/>
      </c>
      <c r="C138" t="str">
        <f>IF(SUM('A4'!S169:X169)=6,'Angaben KH-Standort'!$D$12,"")</f>
        <v/>
      </c>
      <c r="D138" t="str">
        <f>IF(SUM('A4'!S169:X169)=6,'A1'!$F$14,"")</f>
        <v/>
      </c>
      <c r="E138" t="str">
        <f>IF(SUM('A4'!S169:X169)=6,'A4'!C169,"")</f>
        <v/>
      </c>
      <c r="F138" t="str">
        <f>IF(SUM('A4'!S169:X169)=6,'A4'!D169,"")</f>
        <v/>
      </c>
      <c r="G138" t="str">
        <f>IF(SUM('A4'!S169:X169)=6,'A4'!E169,"")</f>
        <v/>
      </c>
      <c r="H138" t="str">
        <f>IF(SUM('A4'!S169:X169)=6,'A4'!F169,"")</f>
        <v/>
      </c>
      <c r="I138" t="str">
        <f>IF(SUM('A4'!S169:X169)=6,'A4'!G169,"")</f>
        <v/>
      </c>
      <c r="J138" s="308" t="str">
        <f>IF(SUM('A4'!S169:X169)=6,'A4'!H169,"")</f>
        <v/>
      </c>
    </row>
    <row r="139" spans="1:10" x14ac:dyDescent="0.25">
      <c r="A139" t="str">
        <f>IF(SUM('A4'!S170:X170)=6,'Angaben KH-Standort'!$D$25,"")</f>
        <v/>
      </c>
      <c r="B139" t="str">
        <f>IF(SUM('A4'!S170:X170)=6,'Angaben KH-Standort'!$D$26,"")</f>
        <v/>
      </c>
      <c r="C139" t="str">
        <f>IF(SUM('A4'!S170:X170)=6,'Angaben KH-Standort'!$D$12,"")</f>
        <v/>
      </c>
      <c r="D139" t="str">
        <f>IF(SUM('A4'!S170:X170)=6,'A1'!$F$14,"")</f>
        <v/>
      </c>
      <c r="E139" t="str">
        <f>IF(SUM('A4'!S170:X170)=6,'A4'!C170,"")</f>
        <v/>
      </c>
      <c r="F139" t="str">
        <f>IF(SUM('A4'!S170:X170)=6,'A4'!D170,"")</f>
        <v/>
      </c>
      <c r="G139" t="str">
        <f>IF(SUM('A4'!S170:X170)=6,'A4'!E170,"")</f>
        <v/>
      </c>
      <c r="H139" t="str">
        <f>IF(SUM('A4'!S170:X170)=6,'A4'!F170,"")</f>
        <v/>
      </c>
      <c r="I139" t="str">
        <f>IF(SUM('A4'!S170:X170)=6,'A4'!G170,"")</f>
        <v/>
      </c>
      <c r="J139" s="308" t="str">
        <f>IF(SUM('A4'!S170:X170)=6,'A4'!H170,"")</f>
        <v/>
      </c>
    </row>
    <row r="140" spans="1:10" x14ac:dyDescent="0.25">
      <c r="A140" t="str">
        <f>IF(SUM('A4'!S171:X171)=6,'Angaben KH-Standort'!$D$25,"")</f>
        <v/>
      </c>
      <c r="B140" t="str">
        <f>IF(SUM('A4'!S171:X171)=6,'Angaben KH-Standort'!$D$26,"")</f>
        <v/>
      </c>
      <c r="C140" t="str">
        <f>IF(SUM('A4'!S171:X171)=6,'Angaben KH-Standort'!$D$12,"")</f>
        <v/>
      </c>
      <c r="D140" t="str">
        <f>IF(SUM('A4'!S171:X171)=6,'A1'!$F$14,"")</f>
        <v/>
      </c>
      <c r="E140" t="str">
        <f>IF(SUM('A4'!S171:X171)=6,'A4'!C171,"")</f>
        <v/>
      </c>
      <c r="F140" t="str">
        <f>IF(SUM('A4'!S171:X171)=6,'A4'!D171,"")</f>
        <v/>
      </c>
      <c r="G140" t="str">
        <f>IF(SUM('A4'!S171:X171)=6,'A4'!E171,"")</f>
        <v/>
      </c>
      <c r="H140" t="str">
        <f>IF(SUM('A4'!S171:X171)=6,'A4'!F171,"")</f>
        <v/>
      </c>
      <c r="I140" t="str">
        <f>IF(SUM('A4'!S171:X171)=6,'A4'!G171,"")</f>
        <v/>
      </c>
      <c r="J140" s="308" t="str">
        <f>IF(SUM('A4'!S171:X171)=6,'A4'!H171,"")</f>
        <v/>
      </c>
    </row>
    <row r="141" spans="1:10" x14ac:dyDescent="0.25">
      <c r="A141" t="str">
        <f>IF(SUM('A4'!S172:X172)=6,'Angaben KH-Standort'!$D$25,"")</f>
        <v/>
      </c>
      <c r="B141" t="str">
        <f>IF(SUM('A4'!S172:X172)=6,'Angaben KH-Standort'!$D$26,"")</f>
        <v/>
      </c>
      <c r="C141" t="str">
        <f>IF(SUM('A4'!S172:X172)=6,'Angaben KH-Standort'!$D$12,"")</f>
        <v/>
      </c>
      <c r="D141" t="str">
        <f>IF(SUM('A4'!S172:X172)=6,'A1'!$F$14,"")</f>
        <v/>
      </c>
      <c r="E141" t="str">
        <f>IF(SUM('A4'!S172:X172)=6,'A4'!C172,"")</f>
        <v/>
      </c>
      <c r="F141" t="str">
        <f>IF(SUM('A4'!S172:X172)=6,'A4'!D172,"")</f>
        <v/>
      </c>
      <c r="G141" t="str">
        <f>IF(SUM('A4'!S172:X172)=6,'A4'!E172,"")</f>
        <v/>
      </c>
      <c r="H141" t="str">
        <f>IF(SUM('A4'!S172:X172)=6,'A4'!F172,"")</f>
        <v/>
      </c>
      <c r="I141" t="str">
        <f>IF(SUM('A4'!S172:X172)=6,'A4'!G172,"")</f>
        <v/>
      </c>
      <c r="J141" s="308" t="str">
        <f>IF(SUM('A4'!S172:X172)=6,'A4'!H172,"")</f>
        <v/>
      </c>
    </row>
    <row r="142" spans="1:10" x14ac:dyDescent="0.25">
      <c r="A142" t="str">
        <f>IF(SUM('A4'!S173:X173)=6,'Angaben KH-Standort'!$D$25,"")</f>
        <v/>
      </c>
      <c r="B142" t="str">
        <f>IF(SUM('A4'!S173:X173)=6,'Angaben KH-Standort'!$D$26,"")</f>
        <v/>
      </c>
      <c r="C142" t="str">
        <f>IF(SUM('A4'!S173:X173)=6,'Angaben KH-Standort'!$D$12,"")</f>
        <v/>
      </c>
      <c r="D142" t="str">
        <f>IF(SUM('A4'!S173:X173)=6,'A1'!$F$14,"")</f>
        <v/>
      </c>
      <c r="E142" t="str">
        <f>IF(SUM('A4'!S173:X173)=6,'A4'!C173,"")</f>
        <v/>
      </c>
      <c r="F142" t="str">
        <f>IF(SUM('A4'!S173:X173)=6,'A4'!D173,"")</f>
        <v/>
      </c>
      <c r="G142" t="str">
        <f>IF(SUM('A4'!S173:X173)=6,'A4'!E173,"")</f>
        <v/>
      </c>
      <c r="H142" t="str">
        <f>IF(SUM('A4'!S173:X173)=6,'A4'!F173,"")</f>
        <v/>
      </c>
      <c r="I142" t="str">
        <f>IF(SUM('A4'!S173:X173)=6,'A4'!G173,"")</f>
        <v/>
      </c>
      <c r="J142" s="308" t="str">
        <f>IF(SUM('A4'!S173:X173)=6,'A4'!H173,"")</f>
        <v/>
      </c>
    </row>
    <row r="143" spans="1:10" x14ac:dyDescent="0.25">
      <c r="A143" t="str">
        <f>IF(SUM('A4'!S174:X174)=6,'Angaben KH-Standort'!$D$25,"")</f>
        <v/>
      </c>
      <c r="B143" t="str">
        <f>IF(SUM('A4'!S174:X174)=6,'Angaben KH-Standort'!$D$26,"")</f>
        <v/>
      </c>
      <c r="C143" t="str">
        <f>IF(SUM('A4'!S174:X174)=6,'Angaben KH-Standort'!$D$12,"")</f>
        <v/>
      </c>
      <c r="D143" t="str">
        <f>IF(SUM('A4'!S174:X174)=6,'A1'!$F$14,"")</f>
        <v/>
      </c>
      <c r="E143" t="str">
        <f>IF(SUM('A4'!S174:X174)=6,'A4'!C174,"")</f>
        <v/>
      </c>
      <c r="F143" t="str">
        <f>IF(SUM('A4'!S174:X174)=6,'A4'!D174,"")</f>
        <v/>
      </c>
      <c r="G143" t="str">
        <f>IF(SUM('A4'!S174:X174)=6,'A4'!E174,"")</f>
        <v/>
      </c>
      <c r="H143" t="str">
        <f>IF(SUM('A4'!S174:X174)=6,'A4'!F174,"")</f>
        <v/>
      </c>
      <c r="I143" t="str">
        <f>IF(SUM('A4'!S174:X174)=6,'A4'!G174,"")</f>
        <v/>
      </c>
      <c r="J143" s="308" t="str">
        <f>IF(SUM('A4'!S174:X174)=6,'A4'!H174,"")</f>
        <v/>
      </c>
    </row>
    <row r="144" spans="1:10" x14ac:dyDescent="0.25">
      <c r="A144" t="str">
        <f>IF(SUM('A4'!S175:X175)=6,'Angaben KH-Standort'!$D$25,"")</f>
        <v/>
      </c>
      <c r="B144" t="str">
        <f>IF(SUM('A4'!S175:X175)=6,'Angaben KH-Standort'!$D$26,"")</f>
        <v/>
      </c>
      <c r="C144" t="str">
        <f>IF(SUM('A4'!S175:X175)=6,'Angaben KH-Standort'!$D$12,"")</f>
        <v/>
      </c>
      <c r="D144" t="str">
        <f>IF(SUM('A4'!S175:X175)=6,'A1'!$F$14,"")</f>
        <v/>
      </c>
      <c r="E144" t="str">
        <f>IF(SUM('A4'!S175:X175)=6,'A4'!C175,"")</f>
        <v/>
      </c>
      <c r="F144" t="str">
        <f>IF(SUM('A4'!S175:X175)=6,'A4'!D175,"")</f>
        <v/>
      </c>
      <c r="G144" t="str">
        <f>IF(SUM('A4'!S175:X175)=6,'A4'!E175,"")</f>
        <v/>
      </c>
      <c r="H144" t="str">
        <f>IF(SUM('A4'!S175:X175)=6,'A4'!F175,"")</f>
        <v/>
      </c>
      <c r="I144" t="str">
        <f>IF(SUM('A4'!S175:X175)=6,'A4'!G175,"")</f>
        <v/>
      </c>
      <c r="J144" s="308" t="str">
        <f>IF(SUM('A4'!S175:X175)=6,'A4'!H175,"")</f>
        <v/>
      </c>
    </row>
    <row r="145" spans="1:10" x14ac:dyDescent="0.25">
      <c r="A145" t="str">
        <f>IF(SUM('A4'!S176:X176)=6,'Angaben KH-Standort'!$D$25,"")</f>
        <v/>
      </c>
      <c r="B145" t="str">
        <f>IF(SUM('A4'!S176:X176)=6,'Angaben KH-Standort'!$D$26,"")</f>
        <v/>
      </c>
      <c r="C145" t="str">
        <f>IF(SUM('A4'!S176:X176)=6,'Angaben KH-Standort'!$D$12,"")</f>
        <v/>
      </c>
      <c r="D145" t="str">
        <f>IF(SUM('A4'!S176:X176)=6,'A1'!$F$14,"")</f>
        <v/>
      </c>
      <c r="E145" t="str">
        <f>IF(SUM('A4'!S176:X176)=6,'A4'!C176,"")</f>
        <v/>
      </c>
      <c r="F145" t="str">
        <f>IF(SUM('A4'!S176:X176)=6,'A4'!D176,"")</f>
        <v/>
      </c>
      <c r="G145" t="str">
        <f>IF(SUM('A4'!S176:X176)=6,'A4'!E176,"")</f>
        <v/>
      </c>
      <c r="H145" t="str">
        <f>IF(SUM('A4'!S176:X176)=6,'A4'!F176,"")</f>
        <v/>
      </c>
      <c r="I145" t="str">
        <f>IF(SUM('A4'!S176:X176)=6,'A4'!G176,"")</f>
        <v/>
      </c>
      <c r="J145" s="308" t="str">
        <f>IF(SUM('A4'!S176:X176)=6,'A4'!H176,"")</f>
        <v/>
      </c>
    </row>
    <row r="146" spans="1:10" x14ac:dyDescent="0.25">
      <c r="A146" t="str">
        <f>IF(SUM('A4'!S177:X177)=6,'Angaben KH-Standort'!$D$25,"")</f>
        <v/>
      </c>
      <c r="B146" t="str">
        <f>IF(SUM('A4'!S177:X177)=6,'Angaben KH-Standort'!$D$26,"")</f>
        <v/>
      </c>
      <c r="C146" t="str">
        <f>IF(SUM('A4'!S177:X177)=6,'Angaben KH-Standort'!$D$12,"")</f>
        <v/>
      </c>
      <c r="D146" t="str">
        <f>IF(SUM('A4'!S177:X177)=6,'A1'!$F$14,"")</f>
        <v/>
      </c>
      <c r="E146" t="str">
        <f>IF(SUM('A4'!S177:X177)=6,'A4'!C177,"")</f>
        <v/>
      </c>
      <c r="F146" t="str">
        <f>IF(SUM('A4'!S177:X177)=6,'A4'!D177,"")</f>
        <v/>
      </c>
      <c r="G146" t="str">
        <f>IF(SUM('A4'!S177:X177)=6,'A4'!E177,"")</f>
        <v/>
      </c>
      <c r="H146" t="str">
        <f>IF(SUM('A4'!S177:X177)=6,'A4'!F177,"")</f>
        <v/>
      </c>
      <c r="I146" t="str">
        <f>IF(SUM('A4'!S177:X177)=6,'A4'!G177,"")</f>
        <v/>
      </c>
      <c r="J146" s="308" t="str">
        <f>IF(SUM('A4'!S177:X177)=6,'A4'!H177,"")</f>
        <v/>
      </c>
    </row>
    <row r="147" spans="1:10" x14ac:dyDescent="0.25">
      <c r="A147" t="str">
        <f>IF(SUM('A4'!S178:X178)=6,'Angaben KH-Standort'!$D$25,"")</f>
        <v/>
      </c>
      <c r="B147" t="str">
        <f>IF(SUM('A4'!S178:X178)=6,'Angaben KH-Standort'!$D$26,"")</f>
        <v/>
      </c>
      <c r="C147" t="str">
        <f>IF(SUM('A4'!S178:X178)=6,'Angaben KH-Standort'!$D$12,"")</f>
        <v/>
      </c>
      <c r="D147" t="str">
        <f>IF(SUM('A4'!S178:X178)=6,'A1'!$F$14,"")</f>
        <v/>
      </c>
      <c r="E147" t="str">
        <f>IF(SUM('A4'!S178:X178)=6,'A4'!C178,"")</f>
        <v/>
      </c>
      <c r="F147" t="str">
        <f>IF(SUM('A4'!S178:X178)=6,'A4'!D178,"")</f>
        <v/>
      </c>
      <c r="G147" t="str">
        <f>IF(SUM('A4'!S178:X178)=6,'A4'!E178,"")</f>
        <v/>
      </c>
      <c r="H147" t="str">
        <f>IF(SUM('A4'!S178:X178)=6,'A4'!F178,"")</f>
        <v/>
      </c>
      <c r="I147" t="str">
        <f>IF(SUM('A4'!S178:X178)=6,'A4'!G178,"")</f>
        <v/>
      </c>
      <c r="J147" s="308" t="str">
        <f>IF(SUM('A4'!S178:X178)=6,'A4'!H178,"")</f>
        <v/>
      </c>
    </row>
    <row r="148" spans="1:10" x14ac:dyDescent="0.25">
      <c r="A148" t="str">
        <f>IF(SUM('A4'!S179:X179)=6,'Angaben KH-Standort'!$D$25,"")</f>
        <v/>
      </c>
      <c r="B148" t="str">
        <f>IF(SUM('A4'!S179:X179)=6,'Angaben KH-Standort'!$D$26,"")</f>
        <v/>
      </c>
      <c r="C148" t="str">
        <f>IF(SUM('A4'!S179:X179)=6,'Angaben KH-Standort'!$D$12,"")</f>
        <v/>
      </c>
      <c r="D148" t="str">
        <f>IF(SUM('A4'!S179:X179)=6,'A1'!$F$14,"")</f>
        <v/>
      </c>
      <c r="E148" t="str">
        <f>IF(SUM('A4'!S179:X179)=6,'A4'!C179,"")</f>
        <v/>
      </c>
      <c r="F148" t="str">
        <f>IF(SUM('A4'!S179:X179)=6,'A4'!D179,"")</f>
        <v/>
      </c>
      <c r="G148" t="str">
        <f>IF(SUM('A4'!S179:X179)=6,'A4'!E179,"")</f>
        <v/>
      </c>
      <c r="H148" t="str">
        <f>IF(SUM('A4'!S179:X179)=6,'A4'!F179,"")</f>
        <v/>
      </c>
      <c r="I148" t="str">
        <f>IF(SUM('A4'!S179:X179)=6,'A4'!G179,"")</f>
        <v/>
      </c>
      <c r="J148" s="308" t="str">
        <f>IF(SUM('A4'!S179:X179)=6,'A4'!H179,"")</f>
        <v/>
      </c>
    </row>
    <row r="149" spans="1:10" x14ac:dyDescent="0.25">
      <c r="A149" t="str">
        <f>IF(SUM('A4'!S180:X180)=6,'Angaben KH-Standort'!$D$25,"")</f>
        <v/>
      </c>
      <c r="B149" t="str">
        <f>IF(SUM('A4'!S180:X180)=6,'Angaben KH-Standort'!$D$26,"")</f>
        <v/>
      </c>
      <c r="C149" t="str">
        <f>IF(SUM('A4'!S180:X180)=6,'Angaben KH-Standort'!$D$12,"")</f>
        <v/>
      </c>
      <c r="D149" t="str">
        <f>IF(SUM('A4'!S180:X180)=6,'A1'!$F$14,"")</f>
        <v/>
      </c>
      <c r="E149" t="str">
        <f>IF(SUM('A4'!S180:X180)=6,'A4'!C180,"")</f>
        <v/>
      </c>
      <c r="F149" t="str">
        <f>IF(SUM('A4'!S180:X180)=6,'A4'!D180,"")</f>
        <v/>
      </c>
      <c r="G149" t="str">
        <f>IF(SUM('A4'!S180:X180)=6,'A4'!E180,"")</f>
        <v/>
      </c>
      <c r="H149" t="str">
        <f>IF(SUM('A4'!S180:X180)=6,'A4'!F180,"")</f>
        <v/>
      </c>
      <c r="I149" t="str">
        <f>IF(SUM('A4'!S180:X180)=6,'A4'!G180,"")</f>
        <v/>
      </c>
      <c r="J149" s="308" t="str">
        <f>IF(SUM('A4'!S180:X180)=6,'A4'!H180,"")</f>
        <v/>
      </c>
    </row>
    <row r="150" spans="1:10" x14ac:dyDescent="0.25">
      <c r="A150" t="str">
        <f>IF(SUM('A4'!S181:X181)=6,'Angaben KH-Standort'!$D$25,"")</f>
        <v/>
      </c>
      <c r="B150" t="str">
        <f>IF(SUM('A4'!S181:X181)=6,'Angaben KH-Standort'!$D$26,"")</f>
        <v/>
      </c>
      <c r="C150" t="str">
        <f>IF(SUM('A4'!S181:X181)=6,'Angaben KH-Standort'!$D$12,"")</f>
        <v/>
      </c>
      <c r="D150" t="str">
        <f>IF(SUM('A4'!S181:X181)=6,'A1'!$F$14,"")</f>
        <v/>
      </c>
      <c r="E150" t="str">
        <f>IF(SUM('A4'!S181:X181)=6,'A4'!C181,"")</f>
        <v/>
      </c>
      <c r="F150" t="str">
        <f>IF(SUM('A4'!S181:X181)=6,'A4'!D181,"")</f>
        <v/>
      </c>
      <c r="G150" t="str">
        <f>IF(SUM('A4'!S181:X181)=6,'A4'!E181,"")</f>
        <v/>
      </c>
      <c r="H150" t="str">
        <f>IF(SUM('A4'!S181:X181)=6,'A4'!F181,"")</f>
        <v/>
      </c>
      <c r="I150" t="str">
        <f>IF(SUM('A4'!S181:X181)=6,'A4'!G181,"")</f>
        <v/>
      </c>
      <c r="J150" s="308" t="str">
        <f>IF(SUM('A4'!S181:X181)=6,'A4'!H181,"")</f>
        <v/>
      </c>
    </row>
    <row r="151" spans="1:10" x14ac:dyDescent="0.25">
      <c r="A151" t="str">
        <f>IF(SUM('A4'!S182:X182)=6,'Angaben KH-Standort'!$D$25,"")</f>
        <v/>
      </c>
      <c r="B151" t="str">
        <f>IF(SUM('A4'!S182:X182)=6,'Angaben KH-Standort'!$D$26,"")</f>
        <v/>
      </c>
      <c r="C151" t="str">
        <f>IF(SUM('A4'!S182:X182)=6,'Angaben KH-Standort'!$D$12,"")</f>
        <v/>
      </c>
      <c r="D151" t="str">
        <f>IF(SUM('A4'!S182:X182)=6,'A1'!$F$14,"")</f>
        <v/>
      </c>
      <c r="E151" t="str">
        <f>IF(SUM('A4'!S182:X182)=6,'A4'!C182,"")</f>
        <v/>
      </c>
      <c r="F151" t="str">
        <f>IF(SUM('A4'!S182:X182)=6,'A4'!D182,"")</f>
        <v/>
      </c>
      <c r="G151" t="str">
        <f>IF(SUM('A4'!S182:X182)=6,'A4'!E182,"")</f>
        <v/>
      </c>
      <c r="H151" t="str">
        <f>IF(SUM('A4'!S182:X182)=6,'A4'!F182,"")</f>
        <v/>
      </c>
      <c r="I151" t="str">
        <f>IF(SUM('A4'!S182:X182)=6,'A4'!G182,"")</f>
        <v/>
      </c>
      <c r="J151" s="308" t="str">
        <f>IF(SUM('A4'!S182:X182)=6,'A4'!H182,"")</f>
        <v/>
      </c>
    </row>
    <row r="152" spans="1:10" x14ac:dyDescent="0.25">
      <c r="A152" t="str">
        <f>IF(SUM('A4'!S183:X183)=6,'Angaben KH-Standort'!$D$25,"")</f>
        <v/>
      </c>
      <c r="B152" t="str">
        <f>IF(SUM('A4'!S183:X183)=6,'Angaben KH-Standort'!$D$26,"")</f>
        <v/>
      </c>
      <c r="C152" t="str">
        <f>IF(SUM('A4'!S183:X183)=6,'Angaben KH-Standort'!$D$12,"")</f>
        <v/>
      </c>
      <c r="D152" t="str">
        <f>IF(SUM('A4'!S183:X183)=6,'A1'!$F$14,"")</f>
        <v/>
      </c>
      <c r="E152" t="str">
        <f>IF(SUM('A4'!S183:X183)=6,'A4'!C183,"")</f>
        <v/>
      </c>
      <c r="F152" t="str">
        <f>IF(SUM('A4'!S183:X183)=6,'A4'!D183,"")</f>
        <v/>
      </c>
      <c r="G152" t="str">
        <f>IF(SUM('A4'!S183:X183)=6,'A4'!E183,"")</f>
        <v/>
      </c>
      <c r="H152" t="str">
        <f>IF(SUM('A4'!S183:X183)=6,'A4'!F183,"")</f>
        <v/>
      </c>
      <c r="I152" t="str">
        <f>IF(SUM('A4'!S183:X183)=6,'A4'!G183,"")</f>
        <v/>
      </c>
      <c r="J152" s="308" t="str">
        <f>IF(SUM('A4'!S183:X183)=6,'A4'!H183,"")</f>
        <v/>
      </c>
    </row>
    <row r="153" spans="1:10" x14ac:dyDescent="0.25">
      <c r="A153" t="str">
        <f>IF(SUM('A4'!S184:X184)=6,'Angaben KH-Standort'!$D$25,"")</f>
        <v/>
      </c>
      <c r="B153" t="str">
        <f>IF(SUM('A4'!S184:X184)=6,'Angaben KH-Standort'!$D$26,"")</f>
        <v/>
      </c>
      <c r="C153" t="str">
        <f>IF(SUM('A4'!S184:X184)=6,'Angaben KH-Standort'!$D$12,"")</f>
        <v/>
      </c>
      <c r="D153" t="str">
        <f>IF(SUM('A4'!S184:X184)=6,'A1'!$F$14,"")</f>
        <v/>
      </c>
      <c r="E153" t="str">
        <f>IF(SUM('A4'!S184:X184)=6,'A4'!C184,"")</f>
        <v/>
      </c>
      <c r="F153" t="str">
        <f>IF(SUM('A4'!S184:X184)=6,'A4'!D184,"")</f>
        <v/>
      </c>
      <c r="G153" t="str">
        <f>IF(SUM('A4'!S184:X184)=6,'A4'!E184,"")</f>
        <v/>
      </c>
      <c r="H153" t="str">
        <f>IF(SUM('A4'!S184:X184)=6,'A4'!F184,"")</f>
        <v/>
      </c>
      <c r="I153" t="str">
        <f>IF(SUM('A4'!S184:X184)=6,'A4'!G184,"")</f>
        <v/>
      </c>
      <c r="J153" s="308" t="str">
        <f>IF(SUM('A4'!S184:X184)=6,'A4'!H184,"")</f>
        <v/>
      </c>
    </row>
    <row r="154" spans="1:10" x14ac:dyDescent="0.25">
      <c r="A154" t="str">
        <f>IF(SUM('A4'!S185:X185)=6,'Angaben KH-Standort'!$D$25,"")</f>
        <v/>
      </c>
      <c r="B154" t="str">
        <f>IF(SUM('A4'!S185:X185)=6,'Angaben KH-Standort'!$D$26,"")</f>
        <v/>
      </c>
      <c r="C154" t="str">
        <f>IF(SUM('A4'!S185:X185)=6,'Angaben KH-Standort'!$D$12,"")</f>
        <v/>
      </c>
      <c r="D154" t="str">
        <f>IF(SUM('A4'!S185:X185)=6,'A1'!$F$14,"")</f>
        <v/>
      </c>
      <c r="E154" t="str">
        <f>IF(SUM('A4'!S185:X185)=6,'A4'!C185,"")</f>
        <v/>
      </c>
      <c r="F154" t="str">
        <f>IF(SUM('A4'!S185:X185)=6,'A4'!D185,"")</f>
        <v/>
      </c>
      <c r="G154" t="str">
        <f>IF(SUM('A4'!S185:X185)=6,'A4'!E185,"")</f>
        <v/>
      </c>
      <c r="H154" t="str">
        <f>IF(SUM('A4'!S185:X185)=6,'A4'!F185,"")</f>
        <v/>
      </c>
      <c r="I154" t="str">
        <f>IF(SUM('A4'!S185:X185)=6,'A4'!G185,"")</f>
        <v/>
      </c>
      <c r="J154" s="308" t="str">
        <f>IF(SUM('A4'!S185:X185)=6,'A4'!H185,"")</f>
        <v/>
      </c>
    </row>
    <row r="155" spans="1:10" x14ac:dyDescent="0.25">
      <c r="A155" t="str">
        <f>IF(SUM('A4'!S186:X186)=6,'Angaben KH-Standort'!$D$25,"")</f>
        <v/>
      </c>
      <c r="B155" t="str">
        <f>IF(SUM('A4'!S186:X186)=6,'Angaben KH-Standort'!$D$26,"")</f>
        <v/>
      </c>
      <c r="C155" t="str">
        <f>IF(SUM('A4'!S186:X186)=6,'Angaben KH-Standort'!$D$12,"")</f>
        <v/>
      </c>
      <c r="D155" t="str">
        <f>IF(SUM('A4'!S186:X186)=6,'A1'!$F$14,"")</f>
        <v/>
      </c>
      <c r="E155" t="str">
        <f>IF(SUM('A4'!S186:X186)=6,'A4'!C186,"")</f>
        <v/>
      </c>
      <c r="F155" t="str">
        <f>IF(SUM('A4'!S186:X186)=6,'A4'!D186,"")</f>
        <v/>
      </c>
      <c r="G155" t="str">
        <f>IF(SUM('A4'!S186:X186)=6,'A4'!E186,"")</f>
        <v/>
      </c>
      <c r="H155" t="str">
        <f>IF(SUM('A4'!S186:X186)=6,'A4'!F186,"")</f>
        <v/>
      </c>
      <c r="I155" t="str">
        <f>IF(SUM('A4'!S186:X186)=6,'A4'!G186,"")</f>
        <v/>
      </c>
      <c r="J155" s="308" t="str">
        <f>IF(SUM('A4'!S186:X186)=6,'A4'!H186,"")</f>
        <v/>
      </c>
    </row>
    <row r="156" spans="1:10" x14ac:dyDescent="0.25">
      <c r="A156" t="str">
        <f>IF(SUM('A4'!S187:X187)=6,'Angaben KH-Standort'!$D$25,"")</f>
        <v/>
      </c>
      <c r="B156" t="str">
        <f>IF(SUM('A4'!S187:X187)=6,'Angaben KH-Standort'!$D$26,"")</f>
        <v/>
      </c>
      <c r="C156" t="str">
        <f>IF(SUM('A4'!S187:X187)=6,'Angaben KH-Standort'!$D$12,"")</f>
        <v/>
      </c>
      <c r="D156" t="str">
        <f>IF(SUM('A4'!S187:X187)=6,'A1'!$F$14,"")</f>
        <v/>
      </c>
      <c r="E156" t="str">
        <f>IF(SUM('A4'!S187:X187)=6,'A4'!C187,"")</f>
        <v/>
      </c>
      <c r="F156" t="str">
        <f>IF(SUM('A4'!S187:X187)=6,'A4'!D187,"")</f>
        <v/>
      </c>
      <c r="G156" t="str">
        <f>IF(SUM('A4'!S187:X187)=6,'A4'!E187,"")</f>
        <v/>
      </c>
      <c r="H156" t="str">
        <f>IF(SUM('A4'!S187:X187)=6,'A4'!F187,"")</f>
        <v/>
      </c>
      <c r="I156" t="str">
        <f>IF(SUM('A4'!S187:X187)=6,'A4'!G187,"")</f>
        <v/>
      </c>
      <c r="J156" s="308" t="str">
        <f>IF(SUM('A4'!S187:X187)=6,'A4'!H187,"")</f>
        <v/>
      </c>
    </row>
    <row r="157" spans="1:10" x14ac:dyDescent="0.25">
      <c r="A157" t="str">
        <f>IF(SUM('A4'!S188:X188)=6,'Angaben KH-Standort'!$D$25,"")</f>
        <v/>
      </c>
      <c r="B157" t="str">
        <f>IF(SUM('A4'!S188:X188)=6,'Angaben KH-Standort'!$D$26,"")</f>
        <v/>
      </c>
      <c r="C157" t="str">
        <f>IF(SUM('A4'!S188:X188)=6,'Angaben KH-Standort'!$D$12,"")</f>
        <v/>
      </c>
      <c r="D157" t="str">
        <f>IF(SUM('A4'!S188:X188)=6,'A1'!$F$14,"")</f>
        <v/>
      </c>
      <c r="E157" t="str">
        <f>IF(SUM('A4'!S188:X188)=6,'A4'!C188,"")</f>
        <v/>
      </c>
      <c r="F157" t="str">
        <f>IF(SUM('A4'!S188:X188)=6,'A4'!D188,"")</f>
        <v/>
      </c>
      <c r="G157" t="str">
        <f>IF(SUM('A4'!S188:X188)=6,'A4'!E188,"")</f>
        <v/>
      </c>
      <c r="H157" t="str">
        <f>IF(SUM('A4'!S188:X188)=6,'A4'!F188,"")</f>
        <v/>
      </c>
      <c r="I157" t="str">
        <f>IF(SUM('A4'!S188:X188)=6,'A4'!G188,"")</f>
        <v/>
      </c>
      <c r="J157" s="308" t="str">
        <f>IF(SUM('A4'!S188:X188)=6,'A4'!H188,"")</f>
        <v/>
      </c>
    </row>
    <row r="158" spans="1:10" x14ac:dyDescent="0.25">
      <c r="A158" t="str">
        <f>IF(SUM('A4'!S189:X189)=6,'Angaben KH-Standort'!$D$25,"")</f>
        <v/>
      </c>
      <c r="B158" t="str">
        <f>IF(SUM('A4'!S189:X189)=6,'Angaben KH-Standort'!$D$26,"")</f>
        <v/>
      </c>
      <c r="C158" t="str">
        <f>IF(SUM('A4'!S189:X189)=6,'Angaben KH-Standort'!$D$12,"")</f>
        <v/>
      </c>
      <c r="D158" t="str">
        <f>IF(SUM('A4'!S189:X189)=6,'A1'!$F$14,"")</f>
        <v/>
      </c>
      <c r="E158" t="str">
        <f>IF(SUM('A4'!S189:X189)=6,'A4'!C189,"")</f>
        <v/>
      </c>
      <c r="F158" t="str">
        <f>IF(SUM('A4'!S189:X189)=6,'A4'!D189,"")</f>
        <v/>
      </c>
      <c r="G158" t="str">
        <f>IF(SUM('A4'!S189:X189)=6,'A4'!E189,"")</f>
        <v/>
      </c>
      <c r="H158" t="str">
        <f>IF(SUM('A4'!S189:X189)=6,'A4'!F189,"")</f>
        <v/>
      </c>
      <c r="I158" t="str">
        <f>IF(SUM('A4'!S189:X189)=6,'A4'!G189,"")</f>
        <v/>
      </c>
      <c r="J158" s="308" t="str">
        <f>IF(SUM('A4'!S189:X189)=6,'A4'!H189,"")</f>
        <v/>
      </c>
    </row>
    <row r="159" spans="1:10" x14ac:dyDescent="0.25">
      <c r="A159" t="str">
        <f>IF(SUM('A4'!S190:X190)=6,'Angaben KH-Standort'!$D$25,"")</f>
        <v/>
      </c>
      <c r="B159" t="str">
        <f>IF(SUM('A4'!S190:X190)=6,'Angaben KH-Standort'!$D$26,"")</f>
        <v/>
      </c>
      <c r="C159" t="str">
        <f>IF(SUM('A4'!S190:X190)=6,'Angaben KH-Standort'!$D$12,"")</f>
        <v/>
      </c>
      <c r="D159" t="str">
        <f>IF(SUM('A4'!S190:X190)=6,'A1'!$F$14,"")</f>
        <v/>
      </c>
      <c r="E159" t="str">
        <f>IF(SUM('A4'!S190:X190)=6,'A4'!C190,"")</f>
        <v/>
      </c>
      <c r="F159" t="str">
        <f>IF(SUM('A4'!S190:X190)=6,'A4'!D190,"")</f>
        <v/>
      </c>
      <c r="G159" t="str">
        <f>IF(SUM('A4'!S190:X190)=6,'A4'!E190,"")</f>
        <v/>
      </c>
      <c r="H159" t="str">
        <f>IF(SUM('A4'!S190:X190)=6,'A4'!F190,"")</f>
        <v/>
      </c>
      <c r="I159" t="str">
        <f>IF(SUM('A4'!S190:X190)=6,'A4'!G190,"")</f>
        <v/>
      </c>
      <c r="J159" s="308" t="str">
        <f>IF(SUM('A4'!S190:X190)=6,'A4'!H190,"")</f>
        <v/>
      </c>
    </row>
    <row r="160" spans="1:10" x14ac:dyDescent="0.25">
      <c r="A160" t="str">
        <f>IF(SUM('A4'!S191:X191)=6,'Angaben KH-Standort'!$D$25,"")</f>
        <v/>
      </c>
      <c r="B160" t="str">
        <f>IF(SUM('A4'!S191:X191)=6,'Angaben KH-Standort'!$D$26,"")</f>
        <v/>
      </c>
      <c r="C160" t="str">
        <f>IF(SUM('A4'!S191:X191)=6,'Angaben KH-Standort'!$D$12,"")</f>
        <v/>
      </c>
      <c r="D160" t="str">
        <f>IF(SUM('A4'!S191:X191)=6,'A1'!$F$14,"")</f>
        <v/>
      </c>
      <c r="E160" t="str">
        <f>IF(SUM('A4'!S191:X191)=6,'A4'!C191,"")</f>
        <v/>
      </c>
      <c r="F160" t="str">
        <f>IF(SUM('A4'!S191:X191)=6,'A4'!D191,"")</f>
        <v/>
      </c>
      <c r="G160" t="str">
        <f>IF(SUM('A4'!S191:X191)=6,'A4'!E191,"")</f>
        <v/>
      </c>
      <c r="H160" t="str">
        <f>IF(SUM('A4'!S191:X191)=6,'A4'!F191,"")</f>
        <v/>
      </c>
      <c r="I160" t="str">
        <f>IF(SUM('A4'!S191:X191)=6,'A4'!G191,"")</f>
        <v/>
      </c>
      <c r="J160" s="308" t="str">
        <f>IF(SUM('A4'!S191:X191)=6,'A4'!H191,"")</f>
        <v/>
      </c>
    </row>
    <row r="161" spans="1:10" x14ac:dyDescent="0.25">
      <c r="A161" t="str">
        <f>IF(SUM('A4'!S192:X192)=6,'Angaben KH-Standort'!$D$25,"")</f>
        <v/>
      </c>
      <c r="B161" t="str">
        <f>IF(SUM('A4'!S192:X192)=6,'Angaben KH-Standort'!$D$26,"")</f>
        <v/>
      </c>
      <c r="C161" t="str">
        <f>IF(SUM('A4'!S192:X192)=6,'Angaben KH-Standort'!$D$12,"")</f>
        <v/>
      </c>
      <c r="D161" t="str">
        <f>IF(SUM('A4'!S192:X192)=6,'A1'!$F$14,"")</f>
        <v/>
      </c>
      <c r="E161" t="str">
        <f>IF(SUM('A4'!S192:X192)=6,'A4'!C192,"")</f>
        <v/>
      </c>
      <c r="F161" t="str">
        <f>IF(SUM('A4'!S192:X192)=6,'A4'!D192,"")</f>
        <v/>
      </c>
      <c r="G161" t="str">
        <f>IF(SUM('A4'!S192:X192)=6,'A4'!E192,"")</f>
        <v/>
      </c>
      <c r="H161" t="str">
        <f>IF(SUM('A4'!S192:X192)=6,'A4'!F192,"")</f>
        <v/>
      </c>
      <c r="I161" t="str">
        <f>IF(SUM('A4'!S192:X192)=6,'A4'!G192,"")</f>
        <v/>
      </c>
      <c r="J161" s="308" t="str">
        <f>IF(SUM('A4'!S192:X192)=6,'A4'!H192,"")</f>
        <v/>
      </c>
    </row>
    <row r="162" spans="1:10" x14ac:dyDescent="0.25">
      <c r="A162" t="str">
        <f>IF(SUM('A4'!S193:X193)=6,'Angaben KH-Standort'!$D$25,"")</f>
        <v/>
      </c>
      <c r="B162" t="str">
        <f>IF(SUM('A4'!S193:X193)=6,'Angaben KH-Standort'!$D$26,"")</f>
        <v/>
      </c>
      <c r="C162" t="str">
        <f>IF(SUM('A4'!S193:X193)=6,'Angaben KH-Standort'!$D$12,"")</f>
        <v/>
      </c>
      <c r="D162" t="str">
        <f>IF(SUM('A4'!S193:X193)=6,'A1'!$F$14,"")</f>
        <v/>
      </c>
      <c r="E162" t="str">
        <f>IF(SUM('A4'!S193:X193)=6,'A4'!C193,"")</f>
        <v/>
      </c>
      <c r="F162" t="str">
        <f>IF(SUM('A4'!S193:X193)=6,'A4'!D193,"")</f>
        <v/>
      </c>
      <c r="G162" t="str">
        <f>IF(SUM('A4'!S193:X193)=6,'A4'!E193,"")</f>
        <v/>
      </c>
      <c r="H162" t="str">
        <f>IF(SUM('A4'!S193:X193)=6,'A4'!F193,"")</f>
        <v/>
      </c>
      <c r="I162" t="str">
        <f>IF(SUM('A4'!S193:X193)=6,'A4'!G193,"")</f>
        <v/>
      </c>
      <c r="J162" s="308" t="str">
        <f>IF(SUM('A4'!S193:X193)=6,'A4'!H193,"")</f>
        <v/>
      </c>
    </row>
    <row r="163" spans="1:10" x14ac:dyDescent="0.25">
      <c r="A163" t="str">
        <f>IF(SUM('A4'!S194:X194)=6,'Angaben KH-Standort'!$D$25,"")</f>
        <v/>
      </c>
      <c r="B163" t="str">
        <f>IF(SUM('A4'!S194:X194)=6,'Angaben KH-Standort'!$D$26,"")</f>
        <v/>
      </c>
      <c r="C163" t="str">
        <f>IF(SUM('A4'!S194:X194)=6,'Angaben KH-Standort'!$D$12,"")</f>
        <v/>
      </c>
      <c r="D163" t="str">
        <f>IF(SUM('A4'!S194:X194)=6,'A1'!$F$14,"")</f>
        <v/>
      </c>
      <c r="E163" t="str">
        <f>IF(SUM('A4'!S194:X194)=6,'A4'!C194,"")</f>
        <v/>
      </c>
      <c r="F163" t="str">
        <f>IF(SUM('A4'!S194:X194)=6,'A4'!D194,"")</f>
        <v/>
      </c>
      <c r="G163" t="str">
        <f>IF(SUM('A4'!S194:X194)=6,'A4'!E194,"")</f>
        <v/>
      </c>
      <c r="H163" t="str">
        <f>IF(SUM('A4'!S194:X194)=6,'A4'!F194,"")</f>
        <v/>
      </c>
      <c r="I163" t="str">
        <f>IF(SUM('A4'!S194:X194)=6,'A4'!G194,"")</f>
        <v/>
      </c>
      <c r="J163" s="308" t="str">
        <f>IF(SUM('A4'!S194:X194)=6,'A4'!H194,"")</f>
        <v/>
      </c>
    </row>
    <row r="164" spans="1:10" x14ac:dyDescent="0.25">
      <c r="A164" t="str">
        <f>IF(SUM('A4'!S195:X195)=6,'Angaben KH-Standort'!$D$25,"")</f>
        <v/>
      </c>
      <c r="B164" t="str">
        <f>IF(SUM('A4'!S195:X195)=6,'Angaben KH-Standort'!$D$26,"")</f>
        <v/>
      </c>
      <c r="C164" t="str">
        <f>IF(SUM('A4'!S195:X195)=6,'Angaben KH-Standort'!$D$12,"")</f>
        <v/>
      </c>
      <c r="D164" t="str">
        <f>IF(SUM('A4'!S195:X195)=6,'A1'!$F$14,"")</f>
        <v/>
      </c>
      <c r="E164" t="str">
        <f>IF(SUM('A4'!S195:X195)=6,'A4'!C195,"")</f>
        <v/>
      </c>
      <c r="F164" t="str">
        <f>IF(SUM('A4'!S195:X195)=6,'A4'!D195,"")</f>
        <v/>
      </c>
      <c r="G164" t="str">
        <f>IF(SUM('A4'!S195:X195)=6,'A4'!E195,"")</f>
        <v/>
      </c>
      <c r="H164" t="str">
        <f>IF(SUM('A4'!S195:X195)=6,'A4'!F195,"")</f>
        <v/>
      </c>
      <c r="I164" t="str">
        <f>IF(SUM('A4'!S195:X195)=6,'A4'!G195,"")</f>
        <v/>
      </c>
      <c r="J164" s="308" t="str">
        <f>IF(SUM('A4'!S195:X195)=6,'A4'!H195,"")</f>
        <v/>
      </c>
    </row>
    <row r="165" spans="1:10" x14ac:dyDescent="0.25">
      <c r="A165" t="str">
        <f>IF(SUM('A4'!S196:X196)=6,'Angaben KH-Standort'!$D$25,"")</f>
        <v/>
      </c>
      <c r="B165" t="str">
        <f>IF(SUM('A4'!S196:X196)=6,'Angaben KH-Standort'!$D$26,"")</f>
        <v/>
      </c>
      <c r="C165" t="str">
        <f>IF(SUM('A4'!S196:X196)=6,'Angaben KH-Standort'!$D$12,"")</f>
        <v/>
      </c>
      <c r="D165" t="str">
        <f>IF(SUM('A4'!S196:X196)=6,'A1'!$F$14,"")</f>
        <v/>
      </c>
      <c r="E165" t="str">
        <f>IF(SUM('A4'!S196:X196)=6,'A4'!C196,"")</f>
        <v/>
      </c>
      <c r="F165" t="str">
        <f>IF(SUM('A4'!S196:X196)=6,'A4'!D196,"")</f>
        <v/>
      </c>
      <c r="G165" t="str">
        <f>IF(SUM('A4'!S196:X196)=6,'A4'!E196,"")</f>
        <v/>
      </c>
      <c r="H165" t="str">
        <f>IF(SUM('A4'!S196:X196)=6,'A4'!F196,"")</f>
        <v/>
      </c>
      <c r="I165" t="str">
        <f>IF(SUM('A4'!S196:X196)=6,'A4'!G196,"")</f>
        <v/>
      </c>
      <c r="J165" s="308" t="str">
        <f>IF(SUM('A4'!S196:X196)=6,'A4'!H196,"")</f>
        <v/>
      </c>
    </row>
    <row r="166" spans="1:10" x14ac:dyDescent="0.25">
      <c r="A166" t="str">
        <f>IF(SUM('A4'!S197:X197)=6,'Angaben KH-Standort'!$D$25,"")</f>
        <v/>
      </c>
      <c r="B166" t="str">
        <f>IF(SUM('A4'!S197:X197)=6,'Angaben KH-Standort'!$D$26,"")</f>
        <v/>
      </c>
      <c r="C166" t="str">
        <f>IF(SUM('A4'!S197:X197)=6,'Angaben KH-Standort'!$D$12,"")</f>
        <v/>
      </c>
      <c r="D166" t="str">
        <f>IF(SUM('A4'!S197:X197)=6,'A1'!$F$14,"")</f>
        <v/>
      </c>
      <c r="E166" t="str">
        <f>IF(SUM('A4'!S197:X197)=6,'A4'!C197,"")</f>
        <v/>
      </c>
      <c r="F166" t="str">
        <f>IF(SUM('A4'!S197:X197)=6,'A4'!D197,"")</f>
        <v/>
      </c>
      <c r="G166" t="str">
        <f>IF(SUM('A4'!S197:X197)=6,'A4'!E197,"")</f>
        <v/>
      </c>
      <c r="H166" t="str">
        <f>IF(SUM('A4'!S197:X197)=6,'A4'!F197,"")</f>
        <v/>
      </c>
      <c r="I166" t="str">
        <f>IF(SUM('A4'!S197:X197)=6,'A4'!G197,"")</f>
        <v/>
      </c>
      <c r="J166" s="308" t="str">
        <f>IF(SUM('A4'!S197:X197)=6,'A4'!H197,"")</f>
        <v/>
      </c>
    </row>
    <row r="167" spans="1:10" x14ac:dyDescent="0.25">
      <c r="A167" t="str">
        <f>IF(SUM('A4'!S198:X198)=6,'Angaben KH-Standort'!$D$25,"")</f>
        <v/>
      </c>
      <c r="B167" t="str">
        <f>IF(SUM('A4'!S198:X198)=6,'Angaben KH-Standort'!$D$26,"")</f>
        <v/>
      </c>
      <c r="C167" t="str">
        <f>IF(SUM('A4'!S198:X198)=6,'Angaben KH-Standort'!$D$12,"")</f>
        <v/>
      </c>
      <c r="D167" t="str">
        <f>IF(SUM('A4'!S198:X198)=6,'A1'!$F$14,"")</f>
        <v/>
      </c>
      <c r="E167" t="str">
        <f>IF(SUM('A4'!S198:X198)=6,'A4'!C198,"")</f>
        <v/>
      </c>
      <c r="F167" t="str">
        <f>IF(SUM('A4'!S198:X198)=6,'A4'!D198,"")</f>
        <v/>
      </c>
      <c r="G167" t="str">
        <f>IF(SUM('A4'!S198:X198)=6,'A4'!E198,"")</f>
        <v/>
      </c>
      <c r="H167" t="str">
        <f>IF(SUM('A4'!S198:X198)=6,'A4'!F198,"")</f>
        <v/>
      </c>
      <c r="I167" t="str">
        <f>IF(SUM('A4'!S198:X198)=6,'A4'!G198,"")</f>
        <v/>
      </c>
      <c r="J167" s="308" t="str">
        <f>IF(SUM('A4'!S198:X198)=6,'A4'!H198,"")</f>
        <v/>
      </c>
    </row>
    <row r="168" spans="1:10" x14ac:dyDescent="0.25">
      <c r="A168" t="str">
        <f>IF(SUM('A4'!S199:X199)=6,'Angaben KH-Standort'!$D$25,"")</f>
        <v/>
      </c>
      <c r="B168" t="str">
        <f>IF(SUM('A4'!S199:X199)=6,'Angaben KH-Standort'!$D$26,"")</f>
        <v/>
      </c>
      <c r="C168" t="str">
        <f>IF(SUM('A4'!S199:X199)=6,'Angaben KH-Standort'!$D$12,"")</f>
        <v/>
      </c>
      <c r="D168" t="str">
        <f>IF(SUM('A4'!S199:X199)=6,'A1'!$F$14,"")</f>
        <v/>
      </c>
      <c r="E168" t="str">
        <f>IF(SUM('A4'!S199:X199)=6,'A4'!C199,"")</f>
        <v/>
      </c>
      <c r="F168" t="str">
        <f>IF(SUM('A4'!S199:X199)=6,'A4'!D199,"")</f>
        <v/>
      </c>
      <c r="G168" t="str">
        <f>IF(SUM('A4'!S199:X199)=6,'A4'!E199,"")</f>
        <v/>
      </c>
      <c r="H168" t="str">
        <f>IF(SUM('A4'!S199:X199)=6,'A4'!F199,"")</f>
        <v/>
      </c>
      <c r="I168" t="str">
        <f>IF(SUM('A4'!S199:X199)=6,'A4'!G199,"")</f>
        <v/>
      </c>
      <c r="J168" s="308" t="str">
        <f>IF(SUM('A4'!S199:X199)=6,'A4'!H199,"")</f>
        <v/>
      </c>
    </row>
    <row r="169" spans="1:10" x14ac:dyDescent="0.25">
      <c r="A169" t="str">
        <f>IF(SUM('A4'!S200:X200)=6,'Angaben KH-Standort'!$D$25,"")</f>
        <v/>
      </c>
      <c r="B169" t="str">
        <f>IF(SUM('A4'!S200:X200)=6,'Angaben KH-Standort'!$D$26,"")</f>
        <v/>
      </c>
      <c r="C169" t="str">
        <f>IF(SUM('A4'!S200:X200)=6,'Angaben KH-Standort'!$D$12,"")</f>
        <v/>
      </c>
      <c r="D169" t="str">
        <f>IF(SUM('A4'!S200:X200)=6,'A1'!$F$14,"")</f>
        <v/>
      </c>
      <c r="E169" t="str">
        <f>IF(SUM('A4'!S200:X200)=6,'A4'!C200,"")</f>
        <v/>
      </c>
      <c r="F169" t="str">
        <f>IF(SUM('A4'!S200:X200)=6,'A4'!D200,"")</f>
        <v/>
      </c>
      <c r="G169" t="str">
        <f>IF(SUM('A4'!S200:X200)=6,'A4'!E200,"")</f>
        <v/>
      </c>
      <c r="H169" t="str">
        <f>IF(SUM('A4'!S200:X200)=6,'A4'!F200,"")</f>
        <v/>
      </c>
      <c r="I169" t="str">
        <f>IF(SUM('A4'!S200:X200)=6,'A4'!G200,"")</f>
        <v/>
      </c>
      <c r="J169" s="308" t="str">
        <f>IF(SUM('A4'!S200:X200)=6,'A4'!H200,"")</f>
        <v/>
      </c>
    </row>
    <row r="170" spans="1:10" x14ac:dyDescent="0.25">
      <c r="A170" t="str">
        <f>IF(SUM('A4'!S201:X201)=6,'Angaben KH-Standort'!$D$25,"")</f>
        <v/>
      </c>
      <c r="B170" t="str">
        <f>IF(SUM('A4'!S201:X201)=6,'Angaben KH-Standort'!$D$26,"")</f>
        <v/>
      </c>
      <c r="C170" t="str">
        <f>IF(SUM('A4'!S201:X201)=6,'Angaben KH-Standort'!$D$12,"")</f>
        <v/>
      </c>
      <c r="D170" t="str">
        <f>IF(SUM('A4'!S201:X201)=6,'A1'!$F$14,"")</f>
        <v/>
      </c>
      <c r="E170" t="str">
        <f>IF(SUM('A4'!S201:X201)=6,'A4'!C201,"")</f>
        <v/>
      </c>
      <c r="F170" t="str">
        <f>IF(SUM('A4'!S201:X201)=6,'A4'!D201,"")</f>
        <v/>
      </c>
      <c r="G170" t="str">
        <f>IF(SUM('A4'!S201:X201)=6,'A4'!E201,"")</f>
        <v/>
      </c>
      <c r="H170" t="str">
        <f>IF(SUM('A4'!S201:X201)=6,'A4'!F201,"")</f>
        <v/>
      </c>
      <c r="I170" t="str">
        <f>IF(SUM('A4'!S201:X201)=6,'A4'!G201,"")</f>
        <v/>
      </c>
      <c r="J170" s="308" t="str">
        <f>IF(SUM('A4'!S201:X201)=6,'A4'!H201,"")</f>
        <v/>
      </c>
    </row>
    <row r="171" spans="1:10" x14ac:dyDescent="0.25">
      <c r="A171" t="str">
        <f>IF(SUM('A4'!S202:X202)=6,'Angaben KH-Standort'!$D$25,"")</f>
        <v/>
      </c>
      <c r="B171" t="str">
        <f>IF(SUM('A4'!S202:X202)=6,'Angaben KH-Standort'!$D$26,"")</f>
        <v/>
      </c>
      <c r="C171" t="str">
        <f>IF(SUM('A4'!S202:X202)=6,'Angaben KH-Standort'!$D$12,"")</f>
        <v/>
      </c>
      <c r="D171" t="str">
        <f>IF(SUM('A4'!S202:X202)=6,'A1'!$F$14,"")</f>
        <v/>
      </c>
      <c r="E171" t="str">
        <f>IF(SUM('A4'!S202:X202)=6,'A4'!C202,"")</f>
        <v/>
      </c>
      <c r="F171" t="str">
        <f>IF(SUM('A4'!S202:X202)=6,'A4'!D202,"")</f>
        <v/>
      </c>
      <c r="G171" t="str">
        <f>IF(SUM('A4'!S202:X202)=6,'A4'!E202,"")</f>
        <v/>
      </c>
      <c r="H171" t="str">
        <f>IF(SUM('A4'!S202:X202)=6,'A4'!F202,"")</f>
        <v/>
      </c>
      <c r="I171" t="str">
        <f>IF(SUM('A4'!S202:X202)=6,'A4'!G202,"")</f>
        <v/>
      </c>
      <c r="J171" s="308" t="str">
        <f>IF(SUM('A4'!S202:X202)=6,'A4'!H202,"")</f>
        <v/>
      </c>
    </row>
    <row r="172" spans="1:10" x14ac:dyDescent="0.25">
      <c r="A172" t="str">
        <f>IF(SUM('A4'!S203:X203)=6,'Angaben KH-Standort'!$D$25,"")</f>
        <v/>
      </c>
      <c r="B172" t="str">
        <f>IF(SUM('A4'!S203:X203)=6,'Angaben KH-Standort'!$D$26,"")</f>
        <v/>
      </c>
      <c r="C172" t="str">
        <f>IF(SUM('A4'!S203:X203)=6,'Angaben KH-Standort'!$D$12,"")</f>
        <v/>
      </c>
      <c r="D172" t="str">
        <f>IF(SUM('A4'!S203:X203)=6,'A1'!$F$14,"")</f>
        <v/>
      </c>
      <c r="E172" t="str">
        <f>IF(SUM('A4'!S203:X203)=6,'A4'!C203,"")</f>
        <v/>
      </c>
      <c r="F172" t="str">
        <f>IF(SUM('A4'!S203:X203)=6,'A4'!D203,"")</f>
        <v/>
      </c>
      <c r="G172" t="str">
        <f>IF(SUM('A4'!S203:X203)=6,'A4'!E203,"")</f>
        <v/>
      </c>
      <c r="H172" t="str">
        <f>IF(SUM('A4'!S203:X203)=6,'A4'!F203,"")</f>
        <v/>
      </c>
      <c r="I172" t="str">
        <f>IF(SUM('A4'!S203:X203)=6,'A4'!G203,"")</f>
        <v/>
      </c>
      <c r="J172" s="308" t="str">
        <f>IF(SUM('A4'!S203:X203)=6,'A4'!H203,"")</f>
        <v/>
      </c>
    </row>
    <row r="173" spans="1:10" x14ac:dyDescent="0.25">
      <c r="A173" t="str">
        <f>IF(SUM('A4'!S204:X204)=6,'Angaben KH-Standort'!$D$25,"")</f>
        <v/>
      </c>
      <c r="B173" t="str">
        <f>IF(SUM('A4'!S204:X204)=6,'Angaben KH-Standort'!$D$26,"")</f>
        <v/>
      </c>
      <c r="C173" t="str">
        <f>IF(SUM('A4'!S204:X204)=6,'Angaben KH-Standort'!$D$12,"")</f>
        <v/>
      </c>
      <c r="D173" t="str">
        <f>IF(SUM('A4'!S204:X204)=6,'A1'!$F$14,"")</f>
        <v/>
      </c>
      <c r="E173" t="str">
        <f>IF(SUM('A4'!S204:X204)=6,'A4'!C204,"")</f>
        <v/>
      </c>
      <c r="F173" t="str">
        <f>IF(SUM('A4'!S204:X204)=6,'A4'!D204,"")</f>
        <v/>
      </c>
      <c r="G173" t="str">
        <f>IF(SUM('A4'!S204:X204)=6,'A4'!E204,"")</f>
        <v/>
      </c>
      <c r="H173" t="str">
        <f>IF(SUM('A4'!S204:X204)=6,'A4'!F204,"")</f>
        <v/>
      </c>
      <c r="I173" t="str">
        <f>IF(SUM('A4'!S204:X204)=6,'A4'!G204,"")</f>
        <v/>
      </c>
      <c r="J173" s="308" t="str">
        <f>IF(SUM('A4'!S204:X204)=6,'A4'!H204,"")</f>
        <v/>
      </c>
    </row>
    <row r="174" spans="1:10" x14ac:dyDescent="0.25">
      <c r="A174" t="str">
        <f>IF(SUM('A4'!S205:X205)=6,'Angaben KH-Standort'!$D$25,"")</f>
        <v/>
      </c>
      <c r="B174" t="str">
        <f>IF(SUM('A4'!S205:X205)=6,'Angaben KH-Standort'!$D$26,"")</f>
        <v/>
      </c>
      <c r="C174" t="str">
        <f>IF(SUM('A4'!S205:X205)=6,'Angaben KH-Standort'!$D$12,"")</f>
        <v/>
      </c>
      <c r="D174" t="str">
        <f>IF(SUM('A4'!S205:X205)=6,'A1'!$F$14,"")</f>
        <v/>
      </c>
      <c r="E174" t="str">
        <f>IF(SUM('A4'!S205:X205)=6,'A4'!C205,"")</f>
        <v/>
      </c>
      <c r="F174" t="str">
        <f>IF(SUM('A4'!S205:X205)=6,'A4'!D205,"")</f>
        <v/>
      </c>
      <c r="G174" t="str">
        <f>IF(SUM('A4'!S205:X205)=6,'A4'!E205,"")</f>
        <v/>
      </c>
      <c r="H174" t="str">
        <f>IF(SUM('A4'!S205:X205)=6,'A4'!F205,"")</f>
        <v/>
      </c>
      <c r="I174" t="str">
        <f>IF(SUM('A4'!S205:X205)=6,'A4'!G205,"")</f>
        <v/>
      </c>
      <c r="J174" s="308" t="str">
        <f>IF(SUM('A4'!S205:X205)=6,'A4'!H205,"")</f>
        <v/>
      </c>
    </row>
    <row r="175" spans="1:10" x14ac:dyDescent="0.25">
      <c r="A175" t="str">
        <f>IF(SUM('A4'!S206:X206)=6,'Angaben KH-Standort'!$D$25,"")</f>
        <v/>
      </c>
      <c r="B175" t="str">
        <f>IF(SUM('A4'!S206:X206)=6,'Angaben KH-Standort'!$D$26,"")</f>
        <v/>
      </c>
      <c r="C175" t="str">
        <f>IF(SUM('A4'!S206:X206)=6,'Angaben KH-Standort'!$D$12,"")</f>
        <v/>
      </c>
      <c r="D175" t="str">
        <f>IF(SUM('A4'!S206:X206)=6,'A1'!$F$14,"")</f>
        <v/>
      </c>
      <c r="E175" t="str">
        <f>IF(SUM('A4'!S206:X206)=6,'A4'!C206,"")</f>
        <v/>
      </c>
      <c r="F175" t="str">
        <f>IF(SUM('A4'!S206:X206)=6,'A4'!D206,"")</f>
        <v/>
      </c>
      <c r="G175" t="str">
        <f>IF(SUM('A4'!S206:X206)=6,'A4'!E206,"")</f>
        <v/>
      </c>
      <c r="H175" t="str">
        <f>IF(SUM('A4'!S206:X206)=6,'A4'!F206,"")</f>
        <v/>
      </c>
      <c r="I175" t="str">
        <f>IF(SUM('A4'!S206:X206)=6,'A4'!G206,"")</f>
        <v/>
      </c>
      <c r="J175" s="308" t="str">
        <f>IF(SUM('A4'!S206:X206)=6,'A4'!H206,"")</f>
        <v/>
      </c>
    </row>
    <row r="176" spans="1:10" x14ac:dyDescent="0.25">
      <c r="A176" t="str">
        <f>IF(SUM('A4'!S207:X207)=6,'Angaben KH-Standort'!$D$25,"")</f>
        <v/>
      </c>
      <c r="B176" t="str">
        <f>IF(SUM('A4'!S207:X207)=6,'Angaben KH-Standort'!$D$26,"")</f>
        <v/>
      </c>
      <c r="C176" t="str">
        <f>IF(SUM('A4'!S207:X207)=6,'Angaben KH-Standort'!$D$12,"")</f>
        <v/>
      </c>
      <c r="D176" t="str">
        <f>IF(SUM('A4'!S207:X207)=6,'A1'!$F$14,"")</f>
        <v/>
      </c>
      <c r="E176" t="str">
        <f>IF(SUM('A4'!S207:X207)=6,'A4'!C207,"")</f>
        <v/>
      </c>
      <c r="F176" t="str">
        <f>IF(SUM('A4'!S207:X207)=6,'A4'!D207,"")</f>
        <v/>
      </c>
      <c r="G176" t="str">
        <f>IF(SUM('A4'!S207:X207)=6,'A4'!E207,"")</f>
        <v/>
      </c>
      <c r="H176" t="str">
        <f>IF(SUM('A4'!S207:X207)=6,'A4'!F207,"")</f>
        <v/>
      </c>
      <c r="I176" t="str">
        <f>IF(SUM('A4'!S207:X207)=6,'A4'!G207,"")</f>
        <v/>
      </c>
      <c r="J176" s="308" t="str">
        <f>IF(SUM('A4'!S207:X207)=6,'A4'!H207,"")</f>
        <v/>
      </c>
    </row>
    <row r="177" spans="1:10" x14ac:dyDescent="0.25">
      <c r="A177" t="str">
        <f>IF(SUM('A4'!S208:X208)=6,'Angaben KH-Standort'!$D$25,"")</f>
        <v/>
      </c>
      <c r="B177" t="str">
        <f>IF(SUM('A4'!S208:X208)=6,'Angaben KH-Standort'!$D$26,"")</f>
        <v/>
      </c>
      <c r="C177" t="str">
        <f>IF(SUM('A4'!S208:X208)=6,'Angaben KH-Standort'!$D$12,"")</f>
        <v/>
      </c>
      <c r="D177" t="str">
        <f>IF(SUM('A4'!S208:X208)=6,'A1'!$F$14,"")</f>
        <v/>
      </c>
      <c r="E177" t="str">
        <f>IF(SUM('A4'!S208:X208)=6,'A4'!C208,"")</f>
        <v/>
      </c>
      <c r="F177" t="str">
        <f>IF(SUM('A4'!S208:X208)=6,'A4'!D208,"")</f>
        <v/>
      </c>
      <c r="G177" t="str">
        <f>IF(SUM('A4'!S208:X208)=6,'A4'!E208,"")</f>
        <v/>
      </c>
      <c r="H177" t="str">
        <f>IF(SUM('A4'!S208:X208)=6,'A4'!F208,"")</f>
        <v/>
      </c>
      <c r="I177" t="str">
        <f>IF(SUM('A4'!S208:X208)=6,'A4'!G208,"")</f>
        <v/>
      </c>
      <c r="J177" s="308" t="str">
        <f>IF(SUM('A4'!S208:X208)=6,'A4'!H208,"")</f>
        <v/>
      </c>
    </row>
    <row r="178" spans="1:10" x14ac:dyDescent="0.25">
      <c r="A178" t="str">
        <f>IF(SUM('A4'!S209:X209)=6,'Angaben KH-Standort'!$D$25,"")</f>
        <v/>
      </c>
      <c r="B178" t="str">
        <f>IF(SUM('A4'!S209:X209)=6,'Angaben KH-Standort'!$D$26,"")</f>
        <v/>
      </c>
      <c r="C178" t="str">
        <f>IF(SUM('A4'!S209:X209)=6,'Angaben KH-Standort'!$D$12,"")</f>
        <v/>
      </c>
      <c r="D178" t="str">
        <f>IF(SUM('A4'!S209:X209)=6,'A1'!$F$14,"")</f>
        <v/>
      </c>
      <c r="E178" t="str">
        <f>IF(SUM('A4'!S209:X209)=6,'A4'!C209,"")</f>
        <v/>
      </c>
      <c r="F178" t="str">
        <f>IF(SUM('A4'!S209:X209)=6,'A4'!D209,"")</f>
        <v/>
      </c>
      <c r="G178" t="str">
        <f>IF(SUM('A4'!S209:X209)=6,'A4'!E209,"")</f>
        <v/>
      </c>
      <c r="H178" t="str">
        <f>IF(SUM('A4'!S209:X209)=6,'A4'!F209,"")</f>
        <v/>
      </c>
      <c r="I178" t="str">
        <f>IF(SUM('A4'!S209:X209)=6,'A4'!G209,"")</f>
        <v/>
      </c>
      <c r="J178" s="308" t="str">
        <f>IF(SUM('A4'!S209:X209)=6,'A4'!H209,"")</f>
        <v/>
      </c>
    </row>
    <row r="179" spans="1:10" x14ac:dyDescent="0.25">
      <c r="A179" t="str">
        <f>IF(SUM('A4'!S210:X210)=6,'Angaben KH-Standort'!$D$25,"")</f>
        <v/>
      </c>
      <c r="B179" t="str">
        <f>IF(SUM('A4'!S210:X210)=6,'Angaben KH-Standort'!$D$26,"")</f>
        <v/>
      </c>
      <c r="C179" t="str">
        <f>IF(SUM('A4'!S210:X210)=6,'Angaben KH-Standort'!$D$12,"")</f>
        <v/>
      </c>
      <c r="D179" t="str">
        <f>IF(SUM('A4'!S210:X210)=6,'A1'!$F$14,"")</f>
        <v/>
      </c>
      <c r="E179" t="str">
        <f>IF(SUM('A4'!S210:X210)=6,'A4'!C210,"")</f>
        <v/>
      </c>
      <c r="F179" t="str">
        <f>IF(SUM('A4'!S210:X210)=6,'A4'!D210,"")</f>
        <v/>
      </c>
      <c r="G179" t="str">
        <f>IF(SUM('A4'!S210:X210)=6,'A4'!E210,"")</f>
        <v/>
      </c>
      <c r="H179" t="str">
        <f>IF(SUM('A4'!S210:X210)=6,'A4'!F210,"")</f>
        <v/>
      </c>
      <c r="I179" t="str">
        <f>IF(SUM('A4'!S210:X210)=6,'A4'!G210,"")</f>
        <v/>
      </c>
      <c r="J179" s="308" t="str">
        <f>IF(SUM('A4'!S210:X210)=6,'A4'!H210,"")</f>
        <v/>
      </c>
    </row>
    <row r="180" spans="1:10" x14ac:dyDescent="0.25">
      <c r="A180" t="str">
        <f>IF(SUM('A4'!S211:X211)=6,'Angaben KH-Standort'!$D$25,"")</f>
        <v/>
      </c>
      <c r="B180" t="str">
        <f>IF(SUM('A4'!S211:X211)=6,'Angaben KH-Standort'!$D$26,"")</f>
        <v/>
      </c>
      <c r="C180" t="str">
        <f>IF(SUM('A4'!S211:X211)=6,'Angaben KH-Standort'!$D$12,"")</f>
        <v/>
      </c>
      <c r="D180" t="str">
        <f>IF(SUM('A4'!S211:X211)=6,'A1'!$F$14,"")</f>
        <v/>
      </c>
      <c r="E180" t="str">
        <f>IF(SUM('A4'!S211:X211)=6,'A4'!C211,"")</f>
        <v/>
      </c>
      <c r="F180" t="str">
        <f>IF(SUM('A4'!S211:X211)=6,'A4'!D211,"")</f>
        <v/>
      </c>
      <c r="G180" t="str">
        <f>IF(SUM('A4'!S211:X211)=6,'A4'!E211,"")</f>
        <v/>
      </c>
      <c r="H180" t="str">
        <f>IF(SUM('A4'!S211:X211)=6,'A4'!F211,"")</f>
        <v/>
      </c>
      <c r="I180" t="str">
        <f>IF(SUM('A4'!S211:X211)=6,'A4'!G211,"")</f>
        <v/>
      </c>
      <c r="J180" s="308" t="str">
        <f>IF(SUM('A4'!S211:X211)=6,'A4'!H211,"")</f>
        <v/>
      </c>
    </row>
    <row r="181" spans="1:10" x14ac:dyDescent="0.25">
      <c r="A181" t="str">
        <f>IF(SUM('A4'!S212:X212)=6,'Angaben KH-Standort'!$D$25,"")</f>
        <v/>
      </c>
      <c r="B181" t="str">
        <f>IF(SUM('A4'!S212:X212)=6,'Angaben KH-Standort'!$D$26,"")</f>
        <v/>
      </c>
      <c r="C181" t="str">
        <f>IF(SUM('A4'!S212:X212)=6,'Angaben KH-Standort'!$D$12,"")</f>
        <v/>
      </c>
      <c r="D181" t="str">
        <f>IF(SUM('A4'!S212:X212)=6,'A1'!$F$14,"")</f>
        <v/>
      </c>
      <c r="E181" t="str">
        <f>IF(SUM('A4'!S212:X212)=6,'A4'!C212,"")</f>
        <v/>
      </c>
      <c r="F181" t="str">
        <f>IF(SUM('A4'!S212:X212)=6,'A4'!D212,"")</f>
        <v/>
      </c>
      <c r="G181" t="str">
        <f>IF(SUM('A4'!S212:X212)=6,'A4'!E212,"")</f>
        <v/>
      </c>
      <c r="H181" t="str">
        <f>IF(SUM('A4'!S212:X212)=6,'A4'!F212,"")</f>
        <v/>
      </c>
      <c r="I181" t="str">
        <f>IF(SUM('A4'!S212:X212)=6,'A4'!G212,"")</f>
        <v/>
      </c>
      <c r="J181" s="308" t="str">
        <f>IF(SUM('A4'!S212:X212)=6,'A4'!H212,"")</f>
        <v/>
      </c>
    </row>
    <row r="182" spans="1:10" x14ac:dyDescent="0.25">
      <c r="A182" t="str">
        <f>IF(SUM('A4'!S213:X213)=6,'Angaben KH-Standort'!$D$25,"")</f>
        <v/>
      </c>
      <c r="B182" t="str">
        <f>IF(SUM('A4'!S213:X213)=6,'Angaben KH-Standort'!$D$26,"")</f>
        <v/>
      </c>
      <c r="C182" t="str">
        <f>IF(SUM('A4'!S213:X213)=6,'Angaben KH-Standort'!$D$12,"")</f>
        <v/>
      </c>
      <c r="D182" t="str">
        <f>IF(SUM('A4'!S213:X213)=6,'A1'!$F$14,"")</f>
        <v/>
      </c>
      <c r="E182" t="str">
        <f>IF(SUM('A4'!S213:X213)=6,'A4'!C213,"")</f>
        <v/>
      </c>
      <c r="F182" t="str">
        <f>IF(SUM('A4'!S213:X213)=6,'A4'!D213,"")</f>
        <v/>
      </c>
      <c r="G182" t="str">
        <f>IF(SUM('A4'!S213:X213)=6,'A4'!E213,"")</f>
        <v/>
      </c>
      <c r="H182" t="str">
        <f>IF(SUM('A4'!S213:X213)=6,'A4'!F213,"")</f>
        <v/>
      </c>
      <c r="I182" t="str">
        <f>IF(SUM('A4'!S213:X213)=6,'A4'!G213,"")</f>
        <v/>
      </c>
      <c r="J182" s="308" t="str">
        <f>IF(SUM('A4'!S213:X213)=6,'A4'!H213,"")</f>
        <v/>
      </c>
    </row>
    <row r="183" spans="1:10" x14ac:dyDescent="0.25">
      <c r="A183" t="str">
        <f>IF(SUM('A4'!S214:X214)=6,'Angaben KH-Standort'!$D$25,"")</f>
        <v/>
      </c>
      <c r="B183" t="str">
        <f>IF(SUM('A4'!S214:X214)=6,'Angaben KH-Standort'!$D$26,"")</f>
        <v/>
      </c>
      <c r="C183" t="str">
        <f>IF(SUM('A4'!S214:X214)=6,'Angaben KH-Standort'!$D$12,"")</f>
        <v/>
      </c>
      <c r="D183" t="str">
        <f>IF(SUM('A4'!S214:X214)=6,'A1'!$F$14,"")</f>
        <v/>
      </c>
      <c r="E183" t="str">
        <f>IF(SUM('A4'!S214:X214)=6,'A4'!C214,"")</f>
        <v/>
      </c>
      <c r="F183" t="str">
        <f>IF(SUM('A4'!S214:X214)=6,'A4'!D214,"")</f>
        <v/>
      </c>
      <c r="G183" t="str">
        <f>IF(SUM('A4'!S214:X214)=6,'A4'!E214,"")</f>
        <v/>
      </c>
      <c r="H183" t="str">
        <f>IF(SUM('A4'!S214:X214)=6,'A4'!F214,"")</f>
        <v/>
      </c>
      <c r="I183" t="str">
        <f>IF(SUM('A4'!S214:X214)=6,'A4'!G214,"")</f>
        <v/>
      </c>
      <c r="J183" s="308" t="str">
        <f>IF(SUM('A4'!S214:X214)=6,'A4'!H214,"")</f>
        <v/>
      </c>
    </row>
    <row r="184" spans="1:10" x14ac:dyDescent="0.25">
      <c r="A184" t="str">
        <f>IF(SUM('A4'!S215:X215)=6,'Angaben KH-Standort'!$D$25,"")</f>
        <v/>
      </c>
      <c r="B184" t="str">
        <f>IF(SUM('A4'!S215:X215)=6,'Angaben KH-Standort'!$D$26,"")</f>
        <v/>
      </c>
      <c r="C184" t="str">
        <f>IF(SUM('A4'!S215:X215)=6,'Angaben KH-Standort'!$D$12,"")</f>
        <v/>
      </c>
      <c r="D184" t="str">
        <f>IF(SUM('A4'!S215:X215)=6,'A1'!$F$14,"")</f>
        <v/>
      </c>
      <c r="E184" t="str">
        <f>IF(SUM('A4'!S215:X215)=6,'A4'!C215,"")</f>
        <v/>
      </c>
      <c r="F184" t="str">
        <f>IF(SUM('A4'!S215:X215)=6,'A4'!D215,"")</f>
        <v/>
      </c>
      <c r="G184" t="str">
        <f>IF(SUM('A4'!S215:X215)=6,'A4'!E215,"")</f>
        <v/>
      </c>
      <c r="H184" t="str">
        <f>IF(SUM('A4'!S215:X215)=6,'A4'!F215,"")</f>
        <v/>
      </c>
      <c r="I184" t="str">
        <f>IF(SUM('A4'!S215:X215)=6,'A4'!G215,"")</f>
        <v/>
      </c>
      <c r="J184" s="308" t="str">
        <f>IF(SUM('A4'!S215:X215)=6,'A4'!H215,"")</f>
        <v/>
      </c>
    </row>
    <row r="185" spans="1:10" x14ac:dyDescent="0.25">
      <c r="A185" t="str">
        <f>IF(SUM('A4'!S216:X216)=6,'Angaben KH-Standort'!$D$25,"")</f>
        <v/>
      </c>
      <c r="B185" t="str">
        <f>IF(SUM('A4'!S216:X216)=6,'Angaben KH-Standort'!$D$26,"")</f>
        <v/>
      </c>
      <c r="C185" t="str">
        <f>IF(SUM('A4'!S216:X216)=6,'Angaben KH-Standort'!$D$12,"")</f>
        <v/>
      </c>
      <c r="D185" t="str">
        <f>IF(SUM('A4'!S216:X216)=6,'A1'!$F$14,"")</f>
        <v/>
      </c>
      <c r="E185" t="str">
        <f>IF(SUM('A4'!S216:X216)=6,'A4'!C216,"")</f>
        <v/>
      </c>
      <c r="F185" t="str">
        <f>IF(SUM('A4'!S216:X216)=6,'A4'!D216,"")</f>
        <v/>
      </c>
      <c r="G185" t="str">
        <f>IF(SUM('A4'!S216:X216)=6,'A4'!E216,"")</f>
        <v/>
      </c>
      <c r="H185" t="str">
        <f>IF(SUM('A4'!S216:X216)=6,'A4'!F216,"")</f>
        <v/>
      </c>
      <c r="I185" t="str">
        <f>IF(SUM('A4'!S216:X216)=6,'A4'!G216,"")</f>
        <v/>
      </c>
      <c r="J185" s="308" t="str">
        <f>IF(SUM('A4'!S216:X216)=6,'A4'!H216,"")</f>
        <v/>
      </c>
    </row>
    <row r="186" spans="1:10" x14ac:dyDescent="0.25">
      <c r="A186" t="str">
        <f>IF(SUM('A4'!S217:X217)=6,'Angaben KH-Standort'!$D$25,"")</f>
        <v/>
      </c>
      <c r="B186" t="str">
        <f>IF(SUM('A4'!S217:X217)=6,'Angaben KH-Standort'!$D$26,"")</f>
        <v/>
      </c>
      <c r="C186" t="str">
        <f>IF(SUM('A4'!S217:X217)=6,'Angaben KH-Standort'!$D$12,"")</f>
        <v/>
      </c>
      <c r="D186" t="str">
        <f>IF(SUM('A4'!S217:X217)=6,'A1'!$F$14,"")</f>
        <v/>
      </c>
      <c r="E186" t="str">
        <f>IF(SUM('A4'!S217:X217)=6,'A4'!C217,"")</f>
        <v/>
      </c>
      <c r="F186" t="str">
        <f>IF(SUM('A4'!S217:X217)=6,'A4'!D217,"")</f>
        <v/>
      </c>
      <c r="G186" t="str">
        <f>IF(SUM('A4'!S217:X217)=6,'A4'!E217,"")</f>
        <v/>
      </c>
      <c r="H186" t="str">
        <f>IF(SUM('A4'!S217:X217)=6,'A4'!F217,"")</f>
        <v/>
      </c>
      <c r="I186" t="str">
        <f>IF(SUM('A4'!S217:X217)=6,'A4'!G217,"")</f>
        <v/>
      </c>
      <c r="J186" s="308" t="str">
        <f>IF(SUM('A4'!S217:X217)=6,'A4'!H217,"")</f>
        <v/>
      </c>
    </row>
    <row r="187" spans="1:10" x14ac:dyDescent="0.25">
      <c r="A187" t="str">
        <f>IF(SUM('A4'!S218:X218)=6,'Angaben KH-Standort'!$D$25,"")</f>
        <v/>
      </c>
      <c r="B187" t="str">
        <f>IF(SUM('A4'!S218:X218)=6,'Angaben KH-Standort'!$D$26,"")</f>
        <v/>
      </c>
      <c r="C187" t="str">
        <f>IF(SUM('A4'!S218:X218)=6,'Angaben KH-Standort'!$D$12,"")</f>
        <v/>
      </c>
      <c r="D187" t="str">
        <f>IF(SUM('A4'!S218:X218)=6,'A1'!$F$14,"")</f>
        <v/>
      </c>
      <c r="E187" t="str">
        <f>IF(SUM('A4'!S218:X218)=6,'A4'!C218,"")</f>
        <v/>
      </c>
      <c r="F187" t="str">
        <f>IF(SUM('A4'!S218:X218)=6,'A4'!D218,"")</f>
        <v/>
      </c>
      <c r="G187" t="str">
        <f>IF(SUM('A4'!S218:X218)=6,'A4'!E218,"")</f>
        <v/>
      </c>
      <c r="H187" t="str">
        <f>IF(SUM('A4'!S218:X218)=6,'A4'!F218,"")</f>
        <v/>
      </c>
      <c r="I187" t="str">
        <f>IF(SUM('A4'!S218:X218)=6,'A4'!G218,"")</f>
        <v/>
      </c>
      <c r="J187" s="308" t="str">
        <f>IF(SUM('A4'!S218:X218)=6,'A4'!H218,"")</f>
        <v/>
      </c>
    </row>
    <row r="188" spans="1:10" x14ac:dyDescent="0.25">
      <c r="A188" t="str">
        <f>IF(SUM('A4'!S219:X219)=6,'Angaben KH-Standort'!$D$25,"")</f>
        <v/>
      </c>
      <c r="B188" t="str">
        <f>IF(SUM('A4'!S219:X219)=6,'Angaben KH-Standort'!$D$26,"")</f>
        <v/>
      </c>
      <c r="C188" t="str">
        <f>IF(SUM('A4'!S219:X219)=6,'Angaben KH-Standort'!$D$12,"")</f>
        <v/>
      </c>
      <c r="D188" t="str">
        <f>IF(SUM('A4'!S219:X219)=6,'A1'!$F$14,"")</f>
        <v/>
      </c>
      <c r="E188" t="str">
        <f>IF(SUM('A4'!S219:X219)=6,'A4'!C219,"")</f>
        <v/>
      </c>
      <c r="F188" t="str">
        <f>IF(SUM('A4'!S219:X219)=6,'A4'!D219,"")</f>
        <v/>
      </c>
      <c r="G188" t="str">
        <f>IF(SUM('A4'!S219:X219)=6,'A4'!E219,"")</f>
        <v/>
      </c>
      <c r="H188" t="str">
        <f>IF(SUM('A4'!S219:X219)=6,'A4'!F219,"")</f>
        <v/>
      </c>
      <c r="I188" t="str">
        <f>IF(SUM('A4'!S219:X219)=6,'A4'!G219,"")</f>
        <v/>
      </c>
      <c r="J188" s="308" t="str">
        <f>IF(SUM('A4'!S219:X219)=6,'A4'!H219,"")</f>
        <v/>
      </c>
    </row>
    <row r="189" spans="1:10" x14ac:dyDescent="0.25">
      <c r="A189" t="str">
        <f>IF(SUM('A4'!S220:X220)=6,'Angaben KH-Standort'!$D$25,"")</f>
        <v/>
      </c>
      <c r="B189" t="str">
        <f>IF(SUM('A4'!S220:X220)=6,'Angaben KH-Standort'!$D$26,"")</f>
        <v/>
      </c>
      <c r="C189" t="str">
        <f>IF(SUM('A4'!S220:X220)=6,'Angaben KH-Standort'!$D$12,"")</f>
        <v/>
      </c>
      <c r="D189" t="str">
        <f>IF(SUM('A4'!S220:X220)=6,'A1'!$F$14,"")</f>
        <v/>
      </c>
      <c r="E189" t="str">
        <f>IF(SUM('A4'!S220:X220)=6,'A4'!C220,"")</f>
        <v/>
      </c>
      <c r="F189" t="str">
        <f>IF(SUM('A4'!S220:X220)=6,'A4'!D220,"")</f>
        <v/>
      </c>
      <c r="G189" t="str">
        <f>IF(SUM('A4'!S220:X220)=6,'A4'!E220,"")</f>
        <v/>
      </c>
      <c r="H189" t="str">
        <f>IF(SUM('A4'!S220:X220)=6,'A4'!F220,"")</f>
        <v/>
      </c>
      <c r="I189" t="str">
        <f>IF(SUM('A4'!S220:X220)=6,'A4'!G220,"")</f>
        <v/>
      </c>
      <c r="J189" s="308" t="str">
        <f>IF(SUM('A4'!S220:X220)=6,'A4'!H220,"")</f>
        <v/>
      </c>
    </row>
    <row r="190" spans="1:10" x14ac:dyDescent="0.25">
      <c r="A190" t="str">
        <f>IF(SUM('A4'!S221:X221)=6,'Angaben KH-Standort'!$D$25,"")</f>
        <v/>
      </c>
      <c r="B190" t="str">
        <f>IF(SUM('A4'!S221:X221)=6,'Angaben KH-Standort'!$D$26,"")</f>
        <v/>
      </c>
      <c r="C190" t="str">
        <f>IF(SUM('A4'!S221:X221)=6,'Angaben KH-Standort'!$D$12,"")</f>
        <v/>
      </c>
      <c r="D190" t="str">
        <f>IF(SUM('A4'!S221:X221)=6,'A1'!$F$14,"")</f>
        <v/>
      </c>
      <c r="E190" t="str">
        <f>IF(SUM('A4'!S221:X221)=6,'A4'!C221,"")</f>
        <v/>
      </c>
      <c r="F190" t="str">
        <f>IF(SUM('A4'!S221:X221)=6,'A4'!D221,"")</f>
        <v/>
      </c>
      <c r="G190" t="str">
        <f>IF(SUM('A4'!S221:X221)=6,'A4'!E221,"")</f>
        <v/>
      </c>
      <c r="H190" t="str">
        <f>IF(SUM('A4'!S221:X221)=6,'A4'!F221,"")</f>
        <v/>
      </c>
      <c r="I190" t="str">
        <f>IF(SUM('A4'!S221:X221)=6,'A4'!G221,"")</f>
        <v/>
      </c>
      <c r="J190" s="308" t="str">
        <f>IF(SUM('A4'!S221:X221)=6,'A4'!H221,"")</f>
        <v/>
      </c>
    </row>
    <row r="191" spans="1:10" x14ac:dyDescent="0.25">
      <c r="A191" t="str">
        <f>IF(SUM('A4'!S222:X222)=6,'Angaben KH-Standort'!$D$25,"")</f>
        <v/>
      </c>
      <c r="B191" t="str">
        <f>IF(SUM('A4'!S222:X222)=6,'Angaben KH-Standort'!$D$26,"")</f>
        <v/>
      </c>
      <c r="C191" t="str">
        <f>IF(SUM('A4'!S222:X222)=6,'Angaben KH-Standort'!$D$12,"")</f>
        <v/>
      </c>
      <c r="D191" t="str">
        <f>IF(SUM('A4'!S222:X222)=6,'A1'!$F$14,"")</f>
        <v/>
      </c>
      <c r="E191" t="str">
        <f>IF(SUM('A4'!S222:X222)=6,'A4'!C222,"")</f>
        <v/>
      </c>
      <c r="F191" t="str">
        <f>IF(SUM('A4'!S222:X222)=6,'A4'!D222,"")</f>
        <v/>
      </c>
      <c r="G191" t="str">
        <f>IF(SUM('A4'!S222:X222)=6,'A4'!E222,"")</f>
        <v/>
      </c>
      <c r="H191" t="str">
        <f>IF(SUM('A4'!S222:X222)=6,'A4'!F222,"")</f>
        <v/>
      </c>
      <c r="I191" t="str">
        <f>IF(SUM('A4'!S222:X222)=6,'A4'!G222,"")</f>
        <v/>
      </c>
      <c r="J191" s="308" t="str">
        <f>IF(SUM('A4'!S222:X222)=6,'A4'!H222,"")</f>
        <v/>
      </c>
    </row>
    <row r="192" spans="1:10" x14ac:dyDescent="0.25">
      <c r="A192" t="str">
        <f>IF(SUM('A4'!S223:X223)=6,'Angaben KH-Standort'!$D$25,"")</f>
        <v/>
      </c>
      <c r="B192" t="str">
        <f>IF(SUM('A4'!S223:X223)=6,'Angaben KH-Standort'!$D$26,"")</f>
        <v/>
      </c>
      <c r="C192" t="str">
        <f>IF(SUM('A4'!S223:X223)=6,'Angaben KH-Standort'!$D$12,"")</f>
        <v/>
      </c>
      <c r="D192" t="str">
        <f>IF(SUM('A4'!S223:X223)=6,'A1'!$F$14,"")</f>
        <v/>
      </c>
      <c r="E192" t="str">
        <f>IF(SUM('A4'!S223:X223)=6,'A4'!C223,"")</f>
        <v/>
      </c>
      <c r="F192" t="str">
        <f>IF(SUM('A4'!S223:X223)=6,'A4'!D223,"")</f>
        <v/>
      </c>
      <c r="G192" t="str">
        <f>IF(SUM('A4'!S223:X223)=6,'A4'!E223,"")</f>
        <v/>
      </c>
      <c r="H192" t="str">
        <f>IF(SUM('A4'!S223:X223)=6,'A4'!F223,"")</f>
        <v/>
      </c>
      <c r="I192" t="str">
        <f>IF(SUM('A4'!S223:X223)=6,'A4'!G223,"")</f>
        <v/>
      </c>
      <c r="J192" s="308" t="str">
        <f>IF(SUM('A4'!S223:X223)=6,'A4'!H223,"")</f>
        <v/>
      </c>
    </row>
    <row r="193" spans="1:10" x14ac:dyDescent="0.25">
      <c r="A193" t="str">
        <f>IF(SUM('A4'!S224:X224)=6,'Angaben KH-Standort'!$D$25,"")</f>
        <v/>
      </c>
      <c r="B193" t="str">
        <f>IF(SUM('A4'!S224:X224)=6,'Angaben KH-Standort'!$D$26,"")</f>
        <v/>
      </c>
      <c r="C193" t="str">
        <f>IF(SUM('A4'!S224:X224)=6,'Angaben KH-Standort'!$D$12,"")</f>
        <v/>
      </c>
      <c r="D193" t="str">
        <f>IF(SUM('A4'!S224:X224)=6,'A1'!$F$14,"")</f>
        <v/>
      </c>
      <c r="E193" t="str">
        <f>IF(SUM('A4'!S224:X224)=6,'A4'!C224,"")</f>
        <v/>
      </c>
      <c r="F193" t="str">
        <f>IF(SUM('A4'!S224:X224)=6,'A4'!D224,"")</f>
        <v/>
      </c>
      <c r="G193" t="str">
        <f>IF(SUM('A4'!S224:X224)=6,'A4'!E224,"")</f>
        <v/>
      </c>
      <c r="H193" t="str">
        <f>IF(SUM('A4'!S224:X224)=6,'A4'!F224,"")</f>
        <v/>
      </c>
      <c r="I193" t="str">
        <f>IF(SUM('A4'!S224:X224)=6,'A4'!G224,"")</f>
        <v/>
      </c>
      <c r="J193" s="308" t="str">
        <f>IF(SUM('A4'!S224:X224)=6,'A4'!H224,"")</f>
        <v/>
      </c>
    </row>
    <row r="194" spans="1:10" x14ac:dyDescent="0.25">
      <c r="A194" t="str">
        <f>IF(SUM('A4'!S225:X225)=6,'Angaben KH-Standort'!$D$25,"")</f>
        <v/>
      </c>
      <c r="B194" t="str">
        <f>IF(SUM('A4'!S225:X225)=6,'Angaben KH-Standort'!$D$26,"")</f>
        <v/>
      </c>
      <c r="C194" t="str">
        <f>IF(SUM('A4'!S225:X225)=6,'Angaben KH-Standort'!$D$12,"")</f>
        <v/>
      </c>
      <c r="D194" t="str">
        <f>IF(SUM('A4'!S225:X225)=6,'A1'!$F$14,"")</f>
        <v/>
      </c>
      <c r="E194" t="str">
        <f>IF(SUM('A4'!S225:X225)=6,'A4'!C225,"")</f>
        <v/>
      </c>
      <c r="F194" t="str">
        <f>IF(SUM('A4'!S225:X225)=6,'A4'!D225,"")</f>
        <v/>
      </c>
      <c r="G194" t="str">
        <f>IF(SUM('A4'!S225:X225)=6,'A4'!E225,"")</f>
        <v/>
      </c>
      <c r="H194" t="str">
        <f>IF(SUM('A4'!S225:X225)=6,'A4'!F225,"")</f>
        <v/>
      </c>
      <c r="I194" t="str">
        <f>IF(SUM('A4'!S225:X225)=6,'A4'!G225,"")</f>
        <v/>
      </c>
      <c r="J194" s="308" t="str">
        <f>IF(SUM('A4'!S225:X225)=6,'A4'!H225,"")</f>
        <v/>
      </c>
    </row>
    <row r="195" spans="1:10" x14ac:dyDescent="0.25">
      <c r="A195" t="str">
        <f>IF(SUM('A4'!S226:X226)=6,'Angaben KH-Standort'!$D$25,"")</f>
        <v/>
      </c>
      <c r="B195" t="str">
        <f>IF(SUM('A4'!S226:X226)=6,'Angaben KH-Standort'!$D$26,"")</f>
        <v/>
      </c>
      <c r="C195" t="str">
        <f>IF(SUM('A4'!S226:X226)=6,'Angaben KH-Standort'!$D$12,"")</f>
        <v/>
      </c>
      <c r="D195" t="str">
        <f>IF(SUM('A4'!S226:X226)=6,'A1'!$F$14,"")</f>
        <v/>
      </c>
      <c r="E195" t="str">
        <f>IF(SUM('A4'!S226:X226)=6,'A4'!C226,"")</f>
        <v/>
      </c>
      <c r="F195" t="str">
        <f>IF(SUM('A4'!S226:X226)=6,'A4'!D226,"")</f>
        <v/>
      </c>
      <c r="G195" t="str">
        <f>IF(SUM('A4'!S226:X226)=6,'A4'!E226,"")</f>
        <v/>
      </c>
      <c r="H195" t="str">
        <f>IF(SUM('A4'!S226:X226)=6,'A4'!F226,"")</f>
        <v/>
      </c>
      <c r="I195" t="str">
        <f>IF(SUM('A4'!S226:X226)=6,'A4'!G226,"")</f>
        <v/>
      </c>
      <c r="J195" s="308" t="str">
        <f>IF(SUM('A4'!S226:X226)=6,'A4'!H226,"")</f>
        <v/>
      </c>
    </row>
    <row r="196" spans="1:10" x14ac:dyDescent="0.25">
      <c r="A196" t="str">
        <f>IF(SUM('A4'!S227:X227)=6,'Angaben KH-Standort'!$D$25,"")</f>
        <v/>
      </c>
      <c r="B196" t="str">
        <f>IF(SUM('A4'!S227:X227)=6,'Angaben KH-Standort'!$D$26,"")</f>
        <v/>
      </c>
      <c r="C196" t="str">
        <f>IF(SUM('A4'!S227:X227)=6,'Angaben KH-Standort'!$D$12,"")</f>
        <v/>
      </c>
      <c r="D196" t="str">
        <f>IF(SUM('A4'!S227:X227)=6,'A1'!$F$14,"")</f>
        <v/>
      </c>
      <c r="E196" t="str">
        <f>IF(SUM('A4'!S227:X227)=6,'A4'!C227,"")</f>
        <v/>
      </c>
      <c r="F196" t="str">
        <f>IF(SUM('A4'!S227:X227)=6,'A4'!D227,"")</f>
        <v/>
      </c>
      <c r="G196" t="str">
        <f>IF(SUM('A4'!S227:X227)=6,'A4'!E227,"")</f>
        <v/>
      </c>
      <c r="H196" t="str">
        <f>IF(SUM('A4'!S227:X227)=6,'A4'!F227,"")</f>
        <v/>
      </c>
      <c r="I196" t="str">
        <f>IF(SUM('A4'!S227:X227)=6,'A4'!G227,"")</f>
        <v/>
      </c>
      <c r="J196" s="308" t="str">
        <f>IF(SUM('A4'!S227:X227)=6,'A4'!H227,"")</f>
        <v/>
      </c>
    </row>
    <row r="197" spans="1:10" x14ac:dyDescent="0.25">
      <c r="A197" t="str">
        <f>IF(SUM('A4'!S228:X228)=6,'Angaben KH-Standort'!$D$25,"")</f>
        <v/>
      </c>
      <c r="B197" t="str">
        <f>IF(SUM('A4'!S228:X228)=6,'Angaben KH-Standort'!$D$26,"")</f>
        <v/>
      </c>
      <c r="C197" t="str">
        <f>IF(SUM('A4'!S228:X228)=6,'Angaben KH-Standort'!$D$12,"")</f>
        <v/>
      </c>
      <c r="D197" t="str">
        <f>IF(SUM('A4'!S228:X228)=6,'A1'!$F$14,"")</f>
        <v/>
      </c>
      <c r="E197" t="str">
        <f>IF(SUM('A4'!S228:X228)=6,'A4'!C228,"")</f>
        <v/>
      </c>
      <c r="F197" t="str">
        <f>IF(SUM('A4'!S228:X228)=6,'A4'!D228,"")</f>
        <v/>
      </c>
      <c r="G197" t="str">
        <f>IF(SUM('A4'!S228:X228)=6,'A4'!E228,"")</f>
        <v/>
      </c>
      <c r="H197" t="str">
        <f>IF(SUM('A4'!S228:X228)=6,'A4'!F228,"")</f>
        <v/>
      </c>
      <c r="I197" t="str">
        <f>IF(SUM('A4'!S228:X228)=6,'A4'!G228,"")</f>
        <v/>
      </c>
      <c r="J197" s="308" t="str">
        <f>IF(SUM('A4'!S228:X228)=6,'A4'!H228,"")</f>
        <v/>
      </c>
    </row>
    <row r="198" spans="1:10" x14ac:dyDescent="0.25">
      <c r="A198" t="str">
        <f>IF(SUM('A4'!S229:X229)=6,'Angaben KH-Standort'!$D$25,"")</f>
        <v/>
      </c>
      <c r="B198" t="str">
        <f>IF(SUM('A4'!S229:X229)=6,'Angaben KH-Standort'!$D$26,"")</f>
        <v/>
      </c>
      <c r="C198" t="str">
        <f>IF(SUM('A4'!S229:X229)=6,'Angaben KH-Standort'!$D$12,"")</f>
        <v/>
      </c>
      <c r="D198" t="str">
        <f>IF(SUM('A4'!S229:X229)=6,'A1'!$F$14,"")</f>
        <v/>
      </c>
      <c r="E198" t="str">
        <f>IF(SUM('A4'!S229:X229)=6,'A4'!C229,"")</f>
        <v/>
      </c>
      <c r="F198" t="str">
        <f>IF(SUM('A4'!S229:X229)=6,'A4'!D229,"")</f>
        <v/>
      </c>
      <c r="G198" t="str">
        <f>IF(SUM('A4'!S229:X229)=6,'A4'!E229,"")</f>
        <v/>
      </c>
      <c r="H198" t="str">
        <f>IF(SUM('A4'!S229:X229)=6,'A4'!F229,"")</f>
        <v/>
      </c>
      <c r="I198" t="str">
        <f>IF(SUM('A4'!S229:X229)=6,'A4'!G229,"")</f>
        <v/>
      </c>
      <c r="J198" s="308" t="str">
        <f>IF(SUM('A4'!S229:X229)=6,'A4'!H229,"")</f>
        <v/>
      </c>
    </row>
    <row r="199" spans="1:10" x14ac:dyDescent="0.25">
      <c r="A199" t="str">
        <f>IF(SUM('A4'!S230:X230)=6,'Angaben KH-Standort'!$D$25,"")</f>
        <v/>
      </c>
      <c r="B199" t="str">
        <f>IF(SUM('A4'!S230:X230)=6,'Angaben KH-Standort'!$D$26,"")</f>
        <v/>
      </c>
      <c r="C199" t="str">
        <f>IF(SUM('A4'!S230:X230)=6,'Angaben KH-Standort'!$D$12,"")</f>
        <v/>
      </c>
      <c r="D199" t="str">
        <f>IF(SUM('A4'!S230:X230)=6,'A1'!$F$14,"")</f>
        <v/>
      </c>
      <c r="E199" t="str">
        <f>IF(SUM('A4'!S230:X230)=6,'A4'!C230,"")</f>
        <v/>
      </c>
      <c r="F199" t="str">
        <f>IF(SUM('A4'!S230:X230)=6,'A4'!D230,"")</f>
        <v/>
      </c>
      <c r="G199" t="str">
        <f>IF(SUM('A4'!S230:X230)=6,'A4'!E230,"")</f>
        <v/>
      </c>
      <c r="H199" t="str">
        <f>IF(SUM('A4'!S230:X230)=6,'A4'!F230,"")</f>
        <v/>
      </c>
      <c r="I199" t="str">
        <f>IF(SUM('A4'!S230:X230)=6,'A4'!G230,"")</f>
        <v/>
      </c>
      <c r="J199" s="308" t="str">
        <f>IF(SUM('A4'!S230:X230)=6,'A4'!H230,"")</f>
        <v/>
      </c>
    </row>
    <row r="200" spans="1:10" x14ac:dyDescent="0.25">
      <c r="A200" t="str">
        <f>IF(SUM('A4'!S231:X231)=6,'Angaben KH-Standort'!$D$25,"")</f>
        <v/>
      </c>
      <c r="B200" t="str">
        <f>IF(SUM('A4'!S231:X231)=6,'Angaben KH-Standort'!$D$26,"")</f>
        <v/>
      </c>
      <c r="C200" t="str">
        <f>IF(SUM('A4'!S231:X231)=6,'Angaben KH-Standort'!$D$12,"")</f>
        <v/>
      </c>
      <c r="D200" t="str">
        <f>IF(SUM('A4'!S231:X231)=6,'A1'!$F$14,"")</f>
        <v/>
      </c>
      <c r="E200" t="str">
        <f>IF(SUM('A4'!S231:X231)=6,'A4'!C231,"")</f>
        <v/>
      </c>
      <c r="F200" t="str">
        <f>IF(SUM('A4'!S231:X231)=6,'A4'!D231,"")</f>
        <v/>
      </c>
      <c r="G200" t="str">
        <f>IF(SUM('A4'!S231:X231)=6,'A4'!E231,"")</f>
        <v/>
      </c>
      <c r="H200" t="str">
        <f>IF(SUM('A4'!S231:X231)=6,'A4'!F231,"")</f>
        <v/>
      </c>
      <c r="I200" t="str">
        <f>IF(SUM('A4'!S231:X231)=6,'A4'!G231,"")</f>
        <v/>
      </c>
      <c r="J200" s="308" t="str">
        <f>IF(SUM('A4'!S231:X231)=6,'A4'!H231,"")</f>
        <v/>
      </c>
    </row>
    <row r="201" spans="1:10" x14ac:dyDescent="0.25">
      <c r="A201" t="str">
        <f>IF(SUM('A4'!S232:X232)=6,'Angaben KH-Standort'!$D$25,"")</f>
        <v/>
      </c>
      <c r="B201" t="str">
        <f>IF(SUM('A4'!S232:X232)=6,'Angaben KH-Standort'!$D$26,"")</f>
        <v/>
      </c>
      <c r="C201" t="str">
        <f>IF(SUM('A4'!S232:X232)=6,'Angaben KH-Standort'!$D$12,"")</f>
        <v/>
      </c>
      <c r="D201" t="str">
        <f>IF(SUM('A4'!S232:X232)=6,'A1'!$F$14,"")</f>
        <v/>
      </c>
      <c r="E201" t="str">
        <f>IF(SUM('A4'!S232:X232)=6,'A4'!C232,"")</f>
        <v/>
      </c>
      <c r="F201" t="str">
        <f>IF(SUM('A4'!S232:X232)=6,'A4'!D232,"")</f>
        <v/>
      </c>
      <c r="G201" t="str">
        <f>IF(SUM('A4'!S232:X232)=6,'A4'!E232,"")</f>
        <v/>
      </c>
      <c r="H201" t="str">
        <f>IF(SUM('A4'!S232:X232)=6,'A4'!F232,"")</f>
        <v/>
      </c>
      <c r="I201" t="str">
        <f>IF(SUM('A4'!S232:X232)=6,'A4'!G232,"")</f>
        <v/>
      </c>
      <c r="J201" s="308" t="str">
        <f>IF(SUM('A4'!S232:X232)=6,'A4'!H232,"")</f>
        <v/>
      </c>
    </row>
    <row r="202" spans="1:10" x14ac:dyDescent="0.25">
      <c r="A202" t="str">
        <f>IF(SUM('A4'!S233:X233)=6,'Angaben KH-Standort'!$D$25,"")</f>
        <v/>
      </c>
      <c r="B202" t="str">
        <f>IF(SUM('A4'!S233:X233)=6,'Angaben KH-Standort'!$D$26,"")</f>
        <v/>
      </c>
      <c r="C202" t="str">
        <f>IF(SUM('A4'!S233:X233)=6,'Angaben KH-Standort'!$D$12,"")</f>
        <v/>
      </c>
      <c r="D202" t="str">
        <f>IF(SUM('A4'!S233:X233)=6,'A1'!$F$14,"")</f>
        <v/>
      </c>
      <c r="E202" t="str">
        <f>IF(SUM('A4'!S233:X233)=6,'A4'!C233,"")</f>
        <v/>
      </c>
      <c r="F202" t="str">
        <f>IF(SUM('A4'!S233:X233)=6,'A4'!D233,"")</f>
        <v/>
      </c>
      <c r="G202" t="str">
        <f>IF(SUM('A4'!S233:X233)=6,'A4'!E233,"")</f>
        <v/>
      </c>
      <c r="H202" t="str">
        <f>IF(SUM('A4'!S233:X233)=6,'A4'!F233,"")</f>
        <v/>
      </c>
      <c r="I202" t="str">
        <f>IF(SUM('A4'!S233:X233)=6,'A4'!G233,"")</f>
        <v/>
      </c>
      <c r="J202" s="308" t="str">
        <f>IF(SUM('A4'!S233:X233)=6,'A4'!H233,"")</f>
        <v/>
      </c>
    </row>
    <row r="203" spans="1:10" x14ac:dyDescent="0.25">
      <c r="A203" t="str">
        <f>IF(SUM('A4'!S234:X234)=6,'Angaben KH-Standort'!$D$25,"")</f>
        <v/>
      </c>
      <c r="B203" t="str">
        <f>IF(SUM('A4'!S234:X234)=6,'Angaben KH-Standort'!$D$26,"")</f>
        <v/>
      </c>
      <c r="C203" t="str">
        <f>IF(SUM('A4'!S234:X234)=6,'Angaben KH-Standort'!$D$12,"")</f>
        <v/>
      </c>
      <c r="D203" t="str">
        <f>IF(SUM('A4'!S234:X234)=6,'A1'!$F$14,"")</f>
        <v/>
      </c>
      <c r="E203" t="str">
        <f>IF(SUM('A4'!S234:X234)=6,'A4'!C234,"")</f>
        <v/>
      </c>
      <c r="F203" t="str">
        <f>IF(SUM('A4'!S234:X234)=6,'A4'!D234,"")</f>
        <v/>
      </c>
      <c r="G203" t="str">
        <f>IF(SUM('A4'!S234:X234)=6,'A4'!E234,"")</f>
        <v/>
      </c>
      <c r="H203" t="str">
        <f>IF(SUM('A4'!S234:X234)=6,'A4'!F234,"")</f>
        <v/>
      </c>
      <c r="I203" t="str">
        <f>IF(SUM('A4'!S234:X234)=6,'A4'!G234,"")</f>
        <v/>
      </c>
      <c r="J203" s="308" t="str">
        <f>IF(SUM('A4'!S234:X234)=6,'A4'!H234,"")</f>
        <v/>
      </c>
    </row>
    <row r="204" spans="1:10" x14ac:dyDescent="0.25">
      <c r="A204" t="str">
        <f>IF(SUM('A4'!S235:X235)=6,'Angaben KH-Standort'!$D$25,"")</f>
        <v/>
      </c>
      <c r="B204" t="str">
        <f>IF(SUM('A4'!S235:X235)=6,'Angaben KH-Standort'!$D$26,"")</f>
        <v/>
      </c>
      <c r="C204" t="str">
        <f>IF(SUM('A4'!S235:X235)=6,'Angaben KH-Standort'!$D$12,"")</f>
        <v/>
      </c>
      <c r="D204" t="str">
        <f>IF(SUM('A4'!S235:X235)=6,'A1'!$F$14,"")</f>
        <v/>
      </c>
      <c r="E204" t="str">
        <f>IF(SUM('A4'!S235:X235)=6,'A4'!C235,"")</f>
        <v/>
      </c>
      <c r="F204" t="str">
        <f>IF(SUM('A4'!S235:X235)=6,'A4'!D235,"")</f>
        <v/>
      </c>
      <c r="G204" t="str">
        <f>IF(SUM('A4'!S235:X235)=6,'A4'!E235,"")</f>
        <v/>
      </c>
      <c r="H204" t="str">
        <f>IF(SUM('A4'!S235:X235)=6,'A4'!F235,"")</f>
        <v/>
      </c>
      <c r="I204" t="str">
        <f>IF(SUM('A4'!S235:X235)=6,'A4'!G235,"")</f>
        <v/>
      </c>
      <c r="J204" s="308" t="str">
        <f>IF(SUM('A4'!S235:X235)=6,'A4'!H235,"")</f>
        <v/>
      </c>
    </row>
    <row r="205" spans="1:10" x14ac:dyDescent="0.25">
      <c r="A205" t="str">
        <f>IF(SUM('A4'!S236:X236)=6,'Angaben KH-Standort'!$D$25,"")</f>
        <v/>
      </c>
      <c r="B205" t="str">
        <f>IF(SUM('A4'!S236:X236)=6,'Angaben KH-Standort'!$D$26,"")</f>
        <v/>
      </c>
      <c r="C205" t="str">
        <f>IF(SUM('A4'!S236:X236)=6,'Angaben KH-Standort'!$D$12,"")</f>
        <v/>
      </c>
      <c r="D205" t="str">
        <f>IF(SUM('A4'!S236:X236)=6,'A1'!$F$14,"")</f>
        <v/>
      </c>
      <c r="E205" t="str">
        <f>IF(SUM('A4'!S236:X236)=6,'A4'!C236,"")</f>
        <v/>
      </c>
      <c r="F205" t="str">
        <f>IF(SUM('A4'!S236:X236)=6,'A4'!D236,"")</f>
        <v/>
      </c>
      <c r="G205" t="str">
        <f>IF(SUM('A4'!S236:X236)=6,'A4'!E236,"")</f>
        <v/>
      </c>
      <c r="H205" t="str">
        <f>IF(SUM('A4'!S236:X236)=6,'A4'!F236,"")</f>
        <v/>
      </c>
      <c r="I205" t="str">
        <f>IF(SUM('A4'!S236:X236)=6,'A4'!G236,"")</f>
        <v/>
      </c>
      <c r="J205" s="308" t="str">
        <f>IF(SUM('A4'!S236:X236)=6,'A4'!H236,"")</f>
        <v/>
      </c>
    </row>
    <row r="206" spans="1:10" x14ac:dyDescent="0.25">
      <c r="A206" t="str">
        <f>IF(SUM('A4'!S237:X237)=6,'Angaben KH-Standort'!$D$25,"")</f>
        <v/>
      </c>
      <c r="B206" t="str">
        <f>IF(SUM('A4'!S237:X237)=6,'Angaben KH-Standort'!$D$26,"")</f>
        <v/>
      </c>
      <c r="C206" t="str">
        <f>IF(SUM('A4'!S237:X237)=6,'Angaben KH-Standort'!$D$12,"")</f>
        <v/>
      </c>
      <c r="D206" t="str">
        <f>IF(SUM('A4'!S237:X237)=6,'A1'!$F$14,"")</f>
        <v/>
      </c>
      <c r="E206" t="str">
        <f>IF(SUM('A4'!S237:X237)=6,'A4'!C237,"")</f>
        <v/>
      </c>
      <c r="F206" t="str">
        <f>IF(SUM('A4'!S237:X237)=6,'A4'!D237,"")</f>
        <v/>
      </c>
      <c r="G206" t="str">
        <f>IF(SUM('A4'!S237:X237)=6,'A4'!E237,"")</f>
        <v/>
      </c>
      <c r="H206" t="str">
        <f>IF(SUM('A4'!S237:X237)=6,'A4'!F237,"")</f>
        <v/>
      </c>
      <c r="I206" t="str">
        <f>IF(SUM('A4'!S237:X237)=6,'A4'!G237,"")</f>
        <v/>
      </c>
      <c r="J206" s="308" t="str">
        <f>IF(SUM('A4'!S237:X237)=6,'A4'!H237,"")</f>
        <v/>
      </c>
    </row>
    <row r="207" spans="1:10" x14ac:dyDescent="0.25">
      <c r="A207" t="str">
        <f>IF(SUM('A4'!S238:X238)=6,'Angaben KH-Standort'!$D$25,"")</f>
        <v/>
      </c>
      <c r="B207" t="str">
        <f>IF(SUM('A4'!S238:X238)=6,'Angaben KH-Standort'!$D$26,"")</f>
        <v/>
      </c>
      <c r="C207" t="str">
        <f>IF(SUM('A4'!S238:X238)=6,'Angaben KH-Standort'!$D$12,"")</f>
        <v/>
      </c>
      <c r="D207" t="str">
        <f>IF(SUM('A4'!S238:X238)=6,'A1'!$F$14,"")</f>
        <v/>
      </c>
      <c r="E207" t="str">
        <f>IF(SUM('A4'!S238:X238)=6,'A4'!C238,"")</f>
        <v/>
      </c>
      <c r="F207" t="str">
        <f>IF(SUM('A4'!S238:X238)=6,'A4'!D238,"")</f>
        <v/>
      </c>
      <c r="G207" t="str">
        <f>IF(SUM('A4'!S238:X238)=6,'A4'!E238,"")</f>
        <v/>
      </c>
      <c r="H207" t="str">
        <f>IF(SUM('A4'!S238:X238)=6,'A4'!F238,"")</f>
        <v/>
      </c>
      <c r="I207" t="str">
        <f>IF(SUM('A4'!S238:X238)=6,'A4'!G238,"")</f>
        <v/>
      </c>
      <c r="J207" s="308" t="str">
        <f>IF(SUM('A4'!S238:X238)=6,'A4'!H238,"")</f>
        <v/>
      </c>
    </row>
    <row r="208" spans="1:10" x14ac:dyDescent="0.25">
      <c r="A208" t="str">
        <f>IF(SUM('A4'!S239:X239)=6,'Angaben KH-Standort'!$D$25,"")</f>
        <v/>
      </c>
      <c r="B208" t="str">
        <f>IF(SUM('A4'!S239:X239)=6,'Angaben KH-Standort'!$D$26,"")</f>
        <v/>
      </c>
      <c r="C208" t="str">
        <f>IF(SUM('A4'!S239:X239)=6,'Angaben KH-Standort'!$D$12,"")</f>
        <v/>
      </c>
      <c r="D208" t="str">
        <f>IF(SUM('A4'!S239:X239)=6,'A1'!$F$14,"")</f>
        <v/>
      </c>
      <c r="E208" t="str">
        <f>IF(SUM('A4'!S239:X239)=6,'A4'!C239,"")</f>
        <v/>
      </c>
      <c r="F208" t="str">
        <f>IF(SUM('A4'!S239:X239)=6,'A4'!D239,"")</f>
        <v/>
      </c>
      <c r="G208" t="str">
        <f>IF(SUM('A4'!S239:X239)=6,'A4'!E239,"")</f>
        <v/>
      </c>
      <c r="H208" t="str">
        <f>IF(SUM('A4'!S239:X239)=6,'A4'!F239,"")</f>
        <v/>
      </c>
      <c r="I208" t="str">
        <f>IF(SUM('A4'!S239:X239)=6,'A4'!G239,"")</f>
        <v/>
      </c>
      <c r="J208" s="308" t="str">
        <f>IF(SUM('A4'!S239:X239)=6,'A4'!H239,"")</f>
        <v/>
      </c>
    </row>
    <row r="209" spans="1:10" x14ac:dyDescent="0.25">
      <c r="A209" t="str">
        <f>IF(SUM('A4'!S240:X240)=6,'Angaben KH-Standort'!$D$25,"")</f>
        <v/>
      </c>
      <c r="B209" t="str">
        <f>IF(SUM('A4'!S240:X240)=6,'Angaben KH-Standort'!$D$26,"")</f>
        <v/>
      </c>
      <c r="C209" t="str">
        <f>IF(SUM('A4'!S240:X240)=6,'Angaben KH-Standort'!$D$12,"")</f>
        <v/>
      </c>
      <c r="D209" t="str">
        <f>IF(SUM('A4'!S240:X240)=6,'A1'!$F$14,"")</f>
        <v/>
      </c>
      <c r="E209" t="str">
        <f>IF(SUM('A4'!S240:X240)=6,'A4'!C240,"")</f>
        <v/>
      </c>
      <c r="F209" t="str">
        <f>IF(SUM('A4'!S240:X240)=6,'A4'!D240,"")</f>
        <v/>
      </c>
      <c r="G209" t="str">
        <f>IF(SUM('A4'!S240:X240)=6,'A4'!E240,"")</f>
        <v/>
      </c>
      <c r="H209" t="str">
        <f>IF(SUM('A4'!S240:X240)=6,'A4'!F240,"")</f>
        <v/>
      </c>
      <c r="I209" t="str">
        <f>IF(SUM('A4'!S240:X240)=6,'A4'!G240,"")</f>
        <v/>
      </c>
      <c r="J209" s="308" t="str">
        <f>IF(SUM('A4'!S240:X240)=6,'A4'!H240,"")</f>
        <v/>
      </c>
    </row>
    <row r="210" spans="1:10" x14ac:dyDescent="0.25">
      <c r="A210" t="str">
        <f>IF(SUM('A4'!S241:X241)=6,'Angaben KH-Standort'!$D$25,"")</f>
        <v/>
      </c>
      <c r="B210" t="str">
        <f>IF(SUM('A4'!S241:X241)=6,'Angaben KH-Standort'!$D$26,"")</f>
        <v/>
      </c>
      <c r="C210" t="str">
        <f>IF(SUM('A4'!S241:X241)=6,'Angaben KH-Standort'!$D$12,"")</f>
        <v/>
      </c>
      <c r="D210" t="str">
        <f>IF(SUM('A4'!S241:X241)=6,'A1'!$F$14,"")</f>
        <v/>
      </c>
      <c r="E210" t="str">
        <f>IF(SUM('A4'!S241:X241)=6,'A4'!C241,"")</f>
        <v/>
      </c>
      <c r="F210" t="str">
        <f>IF(SUM('A4'!S241:X241)=6,'A4'!D241,"")</f>
        <v/>
      </c>
      <c r="G210" t="str">
        <f>IF(SUM('A4'!S241:X241)=6,'A4'!E241,"")</f>
        <v/>
      </c>
      <c r="H210" t="str">
        <f>IF(SUM('A4'!S241:X241)=6,'A4'!F241,"")</f>
        <v/>
      </c>
      <c r="I210" t="str">
        <f>IF(SUM('A4'!S241:X241)=6,'A4'!G241,"")</f>
        <v/>
      </c>
      <c r="J210" s="308" t="str">
        <f>IF(SUM('A4'!S241:X241)=6,'A4'!H241,"")</f>
        <v/>
      </c>
    </row>
    <row r="211" spans="1:10" x14ac:dyDescent="0.25">
      <c r="A211" t="str">
        <f>IF(SUM('A4'!S242:X242)=6,'Angaben KH-Standort'!$D$25,"")</f>
        <v/>
      </c>
      <c r="B211" t="str">
        <f>IF(SUM('A4'!S242:X242)=6,'Angaben KH-Standort'!$D$26,"")</f>
        <v/>
      </c>
      <c r="C211" t="str">
        <f>IF(SUM('A4'!S242:X242)=6,'Angaben KH-Standort'!$D$12,"")</f>
        <v/>
      </c>
      <c r="D211" t="str">
        <f>IF(SUM('A4'!S242:X242)=6,'A1'!$F$14,"")</f>
        <v/>
      </c>
      <c r="E211" t="str">
        <f>IF(SUM('A4'!S242:X242)=6,'A4'!C242,"")</f>
        <v/>
      </c>
      <c r="F211" t="str">
        <f>IF(SUM('A4'!S242:X242)=6,'A4'!D242,"")</f>
        <v/>
      </c>
      <c r="G211" t="str">
        <f>IF(SUM('A4'!S242:X242)=6,'A4'!E242,"")</f>
        <v/>
      </c>
      <c r="H211" t="str">
        <f>IF(SUM('A4'!S242:X242)=6,'A4'!F242,"")</f>
        <v/>
      </c>
      <c r="I211" t="str">
        <f>IF(SUM('A4'!S242:X242)=6,'A4'!G242,"")</f>
        <v/>
      </c>
      <c r="J211" s="308" t="str">
        <f>IF(SUM('A4'!S242:X242)=6,'A4'!H242,"")</f>
        <v/>
      </c>
    </row>
    <row r="212" spans="1:10" x14ac:dyDescent="0.25">
      <c r="A212" t="str">
        <f>IF(SUM('A4'!S243:X243)=6,'Angaben KH-Standort'!$D$25,"")</f>
        <v/>
      </c>
      <c r="B212" t="str">
        <f>IF(SUM('A4'!S243:X243)=6,'Angaben KH-Standort'!$D$26,"")</f>
        <v/>
      </c>
      <c r="C212" t="str">
        <f>IF(SUM('A4'!S243:X243)=6,'Angaben KH-Standort'!$D$12,"")</f>
        <v/>
      </c>
      <c r="D212" t="str">
        <f>IF(SUM('A4'!S243:X243)=6,'A1'!$F$14,"")</f>
        <v/>
      </c>
      <c r="E212" t="str">
        <f>IF(SUM('A4'!S243:X243)=6,'A4'!C243,"")</f>
        <v/>
      </c>
      <c r="F212" t="str">
        <f>IF(SUM('A4'!S243:X243)=6,'A4'!D243,"")</f>
        <v/>
      </c>
      <c r="G212" t="str">
        <f>IF(SUM('A4'!S243:X243)=6,'A4'!E243,"")</f>
        <v/>
      </c>
      <c r="H212" t="str">
        <f>IF(SUM('A4'!S243:X243)=6,'A4'!F243,"")</f>
        <v/>
      </c>
      <c r="I212" t="str">
        <f>IF(SUM('A4'!S243:X243)=6,'A4'!G243,"")</f>
        <v/>
      </c>
      <c r="J212" s="308" t="str">
        <f>IF(SUM('A4'!S243:X243)=6,'A4'!H243,"")</f>
        <v/>
      </c>
    </row>
    <row r="213" spans="1:10" x14ac:dyDescent="0.25">
      <c r="A213" t="str">
        <f>IF(SUM('A4'!S244:X244)=6,'Angaben KH-Standort'!$D$25,"")</f>
        <v/>
      </c>
      <c r="B213" t="str">
        <f>IF(SUM('A4'!S244:X244)=6,'Angaben KH-Standort'!$D$26,"")</f>
        <v/>
      </c>
      <c r="C213" t="str">
        <f>IF(SUM('A4'!S244:X244)=6,'Angaben KH-Standort'!$D$12,"")</f>
        <v/>
      </c>
      <c r="D213" t="str">
        <f>IF(SUM('A4'!S244:X244)=6,'A1'!$F$14,"")</f>
        <v/>
      </c>
      <c r="E213" t="str">
        <f>IF(SUM('A4'!S244:X244)=6,'A4'!C244,"")</f>
        <v/>
      </c>
      <c r="F213" t="str">
        <f>IF(SUM('A4'!S244:X244)=6,'A4'!D244,"")</f>
        <v/>
      </c>
      <c r="G213" t="str">
        <f>IF(SUM('A4'!S244:X244)=6,'A4'!E244,"")</f>
        <v/>
      </c>
      <c r="H213" t="str">
        <f>IF(SUM('A4'!S244:X244)=6,'A4'!F244,"")</f>
        <v/>
      </c>
      <c r="I213" t="str">
        <f>IF(SUM('A4'!S244:X244)=6,'A4'!G244,"")</f>
        <v/>
      </c>
      <c r="J213" s="308" t="str">
        <f>IF(SUM('A4'!S244:X244)=6,'A4'!H244,"")</f>
        <v/>
      </c>
    </row>
    <row r="214" spans="1:10" x14ac:dyDescent="0.25">
      <c r="A214" t="str">
        <f>IF(SUM('A4'!S245:X245)=6,'Angaben KH-Standort'!$D$25,"")</f>
        <v/>
      </c>
      <c r="B214" t="str">
        <f>IF(SUM('A4'!S245:X245)=6,'Angaben KH-Standort'!$D$26,"")</f>
        <v/>
      </c>
      <c r="C214" t="str">
        <f>IF(SUM('A4'!S245:X245)=6,'Angaben KH-Standort'!$D$12,"")</f>
        <v/>
      </c>
      <c r="D214" t="str">
        <f>IF(SUM('A4'!S245:X245)=6,'A1'!$F$14,"")</f>
        <v/>
      </c>
      <c r="E214" t="str">
        <f>IF(SUM('A4'!S245:X245)=6,'A4'!C245,"")</f>
        <v/>
      </c>
      <c r="F214" t="str">
        <f>IF(SUM('A4'!S245:X245)=6,'A4'!D245,"")</f>
        <v/>
      </c>
      <c r="G214" t="str">
        <f>IF(SUM('A4'!S245:X245)=6,'A4'!E245,"")</f>
        <v/>
      </c>
      <c r="H214" t="str">
        <f>IF(SUM('A4'!S245:X245)=6,'A4'!F245,"")</f>
        <v/>
      </c>
      <c r="I214" t="str">
        <f>IF(SUM('A4'!S245:X245)=6,'A4'!G245,"")</f>
        <v/>
      </c>
      <c r="J214" s="308" t="str">
        <f>IF(SUM('A4'!S245:X245)=6,'A4'!H245,"")</f>
        <v/>
      </c>
    </row>
    <row r="215" spans="1:10" x14ac:dyDescent="0.25">
      <c r="A215" t="str">
        <f>IF(SUM('A4'!S246:X246)=6,'Angaben KH-Standort'!$D$25,"")</f>
        <v/>
      </c>
      <c r="B215" t="str">
        <f>IF(SUM('A4'!S246:X246)=6,'Angaben KH-Standort'!$D$26,"")</f>
        <v/>
      </c>
      <c r="C215" t="str">
        <f>IF(SUM('A4'!S246:X246)=6,'Angaben KH-Standort'!$D$12,"")</f>
        <v/>
      </c>
      <c r="D215" t="str">
        <f>IF(SUM('A4'!S246:X246)=6,'A1'!$F$14,"")</f>
        <v/>
      </c>
      <c r="E215" t="str">
        <f>IF(SUM('A4'!S246:X246)=6,'A4'!C246,"")</f>
        <v/>
      </c>
      <c r="F215" t="str">
        <f>IF(SUM('A4'!S246:X246)=6,'A4'!D246,"")</f>
        <v/>
      </c>
      <c r="G215" t="str">
        <f>IF(SUM('A4'!S246:X246)=6,'A4'!E246,"")</f>
        <v/>
      </c>
      <c r="H215" t="str">
        <f>IF(SUM('A4'!S246:X246)=6,'A4'!F246,"")</f>
        <v/>
      </c>
      <c r="I215" t="str">
        <f>IF(SUM('A4'!S246:X246)=6,'A4'!G246,"")</f>
        <v/>
      </c>
      <c r="J215" s="308" t="str">
        <f>IF(SUM('A4'!S246:X246)=6,'A4'!H246,"")</f>
        <v/>
      </c>
    </row>
    <row r="216" spans="1:10" x14ac:dyDescent="0.25">
      <c r="A216" t="str">
        <f>IF(SUM('A4'!S247:X247)=6,'Angaben KH-Standort'!$D$25,"")</f>
        <v/>
      </c>
      <c r="B216" t="str">
        <f>IF(SUM('A4'!S247:X247)=6,'Angaben KH-Standort'!$D$26,"")</f>
        <v/>
      </c>
      <c r="C216" t="str">
        <f>IF(SUM('A4'!S247:X247)=6,'Angaben KH-Standort'!$D$12,"")</f>
        <v/>
      </c>
      <c r="D216" t="str">
        <f>IF(SUM('A4'!S247:X247)=6,'A1'!$F$14,"")</f>
        <v/>
      </c>
      <c r="E216" t="str">
        <f>IF(SUM('A4'!S247:X247)=6,'A4'!C247,"")</f>
        <v/>
      </c>
      <c r="F216" t="str">
        <f>IF(SUM('A4'!S247:X247)=6,'A4'!D247,"")</f>
        <v/>
      </c>
      <c r="G216" t="str">
        <f>IF(SUM('A4'!S247:X247)=6,'A4'!E247,"")</f>
        <v/>
      </c>
      <c r="H216" t="str">
        <f>IF(SUM('A4'!S247:X247)=6,'A4'!F247,"")</f>
        <v/>
      </c>
      <c r="I216" t="str">
        <f>IF(SUM('A4'!S247:X247)=6,'A4'!G247,"")</f>
        <v/>
      </c>
      <c r="J216" s="308" t="str">
        <f>IF(SUM('A4'!S247:X247)=6,'A4'!H247,"")</f>
        <v/>
      </c>
    </row>
    <row r="217" spans="1:10" x14ac:dyDescent="0.25">
      <c r="A217" t="str">
        <f>IF(SUM('A4'!S248:X248)=6,'Angaben KH-Standort'!$D$25,"")</f>
        <v/>
      </c>
      <c r="B217" t="str">
        <f>IF(SUM('A4'!S248:X248)=6,'Angaben KH-Standort'!$D$26,"")</f>
        <v/>
      </c>
      <c r="C217" t="str">
        <f>IF(SUM('A4'!S248:X248)=6,'Angaben KH-Standort'!$D$12,"")</f>
        <v/>
      </c>
      <c r="D217" t="str">
        <f>IF(SUM('A4'!S248:X248)=6,'A1'!$F$14,"")</f>
        <v/>
      </c>
      <c r="E217" t="str">
        <f>IF(SUM('A4'!S248:X248)=6,'A4'!C248,"")</f>
        <v/>
      </c>
      <c r="F217" t="str">
        <f>IF(SUM('A4'!S248:X248)=6,'A4'!D248,"")</f>
        <v/>
      </c>
      <c r="G217" t="str">
        <f>IF(SUM('A4'!S248:X248)=6,'A4'!E248,"")</f>
        <v/>
      </c>
      <c r="H217" t="str">
        <f>IF(SUM('A4'!S248:X248)=6,'A4'!F248,"")</f>
        <v/>
      </c>
      <c r="I217" t="str">
        <f>IF(SUM('A4'!S248:X248)=6,'A4'!G248,"")</f>
        <v/>
      </c>
      <c r="J217" s="308" t="str">
        <f>IF(SUM('A4'!S248:X248)=6,'A4'!H248,"")</f>
        <v/>
      </c>
    </row>
    <row r="218" spans="1:10" x14ac:dyDescent="0.25">
      <c r="A218" t="str">
        <f>IF(SUM('A4'!S249:X249)=6,'Angaben KH-Standort'!$D$25,"")</f>
        <v/>
      </c>
      <c r="B218" t="str">
        <f>IF(SUM('A4'!S249:X249)=6,'Angaben KH-Standort'!$D$26,"")</f>
        <v/>
      </c>
      <c r="C218" t="str">
        <f>IF(SUM('A4'!S249:X249)=6,'Angaben KH-Standort'!$D$12,"")</f>
        <v/>
      </c>
      <c r="D218" t="str">
        <f>IF(SUM('A4'!S249:X249)=6,'A1'!$F$14,"")</f>
        <v/>
      </c>
      <c r="E218" t="str">
        <f>IF(SUM('A4'!S249:X249)=6,'A4'!C249,"")</f>
        <v/>
      </c>
      <c r="F218" t="str">
        <f>IF(SUM('A4'!S249:X249)=6,'A4'!D249,"")</f>
        <v/>
      </c>
      <c r="G218" t="str">
        <f>IF(SUM('A4'!S249:X249)=6,'A4'!E249,"")</f>
        <v/>
      </c>
      <c r="H218" t="str">
        <f>IF(SUM('A4'!S249:X249)=6,'A4'!F249,"")</f>
        <v/>
      </c>
      <c r="I218" t="str">
        <f>IF(SUM('A4'!S249:X249)=6,'A4'!G249,"")</f>
        <v/>
      </c>
      <c r="J218" s="308" t="str">
        <f>IF(SUM('A4'!S249:X249)=6,'A4'!H249,"")</f>
        <v/>
      </c>
    </row>
    <row r="219" spans="1:10" x14ac:dyDescent="0.25">
      <c r="A219" t="str">
        <f>IF(SUM('A4'!S250:X250)=6,'Angaben KH-Standort'!$D$25,"")</f>
        <v/>
      </c>
      <c r="B219" t="str">
        <f>IF(SUM('A4'!S250:X250)=6,'Angaben KH-Standort'!$D$26,"")</f>
        <v/>
      </c>
      <c r="C219" t="str">
        <f>IF(SUM('A4'!S250:X250)=6,'Angaben KH-Standort'!$D$12,"")</f>
        <v/>
      </c>
      <c r="D219" t="str">
        <f>IF(SUM('A4'!S250:X250)=6,'A1'!$F$14,"")</f>
        <v/>
      </c>
      <c r="E219" t="str">
        <f>IF(SUM('A4'!S250:X250)=6,'A4'!C250,"")</f>
        <v/>
      </c>
      <c r="F219" t="str">
        <f>IF(SUM('A4'!S250:X250)=6,'A4'!D250,"")</f>
        <v/>
      </c>
      <c r="G219" t="str">
        <f>IF(SUM('A4'!S250:X250)=6,'A4'!E250,"")</f>
        <v/>
      </c>
      <c r="H219" t="str">
        <f>IF(SUM('A4'!S250:X250)=6,'A4'!F250,"")</f>
        <v/>
      </c>
      <c r="I219" t="str">
        <f>IF(SUM('A4'!S250:X250)=6,'A4'!G250,"")</f>
        <v/>
      </c>
      <c r="J219" s="308" t="str">
        <f>IF(SUM('A4'!S250:X250)=6,'A4'!H250,"")</f>
        <v/>
      </c>
    </row>
    <row r="220" spans="1:10" x14ac:dyDescent="0.25">
      <c r="A220" t="str">
        <f>IF(SUM('A4'!S251:X251)=6,'Angaben KH-Standort'!$D$25,"")</f>
        <v/>
      </c>
      <c r="B220" t="str">
        <f>IF(SUM('A4'!S251:X251)=6,'Angaben KH-Standort'!$D$26,"")</f>
        <v/>
      </c>
      <c r="C220" t="str">
        <f>IF(SUM('A4'!S251:X251)=6,'Angaben KH-Standort'!$D$12,"")</f>
        <v/>
      </c>
      <c r="D220" t="str">
        <f>IF(SUM('A4'!S251:X251)=6,'A1'!$F$14,"")</f>
        <v/>
      </c>
      <c r="E220" t="str">
        <f>IF(SUM('A4'!S251:X251)=6,'A4'!C251,"")</f>
        <v/>
      </c>
      <c r="F220" t="str">
        <f>IF(SUM('A4'!S251:X251)=6,'A4'!D251,"")</f>
        <v/>
      </c>
      <c r="G220" t="str">
        <f>IF(SUM('A4'!S251:X251)=6,'A4'!E251,"")</f>
        <v/>
      </c>
      <c r="H220" t="str">
        <f>IF(SUM('A4'!S251:X251)=6,'A4'!F251,"")</f>
        <v/>
      </c>
      <c r="I220" t="str">
        <f>IF(SUM('A4'!S251:X251)=6,'A4'!G251,"")</f>
        <v/>
      </c>
      <c r="J220" s="308" t="str">
        <f>IF(SUM('A4'!S251:X251)=6,'A4'!H251,"")</f>
        <v/>
      </c>
    </row>
    <row r="221" spans="1:10" x14ac:dyDescent="0.25">
      <c r="A221" t="str">
        <f>IF(SUM('A4'!S252:X252)=6,'Angaben KH-Standort'!$D$25,"")</f>
        <v/>
      </c>
      <c r="B221" t="str">
        <f>IF(SUM('A4'!S252:X252)=6,'Angaben KH-Standort'!$D$26,"")</f>
        <v/>
      </c>
      <c r="C221" t="str">
        <f>IF(SUM('A4'!S252:X252)=6,'Angaben KH-Standort'!$D$12,"")</f>
        <v/>
      </c>
      <c r="D221" t="str">
        <f>IF(SUM('A4'!S252:X252)=6,'A1'!$F$14,"")</f>
        <v/>
      </c>
      <c r="E221" t="str">
        <f>IF(SUM('A4'!S252:X252)=6,'A4'!C252,"")</f>
        <v/>
      </c>
      <c r="F221" t="str">
        <f>IF(SUM('A4'!S252:X252)=6,'A4'!D252,"")</f>
        <v/>
      </c>
      <c r="G221" t="str">
        <f>IF(SUM('A4'!S252:X252)=6,'A4'!E252,"")</f>
        <v/>
      </c>
      <c r="H221" t="str">
        <f>IF(SUM('A4'!S252:X252)=6,'A4'!F252,"")</f>
        <v/>
      </c>
      <c r="I221" t="str">
        <f>IF(SUM('A4'!S252:X252)=6,'A4'!G252,"")</f>
        <v/>
      </c>
      <c r="J221" s="308" t="str">
        <f>IF(SUM('A4'!S252:X252)=6,'A4'!H252,"")</f>
        <v/>
      </c>
    </row>
    <row r="222" spans="1:10" x14ac:dyDescent="0.25">
      <c r="A222" t="str">
        <f>IF(SUM('A4'!S253:X253)=6,'Angaben KH-Standort'!$D$25,"")</f>
        <v/>
      </c>
      <c r="B222" t="str">
        <f>IF(SUM('A4'!S253:X253)=6,'Angaben KH-Standort'!$D$26,"")</f>
        <v/>
      </c>
      <c r="C222" t="str">
        <f>IF(SUM('A4'!S253:X253)=6,'Angaben KH-Standort'!$D$12,"")</f>
        <v/>
      </c>
      <c r="D222" t="str">
        <f>IF(SUM('A4'!S253:X253)=6,'A1'!$F$14,"")</f>
        <v/>
      </c>
      <c r="E222" t="str">
        <f>IF(SUM('A4'!S253:X253)=6,'A4'!C253,"")</f>
        <v/>
      </c>
      <c r="F222" t="str">
        <f>IF(SUM('A4'!S253:X253)=6,'A4'!D253,"")</f>
        <v/>
      </c>
      <c r="G222" t="str">
        <f>IF(SUM('A4'!S253:X253)=6,'A4'!E253,"")</f>
        <v/>
      </c>
      <c r="H222" t="str">
        <f>IF(SUM('A4'!S253:X253)=6,'A4'!F253,"")</f>
        <v/>
      </c>
      <c r="I222" t="str">
        <f>IF(SUM('A4'!S253:X253)=6,'A4'!G253,"")</f>
        <v/>
      </c>
      <c r="J222" s="308" t="str">
        <f>IF(SUM('A4'!S253:X253)=6,'A4'!H253,"")</f>
        <v/>
      </c>
    </row>
    <row r="223" spans="1:10" x14ac:dyDescent="0.25">
      <c r="A223" t="str">
        <f>IF(SUM('A4'!S254:X254)=6,'Angaben KH-Standort'!$D$25,"")</f>
        <v/>
      </c>
      <c r="B223" t="str">
        <f>IF(SUM('A4'!S254:X254)=6,'Angaben KH-Standort'!$D$26,"")</f>
        <v/>
      </c>
      <c r="C223" t="str">
        <f>IF(SUM('A4'!S254:X254)=6,'Angaben KH-Standort'!$D$12,"")</f>
        <v/>
      </c>
      <c r="D223" t="str">
        <f>IF(SUM('A4'!S254:X254)=6,'A1'!$F$14,"")</f>
        <v/>
      </c>
      <c r="E223" t="str">
        <f>IF(SUM('A4'!S254:X254)=6,'A4'!C254,"")</f>
        <v/>
      </c>
      <c r="F223" t="str">
        <f>IF(SUM('A4'!S254:X254)=6,'A4'!D254,"")</f>
        <v/>
      </c>
      <c r="G223" t="str">
        <f>IF(SUM('A4'!S254:X254)=6,'A4'!E254,"")</f>
        <v/>
      </c>
      <c r="H223" t="str">
        <f>IF(SUM('A4'!S254:X254)=6,'A4'!F254,"")</f>
        <v/>
      </c>
      <c r="I223" t="str">
        <f>IF(SUM('A4'!S254:X254)=6,'A4'!G254,"")</f>
        <v/>
      </c>
      <c r="J223" s="308" t="str">
        <f>IF(SUM('A4'!S254:X254)=6,'A4'!H254,"")</f>
        <v/>
      </c>
    </row>
    <row r="224" spans="1:10" x14ac:dyDescent="0.25">
      <c r="A224" t="str">
        <f>IF(SUM('A4'!S255:X255)=6,'Angaben KH-Standort'!$D$25,"")</f>
        <v/>
      </c>
      <c r="B224" t="str">
        <f>IF(SUM('A4'!S255:X255)=6,'Angaben KH-Standort'!$D$26,"")</f>
        <v/>
      </c>
      <c r="C224" t="str">
        <f>IF(SUM('A4'!S255:X255)=6,'Angaben KH-Standort'!$D$12,"")</f>
        <v/>
      </c>
      <c r="D224" t="str">
        <f>IF(SUM('A4'!S255:X255)=6,'A1'!$F$14,"")</f>
        <v/>
      </c>
      <c r="E224" t="str">
        <f>IF(SUM('A4'!S255:X255)=6,'A4'!C255,"")</f>
        <v/>
      </c>
      <c r="F224" t="str">
        <f>IF(SUM('A4'!S255:X255)=6,'A4'!D255,"")</f>
        <v/>
      </c>
      <c r="G224" t="str">
        <f>IF(SUM('A4'!S255:X255)=6,'A4'!E255,"")</f>
        <v/>
      </c>
      <c r="H224" t="str">
        <f>IF(SUM('A4'!S255:X255)=6,'A4'!F255,"")</f>
        <v/>
      </c>
      <c r="I224" t="str">
        <f>IF(SUM('A4'!S255:X255)=6,'A4'!G255,"")</f>
        <v/>
      </c>
      <c r="J224" s="308" t="str">
        <f>IF(SUM('A4'!S255:X255)=6,'A4'!H255,"")</f>
        <v/>
      </c>
    </row>
    <row r="225" spans="1:10" x14ac:dyDescent="0.25">
      <c r="A225" t="str">
        <f>IF(SUM('A4'!S256:X256)=6,'Angaben KH-Standort'!$D$25,"")</f>
        <v/>
      </c>
      <c r="B225" t="str">
        <f>IF(SUM('A4'!S256:X256)=6,'Angaben KH-Standort'!$D$26,"")</f>
        <v/>
      </c>
      <c r="C225" t="str">
        <f>IF(SUM('A4'!S256:X256)=6,'Angaben KH-Standort'!$D$12,"")</f>
        <v/>
      </c>
      <c r="D225" t="str">
        <f>IF(SUM('A4'!S256:X256)=6,'A1'!$F$14,"")</f>
        <v/>
      </c>
      <c r="E225" t="str">
        <f>IF(SUM('A4'!S256:X256)=6,'A4'!C256,"")</f>
        <v/>
      </c>
      <c r="F225" t="str">
        <f>IF(SUM('A4'!S256:X256)=6,'A4'!D256,"")</f>
        <v/>
      </c>
      <c r="G225" t="str">
        <f>IF(SUM('A4'!S256:X256)=6,'A4'!E256,"")</f>
        <v/>
      </c>
      <c r="H225" t="str">
        <f>IF(SUM('A4'!S256:X256)=6,'A4'!F256,"")</f>
        <v/>
      </c>
      <c r="I225" t="str">
        <f>IF(SUM('A4'!S256:X256)=6,'A4'!G256,"")</f>
        <v/>
      </c>
      <c r="J225" s="308" t="str">
        <f>IF(SUM('A4'!S256:X256)=6,'A4'!H256,"")</f>
        <v/>
      </c>
    </row>
    <row r="226" spans="1:10" x14ac:dyDescent="0.25">
      <c r="A226" t="str">
        <f>IF(SUM('A4'!S257:X257)=6,'Angaben KH-Standort'!$D$25,"")</f>
        <v/>
      </c>
      <c r="B226" t="str">
        <f>IF(SUM('A4'!S257:X257)=6,'Angaben KH-Standort'!$D$26,"")</f>
        <v/>
      </c>
      <c r="C226" t="str">
        <f>IF(SUM('A4'!S257:X257)=6,'Angaben KH-Standort'!$D$12,"")</f>
        <v/>
      </c>
      <c r="D226" t="str">
        <f>IF(SUM('A4'!S257:X257)=6,'A1'!$F$14,"")</f>
        <v/>
      </c>
      <c r="E226" t="str">
        <f>IF(SUM('A4'!S257:X257)=6,'A4'!C257,"")</f>
        <v/>
      </c>
      <c r="F226" t="str">
        <f>IF(SUM('A4'!S257:X257)=6,'A4'!D257,"")</f>
        <v/>
      </c>
      <c r="G226" t="str">
        <f>IF(SUM('A4'!S257:X257)=6,'A4'!E257,"")</f>
        <v/>
      </c>
      <c r="H226" t="str">
        <f>IF(SUM('A4'!S257:X257)=6,'A4'!F257,"")</f>
        <v/>
      </c>
      <c r="I226" t="str">
        <f>IF(SUM('A4'!S257:X257)=6,'A4'!G257,"")</f>
        <v/>
      </c>
      <c r="J226" s="308" t="str">
        <f>IF(SUM('A4'!S257:X257)=6,'A4'!H257,"")</f>
        <v/>
      </c>
    </row>
    <row r="227" spans="1:10" x14ac:dyDescent="0.25">
      <c r="A227" t="str">
        <f>IF(SUM('A4'!S258:X258)=6,'Angaben KH-Standort'!$D$25,"")</f>
        <v/>
      </c>
      <c r="B227" t="str">
        <f>IF(SUM('A4'!S258:X258)=6,'Angaben KH-Standort'!$D$26,"")</f>
        <v/>
      </c>
      <c r="C227" t="str">
        <f>IF(SUM('A4'!S258:X258)=6,'Angaben KH-Standort'!$D$12,"")</f>
        <v/>
      </c>
      <c r="D227" t="str">
        <f>IF(SUM('A4'!S258:X258)=6,'A1'!$F$14,"")</f>
        <v/>
      </c>
      <c r="E227" t="str">
        <f>IF(SUM('A4'!S258:X258)=6,'A4'!C258,"")</f>
        <v/>
      </c>
      <c r="F227" t="str">
        <f>IF(SUM('A4'!S258:X258)=6,'A4'!D258,"")</f>
        <v/>
      </c>
      <c r="G227" t="str">
        <f>IF(SUM('A4'!S258:X258)=6,'A4'!E258,"")</f>
        <v/>
      </c>
      <c r="H227" t="str">
        <f>IF(SUM('A4'!S258:X258)=6,'A4'!F258,"")</f>
        <v/>
      </c>
      <c r="I227" t="str">
        <f>IF(SUM('A4'!S258:X258)=6,'A4'!G258,"")</f>
        <v/>
      </c>
      <c r="J227" s="308" t="str">
        <f>IF(SUM('A4'!S258:X258)=6,'A4'!H258,"")</f>
        <v/>
      </c>
    </row>
    <row r="228" spans="1:10" x14ac:dyDescent="0.25">
      <c r="A228" t="str">
        <f>IF(SUM('A4'!S259:X259)=6,'Angaben KH-Standort'!$D$25,"")</f>
        <v/>
      </c>
      <c r="B228" t="str">
        <f>IF(SUM('A4'!S259:X259)=6,'Angaben KH-Standort'!$D$26,"")</f>
        <v/>
      </c>
      <c r="C228" t="str">
        <f>IF(SUM('A4'!S259:X259)=6,'Angaben KH-Standort'!$D$12,"")</f>
        <v/>
      </c>
      <c r="D228" t="str">
        <f>IF(SUM('A4'!S259:X259)=6,'A1'!$F$14,"")</f>
        <v/>
      </c>
      <c r="E228" t="str">
        <f>IF(SUM('A4'!S259:X259)=6,'A4'!C259,"")</f>
        <v/>
      </c>
      <c r="F228" t="str">
        <f>IF(SUM('A4'!S259:X259)=6,'A4'!D259,"")</f>
        <v/>
      </c>
      <c r="G228" t="str">
        <f>IF(SUM('A4'!S259:X259)=6,'A4'!E259,"")</f>
        <v/>
      </c>
      <c r="H228" t="str">
        <f>IF(SUM('A4'!S259:X259)=6,'A4'!F259,"")</f>
        <v/>
      </c>
      <c r="I228" t="str">
        <f>IF(SUM('A4'!S259:X259)=6,'A4'!G259,"")</f>
        <v/>
      </c>
      <c r="J228" s="308" t="str">
        <f>IF(SUM('A4'!S259:X259)=6,'A4'!H259,"")</f>
        <v/>
      </c>
    </row>
    <row r="229" spans="1:10" x14ac:dyDescent="0.25">
      <c r="A229" t="str">
        <f>IF(SUM('A4'!S260:X260)=6,'Angaben KH-Standort'!$D$25,"")</f>
        <v/>
      </c>
      <c r="B229" t="str">
        <f>IF(SUM('A4'!S260:X260)=6,'Angaben KH-Standort'!$D$26,"")</f>
        <v/>
      </c>
      <c r="C229" t="str">
        <f>IF(SUM('A4'!S260:X260)=6,'Angaben KH-Standort'!$D$12,"")</f>
        <v/>
      </c>
      <c r="D229" t="str">
        <f>IF(SUM('A4'!S260:X260)=6,'A1'!$F$14,"")</f>
        <v/>
      </c>
      <c r="E229" t="str">
        <f>IF(SUM('A4'!S260:X260)=6,'A4'!C260,"")</f>
        <v/>
      </c>
      <c r="F229" t="str">
        <f>IF(SUM('A4'!S260:X260)=6,'A4'!D260,"")</f>
        <v/>
      </c>
      <c r="G229" t="str">
        <f>IF(SUM('A4'!S260:X260)=6,'A4'!E260,"")</f>
        <v/>
      </c>
      <c r="H229" t="str">
        <f>IF(SUM('A4'!S260:X260)=6,'A4'!F260,"")</f>
        <v/>
      </c>
      <c r="I229" t="str">
        <f>IF(SUM('A4'!S260:X260)=6,'A4'!G260,"")</f>
        <v/>
      </c>
      <c r="J229" s="308" t="str">
        <f>IF(SUM('A4'!S260:X260)=6,'A4'!H260,"")</f>
        <v/>
      </c>
    </row>
    <row r="230" spans="1:10" x14ac:dyDescent="0.25">
      <c r="A230" t="str">
        <f>IF(SUM('A4'!S261:X261)=6,'Angaben KH-Standort'!$D$25,"")</f>
        <v/>
      </c>
      <c r="B230" t="str">
        <f>IF(SUM('A4'!S261:X261)=6,'Angaben KH-Standort'!$D$26,"")</f>
        <v/>
      </c>
      <c r="C230" t="str">
        <f>IF(SUM('A4'!S261:X261)=6,'Angaben KH-Standort'!$D$12,"")</f>
        <v/>
      </c>
      <c r="D230" t="str">
        <f>IF(SUM('A4'!S261:X261)=6,'A1'!$F$14,"")</f>
        <v/>
      </c>
      <c r="E230" t="str">
        <f>IF(SUM('A4'!S261:X261)=6,'A4'!C261,"")</f>
        <v/>
      </c>
      <c r="F230" t="str">
        <f>IF(SUM('A4'!S261:X261)=6,'A4'!D261,"")</f>
        <v/>
      </c>
      <c r="G230" t="str">
        <f>IF(SUM('A4'!S261:X261)=6,'A4'!E261,"")</f>
        <v/>
      </c>
      <c r="H230" t="str">
        <f>IF(SUM('A4'!S261:X261)=6,'A4'!F261,"")</f>
        <v/>
      </c>
      <c r="I230" t="str">
        <f>IF(SUM('A4'!S261:X261)=6,'A4'!G261,"")</f>
        <v/>
      </c>
      <c r="J230" s="308" t="str">
        <f>IF(SUM('A4'!S261:X261)=6,'A4'!H261,"")</f>
        <v/>
      </c>
    </row>
    <row r="231" spans="1:10" x14ac:dyDescent="0.25">
      <c r="A231" t="str">
        <f>IF(SUM('A4'!S262:X262)=6,'Angaben KH-Standort'!$D$25,"")</f>
        <v/>
      </c>
      <c r="B231" t="str">
        <f>IF(SUM('A4'!S262:X262)=6,'Angaben KH-Standort'!$D$26,"")</f>
        <v/>
      </c>
      <c r="C231" t="str">
        <f>IF(SUM('A4'!S262:X262)=6,'Angaben KH-Standort'!$D$12,"")</f>
        <v/>
      </c>
      <c r="D231" t="str">
        <f>IF(SUM('A4'!S262:X262)=6,'A1'!$F$14,"")</f>
        <v/>
      </c>
      <c r="E231" t="str">
        <f>IF(SUM('A4'!S262:X262)=6,'A4'!C262,"")</f>
        <v/>
      </c>
      <c r="F231" t="str">
        <f>IF(SUM('A4'!S262:X262)=6,'A4'!D262,"")</f>
        <v/>
      </c>
      <c r="G231" t="str">
        <f>IF(SUM('A4'!S262:X262)=6,'A4'!E262,"")</f>
        <v/>
      </c>
      <c r="H231" t="str">
        <f>IF(SUM('A4'!S262:X262)=6,'A4'!F262,"")</f>
        <v/>
      </c>
      <c r="I231" t="str">
        <f>IF(SUM('A4'!S262:X262)=6,'A4'!G262,"")</f>
        <v/>
      </c>
      <c r="J231" s="308" t="str">
        <f>IF(SUM('A4'!S262:X262)=6,'A4'!H262,"")</f>
        <v/>
      </c>
    </row>
    <row r="232" spans="1:10" x14ac:dyDescent="0.25">
      <c r="A232" t="str">
        <f>IF(SUM('A4'!S263:X263)=6,'Angaben KH-Standort'!$D$25,"")</f>
        <v/>
      </c>
      <c r="B232" t="str">
        <f>IF(SUM('A4'!S263:X263)=6,'Angaben KH-Standort'!$D$26,"")</f>
        <v/>
      </c>
      <c r="C232" t="str">
        <f>IF(SUM('A4'!S263:X263)=6,'Angaben KH-Standort'!$D$12,"")</f>
        <v/>
      </c>
      <c r="D232" t="str">
        <f>IF(SUM('A4'!S263:X263)=6,'A1'!$F$14,"")</f>
        <v/>
      </c>
      <c r="E232" t="str">
        <f>IF(SUM('A4'!S263:X263)=6,'A4'!C263,"")</f>
        <v/>
      </c>
      <c r="F232" t="str">
        <f>IF(SUM('A4'!S263:X263)=6,'A4'!D263,"")</f>
        <v/>
      </c>
      <c r="G232" t="str">
        <f>IF(SUM('A4'!S263:X263)=6,'A4'!E263,"")</f>
        <v/>
      </c>
      <c r="H232" t="str">
        <f>IF(SUM('A4'!S263:X263)=6,'A4'!F263,"")</f>
        <v/>
      </c>
      <c r="I232" t="str">
        <f>IF(SUM('A4'!S263:X263)=6,'A4'!G263,"")</f>
        <v/>
      </c>
      <c r="J232" s="308" t="str">
        <f>IF(SUM('A4'!S263:X263)=6,'A4'!H263,"")</f>
        <v/>
      </c>
    </row>
    <row r="233" spans="1:10" x14ac:dyDescent="0.25">
      <c r="A233" t="str">
        <f>IF(SUM('A4'!S264:X264)=6,'Angaben KH-Standort'!$D$25,"")</f>
        <v/>
      </c>
      <c r="B233" t="str">
        <f>IF(SUM('A4'!S264:X264)=6,'Angaben KH-Standort'!$D$26,"")</f>
        <v/>
      </c>
      <c r="C233" t="str">
        <f>IF(SUM('A4'!S264:X264)=6,'Angaben KH-Standort'!$D$12,"")</f>
        <v/>
      </c>
      <c r="D233" t="str">
        <f>IF(SUM('A4'!S264:X264)=6,'A1'!$F$14,"")</f>
        <v/>
      </c>
      <c r="E233" t="str">
        <f>IF(SUM('A4'!S264:X264)=6,'A4'!C264,"")</f>
        <v/>
      </c>
      <c r="F233" t="str">
        <f>IF(SUM('A4'!S264:X264)=6,'A4'!D264,"")</f>
        <v/>
      </c>
      <c r="G233" t="str">
        <f>IF(SUM('A4'!S264:X264)=6,'A4'!E264,"")</f>
        <v/>
      </c>
      <c r="H233" t="str">
        <f>IF(SUM('A4'!S264:X264)=6,'A4'!F264,"")</f>
        <v/>
      </c>
      <c r="I233" t="str">
        <f>IF(SUM('A4'!S264:X264)=6,'A4'!G264,"")</f>
        <v/>
      </c>
      <c r="J233" s="308" t="str">
        <f>IF(SUM('A4'!S264:X264)=6,'A4'!H264,"")</f>
        <v/>
      </c>
    </row>
    <row r="234" spans="1:10" x14ac:dyDescent="0.25">
      <c r="A234" t="str">
        <f>IF(SUM('A4'!S265:X265)=6,'Angaben KH-Standort'!$D$25,"")</f>
        <v/>
      </c>
      <c r="B234" t="str">
        <f>IF(SUM('A4'!S265:X265)=6,'Angaben KH-Standort'!$D$26,"")</f>
        <v/>
      </c>
      <c r="C234" t="str">
        <f>IF(SUM('A4'!S265:X265)=6,'Angaben KH-Standort'!$D$12,"")</f>
        <v/>
      </c>
      <c r="D234" t="str">
        <f>IF(SUM('A4'!S265:X265)=6,'A1'!$F$14,"")</f>
        <v/>
      </c>
      <c r="E234" t="str">
        <f>IF(SUM('A4'!S265:X265)=6,'A4'!C265,"")</f>
        <v/>
      </c>
      <c r="F234" t="str">
        <f>IF(SUM('A4'!S265:X265)=6,'A4'!D265,"")</f>
        <v/>
      </c>
      <c r="G234" t="str">
        <f>IF(SUM('A4'!S265:X265)=6,'A4'!E265,"")</f>
        <v/>
      </c>
      <c r="H234" t="str">
        <f>IF(SUM('A4'!S265:X265)=6,'A4'!F265,"")</f>
        <v/>
      </c>
      <c r="I234" t="str">
        <f>IF(SUM('A4'!S265:X265)=6,'A4'!G265,"")</f>
        <v/>
      </c>
      <c r="J234" s="308" t="str">
        <f>IF(SUM('A4'!S265:X265)=6,'A4'!H265,"")</f>
        <v/>
      </c>
    </row>
    <row r="235" spans="1:10" x14ac:dyDescent="0.25">
      <c r="A235" t="str">
        <f>IF(SUM('A4'!S266:X266)=6,'Angaben KH-Standort'!$D$25,"")</f>
        <v/>
      </c>
      <c r="B235" t="str">
        <f>IF(SUM('A4'!S266:X266)=6,'Angaben KH-Standort'!$D$26,"")</f>
        <v/>
      </c>
      <c r="C235" t="str">
        <f>IF(SUM('A4'!S266:X266)=6,'Angaben KH-Standort'!$D$12,"")</f>
        <v/>
      </c>
      <c r="D235" t="str">
        <f>IF(SUM('A4'!S266:X266)=6,'A1'!$F$14,"")</f>
        <v/>
      </c>
      <c r="E235" t="str">
        <f>IF(SUM('A4'!S266:X266)=6,'A4'!C266,"")</f>
        <v/>
      </c>
      <c r="F235" t="str">
        <f>IF(SUM('A4'!S266:X266)=6,'A4'!D266,"")</f>
        <v/>
      </c>
      <c r="G235" t="str">
        <f>IF(SUM('A4'!S266:X266)=6,'A4'!E266,"")</f>
        <v/>
      </c>
      <c r="H235" t="str">
        <f>IF(SUM('A4'!S266:X266)=6,'A4'!F266,"")</f>
        <v/>
      </c>
      <c r="I235" t="str">
        <f>IF(SUM('A4'!S266:X266)=6,'A4'!G266,"")</f>
        <v/>
      </c>
      <c r="J235" s="308" t="str">
        <f>IF(SUM('A4'!S266:X266)=6,'A4'!H266,"")</f>
        <v/>
      </c>
    </row>
    <row r="236" spans="1:10" x14ac:dyDescent="0.25">
      <c r="A236" t="str">
        <f>IF(SUM('A4'!S267:X267)=6,'Angaben KH-Standort'!$D$25,"")</f>
        <v/>
      </c>
      <c r="B236" t="str">
        <f>IF(SUM('A4'!S267:X267)=6,'Angaben KH-Standort'!$D$26,"")</f>
        <v/>
      </c>
      <c r="C236" t="str">
        <f>IF(SUM('A4'!S267:X267)=6,'Angaben KH-Standort'!$D$12,"")</f>
        <v/>
      </c>
      <c r="D236" t="str">
        <f>IF(SUM('A4'!S267:X267)=6,'A1'!$F$14,"")</f>
        <v/>
      </c>
      <c r="E236" t="str">
        <f>IF(SUM('A4'!S267:X267)=6,'A4'!C267,"")</f>
        <v/>
      </c>
      <c r="F236" t="str">
        <f>IF(SUM('A4'!S267:X267)=6,'A4'!D267,"")</f>
        <v/>
      </c>
      <c r="G236" t="str">
        <f>IF(SUM('A4'!S267:X267)=6,'A4'!E267,"")</f>
        <v/>
      </c>
      <c r="H236" t="str">
        <f>IF(SUM('A4'!S267:X267)=6,'A4'!F267,"")</f>
        <v/>
      </c>
      <c r="I236" t="str">
        <f>IF(SUM('A4'!S267:X267)=6,'A4'!G267,"")</f>
        <v/>
      </c>
      <c r="J236" s="308" t="str">
        <f>IF(SUM('A4'!S267:X267)=6,'A4'!H267,"")</f>
        <v/>
      </c>
    </row>
    <row r="237" spans="1:10" x14ac:dyDescent="0.25">
      <c r="A237" t="str">
        <f>IF(SUM('A4'!S268:X268)=6,'Angaben KH-Standort'!$D$25,"")</f>
        <v/>
      </c>
      <c r="B237" t="str">
        <f>IF(SUM('A4'!S268:X268)=6,'Angaben KH-Standort'!$D$26,"")</f>
        <v/>
      </c>
      <c r="C237" t="str">
        <f>IF(SUM('A4'!S268:X268)=6,'Angaben KH-Standort'!$D$12,"")</f>
        <v/>
      </c>
      <c r="D237" t="str">
        <f>IF(SUM('A4'!S268:X268)=6,'A1'!$F$14,"")</f>
        <v/>
      </c>
      <c r="E237" t="str">
        <f>IF(SUM('A4'!S268:X268)=6,'A4'!C268,"")</f>
        <v/>
      </c>
      <c r="F237" t="str">
        <f>IF(SUM('A4'!S268:X268)=6,'A4'!D268,"")</f>
        <v/>
      </c>
      <c r="G237" t="str">
        <f>IF(SUM('A4'!S268:X268)=6,'A4'!E268,"")</f>
        <v/>
      </c>
      <c r="H237" t="str">
        <f>IF(SUM('A4'!S268:X268)=6,'A4'!F268,"")</f>
        <v/>
      </c>
      <c r="I237" t="str">
        <f>IF(SUM('A4'!S268:X268)=6,'A4'!G268,"")</f>
        <v/>
      </c>
      <c r="J237" s="308" t="str">
        <f>IF(SUM('A4'!S268:X268)=6,'A4'!H268,"")</f>
        <v/>
      </c>
    </row>
    <row r="238" spans="1:10" x14ac:dyDescent="0.25">
      <c r="A238" t="str">
        <f>IF(SUM('A4'!S269:X269)=6,'Angaben KH-Standort'!$D$25,"")</f>
        <v/>
      </c>
      <c r="B238" t="str">
        <f>IF(SUM('A4'!S269:X269)=6,'Angaben KH-Standort'!$D$26,"")</f>
        <v/>
      </c>
      <c r="C238" t="str">
        <f>IF(SUM('A4'!S269:X269)=6,'Angaben KH-Standort'!$D$12,"")</f>
        <v/>
      </c>
      <c r="D238" t="str">
        <f>IF(SUM('A4'!S269:X269)=6,'A1'!$F$14,"")</f>
        <v/>
      </c>
      <c r="E238" t="str">
        <f>IF(SUM('A4'!S269:X269)=6,'A4'!C269,"")</f>
        <v/>
      </c>
      <c r="F238" t="str">
        <f>IF(SUM('A4'!S269:X269)=6,'A4'!D269,"")</f>
        <v/>
      </c>
      <c r="G238" t="str">
        <f>IF(SUM('A4'!S269:X269)=6,'A4'!E269,"")</f>
        <v/>
      </c>
      <c r="H238" t="str">
        <f>IF(SUM('A4'!S269:X269)=6,'A4'!F269,"")</f>
        <v/>
      </c>
      <c r="I238" t="str">
        <f>IF(SUM('A4'!S269:X269)=6,'A4'!G269,"")</f>
        <v/>
      </c>
      <c r="J238" s="308" t="str">
        <f>IF(SUM('A4'!S269:X269)=6,'A4'!H269,"")</f>
        <v/>
      </c>
    </row>
    <row r="239" spans="1:10" x14ac:dyDescent="0.25">
      <c r="A239" t="str">
        <f>IF(SUM('A4'!S270:X270)=6,'Angaben KH-Standort'!$D$25,"")</f>
        <v/>
      </c>
      <c r="B239" t="str">
        <f>IF(SUM('A4'!S270:X270)=6,'Angaben KH-Standort'!$D$26,"")</f>
        <v/>
      </c>
      <c r="C239" t="str">
        <f>IF(SUM('A4'!S270:X270)=6,'Angaben KH-Standort'!$D$12,"")</f>
        <v/>
      </c>
      <c r="D239" t="str">
        <f>IF(SUM('A4'!S270:X270)=6,'A1'!$F$14,"")</f>
        <v/>
      </c>
      <c r="E239" t="str">
        <f>IF(SUM('A4'!S270:X270)=6,'A4'!C270,"")</f>
        <v/>
      </c>
      <c r="F239" t="str">
        <f>IF(SUM('A4'!S270:X270)=6,'A4'!D270,"")</f>
        <v/>
      </c>
      <c r="G239" t="str">
        <f>IF(SUM('A4'!S270:X270)=6,'A4'!E270,"")</f>
        <v/>
      </c>
      <c r="H239" t="str">
        <f>IF(SUM('A4'!S270:X270)=6,'A4'!F270,"")</f>
        <v/>
      </c>
      <c r="I239" t="str">
        <f>IF(SUM('A4'!S270:X270)=6,'A4'!G270,"")</f>
        <v/>
      </c>
      <c r="J239" s="308" t="str">
        <f>IF(SUM('A4'!S270:X270)=6,'A4'!H270,"")</f>
        <v/>
      </c>
    </row>
    <row r="240" spans="1:10" x14ac:dyDescent="0.25">
      <c r="A240" t="str">
        <f>IF(SUM('A4'!S271:X271)=6,'Angaben KH-Standort'!$D$25,"")</f>
        <v/>
      </c>
      <c r="B240" t="str">
        <f>IF(SUM('A4'!S271:X271)=6,'Angaben KH-Standort'!$D$26,"")</f>
        <v/>
      </c>
      <c r="C240" t="str">
        <f>IF(SUM('A4'!S271:X271)=6,'Angaben KH-Standort'!$D$12,"")</f>
        <v/>
      </c>
      <c r="D240" t="str">
        <f>IF(SUM('A4'!S271:X271)=6,'A1'!$F$14,"")</f>
        <v/>
      </c>
      <c r="E240" t="str">
        <f>IF(SUM('A4'!S271:X271)=6,'A4'!C271,"")</f>
        <v/>
      </c>
      <c r="F240" t="str">
        <f>IF(SUM('A4'!S271:X271)=6,'A4'!D271,"")</f>
        <v/>
      </c>
      <c r="G240" t="str">
        <f>IF(SUM('A4'!S271:X271)=6,'A4'!E271,"")</f>
        <v/>
      </c>
      <c r="H240" t="str">
        <f>IF(SUM('A4'!S271:X271)=6,'A4'!F271,"")</f>
        <v/>
      </c>
      <c r="I240" t="str">
        <f>IF(SUM('A4'!S271:X271)=6,'A4'!G271,"")</f>
        <v/>
      </c>
      <c r="J240" s="308" t="str">
        <f>IF(SUM('A4'!S271:X271)=6,'A4'!H271,"")</f>
        <v/>
      </c>
    </row>
    <row r="241" spans="1:10" x14ac:dyDescent="0.25">
      <c r="A241" t="str">
        <f>IF(SUM('A4'!S272:X272)=6,'Angaben KH-Standort'!$D$25,"")</f>
        <v/>
      </c>
      <c r="B241" t="str">
        <f>IF(SUM('A4'!S272:X272)=6,'Angaben KH-Standort'!$D$26,"")</f>
        <v/>
      </c>
      <c r="C241" t="str">
        <f>IF(SUM('A4'!S272:X272)=6,'Angaben KH-Standort'!$D$12,"")</f>
        <v/>
      </c>
      <c r="D241" t="str">
        <f>IF(SUM('A4'!S272:X272)=6,'A1'!$F$14,"")</f>
        <v/>
      </c>
      <c r="E241" t="str">
        <f>IF(SUM('A4'!S272:X272)=6,'A4'!C272,"")</f>
        <v/>
      </c>
      <c r="F241" t="str">
        <f>IF(SUM('A4'!S272:X272)=6,'A4'!D272,"")</f>
        <v/>
      </c>
      <c r="G241" t="str">
        <f>IF(SUM('A4'!S272:X272)=6,'A4'!E272,"")</f>
        <v/>
      </c>
      <c r="H241" t="str">
        <f>IF(SUM('A4'!S272:X272)=6,'A4'!F272,"")</f>
        <v/>
      </c>
      <c r="I241" t="str">
        <f>IF(SUM('A4'!S272:X272)=6,'A4'!G272,"")</f>
        <v/>
      </c>
      <c r="J241" s="308" t="str">
        <f>IF(SUM('A4'!S272:X272)=6,'A4'!H272,"")</f>
        <v/>
      </c>
    </row>
    <row r="242" spans="1:10" x14ac:dyDescent="0.25">
      <c r="A242" t="str">
        <f>IF(SUM('A4'!S273:X273)=6,'Angaben KH-Standort'!$D$25,"")</f>
        <v/>
      </c>
      <c r="B242" t="str">
        <f>IF(SUM('A4'!S273:X273)=6,'Angaben KH-Standort'!$D$26,"")</f>
        <v/>
      </c>
      <c r="C242" t="str">
        <f>IF(SUM('A4'!S273:X273)=6,'Angaben KH-Standort'!$D$12,"")</f>
        <v/>
      </c>
      <c r="D242" t="str">
        <f>IF(SUM('A4'!S273:X273)=6,'A1'!$F$14,"")</f>
        <v/>
      </c>
      <c r="E242" t="str">
        <f>IF(SUM('A4'!S273:X273)=6,'A4'!C273,"")</f>
        <v/>
      </c>
      <c r="F242" t="str">
        <f>IF(SUM('A4'!S273:X273)=6,'A4'!D273,"")</f>
        <v/>
      </c>
      <c r="G242" t="str">
        <f>IF(SUM('A4'!S273:X273)=6,'A4'!E273,"")</f>
        <v/>
      </c>
      <c r="H242" t="str">
        <f>IF(SUM('A4'!S273:X273)=6,'A4'!F273,"")</f>
        <v/>
      </c>
      <c r="I242" t="str">
        <f>IF(SUM('A4'!S273:X273)=6,'A4'!G273,"")</f>
        <v/>
      </c>
      <c r="J242" s="308" t="str">
        <f>IF(SUM('A4'!S273:X273)=6,'A4'!H273,"")</f>
        <v/>
      </c>
    </row>
    <row r="243" spans="1:10" x14ac:dyDescent="0.25">
      <c r="A243" t="str">
        <f>IF(SUM('A4'!S274:X274)=6,'Angaben KH-Standort'!$D$25,"")</f>
        <v/>
      </c>
      <c r="B243" t="str">
        <f>IF(SUM('A4'!S274:X274)=6,'Angaben KH-Standort'!$D$26,"")</f>
        <v/>
      </c>
      <c r="C243" t="str">
        <f>IF(SUM('A4'!S274:X274)=6,'Angaben KH-Standort'!$D$12,"")</f>
        <v/>
      </c>
      <c r="D243" t="str">
        <f>IF(SUM('A4'!S274:X274)=6,'A1'!$F$14,"")</f>
        <v/>
      </c>
      <c r="E243" t="str">
        <f>IF(SUM('A4'!S274:X274)=6,'A4'!C274,"")</f>
        <v/>
      </c>
      <c r="F243" t="str">
        <f>IF(SUM('A4'!S274:X274)=6,'A4'!D274,"")</f>
        <v/>
      </c>
      <c r="G243" t="str">
        <f>IF(SUM('A4'!S274:X274)=6,'A4'!E274,"")</f>
        <v/>
      </c>
      <c r="H243" t="str">
        <f>IF(SUM('A4'!S274:X274)=6,'A4'!F274,"")</f>
        <v/>
      </c>
      <c r="I243" t="str">
        <f>IF(SUM('A4'!S274:X274)=6,'A4'!G274,"")</f>
        <v/>
      </c>
      <c r="J243" s="308" t="str">
        <f>IF(SUM('A4'!S274:X274)=6,'A4'!H274,"")</f>
        <v/>
      </c>
    </row>
    <row r="244" spans="1:10" x14ac:dyDescent="0.25">
      <c r="A244" t="str">
        <f>IF(SUM('A4'!S275:X275)=6,'Angaben KH-Standort'!$D$25,"")</f>
        <v/>
      </c>
      <c r="B244" t="str">
        <f>IF(SUM('A4'!S275:X275)=6,'Angaben KH-Standort'!$D$26,"")</f>
        <v/>
      </c>
      <c r="C244" t="str">
        <f>IF(SUM('A4'!S275:X275)=6,'Angaben KH-Standort'!$D$12,"")</f>
        <v/>
      </c>
      <c r="D244" t="str">
        <f>IF(SUM('A4'!S275:X275)=6,'A1'!$F$14,"")</f>
        <v/>
      </c>
      <c r="E244" t="str">
        <f>IF(SUM('A4'!S275:X275)=6,'A4'!C275,"")</f>
        <v/>
      </c>
      <c r="F244" t="str">
        <f>IF(SUM('A4'!S275:X275)=6,'A4'!D275,"")</f>
        <v/>
      </c>
      <c r="G244" t="str">
        <f>IF(SUM('A4'!S275:X275)=6,'A4'!E275,"")</f>
        <v/>
      </c>
      <c r="H244" t="str">
        <f>IF(SUM('A4'!S275:X275)=6,'A4'!F275,"")</f>
        <v/>
      </c>
      <c r="I244" t="str">
        <f>IF(SUM('A4'!S275:X275)=6,'A4'!G275,"")</f>
        <v/>
      </c>
      <c r="J244" s="308" t="str">
        <f>IF(SUM('A4'!S275:X275)=6,'A4'!H275,"")</f>
        <v/>
      </c>
    </row>
    <row r="245" spans="1:10" x14ac:dyDescent="0.25">
      <c r="A245" t="str">
        <f>IF(SUM('A4'!S276:X276)=6,'Angaben KH-Standort'!$D$25,"")</f>
        <v/>
      </c>
      <c r="B245" t="str">
        <f>IF(SUM('A4'!S276:X276)=6,'Angaben KH-Standort'!$D$26,"")</f>
        <v/>
      </c>
      <c r="C245" t="str">
        <f>IF(SUM('A4'!S276:X276)=6,'Angaben KH-Standort'!$D$12,"")</f>
        <v/>
      </c>
      <c r="D245" t="str">
        <f>IF(SUM('A4'!S276:X276)=6,'A1'!$F$14,"")</f>
        <v/>
      </c>
      <c r="E245" t="str">
        <f>IF(SUM('A4'!S276:X276)=6,'A4'!C276,"")</f>
        <v/>
      </c>
      <c r="F245" t="str">
        <f>IF(SUM('A4'!S276:X276)=6,'A4'!D276,"")</f>
        <v/>
      </c>
      <c r="G245" t="str">
        <f>IF(SUM('A4'!S276:X276)=6,'A4'!E276,"")</f>
        <v/>
      </c>
      <c r="H245" t="str">
        <f>IF(SUM('A4'!S276:X276)=6,'A4'!F276,"")</f>
        <v/>
      </c>
      <c r="I245" t="str">
        <f>IF(SUM('A4'!S276:X276)=6,'A4'!G276,"")</f>
        <v/>
      </c>
      <c r="J245" s="308" t="str">
        <f>IF(SUM('A4'!S276:X276)=6,'A4'!H276,"")</f>
        <v/>
      </c>
    </row>
    <row r="246" spans="1:10" x14ac:dyDescent="0.25">
      <c r="A246" t="str">
        <f>IF(SUM('A4'!S277:X277)=6,'Angaben KH-Standort'!$D$25,"")</f>
        <v/>
      </c>
      <c r="B246" t="str">
        <f>IF(SUM('A4'!S277:X277)=6,'Angaben KH-Standort'!$D$26,"")</f>
        <v/>
      </c>
      <c r="C246" t="str">
        <f>IF(SUM('A4'!S277:X277)=6,'Angaben KH-Standort'!$D$12,"")</f>
        <v/>
      </c>
      <c r="D246" t="str">
        <f>IF(SUM('A4'!S277:X277)=6,'A1'!$F$14,"")</f>
        <v/>
      </c>
      <c r="E246" t="str">
        <f>IF(SUM('A4'!S277:X277)=6,'A4'!C277,"")</f>
        <v/>
      </c>
      <c r="F246" t="str">
        <f>IF(SUM('A4'!S277:X277)=6,'A4'!D277,"")</f>
        <v/>
      </c>
      <c r="G246" t="str">
        <f>IF(SUM('A4'!S277:X277)=6,'A4'!E277,"")</f>
        <v/>
      </c>
      <c r="H246" t="str">
        <f>IF(SUM('A4'!S277:X277)=6,'A4'!F277,"")</f>
        <v/>
      </c>
      <c r="I246" t="str">
        <f>IF(SUM('A4'!S277:X277)=6,'A4'!G277,"")</f>
        <v/>
      </c>
      <c r="J246" s="308" t="str">
        <f>IF(SUM('A4'!S277:X277)=6,'A4'!H277,"")</f>
        <v/>
      </c>
    </row>
    <row r="247" spans="1:10" x14ac:dyDescent="0.25">
      <c r="A247" t="str">
        <f>IF(SUM('A4'!S278:X278)=6,'Angaben KH-Standort'!$D$25,"")</f>
        <v/>
      </c>
      <c r="B247" t="str">
        <f>IF(SUM('A4'!S278:X278)=6,'Angaben KH-Standort'!$D$26,"")</f>
        <v/>
      </c>
      <c r="C247" t="str">
        <f>IF(SUM('A4'!S278:X278)=6,'Angaben KH-Standort'!$D$12,"")</f>
        <v/>
      </c>
      <c r="D247" t="str">
        <f>IF(SUM('A4'!S278:X278)=6,'A1'!$F$14,"")</f>
        <v/>
      </c>
      <c r="E247" t="str">
        <f>IF(SUM('A4'!S278:X278)=6,'A4'!C278,"")</f>
        <v/>
      </c>
      <c r="F247" t="str">
        <f>IF(SUM('A4'!S278:X278)=6,'A4'!D278,"")</f>
        <v/>
      </c>
      <c r="G247" t="str">
        <f>IF(SUM('A4'!S278:X278)=6,'A4'!E278,"")</f>
        <v/>
      </c>
      <c r="H247" t="str">
        <f>IF(SUM('A4'!S278:X278)=6,'A4'!F278,"")</f>
        <v/>
      </c>
      <c r="I247" t="str">
        <f>IF(SUM('A4'!S278:X278)=6,'A4'!G278,"")</f>
        <v/>
      </c>
      <c r="J247" s="308" t="str">
        <f>IF(SUM('A4'!S278:X278)=6,'A4'!H278,"")</f>
        <v/>
      </c>
    </row>
    <row r="248" spans="1:10" x14ac:dyDescent="0.25">
      <c r="A248" t="str">
        <f>IF(SUM('A4'!S279:X279)=6,'Angaben KH-Standort'!$D$25,"")</f>
        <v/>
      </c>
      <c r="B248" t="str">
        <f>IF(SUM('A4'!S279:X279)=6,'Angaben KH-Standort'!$D$26,"")</f>
        <v/>
      </c>
      <c r="C248" t="str">
        <f>IF(SUM('A4'!S279:X279)=6,'Angaben KH-Standort'!$D$12,"")</f>
        <v/>
      </c>
      <c r="D248" t="str">
        <f>IF(SUM('A4'!S279:X279)=6,'A1'!$F$14,"")</f>
        <v/>
      </c>
      <c r="E248" t="str">
        <f>IF(SUM('A4'!S279:X279)=6,'A4'!C279,"")</f>
        <v/>
      </c>
      <c r="F248" t="str">
        <f>IF(SUM('A4'!S279:X279)=6,'A4'!D279,"")</f>
        <v/>
      </c>
      <c r="G248" t="str">
        <f>IF(SUM('A4'!S279:X279)=6,'A4'!E279,"")</f>
        <v/>
      </c>
      <c r="H248" t="str">
        <f>IF(SUM('A4'!S279:X279)=6,'A4'!F279,"")</f>
        <v/>
      </c>
      <c r="I248" t="str">
        <f>IF(SUM('A4'!S279:X279)=6,'A4'!G279,"")</f>
        <v/>
      </c>
      <c r="J248" s="308" t="str">
        <f>IF(SUM('A4'!S279:X279)=6,'A4'!H279,"")</f>
        <v/>
      </c>
    </row>
    <row r="249" spans="1:10" x14ac:dyDescent="0.25">
      <c r="A249" t="str">
        <f>IF(SUM('A4'!S280:X280)=6,'Angaben KH-Standort'!$D$25,"")</f>
        <v/>
      </c>
      <c r="B249" t="str">
        <f>IF(SUM('A4'!S280:X280)=6,'Angaben KH-Standort'!$D$26,"")</f>
        <v/>
      </c>
      <c r="C249" t="str">
        <f>IF(SUM('A4'!S280:X280)=6,'Angaben KH-Standort'!$D$12,"")</f>
        <v/>
      </c>
      <c r="D249" t="str">
        <f>IF(SUM('A4'!S280:X280)=6,'A1'!$F$14,"")</f>
        <v/>
      </c>
      <c r="E249" t="str">
        <f>IF(SUM('A4'!S280:X280)=6,'A4'!C280,"")</f>
        <v/>
      </c>
      <c r="F249" t="str">
        <f>IF(SUM('A4'!S280:X280)=6,'A4'!D280,"")</f>
        <v/>
      </c>
      <c r="G249" t="str">
        <f>IF(SUM('A4'!S280:X280)=6,'A4'!E280,"")</f>
        <v/>
      </c>
      <c r="H249" t="str">
        <f>IF(SUM('A4'!S280:X280)=6,'A4'!F280,"")</f>
        <v/>
      </c>
      <c r="I249" t="str">
        <f>IF(SUM('A4'!S280:X280)=6,'A4'!G280,"")</f>
        <v/>
      </c>
      <c r="J249" s="308" t="str">
        <f>IF(SUM('A4'!S280:X280)=6,'A4'!H280,"")</f>
        <v/>
      </c>
    </row>
    <row r="250" spans="1:10" x14ac:dyDescent="0.25">
      <c r="A250" t="str">
        <f>IF(SUM('A4'!S281:X281)=6,'Angaben KH-Standort'!$D$25,"")</f>
        <v/>
      </c>
      <c r="B250" t="str">
        <f>IF(SUM('A4'!S281:X281)=6,'Angaben KH-Standort'!$D$26,"")</f>
        <v/>
      </c>
      <c r="C250" t="str">
        <f>IF(SUM('A4'!S281:X281)=6,'Angaben KH-Standort'!$D$12,"")</f>
        <v/>
      </c>
      <c r="D250" t="str">
        <f>IF(SUM('A4'!S281:X281)=6,'A1'!$F$14,"")</f>
        <v/>
      </c>
      <c r="E250" t="str">
        <f>IF(SUM('A4'!S281:X281)=6,'A4'!C281,"")</f>
        <v/>
      </c>
      <c r="F250" t="str">
        <f>IF(SUM('A4'!S281:X281)=6,'A4'!D281,"")</f>
        <v/>
      </c>
      <c r="G250" t="str">
        <f>IF(SUM('A4'!S281:X281)=6,'A4'!E281,"")</f>
        <v/>
      </c>
      <c r="H250" t="str">
        <f>IF(SUM('A4'!S281:X281)=6,'A4'!F281,"")</f>
        <v/>
      </c>
      <c r="I250" t="str">
        <f>IF(SUM('A4'!S281:X281)=6,'A4'!G281,"")</f>
        <v/>
      </c>
      <c r="J250" s="308" t="str">
        <f>IF(SUM('A4'!S281:X281)=6,'A4'!H281,"")</f>
        <v/>
      </c>
    </row>
    <row r="251" spans="1:10" x14ac:dyDescent="0.25">
      <c r="A251" t="str">
        <f>IF(SUM('A4'!S282:X282)=6,'Angaben KH-Standort'!$D$25,"")</f>
        <v/>
      </c>
      <c r="B251" t="str">
        <f>IF(SUM('A4'!S282:X282)=6,'Angaben KH-Standort'!$D$26,"")</f>
        <v/>
      </c>
      <c r="C251" t="str">
        <f>IF(SUM('A4'!S282:X282)=6,'Angaben KH-Standort'!$D$12,"")</f>
        <v/>
      </c>
      <c r="D251" t="str">
        <f>IF(SUM('A4'!S282:X282)=6,'A1'!$F$14,"")</f>
        <v/>
      </c>
      <c r="E251" t="str">
        <f>IF(SUM('A4'!S282:X282)=6,'A4'!C282,"")</f>
        <v/>
      </c>
      <c r="F251" t="str">
        <f>IF(SUM('A4'!S282:X282)=6,'A4'!D282,"")</f>
        <v/>
      </c>
      <c r="G251" t="str">
        <f>IF(SUM('A4'!S282:X282)=6,'A4'!E282,"")</f>
        <v/>
      </c>
      <c r="H251" t="str">
        <f>IF(SUM('A4'!S282:X282)=6,'A4'!F282,"")</f>
        <v/>
      </c>
      <c r="I251" t="str">
        <f>IF(SUM('A4'!S282:X282)=6,'A4'!G282,"")</f>
        <v/>
      </c>
      <c r="J251" s="308" t="str">
        <f>IF(SUM('A4'!S282:X282)=6,'A4'!H282,"")</f>
        <v/>
      </c>
    </row>
    <row r="252" spans="1:10" x14ac:dyDescent="0.25">
      <c r="A252" t="str">
        <f>IF(SUM('A4'!S283:X283)=6,'Angaben KH-Standort'!$D$25,"")</f>
        <v/>
      </c>
      <c r="B252" t="str">
        <f>IF(SUM('A4'!S283:X283)=6,'Angaben KH-Standort'!$D$26,"")</f>
        <v/>
      </c>
      <c r="C252" t="str">
        <f>IF(SUM('A4'!S283:X283)=6,'Angaben KH-Standort'!$D$12,"")</f>
        <v/>
      </c>
      <c r="D252" t="str">
        <f>IF(SUM('A4'!S283:X283)=6,'A1'!$F$14,"")</f>
        <v/>
      </c>
      <c r="E252" t="str">
        <f>IF(SUM('A4'!S283:X283)=6,'A4'!C283,"")</f>
        <v/>
      </c>
      <c r="F252" t="str">
        <f>IF(SUM('A4'!S283:X283)=6,'A4'!D283,"")</f>
        <v/>
      </c>
      <c r="G252" t="str">
        <f>IF(SUM('A4'!S283:X283)=6,'A4'!E283,"")</f>
        <v/>
      </c>
      <c r="H252" t="str">
        <f>IF(SUM('A4'!S283:X283)=6,'A4'!F283,"")</f>
        <v/>
      </c>
      <c r="I252" t="str">
        <f>IF(SUM('A4'!S283:X283)=6,'A4'!G283,"")</f>
        <v/>
      </c>
      <c r="J252" s="308" t="str">
        <f>IF(SUM('A4'!S283:X283)=6,'A4'!H283,"")</f>
        <v/>
      </c>
    </row>
    <row r="253" spans="1:10" x14ac:dyDescent="0.25">
      <c r="A253" t="str">
        <f>IF(SUM('A4'!S284:X284)=6,'Angaben KH-Standort'!$D$25,"")</f>
        <v/>
      </c>
      <c r="B253" t="str">
        <f>IF(SUM('A4'!S284:X284)=6,'Angaben KH-Standort'!$D$26,"")</f>
        <v/>
      </c>
      <c r="C253" t="str">
        <f>IF(SUM('A4'!S284:X284)=6,'Angaben KH-Standort'!$D$12,"")</f>
        <v/>
      </c>
      <c r="D253" t="str">
        <f>IF(SUM('A4'!S284:X284)=6,'A1'!$F$14,"")</f>
        <v/>
      </c>
      <c r="E253" t="str">
        <f>IF(SUM('A4'!S284:X284)=6,'A4'!C284,"")</f>
        <v/>
      </c>
      <c r="F253" t="str">
        <f>IF(SUM('A4'!S284:X284)=6,'A4'!D284,"")</f>
        <v/>
      </c>
      <c r="G253" t="str">
        <f>IF(SUM('A4'!S284:X284)=6,'A4'!E284,"")</f>
        <v/>
      </c>
      <c r="H253" t="str">
        <f>IF(SUM('A4'!S284:X284)=6,'A4'!F284,"")</f>
        <v/>
      </c>
      <c r="I253" t="str">
        <f>IF(SUM('A4'!S284:X284)=6,'A4'!G284,"")</f>
        <v/>
      </c>
      <c r="J253" s="308" t="str">
        <f>IF(SUM('A4'!S284:X284)=6,'A4'!H284,"")</f>
        <v/>
      </c>
    </row>
    <row r="254" spans="1:10" x14ac:dyDescent="0.25">
      <c r="A254" t="str">
        <f>IF(SUM('A4'!S285:X285)=6,'Angaben KH-Standort'!$D$25,"")</f>
        <v/>
      </c>
      <c r="B254" t="str">
        <f>IF(SUM('A4'!S285:X285)=6,'Angaben KH-Standort'!$D$26,"")</f>
        <v/>
      </c>
      <c r="C254" t="str">
        <f>IF(SUM('A4'!S285:X285)=6,'Angaben KH-Standort'!$D$12,"")</f>
        <v/>
      </c>
      <c r="D254" t="str">
        <f>IF(SUM('A4'!S285:X285)=6,'A1'!$F$14,"")</f>
        <v/>
      </c>
      <c r="E254" t="str">
        <f>IF(SUM('A4'!S285:X285)=6,'A4'!C285,"")</f>
        <v/>
      </c>
      <c r="F254" t="str">
        <f>IF(SUM('A4'!S285:X285)=6,'A4'!D285,"")</f>
        <v/>
      </c>
      <c r="G254" t="str">
        <f>IF(SUM('A4'!S285:X285)=6,'A4'!E285,"")</f>
        <v/>
      </c>
      <c r="H254" t="str">
        <f>IF(SUM('A4'!S285:X285)=6,'A4'!F285,"")</f>
        <v/>
      </c>
      <c r="I254" t="str">
        <f>IF(SUM('A4'!S285:X285)=6,'A4'!G285,"")</f>
        <v/>
      </c>
      <c r="J254" s="308" t="str">
        <f>IF(SUM('A4'!S285:X285)=6,'A4'!H285,"")</f>
        <v/>
      </c>
    </row>
    <row r="255" spans="1:10" x14ac:dyDescent="0.25">
      <c r="A255" t="str">
        <f>IF(SUM('A4'!S286:X286)=6,'Angaben KH-Standort'!$D$25,"")</f>
        <v/>
      </c>
      <c r="B255" t="str">
        <f>IF(SUM('A4'!S286:X286)=6,'Angaben KH-Standort'!$D$26,"")</f>
        <v/>
      </c>
      <c r="C255" t="str">
        <f>IF(SUM('A4'!S286:X286)=6,'Angaben KH-Standort'!$D$12,"")</f>
        <v/>
      </c>
      <c r="D255" t="str">
        <f>IF(SUM('A4'!S286:X286)=6,'A1'!$F$14,"")</f>
        <v/>
      </c>
      <c r="E255" t="str">
        <f>IF(SUM('A4'!S286:X286)=6,'A4'!C286,"")</f>
        <v/>
      </c>
      <c r="F255" t="str">
        <f>IF(SUM('A4'!S286:X286)=6,'A4'!D286,"")</f>
        <v/>
      </c>
      <c r="G255" t="str">
        <f>IF(SUM('A4'!S286:X286)=6,'A4'!E286,"")</f>
        <v/>
      </c>
      <c r="H255" t="str">
        <f>IF(SUM('A4'!S286:X286)=6,'A4'!F286,"")</f>
        <v/>
      </c>
      <c r="I255" t="str">
        <f>IF(SUM('A4'!S286:X286)=6,'A4'!G286,"")</f>
        <v/>
      </c>
      <c r="J255" s="308" t="str">
        <f>IF(SUM('A4'!S286:X286)=6,'A4'!H286,"")</f>
        <v/>
      </c>
    </row>
    <row r="256" spans="1:10" x14ac:dyDescent="0.25">
      <c r="A256" t="str">
        <f>IF(SUM('A4'!S287:X287)=6,'Angaben KH-Standort'!$D$25,"")</f>
        <v/>
      </c>
      <c r="B256" t="str">
        <f>IF(SUM('A4'!S287:X287)=6,'Angaben KH-Standort'!$D$26,"")</f>
        <v/>
      </c>
      <c r="C256" t="str">
        <f>IF(SUM('A4'!S287:X287)=6,'Angaben KH-Standort'!$D$12,"")</f>
        <v/>
      </c>
      <c r="D256" t="str">
        <f>IF(SUM('A4'!S287:X287)=6,'A1'!$F$14,"")</f>
        <v/>
      </c>
      <c r="E256" t="str">
        <f>IF(SUM('A4'!S287:X287)=6,'A4'!C287,"")</f>
        <v/>
      </c>
      <c r="F256" t="str">
        <f>IF(SUM('A4'!S287:X287)=6,'A4'!D287,"")</f>
        <v/>
      </c>
      <c r="G256" t="str">
        <f>IF(SUM('A4'!S287:X287)=6,'A4'!E287,"")</f>
        <v/>
      </c>
      <c r="H256" t="str">
        <f>IF(SUM('A4'!S287:X287)=6,'A4'!F287,"")</f>
        <v/>
      </c>
      <c r="I256" t="str">
        <f>IF(SUM('A4'!S287:X287)=6,'A4'!G287,"")</f>
        <v/>
      </c>
      <c r="J256" s="308" t="str">
        <f>IF(SUM('A4'!S287:X287)=6,'A4'!H287,"")</f>
        <v/>
      </c>
    </row>
    <row r="257" spans="1:10" x14ac:dyDescent="0.25">
      <c r="A257" t="str">
        <f>IF(SUM('A4'!S288:X288)=6,'Angaben KH-Standort'!$D$25,"")</f>
        <v/>
      </c>
      <c r="B257" t="str">
        <f>IF(SUM('A4'!S288:X288)=6,'Angaben KH-Standort'!$D$26,"")</f>
        <v/>
      </c>
      <c r="C257" t="str">
        <f>IF(SUM('A4'!S288:X288)=6,'Angaben KH-Standort'!$D$12,"")</f>
        <v/>
      </c>
      <c r="D257" t="str">
        <f>IF(SUM('A4'!S288:X288)=6,'A1'!$F$14,"")</f>
        <v/>
      </c>
      <c r="E257" t="str">
        <f>IF(SUM('A4'!S288:X288)=6,'A4'!C288,"")</f>
        <v/>
      </c>
      <c r="F257" t="str">
        <f>IF(SUM('A4'!S288:X288)=6,'A4'!D288,"")</f>
        <v/>
      </c>
      <c r="G257" t="str">
        <f>IF(SUM('A4'!S288:X288)=6,'A4'!E288,"")</f>
        <v/>
      </c>
      <c r="H257" t="str">
        <f>IF(SUM('A4'!S288:X288)=6,'A4'!F288,"")</f>
        <v/>
      </c>
      <c r="I257" t="str">
        <f>IF(SUM('A4'!S288:X288)=6,'A4'!G288,"")</f>
        <v/>
      </c>
      <c r="J257" s="308" t="str">
        <f>IF(SUM('A4'!S288:X288)=6,'A4'!H288,"")</f>
        <v/>
      </c>
    </row>
    <row r="258" spans="1:10" x14ac:dyDescent="0.25">
      <c r="A258" t="str">
        <f>IF(SUM('A4'!S289:X289)=6,'Angaben KH-Standort'!$D$25,"")</f>
        <v/>
      </c>
      <c r="B258" t="str">
        <f>IF(SUM('A4'!S289:X289)=6,'Angaben KH-Standort'!$D$26,"")</f>
        <v/>
      </c>
      <c r="C258" t="str">
        <f>IF(SUM('A4'!S289:X289)=6,'Angaben KH-Standort'!$D$12,"")</f>
        <v/>
      </c>
      <c r="D258" t="str">
        <f>IF(SUM('A4'!S289:X289)=6,'A1'!$F$14,"")</f>
        <v/>
      </c>
      <c r="E258" t="str">
        <f>IF(SUM('A4'!S289:X289)=6,'A4'!C289,"")</f>
        <v/>
      </c>
      <c r="F258" t="str">
        <f>IF(SUM('A4'!S289:X289)=6,'A4'!D289,"")</f>
        <v/>
      </c>
      <c r="G258" t="str">
        <f>IF(SUM('A4'!S289:X289)=6,'A4'!E289,"")</f>
        <v/>
      </c>
      <c r="H258" t="str">
        <f>IF(SUM('A4'!S289:X289)=6,'A4'!F289,"")</f>
        <v/>
      </c>
      <c r="I258" t="str">
        <f>IF(SUM('A4'!S289:X289)=6,'A4'!G289,"")</f>
        <v/>
      </c>
      <c r="J258" s="308" t="str">
        <f>IF(SUM('A4'!S289:X289)=6,'A4'!H289,"")</f>
        <v/>
      </c>
    </row>
    <row r="259" spans="1:10" x14ac:dyDescent="0.25">
      <c r="A259" t="str">
        <f>IF(SUM('A4'!S290:X290)=6,'Angaben KH-Standort'!$D$25,"")</f>
        <v/>
      </c>
      <c r="B259" t="str">
        <f>IF(SUM('A4'!S290:X290)=6,'Angaben KH-Standort'!$D$26,"")</f>
        <v/>
      </c>
      <c r="C259" t="str">
        <f>IF(SUM('A4'!S290:X290)=6,'Angaben KH-Standort'!$D$12,"")</f>
        <v/>
      </c>
      <c r="D259" t="str">
        <f>IF(SUM('A4'!S290:X290)=6,'A1'!$F$14,"")</f>
        <v/>
      </c>
      <c r="E259" t="str">
        <f>IF(SUM('A4'!S290:X290)=6,'A4'!C290,"")</f>
        <v/>
      </c>
      <c r="F259" t="str">
        <f>IF(SUM('A4'!S290:X290)=6,'A4'!D290,"")</f>
        <v/>
      </c>
      <c r="G259" t="str">
        <f>IF(SUM('A4'!S290:X290)=6,'A4'!E290,"")</f>
        <v/>
      </c>
      <c r="H259" t="str">
        <f>IF(SUM('A4'!S290:X290)=6,'A4'!F290,"")</f>
        <v/>
      </c>
      <c r="I259" t="str">
        <f>IF(SUM('A4'!S290:X290)=6,'A4'!G290,"")</f>
        <v/>
      </c>
      <c r="J259" s="308" t="str">
        <f>IF(SUM('A4'!S290:X290)=6,'A4'!H290,"")</f>
        <v/>
      </c>
    </row>
    <row r="260" spans="1:10" x14ac:dyDescent="0.25">
      <c r="A260" t="str">
        <f>IF(SUM('A4'!S291:X291)=6,'Angaben KH-Standort'!$D$25,"")</f>
        <v/>
      </c>
      <c r="B260" t="str">
        <f>IF(SUM('A4'!S291:X291)=6,'Angaben KH-Standort'!$D$26,"")</f>
        <v/>
      </c>
      <c r="C260" t="str">
        <f>IF(SUM('A4'!S291:X291)=6,'Angaben KH-Standort'!$D$12,"")</f>
        <v/>
      </c>
      <c r="D260" t="str">
        <f>IF(SUM('A4'!S291:X291)=6,'A1'!$F$14,"")</f>
        <v/>
      </c>
      <c r="E260" t="str">
        <f>IF(SUM('A4'!S291:X291)=6,'A4'!C291,"")</f>
        <v/>
      </c>
      <c r="F260" t="str">
        <f>IF(SUM('A4'!S291:X291)=6,'A4'!D291,"")</f>
        <v/>
      </c>
      <c r="G260" t="str">
        <f>IF(SUM('A4'!S291:X291)=6,'A4'!E291,"")</f>
        <v/>
      </c>
      <c r="H260" t="str">
        <f>IF(SUM('A4'!S291:X291)=6,'A4'!F291,"")</f>
        <v/>
      </c>
      <c r="I260" t="str">
        <f>IF(SUM('A4'!S291:X291)=6,'A4'!G291,"")</f>
        <v/>
      </c>
      <c r="J260" s="308" t="str">
        <f>IF(SUM('A4'!S291:X291)=6,'A4'!H291,"")</f>
        <v/>
      </c>
    </row>
    <row r="261" spans="1:10" x14ac:dyDescent="0.25">
      <c r="A261" t="str">
        <f>IF(SUM('A4'!S292:X292)=6,'Angaben KH-Standort'!$D$25,"")</f>
        <v/>
      </c>
      <c r="B261" t="str">
        <f>IF(SUM('A4'!S292:X292)=6,'Angaben KH-Standort'!$D$26,"")</f>
        <v/>
      </c>
      <c r="C261" t="str">
        <f>IF(SUM('A4'!S292:X292)=6,'Angaben KH-Standort'!$D$12,"")</f>
        <v/>
      </c>
      <c r="D261" t="str">
        <f>IF(SUM('A4'!S292:X292)=6,'A1'!$F$14,"")</f>
        <v/>
      </c>
      <c r="E261" t="str">
        <f>IF(SUM('A4'!S292:X292)=6,'A4'!C292,"")</f>
        <v/>
      </c>
      <c r="F261" t="str">
        <f>IF(SUM('A4'!S292:X292)=6,'A4'!D292,"")</f>
        <v/>
      </c>
      <c r="G261" t="str">
        <f>IF(SUM('A4'!S292:X292)=6,'A4'!E292,"")</f>
        <v/>
      </c>
      <c r="H261" t="str">
        <f>IF(SUM('A4'!S292:X292)=6,'A4'!F292,"")</f>
        <v/>
      </c>
      <c r="I261" t="str">
        <f>IF(SUM('A4'!S292:X292)=6,'A4'!G292,"")</f>
        <v/>
      </c>
      <c r="J261" s="308" t="str">
        <f>IF(SUM('A4'!S292:X292)=6,'A4'!H292,"")</f>
        <v/>
      </c>
    </row>
    <row r="262" spans="1:10" x14ac:dyDescent="0.25">
      <c r="A262" t="str">
        <f>IF(SUM('A4'!S293:X293)=6,'Angaben KH-Standort'!$D$25,"")</f>
        <v/>
      </c>
      <c r="B262" t="str">
        <f>IF(SUM('A4'!S293:X293)=6,'Angaben KH-Standort'!$D$26,"")</f>
        <v/>
      </c>
      <c r="C262" t="str">
        <f>IF(SUM('A4'!S293:X293)=6,'Angaben KH-Standort'!$D$12,"")</f>
        <v/>
      </c>
      <c r="D262" t="str">
        <f>IF(SUM('A4'!S293:X293)=6,'A1'!$F$14,"")</f>
        <v/>
      </c>
      <c r="E262" t="str">
        <f>IF(SUM('A4'!S293:X293)=6,'A4'!C293,"")</f>
        <v/>
      </c>
      <c r="F262" t="str">
        <f>IF(SUM('A4'!S293:X293)=6,'A4'!D293,"")</f>
        <v/>
      </c>
      <c r="G262" t="str">
        <f>IF(SUM('A4'!S293:X293)=6,'A4'!E293,"")</f>
        <v/>
      </c>
      <c r="H262" t="str">
        <f>IF(SUM('A4'!S293:X293)=6,'A4'!F293,"")</f>
        <v/>
      </c>
      <c r="I262" t="str">
        <f>IF(SUM('A4'!S293:X293)=6,'A4'!G293,"")</f>
        <v/>
      </c>
      <c r="J262" s="308" t="str">
        <f>IF(SUM('A4'!S293:X293)=6,'A4'!H293,"")</f>
        <v/>
      </c>
    </row>
    <row r="263" spans="1:10" x14ac:dyDescent="0.25">
      <c r="A263" t="str">
        <f>IF(SUM('A4'!S294:X294)=6,'Angaben KH-Standort'!$D$25,"")</f>
        <v/>
      </c>
      <c r="B263" t="str">
        <f>IF(SUM('A4'!S294:X294)=6,'Angaben KH-Standort'!$D$26,"")</f>
        <v/>
      </c>
      <c r="C263" t="str">
        <f>IF(SUM('A4'!S294:X294)=6,'Angaben KH-Standort'!$D$12,"")</f>
        <v/>
      </c>
      <c r="D263" t="str">
        <f>IF(SUM('A4'!S294:X294)=6,'A1'!$F$14,"")</f>
        <v/>
      </c>
      <c r="E263" t="str">
        <f>IF(SUM('A4'!S294:X294)=6,'A4'!C294,"")</f>
        <v/>
      </c>
      <c r="F263" t="str">
        <f>IF(SUM('A4'!S294:X294)=6,'A4'!D294,"")</f>
        <v/>
      </c>
      <c r="G263" t="str">
        <f>IF(SUM('A4'!S294:X294)=6,'A4'!E294,"")</f>
        <v/>
      </c>
      <c r="H263" t="str">
        <f>IF(SUM('A4'!S294:X294)=6,'A4'!F294,"")</f>
        <v/>
      </c>
      <c r="I263" t="str">
        <f>IF(SUM('A4'!S294:X294)=6,'A4'!G294,"")</f>
        <v/>
      </c>
      <c r="J263" s="308" t="str">
        <f>IF(SUM('A4'!S294:X294)=6,'A4'!H294,"")</f>
        <v/>
      </c>
    </row>
    <row r="264" spans="1:10" x14ac:dyDescent="0.25">
      <c r="A264" t="str">
        <f>IF(SUM('A4'!S295:X295)=6,'Angaben KH-Standort'!$D$25,"")</f>
        <v/>
      </c>
      <c r="B264" t="str">
        <f>IF(SUM('A4'!S295:X295)=6,'Angaben KH-Standort'!$D$26,"")</f>
        <v/>
      </c>
      <c r="C264" t="str">
        <f>IF(SUM('A4'!S295:X295)=6,'Angaben KH-Standort'!$D$12,"")</f>
        <v/>
      </c>
      <c r="D264" t="str">
        <f>IF(SUM('A4'!S295:X295)=6,'A1'!$F$14,"")</f>
        <v/>
      </c>
      <c r="E264" t="str">
        <f>IF(SUM('A4'!S295:X295)=6,'A4'!C295,"")</f>
        <v/>
      </c>
      <c r="F264" t="str">
        <f>IF(SUM('A4'!S295:X295)=6,'A4'!D295,"")</f>
        <v/>
      </c>
      <c r="G264" t="str">
        <f>IF(SUM('A4'!S295:X295)=6,'A4'!E295,"")</f>
        <v/>
      </c>
      <c r="H264" t="str">
        <f>IF(SUM('A4'!S295:X295)=6,'A4'!F295,"")</f>
        <v/>
      </c>
      <c r="I264" t="str">
        <f>IF(SUM('A4'!S295:X295)=6,'A4'!G295,"")</f>
        <v/>
      </c>
      <c r="J264" s="308" t="str">
        <f>IF(SUM('A4'!S295:X295)=6,'A4'!H295,"")</f>
        <v/>
      </c>
    </row>
    <row r="265" spans="1:10" x14ac:dyDescent="0.25">
      <c r="A265" t="str">
        <f>IF(SUM('A4'!S296:X296)=6,'Angaben KH-Standort'!$D$25,"")</f>
        <v/>
      </c>
      <c r="B265" t="str">
        <f>IF(SUM('A4'!S296:X296)=6,'Angaben KH-Standort'!$D$26,"")</f>
        <v/>
      </c>
      <c r="C265" t="str">
        <f>IF(SUM('A4'!S296:X296)=6,'Angaben KH-Standort'!$D$12,"")</f>
        <v/>
      </c>
      <c r="D265" t="str">
        <f>IF(SUM('A4'!S296:X296)=6,'A1'!$F$14,"")</f>
        <v/>
      </c>
      <c r="E265" t="str">
        <f>IF(SUM('A4'!S296:X296)=6,'A4'!C296,"")</f>
        <v/>
      </c>
      <c r="F265" t="str">
        <f>IF(SUM('A4'!S296:X296)=6,'A4'!D296,"")</f>
        <v/>
      </c>
      <c r="G265" t="str">
        <f>IF(SUM('A4'!S296:X296)=6,'A4'!E296,"")</f>
        <v/>
      </c>
      <c r="H265" t="str">
        <f>IF(SUM('A4'!S296:X296)=6,'A4'!F296,"")</f>
        <v/>
      </c>
      <c r="I265" t="str">
        <f>IF(SUM('A4'!S296:X296)=6,'A4'!G296,"")</f>
        <v/>
      </c>
      <c r="J265" s="308" t="str">
        <f>IF(SUM('A4'!S296:X296)=6,'A4'!H296,"")</f>
        <v/>
      </c>
    </row>
    <row r="266" spans="1:10" x14ac:dyDescent="0.25">
      <c r="A266" t="str">
        <f>IF(SUM('A4'!S297:X297)=6,'Angaben KH-Standort'!$D$25,"")</f>
        <v/>
      </c>
      <c r="B266" t="str">
        <f>IF(SUM('A4'!S297:X297)=6,'Angaben KH-Standort'!$D$26,"")</f>
        <v/>
      </c>
      <c r="C266" t="str">
        <f>IF(SUM('A4'!S297:X297)=6,'Angaben KH-Standort'!$D$12,"")</f>
        <v/>
      </c>
      <c r="D266" t="str">
        <f>IF(SUM('A4'!S297:X297)=6,'A1'!$F$14,"")</f>
        <v/>
      </c>
      <c r="E266" t="str">
        <f>IF(SUM('A4'!S297:X297)=6,'A4'!C297,"")</f>
        <v/>
      </c>
      <c r="F266" t="str">
        <f>IF(SUM('A4'!S297:X297)=6,'A4'!D297,"")</f>
        <v/>
      </c>
      <c r="G266" t="str">
        <f>IF(SUM('A4'!S297:X297)=6,'A4'!E297,"")</f>
        <v/>
      </c>
      <c r="H266" t="str">
        <f>IF(SUM('A4'!S297:X297)=6,'A4'!F297,"")</f>
        <v/>
      </c>
      <c r="I266" t="str">
        <f>IF(SUM('A4'!S297:X297)=6,'A4'!G297,"")</f>
        <v/>
      </c>
      <c r="J266" s="308" t="str">
        <f>IF(SUM('A4'!S297:X297)=6,'A4'!H297,"")</f>
        <v/>
      </c>
    </row>
    <row r="267" spans="1:10" x14ac:dyDescent="0.25">
      <c r="A267" t="str">
        <f>IF(SUM('A4'!S298:X298)=6,'Angaben KH-Standort'!$D$25,"")</f>
        <v/>
      </c>
      <c r="B267" t="str">
        <f>IF(SUM('A4'!S298:X298)=6,'Angaben KH-Standort'!$D$26,"")</f>
        <v/>
      </c>
      <c r="C267" t="str">
        <f>IF(SUM('A4'!S298:X298)=6,'Angaben KH-Standort'!$D$12,"")</f>
        <v/>
      </c>
      <c r="D267" t="str">
        <f>IF(SUM('A4'!S298:X298)=6,'A1'!$F$14,"")</f>
        <v/>
      </c>
      <c r="E267" t="str">
        <f>IF(SUM('A4'!S298:X298)=6,'A4'!C298,"")</f>
        <v/>
      </c>
      <c r="F267" t="str">
        <f>IF(SUM('A4'!S298:X298)=6,'A4'!D298,"")</f>
        <v/>
      </c>
      <c r="G267" t="str">
        <f>IF(SUM('A4'!S298:X298)=6,'A4'!E298,"")</f>
        <v/>
      </c>
      <c r="H267" t="str">
        <f>IF(SUM('A4'!S298:X298)=6,'A4'!F298,"")</f>
        <v/>
      </c>
      <c r="I267" t="str">
        <f>IF(SUM('A4'!S298:X298)=6,'A4'!G298,"")</f>
        <v/>
      </c>
      <c r="J267" s="308" t="str">
        <f>IF(SUM('A4'!S298:X298)=6,'A4'!H298,"")</f>
        <v/>
      </c>
    </row>
    <row r="268" spans="1:10" x14ac:dyDescent="0.25">
      <c r="A268" t="str">
        <f>IF(SUM('A4'!S299:X299)=6,'Angaben KH-Standort'!$D$25,"")</f>
        <v/>
      </c>
      <c r="B268" t="str">
        <f>IF(SUM('A4'!S299:X299)=6,'Angaben KH-Standort'!$D$26,"")</f>
        <v/>
      </c>
      <c r="C268" t="str">
        <f>IF(SUM('A4'!S299:X299)=6,'Angaben KH-Standort'!$D$12,"")</f>
        <v/>
      </c>
      <c r="D268" t="str">
        <f>IF(SUM('A4'!S299:X299)=6,'A1'!$F$14,"")</f>
        <v/>
      </c>
      <c r="E268" t="str">
        <f>IF(SUM('A4'!S299:X299)=6,'A4'!C299,"")</f>
        <v/>
      </c>
      <c r="F268" t="str">
        <f>IF(SUM('A4'!S299:X299)=6,'A4'!D299,"")</f>
        <v/>
      </c>
      <c r="G268" t="str">
        <f>IF(SUM('A4'!S299:X299)=6,'A4'!E299,"")</f>
        <v/>
      </c>
      <c r="H268" t="str">
        <f>IF(SUM('A4'!S299:X299)=6,'A4'!F299,"")</f>
        <v/>
      </c>
      <c r="I268" t="str">
        <f>IF(SUM('A4'!S299:X299)=6,'A4'!G299,"")</f>
        <v/>
      </c>
      <c r="J268" s="308" t="str">
        <f>IF(SUM('A4'!S299:X299)=6,'A4'!H299,"")</f>
        <v/>
      </c>
    </row>
    <row r="269" spans="1:10" x14ac:dyDescent="0.25">
      <c r="A269" t="str">
        <f>IF(SUM('A4'!S300:X300)=6,'Angaben KH-Standort'!$D$25,"")</f>
        <v/>
      </c>
      <c r="B269" t="str">
        <f>IF(SUM('A4'!S300:X300)=6,'Angaben KH-Standort'!$D$26,"")</f>
        <v/>
      </c>
      <c r="C269" t="str">
        <f>IF(SUM('A4'!S300:X300)=6,'Angaben KH-Standort'!$D$12,"")</f>
        <v/>
      </c>
      <c r="D269" t="str">
        <f>IF(SUM('A4'!S300:X300)=6,'A1'!$F$14,"")</f>
        <v/>
      </c>
      <c r="E269" t="str">
        <f>IF(SUM('A4'!S300:X300)=6,'A4'!C300,"")</f>
        <v/>
      </c>
      <c r="F269" t="str">
        <f>IF(SUM('A4'!S300:X300)=6,'A4'!D300,"")</f>
        <v/>
      </c>
      <c r="G269" t="str">
        <f>IF(SUM('A4'!S300:X300)=6,'A4'!E300,"")</f>
        <v/>
      </c>
      <c r="H269" t="str">
        <f>IF(SUM('A4'!S300:X300)=6,'A4'!F300,"")</f>
        <v/>
      </c>
      <c r="I269" t="str">
        <f>IF(SUM('A4'!S300:X300)=6,'A4'!G300,"")</f>
        <v/>
      </c>
      <c r="J269" s="308" t="str">
        <f>IF(SUM('A4'!S300:X300)=6,'A4'!H300,"")</f>
        <v/>
      </c>
    </row>
    <row r="270" spans="1:10" x14ac:dyDescent="0.25">
      <c r="A270" t="str">
        <f>IF(SUM('A4'!S301:X301)=6,'Angaben KH-Standort'!$D$25,"")</f>
        <v/>
      </c>
      <c r="B270" t="str">
        <f>IF(SUM('A4'!S301:X301)=6,'Angaben KH-Standort'!$D$26,"")</f>
        <v/>
      </c>
      <c r="C270" t="str">
        <f>IF(SUM('A4'!S301:X301)=6,'Angaben KH-Standort'!$D$12,"")</f>
        <v/>
      </c>
      <c r="D270" t="str">
        <f>IF(SUM('A4'!S301:X301)=6,'A1'!$F$14,"")</f>
        <v/>
      </c>
      <c r="E270" t="str">
        <f>IF(SUM('A4'!S301:X301)=6,'A4'!C301,"")</f>
        <v/>
      </c>
      <c r="F270" t="str">
        <f>IF(SUM('A4'!S301:X301)=6,'A4'!D301,"")</f>
        <v/>
      </c>
      <c r="G270" t="str">
        <f>IF(SUM('A4'!S301:X301)=6,'A4'!E301,"")</f>
        <v/>
      </c>
      <c r="H270" t="str">
        <f>IF(SUM('A4'!S301:X301)=6,'A4'!F301,"")</f>
        <v/>
      </c>
      <c r="I270" t="str">
        <f>IF(SUM('A4'!S301:X301)=6,'A4'!G301,"")</f>
        <v/>
      </c>
      <c r="J270" s="308" t="str">
        <f>IF(SUM('A4'!S301:X301)=6,'A4'!H301,"")</f>
        <v/>
      </c>
    </row>
    <row r="271" spans="1:10" x14ac:dyDescent="0.25">
      <c r="A271" t="str">
        <f>IF(SUM('A4'!S302:X302)=6,'Angaben KH-Standort'!$D$25,"")</f>
        <v/>
      </c>
      <c r="B271" t="str">
        <f>IF(SUM('A4'!S302:X302)=6,'Angaben KH-Standort'!$D$26,"")</f>
        <v/>
      </c>
      <c r="C271" t="str">
        <f>IF(SUM('A4'!S302:X302)=6,'Angaben KH-Standort'!$D$12,"")</f>
        <v/>
      </c>
      <c r="D271" t="str">
        <f>IF(SUM('A4'!S302:X302)=6,'A1'!$F$14,"")</f>
        <v/>
      </c>
      <c r="E271" t="str">
        <f>IF(SUM('A4'!S302:X302)=6,'A4'!C302,"")</f>
        <v/>
      </c>
      <c r="F271" t="str">
        <f>IF(SUM('A4'!S302:X302)=6,'A4'!D302,"")</f>
        <v/>
      </c>
      <c r="G271" t="str">
        <f>IF(SUM('A4'!S302:X302)=6,'A4'!E302,"")</f>
        <v/>
      </c>
      <c r="H271" t="str">
        <f>IF(SUM('A4'!S302:X302)=6,'A4'!F302,"")</f>
        <v/>
      </c>
      <c r="I271" t="str">
        <f>IF(SUM('A4'!S302:X302)=6,'A4'!G302,"")</f>
        <v/>
      </c>
      <c r="J271" s="308" t="str">
        <f>IF(SUM('A4'!S302:X302)=6,'A4'!H302,"")</f>
        <v/>
      </c>
    </row>
    <row r="272" spans="1:10" x14ac:dyDescent="0.25">
      <c r="A272" t="str">
        <f>IF(SUM('A4'!S303:X303)=6,'Angaben KH-Standort'!$D$25,"")</f>
        <v/>
      </c>
      <c r="B272" t="str">
        <f>IF(SUM('A4'!S303:X303)=6,'Angaben KH-Standort'!$D$26,"")</f>
        <v/>
      </c>
      <c r="C272" t="str">
        <f>IF(SUM('A4'!S303:X303)=6,'Angaben KH-Standort'!$D$12,"")</f>
        <v/>
      </c>
      <c r="D272" t="str">
        <f>IF(SUM('A4'!S303:X303)=6,'A1'!$F$14,"")</f>
        <v/>
      </c>
      <c r="E272" t="str">
        <f>IF(SUM('A4'!S303:X303)=6,'A4'!C303,"")</f>
        <v/>
      </c>
      <c r="F272" t="str">
        <f>IF(SUM('A4'!S303:X303)=6,'A4'!D303,"")</f>
        <v/>
      </c>
      <c r="G272" t="str">
        <f>IF(SUM('A4'!S303:X303)=6,'A4'!E303,"")</f>
        <v/>
      </c>
      <c r="H272" t="str">
        <f>IF(SUM('A4'!S303:X303)=6,'A4'!F303,"")</f>
        <v/>
      </c>
      <c r="I272" t="str">
        <f>IF(SUM('A4'!S303:X303)=6,'A4'!G303,"")</f>
        <v/>
      </c>
      <c r="J272" s="308" t="str">
        <f>IF(SUM('A4'!S303:X303)=6,'A4'!H303,"")</f>
        <v/>
      </c>
    </row>
    <row r="273" spans="1:10" x14ac:dyDescent="0.25">
      <c r="A273" t="str">
        <f>IF(SUM('A4'!S304:X304)=6,'Angaben KH-Standort'!$D$25,"")</f>
        <v/>
      </c>
      <c r="B273" t="str">
        <f>IF(SUM('A4'!S304:X304)=6,'Angaben KH-Standort'!$D$26,"")</f>
        <v/>
      </c>
      <c r="C273" t="str">
        <f>IF(SUM('A4'!S304:X304)=6,'Angaben KH-Standort'!$D$12,"")</f>
        <v/>
      </c>
      <c r="D273" t="str">
        <f>IF(SUM('A4'!S304:X304)=6,'A1'!$F$14,"")</f>
        <v/>
      </c>
      <c r="E273" t="str">
        <f>IF(SUM('A4'!S304:X304)=6,'A4'!C304,"")</f>
        <v/>
      </c>
      <c r="F273" t="str">
        <f>IF(SUM('A4'!S304:X304)=6,'A4'!D304,"")</f>
        <v/>
      </c>
      <c r="G273" t="str">
        <f>IF(SUM('A4'!S304:X304)=6,'A4'!E304,"")</f>
        <v/>
      </c>
      <c r="H273" t="str">
        <f>IF(SUM('A4'!S304:X304)=6,'A4'!F304,"")</f>
        <v/>
      </c>
      <c r="I273" t="str">
        <f>IF(SUM('A4'!S304:X304)=6,'A4'!G304,"")</f>
        <v/>
      </c>
      <c r="J273" s="308" t="str">
        <f>IF(SUM('A4'!S304:X304)=6,'A4'!H304,"")</f>
        <v/>
      </c>
    </row>
    <row r="274" spans="1:10" x14ac:dyDescent="0.25">
      <c r="A274" t="str">
        <f>IF(SUM('A4'!S305:X305)=6,'Angaben KH-Standort'!$D$25,"")</f>
        <v/>
      </c>
      <c r="B274" t="str">
        <f>IF(SUM('A4'!S305:X305)=6,'Angaben KH-Standort'!$D$26,"")</f>
        <v/>
      </c>
      <c r="C274" t="str">
        <f>IF(SUM('A4'!S305:X305)=6,'Angaben KH-Standort'!$D$12,"")</f>
        <v/>
      </c>
      <c r="D274" t="str">
        <f>IF(SUM('A4'!S305:X305)=6,'A1'!$F$14,"")</f>
        <v/>
      </c>
      <c r="E274" t="str">
        <f>IF(SUM('A4'!S305:X305)=6,'A4'!C305,"")</f>
        <v/>
      </c>
      <c r="F274" t="str">
        <f>IF(SUM('A4'!S305:X305)=6,'A4'!D305,"")</f>
        <v/>
      </c>
      <c r="G274" t="str">
        <f>IF(SUM('A4'!S305:X305)=6,'A4'!E305,"")</f>
        <v/>
      </c>
      <c r="H274" t="str">
        <f>IF(SUM('A4'!S305:X305)=6,'A4'!F305,"")</f>
        <v/>
      </c>
      <c r="I274" t="str">
        <f>IF(SUM('A4'!S305:X305)=6,'A4'!G305,"")</f>
        <v/>
      </c>
      <c r="J274" s="308" t="str">
        <f>IF(SUM('A4'!S305:X305)=6,'A4'!H305,"")</f>
        <v/>
      </c>
    </row>
    <row r="275" spans="1:10" x14ac:dyDescent="0.25">
      <c r="A275" t="str">
        <f>IF(SUM('A4'!S306:X306)=6,'Angaben KH-Standort'!$D$25,"")</f>
        <v/>
      </c>
      <c r="B275" t="str">
        <f>IF(SUM('A4'!S306:X306)=6,'Angaben KH-Standort'!$D$26,"")</f>
        <v/>
      </c>
      <c r="C275" t="str">
        <f>IF(SUM('A4'!S306:X306)=6,'Angaben KH-Standort'!$D$12,"")</f>
        <v/>
      </c>
      <c r="D275" t="str">
        <f>IF(SUM('A4'!S306:X306)=6,'A1'!$F$14,"")</f>
        <v/>
      </c>
      <c r="E275" t="str">
        <f>IF(SUM('A4'!S306:X306)=6,'A4'!C306,"")</f>
        <v/>
      </c>
      <c r="F275" t="str">
        <f>IF(SUM('A4'!S306:X306)=6,'A4'!D306,"")</f>
        <v/>
      </c>
      <c r="G275" t="str">
        <f>IF(SUM('A4'!S306:X306)=6,'A4'!E306,"")</f>
        <v/>
      </c>
      <c r="H275" t="str">
        <f>IF(SUM('A4'!S306:X306)=6,'A4'!F306,"")</f>
        <v/>
      </c>
      <c r="I275" t="str">
        <f>IF(SUM('A4'!S306:X306)=6,'A4'!G306,"")</f>
        <v/>
      </c>
      <c r="J275" s="308" t="str">
        <f>IF(SUM('A4'!S306:X306)=6,'A4'!H306,"")</f>
        <v/>
      </c>
    </row>
    <row r="276" spans="1:10" x14ac:dyDescent="0.25">
      <c r="A276" t="str">
        <f>IF(SUM('A4'!S307:X307)=6,'Angaben KH-Standort'!$D$25,"")</f>
        <v/>
      </c>
      <c r="B276" t="str">
        <f>IF(SUM('A4'!S307:X307)=6,'Angaben KH-Standort'!$D$26,"")</f>
        <v/>
      </c>
      <c r="C276" t="str">
        <f>IF(SUM('A4'!S307:X307)=6,'Angaben KH-Standort'!$D$12,"")</f>
        <v/>
      </c>
      <c r="D276" t="str">
        <f>IF(SUM('A4'!S307:X307)=6,'A1'!$F$14,"")</f>
        <v/>
      </c>
      <c r="E276" t="str">
        <f>IF(SUM('A4'!S307:X307)=6,'A4'!C307,"")</f>
        <v/>
      </c>
      <c r="F276" t="str">
        <f>IF(SUM('A4'!S307:X307)=6,'A4'!D307,"")</f>
        <v/>
      </c>
      <c r="G276" t="str">
        <f>IF(SUM('A4'!S307:X307)=6,'A4'!E307,"")</f>
        <v/>
      </c>
      <c r="H276" t="str">
        <f>IF(SUM('A4'!S307:X307)=6,'A4'!F307,"")</f>
        <v/>
      </c>
      <c r="I276" t="str">
        <f>IF(SUM('A4'!S307:X307)=6,'A4'!G307,"")</f>
        <v/>
      </c>
      <c r="J276" s="308" t="str">
        <f>IF(SUM('A4'!S307:X307)=6,'A4'!H307,"")</f>
        <v/>
      </c>
    </row>
    <row r="277" spans="1:10" x14ac:dyDescent="0.25">
      <c r="A277" t="str">
        <f>IF(SUM('A4'!S308:X308)=6,'Angaben KH-Standort'!$D$25,"")</f>
        <v/>
      </c>
      <c r="B277" t="str">
        <f>IF(SUM('A4'!S308:X308)=6,'Angaben KH-Standort'!$D$26,"")</f>
        <v/>
      </c>
      <c r="C277" t="str">
        <f>IF(SUM('A4'!S308:X308)=6,'Angaben KH-Standort'!$D$12,"")</f>
        <v/>
      </c>
      <c r="D277" t="str">
        <f>IF(SUM('A4'!S308:X308)=6,'A1'!$F$14,"")</f>
        <v/>
      </c>
      <c r="E277" t="str">
        <f>IF(SUM('A4'!S308:X308)=6,'A4'!C308,"")</f>
        <v/>
      </c>
      <c r="F277" t="str">
        <f>IF(SUM('A4'!S308:X308)=6,'A4'!D308,"")</f>
        <v/>
      </c>
      <c r="G277" t="str">
        <f>IF(SUM('A4'!S308:X308)=6,'A4'!E308,"")</f>
        <v/>
      </c>
      <c r="H277" t="str">
        <f>IF(SUM('A4'!S308:X308)=6,'A4'!F308,"")</f>
        <v/>
      </c>
      <c r="I277" t="str">
        <f>IF(SUM('A4'!S308:X308)=6,'A4'!G308,"")</f>
        <v/>
      </c>
      <c r="J277" s="308" t="str">
        <f>IF(SUM('A4'!S308:X308)=6,'A4'!H308,"")</f>
        <v/>
      </c>
    </row>
    <row r="278" spans="1:10" x14ac:dyDescent="0.25">
      <c r="A278" t="str">
        <f>IF(SUM('A4'!S309:X309)=6,'Angaben KH-Standort'!$D$25,"")</f>
        <v/>
      </c>
      <c r="B278" t="str">
        <f>IF(SUM('A4'!S309:X309)=6,'Angaben KH-Standort'!$D$26,"")</f>
        <v/>
      </c>
      <c r="C278" t="str">
        <f>IF(SUM('A4'!S309:X309)=6,'Angaben KH-Standort'!$D$12,"")</f>
        <v/>
      </c>
      <c r="D278" t="str">
        <f>IF(SUM('A4'!S309:X309)=6,'A1'!$F$14,"")</f>
        <v/>
      </c>
      <c r="E278" t="str">
        <f>IF(SUM('A4'!S309:X309)=6,'A4'!C309,"")</f>
        <v/>
      </c>
      <c r="F278" t="str">
        <f>IF(SUM('A4'!S309:X309)=6,'A4'!D309,"")</f>
        <v/>
      </c>
      <c r="G278" t="str">
        <f>IF(SUM('A4'!S309:X309)=6,'A4'!E309,"")</f>
        <v/>
      </c>
      <c r="H278" t="str">
        <f>IF(SUM('A4'!S309:X309)=6,'A4'!F309,"")</f>
        <v/>
      </c>
      <c r="I278" t="str">
        <f>IF(SUM('A4'!S309:X309)=6,'A4'!G309,"")</f>
        <v/>
      </c>
      <c r="J278" s="308" t="str">
        <f>IF(SUM('A4'!S309:X309)=6,'A4'!H309,"")</f>
        <v/>
      </c>
    </row>
    <row r="279" spans="1:10" x14ac:dyDescent="0.25">
      <c r="A279" t="str">
        <f>IF(SUM('A4'!S310:X310)=6,'Angaben KH-Standort'!$D$25,"")</f>
        <v/>
      </c>
      <c r="B279" t="str">
        <f>IF(SUM('A4'!S310:X310)=6,'Angaben KH-Standort'!$D$26,"")</f>
        <v/>
      </c>
      <c r="C279" t="str">
        <f>IF(SUM('A4'!S310:X310)=6,'Angaben KH-Standort'!$D$12,"")</f>
        <v/>
      </c>
      <c r="D279" t="str">
        <f>IF(SUM('A4'!S310:X310)=6,'A1'!$F$14,"")</f>
        <v/>
      </c>
      <c r="E279" t="str">
        <f>IF(SUM('A4'!S310:X310)=6,'A4'!C310,"")</f>
        <v/>
      </c>
      <c r="F279" t="str">
        <f>IF(SUM('A4'!S310:X310)=6,'A4'!D310,"")</f>
        <v/>
      </c>
      <c r="G279" t="str">
        <f>IF(SUM('A4'!S310:X310)=6,'A4'!E310,"")</f>
        <v/>
      </c>
      <c r="H279" t="str">
        <f>IF(SUM('A4'!S310:X310)=6,'A4'!F310,"")</f>
        <v/>
      </c>
      <c r="I279" t="str">
        <f>IF(SUM('A4'!S310:X310)=6,'A4'!G310,"")</f>
        <v/>
      </c>
      <c r="J279" s="308" t="str">
        <f>IF(SUM('A4'!S310:X310)=6,'A4'!H310,"")</f>
        <v/>
      </c>
    </row>
    <row r="280" spans="1:10" x14ac:dyDescent="0.25">
      <c r="A280" t="str">
        <f>IF(SUM('A4'!S311:X311)=6,'Angaben KH-Standort'!$D$25,"")</f>
        <v/>
      </c>
      <c r="B280" t="str">
        <f>IF(SUM('A4'!S311:X311)=6,'Angaben KH-Standort'!$D$26,"")</f>
        <v/>
      </c>
      <c r="C280" t="str">
        <f>IF(SUM('A4'!S311:X311)=6,'Angaben KH-Standort'!$D$12,"")</f>
        <v/>
      </c>
      <c r="D280" t="str">
        <f>IF(SUM('A4'!S311:X311)=6,'A1'!$F$14,"")</f>
        <v/>
      </c>
      <c r="E280" t="str">
        <f>IF(SUM('A4'!S311:X311)=6,'A4'!C311,"")</f>
        <v/>
      </c>
      <c r="F280" t="str">
        <f>IF(SUM('A4'!S311:X311)=6,'A4'!D311,"")</f>
        <v/>
      </c>
      <c r="G280" t="str">
        <f>IF(SUM('A4'!S311:X311)=6,'A4'!E311,"")</f>
        <v/>
      </c>
      <c r="H280" t="str">
        <f>IF(SUM('A4'!S311:X311)=6,'A4'!F311,"")</f>
        <v/>
      </c>
      <c r="I280" t="str">
        <f>IF(SUM('A4'!S311:X311)=6,'A4'!G311,"")</f>
        <v/>
      </c>
      <c r="J280" s="308" t="str">
        <f>IF(SUM('A4'!S311:X311)=6,'A4'!H311,"")</f>
        <v/>
      </c>
    </row>
    <row r="281" spans="1:10" x14ac:dyDescent="0.25">
      <c r="A281" t="str">
        <f>IF(SUM('A4'!S312:X312)=6,'Angaben KH-Standort'!$D$25,"")</f>
        <v/>
      </c>
      <c r="B281" t="str">
        <f>IF(SUM('A4'!S312:X312)=6,'Angaben KH-Standort'!$D$26,"")</f>
        <v/>
      </c>
      <c r="C281" t="str">
        <f>IF(SUM('A4'!S312:X312)=6,'Angaben KH-Standort'!$D$12,"")</f>
        <v/>
      </c>
      <c r="D281" t="str">
        <f>IF(SUM('A4'!S312:X312)=6,'A1'!$F$14,"")</f>
        <v/>
      </c>
      <c r="E281" t="str">
        <f>IF(SUM('A4'!S312:X312)=6,'A4'!C312,"")</f>
        <v/>
      </c>
      <c r="F281" t="str">
        <f>IF(SUM('A4'!S312:X312)=6,'A4'!D312,"")</f>
        <v/>
      </c>
      <c r="G281" t="str">
        <f>IF(SUM('A4'!S312:X312)=6,'A4'!E312,"")</f>
        <v/>
      </c>
      <c r="H281" t="str">
        <f>IF(SUM('A4'!S312:X312)=6,'A4'!F312,"")</f>
        <v/>
      </c>
      <c r="I281" t="str">
        <f>IF(SUM('A4'!S312:X312)=6,'A4'!G312,"")</f>
        <v/>
      </c>
      <c r="J281" s="308" t="str">
        <f>IF(SUM('A4'!S312:X312)=6,'A4'!H312,"")</f>
        <v/>
      </c>
    </row>
    <row r="282" spans="1:10" x14ac:dyDescent="0.25">
      <c r="A282" t="str">
        <f>IF(SUM('A4'!S313:X313)=6,'Angaben KH-Standort'!$D$25,"")</f>
        <v/>
      </c>
      <c r="B282" t="str">
        <f>IF(SUM('A4'!S313:X313)=6,'Angaben KH-Standort'!$D$26,"")</f>
        <v/>
      </c>
      <c r="C282" t="str">
        <f>IF(SUM('A4'!S313:X313)=6,'Angaben KH-Standort'!$D$12,"")</f>
        <v/>
      </c>
      <c r="D282" t="str">
        <f>IF(SUM('A4'!S313:X313)=6,'A1'!$F$14,"")</f>
        <v/>
      </c>
      <c r="E282" t="str">
        <f>IF(SUM('A4'!S313:X313)=6,'A4'!C313,"")</f>
        <v/>
      </c>
      <c r="F282" t="str">
        <f>IF(SUM('A4'!S313:X313)=6,'A4'!D313,"")</f>
        <v/>
      </c>
      <c r="G282" t="str">
        <f>IF(SUM('A4'!S313:X313)=6,'A4'!E313,"")</f>
        <v/>
      </c>
      <c r="H282" t="str">
        <f>IF(SUM('A4'!S313:X313)=6,'A4'!F313,"")</f>
        <v/>
      </c>
      <c r="I282" t="str">
        <f>IF(SUM('A4'!S313:X313)=6,'A4'!G313,"")</f>
        <v/>
      </c>
      <c r="J282" s="308" t="str">
        <f>IF(SUM('A4'!S313:X313)=6,'A4'!H313,"")</f>
        <v/>
      </c>
    </row>
    <row r="283" spans="1:10" x14ac:dyDescent="0.25">
      <c r="A283" t="str">
        <f>IF(SUM('A4'!S314:X314)=6,'Angaben KH-Standort'!$D$25,"")</f>
        <v/>
      </c>
      <c r="B283" t="str">
        <f>IF(SUM('A4'!S314:X314)=6,'Angaben KH-Standort'!$D$26,"")</f>
        <v/>
      </c>
      <c r="C283" t="str">
        <f>IF(SUM('A4'!S314:X314)=6,'Angaben KH-Standort'!$D$12,"")</f>
        <v/>
      </c>
      <c r="D283" t="str">
        <f>IF(SUM('A4'!S314:X314)=6,'A1'!$F$14,"")</f>
        <v/>
      </c>
      <c r="E283" t="str">
        <f>IF(SUM('A4'!S314:X314)=6,'A4'!C314,"")</f>
        <v/>
      </c>
      <c r="F283" t="str">
        <f>IF(SUM('A4'!S314:X314)=6,'A4'!D314,"")</f>
        <v/>
      </c>
      <c r="G283" t="str">
        <f>IF(SUM('A4'!S314:X314)=6,'A4'!E314,"")</f>
        <v/>
      </c>
      <c r="H283" t="str">
        <f>IF(SUM('A4'!S314:X314)=6,'A4'!F314,"")</f>
        <v/>
      </c>
      <c r="I283" t="str">
        <f>IF(SUM('A4'!S314:X314)=6,'A4'!G314,"")</f>
        <v/>
      </c>
      <c r="J283" s="308" t="str">
        <f>IF(SUM('A4'!S314:X314)=6,'A4'!H314,"")</f>
        <v/>
      </c>
    </row>
    <row r="284" spans="1:10" x14ac:dyDescent="0.25">
      <c r="A284" t="str">
        <f>IF(SUM('A4'!S315:X315)=6,'Angaben KH-Standort'!$D$25,"")</f>
        <v/>
      </c>
      <c r="B284" t="str">
        <f>IF(SUM('A4'!S315:X315)=6,'Angaben KH-Standort'!$D$26,"")</f>
        <v/>
      </c>
      <c r="C284" t="str">
        <f>IF(SUM('A4'!S315:X315)=6,'Angaben KH-Standort'!$D$12,"")</f>
        <v/>
      </c>
      <c r="D284" t="str">
        <f>IF(SUM('A4'!S315:X315)=6,'A1'!$F$14,"")</f>
        <v/>
      </c>
      <c r="E284" t="str">
        <f>IF(SUM('A4'!S315:X315)=6,'A4'!C315,"")</f>
        <v/>
      </c>
      <c r="F284" t="str">
        <f>IF(SUM('A4'!S315:X315)=6,'A4'!D315,"")</f>
        <v/>
      </c>
      <c r="G284" t="str">
        <f>IF(SUM('A4'!S315:X315)=6,'A4'!E315,"")</f>
        <v/>
      </c>
      <c r="H284" t="str">
        <f>IF(SUM('A4'!S315:X315)=6,'A4'!F315,"")</f>
        <v/>
      </c>
      <c r="I284" t="str">
        <f>IF(SUM('A4'!S315:X315)=6,'A4'!G315,"")</f>
        <v/>
      </c>
      <c r="J284" s="308" t="str">
        <f>IF(SUM('A4'!S315:X315)=6,'A4'!H315,"")</f>
        <v/>
      </c>
    </row>
    <row r="285" spans="1:10" x14ac:dyDescent="0.25">
      <c r="A285" t="str">
        <f>IF(SUM('A4'!S316:X316)=6,'Angaben KH-Standort'!$D$25,"")</f>
        <v/>
      </c>
      <c r="B285" t="str">
        <f>IF(SUM('A4'!S316:X316)=6,'Angaben KH-Standort'!$D$26,"")</f>
        <v/>
      </c>
      <c r="C285" t="str">
        <f>IF(SUM('A4'!S316:X316)=6,'Angaben KH-Standort'!$D$12,"")</f>
        <v/>
      </c>
      <c r="D285" t="str">
        <f>IF(SUM('A4'!S316:X316)=6,'A1'!$F$14,"")</f>
        <v/>
      </c>
      <c r="E285" t="str">
        <f>IF(SUM('A4'!S316:X316)=6,'A4'!C316,"")</f>
        <v/>
      </c>
      <c r="F285" t="str">
        <f>IF(SUM('A4'!S316:X316)=6,'A4'!D316,"")</f>
        <v/>
      </c>
      <c r="G285" t="str">
        <f>IF(SUM('A4'!S316:X316)=6,'A4'!E316,"")</f>
        <v/>
      </c>
      <c r="H285" t="str">
        <f>IF(SUM('A4'!S316:X316)=6,'A4'!F316,"")</f>
        <v/>
      </c>
      <c r="I285" t="str">
        <f>IF(SUM('A4'!S316:X316)=6,'A4'!G316,"")</f>
        <v/>
      </c>
      <c r="J285" s="308" t="str">
        <f>IF(SUM('A4'!S316:X316)=6,'A4'!H316,"")</f>
        <v/>
      </c>
    </row>
    <row r="286" spans="1:10" x14ac:dyDescent="0.25">
      <c r="A286" t="str">
        <f>IF(SUM('A4'!S317:X317)=6,'Angaben KH-Standort'!$D$25,"")</f>
        <v/>
      </c>
      <c r="B286" t="str">
        <f>IF(SUM('A4'!S317:X317)=6,'Angaben KH-Standort'!$D$26,"")</f>
        <v/>
      </c>
      <c r="C286" t="str">
        <f>IF(SUM('A4'!S317:X317)=6,'Angaben KH-Standort'!$D$12,"")</f>
        <v/>
      </c>
      <c r="D286" t="str">
        <f>IF(SUM('A4'!S317:X317)=6,'A1'!$F$14,"")</f>
        <v/>
      </c>
      <c r="E286" t="str">
        <f>IF(SUM('A4'!S317:X317)=6,'A4'!C317,"")</f>
        <v/>
      </c>
      <c r="F286" t="str">
        <f>IF(SUM('A4'!S317:X317)=6,'A4'!D317,"")</f>
        <v/>
      </c>
      <c r="G286" t="str">
        <f>IF(SUM('A4'!S317:X317)=6,'A4'!E317,"")</f>
        <v/>
      </c>
      <c r="H286" t="str">
        <f>IF(SUM('A4'!S317:X317)=6,'A4'!F317,"")</f>
        <v/>
      </c>
      <c r="I286" t="str">
        <f>IF(SUM('A4'!S317:X317)=6,'A4'!G317,"")</f>
        <v/>
      </c>
      <c r="J286" s="308" t="str">
        <f>IF(SUM('A4'!S317:X317)=6,'A4'!H317,"")</f>
        <v/>
      </c>
    </row>
    <row r="287" spans="1:10" x14ac:dyDescent="0.25">
      <c r="A287" t="str">
        <f>IF(SUM('A4'!S318:X318)=6,'Angaben KH-Standort'!$D$25,"")</f>
        <v/>
      </c>
      <c r="B287" t="str">
        <f>IF(SUM('A4'!S318:X318)=6,'Angaben KH-Standort'!$D$26,"")</f>
        <v/>
      </c>
      <c r="C287" t="str">
        <f>IF(SUM('A4'!S318:X318)=6,'Angaben KH-Standort'!$D$12,"")</f>
        <v/>
      </c>
      <c r="D287" t="str">
        <f>IF(SUM('A4'!S318:X318)=6,'A1'!$F$14,"")</f>
        <v/>
      </c>
      <c r="E287" t="str">
        <f>IF(SUM('A4'!S318:X318)=6,'A4'!C318,"")</f>
        <v/>
      </c>
      <c r="F287" t="str">
        <f>IF(SUM('A4'!S318:X318)=6,'A4'!D318,"")</f>
        <v/>
      </c>
      <c r="G287" t="str">
        <f>IF(SUM('A4'!S318:X318)=6,'A4'!E318,"")</f>
        <v/>
      </c>
      <c r="H287" t="str">
        <f>IF(SUM('A4'!S318:X318)=6,'A4'!F318,"")</f>
        <v/>
      </c>
      <c r="I287" t="str">
        <f>IF(SUM('A4'!S318:X318)=6,'A4'!G318,"")</f>
        <v/>
      </c>
      <c r="J287" s="308" t="str">
        <f>IF(SUM('A4'!S318:X318)=6,'A4'!H318,"")</f>
        <v/>
      </c>
    </row>
    <row r="288" spans="1:10" x14ac:dyDescent="0.25">
      <c r="A288" t="str">
        <f>IF(SUM('A4'!S319:X319)=6,'Angaben KH-Standort'!$D$25,"")</f>
        <v/>
      </c>
      <c r="B288" t="str">
        <f>IF(SUM('A4'!S319:X319)=6,'Angaben KH-Standort'!$D$26,"")</f>
        <v/>
      </c>
      <c r="C288" t="str">
        <f>IF(SUM('A4'!S319:X319)=6,'Angaben KH-Standort'!$D$12,"")</f>
        <v/>
      </c>
      <c r="D288" t="str">
        <f>IF(SUM('A4'!S319:X319)=6,'A1'!$F$14,"")</f>
        <v/>
      </c>
      <c r="E288" t="str">
        <f>IF(SUM('A4'!S319:X319)=6,'A4'!C319,"")</f>
        <v/>
      </c>
      <c r="F288" t="str">
        <f>IF(SUM('A4'!S319:X319)=6,'A4'!D319,"")</f>
        <v/>
      </c>
      <c r="G288" t="str">
        <f>IF(SUM('A4'!S319:X319)=6,'A4'!E319,"")</f>
        <v/>
      </c>
      <c r="H288" t="str">
        <f>IF(SUM('A4'!S319:X319)=6,'A4'!F319,"")</f>
        <v/>
      </c>
      <c r="I288" t="str">
        <f>IF(SUM('A4'!S319:X319)=6,'A4'!G319,"")</f>
        <v/>
      </c>
      <c r="J288" s="308" t="str">
        <f>IF(SUM('A4'!S319:X319)=6,'A4'!H319,"")</f>
        <v/>
      </c>
    </row>
    <row r="289" spans="1:10" x14ac:dyDescent="0.25">
      <c r="A289" t="str">
        <f>IF(SUM('A4'!S320:X320)=6,'Angaben KH-Standort'!$D$25,"")</f>
        <v/>
      </c>
      <c r="B289" t="str">
        <f>IF(SUM('A4'!S320:X320)=6,'Angaben KH-Standort'!$D$26,"")</f>
        <v/>
      </c>
      <c r="C289" t="str">
        <f>IF(SUM('A4'!S320:X320)=6,'Angaben KH-Standort'!$D$12,"")</f>
        <v/>
      </c>
      <c r="D289" t="str">
        <f>IF(SUM('A4'!S320:X320)=6,'A1'!$F$14,"")</f>
        <v/>
      </c>
      <c r="E289" t="str">
        <f>IF(SUM('A4'!S320:X320)=6,'A4'!C320,"")</f>
        <v/>
      </c>
      <c r="F289" t="str">
        <f>IF(SUM('A4'!S320:X320)=6,'A4'!D320,"")</f>
        <v/>
      </c>
      <c r="G289" t="str">
        <f>IF(SUM('A4'!S320:X320)=6,'A4'!E320,"")</f>
        <v/>
      </c>
      <c r="H289" t="str">
        <f>IF(SUM('A4'!S320:X320)=6,'A4'!F320,"")</f>
        <v/>
      </c>
      <c r="I289" t="str">
        <f>IF(SUM('A4'!S320:X320)=6,'A4'!G320,"")</f>
        <v/>
      </c>
      <c r="J289" s="308" t="str">
        <f>IF(SUM('A4'!S320:X320)=6,'A4'!H320,"")</f>
        <v/>
      </c>
    </row>
    <row r="290" spans="1:10" x14ac:dyDescent="0.25">
      <c r="A290" t="str">
        <f>IF(SUM('A4'!S321:X321)=6,'Angaben KH-Standort'!$D$25,"")</f>
        <v/>
      </c>
      <c r="B290" t="str">
        <f>IF(SUM('A4'!S321:X321)=6,'Angaben KH-Standort'!$D$26,"")</f>
        <v/>
      </c>
      <c r="C290" t="str">
        <f>IF(SUM('A4'!S321:X321)=6,'Angaben KH-Standort'!$D$12,"")</f>
        <v/>
      </c>
      <c r="D290" t="str">
        <f>IF(SUM('A4'!S321:X321)=6,'A1'!$F$14,"")</f>
        <v/>
      </c>
      <c r="E290" t="str">
        <f>IF(SUM('A4'!S321:X321)=6,'A4'!C321,"")</f>
        <v/>
      </c>
      <c r="F290" t="str">
        <f>IF(SUM('A4'!S321:X321)=6,'A4'!D321,"")</f>
        <v/>
      </c>
      <c r="G290" t="str">
        <f>IF(SUM('A4'!S321:X321)=6,'A4'!E321,"")</f>
        <v/>
      </c>
      <c r="H290" t="str">
        <f>IF(SUM('A4'!S321:X321)=6,'A4'!F321,"")</f>
        <v/>
      </c>
      <c r="I290" t="str">
        <f>IF(SUM('A4'!S321:X321)=6,'A4'!G321,"")</f>
        <v/>
      </c>
      <c r="J290" s="308" t="str">
        <f>IF(SUM('A4'!S321:X321)=6,'A4'!H321,"")</f>
        <v/>
      </c>
    </row>
    <row r="291" spans="1:10" x14ac:dyDescent="0.25">
      <c r="A291" t="str">
        <f>IF(SUM('A4'!S322:X322)=6,'Angaben KH-Standort'!$D$25,"")</f>
        <v/>
      </c>
      <c r="B291" t="str">
        <f>IF(SUM('A4'!S322:X322)=6,'Angaben KH-Standort'!$D$26,"")</f>
        <v/>
      </c>
      <c r="C291" t="str">
        <f>IF(SUM('A4'!S322:X322)=6,'Angaben KH-Standort'!$D$12,"")</f>
        <v/>
      </c>
      <c r="D291" t="str">
        <f>IF(SUM('A4'!S322:X322)=6,'A1'!$F$14,"")</f>
        <v/>
      </c>
      <c r="E291" t="str">
        <f>IF(SUM('A4'!S322:X322)=6,'A4'!C322,"")</f>
        <v/>
      </c>
      <c r="F291" t="str">
        <f>IF(SUM('A4'!S322:X322)=6,'A4'!D322,"")</f>
        <v/>
      </c>
      <c r="G291" t="str">
        <f>IF(SUM('A4'!S322:X322)=6,'A4'!E322,"")</f>
        <v/>
      </c>
      <c r="H291" t="str">
        <f>IF(SUM('A4'!S322:X322)=6,'A4'!F322,"")</f>
        <v/>
      </c>
      <c r="I291" t="str">
        <f>IF(SUM('A4'!S322:X322)=6,'A4'!G322,"")</f>
        <v/>
      </c>
      <c r="J291" s="308" t="str">
        <f>IF(SUM('A4'!S322:X322)=6,'A4'!H322,"")</f>
        <v/>
      </c>
    </row>
    <row r="292" spans="1:10" x14ac:dyDescent="0.25">
      <c r="A292" t="str">
        <f>IF(SUM('A4'!S323:X323)=6,'Angaben KH-Standort'!$D$25,"")</f>
        <v/>
      </c>
      <c r="B292" t="str">
        <f>IF(SUM('A4'!S323:X323)=6,'Angaben KH-Standort'!$D$26,"")</f>
        <v/>
      </c>
      <c r="C292" t="str">
        <f>IF(SUM('A4'!S323:X323)=6,'Angaben KH-Standort'!$D$12,"")</f>
        <v/>
      </c>
      <c r="D292" t="str">
        <f>IF(SUM('A4'!S323:X323)=6,'A1'!$F$14,"")</f>
        <v/>
      </c>
      <c r="E292" t="str">
        <f>IF(SUM('A4'!S323:X323)=6,'A4'!C323,"")</f>
        <v/>
      </c>
      <c r="F292" t="str">
        <f>IF(SUM('A4'!S323:X323)=6,'A4'!D323,"")</f>
        <v/>
      </c>
      <c r="G292" t="str">
        <f>IF(SUM('A4'!S323:X323)=6,'A4'!E323,"")</f>
        <v/>
      </c>
      <c r="H292" t="str">
        <f>IF(SUM('A4'!S323:X323)=6,'A4'!F323,"")</f>
        <v/>
      </c>
      <c r="I292" t="str">
        <f>IF(SUM('A4'!S323:X323)=6,'A4'!G323,"")</f>
        <v/>
      </c>
      <c r="J292" s="308" t="str">
        <f>IF(SUM('A4'!S323:X323)=6,'A4'!H323,"")</f>
        <v/>
      </c>
    </row>
    <row r="293" spans="1:10" x14ac:dyDescent="0.25">
      <c r="A293" t="str">
        <f>IF(SUM('A4'!S324:X324)=6,'Angaben KH-Standort'!$D$25,"")</f>
        <v/>
      </c>
      <c r="B293" t="str">
        <f>IF(SUM('A4'!S324:X324)=6,'Angaben KH-Standort'!$D$26,"")</f>
        <v/>
      </c>
      <c r="C293" t="str">
        <f>IF(SUM('A4'!S324:X324)=6,'Angaben KH-Standort'!$D$12,"")</f>
        <v/>
      </c>
      <c r="D293" t="str">
        <f>IF(SUM('A4'!S324:X324)=6,'A1'!$F$14,"")</f>
        <v/>
      </c>
      <c r="E293" t="str">
        <f>IF(SUM('A4'!S324:X324)=6,'A4'!C324,"")</f>
        <v/>
      </c>
      <c r="F293" t="str">
        <f>IF(SUM('A4'!S324:X324)=6,'A4'!D324,"")</f>
        <v/>
      </c>
      <c r="G293" t="str">
        <f>IF(SUM('A4'!S324:X324)=6,'A4'!E324,"")</f>
        <v/>
      </c>
      <c r="H293" t="str">
        <f>IF(SUM('A4'!S324:X324)=6,'A4'!F324,"")</f>
        <v/>
      </c>
      <c r="I293" t="str">
        <f>IF(SUM('A4'!S324:X324)=6,'A4'!G324,"")</f>
        <v/>
      </c>
      <c r="J293" s="308" t="str">
        <f>IF(SUM('A4'!S324:X324)=6,'A4'!H324,"")</f>
        <v/>
      </c>
    </row>
    <row r="294" spans="1:10" x14ac:dyDescent="0.25">
      <c r="A294" t="str">
        <f>IF(SUM('A4'!S325:X325)=6,'Angaben KH-Standort'!$D$25,"")</f>
        <v/>
      </c>
      <c r="B294" t="str">
        <f>IF(SUM('A4'!S325:X325)=6,'Angaben KH-Standort'!$D$26,"")</f>
        <v/>
      </c>
      <c r="C294" t="str">
        <f>IF(SUM('A4'!S325:X325)=6,'Angaben KH-Standort'!$D$12,"")</f>
        <v/>
      </c>
      <c r="D294" t="str">
        <f>IF(SUM('A4'!S325:X325)=6,'A1'!$F$14,"")</f>
        <v/>
      </c>
      <c r="E294" t="str">
        <f>IF(SUM('A4'!S325:X325)=6,'A4'!C325,"")</f>
        <v/>
      </c>
      <c r="F294" t="str">
        <f>IF(SUM('A4'!S325:X325)=6,'A4'!D325,"")</f>
        <v/>
      </c>
      <c r="G294" t="str">
        <f>IF(SUM('A4'!S325:X325)=6,'A4'!E325,"")</f>
        <v/>
      </c>
      <c r="H294" t="str">
        <f>IF(SUM('A4'!S325:X325)=6,'A4'!F325,"")</f>
        <v/>
      </c>
      <c r="I294" t="str">
        <f>IF(SUM('A4'!S325:X325)=6,'A4'!G325,"")</f>
        <v/>
      </c>
      <c r="J294" s="308" t="str">
        <f>IF(SUM('A4'!S325:X325)=6,'A4'!H325,"")</f>
        <v/>
      </c>
    </row>
    <row r="295" spans="1:10" x14ac:dyDescent="0.25">
      <c r="A295" t="str">
        <f>IF(SUM('A4'!S326:X326)=6,'Angaben KH-Standort'!$D$25,"")</f>
        <v/>
      </c>
      <c r="B295" t="str">
        <f>IF(SUM('A4'!S326:X326)=6,'Angaben KH-Standort'!$D$26,"")</f>
        <v/>
      </c>
      <c r="C295" t="str">
        <f>IF(SUM('A4'!S326:X326)=6,'Angaben KH-Standort'!$D$12,"")</f>
        <v/>
      </c>
      <c r="D295" t="str">
        <f>IF(SUM('A4'!S326:X326)=6,'A1'!$F$14,"")</f>
        <v/>
      </c>
      <c r="E295" t="str">
        <f>IF(SUM('A4'!S326:X326)=6,'A4'!C326,"")</f>
        <v/>
      </c>
      <c r="F295" t="str">
        <f>IF(SUM('A4'!S326:X326)=6,'A4'!D326,"")</f>
        <v/>
      </c>
      <c r="G295" t="str">
        <f>IF(SUM('A4'!S326:X326)=6,'A4'!E326,"")</f>
        <v/>
      </c>
      <c r="H295" t="str">
        <f>IF(SUM('A4'!S326:X326)=6,'A4'!F326,"")</f>
        <v/>
      </c>
      <c r="I295" t="str">
        <f>IF(SUM('A4'!S326:X326)=6,'A4'!G326,"")</f>
        <v/>
      </c>
      <c r="J295" s="308" t="str">
        <f>IF(SUM('A4'!S326:X326)=6,'A4'!H326,"")</f>
        <v/>
      </c>
    </row>
    <row r="296" spans="1:10" x14ac:dyDescent="0.25">
      <c r="A296" t="str">
        <f>IF(SUM('A4'!S327:X327)=6,'Angaben KH-Standort'!$D$25,"")</f>
        <v/>
      </c>
      <c r="B296" t="str">
        <f>IF(SUM('A4'!S327:X327)=6,'Angaben KH-Standort'!$D$26,"")</f>
        <v/>
      </c>
      <c r="C296" t="str">
        <f>IF(SUM('A4'!S327:X327)=6,'Angaben KH-Standort'!$D$12,"")</f>
        <v/>
      </c>
      <c r="D296" t="str">
        <f>IF(SUM('A4'!S327:X327)=6,'A1'!$F$14,"")</f>
        <v/>
      </c>
      <c r="E296" t="str">
        <f>IF(SUM('A4'!S327:X327)=6,'A4'!C327,"")</f>
        <v/>
      </c>
      <c r="F296" t="str">
        <f>IF(SUM('A4'!S327:X327)=6,'A4'!D327,"")</f>
        <v/>
      </c>
      <c r="G296" t="str">
        <f>IF(SUM('A4'!S327:X327)=6,'A4'!E327,"")</f>
        <v/>
      </c>
      <c r="H296" t="str">
        <f>IF(SUM('A4'!S327:X327)=6,'A4'!F327,"")</f>
        <v/>
      </c>
      <c r="I296" t="str">
        <f>IF(SUM('A4'!S327:X327)=6,'A4'!G327,"")</f>
        <v/>
      </c>
      <c r="J296" s="308" t="str">
        <f>IF(SUM('A4'!S327:X327)=6,'A4'!H327,"")</f>
        <v/>
      </c>
    </row>
    <row r="297" spans="1:10" x14ac:dyDescent="0.25">
      <c r="A297" t="str">
        <f>IF(SUM('A4'!S328:X328)=6,'Angaben KH-Standort'!$D$25,"")</f>
        <v/>
      </c>
      <c r="B297" t="str">
        <f>IF(SUM('A4'!S328:X328)=6,'Angaben KH-Standort'!$D$26,"")</f>
        <v/>
      </c>
      <c r="C297" t="str">
        <f>IF(SUM('A4'!S328:X328)=6,'Angaben KH-Standort'!$D$12,"")</f>
        <v/>
      </c>
      <c r="D297" t="str">
        <f>IF(SUM('A4'!S328:X328)=6,'A1'!$F$14,"")</f>
        <v/>
      </c>
      <c r="E297" t="str">
        <f>IF(SUM('A4'!S328:X328)=6,'A4'!C328,"")</f>
        <v/>
      </c>
      <c r="F297" t="str">
        <f>IF(SUM('A4'!S328:X328)=6,'A4'!D328,"")</f>
        <v/>
      </c>
      <c r="G297" t="str">
        <f>IF(SUM('A4'!S328:X328)=6,'A4'!E328,"")</f>
        <v/>
      </c>
      <c r="H297" t="str">
        <f>IF(SUM('A4'!S328:X328)=6,'A4'!F328,"")</f>
        <v/>
      </c>
      <c r="I297" t="str">
        <f>IF(SUM('A4'!S328:X328)=6,'A4'!G328,"")</f>
        <v/>
      </c>
      <c r="J297" s="308" t="str">
        <f>IF(SUM('A4'!S328:X328)=6,'A4'!H328,"")</f>
        <v/>
      </c>
    </row>
    <row r="298" spans="1:10" x14ac:dyDescent="0.25">
      <c r="A298" t="str">
        <f>IF(SUM('A4'!S329:X329)=6,'Angaben KH-Standort'!$D$25,"")</f>
        <v/>
      </c>
      <c r="B298" t="str">
        <f>IF(SUM('A4'!S329:X329)=6,'Angaben KH-Standort'!$D$26,"")</f>
        <v/>
      </c>
      <c r="C298" t="str">
        <f>IF(SUM('A4'!S329:X329)=6,'Angaben KH-Standort'!$D$12,"")</f>
        <v/>
      </c>
      <c r="D298" t="str">
        <f>IF(SUM('A4'!S329:X329)=6,'A1'!$F$14,"")</f>
        <v/>
      </c>
      <c r="E298" t="str">
        <f>IF(SUM('A4'!S329:X329)=6,'A4'!C329,"")</f>
        <v/>
      </c>
      <c r="F298" t="str">
        <f>IF(SUM('A4'!S329:X329)=6,'A4'!D329,"")</f>
        <v/>
      </c>
      <c r="G298" t="str">
        <f>IF(SUM('A4'!S329:X329)=6,'A4'!E329,"")</f>
        <v/>
      </c>
      <c r="H298" t="str">
        <f>IF(SUM('A4'!S329:X329)=6,'A4'!F329,"")</f>
        <v/>
      </c>
      <c r="I298" t="str">
        <f>IF(SUM('A4'!S329:X329)=6,'A4'!G329,"")</f>
        <v/>
      </c>
      <c r="J298" s="308" t="str">
        <f>IF(SUM('A4'!S329:X329)=6,'A4'!H329,"")</f>
        <v/>
      </c>
    </row>
    <row r="299" spans="1:10" x14ac:dyDescent="0.25">
      <c r="A299" t="str">
        <f>IF(SUM('A4'!S330:X330)=6,'Angaben KH-Standort'!$D$25,"")</f>
        <v/>
      </c>
      <c r="B299" t="str">
        <f>IF(SUM('A4'!S330:X330)=6,'Angaben KH-Standort'!$D$26,"")</f>
        <v/>
      </c>
      <c r="C299" t="str">
        <f>IF(SUM('A4'!S330:X330)=6,'Angaben KH-Standort'!$D$12,"")</f>
        <v/>
      </c>
      <c r="D299" t="str">
        <f>IF(SUM('A4'!S330:X330)=6,'A1'!$F$14,"")</f>
        <v/>
      </c>
      <c r="E299" t="str">
        <f>IF(SUM('A4'!S330:X330)=6,'A4'!C330,"")</f>
        <v/>
      </c>
      <c r="F299" t="str">
        <f>IF(SUM('A4'!S330:X330)=6,'A4'!D330,"")</f>
        <v/>
      </c>
      <c r="G299" t="str">
        <f>IF(SUM('A4'!S330:X330)=6,'A4'!E330,"")</f>
        <v/>
      </c>
      <c r="H299" t="str">
        <f>IF(SUM('A4'!S330:X330)=6,'A4'!F330,"")</f>
        <v/>
      </c>
      <c r="I299" t="str">
        <f>IF(SUM('A4'!S330:X330)=6,'A4'!G330,"")</f>
        <v/>
      </c>
      <c r="J299" s="308" t="str">
        <f>IF(SUM('A4'!S330:X330)=6,'A4'!H330,"")</f>
        <v/>
      </c>
    </row>
    <row r="300" spans="1:10" x14ac:dyDescent="0.25">
      <c r="A300" t="str">
        <f>IF(SUM('A4'!S331:X331)=6,'Angaben KH-Standort'!$D$25,"")</f>
        <v/>
      </c>
      <c r="B300" t="str">
        <f>IF(SUM('A4'!S331:X331)=6,'Angaben KH-Standort'!$D$26,"")</f>
        <v/>
      </c>
      <c r="C300" t="str">
        <f>IF(SUM('A4'!S331:X331)=6,'Angaben KH-Standort'!$D$12,"")</f>
        <v/>
      </c>
      <c r="D300" t="str">
        <f>IF(SUM('A4'!S331:X331)=6,'A1'!$F$14,"")</f>
        <v/>
      </c>
      <c r="E300" t="str">
        <f>IF(SUM('A4'!S331:X331)=6,'A4'!C331,"")</f>
        <v/>
      </c>
      <c r="F300" t="str">
        <f>IF(SUM('A4'!S331:X331)=6,'A4'!D331,"")</f>
        <v/>
      </c>
      <c r="G300" t="str">
        <f>IF(SUM('A4'!S331:X331)=6,'A4'!E331,"")</f>
        <v/>
      </c>
      <c r="H300" t="str">
        <f>IF(SUM('A4'!S331:X331)=6,'A4'!F331,"")</f>
        <v/>
      </c>
      <c r="I300" t="str">
        <f>IF(SUM('A4'!S331:X331)=6,'A4'!G331,"")</f>
        <v/>
      </c>
      <c r="J300" s="308" t="str">
        <f>IF(SUM('A4'!S331:X331)=6,'A4'!H331,"")</f>
        <v/>
      </c>
    </row>
    <row r="301" spans="1:10" x14ac:dyDescent="0.25">
      <c r="A301" t="str">
        <f>IF(SUM('A4'!S332:X332)=6,'Angaben KH-Standort'!$D$25,"")</f>
        <v/>
      </c>
      <c r="B301" t="str">
        <f>IF(SUM('A4'!S332:X332)=6,'Angaben KH-Standort'!$D$26,"")</f>
        <v/>
      </c>
      <c r="C301" t="str">
        <f>IF(SUM('A4'!S332:X332)=6,'Angaben KH-Standort'!$D$12,"")</f>
        <v/>
      </c>
      <c r="D301" t="str">
        <f>IF(SUM('A4'!S332:X332)=6,'A1'!$F$14,"")</f>
        <v/>
      </c>
      <c r="E301" t="str">
        <f>IF(SUM('A4'!S332:X332)=6,'A4'!C332,"")</f>
        <v/>
      </c>
      <c r="F301" t="str">
        <f>IF(SUM('A4'!S332:X332)=6,'A4'!D332,"")</f>
        <v/>
      </c>
      <c r="G301" t="str">
        <f>IF(SUM('A4'!S332:X332)=6,'A4'!E332,"")</f>
        <v/>
      </c>
      <c r="H301" t="str">
        <f>IF(SUM('A4'!S332:X332)=6,'A4'!F332,"")</f>
        <v/>
      </c>
      <c r="I301" t="str">
        <f>IF(SUM('A4'!S332:X332)=6,'A4'!G332,"")</f>
        <v/>
      </c>
      <c r="J301" s="308" t="str">
        <f>IF(SUM('A4'!S332:X332)=6,'A4'!H332,"")</f>
        <v/>
      </c>
    </row>
    <row r="302" spans="1:10" x14ac:dyDescent="0.25">
      <c r="A302" t="str">
        <f>IF(SUM('A4'!S333:X333)=6,'Angaben KH-Standort'!$D$25,"")</f>
        <v/>
      </c>
      <c r="B302" t="str">
        <f>IF(SUM('A4'!S333:X333)=6,'Angaben KH-Standort'!$D$26,"")</f>
        <v/>
      </c>
      <c r="C302" t="str">
        <f>IF(SUM('A4'!S333:X333)=6,'Angaben KH-Standort'!$D$12,"")</f>
        <v/>
      </c>
      <c r="D302" t="str">
        <f>IF(SUM('A4'!S333:X333)=6,'A1'!$F$14,"")</f>
        <v/>
      </c>
      <c r="E302" t="str">
        <f>IF(SUM('A4'!S333:X333)=6,'A4'!C333,"")</f>
        <v/>
      </c>
      <c r="F302" t="str">
        <f>IF(SUM('A4'!S333:X333)=6,'A4'!D333,"")</f>
        <v/>
      </c>
      <c r="G302" t="str">
        <f>IF(SUM('A4'!S333:X333)=6,'A4'!E333,"")</f>
        <v/>
      </c>
      <c r="H302" t="str">
        <f>IF(SUM('A4'!S333:X333)=6,'A4'!F333,"")</f>
        <v/>
      </c>
      <c r="I302" t="str">
        <f>IF(SUM('A4'!S333:X333)=6,'A4'!G333,"")</f>
        <v/>
      </c>
      <c r="J302" s="308" t="str">
        <f>IF(SUM('A4'!S333:X333)=6,'A4'!H333,"")</f>
        <v/>
      </c>
    </row>
    <row r="303" spans="1:10" x14ac:dyDescent="0.25">
      <c r="A303" t="str">
        <f>IF(SUM('A4'!S334:X334)=6,'Angaben KH-Standort'!$D$25,"")</f>
        <v/>
      </c>
      <c r="B303" t="str">
        <f>IF(SUM('A4'!S334:X334)=6,'Angaben KH-Standort'!$D$26,"")</f>
        <v/>
      </c>
      <c r="C303" t="str">
        <f>IF(SUM('A4'!S334:X334)=6,'Angaben KH-Standort'!$D$12,"")</f>
        <v/>
      </c>
      <c r="D303" t="str">
        <f>IF(SUM('A4'!S334:X334)=6,'A1'!$F$14,"")</f>
        <v/>
      </c>
      <c r="E303" t="str">
        <f>IF(SUM('A4'!S334:X334)=6,'A4'!C334,"")</f>
        <v/>
      </c>
      <c r="F303" t="str">
        <f>IF(SUM('A4'!S334:X334)=6,'A4'!D334,"")</f>
        <v/>
      </c>
      <c r="G303" t="str">
        <f>IF(SUM('A4'!S334:X334)=6,'A4'!E334,"")</f>
        <v/>
      </c>
      <c r="H303" t="str">
        <f>IF(SUM('A4'!S334:X334)=6,'A4'!F334,"")</f>
        <v/>
      </c>
      <c r="I303" t="str">
        <f>IF(SUM('A4'!S334:X334)=6,'A4'!G334,"")</f>
        <v/>
      </c>
      <c r="J303" s="308" t="str">
        <f>IF(SUM('A4'!S334:X334)=6,'A4'!H334,"")</f>
        <v/>
      </c>
    </row>
    <row r="304" spans="1:10" x14ac:dyDescent="0.25">
      <c r="A304" t="str">
        <f>IF(SUM('A4'!S335:X335)=6,'Angaben KH-Standort'!$D$25,"")</f>
        <v/>
      </c>
      <c r="B304" t="str">
        <f>IF(SUM('A4'!S335:X335)=6,'Angaben KH-Standort'!$D$26,"")</f>
        <v/>
      </c>
      <c r="C304" t="str">
        <f>IF(SUM('A4'!S335:X335)=6,'Angaben KH-Standort'!$D$12,"")</f>
        <v/>
      </c>
      <c r="D304" t="str">
        <f>IF(SUM('A4'!S335:X335)=6,'A1'!$F$14,"")</f>
        <v/>
      </c>
      <c r="E304" t="str">
        <f>IF(SUM('A4'!S335:X335)=6,'A4'!C335,"")</f>
        <v/>
      </c>
      <c r="F304" t="str">
        <f>IF(SUM('A4'!S335:X335)=6,'A4'!D335,"")</f>
        <v/>
      </c>
      <c r="G304" t="str">
        <f>IF(SUM('A4'!S335:X335)=6,'A4'!E335,"")</f>
        <v/>
      </c>
      <c r="H304" t="str">
        <f>IF(SUM('A4'!S335:X335)=6,'A4'!F335,"")</f>
        <v/>
      </c>
      <c r="I304" t="str">
        <f>IF(SUM('A4'!S335:X335)=6,'A4'!G335,"")</f>
        <v/>
      </c>
      <c r="J304" s="308" t="str">
        <f>IF(SUM('A4'!S335:X335)=6,'A4'!H335,"")</f>
        <v/>
      </c>
    </row>
    <row r="305" spans="1:10" x14ac:dyDescent="0.25">
      <c r="A305" t="str">
        <f>IF(SUM('A4'!S336:X336)=6,'Angaben KH-Standort'!$D$25,"")</f>
        <v/>
      </c>
      <c r="B305" t="str">
        <f>IF(SUM('A4'!S336:X336)=6,'Angaben KH-Standort'!$D$26,"")</f>
        <v/>
      </c>
      <c r="C305" t="str">
        <f>IF(SUM('A4'!S336:X336)=6,'Angaben KH-Standort'!$D$12,"")</f>
        <v/>
      </c>
      <c r="D305" t="str">
        <f>IF(SUM('A4'!S336:X336)=6,'A1'!$F$14,"")</f>
        <v/>
      </c>
      <c r="E305" t="str">
        <f>IF(SUM('A4'!S336:X336)=6,'A4'!C336,"")</f>
        <v/>
      </c>
      <c r="F305" t="str">
        <f>IF(SUM('A4'!S336:X336)=6,'A4'!D336,"")</f>
        <v/>
      </c>
      <c r="G305" t="str">
        <f>IF(SUM('A4'!S336:X336)=6,'A4'!E336,"")</f>
        <v/>
      </c>
      <c r="H305" t="str">
        <f>IF(SUM('A4'!S336:X336)=6,'A4'!F336,"")</f>
        <v/>
      </c>
      <c r="I305" t="str">
        <f>IF(SUM('A4'!S336:X336)=6,'A4'!G336,"")</f>
        <v/>
      </c>
      <c r="J305" s="308" t="str">
        <f>IF(SUM('A4'!S336:X336)=6,'A4'!H336,"")</f>
        <v/>
      </c>
    </row>
    <row r="306" spans="1:10" x14ac:dyDescent="0.25">
      <c r="A306" t="str">
        <f>IF(SUM('A4'!S337:X337)=6,'Angaben KH-Standort'!$D$25,"")</f>
        <v/>
      </c>
      <c r="B306" t="str">
        <f>IF(SUM('A4'!S337:X337)=6,'Angaben KH-Standort'!$D$26,"")</f>
        <v/>
      </c>
      <c r="C306" t="str">
        <f>IF(SUM('A4'!S337:X337)=6,'Angaben KH-Standort'!$D$12,"")</f>
        <v/>
      </c>
      <c r="D306" t="str">
        <f>IF(SUM('A4'!S337:X337)=6,'A1'!$F$14,"")</f>
        <v/>
      </c>
      <c r="E306" t="str">
        <f>IF(SUM('A4'!S337:X337)=6,'A4'!C337,"")</f>
        <v/>
      </c>
      <c r="F306" t="str">
        <f>IF(SUM('A4'!S337:X337)=6,'A4'!D337,"")</f>
        <v/>
      </c>
      <c r="G306" t="str">
        <f>IF(SUM('A4'!S337:X337)=6,'A4'!E337,"")</f>
        <v/>
      </c>
      <c r="H306" t="str">
        <f>IF(SUM('A4'!S337:X337)=6,'A4'!F337,"")</f>
        <v/>
      </c>
      <c r="I306" t="str">
        <f>IF(SUM('A4'!S337:X337)=6,'A4'!G337,"")</f>
        <v/>
      </c>
      <c r="J306" s="308" t="str">
        <f>IF(SUM('A4'!S337:X337)=6,'A4'!H337,"")</f>
        <v/>
      </c>
    </row>
    <row r="307" spans="1:10" x14ac:dyDescent="0.25">
      <c r="A307" t="str">
        <f>IF(SUM('A4'!S338:X338)=6,'Angaben KH-Standort'!$D$25,"")</f>
        <v/>
      </c>
      <c r="B307" t="str">
        <f>IF(SUM('A4'!S338:X338)=6,'Angaben KH-Standort'!$D$26,"")</f>
        <v/>
      </c>
      <c r="C307" t="str">
        <f>IF(SUM('A4'!S338:X338)=6,'Angaben KH-Standort'!$D$12,"")</f>
        <v/>
      </c>
      <c r="D307" t="str">
        <f>IF(SUM('A4'!S338:X338)=6,'A1'!$F$14,"")</f>
        <v/>
      </c>
      <c r="E307" t="str">
        <f>IF(SUM('A4'!S338:X338)=6,'A4'!C338,"")</f>
        <v/>
      </c>
      <c r="F307" t="str">
        <f>IF(SUM('A4'!S338:X338)=6,'A4'!D338,"")</f>
        <v/>
      </c>
      <c r="G307" t="str">
        <f>IF(SUM('A4'!S338:X338)=6,'A4'!E338,"")</f>
        <v/>
      </c>
      <c r="H307" t="str">
        <f>IF(SUM('A4'!S338:X338)=6,'A4'!F338,"")</f>
        <v/>
      </c>
      <c r="I307" t="str">
        <f>IF(SUM('A4'!S338:X338)=6,'A4'!G338,"")</f>
        <v/>
      </c>
      <c r="J307" s="308" t="str">
        <f>IF(SUM('A4'!S338:X338)=6,'A4'!H338,"")</f>
        <v/>
      </c>
    </row>
    <row r="308" spans="1:10" x14ac:dyDescent="0.25">
      <c r="A308" t="str">
        <f>IF(SUM('A4'!S339:X339)=6,'Angaben KH-Standort'!$D$25,"")</f>
        <v/>
      </c>
      <c r="B308" t="str">
        <f>IF(SUM('A4'!S339:X339)=6,'Angaben KH-Standort'!$D$26,"")</f>
        <v/>
      </c>
      <c r="C308" t="str">
        <f>IF(SUM('A4'!S339:X339)=6,'Angaben KH-Standort'!$D$12,"")</f>
        <v/>
      </c>
      <c r="D308" t="str">
        <f>IF(SUM('A4'!S339:X339)=6,'A1'!$F$14,"")</f>
        <v/>
      </c>
      <c r="E308" t="str">
        <f>IF(SUM('A4'!S339:X339)=6,'A4'!C339,"")</f>
        <v/>
      </c>
      <c r="F308" t="str">
        <f>IF(SUM('A4'!S339:X339)=6,'A4'!D339,"")</f>
        <v/>
      </c>
      <c r="G308" t="str">
        <f>IF(SUM('A4'!S339:X339)=6,'A4'!E339,"")</f>
        <v/>
      </c>
      <c r="H308" t="str">
        <f>IF(SUM('A4'!S339:X339)=6,'A4'!F339,"")</f>
        <v/>
      </c>
      <c r="I308" t="str">
        <f>IF(SUM('A4'!S339:X339)=6,'A4'!G339,"")</f>
        <v/>
      </c>
      <c r="J308" s="308" t="str">
        <f>IF(SUM('A4'!S339:X339)=6,'A4'!H339,"")</f>
        <v/>
      </c>
    </row>
    <row r="309" spans="1:10" x14ac:dyDescent="0.25">
      <c r="A309" t="str">
        <f>IF(SUM('A4'!S340:X340)=6,'Angaben KH-Standort'!$D$25,"")</f>
        <v/>
      </c>
      <c r="B309" t="str">
        <f>IF(SUM('A4'!S340:X340)=6,'Angaben KH-Standort'!$D$26,"")</f>
        <v/>
      </c>
      <c r="C309" t="str">
        <f>IF(SUM('A4'!S340:X340)=6,'Angaben KH-Standort'!$D$12,"")</f>
        <v/>
      </c>
      <c r="D309" t="str">
        <f>IF(SUM('A4'!S340:X340)=6,'A1'!$F$14,"")</f>
        <v/>
      </c>
      <c r="E309" t="str">
        <f>IF(SUM('A4'!S340:X340)=6,'A4'!C340,"")</f>
        <v/>
      </c>
      <c r="F309" t="str">
        <f>IF(SUM('A4'!S340:X340)=6,'A4'!D340,"")</f>
        <v/>
      </c>
      <c r="G309" t="str">
        <f>IF(SUM('A4'!S340:X340)=6,'A4'!E340,"")</f>
        <v/>
      </c>
      <c r="H309" t="str">
        <f>IF(SUM('A4'!S340:X340)=6,'A4'!F340,"")</f>
        <v/>
      </c>
      <c r="I309" t="str">
        <f>IF(SUM('A4'!S340:X340)=6,'A4'!G340,"")</f>
        <v/>
      </c>
      <c r="J309" s="308" t="str">
        <f>IF(SUM('A4'!S340:X340)=6,'A4'!H340,"")</f>
        <v/>
      </c>
    </row>
    <row r="310" spans="1:10" x14ac:dyDescent="0.25">
      <c r="A310" t="str">
        <f>IF(SUM('A4'!S341:X341)=6,'Angaben KH-Standort'!$D$25,"")</f>
        <v/>
      </c>
      <c r="B310" t="str">
        <f>IF(SUM('A4'!S341:X341)=6,'Angaben KH-Standort'!$D$26,"")</f>
        <v/>
      </c>
      <c r="C310" t="str">
        <f>IF(SUM('A4'!S341:X341)=6,'Angaben KH-Standort'!$D$12,"")</f>
        <v/>
      </c>
      <c r="D310" t="str">
        <f>IF(SUM('A4'!S341:X341)=6,'A1'!$F$14,"")</f>
        <v/>
      </c>
      <c r="E310" t="str">
        <f>IF(SUM('A4'!S341:X341)=6,'A4'!C341,"")</f>
        <v/>
      </c>
      <c r="F310" t="str">
        <f>IF(SUM('A4'!S341:X341)=6,'A4'!D341,"")</f>
        <v/>
      </c>
      <c r="G310" t="str">
        <f>IF(SUM('A4'!S341:X341)=6,'A4'!E341,"")</f>
        <v/>
      </c>
      <c r="H310" t="str">
        <f>IF(SUM('A4'!S341:X341)=6,'A4'!F341,"")</f>
        <v/>
      </c>
      <c r="I310" t="str">
        <f>IF(SUM('A4'!S341:X341)=6,'A4'!G341,"")</f>
        <v/>
      </c>
      <c r="J310" s="308" t="str">
        <f>IF(SUM('A4'!S341:X341)=6,'A4'!H341,"")</f>
        <v/>
      </c>
    </row>
    <row r="311" spans="1:10" x14ac:dyDescent="0.25">
      <c r="A311" t="str">
        <f>IF(SUM('A4'!S342:X342)=6,'Angaben KH-Standort'!$D$25,"")</f>
        <v/>
      </c>
      <c r="B311" t="str">
        <f>IF(SUM('A4'!S342:X342)=6,'Angaben KH-Standort'!$D$26,"")</f>
        <v/>
      </c>
      <c r="C311" t="str">
        <f>IF(SUM('A4'!S342:X342)=6,'Angaben KH-Standort'!$D$12,"")</f>
        <v/>
      </c>
      <c r="D311" t="str">
        <f>IF(SUM('A4'!S342:X342)=6,'A1'!$F$14,"")</f>
        <v/>
      </c>
      <c r="E311" t="str">
        <f>IF(SUM('A4'!S342:X342)=6,'A4'!C342,"")</f>
        <v/>
      </c>
      <c r="F311" t="str">
        <f>IF(SUM('A4'!S342:X342)=6,'A4'!D342,"")</f>
        <v/>
      </c>
      <c r="G311" t="str">
        <f>IF(SUM('A4'!S342:X342)=6,'A4'!E342,"")</f>
        <v/>
      </c>
      <c r="H311" t="str">
        <f>IF(SUM('A4'!S342:X342)=6,'A4'!F342,"")</f>
        <v/>
      </c>
      <c r="I311" t="str">
        <f>IF(SUM('A4'!S342:X342)=6,'A4'!G342,"")</f>
        <v/>
      </c>
      <c r="J311" s="308" t="str">
        <f>IF(SUM('A4'!S342:X342)=6,'A4'!H342,"")</f>
        <v/>
      </c>
    </row>
    <row r="312" spans="1:10" x14ac:dyDescent="0.25">
      <c r="A312" t="str">
        <f>IF(SUM('A4'!S343:X343)=6,'Angaben KH-Standort'!$D$25,"")</f>
        <v/>
      </c>
      <c r="B312" t="str">
        <f>IF(SUM('A4'!S343:X343)=6,'Angaben KH-Standort'!$D$26,"")</f>
        <v/>
      </c>
      <c r="C312" t="str">
        <f>IF(SUM('A4'!S343:X343)=6,'Angaben KH-Standort'!$D$12,"")</f>
        <v/>
      </c>
      <c r="D312" t="str">
        <f>IF(SUM('A4'!S343:X343)=6,'A1'!$F$14,"")</f>
        <v/>
      </c>
      <c r="E312" t="str">
        <f>IF(SUM('A4'!S343:X343)=6,'A4'!C343,"")</f>
        <v/>
      </c>
      <c r="F312" t="str">
        <f>IF(SUM('A4'!S343:X343)=6,'A4'!D343,"")</f>
        <v/>
      </c>
      <c r="G312" t="str">
        <f>IF(SUM('A4'!S343:X343)=6,'A4'!E343,"")</f>
        <v/>
      </c>
      <c r="H312" t="str">
        <f>IF(SUM('A4'!S343:X343)=6,'A4'!F343,"")</f>
        <v/>
      </c>
      <c r="I312" t="str">
        <f>IF(SUM('A4'!S343:X343)=6,'A4'!G343,"")</f>
        <v/>
      </c>
      <c r="J312" s="308" t="str">
        <f>IF(SUM('A4'!S343:X343)=6,'A4'!H343,"")</f>
        <v/>
      </c>
    </row>
    <row r="313" spans="1:10" x14ac:dyDescent="0.25">
      <c r="A313" t="str">
        <f>IF(SUM('A4'!S344:X344)=6,'Angaben KH-Standort'!$D$25,"")</f>
        <v/>
      </c>
      <c r="B313" t="str">
        <f>IF(SUM('A4'!S344:X344)=6,'Angaben KH-Standort'!$D$26,"")</f>
        <v/>
      </c>
      <c r="C313" t="str">
        <f>IF(SUM('A4'!S344:X344)=6,'Angaben KH-Standort'!$D$12,"")</f>
        <v/>
      </c>
      <c r="D313" t="str">
        <f>IF(SUM('A4'!S344:X344)=6,'A1'!$F$14,"")</f>
        <v/>
      </c>
      <c r="E313" t="str">
        <f>IF(SUM('A4'!S344:X344)=6,'A4'!C344,"")</f>
        <v/>
      </c>
      <c r="F313" t="str">
        <f>IF(SUM('A4'!S344:X344)=6,'A4'!D344,"")</f>
        <v/>
      </c>
      <c r="G313" t="str">
        <f>IF(SUM('A4'!S344:X344)=6,'A4'!E344,"")</f>
        <v/>
      </c>
      <c r="H313" t="str">
        <f>IF(SUM('A4'!S344:X344)=6,'A4'!F344,"")</f>
        <v/>
      </c>
      <c r="I313" t="str">
        <f>IF(SUM('A4'!S344:X344)=6,'A4'!G344,"")</f>
        <v/>
      </c>
      <c r="J313" s="308" t="str">
        <f>IF(SUM('A4'!S344:X344)=6,'A4'!H344,"")</f>
        <v/>
      </c>
    </row>
    <row r="314" spans="1:10" x14ac:dyDescent="0.25">
      <c r="A314" t="str">
        <f>IF(SUM('A4'!S345:X345)=6,'Angaben KH-Standort'!$D$25,"")</f>
        <v/>
      </c>
      <c r="B314" t="str">
        <f>IF(SUM('A4'!S345:X345)=6,'Angaben KH-Standort'!$D$26,"")</f>
        <v/>
      </c>
      <c r="C314" t="str">
        <f>IF(SUM('A4'!S345:X345)=6,'Angaben KH-Standort'!$D$12,"")</f>
        <v/>
      </c>
      <c r="D314" t="str">
        <f>IF(SUM('A4'!S345:X345)=6,'A1'!$F$14,"")</f>
        <v/>
      </c>
      <c r="E314" t="str">
        <f>IF(SUM('A4'!S345:X345)=6,'A4'!C345,"")</f>
        <v/>
      </c>
      <c r="F314" t="str">
        <f>IF(SUM('A4'!S345:X345)=6,'A4'!D345,"")</f>
        <v/>
      </c>
      <c r="G314" t="str">
        <f>IF(SUM('A4'!S345:X345)=6,'A4'!E345,"")</f>
        <v/>
      </c>
      <c r="H314" t="str">
        <f>IF(SUM('A4'!S345:X345)=6,'A4'!F345,"")</f>
        <v/>
      </c>
      <c r="I314" t="str">
        <f>IF(SUM('A4'!S345:X345)=6,'A4'!G345,"")</f>
        <v/>
      </c>
      <c r="J314" s="308" t="str">
        <f>IF(SUM('A4'!S345:X345)=6,'A4'!H345,"")</f>
        <v/>
      </c>
    </row>
    <row r="315" spans="1:10" x14ac:dyDescent="0.25">
      <c r="A315" t="str">
        <f>IF(SUM('A4'!S346:X346)=6,'Angaben KH-Standort'!$D$25,"")</f>
        <v/>
      </c>
      <c r="B315" t="str">
        <f>IF(SUM('A4'!S346:X346)=6,'Angaben KH-Standort'!$D$26,"")</f>
        <v/>
      </c>
      <c r="C315" t="str">
        <f>IF(SUM('A4'!S346:X346)=6,'Angaben KH-Standort'!$D$12,"")</f>
        <v/>
      </c>
      <c r="D315" t="str">
        <f>IF(SUM('A4'!S346:X346)=6,'A1'!$F$14,"")</f>
        <v/>
      </c>
      <c r="E315" t="str">
        <f>IF(SUM('A4'!S346:X346)=6,'A4'!C346,"")</f>
        <v/>
      </c>
      <c r="F315" t="str">
        <f>IF(SUM('A4'!S346:X346)=6,'A4'!D346,"")</f>
        <v/>
      </c>
      <c r="G315" t="str">
        <f>IF(SUM('A4'!S346:X346)=6,'A4'!E346,"")</f>
        <v/>
      </c>
      <c r="H315" t="str">
        <f>IF(SUM('A4'!S346:X346)=6,'A4'!F346,"")</f>
        <v/>
      </c>
      <c r="I315" t="str">
        <f>IF(SUM('A4'!S346:X346)=6,'A4'!G346,"")</f>
        <v/>
      </c>
      <c r="J315" s="308" t="str">
        <f>IF(SUM('A4'!S346:X346)=6,'A4'!H346,"")</f>
        <v/>
      </c>
    </row>
    <row r="316" spans="1:10" x14ac:dyDescent="0.25">
      <c r="A316" t="str">
        <f>IF(SUM('A4'!S347:X347)=6,'Angaben KH-Standort'!$D$25,"")</f>
        <v/>
      </c>
      <c r="B316" t="str">
        <f>IF(SUM('A4'!S347:X347)=6,'Angaben KH-Standort'!$D$26,"")</f>
        <v/>
      </c>
      <c r="C316" t="str">
        <f>IF(SUM('A4'!S347:X347)=6,'Angaben KH-Standort'!$D$12,"")</f>
        <v/>
      </c>
      <c r="D316" t="str">
        <f>IF(SUM('A4'!S347:X347)=6,'A1'!$F$14,"")</f>
        <v/>
      </c>
      <c r="E316" t="str">
        <f>IF(SUM('A4'!S347:X347)=6,'A4'!C347,"")</f>
        <v/>
      </c>
      <c r="F316" t="str">
        <f>IF(SUM('A4'!S347:X347)=6,'A4'!D347,"")</f>
        <v/>
      </c>
      <c r="G316" t="str">
        <f>IF(SUM('A4'!S347:X347)=6,'A4'!E347,"")</f>
        <v/>
      </c>
      <c r="H316" t="str">
        <f>IF(SUM('A4'!S347:X347)=6,'A4'!F347,"")</f>
        <v/>
      </c>
      <c r="I316" t="str">
        <f>IF(SUM('A4'!S347:X347)=6,'A4'!G347,"")</f>
        <v/>
      </c>
      <c r="J316" s="308" t="str">
        <f>IF(SUM('A4'!S347:X347)=6,'A4'!H347,"")</f>
        <v/>
      </c>
    </row>
    <row r="317" spans="1:10" x14ac:dyDescent="0.25">
      <c r="A317" t="str">
        <f>IF(SUM('A4'!S348:X348)=6,'Angaben KH-Standort'!$D$25,"")</f>
        <v/>
      </c>
      <c r="B317" t="str">
        <f>IF(SUM('A4'!S348:X348)=6,'Angaben KH-Standort'!$D$26,"")</f>
        <v/>
      </c>
      <c r="C317" t="str">
        <f>IF(SUM('A4'!S348:X348)=6,'Angaben KH-Standort'!$D$12,"")</f>
        <v/>
      </c>
      <c r="D317" t="str">
        <f>IF(SUM('A4'!S348:X348)=6,'A1'!$F$14,"")</f>
        <v/>
      </c>
      <c r="E317" t="str">
        <f>IF(SUM('A4'!S348:X348)=6,'A4'!C348,"")</f>
        <v/>
      </c>
      <c r="F317" t="str">
        <f>IF(SUM('A4'!S348:X348)=6,'A4'!D348,"")</f>
        <v/>
      </c>
      <c r="G317" t="str">
        <f>IF(SUM('A4'!S348:X348)=6,'A4'!E348,"")</f>
        <v/>
      </c>
      <c r="H317" t="str">
        <f>IF(SUM('A4'!S348:X348)=6,'A4'!F348,"")</f>
        <v/>
      </c>
      <c r="I317" t="str">
        <f>IF(SUM('A4'!S348:X348)=6,'A4'!G348,"")</f>
        <v/>
      </c>
      <c r="J317" s="308" t="str">
        <f>IF(SUM('A4'!S348:X348)=6,'A4'!H348,"")</f>
        <v/>
      </c>
    </row>
    <row r="318" spans="1:10" x14ac:dyDescent="0.25">
      <c r="A318" t="str">
        <f>IF(SUM('A4'!S349:X349)=6,'Angaben KH-Standort'!$D$25,"")</f>
        <v/>
      </c>
      <c r="B318" t="str">
        <f>IF(SUM('A4'!S349:X349)=6,'Angaben KH-Standort'!$D$26,"")</f>
        <v/>
      </c>
      <c r="C318" t="str">
        <f>IF(SUM('A4'!S349:X349)=6,'Angaben KH-Standort'!$D$12,"")</f>
        <v/>
      </c>
      <c r="D318" t="str">
        <f>IF(SUM('A4'!S349:X349)=6,'A1'!$F$14,"")</f>
        <v/>
      </c>
      <c r="E318" t="str">
        <f>IF(SUM('A4'!S349:X349)=6,'A4'!C349,"")</f>
        <v/>
      </c>
      <c r="F318" t="str">
        <f>IF(SUM('A4'!S349:X349)=6,'A4'!D349,"")</f>
        <v/>
      </c>
      <c r="G318" t="str">
        <f>IF(SUM('A4'!S349:X349)=6,'A4'!E349,"")</f>
        <v/>
      </c>
      <c r="H318" t="str">
        <f>IF(SUM('A4'!S349:X349)=6,'A4'!F349,"")</f>
        <v/>
      </c>
      <c r="I318" t="str">
        <f>IF(SUM('A4'!S349:X349)=6,'A4'!G349,"")</f>
        <v/>
      </c>
      <c r="J318" s="308" t="str">
        <f>IF(SUM('A4'!S349:X349)=6,'A4'!H349,"")</f>
        <v/>
      </c>
    </row>
    <row r="319" spans="1:10" x14ac:dyDescent="0.25">
      <c r="A319" t="str">
        <f>IF(SUM('A4'!S350:X350)=6,'Angaben KH-Standort'!$D$25,"")</f>
        <v/>
      </c>
      <c r="B319" t="str">
        <f>IF(SUM('A4'!S350:X350)=6,'Angaben KH-Standort'!$D$26,"")</f>
        <v/>
      </c>
      <c r="C319" t="str">
        <f>IF(SUM('A4'!S350:X350)=6,'Angaben KH-Standort'!$D$12,"")</f>
        <v/>
      </c>
      <c r="D319" t="str">
        <f>IF(SUM('A4'!S350:X350)=6,'A1'!$F$14,"")</f>
        <v/>
      </c>
      <c r="E319" t="str">
        <f>IF(SUM('A4'!S350:X350)=6,'A4'!C350,"")</f>
        <v/>
      </c>
      <c r="F319" t="str">
        <f>IF(SUM('A4'!S350:X350)=6,'A4'!D350,"")</f>
        <v/>
      </c>
      <c r="G319" t="str">
        <f>IF(SUM('A4'!S350:X350)=6,'A4'!E350,"")</f>
        <v/>
      </c>
      <c r="H319" t="str">
        <f>IF(SUM('A4'!S350:X350)=6,'A4'!F350,"")</f>
        <v/>
      </c>
      <c r="I319" t="str">
        <f>IF(SUM('A4'!S350:X350)=6,'A4'!G350,"")</f>
        <v/>
      </c>
      <c r="J319" s="308" t="str">
        <f>IF(SUM('A4'!S350:X350)=6,'A4'!H350,"")</f>
        <v/>
      </c>
    </row>
    <row r="320" spans="1:10" x14ac:dyDescent="0.25">
      <c r="A320" t="str">
        <f>IF(SUM('A4'!S351:X351)=6,'Angaben KH-Standort'!$D$25,"")</f>
        <v/>
      </c>
      <c r="B320" t="str">
        <f>IF(SUM('A4'!S351:X351)=6,'Angaben KH-Standort'!$D$26,"")</f>
        <v/>
      </c>
      <c r="C320" t="str">
        <f>IF(SUM('A4'!S351:X351)=6,'Angaben KH-Standort'!$D$12,"")</f>
        <v/>
      </c>
      <c r="D320" t="str">
        <f>IF(SUM('A4'!S351:X351)=6,'A1'!$F$14,"")</f>
        <v/>
      </c>
      <c r="E320" t="str">
        <f>IF(SUM('A4'!S351:X351)=6,'A4'!C351,"")</f>
        <v/>
      </c>
      <c r="F320" t="str">
        <f>IF(SUM('A4'!S351:X351)=6,'A4'!D351,"")</f>
        <v/>
      </c>
      <c r="G320" t="str">
        <f>IF(SUM('A4'!S351:X351)=6,'A4'!E351,"")</f>
        <v/>
      </c>
      <c r="H320" t="str">
        <f>IF(SUM('A4'!S351:X351)=6,'A4'!F351,"")</f>
        <v/>
      </c>
      <c r="I320" t="str">
        <f>IF(SUM('A4'!S351:X351)=6,'A4'!G351,"")</f>
        <v/>
      </c>
      <c r="J320" s="308" t="str">
        <f>IF(SUM('A4'!S351:X351)=6,'A4'!H351,"")</f>
        <v/>
      </c>
    </row>
    <row r="321" spans="1:10" x14ac:dyDescent="0.25">
      <c r="A321" t="str">
        <f>IF(SUM('A4'!S352:X352)=6,'Angaben KH-Standort'!$D$25,"")</f>
        <v/>
      </c>
      <c r="B321" t="str">
        <f>IF(SUM('A4'!S352:X352)=6,'Angaben KH-Standort'!$D$26,"")</f>
        <v/>
      </c>
      <c r="C321" t="str">
        <f>IF(SUM('A4'!S352:X352)=6,'Angaben KH-Standort'!$D$12,"")</f>
        <v/>
      </c>
      <c r="D321" t="str">
        <f>IF(SUM('A4'!S352:X352)=6,'A1'!$F$14,"")</f>
        <v/>
      </c>
      <c r="E321" t="str">
        <f>IF(SUM('A4'!S352:X352)=6,'A4'!C352,"")</f>
        <v/>
      </c>
      <c r="F321" t="str">
        <f>IF(SUM('A4'!S352:X352)=6,'A4'!D352,"")</f>
        <v/>
      </c>
      <c r="G321" t="str">
        <f>IF(SUM('A4'!S352:X352)=6,'A4'!E352,"")</f>
        <v/>
      </c>
      <c r="H321" t="str">
        <f>IF(SUM('A4'!S352:X352)=6,'A4'!F352,"")</f>
        <v/>
      </c>
      <c r="I321" t="str">
        <f>IF(SUM('A4'!S352:X352)=6,'A4'!G352,"")</f>
        <v/>
      </c>
      <c r="J321" s="308" t="str">
        <f>IF(SUM('A4'!S352:X352)=6,'A4'!H352,"")</f>
        <v/>
      </c>
    </row>
    <row r="322" spans="1:10" x14ac:dyDescent="0.25">
      <c r="A322" t="str">
        <f>IF(SUM('A4'!S353:X353)=6,'Angaben KH-Standort'!$D$25,"")</f>
        <v/>
      </c>
      <c r="B322" t="str">
        <f>IF(SUM('A4'!S353:X353)=6,'Angaben KH-Standort'!$D$26,"")</f>
        <v/>
      </c>
      <c r="C322" t="str">
        <f>IF(SUM('A4'!S353:X353)=6,'Angaben KH-Standort'!$D$12,"")</f>
        <v/>
      </c>
      <c r="D322" t="str">
        <f>IF(SUM('A4'!S353:X353)=6,'A1'!$F$14,"")</f>
        <v/>
      </c>
      <c r="E322" t="str">
        <f>IF(SUM('A4'!S353:X353)=6,'A4'!C353,"")</f>
        <v/>
      </c>
      <c r="F322" t="str">
        <f>IF(SUM('A4'!S353:X353)=6,'A4'!D353,"")</f>
        <v/>
      </c>
      <c r="G322" t="str">
        <f>IF(SUM('A4'!S353:X353)=6,'A4'!E353,"")</f>
        <v/>
      </c>
      <c r="H322" t="str">
        <f>IF(SUM('A4'!S353:X353)=6,'A4'!F353,"")</f>
        <v/>
      </c>
      <c r="I322" t="str">
        <f>IF(SUM('A4'!S353:X353)=6,'A4'!G353,"")</f>
        <v/>
      </c>
      <c r="J322" s="308" t="str">
        <f>IF(SUM('A4'!S353:X353)=6,'A4'!H353,"")</f>
        <v/>
      </c>
    </row>
    <row r="323" spans="1:10" x14ac:dyDescent="0.25">
      <c r="A323" t="str">
        <f>IF(SUM('A4'!S354:X354)=6,'Angaben KH-Standort'!$D$25,"")</f>
        <v/>
      </c>
      <c r="B323" t="str">
        <f>IF(SUM('A4'!S354:X354)=6,'Angaben KH-Standort'!$D$26,"")</f>
        <v/>
      </c>
      <c r="C323" t="str">
        <f>IF(SUM('A4'!S354:X354)=6,'Angaben KH-Standort'!$D$12,"")</f>
        <v/>
      </c>
      <c r="D323" t="str">
        <f>IF(SUM('A4'!S354:X354)=6,'A1'!$F$14,"")</f>
        <v/>
      </c>
      <c r="E323" t="str">
        <f>IF(SUM('A4'!S354:X354)=6,'A4'!C354,"")</f>
        <v/>
      </c>
      <c r="F323" t="str">
        <f>IF(SUM('A4'!S354:X354)=6,'A4'!D354,"")</f>
        <v/>
      </c>
      <c r="G323" t="str">
        <f>IF(SUM('A4'!S354:X354)=6,'A4'!E354,"")</f>
        <v/>
      </c>
      <c r="H323" t="str">
        <f>IF(SUM('A4'!S354:X354)=6,'A4'!F354,"")</f>
        <v/>
      </c>
      <c r="I323" t="str">
        <f>IF(SUM('A4'!S354:X354)=6,'A4'!G354,"")</f>
        <v/>
      </c>
      <c r="J323" s="308" t="str">
        <f>IF(SUM('A4'!S354:X354)=6,'A4'!H354,"")</f>
        <v/>
      </c>
    </row>
    <row r="324" spans="1:10" x14ac:dyDescent="0.25">
      <c r="A324" t="str">
        <f>IF(SUM('A4'!S355:X355)=6,'Angaben KH-Standort'!$D$25,"")</f>
        <v/>
      </c>
      <c r="B324" t="str">
        <f>IF(SUM('A4'!S355:X355)=6,'Angaben KH-Standort'!$D$26,"")</f>
        <v/>
      </c>
      <c r="C324" t="str">
        <f>IF(SUM('A4'!S355:X355)=6,'Angaben KH-Standort'!$D$12,"")</f>
        <v/>
      </c>
      <c r="D324" t="str">
        <f>IF(SUM('A4'!S355:X355)=6,'A1'!$F$14,"")</f>
        <v/>
      </c>
      <c r="E324" t="str">
        <f>IF(SUM('A4'!S355:X355)=6,'A4'!C355,"")</f>
        <v/>
      </c>
      <c r="F324" t="str">
        <f>IF(SUM('A4'!S355:X355)=6,'A4'!D355,"")</f>
        <v/>
      </c>
      <c r="G324" t="str">
        <f>IF(SUM('A4'!S355:X355)=6,'A4'!E355,"")</f>
        <v/>
      </c>
      <c r="H324" t="str">
        <f>IF(SUM('A4'!S355:X355)=6,'A4'!F355,"")</f>
        <v/>
      </c>
      <c r="I324" t="str">
        <f>IF(SUM('A4'!S355:X355)=6,'A4'!G355,"")</f>
        <v/>
      </c>
      <c r="J324" s="308" t="str">
        <f>IF(SUM('A4'!S355:X355)=6,'A4'!H355,"")</f>
        <v/>
      </c>
    </row>
    <row r="325" spans="1:10" x14ac:dyDescent="0.25">
      <c r="A325" t="str">
        <f>IF(SUM('A4'!S356:X356)=6,'Angaben KH-Standort'!$D$25,"")</f>
        <v/>
      </c>
      <c r="B325" t="str">
        <f>IF(SUM('A4'!S356:X356)=6,'Angaben KH-Standort'!$D$26,"")</f>
        <v/>
      </c>
      <c r="C325" t="str">
        <f>IF(SUM('A4'!S356:X356)=6,'Angaben KH-Standort'!$D$12,"")</f>
        <v/>
      </c>
      <c r="D325" t="str">
        <f>IF(SUM('A4'!S356:X356)=6,'A1'!$F$14,"")</f>
        <v/>
      </c>
      <c r="E325" t="str">
        <f>IF(SUM('A4'!S356:X356)=6,'A4'!C356,"")</f>
        <v/>
      </c>
      <c r="F325" t="str">
        <f>IF(SUM('A4'!S356:X356)=6,'A4'!D356,"")</f>
        <v/>
      </c>
      <c r="G325" t="str">
        <f>IF(SUM('A4'!S356:X356)=6,'A4'!E356,"")</f>
        <v/>
      </c>
      <c r="H325" t="str">
        <f>IF(SUM('A4'!S356:X356)=6,'A4'!F356,"")</f>
        <v/>
      </c>
      <c r="I325" t="str">
        <f>IF(SUM('A4'!S356:X356)=6,'A4'!G356,"")</f>
        <v/>
      </c>
      <c r="J325" s="308" t="str">
        <f>IF(SUM('A4'!S356:X356)=6,'A4'!H356,"")</f>
        <v/>
      </c>
    </row>
    <row r="326" spans="1:10" x14ac:dyDescent="0.25">
      <c r="A326" t="str">
        <f>IF(SUM('A4'!S357:X357)=6,'Angaben KH-Standort'!$D$25,"")</f>
        <v/>
      </c>
      <c r="B326" t="str">
        <f>IF(SUM('A4'!S357:X357)=6,'Angaben KH-Standort'!$D$26,"")</f>
        <v/>
      </c>
      <c r="C326" t="str">
        <f>IF(SUM('A4'!S357:X357)=6,'Angaben KH-Standort'!$D$12,"")</f>
        <v/>
      </c>
      <c r="D326" t="str">
        <f>IF(SUM('A4'!S357:X357)=6,'A1'!$F$14,"")</f>
        <v/>
      </c>
      <c r="E326" t="str">
        <f>IF(SUM('A4'!S357:X357)=6,'A4'!C357,"")</f>
        <v/>
      </c>
      <c r="F326" t="str">
        <f>IF(SUM('A4'!S357:X357)=6,'A4'!D357,"")</f>
        <v/>
      </c>
      <c r="G326" t="str">
        <f>IF(SUM('A4'!S357:X357)=6,'A4'!E357,"")</f>
        <v/>
      </c>
      <c r="H326" t="str">
        <f>IF(SUM('A4'!S357:X357)=6,'A4'!F357,"")</f>
        <v/>
      </c>
      <c r="I326" t="str">
        <f>IF(SUM('A4'!S357:X357)=6,'A4'!G357,"")</f>
        <v/>
      </c>
      <c r="J326" s="308" t="str">
        <f>IF(SUM('A4'!S357:X357)=6,'A4'!H357,"")</f>
        <v/>
      </c>
    </row>
    <row r="327" spans="1:10" x14ac:dyDescent="0.25">
      <c r="A327" t="str">
        <f>IF(SUM('A4'!S358:X358)=6,'Angaben KH-Standort'!$D$25,"")</f>
        <v/>
      </c>
      <c r="B327" t="str">
        <f>IF(SUM('A4'!S358:X358)=6,'Angaben KH-Standort'!$D$26,"")</f>
        <v/>
      </c>
      <c r="C327" t="str">
        <f>IF(SUM('A4'!S358:X358)=6,'Angaben KH-Standort'!$D$12,"")</f>
        <v/>
      </c>
      <c r="D327" t="str">
        <f>IF(SUM('A4'!S358:X358)=6,'A1'!$F$14,"")</f>
        <v/>
      </c>
      <c r="E327" t="str">
        <f>IF(SUM('A4'!S358:X358)=6,'A4'!C358,"")</f>
        <v/>
      </c>
      <c r="F327" t="str">
        <f>IF(SUM('A4'!S358:X358)=6,'A4'!D358,"")</f>
        <v/>
      </c>
      <c r="G327" t="str">
        <f>IF(SUM('A4'!S358:X358)=6,'A4'!E358,"")</f>
        <v/>
      </c>
      <c r="H327" t="str">
        <f>IF(SUM('A4'!S358:X358)=6,'A4'!F358,"")</f>
        <v/>
      </c>
      <c r="I327" t="str">
        <f>IF(SUM('A4'!S358:X358)=6,'A4'!G358,"")</f>
        <v/>
      </c>
      <c r="J327" s="308" t="str">
        <f>IF(SUM('A4'!S358:X358)=6,'A4'!H358,"")</f>
        <v/>
      </c>
    </row>
    <row r="328" spans="1:10" x14ac:dyDescent="0.25">
      <c r="A328" t="str">
        <f>IF(SUM('A4'!S359:X359)=6,'Angaben KH-Standort'!$D$25,"")</f>
        <v/>
      </c>
      <c r="B328" t="str">
        <f>IF(SUM('A4'!S359:X359)=6,'Angaben KH-Standort'!$D$26,"")</f>
        <v/>
      </c>
      <c r="C328" t="str">
        <f>IF(SUM('A4'!S359:X359)=6,'Angaben KH-Standort'!$D$12,"")</f>
        <v/>
      </c>
      <c r="D328" t="str">
        <f>IF(SUM('A4'!S359:X359)=6,'A1'!$F$14,"")</f>
        <v/>
      </c>
      <c r="E328" t="str">
        <f>IF(SUM('A4'!S359:X359)=6,'A4'!C359,"")</f>
        <v/>
      </c>
      <c r="F328" t="str">
        <f>IF(SUM('A4'!S359:X359)=6,'A4'!D359,"")</f>
        <v/>
      </c>
      <c r="G328" t="str">
        <f>IF(SUM('A4'!S359:X359)=6,'A4'!E359,"")</f>
        <v/>
      </c>
      <c r="H328" t="str">
        <f>IF(SUM('A4'!S359:X359)=6,'A4'!F359,"")</f>
        <v/>
      </c>
      <c r="I328" t="str">
        <f>IF(SUM('A4'!S359:X359)=6,'A4'!G359,"")</f>
        <v/>
      </c>
      <c r="J328" s="308" t="str">
        <f>IF(SUM('A4'!S359:X359)=6,'A4'!H359,"")</f>
        <v/>
      </c>
    </row>
    <row r="329" spans="1:10" x14ac:dyDescent="0.25">
      <c r="A329" t="str">
        <f>IF(SUM('A4'!S360:X360)=6,'Angaben KH-Standort'!$D$25,"")</f>
        <v/>
      </c>
      <c r="B329" t="str">
        <f>IF(SUM('A4'!S360:X360)=6,'Angaben KH-Standort'!$D$26,"")</f>
        <v/>
      </c>
      <c r="C329" t="str">
        <f>IF(SUM('A4'!S360:X360)=6,'Angaben KH-Standort'!$D$12,"")</f>
        <v/>
      </c>
      <c r="D329" t="str">
        <f>IF(SUM('A4'!S360:X360)=6,'A1'!$F$14,"")</f>
        <v/>
      </c>
      <c r="E329" t="str">
        <f>IF(SUM('A4'!S360:X360)=6,'A4'!C360,"")</f>
        <v/>
      </c>
      <c r="F329" t="str">
        <f>IF(SUM('A4'!S360:X360)=6,'A4'!D360,"")</f>
        <v/>
      </c>
      <c r="G329" t="str">
        <f>IF(SUM('A4'!S360:X360)=6,'A4'!E360,"")</f>
        <v/>
      </c>
      <c r="H329" t="str">
        <f>IF(SUM('A4'!S360:X360)=6,'A4'!F360,"")</f>
        <v/>
      </c>
      <c r="I329" t="str">
        <f>IF(SUM('A4'!S360:X360)=6,'A4'!G360,"")</f>
        <v/>
      </c>
      <c r="J329" s="308" t="str">
        <f>IF(SUM('A4'!S360:X360)=6,'A4'!H360,"")</f>
        <v/>
      </c>
    </row>
    <row r="330" spans="1:10" x14ac:dyDescent="0.25">
      <c r="A330" t="str">
        <f>IF(SUM('A4'!S361:X361)=6,'Angaben KH-Standort'!$D$25,"")</f>
        <v/>
      </c>
      <c r="B330" t="str">
        <f>IF(SUM('A4'!S361:X361)=6,'Angaben KH-Standort'!$D$26,"")</f>
        <v/>
      </c>
      <c r="C330" t="str">
        <f>IF(SUM('A4'!S361:X361)=6,'Angaben KH-Standort'!$D$12,"")</f>
        <v/>
      </c>
      <c r="D330" t="str">
        <f>IF(SUM('A4'!S361:X361)=6,'A1'!$F$14,"")</f>
        <v/>
      </c>
      <c r="E330" t="str">
        <f>IF(SUM('A4'!S361:X361)=6,'A4'!C361,"")</f>
        <v/>
      </c>
      <c r="F330" t="str">
        <f>IF(SUM('A4'!S361:X361)=6,'A4'!D361,"")</f>
        <v/>
      </c>
      <c r="G330" t="str">
        <f>IF(SUM('A4'!S361:X361)=6,'A4'!E361,"")</f>
        <v/>
      </c>
      <c r="H330" t="str">
        <f>IF(SUM('A4'!S361:X361)=6,'A4'!F361,"")</f>
        <v/>
      </c>
      <c r="I330" t="str">
        <f>IF(SUM('A4'!S361:X361)=6,'A4'!G361,"")</f>
        <v/>
      </c>
      <c r="J330" s="308" t="str">
        <f>IF(SUM('A4'!S361:X361)=6,'A4'!H361,"")</f>
        <v/>
      </c>
    </row>
    <row r="331" spans="1:10" x14ac:dyDescent="0.25">
      <c r="A331" t="str">
        <f>IF(SUM('A4'!S362:X362)=6,'Angaben KH-Standort'!$D$25,"")</f>
        <v/>
      </c>
      <c r="B331" t="str">
        <f>IF(SUM('A4'!S362:X362)=6,'Angaben KH-Standort'!$D$26,"")</f>
        <v/>
      </c>
      <c r="C331" t="str">
        <f>IF(SUM('A4'!S362:X362)=6,'Angaben KH-Standort'!$D$12,"")</f>
        <v/>
      </c>
      <c r="D331" t="str">
        <f>IF(SUM('A4'!S362:X362)=6,'A1'!$F$14,"")</f>
        <v/>
      </c>
      <c r="E331" t="str">
        <f>IF(SUM('A4'!S362:X362)=6,'A4'!C362,"")</f>
        <v/>
      </c>
      <c r="F331" t="str">
        <f>IF(SUM('A4'!S362:X362)=6,'A4'!D362,"")</f>
        <v/>
      </c>
      <c r="G331" t="str">
        <f>IF(SUM('A4'!S362:X362)=6,'A4'!E362,"")</f>
        <v/>
      </c>
      <c r="H331" t="str">
        <f>IF(SUM('A4'!S362:X362)=6,'A4'!F362,"")</f>
        <v/>
      </c>
      <c r="I331" t="str">
        <f>IF(SUM('A4'!S362:X362)=6,'A4'!G362,"")</f>
        <v/>
      </c>
      <c r="J331" s="308" t="str">
        <f>IF(SUM('A4'!S362:X362)=6,'A4'!H362,"")</f>
        <v/>
      </c>
    </row>
    <row r="332" spans="1:10" x14ac:dyDescent="0.25">
      <c r="A332" t="str">
        <f>IF(SUM('A4'!S363:X363)=6,'Angaben KH-Standort'!$D$25,"")</f>
        <v/>
      </c>
      <c r="B332" t="str">
        <f>IF(SUM('A4'!S363:X363)=6,'Angaben KH-Standort'!$D$26,"")</f>
        <v/>
      </c>
      <c r="C332" t="str">
        <f>IF(SUM('A4'!S363:X363)=6,'Angaben KH-Standort'!$D$12,"")</f>
        <v/>
      </c>
      <c r="D332" t="str">
        <f>IF(SUM('A4'!S363:X363)=6,'A1'!$F$14,"")</f>
        <v/>
      </c>
      <c r="E332" t="str">
        <f>IF(SUM('A4'!S363:X363)=6,'A4'!C363,"")</f>
        <v/>
      </c>
      <c r="F332" t="str">
        <f>IF(SUM('A4'!S363:X363)=6,'A4'!D363,"")</f>
        <v/>
      </c>
      <c r="G332" t="str">
        <f>IF(SUM('A4'!S363:X363)=6,'A4'!E363,"")</f>
        <v/>
      </c>
      <c r="H332" t="str">
        <f>IF(SUM('A4'!S363:X363)=6,'A4'!F363,"")</f>
        <v/>
      </c>
      <c r="I332" t="str">
        <f>IF(SUM('A4'!S363:X363)=6,'A4'!G363,"")</f>
        <v/>
      </c>
      <c r="J332" s="308" t="str">
        <f>IF(SUM('A4'!S363:X363)=6,'A4'!H363,"")</f>
        <v/>
      </c>
    </row>
    <row r="333" spans="1:10" x14ac:dyDescent="0.25">
      <c r="A333" t="str">
        <f>IF(SUM('A4'!S364:X364)=6,'Angaben KH-Standort'!$D$25,"")</f>
        <v/>
      </c>
      <c r="B333" t="str">
        <f>IF(SUM('A4'!S364:X364)=6,'Angaben KH-Standort'!$D$26,"")</f>
        <v/>
      </c>
      <c r="C333" t="str">
        <f>IF(SUM('A4'!S364:X364)=6,'Angaben KH-Standort'!$D$12,"")</f>
        <v/>
      </c>
      <c r="D333" t="str">
        <f>IF(SUM('A4'!S364:X364)=6,'A1'!$F$14,"")</f>
        <v/>
      </c>
      <c r="E333" t="str">
        <f>IF(SUM('A4'!S364:X364)=6,'A4'!C364,"")</f>
        <v/>
      </c>
      <c r="F333" t="str">
        <f>IF(SUM('A4'!S364:X364)=6,'A4'!D364,"")</f>
        <v/>
      </c>
      <c r="G333" t="str">
        <f>IF(SUM('A4'!S364:X364)=6,'A4'!E364,"")</f>
        <v/>
      </c>
      <c r="H333" t="str">
        <f>IF(SUM('A4'!S364:X364)=6,'A4'!F364,"")</f>
        <v/>
      </c>
      <c r="I333" t="str">
        <f>IF(SUM('A4'!S364:X364)=6,'A4'!G364,"")</f>
        <v/>
      </c>
      <c r="J333" s="308" t="str">
        <f>IF(SUM('A4'!S364:X364)=6,'A4'!H364,"")</f>
        <v/>
      </c>
    </row>
    <row r="334" spans="1:10" x14ac:dyDescent="0.25">
      <c r="A334" t="str">
        <f>IF(SUM('A4'!S365:X365)=6,'Angaben KH-Standort'!$D$25,"")</f>
        <v/>
      </c>
      <c r="B334" t="str">
        <f>IF(SUM('A4'!S365:X365)=6,'Angaben KH-Standort'!$D$26,"")</f>
        <v/>
      </c>
      <c r="C334" t="str">
        <f>IF(SUM('A4'!S365:X365)=6,'Angaben KH-Standort'!$D$12,"")</f>
        <v/>
      </c>
      <c r="D334" t="str">
        <f>IF(SUM('A4'!S365:X365)=6,'A1'!$F$14,"")</f>
        <v/>
      </c>
      <c r="E334" t="str">
        <f>IF(SUM('A4'!S365:X365)=6,'A4'!C365,"")</f>
        <v/>
      </c>
      <c r="F334" t="str">
        <f>IF(SUM('A4'!S365:X365)=6,'A4'!D365,"")</f>
        <v/>
      </c>
      <c r="G334" t="str">
        <f>IF(SUM('A4'!S365:X365)=6,'A4'!E365,"")</f>
        <v/>
      </c>
      <c r="H334" t="str">
        <f>IF(SUM('A4'!S365:X365)=6,'A4'!F365,"")</f>
        <v/>
      </c>
      <c r="I334" t="str">
        <f>IF(SUM('A4'!S365:X365)=6,'A4'!G365,"")</f>
        <v/>
      </c>
      <c r="J334" s="308" t="str">
        <f>IF(SUM('A4'!S365:X365)=6,'A4'!H365,"")</f>
        <v/>
      </c>
    </row>
    <row r="335" spans="1:10" x14ac:dyDescent="0.25">
      <c r="A335" t="str">
        <f>IF(SUM('A4'!S366:X366)=6,'Angaben KH-Standort'!$D$25,"")</f>
        <v/>
      </c>
      <c r="B335" t="str">
        <f>IF(SUM('A4'!S366:X366)=6,'Angaben KH-Standort'!$D$26,"")</f>
        <v/>
      </c>
      <c r="C335" t="str">
        <f>IF(SUM('A4'!S366:X366)=6,'Angaben KH-Standort'!$D$12,"")</f>
        <v/>
      </c>
      <c r="D335" t="str">
        <f>IF(SUM('A4'!S366:X366)=6,'A1'!$F$14,"")</f>
        <v/>
      </c>
      <c r="E335" t="str">
        <f>IF(SUM('A4'!S366:X366)=6,'A4'!C366,"")</f>
        <v/>
      </c>
      <c r="F335" t="str">
        <f>IF(SUM('A4'!S366:X366)=6,'A4'!D366,"")</f>
        <v/>
      </c>
      <c r="G335" t="str">
        <f>IF(SUM('A4'!S366:X366)=6,'A4'!E366,"")</f>
        <v/>
      </c>
      <c r="H335" t="str">
        <f>IF(SUM('A4'!S366:X366)=6,'A4'!F366,"")</f>
        <v/>
      </c>
      <c r="I335" t="str">
        <f>IF(SUM('A4'!S366:X366)=6,'A4'!G366,"")</f>
        <v/>
      </c>
      <c r="J335" s="308" t="str">
        <f>IF(SUM('A4'!S366:X366)=6,'A4'!H366,"")</f>
        <v/>
      </c>
    </row>
    <row r="336" spans="1:10" x14ac:dyDescent="0.25">
      <c r="A336" t="str">
        <f>IF(SUM('A4'!S367:X367)=6,'Angaben KH-Standort'!$D$25,"")</f>
        <v/>
      </c>
      <c r="B336" t="str">
        <f>IF(SUM('A4'!S367:X367)=6,'Angaben KH-Standort'!$D$26,"")</f>
        <v/>
      </c>
      <c r="C336" t="str">
        <f>IF(SUM('A4'!S367:X367)=6,'Angaben KH-Standort'!$D$12,"")</f>
        <v/>
      </c>
      <c r="D336" t="str">
        <f>IF(SUM('A4'!S367:X367)=6,'A1'!$F$14,"")</f>
        <v/>
      </c>
      <c r="E336" t="str">
        <f>IF(SUM('A4'!S367:X367)=6,'A4'!C367,"")</f>
        <v/>
      </c>
      <c r="F336" t="str">
        <f>IF(SUM('A4'!S367:X367)=6,'A4'!D367,"")</f>
        <v/>
      </c>
      <c r="G336" t="str">
        <f>IF(SUM('A4'!S367:X367)=6,'A4'!E367,"")</f>
        <v/>
      </c>
      <c r="H336" t="str">
        <f>IF(SUM('A4'!S367:X367)=6,'A4'!F367,"")</f>
        <v/>
      </c>
      <c r="I336" t="str">
        <f>IF(SUM('A4'!S367:X367)=6,'A4'!G367,"")</f>
        <v/>
      </c>
      <c r="J336" s="308" t="str">
        <f>IF(SUM('A4'!S367:X367)=6,'A4'!H367,"")</f>
        <v/>
      </c>
    </row>
    <row r="337" spans="1:10" x14ac:dyDescent="0.25">
      <c r="A337" t="str">
        <f>IF(SUM('A4'!S368:X368)=6,'Angaben KH-Standort'!$D$25,"")</f>
        <v/>
      </c>
      <c r="B337" t="str">
        <f>IF(SUM('A4'!S368:X368)=6,'Angaben KH-Standort'!$D$26,"")</f>
        <v/>
      </c>
      <c r="C337" t="str">
        <f>IF(SUM('A4'!S368:X368)=6,'Angaben KH-Standort'!$D$12,"")</f>
        <v/>
      </c>
      <c r="D337" t="str">
        <f>IF(SUM('A4'!S368:X368)=6,'A1'!$F$14,"")</f>
        <v/>
      </c>
      <c r="E337" t="str">
        <f>IF(SUM('A4'!S368:X368)=6,'A4'!C368,"")</f>
        <v/>
      </c>
      <c r="F337" t="str">
        <f>IF(SUM('A4'!S368:X368)=6,'A4'!D368,"")</f>
        <v/>
      </c>
      <c r="G337" t="str">
        <f>IF(SUM('A4'!S368:X368)=6,'A4'!E368,"")</f>
        <v/>
      </c>
      <c r="H337" t="str">
        <f>IF(SUM('A4'!S368:X368)=6,'A4'!F368,"")</f>
        <v/>
      </c>
      <c r="I337" t="str">
        <f>IF(SUM('A4'!S368:X368)=6,'A4'!G368,"")</f>
        <v/>
      </c>
      <c r="J337" s="308" t="str">
        <f>IF(SUM('A4'!S368:X368)=6,'A4'!H368,"")</f>
        <v/>
      </c>
    </row>
    <row r="338" spans="1:10" x14ac:dyDescent="0.25">
      <c r="A338" t="str">
        <f>IF(SUM('A4'!S369:X369)=6,'Angaben KH-Standort'!$D$25,"")</f>
        <v/>
      </c>
      <c r="B338" t="str">
        <f>IF(SUM('A4'!S369:X369)=6,'Angaben KH-Standort'!$D$26,"")</f>
        <v/>
      </c>
      <c r="C338" t="str">
        <f>IF(SUM('A4'!S369:X369)=6,'Angaben KH-Standort'!$D$12,"")</f>
        <v/>
      </c>
      <c r="D338" t="str">
        <f>IF(SUM('A4'!S369:X369)=6,'A1'!$F$14,"")</f>
        <v/>
      </c>
      <c r="E338" t="str">
        <f>IF(SUM('A4'!S369:X369)=6,'A4'!C369,"")</f>
        <v/>
      </c>
      <c r="F338" t="str">
        <f>IF(SUM('A4'!S369:X369)=6,'A4'!D369,"")</f>
        <v/>
      </c>
      <c r="G338" t="str">
        <f>IF(SUM('A4'!S369:X369)=6,'A4'!E369,"")</f>
        <v/>
      </c>
      <c r="H338" t="str">
        <f>IF(SUM('A4'!S369:X369)=6,'A4'!F369,"")</f>
        <v/>
      </c>
      <c r="I338" t="str">
        <f>IF(SUM('A4'!S369:X369)=6,'A4'!G369,"")</f>
        <v/>
      </c>
      <c r="J338" s="308" t="str">
        <f>IF(SUM('A4'!S369:X369)=6,'A4'!H369,"")</f>
        <v/>
      </c>
    </row>
    <row r="339" spans="1:10" x14ac:dyDescent="0.25">
      <c r="A339" t="str">
        <f>IF(SUM('A4'!S370:X370)=6,'Angaben KH-Standort'!$D$25,"")</f>
        <v/>
      </c>
      <c r="B339" t="str">
        <f>IF(SUM('A4'!S370:X370)=6,'Angaben KH-Standort'!$D$26,"")</f>
        <v/>
      </c>
      <c r="C339" t="str">
        <f>IF(SUM('A4'!S370:X370)=6,'Angaben KH-Standort'!$D$12,"")</f>
        <v/>
      </c>
      <c r="D339" t="str">
        <f>IF(SUM('A4'!S370:X370)=6,'A1'!$F$14,"")</f>
        <v/>
      </c>
      <c r="E339" t="str">
        <f>IF(SUM('A4'!S370:X370)=6,'A4'!C370,"")</f>
        <v/>
      </c>
      <c r="F339" t="str">
        <f>IF(SUM('A4'!S370:X370)=6,'A4'!D370,"")</f>
        <v/>
      </c>
      <c r="G339" t="str">
        <f>IF(SUM('A4'!S370:X370)=6,'A4'!E370,"")</f>
        <v/>
      </c>
      <c r="H339" t="str">
        <f>IF(SUM('A4'!S370:X370)=6,'A4'!F370,"")</f>
        <v/>
      </c>
      <c r="I339" t="str">
        <f>IF(SUM('A4'!S370:X370)=6,'A4'!G370,"")</f>
        <v/>
      </c>
      <c r="J339" s="308" t="str">
        <f>IF(SUM('A4'!S370:X370)=6,'A4'!H370,"")</f>
        <v/>
      </c>
    </row>
    <row r="340" spans="1:10" x14ac:dyDescent="0.25">
      <c r="A340" t="str">
        <f>IF(SUM('A4'!S371:X371)=6,'Angaben KH-Standort'!$D$25,"")</f>
        <v/>
      </c>
      <c r="B340" t="str">
        <f>IF(SUM('A4'!S371:X371)=6,'Angaben KH-Standort'!$D$26,"")</f>
        <v/>
      </c>
      <c r="C340" t="str">
        <f>IF(SUM('A4'!S371:X371)=6,'Angaben KH-Standort'!$D$12,"")</f>
        <v/>
      </c>
      <c r="D340" t="str">
        <f>IF(SUM('A4'!S371:X371)=6,'A1'!$F$14,"")</f>
        <v/>
      </c>
      <c r="E340" t="str">
        <f>IF(SUM('A4'!S371:X371)=6,'A4'!C371,"")</f>
        <v/>
      </c>
      <c r="F340" t="str">
        <f>IF(SUM('A4'!S371:X371)=6,'A4'!D371,"")</f>
        <v/>
      </c>
      <c r="G340" t="str">
        <f>IF(SUM('A4'!S371:X371)=6,'A4'!E371,"")</f>
        <v/>
      </c>
      <c r="H340" t="str">
        <f>IF(SUM('A4'!S371:X371)=6,'A4'!F371,"")</f>
        <v/>
      </c>
      <c r="I340" t="str">
        <f>IF(SUM('A4'!S371:X371)=6,'A4'!G371,"")</f>
        <v/>
      </c>
      <c r="J340" s="308" t="str">
        <f>IF(SUM('A4'!S371:X371)=6,'A4'!H371,"")</f>
        <v/>
      </c>
    </row>
    <row r="341" spans="1:10" x14ac:dyDescent="0.25">
      <c r="A341" t="str">
        <f>IF(SUM('A4'!S372:X372)=6,'Angaben KH-Standort'!$D$25,"")</f>
        <v/>
      </c>
      <c r="B341" t="str">
        <f>IF(SUM('A4'!S372:X372)=6,'Angaben KH-Standort'!$D$26,"")</f>
        <v/>
      </c>
      <c r="C341" t="str">
        <f>IF(SUM('A4'!S372:X372)=6,'Angaben KH-Standort'!$D$12,"")</f>
        <v/>
      </c>
      <c r="D341" t="str">
        <f>IF(SUM('A4'!S372:X372)=6,'A1'!$F$14,"")</f>
        <v/>
      </c>
      <c r="E341" t="str">
        <f>IF(SUM('A4'!S372:X372)=6,'A4'!C372,"")</f>
        <v/>
      </c>
      <c r="F341" t="str">
        <f>IF(SUM('A4'!S372:X372)=6,'A4'!D372,"")</f>
        <v/>
      </c>
      <c r="G341" t="str">
        <f>IF(SUM('A4'!S372:X372)=6,'A4'!E372,"")</f>
        <v/>
      </c>
      <c r="H341" t="str">
        <f>IF(SUM('A4'!S372:X372)=6,'A4'!F372,"")</f>
        <v/>
      </c>
      <c r="I341" t="str">
        <f>IF(SUM('A4'!S372:X372)=6,'A4'!G372,"")</f>
        <v/>
      </c>
      <c r="J341" s="308" t="str">
        <f>IF(SUM('A4'!S372:X372)=6,'A4'!H372,"")</f>
        <v/>
      </c>
    </row>
    <row r="342" spans="1:10" x14ac:dyDescent="0.25">
      <c r="A342" t="str">
        <f>IF(SUM('A4'!S373:X373)=6,'Angaben KH-Standort'!$D$25,"")</f>
        <v/>
      </c>
      <c r="B342" t="str">
        <f>IF(SUM('A4'!S373:X373)=6,'Angaben KH-Standort'!$D$26,"")</f>
        <v/>
      </c>
      <c r="C342" t="str">
        <f>IF(SUM('A4'!S373:X373)=6,'Angaben KH-Standort'!$D$12,"")</f>
        <v/>
      </c>
      <c r="D342" t="str">
        <f>IF(SUM('A4'!S373:X373)=6,'A1'!$F$14,"")</f>
        <v/>
      </c>
      <c r="E342" t="str">
        <f>IF(SUM('A4'!S373:X373)=6,'A4'!C373,"")</f>
        <v/>
      </c>
      <c r="F342" t="str">
        <f>IF(SUM('A4'!S373:X373)=6,'A4'!D373,"")</f>
        <v/>
      </c>
      <c r="G342" t="str">
        <f>IF(SUM('A4'!S373:X373)=6,'A4'!E373,"")</f>
        <v/>
      </c>
      <c r="H342" t="str">
        <f>IF(SUM('A4'!S373:X373)=6,'A4'!F373,"")</f>
        <v/>
      </c>
      <c r="I342" t="str">
        <f>IF(SUM('A4'!S373:X373)=6,'A4'!G373,"")</f>
        <v/>
      </c>
      <c r="J342" s="308" t="str">
        <f>IF(SUM('A4'!S373:X373)=6,'A4'!H373,"")</f>
        <v/>
      </c>
    </row>
    <row r="343" spans="1:10" x14ac:dyDescent="0.25">
      <c r="A343" t="str">
        <f>IF(SUM('A4'!S374:X374)=6,'Angaben KH-Standort'!$D$25,"")</f>
        <v/>
      </c>
      <c r="B343" t="str">
        <f>IF(SUM('A4'!S374:X374)=6,'Angaben KH-Standort'!$D$26,"")</f>
        <v/>
      </c>
      <c r="C343" t="str">
        <f>IF(SUM('A4'!S374:X374)=6,'Angaben KH-Standort'!$D$12,"")</f>
        <v/>
      </c>
      <c r="D343" t="str">
        <f>IF(SUM('A4'!S374:X374)=6,'A1'!$F$14,"")</f>
        <v/>
      </c>
      <c r="E343" t="str">
        <f>IF(SUM('A4'!S374:X374)=6,'A4'!C374,"")</f>
        <v/>
      </c>
      <c r="F343" t="str">
        <f>IF(SUM('A4'!S374:X374)=6,'A4'!D374,"")</f>
        <v/>
      </c>
      <c r="G343" t="str">
        <f>IF(SUM('A4'!S374:X374)=6,'A4'!E374,"")</f>
        <v/>
      </c>
      <c r="H343" t="str">
        <f>IF(SUM('A4'!S374:X374)=6,'A4'!F374,"")</f>
        <v/>
      </c>
      <c r="I343" t="str">
        <f>IF(SUM('A4'!S374:X374)=6,'A4'!G374,"")</f>
        <v/>
      </c>
      <c r="J343" s="308" t="str">
        <f>IF(SUM('A4'!S374:X374)=6,'A4'!H374,"")</f>
        <v/>
      </c>
    </row>
    <row r="344" spans="1:10" x14ac:dyDescent="0.25">
      <c r="A344" t="str">
        <f>IF(SUM('A4'!S375:X375)=6,'Angaben KH-Standort'!$D$25,"")</f>
        <v/>
      </c>
      <c r="B344" t="str">
        <f>IF(SUM('A4'!S375:X375)=6,'Angaben KH-Standort'!$D$26,"")</f>
        <v/>
      </c>
      <c r="C344" t="str">
        <f>IF(SUM('A4'!S375:X375)=6,'Angaben KH-Standort'!$D$12,"")</f>
        <v/>
      </c>
      <c r="D344" t="str">
        <f>IF(SUM('A4'!S375:X375)=6,'A1'!$F$14,"")</f>
        <v/>
      </c>
      <c r="E344" t="str">
        <f>IF(SUM('A4'!S375:X375)=6,'A4'!C375,"")</f>
        <v/>
      </c>
      <c r="F344" t="str">
        <f>IF(SUM('A4'!S375:X375)=6,'A4'!D375,"")</f>
        <v/>
      </c>
      <c r="G344" t="str">
        <f>IF(SUM('A4'!S375:X375)=6,'A4'!E375,"")</f>
        <v/>
      </c>
      <c r="H344" t="str">
        <f>IF(SUM('A4'!S375:X375)=6,'A4'!F375,"")</f>
        <v/>
      </c>
      <c r="I344" t="str">
        <f>IF(SUM('A4'!S375:X375)=6,'A4'!G375,"")</f>
        <v/>
      </c>
      <c r="J344" s="308" t="str">
        <f>IF(SUM('A4'!S375:X375)=6,'A4'!H375,"")</f>
        <v/>
      </c>
    </row>
    <row r="345" spans="1:10" x14ac:dyDescent="0.25">
      <c r="A345" t="str">
        <f>IF(SUM('A4'!S376:X376)=6,'Angaben KH-Standort'!$D$25,"")</f>
        <v/>
      </c>
      <c r="B345" t="str">
        <f>IF(SUM('A4'!S376:X376)=6,'Angaben KH-Standort'!$D$26,"")</f>
        <v/>
      </c>
      <c r="C345" t="str">
        <f>IF(SUM('A4'!S376:X376)=6,'Angaben KH-Standort'!$D$12,"")</f>
        <v/>
      </c>
      <c r="D345" t="str">
        <f>IF(SUM('A4'!S376:X376)=6,'A1'!$F$14,"")</f>
        <v/>
      </c>
      <c r="E345" t="str">
        <f>IF(SUM('A4'!S376:X376)=6,'A4'!C376,"")</f>
        <v/>
      </c>
      <c r="F345" t="str">
        <f>IF(SUM('A4'!S376:X376)=6,'A4'!D376,"")</f>
        <v/>
      </c>
      <c r="G345" t="str">
        <f>IF(SUM('A4'!S376:X376)=6,'A4'!E376,"")</f>
        <v/>
      </c>
      <c r="H345" t="str">
        <f>IF(SUM('A4'!S376:X376)=6,'A4'!F376,"")</f>
        <v/>
      </c>
      <c r="I345" t="str">
        <f>IF(SUM('A4'!S376:X376)=6,'A4'!G376,"")</f>
        <v/>
      </c>
      <c r="J345" s="308" t="str">
        <f>IF(SUM('A4'!S376:X376)=6,'A4'!H376,"")</f>
        <v/>
      </c>
    </row>
    <row r="346" spans="1:10" x14ac:dyDescent="0.25">
      <c r="A346" t="str">
        <f>IF(SUM('A4'!S377:X377)=6,'Angaben KH-Standort'!$D$25,"")</f>
        <v/>
      </c>
      <c r="B346" t="str">
        <f>IF(SUM('A4'!S377:X377)=6,'Angaben KH-Standort'!$D$26,"")</f>
        <v/>
      </c>
      <c r="C346" t="str">
        <f>IF(SUM('A4'!S377:X377)=6,'Angaben KH-Standort'!$D$12,"")</f>
        <v/>
      </c>
      <c r="D346" t="str">
        <f>IF(SUM('A4'!S377:X377)=6,'A1'!$F$14,"")</f>
        <v/>
      </c>
      <c r="E346" t="str">
        <f>IF(SUM('A4'!S377:X377)=6,'A4'!C377,"")</f>
        <v/>
      </c>
      <c r="F346" t="str">
        <f>IF(SUM('A4'!S377:X377)=6,'A4'!D377,"")</f>
        <v/>
      </c>
      <c r="G346" t="str">
        <f>IF(SUM('A4'!S377:X377)=6,'A4'!E377,"")</f>
        <v/>
      </c>
      <c r="H346" t="str">
        <f>IF(SUM('A4'!S377:X377)=6,'A4'!F377,"")</f>
        <v/>
      </c>
      <c r="I346" t="str">
        <f>IF(SUM('A4'!S377:X377)=6,'A4'!G377,"")</f>
        <v/>
      </c>
      <c r="J346" s="308" t="str">
        <f>IF(SUM('A4'!S377:X377)=6,'A4'!H377,"")</f>
        <v/>
      </c>
    </row>
    <row r="347" spans="1:10" x14ac:dyDescent="0.25">
      <c r="A347" t="str">
        <f>IF(SUM('A4'!S378:X378)=6,'Angaben KH-Standort'!$D$25,"")</f>
        <v/>
      </c>
      <c r="B347" t="str">
        <f>IF(SUM('A4'!S378:X378)=6,'Angaben KH-Standort'!$D$26,"")</f>
        <v/>
      </c>
      <c r="C347" t="str">
        <f>IF(SUM('A4'!S378:X378)=6,'Angaben KH-Standort'!$D$12,"")</f>
        <v/>
      </c>
      <c r="D347" t="str">
        <f>IF(SUM('A4'!S378:X378)=6,'A1'!$F$14,"")</f>
        <v/>
      </c>
      <c r="E347" t="str">
        <f>IF(SUM('A4'!S378:X378)=6,'A4'!C378,"")</f>
        <v/>
      </c>
      <c r="F347" t="str">
        <f>IF(SUM('A4'!S378:X378)=6,'A4'!D378,"")</f>
        <v/>
      </c>
      <c r="G347" t="str">
        <f>IF(SUM('A4'!S378:X378)=6,'A4'!E378,"")</f>
        <v/>
      </c>
      <c r="H347" t="str">
        <f>IF(SUM('A4'!S378:X378)=6,'A4'!F378,"")</f>
        <v/>
      </c>
      <c r="I347" t="str">
        <f>IF(SUM('A4'!S378:X378)=6,'A4'!G378,"")</f>
        <v/>
      </c>
      <c r="J347" s="308" t="str">
        <f>IF(SUM('A4'!S378:X378)=6,'A4'!H378,"")</f>
        <v/>
      </c>
    </row>
    <row r="348" spans="1:10" x14ac:dyDescent="0.25">
      <c r="A348" t="str">
        <f>IF(SUM('A4'!S379:X379)=6,'Angaben KH-Standort'!$D$25,"")</f>
        <v/>
      </c>
      <c r="B348" t="str">
        <f>IF(SUM('A4'!S379:X379)=6,'Angaben KH-Standort'!$D$26,"")</f>
        <v/>
      </c>
      <c r="C348" t="str">
        <f>IF(SUM('A4'!S379:X379)=6,'Angaben KH-Standort'!$D$12,"")</f>
        <v/>
      </c>
      <c r="D348" t="str">
        <f>IF(SUM('A4'!S379:X379)=6,'A1'!$F$14,"")</f>
        <v/>
      </c>
      <c r="E348" t="str">
        <f>IF(SUM('A4'!S379:X379)=6,'A4'!C379,"")</f>
        <v/>
      </c>
      <c r="F348" t="str">
        <f>IF(SUM('A4'!S379:X379)=6,'A4'!D379,"")</f>
        <v/>
      </c>
      <c r="G348" t="str">
        <f>IF(SUM('A4'!S379:X379)=6,'A4'!E379,"")</f>
        <v/>
      </c>
      <c r="H348" t="str">
        <f>IF(SUM('A4'!S379:X379)=6,'A4'!F379,"")</f>
        <v/>
      </c>
      <c r="I348" t="str">
        <f>IF(SUM('A4'!S379:X379)=6,'A4'!G379,"")</f>
        <v/>
      </c>
      <c r="J348" s="308" t="str">
        <f>IF(SUM('A4'!S379:X379)=6,'A4'!H379,"")</f>
        <v/>
      </c>
    </row>
    <row r="349" spans="1:10" x14ac:dyDescent="0.25">
      <c r="A349" t="str">
        <f>IF(SUM('A4'!S380:X380)=6,'Angaben KH-Standort'!$D$25,"")</f>
        <v/>
      </c>
      <c r="B349" t="str">
        <f>IF(SUM('A4'!S380:X380)=6,'Angaben KH-Standort'!$D$26,"")</f>
        <v/>
      </c>
      <c r="C349" t="str">
        <f>IF(SUM('A4'!S380:X380)=6,'Angaben KH-Standort'!$D$12,"")</f>
        <v/>
      </c>
      <c r="D349" t="str">
        <f>IF(SUM('A4'!S380:X380)=6,'A1'!$F$14,"")</f>
        <v/>
      </c>
      <c r="E349" t="str">
        <f>IF(SUM('A4'!S380:X380)=6,'A4'!C380,"")</f>
        <v/>
      </c>
      <c r="F349" t="str">
        <f>IF(SUM('A4'!S380:X380)=6,'A4'!D380,"")</f>
        <v/>
      </c>
      <c r="G349" t="str">
        <f>IF(SUM('A4'!S380:X380)=6,'A4'!E380,"")</f>
        <v/>
      </c>
      <c r="H349" t="str">
        <f>IF(SUM('A4'!S380:X380)=6,'A4'!F380,"")</f>
        <v/>
      </c>
      <c r="I349" t="str">
        <f>IF(SUM('A4'!S380:X380)=6,'A4'!G380,"")</f>
        <v/>
      </c>
      <c r="J349" s="308" t="str">
        <f>IF(SUM('A4'!S380:X380)=6,'A4'!H380,"")</f>
        <v/>
      </c>
    </row>
    <row r="350" spans="1:10" x14ac:dyDescent="0.25">
      <c r="A350" t="str">
        <f>IF(SUM('A4'!S381:X381)=6,'Angaben KH-Standort'!$D$25,"")</f>
        <v/>
      </c>
      <c r="B350" t="str">
        <f>IF(SUM('A4'!S381:X381)=6,'Angaben KH-Standort'!$D$26,"")</f>
        <v/>
      </c>
      <c r="C350" t="str">
        <f>IF(SUM('A4'!S381:X381)=6,'Angaben KH-Standort'!$D$12,"")</f>
        <v/>
      </c>
      <c r="D350" t="str">
        <f>IF(SUM('A4'!S381:X381)=6,'A1'!$F$14,"")</f>
        <v/>
      </c>
      <c r="E350" t="str">
        <f>IF(SUM('A4'!S381:X381)=6,'A4'!C381,"")</f>
        <v/>
      </c>
      <c r="F350" t="str">
        <f>IF(SUM('A4'!S381:X381)=6,'A4'!D381,"")</f>
        <v/>
      </c>
      <c r="G350" t="str">
        <f>IF(SUM('A4'!S381:X381)=6,'A4'!E381,"")</f>
        <v/>
      </c>
      <c r="H350" t="str">
        <f>IF(SUM('A4'!S381:X381)=6,'A4'!F381,"")</f>
        <v/>
      </c>
      <c r="I350" t="str">
        <f>IF(SUM('A4'!S381:X381)=6,'A4'!G381,"")</f>
        <v/>
      </c>
      <c r="J350" s="308" t="str">
        <f>IF(SUM('A4'!S381:X381)=6,'A4'!H381,"")</f>
        <v/>
      </c>
    </row>
    <row r="351" spans="1:10" x14ac:dyDescent="0.25">
      <c r="A351" t="str">
        <f>IF(SUM('A4'!S382:X382)=6,'Angaben KH-Standort'!$D$25,"")</f>
        <v/>
      </c>
      <c r="B351" t="str">
        <f>IF(SUM('A4'!S382:X382)=6,'Angaben KH-Standort'!$D$26,"")</f>
        <v/>
      </c>
      <c r="C351" t="str">
        <f>IF(SUM('A4'!S382:X382)=6,'Angaben KH-Standort'!$D$12,"")</f>
        <v/>
      </c>
      <c r="D351" t="str">
        <f>IF(SUM('A4'!S382:X382)=6,'A1'!$F$14,"")</f>
        <v/>
      </c>
      <c r="E351" t="str">
        <f>IF(SUM('A4'!S382:X382)=6,'A4'!C382,"")</f>
        <v/>
      </c>
      <c r="F351" t="str">
        <f>IF(SUM('A4'!S382:X382)=6,'A4'!D382,"")</f>
        <v/>
      </c>
      <c r="G351" t="str">
        <f>IF(SUM('A4'!S382:X382)=6,'A4'!E382,"")</f>
        <v/>
      </c>
      <c r="H351" t="str">
        <f>IF(SUM('A4'!S382:X382)=6,'A4'!F382,"")</f>
        <v/>
      </c>
      <c r="I351" t="str">
        <f>IF(SUM('A4'!S382:X382)=6,'A4'!G382,"")</f>
        <v/>
      </c>
      <c r="J351" s="308" t="str">
        <f>IF(SUM('A4'!S382:X382)=6,'A4'!H382,"")</f>
        <v/>
      </c>
    </row>
    <row r="352" spans="1:10" x14ac:dyDescent="0.25">
      <c r="A352" t="str">
        <f>IF(SUM('A4'!S383:X383)=6,'Angaben KH-Standort'!$D$25,"")</f>
        <v/>
      </c>
      <c r="B352" t="str">
        <f>IF(SUM('A4'!S383:X383)=6,'Angaben KH-Standort'!$D$26,"")</f>
        <v/>
      </c>
      <c r="C352" t="str">
        <f>IF(SUM('A4'!S383:X383)=6,'Angaben KH-Standort'!$D$12,"")</f>
        <v/>
      </c>
      <c r="D352" t="str">
        <f>IF(SUM('A4'!S383:X383)=6,'A1'!$F$14,"")</f>
        <v/>
      </c>
      <c r="E352" t="str">
        <f>IF(SUM('A4'!S383:X383)=6,'A4'!C383,"")</f>
        <v/>
      </c>
      <c r="F352" t="str">
        <f>IF(SUM('A4'!S383:X383)=6,'A4'!D383,"")</f>
        <v/>
      </c>
      <c r="G352" t="str">
        <f>IF(SUM('A4'!S383:X383)=6,'A4'!E383,"")</f>
        <v/>
      </c>
      <c r="H352" t="str">
        <f>IF(SUM('A4'!S383:X383)=6,'A4'!F383,"")</f>
        <v/>
      </c>
      <c r="I352" t="str">
        <f>IF(SUM('A4'!S383:X383)=6,'A4'!G383,"")</f>
        <v/>
      </c>
      <c r="J352" s="308" t="str">
        <f>IF(SUM('A4'!S383:X383)=6,'A4'!H383,"")</f>
        <v/>
      </c>
    </row>
    <row r="353" spans="1:10" x14ac:dyDescent="0.25">
      <c r="A353" t="str">
        <f>IF(SUM('A4'!S384:X384)=6,'Angaben KH-Standort'!$D$25,"")</f>
        <v/>
      </c>
      <c r="B353" t="str">
        <f>IF(SUM('A4'!S384:X384)=6,'Angaben KH-Standort'!$D$26,"")</f>
        <v/>
      </c>
      <c r="C353" t="str">
        <f>IF(SUM('A4'!S384:X384)=6,'Angaben KH-Standort'!$D$12,"")</f>
        <v/>
      </c>
      <c r="D353" t="str">
        <f>IF(SUM('A4'!S384:X384)=6,'A1'!$F$14,"")</f>
        <v/>
      </c>
      <c r="E353" t="str">
        <f>IF(SUM('A4'!S384:X384)=6,'A4'!C384,"")</f>
        <v/>
      </c>
      <c r="F353" t="str">
        <f>IF(SUM('A4'!S384:X384)=6,'A4'!D384,"")</f>
        <v/>
      </c>
      <c r="G353" t="str">
        <f>IF(SUM('A4'!S384:X384)=6,'A4'!E384,"")</f>
        <v/>
      </c>
      <c r="H353" t="str">
        <f>IF(SUM('A4'!S384:X384)=6,'A4'!F384,"")</f>
        <v/>
      </c>
      <c r="I353" t="str">
        <f>IF(SUM('A4'!S384:X384)=6,'A4'!G384,"")</f>
        <v/>
      </c>
      <c r="J353" s="308" t="str">
        <f>IF(SUM('A4'!S384:X384)=6,'A4'!H384,"")</f>
        <v/>
      </c>
    </row>
    <row r="354" spans="1:10" x14ac:dyDescent="0.25">
      <c r="A354" t="str">
        <f>IF(SUM('A4'!S385:X385)=6,'Angaben KH-Standort'!$D$25,"")</f>
        <v/>
      </c>
      <c r="B354" t="str">
        <f>IF(SUM('A4'!S385:X385)=6,'Angaben KH-Standort'!$D$26,"")</f>
        <v/>
      </c>
      <c r="C354" t="str">
        <f>IF(SUM('A4'!S385:X385)=6,'Angaben KH-Standort'!$D$12,"")</f>
        <v/>
      </c>
      <c r="D354" t="str">
        <f>IF(SUM('A4'!S385:X385)=6,'A1'!$F$14,"")</f>
        <v/>
      </c>
      <c r="E354" t="str">
        <f>IF(SUM('A4'!S385:X385)=6,'A4'!C385,"")</f>
        <v/>
      </c>
      <c r="F354" t="str">
        <f>IF(SUM('A4'!S385:X385)=6,'A4'!D385,"")</f>
        <v/>
      </c>
      <c r="G354" t="str">
        <f>IF(SUM('A4'!S385:X385)=6,'A4'!E385,"")</f>
        <v/>
      </c>
      <c r="H354" t="str">
        <f>IF(SUM('A4'!S385:X385)=6,'A4'!F385,"")</f>
        <v/>
      </c>
      <c r="I354" t="str">
        <f>IF(SUM('A4'!S385:X385)=6,'A4'!G385,"")</f>
        <v/>
      </c>
      <c r="J354" s="308" t="str">
        <f>IF(SUM('A4'!S385:X385)=6,'A4'!H385,"")</f>
        <v/>
      </c>
    </row>
    <row r="355" spans="1:10" x14ac:dyDescent="0.25">
      <c r="A355" t="str">
        <f>IF(SUM('A4'!S386:X386)=6,'Angaben KH-Standort'!$D$25,"")</f>
        <v/>
      </c>
      <c r="B355" t="str">
        <f>IF(SUM('A4'!S386:X386)=6,'Angaben KH-Standort'!$D$26,"")</f>
        <v/>
      </c>
      <c r="C355" t="str">
        <f>IF(SUM('A4'!S386:X386)=6,'Angaben KH-Standort'!$D$12,"")</f>
        <v/>
      </c>
      <c r="D355" t="str">
        <f>IF(SUM('A4'!S386:X386)=6,'A1'!$F$14,"")</f>
        <v/>
      </c>
      <c r="E355" t="str">
        <f>IF(SUM('A4'!S386:X386)=6,'A4'!C386,"")</f>
        <v/>
      </c>
      <c r="F355" t="str">
        <f>IF(SUM('A4'!S386:X386)=6,'A4'!D386,"")</f>
        <v/>
      </c>
      <c r="G355" t="str">
        <f>IF(SUM('A4'!S386:X386)=6,'A4'!E386,"")</f>
        <v/>
      </c>
      <c r="H355" t="str">
        <f>IF(SUM('A4'!S386:X386)=6,'A4'!F386,"")</f>
        <v/>
      </c>
      <c r="I355" t="str">
        <f>IF(SUM('A4'!S386:X386)=6,'A4'!G386,"")</f>
        <v/>
      </c>
      <c r="J355" s="308" t="str">
        <f>IF(SUM('A4'!S386:X386)=6,'A4'!H386,"")</f>
        <v/>
      </c>
    </row>
    <row r="356" spans="1:10" x14ac:dyDescent="0.25">
      <c r="A356" t="str">
        <f>IF(SUM('A4'!S387:X387)=6,'Angaben KH-Standort'!$D$25,"")</f>
        <v/>
      </c>
      <c r="B356" t="str">
        <f>IF(SUM('A4'!S387:X387)=6,'Angaben KH-Standort'!$D$26,"")</f>
        <v/>
      </c>
      <c r="C356" t="str">
        <f>IF(SUM('A4'!S387:X387)=6,'Angaben KH-Standort'!$D$12,"")</f>
        <v/>
      </c>
      <c r="D356" t="str">
        <f>IF(SUM('A4'!S387:X387)=6,'A1'!$F$14,"")</f>
        <v/>
      </c>
      <c r="E356" t="str">
        <f>IF(SUM('A4'!S387:X387)=6,'A4'!C387,"")</f>
        <v/>
      </c>
      <c r="F356" t="str">
        <f>IF(SUM('A4'!S387:X387)=6,'A4'!D387,"")</f>
        <v/>
      </c>
      <c r="G356" t="str">
        <f>IF(SUM('A4'!S387:X387)=6,'A4'!E387,"")</f>
        <v/>
      </c>
      <c r="H356" t="str">
        <f>IF(SUM('A4'!S387:X387)=6,'A4'!F387,"")</f>
        <v/>
      </c>
      <c r="I356" t="str">
        <f>IF(SUM('A4'!S387:X387)=6,'A4'!G387,"")</f>
        <v/>
      </c>
      <c r="J356" s="308" t="str">
        <f>IF(SUM('A4'!S387:X387)=6,'A4'!H387,"")</f>
        <v/>
      </c>
    </row>
    <row r="357" spans="1:10" x14ac:dyDescent="0.25">
      <c r="A357" t="str">
        <f>IF(SUM('A4'!S388:X388)=6,'Angaben KH-Standort'!$D$25,"")</f>
        <v/>
      </c>
      <c r="B357" t="str">
        <f>IF(SUM('A4'!S388:X388)=6,'Angaben KH-Standort'!$D$26,"")</f>
        <v/>
      </c>
      <c r="C357" t="str">
        <f>IF(SUM('A4'!S388:X388)=6,'Angaben KH-Standort'!$D$12,"")</f>
        <v/>
      </c>
      <c r="D357" t="str">
        <f>IF(SUM('A4'!S388:X388)=6,'A1'!$F$14,"")</f>
        <v/>
      </c>
      <c r="E357" t="str">
        <f>IF(SUM('A4'!S388:X388)=6,'A4'!C388,"")</f>
        <v/>
      </c>
      <c r="F357" t="str">
        <f>IF(SUM('A4'!S388:X388)=6,'A4'!D388,"")</f>
        <v/>
      </c>
      <c r="G357" t="str">
        <f>IF(SUM('A4'!S388:X388)=6,'A4'!E388,"")</f>
        <v/>
      </c>
      <c r="H357" t="str">
        <f>IF(SUM('A4'!S388:X388)=6,'A4'!F388,"")</f>
        <v/>
      </c>
      <c r="I357" t="str">
        <f>IF(SUM('A4'!S388:X388)=6,'A4'!G388,"")</f>
        <v/>
      </c>
      <c r="J357" s="308" t="str">
        <f>IF(SUM('A4'!S388:X388)=6,'A4'!H388,"")</f>
        <v/>
      </c>
    </row>
    <row r="358" spans="1:10" x14ac:dyDescent="0.25">
      <c r="A358" t="str">
        <f>IF(SUM('A4'!S389:X389)=6,'Angaben KH-Standort'!$D$25,"")</f>
        <v/>
      </c>
      <c r="B358" t="str">
        <f>IF(SUM('A4'!S389:X389)=6,'Angaben KH-Standort'!$D$26,"")</f>
        <v/>
      </c>
      <c r="C358" t="str">
        <f>IF(SUM('A4'!S389:X389)=6,'Angaben KH-Standort'!$D$12,"")</f>
        <v/>
      </c>
      <c r="D358" t="str">
        <f>IF(SUM('A4'!S389:X389)=6,'A1'!$F$14,"")</f>
        <v/>
      </c>
      <c r="E358" t="str">
        <f>IF(SUM('A4'!S389:X389)=6,'A4'!C389,"")</f>
        <v/>
      </c>
      <c r="F358" t="str">
        <f>IF(SUM('A4'!S389:X389)=6,'A4'!D389,"")</f>
        <v/>
      </c>
      <c r="G358" t="str">
        <f>IF(SUM('A4'!S389:X389)=6,'A4'!E389,"")</f>
        <v/>
      </c>
      <c r="H358" t="str">
        <f>IF(SUM('A4'!S389:X389)=6,'A4'!F389,"")</f>
        <v/>
      </c>
      <c r="I358" t="str">
        <f>IF(SUM('A4'!S389:X389)=6,'A4'!G389,"")</f>
        <v/>
      </c>
      <c r="J358" s="308" t="str">
        <f>IF(SUM('A4'!S389:X389)=6,'A4'!H389,"")</f>
        <v/>
      </c>
    </row>
    <row r="359" spans="1:10" x14ac:dyDescent="0.25">
      <c r="A359" t="str">
        <f>IF(SUM('A4'!S390:X390)=6,'Angaben KH-Standort'!$D$25,"")</f>
        <v/>
      </c>
      <c r="B359" t="str">
        <f>IF(SUM('A4'!S390:X390)=6,'Angaben KH-Standort'!$D$26,"")</f>
        <v/>
      </c>
      <c r="C359" t="str">
        <f>IF(SUM('A4'!S390:X390)=6,'Angaben KH-Standort'!$D$12,"")</f>
        <v/>
      </c>
      <c r="D359" t="str">
        <f>IF(SUM('A4'!S390:X390)=6,'A1'!$F$14,"")</f>
        <v/>
      </c>
      <c r="E359" t="str">
        <f>IF(SUM('A4'!S390:X390)=6,'A4'!C390,"")</f>
        <v/>
      </c>
      <c r="F359" t="str">
        <f>IF(SUM('A4'!S390:X390)=6,'A4'!D390,"")</f>
        <v/>
      </c>
      <c r="G359" t="str">
        <f>IF(SUM('A4'!S390:X390)=6,'A4'!E390,"")</f>
        <v/>
      </c>
      <c r="H359" t="str">
        <f>IF(SUM('A4'!S390:X390)=6,'A4'!F390,"")</f>
        <v/>
      </c>
      <c r="I359" t="str">
        <f>IF(SUM('A4'!S390:X390)=6,'A4'!G390,"")</f>
        <v/>
      </c>
      <c r="J359" s="308" t="str">
        <f>IF(SUM('A4'!S390:X390)=6,'A4'!H390,"")</f>
        <v/>
      </c>
    </row>
    <row r="360" spans="1:10" x14ac:dyDescent="0.25">
      <c r="A360" t="str">
        <f>IF(SUM('A4'!S391:X391)=6,'Angaben KH-Standort'!$D$25,"")</f>
        <v/>
      </c>
      <c r="B360" t="str">
        <f>IF(SUM('A4'!S391:X391)=6,'Angaben KH-Standort'!$D$26,"")</f>
        <v/>
      </c>
      <c r="C360" t="str">
        <f>IF(SUM('A4'!S391:X391)=6,'Angaben KH-Standort'!$D$12,"")</f>
        <v/>
      </c>
      <c r="D360" t="str">
        <f>IF(SUM('A4'!S391:X391)=6,'A1'!$F$14,"")</f>
        <v/>
      </c>
      <c r="E360" t="str">
        <f>IF(SUM('A4'!S391:X391)=6,'A4'!C391,"")</f>
        <v/>
      </c>
      <c r="F360" t="str">
        <f>IF(SUM('A4'!S391:X391)=6,'A4'!D391,"")</f>
        <v/>
      </c>
      <c r="G360" t="str">
        <f>IF(SUM('A4'!S391:X391)=6,'A4'!E391,"")</f>
        <v/>
      </c>
      <c r="H360" t="str">
        <f>IF(SUM('A4'!S391:X391)=6,'A4'!F391,"")</f>
        <v/>
      </c>
      <c r="I360" t="str">
        <f>IF(SUM('A4'!S391:X391)=6,'A4'!G391,"")</f>
        <v/>
      </c>
      <c r="J360" s="308" t="str">
        <f>IF(SUM('A4'!S391:X391)=6,'A4'!H391,"")</f>
        <v/>
      </c>
    </row>
    <row r="361" spans="1:10" x14ac:dyDescent="0.25">
      <c r="A361" t="str">
        <f>IF(SUM('A4'!S392:X392)=6,'Angaben KH-Standort'!$D$25,"")</f>
        <v/>
      </c>
      <c r="B361" t="str">
        <f>IF(SUM('A4'!S392:X392)=6,'Angaben KH-Standort'!$D$26,"")</f>
        <v/>
      </c>
      <c r="C361" t="str">
        <f>IF(SUM('A4'!S392:X392)=6,'Angaben KH-Standort'!$D$12,"")</f>
        <v/>
      </c>
      <c r="D361" t="str">
        <f>IF(SUM('A4'!S392:X392)=6,'A1'!$F$14,"")</f>
        <v/>
      </c>
      <c r="E361" t="str">
        <f>IF(SUM('A4'!S392:X392)=6,'A4'!C392,"")</f>
        <v/>
      </c>
      <c r="F361" t="str">
        <f>IF(SUM('A4'!S392:X392)=6,'A4'!D392,"")</f>
        <v/>
      </c>
      <c r="G361" t="str">
        <f>IF(SUM('A4'!S392:X392)=6,'A4'!E392,"")</f>
        <v/>
      </c>
      <c r="H361" t="str">
        <f>IF(SUM('A4'!S392:X392)=6,'A4'!F392,"")</f>
        <v/>
      </c>
      <c r="I361" t="str">
        <f>IF(SUM('A4'!S392:X392)=6,'A4'!G392,"")</f>
        <v/>
      </c>
      <c r="J361" s="308" t="str">
        <f>IF(SUM('A4'!S392:X392)=6,'A4'!H392,"")</f>
        <v/>
      </c>
    </row>
    <row r="362" spans="1:10" x14ac:dyDescent="0.25">
      <c r="A362" t="str">
        <f>IF(SUM('A4'!S393:X393)=6,'Angaben KH-Standort'!$D$25,"")</f>
        <v/>
      </c>
      <c r="B362" t="str">
        <f>IF(SUM('A4'!S393:X393)=6,'Angaben KH-Standort'!$D$26,"")</f>
        <v/>
      </c>
      <c r="C362" t="str">
        <f>IF(SUM('A4'!S393:X393)=6,'Angaben KH-Standort'!$D$12,"")</f>
        <v/>
      </c>
      <c r="D362" t="str">
        <f>IF(SUM('A4'!S393:X393)=6,'A1'!$F$14,"")</f>
        <v/>
      </c>
      <c r="E362" t="str">
        <f>IF(SUM('A4'!S393:X393)=6,'A4'!C393,"")</f>
        <v/>
      </c>
      <c r="F362" t="str">
        <f>IF(SUM('A4'!S393:X393)=6,'A4'!D393,"")</f>
        <v/>
      </c>
      <c r="G362" t="str">
        <f>IF(SUM('A4'!S393:X393)=6,'A4'!E393,"")</f>
        <v/>
      </c>
      <c r="H362" t="str">
        <f>IF(SUM('A4'!S393:X393)=6,'A4'!F393,"")</f>
        <v/>
      </c>
      <c r="I362" t="str">
        <f>IF(SUM('A4'!S393:X393)=6,'A4'!G393,"")</f>
        <v/>
      </c>
      <c r="J362" s="308" t="str">
        <f>IF(SUM('A4'!S393:X393)=6,'A4'!H393,"")</f>
        <v/>
      </c>
    </row>
    <row r="363" spans="1:10" x14ac:dyDescent="0.25">
      <c r="A363" t="str">
        <f>IF(SUM('A4'!S394:X394)=6,'Angaben KH-Standort'!$D$25,"")</f>
        <v/>
      </c>
      <c r="B363" t="str">
        <f>IF(SUM('A4'!S394:X394)=6,'Angaben KH-Standort'!$D$26,"")</f>
        <v/>
      </c>
      <c r="C363" t="str">
        <f>IF(SUM('A4'!S394:X394)=6,'Angaben KH-Standort'!$D$12,"")</f>
        <v/>
      </c>
      <c r="D363" t="str">
        <f>IF(SUM('A4'!S394:X394)=6,'A1'!$F$14,"")</f>
        <v/>
      </c>
      <c r="E363" t="str">
        <f>IF(SUM('A4'!S394:X394)=6,'A4'!C394,"")</f>
        <v/>
      </c>
      <c r="F363" t="str">
        <f>IF(SUM('A4'!S394:X394)=6,'A4'!D394,"")</f>
        <v/>
      </c>
      <c r="G363" t="str">
        <f>IF(SUM('A4'!S394:X394)=6,'A4'!E394,"")</f>
        <v/>
      </c>
      <c r="H363" t="str">
        <f>IF(SUM('A4'!S394:X394)=6,'A4'!F394,"")</f>
        <v/>
      </c>
      <c r="I363" t="str">
        <f>IF(SUM('A4'!S394:X394)=6,'A4'!G394,"")</f>
        <v/>
      </c>
      <c r="J363" s="308" t="str">
        <f>IF(SUM('A4'!S394:X394)=6,'A4'!H394,"")</f>
        <v/>
      </c>
    </row>
    <row r="364" spans="1:10" x14ac:dyDescent="0.25">
      <c r="A364" t="str">
        <f>IF(SUM('A4'!S395:X395)=6,'Angaben KH-Standort'!$D$25,"")</f>
        <v/>
      </c>
      <c r="B364" t="str">
        <f>IF(SUM('A4'!S395:X395)=6,'Angaben KH-Standort'!$D$26,"")</f>
        <v/>
      </c>
      <c r="C364" t="str">
        <f>IF(SUM('A4'!S395:X395)=6,'Angaben KH-Standort'!$D$12,"")</f>
        <v/>
      </c>
      <c r="D364" t="str">
        <f>IF(SUM('A4'!S395:X395)=6,'A1'!$F$14,"")</f>
        <v/>
      </c>
      <c r="E364" t="str">
        <f>IF(SUM('A4'!S395:X395)=6,'A4'!C395,"")</f>
        <v/>
      </c>
      <c r="F364" t="str">
        <f>IF(SUM('A4'!S395:X395)=6,'A4'!D395,"")</f>
        <v/>
      </c>
      <c r="G364" t="str">
        <f>IF(SUM('A4'!S395:X395)=6,'A4'!E395,"")</f>
        <v/>
      </c>
      <c r="H364" t="str">
        <f>IF(SUM('A4'!S395:X395)=6,'A4'!F395,"")</f>
        <v/>
      </c>
      <c r="I364" t="str">
        <f>IF(SUM('A4'!S395:X395)=6,'A4'!G395,"")</f>
        <v/>
      </c>
      <c r="J364" s="308" t="str">
        <f>IF(SUM('A4'!S395:X395)=6,'A4'!H395,"")</f>
        <v/>
      </c>
    </row>
    <row r="365" spans="1:10" x14ac:dyDescent="0.25">
      <c r="A365" t="str">
        <f>IF(SUM('A4'!S396:X396)=6,'Angaben KH-Standort'!$D$25,"")</f>
        <v/>
      </c>
      <c r="B365" t="str">
        <f>IF(SUM('A4'!S396:X396)=6,'Angaben KH-Standort'!$D$26,"")</f>
        <v/>
      </c>
      <c r="C365" t="str">
        <f>IF(SUM('A4'!S396:X396)=6,'Angaben KH-Standort'!$D$12,"")</f>
        <v/>
      </c>
      <c r="D365" t="str">
        <f>IF(SUM('A4'!S396:X396)=6,'A1'!$F$14,"")</f>
        <v/>
      </c>
      <c r="E365" t="str">
        <f>IF(SUM('A4'!S396:X396)=6,'A4'!C396,"")</f>
        <v/>
      </c>
      <c r="F365" t="str">
        <f>IF(SUM('A4'!S396:X396)=6,'A4'!D396,"")</f>
        <v/>
      </c>
      <c r="G365" t="str">
        <f>IF(SUM('A4'!S396:X396)=6,'A4'!E396,"")</f>
        <v/>
      </c>
      <c r="H365" t="str">
        <f>IF(SUM('A4'!S396:X396)=6,'A4'!F396,"")</f>
        <v/>
      </c>
      <c r="I365" t="str">
        <f>IF(SUM('A4'!S396:X396)=6,'A4'!G396,"")</f>
        <v/>
      </c>
      <c r="J365" s="308" t="str">
        <f>IF(SUM('A4'!S396:X396)=6,'A4'!H396,"")</f>
        <v/>
      </c>
    </row>
    <row r="366" spans="1:10" x14ac:dyDescent="0.25">
      <c r="A366" t="str">
        <f>IF(SUM('A4'!S397:X397)=6,'Angaben KH-Standort'!$D$25,"")</f>
        <v/>
      </c>
      <c r="B366" t="str">
        <f>IF(SUM('A4'!S397:X397)=6,'Angaben KH-Standort'!$D$26,"")</f>
        <v/>
      </c>
      <c r="C366" t="str">
        <f>IF(SUM('A4'!S397:X397)=6,'Angaben KH-Standort'!$D$12,"")</f>
        <v/>
      </c>
      <c r="D366" t="str">
        <f>IF(SUM('A4'!S397:X397)=6,'A1'!$F$14,"")</f>
        <v/>
      </c>
      <c r="E366" t="str">
        <f>IF(SUM('A4'!S397:X397)=6,'A4'!C397,"")</f>
        <v/>
      </c>
      <c r="F366" t="str">
        <f>IF(SUM('A4'!S397:X397)=6,'A4'!D397,"")</f>
        <v/>
      </c>
      <c r="G366" t="str">
        <f>IF(SUM('A4'!S397:X397)=6,'A4'!E397,"")</f>
        <v/>
      </c>
      <c r="H366" t="str">
        <f>IF(SUM('A4'!S397:X397)=6,'A4'!F397,"")</f>
        <v/>
      </c>
      <c r="I366" t="str">
        <f>IF(SUM('A4'!S397:X397)=6,'A4'!G397,"")</f>
        <v/>
      </c>
      <c r="J366" s="308" t="str">
        <f>IF(SUM('A4'!S397:X397)=6,'A4'!H397,"")</f>
        <v/>
      </c>
    </row>
    <row r="367" spans="1:10" x14ac:dyDescent="0.25">
      <c r="A367" t="str">
        <f>IF(SUM('A4'!S398:X398)=6,'Angaben KH-Standort'!$D$25,"")</f>
        <v/>
      </c>
      <c r="B367" t="str">
        <f>IF(SUM('A4'!S398:X398)=6,'Angaben KH-Standort'!$D$26,"")</f>
        <v/>
      </c>
      <c r="C367" t="str">
        <f>IF(SUM('A4'!S398:X398)=6,'Angaben KH-Standort'!$D$12,"")</f>
        <v/>
      </c>
      <c r="D367" t="str">
        <f>IF(SUM('A4'!S398:X398)=6,'A1'!$F$14,"")</f>
        <v/>
      </c>
      <c r="E367" t="str">
        <f>IF(SUM('A4'!S398:X398)=6,'A4'!C398,"")</f>
        <v/>
      </c>
      <c r="F367" t="str">
        <f>IF(SUM('A4'!S398:X398)=6,'A4'!D398,"")</f>
        <v/>
      </c>
      <c r="G367" t="str">
        <f>IF(SUM('A4'!S398:X398)=6,'A4'!E398,"")</f>
        <v/>
      </c>
      <c r="H367" t="str">
        <f>IF(SUM('A4'!S398:X398)=6,'A4'!F398,"")</f>
        <v/>
      </c>
      <c r="I367" t="str">
        <f>IF(SUM('A4'!S398:X398)=6,'A4'!G398,"")</f>
        <v/>
      </c>
      <c r="J367" s="308" t="str">
        <f>IF(SUM('A4'!S398:X398)=6,'A4'!H398,"")</f>
        <v/>
      </c>
    </row>
    <row r="368" spans="1:10" x14ac:dyDescent="0.25">
      <c r="A368" t="str">
        <f>IF(SUM('A4'!S399:X399)=6,'Angaben KH-Standort'!$D$25,"")</f>
        <v/>
      </c>
      <c r="B368" t="str">
        <f>IF(SUM('A4'!S399:X399)=6,'Angaben KH-Standort'!$D$26,"")</f>
        <v/>
      </c>
      <c r="C368" t="str">
        <f>IF(SUM('A4'!S399:X399)=6,'Angaben KH-Standort'!$D$12,"")</f>
        <v/>
      </c>
      <c r="D368" t="str">
        <f>IF(SUM('A4'!S399:X399)=6,'A1'!$F$14,"")</f>
        <v/>
      </c>
      <c r="E368" t="str">
        <f>IF(SUM('A4'!S399:X399)=6,'A4'!C399,"")</f>
        <v/>
      </c>
      <c r="F368" t="str">
        <f>IF(SUM('A4'!S399:X399)=6,'A4'!D399,"")</f>
        <v/>
      </c>
      <c r="G368" t="str">
        <f>IF(SUM('A4'!S399:X399)=6,'A4'!E399,"")</f>
        <v/>
      </c>
      <c r="H368" t="str">
        <f>IF(SUM('A4'!S399:X399)=6,'A4'!F399,"")</f>
        <v/>
      </c>
      <c r="I368" t="str">
        <f>IF(SUM('A4'!S399:X399)=6,'A4'!G399,"")</f>
        <v/>
      </c>
      <c r="J368" s="308" t="str">
        <f>IF(SUM('A4'!S399:X399)=6,'A4'!H399,"")</f>
        <v/>
      </c>
    </row>
    <row r="369" spans="1:10" x14ac:dyDescent="0.25">
      <c r="A369" t="str">
        <f>IF(SUM('A4'!S400:X400)=6,'Angaben KH-Standort'!$D$25,"")</f>
        <v/>
      </c>
      <c r="B369" t="str">
        <f>IF(SUM('A4'!S400:X400)=6,'Angaben KH-Standort'!$D$26,"")</f>
        <v/>
      </c>
      <c r="C369" t="str">
        <f>IF(SUM('A4'!S400:X400)=6,'Angaben KH-Standort'!$D$12,"")</f>
        <v/>
      </c>
      <c r="D369" t="str">
        <f>IF(SUM('A4'!S400:X400)=6,'A1'!$F$14,"")</f>
        <v/>
      </c>
      <c r="E369" t="str">
        <f>IF(SUM('A4'!S400:X400)=6,'A4'!C400,"")</f>
        <v/>
      </c>
      <c r="F369" t="str">
        <f>IF(SUM('A4'!S400:X400)=6,'A4'!D400,"")</f>
        <v/>
      </c>
      <c r="G369" t="str">
        <f>IF(SUM('A4'!S400:X400)=6,'A4'!E400,"")</f>
        <v/>
      </c>
      <c r="H369" t="str">
        <f>IF(SUM('A4'!S400:X400)=6,'A4'!F400,"")</f>
        <v/>
      </c>
      <c r="I369" t="str">
        <f>IF(SUM('A4'!S400:X400)=6,'A4'!G400,"")</f>
        <v/>
      </c>
      <c r="J369" s="308" t="str">
        <f>IF(SUM('A4'!S400:X400)=6,'A4'!H400,"")</f>
        <v/>
      </c>
    </row>
    <row r="370" spans="1:10" x14ac:dyDescent="0.25">
      <c r="A370" t="str">
        <f>IF(SUM('A4'!S401:X401)=6,'Angaben KH-Standort'!$D$25,"")</f>
        <v/>
      </c>
      <c r="B370" t="str">
        <f>IF(SUM('A4'!S401:X401)=6,'Angaben KH-Standort'!$D$26,"")</f>
        <v/>
      </c>
      <c r="C370" t="str">
        <f>IF(SUM('A4'!S401:X401)=6,'Angaben KH-Standort'!$D$12,"")</f>
        <v/>
      </c>
      <c r="D370" t="str">
        <f>IF(SUM('A4'!S401:X401)=6,'A1'!$F$14,"")</f>
        <v/>
      </c>
      <c r="E370" t="str">
        <f>IF(SUM('A4'!S401:X401)=6,'A4'!C401,"")</f>
        <v/>
      </c>
      <c r="F370" t="str">
        <f>IF(SUM('A4'!S401:X401)=6,'A4'!D401,"")</f>
        <v/>
      </c>
      <c r="G370" t="str">
        <f>IF(SUM('A4'!S401:X401)=6,'A4'!E401,"")</f>
        <v/>
      </c>
      <c r="H370" t="str">
        <f>IF(SUM('A4'!S401:X401)=6,'A4'!F401,"")</f>
        <v/>
      </c>
      <c r="I370" t="str">
        <f>IF(SUM('A4'!S401:X401)=6,'A4'!G401,"")</f>
        <v/>
      </c>
      <c r="J370" s="308" t="str">
        <f>IF(SUM('A4'!S401:X401)=6,'A4'!H401,"")</f>
        <v/>
      </c>
    </row>
    <row r="371" spans="1:10" x14ac:dyDescent="0.25">
      <c r="A371" t="str">
        <f>IF(SUM('A4'!S402:X402)=6,'Angaben KH-Standort'!$D$25,"")</f>
        <v/>
      </c>
      <c r="B371" t="str">
        <f>IF(SUM('A4'!S402:X402)=6,'Angaben KH-Standort'!$D$26,"")</f>
        <v/>
      </c>
      <c r="C371" t="str">
        <f>IF(SUM('A4'!S402:X402)=6,'Angaben KH-Standort'!$D$12,"")</f>
        <v/>
      </c>
      <c r="D371" t="str">
        <f>IF(SUM('A4'!S402:X402)=6,'A1'!$F$14,"")</f>
        <v/>
      </c>
      <c r="E371" t="str">
        <f>IF(SUM('A4'!S402:X402)=6,'A4'!C402,"")</f>
        <v/>
      </c>
      <c r="F371" t="str">
        <f>IF(SUM('A4'!S402:X402)=6,'A4'!D402,"")</f>
        <v/>
      </c>
      <c r="G371" t="str">
        <f>IF(SUM('A4'!S402:X402)=6,'A4'!E402,"")</f>
        <v/>
      </c>
      <c r="H371" t="str">
        <f>IF(SUM('A4'!S402:X402)=6,'A4'!F402,"")</f>
        <v/>
      </c>
      <c r="I371" t="str">
        <f>IF(SUM('A4'!S402:X402)=6,'A4'!G402,"")</f>
        <v/>
      </c>
      <c r="J371" s="308" t="str">
        <f>IF(SUM('A4'!S402:X402)=6,'A4'!H402,"")</f>
        <v/>
      </c>
    </row>
    <row r="372" spans="1:10" x14ac:dyDescent="0.25">
      <c r="A372" t="str">
        <f>IF(SUM('A4'!S403:X403)=6,'Angaben KH-Standort'!$D$25,"")</f>
        <v/>
      </c>
      <c r="B372" t="str">
        <f>IF(SUM('A4'!S403:X403)=6,'Angaben KH-Standort'!$D$26,"")</f>
        <v/>
      </c>
      <c r="C372" t="str">
        <f>IF(SUM('A4'!S403:X403)=6,'Angaben KH-Standort'!$D$12,"")</f>
        <v/>
      </c>
      <c r="D372" t="str">
        <f>IF(SUM('A4'!S403:X403)=6,'A1'!$F$14,"")</f>
        <v/>
      </c>
      <c r="E372" t="str">
        <f>IF(SUM('A4'!S403:X403)=6,'A4'!C403,"")</f>
        <v/>
      </c>
      <c r="F372" t="str">
        <f>IF(SUM('A4'!S403:X403)=6,'A4'!D403,"")</f>
        <v/>
      </c>
      <c r="G372" t="str">
        <f>IF(SUM('A4'!S403:X403)=6,'A4'!E403,"")</f>
        <v/>
      </c>
      <c r="H372" t="str">
        <f>IF(SUM('A4'!S403:X403)=6,'A4'!F403,"")</f>
        <v/>
      </c>
      <c r="I372" t="str">
        <f>IF(SUM('A4'!S403:X403)=6,'A4'!G403,"")</f>
        <v/>
      </c>
      <c r="J372" s="308" t="str">
        <f>IF(SUM('A4'!S403:X403)=6,'A4'!H403,"")</f>
        <v/>
      </c>
    </row>
    <row r="373" spans="1:10" x14ac:dyDescent="0.25">
      <c r="A373" t="str">
        <f>IF(SUM('A4'!S404:X404)=6,'Angaben KH-Standort'!$D$25,"")</f>
        <v/>
      </c>
      <c r="B373" t="str">
        <f>IF(SUM('A4'!S404:X404)=6,'Angaben KH-Standort'!$D$26,"")</f>
        <v/>
      </c>
      <c r="C373" t="str">
        <f>IF(SUM('A4'!S404:X404)=6,'Angaben KH-Standort'!$D$12,"")</f>
        <v/>
      </c>
      <c r="D373" t="str">
        <f>IF(SUM('A4'!S404:X404)=6,'A1'!$F$14,"")</f>
        <v/>
      </c>
      <c r="E373" t="str">
        <f>IF(SUM('A4'!S404:X404)=6,'A4'!C404,"")</f>
        <v/>
      </c>
      <c r="F373" t="str">
        <f>IF(SUM('A4'!S404:X404)=6,'A4'!D404,"")</f>
        <v/>
      </c>
      <c r="G373" t="str">
        <f>IF(SUM('A4'!S404:X404)=6,'A4'!E404,"")</f>
        <v/>
      </c>
      <c r="H373" t="str">
        <f>IF(SUM('A4'!S404:X404)=6,'A4'!F404,"")</f>
        <v/>
      </c>
      <c r="I373" t="str">
        <f>IF(SUM('A4'!S404:X404)=6,'A4'!G404,"")</f>
        <v/>
      </c>
      <c r="J373" s="308" t="str">
        <f>IF(SUM('A4'!S404:X404)=6,'A4'!H404,"")</f>
        <v/>
      </c>
    </row>
    <row r="374" spans="1:10" x14ac:dyDescent="0.25">
      <c r="A374" t="str">
        <f>IF(SUM('A4'!S405:X405)=6,'Angaben KH-Standort'!$D$25,"")</f>
        <v/>
      </c>
      <c r="B374" t="str">
        <f>IF(SUM('A4'!S405:X405)=6,'Angaben KH-Standort'!$D$26,"")</f>
        <v/>
      </c>
      <c r="C374" t="str">
        <f>IF(SUM('A4'!S405:X405)=6,'Angaben KH-Standort'!$D$12,"")</f>
        <v/>
      </c>
      <c r="D374" t="str">
        <f>IF(SUM('A4'!S405:X405)=6,'A1'!$F$14,"")</f>
        <v/>
      </c>
      <c r="E374" t="str">
        <f>IF(SUM('A4'!S405:X405)=6,'A4'!C405,"")</f>
        <v/>
      </c>
      <c r="F374" t="str">
        <f>IF(SUM('A4'!S405:X405)=6,'A4'!D405,"")</f>
        <v/>
      </c>
      <c r="G374" t="str">
        <f>IF(SUM('A4'!S405:X405)=6,'A4'!E405,"")</f>
        <v/>
      </c>
      <c r="H374" t="str">
        <f>IF(SUM('A4'!S405:X405)=6,'A4'!F405,"")</f>
        <v/>
      </c>
      <c r="I374" t="str">
        <f>IF(SUM('A4'!S405:X405)=6,'A4'!G405,"")</f>
        <v/>
      </c>
      <c r="J374" s="308" t="str">
        <f>IF(SUM('A4'!S405:X405)=6,'A4'!H405,"")</f>
        <v/>
      </c>
    </row>
    <row r="375" spans="1:10" x14ac:dyDescent="0.25">
      <c r="A375" t="str">
        <f>IF(SUM('A4'!S406:X406)=6,'Angaben KH-Standort'!$D$25,"")</f>
        <v/>
      </c>
      <c r="B375" t="str">
        <f>IF(SUM('A4'!S406:X406)=6,'Angaben KH-Standort'!$D$26,"")</f>
        <v/>
      </c>
      <c r="C375" t="str">
        <f>IF(SUM('A4'!S406:X406)=6,'Angaben KH-Standort'!$D$12,"")</f>
        <v/>
      </c>
      <c r="D375" t="str">
        <f>IF(SUM('A4'!S406:X406)=6,'A1'!$F$14,"")</f>
        <v/>
      </c>
      <c r="E375" t="str">
        <f>IF(SUM('A4'!S406:X406)=6,'A4'!C406,"")</f>
        <v/>
      </c>
      <c r="F375" t="str">
        <f>IF(SUM('A4'!S406:X406)=6,'A4'!D406,"")</f>
        <v/>
      </c>
      <c r="G375" t="str">
        <f>IF(SUM('A4'!S406:X406)=6,'A4'!E406,"")</f>
        <v/>
      </c>
      <c r="H375" t="str">
        <f>IF(SUM('A4'!S406:X406)=6,'A4'!F406,"")</f>
        <v/>
      </c>
      <c r="I375" t="str">
        <f>IF(SUM('A4'!S406:X406)=6,'A4'!G406,"")</f>
        <v/>
      </c>
      <c r="J375" s="308" t="str">
        <f>IF(SUM('A4'!S406:X406)=6,'A4'!H406,"")</f>
        <v/>
      </c>
    </row>
    <row r="376" spans="1:10" x14ac:dyDescent="0.25">
      <c r="A376" t="str">
        <f>IF(SUM('A4'!S407:X407)=6,'Angaben KH-Standort'!$D$25,"")</f>
        <v/>
      </c>
      <c r="B376" t="str">
        <f>IF(SUM('A4'!S407:X407)=6,'Angaben KH-Standort'!$D$26,"")</f>
        <v/>
      </c>
      <c r="C376" t="str">
        <f>IF(SUM('A4'!S407:X407)=6,'Angaben KH-Standort'!$D$12,"")</f>
        <v/>
      </c>
      <c r="D376" t="str">
        <f>IF(SUM('A4'!S407:X407)=6,'A1'!$F$14,"")</f>
        <v/>
      </c>
      <c r="E376" t="str">
        <f>IF(SUM('A4'!S407:X407)=6,'A4'!C407,"")</f>
        <v/>
      </c>
      <c r="F376" t="str">
        <f>IF(SUM('A4'!S407:X407)=6,'A4'!D407,"")</f>
        <v/>
      </c>
      <c r="G376" t="str">
        <f>IF(SUM('A4'!S407:X407)=6,'A4'!E407,"")</f>
        <v/>
      </c>
      <c r="H376" t="str">
        <f>IF(SUM('A4'!S407:X407)=6,'A4'!F407,"")</f>
        <v/>
      </c>
      <c r="I376" t="str">
        <f>IF(SUM('A4'!S407:X407)=6,'A4'!G407,"")</f>
        <v/>
      </c>
      <c r="J376" s="308" t="str">
        <f>IF(SUM('A4'!S407:X407)=6,'A4'!H407,"")</f>
        <v/>
      </c>
    </row>
    <row r="377" spans="1:10" x14ac:dyDescent="0.25">
      <c r="A377" t="str">
        <f>IF(SUM('A4'!S408:X408)=6,'Angaben KH-Standort'!$D$25,"")</f>
        <v/>
      </c>
      <c r="B377" t="str">
        <f>IF(SUM('A4'!S408:X408)=6,'Angaben KH-Standort'!$D$26,"")</f>
        <v/>
      </c>
      <c r="C377" t="str">
        <f>IF(SUM('A4'!S408:X408)=6,'Angaben KH-Standort'!$D$12,"")</f>
        <v/>
      </c>
      <c r="D377" t="str">
        <f>IF(SUM('A4'!S408:X408)=6,'A1'!$F$14,"")</f>
        <v/>
      </c>
      <c r="E377" t="str">
        <f>IF(SUM('A4'!S408:X408)=6,'A4'!C408,"")</f>
        <v/>
      </c>
      <c r="F377" t="str">
        <f>IF(SUM('A4'!S408:X408)=6,'A4'!D408,"")</f>
        <v/>
      </c>
      <c r="G377" t="str">
        <f>IF(SUM('A4'!S408:X408)=6,'A4'!E408,"")</f>
        <v/>
      </c>
      <c r="H377" t="str">
        <f>IF(SUM('A4'!S408:X408)=6,'A4'!F408,"")</f>
        <v/>
      </c>
      <c r="I377" t="str">
        <f>IF(SUM('A4'!S408:X408)=6,'A4'!G408,"")</f>
        <v/>
      </c>
      <c r="J377" s="308" t="str">
        <f>IF(SUM('A4'!S408:X408)=6,'A4'!H408,"")</f>
        <v/>
      </c>
    </row>
    <row r="378" spans="1:10" x14ac:dyDescent="0.25">
      <c r="A378" t="str">
        <f>IF(SUM('A4'!S409:X409)=6,'Angaben KH-Standort'!$D$25,"")</f>
        <v/>
      </c>
      <c r="B378" t="str">
        <f>IF(SUM('A4'!S409:X409)=6,'Angaben KH-Standort'!$D$26,"")</f>
        <v/>
      </c>
      <c r="C378" t="str">
        <f>IF(SUM('A4'!S409:X409)=6,'Angaben KH-Standort'!$D$12,"")</f>
        <v/>
      </c>
      <c r="D378" t="str">
        <f>IF(SUM('A4'!S409:X409)=6,'A1'!$F$14,"")</f>
        <v/>
      </c>
      <c r="E378" t="str">
        <f>IF(SUM('A4'!S409:X409)=6,'A4'!C409,"")</f>
        <v/>
      </c>
      <c r="F378" t="str">
        <f>IF(SUM('A4'!S409:X409)=6,'A4'!D409,"")</f>
        <v/>
      </c>
      <c r="G378" t="str">
        <f>IF(SUM('A4'!S409:X409)=6,'A4'!E409,"")</f>
        <v/>
      </c>
      <c r="H378" t="str">
        <f>IF(SUM('A4'!S409:X409)=6,'A4'!F409,"")</f>
        <v/>
      </c>
      <c r="I378" t="str">
        <f>IF(SUM('A4'!S409:X409)=6,'A4'!G409,"")</f>
        <v/>
      </c>
      <c r="J378" s="308" t="str">
        <f>IF(SUM('A4'!S409:X409)=6,'A4'!H409,"")</f>
        <v/>
      </c>
    </row>
    <row r="379" spans="1:10" x14ac:dyDescent="0.25">
      <c r="A379" t="str">
        <f>IF(SUM('A4'!S410:X410)=6,'Angaben KH-Standort'!$D$25,"")</f>
        <v/>
      </c>
      <c r="B379" t="str">
        <f>IF(SUM('A4'!S410:X410)=6,'Angaben KH-Standort'!$D$26,"")</f>
        <v/>
      </c>
      <c r="C379" t="str">
        <f>IF(SUM('A4'!S410:X410)=6,'Angaben KH-Standort'!$D$12,"")</f>
        <v/>
      </c>
      <c r="D379" t="str">
        <f>IF(SUM('A4'!S410:X410)=6,'A1'!$F$14,"")</f>
        <v/>
      </c>
      <c r="E379" t="str">
        <f>IF(SUM('A4'!S410:X410)=6,'A4'!C410,"")</f>
        <v/>
      </c>
      <c r="F379" t="str">
        <f>IF(SUM('A4'!S410:X410)=6,'A4'!D410,"")</f>
        <v/>
      </c>
      <c r="G379" t="str">
        <f>IF(SUM('A4'!S410:X410)=6,'A4'!E410,"")</f>
        <v/>
      </c>
      <c r="H379" t="str">
        <f>IF(SUM('A4'!S410:X410)=6,'A4'!F410,"")</f>
        <v/>
      </c>
      <c r="I379" t="str">
        <f>IF(SUM('A4'!S410:X410)=6,'A4'!G410,"")</f>
        <v/>
      </c>
      <c r="J379" s="308" t="str">
        <f>IF(SUM('A4'!S410:X410)=6,'A4'!H410,"")</f>
        <v/>
      </c>
    </row>
    <row r="380" spans="1:10" x14ac:dyDescent="0.25">
      <c r="A380" t="str">
        <f>IF(SUM('A4'!S411:X411)=6,'Angaben KH-Standort'!$D$25,"")</f>
        <v/>
      </c>
      <c r="B380" t="str">
        <f>IF(SUM('A4'!S411:X411)=6,'Angaben KH-Standort'!$D$26,"")</f>
        <v/>
      </c>
      <c r="C380" t="str">
        <f>IF(SUM('A4'!S411:X411)=6,'Angaben KH-Standort'!$D$12,"")</f>
        <v/>
      </c>
      <c r="D380" t="str">
        <f>IF(SUM('A4'!S411:X411)=6,'A1'!$F$14,"")</f>
        <v/>
      </c>
      <c r="E380" t="str">
        <f>IF(SUM('A4'!S411:X411)=6,'A4'!C411,"")</f>
        <v/>
      </c>
      <c r="F380" t="str">
        <f>IF(SUM('A4'!S411:X411)=6,'A4'!D411,"")</f>
        <v/>
      </c>
      <c r="G380" t="str">
        <f>IF(SUM('A4'!S411:X411)=6,'A4'!E411,"")</f>
        <v/>
      </c>
      <c r="H380" t="str">
        <f>IF(SUM('A4'!S411:X411)=6,'A4'!F411,"")</f>
        <v/>
      </c>
      <c r="I380" t="str">
        <f>IF(SUM('A4'!S411:X411)=6,'A4'!G411,"")</f>
        <v/>
      </c>
      <c r="J380" s="308" t="str">
        <f>IF(SUM('A4'!S411:X411)=6,'A4'!H411,"")</f>
        <v/>
      </c>
    </row>
    <row r="381" spans="1:10" x14ac:dyDescent="0.25">
      <c r="A381" t="str">
        <f>IF(SUM('A4'!S412:X412)=6,'Angaben KH-Standort'!$D$25,"")</f>
        <v/>
      </c>
      <c r="B381" t="str">
        <f>IF(SUM('A4'!S412:X412)=6,'Angaben KH-Standort'!$D$26,"")</f>
        <v/>
      </c>
      <c r="C381" t="str">
        <f>IF(SUM('A4'!S412:X412)=6,'Angaben KH-Standort'!$D$12,"")</f>
        <v/>
      </c>
      <c r="D381" t="str">
        <f>IF(SUM('A4'!S412:X412)=6,'A1'!$F$14,"")</f>
        <v/>
      </c>
      <c r="E381" t="str">
        <f>IF(SUM('A4'!S412:X412)=6,'A4'!C412,"")</f>
        <v/>
      </c>
      <c r="F381" t="str">
        <f>IF(SUM('A4'!S412:X412)=6,'A4'!D412,"")</f>
        <v/>
      </c>
      <c r="G381" t="str">
        <f>IF(SUM('A4'!S412:X412)=6,'A4'!E412,"")</f>
        <v/>
      </c>
      <c r="H381" t="str">
        <f>IF(SUM('A4'!S412:X412)=6,'A4'!F412,"")</f>
        <v/>
      </c>
      <c r="I381" t="str">
        <f>IF(SUM('A4'!S412:X412)=6,'A4'!G412,"")</f>
        <v/>
      </c>
      <c r="J381" s="308" t="str">
        <f>IF(SUM('A4'!S412:X412)=6,'A4'!H412,"")</f>
        <v/>
      </c>
    </row>
    <row r="382" spans="1:10" x14ac:dyDescent="0.25">
      <c r="A382" t="str">
        <f>IF(SUM('A4'!S413:X413)=6,'Angaben KH-Standort'!$D$25,"")</f>
        <v/>
      </c>
      <c r="B382" t="str">
        <f>IF(SUM('A4'!S413:X413)=6,'Angaben KH-Standort'!$D$26,"")</f>
        <v/>
      </c>
      <c r="C382" t="str">
        <f>IF(SUM('A4'!S413:X413)=6,'Angaben KH-Standort'!$D$12,"")</f>
        <v/>
      </c>
      <c r="D382" t="str">
        <f>IF(SUM('A4'!S413:X413)=6,'A1'!$F$14,"")</f>
        <v/>
      </c>
      <c r="E382" t="str">
        <f>IF(SUM('A4'!S413:X413)=6,'A4'!C413,"")</f>
        <v/>
      </c>
      <c r="F382" t="str">
        <f>IF(SUM('A4'!S413:X413)=6,'A4'!D413,"")</f>
        <v/>
      </c>
      <c r="G382" t="str">
        <f>IF(SUM('A4'!S413:X413)=6,'A4'!E413,"")</f>
        <v/>
      </c>
      <c r="H382" t="str">
        <f>IF(SUM('A4'!S413:X413)=6,'A4'!F413,"")</f>
        <v/>
      </c>
      <c r="I382" t="str">
        <f>IF(SUM('A4'!S413:X413)=6,'A4'!G413,"")</f>
        <v/>
      </c>
      <c r="J382" s="308" t="str">
        <f>IF(SUM('A4'!S413:X413)=6,'A4'!H413,"")</f>
        <v/>
      </c>
    </row>
    <row r="383" spans="1:10" x14ac:dyDescent="0.25">
      <c r="A383" t="str">
        <f>IF(SUM('A4'!S414:X414)=6,'Angaben KH-Standort'!$D$25,"")</f>
        <v/>
      </c>
      <c r="B383" t="str">
        <f>IF(SUM('A4'!S414:X414)=6,'Angaben KH-Standort'!$D$26,"")</f>
        <v/>
      </c>
      <c r="C383" t="str">
        <f>IF(SUM('A4'!S414:X414)=6,'Angaben KH-Standort'!$D$12,"")</f>
        <v/>
      </c>
      <c r="D383" t="str">
        <f>IF(SUM('A4'!S414:X414)=6,'A1'!$F$14,"")</f>
        <v/>
      </c>
      <c r="E383" t="str">
        <f>IF(SUM('A4'!S414:X414)=6,'A4'!C414,"")</f>
        <v/>
      </c>
      <c r="F383" t="str">
        <f>IF(SUM('A4'!S414:X414)=6,'A4'!D414,"")</f>
        <v/>
      </c>
      <c r="G383" t="str">
        <f>IF(SUM('A4'!S414:X414)=6,'A4'!E414,"")</f>
        <v/>
      </c>
      <c r="H383" t="str">
        <f>IF(SUM('A4'!S414:X414)=6,'A4'!F414,"")</f>
        <v/>
      </c>
      <c r="I383" t="str">
        <f>IF(SUM('A4'!S414:X414)=6,'A4'!G414,"")</f>
        <v/>
      </c>
      <c r="J383" s="308" t="str">
        <f>IF(SUM('A4'!S414:X414)=6,'A4'!H414,"")</f>
        <v/>
      </c>
    </row>
    <row r="384" spans="1:10" x14ac:dyDescent="0.25">
      <c r="A384" t="str">
        <f>IF(SUM('A4'!S415:X415)=6,'Angaben KH-Standort'!$D$25,"")</f>
        <v/>
      </c>
      <c r="B384" t="str">
        <f>IF(SUM('A4'!S415:X415)=6,'Angaben KH-Standort'!$D$26,"")</f>
        <v/>
      </c>
      <c r="C384" t="str">
        <f>IF(SUM('A4'!S415:X415)=6,'Angaben KH-Standort'!$D$12,"")</f>
        <v/>
      </c>
      <c r="D384" t="str">
        <f>IF(SUM('A4'!S415:X415)=6,'A1'!$F$14,"")</f>
        <v/>
      </c>
      <c r="E384" t="str">
        <f>IF(SUM('A4'!S415:X415)=6,'A4'!C415,"")</f>
        <v/>
      </c>
      <c r="F384" t="str">
        <f>IF(SUM('A4'!S415:X415)=6,'A4'!D415,"")</f>
        <v/>
      </c>
      <c r="G384" t="str">
        <f>IF(SUM('A4'!S415:X415)=6,'A4'!E415,"")</f>
        <v/>
      </c>
      <c r="H384" t="str">
        <f>IF(SUM('A4'!S415:X415)=6,'A4'!F415,"")</f>
        <v/>
      </c>
      <c r="I384" t="str">
        <f>IF(SUM('A4'!S415:X415)=6,'A4'!G415,"")</f>
        <v/>
      </c>
      <c r="J384" s="308" t="str">
        <f>IF(SUM('A4'!S415:X415)=6,'A4'!H415,"")</f>
        <v/>
      </c>
    </row>
    <row r="385" spans="1:10" x14ac:dyDescent="0.25">
      <c r="A385" t="str">
        <f>IF(SUM('A4'!S416:X416)=6,'Angaben KH-Standort'!$D$25,"")</f>
        <v/>
      </c>
      <c r="B385" t="str">
        <f>IF(SUM('A4'!S416:X416)=6,'Angaben KH-Standort'!$D$26,"")</f>
        <v/>
      </c>
      <c r="C385" t="str">
        <f>IF(SUM('A4'!S416:X416)=6,'Angaben KH-Standort'!$D$12,"")</f>
        <v/>
      </c>
      <c r="D385" t="str">
        <f>IF(SUM('A4'!S416:X416)=6,'A1'!$F$14,"")</f>
        <v/>
      </c>
      <c r="E385" t="str">
        <f>IF(SUM('A4'!S416:X416)=6,'A4'!C416,"")</f>
        <v/>
      </c>
      <c r="F385" t="str">
        <f>IF(SUM('A4'!S416:X416)=6,'A4'!D416,"")</f>
        <v/>
      </c>
      <c r="G385" t="str">
        <f>IF(SUM('A4'!S416:X416)=6,'A4'!E416,"")</f>
        <v/>
      </c>
      <c r="H385" t="str">
        <f>IF(SUM('A4'!S416:X416)=6,'A4'!F416,"")</f>
        <v/>
      </c>
      <c r="I385" t="str">
        <f>IF(SUM('A4'!S416:X416)=6,'A4'!G416,"")</f>
        <v/>
      </c>
      <c r="J385" s="308" t="str">
        <f>IF(SUM('A4'!S416:X416)=6,'A4'!H416,"")</f>
        <v/>
      </c>
    </row>
    <row r="386" spans="1:10" x14ac:dyDescent="0.25">
      <c r="A386" t="str">
        <f>IF(SUM('A4'!S417:X417)=6,'Angaben KH-Standort'!$D$25,"")</f>
        <v/>
      </c>
      <c r="B386" t="str">
        <f>IF(SUM('A4'!S417:X417)=6,'Angaben KH-Standort'!$D$26,"")</f>
        <v/>
      </c>
      <c r="C386" t="str">
        <f>IF(SUM('A4'!S417:X417)=6,'Angaben KH-Standort'!$D$12,"")</f>
        <v/>
      </c>
      <c r="D386" t="str">
        <f>IF(SUM('A4'!S417:X417)=6,'A1'!$F$14,"")</f>
        <v/>
      </c>
      <c r="E386" t="str">
        <f>IF(SUM('A4'!S417:X417)=6,'A4'!C417,"")</f>
        <v/>
      </c>
      <c r="F386" t="str">
        <f>IF(SUM('A4'!S417:X417)=6,'A4'!D417,"")</f>
        <v/>
      </c>
      <c r="G386" t="str">
        <f>IF(SUM('A4'!S417:X417)=6,'A4'!E417,"")</f>
        <v/>
      </c>
      <c r="H386" t="str">
        <f>IF(SUM('A4'!S417:X417)=6,'A4'!F417,"")</f>
        <v/>
      </c>
      <c r="I386" t="str">
        <f>IF(SUM('A4'!S417:X417)=6,'A4'!G417,"")</f>
        <v/>
      </c>
      <c r="J386" s="308" t="str">
        <f>IF(SUM('A4'!S417:X417)=6,'A4'!H417,"")</f>
        <v/>
      </c>
    </row>
    <row r="387" spans="1:10" x14ac:dyDescent="0.25">
      <c r="A387" t="str">
        <f>IF(SUM('A4'!S418:X418)=6,'Angaben KH-Standort'!$D$25,"")</f>
        <v/>
      </c>
      <c r="B387" t="str">
        <f>IF(SUM('A4'!S418:X418)=6,'Angaben KH-Standort'!$D$26,"")</f>
        <v/>
      </c>
      <c r="C387" t="str">
        <f>IF(SUM('A4'!S418:X418)=6,'Angaben KH-Standort'!$D$12,"")</f>
        <v/>
      </c>
      <c r="D387" t="str">
        <f>IF(SUM('A4'!S418:X418)=6,'A1'!$F$14,"")</f>
        <v/>
      </c>
      <c r="E387" t="str">
        <f>IF(SUM('A4'!S418:X418)=6,'A4'!C418,"")</f>
        <v/>
      </c>
      <c r="F387" t="str">
        <f>IF(SUM('A4'!S418:X418)=6,'A4'!D418,"")</f>
        <v/>
      </c>
      <c r="G387" t="str">
        <f>IF(SUM('A4'!S418:X418)=6,'A4'!E418,"")</f>
        <v/>
      </c>
      <c r="H387" t="str">
        <f>IF(SUM('A4'!S418:X418)=6,'A4'!F418,"")</f>
        <v/>
      </c>
      <c r="I387" t="str">
        <f>IF(SUM('A4'!S418:X418)=6,'A4'!G418,"")</f>
        <v/>
      </c>
      <c r="J387" s="308" t="str">
        <f>IF(SUM('A4'!S418:X418)=6,'A4'!H418,"")</f>
        <v/>
      </c>
    </row>
    <row r="388" spans="1:10" x14ac:dyDescent="0.25">
      <c r="A388" t="str">
        <f>IF(SUM('A4'!S419:X419)=6,'Angaben KH-Standort'!$D$25,"")</f>
        <v/>
      </c>
      <c r="B388" t="str">
        <f>IF(SUM('A4'!S419:X419)=6,'Angaben KH-Standort'!$D$26,"")</f>
        <v/>
      </c>
      <c r="C388" t="str">
        <f>IF(SUM('A4'!S419:X419)=6,'Angaben KH-Standort'!$D$12,"")</f>
        <v/>
      </c>
      <c r="D388" t="str">
        <f>IF(SUM('A4'!S419:X419)=6,'A1'!$F$14,"")</f>
        <v/>
      </c>
      <c r="E388" t="str">
        <f>IF(SUM('A4'!S419:X419)=6,'A4'!C419,"")</f>
        <v/>
      </c>
      <c r="F388" t="str">
        <f>IF(SUM('A4'!S419:X419)=6,'A4'!D419,"")</f>
        <v/>
      </c>
      <c r="G388" t="str">
        <f>IF(SUM('A4'!S419:X419)=6,'A4'!E419,"")</f>
        <v/>
      </c>
      <c r="H388" t="str">
        <f>IF(SUM('A4'!S419:X419)=6,'A4'!F419,"")</f>
        <v/>
      </c>
      <c r="I388" t="str">
        <f>IF(SUM('A4'!S419:X419)=6,'A4'!G419,"")</f>
        <v/>
      </c>
      <c r="J388" s="308" t="str">
        <f>IF(SUM('A4'!S419:X419)=6,'A4'!H419,"")</f>
        <v/>
      </c>
    </row>
    <row r="389" spans="1:10" x14ac:dyDescent="0.25">
      <c r="A389" t="str">
        <f>IF(SUM('A4'!S420:X420)=6,'Angaben KH-Standort'!$D$25,"")</f>
        <v/>
      </c>
      <c r="B389" t="str">
        <f>IF(SUM('A4'!S420:X420)=6,'Angaben KH-Standort'!$D$26,"")</f>
        <v/>
      </c>
      <c r="C389" t="str">
        <f>IF(SUM('A4'!S420:X420)=6,'Angaben KH-Standort'!$D$12,"")</f>
        <v/>
      </c>
      <c r="D389" t="str">
        <f>IF(SUM('A4'!S420:X420)=6,'A1'!$F$14,"")</f>
        <v/>
      </c>
      <c r="E389" t="str">
        <f>IF(SUM('A4'!S420:X420)=6,'A4'!C420,"")</f>
        <v/>
      </c>
      <c r="F389" t="str">
        <f>IF(SUM('A4'!S420:X420)=6,'A4'!D420,"")</f>
        <v/>
      </c>
      <c r="G389" t="str">
        <f>IF(SUM('A4'!S420:X420)=6,'A4'!E420,"")</f>
        <v/>
      </c>
      <c r="H389" t="str">
        <f>IF(SUM('A4'!S420:X420)=6,'A4'!F420,"")</f>
        <v/>
      </c>
      <c r="I389" t="str">
        <f>IF(SUM('A4'!S420:X420)=6,'A4'!G420,"")</f>
        <v/>
      </c>
      <c r="J389" s="308" t="str">
        <f>IF(SUM('A4'!S420:X420)=6,'A4'!H420,"")</f>
        <v/>
      </c>
    </row>
    <row r="390" spans="1:10" x14ac:dyDescent="0.25">
      <c r="A390" t="str">
        <f>IF(SUM('A4'!S421:X421)=6,'Angaben KH-Standort'!$D$25,"")</f>
        <v/>
      </c>
      <c r="B390" t="str">
        <f>IF(SUM('A4'!S421:X421)=6,'Angaben KH-Standort'!$D$26,"")</f>
        <v/>
      </c>
      <c r="C390" t="str">
        <f>IF(SUM('A4'!S421:X421)=6,'Angaben KH-Standort'!$D$12,"")</f>
        <v/>
      </c>
      <c r="D390" t="str">
        <f>IF(SUM('A4'!S421:X421)=6,'A1'!$F$14,"")</f>
        <v/>
      </c>
      <c r="E390" t="str">
        <f>IF(SUM('A4'!S421:X421)=6,'A4'!C421,"")</f>
        <v/>
      </c>
      <c r="F390" t="str">
        <f>IF(SUM('A4'!S421:X421)=6,'A4'!D421,"")</f>
        <v/>
      </c>
      <c r="G390" t="str">
        <f>IF(SUM('A4'!S421:X421)=6,'A4'!E421,"")</f>
        <v/>
      </c>
      <c r="H390" t="str">
        <f>IF(SUM('A4'!S421:X421)=6,'A4'!F421,"")</f>
        <v/>
      </c>
      <c r="I390" t="str">
        <f>IF(SUM('A4'!S421:X421)=6,'A4'!G421,"")</f>
        <v/>
      </c>
      <c r="J390" s="308" t="str">
        <f>IF(SUM('A4'!S421:X421)=6,'A4'!H421,"")</f>
        <v/>
      </c>
    </row>
    <row r="391" spans="1:10" x14ac:dyDescent="0.25">
      <c r="A391" t="str">
        <f>IF(SUM('A4'!S422:X422)=6,'Angaben KH-Standort'!$D$25,"")</f>
        <v/>
      </c>
      <c r="B391" t="str">
        <f>IF(SUM('A4'!S422:X422)=6,'Angaben KH-Standort'!$D$26,"")</f>
        <v/>
      </c>
      <c r="C391" t="str">
        <f>IF(SUM('A4'!S422:X422)=6,'Angaben KH-Standort'!$D$12,"")</f>
        <v/>
      </c>
      <c r="D391" t="str">
        <f>IF(SUM('A4'!S422:X422)=6,'A1'!$F$14,"")</f>
        <v/>
      </c>
      <c r="E391" t="str">
        <f>IF(SUM('A4'!S422:X422)=6,'A4'!C422,"")</f>
        <v/>
      </c>
      <c r="F391" t="str">
        <f>IF(SUM('A4'!S422:X422)=6,'A4'!D422,"")</f>
        <v/>
      </c>
      <c r="G391" t="str">
        <f>IF(SUM('A4'!S422:X422)=6,'A4'!E422,"")</f>
        <v/>
      </c>
      <c r="H391" t="str">
        <f>IF(SUM('A4'!S422:X422)=6,'A4'!F422,"")</f>
        <v/>
      </c>
      <c r="I391" t="str">
        <f>IF(SUM('A4'!S422:X422)=6,'A4'!G422,"")</f>
        <v/>
      </c>
      <c r="J391" s="308" t="str">
        <f>IF(SUM('A4'!S422:X422)=6,'A4'!H422,"")</f>
        <v/>
      </c>
    </row>
    <row r="392" spans="1:10" x14ac:dyDescent="0.25">
      <c r="A392" t="str">
        <f>IF(SUM('A4'!S423:X423)=6,'Angaben KH-Standort'!$D$25,"")</f>
        <v/>
      </c>
      <c r="B392" t="str">
        <f>IF(SUM('A4'!S423:X423)=6,'Angaben KH-Standort'!$D$26,"")</f>
        <v/>
      </c>
      <c r="C392" t="str">
        <f>IF(SUM('A4'!S423:X423)=6,'Angaben KH-Standort'!$D$12,"")</f>
        <v/>
      </c>
      <c r="D392" t="str">
        <f>IF(SUM('A4'!S423:X423)=6,'A1'!$F$14,"")</f>
        <v/>
      </c>
      <c r="E392" t="str">
        <f>IF(SUM('A4'!S423:X423)=6,'A4'!C423,"")</f>
        <v/>
      </c>
      <c r="F392" t="str">
        <f>IF(SUM('A4'!S423:X423)=6,'A4'!D423,"")</f>
        <v/>
      </c>
      <c r="G392" t="str">
        <f>IF(SUM('A4'!S423:X423)=6,'A4'!E423,"")</f>
        <v/>
      </c>
      <c r="H392" t="str">
        <f>IF(SUM('A4'!S423:X423)=6,'A4'!F423,"")</f>
        <v/>
      </c>
      <c r="I392" t="str">
        <f>IF(SUM('A4'!S423:X423)=6,'A4'!G423,"")</f>
        <v/>
      </c>
      <c r="J392" s="308" t="str">
        <f>IF(SUM('A4'!S423:X423)=6,'A4'!H423,"")</f>
        <v/>
      </c>
    </row>
    <row r="393" spans="1:10" x14ac:dyDescent="0.25">
      <c r="A393" t="str">
        <f>IF(SUM('A4'!S424:X424)=6,'Angaben KH-Standort'!$D$25,"")</f>
        <v/>
      </c>
      <c r="B393" t="str">
        <f>IF(SUM('A4'!S424:X424)=6,'Angaben KH-Standort'!$D$26,"")</f>
        <v/>
      </c>
      <c r="C393" t="str">
        <f>IF(SUM('A4'!S424:X424)=6,'Angaben KH-Standort'!$D$12,"")</f>
        <v/>
      </c>
      <c r="D393" t="str">
        <f>IF(SUM('A4'!S424:X424)=6,'A1'!$F$14,"")</f>
        <v/>
      </c>
      <c r="E393" t="str">
        <f>IF(SUM('A4'!S424:X424)=6,'A4'!C424,"")</f>
        <v/>
      </c>
      <c r="F393" t="str">
        <f>IF(SUM('A4'!S424:X424)=6,'A4'!D424,"")</f>
        <v/>
      </c>
      <c r="G393" t="str">
        <f>IF(SUM('A4'!S424:X424)=6,'A4'!E424,"")</f>
        <v/>
      </c>
      <c r="H393" t="str">
        <f>IF(SUM('A4'!S424:X424)=6,'A4'!F424,"")</f>
        <v/>
      </c>
      <c r="I393" t="str">
        <f>IF(SUM('A4'!S424:X424)=6,'A4'!G424,"")</f>
        <v/>
      </c>
      <c r="J393" s="308" t="str">
        <f>IF(SUM('A4'!S424:X424)=6,'A4'!H424,"")</f>
        <v/>
      </c>
    </row>
    <row r="394" spans="1:10" x14ac:dyDescent="0.25">
      <c r="A394" t="str">
        <f>IF(SUM('A4'!S425:X425)=6,'Angaben KH-Standort'!$D$25,"")</f>
        <v/>
      </c>
      <c r="B394" t="str">
        <f>IF(SUM('A4'!S425:X425)=6,'Angaben KH-Standort'!$D$26,"")</f>
        <v/>
      </c>
      <c r="C394" t="str">
        <f>IF(SUM('A4'!S425:X425)=6,'Angaben KH-Standort'!$D$12,"")</f>
        <v/>
      </c>
      <c r="D394" t="str">
        <f>IF(SUM('A4'!S425:X425)=6,'A1'!$F$14,"")</f>
        <v/>
      </c>
      <c r="E394" t="str">
        <f>IF(SUM('A4'!S425:X425)=6,'A4'!C425,"")</f>
        <v/>
      </c>
      <c r="F394" t="str">
        <f>IF(SUM('A4'!S425:X425)=6,'A4'!D425,"")</f>
        <v/>
      </c>
      <c r="G394" t="str">
        <f>IF(SUM('A4'!S425:X425)=6,'A4'!E425,"")</f>
        <v/>
      </c>
      <c r="H394" t="str">
        <f>IF(SUM('A4'!S425:X425)=6,'A4'!F425,"")</f>
        <v/>
      </c>
      <c r="I394" t="str">
        <f>IF(SUM('A4'!S425:X425)=6,'A4'!G425,"")</f>
        <v/>
      </c>
      <c r="J394" s="308" t="str">
        <f>IF(SUM('A4'!S425:X425)=6,'A4'!H425,"")</f>
        <v/>
      </c>
    </row>
    <row r="395" spans="1:10" x14ac:dyDescent="0.25">
      <c r="A395" t="str">
        <f>IF(SUM('A4'!S426:X426)=6,'Angaben KH-Standort'!$D$25,"")</f>
        <v/>
      </c>
      <c r="B395" t="str">
        <f>IF(SUM('A4'!S426:X426)=6,'Angaben KH-Standort'!$D$26,"")</f>
        <v/>
      </c>
      <c r="C395" t="str">
        <f>IF(SUM('A4'!S426:X426)=6,'Angaben KH-Standort'!$D$12,"")</f>
        <v/>
      </c>
      <c r="D395" t="str">
        <f>IF(SUM('A4'!S426:X426)=6,'A1'!$F$14,"")</f>
        <v/>
      </c>
      <c r="E395" t="str">
        <f>IF(SUM('A4'!S426:X426)=6,'A4'!C426,"")</f>
        <v/>
      </c>
      <c r="F395" t="str">
        <f>IF(SUM('A4'!S426:X426)=6,'A4'!D426,"")</f>
        <v/>
      </c>
      <c r="G395" t="str">
        <f>IF(SUM('A4'!S426:X426)=6,'A4'!E426,"")</f>
        <v/>
      </c>
      <c r="H395" t="str">
        <f>IF(SUM('A4'!S426:X426)=6,'A4'!F426,"")</f>
        <v/>
      </c>
      <c r="I395" t="str">
        <f>IF(SUM('A4'!S426:X426)=6,'A4'!G426,"")</f>
        <v/>
      </c>
      <c r="J395" s="308" t="str">
        <f>IF(SUM('A4'!S426:X426)=6,'A4'!H426,"")</f>
        <v/>
      </c>
    </row>
    <row r="396" spans="1:10" x14ac:dyDescent="0.25">
      <c r="A396" t="str">
        <f>IF(SUM('A4'!S427:X427)=6,'Angaben KH-Standort'!$D$25,"")</f>
        <v/>
      </c>
      <c r="B396" t="str">
        <f>IF(SUM('A4'!S427:X427)=6,'Angaben KH-Standort'!$D$26,"")</f>
        <v/>
      </c>
      <c r="C396" t="str">
        <f>IF(SUM('A4'!S427:X427)=6,'Angaben KH-Standort'!$D$12,"")</f>
        <v/>
      </c>
      <c r="D396" t="str">
        <f>IF(SUM('A4'!S427:X427)=6,'A1'!$F$14,"")</f>
        <v/>
      </c>
      <c r="E396" t="str">
        <f>IF(SUM('A4'!S427:X427)=6,'A4'!C427,"")</f>
        <v/>
      </c>
      <c r="F396" t="str">
        <f>IF(SUM('A4'!S427:X427)=6,'A4'!D427,"")</f>
        <v/>
      </c>
      <c r="G396" t="str">
        <f>IF(SUM('A4'!S427:X427)=6,'A4'!E427,"")</f>
        <v/>
      </c>
      <c r="H396" t="str">
        <f>IF(SUM('A4'!S427:X427)=6,'A4'!F427,"")</f>
        <v/>
      </c>
      <c r="I396" t="str">
        <f>IF(SUM('A4'!S427:X427)=6,'A4'!G427,"")</f>
        <v/>
      </c>
      <c r="J396" s="308" t="str">
        <f>IF(SUM('A4'!S427:X427)=6,'A4'!H427,"")</f>
        <v/>
      </c>
    </row>
    <row r="397" spans="1:10" x14ac:dyDescent="0.25">
      <c r="A397" t="str">
        <f>IF(SUM('A4'!S428:X428)=6,'Angaben KH-Standort'!$D$25,"")</f>
        <v/>
      </c>
      <c r="B397" t="str">
        <f>IF(SUM('A4'!S428:X428)=6,'Angaben KH-Standort'!$D$26,"")</f>
        <v/>
      </c>
      <c r="C397" t="str">
        <f>IF(SUM('A4'!S428:X428)=6,'Angaben KH-Standort'!$D$12,"")</f>
        <v/>
      </c>
      <c r="D397" t="str">
        <f>IF(SUM('A4'!S428:X428)=6,'A1'!$F$14,"")</f>
        <v/>
      </c>
      <c r="E397" t="str">
        <f>IF(SUM('A4'!S428:X428)=6,'A4'!C428,"")</f>
        <v/>
      </c>
      <c r="F397" t="str">
        <f>IF(SUM('A4'!S428:X428)=6,'A4'!D428,"")</f>
        <v/>
      </c>
      <c r="G397" t="str">
        <f>IF(SUM('A4'!S428:X428)=6,'A4'!E428,"")</f>
        <v/>
      </c>
      <c r="H397" t="str">
        <f>IF(SUM('A4'!S428:X428)=6,'A4'!F428,"")</f>
        <v/>
      </c>
      <c r="I397" t="str">
        <f>IF(SUM('A4'!S428:X428)=6,'A4'!G428,"")</f>
        <v/>
      </c>
      <c r="J397" s="308" t="str">
        <f>IF(SUM('A4'!S428:X428)=6,'A4'!H428,"")</f>
        <v/>
      </c>
    </row>
    <row r="398" spans="1:10" x14ac:dyDescent="0.25">
      <c r="A398" t="str">
        <f>IF(SUM('A4'!S429:X429)=6,'Angaben KH-Standort'!$D$25,"")</f>
        <v/>
      </c>
      <c r="B398" t="str">
        <f>IF(SUM('A4'!S429:X429)=6,'Angaben KH-Standort'!$D$26,"")</f>
        <v/>
      </c>
      <c r="C398" t="str">
        <f>IF(SUM('A4'!S429:X429)=6,'Angaben KH-Standort'!$D$12,"")</f>
        <v/>
      </c>
      <c r="D398" t="str">
        <f>IF(SUM('A4'!S429:X429)=6,'A1'!$F$14,"")</f>
        <v/>
      </c>
      <c r="E398" t="str">
        <f>IF(SUM('A4'!S429:X429)=6,'A4'!C429,"")</f>
        <v/>
      </c>
      <c r="F398" t="str">
        <f>IF(SUM('A4'!S429:X429)=6,'A4'!D429,"")</f>
        <v/>
      </c>
      <c r="G398" t="str">
        <f>IF(SUM('A4'!S429:X429)=6,'A4'!E429,"")</f>
        <v/>
      </c>
      <c r="H398" t="str">
        <f>IF(SUM('A4'!S429:X429)=6,'A4'!F429,"")</f>
        <v/>
      </c>
      <c r="I398" t="str">
        <f>IF(SUM('A4'!S429:X429)=6,'A4'!G429,"")</f>
        <v/>
      </c>
      <c r="J398" s="308" t="str">
        <f>IF(SUM('A4'!S429:X429)=6,'A4'!H429,"")</f>
        <v/>
      </c>
    </row>
    <row r="399" spans="1:10" x14ac:dyDescent="0.25">
      <c r="A399" t="str">
        <f>IF(SUM('A4'!S430:X430)=6,'Angaben KH-Standort'!$D$25,"")</f>
        <v/>
      </c>
      <c r="B399" t="str">
        <f>IF(SUM('A4'!S430:X430)=6,'Angaben KH-Standort'!$D$26,"")</f>
        <v/>
      </c>
      <c r="C399" t="str">
        <f>IF(SUM('A4'!S430:X430)=6,'Angaben KH-Standort'!$D$12,"")</f>
        <v/>
      </c>
      <c r="D399" t="str">
        <f>IF(SUM('A4'!S430:X430)=6,'A1'!$F$14,"")</f>
        <v/>
      </c>
      <c r="E399" t="str">
        <f>IF(SUM('A4'!S430:X430)=6,'A4'!C430,"")</f>
        <v/>
      </c>
      <c r="F399" t="str">
        <f>IF(SUM('A4'!S430:X430)=6,'A4'!D430,"")</f>
        <v/>
      </c>
      <c r="G399" t="str">
        <f>IF(SUM('A4'!S430:X430)=6,'A4'!E430,"")</f>
        <v/>
      </c>
      <c r="H399" t="str">
        <f>IF(SUM('A4'!S430:X430)=6,'A4'!F430,"")</f>
        <v/>
      </c>
      <c r="I399" t="str">
        <f>IF(SUM('A4'!S430:X430)=6,'A4'!G430,"")</f>
        <v/>
      </c>
      <c r="J399" s="308" t="str">
        <f>IF(SUM('A4'!S430:X430)=6,'A4'!H430,"")</f>
        <v/>
      </c>
    </row>
    <row r="400" spans="1:10" x14ac:dyDescent="0.25">
      <c r="A400" t="str">
        <f>IF(SUM('A4'!S431:X431)=6,'Angaben KH-Standort'!$D$25,"")</f>
        <v/>
      </c>
      <c r="B400" t="str">
        <f>IF(SUM('A4'!S431:X431)=6,'Angaben KH-Standort'!$D$26,"")</f>
        <v/>
      </c>
      <c r="C400" t="str">
        <f>IF(SUM('A4'!S431:X431)=6,'Angaben KH-Standort'!$D$12,"")</f>
        <v/>
      </c>
      <c r="D400" t="str">
        <f>IF(SUM('A4'!S431:X431)=6,'A1'!$F$14,"")</f>
        <v/>
      </c>
      <c r="E400" t="str">
        <f>IF(SUM('A4'!S431:X431)=6,'A4'!C431,"")</f>
        <v/>
      </c>
      <c r="F400" t="str">
        <f>IF(SUM('A4'!S431:X431)=6,'A4'!D431,"")</f>
        <v/>
      </c>
      <c r="G400" t="str">
        <f>IF(SUM('A4'!S431:X431)=6,'A4'!E431,"")</f>
        <v/>
      </c>
      <c r="H400" t="str">
        <f>IF(SUM('A4'!S431:X431)=6,'A4'!F431,"")</f>
        <v/>
      </c>
      <c r="I400" t="str">
        <f>IF(SUM('A4'!S431:X431)=6,'A4'!G431,"")</f>
        <v/>
      </c>
      <c r="J400" s="308" t="str">
        <f>IF(SUM('A4'!S431:X431)=6,'A4'!H431,"")</f>
        <v/>
      </c>
    </row>
    <row r="401" spans="1:10" x14ac:dyDescent="0.25">
      <c r="A401" t="str">
        <f>IF(SUM('A4'!S432:X432)=6,'Angaben KH-Standort'!$D$25,"")</f>
        <v/>
      </c>
      <c r="B401" t="str">
        <f>IF(SUM('A4'!S432:X432)=6,'Angaben KH-Standort'!$D$26,"")</f>
        <v/>
      </c>
      <c r="C401" t="str">
        <f>IF(SUM('A4'!S432:X432)=6,'Angaben KH-Standort'!$D$12,"")</f>
        <v/>
      </c>
      <c r="D401" t="str">
        <f>IF(SUM('A4'!S432:X432)=6,'A1'!$F$14,"")</f>
        <v/>
      </c>
      <c r="E401" t="str">
        <f>IF(SUM('A4'!S432:X432)=6,'A4'!C432,"")</f>
        <v/>
      </c>
      <c r="F401" t="str">
        <f>IF(SUM('A4'!S432:X432)=6,'A4'!D432,"")</f>
        <v/>
      </c>
      <c r="G401" t="str">
        <f>IF(SUM('A4'!S432:X432)=6,'A4'!E432,"")</f>
        <v/>
      </c>
      <c r="H401" t="str">
        <f>IF(SUM('A4'!S432:X432)=6,'A4'!F432,"")</f>
        <v/>
      </c>
      <c r="I401" t="str">
        <f>IF(SUM('A4'!S432:X432)=6,'A4'!G432,"")</f>
        <v/>
      </c>
      <c r="J401" s="308" t="str">
        <f>IF(SUM('A4'!S432:X432)=6,'A4'!H432,"")</f>
        <v/>
      </c>
    </row>
    <row r="402" spans="1:10" x14ac:dyDescent="0.25">
      <c r="A402" t="str">
        <f>IF(SUM('A4'!S433:X433)=6,'Angaben KH-Standort'!$D$25,"")</f>
        <v/>
      </c>
      <c r="B402" t="str">
        <f>IF(SUM('A4'!S433:X433)=6,'Angaben KH-Standort'!$D$26,"")</f>
        <v/>
      </c>
      <c r="C402" t="str">
        <f>IF(SUM('A4'!S433:X433)=6,'Angaben KH-Standort'!$D$12,"")</f>
        <v/>
      </c>
      <c r="D402" t="str">
        <f>IF(SUM('A4'!S433:X433)=6,'A1'!$F$14,"")</f>
        <v/>
      </c>
      <c r="E402" t="str">
        <f>IF(SUM('A4'!S433:X433)=6,'A4'!C433,"")</f>
        <v/>
      </c>
      <c r="F402" t="str">
        <f>IF(SUM('A4'!S433:X433)=6,'A4'!D433,"")</f>
        <v/>
      </c>
      <c r="G402" t="str">
        <f>IF(SUM('A4'!S433:X433)=6,'A4'!E433,"")</f>
        <v/>
      </c>
      <c r="H402" t="str">
        <f>IF(SUM('A4'!S433:X433)=6,'A4'!F433,"")</f>
        <v/>
      </c>
      <c r="I402" t="str">
        <f>IF(SUM('A4'!S433:X433)=6,'A4'!G433,"")</f>
        <v/>
      </c>
      <c r="J402" s="308" t="str">
        <f>IF(SUM('A4'!S433:X433)=6,'A4'!H433,"")</f>
        <v/>
      </c>
    </row>
    <row r="403" spans="1:10" x14ac:dyDescent="0.25">
      <c r="A403" t="str">
        <f>IF(SUM('A4'!S434:X434)=6,'Angaben KH-Standort'!$D$25,"")</f>
        <v/>
      </c>
      <c r="B403" t="str">
        <f>IF(SUM('A4'!S434:X434)=6,'Angaben KH-Standort'!$D$26,"")</f>
        <v/>
      </c>
      <c r="C403" t="str">
        <f>IF(SUM('A4'!S434:X434)=6,'Angaben KH-Standort'!$D$12,"")</f>
        <v/>
      </c>
      <c r="D403" t="str">
        <f>IF(SUM('A4'!S434:X434)=6,'A1'!$F$14,"")</f>
        <v/>
      </c>
      <c r="E403" t="str">
        <f>IF(SUM('A4'!S434:X434)=6,'A4'!C434,"")</f>
        <v/>
      </c>
      <c r="F403" t="str">
        <f>IF(SUM('A4'!S434:X434)=6,'A4'!D434,"")</f>
        <v/>
      </c>
      <c r="G403" t="str">
        <f>IF(SUM('A4'!S434:X434)=6,'A4'!E434,"")</f>
        <v/>
      </c>
      <c r="H403" t="str">
        <f>IF(SUM('A4'!S434:X434)=6,'A4'!F434,"")</f>
        <v/>
      </c>
      <c r="I403" t="str">
        <f>IF(SUM('A4'!S434:X434)=6,'A4'!G434,"")</f>
        <v/>
      </c>
      <c r="J403" s="308" t="str">
        <f>IF(SUM('A4'!S434:X434)=6,'A4'!H434,"")</f>
        <v/>
      </c>
    </row>
    <row r="404" spans="1:10" x14ac:dyDescent="0.25">
      <c r="A404" t="str">
        <f>IF(SUM('A4'!S435:X435)=6,'Angaben KH-Standort'!$D$25,"")</f>
        <v/>
      </c>
      <c r="B404" t="str">
        <f>IF(SUM('A4'!S435:X435)=6,'Angaben KH-Standort'!$D$26,"")</f>
        <v/>
      </c>
      <c r="C404" t="str">
        <f>IF(SUM('A4'!S435:X435)=6,'Angaben KH-Standort'!$D$12,"")</f>
        <v/>
      </c>
      <c r="D404" t="str">
        <f>IF(SUM('A4'!S435:X435)=6,'A1'!$F$14,"")</f>
        <v/>
      </c>
      <c r="E404" t="str">
        <f>IF(SUM('A4'!S435:X435)=6,'A4'!C435,"")</f>
        <v/>
      </c>
      <c r="F404" t="str">
        <f>IF(SUM('A4'!S435:X435)=6,'A4'!D435,"")</f>
        <v/>
      </c>
      <c r="G404" t="str">
        <f>IF(SUM('A4'!S435:X435)=6,'A4'!E435,"")</f>
        <v/>
      </c>
      <c r="H404" t="str">
        <f>IF(SUM('A4'!S435:X435)=6,'A4'!F435,"")</f>
        <v/>
      </c>
      <c r="I404" t="str">
        <f>IF(SUM('A4'!S435:X435)=6,'A4'!G435,"")</f>
        <v/>
      </c>
      <c r="J404" s="308" t="str">
        <f>IF(SUM('A4'!S435:X435)=6,'A4'!H435,"")</f>
        <v/>
      </c>
    </row>
    <row r="405" spans="1:10" x14ac:dyDescent="0.25">
      <c r="A405" t="str">
        <f>IF(SUM('A4'!S436:X436)=6,'Angaben KH-Standort'!$D$25,"")</f>
        <v/>
      </c>
      <c r="B405" t="str">
        <f>IF(SUM('A4'!S436:X436)=6,'Angaben KH-Standort'!$D$26,"")</f>
        <v/>
      </c>
      <c r="C405" t="str">
        <f>IF(SUM('A4'!S436:X436)=6,'Angaben KH-Standort'!$D$12,"")</f>
        <v/>
      </c>
      <c r="D405" t="str">
        <f>IF(SUM('A4'!S436:X436)=6,'A1'!$F$14,"")</f>
        <v/>
      </c>
      <c r="E405" t="str">
        <f>IF(SUM('A4'!S436:X436)=6,'A4'!C436,"")</f>
        <v/>
      </c>
      <c r="F405" t="str">
        <f>IF(SUM('A4'!S436:X436)=6,'A4'!D436,"")</f>
        <v/>
      </c>
      <c r="G405" t="str">
        <f>IF(SUM('A4'!S436:X436)=6,'A4'!E436,"")</f>
        <v/>
      </c>
      <c r="H405" t="str">
        <f>IF(SUM('A4'!S436:X436)=6,'A4'!F436,"")</f>
        <v/>
      </c>
      <c r="I405" t="str">
        <f>IF(SUM('A4'!S436:X436)=6,'A4'!G436,"")</f>
        <v/>
      </c>
      <c r="J405" s="308" t="str">
        <f>IF(SUM('A4'!S436:X436)=6,'A4'!H436,"")</f>
        <v/>
      </c>
    </row>
    <row r="406" spans="1:10" x14ac:dyDescent="0.25">
      <c r="A406" t="str">
        <f>IF(SUM('A4'!S437:X437)=6,'Angaben KH-Standort'!$D$25,"")</f>
        <v/>
      </c>
      <c r="B406" t="str">
        <f>IF(SUM('A4'!S437:X437)=6,'Angaben KH-Standort'!$D$26,"")</f>
        <v/>
      </c>
      <c r="C406" t="str">
        <f>IF(SUM('A4'!S437:X437)=6,'Angaben KH-Standort'!$D$12,"")</f>
        <v/>
      </c>
      <c r="D406" t="str">
        <f>IF(SUM('A4'!S437:X437)=6,'A1'!$F$14,"")</f>
        <v/>
      </c>
      <c r="E406" t="str">
        <f>IF(SUM('A4'!S437:X437)=6,'A4'!C437,"")</f>
        <v/>
      </c>
      <c r="F406" t="str">
        <f>IF(SUM('A4'!S437:X437)=6,'A4'!D437,"")</f>
        <v/>
      </c>
      <c r="G406" t="str">
        <f>IF(SUM('A4'!S437:X437)=6,'A4'!E437,"")</f>
        <v/>
      </c>
      <c r="H406" t="str">
        <f>IF(SUM('A4'!S437:X437)=6,'A4'!F437,"")</f>
        <v/>
      </c>
      <c r="I406" t="str">
        <f>IF(SUM('A4'!S437:X437)=6,'A4'!G437,"")</f>
        <v/>
      </c>
      <c r="J406" s="308" t="str">
        <f>IF(SUM('A4'!S437:X437)=6,'A4'!H437,"")</f>
        <v/>
      </c>
    </row>
    <row r="407" spans="1:10" x14ac:dyDescent="0.25">
      <c r="A407" t="str">
        <f>IF(SUM('A4'!S438:X438)=6,'Angaben KH-Standort'!$D$25,"")</f>
        <v/>
      </c>
      <c r="B407" t="str">
        <f>IF(SUM('A4'!S438:X438)=6,'Angaben KH-Standort'!$D$26,"")</f>
        <v/>
      </c>
      <c r="C407" t="str">
        <f>IF(SUM('A4'!S438:X438)=6,'Angaben KH-Standort'!$D$12,"")</f>
        <v/>
      </c>
      <c r="D407" t="str">
        <f>IF(SUM('A4'!S438:X438)=6,'A1'!$F$14,"")</f>
        <v/>
      </c>
      <c r="E407" t="str">
        <f>IF(SUM('A4'!S438:X438)=6,'A4'!C438,"")</f>
        <v/>
      </c>
      <c r="F407" t="str">
        <f>IF(SUM('A4'!S438:X438)=6,'A4'!D438,"")</f>
        <v/>
      </c>
      <c r="G407" t="str">
        <f>IF(SUM('A4'!S438:X438)=6,'A4'!E438,"")</f>
        <v/>
      </c>
      <c r="H407" t="str">
        <f>IF(SUM('A4'!S438:X438)=6,'A4'!F438,"")</f>
        <v/>
      </c>
      <c r="I407" t="str">
        <f>IF(SUM('A4'!S438:X438)=6,'A4'!G438,"")</f>
        <v/>
      </c>
      <c r="J407" s="308" t="str">
        <f>IF(SUM('A4'!S438:X438)=6,'A4'!H438,"")</f>
        <v/>
      </c>
    </row>
    <row r="408" spans="1:10" x14ac:dyDescent="0.25">
      <c r="A408" t="str">
        <f>IF(SUM('A4'!S439:X439)=6,'Angaben KH-Standort'!$D$25,"")</f>
        <v/>
      </c>
      <c r="B408" t="str">
        <f>IF(SUM('A4'!S439:X439)=6,'Angaben KH-Standort'!$D$26,"")</f>
        <v/>
      </c>
      <c r="C408" t="str">
        <f>IF(SUM('A4'!S439:X439)=6,'Angaben KH-Standort'!$D$12,"")</f>
        <v/>
      </c>
      <c r="D408" t="str">
        <f>IF(SUM('A4'!S439:X439)=6,'A1'!$F$14,"")</f>
        <v/>
      </c>
      <c r="E408" t="str">
        <f>IF(SUM('A4'!S439:X439)=6,'A4'!C439,"")</f>
        <v/>
      </c>
      <c r="F408" t="str">
        <f>IF(SUM('A4'!S439:X439)=6,'A4'!D439,"")</f>
        <v/>
      </c>
      <c r="G408" t="str">
        <f>IF(SUM('A4'!S439:X439)=6,'A4'!E439,"")</f>
        <v/>
      </c>
      <c r="H408" t="str">
        <f>IF(SUM('A4'!S439:X439)=6,'A4'!F439,"")</f>
        <v/>
      </c>
      <c r="I408" t="str">
        <f>IF(SUM('A4'!S439:X439)=6,'A4'!G439,"")</f>
        <v/>
      </c>
      <c r="J408" s="308" t="str">
        <f>IF(SUM('A4'!S439:X439)=6,'A4'!H439,"")</f>
        <v/>
      </c>
    </row>
    <row r="409" spans="1:10" x14ac:dyDescent="0.25">
      <c r="A409" t="str">
        <f>IF(SUM('A4'!S440:X440)=6,'Angaben KH-Standort'!$D$25,"")</f>
        <v/>
      </c>
      <c r="B409" t="str">
        <f>IF(SUM('A4'!S440:X440)=6,'Angaben KH-Standort'!$D$26,"")</f>
        <v/>
      </c>
      <c r="C409" t="str">
        <f>IF(SUM('A4'!S440:X440)=6,'Angaben KH-Standort'!$D$12,"")</f>
        <v/>
      </c>
      <c r="D409" t="str">
        <f>IF(SUM('A4'!S440:X440)=6,'A1'!$F$14,"")</f>
        <v/>
      </c>
      <c r="E409" t="str">
        <f>IF(SUM('A4'!S440:X440)=6,'A4'!C440,"")</f>
        <v/>
      </c>
      <c r="F409" t="str">
        <f>IF(SUM('A4'!S440:X440)=6,'A4'!D440,"")</f>
        <v/>
      </c>
      <c r="G409" t="str">
        <f>IF(SUM('A4'!S440:X440)=6,'A4'!E440,"")</f>
        <v/>
      </c>
      <c r="H409" t="str">
        <f>IF(SUM('A4'!S440:X440)=6,'A4'!F440,"")</f>
        <v/>
      </c>
      <c r="I409" t="str">
        <f>IF(SUM('A4'!S440:X440)=6,'A4'!G440,"")</f>
        <v/>
      </c>
      <c r="J409" s="308" t="str">
        <f>IF(SUM('A4'!S440:X440)=6,'A4'!H440,"")</f>
        <v/>
      </c>
    </row>
    <row r="410" spans="1:10" x14ac:dyDescent="0.25">
      <c r="A410" t="str">
        <f>IF(SUM('A4'!S441:X441)=6,'Angaben KH-Standort'!$D$25,"")</f>
        <v/>
      </c>
      <c r="B410" t="str">
        <f>IF(SUM('A4'!S441:X441)=6,'Angaben KH-Standort'!$D$26,"")</f>
        <v/>
      </c>
      <c r="C410" t="str">
        <f>IF(SUM('A4'!S441:X441)=6,'Angaben KH-Standort'!$D$12,"")</f>
        <v/>
      </c>
      <c r="D410" t="str">
        <f>IF(SUM('A4'!S441:X441)=6,'A1'!$F$14,"")</f>
        <v/>
      </c>
      <c r="E410" t="str">
        <f>IF(SUM('A4'!S441:X441)=6,'A4'!C441,"")</f>
        <v/>
      </c>
      <c r="F410" t="str">
        <f>IF(SUM('A4'!S441:X441)=6,'A4'!D441,"")</f>
        <v/>
      </c>
      <c r="G410" t="str">
        <f>IF(SUM('A4'!S441:X441)=6,'A4'!E441,"")</f>
        <v/>
      </c>
      <c r="H410" t="str">
        <f>IF(SUM('A4'!S441:X441)=6,'A4'!F441,"")</f>
        <v/>
      </c>
      <c r="I410" t="str">
        <f>IF(SUM('A4'!S441:X441)=6,'A4'!G441,"")</f>
        <v/>
      </c>
      <c r="J410" s="308" t="str">
        <f>IF(SUM('A4'!S441:X441)=6,'A4'!H441,"")</f>
        <v/>
      </c>
    </row>
    <row r="411" spans="1:10" x14ac:dyDescent="0.25">
      <c r="A411" t="str">
        <f>IF(SUM('A4'!S442:X442)=6,'Angaben KH-Standort'!$D$25,"")</f>
        <v/>
      </c>
      <c r="B411" t="str">
        <f>IF(SUM('A4'!S442:X442)=6,'Angaben KH-Standort'!$D$26,"")</f>
        <v/>
      </c>
      <c r="C411" t="str">
        <f>IF(SUM('A4'!S442:X442)=6,'Angaben KH-Standort'!$D$12,"")</f>
        <v/>
      </c>
      <c r="D411" t="str">
        <f>IF(SUM('A4'!S442:X442)=6,'A1'!$F$14,"")</f>
        <v/>
      </c>
      <c r="E411" t="str">
        <f>IF(SUM('A4'!S442:X442)=6,'A4'!C442,"")</f>
        <v/>
      </c>
      <c r="F411" t="str">
        <f>IF(SUM('A4'!S442:X442)=6,'A4'!D442,"")</f>
        <v/>
      </c>
      <c r="G411" t="str">
        <f>IF(SUM('A4'!S442:X442)=6,'A4'!E442,"")</f>
        <v/>
      </c>
      <c r="H411" t="str">
        <f>IF(SUM('A4'!S442:X442)=6,'A4'!F442,"")</f>
        <v/>
      </c>
      <c r="I411" t="str">
        <f>IF(SUM('A4'!S442:X442)=6,'A4'!G442,"")</f>
        <v/>
      </c>
      <c r="J411" s="308" t="str">
        <f>IF(SUM('A4'!S442:X442)=6,'A4'!H442,"")</f>
        <v/>
      </c>
    </row>
    <row r="412" spans="1:10" x14ac:dyDescent="0.25">
      <c r="A412" t="str">
        <f>IF(SUM('A4'!S443:X443)=6,'Angaben KH-Standort'!$D$25,"")</f>
        <v/>
      </c>
      <c r="B412" t="str">
        <f>IF(SUM('A4'!S443:X443)=6,'Angaben KH-Standort'!$D$26,"")</f>
        <v/>
      </c>
      <c r="C412" t="str">
        <f>IF(SUM('A4'!S443:X443)=6,'Angaben KH-Standort'!$D$12,"")</f>
        <v/>
      </c>
      <c r="D412" t="str">
        <f>IF(SUM('A4'!S443:X443)=6,'A1'!$F$14,"")</f>
        <v/>
      </c>
      <c r="E412" t="str">
        <f>IF(SUM('A4'!S443:X443)=6,'A4'!C443,"")</f>
        <v/>
      </c>
      <c r="F412" t="str">
        <f>IF(SUM('A4'!S443:X443)=6,'A4'!D443,"")</f>
        <v/>
      </c>
      <c r="G412" t="str">
        <f>IF(SUM('A4'!S443:X443)=6,'A4'!E443,"")</f>
        <v/>
      </c>
      <c r="H412" t="str">
        <f>IF(SUM('A4'!S443:X443)=6,'A4'!F443,"")</f>
        <v/>
      </c>
      <c r="I412" t="str">
        <f>IF(SUM('A4'!S443:X443)=6,'A4'!G443,"")</f>
        <v/>
      </c>
      <c r="J412" s="308" t="str">
        <f>IF(SUM('A4'!S443:X443)=6,'A4'!H443,"")</f>
        <v/>
      </c>
    </row>
    <row r="413" spans="1:10" x14ac:dyDescent="0.25">
      <c r="A413" t="str">
        <f>IF(SUM('A4'!S444:X444)=6,'Angaben KH-Standort'!$D$25,"")</f>
        <v/>
      </c>
      <c r="B413" t="str">
        <f>IF(SUM('A4'!S444:X444)=6,'Angaben KH-Standort'!$D$26,"")</f>
        <v/>
      </c>
      <c r="C413" t="str">
        <f>IF(SUM('A4'!S444:X444)=6,'Angaben KH-Standort'!$D$12,"")</f>
        <v/>
      </c>
      <c r="D413" t="str">
        <f>IF(SUM('A4'!S444:X444)=6,'A1'!$F$14,"")</f>
        <v/>
      </c>
      <c r="E413" t="str">
        <f>IF(SUM('A4'!S444:X444)=6,'A4'!C444,"")</f>
        <v/>
      </c>
      <c r="F413" t="str">
        <f>IF(SUM('A4'!S444:X444)=6,'A4'!D444,"")</f>
        <v/>
      </c>
      <c r="G413" t="str">
        <f>IF(SUM('A4'!S444:X444)=6,'A4'!E444,"")</f>
        <v/>
      </c>
      <c r="H413" t="str">
        <f>IF(SUM('A4'!S444:X444)=6,'A4'!F444,"")</f>
        <v/>
      </c>
      <c r="I413" t="str">
        <f>IF(SUM('A4'!S444:X444)=6,'A4'!G444,"")</f>
        <v/>
      </c>
      <c r="J413" s="308" t="str">
        <f>IF(SUM('A4'!S444:X444)=6,'A4'!H444,"")</f>
        <v/>
      </c>
    </row>
    <row r="414" spans="1:10" x14ac:dyDescent="0.25">
      <c r="A414" t="str">
        <f>IF(SUM('A4'!S445:X445)=6,'Angaben KH-Standort'!$D$25,"")</f>
        <v/>
      </c>
      <c r="B414" t="str">
        <f>IF(SUM('A4'!S445:X445)=6,'Angaben KH-Standort'!$D$26,"")</f>
        <v/>
      </c>
      <c r="C414" t="str">
        <f>IF(SUM('A4'!S445:X445)=6,'Angaben KH-Standort'!$D$12,"")</f>
        <v/>
      </c>
      <c r="D414" t="str">
        <f>IF(SUM('A4'!S445:X445)=6,'A1'!$F$14,"")</f>
        <v/>
      </c>
      <c r="E414" t="str">
        <f>IF(SUM('A4'!S445:X445)=6,'A4'!C445,"")</f>
        <v/>
      </c>
      <c r="F414" t="str">
        <f>IF(SUM('A4'!S445:X445)=6,'A4'!D445,"")</f>
        <v/>
      </c>
      <c r="G414" t="str">
        <f>IF(SUM('A4'!S445:X445)=6,'A4'!E445,"")</f>
        <v/>
      </c>
      <c r="H414" t="str">
        <f>IF(SUM('A4'!S445:X445)=6,'A4'!F445,"")</f>
        <v/>
      </c>
      <c r="I414" t="str">
        <f>IF(SUM('A4'!S445:X445)=6,'A4'!G445,"")</f>
        <v/>
      </c>
      <c r="J414" s="308" t="str">
        <f>IF(SUM('A4'!S445:X445)=6,'A4'!H445,"")</f>
        <v/>
      </c>
    </row>
    <row r="415" spans="1:10" x14ac:dyDescent="0.25">
      <c r="A415" t="str">
        <f>IF(SUM('A4'!S446:X446)=6,'Angaben KH-Standort'!$D$25,"")</f>
        <v/>
      </c>
      <c r="B415" t="str">
        <f>IF(SUM('A4'!S446:X446)=6,'Angaben KH-Standort'!$D$26,"")</f>
        <v/>
      </c>
      <c r="C415" t="str">
        <f>IF(SUM('A4'!S446:X446)=6,'Angaben KH-Standort'!$D$12,"")</f>
        <v/>
      </c>
      <c r="D415" t="str">
        <f>IF(SUM('A4'!S446:X446)=6,'A1'!$F$14,"")</f>
        <v/>
      </c>
      <c r="E415" t="str">
        <f>IF(SUM('A4'!S446:X446)=6,'A4'!C446,"")</f>
        <v/>
      </c>
      <c r="F415" t="str">
        <f>IF(SUM('A4'!S446:X446)=6,'A4'!D446,"")</f>
        <v/>
      </c>
      <c r="G415" t="str">
        <f>IF(SUM('A4'!S446:X446)=6,'A4'!E446,"")</f>
        <v/>
      </c>
      <c r="H415" t="str">
        <f>IF(SUM('A4'!S446:X446)=6,'A4'!F446,"")</f>
        <v/>
      </c>
      <c r="I415" t="str">
        <f>IF(SUM('A4'!S446:X446)=6,'A4'!G446,"")</f>
        <v/>
      </c>
      <c r="J415" s="308" t="str">
        <f>IF(SUM('A4'!S446:X446)=6,'A4'!H446,"")</f>
        <v/>
      </c>
    </row>
    <row r="416" spans="1:10" x14ac:dyDescent="0.25">
      <c r="A416" t="str">
        <f>IF(SUM('A4'!S447:X447)=6,'Angaben KH-Standort'!$D$25,"")</f>
        <v/>
      </c>
      <c r="B416" t="str">
        <f>IF(SUM('A4'!S447:X447)=6,'Angaben KH-Standort'!$D$26,"")</f>
        <v/>
      </c>
      <c r="C416" t="str">
        <f>IF(SUM('A4'!S447:X447)=6,'Angaben KH-Standort'!$D$12,"")</f>
        <v/>
      </c>
      <c r="D416" t="str">
        <f>IF(SUM('A4'!S447:X447)=6,'A1'!$F$14,"")</f>
        <v/>
      </c>
      <c r="E416" t="str">
        <f>IF(SUM('A4'!S447:X447)=6,'A4'!C447,"")</f>
        <v/>
      </c>
      <c r="F416" t="str">
        <f>IF(SUM('A4'!S447:X447)=6,'A4'!D447,"")</f>
        <v/>
      </c>
      <c r="G416" t="str">
        <f>IF(SUM('A4'!S447:X447)=6,'A4'!E447,"")</f>
        <v/>
      </c>
      <c r="H416" t="str">
        <f>IF(SUM('A4'!S447:X447)=6,'A4'!F447,"")</f>
        <v/>
      </c>
      <c r="I416" t="str">
        <f>IF(SUM('A4'!S447:X447)=6,'A4'!G447,"")</f>
        <v/>
      </c>
      <c r="J416" s="308" t="str">
        <f>IF(SUM('A4'!S447:X447)=6,'A4'!H447,"")</f>
        <v/>
      </c>
    </row>
    <row r="417" spans="1:10" x14ac:dyDescent="0.25">
      <c r="A417" t="str">
        <f>IF(SUM('A4'!S448:X448)=6,'Angaben KH-Standort'!$D$25,"")</f>
        <v/>
      </c>
      <c r="B417" t="str">
        <f>IF(SUM('A4'!S448:X448)=6,'Angaben KH-Standort'!$D$26,"")</f>
        <v/>
      </c>
      <c r="C417" t="str">
        <f>IF(SUM('A4'!S448:X448)=6,'Angaben KH-Standort'!$D$12,"")</f>
        <v/>
      </c>
      <c r="D417" t="str">
        <f>IF(SUM('A4'!S448:X448)=6,'A1'!$F$14,"")</f>
        <v/>
      </c>
      <c r="E417" t="str">
        <f>IF(SUM('A4'!S448:X448)=6,'A4'!C448,"")</f>
        <v/>
      </c>
      <c r="F417" t="str">
        <f>IF(SUM('A4'!S448:X448)=6,'A4'!D448,"")</f>
        <v/>
      </c>
      <c r="G417" t="str">
        <f>IF(SUM('A4'!S448:X448)=6,'A4'!E448,"")</f>
        <v/>
      </c>
      <c r="H417" t="str">
        <f>IF(SUM('A4'!S448:X448)=6,'A4'!F448,"")</f>
        <v/>
      </c>
      <c r="I417" t="str">
        <f>IF(SUM('A4'!S448:X448)=6,'A4'!G448,"")</f>
        <v/>
      </c>
      <c r="J417" s="308" t="str">
        <f>IF(SUM('A4'!S448:X448)=6,'A4'!H448,"")</f>
        <v/>
      </c>
    </row>
    <row r="418" spans="1:10" x14ac:dyDescent="0.25">
      <c r="A418" t="str">
        <f>IF(SUM('A4'!S449:X449)=6,'Angaben KH-Standort'!$D$25,"")</f>
        <v/>
      </c>
      <c r="B418" t="str">
        <f>IF(SUM('A4'!S449:X449)=6,'Angaben KH-Standort'!$D$26,"")</f>
        <v/>
      </c>
      <c r="C418" t="str">
        <f>IF(SUM('A4'!S449:X449)=6,'Angaben KH-Standort'!$D$12,"")</f>
        <v/>
      </c>
      <c r="D418" t="str">
        <f>IF(SUM('A4'!S449:X449)=6,'A1'!$F$14,"")</f>
        <v/>
      </c>
      <c r="E418" t="str">
        <f>IF(SUM('A4'!S449:X449)=6,'A4'!C449,"")</f>
        <v/>
      </c>
      <c r="F418" t="str">
        <f>IF(SUM('A4'!S449:X449)=6,'A4'!D449,"")</f>
        <v/>
      </c>
      <c r="G418" t="str">
        <f>IF(SUM('A4'!S449:X449)=6,'A4'!E449,"")</f>
        <v/>
      </c>
      <c r="H418" t="str">
        <f>IF(SUM('A4'!S449:X449)=6,'A4'!F449,"")</f>
        <v/>
      </c>
      <c r="I418" t="str">
        <f>IF(SUM('A4'!S449:X449)=6,'A4'!G449,"")</f>
        <v/>
      </c>
      <c r="J418" s="308" t="str">
        <f>IF(SUM('A4'!S449:X449)=6,'A4'!H449,"")</f>
        <v/>
      </c>
    </row>
    <row r="419" spans="1:10" x14ac:dyDescent="0.25">
      <c r="A419" t="str">
        <f>IF(SUM('A4'!S450:X450)=6,'Angaben KH-Standort'!$D$25,"")</f>
        <v/>
      </c>
      <c r="B419" t="str">
        <f>IF(SUM('A4'!S450:X450)=6,'Angaben KH-Standort'!$D$26,"")</f>
        <v/>
      </c>
      <c r="C419" t="str">
        <f>IF(SUM('A4'!S450:X450)=6,'Angaben KH-Standort'!$D$12,"")</f>
        <v/>
      </c>
      <c r="D419" t="str">
        <f>IF(SUM('A4'!S450:X450)=6,'A1'!$F$14,"")</f>
        <v/>
      </c>
      <c r="E419" t="str">
        <f>IF(SUM('A4'!S450:X450)=6,'A4'!C450,"")</f>
        <v/>
      </c>
      <c r="F419" t="str">
        <f>IF(SUM('A4'!S450:X450)=6,'A4'!D450,"")</f>
        <v/>
      </c>
      <c r="G419" t="str">
        <f>IF(SUM('A4'!S450:X450)=6,'A4'!E450,"")</f>
        <v/>
      </c>
      <c r="H419" t="str">
        <f>IF(SUM('A4'!S450:X450)=6,'A4'!F450,"")</f>
        <v/>
      </c>
      <c r="I419" t="str">
        <f>IF(SUM('A4'!S450:X450)=6,'A4'!G450,"")</f>
        <v/>
      </c>
      <c r="J419" s="308" t="str">
        <f>IF(SUM('A4'!S450:X450)=6,'A4'!H450,"")</f>
        <v/>
      </c>
    </row>
    <row r="420" spans="1:10" x14ac:dyDescent="0.25">
      <c r="A420" t="str">
        <f>IF(SUM('A4'!S451:X451)=6,'Angaben KH-Standort'!$D$25,"")</f>
        <v/>
      </c>
      <c r="B420" t="str">
        <f>IF(SUM('A4'!S451:X451)=6,'Angaben KH-Standort'!$D$26,"")</f>
        <v/>
      </c>
      <c r="C420" t="str">
        <f>IF(SUM('A4'!S451:X451)=6,'Angaben KH-Standort'!$D$12,"")</f>
        <v/>
      </c>
      <c r="D420" t="str">
        <f>IF(SUM('A4'!S451:X451)=6,'A1'!$F$14,"")</f>
        <v/>
      </c>
      <c r="E420" t="str">
        <f>IF(SUM('A4'!S451:X451)=6,'A4'!C451,"")</f>
        <v/>
      </c>
      <c r="F420" t="str">
        <f>IF(SUM('A4'!S451:X451)=6,'A4'!D451,"")</f>
        <v/>
      </c>
      <c r="G420" t="str">
        <f>IF(SUM('A4'!S451:X451)=6,'A4'!E451,"")</f>
        <v/>
      </c>
      <c r="H420" t="str">
        <f>IF(SUM('A4'!S451:X451)=6,'A4'!F451,"")</f>
        <v/>
      </c>
      <c r="I420" t="str">
        <f>IF(SUM('A4'!S451:X451)=6,'A4'!G451,"")</f>
        <v/>
      </c>
      <c r="J420" s="308" t="str">
        <f>IF(SUM('A4'!S451:X451)=6,'A4'!H451,"")</f>
        <v/>
      </c>
    </row>
    <row r="421" spans="1:10" x14ac:dyDescent="0.25">
      <c r="A421" t="str">
        <f>IF(SUM('A4'!S452:X452)=6,'Angaben KH-Standort'!$D$25,"")</f>
        <v/>
      </c>
      <c r="B421" t="str">
        <f>IF(SUM('A4'!S452:X452)=6,'Angaben KH-Standort'!$D$26,"")</f>
        <v/>
      </c>
      <c r="C421" t="str">
        <f>IF(SUM('A4'!S452:X452)=6,'Angaben KH-Standort'!$D$12,"")</f>
        <v/>
      </c>
      <c r="D421" t="str">
        <f>IF(SUM('A4'!S452:X452)=6,'A1'!$F$14,"")</f>
        <v/>
      </c>
      <c r="E421" t="str">
        <f>IF(SUM('A4'!S452:X452)=6,'A4'!C452,"")</f>
        <v/>
      </c>
      <c r="F421" t="str">
        <f>IF(SUM('A4'!S452:X452)=6,'A4'!D452,"")</f>
        <v/>
      </c>
      <c r="G421" t="str">
        <f>IF(SUM('A4'!S452:X452)=6,'A4'!E452,"")</f>
        <v/>
      </c>
      <c r="H421" t="str">
        <f>IF(SUM('A4'!S452:X452)=6,'A4'!F452,"")</f>
        <v/>
      </c>
      <c r="I421" t="str">
        <f>IF(SUM('A4'!S452:X452)=6,'A4'!G452,"")</f>
        <v/>
      </c>
      <c r="J421" s="308" t="str">
        <f>IF(SUM('A4'!S452:X452)=6,'A4'!H452,"")</f>
        <v/>
      </c>
    </row>
    <row r="422" spans="1:10" x14ac:dyDescent="0.25">
      <c r="A422" t="str">
        <f>IF(SUM('A4'!S453:X453)=6,'Angaben KH-Standort'!$D$25,"")</f>
        <v/>
      </c>
      <c r="B422" t="str">
        <f>IF(SUM('A4'!S453:X453)=6,'Angaben KH-Standort'!$D$26,"")</f>
        <v/>
      </c>
      <c r="C422" t="str">
        <f>IF(SUM('A4'!S453:X453)=6,'Angaben KH-Standort'!$D$12,"")</f>
        <v/>
      </c>
      <c r="D422" t="str">
        <f>IF(SUM('A4'!S453:X453)=6,'A1'!$F$14,"")</f>
        <v/>
      </c>
      <c r="E422" t="str">
        <f>IF(SUM('A4'!S453:X453)=6,'A4'!C453,"")</f>
        <v/>
      </c>
      <c r="F422" t="str">
        <f>IF(SUM('A4'!S453:X453)=6,'A4'!D453,"")</f>
        <v/>
      </c>
      <c r="G422" t="str">
        <f>IF(SUM('A4'!S453:X453)=6,'A4'!E453,"")</f>
        <v/>
      </c>
      <c r="H422" t="str">
        <f>IF(SUM('A4'!S453:X453)=6,'A4'!F453,"")</f>
        <v/>
      </c>
      <c r="I422" t="str">
        <f>IF(SUM('A4'!S453:X453)=6,'A4'!G453,"")</f>
        <v/>
      </c>
      <c r="J422" s="308" t="str">
        <f>IF(SUM('A4'!S453:X453)=6,'A4'!H453,"")</f>
        <v/>
      </c>
    </row>
    <row r="423" spans="1:10" x14ac:dyDescent="0.25">
      <c r="A423" t="str">
        <f>IF(SUM('A4'!S454:X454)=6,'Angaben KH-Standort'!$D$25,"")</f>
        <v/>
      </c>
      <c r="B423" t="str">
        <f>IF(SUM('A4'!S454:X454)=6,'Angaben KH-Standort'!$D$26,"")</f>
        <v/>
      </c>
      <c r="C423" t="str">
        <f>IF(SUM('A4'!S454:X454)=6,'Angaben KH-Standort'!$D$12,"")</f>
        <v/>
      </c>
      <c r="D423" t="str">
        <f>IF(SUM('A4'!S454:X454)=6,'A1'!$F$14,"")</f>
        <v/>
      </c>
      <c r="E423" t="str">
        <f>IF(SUM('A4'!S454:X454)=6,'A4'!C454,"")</f>
        <v/>
      </c>
      <c r="F423" t="str">
        <f>IF(SUM('A4'!S454:X454)=6,'A4'!D454,"")</f>
        <v/>
      </c>
      <c r="G423" t="str">
        <f>IF(SUM('A4'!S454:X454)=6,'A4'!E454,"")</f>
        <v/>
      </c>
      <c r="H423" t="str">
        <f>IF(SUM('A4'!S454:X454)=6,'A4'!F454,"")</f>
        <v/>
      </c>
      <c r="I423" t="str">
        <f>IF(SUM('A4'!S454:X454)=6,'A4'!G454,"")</f>
        <v/>
      </c>
      <c r="J423" s="308" t="str">
        <f>IF(SUM('A4'!S454:X454)=6,'A4'!H454,"")</f>
        <v/>
      </c>
    </row>
    <row r="424" spans="1:10" x14ac:dyDescent="0.25">
      <c r="A424" t="str">
        <f>IF(SUM('A4'!S455:X455)=6,'Angaben KH-Standort'!$D$25,"")</f>
        <v/>
      </c>
      <c r="B424" t="str">
        <f>IF(SUM('A4'!S455:X455)=6,'Angaben KH-Standort'!$D$26,"")</f>
        <v/>
      </c>
      <c r="C424" t="str">
        <f>IF(SUM('A4'!S455:X455)=6,'Angaben KH-Standort'!$D$12,"")</f>
        <v/>
      </c>
      <c r="D424" t="str">
        <f>IF(SUM('A4'!S455:X455)=6,'A1'!$F$14,"")</f>
        <v/>
      </c>
      <c r="E424" t="str">
        <f>IF(SUM('A4'!S455:X455)=6,'A4'!C455,"")</f>
        <v/>
      </c>
      <c r="F424" t="str">
        <f>IF(SUM('A4'!S455:X455)=6,'A4'!D455,"")</f>
        <v/>
      </c>
      <c r="G424" t="str">
        <f>IF(SUM('A4'!S455:X455)=6,'A4'!E455,"")</f>
        <v/>
      </c>
      <c r="H424" t="str">
        <f>IF(SUM('A4'!S455:X455)=6,'A4'!F455,"")</f>
        <v/>
      </c>
      <c r="I424" t="str">
        <f>IF(SUM('A4'!S455:X455)=6,'A4'!G455,"")</f>
        <v/>
      </c>
      <c r="J424" s="308" t="str">
        <f>IF(SUM('A4'!S455:X455)=6,'A4'!H455,"")</f>
        <v/>
      </c>
    </row>
    <row r="425" spans="1:10" x14ac:dyDescent="0.25">
      <c r="A425" t="str">
        <f>IF(SUM('A4'!S456:X456)=6,'Angaben KH-Standort'!$D$25,"")</f>
        <v/>
      </c>
      <c r="B425" t="str">
        <f>IF(SUM('A4'!S456:X456)=6,'Angaben KH-Standort'!$D$26,"")</f>
        <v/>
      </c>
      <c r="C425" t="str">
        <f>IF(SUM('A4'!S456:X456)=6,'Angaben KH-Standort'!$D$12,"")</f>
        <v/>
      </c>
      <c r="D425" t="str">
        <f>IF(SUM('A4'!S456:X456)=6,'A1'!$F$14,"")</f>
        <v/>
      </c>
      <c r="E425" t="str">
        <f>IF(SUM('A4'!S456:X456)=6,'A4'!C456,"")</f>
        <v/>
      </c>
      <c r="F425" t="str">
        <f>IF(SUM('A4'!S456:X456)=6,'A4'!D456,"")</f>
        <v/>
      </c>
      <c r="G425" t="str">
        <f>IF(SUM('A4'!S456:X456)=6,'A4'!E456,"")</f>
        <v/>
      </c>
      <c r="H425" t="str">
        <f>IF(SUM('A4'!S456:X456)=6,'A4'!F456,"")</f>
        <v/>
      </c>
      <c r="I425" t="str">
        <f>IF(SUM('A4'!S456:X456)=6,'A4'!G456,"")</f>
        <v/>
      </c>
      <c r="J425" s="308" t="str">
        <f>IF(SUM('A4'!S456:X456)=6,'A4'!H456,"")</f>
        <v/>
      </c>
    </row>
    <row r="426" spans="1:10" x14ac:dyDescent="0.25">
      <c r="A426" t="str">
        <f>IF(SUM('A4'!S457:X457)=6,'Angaben KH-Standort'!$D$25,"")</f>
        <v/>
      </c>
      <c r="B426" t="str">
        <f>IF(SUM('A4'!S457:X457)=6,'Angaben KH-Standort'!$D$26,"")</f>
        <v/>
      </c>
      <c r="C426" t="str">
        <f>IF(SUM('A4'!S457:X457)=6,'Angaben KH-Standort'!$D$12,"")</f>
        <v/>
      </c>
      <c r="D426" t="str">
        <f>IF(SUM('A4'!S457:X457)=6,'A1'!$F$14,"")</f>
        <v/>
      </c>
      <c r="E426" t="str">
        <f>IF(SUM('A4'!S457:X457)=6,'A4'!C457,"")</f>
        <v/>
      </c>
      <c r="F426" t="str">
        <f>IF(SUM('A4'!S457:X457)=6,'A4'!D457,"")</f>
        <v/>
      </c>
      <c r="G426" t="str">
        <f>IF(SUM('A4'!S457:X457)=6,'A4'!E457,"")</f>
        <v/>
      </c>
      <c r="H426" t="str">
        <f>IF(SUM('A4'!S457:X457)=6,'A4'!F457,"")</f>
        <v/>
      </c>
      <c r="I426" t="str">
        <f>IF(SUM('A4'!S457:X457)=6,'A4'!G457,"")</f>
        <v/>
      </c>
      <c r="J426" s="308" t="str">
        <f>IF(SUM('A4'!S457:X457)=6,'A4'!H457,"")</f>
        <v/>
      </c>
    </row>
    <row r="427" spans="1:10" x14ac:dyDescent="0.25">
      <c r="A427" t="str">
        <f>IF(SUM('A4'!S458:X458)=6,'Angaben KH-Standort'!$D$25,"")</f>
        <v/>
      </c>
      <c r="B427" t="str">
        <f>IF(SUM('A4'!S458:X458)=6,'Angaben KH-Standort'!$D$26,"")</f>
        <v/>
      </c>
      <c r="C427" t="str">
        <f>IF(SUM('A4'!S458:X458)=6,'Angaben KH-Standort'!$D$12,"")</f>
        <v/>
      </c>
      <c r="D427" t="str">
        <f>IF(SUM('A4'!S458:X458)=6,'A1'!$F$14,"")</f>
        <v/>
      </c>
      <c r="E427" t="str">
        <f>IF(SUM('A4'!S458:X458)=6,'A4'!C458,"")</f>
        <v/>
      </c>
      <c r="F427" t="str">
        <f>IF(SUM('A4'!S458:X458)=6,'A4'!D458,"")</f>
        <v/>
      </c>
      <c r="G427" t="str">
        <f>IF(SUM('A4'!S458:X458)=6,'A4'!E458,"")</f>
        <v/>
      </c>
      <c r="H427" t="str">
        <f>IF(SUM('A4'!S458:X458)=6,'A4'!F458,"")</f>
        <v/>
      </c>
      <c r="I427" t="str">
        <f>IF(SUM('A4'!S458:X458)=6,'A4'!G458,"")</f>
        <v/>
      </c>
      <c r="J427" s="308" t="str">
        <f>IF(SUM('A4'!S458:X458)=6,'A4'!H458,"")</f>
        <v/>
      </c>
    </row>
    <row r="428" spans="1:10" x14ac:dyDescent="0.25">
      <c r="A428" t="str">
        <f>IF(SUM('A4'!S459:X459)=6,'Angaben KH-Standort'!$D$25,"")</f>
        <v/>
      </c>
      <c r="B428" t="str">
        <f>IF(SUM('A4'!S459:X459)=6,'Angaben KH-Standort'!$D$26,"")</f>
        <v/>
      </c>
      <c r="C428" t="str">
        <f>IF(SUM('A4'!S459:X459)=6,'Angaben KH-Standort'!$D$12,"")</f>
        <v/>
      </c>
      <c r="D428" t="str">
        <f>IF(SUM('A4'!S459:X459)=6,'A1'!$F$14,"")</f>
        <v/>
      </c>
      <c r="E428" t="str">
        <f>IF(SUM('A4'!S459:X459)=6,'A4'!C459,"")</f>
        <v/>
      </c>
      <c r="F428" t="str">
        <f>IF(SUM('A4'!S459:X459)=6,'A4'!D459,"")</f>
        <v/>
      </c>
      <c r="G428" t="str">
        <f>IF(SUM('A4'!S459:X459)=6,'A4'!E459,"")</f>
        <v/>
      </c>
      <c r="H428" t="str">
        <f>IF(SUM('A4'!S459:X459)=6,'A4'!F459,"")</f>
        <v/>
      </c>
      <c r="I428" t="str">
        <f>IF(SUM('A4'!S459:X459)=6,'A4'!G459,"")</f>
        <v/>
      </c>
      <c r="J428" s="308" t="str">
        <f>IF(SUM('A4'!S459:X459)=6,'A4'!H459,"")</f>
        <v/>
      </c>
    </row>
    <row r="429" spans="1:10" x14ac:dyDescent="0.25">
      <c r="A429" t="str">
        <f>IF(SUM('A4'!S460:X460)=6,'Angaben KH-Standort'!$D$25,"")</f>
        <v/>
      </c>
      <c r="B429" t="str">
        <f>IF(SUM('A4'!S460:X460)=6,'Angaben KH-Standort'!$D$26,"")</f>
        <v/>
      </c>
      <c r="C429" t="str">
        <f>IF(SUM('A4'!S460:X460)=6,'Angaben KH-Standort'!$D$12,"")</f>
        <v/>
      </c>
      <c r="D429" t="str">
        <f>IF(SUM('A4'!S460:X460)=6,'A1'!$F$14,"")</f>
        <v/>
      </c>
      <c r="E429" t="str">
        <f>IF(SUM('A4'!S460:X460)=6,'A4'!C460,"")</f>
        <v/>
      </c>
      <c r="F429" t="str">
        <f>IF(SUM('A4'!S460:X460)=6,'A4'!D460,"")</f>
        <v/>
      </c>
      <c r="G429" t="str">
        <f>IF(SUM('A4'!S460:X460)=6,'A4'!E460,"")</f>
        <v/>
      </c>
      <c r="H429" t="str">
        <f>IF(SUM('A4'!S460:X460)=6,'A4'!F460,"")</f>
        <v/>
      </c>
      <c r="I429" t="str">
        <f>IF(SUM('A4'!S460:X460)=6,'A4'!G460,"")</f>
        <v/>
      </c>
      <c r="J429" s="308" t="str">
        <f>IF(SUM('A4'!S460:X460)=6,'A4'!H460,"")</f>
        <v/>
      </c>
    </row>
    <row r="430" spans="1:10" x14ac:dyDescent="0.25">
      <c r="A430" t="str">
        <f>IF(SUM('A4'!S461:X461)=6,'Angaben KH-Standort'!$D$25,"")</f>
        <v/>
      </c>
      <c r="B430" t="str">
        <f>IF(SUM('A4'!S461:X461)=6,'Angaben KH-Standort'!$D$26,"")</f>
        <v/>
      </c>
      <c r="C430" t="str">
        <f>IF(SUM('A4'!S461:X461)=6,'Angaben KH-Standort'!$D$12,"")</f>
        <v/>
      </c>
      <c r="D430" t="str">
        <f>IF(SUM('A4'!S461:X461)=6,'A1'!$F$14,"")</f>
        <v/>
      </c>
      <c r="E430" t="str">
        <f>IF(SUM('A4'!S461:X461)=6,'A4'!C461,"")</f>
        <v/>
      </c>
      <c r="F430" t="str">
        <f>IF(SUM('A4'!S461:X461)=6,'A4'!D461,"")</f>
        <v/>
      </c>
      <c r="G430" t="str">
        <f>IF(SUM('A4'!S461:X461)=6,'A4'!E461,"")</f>
        <v/>
      </c>
      <c r="H430" t="str">
        <f>IF(SUM('A4'!S461:X461)=6,'A4'!F461,"")</f>
        <v/>
      </c>
      <c r="I430" t="str">
        <f>IF(SUM('A4'!S461:X461)=6,'A4'!G461,"")</f>
        <v/>
      </c>
      <c r="J430" s="308" t="str">
        <f>IF(SUM('A4'!S461:X461)=6,'A4'!H461,"")</f>
        <v/>
      </c>
    </row>
    <row r="431" spans="1:10" x14ac:dyDescent="0.25">
      <c r="A431" t="str">
        <f>IF(SUM('A4'!S462:X462)=6,'Angaben KH-Standort'!$D$25,"")</f>
        <v/>
      </c>
      <c r="B431" t="str">
        <f>IF(SUM('A4'!S462:X462)=6,'Angaben KH-Standort'!$D$26,"")</f>
        <v/>
      </c>
      <c r="C431" t="str">
        <f>IF(SUM('A4'!S462:X462)=6,'Angaben KH-Standort'!$D$12,"")</f>
        <v/>
      </c>
      <c r="D431" t="str">
        <f>IF(SUM('A4'!S462:X462)=6,'A1'!$F$14,"")</f>
        <v/>
      </c>
      <c r="E431" t="str">
        <f>IF(SUM('A4'!S462:X462)=6,'A4'!C462,"")</f>
        <v/>
      </c>
      <c r="F431" t="str">
        <f>IF(SUM('A4'!S462:X462)=6,'A4'!D462,"")</f>
        <v/>
      </c>
      <c r="G431" t="str">
        <f>IF(SUM('A4'!S462:X462)=6,'A4'!E462,"")</f>
        <v/>
      </c>
      <c r="H431" t="str">
        <f>IF(SUM('A4'!S462:X462)=6,'A4'!F462,"")</f>
        <v/>
      </c>
      <c r="I431" t="str">
        <f>IF(SUM('A4'!S462:X462)=6,'A4'!G462,"")</f>
        <v/>
      </c>
      <c r="J431" s="308" t="str">
        <f>IF(SUM('A4'!S462:X462)=6,'A4'!H462,"")</f>
        <v/>
      </c>
    </row>
    <row r="432" spans="1:10" x14ac:dyDescent="0.25">
      <c r="A432" t="str">
        <f>IF(SUM('A4'!S463:X463)=6,'Angaben KH-Standort'!$D$25,"")</f>
        <v/>
      </c>
      <c r="B432" t="str">
        <f>IF(SUM('A4'!S463:X463)=6,'Angaben KH-Standort'!$D$26,"")</f>
        <v/>
      </c>
      <c r="C432" t="str">
        <f>IF(SUM('A4'!S463:X463)=6,'Angaben KH-Standort'!$D$12,"")</f>
        <v/>
      </c>
      <c r="D432" t="str">
        <f>IF(SUM('A4'!S463:X463)=6,'A1'!$F$14,"")</f>
        <v/>
      </c>
      <c r="E432" t="str">
        <f>IF(SUM('A4'!S463:X463)=6,'A4'!C463,"")</f>
        <v/>
      </c>
      <c r="F432" t="str">
        <f>IF(SUM('A4'!S463:X463)=6,'A4'!D463,"")</f>
        <v/>
      </c>
      <c r="G432" t="str">
        <f>IF(SUM('A4'!S463:X463)=6,'A4'!E463,"")</f>
        <v/>
      </c>
      <c r="H432" t="str">
        <f>IF(SUM('A4'!S463:X463)=6,'A4'!F463,"")</f>
        <v/>
      </c>
      <c r="I432" t="str">
        <f>IF(SUM('A4'!S463:X463)=6,'A4'!G463,"")</f>
        <v/>
      </c>
      <c r="J432" s="308" t="str">
        <f>IF(SUM('A4'!S463:X463)=6,'A4'!H463,"")</f>
        <v/>
      </c>
    </row>
    <row r="433" spans="1:10" x14ac:dyDescent="0.25">
      <c r="A433" t="str">
        <f>IF(SUM('A4'!S464:X464)=6,'Angaben KH-Standort'!$D$25,"")</f>
        <v/>
      </c>
      <c r="B433" t="str">
        <f>IF(SUM('A4'!S464:X464)=6,'Angaben KH-Standort'!$D$26,"")</f>
        <v/>
      </c>
      <c r="C433" t="str">
        <f>IF(SUM('A4'!S464:X464)=6,'Angaben KH-Standort'!$D$12,"")</f>
        <v/>
      </c>
      <c r="D433" t="str">
        <f>IF(SUM('A4'!S464:X464)=6,'A1'!$F$14,"")</f>
        <v/>
      </c>
      <c r="E433" t="str">
        <f>IF(SUM('A4'!S464:X464)=6,'A4'!C464,"")</f>
        <v/>
      </c>
      <c r="F433" t="str">
        <f>IF(SUM('A4'!S464:X464)=6,'A4'!D464,"")</f>
        <v/>
      </c>
      <c r="G433" t="str">
        <f>IF(SUM('A4'!S464:X464)=6,'A4'!E464,"")</f>
        <v/>
      </c>
      <c r="H433" t="str">
        <f>IF(SUM('A4'!S464:X464)=6,'A4'!F464,"")</f>
        <v/>
      </c>
      <c r="I433" t="str">
        <f>IF(SUM('A4'!S464:X464)=6,'A4'!G464,"")</f>
        <v/>
      </c>
      <c r="J433" s="308" t="str">
        <f>IF(SUM('A4'!S464:X464)=6,'A4'!H464,"")</f>
        <v/>
      </c>
    </row>
    <row r="434" spans="1:10" x14ac:dyDescent="0.25">
      <c r="A434" t="str">
        <f>IF(SUM('A4'!S465:X465)=6,'Angaben KH-Standort'!$D$25,"")</f>
        <v/>
      </c>
      <c r="B434" t="str">
        <f>IF(SUM('A4'!S465:X465)=6,'Angaben KH-Standort'!$D$26,"")</f>
        <v/>
      </c>
      <c r="C434" t="str">
        <f>IF(SUM('A4'!S465:X465)=6,'Angaben KH-Standort'!$D$12,"")</f>
        <v/>
      </c>
      <c r="D434" t="str">
        <f>IF(SUM('A4'!S465:X465)=6,'A1'!$F$14,"")</f>
        <v/>
      </c>
      <c r="E434" t="str">
        <f>IF(SUM('A4'!S465:X465)=6,'A4'!C465,"")</f>
        <v/>
      </c>
      <c r="F434" t="str">
        <f>IF(SUM('A4'!S465:X465)=6,'A4'!D465,"")</f>
        <v/>
      </c>
      <c r="G434" t="str">
        <f>IF(SUM('A4'!S465:X465)=6,'A4'!E465,"")</f>
        <v/>
      </c>
      <c r="H434" t="str">
        <f>IF(SUM('A4'!S465:X465)=6,'A4'!F465,"")</f>
        <v/>
      </c>
      <c r="I434" t="str">
        <f>IF(SUM('A4'!S465:X465)=6,'A4'!G465,"")</f>
        <v/>
      </c>
      <c r="J434" s="308" t="str">
        <f>IF(SUM('A4'!S465:X465)=6,'A4'!H465,"")</f>
        <v/>
      </c>
    </row>
    <row r="435" spans="1:10" x14ac:dyDescent="0.25">
      <c r="A435" t="str">
        <f>IF(SUM('A4'!S466:X466)=6,'Angaben KH-Standort'!$D$25,"")</f>
        <v/>
      </c>
      <c r="B435" t="str">
        <f>IF(SUM('A4'!S466:X466)=6,'Angaben KH-Standort'!$D$26,"")</f>
        <v/>
      </c>
      <c r="C435" t="str">
        <f>IF(SUM('A4'!S466:X466)=6,'Angaben KH-Standort'!$D$12,"")</f>
        <v/>
      </c>
      <c r="D435" t="str">
        <f>IF(SUM('A4'!S466:X466)=6,'A1'!$F$14,"")</f>
        <v/>
      </c>
      <c r="E435" t="str">
        <f>IF(SUM('A4'!S466:X466)=6,'A4'!C466,"")</f>
        <v/>
      </c>
      <c r="F435" t="str">
        <f>IF(SUM('A4'!S466:X466)=6,'A4'!D466,"")</f>
        <v/>
      </c>
      <c r="G435" t="str">
        <f>IF(SUM('A4'!S466:X466)=6,'A4'!E466,"")</f>
        <v/>
      </c>
      <c r="H435" t="str">
        <f>IF(SUM('A4'!S466:X466)=6,'A4'!F466,"")</f>
        <v/>
      </c>
      <c r="I435" t="str">
        <f>IF(SUM('A4'!S466:X466)=6,'A4'!G466,"")</f>
        <v/>
      </c>
      <c r="J435" s="308" t="str">
        <f>IF(SUM('A4'!S466:X466)=6,'A4'!H466,"")</f>
        <v/>
      </c>
    </row>
    <row r="436" spans="1:10" x14ac:dyDescent="0.25">
      <c r="A436" t="str">
        <f>IF(SUM('A4'!S467:X467)=6,'Angaben KH-Standort'!$D$25,"")</f>
        <v/>
      </c>
      <c r="B436" t="str">
        <f>IF(SUM('A4'!S467:X467)=6,'Angaben KH-Standort'!$D$26,"")</f>
        <v/>
      </c>
      <c r="C436" t="str">
        <f>IF(SUM('A4'!S467:X467)=6,'Angaben KH-Standort'!$D$12,"")</f>
        <v/>
      </c>
      <c r="D436" t="str">
        <f>IF(SUM('A4'!S467:X467)=6,'A1'!$F$14,"")</f>
        <v/>
      </c>
      <c r="E436" t="str">
        <f>IF(SUM('A4'!S467:X467)=6,'A4'!C467,"")</f>
        <v/>
      </c>
      <c r="F436" t="str">
        <f>IF(SUM('A4'!S467:X467)=6,'A4'!D467,"")</f>
        <v/>
      </c>
      <c r="G436" t="str">
        <f>IF(SUM('A4'!S467:X467)=6,'A4'!E467,"")</f>
        <v/>
      </c>
      <c r="H436" t="str">
        <f>IF(SUM('A4'!S467:X467)=6,'A4'!F467,"")</f>
        <v/>
      </c>
      <c r="I436" t="str">
        <f>IF(SUM('A4'!S467:X467)=6,'A4'!G467,"")</f>
        <v/>
      </c>
      <c r="J436" s="308" t="str">
        <f>IF(SUM('A4'!S467:X467)=6,'A4'!H467,"")</f>
        <v/>
      </c>
    </row>
    <row r="437" spans="1:10" x14ac:dyDescent="0.25">
      <c r="A437" t="str">
        <f>IF(SUM('A4'!S468:X468)=6,'Angaben KH-Standort'!$D$25,"")</f>
        <v/>
      </c>
      <c r="B437" t="str">
        <f>IF(SUM('A4'!S468:X468)=6,'Angaben KH-Standort'!$D$26,"")</f>
        <v/>
      </c>
      <c r="C437" t="str">
        <f>IF(SUM('A4'!S468:X468)=6,'Angaben KH-Standort'!$D$12,"")</f>
        <v/>
      </c>
      <c r="D437" t="str">
        <f>IF(SUM('A4'!S468:X468)=6,'A1'!$F$14,"")</f>
        <v/>
      </c>
      <c r="E437" t="str">
        <f>IF(SUM('A4'!S468:X468)=6,'A4'!C468,"")</f>
        <v/>
      </c>
      <c r="F437" t="str">
        <f>IF(SUM('A4'!S468:X468)=6,'A4'!D468,"")</f>
        <v/>
      </c>
      <c r="G437" t="str">
        <f>IF(SUM('A4'!S468:X468)=6,'A4'!E468,"")</f>
        <v/>
      </c>
      <c r="H437" t="str">
        <f>IF(SUM('A4'!S468:X468)=6,'A4'!F468,"")</f>
        <v/>
      </c>
      <c r="I437" t="str">
        <f>IF(SUM('A4'!S468:X468)=6,'A4'!G468,"")</f>
        <v/>
      </c>
      <c r="J437" s="308" t="str">
        <f>IF(SUM('A4'!S468:X468)=6,'A4'!H468,"")</f>
        <v/>
      </c>
    </row>
    <row r="438" spans="1:10" x14ac:dyDescent="0.25">
      <c r="A438" t="str">
        <f>IF(SUM('A4'!S469:X469)=6,'Angaben KH-Standort'!$D$25,"")</f>
        <v/>
      </c>
      <c r="B438" t="str">
        <f>IF(SUM('A4'!S469:X469)=6,'Angaben KH-Standort'!$D$26,"")</f>
        <v/>
      </c>
      <c r="C438" t="str">
        <f>IF(SUM('A4'!S469:X469)=6,'Angaben KH-Standort'!$D$12,"")</f>
        <v/>
      </c>
      <c r="D438" t="str">
        <f>IF(SUM('A4'!S469:X469)=6,'A1'!$F$14,"")</f>
        <v/>
      </c>
      <c r="E438" t="str">
        <f>IF(SUM('A4'!S469:X469)=6,'A4'!C469,"")</f>
        <v/>
      </c>
      <c r="F438" t="str">
        <f>IF(SUM('A4'!S469:X469)=6,'A4'!D469,"")</f>
        <v/>
      </c>
      <c r="G438" t="str">
        <f>IF(SUM('A4'!S469:X469)=6,'A4'!E469,"")</f>
        <v/>
      </c>
      <c r="H438" t="str">
        <f>IF(SUM('A4'!S469:X469)=6,'A4'!F469,"")</f>
        <v/>
      </c>
      <c r="I438" t="str">
        <f>IF(SUM('A4'!S469:X469)=6,'A4'!G469,"")</f>
        <v/>
      </c>
      <c r="J438" s="308" t="str">
        <f>IF(SUM('A4'!S469:X469)=6,'A4'!H469,"")</f>
        <v/>
      </c>
    </row>
    <row r="439" spans="1:10" x14ac:dyDescent="0.25">
      <c r="A439" t="str">
        <f>IF(SUM('A4'!S470:X470)=6,'Angaben KH-Standort'!$D$25,"")</f>
        <v/>
      </c>
      <c r="B439" t="str">
        <f>IF(SUM('A4'!S470:X470)=6,'Angaben KH-Standort'!$D$26,"")</f>
        <v/>
      </c>
      <c r="C439" t="str">
        <f>IF(SUM('A4'!S470:X470)=6,'Angaben KH-Standort'!$D$12,"")</f>
        <v/>
      </c>
      <c r="D439" t="str">
        <f>IF(SUM('A4'!S470:X470)=6,'A1'!$F$14,"")</f>
        <v/>
      </c>
      <c r="E439" t="str">
        <f>IF(SUM('A4'!S470:X470)=6,'A4'!C470,"")</f>
        <v/>
      </c>
      <c r="F439" t="str">
        <f>IF(SUM('A4'!S470:X470)=6,'A4'!D470,"")</f>
        <v/>
      </c>
      <c r="G439" t="str">
        <f>IF(SUM('A4'!S470:X470)=6,'A4'!E470,"")</f>
        <v/>
      </c>
      <c r="H439" t="str">
        <f>IF(SUM('A4'!S470:X470)=6,'A4'!F470,"")</f>
        <v/>
      </c>
      <c r="I439" t="str">
        <f>IF(SUM('A4'!S470:X470)=6,'A4'!G470,"")</f>
        <v/>
      </c>
      <c r="J439" s="308" t="str">
        <f>IF(SUM('A4'!S470:X470)=6,'A4'!H470,"")</f>
        <v/>
      </c>
    </row>
    <row r="440" spans="1:10" x14ac:dyDescent="0.25">
      <c r="A440" t="str">
        <f>IF(SUM('A4'!S471:X471)=6,'Angaben KH-Standort'!$D$25,"")</f>
        <v/>
      </c>
      <c r="B440" t="str">
        <f>IF(SUM('A4'!S471:X471)=6,'Angaben KH-Standort'!$D$26,"")</f>
        <v/>
      </c>
      <c r="C440" t="str">
        <f>IF(SUM('A4'!S471:X471)=6,'Angaben KH-Standort'!$D$12,"")</f>
        <v/>
      </c>
      <c r="D440" t="str">
        <f>IF(SUM('A4'!S471:X471)=6,'A1'!$F$14,"")</f>
        <v/>
      </c>
      <c r="E440" t="str">
        <f>IF(SUM('A4'!S471:X471)=6,'A4'!C471,"")</f>
        <v/>
      </c>
      <c r="F440" t="str">
        <f>IF(SUM('A4'!S471:X471)=6,'A4'!D471,"")</f>
        <v/>
      </c>
      <c r="G440" t="str">
        <f>IF(SUM('A4'!S471:X471)=6,'A4'!E471,"")</f>
        <v/>
      </c>
      <c r="H440" t="str">
        <f>IF(SUM('A4'!S471:X471)=6,'A4'!F471,"")</f>
        <v/>
      </c>
      <c r="I440" t="str">
        <f>IF(SUM('A4'!S471:X471)=6,'A4'!G471,"")</f>
        <v/>
      </c>
      <c r="J440" s="308" t="str">
        <f>IF(SUM('A4'!S471:X471)=6,'A4'!H471,"")</f>
        <v/>
      </c>
    </row>
    <row r="441" spans="1:10" x14ac:dyDescent="0.25">
      <c r="A441" t="str">
        <f>IF(SUM('A4'!S472:X472)=6,'Angaben KH-Standort'!$D$25,"")</f>
        <v/>
      </c>
      <c r="B441" t="str">
        <f>IF(SUM('A4'!S472:X472)=6,'Angaben KH-Standort'!$D$26,"")</f>
        <v/>
      </c>
      <c r="C441" t="str">
        <f>IF(SUM('A4'!S472:X472)=6,'Angaben KH-Standort'!$D$12,"")</f>
        <v/>
      </c>
      <c r="D441" t="str">
        <f>IF(SUM('A4'!S472:X472)=6,'A1'!$F$14,"")</f>
        <v/>
      </c>
      <c r="E441" t="str">
        <f>IF(SUM('A4'!S472:X472)=6,'A4'!C472,"")</f>
        <v/>
      </c>
      <c r="F441" t="str">
        <f>IF(SUM('A4'!S472:X472)=6,'A4'!D472,"")</f>
        <v/>
      </c>
      <c r="G441" t="str">
        <f>IF(SUM('A4'!S472:X472)=6,'A4'!E472,"")</f>
        <v/>
      </c>
      <c r="H441" t="str">
        <f>IF(SUM('A4'!S472:X472)=6,'A4'!F472,"")</f>
        <v/>
      </c>
      <c r="I441" t="str">
        <f>IF(SUM('A4'!S472:X472)=6,'A4'!G472,"")</f>
        <v/>
      </c>
      <c r="J441" s="308" t="str">
        <f>IF(SUM('A4'!S472:X472)=6,'A4'!H472,"")</f>
        <v/>
      </c>
    </row>
    <row r="442" spans="1:10" x14ac:dyDescent="0.25">
      <c r="A442" t="str">
        <f>IF(SUM('A4'!S473:X473)=6,'Angaben KH-Standort'!$D$25,"")</f>
        <v/>
      </c>
      <c r="B442" t="str">
        <f>IF(SUM('A4'!S473:X473)=6,'Angaben KH-Standort'!$D$26,"")</f>
        <v/>
      </c>
      <c r="C442" t="str">
        <f>IF(SUM('A4'!S473:X473)=6,'Angaben KH-Standort'!$D$12,"")</f>
        <v/>
      </c>
      <c r="D442" t="str">
        <f>IF(SUM('A4'!S473:X473)=6,'A1'!$F$14,"")</f>
        <v/>
      </c>
      <c r="E442" t="str">
        <f>IF(SUM('A4'!S473:X473)=6,'A4'!C473,"")</f>
        <v/>
      </c>
      <c r="F442" t="str">
        <f>IF(SUM('A4'!S473:X473)=6,'A4'!D473,"")</f>
        <v/>
      </c>
      <c r="G442" t="str">
        <f>IF(SUM('A4'!S473:X473)=6,'A4'!E473,"")</f>
        <v/>
      </c>
      <c r="H442" t="str">
        <f>IF(SUM('A4'!S473:X473)=6,'A4'!F473,"")</f>
        <v/>
      </c>
      <c r="I442" t="str">
        <f>IF(SUM('A4'!S473:X473)=6,'A4'!G473,"")</f>
        <v/>
      </c>
      <c r="J442" s="308" t="str">
        <f>IF(SUM('A4'!S473:X473)=6,'A4'!H473,"")</f>
        <v/>
      </c>
    </row>
    <row r="443" spans="1:10" x14ac:dyDescent="0.25">
      <c r="A443" t="str">
        <f>IF(SUM('A4'!S474:X474)=6,'Angaben KH-Standort'!$D$25,"")</f>
        <v/>
      </c>
      <c r="B443" t="str">
        <f>IF(SUM('A4'!S474:X474)=6,'Angaben KH-Standort'!$D$26,"")</f>
        <v/>
      </c>
      <c r="C443" t="str">
        <f>IF(SUM('A4'!S474:X474)=6,'Angaben KH-Standort'!$D$12,"")</f>
        <v/>
      </c>
      <c r="D443" t="str">
        <f>IF(SUM('A4'!S474:X474)=6,'A1'!$F$14,"")</f>
        <v/>
      </c>
      <c r="E443" t="str">
        <f>IF(SUM('A4'!S474:X474)=6,'A4'!C474,"")</f>
        <v/>
      </c>
      <c r="F443" t="str">
        <f>IF(SUM('A4'!S474:X474)=6,'A4'!D474,"")</f>
        <v/>
      </c>
      <c r="G443" t="str">
        <f>IF(SUM('A4'!S474:X474)=6,'A4'!E474,"")</f>
        <v/>
      </c>
      <c r="H443" t="str">
        <f>IF(SUM('A4'!S474:X474)=6,'A4'!F474,"")</f>
        <v/>
      </c>
      <c r="I443" t="str">
        <f>IF(SUM('A4'!S474:X474)=6,'A4'!G474,"")</f>
        <v/>
      </c>
      <c r="J443" s="308" t="str">
        <f>IF(SUM('A4'!S474:X474)=6,'A4'!H474,"")</f>
        <v/>
      </c>
    </row>
    <row r="444" spans="1:10" x14ac:dyDescent="0.25">
      <c r="A444" t="str">
        <f>IF(SUM('A4'!S475:X475)=6,'Angaben KH-Standort'!$D$25,"")</f>
        <v/>
      </c>
      <c r="B444" t="str">
        <f>IF(SUM('A4'!S475:X475)=6,'Angaben KH-Standort'!$D$26,"")</f>
        <v/>
      </c>
      <c r="C444" t="str">
        <f>IF(SUM('A4'!S475:X475)=6,'Angaben KH-Standort'!$D$12,"")</f>
        <v/>
      </c>
      <c r="D444" t="str">
        <f>IF(SUM('A4'!S475:X475)=6,'A1'!$F$14,"")</f>
        <v/>
      </c>
      <c r="E444" t="str">
        <f>IF(SUM('A4'!S475:X475)=6,'A4'!C475,"")</f>
        <v/>
      </c>
      <c r="F444" t="str">
        <f>IF(SUM('A4'!S475:X475)=6,'A4'!D475,"")</f>
        <v/>
      </c>
      <c r="G444" t="str">
        <f>IF(SUM('A4'!S475:X475)=6,'A4'!E475,"")</f>
        <v/>
      </c>
      <c r="H444" t="str">
        <f>IF(SUM('A4'!S475:X475)=6,'A4'!F475,"")</f>
        <v/>
      </c>
      <c r="I444" t="str">
        <f>IF(SUM('A4'!S475:X475)=6,'A4'!G475,"")</f>
        <v/>
      </c>
      <c r="J444" s="308" t="str">
        <f>IF(SUM('A4'!S475:X475)=6,'A4'!H475,"")</f>
        <v/>
      </c>
    </row>
    <row r="445" spans="1:10" x14ac:dyDescent="0.25">
      <c r="A445" t="str">
        <f>IF(SUM('A4'!S476:X476)=6,'Angaben KH-Standort'!$D$25,"")</f>
        <v/>
      </c>
      <c r="B445" t="str">
        <f>IF(SUM('A4'!S476:X476)=6,'Angaben KH-Standort'!$D$26,"")</f>
        <v/>
      </c>
      <c r="C445" t="str">
        <f>IF(SUM('A4'!S476:X476)=6,'Angaben KH-Standort'!$D$12,"")</f>
        <v/>
      </c>
      <c r="D445" t="str">
        <f>IF(SUM('A4'!S476:X476)=6,'A1'!$F$14,"")</f>
        <v/>
      </c>
      <c r="E445" t="str">
        <f>IF(SUM('A4'!S476:X476)=6,'A4'!C476,"")</f>
        <v/>
      </c>
      <c r="F445" t="str">
        <f>IF(SUM('A4'!S476:X476)=6,'A4'!D476,"")</f>
        <v/>
      </c>
      <c r="G445" t="str">
        <f>IF(SUM('A4'!S476:X476)=6,'A4'!E476,"")</f>
        <v/>
      </c>
      <c r="H445" t="str">
        <f>IF(SUM('A4'!S476:X476)=6,'A4'!F476,"")</f>
        <v/>
      </c>
      <c r="I445" t="str">
        <f>IF(SUM('A4'!S476:X476)=6,'A4'!G476,"")</f>
        <v/>
      </c>
      <c r="J445" s="308" t="str">
        <f>IF(SUM('A4'!S476:X476)=6,'A4'!H476,"")</f>
        <v/>
      </c>
    </row>
    <row r="446" spans="1:10" x14ac:dyDescent="0.25">
      <c r="A446" t="str">
        <f>IF(SUM('A4'!S477:X477)=6,'Angaben KH-Standort'!$D$25,"")</f>
        <v/>
      </c>
      <c r="B446" t="str">
        <f>IF(SUM('A4'!S477:X477)=6,'Angaben KH-Standort'!$D$26,"")</f>
        <v/>
      </c>
      <c r="C446" t="str">
        <f>IF(SUM('A4'!S477:X477)=6,'Angaben KH-Standort'!$D$12,"")</f>
        <v/>
      </c>
      <c r="D446" t="str">
        <f>IF(SUM('A4'!S477:X477)=6,'A1'!$F$14,"")</f>
        <v/>
      </c>
      <c r="E446" t="str">
        <f>IF(SUM('A4'!S477:X477)=6,'A4'!C477,"")</f>
        <v/>
      </c>
      <c r="F446" t="str">
        <f>IF(SUM('A4'!S477:X477)=6,'A4'!D477,"")</f>
        <v/>
      </c>
      <c r="G446" t="str">
        <f>IF(SUM('A4'!S477:X477)=6,'A4'!E477,"")</f>
        <v/>
      </c>
      <c r="H446" t="str">
        <f>IF(SUM('A4'!S477:X477)=6,'A4'!F477,"")</f>
        <v/>
      </c>
      <c r="I446" t="str">
        <f>IF(SUM('A4'!S477:X477)=6,'A4'!G477,"")</f>
        <v/>
      </c>
      <c r="J446" s="308" t="str">
        <f>IF(SUM('A4'!S477:X477)=6,'A4'!H477,"")</f>
        <v/>
      </c>
    </row>
    <row r="447" spans="1:10" x14ac:dyDescent="0.25">
      <c r="A447" t="str">
        <f>IF(SUM('A4'!S478:X478)=6,'Angaben KH-Standort'!$D$25,"")</f>
        <v/>
      </c>
      <c r="B447" t="str">
        <f>IF(SUM('A4'!S478:X478)=6,'Angaben KH-Standort'!$D$26,"")</f>
        <v/>
      </c>
      <c r="C447" t="str">
        <f>IF(SUM('A4'!S478:X478)=6,'Angaben KH-Standort'!$D$12,"")</f>
        <v/>
      </c>
      <c r="D447" t="str">
        <f>IF(SUM('A4'!S478:X478)=6,'A1'!$F$14,"")</f>
        <v/>
      </c>
      <c r="E447" t="str">
        <f>IF(SUM('A4'!S478:X478)=6,'A4'!C478,"")</f>
        <v/>
      </c>
      <c r="F447" t="str">
        <f>IF(SUM('A4'!S478:X478)=6,'A4'!D478,"")</f>
        <v/>
      </c>
      <c r="G447" t="str">
        <f>IF(SUM('A4'!S478:X478)=6,'A4'!E478,"")</f>
        <v/>
      </c>
      <c r="H447" t="str">
        <f>IF(SUM('A4'!S478:X478)=6,'A4'!F478,"")</f>
        <v/>
      </c>
      <c r="I447" t="str">
        <f>IF(SUM('A4'!S478:X478)=6,'A4'!G478,"")</f>
        <v/>
      </c>
      <c r="J447" s="308" t="str">
        <f>IF(SUM('A4'!S478:X478)=6,'A4'!H478,"")</f>
        <v/>
      </c>
    </row>
    <row r="448" spans="1:10" x14ac:dyDescent="0.25">
      <c r="A448" t="str">
        <f>IF(SUM('A4'!S479:X479)=6,'Angaben KH-Standort'!$D$25,"")</f>
        <v/>
      </c>
      <c r="B448" t="str">
        <f>IF(SUM('A4'!S479:X479)=6,'Angaben KH-Standort'!$D$26,"")</f>
        <v/>
      </c>
      <c r="C448" t="str">
        <f>IF(SUM('A4'!S479:X479)=6,'Angaben KH-Standort'!$D$12,"")</f>
        <v/>
      </c>
      <c r="D448" t="str">
        <f>IF(SUM('A4'!S479:X479)=6,'A1'!$F$14,"")</f>
        <v/>
      </c>
      <c r="E448" t="str">
        <f>IF(SUM('A4'!S479:X479)=6,'A4'!C479,"")</f>
        <v/>
      </c>
      <c r="F448" t="str">
        <f>IF(SUM('A4'!S479:X479)=6,'A4'!D479,"")</f>
        <v/>
      </c>
      <c r="G448" t="str">
        <f>IF(SUM('A4'!S479:X479)=6,'A4'!E479,"")</f>
        <v/>
      </c>
      <c r="H448" t="str">
        <f>IF(SUM('A4'!S479:X479)=6,'A4'!F479,"")</f>
        <v/>
      </c>
      <c r="I448" t="str">
        <f>IF(SUM('A4'!S479:X479)=6,'A4'!G479,"")</f>
        <v/>
      </c>
      <c r="J448" s="308" t="str">
        <f>IF(SUM('A4'!S479:X479)=6,'A4'!H479,"")</f>
        <v/>
      </c>
    </row>
    <row r="449" spans="1:10" x14ac:dyDescent="0.25">
      <c r="A449" t="str">
        <f>IF(SUM('A4'!S480:X480)=6,'Angaben KH-Standort'!$D$25,"")</f>
        <v/>
      </c>
      <c r="B449" t="str">
        <f>IF(SUM('A4'!S480:X480)=6,'Angaben KH-Standort'!$D$26,"")</f>
        <v/>
      </c>
      <c r="C449" t="str">
        <f>IF(SUM('A4'!S480:X480)=6,'Angaben KH-Standort'!$D$12,"")</f>
        <v/>
      </c>
      <c r="D449" t="str">
        <f>IF(SUM('A4'!S480:X480)=6,'A1'!$F$14,"")</f>
        <v/>
      </c>
      <c r="E449" t="str">
        <f>IF(SUM('A4'!S480:X480)=6,'A4'!C480,"")</f>
        <v/>
      </c>
      <c r="F449" t="str">
        <f>IF(SUM('A4'!S480:X480)=6,'A4'!D480,"")</f>
        <v/>
      </c>
      <c r="G449" t="str">
        <f>IF(SUM('A4'!S480:X480)=6,'A4'!E480,"")</f>
        <v/>
      </c>
      <c r="H449" t="str">
        <f>IF(SUM('A4'!S480:X480)=6,'A4'!F480,"")</f>
        <v/>
      </c>
      <c r="I449" t="str">
        <f>IF(SUM('A4'!S480:X480)=6,'A4'!G480,"")</f>
        <v/>
      </c>
      <c r="J449" s="308" t="str">
        <f>IF(SUM('A4'!S480:X480)=6,'A4'!H480,"")</f>
        <v/>
      </c>
    </row>
    <row r="450" spans="1:10" x14ac:dyDescent="0.25">
      <c r="A450" t="str">
        <f>IF(SUM('A4'!S481:X481)=6,'Angaben KH-Standort'!$D$25,"")</f>
        <v/>
      </c>
      <c r="B450" t="str">
        <f>IF(SUM('A4'!S481:X481)=6,'Angaben KH-Standort'!$D$26,"")</f>
        <v/>
      </c>
      <c r="C450" t="str">
        <f>IF(SUM('A4'!S481:X481)=6,'Angaben KH-Standort'!$D$12,"")</f>
        <v/>
      </c>
      <c r="D450" t="str">
        <f>IF(SUM('A4'!S481:X481)=6,'A1'!$F$14,"")</f>
        <v/>
      </c>
      <c r="E450" t="str">
        <f>IF(SUM('A4'!S481:X481)=6,'A4'!C481,"")</f>
        <v/>
      </c>
      <c r="F450" t="str">
        <f>IF(SUM('A4'!S481:X481)=6,'A4'!D481,"")</f>
        <v/>
      </c>
      <c r="G450" t="str">
        <f>IF(SUM('A4'!S481:X481)=6,'A4'!E481,"")</f>
        <v/>
      </c>
      <c r="H450" t="str">
        <f>IF(SUM('A4'!S481:X481)=6,'A4'!F481,"")</f>
        <v/>
      </c>
      <c r="I450" t="str">
        <f>IF(SUM('A4'!S481:X481)=6,'A4'!G481,"")</f>
        <v/>
      </c>
      <c r="J450" s="308" t="str">
        <f>IF(SUM('A4'!S481:X481)=6,'A4'!H481,"")</f>
        <v/>
      </c>
    </row>
    <row r="451" spans="1:10" x14ac:dyDescent="0.25">
      <c r="A451" t="str">
        <f>IF(SUM('A4'!S482:X482)=6,'Angaben KH-Standort'!$D$25,"")</f>
        <v/>
      </c>
      <c r="B451" t="str">
        <f>IF(SUM('A4'!S482:X482)=6,'Angaben KH-Standort'!$D$26,"")</f>
        <v/>
      </c>
      <c r="C451" t="str">
        <f>IF(SUM('A4'!S482:X482)=6,'Angaben KH-Standort'!$D$12,"")</f>
        <v/>
      </c>
      <c r="D451" t="str">
        <f>IF(SUM('A4'!S482:X482)=6,'A1'!$F$14,"")</f>
        <v/>
      </c>
      <c r="E451" t="str">
        <f>IF(SUM('A4'!S482:X482)=6,'A4'!C482,"")</f>
        <v/>
      </c>
      <c r="F451" t="str">
        <f>IF(SUM('A4'!S482:X482)=6,'A4'!D482,"")</f>
        <v/>
      </c>
      <c r="G451" t="str">
        <f>IF(SUM('A4'!S482:X482)=6,'A4'!E482,"")</f>
        <v/>
      </c>
      <c r="H451" t="str">
        <f>IF(SUM('A4'!S482:X482)=6,'A4'!F482,"")</f>
        <v/>
      </c>
      <c r="I451" t="str">
        <f>IF(SUM('A4'!S482:X482)=6,'A4'!G482,"")</f>
        <v/>
      </c>
      <c r="J451" s="308" t="str">
        <f>IF(SUM('A4'!S482:X482)=6,'A4'!H482,"")</f>
        <v/>
      </c>
    </row>
    <row r="452" spans="1:10" x14ac:dyDescent="0.25">
      <c r="A452" t="str">
        <f>IF(SUM('A4'!S483:X483)=6,'Angaben KH-Standort'!$D$25,"")</f>
        <v/>
      </c>
      <c r="B452" t="str">
        <f>IF(SUM('A4'!S483:X483)=6,'Angaben KH-Standort'!$D$26,"")</f>
        <v/>
      </c>
      <c r="C452" t="str">
        <f>IF(SUM('A4'!S483:X483)=6,'Angaben KH-Standort'!$D$12,"")</f>
        <v/>
      </c>
      <c r="D452" t="str">
        <f>IF(SUM('A4'!S483:X483)=6,'A1'!$F$14,"")</f>
        <v/>
      </c>
      <c r="E452" t="str">
        <f>IF(SUM('A4'!S483:X483)=6,'A4'!C483,"")</f>
        <v/>
      </c>
      <c r="F452" t="str">
        <f>IF(SUM('A4'!S483:X483)=6,'A4'!D483,"")</f>
        <v/>
      </c>
      <c r="G452" t="str">
        <f>IF(SUM('A4'!S483:X483)=6,'A4'!E483,"")</f>
        <v/>
      </c>
      <c r="H452" t="str">
        <f>IF(SUM('A4'!S483:X483)=6,'A4'!F483,"")</f>
        <v/>
      </c>
      <c r="I452" t="str">
        <f>IF(SUM('A4'!S483:X483)=6,'A4'!G483,"")</f>
        <v/>
      </c>
      <c r="J452" s="308" t="str">
        <f>IF(SUM('A4'!S483:X483)=6,'A4'!H483,"")</f>
        <v/>
      </c>
    </row>
    <row r="453" spans="1:10" x14ac:dyDescent="0.25">
      <c r="A453" t="str">
        <f>IF(SUM('A4'!S484:X484)=6,'Angaben KH-Standort'!$D$25,"")</f>
        <v/>
      </c>
      <c r="B453" t="str">
        <f>IF(SUM('A4'!S484:X484)=6,'Angaben KH-Standort'!$D$26,"")</f>
        <v/>
      </c>
      <c r="C453" t="str">
        <f>IF(SUM('A4'!S484:X484)=6,'Angaben KH-Standort'!$D$12,"")</f>
        <v/>
      </c>
      <c r="D453" t="str">
        <f>IF(SUM('A4'!S484:X484)=6,'A1'!$F$14,"")</f>
        <v/>
      </c>
      <c r="E453" t="str">
        <f>IF(SUM('A4'!S484:X484)=6,'A4'!C484,"")</f>
        <v/>
      </c>
      <c r="F453" t="str">
        <f>IF(SUM('A4'!S484:X484)=6,'A4'!D484,"")</f>
        <v/>
      </c>
      <c r="G453" t="str">
        <f>IF(SUM('A4'!S484:X484)=6,'A4'!E484,"")</f>
        <v/>
      </c>
      <c r="H453" t="str">
        <f>IF(SUM('A4'!S484:X484)=6,'A4'!F484,"")</f>
        <v/>
      </c>
      <c r="I453" t="str">
        <f>IF(SUM('A4'!S484:X484)=6,'A4'!G484,"")</f>
        <v/>
      </c>
      <c r="J453" s="308" t="str">
        <f>IF(SUM('A4'!S484:X484)=6,'A4'!H484,"")</f>
        <v/>
      </c>
    </row>
    <row r="454" spans="1:10" x14ac:dyDescent="0.25">
      <c r="A454" t="str">
        <f>IF(SUM('A4'!S485:X485)=6,'Angaben KH-Standort'!$D$25,"")</f>
        <v/>
      </c>
      <c r="B454" t="str">
        <f>IF(SUM('A4'!S485:X485)=6,'Angaben KH-Standort'!$D$26,"")</f>
        <v/>
      </c>
      <c r="C454" t="str">
        <f>IF(SUM('A4'!S485:X485)=6,'Angaben KH-Standort'!$D$12,"")</f>
        <v/>
      </c>
      <c r="D454" t="str">
        <f>IF(SUM('A4'!S485:X485)=6,'A1'!$F$14,"")</f>
        <v/>
      </c>
      <c r="E454" t="str">
        <f>IF(SUM('A4'!S485:X485)=6,'A4'!C485,"")</f>
        <v/>
      </c>
      <c r="F454" t="str">
        <f>IF(SUM('A4'!S485:X485)=6,'A4'!D485,"")</f>
        <v/>
      </c>
      <c r="G454" t="str">
        <f>IF(SUM('A4'!S485:X485)=6,'A4'!E485,"")</f>
        <v/>
      </c>
      <c r="H454" t="str">
        <f>IF(SUM('A4'!S485:X485)=6,'A4'!F485,"")</f>
        <v/>
      </c>
      <c r="I454" t="str">
        <f>IF(SUM('A4'!S485:X485)=6,'A4'!G485,"")</f>
        <v/>
      </c>
      <c r="J454" s="308" t="str">
        <f>IF(SUM('A4'!S485:X485)=6,'A4'!H485,"")</f>
        <v/>
      </c>
    </row>
    <row r="455" spans="1:10" x14ac:dyDescent="0.25">
      <c r="A455" t="str">
        <f>IF(SUM('A4'!S486:X486)=6,'Angaben KH-Standort'!$D$25,"")</f>
        <v/>
      </c>
      <c r="B455" t="str">
        <f>IF(SUM('A4'!S486:X486)=6,'Angaben KH-Standort'!$D$26,"")</f>
        <v/>
      </c>
      <c r="C455" t="str">
        <f>IF(SUM('A4'!S486:X486)=6,'Angaben KH-Standort'!$D$12,"")</f>
        <v/>
      </c>
      <c r="D455" t="str">
        <f>IF(SUM('A4'!S486:X486)=6,'A1'!$F$14,"")</f>
        <v/>
      </c>
      <c r="E455" t="str">
        <f>IF(SUM('A4'!S486:X486)=6,'A4'!C486,"")</f>
        <v/>
      </c>
      <c r="F455" t="str">
        <f>IF(SUM('A4'!S486:X486)=6,'A4'!D486,"")</f>
        <v/>
      </c>
      <c r="G455" t="str">
        <f>IF(SUM('A4'!S486:X486)=6,'A4'!E486,"")</f>
        <v/>
      </c>
      <c r="H455" t="str">
        <f>IF(SUM('A4'!S486:X486)=6,'A4'!F486,"")</f>
        <v/>
      </c>
      <c r="I455" t="str">
        <f>IF(SUM('A4'!S486:X486)=6,'A4'!G486,"")</f>
        <v/>
      </c>
      <c r="J455" s="308" t="str">
        <f>IF(SUM('A4'!S486:X486)=6,'A4'!H486,"")</f>
        <v/>
      </c>
    </row>
    <row r="456" spans="1:10" x14ac:dyDescent="0.25">
      <c r="A456" t="str">
        <f>IF(SUM('A4'!S487:X487)=6,'Angaben KH-Standort'!$D$25,"")</f>
        <v/>
      </c>
      <c r="B456" t="str">
        <f>IF(SUM('A4'!S487:X487)=6,'Angaben KH-Standort'!$D$26,"")</f>
        <v/>
      </c>
      <c r="C456" t="str">
        <f>IF(SUM('A4'!S487:X487)=6,'Angaben KH-Standort'!$D$12,"")</f>
        <v/>
      </c>
      <c r="D456" t="str">
        <f>IF(SUM('A4'!S487:X487)=6,'A1'!$F$14,"")</f>
        <v/>
      </c>
      <c r="E456" t="str">
        <f>IF(SUM('A4'!S487:X487)=6,'A4'!C487,"")</f>
        <v/>
      </c>
      <c r="F456" t="str">
        <f>IF(SUM('A4'!S487:X487)=6,'A4'!D487,"")</f>
        <v/>
      </c>
      <c r="G456" t="str">
        <f>IF(SUM('A4'!S487:X487)=6,'A4'!E487,"")</f>
        <v/>
      </c>
      <c r="H456" t="str">
        <f>IF(SUM('A4'!S487:X487)=6,'A4'!F487,"")</f>
        <v/>
      </c>
      <c r="I456" t="str">
        <f>IF(SUM('A4'!S487:X487)=6,'A4'!G487,"")</f>
        <v/>
      </c>
      <c r="J456" s="308" t="str">
        <f>IF(SUM('A4'!S487:X487)=6,'A4'!H487,"")</f>
        <v/>
      </c>
    </row>
    <row r="457" spans="1:10" x14ac:dyDescent="0.25">
      <c r="A457" t="str">
        <f>IF(SUM('A4'!S488:X488)=6,'Angaben KH-Standort'!$D$25,"")</f>
        <v/>
      </c>
      <c r="B457" t="str">
        <f>IF(SUM('A4'!S488:X488)=6,'Angaben KH-Standort'!$D$26,"")</f>
        <v/>
      </c>
      <c r="C457" t="str">
        <f>IF(SUM('A4'!S488:X488)=6,'Angaben KH-Standort'!$D$12,"")</f>
        <v/>
      </c>
      <c r="D457" t="str">
        <f>IF(SUM('A4'!S488:X488)=6,'A1'!$F$14,"")</f>
        <v/>
      </c>
      <c r="E457" t="str">
        <f>IF(SUM('A4'!S488:X488)=6,'A4'!C488,"")</f>
        <v/>
      </c>
      <c r="F457" t="str">
        <f>IF(SUM('A4'!S488:X488)=6,'A4'!D488,"")</f>
        <v/>
      </c>
      <c r="G457" t="str">
        <f>IF(SUM('A4'!S488:X488)=6,'A4'!E488,"")</f>
        <v/>
      </c>
      <c r="H457" t="str">
        <f>IF(SUM('A4'!S488:X488)=6,'A4'!F488,"")</f>
        <v/>
      </c>
      <c r="I457" t="str">
        <f>IF(SUM('A4'!S488:X488)=6,'A4'!G488,"")</f>
        <v/>
      </c>
      <c r="J457" s="308" t="str">
        <f>IF(SUM('A4'!S488:X488)=6,'A4'!H488,"")</f>
        <v/>
      </c>
    </row>
    <row r="458" spans="1:10" x14ac:dyDescent="0.25">
      <c r="A458" t="str">
        <f>IF(SUM('A4'!S489:X489)=6,'Angaben KH-Standort'!$D$25,"")</f>
        <v/>
      </c>
      <c r="B458" t="str">
        <f>IF(SUM('A4'!S489:X489)=6,'Angaben KH-Standort'!$D$26,"")</f>
        <v/>
      </c>
      <c r="C458" t="str">
        <f>IF(SUM('A4'!S489:X489)=6,'Angaben KH-Standort'!$D$12,"")</f>
        <v/>
      </c>
      <c r="D458" t="str">
        <f>IF(SUM('A4'!S489:X489)=6,'A1'!$F$14,"")</f>
        <v/>
      </c>
      <c r="E458" t="str">
        <f>IF(SUM('A4'!S489:X489)=6,'A4'!C489,"")</f>
        <v/>
      </c>
      <c r="F458" t="str">
        <f>IF(SUM('A4'!S489:X489)=6,'A4'!D489,"")</f>
        <v/>
      </c>
      <c r="G458" t="str">
        <f>IF(SUM('A4'!S489:X489)=6,'A4'!E489,"")</f>
        <v/>
      </c>
      <c r="H458" t="str">
        <f>IF(SUM('A4'!S489:X489)=6,'A4'!F489,"")</f>
        <v/>
      </c>
      <c r="I458" t="str">
        <f>IF(SUM('A4'!S489:X489)=6,'A4'!G489,"")</f>
        <v/>
      </c>
      <c r="J458" s="308" t="str">
        <f>IF(SUM('A4'!S489:X489)=6,'A4'!H489,"")</f>
        <v/>
      </c>
    </row>
    <row r="459" spans="1:10" x14ac:dyDescent="0.25">
      <c r="A459" t="str">
        <f>IF(SUM('A4'!S490:X490)=6,'Angaben KH-Standort'!$D$25,"")</f>
        <v/>
      </c>
      <c r="B459" t="str">
        <f>IF(SUM('A4'!S490:X490)=6,'Angaben KH-Standort'!$D$26,"")</f>
        <v/>
      </c>
      <c r="C459" t="str">
        <f>IF(SUM('A4'!S490:X490)=6,'Angaben KH-Standort'!$D$12,"")</f>
        <v/>
      </c>
      <c r="D459" t="str">
        <f>IF(SUM('A4'!S490:X490)=6,'A1'!$F$14,"")</f>
        <v/>
      </c>
      <c r="E459" t="str">
        <f>IF(SUM('A4'!S490:X490)=6,'A4'!C490,"")</f>
        <v/>
      </c>
      <c r="F459" t="str">
        <f>IF(SUM('A4'!S490:X490)=6,'A4'!D490,"")</f>
        <v/>
      </c>
      <c r="G459" t="str">
        <f>IF(SUM('A4'!S490:X490)=6,'A4'!E490,"")</f>
        <v/>
      </c>
      <c r="H459" t="str">
        <f>IF(SUM('A4'!S490:X490)=6,'A4'!F490,"")</f>
        <v/>
      </c>
      <c r="I459" t="str">
        <f>IF(SUM('A4'!S490:X490)=6,'A4'!G490,"")</f>
        <v/>
      </c>
      <c r="J459" s="308" t="str">
        <f>IF(SUM('A4'!S490:X490)=6,'A4'!H490,"")</f>
        <v/>
      </c>
    </row>
    <row r="460" spans="1:10" x14ac:dyDescent="0.25">
      <c r="A460" t="str">
        <f>IF(SUM('A4'!S491:X491)=6,'Angaben KH-Standort'!$D$25,"")</f>
        <v/>
      </c>
      <c r="B460" t="str">
        <f>IF(SUM('A4'!S491:X491)=6,'Angaben KH-Standort'!$D$26,"")</f>
        <v/>
      </c>
      <c r="C460" t="str">
        <f>IF(SUM('A4'!S491:X491)=6,'Angaben KH-Standort'!$D$12,"")</f>
        <v/>
      </c>
      <c r="D460" t="str">
        <f>IF(SUM('A4'!S491:X491)=6,'A1'!$F$14,"")</f>
        <v/>
      </c>
      <c r="E460" t="str">
        <f>IF(SUM('A4'!S491:X491)=6,'A4'!C491,"")</f>
        <v/>
      </c>
      <c r="F460" t="str">
        <f>IF(SUM('A4'!S491:X491)=6,'A4'!D491,"")</f>
        <v/>
      </c>
      <c r="G460" t="str">
        <f>IF(SUM('A4'!S491:X491)=6,'A4'!E491,"")</f>
        <v/>
      </c>
      <c r="H460" t="str">
        <f>IF(SUM('A4'!S491:X491)=6,'A4'!F491,"")</f>
        <v/>
      </c>
      <c r="I460" t="str">
        <f>IF(SUM('A4'!S491:X491)=6,'A4'!G491,"")</f>
        <v/>
      </c>
      <c r="J460" s="308" t="str">
        <f>IF(SUM('A4'!S491:X491)=6,'A4'!H491,"")</f>
        <v/>
      </c>
    </row>
    <row r="461" spans="1:10" x14ac:dyDescent="0.25">
      <c r="A461" t="str">
        <f>IF(SUM('A4'!S492:X492)=6,'Angaben KH-Standort'!$D$25,"")</f>
        <v/>
      </c>
      <c r="B461" t="str">
        <f>IF(SUM('A4'!S492:X492)=6,'Angaben KH-Standort'!$D$26,"")</f>
        <v/>
      </c>
      <c r="C461" t="str">
        <f>IF(SUM('A4'!S492:X492)=6,'Angaben KH-Standort'!$D$12,"")</f>
        <v/>
      </c>
      <c r="D461" t="str">
        <f>IF(SUM('A4'!S492:X492)=6,'A1'!$F$14,"")</f>
        <v/>
      </c>
      <c r="E461" t="str">
        <f>IF(SUM('A4'!S492:X492)=6,'A4'!C492,"")</f>
        <v/>
      </c>
      <c r="F461" t="str">
        <f>IF(SUM('A4'!S492:X492)=6,'A4'!D492,"")</f>
        <v/>
      </c>
      <c r="G461" t="str">
        <f>IF(SUM('A4'!S492:X492)=6,'A4'!E492,"")</f>
        <v/>
      </c>
      <c r="H461" t="str">
        <f>IF(SUM('A4'!S492:X492)=6,'A4'!F492,"")</f>
        <v/>
      </c>
      <c r="I461" t="str">
        <f>IF(SUM('A4'!S492:X492)=6,'A4'!G492,"")</f>
        <v/>
      </c>
      <c r="J461" s="308" t="str">
        <f>IF(SUM('A4'!S492:X492)=6,'A4'!H492,"")</f>
        <v/>
      </c>
    </row>
    <row r="462" spans="1:10" x14ac:dyDescent="0.25">
      <c r="A462" t="str">
        <f>IF(SUM('A4'!S493:X493)=6,'Angaben KH-Standort'!$D$25,"")</f>
        <v/>
      </c>
      <c r="B462" t="str">
        <f>IF(SUM('A4'!S493:X493)=6,'Angaben KH-Standort'!$D$26,"")</f>
        <v/>
      </c>
      <c r="C462" t="str">
        <f>IF(SUM('A4'!S493:X493)=6,'Angaben KH-Standort'!$D$12,"")</f>
        <v/>
      </c>
      <c r="D462" t="str">
        <f>IF(SUM('A4'!S493:X493)=6,'A1'!$F$14,"")</f>
        <v/>
      </c>
      <c r="E462" t="str">
        <f>IF(SUM('A4'!S493:X493)=6,'A4'!C493,"")</f>
        <v/>
      </c>
      <c r="F462" t="str">
        <f>IF(SUM('A4'!S493:X493)=6,'A4'!D493,"")</f>
        <v/>
      </c>
      <c r="G462" t="str">
        <f>IF(SUM('A4'!S493:X493)=6,'A4'!E493,"")</f>
        <v/>
      </c>
      <c r="H462" t="str">
        <f>IF(SUM('A4'!S493:X493)=6,'A4'!F493,"")</f>
        <v/>
      </c>
      <c r="I462" t="str">
        <f>IF(SUM('A4'!S493:X493)=6,'A4'!G493,"")</f>
        <v/>
      </c>
      <c r="J462" s="308" t="str">
        <f>IF(SUM('A4'!S493:X493)=6,'A4'!H493,"")</f>
        <v/>
      </c>
    </row>
    <row r="463" spans="1:10" x14ac:dyDescent="0.25">
      <c r="A463" t="str">
        <f>IF(SUM('A4'!S494:X494)=6,'Angaben KH-Standort'!$D$25,"")</f>
        <v/>
      </c>
      <c r="B463" t="str">
        <f>IF(SUM('A4'!S494:X494)=6,'Angaben KH-Standort'!$D$26,"")</f>
        <v/>
      </c>
      <c r="C463" t="str">
        <f>IF(SUM('A4'!S494:X494)=6,'Angaben KH-Standort'!$D$12,"")</f>
        <v/>
      </c>
      <c r="D463" t="str">
        <f>IF(SUM('A4'!S494:X494)=6,'A1'!$F$14,"")</f>
        <v/>
      </c>
      <c r="E463" t="str">
        <f>IF(SUM('A4'!S494:X494)=6,'A4'!C494,"")</f>
        <v/>
      </c>
      <c r="F463" t="str">
        <f>IF(SUM('A4'!S494:X494)=6,'A4'!D494,"")</f>
        <v/>
      </c>
      <c r="G463" t="str">
        <f>IF(SUM('A4'!S494:X494)=6,'A4'!E494,"")</f>
        <v/>
      </c>
      <c r="H463" t="str">
        <f>IF(SUM('A4'!S494:X494)=6,'A4'!F494,"")</f>
        <v/>
      </c>
      <c r="I463" t="str">
        <f>IF(SUM('A4'!S494:X494)=6,'A4'!G494,"")</f>
        <v/>
      </c>
      <c r="J463" s="308" t="str">
        <f>IF(SUM('A4'!S494:X494)=6,'A4'!H494,"")</f>
        <v/>
      </c>
    </row>
    <row r="464" spans="1:10" x14ac:dyDescent="0.25">
      <c r="A464" t="str">
        <f>IF(SUM('A4'!S495:X495)=6,'Angaben KH-Standort'!$D$25,"")</f>
        <v/>
      </c>
      <c r="B464" t="str">
        <f>IF(SUM('A4'!S495:X495)=6,'Angaben KH-Standort'!$D$26,"")</f>
        <v/>
      </c>
      <c r="C464" t="str">
        <f>IF(SUM('A4'!S495:X495)=6,'Angaben KH-Standort'!$D$12,"")</f>
        <v/>
      </c>
      <c r="D464" t="str">
        <f>IF(SUM('A4'!S495:X495)=6,'A1'!$F$14,"")</f>
        <v/>
      </c>
      <c r="E464" t="str">
        <f>IF(SUM('A4'!S495:X495)=6,'A4'!C495,"")</f>
        <v/>
      </c>
      <c r="F464" t="str">
        <f>IF(SUM('A4'!S495:X495)=6,'A4'!D495,"")</f>
        <v/>
      </c>
      <c r="G464" t="str">
        <f>IF(SUM('A4'!S495:X495)=6,'A4'!E495,"")</f>
        <v/>
      </c>
      <c r="H464" t="str">
        <f>IF(SUM('A4'!S495:X495)=6,'A4'!F495,"")</f>
        <v/>
      </c>
      <c r="I464" t="str">
        <f>IF(SUM('A4'!S495:X495)=6,'A4'!G495,"")</f>
        <v/>
      </c>
      <c r="J464" s="308" t="str">
        <f>IF(SUM('A4'!S495:X495)=6,'A4'!H495,"")</f>
        <v/>
      </c>
    </row>
    <row r="465" spans="1:10" x14ac:dyDescent="0.25">
      <c r="A465" t="str">
        <f>IF(SUM('A4'!S496:X496)=6,'Angaben KH-Standort'!$D$25,"")</f>
        <v/>
      </c>
      <c r="B465" t="str">
        <f>IF(SUM('A4'!S496:X496)=6,'Angaben KH-Standort'!$D$26,"")</f>
        <v/>
      </c>
      <c r="C465" t="str">
        <f>IF(SUM('A4'!S496:X496)=6,'Angaben KH-Standort'!$D$12,"")</f>
        <v/>
      </c>
      <c r="D465" t="str">
        <f>IF(SUM('A4'!S496:X496)=6,'A1'!$F$14,"")</f>
        <v/>
      </c>
      <c r="E465" t="str">
        <f>IF(SUM('A4'!S496:X496)=6,'A4'!C496,"")</f>
        <v/>
      </c>
      <c r="F465" t="str">
        <f>IF(SUM('A4'!S496:X496)=6,'A4'!D496,"")</f>
        <v/>
      </c>
      <c r="G465" t="str">
        <f>IF(SUM('A4'!S496:X496)=6,'A4'!E496,"")</f>
        <v/>
      </c>
      <c r="H465" t="str">
        <f>IF(SUM('A4'!S496:X496)=6,'A4'!F496,"")</f>
        <v/>
      </c>
      <c r="I465" t="str">
        <f>IF(SUM('A4'!S496:X496)=6,'A4'!G496,"")</f>
        <v/>
      </c>
      <c r="J465" s="308" t="str">
        <f>IF(SUM('A4'!S496:X496)=6,'A4'!H496,"")</f>
        <v/>
      </c>
    </row>
    <row r="466" spans="1:10" x14ac:dyDescent="0.25">
      <c r="A466" t="str">
        <f>IF(SUM('A4'!S497:X497)=6,'Angaben KH-Standort'!$D$25,"")</f>
        <v/>
      </c>
      <c r="B466" t="str">
        <f>IF(SUM('A4'!S497:X497)=6,'Angaben KH-Standort'!$D$26,"")</f>
        <v/>
      </c>
      <c r="C466" t="str">
        <f>IF(SUM('A4'!S497:X497)=6,'Angaben KH-Standort'!$D$12,"")</f>
        <v/>
      </c>
      <c r="D466" t="str">
        <f>IF(SUM('A4'!S497:X497)=6,'A1'!$F$14,"")</f>
        <v/>
      </c>
      <c r="E466" t="str">
        <f>IF(SUM('A4'!S497:X497)=6,'A4'!C497,"")</f>
        <v/>
      </c>
      <c r="F466" t="str">
        <f>IF(SUM('A4'!S497:X497)=6,'A4'!D497,"")</f>
        <v/>
      </c>
      <c r="G466" t="str">
        <f>IF(SUM('A4'!S497:X497)=6,'A4'!E497,"")</f>
        <v/>
      </c>
      <c r="H466" t="str">
        <f>IF(SUM('A4'!S497:X497)=6,'A4'!F497,"")</f>
        <v/>
      </c>
      <c r="I466" t="str">
        <f>IF(SUM('A4'!S497:X497)=6,'A4'!G497,"")</f>
        <v/>
      </c>
      <c r="J466" s="308" t="str">
        <f>IF(SUM('A4'!S497:X497)=6,'A4'!H497,"")</f>
        <v/>
      </c>
    </row>
    <row r="467" spans="1:10" x14ac:dyDescent="0.25">
      <c r="A467" t="str">
        <f>IF(SUM('A4'!S498:X498)=6,'Angaben KH-Standort'!$D$25,"")</f>
        <v/>
      </c>
      <c r="B467" t="str">
        <f>IF(SUM('A4'!S498:X498)=6,'Angaben KH-Standort'!$D$26,"")</f>
        <v/>
      </c>
      <c r="C467" t="str">
        <f>IF(SUM('A4'!S498:X498)=6,'Angaben KH-Standort'!$D$12,"")</f>
        <v/>
      </c>
      <c r="D467" t="str">
        <f>IF(SUM('A4'!S498:X498)=6,'A1'!$F$14,"")</f>
        <v/>
      </c>
      <c r="E467" t="str">
        <f>IF(SUM('A4'!S498:X498)=6,'A4'!C498,"")</f>
        <v/>
      </c>
      <c r="F467" t="str">
        <f>IF(SUM('A4'!S498:X498)=6,'A4'!D498,"")</f>
        <v/>
      </c>
      <c r="G467" t="str">
        <f>IF(SUM('A4'!S498:X498)=6,'A4'!E498,"")</f>
        <v/>
      </c>
      <c r="H467" t="str">
        <f>IF(SUM('A4'!S498:X498)=6,'A4'!F498,"")</f>
        <v/>
      </c>
      <c r="I467" t="str">
        <f>IF(SUM('A4'!S498:X498)=6,'A4'!G498,"")</f>
        <v/>
      </c>
      <c r="J467" s="308" t="str">
        <f>IF(SUM('A4'!S498:X498)=6,'A4'!H498,"")</f>
        <v/>
      </c>
    </row>
    <row r="468" spans="1:10" x14ac:dyDescent="0.25">
      <c r="A468" t="str">
        <f>IF(SUM('A4'!S499:X499)=6,'Angaben KH-Standort'!$D$25,"")</f>
        <v/>
      </c>
      <c r="B468" t="str">
        <f>IF(SUM('A4'!S499:X499)=6,'Angaben KH-Standort'!$D$26,"")</f>
        <v/>
      </c>
      <c r="C468" t="str">
        <f>IF(SUM('A4'!S499:X499)=6,'Angaben KH-Standort'!$D$12,"")</f>
        <v/>
      </c>
      <c r="D468" t="str">
        <f>IF(SUM('A4'!S499:X499)=6,'A1'!$F$14,"")</f>
        <v/>
      </c>
      <c r="E468" t="str">
        <f>IF(SUM('A4'!S499:X499)=6,'A4'!C499,"")</f>
        <v/>
      </c>
      <c r="F468" t="str">
        <f>IF(SUM('A4'!S499:X499)=6,'A4'!D499,"")</f>
        <v/>
      </c>
      <c r="G468" t="str">
        <f>IF(SUM('A4'!S499:X499)=6,'A4'!E499,"")</f>
        <v/>
      </c>
      <c r="H468" t="str">
        <f>IF(SUM('A4'!S499:X499)=6,'A4'!F499,"")</f>
        <v/>
      </c>
      <c r="I468" t="str">
        <f>IF(SUM('A4'!S499:X499)=6,'A4'!G499,"")</f>
        <v/>
      </c>
      <c r="J468" s="308" t="str">
        <f>IF(SUM('A4'!S499:X499)=6,'A4'!H499,"")</f>
        <v/>
      </c>
    </row>
    <row r="469" spans="1:10" x14ac:dyDescent="0.25">
      <c r="A469" t="str">
        <f>IF(SUM('A4'!S500:X500)=6,'Angaben KH-Standort'!$D$25,"")</f>
        <v/>
      </c>
      <c r="B469" t="str">
        <f>IF(SUM('A4'!S500:X500)=6,'Angaben KH-Standort'!$D$26,"")</f>
        <v/>
      </c>
      <c r="C469" t="str">
        <f>IF(SUM('A4'!S500:X500)=6,'Angaben KH-Standort'!$D$12,"")</f>
        <v/>
      </c>
      <c r="D469" t="str">
        <f>IF(SUM('A4'!S500:X500)=6,'A1'!$F$14,"")</f>
        <v/>
      </c>
      <c r="E469" t="str">
        <f>IF(SUM('A4'!S500:X500)=6,'A4'!C500,"")</f>
        <v/>
      </c>
      <c r="F469" t="str">
        <f>IF(SUM('A4'!S500:X500)=6,'A4'!D500,"")</f>
        <v/>
      </c>
      <c r="G469" t="str">
        <f>IF(SUM('A4'!S500:X500)=6,'A4'!E500,"")</f>
        <v/>
      </c>
      <c r="H469" t="str">
        <f>IF(SUM('A4'!S500:X500)=6,'A4'!F500,"")</f>
        <v/>
      </c>
      <c r="I469" t="str">
        <f>IF(SUM('A4'!S500:X500)=6,'A4'!G500,"")</f>
        <v/>
      </c>
      <c r="J469" s="308" t="str">
        <f>IF(SUM('A4'!S500:X500)=6,'A4'!H500,"")</f>
        <v/>
      </c>
    </row>
    <row r="470" spans="1:10" x14ac:dyDescent="0.25">
      <c r="A470" t="str">
        <f>IF(SUM('A4'!S501:X501)=6,'Angaben KH-Standort'!$D$25,"")</f>
        <v/>
      </c>
      <c r="B470" t="str">
        <f>IF(SUM('A4'!S501:X501)=6,'Angaben KH-Standort'!$D$26,"")</f>
        <v/>
      </c>
      <c r="C470" t="str">
        <f>IF(SUM('A4'!S501:X501)=6,'Angaben KH-Standort'!$D$12,"")</f>
        <v/>
      </c>
      <c r="D470" t="str">
        <f>IF(SUM('A4'!S501:X501)=6,'A1'!$F$14,"")</f>
        <v/>
      </c>
      <c r="E470" t="str">
        <f>IF(SUM('A4'!S501:X501)=6,'A4'!C501,"")</f>
        <v/>
      </c>
      <c r="F470" t="str">
        <f>IF(SUM('A4'!S501:X501)=6,'A4'!D501,"")</f>
        <v/>
      </c>
      <c r="G470" t="str">
        <f>IF(SUM('A4'!S501:X501)=6,'A4'!E501,"")</f>
        <v/>
      </c>
      <c r="H470" t="str">
        <f>IF(SUM('A4'!S501:X501)=6,'A4'!F501,"")</f>
        <v/>
      </c>
      <c r="I470" t="str">
        <f>IF(SUM('A4'!S501:X501)=6,'A4'!G501,"")</f>
        <v/>
      </c>
      <c r="J470" s="308" t="str">
        <f>IF(SUM('A4'!S501:X501)=6,'A4'!H501,"")</f>
        <v/>
      </c>
    </row>
    <row r="471" spans="1:10" x14ac:dyDescent="0.25">
      <c r="A471" t="str">
        <f>IF(SUM('A4'!S502:X502)=6,'Angaben KH-Standort'!$D$25,"")</f>
        <v/>
      </c>
      <c r="B471" t="str">
        <f>IF(SUM('A4'!S502:X502)=6,'Angaben KH-Standort'!$D$26,"")</f>
        <v/>
      </c>
      <c r="C471" t="str">
        <f>IF(SUM('A4'!S502:X502)=6,'Angaben KH-Standort'!$D$12,"")</f>
        <v/>
      </c>
      <c r="D471" t="str">
        <f>IF(SUM('A4'!S502:X502)=6,'A1'!$F$14,"")</f>
        <v/>
      </c>
      <c r="E471" t="str">
        <f>IF(SUM('A4'!S502:X502)=6,'A4'!C502,"")</f>
        <v/>
      </c>
      <c r="F471" t="str">
        <f>IF(SUM('A4'!S502:X502)=6,'A4'!D502,"")</f>
        <v/>
      </c>
      <c r="G471" t="str">
        <f>IF(SUM('A4'!S502:X502)=6,'A4'!E502,"")</f>
        <v/>
      </c>
      <c r="H471" t="str">
        <f>IF(SUM('A4'!S502:X502)=6,'A4'!F502,"")</f>
        <v/>
      </c>
      <c r="I471" t="str">
        <f>IF(SUM('A4'!S502:X502)=6,'A4'!G502,"")</f>
        <v/>
      </c>
      <c r="J471" s="308" t="str">
        <f>IF(SUM('A4'!S502:X502)=6,'A4'!H502,"")</f>
        <v/>
      </c>
    </row>
    <row r="472" spans="1:10" x14ac:dyDescent="0.25">
      <c r="A472" t="str">
        <f>IF(SUM('A4'!S503:X503)=6,'Angaben KH-Standort'!$D$25,"")</f>
        <v/>
      </c>
      <c r="B472" t="str">
        <f>IF(SUM('A4'!S503:X503)=6,'Angaben KH-Standort'!$D$26,"")</f>
        <v/>
      </c>
      <c r="C472" t="str">
        <f>IF(SUM('A4'!S503:X503)=6,'Angaben KH-Standort'!$D$12,"")</f>
        <v/>
      </c>
      <c r="D472" t="str">
        <f>IF(SUM('A4'!S503:X503)=6,'A1'!$F$14,"")</f>
        <v/>
      </c>
      <c r="E472" t="str">
        <f>IF(SUM('A4'!S503:X503)=6,'A4'!C503,"")</f>
        <v/>
      </c>
      <c r="F472" t="str">
        <f>IF(SUM('A4'!S503:X503)=6,'A4'!D503,"")</f>
        <v/>
      </c>
      <c r="G472" t="str">
        <f>IF(SUM('A4'!S503:X503)=6,'A4'!E503,"")</f>
        <v/>
      </c>
      <c r="H472" t="str">
        <f>IF(SUM('A4'!S503:X503)=6,'A4'!F503,"")</f>
        <v/>
      </c>
      <c r="I472" t="str">
        <f>IF(SUM('A4'!S503:X503)=6,'A4'!G503,"")</f>
        <v/>
      </c>
      <c r="J472" s="308" t="str">
        <f>IF(SUM('A4'!S503:X503)=6,'A4'!H503,"")</f>
        <v/>
      </c>
    </row>
    <row r="473" spans="1:10" x14ac:dyDescent="0.25">
      <c r="A473" t="str">
        <f>IF(SUM('A4'!S504:X504)=6,'Angaben KH-Standort'!$D$25,"")</f>
        <v/>
      </c>
      <c r="B473" t="str">
        <f>IF(SUM('A4'!S504:X504)=6,'Angaben KH-Standort'!$D$26,"")</f>
        <v/>
      </c>
      <c r="C473" t="str">
        <f>IF(SUM('A4'!S504:X504)=6,'Angaben KH-Standort'!$D$12,"")</f>
        <v/>
      </c>
      <c r="D473" t="str">
        <f>IF(SUM('A4'!S504:X504)=6,'A1'!$F$14,"")</f>
        <v/>
      </c>
      <c r="E473" t="str">
        <f>IF(SUM('A4'!S504:X504)=6,'A4'!C504,"")</f>
        <v/>
      </c>
      <c r="F473" t="str">
        <f>IF(SUM('A4'!S504:X504)=6,'A4'!D504,"")</f>
        <v/>
      </c>
      <c r="G473" t="str">
        <f>IF(SUM('A4'!S504:X504)=6,'A4'!E504,"")</f>
        <v/>
      </c>
      <c r="H473" t="str">
        <f>IF(SUM('A4'!S504:X504)=6,'A4'!F504,"")</f>
        <v/>
      </c>
      <c r="I473" t="str">
        <f>IF(SUM('A4'!S504:X504)=6,'A4'!G504,"")</f>
        <v/>
      </c>
      <c r="J473" s="308" t="str">
        <f>IF(SUM('A4'!S504:X504)=6,'A4'!H504,"")</f>
        <v/>
      </c>
    </row>
    <row r="474" spans="1:10" x14ac:dyDescent="0.25">
      <c r="A474" t="str">
        <f>IF(SUM('A4'!S505:X505)=6,'Angaben KH-Standort'!$D$25,"")</f>
        <v/>
      </c>
      <c r="B474" t="str">
        <f>IF(SUM('A4'!S505:X505)=6,'Angaben KH-Standort'!$D$26,"")</f>
        <v/>
      </c>
      <c r="C474" t="str">
        <f>IF(SUM('A4'!S505:X505)=6,'Angaben KH-Standort'!$D$12,"")</f>
        <v/>
      </c>
      <c r="D474" t="str">
        <f>IF(SUM('A4'!S505:X505)=6,'A1'!$F$14,"")</f>
        <v/>
      </c>
      <c r="E474" t="str">
        <f>IF(SUM('A4'!S505:X505)=6,'A4'!C505,"")</f>
        <v/>
      </c>
      <c r="F474" t="str">
        <f>IF(SUM('A4'!S505:X505)=6,'A4'!D505,"")</f>
        <v/>
      </c>
      <c r="G474" t="str">
        <f>IF(SUM('A4'!S505:X505)=6,'A4'!E505,"")</f>
        <v/>
      </c>
      <c r="H474" t="str">
        <f>IF(SUM('A4'!S505:X505)=6,'A4'!F505,"")</f>
        <v/>
      </c>
      <c r="I474" t="str">
        <f>IF(SUM('A4'!S505:X505)=6,'A4'!G505,"")</f>
        <v/>
      </c>
      <c r="J474" s="308" t="str">
        <f>IF(SUM('A4'!S505:X505)=6,'A4'!H505,"")</f>
        <v/>
      </c>
    </row>
    <row r="475" spans="1:10" x14ac:dyDescent="0.25">
      <c r="A475" t="str">
        <f>IF(SUM('A4'!S506:X506)=6,'Angaben KH-Standort'!$D$25,"")</f>
        <v/>
      </c>
      <c r="B475" t="str">
        <f>IF(SUM('A4'!S506:X506)=6,'Angaben KH-Standort'!$D$26,"")</f>
        <v/>
      </c>
      <c r="C475" t="str">
        <f>IF(SUM('A4'!S506:X506)=6,'Angaben KH-Standort'!$D$12,"")</f>
        <v/>
      </c>
      <c r="D475" t="str">
        <f>IF(SUM('A4'!S506:X506)=6,'A1'!$F$14,"")</f>
        <v/>
      </c>
      <c r="E475" t="str">
        <f>IF(SUM('A4'!S506:X506)=6,'A4'!C506,"")</f>
        <v/>
      </c>
      <c r="F475" t="str">
        <f>IF(SUM('A4'!S506:X506)=6,'A4'!D506,"")</f>
        <v/>
      </c>
      <c r="G475" t="str">
        <f>IF(SUM('A4'!S506:X506)=6,'A4'!E506,"")</f>
        <v/>
      </c>
      <c r="H475" t="str">
        <f>IF(SUM('A4'!S506:X506)=6,'A4'!F506,"")</f>
        <v/>
      </c>
      <c r="I475" t="str">
        <f>IF(SUM('A4'!S506:X506)=6,'A4'!G506,"")</f>
        <v/>
      </c>
      <c r="J475" s="308" t="str">
        <f>IF(SUM('A4'!S506:X506)=6,'A4'!H506,"")</f>
        <v/>
      </c>
    </row>
    <row r="476" spans="1:10" x14ac:dyDescent="0.25">
      <c r="A476" t="str">
        <f>IF(SUM('A4'!S507:X507)=6,'Angaben KH-Standort'!$D$25,"")</f>
        <v/>
      </c>
      <c r="B476" t="str">
        <f>IF(SUM('A4'!S507:X507)=6,'Angaben KH-Standort'!$D$26,"")</f>
        <v/>
      </c>
      <c r="C476" t="str">
        <f>IF(SUM('A4'!S507:X507)=6,'Angaben KH-Standort'!$D$12,"")</f>
        <v/>
      </c>
      <c r="D476" t="str">
        <f>IF(SUM('A4'!S507:X507)=6,'A1'!$F$14,"")</f>
        <v/>
      </c>
      <c r="E476" t="str">
        <f>IF(SUM('A4'!S507:X507)=6,'A4'!C507,"")</f>
        <v/>
      </c>
      <c r="F476" t="str">
        <f>IF(SUM('A4'!S507:X507)=6,'A4'!D507,"")</f>
        <v/>
      </c>
      <c r="G476" t="str">
        <f>IF(SUM('A4'!S507:X507)=6,'A4'!E507,"")</f>
        <v/>
      </c>
      <c r="H476" t="str">
        <f>IF(SUM('A4'!S507:X507)=6,'A4'!F507,"")</f>
        <v/>
      </c>
      <c r="I476" t="str">
        <f>IF(SUM('A4'!S507:X507)=6,'A4'!G507,"")</f>
        <v/>
      </c>
      <c r="J476" s="308" t="str">
        <f>IF(SUM('A4'!S507:X507)=6,'A4'!H507,"")</f>
        <v/>
      </c>
    </row>
    <row r="477" spans="1:10" x14ac:dyDescent="0.25">
      <c r="A477" t="str">
        <f>IF(SUM('A4'!S508:X508)=6,'Angaben KH-Standort'!$D$25,"")</f>
        <v/>
      </c>
      <c r="B477" t="str">
        <f>IF(SUM('A4'!S508:X508)=6,'Angaben KH-Standort'!$D$26,"")</f>
        <v/>
      </c>
      <c r="C477" t="str">
        <f>IF(SUM('A4'!S508:X508)=6,'Angaben KH-Standort'!$D$12,"")</f>
        <v/>
      </c>
      <c r="D477" t="str">
        <f>IF(SUM('A4'!S508:X508)=6,'A1'!$F$14,"")</f>
        <v/>
      </c>
      <c r="E477" t="str">
        <f>IF(SUM('A4'!S508:X508)=6,'A4'!C508,"")</f>
        <v/>
      </c>
      <c r="F477" t="str">
        <f>IF(SUM('A4'!S508:X508)=6,'A4'!D508,"")</f>
        <v/>
      </c>
      <c r="G477" t="str">
        <f>IF(SUM('A4'!S508:X508)=6,'A4'!E508,"")</f>
        <v/>
      </c>
      <c r="H477" t="str">
        <f>IF(SUM('A4'!S508:X508)=6,'A4'!F508,"")</f>
        <v/>
      </c>
      <c r="I477" t="str">
        <f>IF(SUM('A4'!S508:X508)=6,'A4'!G508,"")</f>
        <v/>
      </c>
      <c r="J477" s="308" t="str">
        <f>IF(SUM('A4'!S508:X508)=6,'A4'!H508,"")</f>
        <v/>
      </c>
    </row>
    <row r="478" spans="1:10" x14ac:dyDescent="0.25">
      <c r="A478" t="str">
        <f>IF(SUM('A4'!S509:X509)=6,'Angaben KH-Standort'!$D$25,"")</f>
        <v/>
      </c>
      <c r="B478" t="str">
        <f>IF(SUM('A4'!S509:X509)=6,'Angaben KH-Standort'!$D$26,"")</f>
        <v/>
      </c>
      <c r="C478" t="str">
        <f>IF(SUM('A4'!S509:X509)=6,'Angaben KH-Standort'!$D$12,"")</f>
        <v/>
      </c>
      <c r="D478" t="str">
        <f>IF(SUM('A4'!S509:X509)=6,'A1'!$F$14,"")</f>
        <v/>
      </c>
      <c r="E478" t="str">
        <f>IF(SUM('A4'!S509:X509)=6,'A4'!C509,"")</f>
        <v/>
      </c>
      <c r="F478" t="str">
        <f>IF(SUM('A4'!S509:X509)=6,'A4'!D509,"")</f>
        <v/>
      </c>
      <c r="G478" t="str">
        <f>IF(SUM('A4'!S509:X509)=6,'A4'!E509,"")</f>
        <v/>
      </c>
      <c r="H478" t="str">
        <f>IF(SUM('A4'!S509:X509)=6,'A4'!F509,"")</f>
        <v/>
      </c>
      <c r="I478" t="str">
        <f>IF(SUM('A4'!S509:X509)=6,'A4'!G509,"")</f>
        <v/>
      </c>
      <c r="J478" s="308" t="str">
        <f>IF(SUM('A4'!S509:X509)=6,'A4'!H509,"")</f>
        <v/>
      </c>
    </row>
    <row r="479" spans="1:10" x14ac:dyDescent="0.25">
      <c r="A479" t="str">
        <f>IF(SUM('A4'!S510:X510)=6,'Angaben KH-Standort'!$D$25,"")</f>
        <v/>
      </c>
      <c r="B479" t="str">
        <f>IF(SUM('A4'!S510:X510)=6,'Angaben KH-Standort'!$D$26,"")</f>
        <v/>
      </c>
      <c r="C479" t="str">
        <f>IF(SUM('A4'!S510:X510)=6,'Angaben KH-Standort'!$D$12,"")</f>
        <v/>
      </c>
      <c r="D479" t="str">
        <f>IF(SUM('A4'!S510:X510)=6,'A1'!$F$14,"")</f>
        <v/>
      </c>
      <c r="E479" t="str">
        <f>IF(SUM('A4'!S510:X510)=6,'A4'!C510,"")</f>
        <v/>
      </c>
      <c r="F479" t="str">
        <f>IF(SUM('A4'!S510:X510)=6,'A4'!D510,"")</f>
        <v/>
      </c>
      <c r="G479" t="str">
        <f>IF(SUM('A4'!S510:X510)=6,'A4'!E510,"")</f>
        <v/>
      </c>
      <c r="H479" t="str">
        <f>IF(SUM('A4'!S510:X510)=6,'A4'!F510,"")</f>
        <v/>
      </c>
      <c r="I479" t="str">
        <f>IF(SUM('A4'!S510:X510)=6,'A4'!G510,"")</f>
        <v/>
      </c>
      <c r="J479" s="308" t="str">
        <f>IF(SUM('A4'!S510:X510)=6,'A4'!H510,"")</f>
        <v/>
      </c>
    </row>
    <row r="480" spans="1:10" x14ac:dyDescent="0.25">
      <c r="A480" t="str">
        <f>IF(SUM('A4'!S511:X511)=6,'Angaben KH-Standort'!$D$25,"")</f>
        <v/>
      </c>
      <c r="B480" t="str">
        <f>IF(SUM('A4'!S511:X511)=6,'Angaben KH-Standort'!$D$26,"")</f>
        <v/>
      </c>
      <c r="C480" t="str">
        <f>IF(SUM('A4'!S511:X511)=6,'Angaben KH-Standort'!$D$12,"")</f>
        <v/>
      </c>
      <c r="D480" t="str">
        <f>IF(SUM('A4'!S511:X511)=6,'A1'!$F$14,"")</f>
        <v/>
      </c>
      <c r="E480" t="str">
        <f>IF(SUM('A4'!S511:X511)=6,'A4'!C511,"")</f>
        <v/>
      </c>
      <c r="F480" t="str">
        <f>IF(SUM('A4'!S511:X511)=6,'A4'!D511,"")</f>
        <v/>
      </c>
      <c r="G480" t="str">
        <f>IF(SUM('A4'!S511:X511)=6,'A4'!E511,"")</f>
        <v/>
      </c>
      <c r="H480" t="str">
        <f>IF(SUM('A4'!S511:X511)=6,'A4'!F511,"")</f>
        <v/>
      </c>
      <c r="I480" t="str">
        <f>IF(SUM('A4'!S511:X511)=6,'A4'!G511,"")</f>
        <v/>
      </c>
      <c r="J480" s="308" t="str">
        <f>IF(SUM('A4'!S511:X511)=6,'A4'!H511,"")</f>
        <v/>
      </c>
    </row>
    <row r="481" spans="1:10" x14ac:dyDescent="0.25">
      <c r="A481" t="str">
        <f>IF(SUM('A4'!S512:X512)=6,'Angaben KH-Standort'!$D$25,"")</f>
        <v/>
      </c>
      <c r="B481" t="str">
        <f>IF(SUM('A4'!S512:X512)=6,'Angaben KH-Standort'!$D$26,"")</f>
        <v/>
      </c>
      <c r="C481" t="str">
        <f>IF(SUM('A4'!S512:X512)=6,'Angaben KH-Standort'!$D$12,"")</f>
        <v/>
      </c>
      <c r="D481" t="str">
        <f>IF(SUM('A4'!S512:X512)=6,'A1'!$F$14,"")</f>
        <v/>
      </c>
      <c r="E481" t="str">
        <f>IF(SUM('A4'!S512:X512)=6,'A4'!C512,"")</f>
        <v/>
      </c>
      <c r="F481" t="str">
        <f>IF(SUM('A4'!S512:X512)=6,'A4'!D512,"")</f>
        <v/>
      </c>
      <c r="G481" t="str">
        <f>IF(SUM('A4'!S512:X512)=6,'A4'!E512,"")</f>
        <v/>
      </c>
      <c r="H481" t="str">
        <f>IF(SUM('A4'!S512:X512)=6,'A4'!F512,"")</f>
        <v/>
      </c>
      <c r="I481" t="str">
        <f>IF(SUM('A4'!S512:X512)=6,'A4'!G512,"")</f>
        <v/>
      </c>
      <c r="J481" s="308" t="str">
        <f>IF(SUM('A4'!S512:X512)=6,'A4'!H512,"")</f>
        <v/>
      </c>
    </row>
    <row r="482" spans="1:10" x14ac:dyDescent="0.25">
      <c r="A482" t="str">
        <f>IF(SUM('A4'!S513:X513)=6,'Angaben KH-Standort'!$D$25,"")</f>
        <v/>
      </c>
      <c r="B482" t="str">
        <f>IF(SUM('A4'!S513:X513)=6,'Angaben KH-Standort'!$D$26,"")</f>
        <v/>
      </c>
      <c r="C482" t="str">
        <f>IF(SUM('A4'!S513:X513)=6,'Angaben KH-Standort'!$D$12,"")</f>
        <v/>
      </c>
      <c r="D482" t="str">
        <f>IF(SUM('A4'!S513:X513)=6,'A1'!$F$14,"")</f>
        <v/>
      </c>
      <c r="E482" t="str">
        <f>IF(SUM('A4'!S513:X513)=6,'A4'!C513,"")</f>
        <v/>
      </c>
      <c r="F482" t="str">
        <f>IF(SUM('A4'!S513:X513)=6,'A4'!D513,"")</f>
        <v/>
      </c>
      <c r="G482" t="str">
        <f>IF(SUM('A4'!S513:X513)=6,'A4'!E513,"")</f>
        <v/>
      </c>
      <c r="H482" t="str">
        <f>IF(SUM('A4'!S513:X513)=6,'A4'!F513,"")</f>
        <v/>
      </c>
      <c r="I482" t="str">
        <f>IF(SUM('A4'!S513:X513)=6,'A4'!G513,"")</f>
        <v/>
      </c>
      <c r="J482" s="308" t="str">
        <f>IF(SUM('A4'!S513:X513)=6,'A4'!H513,"")</f>
        <v/>
      </c>
    </row>
    <row r="483" spans="1:10" x14ac:dyDescent="0.25">
      <c r="A483" t="str">
        <f>IF(SUM('A4'!S514:X514)=6,'Angaben KH-Standort'!$D$25,"")</f>
        <v/>
      </c>
      <c r="B483" t="str">
        <f>IF(SUM('A4'!S514:X514)=6,'Angaben KH-Standort'!$D$26,"")</f>
        <v/>
      </c>
      <c r="C483" t="str">
        <f>IF(SUM('A4'!S514:X514)=6,'Angaben KH-Standort'!$D$12,"")</f>
        <v/>
      </c>
      <c r="D483" t="str">
        <f>IF(SUM('A4'!S514:X514)=6,'A1'!$F$14,"")</f>
        <v/>
      </c>
      <c r="E483" t="str">
        <f>IF(SUM('A4'!S514:X514)=6,'A4'!C514,"")</f>
        <v/>
      </c>
      <c r="F483" t="str">
        <f>IF(SUM('A4'!S514:X514)=6,'A4'!D514,"")</f>
        <v/>
      </c>
      <c r="G483" t="str">
        <f>IF(SUM('A4'!S514:X514)=6,'A4'!E514,"")</f>
        <v/>
      </c>
      <c r="H483" t="str">
        <f>IF(SUM('A4'!S514:X514)=6,'A4'!F514,"")</f>
        <v/>
      </c>
      <c r="I483" t="str">
        <f>IF(SUM('A4'!S514:X514)=6,'A4'!G514,"")</f>
        <v/>
      </c>
      <c r="J483" s="308" t="str">
        <f>IF(SUM('A4'!S514:X514)=6,'A4'!H514,"")</f>
        <v/>
      </c>
    </row>
    <row r="484" spans="1:10" x14ac:dyDescent="0.25">
      <c r="A484" t="str">
        <f>IF(SUM('A4'!S515:X515)=6,'Angaben KH-Standort'!$D$25,"")</f>
        <v/>
      </c>
      <c r="B484" t="str">
        <f>IF(SUM('A4'!S515:X515)=6,'Angaben KH-Standort'!$D$26,"")</f>
        <v/>
      </c>
      <c r="C484" t="str">
        <f>IF(SUM('A4'!S515:X515)=6,'Angaben KH-Standort'!$D$12,"")</f>
        <v/>
      </c>
      <c r="D484" t="str">
        <f>IF(SUM('A4'!S515:X515)=6,'A1'!$F$14,"")</f>
        <v/>
      </c>
      <c r="E484" t="str">
        <f>IF(SUM('A4'!S515:X515)=6,'A4'!C515,"")</f>
        <v/>
      </c>
      <c r="F484" t="str">
        <f>IF(SUM('A4'!S515:X515)=6,'A4'!D515,"")</f>
        <v/>
      </c>
      <c r="G484" t="str">
        <f>IF(SUM('A4'!S515:X515)=6,'A4'!E515,"")</f>
        <v/>
      </c>
      <c r="H484" t="str">
        <f>IF(SUM('A4'!S515:X515)=6,'A4'!F515,"")</f>
        <v/>
      </c>
      <c r="I484" t="str">
        <f>IF(SUM('A4'!S515:X515)=6,'A4'!G515,"")</f>
        <v/>
      </c>
      <c r="J484" s="308" t="str">
        <f>IF(SUM('A4'!S515:X515)=6,'A4'!H515,"")</f>
        <v/>
      </c>
    </row>
    <row r="485" spans="1:10" x14ac:dyDescent="0.25">
      <c r="A485" t="str">
        <f>IF(SUM('A4'!S516:X516)=6,'Angaben KH-Standort'!$D$25,"")</f>
        <v/>
      </c>
      <c r="B485" t="str">
        <f>IF(SUM('A4'!S516:X516)=6,'Angaben KH-Standort'!$D$26,"")</f>
        <v/>
      </c>
      <c r="C485" t="str">
        <f>IF(SUM('A4'!S516:X516)=6,'Angaben KH-Standort'!$D$12,"")</f>
        <v/>
      </c>
      <c r="D485" t="str">
        <f>IF(SUM('A4'!S516:X516)=6,'A1'!$F$14,"")</f>
        <v/>
      </c>
      <c r="E485" t="str">
        <f>IF(SUM('A4'!S516:X516)=6,'A4'!C516,"")</f>
        <v/>
      </c>
      <c r="F485" t="str">
        <f>IF(SUM('A4'!S516:X516)=6,'A4'!D516,"")</f>
        <v/>
      </c>
      <c r="G485" t="str">
        <f>IF(SUM('A4'!S516:X516)=6,'A4'!E516,"")</f>
        <v/>
      </c>
      <c r="H485" t="str">
        <f>IF(SUM('A4'!S516:X516)=6,'A4'!F516,"")</f>
        <v/>
      </c>
      <c r="I485" t="str">
        <f>IF(SUM('A4'!S516:X516)=6,'A4'!G516,"")</f>
        <v/>
      </c>
      <c r="J485" s="308" t="str">
        <f>IF(SUM('A4'!S516:X516)=6,'A4'!H516,"")</f>
        <v/>
      </c>
    </row>
    <row r="486" spans="1:10" x14ac:dyDescent="0.25">
      <c r="A486" t="str">
        <f>IF(SUM('A4'!S517:X517)=6,'Angaben KH-Standort'!$D$25,"")</f>
        <v/>
      </c>
      <c r="B486" t="str">
        <f>IF(SUM('A4'!S517:X517)=6,'Angaben KH-Standort'!$D$26,"")</f>
        <v/>
      </c>
      <c r="C486" t="str">
        <f>IF(SUM('A4'!S517:X517)=6,'Angaben KH-Standort'!$D$12,"")</f>
        <v/>
      </c>
      <c r="D486" t="str">
        <f>IF(SUM('A4'!S517:X517)=6,'A1'!$F$14,"")</f>
        <v/>
      </c>
      <c r="E486" t="str">
        <f>IF(SUM('A4'!S517:X517)=6,'A4'!C517,"")</f>
        <v/>
      </c>
      <c r="F486" t="str">
        <f>IF(SUM('A4'!S517:X517)=6,'A4'!D517,"")</f>
        <v/>
      </c>
      <c r="G486" t="str">
        <f>IF(SUM('A4'!S517:X517)=6,'A4'!E517,"")</f>
        <v/>
      </c>
      <c r="H486" t="str">
        <f>IF(SUM('A4'!S517:X517)=6,'A4'!F517,"")</f>
        <v/>
      </c>
      <c r="I486" t="str">
        <f>IF(SUM('A4'!S517:X517)=6,'A4'!G517,"")</f>
        <v/>
      </c>
      <c r="J486" s="308" t="str">
        <f>IF(SUM('A4'!S517:X517)=6,'A4'!H517,"")</f>
        <v/>
      </c>
    </row>
    <row r="487" spans="1:10" x14ac:dyDescent="0.25">
      <c r="A487" t="str">
        <f>IF(SUM('A4'!S518:X518)=6,'Angaben KH-Standort'!$D$25,"")</f>
        <v/>
      </c>
      <c r="B487" t="str">
        <f>IF(SUM('A4'!S518:X518)=6,'Angaben KH-Standort'!$D$26,"")</f>
        <v/>
      </c>
      <c r="C487" t="str">
        <f>IF(SUM('A4'!S518:X518)=6,'Angaben KH-Standort'!$D$12,"")</f>
        <v/>
      </c>
      <c r="D487" t="str">
        <f>IF(SUM('A4'!S518:X518)=6,'A1'!$F$14,"")</f>
        <v/>
      </c>
      <c r="E487" t="str">
        <f>IF(SUM('A4'!S518:X518)=6,'A4'!C518,"")</f>
        <v/>
      </c>
      <c r="F487" t="str">
        <f>IF(SUM('A4'!S518:X518)=6,'A4'!D518,"")</f>
        <v/>
      </c>
      <c r="G487" t="str">
        <f>IF(SUM('A4'!S518:X518)=6,'A4'!E518,"")</f>
        <v/>
      </c>
      <c r="H487" t="str">
        <f>IF(SUM('A4'!S518:X518)=6,'A4'!F518,"")</f>
        <v/>
      </c>
      <c r="I487" t="str">
        <f>IF(SUM('A4'!S518:X518)=6,'A4'!G518,"")</f>
        <v/>
      </c>
      <c r="J487" s="308" t="str">
        <f>IF(SUM('A4'!S518:X518)=6,'A4'!H518,"")</f>
        <v/>
      </c>
    </row>
    <row r="488" spans="1:10" x14ac:dyDescent="0.25">
      <c r="A488" t="str">
        <f>IF(SUM('A4'!S519:X519)=6,'Angaben KH-Standort'!$D$25,"")</f>
        <v/>
      </c>
      <c r="B488" t="str">
        <f>IF(SUM('A4'!S519:X519)=6,'Angaben KH-Standort'!$D$26,"")</f>
        <v/>
      </c>
      <c r="C488" t="str">
        <f>IF(SUM('A4'!S519:X519)=6,'Angaben KH-Standort'!$D$12,"")</f>
        <v/>
      </c>
      <c r="D488" t="str">
        <f>IF(SUM('A4'!S519:X519)=6,'A1'!$F$14,"")</f>
        <v/>
      </c>
      <c r="E488" t="str">
        <f>IF(SUM('A4'!S519:X519)=6,'A4'!C519,"")</f>
        <v/>
      </c>
      <c r="F488" t="str">
        <f>IF(SUM('A4'!S519:X519)=6,'A4'!D519,"")</f>
        <v/>
      </c>
      <c r="G488" t="str">
        <f>IF(SUM('A4'!S519:X519)=6,'A4'!E519,"")</f>
        <v/>
      </c>
      <c r="H488" t="str">
        <f>IF(SUM('A4'!S519:X519)=6,'A4'!F519,"")</f>
        <v/>
      </c>
      <c r="I488" t="str">
        <f>IF(SUM('A4'!S519:X519)=6,'A4'!G519,"")</f>
        <v/>
      </c>
      <c r="J488" s="308" t="str">
        <f>IF(SUM('A4'!S519:X519)=6,'A4'!H519,"")</f>
        <v/>
      </c>
    </row>
    <row r="489" spans="1:10" x14ac:dyDescent="0.25">
      <c r="A489" t="str">
        <f>IF(SUM('A4'!S520:X520)=6,'Angaben KH-Standort'!$D$25,"")</f>
        <v/>
      </c>
      <c r="B489" t="str">
        <f>IF(SUM('A4'!S520:X520)=6,'Angaben KH-Standort'!$D$26,"")</f>
        <v/>
      </c>
      <c r="C489" t="str">
        <f>IF(SUM('A4'!S520:X520)=6,'Angaben KH-Standort'!$D$12,"")</f>
        <v/>
      </c>
      <c r="D489" t="str">
        <f>IF(SUM('A4'!S520:X520)=6,'A1'!$F$14,"")</f>
        <v/>
      </c>
      <c r="E489" t="str">
        <f>IF(SUM('A4'!S520:X520)=6,'A4'!C520,"")</f>
        <v/>
      </c>
      <c r="F489" t="str">
        <f>IF(SUM('A4'!S520:X520)=6,'A4'!D520,"")</f>
        <v/>
      </c>
      <c r="G489" t="str">
        <f>IF(SUM('A4'!S520:X520)=6,'A4'!E520,"")</f>
        <v/>
      </c>
      <c r="H489" t="str">
        <f>IF(SUM('A4'!S520:X520)=6,'A4'!F520,"")</f>
        <v/>
      </c>
      <c r="I489" t="str">
        <f>IF(SUM('A4'!S520:X520)=6,'A4'!G520,"")</f>
        <v/>
      </c>
      <c r="J489" s="308" t="str">
        <f>IF(SUM('A4'!S520:X520)=6,'A4'!H520,"")</f>
        <v/>
      </c>
    </row>
    <row r="490" spans="1:10" x14ac:dyDescent="0.25">
      <c r="A490" t="str">
        <f>IF(SUM('A4'!S521:X521)=6,'Angaben KH-Standort'!$D$25,"")</f>
        <v/>
      </c>
      <c r="B490" t="str">
        <f>IF(SUM('A4'!S521:X521)=6,'Angaben KH-Standort'!$D$26,"")</f>
        <v/>
      </c>
      <c r="C490" t="str">
        <f>IF(SUM('A4'!S521:X521)=6,'Angaben KH-Standort'!$D$12,"")</f>
        <v/>
      </c>
      <c r="D490" t="str">
        <f>IF(SUM('A4'!S521:X521)=6,'A1'!$F$14,"")</f>
        <v/>
      </c>
      <c r="E490" t="str">
        <f>IF(SUM('A4'!S521:X521)=6,'A4'!C521,"")</f>
        <v/>
      </c>
      <c r="F490" t="str">
        <f>IF(SUM('A4'!S521:X521)=6,'A4'!D521,"")</f>
        <v/>
      </c>
      <c r="G490" t="str">
        <f>IF(SUM('A4'!S521:X521)=6,'A4'!E521,"")</f>
        <v/>
      </c>
      <c r="H490" t="str">
        <f>IF(SUM('A4'!S521:X521)=6,'A4'!F521,"")</f>
        <v/>
      </c>
      <c r="I490" t="str">
        <f>IF(SUM('A4'!S521:X521)=6,'A4'!G521,"")</f>
        <v/>
      </c>
      <c r="J490" s="308" t="str">
        <f>IF(SUM('A4'!S521:X521)=6,'A4'!H521,"")</f>
        <v/>
      </c>
    </row>
    <row r="491" spans="1:10" x14ac:dyDescent="0.25">
      <c r="A491" t="str">
        <f>IF(SUM('A4'!S522:X522)=6,'Angaben KH-Standort'!$D$25,"")</f>
        <v/>
      </c>
      <c r="B491" t="str">
        <f>IF(SUM('A4'!S522:X522)=6,'Angaben KH-Standort'!$D$26,"")</f>
        <v/>
      </c>
      <c r="C491" t="str">
        <f>IF(SUM('A4'!S522:X522)=6,'Angaben KH-Standort'!$D$12,"")</f>
        <v/>
      </c>
      <c r="D491" t="str">
        <f>IF(SUM('A4'!S522:X522)=6,'A1'!$F$14,"")</f>
        <v/>
      </c>
      <c r="E491" t="str">
        <f>IF(SUM('A4'!S522:X522)=6,'A4'!C522,"")</f>
        <v/>
      </c>
      <c r="F491" t="str">
        <f>IF(SUM('A4'!S522:X522)=6,'A4'!D522,"")</f>
        <v/>
      </c>
      <c r="G491" t="str">
        <f>IF(SUM('A4'!S522:X522)=6,'A4'!E522,"")</f>
        <v/>
      </c>
      <c r="H491" t="str">
        <f>IF(SUM('A4'!S522:X522)=6,'A4'!F522,"")</f>
        <v/>
      </c>
      <c r="I491" t="str">
        <f>IF(SUM('A4'!S522:X522)=6,'A4'!G522,"")</f>
        <v/>
      </c>
      <c r="J491" s="308" t="str">
        <f>IF(SUM('A4'!S522:X522)=6,'A4'!H522,"")</f>
        <v/>
      </c>
    </row>
    <row r="492" spans="1:10" x14ac:dyDescent="0.25">
      <c r="A492" t="str">
        <f>IF(SUM('A4'!S523:X523)=6,'Angaben KH-Standort'!$D$25,"")</f>
        <v/>
      </c>
      <c r="B492" t="str">
        <f>IF(SUM('A4'!S523:X523)=6,'Angaben KH-Standort'!$D$26,"")</f>
        <v/>
      </c>
      <c r="C492" t="str">
        <f>IF(SUM('A4'!S523:X523)=6,'Angaben KH-Standort'!$D$12,"")</f>
        <v/>
      </c>
      <c r="D492" t="str">
        <f>IF(SUM('A4'!S523:X523)=6,'A1'!$F$14,"")</f>
        <v/>
      </c>
      <c r="E492" t="str">
        <f>IF(SUM('A4'!S523:X523)=6,'A4'!C523,"")</f>
        <v/>
      </c>
      <c r="F492" t="str">
        <f>IF(SUM('A4'!S523:X523)=6,'A4'!D523,"")</f>
        <v/>
      </c>
      <c r="G492" t="str">
        <f>IF(SUM('A4'!S523:X523)=6,'A4'!E523,"")</f>
        <v/>
      </c>
      <c r="H492" t="str">
        <f>IF(SUM('A4'!S523:X523)=6,'A4'!F523,"")</f>
        <v/>
      </c>
      <c r="I492" t="str">
        <f>IF(SUM('A4'!S523:X523)=6,'A4'!G523,"")</f>
        <v/>
      </c>
      <c r="J492" s="308" t="str">
        <f>IF(SUM('A4'!S523:X523)=6,'A4'!H523,"")</f>
        <v/>
      </c>
    </row>
    <row r="493" spans="1:10" x14ac:dyDescent="0.25">
      <c r="A493" t="str">
        <f>IF(SUM('A4'!S524:X524)=6,'Angaben KH-Standort'!$D$25,"")</f>
        <v/>
      </c>
      <c r="B493" t="str">
        <f>IF(SUM('A4'!S524:X524)=6,'Angaben KH-Standort'!$D$26,"")</f>
        <v/>
      </c>
      <c r="C493" t="str">
        <f>IF(SUM('A4'!S524:X524)=6,'Angaben KH-Standort'!$D$12,"")</f>
        <v/>
      </c>
      <c r="D493" t="str">
        <f>IF(SUM('A4'!S524:X524)=6,'A1'!$F$14,"")</f>
        <v/>
      </c>
      <c r="E493" t="str">
        <f>IF(SUM('A4'!S524:X524)=6,'A4'!C524,"")</f>
        <v/>
      </c>
      <c r="F493" t="str">
        <f>IF(SUM('A4'!S524:X524)=6,'A4'!D524,"")</f>
        <v/>
      </c>
      <c r="G493" t="str">
        <f>IF(SUM('A4'!S524:X524)=6,'A4'!E524,"")</f>
        <v/>
      </c>
      <c r="H493" t="str">
        <f>IF(SUM('A4'!S524:X524)=6,'A4'!F524,"")</f>
        <v/>
      </c>
      <c r="I493" t="str">
        <f>IF(SUM('A4'!S524:X524)=6,'A4'!G524,"")</f>
        <v/>
      </c>
      <c r="J493" s="308" t="str">
        <f>IF(SUM('A4'!S524:X524)=6,'A4'!H524,"")</f>
        <v/>
      </c>
    </row>
    <row r="494" spans="1:10" x14ac:dyDescent="0.25">
      <c r="A494" t="str">
        <f>IF(SUM('A4'!S525:X525)=6,'Angaben KH-Standort'!$D$25,"")</f>
        <v/>
      </c>
      <c r="B494" t="str">
        <f>IF(SUM('A4'!S525:X525)=6,'Angaben KH-Standort'!$D$26,"")</f>
        <v/>
      </c>
      <c r="C494" t="str">
        <f>IF(SUM('A4'!S525:X525)=6,'Angaben KH-Standort'!$D$12,"")</f>
        <v/>
      </c>
      <c r="D494" t="str">
        <f>IF(SUM('A4'!S525:X525)=6,'A1'!$F$14,"")</f>
        <v/>
      </c>
      <c r="E494" t="str">
        <f>IF(SUM('A4'!S525:X525)=6,'A4'!C525,"")</f>
        <v/>
      </c>
      <c r="F494" t="str">
        <f>IF(SUM('A4'!S525:X525)=6,'A4'!D525,"")</f>
        <v/>
      </c>
      <c r="G494" t="str">
        <f>IF(SUM('A4'!S525:X525)=6,'A4'!E525,"")</f>
        <v/>
      </c>
      <c r="H494" t="str">
        <f>IF(SUM('A4'!S525:X525)=6,'A4'!F525,"")</f>
        <v/>
      </c>
      <c r="I494" t="str">
        <f>IF(SUM('A4'!S525:X525)=6,'A4'!G525,"")</f>
        <v/>
      </c>
      <c r="J494" s="308" t="str">
        <f>IF(SUM('A4'!S525:X525)=6,'A4'!H525,"")</f>
        <v/>
      </c>
    </row>
    <row r="495" spans="1:10" x14ac:dyDescent="0.25">
      <c r="A495" t="str">
        <f>IF(SUM('A4'!S526:X526)=6,'Angaben KH-Standort'!$D$25,"")</f>
        <v/>
      </c>
      <c r="B495" t="str">
        <f>IF(SUM('A4'!S526:X526)=6,'Angaben KH-Standort'!$D$26,"")</f>
        <v/>
      </c>
      <c r="C495" t="str">
        <f>IF(SUM('A4'!S526:X526)=6,'Angaben KH-Standort'!$D$12,"")</f>
        <v/>
      </c>
      <c r="D495" t="str">
        <f>IF(SUM('A4'!S526:X526)=6,'A1'!$F$14,"")</f>
        <v/>
      </c>
      <c r="E495" t="str">
        <f>IF(SUM('A4'!S526:X526)=6,'A4'!C526,"")</f>
        <v/>
      </c>
      <c r="F495" t="str">
        <f>IF(SUM('A4'!S526:X526)=6,'A4'!D526,"")</f>
        <v/>
      </c>
      <c r="G495" t="str">
        <f>IF(SUM('A4'!S526:X526)=6,'A4'!E526,"")</f>
        <v/>
      </c>
      <c r="H495" t="str">
        <f>IF(SUM('A4'!S526:X526)=6,'A4'!F526,"")</f>
        <v/>
      </c>
      <c r="I495" t="str">
        <f>IF(SUM('A4'!S526:X526)=6,'A4'!G526,"")</f>
        <v/>
      </c>
      <c r="J495" s="308" t="str">
        <f>IF(SUM('A4'!S526:X526)=6,'A4'!H526,"")</f>
        <v/>
      </c>
    </row>
    <row r="496" spans="1:10" x14ac:dyDescent="0.25">
      <c r="A496" t="str">
        <f>IF(SUM('A4'!S527:X527)=6,'Angaben KH-Standort'!$D$25,"")</f>
        <v/>
      </c>
      <c r="B496" t="str">
        <f>IF(SUM('A4'!S527:X527)=6,'Angaben KH-Standort'!$D$26,"")</f>
        <v/>
      </c>
      <c r="C496" t="str">
        <f>IF(SUM('A4'!S527:X527)=6,'Angaben KH-Standort'!$D$12,"")</f>
        <v/>
      </c>
      <c r="D496" t="str">
        <f>IF(SUM('A4'!S527:X527)=6,'A1'!$F$14,"")</f>
        <v/>
      </c>
      <c r="E496" t="str">
        <f>IF(SUM('A4'!S527:X527)=6,'A4'!C527,"")</f>
        <v/>
      </c>
      <c r="F496" t="str">
        <f>IF(SUM('A4'!S527:X527)=6,'A4'!D527,"")</f>
        <v/>
      </c>
      <c r="G496" t="str">
        <f>IF(SUM('A4'!S527:X527)=6,'A4'!E527,"")</f>
        <v/>
      </c>
      <c r="H496" t="str">
        <f>IF(SUM('A4'!S527:X527)=6,'A4'!F527,"")</f>
        <v/>
      </c>
      <c r="I496" t="str">
        <f>IF(SUM('A4'!S527:X527)=6,'A4'!G527,"")</f>
        <v/>
      </c>
      <c r="J496" s="308" t="str">
        <f>IF(SUM('A4'!S527:X527)=6,'A4'!H527,"")</f>
        <v/>
      </c>
    </row>
    <row r="497" spans="1:10" x14ac:dyDescent="0.25">
      <c r="A497" t="str">
        <f>IF(SUM('A4'!S528:X528)=6,'Angaben KH-Standort'!$D$25,"")</f>
        <v/>
      </c>
      <c r="B497" t="str">
        <f>IF(SUM('A4'!S528:X528)=6,'Angaben KH-Standort'!$D$26,"")</f>
        <v/>
      </c>
      <c r="C497" t="str">
        <f>IF(SUM('A4'!S528:X528)=6,'Angaben KH-Standort'!$D$12,"")</f>
        <v/>
      </c>
      <c r="D497" t="str">
        <f>IF(SUM('A4'!S528:X528)=6,'A1'!$F$14,"")</f>
        <v/>
      </c>
      <c r="E497" t="str">
        <f>IF(SUM('A4'!S528:X528)=6,'A4'!C528,"")</f>
        <v/>
      </c>
      <c r="F497" t="str">
        <f>IF(SUM('A4'!S528:X528)=6,'A4'!D528,"")</f>
        <v/>
      </c>
      <c r="G497" t="str">
        <f>IF(SUM('A4'!S528:X528)=6,'A4'!E528,"")</f>
        <v/>
      </c>
      <c r="H497" t="str">
        <f>IF(SUM('A4'!S528:X528)=6,'A4'!F528,"")</f>
        <v/>
      </c>
      <c r="I497" t="str">
        <f>IF(SUM('A4'!S528:X528)=6,'A4'!G528,"")</f>
        <v/>
      </c>
      <c r="J497" s="308" t="str">
        <f>IF(SUM('A4'!S528:X528)=6,'A4'!H528,"")</f>
        <v/>
      </c>
    </row>
    <row r="498" spans="1:10" x14ac:dyDescent="0.25">
      <c r="A498" t="str">
        <f>IF(SUM('A4'!S529:X529)=6,'Angaben KH-Standort'!$D$25,"")</f>
        <v/>
      </c>
      <c r="B498" t="str">
        <f>IF(SUM('A4'!S529:X529)=6,'Angaben KH-Standort'!$D$26,"")</f>
        <v/>
      </c>
      <c r="C498" t="str">
        <f>IF(SUM('A4'!S529:X529)=6,'Angaben KH-Standort'!$D$12,"")</f>
        <v/>
      </c>
      <c r="D498" t="str">
        <f>IF(SUM('A4'!S529:X529)=6,'A1'!$F$14,"")</f>
        <v/>
      </c>
      <c r="E498" t="str">
        <f>IF(SUM('A4'!S529:X529)=6,'A4'!C529,"")</f>
        <v/>
      </c>
      <c r="F498" t="str">
        <f>IF(SUM('A4'!S529:X529)=6,'A4'!D529,"")</f>
        <v/>
      </c>
      <c r="G498" t="str">
        <f>IF(SUM('A4'!S529:X529)=6,'A4'!E529,"")</f>
        <v/>
      </c>
      <c r="H498" t="str">
        <f>IF(SUM('A4'!S529:X529)=6,'A4'!F529,"")</f>
        <v/>
      </c>
      <c r="I498" t="str">
        <f>IF(SUM('A4'!S529:X529)=6,'A4'!G529,"")</f>
        <v/>
      </c>
      <c r="J498" s="308" t="str">
        <f>IF(SUM('A4'!S529:X529)=6,'A4'!H529,"")</f>
        <v/>
      </c>
    </row>
    <row r="499" spans="1:10" x14ac:dyDescent="0.25">
      <c r="A499" t="str">
        <f>IF(SUM('A4'!S530:X530)=6,'Angaben KH-Standort'!$D$25,"")</f>
        <v/>
      </c>
      <c r="B499" t="str">
        <f>IF(SUM('A4'!S530:X530)=6,'Angaben KH-Standort'!$D$26,"")</f>
        <v/>
      </c>
      <c r="C499" t="str">
        <f>IF(SUM('A4'!S530:X530)=6,'Angaben KH-Standort'!$D$12,"")</f>
        <v/>
      </c>
      <c r="D499" t="str">
        <f>IF(SUM('A4'!S530:X530)=6,'A1'!$F$14,"")</f>
        <v/>
      </c>
      <c r="E499" t="str">
        <f>IF(SUM('A4'!S530:X530)=6,'A4'!C530,"")</f>
        <v/>
      </c>
      <c r="F499" t="str">
        <f>IF(SUM('A4'!S530:X530)=6,'A4'!D530,"")</f>
        <v/>
      </c>
      <c r="G499" t="str">
        <f>IF(SUM('A4'!S530:X530)=6,'A4'!E530,"")</f>
        <v/>
      </c>
      <c r="H499" t="str">
        <f>IF(SUM('A4'!S530:X530)=6,'A4'!F530,"")</f>
        <v/>
      </c>
      <c r="I499" t="str">
        <f>IF(SUM('A4'!S530:X530)=6,'A4'!G530,"")</f>
        <v/>
      </c>
      <c r="J499" s="308" t="str">
        <f>IF(SUM('A4'!S530:X530)=6,'A4'!H530,"")</f>
        <v/>
      </c>
    </row>
    <row r="500" spans="1:10" x14ac:dyDescent="0.25">
      <c r="A500" t="str">
        <f>IF(SUM('A4'!S531:X531)=6,'Angaben KH-Standort'!$D$25,"")</f>
        <v/>
      </c>
      <c r="B500" t="str">
        <f>IF(SUM('A4'!S531:X531)=6,'Angaben KH-Standort'!$D$26,"")</f>
        <v/>
      </c>
      <c r="C500" t="str">
        <f>IF(SUM('A4'!S531:X531)=6,'Angaben KH-Standort'!$D$12,"")</f>
        <v/>
      </c>
      <c r="D500" t="str">
        <f>IF(SUM('A4'!S531:X531)=6,'A1'!$F$14,"")</f>
        <v/>
      </c>
      <c r="E500" t="str">
        <f>IF(SUM('A4'!S531:X531)=6,'A4'!C531,"")</f>
        <v/>
      </c>
      <c r="F500" t="str">
        <f>IF(SUM('A4'!S531:X531)=6,'A4'!D531,"")</f>
        <v/>
      </c>
      <c r="G500" t="str">
        <f>IF(SUM('A4'!S531:X531)=6,'A4'!E531,"")</f>
        <v/>
      </c>
      <c r="H500" t="str">
        <f>IF(SUM('A4'!S531:X531)=6,'A4'!F531,"")</f>
        <v/>
      </c>
      <c r="I500" t="str">
        <f>IF(SUM('A4'!S531:X531)=6,'A4'!G531,"")</f>
        <v/>
      </c>
      <c r="J500" s="308" t="str">
        <f>IF(SUM('A4'!S531:X531)=6,'A4'!H531,"")</f>
        <v/>
      </c>
    </row>
    <row r="501" spans="1:10" x14ac:dyDescent="0.25">
      <c r="A501" t="str">
        <f>IF(SUM('A4'!S532:X532)=6,'Angaben KH-Standort'!$D$25,"")</f>
        <v/>
      </c>
      <c r="B501" t="str">
        <f>IF(SUM('A4'!S532:X532)=6,'Angaben KH-Standort'!$D$26,"")</f>
        <v/>
      </c>
      <c r="C501" t="str">
        <f>IF(SUM('A4'!S532:X532)=6,'Angaben KH-Standort'!$D$12,"")</f>
        <v/>
      </c>
      <c r="D501" t="str">
        <f>IF(SUM('A4'!S532:X532)=6,'A1'!$F$14,"")</f>
        <v/>
      </c>
      <c r="E501" t="str">
        <f>IF(SUM('A4'!S532:X532)=6,'A4'!C532,"")</f>
        <v/>
      </c>
      <c r="F501" t="str">
        <f>IF(SUM('A4'!S532:X532)=6,'A4'!D532,"")</f>
        <v/>
      </c>
      <c r="G501" t="str">
        <f>IF(SUM('A4'!S532:X532)=6,'A4'!E532,"")</f>
        <v/>
      </c>
      <c r="H501" t="str">
        <f>IF(SUM('A4'!S532:X532)=6,'A4'!F532,"")</f>
        <v/>
      </c>
      <c r="I501" t="str">
        <f>IF(SUM('A4'!S532:X532)=6,'A4'!G532,"")</f>
        <v/>
      </c>
      <c r="J501" s="308" t="str">
        <f>IF(SUM('A4'!S532:X532)=6,'A4'!H532,"")</f>
        <v/>
      </c>
    </row>
    <row r="502" spans="1:10" x14ac:dyDescent="0.25">
      <c r="A502" t="str">
        <f>IF(SUM('A4'!S533:X533)=6,'Angaben KH-Standort'!$D$25,"")</f>
        <v/>
      </c>
      <c r="B502" t="str">
        <f>IF(SUM('A4'!S533:X533)=6,'Angaben KH-Standort'!$D$26,"")</f>
        <v/>
      </c>
      <c r="C502" t="str">
        <f>IF(SUM('A4'!S533:X533)=6,'Angaben KH-Standort'!$D$12,"")</f>
        <v/>
      </c>
      <c r="D502" t="str">
        <f>IF(SUM('A4'!S533:X533)=6,'A1'!$F$14,"")</f>
        <v/>
      </c>
      <c r="E502" t="str">
        <f>IF(SUM('A4'!S533:X533)=6,'A4'!C533,"")</f>
        <v/>
      </c>
      <c r="F502" t="str">
        <f>IF(SUM('A4'!S533:X533)=6,'A4'!D533,"")</f>
        <v/>
      </c>
      <c r="G502" t="str">
        <f>IF(SUM('A4'!S533:X533)=6,'A4'!E533,"")</f>
        <v/>
      </c>
      <c r="H502" t="str">
        <f>IF(SUM('A4'!S533:X533)=6,'A4'!F533,"")</f>
        <v/>
      </c>
      <c r="I502" t="str">
        <f>IF(SUM('A4'!S533:X533)=6,'A4'!G533,"")</f>
        <v/>
      </c>
      <c r="J502" s="308" t="str">
        <f>IF(SUM('A4'!S533:X533)=6,'A4'!H533,"")</f>
        <v/>
      </c>
    </row>
    <row r="503" spans="1:10" x14ac:dyDescent="0.25">
      <c r="A503" t="str">
        <f>IF(SUM('A4'!S534:X534)=6,'Angaben KH-Standort'!$D$25,"")</f>
        <v/>
      </c>
      <c r="B503" t="str">
        <f>IF(SUM('A4'!S534:X534)=6,'Angaben KH-Standort'!$D$26,"")</f>
        <v/>
      </c>
      <c r="C503" t="str">
        <f>IF(SUM('A4'!S534:X534)=6,'Angaben KH-Standort'!$D$12,"")</f>
        <v/>
      </c>
      <c r="D503" t="str">
        <f>IF(SUM('A4'!S534:X534)=6,'A1'!$F$14,"")</f>
        <v/>
      </c>
      <c r="E503" t="str">
        <f>IF(SUM('A4'!S534:X534)=6,'A4'!C534,"")</f>
        <v/>
      </c>
      <c r="F503" t="str">
        <f>IF(SUM('A4'!S534:X534)=6,'A4'!D534,"")</f>
        <v/>
      </c>
      <c r="G503" t="str">
        <f>IF(SUM('A4'!S534:X534)=6,'A4'!E534,"")</f>
        <v/>
      </c>
      <c r="H503" t="str">
        <f>IF(SUM('A4'!S534:X534)=6,'A4'!F534,"")</f>
        <v/>
      </c>
      <c r="I503" t="str">
        <f>IF(SUM('A4'!S534:X534)=6,'A4'!G534,"")</f>
        <v/>
      </c>
      <c r="J503" s="308" t="str">
        <f>IF(SUM('A4'!S534:X534)=6,'A4'!H534,"")</f>
        <v/>
      </c>
    </row>
    <row r="504" spans="1:10" x14ac:dyDescent="0.25">
      <c r="A504" t="str">
        <f>IF(SUM('A4'!S535:X535)=6,'Angaben KH-Standort'!$D$25,"")</f>
        <v/>
      </c>
      <c r="B504" t="str">
        <f>IF(SUM('A4'!S535:X535)=6,'Angaben KH-Standort'!$D$26,"")</f>
        <v/>
      </c>
      <c r="C504" t="str">
        <f>IF(SUM('A4'!S535:X535)=6,'Angaben KH-Standort'!$D$12,"")</f>
        <v/>
      </c>
      <c r="D504" t="str">
        <f>IF(SUM('A4'!S535:X535)=6,'A1'!$F$14,"")</f>
        <v/>
      </c>
      <c r="E504" t="str">
        <f>IF(SUM('A4'!S535:X535)=6,'A4'!C535,"")</f>
        <v/>
      </c>
      <c r="F504" t="str">
        <f>IF(SUM('A4'!S535:X535)=6,'A4'!D535,"")</f>
        <v/>
      </c>
      <c r="G504" t="str">
        <f>IF(SUM('A4'!S535:X535)=6,'A4'!E535,"")</f>
        <v/>
      </c>
      <c r="H504" t="str">
        <f>IF(SUM('A4'!S535:X535)=6,'A4'!F535,"")</f>
        <v/>
      </c>
      <c r="I504" t="str">
        <f>IF(SUM('A4'!S535:X535)=6,'A4'!G535,"")</f>
        <v/>
      </c>
      <c r="J504" s="308" t="str">
        <f>IF(SUM('A4'!S535:X535)=6,'A4'!H535,"")</f>
        <v/>
      </c>
    </row>
    <row r="505" spans="1:10" x14ac:dyDescent="0.25">
      <c r="A505" t="str">
        <f>IF(SUM('A4'!S536:X536)=6,'Angaben KH-Standort'!$D$25,"")</f>
        <v/>
      </c>
      <c r="B505" t="str">
        <f>IF(SUM('A4'!S536:X536)=6,'Angaben KH-Standort'!$D$26,"")</f>
        <v/>
      </c>
      <c r="C505" t="str">
        <f>IF(SUM('A4'!S536:X536)=6,'Angaben KH-Standort'!$D$12,"")</f>
        <v/>
      </c>
      <c r="D505" t="str">
        <f>IF(SUM('A4'!S536:X536)=6,'A1'!$F$14,"")</f>
        <v/>
      </c>
      <c r="E505" t="str">
        <f>IF(SUM('A4'!S536:X536)=6,'A4'!C536,"")</f>
        <v/>
      </c>
      <c r="F505" t="str">
        <f>IF(SUM('A4'!S536:X536)=6,'A4'!D536,"")</f>
        <v/>
      </c>
      <c r="G505" t="str">
        <f>IF(SUM('A4'!S536:X536)=6,'A4'!E536,"")</f>
        <v/>
      </c>
      <c r="H505" t="str">
        <f>IF(SUM('A4'!S536:X536)=6,'A4'!F536,"")</f>
        <v/>
      </c>
      <c r="I505" t="str">
        <f>IF(SUM('A4'!S536:X536)=6,'A4'!G536,"")</f>
        <v/>
      </c>
      <c r="J505" s="308" t="str">
        <f>IF(SUM('A4'!S536:X536)=6,'A4'!H536,"")</f>
        <v/>
      </c>
    </row>
    <row r="506" spans="1:10" x14ac:dyDescent="0.25">
      <c r="A506" t="str">
        <f>IF(SUM('A4'!S537:X537)=6,'Angaben KH-Standort'!$D$25,"")</f>
        <v/>
      </c>
      <c r="B506" t="str">
        <f>IF(SUM('A4'!S537:X537)=6,'Angaben KH-Standort'!$D$26,"")</f>
        <v/>
      </c>
      <c r="C506" t="str">
        <f>IF(SUM('A4'!S537:X537)=6,'Angaben KH-Standort'!$D$12,"")</f>
        <v/>
      </c>
      <c r="D506" t="str">
        <f>IF(SUM('A4'!S537:X537)=6,'A1'!$F$14,"")</f>
        <v/>
      </c>
      <c r="E506" t="str">
        <f>IF(SUM('A4'!S537:X537)=6,'A4'!C537,"")</f>
        <v/>
      </c>
      <c r="F506" t="str">
        <f>IF(SUM('A4'!S537:X537)=6,'A4'!D537,"")</f>
        <v/>
      </c>
      <c r="G506" t="str">
        <f>IF(SUM('A4'!S537:X537)=6,'A4'!E537,"")</f>
        <v/>
      </c>
      <c r="H506" t="str">
        <f>IF(SUM('A4'!S537:X537)=6,'A4'!F537,"")</f>
        <v/>
      </c>
      <c r="I506" t="str">
        <f>IF(SUM('A4'!S537:X537)=6,'A4'!G537,"")</f>
        <v/>
      </c>
      <c r="J506" s="308" t="str">
        <f>IF(SUM('A4'!S537:X537)=6,'A4'!H537,"")</f>
        <v/>
      </c>
    </row>
    <row r="507" spans="1:10" x14ac:dyDescent="0.25">
      <c r="A507" t="str">
        <f>IF(SUM('A4'!S538:X538)=6,'Angaben KH-Standort'!$D$25,"")</f>
        <v/>
      </c>
      <c r="B507" t="str">
        <f>IF(SUM('A4'!S538:X538)=6,'Angaben KH-Standort'!$D$26,"")</f>
        <v/>
      </c>
      <c r="C507" t="str">
        <f>IF(SUM('A4'!S538:X538)=6,'Angaben KH-Standort'!$D$12,"")</f>
        <v/>
      </c>
      <c r="D507" t="str">
        <f>IF(SUM('A4'!S538:X538)=6,'A1'!$F$14,"")</f>
        <v/>
      </c>
      <c r="E507" t="str">
        <f>IF(SUM('A4'!S538:X538)=6,'A4'!C538,"")</f>
        <v/>
      </c>
      <c r="F507" t="str">
        <f>IF(SUM('A4'!S538:X538)=6,'A4'!D538,"")</f>
        <v/>
      </c>
      <c r="G507" t="str">
        <f>IF(SUM('A4'!S538:X538)=6,'A4'!E538,"")</f>
        <v/>
      </c>
      <c r="H507" t="str">
        <f>IF(SUM('A4'!S538:X538)=6,'A4'!F538,"")</f>
        <v/>
      </c>
      <c r="I507" t="str">
        <f>IF(SUM('A4'!S538:X538)=6,'A4'!G538,"")</f>
        <v/>
      </c>
      <c r="J507" s="308" t="str">
        <f>IF(SUM('A4'!S538:X538)=6,'A4'!H538,"")</f>
        <v/>
      </c>
    </row>
    <row r="508" spans="1:10" x14ac:dyDescent="0.25">
      <c r="A508" t="str">
        <f>IF(SUM('A4'!S539:X539)=6,'Angaben KH-Standort'!$D$25,"")</f>
        <v/>
      </c>
      <c r="B508" t="str">
        <f>IF(SUM('A4'!S539:X539)=6,'Angaben KH-Standort'!$D$26,"")</f>
        <v/>
      </c>
      <c r="C508" t="str">
        <f>IF(SUM('A4'!S539:X539)=6,'Angaben KH-Standort'!$D$12,"")</f>
        <v/>
      </c>
      <c r="D508" t="str">
        <f>IF(SUM('A4'!S539:X539)=6,'A1'!$F$14,"")</f>
        <v/>
      </c>
      <c r="E508" t="str">
        <f>IF(SUM('A4'!S539:X539)=6,'A4'!C539,"")</f>
        <v/>
      </c>
      <c r="F508" t="str">
        <f>IF(SUM('A4'!S539:X539)=6,'A4'!D539,"")</f>
        <v/>
      </c>
      <c r="G508" t="str">
        <f>IF(SUM('A4'!S539:X539)=6,'A4'!E539,"")</f>
        <v/>
      </c>
      <c r="H508" t="str">
        <f>IF(SUM('A4'!S539:X539)=6,'A4'!F539,"")</f>
        <v/>
      </c>
      <c r="I508" t="str">
        <f>IF(SUM('A4'!S539:X539)=6,'A4'!G539,"")</f>
        <v/>
      </c>
      <c r="J508" s="308" t="str">
        <f>IF(SUM('A4'!S539:X539)=6,'A4'!H539,"")</f>
        <v/>
      </c>
    </row>
    <row r="509" spans="1:10" x14ac:dyDescent="0.25">
      <c r="A509" t="str">
        <f>IF(SUM('A4'!S540:X540)=6,'Angaben KH-Standort'!$D$25,"")</f>
        <v/>
      </c>
      <c r="B509" t="str">
        <f>IF(SUM('A4'!S540:X540)=6,'Angaben KH-Standort'!$D$26,"")</f>
        <v/>
      </c>
      <c r="C509" t="str">
        <f>IF(SUM('A4'!S540:X540)=6,'Angaben KH-Standort'!$D$12,"")</f>
        <v/>
      </c>
      <c r="D509" t="str">
        <f>IF(SUM('A4'!S540:X540)=6,'A1'!$F$14,"")</f>
        <v/>
      </c>
      <c r="E509" t="str">
        <f>IF(SUM('A4'!S540:X540)=6,'A4'!C540,"")</f>
        <v/>
      </c>
      <c r="F509" t="str">
        <f>IF(SUM('A4'!S540:X540)=6,'A4'!D540,"")</f>
        <v/>
      </c>
      <c r="G509" t="str">
        <f>IF(SUM('A4'!S540:X540)=6,'A4'!E540,"")</f>
        <v/>
      </c>
      <c r="H509" t="str">
        <f>IF(SUM('A4'!S540:X540)=6,'A4'!F540,"")</f>
        <v/>
      </c>
      <c r="I509" t="str">
        <f>IF(SUM('A4'!S540:X540)=6,'A4'!G540,"")</f>
        <v/>
      </c>
      <c r="J509" s="308" t="str">
        <f>IF(SUM('A4'!S540:X540)=6,'A4'!H540,"")</f>
        <v/>
      </c>
    </row>
    <row r="510" spans="1:10" x14ac:dyDescent="0.25">
      <c r="A510" t="str">
        <f>IF(SUM('A4'!S541:X541)=6,'Angaben KH-Standort'!$D$25,"")</f>
        <v/>
      </c>
      <c r="B510" t="str">
        <f>IF(SUM('A4'!S541:X541)=6,'Angaben KH-Standort'!$D$26,"")</f>
        <v/>
      </c>
      <c r="C510" t="str">
        <f>IF(SUM('A4'!S541:X541)=6,'Angaben KH-Standort'!$D$12,"")</f>
        <v/>
      </c>
      <c r="D510" t="str">
        <f>IF(SUM('A4'!S541:X541)=6,'A1'!$F$14,"")</f>
        <v/>
      </c>
      <c r="E510" t="str">
        <f>IF(SUM('A4'!S541:X541)=6,'A4'!C541,"")</f>
        <v/>
      </c>
      <c r="F510" t="str">
        <f>IF(SUM('A4'!S541:X541)=6,'A4'!D541,"")</f>
        <v/>
      </c>
      <c r="G510" t="str">
        <f>IF(SUM('A4'!S541:X541)=6,'A4'!E541,"")</f>
        <v/>
      </c>
      <c r="H510" t="str">
        <f>IF(SUM('A4'!S541:X541)=6,'A4'!F541,"")</f>
        <v/>
      </c>
      <c r="I510" t="str">
        <f>IF(SUM('A4'!S541:X541)=6,'A4'!G541,"")</f>
        <v/>
      </c>
      <c r="J510" s="308" t="str">
        <f>IF(SUM('A4'!S541:X541)=6,'A4'!H541,"")</f>
        <v/>
      </c>
    </row>
    <row r="511" spans="1:10" x14ac:dyDescent="0.25">
      <c r="A511" t="str">
        <f>IF(SUM('A4'!S542:X542)=6,'Angaben KH-Standort'!$D$25,"")</f>
        <v/>
      </c>
      <c r="B511" t="str">
        <f>IF(SUM('A4'!S542:X542)=6,'Angaben KH-Standort'!$D$26,"")</f>
        <v/>
      </c>
      <c r="C511" t="str">
        <f>IF(SUM('A4'!S542:X542)=6,'Angaben KH-Standort'!$D$12,"")</f>
        <v/>
      </c>
      <c r="D511" t="str">
        <f>IF(SUM('A4'!S542:X542)=6,'A1'!$F$14,"")</f>
        <v/>
      </c>
      <c r="E511" t="str">
        <f>IF(SUM('A4'!S542:X542)=6,'A4'!C542,"")</f>
        <v/>
      </c>
      <c r="F511" t="str">
        <f>IF(SUM('A4'!S542:X542)=6,'A4'!D542,"")</f>
        <v/>
      </c>
      <c r="G511" t="str">
        <f>IF(SUM('A4'!S542:X542)=6,'A4'!E542,"")</f>
        <v/>
      </c>
      <c r="H511" t="str">
        <f>IF(SUM('A4'!S542:X542)=6,'A4'!F542,"")</f>
        <v/>
      </c>
      <c r="I511" t="str">
        <f>IF(SUM('A4'!S542:X542)=6,'A4'!G542,"")</f>
        <v/>
      </c>
      <c r="J511" s="308" t="str">
        <f>IF(SUM('A4'!S542:X542)=6,'A4'!H542,"")</f>
        <v/>
      </c>
    </row>
    <row r="512" spans="1:10" x14ac:dyDescent="0.25">
      <c r="A512" t="str">
        <f>IF(SUM('A4'!S543:X543)=6,'Angaben KH-Standort'!$D$25,"")</f>
        <v/>
      </c>
      <c r="B512" t="str">
        <f>IF(SUM('A4'!S543:X543)=6,'Angaben KH-Standort'!$D$26,"")</f>
        <v/>
      </c>
      <c r="C512" t="str">
        <f>IF(SUM('A4'!S543:X543)=6,'Angaben KH-Standort'!$D$12,"")</f>
        <v/>
      </c>
      <c r="D512" t="str">
        <f>IF(SUM('A4'!S543:X543)=6,'A1'!$F$14,"")</f>
        <v/>
      </c>
      <c r="E512" t="str">
        <f>IF(SUM('A4'!S543:X543)=6,'A4'!C543,"")</f>
        <v/>
      </c>
      <c r="F512" t="str">
        <f>IF(SUM('A4'!S543:X543)=6,'A4'!D543,"")</f>
        <v/>
      </c>
      <c r="G512" t="str">
        <f>IF(SUM('A4'!S543:X543)=6,'A4'!E543,"")</f>
        <v/>
      </c>
      <c r="H512" t="str">
        <f>IF(SUM('A4'!S543:X543)=6,'A4'!F543,"")</f>
        <v/>
      </c>
      <c r="I512" t="str">
        <f>IF(SUM('A4'!S543:X543)=6,'A4'!G543,"")</f>
        <v/>
      </c>
      <c r="J512" s="308" t="str">
        <f>IF(SUM('A4'!S543:X543)=6,'A4'!H543,"")</f>
        <v/>
      </c>
    </row>
    <row r="513" spans="1:10" x14ac:dyDescent="0.25">
      <c r="A513" t="str">
        <f>IF(SUM('A4'!S544:X544)=6,'Angaben KH-Standort'!$D$25,"")</f>
        <v/>
      </c>
      <c r="B513" t="str">
        <f>IF(SUM('A4'!S544:X544)=6,'Angaben KH-Standort'!$D$26,"")</f>
        <v/>
      </c>
      <c r="C513" t="str">
        <f>IF(SUM('A4'!S544:X544)=6,'Angaben KH-Standort'!$D$12,"")</f>
        <v/>
      </c>
      <c r="D513" t="str">
        <f>IF(SUM('A4'!S544:X544)=6,'A1'!$F$14,"")</f>
        <v/>
      </c>
      <c r="E513" t="str">
        <f>IF(SUM('A4'!S544:X544)=6,'A4'!C544,"")</f>
        <v/>
      </c>
      <c r="F513" t="str">
        <f>IF(SUM('A4'!S544:X544)=6,'A4'!D544,"")</f>
        <v/>
      </c>
      <c r="G513" t="str">
        <f>IF(SUM('A4'!S544:X544)=6,'A4'!E544,"")</f>
        <v/>
      </c>
      <c r="H513" t="str">
        <f>IF(SUM('A4'!S544:X544)=6,'A4'!F544,"")</f>
        <v/>
      </c>
      <c r="I513" t="str">
        <f>IF(SUM('A4'!S544:X544)=6,'A4'!G544,"")</f>
        <v/>
      </c>
      <c r="J513" s="308" t="str">
        <f>IF(SUM('A4'!S544:X544)=6,'A4'!H544,"")</f>
        <v/>
      </c>
    </row>
    <row r="514" spans="1:10" x14ac:dyDescent="0.25">
      <c r="A514" t="str">
        <f>IF(SUM('A4'!S545:X545)=6,'Angaben KH-Standort'!$D$25,"")</f>
        <v/>
      </c>
      <c r="B514" t="str">
        <f>IF(SUM('A4'!S545:X545)=6,'Angaben KH-Standort'!$D$26,"")</f>
        <v/>
      </c>
      <c r="C514" t="str">
        <f>IF(SUM('A4'!S545:X545)=6,'Angaben KH-Standort'!$D$12,"")</f>
        <v/>
      </c>
      <c r="D514" t="str">
        <f>IF(SUM('A4'!S545:X545)=6,'A1'!$F$14,"")</f>
        <v/>
      </c>
      <c r="E514" t="str">
        <f>IF(SUM('A4'!S545:X545)=6,'A4'!C545,"")</f>
        <v/>
      </c>
      <c r="F514" t="str">
        <f>IF(SUM('A4'!S545:X545)=6,'A4'!D545,"")</f>
        <v/>
      </c>
      <c r="G514" t="str">
        <f>IF(SUM('A4'!S545:X545)=6,'A4'!E545,"")</f>
        <v/>
      </c>
      <c r="H514" t="str">
        <f>IF(SUM('A4'!S545:X545)=6,'A4'!F545,"")</f>
        <v/>
      </c>
      <c r="I514" t="str">
        <f>IF(SUM('A4'!S545:X545)=6,'A4'!G545,"")</f>
        <v/>
      </c>
      <c r="J514" s="308" t="str">
        <f>IF(SUM('A4'!S545:X545)=6,'A4'!H545,"")</f>
        <v/>
      </c>
    </row>
    <row r="515" spans="1:10" x14ac:dyDescent="0.25">
      <c r="A515" t="str">
        <f>IF(SUM('A4'!S546:X546)=6,'Angaben KH-Standort'!$D$25,"")</f>
        <v/>
      </c>
      <c r="B515" t="str">
        <f>IF(SUM('A4'!S546:X546)=6,'Angaben KH-Standort'!$D$26,"")</f>
        <v/>
      </c>
      <c r="C515" t="str">
        <f>IF(SUM('A4'!S546:X546)=6,'Angaben KH-Standort'!$D$12,"")</f>
        <v/>
      </c>
      <c r="D515" t="str">
        <f>IF(SUM('A4'!S546:X546)=6,'A1'!$F$14,"")</f>
        <v/>
      </c>
      <c r="E515" t="str">
        <f>IF(SUM('A4'!S546:X546)=6,'A4'!C546,"")</f>
        <v/>
      </c>
      <c r="F515" t="str">
        <f>IF(SUM('A4'!S546:X546)=6,'A4'!D546,"")</f>
        <v/>
      </c>
      <c r="G515" t="str">
        <f>IF(SUM('A4'!S546:X546)=6,'A4'!E546,"")</f>
        <v/>
      </c>
      <c r="H515" t="str">
        <f>IF(SUM('A4'!S546:X546)=6,'A4'!F546,"")</f>
        <v/>
      </c>
      <c r="I515" t="str">
        <f>IF(SUM('A4'!S546:X546)=6,'A4'!G546,"")</f>
        <v/>
      </c>
      <c r="J515" s="308" t="str">
        <f>IF(SUM('A4'!S546:X546)=6,'A4'!H546,"")</f>
        <v/>
      </c>
    </row>
    <row r="516" spans="1:10" x14ac:dyDescent="0.25">
      <c r="A516" t="str">
        <f>IF(SUM('A4'!S547:X547)=6,'Angaben KH-Standort'!$D$25,"")</f>
        <v/>
      </c>
      <c r="B516" t="str">
        <f>IF(SUM('A4'!S547:X547)=6,'Angaben KH-Standort'!$D$26,"")</f>
        <v/>
      </c>
      <c r="C516" t="str">
        <f>IF(SUM('A4'!S547:X547)=6,'Angaben KH-Standort'!$D$12,"")</f>
        <v/>
      </c>
      <c r="D516" t="str">
        <f>IF(SUM('A4'!S547:X547)=6,'A1'!$F$14,"")</f>
        <v/>
      </c>
      <c r="E516" t="str">
        <f>IF(SUM('A4'!S547:X547)=6,'A4'!C547,"")</f>
        <v/>
      </c>
      <c r="F516" t="str">
        <f>IF(SUM('A4'!S547:X547)=6,'A4'!D547,"")</f>
        <v/>
      </c>
      <c r="G516" t="str">
        <f>IF(SUM('A4'!S547:X547)=6,'A4'!E547,"")</f>
        <v/>
      </c>
      <c r="H516" t="str">
        <f>IF(SUM('A4'!S547:X547)=6,'A4'!F547,"")</f>
        <v/>
      </c>
      <c r="I516" t="str">
        <f>IF(SUM('A4'!S547:X547)=6,'A4'!G547,"")</f>
        <v/>
      </c>
      <c r="J516" s="308" t="str">
        <f>IF(SUM('A4'!S547:X547)=6,'A4'!H547,"")</f>
        <v/>
      </c>
    </row>
    <row r="517" spans="1:10" x14ac:dyDescent="0.25">
      <c r="A517" t="str">
        <f>IF(SUM('A4'!S548:X548)=6,'Angaben KH-Standort'!$D$25,"")</f>
        <v/>
      </c>
      <c r="B517" t="str">
        <f>IF(SUM('A4'!S548:X548)=6,'Angaben KH-Standort'!$D$26,"")</f>
        <v/>
      </c>
      <c r="C517" t="str">
        <f>IF(SUM('A4'!S548:X548)=6,'Angaben KH-Standort'!$D$12,"")</f>
        <v/>
      </c>
      <c r="D517" t="str">
        <f>IF(SUM('A4'!S548:X548)=6,'A1'!$F$14,"")</f>
        <v/>
      </c>
      <c r="E517" t="str">
        <f>IF(SUM('A4'!S548:X548)=6,'A4'!C548,"")</f>
        <v/>
      </c>
      <c r="F517" t="str">
        <f>IF(SUM('A4'!S548:X548)=6,'A4'!D548,"")</f>
        <v/>
      </c>
      <c r="G517" t="str">
        <f>IF(SUM('A4'!S548:X548)=6,'A4'!E548,"")</f>
        <v/>
      </c>
      <c r="H517" t="str">
        <f>IF(SUM('A4'!S548:X548)=6,'A4'!F548,"")</f>
        <v/>
      </c>
      <c r="I517" t="str">
        <f>IF(SUM('A4'!S548:X548)=6,'A4'!G548,"")</f>
        <v/>
      </c>
      <c r="J517" s="308" t="str">
        <f>IF(SUM('A4'!S548:X548)=6,'A4'!H548,"")</f>
        <v/>
      </c>
    </row>
    <row r="518" spans="1:10" x14ac:dyDescent="0.25">
      <c r="A518" t="str">
        <f>IF(SUM('A4'!S549:X549)=6,'Angaben KH-Standort'!$D$25,"")</f>
        <v/>
      </c>
      <c r="B518" t="str">
        <f>IF(SUM('A4'!S549:X549)=6,'Angaben KH-Standort'!$D$26,"")</f>
        <v/>
      </c>
      <c r="C518" t="str">
        <f>IF(SUM('A4'!S549:X549)=6,'Angaben KH-Standort'!$D$12,"")</f>
        <v/>
      </c>
      <c r="D518" t="str">
        <f>IF(SUM('A4'!S549:X549)=6,'A1'!$F$14,"")</f>
        <v/>
      </c>
      <c r="E518" t="str">
        <f>IF(SUM('A4'!S549:X549)=6,'A4'!C549,"")</f>
        <v/>
      </c>
      <c r="F518" t="str">
        <f>IF(SUM('A4'!S549:X549)=6,'A4'!D549,"")</f>
        <v/>
      </c>
      <c r="G518" t="str">
        <f>IF(SUM('A4'!S549:X549)=6,'A4'!E549,"")</f>
        <v/>
      </c>
      <c r="H518" t="str">
        <f>IF(SUM('A4'!S549:X549)=6,'A4'!F549,"")</f>
        <v/>
      </c>
      <c r="I518" t="str">
        <f>IF(SUM('A4'!S549:X549)=6,'A4'!G549,"")</f>
        <v/>
      </c>
      <c r="J518" s="308" t="str">
        <f>IF(SUM('A4'!S549:X549)=6,'A4'!H549,"")</f>
        <v/>
      </c>
    </row>
    <row r="519" spans="1:10" x14ac:dyDescent="0.25">
      <c r="A519" t="str">
        <f>IF(SUM('A4'!S550:X550)=6,'Angaben KH-Standort'!$D$25,"")</f>
        <v/>
      </c>
      <c r="B519" t="str">
        <f>IF(SUM('A4'!S550:X550)=6,'Angaben KH-Standort'!$D$26,"")</f>
        <v/>
      </c>
      <c r="C519" t="str">
        <f>IF(SUM('A4'!S550:X550)=6,'Angaben KH-Standort'!$D$12,"")</f>
        <v/>
      </c>
      <c r="D519" t="str">
        <f>IF(SUM('A4'!S550:X550)=6,'A1'!$F$14,"")</f>
        <v/>
      </c>
      <c r="E519" t="str">
        <f>IF(SUM('A4'!S550:X550)=6,'A4'!C550,"")</f>
        <v/>
      </c>
      <c r="F519" t="str">
        <f>IF(SUM('A4'!S550:X550)=6,'A4'!D550,"")</f>
        <v/>
      </c>
      <c r="G519" t="str">
        <f>IF(SUM('A4'!S550:X550)=6,'A4'!E550,"")</f>
        <v/>
      </c>
      <c r="H519" t="str">
        <f>IF(SUM('A4'!S550:X550)=6,'A4'!F550,"")</f>
        <v/>
      </c>
      <c r="I519" t="str">
        <f>IF(SUM('A4'!S550:X550)=6,'A4'!G550,"")</f>
        <v/>
      </c>
      <c r="J519" s="308" t="str">
        <f>IF(SUM('A4'!S550:X550)=6,'A4'!H550,"")</f>
        <v/>
      </c>
    </row>
    <row r="520" spans="1:10" x14ac:dyDescent="0.25">
      <c r="A520" t="str">
        <f>IF(SUM('A4'!S551:X551)=6,'Angaben KH-Standort'!$D$25,"")</f>
        <v/>
      </c>
      <c r="B520" t="str">
        <f>IF(SUM('A4'!S551:X551)=6,'Angaben KH-Standort'!$D$26,"")</f>
        <v/>
      </c>
      <c r="C520" t="str">
        <f>IF(SUM('A4'!S551:X551)=6,'Angaben KH-Standort'!$D$12,"")</f>
        <v/>
      </c>
      <c r="D520" t="str">
        <f>IF(SUM('A4'!S551:X551)=6,'A1'!$F$14,"")</f>
        <v/>
      </c>
      <c r="E520" t="str">
        <f>IF(SUM('A4'!S551:X551)=6,'A4'!C551,"")</f>
        <v/>
      </c>
      <c r="F520" t="str">
        <f>IF(SUM('A4'!S551:X551)=6,'A4'!D551,"")</f>
        <v/>
      </c>
      <c r="G520" t="str">
        <f>IF(SUM('A4'!S551:X551)=6,'A4'!E551,"")</f>
        <v/>
      </c>
      <c r="H520" t="str">
        <f>IF(SUM('A4'!S551:X551)=6,'A4'!F551,"")</f>
        <v/>
      </c>
      <c r="I520" t="str">
        <f>IF(SUM('A4'!S551:X551)=6,'A4'!G551,"")</f>
        <v/>
      </c>
      <c r="J520" s="308" t="str">
        <f>IF(SUM('A4'!S551:X551)=6,'A4'!H551,"")</f>
        <v/>
      </c>
    </row>
    <row r="521" spans="1:10" x14ac:dyDescent="0.25">
      <c r="A521" t="str">
        <f>IF(SUM('A4'!S552:X552)=6,'Angaben KH-Standort'!$D$25,"")</f>
        <v/>
      </c>
      <c r="B521" t="str">
        <f>IF(SUM('A4'!S552:X552)=6,'Angaben KH-Standort'!$D$26,"")</f>
        <v/>
      </c>
      <c r="C521" t="str">
        <f>IF(SUM('A4'!S552:X552)=6,'Angaben KH-Standort'!$D$12,"")</f>
        <v/>
      </c>
      <c r="D521" t="str">
        <f>IF(SUM('A4'!S552:X552)=6,'A1'!$F$14,"")</f>
        <v/>
      </c>
      <c r="E521" t="str">
        <f>IF(SUM('A4'!S552:X552)=6,'A4'!C552,"")</f>
        <v/>
      </c>
      <c r="F521" t="str">
        <f>IF(SUM('A4'!S552:X552)=6,'A4'!D552,"")</f>
        <v/>
      </c>
      <c r="G521" t="str">
        <f>IF(SUM('A4'!S552:X552)=6,'A4'!E552,"")</f>
        <v/>
      </c>
      <c r="H521" t="str">
        <f>IF(SUM('A4'!S552:X552)=6,'A4'!F552,"")</f>
        <v/>
      </c>
      <c r="I521" t="str">
        <f>IF(SUM('A4'!S552:X552)=6,'A4'!G552,"")</f>
        <v/>
      </c>
      <c r="J521" s="308" t="str">
        <f>IF(SUM('A4'!S552:X552)=6,'A4'!H552,"")</f>
        <v/>
      </c>
    </row>
    <row r="522" spans="1:10" x14ac:dyDescent="0.25">
      <c r="A522" t="str">
        <f>IF(SUM('A4'!S553:X553)=6,'Angaben KH-Standort'!$D$25,"")</f>
        <v/>
      </c>
      <c r="B522" t="str">
        <f>IF(SUM('A4'!S553:X553)=6,'Angaben KH-Standort'!$D$26,"")</f>
        <v/>
      </c>
      <c r="C522" t="str">
        <f>IF(SUM('A4'!S553:X553)=6,'Angaben KH-Standort'!$D$12,"")</f>
        <v/>
      </c>
      <c r="D522" t="str">
        <f>IF(SUM('A4'!S553:X553)=6,'A1'!$F$14,"")</f>
        <v/>
      </c>
      <c r="E522" t="str">
        <f>IF(SUM('A4'!S553:X553)=6,'A4'!C553,"")</f>
        <v/>
      </c>
      <c r="F522" t="str">
        <f>IF(SUM('A4'!S553:X553)=6,'A4'!D553,"")</f>
        <v/>
      </c>
      <c r="G522" t="str">
        <f>IF(SUM('A4'!S553:X553)=6,'A4'!E553,"")</f>
        <v/>
      </c>
      <c r="H522" t="str">
        <f>IF(SUM('A4'!S553:X553)=6,'A4'!F553,"")</f>
        <v/>
      </c>
      <c r="I522" t="str">
        <f>IF(SUM('A4'!S553:X553)=6,'A4'!G553,"")</f>
        <v/>
      </c>
      <c r="J522" s="308" t="str">
        <f>IF(SUM('A4'!S553:X553)=6,'A4'!H553,"")</f>
        <v/>
      </c>
    </row>
    <row r="523" spans="1:10" x14ac:dyDescent="0.25">
      <c r="A523" t="str">
        <f>IF(SUM('A4'!S554:X554)=6,'Angaben KH-Standort'!$D$25,"")</f>
        <v/>
      </c>
      <c r="B523" t="str">
        <f>IF(SUM('A4'!S554:X554)=6,'Angaben KH-Standort'!$D$26,"")</f>
        <v/>
      </c>
      <c r="C523" t="str">
        <f>IF(SUM('A4'!S554:X554)=6,'Angaben KH-Standort'!$D$12,"")</f>
        <v/>
      </c>
      <c r="D523" t="str">
        <f>IF(SUM('A4'!S554:X554)=6,'A1'!$F$14,"")</f>
        <v/>
      </c>
      <c r="E523" t="str">
        <f>IF(SUM('A4'!S554:X554)=6,'A4'!C554,"")</f>
        <v/>
      </c>
      <c r="F523" t="str">
        <f>IF(SUM('A4'!S554:X554)=6,'A4'!D554,"")</f>
        <v/>
      </c>
      <c r="G523" t="str">
        <f>IF(SUM('A4'!S554:X554)=6,'A4'!E554,"")</f>
        <v/>
      </c>
      <c r="H523" t="str">
        <f>IF(SUM('A4'!S554:X554)=6,'A4'!F554,"")</f>
        <v/>
      </c>
      <c r="I523" t="str">
        <f>IF(SUM('A4'!S554:X554)=6,'A4'!G554,"")</f>
        <v/>
      </c>
      <c r="J523" s="308" t="str">
        <f>IF(SUM('A4'!S554:X554)=6,'A4'!H554,"")</f>
        <v/>
      </c>
    </row>
    <row r="524" spans="1:10" x14ac:dyDescent="0.25">
      <c r="A524" t="str">
        <f>IF(SUM('A4'!S555:X555)=6,'Angaben KH-Standort'!$D$25,"")</f>
        <v/>
      </c>
      <c r="B524" t="str">
        <f>IF(SUM('A4'!S555:X555)=6,'Angaben KH-Standort'!$D$26,"")</f>
        <v/>
      </c>
      <c r="C524" t="str">
        <f>IF(SUM('A4'!S555:X555)=6,'Angaben KH-Standort'!$D$12,"")</f>
        <v/>
      </c>
      <c r="D524" t="str">
        <f>IF(SUM('A4'!S555:X555)=6,'A1'!$F$14,"")</f>
        <v/>
      </c>
      <c r="E524" t="str">
        <f>IF(SUM('A4'!S555:X555)=6,'A4'!C555,"")</f>
        <v/>
      </c>
      <c r="F524" t="str">
        <f>IF(SUM('A4'!S555:X555)=6,'A4'!D555,"")</f>
        <v/>
      </c>
      <c r="G524" t="str">
        <f>IF(SUM('A4'!S555:X555)=6,'A4'!E555,"")</f>
        <v/>
      </c>
      <c r="H524" t="str">
        <f>IF(SUM('A4'!S555:X555)=6,'A4'!F555,"")</f>
        <v/>
      </c>
      <c r="I524" t="str">
        <f>IF(SUM('A4'!S555:X555)=6,'A4'!G555,"")</f>
        <v/>
      </c>
      <c r="J524" s="308" t="str">
        <f>IF(SUM('A4'!S555:X555)=6,'A4'!H555,"")</f>
        <v/>
      </c>
    </row>
    <row r="525" spans="1:10" x14ac:dyDescent="0.25">
      <c r="A525" t="str">
        <f>IF(SUM('A4'!S556:X556)=6,'Angaben KH-Standort'!$D$25,"")</f>
        <v/>
      </c>
      <c r="B525" t="str">
        <f>IF(SUM('A4'!S556:X556)=6,'Angaben KH-Standort'!$D$26,"")</f>
        <v/>
      </c>
      <c r="C525" t="str">
        <f>IF(SUM('A4'!S556:X556)=6,'Angaben KH-Standort'!$D$12,"")</f>
        <v/>
      </c>
      <c r="D525" t="str">
        <f>IF(SUM('A4'!S556:X556)=6,'A1'!$F$14,"")</f>
        <v/>
      </c>
      <c r="E525" t="str">
        <f>IF(SUM('A4'!S556:X556)=6,'A4'!C556,"")</f>
        <v/>
      </c>
      <c r="F525" t="str">
        <f>IF(SUM('A4'!S556:X556)=6,'A4'!D556,"")</f>
        <v/>
      </c>
      <c r="G525" t="str">
        <f>IF(SUM('A4'!S556:X556)=6,'A4'!E556,"")</f>
        <v/>
      </c>
      <c r="H525" t="str">
        <f>IF(SUM('A4'!S556:X556)=6,'A4'!F556,"")</f>
        <v/>
      </c>
      <c r="I525" t="str">
        <f>IF(SUM('A4'!S556:X556)=6,'A4'!G556,"")</f>
        <v/>
      </c>
      <c r="J525" s="308" t="str">
        <f>IF(SUM('A4'!S556:X556)=6,'A4'!H556,"")</f>
        <v/>
      </c>
    </row>
    <row r="526" spans="1:10" x14ac:dyDescent="0.25">
      <c r="A526" t="str">
        <f>IF(SUM('A4'!S557:X557)=6,'Angaben KH-Standort'!$D$25,"")</f>
        <v/>
      </c>
      <c r="B526" t="str">
        <f>IF(SUM('A4'!S557:X557)=6,'Angaben KH-Standort'!$D$26,"")</f>
        <v/>
      </c>
      <c r="C526" t="str">
        <f>IF(SUM('A4'!S557:X557)=6,'Angaben KH-Standort'!$D$12,"")</f>
        <v/>
      </c>
      <c r="D526" t="str">
        <f>IF(SUM('A4'!S557:X557)=6,'A1'!$F$14,"")</f>
        <v/>
      </c>
      <c r="E526" t="str">
        <f>IF(SUM('A4'!S557:X557)=6,'A4'!C557,"")</f>
        <v/>
      </c>
      <c r="F526" t="str">
        <f>IF(SUM('A4'!S557:X557)=6,'A4'!D557,"")</f>
        <v/>
      </c>
      <c r="G526" t="str">
        <f>IF(SUM('A4'!S557:X557)=6,'A4'!E557,"")</f>
        <v/>
      </c>
      <c r="H526" t="str">
        <f>IF(SUM('A4'!S557:X557)=6,'A4'!F557,"")</f>
        <v/>
      </c>
      <c r="I526" t="str">
        <f>IF(SUM('A4'!S557:X557)=6,'A4'!G557,"")</f>
        <v/>
      </c>
      <c r="J526" s="308" t="str">
        <f>IF(SUM('A4'!S557:X557)=6,'A4'!H557,"")</f>
        <v/>
      </c>
    </row>
    <row r="527" spans="1:10" x14ac:dyDescent="0.25">
      <c r="A527" t="str">
        <f>IF(SUM('A4'!S558:X558)=6,'Angaben KH-Standort'!$D$25,"")</f>
        <v/>
      </c>
      <c r="B527" t="str">
        <f>IF(SUM('A4'!S558:X558)=6,'Angaben KH-Standort'!$D$26,"")</f>
        <v/>
      </c>
      <c r="C527" t="str">
        <f>IF(SUM('A4'!S558:X558)=6,'Angaben KH-Standort'!$D$12,"")</f>
        <v/>
      </c>
      <c r="D527" t="str">
        <f>IF(SUM('A4'!S558:X558)=6,'A1'!$F$14,"")</f>
        <v/>
      </c>
      <c r="E527" t="str">
        <f>IF(SUM('A4'!S558:X558)=6,'A4'!C558,"")</f>
        <v/>
      </c>
      <c r="F527" t="str">
        <f>IF(SUM('A4'!S558:X558)=6,'A4'!D558,"")</f>
        <v/>
      </c>
      <c r="G527" t="str">
        <f>IF(SUM('A4'!S558:X558)=6,'A4'!E558,"")</f>
        <v/>
      </c>
      <c r="H527" t="str">
        <f>IF(SUM('A4'!S558:X558)=6,'A4'!F558,"")</f>
        <v/>
      </c>
      <c r="I527" t="str">
        <f>IF(SUM('A4'!S558:X558)=6,'A4'!G558,"")</f>
        <v/>
      </c>
      <c r="J527" s="308" t="str">
        <f>IF(SUM('A4'!S558:X558)=6,'A4'!H558,"")</f>
        <v/>
      </c>
    </row>
    <row r="528" spans="1:10" x14ac:dyDescent="0.25">
      <c r="A528" t="str">
        <f>IF(SUM('A4'!S559:X559)=6,'Angaben KH-Standort'!$D$25,"")</f>
        <v/>
      </c>
      <c r="B528" t="str">
        <f>IF(SUM('A4'!S559:X559)=6,'Angaben KH-Standort'!$D$26,"")</f>
        <v/>
      </c>
      <c r="C528" t="str">
        <f>IF(SUM('A4'!S559:X559)=6,'Angaben KH-Standort'!$D$12,"")</f>
        <v/>
      </c>
      <c r="D528" t="str">
        <f>IF(SUM('A4'!S559:X559)=6,'A1'!$F$14,"")</f>
        <v/>
      </c>
      <c r="E528" t="str">
        <f>IF(SUM('A4'!S559:X559)=6,'A4'!C559,"")</f>
        <v/>
      </c>
      <c r="F528" t="str">
        <f>IF(SUM('A4'!S559:X559)=6,'A4'!D559,"")</f>
        <v/>
      </c>
      <c r="G528" t="str">
        <f>IF(SUM('A4'!S559:X559)=6,'A4'!E559,"")</f>
        <v/>
      </c>
      <c r="H528" t="str">
        <f>IF(SUM('A4'!S559:X559)=6,'A4'!F559,"")</f>
        <v/>
      </c>
      <c r="I528" t="str">
        <f>IF(SUM('A4'!S559:X559)=6,'A4'!G559,"")</f>
        <v/>
      </c>
      <c r="J528" s="308" t="str">
        <f>IF(SUM('A4'!S559:X559)=6,'A4'!H559,"")</f>
        <v/>
      </c>
    </row>
    <row r="529" spans="1:10" x14ac:dyDescent="0.25">
      <c r="A529" t="str">
        <f>IF(SUM('A4'!S560:X560)=6,'Angaben KH-Standort'!$D$25,"")</f>
        <v/>
      </c>
      <c r="B529" t="str">
        <f>IF(SUM('A4'!S560:X560)=6,'Angaben KH-Standort'!$D$26,"")</f>
        <v/>
      </c>
      <c r="C529" t="str">
        <f>IF(SUM('A4'!S560:X560)=6,'Angaben KH-Standort'!$D$12,"")</f>
        <v/>
      </c>
      <c r="D529" t="str">
        <f>IF(SUM('A4'!S560:X560)=6,'A1'!$F$14,"")</f>
        <v/>
      </c>
      <c r="E529" t="str">
        <f>IF(SUM('A4'!S560:X560)=6,'A4'!C560,"")</f>
        <v/>
      </c>
      <c r="F529" t="str">
        <f>IF(SUM('A4'!S560:X560)=6,'A4'!D560,"")</f>
        <v/>
      </c>
      <c r="G529" t="str">
        <f>IF(SUM('A4'!S560:X560)=6,'A4'!E560,"")</f>
        <v/>
      </c>
      <c r="H529" t="str">
        <f>IF(SUM('A4'!S560:X560)=6,'A4'!F560,"")</f>
        <v/>
      </c>
      <c r="I529" t="str">
        <f>IF(SUM('A4'!S560:X560)=6,'A4'!G560,"")</f>
        <v/>
      </c>
      <c r="J529" s="308" t="str">
        <f>IF(SUM('A4'!S560:X560)=6,'A4'!H560,"")</f>
        <v/>
      </c>
    </row>
    <row r="530" spans="1:10" x14ac:dyDescent="0.25">
      <c r="A530" t="str">
        <f>IF(SUM('A4'!S561:X561)=6,'Angaben KH-Standort'!$D$25,"")</f>
        <v/>
      </c>
      <c r="B530" t="str">
        <f>IF(SUM('A4'!S561:X561)=6,'Angaben KH-Standort'!$D$26,"")</f>
        <v/>
      </c>
      <c r="C530" t="str">
        <f>IF(SUM('A4'!S561:X561)=6,'Angaben KH-Standort'!$D$12,"")</f>
        <v/>
      </c>
      <c r="D530" t="str">
        <f>IF(SUM('A4'!S561:X561)=6,'A1'!$F$14,"")</f>
        <v/>
      </c>
      <c r="E530" t="str">
        <f>IF(SUM('A4'!S561:X561)=6,'A4'!C561,"")</f>
        <v/>
      </c>
      <c r="F530" t="str">
        <f>IF(SUM('A4'!S561:X561)=6,'A4'!D561,"")</f>
        <v/>
      </c>
      <c r="G530" t="str">
        <f>IF(SUM('A4'!S561:X561)=6,'A4'!E561,"")</f>
        <v/>
      </c>
      <c r="H530" t="str">
        <f>IF(SUM('A4'!S561:X561)=6,'A4'!F561,"")</f>
        <v/>
      </c>
      <c r="I530" t="str">
        <f>IF(SUM('A4'!S561:X561)=6,'A4'!G561,"")</f>
        <v/>
      </c>
      <c r="J530" s="308" t="str">
        <f>IF(SUM('A4'!S561:X561)=6,'A4'!H561,"")</f>
        <v/>
      </c>
    </row>
    <row r="531" spans="1:10" x14ac:dyDescent="0.25">
      <c r="A531" t="str">
        <f>IF(SUM('A4'!S562:X562)=6,'Angaben KH-Standort'!$D$25,"")</f>
        <v/>
      </c>
      <c r="B531" t="str">
        <f>IF(SUM('A4'!S562:X562)=6,'Angaben KH-Standort'!$D$26,"")</f>
        <v/>
      </c>
      <c r="C531" t="str">
        <f>IF(SUM('A4'!S562:X562)=6,'Angaben KH-Standort'!$D$12,"")</f>
        <v/>
      </c>
      <c r="D531" t="str">
        <f>IF(SUM('A4'!S562:X562)=6,'A1'!$F$14,"")</f>
        <v/>
      </c>
      <c r="E531" t="str">
        <f>IF(SUM('A4'!S562:X562)=6,'A4'!C562,"")</f>
        <v/>
      </c>
      <c r="F531" t="str">
        <f>IF(SUM('A4'!S562:X562)=6,'A4'!D562,"")</f>
        <v/>
      </c>
      <c r="G531" t="str">
        <f>IF(SUM('A4'!S562:X562)=6,'A4'!E562,"")</f>
        <v/>
      </c>
      <c r="H531" t="str">
        <f>IF(SUM('A4'!S562:X562)=6,'A4'!F562,"")</f>
        <v/>
      </c>
      <c r="I531" t="str">
        <f>IF(SUM('A4'!S562:X562)=6,'A4'!G562,"")</f>
        <v/>
      </c>
      <c r="J531" s="308" t="str">
        <f>IF(SUM('A4'!S562:X562)=6,'A4'!H562,"")</f>
        <v/>
      </c>
    </row>
    <row r="532" spans="1:10" x14ac:dyDescent="0.25">
      <c r="A532" t="str">
        <f>IF(SUM('A4'!S563:X563)=6,'Angaben KH-Standort'!$D$25,"")</f>
        <v/>
      </c>
      <c r="B532" t="str">
        <f>IF(SUM('A4'!S563:X563)=6,'Angaben KH-Standort'!$D$26,"")</f>
        <v/>
      </c>
      <c r="C532" t="str">
        <f>IF(SUM('A4'!S563:X563)=6,'Angaben KH-Standort'!$D$12,"")</f>
        <v/>
      </c>
      <c r="D532" t="str">
        <f>IF(SUM('A4'!S563:X563)=6,'A1'!$F$14,"")</f>
        <v/>
      </c>
      <c r="E532" t="str">
        <f>IF(SUM('A4'!S563:X563)=6,'A4'!C563,"")</f>
        <v/>
      </c>
      <c r="F532" t="str">
        <f>IF(SUM('A4'!S563:X563)=6,'A4'!D563,"")</f>
        <v/>
      </c>
      <c r="G532" t="str">
        <f>IF(SUM('A4'!S563:X563)=6,'A4'!E563,"")</f>
        <v/>
      </c>
      <c r="H532" t="str">
        <f>IF(SUM('A4'!S563:X563)=6,'A4'!F563,"")</f>
        <v/>
      </c>
      <c r="I532" t="str">
        <f>IF(SUM('A4'!S563:X563)=6,'A4'!G563,"")</f>
        <v/>
      </c>
      <c r="J532" s="308" t="str">
        <f>IF(SUM('A4'!S563:X563)=6,'A4'!H563,"")</f>
        <v/>
      </c>
    </row>
    <row r="533" spans="1:10" x14ac:dyDescent="0.25">
      <c r="A533" t="str">
        <f>IF(SUM('A4'!S564:X564)=6,'Angaben KH-Standort'!$D$25,"")</f>
        <v/>
      </c>
      <c r="B533" t="str">
        <f>IF(SUM('A4'!S564:X564)=6,'Angaben KH-Standort'!$D$26,"")</f>
        <v/>
      </c>
      <c r="C533" t="str">
        <f>IF(SUM('A4'!S564:X564)=6,'Angaben KH-Standort'!$D$12,"")</f>
        <v/>
      </c>
      <c r="D533" t="str">
        <f>IF(SUM('A4'!S564:X564)=6,'A1'!$F$14,"")</f>
        <v/>
      </c>
      <c r="E533" t="str">
        <f>IF(SUM('A4'!S564:X564)=6,'A4'!C564,"")</f>
        <v/>
      </c>
      <c r="F533" t="str">
        <f>IF(SUM('A4'!S564:X564)=6,'A4'!D564,"")</f>
        <v/>
      </c>
      <c r="G533" t="str">
        <f>IF(SUM('A4'!S564:X564)=6,'A4'!E564,"")</f>
        <v/>
      </c>
      <c r="H533" t="str">
        <f>IF(SUM('A4'!S564:X564)=6,'A4'!F564,"")</f>
        <v/>
      </c>
      <c r="I533" t="str">
        <f>IF(SUM('A4'!S564:X564)=6,'A4'!G564,"")</f>
        <v/>
      </c>
      <c r="J533" s="308" t="str">
        <f>IF(SUM('A4'!S564:X564)=6,'A4'!H564,"")</f>
        <v/>
      </c>
    </row>
    <row r="534" spans="1:10" x14ac:dyDescent="0.25">
      <c r="A534" t="str">
        <f>IF(SUM('A4'!S565:X565)=6,'Angaben KH-Standort'!$D$25,"")</f>
        <v/>
      </c>
      <c r="B534" t="str">
        <f>IF(SUM('A4'!S565:X565)=6,'Angaben KH-Standort'!$D$26,"")</f>
        <v/>
      </c>
      <c r="C534" t="str">
        <f>IF(SUM('A4'!S565:X565)=6,'Angaben KH-Standort'!$D$12,"")</f>
        <v/>
      </c>
      <c r="D534" t="str">
        <f>IF(SUM('A4'!S565:X565)=6,'A1'!$F$14,"")</f>
        <v/>
      </c>
      <c r="E534" t="str">
        <f>IF(SUM('A4'!S565:X565)=6,'A4'!C565,"")</f>
        <v/>
      </c>
      <c r="F534" t="str">
        <f>IF(SUM('A4'!S565:X565)=6,'A4'!D565,"")</f>
        <v/>
      </c>
      <c r="G534" t="str">
        <f>IF(SUM('A4'!S565:X565)=6,'A4'!E565,"")</f>
        <v/>
      </c>
      <c r="H534" t="str">
        <f>IF(SUM('A4'!S565:X565)=6,'A4'!F565,"")</f>
        <v/>
      </c>
      <c r="I534" t="str">
        <f>IF(SUM('A4'!S565:X565)=6,'A4'!G565,"")</f>
        <v/>
      </c>
      <c r="J534" s="308" t="str">
        <f>IF(SUM('A4'!S565:X565)=6,'A4'!H565,"")</f>
        <v/>
      </c>
    </row>
    <row r="535" spans="1:10" x14ac:dyDescent="0.25">
      <c r="A535" t="str">
        <f>IF(SUM('A4'!S566:X566)=6,'Angaben KH-Standort'!$D$25,"")</f>
        <v/>
      </c>
      <c r="B535" t="str">
        <f>IF(SUM('A4'!S566:X566)=6,'Angaben KH-Standort'!$D$26,"")</f>
        <v/>
      </c>
      <c r="C535" t="str">
        <f>IF(SUM('A4'!S566:X566)=6,'Angaben KH-Standort'!$D$12,"")</f>
        <v/>
      </c>
      <c r="D535" t="str">
        <f>IF(SUM('A4'!S566:X566)=6,'A1'!$F$14,"")</f>
        <v/>
      </c>
      <c r="E535" t="str">
        <f>IF(SUM('A4'!S566:X566)=6,'A4'!C566,"")</f>
        <v/>
      </c>
      <c r="F535" t="str">
        <f>IF(SUM('A4'!S566:X566)=6,'A4'!D566,"")</f>
        <v/>
      </c>
      <c r="G535" t="str">
        <f>IF(SUM('A4'!S566:X566)=6,'A4'!E566,"")</f>
        <v/>
      </c>
      <c r="H535" t="str">
        <f>IF(SUM('A4'!S566:X566)=6,'A4'!F566,"")</f>
        <v/>
      </c>
      <c r="I535" t="str">
        <f>IF(SUM('A4'!S566:X566)=6,'A4'!G566,"")</f>
        <v/>
      </c>
      <c r="J535" s="308" t="str">
        <f>IF(SUM('A4'!S566:X566)=6,'A4'!H566,"")</f>
        <v/>
      </c>
    </row>
    <row r="536" spans="1:10" x14ac:dyDescent="0.25">
      <c r="A536" t="str">
        <f>IF(SUM('A4'!S567:X567)=6,'Angaben KH-Standort'!$D$25,"")</f>
        <v/>
      </c>
      <c r="B536" t="str">
        <f>IF(SUM('A4'!S567:X567)=6,'Angaben KH-Standort'!$D$26,"")</f>
        <v/>
      </c>
      <c r="C536" t="str">
        <f>IF(SUM('A4'!S567:X567)=6,'Angaben KH-Standort'!$D$12,"")</f>
        <v/>
      </c>
      <c r="D536" t="str">
        <f>IF(SUM('A4'!S567:X567)=6,'A1'!$F$14,"")</f>
        <v/>
      </c>
      <c r="E536" t="str">
        <f>IF(SUM('A4'!S567:X567)=6,'A4'!C567,"")</f>
        <v/>
      </c>
      <c r="F536" t="str">
        <f>IF(SUM('A4'!S567:X567)=6,'A4'!D567,"")</f>
        <v/>
      </c>
      <c r="G536" t="str">
        <f>IF(SUM('A4'!S567:X567)=6,'A4'!E567,"")</f>
        <v/>
      </c>
      <c r="H536" t="str">
        <f>IF(SUM('A4'!S567:X567)=6,'A4'!F567,"")</f>
        <v/>
      </c>
      <c r="I536" t="str">
        <f>IF(SUM('A4'!S567:X567)=6,'A4'!G567,"")</f>
        <v/>
      </c>
      <c r="J536" s="308" t="str">
        <f>IF(SUM('A4'!S567:X567)=6,'A4'!H567,"")</f>
        <v/>
      </c>
    </row>
    <row r="537" spans="1:10" x14ac:dyDescent="0.25">
      <c r="A537" t="str">
        <f>IF(SUM('A4'!S568:X568)=6,'Angaben KH-Standort'!$D$25,"")</f>
        <v/>
      </c>
      <c r="B537" t="str">
        <f>IF(SUM('A4'!S568:X568)=6,'Angaben KH-Standort'!$D$26,"")</f>
        <v/>
      </c>
      <c r="C537" t="str">
        <f>IF(SUM('A4'!S568:X568)=6,'Angaben KH-Standort'!$D$12,"")</f>
        <v/>
      </c>
      <c r="D537" t="str">
        <f>IF(SUM('A4'!S568:X568)=6,'A1'!$F$14,"")</f>
        <v/>
      </c>
      <c r="E537" t="str">
        <f>IF(SUM('A4'!S568:X568)=6,'A4'!C568,"")</f>
        <v/>
      </c>
      <c r="F537" t="str">
        <f>IF(SUM('A4'!S568:X568)=6,'A4'!D568,"")</f>
        <v/>
      </c>
      <c r="G537" t="str">
        <f>IF(SUM('A4'!S568:X568)=6,'A4'!E568,"")</f>
        <v/>
      </c>
      <c r="H537" t="str">
        <f>IF(SUM('A4'!S568:X568)=6,'A4'!F568,"")</f>
        <v/>
      </c>
      <c r="I537" t="str">
        <f>IF(SUM('A4'!S568:X568)=6,'A4'!G568,"")</f>
        <v/>
      </c>
      <c r="J537" s="308" t="str">
        <f>IF(SUM('A4'!S568:X568)=6,'A4'!H568,"")</f>
        <v/>
      </c>
    </row>
    <row r="538" spans="1:10" x14ac:dyDescent="0.25">
      <c r="A538" t="str">
        <f>IF(SUM('A4'!S569:X569)=6,'Angaben KH-Standort'!$D$25,"")</f>
        <v/>
      </c>
      <c r="B538" t="str">
        <f>IF(SUM('A4'!S569:X569)=6,'Angaben KH-Standort'!$D$26,"")</f>
        <v/>
      </c>
      <c r="C538" t="str">
        <f>IF(SUM('A4'!S569:X569)=6,'Angaben KH-Standort'!$D$12,"")</f>
        <v/>
      </c>
      <c r="D538" t="str">
        <f>IF(SUM('A4'!S569:X569)=6,'A1'!$F$14,"")</f>
        <v/>
      </c>
      <c r="E538" t="str">
        <f>IF(SUM('A4'!S569:X569)=6,'A4'!C569,"")</f>
        <v/>
      </c>
      <c r="F538" t="str">
        <f>IF(SUM('A4'!S569:X569)=6,'A4'!D569,"")</f>
        <v/>
      </c>
      <c r="G538" t="str">
        <f>IF(SUM('A4'!S569:X569)=6,'A4'!E569,"")</f>
        <v/>
      </c>
      <c r="H538" t="str">
        <f>IF(SUM('A4'!S569:X569)=6,'A4'!F569,"")</f>
        <v/>
      </c>
      <c r="I538" t="str">
        <f>IF(SUM('A4'!S569:X569)=6,'A4'!G569,"")</f>
        <v/>
      </c>
      <c r="J538" s="308" t="str">
        <f>IF(SUM('A4'!S569:X569)=6,'A4'!H569,"")</f>
        <v/>
      </c>
    </row>
    <row r="539" spans="1:10" x14ac:dyDescent="0.25">
      <c r="A539" t="str">
        <f>IF(SUM('A4'!S570:X570)=6,'Angaben KH-Standort'!$D$25,"")</f>
        <v/>
      </c>
      <c r="B539" t="str">
        <f>IF(SUM('A4'!S570:X570)=6,'Angaben KH-Standort'!$D$26,"")</f>
        <v/>
      </c>
      <c r="C539" t="str">
        <f>IF(SUM('A4'!S570:X570)=6,'Angaben KH-Standort'!$D$12,"")</f>
        <v/>
      </c>
      <c r="D539" t="str">
        <f>IF(SUM('A4'!S570:X570)=6,'A1'!$F$14,"")</f>
        <v/>
      </c>
      <c r="E539" t="str">
        <f>IF(SUM('A4'!S570:X570)=6,'A4'!C570,"")</f>
        <v/>
      </c>
      <c r="F539" t="str">
        <f>IF(SUM('A4'!S570:X570)=6,'A4'!D570,"")</f>
        <v/>
      </c>
      <c r="G539" t="str">
        <f>IF(SUM('A4'!S570:X570)=6,'A4'!E570,"")</f>
        <v/>
      </c>
      <c r="H539" t="str">
        <f>IF(SUM('A4'!S570:X570)=6,'A4'!F570,"")</f>
        <v/>
      </c>
      <c r="I539" t="str">
        <f>IF(SUM('A4'!S570:X570)=6,'A4'!G570,"")</f>
        <v/>
      </c>
      <c r="J539" s="308" t="str">
        <f>IF(SUM('A4'!S570:X570)=6,'A4'!H570,"")</f>
        <v/>
      </c>
    </row>
    <row r="540" spans="1:10" x14ac:dyDescent="0.25">
      <c r="A540" t="str">
        <f>IF(SUM('A4'!S571:X571)=6,'Angaben KH-Standort'!$D$25,"")</f>
        <v/>
      </c>
      <c r="B540" t="str">
        <f>IF(SUM('A4'!S571:X571)=6,'Angaben KH-Standort'!$D$26,"")</f>
        <v/>
      </c>
      <c r="C540" t="str">
        <f>IF(SUM('A4'!S571:X571)=6,'Angaben KH-Standort'!$D$12,"")</f>
        <v/>
      </c>
      <c r="D540" t="str">
        <f>IF(SUM('A4'!S571:X571)=6,'A1'!$F$14,"")</f>
        <v/>
      </c>
      <c r="E540" t="str">
        <f>IF(SUM('A4'!S571:X571)=6,'A4'!C571,"")</f>
        <v/>
      </c>
      <c r="F540" t="str">
        <f>IF(SUM('A4'!S571:X571)=6,'A4'!D571,"")</f>
        <v/>
      </c>
      <c r="G540" t="str">
        <f>IF(SUM('A4'!S571:X571)=6,'A4'!E571,"")</f>
        <v/>
      </c>
      <c r="H540" t="str">
        <f>IF(SUM('A4'!S571:X571)=6,'A4'!F571,"")</f>
        <v/>
      </c>
      <c r="I540" t="str">
        <f>IF(SUM('A4'!S571:X571)=6,'A4'!G571,"")</f>
        <v/>
      </c>
      <c r="J540" s="308" t="str">
        <f>IF(SUM('A4'!S571:X571)=6,'A4'!H571,"")</f>
        <v/>
      </c>
    </row>
    <row r="541" spans="1:10" x14ac:dyDescent="0.25">
      <c r="A541" t="str">
        <f>IF(SUM('A4'!S572:X572)=6,'Angaben KH-Standort'!$D$25,"")</f>
        <v/>
      </c>
      <c r="B541" t="str">
        <f>IF(SUM('A4'!S572:X572)=6,'Angaben KH-Standort'!$D$26,"")</f>
        <v/>
      </c>
      <c r="C541" t="str">
        <f>IF(SUM('A4'!S572:X572)=6,'Angaben KH-Standort'!$D$12,"")</f>
        <v/>
      </c>
      <c r="D541" t="str">
        <f>IF(SUM('A4'!S572:X572)=6,'A1'!$F$14,"")</f>
        <v/>
      </c>
      <c r="E541" t="str">
        <f>IF(SUM('A4'!S572:X572)=6,'A4'!C572,"")</f>
        <v/>
      </c>
      <c r="F541" t="str">
        <f>IF(SUM('A4'!S572:X572)=6,'A4'!D572,"")</f>
        <v/>
      </c>
      <c r="G541" t="str">
        <f>IF(SUM('A4'!S572:X572)=6,'A4'!E572,"")</f>
        <v/>
      </c>
      <c r="H541" t="str">
        <f>IF(SUM('A4'!S572:X572)=6,'A4'!F572,"")</f>
        <v/>
      </c>
      <c r="I541" t="str">
        <f>IF(SUM('A4'!S572:X572)=6,'A4'!G572,"")</f>
        <v/>
      </c>
      <c r="J541" s="308" t="str">
        <f>IF(SUM('A4'!S572:X572)=6,'A4'!H572,"")</f>
        <v/>
      </c>
    </row>
    <row r="542" spans="1:10" x14ac:dyDescent="0.25">
      <c r="A542" t="str">
        <f>IF(SUM('A4'!S573:X573)=6,'Angaben KH-Standort'!$D$25,"")</f>
        <v/>
      </c>
      <c r="B542" t="str">
        <f>IF(SUM('A4'!S573:X573)=6,'Angaben KH-Standort'!$D$26,"")</f>
        <v/>
      </c>
      <c r="C542" t="str">
        <f>IF(SUM('A4'!S573:X573)=6,'Angaben KH-Standort'!$D$12,"")</f>
        <v/>
      </c>
      <c r="D542" t="str">
        <f>IF(SUM('A4'!S573:X573)=6,'A1'!$F$14,"")</f>
        <v/>
      </c>
      <c r="E542" t="str">
        <f>IF(SUM('A4'!S573:X573)=6,'A4'!C573,"")</f>
        <v/>
      </c>
      <c r="F542" t="str">
        <f>IF(SUM('A4'!S573:X573)=6,'A4'!D573,"")</f>
        <v/>
      </c>
      <c r="G542" t="str">
        <f>IF(SUM('A4'!S573:X573)=6,'A4'!E573,"")</f>
        <v/>
      </c>
      <c r="H542" t="str">
        <f>IF(SUM('A4'!S573:X573)=6,'A4'!F573,"")</f>
        <v/>
      </c>
      <c r="I542" t="str">
        <f>IF(SUM('A4'!S573:X573)=6,'A4'!G573,"")</f>
        <v/>
      </c>
      <c r="J542" s="308" t="str">
        <f>IF(SUM('A4'!S573:X573)=6,'A4'!H573,"")</f>
        <v/>
      </c>
    </row>
    <row r="543" spans="1:10" x14ac:dyDescent="0.25">
      <c r="A543" t="str">
        <f>IF(SUM('A4'!S574:X574)=6,'Angaben KH-Standort'!$D$25,"")</f>
        <v/>
      </c>
      <c r="B543" t="str">
        <f>IF(SUM('A4'!S574:X574)=6,'Angaben KH-Standort'!$D$26,"")</f>
        <v/>
      </c>
      <c r="C543" t="str">
        <f>IF(SUM('A4'!S574:X574)=6,'Angaben KH-Standort'!$D$12,"")</f>
        <v/>
      </c>
      <c r="D543" t="str">
        <f>IF(SUM('A4'!S574:X574)=6,'A1'!$F$14,"")</f>
        <v/>
      </c>
      <c r="E543" t="str">
        <f>IF(SUM('A4'!S574:X574)=6,'A4'!C574,"")</f>
        <v/>
      </c>
      <c r="F543" t="str">
        <f>IF(SUM('A4'!S574:X574)=6,'A4'!D574,"")</f>
        <v/>
      </c>
      <c r="G543" t="str">
        <f>IF(SUM('A4'!S574:X574)=6,'A4'!E574,"")</f>
        <v/>
      </c>
      <c r="H543" t="str">
        <f>IF(SUM('A4'!S574:X574)=6,'A4'!F574,"")</f>
        <v/>
      </c>
      <c r="I543" t="str">
        <f>IF(SUM('A4'!S574:X574)=6,'A4'!G574,"")</f>
        <v/>
      </c>
      <c r="J543" s="308" t="str">
        <f>IF(SUM('A4'!S574:X574)=6,'A4'!H574,"")</f>
        <v/>
      </c>
    </row>
    <row r="544" spans="1:10" x14ac:dyDescent="0.25">
      <c r="A544" t="str">
        <f>IF(SUM('A4'!S575:X575)=6,'Angaben KH-Standort'!$D$25,"")</f>
        <v/>
      </c>
      <c r="B544" t="str">
        <f>IF(SUM('A4'!S575:X575)=6,'Angaben KH-Standort'!$D$26,"")</f>
        <v/>
      </c>
      <c r="C544" t="str">
        <f>IF(SUM('A4'!S575:X575)=6,'Angaben KH-Standort'!$D$12,"")</f>
        <v/>
      </c>
      <c r="D544" t="str">
        <f>IF(SUM('A4'!S575:X575)=6,'A1'!$F$14,"")</f>
        <v/>
      </c>
      <c r="E544" t="str">
        <f>IF(SUM('A4'!S575:X575)=6,'A4'!C575,"")</f>
        <v/>
      </c>
      <c r="F544" t="str">
        <f>IF(SUM('A4'!S575:X575)=6,'A4'!D575,"")</f>
        <v/>
      </c>
      <c r="G544" t="str">
        <f>IF(SUM('A4'!S575:X575)=6,'A4'!E575,"")</f>
        <v/>
      </c>
      <c r="H544" t="str">
        <f>IF(SUM('A4'!S575:X575)=6,'A4'!F575,"")</f>
        <v/>
      </c>
      <c r="I544" t="str">
        <f>IF(SUM('A4'!S575:X575)=6,'A4'!G575,"")</f>
        <v/>
      </c>
      <c r="J544" s="308" t="str">
        <f>IF(SUM('A4'!S575:X575)=6,'A4'!H575,"")</f>
        <v/>
      </c>
    </row>
    <row r="545" spans="1:10" x14ac:dyDescent="0.25">
      <c r="A545" t="str">
        <f>IF(SUM('A4'!S576:X576)=6,'Angaben KH-Standort'!$D$25,"")</f>
        <v/>
      </c>
      <c r="B545" t="str">
        <f>IF(SUM('A4'!S576:X576)=6,'Angaben KH-Standort'!$D$26,"")</f>
        <v/>
      </c>
      <c r="C545" t="str">
        <f>IF(SUM('A4'!S576:X576)=6,'Angaben KH-Standort'!$D$12,"")</f>
        <v/>
      </c>
      <c r="D545" t="str">
        <f>IF(SUM('A4'!S576:X576)=6,'A1'!$F$14,"")</f>
        <v/>
      </c>
      <c r="E545" t="str">
        <f>IF(SUM('A4'!S576:X576)=6,'A4'!C576,"")</f>
        <v/>
      </c>
      <c r="F545" t="str">
        <f>IF(SUM('A4'!S576:X576)=6,'A4'!D576,"")</f>
        <v/>
      </c>
      <c r="G545" t="str">
        <f>IF(SUM('A4'!S576:X576)=6,'A4'!E576,"")</f>
        <v/>
      </c>
      <c r="H545" t="str">
        <f>IF(SUM('A4'!S576:X576)=6,'A4'!F576,"")</f>
        <v/>
      </c>
      <c r="I545" t="str">
        <f>IF(SUM('A4'!S576:X576)=6,'A4'!G576,"")</f>
        <v/>
      </c>
      <c r="J545" s="308" t="str">
        <f>IF(SUM('A4'!S576:X576)=6,'A4'!H576,"")</f>
        <v/>
      </c>
    </row>
    <row r="546" spans="1:10" x14ac:dyDescent="0.25">
      <c r="A546" t="str">
        <f>IF(SUM('A4'!S577:X577)=6,'Angaben KH-Standort'!$D$25,"")</f>
        <v/>
      </c>
      <c r="B546" t="str">
        <f>IF(SUM('A4'!S577:X577)=6,'Angaben KH-Standort'!$D$26,"")</f>
        <v/>
      </c>
      <c r="C546" t="str">
        <f>IF(SUM('A4'!S577:X577)=6,'Angaben KH-Standort'!$D$12,"")</f>
        <v/>
      </c>
      <c r="D546" t="str">
        <f>IF(SUM('A4'!S577:X577)=6,'A1'!$F$14,"")</f>
        <v/>
      </c>
      <c r="E546" t="str">
        <f>IF(SUM('A4'!S577:X577)=6,'A4'!C577,"")</f>
        <v/>
      </c>
      <c r="F546" t="str">
        <f>IF(SUM('A4'!S577:X577)=6,'A4'!D577,"")</f>
        <v/>
      </c>
      <c r="G546" t="str">
        <f>IF(SUM('A4'!S577:X577)=6,'A4'!E577,"")</f>
        <v/>
      </c>
      <c r="H546" t="str">
        <f>IF(SUM('A4'!S577:X577)=6,'A4'!F577,"")</f>
        <v/>
      </c>
      <c r="I546" t="str">
        <f>IF(SUM('A4'!S577:X577)=6,'A4'!G577,"")</f>
        <v/>
      </c>
      <c r="J546" s="308" t="str">
        <f>IF(SUM('A4'!S577:X577)=6,'A4'!H577,"")</f>
        <v/>
      </c>
    </row>
    <row r="547" spans="1:10" x14ac:dyDescent="0.25">
      <c r="A547" t="str">
        <f>IF(SUM('A4'!S578:X578)=6,'Angaben KH-Standort'!$D$25,"")</f>
        <v/>
      </c>
      <c r="B547" t="str">
        <f>IF(SUM('A4'!S578:X578)=6,'Angaben KH-Standort'!$D$26,"")</f>
        <v/>
      </c>
      <c r="C547" t="str">
        <f>IF(SUM('A4'!S578:X578)=6,'Angaben KH-Standort'!$D$12,"")</f>
        <v/>
      </c>
      <c r="D547" t="str">
        <f>IF(SUM('A4'!S578:X578)=6,'A1'!$F$14,"")</f>
        <v/>
      </c>
      <c r="E547" t="str">
        <f>IF(SUM('A4'!S578:X578)=6,'A4'!C578,"")</f>
        <v/>
      </c>
      <c r="F547" t="str">
        <f>IF(SUM('A4'!S578:X578)=6,'A4'!D578,"")</f>
        <v/>
      </c>
      <c r="G547" t="str">
        <f>IF(SUM('A4'!S578:X578)=6,'A4'!E578,"")</f>
        <v/>
      </c>
      <c r="H547" t="str">
        <f>IF(SUM('A4'!S578:X578)=6,'A4'!F578,"")</f>
        <v/>
      </c>
      <c r="I547" t="str">
        <f>IF(SUM('A4'!S578:X578)=6,'A4'!G578,"")</f>
        <v/>
      </c>
      <c r="J547" s="308" t="str">
        <f>IF(SUM('A4'!S578:X578)=6,'A4'!H578,"")</f>
        <v/>
      </c>
    </row>
    <row r="548" spans="1:10" x14ac:dyDescent="0.25">
      <c r="A548" t="str">
        <f>IF(SUM('A4'!S579:X579)=6,'Angaben KH-Standort'!$D$25,"")</f>
        <v/>
      </c>
      <c r="B548" t="str">
        <f>IF(SUM('A4'!S579:X579)=6,'Angaben KH-Standort'!$D$26,"")</f>
        <v/>
      </c>
      <c r="C548" t="str">
        <f>IF(SUM('A4'!S579:X579)=6,'Angaben KH-Standort'!$D$12,"")</f>
        <v/>
      </c>
      <c r="D548" t="str">
        <f>IF(SUM('A4'!S579:X579)=6,'A1'!$F$14,"")</f>
        <v/>
      </c>
      <c r="E548" t="str">
        <f>IF(SUM('A4'!S579:X579)=6,'A4'!C579,"")</f>
        <v/>
      </c>
      <c r="F548" t="str">
        <f>IF(SUM('A4'!S579:X579)=6,'A4'!D579,"")</f>
        <v/>
      </c>
      <c r="G548" t="str">
        <f>IF(SUM('A4'!S579:X579)=6,'A4'!E579,"")</f>
        <v/>
      </c>
      <c r="H548" t="str">
        <f>IF(SUM('A4'!S579:X579)=6,'A4'!F579,"")</f>
        <v/>
      </c>
      <c r="I548" t="str">
        <f>IF(SUM('A4'!S579:X579)=6,'A4'!G579,"")</f>
        <v/>
      </c>
      <c r="J548" s="308" t="str">
        <f>IF(SUM('A4'!S579:X579)=6,'A4'!H579,"")</f>
        <v/>
      </c>
    </row>
    <row r="549" spans="1:10" x14ac:dyDescent="0.25">
      <c r="A549" t="str">
        <f>IF(SUM('A4'!S580:X580)=6,'Angaben KH-Standort'!$D$25,"")</f>
        <v/>
      </c>
      <c r="B549" t="str">
        <f>IF(SUM('A4'!S580:X580)=6,'Angaben KH-Standort'!$D$26,"")</f>
        <v/>
      </c>
      <c r="C549" t="str">
        <f>IF(SUM('A4'!S580:X580)=6,'Angaben KH-Standort'!$D$12,"")</f>
        <v/>
      </c>
      <c r="D549" t="str">
        <f>IF(SUM('A4'!S580:X580)=6,'A1'!$F$14,"")</f>
        <v/>
      </c>
      <c r="E549" t="str">
        <f>IF(SUM('A4'!S580:X580)=6,'A4'!C580,"")</f>
        <v/>
      </c>
      <c r="F549" t="str">
        <f>IF(SUM('A4'!S580:X580)=6,'A4'!D580,"")</f>
        <v/>
      </c>
      <c r="G549" t="str">
        <f>IF(SUM('A4'!S580:X580)=6,'A4'!E580,"")</f>
        <v/>
      </c>
      <c r="H549" t="str">
        <f>IF(SUM('A4'!S580:X580)=6,'A4'!F580,"")</f>
        <v/>
      </c>
      <c r="I549" t="str">
        <f>IF(SUM('A4'!S580:X580)=6,'A4'!G580,"")</f>
        <v/>
      </c>
      <c r="J549" s="308" t="str">
        <f>IF(SUM('A4'!S580:X580)=6,'A4'!H580,"")</f>
        <v/>
      </c>
    </row>
    <row r="550" spans="1:10" x14ac:dyDescent="0.25">
      <c r="A550" t="str">
        <f>IF(SUM('A4'!S581:X581)=6,'Angaben KH-Standort'!$D$25,"")</f>
        <v/>
      </c>
      <c r="B550" t="str">
        <f>IF(SUM('A4'!S581:X581)=6,'Angaben KH-Standort'!$D$26,"")</f>
        <v/>
      </c>
      <c r="C550" t="str">
        <f>IF(SUM('A4'!S581:X581)=6,'Angaben KH-Standort'!$D$12,"")</f>
        <v/>
      </c>
      <c r="D550" t="str">
        <f>IF(SUM('A4'!S581:X581)=6,'A1'!$F$14,"")</f>
        <v/>
      </c>
      <c r="E550" t="str">
        <f>IF(SUM('A4'!S581:X581)=6,'A4'!C581,"")</f>
        <v/>
      </c>
      <c r="F550" t="str">
        <f>IF(SUM('A4'!S581:X581)=6,'A4'!D581,"")</f>
        <v/>
      </c>
      <c r="G550" t="str">
        <f>IF(SUM('A4'!S581:X581)=6,'A4'!E581,"")</f>
        <v/>
      </c>
      <c r="H550" t="str">
        <f>IF(SUM('A4'!S581:X581)=6,'A4'!F581,"")</f>
        <v/>
      </c>
      <c r="I550" t="str">
        <f>IF(SUM('A4'!S581:X581)=6,'A4'!G581,"")</f>
        <v/>
      </c>
      <c r="J550" s="308" t="str">
        <f>IF(SUM('A4'!S581:X581)=6,'A4'!H581,"")</f>
        <v/>
      </c>
    </row>
    <row r="551" spans="1:10" x14ac:dyDescent="0.25">
      <c r="A551" t="str">
        <f>IF(SUM('A4'!S582:X582)=6,'Angaben KH-Standort'!$D$25,"")</f>
        <v/>
      </c>
      <c r="B551" t="str">
        <f>IF(SUM('A4'!S582:X582)=6,'Angaben KH-Standort'!$D$26,"")</f>
        <v/>
      </c>
      <c r="C551" t="str">
        <f>IF(SUM('A4'!S582:X582)=6,'Angaben KH-Standort'!$D$12,"")</f>
        <v/>
      </c>
      <c r="D551" t="str">
        <f>IF(SUM('A4'!S582:X582)=6,'A1'!$F$14,"")</f>
        <v/>
      </c>
      <c r="E551" t="str">
        <f>IF(SUM('A4'!S582:X582)=6,'A4'!C582,"")</f>
        <v/>
      </c>
      <c r="F551" t="str">
        <f>IF(SUM('A4'!S582:X582)=6,'A4'!D582,"")</f>
        <v/>
      </c>
      <c r="G551" t="str">
        <f>IF(SUM('A4'!S582:X582)=6,'A4'!E582,"")</f>
        <v/>
      </c>
      <c r="H551" t="str">
        <f>IF(SUM('A4'!S582:X582)=6,'A4'!F582,"")</f>
        <v/>
      </c>
      <c r="I551" t="str">
        <f>IF(SUM('A4'!S582:X582)=6,'A4'!G582,"")</f>
        <v/>
      </c>
      <c r="J551" s="308" t="str">
        <f>IF(SUM('A4'!S582:X582)=6,'A4'!H582,"")</f>
        <v/>
      </c>
    </row>
    <row r="552" spans="1:10" x14ac:dyDescent="0.25">
      <c r="A552" t="str">
        <f>IF(SUM('A4'!S583:X583)=6,'Angaben KH-Standort'!$D$25,"")</f>
        <v/>
      </c>
      <c r="B552" t="str">
        <f>IF(SUM('A4'!S583:X583)=6,'Angaben KH-Standort'!$D$26,"")</f>
        <v/>
      </c>
      <c r="C552" t="str">
        <f>IF(SUM('A4'!S583:X583)=6,'Angaben KH-Standort'!$D$12,"")</f>
        <v/>
      </c>
      <c r="D552" t="str">
        <f>IF(SUM('A4'!S583:X583)=6,'A1'!$F$14,"")</f>
        <v/>
      </c>
      <c r="E552" t="str">
        <f>IF(SUM('A4'!S583:X583)=6,'A4'!C583,"")</f>
        <v/>
      </c>
      <c r="F552" t="str">
        <f>IF(SUM('A4'!S583:X583)=6,'A4'!D583,"")</f>
        <v/>
      </c>
      <c r="G552" t="str">
        <f>IF(SUM('A4'!S583:X583)=6,'A4'!E583,"")</f>
        <v/>
      </c>
      <c r="H552" t="str">
        <f>IF(SUM('A4'!S583:X583)=6,'A4'!F583,"")</f>
        <v/>
      </c>
      <c r="I552" t="str">
        <f>IF(SUM('A4'!S583:X583)=6,'A4'!G583,"")</f>
        <v/>
      </c>
      <c r="J552" s="308" t="str">
        <f>IF(SUM('A4'!S583:X583)=6,'A4'!H583,"")</f>
        <v/>
      </c>
    </row>
    <row r="553" spans="1:10" x14ac:dyDescent="0.25">
      <c r="A553" t="str">
        <f>IF(SUM('A4'!S584:X584)=6,'Angaben KH-Standort'!$D$25,"")</f>
        <v/>
      </c>
      <c r="B553" t="str">
        <f>IF(SUM('A4'!S584:X584)=6,'Angaben KH-Standort'!$D$26,"")</f>
        <v/>
      </c>
      <c r="C553" t="str">
        <f>IF(SUM('A4'!S584:X584)=6,'Angaben KH-Standort'!$D$12,"")</f>
        <v/>
      </c>
      <c r="D553" t="str">
        <f>IF(SUM('A4'!S584:X584)=6,'A1'!$F$14,"")</f>
        <v/>
      </c>
      <c r="E553" t="str">
        <f>IF(SUM('A4'!S584:X584)=6,'A4'!C584,"")</f>
        <v/>
      </c>
      <c r="F553" t="str">
        <f>IF(SUM('A4'!S584:X584)=6,'A4'!D584,"")</f>
        <v/>
      </c>
      <c r="G553" t="str">
        <f>IF(SUM('A4'!S584:X584)=6,'A4'!E584,"")</f>
        <v/>
      </c>
      <c r="H553" t="str">
        <f>IF(SUM('A4'!S584:X584)=6,'A4'!F584,"")</f>
        <v/>
      </c>
      <c r="I553" t="str">
        <f>IF(SUM('A4'!S584:X584)=6,'A4'!G584,"")</f>
        <v/>
      </c>
      <c r="J553" s="308" t="str">
        <f>IF(SUM('A4'!S584:X584)=6,'A4'!H584,"")</f>
        <v/>
      </c>
    </row>
    <row r="554" spans="1:10" x14ac:dyDescent="0.25">
      <c r="A554" t="str">
        <f>IF(SUM('A4'!S585:X585)=6,'Angaben KH-Standort'!$D$25,"")</f>
        <v/>
      </c>
      <c r="B554" t="str">
        <f>IF(SUM('A4'!S585:X585)=6,'Angaben KH-Standort'!$D$26,"")</f>
        <v/>
      </c>
      <c r="C554" t="str">
        <f>IF(SUM('A4'!S585:X585)=6,'Angaben KH-Standort'!$D$12,"")</f>
        <v/>
      </c>
      <c r="D554" t="str">
        <f>IF(SUM('A4'!S585:X585)=6,'A1'!$F$14,"")</f>
        <v/>
      </c>
      <c r="E554" t="str">
        <f>IF(SUM('A4'!S585:X585)=6,'A4'!C585,"")</f>
        <v/>
      </c>
      <c r="F554" t="str">
        <f>IF(SUM('A4'!S585:X585)=6,'A4'!D585,"")</f>
        <v/>
      </c>
      <c r="G554" t="str">
        <f>IF(SUM('A4'!S585:X585)=6,'A4'!E585,"")</f>
        <v/>
      </c>
      <c r="H554" t="str">
        <f>IF(SUM('A4'!S585:X585)=6,'A4'!F585,"")</f>
        <v/>
      </c>
      <c r="I554" t="str">
        <f>IF(SUM('A4'!S585:X585)=6,'A4'!G585,"")</f>
        <v/>
      </c>
      <c r="J554" s="308" t="str">
        <f>IF(SUM('A4'!S585:X585)=6,'A4'!H585,"")</f>
        <v/>
      </c>
    </row>
    <row r="555" spans="1:10" x14ac:dyDescent="0.25">
      <c r="A555" t="str">
        <f>IF(SUM('A4'!S586:X586)=6,'Angaben KH-Standort'!$D$25,"")</f>
        <v/>
      </c>
      <c r="B555" t="str">
        <f>IF(SUM('A4'!S586:X586)=6,'Angaben KH-Standort'!$D$26,"")</f>
        <v/>
      </c>
      <c r="C555" t="str">
        <f>IF(SUM('A4'!S586:X586)=6,'Angaben KH-Standort'!$D$12,"")</f>
        <v/>
      </c>
      <c r="D555" t="str">
        <f>IF(SUM('A4'!S586:X586)=6,'A1'!$F$14,"")</f>
        <v/>
      </c>
      <c r="E555" t="str">
        <f>IF(SUM('A4'!S586:X586)=6,'A4'!C586,"")</f>
        <v/>
      </c>
      <c r="F555" t="str">
        <f>IF(SUM('A4'!S586:X586)=6,'A4'!D586,"")</f>
        <v/>
      </c>
      <c r="G555" t="str">
        <f>IF(SUM('A4'!S586:X586)=6,'A4'!E586,"")</f>
        <v/>
      </c>
      <c r="H555" t="str">
        <f>IF(SUM('A4'!S586:X586)=6,'A4'!F586,"")</f>
        <v/>
      </c>
      <c r="I555" t="str">
        <f>IF(SUM('A4'!S586:X586)=6,'A4'!G586,"")</f>
        <v/>
      </c>
      <c r="J555" s="308" t="str">
        <f>IF(SUM('A4'!S586:X586)=6,'A4'!H586,"")</f>
        <v/>
      </c>
    </row>
    <row r="556" spans="1:10" x14ac:dyDescent="0.25">
      <c r="A556" t="str">
        <f>IF(SUM('A4'!S587:X587)=6,'Angaben KH-Standort'!$D$25,"")</f>
        <v/>
      </c>
      <c r="B556" t="str">
        <f>IF(SUM('A4'!S587:X587)=6,'Angaben KH-Standort'!$D$26,"")</f>
        <v/>
      </c>
      <c r="C556" t="str">
        <f>IF(SUM('A4'!S587:X587)=6,'Angaben KH-Standort'!$D$12,"")</f>
        <v/>
      </c>
      <c r="D556" t="str">
        <f>IF(SUM('A4'!S587:X587)=6,'A1'!$F$14,"")</f>
        <v/>
      </c>
      <c r="E556" t="str">
        <f>IF(SUM('A4'!S587:X587)=6,'A4'!C587,"")</f>
        <v/>
      </c>
      <c r="F556" t="str">
        <f>IF(SUM('A4'!S587:X587)=6,'A4'!D587,"")</f>
        <v/>
      </c>
      <c r="G556" t="str">
        <f>IF(SUM('A4'!S587:X587)=6,'A4'!E587,"")</f>
        <v/>
      </c>
      <c r="H556" t="str">
        <f>IF(SUM('A4'!S587:X587)=6,'A4'!F587,"")</f>
        <v/>
      </c>
      <c r="I556" t="str">
        <f>IF(SUM('A4'!S587:X587)=6,'A4'!G587,"")</f>
        <v/>
      </c>
      <c r="J556" s="308" t="str">
        <f>IF(SUM('A4'!S587:X587)=6,'A4'!H587,"")</f>
        <v/>
      </c>
    </row>
    <row r="557" spans="1:10" x14ac:dyDescent="0.25">
      <c r="A557" t="str">
        <f>IF(SUM('A4'!S588:X588)=6,'Angaben KH-Standort'!$D$25,"")</f>
        <v/>
      </c>
      <c r="B557" t="str">
        <f>IF(SUM('A4'!S588:X588)=6,'Angaben KH-Standort'!$D$26,"")</f>
        <v/>
      </c>
      <c r="C557" t="str">
        <f>IF(SUM('A4'!S588:X588)=6,'Angaben KH-Standort'!$D$12,"")</f>
        <v/>
      </c>
      <c r="D557" t="str">
        <f>IF(SUM('A4'!S588:X588)=6,'A1'!$F$14,"")</f>
        <v/>
      </c>
      <c r="E557" t="str">
        <f>IF(SUM('A4'!S588:X588)=6,'A4'!C588,"")</f>
        <v/>
      </c>
      <c r="F557" t="str">
        <f>IF(SUM('A4'!S588:X588)=6,'A4'!D588,"")</f>
        <v/>
      </c>
      <c r="G557" t="str">
        <f>IF(SUM('A4'!S588:X588)=6,'A4'!E588,"")</f>
        <v/>
      </c>
      <c r="H557" t="str">
        <f>IF(SUM('A4'!S588:X588)=6,'A4'!F588,"")</f>
        <v/>
      </c>
      <c r="I557" t="str">
        <f>IF(SUM('A4'!S588:X588)=6,'A4'!G588,"")</f>
        <v/>
      </c>
      <c r="J557" s="308" t="str">
        <f>IF(SUM('A4'!S588:X588)=6,'A4'!H588,"")</f>
        <v/>
      </c>
    </row>
    <row r="558" spans="1:10" x14ac:dyDescent="0.25">
      <c r="A558" t="str">
        <f>IF(SUM('A4'!S589:X589)=6,'Angaben KH-Standort'!$D$25,"")</f>
        <v/>
      </c>
      <c r="B558" t="str">
        <f>IF(SUM('A4'!S589:X589)=6,'Angaben KH-Standort'!$D$26,"")</f>
        <v/>
      </c>
      <c r="C558" t="str">
        <f>IF(SUM('A4'!S589:X589)=6,'Angaben KH-Standort'!$D$12,"")</f>
        <v/>
      </c>
      <c r="D558" t="str">
        <f>IF(SUM('A4'!S589:X589)=6,'A1'!$F$14,"")</f>
        <v/>
      </c>
      <c r="E558" t="str">
        <f>IF(SUM('A4'!S589:X589)=6,'A4'!C589,"")</f>
        <v/>
      </c>
      <c r="F558" t="str">
        <f>IF(SUM('A4'!S589:X589)=6,'A4'!D589,"")</f>
        <v/>
      </c>
      <c r="G558" t="str">
        <f>IF(SUM('A4'!S589:X589)=6,'A4'!E589,"")</f>
        <v/>
      </c>
      <c r="H558" t="str">
        <f>IF(SUM('A4'!S589:X589)=6,'A4'!F589,"")</f>
        <v/>
      </c>
      <c r="I558" t="str">
        <f>IF(SUM('A4'!S589:X589)=6,'A4'!G589,"")</f>
        <v/>
      </c>
      <c r="J558" s="308" t="str">
        <f>IF(SUM('A4'!S589:X589)=6,'A4'!H589,"")</f>
        <v/>
      </c>
    </row>
    <row r="559" spans="1:10" x14ac:dyDescent="0.25">
      <c r="A559" t="str">
        <f>IF(SUM('A4'!S590:X590)=6,'Angaben KH-Standort'!$D$25,"")</f>
        <v/>
      </c>
      <c r="B559" t="str">
        <f>IF(SUM('A4'!S590:X590)=6,'Angaben KH-Standort'!$D$26,"")</f>
        <v/>
      </c>
      <c r="C559" t="str">
        <f>IF(SUM('A4'!S590:X590)=6,'Angaben KH-Standort'!$D$12,"")</f>
        <v/>
      </c>
      <c r="D559" t="str">
        <f>IF(SUM('A4'!S590:X590)=6,'A1'!$F$14,"")</f>
        <v/>
      </c>
      <c r="E559" t="str">
        <f>IF(SUM('A4'!S590:X590)=6,'A4'!C590,"")</f>
        <v/>
      </c>
      <c r="F559" t="str">
        <f>IF(SUM('A4'!S590:X590)=6,'A4'!D590,"")</f>
        <v/>
      </c>
      <c r="G559" t="str">
        <f>IF(SUM('A4'!S590:X590)=6,'A4'!E590,"")</f>
        <v/>
      </c>
      <c r="H559" t="str">
        <f>IF(SUM('A4'!S590:X590)=6,'A4'!F590,"")</f>
        <v/>
      </c>
      <c r="I559" t="str">
        <f>IF(SUM('A4'!S590:X590)=6,'A4'!G590,"")</f>
        <v/>
      </c>
      <c r="J559" s="308" t="str">
        <f>IF(SUM('A4'!S590:X590)=6,'A4'!H590,"")</f>
        <v/>
      </c>
    </row>
    <row r="560" spans="1:10" x14ac:dyDescent="0.25">
      <c r="A560" t="str">
        <f>IF(SUM('A4'!S591:X591)=6,'Angaben KH-Standort'!$D$25,"")</f>
        <v/>
      </c>
      <c r="B560" t="str">
        <f>IF(SUM('A4'!S591:X591)=6,'Angaben KH-Standort'!$D$26,"")</f>
        <v/>
      </c>
      <c r="C560" t="str">
        <f>IF(SUM('A4'!S591:X591)=6,'Angaben KH-Standort'!$D$12,"")</f>
        <v/>
      </c>
      <c r="D560" t="str">
        <f>IF(SUM('A4'!S591:X591)=6,'A1'!$F$14,"")</f>
        <v/>
      </c>
      <c r="E560" t="str">
        <f>IF(SUM('A4'!S591:X591)=6,'A4'!C591,"")</f>
        <v/>
      </c>
      <c r="F560" t="str">
        <f>IF(SUM('A4'!S591:X591)=6,'A4'!D591,"")</f>
        <v/>
      </c>
      <c r="G560" t="str">
        <f>IF(SUM('A4'!S591:X591)=6,'A4'!E591,"")</f>
        <v/>
      </c>
      <c r="H560" t="str">
        <f>IF(SUM('A4'!S591:X591)=6,'A4'!F591,"")</f>
        <v/>
      </c>
      <c r="I560" t="str">
        <f>IF(SUM('A4'!S591:X591)=6,'A4'!G591,"")</f>
        <v/>
      </c>
      <c r="J560" s="308" t="str">
        <f>IF(SUM('A4'!S591:X591)=6,'A4'!H591,"")</f>
        <v/>
      </c>
    </row>
    <row r="561" spans="1:10" x14ac:dyDescent="0.25">
      <c r="A561" t="str">
        <f>IF(SUM('A4'!S592:X592)=6,'Angaben KH-Standort'!$D$25,"")</f>
        <v/>
      </c>
      <c r="B561" t="str">
        <f>IF(SUM('A4'!S592:X592)=6,'Angaben KH-Standort'!$D$26,"")</f>
        <v/>
      </c>
      <c r="C561" t="str">
        <f>IF(SUM('A4'!S592:X592)=6,'Angaben KH-Standort'!$D$12,"")</f>
        <v/>
      </c>
      <c r="D561" t="str">
        <f>IF(SUM('A4'!S592:X592)=6,'A1'!$F$14,"")</f>
        <v/>
      </c>
      <c r="E561" t="str">
        <f>IF(SUM('A4'!S592:X592)=6,'A4'!C592,"")</f>
        <v/>
      </c>
      <c r="F561" t="str">
        <f>IF(SUM('A4'!S592:X592)=6,'A4'!D592,"")</f>
        <v/>
      </c>
      <c r="G561" t="str">
        <f>IF(SUM('A4'!S592:X592)=6,'A4'!E592,"")</f>
        <v/>
      </c>
      <c r="H561" t="str">
        <f>IF(SUM('A4'!S592:X592)=6,'A4'!F592,"")</f>
        <v/>
      </c>
      <c r="I561" t="str">
        <f>IF(SUM('A4'!S592:X592)=6,'A4'!G592,"")</f>
        <v/>
      </c>
      <c r="J561" s="308" t="str">
        <f>IF(SUM('A4'!S592:X592)=6,'A4'!H592,"")</f>
        <v/>
      </c>
    </row>
    <row r="562" spans="1:10" x14ac:dyDescent="0.25">
      <c r="A562" t="str">
        <f>IF(SUM('A4'!S593:X593)=6,'Angaben KH-Standort'!$D$25,"")</f>
        <v/>
      </c>
      <c r="B562" t="str">
        <f>IF(SUM('A4'!S593:X593)=6,'Angaben KH-Standort'!$D$26,"")</f>
        <v/>
      </c>
      <c r="C562" t="str">
        <f>IF(SUM('A4'!S593:X593)=6,'Angaben KH-Standort'!$D$12,"")</f>
        <v/>
      </c>
      <c r="D562" t="str">
        <f>IF(SUM('A4'!S593:X593)=6,'A1'!$F$14,"")</f>
        <v/>
      </c>
      <c r="E562" t="str">
        <f>IF(SUM('A4'!S593:X593)=6,'A4'!C593,"")</f>
        <v/>
      </c>
      <c r="F562" t="str">
        <f>IF(SUM('A4'!S593:X593)=6,'A4'!D593,"")</f>
        <v/>
      </c>
      <c r="G562" t="str">
        <f>IF(SUM('A4'!S593:X593)=6,'A4'!E593,"")</f>
        <v/>
      </c>
      <c r="H562" t="str">
        <f>IF(SUM('A4'!S593:X593)=6,'A4'!F593,"")</f>
        <v/>
      </c>
      <c r="I562" t="str">
        <f>IF(SUM('A4'!S593:X593)=6,'A4'!G593,"")</f>
        <v/>
      </c>
      <c r="J562" s="308" t="str">
        <f>IF(SUM('A4'!S593:X593)=6,'A4'!H593,"")</f>
        <v/>
      </c>
    </row>
    <row r="563" spans="1:10" x14ac:dyDescent="0.25">
      <c r="A563" t="str">
        <f>IF(SUM('A4'!S594:X594)=6,'Angaben KH-Standort'!$D$25,"")</f>
        <v/>
      </c>
      <c r="B563" t="str">
        <f>IF(SUM('A4'!S594:X594)=6,'Angaben KH-Standort'!$D$26,"")</f>
        <v/>
      </c>
      <c r="C563" t="str">
        <f>IF(SUM('A4'!S594:X594)=6,'Angaben KH-Standort'!$D$12,"")</f>
        <v/>
      </c>
      <c r="D563" t="str">
        <f>IF(SUM('A4'!S594:X594)=6,'A1'!$F$14,"")</f>
        <v/>
      </c>
      <c r="E563" t="str">
        <f>IF(SUM('A4'!S594:X594)=6,'A4'!C594,"")</f>
        <v/>
      </c>
      <c r="F563" t="str">
        <f>IF(SUM('A4'!S594:X594)=6,'A4'!D594,"")</f>
        <v/>
      </c>
      <c r="G563" t="str">
        <f>IF(SUM('A4'!S594:X594)=6,'A4'!E594,"")</f>
        <v/>
      </c>
      <c r="H563" t="str">
        <f>IF(SUM('A4'!S594:X594)=6,'A4'!F594,"")</f>
        <v/>
      </c>
      <c r="I563" t="str">
        <f>IF(SUM('A4'!S594:X594)=6,'A4'!G594,"")</f>
        <v/>
      </c>
      <c r="J563" s="308" t="str">
        <f>IF(SUM('A4'!S594:X594)=6,'A4'!H594,"")</f>
        <v/>
      </c>
    </row>
    <row r="564" spans="1:10" x14ac:dyDescent="0.25">
      <c r="A564" t="str">
        <f>IF(SUM('A4'!S595:X595)=6,'Angaben KH-Standort'!$D$25,"")</f>
        <v/>
      </c>
      <c r="B564" t="str">
        <f>IF(SUM('A4'!S595:X595)=6,'Angaben KH-Standort'!$D$26,"")</f>
        <v/>
      </c>
      <c r="C564" t="str">
        <f>IF(SUM('A4'!S595:X595)=6,'Angaben KH-Standort'!$D$12,"")</f>
        <v/>
      </c>
      <c r="D564" t="str">
        <f>IF(SUM('A4'!S595:X595)=6,'A1'!$F$14,"")</f>
        <v/>
      </c>
      <c r="E564" t="str">
        <f>IF(SUM('A4'!S595:X595)=6,'A4'!C595,"")</f>
        <v/>
      </c>
      <c r="F564" t="str">
        <f>IF(SUM('A4'!S595:X595)=6,'A4'!D595,"")</f>
        <v/>
      </c>
      <c r="G564" t="str">
        <f>IF(SUM('A4'!S595:X595)=6,'A4'!E595,"")</f>
        <v/>
      </c>
      <c r="H564" t="str">
        <f>IF(SUM('A4'!S595:X595)=6,'A4'!F595,"")</f>
        <v/>
      </c>
      <c r="I564" t="str">
        <f>IF(SUM('A4'!S595:X595)=6,'A4'!G595,"")</f>
        <v/>
      </c>
      <c r="J564" s="308" t="str">
        <f>IF(SUM('A4'!S595:X595)=6,'A4'!H595,"")</f>
        <v/>
      </c>
    </row>
    <row r="565" spans="1:10" x14ac:dyDescent="0.25">
      <c r="A565" t="str">
        <f>IF(SUM('A4'!S596:X596)=6,'Angaben KH-Standort'!$D$25,"")</f>
        <v/>
      </c>
      <c r="B565" t="str">
        <f>IF(SUM('A4'!S596:X596)=6,'Angaben KH-Standort'!$D$26,"")</f>
        <v/>
      </c>
      <c r="C565" t="str">
        <f>IF(SUM('A4'!S596:X596)=6,'Angaben KH-Standort'!$D$12,"")</f>
        <v/>
      </c>
      <c r="D565" t="str">
        <f>IF(SUM('A4'!S596:X596)=6,'A1'!$F$14,"")</f>
        <v/>
      </c>
      <c r="E565" t="str">
        <f>IF(SUM('A4'!S596:X596)=6,'A4'!C596,"")</f>
        <v/>
      </c>
      <c r="F565" t="str">
        <f>IF(SUM('A4'!S596:X596)=6,'A4'!D596,"")</f>
        <v/>
      </c>
      <c r="G565" t="str">
        <f>IF(SUM('A4'!S596:X596)=6,'A4'!E596,"")</f>
        <v/>
      </c>
      <c r="H565" t="str">
        <f>IF(SUM('A4'!S596:X596)=6,'A4'!F596,"")</f>
        <v/>
      </c>
      <c r="I565" t="str">
        <f>IF(SUM('A4'!S596:X596)=6,'A4'!G596,"")</f>
        <v/>
      </c>
      <c r="J565" s="308" t="str">
        <f>IF(SUM('A4'!S596:X596)=6,'A4'!H596,"")</f>
        <v/>
      </c>
    </row>
    <row r="566" spans="1:10" x14ac:dyDescent="0.25">
      <c r="A566" t="str">
        <f>IF(SUM('A4'!S597:X597)=6,'Angaben KH-Standort'!$D$25,"")</f>
        <v/>
      </c>
      <c r="B566" t="str">
        <f>IF(SUM('A4'!S597:X597)=6,'Angaben KH-Standort'!$D$26,"")</f>
        <v/>
      </c>
      <c r="C566" t="str">
        <f>IF(SUM('A4'!S597:X597)=6,'Angaben KH-Standort'!$D$12,"")</f>
        <v/>
      </c>
      <c r="D566" t="str">
        <f>IF(SUM('A4'!S597:X597)=6,'A1'!$F$14,"")</f>
        <v/>
      </c>
      <c r="E566" t="str">
        <f>IF(SUM('A4'!S597:X597)=6,'A4'!C597,"")</f>
        <v/>
      </c>
      <c r="F566" t="str">
        <f>IF(SUM('A4'!S597:X597)=6,'A4'!D597,"")</f>
        <v/>
      </c>
      <c r="G566" t="str">
        <f>IF(SUM('A4'!S597:X597)=6,'A4'!E597,"")</f>
        <v/>
      </c>
      <c r="H566" t="str">
        <f>IF(SUM('A4'!S597:X597)=6,'A4'!F597,"")</f>
        <v/>
      </c>
      <c r="I566" t="str">
        <f>IF(SUM('A4'!S597:X597)=6,'A4'!G597,"")</f>
        <v/>
      </c>
      <c r="J566" s="308" t="str">
        <f>IF(SUM('A4'!S597:X597)=6,'A4'!H597,"")</f>
        <v/>
      </c>
    </row>
    <row r="567" spans="1:10" x14ac:dyDescent="0.25">
      <c r="A567" t="str">
        <f>IF(SUM('A4'!S598:X598)=6,'Angaben KH-Standort'!$D$25,"")</f>
        <v/>
      </c>
      <c r="B567" t="str">
        <f>IF(SUM('A4'!S598:X598)=6,'Angaben KH-Standort'!$D$26,"")</f>
        <v/>
      </c>
      <c r="C567" t="str">
        <f>IF(SUM('A4'!S598:X598)=6,'Angaben KH-Standort'!$D$12,"")</f>
        <v/>
      </c>
      <c r="D567" t="str">
        <f>IF(SUM('A4'!S598:X598)=6,'A1'!$F$14,"")</f>
        <v/>
      </c>
      <c r="E567" t="str">
        <f>IF(SUM('A4'!S598:X598)=6,'A4'!C598,"")</f>
        <v/>
      </c>
      <c r="F567" t="str">
        <f>IF(SUM('A4'!S598:X598)=6,'A4'!D598,"")</f>
        <v/>
      </c>
      <c r="G567" t="str">
        <f>IF(SUM('A4'!S598:X598)=6,'A4'!E598,"")</f>
        <v/>
      </c>
      <c r="H567" t="str">
        <f>IF(SUM('A4'!S598:X598)=6,'A4'!F598,"")</f>
        <v/>
      </c>
      <c r="I567" t="str">
        <f>IF(SUM('A4'!S598:X598)=6,'A4'!G598,"")</f>
        <v/>
      </c>
      <c r="J567" s="308" t="str">
        <f>IF(SUM('A4'!S598:X598)=6,'A4'!H598,"")</f>
        <v/>
      </c>
    </row>
    <row r="568" spans="1:10" x14ac:dyDescent="0.25">
      <c r="A568" t="str">
        <f>IF(SUM('A4'!S599:X599)=6,'Angaben KH-Standort'!$D$25,"")</f>
        <v/>
      </c>
      <c r="B568" t="str">
        <f>IF(SUM('A4'!S599:X599)=6,'Angaben KH-Standort'!$D$26,"")</f>
        <v/>
      </c>
      <c r="C568" t="str">
        <f>IF(SUM('A4'!S599:X599)=6,'Angaben KH-Standort'!$D$12,"")</f>
        <v/>
      </c>
      <c r="D568" t="str">
        <f>IF(SUM('A4'!S599:X599)=6,'A1'!$F$14,"")</f>
        <v/>
      </c>
      <c r="E568" t="str">
        <f>IF(SUM('A4'!S599:X599)=6,'A4'!C599,"")</f>
        <v/>
      </c>
      <c r="F568" t="str">
        <f>IF(SUM('A4'!S599:X599)=6,'A4'!D599,"")</f>
        <v/>
      </c>
      <c r="G568" t="str">
        <f>IF(SUM('A4'!S599:X599)=6,'A4'!E599,"")</f>
        <v/>
      </c>
      <c r="H568" t="str">
        <f>IF(SUM('A4'!S599:X599)=6,'A4'!F599,"")</f>
        <v/>
      </c>
      <c r="I568" t="str">
        <f>IF(SUM('A4'!S599:X599)=6,'A4'!G599,"")</f>
        <v/>
      </c>
      <c r="J568" s="308" t="str">
        <f>IF(SUM('A4'!S599:X599)=6,'A4'!H599,"")</f>
        <v/>
      </c>
    </row>
    <row r="569" spans="1:10" x14ac:dyDescent="0.25">
      <c r="A569" t="str">
        <f>IF(SUM('A4'!S600:X600)=6,'Angaben KH-Standort'!$D$25,"")</f>
        <v/>
      </c>
      <c r="B569" t="str">
        <f>IF(SUM('A4'!S600:X600)=6,'Angaben KH-Standort'!$D$26,"")</f>
        <v/>
      </c>
      <c r="C569" t="str">
        <f>IF(SUM('A4'!S600:X600)=6,'Angaben KH-Standort'!$D$12,"")</f>
        <v/>
      </c>
      <c r="D569" t="str">
        <f>IF(SUM('A4'!S600:X600)=6,'A1'!$F$14,"")</f>
        <v/>
      </c>
      <c r="E569" t="str">
        <f>IF(SUM('A4'!S600:X600)=6,'A4'!C600,"")</f>
        <v/>
      </c>
      <c r="F569" t="str">
        <f>IF(SUM('A4'!S600:X600)=6,'A4'!D600,"")</f>
        <v/>
      </c>
      <c r="G569" t="str">
        <f>IF(SUM('A4'!S600:X600)=6,'A4'!E600,"")</f>
        <v/>
      </c>
      <c r="H569" t="str">
        <f>IF(SUM('A4'!S600:X600)=6,'A4'!F600,"")</f>
        <v/>
      </c>
      <c r="I569" t="str">
        <f>IF(SUM('A4'!S600:X600)=6,'A4'!G600,"")</f>
        <v/>
      </c>
      <c r="J569" s="308" t="str">
        <f>IF(SUM('A4'!S600:X600)=6,'A4'!H600,"")</f>
        <v/>
      </c>
    </row>
    <row r="570" spans="1:10" x14ac:dyDescent="0.25">
      <c r="A570" t="str">
        <f>IF(SUM('A4'!S601:X601)=6,'Angaben KH-Standort'!$D$25,"")</f>
        <v/>
      </c>
      <c r="B570" t="str">
        <f>IF(SUM('A4'!S601:X601)=6,'Angaben KH-Standort'!$D$26,"")</f>
        <v/>
      </c>
      <c r="C570" t="str">
        <f>IF(SUM('A4'!S601:X601)=6,'Angaben KH-Standort'!$D$12,"")</f>
        <v/>
      </c>
      <c r="D570" t="str">
        <f>IF(SUM('A4'!S601:X601)=6,'A1'!$F$14,"")</f>
        <v/>
      </c>
      <c r="E570" t="str">
        <f>IF(SUM('A4'!S601:X601)=6,'A4'!C601,"")</f>
        <v/>
      </c>
      <c r="F570" t="str">
        <f>IF(SUM('A4'!S601:X601)=6,'A4'!D601,"")</f>
        <v/>
      </c>
      <c r="G570" t="str">
        <f>IF(SUM('A4'!S601:X601)=6,'A4'!E601,"")</f>
        <v/>
      </c>
      <c r="H570" t="str">
        <f>IF(SUM('A4'!S601:X601)=6,'A4'!F601,"")</f>
        <v/>
      </c>
      <c r="I570" t="str">
        <f>IF(SUM('A4'!S601:X601)=6,'A4'!G601,"")</f>
        <v/>
      </c>
      <c r="J570" s="308" t="str">
        <f>IF(SUM('A4'!S601:X601)=6,'A4'!H601,"")</f>
        <v/>
      </c>
    </row>
    <row r="571" spans="1:10" x14ac:dyDescent="0.25">
      <c r="A571" t="str">
        <f>IF(SUM('A4'!S602:X602)=6,'Angaben KH-Standort'!$D$25,"")</f>
        <v/>
      </c>
      <c r="B571" t="str">
        <f>IF(SUM('A4'!S602:X602)=6,'Angaben KH-Standort'!$D$26,"")</f>
        <v/>
      </c>
      <c r="C571" t="str">
        <f>IF(SUM('A4'!S602:X602)=6,'Angaben KH-Standort'!$D$12,"")</f>
        <v/>
      </c>
      <c r="D571" t="str">
        <f>IF(SUM('A4'!S602:X602)=6,'A1'!$F$14,"")</f>
        <v/>
      </c>
      <c r="E571" t="str">
        <f>IF(SUM('A4'!S602:X602)=6,'A4'!C602,"")</f>
        <v/>
      </c>
      <c r="F571" t="str">
        <f>IF(SUM('A4'!S602:X602)=6,'A4'!D602,"")</f>
        <v/>
      </c>
      <c r="G571" t="str">
        <f>IF(SUM('A4'!S602:X602)=6,'A4'!E602,"")</f>
        <v/>
      </c>
      <c r="H571" t="str">
        <f>IF(SUM('A4'!S602:X602)=6,'A4'!F602,"")</f>
        <v/>
      </c>
      <c r="I571" t="str">
        <f>IF(SUM('A4'!S602:X602)=6,'A4'!G602,"")</f>
        <v/>
      </c>
      <c r="J571" s="308" t="str">
        <f>IF(SUM('A4'!S602:X602)=6,'A4'!H602,"")</f>
        <v/>
      </c>
    </row>
    <row r="572" spans="1:10" x14ac:dyDescent="0.25">
      <c r="A572" t="str">
        <f>IF(SUM('A4'!S603:X603)=6,'Angaben KH-Standort'!$D$25,"")</f>
        <v/>
      </c>
      <c r="B572" t="str">
        <f>IF(SUM('A4'!S603:X603)=6,'Angaben KH-Standort'!$D$26,"")</f>
        <v/>
      </c>
      <c r="C572" t="str">
        <f>IF(SUM('A4'!S603:X603)=6,'Angaben KH-Standort'!$D$12,"")</f>
        <v/>
      </c>
      <c r="D572" t="str">
        <f>IF(SUM('A4'!S603:X603)=6,'A1'!$F$14,"")</f>
        <v/>
      </c>
      <c r="E572" t="str">
        <f>IF(SUM('A4'!S603:X603)=6,'A4'!C603,"")</f>
        <v/>
      </c>
      <c r="F572" t="str">
        <f>IF(SUM('A4'!S603:X603)=6,'A4'!D603,"")</f>
        <v/>
      </c>
      <c r="G572" t="str">
        <f>IF(SUM('A4'!S603:X603)=6,'A4'!E603,"")</f>
        <v/>
      </c>
      <c r="H572" t="str">
        <f>IF(SUM('A4'!S603:X603)=6,'A4'!F603,"")</f>
        <v/>
      </c>
      <c r="I572" t="str">
        <f>IF(SUM('A4'!S603:X603)=6,'A4'!G603,"")</f>
        <v/>
      </c>
      <c r="J572" s="308" t="str">
        <f>IF(SUM('A4'!S603:X603)=6,'A4'!H603,"")</f>
        <v/>
      </c>
    </row>
    <row r="573" spans="1:10" x14ac:dyDescent="0.25">
      <c r="A573" t="str">
        <f>IF(SUM('A4'!S604:X604)=6,'Angaben KH-Standort'!$D$25,"")</f>
        <v/>
      </c>
      <c r="B573" t="str">
        <f>IF(SUM('A4'!S604:X604)=6,'Angaben KH-Standort'!$D$26,"")</f>
        <v/>
      </c>
      <c r="C573" t="str">
        <f>IF(SUM('A4'!S604:X604)=6,'Angaben KH-Standort'!$D$12,"")</f>
        <v/>
      </c>
      <c r="D573" t="str">
        <f>IF(SUM('A4'!S604:X604)=6,'A1'!$F$14,"")</f>
        <v/>
      </c>
      <c r="E573" t="str">
        <f>IF(SUM('A4'!S604:X604)=6,'A4'!C604,"")</f>
        <v/>
      </c>
      <c r="F573" t="str">
        <f>IF(SUM('A4'!S604:X604)=6,'A4'!D604,"")</f>
        <v/>
      </c>
      <c r="G573" t="str">
        <f>IF(SUM('A4'!S604:X604)=6,'A4'!E604,"")</f>
        <v/>
      </c>
      <c r="H573" t="str">
        <f>IF(SUM('A4'!S604:X604)=6,'A4'!F604,"")</f>
        <v/>
      </c>
      <c r="I573" t="str">
        <f>IF(SUM('A4'!S604:X604)=6,'A4'!G604,"")</f>
        <v/>
      </c>
      <c r="J573" s="308" t="str">
        <f>IF(SUM('A4'!S604:X604)=6,'A4'!H604,"")</f>
        <v/>
      </c>
    </row>
    <row r="574" spans="1:10" x14ac:dyDescent="0.25">
      <c r="A574" t="str">
        <f>IF(SUM('A4'!S605:X605)=6,'Angaben KH-Standort'!$D$25,"")</f>
        <v/>
      </c>
      <c r="B574" t="str">
        <f>IF(SUM('A4'!S605:X605)=6,'Angaben KH-Standort'!$D$26,"")</f>
        <v/>
      </c>
      <c r="C574" t="str">
        <f>IF(SUM('A4'!S605:X605)=6,'Angaben KH-Standort'!$D$12,"")</f>
        <v/>
      </c>
      <c r="D574" t="str">
        <f>IF(SUM('A4'!S605:X605)=6,'A1'!$F$14,"")</f>
        <v/>
      </c>
      <c r="E574" t="str">
        <f>IF(SUM('A4'!S605:X605)=6,'A4'!C605,"")</f>
        <v/>
      </c>
      <c r="F574" t="str">
        <f>IF(SUM('A4'!S605:X605)=6,'A4'!D605,"")</f>
        <v/>
      </c>
      <c r="G574" t="str">
        <f>IF(SUM('A4'!S605:X605)=6,'A4'!E605,"")</f>
        <v/>
      </c>
      <c r="H574" t="str">
        <f>IF(SUM('A4'!S605:X605)=6,'A4'!F605,"")</f>
        <v/>
      </c>
      <c r="I574" t="str">
        <f>IF(SUM('A4'!S605:X605)=6,'A4'!G605,"")</f>
        <v/>
      </c>
      <c r="J574" s="308" t="str">
        <f>IF(SUM('A4'!S605:X605)=6,'A4'!H605,"")</f>
        <v/>
      </c>
    </row>
    <row r="575" spans="1:10" x14ac:dyDescent="0.25">
      <c r="A575" t="str">
        <f>IF(SUM('A4'!S606:X606)=6,'Angaben KH-Standort'!$D$25,"")</f>
        <v/>
      </c>
      <c r="B575" t="str">
        <f>IF(SUM('A4'!S606:X606)=6,'Angaben KH-Standort'!$D$26,"")</f>
        <v/>
      </c>
      <c r="C575" t="str">
        <f>IF(SUM('A4'!S606:X606)=6,'Angaben KH-Standort'!$D$12,"")</f>
        <v/>
      </c>
      <c r="D575" t="str">
        <f>IF(SUM('A4'!S606:X606)=6,'A1'!$F$14,"")</f>
        <v/>
      </c>
      <c r="E575" t="str">
        <f>IF(SUM('A4'!S606:X606)=6,'A4'!C606,"")</f>
        <v/>
      </c>
      <c r="F575" t="str">
        <f>IF(SUM('A4'!S606:X606)=6,'A4'!D606,"")</f>
        <v/>
      </c>
      <c r="G575" t="str">
        <f>IF(SUM('A4'!S606:X606)=6,'A4'!E606,"")</f>
        <v/>
      </c>
      <c r="H575" t="str">
        <f>IF(SUM('A4'!S606:X606)=6,'A4'!F606,"")</f>
        <v/>
      </c>
      <c r="I575" t="str">
        <f>IF(SUM('A4'!S606:X606)=6,'A4'!G606,"")</f>
        <v/>
      </c>
      <c r="J575" s="308" t="str">
        <f>IF(SUM('A4'!S606:X606)=6,'A4'!H606,"")</f>
        <v/>
      </c>
    </row>
    <row r="576" spans="1:10" x14ac:dyDescent="0.25">
      <c r="A576" t="str">
        <f>IF(SUM('A4'!S607:X607)=6,'Angaben KH-Standort'!$D$25,"")</f>
        <v/>
      </c>
      <c r="B576" t="str">
        <f>IF(SUM('A4'!S607:X607)=6,'Angaben KH-Standort'!$D$26,"")</f>
        <v/>
      </c>
      <c r="C576" t="str">
        <f>IF(SUM('A4'!S607:X607)=6,'Angaben KH-Standort'!$D$12,"")</f>
        <v/>
      </c>
      <c r="D576" t="str">
        <f>IF(SUM('A4'!S607:X607)=6,'A1'!$F$14,"")</f>
        <v/>
      </c>
      <c r="E576" t="str">
        <f>IF(SUM('A4'!S607:X607)=6,'A4'!C607,"")</f>
        <v/>
      </c>
      <c r="F576" t="str">
        <f>IF(SUM('A4'!S607:X607)=6,'A4'!D607,"")</f>
        <v/>
      </c>
      <c r="G576" t="str">
        <f>IF(SUM('A4'!S607:X607)=6,'A4'!E607,"")</f>
        <v/>
      </c>
      <c r="H576" t="str">
        <f>IF(SUM('A4'!S607:X607)=6,'A4'!F607,"")</f>
        <v/>
      </c>
      <c r="I576" t="str">
        <f>IF(SUM('A4'!S607:X607)=6,'A4'!G607,"")</f>
        <v/>
      </c>
      <c r="J576" s="308" t="str">
        <f>IF(SUM('A4'!S607:X607)=6,'A4'!H607,"")</f>
        <v/>
      </c>
    </row>
    <row r="577" spans="1:10" x14ac:dyDescent="0.25">
      <c r="A577" t="str">
        <f>IF(SUM('A4'!S608:X608)=6,'Angaben KH-Standort'!$D$25,"")</f>
        <v/>
      </c>
      <c r="B577" t="str">
        <f>IF(SUM('A4'!S608:X608)=6,'Angaben KH-Standort'!$D$26,"")</f>
        <v/>
      </c>
      <c r="C577" t="str">
        <f>IF(SUM('A4'!S608:X608)=6,'Angaben KH-Standort'!$D$12,"")</f>
        <v/>
      </c>
      <c r="D577" t="str">
        <f>IF(SUM('A4'!S608:X608)=6,'A1'!$F$14,"")</f>
        <v/>
      </c>
      <c r="E577" t="str">
        <f>IF(SUM('A4'!S608:X608)=6,'A4'!C608,"")</f>
        <v/>
      </c>
      <c r="F577" t="str">
        <f>IF(SUM('A4'!S608:X608)=6,'A4'!D608,"")</f>
        <v/>
      </c>
      <c r="G577" t="str">
        <f>IF(SUM('A4'!S608:X608)=6,'A4'!E608,"")</f>
        <v/>
      </c>
      <c r="H577" t="str">
        <f>IF(SUM('A4'!S608:X608)=6,'A4'!F608,"")</f>
        <v/>
      </c>
      <c r="I577" t="str">
        <f>IF(SUM('A4'!S608:X608)=6,'A4'!G608,"")</f>
        <v/>
      </c>
      <c r="J577" s="308" t="str">
        <f>IF(SUM('A4'!S608:X608)=6,'A4'!H608,"")</f>
        <v/>
      </c>
    </row>
    <row r="578" spans="1:10" x14ac:dyDescent="0.25">
      <c r="A578" t="str">
        <f>IF(SUM('A4'!S609:X609)=6,'Angaben KH-Standort'!$D$25,"")</f>
        <v/>
      </c>
      <c r="B578" t="str">
        <f>IF(SUM('A4'!S609:X609)=6,'Angaben KH-Standort'!$D$26,"")</f>
        <v/>
      </c>
      <c r="C578" t="str">
        <f>IF(SUM('A4'!S609:X609)=6,'Angaben KH-Standort'!$D$12,"")</f>
        <v/>
      </c>
      <c r="D578" t="str">
        <f>IF(SUM('A4'!S609:X609)=6,'A1'!$F$14,"")</f>
        <v/>
      </c>
      <c r="E578" t="str">
        <f>IF(SUM('A4'!S609:X609)=6,'A4'!C609,"")</f>
        <v/>
      </c>
      <c r="F578" t="str">
        <f>IF(SUM('A4'!S609:X609)=6,'A4'!D609,"")</f>
        <v/>
      </c>
      <c r="G578" t="str">
        <f>IF(SUM('A4'!S609:X609)=6,'A4'!E609,"")</f>
        <v/>
      </c>
      <c r="H578" t="str">
        <f>IF(SUM('A4'!S609:X609)=6,'A4'!F609,"")</f>
        <v/>
      </c>
      <c r="I578" t="str">
        <f>IF(SUM('A4'!S609:X609)=6,'A4'!G609,"")</f>
        <v/>
      </c>
      <c r="J578" s="308" t="str">
        <f>IF(SUM('A4'!S609:X609)=6,'A4'!H609,"")</f>
        <v/>
      </c>
    </row>
    <row r="579" spans="1:10" x14ac:dyDescent="0.25">
      <c r="A579" t="str">
        <f>IF(SUM('A4'!S610:X610)=6,'Angaben KH-Standort'!$D$25,"")</f>
        <v/>
      </c>
      <c r="B579" t="str">
        <f>IF(SUM('A4'!S610:X610)=6,'Angaben KH-Standort'!$D$26,"")</f>
        <v/>
      </c>
      <c r="C579" t="str">
        <f>IF(SUM('A4'!S610:X610)=6,'Angaben KH-Standort'!$D$12,"")</f>
        <v/>
      </c>
      <c r="D579" t="str">
        <f>IF(SUM('A4'!S610:X610)=6,'A1'!$F$14,"")</f>
        <v/>
      </c>
      <c r="E579" t="str">
        <f>IF(SUM('A4'!S610:X610)=6,'A4'!C610,"")</f>
        <v/>
      </c>
      <c r="F579" t="str">
        <f>IF(SUM('A4'!S610:X610)=6,'A4'!D610,"")</f>
        <v/>
      </c>
      <c r="G579" t="str">
        <f>IF(SUM('A4'!S610:X610)=6,'A4'!E610,"")</f>
        <v/>
      </c>
      <c r="H579" t="str">
        <f>IF(SUM('A4'!S610:X610)=6,'A4'!F610,"")</f>
        <v/>
      </c>
      <c r="I579" t="str">
        <f>IF(SUM('A4'!S610:X610)=6,'A4'!G610,"")</f>
        <v/>
      </c>
      <c r="J579" s="308" t="str">
        <f>IF(SUM('A4'!S610:X610)=6,'A4'!H610,"")</f>
        <v/>
      </c>
    </row>
    <row r="580" spans="1:10" x14ac:dyDescent="0.25">
      <c r="A580" t="str">
        <f>IF(SUM('A4'!S611:X611)=6,'Angaben KH-Standort'!$D$25,"")</f>
        <v/>
      </c>
      <c r="B580" t="str">
        <f>IF(SUM('A4'!S611:X611)=6,'Angaben KH-Standort'!$D$26,"")</f>
        <v/>
      </c>
      <c r="C580" t="str">
        <f>IF(SUM('A4'!S611:X611)=6,'Angaben KH-Standort'!$D$12,"")</f>
        <v/>
      </c>
      <c r="D580" t="str">
        <f>IF(SUM('A4'!S611:X611)=6,'A1'!$F$14,"")</f>
        <v/>
      </c>
      <c r="E580" t="str">
        <f>IF(SUM('A4'!S611:X611)=6,'A4'!C611,"")</f>
        <v/>
      </c>
      <c r="F580" t="str">
        <f>IF(SUM('A4'!S611:X611)=6,'A4'!D611,"")</f>
        <v/>
      </c>
      <c r="G580" t="str">
        <f>IF(SUM('A4'!S611:X611)=6,'A4'!E611,"")</f>
        <v/>
      </c>
      <c r="H580" t="str">
        <f>IF(SUM('A4'!S611:X611)=6,'A4'!F611,"")</f>
        <v/>
      </c>
      <c r="I580" t="str">
        <f>IF(SUM('A4'!S611:X611)=6,'A4'!G611,"")</f>
        <v/>
      </c>
      <c r="J580" s="308" t="str">
        <f>IF(SUM('A4'!S611:X611)=6,'A4'!H611,"")</f>
        <v/>
      </c>
    </row>
    <row r="581" spans="1:10" x14ac:dyDescent="0.25">
      <c r="A581" t="str">
        <f>IF(SUM('A4'!S612:X612)=6,'Angaben KH-Standort'!$D$25,"")</f>
        <v/>
      </c>
      <c r="B581" t="str">
        <f>IF(SUM('A4'!S612:X612)=6,'Angaben KH-Standort'!$D$26,"")</f>
        <v/>
      </c>
      <c r="C581" t="str">
        <f>IF(SUM('A4'!S612:X612)=6,'Angaben KH-Standort'!$D$12,"")</f>
        <v/>
      </c>
      <c r="D581" t="str">
        <f>IF(SUM('A4'!S612:X612)=6,'A1'!$F$14,"")</f>
        <v/>
      </c>
      <c r="E581" t="str">
        <f>IF(SUM('A4'!S612:X612)=6,'A4'!C612,"")</f>
        <v/>
      </c>
      <c r="F581" t="str">
        <f>IF(SUM('A4'!S612:X612)=6,'A4'!D612,"")</f>
        <v/>
      </c>
      <c r="G581" t="str">
        <f>IF(SUM('A4'!S612:X612)=6,'A4'!E612,"")</f>
        <v/>
      </c>
      <c r="H581" t="str">
        <f>IF(SUM('A4'!S612:X612)=6,'A4'!F612,"")</f>
        <v/>
      </c>
      <c r="I581" t="str">
        <f>IF(SUM('A4'!S612:X612)=6,'A4'!G612,"")</f>
        <v/>
      </c>
      <c r="J581" s="308" t="str">
        <f>IF(SUM('A4'!S612:X612)=6,'A4'!H612,"")</f>
        <v/>
      </c>
    </row>
    <row r="582" spans="1:10" x14ac:dyDescent="0.25">
      <c r="A582" t="str">
        <f>IF(SUM('A4'!S613:X613)=6,'Angaben KH-Standort'!$D$25,"")</f>
        <v/>
      </c>
      <c r="B582" t="str">
        <f>IF(SUM('A4'!S613:X613)=6,'Angaben KH-Standort'!$D$26,"")</f>
        <v/>
      </c>
      <c r="C582" t="str">
        <f>IF(SUM('A4'!S613:X613)=6,'Angaben KH-Standort'!$D$12,"")</f>
        <v/>
      </c>
      <c r="D582" t="str">
        <f>IF(SUM('A4'!S613:X613)=6,'A1'!$F$14,"")</f>
        <v/>
      </c>
      <c r="E582" t="str">
        <f>IF(SUM('A4'!S613:X613)=6,'A4'!C613,"")</f>
        <v/>
      </c>
      <c r="F582" t="str">
        <f>IF(SUM('A4'!S613:X613)=6,'A4'!D613,"")</f>
        <v/>
      </c>
      <c r="G582" t="str">
        <f>IF(SUM('A4'!S613:X613)=6,'A4'!E613,"")</f>
        <v/>
      </c>
      <c r="H582" t="str">
        <f>IF(SUM('A4'!S613:X613)=6,'A4'!F613,"")</f>
        <v/>
      </c>
      <c r="I582" t="str">
        <f>IF(SUM('A4'!S613:X613)=6,'A4'!G613,"")</f>
        <v/>
      </c>
      <c r="J582" s="308" t="str">
        <f>IF(SUM('A4'!S613:X613)=6,'A4'!H613,"")</f>
        <v/>
      </c>
    </row>
    <row r="583" spans="1:10" x14ac:dyDescent="0.25">
      <c r="A583" t="str">
        <f>IF(SUM('A4'!S614:X614)=6,'Angaben KH-Standort'!$D$25,"")</f>
        <v/>
      </c>
      <c r="B583" t="str">
        <f>IF(SUM('A4'!S614:X614)=6,'Angaben KH-Standort'!$D$26,"")</f>
        <v/>
      </c>
      <c r="C583" t="str">
        <f>IF(SUM('A4'!S614:X614)=6,'Angaben KH-Standort'!$D$12,"")</f>
        <v/>
      </c>
      <c r="D583" t="str">
        <f>IF(SUM('A4'!S614:X614)=6,'A1'!$F$14,"")</f>
        <v/>
      </c>
      <c r="E583" t="str">
        <f>IF(SUM('A4'!S614:X614)=6,'A4'!C614,"")</f>
        <v/>
      </c>
      <c r="F583" t="str">
        <f>IF(SUM('A4'!S614:X614)=6,'A4'!D614,"")</f>
        <v/>
      </c>
      <c r="G583" t="str">
        <f>IF(SUM('A4'!S614:X614)=6,'A4'!E614,"")</f>
        <v/>
      </c>
      <c r="H583" t="str">
        <f>IF(SUM('A4'!S614:X614)=6,'A4'!F614,"")</f>
        <v/>
      </c>
      <c r="I583" t="str">
        <f>IF(SUM('A4'!S614:X614)=6,'A4'!G614,"")</f>
        <v/>
      </c>
      <c r="J583" s="308" t="str">
        <f>IF(SUM('A4'!S614:X614)=6,'A4'!H614,"")</f>
        <v/>
      </c>
    </row>
    <row r="584" spans="1:10" x14ac:dyDescent="0.25">
      <c r="A584" t="str">
        <f>IF(SUM('A4'!S615:X615)=6,'Angaben KH-Standort'!$D$25,"")</f>
        <v/>
      </c>
      <c r="B584" t="str">
        <f>IF(SUM('A4'!S615:X615)=6,'Angaben KH-Standort'!$D$26,"")</f>
        <v/>
      </c>
      <c r="C584" t="str">
        <f>IF(SUM('A4'!S615:X615)=6,'Angaben KH-Standort'!$D$12,"")</f>
        <v/>
      </c>
      <c r="D584" t="str">
        <f>IF(SUM('A4'!S615:X615)=6,'A1'!$F$14,"")</f>
        <v/>
      </c>
      <c r="E584" t="str">
        <f>IF(SUM('A4'!S615:X615)=6,'A4'!C615,"")</f>
        <v/>
      </c>
      <c r="F584" t="str">
        <f>IF(SUM('A4'!S615:X615)=6,'A4'!D615,"")</f>
        <v/>
      </c>
      <c r="G584" t="str">
        <f>IF(SUM('A4'!S615:X615)=6,'A4'!E615,"")</f>
        <v/>
      </c>
      <c r="H584" t="str">
        <f>IF(SUM('A4'!S615:X615)=6,'A4'!F615,"")</f>
        <v/>
      </c>
      <c r="I584" t="str">
        <f>IF(SUM('A4'!S615:X615)=6,'A4'!G615,"")</f>
        <v/>
      </c>
      <c r="J584" s="308" t="str">
        <f>IF(SUM('A4'!S615:X615)=6,'A4'!H615,"")</f>
        <v/>
      </c>
    </row>
    <row r="585" spans="1:10" x14ac:dyDescent="0.25">
      <c r="A585" t="str">
        <f>IF(SUM('A4'!S616:X616)=6,'Angaben KH-Standort'!$D$25,"")</f>
        <v/>
      </c>
      <c r="B585" t="str">
        <f>IF(SUM('A4'!S616:X616)=6,'Angaben KH-Standort'!$D$26,"")</f>
        <v/>
      </c>
      <c r="C585" t="str">
        <f>IF(SUM('A4'!S616:X616)=6,'Angaben KH-Standort'!$D$12,"")</f>
        <v/>
      </c>
      <c r="D585" t="str">
        <f>IF(SUM('A4'!S616:X616)=6,'A1'!$F$14,"")</f>
        <v/>
      </c>
      <c r="E585" t="str">
        <f>IF(SUM('A4'!S616:X616)=6,'A4'!C616,"")</f>
        <v/>
      </c>
      <c r="F585" t="str">
        <f>IF(SUM('A4'!S616:X616)=6,'A4'!D616,"")</f>
        <v/>
      </c>
      <c r="G585" t="str">
        <f>IF(SUM('A4'!S616:X616)=6,'A4'!E616,"")</f>
        <v/>
      </c>
      <c r="H585" t="str">
        <f>IF(SUM('A4'!S616:X616)=6,'A4'!F616,"")</f>
        <v/>
      </c>
      <c r="I585" t="str">
        <f>IF(SUM('A4'!S616:X616)=6,'A4'!G616,"")</f>
        <v/>
      </c>
      <c r="J585" s="308" t="str">
        <f>IF(SUM('A4'!S616:X616)=6,'A4'!H616,"")</f>
        <v/>
      </c>
    </row>
    <row r="586" spans="1:10" x14ac:dyDescent="0.25">
      <c r="A586" t="str">
        <f>IF(SUM('A4'!S617:X617)=6,'Angaben KH-Standort'!$D$25,"")</f>
        <v/>
      </c>
      <c r="B586" t="str">
        <f>IF(SUM('A4'!S617:X617)=6,'Angaben KH-Standort'!$D$26,"")</f>
        <v/>
      </c>
      <c r="C586" t="str">
        <f>IF(SUM('A4'!S617:X617)=6,'Angaben KH-Standort'!$D$12,"")</f>
        <v/>
      </c>
      <c r="D586" t="str">
        <f>IF(SUM('A4'!S617:X617)=6,'A1'!$F$14,"")</f>
        <v/>
      </c>
      <c r="E586" t="str">
        <f>IF(SUM('A4'!S617:X617)=6,'A4'!C617,"")</f>
        <v/>
      </c>
      <c r="F586" t="str">
        <f>IF(SUM('A4'!S617:X617)=6,'A4'!D617,"")</f>
        <v/>
      </c>
      <c r="G586" t="str">
        <f>IF(SUM('A4'!S617:X617)=6,'A4'!E617,"")</f>
        <v/>
      </c>
      <c r="H586" t="str">
        <f>IF(SUM('A4'!S617:X617)=6,'A4'!F617,"")</f>
        <v/>
      </c>
      <c r="I586" t="str">
        <f>IF(SUM('A4'!S617:X617)=6,'A4'!G617,"")</f>
        <v/>
      </c>
      <c r="J586" s="308" t="str">
        <f>IF(SUM('A4'!S617:X617)=6,'A4'!H617,"")</f>
        <v/>
      </c>
    </row>
    <row r="587" spans="1:10" x14ac:dyDescent="0.25">
      <c r="A587" t="str">
        <f>IF(SUM('A4'!S618:X618)=6,'Angaben KH-Standort'!$D$25,"")</f>
        <v/>
      </c>
      <c r="B587" t="str">
        <f>IF(SUM('A4'!S618:X618)=6,'Angaben KH-Standort'!$D$26,"")</f>
        <v/>
      </c>
      <c r="C587" t="str">
        <f>IF(SUM('A4'!S618:X618)=6,'Angaben KH-Standort'!$D$12,"")</f>
        <v/>
      </c>
      <c r="D587" t="str">
        <f>IF(SUM('A4'!S618:X618)=6,'A1'!$F$14,"")</f>
        <v/>
      </c>
      <c r="E587" t="str">
        <f>IF(SUM('A4'!S618:X618)=6,'A4'!C618,"")</f>
        <v/>
      </c>
      <c r="F587" t="str">
        <f>IF(SUM('A4'!S618:X618)=6,'A4'!D618,"")</f>
        <v/>
      </c>
      <c r="G587" t="str">
        <f>IF(SUM('A4'!S618:X618)=6,'A4'!E618,"")</f>
        <v/>
      </c>
      <c r="H587" t="str">
        <f>IF(SUM('A4'!S618:X618)=6,'A4'!F618,"")</f>
        <v/>
      </c>
      <c r="I587" t="str">
        <f>IF(SUM('A4'!S618:X618)=6,'A4'!G618,"")</f>
        <v/>
      </c>
      <c r="J587" s="308" t="str">
        <f>IF(SUM('A4'!S618:X618)=6,'A4'!H618,"")</f>
        <v/>
      </c>
    </row>
    <row r="588" spans="1:10" x14ac:dyDescent="0.25">
      <c r="A588" t="str">
        <f>IF(SUM('A4'!S619:X619)=6,'Angaben KH-Standort'!$D$25,"")</f>
        <v/>
      </c>
      <c r="B588" t="str">
        <f>IF(SUM('A4'!S619:X619)=6,'Angaben KH-Standort'!$D$26,"")</f>
        <v/>
      </c>
      <c r="C588" t="str">
        <f>IF(SUM('A4'!S619:X619)=6,'Angaben KH-Standort'!$D$12,"")</f>
        <v/>
      </c>
      <c r="D588" t="str">
        <f>IF(SUM('A4'!S619:X619)=6,'A1'!$F$14,"")</f>
        <v/>
      </c>
      <c r="E588" t="str">
        <f>IF(SUM('A4'!S619:X619)=6,'A4'!C619,"")</f>
        <v/>
      </c>
      <c r="F588" t="str">
        <f>IF(SUM('A4'!S619:X619)=6,'A4'!D619,"")</f>
        <v/>
      </c>
      <c r="G588" t="str">
        <f>IF(SUM('A4'!S619:X619)=6,'A4'!E619,"")</f>
        <v/>
      </c>
      <c r="H588" t="str">
        <f>IF(SUM('A4'!S619:X619)=6,'A4'!F619,"")</f>
        <v/>
      </c>
      <c r="I588" t="str">
        <f>IF(SUM('A4'!S619:X619)=6,'A4'!G619,"")</f>
        <v/>
      </c>
      <c r="J588" s="308" t="str">
        <f>IF(SUM('A4'!S619:X619)=6,'A4'!H619,"")</f>
        <v/>
      </c>
    </row>
    <row r="589" spans="1:10" x14ac:dyDescent="0.25">
      <c r="A589" t="str">
        <f>IF(SUM('A4'!S620:X620)=6,'Angaben KH-Standort'!$D$25,"")</f>
        <v/>
      </c>
      <c r="B589" t="str">
        <f>IF(SUM('A4'!S620:X620)=6,'Angaben KH-Standort'!$D$26,"")</f>
        <v/>
      </c>
      <c r="C589" t="str">
        <f>IF(SUM('A4'!S620:X620)=6,'Angaben KH-Standort'!$D$12,"")</f>
        <v/>
      </c>
      <c r="D589" t="str">
        <f>IF(SUM('A4'!S620:X620)=6,'A1'!$F$14,"")</f>
        <v/>
      </c>
      <c r="E589" t="str">
        <f>IF(SUM('A4'!S620:X620)=6,'A4'!C620,"")</f>
        <v/>
      </c>
      <c r="F589" t="str">
        <f>IF(SUM('A4'!S620:X620)=6,'A4'!D620,"")</f>
        <v/>
      </c>
      <c r="G589" t="str">
        <f>IF(SUM('A4'!S620:X620)=6,'A4'!E620,"")</f>
        <v/>
      </c>
      <c r="H589" t="str">
        <f>IF(SUM('A4'!S620:X620)=6,'A4'!F620,"")</f>
        <v/>
      </c>
      <c r="I589" t="str">
        <f>IF(SUM('A4'!S620:X620)=6,'A4'!G620,"")</f>
        <v/>
      </c>
      <c r="J589" s="308" t="str">
        <f>IF(SUM('A4'!S620:X620)=6,'A4'!H620,"")</f>
        <v/>
      </c>
    </row>
    <row r="590" spans="1:10" x14ac:dyDescent="0.25">
      <c r="A590" t="str">
        <f>IF(SUM('A4'!S621:X621)=6,'Angaben KH-Standort'!$D$25,"")</f>
        <v/>
      </c>
      <c r="B590" t="str">
        <f>IF(SUM('A4'!S621:X621)=6,'Angaben KH-Standort'!$D$26,"")</f>
        <v/>
      </c>
      <c r="C590" t="str">
        <f>IF(SUM('A4'!S621:X621)=6,'Angaben KH-Standort'!$D$12,"")</f>
        <v/>
      </c>
      <c r="D590" t="str">
        <f>IF(SUM('A4'!S621:X621)=6,'A1'!$F$14,"")</f>
        <v/>
      </c>
      <c r="E590" t="str">
        <f>IF(SUM('A4'!S621:X621)=6,'A4'!C621,"")</f>
        <v/>
      </c>
      <c r="F590" t="str">
        <f>IF(SUM('A4'!S621:X621)=6,'A4'!D621,"")</f>
        <v/>
      </c>
      <c r="G590" t="str">
        <f>IF(SUM('A4'!S621:X621)=6,'A4'!E621,"")</f>
        <v/>
      </c>
      <c r="H590" t="str">
        <f>IF(SUM('A4'!S621:X621)=6,'A4'!F621,"")</f>
        <v/>
      </c>
      <c r="I590" t="str">
        <f>IF(SUM('A4'!S621:X621)=6,'A4'!G621,"")</f>
        <v/>
      </c>
      <c r="J590" s="308" t="str">
        <f>IF(SUM('A4'!S621:X621)=6,'A4'!H621,"")</f>
        <v/>
      </c>
    </row>
    <row r="591" spans="1:10" x14ac:dyDescent="0.25">
      <c r="A591" t="str">
        <f>IF(SUM('A4'!S622:X622)=6,'Angaben KH-Standort'!$D$25,"")</f>
        <v/>
      </c>
      <c r="B591" t="str">
        <f>IF(SUM('A4'!S622:X622)=6,'Angaben KH-Standort'!$D$26,"")</f>
        <v/>
      </c>
      <c r="C591" t="str">
        <f>IF(SUM('A4'!S622:X622)=6,'Angaben KH-Standort'!$D$12,"")</f>
        <v/>
      </c>
      <c r="D591" t="str">
        <f>IF(SUM('A4'!S622:X622)=6,'A1'!$F$14,"")</f>
        <v/>
      </c>
      <c r="E591" t="str">
        <f>IF(SUM('A4'!S622:X622)=6,'A4'!C622,"")</f>
        <v/>
      </c>
      <c r="F591" t="str">
        <f>IF(SUM('A4'!S622:X622)=6,'A4'!D622,"")</f>
        <v/>
      </c>
      <c r="G591" t="str">
        <f>IF(SUM('A4'!S622:X622)=6,'A4'!E622,"")</f>
        <v/>
      </c>
      <c r="H591" t="str">
        <f>IF(SUM('A4'!S622:X622)=6,'A4'!F622,"")</f>
        <v/>
      </c>
      <c r="I591" t="str">
        <f>IF(SUM('A4'!S622:X622)=6,'A4'!G622,"")</f>
        <v/>
      </c>
      <c r="J591" s="308" t="str">
        <f>IF(SUM('A4'!S622:X622)=6,'A4'!H622,"")</f>
        <v/>
      </c>
    </row>
    <row r="592" spans="1:10" x14ac:dyDescent="0.25">
      <c r="A592" t="str">
        <f>IF(SUM('A4'!S623:X623)=6,'Angaben KH-Standort'!$D$25,"")</f>
        <v/>
      </c>
      <c r="B592" t="str">
        <f>IF(SUM('A4'!S623:X623)=6,'Angaben KH-Standort'!$D$26,"")</f>
        <v/>
      </c>
      <c r="C592" t="str">
        <f>IF(SUM('A4'!S623:X623)=6,'Angaben KH-Standort'!$D$12,"")</f>
        <v/>
      </c>
      <c r="D592" t="str">
        <f>IF(SUM('A4'!S623:X623)=6,'A1'!$F$14,"")</f>
        <v/>
      </c>
      <c r="E592" t="str">
        <f>IF(SUM('A4'!S623:X623)=6,'A4'!C623,"")</f>
        <v/>
      </c>
      <c r="F592" t="str">
        <f>IF(SUM('A4'!S623:X623)=6,'A4'!D623,"")</f>
        <v/>
      </c>
      <c r="G592" t="str">
        <f>IF(SUM('A4'!S623:X623)=6,'A4'!E623,"")</f>
        <v/>
      </c>
      <c r="H592" t="str">
        <f>IF(SUM('A4'!S623:X623)=6,'A4'!F623,"")</f>
        <v/>
      </c>
      <c r="I592" t="str">
        <f>IF(SUM('A4'!S623:X623)=6,'A4'!G623,"")</f>
        <v/>
      </c>
      <c r="J592" s="308" t="str">
        <f>IF(SUM('A4'!S623:X623)=6,'A4'!H623,"")</f>
        <v/>
      </c>
    </row>
    <row r="593" spans="1:10" x14ac:dyDescent="0.25">
      <c r="A593" t="str">
        <f>IF(SUM('A4'!S624:X624)=6,'Angaben KH-Standort'!$D$25,"")</f>
        <v/>
      </c>
      <c r="B593" t="str">
        <f>IF(SUM('A4'!S624:X624)=6,'Angaben KH-Standort'!$D$26,"")</f>
        <v/>
      </c>
      <c r="C593" t="str">
        <f>IF(SUM('A4'!S624:X624)=6,'Angaben KH-Standort'!$D$12,"")</f>
        <v/>
      </c>
      <c r="D593" t="str">
        <f>IF(SUM('A4'!S624:X624)=6,'A1'!$F$14,"")</f>
        <v/>
      </c>
      <c r="E593" t="str">
        <f>IF(SUM('A4'!S624:X624)=6,'A4'!C624,"")</f>
        <v/>
      </c>
      <c r="F593" t="str">
        <f>IF(SUM('A4'!S624:X624)=6,'A4'!D624,"")</f>
        <v/>
      </c>
      <c r="G593" t="str">
        <f>IF(SUM('A4'!S624:X624)=6,'A4'!E624,"")</f>
        <v/>
      </c>
      <c r="H593" t="str">
        <f>IF(SUM('A4'!S624:X624)=6,'A4'!F624,"")</f>
        <v/>
      </c>
      <c r="I593" t="str">
        <f>IF(SUM('A4'!S624:X624)=6,'A4'!G624,"")</f>
        <v/>
      </c>
      <c r="J593" s="308" t="str">
        <f>IF(SUM('A4'!S624:X624)=6,'A4'!H624,"")</f>
        <v/>
      </c>
    </row>
    <row r="594" spans="1:10" x14ac:dyDescent="0.25">
      <c r="A594" t="str">
        <f>IF(SUM('A4'!S625:X625)=6,'Angaben KH-Standort'!$D$25,"")</f>
        <v/>
      </c>
      <c r="B594" t="str">
        <f>IF(SUM('A4'!S625:X625)=6,'Angaben KH-Standort'!$D$26,"")</f>
        <v/>
      </c>
      <c r="C594" t="str">
        <f>IF(SUM('A4'!S625:X625)=6,'Angaben KH-Standort'!$D$12,"")</f>
        <v/>
      </c>
      <c r="D594" t="str">
        <f>IF(SUM('A4'!S625:X625)=6,'A1'!$F$14,"")</f>
        <v/>
      </c>
      <c r="E594" t="str">
        <f>IF(SUM('A4'!S625:X625)=6,'A4'!C625,"")</f>
        <v/>
      </c>
      <c r="F594" t="str">
        <f>IF(SUM('A4'!S625:X625)=6,'A4'!D625,"")</f>
        <v/>
      </c>
      <c r="G594" t="str">
        <f>IF(SUM('A4'!S625:X625)=6,'A4'!E625,"")</f>
        <v/>
      </c>
      <c r="H594" t="str">
        <f>IF(SUM('A4'!S625:X625)=6,'A4'!F625,"")</f>
        <v/>
      </c>
      <c r="I594" t="str">
        <f>IF(SUM('A4'!S625:X625)=6,'A4'!G625,"")</f>
        <v/>
      </c>
      <c r="J594" s="308" t="str">
        <f>IF(SUM('A4'!S625:X625)=6,'A4'!H625,"")</f>
        <v/>
      </c>
    </row>
    <row r="595" spans="1:10" x14ac:dyDescent="0.25">
      <c r="A595" t="str">
        <f>IF(SUM('A4'!S626:X626)=6,'Angaben KH-Standort'!$D$25,"")</f>
        <v/>
      </c>
      <c r="B595" t="str">
        <f>IF(SUM('A4'!S626:X626)=6,'Angaben KH-Standort'!$D$26,"")</f>
        <v/>
      </c>
      <c r="C595" t="str">
        <f>IF(SUM('A4'!S626:X626)=6,'Angaben KH-Standort'!$D$12,"")</f>
        <v/>
      </c>
      <c r="D595" t="str">
        <f>IF(SUM('A4'!S626:X626)=6,'A1'!$F$14,"")</f>
        <v/>
      </c>
      <c r="E595" t="str">
        <f>IF(SUM('A4'!S626:X626)=6,'A4'!C626,"")</f>
        <v/>
      </c>
      <c r="F595" t="str">
        <f>IF(SUM('A4'!S626:X626)=6,'A4'!D626,"")</f>
        <v/>
      </c>
      <c r="G595" t="str">
        <f>IF(SUM('A4'!S626:X626)=6,'A4'!E626,"")</f>
        <v/>
      </c>
      <c r="H595" t="str">
        <f>IF(SUM('A4'!S626:X626)=6,'A4'!F626,"")</f>
        <v/>
      </c>
      <c r="I595" t="str">
        <f>IF(SUM('A4'!S626:X626)=6,'A4'!G626,"")</f>
        <v/>
      </c>
      <c r="J595" s="308" t="str">
        <f>IF(SUM('A4'!S626:X626)=6,'A4'!H626,"")</f>
        <v/>
      </c>
    </row>
    <row r="596" spans="1:10" x14ac:dyDescent="0.25">
      <c r="A596" t="str">
        <f>IF(SUM('A4'!S627:X627)=6,'Angaben KH-Standort'!$D$25,"")</f>
        <v/>
      </c>
      <c r="B596" t="str">
        <f>IF(SUM('A4'!S627:X627)=6,'Angaben KH-Standort'!$D$26,"")</f>
        <v/>
      </c>
      <c r="C596" t="str">
        <f>IF(SUM('A4'!S627:X627)=6,'Angaben KH-Standort'!$D$12,"")</f>
        <v/>
      </c>
      <c r="D596" t="str">
        <f>IF(SUM('A4'!S627:X627)=6,'A1'!$F$14,"")</f>
        <v/>
      </c>
      <c r="E596" t="str">
        <f>IF(SUM('A4'!S627:X627)=6,'A4'!C627,"")</f>
        <v/>
      </c>
      <c r="F596" t="str">
        <f>IF(SUM('A4'!S627:X627)=6,'A4'!D627,"")</f>
        <v/>
      </c>
      <c r="G596" t="str">
        <f>IF(SUM('A4'!S627:X627)=6,'A4'!E627,"")</f>
        <v/>
      </c>
      <c r="H596" t="str">
        <f>IF(SUM('A4'!S627:X627)=6,'A4'!F627,"")</f>
        <v/>
      </c>
      <c r="I596" t="str">
        <f>IF(SUM('A4'!S627:X627)=6,'A4'!G627,"")</f>
        <v/>
      </c>
      <c r="J596" s="308" t="str">
        <f>IF(SUM('A4'!S627:X627)=6,'A4'!H627,"")</f>
        <v/>
      </c>
    </row>
    <row r="597" spans="1:10" x14ac:dyDescent="0.25">
      <c r="A597" t="str">
        <f>IF(SUM('A4'!S628:X628)=6,'Angaben KH-Standort'!$D$25,"")</f>
        <v/>
      </c>
      <c r="B597" t="str">
        <f>IF(SUM('A4'!S628:X628)=6,'Angaben KH-Standort'!$D$26,"")</f>
        <v/>
      </c>
      <c r="C597" t="str">
        <f>IF(SUM('A4'!S628:X628)=6,'Angaben KH-Standort'!$D$12,"")</f>
        <v/>
      </c>
      <c r="D597" t="str">
        <f>IF(SUM('A4'!S628:X628)=6,'A1'!$F$14,"")</f>
        <v/>
      </c>
      <c r="E597" t="str">
        <f>IF(SUM('A4'!S628:X628)=6,'A4'!C628,"")</f>
        <v/>
      </c>
      <c r="F597" t="str">
        <f>IF(SUM('A4'!S628:X628)=6,'A4'!D628,"")</f>
        <v/>
      </c>
      <c r="G597" t="str">
        <f>IF(SUM('A4'!S628:X628)=6,'A4'!E628,"")</f>
        <v/>
      </c>
      <c r="H597" t="str">
        <f>IF(SUM('A4'!S628:X628)=6,'A4'!F628,"")</f>
        <v/>
      </c>
      <c r="I597" t="str">
        <f>IF(SUM('A4'!S628:X628)=6,'A4'!G628,"")</f>
        <v/>
      </c>
      <c r="J597" s="308" t="str">
        <f>IF(SUM('A4'!S628:X628)=6,'A4'!H628,"")</f>
        <v/>
      </c>
    </row>
    <row r="598" spans="1:10" x14ac:dyDescent="0.25">
      <c r="A598" t="str">
        <f>IF(SUM('A4'!S629:X629)=6,'Angaben KH-Standort'!$D$25,"")</f>
        <v/>
      </c>
      <c r="B598" t="str">
        <f>IF(SUM('A4'!S629:X629)=6,'Angaben KH-Standort'!$D$26,"")</f>
        <v/>
      </c>
      <c r="C598" t="str">
        <f>IF(SUM('A4'!S629:X629)=6,'Angaben KH-Standort'!$D$12,"")</f>
        <v/>
      </c>
      <c r="D598" t="str">
        <f>IF(SUM('A4'!S629:X629)=6,'A1'!$F$14,"")</f>
        <v/>
      </c>
      <c r="E598" t="str">
        <f>IF(SUM('A4'!S629:X629)=6,'A4'!C629,"")</f>
        <v/>
      </c>
      <c r="F598" t="str">
        <f>IF(SUM('A4'!S629:X629)=6,'A4'!D629,"")</f>
        <v/>
      </c>
      <c r="G598" t="str">
        <f>IF(SUM('A4'!S629:X629)=6,'A4'!E629,"")</f>
        <v/>
      </c>
      <c r="H598" t="str">
        <f>IF(SUM('A4'!S629:X629)=6,'A4'!F629,"")</f>
        <v/>
      </c>
      <c r="I598" t="str">
        <f>IF(SUM('A4'!S629:X629)=6,'A4'!G629,"")</f>
        <v/>
      </c>
      <c r="J598" s="308" t="str">
        <f>IF(SUM('A4'!S629:X629)=6,'A4'!H629,"")</f>
        <v/>
      </c>
    </row>
    <row r="599" spans="1:10" x14ac:dyDescent="0.25">
      <c r="A599" t="str">
        <f>IF(SUM('A4'!S630:X630)=6,'Angaben KH-Standort'!$D$25,"")</f>
        <v/>
      </c>
      <c r="B599" t="str">
        <f>IF(SUM('A4'!S630:X630)=6,'Angaben KH-Standort'!$D$26,"")</f>
        <v/>
      </c>
      <c r="C599" t="str">
        <f>IF(SUM('A4'!S630:X630)=6,'Angaben KH-Standort'!$D$12,"")</f>
        <v/>
      </c>
      <c r="D599" t="str">
        <f>IF(SUM('A4'!S630:X630)=6,'A1'!$F$14,"")</f>
        <v/>
      </c>
      <c r="E599" t="str">
        <f>IF(SUM('A4'!S630:X630)=6,'A4'!C630,"")</f>
        <v/>
      </c>
      <c r="F599" t="str">
        <f>IF(SUM('A4'!S630:X630)=6,'A4'!D630,"")</f>
        <v/>
      </c>
      <c r="G599" t="str">
        <f>IF(SUM('A4'!S630:X630)=6,'A4'!E630,"")</f>
        <v/>
      </c>
      <c r="H599" t="str">
        <f>IF(SUM('A4'!S630:X630)=6,'A4'!F630,"")</f>
        <v/>
      </c>
      <c r="I599" t="str">
        <f>IF(SUM('A4'!S630:X630)=6,'A4'!G630,"")</f>
        <v/>
      </c>
      <c r="J599" s="308" t="str">
        <f>IF(SUM('A4'!S630:X630)=6,'A4'!H630,"")</f>
        <v/>
      </c>
    </row>
    <row r="600" spans="1:10" x14ac:dyDescent="0.25">
      <c r="A600" t="str">
        <f>IF(SUM('A4'!S631:X631)=6,'Angaben KH-Standort'!$D$25,"")</f>
        <v/>
      </c>
      <c r="B600" t="str">
        <f>IF(SUM('A4'!S631:X631)=6,'Angaben KH-Standort'!$D$26,"")</f>
        <v/>
      </c>
      <c r="C600" t="str">
        <f>IF(SUM('A4'!S631:X631)=6,'Angaben KH-Standort'!$D$12,"")</f>
        <v/>
      </c>
      <c r="D600" t="str">
        <f>IF(SUM('A4'!S631:X631)=6,'A1'!$F$14,"")</f>
        <v/>
      </c>
      <c r="E600" t="str">
        <f>IF(SUM('A4'!S631:X631)=6,'A4'!C631,"")</f>
        <v/>
      </c>
      <c r="F600" t="str">
        <f>IF(SUM('A4'!S631:X631)=6,'A4'!D631,"")</f>
        <v/>
      </c>
      <c r="G600" t="str">
        <f>IF(SUM('A4'!S631:X631)=6,'A4'!E631,"")</f>
        <v/>
      </c>
      <c r="H600" t="str">
        <f>IF(SUM('A4'!S631:X631)=6,'A4'!F631,"")</f>
        <v/>
      </c>
      <c r="I600" t="str">
        <f>IF(SUM('A4'!S631:X631)=6,'A4'!G631,"")</f>
        <v/>
      </c>
      <c r="J600" s="308" t="str">
        <f>IF(SUM('A4'!S631:X631)=6,'A4'!H631,"")</f>
        <v/>
      </c>
    </row>
    <row r="601" spans="1:10" x14ac:dyDescent="0.25">
      <c r="A601" t="str">
        <f>IF(SUM('A4'!S632:X632)=6,'Angaben KH-Standort'!$D$25,"")</f>
        <v/>
      </c>
      <c r="B601" t="str">
        <f>IF(SUM('A4'!S632:X632)=6,'Angaben KH-Standort'!$D$26,"")</f>
        <v/>
      </c>
      <c r="C601" t="str">
        <f>IF(SUM('A4'!S632:X632)=6,'Angaben KH-Standort'!$D$12,"")</f>
        <v/>
      </c>
      <c r="D601" t="str">
        <f>IF(SUM('A4'!S632:X632)=6,'A1'!$F$14,"")</f>
        <v/>
      </c>
      <c r="E601" t="str">
        <f>IF(SUM('A4'!S632:X632)=6,'A4'!C632,"")</f>
        <v/>
      </c>
      <c r="F601" t="str">
        <f>IF(SUM('A4'!S632:X632)=6,'A4'!D632,"")</f>
        <v/>
      </c>
      <c r="G601" t="str">
        <f>IF(SUM('A4'!S632:X632)=6,'A4'!E632,"")</f>
        <v/>
      </c>
      <c r="H601" t="str">
        <f>IF(SUM('A4'!S632:X632)=6,'A4'!F632,"")</f>
        <v/>
      </c>
      <c r="I601" t="str">
        <f>IF(SUM('A4'!S632:X632)=6,'A4'!G632,"")</f>
        <v/>
      </c>
      <c r="J601" s="308" t="str">
        <f>IF(SUM('A4'!S632:X632)=6,'A4'!H632,"")</f>
        <v/>
      </c>
    </row>
    <row r="602" spans="1:10" x14ac:dyDescent="0.25">
      <c r="A602" t="str">
        <f>IF(SUM('A4'!S633:X633)=6,'Angaben KH-Standort'!$D$25,"")</f>
        <v/>
      </c>
      <c r="B602" t="str">
        <f>IF(SUM('A4'!S633:X633)=6,'Angaben KH-Standort'!$D$26,"")</f>
        <v/>
      </c>
      <c r="C602" t="str">
        <f>IF(SUM('A4'!S633:X633)=6,'Angaben KH-Standort'!$D$12,"")</f>
        <v/>
      </c>
      <c r="D602" t="str">
        <f>IF(SUM('A4'!S633:X633)=6,'A1'!$F$14,"")</f>
        <v/>
      </c>
      <c r="E602" t="str">
        <f>IF(SUM('A4'!S633:X633)=6,'A4'!C633,"")</f>
        <v/>
      </c>
      <c r="F602" t="str">
        <f>IF(SUM('A4'!S633:X633)=6,'A4'!D633,"")</f>
        <v/>
      </c>
      <c r="G602" t="str">
        <f>IF(SUM('A4'!S633:X633)=6,'A4'!E633,"")</f>
        <v/>
      </c>
      <c r="H602" t="str">
        <f>IF(SUM('A4'!S633:X633)=6,'A4'!F633,"")</f>
        <v/>
      </c>
      <c r="I602" t="str">
        <f>IF(SUM('A4'!S633:X633)=6,'A4'!G633,"")</f>
        <v/>
      </c>
      <c r="J602" s="308" t="str">
        <f>IF(SUM('A4'!S633:X633)=6,'A4'!H633,"")</f>
        <v/>
      </c>
    </row>
    <row r="603" spans="1:10" x14ac:dyDescent="0.25">
      <c r="A603" t="str">
        <f>IF(SUM('A4'!S634:X634)=6,'Angaben KH-Standort'!$D$25,"")</f>
        <v/>
      </c>
      <c r="B603" t="str">
        <f>IF(SUM('A4'!S634:X634)=6,'Angaben KH-Standort'!$D$26,"")</f>
        <v/>
      </c>
      <c r="C603" t="str">
        <f>IF(SUM('A4'!S634:X634)=6,'Angaben KH-Standort'!$D$12,"")</f>
        <v/>
      </c>
      <c r="D603" t="str">
        <f>IF(SUM('A4'!S634:X634)=6,'A1'!$F$14,"")</f>
        <v/>
      </c>
      <c r="E603" t="str">
        <f>IF(SUM('A4'!S634:X634)=6,'A4'!C634,"")</f>
        <v/>
      </c>
      <c r="F603" t="str">
        <f>IF(SUM('A4'!S634:X634)=6,'A4'!D634,"")</f>
        <v/>
      </c>
      <c r="G603" t="str">
        <f>IF(SUM('A4'!S634:X634)=6,'A4'!E634,"")</f>
        <v/>
      </c>
      <c r="H603" t="str">
        <f>IF(SUM('A4'!S634:X634)=6,'A4'!F634,"")</f>
        <v/>
      </c>
      <c r="I603" t="str">
        <f>IF(SUM('A4'!S634:X634)=6,'A4'!G634,"")</f>
        <v/>
      </c>
      <c r="J603" s="308" t="str">
        <f>IF(SUM('A4'!S634:X634)=6,'A4'!H634,"")</f>
        <v/>
      </c>
    </row>
    <row r="604" spans="1:10" x14ac:dyDescent="0.25">
      <c r="A604" t="str">
        <f>IF(SUM('A4'!S635:X635)=6,'Angaben KH-Standort'!$D$25,"")</f>
        <v/>
      </c>
      <c r="B604" t="str">
        <f>IF(SUM('A4'!S635:X635)=6,'Angaben KH-Standort'!$D$26,"")</f>
        <v/>
      </c>
      <c r="C604" t="str">
        <f>IF(SUM('A4'!S635:X635)=6,'Angaben KH-Standort'!$D$12,"")</f>
        <v/>
      </c>
      <c r="D604" t="str">
        <f>IF(SUM('A4'!S635:X635)=6,'A1'!$F$14,"")</f>
        <v/>
      </c>
      <c r="E604" t="str">
        <f>IF(SUM('A4'!S635:X635)=6,'A4'!C635,"")</f>
        <v/>
      </c>
      <c r="F604" t="str">
        <f>IF(SUM('A4'!S635:X635)=6,'A4'!D635,"")</f>
        <v/>
      </c>
      <c r="G604" t="str">
        <f>IF(SUM('A4'!S635:X635)=6,'A4'!E635,"")</f>
        <v/>
      </c>
      <c r="H604" t="str">
        <f>IF(SUM('A4'!S635:X635)=6,'A4'!F635,"")</f>
        <v/>
      </c>
      <c r="I604" t="str">
        <f>IF(SUM('A4'!S635:X635)=6,'A4'!G635,"")</f>
        <v/>
      </c>
      <c r="J604" s="308" t="str">
        <f>IF(SUM('A4'!S635:X635)=6,'A4'!H635,"")</f>
        <v/>
      </c>
    </row>
    <row r="605" spans="1:10" x14ac:dyDescent="0.25">
      <c r="A605" t="str">
        <f>IF(SUM('A4'!S636:X636)=6,'Angaben KH-Standort'!$D$25,"")</f>
        <v/>
      </c>
      <c r="B605" t="str">
        <f>IF(SUM('A4'!S636:X636)=6,'Angaben KH-Standort'!$D$26,"")</f>
        <v/>
      </c>
      <c r="C605" t="str">
        <f>IF(SUM('A4'!S636:X636)=6,'Angaben KH-Standort'!$D$12,"")</f>
        <v/>
      </c>
      <c r="D605" t="str">
        <f>IF(SUM('A4'!S636:X636)=6,'A1'!$F$14,"")</f>
        <v/>
      </c>
      <c r="E605" t="str">
        <f>IF(SUM('A4'!S636:X636)=6,'A4'!C636,"")</f>
        <v/>
      </c>
      <c r="F605" t="str">
        <f>IF(SUM('A4'!S636:X636)=6,'A4'!D636,"")</f>
        <v/>
      </c>
      <c r="G605" t="str">
        <f>IF(SUM('A4'!S636:X636)=6,'A4'!E636,"")</f>
        <v/>
      </c>
      <c r="H605" t="str">
        <f>IF(SUM('A4'!S636:X636)=6,'A4'!F636,"")</f>
        <v/>
      </c>
      <c r="I605" t="str">
        <f>IF(SUM('A4'!S636:X636)=6,'A4'!G636,"")</f>
        <v/>
      </c>
      <c r="J605" s="308" t="str">
        <f>IF(SUM('A4'!S636:X636)=6,'A4'!H636,"")</f>
        <v/>
      </c>
    </row>
    <row r="606" spans="1:10" x14ac:dyDescent="0.25">
      <c r="A606" t="str">
        <f>IF(SUM('A4'!S637:X637)=6,'Angaben KH-Standort'!$D$25,"")</f>
        <v/>
      </c>
      <c r="B606" t="str">
        <f>IF(SUM('A4'!S637:X637)=6,'Angaben KH-Standort'!$D$26,"")</f>
        <v/>
      </c>
      <c r="C606" t="str">
        <f>IF(SUM('A4'!S637:X637)=6,'Angaben KH-Standort'!$D$12,"")</f>
        <v/>
      </c>
      <c r="D606" t="str">
        <f>IF(SUM('A4'!S637:X637)=6,'A1'!$F$14,"")</f>
        <v/>
      </c>
      <c r="E606" t="str">
        <f>IF(SUM('A4'!S637:X637)=6,'A4'!C637,"")</f>
        <v/>
      </c>
      <c r="F606" t="str">
        <f>IF(SUM('A4'!S637:X637)=6,'A4'!D637,"")</f>
        <v/>
      </c>
      <c r="G606" t="str">
        <f>IF(SUM('A4'!S637:X637)=6,'A4'!E637,"")</f>
        <v/>
      </c>
      <c r="H606" t="str">
        <f>IF(SUM('A4'!S637:X637)=6,'A4'!F637,"")</f>
        <v/>
      </c>
      <c r="I606" t="str">
        <f>IF(SUM('A4'!S637:X637)=6,'A4'!G637,"")</f>
        <v/>
      </c>
      <c r="J606" s="308" t="str">
        <f>IF(SUM('A4'!S637:X637)=6,'A4'!H637,"")</f>
        <v/>
      </c>
    </row>
    <row r="607" spans="1:10" x14ac:dyDescent="0.25">
      <c r="A607" t="str">
        <f>IF(SUM('A4'!S638:X638)=6,'Angaben KH-Standort'!$D$25,"")</f>
        <v/>
      </c>
      <c r="B607" t="str">
        <f>IF(SUM('A4'!S638:X638)=6,'Angaben KH-Standort'!$D$26,"")</f>
        <v/>
      </c>
      <c r="C607" t="str">
        <f>IF(SUM('A4'!S638:X638)=6,'Angaben KH-Standort'!$D$12,"")</f>
        <v/>
      </c>
      <c r="D607" t="str">
        <f>IF(SUM('A4'!S638:X638)=6,'A1'!$F$14,"")</f>
        <v/>
      </c>
      <c r="E607" t="str">
        <f>IF(SUM('A4'!S638:X638)=6,'A4'!C638,"")</f>
        <v/>
      </c>
      <c r="F607" t="str">
        <f>IF(SUM('A4'!S638:X638)=6,'A4'!D638,"")</f>
        <v/>
      </c>
      <c r="G607" t="str">
        <f>IF(SUM('A4'!S638:X638)=6,'A4'!E638,"")</f>
        <v/>
      </c>
      <c r="H607" t="str">
        <f>IF(SUM('A4'!S638:X638)=6,'A4'!F638,"")</f>
        <v/>
      </c>
      <c r="I607" t="str">
        <f>IF(SUM('A4'!S638:X638)=6,'A4'!G638,"")</f>
        <v/>
      </c>
      <c r="J607" s="308" t="str">
        <f>IF(SUM('A4'!S638:X638)=6,'A4'!H638,"")</f>
        <v/>
      </c>
    </row>
    <row r="608" spans="1:10" x14ac:dyDescent="0.25">
      <c r="A608" t="str">
        <f>IF(SUM('A4'!S639:X639)=6,'Angaben KH-Standort'!$D$25,"")</f>
        <v/>
      </c>
      <c r="B608" t="str">
        <f>IF(SUM('A4'!S639:X639)=6,'Angaben KH-Standort'!$D$26,"")</f>
        <v/>
      </c>
      <c r="C608" t="str">
        <f>IF(SUM('A4'!S639:X639)=6,'Angaben KH-Standort'!$D$12,"")</f>
        <v/>
      </c>
      <c r="D608" t="str">
        <f>IF(SUM('A4'!S639:X639)=6,'A1'!$F$14,"")</f>
        <v/>
      </c>
      <c r="E608" t="str">
        <f>IF(SUM('A4'!S639:X639)=6,'A4'!C639,"")</f>
        <v/>
      </c>
      <c r="F608" t="str">
        <f>IF(SUM('A4'!S639:X639)=6,'A4'!D639,"")</f>
        <v/>
      </c>
      <c r="G608" t="str">
        <f>IF(SUM('A4'!S639:X639)=6,'A4'!E639,"")</f>
        <v/>
      </c>
      <c r="H608" t="str">
        <f>IF(SUM('A4'!S639:X639)=6,'A4'!F639,"")</f>
        <v/>
      </c>
      <c r="I608" t="str">
        <f>IF(SUM('A4'!S639:X639)=6,'A4'!G639,"")</f>
        <v/>
      </c>
      <c r="J608" s="308" t="str">
        <f>IF(SUM('A4'!S639:X639)=6,'A4'!H639,"")</f>
        <v/>
      </c>
    </row>
    <row r="609" spans="1:10" x14ac:dyDescent="0.25">
      <c r="A609" t="str">
        <f>IF(SUM('A4'!S640:X640)=6,'Angaben KH-Standort'!$D$25,"")</f>
        <v/>
      </c>
      <c r="B609" t="str">
        <f>IF(SUM('A4'!S640:X640)=6,'Angaben KH-Standort'!$D$26,"")</f>
        <v/>
      </c>
      <c r="C609" t="str">
        <f>IF(SUM('A4'!S640:X640)=6,'Angaben KH-Standort'!$D$12,"")</f>
        <v/>
      </c>
      <c r="D609" t="str">
        <f>IF(SUM('A4'!S640:X640)=6,'A1'!$F$14,"")</f>
        <v/>
      </c>
      <c r="E609" t="str">
        <f>IF(SUM('A4'!S640:X640)=6,'A4'!C640,"")</f>
        <v/>
      </c>
      <c r="F609" t="str">
        <f>IF(SUM('A4'!S640:X640)=6,'A4'!D640,"")</f>
        <v/>
      </c>
      <c r="G609" t="str">
        <f>IF(SUM('A4'!S640:X640)=6,'A4'!E640,"")</f>
        <v/>
      </c>
      <c r="H609" t="str">
        <f>IF(SUM('A4'!S640:X640)=6,'A4'!F640,"")</f>
        <v/>
      </c>
      <c r="I609" t="str">
        <f>IF(SUM('A4'!S640:X640)=6,'A4'!G640,"")</f>
        <v/>
      </c>
      <c r="J609" s="308" t="str">
        <f>IF(SUM('A4'!S640:X640)=6,'A4'!H640,"")</f>
        <v/>
      </c>
    </row>
    <row r="610" spans="1:10" x14ac:dyDescent="0.25">
      <c r="A610" t="str">
        <f>IF(SUM('A4'!S641:X641)=6,'Angaben KH-Standort'!$D$25,"")</f>
        <v/>
      </c>
      <c r="B610" t="str">
        <f>IF(SUM('A4'!S641:X641)=6,'Angaben KH-Standort'!$D$26,"")</f>
        <v/>
      </c>
      <c r="C610" t="str">
        <f>IF(SUM('A4'!S641:X641)=6,'Angaben KH-Standort'!$D$12,"")</f>
        <v/>
      </c>
      <c r="D610" t="str">
        <f>IF(SUM('A4'!S641:X641)=6,'A1'!$F$14,"")</f>
        <v/>
      </c>
      <c r="E610" t="str">
        <f>IF(SUM('A4'!S641:X641)=6,'A4'!C641,"")</f>
        <v/>
      </c>
      <c r="F610" t="str">
        <f>IF(SUM('A4'!S641:X641)=6,'A4'!D641,"")</f>
        <v/>
      </c>
      <c r="G610" t="str">
        <f>IF(SUM('A4'!S641:X641)=6,'A4'!E641,"")</f>
        <v/>
      </c>
      <c r="H610" t="str">
        <f>IF(SUM('A4'!S641:X641)=6,'A4'!F641,"")</f>
        <v/>
      </c>
      <c r="I610" t="str">
        <f>IF(SUM('A4'!S641:X641)=6,'A4'!G641,"")</f>
        <v/>
      </c>
      <c r="J610" s="308" t="str">
        <f>IF(SUM('A4'!S641:X641)=6,'A4'!H641,"")</f>
        <v/>
      </c>
    </row>
    <row r="611" spans="1:10" x14ac:dyDescent="0.25">
      <c r="A611" t="str">
        <f>IF(SUM('A4'!S642:X642)=6,'Angaben KH-Standort'!$D$25,"")</f>
        <v/>
      </c>
      <c r="B611" t="str">
        <f>IF(SUM('A4'!S642:X642)=6,'Angaben KH-Standort'!$D$26,"")</f>
        <v/>
      </c>
      <c r="C611" t="str">
        <f>IF(SUM('A4'!S642:X642)=6,'Angaben KH-Standort'!$D$12,"")</f>
        <v/>
      </c>
      <c r="D611" t="str">
        <f>IF(SUM('A4'!S642:X642)=6,'A1'!$F$14,"")</f>
        <v/>
      </c>
      <c r="E611" t="str">
        <f>IF(SUM('A4'!S642:X642)=6,'A4'!C642,"")</f>
        <v/>
      </c>
      <c r="F611" t="str">
        <f>IF(SUM('A4'!S642:X642)=6,'A4'!D642,"")</f>
        <v/>
      </c>
      <c r="G611" t="str">
        <f>IF(SUM('A4'!S642:X642)=6,'A4'!E642,"")</f>
        <v/>
      </c>
      <c r="H611" t="str">
        <f>IF(SUM('A4'!S642:X642)=6,'A4'!F642,"")</f>
        <v/>
      </c>
      <c r="I611" t="str">
        <f>IF(SUM('A4'!S642:X642)=6,'A4'!G642,"")</f>
        <v/>
      </c>
      <c r="J611" s="308" t="str">
        <f>IF(SUM('A4'!S642:X642)=6,'A4'!H642,"")</f>
        <v/>
      </c>
    </row>
    <row r="612" spans="1:10" x14ac:dyDescent="0.25">
      <c r="A612" t="str">
        <f>IF(SUM('A4'!S643:X643)=6,'Angaben KH-Standort'!$D$25,"")</f>
        <v/>
      </c>
      <c r="B612" t="str">
        <f>IF(SUM('A4'!S643:X643)=6,'Angaben KH-Standort'!$D$26,"")</f>
        <v/>
      </c>
      <c r="C612" t="str">
        <f>IF(SUM('A4'!S643:X643)=6,'Angaben KH-Standort'!$D$12,"")</f>
        <v/>
      </c>
      <c r="D612" t="str">
        <f>IF(SUM('A4'!S643:X643)=6,'A1'!$F$14,"")</f>
        <v/>
      </c>
      <c r="E612" t="str">
        <f>IF(SUM('A4'!S643:X643)=6,'A4'!C643,"")</f>
        <v/>
      </c>
      <c r="F612" t="str">
        <f>IF(SUM('A4'!S643:X643)=6,'A4'!D643,"")</f>
        <v/>
      </c>
      <c r="G612" t="str">
        <f>IF(SUM('A4'!S643:X643)=6,'A4'!E643,"")</f>
        <v/>
      </c>
      <c r="H612" t="str">
        <f>IF(SUM('A4'!S643:X643)=6,'A4'!F643,"")</f>
        <v/>
      </c>
      <c r="I612" t="str">
        <f>IF(SUM('A4'!S643:X643)=6,'A4'!G643,"")</f>
        <v/>
      </c>
      <c r="J612" s="308" t="str">
        <f>IF(SUM('A4'!S643:X643)=6,'A4'!H643,"")</f>
        <v/>
      </c>
    </row>
    <row r="613" spans="1:10" x14ac:dyDescent="0.25">
      <c r="A613" t="str">
        <f>IF(SUM('A4'!S644:X644)=6,'Angaben KH-Standort'!$D$25,"")</f>
        <v/>
      </c>
      <c r="B613" t="str">
        <f>IF(SUM('A4'!S644:X644)=6,'Angaben KH-Standort'!$D$26,"")</f>
        <v/>
      </c>
      <c r="C613" t="str">
        <f>IF(SUM('A4'!S644:X644)=6,'Angaben KH-Standort'!$D$12,"")</f>
        <v/>
      </c>
      <c r="D613" t="str">
        <f>IF(SUM('A4'!S644:X644)=6,'A1'!$F$14,"")</f>
        <v/>
      </c>
      <c r="E613" t="str">
        <f>IF(SUM('A4'!S644:X644)=6,'A4'!C644,"")</f>
        <v/>
      </c>
      <c r="F613" t="str">
        <f>IF(SUM('A4'!S644:X644)=6,'A4'!D644,"")</f>
        <v/>
      </c>
      <c r="G613" t="str">
        <f>IF(SUM('A4'!S644:X644)=6,'A4'!E644,"")</f>
        <v/>
      </c>
      <c r="H613" t="str">
        <f>IF(SUM('A4'!S644:X644)=6,'A4'!F644,"")</f>
        <v/>
      </c>
      <c r="I613" t="str">
        <f>IF(SUM('A4'!S644:X644)=6,'A4'!G644,"")</f>
        <v/>
      </c>
      <c r="J613" s="308" t="str">
        <f>IF(SUM('A4'!S644:X644)=6,'A4'!H644,"")</f>
        <v/>
      </c>
    </row>
    <row r="614" spans="1:10" x14ac:dyDescent="0.25">
      <c r="A614" t="str">
        <f>IF(SUM('A4'!S645:X645)=6,'Angaben KH-Standort'!$D$25,"")</f>
        <v/>
      </c>
      <c r="B614" t="str">
        <f>IF(SUM('A4'!S645:X645)=6,'Angaben KH-Standort'!$D$26,"")</f>
        <v/>
      </c>
      <c r="C614" t="str">
        <f>IF(SUM('A4'!S645:X645)=6,'Angaben KH-Standort'!$D$12,"")</f>
        <v/>
      </c>
      <c r="D614" t="str">
        <f>IF(SUM('A4'!S645:X645)=6,'A1'!$F$14,"")</f>
        <v/>
      </c>
      <c r="E614" t="str">
        <f>IF(SUM('A4'!S645:X645)=6,'A4'!C645,"")</f>
        <v/>
      </c>
      <c r="F614" t="str">
        <f>IF(SUM('A4'!S645:X645)=6,'A4'!D645,"")</f>
        <v/>
      </c>
      <c r="G614" t="str">
        <f>IF(SUM('A4'!S645:X645)=6,'A4'!E645,"")</f>
        <v/>
      </c>
      <c r="H614" t="str">
        <f>IF(SUM('A4'!S645:X645)=6,'A4'!F645,"")</f>
        <v/>
      </c>
      <c r="I614" t="str">
        <f>IF(SUM('A4'!S645:X645)=6,'A4'!G645,"")</f>
        <v/>
      </c>
      <c r="J614" s="308" t="str">
        <f>IF(SUM('A4'!S645:X645)=6,'A4'!H645,"")</f>
        <v/>
      </c>
    </row>
    <row r="615" spans="1:10" x14ac:dyDescent="0.25">
      <c r="A615" t="str">
        <f>IF(SUM('A4'!S646:X646)=6,'Angaben KH-Standort'!$D$25,"")</f>
        <v/>
      </c>
      <c r="B615" t="str">
        <f>IF(SUM('A4'!S646:X646)=6,'Angaben KH-Standort'!$D$26,"")</f>
        <v/>
      </c>
      <c r="C615" t="str">
        <f>IF(SUM('A4'!S646:X646)=6,'Angaben KH-Standort'!$D$12,"")</f>
        <v/>
      </c>
      <c r="D615" t="str">
        <f>IF(SUM('A4'!S646:X646)=6,'A1'!$F$14,"")</f>
        <v/>
      </c>
      <c r="E615" t="str">
        <f>IF(SUM('A4'!S646:X646)=6,'A4'!C646,"")</f>
        <v/>
      </c>
      <c r="F615" t="str">
        <f>IF(SUM('A4'!S646:X646)=6,'A4'!D646,"")</f>
        <v/>
      </c>
      <c r="G615" t="str">
        <f>IF(SUM('A4'!S646:X646)=6,'A4'!E646,"")</f>
        <v/>
      </c>
      <c r="H615" t="str">
        <f>IF(SUM('A4'!S646:X646)=6,'A4'!F646,"")</f>
        <v/>
      </c>
      <c r="I615" t="str">
        <f>IF(SUM('A4'!S646:X646)=6,'A4'!G646,"")</f>
        <v/>
      </c>
      <c r="J615" s="308" t="str">
        <f>IF(SUM('A4'!S646:X646)=6,'A4'!H646,"")</f>
        <v/>
      </c>
    </row>
    <row r="616" spans="1:10" x14ac:dyDescent="0.25">
      <c r="A616" t="str">
        <f>IF(SUM('A4'!S647:X647)=6,'Angaben KH-Standort'!$D$25,"")</f>
        <v/>
      </c>
      <c r="B616" t="str">
        <f>IF(SUM('A4'!S647:X647)=6,'Angaben KH-Standort'!$D$26,"")</f>
        <v/>
      </c>
      <c r="C616" t="str">
        <f>IF(SUM('A4'!S647:X647)=6,'Angaben KH-Standort'!$D$12,"")</f>
        <v/>
      </c>
      <c r="D616" t="str">
        <f>IF(SUM('A4'!S647:X647)=6,'A1'!$F$14,"")</f>
        <v/>
      </c>
      <c r="E616" t="str">
        <f>IF(SUM('A4'!S647:X647)=6,'A4'!C647,"")</f>
        <v/>
      </c>
      <c r="F616" t="str">
        <f>IF(SUM('A4'!S647:X647)=6,'A4'!D647,"")</f>
        <v/>
      </c>
      <c r="G616" t="str">
        <f>IF(SUM('A4'!S647:X647)=6,'A4'!E647,"")</f>
        <v/>
      </c>
      <c r="H616" t="str">
        <f>IF(SUM('A4'!S647:X647)=6,'A4'!F647,"")</f>
        <v/>
      </c>
      <c r="I616" t="str">
        <f>IF(SUM('A4'!S647:X647)=6,'A4'!G647,"")</f>
        <v/>
      </c>
      <c r="J616" s="308" t="str">
        <f>IF(SUM('A4'!S647:X647)=6,'A4'!H647,"")</f>
        <v/>
      </c>
    </row>
    <row r="617" spans="1:10" x14ac:dyDescent="0.25">
      <c r="A617" t="str">
        <f>IF(SUM('A4'!S648:X648)=6,'Angaben KH-Standort'!$D$25,"")</f>
        <v/>
      </c>
      <c r="B617" t="str">
        <f>IF(SUM('A4'!S648:X648)=6,'Angaben KH-Standort'!$D$26,"")</f>
        <v/>
      </c>
      <c r="C617" t="str">
        <f>IF(SUM('A4'!S648:X648)=6,'Angaben KH-Standort'!$D$12,"")</f>
        <v/>
      </c>
      <c r="D617" t="str">
        <f>IF(SUM('A4'!S648:X648)=6,'A1'!$F$14,"")</f>
        <v/>
      </c>
      <c r="E617" t="str">
        <f>IF(SUM('A4'!S648:X648)=6,'A4'!C648,"")</f>
        <v/>
      </c>
      <c r="F617" t="str">
        <f>IF(SUM('A4'!S648:X648)=6,'A4'!D648,"")</f>
        <v/>
      </c>
      <c r="G617" t="str">
        <f>IF(SUM('A4'!S648:X648)=6,'A4'!E648,"")</f>
        <v/>
      </c>
      <c r="H617" t="str">
        <f>IF(SUM('A4'!S648:X648)=6,'A4'!F648,"")</f>
        <v/>
      </c>
      <c r="I617" t="str">
        <f>IF(SUM('A4'!S648:X648)=6,'A4'!G648,"")</f>
        <v/>
      </c>
      <c r="J617" s="308" t="str">
        <f>IF(SUM('A4'!S648:X648)=6,'A4'!H648,"")</f>
        <v/>
      </c>
    </row>
    <row r="618" spans="1:10" x14ac:dyDescent="0.25">
      <c r="A618" t="str">
        <f>IF(SUM('A4'!S649:X649)=6,'Angaben KH-Standort'!$D$25,"")</f>
        <v/>
      </c>
      <c r="B618" t="str">
        <f>IF(SUM('A4'!S649:X649)=6,'Angaben KH-Standort'!$D$26,"")</f>
        <v/>
      </c>
      <c r="C618" t="str">
        <f>IF(SUM('A4'!S649:X649)=6,'Angaben KH-Standort'!$D$12,"")</f>
        <v/>
      </c>
      <c r="D618" t="str">
        <f>IF(SUM('A4'!S649:X649)=6,'A1'!$F$14,"")</f>
        <v/>
      </c>
      <c r="E618" t="str">
        <f>IF(SUM('A4'!S649:X649)=6,'A4'!C649,"")</f>
        <v/>
      </c>
      <c r="F618" t="str">
        <f>IF(SUM('A4'!S649:X649)=6,'A4'!D649,"")</f>
        <v/>
      </c>
      <c r="G618" t="str">
        <f>IF(SUM('A4'!S649:X649)=6,'A4'!E649,"")</f>
        <v/>
      </c>
      <c r="H618" t="str">
        <f>IF(SUM('A4'!S649:X649)=6,'A4'!F649,"")</f>
        <v/>
      </c>
      <c r="I618" t="str">
        <f>IF(SUM('A4'!S649:X649)=6,'A4'!G649,"")</f>
        <v/>
      </c>
      <c r="J618" s="308" t="str">
        <f>IF(SUM('A4'!S649:X649)=6,'A4'!H649,"")</f>
        <v/>
      </c>
    </row>
    <row r="619" spans="1:10" x14ac:dyDescent="0.25">
      <c r="A619" t="str">
        <f>IF(SUM('A4'!S650:X650)=6,'Angaben KH-Standort'!$D$25,"")</f>
        <v/>
      </c>
      <c r="B619" t="str">
        <f>IF(SUM('A4'!S650:X650)=6,'Angaben KH-Standort'!$D$26,"")</f>
        <v/>
      </c>
      <c r="C619" t="str">
        <f>IF(SUM('A4'!S650:X650)=6,'Angaben KH-Standort'!$D$12,"")</f>
        <v/>
      </c>
      <c r="D619" t="str">
        <f>IF(SUM('A4'!S650:X650)=6,'A1'!$F$14,"")</f>
        <v/>
      </c>
      <c r="E619" t="str">
        <f>IF(SUM('A4'!S650:X650)=6,'A4'!C650,"")</f>
        <v/>
      </c>
      <c r="F619" t="str">
        <f>IF(SUM('A4'!S650:X650)=6,'A4'!D650,"")</f>
        <v/>
      </c>
      <c r="G619" t="str">
        <f>IF(SUM('A4'!S650:X650)=6,'A4'!E650,"")</f>
        <v/>
      </c>
      <c r="H619" t="str">
        <f>IF(SUM('A4'!S650:X650)=6,'A4'!F650,"")</f>
        <v/>
      </c>
      <c r="I619" t="str">
        <f>IF(SUM('A4'!S650:X650)=6,'A4'!G650,"")</f>
        <v/>
      </c>
      <c r="J619" s="308" t="str">
        <f>IF(SUM('A4'!S650:X650)=6,'A4'!H650,"")</f>
        <v/>
      </c>
    </row>
    <row r="620" spans="1:10" x14ac:dyDescent="0.25">
      <c r="A620" t="str">
        <f>IF(SUM('A4'!S651:X651)=6,'Angaben KH-Standort'!$D$25,"")</f>
        <v/>
      </c>
      <c r="B620" t="str">
        <f>IF(SUM('A4'!S651:X651)=6,'Angaben KH-Standort'!$D$26,"")</f>
        <v/>
      </c>
      <c r="C620" t="str">
        <f>IF(SUM('A4'!S651:X651)=6,'Angaben KH-Standort'!$D$12,"")</f>
        <v/>
      </c>
      <c r="D620" t="str">
        <f>IF(SUM('A4'!S651:X651)=6,'A1'!$F$14,"")</f>
        <v/>
      </c>
      <c r="E620" t="str">
        <f>IF(SUM('A4'!S651:X651)=6,'A4'!C651,"")</f>
        <v/>
      </c>
      <c r="F620" t="str">
        <f>IF(SUM('A4'!S651:X651)=6,'A4'!D651,"")</f>
        <v/>
      </c>
      <c r="G620" t="str">
        <f>IF(SUM('A4'!S651:X651)=6,'A4'!E651,"")</f>
        <v/>
      </c>
      <c r="H620" t="str">
        <f>IF(SUM('A4'!S651:X651)=6,'A4'!F651,"")</f>
        <v/>
      </c>
      <c r="I620" t="str">
        <f>IF(SUM('A4'!S651:X651)=6,'A4'!G651,"")</f>
        <v/>
      </c>
      <c r="J620" s="308" t="str">
        <f>IF(SUM('A4'!S651:X651)=6,'A4'!H651,"")</f>
        <v/>
      </c>
    </row>
    <row r="621" spans="1:10" x14ac:dyDescent="0.25">
      <c r="A621" t="str">
        <f>IF(SUM('A4'!S652:X652)=6,'Angaben KH-Standort'!$D$25,"")</f>
        <v/>
      </c>
      <c r="B621" t="str">
        <f>IF(SUM('A4'!S652:X652)=6,'Angaben KH-Standort'!$D$26,"")</f>
        <v/>
      </c>
      <c r="C621" t="str">
        <f>IF(SUM('A4'!S652:X652)=6,'Angaben KH-Standort'!$D$12,"")</f>
        <v/>
      </c>
      <c r="D621" t="str">
        <f>IF(SUM('A4'!S652:X652)=6,'A1'!$F$14,"")</f>
        <v/>
      </c>
      <c r="E621" t="str">
        <f>IF(SUM('A4'!S652:X652)=6,'A4'!C652,"")</f>
        <v/>
      </c>
      <c r="F621" t="str">
        <f>IF(SUM('A4'!S652:X652)=6,'A4'!D652,"")</f>
        <v/>
      </c>
      <c r="G621" t="str">
        <f>IF(SUM('A4'!S652:X652)=6,'A4'!E652,"")</f>
        <v/>
      </c>
      <c r="H621" t="str">
        <f>IF(SUM('A4'!S652:X652)=6,'A4'!F652,"")</f>
        <v/>
      </c>
      <c r="I621" t="str">
        <f>IF(SUM('A4'!S652:X652)=6,'A4'!G652,"")</f>
        <v/>
      </c>
      <c r="J621" s="308" t="str">
        <f>IF(SUM('A4'!S652:X652)=6,'A4'!H652,"")</f>
        <v/>
      </c>
    </row>
    <row r="622" spans="1:10" x14ac:dyDescent="0.25">
      <c r="A622" t="str">
        <f>IF(SUM('A4'!S653:X653)=6,'Angaben KH-Standort'!$D$25,"")</f>
        <v/>
      </c>
      <c r="B622" t="str">
        <f>IF(SUM('A4'!S653:X653)=6,'Angaben KH-Standort'!$D$26,"")</f>
        <v/>
      </c>
      <c r="C622" t="str">
        <f>IF(SUM('A4'!S653:X653)=6,'Angaben KH-Standort'!$D$12,"")</f>
        <v/>
      </c>
      <c r="D622" t="str">
        <f>IF(SUM('A4'!S653:X653)=6,'A1'!$F$14,"")</f>
        <v/>
      </c>
      <c r="E622" t="str">
        <f>IF(SUM('A4'!S653:X653)=6,'A4'!C653,"")</f>
        <v/>
      </c>
      <c r="F622" t="str">
        <f>IF(SUM('A4'!S653:X653)=6,'A4'!D653,"")</f>
        <v/>
      </c>
      <c r="G622" t="str">
        <f>IF(SUM('A4'!S653:X653)=6,'A4'!E653,"")</f>
        <v/>
      </c>
      <c r="H622" t="str">
        <f>IF(SUM('A4'!S653:X653)=6,'A4'!F653,"")</f>
        <v/>
      </c>
      <c r="I622" t="str">
        <f>IF(SUM('A4'!S653:X653)=6,'A4'!G653,"")</f>
        <v/>
      </c>
      <c r="J622" s="308" t="str">
        <f>IF(SUM('A4'!S653:X653)=6,'A4'!H653,"")</f>
        <v/>
      </c>
    </row>
    <row r="623" spans="1:10" x14ac:dyDescent="0.25">
      <c r="A623" t="str">
        <f>IF(SUM('A4'!S654:X654)=6,'Angaben KH-Standort'!$D$25,"")</f>
        <v/>
      </c>
      <c r="B623" t="str">
        <f>IF(SUM('A4'!S654:X654)=6,'Angaben KH-Standort'!$D$26,"")</f>
        <v/>
      </c>
      <c r="C623" t="str">
        <f>IF(SUM('A4'!S654:X654)=6,'Angaben KH-Standort'!$D$12,"")</f>
        <v/>
      </c>
      <c r="D623" t="str">
        <f>IF(SUM('A4'!S654:X654)=6,'A1'!$F$14,"")</f>
        <v/>
      </c>
      <c r="E623" t="str">
        <f>IF(SUM('A4'!S654:X654)=6,'A4'!C654,"")</f>
        <v/>
      </c>
      <c r="F623" t="str">
        <f>IF(SUM('A4'!S654:X654)=6,'A4'!D654,"")</f>
        <v/>
      </c>
      <c r="G623" t="str">
        <f>IF(SUM('A4'!S654:X654)=6,'A4'!E654,"")</f>
        <v/>
      </c>
      <c r="H623" t="str">
        <f>IF(SUM('A4'!S654:X654)=6,'A4'!F654,"")</f>
        <v/>
      </c>
      <c r="I623" t="str">
        <f>IF(SUM('A4'!S654:X654)=6,'A4'!G654,"")</f>
        <v/>
      </c>
      <c r="J623" s="308" t="str">
        <f>IF(SUM('A4'!S654:X654)=6,'A4'!H654,"")</f>
        <v/>
      </c>
    </row>
    <row r="624" spans="1:10" x14ac:dyDescent="0.25">
      <c r="A624" t="str">
        <f>IF(SUM('A4'!S655:X655)=6,'Angaben KH-Standort'!$D$25,"")</f>
        <v/>
      </c>
      <c r="B624" t="str">
        <f>IF(SUM('A4'!S655:X655)=6,'Angaben KH-Standort'!$D$26,"")</f>
        <v/>
      </c>
      <c r="C624" t="str">
        <f>IF(SUM('A4'!S655:X655)=6,'Angaben KH-Standort'!$D$12,"")</f>
        <v/>
      </c>
      <c r="D624" t="str">
        <f>IF(SUM('A4'!S655:X655)=6,'A1'!$F$14,"")</f>
        <v/>
      </c>
      <c r="E624" t="str">
        <f>IF(SUM('A4'!S655:X655)=6,'A4'!C655,"")</f>
        <v/>
      </c>
      <c r="F624" t="str">
        <f>IF(SUM('A4'!S655:X655)=6,'A4'!D655,"")</f>
        <v/>
      </c>
      <c r="G624" t="str">
        <f>IF(SUM('A4'!S655:X655)=6,'A4'!E655,"")</f>
        <v/>
      </c>
      <c r="H624" t="str">
        <f>IF(SUM('A4'!S655:X655)=6,'A4'!F655,"")</f>
        <v/>
      </c>
      <c r="I624" t="str">
        <f>IF(SUM('A4'!S655:X655)=6,'A4'!G655,"")</f>
        <v/>
      </c>
      <c r="J624" s="308" t="str">
        <f>IF(SUM('A4'!S655:X655)=6,'A4'!H655,"")</f>
        <v/>
      </c>
    </row>
    <row r="625" spans="1:10" x14ac:dyDescent="0.25">
      <c r="A625" t="str">
        <f>IF(SUM('A4'!S656:X656)=6,'Angaben KH-Standort'!$D$25,"")</f>
        <v/>
      </c>
      <c r="B625" t="str">
        <f>IF(SUM('A4'!S656:X656)=6,'Angaben KH-Standort'!$D$26,"")</f>
        <v/>
      </c>
      <c r="C625" t="str">
        <f>IF(SUM('A4'!S656:X656)=6,'Angaben KH-Standort'!$D$12,"")</f>
        <v/>
      </c>
      <c r="D625" t="str">
        <f>IF(SUM('A4'!S656:X656)=6,'A1'!$F$14,"")</f>
        <v/>
      </c>
      <c r="E625" t="str">
        <f>IF(SUM('A4'!S656:X656)=6,'A4'!C656,"")</f>
        <v/>
      </c>
      <c r="F625" t="str">
        <f>IF(SUM('A4'!S656:X656)=6,'A4'!D656,"")</f>
        <v/>
      </c>
      <c r="G625" t="str">
        <f>IF(SUM('A4'!S656:X656)=6,'A4'!E656,"")</f>
        <v/>
      </c>
      <c r="H625" t="str">
        <f>IF(SUM('A4'!S656:X656)=6,'A4'!F656,"")</f>
        <v/>
      </c>
      <c r="I625" t="str">
        <f>IF(SUM('A4'!S656:X656)=6,'A4'!G656,"")</f>
        <v/>
      </c>
      <c r="J625" s="308" t="str">
        <f>IF(SUM('A4'!S656:X656)=6,'A4'!H656,"")</f>
        <v/>
      </c>
    </row>
    <row r="626" spans="1:10" x14ac:dyDescent="0.25">
      <c r="A626" t="str">
        <f>IF(SUM('A4'!S657:X657)=6,'Angaben KH-Standort'!$D$25,"")</f>
        <v/>
      </c>
      <c r="B626" t="str">
        <f>IF(SUM('A4'!S657:X657)=6,'Angaben KH-Standort'!$D$26,"")</f>
        <v/>
      </c>
      <c r="C626" t="str">
        <f>IF(SUM('A4'!S657:X657)=6,'Angaben KH-Standort'!$D$12,"")</f>
        <v/>
      </c>
      <c r="D626" t="str">
        <f>IF(SUM('A4'!S657:X657)=6,'A1'!$F$14,"")</f>
        <v/>
      </c>
      <c r="E626" t="str">
        <f>IF(SUM('A4'!S657:X657)=6,'A4'!C657,"")</f>
        <v/>
      </c>
      <c r="F626" t="str">
        <f>IF(SUM('A4'!S657:X657)=6,'A4'!D657,"")</f>
        <v/>
      </c>
      <c r="G626" t="str">
        <f>IF(SUM('A4'!S657:X657)=6,'A4'!E657,"")</f>
        <v/>
      </c>
      <c r="H626" t="str">
        <f>IF(SUM('A4'!S657:X657)=6,'A4'!F657,"")</f>
        <v/>
      </c>
      <c r="I626" t="str">
        <f>IF(SUM('A4'!S657:X657)=6,'A4'!G657,"")</f>
        <v/>
      </c>
      <c r="J626" s="308" t="str">
        <f>IF(SUM('A4'!S657:X657)=6,'A4'!H657,"")</f>
        <v/>
      </c>
    </row>
    <row r="627" spans="1:10" x14ac:dyDescent="0.25">
      <c r="A627" t="str">
        <f>IF(SUM('A4'!S658:X658)=6,'Angaben KH-Standort'!$D$25,"")</f>
        <v/>
      </c>
      <c r="B627" t="str">
        <f>IF(SUM('A4'!S658:X658)=6,'Angaben KH-Standort'!$D$26,"")</f>
        <v/>
      </c>
      <c r="C627" t="str">
        <f>IF(SUM('A4'!S658:X658)=6,'Angaben KH-Standort'!$D$12,"")</f>
        <v/>
      </c>
      <c r="D627" t="str">
        <f>IF(SUM('A4'!S658:X658)=6,'A1'!$F$14,"")</f>
        <v/>
      </c>
      <c r="E627" t="str">
        <f>IF(SUM('A4'!S658:X658)=6,'A4'!C658,"")</f>
        <v/>
      </c>
      <c r="F627" t="str">
        <f>IF(SUM('A4'!S658:X658)=6,'A4'!D658,"")</f>
        <v/>
      </c>
      <c r="G627" t="str">
        <f>IF(SUM('A4'!S658:X658)=6,'A4'!E658,"")</f>
        <v/>
      </c>
      <c r="H627" t="str">
        <f>IF(SUM('A4'!S658:X658)=6,'A4'!F658,"")</f>
        <v/>
      </c>
      <c r="I627" t="str">
        <f>IF(SUM('A4'!S658:X658)=6,'A4'!G658,"")</f>
        <v/>
      </c>
      <c r="J627" s="308" t="str">
        <f>IF(SUM('A4'!S658:X658)=6,'A4'!H658,"")</f>
        <v/>
      </c>
    </row>
    <row r="628" spans="1:10" x14ac:dyDescent="0.25">
      <c r="A628" t="str">
        <f>IF(SUM('A4'!S659:X659)=6,'Angaben KH-Standort'!$D$25,"")</f>
        <v/>
      </c>
      <c r="B628" t="str">
        <f>IF(SUM('A4'!S659:X659)=6,'Angaben KH-Standort'!$D$26,"")</f>
        <v/>
      </c>
      <c r="C628" t="str">
        <f>IF(SUM('A4'!S659:X659)=6,'Angaben KH-Standort'!$D$12,"")</f>
        <v/>
      </c>
      <c r="D628" t="str">
        <f>IF(SUM('A4'!S659:X659)=6,'A1'!$F$14,"")</f>
        <v/>
      </c>
      <c r="E628" t="str">
        <f>IF(SUM('A4'!S659:X659)=6,'A4'!C659,"")</f>
        <v/>
      </c>
      <c r="F628" t="str">
        <f>IF(SUM('A4'!S659:X659)=6,'A4'!D659,"")</f>
        <v/>
      </c>
      <c r="G628" t="str">
        <f>IF(SUM('A4'!S659:X659)=6,'A4'!E659,"")</f>
        <v/>
      </c>
      <c r="H628" t="str">
        <f>IF(SUM('A4'!S659:X659)=6,'A4'!F659,"")</f>
        <v/>
      </c>
      <c r="I628" t="str">
        <f>IF(SUM('A4'!S659:X659)=6,'A4'!G659,"")</f>
        <v/>
      </c>
      <c r="J628" s="308" t="str">
        <f>IF(SUM('A4'!S659:X659)=6,'A4'!H659,"")</f>
        <v/>
      </c>
    </row>
    <row r="629" spans="1:10" x14ac:dyDescent="0.25">
      <c r="A629" t="str">
        <f>IF(SUM('A4'!S660:X660)=6,'Angaben KH-Standort'!$D$25,"")</f>
        <v/>
      </c>
      <c r="B629" t="str">
        <f>IF(SUM('A4'!S660:X660)=6,'Angaben KH-Standort'!$D$26,"")</f>
        <v/>
      </c>
      <c r="C629" t="str">
        <f>IF(SUM('A4'!S660:X660)=6,'Angaben KH-Standort'!$D$12,"")</f>
        <v/>
      </c>
      <c r="D629" t="str">
        <f>IF(SUM('A4'!S660:X660)=6,'A1'!$F$14,"")</f>
        <v/>
      </c>
      <c r="E629" t="str">
        <f>IF(SUM('A4'!S660:X660)=6,'A4'!C660,"")</f>
        <v/>
      </c>
      <c r="F629" t="str">
        <f>IF(SUM('A4'!S660:X660)=6,'A4'!D660,"")</f>
        <v/>
      </c>
      <c r="G629" t="str">
        <f>IF(SUM('A4'!S660:X660)=6,'A4'!E660,"")</f>
        <v/>
      </c>
      <c r="H629" t="str">
        <f>IF(SUM('A4'!S660:X660)=6,'A4'!F660,"")</f>
        <v/>
      </c>
      <c r="I629" t="str">
        <f>IF(SUM('A4'!S660:X660)=6,'A4'!G660,"")</f>
        <v/>
      </c>
      <c r="J629" s="308" t="str">
        <f>IF(SUM('A4'!S660:X660)=6,'A4'!H660,"")</f>
        <v/>
      </c>
    </row>
    <row r="630" spans="1:10" x14ac:dyDescent="0.25">
      <c r="A630" t="str">
        <f>IF(SUM('A4'!S661:X661)=6,'Angaben KH-Standort'!$D$25,"")</f>
        <v/>
      </c>
      <c r="B630" t="str">
        <f>IF(SUM('A4'!S661:X661)=6,'Angaben KH-Standort'!$D$26,"")</f>
        <v/>
      </c>
      <c r="C630" t="str">
        <f>IF(SUM('A4'!S661:X661)=6,'Angaben KH-Standort'!$D$12,"")</f>
        <v/>
      </c>
      <c r="D630" t="str">
        <f>IF(SUM('A4'!S661:X661)=6,'A1'!$F$14,"")</f>
        <v/>
      </c>
      <c r="E630" t="str">
        <f>IF(SUM('A4'!S661:X661)=6,'A4'!C661,"")</f>
        <v/>
      </c>
      <c r="F630" t="str">
        <f>IF(SUM('A4'!S661:X661)=6,'A4'!D661,"")</f>
        <v/>
      </c>
      <c r="G630" t="str">
        <f>IF(SUM('A4'!S661:X661)=6,'A4'!E661,"")</f>
        <v/>
      </c>
      <c r="H630" t="str">
        <f>IF(SUM('A4'!S661:X661)=6,'A4'!F661,"")</f>
        <v/>
      </c>
      <c r="I630" t="str">
        <f>IF(SUM('A4'!S661:X661)=6,'A4'!G661,"")</f>
        <v/>
      </c>
      <c r="J630" s="308" t="str">
        <f>IF(SUM('A4'!S661:X661)=6,'A4'!H661,"")</f>
        <v/>
      </c>
    </row>
    <row r="631" spans="1:10" x14ac:dyDescent="0.25">
      <c r="A631" t="str">
        <f>IF(SUM('A4'!S662:X662)=6,'Angaben KH-Standort'!$D$25,"")</f>
        <v/>
      </c>
      <c r="B631" t="str">
        <f>IF(SUM('A4'!S662:X662)=6,'Angaben KH-Standort'!$D$26,"")</f>
        <v/>
      </c>
      <c r="C631" t="str">
        <f>IF(SUM('A4'!S662:X662)=6,'Angaben KH-Standort'!$D$12,"")</f>
        <v/>
      </c>
      <c r="D631" t="str">
        <f>IF(SUM('A4'!S662:X662)=6,'A1'!$F$14,"")</f>
        <v/>
      </c>
      <c r="E631" t="str">
        <f>IF(SUM('A4'!S662:X662)=6,'A4'!C662,"")</f>
        <v/>
      </c>
      <c r="F631" t="str">
        <f>IF(SUM('A4'!S662:X662)=6,'A4'!D662,"")</f>
        <v/>
      </c>
      <c r="G631" t="str">
        <f>IF(SUM('A4'!S662:X662)=6,'A4'!E662,"")</f>
        <v/>
      </c>
      <c r="H631" t="str">
        <f>IF(SUM('A4'!S662:X662)=6,'A4'!F662,"")</f>
        <v/>
      </c>
      <c r="I631" t="str">
        <f>IF(SUM('A4'!S662:X662)=6,'A4'!G662,"")</f>
        <v/>
      </c>
      <c r="J631" s="308" t="str">
        <f>IF(SUM('A4'!S662:X662)=6,'A4'!H662,"")</f>
        <v/>
      </c>
    </row>
    <row r="632" spans="1:10" x14ac:dyDescent="0.25">
      <c r="A632" t="str">
        <f>IF(SUM('A4'!S663:X663)=6,'Angaben KH-Standort'!$D$25,"")</f>
        <v/>
      </c>
      <c r="B632" t="str">
        <f>IF(SUM('A4'!S663:X663)=6,'Angaben KH-Standort'!$D$26,"")</f>
        <v/>
      </c>
      <c r="C632" t="str">
        <f>IF(SUM('A4'!S663:X663)=6,'Angaben KH-Standort'!$D$12,"")</f>
        <v/>
      </c>
      <c r="D632" t="str">
        <f>IF(SUM('A4'!S663:X663)=6,'A1'!$F$14,"")</f>
        <v/>
      </c>
      <c r="E632" t="str">
        <f>IF(SUM('A4'!S663:X663)=6,'A4'!C663,"")</f>
        <v/>
      </c>
      <c r="F632" t="str">
        <f>IF(SUM('A4'!S663:X663)=6,'A4'!D663,"")</f>
        <v/>
      </c>
      <c r="G632" t="str">
        <f>IF(SUM('A4'!S663:X663)=6,'A4'!E663,"")</f>
        <v/>
      </c>
      <c r="H632" t="str">
        <f>IF(SUM('A4'!S663:X663)=6,'A4'!F663,"")</f>
        <v/>
      </c>
      <c r="I632" t="str">
        <f>IF(SUM('A4'!S663:X663)=6,'A4'!G663,"")</f>
        <v/>
      </c>
      <c r="J632" s="308" t="str">
        <f>IF(SUM('A4'!S663:X663)=6,'A4'!H663,"")</f>
        <v/>
      </c>
    </row>
    <row r="633" spans="1:10" x14ac:dyDescent="0.25">
      <c r="A633" t="str">
        <f>IF(SUM('A4'!S664:X664)=6,'Angaben KH-Standort'!$D$25,"")</f>
        <v/>
      </c>
      <c r="B633" t="str">
        <f>IF(SUM('A4'!S664:X664)=6,'Angaben KH-Standort'!$D$26,"")</f>
        <v/>
      </c>
      <c r="C633" t="str">
        <f>IF(SUM('A4'!S664:X664)=6,'Angaben KH-Standort'!$D$12,"")</f>
        <v/>
      </c>
      <c r="D633" t="str">
        <f>IF(SUM('A4'!S664:X664)=6,'A1'!$F$14,"")</f>
        <v/>
      </c>
      <c r="E633" t="str">
        <f>IF(SUM('A4'!S664:X664)=6,'A4'!C664,"")</f>
        <v/>
      </c>
      <c r="F633" t="str">
        <f>IF(SUM('A4'!S664:X664)=6,'A4'!D664,"")</f>
        <v/>
      </c>
      <c r="G633" t="str">
        <f>IF(SUM('A4'!S664:X664)=6,'A4'!E664,"")</f>
        <v/>
      </c>
      <c r="H633" t="str">
        <f>IF(SUM('A4'!S664:X664)=6,'A4'!F664,"")</f>
        <v/>
      </c>
      <c r="I633" t="str">
        <f>IF(SUM('A4'!S664:X664)=6,'A4'!G664,"")</f>
        <v/>
      </c>
      <c r="J633" s="308" t="str">
        <f>IF(SUM('A4'!S664:X664)=6,'A4'!H664,"")</f>
        <v/>
      </c>
    </row>
    <row r="634" spans="1:10" x14ac:dyDescent="0.25">
      <c r="A634" t="str">
        <f>IF(SUM('A4'!S665:X665)=6,'Angaben KH-Standort'!$D$25,"")</f>
        <v/>
      </c>
      <c r="B634" t="str">
        <f>IF(SUM('A4'!S665:X665)=6,'Angaben KH-Standort'!$D$26,"")</f>
        <v/>
      </c>
      <c r="C634" t="str">
        <f>IF(SUM('A4'!S665:X665)=6,'Angaben KH-Standort'!$D$12,"")</f>
        <v/>
      </c>
      <c r="D634" t="str">
        <f>IF(SUM('A4'!S665:X665)=6,'A1'!$F$14,"")</f>
        <v/>
      </c>
      <c r="E634" t="str">
        <f>IF(SUM('A4'!S665:X665)=6,'A4'!C665,"")</f>
        <v/>
      </c>
      <c r="F634" t="str">
        <f>IF(SUM('A4'!S665:X665)=6,'A4'!D665,"")</f>
        <v/>
      </c>
      <c r="G634" t="str">
        <f>IF(SUM('A4'!S665:X665)=6,'A4'!E665,"")</f>
        <v/>
      </c>
      <c r="H634" t="str">
        <f>IF(SUM('A4'!S665:X665)=6,'A4'!F665,"")</f>
        <v/>
      </c>
      <c r="I634" t="str">
        <f>IF(SUM('A4'!S665:X665)=6,'A4'!G665,"")</f>
        <v/>
      </c>
      <c r="J634" s="308" t="str">
        <f>IF(SUM('A4'!S665:X665)=6,'A4'!H665,"")</f>
        <v/>
      </c>
    </row>
    <row r="635" spans="1:10" x14ac:dyDescent="0.25">
      <c r="A635" t="str">
        <f>IF(SUM('A4'!S666:X666)=6,'Angaben KH-Standort'!$D$25,"")</f>
        <v/>
      </c>
      <c r="B635" t="str">
        <f>IF(SUM('A4'!S666:X666)=6,'Angaben KH-Standort'!$D$26,"")</f>
        <v/>
      </c>
      <c r="C635" t="str">
        <f>IF(SUM('A4'!S666:X666)=6,'Angaben KH-Standort'!$D$12,"")</f>
        <v/>
      </c>
      <c r="D635" t="str">
        <f>IF(SUM('A4'!S666:X666)=6,'A1'!$F$14,"")</f>
        <v/>
      </c>
      <c r="E635" t="str">
        <f>IF(SUM('A4'!S666:X666)=6,'A4'!C666,"")</f>
        <v/>
      </c>
      <c r="F635" t="str">
        <f>IF(SUM('A4'!S666:X666)=6,'A4'!D666,"")</f>
        <v/>
      </c>
      <c r="G635" t="str">
        <f>IF(SUM('A4'!S666:X666)=6,'A4'!E666,"")</f>
        <v/>
      </c>
      <c r="H635" t="str">
        <f>IF(SUM('A4'!S666:X666)=6,'A4'!F666,"")</f>
        <v/>
      </c>
      <c r="I635" t="str">
        <f>IF(SUM('A4'!S666:X666)=6,'A4'!G666,"")</f>
        <v/>
      </c>
      <c r="J635" s="308" t="str">
        <f>IF(SUM('A4'!S666:X666)=6,'A4'!H666,"")</f>
        <v/>
      </c>
    </row>
    <row r="636" spans="1:10" x14ac:dyDescent="0.25">
      <c r="A636" t="str">
        <f>IF(SUM('A4'!S667:X667)=6,'Angaben KH-Standort'!$D$25,"")</f>
        <v/>
      </c>
      <c r="B636" t="str">
        <f>IF(SUM('A4'!S667:X667)=6,'Angaben KH-Standort'!$D$26,"")</f>
        <v/>
      </c>
      <c r="C636" t="str">
        <f>IF(SUM('A4'!S667:X667)=6,'Angaben KH-Standort'!$D$12,"")</f>
        <v/>
      </c>
      <c r="D636" t="str">
        <f>IF(SUM('A4'!S667:X667)=6,'A1'!$F$14,"")</f>
        <v/>
      </c>
      <c r="E636" t="str">
        <f>IF(SUM('A4'!S667:X667)=6,'A4'!C667,"")</f>
        <v/>
      </c>
      <c r="F636" t="str">
        <f>IF(SUM('A4'!S667:X667)=6,'A4'!D667,"")</f>
        <v/>
      </c>
      <c r="G636" t="str">
        <f>IF(SUM('A4'!S667:X667)=6,'A4'!E667,"")</f>
        <v/>
      </c>
      <c r="H636" t="str">
        <f>IF(SUM('A4'!S667:X667)=6,'A4'!F667,"")</f>
        <v/>
      </c>
      <c r="I636" t="str">
        <f>IF(SUM('A4'!S667:X667)=6,'A4'!G667,"")</f>
        <v/>
      </c>
      <c r="J636" s="308" t="str">
        <f>IF(SUM('A4'!S667:X667)=6,'A4'!H667,"")</f>
        <v/>
      </c>
    </row>
    <row r="637" spans="1:10" x14ac:dyDescent="0.25">
      <c r="A637" t="str">
        <f>IF(SUM('A4'!S668:X668)=6,'Angaben KH-Standort'!$D$25,"")</f>
        <v/>
      </c>
      <c r="B637" t="str">
        <f>IF(SUM('A4'!S668:X668)=6,'Angaben KH-Standort'!$D$26,"")</f>
        <v/>
      </c>
      <c r="C637" t="str">
        <f>IF(SUM('A4'!S668:X668)=6,'Angaben KH-Standort'!$D$12,"")</f>
        <v/>
      </c>
      <c r="D637" t="str">
        <f>IF(SUM('A4'!S668:X668)=6,'A1'!$F$14,"")</f>
        <v/>
      </c>
      <c r="E637" t="str">
        <f>IF(SUM('A4'!S668:X668)=6,'A4'!C668,"")</f>
        <v/>
      </c>
      <c r="F637" t="str">
        <f>IF(SUM('A4'!S668:X668)=6,'A4'!D668,"")</f>
        <v/>
      </c>
      <c r="G637" t="str">
        <f>IF(SUM('A4'!S668:X668)=6,'A4'!E668,"")</f>
        <v/>
      </c>
      <c r="H637" t="str">
        <f>IF(SUM('A4'!S668:X668)=6,'A4'!F668,"")</f>
        <v/>
      </c>
      <c r="I637" t="str">
        <f>IF(SUM('A4'!S668:X668)=6,'A4'!G668,"")</f>
        <v/>
      </c>
      <c r="J637" s="308" t="str">
        <f>IF(SUM('A4'!S668:X668)=6,'A4'!H668,"")</f>
        <v/>
      </c>
    </row>
    <row r="638" spans="1:10" x14ac:dyDescent="0.25">
      <c r="A638" t="str">
        <f>IF(SUM('A4'!S669:X669)=6,'Angaben KH-Standort'!$D$25,"")</f>
        <v/>
      </c>
      <c r="B638" t="str">
        <f>IF(SUM('A4'!S669:X669)=6,'Angaben KH-Standort'!$D$26,"")</f>
        <v/>
      </c>
      <c r="C638" t="str">
        <f>IF(SUM('A4'!S669:X669)=6,'Angaben KH-Standort'!$D$12,"")</f>
        <v/>
      </c>
      <c r="D638" t="str">
        <f>IF(SUM('A4'!S669:X669)=6,'A1'!$F$14,"")</f>
        <v/>
      </c>
      <c r="E638" t="str">
        <f>IF(SUM('A4'!S669:X669)=6,'A4'!C669,"")</f>
        <v/>
      </c>
      <c r="F638" t="str">
        <f>IF(SUM('A4'!S669:X669)=6,'A4'!D669,"")</f>
        <v/>
      </c>
      <c r="G638" t="str">
        <f>IF(SUM('A4'!S669:X669)=6,'A4'!E669,"")</f>
        <v/>
      </c>
      <c r="H638" t="str">
        <f>IF(SUM('A4'!S669:X669)=6,'A4'!F669,"")</f>
        <v/>
      </c>
      <c r="I638" t="str">
        <f>IF(SUM('A4'!S669:X669)=6,'A4'!G669,"")</f>
        <v/>
      </c>
      <c r="J638" s="308" t="str">
        <f>IF(SUM('A4'!S669:X669)=6,'A4'!H669,"")</f>
        <v/>
      </c>
    </row>
    <row r="639" spans="1:10" x14ac:dyDescent="0.25">
      <c r="A639" t="str">
        <f>IF(SUM('A4'!S670:X670)=6,'Angaben KH-Standort'!$D$25,"")</f>
        <v/>
      </c>
      <c r="B639" t="str">
        <f>IF(SUM('A4'!S670:X670)=6,'Angaben KH-Standort'!$D$26,"")</f>
        <v/>
      </c>
      <c r="C639" t="str">
        <f>IF(SUM('A4'!S670:X670)=6,'Angaben KH-Standort'!$D$12,"")</f>
        <v/>
      </c>
      <c r="D639" t="str">
        <f>IF(SUM('A4'!S670:X670)=6,'A1'!$F$14,"")</f>
        <v/>
      </c>
      <c r="E639" t="str">
        <f>IF(SUM('A4'!S670:X670)=6,'A4'!C670,"")</f>
        <v/>
      </c>
      <c r="F639" t="str">
        <f>IF(SUM('A4'!S670:X670)=6,'A4'!D670,"")</f>
        <v/>
      </c>
      <c r="G639" t="str">
        <f>IF(SUM('A4'!S670:X670)=6,'A4'!E670,"")</f>
        <v/>
      </c>
      <c r="H639" t="str">
        <f>IF(SUM('A4'!S670:X670)=6,'A4'!F670,"")</f>
        <v/>
      </c>
      <c r="I639" t="str">
        <f>IF(SUM('A4'!S670:X670)=6,'A4'!G670,"")</f>
        <v/>
      </c>
      <c r="J639" s="308" t="str">
        <f>IF(SUM('A4'!S670:X670)=6,'A4'!H670,"")</f>
        <v/>
      </c>
    </row>
    <row r="640" spans="1:10" x14ac:dyDescent="0.25">
      <c r="A640" t="str">
        <f>IF(SUM('A4'!S671:X671)=6,'Angaben KH-Standort'!$D$25,"")</f>
        <v/>
      </c>
      <c r="B640" t="str">
        <f>IF(SUM('A4'!S671:X671)=6,'Angaben KH-Standort'!$D$26,"")</f>
        <v/>
      </c>
      <c r="C640" t="str">
        <f>IF(SUM('A4'!S671:X671)=6,'Angaben KH-Standort'!$D$12,"")</f>
        <v/>
      </c>
      <c r="D640" t="str">
        <f>IF(SUM('A4'!S671:X671)=6,'A1'!$F$14,"")</f>
        <v/>
      </c>
      <c r="E640" t="str">
        <f>IF(SUM('A4'!S671:X671)=6,'A4'!C671,"")</f>
        <v/>
      </c>
      <c r="F640" t="str">
        <f>IF(SUM('A4'!S671:X671)=6,'A4'!D671,"")</f>
        <v/>
      </c>
      <c r="G640" t="str">
        <f>IF(SUM('A4'!S671:X671)=6,'A4'!E671,"")</f>
        <v/>
      </c>
      <c r="H640" t="str">
        <f>IF(SUM('A4'!S671:X671)=6,'A4'!F671,"")</f>
        <v/>
      </c>
      <c r="I640" t="str">
        <f>IF(SUM('A4'!S671:X671)=6,'A4'!G671,"")</f>
        <v/>
      </c>
      <c r="J640" s="308" t="str">
        <f>IF(SUM('A4'!S671:X671)=6,'A4'!H671,"")</f>
        <v/>
      </c>
    </row>
    <row r="641" spans="1:10" x14ac:dyDescent="0.25">
      <c r="A641" t="str">
        <f>IF(SUM('A4'!S672:X672)=6,'Angaben KH-Standort'!$D$25,"")</f>
        <v/>
      </c>
      <c r="B641" t="str">
        <f>IF(SUM('A4'!S672:X672)=6,'Angaben KH-Standort'!$D$26,"")</f>
        <v/>
      </c>
      <c r="C641" t="str">
        <f>IF(SUM('A4'!S672:X672)=6,'Angaben KH-Standort'!$D$12,"")</f>
        <v/>
      </c>
      <c r="D641" t="str">
        <f>IF(SUM('A4'!S672:X672)=6,'A1'!$F$14,"")</f>
        <v/>
      </c>
      <c r="E641" t="str">
        <f>IF(SUM('A4'!S672:X672)=6,'A4'!C672,"")</f>
        <v/>
      </c>
      <c r="F641" t="str">
        <f>IF(SUM('A4'!S672:X672)=6,'A4'!D672,"")</f>
        <v/>
      </c>
      <c r="G641" t="str">
        <f>IF(SUM('A4'!S672:X672)=6,'A4'!E672,"")</f>
        <v/>
      </c>
      <c r="H641" t="str">
        <f>IF(SUM('A4'!S672:X672)=6,'A4'!F672,"")</f>
        <v/>
      </c>
      <c r="I641" t="str">
        <f>IF(SUM('A4'!S672:X672)=6,'A4'!G672,"")</f>
        <v/>
      </c>
      <c r="J641" s="308" t="str">
        <f>IF(SUM('A4'!S672:X672)=6,'A4'!H672,"")</f>
        <v/>
      </c>
    </row>
    <row r="642" spans="1:10" x14ac:dyDescent="0.25">
      <c r="A642" t="str">
        <f>IF(SUM('A4'!S673:X673)=6,'Angaben KH-Standort'!$D$25,"")</f>
        <v/>
      </c>
      <c r="B642" t="str">
        <f>IF(SUM('A4'!S673:X673)=6,'Angaben KH-Standort'!$D$26,"")</f>
        <v/>
      </c>
      <c r="C642" t="str">
        <f>IF(SUM('A4'!S673:X673)=6,'Angaben KH-Standort'!$D$12,"")</f>
        <v/>
      </c>
      <c r="D642" t="str">
        <f>IF(SUM('A4'!S673:X673)=6,'A1'!$F$14,"")</f>
        <v/>
      </c>
      <c r="E642" t="str">
        <f>IF(SUM('A4'!S673:X673)=6,'A4'!C673,"")</f>
        <v/>
      </c>
      <c r="F642" t="str">
        <f>IF(SUM('A4'!S673:X673)=6,'A4'!D673,"")</f>
        <v/>
      </c>
      <c r="G642" t="str">
        <f>IF(SUM('A4'!S673:X673)=6,'A4'!E673,"")</f>
        <v/>
      </c>
      <c r="H642" t="str">
        <f>IF(SUM('A4'!S673:X673)=6,'A4'!F673,"")</f>
        <v/>
      </c>
      <c r="I642" t="str">
        <f>IF(SUM('A4'!S673:X673)=6,'A4'!G673,"")</f>
        <v/>
      </c>
      <c r="J642" s="308" t="str">
        <f>IF(SUM('A4'!S673:X673)=6,'A4'!H673,"")</f>
        <v/>
      </c>
    </row>
    <row r="643" spans="1:10" x14ac:dyDescent="0.25">
      <c r="A643" t="str">
        <f>IF(SUM('A4'!S674:X674)=6,'Angaben KH-Standort'!$D$25,"")</f>
        <v/>
      </c>
      <c r="B643" t="str">
        <f>IF(SUM('A4'!S674:X674)=6,'Angaben KH-Standort'!$D$26,"")</f>
        <v/>
      </c>
      <c r="C643" t="str">
        <f>IF(SUM('A4'!S674:X674)=6,'Angaben KH-Standort'!$D$12,"")</f>
        <v/>
      </c>
      <c r="D643" t="str">
        <f>IF(SUM('A4'!S674:X674)=6,'A1'!$F$14,"")</f>
        <v/>
      </c>
      <c r="E643" t="str">
        <f>IF(SUM('A4'!S674:X674)=6,'A4'!C674,"")</f>
        <v/>
      </c>
      <c r="F643" t="str">
        <f>IF(SUM('A4'!S674:X674)=6,'A4'!D674,"")</f>
        <v/>
      </c>
      <c r="G643" t="str">
        <f>IF(SUM('A4'!S674:X674)=6,'A4'!E674,"")</f>
        <v/>
      </c>
      <c r="H643" t="str">
        <f>IF(SUM('A4'!S674:X674)=6,'A4'!F674,"")</f>
        <v/>
      </c>
      <c r="I643" t="str">
        <f>IF(SUM('A4'!S674:X674)=6,'A4'!G674,"")</f>
        <v/>
      </c>
      <c r="J643" s="308" t="str">
        <f>IF(SUM('A4'!S674:X674)=6,'A4'!H674,"")</f>
        <v/>
      </c>
    </row>
    <row r="644" spans="1:10" x14ac:dyDescent="0.25">
      <c r="A644" t="str">
        <f>IF(SUM('A4'!S675:X675)=6,'Angaben KH-Standort'!$D$25,"")</f>
        <v/>
      </c>
      <c r="B644" t="str">
        <f>IF(SUM('A4'!S675:X675)=6,'Angaben KH-Standort'!$D$26,"")</f>
        <v/>
      </c>
      <c r="C644" t="str">
        <f>IF(SUM('A4'!S675:X675)=6,'Angaben KH-Standort'!$D$12,"")</f>
        <v/>
      </c>
      <c r="D644" t="str">
        <f>IF(SUM('A4'!S675:X675)=6,'A1'!$F$14,"")</f>
        <v/>
      </c>
      <c r="E644" t="str">
        <f>IF(SUM('A4'!S675:X675)=6,'A4'!C675,"")</f>
        <v/>
      </c>
      <c r="F644" t="str">
        <f>IF(SUM('A4'!S675:X675)=6,'A4'!D675,"")</f>
        <v/>
      </c>
      <c r="G644" t="str">
        <f>IF(SUM('A4'!S675:X675)=6,'A4'!E675,"")</f>
        <v/>
      </c>
      <c r="H644" t="str">
        <f>IF(SUM('A4'!S675:X675)=6,'A4'!F675,"")</f>
        <v/>
      </c>
      <c r="I644" t="str">
        <f>IF(SUM('A4'!S675:X675)=6,'A4'!G675,"")</f>
        <v/>
      </c>
      <c r="J644" s="308" t="str">
        <f>IF(SUM('A4'!S675:X675)=6,'A4'!H675,"")</f>
        <v/>
      </c>
    </row>
    <row r="645" spans="1:10" x14ac:dyDescent="0.25">
      <c r="A645" t="str">
        <f>IF(SUM('A4'!S676:X676)=6,'Angaben KH-Standort'!$D$25,"")</f>
        <v/>
      </c>
      <c r="B645" t="str">
        <f>IF(SUM('A4'!S676:X676)=6,'Angaben KH-Standort'!$D$26,"")</f>
        <v/>
      </c>
      <c r="C645" t="str">
        <f>IF(SUM('A4'!S676:X676)=6,'Angaben KH-Standort'!$D$12,"")</f>
        <v/>
      </c>
      <c r="D645" t="str">
        <f>IF(SUM('A4'!S676:X676)=6,'A1'!$F$14,"")</f>
        <v/>
      </c>
      <c r="E645" t="str">
        <f>IF(SUM('A4'!S676:X676)=6,'A4'!C676,"")</f>
        <v/>
      </c>
      <c r="F645" t="str">
        <f>IF(SUM('A4'!S676:X676)=6,'A4'!D676,"")</f>
        <v/>
      </c>
      <c r="G645" t="str">
        <f>IF(SUM('A4'!S676:X676)=6,'A4'!E676,"")</f>
        <v/>
      </c>
      <c r="H645" t="str">
        <f>IF(SUM('A4'!S676:X676)=6,'A4'!F676,"")</f>
        <v/>
      </c>
      <c r="I645" t="str">
        <f>IF(SUM('A4'!S676:X676)=6,'A4'!G676,"")</f>
        <v/>
      </c>
      <c r="J645" s="308" t="str">
        <f>IF(SUM('A4'!S676:X676)=6,'A4'!H676,"")</f>
        <v/>
      </c>
    </row>
    <row r="646" spans="1:10" x14ac:dyDescent="0.25">
      <c r="A646" t="str">
        <f>IF(SUM('A4'!S677:X677)=6,'Angaben KH-Standort'!$D$25,"")</f>
        <v/>
      </c>
      <c r="B646" t="str">
        <f>IF(SUM('A4'!S677:X677)=6,'Angaben KH-Standort'!$D$26,"")</f>
        <v/>
      </c>
      <c r="C646" t="str">
        <f>IF(SUM('A4'!S677:X677)=6,'Angaben KH-Standort'!$D$12,"")</f>
        <v/>
      </c>
      <c r="D646" t="str">
        <f>IF(SUM('A4'!S677:X677)=6,'A1'!$F$14,"")</f>
        <v/>
      </c>
      <c r="E646" t="str">
        <f>IF(SUM('A4'!S677:X677)=6,'A4'!C677,"")</f>
        <v/>
      </c>
      <c r="F646" t="str">
        <f>IF(SUM('A4'!S677:X677)=6,'A4'!D677,"")</f>
        <v/>
      </c>
      <c r="G646" t="str">
        <f>IF(SUM('A4'!S677:X677)=6,'A4'!E677,"")</f>
        <v/>
      </c>
      <c r="H646" t="str">
        <f>IF(SUM('A4'!S677:X677)=6,'A4'!F677,"")</f>
        <v/>
      </c>
      <c r="I646" t="str">
        <f>IF(SUM('A4'!S677:X677)=6,'A4'!G677,"")</f>
        <v/>
      </c>
      <c r="J646" s="308" t="str">
        <f>IF(SUM('A4'!S677:X677)=6,'A4'!H677,"")</f>
        <v/>
      </c>
    </row>
    <row r="647" spans="1:10" x14ac:dyDescent="0.25">
      <c r="A647" t="str">
        <f>IF(SUM('A4'!S678:X678)=6,'Angaben KH-Standort'!$D$25,"")</f>
        <v/>
      </c>
      <c r="B647" t="str">
        <f>IF(SUM('A4'!S678:X678)=6,'Angaben KH-Standort'!$D$26,"")</f>
        <v/>
      </c>
      <c r="C647" t="str">
        <f>IF(SUM('A4'!S678:X678)=6,'Angaben KH-Standort'!$D$12,"")</f>
        <v/>
      </c>
      <c r="D647" t="str">
        <f>IF(SUM('A4'!S678:X678)=6,'A1'!$F$14,"")</f>
        <v/>
      </c>
      <c r="E647" t="str">
        <f>IF(SUM('A4'!S678:X678)=6,'A4'!C678,"")</f>
        <v/>
      </c>
      <c r="F647" t="str">
        <f>IF(SUM('A4'!S678:X678)=6,'A4'!D678,"")</f>
        <v/>
      </c>
      <c r="G647" t="str">
        <f>IF(SUM('A4'!S678:X678)=6,'A4'!E678,"")</f>
        <v/>
      </c>
      <c r="H647" t="str">
        <f>IF(SUM('A4'!S678:X678)=6,'A4'!F678,"")</f>
        <v/>
      </c>
      <c r="I647" t="str">
        <f>IF(SUM('A4'!S678:X678)=6,'A4'!G678,"")</f>
        <v/>
      </c>
      <c r="J647" s="308" t="str">
        <f>IF(SUM('A4'!S678:X678)=6,'A4'!H678,"")</f>
        <v/>
      </c>
    </row>
    <row r="648" spans="1:10" x14ac:dyDescent="0.25">
      <c r="A648" t="str">
        <f>IF(SUM('A4'!S679:X679)=6,'Angaben KH-Standort'!$D$25,"")</f>
        <v/>
      </c>
      <c r="B648" t="str">
        <f>IF(SUM('A4'!S679:X679)=6,'Angaben KH-Standort'!$D$26,"")</f>
        <v/>
      </c>
      <c r="C648" t="str">
        <f>IF(SUM('A4'!S679:X679)=6,'Angaben KH-Standort'!$D$12,"")</f>
        <v/>
      </c>
      <c r="D648" t="str">
        <f>IF(SUM('A4'!S679:X679)=6,'A1'!$F$14,"")</f>
        <v/>
      </c>
      <c r="E648" t="str">
        <f>IF(SUM('A4'!S679:X679)=6,'A4'!C679,"")</f>
        <v/>
      </c>
      <c r="F648" t="str">
        <f>IF(SUM('A4'!S679:X679)=6,'A4'!D679,"")</f>
        <v/>
      </c>
      <c r="G648" t="str">
        <f>IF(SUM('A4'!S679:X679)=6,'A4'!E679,"")</f>
        <v/>
      </c>
      <c r="H648" t="str">
        <f>IF(SUM('A4'!S679:X679)=6,'A4'!F679,"")</f>
        <v/>
      </c>
      <c r="I648" t="str">
        <f>IF(SUM('A4'!S679:X679)=6,'A4'!G679,"")</f>
        <v/>
      </c>
      <c r="J648" s="308" t="str">
        <f>IF(SUM('A4'!S679:X679)=6,'A4'!H679,"")</f>
        <v/>
      </c>
    </row>
    <row r="649" spans="1:10" x14ac:dyDescent="0.25">
      <c r="A649" t="str">
        <f>IF(SUM('A4'!S680:X680)=6,'Angaben KH-Standort'!$D$25,"")</f>
        <v/>
      </c>
      <c r="B649" t="str">
        <f>IF(SUM('A4'!S680:X680)=6,'Angaben KH-Standort'!$D$26,"")</f>
        <v/>
      </c>
      <c r="C649" t="str">
        <f>IF(SUM('A4'!S680:X680)=6,'Angaben KH-Standort'!$D$12,"")</f>
        <v/>
      </c>
      <c r="D649" t="str">
        <f>IF(SUM('A4'!S680:X680)=6,'A1'!$F$14,"")</f>
        <v/>
      </c>
      <c r="E649" t="str">
        <f>IF(SUM('A4'!S680:X680)=6,'A4'!C680,"")</f>
        <v/>
      </c>
      <c r="F649" t="str">
        <f>IF(SUM('A4'!S680:X680)=6,'A4'!D680,"")</f>
        <v/>
      </c>
      <c r="G649" t="str">
        <f>IF(SUM('A4'!S680:X680)=6,'A4'!E680,"")</f>
        <v/>
      </c>
      <c r="H649" t="str">
        <f>IF(SUM('A4'!S680:X680)=6,'A4'!F680,"")</f>
        <v/>
      </c>
      <c r="I649" t="str">
        <f>IF(SUM('A4'!S680:X680)=6,'A4'!G680,"")</f>
        <v/>
      </c>
      <c r="J649" s="308" t="str">
        <f>IF(SUM('A4'!S680:X680)=6,'A4'!H680,"")</f>
        <v/>
      </c>
    </row>
    <row r="650" spans="1:10" x14ac:dyDescent="0.25">
      <c r="A650" t="str">
        <f>IF(SUM('A4'!S681:X681)=6,'Angaben KH-Standort'!$D$25,"")</f>
        <v/>
      </c>
      <c r="B650" t="str">
        <f>IF(SUM('A4'!S681:X681)=6,'Angaben KH-Standort'!$D$26,"")</f>
        <v/>
      </c>
      <c r="C650" t="str">
        <f>IF(SUM('A4'!S681:X681)=6,'Angaben KH-Standort'!$D$12,"")</f>
        <v/>
      </c>
      <c r="D650" t="str">
        <f>IF(SUM('A4'!S681:X681)=6,'A1'!$F$14,"")</f>
        <v/>
      </c>
      <c r="E650" t="str">
        <f>IF(SUM('A4'!S681:X681)=6,'A4'!C681,"")</f>
        <v/>
      </c>
      <c r="F650" t="str">
        <f>IF(SUM('A4'!S681:X681)=6,'A4'!D681,"")</f>
        <v/>
      </c>
      <c r="G650" t="str">
        <f>IF(SUM('A4'!S681:X681)=6,'A4'!E681,"")</f>
        <v/>
      </c>
      <c r="H650" t="str">
        <f>IF(SUM('A4'!S681:X681)=6,'A4'!F681,"")</f>
        <v/>
      </c>
      <c r="I650" t="str">
        <f>IF(SUM('A4'!S681:X681)=6,'A4'!G681,"")</f>
        <v/>
      </c>
      <c r="J650" s="308" t="str">
        <f>IF(SUM('A4'!S681:X681)=6,'A4'!H681,"")</f>
        <v/>
      </c>
    </row>
    <row r="651" spans="1:10" x14ac:dyDescent="0.25">
      <c r="A651" t="str">
        <f>IF(SUM('A4'!S682:X682)=6,'Angaben KH-Standort'!$D$25,"")</f>
        <v/>
      </c>
      <c r="B651" t="str">
        <f>IF(SUM('A4'!S682:X682)=6,'Angaben KH-Standort'!$D$26,"")</f>
        <v/>
      </c>
      <c r="C651" t="str">
        <f>IF(SUM('A4'!S682:X682)=6,'Angaben KH-Standort'!$D$12,"")</f>
        <v/>
      </c>
      <c r="D651" t="str">
        <f>IF(SUM('A4'!S682:X682)=6,'A1'!$F$14,"")</f>
        <v/>
      </c>
      <c r="E651" t="str">
        <f>IF(SUM('A4'!S682:X682)=6,'A4'!C682,"")</f>
        <v/>
      </c>
      <c r="F651" t="str">
        <f>IF(SUM('A4'!S682:X682)=6,'A4'!D682,"")</f>
        <v/>
      </c>
      <c r="G651" t="str">
        <f>IF(SUM('A4'!S682:X682)=6,'A4'!E682,"")</f>
        <v/>
      </c>
      <c r="H651" t="str">
        <f>IF(SUM('A4'!S682:X682)=6,'A4'!F682,"")</f>
        <v/>
      </c>
      <c r="I651" t="str">
        <f>IF(SUM('A4'!S682:X682)=6,'A4'!G682,"")</f>
        <v/>
      </c>
      <c r="J651" s="308" t="str">
        <f>IF(SUM('A4'!S682:X682)=6,'A4'!H682,"")</f>
        <v/>
      </c>
    </row>
    <row r="652" spans="1:10" x14ac:dyDescent="0.25">
      <c r="A652" t="str">
        <f>IF(SUM('A4'!S683:X683)=6,'Angaben KH-Standort'!$D$25,"")</f>
        <v/>
      </c>
      <c r="B652" t="str">
        <f>IF(SUM('A4'!S683:X683)=6,'Angaben KH-Standort'!$D$26,"")</f>
        <v/>
      </c>
      <c r="C652" t="str">
        <f>IF(SUM('A4'!S683:X683)=6,'Angaben KH-Standort'!$D$12,"")</f>
        <v/>
      </c>
      <c r="D652" t="str">
        <f>IF(SUM('A4'!S683:X683)=6,'A1'!$F$14,"")</f>
        <v/>
      </c>
      <c r="E652" t="str">
        <f>IF(SUM('A4'!S683:X683)=6,'A4'!C683,"")</f>
        <v/>
      </c>
      <c r="F652" t="str">
        <f>IF(SUM('A4'!S683:X683)=6,'A4'!D683,"")</f>
        <v/>
      </c>
      <c r="G652" t="str">
        <f>IF(SUM('A4'!S683:X683)=6,'A4'!E683,"")</f>
        <v/>
      </c>
      <c r="H652" t="str">
        <f>IF(SUM('A4'!S683:X683)=6,'A4'!F683,"")</f>
        <v/>
      </c>
      <c r="I652" t="str">
        <f>IF(SUM('A4'!S683:X683)=6,'A4'!G683,"")</f>
        <v/>
      </c>
      <c r="J652" s="308" t="str">
        <f>IF(SUM('A4'!S683:X683)=6,'A4'!H683,"")</f>
        <v/>
      </c>
    </row>
    <row r="653" spans="1:10" x14ac:dyDescent="0.25">
      <c r="A653" t="str">
        <f>IF(SUM('A4'!S684:X684)=6,'Angaben KH-Standort'!$D$25,"")</f>
        <v/>
      </c>
      <c r="B653" t="str">
        <f>IF(SUM('A4'!S684:X684)=6,'Angaben KH-Standort'!$D$26,"")</f>
        <v/>
      </c>
      <c r="C653" t="str">
        <f>IF(SUM('A4'!S684:X684)=6,'Angaben KH-Standort'!$D$12,"")</f>
        <v/>
      </c>
      <c r="D653" t="str">
        <f>IF(SUM('A4'!S684:X684)=6,'A1'!$F$14,"")</f>
        <v/>
      </c>
      <c r="E653" t="str">
        <f>IF(SUM('A4'!S684:X684)=6,'A4'!C684,"")</f>
        <v/>
      </c>
      <c r="F653" t="str">
        <f>IF(SUM('A4'!S684:X684)=6,'A4'!D684,"")</f>
        <v/>
      </c>
      <c r="G653" t="str">
        <f>IF(SUM('A4'!S684:X684)=6,'A4'!E684,"")</f>
        <v/>
      </c>
      <c r="H653" t="str">
        <f>IF(SUM('A4'!S684:X684)=6,'A4'!F684,"")</f>
        <v/>
      </c>
      <c r="I653" t="str">
        <f>IF(SUM('A4'!S684:X684)=6,'A4'!G684,"")</f>
        <v/>
      </c>
      <c r="J653" s="308" t="str">
        <f>IF(SUM('A4'!S684:X684)=6,'A4'!H684,"")</f>
        <v/>
      </c>
    </row>
    <row r="654" spans="1:10" x14ac:dyDescent="0.25">
      <c r="A654" t="str">
        <f>IF(SUM('A4'!S685:X685)=6,'Angaben KH-Standort'!$D$25,"")</f>
        <v/>
      </c>
      <c r="B654" t="str">
        <f>IF(SUM('A4'!S685:X685)=6,'Angaben KH-Standort'!$D$26,"")</f>
        <v/>
      </c>
      <c r="C654" t="str">
        <f>IF(SUM('A4'!S685:X685)=6,'Angaben KH-Standort'!$D$12,"")</f>
        <v/>
      </c>
      <c r="D654" t="str">
        <f>IF(SUM('A4'!S685:X685)=6,'A1'!$F$14,"")</f>
        <v/>
      </c>
      <c r="E654" t="str">
        <f>IF(SUM('A4'!S685:X685)=6,'A4'!C685,"")</f>
        <v/>
      </c>
      <c r="F654" t="str">
        <f>IF(SUM('A4'!S685:X685)=6,'A4'!D685,"")</f>
        <v/>
      </c>
      <c r="G654" t="str">
        <f>IF(SUM('A4'!S685:X685)=6,'A4'!E685,"")</f>
        <v/>
      </c>
      <c r="H654" t="str">
        <f>IF(SUM('A4'!S685:X685)=6,'A4'!F685,"")</f>
        <v/>
      </c>
      <c r="I654" t="str">
        <f>IF(SUM('A4'!S685:X685)=6,'A4'!G685,"")</f>
        <v/>
      </c>
      <c r="J654" s="308" t="str">
        <f>IF(SUM('A4'!S685:X685)=6,'A4'!H685,"")</f>
        <v/>
      </c>
    </row>
    <row r="655" spans="1:10" x14ac:dyDescent="0.25">
      <c r="A655" t="str">
        <f>IF(SUM('A4'!S686:X686)=6,'Angaben KH-Standort'!$D$25,"")</f>
        <v/>
      </c>
      <c r="B655" t="str">
        <f>IF(SUM('A4'!S686:X686)=6,'Angaben KH-Standort'!$D$26,"")</f>
        <v/>
      </c>
      <c r="C655" t="str">
        <f>IF(SUM('A4'!S686:X686)=6,'Angaben KH-Standort'!$D$12,"")</f>
        <v/>
      </c>
      <c r="D655" t="str">
        <f>IF(SUM('A4'!S686:X686)=6,'A1'!$F$14,"")</f>
        <v/>
      </c>
      <c r="E655" t="str">
        <f>IF(SUM('A4'!S686:X686)=6,'A4'!C686,"")</f>
        <v/>
      </c>
      <c r="F655" t="str">
        <f>IF(SUM('A4'!S686:X686)=6,'A4'!D686,"")</f>
        <v/>
      </c>
      <c r="G655" t="str">
        <f>IF(SUM('A4'!S686:X686)=6,'A4'!E686,"")</f>
        <v/>
      </c>
      <c r="H655" t="str">
        <f>IF(SUM('A4'!S686:X686)=6,'A4'!F686,"")</f>
        <v/>
      </c>
      <c r="I655" t="str">
        <f>IF(SUM('A4'!S686:X686)=6,'A4'!G686,"")</f>
        <v/>
      </c>
      <c r="J655" s="308" t="str">
        <f>IF(SUM('A4'!S686:X686)=6,'A4'!H686,"")</f>
        <v/>
      </c>
    </row>
    <row r="656" spans="1:10" x14ac:dyDescent="0.25">
      <c r="A656" t="str">
        <f>IF(SUM('A4'!S687:X687)=6,'Angaben KH-Standort'!$D$25,"")</f>
        <v/>
      </c>
      <c r="B656" t="str">
        <f>IF(SUM('A4'!S687:X687)=6,'Angaben KH-Standort'!$D$26,"")</f>
        <v/>
      </c>
      <c r="C656" t="str">
        <f>IF(SUM('A4'!S687:X687)=6,'Angaben KH-Standort'!$D$12,"")</f>
        <v/>
      </c>
      <c r="D656" t="str">
        <f>IF(SUM('A4'!S687:X687)=6,'A1'!$F$14,"")</f>
        <v/>
      </c>
      <c r="E656" t="str">
        <f>IF(SUM('A4'!S687:X687)=6,'A4'!C687,"")</f>
        <v/>
      </c>
      <c r="F656" t="str">
        <f>IF(SUM('A4'!S687:X687)=6,'A4'!D687,"")</f>
        <v/>
      </c>
      <c r="G656" t="str">
        <f>IF(SUM('A4'!S687:X687)=6,'A4'!E687,"")</f>
        <v/>
      </c>
      <c r="H656" t="str">
        <f>IF(SUM('A4'!S687:X687)=6,'A4'!F687,"")</f>
        <v/>
      </c>
      <c r="I656" t="str">
        <f>IF(SUM('A4'!S687:X687)=6,'A4'!G687,"")</f>
        <v/>
      </c>
      <c r="J656" s="308" t="str">
        <f>IF(SUM('A4'!S687:X687)=6,'A4'!H687,"")</f>
        <v/>
      </c>
    </row>
    <row r="657" spans="1:10" x14ac:dyDescent="0.25">
      <c r="A657" t="str">
        <f>IF(SUM('A4'!S688:X688)=6,'Angaben KH-Standort'!$D$25,"")</f>
        <v/>
      </c>
      <c r="B657" t="str">
        <f>IF(SUM('A4'!S688:X688)=6,'Angaben KH-Standort'!$D$26,"")</f>
        <v/>
      </c>
      <c r="C657" t="str">
        <f>IF(SUM('A4'!S688:X688)=6,'Angaben KH-Standort'!$D$12,"")</f>
        <v/>
      </c>
      <c r="D657" t="str">
        <f>IF(SUM('A4'!S688:X688)=6,'A1'!$F$14,"")</f>
        <v/>
      </c>
      <c r="E657" t="str">
        <f>IF(SUM('A4'!S688:X688)=6,'A4'!C688,"")</f>
        <v/>
      </c>
      <c r="F657" t="str">
        <f>IF(SUM('A4'!S688:X688)=6,'A4'!D688,"")</f>
        <v/>
      </c>
      <c r="G657" t="str">
        <f>IF(SUM('A4'!S688:X688)=6,'A4'!E688,"")</f>
        <v/>
      </c>
      <c r="H657" t="str">
        <f>IF(SUM('A4'!S688:X688)=6,'A4'!F688,"")</f>
        <v/>
      </c>
      <c r="I657" t="str">
        <f>IF(SUM('A4'!S688:X688)=6,'A4'!G688,"")</f>
        <v/>
      </c>
      <c r="J657" s="308" t="str">
        <f>IF(SUM('A4'!S688:X688)=6,'A4'!H688,"")</f>
        <v/>
      </c>
    </row>
    <row r="658" spans="1:10" x14ac:dyDescent="0.25">
      <c r="A658" t="str">
        <f>IF(SUM('A4'!S689:X689)=6,'Angaben KH-Standort'!$D$25,"")</f>
        <v/>
      </c>
      <c r="B658" t="str">
        <f>IF(SUM('A4'!S689:X689)=6,'Angaben KH-Standort'!$D$26,"")</f>
        <v/>
      </c>
      <c r="C658" t="str">
        <f>IF(SUM('A4'!S689:X689)=6,'Angaben KH-Standort'!$D$12,"")</f>
        <v/>
      </c>
      <c r="D658" t="str">
        <f>IF(SUM('A4'!S689:X689)=6,'A1'!$F$14,"")</f>
        <v/>
      </c>
      <c r="E658" t="str">
        <f>IF(SUM('A4'!S689:X689)=6,'A4'!C689,"")</f>
        <v/>
      </c>
      <c r="F658" t="str">
        <f>IF(SUM('A4'!S689:X689)=6,'A4'!D689,"")</f>
        <v/>
      </c>
      <c r="G658" t="str">
        <f>IF(SUM('A4'!S689:X689)=6,'A4'!E689,"")</f>
        <v/>
      </c>
      <c r="H658" t="str">
        <f>IF(SUM('A4'!S689:X689)=6,'A4'!F689,"")</f>
        <v/>
      </c>
      <c r="I658" t="str">
        <f>IF(SUM('A4'!S689:X689)=6,'A4'!G689,"")</f>
        <v/>
      </c>
      <c r="J658" s="308" t="str">
        <f>IF(SUM('A4'!S689:X689)=6,'A4'!H689,"")</f>
        <v/>
      </c>
    </row>
    <row r="659" spans="1:10" x14ac:dyDescent="0.25">
      <c r="A659" t="str">
        <f>IF(SUM('A4'!S690:X690)=6,'Angaben KH-Standort'!$D$25,"")</f>
        <v/>
      </c>
      <c r="B659" t="str">
        <f>IF(SUM('A4'!S690:X690)=6,'Angaben KH-Standort'!$D$26,"")</f>
        <v/>
      </c>
      <c r="C659" t="str">
        <f>IF(SUM('A4'!S690:X690)=6,'Angaben KH-Standort'!$D$12,"")</f>
        <v/>
      </c>
      <c r="D659" t="str">
        <f>IF(SUM('A4'!S690:X690)=6,'A1'!$F$14,"")</f>
        <v/>
      </c>
      <c r="E659" t="str">
        <f>IF(SUM('A4'!S690:X690)=6,'A4'!C690,"")</f>
        <v/>
      </c>
      <c r="F659" t="str">
        <f>IF(SUM('A4'!S690:X690)=6,'A4'!D690,"")</f>
        <v/>
      </c>
      <c r="G659" t="str">
        <f>IF(SUM('A4'!S690:X690)=6,'A4'!E690,"")</f>
        <v/>
      </c>
      <c r="H659" t="str">
        <f>IF(SUM('A4'!S690:X690)=6,'A4'!F690,"")</f>
        <v/>
      </c>
      <c r="I659" t="str">
        <f>IF(SUM('A4'!S690:X690)=6,'A4'!G690,"")</f>
        <v/>
      </c>
      <c r="J659" s="308" t="str">
        <f>IF(SUM('A4'!S690:X690)=6,'A4'!H690,"")</f>
        <v/>
      </c>
    </row>
    <row r="660" spans="1:10" x14ac:dyDescent="0.25">
      <c r="A660" t="str">
        <f>IF(SUM('A4'!S691:X691)=6,'Angaben KH-Standort'!$D$25,"")</f>
        <v/>
      </c>
      <c r="B660" t="str">
        <f>IF(SUM('A4'!S691:X691)=6,'Angaben KH-Standort'!$D$26,"")</f>
        <v/>
      </c>
      <c r="C660" t="str">
        <f>IF(SUM('A4'!S691:X691)=6,'Angaben KH-Standort'!$D$12,"")</f>
        <v/>
      </c>
      <c r="D660" t="str">
        <f>IF(SUM('A4'!S691:X691)=6,'A1'!$F$14,"")</f>
        <v/>
      </c>
      <c r="E660" t="str">
        <f>IF(SUM('A4'!S691:X691)=6,'A4'!C691,"")</f>
        <v/>
      </c>
      <c r="F660" t="str">
        <f>IF(SUM('A4'!S691:X691)=6,'A4'!D691,"")</f>
        <v/>
      </c>
      <c r="G660" t="str">
        <f>IF(SUM('A4'!S691:X691)=6,'A4'!E691,"")</f>
        <v/>
      </c>
      <c r="H660" t="str">
        <f>IF(SUM('A4'!S691:X691)=6,'A4'!F691,"")</f>
        <v/>
      </c>
      <c r="I660" t="str">
        <f>IF(SUM('A4'!S691:X691)=6,'A4'!G691,"")</f>
        <v/>
      </c>
      <c r="J660" s="308" t="str">
        <f>IF(SUM('A4'!S691:X691)=6,'A4'!H691,"")</f>
        <v/>
      </c>
    </row>
    <row r="661" spans="1:10" x14ac:dyDescent="0.25">
      <c r="A661" t="str">
        <f>IF(SUM('A4'!S692:X692)=6,'Angaben KH-Standort'!$D$25,"")</f>
        <v/>
      </c>
      <c r="B661" t="str">
        <f>IF(SUM('A4'!S692:X692)=6,'Angaben KH-Standort'!$D$26,"")</f>
        <v/>
      </c>
      <c r="C661" t="str">
        <f>IF(SUM('A4'!S692:X692)=6,'Angaben KH-Standort'!$D$12,"")</f>
        <v/>
      </c>
      <c r="D661" t="str">
        <f>IF(SUM('A4'!S692:X692)=6,'A1'!$F$14,"")</f>
        <v/>
      </c>
      <c r="E661" t="str">
        <f>IF(SUM('A4'!S692:X692)=6,'A4'!C692,"")</f>
        <v/>
      </c>
      <c r="F661" t="str">
        <f>IF(SUM('A4'!S692:X692)=6,'A4'!D692,"")</f>
        <v/>
      </c>
      <c r="G661" t="str">
        <f>IF(SUM('A4'!S692:X692)=6,'A4'!E692,"")</f>
        <v/>
      </c>
      <c r="H661" t="str">
        <f>IF(SUM('A4'!S692:X692)=6,'A4'!F692,"")</f>
        <v/>
      </c>
      <c r="I661" t="str">
        <f>IF(SUM('A4'!S692:X692)=6,'A4'!G692,"")</f>
        <v/>
      </c>
      <c r="J661" s="308" t="str">
        <f>IF(SUM('A4'!S692:X692)=6,'A4'!H692,"")</f>
        <v/>
      </c>
    </row>
    <row r="662" spans="1:10" x14ac:dyDescent="0.25">
      <c r="A662" t="str">
        <f>IF(SUM('A4'!S693:X693)=6,'Angaben KH-Standort'!$D$25,"")</f>
        <v/>
      </c>
      <c r="B662" t="str">
        <f>IF(SUM('A4'!S693:X693)=6,'Angaben KH-Standort'!$D$26,"")</f>
        <v/>
      </c>
      <c r="C662" t="str">
        <f>IF(SUM('A4'!S693:X693)=6,'Angaben KH-Standort'!$D$12,"")</f>
        <v/>
      </c>
      <c r="D662" t="str">
        <f>IF(SUM('A4'!S693:X693)=6,'A1'!$F$14,"")</f>
        <v/>
      </c>
      <c r="E662" t="str">
        <f>IF(SUM('A4'!S693:X693)=6,'A4'!C693,"")</f>
        <v/>
      </c>
      <c r="F662" t="str">
        <f>IF(SUM('A4'!S693:X693)=6,'A4'!D693,"")</f>
        <v/>
      </c>
      <c r="G662" t="str">
        <f>IF(SUM('A4'!S693:X693)=6,'A4'!E693,"")</f>
        <v/>
      </c>
      <c r="H662" t="str">
        <f>IF(SUM('A4'!S693:X693)=6,'A4'!F693,"")</f>
        <v/>
      </c>
      <c r="I662" t="str">
        <f>IF(SUM('A4'!S693:X693)=6,'A4'!G693,"")</f>
        <v/>
      </c>
      <c r="J662" s="308" t="str">
        <f>IF(SUM('A4'!S693:X693)=6,'A4'!H693,"")</f>
        <v/>
      </c>
    </row>
    <row r="663" spans="1:10" x14ac:dyDescent="0.25">
      <c r="A663" t="str">
        <f>IF(SUM('A4'!S694:X694)=6,'Angaben KH-Standort'!$D$25,"")</f>
        <v/>
      </c>
      <c r="B663" t="str">
        <f>IF(SUM('A4'!S694:X694)=6,'Angaben KH-Standort'!$D$26,"")</f>
        <v/>
      </c>
      <c r="C663" t="str">
        <f>IF(SUM('A4'!S694:X694)=6,'Angaben KH-Standort'!$D$12,"")</f>
        <v/>
      </c>
      <c r="D663" t="str">
        <f>IF(SUM('A4'!S694:X694)=6,'A1'!$F$14,"")</f>
        <v/>
      </c>
      <c r="E663" t="str">
        <f>IF(SUM('A4'!S694:X694)=6,'A4'!C694,"")</f>
        <v/>
      </c>
      <c r="F663" t="str">
        <f>IF(SUM('A4'!S694:X694)=6,'A4'!D694,"")</f>
        <v/>
      </c>
      <c r="G663" t="str">
        <f>IF(SUM('A4'!S694:X694)=6,'A4'!E694,"")</f>
        <v/>
      </c>
      <c r="H663" t="str">
        <f>IF(SUM('A4'!S694:X694)=6,'A4'!F694,"")</f>
        <v/>
      </c>
      <c r="I663" t="str">
        <f>IF(SUM('A4'!S694:X694)=6,'A4'!G694,"")</f>
        <v/>
      </c>
      <c r="J663" s="308" t="str">
        <f>IF(SUM('A4'!S694:X694)=6,'A4'!H694,"")</f>
        <v/>
      </c>
    </row>
    <row r="664" spans="1:10" x14ac:dyDescent="0.25">
      <c r="A664" t="str">
        <f>IF(SUM('A4'!S695:X695)=6,'Angaben KH-Standort'!$D$25,"")</f>
        <v/>
      </c>
      <c r="B664" t="str">
        <f>IF(SUM('A4'!S695:X695)=6,'Angaben KH-Standort'!$D$26,"")</f>
        <v/>
      </c>
      <c r="C664" t="str">
        <f>IF(SUM('A4'!S695:X695)=6,'Angaben KH-Standort'!$D$12,"")</f>
        <v/>
      </c>
      <c r="D664" t="str">
        <f>IF(SUM('A4'!S695:X695)=6,'A1'!$F$14,"")</f>
        <v/>
      </c>
      <c r="E664" t="str">
        <f>IF(SUM('A4'!S695:X695)=6,'A4'!C695,"")</f>
        <v/>
      </c>
      <c r="F664" t="str">
        <f>IF(SUM('A4'!S695:X695)=6,'A4'!D695,"")</f>
        <v/>
      </c>
      <c r="G664" t="str">
        <f>IF(SUM('A4'!S695:X695)=6,'A4'!E695,"")</f>
        <v/>
      </c>
      <c r="H664" t="str">
        <f>IF(SUM('A4'!S695:X695)=6,'A4'!F695,"")</f>
        <v/>
      </c>
      <c r="I664" t="str">
        <f>IF(SUM('A4'!S695:X695)=6,'A4'!G695,"")</f>
        <v/>
      </c>
      <c r="J664" s="308" t="str">
        <f>IF(SUM('A4'!S695:X695)=6,'A4'!H695,"")</f>
        <v/>
      </c>
    </row>
    <row r="665" spans="1:10" x14ac:dyDescent="0.25">
      <c r="A665" t="str">
        <f>IF(SUM('A4'!S696:X696)=6,'Angaben KH-Standort'!$D$25,"")</f>
        <v/>
      </c>
      <c r="B665" t="str">
        <f>IF(SUM('A4'!S696:X696)=6,'Angaben KH-Standort'!$D$26,"")</f>
        <v/>
      </c>
      <c r="C665" t="str">
        <f>IF(SUM('A4'!S696:X696)=6,'Angaben KH-Standort'!$D$12,"")</f>
        <v/>
      </c>
      <c r="D665" t="str">
        <f>IF(SUM('A4'!S696:X696)=6,'A1'!$F$14,"")</f>
        <v/>
      </c>
      <c r="E665" t="str">
        <f>IF(SUM('A4'!S696:X696)=6,'A4'!C696,"")</f>
        <v/>
      </c>
      <c r="F665" t="str">
        <f>IF(SUM('A4'!S696:X696)=6,'A4'!D696,"")</f>
        <v/>
      </c>
      <c r="G665" t="str">
        <f>IF(SUM('A4'!S696:X696)=6,'A4'!E696,"")</f>
        <v/>
      </c>
      <c r="H665" t="str">
        <f>IF(SUM('A4'!S696:X696)=6,'A4'!F696,"")</f>
        <v/>
      </c>
      <c r="I665" t="str">
        <f>IF(SUM('A4'!S696:X696)=6,'A4'!G696,"")</f>
        <v/>
      </c>
      <c r="J665" s="308" t="str">
        <f>IF(SUM('A4'!S696:X696)=6,'A4'!H696,"")</f>
        <v/>
      </c>
    </row>
    <row r="666" spans="1:10" x14ac:dyDescent="0.25">
      <c r="A666" t="str">
        <f>IF(SUM('A4'!S697:X697)=6,'Angaben KH-Standort'!$D$25,"")</f>
        <v/>
      </c>
      <c r="B666" t="str">
        <f>IF(SUM('A4'!S697:X697)=6,'Angaben KH-Standort'!$D$26,"")</f>
        <v/>
      </c>
      <c r="C666" t="str">
        <f>IF(SUM('A4'!S697:X697)=6,'Angaben KH-Standort'!$D$12,"")</f>
        <v/>
      </c>
      <c r="D666" t="str">
        <f>IF(SUM('A4'!S697:X697)=6,'A1'!$F$14,"")</f>
        <v/>
      </c>
      <c r="E666" t="str">
        <f>IF(SUM('A4'!S697:X697)=6,'A4'!C697,"")</f>
        <v/>
      </c>
      <c r="F666" t="str">
        <f>IF(SUM('A4'!S697:X697)=6,'A4'!D697,"")</f>
        <v/>
      </c>
      <c r="G666" t="str">
        <f>IF(SUM('A4'!S697:X697)=6,'A4'!E697,"")</f>
        <v/>
      </c>
      <c r="H666" t="str">
        <f>IF(SUM('A4'!S697:X697)=6,'A4'!F697,"")</f>
        <v/>
      </c>
      <c r="I666" t="str">
        <f>IF(SUM('A4'!S697:X697)=6,'A4'!G697,"")</f>
        <v/>
      </c>
      <c r="J666" s="308" t="str">
        <f>IF(SUM('A4'!S697:X697)=6,'A4'!H697,"")</f>
        <v/>
      </c>
    </row>
    <row r="667" spans="1:10" x14ac:dyDescent="0.25">
      <c r="A667" t="str">
        <f>IF(SUM('A4'!S698:X698)=6,'Angaben KH-Standort'!$D$25,"")</f>
        <v/>
      </c>
      <c r="B667" t="str">
        <f>IF(SUM('A4'!S698:X698)=6,'Angaben KH-Standort'!$D$26,"")</f>
        <v/>
      </c>
      <c r="C667" t="str">
        <f>IF(SUM('A4'!S698:X698)=6,'Angaben KH-Standort'!$D$12,"")</f>
        <v/>
      </c>
      <c r="D667" t="str">
        <f>IF(SUM('A4'!S698:X698)=6,'A1'!$F$14,"")</f>
        <v/>
      </c>
      <c r="E667" t="str">
        <f>IF(SUM('A4'!S698:X698)=6,'A4'!C698,"")</f>
        <v/>
      </c>
      <c r="F667" t="str">
        <f>IF(SUM('A4'!S698:X698)=6,'A4'!D698,"")</f>
        <v/>
      </c>
      <c r="G667" t="str">
        <f>IF(SUM('A4'!S698:X698)=6,'A4'!E698,"")</f>
        <v/>
      </c>
      <c r="H667" t="str">
        <f>IF(SUM('A4'!S698:X698)=6,'A4'!F698,"")</f>
        <v/>
      </c>
      <c r="I667" t="str">
        <f>IF(SUM('A4'!S698:X698)=6,'A4'!G698,"")</f>
        <v/>
      </c>
      <c r="J667" s="308" t="str">
        <f>IF(SUM('A4'!S698:X698)=6,'A4'!H698,"")</f>
        <v/>
      </c>
    </row>
    <row r="668" spans="1:10" x14ac:dyDescent="0.25">
      <c r="A668" t="str">
        <f>IF(SUM('A4'!S699:X699)=6,'Angaben KH-Standort'!$D$25,"")</f>
        <v/>
      </c>
      <c r="B668" t="str">
        <f>IF(SUM('A4'!S699:X699)=6,'Angaben KH-Standort'!$D$26,"")</f>
        <v/>
      </c>
      <c r="C668" t="str">
        <f>IF(SUM('A4'!S699:X699)=6,'Angaben KH-Standort'!$D$12,"")</f>
        <v/>
      </c>
      <c r="D668" t="str">
        <f>IF(SUM('A4'!S699:X699)=6,'A1'!$F$14,"")</f>
        <v/>
      </c>
      <c r="E668" t="str">
        <f>IF(SUM('A4'!S699:X699)=6,'A4'!C699,"")</f>
        <v/>
      </c>
      <c r="F668" t="str">
        <f>IF(SUM('A4'!S699:X699)=6,'A4'!D699,"")</f>
        <v/>
      </c>
      <c r="G668" t="str">
        <f>IF(SUM('A4'!S699:X699)=6,'A4'!E699,"")</f>
        <v/>
      </c>
      <c r="H668" t="str">
        <f>IF(SUM('A4'!S699:X699)=6,'A4'!F699,"")</f>
        <v/>
      </c>
      <c r="I668" t="str">
        <f>IF(SUM('A4'!S699:X699)=6,'A4'!G699,"")</f>
        <v/>
      </c>
      <c r="J668" s="308" t="str">
        <f>IF(SUM('A4'!S699:X699)=6,'A4'!H699,"")</f>
        <v/>
      </c>
    </row>
    <row r="669" spans="1:10" x14ac:dyDescent="0.25">
      <c r="A669" t="str">
        <f>IF(SUM('A4'!S700:X700)=6,'Angaben KH-Standort'!$D$25,"")</f>
        <v/>
      </c>
      <c r="B669" t="str">
        <f>IF(SUM('A4'!S700:X700)=6,'Angaben KH-Standort'!$D$26,"")</f>
        <v/>
      </c>
      <c r="C669" t="str">
        <f>IF(SUM('A4'!S700:X700)=6,'Angaben KH-Standort'!$D$12,"")</f>
        <v/>
      </c>
      <c r="D669" t="str">
        <f>IF(SUM('A4'!S700:X700)=6,'A1'!$F$14,"")</f>
        <v/>
      </c>
      <c r="E669" t="str">
        <f>IF(SUM('A4'!S700:X700)=6,'A4'!C700,"")</f>
        <v/>
      </c>
      <c r="F669" t="str">
        <f>IF(SUM('A4'!S700:X700)=6,'A4'!D700,"")</f>
        <v/>
      </c>
      <c r="G669" t="str">
        <f>IF(SUM('A4'!S700:X700)=6,'A4'!E700,"")</f>
        <v/>
      </c>
      <c r="H669" t="str">
        <f>IF(SUM('A4'!S700:X700)=6,'A4'!F700,"")</f>
        <v/>
      </c>
      <c r="I669" t="str">
        <f>IF(SUM('A4'!S700:X700)=6,'A4'!G700,"")</f>
        <v/>
      </c>
      <c r="J669" s="308" t="str">
        <f>IF(SUM('A4'!S700:X700)=6,'A4'!H700,"")</f>
        <v/>
      </c>
    </row>
    <row r="670" spans="1:10" x14ac:dyDescent="0.25">
      <c r="A670" t="str">
        <f>IF(SUM('A4'!S701:X701)=6,'Angaben KH-Standort'!$D$25,"")</f>
        <v/>
      </c>
      <c r="B670" t="str">
        <f>IF(SUM('A4'!S701:X701)=6,'Angaben KH-Standort'!$D$26,"")</f>
        <v/>
      </c>
      <c r="C670" t="str">
        <f>IF(SUM('A4'!S701:X701)=6,'Angaben KH-Standort'!$D$12,"")</f>
        <v/>
      </c>
      <c r="D670" t="str">
        <f>IF(SUM('A4'!S701:X701)=6,'A1'!$F$14,"")</f>
        <v/>
      </c>
      <c r="E670" t="str">
        <f>IF(SUM('A4'!S701:X701)=6,'A4'!C701,"")</f>
        <v/>
      </c>
      <c r="F670" t="str">
        <f>IF(SUM('A4'!S701:X701)=6,'A4'!D701,"")</f>
        <v/>
      </c>
      <c r="G670" t="str">
        <f>IF(SUM('A4'!S701:X701)=6,'A4'!E701,"")</f>
        <v/>
      </c>
      <c r="H670" t="str">
        <f>IF(SUM('A4'!S701:X701)=6,'A4'!F701,"")</f>
        <v/>
      </c>
      <c r="I670" t="str">
        <f>IF(SUM('A4'!S701:X701)=6,'A4'!G701,"")</f>
        <v/>
      </c>
      <c r="J670" s="308" t="str">
        <f>IF(SUM('A4'!S701:X701)=6,'A4'!H701,"")</f>
        <v/>
      </c>
    </row>
    <row r="671" spans="1:10" x14ac:dyDescent="0.25">
      <c r="A671" t="str">
        <f>IF(SUM('A4'!S702:X702)=6,'Angaben KH-Standort'!$D$25,"")</f>
        <v/>
      </c>
      <c r="B671" t="str">
        <f>IF(SUM('A4'!S702:X702)=6,'Angaben KH-Standort'!$D$26,"")</f>
        <v/>
      </c>
      <c r="C671" t="str">
        <f>IF(SUM('A4'!S702:X702)=6,'Angaben KH-Standort'!$D$12,"")</f>
        <v/>
      </c>
      <c r="D671" t="str">
        <f>IF(SUM('A4'!S702:X702)=6,'A1'!$F$14,"")</f>
        <v/>
      </c>
      <c r="E671" t="str">
        <f>IF(SUM('A4'!S702:X702)=6,'A4'!C702,"")</f>
        <v/>
      </c>
      <c r="F671" t="str">
        <f>IF(SUM('A4'!S702:X702)=6,'A4'!D702,"")</f>
        <v/>
      </c>
      <c r="G671" t="str">
        <f>IF(SUM('A4'!S702:X702)=6,'A4'!E702,"")</f>
        <v/>
      </c>
      <c r="H671" t="str">
        <f>IF(SUM('A4'!S702:X702)=6,'A4'!F702,"")</f>
        <v/>
      </c>
      <c r="I671" t="str">
        <f>IF(SUM('A4'!S702:X702)=6,'A4'!G702,"")</f>
        <v/>
      </c>
      <c r="J671" s="308" t="str">
        <f>IF(SUM('A4'!S702:X702)=6,'A4'!H702,"")</f>
        <v/>
      </c>
    </row>
    <row r="672" spans="1:10" x14ac:dyDescent="0.25">
      <c r="A672" t="str">
        <f>IF(SUM('A4'!S703:X703)=6,'Angaben KH-Standort'!$D$25,"")</f>
        <v/>
      </c>
      <c r="B672" t="str">
        <f>IF(SUM('A4'!S703:X703)=6,'Angaben KH-Standort'!$D$26,"")</f>
        <v/>
      </c>
      <c r="C672" t="str">
        <f>IF(SUM('A4'!S703:X703)=6,'Angaben KH-Standort'!$D$12,"")</f>
        <v/>
      </c>
      <c r="D672" t="str">
        <f>IF(SUM('A4'!S703:X703)=6,'A1'!$F$14,"")</f>
        <v/>
      </c>
      <c r="E672" t="str">
        <f>IF(SUM('A4'!S703:X703)=6,'A4'!C703,"")</f>
        <v/>
      </c>
      <c r="F672" t="str">
        <f>IF(SUM('A4'!S703:X703)=6,'A4'!D703,"")</f>
        <v/>
      </c>
      <c r="G672" t="str">
        <f>IF(SUM('A4'!S703:X703)=6,'A4'!E703,"")</f>
        <v/>
      </c>
      <c r="H672" t="str">
        <f>IF(SUM('A4'!S703:X703)=6,'A4'!F703,"")</f>
        <v/>
      </c>
      <c r="I672" t="str">
        <f>IF(SUM('A4'!S703:X703)=6,'A4'!G703,"")</f>
        <v/>
      </c>
      <c r="J672" s="308" t="str">
        <f>IF(SUM('A4'!S703:X703)=6,'A4'!H703,"")</f>
        <v/>
      </c>
    </row>
    <row r="673" spans="1:10" x14ac:dyDescent="0.25">
      <c r="A673" t="str">
        <f>IF(SUM('A4'!S704:X704)=6,'Angaben KH-Standort'!$D$25,"")</f>
        <v/>
      </c>
      <c r="B673" t="str">
        <f>IF(SUM('A4'!S704:X704)=6,'Angaben KH-Standort'!$D$26,"")</f>
        <v/>
      </c>
      <c r="C673" t="str">
        <f>IF(SUM('A4'!S704:X704)=6,'Angaben KH-Standort'!$D$12,"")</f>
        <v/>
      </c>
      <c r="D673" t="str">
        <f>IF(SUM('A4'!S704:X704)=6,'A1'!$F$14,"")</f>
        <v/>
      </c>
      <c r="E673" t="str">
        <f>IF(SUM('A4'!S704:X704)=6,'A4'!C704,"")</f>
        <v/>
      </c>
      <c r="F673" t="str">
        <f>IF(SUM('A4'!S704:X704)=6,'A4'!D704,"")</f>
        <v/>
      </c>
      <c r="G673" t="str">
        <f>IF(SUM('A4'!S704:X704)=6,'A4'!E704,"")</f>
        <v/>
      </c>
      <c r="H673" t="str">
        <f>IF(SUM('A4'!S704:X704)=6,'A4'!F704,"")</f>
        <v/>
      </c>
      <c r="I673" t="str">
        <f>IF(SUM('A4'!S704:X704)=6,'A4'!G704,"")</f>
        <v/>
      </c>
      <c r="J673" s="308" t="str">
        <f>IF(SUM('A4'!S704:X704)=6,'A4'!H704,"")</f>
        <v/>
      </c>
    </row>
    <row r="674" spans="1:10" x14ac:dyDescent="0.25">
      <c r="A674" t="str">
        <f>IF(SUM('A4'!S705:X705)=6,'Angaben KH-Standort'!$D$25,"")</f>
        <v/>
      </c>
      <c r="B674" t="str">
        <f>IF(SUM('A4'!S705:X705)=6,'Angaben KH-Standort'!$D$26,"")</f>
        <v/>
      </c>
      <c r="C674" t="str">
        <f>IF(SUM('A4'!S705:X705)=6,'Angaben KH-Standort'!$D$12,"")</f>
        <v/>
      </c>
      <c r="D674" t="str">
        <f>IF(SUM('A4'!S705:X705)=6,'A1'!$F$14,"")</f>
        <v/>
      </c>
      <c r="E674" t="str">
        <f>IF(SUM('A4'!S705:X705)=6,'A4'!C705,"")</f>
        <v/>
      </c>
      <c r="F674" t="str">
        <f>IF(SUM('A4'!S705:X705)=6,'A4'!D705,"")</f>
        <v/>
      </c>
      <c r="G674" t="str">
        <f>IF(SUM('A4'!S705:X705)=6,'A4'!E705,"")</f>
        <v/>
      </c>
      <c r="H674" t="str">
        <f>IF(SUM('A4'!S705:X705)=6,'A4'!F705,"")</f>
        <v/>
      </c>
      <c r="I674" t="str">
        <f>IF(SUM('A4'!S705:X705)=6,'A4'!G705,"")</f>
        <v/>
      </c>
      <c r="J674" s="308" t="str">
        <f>IF(SUM('A4'!S705:X705)=6,'A4'!H705,"")</f>
        <v/>
      </c>
    </row>
    <row r="675" spans="1:10" x14ac:dyDescent="0.25">
      <c r="A675" t="str">
        <f>IF(SUM('A4'!S706:X706)=6,'Angaben KH-Standort'!$D$25,"")</f>
        <v/>
      </c>
      <c r="B675" t="str">
        <f>IF(SUM('A4'!S706:X706)=6,'Angaben KH-Standort'!$D$26,"")</f>
        <v/>
      </c>
      <c r="C675" t="str">
        <f>IF(SUM('A4'!S706:X706)=6,'Angaben KH-Standort'!$D$12,"")</f>
        <v/>
      </c>
      <c r="D675" t="str">
        <f>IF(SUM('A4'!S706:X706)=6,'A1'!$F$14,"")</f>
        <v/>
      </c>
      <c r="E675" t="str">
        <f>IF(SUM('A4'!S706:X706)=6,'A4'!C706,"")</f>
        <v/>
      </c>
      <c r="F675" t="str">
        <f>IF(SUM('A4'!S706:X706)=6,'A4'!D706,"")</f>
        <v/>
      </c>
      <c r="G675" t="str">
        <f>IF(SUM('A4'!S706:X706)=6,'A4'!E706,"")</f>
        <v/>
      </c>
      <c r="H675" t="str">
        <f>IF(SUM('A4'!S706:X706)=6,'A4'!F706,"")</f>
        <v/>
      </c>
      <c r="I675" t="str">
        <f>IF(SUM('A4'!S706:X706)=6,'A4'!G706,"")</f>
        <v/>
      </c>
      <c r="J675" s="308" t="str">
        <f>IF(SUM('A4'!S706:X706)=6,'A4'!H706,"")</f>
        <v/>
      </c>
    </row>
    <row r="676" spans="1:10" x14ac:dyDescent="0.25">
      <c r="A676" t="str">
        <f>IF(SUM('A4'!S707:X707)=6,'Angaben KH-Standort'!$D$25,"")</f>
        <v/>
      </c>
      <c r="B676" t="str">
        <f>IF(SUM('A4'!S707:X707)=6,'Angaben KH-Standort'!$D$26,"")</f>
        <v/>
      </c>
      <c r="C676" t="str">
        <f>IF(SUM('A4'!S707:X707)=6,'Angaben KH-Standort'!$D$12,"")</f>
        <v/>
      </c>
      <c r="D676" t="str">
        <f>IF(SUM('A4'!S707:X707)=6,'A1'!$F$14,"")</f>
        <v/>
      </c>
      <c r="E676" t="str">
        <f>IF(SUM('A4'!S707:X707)=6,'A4'!C707,"")</f>
        <v/>
      </c>
      <c r="F676" t="str">
        <f>IF(SUM('A4'!S707:X707)=6,'A4'!D707,"")</f>
        <v/>
      </c>
      <c r="G676" t="str">
        <f>IF(SUM('A4'!S707:X707)=6,'A4'!E707,"")</f>
        <v/>
      </c>
      <c r="H676" t="str">
        <f>IF(SUM('A4'!S707:X707)=6,'A4'!F707,"")</f>
        <v/>
      </c>
      <c r="I676" t="str">
        <f>IF(SUM('A4'!S707:X707)=6,'A4'!G707,"")</f>
        <v/>
      </c>
      <c r="J676" s="308" t="str">
        <f>IF(SUM('A4'!S707:X707)=6,'A4'!H707,"")</f>
        <v/>
      </c>
    </row>
    <row r="677" spans="1:10" x14ac:dyDescent="0.25">
      <c r="A677" t="str">
        <f>IF(SUM('A4'!S708:X708)=6,'Angaben KH-Standort'!$D$25,"")</f>
        <v/>
      </c>
      <c r="B677" t="str">
        <f>IF(SUM('A4'!S708:X708)=6,'Angaben KH-Standort'!$D$26,"")</f>
        <v/>
      </c>
      <c r="C677" t="str">
        <f>IF(SUM('A4'!S708:X708)=6,'Angaben KH-Standort'!$D$12,"")</f>
        <v/>
      </c>
      <c r="D677" t="str">
        <f>IF(SUM('A4'!S708:X708)=6,'A1'!$F$14,"")</f>
        <v/>
      </c>
      <c r="E677" t="str">
        <f>IF(SUM('A4'!S708:X708)=6,'A4'!C708,"")</f>
        <v/>
      </c>
      <c r="F677" t="str">
        <f>IF(SUM('A4'!S708:X708)=6,'A4'!D708,"")</f>
        <v/>
      </c>
      <c r="G677" t="str">
        <f>IF(SUM('A4'!S708:X708)=6,'A4'!E708,"")</f>
        <v/>
      </c>
      <c r="H677" t="str">
        <f>IF(SUM('A4'!S708:X708)=6,'A4'!F708,"")</f>
        <v/>
      </c>
      <c r="I677" t="str">
        <f>IF(SUM('A4'!S708:X708)=6,'A4'!G708,"")</f>
        <v/>
      </c>
      <c r="J677" s="308" t="str">
        <f>IF(SUM('A4'!S708:X708)=6,'A4'!H708,"")</f>
        <v/>
      </c>
    </row>
    <row r="678" spans="1:10" x14ac:dyDescent="0.25">
      <c r="A678" t="str">
        <f>IF(SUM('A4'!S709:X709)=6,'Angaben KH-Standort'!$D$25,"")</f>
        <v/>
      </c>
      <c r="B678" t="str">
        <f>IF(SUM('A4'!S709:X709)=6,'Angaben KH-Standort'!$D$26,"")</f>
        <v/>
      </c>
      <c r="C678" t="str">
        <f>IF(SUM('A4'!S709:X709)=6,'Angaben KH-Standort'!$D$12,"")</f>
        <v/>
      </c>
      <c r="D678" t="str">
        <f>IF(SUM('A4'!S709:X709)=6,'A1'!$F$14,"")</f>
        <v/>
      </c>
      <c r="E678" t="str">
        <f>IF(SUM('A4'!S709:X709)=6,'A4'!C709,"")</f>
        <v/>
      </c>
      <c r="F678" t="str">
        <f>IF(SUM('A4'!S709:X709)=6,'A4'!D709,"")</f>
        <v/>
      </c>
      <c r="G678" t="str">
        <f>IF(SUM('A4'!S709:X709)=6,'A4'!E709,"")</f>
        <v/>
      </c>
      <c r="H678" t="str">
        <f>IF(SUM('A4'!S709:X709)=6,'A4'!F709,"")</f>
        <v/>
      </c>
      <c r="I678" t="str">
        <f>IF(SUM('A4'!S709:X709)=6,'A4'!G709,"")</f>
        <v/>
      </c>
      <c r="J678" s="308" t="str">
        <f>IF(SUM('A4'!S709:X709)=6,'A4'!H709,"")</f>
        <v/>
      </c>
    </row>
    <row r="679" spans="1:10" x14ac:dyDescent="0.25">
      <c r="A679" t="str">
        <f>IF(SUM('A4'!S710:X710)=6,'Angaben KH-Standort'!$D$25,"")</f>
        <v/>
      </c>
      <c r="B679" t="str">
        <f>IF(SUM('A4'!S710:X710)=6,'Angaben KH-Standort'!$D$26,"")</f>
        <v/>
      </c>
      <c r="C679" t="str">
        <f>IF(SUM('A4'!S710:X710)=6,'Angaben KH-Standort'!$D$12,"")</f>
        <v/>
      </c>
      <c r="D679" t="str">
        <f>IF(SUM('A4'!S710:X710)=6,'A1'!$F$14,"")</f>
        <v/>
      </c>
      <c r="E679" t="str">
        <f>IF(SUM('A4'!S710:X710)=6,'A4'!C710,"")</f>
        <v/>
      </c>
      <c r="F679" t="str">
        <f>IF(SUM('A4'!S710:X710)=6,'A4'!D710,"")</f>
        <v/>
      </c>
      <c r="G679" t="str">
        <f>IF(SUM('A4'!S710:X710)=6,'A4'!E710,"")</f>
        <v/>
      </c>
      <c r="H679" t="str">
        <f>IF(SUM('A4'!S710:X710)=6,'A4'!F710,"")</f>
        <v/>
      </c>
      <c r="I679" t="str">
        <f>IF(SUM('A4'!S710:X710)=6,'A4'!G710,"")</f>
        <v/>
      </c>
      <c r="J679" s="308" t="str">
        <f>IF(SUM('A4'!S710:X710)=6,'A4'!H710,"")</f>
        <v/>
      </c>
    </row>
    <row r="680" spans="1:10" x14ac:dyDescent="0.25">
      <c r="A680" t="str">
        <f>IF(SUM('A4'!S711:X711)=6,'Angaben KH-Standort'!$D$25,"")</f>
        <v/>
      </c>
      <c r="B680" t="str">
        <f>IF(SUM('A4'!S711:X711)=6,'Angaben KH-Standort'!$D$26,"")</f>
        <v/>
      </c>
      <c r="C680" t="str">
        <f>IF(SUM('A4'!S711:X711)=6,'Angaben KH-Standort'!$D$12,"")</f>
        <v/>
      </c>
      <c r="D680" t="str">
        <f>IF(SUM('A4'!S711:X711)=6,'A1'!$F$14,"")</f>
        <v/>
      </c>
      <c r="E680" t="str">
        <f>IF(SUM('A4'!S711:X711)=6,'A4'!C711,"")</f>
        <v/>
      </c>
      <c r="F680" t="str">
        <f>IF(SUM('A4'!S711:X711)=6,'A4'!D711,"")</f>
        <v/>
      </c>
      <c r="G680" t="str">
        <f>IF(SUM('A4'!S711:X711)=6,'A4'!E711,"")</f>
        <v/>
      </c>
      <c r="H680" t="str">
        <f>IF(SUM('A4'!S711:X711)=6,'A4'!F711,"")</f>
        <v/>
      </c>
      <c r="I680" t="str">
        <f>IF(SUM('A4'!S711:X711)=6,'A4'!G711,"")</f>
        <v/>
      </c>
      <c r="J680" s="308" t="str">
        <f>IF(SUM('A4'!S711:X711)=6,'A4'!H711,"")</f>
        <v/>
      </c>
    </row>
    <row r="681" spans="1:10" x14ac:dyDescent="0.25">
      <c r="A681" t="str">
        <f>IF(SUM('A4'!S712:X712)=6,'Angaben KH-Standort'!$D$25,"")</f>
        <v/>
      </c>
      <c r="B681" t="str">
        <f>IF(SUM('A4'!S712:X712)=6,'Angaben KH-Standort'!$D$26,"")</f>
        <v/>
      </c>
      <c r="C681" t="str">
        <f>IF(SUM('A4'!S712:X712)=6,'Angaben KH-Standort'!$D$12,"")</f>
        <v/>
      </c>
      <c r="D681" t="str">
        <f>IF(SUM('A4'!S712:X712)=6,'A1'!$F$14,"")</f>
        <v/>
      </c>
      <c r="E681" t="str">
        <f>IF(SUM('A4'!S712:X712)=6,'A4'!C712,"")</f>
        <v/>
      </c>
      <c r="F681" t="str">
        <f>IF(SUM('A4'!S712:X712)=6,'A4'!D712,"")</f>
        <v/>
      </c>
      <c r="G681" t="str">
        <f>IF(SUM('A4'!S712:X712)=6,'A4'!E712,"")</f>
        <v/>
      </c>
      <c r="H681" t="str">
        <f>IF(SUM('A4'!S712:X712)=6,'A4'!F712,"")</f>
        <v/>
      </c>
      <c r="I681" t="str">
        <f>IF(SUM('A4'!S712:X712)=6,'A4'!G712,"")</f>
        <v/>
      </c>
      <c r="J681" s="308" t="str">
        <f>IF(SUM('A4'!S712:X712)=6,'A4'!H712,"")</f>
        <v/>
      </c>
    </row>
    <row r="682" spans="1:10" x14ac:dyDescent="0.25">
      <c r="A682" t="str">
        <f>IF(SUM('A4'!S713:X713)=6,'Angaben KH-Standort'!$D$25,"")</f>
        <v/>
      </c>
      <c r="B682" t="str">
        <f>IF(SUM('A4'!S713:X713)=6,'Angaben KH-Standort'!$D$26,"")</f>
        <v/>
      </c>
      <c r="C682" t="str">
        <f>IF(SUM('A4'!S713:X713)=6,'Angaben KH-Standort'!$D$12,"")</f>
        <v/>
      </c>
      <c r="D682" t="str">
        <f>IF(SUM('A4'!S713:X713)=6,'A1'!$F$14,"")</f>
        <v/>
      </c>
      <c r="E682" t="str">
        <f>IF(SUM('A4'!S713:X713)=6,'A4'!C713,"")</f>
        <v/>
      </c>
      <c r="F682" t="str">
        <f>IF(SUM('A4'!S713:X713)=6,'A4'!D713,"")</f>
        <v/>
      </c>
      <c r="G682" t="str">
        <f>IF(SUM('A4'!S713:X713)=6,'A4'!E713,"")</f>
        <v/>
      </c>
      <c r="H682" t="str">
        <f>IF(SUM('A4'!S713:X713)=6,'A4'!F713,"")</f>
        <v/>
      </c>
      <c r="I682" t="str">
        <f>IF(SUM('A4'!S713:X713)=6,'A4'!G713,"")</f>
        <v/>
      </c>
      <c r="J682" s="308" t="str">
        <f>IF(SUM('A4'!S713:X713)=6,'A4'!H713,"")</f>
        <v/>
      </c>
    </row>
    <row r="683" spans="1:10" x14ac:dyDescent="0.25">
      <c r="A683" t="str">
        <f>IF(SUM('A4'!S714:X714)=6,'Angaben KH-Standort'!$D$25,"")</f>
        <v/>
      </c>
      <c r="B683" t="str">
        <f>IF(SUM('A4'!S714:X714)=6,'Angaben KH-Standort'!$D$26,"")</f>
        <v/>
      </c>
      <c r="C683" t="str">
        <f>IF(SUM('A4'!S714:X714)=6,'Angaben KH-Standort'!$D$12,"")</f>
        <v/>
      </c>
      <c r="D683" t="str">
        <f>IF(SUM('A4'!S714:X714)=6,'A1'!$F$14,"")</f>
        <v/>
      </c>
      <c r="E683" t="str">
        <f>IF(SUM('A4'!S714:X714)=6,'A4'!C714,"")</f>
        <v/>
      </c>
      <c r="F683" t="str">
        <f>IF(SUM('A4'!S714:X714)=6,'A4'!D714,"")</f>
        <v/>
      </c>
      <c r="G683" t="str">
        <f>IF(SUM('A4'!S714:X714)=6,'A4'!E714,"")</f>
        <v/>
      </c>
      <c r="H683" t="str">
        <f>IF(SUM('A4'!S714:X714)=6,'A4'!F714,"")</f>
        <v/>
      </c>
      <c r="I683" t="str">
        <f>IF(SUM('A4'!S714:X714)=6,'A4'!G714,"")</f>
        <v/>
      </c>
      <c r="J683" s="308" t="str">
        <f>IF(SUM('A4'!S714:X714)=6,'A4'!H714,"")</f>
        <v/>
      </c>
    </row>
    <row r="684" spans="1:10" x14ac:dyDescent="0.25">
      <c r="A684" t="str">
        <f>IF(SUM('A4'!S715:X715)=6,'Angaben KH-Standort'!$D$25,"")</f>
        <v/>
      </c>
      <c r="B684" t="str">
        <f>IF(SUM('A4'!S715:X715)=6,'Angaben KH-Standort'!$D$26,"")</f>
        <v/>
      </c>
      <c r="C684" t="str">
        <f>IF(SUM('A4'!S715:X715)=6,'Angaben KH-Standort'!$D$12,"")</f>
        <v/>
      </c>
      <c r="D684" t="str">
        <f>IF(SUM('A4'!S715:X715)=6,'A1'!$F$14,"")</f>
        <v/>
      </c>
      <c r="E684" t="str">
        <f>IF(SUM('A4'!S715:X715)=6,'A4'!C715,"")</f>
        <v/>
      </c>
      <c r="F684" t="str">
        <f>IF(SUM('A4'!S715:X715)=6,'A4'!D715,"")</f>
        <v/>
      </c>
      <c r="G684" t="str">
        <f>IF(SUM('A4'!S715:X715)=6,'A4'!E715,"")</f>
        <v/>
      </c>
      <c r="H684" t="str">
        <f>IF(SUM('A4'!S715:X715)=6,'A4'!F715,"")</f>
        <v/>
      </c>
      <c r="I684" t="str">
        <f>IF(SUM('A4'!S715:X715)=6,'A4'!G715,"")</f>
        <v/>
      </c>
      <c r="J684" s="308" t="str">
        <f>IF(SUM('A4'!S715:X715)=6,'A4'!H715,"")</f>
        <v/>
      </c>
    </row>
    <row r="685" spans="1:10" x14ac:dyDescent="0.25">
      <c r="A685" t="str">
        <f>IF(SUM('A4'!S716:X716)=6,'Angaben KH-Standort'!$D$25,"")</f>
        <v/>
      </c>
      <c r="B685" t="str">
        <f>IF(SUM('A4'!S716:X716)=6,'Angaben KH-Standort'!$D$26,"")</f>
        <v/>
      </c>
      <c r="C685" t="str">
        <f>IF(SUM('A4'!S716:X716)=6,'Angaben KH-Standort'!$D$12,"")</f>
        <v/>
      </c>
      <c r="D685" t="str">
        <f>IF(SUM('A4'!S716:X716)=6,'A1'!$F$14,"")</f>
        <v/>
      </c>
      <c r="E685" t="str">
        <f>IF(SUM('A4'!S716:X716)=6,'A4'!C716,"")</f>
        <v/>
      </c>
      <c r="F685" t="str">
        <f>IF(SUM('A4'!S716:X716)=6,'A4'!D716,"")</f>
        <v/>
      </c>
      <c r="G685" t="str">
        <f>IF(SUM('A4'!S716:X716)=6,'A4'!E716,"")</f>
        <v/>
      </c>
      <c r="H685" t="str">
        <f>IF(SUM('A4'!S716:X716)=6,'A4'!F716,"")</f>
        <v/>
      </c>
      <c r="I685" t="str">
        <f>IF(SUM('A4'!S716:X716)=6,'A4'!G716,"")</f>
        <v/>
      </c>
      <c r="J685" s="308" t="str">
        <f>IF(SUM('A4'!S716:X716)=6,'A4'!H716,"")</f>
        <v/>
      </c>
    </row>
    <row r="686" spans="1:10" x14ac:dyDescent="0.25">
      <c r="A686" t="str">
        <f>IF(SUM('A4'!S717:X717)=6,'Angaben KH-Standort'!$D$25,"")</f>
        <v/>
      </c>
      <c r="B686" t="str">
        <f>IF(SUM('A4'!S717:X717)=6,'Angaben KH-Standort'!$D$26,"")</f>
        <v/>
      </c>
      <c r="C686" t="str">
        <f>IF(SUM('A4'!S717:X717)=6,'Angaben KH-Standort'!$D$12,"")</f>
        <v/>
      </c>
      <c r="D686" t="str">
        <f>IF(SUM('A4'!S717:X717)=6,'A1'!$F$14,"")</f>
        <v/>
      </c>
      <c r="E686" t="str">
        <f>IF(SUM('A4'!S717:X717)=6,'A4'!C717,"")</f>
        <v/>
      </c>
      <c r="F686" t="str">
        <f>IF(SUM('A4'!S717:X717)=6,'A4'!D717,"")</f>
        <v/>
      </c>
      <c r="G686" t="str">
        <f>IF(SUM('A4'!S717:X717)=6,'A4'!E717,"")</f>
        <v/>
      </c>
      <c r="H686" t="str">
        <f>IF(SUM('A4'!S717:X717)=6,'A4'!F717,"")</f>
        <v/>
      </c>
      <c r="I686" t="str">
        <f>IF(SUM('A4'!S717:X717)=6,'A4'!G717,"")</f>
        <v/>
      </c>
      <c r="J686" s="308" t="str">
        <f>IF(SUM('A4'!S717:X717)=6,'A4'!H717,"")</f>
        <v/>
      </c>
    </row>
    <row r="687" spans="1:10" x14ac:dyDescent="0.25">
      <c r="A687" t="str">
        <f>IF(SUM('A4'!S718:X718)=6,'Angaben KH-Standort'!$D$25,"")</f>
        <v/>
      </c>
      <c r="B687" t="str">
        <f>IF(SUM('A4'!S718:X718)=6,'Angaben KH-Standort'!$D$26,"")</f>
        <v/>
      </c>
      <c r="C687" t="str">
        <f>IF(SUM('A4'!S718:X718)=6,'Angaben KH-Standort'!$D$12,"")</f>
        <v/>
      </c>
      <c r="D687" t="str">
        <f>IF(SUM('A4'!S718:X718)=6,'A1'!$F$14,"")</f>
        <v/>
      </c>
      <c r="E687" t="str">
        <f>IF(SUM('A4'!S718:X718)=6,'A4'!C718,"")</f>
        <v/>
      </c>
      <c r="F687" t="str">
        <f>IF(SUM('A4'!S718:X718)=6,'A4'!D718,"")</f>
        <v/>
      </c>
      <c r="G687" t="str">
        <f>IF(SUM('A4'!S718:X718)=6,'A4'!E718,"")</f>
        <v/>
      </c>
      <c r="H687" t="str">
        <f>IF(SUM('A4'!S718:X718)=6,'A4'!F718,"")</f>
        <v/>
      </c>
      <c r="I687" t="str">
        <f>IF(SUM('A4'!S718:X718)=6,'A4'!G718,"")</f>
        <v/>
      </c>
      <c r="J687" s="308" t="str">
        <f>IF(SUM('A4'!S718:X718)=6,'A4'!H718,"")</f>
        <v/>
      </c>
    </row>
    <row r="688" spans="1:10" x14ac:dyDescent="0.25">
      <c r="A688" t="str">
        <f>IF(SUM('A4'!S719:X719)=6,'Angaben KH-Standort'!$D$25,"")</f>
        <v/>
      </c>
      <c r="B688" t="str">
        <f>IF(SUM('A4'!S719:X719)=6,'Angaben KH-Standort'!$D$26,"")</f>
        <v/>
      </c>
      <c r="C688" t="str">
        <f>IF(SUM('A4'!S719:X719)=6,'Angaben KH-Standort'!$D$12,"")</f>
        <v/>
      </c>
      <c r="D688" t="str">
        <f>IF(SUM('A4'!S719:X719)=6,'A1'!$F$14,"")</f>
        <v/>
      </c>
      <c r="E688" t="str">
        <f>IF(SUM('A4'!S719:X719)=6,'A4'!C719,"")</f>
        <v/>
      </c>
      <c r="F688" t="str">
        <f>IF(SUM('A4'!S719:X719)=6,'A4'!D719,"")</f>
        <v/>
      </c>
      <c r="G688" t="str">
        <f>IF(SUM('A4'!S719:X719)=6,'A4'!E719,"")</f>
        <v/>
      </c>
      <c r="H688" t="str">
        <f>IF(SUM('A4'!S719:X719)=6,'A4'!F719,"")</f>
        <v/>
      </c>
      <c r="I688" t="str">
        <f>IF(SUM('A4'!S719:X719)=6,'A4'!G719,"")</f>
        <v/>
      </c>
      <c r="J688" s="308" t="str">
        <f>IF(SUM('A4'!S719:X719)=6,'A4'!H719,"")</f>
        <v/>
      </c>
    </row>
    <row r="689" spans="1:10" x14ac:dyDescent="0.25">
      <c r="A689" t="str">
        <f>IF(SUM('A4'!S720:X720)=6,'Angaben KH-Standort'!$D$25,"")</f>
        <v/>
      </c>
      <c r="B689" t="str">
        <f>IF(SUM('A4'!S720:X720)=6,'Angaben KH-Standort'!$D$26,"")</f>
        <v/>
      </c>
      <c r="C689" t="str">
        <f>IF(SUM('A4'!S720:X720)=6,'Angaben KH-Standort'!$D$12,"")</f>
        <v/>
      </c>
      <c r="D689" t="str">
        <f>IF(SUM('A4'!S720:X720)=6,'A1'!$F$14,"")</f>
        <v/>
      </c>
      <c r="E689" t="str">
        <f>IF(SUM('A4'!S720:X720)=6,'A4'!C720,"")</f>
        <v/>
      </c>
      <c r="F689" t="str">
        <f>IF(SUM('A4'!S720:X720)=6,'A4'!D720,"")</f>
        <v/>
      </c>
      <c r="G689" t="str">
        <f>IF(SUM('A4'!S720:X720)=6,'A4'!E720,"")</f>
        <v/>
      </c>
      <c r="H689" t="str">
        <f>IF(SUM('A4'!S720:X720)=6,'A4'!F720,"")</f>
        <v/>
      </c>
      <c r="I689" t="str">
        <f>IF(SUM('A4'!S720:X720)=6,'A4'!G720,"")</f>
        <v/>
      </c>
      <c r="J689" s="308" t="str">
        <f>IF(SUM('A4'!S720:X720)=6,'A4'!H720,"")</f>
        <v/>
      </c>
    </row>
    <row r="690" spans="1:10" x14ac:dyDescent="0.25">
      <c r="A690" t="str">
        <f>IF(SUM('A4'!S721:X721)=6,'Angaben KH-Standort'!$D$25,"")</f>
        <v/>
      </c>
      <c r="B690" t="str">
        <f>IF(SUM('A4'!S721:X721)=6,'Angaben KH-Standort'!$D$26,"")</f>
        <v/>
      </c>
      <c r="C690" t="str">
        <f>IF(SUM('A4'!S721:X721)=6,'Angaben KH-Standort'!$D$12,"")</f>
        <v/>
      </c>
      <c r="D690" t="str">
        <f>IF(SUM('A4'!S721:X721)=6,'A1'!$F$14,"")</f>
        <v/>
      </c>
      <c r="E690" t="str">
        <f>IF(SUM('A4'!S721:X721)=6,'A4'!C721,"")</f>
        <v/>
      </c>
      <c r="F690" t="str">
        <f>IF(SUM('A4'!S721:X721)=6,'A4'!D721,"")</f>
        <v/>
      </c>
      <c r="G690" t="str">
        <f>IF(SUM('A4'!S721:X721)=6,'A4'!E721,"")</f>
        <v/>
      </c>
      <c r="H690" t="str">
        <f>IF(SUM('A4'!S721:X721)=6,'A4'!F721,"")</f>
        <v/>
      </c>
      <c r="I690" t="str">
        <f>IF(SUM('A4'!S721:X721)=6,'A4'!G721,"")</f>
        <v/>
      </c>
      <c r="J690" s="308" t="str">
        <f>IF(SUM('A4'!S721:X721)=6,'A4'!H721,"")</f>
        <v/>
      </c>
    </row>
    <row r="691" spans="1:10" x14ac:dyDescent="0.25">
      <c r="A691" t="str">
        <f>IF(SUM('A4'!S722:X722)=6,'Angaben KH-Standort'!$D$25,"")</f>
        <v/>
      </c>
      <c r="B691" t="str">
        <f>IF(SUM('A4'!S722:X722)=6,'Angaben KH-Standort'!$D$26,"")</f>
        <v/>
      </c>
      <c r="C691" t="str">
        <f>IF(SUM('A4'!S722:X722)=6,'Angaben KH-Standort'!$D$12,"")</f>
        <v/>
      </c>
      <c r="D691" t="str">
        <f>IF(SUM('A4'!S722:X722)=6,'A1'!$F$14,"")</f>
        <v/>
      </c>
      <c r="E691" t="str">
        <f>IF(SUM('A4'!S722:X722)=6,'A4'!C722,"")</f>
        <v/>
      </c>
      <c r="F691" t="str">
        <f>IF(SUM('A4'!S722:X722)=6,'A4'!D722,"")</f>
        <v/>
      </c>
      <c r="G691" t="str">
        <f>IF(SUM('A4'!S722:X722)=6,'A4'!E722,"")</f>
        <v/>
      </c>
      <c r="H691" t="str">
        <f>IF(SUM('A4'!S722:X722)=6,'A4'!F722,"")</f>
        <v/>
      </c>
      <c r="I691" t="str">
        <f>IF(SUM('A4'!S722:X722)=6,'A4'!G722,"")</f>
        <v/>
      </c>
      <c r="J691" s="308" t="str">
        <f>IF(SUM('A4'!S722:X722)=6,'A4'!H722,"")</f>
        <v/>
      </c>
    </row>
    <row r="692" spans="1:10" x14ac:dyDescent="0.25">
      <c r="A692" t="str">
        <f>IF(SUM('A4'!S723:X723)=6,'Angaben KH-Standort'!$D$25,"")</f>
        <v/>
      </c>
      <c r="B692" t="str">
        <f>IF(SUM('A4'!S723:X723)=6,'Angaben KH-Standort'!$D$26,"")</f>
        <v/>
      </c>
      <c r="C692" t="str">
        <f>IF(SUM('A4'!S723:X723)=6,'Angaben KH-Standort'!$D$12,"")</f>
        <v/>
      </c>
      <c r="D692" t="str">
        <f>IF(SUM('A4'!S723:X723)=6,'A1'!$F$14,"")</f>
        <v/>
      </c>
      <c r="E692" t="str">
        <f>IF(SUM('A4'!S723:X723)=6,'A4'!C723,"")</f>
        <v/>
      </c>
      <c r="F692" t="str">
        <f>IF(SUM('A4'!S723:X723)=6,'A4'!D723,"")</f>
        <v/>
      </c>
      <c r="G692" t="str">
        <f>IF(SUM('A4'!S723:X723)=6,'A4'!E723,"")</f>
        <v/>
      </c>
      <c r="H692" t="str">
        <f>IF(SUM('A4'!S723:X723)=6,'A4'!F723,"")</f>
        <v/>
      </c>
      <c r="I692" t="str">
        <f>IF(SUM('A4'!S723:X723)=6,'A4'!G723,"")</f>
        <v/>
      </c>
      <c r="J692" s="308" t="str">
        <f>IF(SUM('A4'!S723:X723)=6,'A4'!H723,"")</f>
        <v/>
      </c>
    </row>
    <row r="693" spans="1:10" x14ac:dyDescent="0.25">
      <c r="A693" t="str">
        <f>IF(SUM('A4'!S724:X724)=6,'Angaben KH-Standort'!$D$25,"")</f>
        <v/>
      </c>
      <c r="B693" t="str">
        <f>IF(SUM('A4'!S724:X724)=6,'Angaben KH-Standort'!$D$26,"")</f>
        <v/>
      </c>
      <c r="C693" t="str">
        <f>IF(SUM('A4'!S724:X724)=6,'Angaben KH-Standort'!$D$12,"")</f>
        <v/>
      </c>
      <c r="D693" t="str">
        <f>IF(SUM('A4'!S724:X724)=6,'A1'!$F$14,"")</f>
        <v/>
      </c>
      <c r="E693" t="str">
        <f>IF(SUM('A4'!S724:X724)=6,'A4'!C724,"")</f>
        <v/>
      </c>
      <c r="F693" t="str">
        <f>IF(SUM('A4'!S724:X724)=6,'A4'!D724,"")</f>
        <v/>
      </c>
      <c r="G693" t="str">
        <f>IF(SUM('A4'!S724:X724)=6,'A4'!E724,"")</f>
        <v/>
      </c>
      <c r="H693" t="str">
        <f>IF(SUM('A4'!S724:X724)=6,'A4'!F724,"")</f>
        <v/>
      </c>
      <c r="I693" t="str">
        <f>IF(SUM('A4'!S724:X724)=6,'A4'!G724,"")</f>
        <v/>
      </c>
      <c r="J693" s="308" t="str">
        <f>IF(SUM('A4'!S724:X724)=6,'A4'!H724,"")</f>
        <v/>
      </c>
    </row>
    <row r="694" spans="1:10" x14ac:dyDescent="0.25">
      <c r="A694" t="str">
        <f>IF(SUM('A4'!S725:X725)=6,'Angaben KH-Standort'!$D$25,"")</f>
        <v/>
      </c>
      <c r="B694" t="str">
        <f>IF(SUM('A4'!S725:X725)=6,'Angaben KH-Standort'!$D$26,"")</f>
        <v/>
      </c>
      <c r="C694" t="str">
        <f>IF(SUM('A4'!S725:X725)=6,'Angaben KH-Standort'!$D$12,"")</f>
        <v/>
      </c>
      <c r="D694" t="str">
        <f>IF(SUM('A4'!S725:X725)=6,'A1'!$F$14,"")</f>
        <v/>
      </c>
      <c r="E694" t="str">
        <f>IF(SUM('A4'!S725:X725)=6,'A4'!C725,"")</f>
        <v/>
      </c>
      <c r="F694" t="str">
        <f>IF(SUM('A4'!S725:X725)=6,'A4'!D725,"")</f>
        <v/>
      </c>
      <c r="G694" t="str">
        <f>IF(SUM('A4'!S725:X725)=6,'A4'!E725,"")</f>
        <v/>
      </c>
      <c r="H694" t="str">
        <f>IF(SUM('A4'!S725:X725)=6,'A4'!F725,"")</f>
        <v/>
      </c>
      <c r="I694" t="str">
        <f>IF(SUM('A4'!S725:X725)=6,'A4'!G725,"")</f>
        <v/>
      </c>
      <c r="J694" s="308" t="str">
        <f>IF(SUM('A4'!S725:X725)=6,'A4'!H725,"")</f>
        <v/>
      </c>
    </row>
    <row r="695" spans="1:10" x14ac:dyDescent="0.25">
      <c r="A695" t="str">
        <f>IF(SUM('A4'!S726:X726)=6,'Angaben KH-Standort'!$D$25,"")</f>
        <v/>
      </c>
      <c r="B695" t="str">
        <f>IF(SUM('A4'!S726:X726)=6,'Angaben KH-Standort'!$D$26,"")</f>
        <v/>
      </c>
      <c r="C695" t="str">
        <f>IF(SUM('A4'!S726:X726)=6,'Angaben KH-Standort'!$D$12,"")</f>
        <v/>
      </c>
      <c r="D695" t="str">
        <f>IF(SUM('A4'!S726:X726)=6,'A1'!$F$14,"")</f>
        <v/>
      </c>
      <c r="E695" t="str">
        <f>IF(SUM('A4'!S726:X726)=6,'A4'!C726,"")</f>
        <v/>
      </c>
      <c r="F695" t="str">
        <f>IF(SUM('A4'!S726:X726)=6,'A4'!D726,"")</f>
        <v/>
      </c>
      <c r="G695" t="str">
        <f>IF(SUM('A4'!S726:X726)=6,'A4'!E726,"")</f>
        <v/>
      </c>
      <c r="H695" t="str">
        <f>IF(SUM('A4'!S726:X726)=6,'A4'!F726,"")</f>
        <v/>
      </c>
      <c r="I695" t="str">
        <f>IF(SUM('A4'!S726:X726)=6,'A4'!G726,"")</f>
        <v/>
      </c>
      <c r="J695" s="308" t="str">
        <f>IF(SUM('A4'!S726:X726)=6,'A4'!H726,"")</f>
        <v/>
      </c>
    </row>
    <row r="696" spans="1:10" x14ac:dyDescent="0.25">
      <c r="A696" t="str">
        <f>IF(SUM('A4'!S727:X727)=6,'Angaben KH-Standort'!$D$25,"")</f>
        <v/>
      </c>
      <c r="B696" t="str">
        <f>IF(SUM('A4'!S727:X727)=6,'Angaben KH-Standort'!$D$26,"")</f>
        <v/>
      </c>
      <c r="C696" t="str">
        <f>IF(SUM('A4'!S727:X727)=6,'Angaben KH-Standort'!$D$12,"")</f>
        <v/>
      </c>
      <c r="D696" t="str">
        <f>IF(SUM('A4'!S727:X727)=6,'A1'!$F$14,"")</f>
        <v/>
      </c>
      <c r="E696" t="str">
        <f>IF(SUM('A4'!S727:X727)=6,'A4'!C727,"")</f>
        <v/>
      </c>
      <c r="F696" t="str">
        <f>IF(SUM('A4'!S727:X727)=6,'A4'!D727,"")</f>
        <v/>
      </c>
      <c r="G696" t="str">
        <f>IF(SUM('A4'!S727:X727)=6,'A4'!E727,"")</f>
        <v/>
      </c>
      <c r="H696" t="str">
        <f>IF(SUM('A4'!S727:X727)=6,'A4'!F727,"")</f>
        <v/>
      </c>
      <c r="I696" t="str">
        <f>IF(SUM('A4'!S727:X727)=6,'A4'!G727,"")</f>
        <v/>
      </c>
      <c r="J696" s="308" t="str">
        <f>IF(SUM('A4'!S727:X727)=6,'A4'!H727,"")</f>
        <v/>
      </c>
    </row>
    <row r="697" spans="1:10" x14ac:dyDescent="0.25">
      <c r="A697" t="str">
        <f>IF(SUM('A4'!S728:X728)=6,'Angaben KH-Standort'!$D$25,"")</f>
        <v/>
      </c>
      <c r="B697" t="str">
        <f>IF(SUM('A4'!S728:X728)=6,'Angaben KH-Standort'!$D$26,"")</f>
        <v/>
      </c>
      <c r="C697" t="str">
        <f>IF(SUM('A4'!S728:X728)=6,'Angaben KH-Standort'!$D$12,"")</f>
        <v/>
      </c>
      <c r="D697" t="str">
        <f>IF(SUM('A4'!S728:X728)=6,'A1'!$F$14,"")</f>
        <v/>
      </c>
      <c r="E697" t="str">
        <f>IF(SUM('A4'!S728:X728)=6,'A4'!C728,"")</f>
        <v/>
      </c>
      <c r="F697" t="str">
        <f>IF(SUM('A4'!S728:X728)=6,'A4'!D728,"")</f>
        <v/>
      </c>
      <c r="G697" t="str">
        <f>IF(SUM('A4'!S728:X728)=6,'A4'!E728,"")</f>
        <v/>
      </c>
      <c r="H697" t="str">
        <f>IF(SUM('A4'!S728:X728)=6,'A4'!F728,"")</f>
        <v/>
      </c>
      <c r="I697" t="str">
        <f>IF(SUM('A4'!S728:X728)=6,'A4'!G728,"")</f>
        <v/>
      </c>
      <c r="J697" s="308" t="str">
        <f>IF(SUM('A4'!S728:X728)=6,'A4'!H728,"")</f>
        <v/>
      </c>
    </row>
    <row r="698" spans="1:10" x14ac:dyDescent="0.25">
      <c r="A698" t="str">
        <f>IF(SUM('A4'!S729:X729)=6,'Angaben KH-Standort'!$D$25,"")</f>
        <v/>
      </c>
      <c r="B698" t="str">
        <f>IF(SUM('A4'!S729:X729)=6,'Angaben KH-Standort'!$D$26,"")</f>
        <v/>
      </c>
      <c r="C698" t="str">
        <f>IF(SUM('A4'!S729:X729)=6,'Angaben KH-Standort'!$D$12,"")</f>
        <v/>
      </c>
      <c r="D698" t="str">
        <f>IF(SUM('A4'!S729:X729)=6,'A1'!$F$14,"")</f>
        <v/>
      </c>
      <c r="E698" t="str">
        <f>IF(SUM('A4'!S729:X729)=6,'A4'!C729,"")</f>
        <v/>
      </c>
      <c r="F698" t="str">
        <f>IF(SUM('A4'!S729:X729)=6,'A4'!D729,"")</f>
        <v/>
      </c>
      <c r="G698" t="str">
        <f>IF(SUM('A4'!S729:X729)=6,'A4'!E729,"")</f>
        <v/>
      </c>
      <c r="H698" t="str">
        <f>IF(SUM('A4'!S729:X729)=6,'A4'!F729,"")</f>
        <v/>
      </c>
      <c r="I698" t="str">
        <f>IF(SUM('A4'!S729:X729)=6,'A4'!G729,"")</f>
        <v/>
      </c>
      <c r="J698" s="308" t="str">
        <f>IF(SUM('A4'!S729:X729)=6,'A4'!H729,"")</f>
        <v/>
      </c>
    </row>
    <row r="699" spans="1:10" x14ac:dyDescent="0.25">
      <c r="A699" t="str">
        <f>IF(SUM('A4'!S730:X730)=6,'Angaben KH-Standort'!$D$25,"")</f>
        <v/>
      </c>
      <c r="B699" t="str">
        <f>IF(SUM('A4'!S730:X730)=6,'Angaben KH-Standort'!$D$26,"")</f>
        <v/>
      </c>
      <c r="C699" t="str">
        <f>IF(SUM('A4'!S730:X730)=6,'Angaben KH-Standort'!$D$12,"")</f>
        <v/>
      </c>
      <c r="D699" t="str">
        <f>IF(SUM('A4'!S730:X730)=6,'A1'!$F$14,"")</f>
        <v/>
      </c>
      <c r="E699" t="str">
        <f>IF(SUM('A4'!S730:X730)=6,'A4'!C730,"")</f>
        <v/>
      </c>
      <c r="F699" t="str">
        <f>IF(SUM('A4'!S730:X730)=6,'A4'!D730,"")</f>
        <v/>
      </c>
      <c r="G699" t="str">
        <f>IF(SUM('A4'!S730:X730)=6,'A4'!E730,"")</f>
        <v/>
      </c>
      <c r="H699" t="str">
        <f>IF(SUM('A4'!S730:X730)=6,'A4'!F730,"")</f>
        <v/>
      </c>
      <c r="I699" t="str">
        <f>IF(SUM('A4'!S730:X730)=6,'A4'!G730,"")</f>
        <v/>
      </c>
      <c r="J699" s="308" t="str">
        <f>IF(SUM('A4'!S730:X730)=6,'A4'!H730,"")</f>
        <v/>
      </c>
    </row>
    <row r="700" spans="1:10" x14ac:dyDescent="0.25">
      <c r="A700" t="str">
        <f>IF(SUM('A4'!S731:X731)=6,'Angaben KH-Standort'!$D$25,"")</f>
        <v/>
      </c>
      <c r="B700" t="str">
        <f>IF(SUM('A4'!S731:X731)=6,'Angaben KH-Standort'!$D$26,"")</f>
        <v/>
      </c>
      <c r="C700" t="str">
        <f>IF(SUM('A4'!S731:X731)=6,'Angaben KH-Standort'!$D$12,"")</f>
        <v/>
      </c>
      <c r="D700" t="str">
        <f>IF(SUM('A4'!S731:X731)=6,'A1'!$F$14,"")</f>
        <v/>
      </c>
      <c r="E700" t="str">
        <f>IF(SUM('A4'!S731:X731)=6,'A4'!C731,"")</f>
        <v/>
      </c>
      <c r="F700" t="str">
        <f>IF(SUM('A4'!S731:X731)=6,'A4'!D731,"")</f>
        <v/>
      </c>
      <c r="G700" t="str">
        <f>IF(SUM('A4'!S731:X731)=6,'A4'!E731,"")</f>
        <v/>
      </c>
      <c r="H700" t="str">
        <f>IF(SUM('A4'!S731:X731)=6,'A4'!F731,"")</f>
        <v/>
      </c>
      <c r="I700" t="str">
        <f>IF(SUM('A4'!S731:X731)=6,'A4'!G731,"")</f>
        <v/>
      </c>
      <c r="J700" s="308" t="str">
        <f>IF(SUM('A4'!S731:X731)=6,'A4'!H731,"")</f>
        <v/>
      </c>
    </row>
    <row r="701" spans="1:10" x14ac:dyDescent="0.25">
      <c r="A701" t="str">
        <f>IF(SUM('A4'!S732:X732)=6,'Angaben KH-Standort'!$D$25,"")</f>
        <v/>
      </c>
      <c r="B701" t="str">
        <f>IF(SUM('A4'!S732:X732)=6,'Angaben KH-Standort'!$D$26,"")</f>
        <v/>
      </c>
      <c r="C701" t="str">
        <f>IF(SUM('A4'!S732:X732)=6,'Angaben KH-Standort'!$D$12,"")</f>
        <v/>
      </c>
      <c r="D701" t="str">
        <f>IF(SUM('A4'!S732:X732)=6,'A1'!$F$14,"")</f>
        <v/>
      </c>
      <c r="E701" t="str">
        <f>IF(SUM('A4'!S732:X732)=6,'A4'!C732,"")</f>
        <v/>
      </c>
      <c r="F701" t="str">
        <f>IF(SUM('A4'!S732:X732)=6,'A4'!D732,"")</f>
        <v/>
      </c>
      <c r="G701" t="str">
        <f>IF(SUM('A4'!S732:X732)=6,'A4'!E732,"")</f>
        <v/>
      </c>
      <c r="H701" t="str">
        <f>IF(SUM('A4'!S732:X732)=6,'A4'!F732,"")</f>
        <v/>
      </c>
      <c r="I701" t="str">
        <f>IF(SUM('A4'!S732:X732)=6,'A4'!G732,"")</f>
        <v/>
      </c>
      <c r="J701" s="308" t="str">
        <f>IF(SUM('A4'!S732:X732)=6,'A4'!H732,"")</f>
        <v/>
      </c>
    </row>
    <row r="702" spans="1:10" x14ac:dyDescent="0.25">
      <c r="A702" t="str">
        <f>IF(SUM('A4'!S733:X733)=6,'Angaben KH-Standort'!$D$25,"")</f>
        <v/>
      </c>
      <c r="B702" t="str">
        <f>IF(SUM('A4'!S733:X733)=6,'Angaben KH-Standort'!$D$26,"")</f>
        <v/>
      </c>
      <c r="C702" t="str">
        <f>IF(SUM('A4'!S733:X733)=6,'Angaben KH-Standort'!$D$12,"")</f>
        <v/>
      </c>
      <c r="D702" t="str">
        <f>IF(SUM('A4'!S733:X733)=6,'A1'!$F$14,"")</f>
        <v/>
      </c>
      <c r="E702" t="str">
        <f>IF(SUM('A4'!S733:X733)=6,'A4'!C733,"")</f>
        <v/>
      </c>
      <c r="F702" t="str">
        <f>IF(SUM('A4'!S733:X733)=6,'A4'!D733,"")</f>
        <v/>
      </c>
      <c r="G702" t="str">
        <f>IF(SUM('A4'!S733:X733)=6,'A4'!E733,"")</f>
        <v/>
      </c>
      <c r="H702" t="str">
        <f>IF(SUM('A4'!S733:X733)=6,'A4'!F733,"")</f>
        <v/>
      </c>
      <c r="I702" t="str">
        <f>IF(SUM('A4'!S733:X733)=6,'A4'!G733,"")</f>
        <v/>
      </c>
      <c r="J702" s="308" t="str">
        <f>IF(SUM('A4'!S733:X733)=6,'A4'!H733,"")</f>
        <v/>
      </c>
    </row>
    <row r="703" spans="1:10" x14ac:dyDescent="0.25">
      <c r="A703" t="str">
        <f>IF(SUM('A4'!S734:X734)=6,'Angaben KH-Standort'!$D$25,"")</f>
        <v/>
      </c>
      <c r="B703" t="str">
        <f>IF(SUM('A4'!S734:X734)=6,'Angaben KH-Standort'!$D$26,"")</f>
        <v/>
      </c>
      <c r="C703" t="str">
        <f>IF(SUM('A4'!S734:X734)=6,'Angaben KH-Standort'!$D$12,"")</f>
        <v/>
      </c>
      <c r="D703" t="str">
        <f>IF(SUM('A4'!S734:X734)=6,'A1'!$F$14,"")</f>
        <v/>
      </c>
      <c r="E703" t="str">
        <f>IF(SUM('A4'!S734:X734)=6,'A4'!C734,"")</f>
        <v/>
      </c>
      <c r="F703" t="str">
        <f>IF(SUM('A4'!S734:X734)=6,'A4'!D734,"")</f>
        <v/>
      </c>
      <c r="G703" t="str">
        <f>IF(SUM('A4'!S734:X734)=6,'A4'!E734,"")</f>
        <v/>
      </c>
      <c r="H703" t="str">
        <f>IF(SUM('A4'!S734:X734)=6,'A4'!F734,"")</f>
        <v/>
      </c>
      <c r="I703" t="str">
        <f>IF(SUM('A4'!S734:X734)=6,'A4'!G734,"")</f>
        <v/>
      </c>
      <c r="J703" s="308" t="str">
        <f>IF(SUM('A4'!S734:X734)=6,'A4'!H734,"")</f>
        <v/>
      </c>
    </row>
    <row r="704" spans="1:10" x14ac:dyDescent="0.25">
      <c r="A704" t="str">
        <f>IF(SUM('A4'!S735:X735)=6,'Angaben KH-Standort'!$D$25,"")</f>
        <v/>
      </c>
      <c r="B704" t="str">
        <f>IF(SUM('A4'!S735:X735)=6,'Angaben KH-Standort'!$D$26,"")</f>
        <v/>
      </c>
      <c r="C704" t="str">
        <f>IF(SUM('A4'!S735:X735)=6,'Angaben KH-Standort'!$D$12,"")</f>
        <v/>
      </c>
      <c r="D704" t="str">
        <f>IF(SUM('A4'!S735:X735)=6,'A1'!$F$14,"")</f>
        <v/>
      </c>
      <c r="E704" t="str">
        <f>IF(SUM('A4'!S735:X735)=6,'A4'!C735,"")</f>
        <v/>
      </c>
      <c r="F704" t="str">
        <f>IF(SUM('A4'!S735:X735)=6,'A4'!D735,"")</f>
        <v/>
      </c>
      <c r="G704" t="str">
        <f>IF(SUM('A4'!S735:X735)=6,'A4'!E735,"")</f>
        <v/>
      </c>
      <c r="H704" t="str">
        <f>IF(SUM('A4'!S735:X735)=6,'A4'!F735,"")</f>
        <v/>
      </c>
      <c r="I704" t="str">
        <f>IF(SUM('A4'!S735:X735)=6,'A4'!G735,"")</f>
        <v/>
      </c>
      <c r="J704" s="308" t="str">
        <f>IF(SUM('A4'!S735:X735)=6,'A4'!H735,"")</f>
        <v/>
      </c>
    </row>
    <row r="705" spans="1:10" x14ac:dyDescent="0.25">
      <c r="A705" t="str">
        <f>IF(SUM('A4'!S736:X736)=6,'Angaben KH-Standort'!$D$25,"")</f>
        <v/>
      </c>
      <c r="B705" t="str">
        <f>IF(SUM('A4'!S736:X736)=6,'Angaben KH-Standort'!$D$26,"")</f>
        <v/>
      </c>
      <c r="C705" t="str">
        <f>IF(SUM('A4'!S736:X736)=6,'Angaben KH-Standort'!$D$12,"")</f>
        <v/>
      </c>
      <c r="D705" t="str">
        <f>IF(SUM('A4'!S736:X736)=6,'A1'!$F$14,"")</f>
        <v/>
      </c>
      <c r="E705" t="str">
        <f>IF(SUM('A4'!S736:X736)=6,'A4'!C736,"")</f>
        <v/>
      </c>
      <c r="F705" t="str">
        <f>IF(SUM('A4'!S736:X736)=6,'A4'!D736,"")</f>
        <v/>
      </c>
      <c r="G705" t="str">
        <f>IF(SUM('A4'!S736:X736)=6,'A4'!E736,"")</f>
        <v/>
      </c>
      <c r="H705" t="str">
        <f>IF(SUM('A4'!S736:X736)=6,'A4'!F736,"")</f>
        <v/>
      </c>
      <c r="I705" t="str">
        <f>IF(SUM('A4'!S736:X736)=6,'A4'!G736,"")</f>
        <v/>
      </c>
      <c r="J705" s="308" t="str">
        <f>IF(SUM('A4'!S736:X736)=6,'A4'!H736,"")</f>
        <v/>
      </c>
    </row>
    <row r="706" spans="1:10" x14ac:dyDescent="0.25">
      <c r="A706" t="str">
        <f>IF(SUM('A4'!S737:X737)=6,'Angaben KH-Standort'!$D$25,"")</f>
        <v/>
      </c>
      <c r="B706" t="str">
        <f>IF(SUM('A4'!S737:X737)=6,'Angaben KH-Standort'!$D$26,"")</f>
        <v/>
      </c>
      <c r="C706" t="str">
        <f>IF(SUM('A4'!S737:X737)=6,'Angaben KH-Standort'!$D$12,"")</f>
        <v/>
      </c>
      <c r="D706" t="str">
        <f>IF(SUM('A4'!S737:X737)=6,'A1'!$F$14,"")</f>
        <v/>
      </c>
      <c r="E706" t="str">
        <f>IF(SUM('A4'!S737:X737)=6,'A4'!C737,"")</f>
        <v/>
      </c>
      <c r="F706" t="str">
        <f>IF(SUM('A4'!S737:X737)=6,'A4'!D737,"")</f>
        <v/>
      </c>
      <c r="G706" t="str">
        <f>IF(SUM('A4'!S737:X737)=6,'A4'!E737,"")</f>
        <v/>
      </c>
      <c r="H706" t="str">
        <f>IF(SUM('A4'!S737:X737)=6,'A4'!F737,"")</f>
        <v/>
      </c>
      <c r="I706" t="str">
        <f>IF(SUM('A4'!S737:X737)=6,'A4'!G737,"")</f>
        <v/>
      </c>
      <c r="J706" s="308" t="str">
        <f>IF(SUM('A4'!S737:X737)=6,'A4'!H737,"")</f>
        <v/>
      </c>
    </row>
    <row r="707" spans="1:10" x14ac:dyDescent="0.25">
      <c r="A707" t="str">
        <f>IF(SUM('A4'!S738:X738)=6,'Angaben KH-Standort'!$D$25,"")</f>
        <v/>
      </c>
      <c r="B707" t="str">
        <f>IF(SUM('A4'!S738:X738)=6,'Angaben KH-Standort'!$D$26,"")</f>
        <v/>
      </c>
      <c r="C707" t="str">
        <f>IF(SUM('A4'!S738:X738)=6,'Angaben KH-Standort'!$D$12,"")</f>
        <v/>
      </c>
      <c r="D707" t="str">
        <f>IF(SUM('A4'!S738:X738)=6,'A1'!$F$14,"")</f>
        <v/>
      </c>
      <c r="E707" t="str">
        <f>IF(SUM('A4'!S738:X738)=6,'A4'!C738,"")</f>
        <v/>
      </c>
      <c r="F707" t="str">
        <f>IF(SUM('A4'!S738:X738)=6,'A4'!D738,"")</f>
        <v/>
      </c>
      <c r="G707" t="str">
        <f>IF(SUM('A4'!S738:X738)=6,'A4'!E738,"")</f>
        <v/>
      </c>
      <c r="H707" t="str">
        <f>IF(SUM('A4'!S738:X738)=6,'A4'!F738,"")</f>
        <v/>
      </c>
      <c r="I707" t="str">
        <f>IF(SUM('A4'!S738:X738)=6,'A4'!G738,"")</f>
        <v/>
      </c>
      <c r="J707" s="308" t="str">
        <f>IF(SUM('A4'!S738:X738)=6,'A4'!H738,"")</f>
        <v/>
      </c>
    </row>
    <row r="708" spans="1:10" x14ac:dyDescent="0.25">
      <c r="A708" t="str">
        <f>IF(SUM('A4'!S739:X739)=6,'Angaben KH-Standort'!$D$25,"")</f>
        <v/>
      </c>
      <c r="B708" t="str">
        <f>IF(SUM('A4'!S739:X739)=6,'Angaben KH-Standort'!$D$26,"")</f>
        <v/>
      </c>
      <c r="C708" t="str">
        <f>IF(SUM('A4'!S739:X739)=6,'Angaben KH-Standort'!$D$12,"")</f>
        <v/>
      </c>
      <c r="D708" t="str">
        <f>IF(SUM('A4'!S739:X739)=6,'A1'!$F$14,"")</f>
        <v/>
      </c>
      <c r="E708" t="str">
        <f>IF(SUM('A4'!S739:X739)=6,'A4'!C739,"")</f>
        <v/>
      </c>
      <c r="F708" t="str">
        <f>IF(SUM('A4'!S739:X739)=6,'A4'!D739,"")</f>
        <v/>
      </c>
      <c r="G708" t="str">
        <f>IF(SUM('A4'!S739:X739)=6,'A4'!E739,"")</f>
        <v/>
      </c>
      <c r="H708" t="str">
        <f>IF(SUM('A4'!S739:X739)=6,'A4'!F739,"")</f>
        <v/>
      </c>
      <c r="I708" t="str">
        <f>IF(SUM('A4'!S739:X739)=6,'A4'!G739,"")</f>
        <v/>
      </c>
      <c r="J708" s="308" t="str">
        <f>IF(SUM('A4'!S739:X739)=6,'A4'!H739,"")</f>
        <v/>
      </c>
    </row>
    <row r="709" spans="1:10" x14ac:dyDescent="0.25">
      <c r="A709" t="str">
        <f>IF(SUM('A4'!S740:X740)=6,'Angaben KH-Standort'!$D$25,"")</f>
        <v/>
      </c>
      <c r="B709" t="str">
        <f>IF(SUM('A4'!S740:X740)=6,'Angaben KH-Standort'!$D$26,"")</f>
        <v/>
      </c>
      <c r="C709" t="str">
        <f>IF(SUM('A4'!S740:X740)=6,'Angaben KH-Standort'!$D$12,"")</f>
        <v/>
      </c>
      <c r="D709" t="str">
        <f>IF(SUM('A4'!S740:X740)=6,'A1'!$F$14,"")</f>
        <v/>
      </c>
      <c r="E709" t="str">
        <f>IF(SUM('A4'!S740:X740)=6,'A4'!C740,"")</f>
        <v/>
      </c>
      <c r="F709" t="str">
        <f>IF(SUM('A4'!S740:X740)=6,'A4'!D740,"")</f>
        <v/>
      </c>
      <c r="G709" t="str">
        <f>IF(SUM('A4'!S740:X740)=6,'A4'!E740,"")</f>
        <v/>
      </c>
      <c r="H709" t="str">
        <f>IF(SUM('A4'!S740:X740)=6,'A4'!F740,"")</f>
        <v/>
      </c>
      <c r="I709" t="str">
        <f>IF(SUM('A4'!S740:X740)=6,'A4'!G740,"")</f>
        <v/>
      </c>
      <c r="J709" s="308" t="str">
        <f>IF(SUM('A4'!S740:X740)=6,'A4'!H740,"")</f>
        <v/>
      </c>
    </row>
    <row r="710" spans="1:10" x14ac:dyDescent="0.25">
      <c r="A710" t="str">
        <f>IF(SUM('A4'!S741:X741)=6,'Angaben KH-Standort'!$D$25,"")</f>
        <v/>
      </c>
      <c r="B710" t="str">
        <f>IF(SUM('A4'!S741:X741)=6,'Angaben KH-Standort'!$D$26,"")</f>
        <v/>
      </c>
      <c r="C710" t="str">
        <f>IF(SUM('A4'!S741:X741)=6,'Angaben KH-Standort'!$D$12,"")</f>
        <v/>
      </c>
      <c r="D710" t="str">
        <f>IF(SUM('A4'!S741:X741)=6,'A1'!$F$14,"")</f>
        <v/>
      </c>
      <c r="E710" t="str">
        <f>IF(SUM('A4'!S741:X741)=6,'A4'!C741,"")</f>
        <v/>
      </c>
      <c r="F710" t="str">
        <f>IF(SUM('A4'!S741:X741)=6,'A4'!D741,"")</f>
        <v/>
      </c>
      <c r="G710" t="str">
        <f>IF(SUM('A4'!S741:X741)=6,'A4'!E741,"")</f>
        <v/>
      </c>
      <c r="H710" t="str">
        <f>IF(SUM('A4'!S741:X741)=6,'A4'!F741,"")</f>
        <v/>
      </c>
      <c r="I710" t="str">
        <f>IF(SUM('A4'!S741:X741)=6,'A4'!G741,"")</f>
        <v/>
      </c>
      <c r="J710" s="308" t="str">
        <f>IF(SUM('A4'!S741:X741)=6,'A4'!H741,"")</f>
        <v/>
      </c>
    </row>
    <row r="711" spans="1:10" x14ac:dyDescent="0.25">
      <c r="A711" t="str">
        <f>IF(SUM('A4'!S742:X742)=6,'Angaben KH-Standort'!$D$25,"")</f>
        <v/>
      </c>
      <c r="B711" t="str">
        <f>IF(SUM('A4'!S742:X742)=6,'Angaben KH-Standort'!$D$26,"")</f>
        <v/>
      </c>
      <c r="C711" t="str">
        <f>IF(SUM('A4'!S742:X742)=6,'Angaben KH-Standort'!$D$12,"")</f>
        <v/>
      </c>
      <c r="D711" t="str">
        <f>IF(SUM('A4'!S742:X742)=6,'A1'!$F$14,"")</f>
        <v/>
      </c>
      <c r="E711" t="str">
        <f>IF(SUM('A4'!S742:X742)=6,'A4'!C742,"")</f>
        <v/>
      </c>
      <c r="F711" t="str">
        <f>IF(SUM('A4'!S742:X742)=6,'A4'!D742,"")</f>
        <v/>
      </c>
      <c r="G711" t="str">
        <f>IF(SUM('A4'!S742:X742)=6,'A4'!E742,"")</f>
        <v/>
      </c>
      <c r="H711" t="str">
        <f>IF(SUM('A4'!S742:X742)=6,'A4'!F742,"")</f>
        <v/>
      </c>
      <c r="I711" t="str">
        <f>IF(SUM('A4'!S742:X742)=6,'A4'!G742,"")</f>
        <v/>
      </c>
      <c r="J711" s="308" t="str">
        <f>IF(SUM('A4'!S742:X742)=6,'A4'!H742,"")</f>
        <v/>
      </c>
    </row>
    <row r="712" spans="1:10" x14ac:dyDescent="0.25">
      <c r="A712" t="str">
        <f>IF(SUM('A4'!S743:X743)=6,'Angaben KH-Standort'!$D$25,"")</f>
        <v/>
      </c>
      <c r="B712" t="str">
        <f>IF(SUM('A4'!S743:X743)=6,'Angaben KH-Standort'!$D$26,"")</f>
        <v/>
      </c>
      <c r="C712" t="str">
        <f>IF(SUM('A4'!S743:X743)=6,'Angaben KH-Standort'!$D$12,"")</f>
        <v/>
      </c>
      <c r="D712" t="str">
        <f>IF(SUM('A4'!S743:X743)=6,'A1'!$F$14,"")</f>
        <v/>
      </c>
      <c r="E712" t="str">
        <f>IF(SUM('A4'!S743:X743)=6,'A4'!C743,"")</f>
        <v/>
      </c>
      <c r="F712" t="str">
        <f>IF(SUM('A4'!S743:X743)=6,'A4'!D743,"")</f>
        <v/>
      </c>
      <c r="G712" t="str">
        <f>IF(SUM('A4'!S743:X743)=6,'A4'!E743,"")</f>
        <v/>
      </c>
      <c r="H712" t="str">
        <f>IF(SUM('A4'!S743:X743)=6,'A4'!F743,"")</f>
        <v/>
      </c>
      <c r="I712" t="str">
        <f>IF(SUM('A4'!S743:X743)=6,'A4'!G743,"")</f>
        <v/>
      </c>
      <c r="J712" s="308" t="str">
        <f>IF(SUM('A4'!S743:X743)=6,'A4'!H743,"")</f>
        <v/>
      </c>
    </row>
    <row r="713" spans="1:10" x14ac:dyDescent="0.25">
      <c r="A713" t="str">
        <f>IF(SUM('A4'!S744:X744)=6,'Angaben KH-Standort'!$D$25,"")</f>
        <v/>
      </c>
      <c r="B713" t="str">
        <f>IF(SUM('A4'!S744:X744)=6,'Angaben KH-Standort'!$D$26,"")</f>
        <v/>
      </c>
      <c r="C713" t="str">
        <f>IF(SUM('A4'!S744:X744)=6,'Angaben KH-Standort'!$D$12,"")</f>
        <v/>
      </c>
      <c r="D713" t="str">
        <f>IF(SUM('A4'!S744:X744)=6,'A1'!$F$14,"")</f>
        <v/>
      </c>
      <c r="E713" t="str">
        <f>IF(SUM('A4'!S744:X744)=6,'A4'!C744,"")</f>
        <v/>
      </c>
      <c r="F713" t="str">
        <f>IF(SUM('A4'!S744:X744)=6,'A4'!D744,"")</f>
        <v/>
      </c>
      <c r="G713" t="str">
        <f>IF(SUM('A4'!S744:X744)=6,'A4'!E744,"")</f>
        <v/>
      </c>
      <c r="H713" t="str">
        <f>IF(SUM('A4'!S744:X744)=6,'A4'!F744,"")</f>
        <v/>
      </c>
      <c r="I713" t="str">
        <f>IF(SUM('A4'!S744:X744)=6,'A4'!G744,"")</f>
        <v/>
      </c>
      <c r="J713" s="308" t="str">
        <f>IF(SUM('A4'!S744:X744)=6,'A4'!H744,"")</f>
        <v/>
      </c>
    </row>
    <row r="714" spans="1:10" x14ac:dyDescent="0.25">
      <c r="A714" t="str">
        <f>IF(SUM('A4'!S745:X745)=6,'Angaben KH-Standort'!$D$25,"")</f>
        <v/>
      </c>
      <c r="B714" t="str">
        <f>IF(SUM('A4'!S745:X745)=6,'Angaben KH-Standort'!$D$26,"")</f>
        <v/>
      </c>
      <c r="C714" t="str">
        <f>IF(SUM('A4'!S745:X745)=6,'Angaben KH-Standort'!$D$12,"")</f>
        <v/>
      </c>
      <c r="D714" t="str">
        <f>IF(SUM('A4'!S745:X745)=6,'A1'!$F$14,"")</f>
        <v/>
      </c>
      <c r="E714" t="str">
        <f>IF(SUM('A4'!S745:X745)=6,'A4'!C745,"")</f>
        <v/>
      </c>
      <c r="F714" t="str">
        <f>IF(SUM('A4'!S745:X745)=6,'A4'!D745,"")</f>
        <v/>
      </c>
      <c r="G714" t="str">
        <f>IF(SUM('A4'!S745:X745)=6,'A4'!E745,"")</f>
        <v/>
      </c>
      <c r="H714" t="str">
        <f>IF(SUM('A4'!S745:X745)=6,'A4'!F745,"")</f>
        <v/>
      </c>
      <c r="I714" t="str">
        <f>IF(SUM('A4'!S745:X745)=6,'A4'!G745,"")</f>
        <v/>
      </c>
      <c r="J714" s="308" t="str">
        <f>IF(SUM('A4'!S745:X745)=6,'A4'!H745,"")</f>
        <v/>
      </c>
    </row>
    <row r="715" spans="1:10" x14ac:dyDescent="0.25">
      <c r="A715" t="str">
        <f>IF(SUM('A4'!S746:X746)=6,'Angaben KH-Standort'!$D$25,"")</f>
        <v/>
      </c>
      <c r="B715" t="str">
        <f>IF(SUM('A4'!S746:X746)=6,'Angaben KH-Standort'!$D$26,"")</f>
        <v/>
      </c>
      <c r="C715" t="str">
        <f>IF(SUM('A4'!S746:X746)=6,'Angaben KH-Standort'!$D$12,"")</f>
        <v/>
      </c>
      <c r="D715" t="str">
        <f>IF(SUM('A4'!S746:X746)=6,'A1'!$F$14,"")</f>
        <v/>
      </c>
      <c r="E715" t="str">
        <f>IF(SUM('A4'!S746:X746)=6,'A4'!C746,"")</f>
        <v/>
      </c>
      <c r="F715" t="str">
        <f>IF(SUM('A4'!S746:X746)=6,'A4'!D746,"")</f>
        <v/>
      </c>
      <c r="G715" t="str">
        <f>IF(SUM('A4'!S746:X746)=6,'A4'!E746,"")</f>
        <v/>
      </c>
      <c r="H715" t="str">
        <f>IF(SUM('A4'!S746:X746)=6,'A4'!F746,"")</f>
        <v/>
      </c>
      <c r="I715" t="str">
        <f>IF(SUM('A4'!S746:X746)=6,'A4'!G746,"")</f>
        <v/>
      </c>
      <c r="J715" s="308" t="str">
        <f>IF(SUM('A4'!S746:X746)=6,'A4'!H746,"")</f>
        <v/>
      </c>
    </row>
    <row r="716" spans="1:10" x14ac:dyDescent="0.25">
      <c r="A716" t="str">
        <f>IF(SUM('A4'!S747:X747)=6,'Angaben KH-Standort'!$D$25,"")</f>
        <v/>
      </c>
      <c r="B716" t="str">
        <f>IF(SUM('A4'!S747:X747)=6,'Angaben KH-Standort'!$D$26,"")</f>
        <v/>
      </c>
      <c r="C716" t="str">
        <f>IF(SUM('A4'!S747:X747)=6,'Angaben KH-Standort'!$D$12,"")</f>
        <v/>
      </c>
      <c r="D716" t="str">
        <f>IF(SUM('A4'!S747:X747)=6,'A1'!$F$14,"")</f>
        <v/>
      </c>
      <c r="E716" t="str">
        <f>IF(SUM('A4'!S747:X747)=6,'A4'!C747,"")</f>
        <v/>
      </c>
      <c r="F716" t="str">
        <f>IF(SUM('A4'!S747:X747)=6,'A4'!D747,"")</f>
        <v/>
      </c>
      <c r="G716" t="str">
        <f>IF(SUM('A4'!S747:X747)=6,'A4'!E747,"")</f>
        <v/>
      </c>
      <c r="H716" t="str">
        <f>IF(SUM('A4'!S747:X747)=6,'A4'!F747,"")</f>
        <v/>
      </c>
      <c r="I716" t="str">
        <f>IF(SUM('A4'!S747:X747)=6,'A4'!G747,"")</f>
        <v/>
      </c>
      <c r="J716" s="308" t="str">
        <f>IF(SUM('A4'!S747:X747)=6,'A4'!H747,"")</f>
        <v/>
      </c>
    </row>
    <row r="717" spans="1:10" x14ac:dyDescent="0.25">
      <c r="A717" t="str">
        <f>IF(SUM('A4'!S748:X748)=6,'Angaben KH-Standort'!$D$25,"")</f>
        <v/>
      </c>
      <c r="B717" t="str">
        <f>IF(SUM('A4'!S748:X748)=6,'Angaben KH-Standort'!$D$26,"")</f>
        <v/>
      </c>
      <c r="C717" t="str">
        <f>IF(SUM('A4'!S748:X748)=6,'Angaben KH-Standort'!$D$12,"")</f>
        <v/>
      </c>
      <c r="D717" t="str">
        <f>IF(SUM('A4'!S748:X748)=6,'A1'!$F$14,"")</f>
        <v/>
      </c>
      <c r="E717" t="str">
        <f>IF(SUM('A4'!S748:X748)=6,'A4'!C748,"")</f>
        <v/>
      </c>
      <c r="F717" t="str">
        <f>IF(SUM('A4'!S748:X748)=6,'A4'!D748,"")</f>
        <v/>
      </c>
      <c r="G717" t="str">
        <f>IF(SUM('A4'!S748:X748)=6,'A4'!E748,"")</f>
        <v/>
      </c>
      <c r="H717" t="str">
        <f>IF(SUM('A4'!S748:X748)=6,'A4'!F748,"")</f>
        <v/>
      </c>
      <c r="I717" t="str">
        <f>IF(SUM('A4'!S748:X748)=6,'A4'!G748,"")</f>
        <v/>
      </c>
      <c r="J717" s="308" t="str">
        <f>IF(SUM('A4'!S748:X748)=6,'A4'!H748,"")</f>
        <v/>
      </c>
    </row>
    <row r="718" spans="1:10" x14ac:dyDescent="0.25">
      <c r="A718" t="str">
        <f>IF(SUM('A4'!S749:X749)=6,'Angaben KH-Standort'!$D$25,"")</f>
        <v/>
      </c>
      <c r="B718" t="str">
        <f>IF(SUM('A4'!S749:X749)=6,'Angaben KH-Standort'!$D$26,"")</f>
        <v/>
      </c>
      <c r="C718" t="str">
        <f>IF(SUM('A4'!S749:X749)=6,'Angaben KH-Standort'!$D$12,"")</f>
        <v/>
      </c>
      <c r="D718" t="str">
        <f>IF(SUM('A4'!S749:X749)=6,'A1'!$F$14,"")</f>
        <v/>
      </c>
      <c r="E718" t="str">
        <f>IF(SUM('A4'!S749:X749)=6,'A4'!C749,"")</f>
        <v/>
      </c>
      <c r="F718" t="str">
        <f>IF(SUM('A4'!S749:X749)=6,'A4'!D749,"")</f>
        <v/>
      </c>
      <c r="G718" t="str">
        <f>IF(SUM('A4'!S749:X749)=6,'A4'!E749,"")</f>
        <v/>
      </c>
      <c r="H718" t="str">
        <f>IF(SUM('A4'!S749:X749)=6,'A4'!F749,"")</f>
        <v/>
      </c>
      <c r="I718" t="str">
        <f>IF(SUM('A4'!S749:X749)=6,'A4'!G749,"")</f>
        <v/>
      </c>
      <c r="J718" s="308" t="str">
        <f>IF(SUM('A4'!S749:X749)=6,'A4'!H749,"")</f>
        <v/>
      </c>
    </row>
    <row r="719" spans="1:10" x14ac:dyDescent="0.25">
      <c r="A719" t="str">
        <f>IF(SUM('A4'!S750:X750)=6,'Angaben KH-Standort'!$D$25,"")</f>
        <v/>
      </c>
      <c r="B719" t="str">
        <f>IF(SUM('A4'!S750:X750)=6,'Angaben KH-Standort'!$D$26,"")</f>
        <v/>
      </c>
      <c r="C719" t="str">
        <f>IF(SUM('A4'!S750:X750)=6,'Angaben KH-Standort'!$D$12,"")</f>
        <v/>
      </c>
      <c r="D719" t="str">
        <f>IF(SUM('A4'!S750:X750)=6,'A1'!$F$14,"")</f>
        <v/>
      </c>
      <c r="E719" t="str">
        <f>IF(SUM('A4'!S750:X750)=6,'A4'!C750,"")</f>
        <v/>
      </c>
      <c r="F719" t="str">
        <f>IF(SUM('A4'!S750:X750)=6,'A4'!D750,"")</f>
        <v/>
      </c>
      <c r="G719" t="str">
        <f>IF(SUM('A4'!S750:X750)=6,'A4'!E750,"")</f>
        <v/>
      </c>
      <c r="H719" t="str">
        <f>IF(SUM('A4'!S750:X750)=6,'A4'!F750,"")</f>
        <v/>
      </c>
      <c r="I719" t="str">
        <f>IF(SUM('A4'!S750:X750)=6,'A4'!G750,"")</f>
        <v/>
      </c>
      <c r="J719" s="308" t="str">
        <f>IF(SUM('A4'!S750:X750)=6,'A4'!H750,"")</f>
        <v/>
      </c>
    </row>
    <row r="720" spans="1:10" x14ac:dyDescent="0.25">
      <c r="A720" t="str">
        <f>IF(SUM('A4'!S751:X751)=6,'Angaben KH-Standort'!$D$25,"")</f>
        <v/>
      </c>
      <c r="B720" t="str">
        <f>IF(SUM('A4'!S751:X751)=6,'Angaben KH-Standort'!$D$26,"")</f>
        <v/>
      </c>
      <c r="C720" t="str">
        <f>IF(SUM('A4'!S751:X751)=6,'Angaben KH-Standort'!$D$12,"")</f>
        <v/>
      </c>
      <c r="D720" t="str">
        <f>IF(SUM('A4'!S751:X751)=6,'A1'!$F$14,"")</f>
        <v/>
      </c>
      <c r="E720" t="str">
        <f>IF(SUM('A4'!S751:X751)=6,'A4'!C751,"")</f>
        <v/>
      </c>
      <c r="F720" t="str">
        <f>IF(SUM('A4'!S751:X751)=6,'A4'!D751,"")</f>
        <v/>
      </c>
      <c r="G720" t="str">
        <f>IF(SUM('A4'!S751:X751)=6,'A4'!E751,"")</f>
        <v/>
      </c>
      <c r="H720" t="str">
        <f>IF(SUM('A4'!S751:X751)=6,'A4'!F751,"")</f>
        <v/>
      </c>
      <c r="I720" t="str">
        <f>IF(SUM('A4'!S751:X751)=6,'A4'!G751,"")</f>
        <v/>
      </c>
      <c r="J720" s="308" t="str">
        <f>IF(SUM('A4'!S751:X751)=6,'A4'!H751,"")</f>
        <v/>
      </c>
    </row>
    <row r="721" spans="1:10" x14ac:dyDescent="0.25">
      <c r="A721" t="str">
        <f>IF(SUM('A4'!S752:X752)=6,'Angaben KH-Standort'!$D$25,"")</f>
        <v/>
      </c>
      <c r="B721" t="str">
        <f>IF(SUM('A4'!S752:X752)=6,'Angaben KH-Standort'!$D$26,"")</f>
        <v/>
      </c>
      <c r="C721" t="str">
        <f>IF(SUM('A4'!S752:X752)=6,'Angaben KH-Standort'!$D$12,"")</f>
        <v/>
      </c>
      <c r="D721" t="str">
        <f>IF(SUM('A4'!S752:X752)=6,'A1'!$F$14,"")</f>
        <v/>
      </c>
      <c r="E721" t="str">
        <f>IF(SUM('A4'!S752:X752)=6,'A4'!C752,"")</f>
        <v/>
      </c>
      <c r="F721" t="str">
        <f>IF(SUM('A4'!S752:X752)=6,'A4'!D752,"")</f>
        <v/>
      </c>
      <c r="G721" t="str">
        <f>IF(SUM('A4'!S752:X752)=6,'A4'!E752,"")</f>
        <v/>
      </c>
      <c r="H721" t="str">
        <f>IF(SUM('A4'!S752:X752)=6,'A4'!F752,"")</f>
        <v/>
      </c>
      <c r="I721" t="str">
        <f>IF(SUM('A4'!S752:X752)=6,'A4'!G752,"")</f>
        <v/>
      </c>
      <c r="J721" s="308" t="str">
        <f>IF(SUM('A4'!S752:X752)=6,'A4'!H752,"")</f>
        <v/>
      </c>
    </row>
    <row r="722" spans="1:10" x14ac:dyDescent="0.25">
      <c r="A722" t="str">
        <f>IF(SUM('A4'!S753:X753)=6,'Angaben KH-Standort'!$D$25,"")</f>
        <v/>
      </c>
      <c r="B722" t="str">
        <f>IF(SUM('A4'!S753:X753)=6,'Angaben KH-Standort'!$D$26,"")</f>
        <v/>
      </c>
      <c r="C722" t="str">
        <f>IF(SUM('A4'!S753:X753)=6,'Angaben KH-Standort'!$D$12,"")</f>
        <v/>
      </c>
      <c r="D722" t="str">
        <f>IF(SUM('A4'!S753:X753)=6,'A1'!$F$14,"")</f>
        <v/>
      </c>
      <c r="E722" t="str">
        <f>IF(SUM('A4'!S753:X753)=6,'A4'!C753,"")</f>
        <v/>
      </c>
      <c r="F722" t="str">
        <f>IF(SUM('A4'!S753:X753)=6,'A4'!D753,"")</f>
        <v/>
      </c>
      <c r="G722" t="str">
        <f>IF(SUM('A4'!S753:X753)=6,'A4'!E753,"")</f>
        <v/>
      </c>
      <c r="H722" t="str">
        <f>IF(SUM('A4'!S753:X753)=6,'A4'!F753,"")</f>
        <v/>
      </c>
      <c r="I722" t="str">
        <f>IF(SUM('A4'!S753:X753)=6,'A4'!G753,"")</f>
        <v/>
      </c>
      <c r="J722" s="308" t="str">
        <f>IF(SUM('A4'!S753:X753)=6,'A4'!H753,"")</f>
        <v/>
      </c>
    </row>
    <row r="723" spans="1:10" x14ac:dyDescent="0.25">
      <c r="A723" t="str">
        <f>IF(SUM('A4'!S754:X754)=6,'Angaben KH-Standort'!$D$25,"")</f>
        <v/>
      </c>
      <c r="B723" t="str">
        <f>IF(SUM('A4'!S754:X754)=6,'Angaben KH-Standort'!$D$26,"")</f>
        <v/>
      </c>
      <c r="C723" t="str">
        <f>IF(SUM('A4'!S754:X754)=6,'Angaben KH-Standort'!$D$12,"")</f>
        <v/>
      </c>
      <c r="D723" t="str">
        <f>IF(SUM('A4'!S754:X754)=6,'A1'!$F$14,"")</f>
        <v/>
      </c>
      <c r="E723" t="str">
        <f>IF(SUM('A4'!S754:X754)=6,'A4'!C754,"")</f>
        <v/>
      </c>
      <c r="F723" t="str">
        <f>IF(SUM('A4'!S754:X754)=6,'A4'!D754,"")</f>
        <v/>
      </c>
      <c r="G723" t="str">
        <f>IF(SUM('A4'!S754:X754)=6,'A4'!E754,"")</f>
        <v/>
      </c>
      <c r="H723" t="str">
        <f>IF(SUM('A4'!S754:X754)=6,'A4'!F754,"")</f>
        <v/>
      </c>
      <c r="I723" t="str">
        <f>IF(SUM('A4'!S754:X754)=6,'A4'!G754,"")</f>
        <v/>
      </c>
      <c r="J723" s="308" t="str">
        <f>IF(SUM('A4'!S754:X754)=6,'A4'!H754,"")</f>
        <v/>
      </c>
    </row>
    <row r="724" spans="1:10" x14ac:dyDescent="0.25">
      <c r="A724" t="str">
        <f>IF(SUM('A4'!S755:X755)=6,'Angaben KH-Standort'!$D$25,"")</f>
        <v/>
      </c>
      <c r="B724" t="str">
        <f>IF(SUM('A4'!S755:X755)=6,'Angaben KH-Standort'!$D$26,"")</f>
        <v/>
      </c>
      <c r="C724" t="str">
        <f>IF(SUM('A4'!S755:X755)=6,'Angaben KH-Standort'!$D$12,"")</f>
        <v/>
      </c>
      <c r="D724" t="str">
        <f>IF(SUM('A4'!S755:X755)=6,'A1'!$F$14,"")</f>
        <v/>
      </c>
      <c r="E724" t="str">
        <f>IF(SUM('A4'!S755:X755)=6,'A4'!C755,"")</f>
        <v/>
      </c>
      <c r="F724" t="str">
        <f>IF(SUM('A4'!S755:X755)=6,'A4'!D755,"")</f>
        <v/>
      </c>
      <c r="G724" t="str">
        <f>IF(SUM('A4'!S755:X755)=6,'A4'!E755,"")</f>
        <v/>
      </c>
      <c r="H724" t="str">
        <f>IF(SUM('A4'!S755:X755)=6,'A4'!F755,"")</f>
        <v/>
      </c>
      <c r="I724" t="str">
        <f>IF(SUM('A4'!S755:X755)=6,'A4'!G755,"")</f>
        <v/>
      </c>
      <c r="J724" s="308" t="str">
        <f>IF(SUM('A4'!S755:X755)=6,'A4'!H755,"")</f>
        <v/>
      </c>
    </row>
    <row r="725" spans="1:10" x14ac:dyDescent="0.25">
      <c r="A725" t="str">
        <f>IF(SUM('A4'!S756:X756)=6,'Angaben KH-Standort'!$D$25,"")</f>
        <v/>
      </c>
      <c r="B725" t="str">
        <f>IF(SUM('A4'!S756:X756)=6,'Angaben KH-Standort'!$D$26,"")</f>
        <v/>
      </c>
      <c r="C725" t="str">
        <f>IF(SUM('A4'!S756:X756)=6,'Angaben KH-Standort'!$D$12,"")</f>
        <v/>
      </c>
      <c r="D725" t="str">
        <f>IF(SUM('A4'!S756:X756)=6,'A1'!$F$14,"")</f>
        <v/>
      </c>
      <c r="E725" t="str">
        <f>IF(SUM('A4'!S756:X756)=6,'A4'!C756,"")</f>
        <v/>
      </c>
      <c r="F725" t="str">
        <f>IF(SUM('A4'!S756:X756)=6,'A4'!D756,"")</f>
        <v/>
      </c>
      <c r="G725" t="str">
        <f>IF(SUM('A4'!S756:X756)=6,'A4'!E756,"")</f>
        <v/>
      </c>
      <c r="H725" t="str">
        <f>IF(SUM('A4'!S756:X756)=6,'A4'!F756,"")</f>
        <v/>
      </c>
      <c r="I725" t="str">
        <f>IF(SUM('A4'!S756:X756)=6,'A4'!G756,"")</f>
        <v/>
      </c>
      <c r="J725" s="308" t="str">
        <f>IF(SUM('A4'!S756:X756)=6,'A4'!H756,"")</f>
        <v/>
      </c>
    </row>
    <row r="726" spans="1:10" x14ac:dyDescent="0.25">
      <c r="A726" t="str">
        <f>IF(SUM('A4'!S757:X757)=6,'Angaben KH-Standort'!$D$25,"")</f>
        <v/>
      </c>
      <c r="B726" t="str">
        <f>IF(SUM('A4'!S757:X757)=6,'Angaben KH-Standort'!$D$26,"")</f>
        <v/>
      </c>
      <c r="C726" t="str">
        <f>IF(SUM('A4'!S757:X757)=6,'Angaben KH-Standort'!$D$12,"")</f>
        <v/>
      </c>
      <c r="D726" t="str">
        <f>IF(SUM('A4'!S757:X757)=6,'A1'!$F$14,"")</f>
        <v/>
      </c>
      <c r="E726" t="str">
        <f>IF(SUM('A4'!S757:X757)=6,'A4'!C757,"")</f>
        <v/>
      </c>
      <c r="F726" t="str">
        <f>IF(SUM('A4'!S757:X757)=6,'A4'!D757,"")</f>
        <v/>
      </c>
      <c r="G726" t="str">
        <f>IF(SUM('A4'!S757:X757)=6,'A4'!E757,"")</f>
        <v/>
      </c>
      <c r="H726" t="str">
        <f>IF(SUM('A4'!S757:X757)=6,'A4'!F757,"")</f>
        <v/>
      </c>
      <c r="I726" t="str">
        <f>IF(SUM('A4'!S757:X757)=6,'A4'!G757,"")</f>
        <v/>
      </c>
      <c r="J726" s="308" t="str">
        <f>IF(SUM('A4'!S757:X757)=6,'A4'!H757,"")</f>
        <v/>
      </c>
    </row>
    <row r="727" spans="1:10" x14ac:dyDescent="0.25">
      <c r="A727" t="str">
        <f>IF(SUM('A4'!S758:X758)=6,'Angaben KH-Standort'!$D$25,"")</f>
        <v/>
      </c>
      <c r="B727" t="str">
        <f>IF(SUM('A4'!S758:X758)=6,'Angaben KH-Standort'!$D$26,"")</f>
        <v/>
      </c>
      <c r="C727" t="str">
        <f>IF(SUM('A4'!S758:X758)=6,'Angaben KH-Standort'!$D$12,"")</f>
        <v/>
      </c>
      <c r="D727" t="str">
        <f>IF(SUM('A4'!S758:X758)=6,'A1'!$F$14,"")</f>
        <v/>
      </c>
      <c r="E727" t="str">
        <f>IF(SUM('A4'!S758:X758)=6,'A4'!C758,"")</f>
        <v/>
      </c>
      <c r="F727" t="str">
        <f>IF(SUM('A4'!S758:X758)=6,'A4'!D758,"")</f>
        <v/>
      </c>
      <c r="G727" t="str">
        <f>IF(SUM('A4'!S758:X758)=6,'A4'!E758,"")</f>
        <v/>
      </c>
      <c r="H727" t="str">
        <f>IF(SUM('A4'!S758:X758)=6,'A4'!F758,"")</f>
        <v/>
      </c>
      <c r="I727" t="str">
        <f>IF(SUM('A4'!S758:X758)=6,'A4'!G758,"")</f>
        <v/>
      </c>
      <c r="J727" s="308" t="str">
        <f>IF(SUM('A4'!S758:X758)=6,'A4'!H758,"")</f>
        <v/>
      </c>
    </row>
    <row r="728" spans="1:10" x14ac:dyDescent="0.25">
      <c r="A728" t="str">
        <f>IF(SUM('A4'!S759:X759)=6,'Angaben KH-Standort'!$D$25,"")</f>
        <v/>
      </c>
      <c r="B728" t="str">
        <f>IF(SUM('A4'!S759:X759)=6,'Angaben KH-Standort'!$D$26,"")</f>
        <v/>
      </c>
      <c r="C728" t="str">
        <f>IF(SUM('A4'!S759:X759)=6,'Angaben KH-Standort'!$D$12,"")</f>
        <v/>
      </c>
      <c r="D728" t="str">
        <f>IF(SUM('A4'!S759:X759)=6,'A1'!$F$14,"")</f>
        <v/>
      </c>
      <c r="E728" t="str">
        <f>IF(SUM('A4'!S759:X759)=6,'A4'!C759,"")</f>
        <v/>
      </c>
      <c r="F728" t="str">
        <f>IF(SUM('A4'!S759:X759)=6,'A4'!D759,"")</f>
        <v/>
      </c>
      <c r="G728" t="str">
        <f>IF(SUM('A4'!S759:X759)=6,'A4'!E759,"")</f>
        <v/>
      </c>
      <c r="H728" t="str">
        <f>IF(SUM('A4'!S759:X759)=6,'A4'!F759,"")</f>
        <v/>
      </c>
      <c r="I728" t="str">
        <f>IF(SUM('A4'!S759:X759)=6,'A4'!G759,"")</f>
        <v/>
      </c>
      <c r="J728" s="308" t="str">
        <f>IF(SUM('A4'!S759:X759)=6,'A4'!H759,"")</f>
        <v/>
      </c>
    </row>
    <row r="729" spans="1:10" x14ac:dyDescent="0.25">
      <c r="A729" t="str">
        <f>IF(SUM('A4'!S760:X760)=6,'Angaben KH-Standort'!$D$25,"")</f>
        <v/>
      </c>
      <c r="B729" t="str">
        <f>IF(SUM('A4'!S760:X760)=6,'Angaben KH-Standort'!$D$26,"")</f>
        <v/>
      </c>
      <c r="C729" t="str">
        <f>IF(SUM('A4'!S760:X760)=6,'Angaben KH-Standort'!$D$12,"")</f>
        <v/>
      </c>
      <c r="D729" t="str">
        <f>IF(SUM('A4'!S760:X760)=6,'A1'!$F$14,"")</f>
        <v/>
      </c>
      <c r="E729" t="str">
        <f>IF(SUM('A4'!S760:X760)=6,'A4'!C760,"")</f>
        <v/>
      </c>
      <c r="F729" t="str">
        <f>IF(SUM('A4'!S760:X760)=6,'A4'!D760,"")</f>
        <v/>
      </c>
      <c r="G729" t="str">
        <f>IF(SUM('A4'!S760:X760)=6,'A4'!E760,"")</f>
        <v/>
      </c>
      <c r="H729" t="str">
        <f>IF(SUM('A4'!S760:X760)=6,'A4'!F760,"")</f>
        <v/>
      </c>
      <c r="I729" t="str">
        <f>IF(SUM('A4'!S760:X760)=6,'A4'!G760,"")</f>
        <v/>
      </c>
      <c r="J729" s="308" t="str">
        <f>IF(SUM('A4'!S760:X760)=6,'A4'!H760,"")</f>
        <v/>
      </c>
    </row>
    <row r="730" spans="1:10" x14ac:dyDescent="0.25">
      <c r="A730" t="str">
        <f>IF(SUM('A4'!S761:X761)=6,'Angaben KH-Standort'!$D$25,"")</f>
        <v/>
      </c>
      <c r="B730" t="str">
        <f>IF(SUM('A4'!S761:X761)=6,'Angaben KH-Standort'!$D$26,"")</f>
        <v/>
      </c>
      <c r="C730" t="str">
        <f>IF(SUM('A4'!S761:X761)=6,'Angaben KH-Standort'!$D$12,"")</f>
        <v/>
      </c>
      <c r="D730" t="str">
        <f>IF(SUM('A4'!S761:X761)=6,'A1'!$F$14,"")</f>
        <v/>
      </c>
      <c r="E730" t="str">
        <f>IF(SUM('A4'!S761:X761)=6,'A4'!C761,"")</f>
        <v/>
      </c>
      <c r="F730" t="str">
        <f>IF(SUM('A4'!S761:X761)=6,'A4'!D761,"")</f>
        <v/>
      </c>
      <c r="G730" t="str">
        <f>IF(SUM('A4'!S761:X761)=6,'A4'!E761,"")</f>
        <v/>
      </c>
      <c r="H730" t="str">
        <f>IF(SUM('A4'!S761:X761)=6,'A4'!F761,"")</f>
        <v/>
      </c>
      <c r="I730" t="str">
        <f>IF(SUM('A4'!S761:X761)=6,'A4'!G761,"")</f>
        <v/>
      </c>
      <c r="J730" s="308" t="str">
        <f>IF(SUM('A4'!S761:X761)=6,'A4'!H761,"")</f>
        <v/>
      </c>
    </row>
    <row r="731" spans="1:10" x14ac:dyDescent="0.25">
      <c r="A731" t="str">
        <f>IF(SUM('A4'!S762:X762)=6,'Angaben KH-Standort'!$D$25,"")</f>
        <v/>
      </c>
      <c r="B731" t="str">
        <f>IF(SUM('A4'!S762:X762)=6,'Angaben KH-Standort'!$D$26,"")</f>
        <v/>
      </c>
      <c r="C731" t="str">
        <f>IF(SUM('A4'!S762:X762)=6,'Angaben KH-Standort'!$D$12,"")</f>
        <v/>
      </c>
      <c r="D731" t="str">
        <f>IF(SUM('A4'!S762:X762)=6,'A1'!$F$14,"")</f>
        <v/>
      </c>
      <c r="E731" t="str">
        <f>IF(SUM('A4'!S762:X762)=6,'A4'!C762,"")</f>
        <v/>
      </c>
      <c r="F731" t="str">
        <f>IF(SUM('A4'!S762:X762)=6,'A4'!D762,"")</f>
        <v/>
      </c>
      <c r="G731" t="str">
        <f>IF(SUM('A4'!S762:X762)=6,'A4'!E762,"")</f>
        <v/>
      </c>
      <c r="H731" t="str">
        <f>IF(SUM('A4'!S762:X762)=6,'A4'!F762,"")</f>
        <v/>
      </c>
      <c r="I731" t="str">
        <f>IF(SUM('A4'!S762:X762)=6,'A4'!G762,"")</f>
        <v/>
      </c>
      <c r="J731" s="308" t="str">
        <f>IF(SUM('A4'!S762:X762)=6,'A4'!H762,"")</f>
        <v/>
      </c>
    </row>
    <row r="732" spans="1:10" x14ac:dyDescent="0.25">
      <c r="A732" t="str">
        <f>IF(SUM('A4'!S763:X763)=6,'Angaben KH-Standort'!$D$25,"")</f>
        <v/>
      </c>
      <c r="B732" t="str">
        <f>IF(SUM('A4'!S763:X763)=6,'Angaben KH-Standort'!$D$26,"")</f>
        <v/>
      </c>
      <c r="C732" t="str">
        <f>IF(SUM('A4'!S763:X763)=6,'Angaben KH-Standort'!$D$12,"")</f>
        <v/>
      </c>
      <c r="D732" t="str">
        <f>IF(SUM('A4'!S763:X763)=6,'A1'!$F$14,"")</f>
        <v/>
      </c>
      <c r="E732" t="str">
        <f>IF(SUM('A4'!S763:X763)=6,'A4'!C763,"")</f>
        <v/>
      </c>
      <c r="F732" t="str">
        <f>IF(SUM('A4'!S763:X763)=6,'A4'!D763,"")</f>
        <v/>
      </c>
      <c r="G732" t="str">
        <f>IF(SUM('A4'!S763:X763)=6,'A4'!E763,"")</f>
        <v/>
      </c>
      <c r="H732" t="str">
        <f>IF(SUM('A4'!S763:X763)=6,'A4'!F763,"")</f>
        <v/>
      </c>
      <c r="I732" t="str">
        <f>IF(SUM('A4'!S763:X763)=6,'A4'!G763,"")</f>
        <v/>
      </c>
      <c r="J732" s="308" t="str">
        <f>IF(SUM('A4'!S763:X763)=6,'A4'!H763,"")</f>
        <v/>
      </c>
    </row>
    <row r="733" spans="1:10" x14ac:dyDescent="0.25">
      <c r="A733" t="str">
        <f>IF(SUM('A4'!S764:X764)=6,'Angaben KH-Standort'!$D$25,"")</f>
        <v/>
      </c>
      <c r="B733" t="str">
        <f>IF(SUM('A4'!S764:X764)=6,'Angaben KH-Standort'!$D$26,"")</f>
        <v/>
      </c>
      <c r="C733" t="str">
        <f>IF(SUM('A4'!S764:X764)=6,'Angaben KH-Standort'!$D$12,"")</f>
        <v/>
      </c>
      <c r="D733" t="str">
        <f>IF(SUM('A4'!S764:X764)=6,'A1'!$F$14,"")</f>
        <v/>
      </c>
      <c r="E733" t="str">
        <f>IF(SUM('A4'!S764:X764)=6,'A4'!C764,"")</f>
        <v/>
      </c>
      <c r="F733" t="str">
        <f>IF(SUM('A4'!S764:X764)=6,'A4'!D764,"")</f>
        <v/>
      </c>
      <c r="G733" t="str">
        <f>IF(SUM('A4'!S764:X764)=6,'A4'!E764,"")</f>
        <v/>
      </c>
      <c r="H733" t="str">
        <f>IF(SUM('A4'!S764:X764)=6,'A4'!F764,"")</f>
        <v/>
      </c>
      <c r="I733" t="str">
        <f>IF(SUM('A4'!S764:X764)=6,'A4'!G764,"")</f>
        <v/>
      </c>
      <c r="J733" s="308" t="str">
        <f>IF(SUM('A4'!S764:X764)=6,'A4'!H764,"")</f>
        <v/>
      </c>
    </row>
    <row r="734" spans="1:10" x14ac:dyDescent="0.25">
      <c r="A734" t="str">
        <f>IF(SUM('A4'!S765:X765)=6,'Angaben KH-Standort'!$D$25,"")</f>
        <v/>
      </c>
      <c r="B734" t="str">
        <f>IF(SUM('A4'!S765:X765)=6,'Angaben KH-Standort'!$D$26,"")</f>
        <v/>
      </c>
      <c r="C734" t="str">
        <f>IF(SUM('A4'!S765:X765)=6,'Angaben KH-Standort'!$D$12,"")</f>
        <v/>
      </c>
      <c r="D734" t="str">
        <f>IF(SUM('A4'!S765:X765)=6,'A1'!$F$14,"")</f>
        <v/>
      </c>
      <c r="E734" t="str">
        <f>IF(SUM('A4'!S765:X765)=6,'A4'!C765,"")</f>
        <v/>
      </c>
      <c r="F734" t="str">
        <f>IF(SUM('A4'!S765:X765)=6,'A4'!D765,"")</f>
        <v/>
      </c>
      <c r="G734" t="str">
        <f>IF(SUM('A4'!S765:X765)=6,'A4'!E765,"")</f>
        <v/>
      </c>
      <c r="H734" t="str">
        <f>IF(SUM('A4'!S765:X765)=6,'A4'!F765,"")</f>
        <v/>
      </c>
      <c r="I734" t="str">
        <f>IF(SUM('A4'!S765:X765)=6,'A4'!G765,"")</f>
        <v/>
      </c>
      <c r="J734" s="308" t="str">
        <f>IF(SUM('A4'!S765:X765)=6,'A4'!H765,"")</f>
        <v/>
      </c>
    </row>
    <row r="735" spans="1:10" x14ac:dyDescent="0.25">
      <c r="A735" t="str">
        <f>IF(SUM('A4'!S766:X766)=6,'Angaben KH-Standort'!$D$25,"")</f>
        <v/>
      </c>
      <c r="B735" t="str">
        <f>IF(SUM('A4'!S766:X766)=6,'Angaben KH-Standort'!$D$26,"")</f>
        <v/>
      </c>
      <c r="C735" t="str">
        <f>IF(SUM('A4'!S766:X766)=6,'Angaben KH-Standort'!$D$12,"")</f>
        <v/>
      </c>
      <c r="D735" t="str">
        <f>IF(SUM('A4'!S766:X766)=6,'A1'!$F$14,"")</f>
        <v/>
      </c>
      <c r="E735" t="str">
        <f>IF(SUM('A4'!S766:X766)=6,'A4'!C766,"")</f>
        <v/>
      </c>
      <c r="F735" t="str">
        <f>IF(SUM('A4'!S766:X766)=6,'A4'!D766,"")</f>
        <v/>
      </c>
      <c r="G735" t="str">
        <f>IF(SUM('A4'!S766:X766)=6,'A4'!E766,"")</f>
        <v/>
      </c>
      <c r="H735" t="str">
        <f>IF(SUM('A4'!S766:X766)=6,'A4'!F766,"")</f>
        <v/>
      </c>
      <c r="I735" t="str">
        <f>IF(SUM('A4'!S766:X766)=6,'A4'!G766,"")</f>
        <v/>
      </c>
      <c r="J735" s="308" t="str">
        <f>IF(SUM('A4'!S766:X766)=6,'A4'!H766,"")</f>
        <v/>
      </c>
    </row>
    <row r="736" spans="1:10" x14ac:dyDescent="0.25">
      <c r="A736" t="str">
        <f>IF(SUM('A4'!S767:X767)=6,'Angaben KH-Standort'!$D$25,"")</f>
        <v/>
      </c>
      <c r="B736" t="str">
        <f>IF(SUM('A4'!S767:X767)=6,'Angaben KH-Standort'!$D$26,"")</f>
        <v/>
      </c>
      <c r="C736" t="str">
        <f>IF(SUM('A4'!S767:X767)=6,'Angaben KH-Standort'!$D$12,"")</f>
        <v/>
      </c>
      <c r="D736" t="str">
        <f>IF(SUM('A4'!S767:X767)=6,'A1'!$F$14,"")</f>
        <v/>
      </c>
      <c r="E736" t="str">
        <f>IF(SUM('A4'!S767:X767)=6,'A4'!C767,"")</f>
        <v/>
      </c>
      <c r="F736" t="str">
        <f>IF(SUM('A4'!S767:X767)=6,'A4'!D767,"")</f>
        <v/>
      </c>
      <c r="G736" t="str">
        <f>IF(SUM('A4'!S767:X767)=6,'A4'!E767,"")</f>
        <v/>
      </c>
      <c r="H736" t="str">
        <f>IF(SUM('A4'!S767:X767)=6,'A4'!F767,"")</f>
        <v/>
      </c>
      <c r="I736" t="str">
        <f>IF(SUM('A4'!S767:X767)=6,'A4'!G767,"")</f>
        <v/>
      </c>
      <c r="J736" s="308" t="str">
        <f>IF(SUM('A4'!S767:X767)=6,'A4'!H767,"")</f>
        <v/>
      </c>
    </row>
    <row r="737" spans="1:10" x14ac:dyDescent="0.25">
      <c r="A737" t="str">
        <f>IF(SUM('A4'!S768:X768)=6,'Angaben KH-Standort'!$D$25,"")</f>
        <v/>
      </c>
      <c r="B737" t="str">
        <f>IF(SUM('A4'!S768:X768)=6,'Angaben KH-Standort'!$D$26,"")</f>
        <v/>
      </c>
      <c r="C737" t="str">
        <f>IF(SUM('A4'!S768:X768)=6,'Angaben KH-Standort'!$D$12,"")</f>
        <v/>
      </c>
      <c r="D737" t="str">
        <f>IF(SUM('A4'!S768:X768)=6,'A1'!$F$14,"")</f>
        <v/>
      </c>
      <c r="E737" t="str">
        <f>IF(SUM('A4'!S768:X768)=6,'A4'!C768,"")</f>
        <v/>
      </c>
      <c r="F737" t="str">
        <f>IF(SUM('A4'!S768:X768)=6,'A4'!D768,"")</f>
        <v/>
      </c>
      <c r="G737" t="str">
        <f>IF(SUM('A4'!S768:X768)=6,'A4'!E768,"")</f>
        <v/>
      </c>
      <c r="H737" t="str">
        <f>IF(SUM('A4'!S768:X768)=6,'A4'!F768,"")</f>
        <v/>
      </c>
      <c r="I737" t="str">
        <f>IF(SUM('A4'!S768:X768)=6,'A4'!G768,"")</f>
        <v/>
      </c>
      <c r="J737" s="308" t="str">
        <f>IF(SUM('A4'!S768:X768)=6,'A4'!H768,"")</f>
        <v/>
      </c>
    </row>
    <row r="738" spans="1:10" x14ac:dyDescent="0.25">
      <c r="A738" t="str">
        <f>IF(SUM('A4'!S769:X769)=6,'Angaben KH-Standort'!$D$25,"")</f>
        <v/>
      </c>
      <c r="B738" t="str">
        <f>IF(SUM('A4'!S769:X769)=6,'Angaben KH-Standort'!$D$26,"")</f>
        <v/>
      </c>
      <c r="C738" t="str">
        <f>IF(SUM('A4'!S769:X769)=6,'Angaben KH-Standort'!$D$12,"")</f>
        <v/>
      </c>
      <c r="D738" t="str">
        <f>IF(SUM('A4'!S769:X769)=6,'A1'!$F$14,"")</f>
        <v/>
      </c>
      <c r="E738" t="str">
        <f>IF(SUM('A4'!S769:X769)=6,'A4'!C769,"")</f>
        <v/>
      </c>
      <c r="F738" t="str">
        <f>IF(SUM('A4'!S769:X769)=6,'A4'!D769,"")</f>
        <v/>
      </c>
      <c r="G738" t="str">
        <f>IF(SUM('A4'!S769:X769)=6,'A4'!E769,"")</f>
        <v/>
      </c>
      <c r="H738" t="str">
        <f>IF(SUM('A4'!S769:X769)=6,'A4'!F769,"")</f>
        <v/>
      </c>
      <c r="I738" t="str">
        <f>IF(SUM('A4'!S769:X769)=6,'A4'!G769,"")</f>
        <v/>
      </c>
      <c r="J738" s="308" t="str">
        <f>IF(SUM('A4'!S769:X769)=6,'A4'!H769,"")</f>
        <v/>
      </c>
    </row>
    <row r="739" spans="1:10" x14ac:dyDescent="0.25">
      <c r="A739" t="str">
        <f>IF(SUM('A4'!S770:X770)=6,'Angaben KH-Standort'!$D$25,"")</f>
        <v/>
      </c>
      <c r="B739" t="str">
        <f>IF(SUM('A4'!S770:X770)=6,'Angaben KH-Standort'!$D$26,"")</f>
        <v/>
      </c>
      <c r="C739" t="str">
        <f>IF(SUM('A4'!S770:X770)=6,'Angaben KH-Standort'!$D$12,"")</f>
        <v/>
      </c>
      <c r="D739" t="str">
        <f>IF(SUM('A4'!S770:X770)=6,'A1'!$F$14,"")</f>
        <v/>
      </c>
      <c r="E739" t="str">
        <f>IF(SUM('A4'!S770:X770)=6,'A4'!C770,"")</f>
        <v/>
      </c>
      <c r="F739" t="str">
        <f>IF(SUM('A4'!S770:X770)=6,'A4'!D770,"")</f>
        <v/>
      </c>
      <c r="G739" t="str">
        <f>IF(SUM('A4'!S770:X770)=6,'A4'!E770,"")</f>
        <v/>
      </c>
      <c r="H739" t="str">
        <f>IF(SUM('A4'!S770:X770)=6,'A4'!F770,"")</f>
        <v/>
      </c>
      <c r="I739" t="str">
        <f>IF(SUM('A4'!S770:X770)=6,'A4'!G770,"")</f>
        <v/>
      </c>
      <c r="J739" s="308" t="str">
        <f>IF(SUM('A4'!S770:X770)=6,'A4'!H770,"")</f>
        <v/>
      </c>
    </row>
    <row r="740" spans="1:10" x14ac:dyDescent="0.25">
      <c r="A740" t="str">
        <f>IF(SUM('A4'!S771:X771)=6,'Angaben KH-Standort'!$D$25,"")</f>
        <v/>
      </c>
      <c r="B740" t="str">
        <f>IF(SUM('A4'!S771:X771)=6,'Angaben KH-Standort'!$D$26,"")</f>
        <v/>
      </c>
      <c r="C740" t="str">
        <f>IF(SUM('A4'!S771:X771)=6,'Angaben KH-Standort'!$D$12,"")</f>
        <v/>
      </c>
      <c r="D740" t="str">
        <f>IF(SUM('A4'!S771:X771)=6,'A1'!$F$14,"")</f>
        <v/>
      </c>
      <c r="E740" t="str">
        <f>IF(SUM('A4'!S771:X771)=6,'A4'!C771,"")</f>
        <v/>
      </c>
      <c r="F740" t="str">
        <f>IF(SUM('A4'!S771:X771)=6,'A4'!D771,"")</f>
        <v/>
      </c>
      <c r="G740" t="str">
        <f>IF(SUM('A4'!S771:X771)=6,'A4'!E771,"")</f>
        <v/>
      </c>
      <c r="H740" t="str">
        <f>IF(SUM('A4'!S771:X771)=6,'A4'!F771,"")</f>
        <v/>
      </c>
      <c r="I740" t="str">
        <f>IF(SUM('A4'!S771:X771)=6,'A4'!G771,"")</f>
        <v/>
      </c>
      <c r="J740" s="308" t="str">
        <f>IF(SUM('A4'!S771:X771)=6,'A4'!H771,"")</f>
        <v/>
      </c>
    </row>
    <row r="741" spans="1:10" x14ac:dyDescent="0.25">
      <c r="A741" t="str">
        <f>IF(SUM('A4'!S772:X772)=6,'Angaben KH-Standort'!$D$25,"")</f>
        <v/>
      </c>
      <c r="B741" t="str">
        <f>IF(SUM('A4'!S772:X772)=6,'Angaben KH-Standort'!$D$26,"")</f>
        <v/>
      </c>
      <c r="C741" t="str">
        <f>IF(SUM('A4'!S772:X772)=6,'Angaben KH-Standort'!$D$12,"")</f>
        <v/>
      </c>
      <c r="D741" t="str">
        <f>IF(SUM('A4'!S772:X772)=6,'A1'!$F$14,"")</f>
        <v/>
      </c>
      <c r="E741" t="str">
        <f>IF(SUM('A4'!S772:X772)=6,'A4'!C772,"")</f>
        <v/>
      </c>
      <c r="F741" t="str">
        <f>IF(SUM('A4'!S772:X772)=6,'A4'!D772,"")</f>
        <v/>
      </c>
      <c r="G741" t="str">
        <f>IF(SUM('A4'!S772:X772)=6,'A4'!E772,"")</f>
        <v/>
      </c>
      <c r="H741" t="str">
        <f>IF(SUM('A4'!S772:X772)=6,'A4'!F772,"")</f>
        <v/>
      </c>
      <c r="I741" t="str">
        <f>IF(SUM('A4'!S772:X772)=6,'A4'!G772,"")</f>
        <v/>
      </c>
      <c r="J741" s="308" t="str">
        <f>IF(SUM('A4'!S772:X772)=6,'A4'!H772,"")</f>
        <v/>
      </c>
    </row>
    <row r="742" spans="1:10" x14ac:dyDescent="0.25">
      <c r="A742" t="str">
        <f>IF(SUM('A4'!S773:X773)=6,'Angaben KH-Standort'!$D$25,"")</f>
        <v/>
      </c>
      <c r="B742" t="str">
        <f>IF(SUM('A4'!S773:X773)=6,'Angaben KH-Standort'!$D$26,"")</f>
        <v/>
      </c>
      <c r="C742" t="str">
        <f>IF(SUM('A4'!S773:X773)=6,'Angaben KH-Standort'!$D$12,"")</f>
        <v/>
      </c>
      <c r="D742" t="str">
        <f>IF(SUM('A4'!S773:X773)=6,'A1'!$F$14,"")</f>
        <v/>
      </c>
      <c r="E742" t="str">
        <f>IF(SUM('A4'!S773:X773)=6,'A4'!C773,"")</f>
        <v/>
      </c>
      <c r="F742" t="str">
        <f>IF(SUM('A4'!S773:X773)=6,'A4'!D773,"")</f>
        <v/>
      </c>
      <c r="G742" t="str">
        <f>IF(SUM('A4'!S773:X773)=6,'A4'!E773,"")</f>
        <v/>
      </c>
      <c r="H742" t="str">
        <f>IF(SUM('A4'!S773:X773)=6,'A4'!F773,"")</f>
        <v/>
      </c>
      <c r="I742" t="str">
        <f>IF(SUM('A4'!S773:X773)=6,'A4'!G773,"")</f>
        <v/>
      </c>
      <c r="J742" s="308" t="str">
        <f>IF(SUM('A4'!S773:X773)=6,'A4'!H773,"")</f>
        <v/>
      </c>
    </row>
    <row r="743" spans="1:10" x14ac:dyDescent="0.25">
      <c r="A743" t="str">
        <f>IF(SUM('A4'!S774:X774)=6,'Angaben KH-Standort'!$D$25,"")</f>
        <v/>
      </c>
      <c r="B743" t="str">
        <f>IF(SUM('A4'!S774:X774)=6,'Angaben KH-Standort'!$D$26,"")</f>
        <v/>
      </c>
      <c r="C743" t="str">
        <f>IF(SUM('A4'!S774:X774)=6,'Angaben KH-Standort'!$D$12,"")</f>
        <v/>
      </c>
      <c r="D743" t="str">
        <f>IF(SUM('A4'!S774:X774)=6,'A1'!$F$14,"")</f>
        <v/>
      </c>
      <c r="E743" t="str">
        <f>IF(SUM('A4'!S774:X774)=6,'A4'!C774,"")</f>
        <v/>
      </c>
      <c r="F743" t="str">
        <f>IF(SUM('A4'!S774:X774)=6,'A4'!D774,"")</f>
        <v/>
      </c>
      <c r="G743" t="str">
        <f>IF(SUM('A4'!S774:X774)=6,'A4'!E774,"")</f>
        <v/>
      </c>
      <c r="H743" t="str">
        <f>IF(SUM('A4'!S774:X774)=6,'A4'!F774,"")</f>
        <v/>
      </c>
      <c r="I743" t="str">
        <f>IF(SUM('A4'!S774:X774)=6,'A4'!G774,"")</f>
        <v/>
      </c>
      <c r="J743" s="308" t="str">
        <f>IF(SUM('A4'!S774:X774)=6,'A4'!H774,"")</f>
        <v/>
      </c>
    </row>
    <row r="744" spans="1:10" x14ac:dyDescent="0.25">
      <c r="A744" t="str">
        <f>IF(SUM('A4'!S775:X775)=6,'Angaben KH-Standort'!$D$25,"")</f>
        <v/>
      </c>
      <c r="B744" t="str">
        <f>IF(SUM('A4'!S775:X775)=6,'Angaben KH-Standort'!$D$26,"")</f>
        <v/>
      </c>
      <c r="C744" t="str">
        <f>IF(SUM('A4'!S775:X775)=6,'Angaben KH-Standort'!$D$12,"")</f>
        <v/>
      </c>
      <c r="D744" t="str">
        <f>IF(SUM('A4'!S775:X775)=6,'A1'!$F$14,"")</f>
        <v/>
      </c>
      <c r="E744" t="str">
        <f>IF(SUM('A4'!S775:X775)=6,'A4'!C775,"")</f>
        <v/>
      </c>
      <c r="F744" t="str">
        <f>IF(SUM('A4'!S775:X775)=6,'A4'!D775,"")</f>
        <v/>
      </c>
      <c r="G744" t="str">
        <f>IF(SUM('A4'!S775:X775)=6,'A4'!E775,"")</f>
        <v/>
      </c>
      <c r="H744" t="str">
        <f>IF(SUM('A4'!S775:X775)=6,'A4'!F775,"")</f>
        <v/>
      </c>
      <c r="I744" t="str">
        <f>IF(SUM('A4'!S775:X775)=6,'A4'!G775,"")</f>
        <v/>
      </c>
      <c r="J744" s="308" t="str">
        <f>IF(SUM('A4'!S775:X775)=6,'A4'!H775,"")</f>
        <v/>
      </c>
    </row>
    <row r="745" spans="1:10" x14ac:dyDescent="0.25">
      <c r="A745" t="str">
        <f>IF(SUM('A4'!S776:X776)=6,'Angaben KH-Standort'!$D$25,"")</f>
        <v/>
      </c>
      <c r="B745" t="str">
        <f>IF(SUM('A4'!S776:X776)=6,'Angaben KH-Standort'!$D$26,"")</f>
        <v/>
      </c>
      <c r="C745" t="str">
        <f>IF(SUM('A4'!S776:X776)=6,'Angaben KH-Standort'!$D$12,"")</f>
        <v/>
      </c>
      <c r="D745" t="str">
        <f>IF(SUM('A4'!S776:X776)=6,'A1'!$F$14,"")</f>
        <v/>
      </c>
      <c r="E745" t="str">
        <f>IF(SUM('A4'!S776:X776)=6,'A4'!C776,"")</f>
        <v/>
      </c>
      <c r="F745" t="str">
        <f>IF(SUM('A4'!S776:X776)=6,'A4'!D776,"")</f>
        <v/>
      </c>
      <c r="G745" t="str">
        <f>IF(SUM('A4'!S776:X776)=6,'A4'!E776,"")</f>
        <v/>
      </c>
      <c r="H745" t="str">
        <f>IF(SUM('A4'!S776:X776)=6,'A4'!F776,"")</f>
        <v/>
      </c>
      <c r="I745" t="str">
        <f>IF(SUM('A4'!S776:X776)=6,'A4'!G776,"")</f>
        <v/>
      </c>
      <c r="J745" s="308" t="str">
        <f>IF(SUM('A4'!S776:X776)=6,'A4'!H776,"")</f>
        <v/>
      </c>
    </row>
    <row r="746" spans="1:10" x14ac:dyDescent="0.25">
      <c r="A746" t="str">
        <f>IF(SUM('A4'!S777:X777)=6,'Angaben KH-Standort'!$D$25,"")</f>
        <v/>
      </c>
      <c r="B746" t="str">
        <f>IF(SUM('A4'!S777:X777)=6,'Angaben KH-Standort'!$D$26,"")</f>
        <v/>
      </c>
      <c r="C746" t="str">
        <f>IF(SUM('A4'!S777:X777)=6,'Angaben KH-Standort'!$D$12,"")</f>
        <v/>
      </c>
      <c r="D746" t="str">
        <f>IF(SUM('A4'!S777:X777)=6,'A1'!$F$14,"")</f>
        <v/>
      </c>
      <c r="E746" t="str">
        <f>IF(SUM('A4'!S777:X777)=6,'A4'!C777,"")</f>
        <v/>
      </c>
      <c r="F746" t="str">
        <f>IF(SUM('A4'!S777:X777)=6,'A4'!D777,"")</f>
        <v/>
      </c>
      <c r="G746" t="str">
        <f>IF(SUM('A4'!S777:X777)=6,'A4'!E777,"")</f>
        <v/>
      </c>
      <c r="H746" t="str">
        <f>IF(SUM('A4'!S777:X777)=6,'A4'!F777,"")</f>
        <v/>
      </c>
      <c r="I746" t="str">
        <f>IF(SUM('A4'!S777:X777)=6,'A4'!G777,"")</f>
        <v/>
      </c>
      <c r="J746" s="308" t="str">
        <f>IF(SUM('A4'!S777:X777)=6,'A4'!H777,"")</f>
        <v/>
      </c>
    </row>
    <row r="747" spans="1:10" x14ac:dyDescent="0.25">
      <c r="A747" t="str">
        <f>IF(SUM('A4'!S778:X778)=6,'Angaben KH-Standort'!$D$25,"")</f>
        <v/>
      </c>
      <c r="B747" t="str">
        <f>IF(SUM('A4'!S778:X778)=6,'Angaben KH-Standort'!$D$26,"")</f>
        <v/>
      </c>
      <c r="C747" t="str">
        <f>IF(SUM('A4'!S778:X778)=6,'Angaben KH-Standort'!$D$12,"")</f>
        <v/>
      </c>
      <c r="D747" t="str">
        <f>IF(SUM('A4'!S778:X778)=6,'A1'!$F$14,"")</f>
        <v/>
      </c>
      <c r="E747" t="str">
        <f>IF(SUM('A4'!S778:X778)=6,'A4'!C778,"")</f>
        <v/>
      </c>
      <c r="F747" t="str">
        <f>IF(SUM('A4'!S778:X778)=6,'A4'!D778,"")</f>
        <v/>
      </c>
      <c r="G747" t="str">
        <f>IF(SUM('A4'!S778:X778)=6,'A4'!E778,"")</f>
        <v/>
      </c>
      <c r="H747" t="str">
        <f>IF(SUM('A4'!S778:X778)=6,'A4'!F778,"")</f>
        <v/>
      </c>
      <c r="I747" t="str">
        <f>IF(SUM('A4'!S778:X778)=6,'A4'!G778,"")</f>
        <v/>
      </c>
      <c r="J747" s="308" t="str">
        <f>IF(SUM('A4'!S778:X778)=6,'A4'!H778,"")</f>
        <v/>
      </c>
    </row>
    <row r="748" spans="1:10" x14ac:dyDescent="0.25">
      <c r="A748" t="str">
        <f>IF(SUM('A4'!S779:X779)=6,'Angaben KH-Standort'!$D$25,"")</f>
        <v/>
      </c>
      <c r="B748" t="str">
        <f>IF(SUM('A4'!S779:X779)=6,'Angaben KH-Standort'!$D$26,"")</f>
        <v/>
      </c>
      <c r="C748" t="str">
        <f>IF(SUM('A4'!S779:X779)=6,'Angaben KH-Standort'!$D$12,"")</f>
        <v/>
      </c>
      <c r="D748" t="str">
        <f>IF(SUM('A4'!S779:X779)=6,'A1'!$F$14,"")</f>
        <v/>
      </c>
      <c r="E748" t="str">
        <f>IF(SUM('A4'!S779:X779)=6,'A4'!C779,"")</f>
        <v/>
      </c>
      <c r="F748" t="str">
        <f>IF(SUM('A4'!S779:X779)=6,'A4'!D779,"")</f>
        <v/>
      </c>
      <c r="G748" t="str">
        <f>IF(SUM('A4'!S779:X779)=6,'A4'!E779,"")</f>
        <v/>
      </c>
      <c r="H748" t="str">
        <f>IF(SUM('A4'!S779:X779)=6,'A4'!F779,"")</f>
        <v/>
      </c>
      <c r="I748" t="str">
        <f>IF(SUM('A4'!S779:X779)=6,'A4'!G779,"")</f>
        <v/>
      </c>
      <c r="J748" s="308" t="str">
        <f>IF(SUM('A4'!S779:X779)=6,'A4'!H779,"")</f>
        <v/>
      </c>
    </row>
    <row r="749" spans="1:10" x14ac:dyDescent="0.25">
      <c r="A749" t="str">
        <f>IF(SUM('A4'!S780:X780)=6,'Angaben KH-Standort'!$D$25,"")</f>
        <v/>
      </c>
      <c r="B749" t="str">
        <f>IF(SUM('A4'!S780:X780)=6,'Angaben KH-Standort'!$D$26,"")</f>
        <v/>
      </c>
      <c r="C749" t="str">
        <f>IF(SUM('A4'!S780:X780)=6,'Angaben KH-Standort'!$D$12,"")</f>
        <v/>
      </c>
      <c r="D749" t="str">
        <f>IF(SUM('A4'!S780:X780)=6,'A1'!$F$14,"")</f>
        <v/>
      </c>
      <c r="E749" t="str">
        <f>IF(SUM('A4'!S780:X780)=6,'A4'!C780,"")</f>
        <v/>
      </c>
      <c r="F749" t="str">
        <f>IF(SUM('A4'!S780:X780)=6,'A4'!D780,"")</f>
        <v/>
      </c>
      <c r="G749" t="str">
        <f>IF(SUM('A4'!S780:X780)=6,'A4'!E780,"")</f>
        <v/>
      </c>
      <c r="H749" t="str">
        <f>IF(SUM('A4'!S780:X780)=6,'A4'!F780,"")</f>
        <v/>
      </c>
      <c r="I749" t="str">
        <f>IF(SUM('A4'!S780:X780)=6,'A4'!G780,"")</f>
        <v/>
      </c>
      <c r="J749" s="308" t="str">
        <f>IF(SUM('A4'!S780:X780)=6,'A4'!H780,"")</f>
        <v/>
      </c>
    </row>
    <row r="750" spans="1:10" x14ac:dyDescent="0.25">
      <c r="A750" t="str">
        <f>IF(SUM('A4'!S781:X781)=6,'Angaben KH-Standort'!$D$25,"")</f>
        <v/>
      </c>
      <c r="B750" t="str">
        <f>IF(SUM('A4'!S781:X781)=6,'Angaben KH-Standort'!$D$26,"")</f>
        <v/>
      </c>
      <c r="C750" t="str">
        <f>IF(SUM('A4'!S781:X781)=6,'Angaben KH-Standort'!$D$12,"")</f>
        <v/>
      </c>
      <c r="D750" t="str">
        <f>IF(SUM('A4'!S781:X781)=6,'A1'!$F$14,"")</f>
        <v/>
      </c>
      <c r="E750" t="str">
        <f>IF(SUM('A4'!S781:X781)=6,'A4'!C781,"")</f>
        <v/>
      </c>
      <c r="F750" t="str">
        <f>IF(SUM('A4'!S781:X781)=6,'A4'!D781,"")</f>
        <v/>
      </c>
      <c r="G750" t="str">
        <f>IF(SUM('A4'!S781:X781)=6,'A4'!E781,"")</f>
        <v/>
      </c>
      <c r="H750" t="str">
        <f>IF(SUM('A4'!S781:X781)=6,'A4'!F781,"")</f>
        <v/>
      </c>
      <c r="I750" t="str">
        <f>IF(SUM('A4'!S781:X781)=6,'A4'!G781,"")</f>
        <v/>
      </c>
      <c r="J750" s="308" t="str">
        <f>IF(SUM('A4'!S781:X781)=6,'A4'!H781,"")</f>
        <v/>
      </c>
    </row>
    <row r="751" spans="1:10" x14ac:dyDescent="0.25">
      <c r="A751" t="str">
        <f>IF(SUM('A4'!S782:X782)=6,'Angaben KH-Standort'!$D$25,"")</f>
        <v/>
      </c>
      <c r="B751" t="str">
        <f>IF(SUM('A4'!S782:X782)=6,'Angaben KH-Standort'!$D$26,"")</f>
        <v/>
      </c>
      <c r="C751" t="str">
        <f>IF(SUM('A4'!S782:X782)=6,'Angaben KH-Standort'!$D$12,"")</f>
        <v/>
      </c>
      <c r="D751" t="str">
        <f>IF(SUM('A4'!S782:X782)=6,'A1'!$F$14,"")</f>
        <v/>
      </c>
      <c r="E751" t="str">
        <f>IF(SUM('A4'!S782:X782)=6,'A4'!C782,"")</f>
        <v/>
      </c>
      <c r="F751" t="str">
        <f>IF(SUM('A4'!S782:X782)=6,'A4'!D782,"")</f>
        <v/>
      </c>
      <c r="G751" t="str">
        <f>IF(SUM('A4'!S782:X782)=6,'A4'!E782,"")</f>
        <v/>
      </c>
      <c r="H751" t="str">
        <f>IF(SUM('A4'!S782:X782)=6,'A4'!F782,"")</f>
        <v/>
      </c>
      <c r="I751" t="str">
        <f>IF(SUM('A4'!S782:X782)=6,'A4'!G782,"")</f>
        <v/>
      </c>
      <c r="J751" s="308" t="str">
        <f>IF(SUM('A4'!S782:X782)=6,'A4'!H782,"")</f>
        <v/>
      </c>
    </row>
    <row r="752" spans="1:10" x14ac:dyDescent="0.25">
      <c r="A752" t="str">
        <f>IF(SUM('A4'!S783:X783)=6,'Angaben KH-Standort'!$D$25,"")</f>
        <v/>
      </c>
      <c r="B752" t="str">
        <f>IF(SUM('A4'!S783:X783)=6,'Angaben KH-Standort'!$D$26,"")</f>
        <v/>
      </c>
      <c r="C752" t="str">
        <f>IF(SUM('A4'!S783:X783)=6,'Angaben KH-Standort'!$D$12,"")</f>
        <v/>
      </c>
      <c r="D752" t="str">
        <f>IF(SUM('A4'!S783:X783)=6,'A1'!$F$14,"")</f>
        <v/>
      </c>
      <c r="E752" t="str">
        <f>IF(SUM('A4'!S783:X783)=6,'A4'!C783,"")</f>
        <v/>
      </c>
      <c r="F752" t="str">
        <f>IF(SUM('A4'!S783:X783)=6,'A4'!D783,"")</f>
        <v/>
      </c>
      <c r="G752" t="str">
        <f>IF(SUM('A4'!S783:X783)=6,'A4'!E783,"")</f>
        <v/>
      </c>
      <c r="H752" t="str">
        <f>IF(SUM('A4'!S783:X783)=6,'A4'!F783,"")</f>
        <v/>
      </c>
      <c r="I752" t="str">
        <f>IF(SUM('A4'!S783:X783)=6,'A4'!G783,"")</f>
        <v/>
      </c>
      <c r="J752" s="308" t="str">
        <f>IF(SUM('A4'!S783:X783)=6,'A4'!H783,"")</f>
        <v/>
      </c>
    </row>
    <row r="753" spans="1:10" x14ac:dyDescent="0.25">
      <c r="A753" t="str">
        <f>IF(SUM('A4'!S784:X784)=6,'Angaben KH-Standort'!$D$25,"")</f>
        <v/>
      </c>
      <c r="B753" t="str">
        <f>IF(SUM('A4'!S784:X784)=6,'Angaben KH-Standort'!$D$26,"")</f>
        <v/>
      </c>
      <c r="C753" t="str">
        <f>IF(SUM('A4'!S784:X784)=6,'Angaben KH-Standort'!$D$12,"")</f>
        <v/>
      </c>
      <c r="D753" t="str">
        <f>IF(SUM('A4'!S784:X784)=6,'A1'!$F$14,"")</f>
        <v/>
      </c>
      <c r="E753" t="str">
        <f>IF(SUM('A4'!S784:X784)=6,'A4'!C784,"")</f>
        <v/>
      </c>
      <c r="F753" t="str">
        <f>IF(SUM('A4'!S784:X784)=6,'A4'!D784,"")</f>
        <v/>
      </c>
      <c r="G753" t="str">
        <f>IF(SUM('A4'!S784:X784)=6,'A4'!E784,"")</f>
        <v/>
      </c>
      <c r="H753" t="str">
        <f>IF(SUM('A4'!S784:X784)=6,'A4'!F784,"")</f>
        <v/>
      </c>
      <c r="I753" t="str">
        <f>IF(SUM('A4'!S784:X784)=6,'A4'!G784,"")</f>
        <v/>
      </c>
      <c r="J753" s="308" t="str">
        <f>IF(SUM('A4'!S784:X784)=6,'A4'!H784,"")</f>
        <v/>
      </c>
    </row>
    <row r="754" spans="1:10" x14ac:dyDescent="0.25">
      <c r="A754" t="str">
        <f>IF(SUM('A4'!S785:X785)=6,'Angaben KH-Standort'!$D$25,"")</f>
        <v/>
      </c>
      <c r="B754" t="str">
        <f>IF(SUM('A4'!S785:X785)=6,'Angaben KH-Standort'!$D$26,"")</f>
        <v/>
      </c>
      <c r="C754" t="str">
        <f>IF(SUM('A4'!S785:X785)=6,'Angaben KH-Standort'!$D$12,"")</f>
        <v/>
      </c>
      <c r="D754" t="str">
        <f>IF(SUM('A4'!S785:X785)=6,'A1'!$F$14,"")</f>
        <v/>
      </c>
      <c r="E754" t="str">
        <f>IF(SUM('A4'!S785:X785)=6,'A4'!C785,"")</f>
        <v/>
      </c>
      <c r="F754" t="str">
        <f>IF(SUM('A4'!S785:X785)=6,'A4'!D785,"")</f>
        <v/>
      </c>
      <c r="G754" t="str">
        <f>IF(SUM('A4'!S785:X785)=6,'A4'!E785,"")</f>
        <v/>
      </c>
      <c r="H754" t="str">
        <f>IF(SUM('A4'!S785:X785)=6,'A4'!F785,"")</f>
        <v/>
      </c>
      <c r="I754" t="str">
        <f>IF(SUM('A4'!S785:X785)=6,'A4'!G785,"")</f>
        <v/>
      </c>
      <c r="J754" s="308" t="str">
        <f>IF(SUM('A4'!S785:X785)=6,'A4'!H785,"")</f>
        <v/>
      </c>
    </row>
    <row r="755" spans="1:10" x14ac:dyDescent="0.25">
      <c r="A755" t="str">
        <f>IF(SUM('A4'!S786:X786)=6,'Angaben KH-Standort'!$D$25,"")</f>
        <v/>
      </c>
      <c r="B755" t="str">
        <f>IF(SUM('A4'!S786:X786)=6,'Angaben KH-Standort'!$D$26,"")</f>
        <v/>
      </c>
      <c r="C755" t="str">
        <f>IF(SUM('A4'!S786:X786)=6,'Angaben KH-Standort'!$D$12,"")</f>
        <v/>
      </c>
      <c r="D755" t="str">
        <f>IF(SUM('A4'!S786:X786)=6,'A1'!$F$14,"")</f>
        <v/>
      </c>
      <c r="E755" t="str">
        <f>IF(SUM('A4'!S786:X786)=6,'A4'!C786,"")</f>
        <v/>
      </c>
      <c r="F755" t="str">
        <f>IF(SUM('A4'!S786:X786)=6,'A4'!D786,"")</f>
        <v/>
      </c>
      <c r="G755" t="str">
        <f>IF(SUM('A4'!S786:X786)=6,'A4'!E786,"")</f>
        <v/>
      </c>
      <c r="H755" t="str">
        <f>IF(SUM('A4'!S786:X786)=6,'A4'!F786,"")</f>
        <v/>
      </c>
      <c r="I755" t="str">
        <f>IF(SUM('A4'!S786:X786)=6,'A4'!G786,"")</f>
        <v/>
      </c>
      <c r="J755" s="308" t="str">
        <f>IF(SUM('A4'!S786:X786)=6,'A4'!H786,"")</f>
        <v/>
      </c>
    </row>
    <row r="756" spans="1:10" x14ac:dyDescent="0.25">
      <c r="A756" t="str">
        <f>IF(SUM('A4'!S787:X787)=6,'Angaben KH-Standort'!$D$25,"")</f>
        <v/>
      </c>
      <c r="B756" t="str">
        <f>IF(SUM('A4'!S787:X787)=6,'Angaben KH-Standort'!$D$26,"")</f>
        <v/>
      </c>
      <c r="C756" t="str">
        <f>IF(SUM('A4'!S787:X787)=6,'Angaben KH-Standort'!$D$12,"")</f>
        <v/>
      </c>
      <c r="D756" t="str">
        <f>IF(SUM('A4'!S787:X787)=6,'A1'!$F$14,"")</f>
        <v/>
      </c>
      <c r="E756" t="str">
        <f>IF(SUM('A4'!S787:X787)=6,'A4'!C787,"")</f>
        <v/>
      </c>
      <c r="F756" t="str">
        <f>IF(SUM('A4'!S787:X787)=6,'A4'!D787,"")</f>
        <v/>
      </c>
      <c r="G756" t="str">
        <f>IF(SUM('A4'!S787:X787)=6,'A4'!E787,"")</f>
        <v/>
      </c>
      <c r="H756" t="str">
        <f>IF(SUM('A4'!S787:X787)=6,'A4'!F787,"")</f>
        <v/>
      </c>
      <c r="I756" t="str">
        <f>IF(SUM('A4'!S787:X787)=6,'A4'!G787,"")</f>
        <v/>
      </c>
      <c r="J756" s="308" t="str">
        <f>IF(SUM('A4'!S787:X787)=6,'A4'!H787,"")</f>
        <v/>
      </c>
    </row>
    <row r="757" spans="1:10" x14ac:dyDescent="0.25">
      <c r="A757" t="str">
        <f>IF(SUM('A4'!S788:X788)=6,'Angaben KH-Standort'!$D$25,"")</f>
        <v/>
      </c>
      <c r="B757" t="str">
        <f>IF(SUM('A4'!S788:X788)=6,'Angaben KH-Standort'!$D$26,"")</f>
        <v/>
      </c>
      <c r="C757" t="str">
        <f>IF(SUM('A4'!S788:X788)=6,'Angaben KH-Standort'!$D$12,"")</f>
        <v/>
      </c>
      <c r="D757" t="str">
        <f>IF(SUM('A4'!S788:X788)=6,'A1'!$F$14,"")</f>
        <v/>
      </c>
      <c r="E757" t="str">
        <f>IF(SUM('A4'!S788:X788)=6,'A4'!C788,"")</f>
        <v/>
      </c>
      <c r="F757" t="str">
        <f>IF(SUM('A4'!S788:X788)=6,'A4'!D788,"")</f>
        <v/>
      </c>
      <c r="G757" t="str">
        <f>IF(SUM('A4'!S788:X788)=6,'A4'!E788,"")</f>
        <v/>
      </c>
      <c r="H757" t="str">
        <f>IF(SUM('A4'!S788:X788)=6,'A4'!F788,"")</f>
        <v/>
      </c>
      <c r="I757" t="str">
        <f>IF(SUM('A4'!S788:X788)=6,'A4'!G788,"")</f>
        <v/>
      </c>
      <c r="J757" s="308" t="str">
        <f>IF(SUM('A4'!S788:X788)=6,'A4'!H788,"")</f>
        <v/>
      </c>
    </row>
    <row r="758" spans="1:10" x14ac:dyDescent="0.25">
      <c r="A758" t="str">
        <f>IF(SUM('A4'!S789:X789)=6,'Angaben KH-Standort'!$D$25,"")</f>
        <v/>
      </c>
      <c r="B758" t="str">
        <f>IF(SUM('A4'!S789:X789)=6,'Angaben KH-Standort'!$D$26,"")</f>
        <v/>
      </c>
      <c r="C758" t="str">
        <f>IF(SUM('A4'!S789:X789)=6,'Angaben KH-Standort'!$D$12,"")</f>
        <v/>
      </c>
      <c r="D758" t="str">
        <f>IF(SUM('A4'!S789:X789)=6,'A1'!$F$14,"")</f>
        <v/>
      </c>
      <c r="E758" t="str">
        <f>IF(SUM('A4'!S789:X789)=6,'A4'!C789,"")</f>
        <v/>
      </c>
      <c r="F758" t="str">
        <f>IF(SUM('A4'!S789:X789)=6,'A4'!D789,"")</f>
        <v/>
      </c>
      <c r="G758" t="str">
        <f>IF(SUM('A4'!S789:X789)=6,'A4'!E789,"")</f>
        <v/>
      </c>
      <c r="H758" t="str">
        <f>IF(SUM('A4'!S789:X789)=6,'A4'!F789,"")</f>
        <v/>
      </c>
      <c r="I758" t="str">
        <f>IF(SUM('A4'!S789:X789)=6,'A4'!G789,"")</f>
        <v/>
      </c>
      <c r="J758" s="308" t="str">
        <f>IF(SUM('A4'!S789:X789)=6,'A4'!H789,"")</f>
        <v/>
      </c>
    </row>
    <row r="759" spans="1:10" x14ac:dyDescent="0.25">
      <c r="A759" t="str">
        <f>IF(SUM('A4'!S790:X790)=6,'Angaben KH-Standort'!$D$25,"")</f>
        <v/>
      </c>
      <c r="B759" t="str">
        <f>IF(SUM('A4'!S790:X790)=6,'Angaben KH-Standort'!$D$26,"")</f>
        <v/>
      </c>
      <c r="C759" t="str">
        <f>IF(SUM('A4'!S790:X790)=6,'Angaben KH-Standort'!$D$12,"")</f>
        <v/>
      </c>
      <c r="D759" t="str">
        <f>IF(SUM('A4'!S790:X790)=6,'A1'!$F$14,"")</f>
        <v/>
      </c>
      <c r="E759" t="str">
        <f>IF(SUM('A4'!S790:X790)=6,'A4'!C790,"")</f>
        <v/>
      </c>
      <c r="F759" t="str">
        <f>IF(SUM('A4'!S790:X790)=6,'A4'!D790,"")</f>
        <v/>
      </c>
      <c r="G759" t="str">
        <f>IF(SUM('A4'!S790:X790)=6,'A4'!E790,"")</f>
        <v/>
      </c>
      <c r="H759" t="str">
        <f>IF(SUM('A4'!S790:X790)=6,'A4'!F790,"")</f>
        <v/>
      </c>
      <c r="I759" t="str">
        <f>IF(SUM('A4'!S790:X790)=6,'A4'!G790,"")</f>
        <v/>
      </c>
      <c r="J759" s="308" t="str">
        <f>IF(SUM('A4'!S790:X790)=6,'A4'!H790,"")</f>
        <v/>
      </c>
    </row>
    <row r="760" spans="1:10" x14ac:dyDescent="0.25">
      <c r="A760" t="str">
        <f>IF(SUM('A4'!S791:X791)=6,'Angaben KH-Standort'!$D$25,"")</f>
        <v/>
      </c>
      <c r="B760" t="str">
        <f>IF(SUM('A4'!S791:X791)=6,'Angaben KH-Standort'!$D$26,"")</f>
        <v/>
      </c>
      <c r="C760" t="str">
        <f>IF(SUM('A4'!S791:X791)=6,'Angaben KH-Standort'!$D$12,"")</f>
        <v/>
      </c>
      <c r="D760" t="str">
        <f>IF(SUM('A4'!S791:X791)=6,'A1'!$F$14,"")</f>
        <v/>
      </c>
      <c r="E760" t="str">
        <f>IF(SUM('A4'!S791:X791)=6,'A4'!C791,"")</f>
        <v/>
      </c>
      <c r="F760" t="str">
        <f>IF(SUM('A4'!S791:X791)=6,'A4'!D791,"")</f>
        <v/>
      </c>
      <c r="G760" t="str">
        <f>IF(SUM('A4'!S791:X791)=6,'A4'!E791,"")</f>
        <v/>
      </c>
      <c r="H760" t="str">
        <f>IF(SUM('A4'!S791:X791)=6,'A4'!F791,"")</f>
        <v/>
      </c>
      <c r="I760" t="str">
        <f>IF(SUM('A4'!S791:X791)=6,'A4'!G791,"")</f>
        <v/>
      </c>
      <c r="J760" s="308" t="str">
        <f>IF(SUM('A4'!S791:X791)=6,'A4'!H791,"")</f>
        <v/>
      </c>
    </row>
    <row r="761" spans="1:10" x14ac:dyDescent="0.25">
      <c r="A761" t="str">
        <f>IF(SUM('A4'!S792:X792)=6,'Angaben KH-Standort'!$D$25,"")</f>
        <v/>
      </c>
      <c r="B761" t="str">
        <f>IF(SUM('A4'!S792:X792)=6,'Angaben KH-Standort'!$D$26,"")</f>
        <v/>
      </c>
      <c r="C761" t="str">
        <f>IF(SUM('A4'!S792:X792)=6,'Angaben KH-Standort'!$D$12,"")</f>
        <v/>
      </c>
      <c r="D761" t="str">
        <f>IF(SUM('A4'!S792:X792)=6,'A1'!$F$14,"")</f>
        <v/>
      </c>
      <c r="E761" t="str">
        <f>IF(SUM('A4'!S792:X792)=6,'A4'!C792,"")</f>
        <v/>
      </c>
      <c r="F761" t="str">
        <f>IF(SUM('A4'!S792:X792)=6,'A4'!D792,"")</f>
        <v/>
      </c>
      <c r="G761" t="str">
        <f>IF(SUM('A4'!S792:X792)=6,'A4'!E792,"")</f>
        <v/>
      </c>
      <c r="H761" t="str">
        <f>IF(SUM('A4'!S792:X792)=6,'A4'!F792,"")</f>
        <v/>
      </c>
      <c r="I761" t="str">
        <f>IF(SUM('A4'!S792:X792)=6,'A4'!G792,"")</f>
        <v/>
      </c>
      <c r="J761" s="308" t="str">
        <f>IF(SUM('A4'!S792:X792)=6,'A4'!H792,"")</f>
        <v/>
      </c>
    </row>
    <row r="762" spans="1:10" x14ac:dyDescent="0.25">
      <c r="A762" t="str">
        <f>IF(SUM('A4'!S793:X793)=6,'Angaben KH-Standort'!$D$25,"")</f>
        <v/>
      </c>
      <c r="B762" t="str">
        <f>IF(SUM('A4'!S793:X793)=6,'Angaben KH-Standort'!$D$26,"")</f>
        <v/>
      </c>
      <c r="C762" t="str">
        <f>IF(SUM('A4'!S793:X793)=6,'Angaben KH-Standort'!$D$12,"")</f>
        <v/>
      </c>
      <c r="D762" t="str">
        <f>IF(SUM('A4'!S793:X793)=6,'A1'!$F$14,"")</f>
        <v/>
      </c>
      <c r="E762" t="str">
        <f>IF(SUM('A4'!S793:X793)=6,'A4'!C793,"")</f>
        <v/>
      </c>
      <c r="F762" t="str">
        <f>IF(SUM('A4'!S793:X793)=6,'A4'!D793,"")</f>
        <v/>
      </c>
      <c r="G762" t="str">
        <f>IF(SUM('A4'!S793:X793)=6,'A4'!E793,"")</f>
        <v/>
      </c>
      <c r="H762" t="str">
        <f>IF(SUM('A4'!S793:X793)=6,'A4'!F793,"")</f>
        <v/>
      </c>
      <c r="I762" t="str">
        <f>IF(SUM('A4'!S793:X793)=6,'A4'!G793,"")</f>
        <v/>
      </c>
      <c r="J762" s="308" t="str">
        <f>IF(SUM('A4'!S793:X793)=6,'A4'!H793,"")</f>
        <v/>
      </c>
    </row>
    <row r="763" spans="1:10" x14ac:dyDescent="0.25">
      <c r="A763" t="str">
        <f>IF(SUM('A4'!S794:X794)=6,'Angaben KH-Standort'!$D$25,"")</f>
        <v/>
      </c>
      <c r="B763" t="str">
        <f>IF(SUM('A4'!S794:X794)=6,'Angaben KH-Standort'!$D$26,"")</f>
        <v/>
      </c>
      <c r="C763" t="str">
        <f>IF(SUM('A4'!S794:X794)=6,'Angaben KH-Standort'!$D$12,"")</f>
        <v/>
      </c>
      <c r="D763" t="str">
        <f>IF(SUM('A4'!S794:X794)=6,'A1'!$F$14,"")</f>
        <v/>
      </c>
      <c r="E763" t="str">
        <f>IF(SUM('A4'!S794:X794)=6,'A4'!C794,"")</f>
        <v/>
      </c>
      <c r="F763" t="str">
        <f>IF(SUM('A4'!S794:X794)=6,'A4'!D794,"")</f>
        <v/>
      </c>
      <c r="G763" t="str">
        <f>IF(SUM('A4'!S794:X794)=6,'A4'!E794,"")</f>
        <v/>
      </c>
      <c r="H763" t="str">
        <f>IF(SUM('A4'!S794:X794)=6,'A4'!F794,"")</f>
        <v/>
      </c>
      <c r="I763" t="str">
        <f>IF(SUM('A4'!S794:X794)=6,'A4'!G794,"")</f>
        <v/>
      </c>
      <c r="J763" s="308" t="str">
        <f>IF(SUM('A4'!S794:X794)=6,'A4'!H794,"")</f>
        <v/>
      </c>
    </row>
    <row r="764" spans="1:10" x14ac:dyDescent="0.25">
      <c r="A764" t="str">
        <f>IF(SUM('A4'!S795:X795)=6,'Angaben KH-Standort'!$D$25,"")</f>
        <v/>
      </c>
      <c r="B764" t="str">
        <f>IF(SUM('A4'!S795:X795)=6,'Angaben KH-Standort'!$D$26,"")</f>
        <v/>
      </c>
      <c r="C764" t="str">
        <f>IF(SUM('A4'!S795:X795)=6,'Angaben KH-Standort'!$D$12,"")</f>
        <v/>
      </c>
      <c r="D764" t="str">
        <f>IF(SUM('A4'!S795:X795)=6,'A1'!$F$14,"")</f>
        <v/>
      </c>
      <c r="E764" t="str">
        <f>IF(SUM('A4'!S795:X795)=6,'A4'!C795,"")</f>
        <v/>
      </c>
      <c r="F764" t="str">
        <f>IF(SUM('A4'!S795:X795)=6,'A4'!D795,"")</f>
        <v/>
      </c>
      <c r="G764" t="str">
        <f>IF(SUM('A4'!S795:X795)=6,'A4'!E795,"")</f>
        <v/>
      </c>
      <c r="H764" t="str">
        <f>IF(SUM('A4'!S795:X795)=6,'A4'!F795,"")</f>
        <v/>
      </c>
      <c r="I764" t="str">
        <f>IF(SUM('A4'!S795:X795)=6,'A4'!G795,"")</f>
        <v/>
      </c>
      <c r="J764" s="308" t="str">
        <f>IF(SUM('A4'!S795:X795)=6,'A4'!H795,"")</f>
        <v/>
      </c>
    </row>
    <row r="765" spans="1:10" x14ac:dyDescent="0.25">
      <c r="A765" t="str">
        <f>IF(SUM('A4'!S796:X796)=6,'Angaben KH-Standort'!$D$25,"")</f>
        <v/>
      </c>
      <c r="B765" t="str">
        <f>IF(SUM('A4'!S796:X796)=6,'Angaben KH-Standort'!$D$26,"")</f>
        <v/>
      </c>
      <c r="C765" t="str">
        <f>IF(SUM('A4'!S796:X796)=6,'Angaben KH-Standort'!$D$12,"")</f>
        <v/>
      </c>
      <c r="D765" t="str">
        <f>IF(SUM('A4'!S796:X796)=6,'A1'!$F$14,"")</f>
        <v/>
      </c>
      <c r="E765" t="str">
        <f>IF(SUM('A4'!S796:X796)=6,'A4'!C796,"")</f>
        <v/>
      </c>
      <c r="F765" t="str">
        <f>IF(SUM('A4'!S796:X796)=6,'A4'!D796,"")</f>
        <v/>
      </c>
      <c r="G765" t="str">
        <f>IF(SUM('A4'!S796:X796)=6,'A4'!E796,"")</f>
        <v/>
      </c>
      <c r="H765" t="str">
        <f>IF(SUM('A4'!S796:X796)=6,'A4'!F796,"")</f>
        <v/>
      </c>
      <c r="I765" t="str">
        <f>IF(SUM('A4'!S796:X796)=6,'A4'!G796,"")</f>
        <v/>
      </c>
      <c r="J765" s="308" t="str">
        <f>IF(SUM('A4'!S796:X796)=6,'A4'!H796,"")</f>
        <v/>
      </c>
    </row>
    <row r="766" spans="1:10" x14ac:dyDescent="0.25">
      <c r="A766" t="str">
        <f>IF(SUM('A4'!S797:X797)=6,'Angaben KH-Standort'!$D$25,"")</f>
        <v/>
      </c>
      <c r="B766" t="str">
        <f>IF(SUM('A4'!S797:X797)=6,'Angaben KH-Standort'!$D$26,"")</f>
        <v/>
      </c>
      <c r="C766" t="str">
        <f>IF(SUM('A4'!S797:X797)=6,'Angaben KH-Standort'!$D$12,"")</f>
        <v/>
      </c>
      <c r="D766" t="str">
        <f>IF(SUM('A4'!S797:X797)=6,'A1'!$F$14,"")</f>
        <v/>
      </c>
      <c r="E766" t="str">
        <f>IF(SUM('A4'!S797:X797)=6,'A4'!C797,"")</f>
        <v/>
      </c>
      <c r="F766" t="str">
        <f>IF(SUM('A4'!S797:X797)=6,'A4'!D797,"")</f>
        <v/>
      </c>
      <c r="G766" t="str">
        <f>IF(SUM('A4'!S797:X797)=6,'A4'!E797,"")</f>
        <v/>
      </c>
      <c r="H766" t="str">
        <f>IF(SUM('A4'!S797:X797)=6,'A4'!F797,"")</f>
        <v/>
      </c>
      <c r="I766" t="str">
        <f>IF(SUM('A4'!S797:X797)=6,'A4'!G797,"")</f>
        <v/>
      </c>
      <c r="J766" s="308" t="str">
        <f>IF(SUM('A4'!S797:X797)=6,'A4'!H797,"")</f>
        <v/>
      </c>
    </row>
    <row r="767" spans="1:10" x14ac:dyDescent="0.25">
      <c r="A767" t="str">
        <f>IF(SUM('A4'!S798:X798)=6,'Angaben KH-Standort'!$D$25,"")</f>
        <v/>
      </c>
      <c r="B767" t="str">
        <f>IF(SUM('A4'!S798:X798)=6,'Angaben KH-Standort'!$D$26,"")</f>
        <v/>
      </c>
      <c r="C767" t="str">
        <f>IF(SUM('A4'!S798:X798)=6,'Angaben KH-Standort'!$D$12,"")</f>
        <v/>
      </c>
      <c r="D767" t="str">
        <f>IF(SUM('A4'!S798:X798)=6,'A1'!$F$14,"")</f>
        <v/>
      </c>
      <c r="E767" t="str">
        <f>IF(SUM('A4'!S798:X798)=6,'A4'!C798,"")</f>
        <v/>
      </c>
      <c r="F767" t="str">
        <f>IF(SUM('A4'!S798:X798)=6,'A4'!D798,"")</f>
        <v/>
      </c>
      <c r="G767" t="str">
        <f>IF(SUM('A4'!S798:X798)=6,'A4'!E798,"")</f>
        <v/>
      </c>
      <c r="H767" t="str">
        <f>IF(SUM('A4'!S798:X798)=6,'A4'!F798,"")</f>
        <v/>
      </c>
      <c r="I767" t="str">
        <f>IF(SUM('A4'!S798:X798)=6,'A4'!G798,"")</f>
        <v/>
      </c>
      <c r="J767" s="308" t="str">
        <f>IF(SUM('A4'!S798:X798)=6,'A4'!H798,"")</f>
        <v/>
      </c>
    </row>
    <row r="768" spans="1:10" x14ac:dyDescent="0.25">
      <c r="A768" t="str">
        <f>IF(SUM('A4'!S799:X799)=6,'Angaben KH-Standort'!$D$25,"")</f>
        <v/>
      </c>
      <c r="B768" t="str">
        <f>IF(SUM('A4'!S799:X799)=6,'Angaben KH-Standort'!$D$26,"")</f>
        <v/>
      </c>
      <c r="C768" t="str">
        <f>IF(SUM('A4'!S799:X799)=6,'Angaben KH-Standort'!$D$12,"")</f>
        <v/>
      </c>
      <c r="D768" t="str">
        <f>IF(SUM('A4'!S799:X799)=6,'A1'!$F$14,"")</f>
        <v/>
      </c>
      <c r="E768" t="str">
        <f>IF(SUM('A4'!S799:X799)=6,'A4'!C799,"")</f>
        <v/>
      </c>
      <c r="F768" t="str">
        <f>IF(SUM('A4'!S799:X799)=6,'A4'!D799,"")</f>
        <v/>
      </c>
      <c r="G768" t="str">
        <f>IF(SUM('A4'!S799:X799)=6,'A4'!E799,"")</f>
        <v/>
      </c>
      <c r="H768" t="str">
        <f>IF(SUM('A4'!S799:X799)=6,'A4'!F799,"")</f>
        <v/>
      </c>
      <c r="I768" t="str">
        <f>IF(SUM('A4'!S799:X799)=6,'A4'!G799,"")</f>
        <v/>
      </c>
      <c r="J768" s="308" t="str">
        <f>IF(SUM('A4'!S799:X799)=6,'A4'!H799,"")</f>
        <v/>
      </c>
    </row>
    <row r="769" spans="1:10" x14ac:dyDescent="0.25">
      <c r="A769" t="str">
        <f>IF(SUM('A4'!S800:X800)=6,'Angaben KH-Standort'!$D$25,"")</f>
        <v/>
      </c>
      <c r="B769" t="str">
        <f>IF(SUM('A4'!S800:X800)=6,'Angaben KH-Standort'!$D$26,"")</f>
        <v/>
      </c>
      <c r="C769" t="str">
        <f>IF(SUM('A4'!S800:X800)=6,'Angaben KH-Standort'!$D$12,"")</f>
        <v/>
      </c>
      <c r="D769" t="str">
        <f>IF(SUM('A4'!S800:X800)=6,'A1'!$F$14,"")</f>
        <v/>
      </c>
      <c r="E769" t="str">
        <f>IF(SUM('A4'!S800:X800)=6,'A4'!C800,"")</f>
        <v/>
      </c>
      <c r="F769" t="str">
        <f>IF(SUM('A4'!S800:X800)=6,'A4'!D800,"")</f>
        <v/>
      </c>
      <c r="G769" t="str">
        <f>IF(SUM('A4'!S800:X800)=6,'A4'!E800,"")</f>
        <v/>
      </c>
      <c r="H769" t="str">
        <f>IF(SUM('A4'!S800:X800)=6,'A4'!F800,"")</f>
        <v/>
      </c>
      <c r="I769" t="str">
        <f>IF(SUM('A4'!S800:X800)=6,'A4'!G800,"")</f>
        <v/>
      </c>
      <c r="J769" s="308" t="str">
        <f>IF(SUM('A4'!S800:X800)=6,'A4'!H800,"")</f>
        <v/>
      </c>
    </row>
    <row r="770" spans="1:10" x14ac:dyDescent="0.25">
      <c r="A770" t="str">
        <f>IF(SUM('A4'!S801:X801)=6,'Angaben KH-Standort'!$D$25,"")</f>
        <v/>
      </c>
      <c r="B770" t="str">
        <f>IF(SUM('A4'!S801:X801)=6,'Angaben KH-Standort'!$D$26,"")</f>
        <v/>
      </c>
      <c r="C770" t="str">
        <f>IF(SUM('A4'!S801:X801)=6,'Angaben KH-Standort'!$D$12,"")</f>
        <v/>
      </c>
      <c r="D770" t="str">
        <f>IF(SUM('A4'!S801:X801)=6,'A1'!$F$14,"")</f>
        <v/>
      </c>
      <c r="E770" t="str">
        <f>IF(SUM('A4'!S801:X801)=6,'A4'!C801,"")</f>
        <v/>
      </c>
      <c r="F770" t="str">
        <f>IF(SUM('A4'!S801:X801)=6,'A4'!D801,"")</f>
        <v/>
      </c>
      <c r="G770" t="str">
        <f>IF(SUM('A4'!S801:X801)=6,'A4'!E801,"")</f>
        <v/>
      </c>
      <c r="H770" t="str">
        <f>IF(SUM('A4'!S801:X801)=6,'A4'!F801,"")</f>
        <v/>
      </c>
      <c r="I770" t="str">
        <f>IF(SUM('A4'!S801:X801)=6,'A4'!G801,"")</f>
        <v/>
      </c>
      <c r="J770" s="308" t="str">
        <f>IF(SUM('A4'!S801:X801)=6,'A4'!H801,"")</f>
        <v/>
      </c>
    </row>
    <row r="771" spans="1:10" x14ac:dyDescent="0.25">
      <c r="A771" t="str">
        <f>IF(SUM('A4'!S802:X802)=6,'Angaben KH-Standort'!$D$25,"")</f>
        <v/>
      </c>
      <c r="B771" t="str">
        <f>IF(SUM('A4'!S802:X802)=6,'Angaben KH-Standort'!$D$26,"")</f>
        <v/>
      </c>
      <c r="C771" t="str">
        <f>IF(SUM('A4'!S802:X802)=6,'Angaben KH-Standort'!$D$12,"")</f>
        <v/>
      </c>
      <c r="D771" t="str">
        <f>IF(SUM('A4'!S802:X802)=6,'A1'!$F$14,"")</f>
        <v/>
      </c>
      <c r="E771" t="str">
        <f>IF(SUM('A4'!S802:X802)=6,'A4'!C802,"")</f>
        <v/>
      </c>
      <c r="F771" t="str">
        <f>IF(SUM('A4'!S802:X802)=6,'A4'!D802,"")</f>
        <v/>
      </c>
      <c r="G771" t="str">
        <f>IF(SUM('A4'!S802:X802)=6,'A4'!E802,"")</f>
        <v/>
      </c>
      <c r="H771" t="str">
        <f>IF(SUM('A4'!S802:X802)=6,'A4'!F802,"")</f>
        <v/>
      </c>
      <c r="I771" t="str">
        <f>IF(SUM('A4'!S802:X802)=6,'A4'!G802,"")</f>
        <v/>
      </c>
      <c r="J771" s="308" t="str">
        <f>IF(SUM('A4'!S802:X802)=6,'A4'!H802,"")</f>
        <v/>
      </c>
    </row>
    <row r="772" spans="1:10" x14ac:dyDescent="0.25">
      <c r="A772" t="str">
        <f>IF(SUM('A4'!S803:X803)=6,'Angaben KH-Standort'!$D$25,"")</f>
        <v/>
      </c>
      <c r="B772" t="str">
        <f>IF(SUM('A4'!S803:X803)=6,'Angaben KH-Standort'!$D$26,"")</f>
        <v/>
      </c>
      <c r="C772" t="str">
        <f>IF(SUM('A4'!S803:X803)=6,'Angaben KH-Standort'!$D$12,"")</f>
        <v/>
      </c>
      <c r="D772" t="str">
        <f>IF(SUM('A4'!S803:X803)=6,'A1'!$F$14,"")</f>
        <v/>
      </c>
      <c r="E772" t="str">
        <f>IF(SUM('A4'!S803:X803)=6,'A4'!C803,"")</f>
        <v/>
      </c>
      <c r="F772" t="str">
        <f>IF(SUM('A4'!S803:X803)=6,'A4'!D803,"")</f>
        <v/>
      </c>
      <c r="G772" t="str">
        <f>IF(SUM('A4'!S803:X803)=6,'A4'!E803,"")</f>
        <v/>
      </c>
      <c r="H772" t="str">
        <f>IF(SUM('A4'!S803:X803)=6,'A4'!F803,"")</f>
        <v/>
      </c>
      <c r="I772" t="str">
        <f>IF(SUM('A4'!S803:X803)=6,'A4'!G803,"")</f>
        <v/>
      </c>
      <c r="J772" s="308" t="str">
        <f>IF(SUM('A4'!S803:X803)=6,'A4'!H803,"")</f>
        <v/>
      </c>
    </row>
    <row r="773" spans="1:10" x14ac:dyDescent="0.25">
      <c r="A773" t="str">
        <f>IF(SUM('A4'!S804:X804)=6,'Angaben KH-Standort'!$D$25,"")</f>
        <v/>
      </c>
      <c r="B773" t="str">
        <f>IF(SUM('A4'!S804:X804)=6,'Angaben KH-Standort'!$D$26,"")</f>
        <v/>
      </c>
      <c r="C773" t="str">
        <f>IF(SUM('A4'!S804:X804)=6,'Angaben KH-Standort'!$D$12,"")</f>
        <v/>
      </c>
      <c r="D773" t="str">
        <f>IF(SUM('A4'!S804:X804)=6,'A1'!$F$14,"")</f>
        <v/>
      </c>
      <c r="E773" t="str">
        <f>IF(SUM('A4'!S804:X804)=6,'A4'!C804,"")</f>
        <v/>
      </c>
      <c r="F773" t="str">
        <f>IF(SUM('A4'!S804:X804)=6,'A4'!D804,"")</f>
        <v/>
      </c>
      <c r="G773" t="str">
        <f>IF(SUM('A4'!S804:X804)=6,'A4'!E804,"")</f>
        <v/>
      </c>
      <c r="H773" t="str">
        <f>IF(SUM('A4'!S804:X804)=6,'A4'!F804,"")</f>
        <v/>
      </c>
      <c r="I773" t="str">
        <f>IF(SUM('A4'!S804:X804)=6,'A4'!G804,"")</f>
        <v/>
      </c>
      <c r="J773" s="308" t="str">
        <f>IF(SUM('A4'!S804:X804)=6,'A4'!H804,"")</f>
        <v/>
      </c>
    </row>
    <row r="774" spans="1:10" x14ac:dyDescent="0.25">
      <c r="A774" t="str">
        <f>IF(SUM('A4'!S805:X805)=6,'Angaben KH-Standort'!$D$25,"")</f>
        <v/>
      </c>
      <c r="B774" t="str">
        <f>IF(SUM('A4'!S805:X805)=6,'Angaben KH-Standort'!$D$26,"")</f>
        <v/>
      </c>
      <c r="C774" t="str">
        <f>IF(SUM('A4'!S805:X805)=6,'Angaben KH-Standort'!$D$12,"")</f>
        <v/>
      </c>
      <c r="D774" t="str">
        <f>IF(SUM('A4'!S805:X805)=6,'A1'!$F$14,"")</f>
        <v/>
      </c>
      <c r="E774" t="str">
        <f>IF(SUM('A4'!S805:X805)=6,'A4'!C805,"")</f>
        <v/>
      </c>
      <c r="F774" t="str">
        <f>IF(SUM('A4'!S805:X805)=6,'A4'!D805,"")</f>
        <v/>
      </c>
      <c r="G774" t="str">
        <f>IF(SUM('A4'!S805:X805)=6,'A4'!E805,"")</f>
        <v/>
      </c>
      <c r="H774" t="str">
        <f>IF(SUM('A4'!S805:X805)=6,'A4'!F805,"")</f>
        <v/>
      </c>
      <c r="I774" t="str">
        <f>IF(SUM('A4'!S805:X805)=6,'A4'!G805,"")</f>
        <v/>
      </c>
      <c r="J774" s="308" t="str">
        <f>IF(SUM('A4'!S805:X805)=6,'A4'!H805,"")</f>
        <v/>
      </c>
    </row>
    <row r="775" spans="1:10" x14ac:dyDescent="0.25">
      <c r="A775" t="str">
        <f>IF(SUM('A4'!S806:X806)=6,'Angaben KH-Standort'!$D$25,"")</f>
        <v/>
      </c>
      <c r="B775" t="str">
        <f>IF(SUM('A4'!S806:X806)=6,'Angaben KH-Standort'!$D$26,"")</f>
        <v/>
      </c>
      <c r="C775" t="str">
        <f>IF(SUM('A4'!S806:X806)=6,'Angaben KH-Standort'!$D$12,"")</f>
        <v/>
      </c>
      <c r="D775" t="str">
        <f>IF(SUM('A4'!S806:X806)=6,'A1'!$F$14,"")</f>
        <v/>
      </c>
      <c r="E775" t="str">
        <f>IF(SUM('A4'!S806:X806)=6,'A4'!C806,"")</f>
        <v/>
      </c>
      <c r="F775" t="str">
        <f>IF(SUM('A4'!S806:X806)=6,'A4'!D806,"")</f>
        <v/>
      </c>
      <c r="G775" t="str">
        <f>IF(SUM('A4'!S806:X806)=6,'A4'!E806,"")</f>
        <v/>
      </c>
      <c r="H775" t="str">
        <f>IF(SUM('A4'!S806:X806)=6,'A4'!F806,"")</f>
        <v/>
      </c>
      <c r="I775" t="str">
        <f>IF(SUM('A4'!S806:X806)=6,'A4'!G806,"")</f>
        <v/>
      </c>
      <c r="J775" s="308" t="str">
        <f>IF(SUM('A4'!S806:X806)=6,'A4'!H806,"")</f>
        <v/>
      </c>
    </row>
    <row r="776" spans="1:10" x14ac:dyDescent="0.25">
      <c r="A776" t="str">
        <f>IF(SUM('A4'!S807:X807)=6,'Angaben KH-Standort'!$D$25,"")</f>
        <v/>
      </c>
      <c r="B776" t="str">
        <f>IF(SUM('A4'!S807:X807)=6,'Angaben KH-Standort'!$D$26,"")</f>
        <v/>
      </c>
      <c r="C776" t="str">
        <f>IF(SUM('A4'!S807:X807)=6,'Angaben KH-Standort'!$D$12,"")</f>
        <v/>
      </c>
      <c r="D776" t="str">
        <f>IF(SUM('A4'!S807:X807)=6,'A1'!$F$14,"")</f>
        <v/>
      </c>
      <c r="E776" t="str">
        <f>IF(SUM('A4'!S807:X807)=6,'A4'!C807,"")</f>
        <v/>
      </c>
      <c r="F776" t="str">
        <f>IF(SUM('A4'!S807:X807)=6,'A4'!D807,"")</f>
        <v/>
      </c>
      <c r="G776" t="str">
        <f>IF(SUM('A4'!S807:X807)=6,'A4'!E807,"")</f>
        <v/>
      </c>
      <c r="H776" t="str">
        <f>IF(SUM('A4'!S807:X807)=6,'A4'!F807,"")</f>
        <v/>
      </c>
      <c r="I776" t="str">
        <f>IF(SUM('A4'!S807:X807)=6,'A4'!G807,"")</f>
        <v/>
      </c>
      <c r="J776" s="308" t="str">
        <f>IF(SUM('A4'!S807:X807)=6,'A4'!H807,"")</f>
        <v/>
      </c>
    </row>
    <row r="777" spans="1:10" x14ac:dyDescent="0.25">
      <c r="A777" t="str">
        <f>IF(SUM('A4'!S808:X808)=6,'Angaben KH-Standort'!$D$25,"")</f>
        <v/>
      </c>
      <c r="B777" t="str">
        <f>IF(SUM('A4'!S808:X808)=6,'Angaben KH-Standort'!$D$26,"")</f>
        <v/>
      </c>
      <c r="C777" t="str">
        <f>IF(SUM('A4'!S808:X808)=6,'Angaben KH-Standort'!$D$12,"")</f>
        <v/>
      </c>
      <c r="D777" t="str">
        <f>IF(SUM('A4'!S808:X808)=6,'A1'!$F$14,"")</f>
        <v/>
      </c>
      <c r="E777" t="str">
        <f>IF(SUM('A4'!S808:X808)=6,'A4'!C808,"")</f>
        <v/>
      </c>
      <c r="F777" t="str">
        <f>IF(SUM('A4'!S808:X808)=6,'A4'!D808,"")</f>
        <v/>
      </c>
      <c r="G777" t="str">
        <f>IF(SUM('A4'!S808:X808)=6,'A4'!E808,"")</f>
        <v/>
      </c>
      <c r="H777" t="str">
        <f>IF(SUM('A4'!S808:X808)=6,'A4'!F808,"")</f>
        <v/>
      </c>
      <c r="I777" t="str">
        <f>IF(SUM('A4'!S808:X808)=6,'A4'!G808,"")</f>
        <v/>
      </c>
      <c r="J777" s="308" t="str">
        <f>IF(SUM('A4'!S808:X808)=6,'A4'!H808,"")</f>
        <v/>
      </c>
    </row>
    <row r="778" spans="1:10" x14ac:dyDescent="0.25">
      <c r="A778" t="str">
        <f>IF(SUM('A4'!S809:X809)=6,'Angaben KH-Standort'!$D$25,"")</f>
        <v/>
      </c>
      <c r="B778" t="str">
        <f>IF(SUM('A4'!S809:X809)=6,'Angaben KH-Standort'!$D$26,"")</f>
        <v/>
      </c>
      <c r="C778" t="str">
        <f>IF(SUM('A4'!S809:X809)=6,'Angaben KH-Standort'!$D$12,"")</f>
        <v/>
      </c>
      <c r="D778" t="str">
        <f>IF(SUM('A4'!S809:X809)=6,'A1'!$F$14,"")</f>
        <v/>
      </c>
      <c r="E778" t="str">
        <f>IF(SUM('A4'!S809:X809)=6,'A4'!C809,"")</f>
        <v/>
      </c>
      <c r="F778" t="str">
        <f>IF(SUM('A4'!S809:X809)=6,'A4'!D809,"")</f>
        <v/>
      </c>
      <c r="G778" t="str">
        <f>IF(SUM('A4'!S809:X809)=6,'A4'!E809,"")</f>
        <v/>
      </c>
      <c r="H778" t="str">
        <f>IF(SUM('A4'!S809:X809)=6,'A4'!F809,"")</f>
        <v/>
      </c>
      <c r="I778" t="str">
        <f>IF(SUM('A4'!S809:X809)=6,'A4'!G809,"")</f>
        <v/>
      </c>
      <c r="J778" s="308" t="str">
        <f>IF(SUM('A4'!S809:X809)=6,'A4'!H809,"")</f>
        <v/>
      </c>
    </row>
    <row r="779" spans="1:10" x14ac:dyDescent="0.25">
      <c r="A779" t="str">
        <f>IF(SUM('A4'!S810:X810)=6,'Angaben KH-Standort'!$D$25,"")</f>
        <v/>
      </c>
      <c r="B779" t="str">
        <f>IF(SUM('A4'!S810:X810)=6,'Angaben KH-Standort'!$D$26,"")</f>
        <v/>
      </c>
      <c r="C779" t="str">
        <f>IF(SUM('A4'!S810:X810)=6,'Angaben KH-Standort'!$D$12,"")</f>
        <v/>
      </c>
      <c r="D779" t="str">
        <f>IF(SUM('A4'!S810:X810)=6,'A1'!$F$14,"")</f>
        <v/>
      </c>
      <c r="E779" t="str">
        <f>IF(SUM('A4'!S810:X810)=6,'A4'!C810,"")</f>
        <v/>
      </c>
      <c r="F779" t="str">
        <f>IF(SUM('A4'!S810:X810)=6,'A4'!D810,"")</f>
        <v/>
      </c>
      <c r="G779" t="str">
        <f>IF(SUM('A4'!S810:X810)=6,'A4'!E810,"")</f>
        <v/>
      </c>
      <c r="H779" t="str">
        <f>IF(SUM('A4'!S810:X810)=6,'A4'!F810,"")</f>
        <v/>
      </c>
      <c r="I779" t="str">
        <f>IF(SUM('A4'!S810:X810)=6,'A4'!G810,"")</f>
        <v/>
      </c>
      <c r="J779" s="308" t="str">
        <f>IF(SUM('A4'!S810:X810)=6,'A4'!H810,"")</f>
        <v/>
      </c>
    </row>
    <row r="780" spans="1:10" x14ac:dyDescent="0.25">
      <c r="A780" t="str">
        <f>IF(SUM('A4'!S811:X811)=6,'Angaben KH-Standort'!$D$25,"")</f>
        <v/>
      </c>
      <c r="B780" t="str">
        <f>IF(SUM('A4'!S811:X811)=6,'Angaben KH-Standort'!$D$26,"")</f>
        <v/>
      </c>
      <c r="C780" t="str">
        <f>IF(SUM('A4'!S811:X811)=6,'Angaben KH-Standort'!$D$12,"")</f>
        <v/>
      </c>
      <c r="D780" t="str">
        <f>IF(SUM('A4'!S811:X811)=6,'A1'!$F$14,"")</f>
        <v/>
      </c>
      <c r="E780" t="str">
        <f>IF(SUM('A4'!S811:X811)=6,'A4'!C811,"")</f>
        <v/>
      </c>
      <c r="F780" t="str">
        <f>IF(SUM('A4'!S811:X811)=6,'A4'!D811,"")</f>
        <v/>
      </c>
      <c r="G780" t="str">
        <f>IF(SUM('A4'!S811:X811)=6,'A4'!E811,"")</f>
        <v/>
      </c>
      <c r="H780" t="str">
        <f>IF(SUM('A4'!S811:X811)=6,'A4'!F811,"")</f>
        <v/>
      </c>
      <c r="I780" t="str">
        <f>IF(SUM('A4'!S811:X811)=6,'A4'!G811,"")</f>
        <v/>
      </c>
      <c r="J780" s="308" t="str">
        <f>IF(SUM('A4'!S811:X811)=6,'A4'!H811,"")</f>
        <v/>
      </c>
    </row>
    <row r="781" spans="1:10" x14ac:dyDescent="0.25">
      <c r="A781" t="str">
        <f>IF(SUM('A4'!S812:X812)=6,'Angaben KH-Standort'!$D$25,"")</f>
        <v/>
      </c>
      <c r="B781" t="str">
        <f>IF(SUM('A4'!S812:X812)=6,'Angaben KH-Standort'!$D$26,"")</f>
        <v/>
      </c>
      <c r="C781" t="str">
        <f>IF(SUM('A4'!S812:X812)=6,'Angaben KH-Standort'!$D$12,"")</f>
        <v/>
      </c>
      <c r="D781" t="str">
        <f>IF(SUM('A4'!S812:X812)=6,'A1'!$F$14,"")</f>
        <v/>
      </c>
      <c r="E781" t="str">
        <f>IF(SUM('A4'!S812:X812)=6,'A4'!C812,"")</f>
        <v/>
      </c>
      <c r="F781" t="str">
        <f>IF(SUM('A4'!S812:X812)=6,'A4'!D812,"")</f>
        <v/>
      </c>
      <c r="G781" t="str">
        <f>IF(SUM('A4'!S812:X812)=6,'A4'!E812,"")</f>
        <v/>
      </c>
      <c r="H781" t="str">
        <f>IF(SUM('A4'!S812:X812)=6,'A4'!F812,"")</f>
        <v/>
      </c>
      <c r="I781" t="str">
        <f>IF(SUM('A4'!S812:X812)=6,'A4'!G812,"")</f>
        <v/>
      </c>
      <c r="J781" s="308" t="str">
        <f>IF(SUM('A4'!S812:X812)=6,'A4'!H812,"")</f>
        <v/>
      </c>
    </row>
    <row r="782" spans="1:10" x14ac:dyDescent="0.25">
      <c r="A782" t="str">
        <f>IF(SUM('A4'!S813:X813)=6,'Angaben KH-Standort'!$D$25,"")</f>
        <v/>
      </c>
      <c r="B782" t="str">
        <f>IF(SUM('A4'!S813:X813)=6,'Angaben KH-Standort'!$D$26,"")</f>
        <v/>
      </c>
      <c r="C782" t="str">
        <f>IF(SUM('A4'!S813:X813)=6,'Angaben KH-Standort'!$D$12,"")</f>
        <v/>
      </c>
      <c r="D782" t="str">
        <f>IF(SUM('A4'!S813:X813)=6,'A1'!$F$14,"")</f>
        <v/>
      </c>
      <c r="E782" t="str">
        <f>IF(SUM('A4'!S813:X813)=6,'A4'!C813,"")</f>
        <v/>
      </c>
      <c r="F782" t="str">
        <f>IF(SUM('A4'!S813:X813)=6,'A4'!D813,"")</f>
        <v/>
      </c>
      <c r="G782" t="str">
        <f>IF(SUM('A4'!S813:X813)=6,'A4'!E813,"")</f>
        <v/>
      </c>
      <c r="H782" t="str">
        <f>IF(SUM('A4'!S813:X813)=6,'A4'!F813,"")</f>
        <v/>
      </c>
      <c r="I782" t="str">
        <f>IF(SUM('A4'!S813:X813)=6,'A4'!G813,"")</f>
        <v/>
      </c>
      <c r="J782" s="308" t="str">
        <f>IF(SUM('A4'!S813:X813)=6,'A4'!H813,"")</f>
        <v/>
      </c>
    </row>
    <row r="783" spans="1:10" x14ac:dyDescent="0.25">
      <c r="A783" t="str">
        <f>IF(SUM('A4'!S814:X814)=6,'Angaben KH-Standort'!$D$25,"")</f>
        <v/>
      </c>
      <c r="B783" t="str">
        <f>IF(SUM('A4'!S814:X814)=6,'Angaben KH-Standort'!$D$26,"")</f>
        <v/>
      </c>
      <c r="C783" t="str">
        <f>IF(SUM('A4'!S814:X814)=6,'Angaben KH-Standort'!$D$12,"")</f>
        <v/>
      </c>
      <c r="D783" t="str">
        <f>IF(SUM('A4'!S814:X814)=6,'A1'!$F$14,"")</f>
        <v/>
      </c>
      <c r="E783" t="str">
        <f>IF(SUM('A4'!S814:X814)=6,'A4'!C814,"")</f>
        <v/>
      </c>
      <c r="F783" t="str">
        <f>IF(SUM('A4'!S814:X814)=6,'A4'!D814,"")</f>
        <v/>
      </c>
      <c r="G783" t="str">
        <f>IF(SUM('A4'!S814:X814)=6,'A4'!E814,"")</f>
        <v/>
      </c>
      <c r="H783" t="str">
        <f>IF(SUM('A4'!S814:X814)=6,'A4'!F814,"")</f>
        <v/>
      </c>
      <c r="I783" t="str">
        <f>IF(SUM('A4'!S814:X814)=6,'A4'!G814,"")</f>
        <v/>
      </c>
      <c r="J783" s="308" t="str">
        <f>IF(SUM('A4'!S814:X814)=6,'A4'!H814,"")</f>
        <v/>
      </c>
    </row>
    <row r="784" spans="1:10" x14ac:dyDescent="0.25">
      <c r="A784" t="str">
        <f>IF(SUM('A4'!S815:X815)=6,'Angaben KH-Standort'!$D$25,"")</f>
        <v/>
      </c>
      <c r="B784" t="str">
        <f>IF(SUM('A4'!S815:X815)=6,'Angaben KH-Standort'!$D$26,"")</f>
        <v/>
      </c>
      <c r="C784" t="str">
        <f>IF(SUM('A4'!S815:X815)=6,'Angaben KH-Standort'!$D$12,"")</f>
        <v/>
      </c>
      <c r="D784" t="str">
        <f>IF(SUM('A4'!S815:X815)=6,'A1'!$F$14,"")</f>
        <v/>
      </c>
      <c r="E784" t="str">
        <f>IF(SUM('A4'!S815:X815)=6,'A4'!C815,"")</f>
        <v/>
      </c>
      <c r="F784" t="str">
        <f>IF(SUM('A4'!S815:X815)=6,'A4'!D815,"")</f>
        <v/>
      </c>
      <c r="G784" t="str">
        <f>IF(SUM('A4'!S815:X815)=6,'A4'!E815,"")</f>
        <v/>
      </c>
      <c r="H784" t="str">
        <f>IF(SUM('A4'!S815:X815)=6,'A4'!F815,"")</f>
        <v/>
      </c>
      <c r="I784" t="str">
        <f>IF(SUM('A4'!S815:X815)=6,'A4'!G815,"")</f>
        <v/>
      </c>
      <c r="J784" s="308" t="str">
        <f>IF(SUM('A4'!S815:X815)=6,'A4'!H815,"")</f>
        <v/>
      </c>
    </row>
    <row r="785" spans="1:10" x14ac:dyDescent="0.25">
      <c r="A785" t="str">
        <f>IF(SUM('A4'!S816:X816)=6,'Angaben KH-Standort'!$D$25,"")</f>
        <v/>
      </c>
      <c r="B785" t="str">
        <f>IF(SUM('A4'!S816:X816)=6,'Angaben KH-Standort'!$D$26,"")</f>
        <v/>
      </c>
      <c r="C785" t="str">
        <f>IF(SUM('A4'!S816:X816)=6,'Angaben KH-Standort'!$D$12,"")</f>
        <v/>
      </c>
      <c r="D785" t="str">
        <f>IF(SUM('A4'!S816:X816)=6,'A1'!$F$14,"")</f>
        <v/>
      </c>
      <c r="E785" t="str">
        <f>IF(SUM('A4'!S816:X816)=6,'A4'!C816,"")</f>
        <v/>
      </c>
      <c r="F785" t="str">
        <f>IF(SUM('A4'!S816:X816)=6,'A4'!D816,"")</f>
        <v/>
      </c>
      <c r="G785" t="str">
        <f>IF(SUM('A4'!S816:X816)=6,'A4'!E816,"")</f>
        <v/>
      </c>
      <c r="H785" t="str">
        <f>IF(SUM('A4'!S816:X816)=6,'A4'!F816,"")</f>
        <v/>
      </c>
      <c r="I785" t="str">
        <f>IF(SUM('A4'!S816:X816)=6,'A4'!G816,"")</f>
        <v/>
      </c>
      <c r="J785" s="308" t="str">
        <f>IF(SUM('A4'!S816:X816)=6,'A4'!H816,"")</f>
        <v/>
      </c>
    </row>
    <row r="786" spans="1:10" x14ac:dyDescent="0.25">
      <c r="A786" t="str">
        <f>IF(SUM('A4'!S817:X817)=6,'Angaben KH-Standort'!$D$25,"")</f>
        <v/>
      </c>
      <c r="B786" t="str">
        <f>IF(SUM('A4'!S817:X817)=6,'Angaben KH-Standort'!$D$26,"")</f>
        <v/>
      </c>
      <c r="C786" t="str">
        <f>IF(SUM('A4'!S817:X817)=6,'Angaben KH-Standort'!$D$12,"")</f>
        <v/>
      </c>
      <c r="D786" t="str">
        <f>IF(SUM('A4'!S817:X817)=6,'A1'!$F$14,"")</f>
        <v/>
      </c>
      <c r="E786" t="str">
        <f>IF(SUM('A4'!S817:X817)=6,'A4'!C817,"")</f>
        <v/>
      </c>
      <c r="F786" t="str">
        <f>IF(SUM('A4'!S817:X817)=6,'A4'!D817,"")</f>
        <v/>
      </c>
      <c r="G786" t="str">
        <f>IF(SUM('A4'!S817:X817)=6,'A4'!E817,"")</f>
        <v/>
      </c>
      <c r="H786" t="str">
        <f>IF(SUM('A4'!S817:X817)=6,'A4'!F817,"")</f>
        <v/>
      </c>
      <c r="I786" t="str">
        <f>IF(SUM('A4'!S817:X817)=6,'A4'!G817,"")</f>
        <v/>
      </c>
      <c r="J786" s="308" t="str">
        <f>IF(SUM('A4'!S817:X817)=6,'A4'!H817,"")</f>
        <v/>
      </c>
    </row>
    <row r="787" spans="1:10" x14ac:dyDescent="0.25">
      <c r="A787" t="str">
        <f>IF(SUM('A4'!S818:X818)=6,'Angaben KH-Standort'!$D$25,"")</f>
        <v/>
      </c>
      <c r="B787" t="str">
        <f>IF(SUM('A4'!S818:X818)=6,'Angaben KH-Standort'!$D$26,"")</f>
        <v/>
      </c>
      <c r="C787" t="str">
        <f>IF(SUM('A4'!S818:X818)=6,'Angaben KH-Standort'!$D$12,"")</f>
        <v/>
      </c>
      <c r="D787" t="str">
        <f>IF(SUM('A4'!S818:X818)=6,'A1'!$F$14,"")</f>
        <v/>
      </c>
      <c r="E787" t="str">
        <f>IF(SUM('A4'!S818:X818)=6,'A4'!C818,"")</f>
        <v/>
      </c>
      <c r="F787" t="str">
        <f>IF(SUM('A4'!S818:X818)=6,'A4'!D818,"")</f>
        <v/>
      </c>
      <c r="G787" t="str">
        <f>IF(SUM('A4'!S818:X818)=6,'A4'!E818,"")</f>
        <v/>
      </c>
      <c r="H787" t="str">
        <f>IF(SUM('A4'!S818:X818)=6,'A4'!F818,"")</f>
        <v/>
      </c>
      <c r="I787" t="str">
        <f>IF(SUM('A4'!S818:X818)=6,'A4'!G818,"")</f>
        <v/>
      </c>
      <c r="J787" s="308" t="str">
        <f>IF(SUM('A4'!S818:X818)=6,'A4'!H818,"")</f>
        <v/>
      </c>
    </row>
    <row r="788" spans="1:10" x14ac:dyDescent="0.25">
      <c r="A788" t="str">
        <f>IF(SUM('A4'!S819:X819)=6,'Angaben KH-Standort'!$D$25,"")</f>
        <v/>
      </c>
      <c r="B788" t="str">
        <f>IF(SUM('A4'!S819:X819)=6,'Angaben KH-Standort'!$D$26,"")</f>
        <v/>
      </c>
      <c r="C788" t="str">
        <f>IF(SUM('A4'!S819:X819)=6,'Angaben KH-Standort'!$D$12,"")</f>
        <v/>
      </c>
      <c r="D788" t="str">
        <f>IF(SUM('A4'!S819:X819)=6,'A1'!$F$14,"")</f>
        <v/>
      </c>
      <c r="E788" t="str">
        <f>IF(SUM('A4'!S819:X819)=6,'A4'!C819,"")</f>
        <v/>
      </c>
      <c r="F788" t="str">
        <f>IF(SUM('A4'!S819:X819)=6,'A4'!D819,"")</f>
        <v/>
      </c>
      <c r="G788" t="str">
        <f>IF(SUM('A4'!S819:X819)=6,'A4'!E819,"")</f>
        <v/>
      </c>
      <c r="H788" t="str">
        <f>IF(SUM('A4'!S819:X819)=6,'A4'!F819,"")</f>
        <v/>
      </c>
      <c r="I788" t="str">
        <f>IF(SUM('A4'!S819:X819)=6,'A4'!G819,"")</f>
        <v/>
      </c>
      <c r="J788" s="308" t="str">
        <f>IF(SUM('A4'!S819:X819)=6,'A4'!H819,"")</f>
        <v/>
      </c>
    </row>
    <row r="789" spans="1:10" x14ac:dyDescent="0.25">
      <c r="A789" t="str">
        <f>IF(SUM('A4'!S820:X820)=6,'Angaben KH-Standort'!$D$25,"")</f>
        <v/>
      </c>
      <c r="B789" t="str">
        <f>IF(SUM('A4'!S820:X820)=6,'Angaben KH-Standort'!$D$26,"")</f>
        <v/>
      </c>
      <c r="C789" t="str">
        <f>IF(SUM('A4'!S820:X820)=6,'Angaben KH-Standort'!$D$12,"")</f>
        <v/>
      </c>
      <c r="D789" t="str">
        <f>IF(SUM('A4'!S820:X820)=6,'A1'!$F$14,"")</f>
        <v/>
      </c>
      <c r="E789" t="str">
        <f>IF(SUM('A4'!S820:X820)=6,'A4'!C820,"")</f>
        <v/>
      </c>
      <c r="F789" t="str">
        <f>IF(SUM('A4'!S820:X820)=6,'A4'!D820,"")</f>
        <v/>
      </c>
      <c r="G789" t="str">
        <f>IF(SUM('A4'!S820:X820)=6,'A4'!E820,"")</f>
        <v/>
      </c>
      <c r="H789" t="str">
        <f>IF(SUM('A4'!S820:X820)=6,'A4'!F820,"")</f>
        <v/>
      </c>
      <c r="I789" t="str">
        <f>IF(SUM('A4'!S820:X820)=6,'A4'!G820,"")</f>
        <v/>
      </c>
      <c r="J789" s="308" t="str">
        <f>IF(SUM('A4'!S820:X820)=6,'A4'!H820,"")</f>
        <v/>
      </c>
    </row>
    <row r="790" spans="1:10" x14ac:dyDescent="0.25">
      <c r="A790" t="str">
        <f>IF(SUM('A4'!S821:X821)=6,'Angaben KH-Standort'!$D$25,"")</f>
        <v/>
      </c>
      <c r="B790" t="str">
        <f>IF(SUM('A4'!S821:X821)=6,'Angaben KH-Standort'!$D$26,"")</f>
        <v/>
      </c>
      <c r="C790" t="str">
        <f>IF(SUM('A4'!S821:X821)=6,'Angaben KH-Standort'!$D$12,"")</f>
        <v/>
      </c>
      <c r="D790" t="str">
        <f>IF(SUM('A4'!S821:X821)=6,'A1'!$F$14,"")</f>
        <v/>
      </c>
      <c r="E790" t="str">
        <f>IF(SUM('A4'!S821:X821)=6,'A4'!C821,"")</f>
        <v/>
      </c>
      <c r="F790" t="str">
        <f>IF(SUM('A4'!S821:X821)=6,'A4'!D821,"")</f>
        <v/>
      </c>
      <c r="G790" t="str">
        <f>IF(SUM('A4'!S821:X821)=6,'A4'!E821,"")</f>
        <v/>
      </c>
      <c r="H790" t="str">
        <f>IF(SUM('A4'!S821:X821)=6,'A4'!F821,"")</f>
        <v/>
      </c>
      <c r="I790" t="str">
        <f>IF(SUM('A4'!S821:X821)=6,'A4'!G821,"")</f>
        <v/>
      </c>
      <c r="J790" s="308" t="str">
        <f>IF(SUM('A4'!S821:X821)=6,'A4'!H821,"")</f>
        <v/>
      </c>
    </row>
    <row r="791" spans="1:10" x14ac:dyDescent="0.25">
      <c r="A791" t="str">
        <f>IF(SUM('A4'!S822:X822)=6,'Angaben KH-Standort'!$D$25,"")</f>
        <v/>
      </c>
      <c r="B791" t="str">
        <f>IF(SUM('A4'!S822:X822)=6,'Angaben KH-Standort'!$D$26,"")</f>
        <v/>
      </c>
      <c r="C791" t="str">
        <f>IF(SUM('A4'!S822:X822)=6,'Angaben KH-Standort'!$D$12,"")</f>
        <v/>
      </c>
      <c r="D791" t="str">
        <f>IF(SUM('A4'!S822:X822)=6,'A1'!$F$14,"")</f>
        <v/>
      </c>
      <c r="E791" t="str">
        <f>IF(SUM('A4'!S822:X822)=6,'A4'!C822,"")</f>
        <v/>
      </c>
      <c r="F791" t="str">
        <f>IF(SUM('A4'!S822:X822)=6,'A4'!D822,"")</f>
        <v/>
      </c>
      <c r="G791" t="str">
        <f>IF(SUM('A4'!S822:X822)=6,'A4'!E822,"")</f>
        <v/>
      </c>
      <c r="H791" t="str">
        <f>IF(SUM('A4'!S822:X822)=6,'A4'!F822,"")</f>
        <v/>
      </c>
      <c r="I791" t="str">
        <f>IF(SUM('A4'!S822:X822)=6,'A4'!G822,"")</f>
        <v/>
      </c>
      <c r="J791" s="308" t="str">
        <f>IF(SUM('A4'!S822:X822)=6,'A4'!H822,"")</f>
        <v/>
      </c>
    </row>
    <row r="792" spans="1:10" x14ac:dyDescent="0.25">
      <c r="A792" t="str">
        <f>IF(SUM('A4'!S823:X823)=6,'Angaben KH-Standort'!$D$25,"")</f>
        <v/>
      </c>
      <c r="B792" t="str">
        <f>IF(SUM('A4'!S823:X823)=6,'Angaben KH-Standort'!$D$26,"")</f>
        <v/>
      </c>
      <c r="C792" t="str">
        <f>IF(SUM('A4'!S823:X823)=6,'Angaben KH-Standort'!$D$12,"")</f>
        <v/>
      </c>
      <c r="D792" t="str">
        <f>IF(SUM('A4'!S823:X823)=6,'A1'!$F$14,"")</f>
        <v/>
      </c>
      <c r="E792" t="str">
        <f>IF(SUM('A4'!S823:X823)=6,'A4'!C823,"")</f>
        <v/>
      </c>
      <c r="F792" t="str">
        <f>IF(SUM('A4'!S823:X823)=6,'A4'!D823,"")</f>
        <v/>
      </c>
      <c r="G792" t="str">
        <f>IF(SUM('A4'!S823:X823)=6,'A4'!E823,"")</f>
        <v/>
      </c>
      <c r="H792" t="str">
        <f>IF(SUM('A4'!S823:X823)=6,'A4'!F823,"")</f>
        <v/>
      </c>
      <c r="I792" t="str">
        <f>IF(SUM('A4'!S823:X823)=6,'A4'!G823,"")</f>
        <v/>
      </c>
      <c r="J792" s="308" t="str">
        <f>IF(SUM('A4'!S823:X823)=6,'A4'!H823,"")</f>
        <v/>
      </c>
    </row>
    <row r="793" spans="1:10" x14ac:dyDescent="0.25">
      <c r="A793" t="str">
        <f>IF(SUM('A4'!S824:X824)=6,'Angaben KH-Standort'!$D$25,"")</f>
        <v/>
      </c>
      <c r="B793" t="str">
        <f>IF(SUM('A4'!S824:X824)=6,'Angaben KH-Standort'!$D$26,"")</f>
        <v/>
      </c>
      <c r="C793" t="str">
        <f>IF(SUM('A4'!S824:X824)=6,'Angaben KH-Standort'!$D$12,"")</f>
        <v/>
      </c>
      <c r="D793" t="str">
        <f>IF(SUM('A4'!S824:X824)=6,'A1'!$F$14,"")</f>
        <v/>
      </c>
      <c r="E793" t="str">
        <f>IF(SUM('A4'!S824:X824)=6,'A4'!C824,"")</f>
        <v/>
      </c>
      <c r="F793" t="str">
        <f>IF(SUM('A4'!S824:X824)=6,'A4'!D824,"")</f>
        <v/>
      </c>
      <c r="G793" t="str">
        <f>IF(SUM('A4'!S824:X824)=6,'A4'!E824,"")</f>
        <v/>
      </c>
      <c r="H793" t="str">
        <f>IF(SUM('A4'!S824:X824)=6,'A4'!F824,"")</f>
        <v/>
      </c>
      <c r="I793" t="str">
        <f>IF(SUM('A4'!S824:X824)=6,'A4'!G824,"")</f>
        <v/>
      </c>
      <c r="J793" s="308" t="str">
        <f>IF(SUM('A4'!S824:X824)=6,'A4'!H824,"")</f>
        <v/>
      </c>
    </row>
    <row r="794" spans="1:10" x14ac:dyDescent="0.25">
      <c r="A794" t="str">
        <f>IF(SUM('A4'!S825:X825)=6,'Angaben KH-Standort'!$D$25,"")</f>
        <v/>
      </c>
      <c r="B794" t="str">
        <f>IF(SUM('A4'!S825:X825)=6,'Angaben KH-Standort'!$D$26,"")</f>
        <v/>
      </c>
      <c r="C794" t="str">
        <f>IF(SUM('A4'!S825:X825)=6,'Angaben KH-Standort'!$D$12,"")</f>
        <v/>
      </c>
      <c r="D794" t="str">
        <f>IF(SUM('A4'!S825:X825)=6,'A1'!$F$14,"")</f>
        <v/>
      </c>
      <c r="E794" t="str">
        <f>IF(SUM('A4'!S825:X825)=6,'A4'!C825,"")</f>
        <v/>
      </c>
      <c r="F794" t="str">
        <f>IF(SUM('A4'!S825:X825)=6,'A4'!D825,"")</f>
        <v/>
      </c>
      <c r="G794" t="str">
        <f>IF(SUM('A4'!S825:X825)=6,'A4'!E825,"")</f>
        <v/>
      </c>
      <c r="H794" t="str">
        <f>IF(SUM('A4'!S825:X825)=6,'A4'!F825,"")</f>
        <v/>
      </c>
      <c r="I794" t="str">
        <f>IF(SUM('A4'!S825:X825)=6,'A4'!G825,"")</f>
        <v/>
      </c>
      <c r="J794" s="308" t="str">
        <f>IF(SUM('A4'!S825:X825)=6,'A4'!H825,"")</f>
        <v/>
      </c>
    </row>
    <row r="795" spans="1:10" x14ac:dyDescent="0.25">
      <c r="A795" t="str">
        <f>IF(SUM('A4'!S826:X826)=6,'Angaben KH-Standort'!$D$25,"")</f>
        <v/>
      </c>
      <c r="B795" t="str">
        <f>IF(SUM('A4'!S826:X826)=6,'Angaben KH-Standort'!$D$26,"")</f>
        <v/>
      </c>
      <c r="C795" t="str">
        <f>IF(SUM('A4'!S826:X826)=6,'Angaben KH-Standort'!$D$12,"")</f>
        <v/>
      </c>
      <c r="D795" t="str">
        <f>IF(SUM('A4'!S826:X826)=6,'A1'!$F$14,"")</f>
        <v/>
      </c>
      <c r="E795" t="str">
        <f>IF(SUM('A4'!S826:X826)=6,'A4'!C826,"")</f>
        <v/>
      </c>
      <c r="F795" t="str">
        <f>IF(SUM('A4'!S826:X826)=6,'A4'!D826,"")</f>
        <v/>
      </c>
      <c r="G795" t="str">
        <f>IF(SUM('A4'!S826:X826)=6,'A4'!E826,"")</f>
        <v/>
      </c>
      <c r="H795" t="str">
        <f>IF(SUM('A4'!S826:X826)=6,'A4'!F826,"")</f>
        <v/>
      </c>
      <c r="I795" t="str">
        <f>IF(SUM('A4'!S826:X826)=6,'A4'!G826,"")</f>
        <v/>
      </c>
      <c r="J795" s="308" t="str">
        <f>IF(SUM('A4'!S826:X826)=6,'A4'!H826,"")</f>
        <v/>
      </c>
    </row>
    <row r="796" spans="1:10" x14ac:dyDescent="0.25">
      <c r="A796" t="str">
        <f>IF(SUM('A4'!S827:X827)=6,'Angaben KH-Standort'!$D$25,"")</f>
        <v/>
      </c>
      <c r="B796" t="str">
        <f>IF(SUM('A4'!S827:X827)=6,'Angaben KH-Standort'!$D$26,"")</f>
        <v/>
      </c>
      <c r="C796" t="str">
        <f>IF(SUM('A4'!S827:X827)=6,'Angaben KH-Standort'!$D$12,"")</f>
        <v/>
      </c>
      <c r="D796" t="str">
        <f>IF(SUM('A4'!S827:X827)=6,'A1'!$F$14,"")</f>
        <v/>
      </c>
      <c r="E796" t="str">
        <f>IF(SUM('A4'!S827:X827)=6,'A4'!C827,"")</f>
        <v/>
      </c>
      <c r="F796" t="str">
        <f>IF(SUM('A4'!S827:X827)=6,'A4'!D827,"")</f>
        <v/>
      </c>
      <c r="G796" t="str">
        <f>IF(SUM('A4'!S827:X827)=6,'A4'!E827,"")</f>
        <v/>
      </c>
      <c r="H796" t="str">
        <f>IF(SUM('A4'!S827:X827)=6,'A4'!F827,"")</f>
        <v/>
      </c>
      <c r="I796" t="str">
        <f>IF(SUM('A4'!S827:X827)=6,'A4'!G827,"")</f>
        <v/>
      </c>
      <c r="J796" s="308" t="str">
        <f>IF(SUM('A4'!S827:X827)=6,'A4'!H827,"")</f>
        <v/>
      </c>
    </row>
    <row r="797" spans="1:10" x14ac:dyDescent="0.25">
      <c r="A797" t="str">
        <f>IF(SUM('A4'!S828:X828)=6,'Angaben KH-Standort'!$D$25,"")</f>
        <v/>
      </c>
      <c r="B797" t="str">
        <f>IF(SUM('A4'!S828:X828)=6,'Angaben KH-Standort'!$D$26,"")</f>
        <v/>
      </c>
      <c r="C797" t="str">
        <f>IF(SUM('A4'!S828:X828)=6,'Angaben KH-Standort'!$D$12,"")</f>
        <v/>
      </c>
      <c r="D797" t="str">
        <f>IF(SUM('A4'!S828:X828)=6,'A1'!$F$14,"")</f>
        <v/>
      </c>
      <c r="E797" t="str">
        <f>IF(SUM('A4'!S828:X828)=6,'A4'!C828,"")</f>
        <v/>
      </c>
      <c r="F797" t="str">
        <f>IF(SUM('A4'!S828:X828)=6,'A4'!D828,"")</f>
        <v/>
      </c>
      <c r="G797" t="str">
        <f>IF(SUM('A4'!S828:X828)=6,'A4'!E828,"")</f>
        <v/>
      </c>
      <c r="H797" t="str">
        <f>IF(SUM('A4'!S828:X828)=6,'A4'!F828,"")</f>
        <v/>
      </c>
      <c r="I797" t="str">
        <f>IF(SUM('A4'!S828:X828)=6,'A4'!G828,"")</f>
        <v/>
      </c>
      <c r="J797" s="308" t="str">
        <f>IF(SUM('A4'!S828:X828)=6,'A4'!H828,"")</f>
        <v/>
      </c>
    </row>
    <row r="798" spans="1:10" x14ac:dyDescent="0.25">
      <c r="A798" t="str">
        <f>IF(SUM('A4'!S829:X829)=6,'Angaben KH-Standort'!$D$25,"")</f>
        <v/>
      </c>
      <c r="B798" t="str">
        <f>IF(SUM('A4'!S829:X829)=6,'Angaben KH-Standort'!$D$26,"")</f>
        <v/>
      </c>
      <c r="C798" t="str">
        <f>IF(SUM('A4'!S829:X829)=6,'Angaben KH-Standort'!$D$12,"")</f>
        <v/>
      </c>
      <c r="D798" t="str">
        <f>IF(SUM('A4'!S829:X829)=6,'A1'!$F$14,"")</f>
        <v/>
      </c>
      <c r="E798" t="str">
        <f>IF(SUM('A4'!S829:X829)=6,'A4'!C829,"")</f>
        <v/>
      </c>
      <c r="F798" t="str">
        <f>IF(SUM('A4'!S829:X829)=6,'A4'!D829,"")</f>
        <v/>
      </c>
      <c r="G798" t="str">
        <f>IF(SUM('A4'!S829:X829)=6,'A4'!E829,"")</f>
        <v/>
      </c>
      <c r="H798" t="str">
        <f>IF(SUM('A4'!S829:X829)=6,'A4'!F829,"")</f>
        <v/>
      </c>
      <c r="I798" t="str">
        <f>IF(SUM('A4'!S829:X829)=6,'A4'!G829,"")</f>
        <v/>
      </c>
      <c r="J798" s="308" t="str">
        <f>IF(SUM('A4'!S829:X829)=6,'A4'!H829,"")</f>
        <v/>
      </c>
    </row>
    <row r="799" spans="1:10" x14ac:dyDescent="0.25">
      <c r="A799" t="str">
        <f>IF(SUM('A4'!S830:X830)=6,'Angaben KH-Standort'!$D$25,"")</f>
        <v/>
      </c>
      <c r="B799" t="str">
        <f>IF(SUM('A4'!S830:X830)=6,'Angaben KH-Standort'!$D$26,"")</f>
        <v/>
      </c>
      <c r="C799" t="str">
        <f>IF(SUM('A4'!S830:X830)=6,'Angaben KH-Standort'!$D$12,"")</f>
        <v/>
      </c>
      <c r="D799" t="str">
        <f>IF(SUM('A4'!S830:X830)=6,'A1'!$F$14,"")</f>
        <v/>
      </c>
      <c r="E799" t="str">
        <f>IF(SUM('A4'!S830:X830)=6,'A4'!C830,"")</f>
        <v/>
      </c>
      <c r="F799" t="str">
        <f>IF(SUM('A4'!S830:X830)=6,'A4'!D830,"")</f>
        <v/>
      </c>
      <c r="G799" t="str">
        <f>IF(SUM('A4'!S830:X830)=6,'A4'!E830,"")</f>
        <v/>
      </c>
      <c r="H799" t="str">
        <f>IF(SUM('A4'!S830:X830)=6,'A4'!F830,"")</f>
        <v/>
      </c>
      <c r="I799" t="str">
        <f>IF(SUM('A4'!S830:X830)=6,'A4'!G830,"")</f>
        <v/>
      </c>
      <c r="J799" s="308" t="str">
        <f>IF(SUM('A4'!S830:X830)=6,'A4'!H830,"")</f>
        <v/>
      </c>
    </row>
    <row r="800" spans="1:10" x14ac:dyDescent="0.25">
      <c r="A800" t="str">
        <f>IF(SUM('A4'!S831:X831)=6,'Angaben KH-Standort'!$D$25,"")</f>
        <v/>
      </c>
      <c r="B800" t="str">
        <f>IF(SUM('A4'!S831:X831)=6,'Angaben KH-Standort'!$D$26,"")</f>
        <v/>
      </c>
      <c r="C800" t="str">
        <f>IF(SUM('A4'!S831:X831)=6,'Angaben KH-Standort'!$D$12,"")</f>
        <v/>
      </c>
      <c r="D800" t="str">
        <f>IF(SUM('A4'!S831:X831)=6,'A1'!$F$14,"")</f>
        <v/>
      </c>
      <c r="E800" t="str">
        <f>IF(SUM('A4'!S831:X831)=6,'A4'!C831,"")</f>
        <v/>
      </c>
      <c r="F800" t="str">
        <f>IF(SUM('A4'!S831:X831)=6,'A4'!D831,"")</f>
        <v/>
      </c>
      <c r="G800" t="str">
        <f>IF(SUM('A4'!S831:X831)=6,'A4'!E831,"")</f>
        <v/>
      </c>
      <c r="H800" t="str">
        <f>IF(SUM('A4'!S831:X831)=6,'A4'!F831,"")</f>
        <v/>
      </c>
      <c r="I800" t="str">
        <f>IF(SUM('A4'!S831:X831)=6,'A4'!G831,"")</f>
        <v/>
      </c>
      <c r="J800" s="308" t="str">
        <f>IF(SUM('A4'!S831:X831)=6,'A4'!H831,"")</f>
        <v/>
      </c>
    </row>
    <row r="801" spans="1:10" x14ac:dyDescent="0.25">
      <c r="A801" t="str">
        <f>IF(SUM('A4'!S832:X832)=6,'Angaben KH-Standort'!$D$25,"")</f>
        <v/>
      </c>
      <c r="B801" t="str">
        <f>IF(SUM('A4'!S832:X832)=6,'Angaben KH-Standort'!$D$26,"")</f>
        <v/>
      </c>
      <c r="C801" t="str">
        <f>IF(SUM('A4'!S832:X832)=6,'Angaben KH-Standort'!$D$12,"")</f>
        <v/>
      </c>
      <c r="D801" t="str">
        <f>IF(SUM('A4'!S832:X832)=6,'A1'!$F$14,"")</f>
        <v/>
      </c>
      <c r="E801" t="str">
        <f>IF(SUM('A4'!S832:X832)=6,'A4'!C832,"")</f>
        <v/>
      </c>
      <c r="F801" t="str">
        <f>IF(SUM('A4'!S832:X832)=6,'A4'!D832,"")</f>
        <v/>
      </c>
      <c r="G801" t="str">
        <f>IF(SUM('A4'!S832:X832)=6,'A4'!E832,"")</f>
        <v/>
      </c>
      <c r="H801" t="str">
        <f>IF(SUM('A4'!S832:X832)=6,'A4'!F832,"")</f>
        <v/>
      </c>
      <c r="I801" t="str">
        <f>IF(SUM('A4'!S832:X832)=6,'A4'!G832,"")</f>
        <v/>
      </c>
      <c r="J801" s="308" t="str">
        <f>IF(SUM('A4'!S832:X832)=6,'A4'!H832,"")</f>
        <v/>
      </c>
    </row>
    <row r="802" spans="1:10" x14ac:dyDescent="0.25">
      <c r="A802" t="str">
        <f>IF(SUM('A4'!S833:X833)=6,'Angaben KH-Standort'!$D$25,"")</f>
        <v/>
      </c>
      <c r="B802" t="str">
        <f>IF(SUM('A4'!S833:X833)=6,'Angaben KH-Standort'!$D$26,"")</f>
        <v/>
      </c>
      <c r="C802" t="str">
        <f>IF(SUM('A4'!S833:X833)=6,'Angaben KH-Standort'!$D$12,"")</f>
        <v/>
      </c>
      <c r="D802" t="str">
        <f>IF(SUM('A4'!S833:X833)=6,'A1'!$F$14,"")</f>
        <v/>
      </c>
      <c r="E802" t="str">
        <f>IF(SUM('A4'!S833:X833)=6,'A4'!C833,"")</f>
        <v/>
      </c>
      <c r="F802" t="str">
        <f>IF(SUM('A4'!S833:X833)=6,'A4'!D833,"")</f>
        <v/>
      </c>
      <c r="G802" t="str">
        <f>IF(SUM('A4'!S833:X833)=6,'A4'!E833,"")</f>
        <v/>
      </c>
      <c r="H802" t="str">
        <f>IF(SUM('A4'!S833:X833)=6,'A4'!F833,"")</f>
        <v/>
      </c>
      <c r="I802" t="str">
        <f>IF(SUM('A4'!S833:X833)=6,'A4'!G833,"")</f>
        <v/>
      </c>
      <c r="J802" s="308" t="str">
        <f>IF(SUM('A4'!S833:X833)=6,'A4'!H833,"")</f>
        <v/>
      </c>
    </row>
    <row r="803" spans="1:10" x14ac:dyDescent="0.25">
      <c r="A803" t="str">
        <f>IF(SUM('A4'!S834:X834)=6,'Angaben KH-Standort'!$D$25,"")</f>
        <v/>
      </c>
      <c r="B803" t="str">
        <f>IF(SUM('A4'!S834:X834)=6,'Angaben KH-Standort'!$D$26,"")</f>
        <v/>
      </c>
      <c r="C803" t="str">
        <f>IF(SUM('A4'!S834:X834)=6,'Angaben KH-Standort'!$D$12,"")</f>
        <v/>
      </c>
      <c r="D803" t="str">
        <f>IF(SUM('A4'!S834:X834)=6,'A1'!$F$14,"")</f>
        <v/>
      </c>
      <c r="E803" t="str">
        <f>IF(SUM('A4'!S834:X834)=6,'A4'!C834,"")</f>
        <v/>
      </c>
      <c r="F803" t="str">
        <f>IF(SUM('A4'!S834:X834)=6,'A4'!D834,"")</f>
        <v/>
      </c>
      <c r="G803" t="str">
        <f>IF(SUM('A4'!S834:X834)=6,'A4'!E834,"")</f>
        <v/>
      </c>
      <c r="H803" t="str">
        <f>IF(SUM('A4'!S834:X834)=6,'A4'!F834,"")</f>
        <v/>
      </c>
      <c r="I803" t="str">
        <f>IF(SUM('A4'!S834:X834)=6,'A4'!G834,"")</f>
        <v/>
      </c>
      <c r="J803" s="308" t="str">
        <f>IF(SUM('A4'!S834:X834)=6,'A4'!H834,"")</f>
        <v/>
      </c>
    </row>
    <row r="804" spans="1:10" x14ac:dyDescent="0.25">
      <c r="A804" t="str">
        <f>IF(SUM('A4'!S835:X835)=6,'Angaben KH-Standort'!$D$25,"")</f>
        <v/>
      </c>
      <c r="B804" t="str">
        <f>IF(SUM('A4'!S835:X835)=6,'Angaben KH-Standort'!$D$26,"")</f>
        <v/>
      </c>
      <c r="C804" t="str">
        <f>IF(SUM('A4'!S835:X835)=6,'Angaben KH-Standort'!$D$12,"")</f>
        <v/>
      </c>
      <c r="D804" t="str">
        <f>IF(SUM('A4'!S835:X835)=6,'A1'!$F$14,"")</f>
        <v/>
      </c>
      <c r="E804" t="str">
        <f>IF(SUM('A4'!S835:X835)=6,'A4'!C835,"")</f>
        <v/>
      </c>
      <c r="F804" t="str">
        <f>IF(SUM('A4'!S835:X835)=6,'A4'!D835,"")</f>
        <v/>
      </c>
      <c r="G804" t="str">
        <f>IF(SUM('A4'!S835:X835)=6,'A4'!E835,"")</f>
        <v/>
      </c>
      <c r="H804" t="str">
        <f>IF(SUM('A4'!S835:X835)=6,'A4'!F835,"")</f>
        <v/>
      </c>
      <c r="I804" t="str">
        <f>IF(SUM('A4'!S835:X835)=6,'A4'!G835,"")</f>
        <v/>
      </c>
      <c r="J804" s="308" t="str">
        <f>IF(SUM('A4'!S835:X835)=6,'A4'!H835,"")</f>
        <v/>
      </c>
    </row>
    <row r="805" spans="1:10" x14ac:dyDescent="0.25">
      <c r="A805" t="str">
        <f>IF(SUM('A4'!S836:X836)=6,'Angaben KH-Standort'!$D$25,"")</f>
        <v/>
      </c>
      <c r="B805" t="str">
        <f>IF(SUM('A4'!S836:X836)=6,'Angaben KH-Standort'!$D$26,"")</f>
        <v/>
      </c>
      <c r="C805" t="str">
        <f>IF(SUM('A4'!S836:X836)=6,'Angaben KH-Standort'!$D$12,"")</f>
        <v/>
      </c>
      <c r="D805" t="str">
        <f>IF(SUM('A4'!S836:X836)=6,'A1'!$F$14,"")</f>
        <v/>
      </c>
      <c r="E805" t="str">
        <f>IF(SUM('A4'!S836:X836)=6,'A4'!C836,"")</f>
        <v/>
      </c>
      <c r="F805" t="str">
        <f>IF(SUM('A4'!S836:X836)=6,'A4'!D836,"")</f>
        <v/>
      </c>
      <c r="G805" t="str">
        <f>IF(SUM('A4'!S836:X836)=6,'A4'!E836,"")</f>
        <v/>
      </c>
      <c r="H805" t="str">
        <f>IF(SUM('A4'!S836:X836)=6,'A4'!F836,"")</f>
        <v/>
      </c>
      <c r="I805" t="str">
        <f>IF(SUM('A4'!S836:X836)=6,'A4'!G836,"")</f>
        <v/>
      </c>
      <c r="J805" s="308" t="str">
        <f>IF(SUM('A4'!S836:X836)=6,'A4'!H836,"")</f>
        <v/>
      </c>
    </row>
    <row r="806" spans="1:10" x14ac:dyDescent="0.25">
      <c r="A806" t="str">
        <f>IF(SUM('A4'!S837:X837)=6,'Angaben KH-Standort'!$D$25,"")</f>
        <v/>
      </c>
      <c r="B806" t="str">
        <f>IF(SUM('A4'!S837:X837)=6,'Angaben KH-Standort'!$D$26,"")</f>
        <v/>
      </c>
      <c r="C806" t="str">
        <f>IF(SUM('A4'!S837:X837)=6,'Angaben KH-Standort'!$D$12,"")</f>
        <v/>
      </c>
      <c r="D806" t="str">
        <f>IF(SUM('A4'!S837:X837)=6,'A1'!$F$14,"")</f>
        <v/>
      </c>
      <c r="E806" t="str">
        <f>IF(SUM('A4'!S837:X837)=6,'A4'!C837,"")</f>
        <v/>
      </c>
      <c r="F806" t="str">
        <f>IF(SUM('A4'!S837:X837)=6,'A4'!D837,"")</f>
        <v/>
      </c>
      <c r="G806" t="str">
        <f>IF(SUM('A4'!S837:X837)=6,'A4'!E837,"")</f>
        <v/>
      </c>
      <c r="H806" t="str">
        <f>IF(SUM('A4'!S837:X837)=6,'A4'!F837,"")</f>
        <v/>
      </c>
      <c r="I806" t="str">
        <f>IF(SUM('A4'!S837:X837)=6,'A4'!G837,"")</f>
        <v/>
      </c>
      <c r="J806" s="308" t="str">
        <f>IF(SUM('A4'!S837:X837)=6,'A4'!H837,"")</f>
        <v/>
      </c>
    </row>
    <row r="807" spans="1:10" x14ac:dyDescent="0.25">
      <c r="A807" t="str">
        <f>IF(SUM('A4'!S838:X838)=6,'Angaben KH-Standort'!$D$25,"")</f>
        <v/>
      </c>
      <c r="B807" t="str">
        <f>IF(SUM('A4'!S838:X838)=6,'Angaben KH-Standort'!$D$26,"")</f>
        <v/>
      </c>
      <c r="C807" t="str">
        <f>IF(SUM('A4'!S838:X838)=6,'Angaben KH-Standort'!$D$12,"")</f>
        <v/>
      </c>
      <c r="D807" t="str">
        <f>IF(SUM('A4'!S838:X838)=6,'A1'!$F$14,"")</f>
        <v/>
      </c>
      <c r="E807" t="str">
        <f>IF(SUM('A4'!S838:X838)=6,'A4'!C838,"")</f>
        <v/>
      </c>
      <c r="F807" t="str">
        <f>IF(SUM('A4'!S838:X838)=6,'A4'!D838,"")</f>
        <v/>
      </c>
      <c r="G807" t="str">
        <f>IF(SUM('A4'!S838:X838)=6,'A4'!E838,"")</f>
        <v/>
      </c>
      <c r="H807" t="str">
        <f>IF(SUM('A4'!S838:X838)=6,'A4'!F838,"")</f>
        <v/>
      </c>
      <c r="I807" t="str">
        <f>IF(SUM('A4'!S838:X838)=6,'A4'!G838,"")</f>
        <v/>
      </c>
      <c r="J807" s="308" t="str">
        <f>IF(SUM('A4'!S838:X838)=6,'A4'!H838,"")</f>
        <v/>
      </c>
    </row>
    <row r="808" spans="1:10" x14ac:dyDescent="0.25">
      <c r="A808" t="str">
        <f>IF(SUM('A4'!S839:X839)=6,'Angaben KH-Standort'!$D$25,"")</f>
        <v/>
      </c>
      <c r="B808" t="str">
        <f>IF(SUM('A4'!S839:X839)=6,'Angaben KH-Standort'!$D$26,"")</f>
        <v/>
      </c>
      <c r="C808" t="str">
        <f>IF(SUM('A4'!S839:X839)=6,'Angaben KH-Standort'!$D$12,"")</f>
        <v/>
      </c>
      <c r="D808" t="str">
        <f>IF(SUM('A4'!S839:X839)=6,'A1'!$F$14,"")</f>
        <v/>
      </c>
      <c r="E808" t="str">
        <f>IF(SUM('A4'!S839:X839)=6,'A4'!C839,"")</f>
        <v/>
      </c>
      <c r="F808" t="str">
        <f>IF(SUM('A4'!S839:X839)=6,'A4'!D839,"")</f>
        <v/>
      </c>
      <c r="G808" t="str">
        <f>IF(SUM('A4'!S839:X839)=6,'A4'!E839,"")</f>
        <v/>
      </c>
      <c r="H808" t="str">
        <f>IF(SUM('A4'!S839:X839)=6,'A4'!F839,"")</f>
        <v/>
      </c>
      <c r="I808" t="str">
        <f>IF(SUM('A4'!S839:X839)=6,'A4'!G839,"")</f>
        <v/>
      </c>
      <c r="J808" s="308" t="str">
        <f>IF(SUM('A4'!S839:X839)=6,'A4'!H839,"")</f>
        <v/>
      </c>
    </row>
    <row r="809" spans="1:10" x14ac:dyDescent="0.25">
      <c r="A809" t="str">
        <f>IF(SUM('A4'!S840:X840)=6,'Angaben KH-Standort'!$D$25,"")</f>
        <v/>
      </c>
      <c r="B809" t="str">
        <f>IF(SUM('A4'!S840:X840)=6,'Angaben KH-Standort'!$D$26,"")</f>
        <v/>
      </c>
      <c r="C809" t="str">
        <f>IF(SUM('A4'!S840:X840)=6,'Angaben KH-Standort'!$D$12,"")</f>
        <v/>
      </c>
      <c r="D809" t="str">
        <f>IF(SUM('A4'!S840:X840)=6,'A1'!$F$14,"")</f>
        <v/>
      </c>
      <c r="E809" t="str">
        <f>IF(SUM('A4'!S840:X840)=6,'A4'!C840,"")</f>
        <v/>
      </c>
      <c r="F809" t="str">
        <f>IF(SUM('A4'!S840:X840)=6,'A4'!D840,"")</f>
        <v/>
      </c>
      <c r="G809" t="str">
        <f>IF(SUM('A4'!S840:X840)=6,'A4'!E840,"")</f>
        <v/>
      </c>
      <c r="H809" t="str">
        <f>IF(SUM('A4'!S840:X840)=6,'A4'!F840,"")</f>
        <v/>
      </c>
      <c r="I809" t="str">
        <f>IF(SUM('A4'!S840:X840)=6,'A4'!G840,"")</f>
        <v/>
      </c>
      <c r="J809" s="308" t="str">
        <f>IF(SUM('A4'!S840:X840)=6,'A4'!H840,"")</f>
        <v/>
      </c>
    </row>
    <row r="810" spans="1:10" x14ac:dyDescent="0.25">
      <c r="A810" t="str">
        <f>IF(SUM('A4'!S841:X841)=6,'Angaben KH-Standort'!$D$25,"")</f>
        <v/>
      </c>
      <c r="B810" t="str">
        <f>IF(SUM('A4'!S841:X841)=6,'Angaben KH-Standort'!$D$26,"")</f>
        <v/>
      </c>
      <c r="C810" t="str">
        <f>IF(SUM('A4'!S841:X841)=6,'Angaben KH-Standort'!$D$12,"")</f>
        <v/>
      </c>
      <c r="D810" t="str">
        <f>IF(SUM('A4'!S841:X841)=6,'A1'!$F$14,"")</f>
        <v/>
      </c>
      <c r="E810" t="str">
        <f>IF(SUM('A4'!S841:X841)=6,'A4'!C841,"")</f>
        <v/>
      </c>
      <c r="F810" t="str">
        <f>IF(SUM('A4'!S841:X841)=6,'A4'!D841,"")</f>
        <v/>
      </c>
      <c r="G810" t="str">
        <f>IF(SUM('A4'!S841:X841)=6,'A4'!E841,"")</f>
        <v/>
      </c>
      <c r="H810" t="str">
        <f>IF(SUM('A4'!S841:X841)=6,'A4'!F841,"")</f>
        <v/>
      </c>
      <c r="I810" t="str">
        <f>IF(SUM('A4'!S841:X841)=6,'A4'!G841,"")</f>
        <v/>
      </c>
      <c r="J810" s="308" t="str">
        <f>IF(SUM('A4'!S841:X841)=6,'A4'!H841,"")</f>
        <v/>
      </c>
    </row>
    <row r="811" spans="1:10" x14ac:dyDescent="0.25">
      <c r="A811" t="str">
        <f>IF(SUM('A4'!S842:X842)=6,'Angaben KH-Standort'!$D$25,"")</f>
        <v/>
      </c>
      <c r="B811" t="str">
        <f>IF(SUM('A4'!S842:X842)=6,'Angaben KH-Standort'!$D$26,"")</f>
        <v/>
      </c>
      <c r="C811" t="str">
        <f>IF(SUM('A4'!S842:X842)=6,'Angaben KH-Standort'!$D$12,"")</f>
        <v/>
      </c>
      <c r="D811" t="str">
        <f>IF(SUM('A4'!S842:X842)=6,'A1'!$F$14,"")</f>
        <v/>
      </c>
      <c r="E811" t="str">
        <f>IF(SUM('A4'!S842:X842)=6,'A4'!C842,"")</f>
        <v/>
      </c>
      <c r="F811" t="str">
        <f>IF(SUM('A4'!S842:X842)=6,'A4'!D842,"")</f>
        <v/>
      </c>
      <c r="G811" t="str">
        <f>IF(SUM('A4'!S842:X842)=6,'A4'!E842,"")</f>
        <v/>
      </c>
      <c r="H811" t="str">
        <f>IF(SUM('A4'!S842:X842)=6,'A4'!F842,"")</f>
        <v/>
      </c>
      <c r="I811" t="str">
        <f>IF(SUM('A4'!S842:X842)=6,'A4'!G842,"")</f>
        <v/>
      </c>
      <c r="J811" s="308" t="str">
        <f>IF(SUM('A4'!S842:X842)=6,'A4'!H842,"")</f>
        <v/>
      </c>
    </row>
    <row r="812" spans="1:10" x14ac:dyDescent="0.25">
      <c r="A812" t="str">
        <f>IF(SUM('A4'!S843:X843)=6,'Angaben KH-Standort'!$D$25,"")</f>
        <v/>
      </c>
      <c r="B812" t="str">
        <f>IF(SUM('A4'!S843:X843)=6,'Angaben KH-Standort'!$D$26,"")</f>
        <v/>
      </c>
      <c r="C812" t="str">
        <f>IF(SUM('A4'!S843:X843)=6,'Angaben KH-Standort'!$D$12,"")</f>
        <v/>
      </c>
      <c r="D812" t="str">
        <f>IF(SUM('A4'!S843:X843)=6,'A1'!$F$14,"")</f>
        <v/>
      </c>
      <c r="E812" t="str">
        <f>IF(SUM('A4'!S843:X843)=6,'A4'!C843,"")</f>
        <v/>
      </c>
      <c r="F812" t="str">
        <f>IF(SUM('A4'!S843:X843)=6,'A4'!D843,"")</f>
        <v/>
      </c>
      <c r="G812" t="str">
        <f>IF(SUM('A4'!S843:X843)=6,'A4'!E843,"")</f>
        <v/>
      </c>
      <c r="H812" t="str">
        <f>IF(SUM('A4'!S843:X843)=6,'A4'!F843,"")</f>
        <v/>
      </c>
      <c r="I812" t="str">
        <f>IF(SUM('A4'!S843:X843)=6,'A4'!G843,"")</f>
        <v/>
      </c>
      <c r="J812" s="308" t="str">
        <f>IF(SUM('A4'!S843:X843)=6,'A4'!H843,"")</f>
        <v/>
      </c>
    </row>
    <row r="813" spans="1:10" x14ac:dyDescent="0.25">
      <c r="A813" t="str">
        <f>IF(SUM('A4'!S844:X844)=6,'Angaben KH-Standort'!$D$25,"")</f>
        <v/>
      </c>
      <c r="B813" t="str">
        <f>IF(SUM('A4'!S844:X844)=6,'Angaben KH-Standort'!$D$26,"")</f>
        <v/>
      </c>
      <c r="C813" t="str">
        <f>IF(SUM('A4'!S844:X844)=6,'Angaben KH-Standort'!$D$12,"")</f>
        <v/>
      </c>
      <c r="D813" t="str">
        <f>IF(SUM('A4'!S844:X844)=6,'A1'!$F$14,"")</f>
        <v/>
      </c>
      <c r="E813" t="str">
        <f>IF(SUM('A4'!S844:X844)=6,'A4'!C844,"")</f>
        <v/>
      </c>
      <c r="F813" t="str">
        <f>IF(SUM('A4'!S844:X844)=6,'A4'!D844,"")</f>
        <v/>
      </c>
      <c r="G813" t="str">
        <f>IF(SUM('A4'!S844:X844)=6,'A4'!E844,"")</f>
        <v/>
      </c>
      <c r="H813" t="str">
        <f>IF(SUM('A4'!S844:X844)=6,'A4'!F844,"")</f>
        <v/>
      </c>
      <c r="I813" t="str">
        <f>IF(SUM('A4'!S844:X844)=6,'A4'!G844,"")</f>
        <v/>
      </c>
      <c r="J813" s="308" t="str">
        <f>IF(SUM('A4'!S844:X844)=6,'A4'!H844,"")</f>
        <v/>
      </c>
    </row>
    <row r="814" spans="1:10" x14ac:dyDescent="0.25">
      <c r="A814" t="str">
        <f>IF(SUM('A4'!S845:X845)=6,'Angaben KH-Standort'!$D$25,"")</f>
        <v/>
      </c>
      <c r="B814" t="str">
        <f>IF(SUM('A4'!S845:X845)=6,'Angaben KH-Standort'!$D$26,"")</f>
        <v/>
      </c>
      <c r="C814" t="str">
        <f>IF(SUM('A4'!S845:X845)=6,'Angaben KH-Standort'!$D$12,"")</f>
        <v/>
      </c>
      <c r="D814" t="str">
        <f>IF(SUM('A4'!S845:X845)=6,'A1'!$F$14,"")</f>
        <v/>
      </c>
      <c r="E814" t="str">
        <f>IF(SUM('A4'!S845:X845)=6,'A4'!C845,"")</f>
        <v/>
      </c>
      <c r="F814" t="str">
        <f>IF(SUM('A4'!S845:X845)=6,'A4'!D845,"")</f>
        <v/>
      </c>
      <c r="G814" t="str">
        <f>IF(SUM('A4'!S845:X845)=6,'A4'!E845,"")</f>
        <v/>
      </c>
      <c r="H814" t="str">
        <f>IF(SUM('A4'!S845:X845)=6,'A4'!F845,"")</f>
        <v/>
      </c>
      <c r="I814" t="str">
        <f>IF(SUM('A4'!S845:X845)=6,'A4'!G845,"")</f>
        <v/>
      </c>
      <c r="J814" s="308" t="str">
        <f>IF(SUM('A4'!S845:X845)=6,'A4'!H845,"")</f>
        <v/>
      </c>
    </row>
    <row r="815" spans="1:10" x14ac:dyDescent="0.25">
      <c r="A815" t="str">
        <f>IF(SUM('A4'!S846:X846)=6,'Angaben KH-Standort'!$D$25,"")</f>
        <v/>
      </c>
      <c r="B815" t="str">
        <f>IF(SUM('A4'!S846:X846)=6,'Angaben KH-Standort'!$D$26,"")</f>
        <v/>
      </c>
      <c r="C815" t="str">
        <f>IF(SUM('A4'!S846:X846)=6,'Angaben KH-Standort'!$D$12,"")</f>
        <v/>
      </c>
      <c r="D815" t="str">
        <f>IF(SUM('A4'!S846:X846)=6,'A1'!$F$14,"")</f>
        <v/>
      </c>
      <c r="E815" t="str">
        <f>IF(SUM('A4'!S846:X846)=6,'A4'!C846,"")</f>
        <v/>
      </c>
      <c r="F815" t="str">
        <f>IF(SUM('A4'!S846:X846)=6,'A4'!D846,"")</f>
        <v/>
      </c>
      <c r="G815" t="str">
        <f>IF(SUM('A4'!S846:X846)=6,'A4'!E846,"")</f>
        <v/>
      </c>
      <c r="H815" t="str">
        <f>IF(SUM('A4'!S846:X846)=6,'A4'!F846,"")</f>
        <v/>
      </c>
      <c r="I815" t="str">
        <f>IF(SUM('A4'!S846:X846)=6,'A4'!G846,"")</f>
        <v/>
      </c>
      <c r="J815" s="308" t="str">
        <f>IF(SUM('A4'!S846:X846)=6,'A4'!H846,"")</f>
        <v/>
      </c>
    </row>
    <row r="816" spans="1:10" x14ac:dyDescent="0.25">
      <c r="A816" t="str">
        <f>IF(SUM('A4'!S847:X847)=6,'Angaben KH-Standort'!$D$25,"")</f>
        <v/>
      </c>
      <c r="B816" t="str">
        <f>IF(SUM('A4'!S847:X847)=6,'Angaben KH-Standort'!$D$26,"")</f>
        <v/>
      </c>
      <c r="C816" t="str">
        <f>IF(SUM('A4'!S847:X847)=6,'Angaben KH-Standort'!$D$12,"")</f>
        <v/>
      </c>
      <c r="D816" t="str">
        <f>IF(SUM('A4'!S847:X847)=6,'A1'!$F$14,"")</f>
        <v/>
      </c>
      <c r="E816" t="str">
        <f>IF(SUM('A4'!S847:X847)=6,'A4'!C847,"")</f>
        <v/>
      </c>
      <c r="F816" t="str">
        <f>IF(SUM('A4'!S847:X847)=6,'A4'!D847,"")</f>
        <v/>
      </c>
      <c r="G816" t="str">
        <f>IF(SUM('A4'!S847:X847)=6,'A4'!E847,"")</f>
        <v/>
      </c>
      <c r="H816" t="str">
        <f>IF(SUM('A4'!S847:X847)=6,'A4'!F847,"")</f>
        <v/>
      </c>
      <c r="I816" t="str">
        <f>IF(SUM('A4'!S847:X847)=6,'A4'!G847,"")</f>
        <v/>
      </c>
      <c r="J816" s="308" t="str">
        <f>IF(SUM('A4'!S847:X847)=6,'A4'!H847,"")</f>
        <v/>
      </c>
    </row>
    <row r="817" spans="1:10" x14ac:dyDescent="0.25">
      <c r="A817" t="str">
        <f>IF(SUM('A4'!S848:X848)=6,'Angaben KH-Standort'!$D$25,"")</f>
        <v/>
      </c>
      <c r="B817" t="str">
        <f>IF(SUM('A4'!S848:X848)=6,'Angaben KH-Standort'!$D$26,"")</f>
        <v/>
      </c>
      <c r="C817" t="str">
        <f>IF(SUM('A4'!S848:X848)=6,'Angaben KH-Standort'!$D$12,"")</f>
        <v/>
      </c>
      <c r="D817" t="str">
        <f>IF(SUM('A4'!S848:X848)=6,'A1'!$F$14,"")</f>
        <v/>
      </c>
      <c r="E817" t="str">
        <f>IF(SUM('A4'!S848:X848)=6,'A4'!C848,"")</f>
        <v/>
      </c>
      <c r="F817" t="str">
        <f>IF(SUM('A4'!S848:X848)=6,'A4'!D848,"")</f>
        <v/>
      </c>
      <c r="G817" t="str">
        <f>IF(SUM('A4'!S848:X848)=6,'A4'!E848,"")</f>
        <v/>
      </c>
      <c r="H817" t="str">
        <f>IF(SUM('A4'!S848:X848)=6,'A4'!F848,"")</f>
        <v/>
      </c>
      <c r="I817" t="str">
        <f>IF(SUM('A4'!S848:X848)=6,'A4'!G848,"")</f>
        <v/>
      </c>
      <c r="J817" s="308" t="str">
        <f>IF(SUM('A4'!S848:X848)=6,'A4'!H848,"")</f>
        <v/>
      </c>
    </row>
    <row r="818" spans="1:10" x14ac:dyDescent="0.25">
      <c r="A818" t="str">
        <f>IF(SUM('A4'!S849:X849)=6,'Angaben KH-Standort'!$D$25,"")</f>
        <v/>
      </c>
      <c r="B818" t="str">
        <f>IF(SUM('A4'!S849:X849)=6,'Angaben KH-Standort'!$D$26,"")</f>
        <v/>
      </c>
      <c r="C818" t="str">
        <f>IF(SUM('A4'!S849:X849)=6,'Angaben KH-Standort'!$D$12,"")</f>
        <v/>
      </c>
      <c r="D818" t="str">
        <f>IF(SUM('A4'!S849:X849)=6,'A1'!$F$14,"")</f>
        <v/>
      </c>
      <c r="E818" t="str">
        <f>IF(SUM('A4'!S849:X849)=6,'A4'!C849,"")</f>
        <v/>
      </c>
      <c r="F818" t="str">
        <f>IF(SUM('A4'!S849:X849)=6,'A4'!D849,"")</f>
        <v/>
      </c>
      <c r="G818" t="str">
        <f>IF(SUM('A4'!S849:X849)=6,'A4'!E849,"")</f>
        <v/>
      </c>
      <c r="H818" t="str">
        <f>IF(SUM('A4'!S849:X849)=6,'A4'!F849,"")</f>
        <v/>
      </c>
      <c r="I818" t="str">
        <f>IF(SUM('A4'!S849:X849)=6,'A4'!G849,"")</f>
        <v/>
      </c>
      <c r="J818" s="308" t="str">
        <f>IF(SUM('A4'!S849:X849)=6,'A4'!H849,"")</f>
        <v/>
      </c>
    </row>
    <row r="819" spans="1:10" x14ac:dyDescent="0.25">
      <c r="A819" t="str">
        <f>IF(SUM('A4'!S850:X850)=6,'Angaben KH-Standort'!$D$25,"")</f>
        <v/>
      </c>
      <c r="B819" t="str">
        <f>IF(SUM('A4'!S850:X850)=6,'Angaben KH-Standort'!$D$26,"")</f>
        <v/>
      </c>
      <c r="C819" t="str">
        <f>IF(SUM('A4'!S850:X850)=6,'Angaben KH-Standort'!$D$12,"")</f>
        <v/>
      </c>
      <c r="D819" t="str">
        <f>IF(SUM('A4'!S850:X850)=6,'A1'!$F$14,"")</f>
        <v/>
      </c>
      <c r="E819" t="str">
        <f>IF(SUM('A4'!S850:X850)=6,'A4'!C850,"")</f>
        <v/>
      </c>
      <c r="F819" t="str">
        <f>IF(SUM('A4'!S850:X850)=6,'A4'!D850,"")</f>
        <v/>
      </c>
      <c r="G819" t="str">
        <f>IF(SUM('A4'!S850:X850)=6,'A4'!E850,"")</f>
        <v/>
      </c>
      <c r="H819" t="str">
        <f>IF(SUM('A4'!S850:X850)=6,'A4'!F850,"")</f>
        <v/>
      </c>
      <c r="I819" t="str">
        <f>IF(SUM('A4'!S850:X850)=6,'A4'!G850,"")</f>
        <v/>
      </c>
      <c r="J819" s="308" t="str">
        <f>IF(SUM('A4'!S850:X850)=6,'A4'!H850,"")</f>
        <v/>
      </c>
    </row>
    <row r="820" spans="1:10" x14ac:dyDescent="0.25">
      <c r="A820" t="str">
        <f>IF(SUM('A4'!S851:X851)=6,'Angaben KH-Standort'!$D$25,"")</f>
        <v/>
      </c>
      <c r="B820" t="str">
        <f>IF(SUM('A4'!S851:X851)=6,'Angaben KH-Standort'!$D$26,"")</f>
        <v/>
      </c>
      <c r="C820" t="str">
        <f>IF(SUM('A4'!S851:X851)=6,'Angaben KH-Standort'!$D$12,"")</f>
        <v/>
      </c>
      <c r="D820" t="str">
        <f>IF(SUM('A4'!S851:X851)=6,'A1'!$F$14,"")</f>
        <v/>
      </c>
      <c r="E820" t="str">
        <f>IF(SUM('A4'!S851:X851)=6,'A4'!C851,"")</f>
        <v/>
      </c>
      <c r="F820" t="str">
        <f>IF(SUM('A4'!S851:X851)=6,'A4'!D851,"")</f>
        <v/>
      </c>
      <c r="G820" t="str">
        <f>IF(SUM('A4'!S851:X851)=6,'A4'!E851,"")</f>
        <v/>
      </c>
      <c r="H820" t="str">
        <f>IF(SUM('A4'!S851:X851)=6,'A4'!F851,"")</f>
        <v/>
      </c>
      <c r="I820" t="str">
        <f>IF(SUM('A4'!S851:X851)=6,'A4'!G851,"")</f>
        <v/>
      </c>
      <c r="J820" s="308" t="str">
        <f>IF(SUM('A4'!S851:X851)=6,'A4'!H851,"")</f>
        <v/>
      </c>
    </row>
    <row r="821" spans="1:10" x14ac:dyDescent="0.25">
      <c r="A821" t="str">
        <f>IF(SUM('A4'!S852:X852)=6,'Angaben KH-Standort'!$D$25,"")</f>
        <v/>
      </c>
      <c r="B821" t="str">
        <f>IF(SUM('A4'!S852:X852)=6,'Angaben KH-Standort'!$D$26,"")</f>
        <v/>
      </c>
      <c r="C821" t="str">
        <f>IF(SUM('A4'!S852:X852)=6,'Angaben KH-Standort'!$D$12,"")</f>
        <v/>
      </c>
      <c r="D821" t="str">
        <f>IF(SUM('A4'!S852:X852)=6,'A1'!$F$14,"")</f>
        <v/>
      </c>
      <c r="E821" t="str">
        <f>IF(SUM('A4'!S852:X852)=6,'A4'!C852,"")</f>
        <v/>
      </c>
      <c r="F821" t="str">
        <f>IF(SUM('A4'!S852:X852)=6,'A4'!D852,"")</f>
        <v/>
      </c>
      <c r="G821" t="str">
        <f>IF(SUM('A4'!S852:X852)=6,'A4'!E852,"")</f>
        <v/>
      </c>
      <c r="H821" t="str">
        <f>IF(SUM('A4'!S852:X852)=6,'A4'!F852,"")</f>
        <v/>
      </c>
      <c r="I821" t="str">
        <f>IF(SUM('A4'!S852:X852)=6,'A4'!G852,"")</f>
        <v/>
      </c>
      <c r="J821" s="308" t="str">
        <f>IF(SUM('A4'!S852:X852)=6,'A4'!H852,"")</f>
        <v/>
      </c>
    </row>
    <row r="822" spans="1:10" x14ac:dyDescent="0.25">
      <c r="A822" t="str">
        <f>IF(SUM('A4'!S853:X853)=6,'Angaben KH-Standort'!$D$25,"")</f>
        <v/>
      </c>
      <c r="B822" t="str">
        <f>IF(SUM('A4'!S853:X853)=6,'Angaben KH-Standort'!$D$26,"")</f>
        <v/>
      </c>
      <c r="C822" t="str">
        <f>IF(SUM('A4'!S853:X853)=6,'Angaben KH-Standort'!$D$12,"")</f>
        <v/>
      </c>
      <c r="D822" t="str">
        <f>IF(SUM('A4'!S853:X853)=6,'A1'!$F$14,"")</f>
        <v/>
      </c>
      <c r="E822" t="str">
        <f>IF(SUM('A4'!S853:X853)=6,'A4'!C853,"")</f>
        <v/>
      </c>
      <c r="F822" t="str">
        <f>IF(SUM('A4'!S853:X853)=6,'A4'!D853,"")</f>
        <v/>
      </c>
      <c r="G822" t="str">
        <f>IF(SUM('A4'!S853:X853)=6,'A4'!E853,"")</f>
        <v/>
      </c>
      <c r="H822" t="str">
        <f>IF(SUM('A4'!S853:X853)=6,'A4'!F853,"")</f>
        <v/>
      </c>
      <c r="I822" t="str">
        <f>IF(SUM('A4'!S853:X853)=6,'A4'!G853,"")</f>
        <v/>
      </c>
      <c r="J822" s="308" t="str">
        <f>IF(SUM('A4'!S853:X853)=6,'A4'!H853,"")</f>
        <v/>
      </c>
    </row>
    <row r="823" spans="1:10" x14ac:dyDescent="0.25">
      <c r="A823" t="str">
        <f>IF(SUM('A4'!S854:X854)=6,'Angaben KH-Standort'!$D$25,"")</f>
        <v/>
      </c>
      <c r="B823" t="str">
        <f>IF(SUM('A4'!S854:X854)=6,'Angaben KH-Standort'!$D$26,"")</f>
        <v/>
      </c>
      <c r="C823" t="str">
        <f>IF(SUM('A4'!S854:X854)=6,'Angaben KH-Standort'!$D$12,"")</f>
        <v/>
      </c>
      <c r="D823" t="str">
        <f>IF(SUM('A4'!S854:X854)=6,'A1'!$F$14,"")</f>
        <v/>
      </c>
      <c r="E823" t="str">
        <f>IF(SUM('A4'!S854:X854)=6,'A4'!C854,"")</f>
        <v/>
      </c>
      <c r="F823" t="str">
        <f>IF(SUM('A4'!S854:X854)=6,'A4'!D854,"")</f>
        <v/>
      </c>
      <c r="G823" t="str">
        <f>IF(SUM('A4'!S854:X854)=6,'A4'!E854,"")</f>
        <v/>
      </c>
      <c r="H823" t="str">
        <f>IF(SUM('A4'!S854:X854)=6,'A4'!F854,"")</f>
        <v/>
      </c>
      <c r="I823" t="str">
        <f>IF(SUM('A4'!S854:X854)=6,'A4'!G854,"")</f>
        <v/>
      </c>
      <c r="J823" s="308" t="str">
        <f>IF(SUM('A4'!S854:X854)=6,'A4'!H854,"")</f>
        <v/>
      </c>
    </row>
    <row r="824" spans="1:10" x14ac:dyDescent="0.25">
      <c r="A824" t="str">
        <f>IF(SUM('A4'!S855:X855)=6,'Angaben KH-Standort'!$D$25,"")</f>
        <v/>
      </c>
      <c r="B824" t="str">
        <f>IF(SUM('A4'!S855:X855)=6,'Angaben KH-Standort'!$D$26,"")</f>
        <v/>
      </c>
      <c r="C824" t="str">
        <f>IF(SUM('A4'!S855:X855)=6,'Angaben KH-Standort'!$D$12,"")</f>
        <v/>
      </c>
      <c r="D824" t="str">
        <f>IF(SUM('A4'!S855:X855)=6,'A1'!$F$14,"")</f>
        <v/>
      </c>
      <c r="E824" t="str">
        <f>IF(SUM('A4'!S855:X855)=6,'A4'!C855,"")</f>
        <v/>
      </c>
      <c r="F824" t="str">
        <f>IF(SUM('A4'!S855:X855)=6,'A4'!D855,"")</f>
        <v/>
      </c>
      <c r="G824" t="str">
        <f>IF(SUM('A4'!S855:X855)=6,'A4'!E855,"")</f>
        <v/>
      </c>
      <c r="H824" t="str">
        <f>IF(SUM('A4'!S855:X855)=6,'A4'!F855,"")</f>
        <v/>
      </c>
      <c r="I824" t="str">
        <f>IF(SUM('A4'!S855:X855)=6,'A4'!G855,"")</f>
        <v/>
      </c>
      <c r="J824" s="308" t="str">
        <f>IF(SUM('A4'!S855:X855)=6,'A4'!H855,"")</f>
        <v/>
      </c>
    </row>
    <row r="825" spans="1:10" x14ac:dyDescent="0.25">
      <c r="A825" t="str">
        <f>IF(SUM('A4'!S856:X856)=6,'Angaben KH-Standort'!$D$25,"")</f>
        <v/>
      </c>
      <c r="B825" t="str">
        <f>IF(SUM('A4'!S856:X856)=6,'Angaben KH-Standort'!$D$26,"")</f>
        <v/>
      </c>
      <c r="C825" t="str">
        <f>IF(SUM('A4'!S856:X856)=6,'Angaben KH-Standort'!$D$12,"")</f>
        <v/>
      </c>
      <c r="D825" t="str">
        <f>IF(SUM('A4'!S856:X856)=6,'A1'!$F$14,"")</f>
        <v/>
      </c>
      <c r="E825" t="str">
        <f>IF(SUM('A4'!S856:X856)=6,'A4'!C856,"")</f>
        <v/>
      </c>
      <c r="F825" t="str">
        <f>IF(SUM('A4'!S856:X856)=6,'A4'!D856,"")</f>
        <v/>
      </c>
      <c r="G825" t="str">
        <f>IF(SUM('A4'!S856:X856)=6,'A4'!E856,"")</f>
        <v/>
      </c>
      <c r="H825" t="str">
        <f>IF(SUM('A4'!S856:X856)=6,'A4'!F856,"")</f>
        <v/>
      </c>
      <c r="I825" t="str">
        <f>IF(SUM('A4'!S856:X856)=6,'A4'!G856,"")</f>
        <v/>
      </c>
      <c r="J825" s="308" t="str">
        <f>IF(SUM('A4'!S856:X856)=6,'A4'!H856,"")</f>
        <v/>
      </c>
    </row>
    <row r="826" spans="1:10" x14ac:dyDescent="0.25">
      <c r="A826" t="str">
        <f>IF(SUM('A4'!S857:X857)=6,'Angaben KH-Standort'!$D$25,"")</f>
        <v/>
      </c>
      <c r="B826" t="str">
        <f>IF(SUM('A4'!S857:X857)=6,'Angaben KH-Standort'!$D$26,"")</f>
        <v/>
      </c>
      <c r="C826" t="str">
        <f>IF(SUM('A4'!S857:X857)=6,'Angaben KH-Standort'!$D$12,"")</f>
        <v/>
      </c>
      <c r="D826" t="str">
        <f>IF(SUM('A4'!S857:X857)=6,'A1'!$F$14,"")</f>
        <v/>
      </c>
      <c r="E826" t="str">
        <f>IF(SUM('A4'!S857:X857)=6,'A4'!C857,"")</f>
        <v/>
      </c>
      <c r="F826" t="str">
        <f>IF(SUM('A4'!S857:X857)=6,'A4'!D857,"")</f>
        <v/>
      </c>
      <c r="G826" t="str">
        <f>IF(SUM('A4'!S857:X857)=6,'A4'!E857,"")</f>
        <v/>
      </c>
      <c r="H826" t="str">
        <f>IF(SUM('A4'!S857:X857)=6,'A4'!F857,"")</f>
        <v/>
      </c>
      <c r="I826" t="str">
        <f>IF(SUM('A4'!S857:X857)=6,'A4'!G857,"")</f>
        <v/>
      </c>
      <c r="J826" s="308" t="str">
        <f>IF(SUM('A4'!S857:X857)=6,'A4'!H857,"")</f>
        <v/>
      </c>
    </row>
    <row r="827" spans="1:10" x14ac:dyDescent="0.25">
      <c r="A827" t="str">
        <f>IF(SUM('A4'!S858:X858)=6,'Angaben KH-Standort'!$D$25,"")</f>
        <v/>
      </c>
      <c r="B827" t="str">
        <f>IF(SUM('A4'!S858:X858)=6,'Angaben KH-Standort'!$D$26,"")</f>
        <v/>
      </c>
      <c r="C827" t="str">
        <f>IF(SUM('A4'!S858:X858)=6,'Angaben KH-Standort'!$D$12,"")</f>
        <v/>
      </c>
      <c r="D827" t="str">
        <f>IF(SUM('A4'!S858:X858)=6,'A1'!$F$14,"")</f>
        <v/>
      </c>
      <c r="E827" t="str">
        <f>IF(SUM('A4'!S858:X858)=6,'A4'!C858,"")</f>
        <v/>
      </c>
      <c r="F827" t="str">
        <f>IF(SUM('A4'!S858:X858)=6,'A4'!D858,"")</f>
        <v/>
      </c>
      <c r="G827" t="str">
        <f>IF(SUM('A4'!S858:X858)=6,'A4'!E858,"")</f>
        <v/>
      </c>
      <c r="H827" t="str">
        <f>IF(SUM('A4'!S858:X858)=6,'A4'!F858,"")</f>
        <v/>
      </c>
      <c r="I827" t="str">
        <f>IF(SUM('A4'!S858:X858)=6,'A4'!G858,"")</f>
        <v/>
      </c>
      <c r="J827" s="308" t="str">
        <f>IF(SUM('A4'!S858:X858)=6,'A4'!H858,"")</f>
        <v/>
      </c>
    </row>
    <row r="828" spans="1:10" x14ac:dyDescent="0.25">
      <c r="A828" t="str">
        <f>IF(SUM('A4'!S859:X859)=6,'Angaben KH-Standort'!$D$25,"")</f>
        <v/>
      </c>
      <c r="B828" t="str">
        <f>IF(SUM('A4'!S859:X859)=6,'Angaben KH-Standort'!$D$26,"")</f>
        <v/>
      </c>
      <c r="C828" t="str">
        <f>IF(SUM('A4'!S859:X859)=6,'Angaben KH-Standort'!$D$12,"")</f>
        <v/>
      </c>
      <c r="D828" t="str">
        <f>IF(SUM('A4'!S859:X859)=6,'A1'!$F$14,"")</f>
        <v/>
      </c>
      <c r="E828" t="str">
        <f>IF(SUM('A4'!S859:X859)=6,'A4'!C859,"")</f>
        <v/>
      </c>
      <c r="F828" t="str">
        <f>IF(SUM('A4'!S859:X859)=6,'A4'!D859,"")</f>
        <v/>
      </c>
      <c r="G828" t="str">
        <f>IF(SUM('A4'!S859:X859)=6,'A4'!E859,"")</f>
        <v/>
      </c>
      <c r="H828" t="str">
        <f>IF(SUM('A4'!S859:X859)=6,'A4'!F859,"")</f>
        <v/>
      </c>
      <c r="I828" t="str">
        <f>IF(SUM('A4'!S859:X859)=6,'A4'!G859,"")</f>
        <v/>
      </c>
      <c r="J828" s="308" t="str">
        <f>IF(SUM('A4'!S859:X859)=6,'A4'!H859,"")</f>
        <v/>
      </c>
    </row>
    <row r="829" spans="1:10" x14ac:dyDescent="0.25">
      <c r="A829" t="str">
        <f>IF(SUM('A4'!S860:X860)=6,'Angaben KH-Standort'!$D$25,"")</f>
        <v/>
      </c>
      <c r="B829" t="str">
        <f>IF(SUM('A4'!S860:X860)=6,'Angaben KH-Standort'!$D$26,"")</f>
        <v/>
      </c>
      <c r="C829" t="str">
        <f>IF(SUM('A4'!S860:X860)=6,'Angaben KH-Standort'!$D$12,"")</f>
        <v/>
      </c>
      <c r="D829" t="str">
        <f>IF(SUM('A4'!S860:X860)=6,'A1'!$F$14,"")</f>
        <v/>
      </c>
      <c r="E829" t="str">
        <f>IF(SUM('A4'!S860:X860)=6,'A4'!C860,"")</f>
        <v/>
      </c>
      <c r="F829" t="str">
        <f>IF(SUM('A4'!S860:X860)=6,'A4'!D860,"")</f>
        <v/>
      </c>
      <c r="G829" t="str">
        <f>IF(SUM('A4'!S860:X860)=6,'A4'!E860,"")</f>
        <v/>
      </c>
      <c r="H829" t="str">
        <f>IF(SUM('A4'!S860:X860)=6,'A4'!F860,"")</f>
        <v/>
      </c>
      <c r="I829" t="str">
        <f>IF(SUM('A4'!S860:X860)=6,'A4'!G860,"")</f>
        <v/>
      </c>
      <c r="J829" s="308" t="str">
        <f>IF(SUM('A4'!S860:X860)=6,'A4'!H860,"")</f>
        <v/>
      </c>
    </row>
    <row r="830" spans="1:10" x14ac:dyDescent="0.25">
      <c r="A830" t="str">
        <f>IF(SUM('A4'!S861:X861)=6,'Angaben KH-Standort'!$D$25,"")</f>
        <v/>
      </c>
      <c r="B830" t="str">
        <f>IF(SUM('A4'!S861:X861)=6,'Angaben KH-Standort'!$D$26,"")</f>
        <v/>
      </c>
      <c r="C830" t="str">
        <f>IF(SUM('A4'!S861:X861)=6,'Angaben KH-Standort'!$D$12,"")</f>
        <v/>
      </c>
      <c r="D830" t="str">
        <f>IF(SUM('A4'!S861:X861)=6,'A1'!$F$14,"")</f>
        <v/>
      </c>
      <c r="E830" t="str">
        <f>IF(SUM('A4'!S861:X861)=6,'A4'!C861,"")</f>
        <v/>
      </c>
      <c r="F830" t="str">
        <f>IF(SUM('A4'!S861:X861)=6,'A4'!D861,"")</f>
        <v/>
      </c>
      <c r="G830" t="str">
        <f>IF(SUM('A4'!S861:X861)=6,'A4'!E861,"")</f>
        <v/>
      </c>
      <c r="H830" t="str">
        <f>IF(SUM('A4'!S861:X861)=6,'A4'!F861,"")</f>
        <v/>
      </c>
      <c r="I830" t="str">
        <f>IF(SUM('A4'!S861:X861)=6,'A4'!G861,"")</f>
        <v/>
      </c>
      <c r="J830" s="308" t="str">
        <f>IF(SUM('A4'!S861:X861)=6,'A4'!H861,"")</f>
        <v/>
      </c>
    </row>
    <row r="831" spans="1:10" x14ac:dyDescent="0.25">
      <c r="A831" t="str">
        <f>IF(SUM('A4'!S862:X862)=6,'Angaben KH-Standort'!$D$25,"")</f>
        <v/>
      </c>
      <c r="B831" t="str">
        <f>IF(SUM('A4'!S862:X862)=6,'Angaben KH-Standort'!$D$26,"")</f>
        <v/>
      </c>
      <c r="C831" t="str">
        <f>IF(SUM('A4'!S862:X862)=6,'Angaben KH-Standort'!$D$12,"")</f>
        <v/>
      </c>
      <c r="D831" t="str">
        <f>IF(SUM('A4'!S862:X862)=6,'A1'!$F$14,"")</f>
        <v/>
      </c>
      <c r="E831" t="str">
        <f>IF(SUM('A4'!S862:X862)=6,'A4'!C862,"")</f>
        <v/>
      </c>
      <c r="F831" t="str">
        <f>IF(SUM('A4'!S862:X862)=6,'A4'!D862,"")</f>
        <v/>
      </c>
      <c r="G831" t="str">
        <f>IF(SUM('A4'!S862:X862)=6,'A4'!E862,"")</f>
        <v/>
      </c>
      <c r="H831" t="str">
        <f>IF(SUM('A4'!S862:X862)=6,'A4'!F862,"")</f>
        <v/>
      </c>
      <c r="I831" t="str">
        <f>IF(SUM('A4'!S862:X862)=6,'A4'!G862,"")</f>
        <v/>
      </c>
      <c r="J831" s="308" t="str">
        <f>IF(SUM('A4'!S862:X862)=6,'A4'!H862,"")</f>
        <v/>
      </c>
    </row>
    <row r="832" spans="1:10" x14ac:dyDescent="0.25">
      <c r="A832" t="str">
        <f>IF(SUM('A4'!S863:X863)=6,'Angaben KH-Standort'!$D$25,"")</f>
        <v/>
      </c>
      <c r="B832" t="str">
        <f>IF(SUM('A4'!S863:X863)=6,'Angaben KH-Standort'!$D$26,"")</f>
        <v/>
      </c>
      <c r="C832" t="str">
        <f>IF(SUM('A4'!S863:X863)=6,'Angaben KH-Standort'!$D$12,"")</f>
        <v/>
      </c>
      <c r="D832" t="str">
        <f>IF(SUM('A4'!S863:X863)=6,'A1'!$F$14,"")</f>
        <v/>
      </c>
      <c r="E832" t="str">
        <f>IF(SUM('A4'!S863:X863)=6,'A4'!C863,"")</f>
        <v/>
      </c>
      <c r="F832" t="str">
        <f>IF(SUM('A4'!S863:X863)=6,'A4'!D863,"")</f>
        <v/>
      </c>
      <c r="G832" t="str">
        <f>IF(SUM('A4'!S863:X863)=6,'A4'!E863,"")</f>
        <v/>
      </c>
      <c r="H832" t="str">
        <f>IF(SUM('A4'!S863:X863)=6,'A4'!F863,"")</f>
        <v/>
      </c>
      <c r="I832" t="str">
        <f>IF(SUM('A4'!S863:X863)=6,'A4'!G863,"")</f>
        <v/>
      </c>
      <c r="J832" s="308" t="str">
        <f>IF(SUM('A4'!S863:X863)=6,'A4'!H863,"")</f>
        <v/>
      </c>
    </row>
    <row r="833" spans="1:10" x14ac:dyDescent="0.25">
      <c r="A833" t="str">
        <f>IF(SUM('A4'!S864:X864)=6,'Angaben KH-Standort'!$D$25,"")</f>
        <v/>
      </c>
      <c r="B833" t="str">
        <f>IF(SUM('A4'!S864:X864)=6,'Angaben KH-Standort'!$D$26,"")</f>
        <v/>
      </c>
      <c r="C833" t="str">
        <f>IF(SUM('A4'!S864:X864)=6,'Angaben KH-Standort'!$D$12,"")</f>
        <v/>
      </c>
      <c r="D833" t="str">
        <f>IF(SUM('A4'!S864:X864)=6,'A1'!$F$14,"")</f>
        <v/>
      </c>
      <c r="E833" t="str">
        <f>IF(SUM('A4'!S864:X864)=6,'A4'!C864,"")</f>
        <v/>
      </c>
      <c r="F833" t="str">
        <f>IF(SUM('A4'!S864:X864)=6,'A4'!D864,"")</f>
        <v/>
      </c>
      <c r="G833" t="str">
        <f>IF(SUM('A4'!S864:X864)=6,'A4'!E864,"")</f>
        <v/>
      </c>
      <c r="H833" t="str">
        <f>IF(SUM('A4'!S864:X864)=6,'A4'!F864,"")</f>
        <v/>
      </c>
      <c r="I833" t="str">
        <f>IF(SUM('A4'!S864:X864)=6,'A4'!G864,"")</f>
        <v/>
      </c>
      <c r="J833" s="308" t="str">
        <f>IF(SUM('A4'!S864:X864)=6,'A4'!H864,"")</f>
        <v/>
      </c>
    </row>
    <row r="834" spans="1:10" x14ac:dyDescent="0.25">
      <c r="A834" t="str">
        <f>IF(SUM('A4'!S865:X865)=6,'Angaben KH-Standort'!$D$25,"")</f>
        <v/>
      </c>
      <c r="B834" t="str">
        <f>IF(SUM('A4'!S865:X865)=6,'Angaben KH-Standort'!$D$26,"")</f>
        <v/>
      </c>
      <c r="C834" t="str">
        <f>IF(SUM('A4'!S865:X865)=6,'Angaben KH-Standort'!$D$12,"")</f>
        <v/>
      </c>
      <c r="D834" t="str">
        <f>IF(SUM('A4'!S865:X865)=6,'A1'!$F$14,"")</f>
        <v/>
      </c>
      <c r="E834" t="str">
        <f>IF(SUM('A4'!S865:X865)=6,'A4'!C865,"")</f>
        <v/>
      </c>
      <c r="F834" t="str">
        <f>IF(SUM('A4'!S865:X865)=6,'A4'!D865,"")</f>
        <v/>
      </c>
      <c r="G834" t="str">
        <f>IF(SUM('A4'!S865:X865)=6,'A4'!E865,"")</f>
        <v/>
      </c>
      <c r="H834" t="str">
        <f>IF(SUM('A4'!S865:X865)=6,'A4'!F865,"")</f>
        <v/>
      </c>
      <c r="I834" t="str">
        <f>IF(SUM('A4'!S865:X865)=6,'A4'!G865,"")</f>
        <v/>
      </c>
      <c r="J834" s="308" t="str">
        <f>IF(SUM('A4'!S865:X865)=6,'A4'!H865,"")</f>
        <v/>
      </c>
    </row>
    <row r="835" spans="1:10" x14ac:dyDescent="0.25">
      <c r="A835" t="str">
        <f>IF(SUM('A4'!S866:X866)=6,'Angaben KH-Standort'!$D$25,"")</f>
        <v/>
      </c>
      <c r="B835" t="str">
        <f>IF(SUM('A4'!S866:X866)=6,'Angaben KH-Standort'!$D$26,"")</f>
        <v/>
      </c>
      <c r="C835" t="str">
        <f>IF(SUM('A4'!S866:X866)=6,'Angaben KH-Standort'!$D$12,"")</f>
        <v/>
      </c>
      <c r="D835" t="str">
        <f>IF(SUM('A4'!S866:X866)=6,'A1'!$F$14,"")</f>
        <v/>
      </c>
      <c r="E835" t="str">
        <f>IF(SUM('A4'!S866:X866)=6,'A4'!C866,"")</f>
        <v/>
      </c>
      <c r="F835" t="str">
        <f>IF(SUM('A4'!S866:X866)=6,'A4'!D866,"")</f>
        <v/>
      </c>
      <c r="G835" t="str">
        <f>IF(SUM('A4'!S866:X866)=6,'A4'!E866,"")</f>
        <v/>
      </c>
      <c r="H835" t="str">
        <f>IF(SUM('A4'!S866:X866)=6,'A4'!F866,"")</f>
        <v/>
      </c>
      <c r="I835" t="str">
        <f>IF(SUM('A4'!S866:X866)=6,'A4'!G866,"")</f>
        <v/>
      </c>
      <c r="J835" s="308" t="str">
        <f>IF(SUM('A4'!S866:X866)=6,'A4'!H866,"")</f>
        <v/>
      </c>
    </row>
    <row r="836" spans="1:10" x14ac:dyDescent="0.25">
      <c r="A836" t="str">
        <f>IF(SUM('A4'!S867:X867)=6,'Angaben KH-Standort'!$D$25,"")</f>
        <v/>
      </c>
      <c r="B836" t="str">
        <f>IF(SUM('A4'!S867:X867)=6,'Angaben KH-Standort'!$D$26,"")</f>
        <v/>
      </c>
      <c r="C836" t="str">
        <f>IF(SUM('A4'!S867:X867)=6,'Angaben KH-Standort'!$D$12,"")</f>
        <v/>
      </c>
      <c r="D836" t="str">
        <f>IF(SUM('A4'!S867:X867)=6,'A1'!$F$14,"")</f>
        <v/>
      </c>
      <c r="E836" t="str">
        <f>IF(SUM('A4'!S867:X867)=6,'A4'!C867,"")</f>
        <v/>
      </c>
      <c r="F836" t="str">
        <f>IF(SUM('A4'!S867:X867)=6,'A4'!D867,"")</f>
        <v/>
      </c>
      <c r="G836" t="str">
        <f>IF(SUM('A4'!S867:X867)=6,'A4'!E867,"")</f>
        <v/>
      </c>
      <c r="H836" t="str">
        <f>IF(SUM('A4'!S867:X867)=6,'A4'!F867,"")</f>
        <v/>
      </c>
      <c r="I836" t="str">
        <f>IF(SUM('A4'!S867:X867)=6,'A4'!G867,"")</f>
        <v/>
      </c>
      <c r="J836" s="308" t="str">
        <f>IF(SUM('A4'!S867:X867)=6,'A4'!H867,"")</f>
        <v/>
      </c>
    </row>
    <row r="837" spans="1:10" x14ac:dyDescent="0.25">
      <c r="A837" t="str">
        <f>IF(SUM('A4'!S868:X868)=6,'Angaben KH-Standort'!$D$25,"")</f>
        <v/>
      </c>
      <c r="B837" t="str">
        <f>IF(SUM('A4'!S868:X868)=6,'Angaben KH-Standort'!$D$26,"")</f>
        <v/>
      </c>
      <c r="C837" t="str">
        <f>IF(SUM('A4'!S868:X868)=6,'Angaben KH-Standort'!$D$12,"")</f>
        <v/>
      </c>
      <c r="D837" t="str">
        <f>IF(SUM('A4'!S868:X868)=6,'A1'!$F$14,"")</f>
        <v/>
      </c>
      <c r="E837" t="str">
        <f>IF(SUM('A4'!S868:X868)=6,'A4'!C868,"")</f>
        <v/>
      </c>
      <c r="F837" t="str">
        <f>IF(SUM('A4'!S868:X868)=6,'A4'!D868,"")</f>
        <v/>
      </c>
      <c r="G837" t="str">
        <f>IF(SUM('A4'!S868:X868)=6,'A4'!E868,"")</f>
        <v/>
      </c>
      <c r="H837" t="str">
        <f>IF(SUM('A4'!S868:X868)=6,'A4'!F868,"")</f>
        <v/>
      </c>
      <c r="I837" t="str">
        <f>IF(SUM('A4'!S868:X868)=6,'A4'!G868,"")</f>
        <v/>
      </c>
      <c r="J837" s="308" t="str">
        <f>IF(SUM('A4'!S868:X868)=6,'A4'!H868,"")</f>
        <v/>
      </c>
    </row>
    <row r="838" spans="1:10" x14ac:dyDescent="0.25">
      <c r="A838" t="str">
        <f>IF(SUM('A4'!S869:X869)=6,'Angaben KH-Standort'!$D$25,"")</f>
        <v/>
      </c>
      <c r="B838" t="str">
        <f>IF(SUM('A4'!S869:X869)=6,'Angaben KH-Standort'!$D$26,"")</f>
        <v/>
      </c>
      <c r="C838" t="str">
        <f>IF(SUM('A4'!S869:X869)=6,'Angaben KH-Standort'!$D$12,"")</f>
        <v/>
      </c>
      <c r="D838" t="str">
        <f>IF(SUM('A4'!S869:X869)=6,'A1'!$F$14,"")</f>
        <v/>
      </c>
      <c r="E838" t="str">
        <f>IF(SUM('A4'!S869:X869)=6,'A4'!C869,"")</f>
        <v/>
      </c>
      <c r="F838" t="str">
        <f>IF(SUM('A4'!S869:X869)=6,'A4'!D869,"")</f>
        <v/>
      </c>
      <c r="G838" t="str">
        <f>IF(SUM('A4'!S869:X869)=6,'A4'!E869,"")</f>
        <v/>
      </c>
      <c r="H838" t="str">
        <f>IF(SUM('A4'!S869:X869)=6,'A4'!F869,"")</f>
        <v/>
      </c>
      <c r="I838" t="str">
        <f>IF(SUM('A4'!S869:X869)=6,'A4'!G869,"")</f>
        <v/>
      </c>
      <c r="J838" s="308" t="str">
        <f>IF(SUM('A4'!S869:X869)=6,'A4'!H869,"")</f>
        <v/>
      </c>
    </row>
    <row r="839" spans="1:10" x14ac:dyDescent="0.25">
      <c r="A839" t="str">
        <f>IF(SUM('A4'!S870:X870)=6,'Angaben KH-Standort'!$D$25,"")</f>
        <v/>
      </c>
      <c r="B839" t="str">
        <f>IF(SUM('A4'!S870:X870)=6,'Angaben KH-Standort'!$D$26,"")</f>
        <v/>
      </c>
      <c r="C839" t="str">
        <f>IF(SUM('A4'!S870:X870)=6,'Angaben KH-Standort'!$D$12,"")</f>
        <v/>
      </c>
      <c r="D839" t="str">
        <f>IF(SUM('A4'!S870:X870)=6,'A1'!$F$14,"")</f>
        <v/>
      </c>
      <c r="E839" t="str">
        <f>IF(SUM('A4'!S870:X870)=6,'A4'!C870,"")</f>
        <v/>
      </c>
      <c r="F839" t="str">
        <f>IF(SUM('A4'!S870:X870)=6,'A4'!D870,"")</f>
        <v/>
      </c>
      <c r="G839" t="str">
        <f>IF(SUM('A4'!S870:X870)=6,'A4'!E870,"")</f>
        <v/>
      </c>
      <c r="H839" t="str">
        <f>IF(SUM('A4'!S870:X870)=6,'A4'!F870,"")</f>
        <v/>
      </c>
      <c r="I839" t="str">
        <f>IF(SUM('A4'!S870:X870)=6,'A4'!G870,"")</f>
        <v/>
      </c>
      <c r="J839" s="308" t="str">
        <f>IF(SUM('A4'!S870:X870)=6,'A4'!H870,"")</f>
        <v/>
      </c>
    </row>
    <row r="840" spans="1:10" x14ac:dyDescent="0.25">
      <c r="A840" t="str">
        <f>IF(SUM('A4'!S871:X871)=6,'Angaben KH-Standort'!$D$25,"")</f>
        <v/>
      </c>
      <c r="B840" t="str">
        <f>IF(SUM('A4'!S871:X871)=6,'Angaben KH-Standort'!$D$26,"")</f>
        <v/>
      </c>
      <c r="C840" t="str">
        <f>IF(SUM('A4'!S871:X871)=6,'Angaben KH-Standort'!$D$12,"")</f>
        <v/>
      </c>
      <c r="D840" t="str">
        <f>IF(SUM('A4'!S871:X871)=6,'A1'!$F$14,"")</f>
        <v/>
      </c>
      <c r="E840" t="str">
        <f>IF(SUM('A4'!S871:X871)=6,'A4'!C871,"")</f>
        <v/>
      </c>
      <c r="F840" t="str">
        <f>IF(SUM('A4'!S871:X871)=6,'A4'!D871,"")</f>
        <v/>
      </c>
      <c r="G840" t="str">
        <f>IF(SUM('A4'!S871:X871)=6,'A4'!E871,"")</f>
        <v/>
      </c>
      <c r="H840" t="str">
        <f>IF(SUM('A4'!S871:X871)=6,'A4'!F871,"")</f>
        <v/>
      </c>
      <c r="I840" t="str">
        <f>IF(SUM('A4'!S871:X871)=6,'A4'!G871,"")</f>
        <v/>
      </c>
      <c r="J840" s="308" t="str">
        <f>IF(SUM('A4'!S871:X871)=6,'A4'!H871,"")</f>
        <v/>
      </c>
    </row>
    <row r="841" spans="1:10" x14ac:dyDescent="0.25">
      <c r="A841" t="str">
        <f>IF(SUM('A4'!S872:X872)=6,'Angaben KH-Standort'!$D$25,"")</f>
        <v/>
      </c>
      <c r="B841" t="str">
        <f>IF(SUM('A4'!S872:X872)=6,'Angaben KH-Standort'!$D$26,"")</f>
        <v/>
      </c>
      <c r="C841" t="str">
        <f>IF(SUM('A4'!S872:X872)=6,'Angaben KH-Standort'!$D$12,"")</f>
        <v/>
      </c>
      <c r="D841" t="str">
        <f>IF(SUM('A4'!S872:X872)=6,'A1'!$F$14,"")</f>
        <v/>
      </c>
      <c r="E841" t="str">
        <f>IF(SUM('A4'!S872:X872)=6,'A4'!C872,"")</f>
        <v/>
      </c>
      <c r="F841" t="str">
        <f>IF(SUM('A4'!S872:X872)=6,'A4'!D872,"")</f>
        <v/>
      </c>
      <c r="G841" t="str">
        <f>IF(SUM('A4'!S872:X872)=6,'A4'!E872,"")</f>
        <v/>
      </c>
      <c r="H841" t="str">
        <f>IF(SUM('A4'!S872:X872)=6,'A4'!F872,"")</f>
        <v/>
      </c>
      <c r="I841" t="str">
        <f>IF(SUM('A4'!S872:X872)=6,'A4'!G872,"")</f>
        <v/>
      </c>
      <c r="J841" s="308" t="str">
        <f>IF(SUM('A4'!S872:X872)=6,'A4'!H872,"")</f>
        <v/>
      </c>
    </row>
    <row r="842" spans="1:10" x14ac:dyDescent="0.25">
      <c r="A842" t="str">
        <f>IF(SUM('A4'!S873:X873)=6,'Angaben KH-Standort'!$D$25,"")</f>
        <v/>
      </c>
      <c r="B842" t="str">
        <f>IF(SUM('A4'!S873:X873)=6,'Angaben KH-Standort'!$D$26,"")</f>
        <v/>
      </c>
      <c r="C842" t="str">
        <f>IF(SUM('A4'!S873:X873)=6,'Angaben KH-Standort'!$D$12,"")</f>
        <v/>
      </c>
      <c r="D842" t="str">
        <f>IF(SUM('A4'!S873:X873)=6,'A1'!$F$14,"")</f>
        <v/>
      </c>
      <c r="E842" t="str">
        <f>IF(SUM('A4'!S873:X873)=6,'A4'!C873,"")</f>
        <v/>
      </c>
      <c r="F842" t="str">
        <f>IF(SUM('A4'!S873:X873)=6,'A4'!D873,"")</f>
        <v/>
      </c>
      <c r="G842" t="str">
        <f>IF(SUM('A4'!S873:X873)=6,'A4'!E873,"")</f>
        <v/>
      </c>
      <c r="H842" t="str">
        <f>IF(SUM('A4'!S873:X873)=6,'A4'!F873,"")</f>
        <v/>
      </c>
      <c r="I842" t="str">
        <f>IF(SUM('A4'!S873:X873)=6,'A4'!G873,"")</f>
        <v/>
      </c>
      <c r="J842" s="308" t="str">
        <f>IF(SUM('A4'!S873:X873)=6,'A4'!H873,"")</f>
        <v/>
      </c>
    </row>
    <row r="843" spans="1:10" x14ac:dyDescent="0.25">
      <c r="A843" t="str">
        <f>IF(SUM('A4'!S874:X874)=6,'Angaben KH-Standort'!$D$25,"")</f>
        <v/>
      </c>
      <c r="B843" t="str">
        <f>IF(SUM('A4'!S874:X874)=6,'Angaben KH-Standort'!$D$26,"")</f>
        <v/>
      </c>
      <c r="C843" t="str">
        <f>IF(SUM('A4'!S874:X874)=6,'Angaben KH-Standort'!$D$12,"")</f>
        <v/>
      </c>
      <c r="D843" t="str">
        <f>IF(SUM('A4'!S874:X874)=6,'A1'!$F$14,"")</f>
        <v/>
      </c>
      <c r="E843" t="str">
        <f>IF(SUM('A4'!S874:X874)=6,'A4'!C874,"")</f>
        <v/>
      </c>
      <c r="F843" t="str">
        <f>IF(SUM('A4'!S874:X874)=6,'A4'!D874,"")</f>
        <v/>
      </c>
      <c r="G843" t="str">
        <f>IF(SUM('A4'!S874:X874)=6,'A4'!E874,"")</f>
        <v/>
      </c>
      <c r="H843" t="str">
        <f>IF(SUM('A4'!S874:X874)=6,'A4'!F874,"")</f>
        <v/>
      </c>
      <c r="I843" t="str">
        <f>IF(SUM('A4'!S874:X874)=6,'A4'!G874,"")</f>
        <v/>
      </c>
      <c r="J843" s="308" t="str">
        <f>IF(SUM('A4'!S874:X874)=6,'A4'!H874,"")</f>
        <v/>
      </c>
    </row>
    <row r="844" spans="1:10" x14ac:dyDescent="0.25">
      <c r="A844" t="str">
        <f>IF(SUM('A4'!S875:X875)=6,'Angaben KH-Standort'!$D$25,"")</f>
        <v/>
      </c>
      <c r="B844" t="str">
        <f>IF(SUM('A4'!S875:X875)=6,'Angaben KH-Standort'!$D$26,"")</f>
        <v/>
      </c>
      <c r="C844" t="str">
        <f>IF(SUM('A4'!S875:X875)=6,'Angaben KH-Standort'!$D$12,"")</f>
        <v/>
      </c>
      <c r="D844" t="str">
        <f>IF(SUM('A4'!S875:X875)=6,'A1'!$F$14,"")</f>
        <v/>
      </c>
      <c r="E844" t="str">
        <f>IF(SUM('A4'!S875:X875)=6,'A4'!C875,"")</f>
        <v/>
      </c>
      <c r="F844" t="str">
        <f>IF(SUM('A4'!S875:X875)=6,'A4'!D875,"")</f>
        <v/>
      </c>
      <c r="G844" t="str">
        <f>IF(SUM('A4'!S875:X875)=6,'A4'!E875,"")</f>
        <v/>
      </c>
      <c r="H844" t="str">
        <f>IF(SUM('A4'!S875:X875)=6,'A4'!F875,"")</f>
        <v/>
      </c>
      <c r="I844" t="str">
        <f>IF(SUM('A4'!S875:X875)=6,'A4'!G875,"")</f>
        <v/>
      </c>
      <c r="J844" s="308" t="str">
        <f>IF(SUM('A4'!S875:X875)=6,'A4'!H875,"")</f>
        <v/>
      </c>
    </row>
    <row r="845" spans="1:10" x14ac:dyDescent="0.25">
      <c r="A845" t="str">
        <f>IF(SUM('A4'!S876:X876)=6,'Angaben KH-Standort'!$D$25,"")</f>
        <v/>
      </c>
      <c r="B845" t="str">
        <f>IF(SUM('A4'!S876:X876)=6,'Angaben KH-Standort'!$D$26,"")</f>
        <v/>
      </c>
      <c r="C845" t="str">
        <f>IF(SUM('A4'!S876:X876)=6,'Angaben KH-Standort'!$D$12,"")</f>
        <v/>
      </c>
      <c r="D845" t="str">
        <f>IF(SUM('A4'!S876:X876)=6,'A1'!$F$14,"")</f>
        <v/>
      </c>
      <c r="E845" t="str">
        <f>IF(SUM('A4'!S876:X876)=6,'A4'!C876,"")</f>
        <v/>
      </c>
      <c r="F845" t="str">
        <f>IF(SUM('A4'!S876:X876)=6,'A4'!D876,"")</f>
        <v/>
      </c>
      <c r="G845" t="str">
        <f>IF(SUM('A4'!S876:X876)=6,'A4'!E876,"")</f>
        <v/>
      </c>
      <c r="H845" t="str">
        <f>IF(SUM('A4'!S876:X876)=6,'A4'!F876,"")</f>
        <v/>
      </c>
      <c r="I845" t="str">
        <f>IF(SUM('A4'!S876:X876)=6,'A4'!G876,"")</f>
        <v/>
      </c>
      <c r="J845" s="308" t="str">
        <f>IF(SUM('A4'!S876:X876)=6,'A4'!H876,"")</f>
        <v/>
      </c>
    </row>
    <row r="846" spans="1:10" x14ac:dyDescent="0.25">
      <c r="A846" t="str">
        <f>IF(SUM('A4'!S877:X877)=6,'Angaben KH-Standort'!$D$25,"")</f>
        <v/>
      </c>
      <c r="B846" t="str">
        <f>IF(SUM('A4'!S877:X877)=6,'Angaben KH-Standort'!$D$26,"")</f>
        <v/>
      </c>
      <c r="C846" t="str">
        <f>IF(SUM('A4'!S877:X877)=6,'Angaben KH-Standort'!$D$12,"")</f>
        <v/>
      </c>
      <c r="D846" t="str">
        <f>IF(SUM('A4'!S877:X877)=6,'A1'!$F$14,"")</f>
        <v/>
      </c>
      <c r="E846" t="str">
        <f>IF(SUM('A4'!S877:X877)=6,'A4'!C877,"")</f>
        <v/>
      </c>
      <c r="F846" t="str">
        <f>IF(SUM('A4'!S877:X877)=6,'A4'!D877,"")</f>
        <v/>
      </c>
      <c r="G846" t="str">
        <f>IF(SUM('A4'!S877:X877)=6,'A4'!E877,"")</f>
        <v/>
      </c>
      <c r="H846" t="str">
        <f>IF(SUM('A4'!S877:X877)=6,'A4'!F877,"")</f>
        <v/>
      </c>
      <c r="I846" t="str">
        <f>IF(SUM('A4'!S877:X877)=6,'A4'!G877,"")</f>
        <v/>
      </c>
      <c r="J846" s="308" t="str">
        <f>IF(SUM('A4'!S877:X877)=6,'A4'!H877,"")</f>
        <v/>
      </c>
    </row>
    <row r="847" spans="1:10" x14ac:dyDescent="0.25">
      <c r="A847" t="str">
        <f>IF(SUM('A4'!S878:X878)=6,'Angaben KH-Standort'!$D$25,"")</f>
        <v/>
      </c>
      <c r="B847" t="str">
        <f>IF(SUM('A4'!S878:X878)=6,'Angaben KH-Standort'!$D$26,"")</f>
        <v/>
      </c>
      <c r="C847" t="str">
        <f>IF(SUM('A4'!S878:X878)=6,'Angaben KH-Standort'!$D$12,"")</f>
        <v/>
      </c>
      <c r="D847" t="str">
        <f>IF(SUM('A4'!S878:X878)=6,'A1'!$F$14,"")</f>
        <v/>
      </c>
      <c r="E847" t="str">
        <f>IF(SUM('A4'!S878:X878)=6,'A4'!C878,"")</f>
        <v/>
      </c>
      <c r="F847" t="str">
        <f>IF(SUM('A4'!S878:X878)=6,'A4'!D878,"")</f>
        <v/>
      </c>
      <c r="G847" t="str">
        <f>IF(SUM('A4'!S878:X878)=6,'A4'!E878,"")</f>
        <v/>
      </c>
      <c r="H847" t="str">
        <f>IF(SUM('A4'!S878:X878)=6,'A4'!F878,"")</f>
        <v/>
      </c>
      <c r="I847" t="str">
        <f>IF(SUM('A4'!S878:X878)=6,'A4'!G878,"")</f>
        <v/>
      </c>
      <c r="J847" s="308" t="str">
        <f>IF(SUM('A4'!S878:X878)=6,'A4'!H878,"")</f>
        <v/>
      </c>
    </row>
    <row r="848" spans="1:10" x14ac:dyDescent="0.25">
      <c r="A848" t="str">
        <f>IF(SUM('A4'!S879:X879)=6,'Angaben KH-Standort'!$D$25,"")</f>
        <v/>
      </c>
      <c r="B848" t="str">
        <f>IF(SUM('A4'!S879:X879)=6,'Angaben KH-Standort'!$D$26,"")</f>
        <v/>
      </c>
      <c r="C848" t="str">
        <f>IF(SUM('A4'!S879:X879)=6,'Angaben KH-Standort'!$D$12,"")</f>
        <v/>
      </c>
      <c r="D848" t="str">
        <f>IF(SUM('A4'!S879:X879)=6,'A1'!$F$14,"")</f>
        <v/>
      </c>
      <c r="E848" t="str">
        <f>IF(SUM('A4'!S879:X879)=6,'A4'!C879,"")</f>
        <v/>
      </c>
      <c r="F848" t="str">
        <f>IF(SUM('A4'!S879:X879)=6,'A4'!D879,"")</f>
        <v/>
      </c>
      <c r="G848" t="str">
        <f>IF(SUM('A4'!S879:X879)=6,'A4'!E879,"")</f>
        <v/>
      </c>
      <c r="H848" t="str">
        <f>IF(SUM('A4'!S879:X879)=6,'A4'!F879,"")</f>
        <v/>
      </c>
      <c r="I848" t="str">
        <f>IF(SUM('A4'!S879:X879)=6,'A4'!G879,"")</f>
        <v/>
      </c>
      <c r="J848" s="308" t="str">
        <f>IF(SUM('A4'!S879:X879)=6,'A4'!H879,"")</f>
        <v/>
      </c>
    </row>
    <row r="849" spans="1:10" x14ac:dyDescent="0.25">
      <c r="A849" t="str">
        <f>IF(SUM('A4'!S880:X880)=6,'Angaben KH-Standort'!$D$25,"")</f>
        <v/>
      </c>
      <c r="B849" t="str">
        <f>IF(SUM('A4'!S880:X880)=6,'Angaben KH-Standort'!$D$26,"")</f>
        <v/>
      </c>
      <c r="C849" t="str">
        <f>IF(SUM('A4'!S880:X880)=6,'Angaben KH-Standort'!$D$12,"")</f>
        <v/>
      </c>
      <c r="D849" t="str">
        <f>IF(SUM('A4'!S880:X880)=6,'A1'!$F$14,"")</f>
        <v/>
      </c>
      <c r="E849" t="str">
        <f>IF(SUM('A4'!S880:X880)=6,'A4'!C880,"")</f>
        <v/>
      </c>
      <c r="F849" t="str">
        <f>IF(SUM('A4'!S880:X880)=6,'A4'!D880,"")</f>
        <v/>
      </c>
      <c r="G849" t="str">
        <f>IF(SUM('A4'!S880:X880)=6,'A4'!E880,"")</f>
        <v/>
      </c>
      <c r="H849" t="str">
        <f>IF(SUM('A4'!S880:X880)=6,'A4'!F880,"")</f>
        <v/>
      </c>
      <c r="I849" t="str">
        <f>IF(SUM('A4'!S880:X880)=6,'A4'!G880,"")</f>
        <v/>
      </c>
      <c r="J849" s="308" t="str">
        <f>IF(SUM('A4'!S880:X880)=6,'A4'!H880,"")</f>
        <v/>
      </c>
    </row>
    <row r="850" spans="1:10" x14ac:dyDescent="0.25">
      <c r="A850" t="str">
        <f>IF(SUM('A4'!S881:X881)=6,'Angaben KH-Standort'!$D$25,"")</f>
        <v/>
      </c>
      <c r="B850" t="str">
        <f>IF(SUM('A4'!S881:X881)=6,'Angaben KH-Standort'!$D$26,"")</f>
        <v/>
      </c>
      <c r="C850" t="str">
        <f>IF(SUM('A4'!S881:X881)=6,'Angaben KH-Standort'!$D$12,"")</f>
        <v/>
      </c>
      <c r="D850" t="str">
        <f>IF(SUM('A4'!S881:X881)=6,'A1'!$F$14,"")</f>
        <v/>
      </c>
      <c r="E850" t="str">
        <f>IF(SUM('A4'!S881:X881)=6,'A4'!C881,"")</f>
        <v/>
      </c>
      <c r="F850" t="str">
        <f>IF(SUM('A4'!S881:X881)=6,'A4'!D881,"")</f>
        <v/>
      </c>
      <c r="G850" t="str">
        <f>IF(SUM('A4'!S881:X881)=6,'A4'!E881,"")</f>
        <v/>
      </c>
      <c r="H850" t="str">
        <f>IF(SUM('A4'!S881:X881)=6,'A4'!F881,"")</f>
        <v/>
      </c>
      <c r="I850" t="str">
        <f>IF(SUM('A4'!S881:X881)=6,'A4'!G881,"")</f>
        <v/>
      </c>
      <c r="J850" s="308" t="str">
        <f>IF(SUM('A4'!S881:X881)=6,'A4'!H881,"")</f>
        <v/>
      </c>
    </row>
    <row r="851" spans="1:10" x14ac:dyDescent="0.25">
      <c r="A851" t="str">
        <f>IF(SUM('A4'!S882:X882)=6,'Angaben KH-Standort'!$D$25,"")</f>
        <v/>
      </c>
      <c r="B851" t="str">
        <f>IF(SUM('A4'!S882:X882)=6,'Angaben KH-Standort'!$D$26,"")</f>
        <v/>
      </c>
      <c r="C851" t="str">
        <f>IF(SUM('A4'!S882:X882)=6,'Angaben KH-Standort'!$D$12,"")</f>
        <v/>
      </c>
      <c r="D851" t="str">
        <f>IF(SUM('A4'!S882:X882)=6,'A1'!$F$14,"")</f>
        <v/>
      </c>
      <c r="E851" t="str">
        <f>IF(SUM('A4'!S882:X882)=6,'A4'!C882,"")</f>
        <v/>
      </c>
      <c r="F851" t="str">
        <f>IF(SUM('A4'!S882:X882)=6,'A4'!D882,"")</f>
        <v/>
      </c>
      <c r="G851" t="str">
        <f>IF(SUM('A4'!S882:X882)=6,'A4'!E882,"")</f>
        <v/>
      </c>
      <c r="H851" t="str">
        <f>IF(SUM('A4'!S882:X882)=6,'A4'!F882,"")</f>
        <v/>
      </c>
      <c r="I851" t="str">
        <f>IF(SUM('A4'!S882:X882)=6,'A4'!G882,"")</f>
        <v/>
      </c>
      <c r="J851" s="308" t="str">
        <f>IF(SUM('A4'!S882:X882)=6,'A4'!H882,"")</f>
        <v/>
      </c>
    </row>
    <row r="852" spans="1:10" x14ac:dyDescent="0.25">
      <c r="A852" t="str">
        <f>IF(SUM('A4'!S883:X883)=6,'Angaben KH-Standort'!$D$25,"")</f>
        <v/>
      </c>
      <c r="B852" t="str">
        <f>IF(SUM('A4'!S883:X883)=6,'Angaben KH-Standort'!$D$26,"")</f>
        <v/>
      </c>
      <c r="C852" t="str">
        <f>IF(SUM('A4'!S883:X883)=6,'Angaben KH-Standort'!$D$12,"")</f>
        <v/>
      </c>
      <c r="D852" t="str">
        <f>IF(SUM('A4'!S883:X883)=6,'A1'!$F$14,"")</f>
        <v/>
      </c>
      <c r="E852" t="str">
        <f>IF(SUM('A4'!S883:X883)=6,'A4'!C883,"")</f>
        <v/>
      </c>
      <c r="F852" t="str">
        <f>IF(SUM('A4'!S883:X883)=6,'A4'!D883,"")</f>
        <v/>
      </c>
      <c r="G852" t="str">
        <f>IF(SUM('A4'!S883:X883)=6,'A4'!E883,"")</f>
        <v/>
      </c>
      <c r="H852" t="str">
        <f>IF(SUM('A4'!S883:X883)=6,'A4'!F883,"")</f>
        <v/>
      </c>
      <c r="I852" t="str">
        <f>IF(SUM('A4'!S883:X883)=6,'A4'!G883,"")</f>
        <v/>
      </c>
      <c r="J852" s="308" t="str">
        <f>IF(SUM('A4'!S883:X883)=6,'A4'!H883,"")</f>
        <v/>
      </c>
    </row>
    <row r="853" spans="1:10" x14ac:dyDescent="0.25">
      <c r="A853" t="str">
        <f>IF(SUM('A4'!S884:X884)=6,'Angaben KH-Standort'!$D$25,"")</f>
        <v/>
      </c>
      <c r="B853" t="str">
        <f>IF(SUM('A4'!S884:X884)=6,'Angaben KH-Standort'!$D$26,"")</f>
        <v/>
      </c>
      <c r="C853" t="str">
        <f>IF(SUM('A4'!S884:X884)=6,'Angaben KH-Standort'!$D$12,"")</f>
        <v/>
      </c>
      <c r="D853" t="str">
        <f>IF(SUM('A4'!S884:X884)=6,'A1'!$F$14,"")</f>
        <v/>
      </c>
      <c r="E853" t="str">
        <f>IF(SUM('A4'!S884:X884)=6,'A4'!C884,"")</f>
        <v/>
      </c>
      <c r="F853" t="str">
        <f>IF(SUM('A4'!S884:X884)=6,'A4'!D884,"")</f>
        <v/>
      </c>
      <c r="G853" t="str">
        <f>IF(SUM('A4'!S884:X884)=6,'A4'!E884,"")</f>
        <v/>
      </c>
      <c r="H853" t="str">
        <f>IF(SUM('A4'!S884:X884)=6,'A4'!F884,"")</f>
        <v/>
      </c>
      <c r="I853" t="str">
        <f>IF(SUM('A4'!S884:X884)=6,'A4'!G884,"")</f>
        <v/>
      </c>
      <c r="J853" s="308" t="str">
        <f>IF(SUM('A4'!S884:X884)=6,'A4'!H884,"")</f>
        <v/>
      </c>
    </row>
    <row r="854" spans="1:10" x14ac:dyDescent="0.25">
      <c r="A854" t="str">
        <f>IF(SUM('A4'!S885:X885)=6,'Angaben KH-Standort'!$D$25,"")</f>
        <v/>
      </c>
      <c r="B854" t="str">
        <f>IF(SUM('A4'!S885:X885)=6,'Angaben KH-Standort'!$D$26,"")</f>
        <v/>
      </c>
      <c r="C854" t="str">
        <f>IF(SUM('A4'!S885:X885)=6,'Angaben KH-Standort'!$D$12,"")</f>
        <v/>
      </c>
      <c r="D854" t="str">
        <f>IF(SUM('A4'!S885:X885)=6,'A1'!$F$14,"")</f>
        <v/>
      </c>
      <c r="E854" t="str">
        <f>IF(SUM('A4'!S885:X885)=6,'A4'!C885,"")</f>
        <v/>
      </c>
      <c r="F854" t="str">
        <f>IF(SUM('A4'!S885:X885)=6,'A4'!D885,"")</f>
        <v/>
      </c>
      <c r="G854" t="str">
        <f>IF(SUM('A4'!S885:X885)=6,'A4'!E885,"")</f>
        <v/>
      </c>
      <c r="H854" t="str">
        <f>IF(SUM('A4'!S885:X885)=6,'A4'!F885,"")</f>
        <v/>
      </c>
      <c r="I854" t="str">
        <f>IF(SUM('A4'!S885:X885)=6,'A4'!G885,"")</f>
        <v/>
      </c>
      <c r="J854" s="308" t="str">
        <f>IF(SUM('A4'!S885:X885)=6,'A4'!H885,"")</f>
        <v/>
      </c>
    </row>
    <row r="855" spans="1:10" x14ac:dyDescent="0.25">
      <c r="A855" t="str">
        <f>IF(SUM('A4'!S886:X886)=6,'Angaben KH-Standort'!$D$25,"")</f>
        <v/>
      </c>
      <c r="B855" t="str">
        <f>IF(SUM('A4'!S886:X886)=6,'Angaben KH-Standort'!$D$26,"")</f>
        <v/>
      </c>
      <c r="C855" t="str">
        <f>IF(SUM('A4'!S886:X886)=6,'Angaben KH-Standort'!$D$12,"")</f>
        <v/>
      </c>
      <c r="D855" t="str">
        <f>IF(SUM('A4'!S886:X886)=6,'A1'!$F$14,"")</f>
        <v/>
      </c>
      <c r="E855" t="str">
        <f>IF(SUM('A4'!S886:X886)=6,'A4'!C886,"")</f>
        <v/>
      </c>
      <c r="F855" t="str">
        <f>IF(SUM('A4'!S886:X886)=6,'A4'!D886,"")</f>
        <v/>
      </c>
      <c r="G855" t="str">
        <f>IF(SUM('A4'!S886:X886)=6,'A4'!E886,"")</f>
        <v/>
      </c>
      <c r="H855" t="str">
        <f>IF(SUM('A4'!S886:X886)=6,'A4'!F886,"")</f>
        <v/>
      </c>
      <c r="I855" t="str">
        <f>IF(SUM('A4'!S886:X886)=6,'A4'!G886,"")</f>
        <v/>
      </c>
      <c r="J855" s="308" t="str">
        <f>IF(SUM('A4'!S886:X886)=6,'A4'!H886,"")</f>
        <v/>
      </c>
    </row>
    <row r="856" spans="1:10" x14ac:dyDescent="0.25">
      <c r="A856" t="str">
        <f>IF(SUM('A4'!S887:X887)=6,'Angaben KH-Standort'!$D$25,"")</f>
        <v/>
      </c>
      <c r="B856" t="str">
        <f>IF(SUM('A4'!S887:X887)=6,'Angaben KH-Standort'!$D$26,"")</f>
        <v/>
      </c>
      <c r="C856" t="str">
        <f>IF(SUM('A4'!S887:X887)=6,'Angaben KH-Standort'!$D$12,"")</f>
        <v/>
      </c>
      <c r="D856" t="str">
        <f>IF(SUM('A4'!S887:X887)=6,'A1'!$F$14,"")</f>
        <v/>
      </c>
      <c r="E856" t="str">
        <f>IF(SUM('A4'!S887:X887)=6,'A4'!C887,"")</f>
        <v/>
      </c>
      <c r="F856" t="str">
        <f>IF(SUM('A4'!S887:X887)=6,'A4'!D887,"")</f>
        <v/>
      </c>
      <c r="G856" t="str">
        <f>IF(SUM('A4'!S887:X887)=6,'A4'!E887,"")</f>
        <v/>
      </c>
      <c r="H856" t="str">
        <f>IF(SUM('A4'!S887:X887)=6,'A4'!F887,"")</f>
        <v/>
      </c>
      <c r="I856" t="str">
        <f>IF(SUM('A4'!S887:X887)=6,'A4'!G887,"")</f>
        <v/>
      </c>
      <c r="J856" s="308" t="str">
        <f>IF(SUM('A4'!S887:X887)=6,'A4'!H887,"")</f>
        <v/>
      </c>
    </row>
    <row r="857" spans="1:10" x14ac:dyDescent="0.25">
      <c r="A857" t="str">
        <f>IF(SUM('A4'!S888:X888)=6,'Angaben KH-Standort'!$D$25,"")</f>
        <v/>
      </c>
      <c r="B857" t="str">
        <f>IF(SUM('A4'!S888:X888)=6,'Angaben KH-Standort'!$D$26,"")</f>
        <v/>
      </c>
      <c r="C857" t="str">
        <f>IF(SUM('A4'!S888:X888)=6,'Angaben KH-Standort'!$D$12,"")</f>
        <v/>
      </c>
      <c r="D857" t="str">
        <f>IF(SUM('A4'!S888:X888)=6,'A1'!$F$14,"")</f>
        <v/>
      </c>
      <c r="E857" t="str">
        <f>IF(SUM('A4'!S888:X888)=6,'A4'!C888,"")</f>
        <v/>
      </c>
      <c r="F857" t="str">
        <f>IF(SUM('A4'!S888:X888)=6,'A4'!D888,"")</f>
        <v/>
      </c>
      <c r="G857" t="str">
        <f>IF(SUM('A4'!S888:X888)=6,'A4'!E888,"")</f>
        <v/>
      </c>
      <c r="H857" t="str">
        <f>IF(SUM('A4'!S888:X888)=6,'A4'!F888,"")</f>
        <v/>
      </c>
      <c r="I857" t="str">
        <f>IF(SUM('A4'!S888:X888)=6,'A4'!G888,"")</f>
        <v/>
      </c>
      <c r="J857" s="308" t="str">
        <f>IF(SUM('A4'!S888:X888)=6,'A4'!H888,"")</f>
        <v/>
      </c>
    </row>
    <row r="858" spans="1:10" x14ac:dyDescent="0.25">
      <c r="A858" t="str">
        <f>IF(SUM('A4'!S889:X889)=6,'Angaben KH-Standort'!$D$25,"")</f>
        <v/>
      </c>
      <c r="B858" t="str">
        <f>IF(SUM('A4'!S889:X889)=6,'Angaben KH-Standort'!$D$26,"")</f>
        <v/>
      </c>
      <c r="C858" t="str">
        <f>IF(SUM('A4'!S889:X889)=6,'Angaben KH-Standort'!$D$12,"")</f>
        <v/>
      </c>
      <c r="D858" t="str">
        <f>IF(SUM('A4'!S889:X889)=6,'A1'!$F$14,"")</f>
        <v/>
      </c>
      <c r="E858" t="str">
        <f>IF(SUM('A4'!S889:X889)=6,'A4'!C889,"")</f>
        <v/>
      </c>
      <c r="F858" t="str">
        <f>IF(SUM('A4'!S889:X889)=6,'A4'!D889,"")</f>
        <v/>
      </c>
      <c r="G858" t="str">
        <f>IF(SUM('A4'!S889:X889)=6,'A4'!E889,"")</f>
        <v/>
      </c>
      <c r="H858" t="str">
        <f>IF(SUM('A4'!S889:X889)=6,'A4'!F889,"")</f>
        <v/>
      </c>
      <c r="I858" t="str">
        <f>IF(SUM('A4'!S889:X889)=6,'A4'!G889,"")</f>
        <v/>
      </c>
      <c r="J858" s="308" t="str">
        <f>IF(SUM('A4'!S889:X889)=6,'A4'!H889,"")</f>
        <v/>
      </c>
    </row>
    <row r="859" spans="1:10" x14ac:dyDescent="0.25">
      <c r="A859" t="str">
        <f>IF(SUM('A4'!S890:X890)=6,'Angaben KH-Standort'!$D$25,"")</f>
        <v/>
      </c>
      <c r="B859" t="str">
        <f>IF(SUM('A4'!S890:X890)=6,'Angaben KH-Standort'!$D$26,"")</f>
        <v/>
      </c>
      <c r="C859" t="str">
        <f>IF(SUM('A4'!S890:X890)=6,'Angaben KH-Standort'!$D$12,"")</f>
        <v/>
      </c>
      <c r="D859" t="str">
        <f>IF(SUM('A4'!S890:X890)=6,'A1'!$F$14,"")</f>
        <v/>
      </c>
      <c r="E859" t="str">
        <f>IF(SUM('A4'!S890:X890)=6,'A4'!C890,"")</f>
        <v/>
      </c>
      <c r="F859" t="str">
        <f>IF(SUM('A4'!S890:X890)=6,'A4'!D890,"")</f>
        <v/>
      </c>
      <c r="G859" t="str">
        <f>IF(SUM('A4'!S890:X890)=6,'A4'!E890,"")</f>
        <v/>
      </c>
      <c r="H859" t="str">
        <f>IF(SUM('A4'!S890:X890)=6,'A4'!F890,"")</f>
        <v/>
      </c>
      <c r="I859" t="str">
        <f>IF(SUM('A4'!S890:X890)=6,'A4'!G890,"")</f>
        <v/>
      </c>
      <c r="J859" s="308" t="str">
        <f>IF(SUM('A4'!S890:X890)=6,'A4'!H890,"")</f>
        <v/>
      </c>
    </row>
    <row r="860" spans="1:10" x14ac:dyDescent="0.25">
      <c r="A860" t="str">
        <f>IF(SUM('A4'!S891:X891)=6,'Angaben KH-Standort'!$D$25,"")</f>
        <v/>
      </c>
      <c r="B860" t="str">
        <f>IF(SUM('A4'!S891:X891)=6,'Angaben KH-Standort'!$D$26,"")</f>
        <v/>
      </c>
      <c r="C860" t="str">
        <f>IF(SUM('A4'!S891:X891)=6,'Angaben KH-Standort'!$D$12,"")</f>
        <v/>
      </c>
      <c r="D860" t="str">
        <f>IF(SUM('A4'!S891:X891)=6,'A1'!$F$14,"")</f>
        <v/>
      </c>
      <c r="E860" t="str">
        <f>IF(SUM('A4'!S891:X891)=6,'A4'!C891,"")</f>
        <v/>
      </c>
      <c r="F860" t="str">
        <f>IF(SUM('A4'!S891:X891)=6,'A4'!D891,"")</f>
        <v/>
      </c>
      <c r="G860" t="str">
        <f>IF(SUM('A4'!S891:X891)=6,'A4'!E891,"")</f>
        <v/>
      </c>
      <c r="H860" t="str">
        <f>IF(SUM('A4'!S891:X891)=6,'A4'!F891,"")</f>
        <v/>
      </c>
      <c r="I860" t="str">
        <f>IF(SUM('A4'!S891:X891)=6,'A4'!G891,"")</f>
        <v/>
      </c>
      <c r="J860" s="308" t="str">
        <f>IF(SUM('A4'!S891:X891)=6,'A4'!H891,"")</f>
        <v/>
      </c>
    </row>
    <row r="861" spans="1:10" x14ac:dyDescent="0.25">
      <c r="A861" t="str">
        <f>IF(SUM('A4'!S892:X892)=6,'Angaben KH-Standort'!$D$25,"")</f>
        <v/>
      </c>
      <c r="B861" t="str">
        <f>IF(SUM('A4'!S892:X892)=6,'Angaben KH-Standort'!$D$26,"")</f>
        <v/>
      </c>
      <c r="C861" t="str">
        <f>IF(SUM('A4'!S892:X892)=6,'Angaben KH-Standort'!$D$12,"")</f>
        <v/>
      </c>
      <c r="D861" t="str">
        <f>IF(SUM('A4'!S892:X892)=6,'A1'!$F$14,"")</f>
        <v/>
      </c>
      <c r="E861" t="str">
        <f>IF(SUM('A4'!S892:X892)=6,'A4'!C892,"")</f>
        <v/>
      </c>
      <c r="F861" t="str">
        <f>IF(SUM('A4'!S892:X892)=6,'A4'!D892,"")</f>
        <v/>
      </c>
      <c r="G861" t="str">
        <f>IF(SUM('A4'!S892:X892)=6,'A4'!E892,"")</f>
        <v/>
      </c>
      <c r="H861" t="str">
        <f>IF(SUM('A4'!S892:X892)=6,'A4'!F892,"")</f>
        <v/>
      </c>
      <c r="I861" t="str">
        <f>IF(SUM('A4'!S892:X892)=6,'A4'!G892,"")</f>
        <v/>
      </c>
      <c r="J861" s="308" t="str">
        <f>IF(SUM('A4'!S892:X892)=6,'A4'!H892,"")</f>
        <v/>
      </c>
    </row>
    <row r="862" spans="1:10" x14ac:dyDescent="0.25">
      <c r="A862" t="str">
        <f>IF(SUM('A4'!S893:X893)=6,'Angaben KH-Standort'!$D$25,"")</f>
        <v/>
      </c>
      <c r="B862" t="str">
        <f>IF(SUM('A4'!S893:X893)=6,'Angaben KH-Standort'!$D$26,"")</f>
        <v/>
      </c>
      <c r="C862" t="str">
        <f>IF(SUM('A4'!S893:X893)=6,'Angaben KH-Standort'!$D$12,"")</f>
        <v/>
      </c>
      <c r="D862" t="str">
        <f>IF(SUM('A4'!S893:X893)=6,'A1'!$F$14,"")</f>
        <v/>
      </c>
      <c r="E862" t="str">
        <f>IF(SUM('A4'!S893:X893)=6,'A4'!C893,"")</f>
        <v/>
      </c>
      <c r="F862" t="str">
        <f>IF(SUM('A4'!S893:X893)=6,'A4'!D893,"")</f>
        <v/>
      </c>
      <c r="G862" t="str">
        <f>IF(SUM('A4'!S893:X893)=6,'A4'!E893,"")</f>
        <v/>
      </c>
      <c r="H862" t="str">
        <f>IF(SUM('A4'!S893:X893)=6,'A4'!F893,"")</f>
        <v/>
      </c>
      <c r="I862" t="str">
        <f>IF(SUM('A4'!S893:X893)=6,'A4'!G893,"")</f>
        <v/>
      </c>
      <c r="J862" s="308" t="str">
        <f>IF(SUM('A4'!S893:X893)=6,'A4'!H893,"")</f>
        <v/>
      </c>
    </row>
    <row r="863" spans="1:10" x14ac:dyDescent="0.25">
      <c r="A863" t="str">
        <f>IF(SUM('A4'!S894:X894)=6,'Angaben KH-Standort'!$D$25,"")</f>
        <v/>
      </c>
      <c r="B863" t="str">
        <f>IF(SUM('A4'!S894:X894)=6,'Angaben KH-Standort'!$D$26,"")</f>
        <v/>
      </c>
      <c r="C863" t="str">
        <f>IF(SUM('A4'!S894:X894)=6,'Angaben KH-Standort'!$D$12,"")</f>
        <v/>
      </c>
      <c r="D863" t="str">
        <f>IF(SUM('A4'!S894:X894)=6,'A1'!$F$14,"")</f>
        <v/>
      </c>
      <c r="E863" t="str">
        <f>IF(SUM('A4'!S894:X894)=6,'A4'!C894,"")</f>
        <v/>
      </c>
      <c r="F863" t="str">
        <f>IF(SUM('A4'!S894:X894)=6,'A4'!D894,"")</f>
        <v/>
      </c>
      <c r="G863" t="str">
        <f>IF(SUM('A4'!S894:X894)=6,'A4'!E894,"")</f>
        <v/>
      </c>
      <c r="H863" t="str">
        <f>IF(SUM('A4'!S894:X894)=6,'A4'!F894,"")</f>
        <v/>
      </c>
      <c r="I863" t="str">
        <f>IF(SUM('A4'!S894:X894)=6,'A4'!G894,"")</f>
        <v/>
      </c>
      <c r="J863" s="308" t="str">
        <f>IF(SUM('A4'!S894:X894)=6,'A4'!H894,"")</f>
        <v/>
      </c>
    </row>
    <row r="864" spans="1:10" x14ac:dyDescent="0.25">
      <c r="A864" t="str">
        <f>IF(SUM('A4'!S895:X895)=6,'Angaben KH-Standort'!$D$25,"")</f>
        <v/>
      </c>
      <c r="B864" t="str">
        <f>IF(SUM('A4'!S895:X895)=6,'Angaben KH-Standort'!$D$26,"")</f>
        <v/>
      </c>
      <c r="C864" t="str">
        <f>IF(SUM('A4'!S895:X895)=6,'Angaben KH-Standort'!$D$12,"")</f>
        <v/>
      </c>
      <c r="D864" t="str">
        <f>IF(SUM('A4'!S895:X895)=6,'A1'!$F$14,"")</f>
        <v/>
      </c>
      <c r="E864" t="str">
        <f>IF(SUM('A4'!S895:X895)=6,'A4'!C895,"")</f>
        <v/>
      </c>
      <c r="F864" t="str">
        <f>IF(SUM('A4'!S895:X895)=6,'A4'!D895,"")</f>
        <v/>
      </c>
      <c r="G864" t="str">
        <f>IF(SUM('A4'!S895:X895)=6,'A4'!E895,"")</f>
        <v/>
      </c>
      <c r="H864" t="str">
        <f>IF(SUM('A4'!S895:X895)=6,'A4'!F895,"")</f>
        <v/>
      </c>
      <c r="I864" t="str">
        <f>IF(SUM('A4'!S895:X895)=6,'A4'!G895,"")</f>
        <v/>
      </c>
      <c r="J864" s="308" t="str">
        <f>IF(SUM('A4'!S895:X895)=6,'A4'!H895,"")</f>
        <v/>
      </c>
    </row>
    <row r="865" spans="1:10" x14ac:dyDescent="0.25">
      <c r="A865" t="str">
        <f>IF(SUM('A4'!S896:X896)=6,'Angaben KH-Standort'!$D$25,"")</f>
        <v/>
      </c>
      <c r="B865" t="str">
        <f>IF(SUM('A4'!S896:X896)=6,'Angaben KH-Standort'!$D$26,"")</f>
        <v/>
      </c>
      <c r="C865" t="str">
        <f>IF(SUM('A4'!S896:X896)=6,'Angaben KH-Standort'!$D$12,"")</f>
        <v/>
      </c>
      <c r="D865" t="str">
        <f>IF(SUM('A4'!S896:X896)=6,'A1'!$F$14,"")</f>
        <v/>
      </c>
      <c r="E865" t="str">
        <f>IF(SUM('A4'!S896:X896)=6,'A4'!C896,"")</f>
        <v/>
      </c>
      <c r="F865" t="str">
        <f>IF(SUM('A4'!S896:X896)=6,'A4'!D896,"")</f>
        <v/>
      </c>
      <c r="G865" t="str">
        <f>IF(SUM('A4'!S896:X896)=6,'A4'!E896,"")</f>
        <v/>
      </c>
      <c r="H865" t="str">
        <f>IF(SUM('A4'!S896:X896)=6,'A4'!F896,"")</f>
        <v/>
      </c>
      <c r="I865" t="str">
        <f>IF(SUM('A4'!S896:X896)=6,'A4'!G896,"")</f>
        <v/>
      </c>
      <c r="J865" s="308" t="str">
        <f>IF(SUM('A4'!S896:X896)=6,'A4'!H896,"")</f>
        <v/>
      </c>
    </row>
    <row r="866" spans="1:10" x14ac:dyDescent="0.25">
      <c r="A866" t="str">
        <f>IF(SUM('A4'!S897:X897)=6,'Angaben KH-Standort'!$D$25,"")</f>
        <v/>
      </c>
      <c r="B866" t="str">
        <f>IF(SUM('A4'!S897:X897)=6,'Angaben KH-Standort'!$D$26,"")</f>
        <v/>
      </c>
      <c r="C866" t="str">
        <f>IF(SUM('A4'!S897:X897)=6,'Angaben KH-Standort'!$D$12,"")</f>
        <v/>
      </c>
      <c r="D866" t="str">
        <f>IF(SUM('A4'!S897:X897)=6,'A1'!$F$14,"")</f>
        <v/>
      </c>
      <c r="E866" t="str">
        <f>IF(SUM('A4'!S897:X897)=6,'A4'!C897,"")</f>
        <v/>
      </c>
      <c r="F866" t="str">
        <f>IF(SUM('A4'!S897:X897)=6,'A4'!D897,"")</f>
        <v/>
      </c>
      <c r="G866" t="str">
        <f>IF(SUM('A4'!S897:X897)=6,'A4'!E897,"")</f>
        <v/>
      </c>
      <c r="H866" t="str">
        <f>IF(SUM('A4'!S897:X897)=6,'A4'!F897,"")</f>
        <v/>
      </c>
      <c r="I866" t="str">
        <f>IF(SUM('A4'!S897:X897)=6,'A4'!G897,"")</f>
        <v/>
      </c>
      <c r="J866" s="308" t="str">
        <f>IF(SUM('A4'!S897:X897)=6,'A4'!H897,"")</f>
        <v/>
      </c>
    </row>
    <row r="867" spans="1:10" x14ac:dyDescent="0.25">
      <c r="A867" t="str">
        <f>IF(SUM('A4'!S898:X898)=6,'Angaben KH-Standort'!$D$25,"")</f>
        <v/>
      </c>
      <c r="B867" t="str">
        <f>IF(SUM('A4'!S898:X898)=6,'Angaben KH-Standort'!$D$26,"")</f>
        <v/>
      </c>
      <c r="C867" t="str">
        <f>IF(SUM('A4'!S898:X898)=6,'Angaben KH-Standort'!$D$12,"")</f>
        <v/>
      </c>
      <c r="D867" t="str">
        <f>IF(SUM('A4'!S898:X898)=6,'A1'!$F$14,"")</f>
        <v/>
      </c>
      <c r="E867" t="str">
        <f>IF(SUM('A4'!S898:X898)=6,'A4'!C898,"")</f>
        <v/>
      </c>
      <c r="F867" t="str">
        <f>IF(SUM('A4'!S898:X898)=6,'A4'!D898,"")</f>
        <v/>
      </c>
      <c r="G867" t="str">
        <f>IF(SUM('A4'!S898:X898)=6,'A4'!E898,"")</f>
        <v/>
      </c>
      <c r="H867" t="str">
        <f>IF(SUM('A4'!S898:X898)=6,'A4'!F898,"")</f>
        <v/>
      </c>
      <c r="I867" t="str">
        <f>IF(SUM('A4'!S898:X898)=6,'A4'!G898,"")</f>
        <v/>
      </c>
      <c r="J867" s="308" t="str">
        <f>IF(SUM('A4'!S898:X898)=6,'A4'!H898,"")</f>
        <v/>
      </c>
    </row>
    <row r="868" spans="1:10" x14ac:dyDescent="0.25">
      <c r="A868" t="str">
        <f>IF(SUM('A4'!S899:X899)=6,'Angaben KH-Standort'!$D$25,"")</f>
        <v/>
      </c>
      <c r="B868" t="str">
        <f>IF(SUM('A4'!S899:X899)=6,'Angaben KH-Standort'!$D$26,"")</f>
        <v/>
      </c>
      <c r="C868" t="str">
        <f>IF(SUM('A4'!S899:X899)=6,'Angaben KH-Standort'!$D$12,"")</f>
        <v/>
      </c>
      <c r="D868" t="str">
        <f>IF(SUM('A4'!S899:X899)=6,'A1'!$F$14,"")</f>
        <v/>
      </c>
      <c r="E868" t="str">
        <f>IF(SUM('A4'!S899:X899)=6,'A4'!C899,"")</f>
        <v/>
      </c>
      <c r="F868" t="str">
        <f>IF(SUM('A4'!S899:X899)=6,'A4'!D899,"")</f>
        <v/>
      </c>
      <c r="G868" t="str">
        <f>IF(SUM('A4'!S899:X899)=6,'A4'!E899,"")</f>
        <v/>
      </c>
      <c r="H868" t="str">
        <f>IF(SUM('A4'!S899:X899)=6,'A4'!F899,"")</f>
        <v/>
      </c>
      <c r="I868" t="str">
        <f>IF(SUM('A4'!S899:X899)=6,'A4'!G899,"")</f>
        <v/>
      </c>
      <c r="J868" s="308" t="str">
        <f>IF(SUM('A4'!S899:X899)=6,'A4'!H899,"")</f>
        <v/>
      </c>
    </row>
    <row r="869" spans="1:10" x14ac:dyDescent="0.25">
      <c r="A869" t="str">
        <f>IF(SUM('A4'!S900:X900)=6,'Angaben KH-Standort'!$D$25,"")</f>
        <v/>
      </c>
      <c r="B869" t="str">
        <f>IF(SUM('A4'!S900:X900)=6,'Angaben KH-Standort'!$D$26,"")</f>
        <v/>
      </c>
      <c r="C869" t="str">
        <f>IF(SUM('A4'!S900:X900)=6,'Angaben KH-Standort'!$D$12,"")</f>
        <v/>
      </c>
      <c r="D869" t="str">
        <f>IF(SUM('A4'!S900:X900)=6,'A1'!$F$14,"")</f>
        <v/>
      </c>
      <c r="E869" t="str">
        <f>IF(SUM('A4'!S900:X900)=6,'A4'!C900,"")</f>
        <v/>
      </c>
      <c r="F869" t="str">
        <f>IF(SUM('A4'!S900:X900)=6,'A4'!D900,"")</f>
        <v/>
      </c>
      <c r="G869" t="str">
        <f>IF(SUM('A4'!S900:X900)=6,'A4'!E900,"")</f>
        <v/>
      </c>
      <c r="H869" t="str">
        <f>IF(SUM('A4'!S900:X900)=6,'A4'!F900,"")</f>
        <v/>
      </c>
      <c r="I869" t="str">
        <f>IF(SUM('A4'!S900:X900)=6,'A4'!G900,"")</f>
        <v/>
      </c>
      <c r="J869" s="308" t="str">
        <f>IF(SUM('A4'!S900:X900)=6,'A4'!H900,"")</f>
        <v/>
      </c>
    </row>
    <row r="870" spans="1:10" x14ac:dyDescent="0.25">
      <c r="A870" t="str">
        <f>IF(SUM('A4'!S901:X901)=6,'Angaben KH-Standort'!$D$25,"")</f>
        <v/>
      </c>
      <c r="B870" t="str">
        <f>IF(SUM('A4'!S901:X901)=6,'Angaben KH-Standort'!$D$26,"")</f>
        <v/>
      </c>
      <c r="C870" t="str">
        <f>IF(SUM('A4'!S901:X901)=6,'Angaben KH-Standort'!$D$12,"")</f>
        <v/>
      </c>
      <c r="D870" t="str">
        <f>IF(SUM('A4'!S901:X901)=6,'A1'!$F$14,"")</f>
        <v/>
      </c>
      <c r="E870" t="str">
        <f>IF(SUM('A4'!S901:X901)=6,'A4'!C901,"")</f>
        <v/>
      </c>
      <c r="F870" t="str">
        <f>IF(SUM('A4'!S901:X901)=6,'A4'!D901,"")</f>
        <v/>
      </c>
      <c r="G870" t="str">
        <f>IF(SUM('A4'!S901:X901)=6,'A4'!E901,"")</f>
        <v/>
      </c>
      <c r="H870" t="str">
        <f>IF(SUM('A4'!S901:X901)=6,'A4'!F901,"")</f>
        <v/>
      </c>
      <c r="I870" t="str">
        <f>IF(SUM('A4'!S901:X901)=6,'A4'!G901,"")</f>
        <v/>
      </c>
      <c r="J870" s="308" t="str">
        <f>IF(SUM('A4'!S901:X901)=6,'A4'!H901,"")</f>
        <v/>
      </c>
    </row>
    <row r="871" spans="1:10" x14ac:dyDescent="0.25">
      <c r="A871" t="str">
        <f>IF(SUM('A4'!S902:X902)=6,'Angaben KH-Standort'!$D$25,"")</f>
        <v/>
      </c>
      <c r="B871" t="str">
        <f>IF(SUM('A4'!S902:X902)=6,'Angaben KH-Standort'!$D$26,"")</f>
        <v/>
      </c>
      <c r="C871" t="str">
        <f>IF(SUM('A4'!S902:X902)=6,'Angaben KH-Standort'!$D$12,"")</f>
        <v/>
      </c>
      <c r="D871" t="str">
        <f>IF(SUM('A4'!S902:X902)=6,'A1'!$F$14,"")</f>
        <v/>
      </c>
      <c r="E871" t="str">
        <f>IF(SUM('A4'!S902:X902)=6,'A4'!C902,"")</f>
        <v/>
      </c>
      <c r="F871" t="str">
        <f>IF(SUM('A4'!S902:X902)=6,'A4'!D902,"")</f>
        <v/>
      </c>
      <c r="G871" t="str">
        <f>IF(SUM('A4'!S902:X902)=6,'A4'!E902,"")</f>
        <v/>
      </c>
      <c r="H871" t="str">
        <f>IF(SUM('A4'!S902:X902)=6,'A4'!F902,"")</f>
        <v/>
      </c>
      <c r="I871" t="str">
        <f>IF(SUM('A4'!S902:X902)=6,'A4'!G902,"")</f>
        <v/>
      </c>
      <c r="J871" s="308" t="str">
        <f>IF(SUM('A4'!S902:X902)=6,'A4'!H902,"")</f>
        <v/>
      </c>
    </row>
    <row r="872" spans="1:10" x14ac:dyDescent="0.25">
      <c r="A872" t="str">
        <f>IF(SUM('A4'!S903:X903)=6,'Angaben KH-Standort'!$D$25,"")</f>
        <v/>
      </c>
      <c r="B872" t="str">
        <f>IF(SUM('A4'!S903:X903)=6,'Angaben KH-Standort'!$D$26,"")</f>
        <v/>
      </c>
      <c r="C872" t="str">
        <f>IF(SUM('A4'!S903:X903)=6,'Angaben KH-Standort'!$D$12,"")</f>
        <v/>
      </c>
      <c r="D872" t="str">
        <f>IF(SUM('A4'!S903:X903)=6,'A1'!$F$14,"")</f>
        <v/>
      </c>
      <c r="E872" t="str">
        <f>IF(SUM('A4'!S903:X903)=6,'A4'!C903,"")</f>
        <v/>
      </c>
      <c r="F872" t="str">
        <f>IF(SUM('A4'!S903:X903)=6,'A4'!D903,"")</f>
        <v/>
      </c>
      <c r="G872" t="str">
        <f>IF(SUM('A4'!S903:X903)=6,'A4'!E903,"")</f>
        <v/>
      </c>
      <c r="H872" t="str">
        <f>IF(SUM('A4'!S903:X903)=6,'A4'!F903,"")</f>
        <v/>
      </c>
      <c r="I872" t="str">
        <f>IF(SUM('A4'!S903:X903)=6,'A4'!G903,"")</f>
        <v/>
      </c>
      <c r="J872" s="308" t="str">
        <f>IF(SUM('A4'!S903:X903)=6,'A4'!H903,"")</f>
        <v/>
      </c>
    </row>
    <row r="873" spans="1:10" x14ac:dyDescent="0.25">
      <c r="A873" t="str">
        <f>IF(SUM('A4'!S904:X904)=6,'Angaben KH-Standort'!$D$25,"")</f>
        <v/>
      </c>
      <c r="B873" t="str">
        <f>IF(SUM('A4'!S904:X904)=6,'Angaben KH-Standort'!$D$26,"")</f>
        <v/>
      </c>
      <c r="C873" t="str">
        <f>IF(SUM('A4'!S904:X904)=6,'Angaben KH-Standort'!$D$12,"")</f>
        <v/>
      </c>
      <c r="D873" t="str">
        <f>IF(SUM('A4'!S904:X904)=6,'A1'!$F$14,"")</f>
        <v/>
      </c>
      <c r="E873" t="str">
        <f>IF(SUM('A4'!S904:X904)=6,'A4'!C904,"")</f>
        <v/>
      </c>
      <c r="F873" t="str">
        <f>IF(SUM('A4'!S904:X904)=6,'A4'!D904,"")</f>
        <v/>
      </c>
      <c r="G873" t="str">
        <f>IF(SUM('A4'!S904:X904)=6,'A4'!E904,"")</f>
        <v/>
      </c>
      <c r="H873" t="str">
        <f>IF(SUM('A4'!S904:X904)=6,'A4'!F904,"")</f>
        <v/>
      </c>
      <c r="I873" t="str">
        <f>IF(SUM('A4'!S904:X904)=6,'A4'!G904,"")</f>
        <v/>
      </c>
      <c r="J873" s="308" t="str">
        <f>IF(SUM('A4'!S904:X904)=6,'A4'!H904,"")</f>
        <v/>
      </c>
    </row>
    <row r="874" spans="1:10" x14ac:dyDescent="0.25">
      <c r="A874" t="str">
        <f>IF(SUM('A4'!S905:X905)=6,'Angaben KH-Standort'!$D$25,"")</f>
        <v/>
      </c>
      <c r="B874" t="str">
        <f>IF(SUM('A4'!S905:X905)=6,'Angaben KH-Standort'!$D$26,"")</f>
        <v/>
      </c>
      <c r="C874" t="str">
        <f>IF(SUM('A4'!S905:X905)=6,'Angaben KH-Standort'!$D$12,"")</f>
        <v/>
      </c>
      <c r="D874" t="str">
        <f>IF(SUM('A4'!S905:X905)=6,'A1'!$F$14,"")</f>
        <v/>
      </c>
      <c r="E874" t="str">
        <f>IF(SUM('A4'!S905:X905)=6,'A4'!C905,"")</f>
        <v/>
      </c>
      <c r="F874" t="str">
        <f>IF(SUM('A4'!S905:X905)=6,'A4'!D905,"")</f>
        <v/>
      </c>
      <c r="G874" t="str">
        <f>IF(SUM('A4'!S905:X905)=6,'A4'!E905,"")</f>
        <v/>
      </c>
      <c r="H874" t="str">
        <f>IF(SUM('A4'!S905:X905)=6,'A4'!F905,"")</f>
        <v/>
      </c>
      <c r="I874" t="str">
        <f>IF(SUM('A4'!S905:X905)=6,'A4'!G905,"")</f>
        <v/>
      </c>
      <c r="J874" s="308" t="str">
        <f>IF(SUM('A4'!S905:X905)=6,'A4'!H905,"")</f>
        <v/>
      </c>
    </row>
    <row r="875" spans="1:10" x14ac:dyDescent="0.25">
      <c r="A875" t="str">
        <f>IF(SUM('A4'!S906:X906)=6,'Angaben KH-Standort'!$D$25,"")</f>
        <v/>
      </c>
      <c r="B875" t="str">
        <f>IF(SUM('A4'!S906:X906)=6,'Angaben KH-Standort'!$D$26,"")</f>
        <v/>
      </c>
      <c r="C875" t="str">
        <f>IF(SUM('A4'!S906:X906)=6,'Angaben KH-Standort'!$D$12,"")</f>
        <v/>
      </c>
      <c r="D875" t="str">
        <f>IF(SUM('A4'!S906:X906)=6,'A1'!$F$14,"")</f>
        <v/>
      </c>
      <c r="E875" t="str">
        <f>IF(SUM('A4'!S906:X906)=6,'A4'!C906,"")</f>
        <v/>
      </c>
      <c r="F875" t="str">
        <f>IF(SUM('A4'!S906:X906)=6,'A4'!D906,"")</f>
        <v/>
      </c>
      <c r="G875" t="str">
        <f>IF(SUM('A4'!S906:X906)=6,'A4'!E906,"")</f>
        <v/>
      </c>
      <c r="H875" t="str">
        <f>IF(SUM('A4'!S906:X906)=6,'A4'!F906,"")</f>
        <v/>
      </c>
      <c r="I875" t="str">
        <f>IF(SUM('A4'!S906:X906)=6,'A4'!G906,"")</f>
        <v/>
      </c>
      <c r="J875" s="308" t="str">
        <f>IF(SUM('A4'!S906:X906)=6,'A4'!H906,"")</f>
        <v/>
      </c>
    </row>
    <row r="876" spans="1:10" x14ac:dyDescent="0.25">
      <c r="A876" t="str">
        <f>IF(SUM('A4'!S907:X907)=6,'Angaben KH-Standort'!$D$25,"")</f>
        <v/>
      </c>
      <c r="B876" t="str">
        <f>IF(SUM('A4'!S907:X907)=6,'Angaben KH-Standort'!$D$26,"")</f>
        <v/>
      </c>
      <c r="C876" t="str">
        <f>IF(SUM('A4'!S907:X907)=6,'Angaben KH-Standort'!$D$12,"")</f>
        <v/>
      </c>
      <c r="D876" t="str">
        <f>IF(SUM('A4'!S907:X907)=6,'A1'!$F$14,"")</f>
        <v/>
      </c>
      <c r="E876" t="str">
        <f>IF(SUM('A4'!S907:X907)=6,'A4'!C907,"")</f>
        <v/>
      </c>
      <c r="F876" t="str">
        <f>IF(SUM('A4'!S907:X907)=6,'A4'!D907,"")</f>
        <v/>
      </c>
      <c r="G876" t="str">
        <f>IF(SUM('A4'!S907:X907)=6,'A4'!E907,"")</f>
        <v/>
      </c>
      <c r="H876" t="str">
        <f>IF(SUM('A4'!S907:X907)=6,'A4'!F907,"")</f>
        <v/>
      </c>
      <c r="I876" t="str">
        <f>IF(SUM('A4'!S907:X907)=6,'A4'!G907,"")</f>
        <v/>
      </c>
      <c r="J876" s="308" t="str">
        <f>IF(SUM('A4'!S907:X907)=6,'A4'!H907,"")</f>
        <v/>
      </c>
    </row>
    <row r="877" spans="1:10" x14ac:dyDescent="0.25">
      <c r="A877" t="str">
        <f>IF(SUM('A4'!S908:X908)=6,'Angaben KH-Standort'!$D$25,"")</f>
        <v/>
      </c>
      <c r="B877" t="str">
        <f>IF(SUM('A4'!S908:X908)=6,'Angaben KH-Standort'!$D$26,"")</f>
        <v/>
      </c>
      <c r="C877" t="str">
        <f>IF(SUM('A4'!S908:X908)=6,'Angaben KH-Standort'!$D$12,"")</f>
        <v/>
      </c>
      <c r="D877" t="str">
        <f>IF(SUM('A4'!S908:X908)=6,'A1'!$F$14,"")</f>
        <v/>
      </c>
      <c r="E877" t="str">
        <f>IF(SUM('A4'!S908:X908)=6,'A4'!C908,"")</f>
        <v/>
      </c>
      <c r="F877" t="str">
        <f>IF(SUM('A4'!S908:X908)=6,'A4'!D908,"")</f>
        <v/>
      </c>
      <c r="G877" t="str">
        <f>IF(SUM('A4'!S908:X908)=6,'A4'!E908,"")</f>
        <v/>
      </c>
      <c r="H877" t="str">
        <f>IF(SUM('A4'!S908:X908)=6,'A4'!F908,"")</f>
        <v/>
      </c>
      <c r="I877" t="str">
        <f>IF(SUM('A4'!S908:X908)=6,'A4'!G908,"")</f>
        <v/>
      </c>
      <c r="J877" s="308" t="str">
        <f>IF(SUM('A4'!S908:X908)=6,'A4'!H908,"")</f>
        <v/>
      </c>
    </row>
    <row r="878" spans="1:10" x14ac:dyDescent="0.25">
      <c r="A878" t="str">
        <f>IF(SUM('A4'!S909:X909)=6,'Angaben KH-Standort'!$D$25,"")</f>
        <v/>
      </c>
      <c r="B878" t="str">
        <f>IF(SUM('A4'!S909:X909)=6,'Angaben KH-Standort'!$D$26,"")</f>
        <v/>
      </c>
      <c r="C878" t="str">
        <f>IF(SUM('A4'!S909:X909)=6,'Angaben KH-Standort'!$D$12,"")</f>
        <v/>
      </c>
      <c r="D878" t="str">
        <f>IF(SUM('A4'!S909:X909)=6,'A1'!$F$14,"")</f>
        <v/>
      </c>
      <c r="E878" t="str">
        <f>IF(SUM('A4'!S909:X909)=6,'A4'!C909,"")</f>
        <v/>
      </c>
      <c r="F878" t="str">
        <f>IF(SUM('A4'!S909:X909)=6,'A4'!D909,"")</f>
        <v/>
      </c>
      <c r="G878" t="str">
        <f>IF(SUM('A4'!S909:X909)=6,'A4'!E909,"")</f>
        <v/>
      </c>
      <c r="H878" t="str">
        <f>IF(SUM('A4'!S909:X909)=6,'A4'!F909,"")</f>
        <v/>
      </c>
      <c r="I878" t="str">
        <f>IF(SUM('A4'!S909:X909)=6,'A4'!G909,"")</f>
        <v/>
      </c>
      <c r="J878" s="308" t="str">
        <f>IF(SUM('A4'!S909:X909)=6,'A4'!H909,"")</f>
        <v/>
      </c>
    </row>
    <row r="879" spans="1:10" x14ac:dyDescent="0.25">
      <c r="A879" t="str">
        <f>IF(SUM('A4'!S910:X910)=6,'Angaben KH-Standort'!$D$25,"")</f>
        <v/>
      </c>
      <c r="B879" t="str">
        <f>IF(SUM('A4'!S910:X910)=6,'Angaben KH-Standort'!$D$26,"")</f>
        <v/>
      </c>
      <c r="C879" t="str">
        <f>IF(SUM('A4'!S910:X910)=6,'Angaben KH-Standort'!$D$12,"")</f>
        <v/>
      </c>
      <c r="D879" t="str">
        <f>IF(SUM('A4'!S910:X910)=6,'A1'!$F$14,"")</f>
        <v/>
      </c>
      <c r="E879" t="str">
        <f>IF(SUM('A4'!S910:X910)=6,'A4'!C910,"")</f>
        <v/>
      </c>
      <c r="F879" t="str">
        <f>IF(SUM('A4'!S910:X910)=6,'A4'!D910,"")</f>
        <v/>
      </c>
      <c r="G879" t="str">
        <f>IF(SUM('A4'!S910:X910)=6,'A4'!E910,"")</f>
        <v/>
      </c>
      <c r="H879" t="str">
        <f>IF(SUM('A4'!S910:X910)=6,'A4'!F910,"")</f>
        <v/>
      </c>
      <c r="I879" t="str">
        <f>IF(SUM('A4'!S910:X910)=6,'A4'!G910,"")</f>
        <v/>
      </c>
      <c r="J879" s="308" t="str">
        <f>IF(SUM('A4'!S910:X910)=6,'A4'!H910,"")</f>
        <v/>
      </c>
    </row>
    <row r="880" spans="1:10" x14ac:dyDescent="0.25">
      <c r="A880" t="str">
        <f>IF(SUM('A4'!S911:X911)=6,'Angaben KH-Standort'!$D$25,"")</f>
        <v/>
      </c>
      <c r="B880" t="str">
        <f>IF(SUM('A4'!S911:X911)=6,'Angaben KH-Standort'!$D$26,"")</f>
        <v/>
      </c>
      <c r="C880" t="str">
        <f>IF(SUM('A4'!S911:X911)=6,'Angaben KH-Standort'!$D$12,"")</f>
        <v/>
      </c>
      <c r="D880" t="str">
        <f>IF(SUM('A4'!S911:X911)=6,'A1'!$F$14,"")</f>
        <v/>
      </c>
      <c r="E880" t="str">
        <f>IF(SUM('A4'!S911:X911)=6,'A4'!C911,"")</f>
        <v/>
      </c>
      <c r="F880" t="str">
        <f>IF(SUM('A4'!S911:X911)=6,'A4'!D911,"")</f>
        <v/>
      </c>
      <c r="G880" t="str">
        <f>IF(SUM('A4'!S911:X911)=6,'A4'!E911,"")</f>
        <v/>
      </c>
      <c r="H880" t="str">
        <f>IF(SUM('A4'!S911:X911)=6,'A4'!F911,"")</f>
        <v/>
      </c>
      <c r="I880" t="str">
        <f>IF(SUM('A4'!S911:X911)=6,'A4'!G911,"")</f>
        <v/>
      </c>
      <c r="J880" s="308" t="str">
        <f>IF(SUM('A4'!S911:X911)=6,'A4'!H911,"")</f>
        <v/>
      </c>
    </row>
    <row r="881" spans="1:10" x14ac:dyDescent="0.25">
      <c r="A881" t="str">
        <f>IF(SUM('A4'!S912:X912)=6,'Angaben KH-Standort'!$D$25,"")</f>
        <v/>
      </c>
      <c r="B881" t="str">
        <f>IF(SUM('A4'!S912:X912)=6,'Angaben KH-Standort'!$D$26,"")</f>
        <v/>
      </c>
      <c r="C881" t="str">
        <f>IF(SUM('A4'!S912:X912)=6,'Angaben KH-Standort'!$D$12,"")</f>
        <v/>
      </c>
      <c r="D881" t="str">
        <f>IF(SUM('A4'!S912:X912)=6,'A1'!$F$14,"")</f>
        <v/>
      </c>
      <c r="E881" t="str">
        <f>IF(SUM('A4'!S912:X912)=6,'A4'!C912,"")</f>
        <v/>
      </c>
      <c r="F881" t="str">
        <f>IF(SUM('A4'!S912:X912)=6,'A4'!D912,"")</f>
        <v/>
      </c>
      <c r="G881" t="str">
        <f>IF(SUM('A4'!S912:X912)=6,'A4'!E912,"")</f>
        <v/>
      </c>
      <c r="H881" t="str">
        <f>IF(SUM('A4'!S912:X912)=6,'A4'!F912,"")</f>
        <v/>
      </c>
      <c r="I881" t="str">
        <f>IF(SUM('A4'!S912:X912)=6,'A4'!G912,"")</f>
        <v/>
      </c>
      <c r="J881" s="308" t="str">
        <f>IF(SUM('A4'!S912:X912)=6,'A4'!H912,"")</f>
        <v/>
      </c>
    </row>
    <row r="882" spans="1:10" x14ac:dyDescent="0.25">
      <c r="A882" t="str">
        <f>IF(SUM('A4'!S913:X913)=6,'Angaben KH-Standort'!$D$25,"")</f>
        <v/>
      </c>
      <c r="B882" t="str">
        <f>IF(SUM('A4'!S913:X913)=6,'Angaben KH-Standort'!$D$26,"")</f>
        <v/>
      </c>
      <c r="C882" t="str">
        <f>IF(SUM('A4'!S913:X913)=6,'Angaben KH-Standort'!$D$12,"")</f>
        <v/>
      </c>
      <c r="D882" t="str">
        <f>IF(SUM('A4'!S913:X913)=6,'A1'!$F$14,"")</f>
        <v/>
      </c>
      <c r="E882" t="str">
        <f>IF(SUM('A4'!S913:X913)=6,'A4'!C913,"")</f>
        <v/>
      </c>
      <c r="F882" t="str">
        <f>IF(SUM('A4'!S913:X913)=6,'A4'!D913,"")</f>
        <v/>
      </c>
      <c r="G882" t="str">
        <f>IF(SUM('A4'!S913:X913)=6,'A4'!E913,"")</f>
        <v/>
      </c>
      <c r="H882" t="str">
        <f>IF(SUM('A4'!S913:X913)=6,'A4'!F913,"")</f>
        <v/>
      </c>
      <c r="I882" t="str">
        <f>IF(SUM('A4'!S913:X913)=6,'A4'!G913,"")</f>
        <v/>
      </c>
      <c r="J882" s="308" t="str">
        <f>IF(SUM('A4'!S913:X913)=6,'A4'!H913,"")</f>
        <v/>
      </c>
    </row>
    <row r="883" spans="1:10" x14ac:dyDescent="0.25">
      <c r="A883" t="str">
        <f>IF(SUM('A4'!S914:X914)=6,'Angaben KH-Standort'!$D$25,"")</f>
        <v/>
      </c>
      <c r="B883" t="str">
        <f>IF(SUM('A4'!S914:X914)=6,'Angaben KH-Standort'!$D$26,"")</f>
        <v/>
      </c>
      <c r="C883" t="str">
        <f>IF(SUM('A4'!S914:X914)=6,'Angaben KH-Standort'!$D$12,"")</f>
        <v/>
      </c>
      <c r="D883" t="str">
        <f>IF(SUM('A4'!S914:X914)=6,'A1'!$F$14,"")</f>
        <v/>
      </c>
      <c r="E883" t="str">
        <f>IF(SUM('A4'!S914:X914)=6,'A4'!C914,"")</f>
        <v/>
      </c>
      <c r="F883" t="str">
        <f>IF(SUM('A4'!S914:X914)=6,'A4'!D914,"")</f>
        <v/>
      </c>
      <c r="G883" t="str">
        <f>IF(SUM('A4'!S914:X914)=6,'A4'!E914,"")</f>
        <v/>
      </c>
      <c r="H883" t="str">
        <f>IF(SUM('A4'!S914:X914)=6,'A4'!F914,"")</f>
        <v/>
      </c>
      <c r="I883" t="str">
        <f>IF(SUM('A4'!S914:X914)=6,'A4'!G914,"")</f>
        <v/>
      </c>
      <c r="J883" s="308" t="str">
        <f>IF(SUM('A4'!S914:X914)=6,'A4'!H914,"")</f>
        <v/>
      </c>
    </row>
    <row r="884" spans="1:10" x14ac:dyDescent="0.25">
      <c r="A884" t="str">
        <f>IF(SUM('A4'!S915:X915)=6,'Angaben KH-Standort'!$D$25,"")</f>
        <v/>
      </c>
      <c r="B884" t="str">
        <f>IF(SUM('A4'!S915:X915)=6,'Angaben KH-Standort'!$D$26,"")</f>
        <v/>
      </c>
      <c r="C884" t="str">
        <f>IF(SUM('A4'!S915:X915)=6,'Angaben KH-Standort'!$D$12,"")</f>
        <v/>
      </c>
      <c r="D884" t="str">
        <f>IF(SUM('A4'!S915:X915)=6,'A1'!$F$14,"")</f>
        <v/>
      </c>
      <c r="E884" t="str">
        <f>IF(SUM('A4'!S915:X915)=6,'A4'!C915,"")</f>
        <v/>
      </c>
      <c r="F884" t="str">
        <f>IF(SUM('A4'!S915:X915)=6,'A4'!D915,"")</f>
        <v/>
      </c>
      <c r="G884" t="str">
        <f>IF(SUM('A4'!S915:X915)=6,'A4'!E915,"")</f>
        <v/>
      </c>
      <c r="H884" t="str">
        <f>IF(SUM('A4'!S915:X915)=6,'A4'!F915,"")</f>
        <v/>
      </c>
      <c r="I884" t="str">
        <f>IF(SUM('A4'!S915:X915)=6,'A4'!G915,"")</f>
        <v/>
      </c>
      <c r="J884" s="308" t="str">
        <f>IF(SUM('A4'!S915:X915)=6,'A4'!H915,"")</f>
        <v/>
      </c>
    </row>
    <row r="885" spans="1:10" x14ac:dyDescent="0.25">
      <c r="A885" t="str">
        <f>IF(SUM('A4'!S916:X916)=6,'Angaben KH-Standort'!$D$25,"")</f>
        <v/>
      </c>
      <c r="B885" t="str">
        <f>IF(SUM('A4'!S916:X916)=6,'Angaben KH-Standort'!$D$26,"")</f>
        <v/>
      </c>
      <c r="C885" t="str">
        <f>IF(SUM('A4'!S916:X916)=6,'Angaben KH-Standort'!$D$12,"")</f>
        <v/>
      </c>
      <c r="D885" t="str">
        <f>IF(SUM('A4'!S916:X916)=6,'A1'!$F$14,"")</f>
        <v/>
      </c>
      <c r="E885" t="str">
        <f>IF(SUM('A4'!S916:X916)=6,'A4'!C916,"")</f>
        <v/>
      </c>
      <c r="F885" t="str">
        <f>IF(SUM('A4'!S916:X916)=6,'A4'!D916,"")</f>
        <v/>
      </c>
      <c r="G885" t="str">
        <f>IF(SUM('A4'!S916:X916)=6,'A4'!E916,"")</f>
        <v/>
      </c>
      <c r="H885" t="str">
        <f>IF(SUM('A4'!S916:X916)=6,'A4'!F916,"")</f>
        <v/>
      </c>
      <c r="I885" t="str">
        <f>IF(SUM('A4'!S916:X916)=6,'A4'!G916,"")</f>
        <v/>
      </c>
      <c r="J885" s="308" t="str">
        <f>IF(SUM('A4'!S916:X916)=6,'A4'!H916,"")</f>
        <v/>
      </c>
    </row>
    <row r="886" spans="1:10" x14ac:dyDescent="0.25">
      <c r="A886" t="str">
        <f>IF(SUM('A4'!S917:X917)=6,'Angaben KH-Standort'!$D$25,"")</f>
        <v/>
      </c>
      <c r="B886" t="str">
        <f>IF(SUM('A4'!S917:X917)=6,'Angaben KH-Standort'!$D$26,"")</f>
        <v/>
      </c>
      <c r="C886" t="str">
        <f>IF(SUM('A4'!S917:X917)=6,'Angaben KH-Standort'!$D$12,"")</f>
        <v/>
      </c>
      <c r="D886" t="str">
        <f>IF(SUM('A4'!S917:X917)=6,'A1'!$F$14,"")</f>
        <v/>
      </c>
      <c r="E886" t="str">
        <f>IF(SUM('A4'!S917:X917)=6,'A4'!C917,"")</f>
        <v/>
      </c>
      <c r="F886" t="str">
        <f>IF(SUM('A4'!S917:X917)=6,'A4'!D917,"")</f>
        <v/>
      </c>
      <c r="G886" t="str">
        <f>IF(SUM('A4'!S917:X917)=6,'A4'!E917,"")</f>
        <v/>
      </c>
      <c r="H886" t="str">
        <f>IF(SUM('A4'!S917:X917)=6,'A4'!F917,"")</f>
        <v/>
      </c>
      <c r="I886" t="str">
        <f>IF(SUM('A4'!S917:X917)=6,'A4'!G917,"")</f>
        <v/>
      </c>
      <c r="J886" s="308" t="str">
        <f>IF(SUM('A4'!S917:X917)=6,'A4'!H917,"")</f>
        <v/>
      </c>
    </row>
    <row r="887" spans="1:10" x14ac:dyDescent="0.25">
      <c r="A887" t="str">
        <f>IF(SUM('A4'!S918:X918)=6,'Angaben KH-Standort'!$D$25,"")</f>
        <v/>
      </c>
      <c r="B887" t="str">
        <f>IF(SUM('A4'!S918:X918)=6,'Angaben KH-Standort'!$D$26,"")</f>
        <v/>
      </c>
      <c r="C887" t="str">
        <f>IF(SUM('A4'!S918:X918)=6,'Angaben KH-Standort'!$D$12,"")</f>
        <v/>
      </c>
      <c r="D887" t="str">
        <f>IF(SUM('A4'!S918:X918)=6,'A1'!$F$14,"")</f>
        <v/>
      </c>
      <c r="E887" t="str">
        <f>IF(SUM('A4'!S918:X918)=6,'A4'!C918,"")</f>
        <v/>
      </c>
      <c r="F887" t="str">
        <f>IF(SUM('A4'!S918:X918)=6,'A4'!D918,"")</f>
        <v/>
      </c>
      <c r="G887" t="str">
        <f>IF(SUM('A4'!S918:X918)=6,'A4'!E918,"")</f>
        <v/>
      </c>
      <c r="H887" t="str">
        <f>IF(SUM('A4'!S918:X918)=6,'A4'!F918,"")</f>
        <v/>
      </c>
      <c r="I887" t="str">
        <f>IF(SUM('A4'!S918:X918)=6,'A4'!G918,"")</f>
        <v/>
      </c>
      <c r="J887" s="308" t="str">
        <f>IF(SUM('A4'!S918:X918)=6,'A4'!H918,"")</f>
        <v/>
      </c>
    </row>
    <row r="888" spans="1:10" x14ac:dyDescent="0.25">
      <c r="A888" t="str">
        <f>IF(SUM('A4'!S919:X919)=6,'Angaben KH-Standort'!$D$25,"")</f>
        <v/>
      </c>
      <c r="B888" t="str">
        <f>IF(SUM('A4'!S919:X919)=6,'Angaben KH-Standort'!$D$26,"")</f>
        <v/>
      </c>
      <c r="C888" t="str">
        <f>IF(SUM('A4'!S919:X919)=6,'Angaben KH-Standort'!$D$12,"")</f>
        <v/>
      </c>
      <c r="D888" t="str">
        <f>IF(SUM('A4'!S919:X919)=6,'A1'!$F$14,"")</f>
        <v/>
      </c>
      <c r="E888" t="str">
        <f>IF(SUM('A4'!S919:X919)=6,'A4'!C919,"")</f>
        <v/>
      </c>
      <c r="F888" t="str">
        <f>IF(SUM('A4'!S919:X919)=6,'A4'!D919,"")</f>
        <v/>
      </c>
      <c r="G888" t="str">
        <f>IF(SUM('A4'!S919:X919)=6,'A4'!E919,"")</f>
        <v/>
      </c>
      <c r="H888" t="str">
        <f>IF(SUM('A4'!S919:X919)=6,'A4'!F919,"")</f>
        <v/>
      </c>
      <c r="I888" t="str">
        <f>IF(SUM('A4'!S919:X919)=6,'A4'!G919,"")</f>
        <v/>
      </c>
      <c r="J888" s="308" t="str">
        <f>IF(SUM('A4'!S919:X919)=6,'A4'!H919,"")</f>
        <v/>
      </c>
    </row>
    <row r="889" spans="1:10" x14ac:dyDescent="0.25">
      <c r="A889" t="str">
        <f>IF(SUM('A4'!S920:X920)=6,'Angaben KH-Standort'!$D$25,"")</f>
        <v/>
      </c>
      <c r="B889" t="str">
        <f>IF(SUM('A4'!S920:X920)=6,'Angaben KH-Standort'!$D$26,"")</f>
        <v/>
      </c>
      <c r="C889" t="str">
        <f>IF(SUM('A4'!S920:X920)=6,'Angaben KH-Standort'!$D$12,"")</f>
        <v/>
      </c>
      <c r="D889" t="str">
        <f>IF(SUM('A4'!S920:X920)=6,'A1'!$F$14,"")</f>
        <v/>
      </c>
      <c r="E889" t="str">
        <f>IF(SUM('A4'!S920:X920)=6,'A4'!C920,"")</f>
        <v/>
      </c>
      <c r="F889" t="str">
        <f>IF(SUM('A4'!S920:X920)=6,'A4'!D920,"")</f>
        <v/>
      </c>
      <c r="G889" t="str">
        <f>IF(SUM('A4'!S920:X920)=6,'A4'!E920,"")</f>
        <v/>
      </c>
      <c r="H889" t="str">
        <f>IF(SUM('A4'!S920:X920)=6,'A4'!F920,"")</f>
        <v/>
      </c>
      <c r="I889" t="str">
        <f>IF(SUM('A4'!S920:X920)=6,'A4'!G920,"")</f>
        <v/>
      </c>
      <c r="J889" s="308" t="str">
        <f>IF(SUM('A4'!S920:X920)=6,'A4'!H920,"")</f>
        <v/>
      </c>
    </row>
    <row r="890" spans="1:10" x14ac:dyDescent="0.25">
      <c r="A890" t="str">
        <f>IF(SUM('A4'!S921:X921)=6,'Angaben KH-Standort'!$D$25,"")</f>
        <v/>
      </c>
      <c r="B890" t="str">
        <f>IF(SUM('A4'!S921:X921)=6,'Angaben KH-Standort'!$D$26,"")</f>
        <v/>
      </c>
      <c r="C890" t="str">
        <f>IF(SUM('A4'!S921:X921)=6,'Angaben KH-Standort'!$D$12,"")</f>
        <v/>
      </c>
      <c r="D890" t="str">
        <f>IF(SUM('A4'!S921:X921)=6,'A1'!$F$14,"")</f>
        <v/>
      </c>
      <c r="E890" t="str">
        <f>IF(SUM('A4'!S921:X921)=6,'A4'!C921,"")</f>
        <v/>
      </c>
      <c r="F890" t="str">
        <f>IF(SUM('A4'!S921:X921)=6,'A4'!D921,"")</f>
        <v/>
      </c>
      <c r="G890" t="str">
        <f>IF(SUM('A4'!S921:X921)=6,'A4'!E921,"")</f>
        <v/>
      </c>
      <c r="H890" t="str">
        <f>IF(SUM('A4'!S921:X921)=6,'A4'!F921,"")</f>
        <v/>
      </c>
      <c r="I890" t="str">
        <f>IF(SUM('A4'!S921:X921)=6,'A4'!G921,"")</f>
        <v/>
      </c>
      <c r="J890" s="308" t="str">
        <f>IF(SUM('A4'!S921:X921)=6,'A4'!H921,"")</f>
        <v/>
      </c>
    </row>
    <row r="891" spans="1:10" x14ac:dyDescent="0.25">
      <c r="A891" t="str">
        <f>IF(SUM('A4'!S922:X922)=6,'Angaben KH-Standort'!$D$25,"")</f>
        <v/>
      </c>
      <c r="B891" t="str">
        <f>IF(SUM('A4'!S922:X922)=6,'Angaben KH-Standort'!$D$26,"")</f>
        <v/>
      </c>
      <c r="C891" t="str">
        <f>IF(SUM('A4'!S922:X922)=6,'Angaben KH-Standort'!$D$12,"")</f>
        <v/>
      </c>
      <c r="D891" t="str">
        <f>IF(SUM('A4'!S922:X922)=6,'A1'!$F$14,"")</f>
        <v/>
      </c>
      <c r="E891" t="str">
        <f>IF(SUM('A4'!S922:X922)=6,'A4'!C922,"")</f>
        <v/>
      </c>
      <c r="F891" t="str">
        <f>IF(SUM('A4'!S922:X922)=6,'A4'!D922,"")</f>
        <v/>
      </c>
      <c r="G891" t="str">
        <f>IF(SUM('A4'!S922:X922)=6,'A4'!E922,"")</f>
        <v/>
      </c>
      <c r="H891" t="str">
        <f>IF(SUM('A4'!S922:X922)=6,'A4'!F922,"")</f>
        <v/>
      </c>
      <c r="I891" t="str">
        <f>IF(SUM('A4'!S922:X922)=6,'A4'!G922,"")</f>
        <v/>
      </c>
      <c r="J891" s="308" t="str">
        <f>IF(SUM('A4'!S922:X922)=6,'A4'!H922,"")</f>
        <v/>
      </c>
    </row>
    <row r="892" spans="1:10" x14ac:dyDescent="0.25">
      <c r="A892" t="str">
        <f>IF(SUM('A4'!S923:X923)=6,'Angaben KH-Standort'!$D$25,"")</f>
        <v/>
      </c>
      <c r="B892" t="str">
        <f>IF(SUM('A4'!S923:X923)=6,'Angaben KH-Standort'!$D$26,"")</f>
        <v/>
      </c>
      <c r="C892" t="str">
        <f>IF(SUM('A4'!S923:X923)=6,'Angaben KH-Standort'!$D$12,"")</f>
        <v/>
      </c>
      <c r="D892" t="str">
        <f>IF(SUM('A4'!S923:X923)=6,'A1'!$F$14,"")</f>
        <v/>
      </c>
      <c r="E892" t="str">
        <f>IF(SUM('A4'!S923:X923)=6,'A4'!C923,"")</f>
        <v/>
      </c>
      <c r="F892" t="str">
        <f>IF(SUM('A4'!S923:X923)=6,'A4'!D923,"")</f>
        <v/>
      </c>
      <c r="G892" t="str">
        <f>IF(SUM('A4'!S923:X923)=6,'A4'!E923,"")</f>
        <v/>
      </c>
      <c r="H892" t="str">
        <f>IF(SUM('A4'!S923:X923)=6,'A4'!F923,"")</f>
        <v/>
      </c>
      <c r="I892" t="str">
        <f>IF(SUM('A4'!S923:X923)=6,'A4'!G923,"")</f>
        <v/>
      </c>
      <c r="J892" s="308" t="str">
        <f>IF(SUM('A4'!S923:X923)=6,'A4'!H923,"")</f>
        <v/>
      </c>
    </row>
    <row r="893" spans="1:10" x14ac:dyDescent="0.25">
      <c r="A893" t="str">
        <f>IF(SUM('A4'!S924:X924)=6,'Angaben KH-Standort'!$D$25,"")</f>
        <v/>
      </c>
      <c r="B893" t="str">
        <f>IF(SUM('A4'!S924:X924)=6,'Angaben KH-Standort'!$D$26,"")</f>
        <v/>
      </c>
      <c r="C893" t="str">
        <f>IF(SUM('A4'!S924:X924)=6,'Angaben KH-Standort'!$D$12,"")</f>
        <v/>
      </c>
      <c r="D893" t="str">
        <f>IF(SUM('A4'!S924:X924)=6,'A1'!$F$14,"")</f>
        <v/>
      </c>
      <c r="E893" t="str">
        <f>IF(SUM('A4'!S924:X924)=6,'A4'!C924,"")</f>
        <v/>
      </c>
      <c r="F893" t="str">
        <f>IF(SUM('A4'!S924:X924)=6,'A4'!D924,"")</f>
        <v/>
      </c>
      <c r="G893" t="str">
        <f>IF(SUM('A4'!S924:X924)=6,'A4'!E924,"")</f>
        <v/>
      </c>
      <c r="H893" t="str">
        <f>IF(SUM('A4'!S924:X924)=6,'A4'!F924,"")</f>
        <v/>
      </c>
      <c r="I893" t="str">
        <f>IF(SUM('A4'!S924:X924)=6,'A4'!G924,"")</f>
        <v/>
      </c>
      <c r="J893" s="308" t="str">
        <f>IF(SUM('A4'!S924:X924)=6,'A4'!H924,"")</f>
        <v/>
      </c>
    </row>
    <row r="894" spans="1:10" x14ac:dyDescent="0.25">
      <c r="A894" t="str">
        <f>IF(SUM('A4'!S925:X925)=6,'Angaben KH-Standort'!$D$25,"")</f>
        <v/>
      </c>
      <c r="B894" t="str">
        <f>IF(SUM('A4'!S925:X925)=6,'Angaben KH-Standort'!$D$26,"")</f>
        <v/>
      </c>
      <c r="C894" t="str">
        <f>IF(SUM('A4'!S925:X925)=6,'Angaben KH-Standort'!$D$12,"")</f>
        <v/>
      </c>
      <c r="D894" t="str">
        <f>IF(SUM('A4'!S925:X925)=6,'A1'!$F$14,"")</f>
        <v/>
      </c>
      <c r="E894" t="str">
        <f>IF(SUM('A4'!S925:X925)=6,'A4'!C925,"")</f>
        <v/>
      </c>
      <c r="F894" t="str">
        <f>IF(SUM('A4'!S925:X925)=6,'A4'!D925,"")</f>
        <v/>
      </c>
      <c r="G894" t="str">
        <f>IF(SUM('A4'!S925:X925)=6,'A4'!E925,"")</f>
        <v/>
      </c>
      <c r="H894" t="str">
        <f>IF(SUM('A4'!S925:X925)=6,'A4'!F925,"")</f>
        <v/>
      </c>
      <c r="I894" t="str">
        <f>IF(SUM('A4'!S925:X925)=6,'A4'!G925,"")</f>
        <v/>
      </c>
      <c r="J894" s="308" t="str">
        <f>IF(SUM('A4'!S925:X925)=6,'A4'!H925,"")</f>
        <v/>
      </c>
    </row>
    <row r="895" spans="1:10" x14ac:dyDescent="0.25">
      <c r="A895" t="str">
        <f>IF(SUM('A4'!S926:X926)=6,'Angaben KH-Standort'!$D$25,"")</f>
        <v/>
      </c>
      <c r="B895" t="str">
        <f>IF(SUM('A4'!S926:X926)=6,'Angaben KH-Standort'!$D$26,"")</f>
        <v/>
      </c>
      <c r="C895" t="str">
        <f>IF(SUM('A4'!S926:X926)=6,'Angaben KH-Standort'!$D$12,"")</f>
        <v/>
      </c>
      <c r="D895" t="str">
        <f>IF(SUM('A4'!S926:X926)=6,'A1'!$F$14,"")</f>
        <v/>
      </c>
      <c r="E895" t="str">
        <f>IF(SUM('A4'!S926:X926)=6,'A4'!C926,"")</f>
        <v/>
      </c>
      <c r="F895" t="str">
        <f>IF(SUM('A4'!S926:X926)=6,'A4'!D926,"")</f>
        <v/>
      </c>
      <c r="G895" t="str">
        <f>IF(SUM('A4'!S926:X926)=6,'A4'!E926,"")</f>
        <v/>
      </c>
      <c r="H895" t="str">
        <f>IF(SUM('A4'!S926:X926)=6,'A4'!F926,"")</f>
        <v/>
      </c>
      <c r="I895" t="str">
        <f>IF(SUM('A4'!S926:X926)=6,'A4'!G926,"")</f>
        <v/>
      </c>
      <c r="J895" s="308" t="str">
        <f>IF(SUM('A4'!S926:X926)=6,'A4'!H926,"")</f>
        <v/>
      </c>
    </row>
    <row r="896" spans="1:10" x14ac:dyDescent="0.25">
      <c r="A896" t="str">
        <f>IF(SUM('A4'!S927:X927)=6,'Angaben KH-Standort'!$D$25,"")</f>
        <v/>
      </c>
      <c r="B896" t="str">
        <f>IF(SUM('A4'!S927:X927)=6,'Angaben KH-Standort'!$D$26,"")</f>
        <v/>
      </c>
      <c r="C896" t="str">
        <f>IF(SUM('A4'!S927:X927)=6,'Angaben KH-Standort'!$D$12,"")</f>
        <v/>
      </c>
      <c r="D896" t="str">
        <f>IF(SUM('A4'!S927:X927)=6,'A1'!$F$14,"")</f>
        <v/>
      </c>
      <c r="E896" t="str">
        <f>IF(SUM('A4'!S927:X927)=6,'A4'!C927,"")</f>
        <v/>
      </c>
      <c r="F896" t="str">
        <f>IF(SUM('A4'!S927:X927)=6,'A4'!D927,"")</f>
        <v/>
      </c>
      <c r="G896" t="str">
        <f>IF(SUM('A4'!S927:X927)=6,'A4'!E927,"")</f>
        <v/>
      </c>
      <c r="H896" t="str">
        <f>IF(SUM('A4'!S927:X927)=6,'A4'!F927,"")</f>
        <v/>
      </c>
      <c r="I896" t="str">
        <f>IF(SUM('A4'!S927:X927)=6,'A4'!G927,"")</f>
        <v/>
      </c>
      <c r="J896" s="308" t="str">
        <f>IF(SUM('A4'!S927:X927)=6,'A4'!H927,"")</f>
        <v/>
      </c>
    </row>
    <row r="897" spans="1:10" x14ac:dyDescent="0.25">
      <c r="A897" t="str">
        <f>IF(SUM('A4'!S928:X928)=6,'Angaben KH-Standort'!$D$25,"")</f>
        <v/>
      </c>
      <c r="B897" t="str">
        <f>IF(SUM('A4'!S928:X928)=6,'Angaben KH-Standort'!$D$26,"")</f>
        <v/>
      </c>
      <c r="C897" t="str">
        <f>IF(SUM('A4'!S928:X928)=6,'Angaben KH-Standort'!$D$12,"")</f>
        <v/>
      </c>
      <c r="D897" t="str">
        <f>IF(SUM('A4'!S928:X928)=6,'A1'!$F$14,"")</f>
        <v/>
      </c>
      <c r="E897" t="str">
        <f>IF(SUM('A4'!S928:X928)=6,'A4'!C928,"")</f>
        <v/>
      </c>
      <c r="F897" t="str">
        <f>IF(SUM('A4'!S928:X928)=6,'A4'!D928,"")</f>
        <v/>
      </c>
      <c r="G897" t="str">
        <f>IF(SUM('A4'!S928:X928)=6,'A4'!E928,"")</f>
        <v/>
      </c>
      <c r="H897" t="str">
        <f>IF(SUM('A4'!S928:X928)=6,'A4'!F928,"")</f>
        <v/>
      </c>
      <c r="I897" t="str">
        <f>IF(SUM('A4'!S928:X928)=6,'A4'!G928,"")</f>
        <v/>
      </c>
      <c r="J897" s="308" t="str">
        <f>IF(SUM('A4'!S928:X928)=6,'A4'!H928,"")</f>
        <v/>
      </c>
    </row>
    <row r="898" spans="1:10" x14ac:dyDescent="0.25">
      <c r="A898" t="str">
        <f>IF(SUM('A4'!S929:X929)=6,'Angaben KH-Standort'!$D$25,"")</f>
        <v/>
      </c>
      <c r="B898" t="str">
        <f>IF(SUM('A4'!S929:X929)=6,'Angaben KH-Standort'!$D$26,"")</f>
        <v/>
      </c>
      <c r="C898" t="str">
        <f>IF(SUM('A4'!S929:X929)=6,'Angaben KH-Standort'!$D$12,"")</f>
        <v/>
      </c>
      <c r="D898" t="str">
        <f>IF(SUM('A4'!S929:X929)=6,'A1'!$F$14,"")</f>
        <v/>
      </c>
      <c r="E898" t="str">
        <f>IF(SUM('A4'!S929:X929)=6,'A4'!C929,"")</f>
        <v/>
      </c>
      <c r="F898" t="str">
        <f>IF(SUM('A4'!S929:X929)=6,'A4'!D929,"")</f>
        <v/>
      </c>
      <c r="G898" t="str">
        <f>IF(SUM('A4'!S929:X929)=6,'A4'!E929,"")</f>
        <v/>
      </c>
      <c r="H898" t="str">
        <f>IF(SUM('A4'!S929:X929)=6,'A4'!F929,"")</f>
        <v/>
      </c>
      <c r="I898" t="str">
        <f>IF(SUM('A4'!S929:X929)=6,'A4'!G929,"")</f>
        <v/>
      </c>
      <c r="J898" s="308" t="str">
        <f>IF(SUM('A4'!S929:X929)=6,'A4'!H929,"")</f>
        <v/>
      </c>
    </row>
    <row r="899" spans="1:10" x14ac:dyDescent="0.25">
      <c r="A899" t="str">
        <f>IF(SUM('A4'!S930:X930)=6,'Angaben KH-Standort'!$D$25,"")</f>
        <v/>
      </c>
      <c r="B899" t="str">
        <f>IF(SUM('A4'!S930:X930)=6,'Angaben KH-Standort'!$D$26,"")</f>
        <v/>
      </c>
      <c r="C899" t="str">
        <f>IF(SUM('A4'!S930:X930)=6,'Angaben KH-Standort'!$D$12,"")</f>
        <v/>
      </c>
      <c r="D899" t="str">
        <f>IF(SUM('A4'!S930:X930)=6,'A1'!$F$14,"")</f>
        <v/>
      </c>
      <c r="E899" t="str">
        <f>IF(SUM('A4'!S930:X930)=6,'A4'!C930,"")</f>
        <v/>
      </c>
      <c r="F899" t="str">
        <f>IF(SUM('A4'!S930:X930)=6,'A4'!D930,"")</f>
        <v/>
      </c>
      <c r="G899" t="str">
        <f>IF(SUM('A4'!S930:X930)=6,'A4'!E930,"")</f>
        <v/>
      </c>
      <c r="H899" t="str">
        <f>IF(SUM('A4'!S930:X930)=6,'A4'!F930,"")</f>
        <v/>
      </c>
      <c r="I899" t="str">
        <f>IF(SUM('A4'!S930:X930)=6,'A4'!G930,"")</f>
        <v/>
      </c>
      <c r="J899" s="308" t="str">
        <f>IF(SUM('A4'!S930:X930)=6,'A4'!H930,"")</f>
        <v/>
      </c>
    </row>
    <row r="900" spans="1:10" x14ac:dyDescent="0.25">
      <c r="A900" t="str">
        <f>IF(SUM('A4'!S931:X931)=6,'Angaben KH-Standort'!$D$25,"")</f>
        <v/>
      </c>
      <c r="B900" t="str">
        <f>IF(SUM('A4'!S931:X931)=6,'Angaben KH-Standort'!$D$26,"")</f>
        <v/>
      </c>
      <c r="C900" t="str">
        <f>IF(SUM('A4'!S931:X931)=6,'Angaben KH-Standort'!$D$12,"")</f>
        <v/>
      </c>
      <c r="D900" t="str">
        <f>IF(SUM('A4'!S931:X931)=6,'A1'!$F$14,"")</f>
        <v/>
      </c>
      <c r="E900" t="str">
        <f>IF(SUM('A4'!S931:X931)=6,'A4'!C931,"")</f>
        <v/>
      </c>
      <c r="F900" t="str">
        <f>IF(SUM('A4'!S931:X931)=6,'A4'!D931,"")</f>
        <v/>
      </c>
      <c r="G900" t="str">
        <f>IF(SUM('A4'!S931:X931)=6,'A4'!E931,"")</f>
        <v/>
      </c>
      <c r="H900" t="str">
        <f>IF(SUM('A4'!S931:X931)=6,'A4'!F931,"")</f>
        <v/>
      </c>
      <c r="I900" t="str">
        <f>IF(SUM('A4'!S931:X931)=6,'A4'!G931,"")</f>
        <v/>
      </c>
      <c r="J900" s="308" t="str">
        <f>IF(SUM('A4'!S931:X931)=6,'A4'!H931,"")</f>
        <v/>
      </c>
    </row>
    <row r="901" spans="1:10" x14ac:dyDescent="0.25">
      <c r="A901" t="str">
        <f>IF(SUM('A4'!S932:X932)=6,'Angaben KH-Standort'!$D$25,"")</f>
        <v/>
      </c>
      <c r="B901" t="str">
        <f>IF(SUM('A4'!S932:X932)=6,'Angaben KH-Standort'!$D$26,"")</f>
        <v/>
      </c>
      <c r="C901" t="str">
        <f>IF(SUM('A4'!S932:X932)=6,'Angaben KH-Standort'!$D$12,"")</f>
        <v/>
      </c>
      <c r="D901" t="str">
        <f>IF(SUM('A4'!S932:X932)=6,'A1'!$F$14,"")</f>
        <v/>
      </c>
      <c r="E901" t="str">
        <f>IF(SUM('A4'!S932:X932)=6,'A4'!C932,"")</f>
        <v/>
      </c>
      <c r="F901" t="str">
        <f>IF(SUM('A4'!S932:X932)=6,'A4'!D932,"")</f>
        <v/>
      </c>
      <c r="G901" t="str">
        <f>IF(SUM('A4'!S932:X932)=6,'A4'!E932,"")</f>
        <v/>
      </c>
      <c r="H901" t="str">
        <f>IF(SUM('A4'!S932:X932)=6,'A4'!F932,"")</f>
        <v/>
      </c>
      <c r="I901" t="str">
        <f>IF(SUM('A4'!S932:X932)=6,'A4'!G932,"")</f>
        <v/>
      </c>
      <c r="J901" s="308" t="str">
        <f>IF(SUM('A4'!S932:X932)=6,'A4'!H932,"")</f>
        <v/>
      </c>
    </row>
    <row r="902" spans="1:10" x14ac:dyDescent="0.25">
      <c r="A902" t="str">
        <f>IF(SUM('A4'!S933:X933)=6,'Angaben KH-Standort'!$D$25,"")</f>
        <v/>
      </c>
      <c r="B902" t="str">
        <f>IF(SUM('A4'!S933:X933)=6,'Angaben KH-Standort'!$D$26,"")</f>
        <v/>
      </c>
      <c r="C902" t="str">
        <f>IF(SUM('A4'!S933:X933)=6,'Angaben KH-Standort'!$D$12,"")</f>
        <v/>
      </c>
      <c r="D902" t="str">
        <f>IF(SUM('A4'!S933:X933)=6,'A1'!$F$14,"")</f>
        <v/>
      </c>
      <c r="E902" t="str">
        <f>IF(SUM('A4'!S933:X933)=6,'A4'!C933,"")</f>
        <v/>
      </c>
      <c r="F902" t="str">
        <f>IF(SUM('A4'!S933:X933)=6,'A4'!D933,"")</f>
        <v/>
      </c>
      <c r="G902" t="str">
        <f>IF(SUM('A4'!S933:X933)=6,'A4'!E933,"")</f>
        <v/>
      </c>
      <c r="H902" t="str">
        <f>IF(SUM('A4'!S933:X933)=6,'A4'!F933,"")</f>
        <v/>
      </c>
      <c r="I902" t="str">
        <f>IF(SUM('A4'!S933:X933)=6,'A4'!G933,"")</f>
        <v/>
      </c>
      <c r="J902" s="308" t="str">
        <f>IF(SUM('A4'!S933:X933)=6,'A4'!H933,"")</f>
        <v/>
      </c>
    </row>
    <row r="903" spans="1:10" x14ac:dyDescent="0.25">
      <c r="A903" t="str">
        <f>IF(SUM('A4'!S934:X934)=6,'Angaben KH-Standort'!$D$25,"")</f>
        <v/>
      </c>
      <c r="B903" t="str">
        <f>IF(SUM('A4'!S934:X934)=6,'Angaben KH-Standort'!$D$26,"")</f>
        <v/>
      </c>
      <c r="C903" t="str">
        <f>IF(SUM('A4'!S934:X934)=6,'Angaben KH-Standort'!$D$12,"")</f>
        <v/>
      </c>
      <c r="D903" t="str">
        <f>IF(SUM('A4'!S934:X934)=6,'A1'!$F$14,"")</f>
        <v/>
      </c>
      <c r="E903" t="str">
        <f>IF(SUM('A4'!S934:X934)=6,'A4'!C934,"")</f>
        <v/>
      </c>
      <c r="F903" t="str">
        <f>IF(SUM('A4'!S934:X934)=6,'A4'!D934,"")</f>
        <v/>
      </c>
      <c r="G903" t="str">
        <f>IF(SUM('A4'!S934:X934)=6,'A4'!E934,"")</f>
        <v/>
      </c>
      <c r="H903" t="str">
        <f>IF(SUM('A4'!S934:X934)=6,'A4'!F934,"")</f>
        <v/>
      </c>
      <c r="I903" t="str">
        <f>IF(SUM('A4'!S934:X934)=6,'A4'!G934,"")</f>
        <v/>
      </c>
      <c r="J903" s="308" t="str">
        <f>IF(SUM('A4'!S934:X934)=6,'A4'!H934,"")</f>
        <v/>
      </c>
    </row>
    <row r="904" spans="1:10" x14ac:dyDescent="0.25">
      <c r="A904" t="str">
        <f>IF(SUM('A4'!S935:X935)=6,'Angaben KH-Standort'!$D$25,"")</f>
        <v/>
      </c>
      <c r="B904" t="str">
        <f>IF(SUM('A4'!S935:X935)=6,'Angaben KH-Standort'!$D$26,"")</f>
        <v/>
      </c>
      <c r="C904" t="str">
        <f>IF(SUM('A4'!S935:X935)=6,'Angaben KH-Standort'!$D$12,"")</f>
        <v/>
      </c>
      <c r="D904" t="str">
        <f>IF(SUM('A4'!S935:X935)=6,'A1'!$F$14,"")</f>
        <v/>
      </c>
      <c r="E904" t="str">
        <f>IF(SUM('A4'!S935:X935)=6,'A4'!C935,"")</f>
        <v/>
      </c>
      <c r="F904" t="str">
        <f>IF(SUM('A4'!S935:X935)=6,'A4'!D935,"")</f>
        <v/>
      </c>
      <c r="G904" t="str">
        <f>IF(SUM('A4'!S935:X935)=6,'A4'!E935,"")</f>
        <v/>
      </c>
      <c r="H904" t="str">
        <f>IF(SUM('A4'!S935:X935)=6,'A4'!F935,"")</f>
        <v/>
      </c>
      <c r="I904" t="str">
        <f>IF(SUM('A4'!S935:X935)=6,'A4'!G935,"")</f>
        <v/>
      </c>
      <c r="J904" s="308" t="str">
        <f>IF(SUM('A4'!S935:X935)=6,'A4'!H935,"")</f>
        <v/>
      </c>
    </row>
    <row r="905" spans="1:10" x14ac:dyDescent="0.25">
      <c r="A905" t="str">
        <f>IF(SUM('A4'!S936:X936)=6,'Angaben KH-Standort'!$D$25,"")</f>
        <v/>
      </c>
      <c r="B905" t="str">
        <f>IF(SUM('A4'!S936:X936)=6,'Angaben KH-Standort'!$D$26,"")</f>
        <v/>
      </c>
      <c r="C905" t="str">
        <f>IF(SUM('A4'!S936:X936)=6,'Angaben KH-Standort'!$D$12,"")</f>
        <v/>
      </c>
      <c r="D905" t="str">
        <f>IF(SUM('A4'!S936:X936)=6,'A1'!$F$14,"")</f>
        <v/>
      </c>
      <c r="E905" t="str">
        <f>IF(SUM('A4'!S936:X936)=6,'A4'!C936,"")</f>
        <v/>
      </c>
      <c r="F905" t="str">
        <f>IF(SUM('A4'!S936:X936)=6,'A4'!D936,"")</f>
        <v/>
      </c>
      <c r="G905" t="str">
        <f>IF(SUM('A4'!S936:X936)=6,'A4'!E936,"")</f>
        <v/>
      </c>
      <c r="H905" t="str">
        <f>IF(SUM('A4'!S936:X936)=6,'A4'!F936,"")</f>
        <v/>
      </c>
      <c r="I905" t="str">
        <f>IF(SUM('A4'!S936:X936)=6,'A4'!G936,"")</f>
        <v/>
      </c>
      <c r="J905" s="308" t="str">
        <f>IF(SUM('A4'!S936:X936)=6,'A4'!H936,"")</f>
        <v/>
      </c>
    </row>
    <row r="906" spans="1:10" x14ac:dyDescent="0.25">
      <c r="A906" t="str">
        <f>IF(SUM('A4'!S937:X937)=6,'Angaben KH-Standort'!$D$25,"")</f>
        <v/>
      </c>
      <c r="B906" t="str">
        <f>IF(SUM('A4'!S937:X937)=6,'Angaben KH-Standort'!$D$26,"")</f>
        <v/>
      </c>
      <c r="C906" t="str">
        <f>IF(SUM('A4'!S937:X937)=6,'Angaben KH-Standort'!$D$12,"")</f>
        <v/>
      </c>
      <c r="D906" t="str">
        <f>IF(SUM('A4'!S937:X937)=6,'A1'!$F$14,"")</f>
        <v/>
      </c>
      <c r="E906" t="str">
        <f>IF(SUM('A4'!S937:X937)=6,'A4'!C937,"")</f>
        <v/>
      </c>
      <c r="F906" t="str">
        <f>IF(SUM('A4'!S937:X937)=6,'A4'!D937,"")</f>
        <v/>
      </c>
      <c r="G906" t="str">
        <f>IF(SUM('A4'!S937:X937)=6,'A4'!E937,"")</f>
        <v/>
      </c>
      <c r="H906" t="str">
        <f>IF(SUM('A4'!S937:X937)=6,'A4'!F937,"")</f>
        <v/>
      </c>
      <c r="I906" t="str">
        <f>IF(SUM('A4'!S937:X937)=6,'A4'!G937,"")</f>
        <v/>
      </c>
      <c r="J906" s="308" t="str">
        <f>IF(SUM('A4'!S937:X937)=6,'A4'!H937,"")</f>
        <v/>
      </c>
    </row>
    <row r="907" spans="1:10" x14ac:dyDescent="0.25">
      <c r="A907" t="str">
        <f>IF(SUM('A4'!S938:X938)=6,'Angaben KH-Standort'!$D$25,"")</f>
        <v/>
      </c>
      <c r="B907" t="str">
        <f>IF(SUM('A4'!S938:X938)=6,'Angaben KH-Standort'!$D$26,"")</f>
        <v/>
      </c>
      <c r="C907" t="str">
        <f>IF(SUM('A4'!S938:X938)=6,'Angaben KH-Standort'!$D$12,"")</f>
        <v/>
      </c>
      <c r="D907" t="str">
        <f>IF(SUM('A4'!S938:X938)=6,'A1'!$F$14,"")</f>
        <v/>
      </c>
      <c r="E907" t="str">
        <f>IF(SUM('A4'!S938:X938)=6,'A4'!C938,"")</f>
        <v/>
      </c>
      <c r="F907" t="str">
        <f>IF(SUM('A4'!S938:X938)=6,'A4'!D938,"")</f>
        <v/>
      </c>
      <c r="G907" t="str">
        <f>IF(SUM('A4'!S938:X938)=6,'A4'!E938,"")</f>
        <v/>
      </c>
      <c r="H907" t="str">
        <f>IF(SUM('A4'!S938:X938)=6,'A4'!F938,"")</f>
        <v/>
      </c>
      <c r="I907" t="str">
        <f>IF(SUM('A4'!S938:X938)=6,'A4'!G938,"")</f>
        <v/>
      </c>
      <c r="J907" s="308" t="str">
        <f>IF(SUM('A4'!S938:X938)=6,'A4'!H938,"")</f>
        <v/>
      </c>
    </row>
    <row r="908" spans="1:10" x14ac:dyDescent="0.25">
      <c r="A908" t="str">
        <f>IF(SUM('A4'!S939:X939)=6,'Angaben KH-Standort'!$D$25,"")</f>
        <v/>
      </c>
      <c r="B908" t="str">
        <f>IF(SUM('A4'!S939:X939)=6,'Angaben KH-Standort'!$D$26,"")</f>
        <v/>
      </c>
      <c r="C908" t="str">
        <f>IF(SUM('A4'!S939:X939)=6,'Angaben KH-Standort'!$D$12,"")</f>
        <v/>
      </c>
      <c r="D908" t="str">
        <f>IF(SUM('A4'!S939:X939)=6,'A1'!$F$14,"")</f>
        <v/>
      </c>
      <c r="E908" t="str">
        <f>IF(SUM('A4'!S939:X939)=6,'A4'!C939,"")</f>
        <v/>
      </c>
      <c r="F908" t="str">
        <f>IF(SUM('A4'!S939:X939)=6,'A4'!D939,"")</f>
        <v/>
      </c>
      <c r="G908" t="str">
        <f>IF(SUM('A4'!S939:X939)=6,'A4'!E939,"")</f>
        <v/>
      </c>
      <c r="H908" t="str">
        <f>IF(SUM('A4'!S939:X939)=6,'A4'!F939,"")</f>
        <v/>
      </c>
      <c r="I908" t="str">
        <f>IF(SUM('A4'!S939:X939)=6,'A4'!G939,"")</f>
        <v/>
      </c>
      <c r="J908" s="308" t="str">
        <f>IF(SUM('A4'!S939:X939)=6,'A4'!H939,"")</f>
        <v/>
      </c>
    </row>
    <row r="909" spans="1:10" x14ac:dyDescent="0.25">
      <c r="A909" t="str">
        <f>IF(SUM('A4'!S940:X940)=6,'Angaben KH-Standort'!$D$25,"")</f>
        <v/>
      </c>
      <c r="B909" t="str">
        <f>IF(SUM('A4'!S940:X940)=6,'Angaben KH-Standort'!$D$26,"")</f>
        <v/>
      </c>
      <c r="C909" t="str">
        <f>IF(SUM('A4'!S940:X940)=6,'Angaben KH-Standort'!$D$12,"")</f>
        <v/>
      </c>
      <c r="D909" t="str">
        <f>IF(SUM('A4'!S940:X940)=6,'A1'!$F$14,"")</f>
        <v/>
      </c>
      <c r="E909" t="str">
        <f>IF(SUM('A4'!S940:X940)=6,'A4'!C940,"")</f>
        <v/>
      </c>
      <c r="F909" t="str">
        <f>IF(SUM('A4'!S940:X940)=6,'A4'!D940,"")</f>
        <v/>
      </c>
      <c r="G909" t="str">
        <f>IF(SUM('A4'!S940:X940)=6,'A4'!E940,"")</f>
        <v/>
      </c>
      <c r="H909" t="str">
        <f>IF(SUM('A4'!S940:X940)=6,'A4'!F940,"")</f>
        <v/>
      </c>
      <c r="I909" t="str">
        <f>IF(SUM('A4'!S940:X940)=6,'A4'!G940,"")</f>
        <v/>
      </c>
      <c r="J909" s="308" t="str">
        <f>IF(SUM('A4'!S940:X940)=6,'A4'!H940,"")</f>
        <v/>
      </c>
    </row>
    <row r="910" spans="1:10" x14ac:dyDescent="0.25">
      <c r="A910" t="str">
        <f>IF(SUM('A4'!S941:X941)=6,'Angaben KH-Standort'!$D$25,"")</f>
        <v/>
      </c>
      <c r="B910" t="str">
        <f>IF(SUM('A4'!S941:X941)=6,'Angaben KH-Standort'!$D$26,"")</f>
        <v/>
      </c>
      <c r="C910" t="str">
        <f>IF(SUM('A4'!S941:X941)=6,'Angaben KH-Standort'!$D$12,"")</f>
        <v/>
      </c>
      <c r="D910" t="str">
        <f>IF(SUM('A4'!S941:X941)=6,'A1'!$F$14,"")</f>
        <v/>
      </c>
      <c r="E910" t="str">
        <f>IF(SUM('A4'!S941:X941)=6,'A4'!C941,"")</f>
        <v/>
      </c>
      <c r="F910" t="str">
        <f>IF(SUM('A4'!S941:X941)=6,'A4'!D941,"")</f>
        <v/>
      </c>
      <c r="G910" t="str">
        <f>IF(SUM('A4'!S941:X941)=6,'A4'!E941,"")</f>
        <v/>
      </c>
      <c r="H910" t="str">
        <f>IF(SUM('A4'!S941:X941)=6,'A4'!F941,"")</f>
        <v/>
      </c>
      <c r="I910" t="str">
        <f>IF(SUM('A4'!S941:X941)=6,'A4'!G941,"")</f>
        <v/>
      </c>
      <c r="J910" s="308" t="str">
        <f>IF(SUM('A4'!S941:X941)=6,'A4'!H941,"")</f>
        <v/>
      </c>
    </row>
    <row r="911" spans="1:10" x14ac:dyDescent="0.25">
      <c r="A911" t="str">
        <f>IF(SUM('A4'!S942:X942)=6,'Angaben KH-Standort'!$D$25,"")</f>
        <v/>
      </c>
      <c r="B911" t="str">
        <f>IF(SUM('A4'!S942:X942)=6,'Angaben KH-Standort'!$D$26,"")</f>
        <v/>
      </c>
      <c r="C911" t="str">
        <f>IF(SUM('A4'!S942:X942)=6,'Angaben KH-Standort'!$D$12,"")</f>
        <v/>
      </c>
      <c r="D911" t="str">
        <f>IF(SUM('A4'!S942:X942)=6,'A1'!$F$14,"")</f>
        <v/>
      </c>
      <c r="E911" t="str">
        <f>IF(SUM('A4'!S942:X942)=6,'A4'!C942,"")</f>
        <v/>
      </c>
      <c r="F911" t="str">
        <f>IF(SUM('A4'!S942:X942)=6,'A4'!D942,"")</f>
        <v/>
      </c>
      <c r="G911" t="str">
        <f>IF(SUM('A4'!S942:X942)=6,'A4'!E942,"")</f>
        <v/>
      </c>
      <c r="H911" t="str">
        <f>IF(SUM('A4'!S942:X942)=6,'A4'!F942,"")</f>
        <v/>
      </c>
      <c r="I911" t="str">
        <f>IF(SUM('A4'!S942:X942)=6,'A4'!G942,"")</f>
        <v/>
      </c>
      <c r="J911" s="308" t="str">
        <f>IF(SUM('A4'!S942:X942)=6,'A4'!H942,"")</f>
        <v/>
      </c>
    </row>
    <row r="912" spans="1:10" x14ac:dyDescent="0.25">
      <c r="A912" t="str">
        <f>IF(SUM('A4'!S943:X943)=6,'Angaben KH-Standort'!$D$25,"")</f>
        <v/>
      </c>
      <c r="B912" t="str">
        <f>IF(SUM('A4'!S943:X943)=6,'Angaben KH-Standort'!$D$26,"")</f>
        <v/>
      </c>
      <c r="C912" t="str">
        <f>IF(SUM('A4'!S943:X943)=6,'Angaben KH-Standort'!$D$12,"")</f>
        <v/>
      </c>
      <c r="D912" t="str">
        <f>IF(SUM('A4'!S943:X943)=6,'A1'!$F$14,"")</f>
        <v/>
      </c>
      <c r="E912" t="str">
        <f>IF(SUM('A4'!S943:X943)=6,'A4'!C943,"")</f>
        <v/>
      </c>
      <c r="F912" t="str">
        <f>IF(SUM('A4'!S943:X943)=6,'A4'!D943,"")</f>
        <v/>
      </c>
      <c r="G912" t="str">
        <f>IF(SUM('A4'!S943:X943)=6,'A4'!E943,"")</f>
        <v/>
      </c>
      <c r="H912" t="str">
        <f>IF(SUM('A4'!S943:X943)=6,'A4'!F943,"")</f>
        <v/>
      </c>
      <c r="I912" t="str">
        <f>IF(SUM('A4'!S943:X943)=6,'A4'!G943,"")</f>
        <v/>
      </c>
      <c r="J912" s="308" t="str">
        <f>IF(SUM('A4'!S943:X943)=6,'A4'!H943,"")</f>
        <v/>
      </c>
    </row>
    <row r="913" spans="1:10" x14ac:dyDescent="0.25">
      <c r="A913" t="str">
        <f>IF(SUM('A4'!S944:X944)=6,'Angaben KH-Standort'!$D$25,"")</f>
        <v/>
      </c>
      <c r="B913" t="str">
        <f>IF(SUM('A4'!S944:X944)=6,'Angaben KH-Standort'!$D$26,"")</f>
        <v/>
      </c>
      <c r="C913" t="str">
        <f>IF(SUM('A4'!S944:X944)=6,'Angaben KH-Standort'!$D$12,"")</f>
        <v/>
      </c>
      <c r="D913" t="str">
        <f>IF(SUM('A4'!S944:X944)=6,'A1'!$F$14,"")</f>
        <v/>
      </c>
      <c r="E913" t="str">
        <f>IF(SUM('A4'!S944:X944)=6,'A4'!C944,"")</f>
        <v/>
      </c>
      <c r="F913" t="str">
        <f>IF(SUM('A4'!S944:X944)=6,'A4'!D944,"")</f>
        <v/>
      </c>
      <c r="G913" t="str">
        <f>IF(SUM('A4'!S944:X944)=6,'A4'!E944,"")</f>
        <v/>
      </c>
      <c r="H913" t="str">
        <f>IF(SUM('A4'!S944:X944)=6,'A4'!F944,"")</f>
        <v/>
      </c>
      <c r="I913" t="str">
        <f>IF(SUM('A4'!S944:X944)=6,'A4'!G944,"")</f>
        <v/>
      </c>
      <c r="J913" s="308" t="str">
        <f>IF(SUM('A4'!S944:X944)=6,'A4'!H944,"")</f>
        <v/>
      </c>
    </row>
    <row r="914" spans="1:10" x14ac:dyDescent="0.25">
      <c r="A914" t="str">
        <f>IF(SUM('A4'!S945:X945)=6,'Angaben KH-Standort'!$D$25,"")</f>
        <v/>
      </c>
      <c r="B914" t="str">
        <f>IF(SUM('A4'!S945:X945)=6,'Angaben KH-Standort'!$D$26,"")</f>
        <v/>
      </c>
      <c r="C914" t="str">
        <f>IF(SUM('A4'!S945:X945)=6,'Angaben KH-Standort'!$D$12,"")</f>
        <v/>
      </c>
      <c r="D914" t="str">
        <f>IF(SUM('A4'!S945:X945)=6,'A1'!$F$14,"")</f>
        <v/>
      </c>
      <c r="E914" t="str">
        <f>IF(SUM('A4'!S945:X945)=6,'A4'!C945,"")</f>
        <v/>
      </c>
      <c r="F914" t="str">
        <f>IF(SUM('A4'!S945:X945)=6,'A4'!D945,"")</f>
        <v/>
      </c>
      <c r="G914" t="str">
        <f>IF(SUM('A4'!S945:X945)=6,'A4'!E945,"")</f>
        <v/>
      </c>
      <c r="H914" t="str">
        <f>IF(SUM('A4'!S945:X945)=6,'A4'!F945,"")</f>
        <v/>
      </c>
      <c r="I914" t="str">
        <f>IF(SUM('A4'!S945:X945)=6,'A4'!G945,"")</f>
        <v/>
      </c>
      <c r="J914" s="308" t="str">
        <f>IF(SUM('A4'!S945:X945)=6,'A4'!H945,"")</f>
        <v/>
      </c>
    </row>
    <row r="915" spans="1:10" x14ac:dyDescent="0.25">
      <c r="A915" t="str">
        <f>IF(SUM('A4'!S946:X946)=6,'Angaben KH-Standort'!$D$25,"")</f>
        <v/>
      </c>
      <c r="B915" t="str">
        <f>IF(SUM('A4'!S946:X946)=6,'Angaben KH-Standort'!$D$26,"")</f>
        <v/>
      </c>
      <c r="C915" t="str">
        <f>IF(SUM('A4'!S946:X946)=6,'Angaben KH-Standort'!$D$12,"")</f>
        <v/>
      </c>
      <c r="D915" t="str">
        <f>IF(SUM('A4'!S946:X946)=6,'A1'!$F$14,"")</f>
        <v/>
      </c>
      <c r="E915" t="str">
        <f>IF(SUM('A4'!S946:X946)=6,'A4'!C946,"")</f>
        <v/>
      </c>
      <c r="F915" t="str">
        <f>IF(SUM('A4'!S946:X946)=6,'A4'!D946,"")</f>
        <v/>
      </c>
      <c r="G915" t="str">
        <f>IF(SUM('A4'!S946:X946)=6,'A4'!E946,"")</f>
        <v/>
      </c>
      <c r="H915" t="str">
        <f>IF(SUM('A4'!S946:X946)=6,'A4'!F946,"")</f>
        <v/>
      </c>
      <c r="I915" t="str">
        <f>IF(SUM('A4'!S946:X946)=6,'A4'!G946,"")</f>
        <v/>
      </c>
      <c r="J915" s="308" t="str">
        <f>IF(SUM('A4'!S946:X946)=6,'A4'!H946,"")</f>
        <v/>
      </c>
    </row>
    <row r="916" spans="1:10" x14ac:dyDescent="0.25">
      <c r="A916" t="str">
        <f>IF(SUM('A4'!S947:X947)=6,'Angaben KH-Standort'!$D$25,"")</f>
        <v/>
      </c>
      <c r="B916" t="str">
        <f>IF(SUM('A4'!S947:X947)=6,'Angaben KH-Standort'!$D$26,"")</f>
        <v/>
      </c>
      <c r="C916" t="str">
        <f>IF(SUM('A4'!S947:X947)=6,'Angaben KH-Standort'!$D$12,"")</f>
        <v/>
      </c>
      <c r="D916" t="str">
        <f>IF(SUM('A4'!S947:X947)=6,'A1'!$F$14,"")</f>
        <v/>
      </c>
      <c r="E916" t="str">
        <f>IF(SUM('A4'!S947:X947)=6,'A4'!C947,"")</f>
        <v/>
      </c>
      <c r="F916" t="str">
        <f>IF(SUM('A4'!S947:X947)=6,'A4'!D947,"")</f>
        <v/>
      </c>
      <c r="G916" t="str">
        <f>IF(SUM('A4'!S947:X947)=6,'A4'!E947,"")</f>
        <v/>
      </c>
      <c r="H916" t="str">
        <f>IF(SUM('A4'!S947:X947)=6,'A4'!F947,"")</f>
        <v/>
      </c>
      <c r="I916" t="str">
        <f>IF(SUM('A4'!S947:X947)=6,'A4'!G947,"")</f>
        <v/>
      </c>
      <c r="J916" s="308" t="str">
        <f>IF(SUM('A4'!S947:X947)=6,'A4'!H947,"")</f>
        <v/>
      </c>
    </row>
    <row r="917" spans="1:10" x14ac:dyDescent="0.25">
      <c r="A917" t="str">
        <f>IF(SUM('A4'!S948:X948)=6,'Angaben KH-Standort'!$D$25,"")</f>
        <v/>
      </c>
      <c r="B917" t="str">
        <f>IF(SUM('A4'!S948:X948)=6,'Angaben KH-Standort'!$D$26,"")</f>
        <v/>
      </c>
      <c r="C917" t="str">
        <f>IF(SUM('A4'!S948:X948)=6,'Angaben KH-Standort'!$D$12,"")</f>
        <v/>
      </c>
      <c r="D917" t="str">
        <f>IF(SUM('A4'!S948:X948)=6,'A1'!$F$14,"")</f>
        <v/>
      </c>
      <c r="E917" t="str">
        <f>IF(SUM('A4'!S948:X948)=6,'A4'!C948,"")</f>
        <v/>
      </c>
      <c r="F917" t="str">
        <f>IF(SUM('A4'!S948:X948)=6,'A4'!D948,"")</f>
        <v/>
      </c>
      <c r="G917" t="str">
        <f>IF(SUM('A4'!S948:X948)=6,'A4'!E948,"")</f>
        <v/>
      </c>
      <c r="H917" t="str">
        <f>IF(SUM('A4'!S948:X948)=6,'A4'!F948,"")</f>
        <v/>
      </c>
      <c r="I917" t="str">
        <f>IF(SUM('A4'!S948:X948)=6,'A4'!G948,"")</f>
        <v/>
      </c>
      <c r="J917" s="308" t="str">
        <f>IF(SUM('A4'!S948:X948)=6,'A4'!H948,"")</f>
        <v/>
      </c>
    </row>
    <row r="918" spans="1:10" x14ac:dyDescent="0.25">
      <c r="A918" t="str">
        <f>IF(SUM('A4'!S949:X949)=6,'Angaben KH-Standort'!$D$25,"")</f>
        <v/>
      </c>
      <c r="B918" t="str">
        <f>IF(SUM('A4'!S949:X949)=6,'Angaben KH-Standort'!$D$26,"")</f>
        <v/>
      </c>
      <c r="C918" t="str">
        <f>IF(SUM('A4'!S949:X949)=6,'Angaben KH-Standort'!$D$12,"")</f>
        <v/>
      </c>
      <c r="D918" t="str">
        <f>IF(SUM('A4'!S949:X949)=6,'A1'!$F$14,"")</f>
        <v/>
      </c>
      <c r="E918" t="str">
        <f>IF(SUM('A4'!S949:X949)=6,'A4'!C949,"")</f>
        <v/>
      </c>
      <c r="F918" t="str">
        <f>IF(SUM('A4'!S949:X949)=6,'A4'!D949,"")</f>
        <v/>
      </c>
      <c r="G918" t="str">
        <f>IF(SUM('A4'!S949:X949)=6,'A4'!E949,"")</f>
        <v/>
      </c>
      <c r="H918" t="str">
        <f>IF(SUM('A4'!S949:X949)=6,'A4'!F949,"")</f>
        <v/>
      </c>
      <c r="I918" t="str">
        <f>IF(SUM('A4'!S949:X949)=6,'A4'!G949,"")</f>
        <v/>
      </c>
      <c r="J918" s="308" t="str">
        <f>IF(SUM('A4'!S949:X949)=6,'A4'!H949,"")</f>
        <v/>
      </c>
    </row>
    <row r="919" spans="1:10" x14ac:dyDescent="0.25">
      <c r="A919" t="str">
        <f>IF(SUM('A4'!S950:X950)=6,'Angaben KH-Standort'!$D$25,"")</f>
        <v/>
      </c>
      <c r="B919" t="str">
        <f>IF(SUM('A4'!S950:X950)=6,'Angaben KH-Standort'!$D$26,"")</f>
        <v/>
      </c>
      <c r="C919" t="str">
        <f>IF(SUM('A4'!S950:X950)=6,'Angaben KH-Standort'!$D$12,"")</f>
        <v/>
      </c>
      <c r="D919" t="str">
        <f>IF(SUM('A4'!S950:X950)=6,'A1'!$F$14,"")</f>
        <v/>
      </c>
      <c r="E919" t="str">
        <f>IF(SUM('A4'!S950:X950)=6,'A4'!C950,"")</f>
        <v/>
      </c>
      <c r="F919" t="str">
        <f>IF(SUM('A4'!S950:X950)=6,'A4'!D950,"")</f>
        <v/>
      </c>
      <c r="G919" t="str">
        <f>IF(SUM('A4'!S950:X950)=6,'A4'!E950,"")</f>
        <v/>
      </c>
      <c r="H919" t="str">
        <f>IF(SUM('A4'!S950:X950)=6,'A4'!F950,"")</f>
        <v/>
      </c>
      <c r="I919" t="str">
        <f>IF(SUM('A4'!S950:X950)=6,'A4'!G950,"")</f>
        <v/>
      </c>
      <c r="J919" s="308" t="str">
        <f>IF(SUM('A4'!S950:X950)=6,'A4'!H950,"")</f>
        <v/>
      </c>
    </row>
    <row r="920" spans="1:10" x14ac:dyDescent="0.25">
      <c r="A920" t="str">
        <f>IF(SUM('A4'!S951:X951)=6,'Angaben KH-Standort'!$D$25,"")</f>
        <v/>
      </c>
      <c r="B920" t="str">
        <f>IF(SUM('A4'!S951:X951)=6,'Angaben KH-Standort'!$D$26,"")</f>
        <v/>
      </c>
      <c r="C920" t="str">
        <f>IF(SUM('A4'!S951:X951)=6,'Angaben KH-Standort'!$D$12,"")</f>
        <v/>
      </c>
      <c r="D920" t="str">
        <f>IF(SUM('A4'!S951:X951)=6,'A1'!$F$14,"")</f>
        <v/>
      </c>
      <c r="E920" t="str">
        <f>IF(SUM('A4'!S951:X951)=6,'A4'!C951,"")</f>
        <v/>
      </c>
      <c r="F920" t="str">
        <f>IF(SUM('A4'!S951:X951)=6,'A4'!D951,"")</f>
        <v/>
      </c>
      <c r="G920" t="str">
        <f>IF(SUM('A4'!S951:X951)=6,'A4'!E951,"")</f>
        <v/>
      </c>
      <c r="H920" t="str">
        <f>IF(SUM('A4'!S951:X951)=6,'A4'!F951,"")</f>
        <v/>
      </c>
      <c r="I920" t="str">
        <f>IF(SUM('A4'!S951:X951)=6,'A4'!G951,"")</f>
        <v/>
      </c>
      <c r="J920" s="308" t="str">
        <f>IF(SUM('A4'!S951:X951)=6,'A4'!H951,"")</f>
        <v/>
      </c>
    </row>
    <row r="921" spans="1:10" x14ac:dyDescent="0.25">
      <c r="A921" t="str">
        <f>IF(SUM('A4'!S952:X952)=6,'Angaben KH-Standort'!$D$25,"")</f>
        <v/>
      </c>
      <c r="B921" t="str">
        <f>IF(SUM('A4'!S952:X952)=6,'Angaben KH-Standort'!$D$26,"")</f>
        <v/>
      </c>
      <c r="C921" t="str">
        <f>IF(SUM('A4'!S952:X952)=6,'Angaben KH-Standort'!$D$12,"")</f>
        <v/>
      </c>
      <c r="D921" t="str">
        <f>IF(SUM('A4'!S952:X952)=6,'A1'!$F$14,"")</f>
        <v/>
      </c>
      <c r="E921" t="str">
        <f>IF(SUM('A4'!S952:X952)=6,'A4'!C952,"")</f>
        <v/>
      </c>
      <c r="F921" t="str">
        <f>IF(SUM('A4'!S952:X952)=6,'A4'!D952,"")</f>
        <v/>
      </c>
      <c r="G921" t="str">
        <f>IF(SUM('A4'!S952:X952)=6,'A4'!E952,"")</f>
        <v/>
      </c>
      <c r="H921" t="str">
        <f>IF(SUM('A4'!S952:X952)=6,'A4'!F952,"")</f>
        <v/>
      </c>
      <c r="I921" t="str">
        <f>IF(SUM('A4'!S952:X952)=6,'A4'!G952,"")</f>
        <v/>
      </c>
      <c r="J921" s="308" t="str">
        <f>IF(SUM('A4'!S952:X952)=6,'A4'!H952,"")</f>
        <v/>
      </c>
    </row>
    <row r="922" spans="1:10" x14ac:dyDescent="0.25">
      <c r="A922" t="str">
        <f>IF(SUM('A4'!S953:X953)=6,'Angaben KH-Standort'!$D$25,"")</f>
        <v/>
      </c>
      <c r="B922" t="str">
        <f>IF(SUM('A4'!S953:X953)=6,'Angaben KH-Standort'!$D$26,"")</f>
        <v/>
      </c>
      <c r="C922" t="str">
        <f>IF(SUM('A4'!S953:X953)=6,'Angaben KH-Standort'!$D$12,"")</f>
        <v/>
      </c>
      <c r="D922" t="str">
        <f>IF(SUM('A4'!S953:X953)=6,'A1'!$F$14,"")</f>
        <v/>
      </c>
      <c r="E922" t="str">
        <f>IF(SUM('A4'!S953:X953)=6,'A4'!C953,"")</f>
        <v/>
      </c>
      <c r="F922" t="str">
        <f>IF(SUM('A4'!S953:X953)=6,'A4'!D953,"")</f>
        <v/>
      </c>
      <c r="G922" t="str">
        <f>IF(SUM('A4'!S953:X953)=6,'A4'!E953,"")</f>
        <v/>
      </c>
      <c r="H922" t="str">
        <f>IF(SUM('A4'!S953:X953)=6,'A4'!F953,"")</f>
        <v/>
      </c>
      <c r="I922" t="str">
        <f>IF(SUM('A4'!S953:X953)=6,'A4'!G953,"")</f>
        <v/>
      </c>
      <c r="J922" s="308" t="str">
        <f>IF(SUM('A4'!S953:X953)=6,'A4'!H953,"")</f>
        <v/>
      </c>
    </row>
    <row r="923" spans="1:10" x14ac:dyDescent="0.25">
      <c r="A923" t="str">
        <f>IF(SUM('A4'!S954:X954)=6,'Angaben KH-Standort'!$D$25,"")</f>
        <v/>
      </c>
      <c r="B923" t="str">
        <f>IF(SUM('A4'!S954:X954)=6,'Angaben KH-Standort'!$D$26,"")</f>
        <v/>
      </c>
      <c r="C923" t="str">
        <f>IF(SUM('A4'!S954:X954)=6,'Angaben KH-Standort'!$D$12,"")</f>
        <v/>
      </c>
      <c r="D923" t="str">
        <f>IF(SUM('A4'!S954:X954)=6,'A1'!$F$14,"")</f>
        <v/>
      </c>
      <c r="E923" t="str">
        <f>IF(SUM('A4'!S954:X954)=6,'A4'!C954,"")</f>
        <v/>
      </c>
      <c r="F923" t="str">
        <f>IF(SUM('A4'!S954:X954)=6,'A4'!D954,"")</f>
        <v/>
      </c>
      <c r="G923" t="str">
        <f>IF(SUM('A4'!S954:X954)=6,'A4'!E954,"")</f>
        <v/>
      </c>
      <c r="H923" t="str">
        <f>IF(SUM('A4'!S954:X954)=6,'A4'!F954,"")</f>
        <v/>
      </c>
      <c r="I923" t="str">
        <f>IF(SUM('A4'!S954:X954)=6,'A4'!G954,"")</f>
        <v/>
      </c>
      <c r="J923" s="308" t="str">
        <f>IF(SUM('A4'!S954:X954)=6,'A4'!H954,"")</f>
        <v/>
      </c>
    </row>
    <row r="924" spans="1:10" x14ac:dyDescent="0.25">
      <c r="A924" t="str">
        <f>IF(SUM('A4'!S955:X955)=6,'Angaben KH-Standort'!$D$25,"")</f>
        <v/>
      </c>
      <c r="B924" t="str">
        <f>IF(SUM('A4'!S955:X955)=6,'Angaben KH-Standort'!$D$26,"")</f>
        <v/>
      </c>
      <c r="C924" t="str">
        <f>IF(SUM('A4'!S955:X955)=6,'Angaben KH-Standort'!$D$12,"")</f>
        <v/>
      </c>
      <c r="D924" t="str">
        <f>IF(SUM('A4'!S955:X955)=6,'A1'!$F$14,"")</f>
        <v/>
      </c>
      <c r="E924" t="str">
        <f>IF(SUM('A4'!S955:X955)=6,'A4'!C955,"")</f>
        <v/>
      </c>
      <c r="F924" t="str">
        <f>IF(SUM('A4'!S955:X955)=6,'A4'!D955,"")</f>
        <v/>
      </c>
      <c r="G924" t="str">
        <f>IF(SUM('A4'!S955:X955)=6,'A4'!E955,"")</f>
        <v/>
      </c>
      <c r="H924" t="str">
        <f>IF(SUM('A4'!S955:X955)=6,'A4'!F955,"")</f>
        <v/>
      </c>
      <c r="I924" t="str">
        <f>IF(SUM('A4'!S955:X955)=6,'A4'!G955,"")</f>
        <v/>
      </c>
      <c r="J924" s="308" t="str">
        <f>IF(SUM('A4'!S955:X955)=6,'A4'!H955,"")</f>
        <v/>
      </c>
    </row>
    <row r="925" spans="1:10" x14ac:dyDescent="0.25">
      <c r="A925" t="str">
        <f>IF(SUM('A4'!S956:X956)=6,'Angaben KH-Standort'!$D$25,"")</f>
        <v/>
      </c>
      <c r="B925" t="str">
        <f>IF(SUM('A4'!S956:X956)=6,'Angaben KH-Standort'!$D$26,"")</f>
        <v/>
      </c>
      <c r="C925" t="str">
        <f>IF(SUM('A4'!S956:X956)=6,'Angaben KH-Standort'!$D$12,"")</f>
        <v/>
      </c>
      <c r="D925" t="str">
        <f>IF(SUM('A4'!S956:X956)=6,'A1'!$F$14,"")</f>
        <v/>
      </c>
      <c r="E925" t="str">
        <f>IF(SUM('A4'!S956:X956)=6,'A4'!C956,"")</f>
        <v/>
      </c>
      <c r="F925" t="str">
        <f>IF(SUM('A4'!S956:X956)=6,'A4'!D956,"")</f>
        <v/>
      </c>
      <c r="G925" t="str">
        <f>IF(SUM('A4'!S956:X956)=6,'A4'!E956,"")</f>
        <v/>
      </c>
      <c r="H925" t="str">
        <f>IF(SUM('A4'!S956:X956)=6,'A4'!F956,"")</f>
        <v/>
      </c>
      <c r="I925" t="str">
        <f>IF(SUM('A4'!S956:X956)=6,'A4'!G956,"")</f>
        <v/>
      </c>
      <c r="J925" s="308" t="str">
        <f>IF(SUM('A4'!S956:X956)=6,'A4'!H956,"")</f>
        <v/>
      </c>
    </row>
    <row r="926" spans="1:10" x14ac:dyDescent="0.25">
      <c r="A926" t="str">
        <f>IF(SUM('A4'!S957:X957)=6,'Angaben KH-Standort'!$D$25,"")</f>
        <v/>
      </c>
      <c r="B926" t="str">
        <f>IF(SUM('A4'!S957:X957)=6,'Angaben KH-Standort'!$D$26,"")</f>
        <v/>
      </c>
      <c r="C926" t="str">
        <f>IF(SUM('A4'!S957:X957)=6,'Angaben KH-Standort'!$D$12,"")</f>
        <v/>
      </c>
      <c r="D926" t="str">
        <f>IF(SUM('A4'!S957:X957)=6,'A1'!$F$14,"")</f>
        <v/>
      </c>
      <c r="E926" t="str">
        <f>IF(SUM('A4'!S957:X957)=6,'A4'!C957,"")</f>
        <v/>
      </c>
      <c r="F926" t="str">
        <f>IF(SUM('A4'!S957:X957)=6,'A4'!D957,"")</f>
        <v/>
      </c>
      <c r="G926" t="str">
        <f>IF(SUM('A4'!S957:X957)=6,'A4'!E957,"")</f>
        <v/>
      </c>
      <c r="H926" t="str">
        <f>IF(SUM('A4'!S957:X957)=6,'A4'!F957,"")</f>
        <v/>
      </c>
      <c r="I926" t="str">
        <f>IF(SUM('A4'!S957:X957)=6,'A4'!G957,"")</f>
        <v/>
      </c>
      <c r="J926" s="308" t="str">
        <f>IF(SUM('A4'!S957:X957)=6,'A4'!H957,"")</f>
        <v/>
      </c>
    </row>
    <row r="927" spans="1:10" x14ac:dyDescent="0.25">
      <c r="A927" t="str">
        <f>IF(SUM('A4'!S958:X958)=6,'Angaben KH-Standort'!$D$25,"")</f>
        <v/>
      </c>
      <c r="B927" t="str">
        <f>IF(SUM('A4'!S958:X958)=6,'Angaben KH-Standort'!$D$26,"")</f>
        <v/>
      </c>
      <c r="C927" t="str">
        <f>IF(SUM('A4'!S958:X958)=6,'Angaben KH-Standort'!$D$12,"")</f>
        <v/>
      </c>
      <c r="D927" t="str">
        <f>IF(SUM('A4'!S958:X958)=6,'A1'!$F$14,"")</f>
        <v/>
      </c>
      <c r="E927" t="str">
        <f>IF(SUM('A4'!S958:X958)=6,'A4'!C958,"")</f>
        <v/>
      </c>
      <c r="F927" t="str">
        <f>IF(SUM('A4'!S958:X958)=6,'A4'!D958,"")</f>
        <v/>
      </c>
      <c r="G927" t="str">
        <f>IF(SUM('A4'!S958:X958)=6,'A4'!E958,"")</f>
        <v/>
      </c>
      <c r="H927" t="str">
        <f>IF(SUM('A4'!S958:X958)=6,'A4'!F958,"")</f>
        <v/>
      </c>
      <c r="I927" t="str">
        <f>IF(SUM('A4'!S958:X958)=6,'A4'!G958,"")</f>
        <v/>
      </c>
      <c r="J927" s="308" t="str">
        <f>IF(SUM('A4'!S958:X958)=6,'A4'!H958,"")</f>
        <v/>
      </c>
    </row>
    <row r="928" spans="1:10" x14ac:dyDescent="0.25">
      <c r="A928" t="str">
        <f>IF(SUM('A4'!S959:X959)=6,'Angaben KH-Standort'!$D$25,"")</f>
        <v/>
      </c>
      <c r="B928" t="str">
        <f>IF(SUM('A4'!S959:X959)=6,'Angaben KH-Standort'!$D$26,"")</f>
        <v/>
      </c>
      <c r="C928" t="str">
        <f>IF(SUM('A4'!S959:X959)=6,'Angaben KH-Standort'!$D$12,"")</f>
        <v/>
      </c>
      <c r="D928" t="str">
        <f>IF(SUM('A4'!S959:X959)=6,'A1'!$F$14,"")</f>
        <v/>
      </c>
      <c r="E928" t="str">
        <f>IF(SUM('A4'!S959:X959)=6,'A4'!C959,"")</f>
        <v/>
      </c>
      <c r="F928" t="str">
        <f>IF(SUM('A4'!S959:X959)=6,'A4'!D959,"")</f>
        <v/>
      </c>
      <c r="G928" t="str">
        <f>IF(SUM('A4'!S959:X959)=6,'A4'!E959,"")</f>
        <v/>
      </c>
      <c r="H928" t="str">
        <f>IF(SUM('A4'!S959:X959)=6,'A4'!F959,"")</f>
        <v/>
      </c>
      <c r="I928" t="str">
        <f>IF(SUM('A4'!S959:X959)=6,'A4'!G959,"")</f>
        <v/>
      </c>
      <c r="J928" s="308" t="str">
        <f>IF(SUM('A4'!S959:X959)=6,'A4'!H959,"")</f>
        <v/>
      </c>
    </row>
    <row r="929" spans="1:10" x14ac:dyDescent="0.25">
      <c r="A929" t="str">
        <f>IF(SUM('A4'!S960:X960)=6,'Angaben KH-Standort'!$D$25,"")</f>
        <v/>
      </c>
      <c r="B929" t="str">
        <f>IF(SUM('A4'!S960:X960)=6,'Angaben KH-Standort'!$D$26,"")</f>
        <v/>
      </c>
      <c r="C929" t="str">
        <f>IF(SUM('A4'!S960:X960)=6,'Angaben KH-Standort'!$D$12,"")</f>
        <v/>
      </c>
      <c r="D929" t="str">
        <f>IF(SUM('A4'!S960:X960)=6,'A1'!$F$14,"")</f>
        <v/>
      </c>
      <c r="E929" t="str">
        <f>IF(SUM('A4'!S960:X960)=6,'A4'!C960,"")</f>
        <v/>
      </c>
      <c r="F929" t="str">
        <f>IF(SUM('A4'!S960:X960)=6,'A4'!D960,"")</f>
        <v/>
      </c>
      <c r="G929" t="str">
        <f>IF(SUM('A4'!S960:X960)=6,'A4'!E960,"")</f>
        <v/>
      </c>
      <c r="H929" t="str">
        <f>IF(SUM('A4'!S960:X960)=6,'A4'!F960,"")</f>
        <v/>
      </c>
      <c r="I929" t="str">
        <f>IF(SUM('A4'!S960:X960)=6,'A4'!G960,"")</f>
        <v/>
      </c>
      <c r="J929" s="308" t="str">
        <f>IF(SUM('A4'!S960:X960)=6,'A4'!H960,"")</f>
        <v/>
      </c>
    </row>
    <row r="930" spans="1:10" x14ac:dyDescent="0.25">
      <c r="A930" t="str">
        <f>IF(SUM('A4'!S961:X961)=6,'Angaben KH-Standort'!$D$25,"")</f>
        <v/>
      </c>
      <c r="B930" t="str">
        <f>IF(SUM('A4'!S961:X961)=6,'Angaben KH-Standort'!$D$26,"")</f>
        <v/>
      </c>
      <c r="C930" t="str">
        <f>IF(SUM('A4'!S961:X961)=6,'Angaben KH-Standort'!$D$12,"")</f>
        <v/>
      </c>
      <c r="D930" t="str">
        <f>IF(SUM('A4'!S961:X961)=6,'A1'!$F$14,"")</f>
        <v/>
      </c>
      <c r="E930" t="str">
        <f>IF(SUM('A4'!S961:X961)=6,'A4'!C961,"")</f>
        <v/>
      </c>
      <c r="F930" t="str">
        <f>IF(SUM('A4'!S961:X961)=6,'A4'!D961,"")</f>
        <v/>
      </c>
      <c r="G930" t="str">
        <f>IF(SUM('A4'!S961:X961)=6,'A4'!E961,"")</f>
        <v/>
      </c>
      <c r="H930" t="str">
        <f>IF(SUM('A4'!S961:X961)=6,'A4'!F961,"")</f>
        <v/>
      </c>
      <c r="I930" t="str">
        <f>IF(SUM('A4'!S961:X961)=6,'A4'!G961,"")</f>
        <v/>
      </c>
      <c r="J930" s="308" t="str">
        <f>IF(SUM('A4'!S961:X961)=6,'A4'!H961,"")</f>
        <v/>
      </c>
    </row>
    <row r="931" spans="1:10" x14ac:dyDescent="0.25">
      <c r="A931" t="str">
        <f>IF(SUM('A4'!S962:X962)=6,'Angaben KH-Standort'!$D$25,"")</f>
        <v/>
      </c>
      <c r="B931" t="str">
        <f>IF(SUM('A4'!S962:X962)=6,'Angaben KH-Standort'!$D$26,"")</f>
        <v/>
      </c>
      <c r="C931" t="str">
        <f>IF(SUM('A4'!S962:X962)=6,'Angaben KH-Standort'!$D$12,"")</f>
        <v/>
      </c>
      <c r="D931" t="str">
        <f>IF(SUM('A4'!S962:X962)=6,'A1'!$F$14,"")</f>
        <v/>
      </c>
      <c r="E931" t="str">
        <f>IF(SUM('A4'!S962:X962)=6,'A4'!C962,"")</f>
        <v/>
      </c>
      <c r="F931" t="str">
        <f>IF(SUM('A4'!S962:X962)=6,'A4'!D962,"")</f>
        <v/>
      </c>
      <c r="G931" t="str">
        <f>IF(SUM('A4'!S962:X962)=6,'A4'!E962,"")</f>
        <v/>
      </c>
      <c r="H931" t="str">
        <f>IF(SUM('A4'!S962:X962)=6,'A4'!F962,"")</f>
        <v/>
      </c>
      <c r="I931" t="str">
        <f>IF(SUM('A4'!S962:X962)=6,'A4'!G962,"")</f>
        <v/>
      </c>
      <c r="J931" s="308" t="str">
        <f>IF(SUM('A4'!S962:X962)=6,'A4'!H962,"")</f>
        <v/>
      </c>
    </row>
    <row r="932" spans="1:10" x14ac:dyDescent="0.25">
      <c r="A932" t="str">
        <f>IF(SUM('A4'!S963:X963)=6,'Angaben KH-Standort'!$D$25,"")</f>
        <v/>
      </c>
      <c r="B932" t="str">
        <f>IF(SUM('A4'!S963:X963)=6,'Angaben KH-Standort'!$D$26,"")</f>
        <v/>
      </c>
      <c r="C932" t="str">
        <f>IF(SUM('A4'!S963:X963)=6,'Angaben KH-Standort'!$D$12,"")</f>
        <v/>
      </c>
      <c r="D932" t="str">
        <f>IF(SUM('A4'!S963:X963)=6,'A1'!$F$14,"")</f>
        <v/>
      </c>
      <c r="E932" t="str">
        <f>IF(SUM('A4'!S963:X963)=6,'A4'!C963,"")</f>
        <v/>
      </c>
      <c r="F932" t="str">
        <f>IF(SUM('A4'!S963:X963)=6,'A4'!D963,"")</f>
        <v/>
      </c>
      <c r="G932" t="str">
        <f>IF(SUM('A4'!S963:X963)=6,'A4'!E963,"")</f>
        <v/>
      </c>
      <c r="H932" t="str">
        <f>IF(SUM('A4'!S963:X963)=6,'A4'!F963,"")</f>
        <v/>
      </c>
      <c r="I932" t="str">
        <f>IF(SUM('A4'!S963:X963)=6,'A4'!G963,"")</f>
        <v/>
      </c>
      <c r="J932" s="308" t="str">
        <f>IF(SUM('A4'!S963:X963)=6,'A4'!H963,"")</f>
        <v/>
      </c>
    </row>
    <row r="933" spans="1:10" x14ac:dyDescent="0.25">
      <c r="A933" t="str">
        <f>IF(SUM('A4'!S964:X964)=6,'Angaben KH-Standort'!$D$25,"")</f>
        <v/>
      </c>
      <c r="B933" t="str">
        <f>IF(SUM('A4'!S964:X964)=6,'Angaben KH-Standort'!$D$26,"")</f>
        <v/>
      </c>
      <c r="C933" t="str">
        <f>IF(SUM('A4'!S964:X964)=6,'Angaben KH-Standort'!$D$12,"")</f>
        <v/>
      </c>
      <c r="D933" t="str">
        <f>IF(SUM('A4'!S964:X964)=6,'A1'!$F$14,"")</f>
        <v/>
      </c>
      <c r="E933" t="str">
        <f>IF(SUM('A4'!S964:X964)=6,'A4'!C964,"")</f>
        <v/>
      </c>
      <c r="F933" t="str">
        <f>IF(SUM('A4'!S964:X964)=6,'A4'!D964,"")</f>
        <v/>
      </c>
      <c r="G933" t="str">
        <f>IF(SUM('A4'!S964:X964)=6,'A4'!E964,"")</f>
        <v/>
      </c>
      <c r="H933" t="str">
        <f>IF(SUM('A4'!S964:X964)=6,'A4'!F964,"")</f>
        <v/>
      </c>
      <c r="I933" t="str">
        <f>IF(SUM('A4'!S964:X964)=6,'A4'!G964,"")</f>
        <v/>
      </c>
      <c r="J933" s="308" t="str">
        <f>IF(SUM('A4'!S964:X964)=6,'A4'!H964,"")</f>
        <v/>
      </c>
    </row>
    <row r="934" spans="1:10" x14ac:dyDescent="0.25">
      <c r="A934" t="str">
        <f>IF(SUM('A4'!S965:X965)=6,'Angaben KH-Standort'!$D$25,"")</f>
        <v/>
      </c>
      <c r="B934" t="str">
        <f>IF(SUM('A4'!S965:X965)=6,'Angaben KH-Standort'!$D$26,"")</f>
        <v/>
      </c>
      <c r="C934" t="str">
        <f>IF(SUM('A4'!S965:X965)=6,'Angaben KH-Standort'!$D$12,"")</f>
        <v/>
      </c>
      <c r="D934" t="str">
        <f>IF(SUM('A4'!S965:X965)=6,'A1'!$F$14,"")</f>
        <v/>
      </c>
      <c r="E934" t="str">
        <f>IF(SUM('A4'!S965:X965)=6,'A4'!C965,"")</f>
        <v/>
      </c>
      <c r="F934" t="str">
        <f>IF(SUM('A4'!S965:X965)=6,'A4'!D965,"")</f>
        <v/>
      </c>
      <c r="G934" t="str">
        <f>IF(SUM('A4'!S965:X965)=6,'A4'!E965,"")</f>
        <v/>
      </c>
      <c r="H934" t="str">
        <f>IF(SUM('A4'!S965:X965)=6,'A4'!F965,"")</f>
        <v/>
      </c>
      <c r="I934" t="str">
        <f>IF(SUM('A4'!S965:X965)=6,'A4'!G965,"")</f>
        <v/>
      </c>
      <c r="J934" s="308" t="str">
        <f>IF(SUM('A4'!S965:X965)=6,'A4'!H965,"")</f>
        <v/>
      </c>
    </row>
    <row r="935" spans="1:10" x14ac:dyDescent="0.25">
      <c r="A935" t="str">
        <f>IF(SUM('A4'!S966:X966)=6,'Angaben KH-Standort'!$D$25,"")</f>
        <v/>
      </c>
      <c r="B935" t="str">
        <f>IF(SUM('A4'!S966:X966)=6,'Angaben KH-Standort'!$D$26,"")</f>
        <v/>
      </c>
      <c r="C935" t="str">
        <f>IF(SUM('A4'!S966:X966)=6,'Angaben KH-Standort'!$D$12,"")</f>
        <v/>
      </c>
      <c r="D935" t="str">
        <f>IF(SUM('A4'!S966:X966)=6,'A1'!$F$14,"")</f>
        <v/>
      </c>
      <c r="E935" t="str">
        <f>IF(SUM('A4'!S966:X966)=6,'A4'!C966,"")</f>
        <v/>
      </c>
      <c r="F935" t="str">
        <f>IF(SUM('A4'!S966:X966)=6,'A4'!D966,"")</f>
        <v/>
      </c>
      <c r="G935" t="str">
        <f>IF(SUM('A4'!S966:X966)=6,'A4'!E966,"")</f>
        <v/>
      </c>
      <c r="H935" t="str">
        <f>IF(SUM('A4'!S966:X966)=6,'A4'!F966,"")</f>
        <v/>
      </c>
      <c r="I935" t="str">
        <f>IF(SUM('A4'!S966:X966)=6,'A4'!G966,"")</f>
        <v/>
      </c>
      <c r="J935" s="308" t="str">
        <f>IF(SUM('A4'!S966:X966)=6,'A4'!H966,"")</f>
        <v/>
      </c>
    </row>
    <row r="936" spans="1:10" x14ac:dyDescent="0.25">
      <c r="A936" t="str">
        <f>IF(SUM('A4'!S967:X967)=6,'Angaben KH-Standort'!$D$25,"")</f>
        <v/>
      </c>
      <c r="B936" t="str">
        <f>IF(SUM('A4'!S967:X967)=6,'Angaben KH-Standort'!$D$26,"")</f>
        <v/>
      </c>
      <c r="C936" t="str">
        <f>IF(SUM('A4'!S967:X967)=6,'Angaben KH-Standort'!$D$12,"")</f>
        <v/>
      </c>
      <c r="D936" t="str">
        <f>IF(SUM('A4'!S967:X967)=6,'A1'!$F$14,"")</f>
        <v/>
      </c>
      <c r="E936" t="str">
        <f>IF(SUM('A4'!S967:X967)=6,'A4'!C967,"")</f>
        <v/>
      </c>
      <c r="F936" t="str">
        <f>IF(SUM('A4'!S967:X967)=6,'A4'!D967,"")</f>
        <v/>
      </c>
      <c r="G936" t="str">
        <f>IF(SUM('A4'!S967:X967)=6,'A4'!E967,"")</f>
        <v/>
      </c>
      <c r="H936" t="str">
        <f>IF(SUM('A4'!S967:X967)=6,'A4'!F967,"")</f>
        <v/>
      </c>
      <c r="I936" t="str">
        <f>IF(SUM('A4'!S967:X967)=6,'A4'!G967,"")</f>
        <v/>
      </c>
      <c r="J936" s="308" t="str">
        <f>IF(SUM('A4'!S967:X967)=6,'A4'!H967,"")</f>
        <v/>
      </c>
    </row>
    <row r="937" spans="1:10" x14ac:dyDescent="0.25">
      <c r="A937" t="str">
        <f>IF(SUM('A4'!S968:X968)=6,'Angaben KH-Standort'!$D$25,"")</f>
        <v/>
      </c>
      <c r="B937" t="str">
        <f>IF(SUM('A4'!S968:X968)=6,'Angaben KH-Standort'!$D$26,"")</f>
        <v/>
      </c>
      <c r="C937" t="str">
        <f>IF(SUM('A4'!S968:X968)=6,'Angaben KH-Standort'!$D$12,"")</f>
        <v/>
      </c>
      <c r="D937" t="str">
        <f>IF(SUM('A4'!S968:X968)=6,'A1'!$F$14,"")</f>
        <v/>
      </c>
      <c r="E937" t="str">
        <f>IF(SUM('A4'!S968:X968)=6,'A4'!C968,"")</f>
        <v/>
      </c>
      <c r="F937" t="str">
        <f>IF(SUM('A4'!S968:X968)=6,'A4'!D968,"")</f>
        <v/>
      </c>
      <c r="G937" t="str">
        <f>IF(SUM('A4'!S968:X968)=6,'A4'!E968,"")</f>
        <v/>
      </c>
      <c r="H937" t="str">
        <f>IF(SUM('A4'!S968:X968)=6,'A4'!F968,"")</f>
        <v/>
      </c>
      <c r="I937" t="str">
        <f>IF(SUM('A4'!S968:X968)=6,'A4'!G968,"")</f>
        <v/>
      </c>
      <c r="J937" s="308" t="str">
        <f>IF(SUM('A4'!S968:X968)=6,'A4'!H968,"")</f>
        <v/>
      </c>
    </row>
    <row r="938" spans="1:10" x14ac:dyDescent="0.25">
      <c r="A938" t="str">
        <f>IF(SUM('A4'!S969:X969)=6,'Angaben KH-Standort'!$D$25,"")</f>
        <v/>
      </c>
      <c r="B938" t="str">
        <f>IF(SUM('A4'!S969:X969)=6,'Angaben KH-Standort'!$D$26,"")</f>
        <v/>
      </c>
      <c r="C938" t="str">
        <f>IF(SUM('A4'!S969:X969)=6,'Angaben KH-Standort'!$D$12,"")</f>
        <v/>
      </c>
      <c r="D938" t="str">
        <f>IF(SUM('A4'!S969:X969)=6,'A1'!$F$14,"")</f>
        <v/>
      </c>
      <c r="E938" t="str">
        <f>IF(SUM('A4'!S969:X969)=6,'A4'!C969,"")</f>
        <v/>
      </c>
      <c r="F938" t="str">
        <f>IF(SUM('A4'!S969:X969)=6,'A4'!D969,"")</f>
        <v/>
      </c>
      <c r="G938" t="str">
        <f>IF(SUM('A4'!S969:X969)=6,'A4'!E969,"")</f>
        <v/>
      </c>
      <c r="H938" t="str">
        <f>IF(SUM('A4'!S969:X969)=6,'A4'!F969,"")</f>
        <v/>
      </c>
      <c r="I938" t="str">
        <f>IF(SUM('A4'!S969:X969)=6,'A4'!G969,"")</f>
        <v/>
      </c>
      <c r="J938" s="308" t="str">
        <f>IF(SUM('A4'!S969:X969)=6,'A4'!H969,"")</f>
        <v/>
      </c>
    </row>
    <row r="939" spans="1:10" x14ac:dyDescent="0.25">
      <c r="A939" t="str">
        <f>IF(SUM('A4'!S970:X970)=6,'Angaben KH-Standort'!$D$25,"")</f>
        <v/>
      </c>
      <c r="B939" t="str">
        <f>IF(SUM('A4'!S970:X970)=6,'Angaben KH-Standort'!$D$26,"")</f>
        <v/>
      </c>
      <c r="C939" t="str">
        <f>IF(SUM('A4'!S970:X970)=6,'Angaben KH-Standort'!$D$12,"")</f>
        <v/>
      </c>
      <c r="D939" t="str">
        <f>IF(SUM('A4'!S970:X970)=6,'A1'!$F$14,"")</f>
        <v/>
      </c>
      <c r="E939" t="str">
        <f>IF(SUM('A4'!S970:X970)=6,'A4'!C970,"")</f>
        <v/>
      </c>
      <c r="F939" t="str">
        <f>IF(SUM('A4'!S970:X970)=6,'A4'!D970,"")</f>
        <v/>
      </c>
      <c r="G939" t="str">
        <f>IF(SUM('A4'!S970:X970)=6,'A4'!E970,"")</f>
        <v/>
      </c>
      <c r="H939" t="str">
        <f>IF(SUM('A4'!S970:X970)=6,'A4'!F970,"")</f>
        <v/>
      </c>
      <c r="I939" t="str">
        <f>IF(SUM('A4'!S970:X970)=6,'A4'!G970,"")</f>
        <v/>
      </c>
      <c r="J939" s="308" t="str">
        <f>IF(SUM('A4'!S970:X970)=6,'A4'!H970,"")</f>
        <v/>
      </c>
    </row>
    <row r="940" spans="1:10" x14ac:dyDescent="0.25">
      <c r="A940" t="str">
        <f>IF(SUM('A4'!S971:X971)=6,'Angaben KH-Standort'!$D$25,"")</f>
        <v/>
      </c>
      <c r="B940" t="str">
        <f>IF(SUM('A4'!S971:X971)=6,'Angaben KH-Standort'!$D$26,"")</f>
        <v/>
      </c>
      <c r="C940" t="str">
        <f>IF(SUM('A4'!S971:X971)=6,'Angaben KH-Standort'!$D$12,"")</f>
        <v/>
      </c>
      <c r="D940" t="str">
        <f>IF(SUM('A4'!S971:X971)=6,'A1'!$F$14,"")</f>
        <v/>
      </c>
      <c r="E940" t="str">
        <f>IF(SUM('A4'!S971:X971)=6,'A4'!C971,"")</f>
        <v/>
      </c>
      <c r="F940" t="str">
        <f>IF(SUM('A4'!S971:X971)=6,'A4'!D971,"")</f>
        <v/>
      </c>
      <c r="G940" t="str">
        <f>IF(SUM('A4'!S971:X971)=6,'A4'!E971,"")</f>
        <v/>
      </c>
      <c r="H940" t="str">
        <f>IF(SUM('A4'!S971:X971)=6,'A4'!F971,"")</f>
        <v/>
      </c>
      <c r="I940" t="str">
        <f>IF(SUM('A4'!S971:X971)=6,'A4'!G971,"")</f>
        <v/>
      </c>
      <c r="J940" s="308" t="str">
        <f>IF(SUM('A4'!S971:X971)=6,'A4'!H971,"")</f>
        <v/>
      </c>
    </row>
    <row r="941" spans="1:10" x14ac:dyDescent="0.25">
      <c r="A941" t="str">
        <f>IF(SUM('A4'!S972:X972)=6,'Angaben KH-Standort'!$D$25,"")</f>
        <v/>
      </c>
      <c r="B941" t="str">
        <f>IF(SUM('A4'!S972:X972)=6,'Angaben KH-Standort'!$D$26,"")</f>
        <v/>
      </c>
      <c r="C941" t="str">
        <f>IF(SUM('A4'!S972:X972)=6,'Angaben KH-Standort'!$D$12,"")</f>
        <v/>
      </c>
      <c r="D941" t="str">
        <f>IF(SUM('A4'!S972:X972)=6,'A1'!$F$14,"")</f>
        <v/>
      </c>
      <c r="E941" t="str">
        <f>IF(SUM('A4'!S972:X972)=6,'A4'!C972,"")</f>
        <v/>
      </c>
      <c r="F941" t="str">
        <f>IF(SUM('A4'!S972:X972)=6,'A4'!D972,"")</f>
        <v/>
      </c>
      <c r="G941" t="str">
        <f>IF(SUM('A4'!S972:X972)=6,'A4'!E972,"")</f>
        <v/>
      </c>
      <c r="H941" t="str">
        <f>IF(SUM('A4'!S972:X972)=6,'A4'!F972,"")</f>
        <v/>
      </c>
      <c r="I941" t="str">
        <f>IF(SUM('A4'!S972:X972)=6,'A4'!G972,"")</f>
        <v/>
      </c>
      <c r="J941" s="308" t="str">
        <f>IF(SUM('A4'!S972:X972)=6,'A4'!H972,"")</f>
        <v/>
      </c>
    </row>
    <row r="942" spans="1:10" x14ac:dyDescent="0.25">
      <c r="A942" t="str">
        <f>IF(SUM('A4'!S973:X973)=6,'Angaben KH-Standort'!$D$25,"")</f>
        <v/>
      </c>
      <c r="B942" t="str">
        <f>IF(SUM('A4'!S973:X973)=6,'Angaben KH-Standort'!$D$26,"")</f>
        <v/>
      </c>
      <c r="C942" t="str">
        <f>IF(SUM('A4'!S973:X973)=6,'Angaben KH-Standort'!$D$12,"")</f>
        <v/>
      </c>
      <c r="D942" t="str">
        <f>IF(SUM('A4'!S973:X973)=6,'A1'!$F$14,"")</f>
        <v/>
      </c>
      <c r="E942" t="str">
        <f>IF(SUM('A4'!S973:X973)=6,'A4'!C973,"")</f>
        <v/>
      </c>
      <c r="F942" t="str">
        <f>IF(SUM('A4'!S973:X973)=6,'A4'!D973,"")</f>
        <v/>
      </c>
      <c r="G942" t="str">
        <f>IF(SUM('A4'!S973:X973)=6,'A4'!E973,"")</f>
        <v/>
      </c>
      <c r="H942" t="str">
        <f>IF(SUM('A4'!S973:X973)=6,'A4'!F973,"")</f>
        <v/>
      </c>
      <c r="I942" t="str">
        <f>IF(SUM('A4'!S973:X973)=6,'A4'!G973,"")</f>
        <v/>
      </c>
      <c r="J942" s="308" t="str">
        <f>IF(SUM('A4'!S973:X973)=6,'A4'!H973,"")</f>
        <v/>
      </c>
    </row>
    <row r="943" spans="1:10" x14ac:dyDescent="0.25">
      <c r="A943" t="str">
        <f>IF(SUM('A4'!S974:X974)=6,'Angaben KH-Standort'!$D$25,"")</f>
        <v/>
      </c>
      <c r="B943" t="str">
        <f>IF(SUM('A4'!S974:X974)=6,'Angaben KH-Standort'!$D$26,"")</f>
        <v/>
      </c>
      <c r="C943" t="str">
        <f>IF(SUM('A4'!S974:X974)=6,'Angaben KH-Standort'!$D$12,"")</f>
        <v/>
      </c>
      <c r="D943" t="str">
        <f>IF(SUM('A4'!S974:X974)=6,'A1'!$F$14,"")</f>
        <v/>
      </c>
      <c r="E943" t="str">
        <f>IF(SUM('A4'!S974:X974)=6,'A4'!C974,"")</f>
        <v/>
      </c>
      <c r="F943" t="str">
        <f>IF(SUM('A4'!S974:X974)=6,'A4'!D974,"")</f>
        <v/>
      </c>
      <c r="G943" t="str">
        <f>IF(SUM('A4'!S974:X974)=6,'A4'!E974,"")</f>
        <v/>
      </c>
      <c r="H943" t="str">
        <f>IF(SUM('A4'!S974:X974)=6,'A4'!F974,"")</f>
        <v/>
      </c>
      <c r="I943" t="str">
        <f>IF(SUM('A4'!S974:X974)=6,'A4'!G974,"")</f>
        <v/>
      </c>
      <c r="J943" s="308" t="str">
        <f>IF(SUM('A4'!S974:X974)=6,'A4'!H974,"")</f>
        <v/>
      </c>
    </row>
    <row r="944" spans="1:10" x14ac:dyDescent="0.25">
      <c r="A944" t="str">
        <f>IF(SUM('A4'!S975:X975)=6,'Angaben KH-Standort'!$D$25,"")</f>
        <v/>
      </c>
      <c r="B944" t="str">
        <f>IF(SUM('A4'!S975:X975)=6,'Angaben KH-Standort'!$D$26,"")</f>
        <v/>
      </c>
      <c r="C944" t="str">
        <f>IF(SUM('A4'!S975:X975)=6,'Angaben KH-Standort'!$D$12,"")</f>
        <v/>
      </c>
      <c r="D944" t="str">
        <f>IF(SUM('A4'!S975:X975)=6,'A1'!$F$14,"")</f>
        <v/>
      </c>
      <c r="E944" t="str">
        <f>IF(SUM('A4'!S975:X975)=6,'A4'!C975,"")</f>
        <v/>
      </c>
      <c r="F944" t="str">
        <f>IF(SUM('A4'!S975:X975)=6,'A4'!D975,"")</f>
        <v/>
      </c>
      <c r="G944" t="str">
        <f>IF(SUM('A4'!S975:X975)=6,'A4'!E975,"")</f>
        <v/>
      </c>
      <c r="H944" t="str">
        <f>IF(SUM('A4'!S975:X975)=6,'A4'!F975,"")</f>
        <v/>
      </c>
      <c r="I944" t="str">
        <f>IF(SUM('A4'!S975:X975)=6,'A4'!G975,"")</f>
        <v/>
      </c>
      <c r="J944" s="308" t="str">
        <f>IF(SUM('A4'!S975:X975)=6,'A4'!H975,"")</f>
        <v/>
      </c>
    </row>
    <row r="945" spans="1:10" x14ac:dyDescent="0.25">
      <c r="A945" t="str">
        <f>IF(SUM('A4'!S976:X976)=6,'Angaben KH-Standort'!$D$25,"")</f>
        <v/>
      </c>
      <c r="B945" t="str">
        <f>IF(SUM('A4'!S976:X976)=6,'Angaben KH-Standort'!$D$26,"")</f>
        <v/>
      </c>
      <c r="C945" t="str">
        <f>IF(SUM('A4'!S976:X976)=6,'Angaben KH-Standort'!$D$12,"")</f>
        <v/>
      </c>
      <c r="D945" t="str">
        <f>IF(SUM('A4'!S976:X976)=6,'A1'!$F$14,"")</f>
        <v/>
      </c>
      <c r="E945" t="str">
        <f>IF(SUM('A4'!S976:X976)=6,'A4'!C976,"")</f>
        <v/>
      </c>
      <c r="F945" t="str">
        <f>IF(SUM('A4'!S976:X976)=6,'A4'!D976,"")</f>
        <v/>
      </c>
      <c r="G945" t="str">
        <f>IF(SUM('A4'!S976:X976)=6,'A4'!E976,"")</f>
        <v/>
      </c>
      <c r="H945" t="str">
        <f>IF(SUM('A4'!S976:X976)=6,'A4'!F976,"")</f>
        <v/>
      </c>
      <c r="I945" t="str">
        <f>IF(SUM('A4'!S976:X976)=6,'A4'!G976,"")</f>
        <v/>
      </c>
      <c r="J945" s="308" t="str">
        <f>IF(SUM('A4'!S976:X976)=6,'A4'!H976,"")</f>
        <v/>
      </c>
    </row>
    <row r="946" spans="1:10" x14ac:dyDescent="0.25">
      <c r="A946" t="str">
        <f>IF(SUM('A4'!S977:X977)=6,'Angaben KH-Standort'!$D$25,"")</f>
        <v/>
      </c>
      <c r="B946" t="str">
        <f>IF(SUM('A4'!S977:X977)=6,'Angaben KH-Standort'!$D$26,"")</f>
        <v/>
      </c>
      <c r="C946" t="str">
        <f>IF(SUM('A4'!S977:X977)=6,'Angaben KH-Standort'!$D$12,"")</f>
        <v/>
      </c>
      <c r="D946" t="str">
        <f>IF(SUM('A4'!S977:X977)=6,'A1'!$F$14,"")</f>
        <v/>
      </c>
      <c r="E946" t="str">
        <f>IF(SUM('A4'!S977:X977)=6,'A4'!C977,"")</f>
        <v/>
      </c>
      <c r="F946" t="str">
        <f>IF(SUM('A4'!S977:X977)=6,'A4'!D977,"")</f>
        <v/>
      </c>
      <c r="G946" t="str">
        <f>IF(SUM('A4'!S977:X977)=6,'A4'!E977,"")</f>
        <v/>
      </c>
      <c r="H946" t="str">
        <f>IF(SUM('A4'!S977:X977)=6,'A4'!F977,"")</f>
        <v/>
      </c>
      <c r="I946" t="str">
        <f>IF(SUM('A4'!S977:X977)=6,'A4'!G977,"")</f>
        <v/>
      </c>
      <c r="J946" s="308" t="str">
        <f>IF(SUM('A4'!S977:X977)=6,'A4'!H977,"")</f>
        <v/>
      </c>
    </row>
    <row r="947" spans="1:10" x14ac:dyDescent="0.25">
      <c r="A947" t="str">
        <f>IF(SUM('A4'!S978:X978)=6,'Angaben KH-Standort'!$D$25,"")</f>
        <v/>
      </c>
      <c r="B947" t="str">
        <f>IF(SUM('A4'!S978:X978)=6,'Angaben KH-Standort'!$D$26,"")</f>
        <v/>
      </c>
      <c r="C947" t="str">
        <f>IF(SUM('A4'!S978:X978)=6,'Angaben KH-Standort'!$D$12,"")</f>
        <v/>
      </c>
      <c r="D947" t="str">
        <f>IF(SUM('A4'!S978:X978)=6,'A1'!$F$14,"")</f>
        <v/>
      </c>
      <c r="E947" t="str">
        <f>IF(SUM('A4'!S978:X978)=6,'A4'!C978,"")</f>
        <v/>
      </c>
      <c r="F947" t="str">
        <f>IF(SUM('A4'!S978:X978)=6,'A4'!D978,"")</f>
        <v/>
      </c>
      <c r="G947" t="str">
        <f>IF(SUM('A4'!S978:X978)=6,'A4'!E978,"")</f>
        <v/>
      </c>
      <c r="H947" t="str">
        <f>IF(SUM('A4'!S978:X978)=6,'A4'!F978,"")</f>
        <v/>
      </c>
      <c r="I947" t="str">
        <f>IF(SUM('A4'!S978:X978)=6,'A4'!G978,"")</f>
        <v/>
      </c>
      <c r="J947" s="308" t="str">
        <f>IF(SUM('A4'!S978:X978)=6,'A4'!H978,"")</f>
        <v/>
      </c>
    </row>
    <row r="948" spans="1:10" x14ac:dyDescent="0.25">
      <c r="A948" t="str">
        <f>IF(SUM('A4'!S979:X979)=6,'Angaben KH-Standort'!$D$25,"")</f>
        <v/>
      </c>
      <c r="B948" t="str">
        <f>IF(SUM('A4'!S979:X979)=6,'Angaben KH-Standort'!$D$26,"")</f>
        <v/>
      </c>
      <c r="C948" t="str">
        <f>IF(SUM('A4'!S979:X979)=6,'Angaben KH-Standort'!$D$12,"")</f>
        <v/>
      </c>
      <c r="D948" t="str">
        <f>IF(SUM('A4'!S979:X979)=6,'A1'!$F$14,"")</f>
        <v/>
      </c>
      <c r="E948" t="str">
        <f>IF(SUM('A4'!S979:X979)=6,'A4'!C979,"")</f>
        <v/>
      </c>
      <c r="F948" t="str">
        <f>IF(SUM('A4'!S979:X979)=6,'A4'!D979,"")</f>
        <v/>
      </c>
      <c r="G948" t="str">
        <f>IF(SUM('A4'!S979:X979)=6,'A4'!E979,"")</f>
        <v/>
      </c>
      <c r="H948" t="str">
        <f>IF(SUM('A4'!S979:X979)=6,'A4'!F979,"")</f>
        <v/>
      </c>
      <c r="I948" t="str">
        <f>IF(SUM('A4'!S979:X979)=6,'A4'!G979,"")</f>
        <v/>
      </c>
      <c r="J948" s="308" t="str">
        <f>IF(SUM('A4'!S979:X979)=6,'A4'!H979,"")</f>
        <v/>
      </c>
    </row>
    <row r="949" spans="1:10" x14ac:dyDescent="0.25">
      <c r="A949" t="str">
        <f>IF(SUM('A4'!S980:X980)=6,'Angaben KH-Standort'!$D$25,"")</f>
        <v/>
      </c>
      <c r="B949" t="str">
        <f>IF(SUM('A4'!S980:X980)=6,'Angaben KH-Standort'!$D$26,"")</f>
        <v/>
      </c>
      <c r="C949" t="str">
        <f>IF(SUM('A4'!S980:X980)=6,'Angaben KH-Standort'!$D$12,"")</f>
        <v/>
      </c>
      <c r="D949" t="str">
        <f>IF(SUM('A4'!S980:X980)=6,'A1'!$F$14,"")</f>
        <v/>
      </c>
      <c r="E949" t="str">
        <f>IF(SUM('A4'!S980:X980)=6,'A4'!C980,"")</f>
        <v/>
      </c>
      <c r="F949" t="str">
        <f>IF(SUM('A4'!S980:X980)=6,'A4'!D980,"")</f>
        <v/>
      </c>
      <c r="G949" t="str">
        <f>IF(SUM('A4'!S980:X980)=6,'A4'!E980,"")</f>
        <v/>
      </c>
      <c r="H949" t="str">
        <f>IF(SUM('A4'!S980:X980)=6,'A4'!F980,"")</f>
        <v/>
      </c>
      <c r="I949" t="str">
        <f>IF(SUM('A4'!S980:X980)=6,'A4'!G980,"")</f>
        <v/>
      </c>
      <c r="J949" s="308" t="str">
        <f>IF(SUM('A4'!S980:X980)=6,'A4'!H980,"")</f>
        <v/>
      </c>
    </row>
    <row r="950" spans="1:10" x14ac:dyDescent="0.25">
      <c r="A950" t="str">
        <f>IF(SUM('A4'!S981:X981)=6,'Angaben KH-Standort'!$D$25,"")</f>
        <v/>
      </c>
      <c r="B950" t="str">
        <f>IF(SUM('A4'!S981:X981)=6,'Angaben KH-Standort'!$D$26,"")</f>
        <v/>
      </c>
      <c r="C950" t="str">
        <f>IF(SUM('A4'!S981:X981)=6,'Angaben KH-Standort'!$D$12,"")</f>
        <v/>
      </c>
      <c r="D950" t="str">
        <f>IF(SUM('A4'!S981:X981)=6,'A1'!$F$14,"")</f>
        <v/>
      </c>
      <c r="E950" t="str">
        <f>IF(SUM('A4'!S981:X981)=6,'A4'!C981,"")</f>
        <v/>
      </c>
      <c r="F950" t="str">
        <f>IF(SUM('A4'!S981:X981)=6,'A4'!D981,"")</f>
        <v/>
      </c>
      <c r="G950" t="str">
        <f>IF(SUM('A4'!S981:X981)=6,'A4'!E981,"")</f>
        <v/>
      </c>
      <c r="H950" t="str">
        <f>IF(SUM('A4'!S981:X981)=6,'A4'!F981,"")</f>
        <v/>
      </c>
      <c r="I950" t="str">
        <f>IF(SUM('A4'!S981:X981)=6,'A4'!G981,"")</f>
        <v/>
      </c>
      <c r="J950" s="308" t="str">
        <f>IF(SUM('A4'!S981:X981)=6,'A4'!H981,"")</f>
        <v/>
      </c>
    </row>
    <row r="951" spans="1:10" x14ac:dyDescent="0.25">
      <c r="A951" t="str">
        <f>IF(SUM('A4'!S982:X982)=6,'Angaben KH-Standort'!$D$25,"")</f>
        <v/>
      </c>
      <c r="B951" t="str">
        <f>IF(SUM('A4'!S982:X982)=6,'Angaben KH-Standort'!$D$26,"")</f>
        <v/>
      </c>
      <c r="C951" t="str">
        <f>IF(SUM('A4'!S982:X982)=6,'Angaben KH-Standort'!$D$12,"")</f>
        <v/>
      </c>
      <c r="D951" t="str">
        <f>IF(SUM('A4'!S982:X982)=6,'A1'!$F$14,"")</f>
        <v/>
      </c>
      <c r="E951" t="str">
        <f>IF(SUM('A4'!S982:X982)=6,'A4'!C982,"")</f>
        <v/>
      </c>
      <c r="F951" t="str">
        <f>IF(SUM('A4'!S982:X982)=6,'A4'!D982,"")</f>
        <v/>
      </c>
      <c r="G951" t="str">
        <f>IF(SUM('A4'!S982:X982)=6,'A4'!E982,"")</f>
        <v/>
      </c>
      <c r="H951" t="str">
        <f>IF(SUM('A4'!S982:X982)=6,'A4'!F982,"")</f>
        <v/>
      </c>
      <c r="I951" t="str">
        <f>IF(SUM('A4'!S982:X982)=6,'A4'!G982,"")</f>
        <v/>
      </c>
      <c r="J951" s="308" t="str">
        <f>IF(SUM('A4'!S982:X982)=6,'A4'!H982,"")</f>
        <v/>
      </c>
    </row>
    <row r="952" spans="1:10" x14ac:dyDescent="0.25">
      <c r="A952" t="str">
        <f>IF(SUM('A4'!S983:X983)=6,'Angaben KH-Standort'!$D$25,"")</f>
        <v/>
      </c>
      <c r="B952" t="str">
        <f>IF(SUM('A4'!S983:X983)=6,'Angaben KH-Standort'!$D$26,"")</f>
        <v/>
      </c>
      <c r="C952" t="str">
        <f>IF(SUM('A4'!S983:X983)=6,'Angaben KH-Standort'!$D$12,"")</f>
        <v/>
      </c>
      <c r="D952" t="str">
        <f>IF(SUM('A4'!S983:X983)=6,'A1'!$F$14,"")</f>
        <v/>
      </c>
      <c r="E952" t="str">
        <f>IF(SUM('A4'!S983:X983)=6,'A4'!C983,"")</f>
        <v/>
      </c>
      <c r="F952" t="str">
        <f>IF(SUM('A4'!S983:X983)=6,'A4'!D983,"")</f>
        <v/>
      </c>
      <c r="G952" t="str">
        <f>IF(SUM('A4'!S983:X983)=6,'A4'!E983,"")</f>
        <v/>
      </c>
      <c r="H952" t="str">
        <f>IF(SUM('A4'!S983:X983)=6,'A4'!F983,"")</f>
        <v/>
      </c>
      <c r="I952" t="str">
        <f>IF(SUM('A4'!S983:X983)=6,'A4'!G983,"")</f>
        <v/>
      </c>
      <c r="J952" s="308" t="str">
        <f>IF(SUM('A4'!S983:X983)=6,'A4'!H983,"")</f>
        <v/>
      </c>
    </row>
    <row r="953" spans="1:10" x14ac:dyDescent="0.25">
      <c r="A953" t="str">
        <f>IF(SUM('A4'!S984:X984)=6,'Angaben KH-Standort'!$D$25,"")</f>
        <v/>
      </c>
      <c r="B953" t="str">
        <f>IF(SUM('A4'!S984:X984)=6,'Angaben KH-Standort'!$D$26,"")</f>
        <v/>
      </c>
      <c r="C953" t="str">
        <f>IF(SUM('A4'!S984:X984)=6,'Angaben KH-Standort'!$D$12,"")</f>
        <v/>
      </c>
      <c r="D953" t="str">
        <f>IF(SUM('A4'!S984:X984)=6,'A1'!$F$14,"")</f>
        <v/>
      </c>
      <c r="E953" t="str">
        <f>IF(SUM('A4'!S984:X984)=6,'A4'!C984,"")</f>
        <v/>
      </c>
      <c r="F953" t="str">
        <f>IF(SUM('A4'!S984:X984)=6,'A4'!D984,"")</f>
        <v/>
      </c>
      <c r="G953" t="str">
        <f>IF(SUM('A4'!S984:X984)=6,'A4'!E984,"")</f>
        <v/>
      </c>
      <c r="H953" t="str">
        <f>IF(SUM('A4'!S984:X984)=6,'A4'!F984,"")</f>
        <v/>
      </c>
      <c r="I953" t="str">
        <f>IF(SUM('A4'!S984:X984)=6,'A4'!G984,"")</f>
        <v/>
      </c>
      <c r="J953" s="308" t="str">
        <f>IF(SUM('A4'!S984:X984)=6,'A4'!H984,"")</f>
        <v/>
      </c>
    </row>
    <row r="954" spans="1:10" x14ac:dyDescent="0.25">
      <c r="A954" t="str">
        <f>IF(SUM('A4'!S985:X985)=6,'Angaben KH-Standort'!$D$25,"")</f>
        <v/>
      </c>
      <c r="B954" t="str">
        <f>IF(SUM('A4'!S985:X985)=6,'Angaben KH-Standort'!$D$26,"")</f>
        <v/>
      </c>
      <c r="C954" t="str">
        <f>IF(SUM('A4'!S985:X985)=6,'Angaben KH-Standort'!$D$12,"")</f>
        <v/>
      </c>
      <c r="D954" t="str">
        <f>IF(SUM('A4'!S985:X985)=6,'A1'!$F$14,"")</f>
        <v/>
      </c>
      <c r="E954" t="str">
        <f>IF(SUM('A4'!S985:X985)=6,'A4'!C985,"")</f>
        <v/>
      </c>
      <c r="F954" t="str">
        <f>IF(SUM('A4'!S985:X985)=6,'A4'!D985,"")</f>
        <v/>
      </c>
      <c r="G954" t="str">
        <f>IF(SUM('A4'!S985:X985)=6,'A4'!E985,"")</f>
        <v/>
      </c>
      <c r="H954" t="str">
        <f>IF(SUM('A4'!S985:X985)=6,'A4'!F985,"")</f>
        <v/>
      </c>
      <c r="I954" t="str">
        <f>IF(SUM('A4'!S985:X985)=6,'A4'!G985,"")</f>
        <v/>
      </c>
      <c r="J954" s="308" t="str">
        <f>IF(SUM('A4'!S985:X985)=6,'A4'!H985,"")</f>
        <v/>
      </c>
    </row>
    <row r="955" spans="1:10" x14ac:dyDescent="0.25">
      <c r="A955" t="str">
        <f>IF(SUM('A4'!S986:X986)=6,'Angaben KH-Standort'!$D$25,"")</f>
        <v/>
      </c>
      <c r="B955" t="str">
        <f>IF(SUM('A4'!S986:X986)=6,'Angaben KH-Standort'!$D$26,"")</f>
        <v/>
      </c>
      <c r="C955" t="str">
        <f>IF(SUM('A4'!S986:X986)=6,'Angaben KH-Standort'!$D$12,"")</f>
        <v/>
      </c>
      <c r="D955" t="str">
        <f>IF(SUM('A4'!S986:X986)=6,'A1'!$F$14,"")</f>
        <v/>
      </c>
      <c r="E955" t="str">
        <f>IF(SUM('A4'!S986:X986)=6,'A4'!C986,"")</f>
        <v/>
      </c>
      <c r="F955" t="str">
        <f>IF(SUM('A4'!S986:X986)=6,'A4'!D986,"")</f>
        <v/>
      </c>
      <c r="G955" t="str">
        <f>IF(SUM('A4'!S986:X986)=6,'A4'!E986,"")</f>
        <v/>
      </c>
      <c r="H955" t="str">
        <f>IF(SUM('A4'!S986:X986)=6,'A4'!F986,"")</f>
        <v/>
      </c>
      <c r="I955" t="str">
        <f>IF(SUM('A4'!S986:X986)=6,'A4'!G986,"")</f>
        <v/>
      </c>
      <c r="J955" s="308" t="str">
        <f>IF(SUM('A4'!S986:X986)=6,'A4'!H986,"")</f>
        <v/>
      </c>
    </row>
    <row r="956" spans="1:10" x14ac:dyDescent="0.25">
      <c r="A956" t="str">
        <f>IF(SUM('A4'!S987:X987)=6,'Angaben KH-Standort'!$D$25,"")</f>
        <v/>
      </c>
      <c r="B956" t="str">
        <f>IF(SUM('A4'!S987:X987)=6,'Angaben KH-Standort'!$D$26,"")</f>
        <v/>
      </c>
      <c r="C956" t="str">
        <f>IF(SUM('A4'!S987:X987)=6,'Angaben KH-Standort'!$D$12,"")</f>
        <v/>
      </c>
      <c r="D956" t="str">
        <f>IF(SUM('A4'!S987:X987)=6,'A1'!$F$14,"")</f>
        <v/>
      </c>
      <c r="E956" t="str">
        <f>IF(SUM('A4'!S987:X987)=6,'A4'!C987,"")</f>
        <v/>
      </c>
      <c r="F956" t="str">
        <f>IF(SUM('A4'!S987:X987)=6,'A4'!D987,"")</f>
        <v/>
      </c>
      <c r="G956" t="str">
        <f>IF(SUM('A4'!S987:X987)=6,'A4'!E987,"")</f>
        <v/>
      </c>
      <c r="H956" t="str">
        <f>IF(SUM('A4'!S987:X987)=6,'A4'!F987,"")</f>
        <v/>
      </c>
      <c r="I956" t="str">
        <f>IF(SUM('A4'!S987:X987)=6,'A4'!G987,"")</f>
        <v/>
      </c>
      <c r="J956" s="308" t="str">
        <f>IF(SUM('A4'!S987:X987)=6,'A4'!H987,"")</f>
        <v/>
      </c>
    </row>
    <row r="957" spans="1:10" x14ac:dyDescent="0.25">
      <c r="A957" t="str">
        <f>IF(SUM('A4'!S988:X988)=6,'Angaben KH-Standort'!$D$25,"")</f>
        <v/>
      </c>
      <c r="B957" t="str">
        <f>IF(SUM('A4'!S988:X988)=6,'Angaben KH-Standort'!$D$26,"")</f>
        <v/>
      </c>
      <c r="C957" t="str">
        <f>IF(SUM('A4'!S988:X988)=6,'Angaben KH-Standort'!$D$12,"")</f>
        <v/>
      </c>
      <c r="D957" t="str">
        <f>IF(SUM('A4'!S988:X988)=6,'A1'!$F$14,"")</f>
        <v/>
      </c>
      <c r="E957" t="str">
        <f>IF(SUM('A4'!S988:X988)=6,'A4'!C988,"")</f>
        <v/>
      </c>
      <c r="F957" t="str">
        <f>IF(SUM('A4'!S988:X988)=6,'A4'!D988,"")</f>
        <v/>
      </c>
      <c r="G957" t="str">
        <f>IF(SUM('A4'!S988:X988)=6,'A4'!E988,"")</f>
        <v/>
      </c>
      <c r="H957" t="str">
        <f>IF(SUM('A4'!S988:X988)=6,'A4'!F988,"")</f>
        <v/>
      </c>
      <c r="I957" t="str">
        <f>IF(SUM('A4'!S988:X988)=6,'A4'!G988,"")</f>
        <v/>
      </c>
      <c r="J957" s="308" t="str">
        <f>IF(SUM('A4'!S988:X988)=6,'A4'!H988,"")</f>
        <v/>
      </c>
    </row>
    <row r="958" spans="1:10" x14ac:dyDescent="0.25">
      <c r="A958" t="str">
        <f>IF(SUM('A4'!S989:X989)=6,'Angaben KH-Standort'!$D$25,"")</f>
        <v/>
      </c>
      <c r="B958" t="str">
        <f>IF(SUM('A4'!S989:X989)=6,'Angaben KH-Standort'!$D$26,"")</f>
        <v/>
      </c>
      <c r="C958" t="str">
        <f>IF(SUM('A4'!S989:X989)=6,'Angaben KH-Standort'!$D$12,"")</f>
        <v/>
      </c>
      <c r="D958" t="str">
        <f>IF(SUM('A4'!S989:X989)=6,'A1'!$F$14,"")</f>
        <v/>
      </c>
      <c r="E958" t="str">
        <f>IF(SUM('A4'!S989:X989)=6,'A4'!C989,"")</f>
        <v/>
      </c>
      <c r="F958" t="str">
        <f>IF(SUM('A4'!S989:X989)=6,'A4'!D989,"")</f>
        <v/>
      </c>
      <c r="G958" t="str">
        <f>IF(SUM('A4'!S989:X989)=6,'A4'!E989,"")</f>
        <v/>
      </c>
      <c r="H958" t="str">
        <f>IF(SUM('A4'!S989:X989)=6,'A4'!F989,"")</f>
        <v/>
      </c>
      <c r="I958" t="str">
        <f>IF(SUM('A4'!S989:X989)=6,'A4'!G989,"")</f>
        <v/>
      </c>
      <c r="J958" s="308" t="str">
        <f>IF(SUM('A4'!S989:X989)=6,'A4'!H989,"")</f>
        <v/>
      </c>
    </row>
    <row r="959" spans="1:10" x14ac:dyDescent="0.25">
      <c r="A959" t="str">
        <f>IF(SUM('A4'!S990:X990)=6,'Angaben KH-Standort'!$D$25,"")</f>
        <v/>
      </c>
      <c r="B959" t="str">
        <f>IF(SUM('A4'!S990:X990)=6,'Angaben KH-Standort'!$D$26,"")</f>
        <v/>
      </c>
      <c r="C959" t="str">
        <f>IF(SUM('A4'!S990:X990)=6,'Angaben KH-Standort'!$D$12,"")</f>
        <v/>
      </c>
      <c r="D959" t="str">
        <f>IF(SUM('A4'!S990:X990)=6,'A1'!$F$14,"")</f>
        <v/>
      </c>
      <c r="E959" t="str">
        <f>IF(SUM('A4'!S990:X990)=6,'A4'!C990,"")</f>
        <v/>
      </c>
      <c r="F959" t="str">
        <f>IF(SUM('A4'!S990:X990)=6,'A4'!D990,"")</f>
        <v/>
      </c>
      <c r="G959" t="str">
        <f>IF(SUM('A4'!S990:X990)=6,'A4'!E990,"")</f>
        <v/>
      </c>
      <c r="H959" t="str">
        <f>IF(SUM('A4'!S990:X990)=6,'A4'!F990,"")</f>
        <v/>
      </c>
      <c r="I959" t="str">
        <f>IF(SUM('A4'!S990:X990)=6,'A4'!G990,"")</f>
        <v/>
      </c>
      <c r="J959" s="308" t="str">
        <f>IF(SUM('A4'!S990:X990)=6,'A4'!H990,"")</f>
        <v/>
      </c>
    </row>
    <row r="960" spans="1:10" x14ac:dyDescent="0.25">
      <c r="A960" t="str">
        <f>IF(SUM('A4'!S991:X991)=6,'Angaben KH-Standort'!$D$25,"")</f>
        <v/>
      </c>
      <c r="B960" t="str">
        <f>IF(SUM('A4'!S991:X991)=6,'Angaben KH-Standort'!$D$26,"")</f>
        <v/>
      </c>
      <c r="C960" t="str">
        <f>IF(SUM('A4'!S991:X991)=6,'Angaben KH-Standort'!$D$12,"")</f>
        <v/>
      </c>
      <c r="D960" t="str">
        <f>IF(SUM('A4'!S991:X991)=6,'A1'!$F$14,"")</f>
        <v/>
      </c>
      <c r="E960" t="str">
        <f>IF(SUM('A4'!S991:X991)=6,'A4'!C991,"")</f>
        <v/>
      </c>
      <c r="F960" t="str">
        <f>IF(SUM('A4'!S991:X991)=6,'A4'!D991,"")</f>
        <v/>
      </c>
      <c r="G960" t="str">
        <f>IF(SUM('A4'!S991:X991)=6,'A4'!E991,"")</f>
        <v/>
      </c>
      <c r="H960" t="str">
        <f>IF(SUM('A4'!S991:X991)=6,'A4'!F991,"")</f>
        <v/>
      </c>
      <c r="I960" t="str">
        <f>IF(SUM('A4'!S991:X991)=6,'A4'!G991,"")</f>
        <v/>
      </c>
      <c r="J960" s="308" t="str">
        <f>IF(SUM('A4'!S991:X991)=6,'A4'!H991,"")</f>
        <v/>
      </c>
    </row>
    <row r="961" spans="1:10" x14ac:dyDescent="0.25">
      <c r="A961" t="str">
        <f>IF(SUM('A4'!S992:X992)=6,'Angaben KH-Standort'!$D$25,"")</f>
        <v/>
      </c>
      <c r="B961" t="str">
        <f>IF(SUM('A4'!S992:X992)=6,'Angaben KH-Standort'!$D$26,"")</f>
        <v/>
      </c>
      <c r="C961" t="str">
        <f>IF(SUM('A4'!S992:X992)=6,'Angaben KH-Standort'!$D$12,"")</f>
        <v/>
      </c>
      <c r="D961" t="str">
        <f>IF(SUM('A4'!S992:X992)=6,'A1'!$F$14,"")</f>
        <v/>
      </c>
      <c r="E961" t="str">
        <f>IF(SUM('A4'!S992:X992)=6,'A4'!C992,"")</f>
        <v/>
      </c>
      <c r="F961" t="str">
        <f>IF(SUM('A4'!S992:X992)=6,'A4'!D992,"")</f>
        <v/>
      </c>
      <c r="G961" t="str">
        <f>IF(SUM('A4'!S992:X992)=6,'A4'!E992,"")</f>
        <v/>
      </c>
      <c r="H961" t="str">
        <f>IF(SUM('A4'!S992:X992)=6,'A4'!F992,"")</f>
        <v/>
      </c>
      <c r="I961" t="str">
        <f>IF(SUM('A4'!S992:X992)=6,'A4'!G992,"")</f>
        <v/>
      </c>
      <c r="J961" s="308" t="str">
        <f>IF(SUM('A4'!S992:X992)=6,'A4'!H992,"")</f>
        <v/>
      </c>
    </row>
    <row r="962" spans="1:10" x14ac:dyDescent="0.25">
      <c r="A962" t="str">
        <f>IF(SUM('A4'!S993:X993)=6,'Angaben KH-Standort'!$D$25,"")</f>
        <v/>
      </c>
      <c r="B962" t="str">
        <f>IF(SUM('A4'!S993:X993)=6,'Angaben KH-Standort'!$D$26,"")</f>
        <v/>
      </c>
      <c r="C962" t="str">
        <f>IF(SUM('A4'!S993:X993)=6,'Angaben KH-Standort'!$D$12,"")</f>
        <v/>
      </c>
      <c r="D962" t="str">
        <f>IF(SUM('A4'!S993:X993)=6,'A1'!$F$14,"")</f>
        <v/>
      </c>
      <c r="E962" t="str">
        <f>IF(SUM('A4'!S993:X993)=6,'A4'!C993,"")</f>
        <v/>
      </c>
      <c r="F962" t="str">
        <f>IF(SUM('A4'!S993:X993)=6,'A4'!D993,"")</f>
        <v/>
      </c>
      <c r="G962" t="str">
        <f>IF(SUM('A4'!S993:X993)=6,'A4'!E993,"")</f>
        <v/>
      </c>
      <c r="H962" t="str">
        <f>IF(SUM('A4'!S993:X993)=6,'A4'!F993,"")</f>
        <v/>
      </c>
      <c r="I962" t="str">
        <f>IF(SUM('A4'!S993:X993)=6,'A4'!G993,"")</f>
        <v/>
      </c>
      <c r="J962" s="308" t="str">
        <f>IF(SUM('A4'!S993:X993)=6,'A4'!H993,"")</f>
        <v/>
      </c>
    </row>
    <row r="963" spans="1:10" x14ac:dyDescent="0.25">
      <c r="A963" t="str">
        <f>IF(SUM('A4'!S994:X994)=6,'Angaben KH-Standort'!$D$25,"")</f>
        <v/>
      </c>
      <c r="B963" t="str">
        <f>IF(SUM('A4'!S994:X994)=6,'Angaben KH-Standort'!$D$26,"")</f>
        <v/>
      </c>
      <c r="C963" t="str">
        <f>IF(SUM('A4'!S994:X994)=6,'Angaben KH-Standort'!$D$12,"")</f>
        <v/>
      </c>
      <c r="D963" t="str">
        <f>IF(SUM('A4'!S994:X994)=6,'A1'!$F$14,"")</f>
        <v/>
      </c>
      <c r="E963" t="str">
        <f>IF(SUM('A4'!S994:X994)=6,'A4'!C994,"")</f>
        <v/>
      </c>
      <c r="F963" t="str">
        <f>IF(SUM('A4'!S994:X994)=6,'A4'!D994,"")</f>
        <v/>
      </c>
      <c r="G963" t="str">
        <f>IF(SUM('A4'!S994:X994)=6,'A4'!E994,"")</f>
        <v/>
      </c>
      <c r="H963" t="str">
        <f>IF(SUM('A4'!S994:X994)=6,'A4'!F994,"")</f>
        <v/>
      </c>
      <c r="I963" t="str">
        <f>IF(SUM('A4'!S994:X994)=6,'A4'!G994,"")</f>
        <v/>
      </c>
      <c r="J963" s="308" t="str">
        <f>IF(SUM('A4'!S994:X994)=6,'A4'!H994,"")</f>
        <v/>
      </c>
    </row>
    <row r="964" spans="1:10" x14ac:dyDescent="0.25">
      <c r="A964" t="str">
        <f>IF(SUM('A4'!S995:X995)=6,'Angaben KH-Standort'!$D$25,"")</f>
        <v/>
      </c>
      <c r="B964" t="str">
        <f>IF(SUM('A4'!S995:X995)=6,'Angaben KH-Standort'!$D$26,"")</f>
        <v/>
      </c>
      <c r="C964" t="str">
        <f>IF(SUM('A4'!S995:X995)=6,'Angaben KH-Standort'!$D$12,"")</f>
        <v/>
      </c>
      <c r="D964" t="str">
        <f>IF(SUM('A4'!S995:X995)=6,'A1'!$F$14,"")</f>
        <v/>
      </c>
      <c r="E964" t="str">
        <f>IF(SUM('A4'!S995:X995)=6,'A4'!C995,"")</f>
        <v/>
      </c>
      <c r="F964" t="str">
        <f>IF(SUM('A4'!S995:X995)=6,'A4'!D995,"")</f>
        <v/>
      </c>
      <c r="G964" t="str">
        <f>IF(SUM('A4'!S995:X995)=6,'A4'!E995,"")</f>
        <v/>
      </c>
      <c r="H964" t="str">
        <f>IF(SUM('A4'!S995:X995)=6,'A4'!F995,"")</f>
        <v/>
      </c>
      <c r="I964" t="str">
        <f>IF(SUM('A4'!S995:X995)=6,'A4'!G995,"")</f>
        <v/>
      </c>
      <c r="J964" s="308" t="str">
        <f>IF(SUM('A4'!S995:X995)=6,'A4'!H995,"")</f>
        <v/>
      </c>
    </row>
    <row r="965" spans="1:10" x14ac:dyDescent="0.25">
      <c r="A965" t="str">
        <f>IF(SUM('A4'!S996:X996)=6,'Angaben KH-Standort'!$D$25,"")</f>
        <v/>
      </c>
      <c r="B965" t="str">
        <f>IF(SUM('A4'!S996:X996)=6,'Angaben KH-Standort'!$D$26,"")</f>
        <v/>
      </c>
      <c r="C965" t="str">
        <f>IF(SUM('A4'!S996:X996)=6,'Angaben KH-Standort'!$D$12,"")</f>
        <v/>
      </c>
      <c r="D965" t="str">
        <f>IF(SUM('A4'!S996:X996)=6,'A1'!$F$14,"")</f>
        <v/>
      </c>
      <c r="E965" t="str">
        <f>IF(SUM('A4'!S996:X996)=6,'A4'!C996,"")</f>
        <v/>
      </c>
      <c r="F965" t="str">
        <f>IF(SUM('A4'!S996:X996)=6,'A4'!D996,"")</f>
        <v/>
      </c>
      <c r="G965" t="str">
        <f>IF(SUM('A4'!S996:X996)=6,'A4'!E996,"")</f>
        <v/>
      </c>
      <c r="H965" t="str">
        <f>IF(SUM('A4'!S996:X996)=6,'A4'!F996,"")</f>
        <v/>
      </c>
      <c r="I965" t="str">
        <f>IF(SUM('A4'!S996:X996)=6,'A4'!G996,"")</f>
        <v/>
      </c>
      <c r="J965" s="308" t="str">
        <f>IF(SUM('A4'!S996:X996)=6,'A4'!H996,"")</f>
        <v/>
      </c>
    </row>
    <row r="966" spans="1:10" x14ac:dyDescent="0.25">
      <c r="A966" t="str">
        <f>IF(SUM('A4'!S997:X997)=6,'Angaben KH-Standort'!$D$25,"")</f>
        <v/>
      </c>
      <c r="B966" t="str">
        <f>IF(SUM('A4'!S997:X997)=6,'Angaben KH-Standort'!$D$26,"")</f>
        <v/>
      </c>
      <c r="C966" t="str">
        <f>IF(SUM('A4'!S997:X997)=6,'Angaben KH-Standort'!$D$12,"")</f>
        <v/>
      </c>
      <c r="D966" t="str">
        <f>IF(SUM('A4'!S997:X997)=6,'A1'!$F$14,"")</f>
        <v/>
      </c>
      <c r="E966" t="str">
        <f>IF(SUM('A4'!S997:X997)=6,'A4'!C997,"")</f>
        <v/>
      </c>
      <c r="F966" t="str">
        <f>IF(SUM('A4'!S997:X997)=6,'A4'!D997,"")</f>
        <v/>
      </c>
      <c r="G966" t="str">
        <f>IF(SUM('A4'!S997:X997)=6,'A4'!E997,"")</f>
        <v/>
      </c>
      <c r="H966" t="str">
        <f>IF(SUM('A4'!S997:X997)=6,'A4'!F997,"")</f>
        <v/>
      </c>
      <c r="I966" t="str">
        <f>IF(SUM('A4'!S997:X997)=6,'A4'!G997,"")</f>
        <v/>
      </c>
      <c r="J966" s="308" t="str">
        <f>IF(SUM('A4'!S997:X997)=6,'A4'!H997,"")</f>
        <v/>
      </c>
    </row>
    <row r="967" spans="1:10" x14ac:dyDescent="0.25">
      <c r="A967" t="str">
        <f>IF(SUM('A4'!S998:X998)=6,'Angaben KH-Standort'!$D$25,"")</f>
        <v/>
      </c>
      <c r="B967" t="str">
        <f>IF(SUM('A4'!S998:X998)=6,'Angaben KH-Standort'!$D$26,"")</f>
        <v/>
      </c>
      <c r="C967" t="str">
        <f>IF(SUM('A4'!S998:X998)=6,'Angaben KH-Standort'!$D$12,"")</f>
        <v/>
      </c>
      <c r="D967" t="str">
        <f>IF(SUM('A4'!S998:X998)=6,'A1'!$F$14,"")</f>
        <v/>
      </c>
      <c r="E967" t="str">
        <f>IF(SUM('A4'!S998:X998)=6,'A4'!C998,"")</f>
        <v/>
      </c>
      <c r="F967" t="str">
        <f>IF(SUM('A4'!S998:X998)=6,'A4'!D998,"")</f>
        <v/>
      </c>
      <c r="G967" t="str">
        <f>IF(SUM('A4'!S998:X998)=6,'A4'!E998,"")</f>
        <v/>
      </c>
      <c r="H967" t="str">
        <f>IF(SUM('A4'!S998:X998)=6,'A4'!F998,"")</f>
        <v/>
      </c>
      <c r="I967" t="str">
        <f>IF(SUM('A4'!S998:X998)=6,'A4'!G998,"")</f>
        <v/>
      </c>
      <c r="J967" s="308" t="str">
        <f>IF(SUM('A4'!S998:X998)=6,'A4'!H998,"")</f>
        <v/>
      </c>
    </row>
    <row r="968" spans="1:10" x14ac:dyDescent="0.25">
      <c r="A968" t="str">
        <f>IF(SUM('A4'!S999:X999)=6,'Angaben KH-Standort'!$D$25,"")</f>
        <v/>
      </c>
      <c r="B968" t="str">
        <f>IF(SUM('A4'!S999:X999)=6,'Angaben KH-Standort'!$D$26,"")</f>
        <v/>
      </c>
      <c r="C968" t="str">
        <f>IF(SUM('A4'!S999:X999)=6,'Angaben KH-Standort'!$D$12,"")</f>
        <v/>
      </c>
      <c r="D968" t="str">
        <f>IF(SUM('A4'!S999:X999)=6,'A1'!$F$14,"")</f>
        <v/>
      </c>
      <c r="E968" t="str">
        <f>IF(SUM('A4'!S999:X999)=6,'A4'!C999,"")</f>
        <v/>
      </c>
      <c r="F968" t="str">
        <f>IF(SUM('A4'!S999:X999)=6,'A4'!D999,"")</f>
        <v/>
      </c>
      <c r="G968" t="str">
        <f>IF(SUM('A4'!S999:X999)=6,'A4'!E999,"")</f>
        <v/>
      </c>
      <c r="H968" t="str">
        <f>IF(SUM('A4'!S999:X999)=6,'A4'!F999,"")</f>
        <v/>
      </c>
      <c r="I968" t="str">
        <f>IF(SUM('A4'!S999:X999)=6,'A4'!G999,"")</f>
        <v/>
      </c>
      <c r="J968" s="308" t="str">
        <f>IF(SUM('A4'!S999:X999)=6,'A4'!H999,"")</f>
        <v/>
      </c>
    </row>
    <row r="969" spans="1:10" x14ac:dyDescent="0.25">
      <c r="A969" t="str">
        <f>IF(SUM('A4'!S1000:X1000)=6,'Angaben KH-Standort'!$D$25,"")</f>
        <v/>
      </c>
      <c r="B969" t="str">
        <f>IF(SUM('A4'!S1000:X1000)=6,'Angaben KH-Standort'!$D$26,"")</f>
        <v/>
      </c>
      <c r="C969" t="str">
        <f>IF(SUM('A4'!S1000:X1000)=6,'Angaben KH-Standort'!$D$12,"")</f>
        <v/>
      </c>
      <c r="D969" t="str">
        <f>IF(SUM('A4'!S1000:X1000)=6,'A1'!$F$14,"")</f>
        <v/>
      </c>
      <c r="E969" t="str">
        <f>IF(SUM('A4'!S1000:X1000)=6,'A4'!C1000,"")</f>
        <v/>
      </c>
      <c r="F969" t="str">
        <f>IF(SUM('A4'!S1000:X1000)=6,'A4'!D1000,"")</f>
        <v/>
      </c>
      <c r="G969" t="str">
        <f>IF(SUM('A4'!S1000:X1000)=6,'A4'!E1000,"")</f>
        <v/>
      </c>
      <c r="H969" t="str">
        <f>IF(SUM('A4'!S1000:X1000)=6,'A4'!F1000,"")</f>
        <v/>
      </c>
      <c r="I969" t="str">
        <f>IF(SUM('A4'!S1000:X1000)=6,'A4'!G1000,"")</f>
        <v/>
      </c>
      <c r="J969" s="308" t="str">
        <f>IF(SUM('A4'!S1000:X1000)=6,'A4'!H1000,"")</f>
        <v/>
      </c>
    </row>
    <row r="970" spans="1:10" x14ac:dyDescent="0.25">
      <c r="A970" t="str">
        <f>IF(SUM('A4'!S1001:X1001)=6,'Angaben KH-Standort'!$D$25,"")</f>
        <v/>
      </c>
      <c r="B970" t="str">
        <f>IF(SUM('A4'!S1001:X1001)=6,'Angaben KH-Standort'!$D$26,"")</f>
        <v/>
      </c>
      <c r="C970" t="str">
        <f>IF(SUM('A4'!S1001:X1001)=6,'Angaben KH-Standort'!$D$12,"")</f>
        <v/>
      </c>
      <c r="D970" t="str">
        <f>IF(SUM('A4'!S1001:X1001)=6,'A1'!$F$14,"")</f>
        <v/>
      </c>
      <c r="E970" t="str">
        <f>IF(SUM('A4'!S1001:X1001)=6,'A4'!C1001,"")</f>
        <v/>
      </c>
      <c r="F970" t="str">
        <f>IF(SUM('A4'!S1001:X1001)=6,'A4'!D1001,"")</f>
        <v/>
      </c>
      <c r="G970" t="str">
        <f>IF(SUM('A4'!S1001:X1001)=6,'A4'!E1001,"")</f>
        <v/>
      </c>
      <c r="H970" t="str">
        <f>IF(SUM('A4'!S1001:X1001)=6,'A4'!F1001,"")</f>
        <v/>
      </c>
      <c r="I970" t="str">
        <f>IF(SUM('A4'!S1001:X1001)=6,'A4'!G1001,"")</f>
        <v/>
      </c>
      <c r="J970" s="308" t="str">
        <f>IF(SUM('A4'!S1001:X1001)=6,'A4'!H1001,"")</f>
        <v/>
      </c>
    </row>
    <row r="971" spans="1:10" x14ac:dyDescent="0.25">
      <c r="A971" t="str">
        <f>IF(SUM('A4'!S1002:X1002)=6,'Angaben KH-Standort'!$D$25,"")</f>
        <v/>
      </c>
      <c r="B971" t="str">
        <f>IF(SUM('A4'!S1002:X1002)=6,'Angaben KH-Standort'!$D$26,"")</f>
        <v/>
      </c>
      <c r="C971" t="str">
        <f>IF(SUM('A4'!S1002:X1002)=6,'Angaben KH-Standort'!$D$12,"")</f>
        <v/>
      </c>
      <c r="D971" t="str">
        <f>IF(SUM('A4'!S1002:X1002)=6,'A1'!$F$14,"")</f>
        <v/>
      </c>
      <c r="E971" t="str">
        <f>IF(SUM('A4'!S1002:X1002)=6,'A4'!C1002,"")</f>
        <v/>
      </c>
      <c r="F971" t="str">
        <f>IF(SUM('A4'!S1002:X1002)=6,'A4'!D1002,"")</f>
        <v/>
      </c>
      <c r="G971" t="str">
        <f>IF(SUM('A4'!S1002:X1002)=6,'A4'!E1002,"")</f>
        <v/>
      </c>
      <c r="H971" t="str">
        <f>IF(SUM('A4'!S1002:X1002)=6,'A4'!F1002,"")</f>
        <v/>
      </c>
      <c r="I971" t="str">
        <f>IF(SUM('A4'!S1002:X1002)=6,'A4'!G1002,"")</f>
        <v/>
      </c>
      <c r="J971" s="308" t="str">
        <f>IF(SUM('A4'!S1002:X1002)=6,'A4'!H1002,"")</f>
        <v/>
      </c>
    </row>
    <row r="972" spans="1:10" x14ac:dyDescent="0.25">
      <c r="A972" t="str">
        <f>IF(SUM('A4'!S1003:X1003)=6,'Angaben KH-Standort'!$D$25,"")</f>
        <v/>
      </c>
      <c r="B972" t="str">
        <f>IF(SUM('A4'!S1003:X1003)=6,'Angaben KH-Standort'!$D$26,"")</f>
        <v/>
      </c>
      <c r="C972" t="str">
        <f>IF(SUM('A4'!S1003:X1003)=6,'Angaben KH-Standort'!$D$12,"")</f>
        <v/>
      </c>
      <c r="D972" t="str">
        <f>IF(SUM('A4'!S1003:X1003)=6,'A1'!$F$14,"")</f>
        <v/>
      </c>
      <c r="E972" t="str">
        <f>IF(SUM('A4'!S1003:X1003)=6,'A4'!C1003,"")</f>
        <v/>
      </c>
      <c r="F972" t="str">
        <f>IF(SUM('A4'!S1003:X1003)=6,'A4'!D1003,"")</f>
        <v/>
      </c>
      <c r="G972" t="str">
        <f>IF(SUM('A4'!S1003:X1003)=6,'A4'!E1003,"")</f>
        <v/>
      </c>
      <c r="H972" t="str">
        <f>IF(SUM('A4'!S1003:X1003)=6,'A4'!F1003,"")</f>
        <v/>
      </c>
      <c r="I972" t="str">
        <f>IF(SUM('A4'!S1003:X1003)=6,'A4'!G1003,"")</f>
        <v/>
      </c>
      <c r="J972" s="308" t="str">
        <f>IF(SUM('A4'!S1003:X1003)=6,'A4'!H1003,"")</f>
        <v/>
      </c>
    </row>
    <row r="973" spans="1:10" x14ac:dyDescent="0.25">
      <c r="A973" t="str">
        <f>IF(SUM('A4'!S1004:X1004)=6,'Angaben KH-Standort'!$D$25,"")</f>
        <v/>
      </c>
      <c r="B973" t="str">
        <f>IF(SUM('A4'!S1004:X1004)=6,'Angaben KH-Standort'!$D$26,"")</f>
        <v/>
      </c>
      <c r="C973" t="str">
        <f>IF(SUM('A4'!S1004:X1004)=6,'Angaben KH-Standort'!$D$12,"")</f>
        <v/>
      </c>
      <c r="D973" t="str">
        <f>IF(SUM('A4'!S1004:X1004)=6,'A1'!$F$14,"")</f>
        <v/>
      </c>
      <c r="E973" t="str">
        <f>IF(SUM('A4'!S1004:X1004)=6,'A4'!C1004,"")</f>
        <v/>
      </c>
      <c r="F973" t="str">
        <f>IF(SUM('A4'!S1004:X1004)=6,'A4'!D1004,"")</f>
        <v/>
      </c>
      <c r="G973" t="str">
        <f>IF(SUM('A4'!S1004:X1004)=6,'A4'!E1004,"")</f>
        <v/>
      </c>
      <c r="H973" t="str">
        <f>IF(SUM('A4'!S1004:X1004)=6,'A4'!F1004,"")</f>
        <v/>
      </c>
      <c r="I973" t="str">
        <f>IF(SUM('A4'!S1004:X1004)=6,'A4'!G1004,"")</f>
        <v/>
      </c>
      <c r="J973" s="308" t="str">
        <f>IF(SUM('A4'!S1004:X1004)=6,'A4'!H1004,"")</f>
        <v/>
      </c>
    </row>
    <row r="974" spans="1:10" x14ac:dyDescent="0.25">
      <c r="A974" t="str">
        <f>IF(SUM('A4'!S1005:X1005)=6,'Angaben KH-Standort'!$D$25,"")</f>
        <v/>
      </c>
      <c r="B974" t="str">
        <f>IF(SUM('A4'!S1005:X1005)=6,'Angaben KH-Standort'!$D$26,"")</f>
        <v/>
      </c>
      <c r="C974" t="str">
        <f>IF(SUM('A4'!S1005:X1005)=6,'Angaben KH-Standort'!$D$12,"")</f>
        <v/>
      </c>
      <c r="D974" t="str">
        <f>IF(SUM('A4'!S1005:X1005)=6,'A1'!$F$14,"")</f>
        <v/>
      </c>
      <c r="E974" t="str">
        <f>IF(SUM('A4'!S1005:X1005)=6,'A4'!C1005,"")</f>
        <v/>
      </c>
      <c r="F974" t="str">
        <f>IF(SUM('A4'!S1005:X1005)=6,'A4'!D1005,"")</f>
        <v/>
      </c>
      <c r="G974" t="str">
        <f>IF(SUM('A4'!S1005:X1005)=6,'A4'!E1005,"")</f>
        <v/>
      </c>
      <c r="H974" t="str">
        <f>IF(SUM('A4'!S1005:X1005)=6,'A4'!F1005,"")</f>
        <v/>
      </c>
      <c r="I974" t="str">
        <f>IF(SUM('A4'!S1005:X1005)=6,'A4'!G1005,"")</f>
        <v/>
      </c>
      <c r="J974" s="308" t="str">
        <f>IF(SUM('A4'!S1005:X1005)=6,'A4'!H1005,"")</f>
        <v/>
      </c>
    </row>
    <row r="975" spans="1:10" x14ac:dyDescent="0.25">
      <c r="A975" t="str">
        <f>IF(SUM('A4'!S1006:X1006)=6,'Angaben KH-Standort'!$D$25,"")</f>
        <v/>
      </c>
      <c r="B975" t="str">
        <f>IF(SUM('A4'!S1006:X1006)=6,'Angaben KH-Standort'!$D$26,"")</f>
        <v/>
      </c>
      <c r="C975" t="str">
        <f>IF(SUM('A4'!S1006:X1006)=6,'Angaben KH-Standort'!$D$12,"")</f>
        <v/>
      </c>
      <c r="D975" t="str">
        <f>IF(SUM('A4'!S1006:X1006)=6,'A1'!$F$14,"")</f>
        <v/>
      </c>
      <c r="E975" t="str">
        <f>IF(SUM('A4'!S1006:X1006)=6,'A4'!C1006,"")</f>
        <v/>
      </c>
      <c r="F975" t="str">
        <f>IF(SUM('A4'!S1006:X1006)=6,'A4'!D1006,"")</f>
        <v/>
      </c>
      <c r="G975" t="str">
        <f>IF(SUM('A4'!S1006:X1006)=6,'A4'!E1006,"")</f>
        <v/>
      </c>
      <c r="H975" t="str">
        <f>IF(SUM('A4'!S1006:X1006)=6,'A4'!F1006,"")</f>
        <v/>
      </c>
      <c r="I975" t="str">
        <f>IF(SUM('A4'!S1006:X1006)=6,'A4'!G1006,"")</f>
        <v/>
      </c>
      <c r="J975" s="308" t="str">
        <f>IF(SUM('A4'!S1006:X1006)=6,'A4'!H1006,"")</f>
        <v/>
      </c>
    </row>
    <row r="976" spans="1:10" x14ac:dyDescent="0.25">
      <c r="A976" t="str">
        <f>IF(SUM('A4'!S1007:X1007)=6,'Angaben KH-Standort'!$D$25,"")</f>
        <v/>
      </c>
      <c r="B976" t="str">
        <f>IF(SUM('A4'!S1007:X1007)=6,'Angaben KH-Standort'!$D$26,"")</f>
        <v/>
      </c>
      <c r="C976" t="str">
        <f>IF(SUM('A4'!S1007:X1007)=6,'Angaben KH-Standort'!$D$12,"")</f>
        <v/>
      </c>
      <c r="D976" t="str">
        <f>IF(SUM('A4'!S1007:X1007)=6,'A1'!$F$14,"")</f>
        <v/>
      </c>
      <c r="E976" t="str">
        <f>IF(SUM('A4'!S1007:X1007)=6,'A4'!C1007,"")</f>
        <v/>
      </c>
      <c r="F976" t="str">
        <f>IF(SUM('A4'!S1007:X1007)=6,'A4'!D1007,"")</f>
        <v/>
      </c>
      <c r="G976" t="str">
        <f>IF(SUM('A4'!S1007:X1007)=6,'A4'!E1007,"")</f>
        <v/>
      </c>
      <c r="H976" t="str">
        <f>IF(SUM('A4'!S1007:X1007)=6,'A4'!F1007,"")</f>
        <v/>
      </c>
      <c r="I976" t="str">
        <f>IF(SUM('A4'!S1007:X1007)=6,'A4'!G1007,"")</f>
        <v/>
      </c>
      <c r="J976" s="308" t="str">
        <f>IF(SUM('A4'!S1007:X1007)=6,'A4'!H1007,"")</f>
        <v/>
      </c>
    </row>
    <row r="977" spans="1:10" x14ac:dyDescent="0.25">
      <c r="A977" t="str">
        <f>IF(SUM('A4'!S1008:X1008)=6,'Angaben KH-Standort'!$D$25,"")</f>
        <v/>
      </c>
      <c r="B977" t="str">
        <f>IF(SUM('A4'!S1008:X1008)=6,'Angaben KH-Standort'!$D$26,"")</f>
        <v/>
      </c>
      <c r="C977" t="str">
        <f>IF(SUM('A4'!S1008:X1008)=6,'Angaben KH-Standort'!$D$12,"")</f>
        <v/>
      </c>
      <c r="D977" t="str">
        <f>IF(SUM('A4'!S1008:X1008)=6,'A1'!$F$14,"")</f>
        <v/>
      </c>
      <c r="E977" t="str">
        <f>IF(SUM('A4'!S1008:X1008)=6,'A4'!C1008,"")</f>
        <v/>
      </c>
      <c r="F977" t="str">
        <f>IF(SUM('A4'!S1008:X1008)=6,'A4'!D1008,"")</f>
        <v/>
      </c>
      <c r="G977" t="str">
        <f>IF(SUM('A4'!S1008:X1008)=6,'A4'!E1008,"")</f>
        <v/>
      </c>
      <c r="H977" t="str">
        <f>IF(SUM('A4'!S1008:X1008)=6,'A4'!F1008,"")</f>
        <v/>
      </c>
      <c r="I977" t="str">
        <f>IF(SUM('A4'!S1008:X1008)=6,'A4'!G1008,"")</f>
        <v/>
      </c>
      <c r="J977" s="308" t="str">
        <f>IF(SUM('A4'!S1008:X1008)=6,'A4'!H1008,"")</f>
        <v/>
      </c>
    </row>
    <row r="978" spans="1:10" x14ac:dyDescent="0.25">
      <c r="A978" t="str">
        <f>IF(SUM('A4'!S1009:X1009)=6,'Angaben KH-Standort'!$D$25,"")</f>
        <v/>
      </c>
      <c r="B978" t="str">
        <f>IF(SUM('A4'!S1009:X1009)=6,'Angaben KH-Standort'!$D$26,"")</f>
        <v/>
      </c>
      <c r="C978" t="str">
        <f>IF(SUM('A4'!S1009:X1009)=6,'Angaben KH-Standort'!$D$12,"")</f>
        <v/>
      </c>
      <c r="D978" t="str">
        <f>IF(SUM('A4'!S1009:X1009)=6,'A1'!$F$14,"")</f>
        <v/>
      </c>
      <c r="E978" t="str">
        <f>IF(SUM('A4'!S1009:X1009)=6,'A4'!C1009,"")</f>
        <v/>
      </c>
      <c r="F978" t="str">
        <f>IF(SUM('A4'!S1009:X1009)=6,'A4'!D1009,"")</f>
        <v/>
      </c>
      <c r="G978" t="str">
        <f>IF(SUM('A4'!S1009:X1009)=6,'A4'!E1009,"")</f>
        <v/>
      </c>
      <c r="H978" t="str">
        <f>IF(SUM('A4'!S1009:X1009)=6,'A4'!F1009,"")</f>
        <v/>
      </c>
      <c r="I978" t="str">
        <f>IF(SUM('A4'!S1009:X1009)=6,'A4'!G1009,"")</f>
        <v/>
      </c>
      <c r="J978" s="308" t="str">
        <f>IF(SUM('A4'!S1009:X1009)=6,'A4'!H1009,"")</f>
        <v/>
      </c>
    </row>
    <row r="979" spans="1:10" x14ac:dyDescent="0.25">
      <c r="A979" t="str">
        <f>IF(SUM('A4'!S1010:X1010)=6,'Angaben KH-Standort'!$D$25,"")</f>
        <v/>
      </c>
      <c r="B979" t="str">
        <f>IF(SUM('A4'!S1010:X1010)=6,'Angaben KH-Standort'!$D$26,"")</f>
        <v/>
      </c>
      <c r="C979" t="str">
        <f>IF(SUM('A4'!S1010:X1010)=6,'Angaben KH-Standort'!$D$12,"")</f>
        <v/>
      </c>
      <c r="D979" t="str">
        <f>IF(SUM('A4'!S1010:X1010)=6,'A1'!$F$14,"")</f>
        <v/>
      </c>
      <c r="E979" t="str">
        <f>IF(SUM('A4'!S1010:X1010)=6,'A4'!C1010,"")</f>
        <v/>
      </c>
      <c r="F979" t="str">
        <f>IF(SUM('A4'!S1010:X1010)=6,'A4'!D1010,"")</f>
        <v/>
      </c>
      <c r="G979" t="str">
        <f>IF(SUM('A4'!S1010:X1010)=6,'A4'!E1010,"")</f>
        <v/>
      </c>
      <c r="H979" t="str">
        <f>IF(SUM('A4'!S1010:X1010)=6,'A4'!F1010,"")</f>
        <v/>
      </c>
      <c r="I979" t="str">
        <f>IF(SUM('A4'!S1010:X1010)=6,'A4'!G1010,"")</f>
        <v/>
      </c>
      <c r="J979" s="308" t="str">
        <f>IF(SUM('A4'!S1010:X1010)=6,'A4'!H1010,"")</f>
        <v/>
      </c>
    </row>
    <row r="980" spans="1:10" x14ac:dyDescent="0.25">
      <c r="A980" t="str">
        <f>IF(SUM('A4'!S1011:X1011)=6,'Angaben KH-Standort'!$D$25,"")</f>
        <v/>
      </c>
      <c r="B980" t="str">
        <f>IF(SUM('A4'!S1011:X1011)=6,'Angaben KH-Standort'!$D$26,"")</f>
        <v/>
      </c>
      <c r="C980" t="str">
        <f>IF(SUM('A4'!S1011:X1011)=6,'Angaben KH-Standort'!$D$12,"")</f>
        <v/>
      </c>
      <c r="D980" t="str">
        <f>IF(SUM('A4'!S1011:X1011)=6,'A1'!$F$14,"")</f>
        <v/>
      </c>
      <c r="E980" t="str">
        <f>IF(SUM('A4'!S1011:X1011)=6,'A4'!C1011,"")</f>
        <v/>
      </c>
      <c r="F980" t="str">
        <f>IF(SUM('A4'!S1011:X1011)=6,'A4'!D1011,"")</f>
        <v/>
      </c>
      <c r="G980" t="str">
        <f>IF(SUM('A4'!S1011:X1011)=6,'A4'!E1011,"")</f>
        <v/>
      </c>
      <c r="H980" t="str">
        <f>IF(SUM('A4'!S1011:X1011)=6,'A4'!F1011,"")</f>
        <v/>
      </c>
      <c r="I980" t="str">
        <f>IF(SUM('A4'!S1011:X1011)=6,'A4'!G1011,"")</f>
        <v/>
      </c>
      <c r="J980" s="308" t="str">
        <f>IF(SUM('A4'!S1011:X1011)=6,'A4'!H1011,"")</f>
        <v/>
      </c>
    </row>
    <row r="981" spans="1:10" x14ac:dyDescent="0.25">
      <c r="A981" t="str">
        <f>IF(SUM('A4'!S1012:X1012)=6,'Angaben KH-Standort'!$D$25,"")</f>
        <v/>
      </c>
      <c r="B981" t="str">
        <f>IF(SUM('A4'!S1012:X1012)=6,'Angaben KH-Standort'!$D$26,"")</f>
        <v/>
      </c>
      <c r="C981" t="str">
        <f>IF(SUM('A4'!S1012:X1012)=6,'Angaben KH-Standort'!$D$12,"")</f>
        <v/>
      </c>
      <c r="D981" t="str">
        <f>IF(SUM('A4'!S1012:X1012)=6,'A1'!$F$14,"")</f>
        <v/>
      </c>
      <c r="E981" t="str">
        <f>IF(SUM('A4'!S1012:X1012)=6,'A4'!C1012,"")</f>
        <v/>
      </c>
      <c r="F981" t="str">
        <f>IF(SUM('A4'!S1012:X1012)=6,'A4'!D1012,"")</f>
        <v/>
      </c>
      <c r="G981" t="str">
        <f>IF(SUM('A4'!S1012:X1012)=6,'A4'!E1012,"")</f>
        <v/>
      </c>
      <c r="H981" t="str">
        <f>IF(SUM('A4'!S1012:X1012)=6,'A4'!F1012,"")</f>
        <v/>
      </c>
      <c r="I981" t="str">
        <f>IF(SUM('A4'!S1012:X1012)=6,'A4'!G1012,"")</f>
        <v/>
      </c>
      <c r="J981" s="308" t="str">
        <f>IF(SUM('A4'!S1012:X1012)=6,'A4'!H1012,"")</f>
        <v/>
      </c>
    </row>
    <row r="982" spans="1:10" x14ac:dyDescent="0.25">
      <c r="A982" t="str">
        <f>IF(SUM('A4'!S1013:X1013)=6,'Angaben KH-Standort'!$D$25,"")</f>
        <v/>
      </c>
      <c r="B982" t="str">
        <f>IF(SUM('A4'!S1013:X1013)=6,'Angaben KH-Standort'!$D$26,"")</f>
        <v/>
      </c>
      <c r="C982" t="str">
        <f>IF(SUM('A4'!S1013:X1013)=6,'Angaben KH-Standort'!$D$12,"")</f>
        <v/>
      </c>
      <c r="D982" t="str">
        <f>IF(SUM('A4'!S1013:X1013)=6,'A1'!$F$14,"")</f>
        <v/>
      </c>
      <c r="E982" t="str">
        <f>IF(SUM('A4'!S1013:X1013)=6,'A4'!C1013,"")</f>
        <v/>
      </c>
      <c r="F982" t="str">
        <f>IF(SUM('A4'!S1013:X1013)=6,'A4'!D1013,"")</f>
        <v/>
      </c>
      <c r="G982" t="str">
        <f>IF(SUM('A4'!S1013:X1013)=6,'A4'!E1013,"")</f>
        <v/>
      </c>
      <c r="H982" t="str">
        <f>IF(SUM('A4'!S1013:X1013)=6,'A4'!F1013,"")</f>
        <v/>
      </c>
      <c r="I982" t="str">
        <f>IF(SUM('A4'!S1013:X1013)=6,'A4'!G1013,"")</f>
        <v/>
      </c>
      <c r="J982" s="308" t="str">
        <f>IF(SUM('A4'!S1013:X1013)=6,'A4'!H1013,"")</f>
        <v/>
      </c>
    </row>
    <row r="983" spans="1:10" x14ac:dyDescent="0.25">
      <c r="A983" t="str">
        <f>IF(SUM('A4'!S1014:X1014)=6,'Angaben KH-Standort'!$D$25,"")</f>
        <v/>
      </c>
      <c r="B983" t="str">
        <f>IF(SUM('A4'!S1014:X1014)=6,'Angaben KH-Standort'!$D$26,"")</f>
        <v/>
      </c>
      <c r="C983" t="str">
        <f>IF(SUM('A4'!S1014:X1014)=6,'Angaben KH-Standort'!$D$12,"")</f>
        <v/>
      </c>
      <c r="D983" t="str">
        <f>IF(SUM('A4'!S1014:X1014)=6,'A1'!$F$14,"")</f>
        <v/>
      </c>
      <c r="E983" t="str">
        <f>IF(SUM('A4'!S1014:X1014)=6,'A4'!C1014,"")</f>
        <v/>
      </c>
      <c r="F983" t="str">
        <f>IF(SUM('A4'!S1014:X1014)=6,'A4'!D1014,"")</f>
        <v/>
      </c>
      <c r="G983" t="str">
        <f>IF(SUM('A4'!S1014:X1014)=6,'A4'!E1014,"")</f>
        <v/>
      </c>
      <c r="H983" t="str">
        <f>IF(SUM('A4'!S1014:X1014)=6,'A4'!F1014,"")</f>
        <v/>
      </c>
      <c r="I983" t="str">
        <f>IF(SUM('A4'!S1014:X1014)=6,'A4'!G1014,"")</f>
        <v/>
      </c>
      <c r="J983" s="308" t="str">
        <f>IF(SUM('A4'!S1014:X1014)=6,'A4'!H1014,"")</f>
        <v/>
      </c>
    </row>
    <row r="984" spans="1:10" x14ac:dyDescent="0.25">
      <c r="A984" t="str">
        <f>IF(SUM('A4'!S1015:X1015)=6,'Angaben KH-Standort'!$D$25,"")</f>
        <v/>
      </c>
      <c r="B984" t="str">
        <f>IF(SUM('A4'!S1015:X1015)=6,'Angaben KH-Standort'!$D$26,"")</f>
        <v/>
      </c>
      <c r="C984" t="str">
        <f>IF(SUM('A4'!S1015:X1015)=6,'Angaben KH-Standort'!$D$12,"")</f>
        <v/>
      </c>
      <c r="D984" t="str">
        <f>IF(SUM('A4'!S1015:X1015)=6,'A1'!$F$14,"")</f>
        <v/>
      </c>
      <c r="E984" t="str">
        <f>IF(SUM('A4'!S1015:X1015)=6,'A4'!C1015,"")</f>
        <v/>
      </c>
      <c r="F984" t="str">
        <f>IF(SUM('A4'!S1015:X1015)=6,'A4'!D1015,"")</f>
        <v/>
      </c>
      <c r="G984" t="str">
        <f>IF(SUM('A4'!S1015:X1015)=6,'A4'!E1015,"")</f>
        <v/>
      </c>
      <c r="H984" t="str">
        <f>IF(SUM('A4'!S1015:X1015)=6,'A4'!F1015,"")</f>
        <v/>
      </c>
      <c r="I984" t="str">
        <f>IF(SUM('A4'!S1015:X1015)=6,'A4'!G1015,"")</f>
        <v/>
      </c>
      <c r="J984" s="308" t="str">
        <f>IF(SUM('A4'!S1015:X1015)=6,'A4'!H1015,"")</f>
        <v/>
      </c>
    </row>
    <row r="985" spans="1:10" x14ac:dyDescent="0.25">
      <c r="A985" t="str">
        <f>IF(SUM('A4'!S1016:X1016)=6,'Angaben KH-Standort'!$D$25,"")</f>
        <v/>
      </c>
      <c r="B985" t="str">
        <f>IF(SUM('A4'!S1016:X1016)=6,'Angaben KH-Standort'!$D$26,"")</f>
        <v/>
      </c>
      <c r="C985" t="str">
        <f>IF(SUM('A4'!S1016:X1016)=6,'Angaben KH-Standort'!$D$12,"")</f>
        <v/>
      </c>
      <c r="D985" t="str">
        <f>IF(SUM('A4'!S1016:X1016)=6,'A1'!$F$14,"")</f>
        <v/>
      </c>
      <c r="E985" t="str">
        <f>IF(SUM('A4'!S1016:X1016)=6,'A4'!C1016,"")</f>
        <v/>
      </c>
      <c r="F985" t="str">
        <f>IF(SUM('A4'!S1016:X1016)=6,'A4'!D1016,"")</f>
        <v/>
      </c>
      <c r="G985" t="str">
        <f>IF(SUM('A4'!S1016:X1016)=6,'A4'!E1016,"")</f>
        <v/>
      </c>
      <c r="H985" t="str">
        <f>IF(SUM('A4'!S1016:X1016)=6,'A4'!F1016,"")</f>
        <v/>
      </c>
      <c r="I985" t="str">
        <f>IF(SUM('A4'!S1016:X1016)=6,'A4'!G1016,"")</f>
        <v/>
      </c>
      <c r="J985" s="308" t="str">
        <f>IF(SUM('A4'!S1016:X1016)=6,'A4'!H1016,"")</f>
        <v/>
      </c>
    </row>
    <row r="986" spans="1:10" x14ac:dyDescent="0.25">
      <c r="A986" t="str">
        <f>IF(SUM('A4'!S1017:X1017)=6,'Angaben KH-Standort'!$D$25,"")</f>
        <v/>
      </c>
      <c r="B986" t="str">
        <f>IF(SUM('A4'!S1017:X1017)=6,'Angaben KH-Standort'!$D$26,"")</f>
        <v/>
      </c>
      <c r="C986" t="str">
        <f>IF(SUM('A4'!S1017:X1017)=6,'Angaben KH-Standort'!$D$12,"")</f>
        <v/>
      </c>
      <c r="D986" t="str">
        <f>IF(SUM('A4'!S1017:X1017)=6,'A1'!$F$14,"")</f>
        <v/>
      </c>
      <c r="E986" t="str">
        <f>IF(SUM('A4'!S1017:X1017)=6,'A4'!C1017,"")</f>
        <v/>
      </c>
      <c r="F986" t="str">
        <f>IF(SUM('A4'!S1017:X1017)=6,'A4'!D1017,"")</f>
        <v/>
      </c>
      <c r="G986" t="str">
        <f>IF(SUM('A4'!S1017:X1017)=6,'A4'!E1017,"")</f>
        <v/>
      </c>
      <c r="H986" t="str">
        <f>IF(SUM('A4'!S1017:X1017)=6,'A4'!F1017,"")</f>
        <v/>
      </c>
      <c r="I986" t="str">
        <f>IF(SUM('A4'!S1017:X1017)=6,'A4'!G1017,"")</f>
        <v/>
      </c>
      <c r="J986" s="308" t="str">
        <f>IF(SUM('A4'!S1017:X1017)=6,'A4'!H1017,"")</f>
        <v/>
      </c>
    </row>
    <row r="987" spans="1:10" x14ac:dyDescent="0.25">
      <c r="A987" t="str">
        <f>IF(SUM('A4'!S1018:X1018)=6,'Angaben KH-Standort'!$D$25,"")</f>
        <v/>
      </c>
      <c r="B987" t="str">
        <f>IF(SUM('A4'!S1018:X1018)=6,'Angaben KH-Standort'!$D$26,"")</f>
        <v/>
      </c>
      <c r="C987" t="str">
        <f>IF(SUM('A4'!S1018:X1018)=6,'Angaben KH-Standort'!$D$12,"")</f>
        <v/>
      </c>
      <c r="D987" t="str">
        <f>IF(SUM('A4'!S1018:X1018)=6,'A1'!$F$14,"")</f>
        <v/>
      </c>
      <c r="E987" t="str">
        <f>IF(SUM('A4'!S1018:X1018)=6,'A4'!C1018,"")</f>
        <v/>
      </c>
      <c r="F987" t="str">
        <f>IF(SUM('A4'!S1018:X1018)=6,'A4'!D1018,"")</f>
        <v/>
      </c>
      <c r="G987" t="str">
        <f>IF(SUM('A4'!S1018:X1018)=6,'A4'!E1018,"")</f>
        <v/>
      </c>
      <c r="H987" t="str">
        <f>IF(SUM('A4'!S1018:X1018)=6,'A4'!F1018,"")</f>
        <v/>
      </c>
      <c r="I987" t="str">
        <f>IF(SUM('A4'!S1018:X1018)=6,'A4'!G1018,"")</f>
        <v/>
      </c>
      <c r="J987" s="308" t="str">
        <f>IF(SUM('A4'!S1018:X1018)=6,'A4'!H1018,"")</f>
        <v/>
      </c>
    </row>
    <row r="988" spans="1:10" x14ac:dyDescent="0.25">
      <c r="A988" t="str">
        <f>IF(SUM('A4'!S1019:X1019)=6,'Angaben KH-Standort'!$D$25,"")</f>
        <v/>
      </c>
      <c r="B988" t="str">
        <f>IF(SUM('A4'!S1019:X1019)=6,'Angaben KH-Standort'!$D$26,"")</f>
        <v/>
      </c>
      <c r="C988" t="str">
        <f>IF(SUM('A4'!S1019:X1019)=6,'Angaben KH-Standort'!$D$12,"")</f>
        <v/>
      </c>
      <c r="D988" t="str">
        <f>IF(SUM('A4'!S1019:X1019)=6,'A1'!$F$14,"")</f>
        <v/>
      </c>
      <c r="E988" t="str">
        <f>IF(SUM('A4'!S1019:X1019)=6,'A4'!C1019,"")</f>
        <v/>
      </c>
      <c r="F988" t="str">
        <f>IF(SUM('A4'!S1019:X1019)=6,'A4'!D1019,"")</f>
        <v/>
      </c>
      <c r="G988" t="str">
        <f>IF(SUM('A4'!S1019:X1019)=6,'A4'!E1019,"")</f>
        <v/>
      </c>
      <c r="H988" t="str">
        <f>IF(SUM('A4'!S1019:X1019)=6,'A4'!F1019,"")</f>
        <v/>
      </c>
      <c r="I988" t="str">
        <f>IF(SUM('A4'!S1019:X1019)=6,'A4'!G1019,"")</f>
        <v/>
      </c>
      <c r="J988" s="308" t="str">
        <f>IF(SUM('A4'!S1019:X1019)=6,'A4'!H1019,"")</f>
        <v/>
      </c>
    </row>
    <row r="989" spans="1:10" x14ac:dyDescent="0.25">
      <c r="A989" t="str">
        <f>IF(SUM('A4'!S1020:X1020)=6,'Angaben KH-Standort'!$D$25,"")</f>
        <v/>
      </c>
      <c r="B989" t="str">
        <f>IF(SUM('A4'!S1020:X1020)=6,'Angaben KH-Standort'!$D$26,"")</f>
        <v/>
      </c>
      <c r="C989" t="str">
        <f>IF(SUM('A4'!S1020:X1020)=6,'Angaben KH-Standort'!$D$12,"")</f>
        <v/>
      </c>
      <c r="D989" t="str">
        <f>IF(SUM('A4'!S1020:X1020)=6,'A1'!$F$14,"")</f>
        <v/>
      </c>
      <c r="E989" t="str">
        <f>IF(SUM('A4'!S1020:X1020)=6,'A4'!C1020,"")</f>
        <v/>
      </c>
      <c r="F989" t="str">
        <f>IF(SUM('A4'!S1020:X1020)=6,'A4'!D1020,"")</f>
        <v/>
      </c>
      <c r="G989" t="str">
        <f>IF(SUM('A4'!S1020:X1020)=6,'A4'!E1020,"")</f>
        <v/>
      </c>
      <c r="H989" t="str">
        <f>IF(SUM('A4'!S1020:X1020)=6,'A4'!F1020,"")</f>
        <v/>
      </c>
      <c r="I989" t="str">
        <f>IF(SUM('A4'!S1020:X1020)=6,'A4'!G1020,"")</f>
        <v/>
      </c>
      <c r="J989" s="308" t="str">
        <f>IF(SUM('A4'!S1020:X1020)=6,'A4'!H1020,"")</f>
        <v/>
      </c>
    </row>
    <row r="990" spans="1:10" x14ac:dyDescent="0.25">
      <c r="A990" t="str">
        <f>IF(SUM('A4'!S1021:X1021)=6,'Angaben KH-Standort'!$D$25,"")</f>
        <v/>
      </c>
      <c r="B990" t="str">
        <f>IF(SUM('A4'!S1021:X1021)=6,'Angaben KH-Standort'!$D$26,"")</f>
        <v/>
      </c>
      <c r="C990" t="str">
        <f>IF(SUM('A4'!S1021:X1021)=6,'Angaben KH-Standort'!$D$12,"")</f>
        <v/>
      </c>
      <c r="D990" t="str">
        <f>IF(SUM('A4'!S1021:X1021)=6,'A1'!$F$14,"")</f>
        <v/>
      </c>
      <c r="E990" t="str">
        <f>IF(SUM('A4'!S1021:X1021)=6,'A4'!C1021,"")</f>
        <v/>
      </c>
      <c r="F990" t="str">
        <f>IF(SUM('A4'!S1021:X1021)=6,'A4'!D1021,"")</f>
        <v/>
      </c>
      <c r="G990" t="str">
        <f>IF(SUM('A4'!S1021:X1021)=6,'A4'!E1021,"")</f>
        <v/>
      </c>
      <c r="H990" t="str">
        <f>IF(SUM('A4'!S1021:X1021)=6,'A4'!F1021,"")</f>
        <v/>
      </c>
      <c r="I990" t="str">
        <f>IF(SUM('A4'!S1021:X1021)=6,'A4'!G1021,"")</f>
        <v/>
      </c>
      <c r="J990" s="308" t="str">
        <f>IF(SUM('A4'!S1021:X1021)=6,'A4'!H1021,"")</f>
        <v/>
      </c>
    </row>
    <row r="991" spans="1:10" x14ac:dyDescent="0.25">
      <c r="A991" t="str">
        <f>IF(SUM('A4'!S1022:X1022)=6,'Angaben KH-Standort'!$D$25,"")</f>
        <v/>
      </c>
      <c r="B991" t="str">
        <f>IF(SUM('A4'!S1022:X1022)=6,'Angaben KH-Standort'!$D$26,"")</f>
        <v/>
      </c>
      <c r="C991" t="str">
        <f>IF(SUM('A4'!S1022:X1022)=6,'Angaben KH-Standort'!$D$12,"")</f>
        <v/>
      </c>
      <c r="D991" t="str">
        <f>IF(SUM('A4'!S1022:X1022)=6,'A1'!$F$14,"")</f>
        <v/>
      </c>
      <c r="E991" t="str">
        <f>IF(SUM('A4'!S1022:X1022)=6,'A4'!C1022,"")</f>
        <v/>
      </c>
      <c r="F991" t="str">
        <f>IF(SUM('A4'!S1022:X1022)=6,'A4'!D1022,"")</f>
        <v/>
      </c>
      <c r="G991" t="str">
        <f>IF(SUM('A4'!S1022:X1022)=6,'A4'!E1022,"")</f>
        <v/>
      </c>
      <c r="H991" t="str">
        <f>IF(SUM('A4'!S1022:X1022)=6,'A4'!F1022,"")</f>
        <v/>
      </c>
      <c r="I991" t="str">
        <f>IF(SUM('A4'!S1022:X1022)=6,'A4'!G1022,"")</f>
        <v/>
      </c>
      <c r="J991" s="308" t="str">
        <f>IF(SUM('A4'!S1022:X1022)=6,'A4'!H1022,"")</f>
        <v/>
      </c>
    </row>
    <row r="992" spans="1:10" x14ac:dyDescent="0.25">
      <c r="A992" t="str">
        <f>IF(SUM('A4'!S1023:X1023)=6,'Angaben KH-Standort'!$D$25,"")</f>
        <v/>
      </c>
      <c r="B992" t="str">
        <f>IF(SUM('A4'!S1023:X1023)=6,'Angaben KH-Standort'!$D$26,"")</f>
        <v/>
      </c>
      <c r="C992" t="str">
        <f>IF(SUM('A4'!S1023:X1023)=6,'Angaben KH-Standort'!$D$12,"")</f>
        <v/>
      </c>
      <c r="D992" t="str">
        <f>IF(SUM('A4'!S1023:X1023)=6,'A1'!$F$14,"")</f>
        <v/>
      </c>
      <c r="E992" t="str">
        <f>IF(SUM('A4'!S1023:X1023)=6,'A4'!C1023,"")</f>
        <v/>
      </c>
      <c r="F992" t="str">
        <f>IF(SUM('A4'!S1023:X1023)=6,'A4'!D1023,"")</f>
        <v/>
      </c>
      <c r="G992" t="str">
        <f>IF(SUM('A4'!S1023:X1023)=6,'A4'!E1023,"")</f>
        <v/>
      </c>
      <c r="H992" t="str">
        <f>IF(SUM('A4'!S1023:X1023)=6,'A4'!F1023,"")</f>
        <v/>
      </c>
      <c r="I992" t="str">
        <f>IF(SUM('A4'!S1023:X1023)=6,'A4'!G1023,"")</f>
        <v/>
      </c>
      <c r="J992" s="308" t="str">
        <f>IF(SUM('A4'!S1023:X1023)=6,'A4'!H1023,"")</f>
        <v/>
      </c>
    </row>
    <row r="993" spans="1:10" x14ac:dyDescent="0.25">
      <c r="A993" t="str">
        <f>IF(SUM('A4'!S1024:X1024)=6,'Angaben KH-Standort'!$D$25,"")</f>
        <v/>
      </c>
      <c r="B993" t="str">
        <f>IF(SUM('A4'!S1024:X1024)=6,'Angaben KH-Standort'!$D$26,"")</f>
        <v/>
      </c>
      <c r="C993" t="str">
        <f>IF(SUM('A4'!S1024:X1024)=6,'Angaben KH-Standort'!$D$12,"")</f>
        <v/>
      </c>
      <c r="D993" t="str">
        <f>IF(SUM('A4'!S1024:X1024)=6,'A1'!$F$14,"")</f>
        <v/>
      </c>
      <c r="E993" t="str">
        <f>IF(SUM('A4'!S1024:X1024)=6,'A4'!C1024,"")</f>
        <v/>
      </c>
      <c r="F993" t="str">
        <f>IF(SUM('A4'!S1024:X1024)=6,'A4'!D1024,"")</f>
        <v/>
      </c>
      <c r="G993" t="str">
        <f>IF(SUM('A4'!S1024:X1024)=6,'A4'!E1024,"")</f>
        <v/>
      </c>
      <c r="H993" t="str">
        <f>IF(SUM('A4'!S1024:X1024)=6,'A4'!F1024,"")</f>
        <v/>
      </c>
      <c r="I993" t="str">
        <f>IF(SUM('A4'!S1024:X1024)=6,'A4'!G1024,"")</f>
        <v/>
      </c>
      <c r="J993" s="308" t="str">
        <f>IF(SUM('A4'!S1024:X1024)=6,'A4'!H1024,"")</f>
        <v/>
      </c>
    </row>
    <row r="994" spans="1:10" x14ac:dyDescent="0.25">
      <c r="A994" t="str">
        <f>IF(SUM('A4'!S1025:X1025)=6,'Angaben KH-Standort'!$D$25,"")</f>
        <v/>
      </c>
      <c r="B994" t="str">
        <f>IF(SUM('A4'!S1025:X1025)=6,'Angaben KH-Standort'!$D$26,"")</f>
        <v/>
      </c>
      <c r="C994" t="str">
        <f>IF(SUM('A4'!S1025:X1025)=6,'Angaben KH-Standort'!$D$12,"")</f>
        <v/>
      </c>
      <c r="D994" t="str">
        <f>IF(SUM('A4'!S1025:X1025)=6,'A1'!$F$14,"")</f>
        <v/>
      </c>
      <c r="E994" t="str">
        <f>IF(SUM('A4'!S1025:X1025)=6,'A4'!C1025,"")</f>
        <v/>
      </c>
      <c r="F994" t="str">
        <f>IF(SUM('A4'!S1025:X1025)=6,'A4'!D1025,"")</f>
        <v/>
      </c>
      <c r="G994" t="str">
        <f>IF(SUM('A4'!S1025:X1025)=6,'A4'!E1025,"")</f>
        <v/>
      </c>
      <c r="H994" t="str">
        <f>IF(SUM('A4'!S1025:X1025)=6,'A4'!F1025,"")</f>
        <v/>
      </c>
      <c r="I994" t="str">
        <f>IF(SUM('A4'!S1025:X1025)=6,'A4'!G1025,"")</f>
        <v/>
      </c>
      <c r="J994" s="308" t="str">
        <f>IF(SUM('A4'!S1025:X1025)=6,'A4'!H1025,"")</f>
        <v/>
      </c>
    </row>
    <row r="995" spans="1:10" x14ac:dyDescent="0.25">
      <c r="A995" t="str">
        <f>IF(SUM('A4'!S1026:X1026)=6,'Angaben KH-Standort'!$D$25,"")</f>
        <v/>
      </c>
      <c r="B995" t="str">
        <f>IF(SUM('A4'!S1026:X1026)=6,'Angaben KH-Standort'!$D$26,"")</f>
        <v/>
      </c>
      <c r="C995" t="str">
        <f>IF(SUM('A4'!S1026:X1026)=6,'Angaben KH-Standort'!$D$12,"")</f>
        <v/>
      </c>
      <c r="D995" t="str">
        <f>IF(SUM('A4'!S1026:X1026)=6,'A1'!$F$14,"")</f>
        <v/>
      </c>
      <c r="E995" t="str">
        <f>IF(SUM('A4'!S1026:X1026)=6,'A4'!C1026,"")</f>
        <v/>
      </c>
      <c r="F995" t="str">
        <f>IF(SUM('A4'!S1026:X1026)=6,'A4'!D1026,"")</f>
        <v/>
      </c>
      <c r="G995" t="str">
        <f>IF(SUM('A4'!S1026:X1026)=6,'A4'!E1026,"")</f>
        <v/>
      </c>
      <c r="H995" t="str">
        <f>IF(SUM('A4'!S1026:X1026)=6,'A4'!F1026,"")</f>
        <v/>
      </c>
      <c r="I995" t="str">
        <f>IF(SUM('A4'!S1026:X1026)=6,'A4'!G1026,"")</f>
        <v/>
      </c>
      <c r="J995" s="308" t="str">
        <f>IF(SUM('A4'!S1026:X1026)=6,'A4'!H1026,"")</f>
        <v/>
      </c>
    </row>
    <row r="996" spans="1:10" x14ac:dyDescent="0.25">
      <c r="A996" t="str">
        <f>IF(SUM('A4'!S1027:X1027)=6,'Angaben KH-Standort'!$D$25,"")</f>
        <v/>
      </c>
      <c r="B996" t="str">
        <f>IF(SUM('A4'!S1027:X1027)=6,'Angaben KH-Standort'!$D$26,"")</f>
        <v/>
      </c>
      <c r="C996" t="str">
        <f>IF(SUM('A4'!S1027:X1027)=6,'Angaben KH-Standort'!$D$12,"")</f>
        <v/>
      </c>
      <c r="D996" t="str">
        <f>IF(SUM('A4'!S1027:X1027)=6,'A1'!$F$14,"")</f>
        <v/>
      </c>
      <c r="E996" t="str">
        <f>IF(SUM('A4'!S1027:X1027)=6,'A4'!C1027,"")</f>
        <v/>
      </c>
      <c r="F996" t="str">
        <f>IF(SUM('A4'!S1027:X1027)=6,'A4'!D1027,"")</f>
        <v/>
      </c>
      <c r="G996" t="str">
        <f>IF(SUM('A4'!S1027:X1027)=6,'A4'!E1027,"")</f>
        <v/>
      </c>
      <c r="H996" t="str">
        <f>IF(SUM('A4'!S1027:X1027)=6,'A4'!F1027,"")</f>
        <v/>
      </c>
      <c r="I996" t="str">
        <f>IF(SUM('A4'!S1027:X1027)=6,'A4'!G1027,"")</f>
        <v/>
      </c>
      <c r="J996" s="308" t="str">
        <f>IF(SUM('A4'!S1027:X1027)=6,'A4'!H1027,"")</f>
        <v/>
      </c>
    </row>
    <row r="997" spans="1:10" x14ac:dyDescent="0.25">
      <c r="A997" t="str">
        <f>IF(SUM('A4'!S1028:X1028)=6,'Angaben KH-Standort'!$D$25,"")</f>
        <v/>
      </c>
      <c r="B997" t="str">
        <f>IF(SUM('A4'!S1028:X1028)=6,'Angaben KH-Standort'!$D$26,"")</f>
        <v/>
      </c>
      <c r="C997" t="str">
        <f>IF(SUM('A4'!S1028:X1028)=6,'Angaben KH-Standort'!$D$12,"")</f>
        <v/>
      </c>
      <c r="D997" t="str">
        <f>IF(SUM('A4'!S1028:X1028)=6,'A1'!$F$14,"")</f>
        <v/>
      </c>
      <c r="E997" t="str">
        <f>IF(SUM('A4'!S1028:X1028)=6,'A4'!C1028,"")</f>
        <v/>
      </c>
      <c r="F997" t="str">
        <f>IF(SUM('A4'!S1028:X1028)=6,'A4'!D1028,"")</f>
        <v/>
      </c>
      <c r="G997" t="str">
        <f>IF(SUM('A4'!S1028:X1028)=6,'A4'!E1028,"")</f>
        <v/>
      </c>
      <c r="H997" t="str">
        <f>IF(SUM('A4'!S1028:X1028)=6,'A4'!F1028,"")</f>
        <v/>
      </c>
      <c r="I997" t="str">
        <f>IF(SUM('A4'!S1028:X1028)=6,'A4'!G1028,"")</f>
        <v/>
      </c>
      <c r="J997" s="308" t="str">
        <f>IF(SUM('A4'!S1028:X1028)=6,'A4'!H1028,"")</f>
        <v/>
      </c>
    </row>
    <row r="998" spans="1:10" x14ac:dyDescent="0.25">
      <c r="A998" t="str">
        <f>IF(SUM('A4'!S1029:X1029)=6,'Angaben KH-Standort'!$D$25,"")</f>
        <v/>
      </c>
      <c r="B998" t="str">
        <f>IF(SUM('A4'!S1029:X1029)=6,'Angaben KH-Standort'!$D$26,"")</f>
        <v/>
      </c>
      <c r="C998" t="str">
        <f>IF(SUM('A4'!S1029:X1029)=6,'Angaben KH-Standort'!$D$12,"")</f>
        <v/>
      </c>
      <c r="D998" t="str">
        <f>IF(SUM('A4'!S1029:X1029)=6,'A1'!$F$14,"")</f>
        <v/>
      </c>
      <c r="E998" t="str">
        <f>IF(SUM('A4'!S1029:X1029)=6,'A4'!C1029,"")</f>
        <v/>
      </c>
      <c r="F998" t="str">
        <f>IF(SUM('A4'!S1029:X1029)=6,'A4'!D1029,"")</f>
        <v/>
      </c>
      <c r="G998" t="str">
        <f>IF(SUM('A4'!S1029:X1029)=6,'A4'!E1029,"")</f>
        <v/>
      </c>
      <c r="H998" t="str">
        <f>IF(SUM('A4'!S1029:X1029)=6,'A4'!F1029,"")</f>
        <v/>
      </c>
      <c r="I998" t="str">
        <f>IF(SUM('A4'!S1029:X1029)=6,'A4'!G1029,"")</f>
        <v/>
      </c>
      <c r="J998" s="308" t="str">
        <f>IF(SUM('A4'!S1029:X1029)=6,'A4'!H1029,"")</f>
        <v/>
      </c>
    </row>
    <row r="999" spans="1:10" x14ac:dyDescent="0.25">
      <c r="A999" t="str">
        <f>IF(SUM('A4'!S1030:X1030)=6,'Angaben KH-Standort'!$D$25,"")</f>
        <v/>
      </c>
      <c r="B999" t="str">
        <f>IF(SUM('A4'!S1030:X1030)=6,'Angaben KH-Standort'!$D$26,"")</f>
        <v/>
      </c>
      <c r="C999" t="str">
        <f>IF(SUM('A4'!S1030:X1030)=6,'Angaben KH-Standort'!$D$12,"")</f>
        <v/>
      </c>
      <c r="D999" t="str">
        <f>IF(SUM('A4'!S1030:X1030)=6,'A1'!$F$14,"")</f>
        <v/>
      </c>
      <c r="E999" t="str">
        <f>IF(SUM('A4'!S1030:X1030)=6,'A4'!C1030,"")</f>
        <v/>
      </c>
      <c r="F999" t="str">
        <f>IF(SUM('A4'!S1030:X1030)=6,'A4'!D1030,"")</f>
        <v/>
      </c>
      <c r="G999" t="str">
        <f>IF(SUM('A4'!S1030:X1030)=6,'A4'!E1030,"")</f>
        <v/>
      </c>
      <c r="H999" t="str">
        <f>IF(SUM('A4'!S1030:X1030)=6,'A4'!F1030,"")</f>
        <v/>
      </c>
      <c r="I999" t="str">
        <f>IF(SUM('A4'!S1030:X1030)=6,'A4'!G1030,"")</f>
        <v/>
      </c>
      <c r="J999" s="308" t="str">
        <f>IF(SUM('A4'!S1030:X1030)=6,'A4'!H1030,"")</f>
        <v/>
      </c>
    </row>
    <row r="1000" spans="1:10" x14ac:dyDescent="0.25">
      <c r="A1000" t="str">
        <f>IF(SUM('A4'!S1031:X1031)=6,'Angaben KH-Standort'!$D$25,"")</f>
        <v/>
      </c>
      <c r="B1000" t="str">
        <f>IF(SUM('A4'!S1031:X1031)=6,'Angaben KH-Standort'!$D$26,"")</f>
        <v/>
      </c>
      <c r="C1000" t="str">
        <f>IF(SUM('A4'!S1031:X1031)=6,'Angaben KH-Standort'!$D$12,"")</f>
        <v/>
      </c>
      <c r="D1000" t="str">
        <f>IF(SUM('A4'!S1031:X1031)=6,'A1'!$F$14,"")</f>
        <v/>
      </c>
      <c r="E1000" t="str">
        <f>IF(SUM('A4'!S1031:X1031)=6,'A4'!C1031,"")</f>
        <v/>
      </c>
      <c r="F1000" t="str">
        <f>IF(SUM('A4'!S1031:X1031)=6,'A4'!D1031,"")</f>
        <v/>
      </c>
      <c r="G1000" t="str">
        <f>IF(SUM('A4'!S1031:X1031)=6,'A4'!E1031,"")</f>
        <v/>
      </c>
      <c r="H1000" t="str">
        <f>IF(SUM('A4'!S1031:X1031)=6,'A4'!F1031,"")</f>
        <v/>
      </c>
      <c r="I1000" t="str">
        <f>IF(SUM('A4'!S1031:X1031)=6,'A4'!G1031,"")</f>
        <v/>
      </c>
      <c r="J1000" s="308" t="str">
        <f>IF(SUM('A4'!S1031:X1031)=6,'A4'!H1031,"")</f>
        <v/>
      </c>
    </row>
    <row r="1001" spans="1:10" x14ac:dyDescent="0.25">
      <c r="A1001" t="str">
        <f>IF(SUM('A4'!S1032:X1032)=6,'Angaben KH-Standort'!$D$25,"")</f>
        <v/>
      </c>
      <c r="B1001" t="str">
        <f>IF(SUM('A4'!S1032:X1032)=6,'Angaben KH-Standort'!$D$26,"")</f>
        <v/>
      </c>
      <c r="C1001" t="str">
        <f>IF(SUM('A4'!S1032:X1032)=6,'Angaben KH-Standort'!$D$12,"")</f>
        <v/>
      </c>
      <c r="D1001" t="str">
        <f>IF(SUM('A4'!S1032:X1032)=6,'A1'!$F$14,"")</f>
        <v/>
      </c>
      <c r="E1001" t="str">
        <f>IF(SUM('A4'!S1032:X1032)=6,'A4'!C1032,"")</f>
        <v/>
      </c>
      <c r="F1001" t="str">
        <f>IF(SUM('A4'!S1032:X1032)=6,'A4'!D1032,"")</f>
        <v/>
      </c>
      <c r="G1001" t="str">
        <f>IF(SUM('A4'!S1032:X1032)=6,'A4'!E1032,"")</f>
        <v/>
      </c>
      <c r="H1001" t="str">
        <f>IF(SUM('A4'!S1032:X1032)=6,'A4'!F1032,"")</f>
        <v/>
      </c>
      <c r="I1001" t="str">
        <f>IF(SUM('A4'!S1032:X1032)=6,'A4'!G1032,"")</f>
        <v/>
      </c>
      <c r="J1001" s="308" t="str">
        <f>IF(SUM('A4'!S1032:X1032)=6,'A4'!H1032,"")</f>
        <v/>
      </c>
    </row>
    <row r="1002" spans="1:10" x14ac:dyDescent="0.25">
      <c r="A1002" t="str">
        <f>IF(SUM('A4'!S1033:X1033)=6,'Angaben KH-Standort'!$D$25,"")</f>
        <v/>
      </c>
      <c r="B1002" t="str">
        <f>IF(SUM('A4'!S1033:X1033)=6,'Angaben KH-Standort'!$D$26,"")</f>
        <v/>
      </c>
      <c r="C1002" t="str">
        <f>IF(SUM('A4'!S1033:X1033)=6,'Angaben KH-Standort'!$D$12,"")</f>
        <v/>
      </c>
      <c r="D1002" t="str">
        <f>IF(SUM('A4'!S1033:X1033)=6,'A1'!$F$14,"")</f>
        <v/>
      </c>
      <c r="E1002" t="str">
        <f>IF(SUM('A4'!S1033:X1033)=6,'A4'!C1033,"")</f>
        <v/>
      </c>
      <c r="F1002" t="str">
        <f>IF(SUM('A4'!S1033:X1033)=6,'A4'!D1033,"")</f>
        <v/>
      </c>
      <c r="G1002" t="str">
        <f>IF(SUM('A4'!S1033:X1033)=6,'A4'!E1033,"")</f>
        <v/>
      </c>
      <c r="H1002" t="str">
        <f>IF(SUM('A4'!S1033:X1033)=6,'A4'!F1033,"")</f>
        <v/>
      </c>
      <c r="I1002" t="str">
        <f>IF(SUM('A4'!S1033:X1033)=6,'A4'!G1033,"")</f>
        <v/>
      </c>
      <c r="J1002" s="308" t="str">
        <f>IF(SUM('A4'!S1033:X1033)=6,'A4'!H1033,"")</f>
        <v/>
      </c>
    </row>
    <row r="1003" spans="1:10" x14ac:dyDescent="0.25">
      <c r="A1003" t="str">
        <f>IF(SUM('A4'!S1034:X1034)=6,'Angaben KH-Standort'!$D$25,"")</f>
        <v/>
      </c>
      <c r="B1003" t="str">
        <f>IF(SUM('A4'!S1034:X1034)=6,'Angaben KH-Standort'!$D$26,"")</f>
        <v/>
      </c>
      <c r="C1003" t="str">
        <f>IF(SUM('A4'!S1034:X1034)=6,'Angaben KH-Standort'!$D$12,"")</f>
        <v/>
      </c>
      <c r="D1003" t="str">
        <f>IF(SUM('A4'!S1034:X1034)=6,'A1'!$F$14,"")</f>
        <v/>
      </c>
      <c r="E1003" t="str">
        <f>IF(SUM('A4'!S1034:X1034)=6,'A4'!C1034,"")</f>
        <v/>
      </c>
      <c r="F1003" t="str">
        <f>IF(SUM('A4'!S1034:X1034)=6,'A4'!D1034,"")</f>
        <v/>
      </c>
      <c r="G1003" t="str">
        <f>IF(SUM('A4'!S1034:X1034)=6,'A4'!E1034,"")</f>
        <v/>
      </c>
      <c r="H1003" t="str">
        <f>IF(SUM('A4'!S1034:X1034)=6,'A4'!F1034,"")</f>
        <v/>
      </c>
      <c r="I1003" t="str">
        <f>IF(SUM('A4'!S1034:X1034)=6,'A4'!G1034,"")</f>
        <v/>
      </c>
      <c r="J1003" s="308" t="str">
        <f>IF(SUM('A4'!S1034:X1034)=6,'A4'!H1034,"")</f>
        <v/>
      </c>
    </row>
    <row r="1004" spans="1:10" x14ac:dyDescent="0.25">
      <c r="A1004" t="str">
        <f>IF(SUM('A4'!S1035:X1035)=6,'Angaben KH-Standort'!$D$25,"")</f>
        <v/>
      </c>
      <c r="B1004" t="str">
        <f>IF(SUM('A4'!S1035:X1035)=6,'Angaben KH-Standort'!$D$26,"")</f>
        <v/>
      </c>
      <c r="C1004" t="str">
        <f>IF(SUM('A4'!S1035:X1035)=6,'Angaben KH-Standort'!$D$12,"")</f>
        <v/>
      </c>
      <c r="D1004" t="str">
        <f>IF(SUM('A4'!S1035:X1035)=6,'A1'!$F$14,"")</f>
        <v/>
      </c>
      <c r="E1004" t="str">
        <f>IF(SUM('A4'!S1035:X1035)=6,'A4'!C1035,"")</f>
        <v/>
      </c>
      <c r="F1004" t="str">
        <f>IF(SUM('A4'!S1035:X1035)=6,'A4'!D1035,"")</f>
        <v/>
      </c>
      <c r="G1004" t="str">
        <f>IF(SUM('A4'!S1035:X1035)=6,'A4'!E1035,"")</f>
        <v/>
      </c>
      <c r="H1004" t="str">
        <f>IF(SUM('A4'!S1035:X1035)=6,'A4'!F1035,"")</f>
        <v/>
      </c>
      <c r="I1004" t="str">
        <f>IF(SUM('A4'!S1035:X1035)=6,'A4'!G1035,"")</f>
        <v/>
      </c>
      <c r="J1004" s="308" t="str">
        <f>IF(SUM('A4'!S1035:X1035)=6,'A4'!H1035,"")</f>
        <v/>
      </c>
    </row>
    <row r="1005" spans="1:10" x14ac:dyDescent="0.25">
      <c r="A1005" t="str">
        <f>IF(SUM('A4'!S1036:X1036)=6,'Angaben KH-Standort'!$D$25,"")</f>
        <v/>
      </c>
      <c r="B1005" t="str">
        <f>IF(SUM('A4'!S1036:X1036)=6,'Angaben KH-Standort'!$D$26,"")</f>
        <v/>
      </c>
      <c r="C1005" t="str">
        <f>IF(SUM('A4'!S1036:X1036)=6,'Angaben KH-Standort'!$D$12,"")</f>
        <v/>
      </c>
      <c r="D1005" t="str">
        <f>IF(SUM('A4'!S1036:X1036)=6,'A1'!$F$14,"")</f>
        <v/>
      </c>
      <c r="E1005" t="str">
        <f>IF(SUM('A4'!S1036:X1036)=6,'A4'!C1036,"")</f>
        <v/>
      </c>
      <c r="F1005" t="str">
        <f>IF(SUM('A4'!S1036:X1036)=6,'A4'!D1036,"")</f>
        <v/>
      </c>
      <c r="G1005" t="str">
        <f>IF(SUM('A4'!S1036:X1036)=6,'A4'!E1036,"")</f>
        <v/>
      </c>
      <c r="H1005" t="str">
        <f>IF(SUM('A4'!S1036:X1036)=6,'A4'!F1036,"")</f>
        <v/>
      </c>
      <c r="I1005" t="str">
        <f>IF(SUM('A4'!S1036:X1036)=6,'A4'!G1036,"")</f>
        <v/>
      </c>
      <c r="J1005" s="308" t="str">
        <f>IF(SUM('A4'!S1036:X1036)=6,'A4'!H1036,"")</f>
        <v/>
      </c>
    </row>
    <row r="1006" spans="1:10" x14ac:dyDescent="0.25">
      <c r="A1006" t="str">
        <f>IF(SUM('A4'!S1037:X1037)=6,'Angaben KH-Standort'!$D$25,"")</f>
        <v/>
      </c>
      <c r="B1006" t="str">
        <f>IF(SUM('A4'!S1037:X1037)=6,'Angaben KH-Standort'!$D$26,"")</f>
        <v/>
      </c>
      <c r="C1006" t="str">
        <f>IF(SUM('A4'!S1037:X1037)=6,'Angaben KH-Standort'!$D$12,"")</f>
        <v/>
      </c>
      <c r="D1006" t="str">
        <f>IF(SUM('A4'!S1037:X1037)=6,'A1'!$F$14,"")</f>
        <v/>
      </c>
      <c r="E1006" t="str">
        <f>IF(SUM('A4'!S1037:X1037)=6,'A4'!C1037,"")</f>
        <v/>
      </c>
      <c r="F1006" t="str">
        <f>IF(SUM('A4'!S1037:X1037)=6,'A4'!D1037,"")</f>
        <v/>
      </c>
      <c r="G1006" t="str">
        <f>IF(SUM('A4'!S1037:X1037)=6,'A4'!E1037,"")</f>
        <v/>
      </c>
      <c r="H1006" t="str">
        <f>IF(SUM('A4'!S1037:X1037)=6,'A4'!F1037,"")</f>
        <v/>
      </c>
      <c r="I1006" t="str">
        <f>IF(SUM('A4'!S1037:X1037)=6,'A4'!G1037,"")</f>
        <v/>
      </c>
      <c r="J1006" s="308" t="str">
        <f>IF(SUM('A4'!S1037:X1037)=6,'A4'!H1037,"")</f>
        <v/>
      </c>
    </row>
    <row r="1007" spans="1:10" x14ac:dyDescent="0.25">
      <c r="A1007" t="str">
        <f>IF(SUM('A4'!S1038:X1038)=6,'Angaben KH-Standort'!$D$25,"")</f>
        <v/>
      </c>
      <c r="B1007" t="str">
        <f>IF(SUM('A4'!S1038:X1038)=6,'Angaben KH-Standort'!$D$26,"")</f>
        <v/>
      </c>
      <c r="C1007" t="str">
        <f>IF(SUM('A4'!S1038:X1038)=6,'Angaben KH-Standort'!$D$12,"")</f>
        <v/>
      </c>
      <c r="D1007" t="str">
        <f>IF(SUM('A4'!S1038:X1038)=6,'A1'!$F$14,"")</f>
        <v/>
      </c>
      <c r="E1007" t="str">
        <f>IF(SUM('A4'!S1038:X1038)=6,'A4'!C1038,"")</f>
        <v/>
      </c>
      <c r="F1007" t="str">
        <f>IF(SUM('A4'!S1038:X1038)=6,'A4'!D1038,"")</f>
        <v/>
      </c>
      <c r="G1007" t="str">
        <f>IF(SUM('A4'!S1038:X1038)=6,'A4'!E1038,"")</f>
        <v/>
      </c>
      <c r="H1007" t="str">
        <f>IF(SUM('A4'!S1038:X1038)=6,'A4'!F1038,"")</f>
        <v/>
      </c>
      <c r="I1007" t="str">
        <f>IF(SUM('A4'!S1038:X1038)=6,'A4'!G1038,"")</f>
        <v/>
      </c>
      <c r="J1007" s="308" t="str">
        <f>IF(SUM('A4'!S1038:X1038)=6,'A4'!H1038,"")</f>
        <v/>
      </c>
    </row>
    <row r="1008" spans="1:10" x14ac:dyDescent="0.25">
      <c r="A1008" t="str">
        <f>IF(SUM('A4'!S1039:X1039)=6,'Angaben KH-Standort'!$D$25,"")</f>
        <v/>
      </c>
      <c r="B1008" t="str">
        <f>IF(SUM('A4'!S1039:X1039)=6,'Angaben KH-Standort'!$D$26,"")</f>
        <v/>
      </c>
      <c r="C1008" t="str">
        <f>IF(SUM('A4'!S1039:X1039)=6,'Angaben KH-Standort'!$D$12,"")</f>
        <v/>
      </c>
      <c r="D1008" t="str">
        <f>IF(SUM('A4'!S1039:X1039)=6,'A1'!$F$14,"")</f>
        <v/>
      </c>
      <c r="E1008" t="str">
        <f>IF(SUM('A4'!S1039:X1039)=6,'A4'!C1039,"")</f>
        <v/>
      </c>
      <c r="F1008" t="str">
        <f>IF(SUM('A4'!S1039:X1039)=6,'A4'!D1039,"")</f>
        <v/>
      </c>
      <c r="G1008" t="str">
        <f>IF(SUM('A4'!S1039:X1039)=6,'A4'!E1039,"")</f>
        <v/>
      </c>
      <c r="H1008" t="str">
        <f>IF(SUM('A4'!S1039:X1039)=6,'A4'!F1039,"")</f>
        <v/>
      </c>
      <c r="I1008" t="str">
        <f>IF(SUM('A4'!S1039:X1039)=6,'A4'!G1039,"")</f>
        <v/>
      </c>
      <c r="J1008" s="308" t="str">
        <f>IF(SUM('A4'!S1039:X1039)=6,'A4'!H1039,"")</f>
        <v/>
      </c>
    </row>
    <row r="1009" spans="1:10" x14ac:dyDescent="0.25">
      <c r="A1009" t="str">
        <f>IF(SUM('A4'!S1040:X1040)=6,'Angaben KH-Standort'!$D$25,"")</f>
        <v/>
      </c>
      <c r="B1009" t="str">
        <f>IF(SUM('A4'!S1040:X1040)=6,'Angaben KH-Standort'!$D$26,"")</f>
        <v/>
      </c>
      <c r="C1009" t="str">
        <f>IF(SUM('A4'!S1040:X1040)=6,'Angaben KH-Standort'!$D$12,"")</f>
        <v/>
      </c>
      <c r="D1009" t="str">
        <f>IF(SUM('A4'!S1040:X1040)=6,'A1'!$F$14,"")</f>
        <v/>
      </c>
      <c r="E1009" t="str">
        <f>IF(SUM('A4'!S1040:X1040)=6,'A4'!C1040,"")</f>
        <v/>
      </c>
      <c r="F1009" t="str">
        <f>IF(SUM('A4'!S1040:X1040)=6,'A4'!D1040,"")</f>
        <v/>
      </c>
      <c r="G1009" t="str">
        <f>IF(SUM('A4'!S1040:X1040)=6,'A4'!E1040,"")</f>
        <v/>
      </c>
      <c r="H1009" t="str">
        <f>IF(SUM('A4'!S1040:X1040)=6,'A4'!F1040,"")</f>
        <v/>
      </c>
      <c r="I1009" t="str">
        <f>IF(SUM('A4'!S1040:X1040)=6,'A4'!G1040,"")</f>
        <v/>
      </c>
      <c r="J1009" s="308" t="str">
        <f>IF(SUM('A4'!S1040:X1040)=6,'A4'!H1040,"")</f>
        <v/>
      </c>
    </row>
    <row r="1010" spans="1:10" x14ac:dyDescent="0.25">
      <c r="A1010" t="str">
        <f>IF(SUM('A4'!S1041:X1041)=6,'Angaben KH-Standort'!$D$25,"")</f>
        <v/>
      </c>
      <c r="B1010" t="str">
        <f>IF(SUM('A4'!S1041:X1041)=6,'Angaben KH-Standort'!$D$26,"")</f>
        <v/>
      </c>
      <c r="C1010" t="str">
        <f>IF(SUM('A4'!S1041:X1041)=6,'Angaben KH-Standort'!$D$12,"")</f>
        <v/>
      </c>
      <c r="D1010" t="str">
        <f>IF(SUM('A4'!S1041:X1041)=6,'A1'!$F$14,"")</f>
        <v/>
      </c>
      <c r="E1010" t="str">
        <f>IF(SUM('A4'!S1041:X1041)=6,'A4'!C1041,"")</f>
        <v/>
      </c>
      <c r="F1010" t="str">
        <f>IF(SUM('A4'!S1041:X1041)=6,'A4'!D1041,"")</f>
        <v/>
      </c>
      <c r="G1010" t="str">
        <f>IF(SUM('A4'!S1041:X1041)=6,'A4'!E1041,"")</f>
        <v/>
      </c>
      <c r="H1010" t="str">
        <f>IF(SUM('A4'!S1041:X1041)=6,'A4'!F1041,"")</f>
        <v/>
      </c>
      <c r="I1010" t="str">
        <f>IF(SUM('A4'!S1041:X1041)=6,'A4'!G1041,"")</f>
        <v/>
      </c>
      <c r="J1010" s="308" t="str">
        <f>IF(SUM('A4'!S1041:X1041)=6,'A4'!H1041,"")</f>
        <v/>
      </c>
    </row>
    <row r="1011" spans="1:10" x14ac:dyDescent="0.25">
      <c r="A1011" t="str">
        <f>IF(SUM('A4'!S1042:X1042)=6,'Angaben KH-Standort'!$D$25,"")</f>
        <v/>
      </c>
      <c r="B1011" t="str">
        <f>IF(SUM('A4'!S1042:X1042)=6,'Angaben KH-Standort'!$D$26,"")</f>
        <v/>
      </c>
      <c r="C1011" t="str">
        <f>IF(SUM('A4'!S1042:X1042)=6,'Angaben KH-Standort'!$D$12,"")</f>
        <v/>
      </c>
      <c r="D1011" t="str">
        <f>IF(SUM('A4'!S1042:X1042)=6,'A1'!$F$14,"")</f>
        <v/>
      </c>
      <c r="E1011" t="str">
        <f>IF(SUM('A4'!S1042:X1042)=6,'A4'!C1042,"")</f>
        <v/>
      </c>
      <c r="F1011" t="str">
        <f>IF(SUM('A4'!S1042:X1042)=6,'A4'!D1042,"")</f>
        <v/>
      </c>
      <c r="G1011" t="str">
        <f>IF(SUM('A4'!S1042:X1042)=6,'A4'!E1042,"")</f>
        <v/>
      </c>
      <c r="H1011" t="str">
        <f>IF(SUM('A4'!S1042:X1042)=6,'A4'!F1042,"")</f>
        <v/>
      </c>
      <c r="I1011" t="str">
        <f>IF(SUM('A4'!S1042:X1042)=6,'A4'!G1042,"")</f>
        <v/>
      </c>
      <c r="J1011" s="308" t="str">
        <f>IF(SUM('A4'!S1042:X1042)=6,'A4'!H1042,"")</f>
        <v/>
      </c>
    </row>
    <row r="1012" spans="1:10" x14ac:dyDescent="0.25">
      <c r="A1012" t="str">
        <f>IF(SUM('A4'!S1043:X1043)=6,'Angaben KH-Standort'!$D$25,"")</f>
        <v/>
      </c>
      <c r="B1012" t="str">
        <f>IF(SUM('A4'!S1043:X1043)=6,'Angaben KH-Standort'!$D$26,"")</f>
        <v/>
      </c>
      <c r="C1012" t="str">
        <f>IF(SUM('A4'!S1043:X1043)=6,'Angaben KH-Standort'!$D$12,"")</f>
        <v/>
      </c>
      <c r="D1012" t="str">
        <f>IF(SUM('A4'!S1043:X1043)=6,'A1'!$F$14,"")</f>
        <v/>
      </c>
      <c r="E1012" t="str">
        <f>IF(SUM('A4'!S1043:X1043)=6,'A4'!C1043,"")</f>
        <v/>
      </c>
      <c r="F1012" t="str">
        <f>IF(SUM('A4'!S1043:X1043)=6,'A4'!D1043,"")</f>
        <v/>
      </c>
      <c r="G1012" t="str">
        <f>IF(SUM('A4'!S1043:X1043)=6,'A4'!E1043,"")</f>
        <v/>
      </c>
      <c r="H1012" t="str">
        <f>IF(SUM('A4'!S1043:X1043)=6,'A4'!F1043,"")</f>
        <v/>
      </c>
      <c r="I1012" t="str">
        <f>IF(SUM('A4'!S1043:X1043)=6,'A4'!G1043,"")</f>
        <v/>
      </c>
      <c r="J1012" s="308" t="str">
        <f>IF(SUM('A4'!S1043:X1043)=6,'A4'!H1043,"")</f>
        <v/>
      </c>
    </row>
    <row r="1013" spans="1:10" x14ac:dyDescent="0.25">
      <c r="A1013" t="str">
        <f>IF(SUM('A4'!S1044:X1044)=6,'Angaben KH-Standort'!$D$25,"")</f>
        <v/>
      </c>
      <c r="B1013" t="str">
        <f>IF(SUM('A4'!S1044:X1044)=6,'Angaben KH-Standort'!$D$26,"")</f>
        <v/>
      </c>
      <c r="C1013" t="str">
        <f>IF(SUM('A4'!S1044:X1044)=6,'Angaben KH-Standort'!$D$12,"")</f>
        <v/>
      </c>
      <c r="D1013" t="str">
        <f>IF(SUM('A4'!S1044:X1044)=6,'A1'!$F$14,"")</f>
        <v/>
      </c>
      <c r="E1013" t="str">
        <f>IF(SUM('A4'!S1044:X1044)=6,'A4'!C1044,"")</f>
        <v/>
      </c>
      <c r="F1013" t="str">
        <f>IF(SUM('A4'!S1044:X1044)=6,'A4'!D1044,"")</f>
        <v/>
      </c>
      <c r="G1013" t="str">
        <f>IF(SUM('A4'!S1044:X1044)=6,'A4'!E1044,"")</f>
        <v/>
      </c>
      <c r="H1013" t="str">
        <f>IF(SUM('A4'!S1044:X1044)=6,'A4'!F1044,"")</f>
        <v/>
      </c>
      <c r="I1013" t="str">
        <f>IF(SUM('A4'!S1044:X1044)=6,'A4'!G1044,"")</f>
        <v/>
      </c>
      <c r="J1013" s="308" t="str">
        <f>IF(SUM('A4'!S1044:X1044)=6,'A4'!H1044,"")</f>
        <v/>
      </c>
    </row>
    <row r="1014" spans="1:10" x14ac:dyDescent="0.25">
      <c r="A1014" t="str">
        <f>IF(SUM('A4'!S1045:X1045)=6,'Angaben KH-Standort'!$D$25,"")</f>
        <v/>
      </c>
      <c r="B1014" t="str">
        <f>IF(SUM('A4'!S1045:X1045)=6,'Angaben KH-Standort'!$D$26,"")</f>
        <v/>
      </c>
      <c r="C1014" t="str">
        <f>IF(SUM('A4'!S1045:X1045)=6,'Angaben KH-Standort'!$D$12,"")</f>
        <v/>
      </c>
      <c r="D1014" t="str">
        <f>IF(SUM('A4'!S1045:X1045)=6,'A1'!$F$14,"")</f>
        <v/>
      </c>
      <c r="E1014" t="str">
        <f>IF(SUM('A4'!S1045:X1045)=6,'A4'!C1045,"")</f>
        <v/>
      </c>
      <c r="F1014" t="str">
        <f>IF(SUM('A4'!S1045:X1045)=6,'A4'!D1045,"")</f>
        <v/>
      </c>
      <c r="G1014" t="str">
        <f>IF(SUM('A4'!S1045:X1045)=6,'A4'!E1045,"")</f>
        <v/>
      </c>
      <c r="H1014" t="str">
        <f>IF(SUM('A4'!S1045:X1045)=6,'A4'!F1045,"")</f>
        <v/>
      </c>
      <c r="I1014" t="str">
        <f>IF(SUM('A4'!S1045:X1045)=6,'A4'!G1045,"")</f>
        <v/>
      </c>
      <c r="J1014" s="308" t="str">
        <f>IF(SUM('A4'!S1045:X1045)=6,'A4'!H1045,"")</f>
        <v/>
      </c>
    </row>
    <row r="1015" spans="1:10" x14ac:dyDescent="0.25">
      <c r="A1015" t="str">
        <f>IF(SUM('A4'!S1046:X1046)=6,'Angaben KH-Standort'!$D$25,"")</f>
        <v/>
      </c>
      <c r="B1015" t="str">
        <f>IF(SUM('A4'!S1046:X1046)=6,'Angaben KH-Standort'!$D$26,"")</f>
        <v/>
      </c>
      <c r="C1015" t="str">
        <f>IF(SUM('A4'!S1046:X1046)=6,'Angaben KH-Standort'!$D$12,"")</f>
        <v/>
      </c>
      <c r="D1015" t="str">
        <f>IF(SUM('A4'!S1046:X1046)=6,'A1'!$F$14,"")</f>
        <v/>
      </c>
      <c r="E1015" t="str">
        <f>IF(SUM('A4'!S1046:X1046)=6,'A4'!C1046,"")</f>
        <v/>
      </c>
      <c r="F1015" t="str">
        <f>IF(SUM('A4'!S1046:X1046)=6,'A4'!D1046,"")</f>
        <v/>
      </c>
      <c r="G1015" t="str">
        <f>IF(SUM('A4'!S1046:X1046)=6,'A4'!E1046,"")</f>
        <v/>
      </c>
      <c r="H1015" t="str">
        <f>IF(SUM('A4'!S1046:X1046)=6,'A4'!F1046,"")</f>
        <v/>
      </c>
      <c r="I1015" t="str">
        <f>IF(SUM('A4'!S1046:X1046)=6,'A4'!G1046,"")</f>
        <v/>
      </c>
      <c r="J1015" s="308" t="str">
        <f>IF(SUM('A4'!S1046:X1046)=6,'A4'!H1046,"")</f>
        <v/>
      </c>
    </row>
    <row r="1016" spans="1:10" x14ac:dyDescent="0.25">
      <c r="A1016" t="str">
        <f>IF(SUM('A4'!S1047:X1047)=6,'Angaben KH-Standort'!$D$25,"")</f>
        <v/>
      </c>
      <c r="B1016" t="str">
        <f>IF(SUM('A4'!S1047:X1047)=6,'Angaben KH-Standort'!$D$26,"")</f>
        <v/>
      </c>
      <c r="C1016" t="str">
        <f>IF(SUM('A4'!S1047:X1047)=6,'Angaben KH-Standort'!$D$12,"")</f>
        <v/>
      </c>
      <c r="D1016" t="str">
        <f>IF(SUM('A4'!S1047:X1047)=6,'A1'!$F$14,"")</f>
        <v/>
      </c>
      <c r="E1016" t="str">
        <f>IF(SUM('A4'!S1047:X1047)=6,'A4'!C1047,"")</f>
        <v/>
      </c>
      <c r="F1016" t="str">
        <f>IF(SUM('A4'!S1047:X1047)=6,'A4'!D1047,"")</f>
        <v/>
      </c>
      <c r="G1016" t="str">
        <f>IF(SUM('A4'!S1047:X1047)=6,'A4'!E1047,"")</f>
        <v/>
      </c>
      <c r="H1016" t="str">
        <f>IF(SUM('A4'!S1047:X1047)=6,'A4'!F1047,"")</f>
        <v/>
      </c>
      <c r="I1016" t="str">
        <f>IF(SUM('A4'!S1047:X1047)=6,'A4'!G1047,"")</f>
        <v/>
      </c>
      <c r="J1016" s="308" t="str">
        <f>IF(SUM('A4'!S1047:X1047)=6,'A4'!H1047,"")</f>
        <v/>
      </c>
    </row>
    <row r="1017" spans="1:10" x14ac:dyDescent="0.25">
      <c r="A1017" t="str">
        <f>IF(SUM('A4'!S1048:X1048)=6,'Angaben KH-Standort'!$D$25,"")</f>
        <v/>
      </c>
      <c r="B1017" t="str">
        <f>IF(SUM('A4'!S1048:X1048)=6,'Angaben KH-Standort'!$D$26,"")</f>
        <v/>
      </c>
      <c r="C1017" t="str">
        <f>IF(SUM('A4'!S1048:X1048)=6,'Angaben KH-Standort'!$D$12,"")</f>
        <v/>
      </c>
      <c r="D1017" t="str">
        <f>IF(SUM('A4'!S1048:X1048)=6,'A1'!$F$14,"")</f>
        <v/>
      </c>
      <c r="E1017" t="str">
        <f>IF(SUM('A4'!S1048:X1048)=6,'A4'!C1048,"")</f>
        <v/>
      </c>
      <c r="F1017" t="str">
        <f>IF(SUM('A4'!S1048:X1048)=6,'A4'!D1048,"")</f>
        <v/>
      </c>
      <c r="G1017" t="str">
        <f>IF(SUM('A4'!S1048:X1048)=6,'A4'!E1048,"")</f>
        <v/>
      </c>
      <c r="H1017" t="str">
        <f>IF(SUM('A4'!S1048:X1048)=6,'A4'!F1048,"")</f>
        <v/>
      </c>
      <c r="I1017" t="str">
        <f>IF(SUM('A4'!S1048:X1048)=6,'A4'!G1048,"")</f>
        <v/>
      </c>
      <c r="J1017" s="308" t="str">
        <f>IF(SUM('A4'!S1048:X1048)=6,'A4'!H1048,"")</f>
        <v/>
      </c>
    </row>
    <row r="1018" spans="1:10" x14ac:dyDescent="0.25">
      <c r="A1018" t="str">
        <f>IF(SUM('A4'!S1049:X1049)=6,'Angaben KH-Standort'!$D$25,"")</f>
        <v/>
      </c>
      <c r="B1018" t="str">
        <f>IF(SUM('A4'!S1049:X1049)=6,'Angaben KH-Standort'!$D$26,"")</f>
        <v/>
      </c>
      <c r="C1018" t="str">
        <f>IF(SUM('A4'!S1049:X1049)=6,'Angaben KH-Standort'!$D$12,"")</f>
        <v/>
      </c>
      <c r="D1018" t="str">
        <f>IF(SUM('A4'!S1049:X1049)=6,'A1'!$F$14,"")</f>
        <v/>
      </c>
      <c r="E1018" t="str">
        <f>IF(SUM('A4'!S1049:X1049)=6,'A4'!C1049,"")</f>
        <v/>
      </c>
      <c r="F1018" t="str">
        <f>IF(SUM('A4'!S1049:X1049)=6,'A4'!D1049,"")</f>
        <v/>
      </c>
      <c r="G1018" t="str">
        <f>IF(SUM('A4'!S1049:X1049)=6,'A4'!E1049,"")</f>
        <v/>
      </c>
      <c r="H1018" t="str">
        <f>IF(SUM('A4'!S1049:X1049)=6,'A4'!F1049,"")</f>
        <v/>
      </c>
      <c r="I1018" t="str">
        <f>IF(SUM('A4'!S1049:X1049)=6,'A4'!G1049,"")</f>
        <v/>
      </c>
      <c r="J1018" s="308" t="str">
        <f>IF(SUM('A4'!S1049:X1049)=6,'A4'!H1049,"")</f>
        <v/>
      </c>
    </row>
    <row r="1019" spans="1:10" x14ac:dyDescent="0.25">
      <c r="A1019" t="str">
        <f>IF(SUM('A4'!S1050:X1050)=6,'Angaben KH-Standort'!$D$25,"")</f>
        <v/>
      </c>
      <c r="B1019" t="str">
        <f>IF(SUM('A4'!S1050:X1050)=6,'Angaben KH-Standort'!$D$26,"")</f>
        <v/>
      </c>
      <c r="C1019" t="str">
        <f>IF(SUM('A4'!S1050:X1050)=6,'Angaben KH-Standort'!$D$12,"")</f>
        <v/>
      </c>
      <c r="D1019" t="str">
        <f>IF(SUM('A4'!S1050:X1050)=6,'A1'!$F$14,"")</f>
        <v/>
      </c>
      <c r="E1019" t="str">
        <f>IF(SUM('A4'!S1050:X1050)=6,'A4'!C1050,"")</f>
        <v/>
      </c>
      <c r="F1019" t="str">
        <f>IF(SUM('A4'!S1050:X1050)=6,'A4'!D1050,"")</f>
        <v/>
      </c>
      <c r="G1019" t="str">
        <f>IF(SUM('A4'!S1050:X1050)=6,'A4'!E1050,"")</f>
        <v/>
      </c>
      <c r="H1019" t="str">
        <f>IF(SUM('A4'!S1050:X1050)=6,'A4'!F1050,"")</f>
        <v/>
      </c>
      <c r="I1019" t="str">
        <f>IF(SUM('A4'!S1050:X1050)=6,'A4'!G1050,"")</f>
        <v/>
      </c>
      <c r="J1019" s="308" t="str">
        <f>IF(SUM('A4'!S1050:X1050)=6,'A4'!H1050,"")</f>
        <v/>
      </c>
    </row>
    <row r="1020" spans="1:10" x14ac:dyDescent="0.25">
      <c r="A1020" t="str">
        <f>IF(SUM('A4'!S1051:X1051)=6,'Angaben KH-Standort'!$D$25,"")</f>
        <v/>
      </c>
      <c r="B1020" t="str">
        <f>IF(SUM('A4'!S1051:X1051)=6,'Angaben KH-Standort'!$D$26,"")</f>
        <v/>
      </c>
      <c r="C1020" t="str">
        <f>IF(SUM('A4'!S1051:X1051)=6,'Angaben KH-Standort'!$D$12,"")</f>
        <v/>
      </c>
      <c r="D1020" t="str">
        <f>IF(SUM('A4'!S1051:X1051)=6,'A1'!$F$14,"")</f>
        <v/>
      </c>
      <c r="E1020" t="str">
        <f>IF(SUM('A4'!S1051:X1051)=6,'A4'!C1051,"")</f>
        <v/>
      </c>
      <c r="F1020" t="str">
        <f>IF(SUM('A4'!S1051:X1051)=6,'A4'!D1051,"")</f>
        <v/>
      </c>
      <c r="G1020" t="str">
        <f>IF(SUM('A4'!S1051:X1051)=6,'A4'!E1051,"")</f>
        <v/>
      </c>
      <c r="H1020" t="str">
        <f>IF(SUM('A4'!S1051:X1051)=6,'A4'!F1051,"")</f>
        <v/>
      </c>
      <c r="I1020" t="str">
        <f>IF(SUM('A4'!S1051:X1051)=6,'A4'!G1051,"")</f>
        <v/>
      </c>
      <c r="J1020" s="308" t="str">
        <f>IF(SUM('A4'!S1051:X1051)=6,'A4'!H1051,"")</f>
        <v/>
      </c>
    </row>
    <row r="1021" spans="1:10" x14ac:dyDescent="0.25">
      <c r="A1021" t="str">
        <f>IF(SUM('A4'!S1052:X1052)=6,'Angaben KH-Standort'!$D$25,"")</f>
        <v/>
      </c>
      <c r="B1021" t="str">
        <f>IF(SUM('A4'!S1052:X1052)=6,'Angaben KH-Standort'!$D$26,"")</f>
        <v/>
      </c>
      <c r="C1021" t="str">
        <f>IF(SUM('A4'!S1052:X1052)=6,'Angaben KH-Standort'!$D$12,"")</f>
        <v/>
      </c>
      <c r="D1021" t="str">
        <f>IF(SUM('A4'!S1052:X1052)=6,'A1'!$F$14,"")</f>
        <v/>
      </c>
      <c r="E1021" t="str">
        <f>IF(SUM('A4'!S1052:X1052)=6,'A4'!C1052,"")</f>
        <v/>
      </c>
      <c r="F1021" t="str">
        <f>IF(SUM('A4'!S1052:X1052)=6,'A4'!D1052,"")</f>
        <v/>
      </c>
      <c r="G1021" t="str">
        <f>IF(SUM('A4'!S1052:X1052)=6,'A4'!E1052,"")</f>
        <v/>
      </c>
      <c r="H1021" t="str">
        <f>IF(SUM('A4'!S1052:X1052)=6,'A4'!F1052,"")</f>
        <v/>
      </c>
      <c r="I1021" t="str">
        <f>IF(SUM('A4'!S1052:X1052)=6,'A4'!G1052,"")</f>
        <v/>
      </c>
      <c r="J1021" s="308" t="str">
        <f>IF(SUM('A4'!S1052:X1052)=6,'A4'!H1052,"")</f>
        <v/>
      </c>
    </row>
    <row r="1022" spans="1:10" x14ac:dyDescent="0.25">
      <c r="A1022" t="str">
        <f>IF(SUM('A4'!S1053:X1053)=6,'Angaben KH-Standort'!$D$25,"")</f>
        <v/>
      </c>
      <c r="B1022" t="str">
        <f>IF(SUM('A4'!S1053:X1053)=6,'Angaben KH-Standort'!$D$26,"")</f>
        <v/>
      </c>
      <c r="C1022" t="str">
        <f>IF(SUM('A4'!S1053:X1053)=6,'Angaben KH-Standort'!$D$12,"")</f>
        <v/>
      </c>
      <c r="D1022" t="str">
        <f>IF(SUM('A4'!S1053:X1053)=6,'A1'!$F$14,"")</f>
        <v/>
      </c>
      <c r="E1022" t="str">
        <f>IF(SUM('A4'!S1053:X1053)=6,'A4'!C1053,"")</f>
        <v/>
      </c>
      <c r="F1022" t="str">
        <f>IF(SUM('A4'!S1053:X1053)=6,'A4'!D1053,"")</f>
        <v/>
      </c>
      <c r="G1022" t="str">
        <f>IF(SUM('A4'!S1053:X1053)=6,'A4'!E1053,"")</f>
        <v/>
      </c>
      <c r="H1022" t="str">
        <f>IF(SUM('A4'!S1053:X1053)=6,'A4'!F1053,"")</f>
        <v/>
      </c>
      <c r="I1022" t="str">
        <f>IF(SUM('A4'!S1053:X1053)=6,'A4'!G1053,"")</f>
        <v/>
      </c>
      <c r="J1022" s="308" t="str">
        <f>IF(SUM('A4'!S1053:X1053)=6,'A4'!H1053,"")</f>
        <v/>
      </c>
    </row>
    <row r="1023" spans="1:10" x14ac:dyDescent="0.25">
      <c r="A1023" t="str">
        <f>IF(SUM('A4'!S1054:X1054)=6,'Angaben KH-Standort'!$D$25,"")</f>
        <v/>
      </c>
      <c r="B1023" t="str">
        <f>IF(SUM('A4'!S1054:X1054)=6,'Angaben KH-Standort'!$D$26,"")</f>
        <v/>
      </c>
      <c r="C1023" t="str">
        <f>IF(SUM('A4'!S1054:X1054)=6,'Angaben KH-Standort'!$D$12,"")</f>
        <v/>
      </c>
      <c r="D1023" t="str">
        <f>IF(SUM('A4'!S1054:X1054)=6,'A1'!$F$14,"")</f>
        <v/>
      </c>
      <c r="E1023" t="str">
        <f>IF(SUM('A4'!S1054:X1054)=6,'A4'!C1054,"")</f>
        <v/>
      </c>
      <c r="F1023" t="str">
        <f>IF(SUM('A4'!S1054:X1054)=6,'A4'!D1054,"")</f>
        <v/>
      </c>
      <c r="G1023" t="str">
        <f>IF(SUM('A4'!S1054:X1054)=6,'A4'!E1054,"")</f>
        <v/>
      </c>
      <c r="H1023" t="str">
        <f>IF(SUM('A4'!S1054:X1054)=6,'A4'!F1054,"")</f>
        <v/>
      </c>
      <c r="I1023" t="str">
        <f>IF(SUM('A4'!S1054:X1054)=6,'A4'!G1054,"")</f>
        <v/>
      </c>
      <c r="J1023" s="308" t="str">
        <f>IF(SUM('A4'!S1054:X1054)=6,'A4'!H1054,"")</f>
        <v/>
      </c>
    </row>
    <row r="1024" spans="1:10" x14ac:dyDescent="0.25">
      <c r="A1024" t="str">
        <f>IF(SUM('A4'!S1055:X1055)=6,'Angaben KH-Standort'!$D$25,"")</f>
        <v/>
      </c>
      <c r="B1024" t="str">
        <f>IF(SUM('A4'!S1055:X1055)=6,'Angaben KH-Standort'!$D$26,"")</f>
        <v/>
      </c>
      <c r="C1024" t="str">
        <f>IF(SUM('A4'!S1055:X1055)=6,'Angaben KH-Standort'!$D$12,"")</f>
        <v/>
      </c>
      <c r="D1024" t="str">
        <f>IF(SUM('A4'!S1055:X1055)=6,'A1'!$F$14,"")</f>
        <v/>
      </c>
      <c r="E1024" t="str">
        <f>IF(SUM('A4'!S1055:X1055)=6,'A4'!C1055,"")</f>
        <v/>
      </c>
      <c r="F1024" t="str">
        <f>IF(SUM('A4'!S1055:X1055)=6,'A4'!D1055,"")</f>
        <v/>
      </c>
      <c r="G1024" t="str">
        <f>IF(SUM('A4'!S1055:X1055)=6,'A4'!E1055,"")</f>
        <v/>
      </c>
      <c r="H1024" t="str">
        <f>IF(SUM('A4'!S1055:X1055)=6,'A4'!F1055,"")</f>
        <v/>
      </c>
      <c r="I1024" t="str">
        <f>IF(SUM('A4'!S1055:X1055)=6,'A4'!G1055,"")</f>
        <v/>
      </c>
      <c r="J1024" s="308" t="str">
        <f>IF(SUM('A4'!S1055:X1055)=6,'A4'!H1055,"")</f>
        <v/>
      </c>
    </row>
    <row r="1025" spans="1:10" x14ac:dyDescent="0.25">
      <c r="A1025" t="str">
        <f>IF(SUM('A4'!S1056:X1056)=6,'Angaben KH-Standort'!$D$25,"")</f>
        <v/>
      </c>
      <c r="B1025" t="str">
        <f>IF(SUM('A4'!S1056:X1056)=6,'Angaben KH-Standort'!$D$26,"")</f>
        <v/>
      </c>
      <c r="C1025" t="str">
        <f>IF(SUM('A4'!S1056:X1056)=6,'Angaben KH-Standort'!$D$12,"")</f>
        <v/>
      </c>
      <c r="D1025" t="str">
        <f>IF(SUM('A4'!S1056:X1056)=6,'A1'!$F$14,"")</f>
        <v/>
      </c>
      <c r="E1025" t="str">
        <f>IF(SUM('A4'!S1056:X1056)=6,'A4'!C1056,"")</f>
        <v/>
      </c>
      <c r="F1025" t="str">
        <f>IF(SUM('A4'!S1056:X1056)=6,'A4'!D1056,"")</f>
        <v/>
      </c>
      <c r="G1025" t="str">
        <f>IF(SUM('A4'!S1056:X1056)=6,'A4'!E1056,"")</f>
        <v/>
      </c>
      <c r="H1025" t="str">
        <f>IF(SUM('A4'!S1056:X1056)=6,'A4'!F1056,"")</f>
        <v/>
      </c>
      <c r="I1025" t="str">
        <f>IF(SUM('A4'!S1056:X1056)=6,'A4'!G1056,"")</f>
        <v/>
      </c>
      <c r="J1025" s="308" t="str">
        <f>IF(SUM('A4'!S1056:X1056)=6,'A4'!H1056,"")</f>
        <v/>
      </c>
    </row>
    <row r="1026" spans="1:10" x14ac:dyDescent="0.25">
      <c r="A1026" t="str">
        <f>IF(SUM('A4'!S1057:X1057)=6,'Angaben KH-Standort'!$D$25,"")</f>
        <v/>
      </c>
      <c r="B1026" t="str">
        <f>IF(SUM('A4'!S1057:X1057)=6,'Angaben KH-Standort'!$D$26,"")</f>
        <v/>
      </c>
      <c r="C1026" t="str">
        <f>IF(SUM('A4'!S1057:X1057)=6,'Angaben KH-Standort'!$D$12,"")</f>
        <v/>
      </c>
      <c r="D1026" t="str">
        <f>IF(SUM('A4'!S1057:X1057)=6,'A1'!$F$14,"")</f>
        <v/>
      </c>
      <c r="E1026" t="str">
        <f>IF(SUM('A4'!S1057:X1057)=6,'A4'!C1057,"")</f>
        <v/>
      </c>
      <c r="F1026" t="str">
        <f>IF(SUM('A4'!S1057:X1057)=6,'A4'!D1057,"")</f>
        <v/>
      </c>
      <c r="G1026" t="str">
        <f>IF(SUM('A4'!S1057:X1057)=6,'A4'!E1057,"")</f>
        <v/>
      </c>
      <c r="H1026" t="str">
        <f>IF(SUM('A4'!S1057:X1057)=6,'A4'!F1057,"")</f>
        <v/>
      </c>
      <c r="I1026" t="str">
        <f>IF(SUM('A4'!S1057:X1057)=6,'A4'!G1057,"")</f>
        <v/>
      </c>
      <c r="J1026" s="308" t="str">
        <f>IF(SUM('A4'!S1057:X1057)=6,'A4'!H1057,"")</f>
        <v/>
      </c>
    </row>
    <row r="1027" spans="1:10" x14ac:dyDescent="0.25">
      <c r="A1027" t="str">
        <f>IF(SUM('A4'!S1058:X1058)=6,'Angaben KH-Standort'!$D$25,"")</f>
        <v/>
      </c>
      <c r="B1027" t="str">
        <f>IF(SUM('A4'!S1058:X1058)=6,'Angaben KH-Standort'!$D$26,"")</f>
        <v/>
      </c>
      <c r="C1027" t="str">
        <f>IF(SUM('A4'!S1058:X1058)=6,'Angaben KH-Standort'!$D$12,"")</f>
        <v/>
      </c>
      <c r="D1027" t="str">
        <f>IF(SUM('A4'!S1058:X1058)=6,'A1'!$F$14,"")</f>
        <v/>
      </c>
      <c r="E1027" t="str">
        <f>IF(SUM('A4'!S1058:X1058)=6,'A4'!C1058,"")</f>
        <v/>
      </c>
      <c r="F1027" t="str">
        <f>IF(SUM('A4'!S1058:X1058)=6,'A4'!D1058,"")</f>
        <v/>
      </c>
      <c r="G1027" t="str">
        <f>IF(SUM('A4'!S1058:X1058)=6,'A4'!E1058,"")</f>
        <v/>
      </c>
      <c r="H1027" t="str">
        <f>IF(SUM('A4'!S1058:X1058)=6,'A4'!F1058,"")</f>
        <v/>
      </c>
      <c r="I1027" t="str">
        <f>IF(SUM('A4'!S1058:X1058)=6,'A4'!G1058,"")</f>
        <v/>
      </c>
      <c r="J1027" s="308" t="str">
        <f>IF(SUM('A4'!S1058:X1058)=6,'A4'!H1058,"")</f>
        <v/>
      </c>
    </row>
    <row r="1028" spans="1:10" x14ac:dyDescent="0.25">
      <c r="A1028" t="str">
        <f>IF(SUM('A4'!S1059:X1059)=6,'Angaben KH-Standort'!$D$25,"")</f>
        <v/>
      </c>
      <c r="B1028" t="str">
        <f>IF(SUM('A4'!S1059:X1059)=6,'Angaben KH-Standort'!$D$26,"")</f>
        <v/>
      </c>
      <c r="C1028" t="str">
        <f>IF(SUM('A4'!S1059:X1059)=6,'Angaben KH-Standort'!$D$12,"")</f>
        <v/>
      </c>
      <c r="D1028" t="str">
        <f>IF(SUM('A4'!S1059:X1059)=6,'A1'!$F$14,"")</f>
        <v/>
      </c>
      <c r="E1028" t="str">
        <f>IF(SUM('A4'!S1059:X1059)=6,'A4'!C1059,"")</f>
        <v/>
      </c>
      <c r="F1028" t="str">
        <f>IF(SUM('A4'!S1059:X1059)=6,'A4'!D1059,"")</f>
        <v/>
      </c>
      <c r="G1028" t="str">
        <f>IF(SUM('A4'!S1059:X1059)=6,'A4'!E1059,"")</f>
        <v/>
      </c>
      <c r="H1028" t="str">
        <f>IF(SUM('A4'!S1059:X1059)=6,'A4'!F1059,"")</f>
        <v/>
      </c>
      <c r="I1028" t="str">
        <f>IF(SUM('A4'!S1059:X1059)=6,'A4'!G1059,"")</f>
        <v/>
      </c>
      <c r="J1028" s="308" t="str">
        <f>IF(SUM('A4'!S1059:X1059)=6,'A4'!H1059,"")</f>
        <v/>
      </c>
    </row>
    <row r="1029" spans="1:10" x14ac:dyDescent="0.25">
      <c r="A1029" t="str">
        <f>IF(SUM('A4'!S1060:X1060)=6,'Angaben KH-Standort'!$D$25,"")</f>
        <v/>
      </c>
      <c r="B1029" t="str">
        <f>IF(SUM('A4'!S1060:X1060)=6,'Angaben KH-Standort'!$D$26,"")</f>
        <v/>
      </c>
      <c r="C1029" t="str">
        <f>IF(SUM('A4'!S1060:X1060)=6,'Angaben KH-Standort'!$D$12,"")</f>
        <v/>
      </c>
      <c r="D1029" t="str">
        <f>IF(SUM('A4'!S1060:X1060)=6,'A1'!$F$14,"")</f>
        <v/>
      </c>
      <c r="E1029" t="str">
        <f>IF(SUM('A4'!S1060:X1060)=6,'A4'!C1060,"")</f>
        <v/>
      </c>
      <c r="F1029" t="str">
        <f>IF(SUM('A4'!S1060:X1060)=6,'A4'!D1060,"")</f>
        <v/>
      </c>
      <c r="G1029" t="str">
        <f>IF(SUM('A4'!S1060:X1060)=6,'A4'!E1060,"")</f>
        <v/>
      </c>
      <c r="H1029" t="str">
        <f>IF(SUM('A4'!S1060:X1060)=6,'A4'!F1060,"")</f>
        <v/>
      </c>
      <c r="I1029" t="str">
        <f>IF(SUM('A4'!S1060:X1060)=6,'A4'!G1060,"")</f>
        <v/>
      </c>
      <c r="J1029" s="308" t="str">
        <f>IF(SUM('A4'!S1060:X1060)=6,'A4'!H1060,"")</f>
        <v/>
      </c>
    </row>
    <row r="1030" spans="1:10" x14ac:dyDescent="0.25">
      <c r="A1030" t="str">
        <f>IF(SUM('A4'!S1061:X1061)=6,'Angaben KH-Standort'!$D$25,"")</f>
        <v/>
      </c>
      <c r="B1030" t="str">
        <f>IF(SUM('A4'!S1061:X1061)=6,'Angaben KH-Standort'!$D$26,"")</f>
        <v/>
      </c>
      <c r="C1030" t="str">
        <f>IF(SUM('A4'!S1061:X1061)=6,'Angaben KH-Standort'!$D$12,"")</f>
        <v/>
      </c>
      <c r="D1030" t="str">
        <f>IF(SUM('A4'!S1061:X1061)=6,'A1'!$F$14,"")</f>
        <v/>
      </c>
      <c r="E1030" t="str">
        <f>IF(SUM('A4'!S1061:X1061)=6,'A4'!C1061,"")</f>
        <v/>
      </c>
      <c r="F1030" t="str">
        <f>IF(SUM('A4'!S1061:X1061)=6,'A4'!D1061,"")</f>
        <v/>
      </c>
      <c r="G1030" t="str">
        <f>IF(SUM('A4'!S1061:X1061)=6,'A4'!E1061,"")</f>
        <v/>
      </c>
      <c r="H1030" t="str">
        <f>IF(SUM('A4'!S1061:X1061)=6,'A4'!F1061,"")</f>
        <v/>
      </c>
      <c r="I1030" t="str">
        <f>IF(SUM('A4'!S1061:X1061)=6,'A4'!G1061,"")</f>
        <v/>
      </c>
      <c r="J1030" s="308" t="str">
        <f>IF(SUM('A4'!S1061:X1061)=6,'A4'!H1061,"")</f>
        <v/>
      </c>
    </row>
    <row r="1031" spans="1:10" x14ac:dyDescent="0.25">
      <c r="A1031" t="str">
        <f>IF(SUM('A4'!S1062:X1062)=6,'Angaben KH-Standort'!$D$25,"")</f>
        <v/>
      </c>
      <c r="B1031" t="str">
        <f>IF(SUM('A4'!S1062:X1062)=6,'Angaben KH-Standort'!$D$26,"")</f>
        <v/>
      </c>
      <c r="C1031" t="str">
        <f>IF(SUM('A4'!S1062:X1062)=6,'Angaben KH-Standort'!$D$12,"")</f>
        <v/>
      </c>
      <c r="D1031" t="str">
        <f>IF(SUM('A4'!S1062:X1062)=6,'A1'!$F$14,"")</f>
        <v/>
      </c>
      <c r="E1031" t="str">
        <f>IF(SUM('A4'!S1062:X1062)=6,'A4'!C1062,"")</f>
        <v/>
      </c>
      <c r="F1031" t="str">
        <f>IF(SUM('A4'!S1062:X1062)=6,'A4'!D1062,"")</f>
        <v/>
      </c>
      <c r="G1031" t="str">
        <f>IF(SUM('A4'!S1062:X1062)=6,'A4'!E1062,"")</f>
        <v/>
      </c>
      <c r="H1031" t="str">
        <f>IF(SUM('A4'!S1062:X1062)=6,'A4'!F1062,"")</f>
        <v/>
      </c>
      <c r="I1031" t="str">
        <f>IF(SUM('A4'!S1062:X1062)=6,'A4'!G1062,"")</f>
        <v/>
      </c>
      <c r="J1031" s="308" t="str">
        <f>IF(SUM('A4'!S1062:X1062)=6,'A4'!H1062,"")</f>
        <v/>
      </c>
    </row>
    <row r="1032" spans="1:10" x14ac:dyDescent="0.25">
      <c r="A1032" t="str">
        <f>IF(SUM('A4'!S1063:X1063)=6,'Angaben KH-Standort'!$D$25,"")</f>
        <v/>
      </c>
      <c r="B1032" t="str">
        <f>IF(SUM('A4'!S1063:X1063)=6,'Angaben KH-Standort'!$D$26,"")</f>
        <v/>
      </c>
      <c r="C1032" t="str">
        <f>IF(SUM('A4'!S1063:X1063)=6,'Angaben KH-Standort'!$D$12,"")</f>
        <v/>
      </c>
      <c r="D1032" t="str">
        <f>IF(SUM('A4'!S1063:X1063)=6,'A1'!$F$14,"")</f>
        <v/>
      </c>
      <c r="E1032" t="str">
        <f>IF(SUM('A4'!S1063:X1063)=6,'A4'!C1063,"")</f>
        <v/>
      </c>
      <c r="F1032" t="str">
        <f>IF(SUM('A4'!S1063:X1063)=6,'A4'!D1063,"")</f>
        <v/>
      </c>
      <c r="G1032" t="str">
        <f>IF(SUM('A4'!S1063:X1063)=6,'A4'!E1063,"")</f>
        <v/>
      </c>
      <c r="H1032" t="str">
        <f>IF(SUM('A4'!S1063:X1063)=6,'A4'!F1063,"")</f>
        <v/>
      </c>
      <c r="I1032" t="str">
        <f>IF(SUM('A4'!S1063:X1063)=6,'A4'!G1063,"")</f>
        <v/>
      </c>
      <c r="J1032" s="308" t="str">
        <f>IF(SUM('A4'!S1063:X1063)=6,'A4'!H1063,"")</f>
        <v/>
      </c>
    </row>
    <row r="1033" spans="1:10" x14ac:dyDescent="0.25">
      <c r="A1033" t="str">
        <f>IF(SUM('A4'!S1064:X1064)=6,'Angaben KH-Standort'!$D$25,"")</f>
        <v/>
      </c>
      <c r="B1033" t="str">
        <f>IF(SUM('A4'!S1064:X1064)=6,'Angaben KH-Standort'!$D$26,"")</f>
        <v/>
      </c>
      <c r="C1033" t="str">
        <f>IF(SUM('A4'!S1064:X1064)=6,'Angaben KH-Standort'!$D$12,"")</f>
        <v/>
      </c>
      <c r="D1033" t="str">
        <f>IF(SUM('A4'!S1064:X1064)=6,'A1'!$F$14,"")</f>
        <v/>
      </c>
      <c r="E1033" t="str">
        <f>IF(SUM('A4'!S1064:X1064)=6,'A4'!C1064,"")</f>
        <v/>
      </c>
      <c r="F1033" t="str">
        <f>IF(SUM('A4'!S1064:X1064)=6,'A4'!D1064,"")</f>
        <v/>
      </c>
      <c r="G1033" t="str">
        <f>IF(SUM('A4'!S1064:X1064)=6,'A4'!E1064,"")</f>
        <v/>
      </c>
      <c r="H1033" t="str">
        <f>IF(SUM('A4'!S1064:X1064)=6,'A4'!F1064,"")</f>
        <v/>
      </c>
      <c r="I1033" t="str">
        <f>IF(SUM('A4'!S1064:X1064)=6,'A4'!G1064,"")</f>
        <v/>
      </c>
      <c r="J1033" s="308" t="str">
        <f>IF(SUM('A4'!S1064:X1064)=6,'A4'!H1064,"")</f>
        <v/>
      </c>
    </row>
    <row r="1034" spans="1:10" x14ac:dyDescent="0.25">
      <c r="A1034" t="str">
        <f>IF(SUM('A4'!S1065:X1065)=6,'Angaben KH-Standort'!$D$25,"")</f>
        <v/>
      </c>
      <c r="B1034" t="str">
        <f>IF(SUM('A4'!S1065:X1065)=6,'Angaben KH-Standort'!$D$26,"")</f>
        <v/>
      </c>
      <c r="C1034" t="str">
        <f>IF(SUM('A4'!S1065:X1065)=6,'Angaben KH-Standort'!$D$12,"")</f>
        <v/>
      </c>
      <c r="D1034" t="str">
        <f>IF(SUM('A4'!S1065:X1065)=6,'A1'!$F$14,"")</f>
        <v/>
      </c>
      <c r="E1034" t="str">
        <f>IF(SUM('A4'!S1065:X1065)=6,'A4'!C1065,"")</f>
        <v/>
      </c>
      <c r="F1034" t="str">
        <f>IF(SUM('A4'!S1065:X1065)=6,'A4'!D1065,"")</f>
        <v/>
      </c>
      <c r="G1034" t="str">
        <f>IF(SUM('A4'!S1065:X1065)=6,'A4'!E1065,"")</f>
        <v/>
      </c>
      <c r="H1034" t="str">
        <f>IF(SUM('A4'!S1065:X1065)=6,'A4'!F1065,"")</f>
        <v/>
      </c>
      <c r="I1034" t="str">
        <f>IF(SUM('A4'!S1065:X1065)=6,'A4'!G1065,"")</f>
        <v/>
      </c>
      <c r="J1034" s="308" t="str">
        <f>IF(SUM('A4'!S1065:X1065)=6,'A4'!H1065,"")</f>
        <v/>
      </c>
    </row>
    <row r="1035" spans="1:10" x14ac:dyDescent="0.25">
      <c r="A1035" t="str">
        <f>IF(SUM('A4'!S1066:X1066)=6,'Angaben KH-Standort'!$D$25,"")</f>
        <v/>
      </c>
      <c r="B1035" t="str">
        <f>IF(SUM('A4'!S1066:X1066)=6,'Angaben KH-Standort'!$D$26,"")</f>
        <v/>
      </c>
      <c r="C1035" t="str">
        <f>IF(SUM('A4'!S1066:X1066)=6,'Angaben KH-Standort'!$D$12,"")</f>
        <v/>
      </c>
      <c r="D1035" t="str">
        <f>IF(SUM('A4'!S1066:X1066)=6,'A1'!$F$14,"")</f>
        <v/>
      </c>
      <c r="E1035" t="str">
        <f>IF(SUM('A4'!S1066:X1066)=6,'A4'!C1066,"")</f>
        <v/>
      </c>
      <c r="F1035" t="str">
        <f>IF(SUM('A4'!S1066:X1066)=6,'A4'!D1066,"")</f>
        <v/>
      </c>
      <c r="G1035" t="str">
        <f>IF(SUM('A4'!S1066:X1066)=6,'A4'!E1066,"")</f>
        <v/>
      </c>
      <c r="H1035" t="str">
        <f>IF(SUM('A4'!S1066:X1066)=6,'A4'!F1066,"")</f>
        <v/>
      </c>
      <c r="I1035" t="str">
        <f>IF(SUM('A4'!S1066:X1066)=6,'A4'!G1066,"")</f>
        <v/>
      </c>
      <c r="J1035" s="308" t="str">
        <f>IF(SUM('A4'!S1066:X1066)=6,'A4'!H1066,"")</f>
        <v/>
      </c>
    </row>
    <row r="1036" spans="1:10" x14ac:dyDescent="0.25">
      <c r="A1036" t="str">
        <f>IF(SUM('A4'!S1067:X1067)=6,'Angaben KH-Standort'!$D$25,"")</f>
        <v/>
      </c>
      <c r="B1036" t="str">
        <f>IF(SUM('A4'!S1067:X1067)=6,'Angaben KH-Standort'!$D$26,"")</f>
        <v/>
      </c>
      <c r="C1036" t="str">
        <f>IF(SUM('A4'!S1067:X1067)=6,'Angaben KH-Standort'!$D$12,"")</f>
        <v/>
      </c>
      <c r="D1036" t="str">
        <f>IF(SUM('A4'!S1067:X1067)=6,'A1'!$F$14,"")</f>
        <v/>
      </c>
      <c r="E1036" t="str">
        <f>IF(SUM('A4'!S1067:X1067)=6,'A4'!C1067,"")</f>
        <v/>
      </c>
      <c r="F1036" t="str">
        <f>IF(SUM('A4'!S1067:X1067)=6,'A4'!D1067,"")</f>
        <v/>
      </c>
      <c r="G1036" t="str">
        <f>IF(SUM('A4'!S1067:X1067)=6,'A4'!E1067,"")</f>
        <v/>
      </c>
      <c r="H1036" t="str">
        <f>IF(SUM('A4'!S1067:X1067)=6,'A4'!F1067,"")</f>
        <v/>
      </c>
      <c r="I1036" t="str">
        <f>IF(SUM('A4'!S1067:X1067)=6,'A4'!G1067,"")</f>
        <v/>
      </c>
      <c r="J1036" s="308" t="str">
        <f>IF(SUM('A4'!S1067:X1067)=6,'A4'!H1067,"")</f>
        <v/>
      </c>
    </row>
    <row r="1037" spans="1:10" x14ac:dyDescent="0.25">
      <c r="A1037" t="str">
        <f>IF(SUM('A4'!S1068:X1068)=6,'Angaben KH-Standort'!$D$25,"")</f>
        <v/>
      </c>
      <c r="B1037" t="str">
        <f>IF(SUM('A4'!S1068:X1068)=6,'Angaben KH-Standort'!$D$26,"")</f>
        <v/>
      </c>
      <c r="C1037" t="str">
        <f>IF(SUM('A4'!S1068:X1068)=6,'Angaben KH-Standort'!$D$12,"")</f>
        <v/>
      </c>
      <c r="D1037" t="str">
        <f>IF(SUM('A4'!S1068:X1068)=6,'A1'!$F$14,"")</f>
        <v/>
      </c>
      <c r="E1037" t="str">
        <f>IF(SUM('A4'!S1068:X1068)=6,'A4'!C1068,"")</f>
        <v/>
      </c>
      <c r="F1037" t="str">
        <f>IF(SUM('A4'!S1068:X1068)=6,'A4'!D1068,"")</f>
        <v/>
      </c>
      <c r="G1037" t="str">
        <f>IF(SUM('A4'!S1068:X1068)=6,'A4'!E1068,"")</f>
        <v/>
      </c>
      <c r="H1037" t="str">
        <f>IF(SUM('A4'!S1068:X1068)=6,'A4'!F1068,"")</f>
        <v/>
      </c>
      <c r="I1037" t="str">
        <f>IF(SUM('A4'!S1068:X1068)=6,'A4'!G1068,"")</f>
        <v/>
      </c>
      <c r="J1037" s="308" t="str">
        <f>IF(SUM('A4'!S1068:X1068)=6,'A4'!H1068,"")</f>
        <v/>
      </c>
    </row>
    <row r="1038" spans="1:10" x14ac:dyDescent="0.25">
      <c r="A1038" t="str">
        <f>IF(SUM('A4'!S1069:X1069)=6,'Angaben KH-Standort'!$D$25,"")</f>
        <v/>
      </c>
      <c r="B1038" t="str">
        <f>IF(SUM('A4'!S1069:X1069)=6,'Angaben KH-Standort'!$D$26,"")</f>
        <v/>
      </c>
      <c r="C1038" t="str">
        <f>IF(SUM('A4'!S1069:X1069)=6,'Angaben KH-Standort'!$D$12,"")</f>
        <v/>
      </c>
      <c r="D1038" t="str">
        <f>IF(SUM('A4'!S1069:X1069)=6,'A1'!$F$14,"")</f>
        <v/>
      </c>
      <c r="E1038" t="str">
        <f>IF(SUM('A4'!S1069:X1069)=6,'A4'!C1069,"")</f>
        <v/>
      </c>
      <c r="F1038" t="str">
        <f>IF(SUM('A4'!S1069:X1069)=6,'A4'!D1069,"")</f>
        <v/>
      </c>
      <c r="G1038" t="str">
        <f>IF(SUM('A4'!S1069:X1069)=6,'A4'!E1069,"")</f>
        <v/>
      </c>
      <c r="H1038" t="str">
        <f>IF(SUM('A4'!S1069:X1069)=6,'A4'!F1069,"")</f>
        <v/>
      </c>
      <c r="I1038" t="str">
        <f>IF(SUM('A4'!S1069:X1069)=6,'A4'!G1069,"")</f>
        <v/>
      </c>
      <c r="J1038" s="308" t="str">
        <f>IF(SUM('A4'!S1069:X1069)=6,'A4'!H1069,"")</f>
        <v/>
      </c>
    </row>
    <row r="1039" spans="1:10" x14ac:dyDescent="0.25">
      <c r="A1039" t="str">
        <f>IF(SUM('A4'!S1070:X1070)=6,'Angaben KH-Standort'!$D$25,"")</f>
        <v/>
      </c>
      <c r="B1039" t="str">
        <f>IF(SUM('A4'!S1070:X1070)=6,'Angaben KH-Standort'!$D$26,"")</f>
        <v/>
      </c>
      <c r="C1039" t="str">
        <f>IF(SUM('A4'!S1070:X1070)=6,'Angaben KH-Standort'!$D$12,"")</f>
        <v/>
      </c>
      <c r="D1039" t="str">
        <f>IF(SUM('A4'!S1070:X1070)=6,'A1'!$F$14,"")</f>
        <v/>
      </c>
      <c r="E1039" t="str">
        <f>IF(SUM('A4'!S1070:X1070)=6,'A4'!C1070,"")</f>
        <v/>
      </c>
      <c r="F1039" t="str">
        <f>IF(SUM('A4'!S1070:X1070)=6,'A4'!D1070,"")</f>
        <v/>
      </c>
      <c r="G1039" t="str">
        <f>IF(SUM('A4'!S1070:X1070)=6,'A4'!E1070,"")</f>
        <v/>
      </c>
      <c r="H1039" t="str">
        <f>IF(SUM('A4'!S1070:X1070)=6,'A4'!F1070,"")</f>
        <v/>
      </c>
      <c r="I1039" t="str">
        <f>IF(SUM('A4'!S1070:X1070)=6,'A4'!G1070,"")</f>
        <v/>
      </c>
      <c r="J1039" s="308" t="str">
        <f>IF(SUM('A4'!S1070:X1070)=6,'A4'!H1070,"")</f>
        <v/>
      </c>
    </row>
    <row r="1040" spans="1:10" x14ac:dyDescent="0.25">
      <c r="A1040" t="str">
        <f>IF(SUM('A4'!S1071:X1071)=6,'Angaben KH-Standort'!$D$25,"")</f>
        <v/>
      </c>
      <c r="B1040" t="str">
        <f>IF(SUM('A4'!S1071:X1071)=6,'Angaben KH-Standort'!$D$26,"")</f>
        <v/>
      </c>
      <c r="C1040" t="str">
        <f>IF(SUM('A4'!S1071:X1071)=6,'Angaben KH-Standort'!$D$12,"")</f>
        <v/>
      </c>
      <c r="D1040" t="str">
        <f>IF(SUM('A4'!S1071:X1071)=6,'A1'!$F$14,"")</f>
        <v/>
      </c>
      <c r="E1040" t="str">
        <f>IF(SUM('A4'!S1071:X1071)=6,'A4'!C1071,"")</f>
        <v/>
      </c>
      <c r="F1040" t="str">
        <f>IF(SUM('A4'!S1071:X1071)=6,'A4'!D1071,"")</f>
        <v/>
      </c>
      <c r="G1040" t="str">
        <f>IF(SUM('A4'!S1071:X1071)=6,'A4'!E1071,"")</f>
        <v/>
      </c>
      <c r="H1040" t="str">
        <f>IF(SUM('A4'!S1071:X1071)=6,'A4'!F1071,"")</f>
        <v/>
      </c>
      <c r="I1040" t="str">
        <f>IF(SUM('A4'!S1071:X1071)=6,'A4'!G1071,"")</f>
        <v/>
      </c>
      <c r="J1040" s="308" t="str">
        <f>IF(SUM('A4'!S1071:X1071)=6,'A4'!H1071,"")</f>
        <v/>
      </c>
    </row>
    <row r="1041" spans="1:10" x14ac:dyDescent="0.25">
      <c r="A1041" t="str">
        <f>IF(SUM('A4'!S1072:X1072)=6,'Angaben KH-Standort'!$D$25,"")</f>
        <v/>
      </c>
      <c r="B1041" t="str">
        <f>IF(SUM('A4'!S1072:X1072)=6,'Angaben KH-Standort'!$D$26,"")</f>
        <v/>
      </c>
      <c r="C1041" t="str">
        <f>IF(SUM('A4'!S1072:X1072)=6,'Angaben KH-Standort'!$D$12,"")</f>
        <v/>
      </c>
      <c r="D1041" t="str">
        <f>IF(SUM('A4'!S1072:X1072)=6,'A1'!$F$14,"")</f>
        <v/>
      </c>
      <c r="E1041" t="str">
        <f>IF(SUM('A4'!S1072:X1072)=6,'A4'!C1072,"")</f>
        <v/>
      </c>
      <c r="F1041" t="str">
        <f>IF(SUM('A4'!S1072:X1072)=6,'A4'!D1072,"")</f>
        <v/>
      </c>
      <c r="G1041" t="str">
        <f>IF(SUM('A4'!S1072:X1072)=6,'A4'!E1072,"")</f>
        <v/>
      </c>
      <c r="H1041" t="str">
        <f>IF(SUM('A4'!S1072:X1072)=6,'A4'!F1072,"")</f>
        <v/>
      </c>
      <c r="I1041" t="str">
        <f>IF(SUM('A4'!S1072:X1072)=6,'A4'!G1072,"")</f>
        <v/>
      </c>
      <c r="J1041" s="308" t="str">
        <f>IF(SUM('A4'!S1072:X1072)=6,'A4'!H1072,"")</f>
        <v/>
      </c>
    </row>
    <row r="1042" spans="1:10" x14ac:dyDescent="0.25">
      <c r="A1042" t="str">
        <f>IF(SUM('A4'!S1073:X1073)=6,'Angaben KH-Standort'!$D$25,"")</f>
        <v/>
      </c>
      <c r="B1042" t="str">
        <f>IF(SUM('A4'!S1073:X1073)=6,'Angaben KH-Standort'!$D$26,"")</f>
        <v/>
      </c>
      <c r="C1042" t="str">
        <f>IF(SUM('A4'!S1073:X1073)=6,'Angaben KH-Standort'!$D$12,"")</f>
        <v/>
      </c>
      <c r="D1042" t="str">
        <f>IF(SUM('A4'!S1073:X1073)=6,'A1'!$F$14,"")</f>
        <v/>
      </c>
      <c r="E1042" t="str">
        <f>IF(SUM('A4'!S1073:X1073)=6,'A4'!C1073,"")</f>
        <v/>
      </c>
      <c r="F1042" t="str">
        <f>IF(SUM('A4'!S1073:X1073)=6,'A4'!D1073,"")</f>
        <v/>
      </c>
      <c r="G1042" t="str">
        <f>IF(SUM('A4'!S1073:X1073)=6,'A4'!E1073,"")</f>
        <v/>
      </c>
      <c r="H1042" t="str">
        <f>IF(SUM('A4'!S1073:X1073)=6,'A4'!F1073,"")</f>
        <v/>
      </c>
      <c r="I1042" t="str">
        <f>IF(SUM('A4'!S1073:X1073)=6,'A4'!G1073,"")</f>
        <v/>
      </c>
      <c r="J1042" s="308" t="str">
        <f>IF(SUM('A4'!S1073:X1073)=6,'A4'!H1073,"")</f>
        <v/>
      </c>
    </row>
    <row r="1043" spans="1:10" x14ac:dyDescent="0.25">
      <c r="A1043" t="str">
        <f>IF(SUM('A4'!S1074:X1074)=6,'Angaben KH-Standort'!$D$25,"")</f>
        <v/>
      </c>
      <c r="B1043" t="str">
        <f>IF(SUM('A4'!S1074:X1074)=6,'Angaben KH-Standort'!$D$26,"")</f>
        <v/>
      </c>
      <c r="C1043" t="str">
        <f>IF(SUM('A4'!S1074:X1074)=6,'Angaben KH-Standort'!$D$12,"")</f>
        <v/>
      </c>
      <c r="D1043" t="str">
        <f>IF(SUM('A4'!S1074:X1074)=6,'A1'!$F$14,"")</f>
        <v/>
      </c>
      <c r="E1043" t="str">
        <f>IF(SUM('A4'!S1074:X1074)=6,'A4'!C1074,"")</f>
        <v/>
      </c>
      <c r="F1043" t="str">
        <f>IF(SUM('A4'!S1074:X1074)=6,'A4'!D1074,"")</f>
        <v/>
      </c>
      <c r="G1043" t="str">
        <f>IF(SUM('A4'!S1074:X1074)=6,'A4'!E1074,"")</f>
        <v/>
      </c>
      <c r="H1043" t="str">
        <f>IF(SUM('A4'!S1074:X1074)=6,'A4'!F1074,"")</f>
        <v/>
      </c>
      <c r="I1043" t="str">
        <f>IF(SUM('A4'!S1074:X1074)=6,'A4'!G1074,"")</f>
        <v/>
      </c>
      <c r="J1043" s="308" t="str">
        <f>IF(SUM('A4'!S1074:X1074)=6,'A4'!H1074,"")</f>
        <v/>
      </c>
    </row>
    <row r="1044" spans="1:10" x14ac:dyDescent="0.25">
      <c r="A1044" t="str">
        <f>IF(SUM('A4'!S1075:X1075)=6,'Angaben KH-Standort'!$D$25,"")</f>
        <v/>
      </c>
      <c r="B1044" t="str">
        <f>IF(SUM('A4'!S1075:X1075)=6,'Angaben KH-Standort'!$D$26,"")</f>
        <v/>
      </c>
      <c r="C1044" t="str">
        <f>IF(SUM('A4'!S1075:X1075)=6,'Angaben KH-Standort'!$D$12,"")</f>
        <v/>
      </c>
      <c r="D1044" t="str">
        <f>IF(SUM('A4'!S1075:X1075)=6,'A1'!$F$14,"")</f>
        <v/>
      </c>
      <c r="E1044" t="str">
        <f>IF(SUM('A4'!S1075:X1075)=6,'A4'!C1075,"")</f>
        <v/>
      </c>
      <c r="F1044" t="str">
        <f>IF(SUM('A4'!S1075:X1075)=6,'A4'!D1075,"")</f>
        <v/>
      </c>
      <c r="G1044" t="str">
        <f>IF(SUM('A4'!S1075:X1075)=6,'A4'!E1075,"")</f>
        <v/>
      </c>
      <c r="H1044" t="str">
        <f>IF(SUM('A4'!S1075:X1075)=6,'A4'!F1075,"")</f>
        <v/>
      </c>
      <c r="I1044" t="str">
        <f>IF(SUM('A4'!S1075:X1075)=6,'A4'!G1075,"")</f>
        <v/>
      </c>
      <c r="J1044" s="308" t="str">
        <f>IF(SUM('A4'!S1075:X1075)=6,'A4'!H1075,"")</f>
        <v/>
      </c>
    </row>
    <row r="1045" spans="1:10" x14ac:dyDescent="0.25">
      <c r="A1045" t="str">
        <f>IF(SUM('A4'!S1076:X1076)=6,'Angaben KH-Standort'!$D$25,"")</f>
        <v/>
      </c>
      <c r="B1045" t="str">
        <f>IF(SUM('A4'!S1076:X1076)=6,'Angaben KH-Standort'!$D$26,"")</f>
        <v/>
      </c>
      <c r="C1045" t="str">
        <f>IF(SUM('A4'!S1076:X1076)=6,'Angaben KH-Standort'!$D$12,"")</f>
        <v/>
      </c>
      <c r="D1045" t="str">
        <f>IF(SUM('A4'!S1076:X1076)=6,'A1'!$F$14,"")</f>
        <v/>
      </c>
      <c r="E1045" t="str">
        <f>IF(SUM('A4'!S1076:X1076)=6,'A4'!C1076,"")</f>
        <v/>
      </c>
      <c r="F1045" t="str">
        <f>IF(SUM('A4'!S1076:X1076)=6,'A4'!D1076,"")</f>
        <v/>
      </c>
      <c r="G1045" t="str">
        <f>IF(SUM('A4'!S1076:X1076)=6,'A4'!E1076,"")</f>
        <v/>
      </c>
      <c r="H1045" t="str">
        <f>IF(SUM('A4'!S1076:X1076)=6,'A4'!F1076,"")</f>
        <v/>
      </c>
      <c r="I1045" t="str">
        <f>IF(SUM('A4'!S1076:X1076)=6,'A4'!G1076,"")</f>
        <v/>
      </c>
      <c r="J1045" s="308" t="str">
        <f>IF(SUM('A4'!S1076:X1076)=6,'A4'!H1076,"")</f>
        <v/>
      </c>
    </row>
    <row r="1046" spans="1:10" x14ac:dyDescent="0.25">
      <c r="A1046" t="str">
        <f>IF(SUM('A4'!S1077:X1077)=6,'Angaben KH-Standort'!$D$25,"")</f>
        <v/>
      </c>
      <c r="B1046" t="str">
        <f>IF(SUM('A4'!S1077:X1077)=6,'Angaben KH-Standort'!$D$26,"")</f>
        <v/>
      </c>
      <c r="C1046" t="str">
        <f>IF(SUM('A4'!S1077:X1077)=6,'Angaben KH-Standort'!$D$12,"")</f>
        <v/>
      </c>
      <c r="D1046" t="str">
        <f>IF(SUM('A4'!S1077:X1077)=6,'A1'!$F$14,"")</f>
        <v/>
      </c>
      <c r="E1046" t="str">
        <f>IF(SUM('A4'!S1077:X1077)=6,'A4'!C1077,"")</f>
        <v/>
      </c>
      <c r="F1046" t="str">
        <f>IF(SUM('A4'!S1077:X1077)=6,'A4'!D1077,"")</f>
        <v/>
      </c>
      <c r="G1046" t="str">
        <f>IF(SUM('A4'!S1077:X1077)=6,'A4'!E1077,"")</f>
        <v/>
      </c>
      <c r="H1046" t="str">
        <f>IF(SUM('A4'!S1077:X1077)=6,'A4'!F1077,"")</f>
        <v/>
      </c>
      <c r="I1046" t="str">
        <f>IF(SUM('A4'!S1077:X1077)=6,'A4'!G1077,"")</f>
        <v/>
      </c>
      <c r="J1046" s="308" t="str">
        <f>IF(SUM('A4'!S1077:X1077)=6,'A4'!H1077,"")</f>
        <v/>
      </c>
    </row>
    <row r="1047" spans="1:10" x14ac:dyDescent="0.25">
      <c r="A1047" t="str">
        <f>IF(SUM('A4'!S1078:X1078)=6,'Angaben KH-Standort'!$D$25,"")</f>
        <v/>
      </c>
      <c r="B1047" t="str">
        <f>IF(SUM('A4'!S1078:X1078)=6,'Angaben KH-Standort'!$D$26,"")</f>
        <v/>
      </c>
      <c r="C1047" t="str">
        <f>IF(SUM('A4'!S1078:X1078)=6,'Angaben KH-Standort'!$D$12,"")</f>
        <v/>
      </c>
      <c r="D1047" t="str">
        <f>IF(SUM('A4'!S1078:X1078)=6,'A1'!$F$14,"")</f>
        <v/>
      </c>
      <c r="E1047" t="str">
        <f>IF(SUM('A4'!S1078:X1078)=6,'A4'!C1078,"")</f>
        <v/>
      </c>
      <c r="F1047" t="str">
        <f>IF(SUM('A4'!S1078:X1078)=6,'A4'!D1078,"")</f>
        <v/>
      </c>
      <c r="G1047" t="str">
        <f>IF(SUM('A4'!S1078:X1078)=6,'A4'!E1078,"")</f>
        <v/>
      </c>
      <c r="H1047" t="str">
        <f>IF(SUM('A4'!S1078:X1078)=6,'A4'!F1078,"")</f>
        <v/>
      </c>
      <c r="I1047" t="str">
        <f>IF(SUM('A4'!S1078:X1078)=6,'A4'!G1078,"")</f>
        <v/>
      </c>
      <c r="J1047" s="308" t="str">
        <f>IF(SUM('A4'!S1078:X1078)=6,'A4'!H1078,"")</f>
        <v/>
      </c>
    </row>
    <row r="1048" spans="1:10" x14ac:dyDescent="0.25">
      <c r="A1048" t="str">
        <f>IF(SUM('A4'!S1079:X1079)=6,'Angaben KH-Standort'!$D$25,"")</f>
        <v/>
      </c>
      <c r="B1048" t="str">
        <f>IF(SUM('A4'!S1079:X1079)=6,'Angaben KH-Standort'!$D$26,"")</f>
        <v/>
      </c>
      <c r="C1048" t="str">
        <f>IF(SUM('A4'!S1079:X1079)=6,'Angaben KH-Standort'!$D$12,"")</f>
        <v/>
      </c>
      <c r="D1048" t="str">
        <f>IF(SUM('A4'!S1079:X1079)=6,'A1'!$F$14,"")</f>
        <v/>
      </c>
      <c r="E1048" t="str">
        <f>IF(SUM('A4'!S1079:X1079)=6,'A4'!C1079,"")</f>
        <v/>
      </c>
      <c r="F1048" t="str">
        <f>IF(SUM('A4'!S1079:X1079)=6,'A4'!D1079,"")</f>
        <v/>
      </c>
      <c r="G1048" t="str">
        <f>IF(SUM('A4'!S1079:X1079)=6,'A4'!E1079,"")</f>
        <v/>
      </c>
      <c r="H1048" t="str">
        <f>IF(SUM('A4'!S1079:X1079)=6,'A4'!F1079,"")</f>
        <v/>
      </c>
      <c r="I1048" t="str">
        <f>IF(SUM('A4'!S1079:X1079)=6,'A4'!G1079,"")</f>
        <v/>
      </c>
      <c r="J1048" s="308" t="str">
        <f>IF(SUM('A4'!S1079:X1079)=6,'A4'!H1079,"")</f>
        <v/>
      </c>
    </row>
    <row r="1049" spans="1:10" x14ac:dyDescent="0.25">
      <c r="A1049" t="str">
        <f>IF(SUM('A4'!S1080:X1080)=6,'Angaben KH-Standort'!$D$25,"")</f>
        <v/>
      </c>
      <c r="B1049" t="str">
        <f>IF(SUM('A4'!S1080:X1080)=6,'Angaben KH-Standort'!$D$26,"")</f>
        <v/>
      </c>
      <c r="C1049" t="str">
        <f>IF(SUM('A4'!S1080:X1080)=6,'Angaben KH-Standort'!$D$12,"")</f>
        <v/>
      </c>
      <c r="D1049" t="str">
        <f>IF(SUM('A4'!S1080:X1080)=6,'A1'!$F$14,"")</f>
        <v/>
      </c>
      <c r="E1049" t="str">
        <f>IF(SUM('A4'!S1080:X1080)=6,'A4'!C1080,"")</f>
        <v/>
      </c>
      <c r="F1049" t="str">
        <f>IF(SUM('A4'!S1080:X1080)=6,'A4'!D1080,"")</f>
        <v/>
      </c>
      <c r="G1049" t="str">
        <f>IF(SUM('A4'!S1080:X1080)=6,'A4'!E1080,"")</f>
        <v/>
      </c>
      <c r="H1049" t="str">
        <f>IF(SUM('A4'!S1080:X1080)=6,'A4'!F1080,"")</f>
        <v/>
      </c>
      <c r="I1049" t="str">
        <f>IF(SUM('A4'!S1080:X1080)=6,'A4'!G1080,"")</f>
        <v/>
      </c>
      <c r="J1049" s="308" t="str">
        <f>IF(SUM('A4'!S1080:X1080)=6,'A4'!H1080,"")</f>
        <v/>
      </c>
    </row>
    <row r="1050" spans="1:10" x14ac:dyDescent="0.25">
      <c r="A1050" t="str">
        <f>IF(SUM('A4'!S1081:X1081)=6,'Angaben KH-Standort'!$D$25,"")</f>
        <v/>
      </c>
      <c r="B1050" t="str">
        <f>IF(SUM('A4'!S1081:X1081)=6,'Angaben KH-Standort'!$D$26,"")</f>
        <v/>
      </c>
      <c r="C1050" t="str">
        <f>IF(SUM('A4'!S1081:X1081)=6,'Angaben KH-Standort'!$D$12,"")</f>
        <v/>
      </c>
      <c r="D1050" t="str">
        <f>IF(SUM('A4'!S1081:X1081)=6,'A1'!$F$14,"")</f>
        <v/>
      </c>
      <c r="E1050" t="str">
        <f>IF(SUM('A4'!S1081:X1081)=6,'A4'!C1081,"")</f>
        <v/>
      </c>
      <c r="F1050" t="str">
        <f>IF(SUM('A4'!S1081:X1081)=6,'A4'!D1081,"")</f>
        <v/>
      </c>
      <c r="G1050" t="str">
        <f>IF(SUM('A4'!S1081:X1081)=6,'A4'!E1081,"")</f>
        <v/>
      </c>
      <c r="H1050" t="str">
        <f>IF(SUM('A4'!S1081:X1081)=6,'A4'!F1081,"")</f>
        <v/>
      </c>
      <c r="I1050" t="str">
        <f>IF(SUM('A4'!S1081:X1081)=6,'A4'!G1081,"")</f>
        <v/>
      </c>
      <c r="J1050" s="308" t="str">
        <f>IF(SUM('A4'!S1081:X1081)=6,'A4'!H1081,"")</f>
        <v/>
      </c>
    </row>
    <row r="1051" spans="1:10" x14ac:dyDescent="0.25">
      <c r="A1051" t="str">
        <f>IF(SUM('A4'!S1082:X1082)=6,'Angaben KH-Standort'!$D$25,"")</f>
        <v/>
      </c>
      <c r="B1051" t="str">
        <f>IF(SUM('A4'!S1082:X1082)=6,'Angaben KH-Standort'!$D$26,"")</f>
        <v/>
      </c>
      <c r="C1051" t="str">
        <f>IF(SUM('A4'!S1082:X1082)=6,'Angaben KH-Standort'!$D$12,"")</f>
        <v/>
      </c>
      <c r="D1051" t="str">
        <f>IF(SUM('A4'!S1082:X1082)=6,'A1'!$F$14,"")</f>
        <v/>
      </c>
      <c r="E1051" t="str">
        <f>IF(SUM('A4'!S1082:X1082)=6,'A4'!C1082,"")</f>
        <v/>
      </c>
      <c r="F1051" t="str">
        <f>IF(SUM('A4'!S1082:X1082)=6,'A4'!D1082,"")</f>
        <v/>
      </c>
      <c r="G1051" t="str">
        <f>IF(SUM('A4'!S1082:X1082)=6,'A4'!E1082,"")</f>
        <v/>
      </c>
      <c r="H1051" t="str">
        <f>IF(SUM('A4'!S1082:X1082)=6,'A4'!F1082,"")</f>
        <v/>
      </c>
      <c r="I1051" t="str">
        <f>IF(SUM('A4'!S1082:X1082)=6,'A4'!G1082,"")</f>
        <v/>
      </c>
      <c r="J1051" s="308" t="str">
        <f>IF(SUM('A4'!S1082:X1082)=6,'A4'!H1082,"")</f>
        <v/>
      </c>
    </row>
    <row r="1052" spans="1:10" x14ac:dyDescent="0.25">
      <c r="A1052" t="str">
        <f>IF(SUM('A4'!S1083:X1083)=6,'Angaben KH-Standort'!$D$25,"")</f>
        <v/>
      </c>
      <c r="B1052" t="str">
        <f>IF(SUM('A4'!S1083:X1083)=6,'Angaben KH-Standort'!$D$26,"")</f>
        <v/>
      </c>
      <c r="C1052" t="str">
        <f>IF(SUM('A4'!S1083:X1083)=6,'Angaben KH-Standort'!$D$12,"")</f>
        <v/>
      </c>
      <c r="D1052" t="str">
        <f>IF(SUM('A4'!S1083:X1083)=6,'A1'!$F$14,"")</f>
        <v/>
      </c>
      <c r="E1052" t="str">
        <f>IF(SUM('A4'!S1083:X1083)=6,'A4'!C1083,"")</f>
        <v/>
      </c>
      <c r="F1052" t="str">
        <f>IF(SUM('A4'!S1083:X1083)=6,'A4'!D1083,"")</f>
        <v/>
      </c>
      <c r="G1052" t="str">
        <f>IF(SUM('A4'!S1083:X1083)=6,'A4'!E1083,"")</f>
        <v/>
      </c>
      <c r="H1052" t="str">
        <f>IF(SUM('A4'!S1083:X1083)=6,'A4'!F1083,"")</f>
        <v/>
      </c>
      <c r="I1052" t="str">
        <f>IF(SUM('A4'!S1083:X1083)=6,'A4'!G1083,"")</f>
        <v/>
      </c>
      <c r="J1052" s="308" t="str">
        <f>IF(SUM('A4'!S1083:X1083)=6,'A4'!H1083,"")</f>
        <v/>
      </c>
    </row>
    <row r="1053" spans="1:10" x14ac:dyDescent="0.25">
      <c r="A1053" t="str">
        <f>IF(SUM('A4'!S1084:X1084)=6,'Angaben KH-Standort'!$D$25,"")</f>
        <v/>
      </c>
      <c r="B1053" t="str">
        <f>IF(SUM('A4'!S1084:X1084)=6,'Angaben KH-Standort'!$D$26,"")</f>
        <v/>
      </c>
      <c r="C1053" t="str">
        <f>IF(SUM('A4'!S1084:X1084)=6,'Angaben KH-Standort'!$D$12,"")</f>
        <v/>
      </c>
      <c r="D1053" t="str">
        <f>IF(SUM('A4'!S1084:X1084)=6,'A1'!$F$14,"")</f>
        <v/>
      </c>
      <c r="E1053" t="str">
        <f>IF(SUM('A4'!S1084:X1084)=6,'A4'!C1084,"")</f>
        <v/>
      </c>
      <c r="F1053" t="str">
        <f>IF(SUM('A4'!S1084:X1084)=6,'A4'!D1084,"")</f>
        <v/>
      </c>
      <c r="G1053" t="str">
        <f>IF(SUM('A4'!S1084:X1084)=6,'A4'!E1084,"")</f>
        <v/>
      </c>
      <c r="H1053" t="str">
        <f>IF(SUM('A4'!S1084:X1084)=6,'A4'!F1084,"")</f>
        <v/>
      </c>
      <c r="I1053" t="str">
        <f>IF(SUM('A4'!S1084:X1084)=6,'A4'!G1084,"")</f>
        <v/>
      </c>
      <c r="J1053" s="308" t="str">
        <f>IF(SUM('A4'!S1084:X1084)=6,'A4'!H1084,"")</f>
        <v/>
      </c>
    </row>
    <row r="1054" spans="1:10" x14ac:dyDescent="0.25">
      <c r="A1054" t="str">
        <f>IF(SUM('A4'!S1085:X1085)=6,'Angaben KH-Standort'!$D$25,"")</f>
        <v/>
      </c>
      <c r="B1054" t="str">
        <f>IF(SUM('A4'!S1085:X1085)=6,'Angaben KH-Standort'!$D$26,"")</f>
        <v/>
      </c>
      <c r="C1054" t="str">
        <f>IF(SUM('A4'!S1085:X1085)=6,'Angaben KH-Standort'!$D$12,"")</f>
        <v/>
      </c>
      <c r="D1054" t="str">
        <f>IF(SUM('A4'!S1085:X1085)=6,'A1'!$F$14,"")</f>
        <v/>
      </c>
      <c r="E1054" t="str">
        <f>IF(SUM('A4'!S1085:X1085)=6,'A4'!C1085,"")</f>
        <v/>
      </c>
      <c r="F1054" t="str">
        <f>IF(SUM('A4'!S1085:X1085)=6,'A4'!D1085,"")</f>
        <v/>
      </c>
      <c r="G1054" t="str">
        <f>IF(SUM('A4'!S1085:X1085)=6,'A4'!E1085,"")</f>
        <v/>
      </c>
      <c r="H1054" t="str">
        <f>IF(SUM('A4'!S1085:X1085)=6,'A4'!F1085,"")</f>
        <v/>
      </c>
      <c r="I1054" t="str">
        <f>IF(SUM('A4'!S1085:X1085)=6,'A4'!G1085,"")</f>
        <v/>
      </c>
      <c r="J1054" s="308" t="str">
        <f>IF(SUM('A4'!S1085:X1085)=6,'A4'!H1085,"")</f>
        <v/>
      </c>
    </row>
    <row r="1055" spans="1:10" x14ac:dyDescent="0.25">
      <c r="A1055" t="str">
        <f>IF(SUM('A4'!S1086:X1086)=6,'Angaben KH-Standort'!$D$25,"")</f>
        <v/>
      </c>
      <c r="B1055" t="str">
        <f>IF(SUM('A4'!S1086:X1086)=6,'Angaben KH-Standort'!$D$26,"")</f>
        <v/>
      </c>
      <c r="C1055" t="str">
        <f>IF(SUM('A4'!S1086:X1086)=6,'Angaben KH-Standort'!$D$12,"")</f>
        <v/>
      </c>
      <c r="D1055" t="str">
        <f>IF(SUM('A4'!S1086:X1086)=6,'A1'!$F$14,"")</f>
        <v/>
      </c>
      <c r="E1055" t="str">
        <f>IF(SUM('A4'!S1086:X1086)=6,'A4'!C1086,"")</f>
        <v/>
      </c>
      <c r="F1055" t="str">
        <f>IF(SUM('A4'!S1086:X1086)=6,'A4'!D1086,"")</f>
        <v/>
      </c>
      <c r="G1055" t="str">
        <f>IF(SUM('A4'!S1086:X1086)=6,'A4'!E1086,"")</f>
        <v/>
      </c>
      <c r="H1055" t="str">
        <f>IF(SUM('A4'!S1086:X1086)=6,'A4'!F1086,"")</f>
        <v/>
      </c>
      <c r="I1055" t="str">
        <f>IF(SUM('A4'!S1086:X1086)=6,'A4'!G1086,"")</f>
        <v/>
      </c>
      <c r="J1055" s="308" t="str">
        <f>IF(SUM('A4'!S1086:X1086)=6,'A4'!H1086,"")</f>
        <v/>
      </c>
    </row>
    <row r="1056" spans="1:10" x14ac:dyDescent="0.25">
      <c r="A1056" t="str">
        <f>IF(SUM('A4'!S1087:X1087)=6,'Angaben KH-Standort'!$D$25,"")</f>
        <v/>
      </c>
      <c r="B1056" t="str">
        <f>IF(SUM('A4'!S1087:X1087)=6,'Angaben KH-Standort'!$D$26,"")</f>
        <v/>
      </c>
      <c r="C1056" t="str">
        <f>IF(SUM('A4'!S1087:X1087)=6,'Angaben KH-Standort'!$D$12,"")</f>
        <v/>
      </c>
      <c r="D1056" t="str">
        <f>IF(SUM('A4'!S1087:X1087)=6,'A1'!$F$14,"")</f>
        <v/>
      </c>
      <c r="E1056" t="str">
        <f>IF(SUM('A4'!S1087:X1087)=6,'A4'!C1087,"")</f>
        <v/>
      </c>
      <c r="F1056" t="str">
        <f>IF(SUM('A4'!S1087:X1087)=6,'A4'!D1087,"")</f>
        <v/>
      </c>
      <c r="G1056" t="str">
        <f>IF(SUM('A4'!S1087:X1087)=6,'A4'!E1087,"")</f>
        <v/>
      </c>
      <c r="H1056" t="str">
        <f>IF(SUM('A4'!S1087:X1087)=6,'A4'!F1087,"")</f>
        <v/>
      </c>
      <c r="I1056" t="str">
        <f>IF(SUM('A4'!S1087:X1087)=6,'A4'!G1087,"")</f>
        <v/>
      </c>
      <c r="J1056" s="308" t="str">
        <f>IF(SUM('A4'!S1087:X1087)=6,'A4'!H1087,"")</f>
        <v/>
      </c>
    </row>
    <row r="1057" spans="1:10" x14ac:dyDescent="0.25">
      <c r="A1057" t="str">
        <f>IF(SUM('A4'!S1088:X1088)=6,'Angaben KH-Standort'!$D$25,"")</f>
        <v/>
      </c>
      <c r="B1057" t="str">
        <f>IF(SUM('A4'!S1088:X1088)=6,'Angaben KH-Standort'!$D$26,"")</f>
        <v/>
      </c>
      <c r="C1057" t="str">
        <f>IF(SUM('A4'!S1088:X1088)=6,'Angaben KH-Standort'!$D$12,"")</f>
        <v/>
      </c>
      <c r="D1057" t="str">
        <f>IF(SUM('A4'!S1088:X1088)=6,'A1'!$F$14,"")</f>
        <v/>
      </c>
      <c r="E1057" t="str">
        <f>IF(SUM('A4'!S1088:X1088)=6,'A4'!C1088,"")</f>
        <v/>
      </c>
      <c r="F1057" t="str">
        <f>IF(SUM('A4'!S1088:X1088)=6,'A4'!D1088,"")</f>
        <v/>
      </c>
      <c r="G1057" t="str">
        <f>IF(SUM('A4'!S1088:X1088)=6,'A4'!E1088,"")</f>
        <v/>
      </c>
      <c r="H1057" t="str">
        <f>IF(SUM('A4'!S1088:X1088)=6,'A4'!F1088,"")</f>
        <v/>
      </c>
      <c r="I1057" t="str">
        <f>IF(SUM('A4'!S1088:X1088)=6,'A4'!G1088,"")</f>
        <v/>
      </c>
      <c r="J1057" s="308" t="str">
        <f>IF(SUM('A4'!S1088:X1088)=6,'A4'!H1088,"")</f>
        <v/>
      </c>
    </row>
    <row r="1058" spans="1:10" x14ac:dyDescent="0.25">
      <c r="A1058" t="str">
        <f>IF(SUM('A4'!S1089:X1089)=6,'Angaben KH-Standort'!$D$25,"")</f>
        <v/>
      </c>
      <c r="B1058" t="str">
        <f>IF(SUM('A4'!S1089:X1089)=6,'Angaben KH-Standort'!$D$26,"")</f>
        <v/>
      </c>
      <c r="C1058" t="str">
        <f>IF(SUM('A4'!S1089:X1089)=6,'Angaben KH-Standort'!$D$12,"")</f>
        <v/>
      </c>
      <c r="D1058" t="str">
        <f>IF(SUM('A4'!S1089:X1089)=6,'A1'!$F$14,"")</f>
        <v/>
      </c>
      <c r="E1058" t="str">
        <f>IF(SUM('A4'!S1089:X1089)=6,'A4'!C1089,"")</f>
        <v/>
      </c>
      <c r="F1058" t="str">
        <f>IF(SUM('A4'!S1089:X1089)=6,'A4'!D1089,"")</f>
        <v/>
      </c>
      <c r="G1058" t="str">
        <f>IF(SUM('A4'!S1089:X1089)=6,'A4'!E1089,"")</f>
        <v/>
      </c>
      <c r="H1058" t="str">
        <f>IF(SUM('A4'!S1089:X1089)=6,'A4'!F1089,"")</f>
        <v/>
      </c>
      <c r="I1058" t="str">
        <f>IF(SUM('A4'!S1089:X1089)=6,'A4'!G1089,"")</f>
        <v/>
      </c>
      <c r="J1058" s="308" t="str">
        <f>IF(SUM('A4'!S1089:X1089)=6,'A4'!H1089,"")</f>
        <v/>
      </c>
    </row>
    <row r="1059" spans="1:10" x14ac:dyDescent="0.25">
      <c r="A1059" t="str">
        <f>IF(SUM('A4'!S1090:X1090)=6,'Angaben KH-Standort'!$D$25,"")</f>
        <v/>
      </c>
      <c r="B1059" t="str">
        <f>IF(SUM('A4'!S1090:X1090)=6,'Angaben KH-Standort'!$D$26,"")</f>
        <v/>
      </c>
      <c r="C1059" t="str">
        <f>IF(SUM('A4'!S1090:X1090)=6,'Angaben KH-Standort'!$D$12,"")</f>
        <v/>
      </c>
      <c r="D1059" t="str">
        <f>IF(SUM('A4'!S1090:X1090)=6,'A1'!$F$14,"")</f>
        <v/>
      </c>
      <c r="E1059" t="str">
        <f>IF(SUM('A4'!S1090:X1090)=6,'A4'!C1090,"")</f>
        <v/>
      </c>
      <c r="F1059" t="str">
        <f>IF(SUM('A4'!S1090:X1090)=6,'A4'!D1090,"")</f>
        <v/>
      </c>
      <c r="G1059" t="str">
        <f>IF(SUM('A4'!S1090:X1090)=6,'A4'!E1090,"")</f>
        <v/>
      </c>
      <c r="H1059" t="str">
        <f>IF(SUM('A4'!S1090:X1090)=6,'A4'!F1090,"")</f>
        <v/>
      </c>
      <c r="I1059" t="str">
        <f>IF(SUM('A4'!S1090:X1090)=6,'A4'!G1090,"")</f>
        <v/>
      </c>
      <c r="J1059" s="308" t="str">
        <f>IF(SUM('A4'!S1090:X1090)=6,'A4'!H1090,"")</f>
        <v/>
      </c>
    </row>
    <row r="1060" spans="1:10" x14ac:dyDescent="0.25">
      <c r="A1060" t="str">
        <f>IF(SUM('A4'!S1091:X1091)=6,'Angaben KH-Standort'!$D$25,"")</f>
        <v/>
      </c>
      <c r="B1060" t="str">
        <f>IF(SUM('A4'!S1091:X1091)=6,'Angaben KH-Standort'!$D$26,"")</f>
        <v/>
      </c>
      <c r="C1060" t="str">
        <f>IF(SUM('A4'!S1091:X1091)=6,'Angaben KH-Standort'!$D$12,"")</f>
        <v/>
      </c>
      <c r="D1060" t="str">
        <f>IF(SUM('A4'!S1091:X1091)=6,'A1'!$F$14,"")</f>
        <v/>
      </c>
      <c r="E1060" t="str">
        <f>IF(SUM('A4'!S1091:X1091)=6,'A4'!C1091,"")</f>
        <v/>
      </c>
      <c r="F1060" t="str">
        <f>IF(SUM('A4'!S1091:X1091)=6,'A4'!D1091,"")</f>
        <v/>
      </c>
      <c r="G1060" t="str">
        <f>IF(SUM('A4'!S1091:X1091)=6,'A4'!E1091,"")</f>
        <v/>
      </c>
      <c r="H1060" t="str">
        <f>IF(SUM('A4'!S1091:X1091)=6,'A4'!F1091,"")</f>
        <v/>
      </c>
      <c r="I1060" t="str">
        <f>IF(SUM('A4'!S1091:X1091)=6,'A4'!G1091,"")</f>
        <v/>
      </c>
      <c r="J1060" s="308" t="str">
        <f>IF(SUM('A4'!S1091:X1091)=6,'A4'!H1091,"")</f>
        <v/>
      </c>
    </row>
    <row r="1061" spans="1:10" x14ac:dyDescent="0.25">
      <c r="A1061" t="str">
        <f>IF(SUM('A4'!S1092:X1092)=6,'Angaben KH-Standort'!$D$25,"")</f>
        <v/>
      </c>
      <c r="B1061" t="str">
        <f>IF(SUM('A4'!S1092:X1092)=6,'Angaben KH-Standort'!$D$26,"")</f>
        <v/>
      </c>
      <c r="C1061" t="str">
        <f>IF(SUM('A4'!S1092:X1092)=6,'Angaben KH-Standort'!$D$12,"")</f>
        <v/>
      </c>
      <c r="D1061" t="str">
        <f>IF(SUM('A4'!S1092:X1092)=6,'A1'!$F$14,"")</f>
        <v/>
      </c>
      <c r="E1061" t="str">
        <f>IF(SUM('A4'!S1092:X1092)=6,'A4'!C1092,"")</f>
        <v/>
      </c>
      <c r="F1061" t="str">
        <f>IF(SUM('A4'!S1092:X1092)=6,'A4'!D1092,"")</f>
        <v/>
      </c>
      <c r="G1061" t="str">
        <f>IF(SUM('A4'!S1092:X1092)=6,'A4'!E1092,"")</f>
        <v/>
      </c>
      <c r="H1061" t="str">
        <f>IF(SUM('A4'!S1092:X1092)=6,'A4'!F1092,"")</f>
        <v/>
      </c>
      <c r="I1061" t="str">
        <f>IF(SUM('A4'!S1092:X1092)=6,'A4'!G1092,"")</f>
        <v/>
      </c>
      <c r="J1061" s="308" t="str">
        <f>IF(SUM('A4'!S1092:X1092)=6,'A4'!H1092,"")</f>
        <v/>
      </c>
    </row>
    <row r="1062" spans="1:10" x14ac:dyDescent="0.25">
      <c r="A1062" t="str">
        <f>IF(SUM('A4'!S1093:X1093)=6,'Angaben KH-Standort'!$D$25,"")</f>
        <v/>
      </c>
      <c r="B1062" t="str">
        <f>IF(SUM('A4'!S1093:X1093)=6,'Angaben KH-Standort'!$D$26,"")</f>
        <v/>
      </c>
      <c r="C1062" t="str">
        <f>IF(SUM('A4'!S1093:X1093)=6,'Angaben KH-Standort'!$D$12,"")</f>
        <v/>
      </c>
      <c r="D1062" t="str">
        <f>IF(SUM('A4'!S1093:X1093)=6,'A1'!$F$14,"")</f>
        <v/>
      </c>
      <c r="E1062" t="str">
        <f>IF(SUM('A4'!S1093:X1093)=6,'A4'!C1093,"")</f>
        <v/>
      </c>
      <c r="F1062" t="str">
        <f>IF(SUM('A4'!S1093:X1093)=6,'A4'!D1093,"")</f>
        <v/>
      </c>
      <c r="G1062" t="str">
        <f>IF(SUM('A4'!S1093:X1093)=6,'A4'!E1093,"")</f>
        <v/>
      </c>
      <c r="H1062" t="str">
        <f>IF(SUM('A4'!S1093:X1093)=6,'A4'!F1093,"")</f>
        <v/>
      </c>
      <c r="I1062" t="str">
        <f>IF(SUM('A4'!S1093:X1093)=6,'A4'!G1093,"")</f>
        <v/>
      </c>
      <c r="J1062" s="308" t="str">
        <f>IF(SUM('A4'!S1093:X1093)=6,'A4'!H1093,"")</f>
        <v/>
      </c>
    </row>
    <row r="1063" spans="1:10" x14ac:dyDescent="0.25">
      <c r="A1063" t="str">
        <f>IF(SUM('A4'!S1094:X1094)=6,'Angaben KH-Standort'!$D$25,"")</f>
        <v/>
      </c>
      <c r="B1063" t="str">
        <f>IF(SUM('A4'!S1094:X1094)=6,'Angaben KH-Standort'!$D$26,"")</f>
        <v/>
      </c>
      <c r="C1063" t="str">
        <f>IF(SUM('A4'!S1094:X1094)=6,'Angaben KH-Standort'!$D$12,"")</f>
        <v/>
      </c>
      <c r="D1063" t="str">
        <f>IF(SUM('A4'!S1094:X1094)=6,'A1'!$F$14,"")</f>
        <v/>
      </c>
      <c r="E1063" t="str">
        <f>IF(SUM('A4'!S1094:X1094)=6,'A4'!C1094,"")</f>
        <v/>
      </c>
      <c r="F1063" t="str">
        <f>IF(SUM('A4'!S1094:X1094)=6,'A4'!D1094,"")</f>
        <v/>
      </c>
      <c r="G1063" t="str">
        <f>IF(SUM('A4'!S1094:X1094)=6,'A4'!E1094,"")</f>
        <v/>
      </c>
      <c r="H1063" t="str">
        <f>IF(SUM('A4'!S1094:X1094)=6,'A4'!F1094,"")</f>
        <v/>
      </c>
      <c r="I1063" t="str">
        <f>IF(SUM('A4'!S1094:X1094)=6,'A4'!G1094,"")</f>
        <v/>
      </c>
      <c r="J1063" s="308" t="str">
        <f>IF(SUM('A4'!S1094:X1094)=6,'A4'!H1094,"")</f>
        <v/>
      </c>
    </row>
    <row r="1064" spans="1:10" x14ac:dyDescent="0.25">
      <c r="A1064" t="str">
        <f>IF(SUM('A4'!S1095:X1095)=6,'Angaben KH-Standort'!$D$25,"")</f>
        <v/>
      </c>
      <c r="B1064" t="str">
        <f>IF(SUM('A4'!S1095:X1095)=6,'Angaben KH-Standort'!$D$26,"")</f>
        <v/>
      </c>
      <c r="C1064" t="str">
        <f>IF(SUM('A4'!S1095:X1095)=6,'Angaben KH-Standort'!$D$12,"")</f>
        <v/>
      </c>
      <c r="D1064" t="str">
        <f>IF(SUM('A4'!S1095:X1095)=6,'A1'!$F$14,"")</f>
        <v/>
      </c>
      <c r="E1064" t="str">
        <f>IF(SUM('A4'!S1095:X1095)=6,'A4'!C1095,"")</f>
        <v/>
      </c>
      <c r="F1064" t="str">
        <f>IF(SUM('A4'!S1095:X1095)=6,'A4'!D1095,"")</f>
        <v/>
      </c>
      <c r="G1064" t="str">
        <f>IF(SUM('A4'!S1095:X1095)=6,'A4'!E1095,"")</f>
        <v/>
      </c>
      <c r="H1064" t="str">
        <f>IF(SUM('A4'!S1095:X1095)=6,'A4'!F1095,"")</f>
        <v/>
      </c>
      <c r="I1064" t="str">
        <f>IF(SUM('A4'!S1095:X1095)=6,'A4'!G1095,"")</f>
        <v/>
      </c>
      <c r="J1064" s="308" t="str">
        <f>IF(SUM('A4'!S1095:X1095)=6,'A4'!H1095,"")</f>
        <v/>
      </c>
    </row>
    <row r="1065" spans="1:10" x14ac:dyDescent="0.25">
      <c r="A1065" t="str">
        <f>IF(SUM('A4'!S1096:X1096)=6,'Angaben KH-Standort'!$D$25,"")</f>
        <v/>
      </c>
      <c r="B1065" t="str">
        <f>IF(SUM('A4'!S1096:X1096)=6,'Angaben KH-Standort'!$D$26,"")</f>
        <v/>
      </c>
      <c r="C1065" t="str">
        <f>IF(SUM('A4'!S1096:X1096)=6,'Angaben KH-Standort'!$D$12,"")</f>
        <v/>
      </c>
      <c r="D1065" t="str">
        <f>IF(SUM('A4'!S1096:X1096)=6,'A1'!$F$14,"")</f>
        <v/>
      </c>
      <c r="E1065" t="str">
        <f>IF(SUM('A4'!S1096:X1096)=6,'A4'!C1096,"")</f>
        <v/>
      </c>
      <c r="F1065" t="str">
        <f>IF(SUM('A4'!S1096:X1096)=6,'A4'!D1096,"")</f>
        <v/>
      </c>
      <c r="G1065" t="str">
        <f>IF(SUM('A4'!S1096:X1096)=6,'A4'!E1096,"")</f>
        <v/>
      </c>
      <c r="H1065" t="str">
        <f>IF(SUM('A4'!S1096:X1096)=6,'A4'!F1096,"")</f>
        <v/>
      </c>
      <c r="I1065" t="str">
        <f>IF(SUM('A4'!S1096:X1096)=6,'A4'!G1096,"")</f>
        <v/>
      </c>
      <c r="J1065" s="308" t="str">
        <f>IF(SUM('A4'!S1096:X1096)=6,'A4'!H1096,"")</f>
        <v/>
      </c>
    </row>
    <row r="1066" spans="1:10" x14ac:dyDescent="0.25">
      <c r="A1066" t="str">
        <f>IF(SUM('A4'!S1097:X1097)=6,'Angaben KH-Standort'!$D$25,"")</f>
        <v/>
      </c>
      <c r="B1066" t="str">
        <f>IF(SUM('A4'!S1097:X1097)=6,'Angaben KH-Standort'!$D$26,"")</f>
        <v/>
      </c>
      <c r="C1066" t="str">
        <f>IF(SUM('A4'!S1097:X1097)=6,'Angaben KH-Standort'!$D$12,"")</f>
        <v/>
      </c>
      <c r="D1066" t="str">
        <f>IF(SUM('A4'!S1097:X1097)=6,'A1'!$F$14,"")</f>
        <v/>
      </c>
      <c r="E1066" t="str">
        <f>IF(SUM('A4'!S1097:X1097)=6,'A4'!C1097,"")</f>
        <v/>
      </c>
      <c r="F1066" t="str">
        <f>IF(SUM('A4'!S1097:X1097)=6,'A4'!D1097,"")</f>
        <v/>
      </c>
      <c r="G1066" t="str">
        <f>IF(SUM('A4'!S1097:X1097)=6,'A4'!E1097,"")</f>
        <v/>
      </c>
      <c r="H1066" t="str">
        <f>IF(SUM('A4'!S1097:X1097)=6,'A4'!F1097,"")</f>
        <v/>
      </c>
      <c r="I1066" t="str">
        <f>IF(SUM('A4'!S1097:X1097)=6,'A4'!G1097,"")</f>
        <v/>
      </c>
      <c r="J1066" s="308" t="str">
        <f>IF(SUM('A4'!S1097:X1097)=6,'A4'!H1097,"")</f>
        <v/>
      </c>
    </row>
    <row r="1067" spans="1:10" x14ac:dyDescent="0.25">
      <c r="A1067" t="str">
        <f>IF(SUM('A4'!S1098:X1098)=6,'Angaben KH-Standort'!$D$25,"")</f>
        <v/>
      </c>
      <c r="B1067" t="str">
        <f>IF(SUM('A4'!S1098:X1098)=6,'Angaben KH-Standort'!$D$26,"")</f>
        <v/>
      </c>
      <c r="C1067" t="str">
        <f>IF(SUM('A4'!S1098:X1098)=6,'Angaben KH-Standort'!$D$12,"")</f>
        <v/>
      </c>
      <c r="D1067" t="str">
        <f>IF(SUM('A4'!S1098:X1098)=6,'A1'!$F$14,"")</f>
        <v/>
      </c>
      <c r="E1067" t="str">
        <f>IF(SUM('A4'!S1098:X1098)=6,'A4'!C1098,"")</f>
        <v/>
      </c>
      <c r="F1067" t="str">
        <f>IF(SUM('A4'!S1098:X1098)=6,'A4'!D1098,"")</f>
        <v/>
      </c>
      <c r="G1067" t="str">
        <f>IF(SUM('A4'!S1098:X1098)=6,'A4'!E1098,"")</f>
        <v/>
      </c>
      <c r="H1067" t="str">
        <f>IF(SUM('A4'!S1098:X1098)=6,'A4'!F1098,"")</f>
        <v/>
      </c>
      <c r="I1067" t="str">
        <f>IF(SUM('A4'!S1098:X1098)=6,'A4'!G1098,"")</f>
        <v/>
      </c>
      <c r="J1067" s="308" t="str">
        <f>IF(SUM('A4'!S1098:X1098)=6,'A4'!H1098,"")</f>
        <v/>
      </c>
    </row>
    <row r="1068" spans="1:10" x14ac:dyDescent="0.25">
      <c r="A1068" t="str">
        <f>IF(SUM('A4'!S1099:X1099)=6,'Angaben KH-Standort'!$D$25,"")</f>
        <v/>
      </c>
      <c r="B1068" t="str">
        <f>IF(SUM('A4'!S1099:X1099)=6,'Angaben KH-Standort'!$D$26,"")</f>
        <v/>
      </c>
      <c r="C1068" t="str">
        <f>IF(SUM('A4'!S1099:X1099)=6,'Angaben KH-Standort'!$D$12,"")</f>
        <v/>
      </c>
      <c r="D1068" t="str">
        <f>IF(SUM('A4'!S1099:X1099)=6,'A1'!$F$14,"")</f>
        <v/>
      </c>
      <c r="E1068" t="str">
        <f>IF(SUM('A4'!S1099:X1099)=6,'A4'!C1099,"")</f>
        <v/>
      </c>
      <c r="F1068" t="str">
        <f>IF(SUM('A4'!S1099:X1099)=6,'A4'!D1099,"")</f>
        <v/>
      </c>
      <c r="G1068" t="str">
        <f>IF(SUM('A4'!S1099:X1099)=6,'A4'!E1099,"")</f>
        <v/>
      </c>
      <c r="H1068" t="str">
        <f>IF(SUM('A4'!S1099:X1099)=6,'A4'!F1099,"")</f>
        <v/>
      </c>
      <c r="I1068" t="str">
        <f>IF(SUM('A4'!S1099:X1099)=6,'A4'!G1099,"")</f>
        <v/>
      </c>
      <c r="J1068" s="308" t="str">
        <f>IF(SUM('A4'!S1099:X1099)=6,'A4'!H1099,"")</f>
        <v/>
      </c>
    </row>
    <row r="1069" spans="1:10" x14ac:dyDescent="0.25">
      <c r="A1069" t="str">
        <f>IF(SUM('A4'!S1100:X1100)=6,'Angaben KH-Standort'!$D$25,"")</f>
        <v/>
      </c>
      <c r="B1069" t="str">
        <f>IF(SUM('A4'!S1100:X1100)=6,'Angaben KH-Standort'!$D$26,"")</f>
        <v/>
      </c>
      <c r="C1069" t="str">
        <f>IF(SUM('A4'!S1100:X1100)=6,'Angaben KH-Standort'!$D$12,"")</f>
        <v/>
      </c>
      <c r="D1069" t="str">
        <f>IF(SUM('A4'!S1100:X1100)=6,'A1'!$F$14,"")</f>
        <v/>
      </c>
      <c r="E1069" t="str">
        <f>IF(SUM('A4'!S1100:X1100)=6,'A4'!C1100,"")</f>
        <v/>
      </c>
      <c r="F1069" t="str">
        <f>IF(SUM('A4'!S1100:X1100)=6,'A4'!D1100,"")</f>
        <v/>
      </c>
      <c r="G1069" t="str">
        <f>IF(SUM('A4'!S1100:X1100)=6,'A4'!E1100,"")</f>
        <v/>
      </c>
      <c r="H1069" t="str">
        <f>IF(SUM('A4'!S1100:X1100)=6,'A4'!F1100,"")</f>
        <v/>
      </c>
      <c r="I1069" t="str">
        <f>IF(SUM('A4'!S1100:X1100)=6,'A4'!G1100,"")</f>
        <v/>
      </c>
      <c r="J1069" s="308" t="str">
        <f>IF(SUM('A4'!S1100:X1100)=6,'A4'!H1100,"")</f>
        <v/>
      </c>
    </row>
    <row r="1070" spans="1:10" x14ac:dyDescent="0.25">
      <c r="A1070" t="str">
        <f>IF(SUM('A4'!S1101:X1101)=6,'Angaben KH-Standort'!$D$25,"")</f>
        <v/>
      </c>
      <c r="B1070" t="str">
        <f>IF(SUM('A4'!S1101:X1101)=6,'Angaben KH-Standort'!$D$26,"")</f>
        <v/>
      </c>
      <c r="C1070" t="str">
        <f>IF(SUM('A4'!S1101:X1101)=6,'Angaben KH-Standort'!$D$12,"")</f>
        <v/>
      </c>
      <c r="D1070" t="str">
        <f>IF(SUM('A4'!S1101:X1101)=6,'A1'!$F$14,"")</f>
        <v/>
      </c>
      <c r="E1070" t="str">
        <f>IF(SUM('A4'!S1101:X1101)=6,'A4'!C1101,"")</f>
        <v/>
      </c>
      <c r="F1070" t="str">
        <f>IF(SUM('A4'!S1101:X1101)=6,'A4'!D1101,"")</f>
        <v/>
      </c>
      <c r="G1070" t="str">
        <f>IF(SUM('A4'!S1101:X1101)=6,'A4'!E1101,"")</f>
        <v/>
      </c>
      <c r="H1070" t="str">
        <f>IF(SUM('A4'!S1101:X1101)=6,'A4'!F1101,"")</f>
        <v/>
      </c>
      <c r="I1070" t="str">
        <f>IF(SUM('A4'!S1101:X1101)=6,'A4'!G1101,"")</f>
        <v/>
      </c>
      <c r="J1070" s="308" t="str">
        <f>IF(SUM('A4'!S1101:X1101)=6,'A4'!H1101,"")</f>
        <v/>
      </c>
    </row>
    <row r="1071" spans="1:10" x14ac:dyDescent="0.25">
      <c r="A1071" t="str">
        <f>IF(SUM('A4'!S1102:X1102)=6,'Angaben KH-Standort'!$D$25,"")</f>
        <v/>
      </c>
      <c r="B1071" t="str">
        <f>IF(SUM('A4'!S1102:X1102)=6,'Angaben KH-Standort'!$D$26,"")</f>
        <v/>
      </c>
      <c r="C1071" t="str">
        <f>IF(SUM('A4'!S1102:X1102)=6,'Angaben KH-Standort'!$D$12,"")</f>
        <v/>
      </c>
      <c r="D1071" t="str">
        <f>IF(SUM('A4'!S1102:X1102)=6,'A1'!$F$14,"")</f>
        <v/>
      </c>
      <c r="E1071" t="str">
        <f>IF(SUM('A4'!S1102:X1102)=6,'A4'!C1102,"")</f>
        <v/>
      </c>
      <c r="F1071" t="str">
        <f>IF(SUM('A4'!S1102:X1102)=6,'A4'!D1102,"")</f>
        <v/>
      </c>
      <c r="G1071" t="str">
        <f>IF(SUM('A4'!S1102:X1102)=6,'A4'!E1102,"")</f>
        <v/>
      </c>
      <c r="H1071" t="str">
        <f>IF(SUM('A4'!S1102:X1102)=6,'A4'!F1102,"")</f>
        <v/>
      </c>
      <c r="I1071" t="str">
        <f>IF(SUM('A4'!S1102:X1102)=6,'A4'!G1102,"")</f>
        <v/>
      </c>
      <c r="J1071" s="308" t="str">
        <f>IF(SUM('A4'!S1102:X1102)=6,'A4'!H1102,"")</f>
        <v/>
      </c>
    </row>
    <row r="1072" spans="1:10" x14ac:dyDescent="0.25">
      <c r="A1072" t="str">
        <f>IF(SUM('A4'!S1103:X1103)=6,'Angaben KH-Standort'!$D$25,"")</f>
        <v/>
      </c>
      <c r="B1072" t="str">
        <f>IF(SUM('A4'!S1103:X1103)=6,'Angaben KH-Standort'!$D$26,"")</f>
        <v/>
      </c>
      <c r="C1072" t="str">
        <f>IF(SUM('A4'!S1103:X1103)=6,'Angaben KH-Standort'!$D$12,"")</f>
        <v/>
      </c>
      <c r="D1072" t="str">
        <f>IF(SUM('A4'!S1103:X1103)=6,'A1'!$F$14,"")</f>
        <v/>
      </c>
      <c r="E1072" t="str">
        <f>IF(SUM('A4'!S1103:X1103)=6,'A4'!C1103,"")</f>
        <v/>
      </c>
      <c r="F1072" t="str">
        <f>IF(SUM('A4'!S1103:X1103)=6,'A4'!D1103,"")</f>
        <v/>
      </c>
      <c r="G1072" t="str">
        <f>IF(SUM('A4'!S1103:X1103)=6,'A4'!E1103,"")</f>
        <v/>
      </c>
      <c r="H1072" t="str">
        <f>IF(SUM('A4'!S1103:X1103)=6,'A4'!F1103,"")</f>
        <v/>
      </c>
      <c r="I1072" t="str">
        <f>IF(SUM('A4'!S1103:X1103)=6,'A4'!G1103,"")</f>
        <v/>
      </c>
      <c r="J1072" s="308" t="str">
        <f>IF(SUM('A4'!S1103:X1103)=6,'A4'!H1103,"")</f>
        <v/>
      </c>
    </row>
    <row r="1073" spans="1:10" x14ac:dyDescent="0.25">
      <c r="A1073" t="str">
        <f>IF(SUM('A4'!S1104:X1104)=6,'Angaben KH-Standort'!$D$25,"")</f>
        <v/>
      </c>
      <c r="B1073" t="str">
        <f>IF(SUM('A4'!S1104:X1104)=6,'Angaben KH-Standort'!$D$26,"")</f>
        <v/>
      </c>
      <c r="C1073" t="str">
        <f>IF(SUM('A4'!S1104:X1104)=6,'Angaben KH-Standort'!$D$12,"")</f>
        <v/>
      </c>
      <c r="D1073" t="str">
        <f>IF(SUM('A4'!S1104:X1104)=6,'A1'!$F$14,"")</f>
        <v/>
      </c>
      <c r="E1073" t="str">
        <f>IF(SUM('A4'!S1104:X1104)=6,'A4'!C1104,"")</f>
        <v/>
      </c>
      <c r="F1073" t="str">
        <f>IF(SUM('A4'!S1104:X1104)=6,'A4'!D1104,"")</f>
        <v/>
      </c>
      <c r="G1073" t="str">
        <f>IF(SUM('A4'!S1104:X1104)=6,'A4'!E1104,"")</f>
        <v/>
      </c>
      <c r="H1073" t="str">
        <f>IF(SUM('A4'!S1104:X1104)=6,'A4'!F1104,"")</f>
        <v/>
      </c>
      <c r="I1073" t="str">
        <f>IF(SUM('A4'!S1104:X1104)=6,'A4'!G1104,"")</f>
        <v/>
      </c>
      <c r="J1073" s="308" t="str">
        <f>IF(SUM('A4'!S1104:X1104)=6,'A4'!H1104,"")</f>
        <v/>
      </c>
    </row>
    <row r="1074" spans="1:10" x14ac:dyDescent="0.25">
      <c r="A1074" t="str">
        <f>IF(SUM('A4'!S1105:X1105)=6,'Angaben KH-Standort'!$D$25,"")</f>
        <v/>
      </c>
      <c r="B1074" t="str">
        <f>IF(SUM('A4'!S1105:X1105)=6,'Angaben KH-Standort'!$D$26,"")</f>
        <v/>
      </c>
      <c r="C1074" t="str">
        <f>IF(SUM('A4'!S1105:X1105)=6,'Angaben KH-Standort'!$D$12,"")</f>
        <v/>
      </c>
      <c r="D1074" t="str">
        <f>IF(SUM('A4'!S1105:X1105)=6,'A1'!$F$14,"")</f>
        <v/>
      </c>
      <c r="E1074" t="str">
        <f>IF(SUM('A4'!S1105:X1105)=6,'A4'!C1105,"")</f>
        <v/>
      </c>
      <c r="F1074" t="str">
        <f>IF(SUM('A4'!S1105:X1105)=6,'A4'!D1105,"")</f>
        <v/>
      </c>
      <c r="G1074" t="str">
        <f>IF(SUM('A4'!S1105:X1105)=6,'A4'!E1105,"")</f>
        <v/>
      </c>
      <c r="H1074" t="str">
        <f>IF(SUM('A4'!S1105:X1105)=6,'A4'!F1105,"")</f>
        <v/>
      </c>
      <c r="I1074" t="str">
        <f>IF(SUM('A4'!S1105:X1105)=6,'A4'!G1105,"")</f>
        <v/>
      </c>
      <c r="J1074" s="308" t="str">
        <f>IF(SUM('A4'!S1105:X1105)=6,'A4'!H1105,"")</f>
        <v/>
      </c>
    </row>
    <row r="1075" spans="1:10" x14ac:dyDescent="0.25">
      <c r="A1075" t="str">
        <f>IF(SUM('A4'!S1106:X1106)=6,'Angaben KH-Standort'!$D$25,"")</f>
        <v/>
      </c>
      <c r="B1075" t="str">
        <f>IF(SUM('A4'!S1106:X1106)=6,'Angaben KH-Standort'!$D$26,"")</f>
        <v/>
      </c>
      <c r="C1075" t="str">
        <f>IF(SUM('A4'!S1106:X1106)=6,'Angaben KH-Standort'!$D$12,"")</f>
        <v/>
      </c>
      <c r="D1075" t="str">
        <f>IF(SUM('A4'!S1106:X1106)=6,'A1'!$F$14,"")</f>
        <v/>
      </c>
      <c r="E1075" t="str">
        <f>IF(SUM('A4'!S1106:X1106)=6,'A4'!C1106,"")</f>
        <v/>
      </c>
      <c r="F1075" t="str">
        <f>IF(SUM('A4'!S1106:X1106)=6,'A4'!D1106,"")</f>
        <v/>
      </c>
      <c r="G1075" t="str">
        <f>IF(SUM('A4'!S1106:X1106)=6,'A4'!E1106,"")</f>
        <v/>
      </c>
      <c r="H1075" t="str">
        <f>IF(SUM('A4'!S1106:X1106)=6,'A4'!F1106,"")</f>
        <v/>
      </c>
      <c r="I1075" t="str">
        <f>IF(SUM('A4'!S1106:X1106)=6,'A4'!G1106,"")</f>
        <v/>
      </c>
      <c r="J1075" s="308" t="str">
        <f>IF(SUM('A4'!S1106:X1106)=6,'A4'!H1106,"")</f>
        <v/>
      </c>
    </row>
    <row r="1076" spans="1:10" x14ac:dyDescent="0.25">
      <c r="A1076" t="str">
        <f>IF(SUM('A4'!S1107:X1107)=6,'Angaben KH-Standort'!$D$25,"")</f>
        <v/>
      </c>
      <c r="B1076" t="str">
        <f>IF(SUM('A4'!S1107:X1107)=6,'Angaben KH-Standort'!$D$26,"")</f>
        <v/>
      </c>
      <c r="C1076" t="str">
        <f>IF(SUM('A4'!S1107:X1107)=6,'Angaben KH-Standort'!$D$12,"")</f>
        <v/>
      </c>
      <c r="D1076" t="str">
        <f>IF(SUM('A4'!S1107:X1107)=6,'A1'!$F$14,"")</f>
        <v/>
      </c>
      <c r="E1076" t="str">
        <f>IF(SUM('A4'!S1107:X1107)=6,'A4'!C1107,"")</f>
        <v/>
      </c>
      <c r="F1076" t="str">
        <f>IF(SUM('A4'!S1107:X1107)=6,'A4'!D1107,"")</f>
        <v/>
      </c>
      <c r="G1076" t="str">
        <f>IF(SUM('A4'!S1107:X1107)=6,'A4'!E1107,"")</f>
        <v/>
      </c>
      <c r="H1076" t="str">
        <f>IF(SUM('A4'!S1107:X1107)=6,'A4'!F1107,"")</f>
        <v/>
      </c>
      <c r="I1076" t="str">
        <f>IF(SUM('A4'!S1107:X1107)=6,'A4'!G1107,"")</f>
        <v/>
      </c>
      <c r="J1076" s="308" t="str">
        <f>IF(SUM('A4'!S1107:X1107)=6,'A4'!H1107,"")</f>
        <v/>
      </c>
    </row>
    <row r="1077" spans="1:10" x14ac:dyDescent="0.25">
      <c r="A1077" t="str">
        <f>IF(SUM('A4'!S1108:X1108)=6,'Angaben KH-Standort'!$D$25,"")</f>
        <v/>
      </c>
      <c r="B1077" t="str">
        <f>IF(SUM('A4'!S1108:X1108)=6,'Angaben KH-Standort'!$D$26,"")</f>
        <v/>
      </c>
      <c r="C1077" t="str">
        <f>IF(SUM('A4'!S1108:X1108)=6,'Angaben KH-Standort'!$D$12,"")</f>
        <v/>
      </c>
      <c r="D1077" t="str">
        <f>IF(SUM('A4'!S1108:X1108)=6,'A1'!$F$14,"")</f>
        <v/>
      </c>
      <c r="E1077" t="str">
        <f>IF(SUM('A4'!S1108:X1108)=6,'A4'!C1108,"")</f>
        <v/>
      </c>
      <c r="F1077" t="str">
        <f>IF(SUM('A4'!S1108:X1108)=6,'A4'!D1108,"")</f>
        <v/>
      </c>
      <c r="G1077" t="str">
        <f>IF(SUM('A4'!S1108:X1108)=6,'A4'!E1108,"")</f>
        <v/>
      </c>
      <c r="H1077" t="str">
        <f>IF(SUM('A4'!S1108:X1108)=6,'A4'!F1108,"")</f>
        <v/>
      </c>
      <c r="I1077" t="str">
        <f>IF(SUM('A4'!S1108:X1108)=6,'A4'!G1108,"")</f>
        <v/>
      </c>
      <c r="J1077" s="308" t="str">
        <f>IF(SUM('A4'!S1108:X1108)=6,'A4'!H1108,"")</f>
        <v/>
      </c>
    </row>
    <row r="1078" spans="1:10" x14ac:dyDescent="0.25">
      <c r="A1078" t="str">
        <f>IF(SUM('A4'!S1109:X1109)=6,'Angaben KH-Standort'!$D$25,"")</f>
        <v/>
      </c>
      <c r="B1078" t="str">
        <f>IF(SUM('A4'!S1109:X1109)=6,'Angaben KH-Standort'!$D$26,"")</f>
        <v/>
      </c>
      <c r="C1078" t="str">
        <f>IF(SUM('A4'!S1109:X1109)=6,'Angaben KH-Standort'!$D$12,"")</f>
        <v/>
      </c>
      <c r="D1078" t="str">
        <f>IF(SUM('A4'!S1109:X1109)=6,'A1'!$F$14,"")</f>
        <v/>
      </c>
      <c r="E1078" t="str">
        <f>IF(SUM('A4'!S1109:X1109)=6,'A4'!C1109,"")</f>
        <v/>
      </c>
      <c r="F1078" t="str">
        <f>IF(SUM('A4'!S1109:X1109)=6,'A4'!D1109,"")</f>
        <v/>
      </c>
      <c r="G1078" t="str">
        <f>IF(SUM('A4'!S1109:X1109)=6,'A4'!E1109,"")</f>
        <v/>
      </c>
      <c r="H1078" t="str">
        <f>IF(SUM('A4'!S1109:X1109)=6,'A4'!F1109,"")</f>
        <v/>
      </c>
      <c r="I1078" t="str">
        <f>IF(SUM('A4'!S1109:X1109)=6,'A4'!G1109,"")</f>
        <v/>
      </c>
      <c r="J1078" s="308" t="str">
        <f>IF(SUM('A4'!S1109:X1109)=6,'A4'!H1109,"")</f>
        <v/>
      </c>
    </row>
    <row r="1079" spans="1:10" x14ac:dyDescent="0.25">
      <c r="A1079" t="str">
        <f>IF(SUM('A4'!S1110:X1110)=6,'Angaben KH-Standort'!$D$25,"")</f>
        <v/>
      </c>
      <c r="B1079" t="str">
        <f>IF(SUM('A4'!S1110:X1110)=6,'Angaben KH-Standort'!$D$26,"")</f>
        <v/>
      </c>
      <c r="C1079" t="str">
        <f>IF(SUM('A4'!S1110:X1110)=6,'Angaben KH-Standort'!$D$12,"")</f>
        <v/>
      </c>
      <c r="D1079" t="str">
        <f>IF(SUM('A4'!S1110:X1110)=6,'A1'!$F$14,"")</f>
        <v/>
      </c>
      <c r="E1079" t="str">
        <f>IF(SUM('A4'!S1110:X1110)=6,'A4'!C1110,"")</f>
        <v/>
      </c>
      <c r="F1079" t="str">
        <f>IF(SUM('A4'!S1110:X1110)=6,'A4'!D1110,"")</f>
        <v/>
      </c>
      <c r="G1079" t="str">
        <f>IF(SUM('A4'!S1110:X1110)=6,'A4'!E1110,"")</f>
        <v/>
      </c>
      <c r="H1079" t="str">
        <f>IF(SUM('A4'!S1110:X1110)=6,'A4'!F1110,"")</f>
        <v/>
      </c>
      <c r="I1079" t="str">
        <f>IF(SUM('A4'!S1110:X1110)=6,'A4'!G1110,"")</f>
        <v/>
      </c>
      <c r="J1079" s="308" t="str">
        <f>IF(SUM('A4'!S1110:X1110)=6,'A4'!H1110,"")</f>
        <v/>
      </c>
    </row>
    <row r="1080" spans="1:10" x14ac:dyDescent="0.25">
      <c r="A1080" t="str">
        <f>IF(SUM('A4'!S1111:X1111)=6,'Angaben KH-Standort'!$D$25,"")</f>
        <v/>
      </c>
      <c r="B1080" t="str">
        <f>IF(SUM('A4'!S1111:X1111)=6,'Angaben KH-Standort'!$D$26,"")</f>
        <v/>
      </c>
      <c r="C1080" t="str">
        <f>IF(SUM('A4'!S1111:X1111)=6,'Angaben KH-Standort'!$D$12,"")</f>
        <v/>
      </c>
      <c r="D1080" t="str">
        <f>IF(SUM('A4'!S1111:X1111)=6,'A1'!$F$14,"")</f>
        <v/>
      </c>
      <c r="E1080" t="str">
        <f>IF(SUM('A4'!S1111:X1111)=6,'A4'!C1111,"")</f>
        <v/>
      </c>
      <c r="F1080" t="str">
        <f>IF(SUM('A4'!S1111:X1111)=6,'A4'!D1111,"")</f>
        <v/>
      </c>
      <c r="G1080" t="str">
        <f>IF(SUM('A4'!S1111:X1111)=6,'A4'!E1111,"")</f>
        <v/>
      </c>
      <c r="H1080" t="str">
        <f>IF(SUM('A4'!S1111:X1111)=6,'A4'!F1111,"")</f>
        <v/>
      </c>
      <c r="I1080" t="str">
        <f>IF(SUM('A4'!S1111:X1111)=6,'A4'!G1111,"")</f>
        <v/>
      </c>
      <c r="J1080" s="308" t="str">
        <f>IF(SUM('A4'!S1111:X1111)=6,'A4'!H1111,"")</f>
        <v/>
      </c>
    </row>
    <row r="1081" spans="1:10" x14ac:dyDescent="0.25">
      <c r="A1081" t="str">
        <f>IF(SUM('A4'!S1112:X1112)=6,'Angaben KH-Standort'!$D$25,"")</f>
        <v/>
      </c>
      <c r="B1081" t="str">
        <f>IF(SUM('A4'!S1112:X1112)=6,'Angaben KH-Standort'!$D$26,"")</f>
        <v/>
      </c>
      <c r="C1081" t="str">
        <f>IF(SUM('A4'!S1112:X1112)=6,'Angaben KH-Standort'!$D$12,"")</f>
        <v/>
      </c>
      <c r="D1081" t="str">
        <f>IF(SUM('A4'!S1112:X1112)=6,'A1'!$F$14,"")</f>
        <v/>
      </c>
      <c r="E1081" t="str">
        <f>IF(SUM('A4'!S1112:X1112)=6,'A4'!C1112,"")</f>
        <v/>
      </c>
      <c r="F1081" t="str">
        <f>IF(SUM('A4'!S1112:X1112)=6,'A4'!D1112,"")</f>
        <v/>
      </c>
      <c r="G1081" t="str">
        <f>IF(SUM('A4'!S1112:X1112)=6,'A4'!E1112,"")</f>
        <v/>
      </c>
      <c r="H1081" t="str">
        <f>IF(SUM('A4'!S1112:X1112)=6,'A4'!F1112,"")</f>
        <v/>
      </c>
      <c r="I1081" t="str">
        <f>IF(SUM('A4'!S1112:X1112)=6,'A4'!G1112,"")</f>
        <v/>
      </c>
      <c r="J1081" s="308" t="str">
        <f>IF(SUM('A4'!S1112:X1112)=6,'A4'!H1112,"")</f>
        <v/>
      </c>
    </row>
    <row r="1082" spans="1:10" x14ac:dyDescent="0.25">
      <c r="A1082" t="str">
        <f>IF(SUM('A4'!S1113:X1113)=6,'Angaben KH-Standort'!$D$25,"")</f>
        <v/>
      </c>
      <c r="B1082" t="str">
        <f>IF(SUM('A4'!S1113:X1113)=6,'Angaben KH-Standort'!$D$26,"")</f>
        <v/>
      </c>
      <c r="C1082" t="str">
        <f>IF(SUM('A4'!S1113:X1113)=6,'Angaben KH-Standort'!$D$12,"")</f>
        <v/>
      </c>
      <c r="D1082" t="str">
        <f>IF(SUM('A4'!S1113:X1113)=6,'A1'!$F$14,"")</f>
        <v/>
      </c>
      <c r="E1082" t="str">
        <f>IF(SUM('A4'!S1113:X1113)=6,'A4'!C1113,"")</f>
        <v/>
      </c>
      <c r="F1082" t="str">
        <f>IF(SUM('A4'!S1113:X1113)=6,'A4'!D1113,"")</f>
        <v/>
      </c>
      <c r="G1082" t="str">
        <f>IF(SUM('A4'!S1113:X1113)=6,'A4'!E1113,"")</f>
        <v/>
      </c>
      <c r="H1082" t="str">
        <f>IF(SUM('A4'!S1113:X1113)=6,'A4'!F1113,"")</f>
        <v/>
      </c>
      <c r="I1082" t="str">
        <f>IF(SUM('A4'!S1113:X1113)=6,'A4'!G1113,"")</f>
        <v/>
      </c>
      <c r="J1082" s="308" t="str">
        <f>IF(SUM('A4'!S1113:X1113)=6,'A4'!H1113,"")</f>
        <v/>
      </c>
    </row>
    <row r="1083" spans="1:10" x14ac:dyDescent="0.25">
      <c r="A1083" t="str">
        <f>IF(SUM('A4'!S1114:X1114)=6,'Angaben KH-Standort'!$D$25,"")</f>
        <v/>
      </c>
      <c r="B1083" t="str">
        <f>IF(SUM('A4'!S1114:X1114)=6,'Angaben KH-Standort'!$D$26,"")</f>
        <v/>
      </c>
      <c r="C1083" t="str">
        <f>IF(SUM('A4'!S1114:X1114)=6,'Angaben KH-Standort'!$D$12,"")</f>
        <v/>
      </c>
      <c r="D1083" t="str">
        <f>IF(SUM('A4'!S1114:X1114)=6,'A1'!$F$14,"")</f>
        <v/>
      </c>
      <c r="E1083" t="str">
        <f>IF(SUM('A4'!S1114:X1114)=6,'A4'!C1114,"")</f>
        <v/>
      </c>
      <c r="F1083" t="str">
        <f>IF(SUM('A4'!S1114:X1114)=6,'A4'!D1114,"")</f>
        <v/>
      </c>
      <c r="G1083" t="str">
        <f>IF(SUM('A4'!S1114:X1114)=6,'A4'!E1114,"")</f>
        <v/>
      </c>
      <c r="H1083" t="str">
        <f>IF(SUM('A4'!S1114:X1114)=6,'A4'!F1114,"")</f>
        <v/>
      </c>
      <c r="I1083" t="str">
        <f>IF(SUM('A4'!S1114:X1114)=6,'A4'!G1114,"")</f>
        <v/>
      </c>
      <c r="J1083" s="308" t="str">
        <f>IF(SUM('A4'!S1114:X1114)=6,'A4'!H1114,"")</f>
        <v/>
      </c>
    </row>
    <row r="1084" spans="1:10" x14ac:dyDescent="0.25">
      <c r="A1084" t="str">
        <f>IF(SUM('A4'!S1115:X1115)=6,'Angaben KH-Standort'!$D$25,"")</f>
        <v/>
      </c>
      <c r="B1084" t="str">
        <f>IF(SUM('A4'!S1115:X1115)=6,'Angaben KH-Standort'!$D$26,"")</f>
        <v/>
      </c>
      <c r="C1084" t="str">
        <f>IF(SUM('A4'!S1115:X1115)=6,'Angaben KH-Standort'!$D$12,"")</f>
        <v/>
      </c>
      <c r="D1084" t="str">
        <f>IF(SUM('A4'!S1115:X1115)=6,'A1'!$F$14,"")</f>
        <v/>
      </c>
      <c r="E1084" t="str">
        <f>IF(SUM('A4'!S1115:X1115)=6,'A4'!C1115,"")</f>
        <v/>
      </c>
      <c r="F1084" t="str">
        <f>IF(SUM('A4'!S1115:X1115)=6,'A4'!D1115,"")</f>
        <v/>
      </c>
      <c r="G1084" t="str">
        <f>IF(SUM('A4'!S1115:X1115)=6,'A4'!E1115,"")</f>
        <v/>
      </c>
      <c r="H1084" t="str">
        <f>IF(SUM('A4'!S1115:X1115)=6,'A4'!F1115,"")</f>
        <v/>
      </c>
      <c r="I1084" t="str">
        <f>IF(SUM('A4'!S1115:X1115)=6,'A4'!G1115,"")</f>
        <v/>
      </c>
      <c r="J1084" s="308" t="str">
        <f>IF(SUM('A4'!S1115:X1115)=6,'A4'!H1115,"")</f>
        <v/>
      </c>
    </row>
    <row r="1085" spans="1:10" x14ac:dyDescent="0.25">
      <c r="A1085" t="str">
        <f>IF(SUM('A4'!S1116:X1116)=6,'Angaben KH-Standort'!$D$25,"")</f>
        <v/>
      </c>
      <c r="B1085" t="str">
        <f>IF(SUM('A4'!S1116:X1116)=6,'Angaben KH-Standort'!$D$26,"")</f>
        <v/>
      </c>
      <c r="C1085" t="str">
        <f>IF(SUM('A4'!S1116:X1116)=6,'Angaben KH-Standort'!$D$12,"")</f>
        <v/>
      </c>
      <c r="D1085" t="str">
        <f>IF(SUM('A4'!S1116:X1116)=6,'A1'!$F$14,"")</f>
        <v/>
      </c>
      <c r="E1085" t="str">
        <f>IF(SUM('A4'!S1116:X1116)=6,'A4'!C1116,"")</f>
        <v/>
      </c>
      <c r="F1085" t="str">
        <f>IF(SUM('A4'!S1116:X1116)=6,'A4'!D1116,"")</f>
        <v/>
      </c>
      <c r="G1085" t="str">
        <f>IF(SUM('A4'!S1116:X1116)=6,'A4'!E1116,"")</f>
        <v/>
      </c>
      <c r="H1085" t="str">
        <f>IF(SUM('A4'!S1116:X1116)=6,'A4'!F1116,"")</f>
        <v/>
      </c>
      <c r="I1085" t="str">
        <f>IF(SUM('A4'!S1116:X1116)=6,'A4'!G1116,"")</f>
        <v/>
      </c>
      <c r="J1085" s="308" t="str">
        <f>IF(SUM('A4'!S1116:X1116)=6,'A4'!H1116,"")</f>
        <v/>
      </c>
    </row>
    <row r="1086" spans="1:10" x14ac:dyDescent="0.25">
      <c r="A1086" t="str">
        <f>IF(SUM('A4'!S1117:X1117)=6,'Angaben KH-Standort'!$D$25,"")</f>
        <v/>
      </c>
      <c r="B1086" t="str">
        <f>IF(SUM('A4'!S1117:X1117)=6,'Angaben KH-Standort'!$D$26,"")</f>
        <v/>
      </c>
      <c r="C1086" t="str">
        <f>IF(SUM('A4'!S1117:X1117)=6,'Angaben KH-Standort'!$D$12,"")</f>
        <v/>
      </c>
      <c r="D1086" t="str">
        <f>IF(SUM('A4'!S1117:X1117)=6,'A1'!$F$14,"")</f>
        <v/>
      </c>
      <c r="E1086" t="str">
        <f>IF(SUM('A4'!S1117:X1117)=6,'A4'!C1117,"")</f>
        <v/>
      </c>
      <c r="F1086" t="str">
        <f>IF(SUM('A4'!S1117:X1117)=6,'A4'!D1117,"")</f>
        <v/>
      </c>
      <c r="G1086" t="str">
        <f>IF(SUM('A4'!S1117:X1117)=6,'A4'!E1117,"")</f>
        <v/>
      </c>
      <c r="H1086" t="str">
        <f>IF(SUM('A4'!S1117:X1117)=6,'A4'!F1117,"")</f>
        <v/>
      </c>
      <c r="I1086" t="str">
        <f>IF(SUM('A4'!S1117:X1117)=6,'A4'!G1117,"")</f>
        <v/>
      </c>
      <c r="J1086" s="308" t="str">
        <f>IF(SUM('A4'!S1117:X1117)=6,'A4'!H1117,"")</f>
        <v/>
      </c>
    </row>
    <row r="1087" spans="1:10" x14ac:dyDescent="0.25">
      <c r="A1087" t="str">
        <f>IF(SUM('A4'!S1118:X1118)=6,'Angaben KH-Standort'!$D$25,"")</f>
        <v/>
      </c>
      <c r="B1087" t="str">
        <f>IF(SUM('A4'!S1118:X1118)=6,'Angaben KH-Standort'!$D$26,"")</f>
        <v/>
      </c>
      <c r="C1087" t="str">
        <f>IF(SUM('A4'!S1118:X1118)=6,'Angaben KH-Standort'!$D$12,"")</f>
        <v/>
      </c>
      <c r="D1087" t="str">
        <f>IF(SUM('A4'!S1118:X1118)=6,'A1'!$F$14,"")</f>
        <v/>
      </c>
      <c r="E1087" t="str">
        <f>IF(SUM('A4'!S1118:X1118)=6,'A4'!C1118,"")</f>
        <v/>
      </c>
      <c r="F1087" t="str">
        <f>IF(SUM('A4'!S1118:X1118)=6,'A4'!D1118,"")</f>
        <v/>
      </c>
      <c r="G1087" t="str">
        <f>IF(SUM('A4'!S1118:X1118)=6,'A4'!E1118,"")</f>
        <v/>
      </c>
      <c r="H1087" t="str">
        <f>IF(SUM('A4'!S1118:X1118)=6,'A4'!F1118,"")</f>
        <v/>
      </c>
      <c r="I1087" t="str">
        <f>IF(SUM('A4'!S1118:X1118)=6,'A4'!G1118,"")</f>
        <v/>
      </c>
      <c r="J1087" s="308" t="str">
        <f>IF(SUM('A4'!S1118:X1118)=6,'A4'!H1118,"")</f>
        <v/>
      </c>
    </row>
    <row r="1088" spans="1:10" x14ac:dyDescent="0.25">
      <c r="A1088" t="str">
        <f>IF(SUM('A4'!S1119:X1119)=6,'Angaben KH-Standort'!$D$25,"")</f>
        <v/>
      </c>
      <c r="B1088" t="str">
        <f>IF(SUM('A4'!S1119:X1119)=6,'Angaben KH-Standort'!$D$26,"")</f>
        <v/>
      </c>
      <c r="C1088" t="str">
        <f>IF(SUM('A4'!S1119:X1119)=6,'Angaben KH-Standort'!$D$12,"")</f>
        <v/>
      </c>
      <c r="D1088" t="str">
        <f>IF(SUM('A4'!S1119:X1119)=6,'A1'!$F$14,"")</f>
        <v/>
      </c>
      <c r="E1088" t="str">
        <f>IF(SUM('A4'!S1119:X1119)=6,'A4'!C1119,"")</f>
        <v/>
      </c>
      <c r="F1088" t="str">
        <f>IF(SUM('A4'!S1119:X1119)=6,'A4'!D1119,"")</f>
        <v/>
      </c>
      <c r="G1088" t="str">
        <f>IF(SUM('A4'!S1119:X1119)=6,'A4'!E1119,"")</f>
        <v/>
      </c>
      <c r="H1088" t="str">
        <f>IF(SUM('A4'!S1119:X1119)=6,'A4'!F1119,"")</f>
        <v/>
      </c>
      <c r="I1088" t="str">
        <f>IF(SUM('A4'!S1119:X1119)=6,'A4'!G1119,"")</f>
        <v/>
      </c>
      <c r="J1088" s="308" t="str">
        <f>IF(SUM('A4'!S1119:X1119)=6,'A4'!H1119,"")</f>
        <v/>
      </c>
    </row>
    <row r="1089" spans="1:10" x14ac:dyDescent="0.25">
      <c r="A1089" t="str">
        <f>IF(SUM('A4'!S1120:X1120)=6,'Angaben KH-Standort'!$D$25,"")</f>
        <v/>
      </c>
      <c r="B1089" t="str">
        <f>IF(SUM('A4'!S1120:X1120)=6,'Angaben KH-Standort'!$D$26,"")</f>
        <v/>
      </c>
      <c r="C1089" t="str">
        <f>IF(SUM('A4'!S1120:X1120)=6,'Angaben KH-Standort'!$D$12,"")</f>
        <v/>
      </c>
      <c r="D1089" t="str">
        <f>IF(SUM('A4'!S1120:X1120)=6,'A1'!$F$14,"")</f>
        <v/>
      </c>
      <c r="E1089" t="str">
        <f>IF(SUM('A4'!S1120:X1120)=6,'A4'!C1120,"")</f>
        <v/>
      </c>
      <c r="F1089" t="str">
        <f>IF(SUM('A4'!S1120:X1120)=6,'A4'!D1120,"")</f>
        <v/>
      </c>
      <c r="G1089" t="str">
        <f>IF(SUM('A4'!S1120:X1120)=6,'A4'!E1120,"")</f>
        <v/>
      </c>
      <c r="H1089" t="str">
        <f>IF(SUM('A4'!S1120:X1120)=6,'A4'!F1120,"")</f>
        <v/>
      </c>
      <c r="I1089" t="str">
        <f>IF(SUM('A4'!S1120:X1120)=6,'A4'!G1120,"")</f>
        <v/>
      </c>
      <c r="J1089" s="308" t="str">
        <f>IF(SUM('A4'!S1120:X1120)=6,'A4'!H1120,"")</f>
        <v/>
      </c>
    </row>
    <row r="1090" spans="1:10" x14ac:dyDescent="0.25">
      <c r="A1090" t="str">
        <f>IF(SUM('A4'!S1121:X1121)=6,'Angaben KH-Standort'!$D$25,"")</f>
        <v/>
      </c>
      <c r="B1090" t="str">
        <f>IF(SUM('A4'!S1121:X1121)=6,'Angaben KH-Standort'!$D$26,"")</f>
        <v/>
      </c>
      <c r="C1090" t="str">
        <f>IF(SUM('A4'!S1121:X1121)=6,'Angaben KH-Standort'!$D$12,"")</f>
        <v/>
      </c>
      <c r="D1090" t="str">
        <f>IF(SUM('A4'!S1121:X1121)=6,'A1'!$F$14,"")</f>
        <v/>
      </c>
      <c r="E1090" t="str">
        <f>IF(SUM('A4'!S1121:X1121)=6,'A4'!C1121,"")</f>
        <v/>
      </c>
      <c r="F1090" t="str">
        <f>IF(SUM('A4'!S1121:X1121)=6,'A4'!D1121,"")</f>
        <v/>
      </c>
      <c r="G1090" t="str">
        <f>IF(SUM('A4'!S1121:X1121)=6,'A4'!E1121,"")</f>
        <v/>
      </c>
      <c r="H1090" t="str">
        <f>IF(SUM('A4'!S1121:X1121)=6,'A4'!F1121,"")</f>
        <v/>
      </c>
      <c r="I1090" t="str">
        <f>IF(SUM('A4'!S1121:X1121)=6,'A4'!G1121,"")</f>
        <v/>
      </c>
      <c r="J1090" s="308" t="str">
        <f>IF(SUM('A4'!S1121:X1121)=6,'A4'!H1121,"")</f>
        <v/>
      </c>
    </row>
    <row r="1091" spans="1:10" x14ac:dyDescent="0.25">
      <c r="A1091" t="str">
        <f>IF(SUM('A4'!S1122:X1122)=6,'Angaben KH-Standort'!$D$25,"")</f>
        <v/>
      </c>
      <c r="B1091" t="str">
        <f>IF(SUM('A4'!S1122:X1122)=6,'Angaben KH-Standort'!$D$26,"")</f>
        <v/>
      </c>
      <c r="C1091" t="str">
        <f>IF(SUM('A4'!S1122:X1122)=6,'Angaben KH-Standort'!$D$12,"")</f>
        <v/>
      </c>
      <c r="D1091" t="str">
        <f>IF(SUM('A4'!S1122:X1122)=6,'A1'!$F$14,"")</f>
        <v/>
      </c>
      <c r="E1091" t="str">
        <f>IF(SUM('A4'!S1122:X1122)=6,'A4'!C1122,"")</f>
        <v/>
      </c>
      <c r="F1091" t="str">
        <f>IF(SUM('A4'!S1122:X1122)=6,'A4'!D1122,"")</f>
        <v/>
      </c>
      <c r="G1091" t="str">
        <f>IF(SUM('A4'!S1122:X1122)=6,'A4'!E1122,"")</f>
        <v/>
      </c>
      <c r="H1091" t="str">
        <f>IF(SUM('A4'!S1122:X1122)=6,'A4'!F1122,"")</f>
        <v/>
      </c>
      <c r="I1091" t="str">
        <f>IF(SUM('A4'!S1122:X1122)=6,'A4'!G1122,"")</f>
        <v/>
      </c>
      <c r="J1091" s="308" t="str">
        <f>IF(SUM('A4'!S1122:X1122)=6,'A4'!H1122,"")</f>
        <v/>
      </c>
    </row>
    <row r="1092" spans="1:10" x14ac:dyDescent="0.25">
      <c r="A1092" t="str">
        <f>IF(SUM('A4'!S1123:X1123)=6,'Angaben KH-Standort'!$D$25,"")</f>
        <v/>
      </c>
      <c r="B1092" t="str">
        <f>IF(SUM('A4'!S1123:X1123)=6,'Angaben KH-Standort'!$D$26,"")</f>
        <v/>
      </c>
      <c r="C1092" t="str">
        <f>IF(SUM('A4'!S1123:X1123)=6,'Angaben KH-Standort'!$D$12,"")</f>
        <v/>
      </c>
      <c r="D1092" t="str">
        <f>IF(SUM('A4'!S1123:X1123)=6,'A1'!$F$14,"")</f>
        <v/>
      </c>
      <c r="E1092" t="str">
        <f>IF(SUM('A4'!S1123:X1123)=6,'A4'!C1123,"")</f>
        <v/>
      </c>
      <c r="F1092" t="str">
        <f>IF(SUM('A4'!S1123:X1123)=6,'A4'!D1123,"")</f>
        <v/>
      </c>
      <c r="G1092" t="str">
        <f>IF(SUM('A4'!S1123:X1123)=6,'A4'!E1123,"")</f>
        <v/>
      </c>
      <c r="H1092" t="str">
        <f>IF(SUM('A4'!S1123:X1123)=6,'A4'!F1123,"")</f>
        <v/>
      </c>
      <c r="I1092" t="str">
        <f>IF(SUM('A4'!S1123:X1123)=6,'A4'!G1123,"")</f>
        <v/>
      </c>
      <c r="J1092" s="308" t="str">
        <f>IF(SUM('A4'!S1123:X1123)=6,'A4'!H1123,"")</f>
        <v/>
      </c>
    </row>
    <row r="1093" spans="1:10" x14ac:dyDescent="0.25">
      <c r="A1093" t="str">
        <f>IF(SUM('A4'!S1124:X1124)=6,'Angaben KH-Standort'!$D$25,"")</f>
        <v/>
      </c>
      <c r="B1093" t="str">
        <f>IF(SUM('A4'!S1124:X1124)=6,'Angaben KH-Standort'!$D$26,"")</f>
        <v/>
      </c>
      <c r="C1093" t="str">
        <f>IF(SUM('A4'!S1124:X1124)=6,'Angaben KH-Standort'!$D$12,"")</f>
        <v/>
      </c>
      <c r="D1093" t="str">
        <f>IF(SUM('A4'!S1124:X1124)=6,'A1'!$F$14,"")</f>
        <v/>
      </c>
      <c r="E1093" t="str">
        <f>IF(SUM('A4'!S1124:X1124)=6,'A4'!C1124,"")</f>
        <v/>
      </c>
      <c r="F1093" t="str">
        <f>IF(SUM('A4'!S1124:X1124)=6,'A4'!D1124,"")</f>
        <v/>
      </c>
      <c r="G1093" t="str">
        <f>IF(SUM('A4'!S1124:X1124)=6,'A4'!E1124,"")</f>
        <v/>
      </c>
      <c r="H1093" t="str">
        <f>IF(SUM('A4'!S1124:X1124)=6,'A4'!F1124,"")</f>
        <v/>
      </c>
      <c r="I1093" t="str">
        <f>IF(SUM('A4'!S1124:X1124)=6,'A4'!G1124,"")</f>
        <v/>
      </c>
      <c r="J1093" s="308" t="str">
        <f>IF(SUM('A4'!S1124:X1124)=6,'A4'!H1124,"")</f>
        <v/>
      </c>
    </row>
    <row r="1094" spans="1:10" x14ac:dyDescent="0.25">
      <c r="A1094" t="str">
        <f>IF(SUM('A4'!S1125:X1125)=6,'Angaben KH-Standort'!$D$25,"")</f>
        <v/>
      </c>
      <c r="B1094" t="str">
        <f>IF(SUM('A4'!S1125:X1125)=6,'Angaben KH-Standort'!$D$26,"")</f>
        <v/>
      </c>
      <c r="C1094" t="str">
        <f>IF(SUM('A4'!S1125:X1125)=6,'Angaben KH-Standort'!$D$12,"")</f>
        <v/>
      </c>
      <c r="D1094" t="str">
        <f>IF(SUM('A4'!S1125:X1125)=6,'A1'!$F$14,"")</f>
        <v/>
      </c>
      <c r="E1094" t="str">
        <f>IF(SUM('A4'!S1125:X1125)=6,'A4'!C1125,"")</f>
        <v/>
      </c>
      <c r="F1094" t="str">
        <f>IF(SUM('A4'!S1125:X1125)=6,'A4'!D1125,"")</f>
        <v/>
      </c>
      <c r="G1094" t="str">
        <f>IF(SUM('A4'!S1125:X1125)=6,'A4'!E1125,"")</f>
        <v/>
      </c>
      <c r="H1094" t="str">
        <f>IF(SUM('A4'!S1125:X1125)=6,'A4'!F1125,"")</f>
        <v/>
      </c>
      <c r="I1094" t="str">
        <f>IF(SUM('A4'!S1125:X1125)=6,'A4'!G1125,"")</f>
        <v/>
      </c>
      <c r="J1094" s="308" t="str">
        <f>IF(SUM('A4'!S1125:X1125)=6,'A4'!H1125,"")</f>
        <v/>
      </c>
    </row>
    <row r="1095" spans="1:10" x14ac:dyDescent="0.25">
      <c r="A1095" t="str">
        <f>IF(SUM('A4'!S1126:X1126)=6,'Angaben KH-Standort'!$D$25,"")</f>
        <v/>
      </c>
      <c r="B1095" t="str">
        <f>IF(SUM('A4'!S1126:X1126)=6,'Angaben KH-Standort'!$D$26,"")</f>
        <v/>
      </c>
      <c r="C1095" t="str">
        <f>IF(SUM('A4'!S1126:X1126)=6,'Angaben KH-Standort'!$D$12,"")</f>
        <v/>
      </c>
      <c r="D1095" t="str">
        <f>IF(SUM('A4'!S1126:X1126)=6,'A1'!$F$14,"")</f>
        <v/>
      </c>
      <c r="E1095" t="str">
        <f>IF(SUM('A4'!S1126:X1126)=6,'A4'!C1126,"")</f>
        <v/>
      </c>
      <c r="F1095" t="str">
        <f>IF(SUM('A4'!S1126:X1126)=6,'A4'!D1126,"")</f>
        <v/>
      </c>
      <c r="G1095" t="str">
        <f>IF(SUM('A4'!S1126:X1126)=6,'A4'!E1126,"")</f>
        <v/>
      </c>
      <c r="H1095" t="str">
        <f>IF(SUM('A4'!S1126:X1126)=6,'A4'!F1126,"")</f>
        <v/>
      </c>
      <c r="I1095" t="str">
        <f>IF(SUM('A4'!S1126:X1126)=6,'A4'!G1126,"")</f>
        <v/>
      </c>
      <c r="J1095" s="308" t="str">
        <f>IF(SUM('A4'!S1126:X1126)=6,'A4'!H1126,"")</f>
        <v/>
      </c>
    </row>
    <row r="1096" spans="1:10" x14ac:dyDescent="0.25">
      <c r="A1096" t="str">
        <f>IF(SUM('A4'!S1127:X1127)=6,'Angaben KH-Standort'!$D$25,"")</f>
        <v/>
      </c>
      <c r="B1096" t="str">
        <f>IF(SUM('A4'!S1127:X1127)=6,'Angaben KH-Standort'!$D$26,"")</f>
        <v/>
      </c>
      <c r="C1096" t="str">
        <f>IF(SUM('A4'!S1127:X1127)=6,'Angaben KH-Standort'!$D$12,"")</f>
        <v/>
      </c>
      <c r="D1096" t="str">
        <f>IF(SUM('A4'!S1127:X1127)=6,'A1'!$F$14,"")</f>
        <v/>
      </c>
      <c r="E1096" t="str">
        <f>IF(SUM('A4'!S1127:X1127)=6,'A4'!C1127,"")</f>
        <v/>
      </c>
      <c r="F1096" t="str">
        <f>IF(SUM('A4'!S1127:X1127)=6,'A4'!D1127,"")</f>
        <v/>
      </c>
      <c r="G1096" t="str">
        <f>IF(SUM('A4'!S1127:X1127)=6,'A4'!E1127,"")</f>
        <v/>
      </c>
      <c r="H1096" t="str">
        <f>IF(SUM('A4'!S1127:X1127)=6,'A4'!F1127,"")</f>
        <v/>
      </c>
      <c r="I1096" t="str">
        <f>IF(SUM('A4'!S1127:X1127)=6,'A4'!G1127,"")</f>
        <v/>
      </c>
      <c r="J1096" s="308" t="str">
        <f>IF(SUM('A4'!S1127:X1127)=6,'A4'!H1127,"")</f>
        <v/>
      </c>
    </row>
    <row r="1097" spans="1:10" x14ac:dyDescent="0.25">
      <c r="A1097" t="str">
        <f>IF(SUM('A4'!S1128:X1128)=6,'Angaben KH-Standort'!$D$25,"")</f>
        <v/>
      </c>
      <c r="B1097" t="str">
        <f>IF(SUM('A4'!S1128:X1128)=6,'Angaben KH-Standort'!$D$26,"")</f>
        <v/>
      </c>
      <c r="C1097" t="str">
        <f>IF(SUM('A4'!S1128:X1128)=6,'Angaben KH-Standort'!$D$12,"")</f>
        <v/>
      </c>
      <c r="D1097" t="str">
        <f>IF(SUM('A4'!S1128:X1128)=6,'A1'!$F$14,"")</f>
        <v/>
      </c>
      <c r="E1097" t="str">
        <f>IF(SUM('A4'!S1128:X1128)=6,'A4'!C1128,"")</f>
        <v/>
      </c>
      <c r="F1097" t="str">
        <f>IF(SUM('A4'!S1128:X1128)=6,'A4'!D1128,"")</f>
        <v/>
      </c>
      <c r="G1097" t="str">
        <f>IF(SUM('A4'!S1128:X1128)=6,'A4'!E1128,"")</f>
        <v/>
      </c>
      <c r="H1097" t="str">
        <f>IF(SUM('A4'!S1128:X1128)=6,'A4'!F1128,"")</f>
        <v/>
      </c>
      <c r="I1097" t="str">
        <f>IF(SUM('A4'!S1128:X1128)=6,'A4'!G1128,"")</f>
        <v/>
      </c>
      <c r="J1097" s="308" t="str">
        <f>IF(SUM('A4'!S1128:X1128)=6,'A4'!H1128,"")</f>
        <v/>
      </c>
    </row>
    <row r="1098" spans="1:10" x14ac:dyDescent="0.25">
      <c r="A1098" t="str">
        <f>IF(SUM('A4'!S1129:X1129)=6,'Angaben KH-Standort'!$D$25,"")</f>
        <v/>
      </c>
      <c r="B1098" t="str">
        <f>IF(SUM('A4'!S1129:X1129)=6,'Angaben KH-Standort'!$D$26,"")</f>
        <v/>
      </c>
      <c r="C1098" t="str">
        <f>IF(SUM('A4'!S1129:X1129)=6,'Angaben KH-Standort'!$D$12,"")</f>
        <v/>
      </c>
      <c r="D1098" t="str">
        <f>IF(SUM('A4'!S1129:X1129)=6,'A1'!$F$14,"")</f>
        <v/>
      </c>
      <c r="E1098" t="str">
        <f>IF(SUM('A4'!S1129:X1129)=6,'A4'!C1129,"")</f>
        <v/>
      </c>
      <c r="F1098" t="str">
        <f>IF(SUM('A4'!S1129:X1129)=6,'A4'!D1129,"")</f>
        <v/>
      </c>
      <c r="G1098" t="str">
        <f>IF(SUM('A4'!S1129:X1129)=6,'A4'!E1129,"")</f>
        <v/>
      </c>
      <c r="H1098" t="str">
        <f>IF(SUM('A4'!S1129:X1129)=6,'A4'!F1129,"")</f>
        <v/>
      </c>
      <c r="I1098" t="str">
        <f>IF(SUM('A4'!S1129:X1129)=6,'A4'!G1129,"")</f>
        <v/>
      </c>
      <c r="J1098" s="308" t="str">
        <f>IF(SUM('A4'!S1129:X1129)=6,'A4'!H1129,"")</f>
        <v/>
      </c>
    </row>
    <row r="1099" spans="1:10" x14ac:dyDescent="0.25">
      <c r="A1099" t="str">
        <f>IF(SUM('A4'!S1130:X1130)=6,'Angaben KH-Standort'!$D$25,"")</f>
        <v/>
      </c>
      <c r="B1099" t="str">
        <f>IF(SUM('A4'!S1130:X1130)=6,'Angaben KH-Standort'!$D$26,"")</f>
        <v/>
      </c>
      <c r="C1099" t="str">
        <f>IF(SUM('A4'!S1130:X1130)=6,'Angaben KH-Standort'!$D$12,"")</f>
        <v/>
      </c>
      <c r="D1099" t="str">
        <f>IF(SUM('A4'!S1130:X1130)=6,'A1'!$F$14,"")</f>
        <v/>
      </c>
      <c r="E1099" t="str">
        <f>IF(SUM('A4'!S1130:X1130)=6,'A4'!C1130,"")</f>
        <v/>
      </c>
      <c r="F1099" t="str">
        <f>IF(SUM('A4'!S1130:X1130)=6,'A4'!D1130,"")</f>
        <v/>
      </c>
      <c r="G1099" t="str">
        <f>IF(SUM('A4'!S1130:X1130)=6,'A4'!E1130,"")</f>
        <v/>
      </c>
      <c r="H1099" t="str">
        <f>IF(SUM('A4'!S1130:X1130)=6,'A4'!F1130,"")</f>
        <v/>
      </c>
      <c r="I1099" t="str">
        <f>IF(SUM('A4'!S1130:X1130)=6,'A4'!G1130,"")</f>
        <v/>
      </c>
      <c r="J1099" s="308" t="str">
        <f>IF(SUM('A4'!S1130:X1130)=6,'A4'!H1130,"")</f>
        <v/>
      </c>
    </row>
    <row r="1100" spans="1:10" x14ac:dyDescent="0.25">
      <c r="A1100" t="str">
        <f>IF(SUM('A4'!S1131:X1131)=6,'Angaben KH-Standort'!$D$25,"")</f>
        <v/>
      </c>
      <c r="B1100" t="str">
        <f>IF(SUM('A4'!S1131:X1131)=6,'Angaben KH-Standort'!$D$26,"")</f>
        <v/>
      </c>
      <c r="C1100" t="str">
        <f>IF(SUM('A4'!S1131:X1131)=6,'Angaben KH-Standort'!$D$12,"")</f>
        <v/>
      </c>
      <c r="D1100" t="str">
        <f>IF(SUM('A4'!S1131:X1131)=6,'A1'!$F$14,"")</f>
        <v/>
      </c>
      <c r="E1100" t="str">
        <f>IF(SUM('A4'!S1131:X1131)=6,'A4'!C1131,"")</f>
        <v/>
      </c>
      <c r="F1100" t="str">
        <f>IF(SUM('A4'!S1131:X1131)=6,'A4'!D1131,"")</f>
        <v/>
      </c>
      <c r="G1100" t="str">
        <f>IF(SUM('A4'!S1131:X1131)=6,'A4'!E1131,"")</f>
        <v/>
      </c>
      <c r="H1100" t="str">
        <f>IF(SUM('A4'!S1131:X1131)=6,'A4'!F1131,"")</f>
        <v/>
      </c>
      <c r="I1100" t="str">
        <f>IF(SUM('A4'!S1131:X1131)=6,'A4'!G1131,"")</f>
        <v/>
      </c>
      <c r="J1100" s="308" t="str">
        <f>IF(SUM('A4'!S1131:X1131)=6,'A4'!H1131,"")</f>
        <v/>
      </c>
    </row>
    <row r="1101" spans="1:10" x14ac:dyDescent="0.25">
      <c r="A1101" t="str">
        <f>IF(SUM('A4'!S1132:X1132)=6,'Angaben KH-Standort'!$D$25,"")</f>
        <v/>
      </c>
      <c r="B1101" t="str">
        <f>IF(SUM('A4'!S1132:X1132)=6,'Angaben KH-Standort'!$D$26,"")</f>
        <v/>
      </c>
      <c r="C1101" t="str">
        <f>IF(SUM('A4'!S1132:X1132)=6,'Angaben KH-Standort'!$D$12,"")</f>
        <v/>
      </c>
      <c r="D1101" t="str">
        <f>IF(SUM('A4'!S1132:X1132)=6,'A1'!$F$14,"")</f>
        <v/>
      </c>
      <c r="E1101" t="str">
        <f>IF(SUM('A4'!S1132:X1132)=6,'A4'!C1132,"")</f>
        <v/>
      </c>
      <c r="F1101" t="str">
        <f>IF(SUM('A4'!S1132:X1132)=6,'A4'!D1132,"")</f>
        <v/>
      </c>
      <c r="G1101" t="str">
        <f>IF(SUM('A4'!S1132:X1132)=6,'A4'!E1132,"")</f>
        <v/>
      </c>
      <c r="H1101" t="str">
        <f>IF(SUM('A4'!S1132:X1132)=6,'A4'!F1132,"")</f>
        <v/>
      </c>
      <c r="I1101" t="str">
        <f>IF(SUM('A4'!S1132:X1132)=6,'A4'!G1132,"")</f>
        <v/>
      </c>
      <c r="J1101" s="308" t="str">
        <f>IF(SUM('A4'!S1132:X1132)=6,'A4'!H1132,"")</f>
        <v/>
      </c>
    </row>
    <row r="1102" spans="1:10" x14ac:dyDescent="0.25">
      <c r="A1102" t="str">
        <f>IF(SUM('A4'!S1133:X1133)=6,'Angaben KH-Standort'!$D$25,"")</f>
        <v/>
      </c>
      <c r="B1102" t="str">
        <f>IF(SUM('A4'!S1133:X1133)=6,'Angaben KH-Standort'!$D$26,"")</f>
        <v/>
      </c>
      <c r="C1102" t="str">
        <f>IF(SUM('A4'!S1133:X1133)=6,'Angaben KH-Standort'!$D$12,"")</f>
        <v/>
      </c>
      <c r="D1102" t="str">
        <f>IF(SUM('A4'!S1133:X1133)=6,'A1'!$F$14,"")</f>
        <v/>
      </c>
      <c r="E1102" t="str">
        <f>IF(SUM('A4'!S1133:X1133)=6,'A4'!C1133,"")</f>
        <v/>
      </c>
      <c r="F1102" t="str">
        <f>IF(SUM('A4'!S1133:X1133)=6,'A4'!D1133,"")</f>
        <v/>
      </c>
      <c r="G1102" t="str">
        <f>IF(SUM('A4'!S1133:X1133)=6,'A4'!E1133,"")</f>
        <v/>
      </c>
      <c r="H1102" t="str">
        <f>IF(SUM('A4'!S1133:X1133)=6,'A4'!F1133,"")</f>
        <v/>
      </c>
      <c r="I1102" t="str">
        <f>IF(SUM('A4'!S1133:X1133)=6,'A4'!G1133,"")</f>
        <v/>
      </c>
      <c r="J1102" s="308" t="str">
        <f>IF(SUM('A4'!S1133:X1133)=6,'A4'!H1133,"")</f>
        <v/>
      </c>
    </row>
    <row r="1103" spans="1:10" x14ac:dyDescent="0.25">
      <c r="A1103" t="str">
        <f>IF(SUM('A4'!S1134:X1134)=6,'Angaben KH-Standort'!$D$25,"")</f>
        <v/>
      </c>
      <c r="B1103" t="str">
        <f>IF(SUM('A4'!S1134:X1134)=6,'Angaben KH-Standort'!$D$26,"")</f>
        <v/>
      </c>
      <c r="C1103" t="str">
        <f>IF(SUM('A4'!S1134:X1134)=6,'Angaben KH-Standort'!$D$12,"")</f>
        <v/>
      </c>
      <c r="D1103" t="str">
        <f>IF(SUM('A4'!S1134:X1134)=6,'A1'!$F$14,"")</f>
        <v/>
      </c>
      <c r="E1103" t="str">
        <f>IF(SUM('A4'!S1134:X1134)=6,'A4'!C1134,"")</f>
        <v/>
      </c>
      <c r="F1103" t="str">
        <f>IF(SUM('A4'!S1134:X1134)=6,'A4'!D1134,"")</f>
        <v/>
      </c>
      <c r="G1103" t="str">
        <f>IF(SUM('A4'!S1134:X1134)=6,'A4'!E1134,"")</f>
        <v/>
      </c>
      <c r="H1103" t="str">
        <f>IF(SUM('A4'!S1134:X1134)=6,'A4'!F1134,"")</f>
        <v/>
      </c>
      <c r="I1103" t="str">
        <f>IF(SUM('A4'!S1134:X1134)=6,'A4'!G1134,"")</f>
        <v/>
      </c>
      <c r="J1103" s="308" t="str">
        <f>IF(SUM('A4'!S1134:X1134)=6,'A4'!H1134,"")</f>
        <v/>
      </c>
    </row>
    <row r="1104" spans="1:10" x14ac:dyDescent="0.25">
      <c r="A1104" t="str">
        <f>IF(SUM('A4'!S1135:X1135)=6,'Angaben KH-Standort'!$D$25,"")</f>
        <v/>
      </c>
      <c r="B1104" t="str">
        <f>IF(SUM('A4'!S1135:X1135)=6,'Angaben KH-Standort'!$D$26,"")</f>
        <v/>
      </c>
      <c r="C1104" t="str">
        <f>IF(SUM('A4'!S1135:X1135)=6,'Angaben KH-Standort'!$D$12,"")</f>
        <v/>
      </c>
      <c r="D1104" t="str">
        <f>IF(SUM('A4'!S1135:X1135)=6,'A1'!$F$14,"")</f>
        <v/>
      </c>
      <c r="E1104" t="str">
        <f>IF(SUM('A4'!S1135:X1135)=6,'A4'!C1135,"")</f>
        <v/>
      </c>
      <c r="F1104" t="str">
        <f>IF(SUM('A4'!S1135:X1135)=6,'A4'!D1135,"")</f>
        <v/>
      </c>
      <c r="G1104" t="str">
        <f>IF(SUM('A4'!S1135:X1135)=6,'A4'!E1135,"")</f>
        <v/>
      </c>
      <c r="H1104" t="str">
        <f>IF(SUM('A4'!S1135:X1135)=6,'A4'!F1135,"")</f>
        <v/>
      </c>
      <c r="I1104" t="str">
        <f>IF(SUM('A4'!S1135:X1135)=6,'A4'!G1135,"")</f>
        <v/>
      </c>
      <c r="J1104" s="308" t="str">
        <f>IF(SUM('A4'!S1135:X1135)=6,'A4'!H1135,"")</f>
        <v/>
      </c>
    </row>
    <row r="1105" spans="1:10" x14ac:dyDescent="0.25">
      <c r="A1105" t="str">
        <f>IF(SUM('A4'!S1136:X1136)=6,'Angaben KH-Standort'!$D$25,"")</f>
        <v/>
      </c>
      <c r="B1105" t="str">
        <f>IF(SUM('A4'!S1136:X1136)=6,'Angaben KH-Standort'!$D$26,"")</f>
        <v/>
      </c>
      <c r="C1105" t="str">
        <f>IF(SUM('A4'!S1136:X1136)=6,'Angaben KH-Standort'!$D$12,"")</f>
        <v/>
      </c>
      <c r="D1105" t="str">
        <f>IF(SUM('A4'!S1136:X1136)=6,'A1'!$F$14,"")</f>
        <v/>
      </c>
      <c r="E1105" t="str">
        <f>IF(SUM('A4'!S1136:X1136)=6,'A4'!C1136,"")</f>
        <v/>
      </c>
      <c r="F1105" t="str">
        <f>IF(SUM('A4'!S1136:X1136)=6,'A4'!D1136,"")</f>
        <v/>
      </c>
      <c r="G1105" t="str">
        <f>IF(SUM('A4'!S1136:X1136)=6,'A4'!E1136,"")</f>
        <v/>
      </c>
      <c r="H1105" t="str">
        <f>IF(SUM('A4'!S1136:X1136)=6,'A4'!F1136,"")</f>
        <v/>
      </c>
      <c r="I1105" t="str">
        <f>IF(SUM('A4'!S1136:X1136)=6,'A4'!G1136,"")</f>
        <v/>
      </c>
      <c r="J1105" s="308" t="str">
        <f>IF(SUM('A4'!S1136:X1136)=6,'A4'!H1136,"")</f>
        <v/>
      </c>
    </row>
    <row r="1106" spans="1:10" x14ac:dyDescent="0.25">
      <c r="A1106" t="str">
        <f>IF(SUM('A4'!S1137:X1137)=6,'Angaben KH-Standort'!$D$25,"")</f>
        <v/>
      </c>
      <c r="B1106" t="str">
        <f>IF(SUM('A4'!S1137:X1137)=6,'Angaben KH-Standort'!$D$26,"")</f>
        <v/>
      </c>
      <c r="C1106" t="str">
        <f>IF(SUM('A4'!S1137:X1137)=6,'Angaben KH-Standort'!$D$12,"")</f>
        <v/>
      </c>
      <c r="D1106" t="str">
        <f>IF(SUM('A4'!S1137:X1137)=6,'A1'!$F$14,"")</f>
        <v/>
      </c>
      <c r="E1106" t="str">
        <f>IF(SUM('A4'!S1137:X1137)=6,'A4'!C1137,"")</f>
        <v/>
      </c>
      <c r="F1106" t="str">
        <f>IF(SUM('A4'!S1137:X1137)=6,'A4'!D1137,"")</f>
        <v/>
      </c>
      <c r="G1106" t="str">
        <f>IF(SUM('A4'!S1137:X1137)=6,'A4'!E1137,"")</f>
        <v/>
      </c>
      <c r="H1106" t="str">
        <f>IF(SUM('A4'!S1137:X1137)=6,'A4'!F1137,"")</f>
        <v/>
      </c>
      <c r="I1106" t="str">
        <f>IF(SUM('A4'!S1137:X1137)=6,'A4'!G1137,"")</f>
        <v/>
      </c>
      <c r="J1106" s="308" t="str">
        <f>IF(SUM('A4'!S1137:X1137)=6,'A4'!H1137,"")</f>
        <v/>
      </c>
    </row>
    <row r="1107" spans="1:10" x14ac:dyDescent="0.25">
      <c r="A1107" t="str">
        <f>IF(SUM('A4'!S1138:X1138)=6,'Angaben KH-Standort'!$D$25,"")</f>
        <v/>
      </c>
      <c r="B1107" t="str">
        <f>IF(SUM('A4'!S1138:X1138)=6,'Angaben KH-Standort'!$D$26,"")</f>
        <v/>
      </c>
      <c r="C1107" t="str">
        <f>IF(SUM('A4'!S1138:X1138)=6,'Angaben KH-Standort'!$D$12,"")</f>
        <v/>
      </c>
      <c r="D1107" t="str">
        <f>IF(SUM('A4'!S1138:X1138)=6,'A1'!$F$14,"")</f>
        <v/>
      </c>
      <c r="E1107" t="str">
        <f>IF(SUM('A4'!S1138:X1138)=6,'A4'!C1138,"")</f>
        <v/>
      </c>
      <c r="F1107" t="str">
        <f>IF(SUM('A4'!S1138:X1138)=6,'A4'!D1138,"")</f>
        <v/>
      </c>
      <c r="G1107" t="str">
        <f>IF(SUM('A4'!S1138:X1138)=6,'A4'!E1138,"")</f>
        <v/>
      </c>
      <c r="H1107" t="str">
        <f>IF(SUM('A4'!S1138:X1138)=6,'A4'!F1138,"")</f>
        <v/>
      </c>
      <c r="I1107" t="str">
        <f>IF(SUM('A4'!S1138:X1138)=6,'A4'!G1138,"")</f>
        <v/>
      </c>
      <c r="J1107" s="308" t="str">
        <f>IF(SUM('A4'!S1138:X1138)=6,'A4'!H1138,"")</f>
        <v/>
      </c>
    </row>
    <row r="1108" spans="1:10" x14ac:dyDescent="0.25">
      <c r="A1108" t="str">
        <f>IF(SUM('A4'!S1139:X1139)=6,'Angaben KH-Standort'!$D$25,"")</f>
        <v/>
      </c>
      <c r="B1108" t="str">
        <f>IF(SUM('A4'!S1139:X1139)=6,'Angaben KH-Standort'!$D$26,"")</f>
        <v/>
      </c>
      <c r="C1108" t="str">
        <f>IF(SUM('A4'!S1139:X1139)=6,'Angaben KH-Standort'!$D$12,"")</f>
        <v/>
      </c>
      <c r="D1108" t="str">
        <f>IF(SUM('A4'!S1139:X1139)=6,'A1'!$F$14,"")</f>
        <v/>
      </c>
      <c r="E1108" t="str">
        <f>IF(SUM('A4'!S1139:X1139)=6,'A4'!C1139,"")</f>
        <v/>
      </c>
      <c r="F1108" t="str">
        <f>IF(SUM('A4'!S1139:X1139)=6,'A4'!D1139,"")</f>
        <v/>
      </c>
      <c r="G1108" t="str">
        <f>IF(SUM('A4'!S1139:X1139)=6,'A4'!E1139,"")</f>
        <v/>
      </c>
      <c r="H1108" t="str">
        <f>IF(SUM('A4'!S1139:X1139)=6,'A4'!F1139,"")</f>
        <v/>
      </c>
      <c r="I1108" t="str">
        <f>IF(SUM('A4'!S1139:X1139)=6,'A4'!G1139,"")</f>
        <v/>
      </c>
      <c r="J1108" s="308" t="str">
        <f>IF(SUM('A4'!S1139:X1139)=6,'A4'!H1139,"")</f>
        <v/>
      </c>
    </row>
    <row r="1109" spans="1:10" x14ac:dyDescent="0.25">
      <c r="A1109" t="str">
        <f>IF(SUM('A4'!S1140:X1140)=6,'Angaben KH-Standort'!$D$25,"")</f>
        <v/>
      </c>
      <c r="B1109" t="str">
        <f>IF(SUM('A4'!S1140:X1140)=6,'Angaben KH-Standort'!$D$26,"")</f>
        <v/>
      </c>
      <c r="C1109" t="str">
        <f>IF(SUM('A4'!S1140:X1140)=6,'Angaben KH-Standort'!$D$12,"")</f>
        <v/>
      </c>
      <c r="D1109" t="str">
        <f>IF(SUM('A4'!S1140:X1140)=6,'A1'!$F$14,"")</f>
        <v/>
      </c>
      <c r="E1109" t="str">
        <f>IF(SUM('A4'!S1140:X1140)=6,'A4'!C1140,"")</f>
        <v/>
      </c>
      <c r="F1109" t="str">
        <f>IF(SUM('A4'!S1140:X1140)=6,'A4'!D1140,"")</f>
        <v/>
      </c>
      <c r="G1109" t="str">
        <f>IF(SUM('A4'!S1140:X1140)=6,'A4'!E1140,"")</f>
        <v/>
      </c>
      <c r="H1109" t="str">
        <f>IF(SUM('A4'!S1140:X1140)=6,'A4'!F1140,"")</f>
        <v/>
      </c>
      <c r="I1109" t="str">
        <f>IF(SUM('A4'!S1140:X1140)=6,'A4'!G1140,"")</f>
        <v/>
      </c>
      <c r="J1109" s="308" t="str">
        <f>IF(SUM('A4'!S1140:X1140)=6,'A4'!H1140,"")</f>
        <v/>
      </c>
    </row>
    <row r="1110" spans="1:10" x14ac:dyDescent="0.25">
      <c r="A1110" t="str">
        <f>IF(SUM('A4'!S1141:X1141)=6,'Angaben KH-Standort'!$D$25,"")</f>
        <v/>
      </c>
      <c r="B1110" t="str">
        <f>IF(SUM('A4'!S1141:X1141)=6,'Angaben KH-Standort'!$D$26,"")</f>
        <v/>
      </c>
      <c r="C1110" t="str">
        <f>IF(SUM('A4'!S1141:X1141)=6,'Angaben KH-Standort'!$D$12,"")</f>
        <v/>
      </c>
      <c r="D1110" t="str">
        <f>IF(SUM('A4'!S1141:X1141)=6,'A1'!$F$14,"")</f>
        <v/>
      </c>
      <c r="E1110" t="str">
        <f>IF(SUM('A4'!S1141:X1141)=6,'A4'!C1141,"")</f>
        <v/>
      </c>
      <c r="F1110" t="str">
        <f>IF(SUM('A4'!S1141:X1141)=6,'A4'!D1141,"")</f>
        <v/>
      </c>
      <c r="G1110" t="str">
        <f>IF(SUM('A4'!S1141:X1141)=6,'A4'!E1141,"")</f>
        <v/>
      </c>
      <c r="H1110" t="str">
        <f>IF(SUM('A4'!S1141:X1141)=6,'A4'!F1141,"")</f>
        <v/>
      </c>
      <c r="I1110" t="str">
        <f>IF(SUM('A4'!S1141:X1141)=6,'A4'!G1141,"")</f>
        <v/>
      </c>
      <c r="J1110" s="308" t="str">
        <f>IF(SUM('A4'!S1141:X1141)=6,'A4'!H1141,"")</f>
        <v/>
      </c>
    </row>
    <row r="1111" spans="1:10" x14ac:dyDescent="0.25">
      <c r="A1111" t="str">
        <f>IF(SUM('A4'!S1142:X1142)=6,'Angaben KH-Standort'!$D$25,"")</f>
        <v/>
      </c>
      <c r="B1111" t="str">
        <f>IF(SUM('A4'!S1142:X1142)=6,'Angaben KH-Standort'!$D$26,"")</f>
        <v/>
      </c>
      <c r="C1111" t="str">
        <f>IF(SUM('A4'!S1142:X1142)=6,'Angaben KH-Standort'!$D$12,"")</f>
        <v/>
      </c>
      <c r="D1111" t="str">
        <f>IF(SUM('A4'!S1142:X1142)=6,'A1'!$F$14,"")</f>
        <v/>
      </c>
      <c r="E1111" t="str">
        <f>IF(SUM('A4'!S1142:X1142)=6,'A4'!C1142,"")</f>
        <v/>
      </c>
      <c r="F1111" t="str">
        <f>IF(SUM('A4'!S1142:X1142)=6,'A4'!D1142,"")</f>
        <v/>
      </c>
      <c r="G1111" t="str">
        <f>IF(SUM('A4'!S1142:X1142)=6,'A4'!E1142,"")</f>
        <v/>
      </c>
      <c r="H1111" t="str">
        <f>IF(SUM('A4'!S1142:X1142)=6,'A4'!F1142,"")</f>
        <v/>
      </c>
      <c r="I1111" t="str">
        <f>IF(SUM('A4'!S1142:X1142)=6,'A4'!G1142,"")</f>
        <v/>
      </c>
      <c r="J1111" s="308" t="str">
        <f>IF(SUM('A4'!S1142:X1142)=6,'A4'!H1142,"")</f>
        <v/>
      </c>
    </row>
    <row r="1112" spans="1:10" x14ac:dyDescent="0.25">
      <c r="A1112" t="str">
        <f>IF(SUM('A4'!S1143:X1143)=6,'Angaben KH-Standort'!$D$25,"")</f>
        <v/>
      </c>
      <c r="B1112" t="str">
        <f>IF(SUM('A4'!S1143:X1143)=6,'Angaben KH-Standort'!$D$26,"")</f>
        <v/>
      </c>
      <c r="C1112" t="str">
        <f>IF(SUM('A4'!S1143:X1143)=6,'Angaben KH-Standort'!$D$12,"")</f>
        <v/>
      </c>
      <c r="D1112" t="str">
        <f>IF(SUM('A4'!S1143:X1143)=6,'A1'!$F$14,"")</f>
        <v/>
      </c>
      <c r="E1112" t="str">
        <f>IF(SUM('A4'!S1143:X1143)=6,'A4'!C1143,"")</f>
        <v/>
      </c>
      <c r="F1112" t="str">
        <f>IF(SUM('A4'!S1143:X1143)=6,'A4'!D1143,"")</f>
        <v/>
      </c>
      <c r="G1112" t="str">
        <f>IF(SUM('A4'!S1143:X1143)=6,'A4'!E1143,"")</f>
        <v/>
      </c>
      <c r="H1112" t="str">
        <f>IF(SUM('A4'!S1143:X1143)=6,'A4'!F1143,"")</f>
        <v/>
      </c>
      <c r="I1112" t="str">
        <f>IF(SUM('A4'!S1143:X1143)=6,'A4'!G1143,"")</f>
        <v/>
      </c>
      <c r="J1112" s="308" t="str">
        <f>IF(SUM('A4'!S1143:X1143)=6,'A4'!H1143,"")</f>
        <v/>
      </c>
    </row>
    <row r="1113" spans="1:10" x14ac:dyDescent="0.25">
      <c r="A1113" t="str">
        <f>IF(SUM('A4'!S1144:X1144)=6,'Angaben KH-Standort'!$D$25,"")</f>
        <v/>
      </c>
      <c r="B1113" t="str">
        <f>IF(SUM('A4'!S1144:X1144)=6,'Angaben KH-Standort'!$D$26,"")</f>
        <v/>
      </c>
      <c r="C1113" t="str">
        <f>IF(SUM('A4'!S1144:X1144)=6,'Angaben KH-Standort'!$D$12,"")</f>
        <v/>
      </c>
      <c r="D1113" t="str">
        <f>IF(SUM('A4'!S1144:X1144)=6,'A1'!$F$14,"")</f>
        <v/>
      </c>
      <c r="E1113" t="str">
        <f>IF(SUM('A4'!S1144:X1144)=6,'A4'!C1144,"")</f>
        <v/>
      </c>
      <c r="F1113" t="str">
        <f>IF(SUM('A4'!S1144:X1144)=6,'A4'!D1144,"")</f>
        <v/>
      </c>
      <c r="G1113" t="str">
        <f>IF(SUM('A4'!S1144:X1144)=6,'A4'!E1144,"")</f>
        <v/>
      </c>
      <c r="H1113" t="str">
        <f>IF(SUM('A4'!S1144:X1144)=6,'A4'!F1144,"")</f>
        <v/>
      </c>
      <c r="I1113" t="str">
        <f>IF(SUM('A4'!S1144:X1144)=6,'A4'!G1144,"")</f>
        <v/>
      </c>
      <c r="J1113" s="308" t="str">
        <f>IF(SUM('A4'!S1144:X1144)=6,'A4'!H1144,"")</f>
        <v/>
      </c>
    </row>
    <row r="1114" spans="1:10" x14ac:dyDescent="0.25">
      <c r="A1114" t="str">
        <f>IF(SUM('A4'!S1145:X1145)=6,'Angaben KH-Standort'!$D$25,"")</f>
        <v/>
      </c>
      <c r="B1114" t="str">
        <f>IF(SUM('A4'!S1145:X1145)=6,'Angaben KH-Standort'!$D$26,"")</f>
        <v/>
      </c>
      <c r="C1114" t="str">
        <f>IF(SUM('A4'!S1145:X1145)=6,'Angaben KH-Standort'!$D$12,"")</f>
        <v/>
      </c>
      <c r="D1114" t="str">
        <f>IF(SUM('A4'!S1145:X1145)=6,'A1'!$F$14,"")</f>
        <v/>
      </c>
      <c r="E1114" t="str">
        <f>IF(SUM('A4'!S1145:X1145)=6,'A4'!C1145,"")</f>
        <v/>
      </c>
      <c r="F1114" t="str">
        <f>IF(SUM('A4'!S1145:X1145)=6,'A4'!D1145,"")</f>
        <v/>
      </c>
      <c r="G1114" t="str">
        <f>IF(SUM('A4'!S1145:X1145)=6,'A4'!E1145,"")</f>
        <v/>
      </c>
      <c r="H1114" t="str">
        <f>IF(SUM('A4'!S1145:X1145)=6,'A4'!F1145,"")</f>
        <v/>
      </c>
      <c r="I1114" t="str">
        <f>IF(SUM('A4'!S1145:X1145)=6,'A4'!G1145,"")</f>
        <v/>
      </c>
      <c r="J1114" s="308" t="str">
        <f>IF(SUM('A4'!S1145:X1145)=6,'A4'!H1145,"")</f>
        <v/>
      </c>
    </row>
    <row r="1115" spans="1:10" x14ac:dyDescent="0.25">
      <c r="A1115" t="str">
        <f>IF(SUM('A4'!S1146:X1146)=6,'Angaben KH-Standort'!$D$25,"")</f>
        <v/>
      </c>
      <c r="B1115" t="str">
        <f>IF(SUM('A4'!S1146:X1146)=6,'Angaben KH-Standort'!$D$26,"")</f>
        <v/>
      </c>
      <c r="C1115" t="str">
        <f>IF(SUM('A4'!S1146:X1146)=6,'Angaben KH-Standort'!$D$12,"")</f>
        <v/>
      </c>
      <c r="D1115" t="str">
        <f>IF(SUM('A4'!S1146:X1146)=6,'A1'!$F$14,"")</f>
        <v/>
      </c>
      <c r="E1115" t="str">
        <f>IF(SUM('A4'!S1146:X1146)=6,'A4'!C1146,"")</f>
        <v/>
      </c>
      <c r="F1115" t="str">
        <f>IF(SUM('A4'!S1146:X1146)=6,'A4'!D1146,"")</f>
        <v/>
      </c>
      <c r="G1115" t="str">
        <f>IF(SUM('A4'!S1146:X1146)=6,'A4'!E1146,"")</f>
        <v/>
      </c>
      <c r="H1115" t="str">
        <f>IF(SUM('A4'!S1146:X1146)=6,'A4'!F1146,"")</f>
        <v/>
      </c>
      <c r="I1115" t="str">
        <f>IF(SUM('A4'!S1146:X1146)=6,'A4'!G1146,"")</f>
        <v/>
      </c>
      <c r="J1115" s="308" t="str">
        <f>IF(SUM('A4'!S1146:X1146)=6,'A4'!H1146,"")</f>
        <v/>
      </c>
    </row>
    <row r="1116" spans="1:10" x14ac:dyDescent="0.25">
      <c r="A1116" t="str">
        <f>IF(SUM('A4'!S1147:X1147)=6,'Angaben KH-Standort'!$D$25,"")</f>
        <v/>
      </c>
      <c r="B1116" t="str">
        <f>IF(SUM('A4'!S1147:X1147)=6,'Angaben KH-Standort'!$D$26,"")</f>
        <v/>
      </c>
      <c r="C1116" t="str">
        <f>IF(SUM('A4'!S1147:X1147)=6,'Angaben KH-Standort'!$D$12,"")</f>
        <v/>
      </c>
      <c r="D1116" t="str">
        <f>IF(SUM('A4'!S1147:X1147)=6,'A1'!$F$14,"")</f>
        <v/>
      </c>
      <c r="E1116" t="str">
        <f>IF(SUM('A4'!S1147:X1147)=6,'A4'!C1147,"")</f>
        <v/>
      </c>
      <c r="F1116" t="str">
        <f>IF(SUM('A4'!S1147:X1147)=6,'A4'!D1147,"")</f>
        <v/>
      </c>
      <c r="G1116" t="str">
        <f>IF(SUM('A4'!S1147:X1147)=6,'A4'!E1147,"")</f>
        <v/>
      </c>
      <c r="H1116" t="str">
        <f>IF(SUM('A4'!S1147:X1147)=6,'A4'!F1147,"")</f>
        <v/>
      </c>
      <c r="I1116" t="str">
        <f>IF(SUM('A4'!S1147:X1147)=6,'A4'!G1147,"")</f>
        <v/>
      </c>
      <c r="J1116" s="308" t="str">
        <f>IF(SUM('A4'!S1147:X1147)=6,'A4'!H1147,"")</f>
        <v/>
      </c>
    </row>
    <row r="1117" spans="1:10" x14ac:dyDescent="0.25">
      <c r="A1117" t="str">
        <f>IF(SUM('A4'!S1148:X1148)=6,'Angaben KH-Standort'!$D$25,"")</f>
        <v/>
      </c>
      <c r="B1117" t="str">
        <f>IF(SUM('A4'!S1148:X1148)=6,'Angaben KH-Standort'!$D$26,"")</f>
        <v/>
      </c>
      <c r="C1117" t="str">
        <f>IF(SUM('A4'!S1148:X1148)=6,'Angaben KH-Standort'!$D$12,"")</f>
        <v/>
      </c>
      <c r="D1117" t="str">
        <f>IF(SUM('A4'!S1148:X1148)=6,'A1'!$F$14,"")</f>
        <v/>
      </c>
      <c r="E1117" t="str">
        <f>IF(SUM('A4'!S1148:X1148)=6,'A4'!C1148,"")</f>
        <v/>
      </c>
      <c r="F1117" t="str">
        <f>IF(SUM('A4'!S1148:X1148)=6,'A4'!D1148,"")</f>
        <v/>
      </c>
      <c r="G1117" t="str">
        <f>IF(SUM('A4'!S1148:X1148)=6,'A4'!E1148,"")</f>
        <v/>
      </c>
      <c r="H1117" t="str">
        <f>IF(SUM('A4'!S1148:X1148)=6,'A4'!F1148,"")</f>
        <v/>
      </c>
      <c r="I1117" t="str">
        <f>IF(SUM('A4'!S1148:X1148)=6,'A4'!G1148,"")</f>
        <v/>
      </c>
      <c r="J1117" s="308" t="str">
        <f>IF(SUM('A4'!S1148:X1148)=6,'A4'!H1148,"")</f>
        <v/>
      </c>
    </row>
    <row r="1118" spans="1:10" x14ac:dyDescent="0.25">
      <c r="A1118" t="str">
        <f>IF(SUM('A4'!S1149:X1149)=6,'Angaben KH-Standort'!$D$25,"")</f>
        <v/>
      </c>
      <c r="B1118" t="str">
        <f>IF(SUM('A4'!S1149:X1149)=6,'Angaben KH-Standort'!$D$26,"")</f>
        <v/>
      </c>
      <c r="C1118" t="str">
        <f>IF(SUM('A4'!S1149:X1149)=6,'Angaben KH-Standort'!$D$12,"")</f>
        <v/>
      </c>
      <c r="D1118" t="str">
        <f>IF(SUM('A4'!S1149:X1149)=6,'A1'!$F$14,"")</f>
        <v/>
      </c>
      <c r="E1118" t="str">
        <f>IF(SUM('A4'!S1149:X1149)=6,'A4'!C1149,"")</f>
        <v/>
      </c>
      <c r="F1118" t="str">
        <f>IF(SUM('A4'!S1149:X1149)=6,'A4'!D1149,"")</f>
        <v/>
      </c>
      <c r="G1118" t="str">
        <f>IF(SUM('A4'!S1149:X1149)=6,'A4'!E1149,"")</f>
        <v/>
      </c>
      <c r="H1118" t="str">
        <f>IF(SUM('A4'!S1149:X1149)=6,'A4'!F1149,"")</f>
        <v/>
      </c>
      <c r="I1118" t="str">
        <f>IF(SUM('A4'!S1149:X1149)=6,'A4'!G1149,"")</f>
        <v/>
      </c>
      <c r="J1118" s="308" t="str">
        <f>IF(SUM('A4'!S1149:X1149)=6,'A4'!H1149,"")</f>
        <v/>
      </c>
    </row>
    <row r="1119" spans="1:10" x14ac:dyDescent="0.25">
      <c r="A1119" t="str">
        <f>IF(SUM('A4'!S1150:X1150)=6,'Angaben KH-Standort'!$D$25,"")</f>
        <v/>
      </c>
      <c r="B1119" t="str">
        <f>IF(SUM('A4'!S1150:X1150)=6,'Angaben KH-Standort'!$D$26,"")</f>
        <v/>
      </c>
      <c r="C1119" t="str">
        <f>IF(SUM('A4'!S1150:X1150)=6,'Angaben KH-Standort'!$D$12,"")</f>
        <v/>
      </c>
      <c r="D1119" t="str">
        <f>IF(SUM('A4'!S1150:X1150)=6,'A1'!$F$14,"")</f>
        <v/>
      </c>
      <c r="E1119" t="str">
        <f>IF(SUM('A4'!S1150:X1150)=6,'A4'!C1150,"")</f>
        <v/>
      </c>
      <c r="F1119" t="str">
        <f>IF(SUM('A4'!S1150:X1150)=6,'A4'!D1150,"")</f>
        <v/>
      </c>
      <c r="G1119" t="str">
        <f>IF(SUM('A4'!S1150:X1150)=6,'A4'!E1150,"")</f>
        <v/>
      </c>
      <c r="H1119" t="str">
        <f>IF(SUM('A4'!S1150:X1150)=6,'A4'!F1150,"")</f>
        <v/>
      </c>
      <c r="I1119" t="str">
        <f>IF(SUM('A4'!S1150:X1150)=6,'A4'!G1150,"")</f>
        <v/>
      </c>
      <c r="J1119" s="308" t="str">
        <f>IF(SUM('A4'!S1150:X1150)=6,'A4'!H1150,"")</f>
        <v/>
      </c>
    </row>
    <row r="1120" spans="1:10" x14ac:dyDescent="0.25">
      <c r="A1120" t="str">
        <f>IF(SUM('A4'!S1151:X1151)=6,'Angaben KH-Standort'!$D$25,"")</f>
        <v/>
      </c>
      <c r="B1120" t="str">
        <f>IF(SUM('A4'!S1151:X1151)=6,'Angaben KH-Standort'!$D$26,"")</f>
        <v/>
      </c>
      <c r="C1120" t="str">
        <f>IF(SUM('A4'!S1151:X1151)=6,'Angaben KH-Standort'!$D$12,"")</f>
        <v/>
      </c>
      <c r="D1120" t="str">
        <f>IF(SUM('A4'!S1151:X1151)=6,'A1'!$F$14,"")</f>
        <v/>
      </c>
      <c r="E1120" t="str">
        <f>IF(SUM('A4'!S1151:X1151)=6,'A4'!C1151,"")</f>
        <v/>
      </c>
      <c r="F1120" t="str">
        <f>IF(SUM('A4'!S1151:X1151)=6,'A4'!D1151,"")</f>
        <v/>
      </c>
      <c r="G1120" t="str">
        <f>IF(SUM('A4'!S1151:X1151)=6,'A4'!E1151,"")</f>
        <v/>
      </c>
      <c r="H1120" t="str">
        <f>IF(SUM('A4'!S1151:X1151)=6,'A4'!F1151,"")</f>
        <v/>
      </c>
      <c r="I1120" t="str">
        <f>IF(SUM('A4'!S1151:X1151)=6,'A4'!G1151,"")</f>
        <v/>
      </c>
      <c r="J1120" s="308" t="str">
        <f>IF(SUM('A4'!S1151:X1151)=6,'A4'!H1151,"")</f>
        <v/>
      </c>
    </row>
    <row r="1121" spans="1:10" x14ac:dyDescent="0.25">
      <c r="A1121" t="str">
        <f>IF(SUM('A4'!S1152:X1152)=6,'Angaben KH-Standort'!$D$25,"")</f>
        <v/>
      </c>
      <c r="B1121" t="str">
        <f>IF(SUM('A4'!S1152:X1152)=6,'Angaben KH-Standort'!$D$26,"")</f>
        <v/>
      </c>
      <c r="C1121" t="str">
        <f>IF(SUM('A4'!S1152:X1152)=6,'Angaben KH-Standort'!$D$12,"")</f>
        <v/>
      </c>
      <c r="D1121" t="str">
        <f>IF(SUM('A4'!S1152:X1152)=6,'A1'!$F$14,"")</f>
        <v/>
      </c>
      <c r="E1121" t="str">
        <f>IF(SUM('A4'!S1152:X1152)=6,'A4'!C1152,"")</f>
        <v/>
      </c>
      <c r="F1121" t="str">
        <f>IF(SUM('A4'!S1152:X1152)=6,'A4'!D1152,"")</f>
        <v/>
      </c>
      <c r="G1121" t="str">
        <f>IF(SUM('A4'!S1152:X1152)=6,'A4'!E1152,"")</f>
        <v/>
      </c>
      <c r="H1121" t="str">
        <f>IF(SUM('A4'!S1152:X1152)=6,'A4'!F1152,"")</f>
        <v/>
      </c>
      <c r="I1121" t="str">
        <f>IF(SUM('A4'!S1152:X1152)=6,'A4'!G1152,"")</f>
        <v/>
      </c>
      <c r="J1121" s="308" t="str">
        <f>IF(SUM('A4'!S1152:X1152)=6,'A4'!H1152,"")</f>
        <v/>
      </c>
    </row>
    <row r="1122" spans="1:10" x14ac:dyDescent="0.25">
      <c r="A1122" t="str">
        <f>IF(SUM('A4'!S1153:X1153)=6,'Angaben KH-Standort'!$D$25,"")</f>
        <v/>
      </c>
      <c r="B1122" t="str">
        <f>IF(SUM('A4'!S1153:X1153)=6,'Angaben KH-Standort'!$D$26,"")</f>
        <v/>
      </c>
      <c r="C1122" t="str">
        <f>IF(SUM('A4'!S1153:X1153)=6,'Angaben KH-Standort'!$D$12,"")</f>
        <v/>
      </c>
      <c r="D1122" t="str">
        <f>IF(SUM('A4'!S1153:X1153)=6,'A1'!$F$14,"")</f>
        <v/>
      </c>
      <c r="E1122" t="str">
        <f>IF(SUM('A4'!S1153:X1153)=6,'A4'!C1153,"")</f>
        <v/>
      </c>
      <c r="F1122" t="str">
        <f>IF(SUM('A4'!S1153:X1153)=6,'A4'!D1153,"")</f>
        <v/>
      </c>
      <c r="G1122" t="str">
        <f>IF(SUM('A4'!S1153:X1153)=6,'A4'!E1153,"")</f>
        <v/>
      </c>
      <c r="H1122" t="str">
        <f>IF(SUM('A4'!S1153:X1153)=6,'A4'!F1153,"")</f>
        <v/>
      </c>
      <c r="I1122" t="str">
        <f>IF(SUM('A4'!S1153:X1153)=6,'A4'!G1153,"")</f>
        <v/>
      </c>
      <c r="J1122" s="308" t="str">
        <f>IF(SUM('A4'!S1153:X1153)=6,'A4'!H1153,"")</f>
        <v/>
      </c>
    </row>
    <row r="1123" spans="1:10" x14ac:dyDescent="0.25">
      <c r="A1123" t="str">
        <f>IF(SUM('A4'!S1154:X1154)=6,'Angaben KH-Standort'!$D$25,"")</f>
        <v/>
      </c>
      <c r="B1123" t="str">
        <f>IF(SUM('A4'!S1154:X1154)=6,'Angaben KH-Standort'!$D$26,"")</f>
        <v/>
      </c>
      <c r="C1123" t="str">
        <f>IF(SUM('A4'!S1154:X1154)=6,'Angaben KH-Standort'!$D$12,"")</f>
        <v/>
      </c>
      <c r="D1123" t="str">
        <f>IF(SUM('A4'!S1154:X1154)=6,'A1'!$F$14,"")</f>
        <v/>
      </c>
      <c r="E1123" t="str">
        <f>IF(SUM('A4'!S1154:X1154)=6,'A4'!C1154,"")</f>
        <v/>
      </c>
      <c r="F1123" t="str">
        <f>IF(SUM('A4'!S1154:X1154)=6,'A4'!D1154,"")</f>
        <v/>
      </c>
      <c r="G1123" t="str">
        <f>IF(SUM('A4'!S1154:X1154)=6,'A4'!E1154,"")</f>
        <v/>
      </c>
      <c r="H1123" t="str">
        <f>IF(SUM('A4'!S1154:X1154)=6,'A4'!F1154,"")</f>
        <v/>
      </c>
      <c r="I1123" t="str">
        <f>IF(SUM('A4'!S1154:X1154)=6,'A4'!G1154,"")</f>
        <v/>
      </c>
      <c r="J1123" s="308" t="str">
        <f>IF(SUM('A4'!S1154:X1154)=6,'A4'!H1154,"")</f>
        <v/>
      </c>
    </row>
    <row r="1124" spans="1:10" x14ac:dyDescent="0.25">
      <c r="A1124" t="str">
        <f>IF(SUM('A4'!S1155:X1155)=6,'Angaben KH-Standort'!$D$25,"")</f>
        <v/>
      </c>
      <c r="B1124" t="str">
        <f>IF(SUM('A4'!S1155:X1155)=6,'Angaben KH-Standort'!$D$26,"")</f>
        <v/>
      </c>
      <c r="C1124" t="str">
        <f>IF(SUM('A4'!S1155:X1155)=6,'Angaben KH-Standort'!$D$12,"")</f>
        <v/>
      </c>
      <c r="D1124" t="str">
        <f>IF(SUM('A4'!S1155:X1155)=6,'A1'!$F$14,"")</f>
        <v/>
      </c>
      <c r="E1124" t="str">
        <f>IF(SUM('A4'!S1155:X1155)=6,'A4'!C1155,"")</f>
        <v/>
      </c>
      <c r="F1124" t="str">
        <f>IF(SUM('A4'!S1155:X1155)=6,'A4'!D1155,"")</f>
        <v/>
      </c>
      <c r="G1124" t="str">
        <f>IF(SUM('A4'!S1155:X1155)=6,'A4'!E1155,"")</f>
        <v/>
      </c>
      <c r="H1124" t="str">
        <f>IF(SUM('A4'!S1155:X1155)=6,'A4'!F1155,"")</f>
        <v/>
      </c>
      <c r="I1124" t="str">
        <f>IF(SUM('A4'!S1155:X1155)=6,'A4'!G1155,"")</f>
        <v/>
      </c>
      <c r="J1124" s="308" t="str">
        <f>IF(SUM('A4'!S1155:X1155)=6,'A4'!H1155,"")</f>
        <v/>
      </c>
    </row>
    <row r="1125" spans="1:10" x14ac:dyDescent="0.25">
      <c r="A1125" t="str">
        <f>IF(SUM('A4'!S1156:X1156)=6,'Angaben KH-Standort'!$D$25,"")</f>
        <v/>
      </c>
      <c r="B1125" t="str">
        <f>IF(SUM('A4'!S1156:X1156)=6,'Angaben KH-Standort'!$D$26,"")</f>
        <v/>
      </c>
      <c r="C1125" t="str">
        <f>IF(SUM('A4'!S1156:X1156)=6,'Angaben KH-Standort'!$D$12,"")</f>
        <v/>
      </c>
      <c r="D1125" t="str">
        <f>IF(SUM('A4'!S1156:X1156)=6,'A1'!$F$14,"")</f>
        <v/>
      </c>
      <c r="E1125" t="str">
        <f>IF(SUM('A4'!S1156:X1156)=6,'A4'!C1156,"")</f>
        <v/>
      </c>
      <c r="F1125" t="str">
        <f>IF(SUM('A4'!S1156:X1156)=6,'A4'!D1156,"")</f>
        <v/>
      </c>
      <c r="G1125" t="str">
        <f>IF(SUM('A4'!S1156:X1156)=6,'A4'!E1156,"")</f>
        <v/>
      </c>
      <c r="H1125" t="str">
        <f>IF(SUM('A4'!S1156:X1156)=6,'A4'!F1156,"")</f>
        <v/>
      </c>
      <c r="I1125" t="str">
        <f>IF(SUM('A4'!S1156:X1156)=6,'A4'!G1156,"")</f>
        <v/>
      </c>
      <c r="J1125" s="308" t="str">
        <f>IF(SUM('A4'!S1156:X1156)=6,'A4'!H1156,"")</f>
        <v/>
      </c>
    </row>
    <row r="1126" spans="1:10" x14ac:dyDescent="0.25">
      <c r="A1126" t="str">
        <f>IF(SUM('A4'!S1157:X1157)=6,'Angaben KH-Standort'!$D$25,"")</f>
        <v/>
      </c>
      <c r="B1126" t="str">
        <f>IF(SUM('A4'!S1157:X1157)=6,'Angaben KH-Standort'!$D$26,"")</f>
        <v/>
      </c>
      <c r="C1126" t="str">
        <f>IF(SUM('A4'!S1157:X1157)=6,'Angaben KH-Standort'!$D$12,"")</f>
        <v/>
      </c>
      <c r="D1126" t="str">
        <f>IF(SUM('A4'!S1157:X1157)=6,'A1'!$F$14,"")</f>
        <v/>
      </c>
      <c r="E1126" t="str">
        <f>IF(SUM('A4'!S1157:X1157)=6,'A4'!C1157,"")</f>
        <v/>
      </c>
      <c r="F1126" t="str">
        <f>IF(SUM('A4'!S1157:X1157)=6,'A4'!D1157,"")</f>
        <v/>
      </c>
      <c r="G1126" t="str">
        <f>IF(SUM('A4'!S1157:X1157)=6,'A4'!E1157,"")</f>
        <v/>
      </c>
      <c r="H1126" t="str">
        <f>IF(SUM('A4'!S1157:X1157)=6,'A4'!F1157,"")</f>
        <v/>
      </c>
      <c r="I1126" t="str">
        <f>IF(SUM('A4'!S1157:X1157)=6,'A4'!G1157,"")</f>
        <v/>
      </c>
      <c r="J1126" s="308" t="str">
        <f>IF(SUM('A4'!S1157:X1157)=6,'A4'!H1157,"")</f>
        <v/>
      </c>
    </row>
    <row r="1127" spans="1:10" x14ac:dyDescent="0.25">
      <c r="A1127" t="str">
        <f>IF(SUM('A4'!S1158:X1158)=6,'Angaben KH-Standort'!$D$25,"")</f>
        <v/>
      </c>
      <c r="B1127" t="str">
        <f>IF(SUM('A4'!S1158:X1158)=6,'Angaben KH-Standort'!$D$26,"")</f>
        <v/>
      </c>
      <c r="C1127" t="str">
        <f>IF(SUM('A4'!S1158:X1158)=6,'Angaben KH-Standort'!$D$12,"")</f>
        <v/>
      </c>
      <c r="D1127" t="str">
        <f>IF(SUM('A4'!S1158:X1158)=6,'A1'!$F$14,"")</f>
        <v/>
      </c>
      <c r="E1127" t="str">
        <f>IF(SUM('A4'!S1158:X1158)=6,'A4'!C1158,"")</f>
        <v/>
      </c>
      <c r="F1127" t="str">
        <f>IF(SUM('A4'!S1158:X1158)=6,'A4'!D1158,"")</f>
        <v/>
      </c>
      <c r="G1127" t="str">
        <f>IF(SUM('A4'!S1158:X1158)=6,'A4'!E1158,"")</f>
        <v/>
      </c>
      <c r="H1127" t="str">
        <f>IF(SUM('A4'!S1158:X1158)=6,'A4'!F1158,"")</f>
        <v/>
      </c>
      <c r="I1127" t="str">
        <f>IF(SUM('A4'!S1158:X1158)=6,'A4'!G1158,"")</f>
        <v/>
      </c>
      <c r="J1127" s="308" t="str">
        <f>IF(SUM('A4'!S1158:X1158)=6,'A4'!H1158,"")</f>
        <v/>
      </c>
    </row>
    <row r="1128" spans="1:10" x14ac:dyDescent="0.25">
      <c r="A1128" t="str">
        <f>IF(SUM('A4'!S1159:X1159)=6,'Angaben KH-Standort'!$D$25,"")</f>
        <v/>
      </c>
      <c r="B1128" t="str">
        <f>IF(SUM('A4'!S1159:X1159)=6,'Angaben KH-Standort'!$D$26,"")</f>
        <v/>
      </c>
      <c r="C1128" t="str">
        <f>IF(SUM('A4'!S1159:X1159)=6,'Angaben KH-Standort'!$D$12,"")</f>
        <v/>
      </c>
      <c r="D1128" t="str">
        <f>IF(SUM('A4'!S1159:X1159)=6,'A1'!$F$14,"")</f>
        <v/>
      </c>
      <c r="E1128" t="str">
        <f>IF(SUM('A4'!S1159:X1159)=6,'A4'!C1159,"")</f>
        <v/>
      </c>
      <c r="F1128" t="str">
        <f>IF(SUM('A4'!S1159:X1159)=6,'A4'!D1159,"")</f>
        <v/>
      </c>
      <c r="G1128" t="str">
        <f>IF(SUM('A4'!S1159:X1159)=6,'A4'!E1159,"")</f>
        <v/>
      </c>
      <c r="H1128" t="str">
        <f>IF(SUM('A4'!S1159:X1159)=6,'A4'!F1159,"")</f>
        <v/>
      </c>
      <c r="I1128" t="str">
        <f>IF(SUM('A4'!S1159:X1159)=6,'A4'!G1159,"")</f>
        <v/>
      </c>
      <c r="J1128" s="308" t="str">
        <f>IF(SUM('A4'!S1159:X1159)=6,'A4'!H1159,"")</f>
        <v/>
      </c>
    </row>
    <row r="1129" spans="1:10" x14ac:dyDescent="0.25">
      <c r="A1129" t="str">
        <f>IF(SUM('A4'!S1160:X1160)=6,'Angaben KH-Standort'!$D$25,"")</f>
        <v/>
      </c>
      <c r="B1129" t="str">
        <f>IF(SUM('A4'!S1160:X1160)=6,'Angaben KH-Standort'!$D$26,"")</f>
        <v/>
      </c>
      <c r="C1129" t="str">
        <f>IF(SUM('A4'!S1160:X1160)=6,'Angaben KH-Standort'!$D$12,"")</f>
        <v/>
      </c>
      <c r="D1129" t="str">
        <f>IF(SUM('A4'!S1160:X1160)=6,'A1'!$F$14,"")</f>
        <v/>
      </c>
      <c r="E1129" t="str">
        <f>IF(SUM('A4'!S1160:X1160)=6,'A4'!C1160,"")</f>
        <v/>
      </c>
      <c r="F1129" t="str">
        <f>IF(SUM('A4'!S1160:X1160)=6,'A4'!D1160,"")</f>
        <v/>
      </c>
      <c r="G1129" t="str">
        <f>IF(SUM('A4'!S1160:X1160)=6,'A4'!E1160,"")</f>
        <v/>
      </c>
      <c r="H1129" t="str">
        <f>IF(SUM('A4'!S1160:X1160)=6,'A4'!F1160,"")</f>
        <v/>
      </c>
      <c r="I1129" t="str">
        <f>IF(SUM('A4'!S1160:X1160)=6,'A4'!G1160,"")</f>
        <v/>
      </c>
      <c r="J1129" s="308" t="str">
        <f>IF(SUM('A4'!S1160:X1160)=6,'A4'!H1160,"")</f>
        <v/>
      </c>
    </row>
    <row r="1130" spans="1:10" x14ac:dyDescent="0.25">
      <c r="A1130" t="str">
        <f>IF(SUM('A4'!S1161:X1161)=6,'Angaben KH-Standort'!$D$25,"")</f>
        <v/>
      </c>
      <c r="B1130" t="str">
        <f>IF(SUM('A4'!S1161:X1161)=6,'Angaben KH-Standort'!$D$26,"")</f>
        <v/>
      </c>
      <c r="C1130" t="str">
        <f>IF(SUM('A4'!S1161:X1161)=6,'Angaben KH-Standort'!$D$12,"")</f>
        <v/>
      </c>
      <c r="D1130" t="str">
        <f>IF(SUM('A4'!S1161:X1161)=6,'A1'!$F$14,"")</f>
        <v/>
      </c>
      <c r="E1130" t="str">
        <f>IF(SUM('A4'!S1161:X1161)=6,'A4'!C1161,"")</f>
        <v/>
      </c>
      <c r="F1130" t="str">
        <f>IF(SUM('A4'!S1161:X1161)=6,'A4'!D1161,"")</f>
        <v/>
      </c>
      <c r="G1130" t="str">
        <f>IF(SUM('A4'!S1161:X1161)=6,'A4'!E1161,"")</f>
        <v/>
      </c>
      <c r="H1130" t="str">
        <f>IF(SUM('A4'!S1161:X1161)=6,'A4'!F1161,"")</f>
        <v/>
      </c>
      <c r="I1130" t="str">
        <f>IF(SUM('A4'!S1161:X1161)=6,'A4'!G1161,"")</f>
        <v/>
      </c>
      <c r="J1130" s="308" t="str">
        <f>IF(SUM('A4'!S1161:X1161)=6,'A4'!H1161,"")</f>
        <v/>
      </c>
    </row>
    <row r="1131" spans="1:10" x14ac:dyDescent="0.25">
      <c r="A1131" t="str">
        <f>IF(SUM('A4'!S1162:X1162)=6,'Angaben KH-Standort'!$D$25,"")</f>
        <v/>
      </c>
      <c r="B1131" t="str">
        <f>IF(SUM('A4'!S1162:X1162)=6,'Angaben KH-Standort'!$D$26,"")</f>
        <v/>
      </c>
      <c r="C1131" t="str">
        <f>IF(SUM('A4'!S1162:X1162)=6,'Angaben KH-Standort'!$D$12,"")</f>
        <v/>
      </c>
      <c r="D1131" t="str">
        <f>IF(SUM('A4'!S1162:X1162)=6,'A1'!$F$14,"")</f>
        <v/>
      </c>
      <c r="E1131" t="str">
        <f>IF(SUM('A4'!S1162:X1162)=6,'A4'!C1162,"")</f>
        <v/>
      </c>
      <c r="F1131" t="str">
        <f>IF(SUM('A4'!S1162:X1162)=6,'A4'!D1162,"")</f>
        <v/>
      </c>
      <c r="G1131" t="str">
        <f>IF(SUM('A4'!S1162:X1162)=6,'A4'!E1162,"")</f>
        <v/>
      </c>
      <c r="H1131" t="str">
        <f>IF(SUM('A4'!S1162:X1162)=6,'A4'!F1162,"")</f>
        <v/>
      </c>
      <c r="I1131" t="str">
        <f>IF(SUM('A4'!S1162:X1162)=6,'A4'!G1162,"")</f>
        <v/>
      </c>
      <c r="J1131" s="308" t="str">
        <f>IF(SUM('A4'!S1162:X1162)=6,'A4'!H1162,"")</f>
        <v/>
      </c>
    </row>
    <row r="1132" spans="1:10" x14ac:dyDescent="0.25">
      <c r="A1132" t="str">
        <f>IF(SUM('A4'!S1163:X1163)=6,'Angaben KH-Standort'!$D$25,"")</f>
        <v/>
      </c>
      <c r="B1132" t="str">
        <f>IF(SUM('A4'!S1163:X1163)=6,'Angaben KH-Standort'!$D$26,"")</f>
        <v/>
      </c>
      <c r="C1132" t="str">
        <f>IF(SUM('A4'!S1163:X1163)=6,'Angaben KH-Standort'!$D$12,"")</f>
        <v/>
      </c>
      <c r="D1132" t="str">
        <f>IF(SUM('A4'!S1163:X1163)=6,'A1'!$F$14,"")</f>
        <v/>
      </c>
      <c r="E1132" t="str">
        <f>IF(SUM('A4'!S1163:X1163)=6,'A4'!C1163,"")</f>
        <v/>
      </c>
      <c r="F1132" t="str">
        <f>IF(SUM('A4'!S1163:X1163)=6,'A4'!D1163,"")</f>
        <v/>
      </c>
      <c r="G1132" t="str">
        <f>IF(SUM('A4'!S1163:X1163)=6,'A4'!E1163,"")</f>
        <v/>
      </c>
      <c r="H1132" t="str">
        <f>IF(SUM('A4'!S1163:X1163)=6,'A4'!F1163,"")</f>
        <v/>
      </c>
      <c r="I1132" t="str">
        <f>IF(SUM('A4'!S1163:X1163)=6,'A4'!G1163,"")</f>
        <v/>
      </c>
      <c r="J1132" s="308" t="str">
        <f>IF(SUM('A4'!S1163:X1163)=6,'A4'!H1163,"")</f>
        <v/>
      </c>
    </row>
    <row r="1133" spans="1:10" x14ac:dyDescent="0.25">
      <c r="A1133" t="str">
        <f>IF(SUM('A4'!S1164:X1164)=6,'Angaben KH-Standort'!$D$25,"")</f>
        <v/>
      </c>
      <c r="B1133" t="str">
        <f>IF(SUM('A4'!S1164:X1164)=6,'Angaben KH-Standort'!$D$26,"")</f>
        <v/>
      </c>
      <c r="C1133" t="str">
        <f>IF(SUM('A4'!S1164:X1164)=6,'Angaben KH-Standort'!$D$12,"")</f>
        <v/>
      </c>
      <c r="D1133" t="str">
        <f>IF(SUM('A4'!S1164:X1164)=6,'A1'!$F$14,"")</f>
        <v/>
      </c>
      <c r="E1133" t="str">
        <f>IF(SUM('A4'!S1164:X1164)=6,'A4'!C1164,"")</f>
        <v/>
      </c>
      <c r="F1133" t="str">
        <f>IF(SUM('A4'!S1164:X1164)=6,'A4'!D1164,"")</f>
        <v/>
      </c>
      <c r="G1133" t="str">
        <f>IF(SUM('A4'!S1164:X1164)=6,'A4'!E1164,"")</f>
        <v/>
      </c>
      <c r="H1133" t="str">
        <f>IF(SUM('A4'!S1164:X1164)=6,'A4'!F1164,"")</f>
        <v/>
      </c>
      <c r="I1133" t="str">
        <f>IF(SUM('A4'!S1164:X1164)=6,'A4'!G1164,"")</f>
        <v/>
      </c>
      <c r="J1133" s="308" t="str">
        <f>IF(SUM('A4'!S1164:X1164)=6,'A4'!H1164,"")</f>
        <v/>
      </c>
    </row>
    <row r="1134" spans="1:10" x14ac:dyDescent="0.25">
      <c r="A1134" t="str">
        <f>IF(SUM('A4'!S1165:X1165)=6,'Angaben KH-Standort'!$D$25,"")</f>
        <v/>
      </c>
      <c r="B1134" t="str">
        <f>IF(SUM('A4'!S1165:X1165)=6,'Angaben KH-Standort'!$D$26,"")</f>
        <v/>
      </c>
      <c r="C1134" t="str">
        <f>IF(SUM('A4'!S1165:X1165)=6,'Angaben KH-Standort'!$D$12,"")</f>
        <v/>
      </c>
      <c r="D1134" t="str">
        <f>IF(SUM('A4'!S1165:X1165)=6,'A1'!$F$14,"")</f>
        <v/>
      </c>
      <c r="E1134" t="str">
        <f>IF(SUM('A4'!S1165:X1165)=6,'A4'!C1165,"")</f>
        <v/>
      </c>
      <c r="F1134" t="str">
        <f>IF(SUM('A4'!S1165:X1165)=6,'A4'!D1165,"")</f>
        <v/>
      </c>
      <c r="G1134" t="str">
        <f>IF(SUM('A4'!S1165:X1165)=6,'A4'!E1165,"")</f>
        <v/>
      </c>
      <c r="H1134" t="str">
        <f>IF(SUM('A4'!S1165:X1165)=6,'A4'!F1165,"")</f>
        <v/>
      </c>
      <c r="I1134" t="str">
        <f>IF(SUM('A4'!S1165:X1165)=6,'A4'!G1165,"")</f>
        <v/>
      </c>
      <c r="J1134" s="308" t="str">
        <f>IF(SUM('A4'!S1165:X1165)=6,'A4'!H1165,"")</f>
        <v/>
      </c>
    </row>
    <row r="1135" spans="1:10" x14ac:dyDescent="0.25">
      <c r="A1135" t="str">
        <f>IF(SUM('A4'!S1166:X1166)=6,'Angaben KH-Standort'!$D$25,"")</f>
        <v/>
      </c>
      <c r="B1135" t="str">
        <f>IF(SUM('A4'!S1166:X1166)=6,'Angaben KH-Standort'!$D$26,"")</f>
        <v/>
      </c>
      <c r="C1135" t="str">
        <f>IF(SUM('A4'!S1166:X1166)=6,'Angaben KH-Standort'!$D$12,"")</f>
        <v/>
      </c>
      <c r="D1135" t="str">
        <f>IF(SUM('A4'!S1166:X1166)=6,'A1'!$F$14,"")</f>
        <v/>
      </c>
      <c r="E1135" t="str">
        <f>IF(SUM('A4'!S1166:X1166)=6,'A4'!C1166,"")</f>
        <v/>
      </c>
      <c r="F1135" t="str">
        <f>IF(SUM('A4'!S1166:X1166)=6,'A4'!D1166,"")</f>
        <v/>
      </c>
      <c r="G1135" t="str">
        <f>IF(SUM('A4'!S1166:X1166)=6,'A4'!E1166,"")</f>
        <v/>
      </c>
      <c r="H1135" t="str">
        <f>IF(SUM('A4'!S1166:X1166)=6,'A4'!F1166,"")</f>
        <v/>
      </c>
      <c r="I1135" t="str">
        <f>IF(SUM('A4'!S1166:X1166)=6,'A4'!G1166,"")</f>
        <v/>
      </c>
      <c r="J1135" s="308" t="str">
        <f>IF(SUM('A4'!S1166:X1166)=6,'A4'!H1166,"")</f>
        <v/>
      </c>
    </row>
    <row r="1136" spans="1:10" x14ac:dyDescent="0.25">
      <c r="A1136" t="str">
        <f>IF(SUM('A4'!S1167:X1167)=6,'Angaben KH-Standort'!$D$25,"")</f>
        <v/>
      </c>
      <c r="B1136" t="str">
        <f>IF(SUM('A4'!S1167:X1167)=6,'Angaben KH-Standort'!$D$26,"")</f>
        <v/>
      </c>
      <c r="C1136" t="str">
        <f>IF(SUM('A4'!S1167:X1167)=6,'Angaben KH-Standort'!$D$12,"")</f>
        <v/>
      </c>
      <c r="D1136" t="str">
        <f>IF(SUM('A4'!S1167:X1167)=6,'A1'!$F$14,"")</f>
        <v/>
      </c>
      <c r="E1136" t="str">
        <f>IF(SUM('A4'!S1167:X1167)=6,'A4'!C1167,"")</f>
        <v/>
      </c>
      <c r="F1136" t="str">
        <f>IF(SUM('A4'!S1167:X1167)=6,'A4'!D1167,"")</f>
        <v/>
      </c>
      <c r="G1136" t="str">
        <f>IF(SUM('A4'!S1167:X1167)=6,'A4'!E1167,"")</f>
        <v/>
      </c>
      <c r="H1136" t="str">
        <f>IF(SUM('A4'!S1167:X1167)=6,'A4'!F1167,"")</f>
        <v/>
      </c>
      <c r="I1136" t="str">
        <f>IF(SUM('A4'!S1167:X1167)=6,'A4'!G1167,"")</f>
        <v/>
      </c>
      <c r="J1136" s="308" t="str">
        <f>IF(SUM('A4'!S1167:X1167)=6,'A4'!H1167,"")</f>
        <v/>
      </c>
    </row>
    <row r="1137" spans="1:10" x14ac:dyDescent="0.25">
      <c r="A1137" t="str">
        <f>IF(SUM('A4'!S1168:X1168)=6,'Angaben KH-Standort'!$D$25,"")</f>
        <v/>
      </c>
      <c r="B1137" t="str">
        <f>IF(SUM('A4'!S1168:X1168)=6,'Angaben KH-Standort'!$D$26,"")</f>
        <v/>
      </c>
      <c r="C1137" t="str">
        <f>IF(SUM('A4'!S1168:X1168)=6,'Angaben KH-Standort'!$D$12,"")</f>
        <v/>
      </c>
      <c r="D1137" t="str">
        <f>IF(SUM('A4'!S1168:X1168)=6,'A1'!$F$14,"")</f>
        <v/>
      </c>
      <c r="E1137" t="str">
        <f>IF(SUM('A4'!S1168:X1168)=6,'A4'!C1168,"")</f>
        <v/>
      </c>
      <c r="F1137" t="str">
        <f>IF(SUM('A4'!S1168:X1168)=6,'A4'!D1168,"")</f>
        <v/>
      </c>
      <c r="G1137" t="str">
        <f>IF(SUM('A4'!S1168:X1168)=6,'A4'!E1168,"")</f>
        <v/>
      </c>
      <c r="H1137" t="str">
        <f>IF(SUM('A4'!S1168:X1168)=6,'A4'!F1168,"")</f>
        <v/>
      </c>
      <c r="I1137" t="str">
        <f>IF(SUM('A4'!S1168:X1168)=6,'A4'!G1168,"")</f>
        <v/>
      </c>
      <c r="J1137" s="308" t="str">
        <f>IF(SUM('A4'!S1168:X1168)=6,'A4'!H1168,"")</f>
        <v/>
      </c>
    </row>
    <row r="1138" spans="1:10" x14ac:dyDescent="0.25">
      <c r="A1138" t="str">
        <f>IF(SUM('A4'!S1169:X1169)=6,'Angaben KH-Standort'!$D$25,"")</f>
        <v/>
      </c>
      <c r="B1138" t="str">
        <f>IF(SUM('A4'!S1169:X1169)=6,'Angaben KH-Standort'!$D$26,"")</f>
        <v/>
      </c>
      <c r="C1138" t="str">
        <f>IF(SUM('A4'!S1169:X1169)=6,'Angaben KH-Standort'!$D$12,"")</f>
        <v/>
      </c>
      <c r="D1138" t="str">
        <f>IF(SUM('A4'!S1169:X1169)=6,'A1'!$F$14,"")</f>
        <v/>
      </c>
      <c r="E1138" t="str">
        <f>IF(SUM('A4'!S1169:X1169)=6,'A4'!C1169,"")</f>
        <v/>
      </c>
      <c r="F1138" t="str">
        <f>IF(SUM('A4'!S1169:X1169)=6,'A4'!D1169,"")</f>
        <v/>
      </c>
      <c r="G1138" t="str">
        <f>IF(SUM('A4'!S1169:X1169)=6,'A4'!E1169,"")</f>
        <v/>
      </c>
      <c r="H1138" t="str">
        <f>IF(SUM('A4'!S1169:X1169)=6,'A4'!F1169,"")</f>
        <v/>
      </c>
      <c r="I1138" t="str">
        <f>IF(SUM('A4'!S1169:X1169)=6,'A4'!G1169,"")</f>
        <v/>
      </c>
      <c r="J1138" s="308" t="str">
        <f>IF(SUM('A4'!S1169:X1169)=6,'A4'!H1169,"")</f>
        <v/>
      </c>
    </row>
    <row r="1139" spans="1:10" x14ac:dyDescent="0.25">
      <c r="A1139" t="str">
        <f>IF(SUM('A4'!S1170:X1170)=6,'Angaben KH-Standort'!$D$25,"")</f>
        <v/>
      </c>
      <c r="B1139" t="str">
        <f>IF(SUM('A4'!S1170:X1170)=6,'Angaben KH-Standort'!$D$26,"")</f>
        <v/>
      </c>
      <c r="C1139" t="str">
        <f>IF(SUM('A4'!S1170:X1170)=6,'Angaben KH-Standort'!$D$12,"")</f>
        <v/>
      </c>
      <c r="D1139" t="str">
        <f>IF(SUM('A4'!S1170:X1170)=6,'A1'!$F$14,"")</f>
        <v/>
      </c>
      <c r="E1139" t="str">
        <f>IF(SUM('A4'!S1170:X1170)=6,'A4'!C1170,"")</f>
        <v/>
      </c>
      <c r="F1139" t="str">
        <f>IF(SUM('A4'!S1170:X1170)=6,'A4'!D1170,"")</f>
        <v/>
      </c>
      <c r="G1139" t="str">
        <f>IF(SUM('A4'!S1170:X1170)=6,'A4'!E1170,"")</f>
        <v/>
      </c>
      <c r="H1139" t="str">
        <f>IF(SUM('A4'!S1170:X1170)=6,'A4'!F1170,"")</f>
        <v/>
      </c>
      <c r="I1139" t="str">
        <f>IF(SUM('A4'!S1170:X1170)=6,'A4'!G1170,"")</f>
        <v/>
      </c>
      <c r="J1139" s="308" t="str">
        <f>IF(SUM('A4'!S1170:X1170)=6,'A4'!H1170,"")</f>
        <v/>
      </c>
    </row>
    <row r="1140" spans="1:10" x14ac:dyDescent="0.25">
      <c r="A1140" t="str">
        <f>IF(SUM('A4'!S1171:X1171)=6,'Angaben KH-Standort'!$D$25,"")</f>
        <v/>
      </c>
      <c r="B1140" t="str">
        <f>IF(SUM('A4'!S1171:X1171)=6,'Angaben KH-Standort'!$D$26,"")</f>
        <v/>
      </c>
      <c r="C1140" t="str">
        <f>IF(SUM('A4'!S1171:X1171)=6,'Angaben KH-Standort'!$D$12,"")</f>
        <v/>
      </c>
      <c r="D1140" t="str">
        <f>IF(SUM('A4'!S1171:X1171)=6,'A1'!$F$14,"")</f>
        <v/>
      </c>
      <c r="E1140" t="str">
        <f>IF(SUM('A4'!S1171:X1171)=6,'A4'!C1171,"")</f>
        <v/>
      </c>
      <c r="F1140" t="str">
        <f>IF(SUM('A4'!S1171:X1171)=6,'A4'!D1171,"")</f>
        <v/>
      </c>
      <c r="G1140" t="str">
        <f>IF(SUM('A4'!S1171:X1171)=6,'A4'!E1171,"")</f>
        <v/>
      </c>
      <c r="H1140" t="str">
        <f>IF(SUM('A4'!S1171:X1171)=6,'A4'!F1171,"")</f>
        <v/>
      </c>
      <c r="I1140" t="str">
        <f>IF(SUM('A4'!S1171:X1171)=6,'A4'!G1171,"")</f>
        <v/>
      </c>
      <c r="J1140" s="308" t="str">
        <f>IF(SUM('A4'!S1171:X1171)=6,'A4'!H1171,"")</f>
        <v/>
      </c>
    </row>
    <row r="1141" spans="1:10" x14ac:dyDescent="0.25">
      <c r="A1141" t="str">
        <f>IF(SUM('A4'!S1172:X1172)=6,'Angaben KH-Standort'!$D$25,"")</f>
        <v/>
      </c>
      <c r="B1141" t="str">
        <f>IF(SUM('A4'!S1172:X1172)=6,'Angaben KH-Standort'!$D$26,"")</f>
        <v/>
      </c>
      <c r="C1141" t="str">
        <f>IF(SUM('A4'!S1172:X1172)=6,'Angaben KH-Standort'!$D$12,"")</f>
        <v/>
      </c>
      <c r="D1141" t="str">
        <f>IF(SUM('A4'!S1172:X1172)=6,'A1'!$F$14,"")</f>
        <v/>
      </c>
      <c r="E1141" t="str">
        <f>IF(SUM('A4'!S1172:X1172)=6,'A4'!C1172,"")</f>
        <v/>
      </c>
      <c r="F1141" t="str">
        <f>IF(SUM('A4'!S1172:X1172)=6,'A4'!D1172,"")</f>
        <v/>
      </c>
      <c r="G1141" t="str">
        <f>IF(SUM('A4'!S1172:X1172)=6,'A4'!E1172,"")</f>
        <v/>
      </c>
      <c r="H1141" t="str">
        <f>IF(SUM('A4'!S1172:X1172)=6,'A4'!F1172,"")</f>
        <v/>
      </c>
      <c r="I1141" t="str">
        <f>IF(SUM('A4'!S1172:X1172)=6,'A4'!G1172,"")</f>
        <v/>
      </c>
      <c r="J1141" s="308" t="str">
        <f>IF(SUM('A4'!S1172:X1172)=6,'A4'!H1172,"")</f>
        <v/>
      </c>
    </row>
    <row r="1142" spans="1:10" x14ac:dyDescent="0.25">
      <c r="A1142" t="str">
        <f>IF(SUM('A4'!S1173:X1173)=6,'Angaben KH-Standort'!$D$25,"")</f>
        <v/>
      </c>
      <c r="B1142" t="str">
        <f>IF(SUM('A4'!S1173:X1173)=6,'Angaben KH-Standort'!$D$26,"")</f>
        <v/>
      </c>
      <c r="C1142" t="str">
        <f>IF(SUM('A4'!S1173:X1173)=6,'Angaben KH-Standort'!$D$12,"")</f>
        <v/>
      </c>
      <c r="D1142" t="str">
        <f>IF(SUM('A4'!S1173:X1173)=6,'A1'!$F$14,"")</f>
        <v/>
      </c>
      <c r="E1142" t="str">
        <f>IF(SUM('A4'!S1173:X1173)=6,'A4'!C1173,"")</f>
        <v/>
      </c>
      <c r="F1142" t="str">
        <f>IF(SUM('A4'!S1173:X1173)=6,'A4'!D1173,"")</f>
        <v/>
      </c>
      <c r="G1142" t="str">
        <f>IF(SUM('A4'!S1173:X1173)=6,'A4'!E1173,"")</f>
        <v/>
      </c>
      <c r="H1142" t="str">
        <f>IF(SUM('A4'!S1173:X1173)=6,'A4'!F1173,"")</f>
        <v/>
      </c>
      <c r="I1142" t="str">
        <f>IF(SUM('A4'!S1173:X1173)=6,'A4'!G1173,"")</f>
        <v/>
      </c>
      <c r="J1142" s="308" t="str">
        <f>IF(SUM('A4'!S1173:X1173)=6,'A4'!H1173,"")</f>
        <v/>
      </c>
    </row>
    <row r="1143" spans="1:10" x14ac:dyDescent="0.25">
      <c r="A1143" t="str">
        <f>IF(SUM('A4'!S1174:X1174)=6,'Angaben KH-Standort'!$D$25,"")</f>
        <v/>
      </c>
      <c r="B1143" t="str">
        <f>IF(SUM('A4'!S1174:X1174)=6,'Angaben KH-Standort'!$D$26,"")</f>
        <v/>
      </c>
      <c r="C1143" t="str">
        <f>IF(SUM('A4'!S1174:X1174)=6,'Angaben KH-Standort'!$D$12,"")</f>
        <v/>
      </c>
      <c r="D1143" t="str">
        <f>IF(SUM('A4'!S1174:X1174)=6,'A1'!$F$14,"")</f>
        <v/>
      </c>
      <c r="E1143" t="str">
        <f>IF(SUM('A4'!S1174:X1174)=6,'A4'!C1174,"")</f>
        <v/>
      </c>
      <c r="F1143" t="str">
        <f>IF(SUM('A4'!S1174:X1174)=6,'A4'!D1174,"")</f>
        <v/>
      </c>
      <c r="G1143" t="str">
        <f>IF(SUM('A4'!S1174:X1174)=6,'A4'!E1174,"")</f>
        <v/>
      </c>
      <c r="H1143" t="str">
        <f>IF(SUM('A4'!S1174:X1174)=6,'A4'!F1174,"")</f>
        <v/>
      </c>
      <c r="I1143" t="str">
        <f>IF(SUM('A4'!S1174:X1174)=6,'A4'!G1174,"")</f>
        <v/>
      </c>
      <c r="J1143" s="308" t="str">
        <f>IF(SUM('A4'!S1174:X1174)=6,'A4'!H1174,"")</f>
        <v/>
      </c>
    </row>
    <row r="1144" spans="1:10" x14ac:dyDescent="0.25">
      <c r="A1144" t="str">
        <f>IF(SUM('A4'!S1175:X1175)=6,'Angaben KH-Standort'!$D$25,"")</f>
        <v/>
      </c>
      <c r="B1144" t="str">
        <f>IF(SUM('A4'!S1175:X1175)=6,'Angaben KH-Standort'!$D$26,"")</f>
        <v/>
      </c>
      <c r="C1144" t="str">
        <f>IF(SUM('A4'!S1175:X1175)=6,'Angaben KH-Standort'!$D$12,"")</f>
        <v/>
      </c>
      <c r="D1144" t="str">
        <f>IF(SUM('A4'!S1175:X1175)=6,'A1'!$F$14,"")</f>
        <v/>
      </c>
      <c r="E1144" t="str">
        <f>IF(SUM('A4'!S1175:X1175)=6,'A4'!C1175,"")</f>
        <v/>
      </c>
      <c r="F1144" t="str">
        <f>IF(SUM('A4'!S1175:X1175)=6,'A4'!D1175,"")</f>
        <v/>
      </c>
      <c r="G1144" t="str">
        <f>IF(SUM('A4'!S1175:X1175)=6,'A4'!E1175,"")</f>
        <v/>
      </c>
      <c r="H1144" t="str">
        <f>IF(SUM('A4'!S1175:X1175)=6,'A4'!F1175,"")</f>
        <v/>
      </c>
      <c r="I1144" t="str">
        <f>IF(SUM('A4'!S1175:X1175)=6,'A4'!G1175,"")</f>
        <v/>
      </c>
      <c r="J1144" s="308" t="str">
        <f>IF(SUM('A4'!S1175:X1175)=6,'A4'!H1175,"")</f>
        <v/>
      </c>
    </row>
    <row r="1145" spans="1:10" x14ac:dyDescent="0.25">
      <c r="A1145" t="str">
        <f>IF(SUM('A4'!S1176:X1176)=6,'Angaben KH-Standort'!$D$25,"")</f>
        <v/>
      </c>
      <c r="B1145" t="str">
        <f>IF(SUM('A4'!S1176:X1176)=6,'Angaben KH-Standort'!$D$26,"")</f>
        <v/>
      </c>
      <c r="C1145" t="str">
        <f>IF(SUM('A4'!S1176:X1176)=6,'Angaben KH-Standort'!$D$12,"")</f>
        <v/>
      </c>
      <c r="D1145" t="str">
        <f>IF(SUM('A4'!S1176:X1176)=6,'A1'!$F$14,"")</f>
        <v/>
      </c>
      <c r="E1145" t="str">
        <f>IF(SUM('A4'!S1176:X1176)=6,'A4'!C1176,"")</f>
        <v/>
      </c>
      <c r="F1145" t="str">
        <f>IF(SUM('A4'!S1176:X1176)=6,'A4'!D1176,"")</f>
        <v/>
      </c>
      <c r="G1145" t="str">
        <f>IF(SUM('A4'!S1176:X1176)=6,'A4'!E1176,"")</f>
        <v/>
      </c>
      <c r="H1145" t="str">
        <f>IF(SUM('A4'!S1176:X1176)=6,'A4'!F1176,"")</f>
        <v/>
      </c>
      <c r="I1145" t="str">
        <f>IF(SUM('A4'!S1176:X1176)=6,'A4'!G1176,"")</f>
        <v/>
      </c>
      <c r="J1145" s="308" t="str">
        <f>IF(SUM('A4'!S1176:X1176)=6,'A4'!H1176,"")</f>
        <v/>
      </c>
    </row>
    <row r="1146" spans="1:10" x14ac:dyDescent="0.25">
      <c r="A1146" t="str">
        <f>IF(SUM('A4'!S1177:X1177)=6,'Angaben KH-Standort'!$D$25,"")</f>
        <v/>
      </c>
      <c r="B1146" t="str">
        <f>IF(SUM('A4'!S1177:X1177)=6,'Angaben KH-Standort'!$D$26,"")</f>
        <v/>
      </c>
      <c r="C1146" t="str">
        <f>IF(SUM('A4'!S1177:X1177)=6,'Angaben KH-Standort'!$D$12,"")</f>
        <v/>
      </c>
      <c r="D1146" t="str">
        <f>IF(SUM('A4'!S1177:X1177)=6,'A1'!$F$14,"")</f>
        <v/>
      </c>
      <c r="E1146" t="str">
        <f>IF(SUM('A4'!S1177:X1177)=6,'A4'!C1177,"")</f>
        <v/>
      </c>
      <c r="F1146" t="str">
        <f>IF(SUM('A4'!S1177:X1177)=6,'A4'!D1177,"")</f>
        <v/>
      </c>
      <c r="G1146" t="str">
        <f>IF(SUM('A4'!S1177:X1177)=6,'A4'!E1177,"")</f>
        <v/>
      </c>
      <c r="H1146" t="str">
        <f>IF(SUM('A4'!S1177:X1177)=6,'A4'!F1177,"")</f>
        <v/>
      </c>
      <c r="I1146" t="str">
        <f>IF(SUM('A4'!S1177:X1177)=6,'A4'!G1177,"")</f>
        <v/>
      </c>
      <c r="J1146" s="308" t="str">
        <f>IF(SUM('A4'!S1177:X1177)=6,'A4'!H1177,"")</f>
        <v/>
      </c>
    </row>
    <row r="1147" spans="1:10" x14ac:dyDescent="0.25">
      <c r="A1147" t="str">
        <f>IF(SUM('A4'!S1178:X1178)=6,'Angaben KH-Standort'!$D$25,"")</f>
        <v/>
      </c>
      <c r="B1147" t="str">
        <f>IF(SUM('A4'!S1178:X1178)=6,'Angaben KH-Standort'!$D$26,"")</f>
        <v/>
      </c>
      <c r="C1147" t="str">
        <f>IF(SUM('A4'!S1178:X1178)=6,'Angaben KH-Standort'!$D$12,"")</f>
        <v/>
      </c>
      <c r="D1147" t="str">
        <f>IF(SUM('A4'!S1178:X1178)=6,'A1'!$F$14,"")</f>
        <v/>
      </c>
      <c r="E1147" t="str">
        <f>IF(SUM('A4'!S1178:X1178)=6,'A4'!C1178,"")</f>
        <v/>
      </c>
      <c r="F1147" t="str">
        <f>IF(SUM('A4'!S1178:X1178)=6,'A4'!D1178,"")</f>
        <v/>
      </c>
      <c r="G1147" t="str">
        <f>IF(SUM('A4'!S1178:X1178)=6,'A4'!E1178,"")</f>
        <v/>
      </c>
      <c r="H1147" t="str">
        <f>IF(SUM('A4'!S1178:X1178)=6,'A4'!F1178,"")</f>
        <v/>
      </c>
      <c r="I1147" t="str">
        <f>IF(SUM('A4'!S1178:X1178)=6,'A4'!G1178,"")</f>
        <v/>
      </c>
      <c r="J1147" s="308" t="str">
        <f>IF(SUM('A4'!S1178:X1178)=6,'A4'!H1178,"")</f>
        <v/>
      </c>
    </row>
    <row r="1148" spans="1:10" x14ac:dyDescent="0.25">
      <c r="A1148" t="str">
        <f>IF(SUM('A4'!S1179:X1179)=6,'Angaben KH-Standort'!$D$25,"")</f>
        <v/>
      </c>
      <c r="B1148" t="str">
        <f>IF(SUM('A4'!S1179:X1179)=6,'Angaben KH-Standort'!$D$26,"")</f>
        <v/>
      </c>
      <c r="C1148" t="str">
        <f>IF(SUM('A4'!S1179:X1179)=6,'Angaben KH-Standort'!$D$12,"")</f>
        <v/>
      </c>
      <c r="D1148" t="str">
        <f>IF(SUM('A4'!S1179:X1179)=6,'A1'!$F$14,"")</f>
        <v/>
      </c>
      <c r="E1148" t="str">
        <f>IF(SUM('A4'!S1179:X1179)=6,'A4'!C1179,"")</f>
        <v/>
      </c>
      <c r="F1148" t="str">
        <f>IF(SUM('A4'!S1179:X1179)=6,'A4'!D1179,"")</f>
        <v/>
      </c>
      <c r="G1148" t="str">
        <f>IF(SUM('A4'!S1179:X1179)=6,'A4'!E1179,"")</f>
        <v/>
      </c>
      <c r="H1148" t="str">
        <f>IF(SUM('A4'!S1179:X1179)=6,'A4'!F1179,"")</f>
        <v/>
      </c>
      <c r="I1148" t="str">
        <f>IF(SUM('A4'!S1179:X1179)=6,'A4'!G1179,"")</f>
        <v/>
      </c>
      <c r="J1148" s="308" t="str">
        <f>IF(SUM('A4'!S1179:X1179)=6,'A4'!H1179,"")</f>
        <v/>
      </c>
    </row>
    <row r="1149" spans="1:10" x14ac:dyDescent="0.25">
      <c r="A1149" t="str">
        <f>IF(SUM('A4'!S1180:X1180)=6,'Angaben KH-Standort'!$D$25,"")</f>
        <v/>
      </c>
      <c r="B1149" t="str">
        <f>IF(SUM('A4'!S1180:X1180)=6,'Angaben KH-Standort'!$D$26,"")</f>
        <v/>
      </c>
      <c r="C1149" t="str">
        <f>IF(SUM('A4'!S1180:X1180)=6,'Angaben KH-Standort'!$D$12,"")</f>
        <v/>
      </c>
      <c r="D1149" t="str">
        <f>IF(SUM('A4'!S1180:X1180)=6,'A1'!$F$14,"")</f>
        <v/>
      </c>
      <c r="E1149" t="str">
        <f>IF(SUM('A4'!S1180:X1180)=6,'A4'!C1180,"")</f>
        <v/>
      </c>
      <c r="F1149" t="str">
        <f>IF(SUM('A4'!S1180:X1180)=6,'A4'!D1180,"")</f>
        <v/>
      </c>
      <c r="G1149" t="str">
        <f>IF(SUM('A4'!S1180:X1180)=6,'A4'!E1180,"")</f>
        <v/>
      </c>
      <c r="H1149" t="str">
        <f>IF(SUM('A4'!S1180:X1180)=6,'A4'!F1180,"")</f>
        <v/>
      </c>
      <c r="I1149" t="str">
        <f>IF(SUM('A4'!S1180:X1180)=6,'A4'!G1180,"")</f>
        <v/>
      </c>
      <c r="J1149" s="308" t="str">
        <f>IF(SUM('A4'!S1180:X1180)=6,'A4'!H1180,"")</f>
        <v/>
      </c>
    </row>
    <row r="1150" spans="1:10" x14ac:dyDescent="0.25">
      <c r="A1150" t="str">
        <f>IF(SUM('A4'!S1181:X1181)=6,'Angaben KH-Standort'!$D$25,"")</f>
        <v/>
      </c>
      <c r="B1150" t="str">
        <f>IF(SUM('A4'!S1181:X1181)=6,'Angaben KH-Standort'!$D$26,"")</f>
        <v/>
      </c>
      <c r="C1150" t="str">
        <f>IF(SUM('A4'!S1181:X1181)=6,'Angaben KH-Standort'!$D$12,"")</f>
        <v/>
      </c>
      <c r="D1150" t="str">
        <f>IF(SUM('A4'!S1181:X1181)=6,'A1'!$F$14,"")</f>
        <v/>
      </c>
      <c r="E1150" t="str">
        <f>IF(SUM('A4'!S1181:X1181)=6,'A4'!C1181,"")</f>
        <v/>
      </c>
      <c r="F1150" t="str">
        <f>IF(SUM('A4'!S1181:X1181)=6,'A4'!D1181,"")</f>
        <v/>
      </c>
      <c r="G1150" t="str">
        <f>IF(SUM('A4'!S1181:X1181)=6,'A4'!E1181,"")</f>
        <v/>
      </c>
      <c r="H1150" t="str">
        <f>IF(SUM('A4'!S1181:X1181)=6,'A4'!F1181,"")</f>
        <v/>
      </c>
      <c r="I1150" t="str">
        <f>IF(SUM('A4'!S1181:X1181)=6,'A4'!G1181,"")</f>
        <v/>
      </c>
      <c r="J1150" s="308" t="str">
        <f>IF(SUM('A4'!S1181:X1181)=6,'A4'!H1181,"")</f>
        <v/>
      </c>
    </row>
    <row r="1151" spans="1:10" x14ac:dyDescent="0.25">
      <c r="A1151" t="str">
        <f>IF(SUM('A4'!S1182:X1182)=6,'Angaben KH-Standort'!$D$25,"")</f>
        <v/>
      </c>
      <c r="B1151" t="str">
        <f>IF(SUM('A4'!S1182:X1182)=6,'Angaben KH-Standort'!$D$26,"")</f>
        <v/>
      </c>
      <c r="C1151" t="str">
        <f>IF(SUM('A4'!S1182:X1182)=6,'Angaben KH-Standort'!$D$12,"")</f>
        <v/>
      </c>
      <c r="D1151" t="str">
        <f>IF(SUM('A4'!S1182:X1182)=6,'A1'!$F$14,"")</f>
        <v/>
      </c>
      <c r="E1151" t="str">
        <f>IF(SUM('A4'!S1182:X1182)=6,'A4'!C1182,"")</f>
        <v/>
      </c>
      <c r="F1151" t="str">
        <f>IF(SUM('A4'!S1182:X1182)=6,'A4'!D1182,"")</f>
        <v/>
      </c>
      <c r="G1151" t="str">
        <f>IF(SUM('A4'!S1182:X1182)=6,'A4'!E1182,"")</f>
        <v/>
      </c>
      <c r="H1151" t="str">
        <f>IF(SUM('A4'!S1182:X1182)=6,'A4'!F1182,"")</f>
        <v/>
      </c>
      <c r="I1151" t="str">
        <f>IF(SUM('A4'!S1182:X1182)=6,'A4'!G1182,"")</f>
        <v/>
      </c>
      <c r="J1151" s="308" t="str">
        <f>IF(SUM('A4'!S1182:X1182)=6,'A4'!H1182,"")</f>
        <v/>
      </c>
    </row>
    <row r="1152" spans="1:10" x14ac:dyDescent="0.25">
      <c r="A1152" t="str">
        <f>IF(SUM('A4'!S1183:X1183)=6,'Angaben KH-Standort'!$D$25,"")</f>
        <v/>
      </c>
      <c r="B1152" t="str">
        <f>IF(SUM('A4'!S1183:X1183)=6,'Angaben KH-Standort'!$D$26,"")</f>
        <v/>
      </c>
      <c r="C1152" t="str">
        <f>IF(SUM('A4'!S1183:X1183)=6,'Angaben KH-Standort'!$D$12,"")</f>
        <v/>
      </c>
      <c r="D1152" t="str">
        <f>IF(SUM('A4'!S1183:X1183)=6,'A1'!$F$14,"")</f>
        <v/>
      </c>
      <c r="E1152" t="str">
        <f>IF(SUM('A4'!S1183:X1183)=6,'A4'!C1183,"")</f>
        <v/>
      </c>
      <c r="F1152" t="str">
        <f>IF(SUM('A4'!S1183:X1183)=6,'A4'!D1183,"")</f>
        <v/>
      </c>
      <c r="G1152" t="str">
        <f>IF(SUM('A4'!S1183:X1183)=6,'A4'!E1183,"")</f>
        <v/>
      </c>
      <c r="H1152" t="str">
        <f>IF(SUM('A4'!S1183:X1183)=6,'A4'!F1183,"")</f>
        <v/>
      </c>
      <c r="I1152" t="str">
        <f>IF(SUM('A4'!S1183:X1183)=6,'A4'!G1183,"")</f>
        <v/>
      </c>
      <c r="J1152" s="308" t="str">
        <f>IF(SUM('A4'!S1183:X1183)=6,'A4'!H1183,"")</f>
        <v/>
      </c>
    </row>
    <row r="1153" spans="1:10" x14ac:dyDescent="0.25">
      <c r="A1153" t="str">
        <f>IF(SUM('A4'!S1184:X1184)=6,'Angaben KH-Standort'!$D$25,"")</f>
        <v/>
      </c>
      <c r="B1153" t="str">
        <f>IF(SUM('A4'!S1184:X1184)=6,'Angaben KH-Standort'!$D$26,"")</f>
        <v/>
      </c>
      <c r="C1153" t="str">
        <f>IF(SUM('A4'!S1184:X1184)=6,'Angaben KH-Standort'!$D$12,"")</f>
        <v/>
      </c>
      <c r="D1153" t="str">
        <f>IF(SUM('A4'!S1184:X1184)=6,'A1'!$F$14,"")</f>
        <v/>
      </c>
      <c r="E1153" t="str">
        <f>IF(SUM('A4'!S1184:X1184)=6,'A4'!C1184,"")</f>
        <v/>
      </c>
      <c r="F1153" t="str">
        <f>IF(SUM('A4'!S1184:X1184)=6,'A4'!D1184,"")</f>
        <v/>
      </c>
      <c r="G1153" t="str">
        <f>IF(SUM('A4'!S1184:X1184)=6,'A4'!E1184,"")</f>
        <v/>
      </c>
      <c r="H1153" t="str">
        <f>IF(SUM('A4'!S1184:X1184)=6,'A4'!F1184,"")</f>
        <v/>
      </c>
      <c r="I1153" t="str">
        <f>IF(SUM('A4'!S1184:X1184)=6,'A4'!G1184,"")</f>
        <v/>
      </c>
      <c r="J1153" s="308" t="str">
        <f>IF(SUM('A4'!S1184:X1184)=6,'A4'!H1184,"")</f>
        <v/>
      </c>
    </row>
    <row r="1154" spans="1:10" x14ac:dyDescent="0.25">
      <c r="A1154" t="str">
        <f>IF(SUM('A4'!S1185:X1185)=6,'Angaben KH-Standort'!$D$25,"")</f>
        <v/>
      </c>
      <c r="B1154" t="str">
        <f>IF(SUM('A4'!S1185:X1185)=6,'Angaben KH-Standort'!$D$26,"")</f>
        <v/>
      </c>
      <c r="C1154" t="str">
        <f>IF(SUM('A4'!S1185:X1185)=6,'Angaben KH-Standort'!$D$12,"")</f>
        <v/>
      </c>
      <c r="D1154" t="str">
        <f>IF(SUM('A4'!S1185:X1185)=6,'A1'!$F$14,"")</f>
        <v/>
      </c>
      <c r="E1154" t="str">
        <f>IF(SUM('A4'!S1185:X1185)=6,'A4'!C1185,"")</f>
        <v/>
      </c>
      <c r="F1154" t="str">
        <f>IF(SUM('A4'!S1185:X1185)=6,'A4'!D1185,"")</f>
        <v/>
      </c>
      <c r="G1154" t="str">
        <f>IF(SUM('A4'!S1185:X1185)=6,'A4'!E1185,"")</f>
        <v/>
      </c>
      <c r="H1154" t="str">
        <f>IF(SUM('A4'!S1185:X1185)=6,'A4'!F1185,"")</f>
        <v/>
      </c>
      <c r="I1154" t="str">
        <f>IF(SUM('A4'!S1185:X1185)=6,'A4'!G1185,"")</f>
        <v/>
      </c>
      <c r="J1154" s="308" t="str">
        <f>IF(SUM('A4'!S1185:X1185)=6,'A4'!H1185,"")</f>
        <v/>
      </c>
    </row>
    <row r="1155" spans="1:10" x14ac:dyDescent="0.25">
      <c r="A1155" t="str">
        <f>IF(SUM('A4'!S1186:X1186)=6,'Angaben KH-Standort'!$D$25,"")</f>
        <v/>
      </c>
      <c r="B1155" t="str">
        <f>IF(SUM('A4'!S1186:X1186)=6,'Angaben KH-Standort'!$D$26,"")</f>
        <v/>
      </c>
      <c r="C1155" t="str">
        <f>IF(SUM('A4'!S1186:X1186)=6,'Angaben KH-Standort'!$D$12,"")</f>
        <v/>
      </c>
      <c r="D1155" t="str">
        <f>IF(SUM('A4'!S1186:X1186)=6,'A1'!$F$14,"")</f>
        <v/>
      </c>
      <c r="E1155" t="str">
        <f>IF(SUM('A4'!S1186:X1186)=6,'A4'!C1186,"")</f>
        <v/>
      </c>
      <c r="F1155" t="str">
        <f>IF(SUM('A4'!S1186:X1186)=6,'A4'!D1186,"")</f>
        <v/>
      </c>
      <c r="G1155" t="str">
        <f>IF(SUM('A4'!S1186:X1186)=6,'A4'!E1186,"")</f>
        <v/>
      </c>
      <c r="H1155" t="str">
        <f>IF(SUM('A4'!S1186:X1186)=6,'A4'!F1186,"")</f>
        <v/>
      </c>
      <c r="I1155" t="str">
        <f>IF(SUM('A4'!S1186:X1186)=6,'A4'!G1186,"")</f>
        <v/>
      </c>
      <c r="J1155" s="308" t="str">
        <f>IF(SUM('A4'!S1186:X1186)=6,'A4'!H1186,"")</f>
        <v/>
      </c>
    </row>
    <row r="1156" spans="1:10" x14ac:dyDescent="0.25">
      <c r="A1156" t="str">
        <f>IF(SUM('A4'!S1187:X1187)=6,'Angaben KH-Standort'!$D$25,"")</f>
        <v/>
      </c>
      <c r="B1156" t="str">
        <f>IF(SUM('A4'!S1187:X1187)=6,'Angaben KH-Standort'!$D$26,"")</f>
        <v/>
      </c>
      <c r="C1156" t="str">
        <f>IF(SUM('A4'!S1187:X1187)=6,'Angaben KH-Standort'!$D$12,"")</f>
        <v/>
      </c>
      <c r="D1156" t="str">
        <f>IF(SUM('A4'!S1187:X1187)=6,'A1'!$F$14,"")</f>
        <v/>
      </c>
      <c r="E1156" t="str">
        <f>IF(SUM('A4'!S1187:X1187)=6,'A4'!C1187,"")</f>
        <v/>
      </c>
      <c r="F1156" t="str">
        <f>IF(SUM('A4'!S1187:X1187)=6,'A4'!D1187,"")</f>
        <v/>
      </c>
      <c r="G1156" t="str">
        <f>IF(SUM('A4'!S1187:X1187)=6,'A4'!E1187,"")</f>
        <v/>
      </c>
      <c r="H1156" t="str">
        <f>IF(SUM('A4'!S1187:X1187)=6,'A4'!F1187,"")</f>
        <v/>
      </c>
      <c r="I1156" t="str">
        <f>IF(SUM('A4'!S1187:X1187)=6,'A4'!G1187,"")</f>
        <v/>
      </c>
      <c r="J1156" s="308" t="str">
        <f>IF(SUM('A4'!S1187:X1187)=6,'A4'!H1187,"")</f>
        <v/>
      </c>
    </row>
    <row r="1157" spans="1:10" x14ac:dyDescent="0.25">
      <c r="A1157" t="str">
        <f>IF(SUM('A4'!S1188:X1188)=6,'Angaben KH-Standort'!$D$25,"")</f>
        <v/>
      </c>
      <c r="B1157" t="str">
        <f>IF(SUM('A4'!S1188:X1188)=6,'Angaben KH-Standort'!$D$26,"")</f>
        <v/>
      </c>
      <c r="C1157" t="str">
        <f>IF(SUM('A4'!S1188:X1188)=6,'Angaben KH-Standort'!$D$12,"")</f>
        <v/>
      </c>
      <c r="D1157" t="str">
        <f>IF(SUM('A4'!S1188:X1188)=6,'A1'!$F$14,"")</f>
        <v/>
      </c>
      <c r="E1157" t="str">
        <f>IF(SUM('A4'!S1188:X1188)=6,'A4'!C1188,"")</f>
        <v/>
      </c>
      <c r="F1157" t="str">
        <f>IF(SUM('A4'!S1188:X1188)=6,'A4'!D1188,"")</f>
        <v/>
      </c>
      <c r="G1157" t="str">
        <f>IF(SUM('A4'!S1188:X1188)=6,'A4'!E1188,"")</f>
        <v/>
      </c>
      <c r="H1157" t="str">
        <f>IF(SUM('A4'!S1188:X1188)=6,'A4'!F1188,"")</f>
        <v/>
      </c>
      <c r="I1157" t="str">
        <f>IF(SUM('A4'!S1188:X1188)=6,'A4'!G1188,"")</f>
        <v/>
      </c>
      <c r="J1157" s="308" t="str">
        <f>IF(SUM('A4'!S1188:X1188)=6,'A4'!H1188,"")</f>
        <v/>
      </c>
    </row>
    <row r="1158" spans="1:10" x14ac:dyDescent="0.25">
      <c r="A1158" t="str">
        <f>IF(SUM('A4'!S1189:X1189)=6,'Angaben KH-Standort'!$D$25,"")</f>
        <v/>
      </c>
      <c r="B1158" t="str">
        <f>IF(SUM('A4'!S1189:X1189)=6,'Angaben KH-Standort'!$D$26,"")</f>
        <v/>
      </c>
      <c r="C1158" t="str">
        <f>IF(SUM('A4'!S1189:X1189)=6,'Angaben KH-Standort'!$D$12,"")</f>
        <v/>
      </c>
      <c r="D1158" t="str">
        <f>IF(SUM('A4'!S1189:X1189)=6,'A1'!$F$14,"")</f>
        <v/>
      </c>
      <c r="E1158" t="str">
        <f>IF(SUM('A4'!S1189:X1189)=6,'A4'!C1189,"")</f>
        <v/>
      </c>
      <c r="F1158" t="str">
        <f>IF(SUM('A4'!S1189:X1189)=6,'A4'!D1189,"")</f>
        <v/>
      </c>
      <c r="G1158" t="str">
        <f>IF(SUM('A4'!S1189:X1189)=6,'A4'!E1189,"")</f>
        <v/>
      </c>
      <c r="H1158" t="str">
        <f>IF(SUM('A4'!S1189:X1189)=6,'A4'!F1189,"")</f>
        <v/>
      </c>
      <c r="I1158" t="str">
        <f>IF(SUM('A4'!S1189:X1189)=6,'A4'!G1189,"")</f>
        <v/>
      </c>
      <c r="J1158" s="308" t="str">
        <f>IF(SUM('A4'!S1189:X1189)=6,'A4'!H1189,"")</f>
        <v/>
      </c>
    </row>
    <row r="1159" spans="1:10" x14ac:dyDescent="0.25">
      <c r="A1159" t="str">
        <f>IF(SUM('A4'!S1190:X1190)=6,'Angaben KH-Standort'!$D$25,"")</f>
        <v/>
      </c>
      <c r="B1159" t="str">
        <f>IF(SUM('A4'!S1190:X1190)=6,'Angaben KH-Standort'!$D$26,"")</f>
        <v/>
      </c>
      <c r="C1159" t="str">
        <f>IF(SUM('A4'!S1190:X1190)=6,'Angaben KH-Standort'!$D$12,"")</f>
        <v/>
      </c>
      <c r="D1159" t="str">
        <f>IF(SUM('A4'!S1190:X1190)=6,'A1'!$F$14,"")</f>
        <v/>
      </c>
      <c r="E1159" t="str">
        <f>IF(SUM('A4'!S1190:X1190)=6,'A4'!C1190,"")</f>
        <v/>
      </c>
      <c r="F1159" t="str">
        <f>IF(SUM('A4'!S1190:X1190)=6,'A4'!D1190,"")</f>
        <v/>
      </c>
      <c r="G1159" t="str">
        <f>IF(SUM('A4'!S1190:X1190)=6,'A4'!E1190,"")</f>
        <v/>
      </c>
      <c r="H1159" t="str">
        <f>IF(SUM('A4'!S1190:X1190)=6,'A4'!F1190,"")</f>
        <v/>
      </c>
      <c r="I1159" t="str">
        <f>IF(SUM('A4'!S1190:X1190)=6,'A4'!G1190,"")</f>
        <v/>
      </c>
      <c r="J1159" s="308" t="str">
        <f>IF(SUM('A4'!S1190:X1190)=6,'A4'!H1190,"")</f>
        <v/>
      </c>
    </row>
    <row r="1160" spans="1:10" x14ac:dyDescent="0.25">
      <c r="A1160" t="str">
        <f>IF(SUM('A4'!S1191:X1191)=6,'Angaben KH-Standort'!$D$25,"")</f>
        <v/>
      </c>
      <c r="B1160" t="str">
        <f>IF(SUM('A4'!S1191:X1191)=6,'Angaben KH-Standort'!$D$26,"")</f>
        <v/>
      </c>
      <c r="C1160" t="str">
        <f>IF(SUM('A4'!S1191:X1191)=6,'Angaben KH-Standort'!$D$12,"")</f>
        <v/>
      </c>
      <c r="D1160" t="str">
        <f>IF(SUM('A4'!S1191:X1191)=6,'A1'!$F$14,"")</f>
        <v/>
      </c>
      <c r="E1160" t="str">
        <f>IF(SUM('A4'!S1191:X1191)=6,'A4'!C1191,"")</f>
        <v/>
      </c>
      <c r="F1160" t="str">
        <f>IF(SUM('A4'!S1191:X1191)=6,'A4'!D1191,"")</f>
        <v/>
      </c>
      <c r="G1160" t="str">
        <f>IF(SUM('A4'!S1191:X1191)=6,'A4'!E1191,"")</f>
        <v/>
      </c>
      <c r="H1160" t="str">
        <f>IF(SUM('A4'!S1191:X1191)=6,'A4'!F1191,"")</f>
        <v/>
      </c>
      <c r="I1160" t="str">
        <f>IF(SUM('A4'!S1191:X1191)=6,'A4'!G1191,"")</f>
        <v/>
      </c>
      <c r="J1160" s="308" t="str">
        <f>IF(SUM('A4'!S1191:X1191)=6,'A4'!H1191,"")</f>
        <v/>
      </c>
    </row>
    <row r="1161" spans="1:10" x14ac:dyDescent="0.25">
      <c r="A1161" t="str">
        <f>IF(SUM('A4'!S1192:X1192)=6,'Angaben KH-Standort'!$D$25,"")</f>
        <v/>
      </c>
      <c r="B1161" t="str">
        <f>IF(SUM('A4'!S1192:X1192)=6,'Angaben KH-Standort'!$D$26,"")</f>
        <v/>
      </c>
      <c r="C1161" t="str">
        <f>IF(SUM('A4'!S1192:X1192)=6,'Angaben KH-Standort'!$D$12,"")</f>
        <v/>
      </c>
      <c r="D1161" t="str">
        <f>IF(SUM('A4'!S1192:X1192)=6,'A1'!$F$14,"")</f>
        <v/>
      </c>
      <c r="E1161" t="str">
        <f>IF(SUM('A4'!S1192:X1192)=6,'A4'!C1192,"")</f>
        <v/>
      </c>
      <c r="F1161" t="str">
        <f>IF(SUM('A4'!S1192:X1192)=6,'A4'!D1192,"")</f>
        <v/>
      </c>
      <c r="G1161" t="str">
        <f>IF(SUM('A4'!S1192:X1192)=6,'A4'!E1192,"")</f>
        <v/>
      </c>
      <c r="H1161" t="str">
        <f>IF(SUM('A4'!S1192:X1192)=6,'A4'!F1192,"")</f>
        <v/>
      </c>
      <c r="I1161" t="str">
        <f>IF(SUM('A4'!S1192:X1192)=6,'A4'!G1192,"")</f>
        <v/>
      </c>
      <c r="J1161" s="308" t="str">
        <f>IF(SUM('A4'!S1192:X1192)=6,'A4'!H1192,"")</f>
        <v/>
      </c>
    </row>
    <row r="1162" spans="1:10" x14ac:dyDescent="0.25">
      <c r="A1162" t="str">
        <f>IF(SUM('A4'!S1193:X1193)=6,'Angaben KH-Standort'!$D$25,"")</f>
        <v/>
      </c>
      <c r="B1162" t="str">
        <f>IF(SUM('A4'!S1193:X1193)=6,'Angaben KH-Standort'!$D$26,"")</f>
        <v/>
      </c>
      <c r="C1162" t="str">
        <f>IF(SUM('A4'!S1193:X1193)=6,'Angaben KH-Standort'!$D$12,"")</f>
        <v/>
      </c>
      <c r="D1162" t="str">
        <f>IF(SUM('A4'!S1193:X1193)=6,'A1'!$F$14,"")</f>
        <v/>
      </c>
      <c r="E1162" t="str">
        <f>IF(SUM('A4'!S1193:X1193)=6,'A4'!C1193,"")</f>
        <v/>
      </c>
      <c r="F1162" t="str">
        <f>IF(SUM('A4'!S1193:X1193)=6,'A4'!D1193,"")</f>
        <v/>
      </c>
      <c r="G1162" t="str">
        <f>IF(SUM('A4'!S1193:X1193)=6,'A4'!E1193,"")</f>
        <v/>
      </c>
      <c r="H1162" t="str">
        <f>IF(SUM('A4'!S1193:X1193)=6,'A4'!F1193,"")</f>
        <v/>
      </c>
      <c r="I1162" t="str">
        <f>IF(SUM('A4'!S1193:X1193)=6,'A4'!G1193,"")</f>
        <v/>
      </c>
      <c r="J1162" s="308" t="str">
        <f>IF(SUM('A4'!S1193:X1193)=6,'A4'!H1193,"")</f>
        <v/>
      </c>
    </row>
    <row r="1163" spans="1:10" x14ac:dyDescent="0.25">
      <c r="A1163" t="str">
        <f>IF(SUM('A4'!S1194:X1194)=6,'Angaben KH-Standort'!$D$25,"")</f>
        <v/>
      </c>
      <c r="B1163" t="str">
        <f>IF(SUM('A4'!S1194:X1194)=6,'Angaben KH-Standort'!$D$26,"")</f>
        <v/>
      </c>
      <c r="C1163" t="str">
        <f>IF(SUM('A4'!S1194:X1194)=6,'Angaben KH-Standort'!$D$12,"")</f>
        <v/>
      </c>
      <c r="D1163" t="str">
        <f>IF(SUM('A4'!S1194:X1194)=6,'A1'!$F$14,"")</f>
        <v/>
      </c>
      <c r="E1163" t="str">
        <f>IF(SUM('A4'!S1194:X1194)=6,'A4'!C1194,"")</f>
        <v/>
      </c>
      <c r="F1163" t="str">
        <f>IF(SUM('A4'!S1194:X1194)=6,'A4'!D1194,"")</f>
        <v/>
      </c>
      <c r="G1163" t="str">
        <f>IF(SUM('A4'!S1194:X1194)=6,'A4'!E1194,"")</f>
        <v/>
      </c>
      <c r="H1163" t="str">
        <f>IF(SUM('A4'!S1194:X1194)=6,'A4'!F1194,"")</f>
        <v/>
      </c>
      <c r="I1163" t="str">
        <f>IF(SUM('A4'!S1194:X1194)=6,'A4'!G1194,"")</f>
        <v/>
      </c>
      <c r="J1163" s="308" t="str">
        <f>IF(SUM('A4'!S1194:X1194)=6,'A4'!H1194,"")</f>
        <v/>
      </c>
    </row>
    <row r="1164" spans="1:10" x14ac:dyDescent="0.25">
      <c r="A1164" t="str">
        <f>IF(SUM('A4'!S1195:X1195)=6,'Angaben KH-Standort'!$D$25,"")</f>
        <v/>
      </c>
      <c r="B1164" t="str">
        <f>IF(SUM('A4'!S1195:X1195)=6,'Angaben KH-Standort'!$D$26,"")</f>
        <v/>
      </c>
      <c r="C1164" t="str">
        <f>IF(SUM('A4'!S1195:X1195)=6,'Angaben KH-Standort'!$D$12,"")</f>
        <v/>
      </c>
      <c r="D1164" t="str">
        <f>IF(SUM('A4'!S1195:X1195)=6,'A1'!$F$14,"")</f>
        <v/>
      </c>
      <c r="E1164" t="str">
        <f>IF(SUM('A4'!S1195:X1195)=6,'A4'!C1195,"")</f>
        <v/>
      </c>
      <c r="F1164" t="str">
        <f>IF(SUM('A4'!S1195:X1195)=6,'A4'!D1195,"")</f>
        <v/>
      </c>
      <c r="G1164" t="str">
        <f>IF(SUM('A4'!S1195:X1195)=6,'A4'!E1195,"")</f>
        <v/>
      </c>
      <c r="H1164" t="str">
        <f>IF(SUM('A4'!S1195:X1195)=6,'A4'!F1195,"")</f>
        <v/>
      </c>
      <c r="I1164" t="str">
        <f>IF(SUM('A4'!S1195:X1195)=6,'A4'!G1195,"")</f>
        <v/>
      </c>
      <c r="J1164" s="308" t="str">
        <f>IF(SUM('A4'!S1195:X1195)=6,'A4'!H1195,"")</f>
        <v/>
      </c>
    </row>
    <row r="1165" spans="1:10" x14ac:dyDescent="0.25">
      <c r="A1165" t="str">
        <f>IF(SUM('A4'!S1196:X1196)=6,'Angaben KH-Standort'!$D$25,"")</f>
        <v/>
      </c>
      <c r="B1165" t="str">
        <f>IF(SUM('A4'!S1196:X1196)=6,'Angaben KH-Standort'!$D$26,"")</f>
        <v/>
      </c>
      <c r="C1165" t="str">
        <f>IF(SUM('A4'!S1196:X1196)=6,'Angaben KH-Standort'!$D$12,"")</f>
        <v/>
      </c>
      <c r="D1165" t="str">
        <f>IF(SUM('A4'!S1196:X1196)=6,'A1'!$F$14,"")</f>
        <v/>
      </c>
      <c r="E1165" t="str">
        <f>IF(SUM('A4'!S1196:X1196)=6,'A4'!C1196,"")</f>
        <v/>
      </c>
      <c r="F1165" t="str">
        <f>IF(SUM('A4'!S1196:X1196)=6,'A4'!D1196,"")</f>
        <v/>
      </c>
      <c r="G1165" t="str">
        <f>IF(SUM('A4'!S1196:X1196)=6,'A4'!E1196,"")</f>
        <v/>
      </c>
      <c r="H1165" t="str">
        <f>IF(SUM('A4'!S1196:X1196)=6,'A4'!F1196,"")</f>
        <v/>
      </c>
      <c r="I1165" t="str">
        <f>IF(SUM('A4'!S1196:X1196)=6,'A4'!G1196,"")</f>
        <v/>
      </c>
      <c r="J1165" s="308" t="str">
        <f>IF(SUM('A4'!S1196:X1196)=6,'A4'!H1196,"")</f>
        <v/>
      </c>
    </row>
    <row r="1166" spans="1:10" x14ac:dyDescent="0.25">
      <c r="A1166" t="str">
        <f>IF(SUM('A4'!S1197:X1197)=6,'Angaben KH-Standort'!$D$25,"")</f>
        <v/>
      </c>
      <c r="B1166" t="str">
        <f>IF(SUM('A4'!S1197:X1197)=6,'Angaben KH-Standort'!$D$26,"")</f>
        <v/>
      </c>
      <c r="C1166" t="str">
        <f>IF(SUM('A4'!S1197:X1197)=6,'Angaben KH-Standort'!$D$12,"")</f>
        <v/>
      </c>
      <c r="D1166" t="str">
        <f>IF(SUM('A4'!S1197:X1197)=6,'A1'!$F$14,"")</f>
        <v/>
      </c>
      <c r="E1166" t="str">
        <f>IF(SUM('A4'!S1197:X1197)=6,'A4'!C1197,"")</f>
        <v/>
      </c>
      <c r="F1166" t="str">
        <f>IF(SUM('A4'!S1197:X1197)=6,'A4'!D1197,"")</f>
        <v/>
      </c>
      <c r="G1166" t="str">
        <f>IF(SUM('A4'!S1197:X1197)=6,'A4'!E1197,"")</f>
        <v/>
      </c>
      <c r="H1166" t="str">
        <f>IF(SUM('A4'!S1197:X1197)=6,'A4'!F1197,"")</f>
        <v/>
      </c>
      <c r="I1166" t="str">
        <f>IF(SUM('A4'!S1197:X1197)=6,'A4'!G1197,"")</f>
        <v/>
      </c>
      <c r="J1166" s="308" t="str">
        <f>IF(SUM('A4'!S1197:X1197)=6,'A4'!H1197,"")</f>
        <v/>
      </c>
    </row>
    <row r="1167" spans="1:10" x14ac:dyDescent="0.25">
      <c r="A1167" t="str">
        <f>IF(SUM('A4'!S1198:X1198)=6,'Angaben KH-Standort'!$D$25,"")</f>
        <v/>
      </c>
      <c r="B1167" t="str">
        <f>IF(SUM('A4'!S1198:X1198)=6,'Angaben KH-Standort'!$D$26,"")</f>
        <v/>
      </c>
      <c r="C1167" t="str">
        <f>IF(SUM('A4'!S1198:X1198)=6,'Angaben KH-Standort'!$D$12,"")</f>
        <v/>
      </c>
      <c r="D1167" t="str">
        <f>IF(SUM('A4'!S1198:X1198)=6,'A1'!$F$14,"")</f>
        <v/>
      </c>
      <c r="E1167" t="str">
        <f>IF(SUM('A4'!S1198:X1198)=6,'A4'!C1198,"")</f>
        <v/>
      </c>
      <c r="F1167" t="str">
        <f>IF(SUM('A4'!S1198:X1198)=6,'A4'!D1198,"")</f>
        <v/>
      </c>
      <c r="G1167" t="str">
        <f>IF(SUM('A4'!S1198:X1198)=6,'A4'!E1198,"")</f>
        <v/>
      </c>
      <c r="H1167" t="str">
        <f>IF(SUM('A4'!S1198:X1198)=6,'A4'!F1198,"")</f>
        <v/>
      </c>
      <c r="I1167" t="str">
        <f>IF(SUM('A4'!S1198:X1198)=6,'A4'!G1198,"")</f>
        <v/>
      </c>
      <c r="J1167" s="308" t="str">
        <f>IF(SUM('A4'!S1198:X1198)=6,'A4'!H1198,"")</f>
        <v/>
      </c>
    </row>
    <row r="1168" spans="1:10" x14ac:dyDescent="0.25">
      <c r="A1168" t="str">
        <f>IF(SUM('A4'!S1199:X1199)=6,'Angaben KH-Standort'!$D$25,"")</f>
        <v/>
      </c>
      <c r="B1168" t="str">
        <f>IF(SUM('A4'!S1199:X1199)=6,'Angaben KH-Standort'!$D$26,"")</f>
        <v/>
      </c>
      <c r="C1168" t="str">
        <f>IF(SUM('A4'!S1199:X1199)=6,'Angaben KH-Standort'!$D$12,"")</f>
        <v/>
      </c>
      <c r="D1168" t="str">
        <f>IF(SUM('A4'!S1199:X1199)=6,'A1'!$F$14,"")</f>
        <v/>
      </c>
      <c r="E1168" t="str">
        <f>IF(SUM('A4'!S1199:X1199)=6,'A4'!C1199,"")</f>
        <v/>
      </c>
      <c r="F1168" t="str">
        <f>IF(SUM('A4'!S1199:X1199)=6,'A4'!D1199,"")</f>
        <v/>
      </c>
      <c r="G1168" t="str">
        <f>IF(SUM('A4'!S1199:X1199)=6,'A4'!E1199,"")</f>
        <v/>
      </c>
      <c r="H1168" t="str">
        <f>IF(SUM('A4'!S1199:X1199)=6,'A4'!F1199,"")</f>
        <v/>
      </c>
      <c r="I1168" t="str">
        <f>IF(SUM('A4'!S1199:X1199)=6,'A4'!G1199,"")</f>
        <v/>
      </c>
      <c r="J1168" s="308" t="str">
        <f>IF(SUM('A4'!S1199:X1199)=6,'A4'!H1199,"")</f>
        <v/>
      </c>
    </row>
    <row r="1169" spans="1:10" x14ac:dyDescent="0.25">
      <c r="A1169" t="str">
        <f>IF(SUM('A4'!S1200:X1200)=6,'Angaben KH-Standort'!$D$25,"")</f>
        <v/>
      </c>
      <c r="B1169" t="str">
        <f>IF(SUM('A4'!S1200:X1200)=6,'Angaben KH-Standort'!$D$26,"")</f>
        <v/>
      </c>
      <c r="C1169" t="str">
        <f>IF(SUM('A4'!S1200:X1200)=6,'Angaben KH-Standort'!$D$12,"")</f>
        <v/>
      </c>
      <c r="D1169" t="str">
        <f>IF(SUM('A4'!S1200:X1200)=6,'A1'!$F$14,"")</f>
        <v/>
      </c>
      <c r="E1169" t="str">
        <f>IF(SUM('A4'!S1200:X1200)=6,'A4'!C1200,"")</f>
        <v/>
      </c>
      <c r="F1169" t="str">
        <f>IF(SUM('A4'!S1200:X1200)=6,'A4'!D1200,"")</f>
        <v/>
      </c>
      <c r="G1169" t="str">
        <f>IF(SUM('A4'!S1200:X1200)=6,'A4'!E1200,"")</f>
        <v/>
      </c>
      <c r="H1169" t="str">
        <f>IF(SUM('A4'!S1200:X1200)=6,'A4'!F1200,"")</f>
        <v/>
      </c>
      <c r="I1169" t="str">
        <f>IF(SUM('A4'!S1200:X1200)=6,'A4'!G1200,"")</f>
        <v/>
      </c>
      <c r="J1169" s="308" t="str">
        <f>IF(SUM('A4'!S1200:X1200)=6,'A4'!H1200,"")</f>
        <v/>
      </c>
    </row>
    <row r="1170" spans="1:10" x14ac:dyDescent="0.25">
      <c r="A1170" t="str">
        <f>IF(SUM('A4'!S1201:X1201)=6,'Angaben KH-Standort'!$D$25,"")</f>
        <v/>
      </c>
      <c r="B1170" t="str">
        <f>IF(SUM('A4'!S1201:X1201)=6,'Angaben KH-Standort'!$D$26,"")</f>
        <v/>
      </c>
      <c r="C1170" t="str">
        <f>IF(SUM('A4'!S1201:X1201)=6,'Angaben KH-Standort'!$D$12,"")</f>
        <v/>
      </c>
      <c r="D1170" t="str">
        <f>IF(SUM('A4'!S1201:X1201)=6,'A1'!$F$14,"")</f>
        <v/>
      </c>
      <c r="E1170" t="str">
        <f>IF(SUM('A4'!S1201:X1201)=6,'A4'!C1201,"")</f>
        <v/>
      </c>
      <c r="F1170" t="str">
        <f>IF(SUM('A4'!S1201:X1201)=6,'A4'!D1201,"")</f>
        <v/>
      </c>
      <c r="G1170" t="str">
        <f>IF(SUM('A4'!S1201:X1201)=6,'A4'!E1201,"")</f>
        <v/>
      </c>
      <c r="H1170" t="str">
        <f>IF(SUM('A4'!S1201:X1201)=6,'A4'!F1201,"")</f>
        <v/>
      </c>
      <c r="I1170" t="str">
        <f>IF(SUM('A4'!S1201:X1201)=6,'A4'!G1201,"")</f>
        <v/>
      </c>
      <c r="J1170" s="308" t="str">
        <f>IF(SUM('A4'!S1201:X1201)=6,'A4'!H1201,"")</f>
        <v/>
      </c>
    </row>
    <row r="1171" spans="1:10" x14ac:dyDescent="0.25">
      <c r="A1171" t="str">
        <f>IF(SUM('A4'!S1202:X1202)=6,'Angaben KH-Standort'!$D$25,"")</f>
        <v/>
      </c>
      <c r="B1171" t="str">
        <f>IF(SUM('A4'!S1202:X1202)=6,'Angaben KH-Standort'!$D$26,"")</f>
        <v/>
      </c>
      <c r="C1171" t="str">
        <f>IF(SUM('A4'!S1202:X1202)=6,'Angaben KH-Standort'!$D$12,"")</f>
        <v/>
      </c>
      <c r="D1171" t="str">
        <f>IF(SUM('A4'!S1202:X1202)=6,'A1'!$F$14,"")</f>
        <v/>
      </c>
      <c r="E1171" t="str">
        <f>IF(SUM('A4'!S1202:X1202)=6,'A4'!C1202,"")</f>
        <v/>
      </c>
      <c r="F1171" t="str">
        <f>IF(SUM('A4'!S1202:X1202)=6,'A4'!D1202,"")</f>
        <v/>
      </c>
      <c r="G1171" t="str">
        <f>IF(SUM('A4'!S1202:X1202)=6,'A4'!E1202,"")</f>
        <v/>
      </c>
      <c r="H1171" t="str">
        <f>IF(SUM('A4'!S1202:X1202)=6,'A4'!F1202,"")</f>
        <v/>
      </c>
      <c r="I1171" t="str">
        <f>IF(SUM('A4'!S1202:X1202)=6,'A4'!G1202,"")</f>
        <v/>
      </c>
      <c r="J1171" s="308" t="str">
        <f>IF(SUM('A4'!S1202:X1202)=6,'A4'!H1202,"")</f>
        <v/>
      </c>
    </row>
    <row r="1172" spans="1:10" x14ac:dyDescent="0.25">
      <c r="A1172" t="str">
        <f>IF(SUM('A4'!S1203:X1203)=6,'Angaben KH-Standort'!$D$25,"")</f>
        <v/>
      </c>
      <c r="B1172" t="str">
        <f>IF(SUM('A4'!S1203:X1203)=6,'Angaben KH-Standort'!$D$26,"")</f>
        <v/>
      </c>
      <c r="C1172" t="str">
        <f>IF(SUM('A4'!S1203:X1203)=6,'Angaben KH-Standort'!$D$12,"")</f>
        <v/>
      </c>
      <c r="D1172" t="str">
        <f>IF(SUM('A4'!S1203:X1203)=6,'A1'!$F$14,"")</f>
        <v/>
      </c>
      <c r="E1172" t="str">
        <f>IF(SUM('A4'!S1203:X1203)=6,'A4'!C1203,"")</f>
        <v/>
      </c>
      <c r="F1172" t="str">
        <f>IF(SUM('A4'!S1203:X1203)=6,'A4'!D1203,"")</f>
        <v/>
      </c>
      <c r="G1172" t="str">
        <f>IF(SUM('A4'!S1203:X1203)=6,'A4'!E1203,"")</f>
        <v/>
      </c>
      <c r="H1172" t="str">
        <f>IF(SUM('A4'!S1203:X1203)=6,'A4'!F1203,"")</f>
        <v/>
      </c>
      <c r="I1172" t="str">
        <f>IF(SUM('A4'!S1203:X1203)=6,'A4'!G1203,"")</f>
        <v/>
      </c>
      <c r="J1172" s="308" t="str">
        <f>IF(SUM('A4'!S1203:X1203)=6,'A4'!H1203,"")</f>
        <v/>
      </c>
    </row>
    <row r="1173" spans="1:10" x14ac:dyDescent="0.25">
      <c r="A1173" t="str">
        <f>IF(SUM('A4'!S1204:X1204)=6,'Angaben KH-Standort'!$D$25,"")</f>
        <v/>
      </c>
      <c r="B1173" t="str">
        <f>IF(SUM('A4'!S1204:X1204)=6,'Angaben KH-Standort'!$D$26,"")</f>
        <v/>
      </c>
      <c r="C1173" t="str">
        <f>IF(SUM('A4'!S1204:X1204)=6,'Angaben KH-Standort'!$D$12,"")</f>
        <v/>
      </c>
      <c r="D1173" t="str">
        <f>IF(SUM('A4'!S1204:X1204)=6,'A1'!$F$14,"")</f>
        <v/>
      </c>
      <c r="E1173" t="str">
        <f>IF(SUM('A4'!S1204:X1204)=6,'A4'!C1204,"")</f>
        <v/>
      </c>
      <c r="F1173" t="str">
        <f>IF(SUM('A4'!S1204:X1204)=6,'A4'!D1204,"")</f>
        <v/>
      </c>
      <c r="G1173" t="str">
        <f>IF(SUM('A4'!S1204:X1204)=6,'A4'!E1204,"")</f>
        <v/>
      </c>
      <c r="H1173" t="str">
        <f>IF(SUM('A4'!S1204:X1204)=6,'A4'!F1204,"")</f>
        <v/>
      </c>
      <c r="I1173" t="str">
        <f>IF(SUM('A4'!S1204:X1204)=6,'A4'!G1204,"")</f>
        <v/>
      </c>
      <c r="J1173" s="308" t="str">
        <f>IF(SUM('A4'!S1204:X1204)=6,'A4'!H1204,"")</f>
        <v/>
      </c>
    </row>
    <row r="1174" spans="1:10" x14ac:dyDescent="0.25">
      <c r="A1174" t="str">
        <f>IF(SUM('A4'!S1205:X1205)=6,'Angaben KH-Standort'!$D$25,"")</f>
        <v/>
      </c>
      <c r="B1174" t="str">
        <f>IF(SUM('A4'!S1205:X1205)=6,'Angaben KH-Standort'!$D$26,"")</f>
        <v/>
      </c>
      <c r="C1174" t="str">
        <f>IF(SUM('A4'!S1205:X1205)=6,'Angaben KH-Standort'!$D$12,"")</f>
        <v/>
      </c>
      <c r="D1174" t="str">
        <f>IF(SUM('A4'!S1205:X1205)=6,'A1'!$F$14,"")</f>
        <v/>
      </c>
      <c r="E1174" t="str">
        <f>IF(SUM('A4'!S1205:X1205)=6,'A4'!C1205,"")</f>
        <v/>
      </c>
      <c r="F1174" t="str">
        <f>IF(SUM('A4'!S1205:X1205)=6,'A4'!D1205,"")</f>
        <v/>
      </c>
      <c r="G1174" t="str">
        <f>IF(SUM('A4'!S1205:X1205)=6,'A4'!E1205,"")</f>
        <v/>
      </c>
      <c r="H1174" t="str">
        <f>IF(SUM('A4'!S1205:X1205)=6,'A4'!F1205,"")</f>
        <v/>
      </c>
      <c r="I1174" t="str">
        <f>IF(SUM('A4'!S1205:X1205)=6,'A4'!G1205,"")</f>
        <v/>
      </c>
      <c r="J1174" s="308" t="str">
        <f>IF(SUM('A4'!S1205:X1205)=6,'A4'!H1205,"")</f>
        <v/>
      </c>
    </row>
    <row r="1175" spans="1:10" x14ac:dyDescent="0.25">
      <c r="A1175" t="str">
        <f>IF(SUM('A4'!S1206:X1206)=6,'Angaben KH-Standort'!$D$25,"")</f>
        <v/>
      </c>
      <c r="B1175" t="str">
        <f>IF(SUM('A4'!S1206:X1206)=6,'Angaben KH-Standort'!$D$26,"")</f>
        <v/>
      </c>
      <c r="C1175" t="str">
        <f>IF(SUM('A4'!S1206:X1206)=6,'Angaben KH-Standort'!$D$12,"")</f>
        <v/>
      </c>
      <c r="D1175" t="str">
        <f>IF(SUM('A4'!S1206:X1206)=6,'A1'!$F$14,"")</f>
        <v/>
      </c>
      <c r="E1175" t="str">
        <f>IF(SUM('A4'!S1206:X1206)=6,'A4'!C1206,"")</f>
        <v/>
      </c>
      <c r="F1175" t="str">
        <f>IF(SUM('A4'!S1206:X1206)=6,'A4'!D1206,"")</f>
        <v/>
      </c>
      <c r="G1175" t="str">
        <f>IF(SUM('A4'!S1206:X1206)=6,'A4'!E1206,"")</f>
        <v/>
      </c>
      <c r="H1175" t="str">
        <f>IF(SUM('A4'!S1206:X1206)=6,'A4'!F1206,"")</f>
        <v/>
      </c>
      <c r="I1175" t="str">
        <f>IF(SUM('A4'!S1206:X1206)=6,'A4'!G1206,"")</f>
        <v/>
      </c>
      <c r="J1175" s="308" t="str">
        <f>IF(SUM('A4'!S1206:X1206)=6,'A4'!H1206,"")</f>
        <v/>
      </c>
    </row>
    <row r="1176" spans="1:10" x14ac:dyDescent="0.25">
      <c r="A1176" t="str">
        <f>IF(SUM('A4'!S1207:X1207)=6,'Angaben KH-Standort'!$D$25,"")</f>
        <v/>
      </c>
      <c r="B1176" t="str">
        <f>IF(SUM('A4'!S1207:X1207)=6,'Angaben KH-Standort'!$D$26,"")</f>
        <v/>
      </c>
      <c r="C1176" t="str">
        <f>IF(SUM('A4'!S1207:X1207)=6,'Angaben KH-Standort'!$D$12,"")</f>
        <v/>
      </c>
      <c r="D1176" t="str">
        <f>IF(SUM('A4'!S1207:X1207)=6,'A1'!$F$14,"")</f>
        <v/>
      </c>
      <c r="E1176" t="str">
        <f>IF(SUM('A4'!S1207:X1207)=6,'A4'!C1207,"")</f>
        <v/>
      </c>
      <c r="F1176" t="str">
        <f>IF(SUM('A4'!S1207:X1207)=6,'A4'!D1207,"")</f>
        <v/>
      </c>
      <c r="G1176" t="str">
        <f>IF(SUM('A4'!S1207:X1207)=6,'A4'!E1207,"")</f>
        <v/>
      </c>
      <c r="H1176" t="str">
        <f>IF(SUM('A4'!S1207:X1207)=6,'A4'!F1207,"")</f>
        <v/>
      </c>
      <c r="I1176" t="str">
        <f>IF(SUM('A4'!S1207:X1207)=6,'A4'!G1207,"")</f>
        <v/>
      </c>
      <c r="J1176" s="308" t="str">
        <f>IF(SUM('A4'!S1207:X1207)=6,'A4'!H1207,"")</f>
        <v/>
      </c>
    </row>
    <row r="1177" spans="1:10" x14ac:dyDescent="0.25">
      <c r="A1177" t="str">
        <f>IF(SUM('A4'!S1208:X1208)=6,'Angaben KH-Standort'!$D$25,"")</f>
        <v/>
      </c>
      <c r="B1177" t="str">
        <f>IF(SUM('A4'!S1208:X1208)=6,'Angaben KH-Standort'!$D$26,"")</f>
        <v/>
      </c>
      <c r="C1177" t="str">
        <f>IF(SUM('A4'!S1208:X1208)=6,'Angaben KH-Standort'!$D$12,"")</f>
        <v/>
      </c>
      <c r="D1177" t="str">
        <f>IF(SUM('A4'!S1208:X1208)=6,'A1'!$F$14,"")</f>
        <v/>
      </c>
      <c r="E1177" t="str">
        <f>IF(SUM('A4'!S1208:X1208)=6,'A4'!C1208,"")</f>
        <v/>
      </c>
      <c r="F1177" t="str">
        <f>IF(SUM('A4'!S1208:X1208)=6,'A4'!D1208,"")</f>
        <v/>
      </c>
      <c r="G1177" t="str">
        <f>IF(SUM('A4'!S1208:X1208)=6,'A4'!E1208,"")</f>
        <v/>
      </c>
      <c r="H1177" t="str">
        <f>IF(SUM('A4'!S1208:X1208)=6,'A4'!F1208,"")</f>
        <v/>
      </c>
      <c r="I1177" t="str">
        <f>IF(SUM('A4'!S1208:X1208)=6,'A4'!G1208,"")</f>
        <v/>
      </c>
      <c r="J1177" s="308" t="str">
        <f>IF(SUM('A4'!S1208:X1208)=6,'A4'!H1208,"")</f>
        <v/>
      </c>
    </row>
    <row r="1178" spans="1:10" x14ac:dyDescent="0.25">
      <c r="A1178" t="str">
        <f>IF(SUM('A4'!S1209:X1209)=6,'Angaben KH-Standort'!$D$25,"")</f>
        <v/>
      </c>
      <c r="B1178" t="str">
        <f>IF(SUM('A4'!S1209:X1209)=6,'Angaben KH-Standort'!$D$26,"")</f>
        <v/>
      </c>
      <c r="C1178" t="str">
        <f>IF(SUM('A4'!S1209:X1209)=6,'Angaben KH-Standort'!$D$12,"")</f>
        <v/>
      </c>
      <c r="D1178" t="str">
        <f>IF(SUM('A4'!S1209:X1209)=6,'A1'!$F$14,"")</f>
        <v/>
      </c>
      <c r="E1178" t="str">
        <f>IF(SUM('A4'!S1209:X1209)=6,'A4'!C1209,"")</f>
        <v/>
      </c>
      <c r="F1178" t="str">
        <f>IF(SUM('A4'!S1209:X1209)=6,'A4'!D1209,"")</f>
        <v/>
      </c>
      <c r="G1178" t="str">
        <f>IF(SUM('A4'!S1209:X1209)=6,'A4'!E1209,"")</f>
        <v/>
      </c>
      <c r="H1178" t="str">
        <f>IF(SUM('A4'!S1209:X1209)=6,'A4'!F1209,"")</f>
        <v/>
      </c>
      <c r="I1178" t="str">
        <f>IF(SUM('A4'!S1209:X1209)=6,'A4'!G1209,"")</f>
        <v/>
      </c>
      <c r="J1178" s="308" t="str">
        <f>IF(SUM('A4'!S1209:X1209)=6,'A4'!H1209,"")</f>
        <v/>
      </c>
    </row>
    <row r="1179" spans="1:10" x14ac:dyDescent="0.25">
      <c r="A1179" t="str">
        <f>IF(SUM('A4'!S1210:X1210)=6,'Angaben KH-Standort'!$D$25,"")</f>
        <v/>
      </c>
      <c r="B1179" t="str">
        <f>IF(SUM('A4'!S1210:X1210)=6,'Angaben KH-Standort'!$D$26,"")</f>
        <v/>
      </c>
      <c r="C1179" t="str">
        <f>IF(SUM('A4'!S1210:X1210)=6,'Angaben KH-Standort'!$D$12,"")</f>
        <v/>
      </c>
      <c r="D1179" t="str">
        <f>IF(SUM('A4'!S1210:X1210)=6,'A1'!$F$14,"")</f>
        <v/>
      </c>
      <c r="E1179" t="str">
        <f>IF(SUM('A4'!S1210:X1210)=6,'A4'!C1210,"")</f>
        <v/>
      </c>
      <c r="F1179" t="str">
        <f>IF(SUM('A4'!S1210:X1210)=6,'A4'!D1210,"")</f>
        <v/>
      </c>
      <c r="G1179" t="str">
        <f>IF(SUM('A4'!S1210:X1210)=6,'A4'!E1210,"")</f>
        <v/>
      </c>
      <c r="H1179" t="str">
        <f>IF(SUM('A4'!S1210:X1210)=6,'A4'!F1210,"")</f>
        <v/>
      </c>
      <c r="I1179" t="str">
        <f>IF(SUM('A4'!S1210:X1210)=6,'A4'!G1210,"")</f>
        <v/>
      </c>
      <c r="J1179" s="308" t="str">
        <f>IF(SUM('A4'!S1210:X1210)=6,'A4'!H1210,"")</f>
        <v/>
      </c>
    </row>
    <row r="1180" spans="1:10" x14ac:dyDescent="0.25">
      <c r="A1180" t="str">
        <f>IF(SUM('A4'!S1211:X1211)=6,'Angaben KH-Standort'!$D$25,"")</f>
        <v/>
      </c>
      <c r="B1180" t="str">
        <f>IF(SUM('A4'!S1211:X1211)=6,'Angaben KH-Standort'!$D$26,"")</f>
        <v/>
      </c>
      <c r="C1180" t="str">
        <f>IF(SUM('A4'!S1211:X1211)=6,'Angaben KH-Standort'!$D$12,"")</f>
        <v/>
      </c>
      <c r="D1180" t="str">
        <f>IF(SUM('A4'!S1211:X1211)=6,'A1'!$F$14,"")</f>
        <v/>
      </c>
      <c r="E1180" t="str">
        <f>IF(SUM('A4'!S1211:X1211)=6,'A4'!C1211,"")</f>
        <v/>
      </c>
      <c r="F1180" t="str">
        <f>IF(SUM('A4'!S1211:X1211)=6,'A4'!D1211,"")</f>
        <v/>
      </c>
      <c r="G1180" t="str">
        <f>IF(SUM('A4'!S1211:X1211)=6,'A4'!E1211,"")</f>
        <v/>
      </c>
      <c r="H1180" t="str">
        <f>IF(SUM('A4'!S1211:X1211)=6,'A4'!F1211,"")</f>
        <v/>
      </c>
      <c r="I1180" t="str">
        <f>IF(SUM('A4'!S1211:X1211)=6,'A4'!G1211,"")</f>
        <v/>
      </c>
      <c r="J1180" s="308" t="str">
        <f>IF(SUM('A4'!S1211:X1211)=6,'A4'!H1211,"")</f>
        <v/>
      </c>
    </row>
    <row r="1181" spans="1:10" x14ac:dyDescent="0.25">
      <c r="A1181" t="str">
        <f>IF(SUM('A4'!S1212:X1212)=6,'Angaben KH-Standort'!$D$25,"")</f>
        <v/>
      </c>
      <c r="B1181" t="str">
        <f>IF(SUM('A4'!S1212:X1212)=6,'Angaben KH-Standort'!$D$26,"")</f>
        <v/>
      </c>
      <c r="C1181" t="str">
        <f>IF(SUM('A4'!S1212:X1212)=6,'Angaben KH-Standort'!$D$12,"")</f>
        <v/>
      </c>
      <c r="D1181" t="str">
        <f>IF(SUM('A4'!S1212:X1212)=6,'A1'!$F$14,"")</f>
        <v/>
      </c>
      <c r="E1181" t="str">
        <f>IF(SUM('A4'!S1212:X1212)=6,'A4'!C1212,"")</f>
        <v/>
      </c>
      <c r="F1181" t="str">
        <f>IF(SUM('A4'!S1212:X1212)=6,'A4'!D1212,"")</f>
        <v/>
      </c>
      <c r="G1181" t="str">
        <f>IF(SUM('A4'!S1212:X1212)=6,'A4'!E1212,"")</f>
        <v/>
      </c>
      <c r="H1181" t="str">
        <f>IF(SUM('A4'!S1212:X1212)=6,'A4'!F1212,"")</f>
        <v/>
      </c>
      <c r="I1181" t="str">
        <f>IF(SUM('A4'!S1212:X1212)=6,'A4'!G1212,"")</f>
        <v/>
      </c>
      <c r="J1181" s="308" t="str">
        <f>IF(SUM('A4'!S1212:X1212)=6,'A4'!H1212,"")</f>
        <v/>
      </c>
    </row>
    <row r="1182" spans="1:10" x14ac:dyDescent="0.25">
      <c r="A1182" t="str">
        <f>IF(SUM('A4'!S1213:X1213)=6,'Angaben KH-Standort'!$D$25,"")</f>
        <v/>
      </c>
      <c r="B1182" t="str">
        <f>IF(SUM('A4'!S1213:X1213)=6,'Angaben KH-Standort'!$D$26,"")</f>
        <v/>
      </c>
      <c r="C1182" t="str">
        <f>IF(SUM('A4'!S1213:X1213)=6,'Angaben KH-Standort'!$D$12,"")</f>
        <v/>
      </c>
      <c r="D1182" t="str">
        <f>IF(SUM('A4'!S1213:X1213)=6,'A1'!$F$14,"")</f>
        <v/>
      </c>
      <c r="E1182" t="str">
        <f>IF(SUM('A4'!S1213:X1213)=6,'A4'!C1213,"")</f>
        <v/>
      </c>
      <c r="F1182" t="str">
        <f>IF(SUM('A4'!S1213:X1213)=6,'A4'!D1213,"")</f>
        <v/>
      </c>
      <c r="G1182" t="str">
        <f>IF(SUM('A4'!S1213:X1213)=6,'A4'!E1213,"")</f>
        <v/>
      </c>
      <c r="H1182" t="str">
        <f>IF(SUM('A4'!S1213:X1213)=6,'A4'!F1213,"")</f>
        <v/>
      </c>
      <c r="I1182" t="str">
        <f>IF(SUM('A4'!S1213:X1213)=6,'A4'!G1213,"")</f>
        <v/>
      </c>
      <c r="J1182" s="308" t="str">
        <f>IF(SUM('A4'!S1213:X1213)=6,'A4'!H1213,"")</f>
        <v/>
      </c>
    </row>
    <row r="1183" spans="1:10" x14ac:dyDescent="0.25">
      <c r="A1183" t="str">
        <f>IF(SUM('A4'!S1214:X1214)=6,'Angaben KH-Standort'!$D$25,"")</f>
        <v/>
      </c>
      <c r="B1183" t="str">
        <f>IF(SUM('A4'!S1214:X1214)=6,'Angaben KH-Standort'!$D$26,"")</f>
        <v/>
      </c>
      <c r="C1183" t="str">
        <f>IF(SUM('A4'!S1214:X1214)=6,'Angaben KH-Standort'!$D$12,"")</f>
        <v/>
      </c>
      <c r="D1183" t="str">
        <f>IF(SUM('A4'!S1214:X1214)=6,'A1'!$F$14,"")</f>
        <v/>
      </c>
      <c r="E1183" t="str">
        <f>IF(SUM('A4'!S1214:X1214)=6,'A4'!C1214,"")</f>
        <v/>
      </c>
      <c r="F1183" t="str">
        <f>IF(SUM('A4'!S1214:X1214)=6,'A4'!D1214,"")</f>
        <v/>
      </c>
      <c r="G1183" t="str">
        <f>IF(SUM('A4'!S1214:X1214)=6,'A4'!E1214,"")</f>
        <v/>
      </c>
      <c r="H1183" t="str">
        <f>IF(SUM('A4'!S1214:X1214)=6,'A4'!F1214,"")</f>
        <v/>
      </c>
      <c r="I1183" t="str">
        <f>IF(SUM('A4'!S1214:X1214)=6,'A4'!G1214,"")</f>
        <v/>
      </c>
      <c r="J1183" s="308" t="str">
        <f>IF(SUM('A4'!S1214:X1214)=6,'A4'!H1214,"")</f>
        <v/>
      </c>
    </row>
    <row r="1184" spans="1:10" x14ac:dyDescent="0.25">
      <c r="A1184" t="str">
        <f>IF(SUM('A4'!S1215:X1215)=6,'Angaben KH-Standort'!$D$25,"")</f>
        <v/>
      </c>
      <c r="B1184" t="str">
        <f>IF(SUM('A4'!S1215:X1215)=6,'Angaben KH-Standort'!$D$26,"")</f>
        <v/>
      </c>
      <c r="C1184" t="str">
        <f>IF(SUM('A4'!S1215:X1215)=6,'Angaben KH-Standort'!$D$12,"")</f>
        <v/>
      </c>
      <c r="D1184" t="str">
        <f>IF(SUM('A4'!S1215:X1215)=6,'A1'!$F$14,"")</f>
        <v/>
      </c>
      <c r="E1184" t="str">
        <f>IF(SUM('A4'!S1215:X1215)=6,'A4'!C1215,"")</f>
        <v/>
      </c>
      <c r="F1184" t="str">
        <f>IF(SUM('A4'!S1215:X1215)=6,'A4'!D1215,"")</f>
        <v/>
      </c>
      <c r="G1184" t="str">
        <f>IF(SUM('A4'!S1215:X1215)=6,'A4'!E1215,"")</f>
        <v/>
      </c>
      <c r="H1184" t="str">
        <f>IF(SUM('A4'!S1215:X1215)=6,'A4'!F1215,"")</f>
        <v/>
      </c>
      <c r="I1184" t="str">
        <f>IF(SUM('A4'!S1215:X1215)=6,'A4'!G1215,"")</f>
        <v/>
      </c>
      <c r="J1184" s="308" t="str">
        <f>IF(SUM('A4'!S1215:X1215)=6,'A4'!H1215,"")</f>
        <v/>
      </c>
    </row>
    <row r="1185" spans="1:10" x14ac:dyDescent="0.25">
      <c r="A1185" t="str">
        <f>IF(SUM('A4'!S1216:X1216)=6,'Angaben KH-Standort'!$D$25,"")</f>
        <v/>
      </c>
      <c r="B1185" t="str">
        <f>IF(SUM('A4'!S1216:X1216)=6,'Angaben KH-Standort'!$D$26,"")</f>
        <v/>
      </c>
      <c r="C1185" t="str">
        <f>IF(SUM('A4'!S1216:X1216)=6,'Angaben KH-Standort'!$D$12,"")</f>
        <v/>
      </c>
      <c r="D1185" t="str">
        <f>IF(SUM('A4'!S1216:X1216)=6,'A1'!$F$14,"")</f>
        <v/>
      </c>
      <c r="E1185" t="str">
        <f>IF(SUM('A4'!S1216:X1216)=6,'A4'!C1216,"")</f>
        <v/>
      </c>
      <c r="F1185" t="str">
        <f>IF(SUM('A4'!S1216:X1216)=6,'A4'!D1216,"")</f>
        <v/>
      </c>
      <c r="G1185" t="str">
        <f>IF(SUM('A4'!S1216:X1216)=6,'A4'!E1216,"")</f>
        <v/>
      </c>
      <c r="H1185" t="str">
        <f>IF(SUM('A4'!S1216:X1216)=6,'A4'!F1216,"")</f>
        <v/>
      </c>
      <c r="I1185" t="str">
        <f>IF(SUM('A4'!S1216:X1216)=6,'A4'!G1216,"")</f>
        <v/>
      </c>
      <c r="J1185" s="308" t="str">
        <f>IF(SUM('A4'!S1216:X1216)=6,'A4'!H1216,"")</f>
        <v/>
      </c>
    </row>
    <row r="1186" spans="1:10" x14ac:dyDescent="0.25">
      <c r="A1186" t="str">
        <f>IF(SUM('A4'!S1217:X1217)=6,'Angaben KH-Standort'!$D$25,"")</f>
        <v/>
      </c>
      <c r="B1186" t="str">
        <f>IF(SUM('A4'!S1217:X1217)=6,'Angaben KH-Standort'!$D$26,"")</f>
        <v/>
      </c>
      <c r="C1186" t="str">
        <f>IF(SUM('A4'!S1217:X1217)=6,'Angaben KH-Standort'!$D$12,"")</f>
        <v/>
      </c>
      <c r="D1186" t="str">
        <f>IF(SUM('A4'!S1217:X1217)=6,'A1'!$F$14,"")</f>
        <v/>
      </c>
      <c r="E1186" t="str">
        <f>IF(SUM('A4'!S1217:X1217)=6,'A4'!C1217,"")</f>
        <v/>
      </c>
      <c r="F1186" t="str">
        <f>IF(SUM('A4'!S1217:X1217)=6,'A4'!D1217,"")</f>
        <v/>
      </c>
      <c r="G1186" t="str">
        <f>IF(SUM('A4'!S1217:X1217)=6,'A4'!E1217,"")</f>
        <v/>
      </c>
      <c r="H1186" t="str">
        <f>IF(SUM('A4'!S1217:X1217)=6,'A4'!F1217,"")</f>
        <v/>
      </c>
      <c r="I1186" t="str">
        <f>IF(SUM('A4'!S1217:X1217)=6,'A4'!G1217,"")</f>
        <v/>
      </c>
      <c r="J1186" s="308" t="str">
        <f>IF(SUM('A4'!S1217:X1217)=6,'A4'!H1217,"")</f>
        <v/>
      </c>
    </row>
    <row r="1187" spans="1:10" x14ac:dyDescent="0.25">
      <c r="A1187" t="str">
        <f>IF(SUM('A4'!S1218:X1218)=6,'Angaben KH-Standort'!$D$25,"")</f>
        <v/>
      </c>
      <c r="B1187" t="str">
        <f>IF(SUM('A4'!S1218:X1218)=6,'Angaben KH-Standort'!$D$26,"")</f>
        <v/>
      </c>
      <c r="C1187" t="str">
        <f>IF(SUM('A4'!S1218:X1218)=6,'Angaben KH-Standort'!$D$12,"")</f>
        <v/>
      </c>
      <c r="D1187" t="str">
        <f>IF(SUM('A4'!S1218:X1218)=6,'A1'!$F$14,"")</f>
        <v/>
      </c>
      <c r="E1187" t="str">
        <f>IF(SUM('A4'!S1218:X1218)=6,'A4'!C1218,"")</f>
        <v/>
      </c>
      <c r="F1187" t="str">
        <f>IF(SUM('A4'!S1218:X1218)=6,'A4'!D1218,"")</f>
        <v/>
      </c>
      <c r="G1187" t="str">
        <f>IF(SUM('A4'!S1218:X1218)=6,'A4'!E1218,"")</f>
        <v/>
      </c>
      <c r="H1187" t="str">
        <f>IF(SUM('A4'!S1218:X1218)=6,'A4'!F1218,"")</f>
        <v/>
      </c>
      <c r="I1187" t="str">
        <f>IF(SUM('A4'!S1218:X1218)=6,'A4'!G1218,"")</f>
        <v/>
      </c>
      <c r="J1187" s="308" t="str">
        <f>IF(SUM('A4'!S1218:X1218)=6,'A4'!H1218,"")</f>
        <v/>
      </c>
    </row>
    <row r="1188" spans="1:10" x14ac:dyDescent="0.25">
      <c r="A1188" t="str">
        <f>IF(SUM('A4'!S1219:X1219)=6,'Angaben KH-Standort'!$D$25,"")</f>
        <v/>
      </c>
      <c r="B1188" t="str">
        <f>IF(SUM('A4'!S1219:X1219)=6,'Angaben KH-Standort'!$D$26,"")</f>
        <v/>
      </c>
      <c r="C1188" t="str">
        <f>IF(SUM('A4'!S1219:X1219)=6,'Angaben KH-Standort'!$D$12,"")</f>
        <v/>
      </c>
      <c r="D1188" t="str">
        <f>IF(SUM('A4'!S1219:X1219)=6,'A1'!$F$14,"")</f>
        <v/>
      </c>
      <c r="E1188" t="str">
        <f>IF(SUM('A4'!S1219:X1219)=6,'A4'!C1219,"")</f>
        <v/>
      </c>
      <c r="F1188" t="str">
        <f>IF(SUM('A4'!S1219:X1219)=6,'A4'!D1219,"")</f>
        <v/>
      </c>
      <c r="G1188" t="str">
        <f>IF(SUM('A4'!S1219:X1219)=6,'A4'!E1219,"")</f>
        <v/>
      </c>
      <c r="H1188" t="str">
        <f>IF(SUM('A4'!S1219:X1219)=6,'A4'!F1219,"")</f>
        <v/>
      </c>
      <c r="I1188" t="str">
        <f>IF(SUM('A4'!S1219:X1219)=6,'A4'!G1219,"")</f>
        <v/>
      </c>
      <c r="J1188" s="308" t="str">
        <f>IF(SUM('A4'!S1219:X1219)=6,'A4'!H1219,"")</f>
        <v/>
      </c>
    </row>
    <row r="1189" spans="1:10" x14ac:dyDescent="0.25">
      <c r="A1189" t="str">
        <f>IF(SUM('A4'!S1220:X1220)=6,'Angaben KH-Standort'!$D$25,"")</f>
        <v/>
      </c>
      <c r="B1189" t="str">
        <f>IF(SUM('A4'!S1220:X1220)=6,'Angaben KH-Standort'!$D$26,"")</f>
        <v/>
      </c>
      <c r="C1189" t="str">
        <f>IF(SUM('A4'!S1220:X1220)=6,'Angaben KH-Standort'!$D$12,"")</f>
        <v/>
      </c>
      <c r="D1189" t="str">
        <f>IF(SUM('A4'!S1220:X1220)=6,'A1'!$F$14,"")</f>
        <v/>
      </c>
      <c r="E1189" t="str">
        <f>IF(SUM('A4'!S1220:X1220)=6,'A4'!C1220,"")</f>
        <v/>
      </c>
      <c r="F1189" t="str">
        <f>IF(SUM('A4'!S1220:X1220)=6,'A4'!D1220,"")</f>
        <v/>
      </c>
      <c r="G1189" t="str">
        <f>IF(SUM('A4'!S1220:X1220)=6,'A4'!E1220,"")</f>
        <v/>
      </c>
      <c r="H1189" t="str">
        <f>IF(SUM('A4'!S1220:X1220)=6,'A4'!F1220,"")</f>
        <v/>
      </c>
      <c r="I1189" t="str">
        <f>IF(SUM('A4'!S1220:X1220)=6,'A4'!G1220,"")</f>
        <v/>
      </c>
      <c r="J1189" s="308" t="str">
        <f>IF(SUM('A4'!S1220:X1220)=6,'A4'!H1220,"")</f>
        <v/>
      </c>
    </row>
    <row r="1190" spans="1:10" x14ac:dyDescent="0.25">
      <c r="A1190" t="str">
        <f>IF(SUM('A4'!S1221:X1221)=6,'Angaben KH-Standort'!$D$25,"")</f>
        <v/>
      </c>
      <c r="B1190" t="str">
        <f>IF(SUM('A4'!S1221:X1221)=6,'Angaben KH-Standort'!$D$26,"")</f>
        <v/>
      </c>
      <c r="C1190" t="str">
        <f>IF(SUM('A4'!S1221:X1221)=6,'Angaben KH-Standort'!$D$12,"")</f>
        <v/>
      </c>
      <c r="D1190" t="str">
        <f>IF(SUM('A4'!S1221:X1221)=6,'A1'!$F$14,"")</f>
        <v/>
      </c>
      <c r="E1190" t="str">
        <f>IF(SUM('A4'!S1221:X1221)=6,'A4'!C1221,"")</f>
        <v/>
      </c>
      <c r="F1190" t="str">
        <f>IF(SUM('A4'!S1221:X1221)=6,'A4'!D1221,"")</f>
        <v/>
      </c>
      <c r="G1190" t="str">
        <f>IF(SUM('A4'!S1221:X1221)=6,'A4'!E1221,"")</f>
        <v/>
      </c>
      <c r="H1190" t="str">
        <f>IF(SUM('A4'!S1221:X1221)=6,'A4'!F1221,"")</f>
        <v/>
      </c>
      <c r="I1190" t="str">
        <f>IF(SUM('A4'!S1221:X1221)=6,'A4'!G1221,"")</f>
        <v/>
      </c>
      <c r="J1190" s="308" t="str">
        <f>IF(SUM('A4'!S1221:X1221)=6,'A4'!H1221,"")</f>
        <v/>
      </c>
    </row>
    <row r="1191" spans="1:10" x14ac:dyDescent="0.25">
      <c r="A1191" t="str">
        <f>IF(SUM('A4'!S1222:X1222)=6,'Angaben KH-Standort'!$D$25,"")</f>
        <v/>
      </c>
      <c r="B1191" t="str">
        <f>IF(SUM('A4'!S1222:X1222)=6,'Angaben KH-Standort'!$D$26,"")</f>
        <v/>
      </c>
      <c r="C1191" t="str">
        <f>IF(SUM('A4'!S1222:X1222)=6,'Angaben KH-Standort'!$D$12,"")</f>
        <v/>
      </c>
      <c r="D1191" t="str">
        <f>IF(SUM('A4'!S1222:X1222)=6,'A1'!$F$14,"")</f>
        <v/>
      </c>
      <c r="E1191" t="str">
        <f>IF(SUM('A4'!S1222:X1222)=6,'A4'!C1222,"")</f>
        <v/>
      </c>
      <c r="F1191" t="str">
        <f>IF(SUM('A4'!S1222:X1222)=6,'A4'!D1222,"")</f>
        <v/>
      </c>
      <c r="G1191" t="str">
        <f>IF(SUM('A4'!S1222:X1222)=6,'A4'!E1222,"")</f>
        <v/>
      </c>
      <c r="H1191" t="str">
        <f>IF(SUM('A4'!S1222:X1222)=6,'A4'!F1222,"")</f>
        <v/>
      </c>
      <c r="I1191" t="str">
        <f>IF(SUM('A4'!S1222:X1222)=6,'A4'!G1222,"")</f>
        <v/>
      </c>
      <c r="J1191" s="308" t="str">
        <f>IF(SUM('A4'!S1222:X1222)=6,'A4'!H1222,"")</f>
        <v/>
      </c>
    </row>
    <row r="1192" spans="1:10" x14ac:dyDescent="0.25">
      <c r="A1192" t="str">
        <f>IF(SUM('A4'!S1223:X1223)=6,'Angaben KH-Standort'!$D$25,"")</f>
        <v/>
      </c>
      <c r="B1192" t="str">
        <f>IF(SUM('A4'!S1223:X1223)=6,'Angaben KH-Standort'!$D$26,"")</f>
        <v/>
      </c>
      <c r="C1192" t="str">
        <f>IF(SUM('A4'!S1223:X1223)=6,'Angaben KH-Standort'!$D$12,"")</f>
        <v/>
      </c>
      <c r="D1192" t="str">
        <f>IF(SUM('A4'!S1223:X1223)=6,'A1'!$F$14,"")</f>
        <v/>
      </c>
      <c r="E1192" t="str">
        <f>IF(SUM('A4'!S1223:X1223)=6,'A4'!C1223,"")</f>
        <v/>
      </c>
      <c r="F1192" t="str">
        <f>IF(SUM('A4'!S1223:X1223)=6,'A4'!D1223,"")</f>
        <v/>
      </c>
      <c r="G1192" t="str">
        <f>IF(SUM('A4'!S1223:X1223)=6,'A4'!E1223,"")</f>
        <v/>
      </c>
      <c r="H1192" t="str">
        <f>IF(SUM('A4'!S1223:X1223)=6,'A4'!F1223,"")</f>
        <v/>
      </c>
      <c r="I1192" t="str">
        <f>IF(SUM('A4'!S1223:X1223)=6,'A4'!G1223,"")</f>
        <v/>
      </c>
      <c r="J1192" s="308" t="str">
        <f>IF(SUM('A4'!S1223:X1223)=6,'A4'!H1223,"")</f>
        <v/>
      </c>
    </row>
    <row r="1193" spans="1:10" x14ac:dyDescent="0.25">
      <c r="A1193" t="str">
        <f>IF(SUM('A4'!S1224:X1224)=6,'Angaben KH-Standort'!$D$25,"")</f>
        <v/>
      </c>
      <c r="B1193" t="str">
        <f>IF(SUM('A4'!S1224:X1224)=6,'Angaben KH-Standort'!$D$26,"")</f>
        <v/>
      </c>
      <c r="C1193" t="str">
        <f>IF(SUM('A4'!S1224:X1224)=6,'Angaben KH-Standort'!$D$12,"")</f>
        <v/>
      </c>
      <c r="D1193" t="str">
        <f>IF(SUM('A4'!S1224:X1224)=6,'A1'!$F$14,"")</f>
        <v/>
      </c>
      <c r="E1193" t="str">
        <f>IF(SUM('A4'!S1224:X1224)=6,'A4'!C1224,"")</f>
        <v/>
      </c>
      <c r="F1193" t="str">
        <f>IF(SUM('A4'!S1224:X1224)=6,'A4'!D1224,"")</f>
        <v/>
      </c>
      <c r="G1193" t="str">
        <f>IF(SUM('A4'!S1224:X1224)=6,'A4'!E1224,"")</f>
        <v/>
      </c>
      <c r="H1193" t="str">
        <f>IF(SUM('A4'!S1224:X1224)=6,'A4'!F1224,"")</f>
        <v/>
      </c>
      <c r="I1193" t="str">
        <f>IF(SUM('A4'!S1224:X1224)=6,'A4'!G1224,"")</f>
        <v/>
      </c>
      <c r="J1193" s="308" t="str">
        <f>IF(SUM('A4'!S1224:X1224)=6,'A4'!H1224,"")</f>
        <v/>
      </c>
    </row>
    <row r="1194" spans="1:10" x14ac:dyDescent="0.25">
      <c r="A1194" t="str">
        <f>IF(SUM('A4'!S1225:X1225)=6,'Angaben KH-Standort'!$D$25,"")</f>
        <v/>
      </c>
      <c r="B1194" t="str">
        <f>IF(SUM('A4'!S1225:X1225)=6,'Angaben KH-Standort'!$D$26,"")</f>
        <v/>
      </c>
      <c r="C1194" t="str">
        <f>IF(SUM('A4'!S1225:X1225)=6,'Angaben KH-Standort'!$D$12,"")</f>
        <v/>
      </c>
      <c r="D1194" t="str">
        <f>IF(SUM('A4'!S1225:X1225)=6,'A1'!$F$14,"")</f>
        <v/>
      </c>
      <c r="E1194" t="str">
        <f>IF(SUM('A4'!S1225:X1225)=6,'A4'!C1225,"")</f>
        <v/>
      </c>
      <c r="F1194" t="str">
        <f>IF(SUM('A4'!S1225:X1225)=6,'A4'!D1225,"")</f>
        <v/>
      </c>
      <c r="G1194" t="str">
        <f>IF(SUM('A4'!S1225:X1225)=6,'A4'!E1225,"")</f>
        <v/>
      </c>
      <c r="H1194" t="str">
        <f>IF(SUM('A4'!S1225:X1225)=6,'A4'!F1225,"")</f>
        <v/>
      </c>
      <c r="I1194" t="str">
        <f>IF(SUM('A4'!S1225:X1225)=6,'A4'!G1225,"")</f>
        <v/>
      </c>
      <c r="J1194" s="308" t="str">
        <f>IF(SUM('A4'!S1225:X1225)=6,'A4'!H1225,"")</f>
        <v/>
      </c>
    </row>
    <row r="1195" spans="1:10" x14ac:dyDescent="0.25">
      <c r="A1195" t="str">
        <f>IF(SUM('A4'!S1226:X1226)=6,'Angaben KH-Standort'!$D$25,"")</f>
        <v/>
      </c>
      <c r="B1195" t="str">
        <f>IF(SUM('A4'!S1226:X1226)=6,'Angaben KH-Standort'!$D$26,"")</f>
        <v/>
      </c>
      <c r="C1195" t="str">
        <f>IF(SUM('A4'!S1226:X1226)=6,'Angaben KH-Standort'!$D$12,"")</f>
        <v/>
      </c>
      <c r="D1195" t="str">
        <f>IF(SUM('A4'!S1226:X1226)=6,'A1'!$F$14,"")</f>
        <v/>
      </c>
      <c r="E1195" t="str">
        <f>IF(SUM('A4'!S1226:X1226)=6,'A4'!C1226,"")</f>
        <v/>
      </c>
      <c r="F1195" t="str">
        <f>IF(SUM('A4'!S1226:X1226)=6,'A4'!D1226,"")</f>
        <v/>
      </c>
      <c r="G1195" t="str">
        <f>IF(SUM('A4'!S1226:X1226)=6,'A4'!E1226,"")</f>
        <v/>
      </c>
      <c r="H1195" t="str">
        <f>IF(SUM('A4'!S1226:X1226)=6,'A4'!F1226,"")</f>
        <v/>
      </c>
      <c r="I1195" t="str">
        <f>IF(SUM('A4'!S1226:X1226)=6,'A4'!G1226,"")</f>
        <v/>
      </c>
      <c r="J1195" s="308" t="str">
        <f>IF(SUM('A4'!S1226:X1226)=6,'A4'!H1226,"")</f>
        <v/>
      </c>
    </row>
    <row r="1196" spans="1:10" x14ac:dyDescent="0.25">
      <c r="A1196" t="str">
        <f>IF(SUM('A4'!S1227:X1227)=6,'Angaben KH-Standort'!$D$25,"")</f>
        <v/>
      </c>
      <c r="B1196" t="str">
        <f>IF(SUM('A4'!S1227:X1227)=6,'Angaben KH-Standort'!$D$26,"")</f>
        <v/>
      </c>
      <c r="C1196" t="str">
        <f>IF(SUM('A4'!S1227:X1227)=6,'Angaben KH-Standort'!$D$12,"")</f>
        <v/>
      </c>
      <c r="D1196" t="str">
        <f>IF(SUM('A4'!S1227:X1227)=6,'A1'!$F$14,"")</f>
        <v/>
      </c>
      <c r="E1196" t="str">
        <f>IF(SUM('A4'!S1227:X1227)=6,'A4'!C1227,"")</f>
        <v/>
      </c>
      <c r="F1196" t="str">
        <f>IF(SUM('A4'!S1227:X1227)=6,'A4'!D1227,"")</f>
        <v/>
      </c>
      <c r="G1196" t="str">
        <f>IF(SUM('A4'!S1227:X1227)=6,'A4'!E1227,"")</f>
        <v/>
      </c>
      <c r="H1196" t="str">
        <f>IF(SUM('A4'!S1227:X1227)=6,'A4'!F1227,"")</f>
        <v/>
      </c>
      <c r="I1196" t="str">
        <f>IF(SUM('A4'!S1227:X1227)=6,'A4'!G1227,"")</f>
        <v/>
      </c>
      <c r="J1196" s="308" t="str">
        <f>IF(SUM('A4'!S1227:X1227)=6,'A4'!H1227,"")</f>
        <v/>
      </c>
    </row>
    <row r="1197" spans="1:10" x14ac:dyDescent="0.25">
      <c r="A1197" t="str">
        <f>IF(SUM('A4'!S1228:X1228)=6,'Angaben KH-Standort'!$D$25,"")</f>
        <v/>
      </c>
      <c r="B1197" t="str">
        <f>IF(SUM('A4'!S1228:X1228)=6,'Angaben KH-Standort'!$D$26,"")</f>
        <v/>
      </c>
      <c r="C1197" t="str">
        <f>IF(SUM('A4'!S1228:X1228)=6,'Angaben KH-Standort'!$D$12,"")</f>
        <v/>
      </c>
      <c r="D1197" t="str">
        <f>IF(SUM('A4'!S1228:X1228)=6,'A1'!$F$14,"")</f>
        <v/>
      </c>
      <c r="E1197" t="str">
        <f>IF(SUM('A4'!S1228:X1228)=6,'A4'!C1228,"")</f>
        <v/>
      </c>
      <c r="F1197" t="str">
        <f>IF(SUM('A4'!S1228:X1228)=6,'A4'!D1228,"")</f>
        <v/>
      </c>
      <c r="G1197" t="str">
        <f>IF(SUM('A4'!S1228:X1228)=6,'A4'!E1228,"")</f>
        <v/>
      </c>
      <c r="H1197" t="str">
        <f>IF(SUM('A4'!S1228:X1228)=6,'A4'!F1228,"")</f>
        <v/>
      </c>
      <c r="I1197" t="str">
        <f>IF(SUM('A4'!S1228:X1228)=6,'A4'!G1228,"")</f>
        <v/>
      </c>
      <c r="J1197" s="308" t="str">
        <f>IF(SUM('A4'!S1228:X1228)=6,'A4'!H1228,"")</f>
        <v/>
      </c>
    </row>
    <row r="1198" spans="1:10" x14ac:dyDescent="0.25">
      <c r="A1198" t="str">
        <f>IF(SUM('A4'!S1229:X1229)=6,'Angaben KH-Standort'!$D$25,"")</f>
        <v/>
      </c>
      <c r="B1198" t="str">
        <f>IF(SUM('A4'!S1229:X1229)=6,'Angaben KH-Standort'!$D$26,"")</f>
        <v/>
      </c>
      <c r="C1198" t="str">
        <f>IF(SUM('A4'!S1229:X1229)=6,'Angaben KH-Standort'!$D$12,"")</f>
        <v/>
      </c>
      <c r="D1198" t="str">
        <f>IF(SUM('A4'!S1229:X1229)=6,'A1'!$F$14,"")</f>
        <v/>
      </c>
      <c r="E1198" t="str">
        <f>IF(SUM('A4'!S1229:X1229)=6,'A4'!C1229,"")</f>
        <v/>
      </c>
      <c r="F1198" t="str">
        <f>IF(SUM('A4'!S1229:X1229)=6,'A4'!D1229,"")</f>
        <v/>
      </c>
      <c r="G1198" t="str">
        <f>IF(SUM('A4'!S1229:X1229)=6,'A4'!E1229,"")</f>
        <v/>
      </c>
      <c r="H1198" t="str">
        <f>IF(SUM('A4'!S1229:X1229)=6,'A4'!F1229,"")</f>
        <v/>
      </c>
      <c r="I1198" t="str">
        <f>IF(SUM('A4'!S1229:X1229)=6,'A4'!G1229,"")</f>
        <v/>
      </c>
      <c r="J1198" s="308" t="str">
        <f>IF(SUM('A4'!S1229:X1229)=6,'A4'!H1229,"")</f>
        <v/>
      </c>
    </row>
    <row r="1199" spans="1:10" x14ac:dyDescent="0.25">
      <c r="A1199" t="str">
        <f>IF(SUM('A4'!S1230:X1230)=6,'Angaben KH-Standort'!$D$25,"")</f>
        <v/>
      </c>
      <c r="B1199" t="str">
        <f>IF(SUM('A4'!S1230:X1230)=6,'Angaben KH-Standort'!$D$26,"")</f>
        <v/>
      </c>
      <c r="C1199" t="str">
        <f>IF(SUM('A4'!S1230:X1230)=6,'Angaben KH-Standort'!$D$12,"")</f>
        <v/>
      </c>
      <c r="D1199" t="str">
        <f>IF(SUM('A4'!S1230:X1230)=6,'A1'!$F$14,"")</f>
        <v/>
      </c>
      <c r="E1199" t="str">
        <f>IF(SUM('A4'!S1230:X1230)=6,'A4'!C1230,"")</f>
        <v/>
      </c>
      <c r="F1199" t="str">
        <f>IF(SUM('A4'!S1230:X1230)=6,'A4'!D1230,"")</f>
        <v/>
      </c>
      <c r="G1199" t="str">
        <f>IF(SUM('A4'!S1230:X1230)=6,'A4'!E1230,"")</f>
        <v/>
      </c>
      <c r="H1199" t="str">
        <f>IF(SUM('A4'!S1230:X1230)=6,'A4'!F1230,"")</f>
        <v/>
      </c>
      <c r="I1199" t="str">
        <f>IF(SUM('A4'!S1230:X1230)=6,'A4'!G1230,"")</f>
        <v/>
      </c>
      <c r="J1199" s="308" t="str">
        <f>IF(SUM('A4'!S1230:X1230)=6,'A4'!H1230,"")</f>
        <v/>
      </c>
    </row>
    <row r="1200" spans="1:10" x14ac:dyDescent="0.25">
      <c r="A1200" t="str">
        <f>IF(SUM('A4'!S1231:X1231)=6,'Angaben KH-Standort'!$D$25,"")</f>
        <v/>
      </c>
      <c r="B1200" t="str">
        <f>IF(SUM('A4'!S1231:X1231)=6,'Angaben KH-Standort'!$D$26,"")</f>
        <v/>
      </c>
      <c r="C1200" t="str">
        <f>IF(SUM('A4'!S1231:X1231)=6,'Angaben KH-Standort'!$D$12,"")</f>
        <v/>
      </c>
      <c r="D1200" t="str">
        <f>IF(SUM('A4'!S1231:X1231)=6,'A1'!$F$14,"")</f>
        <v/>
      </c>
      <c r="E1200" t="str">
        <f>IF(SUM('A4'!S1231:X1231)=6,'A4'!C1231,"")</f>
        <v/>
      </c>
      <c r="F1200" t="str">
        <f>IF(SUM('A4'!S1231:X1231)=6,'A4'!D1231,"")</f>
        <v/>
      </c>
      <c r="G1200" t="str">
        <f>IF(SUM('A4'!S1231:X1231)=6,'A4'!E1231,"")</f>
        <v/>
      </c>
      <c r="H1200" t="str">
        <f>IF(SUM('A4'!S1231:X1231)=6,'A4'!F1231,"")</f>
        <v/>
      </c>
      <c r="I1200" t="str">
        <f>IF(SUM('A4'!S1231:X1231)=6,'A4'!G1231,"")</f>
        <v/>
      </c>
      <c r="J1200" s="308" t="str">
        <f>IF(SUM('A4'!S1231:X1231)=6,'A4'!H1231,"")</f>
        <v/>
      </c>
    </row>
    <row r="1201" spans="1:10" x14ac:dyDescent="0.25">
      <c r="A1201" t="str">
        <f>IF(SUM('A4'!S1232:X1232)=6,'Angaben KH-Standort'!$D$25,"")</f>
        <v/>
      </c>
      <c r="B1201" t="str">
        <f>IF(SUM('A4'!S1232:X1232)=6,'Angaben KH-Standort'!$D$26,"")</f>
        <v/>
      </c>
      <c r="C1201" t="str">
        <f>IF(SUM('A4'!S1232:X1232)=6,'Angaben KH-Standort'!$D$12,"")</f>
        <v/>
      </c>
      <c r="D1201" t="str">
        <f>IF(SUM('A4'!S1232:X1232)=6,'A1'!$F$14,"")</f>
        <v/>
      </c>
      <c r="E1201" t="str">
        <f>IF(SUM('A4'!S1232:X1232)=6,'A4'!C1232,"")</f>
        <v/>
      </c>
      <c r="F1201" t="str">
        <f>IF(SUM('A4'!S1232:X1232)=6,'A4'!D1232,"")</f>
        <v/>
      </c>
      <c r="G1201" t="str">
        <f>IF(SUM('A4'!S1232:X1232)=6,'A4'!E1232,"")</f>
        <v/>
      </c>
      <c r="H1201" t="str">
        <f>IF(SUM('A4'!S1232:X1232)=6,'A4'!F1232,"")</f>
        <v/>
      </c>
      <c r="I1201" t="str">
        <f>IF(SUM('A4'!S1232:X1232)=6,'A4'!G1232,"")</f>
        <v/>
      </c>
      <c r="J1201" s="308" t="str">
        <f>IF(SUM('A4'!S1232:X1232)=6,'A4'!H1232,"")</f>
        <v/>
      </c>
    </row>
    <row r="1202" spans="1:10" x14ac:dyDescent="0.25">
      <c r="A1202" t="str">
        <f>IF(SUM('A4'!S1233:X1233)=6,'Angaben KH-Standort'!$D$25,"")</f>
        <v/>
      </c>
      <c r="B1202" t="str">
        <f>IF(SUM('A4'!S1233:X1233)=6,'Angaben KH-Standort'!$D$26,"")</f>
        <v/>
      </c>
      <c r="C1202" t="str">
        <f>IF(SUM('A4'!S1233:X1233)=6,'Angaben KH-Standort'!$D$12,"")</f>
        <v/>
      </c>
      <c r="D1202" t="str">
        <f>IF(SUM('A4'!S1233:X1233)=6,'A1'!$F$14,"")</f>
        <v/>
      </c>
      <c r="E1202" t="str">
        <f>IF(SUM('A4'!S1233:X1233)=6,'A4'!C1233,"")</f>
        <v/>
      </c>
      <c r="F1202" t="str">
        <f>IF(SUM('A4'!S1233:X1233)=6,'A4'!D1233,"")</f>
        <v/>
      </c>
      <c r="G1202" t="str">
        <f>IF(SUM('A4'!S1233:X1233)=6,'A4'!E1233,"")</f>
        <v/>
      </c>
      <c r="H1202" t="str">
        <f>IF(SUM('A4'!S1233:X1233)=6,'A4'!F1233,"")</f>
        <v/>
      </c>
      <c r="I1202" t="str">
        <f>IF(SUM('A4'!S1233:X1233)=6,'A4'!G1233,"")</f>
        <v/>
      </c>
      <c r="J1202" s="308" t="str">
        <f>IF(SUM('A4'!S1233:X1233)=6,'A4'!H1233,"")</f>
        <v/>
      </c>
    </row>
    <row r="1203" spans="1:10" x14ac:dyDescent="0.25">
      <c r="A1203" t="str">
        <f>IF(SUM('A4'!S1234:X1234)=6,'Angaben KH-Standort'!$D$25,"")</f>
        <v/>
      </c>
      <c r="B1203" t="str">
        <f>IF(SUM('A4'!S1234:X1234)=6,'Angaben KH-Standort'!$D$26,"")</f>
        <v/>
      </c>
      <c r="C1203" t="str">
        <f>IF(SUM('A4'!S1234:X1234)=6,'Angaben KH-Standort'!$D$12,"")</f>
        <v/>
      </c>
      <c r="D1203" t="str">
        <f>IF(SUM('A4'!S1234:X1234)=6,'A1'!$F$14,"")</f>
        <v/>
      </c>
      <c r="E1203" t="str">
        <f>IF(SUM('A4'!S1234:X1234)=6,'A4'!C1234,"")</f>
        <v/>
      </c>
      <c r="F1203" t="str">
        <f>IF(SUM('A4'!S1234:X1234)=6,'A4'!D1234,"")</f>
        <v/>
      </c>
      <c r="G1203" t="str">
        <f>IF(SUM('A4'!S1234:X1234)=6,'A4'!E1234,"")</f>
        <v/>
      </c>
      <c r="H1203" t="str">
        <f>IF(SUM('A4'!S1234:X1234)=6,'A4'!F1234,"")</f>
        <v/>
      </c>
      <c r="I1203" t="str">
        <f>IF(SUM('A4'!S1234:X1234)=6,'A4'!G1234,"")</f>
        <v/>
      </c>
      <c r="J1203" s="308" t="str">
        <f>IF(SUM('A4'!S1234:X1234)=6,'A4'!H1234,"")</f>
        <v/>
      </c>
    </row>
    <row r="1204" spans="1:10" x14ac:dyDescent="0.25">
      <c r="A1204" t="str">
        <f>IF(SUM('A4'!S1235:X1235)=6,'Angaben KH-Standort'!$D$25,"")</f>
        <v/>
      </c>
      <c r="B1204" t="str">
        <f>IF(SUM('A4'!S1235:X1235)=6,'Angaben KH-Standort'!$D$26,"")</f>
        <v/>
      </c>
      <c r="C1204" t="str">
        <f>IF(SUM('A4'!S1235:X1235)=6,'Angaben KH-Standort'!$D$12,"")</f>
        <v/>
      </c>
      <c r="D1204" t="str">
        <f>IF(SUM('A4'!S1235:X1235)=6,'A1'!$F$14,"")</f>
        <v/>
      </c>
      <c r="E1204" t="str">
        <f>IF(SUM('A4'!S1235:X1235)=6,'A4'!C1235,"")</f>
        <v/>
      </c>
      <c r="F1204" t="str">
        <f>IF(SUM('A4'!S1235:X1235)=6,'A4'!D1235,"")</f>
        <v/>
      </c>
      <c r="G1204" t="str">
        <f>IF(SUM('A4'!S1235:X1235)=6,'A4'!E1235,"")</f>
        <v/>
      </c>
      <c r="H1204" t="str">
        <f>IF(SUM('A4'!S1235:X1235)=6,'A4'!F1235,"")</f>
        <v/>
      </c>
      <c r="I1204" t="str">
        <f>IF(SUM('A4'!S1235:X1235)=6,'A4'!G1235,"")</f>
        <v/>
      </c>
      <c r="J1204" s="308" t="str">
        <f>IF(SUM('A4'!S1235:X1235)=6,'A4'!H1235,"")</f>
        <v/>
      </c>
    </row>
    <row r="1205" spans="1:10" x14ac:dyDescent="0.25">
      <c r="A1205" t="str">
        <f>IF(SUM('A4'!S1236:X1236)=6,'Angaben KH-Standort'!$D$25,"")</f>
        <v/>
      </c>
      <c r="B1205" t="str">
        <f>IF(SUM('A4'!S1236:X1236)=6,'Angaben KH-Standort'!$D$26,"")</f>
        <v/>
      </c>
      <c r="C1205" t="str">
        <f>IF(SUM('A4'!S1236:X1236)=6,'Angaben KH-Standort'!$D$12,"")</f>
        <v/>
      </c>
      <c r="D1205" t="str">
        <f>IF(SUM('A4'!S1236:X1236)=6,'A1'!$F$14,"")</f>
        <v/>
      </c>
      <c r="E1205" t="str">
        <f>IF(SUM('A4'!S1236:X1236)=6,'A4'!C1236,"")</f>
        <v/>
      </c>
      <c r="F1205" t="str">
        <f>IF(SUM('A4'!S1236:X1236)=6,'A4'!D1236,"")</f>
        <v/>
      </c>
      <c r="G1205" t="str">
        <f>IF(SUM('A4'!S1236:X1236)=6,'A4'!E1236,"")</f>
        <v/>
      </c>
      <c r="H1205" t="str">
        <f>IF(SUM('A4'!S1236:X1236)=6,'A4'!F1236,"")</f>
        <v/>
      </c>
      <c r="I1205" t="str">
        <f>IF(SUM('A4'!S1236:X1236)=6,'A4'!G1236,"")</f>
        <v/>
      </c>
      <c r="J1205" s="308" t="str">
        <f>IF(SUM('A4'!S1236:X1236)=6,'A4'!H1236,"")</f>
        <v/>
      </c>
    </row>
    <row r="1206" spans="1:10" x14ac:dyDescent="0.25">
      <c r="A1206" t="str">
        <f>IF(SUM('A4'!S1237:X1237)=6,'Angaben KH-Standort'!$D$25,"")</f>
        <v/>
      </c>
      <c r="B1206" t="str">
        <f>IF(SUM('A4'!S1237:X1237)=6,'Angaben KH-Standort'!$D$26,"")</f>
        <v/>
      </c>
      <c r="C1206" t="str">
        <f>IF(SUM('A4'!S1237:X1237)=6,'Angaben KH-Standort'!$D$12,"")</f>
        <v/>
      </c>
      <c r="D1206" t="str">
        <f>IF(SUM('A4'!S1237:X1237)=6,'A1'!$F$14,"")</f>
        <v/>
      </c>
      <c r="E1206" t="str">
        <f>IF(SUM('A4'!S1237:X1237)=6,'A4'!C1237,"")</f>
        <v/>
      </c>
      <c r="F1206" t="str">
        <f>IF(SUM('A4'!S1237:X1237)=6,'A4'!D1237,"")</f>
        <v/>
      </c>
      <c r="G1206" t="str">
        <f>IF(SUM('A4'!S1237:X1237)=6,'A4'!E1237,"")</f>
        <v/>
      </c>
      <c r="H1206" t="str">
        <f>IF(SUM('A4'!S1237:X1237)=6,'A4'!F1237,"")</f>
        <v/>
      </c>
      <c r="I1206" t="str">
        <f>IF(SUM('A4'!S1237:X1237)=6,'A4'!G1237,"")</f>
        <v/>
      </c>
      <c r="J1206" s="308" t="str">
        <f>IF(SUM('A4'!S1237:X1237)=6,'A4'!H1237,"")</f>
        <v/>
      </c>
    </row>
    <row r="1207" spans="1:10" x14ac:dyDescent="0.25">
      <c r="A1207" t="str">
        <f>IF(SUM('A4'!S1238:X1238)=6,'Angaben KH-Standort'!$D$25,"")</f>
        <v/>
      </c>
      <c r="B1207" t="str">
        <f>IF(SUM('A4'!S1238:X1238)=6,'Angaben KH-Standort'!$D$26,"")</f>
        <v/>
      </c>
      <c r="C1207" t="str">
        <f>IF(SUM('A4'!S1238:X1238)=6,'Angaben KH-Standort'!$D$12,"")</f>
        <v/>
      </c>
      <c r="D1207" t="str">
        <f>IF(SUM('A4'!S1238:X1238)=6,'A1'!$F$14,"")</f>
        <v/>
      </c>
      <c r="E1207" t="str">
        <f>IF(SUM('A4'!S1238:X1238)=6,'A4'!C1238,"")</f>
        <v/>
      </c>
      <c r="F1207" t="str">
        <f>IF(SUM('A4'!S1238:X1238)=6,'A4'!D1238,"")</f>
        <v/>
      </c>
      <c r="G1207" t="str">
        <f>IF(SUM('A4'!S1238:X1238)=6,'A4'!E1238,"")</f>
        <v/>
      </c>
      <c r="H1207" t="str">
        <f>IF(SUM('A4'!S1238:X1238)=6,'A4'!F1238,"")</f>
        <v/>
      </c>
      <c r="I1207" t="str">
        <f>IF(SUM('A4'!S1238:X1238)=6,'A4'!G1238,"")</f>
        <v/>
      </c>
      <c r="J1207" s="308" t="str">
        <f>IF(SUM('A4'!S1238:X1238)=6,'A4'!H1238,"")</f>
        <v/>
      </c>
    </row>
    <row r="1208" spans="1:10" x14ac:dyDescent="0.25">
      <c r="A1208" t="str">
        <f>IF(SUM('A4'!S1239:X1239)=6,'Angaben KH-Standort'!$D$25,"")</f>
        <v/>
      </c>
      <c r="B1208" t="str">
        <f>IF(SUM('A4'!S1239:X1239)=6,'Angaben KH-Standort'!$D$26,"")</f>
        <v/>
      </c>
      <c r="C1208" t="str">
        <f>IF(SUM('A4'!S1239:X1239)=6,'Angaben KH-Standort'!$D$12,"")</f>
        <v/>
      </c>
      <c r="D1208" t="str">
        <f>IF(SUM('A4'!S1239:X1239)=6,'A1'!$F$14,"")</f>
        <v/>
      </c>
      <c r="E1208" t="str">
        <f>IF(SUM('A4'!S1239:X1239)=6,'A4'!C1239,"")</f>
        <v/>
      </c>
      <c r="F1208" t="str">
        <f>IF(SUM('A4'!S1239:X1239)=6,'A4'!D1239,"")</f>
        <v/>
      </c>
      <c r="G1208" t="str">
        <f>IF(SUM('A4'!S1239:X1239)=6,'A4'!E1239,"")</f>
        <v/>
      </c>
      <c r="H1208" t="str">
        <f>IF(SUM('A4'!S1239:X1239)=6,'A4'!F1239,"")</f>
        <v/>
      </c>
      <c r="I1208" t="str">
        <f>IF(SUM('A4'!S1239:X1239)=6,'A4'!G1239,"")</f>
        <v/>
      </c>
      <c r="J1208" s="308" t="str">
        <f>IF(SUM('A4'!S1239:X1239)=6,'A4'!H1239,"")</f>
        <v/>
      </c>
    </row>
    <row r="1209" spans="1:10" x14ac:dyDescent="0.25">
      <c r="A1209" t="str">
        <f>IF(SUM('A4'!S1240:X1240)=6,'Angaben KH-Standort'!$D$25,"")</f>
        <v/>
      </c>
      <c r="B1209" t="str">
        <f>IF(SUM('A4'!S1240:X1240)=6,'Angaben KH-Standort'!$D$26,"")</f>
        <v/>
      </c>
      <c r="C1209" t="str">
        <f>IF(SUM('A4'!S1240:X1240)=6,'Angaben KH-Standort'!$D$12,"")</f>
        <v/>
      </c>
      <c r="D1209" t="str">
        <f>IF(SUM('A4'!S1240:X1240)=6,'A1'!$F$14,"")</f>
        <v/>
      </c>
      <c r="E1209" t="str">
        <f>IF(SUM('A4'!S1240:X1240)=6,'A4'!C1240,"")</f>
        <v/>
      </c>
      <c r="F1209" t="str">
        <f>IF(SUM('A4'!S1240:X1240)=6,'A4'!D1240,"")</f>
        <v/>
      </c>
      <c r="G1209" t="str">
        <f>IF(SUM('A4'!S1240:X1240)=6,'A4'!E1240,"")</f>
        <v/>
      </c>
      <c r="H1209" t="str">
        <f>IF(SUM('A4'!S1240:X1240)=6,'A4'!F1240,"")</f>
        <v/>
      </c>
      <c r="I1209" t="str">
        <f>IF(SUM('A4'!S1240:X1240)=6,'A4'!G1240,"")</f>
        <v/>
      </c>
      <c r="J1209" s="308" t="str">
        <f>IF(SUM('A4'!S1240:X1240)=6,'A4'!H1240,"")</f>
        <v/>
      </c>
    </row>
    <row r="1210" spans="1:10" x14ac:dyDescent="0.25">
      <c r="A1210" t="str">
        <f>IF(SUM('A4'!S1241:X1241)=6,'Angaben KH-Standort'!$D$25,"")</f>
        <v/>
      </c>
      <c r="B1210" t="str">
        <f>IF(SUM('A4'!S1241:X1241)=6,'Angaben KH-Standort'!$D$26,"")</f>
        <v/>
      </c>
      <c r="C1210" t="str">
        <f>IF(SUM('A4'!S1241:X1241)=6,'Angaben KH-Standort'!$D$12,"")</f>
        <v/>
      </c>
      <c r="D1210" t="str">
        <f>IF(SUM('A4'!S1241:X1241)=6,'A1'!$F$14,"")</f>
        <v/>
      </c>
      <c r="E1210" t="str">
        <f>IF(SUM('A4'!S1241:X1241)=6,'A4'!C1241,"")</f>
        <v/>
      </c>
      <c r="F1210" t="str">
        <f>IF(SUM('A4'!S1241:X1241)=6,'A4'!D1241,"")</f>
        <v/>
      </c>
      <c r="G1210" t="str">
        <f>IF(SUM('A4'!S1241:X1241)=6,'A4'!E1241,"")</f>
        <v/>
      </c>
      <c r="H1210" t="str">
        <f>IF(SUM('A4'!S1241:X1241)=6,'A4'!F1241,"")</f>
        <v/>
      </c>
      <c r="I1210" t="str">
        <f>IF(SUM('A4'!S1241:X1241)=6,'A4'!G1241,"")</f>
        <v/>
      </c>
      <c r="J1210" s="308" t="str">
        <f>IF(SUM('A4'!S1241:X1241)=6,'A4'!H1241,"")</f>
        <v/>
      </c>
    </row>
    <row r="1211" spans="1:10" x14ac:dyDescent="0.25">
      <c r="A1211" t="str">
        <f>IF(SUM('A4'!S1242:X1242)=6,'Angaben KH-Standort'!$D$25,"")</f>
        <v/>
      </c>
      <c r="B1211" t="str">
        <f>IF(SUM('A4'!S1242:X1242)=6,'Angaben KH-Standort'!$D$26,"")</f>
        <v/>
      </c>
      <c r="C1211" t="str">
        <f>IF(SUM('A4'!S1242:X1242)=6,'Angaben KH-Standort'!$D$12,"")</f>
        <v/>
      </c>
      <c r="D1211" t="str">
        <f>IF(SUM('A4'!S1242:X1242)=6,'A1'!$F$14,"")</f>
        <v/>
      </c>
      <c r="E1211" t="str">
        <f>IF(SUM('A4'!S1242:X1242)=6,'A4'!C1242,"")</f>
        <v/>
      </c>
      <c r="F1211" t="str">
        <f>IF(SUM('A4'!S1242:X1242)=6,'A4'!D1242,"")</f>
        <v/>
      </c>
      <c r="G1211" t="str">
        <f>IF(SUM('A4'!S1242:X1242)=6,'A4'!E1242,"")</f>
        <v/>
      </c>
      <c r="H1211" t="str">
        <f>IF(SUM('A4'!S1242:X1242)=6,'A4'!F1242,"")</f>
        <v/>
      </c>
      <c r="I1211" t="str">
        <f>IF(SUM('A4'!S1242:X1242)=6,'A4'!G1242,"")</f>
        <v/>
      </c>
      <c r="J1211" s="308" t="str">
        <f>IF(SUM('A4'!S1242:X1242)=6,'A4'!H1242,"")</f>
        <v/>
      </c>
    </row>
    <row r="1212" spans="1:10" x14ac:dyDescent="0.25">
      <c r="A1212" t="str">
        <f>IF(SUM('A4'!S1243:X1243)=6,'Angaben KH-Standort'!$D$25,"")</f>
        <v/>
      </c>
      <c r="B1212" t="str">
        <f>IF(SUM('A4'!S1243:X1243)=6,'Angaben KH-Standort'!$D$26,"")</f>
        <v/>
      </c>
      <c r="C1212" t="str">
        <f>IF(SUM('A4'!S1243:X1243)=6,'Angaben KH-Standort'!$D$12,"")</f>
        <v/>
      </c>
      <c r="D1212" t="str">
        <f>IF(SUM('A4'!S1243:X1243)=6,'A1'!$F$14,"")</f>
        <v/>
      </c>
      <c r="E1212" t="str">
        <f>IF(SUM('A4'!S1243:X1243)=6,'A4'!C1243,"")</f>
        <v/>
      </c>
      <c r="F1212" t="str">
        <f>IF(SUM('A4'!S1243:X1243)=6,'A4'!D1243,"")</f>
        <v/>
      </c>
      <c r="G1212" t="str">
        <f>IF(SUM('A4'!S1243:X1243)=6,'A4'!E1243,"")</f>
        <v/>
      </c>
      <c r="H1212" t="str">
        <f>IF(SUM('A4'!S1243:X1243)=6,'A4'!F1243,"")</f>
        <v/>
      </c>
      <c r="I1212" t="str">
        <f>IF(SUM('A4'!S1243:X1243)=6,'A4'!G1243,"")</f>
        <v/>
      </c>
      <c r="J1212" s="308" t="str">
        <f>IF(SUM('A4'!S1243:X1243)=6,'A4'!H1243,"")</f>
        <v/>
      </c>
    </row>
    <row r="1213" spans="1:10" x14ac:dyDescent="0.25">
      <c r="A1213" t="str">
        <f>IF(SUM('A4'!S1244:X1244)=6,'Angaben KH-Standort'!$D$25,"")</f>
        <v/>
      </c>
      <c r="B1213" t="str">
        <f>IF(SUM('A4'!S1244:X1244)=6,'Angaben KH-Standort'!$D$26,"")</f>
        <v/>
      </c>
      <c r="C1213" t="str">
        <f>IF(SUM('A4'!S1244:X1244)=6,'Angaben KH-Standort'!$D$12,"")</f>
        <v/>
      </c>
      <c r="D1213" t="str">
        <f>IF(SUM('A4'!S1244:X1244)=6,'A1'!$F$14,"")</f>
        <v/>
      </c>
      <c r="E1213" t="str">
        <f>IF(SUM('A4'!S1244:X1244)=6,'A4'!C1244,"")</f>
        <v/>
      </c>
      <c r="F1213" t="str">
        <f>IF(SUM('A4'!S1244:X1244)=6,'A4'!D1244,"")</f>
        <v/>
      </c>
      <c r="G1213" t="str">
        <f>IF(SUM('A4'!S1244:X1244)=6,'A4'!E1244,"")</f>
        <v/>
      </c>
      <c r="H1213" t="str">
        <f>IF(SUM('A4'!S1244:X1244)=6,'A4'!F1244,"")</f>
        <v/>
      </c>
      <c r="I1213" t="str">
        <f>IF(SUM('A4'!S1244:X1244)=6,'A4'!G1244,"")</f>
        <v/>
      </c>
      <c r="J1213" s="308" t="str">
        <f>IF(SUM('A4'!S1244:X1244)=6,'A4'!H1244,"")</f>
        <v/>
      </c>
    </row>
    <row r="1214" spans="1:10" x14ac:dyDescent="0.25">
      <c r="A1214" t="str">
        <f>IF(SUM('A4'!S1245:X1245)=6,'Angaben KH-Standort'!$D$25,"")</f>
        <v/>
      </c>
      <c r="B1214" t="str">
        <f>IF(SUM('A4'!S1245:X1245)=6,'Angaben KH-Standort'!$D$26,"")</f>
        <v/>
      </c>
      <c r="C1214" t="str">
        <f>IF(SUM('A4'!S1245:X1245)=6,'Angaben KH-Standort'!$D$12,"")</f>
        <v/>
      </c>
      <c r="D1214" t="str">
        <f>IF(SUM('A4'!S1245:X1245)=6,'A1'!$F$14,"")</f>
        <v/>
      </c>
      <c r="E1214" t="str">
        <f>IF(SUM('A4'!S1245:X1245)=6,'A4'!C1245,"")</f>
        <v/>
      </c>
      <c r="F1214" t="str">
        <f>IF(SUM('A4'!S1245:X1245)=6,'A4'!D1245,"")</f>
        <v/>
      </c>
      <c r="G1214" t="str">
        <f>IF(SUM('A4'!S1245:X1245)=6,'A4'!E1245,"")</f>
        <v/>
      </c>
      <c r="H1214" t="str">
        <f>IF(SUM('A4'!S1245:X1245)=6,'A4'!F1245,"")</f>
        <v/>
      </c>
      <c r="I1214" t="str">
        <f>IF(SUM('A4'!S1245:X1245)=6,'A4'!G1245,"")</f>
        <v/>
      </c>
      <c r="J1214" s="308" t="str">
        <f>IF(SUM('A4'!S1245:X1245)=6,'A4'!H1245,"")</f>
        <v/>
      </c>
    </row>
    <row r="1215" spans="1:10" x14ac:dyDescent="0.25">
      <c r="A1215" t="str">
        <f>IF(SUM('A4'!S1246:X1246)=6,'Angaben KH-Standort'!$D$25,"")</f>
        <v/>
      </c>
      <c r="B1215" t="str">
        <f>IF(SUM('A4'!S1246:X1246)=6,'Angaben KH-Standort'!$D$26,"")</f>
        <v/>
      </c>
      <c r="C1215" t="str">
        <f>IF(SUM('A4'!S1246:X1246)=6,'Angaben KH-Standort'!$D$12,"")</f>
        <v/>
      </c>
      <c r="D1215" t="str">
        <f>IF(SUM('A4'!S1246:X1246)=6,'A1'!$F$14,"")</f>
        <v/>
      </c>
      <c r="E1215" t="str">
        <f>IF(SUM('A4'!S1246:X1246)=6,'A4'!C1246,"")</f>
        <v/>
      </c>
      <c r="F1215" t="str">
        <f>IF(SUM('A4'!S1246:X1246)=6,'A4'!D1246,"")</f>
        <v/>
      </c>
      <c r="G1215" t="str">
        <f>IF(SUM('A4'!S1246:X1246)=6,'A4'!E1246,"")</f>
        <v/>
      </c>
      <c r="H1215" t="str">
        <f>IF(SUM('A4'!S1246:X1246)=6,'A4'!F1246,"")</f>
        <v/>
      </c>
      <c r="I1215" t="str">
        <f>IF(SUM('A4'!S1246:X1246)=6,'A4'!G1246,"")</f>
        <v/>
      </c>
      <c r="J1215" s="308" t="str">
        <f>IF(SUM('A4'!S1246:X1246)=6,'A4'!H1246,"")</f>
        <v/>
      </c>
    </row>
    <row r="1216" spans="1:10" x14ac:dyDescent="0.25">
      <c r="A1216" t="str">
        <f>IF(SUM('A4'!S1247:X1247)=6,'Angaben KH-Standort'!$D$25,"")</f>
        <v/>
      </c>
      <c r="B1216" t="str">
        <f>IF(SUM('A4'!S1247:X1247)=6,'Angaben KH-Standort'!$D$26,"")</f>
        <v/>
      </c>
      <c r="C1216" t="str">
        <f>IF(SUM('A4'!S1247:X1247)=6,'Angaben KH-Standort'!$D$12,"")</f>
        <v/>
      </c>
      <c r="D1216" t="str">
        <f>IF(SUM('A4'!S1247:X1247)=6,'A1'!$F$14,"")</f>
        <v/>
      </c>
      <c r="E1216" t="str">
        <f>IF(SUM('A4'!S1247:X1247)=6,'A4'!C1247,"")</f>
        <v/>
      </c>
      <c r="F1216" t="str">
        <f>IF(SUM('A4'!S1247:X1247)=6,'A4'!D1247,"")</f>
        <v/>
      </c>
      <c r="G1216" t="str">
        <f>IF(SUM('A4'!S1247:X1247)=6,'A4'!E1247,"")</f>
        <v/>
      </c>
      <c r="H1216" t="str">
        <f>IF(SUM('A4'!S1247:X1247)=6,'A4'!F1247,"")</f>
        <v/>
      </c>
      <c r="I1216" t="str">
        <f>IF(SUM('A4'!S1247:X1247)=6,'A4'!G1247,"")</f>
        <v/>
      </c>
      <c r="J1216" s="308" t="str">
        <f>IF(SUM('A4'!S1247:X1247)=6,'A4'!H1247,"")</f>
        <v/>
      </c>
    </row>
    <row r="1217" spans="1:10" x14ac:dyDescent="0.25">
      <c r="A1217" t="str">
        <f>IF(SUM('A4'!S1248:X1248)=6,'Angaben KH-Standort'!$D$25,"")</f>
        <v/>
      </c>
      <c r="B1217" t="str">
        <f>IF(SUM('A4'!S1248:X1248)=6,'Angaben KH-Standort'!$D$26,"")</f>
        <v/>
      </c>
      <c r="C1217" t="str">
        <f>IF(SUM('A4'!S1248:X1248)=6,'Angaben KH-Standort'!$D$12,"")</f>
        <v/>
      </c>
      <c r="D1217" t="str">
        <f>IF(SUM('A4'!S1248:X1248)=6,'A1'!$F$14,"")</f>
        <v/>
      </c>
      <c r="E1217" t="str">
        <f>IF(SUM('A4'!S1248:X1248)=6,'A4'!C1248,"")</f>
        <v/>
      </c>
      <c r="F1217" t="str">
        <f>IF(SUM('A4'!S1248:X1248)=6,'A4'!D1248,"")</f>
        <v/>
      </c>
      <c r="G1217" t="str">
        <f>IF(SUM('A4'!S1248:X1248)=6,'A4'!E1248,"")</f>
        <v/>
      </c>
      <c r="H1217" t="str">
        <f>IF(SUM('A4'!S1248:X1248)=6,'A4'!F1248,"")</f>
        <v/>
      </c>
      <c r="I1217" t="str">
        <f>IF(SUM('A4'!S1248:X1248)=6,'A4'!G1248,"")</f>
        <v/>
      </c>
      <c r="J1217" s="308" t="str">
        <f>IF(SUM('A4'!S1248:X1248)=6,'A4'!H1248,"")</f>
        <v/>
      </c>
    </row>
    <row r="1218" spans="1:10" x14ac:dyDescent="0.25">
      <c r="A1218" t="str">
        <f>IF(SUM('A4'!S1249:X1249)=6,'Angaben KH-Standort'!$D$25,"")</f>
        <v/>
      </c>
      <c r="B1218" t="str">
        <f>IF(SUM('A4'!S1249:X1249)=6,'Angaben KH-Standort'!$D$26,"")</f>
        <v/>
      </c>
      <c r="C1218" t="str">
        <f>IF(SUM('A4'!S1249:X1249)=6,'Angaben KH-Standort'!$D$12,"")</f>
        <v/>
      </c>
      <c r="D1218" t="str">
        <f>IF(SUM('A4'!S1249:X1249)=6,'A1'!$F$14,"")</f>
        <v/>
      </c>
      <c r="E1218" t="str">
        <f>IF(SUM('A4'!S1249:X1249)=6,'A4'!C1249,"")</f>
        <v/>
      </c>
      <c r="F1218" t="str">
        <f>IF(SUM('A4'!S1249:X1249)=6,'A4'!D1249,"")</f>
        <v/>
      </c>
      <c r="G1218" t="str">
        <f>IF(SUM('A4'!S1249:X1249)=6,'A4'!E1249,"")</f>
        <v/>
      </c>
      <c r="H1218" t="str">
        <f>IF(SUM('A4'!S1249:X1249)=6,'A4'!F1249,"")</f>
        <v/>
      </c>
      <c r="I1218" t="str">
        <f>IF(SUM('A4'!S1249:X1249)=6,'A4'!G1249,"")</f>
        <v/>
      </c>
      <c r="J1218" s="308" t="str">
        <f>IF(SUM('A4'!S1249:X1249)=6,'A4'!H1249,"")</f>
        <v/>
      </c>
    </row>
    <row r="1219" spans="1:10" x14ac:dyDescent="0.25">
      <c r="A1219" t="str">
        <f>IF(SUM('A4'!S1250:X1250)=6,'Angaben KH-Standort'!$D$25,"")</f>
        <v/>
      </c>
      <c r="B1219" t="str">
        <f>IF(SUM('A4'!S1250:X1250)=6,'Angaben KH-Standort'!$D$26,"")</f>
        <v/>
      </c>
      <c r="C1219" t="str">
        <f>IF(SUM('A4'!S1250:X1250)=6,'Angaben KH-Standort'!$D$12,"")</f>
        <v/>
      </c>
      <c r="D1219" t="str">
        <f>IF(SUM('A4'!S1250:X1250)=6,'A1'!$F$14,"")</f>
        <v/>
      </c>
      <c r="E1219" t="str">
        <f>IF(SUM('A4'!S1250:X1250)=6,'A4'!C1250,"")</f>
        <v/>
      </c>
      <c r="F1219" t="str">
        <f>IF(SUM('A4'!S1250:X1250)=6,'A4'!D1250,"")</f>
        <v/>
      </c>
      <c r="G1219" t="str">
        <f>IF(SUM('A4'!S1250:X1250)=6,'A4'!E1250,"")</f>
        <v/>
      </c>
      <c r="H1219" t="str">
        <f>IF(SUM('A4'!S1250:X1250)=6,'A4'!F1250,"")</f>
        <v/>
      </c>
      <c r="I1219" t="str">
        <f>IF(SUM('A4'!S1250:X1250)=6,'A4'!G1250,"")</f>
        <v/>
      </c>
      <c r="J1219" s="308" t="str">
        <f>IF(SUM('A4'!S1250:X1250)=6,'A4'!H1250,"")</f>
        <v/>
      </c>
    </row>
    <row r="1220" spans="1:10" x14ac:dyDescent="0.25">
      <c r="A1220" t="str">
        <f>IF(SUM('A4'!S1251:X1251)=6,'Angaben KH-Standort'!$D$25,"")</f>
        <v/>
      </c>
      <c r="B1220" t="str">
        <f>IF(SUM('A4'!S1251:X1251)=6,'Angaben KH-Standort'!$D$26,"")</f>
        <v/>
      </c>
      <c r="C1220" t="str">
        <f>IF(SUM('A4'!S1251:X1251)=6,'Angaben KH-Standort'!$D$12,"")</f>
        <v/>
      </c>
      <c r="D1220" t="str">
        <f>IF(SUM('A4'!S1251:X1251)=6,'A1'!$F$14,"")</f>
        <v/>
      </c>
      <c r="E1220" t="str">
        <f>IF(SUM('A4'!S1251:X1251)=6,'A4'!C1251,"")</f>
        <v/>
      </c>
      <c r="F1220" t="str">
        <f>IF(SUM('A4'!S1251:X1251)=6,'A4'!D1251,"")</f>
        <v/>
      </c>
      <c r="G1220" t="str">
        <f>IF(SUM('A4'!S1251:X1251)=6,'A4'!E1251,"")</f>
        <v/>
      </c>
      <c r="H1220" t="str">
        <f>IF(SUM('A4'!S1251:X1251)=6,'A4'!F1251,"")</f>
        <v/>
      </c>
      <c r="I1220" t="str">
        <f>IF(SUM('A4'!S1251:X1251)=6,'A4'!G1251,"")</f>
        <v/>
      </c>
      <c r="J1220" s="308" t="str">
        <f>IF(SUM('A4'!S1251:X1251)=6,'A4'!H1251,"")</f>
        <v/>
      </c>
    </row>
    <row r="1221" spans="1:10" x14ac:dyDescent="0.25">
      <c r="A1221" t="str">
        <f>IF(SUM('A4'!S1252:X1252)=6,'Angaben KH-Standort'!$D$25,"")</f>
        <v/>
      </c>
      <c r="B1221" t="str">
        <f>IF(SUM('A4'!S1252:X1252)=6,'Angaben KH-Standort'!$D$26,"")</f>
        <v/>
      </c>
      <c r="C1221" t="str">
        <f>IF(SUM('A4'!S1252:X1252)=6,'Angaben KH-Standort'!$D$12,"")</f>
        <v/>
      </c>
      <c r="D1221" t="str">
        <f>IF(SUM('A4'!S1252:X1252)=6,'A1'!$F$14,"")</f>
        <v/>
      </c>
      <c r="E1221" t="str">
        <f>IF(SUM('A4'!S1252:X1252)=6,'A4'!C1252,"")</f>
        <v/>
      </c>
      <c r="F1221" t="str">
        <f>IF(SUM('A4'!S1252:X1252)=6,'A4'!D1252,"")</f>
        <v/>
      </c>
      <c r="G1221" t="str">
        <f>IF(SUM('A4'!S1252:X1252)=6,'A4'!E1252,"")</f>
        <v/>
      </c>
      <c r="H1221" t="str">
        <f>IF(SUM('A4'!S1252:X1252)=6,'A4'!F1252,"")</f>
        <v/>
      </c>
      <c r="I1221" t="str">
        <f>IF(SUM('A4'!S1252:X1252)=6,'A4'!G1252,"")</f>
        <v/>
      </c>
      <c r="J1221" s="308" t="str">
        <f>IF(SUM('A4'!S1252:X1252)=6,'A4'!H1252,"")</f>
        <v/>
      </c>
    </row>
    <row r="1222" spans="1:10" x14ac:dyDescent="0.25">
      <c r="A1222" t="str">
        <f>IF(SUM('A4'!S1253:X1253)=6,'Angaben KH-Standort'!$D$25,"")</f>
        <v/>
      </c>
      <c r="B1222" t="str">
        <f>IF(SUM('A4'!S1253:X1253)=6,'Angaben KH-Standort'!$D$26,"")</f>
        <v/>
      </c>
      <c r="C1222" t="str">
        <f>IF(SUM('A4'!S1253:X1253)=6,'Angaben KH-Standort'!$D$12,"")</f>
        <v/>
      </c>
      <c r="D1222" t="str">
        <f>IF(SUM('A4'!S1253:X1253)=6,'A1'!$F$14,"")</f>
        <v/>
      </c>
      <c r="E1222" t="str">
        <f>IF(SUM('A4'!S1253:X1253)=6,'A4'!C1253,"")</f>
        <v/>
      </c>
      <c r="F1222" t="str">
        <f>IF(SUM('A4'!S1253:X1253)=6,'A4'!D1253,"")</f>
        <v/>
      </c>
      <c r="G1222" t="str">
        <f>IF(SUM('A4'!S1253:X1253)=6,'A4'!E1253,"")</f>
        <v/>
      </c>
      <c r="H1222" t="str">
        <f>IF(SUM('A4'!S1253:X1253)=6,'A4'!F1253,"")</f>
        <v/>
      </c>
      <c r="I1222" t="str">
        <f>IF(SUM('A4'!S1253:X1253)=6,'A4'!G1253,"")</f>
        <v/>
      </c>
      <c r="J1222" s="308" t="str">
        <f>IF(SUM('A4'!S1253:X1253)=6,'A4'!H1253,"")</f>
        <v/>
      </c>
    </row>
    <row r="1223" spans="1:10" x14ac:dyDescent="0.25">
      <c r="A1223" t="str">
        <f>IF(SUM('A4'!S1254:X1254)=6,'Angaben KH-Standort'!$D$25,"")</f>
        <v/>
      </c>
      <c r="B1223" t="str">
        <f>IF(SUM('A4'!S1254:X1254)=6,'Angaben KH-Standort'!$D$26,"")</f>
        <v/>
      </c>
      <c r="C1223" t="str">
        <f>IF(SUM('A4'!S1254:X1254)=6,'Angaben KH-Standort'!$D$12,"")</f>
        <v/>
      </c>
      <c r="D1223" t="str">
        <f>IF(SUM('A4'!S1254:X1254)=6,'A1'!$F$14,"")</f>
        <v/>
      </c>
      <c r="E1223" t="str">
        <f>IF(SUM('A4'!S1254:X1254)=6,'A4'!C1254,"")</f>
        <v/>
      </c>
      <c r="F1223" t="str">
        <f>IF(SUM('A4'!S1254:X1254)=6,'A4'!D1254,"")</f>
        <v/>
      </c>
      <c r="G1223" t="str">
        <f>IF(SUM('A4'!S1254:X1254)=6,'A4'!E1254,"")</f>
        <v/>
      </c>
      <c r="H1223" t="str">
        <f>IF(SUM('A4'!S1254:X1254)=6,'A4'!F1254,"")</f>
        <v/>
      </c>
      <c r="I1223" t="str">
        <f>IF(SUM('A4'!S1254:X1254)=6,'A4'!G1254,"")</f>
        <v/>
      </c>
      <c r="J1223" s="308" t="str">
        <f>IF(SUM('A4'!S1254:X1254)=6,'A4'!H1254,"")</f>
        <v/>
      </c>
    </row>
    <row r="1224" spans="1:10" x14ac:dyDescent="0.25">
      <c r="A1224" t="str">
        <f>IF(SUM('A4'!S1255:X1255)=6,'Angaben KH-Standort'!$D$25,"")</f>
        <v/>
      </c>
      <c r="B1224" t="str">
        <f>IF(SUM('A4'!S1255:X1255)=6,'Angaben KH-Standort'!$D$26,"")</f>
        <v/>
      </c>
      <c r="C1224" t="str">
        <f>IF(SUM('A4'!S1255:X1255)=6,'Angaben KH-Standort'!$D$12,"")</f>
        <v/>
      </c>
      <c r="D1224" t="str">
        <f>IF(SUM('A4'!S1255:X1255)=6,'A1'!$F$14,"")</f>
        <v/>
      </c>
      <c r="E1224" t="str">
        <f>IF(SUM('A4'!S1255:X1255)=6,'A4'!C1255,"")</f>
        <v/>
      </c>
      <c r="F1224" t="str">
        <f>IF(SUM('A4'!S1255:X1255)=6,'A4'!D1255,"")</f>
        <v/>
      </c>
      <c r="G1224" t="str">
        <f>IF(SUM('A4'!S1255:X1255)=6,'A4'!E1255,"")</f>
        <v/>
      </c>
      <c r="H1224" t="str">
        <f>IF(SUM('A4'!S1255:X1255)=6,'A4'!F1255,"")</f>
        <v/>
      </c>
      <c r="I1224" t="str">
        <f>IF(SUM('A4'!S1255:X1255)=6,'A4'!G1255,"")</f>
        <v/>
      </c>
      <c r="J1224" s="308" t="str">
        <f>IF(SUM('A4'!S1255:X1255)=6,'A4'!H1255,"")</f>
        <v/>
      </c>
    </row>
    <row r="1225" spans="1:10" x14ac:dyDescent="0.25">
      <c r="A1225" t="str">
        <f>IF(SUM('A4'!S1256:X1256)=6,'Angaben KH-Standort'!$D$25,"")</f>
        <v/>
      </c>
      <c r="B1225" t="str">
        <f>IF(SUM('A4'!S1256:X1256)=6,'Angaben KH-Standort'!$D$26,"")</f>
        <v/>
      </c>
      <c r="C1225" t="str">
        <f>IF(SUM('A4'!S1256:X1256)=6,'Angaben KH-Standort'!$D$12,"")</f>
        <v/>
      </c>
      <c r="D1225" t="str">
        <f>IF(SUM('A4'!S1256:X1256)=6,'A1'!$F$14,"")</f>
        <v/>
      </c>
      <c r="E1225" t="str">
        <f>IF(SUM('A4'!S1256:X1256)=6,'A4'!C1256,"")</f>
        <v/>
      </c>
      <c r="F1225" t="str">
        <f>IF(SUM('A4'!S1256:X1256)=6,'A4'!D1256,"")</f>
        <v/>
      </c>
      <c r="G1225" t="str">
        <f>IF(SUM('A4'!S1256:X1256)=6,'A4'!E1256,"")</f>
        <v/>
      </c>
      <c r="H1225" t="str">
        <f>IF(SUM('A4'!S1256:X1256)=6,'A4'!F1256,"")</f>
        <v/>
      </c>
      <c r="I1225" t="str">
        <f>IF(SUM('A4'!S1256:X1256)=6,'A4'!G1256,"")</f>
        <v/>
      </c>
      <c r="J1225" s="308" t="str">
        <f>IF(SUM('A4'!S1256:X1256)=6,'A4'!H1256,"")</f>
        <v/>
      </c>
    </row>
    <row r="1226" spans="1:10" x14ac:dyDescent="0.25">
      <c r="A1226" t="str">
        <f>IF(SUM('A4'!S1257:X1257)=6,'Angaben KH-Standort'!$D$25,"")</f>
        <v/>
      </c>
      <c r="B1226" t="str">
        <f>IF(SUM('A4'!S1257:X1257)=6,'Angaben KH-Standort'!$D$26,"")</f>
        <v/>
      </c>
      <c r="C1226" t="str">
        <f>IF(SUM('A4'!S1257:X1257)=6,'Angaben KH-Standort'!$D$12,"")</f>
        <v/>
      </c>
      <c r="D1226" t="str">
        <f>IF(SUM('A4'!S1257:X1257)=6,'A1'!$F$14,"")</f>
        <v/>
      </c>
      <c r="E1226" t="str">
        <f>IF(SUM('A4'!S1257:X1257)=6,'A4'!C1257,"")</f>
        <v/>
      </c>
      <c r="F1226" t="str">
        <f>IF(SUM('A4'!S1257:X1257)=6,'A4'!D1257,"")</f>
        <v/>
      </c>
      <c r="G1226" t="str">
        <f>IF(SUM('A4'!S1257:X1257)=6,'A4'!E1257,"")</f>
        <v/>
      </c>
      <c r="H1226" t="str">
        <f>IF(SUM('A4'!S1257:X1257)=6,'A4'!F1257,"")</f>
        <v/>
      </c>
      <c r="I1226" t="str">
        <f>IF(SUM('A4'!S1257:X1257)=6,'A4'!G1257,"")</f>
        <v/>
      </c>
      <c r="J1226" s="308" t="str">
        <f>IF(SUM('A4'!S1257:X1257)=6,'A4'!H1257,"")</f>
        <v/>
      </c>
    </row>
    <row r="1227" spans="1:10" x14ac:dyDescent="0.25">
      <c r="A1227" t="str">
        <f>IF(SUM('A4'!S1258:X1258)=6,'Angaben KH-Standort'!$D$25,"")</f>
        <v/>
      </c>
      <c r="B1227" t="str">
        <f>IF(SUM('A4'!S1258:X1258)=6,'Angaben KH-Standort'!$D$26,"")</f>
        <v/>
      </c>
      <c r="C1227" t="str">
        <f>IF(SUM('A4'!S1258:X1258)=6,'Angaben KH-Standort'!$D$12,"")</f>
        <v/>
      </c>
      <c r="D1227" t="str">
        <f>IF(SUM('A4'!S1258:X1258)=6,'A1'!$F$14,"")</f>
        <v/>
      </c>
      <c r="E1227" t="str">
        <f>IF(SUM('A4'!S1258:X1258)=6,'A4'!C1258,"")</f>
        <v/>
      </c>
      <c r="F1227" t="str">
        <f>IF(SUM('A4'!S1258:X1258)=6,'A4'!D1258,"")</f>
        <v/>
      </c>
      <c r="G1227" t="str">
        <f>IF(SUM('A4'!S1258:X1258)=6,'A4'!E1258,"")</f>
        <v/>
      </c>
      <c r="H1227" t="str">
        <f>IF(SUM('A4'!S1258:X1258)=6,'A4'!F1258,"")</f>
        <v/>
      </c>
      <c r="I1227" t="str">
        <f>IF(SUM('A4'!S1258:X1258)=6,'A4'!G1258,"")</f>
        <v/>
      </c>
      <c r="J1227" s="308" t="str">
        <f>IF(SUM('A4'!S1258:X1258)=6,'A4'!H1258,"")</f>
        <v/>
      </c>
    </row>
    <row r="1228" spans="1:10" x14ac:dyDescent="0.25">
      <c r="A1228" t="str">
        <f>IF(SUM('A4'!S1259:X1259)=6,'Angaben KH-Standort'!$D$25,"")</f>
        <v/>
      </c>
      <c r="B1228" t="str">
        <f>IF(SUM('A4'!S1259:X1259)=6,'Angaben KH-Standort'!$D$26,"")</f>
        <v/>
      </c>
      <c r="C1228" t="str">
        <f>IF(SUM('A4'!S1259:X1259)=6,'Angaben KH-Standort'!$D$12,"")</f>
        <v/>
      </c>
      <c r="D1228" t="str">
        <f>IF(SUM('A4'!S1259:X1259)=6,'A1'!$F$14,"")</f>
        <v/>
      </c>
      <c r="E1228" t="str">
        <f>IF(SUM('A4'!S1259:X1259)=6,'A4'!C1259,"")</f>
        <v/>
      </c>
      <c r="F1228" t="str">
        <f>IF(SUM('A4'!S1259:X1259)=6,'A4'!D1259,"")</f>
        <v/>
      </c>
      <c r="G1228" t="str">
        <f>IF(SUM('A4'!S1259:X1259)=6,'A4'!E1259,"")</f>
        <v/>
      </c>
      <c r="H1228" t="str">
        <f>IF(SUM('A4'!S1259:X1259)=6,'A4'!F1259,"")</f>
        <v/>
      </c>
      <c r="I1228" t="str">
        <f>IF(SUM('A4'!S1259:X1259)=6,'A4'!G1259,"")</f>
        <v/>
      </c>
      <c r="J1228" s="308" t="str">
        <f>IF(SUM('A4'!S1259:X1259)=6,'A4'!H1259,"")</f>
        <v/>
      </c>
    </row>
    <row r="1229" spans="1:10" x14ac:dyDescent="0.25">
      <c r="A1229" t="str">
        <f>IF(SUM('A4'!S1260:X1260)=6,'Angaben KH-Standort'!$D$25,"")</f>
        <v/>
      </c>
      <c r="B1229" t="str">
        <f>IF(SUM('A4'!S1260:X1260)=6,'Angaben KH-Standort'!$D$26,"")</f>
        <v/>
      </c>
      <c r="C1229" t="str">
        <f>IF(SUM('A4'!S1260:X1260)=6,'Angaben KH-Standort'!$D$12,"")</f>
        <v/>
      </c>
      <c r="D1229" t="str">
        <f>IF(SUM('A4'!S1260:X1260)=6,'A1'!$F$14,"")</f>
        <v/>
      </c>
      <c r="E1229" t="str">
        <f>IF(SUM('A4'!S1260:X1260)=6,'A4'!C1260,"")</f>
        <v/>
      </c>
      <c r="F1229" t="str">
        <f>IF(SUM('A4'!S1260:X1260)=6,'A4'!D1260,"")</f>
        <v/>
      </c>
      <c r="G1229" t="str">
        <f>IF(SUM('A4'!S1260:X1260)=6,'A4'!E1260,"")</f>
        <v/>
      </c>
      <c r="H1229" t="str">
        <f>IF(SUM('A4'!S1260:X1260)=6,'A4'!F1260,"")</f>
        <v/>
      </c>
      <c r="I1229" t="str">
        <f>IF(SUM('A4'!S1260:X1260)=6,'A4'!G1260,"")</f>
        <v/>
      </c>
      <c r="J1229" s="308" t="str">
        <f>IF(SUM('A4'!S1260:X1260)=6,'A4'!H1260,"")</f>
        <v/>
      </c>
    </row>
    <row r="1230" spans="1:10" x14ac:dyDescent="0.25">
      <c r="A1230" t="str">
        <f>IF(SUM('A4'!S1261:X1261)=6,'Angaben KH-Standort'!$D$25,"")</f>
        <v/>
      </c>
      <c r="B1230" t="str">
        <f>IF(SUM('A4'!S1261:X1261)=6,'Angaben KH-Standort'!$D$26,"")</f>
        <v/>
      </c>
      <c r="C1230" t="str">
        <f>IF(SUM('A4'!S1261:X1261)=6,'Angaben KH-Standort'!$D$12,"")</f>
        <v/>
      </c>
      <c r="D1230" t="str">
        <f>IF(SUM('A4'!S1261:X1261)=6,'A1'!$F$14,"")</f>
        <v/>
      </c>
      <c r="E1230" t="str">
        <f>IF(SUM('A4'!S1261:X1261)=6,'A4'!C1261,"")</f>
        <v/>
      </c>
      <c r="F1230" t="str">
        <f>IF(SUM('A4'!S1261:X1261)=6,'A4'!D1261,"")</f>
        <v/>
      </c>
      <c r="G1230" t="str">
        <f>IF(SUM('A4'!S1261:X1261)=6,'A4'!E1261,"")</f>
        <v/>
      </c>
      <c r="H1230" t="str">
        <f>IF(SUM('A4'!S1261:X1261)=6,'A4'!F1261,"")</f>
        <v/>
      </c>
      <c r="I1230" t="str">
        <f>IF(SUM('A4'!S1261:X1261)=6,'A4'!G1261,"")</f>
        <v/>
      </c>
      <c r="J1230" s="308" t="str">
        <f>IF(SUM('A4'!S1261:X1261)=6,'A4'!H1261,"")</f>
        <v/>
      </c>
    </row>
    <row r="1231" spans="1:10" x14ac:dyDescent="0.25">
      <c r="A1231" t="str">
        <f>IF(SUM('A4'!S1262:X1262)=6,'Angaben KH-Standort'!$D$25,"")</f>
        <v/>
      </c>
      <c r="B1231" t="str">
        <f>IF(SUM('A4'!S1262:X1262)=6,'Angaben KH-Standort'!$D$26,"")</f>
        <v/>
      </c>
      <c r="C1231" t="str">
        <f>IF(SUM('A4'!S1262:X1262)=6,'Angaben KH-Standort'!$D$12,"")</f>
        <v/>
      </c>
      <c r="D1231" t="str">
        <f>IF(SUM('A4'!S1262:X1262)=6,'A1'!$F$14,"")</f>
        <v/>
      </c>
      <c r="E1231" t="str">
        <f>IF(SUM('A4'!S1262:X1262)=6,'A4'!C1262,"")</f>
        <v/>
      </c>
      <c r="F1231" t="str">
        <f>IF(SUM('A4'!S1262:X1262)=6,'A4'!D1262,"")</f>
        <v/>
      </c>
      <c r="G1231" t="str">
        <f>IF(SUM('A4'!S1262:X1262)=6,'A4'!E1262,"")</f>
        <v/>
      </c>
      <c r="H1231" t="str">
        <f>IF(SUM('A4'!S1262:X1262)=6,'A4'!F1262,"")</f>
        <v/>
      </c>
      <c r="I1231" t="str">
        <f>IF(SUM('A4'!S1262:X1262)=6,'A4'!G1262,"")</f>
        <v/>
      </c>
      <c r="J1231" s="308" t="str">
        <f>IF(SUM('A4'!S1262:X1262)=6,'A4'!H1262,"")</f>
        <v/>
      </c>
    </row>
    <row r="1232" spans="1:10" x14ac:dyDescent="0.25">
      <c r="A1232" t="str">
        <f>IF(SUM('A4'!S1263:X1263)=6,'Angaben KH-Standort'!$D$25,"")</f>
        <v/>
      </c>
      <c r="B1232" t="str">
        <f>IF(SUM('A4'!S1263:X1263)=6,'Angaben KH-Standort'!$D$26,"")</f>
        <v/>
      </c>
      <c r="C1232" t="str">
        <f>IF(SUM('A4'!S1263:X1263)=6,'Angaben KH-Standort'!$D$12,"")</f>
        <v/>
      </c>
      <c r="D1232" t="str">
        <f>IF(SUM('A4'!S1263:X1263)=6,'A1'!$F$14,"")</f>
        <v/>
      </c>
      <c r="E1232" t="str">
        <f>IF(SUM('A4'!S1263:X1263)=6,'A4'!C1263,"")</f>
        <v/>
      </c>
      <c r="F1232" t="str">
        <f>IF(SUM('A4'!S1263:X1263)=6,'A4'!D1263,"")</f>
        <v/>
      </c>
      <c r="G1232" t="str">
        <f>IF(SUM('A4'!S1263:X1263)=6,'A4'!E1263,"")</f>
        <v/>
      </c>
      <c r="H1232" t="str">
        <f>IF(SUM('A4'!S1263:X1263)=6,'A4'!F1263,"")</f>
        <v/>
      </c>
      <c r="I1232" t="str">
        <f>IF(SUM('A4'!S1263:X1263)=6,'A4'!G1263,"")</f>
        <v/>
      </c>
      <c r="J1232" s="308" t="str">
        <f>IF(SUM('A4'!S1263:X1263)=6,'A4'!H1263,"")</f>
        <v/>
      </c>
    </row>
    <row r="1233" spans="1:10" x14ac:dyDescent="0.25">
      <c r="A1233" t="str">
        <f>IF(SUM('A4'!S1264:X1264)=6,'Angaben KH-Standort'!$D$25,"")</f>
        <v/>
      </c>
      <c r="B1233" t="str">
        <f>IF(SUM('A4'!S1264:X1264)=6,'Angaben KH-Standort'!$D$26,"")</f>
        <v/>
      </c>
      <c r="C1233" t="str">
        <f>IF(SUM('A4'!S1264:X1264)=6,'Angaben KH-Standort'!$D$12,"")</f>
        <v/>
      </c>
      <c r="D1233" t="str">
        <f>IF(SUM('A4'!S1264:X1264)=6,'A1'!$F$14,"")</f>
        <v/>
      </c>
      <c r="E1233" t="str">
        <f>IF(SUM('A4'!S1264:X1264)=6,'A4'!C1264,"")</f>
        <v/>
      </c>
      <c r="F1233" t="str">
        <f>IF(SUM('A4'!S1264:X1264)=6,'A4'!D1264,"")</f>
        <v/>
      </c>
      <c r="G1233" t="str">
        <f>IF(SUM('A4'!S1264:X1264)=6,'A4'!E1264,"")</f>
        <v/>
      </c>
      <c r="H1233" t="str">
        <f>IF(SUM('A4'!S1264:X1264)=6,'A4'!F1264,"")</f>
        <v/>
      </c>
      <c r="I1233" t="str">
        <f>IF(SUM('A4'!S1264:X1264)=6,'A4'!G1264,"")</f>
        <v/>
      </c>
      <c r="J1233" s="308" t="str">
        <f>IF(SUM('A4'!S1264:X1264)=6,'A4'!H1264,"")</f>
        <v/>
      </c>
    </row>
    <row r="1234" spans="1:10" x14ac:dyDescent="0.25">
      <c r="A1234" t="str">
        <f>IF(SUM('A4'!S1265:X1265)=6,'Angaben KH-Standort'!$D$25,"")</f>
        <v/>
      </c>
      <c r="B1234" t="str">
        <f>IF(SUM('A4'!S1265:X1265)=6,'Angaben KH-Standort'!$D$26,"")</f>
        <v/>
      </c>
      <c r="C1234" t="str">
        <f>IF(SUM('A4'!S1265:X1265)=6,'Angaben KH-Standort'!$D$12,"")</f>
        <v/>
      </c>
      <c r="D1234" t="str">
        <f>IF(SUM('A4'!S1265:X1265)=6,'A1'!$F$14,"")</f>
        <v/>
      </c>
      <c r="E1234" t="str">
        <f>IF(SUM('A4'!S1265:X1265)=6,'A4'!C1265,"")</f>
        <v/>
      </c>
      <c r="F1234" t="str">
        <f>IF(SUM('A4'!S1265:X1265)=6,'A4'!D1265,"")</f>
        <v/>
      </c>
      <c r="G1234" t="str">
        <f>IF(SUM('A4'!S1265:X1265)=6,'A4'!E1265,"")</f>
        <v/>
      </c>
      <c r="H1234" t="str">
        <f>IF(SUM('A4'!S1265:X1265)=6,'A4'!F1265,"")</f>
        <v/>
      </c>
      <c r="I1234" t="str">
        <f>IF(SUM('A4'!S1265:X1265)=6,'A4'!G1265,"")</f>
        <v/>
      </c>
      <c r="J1234" s="308" t="str">
        <f>IF(SUM('A4'!S1265:X1265)=6,'A4'!H1265,"")</f>
        <v/>
      </c>
    </row>
    <row r="1235" spans="1:10" x14ac:dyDescent="0.25">
      <c r="A1235" t="str">
        <f>IF(SUM('A4'!S1266:X1266)=6,'Angaben KH-Standort'!$D$25,"")</f>
        <v/>
      </c>
      <c r="B1235" t="str">
        <f>IF(SUM('A4'!S1266:X1266)=6,'Angaben KH-Standort'!$D$26,"")</f>
        <v/>
      </c>
      <c r="C1235" t="str">
        <f>IF(SUM('A4'!S1266:X1266)=6,'Angaben KH-Standort'!$D$12,"")</f>
        <v/>
      </c>
      <c r="D1235" t="str">
        <f>IF(SUM('A4'!S1266:X1266)=6,'A1'!$F$14,"")</f>
        <v/>
      </c>
      <c r="E1235" t="str">
        <f>IF(SUM('A4'!S1266:X1266)=6,'A4'!C1266,"")</f>
        <v/>
      </c>
      <c r="F1235" t="str">
        <f>IF(SUM('A4'!S1266:X1266)=6,'A4'!D1266,"")</f>
        <v/>
      </c>
      <c r="G1235" t="str">
        <f>IF(SUM('A4'!S1266:X1266)=6,'A4'!E1266,"")</f>
        <v/>
      </c>
      <c r="H1235" t="str">
        <f>IF(SUM('A4'!S1266:X1266)=6,'A4'!F1266,"")</f>
        <v/>
      </c>
      <c r="I1235" t="str">
        <f>IF(SUM('A4'!S1266:X1266)=6,'A4'!G1266,"")</f>
        <v/>
      </c>
      <c r="J1235" s="308" t="str">
        <f>IF(SUM('A4'!S1266:X1266)=6,'A4'!H1266,"")</f>
        <v/>
      </c>
    </row>
    <row r="1236" spans="1:10" x14ac:dyDescent="0.25">
      <c r="A1236" t="str">
        <f>IF(SUM('A4'!S1267:X1267)=6,'Angaben KH-Standort'!$D$25,"")</f>
        <v/>
      </c>
      <c r="B1236" t="str">
        <f>IF(SUM('A4'!S1267:X1267)=6,'Angaben KH-Standort'!$D$26,"")</f>
        <v/>
      </c>
      <c r="C1236" t="str">
        <f>IF(SUM('A4'!S1267:X1267)=6,'Angaben KH-Standort'!$D$12,"")</f>
        <v/>
      </c>
      <c r="D1236" t="str">
        <f>IF(SUM('A4'!S1267:X1267)=6,'A1'!$F$14,"")</f>
        <v/>
      </c>
      <c r="E1236" t="str">
        <f>IF(SUM('A4'!S1267:X1267)=6,'A4'!C1267,"")</f>
        <v/>
      </c>
      <c r="F1236" t="str">
        <f>IF(SUM('A4'!S1267:X1267)=6,'A4'!D1267,"")</f>
        <v/>
      </c>
      <c r="G1236" t="str">
        <f>IF(SUM('A4'!S1267:X1267)=6,'A4'!E1267,"")</f>
        <v/>
      </c>
      <c r="H1236" t="str">
        <f>IF(SUM('A4'!S1267:X1267)=6,'A4'!F1267,"")</f>
        <v/>
      </c>
      <c r="I1236" t="str">
        <f>IF(SUM('A4'!S1267:X1267)=6,'A4'!G1267,"")</f>
        <v/>
      </c>
      <c r="J1236" s="308" t="str">
        <f>IF(SUM('A4'!S1267:X1267)=6,'A4'!H1267,"")</f>
        <v/>
      </c>
    </row>
    <row r="1237" spans="1:10" x14ac:dyDescent="0.25">
      <c r="A1237" t="str">
        <f>IF(SUM('A4'!S1268:X1268)=6,'Angaben KH-Standort'!$D$25,"")</f>
        <v/>
      </c>
      <c r="B1237" t="str">
        <f>IF(SUM('A4'!S1268:X1268)=6,'Angaben KH-Standort'!$D$26,"")</f>
        <v/>
      </c>
      <c r="C1237" t="str">
        <f>IF(SUM('A4'!S1268:X1268)=6,'Angaben KH-Standort'!$D$12,"")</f>
        <v/>
      </c>
      <c r="D1237" t="str">
        <f>IF(SUM('A4'!S1268:X1268)=6,'A1'!$F$14,"")</f>
        <v/>
      </c>
      <c r="E1237" t="str">
        <f>IF(SUM('A4'!S1268:X1268)=6,'A4'!C1268,"")</f>
        <v/>
      </c>
      <c r="F1237" t="str">
        <f>IF(SUM('A4'!S1268:X1268)=6,'A4'!D1268,"")</f>
        <v/>
      </c>
      <c r="G1237" t="str">
        <f>IF(SUM('A4'!S1268:X1268)=6,'A4'!E1268,"")</f>
        <v/>
      </c>
      <c r="H1237" t="str">
        <f>IF(SUM('A4'!S1268:X1268)=6,'A4'!F1268,"")</f>
        <v/>
      </c>
      <c r="I1237" t="str">
        <f>IF(SUM('A4'!S1268:X1268)=6,'A4'!G1268,"")</f>
        <v/>
      </c>
      <c r="J1237" s="308" t="str">
        <f>IF(SUM('A4'!S1268:X1268)=6,'A4'!H1268,"")</f>
        <v/>
      </c>
    </row>
    <row r="1238" spans="1:10" x14ac:dyDescent="0.25">
      <c r="A1238" t="str">
        <f>IF(SUM('A4'!S1269:X1269)=6,'Angaben KH-Standort'!$D$25,"")</f>
        <v/>
      </c>
      <c r="B1238" t="str">
        <f>IF(SUM('A4'!S1269:X1269)=6,'Angaben KH-Standort'!$D$26,"")</f>
        <v/>
      </c>
      <c r="C1238" t="str">
        <f>IF(SUM('A4'!S1269:X1269)=6,'Angaben KH-Standort'!$D$12,"")</f>
        <v/>
      </c>
      <c r="D1238" t="str">
        <f>IF(SUM('A4'!S1269:X1269)=6,'A1'!$F$14,"")</f>
        <v/>
      </c>
      <c r="E1238" t="str">
        <f>IF(SUM('A4'!S1269:X1269)=6,'A4'!C1269,"")</f>
        <v/>
      </c>
      <c r="F1238" t="str">
        <f>IF(SUM('A4'!S1269:X1269)=6,'A4'!D1269,"")</f>
        <v/>
      </c>
      <c r="G1238" t="str">
        <f>IF(SUM('A4'!S1269:X1269)=6,'A4'!E1269,"")</f>
        <v/>
      </c>
      <c r="H1238" t="str">
        <f>IF(SUM('A4'!S1269:X1269)=6,'A4'!F1269,"")</f>
        <v/>
      </c>
      <c r="I1238" t="str">
        <f>IF(SUM('A4'!S1269:X1269)=6,'A4'!G1269,"")</f>
        <v/>
      </c>
      <c r="J1238" s="308" t="str">
        <f>IF(SUM('A4'!S1269:X1269)=6,'A4'!H1269,"")</f>
        <v/>
      </c>
    </row>
    <row r="1239" spans="1:10" x14ac:dyDescent="0.25">
      <c r="A1239" t="str">
        <f>IF(SUM('A4'!S1270:X1270)=6,'Angaben KH-Standort'!$D$25,"")</f>
        <v/>
      </c>
      <c r="B1239" t="str">
        <f>IF(SUM('A4'!S1270:X1270)=6,'Angaben KH-Standort'!$D$26,"")</f>
        <v/>
      </c>
      <c r="C1239" t="str">
        <f>IF(SUM('A4'!S1270:X1270)=6,'Angaben KH-Standort'!$D$12,"")</f>
        <v/>
      </c>
      <c r="D1239" t="str">
        <f>IF(SUM('A4'!S1270:X1270)=6,'A1'!$F$14,"")</f>
        <v/>
      </c>
      <c r="E1239" t="str">
        <f>IF(SUM('A4'!S1270:X1270)=6,'A4'!C1270,"")</f>
        <v/>
      </c>
      <c r="F1239" t="str">
        <f>IF(SUM('A4'!S1270:X1270)=6,'A4'!D1270,"")</f>
        <v/>
      </c>
      <c r="G1239" t="str">
        <f>IF(SUM('A4'!S1270:X1270)=6,'A4'!E1270,"")</f>
        <v/>
      </c>
      <c r="H1239" t="str">
        <f>IF(SUM('A4'!S1270:X1270)=6,'A4'!F1270,"")</f>
        <v/>
      </c>
      <c r="I1239" t="str">
        <f>IF(SUM('A4'!S1270:X1270)=6,'A4'!G1270,"")</f>
        <v/>
      </c>
      <c r="J1239" s="308" t="str">
        <f>IF(SUM('A4'!S1270:X1270)=6,'A4'!H1270,"")</f>
        <v/>
      </c>
    </row>
    <row r="1240" spans="1:10" x14ac:dyDescent="0.25">
      <c r="A1240" t="str">
        <f>IF(SUM('A4'!S1271:X1271)=6,'Angaben KH-Standort'!$D$25,"")</f>
        <v/>
      </c>
      <c r="B1240" t="str">
        <f>IF(SUM('A4'!S1271:X1271)=6,'Angaben KH-Standort'!$D$26,"")</f>
        <v/>
      </c>
      <c r="C1240" t="str">
        <f>IF(SUM('A4'!S1271:X1271)=6,'Angaben KH-Standort'!$D$12,"")</f>
        <v/>
      </c>
      <c r="D1240" t="str">
        <f>IF(SUM('A4'!S1271:X1271)=6,'A1'!$F$14,"")</f>
        <v/>
      </c>
      <c r="E1240" t="str">
        <f>IF(SUM('A4'!S1271:X1271)=6,'A4'!C1271,"")</f>
        <v/>
      </c>
      <c r="F1240" t="str">
        <f>IF(SUM('A4'!S1271:X1271)=6,'A4'!D1271,"")</f>
        <v/>
      </c>
      <c r="G1240" t="str">
        <f>IF(SUM('A4'!S1271:X1271)=6,'A4'!E1271,"")</f>
        <v/>
      </c>
      <c r="H1240" t="str">
        <f>IF(SUM('A4'!S1271:X1271)=6,'A4'!F1271,"")</f>
        <v/>
      </c>
      <c r="I1240" t="str">
        <f>IF(SUM('A4'!S1271:X1271)=6,'A4'!G1271,"")</f>
        <v/>
      </c>
      <c r="J1240" s="308" t="str">
        <f>IF(SUM('A4'!S1271:X1271)=6,'A4'!H1271,"")</f>
        <v/>
      </c>
    </row>
    <row r="1241" spans="1:10" x14ac:dyDescent="0.25">
      <c r="A1241" t="str">
        <f>IF(SUM('A4'!S1272:X1272)=6,'Angaben KH-Standort'!$D$25,"")</f>
        <v/>
      </c>
      <c r="B1241" t="str">
        <f>IF(SUM('A4'!S1272:X1272)=6,'Angaben KH-Standort'!$D$26,"")</f>
        <v/>
      </c>
      <c r="C1241" t="str">
        <f>IF(SUM('A4'!S1272:X1272)=6,'Angaben KH-Standort'!$D$12,"")</f>
        <v/>
      </c>
      <c r="D1241" t="str">
        <f>IF(SUM('A4'!S1272:X1272)=6,'A1'!$F$14,"")</f>
        <v/>
      </c>
      <c r="E1241" t="str">
        <f>IF(SUM('A4'!S1272:X1272)=6,'A4'!C1272,"")</f>
        <v/>
      </c>
      <c r="F1241" t="str">
        <f>IF(SUM('A4'!S1272:X1272)=6,'A4'!D1272,"")</f>
        <v/>
      </c>
      <c r="G1241" t="str">
        <f>IF(SUM('A4'!S1272:X1272)=6,'A4'!E1272,"")</f>
        <v/>
      </c>
      <c r="H1241" t="str">
        <f>IF(SUM('A4'!S1272:X1272)=6,'A4'!F1272,"")</f>
        <v/>
      </c>
      <c r="I1241" t="str">
        <f>IF(SUM('A4'!S1272:X1272)=6,'A4'!G1272,"")</f>
        <v/>
      </c>
      <c r="J1241" s="308" t="str">
        <f>IF(SUM('A4'!S1272:X1272)=6,'A4'!H1272,"")</f>
        <v/>
      </c>
    </row>
    <row r="1242" spans="1:10" x14ac:dyDescent="0.25">
      <c r="A1242" t="str">
        <f>IF(SUM('A4'!S1273:X1273)=6,'Angaben KH-Standort'!$D$25,"")</f>
        <v/>
      </c>
      <c r="B1242" t="str">
        <f>IF(SUM('A4'!S1273:X1273)=6,'Angaben KH-Standort'!$D$26,"")</f>
        <v/>
      </c>
      <c r="C1242" t="str">
        <f>IF(SUM('A4'!S1273:X1273)=6,'Angaben KH-Standort'!$D$12,"")</f>
        <v/>
      </c>
      <c r="D1242" t="str">
        <f>IF(SUM('A4'!S1273:X1273)=6,'A1'!$F$14,"")</f>
        <v/>
      </c>
      <c r="E1242" t="str">
        <f>IF(SUM('A4'!S1273:X1273)=6,'A4'!C1273,"")</f>
        <v/>
      </c>
      <c r="F1242" t="str">
        <f>IF(SUM('A4'!S1273:X1273)=6,'A4'!D1273,"")</f>
        <v/>
      </c>
      <c r="G1242" t="str">
        <f>IF(SUM('A4'!S1273:X1273)=6,'A4'!E1273,"")</f>
        <v/>
      </c>
      <c r="H1242" t="str">
        <f>IF(SUM('A4'!S1273:X1273)=6,'A4'!F1273,"")</f>
        <v/>
      </c>
      <c r="I1242" t="str">
        <f>IF(SUM('A4'!S1273:X1273)=6,'A4'!G1273,"")</f>
        <v/>
      </c>
      <c r="J1242" s="308" t="str">
        <f>IF(SUM('A4'!S1273:X1273)=6,'A4'!H1273,"")</f>
        <v/>
      </c>
    </row>
    <row r="1243" spans="1:10" x14ac:dyDescent="0.25">
      <c r="A1243" t="str">
        <f>IF(SUM('A4'!S1274:X1274)=6,'Angaben KH-Standort'!$D$25,"")</f>
        <v/>
      </c>
      <c r="B1243" t="str">
        <f>IF(SUM('A4'!S1274:X1274)=6,'Angaben KH-Standort'!$D$26,"")</f>
        <v/>
      </c>
      <c r="C1243" t="str">
        <f>IF(SUM('A4'!S1274:X1274)=6,'Angaben KH-Standort'!$D$12,"")</f>
        <v/>
      </c>
      <c r="D1243" t="str">
        <f>IF(SUM('A4'!S1274:X1274)=6,'A1'!$F$14,"")</f>
        <v/>
      </c>
      <c r="E1243" t="str">
        <f>IF(SUM('A4'!S1274:X1274)=6,'A4'!C1274,"")</f>
        <v/>
      </c>
      <c r="F1243" t="str">
        <f>IF(SUM('A4'!S1274:X1274)=6,'A4'!D1274,"")</f>
        <v/>
      </c>
      <c r="G1243" t="str">
        <f>IF(SUM('A4'!S1274:X1274)=6,'A4'!E1274,"")</f>
        <v/>
      </c>
      <c r="H1243" t="str">
        <f>IF(SUM('A4'!S1274:X1274)=6,'A4'!F1274,"")</f>
        <v/>
      </c>
      <c r="I1243" t="str">
        <f>IF(SUM('A4'!S1274:X1274)=6,'A4'!G1274,"")</f>
        <v/>
      </c>
      <c r="J1243" s="308" t="str">
        <f>IF(SUM('A4'!S1274:X1274)=6,'A4'!H1274,"")</f>
        <v/>
      </c>
    </row>
    <row r="1244" spans="1:10" x14ac:dyDescent="0.25">
      <c r="A1244" t="str">
        <f>IF(SUM('A4'!S1275:X1275)=6,'Angaben KH-Standort'!$D$25,"")</f>
        <v/>
      </c>
      <c r="B1244" t="str">
        <f>IF(SUM('A4'!S1275:X1275)=6,'Angaben KH-Standort'!$D$26,"")</f>
        <v/>
      </c>
      <c r="C1244" t="str">
        <f>IF(SUM('A4'!S1275:X1275)=6,'Angaben KH-Standort'!$D$12,"")</f>
        <v/>
      </c>
      <c r="D1244" t="str">
        <f>IF(SUM('A4'!S1275:X1275)=6,'A1'!$F$14,"")</f>
        <v/>
      </c>
      <c r="E1244" t="str">
        <f>IF(SUM('A4'!S1275:X1275)=6,'A4'!C1275,"")</f>
        <v/>
      </c>
      <c r="F1244" t="str">
        <f>IF(SUM('A4'!S1275:X1275)=6,'A4'!D1275,"")</f>
        <v/>
      </c>
      <c r="G1244" t="str">
        <f>IF(SUM('A4'!S1275:X1275)=6,'A4'!E1275,"")</f>
        <v/>
      </c>
      <c r="H1244" t="str">
        <f>IF(SUM('A4'!S1275:X1275)=6,'A4'!F1275,"")</f>
        <v/>
      </c>
      <c r="I1244" t="str">
        <f>IF(SUM('A4'!S1275:X1275)=6,'A4'!G1275,"")</f>
        <v/>
      </c>
      <c r="J1244" s="308" t="str">
        <f>IF(SUM('A4'!S1275:X1275)=6,'A4'!H1275,"")</f>
        <v/>
      </c>
    </row>
    <row r="1245" spans="1:10" x14ac:dyDescent="0.25">
      <c r="A1245" t="str">
        <f>IF(SUM('A4'!S1276:X1276)=6,'Angaben KH-Standort'!$D$25,"")</f>
        <v/>
      </c>
      <c r="B1245" t="str">
        <f>IF(SUM('A4'!S1276:X1276)=6,'Angaben KH-Standort'!$D$26,"")</f>
        <v/>
      </c>
      <c r="C1245" t="str">
        <f>IF(SUM('A4'!S1276:X1276)=6,'Angaben KH-Standort'!$D$12,"")</f>
        <v/>
      </c>
      <c r="D1245" t="str">
        <f>IF(SUM('A4'!S1276:X1276)=6,'A1'!$F$14,"")</f>
        <v/>
      </c>
      <c r="E1245" t="str">
        <f>IF(SUM('A4'!S1276:X1276)=6,'A4'!C1276,"")</f>
        <v/>
      </c>
      <c r="F1245" t="str">
        <f>IF(SUM('A4'!S1276:X1276)=6,'A4'!D1276,"")</f>
        <v/>
      </c>
      <c r="G1245" t="str">
        <f>IF(SUM('A4'!S1276:X1276)=6,'A4'!E1276,"")</f>
        <v/>
      </c>
      <c r="H1245" t="str">
        <f>IF(SUM('A4'!S1276:X1276)=6,'A4'!F1276,"")</f>
        <v/>
      </c>
      <c r="I1245" t="str">
        <f>IF(SUM('A4'!S1276:X1276)=6,'A4'!G1276,"")</f>
        <v/>
      </c>
      <c r="J1245" s="308" t="str">
        <f>IF(SUM('A4'!S1276:X1276)=6,'A4'!H1276,"")</f>
        <v/>
      </c>
    </row>
    <row r="1246" spans="1:10" x14ac:dyDescent="0.25">
      <c r="A1246" t="str">
        <f>IF(SUM('A4'!S1277:X1277)=6,'Angaben KH-Standort'!$D$25,"")</f>
        <v/>
      </c>
      <c r="B1246" t="str">
        <f>IF(SUM('A4'!S1277:X1277)=6,'Angaben KH-Standort'!$D$26,"")</f>
        <v/>
      </c>
      <c r="C1246" t="str">
        <f>IF(SUM('A4'!S1277:X1277)=6,'Angaben KH-Standort'!$D$12,"")</f>
        <v/>
      </c>
      <c r="D1246" t="str">
        <f>IF(SUM('A4'!S1277:X1277)=6,'A1'!$F$14,"")</f>
        <v/>
      </c>
      <c r="E1246" t="str">
        <f>IF(SUM('A4'!S1277:X1277)=6,'A4'!C1277,"")</f>
        <v/>
      </c>
      <c r="F1246" t="str">
        <f>IF(SUM('A4'!S1277:X1277)=6,'A4'!D1277,"")</f>
        <v/>
      </c>
      <c r="G1246" t="str">
        <f>IF(SUM('A4'!S1277:X1277)=6,'A4'!E1277,"")</f>
        <v/>
      </c>
      <c r="H1246" t="str">
        <f>IF(SUM('A4'!S1277:X1277)=6,'A4'!F1277,"")</f>
        <v/>
      </c>
      <c r="I1246" t="str">
        <f>IF(SUM('A4'!S1277:X1277)=6,'A4'!G1277,"")</f>
        <v/>
      </c>
      <c r="J1246" s="308" t="str">
        <f>IF(SUM('A4'!S1277:X1277)=6,'A4'!H1277,"")</f>
        <v/>
      </c>
    </row>
    <row r="1247" spans="1:10" x14ac:dyDescent="0.25">
      <c r="A1247" t="str">
        <f>IF(SUM('A4'!S1278:X1278)=6,'Angaben KH-Standort'!$D$25,"")</f>
        <v/>
      </c>
      <c r="B1247" t="str">
        <f>IF(SUM('A4'!S1278:X1278)=6,'Angaben KH-Standort'!$D$26,"")</f>
        <v/>
      </c>
      <c r="C1247" t="str">
        <f>IF(SUM('A4'!S1278:X1278)=6,'Angaben KH-Standort'!$D$12,"")</f>
        <v/>
      </c>
      <c r="D1247" t="str">
        <f>IF(SUM('A4'!S1278:X1278)=6,'A1'!$F$14,"")</f>
        <v/>
      </c>
      <c r="E1247" t="str">
        <f>IF(SUM('A4'!S1278:X1278)=6,'A4'!C1278,"")</f>
        <v/>
      </c>
      <c r="F1247" t="str">
        <f>IF(SUM('A4'!S1278:X1278)=6,'A4'!D1278,"")</f>
        <v/>
      </c>
      <c r="G1247" t="str">
        <f>IF(SUM('A4'!S1278:X1278)=6,'A4'!E1278,"")</f>
        <v/>
      </c>
      <c r="H1247" t="str">
        <f>IF(SUM('A4'!S1278:X1278)=6,'A4'!F1278,"")</f>
        <v/>
      </c>
      <c r="I1247" t="str">
        <f>IF(SUM('A4'!S1278:X1278)=6,'A4'!G1278,"")</f>
        <v/>
      </c>
      <c r="J1247" s="308" t="str">
        <f>IF(SUM('A4'!S1278:X1278)=6,'A4'!H1278,"")</f>
        <v/>
      </c>
    </row>
    <row r="1248" spans="1:10" x14ac:dyDescent="0.25">
      <c r="A1248" t="str">
        <f>IF(SUM('A4'!S1279:X1279)=6,'Angaben KH-Standort'!$D$25,"")</f>
        <v/>
      </c>
      <c r="B1248" t="str">
        <f>IF(SUM('A4'!S1279:X1279)=6,'Angaben KH-Standort'!$D$26,"")</f>
        <v/>
      </c>
      <c r="C1248" t="str">
        <f>IF(SUM('A4'!S1279:X1279)=6,'Angaben KH-Standort'!$D$12,"")</f>
        <v/>
      </c>
      <c r="D1248" t="str">
        <f>IF(SUM('A4'!S1279:X1279)=6,'A1'!$F$14,"")</f>
        <v/>
      </c>
      <c r="E1248" t="str">
        <f>IF(SUM('A4'!S1279:X1279)=6,'A4'!C1279,"")</f>
        <v/>
      </c>
      <c r="F1248" t="str">
        <f>IF(SUM('A4'!S1279:X1279)=6,'A4'!D1279,"")</f>
        <v/>
      </c>
      <c r="G1248" t="str">
        <f>IF(SUM('A4'!S1279:X1279)=6,'A4'!E1279,"")</f>
        <v/>
      </c>
      <c r="H1248" t="str">
        <f>IF(SUM('A4'!S1279:X1279)=6,'A4'!F1279,"")</f>
        <v/>
      </c>
      <c r="I1248" t="str">
        <f>IF(SUM('A4'!S1279:X1279)=6,'A4'!G1279,"")</f>
        <v/>
      </c>
      <c r="J1248" s="308" t="str">
        <f>IF(SUM('A4'!S1279:X1279)=6,'A4'!H1279,"")</f>
        <v/>
      </c>
    </row>
    <row r="1249" spans="1:10" x14ac:dyDescent="0.25">
      <c r="A1249" t="str">
        <f>IF(SUM('A4'!S1280:X1280)=6,'Angaben KH-Standort'!$D$25,"")</f>
        <v/>
      </c>
      <c r="B1249" t="str">
        <f>IF(SUM('A4'!S1280:X1280)=6,'Angaben KH-Standort'!$D$26,"")</f>
        <v/>
      </c>
      <c r="C1249" t="str">
        <f>IF(SUM('A4'!S1280:X1280)=6,'Angaben KH-Standort'!$D$12,"")</f>
        <v/>
      </c>
      <c r="D1249" t="str">
        <f>IF(SUM('A4'!S1280:X1280)=6,'A1'!$F$14,"")</f>
        <v/>
      </c>
      <c r="E1249" t="str">
        <f>IF(SUM('A4'!S1280:X1280)=6,'A4'!C1280,"")</f>
        <v/>
      </c>
      <c r="F1249" t="str">
        <f>IF(SUM('A4'!S1280:X1280)=6,'A4'!D1280,"")</f>
        <v/>
      </c>
      <c r="G1249" t="str">
        <f>IF(SUM('A4'!S1280:X1280)=6,'A4'!E1280,"")</f>
        <v/>
      </c>
      <c r="H1249" t="str">
        <f>IF(SUM('A4'!S1280:X1280)=6,'A4'!F1280,"")</f>
        <v/>
      </c>
      <c r="I1249" t="str">
        <f>IF(SUM('A4'!S1280:X1280)=6,'A4'!G1280,"")</f>
        <v/>
      </c>
      <c r="J1249" s="308" t="str">
        <f>IF(SUM('A4'!S1280:X1280)=6,'A4'!H1280,"")</f>
        <v/>
      </c>
    </row>
    <row r="1250" spans="1:10" x14ac:dyDescent="0.25">
      <c r="A1250" t="str">
        <f>IF(SUM('A4'!S1281:X1281)=6,'Angaben KH-Standort'!$D$25,"")</f>
        <v/>
      </c>
      <c r="B1250" t="str">
        <f>IF(SUM('A4'!S1281:X1281)=6,'Angaben KH-Standort'!$D$26,"")</f>
        <v/>
      </c>
      <c r="C1250" t="str">
        <f>IF(SUM('A4'!S1281:X1281)=6,'Angaben KH-Standort'!$D$12,"")</f>
        <v/>
      </c>
      <c r="D1250" t="str">
        <f>IF(SUM('A4'!S1281:X1281)=6,'A1'!$F$14,"")</f>
        <v/>
      </c>
      <c r="E1250" t="str">
        <f>IF(SUM('A4'!S1281:X1281)=6,'A4'!C1281,"")</f>
        <v/>
      </c>
      <c r="F1250" t="str">
        <f>IF(SUM('A4'!S1281:X1281)=6,'A4'!D1281,"")</f>
        <v/>
      </c>
      <c r="G1250" t="str">
        <f>IF(SUM('A4'!S1281:X1281)=6,'A4'!E1281,"")</f>
        <v/>
      </c>
      <c r="H1250" t="str">
        <f>IF(SUM('A4'!S1281:X1281)=6,'A4'!F1281,"")</f>
        <v/>
      </c>
      <c r="I1250" t="str">
        <f>IF(SUM('A4'!S1281:X1281)=6,'A4'!G1281,"")</f>
        <v/>
      </c>
      <c r="J1250" s="308" t="str">
        <f>IF(SUM('A4'!S1281:X1281)=6,'A4'!H1281,"")</f>
        <v/>
      </c>
    </row>
    <row r="1251" spans="1:10" x14ac:dyDescent="0.25">
      <c r="A1251" t="str">
        <f>IF(SUM('A4'!S1282:X1282)=6,'Angaben KH-Standort'!$D$25,"")</f>
        <v/>
      </c>
      <c r="B1251" t="str">
        <f>IF(SUM('A4'!S1282:X1282)=6,'Angaben KH-Standort'!$D$26,"")</f>
        <v/>
      </c>
      <c r="C1251" t="str">
        <f>IF(SUM('A4'!S1282:X1282)=6,'Angaben KH-Standort'!$D$12,"")</f>
        <v/>
      </c>
      <c r="D1251" t="str">
        <f>IF(SUM('A4'!S1282:X1282)=6,'A1'!$F$14,"")</f>
        <v/>
      </c>
      <c r="E1251" t="str">
        <f>IF(SUM('A4'!S1282:X1282)=6,'A4'!C1282,"")</f>
        <v/>
      </c>
      <c r="F1251" t="str">
        <f>IF(SUM('A4'!S1282:X1282)=6,'A4'!D1282,"")</f>
        <v/>
      </c>
      <c r="G1251" t="str">
        <f>IF(SUM('A4'!S1282:X1282)=6,'A4'!E1282,"")</f>
        <v/>
      </c>
      <c r="H1251" t="str">
        <f>IF(SUM('A4'!S1282:X1282)=6,'A4'!F1282,"")</f>
        <v/>
      </c>
      <c r="I1251" t="str">
        <f>IF(SUM('A4'!S1282:X1282)=6,'A4'!G1282,"")</f>
        <v/>
      </c>
      <c r="J1251" s="308" t="str">
        <f>IF(SUM('A4'!S1282:X1282)=6,'A4'!H1282,"")</f>
        <v/>
      </c>
    </row>
    <row r="1252" spans="1:10" x14ac:dyDescent="0.25">
      <c r="A1252" t="str">
        <f>IF(SUM('A4'!S1283:X1283)=6,'Angaben KH-Standort'!$D$25,"")</f>
        <v/>
      </c>
      <c r="B1252" t="str">
        <f>IF(SUM('A4'!S1283:X1283)=6,'Angaben KH-Standort'!$D$26,"")</f>
        <v/>
      </c>
      <c r="C1252" t="str">
        <f>IF(SUM('A4'!S1283:X1283)=6,'Angaben KH-Standort'!$D$12,"")</f>
        <v/>
      </c>
      <c r="D1252" t="str">
        <f>IF(SUM('A4'!S1283:X1283)=6,'A1'!$F$14,"")</f>
        <v/>
      </c>
      <c r="E1252" t="str">
        <f>IF(SUM('A4'!S1283:X1283)=6,'A4'!C1283,"")</f>
        <v/>
      </c>
      <c r="F1252" t="str">
        <f>IF(SUM('A4'!S1283:X1283)=6,'A4'!D1283,"")</f>
        <v/>
      </c>
      <c r="G1252" t="str">
        <f>IF(SUM('A4'!S1283:X1283)=6,'A4'!E1283,"")</f>
        <v/>
      </c>
      <c r="H1252" t="str">
        <f>IF(SUM('A4'!S1283:X1283)=6,'A4'!F1283,"")</f>
        <v/>
      </c>
      <c r="I1252" t="str">
        <f>IF(SUM('A4'!S1283:X1283)=6,'A4'!G1283,"")</f>
        <v/>
      </c>
      <c r="J1252" s="308" t="str">
        <f>IF(SUM('A4'!S1283:X1283)=6,'A4'!H1283,"")</f>
        <v/>
      </c>
    </row>
    <row r="1253" spans="1:10" x14ac:dyDescent="0.25">
      <c r="A1253" t="str">
        <f>IF(SUM('A4'!S1284:X1284)=6,'Angaben KH-Standort'!$D$25,"")</f>
        <v/>
      </c>
      <c r="B1253" t="str">
        <f>IF(SUM('A4'!S1284:X1284)=6,'Angaben KH-Standort'!$D$26,"")</f>
        <v/>
      </c>
      <c r="C1253" t="str">
        <f>IF(SUM('A4'!S1284:X1284)=6,'Angaben KH-Standort'!$D$12,"")</f>
        <v/>
      </c>
      <c r="D1253" t="str">
        <f>IF(SUM('A4'!S1284:X1284)=6,'A1'!$F$14,"")</f>
        <v/>
      </c>
      <c r="E1253" t="str">
        <f>IF(SUM('A4'!S1284:X1284)=6,'A4'!C1284,"")</f>
        <v/>
      </c>
      <c r="F1253" t="str">
        <f>IF(SUM('A4'!S1284:X1284)=6,'A4'!D1284,"")</f>
        <v/>
      </c>
      <c r="G1253" t="str">
        <f>IF(SUM('A4'!S1284:X1284)=6,'A4'!E1284,"")</f>
        <v/>
      </c>
      <c r="H1253" t="str">
        <f>IF(SUM('A4'!S1284:X1284)=6,'A4'!F1284,"")</f>
        <v/>
      </c>
      <c r="I1253" t="str">
        <f>IF(SUM('A4'!S1284:X1284)=6,'A4'!G1284,"")</f>
        <v/>
      </c>
      <c r="J1253" s="308" t="str">
        <f>IF(SUM('A4'!S1284:X1284)=6,'A4'!H1284,"")</f>
        <v/>
      </c>
    </row>
    <row r="1254" spans="1:10" x14ac:dyDescent="0.25">
      <c r="A1254" t="str">
        <f>IF(SUM('A4'!S1285:X1285)=6,'Angaben KH-Standort'!$D$25,"")</f>
        <v/>
      </c>
      <c r="B1254" t="str">
        <f>IF(SUM('A4'!S1285:X1285)=6,'Angaben KH-Standort'!$D$26,"")</f>
        <v/>
      </c>
      <c r="C1254" t="str">
        <f>IF(SUM('A4'!S1285:X1285)=6,'Angaben KH-Standort'!$D$12,"")</f>
        <v/>
      </c>
      <c r="D1254" t="str">
        <f>IF(SUM('A4'!S1285:X1285)=6,'A1'!$F$14,"")</f>
        <v/>
      </c>
      <c r="E1254" t="str">
        <f>IF(SUM('A4'!S1285:X1285)=6,'A4'!C1285,"")</f>
        <v/>
      </c>
      <c r="F1254" t="str">
        <f>IF(SUM('A4'!S1285:X1285)=6,'A4'!D1285,"")</f>
        <v/>
      </c>
      <c r="G1254" t="str">
        <f>IF(SUM('A4'!S1285:X1285)=6,'A4'!E1285,"")</f>
        <v/>
      </c>
      <c r="H1254" t="str">
        <f>IF(SUM('A4'!S1285:X1285)=6,'A4'!F1285,"")</f>
        <v/>
      </c>
      <c r="I1254" t="str">
        <f>IF(SUM('A4'!S1285:X1285)=6,'A4'!G1285,"")</f>
        <v/>
      </c>
      <c r="J1254" s="308" t="str">
        <f>IF(SUM('A4'!S1285:X1285)=6,'A4'!H1285,"")</f>
        <v/>
      </c>
    </row>
    <row r="1255" spans="1:10" x14ac:dyDescent="0.25">
      <c r="A1255" t="str">
        <f>IF(SUM('A4'!S1286:X1286)=6,'Angaben KH-Standort'!$D$25,"")</f>
        <v/>
      </c>
      <c r="B1255" t="str">
        <f>IF(SUM('A4'!S1286:X1286)=6,'Angaben KH-Standort'!$D$26,"")</f>
        <v/>
      </c>
      <c r="C1255" t="str">
        <f>IF(SUM('A4'!S1286:X1286)=6,'Angaben KH-Standort'!$D$12,"")</f>
        <v/>
      </c>
      <c r="D1255" t="str">
        <f>IF(SUM('A4'!S1286:X1286)=6,'A1'!$F$14,"")</f>
        <v/>
      </c>
      <c r="E1255" t="str">
        <f>IF(SUM('A4'!S1286:X1286)=6,'A4'!C1286,"")</f>
        <v/>
      </c>
      <c r="F1255" t="str">
        <f>IF(SUM('A4'!S1286:X1286)=6,'A4'!D1286,"")</f>
        <v/>
      </c>
      <c r="G1255" t="str">
        <f>IF(SUM('A4'!S1286:X1286)=6,'A4'!E1286,"")</f>
        <v/>
      </c>
      <c r="H1255" t="str">
        <f>IF(SUM('A4'!S1286:X1286)=6,'A4'!F1286,"")</f>
        <v/>
      </c>
      <c r="I1255" t="str">
        <f>IF(SUM('A4'!S1286:X1286)=6,'A4'!G1286,"")</f>
        <v/>
      </c>
      <c r="J1255" s="308" t="str">
        <f>IF(SUM('A4'!S1286:X1286)=6,'A4'!H1286,"")</f>
        <v/>
      </c>
    </row>
    <row r="1256" spans="1:10" x14ac:dyDescent="0.25">
      <c r="A1256" t="str">
        <f>IF(SUM('A4'!S1287:X1287)=6,'Angaben KH-Standort'!$D$25,"")</f>
        <v/>
      </c>
      <c r="B1256" t="str">
        <f>IF(SUM('A4'!S1287:X1287)=6,'Angaben KH-Standort'!$D$26,"")</f>
        <v/>
      </c>
      <c r="C1256" t="str">
        <f>IF(SUM('A4'!S1287:X1287)=6,'Angaben KH-Standort'!$D$12,"")</f>
        <v/>
      </c>
      <c r="D1256" t="str">
        <f>IF(SUM('A4'!S1287:X1287)=6,'A1'!$F$14,"")</f>
        <v/>
      </c>
      <c r="E1256" t="str">
        <f>IF(SUM('A4'!S1287:X1287)=6,'A4'!C1287,"")</f>
        <v/>
      </c>
      <c r="F1256" t="str">
        <f>IF(SUM('A4'!S1287:X1287)=6,'A4'!D1287,"")</f>
        <v/>
      </c>
      <c r="G1256" t="str">
        <f>IF(SUM('A4'!S1287:X1287)=6,'A4'!E1287,"")</f>
        <v/>
      </c>
      <c r="H1256" t="str">
        <f>IF(SUM('A4'!S1287:X1287)=6,'A4'!F1287,"")</f>
        <v/>
      </c>
      <c r="I1256" t="str">
        <f>IF(SUM('A4'!S1287:X1287)=6,'A4'!G1287,"")</f>
        <v/>
      </c>
      <c r="J1256" s="308" t="str">
        <f>IF(SUM('A4'!S1287:X1287)=6,'A4'!H1287,"")</f>
        <v/>
      </c>
    </row>
    <row r="1257" spans="1:10" x14ac:dyDescent="0.25">
      <c r="A1257" t="str">
        <f>IF(SUM('A4'!S1288:X1288)=6,'Angaben KH-Standort'!$D$25,"")</f>
        <v/>
      </c>
      <c r="B1257" t="str">
        <f>IF(SUM('A4'!S1288:X1288)=6,'Angaben KH-Standort'!$D$26,"")</f>
        <v/>
      </c>
      <c r="C1257" t="str">
        <f>IF(SUM('A4'!S1288:X1288)=6,'Angaben KH-Standort'!$D$12,"")</f>
        <v/>
      </c>
      <c r="D1257" t="str">
        <f>IF(SUM('A4'!S1288:X1288)=6,'A1'!$F$14,"")</f>
        <v/>
      </c>
      <c r="E1257" t="str">
        <f>IF(SUM('A4'!S1288:X1288)=6,'A4'!C1288,"")</f>
        <v/>
      </c>
      <c r="F1257" t="str">
        <f>IF(SUM('A4'!S1288:X1288)=6,'A4'!D1288,"")</f>
        <v/>
      </c>
      <c r="G1257" t="str">
        <f>IF(SUM('A4'!S1288:X1288)=6,'A4'!E1288,"")</f>
        <v/>
      </c>
      <c r="H1257" t="str">
        <f>IF(SUM('A4'!S1288:X1288)=6,'A4'!F1288,"")</f>
        <v/>
      </c>
      <c r="I1257" t="str">
        <f>IF(SUM('A4'!S1288:X1288)=6,'A4'!G1288,"")</f>
        <v/>
      </c>
      <c r="J1257" s="308" t="str">
        <f>IF(SUM('A4'!S1288:X1288)=6,'A4'!H1288,"")</f>
        <v/>
      </c>
    </row>
    <row r="1258" spans="1:10" x14ac:dyDescent="0.25">
      <c r="A1258" t="str">
        <f>IF(SUM('A4'!S1289:X1289)=6,'Angaben KH-Standort'!$D$25,"")</f>
        <v/>
      </c>
      <c r="B1258" t="str">
        <f>IF(SUM('A4'!S1289:X1289)=6,'Angaben KH-Standort'!$D$26,"")</f>
        <v/>
      </c>
      <c r="C1258" t="str">
        <f>IF(SUM('A4'!S1289:X1289)=6,'Angaben KH-Standort'!$D$12,"")</f>
        <v/>
      </c>
      <c r="D1258" t="str">
        <f>IF(SUM('A4'!S1289:X1289)=6,'A1'!$F$14,"")</f>
        <v/>
      </c>
      <c r="E1258" t="str">
        <f>IF(SUM('A4'!S1289:X1289)=6,'A4'!C1289,"")</f>
        <v/>
      </c>
      <c r="F1258" t="str">
        <f>IF(SUM('A4'!S1289:X1289)=6,'A4'!D1289,"")</f>
        <v/>
      </c>
      <c r="G1258" t="str">
        <f>IF(SUM('A4'!S1289:X1289)=6,'A4'!E1289,"")</f>
        <v/>
      </c>
      <c r="H1258" t="str">
        <f>IF(SUM('A4'!S1289:X1289)=6,'A4'!F1289,"")</f>
        <v/>
      </c>
      <c r="I1258" t="str">
        <f>IF(SUM('A4'!S1289:X1289)=6,'A4'!G1289,"")</f>
        <v/>
      </c>
      <c r="J1258" s="308" t="str">
        <f>IF(SUM('A4'!S1289:X1289)=6,'A4'!H1289,"")</f>
        <v/>
      </c>
    </row>
    <row r="1259" spans="1:10" x14ac:dyDescent="0.25">
      <c r="A1259" t="str">
        <f>IF(SUM('A4'!S1290:X1290)=6,'Angaben KH-Standort'!$D$25,"")</f>
        <v/>
      </c>
      <c r="B1259" t="str">
        <f>IF(SUM('A4'!S1290:X1290)=6,'Angaben KH-Standort'!$D$26,"")</f>
        <v/>
      </c>
      <c r="C1259" t="str">
        <f>IF(SUM('A4'!S1290:X1290)=6,'Angaben KH-Standort'!$D$12,"")</f>
        <v/>
      </c>
      <c r="D1259" t="str">
        <f>IF(SUM('A4'!S1290:X1290)=6,'A1'!$F$14,"")</f>
        <v/>
      </c>
      <c r="E1259" t="str">
        <f>IF(SUM('A4'!S1290:X1290)=6,'A4'!C1290,"")</f>
        <v/>
      </c>
      <c r="F1259" t="str">
        <f>IF(SUM('A4'!S1290:X1290)=6,'A4'!D1290,"")</f>
        <v/>
      </c>
      <c r="G1259" t="str">
        <f>IF(SUM('A4'!S1290:X1290)=6,'A4'!E1290,"")</f>
        <v/>
      </c>
      <c r="H1259" t="str">
        <f>IF(SUM('A4'!S1290:X1290)=6,'A4'!F1290,"")</f>
        <v/>
      </c>
      <c r="I1259" t="str">
        <f>IF(SUM('A4'!S1290:X1290)=6,'A4'!G1290,"")</f>
        <v/>
      </c>
      <c r="J1259" s="308" t="str">
        <f>IF(SUM('A4'!S1290:X1290)=6,'A4'!H1290,"")</f>
        <v/>
      </c>
    </row>
    <row r="1260" spans="1:10" x14ac:dyDescent="0.25">
      <c r="A1260" t="str">
        <f>IF(SUM('A4'!S1291:X1291)=6,'Angaben KH-Standort'!$D$25,"")</f>
        <v/>
      </c>
      <c r="B1260" t="str">
        <f>IF(SUM('A4'!S1291:X1291)=6,'Angaben KH-Standort'!$D$26,"")</f>
        <v/>
      </c>
      <c r="C1260" t="str">
        <f>IF(SUM('A4'!S1291:X1291)=6,'Angaben KH-Standort'!$D$12,"")</f>
        <v/>
      </c>
      <c r="D1260" t="str">
        <f>IF(SUM('A4'!S1291:X1291)=6,'A1'!$F$14,"")</f>
        <v/>
      </c>
      <c r="E1260" t="str">
        <f>IF(SUM('A4'!S1291:X1291)=6,'A4'!C1291,"")</f>
        <v/>
      </c>
      <c r="F1260" t="str">
        <f>IF(SUM('A4'!S1291:X1291)=6,'A4'!D1291,"")</f>
        <v/>
      </c>
      <c r="G1260" t="str">
        <f>IF(SUM('A4'!S1291:X1291)=6,'A4'!E1291,"")</f>
        <v/>
      </c>
      <c r="H1260" t="str">
        <f>IF(SUM('A4'!S1291:X1291)=6,'A4'!F1291,"")</f>
        <v/>
      </c>
      <c r="I1260" t="str">
        <f>IF(SUM('A4'!S1291:X1291)=6,'A4'!G1291,"")</f>
        <v/>
      </c>
      <c r="J1260" s="308" t="str">
        <f>IF(SUM('A4'!S1291:X1291)=6,'A4'!H1291,"")</f>
        <v/>
      </c>
    </row>
    <row r="1261" spans="1:10" x14ac:dyDescent="0.25">
      <c r="A1261" t="str">
        <f>IF(SUM('A4'!S1292:X1292)=6,'Angaben KH-Standort'!$D$25,"")</f>
        <v/>
      </c>
      <c r="B1261" t="str">
        <f>IF(SUM('A4'!S1292:X1292)=6,'Angaben KH-Standort'!$D$26,"")</f>
        <v/>
      </c>
      <c r="C1261" t="str">
        <f>IF(SUM('A4'!S1292:X1292)=6,'Angaben KH-Standort'!$D$12,"")</f>
        <v/>
      </c>
      <c r="D1261" t="str">
        <f>IF(SUM('A4'!S1292:X1292)=6,'A1'!$F$14,"")</f>
        <v/>
      </c>
      <c r="E1261" t="str">
        <f>IF(SUM('A4'!S1292:X1292)=6,'A4'!C1292,"")</f>
        <v/>
      </c>
      <c r="F1261" t="str">
        <f>IF(SUM('A4'!S1292:X1292)=6,'A4'!D1292,"")</f>
        <v/>
      </c>
      <c r="G1261" t="str">
        <f>IF(SUM('A4'!S1292:X1292)=6,'A4'!E1292,"")</f>
        <v/>
      </c>
      <c r="H1261" t="str">
        <f>IF(SUM('A4'!S1292:X1292)=6,'A4'!F1292,"")</f>
        <v/>
      </c>
      <c r="I1261" t="str">
        <f>IF(SUM('A4'!S1292:X1292)=6,'A4'!G1292,"")</f>
        <v/>
      </c>
      <c r="J1261" s="308" t="str">
        <f>IF(SUM('A4'!S1292:X1292)=6,'A4'!H1292,"")</f>
        <v/>
      </c>
    </row>
    <row r="1262" spans="1:10" x14ac:dyDescent="0.25">
      <c r="A1262" t="str">
        <f>IF(SUM('A4'!S1293:X1293)=6,'Angaben KH-Standort'!$D$25,"")</f>
        <v/>
      </c>
      <c r="B1262" t="str">
        <f>IF(SUM('A4'!S1293:X1293)=6,'Angaben KH-Standort'!$D$26,"")</f>
        <v/>
      </c>
      <c r="C1262" t="str">
        <f>IF(SUM('A4'!S1293:X1293)=6,'Angaben KH-Standort'!$D$12,"")</f>
        <v/>
      </c>
      <c r="D1262" t="str">
        <f>IF(SUM('A4'!S1293:X1293)=6,'A1'!$F$14,"")</f>
        <v/>
      </c>
      <c r="E1262" t="str">
        <f>IF(SUM('A4'!S1293:X1293)=6,'A4'!C1293,"")</f>
        <v/>
      </c>
      <c r="F1262" t="str">
        <f>IF(SUM('A4'!S1293:X1293)=6,'A4'!D1293,"")</f>
        <v/>
      </c>
      <c r="G1262" t="str">
        <f>IF(SUM('A4'!S1293:X1293)=6,'A4'!E1293,"")</f>
        <v/>
      </c>
      <c r="H1262" t="str">
        <f>IF(SUM('A4'!S1293:X1293)=6,'A4'!F1293,"")</f>
        <v/>
      </c>
      <c r="I1262" t="str">
        <f>IF(SUM('A4'!S1293:X1293)=6,'A4'!G1293,"")</f>
        <v/>
      </c>
      <c r="J1262" s="308" t="str">
        <f>IF(SUM('A4'!S1293:X1293)=6,'A4'!H1293,"")</f>
        <v/>
      </c>
    </row>
    <row r="1263" spans="1:10" x14ac:dyDescent="0.25">
      <c r="A1263" t="str">
        <f>IF(SUM('A4'!S1294:X1294)=6,'Angaben KH-Standort'!$D$25,"")</f>
        <v/>
      </c>
      <c r="B1263" t="str">
        <f>IF(SUM('A4'!S1294:X1294)=6,'Angaben KH-Standort'!$D$26,"")</f>
        <v/>
      </c>
      <c r="C1263" t="str">
        <f>IF(SUM('A4'!S1294:X1294)=6,'Angaben KH-Standort'!$D$12,"")</f>
        <v/>
      </c>
      <c r="D1263" t="str">
        <f>IF(SUM('A4'!S1294:X1294)=6,'A1'!$F$14,"")</f>
        <v/>
      </c>
      <c r="E1263" t="str">
        <f>IF(SUM('A4'!S1294:X1294)=6,'A4'!C1294,"")</f>
        <v/>
      </c>
      <c r="F1263" t="str">
        <f>IF(SUM('A4'!S1294:X1294)=6,'A4'!D1294,"")</f>
        <v/>
      </c>
      <c r="G1263" t="str">
        <f>IF(SUM('A4'!S1294:X1294)=6,'A4'!E1294,"")</f>
        <v/>
      </c>
      <c r="H1263" t="str">
        <f>IF(SUM('A4'!S1294:X1294)=6,'A4'!F1294,"")</f>
        <v/>
      </c>
      <c r="I1263" t="str">
        <f>IF(SUM('A4'!S1294:X1294)=6,'A4'!G1294,"")</f>
        <v/>
      </c>
      <c r="J1263" s="308" t="str">
        <f>IF(SUM('A4'!S1294:X1294)=6,'A4'!H1294,"")</f>
        <v/>
      </c>
    </row>
    <row r="1264" spans="1:10" x14ac:dyDescent="0.25">
      <c r="A1264" t="str">
        <f>IF(SUM('A4'!S1295:X1295)=6,'Angaben KH-Standort'!$D$25,"")</f>
        <v/>
      </c>
      <c r="B1264" t="str">
        <f>IF(SUM('A4'!S1295:X1295)=6,'Angaben KH-Standort'!$D$26,"")</f>
        <v/>
      </c>
      <c r="C1264" t="str">
        <f>IF(SUM('A4'!S1295:X1295)=6,'Angaben KH-Standort'!$D$12,"")</f>
        <v/>
      </c>
      <c r="D1264" t="str">
        <f>IF(SUM('A4'!S1295:X1295)=6,'A1'!$F$14,"")</f>
        <v/>
      </c>
      <c r="E1264" t="str">
        <f>IF(SUM('A4'!S1295:X1295)=6,'A4'!C1295,"")</f>
        <v/>
      </c>
      <c r="F1264" t="str">
        <f>IF(SUM('A4'!S1295:X1295)=6,'A4'!D1295,"")</f>
        <v/>
      </c>
      <c r="G1264" t="str">
        <f>IF(SUM('A4'!S1295:X1295)=6,'A4'!E1295,"")</f>
        <v/>
      </c>
      <c r="H1264" t="str">
        <f>IF(SUM('A4'!S1295:X1295)=6,'A4'!F1295,"")</f>
        <v/>
      </c>
      <c r="I1264" t="str">
        <f>IF(SUM('A4'!S1295:X1295)=6,'A4'!G1295,"")</f>
        <v/>
      </c>
      <c r="J1264" s="308" t="str">
        <f>IF(SUM('A4'!S1295:X1295)=6,'A4'!H1295,"")</f>
        <v/>
      </c>
    </row>
    <row r="1265" spans="1:10" x14ac:dyDescent="0.25">
      <c r="A1265" t="str">
        <f>IF(SUM('A4'!S1296:X1296)=6,'Angaben KH-Standort'!$D$25,"")</f>
        <v/>
      </c>
      <c r="B1265" t="str">
        <f>IF(SUM('A4'!S1296:X1296)=6,'Angaben KH-Standort'!$D$26,"")</f>
        <v/>
      </c>
      <c r="C1265" t="str">
        <f>IF(SUM('A4'!S1296:X1296)=6,'Angaben KH-Standort'!$D$12,"")</f>
        <v/>
      </c>
      <c r="D1265" t="str">
        <f>IF(SUM('A4'!S1296:X1296)=6,'A1'!$F$14,"")</f>
        <v/>
      </c>
      <c r="E1265" t="str">
        <f>IF(SUM('A4'!S1296:X1296)=6,'A4'!C1296,"")</f>
        <v/>
      </c>
      <c r="F1265" t="str">
        <f>IF(SUM('A4'!S1296:X1296)=6,'A4'!D1296,"")</f>
        <v/>
      </c>
      <c r="G1265" t="str">
        <f>IF(SUM('A4'!S1296:X1296)=6,'A4'!E1296,"")</f>
        <v/>
      </c>
      <c r="H1265" t="str">
        <f>IF(SUM('A4'!S1296:X1296)=6,'A4'!F1296,"")</f>
        <v/>
      </c>
      <c r="I1265" t="str">
        <f>IF(SUM('A4'!S1296:X1296)=6,'A4'!G1296,"")</f>
        <v/>
      </c>
      <c r="J1265" s="308" t="str">
        <f>IF(SUM('A4'!S1296:X1296)=6,'A4'!H1296,"")</f>
        <v/>
      </c>
    </row>
    <row r="1266" spans="1:10" x14ac:dyDescent="0.25">
      <c r="A1266" t="str">
        <f>IF(SUM('A4'!S1297:X1297)=6,'Angaben KH-Standort'!$D$25,"")</f>
        <v/>
      </c>
      <c r="B1266" t="str">
        <f>IF(SUM('A4'!S1297:X1297)=6,'Angaben KH-Standort'!$D$26,"")</f>
        <v/>
      </c>
      <c r="C1266" t="str">
        <f>IF(SUM('A4'!S1297:X1297)=6,'Angaben KH-Standort'!$D$12,"")</f>
        <v/>
      </c>
      <c r="D1266" t="str">
        <f>IF(SUM('A4'!S1297:X1297)=6,'A1'!$F$14,"")</f>
        <v/>
      </c>
      <c r="E1266" t="str">
        <f>IF(SUM('A4'!S1297:X1297)=6,'A4'!C1297,"")</f>
        <v/>
      </c>
      <c r="F1266" t="str">
        <f>IF(SUM('A4'!S1297:X1297)=6,'A4'!D1297,"")</f>
        <v/>
      </c>
      <c r="G1266" t="str">
        <f>IF(SUM('A4'!S1297:X1297)=6,'A4'!E1297,"")</f>
        <v/>
      </c>
      <c r="H1266" t="str">
        <f>IF(SUM('A4'!S1297:X1297)=6,'A4'!F1297,"")</f>
        <v/>
      </c>
      <c r="I1266" t="str">
        <f>IF(SUM('A4'!S1297:X1297)=6,'A4'!G1297,"")</f>
        <v/>
      </c>
      <c r="J1266" s="308" t="str">
        <f>IF(SUM('A4'!S1297:X1297)=6,'A4'!H1297,"")</f>
        <v/>
      </c>
    </row>
    <row r="1267" spans="1:10" x14ac:dyDescent="0.25">
      <c r="A1267" t="str">
        <f>IF(SUM('A4'!S1298:X1298)=6,'Angaben KH-Standort'!$D$25,"")</f>
        <v/>
      </c>
      <c r="B1267" t="str">
        <f>IF(SUM('A4'!S1298:X1298)=6,'Angaben KH-Standort'!$D$26,"")</f>
        <v/>
      </c>
      <c r="C1267" t="str">
        <f>IF(SUM('A4'!S1298:X1298)=6,'Angaben KH-Standort'!$D$12,"")</f>
        <v/>
      </c>
      <c r="D1267" t="str">
        <f>IF(SUM('A4'!S1298:X1298)=6,'A1'!$F$14,"")</f>
        <v/>
      </c>
      <c r="E1267" t="str">
        <f>IF(SUM('A4'!S1298:X1298)=6,'A4'!C1298,"")</f>
        <v/>
      </c>
      <c r="F1267" t="str">
        <f>IF(SUM('A4'!S1298:X1298)=6,'A4'!D1298,"")</f>
        <v/>
      </c>
      <c r="G1267" t="str">
        <f>IF(SUM('A4'!S1298:X1298)=6,'A4'!E1298,"")</f>
        <v/>
      </c>
      <c r="H1267" t="str">
        <f>IF(SUM('A4'!S1298:X1298)=6,'A4'!F1298,"")</f>
        <v/>
      </c>
      <c r="I1267" t="str">
        <f>IF(SUM('A4'!S1298:X1298)=6,'A4'!G1298,"")</f>
        <v/>
      </c>
      <c r="J1267" s="308" t="str">
        <f>IF(SUM('A4'!S1298:X1298)=6,'A4'!H1298,"")</f>
        <v/>
      </c>
    </row>
    <row r="1268" spans="1:10" x14ac:dyDescent="0.25">
      <c r="A1268" t="str">
        <f>IF(SUM('A4'!S1299:X1299)=6,'Angaben KH-Standort'!$D$25,"")</f>
        <v/>
      </c>
      <c r="B1268" t="str">
        <f>IF(SUM('A4'!S1299:X1299)=6,'Angaben KH-Standort'!$D$26,"")</f>
        <v/>
      </c>
      <c r="C1268" t="str">
        <f>IF(SUM('A4'!S1299:X1299)=6,'Angaben KH-Standort'!$D$12,"")</f>
        <v/>
      </c>
      <c r="D1268" t="str">
        <f>IF(SUM('A4'!S1299:X1299)=6,'A1'!$F$14,"")</f>
        <v/>
      </c>
      <c r="E1268" t="str">
        <f>IF(SUM('A4'!S1299:X1299)=6,'A4'!C1299,"")</f>
        <v/>
      </c>
      <c r="F1268" t="str">
        <f>IF(SUM('A4'!S1299:X1299)=6,'A4'!D1299,"")</f>
        <v/>
      </c>
      <c r="G1268" t="str">
        <f>IF(SUM('A4'!S1299:X1299)=6,'A4'!E1299,"")</f>
        <v/>
      </c>
      <c r="H1268" t="str">
        <f>IF(SUM('A4'!S1299:X1299)=6,'A4'!F1299,"")</f>
        <v/>
      </c>
      <c r="I1268" t="str">
        <f>IF(SUM('A4'!S1299:X1299)=6,'A4'!G1299,"")</f>
        <v/>
      </c>
      <c r="J1268" s="308" t="str">
        <f>IF(SUM('A4'!S1299:X1299)=6,'A4'!H1299,"")</f>
        <v/>
      </c>
    </row>
    <row r="1269" spans="1:10" x14ac:dyDescent="0.25">
      <c r="A1269" t="str">
        <f>IF(SUM('A4'!S1300:X1300)=6,'Angaben KH-Standort'!$D$25,"")</f>
        <v/>
      </c>
      <c r="B1269" t="str">
        <f>IF(SUM('A4'!S1300:X1300)=6,'Angaben KH-Standort'!$D$26,"")</f>
        <v/>
      </c>
      <c r="C1269" t="str">
        <f>IF(SUM('A4'!S1300:X1300)=6,'Angaben KH-Standort'!$D$12,"")</f>
        <v/>
      </c>
      <c r="D1269" t="str">
        <f>IF(SUM('A4'!S1300:X1300)=6,'A1'!$F$14,"")</f>
        <v/>
      </c>
      <c r="E1269" t="str">
        <f>IF(SUM('A4'!S1300:X1300)=6,'A4'!C1300,"")</f>
        <v/>
      </c>
      <c r="F1269" t="str">
        <f>IF(SUM('A4'!S1300:X1300)=6,'A4'!D1300,"")</f>
        <v/>
      </c>
      <c r="G1269" t="str">
        <f>IF(SUM('A4'!S1300:X1300)=6,'A4'!E1300,"")</f>
        <v/>
      </c>
      <c r="H1269" t="str">
        <f>IF(SUM('A4'!S1300:X1300)=6,'A4'!F1300,"")</f>
        <v/>
      </c>
      <c r="I1269" t="str">
        <f>IF(SUM('A4'!S1300:X1300)=6,'A4'!G1300,"")</f>
        <v/>
      </c>
      <c r="J1269" s="308" t="str">
        <f>IF(SUM('A4'!S1300:X1300)=6,'A4'!H1300,"")</f>
        <v/>
      </c>
    </row>
    <row r="1270" spans="1:10" x14ac:dyDescent="0.25">
      <c r="A1270" t="str">
        <f>IF(SUM('A4'!S1301:X1301)=6,'Angaben KH-Standort'!$D$25,"")</f>
        <v/>
      </c>
      <c r="B1270" t="str">
        <f>IF(SUM('A4'!S1301:X1301)=6,'Angaben KH-Standort'!$D$26,"")</f>
        <v/>
      </c>
      <c r="C1270" t="str">
        <f>IF(SUM('A4'!S1301:X1301)=6,'Angaben KH-Standort'!$D$12,"")</f>
        <v/>
      </c>
      <c r="D1270" t="str">
        <f>IF(SUM('A4'!S1301:X1301)=6,'A1'!$F$14,"")</f>
        <v/>
      </c>
      <c r="E1270" t="str">
        <f>IF(SUM('A4'!S1301:X1301)=6,'A4'!C1301,"")</f>
        <v/>
      </c>
      <c r="F1270" t="str">
        <f>IF(SUM('A4'!S1301:X1301)=6,'A4'!D1301,"")</f>
        <v/>
      </c>
      <c r="G1270" t="str">
        <f>IF(SUM('A4'!S1301:X1301)=6,'A4'!E1301,"")</f>
        <v/>
      </c>
      <c r="H1270" t="str">
        <f>IF(SUM('A4'!S1301:X1301)=6,'A4'!F1301,"")</f>
        <v/>
      </c>
      <c r="I1270" t="str">
        <f>IF(SUM('A4'!S1301:X1301)=6,'A4'!G1301,"")</f>
        <v/>
      </c>
      <c r="J1270" s="308" t="str">
        <f>IF(SUM('A4'!S1301:X1301)=6,'A4'!H1301,"")</f>
        <v/>
      </c>
    </row>
    <row r="1271" spans="1:10" x14ac:dyDescent="0.25">
      <c r="A1271" t="str">
        <f>IF(SUM('A4'!S1302:X1302)=6,'Angaben KH-Standort'!$D$25,"")</f>
        <v/>
      </c>
      <c r="B1271" t="str">
        <f>IF(SUM('A4'!S1302:X1302)=6,'Angaben KH-Standort'!$D$26,"")</f>
        <v/>
      </c>
      <c r="C1271" t="str">
        <f>IF(SUM('A4'!S1302:X1302)=6,'Angaben KH-Standort'!$D$12,"")</f>
        <v/>
      </c>
      <c r="D1271" t="str">
        <f>IF(SUM('A4'!S1302:X1302)=6,'A1'!$F$14,"")</f>
        <v/>
      </c>
      <c r="E1271" t="str">
        <f>IF(SUM('A4'!S1302:X1302)=6,'A4'!C1302,"")</f>
        <v/>
      </c>
      <c r="F1271" t="str">
        <f>IF(SUM('A4'!S1302:X1302)=6,'A4'!D1302,"")</f>
        <v/>
      </c>
      <c r="G1271" t="str">
        <f>IF(SUM('A4'!S1302:X1302)=6,'A4'!E1302,"")</f>
        <v/>
      </c>
      <c r="H1271" t="str">
        <f>IF(SUM('A4'!S1302:X1302)=6,'A4'!F1302,"")</f>
        <v/>
      </c>
      <c r="I1271" t="str">
        <f>IF(SUM('A4'!S1302:X1302)=6,'A4'!G1302,"")</f>
        <v/>
      </c>
      <c r="J1271" s="308" t="str">
        <f>IF(SUM('A4'!S1302:X1302)=6,'A4'!H1302,"")</f>
        <v/>
      </c>
    </row>
    <row r="1272" spans="1:10" x14ac:dyDescent="0.25">
      <c r="A1272" t="str">
        <f>IF(SUM('A4'!S1303:X1303)=6,'Angaben KH-Standort'!$D$25,"")</f>
        <v/>
      </c>
      <c r="B1272" t="str">
        <f>IF(SUM('A4'!S1303:X1303)=6,'Angaben KH-Standort'!$D$26,"")</f>
        <v/>
      </c>
      <c r="C1272" t="str">
        <f>IF(SUM('A4'!S1303:X1303)=6,'Angaben KH-Standort'!$D$12,"")</f>
        <v/>
      </c>
      <c r="D1272" t="str">
        <f>IF(SUM('A4'!S1303:X1303)=6,'A1'!$F$14,"")</f>
        <v/>
      </c>
      <c r="E1272" t="str">
        <f>IF(SUM('A4'!S1303:X1303)=6,'A4'!C1303,"")</f>
        <v/>
      </c>
      <c r="F1272" t="str">
        <f>IF(SUM('A4'!S1303:X1303)=6,'A4'!D1303,"")</f>
        <v/>
      </c>
      <c r="G1272" t="str">
        <f>IF(SUM('A4'!S1303:X1303)=6,'A4'!E1303,"")</f>
        <v/>
      </c>
      <c r="H1272" t="str">
        <f>IF(SUM('A4'!S1303:X1303)=6,'A4'!F1303,"")</f>
        <v/>
      </c>
      <c r="I1272" t="str">
        <f>IF(SUM('A4'!S1303:X1303)=6,'A4'!G1303,"")</f>
        <v/>
      </c>
      <c r="J1272" s="308" t="str">
        <f>IF(SUM('A4'!S1303:X1303)=6,'A4'!H1303,"")</f>
        <v/>
      </c>
    </row>
    <row r="1273" spans="1:10" x14ac:dyDescent="0.25">
      <c r="A1273" t="str">
        <f>IF(SUM('A4'!S1304:X1304)=6,'Angaben KH-Standort'!$D$25,"")</f>
        <v/>
      </c>
      <c r="B1273" t="str">
        <f>IF(SUM('A4'!S1304:X1304)=6,'Angaben KH-Standort'!$D$26,"")</f>
        <v/>
      </c>
      <c r="C1273" t="str">
        <f>IF(SUM('A4'!S1304:X1304)=6,'Angaben KH-Standort'!$D$12,"")</f>
        <v/>
      </c>
      <c r="D1273" t="str">
        <f>IF(SUM('A4'!S1304:X1304)=6,'A1'!$F$14,"")</f>
        <v/>
      </c>
      <c r="E1273" t="str">
        <f>IF(SUM('A4'!S1304:X1304)=6,'A4'!C1304,"")</f>
        <v/>
      </c>
      <c r="F1273" t="str">
        <f>IF(SUM('A4'!S1304:X1304)=6,'A4'!D1304,"")</f>
        <v/>
      </c>
      <c r="G1273" t="str">
        <f>IF(SUM('A4'!S1304:X1304)=6,'A4'!E1304,"")</f>
        <v/>
      </c>
      <c r="H1273" t="str">
        <f>IF(SUM('A4'!S1304:X1304)=6,'A4'!F1304,"")</f>
        <v/>
      </c>
      <c r="I1273" t="str">
        <f>IF(SUM('A4'!S1304:X1304)=6,'A4'!G1304,"")</f>
        <v/>
      </c>
      <c r="J1273" s="308" t="str">
        <f>IF(SUM('A4'!S1304:X1304)=6,'A4'!H1304,"")</f>
        <v/>
      </c>
    </row>
    <row r="1274" spans="1:10" x14ac:dyDescent="0.25">
      <c r="A1274" t="str">
        <f>IF(SUM('A4'!S1305:X1305)=6,'Angaben KH-Standort'!$D$25,"")</f>
        <v/>
      </c>
      <c r="B1274" t="str">
        <f>IF(SUM('A4'!S1305:X1305)=6,'Angaben KH-Standort'!$D$26,"")</f>
        <v/>
      </c>
      <c r="C1274" t="str">
        <f>IF(SUM('A4'!S1305:X1305)=6,'Angaben KH-Standort'!$D$12,"")</f>
        <v/>
      </c>
      <c r="D1274" t="str">
        <f>IF(SUM('A4'!S1305:X1305)=6,'A1'!$F$14,"")</f>
        <v/>
      </c>
      <c r="E1274" t="str">
        <f>IF(SUM('A4'!S1305:X1305)=6,'A4'!C1305,"")</f>
        <v/>
      </c>
      <c r="F1274" t="str">
        <f>IF(SUM('A4'!S1305:X1305)=6,'A4'!D1305,"")</f>
        <v/>
      </c>
      <c r="G1274" t="str">
        <f>IF(SUM('A4'!S1305:X1305)=6,'A4'!E1305,"")</f>
        <v/>
      </c>
      <c r="H1274" t="str">
        <f>IF(SUM('A4'!S1305:X1305)=6,'A4'!F1305,"")</f>
        <v/>
      </c>
      <c r="I1274" t="str">
        <f>IF(SUM('A4'!S1305:X1305)=6,'A4'!G1305,"")</f>
        <v/>
      </c>
      <c r="J1274" s="308" t="str">
        <f>IF(SUM('A4'!S1305:X1305)=6,'A4'!H1305,"")</f>
        <v/>
      </c>
    </row>
    <row r="1275" spans="1:10" x14ac:dyDescent="0.25">
      <c r="A1275" t="str">
        <f>IF(SUM('A4'!S1306:X1306)=6,'Angaben KH-Standort'!$D$25,"")</f>
        <v/>
      </c>
      <c r="B1275" t="str">
        <f>IF(SUM('A4'!S1306:X1306)=6,'Angaben KH-Standort'!$D$26,"")</f>
        <v/>
      </c>
      <c r="C1275" t="str">
        <f>IF(SUM('A4'!S1306:X1306)=6,'Angaben KH-Standort'!$D$12,"")</f>
        <v/>
      </c>
      <c r="D1275" t="str">
        <f>IF(SUM('A4'!S1306:X1306)=6,'A1'!$F$14,"")</f>
        <v/>
      </c>
      <c r="E1275" t="str">
        <f>IF(SUM('A4'!S1306:X1306)=6,'A4'!C1306,"")</f>
        <v/>
      </c>
      <c r="F1275" t="str">
        <f>IF(SUM('A4'!S1306:X1306)=6,'A4'!D1306,"")</f>
        <v/>
      </c>
      <c r="G1275" t="str">
        <f>IF(SUM('A4'!S1306:X1306)=6,'A4'!E1306,"")</f>
        <v/>
      </c>
      <c r="H1275" t="str">
        <f>IF(SUM('A4'!S1306:X1306)=6,'A4'!F1306,"")</f>
        <v/>
      </c>
      <c r="I1275" t="str">
        <f>IF(SUM('A4'!S1306:X1306)=6,'A4'!G1306,"")</f>
        <v/>
      </c>
      <c r="J1275" s="308" t="str">
        <f>IF(SUM('A4'!S1306:X1306)=6,'A4'!H1306,"")</f>
        <v/>
      </c>
    </row>
    <row r="1276" spans="1:10" x14ac:dyDescent="0.25">
      <c r="A1276" t="str">
        <f>IF(SUM('A4'!S1307:X1307)=6,'Angaben KH-Standort'!$D$25,"")</f>
        <v/>
      </c>
      <c r="B1276" t="str">
        <f>IF(SUM('A4'!S1307:X1307)=6,'Angaben KH-Standort'!$D$26,"")</f>
        <v/>
      </c>
      <c r="C1276" t="str">
        <f>IF(SUM('A4'!S1307:X1307)=6,'Angaben KH-Standort'!$D$12,"")</f>
        <v/>
      </c>
      <c r="D1276" t="str">
        <f>IF(SUM('A4'!S1307:X1307)=6,'A1'!$F$14,"")</f>
        <v/>
      </c>
      <c r="E1276" t="str">
        <f>IF(SUM('A4'!S1307:X1307)=6,'A4'!C1307,"")</f>
        <v/>
      </c>
      <c r="F1276" t="str">
        <f>IF(SUM('A4'!S1307:X1307)=6,'A4'!D1307,"")</f>
        <v/>
      </c>
      <c r="G1276" t="str">
        <f>IF(SUM('A4'!S1307:X1307)=6,'A4'!E1307,"")</f>
        <v/>
      </c>
      <c r="H1276" t="str">
        <f>IF(SUM('A4'!S1307:X1307)=6,'A4'!F1307,"")</f>
        <v/>
      </c>
      <c r="I1276" t="str">
        <f>IF(SUM('A4'!S1307:X1307)=6,'A4'!G1307,"")</f>
        <v/>
      </c>
      <c r="J1276" s="308" t="str">
        <f>IF(SUM('A4'!S1307:X1307)=6,'A4'!H1307,"")</f>
        <v/>
      </c>
    </row>
    <row r="1277" spans="1:10" x14ac:dyDescent="0.25">
      <c r="A1277" t="str">
        <f>IF(SUM('A4'!S1308:X1308)=6,'Angaben KH-Standort'!$D$25,"")</f>
        <v/>
      </c>
      <c r="B1277" t="str">
        <f>IF(SUM('A4'!S1308:X1308)=6,'Angaben KH-Standort'!$D$26,"")</f>
        <v/>
      </c>
      <c r="C1277" t="str">
        <f>IF(SUM('A4'!S1308:X1308)=6,'Angaben KH-Standort'!$D$12,"")</f>
        <v/>
      </c>
      <c r="D1277" t="str">
        <f>IF(SUM('A4'!S1308:X1308)=6,'A1'!$F$14,"")</f>
        <v/>
      </c>
      <c r="E1277" t="str">
        <f>IF(SUM('A4'!S1308:X1308)=6,'A4'!C1308,"")</f>
        <v/>
      </c>
      <c r="F1277" t="str">
        <f>IF(SUM('A4'!S1308:X1308)=6,'A4'!D1308,"")</f>
        <v/>
      </c>
      <c r="G1277" t="str">
        <f>IF(SUM('A4'!S1308:X1308)=6,'A4'!E1308,"")</f>
        <v/>
      </c>
      <c r="H1277" t="str">
        <f>IF(SUM('A4'!S1308:X1308)=6,'A4'!F1308,"")</f>
        <v/>
      </c>
      <c r="I1277" t="str">
        <f>IF(SUM('A4'!S1308:X1308)=6,'A4'!G1308,"")</f>
        <v/>
      </c>
      <c r="J1277" s="308" t="str">
        <f>IF(SUM('A4'!S1308:X1308)=6,'A4'!H1308,"")</f>
        <v/>
      </c>
    </row>
    <row r="1278" spans="1:10" x14ac:dyDescent="0.25">
      <c r="A1278" t="str">
        <f>IF(SUM('A4'!S1309:X1309)=6,'Angaben KH-Standort'!$D$25,"")</f>
        <v/>
      </c>
      <c r="B1278" t="str">
        <f>IF(SUM('A4'!S1309:X1309)=6,'Angaben KH-Standort'!$D$26,"")</f>
        <v/>
      </c>
      <c r="C1278" t="str">
        <f>IF(SUM('A4'!S1309:X1309)=6,'Angaben KH-Standort'!$D$12,"")</f>
        <v/>
      </c>
      <c r="D1278" t="str">
        <f>IF(SUM('A4'!S1309:X1309)=6,'A1'!$F$14,"")</f>
        <v/>
      </c>
      <c r="E1278" t="str">
        <f>IF(SUM('A4'!S1309:X1309)=6,'A4'!C1309,"")</f>
        <v/>
      </c>
      <c r="F1278" t="str">
        <f>IF(SUM('A4'!S1309:X1309)=6,'A4'!D1309,"")</f>
        <v/>
      </c>
      <c r="G1278" t="str">
        <f>IF(SUM('A4'!S1309:X1309)=6,'A4'!E1309,"")</f>
        <v/>
      </c>
      <c r="H1278" t="str">
        <f>IF(SUM('A4'!S1309:X1309)=6,'A4'!F1309,"")</f>
        <v/>
      </c>
      <c r="I1278" t="str">
        <f>IF(SUM('A4'!S1309:X1309)=6,'A4'!G1309,"")</f>
        <v/>
      </c>
      <c r="J1278" s="308" t="str">
        <f>IF(SUM('A4'!S1309:X1309)=6,'A4'!H1309,"")</f>
        <v/>
      </c>
    </row>
    <row r="1279" spans="1:10" x14ac:dyDescent="0.25">
      <c r="A1279" t="str">
        <f>IF(SUM('A4'!S1310:X1310)=6,'Angaben KH-Standort'!$D$25,"")</f>
        <v/>
      </c>
      <c r="B1279" t="str">
        <f>IF(SUM('A4'!S1310:X1310)=6,'Angaben KH-Standort'!$D$26,"")</f>
        <v/>
      </c>
      <c r="C1279" t="str">
        <f>IF(SUM('A4'!S1310:X1310)=6,'Angaben KH-Standort'!$D$12,"")</f>
        <v/>
      </c>
      <c r="D1279" t="str">
        <f>IF(SUM('A4'!S1310:X1310)=6,'A1'!$F$14,"")</f>
        <v/>
      </c>
      <c r="E1279" t="str">
        <f>IF(SUM('A4'!S1310:X1310)=6,'A4'!C1310,"")</f>
        <v/>
      </c>
      <c r="F1279" t="str">
        <f>IF(SUM('A4'!S1310:X1310)=6,'A4'!D1310,"")</f>
        <v/>
      </c>
      <c r="G1279" t="str">
        <f>IF(SUM('A4'!S1310:X1310)=6,'A4'!E1310,"")</f>
        <v/>
      </c>
      <c r="H1279" t="str">
        <f>IF(SUM('A4'!S1310:X1310)=6,'A4'!F1310,"")</f>
        <v/>
      </c>
      <c r="I1279" t="str">
        <f>IF(SUM('A4'!S1310:X1310)=6,'A4'!G1310,"")</f>
        <v/>
      </c>
      <c r="J1279" s="308" t="str">
        <f>IF(SUM('A4'!S1310:X1310)=6,'A4'!H1310,"")</f>
        <v/>
      </c>
    </row>
    <row r="1280" spans="1:10" x14ac:dyDescent="0.25">
      <c r="A1280" t="str">
        <f>IF(SUM('A4'!S1311:X1311)=6,'Angaben KH-Standort'!$D$25,"")</f>
        <v/>
      </c>
      <c r="B1280" t="str">
        <f>IF(SUM('A4'!S1311:X1311)=6,'Angaben KH-Standort'!$D$26,"")</f>
        <v/>
      </c>
      <c r="C1280" t="str">
        <f>IF(SUM('A4'!S1311:X1311)=6,'Angaben KH-Standort'!$D$12,"")</f>
        <v/>
      </c>
      <c r="D1280" t="str">
        <f>IF(SUM('A4'!S1311:X1311)=6,'A1'!$F$14,"")</f>
        <v/>
      </c>
      <c r="E1280" t="str">
        <f>IF(SUM('A4'!S1311:X1311)=6,'A4'!C1311,"")</f>
        <v/>
      </c>
      <c r="F1280" t="str">
        <f>IF(SUM('A4'!S1311:X1311)=6,'A4'!D1311,"")</f>
        <v/>
      </c>
      <c r="G1280" t="str">
        <f>IF(SUM('A4'!S1311:X1311)=6,'A4'!E1311,"")</f>
        <v/>
      </c>
      <c r="H1280" t="str">
        <f>IF(SUM('A4'!S1311:X1311)=6,'A4'!F1311,"")</f>
        <v/>
      </c>
      <c r="I1280" t="str">
        <f>IF(SUM('A4'!S1311:X1311)=6,'A4'!G1311,"")</f>
        <v/>
      </c>
      <c r="J1280" s="308" t="str">
        <f>IF(SUM('A4'!S1311:X1311)=6,'A4'!H1311,"")</f>
        <v/>
      </c>
    </row>
    <row r="1281" spans="1:10" x14ac:dyDescent="0.25">
      <c r="A1281" t="str">
        <f>IF(SUM('A4'!S1312:X1312)=6,'Angaben KH-Standort'!$D$25,"")</f>
        <v/>
      </c>
      <c r="B1281" t="str">
        <f>IF(SUM('A4'!S1312:X1312)=6,'Angaben KH-Standort'!$D$26,"")</f>
        <v/>
      </c>
      <c r="C1281" t="str">
        <f>IF(SUM('A4'!S1312:X1312)=6,'Angaben KH-Standort'!$D$12,"")</f>
        <v/>
      </c>
      <c r="D1281" t="str">
        <f>IF(SUM('A4'!S1312:X1312)=6,'A1'!$F$14,"")</f>
        <v/>
      </c>
      <c r="E1281" t="str">
        <f>IF(SUM('A4'!S1312:X1312)=6,'A4'!C1312,"")</f>
        <v/>
      </c>
      <c r="F1281" t="str">
        <f>IF(SUM('A4'!S1312:X1312)=6,'A4'!D1312,"")</f>
        <v/>
      </c>
      <c r="G1281" t="str">
        <f>IF(SUM('A4'!S1312:X1312)=6,'A4'!E1312,"")</f>
        <v/>
      </c>
      <c r="H1281" t="str">
        <f>IF(SUM('A4'!S1312:X1312)=6,'A4'!F1312,"")</f>
        <v/>
      </c>
      <c r="I1281" t="str">
        <f>IF(SUM('A4'!S1312:X1312)=6,'A4'!G1312,"")</f>
        <v/>
      </c>
      <c r="J1281" s="308" t="str">
        <f>IF(SUM('A4'!S1312:X1312)=6,'A4'!H1312,"")</f>
        <v/>
      </c>
    </row>
    <row r="1282" spans="1:10" x14ac:dyDescent="0.25">
      <c r="A1282" t="str">
        <f>IF(SUM('A4'!S1313:X1313)=6,'Angaben KH-Standort'!$D$25,"")</f>
        <v/>
      </c>
      <c r="B1282" t="str">
        <f>IF(SUM('A4'!S1313:X1313)=6,'Angaben KH-Standort'!$D$26,"")</f>
        <v/>
      </c>
      <c r="C1282" t="str">
        <f>IF(SUM('A4'!S1313:X1313)=6,'Angaben KH-Standort'!$D$12,"")</f>
        <v/>
      </c>
      <c r="D1282" t="str">
        <f>IF(SUM('A4'!S1313:X1313)=6,'A1'!$F$14,"")</f>
        <v/>
      </c>
      <c r="E1282" t="str">
        <f>IF(SUM('A4'!S1313:X1313)=6,'A4'!C1313,"")</f>
        <v/>
      </c>
      <c r="F1282" t="str">
        <f>IF(SUM('A4'!S1313:X1313)=6,'A4'!D1313,"")</f>
        <v/>
      </c>
      <c r="G1282" t="str">
        <f>IF(SUM('A4'!S1313:X1313)=6,'A4'!E1313,"")</f>
        <v/>
      </c>
      <c r="H1282" t="str">
        <f>IF(SUM('A4'!S1313:X1313)=6,'A4'!F1313,"")</f>
        <v/>
      </c>
      <c r="I1282" t="str">
        <f>IF(SUM('A4'!S1313:X1313)=6,'A4'!G1313,"")</f>
        <v/>
      </c>
      <c r="J1282" s="308" t="str">
        <f>IF(SUM('A4'!S1313:X1313)=6,'A4'!H1313,"")</f>
        <v/>
      </c>
    </row>
    <row r="1283" spans="1:10" x14ac:dyDescent="0.25">
      <c r="A1283" t="str">
        <f>IF(SUM('A4'!S1314:X1314)=6,'Angaben KH-Standort'!$D$25,"")</f>
        <v/>
      </c>
      <c r="B1283" t="str">
        <f>IF(SUM('A4'!S1314:X1314)=6,'Angaben KH-Standort'!$D$26,"")</f>
        <v/>
      </c>
      <c r="C1283" t="str">
        <f>IF(SUM('A4'!S1314:X1314)=6,'Angaben KH-Standort'!$D$12,"")</f>
        <v/>
      </c>
      <c r="D1283" t="str">
        <f>IF(SUM('A4'!S1314:X1314)=6,'A1'!$F$14,"")</f>
        <v/>
      </c>
      <c r="E1283" t="str">
        <f>IF(SUM('A4'!S1314:X1314)=6,'A4'!C1314,"")</f>
        <v/>
      </c>
      <c r="F1283" t="str">
        <f>IF(SUM('A4'!S1314:X1314)=6,'A4'!D1314,"")</f>
        <v/>
      </c>
      <c r="G1283" t="str">
        <f>IF(SUM('A4'!S1314:X1314)=6,'A4'!E1314,"")</f>
        <v/>
      </c>
      <c r="H1283" t="str">
        <f>IF(SUM('A4'!S1314:X1314)=6,'A4'!F1314,"")</f>
        <v/>
      </c>
      <c r="I1283" t="str">
        <f>IF(SUM('A4'!S1314:X1314)=6,'A4'!G1314,"")</f>
        <v/>
      </c>
      <c r="J1283" s="308" t="str">
        <f>IF(SUM('A4'!S1314:X1314)=6,'A4'!H1314,"")</f>
        <v/>
      </c>
    </row>
    <row r="1284" spans="1:10" x14ac:dyDescent="0.25">
      <c r="A1284" t="str">
        <f>IF(SUM('A4'!S1315:X1315)=6,'Angaben KH-Standort'!$D$25,"")</f>
        <v/>
      </c>
      <c r="B1284" t="str">
        <f>IF(SUM('A4'!S1315:X1315)=6,'Angaben KH-Standort'!$D$26,"")</f>
        <v/>
      </c>
      <c r="C1284" t="str">
        <f>IF(SUM('A4'!S1315:X1315)=6,'Angaben KH-Standort'!$D$12,"")</f>
        <v/>
      </c>
      <c r="D1284" t="str">
        <f>IF(SUM('A4'!S1315:X1315)=6,'A1'!$F$14,"")</f>
        <v/>
      </c>
      <c r="E1284" t="str">
        <f>IF(SUM('A4'!S1315:X1315)=6,'A4'!C1315,"")</f>
        <v/>
      </c>
      <c r="F1284" t="str">
        <f>IF(SUM('A4'!S1315:X1315)=6,'A4'!D1315,"")</f>
        <v/>
      </c>
      <c r="G1284" t="str">
        <f>IF(SUM('A4'!S1315:X1315)=6,'A4'!E1315,"")</f>
        <v/>
      </c>
      <c r="H1284" t="str">
        <f>IF(SUM('A4'!S1315:X1315)=6,'A4'!F1315,"")</f>
        <v/>
      </c>
      <c r="I1284" t="str">
        <f>IF(SUM('A4'!S1315:X1315)=6,'A4'!G1315,"")</f>
        <v/>
      </c>
      <c r="J1284" s="308" t="str">
        <f>IF(SUM('A4'!S1315:X1315)=6,'A4'!H1315,"")</f>
        <v/>
      </c>
    </row>
    <row r="1285" spans="1:10" x14ac:dyDescent="0.25">
      <c r="A1285" t="str">
        <f>IF(SUM('A4'!S1316:X1316)=6,'Angaben KH-Standort'!$D$25,"")</f>
        <v/>
      </c>
      <c r="B1285" t="str">
        <f>IF(SUM('A4'!S1316:X1316)=6,'Angaben KH-Standort'!$D$26,"")</f>
        <v/>
      </c>
      <c r="C1285" t="str">
        <f>IF(SUM('A4'!S1316:X1316)=6,'Angaben KH-Standort'!$D$12,"")</f>
        <v/>
      </c>
      <c r="D1285" t="str">
        <f>IF(SUM('A4'!S1316:X1316)=6,'A1'!$F$14,"")</f>
        <v/>
      </c>
      <c r="E1285" t="str">
        <f>IF(SUM('A4'!S1316:X1316)=6,'A4'!C1316,"")</f>
        <v/>
      </c>
      <c r="F1285" t="str">
        <f>IF(SUM('A4'!S1316:X1316)=6,'A4'!D1316,"")</f>
        <v/>
      </c>
      <c r="G1285" t="str">
        <f>IF(SUM('A4'!S1316:X1316)=6,'A4'!E1316,"")</f>
        <v/>
      </c>
      <c r="H1285" t="str">
        <f>IF(SUM('A4'!S1316:X1316)=6,'A4'!F1316,"")</f>
        <v/>
      </c>
      <c r="I1285" t="str">
        <f>IF(SUM('A4'!S1316:X1316)=6,'A4'!G1316,"")</f>
        <v/>
      </c>
      <c r="J1285" s="308" t="str">
        <f>IF(SUM('A4'!S1316:X1316)=6,'A4'!H1316,"")</f>
        <v/>
      </c>
    </row>
    <row r="1286" spans="1:10" x14ac:dyDescent="0.25">
      <c r="A1286" t="str">
        <f>IF(SUM('A4'!S1317:X1317)=6,'Angaben KH-Standort'!$D$25,"")</f>
        <v/>
      </c>
      <c r="B1286" t="str">
        <f>IF(SUM('A4'!S1317:X1317)=6,'Angaben KH-Standort'!$D$26,"")</f>
        <v/>
      </c>
      <c r="C1286" t="str">
        <f>IF(SUM('A4'!S1317:X1317)=6,'Angaben KH-Standort'!$D$12,"")</f>
        <v/>
      </c>
      <c r="D1286" t="str">
        <f>IF(SUM('A4'!S1317:X1317)=6,'A1'!$F$14,"")</f>
        <v/>
      </c>
      <c r="E1286" t="str">
        <f>IF(SUM('A4'!S1317:X1317)=6,'A4'!C1317,"")</f>
        <v/>
      </c>
      <c r="F1286" t="str">
        <f>IF(SUM('A4'!S1317:X1317)=6,'A4'!D1317,"")</f>
        <v/>
      </c>
      <c r="G1286" t="str">
        <f>IF(SUM('A4'!S1317:X1317)=6,'A4'!E1317,"")</f>
        <v/>
      </c>
      <c r="H1286" t="str">
        <f>IF(SUM('A4'!S1317:X1317)=6,'A4'!F1317,"")</f>
        <v/>
      </c>
      <c r="I1286" t="str">
        <f>IF(SUM('A4'!S1317:X1317)=6,'A4'!G1317,"")</f>
        <v/>
      </c>
      <c r="J1286" s="308" t="str">
        <f>IF(SUM('A4'!S1317:X1317)=6,'A4'!H1317,"")</f>
        <v/>
      </c>
    </row>
    <row r="1287" spans="1:10" x14ac:dyDescent="0.25">
      <c r="A1287" t="str">
        <f>IF(SUM('A4'!S1318:X1318)=6,'Angaben KH-Standort'!$D$25,"")</f>
        <v/>
      </c>
      <c r="B1287" t="str">
        <f>IF(SUM('A4'!S1318:X1318)=6,'Angaben KH-Standort'!$D$26,"")</f>
        <v/>
      </c>
      <c r="C1287" t="str">
        <f>IF(SUM('A4'!S1318:X1318)=6,'Angaben KH-Standort'!$D$12,"")</f>
        <v/>
      </c>
      <c r="D1287" t="str">
        <f>IF(SUM('A4'!S1318:X1318)=6,'A1'!$F$14,"")</f>
        <v/>
      </c>
      <c r="E1287" t="str">
        <f>IF(SUM('A4'!S1318:X1318)=6,'A4'!C1318,"")</f>
        <v/>
      </c>
      <c r="F1287" t="str">
        <f>IF(SUM('A4'!S1318:X1318)=6,'A4'!D1318,"")</f>
        <v/>
      </c>
      <c r="G1287" t="str">
        <f>IF(SUM('A4'!S1318:X1318)=6,'A4'!E1318,"")</f>
        <v/>
      </c>
      <c r="H1287" t="str">
        <f>IF(SUM('A4'!S1318:X1318)=6,'A4'!F1318,"")</f>
        <v/>
      </c>
      <c r="I1287" t="str">
        <f>IF(SUM('A4'!S1318:X1318)=6,'A4'!G1318,"")</f>
        <v/>
      </c>
      <c r="J1287" s="308" t="str">
        <f>IF(SUM('A4'!S1318:X1318)=6,'A4'!H1318,"")</f>
        <v/>
      </c>
    </row>
    <row r="1288" spans="1:10" x14ac:dyDescent="0.25">
      <c r="A1288" t="str">
        <f>IF(SUM('A4'!S1319:X1319)=6,'Angaben KH-Standort'!$D$25,"")</f>
        <v/>
      </c>
      <c r="B1288" t="str">
        <f>IF(SUM('A4'!S1319:X1319)=6,'Angaben KH-Standort'!$D$26,"")</f>
        <v/>
      </c>
      <c r="C1288" t="str">
        <f>IF(SUM('A4'!S1319:X1319)=6,'Angaben KH-Standort'!$D$12,"")</f>
        <v/>
      </c>
      <c r="D1288" t="str">
        <f>IF(SUM('A4'!S1319:X1319)=6,'A1'!$F$14,"")</f>
        <v/>
      </c>
      <c r="E1288" t="str">
        <f>IF(SUM('A4'!S1319:X1319)=6,'A4'!C1319,"")</f>
        <v/>
      </c>
      <c r="F1288" t="str">
        <f>IF(SUM('A4'!S1319:X1319)=6,'A4'!D1319,"")</f>
        <v/>
      </c>
      <c r="G1288" t="str">
        <f>IF(SUM('A4'!S1319:X1319)=6,'A4'!E1319,"")</f>
        <v/>
      </c>
      <c r="H1288" t="str">
        <f>IF(SUM('A4'!S1319:X1319)=6,'A4'!F1319,"")</f>
        <v/>
      </c>
      <c r="I1288" t="str">
        <f>IF(SUM('A4'!S1319:X1319)=6,'A4'!G1319,"")</f>
        <v/>
      </c>
      <c r="J1288" s="308" t="str">
        <f>IF(SUM('A4'!S1319:X1319)=6,'A4'!H1319,"")</f>
        <v/>
      </c>
    </row>
    <row r="1289" spans="1:10" x14ac:dyDescent="0.25">
      <c r="A1289" t="str">
        <f>IF(SUM('A4'!S1320:X1320)=6,'Angaben KH-Standort'!$D$25,"")</f>
        <v/>
      </c>
      <c r="B1289" t="str">
        <f>IF(SUM('A4'!S1320:X1320)=6,'Angaben KH-Standort'!$D$26,"")</f>
        <v/>
      </c>
      <c r="C1289" t="str">
        <f>IF(SUM('A4'!S1320:X1320)=6,'Angaben KH-Standort'!$D$12,"")</f>
        <v/>
      </c>
      <c r="D1289" t="str">
        <f>IF(SUM('A4'!S1320:X1320)=6,'A1'!$F$14,"")</f>
        <v/>
      </c>
      <c r="E1289" t="str">
        <f>IF(SUM('A4'!S1320:X1320)=6,'A4'!C1320,"")</f>
        <v/>
      </c>
      <c r="F1289" t="str">
        <f>IF(SUM('A4'!S1320:X1320)=6,'A4'!D1320,"")</f>
        <v/>
      </c>
      <c r="G1289" t="str">
        <f>IF(SUM('A4'!S1320:X1320)=6,'A4'!E1320,"")</f>
        <v/>
      </c>
      <c r="H1289" t="str">
        <f>IF(SUM('A4'!S1320:X1320)=6,'A4'!F1320,"")</f>
        <v/>
      </c>
      <c r="I1289" t="str">
        <f>IF(SUM('A4'!S1320:X1320)=6,'A4'!G1320,"")</f>
        <v/>
      </c>
      <c r="J1289" s="308" t="str">
        <f>IF(SUM('A4'!S1320:X1320)=6,'A4'!H1320,"")</f>
        <v/>
      </c>
    </row>
    <row r="1290" spans="1:10" x14ac:dyDescent="0.25">
      <c r="A1290" t="str">
        <f>IF(SUM('A4'!S1321:X1321)=6,'Angaben KH-Standort'!$D$25,"")</f>
        <v/>
      </c>
      <c r="B1290" t="str">
        <f>IF(SUM('A4'!S1321:X1321)=6,'Angaben KH-Standort'!$D$26,"")</f>
        <v/>
      </c>
      <c r="C1290" t="str">
        <f>IF(SUM('A4'!S1321:X1321)=6,'Angaben KH-Standort'!$D$12,"")</f>
        <v/>
      </c>
      <c r="D1290" t="str">
        <f>IF(SUM('A4'!S1321:X1321)=6,'A1'!$F$14,"")</f>
        <v/>
      </c>
      <c r="E1290" t="str">
        <f>IF(SUM('A4'!S1321:X1321)=6,'A4'!C1321,"")</f>
        <v/>
      </c>
      <c r="F1290" t="str">
        <f>IF(SUM('A4'!S1321:X1321)=6,'A4'!D1321,"")</f>
        <v/>
      </c>
      <c r="G1290" t="str">
        <f>IF(SUM('A4'!S1321:X1321)=6,'A4'!E1321,"")</f>
        <v/>
      </c>
      <c r="H1290" t="str">
        <f>IF(SUM('A4'!S1321:X1321)=6,'A4'!F1321,"")</f>
        <v/>
      </c>
      <c r="I1290" t="str">
        <f>IF(SUM('A4'!S1321:X1321)=6,'A4'!G1321,"")</f>
        <v/>
      </c>
      <c r="J1290" s="308" t="str">
        <f>IF(SUM('A4'!S1321:X1321)=6,'A4'!H1321,"")</f>
        <v/>
      </c>
    </row>
    <row r="1291" spans="1:10" x14ac:dyDescent="0.25">
      <c r="A1291" t="str">
        <f>IF(SUM('A4'!S1322:X1322)=6,'Angaben KH-Standort'!$D$25,"")</f>
        <v/>
      </c>
      <c r="B1291" t="str">
        <f>IF(SUM('A4'!S1322:X1322)=6,'Angaben KH-Standort'!$D$26,"")</f>
        <v/>
      </c>
      <c r="C1291" t="str">
        <f>IF(SUM('A4'!S1322:X1322)=6,'Angaben KH-Standort'!$D$12,"")</f>
        <v/>
      </c>
      <c r="D1291" t="str">
        <f>IF(SUM('A4'!S1322:X1322)=6,'A1'!$F$14,"")</f>
        <v/>
      </c>
      <c r="E1291" t="str">
        <f>IF(SUM('A4'!S1322:X1322)=6,'A4'!C1322,"")</f>
        <v/>
      </c>
      <c r="F1291" t="str">
        <f>IF(SUM('A4'!S1322:X1322)=6,'A4'!D1322,"")</f>
        <v/>
      </c>
      <c r="G1291" t="str">
        <f>IF(SUM('A4'!S1322:X1322)=6,'A4'!E1322,"")</f>
        <v/>
      </c>
      <c r="H1291" t="str">
        <f>IF(SUM('A4'!S1322:X1322)=6,'A4'!F1322,"")</f>
        <v/>
      </c>
      <c r="I1291" t="str">
        <f>IF(SUM('A4'!S1322:X1322)=6,'A4'!G1322,"")</f>
        <v/>
      </c>
      <c r="J1291" s="308" t="str">
        <f>IF(SUM('A4'!S1322:X1322)=6,'A4'!H1322,"")</f>
        <v/>
      </c>
    </row>
    <row r="1292" spans="1:10" x14ac:dyDescent="0.25">
      <c r="A1292" t="str">
        <f>IF(SUM('A4'!S1323:X1323)=6,'Angaben KH-Standort'!$D$25,"")</f>
        <v/>
      </c>
      <c r="B1292" t="str">
        <f>IF(SUM('A4'!S1323:X1323)=6,'Angaben KH-Standort'!$D$26,"")</f>
        <v/>
      </c>
      <c r="C1292" t="str">
        <f>IF(SUM('A4'!S1323:X1323)=6,'Angaben KH-Standort'!$D$12,"")</f>
        <v/>
      </c>
      <c r="D1292" t="str">
        <f>IF(SUM('A4'!S1323:X1323)=6,'A1'!$F$14,"")</f>
        <v/>
      </c>
      <c r="E1292" t="str">
        <f>IF(SUM('A4'!S1323:X1323)=6,'A4'!C1323,"")</f>
        <v/>
      </c>
      <c r="F1292" t="str">
        <f>IF(SUM('A4'!S1323:X1323)=6,'A4'!D1323,"")</f>
        <v/>
      </c>
      <c r="G1292" t="str">
        <f>IF(SUM('A4'!S1323:X1323)=6,'A4'!E1323,"")</f>
        <v/>
      </c>
      <c r="H1292" t="str">
        <f>IF(SUM('A4'!S1323:X1323)=6,'A4'!F1323,"")</f>
        <v/>
      </c>
      <c r="I1292" t="str">
        <f>IF(SUM('A4'!S1323:X1323)=6,'A4'!G1323,"")</f>
        <v/>
      </c>
      <c r="J1292" s="308" t="str">
        <f>IF(SUM('A4'!S1323:X1323)=6,'A4'!H1323,"")</f>
        <v/>
      </c>
    </row>
    <row r="1293" spans="1:10" x14ac:dyDescent="0.25">
      <c r="A1293" t="str">
        <f>IF(SUM('A4'!S1324:X1324)=6,'Angaben KH-Standort'!$D$25,"")</f>
        <v/>
      </c>
      <c r="B1293" t="str">
        <f>IF(SUM('A4'!S1324:X1324)=6,'Angaben KH-Standort'!$D$26,"")</f>
        <v/>
      </c>
      <c r="C1293" t="str">
        <f>IF(SUM('A4'!S1324:X1324)=6,'Angaben KH-Standort'!$D$12,"")</f>
        <v/>
      </c>
      <c r="D1293" t="str">
        <f>IF(SUM('A4'!S1324:X1324)=6,'A1'!$F$14,"")</f>
        <v/>
      </c>
      <c r="E1293" t="str">
        <f>IF(SUM('A4'!S1324:X1324)=6,'A4'!C1324,"")</f>
        <v/>
      </c>
      <c r="F1293" t="str">
        <f>IF(SUM('A4'!S1324:X1324)=6,'A4'!D1324,"")</f>
        <v/>
      </c>
      <c r="G1293" t="str">
        <f>IF(SUM('A4'!S1324:X1324)=6,'A4'!E1324,"")</f>
        <v/>
      </c>
      <c r="H1293" t="str">
        <f>IF(SUM('A4'!S1324:X1324)=6,'A4'!F1324,"")</f>
        <v/>
      </c>
      <c r="I1293" t="str">
        <f>IF(SUM('A4'!S1324:X1324)=6,'A4'!G1324,"")</f>
        <v/>
      </c>
      <c r="J1293" s="308" t="str">
        <f>IF(SUM('A4'!S1324:X1324)=6,'A4'!H1324,"")</f>
        <v/>
      </c>
    </row>
    <row r="1294" spans="1:10" x14ac:dyDescent="0.25">
      <c r="A1294" t="str">
        <f>IF(SUM('A4'!S1325:X1325)=6,'Angaben KH-Standort'!$D$25,"")</f>
        <v/>
      </c>
      <c r="B1294" t="str">
        <f>IF(SUM('A4'!S1325:X1325)=6,'Angaben KH-Standort'!$D$26,"")</f>
        <v/>
      </c>
      <c r="C1294" t="str">
        <f>IF(SUM('A4'!S1325:X1325)=6,'Angaben KH-Standort'!$D$12,"")</f>
        <v/>
      </c>
      <c r="D1294" t="str">
        <f>IF(SUM('A4'!S1325:X1325)=6,'A1'!$F$14,"")</f>
        <v/>
      </c>
      <c r="E1294" t="str">
        <f>IF(SUM('A4'!S1325:X1325)=6,'A4'!C1325,"")</f>
        <v/>
      </c>
      <c r="F1294" t="str">
        <f>IF(SUM('A4'!S1325:X1325)=6,'A4'!D1325,"")</f>
        <v/>
      </c>
      <c r="G1294" t="str">
        <f>IF(SUM('A4'!S1325:X1325)=6,'A4'!E1325,"")</f>
        <v/>
      </c>
      <c r="H1294" t="str">
        <f>IF(SUM('A4'!S1325:X1325)=6,'A4'!F1325,"")</f>
        <v/>
      </c>
      <c r="I1294" t="str">
        <f>IF(SUM('A4'!S1325:X1325)=6,'A4'!G1325,"")</f>
        <v/>
      </c>
      <c r="J1294" s="308" t="str">
        <f>IF(SUM('A4'!S1325:X1325)=6,'A4'!H1325,"")</f>
        <v/>
      </c>
    </row>
    <row r="1295" spans="1:10" x14ac:dyDescent="0.25">
      <c r="A1295" t="str">
        <f>IF(SUM('A4'!S1326:X1326)=6,'Angaben KH-Standort'!$D$25,"")</f>
        <v/>
      </c>
      <c r="B1295" t="str">
        <f>IF(SUM('A4'!S1326:X1326)=6,'Angaben KH-Standort'!$D$26,"")</f>
        <v/>
      </c>
      <c r="C1295" t="str">
        <f>IF(SUM('A4'!S1326:X1326)=6,'Angaben KH-Standort'!$D$12,"")</f>
        <v/>
      </c>
      <c r="D1295" t="str">
        <f>IF(SUM('A4'!S1326:X1326)=6,'A1'!$F$14,"")</f>
        <v/>
      </c>
      <c r="E1295" t="str">
        <f>IF(SUM('A4'!S1326:X1326)=6,'A4'!C1326,"")</f>
        <v/>
      </c>
      <c r="F1295" t="str">
        <f>IF(SUM('A4'!S1326:X1326)=6,'A4'!D1326,"")</f>
        <v/>
      </c>
      <c r="G1295" t="str">
        <f>IF(SUM('A4'!S1326:X1326)=6,'A4'!E1326,"")</f>
        <v/>
      </c>
      <c r="H1295" t="str">
        <f>IF(SUM('A4'!S1326:X1326)=6,'A4'!F1326,"")</f>
        <v/>
      </c>
      <c r="I1295" t="str">
        <f>IF(SUM('A4'!S1326:X1326)=6,'A4'!G1326,"")</f>
        <v/>
      </c>
      <c r="J1295" s="308" t="str">
        <f>IF(SUM('A4'!S1326:X1326)=6,'A4'!H1326,"")</f>
        <v/>
      </c>
    </row>
    <row r="1296" spans="1:10" x14ac:dyDescent="0.25">
      <c r="A1296" t="str">
        <f>IF(SUM('A4'!S1327:X1327)=6,'Angaben KH-Standort'!$D$25,"")</f>
        <v/>
      </c>
      <c r="B1296" t="str">
        <f>IF(SUM('A4'!S1327:X1327)=6,'Angaben KH-Standort'!$D$26,"")</f>
        <v/>
      </c>
      <c r="C1296" t="str">
        <f>IF(SUM('A4'!S1327:X1327)=6,'Angaben KH-Standort'!$D$12,"")</f>
        <v/>
      </c>
      <c r="D1296" t="str">
        <f>IF(SUM('A4'!S1327:X1327)=6,'A1'!$F$14,"")</f>
        <v/>
      </c>
      <c r="E1296" t="str">
        <f>IF(SUM('A4'!S1327:X1327)=6,'A4'!C1327,"")</f>
        <v/>
      </c>
      <c r="F1296" t="str">
        <f>IF(SUM('A4'!S1327:X1327)=6,'A4'!D1327,"")</f>
        <v/>
      </c>
      <c r="G1296" t="str">
        <f>IF(SUM('A4'!S1327:X1327)=6,'A4'!E1327,"")</f>
        <v/>
      </c>
      <c r="H1296" t="str">
        <f>IF(SUM('A4'!S1327:X1327)=6,'A4'!F1327,"")</f>
        <v/>
      </c>
      <c r="I1296" t="str">
        <f>IF(SUM('A4'!S1327:X1327)=6,'A4'!G1327,"")</f>
        <v/>
      </c>
      <c r="J1296" s="308" t="str">
        <f>IF(SUM('A4'!S1327:X1327)=6,'A4'!H1327,"")</f>
        <v/>
      </c>
    </row>
    <row r="1297" spans="1:10" x14ac:dyDescent="0.25">
      <c r="A1297" t="str">
        <f>IF(SUM('A4'!S1328:X1328)=6,'Angaben KH-Standort'!$D$25,"")</f>
        <v/>
      </c>
      <c r="B1297" t="str">
        <f>IF(SUM('A4'!S1328:X1328)=6,'Angaben KH-Standort'!$D$26,"")</f>
        <v/>
      </c>
      <c r="C1297" t="str">
        <f>IF(SUM('A4'!S1328:X1328)=6,'Angaben KH-Standort'!$D$12,"")</f>
        <v/>
      </c>
      <c r="D1297" t="str">
        <f>IF(SUM('A4'!S1328:X1328)=6,'A1'!$F$14,"")</f>
        <v/>
      </c>
      <c r="E1297" t="str">
        <f>IF(SUM('A4'!S1328:X1328)=6,'A4'!C1328,"")</f>
        <v/>
      </c>
      <c r="F1297" t="str">
        <f>IF(SUM('A4'!S1328:X1328)=6,'A4'!D1328,"")</f>
        <v/>
      </c>
      <c r="G1297" t="str">
        <f>IF(SUM('A4'!S1328:X1328)=6,'A4'!E1328,"")</f>
        <v/>
      </c>
      <c r="H1297" t="str">
        <f>IF(SUM('A4'!S1328:X1328)=6,'A4'!F1328,"")</f>
        <v/>
      </c>
      <c r="I1297" t="str">
        <f>IF(SUM('A4'!S1328:X1328)=6,'A4'!G1328,"")</f>
        <v/>
      </c>
      <c r="J1297" s="308" t="str">
        <f>IF(SUM('A4'!S1328:X1328)=6,'A4'!H1328,"")</f>
        <v/>
      </c>
    </row>
    <row r="1298" spans="1:10" x14ac:dyDescent="0.25">
      <c r="A1298" t="str">
        <f>IF(SUM('A4'!S1329:X1329)=6,'Angaben KH-Standort'!$D$25,"")</f>
        <v/>
      </c>
      <c r="B1298" t="str">
        <f>IF(SUM('A4'!S1329:X1329)=6,'Angaben KH-Standort'!$D$26,"")</f>
        <v/>
      </c>
      <c r="C1298" t="str">
        <f>IF(SUM('A4'!S1329:X1329)=6,'Angaben KH-Standort'!$D$12,"")</f>
        <v/>
      </c>
      <c r="D1298" t="str">
        <f>IF(SUM('A4'!S1329:X1329)=6,'A1'!$F$14,"")</f>
        <v/>
      </c>
      <c r="E1298" t="str">
        <f>IF(SUM('A4'!S1329:X1329)=6,'A4'!C1329,"")</f>
        <v/>
      </c>
      <c r="F1298" t="str">
        <f>IF(SUM('A4'!S1329:X1329)=6,'A4'!D1329,"")</f>
        <v/>
      </c>
      <c r="G1298" t="str">
        <f>IF(SUM('A4'!S1329:X1329)=6,'A4'!E1329,"")</f>
        <v/>
      </c>
      <c r="H1298" t="str">
        <f>IF(SUM('A4'!S1329:X1329)=6,'A4'!F1329,"")</f>
        <v/>
      </c>
      <c r="I1298" t="str">
        <f>IF(SUM('A4'!S1329:X1329)=6,'A4'!G1329,"")</f>
        <v/>
      </c>
      <c r="J1298" s="308" t="str">
        <f>IF(SUM('A4'!S1329:X1329)=6,'A4'!H1329,"")</f>
        <v/>
      </c>
    </row>
    <row r="1299" spans="1:10" x14ac:dyDescent="0.25">
      <c r="A1299" t="str">
        <f>IF(SUM('A4'!S1330:X1330)=6,'Angaben KH-Standort'!$D$25,"")</f>
        <v/>
      </c>
      <c r="B1299" t="str">
        <f>IF(SUM('A4'!S1330:X1330)=6,'Angaben KH-Standort'!$D$26,"")</f>
        <v/>
      </c>
      <c r="C1299" t="str">
        <f>IF(SUM('A4'!S1330:X1330)=6,'Angaben KH-Standort'!$D$12,"")</f>
        <v/>
      </c>
      <c r="D1299" t="str">
        <f>IF(SUM('A4'!S1330:X1330)=6,'A1'!$F$14,"")</f>
        <v/>
      </c>
      <c r="E1299" t="str">
        <f>IF(SUM('A4'!S1330:X1330)=6,'A4'!C1330,"")</f>
        <v/>
      </c>
      <c r="F1299" t="str">
        <f>IF(SUM('A4'!S1330:X1330)=6,'A4'!D1330,"")</f>
        <v/>
      </c>
      <c r="G1299" t="str">
        <f>IF(SUM('A4'!S1330:X1330)=6,'A4'!E1330,"")</f>
        <v/>
      </c>
      <c r="H1299" t="str">
        <f>IF(SUM('A4'!S1330:X1330)=6,'A4'!F1330,"")</f>
        <v/>
      </c>
      <c r="I1299" t="str">
        <f>IF(SUM('A4'!S1330:X1330)=6,'A4'!G1330,"")</f>
        <v/>
      </c>
      <c r="J1299" s="308" t="str">
        <f>IF(SUM('A4'!S1330:X1330)=6,'A4'!H1330,"")</f>
        <v/>
      </c>
    </row>
    <row r="1300" spans="1:10" x14ac:dyDescent="0.25">
      <c r="A1300" t="str">
        <f>IF(SUM('A4'!S1331:X1331)=6,'Angaben KH-Standort'!$D$25,"")</f>
        <v/>
      </c>
      <c r="B1300" t="str">
        <f>IF(SUM('A4'!S1331:X1331)=6,'Angaben KH-Standort'!$D$26,"")</f>
        <v/>
      </c>
      <c r="C1300" t="str">
        <f>IF(SUM('A4'!S1331:X1331)=6,'Angaben KH-Standort'!$D$12,"")</f>
        <v/>
      </c>
      <c r="D1300" t="str">
        <f>IF(SUM('A4'!S1331:X1331)=6,'A1'!$F$14,"")</f>
        <v/>
      </c>
      <c r="E1300" t="str">
        <f>IF(SUM('A4'!S1331:X1331)=6,'A4'!C1331,"")</f>
        <v/>
      </c>
      <c r="F1300" t="str">
        <f>IF(SUM('A4'!S1331:X1331)=6,'A4'!D1331,"")</f>
        <v/>
      </c>
      <c r="G1300" t="str">
        <f>IF(SUM('A4'!S1331:X1331)=6,'A4'!E1331,"")</f>
        <v/>
      </c>
      <c r="H1300" t="str">
        <f>IF(SUM('A4'!S1331:X1331)=6,'A4'!F1331,"")</f>
        <v/>
      </c>
      <c r="I1300" t="str">
        <f>IF(SUM('A4'!S1331:X1331)=6,'A4'!G1331,"")</f>
        <v/>
      </c>
      <c r="J1300" s="308" t="str">
        <f>IF(SUM('A4'!S1331:X1331)=6,'A4'!H1331,"")</f>
        <v/>
      </c>
    </row>
    <row r="1301" spans="1:10" x14ac:dyDescent="0.25">
      <c r="A1301" t="str">
        <f>IF(SUM('A4'!S1332:X1332)=6,'Angaben KH-Standort'!$D$25,"")</f>
        <v/>
      </c>
      <c r="B1301" t="str">
        <f>IF(SUM('A4'!S1332:X1332)=6,'Angaben KH-Standort'!$D$26,"")</f>
        <v/>
      </c>
      <c r="C1301" t="str">
        <f>IF(SUM('A4'!S1332:X1332)=6,'Angaben KH-Standort'!$D$12,"")</f>
        <v/>
      </c>
      <c r="D1301" t="str">
        <f>IF(SUM('A4'!S1332:X1332)=6,'A1'!$F$14,"")</f>
        <v/>
      </c>
      <c r="E1301" t="str">
        <f>IF(SUM('A4'!S1332:X1332)=6,'A4'!C1332,"")</f>
        <v/>
      </c>
      <c r="F1301" t="str">
        <f>IF(SUM('A4'!S1332:X1332)=6,'A4'!D1332,"")</f>
        <v/>
      </c>
      <c r="G1301" t="str">
        <f>IF(SUM('A4'!S1332:X1332)=6,'A4'!E1332,"")</f>
        <v/>
      </c>
      <c r="H1301" t="str">
        <f>IF(SUM('A4'!S1332:X1332)=6,'A4'!F1332,"")</f>
        <v/>
      </c>
      <c r="I1301" t="str">
        <f>IF(SUM('A4'!S1332:X1332)=6,'A4'!G1332,"")</f>
        <v/>
      </c>
      <c r="J1301" s="308" t="str">
        <f>IF(SUM('A4'!S1332:X1332)=6,'A4'!H1332,"")</f>
        <v/>
      </c>
    </row>
    <row r="1302" spans="1:10" x14ac:dyDescent="0.25">
      <c r="A1302" t="str">
        <f>IF(SUM('A4'!S1333:X1333)=6,'Angaben KH-Standort'!$D$25,"")</f>
        <v/>
      </c>
      <c r="B1302" t="str">
        <f>IF(SUM('A4'!S1333:X1333)=6,'Angaben KH-Standort'!$D$26,"")</f>
        <v/>
      </c>
      <c r="C1302" t="str">
        <f>IF(SUM('A4'!S1333:X1333)=6,'Angaben KH-Standort'!$D$12,"")</f>
        <v/>
      </c>
      <c r="D1302" t="str">
        <f>IF(SUM('A4'!S1333:X1333)=6,'A1'!$F$14,"")</f>
        <v/>
      </c>
      <c r="E1302" t="str">
        <f>IF(SUM('A4'!S1333:X1333)=6,'A4'!C1333,"")</f>
        <v/>
      </c>
      <c r="F1302" t="str">
        <f>IF(SUM('A4'!S1333:X1333)=6,'A4'!D1333,"")</f>
        <v/>
      </c>
      <c r="G1302" t="str">
        <f>IF(SUM('A4'!S1333:X1333)=6,'A4'!E1333,"")</f>
        <v/>
      </c>
      <c r="H1302" t="str">
        <f>IF(SUM('A4'!S1333:X1333)=6,'A4'!F1333,"")</f>
        <v/>
      </c>
      <c r="I1302" t="str">
        <f>IF(SUM('A4'!S1333:X1333)=6,'A4'!G1333,"")</f>
        <v/>
      </c>
      <c r="J1302" s="308" t="str">
        <f>IF(SUM('A4'!S1333:X1333)=6,'A4'!H1333,"")</f>
        <v/>
      </c>
    </row>
    <row r="1303" spans="1:10" x14ac:dyDescent="0.25">
      <c r="A1303" t="str">
        <f>IF(SUM('A4'!S1334:X1334)=6,'Angaben KH-Standort'!$D$25,"")</f>
        <v/>
      </c>
      <c r="B1303" t="str">
        <f>IF(SUM('A4'!S1334:X1334)=6,'Angaben KH-Standort'!$D$26,"")</f>
        <v/>
      </c>
      <c r="C1303" t="str">
        <f>IF(SUM('A4'!S1334:X1334)=6,'Angaben KH-Standort'!$D$12,"")</f>
        <v/>
      </c>
      <c r="D1303" t="str">
        <f>IF(SUM('A4'!S1334:X1334)=6,'A1'!$F$14,"")</f>
        <v/>
      </c>
      <c r="E1303" t="str">
        <f>IF(SUM('A4'!S1334:X1334)=6,'A4'!C1334,"")</f>
        <v/>
      </c>
      <c r="F1303" t="str">
        <f>IF(SUM('A4'!S1334:X1334)=6,'A4'!D1334,"")</f>
        <v/>
      </c>
      <c r="G1303" t="str">
        <f>IF(SUM('A4'!S1334:X1334)=6,'A4'!E1334,"")</f>
        <v/>
      </c>
      <c r="H1303" t="str">
        <f>IF(SUM('A4'!S1334:X1334)=6,'A4'!F1334,"")</f>
        <v/>
      </c>
      <c r="I1303" t="str">
        <f>IF(SUM('A4'!S1334:X1334)=6,'A4'!G1334,"")</f>
        <v/>
      </c>
      <c r="J1303" s="308" t="str">
        <f>IF(SUM('A4'!S1334:X1334)=6,'A4'!H1334,"")</f>
        <v/>
      </c>
    </row>
    <row r="1304" spans="1:10" x14ac:dyDescent="0.25">
      <c r="A1304" t="str">
        <f>IF(SUM('A4'!S1335:X1335)=6,'Angaben KH-Standort'!$D$25,"")</f>
        <v/>
      </c>
      <c r="B1304" t="str">
        <f>IF(SUM('A4'!S1335:X1335)=6,'Angaben KH-Standort'!$D$26,"")</f>
        <v/>
      </c>
      <c r="C1304" t="str">
        <f>IF(SUM('A4'!S1335:X1335)=6,'Angaben KH-Standort'!$D$12,"")</f>
        <v/>
      </c>
      <c r="D1304" t="str">
        <f>IF(SUM('A4'!S1335:X1335)=6,'A1'!$F$14,"")</f>
        <v/>
      </c>
      <c r="E1304" t="str">
        <f>IF(SUM('A4'!S1335:X1335)=6,'A4'!C1335,"")</f>
        <v/>
      </c>
      <c r="F1304" t="str">
        <f>IF(SUM('A4'!S1335:X1335)=6,'A4'!D1335,"")</f>
        <v/>
      </c>
      <c r="G1304" t="str">
        <f>IF(SUM('A4'!S1335:X1335)=6,'A4'!E1335,"")</f>
        <v/>
      </c>
      <c r="H1304" t="str">
        <f>IF(SUM('A4'!S1335:X1335)=6,'A4'!F1335,"")</f>
        <v/>
      </c>
      <c r="I1304" t="str">
        <f>IF(SUM('A4'!S1335:X1335)=6,'A4'!G1335,"")</f>
        <v/>
      </c>
      <c r="J1304" s="308" t="str">
        <f>IF(SUM('A4'!S1335:X1335)=6,'A4'!H1335,"")</f>
        <v/>
      </c>
    </row>
    <row r="1305" spans="1:10" x14ac:dyDescent="0.25">
      <c r="A1305" t="str">
        <f>IF(SUM('A4'!S1336:X1336)=6,'Angaben KH-Standort'!$D$25,"")</f>
        <v/>
      </c>
      <c r="B1305" t="str">
        <f>IF(SUM('A4'!S1336:X1336)=6,'Angaben KH-Standort'!$D$26,"")</f>
        <v/>
      </c>
      <c r="C1305" t="str">
        <f>IF(SUM('A4'!S1336:X1336)=6,'Angaben KH-Standort'!$D$12,"")</f>
        <v/>
      </c>
      <c r="D1305" t="str">
        <f>IF(SUM('A4'!S1336:X1336)=6,'A1'!$F$14,"")</f>
        <v/>
      </c>
      <c r="E1305" t="str">
        <f>IF(SUM('A4'!S1336:X1336)=6,'A4'!C1336,"")</f>
        <v/>
      </c>
      <c r="F1305" t="str">
        <f>IF(SUM('A4'!S1336:X1336)=6,'A4'!D1336,"")</f>
        <v/>
      </c>
      <c r="G1305" t="str">
        <f>IF(SUM('A4'!S1336:X1336)=6,'A4'!E1336,"")</f>
        <v/>
      </c>
      <c r="H1305" t="str">
        <f>IF(SUM('A4'!S1336:X1336)=6,'A4'!F1336,"")</f>
        <v/>
      </c>
      <c r="I1305" t="str">
        <f>IF(SUM('A4'!S1336:X1336)=6,'A4'!G1336,"")</f>
        <v/>
      </c>
      <c r="J1305" s="308" t="str">
        <f>IF(SUM('A4'!S1336:X1336)=6,'A4'!H1336,"")</f>
        <v/>
      </c>
    </row>
    <row r="1306" spans="1:10" x14ac:dyDescent="0.25">
      <c r="A1306" t="str">
        <f>IF(SUM('A4'!S1337:X1337)=6,'Angaben KH-Standort'!$D$25,"")</f>
        <v/>
      </c>
      <c r="B1306" t="str">
        <f>IF(SUM('A4'!S1337:X1337)=6,'Angaben KH-Standort'!$D$26,"")</f>
        <v/>
      </c>
      <c r="C1306" t="str">
        <f>IF(SUM('A4'!S1337:X1337)=6,'Angaben KH-Standort'!$D$12,"")</f>
        <v/>
      </c>
      <c r="D1306" t="str">
        <f>IF(SUM('A4'!S1337:X1337)=6,'A1'!$F$14,"")</f>
        <v/>
      </c>
      <c r="E1306" t="str">
        <f>IF(SUM('A4'!S1337:X1337)=6,'A4'!C1337,"")</f>
        <v/>
      </c>
      <c r="F1306" t="str">
        <f>IF(SUM('A4'!S1337:X1337)=6,'A4'!D1337,"")</f>
        <v/>
      </c>
      <c r="G1306" t="str">
        <f>IF(SUM('A4'!S1337:X1337)=6,'A4'!E1337,"")</f>
        <v/>
      </c>
      <c r="H1306" t="str">
        <f>IF(SUM('A4'!S1337:X1337)=6,'A4'!F1337,"")</f>
        <v/>
      </c>
      <c r="I1306" t="str">
        <f>IF(SUM('A4'!S1337:X1337)=6,'A4'!G1337,"")</f>
        <v/>
      </c>
      <c r="J1306" s="308" t="str">
        <f>IF(SUM('A4'!S1337:X1337)=6,'A4'!H1337,"")</f>
        <v/>
      </c>
    </row>
    <row r="1307" spans="1:10" x14ac:dyDescent="0.25">
      <c r="A1307" t="str">
        <f>IF(SUM('A4'!S1338:X1338)=6,'Angaben KH-Standort'!$D$25,"")</f>
        <v/>
      </c>
      <c r="B1307" t="str">
        <f>IF(SUM('A4'!S1338:X1338)=6,'Angaben KH-Standort'!$D$26,"")</f>
        <v/>
      </c>
      <c r="C1307" t="str">
        <f>IF(SUM('A4'!S1338:X1338)=6,'Angaben KH-Standort'!$D$12,"")</f>
        <v/>
      </c>
      <c r="D1307" t="str">
        <f>IF(SUM('A4'!S1338:X1338)=6,'A1'!$F$14,"")</f>
        <v/>
      </c>
      <c r="E1307" t="str">
        <f>IF(SUM('A4'!S1338:X1338)=6,'A4'!C1338,"")</f>
        <v/>
      </c>
      <c r="F1307" t="str">
        <f>IF(SUM('A4'!S1338:X1338)=6,'A4'!D1338,"")</f>
        <v/>
      </c>
      <c r="G1307" t="str">
        <f>IF(SUM('A4'!S1338:X1338)=6,'A4'!E1338,"")</f>
        <v/>
      </c>
      <c r="H1307" t="str">
        <f>IF(SUM('A4'!S1338:X1338)=6,'A4'!F1338,"")</f>
        <v/>
      </c>
      <c r="I1307" t="str">
        <f>IF(SUM('A4'!S1338:X1338)=6,'A4'!G1338,"")</f>
        <v/>
      </c>
      <c r="J1307" s="308" t="str">
        <f>IF(SUM('A4'!S1338:X1338)=6,'A4'!H1338,"")</f>
        <v/>
      </c>
    </row>
    <row r="1308" spans="1:10" x14ac:dyDescent="0.25">
      <c r="A1308" t="str">
        <f>IF(SUM('A4'!S1339:X1339)=6,'Angaben KH-Standort'!$D$25,"")</f>
        <v/>
      </c>
      <c r="B1308" t="str">
        <f>IF(SUM('A4'!S1339:X1339)=6,'Angaben KH-Standort'!$D$26,"")</f>
        <v/>
      </c>
      <c r="C1308" t="str">
        <f>IF(SUM('A4'!S1339:X1339)=6,'Angaben KH-Standort'!$D$12,"")</f>
        <v/>
      </c>
      <c r="D1308" t="str">
        <f>IF(SUM('A4'!S1339:X1339)=6,'A1'!$F$14,"")</f>
        <v/>
      </c>
      <c r="E1308" t="str">
        <f>IF(SUM('A4'!S1339:X1339)=6,'A4'!C1339,"")</f>
        <v/>
      </c>
      <c r="F1308" t="str">
        <f>IF(SUM('A4'!S1339:X1339)=6,'A4'!D1339,"")</f>
        <v/>
      </c>
      <c r="G1308" t="str">
        <f>IF(SUM('A4'!S1339:X1339)=6,'A4'!E1339,"")</f>
        <v/>
      </c>
      <c r="H1308" t="str">
        <f>IF(SUM('A4'!S1339:X1339)=6,'A4'!F1339,"")</f>
        <v/>
      </c>
      <c r="I1308" t="str">
        <f>IF(SUM('A4'!S1339:X1339)=6,'A4'!G1339,"")</f>
        <v/>
      </c>
      <c r="J1308" s="308" t="str">
        <f>IF(SUM('A4'!S1339:X1339)=6,'A4'!H1339,"")</f>
        <v/>
      </c>
    </row>
    <row r="1309" spans="1:10" x14ac:dyDescent="0.25">
      <c r="A1309" t="str">
        <f>IF(SUM('A4'!S1340:X1340)=6,'Angaben KH-Standort'!$D$25,"")</f>
        <v/>
      </c>
      <c r="B1309" t="str">
        <f>IF(SUM('A4'!S1340:X1340)=6,'Angaben KH-Standort'!$D$26,"")</f>
        <v/>
      </c>
      <c r="C1309" t="str">
        <f>IF(SUM('A4'!S1340:X1340)=6,'Angaben KH-Standort'!$D$12,"")</f>
        <v/>
      </c>
      <c r="D1309" t="str">
        <f>IF(SUM('A4'!S1340:X1340)=6,'A1'!$F$14,"")</f>
        <v/>
      </c>
      <c r="E1309" t="str">
        <f>IF(SUM('A4'!S1340:X1340)=6,'A4'!C1340,"")</f>
        <v/>
      </c>
      <c r="F1309" t="str">
        <f>IF(SUM('A4'!S1340:X1340)=6,'A4'!D1340,"")</f>
        <v/>
      </c>
      <c r="G1309" t="str">
        <f>IF(SUM('A4'!S1340:X1340)=6,'A4'!E1340,"")</f>
        <v/>
      </c>
      <c r="H1309" t="str">
        <f>IF(SUM('A4'!S1340:X1340)=6,'A4'!F1340,"")</f>
        <v/>
      </c>
      <c r="I1309" t="str">
        <f>IF(SUM('A4'!S1340:X1340)=6,'A4'!G1340,"")</f>
        <v/>
      </c>
      <c r="J1309" s="308" t="str">
        <f>IF(SUM('A4'!S1340:X1340)=6,'A4'!H1340,"")</f>
        <v/>
      </c>
    </row>
    <row r="1310" spans="1:10" x14ac:dyDescent="0.25">
      <c r="A1310" t="str">
        <f>IF(SUM('A4'!S1341:X1341)=6,'Angaben KH-Standort'!$D$25,"")</f>
        <v/>
      </c>
      <c r="B1310" t="str">
        <f>IF(SUM('A4'!S1341:X1341)=6,'Angaben KH-Standort'!$D$26,"")</f>
        <v/>
      </c>
      <c r="C1310" t="str">
        <f>IF(SUM('A4'!S1341:X1341)=6,'Angaben KH-Standort'!$D$12,"")</f>
        <v/>
      </c>
      <c r="D1310" t="str">
        <f>IF(SUM('A4'!S1341:X1341)=6,'A1'!$F$14,"")</f>
        <v/>
      </c>
      <c r="E1310" t="str">
        <f>IF(SUM('A4'!S1341:X1341)=6,'A4'!C1341,"")</f>
        <v/>
      </c>
      <c r="F1310" t="str">
        <f>IF(SUM('A4'!S1341:X1341)=6,'A4'!D1341,"")</f>
        <v/>
      </c>
      <c r="G1310" t="str">
        <f>IF(SUM('A4'!S1341:X1341)=6,'A4'!E1341,"")</f>
        <v/>
      </c>
      <c r="H1310" t="str">
        <f>IF(SUM('A4'!S1341:X1341)=6,'A4'!F1341,"")</f>
        <v/>
      </c>
      <c r="I1310" t="str">
        <f>IF(SUM('A4'!S1341:X1341)=6,'A4'!G1341,"")</f>
        <v/>
      </c>
      <c r="J1310" s="308" t="str">
        <f>IF(SUM('A4'!S1341:X1341)=6,'A4'!H1341,"")</f>
        <v/>
      </c>
    </row>
    <row r="1311" spans="1:10" x14ac:dyDescent="0.25">
      <c r="A1311" t="str">
        <f>IF(SUM('A4'!S1342:X1342)=6,'Angaben KH-Standort'!$D$25,"")</f>
        <v/>
      </c>
      <c r="B1311" t="str">
        <f>IF(SUM('A4'!S1342:X1342)=6,'Angaben KH-Standort'!$D$26,"")</f>
        <v/>
      </c>
      <c r="C1311" t="str">
        <f>IF(SUM('A4'!S1342:X1342)=6,'Angaben KH-Standort'!$D$12,"")</f>
        <v/>
      </c>
      <c r="D1311" t="str">
        <f>IF(SUM('A4'!S1342:X1342)=6,'A1'!$F$14,"")</f>
        <v/>
      </c>
      <c r="E1311" t="str">
        <f>IF(SUM('A4'!S1342:X1342)=6,'A4'!C1342,"")</f>
        <v/>
      </c>
      <c r="F1311" t="str">
        <f>IF(SUM('A4'!S1342:X1342)=6,'A4'!D1342,"")</f>
        <v/>
      </c>
      <c r="G1311" t="str">
        <f>IF(SUM('A4'!S1342:X1342)=6,'A4'!E1342,"")</f>
        <v/>
      </c>
      <c r="H1311" t="str">
        <f>IF(SUM('A4'!S1342:X1342)=6,'A4'!F1342,"")</f>
        <v/>
      </c>
      <c r="I1311" t="str">
        <f>IF(SUM('A4'!S1342:X1342)=6,'A4'!G1342,"")</f>
        <v/>
      </c>
      <c r="J1311" s="308" t="str">
        <f>IF(SUM('A4'!S1342:X1342)=6,'A4'!H1342,"")</f>
        <v/>
      </c>
    </row>
    <row r="1312" spans="1:10" x14ac:dyDescent="0.25">
      <c r="A1312" t="str">
        <f>IF(SUM('A4'!S1343:X1343)=6,'Angaben KH-Standort'!$D$25,"")</f>
        <v/>
      </c>
      <c r="B1312" t="str">
        <f>IF(SUM('A4'!S1343:X1343)=6,'Angaben KH-Standort'!$D$26,"")</f>
        <v/>
      </c>
      <c r="C1312" t="str">
        <f>IF(SUM('A4'!S1343:X1343)=6,'Angaben KH-Standort'!$D$12,"")</f>
        <v/>
      </c>
      <c r="D1312" t="str">
        <f>IF(SUM('A4'!S1343:X1343)=6,'A1'!$F$14,"")</f>
        <v/>
      </c>
      <c r="E1312" t="str">
        <f>IF(SUM('A4'!S1343:X1343)=6,'A4'!C1343,"")</f>
        <v/>
      </c>
      <c r="F1312" t="str">
        <f>IF(SUM('A4'!S1343:X1343)=6,'A4'!D1343,"")</f>
        <v/>
      </c>
      <c r="G1312" t="str">
        <f>IF(SUM('A4'!S1343:X1343)=6,'A4'!E1343,"")</f>
        <v/>
      </c>
      <c r="H1312" t="str">
        <f>IF(SUM('A4'!S1343:X1343)=6,'A4'!F1343,"")</f>
        <v/>
      </c>
      <c r="I1312" t="str">
        <f>IF(SUM('A4'!S1343:X1343)=6,'A4'!G1343,"")</f>
        <v/>
      </c>
      <c r="J1312" s="308" t="str">
        <f>IF(SUM('A4'!S1343:X1343)=6,'A4'!H1343,"")</f>
        <v/>
      </c>
    </row>
    <row r="1313" spans="1:10" x14ac:dyDescent="0.25">
      <c r="A1313" t="str">
        <f>IF(SUM('A4'!S1344:X1344)=6,'Angaben KH-Standort'!$D$25,"")</f>
        <v/>
      </c>
      <c r="B1313" t="str">
        <f>IF(SUM('A4'!S1344:X1344)=6,'Angaben KH-Standort'!$D$26,"")</f>
        <v/>
      </c>
      <c r="C1313" t="str">
        <f>IF(SUM('A4'!S1344:X1344)=6,'Angaben KH-Standort'!$D$12,"")</f>
        <v/>
      </c>
      <c r="D1313" t="str">
        <f>IF(SUM('A4'!S1344:X1344)=6,'A1'!$F$14,"")</f>
        <v/>
      </c>
      <c r="E1313" t="str">
        <f>IF(SUM('A4'!S1344:X1344)=6,'A4'!C1344,"")</f>
        <v/>
      </c>
      <c r="F1313" t="str">
        <f>IF(SUM('A4'!S1344:X1344)=6,'A4'!D1344,"")</f>
        <v/>
      </c>
      <c r="G1313" t="str">
        <f>IF(SUM('A4'!S1344:X1344)=6,'A4'!E1344,"")</f>
        <v/>
      </c>
      <c r="H1313" t="str">
        <f>IF(SUM('A4'!S1344:X1344)=6,'A4'!F1344,"")</f>
        <v/>
      </c>
      <c r="I1313" t="str">
        <f>IF(SUM('A4'!S1344:X1344)=6,'A4'!G1344,"")</f>
        <v/>
      </c>
      <c r="J1313" s="308" t="str">
        <f>IF(SUM('A4'!S1344:X1344)=6,'A4'!H1344,"")</f>
        <v/>
      </c>
    </row>
    <row r="1314" spans="1:10" x14ac:dyDescent="0.25">
      <c r="A1314" t="str">
        <f>IF(SUM('A4'!S1345:X1345)=6,'Angaben KH-Standort'!$D$25,"")</f>
        <v/>
      </c>
      <c r="B1314" t="str">
        <f>IF(SUM('A4'!S1345:X1345)=6,'Angaben KH-Standort'!$D$26,"")</f>
        <v/>
      </c>
      <c r="C1314" t="str">
        <f>IF(SUM('A4'!S1345:X1345)=6,'Angaben KH-Standort'!$D$12,"")</f>
        <v/>
      </c>
      <c r="D1314" t="str">
        <f>IF(SUM('A4'!S1345:X1345)=6,'A1'!$F$14,"")</f>
        <v/>
      </c>
      <c r="E1314" t="str">
        <f>IF(SUM('A4'!S1345:X1345)=6,'A4'!C1345,"")</f>
        <v/>
      </c>
      <c r="F1314" t="str">
        <f>IF(SUM('A4'!S1345:X1345)=6,'A4'!D1345,"")</f>
        <v/>
      </c>
      <c r="G1314" t="str">
        <f>IF(SUM('A4'!S1345:X1345)=6,'A4'!E1345,"")</f>
        <v/>
      </c>
      <c r="H1314" t="str">
        <f>IF(SUM('A4'!S1345:X1345)=6,'A4'!F1345,"")</f>
        <v/>
      </c>
      <c r="I1314" t="str">
        <f>IF(SUM('A4'!S1345:X1345)=6,'A4'!G1345,"")</f>
        <v/>
      </c>
      <c r="J1314" s="308" t="str">
        <f>IF(SUM('A4'!S1345:X1345)=6,'A4'!H1345,"")</f>
        <v/>
      </c>
    </row>
    <row r="1315" spans="1:10" x14ac:dyDescent="0.25">
      <c r="A1315" t="str">
        <f>IF(SUM('A4'!S1346:X1346)=6,'Angaben KH-Standort'!$D$25,"")</f>
        <v/>
      </c>
      <c r="B1315" t="str">
        <f>IF(SUM('A4'!S1346:X1346)=6,'Angaben KH-Standort'!$D$26,"")</f>
        <v/>
      </c>
      <c r="C1315" t="str">
        <f>IF(SUM('A4'!S1346:X1346)=6,'Angaben KH-Standort'!$D$12,"")</f>
        <v/>
      </c>
      <c r="D1315" t="str">
        <f>IF(SUM('A4'!S1346:X1346)=6,'A1'!$F$14,"")</f>
        <v/>
      </c>
      <c r="E1315" t="str">
        <f>IF(SUM('A4'!S1346:X1346)=6,'A4'!C1346,"")</f>
        <v/>
      </c>
      <c r="F1315" t="str">
        <f>IF(SUM('A4'!S1346:X1346)=6,'A4'!D1346,"")</f>
        <v/>
      </c>
      <c r="G1315" t="str">
        <f>IF(SUM('A4'!S1346:X1346)=6,'A4'!E1346,"")</f>
        <v/>
      </c>
      <c r="H1315" t="str">
        <f>IF(SUM('A4'!S1346:X1346)=6,'A4'!F1346,"")</f>
        <v/>
      </c>
      <c r="I1315" t="str">
        <f>IF(SUM('A4'!S1346:X1346)=6,'A4'!G1346,"")</f>
        <v/>
      </c>
      <c r="J1315" s="308" t="str">
        <f>IF(SUM('A4'!S1346:X1346)=6,'A4'!H1346,"")</f>
        <v/>
      </c>
    </row>
    <row r="1316" spans="1:10" x14ac:dyDescent="0.25">
      <c r="A1316" t="str">
        <f>IF(SUM('A4'!S1347:X1347)=6,'Angaben KH-Standort'!$D$25,"")</f>
        <v/>
      </c>
      <c r="B1316" t="str">
        <f>IF(SUM('A4'!S1347:X1347)=6,'Angaben KH-Standort'!$D$26,"")</f>
        <v/>
      </c>
      <c r="C1316" t="str">
        <f>IF(SUM('A4'!S1347:X1347)=6,'Angaben KH-Standort'!$D$12,"")</f>
        <v/>
      </c>
      <c r="D1316" t="str">
        <f>IF(SUM('A4'!S1347:X1347)=6,'A1'!$F$14,"")</f>
        <v/>
      </c>
      <c r="E1316" t="str">
        <f>IF(SUM('A4'!S1347:X1347)=6,'A4'!C1347,"")</f>
        <v/>
      </c>
      <c r="F1316" t="str">
        <f>IF(SUM('A4'!S1347:X1347)=6,'A4'!D1347,"")</f>
        <v/>
      </c>
      <c r="G1316" t="str">
        <f>IF(SUM('A4'!S1347:X1347)=6,'A4'!E1347,"")</f>
        <v/>
      </c>
      <c r="H1316" t="str">
        <f>IF(SUM('A4'!S1347:X1347)=6,'A4'!F1347,"")</f>
        <v/>
      </c>
      <c r="I1316" t="str">
        <f>IF(SUM('A4'!S1347:X1347)=6,'A4'!G1347,"")</f>
        <v/>
      </c>
      <c r="J1316" s="308" t="str">
        <f>IF(SUM('A4'!S1347:X1347)=6,'A4'!H1347,"")</f>
        <v/>
      </c>
    </row>
    <row r="1317" spans="1:10" x14ac:dyDescent="0.25">
      <c r="A1317" t="str">
        <f>IF(SUM('A4'!S1348:X1348)=6,'Angaben KH-Standort'!$D$25,"")</f>
        <v/>
      </c>
      <c r="B1317" t="str">
        <f>IF(SUM('A4'!S1348:X1348)=6,'Angaben KH-Standort'!$D$26,"")</f>
        <v/>
      </c>
      <c r="C1317" t="str">
        <f>IF(SUM('A4'!S1348:X1348)=6,'Angaben KH-Standort'!$D$12,"")</f>
        <v/>
      </c>
      <c r="D1317" t="str">
        <f>IF(SUM('A4'!S1348:X1348)=6,'A1'!$F$14,"")</f>
        <v/>
      </c>
      <c r="E1317" t="str">
        <f>IF(SUM('A4'!S1348:X1348)=6,'A4'!C1348,"")</f>
        <v/>
      </c>
      <c r="F1317" t="str">
        <f>IF(SUM('A4'!S1348:X1348)=6,'A4'!D1348,"")</f>
        <v/>
      </c>
      <c r="G1317" t="str">
        <f>IF(SUM('A4'!S1348:X1348)=6,'A4'!E1348,"")</f>
        <v/>
      </c>
      <c r="H1317" t="str">
        <f>IF(SUM('A4'!S1348:X1348)=6,'A4'!F1348,"")</f>
        <v/>
      </c>
      <c r="I1317" t="str">
        <f>IF(SUM('A4'!S1348:X1348)=6,'A4'!G1348,"")</f>
        <v/>
      </c>
      <c r="J1317" s="308" t="str">
        <f>IF(SUM('A4'!S1348:X1348)=6,'A4'!H1348,"")</f>
        <v/>
      </c>
    </row>
    <row r="1318" spans="1:10" x14ac:dyDescent="0.25">
      <c r="A1318" t="str">
        <f>IF(SUM('A4'!S1349:X1349)=6,'Angaben KH-Standort'!$D$25,"")</f>
        <v/>
      </c>
      <c r="B1318" t="str">
        <f>IF(SUM('A4'!S1349:X1349)=6,'Angaben KH-Standort'!$D$26,"")</f>
        <v/>
      </c>
      <c r="C1318" t="str">
        <f>IF(SUM('A4'!S1349:X1349)=6,'Angaben KH-Standort'!$D$12,"")</f>
        <v/>
      </c>
      <c r="D1318" t="str">
        <f>IF(SUM('A4'!S1349:X1349)=6,'A1'!$F$14,"")</f>
        <v/>
      </c>
      <c r="E1318" t="str">
        <f>IF(SUM('A4'!S1349:X1349)=6,'A4'!C1349,"")</f>
        <v/>
      </c>
      <c r="F1318" t="str">
        <f>IF(SUM('A4'!S1349:X1349)=6,'A4'!D1349,"")</f>
        <v/>
      </c>
      <c r="G1318" t="str">
        <f>IF(SUM('A4'!S1349:X1349)=6,'A4'!E1349,"")</f>
        <v/>
      </c>
      <c r="H1318" t="str">
        <f>IF(SUM('A4'!S1349:X1349)=6,'A4'!F1349,"")</f>
        <v/>
      </c>
      <c r="I1318" t="str">
        <f>IF(SUM('A4'!S1349:X1349)=6,'A4'!G1349,"")</f>
        <v/>
      </c>
      <c r="J1318" s="308" t="str">
        <f>IF(SUM('A4'!S1349:X1349)=6,'A4'!H1349,"")</f>
        <v/>
      </c>
    </row>
    <row r="1319" spans="1:10" x14ac:dyDescent="0.25">
      <c r="A1319" t="str">
        <f>IF(SUM('A4'!S1350:X1350)=6,'Angaben KH-Standort'!$D$25,"")</f>
        <v/>
      </c>
      <c r="B1319" t="str">
        <f>IF(SUM('A4'!S1350:X1350)=6,'Angaben KH-Standort'!$D$26,"")</f>
        <v/>
      </c>
      <c r="C1319" t="str">
        <f>IF(SUM('A4'!S1350:X1350)=6,'Angaben KH-Standort'!$D$12,"")</f>
        <v/>
      </c>
      <c r="D1319" t="str">
        <f>IF(SUM('A4'!S1350:X1350)=6,'A1'!$F$14,"")</f>
        <v/>
      </c>
      <c r="E1319" t="str">
        <f>IF(SUM('A4'!S1350:X1350)=6,'A4'!C1350,"")</f>
        <v/>
      </c>
      <c r="F1319" t="str">
        <f>IF(SUM('A4'!S1350:X1350)=6,'A4'!D1350,"")</f>
        <v/>
      </c>
      <c r="G1319" t="str">
        <f>IF(SUM('A4'!S1350:X1350)=6,'A4'!E1350,"")</f>
        <v/>
      </c>
      <c r="H1319" t="str">
        <f>IF(SUM('A4'!S1350:X1350)=6,'A4'!F1350,"")</f>
        <v/>
      </c>
      <c r="I1319" t="str">
        <f>IF(SUM('A4'!S1350:X1350)=6,'A4'!G1350,"")</f>
        <v/>
      </c>
      <c r="J1319" s="308" t="str">
        <f>IF(SUM('A4'!S1350:X1350)=6,'A4'!H1350,"")</f>
        <v/>
      </c>
    </row>
    <row r="1320" spans="1:10" x14ac:dyDescent="0.25">
      <c r="A1320" t="str">
        <f>IF(SUM('A4'!S1351:X1351)=6,'Angaben KH-Standort'!$D$25,"")</f>
        <v/>
      </c>
      <c r="B1320" t="str">
        <f>IF(SUM('A4'!S1351:X1351)=6,'Angaben KH-Standort'!$D$26,"")</f>
        <v/>
      </c>
      <c r="C1320" t="str">
        <f>IF(SUM('A4'!S1351:X1351)=6,'Angaben KH-Standort'!$D$12,"")</f>
        <v/>
      </c>
      <c r="D1320" t="str">
        <f>IF(SUM('A4'!S1351:X1351)=6,'A1'!$F$14,"")</f>
        <v/>
      </c>
      <c r="E1320" t="str">
        <f>IF(SUM('A4'!S1351:X1351)=6,'A4'!C1351,"")</f>
        <v/>
      </c>
      <c r="F1320" t="str">
        <f>IF(SUM('A4'!S1351:X1351)=6,'A4'!D1351,"")</f>
        <v/>
      </c>
      <c r="G1320" t="str">
        <f>IF(SUM('A4'!S1351:X1351)=6,'A4'!E1351,"")</f>
        <v/>
      </c>
      <c r="H1320" t="str">
        <f>IF(SUM('A4'!S1351:X1351)=6,'A4'!F1351,"")</f>
        <v/>
      </c>
      <c r="I1320" t="str">
        <f>IF(SUM('A4'!S1351:X1351)=6,'A4'!G1351,"")</f>
        <v/>
      </c>
      <c r="J1320" s="308" t="str">
        <f>IF(SUM('A4'!S1351:X1351)=6,'A4'!H1351,"")</f>
        <v/>
      </c>
    </row>
    <row r="1321" spans="1:10" x14ac:dyDescent="0.25">
      <c r="A1321" t="str">
        <f>IF(SUM('A4'!S1352:X1352)=6,'Angaben KH-Standort'!$D$25,"")</f>
        <v/>
      </c>
      <c r="B1321" t="str">
        <f>IF(SUM('A4'!S1352:X1352)=6,'Angaben KH-Standort'!$D$26,"")</f>
        <v/>
      </c>
      <c r="C1321" t="str">
        <f>IF(SUM('A4'!S1352:X1352)=6,'Angaben KH-Standort'!$D$12,"")</f>
        <v/>
      </c>
      <c r="D1321" t="str">
        <f>IF(SUM('A4'!S1352:X1352)=6,'A1'!$F$14,"")</f>
        <v/>
      </c>
      <c r="E1321" t="str">
        <f>IF(SUM('A4'!S1352:X1352)=6,'A4'!C1352,"")</f>
        <v/>
      </c>
      <c r="F1321" t="str">
        <f>IF(SUM('A4'!S1352:X1352)=6,'A4'!D1352,"")</f>
        <v/>
      </c>
      <c r="G1321" t="str">
        <f>IF(SUM('A4'!S1352:X1352)=6,'A4'!E1352,"")</f>
        <v/>
      </c>
      <c r="H1321" t="str">
        <f>IF(SUM('A4'!S1352:X1352)=6,'A4'!F1352,"")</f>
        <v/>
      </c>
      <c r="I1321" t="str">
        <f>IF(SUM('A4'!S1352:X1352)=6,'A4'!G1352,"")</f>
        <v/>
      </c>
      <c r="J1321" s="308" t="str">
        <f>IF(SUM('A4'!S1352:X1352)=6,'A4'!H1352,"")</f>
        <v/>
      </c>
    </row>
    <row r="1322" spans="1:10" x14ac:dyDescent="0.25">
      <c r="A1322" t="str">
        <f>IF(SUM('A4'!S1353:X1353)=6,'Angaben KH-Standort'!$D$25,"")</f>
        <v/>
      </c>
      <c r="B1322" t="str">
        <f>IF(SUM('A4'!S1353:X1353)=6,'Angaben KH-Standort'!$D$26,"")</f>
        <v/>
      </c>
      <c r="C1322" t="str">
        <f>IF(SUM('A4'!S1353:X1353)=6,'Angaben KH-Standort'!$D$12,"")</f>
        <v/>
      </c>
      <c r="D1322" t="str">
        <f>IF(SUM('A4'!S1353:X1353)=6,'A1'!$F$14,"")</f>
        <v/>
      </c>
      <c r="E1322" t="str">
        <f>IF(SUM('A4'!S1353:X1353)=6,'A4'!C1353,"")</f>
        <v/>
      </c>
      <c r="F1322" t="str">
        <f>IF(SUM('A4'!S1353:X1353)=6,'A4'!D1353,"")</f>
        <v/>
      </c>
      <c r="G1322" t="str">
        <f>IF(SUM('A4'!S1353:X1353)=6,'A4'!E1353,"")</f>
        <v/>
      </c>
      <c r="H1322" t="str">
        <f>IF(SUM('A4'!S1353:X1353)=6,'A4'!F1353,"")</f>
        <v/>
      </c>
      <c r="I1322" t="str">
        <f>IF(SUM('A4'!S1353:X1353)=6,'A4'!G1353,"")</f>
        <v/>
      </c>
      <c r="J1322" s="308" t="str">
        <f>IF(SUM('A4'!S1353:X1353)=6,'A4'!H1353,"")</f>
        <v/>
      </c>
    </row>
    <row r="1323" spans="1:10" x14ac:dyDescent="0.25">
      <c r="A1323" t="str">
        <f>IF(SUM('A4'!S1354:X1354)=6,'Angaben KH-Standort'!$D$25,"")</f>
        <v/>
      </c>
      <c r="B1323" t="str">
        <f>IF(SUM('A4'!S1354:X1354)=6,'Angaben KH-Standort'!$D$26,"")</f>
        <v/>
      </c>
      <c r="C1323" t="str">
        <f>IF(SUM('A4'!S1354:X1354)=6,'Angaben KH-Standort'!$D$12,"")</f>
        <v/>
      </c>
      <c r="D1323" t="str">
        <f>IF(SUM('A4'!S1354:X1354)=6,'A1'!$F$14,"")</f>
        <v/>
      </c>
      <c r="E1323" t="str">
        <f>IF(SUM('A4'!S1354:X1354)=6,'A4'!C1354,"")</f>
        <v/>
      </c>
      <c r="F1323" t="str">
        <f>IF(SUM('A4'!S1354:X1354)=6,'A4'!D1354,"")</f>
        <v/>
      </c>
      <c r="G1323" t="str">
        <f>IF(SUM('A4'!S1354:X1354)=6,'A4'!E1354,"")</f>
        <v/>
      </c>
      <c r="H1323" t="str">
        <f>IF(SUM('A4'!S1354:X1354)=6,'A4'!F1354,"")</f>
        <v/>
      </c>
      <c r="I1323" t="str">
        <f>IF(SUM('A4'!S1354:X1354)=6,'A4'!G1354,"")</f>
        <v/>
      </c>
      <c r="J1323" s="308" t="str">
        <f>IF(SUM('A4'!S1354:X1354)=6,'A4'!H1354,"")</f>
        <v/>
      </c>
    </row>
    <row r="1324" spans="1:10" x14ac:dyDescent="0.25">
      <c r="A1324" t="str">
        <f>IF(SUM('A4'!S1355:X1355)=6,'Angaben KH-Standort'!$D$25,"")</f>
        <v/>
      </c>
      <c r="B1324" t="str">
        <f>IF(SUM('A4'!S1355:X1355)=6,'Angaben KH-Standort'!$D$26,"")</f>
        <v/>
      </c>
      <c r="C1324" t="str">
        <f>IF(SUM('A4'!S1355:X1355)=6,'Angaben KH-Standort'!$D$12,"")</f>
        <v/>
      </c>
      <c r="D1324" t="str">
        <f>IF(SUM('A4'!S1355:X1355)=6,'A1'!$F$14,"")</f>
        <v/>
      </c>
      <c r="E1324" t="str">
        <f>IF(SUM('A4'!S1355:X1355)=6,'A4'!C1355,"")</f>
        <v/>
      </c>
      <c r="F1324" t="str">
        <f>IF(SUM('A4'!S1355:X1355)=6,'A4'!D1355,"")</f>
        <v/>
      </c>
      <c r="G1324" t="str">
        <f>IF(SUM('A4'!S1355:X1355)=6,'A4'!E1355,"")</f>
        <v/>
      </c>
      <c r="H1324" t="str">
        <f>IF(SUM('A4'!S1355:X1355)=6,'A4'!F1355,"")</f>
        <v/>
      </c>
      <c r="I1324" t="str">
        <f>IF(SUM('A4'!S1355:X1355)=6,'A4'!G1355,"")</f>
        <v/>
      </c>
      <c r="J1324" s="308" t="str">
        <f>IF(SUM('A4'!S1355:X1355)=6,'A4'!H1355,"")</f>
        <v/>
      </c>
    </row>
    <row r="1325" spans="1:10" x14ac:dyDescent="0.25">
      <c r="A1325" t="str">
        <f>IF(SUM('A4'!S1356:X1356)=6,'Angaben KH-Standort'!$D$25,"")</f>
        <v/>
      </c>
      <c r="B1325" t="str">
        <f>IF(SUM('A4'!S1356:X1356)=6,'Angaben KH-Standort'!$D$26,"")</f>
        <v/>
      </c>
      <c r="C1325" t="str">
        <f>IF(SUM('A4'!S1356:X1356)=6,'Angaben KH-Standort'!$D$12,"")</f>
        <v/>
      </c>
      <c r="D1325" t="str">
        <f>IF(SUM('A4'!S1356:X1356)=6,'A1'!$F$14,"")</f>
        <v/>
      </c>
      <c r="E1325" t="str">
        <f>IF(SUM('A4'!S1356:X1356)=6,'A4'!C1356,"")</f>
        <v/>
      </c>
      <c r="F1325" t="str">
        <f>IF(SUM('A4'!S1356:X1356)=6,'A4'!D1356,"")</f>
        <v/>
      </c>
      <c r="G1325" t="str">
        <f>IF(SUM('A4'!S1356:X1356)=6,'A4'!E1356,"")</f>
        <v/>
      </c>
      <c r="H1325" t="str">
        <f>IF(SUM('A4'!S1356:X1356)=6,'A4'!F1356,"")</f>
        <v/>
      </c>
      <c r="I1325" t="str">
        <f>IF(SUM('A4'!S1356:X1356)=6,'A4'!G1356,"")</f>
        <v/>
      </c>
      <c r="J1325" s="308" t="str">
        <f>IF(SUM('A4'!S1356:X1356)=6,'A4'!H1356,"")</f>
        <v/>
      </c>
    </row>
    <row r="1326" spans="1:10" x14ac:dyDescent="0.25">
      <c r="A1326" t="str">
        <f>IF(SUM('A4'!S1357:X1357)=6,'Angaben KH-Standort'!$D$25,"")</f>
        <v/>
      </c>
      <c r="B1326" t="str">
        <f>IF(SUM('A4'!S1357:X1357)=6,'Angaben KH-Standort'!$D$26,"")</f>
        <v/>
      </c>
      <c r="C1326" t="str">
        <f>IF(SUM('A4'!S1357:X1357)=6,'Angaben KH-Standort'!$D$12,"")</f>
        <v/>
      </c>
      <c r="D1326" t="str">
        <f>IF(SUM('A4'!S1357:X1357)=6,'A1'!$F$14,"")</f>
        <v/>
      </c>
      <c r="E1326" t="str">
        <f>IF(SUM('A4'!S1357:X1357)=6,'A4'!C1357,"")</f>
        <v/>
      </c>
      <c r="F1326" t="str">
        <f>IF(SUM('A4'!S1357:X1357)=6,'A4'!D1357,"")</f>
        <v/>
      </c>
      <c r="G1326" t="str">
        <f>IF(SUM('A4'!S1357:X1357)=6,'A4'!E1357,"")</f>
        <v/>
      </c>
      <c r="H1326" t="str">
        <f>IF(SUM('A4'!S1357:X1357)=6,'A4'!F1357,"")</f>
        <v/>
      </c>
      <c r="I1326" t="str">
        <f>IF(SUM('A4'!S1357:X1357)=6,'A4'!G1357,"")</f>
        <v/>
      </c>
      <c r="J1326" s="308" t="str">
        <f>IF(SUM('A4'!S1357:X1357)=6,'A4'!H1357,"")</f>
        <v/>
      </c>
    </row>
    <row r="1327" spans="1:10" x14ac:dyDescent="0.25">
      <c r="A1327" t="str">
        <f>IF(SUM('A4'!S1358:X1358)=6,'Angaben KH-Standort'!$D$25,"")</f>
        <v/>
      </c>
      <c r="B1327" t="str">
        <f>IF(SUM('A4'!S1358:X1358)=6,'Angaben KH-Standort'!$D$26,"")</f>
        <v/>
      </c>
      <c r="C1327" t="str">
        <f>IF(SUM('A4'!S1358:X1358)=6,'Angaben KH-Standort'!$D$12,"")</f>
        <v/>
      </c>
      <c r="D1327" t="str">
        <f>IF(SUM('A4'!S1358:X1358)=6,'A1'!$F$14,"")</f>
        <v/>
      </c>
      <c r="E1327" t="str">
        <f>IF(SUM('A4'!S1358:X1358)=6,'A4'!C1358,"")</f>
        <v/>
      </c>
      <c r="F1327" t="str">
        <f>IF(SUM('A4'!S1358:X1358)=6,'A4'!D1358,"")</f>
        <v/>
      </c>
      <c r="G1327" t="str">
        <f>IF(SUM('A4'!S1358:X1358)=6,'A4'!E1358,"")</f>
        <v/>
      </c>
      <c r="H1327" t="str">
        <f>IF(SUM('A4'!S1358:X1358)=6,'A4'!F1358,"")</f>
        <v/>
      </c>
      <c r="I1327" t="str">
        <f>IF(SUM('A4'!S1358:X1358)=6,'A4'!G1358,"")</f>
        <v/>
      </c>
      <c r="J1327" s="308" t="str">
        <f>IF(SUM('A4'!S1358:X1358)=6,'A4'!H1358,"")</f>
        <v/>
      </c>
    </row>
    <row r="1328" spans="1:10" x14ac:dyDescent="0.25">
      <c r="A1328" t="str">
        <f>IF(SUM('A4'!S1359:X1359)=6,'Angaben KH-Standort'!$D$25,"")</f>
        <v/>
      </c>
      <c r="B1328" t="str">
        <f>IF(SUM('A4'!S1359:X1359)=6,'Angaben KH-Standort'!$D$26,"")</f>
        <v/>
      </c>
      <c r="C1328" t="str">
        <f>IF(SUM('A4'!S1359:X1359)=6,'Angaben KH-Standort'!$D$12,"")</f>
        <v/>
      </c>
      <c r="D1328" t="str">
        <f>IF(SUM('A4'!S1359:X1359)=6,'A1'!$F$14,"")</f>
        <v/>
      </c>
      <c r="E1328" t="str">
        <f>IF(SUM('A4'!S1359:X1359)=6,'A4'!C1359,"")</f>
        <v/>
      </c>
      <c r="F1328" t="str">
        <f>IF(SUM('A4'!S1359:X1359)=6,'A4'!D1359,"")</f>
        <v/>
      </c>
      <c r="G1328" t="str">
        <f>IF(SUM('A4'!S1359:X1359)=6,'A4'!E1359,"")</f>
        <v/>
      </c>
      <c r="H1328" t="str">
        <f>IF(SUM('A4'!S1359:X1359)=6,'A4'!F1359,"")</f>
        <v/>
      </c>
      <c r="I1328" t="str">
        <f>IF(SUM('A4'!S1359:X1359)=6,'A4'!G1359,"")</f>
        <v/>
      </c>
      <c r="J1328" s="308" t="str">
        <f>IF(SUM('A4'!S1359:X1359)=6,'A4'!H1359,"")</f>
        <v/>
      </c>
    </row>
    <row r="1329" spans="1:10" x14ac:dyDescent="0.25">
      <c r="A1329" t="str">
        <f>IF(SUM('A4'!S1360:X1360)=6,'Angaben KH-Standort'!$D$25,"")</f>
        <v/>
      </c>
      <c r="B1329" t="str">
        <f>IF(SUM('A4'!S1360:X1360)=6,'Angaben KH-Standort'!$D$26,"")</f>
        <v/>
      </c>
      <c r="C1329" t="str">
        <f>IF(SUM('A4'!S1360:X1360)=6,'Angaben KH-Standort'!$D$12,"")</f>
        <v/>
      </c>
      <c r="D1329" t="str">
        <f>IF(SUM('A4'!S1360:X1360)=6,'A1'!$F$14,"")</f>
        <v/>
      </c>
      <c r="E1329" t="str">
        <f>IF(SUM('A4'!S1360:X1360)=6,'A4'!C1360,"")</f>
        <v/>
      </c>
      <c r="F1329" t="str">
        <f>IF(SUM('A4'!S1360:X1360)=6,'A4'!D1360,"")</f>
        <v/>
      </c>
      <c r="G1329" t="str">
        <f>IF(SUM('A4'!S1360:X1360)=6,'A4'!E1360,"")</f>
        <v/>
      </c>
      <c r="H1329" t="str">
        <f>IF(SUM('A4'!S1360:X1360)=6,'A4'!F1360,"")</f>
        <v/>
      </c>
      <c r="I1329" t="str">
        <f>IF(SUM('A4'!S1360:X1360)=6,'A4'!G1360,"")</f>
        <v/>
      </c>
      <c r="J1329" s="308" t="str">
        <f>IF(SUM('A4'!S1360:X1360)=6,'A4'!H1360,"")</f>
        <v/>
      </c>
    </row>
    <row r="1330" spans="1:10" x14ac:dyDescent="0.25">
      <c r="A1330" t="str">
        <f>IF(SUM('A4'!S1361:X1361)=6,'Angaben KH-Standort'!$D$25,"")</f>
        <v/>
      </c>
      <c r="B1330" t="str">
        <f>IF(SUM('A4'!S1361:X1361)=6,'Angaben KH-Standort'!$D$26,"")</f>
        <v/>
      </c>
      <c r="C1330" t="str">
        <f>IF(SUM('A4'!S1361:X1361)=6,'Angaben KH-Standort'!$D$12,"")</f>
        <v/>
      </c>
      <c r="D1330" t="str">
        <f>IF(SUM('A4'!S1361:X1361)=6,'A1'!$F$14,"")</f>
        <v/>
      </c>
      <c r="E1330" t="str">
        <f>IF(SUM('A4'!S1361:X1361)=6,'A4'!C1361,"")</f>
        <v/>
      </c>
      <c r="F1330" t="str">
        <f>IF(SUM('A4'!S1361:X1361)=6,'A4'!D1361,"")</f>
        <v/>
      </c>
      <c r="G1330" t="str">
        <f>IF(SUM('A4'!S1361:X1361)=6,'A4'!E1361,"")</f>
        <v/>
      </c>
      <c r="H1330" t="str">
        <f>IF(SUM('A4'!S1361:X1361)=6,'A4'!F1361,"")</f>
        <v/>
      </c>
      <c r="I1330" t="str">
        <f>IF(SUM('A4'!S1361:X1361)=6,'A4'!G1361,"")</f>
        <v/>
      </c>
      <c r="J1330" s="308" t="str">
        <f>IF(SUM('A4'!S1361:X1361)=6,'A4'!H1361,"")</f>
        <v/>
      </c>
    </row>
    <row r="1331" spans="1:10" x14ac:dyDescent="0.25">
      <c r="A1331" t="str">
        <f>IF(SUM('A4'!S1362:X1362)=6,'Angaben KH-Standort'!$D$25,"")</f>
        <v/>
      </c>
      <c r="B1331" t="str">
        <f>IF(SUM('A4'!S1362:X1362)=6,'Angaben KH-Standort'!$D$26,"")</f>
        <v/>
      </c>
      <c r="C1331" t="str">
        <f>IF(SUM('A4'!S1362:X1362)=6,'Angaben KH-Standort'!$D$12,"")</f>
        <v/>
      </c>
      <c r="D1331" t="str">
        <f>IF(SUM('A4'!S1362:X1362)=6,'A1'!$F$14,"")</f>
        <v/>
      </c>
      <c r="E1331" t="str">
        <f>IF(SUM('A4'!S1362:X1362)=6,'A4'!C1362,"")</f>
        <v/>
      </c>
      <c r="F1331" t="str">
        <f>IF(SUM('A4'!S1362:X1362)=6,'A4'!D1362,"")</f>
        <v/>
      </c>
      <c r="G1331" t="str">
        <f>IF(SUM('A4'!S1362:X1362)=6,'A4'!E1362,"")</f>
        <v/>
      </c>
      <c r="H1331" t="str">
        <f>IF(SUM('A4'!S1362:X1362)=6,'A4'!F1362,"")</f>
        <v/>
      </c>
      <c r="I1331" t="str">
        <f>IF(SUM('A4'!S1362:X1362)=6,'A4'!G1362,"")</f>
        <v/>
      </c>
      <c r="J1331" s="308" t="str">
        <f>IF(SUM('A4'!S1362:X1362)=6,'A4'!H1362,"")</f>
        <v/>
      </c>
    </row>
    <row r="1332" spans="1:10" x14ac:dyDescent="0.25">
      <c r="A1332" t="str">
        <f>IF(SUM('A4'!S1363:X1363)=6,'Angaben KH-Standort'!$D$25,"")</f>
        <v/>
      </c>
      <c r="B1332" t="str">
        <f>IF(SUM('A4'!S1363:X1363)=6,'Angaben KH-Standort'!$D$26,"")</f>
        <v/>
      </c>
      <c r="C1332" t="str">
        <f>IF(SUM('A4'!S1363:X1363)=6,'Angaben KH-Standort'!$D$12,"")</f>
        <v/>
      </c>
      <c r="D1332" t="str">
        <f>IF(SUM('A4'!S1363:X1363)=6,'A1'!$F$14,"")</f>
        <v/>
      </c>
      <c r="E1332" t="str">
        <f>IF(SUM('A4'!S1363:X1363)=6,'A4'!C1363,"")</f>
        <v/>
      </c>
      <c r="F1332" t="str">
        <f>IF(SUM('A4'!S1363:X1363)=6,'A4'!D1363,"")</f>
        <v/>
      </c>
      <c r="G1332" t="str">
        <f>IF(SUM('A4'!S1363:X1363)=6,'A4'!E1363,"")</f>
        <v/>
      </c>
      <c r="H1332" t="str">
        <f>IF(SUM('A4'!S1363:X1363)=6,'A4'!F1363,"")</f>
        <v/>
      </c>
      <c r="I1332" t="str">
        <f>IF(SUM('A4'!S1363:X1363)=6,'A4'!G1363,"")</f>
        <v/>
      </c>
      <c r="J1332" s="308" t="str">
        <f>IF(SUM('A4'!S1363:X1363)=6,'A4'!H1363,"")</f>
        <v/>
      </c>
    </row>
    <row r="1333" spans="1:10" x14ac:dyDescent="0.25">
      <c r="A1333" t="str">
        <f>IF(SUM('A4'!S1364:X1364)=6,'Angaben KH-Standort'!$D$25,"")</f>
        <v/>
      </c>
      <c r="B1333" t="str">
        <f>IF(SUM('A4'!S1364:X1364)=6,'Angaben KH-Standort'!$D$26,"")</f>
        <v/>
      </c>
      <c r="C1333" t="str">
        <f>IF(SUM('A4'!S1364:X1364)=6,'Angaben KH-Standort'!$D$12,"")</f>
        <v/>
      </c>
      <c r="D1333" t="str">
        <f>IF(SUM('A4'!S1364:X1364)=6,'A1'!$F$14,"")</f>
        <v/>
      </c>
      <c r="E1333" t="str">
        <f>IF(SUM('A4'!S1364:X1364)=6,'A4'!C1364,"")</f>
        <v/>
      </c>
      <c r="F1333" t="str">
        <f>IF(SUM('A4'!S1364:X1364)=6,'A4'!D1364,"")</f>
        <v/>
      </c>
      <c r="G1333" t="str">
        <f>IF(SUM('A4'!S1364:X1364)=6,'A4'!E1364,"")</f>
        <v/>
      </c>
      <c r="H1333" t="str">
        <f>IF(SUM('A4'!S1364:X1364)=6,'A4'!F1364,"")</f>
        <v/>
      </c>
      <c r="I1333" t="str">
        <f>IF(SUM('A4'!S1364:X1364)=6,'A4'!G1364,"")</f>
        <v/>
      </c>
      <c r="J1333" s="308" t="str">
        <f>IF(SUM('A4'!S1364:X1364)=6,'A4'!H1364,"")</f>
        <v/>
      </c>
    </row>
    <row r="1334" spans="1:10" x14ac:dyDescent="0.25">
      <c r="A1334" t="str">
        <f>IF(SUM('A4'!S1365:X1365)=6,'Angaben KH-Standort'!$D$25,"")</f>
        <v/>
      </c>
      <c r="B1334" t="str">
        <f>IF(SUM('A4'!S1365:X1365)=6,'Angaben KH-Standort'!$D$26,"")</f>
        <v/>
      </c>
      <c r="C1334" t="str">
        <f>IF(SUM('A4'!S1365:X1365)=6,'Angaben KH-Standort'!$D$12,"")</f>
        <v/>
      </c>
      <c r="D1334" t="str">
        <f>IF(SUM('A4'!S1365:X1365)=6,'A1'!$F$14,"")</f>
        <v/>
      </c>
      <c r="E1334" t="str">
        <f>IF(SUM('A4'!S1365:X1365)=6,'A4'!C1365,"")</f>
        <v/>
      </c>
      <c r="F1334" t="str">
        <f>IF(SUM('A4'!S1365:X1365)=6,'A4'!D1365,"")</f>
        <v/>
      </c>
      <c r="G1334" t="str">
        <f>IF(SUM('A4'!S1365:X1365)=6,'A4'!E1365,"")</f>
        <v/>
      </c>
      <c r="H1334" t="str">
        <f>IF(SUM('A4'!S1365:X1365)=6,'A4'!F1365,"")</f>
        <v/>
      </c>
      <c r="I1334" t="str">
        <f>IF(SUM('A4'!S1365:X1365)=6,'A4'!G1365,"")</f>
        <v/>
      </c>
      <c r="J1334" s="308" t="str">
        <f>IF(SUM('A4'!S1365:X1365)=6,'A4'!H1365,"")</f>
        <v/>
      </c>
    </row>
    <row r="1335" spans="1:10" x14ac:dyDescent="0.25">
      <c r="A1335" t="str">
        <f>IF(SUM('A4'!S1366:X1366)=6,'Angaben KH-Standort'!$D$25,"")</f>
        <v/>
      </c>
      <c r="B1335" t="str">
        <f>IF(SUM('A4'!S1366:X1366)=6,'Angaben KH-Standort'!$D$26,"")</f>
        <v/>
      </c>
      <c r="C1335" t="str">
        <f>IF(SUM('A4'!S1366:X1366)=6,'Angaben KH-Standort'!$D$12,"")</f>
        <v/>
      </c>
      <c r="D1335" t="str">
        <f>IF(SUM('A4'!S1366:X1366)=6,'A1'!$F$14,"")</f>
        <v/>
      </c>
      <c r="E1335" t="str">
        <f>IF(SUM('A4'!S1366:X1366)=6,'A4'!C1366,"")</f>
        <v/>
      </c>
      <c r="F1335" t="str">
        <f>IF(SUM('A4'!S1366:X1366)=6,'A4'!D1366,"")</f>
        <v/>
      </c>
      <c r="G1335" t="str">
        <f>IF(SUM('A4'!S1366:X1366)=6,'A4'!E1366,"")</f>
        <v/>
      </c>
      <c r="H1335" t="str">
        <f>IF(SUM('A4'!S1366:X1366)=6,'A4'!F1366,"")</f>
        <v/>
      </c>
      <c r="I1335" t="str">
        <f>IF(SUM('A4'!S1366:X1366)=6,'A4'!G1366,"")</f>
        <v/>
      </c>
      <c r="J1335" s="308" t="str">
        <f>IF(SUM('A4'!S1366:X1366)=6,'A4'!H1366,"")</f>
        <v/>
      </c>
    </row>
    <row r="1336" spans="1:10" x14ac:dyDescent="0.25">
      <c r="A1336" t="str">
        <f>IF(SUM('A4'!S1367:X1367)=6,'Angaben KH-Standort'!$D$25,"")</f>
        <v/>
      </c>
      <c r="B1336" t="str">
        <f>IF(SUM('A4'!S1367:X1367)=6,'Angaben KH-Standort'!$D$26,"")</f>
        <v/>
      </c>
      <c r="C1336" t="str">
        <f>IF(SUM('A4'!S1367:X1367)=6,'Angaben KH-Standort'!$D$12,"")</f>
        <v/>
      </c>
      <c r="D1336" t="str">
        <f>IF(SUM('A4'!S1367:X1367)=6,'A1'!$F$14,"")</f>
        <v/>
      </c>
      <c r="E1336" t="str">
        <f>IF(SUM('A4'!S1367:X1367)=6,'A4'!C1367,"")</f>
        <v/>
      </c>
      <c r="F1336" t="str">
        <f>IF(SUM('A4'!S1367:X1367)=6,'A4'!D1367,"")</f>
        <v/>
      </c>
      <c r="G1336" t="str">
        <f>IF(SUM('A4'!S1367:X1367)=6,'A4'!E1367,"")</f>
        <v/>
      </c>
      <c r="H1336" t="str">
        <f>IF(SUM('A4'!S1367:X1367)=6,'A4'!F1367,"")</f>
        <v/>
      </c>
      <c r="I1336" t="str">
        <f>IF(SUM('A4'!S1367:X1367)=6,'A4'!G1367,"")</f>
        <v/>
      </c>
      <c r="J1336" s="308" t="str">
        <f>IF(SUM('A4'!S1367:X1367)=6,'A4'!H1367,"")</f>
        <v/>
      </c>
    </row>
    <row r="1337" spans="1:10" x14ac:dyDescent="0.25">
      <c r="A1337" t="str">
        <f>IF(SUM('A4'!S1368:X1368)=6,'Angaben KH-Standort'!$D$25,"")</f>
        <v/>
      </c>
      <c r="B1337" t="str">
        <f>IF(SUM('A4'!S1368:X1368)=6,'Angaben KH-Standort'!$D$26,"")</f>
        <v/>
      </c>
      <c r="C1337" t="str">
        <f>IF(SUM('A4'!S1368:X1368)=6,'Angaben KH-Standort'!$D$12,"")</f>
        <v/>
      </c>
      <c r="D1337" t="str">
        <f>IF(SUM('A4'!S1368:X1368)=6,'A1'!$F$14,"")</f>
        <v/>
      </c>
      <c r="E1337" t="str">
        <f>IF(SUM('A4'!S1368:X1368)=6,'A4'!C1368,"")</f>
        <v/>
      </c>
      <c r="F1337" t="str">
        <f>IF(SUM('A4'!S1368:X1368)=6,'A4'!D1368,"")</f>
        <v/>
      </c>
      <c r="G1337" t="str">
        <f>IF(SUM('A4'!S1368:X1368)=6,'A4'!E1368,"")</f>
        <v/>
      </c>
      <c r="H1337" t="str">
        <f>IF(SUM('A4'!S1368:X1368)=6,'A4'!F1368,"")</f>
        <v/>
      </c>
      <c r="I1337" t="str">
        <f>IF(SUM('A4'!S1368:X1368)=6,'A4'!G1368,"")</f>
        <v/>
      </c>
      <c r="J1337" s="308" t="str">
        <f>IF(SUM('A4'!S1368:X1368)=6,'A4'!H1368,"")</f>
        <v/>
      </c>
    </row>
    <row r="1338" spans="1:10" x14ac:dyDescent="0.25">
      <c r="A1338" t="str">
        <f>IF(SUM('A4'!S1369:X1369)=6,'Angaben KH-Standort'!$D$25,"")</f>
        <v/>
      </c>
      <c r="B1338" t="str">
        <f>IF(SUM('A4'!S1369:X1369)=6,'Angaben KH-Standort'!$D$26,"")</f>
        <v/>
      </c>
      <c r="C1338" t="str">
        <f>IF(SUM('A4'!S1369:X1369)=6,'Angaben KH-Standort'!$D$12,"")</f>
        <v/>
      </c>
      <c r="D1338" t="str">
        <f>IF(SUM('A4'!S1369:X1369)=6,'A1'!$F$14,"")</f>
        <v/>
      </c>
      <c r="E1338" t="str">
        <f>IF(SUM('A4'!S1369:X1369)=6,'A4'!C1369,"")</f>
        <v/>
      </c>
      <c r="F1338" t="str">
        <f>IF(SUM('A4'!S1369:X1369)=6,'A4'!D1369,"")</f>
        <v/>
      </c>
      <c r="G1338" t="str">
        <f>IF(SUM('A4'!S1369:X1369)=6,'A4'!E1369,"")</f>
        <v/>
      </c>
      <c r="H1338" t="str">
        <f>IF(SUM('A4'!S1369:X1369)=6,'A4'!F1369,"")</f>
        <v/>
      </c>
      <c r="I1338" t="str">
        <f>IF(SUM('A4'!S1369:X1369)=6,'A4'!G1369,"")</f>
        <v/>
      </c>
      <c r="J1338" s="308" t="str">
        <f>IF(SUM('A4'!S1369:X1369)=6,'A4'!H1369,"")</f>
        <v/>
      </c>
    </row>
    <row r="1339" spans="1:10" x14ac:dyDescent="0.25">
      <c r="A1339" t="str">
        <f>IF(SUM('A4'!S1370:X1370)=6,'Angaben KH-Standort'!$D$25,"")</f>
        <v/>
      </c>
      <c r="B1339" t="str">
        <f>IF(SUM('A4'!S1370:X1370)=6,'Angaben KH-Standort'!$D$26,"")</f>
        <v/>
      </c>
      <c r="C1339" t="str">
        <f>IF(SUM('A4'!S1370:X1370)=6,'Angaben KH-Standort'!$D$12,"")</f>
        <v/>
      </c>
      <c r="D1339" t="str">
        <f>IF(SUM('A4'!S1370:X1370)=6,'A1'!$F$14,"")</f>
        <v/>
      </c>
      <c r="E1339" t="str">
        <f>IF(SUM('A4'!S1370:X1370)=6,'A4'!C1370,"")</f>
        <v/>
      </c>
      <c r="F1339" t="str">
        <f>IF(SUM('A4'!S1370:X1370)=6,'A4'!D1370,"")</f>
        <v/>
      </c>
      <c r="G1339" t="str">
        <f>IF(SUM('A4'!S1370:X1370)=6,'A4'!E1370,"")</f>
        <v/>
      </c>
      <c r="H1339" t="str">
        <f>IF(SUM('A4'!S1370:X1370)=6,'A4'!F1370,"")</f>
        <v/>
      </c>
      <c r="I1339" t="str">
        <f>IF(SUM('A4'!S1370:X1370)=6,'A4'!G1370,"")</f>
        <v/>
      </c>
      <c r="J1339" s="308" t="str">
        <f>IF(SUM('A4'!S1370:X1370)=6,'A4'!H1370,"")</f>
        <v/>
      </c>
    </row>
    <row r="1340" spans="1:10" x14ac:dyDescent="0.25">
      <c r="A1340" t="str">
        <f>IF(SUM('A4'!S1371:X1371)=6,'Angaben KH-Standort'!$D$25,"")</f>
        <v/>
      </c>
      <c r="B1340" t="str">
        <f>IF(SUM('A4'!S1371:X1371)=6,'Angaben KH-Standort'!$D$26,"")</f>
        <v/>
      </c>
      <c r="C1340" t="str">
        <f>IF(SUM('A4'!S1371:X1371)=6,'Angaben KH-Standort'!$D$12,"")</f>
        <v/>
      </c>
      <c r="D1340" t="str">
        <f>IF(SUM('A4'!S1371:X1371)=6,'A1'!$F$14,"")</f>
        <v/>
      </c>
      <c r="E1340" t="str">
        <f>IF(SUM('A4'!S1371:X1371)=6,'A4'!C1371,"")</f>
        <v/>
      </c>
      <c r="F1340" t="str">
        <f>IF(SUM('A4'!S1371:X1371)=6,'A4'!D1371,"")</f>
        <v/>
      </c>
      <c r="G1340" t="str">
        <f>IF(SUM('A4'!S1371:X1371)=6,'A4'!E1371,"")</f>
        <v/>
      </c>
      <c r="H1340" t="str">
        <f>IF(SUM('A4'!S1371:X1371)=6,'A4'!F1371,"")</f>
        <v/>
      </c>
      <c r="I1340" t="str">
        <f>IF(SUM('A4'!S1371:X1371)=6,'A4'!G1371,"")</f>
        <v/>
      </c>
      <c r="J1340" s="308" t="str">
        <f>IF(SUM('A4'!S1371:X1371)=6,'A4'!H1371,"")</f>
        <v/>
      </c>
    </row>
    <row r="1341" spans="1:10" x14ac:dyDescent="0.25">
      <c r="A1341" t="str">
        <f>IF(SUM('A4'!S1372:X1372)=6,'Angaben KH-Standort'!$D$25,"")</f>
        <v/>
      </c>
      <c r="B1341" t="str">
        <f>IF(SUM('A4'!S1372:X1372)=6,'Angaben KH-Standort'!$D$26,"")</f>
        <v/>
      </c>
      <c r="C1341" t="str">
        <f>IF(SUM('A4'!S1372:X1372)=6,'Angaben KH-Standort'!$D$12,"")</f>
        <v/>
      </c>
      <c r="D1341" t="str">
        <f>IF(SUM('A4'!S1372:X1372)=6,'A1'!$F$14,"")</f>
        <v/>
      </c>
      <c r="E1341" t="str">
        <f>IF(SUM('A4'!S1372:X1372)=6,'A4'!C1372,"")</f>
        <v/>
      </c>
      <c r="F1341" t="str">
        <f>IF(SUM('A4'!S1372:X1372)=6,'A4'!D1372,"")</f>
        <v/>
      </c>
      <c r="G1341" t="str">
        <f>IF(SUM('A4'!S1372:X1372)=6,'A4'!E1372,"")</f>
        <v/>
      </c>
      <c r="H1341" t="str">
        <f>IF(SUM('A4'!S1372:X1372)=6,'A4'!F1372,"")</f>
        <v/>
      </c>
      <c r="I1341" t="str">
        <f>IF(SUM('A4'!S1372:X1372)=6,'A4'!G1372,"")</f>
        <v/>
      </c>
      <c r="J1341" s="308" t="str">
        <f>IF(SUM('A4'!S1372:X1372)=6,'A4'!H1372,"")</f>
        <v/>
      </c>
    </row>
    <row r="1342" spans="1:10" x14ac:dyDescent="0.25">
      <c r="A1342" t="str">
        <f>IF(SUM('A4'!S1373:X1373)=6,'Angaben KH-Standort'!$D$25,"")</f>
        <v/>
      </c>
      <c r="B1342" t="str">
        <f>IF(SUM('A4'!S1373:X1373)=6,'Angaben KH-Standort'!$D$26,"")</f>
        <v/>
      </c>
      <c r="C1342" t="str">
        <f>IF(SUM('A4'!S1373:X1373)=6,'Angaben KH-Standort'!$D$12,"")</f>
        <v/>
      </c>
      <c r="D1342" t="str">
        <f>IF(SUM('A4'!S1373:X1373)=6,'A1'!$F$14,"")</f>
        <v/>
      </c>
      <c r="E1342" t="str">
        <f>IF(SUM('A4'!S1373:X1373)=6,'A4'!C1373,"")</f>
        <v/>
      </c>
      <c r="F1342" t="str">
        <f>IF(SUM('A4'!S1373:X1373)=6,'A4'!D1373,"")</f>
        <v/>
      </c>
      <c r="G1342" t="str">
        <f>IF(SUM('A4'!S1373:X1373)=6,'A4'!E1373,"")</f>
        <v/>
      </c>
      <c r="H1342" t="str">
        <f>IF(SUM('A4'!S1373:X1373)=6,'A4'!F1373,"")</f>
        <v/>
      </c>
      <c r="I1342" t="str">
        <f>IF(SUM('A4'!S1373:X1373)=6,'A4'!G1373,"")</f>
        <v/>
      </c>
      <c r="J1342" s="308" t="str">
        <f>IF(SUM('A4'!S1373:X1373)=6,'A4'!H1373,"")</f>
        <v/>
      </c>
    </row>
    <row r="1343" spans="1:10" x14ac:dyDescent="0.25">
      <c r="A1343" t="str">
        <f>IF(SUM('A4'!S1374:X1374)=6,'Angaben KH-Standort'!$D$25,"")</f>
        <v/>
      </c>
      <c r="B1343" t="str">
        <f>IF(SUM('A4'!S1374:X1374)=6,'Angaben KH-Standort'!$D$26,"")</f>
        <v/>
      </c>
      <c r="C1343" t="str">
        <f>IF(SUM('A4'!S1374:X1374)=6,'Angaben KH-Standort'!$D$12,"")</f>
        <v/>
      </c>
      <c r="D1343" t="str">
        <f>IF(SUM('A4'!S1374:X1374)=6,'A1'!$F$14,"")</f>
        <v/>
      </c>
      <c r="E1343" t="str">
        <f>IF(SUM('A4'!S1374:X1374)=6,'A4'!C1374,"")</f>
        <v/>
      </c>
      <c r="F1343" t="str">
        <f>IF(SUM('A4'!S1374:X1374)=6,'A4'!D1374,"")</f>
        <v/>
      </c>
      <c r="G1343" t="str">
        <f>IF(SUM('A4'!S1374:X1374)=6,'A4'!E1374,"")</f>
        <v/>
      </c>
      <c r="H1343" t="str">
        <f>IF(SUM('A4'!S1374:X1374)=6,'A4'!F1374,"")</f>
        <v/>
      </c>
      <c r="I1343" t="str">
        <f>IF(SUM('A4'!S1374:X1374)=6,'A4'!G1374,"")</f>
        <v/>
      </c>
      <c r="J1343" s="308" t="str">
        <f>IF(SUM('A4'!S1374:X1374)=6,'A4'!H1374,"")</f>
        <v/>
      </c>
    </row>
    <row r="1344" spans="1:10" x14ac:dyDescent="0.25">
      <c r="A1344" t="str">
        <f>IF(SUM('A4'!S1375:X1375)=6,'Angaben KH-Standort'!$D$25,"")</f>
        <v/>
      </c>
      <c r="B1344" t="str">
        <f>IF(SUM('A4'!S1375:X1375)=6,'Angaben KH-Standort'!$D$26,"")</f>
        <v/>
      </c>
      <c r="C1344" t="str">
        <f>IF(SUM('A4'!S1375:X1375)=6,'Angaben KH-Standort'!$D$12,"")</f>
        <v/>
      </c>
      <c r="D1344" t="str">
        <f>IF(SUM('A4'!S1375:X1375)=6,'A1'!$F$14,"")</f>
        <v/>
      </c>
      <c r="E1344" t="str">
        <f>IF(SUM('A4'!S1375:X1375)=6,'A4'!C1375,"")</f>
        <v/>
      </c>
      <c r="F1344" t="str">
        <f>IF(SUM('A4'!S1375:X1375)=6,'A4'!D1375,"")</f>
        <v/>
      </c>
      <c r="G1344" t="str">
        <f>IF(SUM('A4'!S1375:X1375)=6,'A4'!E1375,"")</f>
        <v/>
      </c>
      <c r="H1344" t="str">
        <f>IF(SUM('A4'!S1375:X1375)=6,'A4'!F1375,"")</f>
        <v/>
      </c>
      <c r="I1344" t="str">
        <f>IF(SUM('A4'!S1375:X1375)=6,'A4'!G1375,"")</f>
        <v/>
      </c>
      <c r="J1344" s="308" t="str">
        <f>IF(SUM('A4'!S1375:X1375)=6,'A4'!H1375,"")</f>
        <v/>
      </c>
    </row>
    <row r="1345" spans="1:10" x14ac:dyDescent="0.25">
      <c r="A1345" t="str">
        <f>IF(SUM('A4'!S1376:X1376)=6,'Angaben KH-Standort'!$D$25,"")</f>
        <v/>
      </c>
      <c r="B1345" t="str">
        <f>IF(SUM('A4'!S1376:X1376)=6,'Angaben KH-Standort'!$D$26,"")</f>
        <v/>
      </c>
      <c r="C1345" t="str">
        <f>IF(SUM('A4'!S1376:X1376)=6,'Angaben KH-Standort'!$D$12,"")</f>
        <v/>
      </c>
      <c r="D1345" t="str">
        <f>IF(SUM('A4'!S1376:X1376)=6,'A1'!$F$14,"")</f>
        <v/>
      </c>
      <c r="E1345" t="str">
        <f>IF(SUM('A4'!S1376:X1376)=6,'A4'!C1376,"")</f>
        <v/>
      </c>
      <c r="F1345" t="str">
        <f>IF(SUM('A4'!S1376:X1376)=6,'A4'!D1376,"")</f>
        <v/>
      </c>
      <c r="G1345" t="str">
        <f>IF(SUM('A4'!S1376:X1376)=6,'A4'!E1376,"")</f>
        <v/>
      </c>
      <c r="H1345" t="str">
        <f>IF(SUM('A4'!S1376:X1376)=6,'A4'!F1376,"")</f>
        <v/>
      </c>
      <c r="I1345" t="str">
        <f>IF(SUM('A4'!S1376:X1376)=6,'A4'!G1376,"")</f>
        <v/>
      </c>
      <c r="J1345" s="308" t="str">
        <f>IF(SUM('A4'!S1376:X1376)=6,'A4'!H1376,"")</f>
        <v/>
      </c>
    </row>
    <row r="1346" spans="1:10" x14ac:dyDescent="0.25">
      <c r="A1346" t="str">
        <f>IF(SUM('A4'!S1377:X1377)=6,'Angaben KH-Standort'!$D$25,"")</f>
        <v/>
      </c>
      <c r="B1346" t="str">
        <f>IF(SUM('A4'!S1377:X1377)=6,'Angaben KH-Standort'!$D$26,"")</f>
        <v/>
      </c>
      <c r="C1346" t="str">
        <f>IF(SUM('A4'!S1377:X1377)=6,'Angaben KH-Standort'!$D$12,"")</f>
        <v/>
      </c>
      <c r="D1346" t="str">
        <f>IF(SUM('A4'!S1377:X1377)=6,'A1'!$F$14,"")</f>
        <v/>
      </c>
      <c r="E1346" t="str">
        <f>IF(SUM('A4'!S1377:X1377)=6,'A4'!C1377,"")</f>
        <v/>
      </c>
      <c r="F1346" t="str">
        <f>IF(SUM('A4'!S1377:X1377)=6,'A4'!D1377,"")</f>
        <v/>
      </c>
      <c r="G1346" t="str">
        <f>IF(SUM('A4'!S1377:X1377)=6,'A4'!E1377,"")</f>
        <v/>
      </c>
      <c r="H1346" t="str">
        <f>IF(SUM('A4'!S1377:X1377)=6,'A4'!F1377,"")</f>
        <v/>
      </c>
      <c r="I1346" t="str">
        <f>IF(SUM('A4'!S1377:X1377)=6,'A4'!G1377,"")</f>
        <v/>
      </c>
      <c r="J1346" s="308" t="str">
        <f>IF(SUM('A4'!S1377:X1377)=6,'A4'!H1377,"")</f>
        <v/>
      </c>
    </row>
    <row r="1347" spans="1:10" x14ac:dyDescent="0.25">
      <c r="A1347" t="str">
        <f>IF(SUM('A4'!S1378:X1378)=6,'Angaben KH-Standort'!$D$25,"")</f>
        <v/>
      </c>
      <c r="B1347" t="str">
        <f>IF(SUM('A4'!S1378:X1378)=6,'Angaben KH-Standort'!$D$26,"")</f>
        <v/>
      </c>
      <c r="C1347" t="str">
        <f>IF(SUM('A4'!S1378:X1378)=6,'Angaben KH-Standort'!$D$12,"")</f>
        <v/>
      </c>
      <c r="D1347" t="str">
        <f>IF(SUM('A4'!S1378:X1378)=6,'A1'!$F$14,"")</f>
        <v/>
      </c>
      <c r="E1347" t="str">
        <f>IF(SUM('A4'!S1378:X1378)=6,'A4'!C1378,"")</f>
        <v/>
      </c>
      <c r="F1347" t="str">
        <f>IF(SUM('A4'!S1378:X1378)=6,'A4'!D1378,"")</f>
        <v/>
      </c>
      <c r="G1347" t="str">
        <f>IF(SUM('A4'!S1378:X1378)=6,'A4'!E1378,"")</f>
        <v/>
      </c>
      <c r="H1347" t="str">
        <f>IF(SUM('A4'!S1378:X1378)=6,'A4'!F1378,"")</f>
        <v/>
      </c>
      <c r="I1347" t="str">
        <f>IF(SUM('A4'!S1378:X1378)=6,'A4'!G1378,"")</f>
        <v/>
      </c>
      <c r="J1347" s="308" t="str">
        <f>IF(SUM('A4'!S1378:X1378)=6,'A4'!H1378,"")</f>
        <v/>
      </c>
    </row>
    <row r="1348" spans="1:10" x14ac:dyDescent="0.25">
      <c r="A1348" t="str">
        <f>IF(SUM('A4'!S1379:X1379)=6,'Angaben KH-Standort'!$D$25,"")</f>
        <v/>
      </c>
      <c r="B1348" t="str">
        <f>IF(SUM('A4'!S1379:X1379)=6,'Angaben KH-Standort'!$D$26,"")</f>
        <v/>
      </c>
      <c r="C1348" t="str">
        <f>IF(SUM('A4'!S1379:X1379)=6,'Angaben KH-Standort'!$D$12,"")</f>
        <v/>
      </c>
      <c r="D1348" t="str">
        <f>IF(SUM('A4'!S1379:X1379)=6,'A1'!$F$14,"")</f>
        <v/>
      </c>
      <c r="E1348" t="str">
        <f>IF(SUM('A4'!S1379:X1379)=6,'A4'!C1379,"")</f>
        <v/>
      </c>
      <c r="F1348" t="str">
        <f>IF(SUM('A4'!S1379:X1379)=6,'A4'!D1379,"")</f>
        <v/>
      </c>
      <c r="G1348" t="str">
        <f>IF(SUM('A4'!S1379:X1379)=6,'A4'!E1379,"")</f>
        <v/>
      </c>
      <c r="H1348" t="str">
        <f>IF(SUM('A4'!S1379:X1379)=6,'A4'!F1379,"")</f>
        <v/>
      </c>
      <c r="I1348" t="str">
        <f>IF(SUM('A4'!S1379:X1379)=6,'A4'!G1379,"")</f>
        <v/>
      </c>
      <c r="J1348" s="308" t="str">
        <f>IF(SUM('A4'!S1379:X1379)=6,'A4'!H1379,"")</f>
        <v/>
      </c>
    </row>
    <row r="1349" spans="1:10" x14ac:dyDescent="0.25">
      <c r="A1349" t="str">
        <f>IF(SUM('A4'!S1380:X1380)=6,'Angaben KH-Standort'!$D$25,"")</f>
        <v/>
      </c>
      <c r="B1349" t="str">
        <f>IF(SUM('A4'!S1380:X1380)=6,'Angaben KH-Standort'!$D$26,"")</f>
        <v/>
      </c>
      <c r="C1349" t="str">
        <f>IF(SUM('A4'!S1380:X1380)=6,'Angaben KH-Standort'!$D$12,"")</f>
        <v/>
      </c>
      <c r="D1349" t="str">
        <f>IF(SUM('A4'!S1380:X1380)=6,'A1'!$F$14,"")</f>
        <v/>
      </c>
      <c r="E1349" t="str">
        <f>IF(SUM('A4'!S1380:X1380)=6,'A4'!C1380,"")</f>
        <v/>
      </c>
      <c r="F1349" t="str">
        <f>IF(SUM('A4'!S1380:X1380)=6,'A4'!D1380,"")</f>
        <v/>
      </c>
      <c r="G1349" t="str">
        <f>IF(SUM('A4'!S1380:X1380)=6,'A4'!E1380,"")</f>
        <v/>
      </c>
      <c r="H1349" t="str">
        <f>IF(SUM('A4'!S1380:X1380)=6,'A4'!F1380,"")</f>
        <v/>
      </c>
      <c r="I1349" t="str">
        <f>IF(SUM('A4'!S1380:X1380)=6,'A4'!G1380,"")</f>
        <v/>
      </c>
      <c r="J1349" s="308" t="str">
        <f>IF(SUM('A4'!S1380:X1380)=6,'A4'!H1380,"")</f>
        <v/>
      </c>
    </row>
    <row r="1350" spans="1:10" x14ac:dyDescent="0.25">
      <c r="A1350" t="str">
        <f>IF(SUM('A4'!S1381:X1381)=6,'Angaben KH-Standort'!$D$25,"")</f>
        <v/>
      </c>
      <c r="B1350" t="str">
        <f>IF(SUM('A4'!S1381:X1381)=6,'Angaben KH-Standort'!$D$26,"")</f>
        <v/>
      </c>
      <c r="C1350" t="str">
        <f>IF(SUM('A4'!S1381:X1381)=6,'Angaben KH-Standort'!$D$12,"")</f>
        <v/>
      </c>
      <c r="D1350" t="str">
        <f>IF(SUM('A4'!S1381:X1381)=6,'A1'!$F$14,"")</f>
        <v/>
      </c>
      <c r="E1350" t="str">
        <f>IF(SUM('A4'!S1381:X1381)=6,'A4'!C1381,"")</f>
        <v/>
      </c>
      <c r="F1350" t="str">
        <f>IF(SUM('A4'!S1381:X1381)=6,'A4'!D1381,"")</f>
        <v/>
      </c>
      <c r="G1350" t="str">
        <f>IF(SUM('A4'!S1381:X1381)=6,'A4'!E1381,"")</f>
        <v/>
      </c>
      <c r="H1350" t="str">
        <f>IF(SUM('A4'!S1381:X1381)=6,'A4'!F1381,"")</f>
        <v/>
      </c>
      <c r="I1350" t="str">
        <f>IF(SUM('A4'!S1381:X1381)=6,'A4'!G1381,"")</f>
        <v/>
      </c>
      <c r="J1350" s="308" t="str">
        <f>IF(SUM('A4'!S1381:X1381)=6,'A4'!H1381,"")</f>
        <v/>
      </c>
    </row>
    <row r="1351" spans="1:10" x14ac:dyDescent="0.25">
      <c r="A1351" t="str">
        <f>IF(SUM('A4'!S1382:X1382)=6,'Angaben KH-Standort'!$D$25,"")</f>
        <v/>
      </c>
      <c r="B1351" t="str">
        <f>IF(SUM('A4'!S1382:X1382)=6,'Angaben KH-Standort'!$D$26,"")</f>
        <v/>
      </c>
      <c r="C1351" t="str">
        <f>IF(SUM('A4'!S1382:X1382)=6,'Angaben KH-Standort'!$D$12,"")</f>
        <v/>
      </c>
      <c r="D1351" t="str">
        <f>IF(SUM('A4'!S1382:X1382)=6,'A1'!$F$14,"")</f>
        <v/>
      </c>
      <c r="E1351" t="str">
        <f>IF(SUM('A4'!S1382:X1382)=6,'A4'!C1382,"")</f>
        <v/>
      </c>
      <c r="F1351" t="str">
        <f>IF(SUM('A4'!S1382:X1382)=6,'A4'!D1382,"")</f>
        <v/>
      </c>
      <c r="G1351" t="str">
        <f>IF(SUM('A4'!S1382:X1382)=6,'A4'!E1382,"")</f>
        <v/>
      </c>
      <c r="H1351" t="str">
        <f>IF(SUM('A4'!S1382:X1382)=6,'A4'!F1382,"")</f>
        <v/>
      </c>
      <c r="I1351" t="str">
        <f>IF(SUM('A4'!S1382:X1382)=6,'A4'!G1382,"")</f>
        <v/>
      </c>
      <c r="J1351" s="308" t="str">
        <f>IF(SUM('A4'!S1382:X1382)=6,'A4'!H1382,"")</f>
        <v/>
      </c>
    </row>
    <row r="1352" spans="1:10" x14ac:dyDescent="0.25">
      <c r="A1352" t="str">
        <f>IF(SUM('A4'!S1383:X1383)=6,'Angaben KH-Standort'!$D$25,"")</f>
        <v/>
      </c>
      <c r="B1352" t="str">
        <f>IF(SUM('A4'!S1383:X1383)=6,'Angaben KH-Standort'!$D$26,"")</f>
        <v/>
      </c>
      <c r="C1352" t="str">
        <f>IF(SUM('A4'!S1383:X1383)=6,'Angaben KH-Standort'!$D$12,"")</f>
        <v/>
      </c>
      <c r="D1352" t="str">
        <f>IF(SUM('A4'!S1383:X1383)=6,'A1'!$F$14,"")</f>
        <v/>
      </c>
      <c r="E1352" t="str">
        <f>IF(SUM('A4'!S1383:X1383)=6,'A4'!C1383,"")</f>
        <v/>
      </c>
      <c r="F1352" t="str">
        <f>IF(SUM('A4'!S1383:X1383)=6,'A4'!D1383,"")</f>
        <v/>
      </c>
      <c r="G1352" t="str">
        <f>IF(SUM('A4'!S1383:X1383)=6,'A4'!E1383,"")</f>
        <v/>
      </c>
      <c r="H1352" t="str">
        <f>IF(SUM('A4'!S1383:X1383)=6,'A4'!F1383,"")</f>
        <v/>
      </c>
      <c r="I1352" t="str">
        <f>IF(SUM('A4'!S1383:X1383)=6,'A4'!G1383,"")</f>
        <v/>
      </c>
      <c r="J1352" s="308" t="str">
        <f>IF(SUM('A4'!S1383:X1383)=6,'A4'!H1383,"")</f>
        <v/>
      </c>
    </row>
    <row r="1353" spans="1:10" x14ac:dyDescent="0.25">
      <c r="A1353" t="str">
        <f>IF(SUM('A4'!S1384:X1384)=6,'Angaben KH-Standort'!$D$25,"")</f>
        <v/>
      </c>
      <c r="B1353" t="str">
        <f>IF(SUM('A4'!S1384:X1384)=6,'Angaben KH-Standort'!$D$26,"")</f>
        <v/>
      </c>
      <c r="C1353" t="str">
        <f>IF(SUM('A4'!S1384:X1384)=6,'Angaben KH-Standort'!$D$12,"")</f>
        <v/>
      </c>
      <c r="D1353" t="str">
        <f>IF(SUM('A4'!S1384:X1384)=6,'A1'!$F$14,"")</f>
        <v/>
      </c>
      <c r="E1353" t="str">
        <f>IF(SUM('A4'!S1384:X1384)=6,'A4'!C1384,"")</f>
        <v/>
      </c>
      <c r="F1353" t="str">
        <f>IF(SUM('A4'!S1384:X1384)=6,'A4'!D1384,"")</f>
        <v/>
      </c>
      <c r="G1353" t="str">
        <f>IF(SUM('A4'!S1384:X1384)=6,'A4'!E1384,"")</f>
        <v/>
      </c>
      <c r="H1353" t="str">
        <f>IF(SUM('A4'!S1384:X1384)=6,'A4'!F1384,"")</f>
        <v/>
      </c>
      <c r="I1353" t="str">
        <f>IF(SUM('A4'!S1384:X1384)=6,'A4'!G1384,"")</f>
        <v/>
      </c>
      <c r="J1353" s="308" t="str">
        <f>IF(SUM('A4'!S1384:X1384)=6,'A4'!H1384,"")</f>
        <v/>
      </c>
    </row>
    <row r="1354" spans="1:10" x14ac:dyDescent="0.25">
      <c r="A1354" t="str">
        <f>IF(SUM('A4'!S1385:X1385)=6,'Angaben KH-Standort'!$D$25,"")</f>
        <v/>
      </c>
      <c r="B1354" t="str">
        <f>IF(SUM('A4'!S1385:X1385)=6,'Angaben KH-Standort'!$D$26,"")</f>
        <v/>
      </c>
      <c r="C1354" t="str">
        <f>IF(SUM('A4'!S1385:X1385)=6,'Angaben KH-Standort'!$D$12,"")</f>
        <v/>
      </c>
      <c r="D1354" t="str">
        <f>IF(SUM('A4'!S1385:X1385)=6,'A1'!$F$14,"")</f>
        <v/>
      </c>
      <c r="E1354" t="str">
        <f>IF(SUM('A4'!S1385:X1385)=6,'A4'!C1385,"")</f>
        <v/>
      </c>
      <c r="F1354" t="str">
        <f>IF(SUM('A4'!S1385:X1385)=6,'A4'!D1385,"")</f>
        <v/>
      </c>
      <c r="G1354" t="str">
        <f>IF(SUM('A4'!S1385:X1385)=6,'A4'!E1385,"")</f>
        <v/>
      </c>
      <c r="H1354" t="str">
        <f>IF(SUM('A4'!S1385:X1385)=6,'A4'!F1385,"")</f>
        <v/>
      </c>
      <c r="I1354" t="str">
        <f>IF(SUM('A4'!S1385:X1385)=6,'A4'!G1385,"")</f>
        <v/>
      </c>
      <c r="J1354" s="308" t="str">
        <f>IF(SUM('A4'!S1385:X1385)=6,'A4'!H1385,"")</f>
        <v/>
      </c>
    </row>
    <row r="1355" spans="1:10" x14ac:dyDescent="0.25">
      <c r="A1355" t="str">
        <f>IF(SUM('A4'!S1386:X1386)=6,'Angaben KH-Standort'!$D$25,"")</f>
        <v/>
      </c>
      <c r="B1355" t="str">
        <f>IF(SUM('A4'!S1386:X1386)=6,'Angaben KH-Standort'!$D$26,"")</f>
        <v/>
      </c>
      <c r="C1355" t="str">
        <f>IF(SUM('A4'!S1386:X1386)=6,'Angaben KH-Standort'!$D$12,"")</f>
        <v/>
      </c>
      <c r="D1355" t="str">
        <f>IF(SUM('A4'!S1386:X1386)=6,'A1'!$F$14,"")</f>
        <v/>
      </c>
      <c r="E1355" t="str">
        <f>IF(SUM('A4'!S1386:X1386)=6,'A4'!C1386,"")</f>
        <v/>
      </c>
      <c r="F1355" t="str">
        <f>IF(SUM('A4'!S1386:X1386)=6,'A4'!D1386,"")</f>
        <v/>
      </c>
      <c r="G1355" t="str">
        <f>IF(SUM('A4'!S1386:X1386)=6,'A4'!E1386,"")</f>
        <v/>
      </c>
      <c r="H1355" t="str">
        <f>IF(SUM('A4'!S1386:X1386)=6,'A4'!F1386,"")</f>
        <v/>
      </c>
      <c r="I1355" t="str">
        <f>IF(SUM('A4'!S1386:X1386)=6,'A4'!G1386,"")</f>
        <v/>
      </c>
      <c r="J1355" s="308" t="str">
        <f>IF(SUM('A4'!S1386:X1386)=6,'A4'!H1386,"")</f>
        <v/>
      </c>
    </row>
    <row r="1356" spans="1:10" x14ac:dyDescent="0.25">
      <c r="A1356" t="str">
        <f>IF(SUM('A4'!S1387:X1387)=6,'Angaben KH-Standort'!$D$25,"")</f>
        <v/>
      </c>
      <c r="B1356" t="str">
        <f>IF(SUM('A4'!S1387:X1387)=6,'Angaben KH-Standort'!$D$26,"")</f>
        <v/>
      </c>
      <c r="C1356" t="str">
        <f>IF(SUM('A4'!S1387:X1387)=6,'Angaben KH-Standort'!$D$12,"")</f>
        <v/>
      </c>
      <c r="D1356" t="str">
        <f>IF(SUM('A4'!S1387:X1387)=6,'A1'!$F$14,"")</f>
        <v/>
      </c>
      <c r="E1356" t="str">
        <f>IF(SUM('A4'!S1387:X1387)=6,'A4'!C1387,"")</f>
        <v/>
      </c>
      <c r="F1356" t="str">
        <f>IF(SUM('A4'!S1387:X1387)=6,'A4'!D1387,"")</f>
        <v/>
      </c>
      <c r="G1356" t="str">
        <f>IF(SUM('A4'!S1387:X1387)=6,'A4'!E1387,"")</f>
        <v/>
      </c>
      <c r="H1356" t="str">
        <f>IF(SUM('A4'!S1387:X1387)=6,'A4'!F1387,"")</f>
        <v/>
      </c>
      <c r="I1356" t="str">
        <f>IF(SUM('A4'!S1387:X1387)=6,'A4'!G1387,"")</f>
        <v/>
      </c>
      <c r="J1356" s="308" t="str">
        <f>IF(SUM('A4'!S1387:X1387)=6,'A4'!H1387,"")</f>
        <v/>
      </c>
    </row>
    <row r="1357" spans="1:10" x14ac:dyDescent="0.25">
      <c r="A1357" t="str">
        <f>IF(SUM('A4'!S1388:X1388)=6,'Angaben KH-Standort'!$D$25,"")</f>
        <v/>
      </c>
      <c r="B1357" t="str">
        <f>IF(SUM('A4'!S1388:X1388)=6,'Angaben KH-Standort'!$D$26,"")</f>
        <v/>
      </c>
      <c r="C1357" t="str">
        <f>IF(SUM('A4'!S1388:X1388)=6,'Angaben KH-Standort'!$D$12,"")</f>
        <v/>
      </c>
      <c r="D1357" t="str">
        <f>IF(SUM('A4'!S1388:X1388)=6,'A1'!$F$14,"")</f>
        <v/>
      </c>
      <c r="E1357" t="str">
        <f>IF(SUM('A4'!S1388:X1388)=6,'A4'!C1388,"")</f>
        <v/>
      </c>
      <c r="F1357" t="str">
        <f>IF(SUM('A4'!S1388:X1388)=6,'A4'!D1388,"")</f>
        <v/>
      </c>
      <c r="G1357" t="str">
        <f>IF(SUM('A4'!S1388:X1388)=6,'A4'!E1388,"")</f>
        <v/>
      </c>
      <c r="H1357" t="str">
        <f>IF(SUM('A4'!S1388:X1388)=6,'A4'!F1388,"")</f>
        <v/>
      </c>
      <c r="I1357" t="str">
        <f>IF(SUM('A4'!S1388:X1388)=6,'A4'!G1388,"")</f>
        <v/>
      </c>
      <c r="J1357" s="308" t="str">
        <f>IF(SUM('A4'!S1388:X1388)=6,'A4'!H1388,"")</f>
        <v/>
      </c>
    </row>
    <row r="1358" spans="1:10" x14ac:dyDescent="0.25">
      <c r="A1358" t="str">
        <f>IF(SUM('A4'!S1389:X1389)=6,'Angaben KH-Standort'!$D$25,"")</f>
        <v/>
      </c>
      <c r="B1358" t="str">
        <f>IF(SUM('A4'!S1389:X1389)=6,'Angaben KH-Standort'!$D$26,"")</f>
        <v/>
      </c>
      <c r="C1358" t="str">
        <f>IF(SUM('A4'!S1389:X1389)=6,'Angaben KH-Standort'!$D$12,"")</f>
        <v/>
      </c>
      <c r="D1358" t="str">
        <f>IF(SUM('A4'!S1389:X1389)=6,'A1'!$F$14,"")</f>
        <v/>
      </c>
      <c r="E1358" t="str">
        <f>IF(SUM('A4'!S1389:X1389)=6,'A4'!C1389,"")</f>
        <v/>
      </c>
      <c r="F1358" t="str">
        <f>IF(SUM('A4'!S1389:X1389)=6,'A4'!D1389,"")</f>
        <v/>
      </c>
      <c r="G1358" t="str">
        <f>IF(SUM('A4'!S1389:X1389)=6,'A4'!E1389,"")</f>
        <v/>
      </c>
      <c r="H1358" t="str">
        <f>IF(SUM('A4'!S1389:X1389)=6,'A4'!F1389,"")</f>
        <v/>
      </c>
      <c r="I1358" t="str">
        <f>IF(SUM('A4'!S1389:X1389)=6,'A4'!G1389,"")</f>
        <v/>
      </c>
      <c r="J1358" s="308" t="str">
        <f>IF(SUM('A4'!S1389:X1389)=6,'A4'!H1389,"")</f>
        <v/>
      </c>
    </row>
    <row r="1359" spans="1:10" x14ac:dyDescent="0.25">
      <c r="A1359" t="str">
        <f>IF(SUM('A4'!S1390:X1390)=6,'Angaben KH-Standort'!$D$25,"")</f>
        <v/>
      </c>
      <c r="B1359" t="str">
        <f>IF(SUM('A4'!S1390:X1390)=6,'Angaben KH-Standort'!$D$26,"")</f>
        <v/>
      </c>
      <c r="C1359" t="str">
        <f>IF(SUM('A4'!S1390:X1390)=6,'Angaben KH-Standort'!$D$12,"")</f>
        <v/>
      </c>
      <c r="D1359" t="str">
        <f>IF(SUM('A4'!S1390:X1390)=6,'A1'!$F$14,"")</f>
        <v/>
      </c>
      <c r="E1359" t="str">
        <f>IF(SUM('A4'!S1390:X1390)=6,'A4'!C1390,"")</f>
        <v/>
      </c>
      <c r="F1359" t="str">
        <f>IF(SUM('A4'!S1390:X1390)=6,'A4'!D1390,"")</f>
        <v/>
      </c>
      <c r="G1359" t="str">
        <f>IF(SUM('A4'!S1390:X1390)=6,'A4'!E1390,"")</f>
        <v/>
      </c>
      <c r="H1359" t="str">
        <f>IF(SUM('A4'!S1390:X1390)=6,'A4'!F1390,"")</f>
        <v/>
      </c>
      <c r="I1359" t="str">
        <f>IF(SUM('A4'!S1390:X1390)=6,'A4'!G1390,"")</f>
        <v/>
      </c>
      <c r="J1359" s="308" t="str">
        <f>IF(SUM('A4'!S1390:X1390)=6,'A4'!H1390,"")</f>
        <v/>
      </c>
    </row>
    <row r="1360" spans="1:10" x14ac:dyDescent="0.25">
      <c r="A1360" t="str">
        <f>IF(SUM('A4'!S1391:X1391)=6,'Angaben KH-Standort'!$D$25,"")</f>
        <v/>
      </c>
      <c r="B1360" t="str">
        <f>IF(SUM('A4'!S1391:X1391)=6,'Angaben KH-Standort'!$D$26,"")</f>
        <v/>
      </c>
      <c r="C1360" t="str">
        <f>IF(SUM('A4'!S1391:X1391)=6,'Angaben KH-Standort'!$D$12,"")</f>
        <v/>
      </c>
      <c r="D1360" t="str">
        <f>IF(SUM('A4'!S1391:X1391)=6,'A1'!$F$14,"")</f>
        <v/>
      </c>
      <c r="E1360" t="str">
        <f>IF(SUM('A4'!S1391:X1391)=6,'A4'!C1391,"")</f>
        <v/>
      </c>
      <c r="F1360" t="str">
        <f>IF(SUM('A4'!S1391:X1391)=6,'A4'!D1391,"")</f>
        <v/>
      </c>
      <c r="G1360" t="str">
        <f>IF(SUM('A4'!S1391:X1391)=6,'A4'!E1391,"")</f>
        <v/>
      </c>
      <c r="H1360" t="str">
        <f>IF(SUM('A4'!S1391:X1391)=6,'A4'!F1391,"")</f>
        <v/>
      </c>
      <c r="I1360" t="str">
        <f>IF(SUM('A4'!S1391:X1391)=6,'A4'!G1391,"")</f>
        <v/>
      </c>
      <c r="J1360" s="308" t="str">
        <f>IF(SUM('A4'!S1391:X1391)=6,'A4'!H1391,"")</f>
        <v/>
      </c>
    </row>
    <row r="1361" spans="1:10" x14ac:dyDescent="0.25">
      <c r="A1361" t="str">
        <f>IF(SUM('A4'!S1392:X1392)=6,'Angaben KH-Standort'!$D$25,"")</f>
        <v/>
      </c>
      <c r="B1361" t="str">
        <f>IF(SUM('A4'!S1392:X1392)=6,'Angaben KH-Standort'!$D$26,"")</f>
        <v/>
      </c>
      <c r="C1361" t="str">
        <f>IF(SUM('A4'!S1392:X1392)=6,'Angaben KH-Standort'!$D$12,"")</f>
        <v/>
      </c>
      <c r="D1361" t="str">
        <f>IF(SUM('A4'!S1392:X1392)=6,'A1'!$F$14,"")</f>
        <v/>
      </c>
      <c r="E1361" t="str">
        <f>IF(SUM('A4'!S1392:X1392)=6,'A4'!C1392,"")</f>
        <v/>
      </c>
      <c r="F1361" t="str">
        <f>IF(SUM('A4'!S1392:X1392)=6,'A4'!D1392,"")</f>
        <v/>
      </c>
      <c r="G1361" t="str">
        <f>IF(SUM('A4'!S1392:X1392)=6,'A4'!E1392,"")</f>
        <v/>
      </c>
      <c r="H1361" t="str">
        <f>IF(SUM('A4'!S1392:X1392)=6,'A4'!F1392,"")</f>
        <v/>
      </c>
      <c r="I1361" t="str">
        <f>IF(SUM('A4'!S1392:X1392)=6,'A4'!G1392,"")</f>
        <v/>
      </c>
      <c r="J1361" s="308" t="str">
        <f>IF(SUM('A4'!S1392:X1392)=6,'A4'!H1392,"")</f>
        <v/>
      </c>
    </row>
    <row r="1362" spans="1:10" x14ac:dyDescent="0.25">
      <c r="A1362" t="str">
        <f>IF(SUM('A4'!S1393:X1393)=6,'Angaben KH-Standort'!$D$25,"")</f>
        <v/>
      </c>
      <c r="B1362" t="str">
        <f>IF(SUM('A4'!S1393:X1393)=6,'Angaben KH-Standort'!$D$26,"")</f>
        <v/>
      </c>
      <c r="C1362" t="str">
        <f>IF(SUM('A4'!S1393:X1393)=6,'Angaben KH-Standort'!$D$12,"")</f>
        <v/>
      </c>
      <c r="D1362" t="str">
        <f>IF(SUM('A4'!S1393:X1393)=6,'A1'!$F$14,"")</f>
        <v/>
      </c>
      <c r="E1362" t="str">
        <f>IF(SUM('A4'!S1393:X1393)=6,'A4'!C1393,"")</f>
        <v/>
      </c>
      <c r="F1362" t="str">
        <f>IF(SUM('A4'!S1393:X1393)=6,'A4'!D1393,"")</f>
        <v/>
      </c>
      <c r="G1362" t="str">
        <f>IF(SUM('A4'!S1393:X1393)=6,'A4'!E1393,"")</f>
        <v/>
      </c>
      <c r="H1362" t="str">
        <f>IF(SUM('A4'!S1393:X1393)=6,'A4'!F1393,"")</f>
        <v/>
      </c>
      <c r="I1362" t="str">
        <f>IF(SUM('A4'!S1393:X1393)=6,'A4'!G1393,"")</f>
        <v/>
      </c>
      <c r="J1362" s="308" t="str">
        <f>IF(SUM('A4'!S1393:X1393)=6,'A4'!H1393,"")</f>
        <v/>
      </c>
    </row>
    <row r="1363" spans="1:10" x14ac:dyDescent="0.25">
      <c r="A1363" t="str">
        <f>IF(SUM('A4'!S1394:X1394)=6,'Angaben KH-Standort'!$D$25,"")</f>
        <v/>
      </c>
      <c r="B1363" t="str">
        <f>IF(SUM('A4'!S1394:X1394)=6,'Angaben KH-Standort'!$D$26,"")</f>
        <v/>
      </c>
      <c r="C1363" t="str">
        <f>IF(SUM('A4'!S1394:X1394)=6,'Angaben KH-Standort'!$D$12,"")</f>
        <v/>
      </c>
      <c r="D1363" t="str">
        <f>IF(SUM('A4'!S1394:X1394)=6,'A1'!$F$14,"")</f>
        <v/>
      </c>
      <c r="E1363" t="str">
        <f>IF(SUM('A4'!S1394:X1394)=6,'A4'!C1394,"")</f>
        <v/>
      </c>
      <c r="F1363" t="str">
        <f>IF(SUM('A4'!S1394:X1394)=6,'A4'!D1394,"")</f>
        <v/>
      </c>
      <c r="G1363" t="str">
        <f>IF(SUM('A4'!S1394:X1394)=6,'A4'!E1394,"")</f>
        <v/>
      </c>
      <c r="H1363" t="str">
        <f>IF(SUM('A4'!S1394:X1394)=6,'A4'!F1394,"")</f>
        <v/>
      </c>
      <c r="I1363" t="str">
        <f>IF(SUM('A4'!S1394:X1394)=6,'A4'!G1394,"")</f>
        <v/>
      </c>
      <c r="J1363" s="308" t="str">
        <f>IF(SUM('A4'!S1394:X1394)=6,'A4'!H1394,"")</f>
        <v/>
      </c>
    </row>
    <row r="1364" spans="1:10" x14ac:dyDescent="0.25">
      <c r="A1364" t="str">
        <f>IF(SUM('A4'!S1395:X1395)=6,'Angaben KH-Standort'!$D$25,"")</f>
        <v/>
      </c>
      <c r="B1364" t="str">
        <f>IF(SUM('A4'!S1395:X1395)=6,'Angaben KH-Standort'!$D$26,"")</f>
        <v/>
      </c>
      <c r="C1364" t="str">
        <f>IF(SUM('A4'!S1395:X1395)=6,'Angaben KH-Standort'!$D$12,"")</f>
        <v/>
      </c>
      <c r="D1364" t="str">
        <f>IF(SUM('A4'!S1395:X1395)=6,'A1'!$F$14,"")</f>
        <v/>
      </c>
      <c r="E1364" t="str">
        <f>IF(SUM('A4'!S1395:X1395)=6,'A4'!C1395,"")</f>
        <v/>
      </c>
      <c r="F1364" t="str">
        <f>IF(SUM('A4'!S1395:X1395)=6,'A4'!D1395,"")</f>
        <v/>
      </c>
      <c r="G1364" t="str">
        <f>IF(SUM('A4'!S1395:X1395)=6,'A4'!E1395,"")</f>
        <v/>
      </c>
      <c r="H1364" t="str">
        <f>IF(SUM('A4'!S1395:X1395)=6,'A4'!F1395,"")</f>
        <v/>
      </c>
      <c r="I1364" t="str">
        <f>IF(SUM('A4'!S1395:X1395)=6,'A4'!G1395,"")</f>
        <v/>
      </c>
      <c r="J1364" s="308" t="str">
        <f>IF(SUM('A4'!S1395:X1395)=6,'A4'!H1395,"")</f>
        <v/>
      </c>
    </row>
    <row r="1365" spans="1:10" x14ac:dyDescent="0.25">
      <c r="A1365" t="str">
        <f>IF(SUM('A4'!S1396:X1396)=6,'Angaben KH-Standort'!$D$25,"")</f>
        <v/>
      </c>
      <c r="B1365" t="str">
        <f>IF(SUM('A4'!S1396:X1396)=6,'Angaben KH-Standort'!$D$26,"")</f>
        <v/>
      </c>
      <c r="C1365" t="str">
        <f>IF(SUM('A4'!S1396:X1396)=6,'Angaben KH-Standort'!$D$12,"")</f>
        <v/>
      </c>
      <c r="D1365" t="str">
        <f>IF(SUM('A4'!S1396:X1396)=6,'A1'!$F$14,"")</f>
        <v/>
      </c>
      <c r="E1365" t="str">
        <f>IF(SUM('A4'!S1396:X1396)=6,'A4'!C1396,"")</f>
        <v/>
      </c>
      <c r="F1365" t="str">
        <f>IF(SUM('A4'!S1396:X1396)=6,'A4'!D1396,"")</f>
        <v/>
      </c>
      <c r="G1365" t="str">
        <f>IF(SUM('A4'!S1396:X1396)=6,'A4'!E1396,"")</f>
        <v/>
      </c>
      <c r="H1365" t="str">
        <f>IF(SUM('A4'!S1396:X1396)=6,'A4'!F1396,"")</f>
        <v/>
      </c>
      <c r="I1365" t="str">
        <f>IF(SUM('A4'!S1396:X1396)=6,'A4'!G1396,"")</f>
        <v/>
      </c>
      <c r="J1365" s="308" t="str">
        <f>IF(SUM('A4'!S1396:X1396)=6,'A4'!H1396,"")</f>
        <v/>
      </c>
    </row>
    <row r="1366" spans="1:10" x14ac:dyDescent="0.25">
      <c r="A1366" t="str">
        <f>IF(SUM('A4'!S1397:X1397)=6,'Angaben KH-Standort'!$D$25,"")</f>
        <v/>
      </c>
      <c r="B1366" t="str">
        <f>IF(SUM('A4'!S1397:X1397)=6,'Angaben KH-Standort'!$D$26,"")</f>
        <v/>
      </c>
      <c r="C1366" t="str">
        <f>IF(SUM('A4'!S1397:X1397)=6,'Angaben KH-Standort'!$D$12,"")</f>
        <v/>
      </c>
      <c r="D1366" t="str">
        <f>IF(SUM('A4'!S1397:X1397)=6,'A1'!$F$14,"")</f>
        <v/>
      </c>
      <c r="E1366" t="str">
        <f>IF(SUM('A4'!S1397:X1397)=6,'A4'!C1397,"")</f>
        <v/>
      </c>
      <c r="F1366" t="str">
        <f>IF(SUM('A4'!S1397:X1397)=6,'A4'!D1397,"")</f>
        <v/>
      </c>
      <c r="G1366" t="str">
        <f>IF(SUM('A4'!S1397:X1397)=6,'A4'!E1397,"")</f>
        <v/>
      </c>
      <c r="H1366" t="str">
        <f>IF(SUM('A4'!S1397:X1397)=6,'A4'!F1397,"")</f>
        <v/>
      </c>
      <c r="I1366" t="str">
        <f>IF(SUM('A4'!S1397:X1397)=6,'A4'!G1397,"")</f>
        <v/>
      </c>
      <c r="J1366" s="308" t="str">
        <f>IF(SUM('A4'!S1397:X1397)=6,'A4'!H1397,"")</f>
        <v/>
      </c>
    </row>
    <row r="1367" spans="1:10" x14ac:dyDescent="0.25">
      <c r="A1367" t="str">
        <f>IF(SUM('A4'!S1398:X1398)=6,'Angaben KH-Standort'!$D$25,"")</f>
        <v/>
      </c>
      <c r="B1367" t="str">
        <f>IF(SUM('A4'!S1398:X1398)=6,'Angaben KH-Standort'!$D$26,"")</f>
        <v/>
      </c>
      <c r="C1367" t="str">
        <f>IF(SUM('A4'!S1398:X1398)=6,'Angaben KH-Standort'!$D$12,"")</f>
        <v/>
      </c>
      <c r="D1367" t="str">
        <f>IF(SUM('A4'!S1398:X1398)=6,'A1'!$F$14,"")</f>
        <v/>
      </c>
      <c r="E1367" t="str">
        <f>IF(SUM('A4'!S1398:X1398)=6,'A4'!C1398,"")</f>
        <v/>
      </c>
      <c r="F1367" t="str">
        <f>IF(SUM('A4'!S1398:X1398)=6,'A4'!D1398,"")</f>
        <v/>
      </c>
      <c r="G1367" t="str">
        <f>IF(SUM('A4'!S1398:X1398)=6,'A4'!E1398,"")</f>
        <v/>
      </c>
      <c r="H1367" t="str">
        <f>IF(SUM('A4'!S1398:X1398)=6,'A4'!F1398,"")</f>
        <v/>
      </c>
      <c r="I1367" t="str">
        <f>IF(SUM('A4'!S1398:X1398)=6,'A4'!G1398,"")</f>
        <v/>
      </c>
      <c r="J1367" s="308" t="str">
        <f>IF(SUM('A4'!S1398:X1398)=6,'A4'!H1398,"")</f>
        <v/>
      </c>
    </row>
    <row r="1368" spans="1:10" x14ac:dyDescent="0.25">
      <c r="A1368" t="str">
        <f>IF(SUM('A4'!S1399:X1399)=6,'Angaben KH-Standort'!$D$25,"")</f>
        <v/>
      </c>
      <c r="B1368" t="str">
        <f>IF(SUM('A4'!S1399:X1399)=6,'Angaben KH-Standort'!$D$26,"")</f>
        <v/>
      </c>
      <c r="C1368" t="str">
        <f>IF(SUM('A4'!S1399:X1399)=6,'Angaben KH-Standort'!$D$12,"")</f>
        <v/>
      </c>
      <c r="D1368" t="str">
        <f>IF(SUM('A4'!S1399:X1399)=6,'A1'!$F$14,"")</f>
        <v/>
      </c>
      <c r="E1368" t="str">
        <f>IF(SUM('A4'!S1399:X1399)=6,'A4'!C1399,"")</f>
        <v/>
      </c>
      <c r="F1368" t="str">
        <f>IF(SUM('A4'!S1399:X1399)=6,'A4'!D1399,"")</f>
        <v/>
      </c>
      <c r="G1368" t="str">
        <f>IF(SUM('A4'!S1399:X1399)=6,'A4'!E1399,"")</f>
        <v/>
      </c>
      <c r="H1368" t="str">
        <f>IF(SUM('A4'!S1399:X1399)=6,'A4'!F1399,"")</f>
        <v/>
      </c>
      <c r="I1368" t="str">
        <f>IF(SUM('A4'!S1399:X1399)=6,'A4'!G1399,"")</f>
        <v/>
      </c>
      <c r="J1368" s="308" t="str">
        <f>IF(SUM('A4'!S1399:X1399)=6,'A4'!H1399,"")</f>
        <v/>
      </c>
    </row>
    <row r="1369" spans="1:10" x14ac:dyDescent="0.25">
      <c r="A1369" t="str">
        <f>IF(SUM('A4'!S1400:X1400)=6,'Angaben KH-Standort'!$D$25,"")</f>
        <v/>
      </c>
      <c r="B1369" t="str">
        <f>IF(SUM('A4'!S1400:X1400)=6,'Angaben KH-Standort'!$D$26,"")</f>
        <v/>
      </c>
      <c r="C1369" t="str">
        <f>IF(SUM('A4'!S1400:X1400)=6,'Angaben KH-Standort'!$D$12,"")</f>
        <v/>
      </c>
      <c r="D1369" t="str">
        <f>IF(SUM('A4'!S1400:X1400)=6,'A1'!$F$14,"")</f>
        <v/>
      </c>
      <c r="E1369" t="str">
        <f>IF(SUM('A4'!S1400:X1400)=6,'A4'!C1400,"")</f>
        <v/>
      </c>
      <c r="F1369" t="str">
        <f>IF(SUM('A4'!S1400:X1400)=6,'A4'!D1400,"")</f>
        <v/>
      </c>
      <c r="G1369" t="str">
        <f>IF(SUM('A4'!S1400:X1400)=6,'A4'!E1400,"")</f>
        <v/>
      </c>
      <c r="H1369" t="str">
        <f>IF(SUM('A4'!S1400:X1400)=6,'A4'!F1400,"")</f>
        <v/>
      </c>
      <c r="I1369" t="str">
        <f>IF(SUM('A4'!S1400:X1400)=6,'A4'!G1400,"")</f>
        <v/>
      </c>
      <c r="J1369" s="308" t="str">
        <f>IF(SUM('A4'!S1400:X1400)=6,'A4'!H1400,"")</f>
        <v/>
      </c>
    </row>
    <row r="1370" spans="1:10" x14ac:dyDescent="0.25">
      <c r="A1370" t="str">
        <f>IF(SUM('A4'!S1401:X1401)=6,'Angaben KH-Standort'!$D$25,"")</f>
        <v/>
      </c>
      <c r="B1370" t="str">
        <f>IF(SUM('A4'!S1401:X1401)=6,'Angaben KH-Standort'!$D$26,"")</f>
        <v/>
      </c>
      <c r="C1370" t="str">
        <f>IF(SUM('A4'!S1401:X1401)=6,'Angaben KH-Standort'!$D$12,"")</f>
        <v/>
      </c>
      <c r="D1370" t="str">
        <f>IF(SUM('A4'!S1401:X1401)=6,'A1'!$F$14,"")</f>
        <v/>
      </c>
      <c r="E1370" t="str">
        <f>IF(SUM('A4'!S1401:X1401)=6,'A4'!C1401,"")</f>
        <v/>
      </c>
      <c r="F1370" t="str">
        <f>IF(SUM('A4'!S1401:X1401)=6,'A4'!D1401,"")</f>
        <v/>
      </c>
      <c r="G1370" t="str">
        <f>IF(SUM('A4'!S1401:X1401)=6,'A4'!E1401,"")</f>
        <v/>
      </c>
      <c r="H1370" t="str">
        <f>IF(SUM('A4'!S1401:X1401)=6,'A4'!F1401,"")</f>
        <v/>
      </c>
      <c r="I1370" t="str">
        <f>IF(SUM('A4'!S1401:X1401)=6,'A4'!G1401,"")</f>
        <v/>
      </c>
      <c r="J1370" s="308" t="str">
        <f>IF(SUM('A4'!S1401:X1401)=6,'A4'!H1401,"")</f>
        <v/>
      </c>
    </row>
    <row r="1371" spans="1:10" x14ac:dyDescent="0.25">
      <c r="A1371" t="str">
        <f>IF(SUM('A4'!S1402:X1402)=6,'Angaben KH-Standort'!$D$25,"")</f>
        <v/>
      </c>
      <c r="B1371" t="str">
        <f>IF(SUM('A4'!S1402:X1402)=6,'Angaben KH-Standort'!$D$26,"")</f>
        <v/>
      </c>
      <c r="C1371" t="str">
        <f>IF(SUM('A4'!S1402:X1402)=6,'Angaben KH-Standort'!$D$12,"")</f>
        <v/>
      </c>
      <c r="D1371" t="str">
        <f>IF(SUM('A4'!S1402:X1402)=6,'A1'!$F$14,"")</f>
        <v/>
      </c>
      <c r="E1371" t="str">
        <f>IF(SUM('A4'!S1402:X1402)=6,'A4'!C1402,"")</f>
        <v/>
      </c>
      <c r="F1371" t="str">
        <f>IF(SUM('A4'!S1402:X1402)=6,'A4'!D1402,"")</f>
        <v/>
      </c>
      <c r="G1371" t="str">
        <f>IF(SUM('A4'!S1402:X1402)=6,'A4'!E1402,"")</f>
        <v/>
      </c>
      <c r="H1371" t="str">
        <f>IF(SUM('A4'!S1402:X1402)=6,'A4'!F1402,"")</f>
        <v/>
      </c>
      <c r="I1371" t="str">
        <f>IF(SUM('A4'!S1402:X1402)=6,'A4'!G1402,"")</f>
        <v/>
      </c>
      <c r="J1371" s="308" t="str">
        <f>IF(SUM('A4'!S1402:X1402)=6,'A4'!H1402,"")</f>
        <v/>
      </c>
    </row>
    <row r="1372" spans="1:10" x14ac:dyDescent="0.25">
      <c r="A1372" t="str">
        <f>IF(SUM('A4'!S1403:X1403)=6,'Angaben KH-Standort'!$D$25,"")</f>
        <v/>
      </c>
      <c r="B1372" t="str">
        <f>IF(SUM('A4'!S1403:X1403)=6,'Angaben KH-Standort'!$D$26,"")</f>
        <v/>
      </c>
      <c r="C1372" t="str">
        <f>IF(SUM('A4'!S1403:X1403)=6,'Angaben KH-Standort'!$D$12,"")</f>
        <v/>
      </c>
      <c r="D1372" t="str">
        <f>IF(SUM('A4'!S1403:X1403)=6,'A1'!$F$14,"")</f>
        <v/>
      </c>
      <c r="E1372" t="str">
        <f>IF(SUM('A4'!S1403:X1403)=6,'A4'!C1403,"")</f>
        <v/>
      </c>
      <c r="F1372" t="str">
        <f>IF(SUM('A4'!S1403:X1403)=6,'A4'!D1403,"")</f>
        <v/>
      </c>
      <c r="G1372" t="str">
        <f>IF(SUM('A4'!S1403:X1403)=6,'A4'!E1403,"")</f>
        <v/>
      </c>
      <c r="H1372" t="str">
        <f>IF(SUM('A4'!S1403:X1403)=6,'A4'!F1403,"")</f>
        <v/>
      </c>
      <c r="I1372" t="str">
        <f>IF(SUM('A4'!S1403:X1403)=6,'A4'!G1403,"")</f>
        <v/>
      </c>
      <c r="J1372" s="308" t="str">
        <f>IF(SUM('A4'!S1403:X1403)=6,'A4'!H1403,"")</f>
        <v/>
      </c>
    </row>
    <row r="1373" spans="1:10" x14ac:dyDescent="0.25">
      <c r="A1373" t="str">
        <f>IF(SUM('A4'!S1404:X1404)=6,'Angaben KH-Standort'!$D$25,"")</f>
        <v/>
      </c>
      <c r="B1373" t="str">
        <f>IF(SUM('A4'!S1404:X1404)=6,'Angaben KH-Standort'!$D$26,"")</f>
        <v/>
      </c>
      <c r="C1373" t="str">
        <f>IF(SUM('A4'!S1404:X1404)=6,'Angaben KH-Standort'!$D$12,"")</f>
        <v/>
      </c>
      <c r="D1373" t="str">
        <f>IF(SUM('A4'!S1404:X1404)=6,'A1'!$F$14,"")</f>
        <v/>
      </c>
      <c r="E1373" t="str">
        <f>IF(SUM('A4'!S1404:X1404)=6,'A4'!C1404,"")</f>
        <v/>
      </c>
      <c r="F1373" t="str">
        <f>IF(SUM('A4'!S1404:X1404)=6,'A4'!D1404,"")</f>
        <v/>
      </c>
      <c r="G1373" t="str">
        <f>IF(SUM('A4'!S1404:X1404)=6,'A4'!E1404,"")</f>
        <v/>
      </c>
      <c r="H1373" t="str">
        <f>IF(SUM('A4'!S1404:X1404)=6,'A4'!F1404,"")</f>
        <v/>
      </c>
      <c r="I1373" t="str">
        <f>IF(SUM('A4'!S1404:X1404)=6,'A4'!G1404,"")</f>
        <v/>
      </c>
      <c r="J1373" s="308" t="str">
        <f>IF(SUM('A4'!S1404:X1404)=6,'A4'!H1404,"")</f>
        <v/>
      </c>
    </row>
    <row r="1374" spans="1:10" x14ac:dyDescent="0.25">
      <c r="A1374" t="str">
        <f>IF(SUM('A4'!S1405:X1405)=6,'Angaben KH-Standort'!$D$25,"")</f>
        <v/>
      </c>
      <c r="B1374" t="str">
        <f>IF(SUM('A4'!S1405:X1405)=6,'Angaben KH-Standort'!$D$26,"")</f>
        <v/>
      </c>
      <c r="C1374" t="str">
        <f>IF(SUM('A4'!S1405:X1405)=6,'Angaben KH-Standort'!$D$12,"")</f>
        <v/>
      </c>
      <c r="D1374" t="str">
        <f>IF(SUM('A4'!S1405:X1405)=6,'A1'!$F$14,"")</f>
        <v/>
      </c>
      <c r="E1374" t="str">
        <f>IF(SUM('A4'!S1405:X1405)=6,'A4'!C1405,"")</f>
        <v/>
      </c>
      <c r="F1374" t="str">
        <f>IF(SUM('A4'!S1405:X1405)=6,'A4'!D1405,"")</f>
        <v/>
      </c>
      <c r="G1374" t="str">
        <f>IF(SUM('A4'!S1405:X1405)=6,'A4'!E1405,"")</f>
        <v/>
      </c>
      <c r="H1374" t="str">
        <f>IF(SUM('A4'!S1405:X1405)=6,'A4'!F1405,"")</f>
        <v/>
      </c>
      <c r="I1374" t="str">
        <f>IF(SUM('A4'!S1405:X1405)=6,'A4'!G1405,"")</f>
        <v/>
      </c>
      <c r="J1374" s="308" t="str">
        <f>IF(SUM('A4'!S1405:X1405)=6,'A4'!H1405,"")</f>
        <v/>
      </c>
    </row>
    <row r="1375" spans="1:10" x14ac:dyDescent="0.25">
      <c r="A1375" t="str">
        <f>IF(SUM('A4'!S1406:X1406)=6,'Angaben KH-Standort'!$D$25,"")</f>
        <v/>
      </c>
      <c r="B1375" t="str">
        <f>IF(SUM('A4'!S1406:X1406)=6,'Angaben KH-Standort'!$D$26,"")</f>
        <v/>
      </c>
      <c r="C1375" t="str">
        <f>IF(SUM('A4'!S1406:X1406)=6,'Angaben KH-Standort'!$D$12,"")</f>
        <v/>
      </c>
      <c r="D1375" t="str">
        <f>IF(SUM('A4'!S1406:X1406)=6,'A1'!$F$14,"")</f>
        <v/>
      </c>
      <c r="E1375" t="str">
        <f>IF(SUM('A4'!S1406:X1406)=6,'A4'!C1406,"")</f>
        <v/>
      </c>
      <c r="F1375" t="str">
        <f>IF(SUM('A4'!S1406:X1406)=6,'A4'!D1406,"")</f>
        <v/>
      </c>
      <c r="G1375" t="str">
        <f>IF(SUM('A4'!S1406:X1406)=6,'A4'!E1406,"")</f>
        <v/>
      </c>
      <c r="H1375" t="str">
        <f>IF(SUM('A4'!S1406:X1406)=6,'A4'!F1406,"")</f>
        <v/>
      </c>
      <c r="I1375" t="str">
        <f>IF(SUM('A4'!S1406:X1406)=6,'A4'!G1406,"")</f>
        <v/>
      </c>
      <c r="J1375" s="308" t="str">
        <f>IF(SUM('A4'!S1406:X1406)=6,'A4'!H1406,"")</f>
        <v/>
      </c>
    </row>
    <row r="1376" spans="1:10" x14ac:dyDescent="0.25">
      <c r="A1376" t="str">
        <f>IF(SUM('A4'!S1407:X1407)=6,'Angaben KH-Standort'!$D$25,"")</f>
        <v/>
      </c>
      <c r="B1376" t="str">
        <f>IF(SUM('A4'!S1407:X1407)=6,'Angaben KH-Standort'!$D$26,"")</f>
        <v/>
      </c>
      <c r="C1376" t="str">
        <f>IF(SUM('A4'!S1407:X1407)=6,'Angaben KH-Standort'!$D$12,"")</f>
        <v/>
      </c>
      <c r="D1376" t="str">
        <f>IF(SUM('A4'!S1407:X1407)=6,'A1'!$F$14,"")</f>
        <v/>
      </c>
      <c r="E1376" t="str">
        <f>IF(SUM('A4'!S1407:X1407)=6,'A4'!C1407,"")</f>
        <v/>
      </c>
      <c r="F1376" t="str">
        <f>IF(SUM('A4'!S1407:X1407)=6,'A4'!D1407,"")</f>
        <v/>
      </c>
      <c r="G1376" t="str">
        <f>IF(SUM('A4'!S1407:X1407)=6,'A4'!E1407,"")</f>
        <v/>
      </c>
      <c r="H1376" t="str">
        <f>IF(SUM('A4'!S1407:X1407)=6,'A4'!F1407,"")</f>
        <v/>
      </c>
      <c r="I1376" t="str">
        <f>IF(SUM('A4'!S1407:X1407)=6,'A4'!G1407,"")</f>
        <v/>
      </c>
      <c r="J1376" s="308" t="str">
        <f>IF(SUM('A4'!S1407:X1407)=6,'A4'!H1407,"")</f>
        <v/>
      </c>
    </row>
    <row r="1377" spans="1:10" x14ac:dyDescent="0.25">
      <c r="A1377" t="str">
        <f>IF(SUM('A4'!S1408:X1408)=6,'Angaben KH-Standort'!$D$25,"")</f>
        <v/>
      </c>
      <c r="B1377" t="str">
        <f>IF(SUM('A4'!S1408:X1408)=6,'Angaben KH-Standort'!$D$26,"")</f>
        <v/>
      </c>
      <c r="C1377" t="str">
        <f>IF(SUM('A4'!S1408:X1408)=6,'Angaben KH-Standort'!$D$12,"")</f>
        <v/>
      </c>
      <c r="D1377" t="str">
        <f>IF(SUM('A4'!S1408:X1408)=6,'A1'!$F$14,"")</f>
        <v/>
      </c>
      <c r="E1377" t="str">
        <f>IF(SUM('A4'!S1408:X1408)=6,'A4'!C1408,"")</f>
        <v/>
      </c>
      <c r="F1377" t="str">
        <f>IF(SUM('A4'!S1408:X1408)=6,'A4'!D1408,"")</f>
        <v/>
      </c>
      <c r="G1377" t="str">
        <f>IF(SUM('A4'!S1408:X1408)=6,'A4'!E1408,"")</f>
        <v/>
      </c>
      <c r="H1377" t="str">
        <f>IF(SUM('A4'!S1408:X1408)=6,'A4'!F1408,"")</f>
        <v/>
      </c>
      <c r="I1377" t="str">
        <f>IF(SUM('A4'!S1408:X1408)=6,'A4'!G1408,"")</f>
        <v/>
      </c>
      <c r="J1377" s="308" t="str">
        <f>IF(SUM('A4'!S1408:X1408)=6,'A4'!H1408,"")</f>
        <v/>
      </c>
    </row>
    <row r="1378" spans="1:10" x14ac:dyDescent="0.25">
      <c r="A1378" t="str">
        <f>IF(SUM('A4'!S1409:X1409)=6,'Angaben KH-Standort'!$D$25,"")</f>
        <v/>
      </c>
      <c r="B1378" t="str">
        <f>IF(SUM('A4'!S1409:X1409)=6,'Angaben KH-Standort'!$D$26,"")</f>
        <v/>
      </c>
      <c r="C1378" t="str">
        <f>IF(SUM('A4'!S1409:X1409)=6,'Angaben KH-Standort'!$D$12,"")</f>
        <v/>
      </c>
      <c r="D1378" t="str">
        <f>IF(SUM('A4'!S1409:X1409)=6,'A1'!$F$14,"")</f>
        <v/>
      </c>
      <c r="E1378" t="str">
        <f>IF(SUM('A4'!S1409:X1409)=6,'A4'!C1409,"")</f>
        <v/>
      </c>
      <c r="F1378" t="str">
        <f>IF(SUM('A4'!S1409:X1409)=6,'A4'!D1409,"")</f>
        <v/>
      </c>
      <c r="G1378" t="str">
        <f>IF(SUM('A4'!S1409:X1409)=6,'A4'!E1409,"")</f>
        <v/>
      </c>
      <c r="H1378" t="str">
        <f>IF(SUM('A4'!S1409:X1409)=6,'A4'!F1409,"")</f>
        <v/>
      </c>
      <c r="I1378" t="str">
        <f>IF(SUM('A4'!S1409:X1409)=6,'A4'!G1409,"")</f>
        <v/>
      </c>
      <c r="J1378" s="308" t="str">
        <f>IF(SUM('A4'!S1409:X1409)=6,'A4'!H1409,"")</f>
        <v/>
      </c>
    </row>
    <row r="1379" spans="1:10" x14ac:dyDescent="0.25">
      <c r="A1379" t="str">
        <f>IF(SUM('A4'!S1410:X1410)=6,'Angaben KH-Standort'!$D$25,"")</f>
        <v/>
      </c>
      <c r="B1379" t="str">
        <f>IF(SUM('A4'!S1410:X1410)=6,'Angaben KH-Standort'!$D$26,"")</f>
        <v/>
      </c>
      <c r="C1379" t="str">
        <f>IF(SUM('A4'!S1410:X1410)=6,'Angaben KH-Standort'!$D$12,"")</f>
        <v/>
      </c>
      <c r="D1379" t="str">
        <f>IF(SUM('A4'!S1410:X1410)=6,'A1'!$F$14,"")</f>
        <v/>
      </c>
      <c r="E1379" t="str">
        <f>IF(SUM('A4'!S1410:X1410)=6,'A4'!C1410,"")</f>
        <v/>
      </c>
      <c r="F1379" t="str">
        <f>IF(SUM('A4'!S1410:X1410)=6,'A4'!D1410,"")</f>
        <v/>
      </c>
      <c r="G1379" t="str">
        <f>IF(SUM('A4'!S1410:X1410)=6,'A4'!E1410,"")</f>
        <v/>
      </c>
      <c r="H1379" t="str">
        <f>IF(SUM('A4'!S1410:X1410)=6,'A4'!F1410,"")</f>
        <v/>
      </c>
      <c r="I1379" t="str">
        <f>IF(SUM('A4'!S1410:X1410)=6,'A4'!G1410,"")</f>
        <v/>
      </c>
      <c r="J1379" s="308" t="str">
        <f>IF(SUM('A4'!S1410:X1410)=6,'A4'!H1410,"")</f>
        <v/>
      </c>
    </row>
    <row r="1380" spans="1:10" x14ac:dyDescent="0.25">
      <c r="A1380" t="str">
        <f>IF(SUM('A4'!S1411:X1411)=6,'Angaben KH-Standort'!$D$25,"")</f>
        <v/>
      </c>
      <c r="B1380" t="str">
        <f>IF(SUM('A4'!S1411:X1411)=6,'Angaben KH-Standort'!$D$26,"")</f>
        <v/>
      </c>
      <c r="C1380" t="str">
        <f>IF(SUM('A4'!S1411:X1411)=6,'Angaben KH-Standort'!$D$12,"")</f>
        <v/>
      </c>
      <c r="D1380" t="str">
        <f>IF(SUM('A4'!S1411:X1411)=6,'A1'!$F$14,"")</f>
        <v/>
      </c>
      <c r="E1380" t="str">
        <f>IF(SUM('A4'!S1411:X1411)=6,'A4'!C1411,"")</f>
        <v/>
      </c>
      <c r="F1380" t="str">
        <f>IF(SUM('A4'!S1411:X1411)=6,'A4'!D1411,"")</f>
        <v/>
      </c>
      <c r="G1380" t="str">
        <f>IF(SUM('A4'!S1411:X1411)=6,'A4'!E1411,"")</f>
        <v/>
      </c>
      <c r="H1380" t="str">
        <f>IF(SUM('A4'!S1411:X1411)=6,'A4'!F1411,"")</f>
        <v/>
      </c>
      <c r="I1380" t="str">
        <f>IF(SUM('A4'!S1411:X1411)=6,'A4'!G1411,"")</f>
        <v/>
      </c>
      <c r="J1380" s="308" t="str">
        <f>IF(SUM('A4'!S1411:X1411)=6,'A4'!H1411,"")</f>
        <v/>
      </c>
    </row>
    <row r="1381" spans="1:10" x14ac:dyDescent="0.25">
      <c r="A1381" t="str">
        <f>IF(SUM('A4'!S1412:X1412)=6,'Angaben KH-Standort'!$D$25,"")</f>
        <v/>
      </c>
      <c r="B1381" t="str">
        <f>IF(SUM('A4'!S1412:X1412)=6,'Angaben KH-Standort'!$D$26,"")</f>
        <v/>
      </c>
      <c r="C1381" t="str">
        <f>IF(SUM('A4'!S1412:X1412)=6,'Angaben KH-Standort'!$D$12,"")</f>
        <v/>
      </c>
      <c r="D1381" t="str">
        <f>IF(SUM('A4'!S1412:X1412)=6,'A1'!$F$14,"")</f>
        <v/>
      </c>
      <c r="E1381" t="str">
        <f>IF(SUM('A4'!S1412:X1412)=6,'A4'!C1412,"")</f>
        <v/>
      </c>
      <c r="F1381" t="str">
        <f>IF(SUM('A4'!S1412:X1412)=6,'A4'!D1412,"")</f>
        <v/>
      </c>
      <c r="G1381" t="str">
        <f>IF(SUM('A4'!S1412:X1412)=6,'A4'!E1412,"")</f>
        <v/>
      </c>
      <c r="H1381" t="str">
        <f>IF(SUM('A4'!S1412:X1412)=6,'A4'!F1412,"")</f>
        <v/>
      </c>
      <c r="I1381" t="str">
        <f>IF(SUM('A4'!S1412:X1412)=6,'A4'!G1412,"")</f>
        <v/>
      </c>
      <c r="J1381" s="308" t="str">
        <f>IF(SUM('A4'!S1412:X1412)=6,'A4'!H1412,"")</f>
        <v/>
      </c>
    </row>
    <row r="1382" spans="1:10" x14ac:dyDescent="0.25">
      <c r="A1382" t="str">
        <f>IF(SUM('A4'!S1413:X1413)=6,'Angaben KH-Standort'!$D$25,"")</f>
        <v/>
      </c>
      <c r="B1382" t="str">
        <f>IF(SUM('A4'!S1413:X1413)=6,'Angaben KH-Standort'!$D$26,"")</f>
        <v/>
      </c>
      <c r="C1382" t="str">
        <f>IF(SUM('A4'!S1413:X1413)=6,'Angaben KH-Standort'!$D$12,"")</f>
        <v/>
      </c>
      <c r="D1382" t="str">
        <f>IF(SUM('A4'!S1413:X1413)=6,'A1'!$F$14,"")</f>
        <v/>
      </c>
      <c r="E1382" t="str">
        <f>IF(SUM('A4'!S1413:X1413)=6,'A4'!C1413,"")</f>
        <v/>
      </c>
      <c r="F1382" t="str">
        <f>IF(SUM('A4'!S1413:X1413)=6,'A4'!D1413,"")</f>
        <v/>
      </c>
      <c r="G1382" t="str">
        <f>IF(SUM('A4'!S1413:X1413)=6,'A4'!E1413,"")</f>
        <v/>
      </c>
      <c r="H1382" t="str">
        <f>IF(SUM('A4'!S1413:X1413)=6,'A4'!F1413,"")</f>
        <v/>
      </c>
      <c r="I1382" t="str">
        <f>IF(SUM('A4'!S1413:X1413)=6,'A4'!G1413,"")</f>
        <v/>
      </c>
      <c r="J1382" s="308" t="str">
        <f>IF(SUM('A4'!S1413:X1413)=6,'A4'!H1413,"")</f>
        <v/>
      </c>
    </row>
    <row r="1383" spans="1:10" x14ac:dyDescent="0.25">
      <c r="A1383" t="str">
        <f>IF(SUM('A4'!S1414:X1414)=6,'Angaben KH-Standort'!$D$25,"")</f>
        <v/>
      </c>
      <c r="B1383" t="str">
        <f>IF(SUM('A4'!S1414:X1414)=6,'Angaben KH-Standort'!$D$26,"")</f>
        <v/>
      </c>
      <c r="C1383" t="str">
        <f>IF(SUM('A4'!S1414:X1414)=6,'Angaben KH-Standort'!$D$12,"")</f>
        <v/>
      </c>
      <c r="D1383" t="str">
        <f>IF(SUM('A4'!S1414:X1414)=6,'A1'!$F$14,"")</f>
        <v/>
      </c>
      <c r="E1383" t="str">
        <f>IF(SUM('A4'!S1414:X1414)=6,'A4'!C1414,"")</f>
        <v/>
      </c>
      <c r="F1383" t="str">
        <f>IF(SUM('A4'!S1414:X1414)=6,'A4'!D1414,"")</f>
        <v/>
      </c>
      <c r="G1383" t="str">
        <f>IF(SUM('A4'!S1414:X1414)=6,'A4'!E1414,"")</f>
        <v/>
      </c>
      <c r="H1383" t="str">
        <f>IF(SUM('A4'!S1414:X1414)=6,'A4'!F1414,"")</f>
        <v/>
      </c>
      <c r="I1383" t="str">
        <f>IF(SUM('A4'!S1414:X1414)=6,'A4'!G1414,"")</f>
        <v/>
      </c>
      <c r="J1383" s="308" t="str">
        <f>IF(SUM('A4'!S1414:X1414)=6,'A4'!H1414,"")</f>
        <v/>
      </c>
    </row>
    <row r="1384" spans="1:10" x14ac:dyDescent="0.25">
      <c r="A1384" t="str">
        <f>IF(SUM('A4'!S1415:X1415)=6,'Angaben KH-Standort'!$D$25,"")</f>
        <v/>
      </c>
      <c r="B1384" t="str">
        <f>IF(SUM('A4'!S1415:X1415)=6,'Angaben KH-Standort'!$D$26,"")</f>
        <v/>
      </c>
      <c r="C1384" t="str">
        <f>IF(SUM('A4'!S1415:X1415)=6,'Angaben KH-Standort'!$D$12,"")</f>
        <v/>
      </c>
      <c r="D1384" t="str">
        <f>IF(SUM('A4'!S1415:X1415)=6,'A1'!$F$14,"")</f>
        <v/>
      </c>
      <c r="E1384" t="str">
        <f>IF(SUM('A4'!S1415:X1415)=6,'A4'!C1415,"")</f>
        <v/>
      </c>
      <c r="F1384" t="str">
        <f>IF(SUM('A4'!S1415:X1415)=6,'A4'!D1415,"")</f>
        <v/>
      </c>
      <c r="G1384" t="str">
        <f>IF(SUM('A4'!S1415:X1415)=6,'A4'!E1415,"")</f>
        <v/>
      </c>
      <c r="H1384" t="str">
        <f>IF(SUM('A4'!S1415:X1415)=6,'A4'!F1415,"")</f>
        <v/>
      </c>
      <c r="I1384" t="str">
        <f>IF(SUM('A4'!S1415:X1415)=6,'A4'!G1415,"")</f>
        <v/>
      </c>
      <c r="J1384" s="308" t="str">
        <f>IF(SUM('A4'!S1415:X1415)=6,'A4'!H1415,"")</f>
        <v/>
      </c>
    </row>
    <row r="1385" spans="1:10" x14ac:dyDescent="0.25">
      <c r="A1385" t="str">
        <f>IF(SUM('A4'!S1416:X1416)=6,'Angaben KH-Standort'!$D$25,"")</f>
        <v/>
      </c>
      <c r="B1385" t="str">
        <f>IF(SUM('A4'!S1416:X1416)=6,'Angaben KH-Standort'!$D$26,"")</f>
        <v/>
      </c>
      <c r="C1385" t="str">
        <f>IF(SUM('A4'!S1416:X1416)=6,'Angaben KH-Standort'!$D$12,"")</f>
        <v/>
      </c>
      <c r="D1385" t="str">
        <f>IF(SUM('A4'!S1416:X1416)=6,'A1'!$F$14,"")</f>
        <v/>
      </c>
      <c r="E1385" t="str">
        <f>IF(SUM('A4'!S1416:X1416)=6,'A4'!C1416,"")</f>
        <v/>
      </c>
      <c r="F1385" t="str">
        <f>IF(SUM('A4'!S1416:X1416)=6,'A4'!D1416,"")</f>
        <v/>
      </c>
      <c r="G1385" t="str">
        <f>IF(SUM('A4'!S1416:X1416)=6,'A4'!E1416,"")</f>
        <v/>
      </c>
      <c r="H1385" t="str">
        <f>IF(SUM('A4'!S1416:X1416)=6,'A4'!F1416,"")</f>
        <v/>
      </c>
      <c r="I1385" t="str">
        <f>IF(SUM('A4'!S1416:X1416)=6,'A4'!G1416,"")</f>
        <v/>
      </c>
      <c r="J1385" s="308" t="str">
        <f>IF(SUM('A4'!S1416:X1416)=6,'A4'!H1416,"")</f>
        <v/>
      </c>
    </row>
    <row r="1386" spans="1:10" x14ac:dyDescent="0.25">
      <c r="A1386" t="str">
        <f>IF(SUM('A4'!S1417:X1417)=6,'Angaben KH-Standort'!$D$25,"")</f>
        <v/>
      </c>
      <c r="B1386" t="str">
        <f>IF(SUM('A4'!S1417:X1417)=6,'Angaben KH-Standort'!$D$26,"")</f>
        <v/>
      </c>
      <c r="C1386" t="str">
        <f>IF(SUM('A4'!S1417:X1417)=6,'Angaben KH-Standort'!$D$12,"")</f>
        <v/>
      </c>
      <c r="D1386" t="str">
        <f>IF(SUM('A4'!S1417:X1417)=6,'A1'!$F$14,"")</f>
        <v/>
      </c>
      <c r="E1386" t="str">
        <f>IF(SUM('A4'!S1417:X1417)=6,'A4'!C1417,"")</f>
        <v/>
      </c>
      <c r="F1386" t="str">
        <f>IF(SUM('A4'!S1417:X1417)=6,'A4'!D1417,"")</f>
        <v/>
      </c>
      <c r="G1386" t="str">
        <f>IF(SUM('A4'!S1417:X1417)=6,'A4'!E1417,"")</f>
        <v/>
      </c>
      <c r="H1386" t="str">
        <f>IF(SUM('A4'!S1417:X1417)=6,'A4'!F1417,"")</f>
        <v/>
      </c>
      <c r="I1386" t="str">
        <f>IF(SUM('A4'!S1417:X1417)=6,'A4'!G1417,"")</f>
        <v/>
      </c>
      <c r="J1386" s="308" t="str">
        <f>IF(SUM('A4'!S1417:X1417)=6,'A4'!H1417,"")</f>
        <v/>
      </c>
    </row>
    <row r="1387" spans="1:10" x14ac:dyDescent="0.25">
      <c r="A1387" t="str">
        <f>IF(SUM('A4'!S1418:X1418)=6,'Angaben KH-Standort'!$D$25,"")</f>
        <v/>
      </c>
      <c r="B1387" t="str">
        <f>IF(SUM('A4'!S1418:X1418)=6,'Angaben KH-Standort'!$D$26,"")</f>
        <v/>
      </c>
      <c r="C1387" t="str">
        <f>IF(SUM('A4'!S1418:X1418)=6,'Angaben KH-Standort'!$D$12,"")</f>
        <v/>
      </c>
      <c r="D1387" t="str">
        <f>IF(SUM('A4'!S1418:X1418)=6,'A1'!$F$14,"")</f>
        <v/>
      </c>
      <c r="E1387" t="str">
        <f>IF(SUM('A4'!S1418:X1418)=6,'A4'!C1418,"")</f>
        <v/>
      </c>
      <c r="F1387" t="str">
        <f>IF(SUM('A4'!S1418:X1418)=6,'A4'!D1418,"")</f>
        <v/>
      </c>
      <c r="G1387" t="str">
        <f>IF(SUM('A4'!S1418:X1418)=6,'A4'!E1418,"")</f>
        <v/>
      </c>
      <c r="H1387" t="str">
        <f>IF(SUM('A4'!S1418:X1418)=6,'A4'!F1418,"")</f>
        <v/>
      </c>
      <c r="I1387" t="str">
        <f>IF(SUM('A4'!S1418:X1418)=6,'A4'!G1418,"")</f>
        <v/>
      </c>
      <c r="J1387" s="308" t="str">
        <f>IF(SUM('A4'!S1418:X1418)=6,'A4'!H1418,"")</f>
        <v/>
      </c>
    </row>
    <row r="1388" spans="1:10" x14ac:dyDescent="0.25">
      <c r="A1388" t="str">
        <f>IF(SUM('A4'!S1419:X1419)=6,'Angaben KH-Standort'!$D$25,"")</f>
        <v/>
      </c>
      <c r="B1388" t="str">
        <f>IF(SUM('A4'!S1419:X1419)=6,'Angaben KH-Standort'!$D$26,"")</f>
        <v/>
      </c>
      <c r="C1388" t="str">
        <f>IF(SUM('A4'!S1419:X1419)=6,'Angaben KH-Standort'!$D$12,"")</f>
        <v/>
      </c>
      <c r="D1388" t="str">
        <f>IF(SUM('A4'!S1419:X1419)=6,'A1'!$F$14,"")</f>
        <v/>
      </c>
      <c r="E1388" t="str">
        <f>IF(SUM('A4'!S1419:X1419)=6,'A4'!C1419,"")</f>
        <v/>
      </c>
      <c r="F1388" t="str">
        <f>IF(SUM('A4'!S1419:X1419)=6,'A4'!D1419,"")</f>
        <v/>
      </c>
      <c r="G1388" t="str">
        <f>IF(SUM('A4'!S1419:X1419)=6,'A4'!E1419,"")</f>
        <v/>
      </c>
      <c r="H1388" t="str">
        <f>IF(SUM('A4'!S1419:X1419)=6,'A4'!F1419,"")</f>
        <v/>
      </c>
      <c r="I1388" t="str">
        <f>IF(SUM('A4'!S1419:X1419)=6,'A4'!G1419,"")</f>
        <v/>
      </c>
      <c r="J1388" s="308" t="str">
        <f>IF(SUM('A4'!S1419:X1419)=6,'A4'!H1419,"")</f>
        <v/>
      </c>
    </row>
    <row r="1389" spans="1:10" x14ac:dyDescent="0.25">
      <c r="A1389" t="str">
        <f>IF(SUM('A4'!S1420:X1420)=6,'Angaben KH-Standort'!$D$25,"")</f>
        <v/>
      </c>
      <c r="B1389" t="str">
        <f>IF(SUM('A4'!S1420:X1420)=6,'Angaben KH-Standort'!$D$26,"")</f>
        <v/>
      </c>
      <c r="C1389" t="str">
        <f>IF(SUM('A4'!S1420:X1420)=6,'Angaben KH-Standort'!$D$12,"")</f>
        <v/>
      </c>
      <c r="D1389" t="str">
        <f>IF(SUM('A4'!S1420:X1420)=6,'A1'!$F$14,"")</f>
        <v/>
      </c>
      <c r="E1389" t="str">
        <f>IF(SUM('A4'!S1420:X1420)=6,'A4'!C1420,"")</f>
        <v/>
      </c>
      <c r="F1389" t="str">
        <f>IF(SUM('A4'!S1420:X1420)=6,'A4'!D1420,"")</f>
        <v/>
      </c>
      <c r="G1389" t="str">
        <f>IF(SUM('A4'!S1420:X1420)=6,'A4'!E1420,"")</f>
        <v/>
      </c>
      <c r="H1389" t="str">
        <f>IF(SUM('A4'!S1420:X1420)=6,'A4'!F1420,"")</f>
        <v/>
      </c>
      <c r="I1389" t="str">
        <f>IF(SUM('A4'!S1420:X1420)=6,'A4'!G1420,"")</f>
        <v/>
      </c>
      <c r="J1389" s="308" t="str">
        <f>IF(SUM('A4'!S1420:X1420)=6,'A4'!H1420,"")</f>
        <v/>
      </c>
    </row>
    <row r="1390" spans="1:10" x14ac:dyDescent="0.25">
      <c r="A1390" t="str">
        <f>IF(SUM('A4'!S1421:X1421)=6,'Angaben KH-Standort'!$D$25,"")</f>
        <v/>
      </c>
      <c r="B1390" t="str">
        <f>IF(SUM('A4'!S1421:X1421)=6,'Angaben KH-Standort'!$D$26,"")</f>
        <v/>
      </c>
      <c r="C1390" t="str">
        <f>IF(SUM('A4'!S1421:X1421)=6,'Angaben KH-Standort'!$D$12,"")</f>
        <v/>
      </c>
      <c r="D1390" t="str">
        <f>IF(SUM('A4'!S1421:X1421)=6,'A1'!$F$14,"")</f>
        <v/>
      </c>
      <c r="E1390" t="str">
        <f>IF(SUM('A4'!S1421:X1421)=6,'A4'!C1421,"")</f>
        <v/>
      </c>
      <c r="F1390" t="str">
        <f>IF(SUM('A4'!S1421:X1421)=6,'A4'!D1421,"")</f>
        <v/>
      </c>
      <c r="G1390" t="str">
        <f>IF(SUM('A4'!S1421:X1421)=6,'A4'!E1421,"")</f>
        <v/>
      </c>
      <c r="H1390" t="str">
        <f>IF(SUM('A4'!S1421:X1421)=6,'A4'!F1421,"")</f>
        <v/>
      </c>
      <c r="I1390" t="str">
        <f>IF(SUM('A4'!S1421:X1421)=6,'A4'!G1421,"")</f>
        <v/>
      </c>
      <c r="J1390" s="308" t="str">
        <f>IF(SUM('A4'!S1421:X1421)=6,'A4'!H1421,"")</f>
        <v/>
      </c>
    </row>
    <row r="1391" spans="1:10" x14ac:dyDescent="0.25">
      <c r="A1391" t="str">
        <f>IF(SUM('A4'!S1422:X1422)=6,'Angaben KH-Standort'!$D$25,"")</f>
        <v/>
      </c>
      <c r="B1391" t="str">
        <f>IF(SUM('A4'!S1422:X1422)=6,'Angaben KH-Standort'!$D$26,"")</f>
        <v/>
      </c>
      <c r="C1391" t="str">
        <f>IF(SUM('A4'!S1422:X1422)=6,'Angaben KH-Standort'!$D$12,"")</f>
        <v/>
      </c>
      <c r="D1391" t="str">
        <f>IF(SUM('A4'!S1422:X1422)=6,'A1'!$F$14,"")</f>
        <v/>
      </c>
      <c r="E1391" t="str">
        <f>IF(SUM('A4'!S1422:X1422)=6,'A4'!C1422,"")</f>
        <v/>
      </c>
      <c r="F1391" t="str">
        <f>IF(SUM('A4'!S1422:X1422)=6,'A4'!D1422,"")</f>
        <v/>
      </c>
      <c r="G1391" t="str">
        <f>IF(SUM('A4'!S1422:X1422)=6,'A4'!E1422,"")</f>
        <v/>
      </c>
      <c r="H1391" t="str">
        <f>IF(SUM('A4'!S1422:X1422)=6,'A4'!F1422,"")</f>
        <v/>
      </c>
      <c r="I1391" t="str">
        <f>IF(SUM('A4'!S1422:X1422)=6,'A4'!G1422,"")</f>
        <v/>
      </c>
      <c r="J1391" s="308" t="str">
        <f>IF(SUM('A4'!S1422:X1422)=6,'A4'!H1422,"")</f>
        <v/>
      </c>
    </row>
    <row r="1392" spans="1:10" x14ac:dyDescent="0.25">
      <c r="A1392" t="str">
        <f>IF(SUM('A4'!S1423:X1423)=6,'Angaben KH-Standort'!$D$25,"")</f>
        <v/>
      </c>
      <c r="B1392" t="str">
        <f>IF(SUM('A4'!S1423:X1423)=6,'Angaben KH-Standort'!$D$26,"")</f>
        <v/>
      </c>
      <c r="C1392" t="str">
        <f>IF(SUM('A4'!S1423:X1423)=6,'Angaben KH-Standort'!$D$12,"")</f>
        <v/>
      </c>
      <c r="D1392" t="str">
        <f>IF(SUM('A4'!S1423:X1423)=6,'A1'!$F$14,"")</f>
        <v/>
      </c>
      <c r="E1392" t="str">
        <f>IF(SUM('A4'!S1423:X1423)=6,'A4'!C1423,"")</f>
        <v/>
      </c>
      <c r="F1392" t="str">
        <f>IF(SUM('A4'!S1423:X1423)=6,'A4'!D1423,"")</f>
        <v/>
      </c>
      <c r="G1392" t="str">
        <f>IF(SUM('A4'!S1423:X1423)=6,'A4'!E1423,"")</f>
        <v/>
      </c>
      <c r="H1392" t="str">
        <f>IF(SUM('A4'!S1423:X1423)=6,'A4'!F1423,"")</f>
        <v/>
      </c>
      <c r="I1392" t="str">
        <f>IF(SUM('A4'!S1423:X1423)=6,'A4'!G1423,"")</f>
        <v/>
      </c>
      <c r="J1392" s="308" t="str">
        <f>IF(SUM('A4'!S1423:X1423)=6,'A4'!H1423,"")</f>
        <v/>
      </c>
    </row>
    <row r="1393" spans="1:10" x14ac:dyDescent="0.25">
      <c r="A1393" t="str">
        <f>IF(SUM('A4'!S1424:X1424)=6,'Angaben KH-Standort'!$D$25,"")</f>
        <v/>
      </c>
      <c r="B1393" t="str">
        <f>IF(SUM('A4'!S1424:X1424)=6,'Angaben KH-Standort'!$D$26,"")</f>
        <v/>
      </c>
      <c r="C1393" t="str">
        <f>IF(SUM('A4'!S1424:X1424)=6,'Angaben KH-Standort'!$D$12,"")</f>
        <v/>
      </c>
      <c r="D1393" t="str">
        <f>IF(SUM('A4'!S1424:X1424)=6,'A1'!$F$14,"")</f>
        <v/>
      </c>
      <c r="E1393" t="str">
        <f>IF(SUM('A4'!S1424:X1424)=6,'A4'!C1424,"")</f>
        <v/>
      </c>
      <c r="F1393" t="str">
        <f>IF(SUM('A4'!S1424:X1424)=6,'A4'!D1424,"")</f>
        <v/>
      </c>
      <c r="G1393" t="str">
        <f>IF(SUM('A4'!S1424:X1424)=6,'A4'!E1424,"")</f>
        <v/>
      </c>
      <c r="H1393" t="str">
        <f>IF(SUM('A4'!S1424:X1424)=6,'A4'!F1424,"")</f>
        <v/>
      </c>
      <c r="I1393" t="str">
        <f>IF(SUM('A4'!S1424:X1424)=6,'A4'!G1424,"")</f>
        <v/>
      </c>
      <c r="J1393" s="308" t="str">
        <f>IF(SUM('A4'!S1424:X1424)=6,'A4'!H1424,"")</f>
        <v/>
      </c>
    </row>
    <row r="1394" spans="1:10" x14ac:dyDescent="0.25">
      <c r="A1394" t="str">
        <f>IF(SUM('A4'!S1425:X1425)=6,'Angaben KH-Standort'!$D$25,"")</f>
        <v/>
      </c>
      <c r="B1394" t="str">
        <f>IF(SUM('A4'!S1425:X1425)=6,'Angaben KH-Standort'!$D$26,"")</f>
        <v/>
      </c>
      <c r="C1394" t="str">
        <f>IF(SUM('A4'!S1425:X1425)=6,'Angaben KH-Standort'!$D$12,"")</f>
        <v/>
      </c>
      <c r="D1394" t="str">
        <f>IF(SUM('A4'!S1425:X1425)=6,'A1'!$F$14,"")</f>
        <v/>
      </c>
      <c r="E1394" t="str">
        <f>IF(SUM('A4'!S1425:X1425)=6,'A4'!C1425,"")</f>
        <v/>
      </c>
      <c r="F1394" t="str">
        <f>IF(SUM('A4'!S1425:X1425)=6,'A4'!D1425,"")</f>
        <v/>
      </c>
      <c r="G1394" t="str">
        <f>IF(SUM('A4'!S1425:X1425)=6,'A4'!E1425,"")</f>
        <v/>
      </c>
      <c r="H1394" t="str">
        <f>IF(SUM('A4'!S1425:X1425)=6,'A4'!F1425,"")</f>
        <v/>
      </c>
      <c r="I1394" t="str">
        <f>IF(SUM('A4'!S1425:X1425)=6,'A4'!G1425,"")</f>
        <v/>
      </c>
      <c r="J1394" s="308" t="str">
        <f>IF(SUM('A4'!S1425:X1425)=6,'A4'!H1425,"")</f>
        <v/>
      </c>
    </row>
    <row r="1395" spans="1:10" x14ac:dyDescent="0.25">
      <c r="A1395" t="str">
        <f>IF(SUM('A4'!S1426:X1426)=6,'Angaben KH-Standort'!$D$25,"")</f>
        <v/>
      </c>
      <c r="B1395" t="str">
        <f>IF(SUM('A4'!S1426:X1426)=6,'Angaben KH-Standort'!$D$26,"")</f>
        <v/>
      </c>
      <c r="C1395" t="str">
        <f>IF(SUM('A4'!S1426:X1426)=6,'Angaben KH-Standort'!$D$12,"")</f>
        <v/>
      </c>
      <c r="D1395" t="str">
        <f>IF(SUM('A4'!S1426:X1426)=6,'A1'!$F$14,"")</f>
        <v/>
      </c>
      <c r="E1395" t="str">
        <f>IF(SUM('A4'!S1426:X1426)=6,'A4'!C1426,"")</f>
        <v/>
      </c>
      <c r="F1395" t="str">
        <f>IF(SUM('A4'!S1426:X1426)=6,'A4'!D1426,"")</f>
        <v/>
      </c>
      <c r="G1395" t="str">
        <f>IF(SUM('A4'!S1426:X1426)=6,'A4'!E1426,"")</f>
        <v/>
      </c>
      <c r="H1395" t="str">
        <f>IF(SUM('A4'!S1426:X1426)=6,'A4'!F1426,"")</f>
        <v/>
      </c>
      <c r="I1395" t="str">
        <f>IF(SUM('A4'!S1426:X1426)=6,'A4'!G1426,"")</f>
        <v/>
      </c>
      <c r="J1395" s="308" t="str">
        <f>IF(SUM('A4'!S1426:X1426)=6,'A4'!H1426,"")</f>
        <v/>
      </c>
    </row>
    <row r="1396" spans="1:10" x14ac:dyDescent="0.25">
      <c r="A1396" t="str">
        <f>IF(SUM('A4'!S1427:X1427)=6,'Angaben KH-Standort'!$D$25,"")</f>
        <v/>
      </c>
      <c r="B1396" t="str">
        <f>IF(SUM('A4'!S1427:X1427)=6,'Angaben KH-Standort'!$D$26,"")</f>
        <v/>
      </c>
      <c r="C1396" t="str">
        <f>IF(SUM('A4'!S1427:X1427)=6,'Angaben KH-Standort'!$D$12,"")</f>
        <v/>
      </c>
      <c r="D1396" t="str">
        <f>IF(SUM('A4'!S1427:X1427)=6,'A1'!$F$14,"")</f>
        <v/>
      </c>
      <c r="E1396" t="str">
        <f>IF(SUM('A4'!S1427:X1427)=6,'A4'!C1427,"")</f>
        <v/>
      </c>
      <c r="F1396" t="str">
        <f>IF(SUM('A4'!S1427:X1427)=6,'A4'!D1427,"")</f>
        <v/>
      </c>
      <c r="G1396" t="str">
        <f>IF(SUM('A4'!S1427:X1427)=6,'A4'!E1427,"")</f>
        <v/>
      </c>
      <c r="H1396" t="str">
        <f>IF(SUM('A4'!S1427:X1427)=6,'A4'!F1427,"")</f>
        <v/>
      </c>
      <c r="I1396" t="str">
        <f>IF(SUM('A4'!S1427:X1427)=6,'A4'!G1427,"")</f>
        <v/>
      </c>
      <c r="J1396" s="308" t="str">
        <f>IF(SUM('A4'!S1427:X1427)=6,'A4'!H1427,"")</f>
        <v/>
      </c>
    </row>
    <row r="1397" spans="1:10" x14ac:dyDescent="0.25">
      <c r="A1397" t="str">
        <f>IF(SUM('A4'!S1428:X1428)=6,'Angaben KH-Standort'!$D$25,"")</f>
        <v/>
      </c>
      <c r="B1397" t="str">
        <f>IF(SUM('A4'!S1428:X1428)=6,'Angaben KH-Standort'!$D$26,"")</f>
        <v/>
      </c>
      <c r="C1397" t="str">
        <f>IF(SUM('A4'!S1428:X1428)=6,'Angaben KH-Standort'!$D$12,"")</f>
        <v/>
      </c>
      <c r="D1397" t="str">
        <f>IF(SUM('A4'!S1428:X1428)=6,'A1'!$F$14,"")</f>
        <v/>
      </c>
      <c r="E1397" t="str">
        <f>IF(SUM('A4'!S1428:X1428)=6,'A4'!C1428,"")</f>
        <v/>
      </c>
      <c r="F1397" t="str">
        <f>IF(SUM('A4'!S1428:X1428)=6,'A4'!D1428,"")</f>
        <v/>
      </c>
      <c r="G1397" t="str">
        <f>IF(SUM('A4'!S1428:X1428)=6,'A4'!E1428,"")</f>
        <v/>
      </c>
      <c r="H1397" t="str">
        <f>IF(SUM('A4'!S1428:X1428)=6,'A4'!F1428,"")</f>
        <v/>
      </c>
      <c r="I1397" t="str">
        <f>IF(SUM('A4'!S1428:X1428)=6,'A4'!G1428,"")</f>
        <v/>
      </c>
      <c r="J1397" s="308" t="str">
        <f>IF(SUM('A4'!S1428:X1428)=6,'A4'!H1428,"")</f>
        <v/>
      </c>
    </row>
    <row r="1398" spans="1:10" x14ac:dyDescent="0.25">
      <c r="A1398" t="str">
        <f>IF(SUM('A4'!S1429:X1429)=6,'Angaben KH-Standort'!$D$25,"")</f>
        <v/>
      </c>
      <c r="B1398" t="str">
        <f>IF(SUM('A4'!S1429:X1429)=6,'Angaben KH-Standort'!$D$26,"")</f>
        <v/>
      </c>
      <c r="C1398" t="str">
        <f>IF(SUM('A4'!S1429:X1429)=6,'Angaben KH-Standort'!$D$12,"")</f>
        <v/>
      </c>
      <c r="D1398" t="str">
        <f>IF(SUM('A4'!S1429:X1429)=6,'A1'!$F$14,"")</f>
        <v/>
      </c>
      <c r="E1398" t="str">
        <f>IF(SUM('A4'!S1429:X1429)=6,'A4'!C1429,"")</f>
        <v/>
      </c>
      <c r="F1398" t="str">
        <f>IF(SUM('A4'!S1429:X1429)=6,'A4'!D1429,"")</f>
        <v/>
      </c>
      <c r="G1398" t="str">
        <f>IF(SUM('A4'!S1429:X1429)=6,'A4'!E1429,"")</f>
        <v/>
      </c>
      <c r="H1398" t="str">
        <f>IF(SUM('A4'!S1429:X1429)=6,'A4'!F1429,"")</f>
        <v/>
      </c>
      <c r="I1398" t="str">
        <f>IF(SUM('A4'!S1429:X1429)=6,'A4'!G1429,"")</f>
        <v/>
      </c>
      <c r="J1398" s="308" t="str">
        <f>IF(SUM('A4'!S1429:X1429)=6,'A4'!H1429,"")</f>
        <v/>
      </c>
    </row>
    <row r="1399" spans="1:10" x14ac:dyDescent="0.25">
      <c r="A1399" t="str">
        <f>IF(SUM('A4'!S1430:X1430)=6,'Angaben KH-Standort'!$D$25,"")</f>
        <v/>
      </c>
      <c r="B1399" t="str">
        <f>IF(SUM('A4'!S1430:X1430)=6,'Angaben KH-Standort'!$D$26,"")</f>
        <v/>
      </c>
      <c r="C1399" t="str">
        <f>IF(SUM('A4'!S1430:X1430)=6,'Angaben KH-Standort'!$D$12,"")</f>
        <v/>
      </c>
      <c r="D1399" t="str">
        <f>IF(SUM('A4'!S1430:X1430)=6,'A1'!$F$14,"")</f>
        <v/>
      </c>
      <c r="E1399" t="str">
        <f>IF(SUM('A4'!S1430:X1430)=6,'A4'!C1430,"")</f>
        <v/>
      </c>
      <c r="F1399" t="str">
        <f>IF(SUM('A4'!S1430:X1430)=6,'A4'!D1430,"")</f>
        <v/>
      </c>
      <c r="G1399" t="str">
        <f>IF(SUM('A4'!S1430:X1430)=6,'A4'!E1430,"")</f>
        <v/>
      </c>
      <c r="H1399" t="str">
        <f>IF(SUM('A4'!S1430:X1430)=6,'A4'!F1430,"")</f>
        <v/>
      </c>
      <c r="I1399" t="str">
        <f>IF(SUM('A4'!S1430:X1430)=6,'A4'!G1430,"")</f>
        <v/>
      </c>
      <c r="J1399" s="308" t="str">
        <f>IF(SUM('A4'!S1430:X1430)=6,'A4'!H1430,"")</f>
        <v/>
      </c>
    </row>
    <row r="1400" spans="1:10" x14ac:dyDescent="0.25">
      <c r="A1400" t="str">
        <f>IF(SUM('A4'!S1431:X1431)=6,'Angaben KH-Standort'!$D$25,"")</f>
        <v/>
      </c>
      <c r="B1400" t="str">
        <f>IF(SUM('A4'!S1431:X1431)=6,'Angaben KH-Standort'!$D$26,"")</f>
        <v/>
      </c>
      <c r="C1400" t="str">
        <f>IF(SUM('A4'!S1431:X1431)=6,'Angaben KH-Standort'!$D$12,"")</f>
        <v/>
      </c>
      <c r="D1400" t="str">
        <f>IF(SUM('A4'!S1431:X1431)=6,'A1'!$F$14,"")</f>
        <v/>
      </c>
      <c r="E1400" t="str">
        <f>IF(SUM('A4'!S1431:X1431)=6,'A4'!C1431,"")</f>
        <v/>
      </c>
      <c r="F1400" t="str">
        <f>IF(SUM('A4'!S1431:X1431)=6,'A4'!D1431,"")</f>
        <v/>
      </c>
      <c r="G1400" t="str">
        <f>IF(SUM('A4'!S1431:X1431)=6,'A4'!E1431,"")</f>
        <v/>
      </c>
      <c r="H1400" t="str">
        <f>IF(SUM('A4'!S1431:X1431)=6,'A4'!F1431,"")</f>
        <v/>
      </c>
      <c r="I1400" t="str">
        <f>IF(SUM('A4'!S1431:X1431)=6,'A4'!G1431,"")</f>
        <v/>
      </c>
      <c r="J1400" s="308" t="str">
        <f>IF(SUM('A4'!S1431:X1431)=6,'A4'!H1431,"")</f>
        <v/>
      </c>
    </row>
    <row r="1401" spans="1:10" x14ac:dyDescent="0.25">
      <c r="A1401" t="str">
        <f>IF(SUM('A4'!S1432:X1432)=6,'Angaben KH-Standort'!$D$25,"")</f>
        <v/>
      </c>
      <c r="B1401" t="str">
        <f>IF(SUM('A4'!S1432:X1432)=6,'Angaben KH-Standort'!$D$26,"")</f>
        <v/>
      </c>
      <c r="C1401" t="str">
        <f>IF(SUM('A4'!S1432:X1432)=6,'Angaben KH-Standort'!$D$12,"")</f>
        <v/>
      </c>
      <c r="D1401" t="str">
        <f>IF(SUM('A4'!S1432:X1432)=6,'A1'!$F$14,"")</f>
        <v/>
      </c>
      <c r="E1401" t="str">
        <f>IF(SUM('A4'!S1432:X1432)=6,'A4'!C1432,"")</f>
        <v/>
      </c>
      <c r="F1401" t="str">
        <f>IF(SUM('A4'!S1432:X1432)=6,'A4'!D1432,"")</f>
        <v/>
      </c>
      <c r="G1401" t="str">
        <f>IF(SUM('A4'!S1432:X1432)=6,'A4'!E1432,"")</f>
        <v/>
      </c>
      <c r="H1401" t="str">
        <f>IF(SUM('A4'!S1432:X1432)=6,'A4'!F1432,"")</f>
        <v/>
      </c>
      <c r="I1401" t="str">
        <f>IF(SUM('A4'!S1432:X1432)=6,'A4'!G1432,"")</f>
        <v/>
      </c>
      <c r="J1401" s="308" t="str">
        <f>IF(SUM('A4'!S1432:X1432)=6,'A4'!H1432,"")</f>
        <v/>
      </c>
    </row>
    <row r="1402" spans="1:10" x14ac:dyDescent="0.25">
      <c r="A1402" t="str">
        <f>IF(SUM('A4'!S1433:X1433)=6,'Angaben KH-Standort'!$D$25,"")</f>
        <v/>
      </c>
      <c r="B1402" t="str">
        <f>IF(SUM('A4'!S1433:X1433)=6,'Angaben KH-Standort'!$D$26,"")</f>
        <v/>
      </c>
      <c r="C1402" t="str">
        <f>IF(SUM('A4'!S1433:X1433)=6,'Angaben KH-Standort'!$D$12,"")</f>
        <v/>
      </c>
      <c r="D1402" t="str">
        <f>IF(SUM('A4'!S1433:X1433)=6,'A1'!$F$14,"")</f>
        <v/>
      </c>
      <c r="E1402" t="str">
        <f>IF(SUM('A4'!S1433:X1433)=6,'A4'!C1433,"")</f>
        <v/>
      </c>
      <c r="F1402" t="str">
        <f>IF(SUM('A4'!S1433:X1433)=6,'A4'!D1433,"")</f>
        <v/>
      </c>
      <c r="G1402" t="str">
        <f>IF(SUM('A4'!S1433:X1433)=6,'A4'!E1433,"")</f>
        <v/>
      </c>
      <c r="H1402" t="str">
        <f>IF(SUM('A4'!S1433:X1433)=6,'A4'!F1433,"")</f>
        <v/>
      </c>
      <c r="I1402" t="str">
        <f>IF(SUM('A4'!S1433:X1433)=6,'A4'!G1433,"")</f>
        <v/>
      </c>
      <c r="J1402" s="308" t="str">
        <f>IF(SUM('A4'!S1433:X1433)=6,'A4'!H1433,"")</f>
        <v/>
      </c>
    </row>
    <row r="1403" spans="1:10" x14ac:dyDescent="0.25">
      <c r="A1403" t="str">
        <f>IF(SUM('A4'!S1434:X1434)=6,'Angaben KH-Standort'!$D$25,"")</f>
        <v/>
      </c>
      <c r="B1403" t="str">
        <f>IF(SUM('A4'!S1434:X1434)=6,'Angaben KH-Standort'!$D$26,"")</f>
        <v/>
      </c>
      <c r="C1403" t="str">
        <f>IF(SUM('A4'!S1434:X1434)=6,'Angaben KH-Standort'!$D$12,"")</f>
        <v/>
      </c>
      <c r="D1403" t="str">
        <f>IF(SUM('A4'!S1434:X1434)=6,'A1'!$F$14,"")</f>
        <v/>
      </c>
      <c r="E1403" t="str">
        <f>IF(SUM('A4'!S1434:X1434)=6,'A4'!C1434,"")</f>
        <v/>
      </c>
      <c r="F1403" t="str">
        <f>IF(SUM('A4'!S1434:X1434)=6,'A4'!D1434,"")</f>
        <v/>
      </c>
      <c r="G1403" t="str">
        <f>IF(SUM('A4'!S1434:X1434)=6,'A4'!E1434,"")</f>
        <v/>
      </c>
      <c r="H1403" t="str">
        <f>IF(SUM('A4'!S1434:X1434)=6,'A4'!F1434,"")</f>
        <v/>
      </c>
      <c r="I1403" t="str">
        <f>IF(SUM('A4'!S1434:X1434)=6,'A4'!G1434,"")</f>
        <v/>
      </c>
      <c r="J1403" s="308" t="str">
        <f>IF(SUM('A4'!S1434:X1434)=6,'A4'!H1434,"")</f>
        <v/>
      </c>
    </row>
    <row r="1404" spans="1:10" x14ac:dyDescent="0.25">
      <c r="A1404" t="str">
        <f>IF(SUM('A4'!S1435:X1435)=6,'Angaben KH-Standort'!$D$25,"")</f>
        <v/>
      </c>
      <c r="B1404" t="str">
        <f>IF(SUM('A4'!S1435:X1435)=6,'Angaben KH-Standort'!$D$26,"")</f>
        <v/>
      </c>
      <c r="C1404" t="str">
        <f>IF(SUM('A4'!S1435:X1435)=6,'Angaben KH-Standort'!$D$12,"")</f>
        <v/>
      </c>
      <c r="D1404" t="str">
        <f>IF(SUM('A4'!S1435:X1435)=6,'A1'!$F$14,"")</f>
        <v/>
      </c>
      <c r="E1404" t="str">
        <f>IF(SUM('A4'!S1435:X1435)=6,'A4'!C1435,"")</f>
        <v/>
      </c>
      <c r="F1404" t="str">
        <f>IF(SUM('A4'!S1435:X1435)=6,'A4'!D1435,"")</f>
        <v/>
      </c>
      <c r="G1404" t="str">
        <f>IF(SUM('A4'!S1435:X1435)=6,'A4'!E1435,"")</f>
        <v/>
      </c>
      <c r="H1404" t="str">
        <f>IF(SUM('A4'!S1435:X1435)=6,'A4'!F1435,"")</f>
        <v/>
      </c>
      <c r="I1404" t="str">
        <f>IF(SUM('A4'!S1435:X1435)=6,'A4'!G1435,"")</f>
        <v/>
      </c>
      <c r="J1404" s="308" t="str">
        <f>IF(SUM('A4'!S1435:X1435)=6,'A4'!H1435,"")</f>
        <v/>
      </c>
    </row>
    <row r="1405" spans="1:10" x14ac:dyDescent="0.25">
      <c r="A1405" t="str">
        <f>IF(SUM('A4'!S1436:X1436)=6,'Angaben KH-Standort'!$D$25,"")</f>
        <v/>
      </c>
      <c r="B1405" t="str">
        <f>IF(SUM('A4'!S1436:X1436)=6,'Angaben KH-Standort'!$D$26,"")</f>
        <v/>
      </c>
      <c r="C1405" t="str">
        <f>IF(SUM('A4'!S1436:X1436)=6,'Angaben KH-Standort'!$D$12,"")</f>
        <v/>
      </c>
      <c r="D1405" t="str">
        <f>IF(SUM('A4'!S1436:X1436)=6,'A1'!$F$14,"")</f>
        <v/>
      </c>
      <c r="E1405" t="str">
        <f>IF(SUM('A4'!S1436:X1436)=6,'A4'!C1436,"")</f>
        <v/>
      </c>
      <c r="F1405" t="str">
        <f>IF(SUM('A4'!S1436:X1436)=6,'A4'!D1436,"")</f>
        <v/>
      </c>
      <c r="G1405" t="str">
        <f>IF(SUM('A4'!S1436:X1436)=6,'A4'!E1436,"")</f>
        <v/>
      </c>
      <c r="H1405" t="str">
        <f>IF(SUM('A4'!S1436:X1436)=6,'A4'!F1436,"")</f>
        <v/>
      </c>
      <c r="I1405" t="str">
        <f>IF(SUM('A4'!S1436:X1436)=6,'A4'!G1436,"")</f>
        <v/>
      </c>
      <c r="J1405" s="308" t="str">
        <f>IF(SUM('A4'!S1436:X1436)=6,'A4'!H1436,"")</f>
        <v/>
      </c>
    </row>
    <row r="1406" spans="1:10" x14ac:dyDescent="0.25">
      <c r="A1406" t="str">
        <f>IF(SUM('A4'!S1437:X1437)=6,'Angaben KH-Standort'!$D$25,"")</f>
        <v/>
      </c>
      <c r="B1406" t="str">
        <f>IF(SUM('A4'!S1437:X1437)=6,'Angaben KH-Standort'!$D$26,"")</f>
        <v/>
      </c>
      <c r="C1406" t="str">
        <f>IF(SUM('A4'!S1437:X1437)=6,'Angaben KH-Standort'!$D$12,"")</f>
        <v/>
      </c>
      <c r="D1406" t="str">
        <f>IF(SUM('A4'!S1437:X1437)=6,'A1'!$F$14,"")</f>
        <v/>
      </c>
      <c r="E1406" t="str">
        <f>IF(SUM('A4'!S1437:X1437)=6,'A4'!C1437,"")</f>
        <v/>
      </c>
      <c r="F1406" t="str">
        <f>IF(SUM('A4'!S1437:X1437)=6,'A4'!D1437,"")</f>
        <v/>
      </c>
      <c r="G1406" t="str">
        <f>IF(SUM('A4'!S1437:X1437)=6,'A4'!E1437,"")</f>
        <v/>
      </c>
      <c r="H1406" t="str">
        <f>IF(SUM('A4'!S1437:X1437)=6,'A4'!F1437,"")</f>
        <v/>
      </c>
      <c r="I1406" t="str">
        <f>IF(SUM('A4'!S1437:X1437)=6,'A4'!G1437,"")</f>
        <v/>
      </c>
      <c r="J1406" s="308" t="str">
        <f>IF(SUM('A4'!S1437:X1437)=6,'A4'!H1437,"")</f>
        <v/>
      </c>
    </row>
    <row r="1407" spans="1:10" x14ac:dyDescent="0.25">
      <c r="A1407" t="str">
        <f>IF(SUM('A4'!S1438:X1438)=6,'Angaben KH-Standort'!$D$25,"")</f>
        <v/>
      </c>
      <c r="B1407" t="str">
        <f>IF(SUM('A4'!S1438:X1438)=6,'Angaben KH-Standort'!$D$26,"")</f>
        <v/>
      </c>
      <c r="C1407" t="str">
        <f>IF(SUM('A4'!S1438:X1438)=6,'Angaben KH-Standort'!$D$12,"")</f>
        <v/>
      </c>
      <c r="D1407" t="str">
        <f>IF(SUM('A4'!S1438:X1438)=6,'A1'!$F$14,"")</f>
        <v/>
      </c>
      <c r="E1407" t="str">
        <f>IF(SUM('A4'!S1438:X1438)=6,'A4'!C1438,"")</f>
        <v/>
      </c>
      <c r="F1407" t="str">
        <f>IF(SUM('A4'!S1438:X1438)=6,'A4'!D1438,"")</f>
        <v/>
      </c>
      <c r="G1407" t="str">
        <f>IF(SUM('A4'!S1438:X1438)=6,'A4'!E1438,"")</f>
        <v/>
      </c>
      <c r="H1407" t="str">
        <f>IF(SUM('A4'!S1438:X1438)=6,'A4'!F1438,"")</f>
        <v/>
      </c>
      <c r="I1407" t="str">
        <f>IF(SUM('A4'!S1438:X1438)=6,'A4'!G1438,"")</f>
        <v/>
      </c>
      <c r="J1407" s="308" t="str">
        <f>IF(SUM('A4'!S1438:X1438)=6,'A4'!H1438,"")</f>
        <v/>
      </c>
    </row>
    <row r="1408" spans="1:10" x14ac:dyDescent="0.25">
      <c r="A1408" t="str">
        <f>IF(SUM('A4'!S1439:X1439)=6,'Angaben KH-Standort'!$D$25,"")</f>
        <v/>
      </c>
      <c r="B1408" t="str">
        <f>IF(SUM('A4'!S1439:X1439)=6,'Angaben KH-Standort'!$D$26,"")</f>
        <v/>
      </c>
      <c r="C1408" t="str">
        <f>IF(SUM('A4'!S1439:X1439)=6,'Angaben KH-Standort'!$D$12,"")</f>
        <v/>
      </c>
      <c r="D1408" t="str">
        <f>IF(SUM('A4'!S1439:X1439)=6,'A1'!$F$14,"")</f>
        <v/>
      </c>
      <c r="E1408" t="str">
        <f>IF(SUM('A4'!S1439:X1439)=6,'A4'!C1439,"")</f>
        <v/>
      </c>
      <c r="F1408" t="str">
        <f>IF(SUM('A4'!S1439:X1439)=6,'A4'!D1439,"")</f>
        <v/>
      </c>
      <c r="G1408" t="str">
        <f>IF(SUM('A4'!S1439:X1439)=6,'A4'!E1439,"")</f>
        <v/>
      </c>
      <c r="H1408" t="str">
        <f>IF(SUM('A4'!S1439:X1439)=6,'A4'!F1439,"")</f>
        <v/>
      </c>
      <c r="I1408" t="str">
        <f>IF(SUM('A4'!S1439:X1439)=6,'A4'!G1439,"")</f>
        <v/>
      </c>
      <c r="J1408" s="308" t="str">
        <f>IF(SUM('A4'!S1439:X1439)=6,'A4'!H1439,"")</f>
        <v/>
      </c>
    </row>
    <row r="1409" spans="1:10" x14ac:dyDescent="0.25">
      <c r="A1409" t="str">
        <f>IF(SUM('A4'!S1440:X1440)=6,'Angaben KH-Standort'!$D$25,"")</f>
        <v/>
      </c>
      <c r="B1409" t="str">
        <f>IF(SUM('A4'!S1440:X1440)=6,'Angaben KH-Standort'!$D$26,"")</f>
        <v/>
      </c>
      <c r="C1409" t="str">
        <f>IF(SUM('A4'!S1440:X1440)=6,'Angaben KH-Standort'!$D$12,"")</f>
        <v/>
      </c>
      <c r="D1409" t="str">
        <f>IF(SUM('A4'!S1440:X1440)=6,'A1'!$F$14,"")</f>
        <v/>
      </c>
      <c r="E1409" t="str">
        <f>IF(SUM('A4'!S1440:X1440)=6,'A4'!C1440,"")</f>
        <v/>
      </c>
      <c r="F1409" t="str">
        <f>IF(SUM('A4'!S1440:X1440)=6,'A4'!D1440,"")</f>
        <v/>
      </c>
      <c r="G1409" t="str">
        <f>IF(SUM('A4'!S1440:X1440)=6,'A4'!E1440,"")</f>
        <v/>
      </c>
      <c r="H1409" t="str">
        <f>IF(SUM('A4'!S1440:X1440)=6,'A4'!F1440,"")</f>
        <v/>
      </c>
      <c r="I1409" t="str">
        <f>IF(SUM('A4'!S1440:X1440)=6,'A4'!G1440,"")</f>
        <v/>
      </c>
      <c r="J1409" s="308" t="str">
        <f>IF(SUM('A4'!S1440:X1440)=6,'A4'!H1440,"")</f>
        <v/>
      </c>
    </row>
    <row r="1410" spans="1:10" x14ac:dyDescent="0.25">
      <c r="A1410" t="str">
        <f>IF(SUM('A4'!S1441:X1441)=6,'Angaben KH-Standort'!$D$25,"")</f>
        <v/>
      </c>
      <c r="B1410" t="str">
        <f>IF(SUM('A4'!S1441:X1441)=6,'Angaben KH-Standort'!$D$26,"")</f>
        <v/>
      </c>
      <c r="C1410" t="str">
        <f>IF(SUM('A4'!S1441:X1441)=6,'Angaben KH-Standort'!$D$12,"")</f>
        <v/>
      </c>
      <c r="D1410" t="str">
        <f>IF(SUM('A4'!S1441:X1441)=6,'A1'!$F$14,"")</f>
        <v/>
      </c>
      <c r="E1410" t="str">
        <f>IF(SUM('A4'!S1441:X1441)=6,'A4'!C1441,"")</f>
        <v/>
      </c>
      <c r="F1410" t="str">
        <f>IF(SUM('A4'!S1441:X1441)=6,'A4'!D1441,"")</f>
        <v/>
      </c>
      <c r="G1410" t="str">
        <f>IF(SUM('A4'!S1441:X1441)=6,'A4'!E1441,"")</f>
        <v/>
      </c>
      <c r="H1410" t="str">
        <f>IF(SUM('A4'!S1441:X1441)=6,'A4'!F1441,"")</f>
        <v/>
      </c>
      <c r="I1410" t="str">
        <f>IF(SUM('A4'!S1441:X1441)=6,'A4'!G1441,"")</f>
        <v/>
      </c>
      <c r="J1410" s="308" t="str">
        <f>IF(SUM('A4'!S1441:X1441)=6,'A4'!H1441,"")</f>
        <v/>
      </c>
    </row>
    <row r="1411" spans="1:10" x14ac:dyDescent="0.25">
      <c r="A1411" t="str">
        <f>IF(SUM('A4'!S1442:X1442)=6,'Angaben KH-Standort'!$D$25,"")</f>
        <v/>
      </c>
      <c r="B1411" t="str">
        <f>IF(SUM('A4'!S1442:X1442)=6,'Angaben KH-Standort'!$D$26,"")</f>
        <v/>
      </c>
      <c r="C1411" t="str">
        <f>IF(SUM('A4'!S1442:X1442)=6,'Angaben KH-Standort'!$D$12,"")</f>
        <v/>
      </c>
      <c r="D1411" t="str">
        <f>IF(SUM('A4'!S1442:X1442)=6,'A1'!$F$14,"")</f>
        <v/>
      </c>
      <c r="E1411" t="str">
        <f>IF(SUM('A4'!S1442:X1442)=6,'A4'!C1442,"")</f>
        <v/>
      </c>
      <c r="F1411" t="str">
        <f>IF(SUM('A4'!S1442:X1442)=6,'A4'!D1442,"")</f>
        <v/>
      </c>
      <c r="G1411" t="str">
        <f>IF(SUM('A4'!S1442:X1442)=6,'A4'!E1442,"")</f>
        <v/>
      </c>
      <c r="H1411" t="str">
        <f>IF(SUM('A4'!S1442:X1442)=6,'A4'!F1442,"")</f>
        <v/>
      </c>
      <c r="I1411" t="str">
        <f>IF(SUM('A4'!S1442:X1442)=6,'A4'!G1442,"")</f>
        <v/>
      </c>
      <c r="J1411" s="308" t="str">
        <f>IF(SUM('A4'!S1442:X1442)=6,'A4'!H1442,"")</f>
        <v/>
      </c>
    </row>
    <row r="1412" spans="1:10" x14ac:dyDescent="0.25">
      <c r="A1412" t="str">
        <f>IF(SUM('A4'!S1443:X1443)=6,'Angaben KH-Standort'!$D$25,"")</f>
        <v/>
      </c>
      <c r="B1412" t="str">
        <f>IF(SUM('A4'!S1443:X1443)=6,'Angaben KH-Standort'!$D$26,"")</f>
        <v/>
      </c>
      <c r="C1412" t="str">
        <f>IF(SUM('A4'!S1443:X1443)=6,'Angaben KH-Standort'!$D$12,"")</f>
        <v/>
      </c>
      <c r="D1412" t="str">
        <f>IF(SUM('A4'!S1443:X1443)=6,'A1'!$F$14,"")</f>
        <v/>
      </c>
      <c r="E1412" t="str">
        <f>IF(SUM('A4'!S1443:X1443)=6,'A4'!C1443,"")</f>
        <v/>
      </c>
      <c r="F1412" t="str">
        <f>IF(SUM('A4'!S1443:X1443)=6,'A4'!D1443,"")</f>
        <v/>
      </c>
      <c r="G1412" t="str">
        <f>IF(SUM('A4'!S1443:X1443)=6,'A4'!E1443,"")</f>
        <v/>
      </c>
      <c r="H1412" t="str">
        <f>IF(SUM('A4'!S1443:X1443)=6,'A4'!F1443,"")</f>
        <v/>
      </c>
      <c r="I1412" t="str">
        <f>IF(SUM('A4'!S1443:X1443)=6,'A4'!G1443,"")</f>
        <v/>
      </c>
      <c r="J1412" s="308" t="str">
        <f>IF(SUM('A4'!S1443:X1443)=6,'A4'!H1443,"")</f>
        <v/>
      </c>
    </row>
    <row r="1413" spans="1:10" x14ac:dyDescent="0.25">
      <c r="A1413" t="str">
        <f>IF(SUM('A4'!S1444:X1444)=6,'Angaben KH-Standort'!$D$25,"")</f>
        <v/>
      </c>
      <c r="B1413" t="str">
        <f>IF(SUM('A4'!S1444:X1444)=6,'Angaben KH-Standort'!$D$26,"")</f>
        <v/>
      </c>
      <c r="C1413" t="str">
        <f>IF(SUM('A4'!S1444:X1444)=6,'Angaben KH-Standort'!$D$12,"")</f>
        <v/>
      </c>
      <c r="D1413" t="str">
        <f>IF(SUM('A4'!S1444:X1444)=6,'A1'!$F$14,"")</f>
        <v/>
      </c>
      <c r="E1413" t="str">
        <f>IF(SUM('A4'!S1444:X1444)=6,'A4'!C1444,"")</f>
        <v/>
      </c>
      <c r="F1413" t="str">
        <f>IF(SUM('A4'!S1444:X1444)=6,'A4'!D1444,"")</f>
        <v/>
      </c>
      <c r="G1413" t="str">
        <f>IF(SUM('A4'!S1444:X1444)=6,'A4'!E1444,"")</f>
        <v/>
      </c>
      <c r="H1413" t="str">
        <f>IF(SUM('A4'!S1444:X1444)=6,'A4'!F1444,"")</f>
        <v/>
      </c>
      <c r="I1413" t="str">
        <f>IF(SUM('A4'!S1444:X1444)=6,'A4'!G1444,"")</f>
        <v/>
      </c>
      <c r="J1413" s="308" t="str">
        <f>IF(SUM('A4'!S1444:X1444)=6,'A4'!H1444,"")</f>
        <v/>
      </c>
    </row>
    <row r="1414" spans="1:10" x14ac:dyDescent="0.25">
      <c r="A1414" t="str">
        <f>IF(SUM('A4'!S1445:X1445)=6,'Angaben KH-Standort'!$D$25,"")</f>
        <v/>
      </c>
      <c r="B1414" t="str">
        <f>IF(SUM('A4'!S1445:X1445)=6,'Angaben KH-Standort'!$D$26,"")</f>
        <v/>
      </c>
      <c r="C1414" t="str">
        <f>IF(SUM('A4'!S1445:X1445)=6,'Angaben KH-Standort'!$D$12,"")</f>
        <v/>
      </c>
      <c r="D1414" t="str">
        <f>IF(SUM('A4'!S1445:X1445)=6,'A1'!$F$14,"")</f>
        <v/>
      </c>
      <c r="E1414" t="str">
        <f>IF(SUM('A4'!S1445:X1445)=6,'A4'!C1445,"")</f>
        <v/>
      </c>
      <c r="F1414" t="str">
        <f>IF(SUM('A4'!S1445:X1445)=6,'A4'!D1445,"")</f>
        <v/>
      </c>
      <c r="G1414" t="str">
        <f>IF(SUM('A4'!S1445:X1445)=6,'A4'!E1445,"")</f>
        <v/>
      </c>
      <c r="H1414" t="str">
        <f>IF(SUM('A4'!S1445:X1445)=6,'A4'!F1445,"")</f>
        <v/>
      </c>
      <c r="I1414" t="str">
        <f>IF(SUM('A4'!S1445:X1445)=6,'A4'!G1445,"")</f>
        <v/>
      </c>
      <c r="J1414" s="308" t="str">
        <f>IF(SUM('A4'!S1445:X1445)=6,'A4'!H1445,"")</f>
        <v/>
      </c>
    </row>
    <row r="1415" spans="1:10" x14ac:dyDescent="0.25">
      <c r="A1415" t="str">
        <f>IF(SUM('A4'!S1446:X1446)=6,'Angaben KH-Standort'!$D$25,"")</f>
        <v/>
      </c>
      <c r="B1415" t="str">
        <f>IF(SUM('A4'!S1446:X1446)=6,'Angaben KH-Standort'!$D$26,"")</f>
        <v/>
      </c>
      <c r="C1415" t="str">
        <f>IF(SUM('A4'!S1446:X1446)=6,'Angaben KH-Standort'!$D$12,"")</f>
        <v/>
      </c>
      <c r="D1415" t="str">
        <f>IF(SUM('A4'!S1446:X1446)=6,'A1'!$F$14,"")</f>
        <v/>
      </c>
      <c r="E1415" t="str">
        <f>IF(SUM('A4'!S1446:X1446)=6,'A4'!C1446,"")</f>
        <v/>
      </c>
      <c r="F1415" t="str">
        <f>IF(SUM('A4'!S1446:X1446)=6,'A4'!D1446,"")</f>
        <v/>
      </c>
      <c r="G1415" t="str">
        <f>IF(SUM('A4'!S1446:X1446)=6,'A4'!E1446,"")</f>
        <v/>
      </c>
      <c r="H1415" t="str">
        <f>IF(SUM('A4'!S1446:X1446)=6,'A4'!F1446,"")</f>
        <v/>
      </c>
      <c r="I1415" t="str">
        <f>IF(SUM('A4'!S1446:X1446)=6,'A4'!G1446,"")</f>
        <v/>
      </c>
      <c r="J1415" s="308" t="str">
        <f>IF(SUM('A4'!S1446:X1446)=6,'A4'!H1446,"")</f>
        <v/>
      </c>
    </row>
    <row r="1416" spans="1:10" x14ac:dyDescent="0.25">
      <c r="A1416" t="str">
        <f>IF(SUM('A4'!S1447:X1447)=6,'Angaben KH-Standort'!$D$25,"")</f>
        <v/>
      </c>
      <c r="B1416" t="str">
        <f>IF(SUM('A4'!S1447:X1447)=6,'Angaben KH-Standort'!$D$26,"")</f>
        <v/>
      </c>
      <c r="C1416" t="str">
        <f>IF(SUM('A4'!S1447:X1447)=6,'Angaben KH-Standort'!$D$12,"")</f>
        <v/>
      </c>
      <c r="D1416" t="str">
        <f>IF(SUM('A4'!S1447:X1447)=6,'A1'!$F$14,"")</f>
        <v/>
      </c>
      <c r="E1416" t="str">
        <f>IF(SUM('A4'!S1447:X1447)=6,'A4'!C1447,"")</f>
        <v/>
      </c>
      <c r="F1416" t="str">
        <f>IF(SUM('A4'!S1447:X1447)=6,'A4'!D1447,"")</f>
        <v/>
      </c>
      <c r="G1416" t="str">
        <f>IF(SUM('A4'!S1447:X1447)=6,'A4'!E1447,"")</f>
        <v/>
      </c>
      <c r="H1416" t="str">
        <f>IF(SUM('A4'!S1447:X1447)=6,'A4'!F1447,"")</f>
        <v/>
      </c>
      <c r="I1416" t="str">
        <f>IF(SUM('A4'!S1447:X1447)=6,'A4'!G1447,"")</f>
        <v/>
      </c>
      <c r="J1416" s="308" t="str">
        <f>IF(SUM('A4'!S1447:X1447)=6,'A4'!H1447,"")</f>
        <v/>
      </c>
    </row>
    <row r="1417" spans="1:10" x14ac:dyDescent="0.25">
      <c r="A1417" t="str">
        <f>IF(SUM('A4'!S1448:X1448)=6,'Angaben KH-Standort'!$D$25,"")</f>
        <v/>
      </c>
      <c r="B1417" t="str">
        <f>IF(SUM('A4'!S1448:X1448)=6,'Angaben KH-Standort'!$D$26,"")</f>
        <v/>
      </c>
      <c r="C1417" t="str">
        <f>IF(SUM('A4'!S1448:X1448)=6,'Angaben KH-Standort'!$D$12,"")</f>
        <v/>
      </c>
      <c r="D1417" t="str">
        <f>IF(SUM('A4'!S1448:X1448)=6,'A1'!$F$14,"")</f>
        <v/>
      </c>
      <c r="E1417" t="str">
        <f>IF(SUM('A4'!S1448:X1448)=6,'A4'!C1448,"")</f>
        <v/>
      </c>
      <c r="F1417" t="str">
        <f>IF(SUM('A4'!S1448:X1448)=6,'A4'!D1448,"")</f>
        <v/>
      </c>
      <c r="G1417" t="str">
        <f>IF(SUM('A4'!S1448:X1448)=6,'A4'!E1448,"")</f>
        <v/>
      </c>
      <c r="H1417" t="str">
        <f>IF(SUM('A4'!S1448:X1448)=6,'A4'!F1448,"")</f>
        <v/>
      </c>
      <c r="I1417" t="str">
        <f>IF(SUM('A4'!S1448:X1448)=6,'A4'!G1448,"")</f>
        <v/>
      </c>
      <c r="J1417" s="308" t="str">
        <f>IF(SUM('A4'!S1448:X1448)=6,'A4'!H1448,"")</f>
        <v/>
      </c>
    </row>
    <row r="1418" spans="1:10" x14ac:dyDescent="0.25">
      <c r="A1418" t="str">
        <f>IF(SUM('A4'!S1449:X1449)=6,'Angaben KH-Standort'!$D$25,"")</f>
        <v/>
      </c>
      <c r="B1418" t="str">
        <f>IF(SUM('A4'!S1449:X1449)=6,'Angaben KH-Standort'!$D$26,"")</f>
        <v/>
      </c>
      <c r="C1418" t="str">
        <f>IF(SUM('A4'!S1449:X1449)=6,'Angaben KH-Standort'!$D$12,"")</f>
        <v/>
      </c>
      <c r="D1418" t="str">
        <f>IF(SUM('A4'!S1449:X1449)=6,'A1'!$F$14,"")</f>
        <v/>
      </c>
      <c r="E1418" t="str">
        <f>IF(SUM('A4'!S1449:X1449)=6,'A4'!C1449,"")</f>
        <v/>
      </c>
      <c r="F1418" t="str">
        <f>IF(SUM('A4'!S1449:X1449)=6,'A4'!D1449,"")</f>
        <v/>
      </c>
      <c r="G1418" t="str">
        <f>IF(SUM('A4'!S1449:X1449)=6,'A4'!E1449,"")</f>
        <v/>
      </c>
      <c r="H1418" t="str">
        <f>IF(SUM('A4'!S1449:X1449)=6,'A4'!F1449,"")</f>
        <v/>
      </c>
      <c r="I1418" t="str">
        <f>IF(SUM('A4'!S1449:X1449)=6,'A4'!G1449,"")</f>
        <v/>
      </c>
      <c r="J1418" s="308" t="str">
        <f>IF(SUM('A4'!S1449:X1449)=6,'A4'!H1449,"")</f>
        <v/>
      </c>
    </row>
    <row r="1419" spans="1:10" x14ac:dyDescent="0.25">
      <c r="A1419" t="str">
        <f>IF(SUM('A4'!S1450:X1450)=6,'Angaben KH-Standort'!$D$25,"")</f>
        <v/>
      </c>
      <c r="B1419" t="str">
        <f>IF(SUM('A4'!S1450:X1450)=6,'Angaben KH-Standort'!$D$26,"")</f>
        <v/>
      </c>
      <c r="C1419" t="str">
        <f>IF(SUM('A4'!S1450:X1450)=6,'Angaben KH-Standort'!$D$12,"")</f>
        <v/>
      </c>
      <c r="D1419" t="str">
        <f>IF(SUM('A4'!S1450:X1450)=6,'A1'!$F$14,"")</f>
        <v/>
      </c>
      <c r="E1419" t="str">
        <f>IF(SUM('A4'!S1450:X1450)=6,'A4'!C1450,"")</f>
        <v/>
      </c>
      <c r="F1419" t="str">
        <f>IF(SUM('A4'!S1450:X1450)=6,'A4'!D1450,"")</f>
        <v/>
      </c>
      <c r="G1419" t="str">
        <f>IF(SUM('A4'!S1450:X1450)=6,'A4'!E1450,"")</f>
        <v/>
      </c>
      <c r="H1419" t="str">
        <f>IF(SUM('A4'!S1450:X1450)=6,'A4'!F1450,"")</f>
        <v/>
      </c>
      <c r="I1419" t="str">
        <f>IF(SUM('A4'!S1450:X1450)=6,'A4'!G1450,"")</f>
        <v/>
      </c>
      <c r="J1419" s="308" t="str">
        <f>IF(SUM('A4'!S1450:X1450)=6,'A4'!H1450,"")</f>
        <v/>
      </c>
    </row>
    <row r="1420" spans="1:10" x14ac:dyDescent="0.25">
      <c r="A1420" t="str">
        <f>IF(SUM('A4'!S1451:X1451)=6,'Angaben KH-Standort'!$D$25,"")</f>
        <v/>
      </c>
      <c r="B1420" t="str">
        <f>IF(SUM('A4'!S1451:X1451)=6,'Angaben KH-Standort'!$D$26,"")</f>
        <v/>
      </c>
      <c r="C1420" t="str">
        <f>IF(SUM('A4'!S1451:X1451)=6,'Angaben KH-Standort'!$D$12,"")</f>
        <v/>
      </c>
      <c r="D1420" t="str">
        <f>IF(SUM('A4'!S1451:X1451)=6,'A1'!$F$14,"")</f>
        <v/>
      </c>
      <c r="E1420" t="str">
        <f>IF(SUM('A4'!S1451:X1451)=6,'A4'!C1451,"")</f>
        <v/>
      </c>
      <c r="F1420" t="str">
        <f>IF(SUM('A4'!S1451:X1451)=6,'A4'!D1451,"")</f>
        <v/>
      </c>
      <c r="G1420" t="str">
        <f>IF(SUM('A4'!S1451:X1451)=6,'A4'!E1451,"")</f>
        <v/>
      </c>
      <c r="H1420" t="str">
        <f>IF(SUM('A4'!S1451:X1451)=6,'A4'!F1451,"")</f>
        <v/>
      </c>
      <c r="I1420" t="str">
        <f>IF(SUM('A4'!S1451:X1451)=6,'A4'!G1451,"")</f>
        <v/>
      </c>
      <c r="J1420" s="308" t="str">
        <f>IF(SUM('A4'!S1451:X1451)=6,'A4'!H1451,"")</f>
        <v/>
      </c>
    </row>
    <row r="1421" spans="1:10" x14ac:dyDescent="0.25">
      <c r="A1421" t="str">
        <f>IF(SUM('A4'!S1452:X1452)=6,'Angaben KH-Standort'!$D$25,"")</f>
        <v/>
      </c>
      <c r="B1421" t="str">
        <f>IF(SUM('A4'!S1452:X1452)=6,'Angaben KH-Standort'!$D$26,"")</f>
        <v/>
      </c>
      <c r="C1421" t="str">
        <f>IF(SUM('A4'!S1452:X1452)=6,'Angaben KH-Standort'!$D$12,"")</f>
        <v/>
      </c>
      <c r="D1421" t="str">
        <f>IF(SUM('A4'!S1452:X1452)=6,'A1'!$F$14,"")</f>
        <v/>
      </c>
      <c r="E1421" t="str">
        <f>IF(SUM('A4'!S1452:X1452)=6,'A4'!C1452,"")</f>
        <v/>
      </c>
      <c r="F1421" t="str">
        <f>IF(SUM('A4'!S1452:X1452)=6,'A4'!D1452,"")</f>
        <v/>
      </c>
      <c r="G1421" t="str">
        <f>IF(SUM('A4'!S1452:X1452)=6,'A4'!E1452,"")</f>
        <v/>
      </c>
      <c r="H1421" t="str">
        <f>IF(SUM('A4'!S1452:X1452)=6,'A4'!F1452,"")</f>
        <v/>
      </c>
      <c r="I1421" t="str">
        <f>IF(SUM('A4'!S1452:X1452)=6,'A4'!G1452,"")</f>
        <v/>
      </c>
      <c r="J1421" s="308" t="str">
        <f>IF(SUM('A4'!S1452:X1452)=6,'A4'!H1452,"")</f>
        <v/>
      </c>
    </row>
    <row r="1422" spans="1:10" x14ac:dyDescent="0.25">
      <c r="A1422" t="str">
        <f>IF(SUM('A4'!S1453:X1453)=6,'Angaben KH-Standort'!$D$25,"")</f>
        <v/>
      </c>
      <c r="B1422" t="str">
        <f>IF(SUM('A4'!S1453:X1453)=6,'Angaben KH-Standort'!$D$26,"")</f>
        <v/>
      </c>
      <c r="C1422" t="str">
        <f>IF(SUM('A4'!S1453:X1453)=6,'Angaben KH-Standort'!$D$12,"")</f>
        <v/>
      </c>
      <c r="D1422" t="str">
        <f>IF(SUM('A4'!S1453:X1453)=6,'A1'!$F$14,"")</f>
        <v/>
      </c>
      <c r="E1422" t="str">
        <f>IF(SUM('A4'!S1453:X1453)=6,'A4'!C1453,"")</f>
        <v/>
      </c>
      <c r="F1422" t="str">
        <f>IF(SUM('A4'!S1453:X1453)=6,'A4'!D1453,"")</f>
        <v/>
      </c>
      <c r="G1422" t="str">
        <f>IF(SUM('A4'!S1453:X1453)=6,'A4'!E1453,"")</f>
        <v/>
      </c>
      <c r="H1422" t="str">
        <f>IF(SUM('A4'!S1453:X1453)=6,'A4'!F1453,"")</f>
        <v/>
      </c>
      <c r="I1422" t="str">
        <f>IF(SUM('A4'!S1453:X1453)=6,'A4'!G1453,"")</f>
        <v/>
      </c>
      <c r="J1422" s="308" t="str">
        <f>IF(SUM('A4'!S1453:X1453)=6,'A4'!H1453,"")</f>
        <v/>
      </c>
    </row>
    <row r="1423" spans="1:10" x14ac:dyDescent="0.25">
      <c r="A1423" t="str">
        <f>IF(SUM('A4'!S1454:X1454)=6,'Angaben KH-Standort'!$D$25,"")</f>
        <v/>
      </c>
      <c r="B1423" t="str">
        <f>IF(SUM('A4'!S1454:X1454)=6,'Angaben KH-Standort'!$D$26,"")</f>
        <v/>
      </c>
      <c r="C1423" t="str">
        <f>IF(SUM('A4'!S1454:X1454)=6,'Angaben KH-Standort'!$D$12,"")</f>
        <v/>
      </c>
      <c r="D1423" t="str">
        <f>IF(SUM('A4'!S1454:X1454)=6,'A1'!$F$14,"")</f>
        <v/>
      </c>
      <c r="E1423" t="str">
        <f>IF(SUM('A4'!S1454:X1454)=6,'A4'!C1454,"")</f>
        <v/>
      </c>
      <c r="F1423" t="str">
        <f>IF(SUM('A4'!S1454:X1454)=6,'A4'!D1454,"")</f>
        <v/>
      </c>
      <c r="G1423" t="str">
        <f>IF(SUM('A4'!S1454:X1454)=6,'A4'!E1454,"")</f>
        <v/>
      </c>
      <c r="H1423" t="str">
        <f>IF(SUM('A4'!S1454:X1454)=6,'A4'!F1454,"")</f>
        <v/>
      </c>
      <c r="I1423" t="str">
        <f>IF(SUM('A4'!S1454:X1454)=6,'A4'!G1454,"")</f>
        <v/>
      </c>
      <c r="J1423" s="308" t="str">
        <f>IF(SUM('A4'!S1454:X1454)=6,'A4'!H1454,"")</f>
        <v/>
      </c>
    </row>
    <row r="1424" spans="1:10" x14ac:dyDescent="0.25">
      <c r="A1424" t="str">
        <f>IF(SUM('A4'!S1455:X1455)=6,'Angaben KH-Standort'!$D$25,"")</f>
        <v/>
      </c>
      <c r="B1424" t="str">
        <f>IF(SUM('A4'!S1455:X1455)=6,'Angaben KH-Standort'!$D$26,"")</f>
        <v/>
      </c>
      <c r="C1424" t="str">
        <f>IF(SUM('A4'!S1455:X1455)=6,'Angaben KH-Standort'!$D$12,"")</f>
        <v/>
      </c>
      <c r="D1424" t="str">
        <f>IF(SUM('A4'!S1455:X1455)=6,'A1'!$F$14,"")</f>
        <v/>
      </c>
      <c r="E1424" t="str">
        <f>IF(SUM('A4'!S1455:X1455)=6,'A4'!C1455,"")</f>
        <v/>
      </c>
      <c r="F1424" t="str">
        <f>IF(SUM('A4'!S1455:X1455)=6,'A4'!D1455,"")</f>
        <v/>
      </c>
      <c r="G1424" t="str">
        <f>IF(SUM('A4'!S1455:X1455)=6,'A4'!E1455,"")</f>
        <v/>
      </c>
      <c r="H1424" t="str">
        <f>IF(SUM('A4'!S1455:X1455)=6,'A4'!F1455,"")</f>
        <v/>
      </c>
      <c r="I1424" t="str">
        <f>IF(SUM('A4'!S1455:X1455)=6,'A4'!G1455,"")</f>
        <v/>
      </c>
      <c r="J1424" s="308" t="str">
        <f>IF(SUM('A4'!S1455:X1455)=6,'A4'!H1455,"")</f>
        <v/>
      </c>
    </row>
    <row r="1425" spans="1:10" x14ac:dyDescent="0.25">
      <c r="A1425" t="str">
        <f>IF(SUM('A4'!S1456:X1456)=6,'Angaben KH-Standort'!$D$25,"")</f>
        <v/>
      </c>
      <c r="B1425" t="str">
        <f>IF(SUM('A4'!S1456:X1456)=6,'Angaben KH-Standort'!$D$26,"")</f>
        <v/>
      </c>
      <c r="C1425" t="str">
        <f>IF(SUM('A4'!S1456:X1456)=6,'Angaben KH-Standort'!$D$12,"")</f>
        <v/>
      </c>
      <c r="D1425" t="str">
        <f>IF(SUM('A4'!S1456:X1456)=6,'A1'!$F$14,"")</f>
        <v/>
      </c>
      <c r="E1425" t="str">
        <f>IF(SUM('A4'!S1456:X1456)=6,'A4'!C1456,"")</f>
        <v/>
      </c>
      <c r="F1425" t="str">
        <f>IF(SUM('A4'!S1456:X1456)=6,'A4'!D1456,"")</f>
        <v/>
      </c>
      <c r="G1425" t="str">
        <f>IF(SUM('A4'!S1456:X1456)=6,'A4'!E1456,"")</f>
        <v/>
      </c>
      <c r="H1425" t="str">
        <f>IF(SUM('A4'!S1456:X1456)=6,'A4'!F1456,"")</f>
        <v/>
      </c>
      <c r="I1425" t="str">
        <f>IF(SUM('A4'!S1456:X1456)=6,'A4'!G1456,"")</f>
        <v/>
      </c>
      <c r="J1425" s="308" t="str">
        <f>IF(SUM('A4'!S1456:X1456)=6,'A4'!H1456,"")</f>
        <v/>
      </c>
    </row>
    <row r="1426" spans="1:10" x14ac:dyDescent="0.25">
      <c r="A1426" t="str">
        <f>IF(SUM('A4'!S1457:X1457)=6,'Angaben KH-Standort'!$D$25,"")</f>
        <v/>
      </c>
      <c r="B1426" t="str">
        <f>IF(SUM('A4'!S1457:X1457)=6,'Angaben KH-Standort'!$D$26,"")</f>
        <v/>
      </c>
      <c r="C1426" t="str">
        <f>IF(SUM('A4'!S1457:X1457)=6,'Angaben KH-Standort'!$D$12,"")</f>
        <v/>
      </c>
      <c r="D1426" t="str">
        <f>IF(SUM('A4'!S1457:X1457)=6,'A1'!$F$14,"")</f>
        <v/>
      </c>
      <c r="E1426" t="str">
        <f>IF(SUM('A4'!S1457:X1457)=6,'A4'!C1457,"")</f>
        <v/>
      </c>
      <c r="F1426" t="str">
        <f>IF(SUM('A4'!S1457:X1457)=6,'A4'!D1457,"")</f>
        <v/>
      </c>
      <c r="G1426" t="str">
        <f>IF(SUM('A4'!S1457:X1457)=6,'A4'!E1457,"")</f>
        <v/>
      </c>
      <c r="H1426" t="str">
        <f>IF(SUM('A4'!S1457:X1457)=6,'A4'!F1457,"")</f>
        <v/>
      </c>
      <c r="I1426" t="str">
        <f>IF(SUM('A4'!S1457:X1457)=6,'A4'!G1457,"")</f>
        <v/>
      </c>
      <c r="J1426" s="308" t="str">
        <f>IF(SUM('A4'!S1457:X1457)=6,'A4'!H1457,"")</f>
        <v/>
      </c>
    </row>
    <row r="1427" spans="1:10" x14ac:dyDescent="0.25">
      <c r="A1427" t="str">
        <f>IF(SUM('A4'!S1458:X1458)=6,'Angaben KH-Standort'!$D$25,"")</f>
        <v/>
      </c>
      <c r="B1427" t="str">
        <f>IF(SUM('A4'!S1458:X1458)=6,'Angaben KH-Standort'!$D$26,"")</f>
        <v/>
      </c>
      <c r="C1427" t="str">
        <f>IF(SUM('A4'!S1458:X1458)=6,'Angaben KH-Standort'!$D$12,"")</f>
        <v/>
      </c>
      <c r="D1427" t="str">
        <f>IF(SUM('A4'!S1458:X1458)=6,'A1'!$F$14,"")</f>
        <v/>
      </c>
      <c r="E1427" t="str">
        <f>IF(SUM('A4'!S1458:X1458)=6,'A4'!C1458,"")</f>
        <v/>
      </c>
      <c r="F1427" t="str">
        <f>IF(SUM('A4'!S1458:X1458)=6,'A4'!D1458,"")</f>
        <v/>
      </c>
      <c r="G1427" t="str">
        <f>IF(SUM('A4'!S1458:X1458)=6,'A4'!E1458,"")</f>
        <v/>
      </c>
      <c r="H1427" t="str">
        <f>IF(SUM('A4'!S1458:X1458)=6,'A4'!F1458,"")</f>
        <v/>
      </c>
      <c r="I1427" t="str">
        <f>IF(SUM('A4'!S1458:X1458)=6,'A4'!G1458,"")</f>
        <v/>
      </c>
      <c r="J1427" s="308" t="str">
        <f>IF(SUM('A4'!S1458:X1458)=6,'A4'!H1458,"")</f>
        <v/>
      </c>
    </row>
    <row r="1428" spans="1:10" x14ac:dyDescent="0.25">
      <c r="A1428" t="str">
        <f>IF(SUM('A4'!S1459:X1459)=6,'Angaben KH-Standort'!$D$25,"")</f>
        <v/>
      </c>
      <c r="B1428" t="str">
        <f>IF(SUM('A4'!S1459:X1459)=6,'Angaben KH-Standort'!$D$26,"")</f>
        <v/>
      </c>
      <c r="C1428" t="str">
        <f>IF(SUM('A4'!S1459:X1459)=6,'Angaben KH-Standort'!$D$12,"")</f>
        <v/>
      </c>
      <c r="D1428" t="str">
        <f>IF(SUM('A4'!S1459:X1459)=6,'A1'!$F$14,"")</f>
        <v/>
      </c>
      <c r="E1428" t="str">
        <f>IF(SUM('A4'!S1459:X1459)=6,'A4'!C1459,"")</f>
        <v/>
      </c>
      <c r="F1428" t="str">
        <f>IF(SUM('A4'!S1459:X1459)=6,'A4'!D1459,"")</f>
        <v/>
      </c>
      <c r="G1428" t="str">
        <f>IF(SUM('A4'!S1459:X1459)=6,'A4'!E1459,"")</f>
        <v/>
      </c>
      <c r="H1428" t="str">
        <f>IF(SUM('A4'!S1459:X1459)=6,'A4'!F1459,"")</f>
        <v/>
      </c>
      <c r="I1428" t="str">
        <f>IF(SUM('A4'!S1459:X1459)=6,'A4'!G1459,"")</f>
        <v/>
      </c>
      <c r="J1428" s="308" t="str">
        <f>IF(SUM('A4'!S1459:X1459)=6,'A4'!H1459,"")</f>
        <v/>
      </c>
    </row>
    <row r="1429" spans="1:10" x14ac:dyDescent="0.25">
      <c r="A1429" t="str">
        <f>IF(SUM('A4'!S1460:X1460)=6,'Angaben KH-Standort'!$D$25,"")</f>
        <v/>
      </c>
      <c r="B1429" t="str">
        <f>IF(SUM('A4'!S1460:X1460)=6,'Angaben KH-Standort'!$D$26,"")</f>
        <v/>
      </c>
      <c r="C1429" t="str">
        <f>IF(SUM('A4'!S1460:X1460)=6,'Angaben KH-Standort'!$D$12,"")</f>
        <v/>
      </c>
      <c r="D1429" t="str">
        <f>IF(SUM('A4'!S1460:X1460)=6,'A1'!$F$14,"")</f>
        <v/>
      </c>
      <c r="E1429" t="str">
        <f>IF(SUM('A4'!S1460:X1460)=6,'A4'!C1460,"")</f>
        <v/>
      </c>
      <c r="F1429" t="str">
        <f>IF(SUM('A4'!S1460:X1460)=6,'A4'!D1460,"")</f>
        <v/>
      </c>
      <c r="G1429" t="str">
        <f>IF(SUM('A4'!S1460:X1460)=6,'A4'!E1460,"")</f>
        <v/>
      </c>
      <c r="H1429" t="str">
        <f>IF(SUM('A4'!S1460:X1460)=6,'A4'!F1460,"")</f>
        <v/>
      </c>
      <c r="I1429" t="str">
        <f>IF(SUM('A4'!S1460:X1460)=6,'A4'!G1460,"")</f>
        <v/>
      </c>
      <c r="J1429" s="308" t="str">
        <f>IF(SUM('A4'!S1460:X1460)=6,'A4'!H1460,"")</f>
        <v/>
      </c>
    </row>
    <row r="1430" spans="1:10" x14ac:dyDescent="0.25">
      <c r="A1430" t="str">
        <f>IF(SUM('A4'!S1461:X1461)=6,'Angaben KH-Standort'!$D$25,"")</f>
        <v/>
      </c>
      <c r="B1430" t="str">
        <f>IF(SUM('A4'!S1461:X1461)=6,'Angaben KH-Standort'!$D$26,"")</f>
        <v/>
      </c>
      <c r="C1430" t="str">
        <f>IF(SUM('A4'!S1461:X1461)=6,'Angaben KH-Standort'!$D$12,"")</f>
        <v/>
      </c>
      <c r="D1430" t="str">
        <f>IF(SUM('A4'!S1461:X1461)=6,'A1'!$F$14,"")</f>
        <v/>
      </c>
      <c r="E1430" t="str">
        <f>IF(SUM('A4'!S1461:X1461)=6,'A4'!C1461,"")</f>
        <v/>
      </c>
      <c r="F1430" t="str">
        <f>IF(SUM('A4'!S1461:X1461)=6,'A4'!D1461,"")</f>
        <v/>
      </c>
      <c r="G1430" t="str">
        <f>IF(SUM('A4'!S1461:X1461)=6,'A4'!E1461,"")</f>
        <v/>
      </c>
      <c r="H1430" t="str">
        <f>IF(SUM('A4'!S1461:X1461)=6,'A4'!F1461,"")</f>
        <v/>
      </c>
      <c r="I1430" t="str">
        <f>IF(SUM('A4'!S1461:X1461)=6,'A4'!G1461,"")</f>
        <v/>
      </c>
      <c r="J1430" s="308" t="str">
        <f>IF(SUM('A4'!S1461:X1461)=6,'A4'!H1461,"")</f>
        <v/>
      </c>
    </row>
    <row r="1431" spans="1:10" x14ac:dyDescent="0.25">
      <c r="A1431" t="str">
        <f>IF(SUM('A4'!S1462:X1462)=6,'Angaben KH-Standort'!$D$25,"")</f>
        <v/>
      </c>
      <c r="B1431" t="str">
        <f>IF(SUM('A4'!S1462:X1462)=6,'Angaben KH-Standort'!$D$26,"")</f>
        <v/>
      </c>
      <c r="C1431" t="str">
        <f>IF(SUM('A4'!S1462:X1462)=6,'Angaben KH-Standort'!$D$12,"")</f>
        <v/>
      </c>
      <c r="D1431" t="str">
        <f>IF(SUM('A4'!S1462:X1462)=6,'A1'!$F$14,"")</f>
        <v/>
      </c>
      <c r="E1431" t="str">
        <f>IF(SUM('A4'!S1462:X1462)=6,'A4'!C1462,"")</f>
        <v/>
      </c>
      <c r="F1431" t="str">
        <f>IF(SUM('A4'!S1462:X1462)=6,'A4'!D1462,"")</f>
        <v/>
      </c>
      <c r="G1431" t="str">
        <f>IF(SUM('A4'!S1462:X1462)=6,'A4'!E1462,"")</f>
        <v/>
      </c>
      <c r="H1431" t="str">
        <f>IF(SUM('A4'!S1462:X1462)=6,'A4'!F1462,"")</f>
        <v/>
      </c>
      <c r="I1431" t="str">
        <f>IF(SUM('A4'!S1462:X1462)=6,'A4'!G1462,"")</f>
        <v/>
      </c>
      <c r="J1431" s="308" t="str">
        <f>IF(SUM('A4'!S1462:X1462)=6,'A4'!H1462,"")</f>
        <v/>
      </c>
    </row>
    <row r="1432" spans="1:10" x14ac:dyDescent="0.25">
      <c r="A1432" t="str">
        <f>IF(SUM('A4'!S1463:X1463)=6,'Angaben KH-Standort'!$D$25,"")</f>
        <v/>
      </c>
      <c r="B1432" t="str">
        <f>IF(SUM('A4'!S1463:X1463)=6,'Angaben KH-Standort'!$D$26,"")</f>
        <v/>
      </c>
      <c r="C1432" t="str">
        <f>IF(SUM('A4'!S1463:X1463)=6,'Angaben KH-Standort'!$D$12,"")</f>
        <v/>
      </c>
      <c r="D1432" t="str">
        <f>IF(SUM('A4'!S1463:X1463)=6,'A1'!$F$14,"")</f>
        <v/>
      </c>
      <c r="E1432" t="str">
        <f>IF(SUM('A4'!S1463:X1463)=6,'A4'!C1463,"")</f>
        <v/>
      </c>
      <c r="F1432" t="str">
        <f>IF(SUM('A4'!S1463:X1463)=6,'A4'!D1463,"")</f>
        <v/>
      </c>
      <c r="G1432" t="str">
        <f>IF(SUM('A4'!S1463:X1463)=6,'A4'!E1463,"")</f>
        <v/>
      </c>
      <c r="H1432" t="str">
        <f>IF(SUM('A4'!S1463:X1463)=6,'A4'!F1463,"")</f>
        <v/>
      </c>
      <c r="I1432" t="str">
        <f>IF(SUM('A4'!S1463:X1463)=6,'A4'!G1463,"")</f>
        <v/>
      </c>
      <c r="J1432" s="308" t="str">
        <f>IF(SUM('A4'!S1463:X1463)=6,'A4'!H1463,"")</f>
        <v/>
      </c>
    </row>
    <row r="1433" spans="1:10" x14ac:dyDescent="0.25">
      <c r="A1433" t="str">
        <f>IF(SUM('A4'!S1464:X1464)=6,'Angaben KH-Standort'!$D$25,"")</f>
        <v/>
      </c>
      <c r="B1433" t="str">
        <f>IF(SUM('A4'!S1464:X1464)=6,'Angaben KH-Standort'!$D$26,"")</f>
        <v/>
      </c>
      <c r="C1433" t="str">
        <f>IF(SUM('A4'!S1464:X1464)=6,'Angaben KH-Standort'!$D$12,"")</f>
        <v/>
      </c>
      <c r="D1433" t="str">
        <f>IF(SUM('A4'!S1464:X1464)=6,'A1'!$F$14,"")</f>
        <v/>
      </c>
      <c r="E1433" t="str">
        <f>IF(SUM('A4'!S1464:X1464)=6,'A4'!C1464,"")</f>
        <v/>
      </c>
      <c r="F1433" t="str">
        <f>IF(SUM('A4'!S1464:X1464)=6,'A4'!D1464,"")</f>
        <v/>
      </c>
      <c r="G1433" t="str">
        <f>IF(SUM('A4'!S1464:X1464)=6,'A4'!E1464,"")</f>
        <v/>
      </c>
      <c r="H1433" t="str">
        <f>IF(SUM('A4'!S1464:X1464)=6,'A4'!F1464,"")</f>
        <v/>
      </c>
      <c r="I1433" t="str">
        <f>IF(SUM('A4'!S1464:X1464)=6,'A4'!G1464,"")</f>
        <v/>
      </c>
      <c r="J1433" s="308" t="str">
        <f>IF(SUM('A4'!S1464:X1464)=6,'A4'!H1464,"")</f>
        <v/>
      </c>
    </row>
    <row r="1434" spans="1:10" x14ac:dyDescent="0.25">
      <c r="A1434" t="str">
        <f>IF(SUM('A4'!S1465:X1465)=6,'Angaben KH-Standort'!$D$25,"")</f>
        <v/>
      </c>
      <c r="B1434" t="str">
        <f>IF(SUM('A4'!S1465:X1465)=6,'Angaben KH-Standort'!$D$26,"")</f>
        <v/>
      </c>
      <c r="C1434" t="str">
        <f>IF(SUM('A4'!S1465:X1465)=6,'Angaben KH-Standort'!$D$12,"")</f>
        <v/>
      </c>
      <c r="D1434" t="str">
        <f>IF(SUM('A4'!S1465:X1465)=6,'A1'!$F$14,"")</f>
        <v/>
      </c>
      <c r="E1434" t="str">
        <f>IF(SUM('A4'!S1465:X1465)=6,'A4'!C1465,"")</f>
        <v/>
      </c>
      <c r="F1434" t="str">
        <f>IF(SUM('A4'!S1465:X1465)=6,'A4'!D1465,"")</f>
        <v/>
      </c>
      <c r="G1434" t="str">
        <f>IF(SUM('A4'!S1465:X1465)=6,'A4'!E1465,"")</f>
        <v/>
      </c>
      <c r="H1434" t="str">
        <f>IF(SUM('A4'!S1465:X1465)=6,'A4'!F1465,"")</f>
        <v/>
      </c>
      <c r="I1434" t="str">
        <f>IF(SUM('A4'!S1465:X1465)=6,'A4'!G1465,"")</f>
        <v/>
      </c>
      <c r="J1434" s="308" t="str">
        <f>IF(SUM('A4'!S1465:X1465)=6,'A4'!H1465,"")</f>
        <v/>
      </c>
    </row>
    <row r="1435" spans="1:10" x14ac:dyDescent="0.25">
      <c r="A1435" t="str">
        <f>IF(SUM('A4'!S1466:X1466)=6,'Angaben KH-Standort'!$D$25,"")</f>
        <v/>
      </c>
      <c r="B1435" t="str">
        <f>IF(SUM('A4'!S1466:X1466)=6,'Angaben KH-Standort'!$D$26,"")</f>
        <v/>
      </c>
      <c r="C1435" t="str">
        <f>IF(SUM('A4'!S1466:X1466)=6,'Angaben KH-Standort'!$D$12,"")</f>
        <v/>
      </c>
      <c r="D1435" t="str">
        <f>IF(SUM('A4'!S1466:X1466)=6,'A1'!$F$14,"")</f>
        <v/>
      </c>
      <c r="E1435" t="str">
        <f>IF(SUM('A4'!S1466:X1466)=6,'A4'!C1466,"")</f>
        <v/>
      </c>
      <c r="F1435" t="str">
        <f>IF(SUM('A4'!S1466:X1466)=6,'A4'!D1466,"")</f>
        <v/>
      </c>
      <c r="G1435" t="str">
        <f>IF(SUM('A4'!S1466:X1466)=6,'A4'!E1466,"")</f>
        <v/>
      </c>
      <c r="H1435" t="str">
        <f>IF(SUM('A4'!S1466:X1466)=6,'A4'!F1466,"")</f>
        <v/>
      </c>
      <c r="I1435" t="str">
        <f>IF(SUM('A4'!S1466:X1466)=6,'A4'!G1466,"")</f>
        <v/>
      </c>
      <c r="J1435" s="308" t="str">
        <f>IF(SUM('A4'!S1466:X1466)=6,'A4'!H1466,"")</f>
        <v/>
      </c>
    </row>
    <row r="1436" spans="1:10" x14ac:dyDescent="0.25">
      <c r="A1436" t="str">
        <f>IF(SUM('A4'!S1467:X1467)=6,'Angaben KH-Standort'!$D$25,"")</f>
        <v/>
      </c>
      <c r="B1436" t="str">
        <f>IF(SUM('A4'!S1467:X1467)=6,'Angaben KH-Standort'!$D$26,"")</f>
        <v/>
      </c>
      <c r="C1436" t="str">
        <f>IF(SUM('A4'!S1467:X1467)=6,'Angaben KH-Standort'!$D$12,"")</f>
        <v/>
      </c>
      <c r="D1436" t="str">
        <f>IF(SUM('A4'!S1467:X1467)=6,'A1'!$F$14,"")</f>
        <v/>
      </c>
      <c r="E1436" t="str">
        <f>IF(SUM('A4'!S1467:X1467)=6,'A4'!C1467,"")</f>
        <v/>
      </c>
      <c r="F1436" t="str">
        <f>IF(SUM('A4'!S1467:X1467)=6,'A4'!D1467,"")</f>
        <v/>
      </c>
      <c r="G1436" t="str">
        <f>IF(SUM('A4'!S1467:X1467)=6,'A4'!E1467,"")</f>
        <v/>
      </c>
      <c r="H1436" t="str">
        <f>IF(SUM('A4'!S1467:X1467)=6,'A4'!F1467,"")</f>
        <v/>
      </c>
      <c r="I1436" t="str">
        <f>IF(SUM('A4'!S1467:X1467)=6,'A4'!G1467,"")</f>
        <v/>
      </c>
      <c r="J1436" s="308" t="str">
        <f>IF(SUM('A4'!S1467:X1467)=6,'A4'!H1467,"")</f>
        <v/>
      </c>
    </row>
    <row r="1437" spans="1:10" x14ac:dyDescent="0.25">
      <c r="A1437" t="str">
        <f>IF(SUM('A4'!S1468:X1468)=6,'Angaben KH-Standort'!$D$25,"")</f>
        <v/>
      </c>
      <c r="B1437" t="str">
        <f>IF(SUM('A4'!S1468:X1468)=6,'Angaben KH-Standort'!$D$26,"")</f>
        <v/>
      </c>
      <c r="C1437" t="str">
        <f>IF(SUM('A4'!S1468:X1468)=6,'Angaben KH-Standort'!$D$12,"")</f>
        <v/>
      </c>
      <c r="D1437" t="str">
        <f>IF(SUM('A4'!S1468:X1468)=6,'A1'!$F$14,"")</f>
        <v/>
      </c>
      <c r="E1437" t="str">
        <f>IF(SUM('A4'!S1468:X1468)=6,'A4'!C1468,"")</f>
        <v/>
      </c>
      <c r="F1437" t="str">
        <f>IF(SUM('A4'!S1468:X1468)=6,'A4'!D1468,"")</f>
        <v/>
      </c>
      <c r="G1437" t="str">
        <f>IF(SUM('A4'!S1468:X1468)=6,'A4'!E1468,"")</f>
        <v/>
      </c>
      <c r="H1437" t="str">
        <f>IF(SUM('A4'!S1468:X1468)=6,'A4'!F1468,"")</f>
        <v/>
      </c>
      <c r="I1437" t="str">
        <f>IF(SUM('A4'!S1468:X1468)=6,'A4'!G1468,"")</f>
        <v/>
      </c>
      <c r="J1437" s="308" t="str">
        <f>IF(SUM('A4'!S1468:X1468)=6,'A4'!H1468,"")</f>
        <v/>
      </c>
    </row>
    <row r="1438" spans="1:10" x14ac:dyDescent="0.25">
      <c r="A1438" t="str">
        <f>IF(SUM('A4'!S1469:X1469)=6,'Angaben KH-Standort'!$D$25,"")</f>
        <v/>
      </c>
      <c r="B1438" t="str">
        <f>IF(SUM('A4'!S1469:X1469)=6,'Angaben KH-Standort'!$D$26,"")</f>
        <v/>
      </c>
      <c r="C1438" t="str">
        <f>IF(SUM('A4'!S1469:X1469)=6,'Angaben KH-Standort'!$D$12,"")</f>
        <v/>
      </c>
      <c r="D1438" t="str">
        <f>IF(SUM('A4'!S1469:X1469)=6,'A1'!$F$14,"")</f>
        <v/>
      </c>
      <c r="E1438" t="str">
        <f>IF(SUM('A4'!S1469:X1469)=6,'A4'!C1469,"")</f>
        <v/>
      </c>
      <c r="F1438" t="str">
        <f>IF(SUM('A4'!S1469:X1469)=6,'A4'!D1469,"")</f>
        <v/>
      </c>
      <c r="G1438" t="str">
        <f>IF(SUM('A4'!S1469:X1469)=6,'A4'!E1469,"")</f>
        <v/>
      </c>
      <c r="H1438" t="str">
        <f>IF(SUM('A4'!S1469:X1469)=6,'A4'!F1469,"")</f>
        <v/>
      </c>
      <c r="I1438" t="str">
        <f>IF(SUM('A4'!S1469:X1469)=6,'A4'!G1469,"")</f>
        <v/>
      </c>
      <c r="J1438" s="308" t="str">
        <f>IF(SUM('A4'!S1469:X1469)=6,'A4'!H1469,"")</f>
        <v/>
      </c>
    </row>
    <row r="1439" spans="1:10" x14ac:dyDescent="0.25">
      <c r="A1439" t="str">
        <f>IF(SUM('A4'!S1470:X1470)=6,'Angaben KH-Standort'!$D$25,"")</f>
        <v/>
      </c>
      <c r="B1439" t="str">
        <f>IF(SUM('A4'!S1470:X1470)=6,'Angaben KH-Standort'!$D$26,"")</f>
        <v/>
      </c>
      <c r="C1439" t="str">
        <f>IF(SUM('A4'!S1470:X1470)=6,'Angaben KH-Standort'!$D$12,"")</f>
        <v/>
      </c>
      <c r="D1439" t="str">
        <f>IF(SUM('A4'!S1470:X1470)=6,'A1'!$F$14,"")</f>
        <v/>
      </c>
      <c r="E1439" t="str">
        <f>IF(SUM('A4'!S1470:X1470)=6,'A4'!C1470,"")</f>
        <v/>
      </c>
      <c r="F1439" t="str">
        <f>IF(SUM('A4'!S1470:X1470)=6,'A4'!D1470,"")</f>
        <v/>
      </c>
      <c r="G1439" t="str">
        <f>IF(SUM('A4'!S1470:X1470)=6,'A4'!E1470,"")</f>
        <v/>
      </c>
      <c r="H1439" t="str">
        <f>IF(SUM('A4'!S1470:X1470)=6,'A4'!F1470,"")</f>
        <v/>
      </c>
      <c r="I1439" t="str">
        <f>IF(SUM('A4'!S1470:X1470)=6,'A4'!G1470,"")</f>
        <v/>
      </c>
      <c r="J1439" s="308" t="str">
        <f>IF(SUM('A4'!S1470:X1470)=6,'A4'!H1470,"")</f>
        <v/>
      </c>
    </row>
    <row r="1440" spans="1:10" x14ac:dyDescent="0.25">
      <c r="A1440" t="str">
        <f>IF(SUM('A4'!S1471:X1471)=6,'Angaben KH-Standort'!$D$25,"")</f>
        <v/>
      </c>
      <c r="B1440" t="str">
        <f>IF(SUM('A4'!S1471:X1471)=6,'Angaben KH-Standort'!$D$26,"")</f>
        <v/>
      </c>
      <c r="C1440" t="str">
        <f>IF(SUM('A4'!S1471:X1471)=6,'Angaben KH-Standort'!$D$12,"")</f>
        <v/>
      </c>
      <c r="D1440" t="str">
        <f>IF(SUM('A4'!S1471:X1471)=6,'A1'!$F$14,"")</f>
        <v/>
      </c>
      <c r="E1440" t="str">
        <f>IF(SUM('A4'!S1471:X1471)=6,'A4'!C1471,"")</f>
        <v/>
      </c>
      <c r="F1440" t="str">
        <f>IF(SUM('A4'!S1471:X1471)=6,'A4'!D1471,"")</f>
        <v/>
      </c>
      <c r="G1440" t="str">
        <f>IF(SUM('A4'!S1471:X1471)=6,'A4'!E1471,"")</f>
        <v/>
      </c>
      <c r="H1440" t="str">
        <f>IF(SUM('A4'!S1471:X1471)=6,'A4'!F1471,"")</f>
        <v/>
      </c>
      <c r="I1440" t="str">
        <f>IF(SUM('A4'!S1471:X1471)=6,'A4'!G1471,"")</f>
        <v/>
      </c>
      <c r="J1440" s="308" t="str">
        <f>IF(SUM('A4'!S1471:X1471)=6,'A4'!H1471,"")</f>
        <v/>
      </c>
    </row>
    <row r="1441" spans="1:10" x14ac:dyDescent="0.25">
      <c r="A1441" t="str">
        <f>IF(SUM('A4'!S1472:X1472)=6,'Angaben KH-Standort'!$D$25,"")</f>
        <v/>
      </c>
      <c r="B1441" t="str">
        <f>IF(SUM('A4'!S1472:X1472)=6,'Angaben KH-Standort'!$D$26,"")</f>
        <v/>
      </c>
      <c r="C1441" t="str">
        <f>IF(SUM('A4'!S1472:X1472)=6,'Angaben KH-Standort'!$D$12,"")</f>
        <v/>
      </c>
      <c r="D1441" t="str">
        <f>IF(SUM('A4'!S1472:X1472)=6,'A1'!$F$14,"")</f>
        <v/>
      </c>
      <c r="E1441" t="str">
        <f>IF(SUM('A4'!S1472:X1472)=6,'A4'!C1472,"")</f>
        <v/>
      </c>
      <c r="F1441" t="str">
        <f>IF(SUM('A4'!S1472:X1472)=6,'A4'!D1472,"")</f>
        <v/>
      </c>
      <c r="G1441" t="str">
        <f>IF(SUM('A4'!S1472:X1472)=6,'A4'!E1472,"")</f>
        <v/>
      </c>
      <c r="H1441" t="str">
        <f>IF(SUM('A4'!S1472:X1472)=6,'A4'!F1472,"")</f>
        <v/>
      </c>
      <c r="I1441" t="str">
        <f>IF(SUM('A4'!S1472:X1472)=6,'A4'!G1472,"")</f>
        <v/>
      </c>
      <c r="J1441" s="308" t="str">
        <f>IF(SUM('A4'!S1472:X1472)=6,'A4'!H1472,"")</f>
        <v/>
      </c>
    </row>
    <row r="1442" spans="1:10" x14ac:dyDescent="0.25">
      <c r="A1442" t="str">
        <f>IF(SUM('A4'!S1473:X1473)=6,'Angaben KH-Standort'!$D$25,"")</f>
        <v/>
      </c>
      <c r="B1442" t="str">
        <f>IF(SUM('A4'!S1473:X1473)=6,'Angaben KH-Standort'!$D$26,"")</f>
        <v/>
      </c>
      <c r="C1442" t="str">
        <f>IF(SUM('A4'!S1473:X1473)=6,'Angaben KH-Standort'!$D$12,"")</f>
        <v/>
      </c>
      <c r="D1442" t="str">
        <f>IF(SUM('A4'!S1473:X1473)=6,'A1'!$F$14,"")</f>
        <v/>
      </c>
      <c r="E1442" t="str">
        <f>IF(SUM('A4'!S1473:X1473)=6,'A4'!C1473,"")</f>
        <v/>
      </c>
      <c r="F1442" t="str">
        <f>IF(SUM('A4'!S1473:X1473)=6,'A4'!D1473,"")</f>
        <v/>
      </c>
      <c r="G1442" t="str">
        <f>IF(SUM('A4'!S1473:X1473)=6,'A4'!E1473,"")</f>
        <v/>
      </c>
      <c r="H1442" t="str">
        <f>IF(SUM('A4'!S1473:X1473)=6,'A4'!F1473,"")</f>
        <v/>
      </c>
      <c r="I1442" t="str">
        <f>IF(SUM('A4'!S1473:X1473)=6,'A4'!G1473,"")</f>
        <v/>
      </c>
      <c r="J1442" s="308" t="str">
        <f>IF(SUM('A4'!S1473:X1473)=6,'A4'!H1473,"")</f>
        <v/>
      </c>
    </row>
    <row r="1443" spans="1:10" x14ac:dyDescent="0.25">
      <c r="A1443" t="str">
        <f>IF(SUM('A4'!S1474:X1474)=6,'Angaben KH-Standort'!$D$25,"")</f>
        <v/>
      </c>
      <c r="B1443" t="str">
        <f>IF(SUM('A4'!S1474:X1474)=6,'Angaben KH-Standort'!$D$26,"")</f>
        <v/>
      </c>
      <c r="C1443" t="str">
        <f>IF(SUM('A4'!S1474:X1474)=6,'Angaben KH-Standort'!$D$12,"")</f>
        <v/>
      </c>
      <c r="D1443" t="str">
        <f>IF(SUM('A4'!S1474:X1474)=6,'A1'!$F$14,"")</f>
        <v/>
      </c>
      <c r="E1443" t="str">
        <f>IF(SUM('A4'!S1474:X1474)=6,'A4'!C1474,"")</f>
        <v/>
      </c>
      <c r="F1443" t="str">
        <f>IF(SUM('A4'!S1474:X1474)=6,'A4'!D1474,"")</f>
        <v/>
      </c>
      <c r="G1443" t="str">
        <f>IF(SUM('A4'!S1474:X1474)=6,'A4'!E1474,"")</f>
        <v/>
      </c>
      <c r="H1443" t="str">
        <f>IF(SUM('A4'!S1474:X1474)=6,'A4'!F1474,"")</f>
        <v/>
      </c>
      <c r="I1443" t="str">
        <f>IF(SUM('A4'!S1474:X1474)=6,'A4'!G1474,"")</f>
        <v/>
      </c>
      <c r="J1443" s="308" t="str">
        <f>IF(SUM('A4'!S1474:X1474)=6,'A4'!H1474,"")</f>
        <v/>
      </c>
    </row>
    <row r="1444" spans="1:10" x14ac:dyDescent="0.25">
      <c r="A1444" t="str">
        <f>IF(SUM('A4'!S1475:X1475)=6,'Angaben KH-Standort'!$D$25,"")</f>
        <v/>
      </c>
      <c r="B1444" t="str">
        <f>IF(SUM('A4'!S1475:X1475)=6,'Angaben KH-Standort'!$D$26,"")</f>
        <v/>
      </c>
      <c r="C1444" t="str">
        <f>IF(SUM('A4'!S1475:X1475)=6,'Angaben KH-Standort'!$D$12,"")</f>
        <v/>
      </c>
      <c r="D1444" t="str">
        <f>IF(SUM('A4'!S1475:X1475)=6,'A1'!$F$14,"")</f>
        <v/>
      </c>
      <c r="E1444" t="str">
        <f>IF(SUM('A4'!S1475:X1475)=6,'A4'!C1475,"")</f>
        <v/>
      </c>
      <c r="F1444" t="str">
        <f>IF(SUM('A4'!S1475:X1475)=6,'A4'!D1475,"")</f>
        <v/>
      </c>
      <c r="G1444" t="str">
        <f>IF(SUM('A4'!S1475:X1475)=6,'A4'!E1475,"")</f>
        <v/>
      </c>
      <c r="H1444" t="str">
        <f>IF(SUM('A4'!S1475:X1475)=6,'A4'!F1475,"")</f>
        <v/>
      </c>
      <c r="I1444" t="str">
        <f>IF(SUM('A4'!S1475:X1475)=6,'A4'!G1475,"")</f>
        <v/>
      </c>
      <c r="J1444" s="308" t="str">
        <f>IF(SUM('A4'!S1475:X1475)=6,'A4'!H1475,"")</f>
        <v/>
      </c>
    </row>
    <row r="1445" spans="1:10" x14ac:dyDescent="0.25">
      <c r="A1445" t="str">
        <f>IF(SUM('A4'!S1476:X1476)=6,'Angaben KH-Standort'!$D$25,"")</f>
        <v/>
      </c>
      <c r="B1445" t="str">
        <f>IF(SUM('A4'!S1476:X1476)=6,'Angaben KH-Standort'!$D$26,"")</f>
        <v/>
      </c>
      <c r="C1445" t="str">
        <f>IF(SUM('A4'!S1476:X1476)=6,'Angaben KH-Standort'!$D$12,"")</f>
        <v/>
      </c>
      <c r="D1445" t="str">
        <f>IF(SUM('A4'!S1476:X1476)=6,'A1'!$F$14,"")</f>
        <v/>
      </c>
      <c r="E1445" t="str">
        <f>IF(SUM('A4'!S1476:X1476)=6,'A4'!C1476,"")</f>
        <v/>
      </c>
      <c r="F1445" t="str">
        <f>IF(SUM('A4'!S1476:X1476)=6,'A4'!D1476,"")</f>
        <v/>
      </c>
      <c r="G1445" t="str">
        <f>IF(SUM('A4'!S1476:X1476)=6,'A4'!E1476,"")</f>
        <v/>
      </c>
      <c r="H1445" t="str">
        <f>IF(SUM('A4'!S1476:X1476)=6,'A4'!F1476,"")</f>
        <v/>
      </c>
      <c r="I1445" t="str">
        <f>IF(SUM('A4'!S1476:X1476)=6,'A4'!G1476,"")</f>
        <v/>
      </c>
      <c r="J1445" s="308" t="str">
        <f>IF(SUM('A4'!S1476:X1476)=6,'A4'!H1476,"")</f>
        <v/>
      </c>
    </row>
    <row r="1446" spans="1:10" x14ac:dyDescent="0.25">
      <c r="A1446" t="str">
        <f>IF(SUM('A4'!S1477:X1477)=6,'Angaben KH-Standort'!$D$25,"")</f>
        <v/>
      </c>
      <c r="B1446" t="str">
        <f>IF(SUM('A4'!S1477:X1477)=6,'Angaben KH-Standort'!$D$26,"")</f>
        <v/>
      </c>
      <c r="C1446" t="str">
        <f>IF(SUM('A4'!S1477:X1477)=6,'Angaben KH-Standort'!$D$12,"")</f>
        <v/>
      </c>
      <c r="D1446" t="str">
        <f>IF(SUM('A4'!S1477:X1477)=6,'A1'!$F$14,"")</f>
        <v/>
      </c>
      <c r="E1446" t="str">
        <f>IF(SUM('A4'!S1477:X1477)=6,'A4'!C1477,"")</f>
        <v/>
      </c>
      <c r="F1446" t="str">
        <f>IF(SUM('A4'!S1477:X1477)=6,'A4'!D1477,"")</f>
        <v/>
      </c>
      <c r="G1446" t="str">
        <f>IF(SUM('A4'!S1477:X1477)=6,'A4'!E1477,"")</f>
        <v/>
      </c>
      <c r="H1446" t="str">
        <f>IF(SUM('A4'!S1477:X1477)=6,'A4'!F1477,"")</f>
        <v/>
      </c>
      <c r="I1446" t="str">
        <f>IF(SUM('A4'!S1477:X1477)=6,'A4'!G1477,"")</f>
        <v/>
      </c>
      <c r="J1446" s="308" t="str">
        <f>IF(SUM('A4'!S1477:X1477)=6,'A4'!H1477,"")</f>
        <v/>
      </c>
    </row>
    <row r="1447" spans="1:10" x14ac:dyDescent="0.25">
      <c r="A1447" t="str">
        <f>IF(SUM('A4'!S1478:X1478)=6,'Angaben KH-Standort'!$D$25,"")</f>
        <v/>
      </c>
      <c r="B1447" t="str">
        <f>IF(SUM('A4'!S1478:X1478)=6,'Angaben KH-Standort'!$D$26,"")</f>
        <v/>
      </c>
      <c r="C1447" t="str">
        <f>IF(SUM('A4'!S1478:X1478)=6,'Angaben KH-Standort'!$D$12,"")</f>
        <v/>
      </c>
      <c r="D1447" t="str">
        <f>IF(SUM('A4'!S1478:X1478)=6,'A1'!$F$14,"")</f>
        <v/>
      </c>
      <c r="E1447" t="str">
        <f>IF(SUM('A4'!S1478:X1478)=6,'A4'!C1478,"")</f>
        <v/>
      </c>
      <c r="F1447" t="str">
        <f>IF(SUM('A4'!S1478:X1478)=6,'A4'!D1478,"")</f>
        <v/>
      </c>
      <c r="G1447" t="str">
        <f>IF(SUM('A4'!S1478:X1478)=6,'A4'!E1478,"")</f>
        <v/>
      </c>
      <c r="H1447" t="str">
        <f>IF(SUM('A4'!S1478:X1478)=6,'A4'!F1478,"")</f>
        <v/>
      </c>
      <c r="I1447" t="str">
        <f>IF(SUM('A4'!S1478:X1478)=6,'A4'!G1478,"")</f>
        <v/>
      </c>
      <c r="J1447" s="308" t="str">
        <f>IF(SUM('A4'!S1478:X1478)=6,'A4'!H1478,"")</f>
        <v/>
      </c>
    </row>
    <row r="1448" spans="1:10" x14ac:dyDescent="0.25">
      <c r="A1448" t="str">
        <f>IF(SUM('A4'!S1479:X1479)=6,'Angaben KH-Standort'!$D$25,"")</f>
        <v/>
      </c>
      <c r="B1448" t="str">
        <f>IF(SUM('A4'!S1479:X1479)=6,'Angaben KH-Standort'!$D$26,"")</f>
        <v/>
      </c>
      <c r="C1448" t="str">
        <f>IF(SUM('A4'!S1479:X1479)=6,'Angaben KH-Standort'!$D$12,"")</f>
        <v/>
      </c>
      <c r="D1448" t="str">
        <f>IF(SUM('A4'!S1479:X1479)=6,'A1'!$F$14,"")</f>
        <v/>
      </c>
      <c r="E1448" t="str">
        <f>IF(SUM('A4'!S1479:X1479)=6,'A4'!C1479,"")</f>
        <v/>
      </c>
      <c r="F1448" t="str">
        <f>IF(SUM('A4'!S1479:X1479)=6,'A4'!D1479,"")</f>
        <v/>
      </c>
      <c r="G1448" t="str">
        <f>IF(SUM('A4'!S1479:X1479)=6,'A4'!E1479,"")</f>
        <v/>
      </c>
      <c r="H1448" t="str">
        <f>IF(SUM('A4'!S1479:X1479)=6,'A4'!F1479,"")</f>
        <v/>
      </c>
      <c r="I1448" t="str">
        <f>IF(SUM('A4'!S1479:X1479)=6,'A4'!G1479,"")</f>
        <v/>
      </c>
      <c r="J1448" s="308" t="str">
        <f>IF(SUM('A4'!S1479:X1479)=6,'A4'!H1479,"")</f>
        <v/>
      </c>
    </row>
    <row r="1449" spans="1:10" x14ac:dyDescent="0.25">
      <c r="A1449" t="str">
        <f>IF(SUM('A4'!S1480:X1480)=6,'Angaben KH-Standort'!$D$25,"")</f>
        <v/>
      </c>
      <c r="B1449" t="str">
        <f>IF(SUM('A4'!S1480:X1480)=6,'Angaben KH-Standort'!$D$26,"")</f>
        <v/>
      </c>
      <c r="C1449" t="str">
        <f>IF(SUM('A4'!S1480:X1480)=6,'Angaben KH-Standort'!$D$12,"")</f>
        <v/>
      </c>
      <c r="D1449" t="str">
        <f>IF(SUM('A4'!S1480:X1480)=6,'A1'!$F$14,"")</f>
        <v/>
      </c>
      <c r="E1449" t="str">
        <f>IF(SUM('A4'!S1480:X1480)=6,'A4'!C1480,"")</f>
        <v/>
      </c>
      <c r="F1449" t="str">
        <f>IF(SUM('A4'!S1480:X1480)=6,'A4'!D1480,"")</f>
        <v/>
      </c>
      <c r="G1449" t="str">
        <f>IF(SUM('A4'!S1480:X1480)=6,'A4'!E1480,"")</f>
        <v/>
      </c>
      <c r="H1449" t="str">
        <f>IF(SUM('A4'!S1480:X1480)=6,'A4'!F1480,"")</f>
        <v/>
      </c>
      <c r="I1449" t="str">
        <f>IF(SUM('A4'!S1480:X1480)=6,'A4'!G1480,"")</f>
        <v/>
      </c>
      <c r="J1449" s="308" t="str">
        <f>IF(SUM('A4'!S1480:X1480)=6,'A4'!H1480,"")</f>
        <v/>
      </c>
    </row>
    <row r="1450" spans="1:10" x14ac:dyDescent="0.25">
      <c r="A1450" t="str">
        <f>IF(SUM('A4'!S1481:X1481)=6,'Angaben KH-Standort'!$D$25,"")</f>
        <v/>
      </c>
      <c r="B1450" t="str">
        <f>IF(SUM('A4'!S1481:X1481)=6,'Angaben KH-Standort'!$D$26,"")</f>
        <v/>
      </c>
      <c r="C1450" t="str">
        <f>IF(SUM('A4'!S1481:X1481)=6,'Angaben KH-Standort'!$D$12,"")</f>
        <v/>
      </c>
      <c r="D1450" t="str">
        <f>IF(SUM('A4'!S1481:X1481)=6,'A1'!$F$14,"")</f>
        <v/>
      </c>
      <c r="E1450" t="str">
        <f>IF(SUM('A4'!S1481:X1481)=6,'A4'!C1481,"")</f>
        <v/>
      </c>
      <c r="F1450" t="str">
        <f>IF(SUM('A4'!S1481:X1481)=6,'A4'!D1481,"")</f>
        <v/>
      </c>
      <c r="G1450" t="str">
        <f>IF(SUM('A4'!S1481:X1481)=6,'A4'!E1481,"")</f>
        <v/>
      </c>
      <c r="H1450" t="str">
        <f>IF(SUM('A4'!S1481:X1481)=6,'A4'!F1481,"")</f>
        <v/>
      </c>
      <c r="I1450" t="str">
        <f>IF(SUM('A4'!S1481:X1481)=6,'A4'!G1481,"")</f>
        <v/>
      </c>
      <c r="J1450" s="308" t="str">
        <f>IF(SUM('A4'!S1481:X1481)=6,'A4'!H1481,"")</f>
        <v/>
      </c>
    </row>
    <row r="1451" spans="1:10" x14ac:dyDescent="0.25">
      <c r="A1451" t="str">
        <f>IF(SUM('A4'!S1482:X1482)=6,'Angaben KH-Standort'!$D$25,"")</f>
        <v/>
      </c>
      <c r="B1451" t="str">
        <f>IF(SUM('A4'!S1482:X1482)=6,'Angaben KH-Standort'!$D$26,"")</f>
        <v/>
      </c>
      <c r="C1451" t="str">
        <f>IF(SUM('A4'!S1482:X1482)=6,'Angaben KH-Standort'!$D$12,"")</f>
        <v/>
      </c>
      <c r="D1451" t="str">
        <f>IF(SUM('A4'!S1482:X1482)=6,'A1'!$F$14,"")</f>
        <v/>
      </c>
      <c r="E1451" t="str">
        <f>IF(SUM('A4'!S1482:X1482)=6,'A4'!C1482,"")</f>
        <v/>
      </c>
      <c r="F1451" t="str">
        <f>IF(SUM('A4'!S1482:X1482)=6,'A4'!D1482,"")</f>
        <v/>
      </c>
      <c r="G1451" t="str">
        <f>IF(SUM('A4'!S1482:X1482)=6,'A4'!E1482,"")</f>
        <v/>
      </c>
      <c r="H1451" t="str">
        <f>IF(SUM('A4'!S1482:X1482)=6,'A4'!F1482,"")</f>
        <v/>
      </c>
      <c r="I1451" t="str">
        <f>IF(SUM('A4'!S1482:X1482)=6,'A4'!G1482,"")</f>
        <v/>
      </c>
      <c r="J1451" s="308" t="str">
        <f>IF(SUM('A4'!S1482:X1482)=6,'A4'!H1482,"")</f>
        <v/>
      </c>
    </row>
    <row r="1452" spans="1:10" x14ac:dyDescent="0.25">
      <c r="A1452" t="str">
        <f>IF(SUM('A4'!S1483:X1483)=6,'Angaben KH-Standort'!$D$25,"")</f>
        <v/>
      </c>
      <c r="B1452" t="str">
        <f>IF(SUM('A4'!S1483:X1483)=6,'Angaben KH-Standort'!$D$26,"")</f>
        <v/>
      </c>
      <c r="C1452" t="str">
        <f>IF(SUM('A4'!S1483:X1483)=6,'Angaben KH-Standort'!$D$12,"")</f>
        <v/>
      </c>
      <c r="D1452" t="str">
        <f>IF(SUM('A4'!S1483:X1483)=6,'A1'!$F$14,"")</f>
        <v/>
      </c>
      <c r="E1452" t="str">
        <f>IF(SUM('A4'!S1483:X1483)=6,'A4'!C1483,"")</f>
        <v/>
      </c>
      <c r="F1452" t="str">
        <f>IF(SUM('A4'!S1483:X1483)=6,'A4'!D1483,"")</f>
        <v/>
      </c>
      <c r="G1452" t="str">
        <f>IF(SUM('A4'!S1483:X1483)=6,'A4'!E1483,"")</f>
        <v/>
      </c>
      <c r="H1452" t="str">
        <f>IF(SUM('A4'!S1483:X1483)=6,'A4'!F1483,"")</f>
        <v/>
      </c>
      <c r="I1452" t="str">
        <f>IF(SUM('A4'!S1483:X1483)=6,'A4'!G1483,"")</f>
        <v/>
      </c>
      <c r="J1452" s="308" t="str">
        <f>IF(SUM('A4'!S1483:X1483)=6,'A4'!H1483,"")</f>
        <v/>
      </c>
    </row>
    <row r="1453" spans="1:10" x14ac:dyDescent="0.25">
      <c r="A1453" t="str">
        <f>IF(SUM('A4'!S1484:X1484)=6,'Angaben KH-Standort'!$D$25,"")</f>
        <v/>
      </c>
      <c r="B1453" t="str">
        <f>IF(SUM('A4'!S1484:X1484)=6,'Angaben KH-Standort'!$D$26,"")</f>
        <v/>
      </c>
      <c r="C1453" t="str">
        <f>IF(SUM('A4'!S1484:X1484)=6,'Angaben KH-Standort'!$D$12,"")</f>
        <v/>
      </c>
      <c r="D1453" t="str">
        <f>IF(SUM('A4'!S1484:X1484)=6,'A1'!$F$14,"")</f>
        <v/>
      </c>
      <c r="E1453" t="str">
        <f>IF(SUM('A4'!S1484:X1484)=6,'A4'!C1484,"")</f>
        <v/>
      </c>
      <c r="F1453" t="str">
        <f>IF(SUM('A4'!S1484:X1484)=6,'A4'!D1484,"")</f>
        <v/>
      </c>
      <c r="G1453" t="str">
        <f>IF(SUM('A4'!S1484:X1484)=6,'A4'!E1484,"")</f>
        <v/>
      </c>
      <c r="H1453" t="str">
        <f>IF(SUM('A4'!S1484:X1484)=6,'A4'!F1484,"")</f>
        <v/>
      </c>
      <c r="I1453" t="str">
        <f>IF(SUM('A4'!S1484:X1484)=6,'A4'!G1484,"")</f>
        <v/>
      </c>
      <c r="J1453" s="308" t="str">
        <f>IF(SUM('A4'!S1484:X1484)=6,'A4'!H1484,"")</f>
        <v/>
      </c>
    </row>
    <row r="1454" spans="1:10" x14ac:dyDescent="0.25">
      <c r="A1454" t="str">
        <f>IF(SUM('A4'!S1485:X1485)=6,'Angaben KH-Standort'!$D$25,"")</f>
        <v/>
      </c>
      <c r="B1454" t="str">
        <f>IF(SUM('A4'!S1485:X1485)=6,'Angaben KH-Standort'!$D$26,"")</f>
        <v/>
      </c>
      <c r="C1454" t="str">
        <f>IF(SUM('A4'!S1485:X1485)=6,'Angaben KH-Standort'!$D$12,"")</f>
        <v/>
      </c>
      <c r="D1454" t="str">
        <f>IF(SUM('A4'!S1485:X1485)=6,'A1'!$F$14,"")</f>
        <v/>
      </c>
      <c r="E1454" t="str">
        <f>IF(SUM('A4'!S1485:X1485)=6,'A4'!C1485,"")</f>
        <v/>
      </c>
      <c r="F1454" t="str">
        <f>IF(SUM('A4'!S1485:X1485)=6,'A4'!D1485,"")</f>
        <v/>
      </c>
      <c r="G1454" t="str">
        <f>IF(SUM('A4'!S1485:X1485)=6,'A4'!E1485,"")</f>
        <v/>
      </c>
      <c r="H1454" t="str">
        <f>IF(SUM('A4'!S1485:X1485)=6,'A4'!F1485,"")</f>
        <v/>
      </c>
      <c r="I1454" t="str">
        <f>IF(SUM('A4'!S1485:X1485)=6,'A4'!G1485,"")</f>
        <v/>
      </c>
      <c r="J1454" s="308" t="str">
        <f>IF(SUM('A4'!S1485:X1485)=6,'A4'!H1485,"")</f>
        <v/>
      </c>
    </row>
    <row r="1455" spans="1:10" x14ac:dyDescent="0.25">
      <c r="A1455" t="str">
        <f>IF(SUM('A4'!S1486:X1486)=6,'Angaben KH-Standort'!$D$25,"")</f>
        <v/>
      </c>
      <c r="B1455" t="str">
        <f>IF(SUM('A4'!S1486:X1486)=6,'Angaben KH-Standort'!$D$26,"")</f>
        <v/>
      </c>
      <c r="C1455" t="str">
        <f>IF(SUM('A4'!S1486:X1486)=6,'Angaben KH-Standort'!$D$12,"")</f>
        <v/>
      </c>
      <c r="D1455" t="str">
        <f>IF(SUM('A4'!S1486:X1486)=6,'A1'!$F$14,"")</f>
        <v/>
      </c>
      <c r="E1455" t="str">
        <f>IF(SUM('A4'!S1486:X1486)=6,'A4'!C1486,"")</f>
        <v/>
      </c>
      <c r="F1455" t="str">
        <f>IF(SUM('A4'!S1486:X1486)=6,'A4'!D1486,"")</f>
        <v/>
      </c>
      <c r="G1455" t="str">
        <f>IF(SUM('A4'!S1486:X1486)=6,'A4'!E1486,"")</f>
        <v/>
      </c>
      <c r="H1455" t="str">
        <f>IF(SUM('A4'!S1486:X1486)=6,'A4'!F1486,"")</f>
        <v/>
      </c>
      <c r="I1455" t="str">
        <f>IF(SUM('A4'!S1486:X1486)=6,'A4'!G1486,"")</f>
        <v/>
      </c>
      <c r="J1455" s="308" t="str">
        <f>IF(SUM('A4'!S1486:X1486)=6,'A4'!H1486,"")</f>
        <v/>
      </c>
    </row>
    <row r="1456" spans="1:10" x14ac:dyDescent="0.25">
      <c r="A1456" t="str">
        <f>IF(SUM('A4'!S1487:X1487)=6,'Angaben KH-Standort'!$D$25,"")</f>
        <v/>
      </c>
      <c r="B1456" t="str">
        <f>IF(SUM('A4'!S1487:X1487)=6,'Angaben KH-Standort'!$D$26,"")</f>
        <v/>
      </c>
      <c r="C1456" t="str">
        <f>IF(SUM('A4'!S1487:X1487)=6,'Angaben KH-Standort'!$D$12,"")</f>
        <v/>
      </c>
      <c r="D1456" t="str">
        <f>IF(SUM('A4'!S1487:X1487)=6,'A1'!$F$14,"")</f>
        <v/>
      </c>
      <c r="E1456" t="str">
        <f>IF(SUM('A4'!S1487:X1487)=6,'A4'!C1487,"")</f>
        <v/>
      </c>
      <c r="F1456" t="str">
        <f>IF(SUM('A4'!S1487:X1487)=6,'A4'!D1487,"")</f>
        <v/>
      </c>
      <c r="G1456" t="str">
        <f>IF(SUM('A4'!S1487:X1487)=6,'A4'!E1487,"")</f>
        <v/>
      </c>
      <c r="H1456" t="str">
        <f>IF(SUM('A4'!S1487:X1487)=6,'A4'!F1487,"")</f>
        <v/>
      </c>
      <c r="I1456" t="str">
        <f>IF(SUM('A4'!S1487:X1487)=6,'A4'!G1487,"")</f>
        <v/>
      </c>
      <c r="J1456" s="308" t="str">
        <f>IF(SUM('A4'!S1487:X1487)=6,'A4'!H1487,"")</f>
        <v/>
      </c>
    </row>
    <row r="1457" spans="1:10" x14ac:dyDescent="0.25">
      <c r="A1457" t="str">
        <f>IF(SUM('A4'!S1488:X1488)=6,'Angaben KH-Standort'!$D$25,"")</f>
        <v/>
      </c>
      <c r="B1457" t="str">
        <f>IF(SUM('A4'!S1488:X1488)=6,'Angaben KH-Standort'!$D$26,"")</f>
        <v/>
      </c>
      <c r="C1457" t="str">
        <f>IF(SUM('A4'!S1488:X1488)=6,'Angaben KH-Standort'!$D$12,"")</f>
        <v/>
      </c>
      <c r="D1457" t="str">
        <f>IF(SUM('A4'!S1488:X1488)=6,'A1'!$F$14,"")</f>
        <v/>
      </c>
      <c r="E1457" t="str">
        <f>IF(SUM('A4'!S1488:X1488)=6,'A4'!C1488,"")</f>
        <v/>
      </c>
      <c r="F1457" t="str">
        <f>IF(SUM('A4'!S1488:X1488)=6,'A4'!D1488,"")</f>
        <v/>
      </c>
      <c r="G1457" t="str">
        <f>IF(SUM('A4'!S1488:X1488)=6,'A4'!E1488,"")</f>
        <v/>
      </c>
      <c r="H1457" t="str">
        <f>IF(SUM('A4'!S1488:X1488)=6,'A4'!F1488,"")</f>
        <v/>
      </c>
      <c r="I1457" t="str">
        <f>IF(SUM('A4'!S1488:X1488)=6,'A4'!G1488,"")</f>
        <v/>
      </c>
      <c r="J1457" s="308" t="str">
        <f>IF(SUM('A4'!S1488:X1488)=6,'A4'!H1488,"")</f>
        <v/>
      </c>
    </row>
    <row r="1458" spans="1:10" x14ac:dyDescent="0.25">
      <c r="A1458" t="str">
        <f>IF(SUM('A4'!S1489:X1489)=6,'Angaben KH-Standort'!$D$25,"")</f>
        <v/>
      </c>
      <c r="B1458" t="str">
        <f>IF(SUM('A4'!S1489:X1489)=6,'Angaben KH-Standort'!$D$26,"")</f>
        <v/>
      </c>
      <c r="C1458" t="str">
        <f>IF(SUM('A4'!S1489:X1489)=6,'Angaben KH-Standort'!$D$12,"")</f>
        <v/>
      </c>
      <c r="D1458" t="str">
        <f>IF(SUM('A4'!S1489:X1489)=6,'A1'!$F$14,"")</f>
        <v/>
      </c>
      <c r="E1458" t="str">
        <f>IF(SUM('A4'!S1489:X1489)=6,'A4'!C1489,"")</f>
        <v/>
      </c>
      <c r="F1458" t="str">
        <f>IF(SUM('A4'!S1489:X1489)=6,'A4'!D1489,"")</f>
        <v/>
      </c>
      <c r="G1458" t="str">
        <f>IF(SUM('A4'!S1489:X1489)=6,'A4'!E1489,"")</f>
        <v/>
      </c>
      <c r="H1458" t="str">
        <f>IF(SUM('A4'!S1489:X1489)=6,'A4'!F1489,"")</f>
        <v/>
      </c>
      <c r="I1458" t="str">
        <f>IF(SUM('A4'!S1489:X1489)=6,'A4'!G1489,"")</f>
        <v/>
      </c>
      <c r="J1458" s="308" t="str">
        <f>IF(SUM('A4'!S1489:X1489)=6,'A4'!H1489,"")</f>
        <v/>
      </c>
    </row>
    <row r="1459" spans="1:10" x14ac:dyDescent="0.25">
      <c r="A1459" t="str">
        <f>IF(SUM('A4'!S1490:X1490)=6,'Angaben KH-Standort'!$D$25,"")</f>
        <v/>
      </c>
      <c r="B1459" t="str">
        <f>IF(SUM('A4'!S1490:X1490)=6,'Angaben KH-Standort'!$D$26,"")</f>
        <v/>
      </c>
      <c r="C1459" t="str">
        <f>IF(SUM('A4'!S1490:X1490)=6,'Angaben KH-Standort'!$D$12,"")</f>
        <v/>
      </c>
      <c r="D1459" t="str">
        <f>IF(SUM('A4'!S1490:X1490)=6,'A1'!$F$14,"")</f>
        <v/>
      </c>
      <c r="E1459" t="str">
        <f>IF(SUM('A4'!S1490:X1490)=6,'A4'!C1490,"")</f>
        <v/>
      </c>
      <c r="F1459" t="str">
        <f>IF(SUM('A4'!S1490:X1490)=6,'A4'!D1490,"")</f>
        <v/>
      </c>
      <c r="G1459" t="str">
        <f>IF(SUM('A4'!S1490:X1490)=6,'A4'!E1490,"")</f>
        <v/>
      </c>
      <c r="H1459" t="str">
        <f>IF(SUM('A4'!S1490:X1490)=6,'A4'!F1490,"")</f>
        <v/>
      </c>
      <c r="I1459" t="str">
        <f>IF(SUM('A4'!S1490:X1490)=6,'A4'!G1490,"")</f>
        <v/>
      </c>
      <c r="J1459" s="308" t="str">
        <f>IF(SUM('A4'!S1490:X1490)=6,'A4'!H1490,"")</f>
        <v/>
      </c>
    </row>
    <row r="1460" spans="1:10" x14ac:dyDescent="0.25">
      <c r="A1460" t="str">
        <f>IF(SUM('A4'!S1491:X1491)=6,'Angaben KH-Standort'!$D$25,"")</f>
        <v/>
      </c>
      <c r="B1460" t="str">
        <f>IF(SUM('A4'!S1491:X1491)=6,'Angaben KH-Standort'!$D$26,"")</f>
        <v/>
      </c>
      <c r="C1460" t="str">
        <f>IF(SUM('A4'!S1491:X1491)=6,'Angaben KH-Standort'!$D$12,"")</f>
        <v/>
      </c>
      <c r="D1460" t="str">
        <f>IF(SUM('A4'!S1491:X1491)=6,'A1'!$F$14,"")</f>
        <v/>
      </c>
      <c r="E1460" t="str">
        <f>IF(SUM('A4'!S1491:X1491)=6,'A4'!C1491,"")</f>
        <v/>
      </c>
      <c r="F1460" t="str">
        <f>IF(SUM('A4'!S1491:X1491)=6,'A4'!D1491,"")</f>
        <v/>
      </c>
      <c r="G1460" t="str">
        <f>IF(SUM('A4'!S1491:X1491)=6,'A4'!E1491,"")</f>
        <v/>
      </c>
      <c r="H1460" t="str">
        <f>IF(SUM('A4'!S1491:X1491)=6,'A4'!F1491,"")</f>
        <v/>
      </c>
      <c r="I1460" t="str">
        <f>IF(SUM('A4'!S1491:X1491)=6,'A4'!G1491,"")</f>
        <v/>
      </c>
      <c r="J1460" s="308" t="str">
        <f>IF(SUM('A4'!S1491:X1491)=6,'A4'!H1491,"")</f>
        <v/>
      </c>
    </row>
    <row r="1461" spans="1:10" x14ac:dyDescent="0.25">
      <c r="A1461" t="str">
        <f>IF(SUM('A4'!S1492:X1492)=6,'Angaben KH-Standort'!$D$25,"")</f>
        <v/>
      </c>
      <c r="B1461" t="str">
        <f>IF(SUM('A4'!S1492:X1492)=6,'Angaben KH-Standort'!$D$26,"")</f>
        <v/>
      </c>
      <c r="C1461" t="str">
        <f>IF(SUM('A4'!S1492:X1492)=6,'Angaben KH-Standort'!$D$12,"")</f>
        <v/>
      </c>
      <c r="D1461" t="str">
        <f>IF(SUM('A4'!S1492:X1492)=6,'A1'!$F$14,"")</f>
        <v/>
      </c>
      <c r="E1461" t="str">
        <f>IF(SUM('A4'!S1492:X1492)=6,'A4'!C1492,"")</f>
        <v/>
      </c>
      <c r="F1461" t="str">
        <f>IF(SUM('A4'!S1492:X1492)=6,'A4'!D1492,"")</f>
        <v/>
      </c>
      <c r="G1461" t="str">
        <f>IF(SUM('A4'!S1492:X1492)=6,'A4'!E1492,"")</f>
        <v/>
      </c>
      <c r="H1461" t="str">
        <f>IF(SUM('A4'!S1492:X1492)=6,'A4'!F1492,"")</f>
        <v/>
      </c>
      <c r="I1461" t="str">
        <f>IF(SUM('A4'!S1492:X1492)=6,'A4'!G1492,"")</f>
        <v/>
      </c>
      <c r="J1461" s="308" t="str">
        <f>IF(SUM('A4'!S1492:X1492)=6,'A4'!H1492,"")</f>
        <v/>
      </c>
    </row>
    <row r="1462" spans="1:10" x14ac:dyDescent="0.25">
      <c r="A1462" t="str">
        <f>IF(SUM('A4'!S1493:X1493)=6,'Angaben KH-Standort'!$D$25,"")</f>
        <v/>
      </c>
      <c r="B1462" t="str">
        <f>IF(SUM('A4'!S1493:X1493)=6,'Angaben KH-Standort'!$D$26,"")</f>
        <v/>
      </c>
      <c r="C1462" t="str">
        <f>IF(SUM('A4'!S1493:X1493)=6,'Angaben KH-Standort'!$D$12,"")</f>
        <v/>
      </c>
      <c r="D1462" t="str">
        <f>IF(SUM('A4'!S1493:X1493)=6,'A1'!$F$14,"")</f>
        <v/>
      </c>
      <c r="E1462" t="str">
        <f>IF(SUM('A4'!S1493:X1493)=6,'A4'!C1493,"")</f>
        <v/>
      </c>
      <c r="F1462" t="str">
        <f>IF(SUM('A4'!S1493:X1493)=6,'A4'!D1493,"")</f>
        <v/>
      </c>
      <c r="G1462" t="str">
        <f>IF(SUM('A4'!S1493:X1493)=6,'A4'!E1493,"")</f>
        <v/>
      </c>
      <c r="H1462" t="str">
        <f>IF(SUM('A4'!S1493:X1493)=6,'A4'!F1493,"")</f>
        <v/>
      </c>
      <c r="I1462" t="str">
        <f>IF(SUM('A4'!S1493:X1493)=6,'A4'!G1493,"")</f>
        <v/>
      </c>
      <c r="J1462" s="308" t="str">
        <f>IF(SUM('A4'!S1493:X1493)=6,'A4'!H1493,"")</f>
        <v/>
      </c>
    </row>
    <row r="1463" spans="1:10" x14ac:dyDescent="0.25">
      <c r="A1463" t="str">
        <f>IF(SUM('A4'!S1494:X1494)=6,'Angaben KH-Standort'!$D$25,"")</f>
        <v/>
      </c>
      <c r="B1463" t="str">
        <f>IF(SUM('A4'!S1494:X1494)=6,'Angaben KH-Standort'!$D$26,"")</f>
        <v/>
      </c>
      <c r="C1463" t="str">
        <f>IF(SUM('A4'!S1494:X1494)=6,'Angaben KH-Standort'!$D$12,"")</f>
        <v/>
      </c>
      <c r="D1463" t="str">
        <f>IF(SUM('A4'!S1494:X1494)=6,'A1'!$F$14,"")</f>
        <v/>
      </c>
      <c r="E1463" t="str">
        <f>IF(SUM('A4'!S1494:X1494)=6,'A4'!C1494,"")</f>
        <v/>
      </c>
      <c r="F1463" t="str">
        <f>IF(SUM('A4'!S1494:X1494)=6,'A4'!D1494,"")</f>
        <v/>
      </c>
      <c r="G1463" t="str">
        <f>IF(SUM('A4'!S1494:X1494)=6,'A4'!E1494,"")</f>
        <v/>
      </c>
      <c r="H1463" t="str">
        <f>IF(SUM('A4'!S1494:X1494)=6,'A4'!F1494,"")</f>
        <v/>
      </c>
      <c r="I1463" t="str">
        <f>IF(SUM('A4'!S1494:X1494)=6,'A4'!G1494,"")</f>
        <v/>
      </c>
      <c r="J1463" s="308" t="str">
        <f>IF(SUM('A4'!S1494:X1494)=6,'A4'!H1494,"")</f>
        <v/>
      </c>
    </row>
    <row r="1464" spans="1:10" x14ac:dyDescent="0.25">
      <c r="A1464" t="str">
        <f>IF(SUM('A4'!S1495:X1495)=6,'Angaben KH-Standort'!$D$25,"")</f>
        <v/>
      </c>
      <c r="B1464" t="str">
        <f>IF(SUM('A4'!S1495:X1495)=6,'Angaben KH-Standort'!$D$26,"")</f>
        <v/>
      </c>
      <c r="C1464" t="str">
        <f>IF(SUM('A4'!S1495:X1495)=6,'Angaben KH-Standort'!$D$12,"")</f>
        <v/>
      </c>
      <c r="D1464" t="str">
        <f>IF(SUM('A4'!S1495:X1495)=6,'A1'!$F$14,"")</f>
        <v/>
      </c>
      <c r="E1464" t="str">
        <f>IF(SUM('A4'!S1495:X1495)=6,'A4'!C1495,"")</f>
        <v/>
      </c>
      <c r="F1464" t="str">
        <f>IF(SUM('A4'!S1495:X1495)=6,'A4'!D1495,"")</f>
        <v/>
      </c>
      <c r="G1464" t="str">
        <f>IF(SUM('A4'!S1495:X1495)=6,'A4'!E1495,"")</f>
        <v/>
      </c>
      <c r="H1464" t="str">
        <f>IF(SUM('A4'!S1495:X1495)=6,'A4'!F1495,"")</f>
        <v/>
      </c>
      <c r="I1464" t="str">
        <f>IF(SUM('A4'!S1495:X1495)=6,'A4'!G1495,"")</f>
        <v/>
      </c>
      <c r="J1464" s="308" t="str">
        <f>IF(SUM('A4'!S1495:X1495)=6,'A4'!H1495,"")</f>
        <v/>
      </c>
    </row>
    <row r="1465" spans="1:10" x14ac:dyDescent="0.25">
      <c r="A1465" t="str">
        <f>IF(SUM('A4'!S1496:X1496)=6,'Angaben KH-Standort'!$D$25,"")</f>
        <v/>
      </c>
      <c r="B1465" t="str">
        <f>IF(SUM('A4'!S1496:X1496)=6,'Angaben KH-Standort'!$D$26,"")</f>
        <v/>
      </c>
      <c r="C1465" t="str">
        <f>IF(SUM('A4'!S1496:X1496)=6,'Angaben KH-Standort'!$D$12,"")</f>
        <v/>
      </c>
      <c r="D1465" t="str">
        <f>IF(SUM('A4'!S1496:X1496)=6,'A1'!$F$14,"")</f>
        <v/>
      </c>
      <c r="E1465" t="str">
        <f>IF(SUM('A4'!S1496:X1496)=6,'A4'!C1496,"")</f>
        <v/>
      </c>
      <c r="F1465" t="str">
        <f>IF(SUM('A4'!S1496:X1496)=6,'A4'!D1496,"")</f>
        <v/>
      </c>
      <c r="G1465" t="str">
        <f>IF(SUM('A4'!S1496:X1496)=6,'A4'!E1496,"")</f>
        <v/>
      </c>
      <c r="H1465" t="str">
        <f>IF(SUM('A4'!S1496:X1496)=6,'A4'!F1496,"")</f>
        <v/>
      </c>
      <c r="I1465" t="str">
        <f>IF(SUM('A4'!S1496:X1496)=6,'A4'!G1496,"")</f>
        <v/>
      </c>
      <c r="J1465" s="308" t="str">
        <f>IF(SUM('A4'!S1496:X1496)=6,'A4'!H1496,"")</f>
        <v/>
      </c>
    </row>
    <row r="1466" spans="1:10" x14ac:dyDescent="0.25">
      <c r="A1466" t="str">
        <f>IF(SUM('A4'!S1497:X1497)=6,'Angaben KH-Standort'!$D$25,"")</f>
        <v/>
      </c>
      <c r="B1466" t="str">
        <f>IF(SUM('A4'!S1497:X1497)=6,'Angaben KH-Standort'!$D$26,"")</f>
        <v/>
      </c>
      <c r="C1466" t="str">
        <f>IF(SUM('A4'!S1497:X1497)=6,'Angaben KH-Standort'!$D$12,"")</f>
        <v/>
      </c>
      <c r="D1466" t="str">
        <f>IF(SUM('A4'!S1497:X1497)=6,'A1'!$F$14,"")</f>
        <v/>
      </c>
      <c r="E1466" t="str">
        <f>IF(SUM('A4'!S1497:X1497)=6,'A4'!C1497,"")</f>
        <v/>
      </c>
      <c r="F1466" t="str">
        <f>IF(SUM('A4'!S1497:X1497)=6,'A4'!D1497,"")</f>
        <v/>
      </c>
      <c r="G1466" t="str">
        <f>IF(SUM('A4'!S1497:X1497)=6,'A4'!E1497,"")</f>
        <v/>
      </c>
      <c r="H1466" t="str">
        <f>IF(SUM('A4'!S1497:X1497)=6,'A4'!F1497,"")</f>
        <v/>
      </c>
      <c r="I1466" t="str">
        <f>IF(SUM('A4'!S1497:X1497)=6,'A4'!G1497,"")</f>
        <v/>
      </c>
      <c r="J1466" s="308" t="str">
        <f>IF(SUM('A4'!S1497:X1497)=6,'A4'!H1497,"")</f>
        <v/>
      </c>
    </row>
    <row r="1467" spans="1:10" x14ac:dyDescent="0.25">
      <c r="A1467" t="str">
        <f>IF(SUM('A4'!S1498:X1498)=6,'Angaben KH-Standort'!$D$25,"")</f>
        <v/>
      </c>
      <c r="B1467" t="str">
        <f>IF(SUM('A4'!S1498:X1498)=6,'Angaben KH-Standort'!$D$26,"")</f>
        <v/>
      </c>
      <c r="C1467" t="str">
        <f>IF(SUM('A4'!S1498:X1498)=6,'Angaben KH-Standort'!$D$12,"")</f>
        <v/>
      </c>
      <c r="D1467" t="str">
        <f>IF(SUM('A4'!S1498:X1498)=6,'A1'!$F$14,"")</f>
        <v/>
      </c>
      <c r="E1467" t="str">
        <f>IF(SUM('A4'!S1498:X1498)=6,'A4'!C1498,"")</f>
        <v/>
      </c>
      <c r="F1467" t="str">
        <f>IF(SUM('A4'!S1498:X1498)=6,'A4'!D1498,"")</f>
        <v/>
      </c>
      <c r="G1467" t="str">
        <f>IF(SUM('A4'!S1498:X1498)=6,'A4'!E1498,"")</f>
        <v/>
      </c>
      <c r="H1467" t="str">
        <f>IF(SUM('A4'!S1498:X1498)=6,'A4'!F1498,"")</f>
        <v/>
      </c>
      <c r="I1467" t="str">
        <f>IF(SUM('A4'!S1498:X1498)=6,'A4'!G1498,"")</f>
        <v/>
      </c>
      <c r="J1467" s="308" t="str">
        <f>IF(SUM('A4'!S1498:X1498)=6,'A4'!H1498,"")</f>
        <v/>
      </c>
    </row>
    <row r="1468" spans="1:10" x14ac:dyDescent="0.25">
      <c r="A1468" t="str">
        <f>IF(SUM('A4'!S1499:X1499)=6,'Angaben KH-Standort'!$D$25,"")</f>
        <v/>
      </c>
      <c r="B1468" t="str">
        <f>IF(SUM('A4'!S1499:X1499)=6,'Angaben KH-Standort'!$D$26,"")</f>
        <v/>
      </c>
      <c r="C1468" t="str">
        <f>IF(SUM('A4'!S1499:X1499)=6,'Angaben KH-Standort'!$D$12,"")</f>
        <v/>
      </c>
      <c r="D1468" t="str">
        <f>IF(SUM('A4'!S1499:X1499)=6,'A1'!$F$14,"")</f>
        <v/>
      </c>
      <c r="E1468" t="str">
        <f>IF(SUM('A4'!S1499:X1499)=6,'A4'!C1499,"")</f>
        <v/>
      </c>
      <c r="F1468" t="str">
        <f>IF(SUM('A4'!S1499:X1499)=6,'A4'!D1499,"")</f>
        <v/>
      </c>
      <c r="G1468" t="str">
        <f>IF(SUM('A4'!S1499:X1499)=6,'A4'!E1499,"")</f>
        <v/>
      </c>
      <c r="H1468" t="str">
        <f>IF(SUM('A4'!S1499:X1499)=6,'A4'!F1499,"")</f>
        <v/>
      </c>
      <c r="I1468" t="str">
        <f>IF(SUM('A4'!S1499:X1499)=6,'A4'!G1499,"")</f>
        <v/>
      </c>
      <c r="J1468" s="308" t="str">
        <f>IF(SUM('A4'!S1499:X1499)=6,'A4'!H1499,"")</f>
        <v/>
      </c>
    </row>
    <row r="1469" spans="1:10" x14ac:dyDescent="0.25">
      <c r="A1469" t="str">
        <f>IF(SUM('A4'!S1500:X1500)=6,'Angaben KH-Standort'!$D$25,"")</f>
        <v/>
      </c>
      <c r="B1469" t="str">
        <f>IF(SUM('A4'!S1500:X1500)=6,'Angaben KH-Standort'!$D$26,"")</f>
        <v/>
      </c>
      <c r="C1469" t="str">
        <f>IF(SUM('A4'!S1500:X1500)=6,'Angaben KH-Standort'!$D$12,"")</f>
        <v/>
      </c>
      <c r="D1469" t="str">
        <f>IF(SUM('A4'!S1500:X1500)=6,'A1'!$F$14,"")</f>
        <v/>
      </c>
      <c r="E1469" t="str">
        <f>IF(SUM('A4'!S1500:X1500)=6,'A4'!C1500,"")</f>
        <v/>
      </c>
      <c r="F1469" t="str">
        <f>IF(SUM('A4'!S1500:X1500)=6,'A4'!D1500,"")</f>
        <v/>
      </c>
      <c r="G1469" t="str">
        <f>IF(SUM('A4'!S1500:X1500)=6,'A4'!E1500,"")</f>
        <v/>
      </c>
      <c r="H1469" t="str">
        <f>IF(SUM('A4'!S1500:X1500)=6,'A4'!F1500,"")</f>
        <v/>
      </c>
      <c r="I1469" t="str">
        <f>IF(SUM('A4'!S1500:X1500)=6,'A4'!G1500,"")</f>
        <v/>
      </c>
      <c r="J1469" s="308" t="str">
        <f>IF(SUM('A4'!S1500:X1500)=6,'A4'!H1500,"")</f>
        <v/>
      </c>
    </row>
    <row r="1470" spans="1:10" x14ac:dyDescent="0.25">
      <c r="A1470" t="str">
        <f>IF(SUM('A4'!S1501:X1501)=6,'Angaben KH-Standort'!$D$25,"")</f>
        <v/>
      </c>
      <c r="B1470" t="str">
        <f>IF(SUM('A4'!S1501:X1501)=6,'Angaben KH-Standort'!$D$26,"")</f>
        <v/>
      </c>
      <c r="C1470" t="str">
        <f>IF(SUM('A4'!S1501:X1501)=6,'Angaben KH-Standort'!$D$12,"")</f>
        <v/>
      </c>
      <c r="D1470" t="str">
        <f>IF(SUM('A4'!S1501:X1501)=6,'A1'!$F$14,"")</f>
        <v/>
      </c>
      <c r="E1470" t="str">
        <f>IF(SUM('A4'!S1501:X1501)=6,'A4'!C1501,"")</f>
        <v/>
      </c>
      <c r="F1470" t="str">
        <f>IF(SUM('A4'!S1501:X1501)=6,'A4'!D1501,"")</f>
        <v/>
      </c>
      <c r="G1470" t="str">
        <f>IF(SUM('A4'!S1501:X1501)=6,'A4'!E1501,"")</f>
        <v/>
      </c>
      <c r="H1470" t="str">
        <f>IF(SUM('A4'!S1501:X1501)=6,'A4'!F1501,"")</f>
        <v/>
      </c>
      <c r="I1470" t="str">
        <f>IF(SUM('A4'!S1501:X1501)=6,'A4'!G1501,"")</f>
        <v/>
      </c>
      <c r="J1470" s="308" t="str">
        <f>IF(SUM('A4'!S1501:X1501)=6,'A4'!H1501,"")</f>
        <v/>
      </c>
    </row>
    <row r="1471" spans="1:10" x14ac:dyDescent="0.25">
      <c r="A1471" t="str">
        <f>IF(SUM('A4'!S1502:X1502)=6,'Angaben KH-Standort'!$D$25,"")</f>
        <v/>
      </c>
      <c r="B1471" t="str">
        <f>IF(SUM('A4'!S1502:X1502)=6,'Angaben KH-Standort'!$D$26,"")</f>
        <v/>
      </c>
      <c r="C1471" t="str">
        <f>IF(SUM('A4'!S1502:X1502)=6,'Angaben KH-Standort'!$D$12,"")</f>
        <v/>
      </c>
      <c r="D1471" t="str">
        <f>IF(SUM('A4'!S1502:X1502)=6,'A1'!$F$14,"")</f>
        <v/>
      </c>
      <c r="E1471" t="str">
        <f>IF(SUM('A4'!S1502:X1502)=6,'A4'!C1502,"")</f>
        <v/>
      </c>
      <c r="F1471" t="str">
        <f>IF(SUM('A4'!S1502:X1502)=6,'A4'!D1502,"")</f>
        <v/>
      </c>
      <c r="G1471" t="str">
        <f>IF(SUM('A4'!S1502:X1502)=6,'A4'!E1502,"")</f>
        <v/>
      </c>
      <c r="H1471" t="str">
        <f>IF(SUM('A4'!S1502:X1502)=6,'A4'!F1502,"")</f>
        <v/>
      </c>
      <c r="I1471" t="str">
        <f>IF(SUM('A4'!S1502:X1502)=6,'A4'!G1502,"")</f>
        <v/>
      </c>
      <c r="J1471" s="308" t="str">
        <f>IF(SUM('A4'!S1502:X1502)=6,'A4'!H1502,"")</f>
        <v/>
      </c>
    </row>
    <row r="1472" spans="1:10" x14ac:dyDescent="0.25">
      <c r="A1472" t="str">
        <f>IF(SUM('A4'!S1503:X1503)=6,'Angaben KH-Standort'!$D$25,"")</f>
        <v/>
      </c>
      <c r="B1472" t="str">
        <f>IF(SUM('A4'!S1503:X1503)=6,'Angaben KH-Standort'!$D$26,"")</f>
        <v/>
      </c>
      <c r="C1472" t="str">
        <f>IF(SUM('A4'!S1503:X1503)=6,'Angaben KH-Standort'!$D$12,"")</f>
        <v/>
      </c>
      <c r="D1472" t="str">
        <f>IF(SUM('A4'!S1503:X1503)=6,'A1'!$F$14,"")</f>
        <v/>
      </c>
      <c r="E1472" t="str">
        <f>IF(SUM('A4'!S1503:X1503)=6,'A4'!C1503,"")</f>
        <v/>
      </c>
      <c r="F1472" t="str">
        <f>IF(SUM('A4'!S1503:X1503)=6,'A4'!D1503,"")</f>
        <v/>
      </c>
      <c r="G1472" t="str">
        <f>IF(SUM('A4'!S1503:X1503)=6,'A4'!E1503,"")</f>
        <v/>
      </c>
      <c r="H1472" t="str">
        <f>IF(SUM('A4'!S1503:X1503)=6,'A4'!F1503,"")</f>
        <v/>
      </c>
      <c r="I1472" t="str">
        <f>IF(SUM('A4'!S1503:X1503)=6,'A4'!G1503,"")</f>
        <v/>
      </c>
      <c r="J1472" s="308" t="str">
        <f>IF(SUM('A4'!S1503:X1503)=6,'A4'!H1503,"")</f>
        <v/>
      </c>
    </row>
    <row r="1473" spans="1:10" x14ac:dyDescent="0.25">
      <c r="A1473" t="str">
        <f>IF(SUM('A4'!S1504:X1504)=6,'Angaben KH-Standort'!$D$25,"")</f>
        <v/>
      </c>
      <c r="B1473" t="str">
        <f>IF(SUM('A4'!S1504:X1504)=6,'Angaben KH-Standort'!$D$26,"")</f>
        <v/>
      </c>
      <c r="C1473" t="str">
        <f>IF(SUM('A4'!S1504:X1504)=6,'Angaben KH-Standort'!$D$12,"")</f>
        <v/>
      </c>
      <c r="D1473" t="str">
        <f>IF(SUM('A4'!S1504:X1504)=6,'A1'!$F$14,"")</f>
        <v/>
      </c>
      <c r="E1473" t="str">
        <f>IF(SUM('A4'!S1504:X1504)=6,'A4'!C1504,"")</f>
        <v/>
      </c>
      <c r="F1473" t="str">
        <f>IF(SUM('A4'!S1504:X1504)=6,'A4'!D1504,"")</f>
        <v/>
      </c>
      <c r="G1473" t="str">
        <f>IF(SUM('A4'!S1504:X1504)=6,'A4'!E1504,"")</f>
        <v/>
      </c>
      <c r="H1473" t="str">
        <f>IF(SUM('A4'!S1504:X1504)=6,'A4'!F1504,"")</f>
        <v/>
      </c>
      <c r="I1473" t="str">
        <f>IF(SUM('A4'!S1504:X1504)=6,'A4'!G1504,"")</f>
        <v/>
      </c>
      <c r="J1473" s="308" t="str">
        <f>IF(SUM('A4'!S1504:X1504)=6,'A4'!H1504,"")</f>
        <v/>
      </c>
    </row>
    <row r="1474" spans="1:10" x14ac:dyDescent="0.25">
      <c r="A1474" t="str">
        <f>IF(SUM('A4'!S1505:X1505)=6,'Angaben KH-Standort'!$D$25,"")</f>
        <v/>
      </c>
      <c r="B1474" t="str">
        <f>IF(SUM('A4'!S1505:X1505)=6,'Angaben KH-Standort'!$D$26,"")</f>
        <v/>
      </c>
      <c r="C1474" t="str">
        <f>IF(SUM('A4'!S1505:X1505)=6,'Angaben KH-Standort'!$D$12,"")</f>
        <v/>
      </c>
      <c r="D1474" t="str">
        <f>IF(SUM('A4'!S1505:X1505)=6,'A1'!$F$14,"")</f>
        <v/>
      </c>
      <c r="E1474" t="str">
        <f>IF(SUM('A4'!S1505:X1505)=6,'A4'!C1505,"")</f>
        <v/>
      </c>
      <c r="F1474" t="str">
        <f>IF(SUM('A4'!S1505:X1505)=6,'A4'!D1505,"")</f>
        <v/>
      </c>
      <c r="G1474" t="str">
        <f>IF(SUM('A4'!S1505:X1505)=6,'A4'!E1505,"")</f>
        <v/>
      </c>
      <c r="H1474" t="str">
        <f>IF(SUM('A4'!S1505:X1505)=6,'A4'!F1505,"")</f>
        <v/>
      </c>
      <c r="I1474" t="str">
        <f>IF(SUM('A4'!S1505:X1505)=6,'A4'!G1505,"")</f>
        <v/>
      </c>
      <c r="J1474" s="308" t="str">
        <f>IF(SUM('A4'!S1505:X1505)=6,'A4'!H1505,"")</f>
        <v/>
      </c>
    </row>
    <row r="1475" spans="1:10" x14ac:dyDescent="0.25">
      <c r="A1475" t="str">
        <f>IF(SUM('A4'!S1506:X1506)=6,'Angaben KH-Standort'!$D$25,"")</f>
        <v/>
      </c>
      <c r="B1475" t="str">
        <f>IF(SUM('A4'!S1506:X1506)=6,'Angaben KH-Standort'!$D$26,"")</f>
        <v/>
      </c>
      <c r="C1475" t="str">
        <f>IF(SUM('A4'!S1506:X1506)=6,'Angaben KH-Standort'!$D$12,"")</f>
        <v/>
      </c>
      <c r="D1475" t="str">
        <f>IF(SUM('A4'!S1506:X1506)=6,'A1'!$F$14,"")</f>
        <v/>
      </c>
      <c r="E1475" t="str">
        <f>IF(SUM('A4'!S1506:X1506)=6,'A4'!C1506,"")</f>
        <v/>
      </c>
      <c r="F1475" t="str">
        <f>IF(SUM('A4'!S1506:X1506)=6,'A4'!D1506,"")</f>
        <v/>
      </c>
      <c r="G1475" t="str">
        <f>IF(SUM('A4'!S1506:X1506)=6,'A4'!E1506,"")</f>
        <v/>
      </c>
      <c r="H1475" t="str">
        <f>IF(SUM('A4'!S1506:X1506)=6,'A4'!F1506,"")</f>
        <v/>
      </c>
      <c r="I1475" t="str">
        <f>IF(SUM('A4'!S1506:X1506)=6,'A4'!G1506,"")</f>
        <v/>
      </c>
      <c r="J1475" s="308" t="str">
        <f>IF(SUM('A4'!S1506:X1506)=6,'A4'!H1506,"")</f>
        <v/>
      </c>
    </row>
    <row r="1476" spans="1:10" x14ac:dyDescent="0.25">
      <c r="A1476" t="str">
        <f>IF(SUM('A4'!S1507:X1507)=6,'Angaben KH-Standort'!$D$25,"")</f>
        <v/>
      </c>
      <c r="B1476" t="str">
        <f>IF(SUM('A4'!S1507:X1507)=6,'Angaben KH-Standort'!$D$26,"")</f>
        <v/>
      </c>
      <c r="C1476" t="str">
        <f>IF(SUM('A4'!S1507:X1507)=6,'Angaben KH-Standort'!$D$12,"")</f>
        <v/>
      </c>
      <c r="D1476" t="str">
        <f>IF(SUM('A4'!S1507:X1507)=6,'A1'!$F$14,"")</f>
        <v/>
      </c>
      <c r="E1476" t="str">
        <f>IF(SUM('A4'!S1507:X1507)=6,'A4'!C1507,"")</f>
        <v/>
      </c>
      <c r="F1476" t="str">
        <f>IF(SUM('A4'!S1507:X1507)=6,'A4'!D1507,"")</f>
        <v/>
      </c>
      <c r="G1476" t="str">
        <f>IF(SUM('A4'!S1507:X1507)=6,'A4'!E1507,"")</f>
        <v/>
      </c>
      <c r="H1476" t="str">
        <f>IF(SUM('A4'!S1507:X1507)=6,'A4'!F1507,"")</f>
        <v/>
      </c>
      <c r="I1476" t="str">
        <f>IF(SUM('A4'!S1507:X1507)=6,'A4'!G1507,"")</f>
        <v/>
      </c>
      <c r="J1476" s="308" t="str">
        <f>IF(SUM('A4'!S1507:X1507)=6,'A4'!H1507,"")</f>
        <v/>
      </c>
    </row>
    <row r="1477" spans="1:10" x14ac:dyDescent="0.25">
      <c r="A1477" t="str">
        <f>IF(SUM('A4'!S1508:X1508)=6,'Angaben KH-Standort'!$D$25,"")</f>
        <v/>
      </c>
      <c r="B1477" t="str">
        <f>IF(SUM('A4'!S1508:X1508)=6,'Angaben KH-Standort'!$D$26,"")</f>
        <v/>
      </c>
      <c r="C1477" t="str">
        <f>IF(SUM('A4'!S1508:X1508)=6,'Angaben KH-Standort'!$D$12,"")</f>
        <v/>
      </c>
      <c r="D1477" t="str">
        <f>IF(SUM('A4'!S1508:X1508)=6,'A1'!$F$14,"")</f>
        <v/>
      </c>
      <c r="E1477" t="str">
        <f>IF(SUM('A4'!S1508:X1508)=6,'A4'!C1508,"")</f>
        <v/>
      </c>
      <c r="F1477" t="str">
        <f>IF(SUM('A4'!S1508:X1508)=6,'A4'!D1508,"")</f>
        <v/>
      </c>
      <c r="G1477" t="str">
        <f>IF(SUM('A4'!S1508:X1508)=6,'A4'!E1508,"")</f>
        <v/>
      </c>
      <c r="H1477" t="str">
        <f>IF(SUM('A4'!S1508:X1508)=6,'A4'!F1508,"")</f>
        <v/>
      </c>
      <c r="I1477" t="str">
        <f>IF(SUM('A4'!S1508:X1508)=6,'A4'!G1508,"")</f>
        <v/>
      </c>
      <c r="J1477" s="308" t="str">
        <f>IF(SUM('A4'!S1508:X1508)=6,'A4'!H1508,"")</f>
        <v/>
      </c>
    </row>
    <row r="1478" spans="1:10" x14ac:dyDescent="0.25">
      <c r="A1478" t="str">
        <f>IF(SUM('A4'!S1509:X1509)=6,'Angaben KH-Standort'!$D$25,"")</f>
        <v/>
      </c>
      <c r="B1478" t="str">
        <f>IF(SUM('A4'!S1509:X1509)=6,'Angaben KH-Standort'!$D$26,"")</f>
        <v/>
      </c>
      <c r="C1478" t="str">
        <f>IF(SUM('A4'!S1509:X1509)=6,'Angaben KH-Standort'!$D$12,"")</f>
        <v/>
      </c>
      <c r="D1478" t="str">
        <f>IF(SUM('A4'!S1509:X1509)=6,'A1'!$F$14,"")</f>
        <v/>
      </c>
      <c r="E1478" t="str">
        <f>IF(SUM('A4'!S1509:X1509)=6,'A4'!C1509,"")</f>
        <v/>
      </c>
      <c r="F1478" t="str">
        <f>IF(SUM('A4'!S1509:X1509)=6,'A4'!D1509,"")</f>
        <v/>
      </c>
      <c r="G1478" t="str">
        <f>IF(SUM('A4'!S1509:X1509)=6,'A4'!E1509,"")</f>
        <v/>
      </c>
      <c r="H1478" t="str">
        <f>IF(SUM('A4'!S1509:X1509)=6,'A4'!F1509,"")</f>
        <v/>
      </c>
      <c r="I1478" t="str">
        <f>IF(SUM('A4'!S1509:X1509)=6,'A4'!G1509,"")</f>
        <v/>
      </c>
      <c r="J1478" s="308" t="str">
        <f>IF(SUM('A4'!S1509:X1509)=6,'A4'!H1509,"")</f>
        <v/>
      </c>
    </row>
    <row r="1479" spans="1:10" x14ac:dyDescent="0.25">
      <c r="A1479" t="str">
        <f>IF(SUM('A4'!S1510:X1510)=6,'Angaben KH-Standort'!$D$25,"")</f>
        <v/>
      </c>
      <c r="B1479" t="str">
        <f>IF(SUM('A4'!S1510:X1510)=6,'Angaben KH-Standort'!$D$26,"")</f>
        <v/>
      </c>
      <c r="C1479" t="str">
        <f>IF(SUM('A4'!S1510:X1510)=6,'Angaben KH-Standort'!$D$12,"")</f>
        <v/>
      </c>
      <c r="D1479" t="str">
        <f>IF(SUM('A4'!S1510:X1510)=6,'A1'!$F$14,"")</f>
        <v/>
      </c>
      <c r="E1479" t="str">
        <f>IF(SUM('A4'!S1510:X1510)=6,'A4'!C1510,"")</f>
        <v/>
      </c>
      <c r="F1479" t="str">
        <f>IF(SUM('A4'!S1510:X1510)=6,'A4'!D1510,"")</f>
        <v/>
      </c>
      <c r="G1479" t="str">
        <f>IF(SUM('A4'!S1510:X1510)=6,'A4'!E1510,"")</f>
        <v/>
      </c>
      <c r="H1479" t="str">
        <f>IF(SUM('A4'!S1510:X1510)=6,'A4'!F1510,"")</f>
        <v/>
      </c>
      <c r="I1479" t="str">
        <f>IF(SUM('A4'!S1510:X1510)=6,'A4'!G1510,"")</f>
        <v/>
      </c>
      <c r="J1479" s="308" t="str">
        <f>IF(SUM('A4'!S1510:X1510)=6,'A4'!H1510,"")</f>
        <v/>
      </c>
    </row>
    <row r="1480" spans="1:10" x14ac:dyDescent="0.25">
      <c r="A1480" t="str">
        <f>IF(SUM('A4'!S1511:X1511)=6,'Angaben KH-Standort'!$D$25,"")</f>
        <v/>
      </c>
      <c r="B1480" t="str">
        <f>IF(SUM('A4'!S1511:X1511)=6,'Angaben KH-Standort'!$D$26,"")</f>
        <v/>
      </c>
      <c r="C1480" t="str">
        <f>IF(SUM('A4'!S1511:X1511)=6,'Angaben KH-Standort'!$D$12,"")</f>
        <v/>
      </c>
      <c r="D1480" t="str">
        <f>IF(SUM('A4'!S1511:X1511)=6,'A1'!$F$14,"")</f>
        <v/>
      </c>
      <c r="E1480" t="str">
        <f>IF(SUM('A4'!S1511:X1511)=6,'A4'!C1511,"")</f>
        <v/>
      </c>
      <c r="F1480" t="str">
        <f>IF(SUM('A4'!S1511:X1511)=6,'A4'!D1511,"")</f>
        <v/>
      </c>
      <c r="G1480" t="str">
        <f>IF(SUM('A4'!S1511:X1511)=6,'A4'!E1511,"")</f>
        <v/>
      </c>
      <c r="H1480" t="str">
        <f>IF(SUM('A4'!S1511:X1511)=6,'A4'!F1511,"")</f>
        <v/>
      </c>
      <c r="I1480" t="str">
        <f>IF(SUM('A4'!S1511:X1511)=6,'A4'!G1511,"")</f>
        <v/>
      </c>
      <c r="J1480" s="308" t="str">
        <f>IF(SUM('A4'!S1511:X1511)=6,'A4'!H1511,"")</f>
        <v/>
      </c>
    </row>
    <row r="1481" spans="1:10" x14ac:dyDescent="0.25">
      <c r="A1481" t="str">
        <f>IF(SUM('A4'!S1512:X1512)=6,'Angaben KH-Standort'!$D$25,"")</f>
        <v/>
      </c>
      <c r="B1481" t="str">
        <f>IF(SUM('A4'!S1512:X1512)=6,'Angaben KH-Standort'!$D$26,"")</f>
        <v/>
      </c>
      <c r="C1481" t="str">
        <f>IF(SUM('A4'!S1512:X1512)=6,'Angaben KH-Standort'!$D$12,"")</f>
        <v/>
      </c>
      <c r="D1481" t="str">
        <f>IF(SUM('A4'!S1512:X1512)=6,'A1'!$F$14,"")</f>
        <v/>
      </c>
      <c r="E1481" t="str">
        <f>IF(SUM('A4'!S1512:X1512)=6,'A4'!C1512,"")</f>
        <v/>
      </c>
      <c r="F1481" t="str">
        <f>IF(SUM('A4'!S1512:X1512)=6,'A4'!D1512,"")</f>
        <v/>
      </c>
      <c r="G1481" t="str">
        <f>IF(SUM('A4'!S1512:X1512)=6,'A4'!E1512,"")</f>
        <v/>
      </c>
      <c r="H1481" t="str">
        <f>IF(SUM('A4'!S1512:X1512)=6,'A4'!F1512,"")</f>
        <v/>
      </c>
      <c r="I1481" t="str">
        <f>IF(SUM('A4'!S1512:X1512)=6,'A4'!G1512,"")</f>
        <v/>
      </c>
      <c r="J1481" s="308" t="str">
        <f>IF(SUM('A4'!S1512:X1512)=6,'A4'!H1512,"")</f>
        <v/>
      </c>
    </row>
    <row r="1482" spans="1:10" x14ac:dyDescent="0.25">
      <c r="A1482" t="str">
        <f>IF(SUM('A4'!S1513:X1513)=6,'Angaben KH-Standort'!$D$25,"")</f>
        <v/>
      </c>
      <c r="B1482" t="str">
        <f>IF(SUM('A4'!S1513:X1513)=6,'Angaben KH-Standort'!$D$26,"")</f>
        <v/>
      </c>
      <c r="C1482" t="str">
        <f>IF(SUM('A4'!S1513:X1513)=6,'Angaben KH-Standort'!$D$12,"")</f>
        <v/>
      </c>
      <c r="D1482" t="str">
        <f>IF(SUM('A4'!S1513:X1513)=6,'A1'!$F$14,"")</f>
        <v/>
      </c>
      <c r="E1482" t="str">
        <f>IF(SUM('A4'!S1513:X1513)=6,'A4'!C1513,"")</f>
        <v/>
      </c>
      <c r="F1482" t="str">
        <f>IF(SUM('A4'!S1513:X1513)=6,'A4'!D1513,"")</f>
        <v/>
      </c>
      <c r="G1482" t="str">
        <f>IF(SUM('A4'!S1513:X1513)=6,'A4'!E1513,"")</f>
        <v/>
      </c>
      <c r="H1482" t="str">
        <f>IF(SUM('A4'!S1513:X1513)=6,'A4'!F1513,"")</f>
        <v/>
      </c>
      <c r="I1482" t="str">
        <f>IF(SUM('A4'!S1513:X1513)=6,'A4'!G1513,"")</f>
        <v/>
      </c>
      <c r="J1482" s="308" t="str">
        <f>IF(SUM('A4'!S1513:X1513)=6,'A4'!H1513,"")</f>
        <v/>
      </c>
    </row>
    <row r="1483" spans="1:10" x14ac:dyDescent="0.25">
      <c r="A1483" t="str">
        <f>IF(SUM('A4'!S1514:X1514)=6,'Angaben KH-Standort'!$D$25,"")</f>
        <v/>
      </c>
      <c r="B1483" t="str">
        <f>IF(SUM('A4'!S1514:X1514)=6,'Angaben KH-Standort'!$D$26,"")</f>
        <v/>
      </c>
      <c r="C1483" t="str">
        <f>IF(SUM('A4'!S1514:X1514)=6,'Angaben KH-Standort'!$D$12,"")</f>
        <v/>
      </c>
      <c r="D1483" t="str">
        <f>IF(SUM('A4'!S1514:X1514)=6,'A1'!$F$14,"")</f>
        <v/>
      </c>
      <c r="E1483" t="str">
        <f>IF(SUM('A4'!S1514:X1514)=6,'A4'!C1514,"")</f>
        <v/>
      </c>
      <c r="F1483" t="str">
        <f>IF(SUM('A4'!S1514:X1514)=6,'A4'!D1514,"")</f>
        <v/>
      </c>
      <c r="G1483" t="str">
        <f>IF(SUM('A4'!S1514:X1514)=6,'A4'!E1514,"")</f>
        <v/>
      </c>
      <c r="H1483" t="str">
        <f>IF(SUM('A4'!S1514:X1514)=6,'A4'!F1514,"")</f>
        <v/>
      </c>
      <c r="I1483" t="str">
        <f>IF(SUM('A4'!S1514:X1514)=6,'A4'!G1514,"")</f>
        <v/>
      </c>
      <c r="J1483" s="308" t="str">
        <f>IF(SUM('A4'!S1514:X1514)=6,'A4'!H1514,"")</f>
        <v/>
      </c>
    </row>
    <row r="1484" spans="1:10" x14ac:dyDescent="0.25">
      <c r="A1484" t="str">
        <f>IF(SUM('A4'!S1515:X1515)=6,'Angaben KH-Standort'!$D$25,"")</f>
        <v/>
      </c>
      <c r="B1484" t="str">
        <f>IF(SUM('A4'!S1515:X1515)=6,'Angaben KH-Standort'!$D$26,"")</f>
        <v/>
      </c>
      <c r="C1484" t="str">
        <f>IF(SUM('A4'!S1515:X1515)=6,'Angaben KH-Standort'!$D$12,"")</f>
        <v/>
      </c>
      <c r="D1484" t="str">
        <f>IF(SUM('A4'!S1515:X1515)=6,'A1'!$F$14,"")</f>
        <v/>
      </c>
      <c r="E1484" t="str">
        <f>IF(SUM('A4'!S1515:X1515)=6,'A4'!C1515,"")</f>
        <v/>
      </c>
      <c r="F1484" t="str">
        <f>IF(SUM('A4'!S1515:X1515)=6,'A4'!D1515,"")</f>
        <v/>
      </c>
      <c r="G1484" t="str">
        <f>IF(SUM('A4'!S1515:X1515)=6,'A4'!E1515,"")</f>
        <v/>
      </c>
      <c r="H1484" t="str">
        <f>IF(SUM('A4'!S1515:X1515)=6,'A4'!F1515,"")</f>
        <v/>
      </c>
      <c r="I1484" t="str">
        <f>IF(SUM('A4'!S1515:X1515)=6,'A4'!G1515,"")</f>
        <v/>
      </c>
      <c r="J1484" s="308" t="str">
        <f>IF(SUM('A4'!S1515:X1515)=6,'A4'!H1515,"")</f>
        <v/>
      </c>
    </row>
    <row r="1485" spans="1:10" x14ac:dyDescent="0.25">
      <c r="A1485" t="str">
        <f>IF(SUM('A4'!S1516:X1516)=6,'Angaben KH-Standort'!$D$25,"")</f>
        <v/>
      </c>
      <c r="B1485" t="str">
        <f>IF(SUM('A4'!S1516:X1516)=6,'Angaben KH-Standort'!$D$26,"")</f>
        <v/>
      </c>
      <c r="C1485" t="str">
        <f>IF(SUM('A4'!S1516:X1516)=6,'Angaben KH-Standort'!$D$12,"")</f>
        <v/>
      </c>
      <c r="D1485" t="str">
        <f>IF(SUM('A4'!S1516:X1516)=6,'A1'!$F$14,"")</f>
        <v/>
      </c>
      <c r="E1485" t="str">
        <f>IF(SUM('A4'!S1516:X1516)=6,'A4'!C1516,"")</f>
        <v/>
      </c>
      <c r="F1485" t="str">
        <f>IF(SUM('A4'!S1516:X1516)=6,'A4'!D1516,"")</f>
        <v/>
      </c>
      <c r="G1485" t="str">
        <f>IF(SUM('A4'!S1516:X1516)=6,'A4'!E1516,"")</f>
        <v/>
      </c>
      <c r="H1485" t="str">
        <f>IF(SUM('A4'!S1516:X1516)=6,'A4'!F1516,"")</f>
        <v/>
      </c>
      <c r="I1485" t="str">
        <f>IF(SUM('A4'!S1516:X1516)=6,'A4'!G1516,"")</f>
        <v/>
      </c>
      <c r="J1485" s="308" t="str">
        <f>IF(SUM('A4'!S1516:X1516)=6,'A4'!H1516,"")</f>
        <v/>
      </c>
    </row>
    <row r="1486" spans="1:10" x14ac:dyDescent="0.25">
      <c r="A1486" t="str">
        <f>IF(SUM('A4'!S1517:X1517)=6,'Angaben KH-Standort'!$D$25,"")</f>
        <v/>
      </c>
      <c r="B1486" t="str">
        <f>IF(SUM('A4'!S1517:X1517)=6,'Angaben KH-Standort'!$D$26,"")</f>
        <v/>
      </c>
      <c r="C1486" t="str">
        <f>IF(SUM('A4'!S1517:X1517)=6,'Angaben KH-Standort'!$D$12,"")</f>
        <v/>
      </c>
      <c r="D1486" t="str">
        <f>IF(SUM('A4'!S1517:X1517)=6,'A1'!$F$14,"")</f>
        <v/>
      </c>
      <c r="E1486" t="str">
        <f>IF(SUM('A4'!S1517:X1517)=6,'A4'!C1517,"")</f>
        <v/>
      </c>
      <c r="F1486" t="str">
        <f>IF(SUM('A4'!S1517:X1517)=6,'A4'!D1517,"")</f>
        <v/>
      </c>
      <c r="G1486" t="str">
        <f>IF(SUM('A4'!S1517:X1517)=6,'A4'!E1517,"")</f>
        <v/>
      </c>
      <c r="H1486" t="str">
        <f>IF(SUM('A4'!S1517:X1517)=6,'A4'!F1517,"")</f>
        <v/>
      </c>
      <c r="I1486" t="str">
        <f>IF(SUM('A4'!S1517:X1517)=6,'A4'!G1517,"")</f>
        <v/>
      </c>
      <c r="J1486" s="308" t="str">
        <f>IF(SUM('A4'!S1517:X1517)=6,'A4'!H1517,"")</f>
        <v/>
      </c>
    </row>
    <row r="1487" spans="1:10" x14ac:dyDescent="0.25">
      <c r="A1487" t="str">
        <f>IF(SUM('A4'!S1518:X1518)=6,'Angaben KH-Standort'!$D$25,"")</f>
        <v/>
      </c>
      <c r="B1487" t="str">
        <f>IF(SUM('A4'!S1518:X1518)=6,'Angaben KH-Standort'!$D$26,"")</f>
        <v/>
      </c>
      <c r="C1487" t="str">
        <f>IF(SUM('A4'!S1518:X1518)=6,'Angaben KH-Standort'!$D$12,"")</f>
        <v/>
      </c>
      <c r="D1487" t="str">
        <f>IF(SUM('A4'!S1518:X1518)=6,'A1'!$F$14,"")</f>
        <v/>
      </c>
      <c r="E1487" t="str">
        <f>IF(SUM('A4'!S1518:X1518)=6,'A4'!C1518,"")</f>
        <v/>
      </c>
      <c r="F1487" t="str">
        <f>IF(SUM('A4'!S1518:X1518)=6,'A4'!D1518,"")</f>
        <v/>
      </c>
      <c r="G1487" t="str">
        <f>IF(SUM('A4'!S1518:X1518)=6,'A4'!E1518,"")</f>
        <v/>
      </c>
      <c r="H1487" t="str">
        <f>IF(SUM('A4'!S1518:X1518)=6,'A4'!F1518,"")</f>
        <v/>
      </c>
      <c r="I1487" t="str">
        <f>IF(SUM('A4'!S1518:X1518)=6,'A4'!G1518,"")</f>
        <v/>
      </c>
      <c r="J1487" s="308" t="str">
        <f>IF(SUM('A4'!S1518:X1518)=6,'A4'!H1518,"")</f>
        <v/>
      </c>
    </row>
    <row r="1488" spans="1:10" x14ac:dyDescent="0.25">
      <c r="A1488" t="str">
        <f>IF(SUM('A4'!S1519:X1519)=6,'Angaben KH-Standort'!$D$25,"")</f>
        <v/>
      </c>
      <c r="B1488" t="str">
        <f>IF(SUM('A4'!S1519:X1519)=6,'Angaben KH-Standort'!$D$26,"")</f>
        <v/>
      </c>
      <c r="C1488" t="str">
        <f>IF(SUM('A4'!S1519:X1519)=6,'Angaben KH-Standort'!$D$12,"")</f>
        <v/>
      </c>
      <c r="D1488" t="str">
        <f>IF(SUM('A4'!S1519:X1519)=6,'A1'!$F$14,"")</f>
        <v/>
      </c>
      <c r="E1488" t="str">
        <f>IF(SUM('A4'!S1519:X1519)=6,'A4'!C1519,"")</f>
        <v/>
      </c>
      <c r="F1488" t="str">
        <f>IF(SUM('A4'!S1519:X1519)=6,'A4'!D1519,"")</f>
        <v/>
      </c>
      <c r="G1488" t="str">
        <f>IF(SUM('A4'!S1519:X1519)=6,'A4'!E1519,"")</f>
        <v/>
      </c>
      <c r="H1488" t="str">
        <f>IF(SUM('A4'!S1519:X1519)=6,'A4'!F1519,"")</f>
        <v/>
      </c>
      <c r="I1488" t="str">
        <f>IF(SUM('A4'!S1519:X1519)=6,'A4'!G1519,"")</f>
        <v/>
      </c>
      <c r="J1488" s="308" t="str">
        <f>IF(SUM('A4'!S1519:X1519)=6,'A4'!H1519,"")</f>
        <v/>
      </c>
    </row>
    <row r="1489" spans="1:10" x14ac:dyDescent="0.25">
      <c r="A1489" t="str">
        <f>IF(SUM('A4'!S1520:X1520)=6,'Angaben KH-Standort'!$D$25,"")</f>
        <v/>
      </c>
      <c r="B1489" t="str">
        <f>IF(SUM('A4'!S1520:X1520)=6,'Angaben KH-Standort'!$D$26,"")</f>
        <v/>
      </c>
      <c r="C1489" t="str">
        <f>IF(SUM('A4'!S1520:X1520)=6,'Angaben KH-Standort'!$D$12,"")</f>
        <v/>
      </c>
      <c r="D1489" t="str">
        <f>IF(SUM('A4'!S1520:X1520)=6,'A1'!$F$14,"")</f>
        <v/>
      </c>
      <c r="E1489" t="str">
        <f>IF(SUM('A4'!S1520:X1520)=6,'A4'!C1520,"")</f>
        <v/>
      </c>
      <c r="F1489" t="str">
        <f>IF(SUM('A4'!S1520:X1520)=6,'A4'!D1520,"")</f>
        <v/>
      </c>
      <c r="G1489" t="str">
        <f>IF(SUM('A4'!S1520:X1520)=6,'A4'!E1520,"")</f>
        <v/>
      </c>
      <c r="H1489" t="str">
        <f>IF(SUM('A4'!S1520:X1520)=6,'A4'!F1520,"")</f>
        <v/>
      </c>
      <c r="I1489" t="str">
        <f>IF(SUM('A4'!S1520:X1520)=6,'A4'!G1520,"")</f>
        <v/>
      </c>
      <c r="J1489" s="308" t="str">
        <f>IF(SUM('A4'!S1520:X1520)=6,'A4'!H1520,"")</f>
        <v/>
      </c>
    </row>
    <row r="1490" spans="1:10" x14ac:dyDescent="0.25">
      <c r="A1490" t="str">
        <f>IF(SUM('A4'!S1521:X1521)=6,'Angaben KH-Standort'!$D$25,"")</f>
        <v/>
      </c>
      <c r="B1490" t="str">
        <f>IF(SUM('A4'!S1521:X1521)=6,'Angaben KH-Standort'!$D$26,"")</f>
        <v/>
      </c>
      <c r="C1490" t="str">
        <f>IF(SUM('A4'!S1521:X1521)=6,'Angaben KH-Standort'!$D$12,"")</f>
        <v/>
      </c>
      <c r="D1490" t="str">
        <f>IF(SUM('A4'!S1521:X1521)=6,'A1'!$F$14,"")</f>
        <v/>
      </c>
      <c r="E1490" t="str">
        <f>IF(SUM('A4'!S1521:X1521)=6,'A4'!C1521,"")</f>
        <v/>
      </c>
      <c r="F1490" t="str">
        <f>IF(SUM('A4'!S1521:X1521)=6,'A4'!D1521,"")</f>
        <v/>
      </c>
      <c r="G1490" t="str">
        <f>IF(SUM('A4'!S1521:X1521)=6,'A4'!E1521,"")</f>
        <v/>
      </c>
      <c r="H1490" t="str">
        <f>IF(SUM('A4'!S1521:X1521)=6,'A4'!F1521,"")</f>
        <v/>
      </c>
      <c r="I1490" t="str">
        <f>IF(SUM('A4'!S1521:X1521)=6,'A4'!G1521,"")</f>
        <v/>
      </c>
      <c r="J1490" s="308" t="str">
        <f>IF(SUM('A4'!S1521:X1521)=6,'A4'!H1521,"")</f>
        <v/>
      </c>
    </row>
    <row r="1491" spans="1:10" x14ac:dyDescent="0.25">
      <c r="A1491" t="str">
        <f>IF(SUM('A4'!S1522:X1522)=6,'Angaben KH-Standort'!$D$25,"")</f>
        <v/>
      </c>
      <c r="B1491" t="str">
        <f>IF(SUM('A4'!S1522:X1522)=6,'Angaben KH-Standort'!$D$26,"")</f>
        <v/>
      </c>
      <c r="C1491" t="str">
        <f>IF(SUM('A4'!S1522:X1522)=6,'Angaben KH-Standort'!$D$12,"")</f>
        <v/>
      </c>
      <c r="D1491" t="str">
        <f>IF(SUM('A4'!S1522:X1522)=6,'A1'!$F$14,"")</f>
        <v/>
      </c>
      <c r="E1491" t="str">
        <f>IF(SUM('A4'!S1522:X1522)=6,'A4'!C1522,"")</f>
        <v/>
      </c>
      <c r="F1491" t="str">
        <f>IF(SUM('A4'!S1522:X1522)=6,'A4'!D1522,"")</f>
        <v/>
      </c>
      <c r="G1491" t="str">
        <f>IF(SUM('A4'!S1522:X1522)=6,'A4'!E1522,"")</f>
        <v/>
      </c>
      <c r="H1491" t="str">
        <f>IF(SUM('A4'!S1522:X1522)=6,'A4'!F1522,"")</f>
        <v/>
      </c>
      <c r="I1491" t="str">
        <f>IF(SUM('A4'!S1522:X1522)=6,'A4'!G1522,"")</f>
        <v/>
      </c>
      <c r="J1491" s="308" t="str">
        <f>IF(SUM('A4'!S1522:X1522)=6,'A4'!H1522,"")</f>
        <v/>
      </c>
    </row>
    <row r="1492" spans="1:10" x14ac:dyDescent="0.25">
      <c r="A1492" t="str">
        <f>IF(SUM('A4'!S1523:X1523)=6,'Angaben KH-Standort'!$D$25,"")</f>
        <v/>
      </c>
      <c r="B1492" t="str">
        <f>IF(SUM('A4'!S1523:X1523)=6,'Angaben KH-Standort'!$D$26,"")</f>
        <v/>
      </c>
      <c r="C1492" t="str">
        <f>IF(SUM('A4'!S1523:X1523)=6,'Angaben KH-Standort'!$D$12,"")</f>
        <v/>
      </c>
      <c r="D1492" t="str">
        <f>IF(SUM('A4'!S1523:X1523)=6,'A1'!$F$14,"")</f>
        <v/>
      </c>
      <c r="E1492" t="str">
        <f>IF(SUM('A4'!S1523:X1523)=6,'A4'!C1523,"")</f>
        <v/>
      </c>
      <c r="F1492" t="str">
        <f>IF(SUM('A4'!S1523:X1523)=6,'A4'!D1523,"")</f>
        <v/>
      </c>
      <c r="G1492" t="str">
        <f>IF(SUM('A4'!S1523:X1523)=6,'A4'!E1523,"")</f>
        <v/>
      </c>
      <c r="H1492" t="str">
        <f>IF(SUM('A4'!S1523:X1523)=6,'A4'!F1523,"")</f>
        <v/>
      </c>
      <c r="I1492" t="str">
        <f>IF(SUM('A4'!S1523:X1523)=6,'A4'!G1523,"")</f>
        <v/>
      </c>
      <c r="J1492" s="308" t="str">
        <f>IF(SUM('A4'!S1523:X1523)=6,'A4'!H1523,"")</f>
        <v/>
      </c>
    </row>
    <row r="1493" spans="1:10" x14ac:dyDescent="0.25">
      <c r="A1493" t="str">
        <f>IF(SUM('A4'!S1524:X1524)=6,'Angaben KH-Standort'!$D$25,"")</f>
        <v/>
      </c>
      <c r="B1493" t="str">
        <f>IF(SUM('A4'!S1524:X1524)=6,'Angaben KH-Standort'!$D$26,"")</f>
        <v/>
      </c>
      <c r="C1493" t="str">
        <f>IF(SUM('A4'!S1524:X1524)=6,'Angaben KH-Standort'!$D$12,"")</f>
        <v/>
      </c>
      <c r="D1493" t="str">
        <f>IF(SUM('A4'!S1524:X1524)=6,'A1'!$F$14,"")</f>
        <v/>
      </c>
      <c r="E1493" t="str">
        <f>IF(SUM('A4'!S1524:X1524)=6,'A4'!C1524,"")</f>
        <v/>
      </c>
      <c r="F1493" t="str">
        <f>IF(SUM('A4'!S1524:X1524)=6,'A4'!D1524,"")</f>
        <v/>
      </c>
      <c r="G1493" t="str">
        <f>IF(SUM('A4'!S1524:X1524)=6,'A4'!E1524,"")</f>
        <v/>
      </c>
      <c r="H1493" t="str">
        <f>IF(SUM('A4'!S1524:X1524)=6,'A4'!F1524,"")</f>
        <v/>
      </c>
      <c r="I1493" t="str">
        <f>IF(SUM('A4'!S1524:X1524)=6,'A4'!G1524,"")</f>
        <v/>
      </c>
      <c r="J1493" s="308" t="str">
        <f>IF(SUM('A4'!S1524:X1524)=6,'A4'!H1524,"")</f>
        <v/>
      </c>
    </row>
    <row r="1494" spans="1:10" x14ac:dyDescent="0.25">
      <c r="A1494" t="str">
        <f>IF(SUM('A4'!S1525:X1525)=6,'Angaben KH-Standort'!$D$25,"")</f>
        <v/>
      </c>
      <c r="B1494" t="str">
        <f>IF(SUM('A4'!S1525:X1525)=6,'Angaben KH-Standort'!$D$26,"")</f>
        <v/>
      </c>
      <c r="C1494" t="str">
        <f>IF(SUM('A4'!S1525:X1525)=6,'Angaben KH-Standort'!$D$12,"")</f>
        <v/>
      </c>
      <c r="D1494" t="str">
        <f>IF(SUM('A4'!S1525:X1525)=6,'A1'!$F$14,"")</f>
        <v/>
      </c>
      <c r="E1494" t="str">
        <f>IF(SUM('A4'!S1525:X1525)=6,'A4'!C1525,"")</f>
        <v/>
      </c>
      <c r="F1494" t="str">
        <f>IF(SUM('A4'!S1525:X1525)=6,'A4'!D1525,"")</f>
        <v/>
      </c>
      <c r="G1494" t="str">
        <f>IF(SUM('A4'!S1525:X1525)=6,'A4'!E1525,"")</f>
        <v/>
      </c>
      <c r="H1494" t="str">
        <f>IF(SUM('A4'!S1525:X1525)=6,'A4'!F1525,"")</f>
        <v/>
      </c>
      <c r="I1494" t="str">
        <f>IF(SUM('A4'!S1525:X1525)=6,'A4'!G1525,"")</f>
        <v/>
      </c>
      <c r="J1494" s="308" t="str">
        <f>IF(SUM('A4'!S1525:X1525)=6,'A4'!H1525,"")</f>
        <v/>
      </c>
    </row>
    <row r="1495" spans="1:10" x14ac:dyDescent="0.25">
      <c r="A1495" t="str">
        <f>IF(SUM('A4'!S1526:X1526)=6,'Angaben KH-Standort'!$D$25,"")</f>
        <v/>
      </c>
      <c r="B1495" t="str">
        <f>IF(SUM('A4'!S1526:X1526)=6,'Angaben KH-Standort'!$D$26,"")</f>
        <v/>
      </c>
      <c r="C1495" t="str">
        <f>IF(SUM('A4'!S1526:X1526)=6,'Angaben KH-Standort'!$D$12,"")</f>
        <v/>
      </c>
      <c r="D1495" t="str">
        <f>IF(SUM('A4'!S1526:X1526)=6,'A1'!$F$14,"")</f>
        <v/>
      </c>
      <c r="E1495" t="str">
        <f>IF(SUM('A4'!S1526:X1526)=6,'A4'!C1526,"")</f>
        <v/>
      </c>
      <c r="F1495" t="str">
        <f>IF(SUM('A4'!S1526:X1526)=6,'A4'!D1526,"")</f>
        <v/>
      </c>
      <c r="G1495" t="str">
        <f>IF(SUM('A4'!S1526:X1526)=6,'A4'!E1526,"")</f>
        <v/>
      </c>
      <c r="H1495" t="str">
        <f>IF(SUM('A4'!S1526:X1526)=6,'A4'!F1526,"")</f>
        <v/>
      </c>
      <c r="I1495" t="str">
        <f>IF(SUM('A4'!S1526:X1526)=6,'A4'!G1526,"")</f>
        <v/>
      </c>
      <c r="J1495" s="308" t="str">
        <f>IF(SUM('A4'!S1526:X1526)=6,'A4'!H1526,"")</f>
        <v/>
      </c>
    </row>
    <row r="1496" spans="1:10" x14ac:dyDescent="0.25">
      <c r="A1496" t="str">
        <f>IF(SUM('A4'!S1527:X1527)=6,'Angaben KH-Standort'!$D$25,"")</f>
        <v/>
      </c>
      <c r="B1496" t="str">
        <f>IF(SUM('A4'!S1527:X1527)=6,'Angaben KH-Standort'!$D$26,"")</f>
        <v/>
      </c>
      <c r="C1496" t="str">
        <f>IF(SUM('A4'!S1527:X1527)=6,'Angaben KH-Standort'!$D$12,"")</f>
        <v/>
      </c>
      <c r="D1496" t="str">
        <f>IF(SUM('A4'!S1527:X1527)=6,'A1'!$F$14,"")</f>
        <v/>
      </c>
      <c r="E1496" t="str">
        <f>IF(SUM('A4'!S1527:X1527)=6,'A4'!C1527,"")</f>
        <v/>
      </c>
      <c r="F1496" t="str">
        <f>IF(SUM('A4'!S1527:X1527)=6,'A4'!D1527,"")</f>
        <v/>
      </c>
      <c r="G1496" t="str">
        <f>IF(SUM('A4'!S1527:X1527)=6,'A4'!E1527,"")</f>
        <v/>
      </c>
      <c r="H1496" t="str">
        <f>IF(SUM('A4'!S1527:X1527)=6,'A4'!F1527,"")</f>
        <v/>
      </c>
      <c r="I1496" t="str">
        <f>IF(SUM('A4'!S1527:X1527)=6,'A4'!G1527,"")</f>
        <v/>
      </c>
      <c r="J1496" s="308" t="str">
        <f>IF(SUM('A4'!S1527:X1527)=6,'A4'!H1527,"")</f>
        <v/>
      </c>
    </row>
    <row r="1497" spans="1:10" x14ac:dyDescent="0.25">
      <c r="A1497" t="str">
        <f>IF(SUM('A4'!S1528:X1528)=6,'Angaben KH-Standort'!$D$25,"")</f>
        <v/>
      </c>
      <c r="B1497" t="str">
        <f>IF(SUM('A4'!S1528:X1528)=6,'Angaben KH-Standort'!$D$26,"")</f>
        <v/>
      </c>
      <c r="C1497" t="str">
        <f>IF(SUM('A4'!S1528:X1528)=6,'Angaben KH-Standort'!$D$12,"")</f>
        <v/>
      </c>
      <c r="D1497" t="str">
        <f>IF(SUM('A4'!S1528:X1528)=6,'A1'!$F$14,"")</f>
        <v/>
      </c>
      <c r="E1497" t="str">
        <f>IF(SUM('A4'!S1528:X1528)=6,'A4'!C1528,"")</f>
        <v/>
      </c>
      <c r="F1497" t="str">
        <f>IF(SUM('A4'!S1528:X1528)=6,'A4'!D1528,"")</f>
        <v/>
      </c>
      <c r="G1497" t="str">
        <f>IF(SUM('A4'!S1528:X1528)=6,'A4'!E1528,"")</f>
        <v/>
      </c>
      <c r="H1497" t="str">
        <f>IF(SUM('A4'!S1528:X1528)=6,'A4'!F1528,"")</f>
        <v/>
      </c>
      <c r="I1497" t="str">
        <f>IF(SUM('A4'!S1528:X1528)=6,'A4'!G1528,"")</f>
        <v/>
      </c>
      <c r="J1497" s="308" t="str">
        <f>IF(SUM('A4'!S1528:X1528)=6,'A4'!H1528,"")</f>
        <v/>
      </c>
    </row>
    <row r="1498" spans="1:10" x14ac:dyDescent="0.25">
      <c r="A1498" t="str">
        <f>IF(SUM('A4'!S1529:X1529)=6,'Angaben KH-Standort'!$D$25,"")</f>
        <v/>
      </c>
      <c r="B1498" t="str">
        <f>IF(SUM('A4'!S1529:X1529)=6,'Angaben KH-Standort'!$D$26,"")</f>
        <v/>
      </c>
      <c r="C1498" t="str">
        <f>IF(SUM('A4'!S1529:X1529)=6,'Angaben KH-Standort'!$D$12,"")</f>
        <v/>
      </c>
      <c r="D1498" t="str">
        <f>IF(SUM('A4'!S1529:X1529)=6,'A1'!$F$14,"")</f>
        <v/>
      </c>
      <c r="E1498" t="str">
        <f>IF(SUM('A4'!S1529:X1529)=6,'A4'!C1529,"")</f>
        <v/>
      </c>
      <c r="F1498" t="str">
        <f>IF(SUM('A4'!S1529:X1529)=6,'A4'!D1529,"")</f>
        <v/>
      </c>
      <c r="G1498" t="str">
        <f>IF(SUM('A4'!S1529:X1529)=6,'A4'!E1529,"")</f>
        <v/>
      </c>
      <c r="H1498" t="str">
        <f>IF(SUM('A4'!S1529:X1529)=6,'A4'!F1529,"")</f>
        <v/>
      </c>
      <c r="I1498" t="str">
        <f>IF(SUM('A4'!S1529:X1529)=6,'A4'!G1529,"")</f>
        <v/>
      </c>
      <c r="J1498" s="308" t="str">
        <f>IF(SUM('A4'!S1529:X1529)=6,'A4'!H1529,"")</f>
        <v/>
      </c>
    </row>
    <row r="1499" spans="1:10" x14ac:dyDescent="0.25">
      <c r="A1499" t="str">
        <f>IF(SUM('A4'!S1530:X1530)=6,'Angaben KH-Standort'!$D$25,"")</f>
        <v/>
      </c>
      <c r="B1499" t="str">
        <f>IF(SUM('A4'!S1530:X1530)=6,'Angaben KH-Standort'!$D$26,"")</f>
        <v/>
      </c>
      <c r="C1499" t="str">
        <f>IF(SUM('A4'!S1530:X1530)=6,'Angaben KH-Standort'!$D$12,"")</f>
        <v/>
      </c>
      <c r="D1499" t="str">
        <f>IF(SUM('A4'!S1530:X1530)=6,'A1'!$F$14,"")</f>
        <v/>
      </c>
      <c r="E1499" t="str">
        <f>IF(SUM('A4'!S1530:X1530)=6,'A4'!C1530,"")</f>
        <v/>
      </c>
      <c r="F1499" t="str">
        <f>IF(SUM('A4'!S1530:X1530)=6,'A4'!D1530,"")</f>
        <v/>
      </c>
      <c r="G1499" t="str">
        <f>IF(SUM('A4'!S1530:X1530)=6,'A4'!E1530,"")</f>
        <v/>
      </c>
      <c r="H1499" t="str">
        <f>IF(SUM('A4'!S1530:X1530)=6,'A4'!F1530,"")</f>
        <v/>
      </c>
      <c r="I1499" t="str">
        <f>IF(SUM('A4'!S1530:X1530)=6,'A4'!G1530,"")</f>
        <v/>
      </c>
      <c r="J1499" s="308" t="str">
        <f>IF(SUM('A4'!S1530:X1530)=6,'A4'!H1530,"")</f>
        <v/>
      </c>
    </row>
    <row r="1500" spans="1:10" x14ac:dyDescent="0.25">
      <c r="A1500" t="str">
        <f>IF(SUM('A4'!S1531:X1531)=6,'Angaben KH-Standort'!$D$25,"")</f>
        <v/>
      </c>
      <c r="B1500" t="str">
        <f>IF(SUM('A4'!S1531:X1531)=6,'Angaben KH-Standort'!$D$26,"")</f>
        <v/>
      </c>
      <c r="C1500" t="str">
        <f>IF(SUM('A4'!S1531:X1531)=6,'Angaben KH-Standort'!$D$12,"")</f>
        <v/>
      </c>
      <c r="D1500" t="str">
        <f>IF(SUM('A4'!S1531:X1531)=6,'A1'!$F$14,"")</f>
        <v/>
      </c>
      <c r="E1500" t="str">
        <f>IF(SUM('A4'!S1531:X1531)=6,'A4'!C1531,"")</f>
        <v/>
      </c>
      <c r="F1500" t="str">
        <f>IF(SUM('A4'!S1531:X1531)=6,'A4'!D1531,"")</f>
        <v/>
      </c>
      <c r="G1500" t="str">
        <f>IF(SUM('A4'!S1531:X1531)=6,'A4'!E1531,"")</f>
        <v/>
      </c>
      <c r="H1500" t="str">
        <f>IF(SUM('A4'!S1531:X1531)=6,'A4'!F1531,"")</f>
        <v/>
      </c>
      <c r="I1500" t="str">
        <f>IF(SUM('A4'!S1531:X1531)=6,'A4'!G1531,"")</f>
        <v/>
      </c>
      <c r="J1500" s="308" t="str">
        <f>IF(SUM('A4'!S1531:X1531)=6,'A4'!H1531,"")</f>
        <v/>
      </c>
    </row>
    <row r="1501" spans="1:10" x14ac:dyDescent="0.25">
      <c r="A1501" t="str">
        <f>IF(SUM('A4'!S1532:X1532)=6,'Angaben KH-Standort'!$D$25,"")</f>
        <v/>
      </c>
      <c r="B1501" t="str">
        <f>IF(SUM('A4'!S1532:X1532)=6,'Angaben KH-Standort'!$D$26,"")</f>
        <v/>
      </c>
      <c r="C1501" t="str">
        <f>IF(SUM('A4'!S1532:X1532)=6,'Angaben KH-Standort'!$D$12,"")</f>
        <v/>
      </c>
      <c r="D1501" t="str">
        <f>IF(SUM('A4'!S1532:X1532)=6,'A1'!$F$14,"")</f>
        <v/>
      </c>
      <c r="E1501" t="str">
        <f>IF(SUM('A4'!S1532:X1532)=6,'A4'!C1532,"")</f>
        <v/>
      </c>
      <c r="F1501" t="str">
        <f>IF(SUM('A4'!S1532:X1532)=6,'A4'!D1532,"")</f>
        <v/>
      </c>
      <c r="G1501" t="str">
        <f>IF(SUM('A4'!S1532:X1532)=6,'A4'!E1532,"")</f>
        <v/>
      </c>
      <c r="H1501" t="str">
        <f>IF(SUM('A4'!S1532:X1532)=6,'A4'!F1532,"")</f>
        <v/>
      </c>
      <c r="I1501" t="str">
        <f>IF(SUM('A4'!S1532:X1532)=6,'A4'!G1532,"")</f>
        <v/>
      </c>
      <c r="J1501" s="308" t="str">
        <f>IF(SUM('A4'!S1532:X1532)=6,'A4'!H1532,"")</f>
        <v/>
      </c>
    </row>
    <row r="1502" spans="1:10" x14ac:dyDescent="0.25">
      <c r="A1502" t="str">
        <f>IF(SUM('A4'!S1533:X1533)=6,'Angaben KH-Standort'!$D$25,"")</f>
        <v/>
      </c>
      <c r="B1502" t="str">
        <f>IF(SUM('A4'!S1533:X1533)=6,'Angaben KH-Standort'!$D$26,"")</f>
        <v/>
      </c>
      <c r="C1502" t="str">
        <f>IF(SUM('A4'!S1533:X1533)=6,'Angaben KH-Standort'!$D$12,"")</f>
        <v/>
      </c>
      <c r="D1502" t="str">
        <f>IF(SUM('A4'!S1533:X1533)=6,'A1'!$F$14,"")</f>
        <v/>
      </c>
      <c r="E1502" t="str">
        <f>IF(SUM('A4'!S1533:X1533)=6,'A4'!C1533,"")</f>
        <v/>
      </c>
      <c r="F1502" t="str">
        <f>IF(SUM('A4'!S1533:X1533)=6,'A4'!D1533,"")</f>
        <v/>
      </c>
      <c r="G1502" t="str">
        <f>IF(SUM('A4'!S1533:X1533)=6,'A4'!E1533,"")</f>
        <v/>
      </c>
      <c r="H1502" t="str">
        <f>IF(SUM('A4'!S1533:X1533)=6,'A4'!F1533,"")</f>
        <v/>
      </c>
      <c r="I1502" t="str">
        <f>IF(SUM('A4'!S1533:X1533)=6,'A4'!G1533,"")</f>
        <v/>
      </c>
      <c r="J1502" s="308" t="str">
        <f>IF(SUM('A4'!S1533:X1533)=6,'A4'!H1533,"")</f>
        <v/>
      </c>
    </row>
    <row r="1503" spans="1:10" x14ac:dyDescent="0.25">
      <c r="A1503" t="str">
        <f>IF(SUM('A4'!S1534:X1534)=6,'Angaben KH-Standort'!$D$25,"")</f>
        <v/>
      </c>
      <c r="B1503" t="str">
        <f>IF(SUM('A4'!S1534:X1534)=6,'Angaben KH-Standort'!$D$26,"")</f>
        <v/>
      </c>
      <c r="C1503" t="str">
        <f>IF(SUM('A4'!S1534:X1534)=6,'Angaben KH-Standort'!$D$12,"")</f>
        <v/>
      </c>
      <c r="D1503" t="str">
        <f>IF(SUM('A4'!S1534:X1534)=6,'A1'!$F$14,"")</f>
        <v/>
      </c>
      <c r="E1503" t="str">
        <f>IF(SUM('A4'!S1534:X1534)=6,'A4'!C1534,"")</f>
        <v/>
      </c>
      <c r="F1503" t="str">
        <f>IF(SUM('A4'!S1534:X1534)=6,'A4'!D1534,"")</f>
        <v/>
      </c>
      <c r="G1503" t="str">
        <f>IF(SUM('A4'!S1534:X1534)=6,'A4'!E1534,"")</f>
        <v/>
      </c>
      <c r="H1503" t="str">
        <f>IF(SUM('A4'!S1534:X1534)=6,'A4'!F1534,"")</f>
        <v/>
      </c>
      <c r="I1503" t="str">
        <f>IF(SUM('A4'!S1534:X1534)=6,'A4'!G1534,"")</f>
        <v/>
      </c>
      <c r="J1503" s="308" t="str">
        <f>IF(SUM('A4'!S1534:X1534)=6,'A4'!H1534,"")</f>
        <v/>
      </c>
    </row>
    <row r="1504" spans="1:10" x14ac:dyDescent="0.25">
      <c r="A1504" t="str">
        <f>IF(SUM('A4'!S1535:X1535)=6,'Angaben KH-Standort'!$D$25,"")</f>
        <v/>
      </c>
      <c r="B1504" t="str">
        <f>IF(SUM('A4'!S1535:X1535)=6,'Angaben KH-Standort'!$D$26,"")</f>
        <v/>
      </c>
      <c r="C1504" t="str">
        <f>IF(SUM('A4'!S1535:X1535)=6,'Angaben KH-Standort'!$D$12,"")</f>
        <v/>
      </c>
      <c r="D1504" t="str">
        <f>IF(SUM('A4'!S1535:X1535)=6,'A1'!$F$14,"")</f>
        <v/>
      </c>
      <c r="E1504" t="str">
        <f>IF(SUM('A4'!S1535:X1535)=6,'A4'!C1535,"")</f>
        <v/>
      </c>
      <c r="F1504" t="str">
        <f>IF(SUM('A4'!S1535:X1535)=6,'A4'!D1535,"")</f>
        <v/>
      </c>
      <c r="G1504" t="str">
        <f>IF(SUM('A4'!S1535:X1535)=6,'A4'!E1535,"")</f>
        <v/>
      </c>
      <c r="H1504" t="str">
        <f>IF(SUM('A4'!S1535:X1535)=6,'A4'!F1535,"")</f>
        <v/>
      </c>
      <c r="I1504" t="str">
        <f>IF(SUM('A4'!S1535:X1535)=6,'A4'!G1535,"")</f>
        <v/>
      </c>
      <c r="J1504" s="308" t="str">
        <f>IF(SUM('A4'!S1535:X1535)=6,'A4'!H1535,"")</f>
        <v/>
      </c>
    </row>
    <row r="1505" spans="1:10" x14ac:dyDescent="0.25">
      <c r="A1505" t="str">
        <f>IF(SUM('A4'!S1536:X1536)=6,'Angaben KH-Standort'!$D$25,"")</f>
        <v/>
      </c>
      <c r="B1505" t="str">
        <f>IF(SUM('A4'!S1536:X1536)=6,'Angaben KH-Standort'!$D$26,"")</f>
        <v/>
      </c>
      <c r="C1505" t="str">
        <f>IF(SUM('A4'!S1536:X1536)=6,'Angaben KH-Standort'!$D$12,"")</f>
        <v/>
      </c>
      <c r="D1505" t="str">
        <f>IF(SUM('A4'!S1536:X1536)=6,'A1'!$F$14,"")</f>
        <v/>
      </c>
      <c r="E1505" t="str">
        <f>IF(SUM('A4'!S1536:X1536)=6,'A4'!C1536,"")</f>
        <v/>
      </c>
      <c r="F1505" t="str">
        <f>IF(SUM('A4'!S1536:X1536)=6,'A4'!D1536,"")</f>
        <v/>
      </c>
      <c r="G1505" t="str">
        <f>IF(SUM('A4'!S1536:X1536)=6,'A4'!E1536,"")</f>
        <v/>
      </c>
      <c r="H1505" t="str">
        <f>IF(SUM('A4'!S1536:X1536)=6,'A4'!F1536,"")</f>
        <v/>
      </c>
      <c r="I1505" t="str">
        <f>IF(SUM('A4'!S1536:X1536)=6,'A4'!G1536,"")</f>
        <v/>
      </c>
      <c r="J1505" s="308" t="str">
        <f>IF(SUM('A4'!S1536:X1536)=6,'A4'!H1536,"")</f>
        <v/>
      </c>
    </row>
    <row r="1506" spans="1:10" x14ac:dyDescent="0.25">
      <c r="A1506" t="str">
        <f>IF(SUM('A4'!S1537:X1537)=6,'Angaben KH-Standort'!$D$25,"")</f>
        <v/>
      </c>
      <c r="B1506" t="str">
        <f>IF(SUM('A4'!S1537:X1537)=6,'Angaben KH-Standort'!$D$26,"")</f>
        <v/>
      </c>
      <c r="C1506" t="str">
        <f>IF(SUM('A4'!S1537:X1537)=6,'Angaben KH-Standort'!$D$12,"")</f>
        <v/>
      </c>
      <c r="D1506" t="str">
        <f>IF(SUM('A4'!S1537:X1537)=6,'A1'!$F$14,"")</f>
        <v/>
      </c>
      <c r="E1506" t="str">
        <f>IF(SUM('A4'!S1537:X1537)=6,'A4'!C1537,"")</f>
        <v/>
      </c>
      <c r="F1506" t="str">
        <f>IF(SUM('A4'!S1537:X1537)=6,'A4'!D1537,"")</f>
        <v/>
      </c>
      <c r="G1506" t="str">
        <f>IF(SUM('A4'!S1537:X1537)=6,'A4'!E1537,"")</f>
        <v/>
      </c>
      <c r="H1506" t="str">
        <f>IF(SUM('A4'!S1537:X1537)=6,'A4'!F1537,"")</f>
        <v/>
      </c>
      <c r="I1506" t="str">
        <f>IF(SUM('A4'!S1537:X1537)=6,'A4'!G1537,"")</f>
        <v/>
      </c>
      <c r="J1506" s="308" t="str">
        <f>IF(SUM('A4'!S1537:X1537)=6,'A4'!H1537,"")</f>
        <v/>
      </c>
    </row>
    <row r="1507" spans="1:10" x14ac:dyDescent="0.25">
      <c r="A1507" t="str">
        <f>IF(SUM('A4'!S1538:X1538)=6,'Angaben KH-Standort'!$D$25,"")</f>
        <v/>
      </c>
      <c r="B1507" t="str">
        <f>IF(SUM('A4'!S1538:X1538)=6,'Angaben KH-Standort'!$D$26,"")</f>
        <v/>
      </c>
      <c r="C1507" t="str">
        <f>IF(SUM('A4'!S1538:X1538)=6,'Angaben KH-Standort'!$D$12,"")</f>
        <v/>
      </c>
      <c r="D1507" t="str">
        <f>IF(SUM('A4'!S1538:X1538)=6,'A1'!$F$14,"")</f>
        <v/>
      </c>
      <c r="E1507" t="str">
        <f>IF(SUM('A4'!S1538:X1538)=6,'A4'!C1538,"")</f>
        <v/>
      </c>
      <c r="F1507" t="str">
        <f>IF(SUM('A4'!S1538:X1538)=6,'A4'!D1538,"")</f>
        <v/>
      </c>
      <c r="G1507" t="str">
        <f>IF(SUM('A4'!S1538:X1538)=6,'A4'!E1538,"")</f>
        <v/>
      </c>
      <c r="H1507" t="str">
        <f>IF(SUM('A4'!S1538:X1538)=6,'A4'!F1538,"")</f>
        <v/>
      </c>
      <c r="I1507" t="str">
        <f>IF(SUM('A4'!S1538:X1538)=6,'A4'!G1538,"")</f>
        <v/>
      </c>
      <c r="J1507" s="308" t="str">
        <f>IF(SUM('A4'!S1538:X1538)=6,'A4'!H1538,"")</f>
        <v/>
      </c>
    </row>
    <row r="1508" spans="1:10" x14ac:dyDescent="0.25">
      <c r="A1508" t="str">
        <f>IF(SUM('A4'!S1539:X1539)=6,'Angaben KH-Standort'!$D$25,"")</f>
        <v/>
      </c>
      <c r="B1508" t="str">
        <f>IF(SUM('A4'!S1539:X1539)=6,'Angaben KH-Standort'!$D$26,"")</f>
        <v/>
      </c>
      <c r="C1508" t="str">
        <f>IF(SUM('A4'!S1539:X1539)=6,'Angaben KH-Standort'!$D$12,"")</f>
        <v/>
      </c>
      <c r="D1508" t="str">
        <f>IF(SUM('A4'!S1539:X1539)=6,'A1'!$F$14,"")</f>
        <v/>
      </c>
      <c r="E1508" t="str">
        <f>IF(SUM('A4'!S1539:X1539)=6,'A4'!C1539,"")</f>
        <v/>
      </c>
      <c r="F1508" t="str">
        <f>IF(SUM('A4'!S1539:X1539)=6,'A4'!D1539,"")</f>
        <v/>
      </c>
      <c r="G1508" t="str">
        <f>IF(SUM('A4'!S1539:X1539)=6,'A4'!E1539,"")</f>
        <v/>
      </c>
      <c r="H1508" t="str">
        <f>IF(SUM('A4'!S1539:X1539)=6,'A4'!F1539,"")</f>
        <v/>
      </c>
      <c r="I1508" t="str">
        <f>IF(SUM('A4'!S1539:X1539)=6,'A4'!G1539,"")</f>
        <v/>
      </c>
      <c r="J1508" s="308" t="str">
        <f>IF(SUM('A4'!S1539:X1539)=6,'A4'!H1539,"")</f>
        <v/>
      </c>
    </row>
    <row r="1509" spans="1:10" x14ac:dyDescent="0.25">
      <c r="A1509" t="str">
        <f>IF(SUM('A4'!S1540:X1540)=6,'Angaben KH-Standort'!$D$25,"")</f>
        <v/>
      </c>
      <c r="B1509" t="str">
        <f>IF(SUM('A4'!S1540:X1540)=6,'Angaben KH-Standort'!$D$26,"")</f>
        <v/>
      </c>
      <c r="C1509" t="str">
        <f>IF(SUM('A4'!S1540:X1540)=6,'Angaben KH-Standort'!$D$12,"")</f>
        <v/>
      </c>
      <c r="D1509" t="str">
        <f>IF(SUM('A4'!S1540:X1540)=6,'A1'!$F$14,"")</f>
        <v/>
      </c>
      <c r="E1509" t="str">
        <f>IF(SUM('A4'!S1540:X1540)=6,'A4'!C1540,"")</f>
        <v/>
      </c>
      <c r="F1509" t="str">
        <f>IF(SUM('A4'!S1540:X1540)=6,'A4'!D1540,"")</f>
        <v/>
      </c>
      <c r="G1509" t="str">
        <f>IF(SUM('A4'!S1540:X1540)=6,'A4'!E1540,"")</f>
        <v/>
      </c>
      <c r="H1509" t="str">
        <f>IF(SUM('A4'!S1540:X1540)=6,'A4'!F1540,"")</f>
        <v/>
      </c>
      <c r="I1509" t="str">
        <f>IF(SUM('A4'!S1540:X1540)=6,'A4'!G1540,"")</f>
        <v/>
      </c>
      <c r="J1509" s="308" t="str">
        <f>IF(SUM('A4'!S1540:X1540)=6,'A4'!H1540,"")</f>
        <v/>
      </c>
    </row>
    <row r="1510" spans="1:10" x14ac:dyDescent="0.25">
      <c r="A1510" t="str">
        <f>IF(SUM('A4'!S1541:X1541)=6,'Angaben KH-Standort'!$D$25,"")</f>
        <v/>
      </c>
      <c r="B1510" t="str">
        <f>IF(SUM('A4'!S1541:X1541)=6,'Angaben KH-Standort'!$D$26,"")</f>
        <v/>
      </c>
      <c r="C1510" t="str">
        <f>IF(SUM('A4'!S1541:X1541)=6,'Angaben KH-Standort'!$D$12,"")</f>
        <v/>
      </c>
      <c r="D1510" t="str">
        <f>IF(SUM('A4'!S1541:X1541)=6,'A1'!$F$14,"")</f>
        <v/>
      </c>
      <c r="E1510" t="str">
        <f>IF(SUM('A4'!S1541:X1541)=6,'A4'!C1541,"")</f>
        <v/>
      </c>
      <c r="F1510" t="str">
        <f>IF(SUM('A4'!S1541:X1541)=6,'A4'!D1541,"")</f>
        <v/>
      </c>
      <c r="G1510" t="str">
        <f>IF(SUM('A4'!S1541:X1541)=6,'A4'!E1541,"")</f>
        <v/>
      </c>
      <c r="H1510" t="str">
        <f>IF(SUM('A4'!S1541:X1541)=6,'A4'!F1541,"")</f>
        <v/>
      </c>
      <c r="I1510" t="str">
        <f>IF(SUM('A4'!S1541:X1541)=6,'A4'!G1541,"")</f>
        <v/>
      </c>
      <c r="J1510" s="308" t="str">
        <f>IF(SUM('A4'!S1541:X1541)=6,'A4'!H1541,"")</f>
        <v/>
      </c>
    </row>
    <row r="1511" spans="1:10" x14ac:dyDescent="0.25">
      <c r="A1511" t="str">
        <f>IF(SUM('A4'!S1542:X1542)=6,'Angaben KH-Standort'!$D$25,"")</f>
        <v/>
      </c>
      <c r="B1511" t="str">
        <f>IF(SUM('A4'!S1542:X1542)=6,'Angaben KH-Standort'!$D$26,"")</f>
        <v/>
      </c>
      <c r="C1511" t="str">
        <f>IF(SUM('A4'!S1542:X1542)=6,'Angaben KH-Standort'!$D$12,"")</f>
        <v/>
      </c>
      <c r="D1511" t="str">
        <f>IF(SUM('A4'!S1542:X1542)=6,'A1'!$F$14,"")</f>
        <v/>
      </c>
      <c r="E1511" t="str">
        <f>IF(SUM('A4'!S1542:X1542)=6,'A4'!C1542,"")</f>
        <v/>
      </c>
      <c r="F1511" t="str">
        <f>IF(SUM('A4'!S1542:X1542)=6,'A4'!D1542,"")</f>
        <v/>
      </c>
      <c r="G1511" t="str">
        <f>IF(SUM('A4'!S1542:X1542)=6,'A4'!E1542,"")</f>
        <v/>
      </c>
      <c r="H1511" t="str">
        <f>IF(SUM('A4'!S1542:X1542)=6,'A4'!F1542,"")</f>
        <v/>
      </c>
      <c r="I1511" t="str">
        <f>IF(SUM('A4'!S1542:X1542)=6,'A4'!G1542,"")</f>
        <v/>
      </c>
      <c r="J1511" s="308" t="str">
        <f>IF(SUM('A4'!S1542:X1542)=6,'A4'!H1542,"")</f>
        <v/>
      </c>
    </row>
    <row r="1512" spans="1:10" x14ac:dyDescent="0.25">
      <c r="A1512" t="str">
        <f>IF(SUM('A4'!S1543:X1543)=6,'Angaben KH-Standort'!$D$25,"")</f>
        <v/>
      </c>
      <c r="B1512" t="str">
        <f>IF(SUM('A4'!S1543:X1543)=6,'Angaben KH-Standort'!$D$26,"")</f>
        <v/>
      </c>
      <c r="C1512" t="str">
        <f>IF(SUM('A4'!S1543:X1543)=6,'Angaben KH-Standort'!$D$12,"")</f>
        <v/>
      </c>
      <c r="D1512" t="str">
        <f>IF(SUM('A4'!S1543:X1543)=6,'A1'!$F$14,"")</f>
        <v/>
      </c>
      <c r="E1512" t="str">
        <f>IF(SUM('A4'!S1543:X1543)=6,'A4'!C1543,"")</f>
        <v/>
      </c>
      <c r="F1512" t="str">
        <f>IF(SUM('A4'!S1543:X1543)=6,'A4'!D1543,"")</f>
        <v/>
      </c>
      <c r="G1512" t="str">
        <f>IF(SUM('A4'!S1543:X1543)=6,'A4'!E1543,"")</f>
        <v/>
      </c>
      <c r="H1512" t="str">
        <f>IF(SUM('A4'!S1543:X1543)=6,'A4'!F1543,"")</f>
        <v/>
      </c>
      <c r="I1512" t="str">
        <f>IF(SUM('A4'!S1543:X1543)=6,'A4'!G1543,"")</f>
        <v/>
      </c>
      <c r="J1512" s="308" t="str">
        <f>IF(SUM('A4'!S1543:X1543)=6,'A4'!H1543,"")</f>
        <v/>
      </c>
    </row>
    <row r="1513" spans="1:10" x14ac:dyDescent="0.25">
      <c r="A1513" t="str">
        <f>IF(SUM('A4'!S1544:X1544)=6,'Angaben KH-Standort'!$D$25,"")</f>
        <v/>
      </c>
      <c r="B1513" t="str">
        <f>IF(SUM('A4'!S1544:X1544)=6,'Angaben KH-Standort'!$D$26,"")</f>
        <v/>
      </c>
      <c r="C1513" t="str">
        <f>IF(SUM('A4'!S1544:X1544)=6,'Angaben KH-Standort'!$D$12,"")</f>
        <v/>
      </c>
      <c r="D1513" t="str">
        <f>IF(SUM('A4'!S1544:X1544)=6,'A1'!$F$14,"")</f>
        <v/>
      </c>
      <c r="E1513" t="str">
        <f>IF(SUM('A4'!S1544:X1544)=6,'A4'!C1544,"")</f>
        <v/>
      </c>
      <c r="F1513" t="str">
        <f>IF(SUM('A4'!S1544:X1544)=6,'A4'!D1544,"")</f>
        <v/>
      </c>
      <c r="G1513" t="str">
        <f>IF(SUM('A4'!S1544:X1544)=6,'A4'!E1544,"")</f>
        <v/>
      </c>
      <c r="H1513" t="str">
        <f>IF(SUM('A4'!S1544:X1544)=6,'A4'!F1544,"")</f>
        <v/>
      </c>
      <c r="I1513" t="str">
        <f>IF(SUM('A4'!S1544:X1544)=6,'A4'!G1544,"")</f>
        <v/>
      </c>
      <c r="J1513" s="308" t="str">
        <f>IF(SUM('A4'!S1544:X1544)=6,'A4'!H1544,"")</f>
        <v/>
      </c>
    </row>
    <row r="1514" spans="1:10" x14ac:dyDescent="0.25">
      <c r="A1514" t="str">
        <f>IF(SUM('A4'!S1545:X1545)=6,'Angaben KH-Standort'!$D$25,"")</f>
        <v/>
      </c>
      <c r="B1514" t="str">
        <f>IF(SUM('A4'!S1545:X1545)=6,'Angaben KH-Standort'!$D$26,"")</f>
        <v/>
      </c>
      <c r="C1514" t="str">
        <f>IF(SUM('A4'!S1545:X1545)=6,'Angaben KH-Standort'!$D$12,"")</f>
        <v/>
      </c>
      <c r="D1514" t="str">
        <f>IF(SUM('A4'!S1545:X1545)=6,'A1'!$F$14,"")</f>
        <v/>
      </c>
      <c r="E1514" t="str">
        <f>IF(SUM('A4'!S1545:X1545)=6,'A4'!C1545,"")</f>
        <v/>
      </c>
      <c r="F1514" t="str">
        <f>IF(SUM('A4'!S1545:X1545)=6,'A4'!D1545,"")</f>
        <v/>
      </c>
      <c r="G1514" t="str">
        <f>IF(SUM('A4'!S1545:X1545)=6,'A4'!E1545,"")</f>
        <v/>
      </c>
      <c r="H1514" t="str">
        <f>IF(SUM('A4'!S1545:X1545)=6,'A4'!F1545,"")</f>
        <v/>
      </c>
      <c r="I1514" t="str">
        <f>IF(SUM('A4'!S1545:X1545)=6,'A4'!G1545,"")</f>
        <v/>
      </c>
      <c r="J1514" s="308" t="str">
        <f>IF(SUM('A4'!S1545:X1545)=6,'A4'!H1545,"")</f>
        <v/>
      </c>
    </row>
    <row r="1515" spans="1:10" x14ac:dyDescent="0.25">
      <c r="A1515" t="str">
        <f>IF(SUM('A4'!S1546:X1546)=6,'Angaben KH-Standort'!$D$25,"")</f>
        <v/>
      </c>
      <c r="B1515" t="str">
        <f>IF(SUM('A4'!S1546:X1546)=6,'Angaben KH-Standort'!$D$26,"")</f>
        <v/>
      </c>
      <c r="C1515" t="str">
        <f>IF(SUM('A4'!S1546:X1546)=6,'Angaben KH-Standort'!$D$12,"")</f>
        <v/>
      </c>
      <c r="D1515" t="str">
        <f>IF(SUM('A4'!S1546:X1546)=6,'A1'!$F$14,"")</f>
        <v/>
      </c>
      <c r="E1515" t="str">
        <f>IF(SUM('A4'!S1546:X1546)=6,'A4'!C1546,"")</f>
        <v/>
      </c>
      <c r="F1515" t="str">
        <f>IF(SUM('A4'!S1546:X1546)=6,'A4'!D1546,"")</f>
        <v/>
      </c>
      <c r="G1515" t="str">
        <f>IF(SUM('A4'!S1546:X1546)=6,'A4'!E1546,"")</f>
        <v/>
      </c>
      <c r="H1515" t="str">
        <f>IF(SUM('A4'!S1546:X1546)=6,'A4'!F1546,"")</f>
        <v/>
      </c>
      <c r="I1515" t="str">
        <f>IF(SUM('A4'!S1546:X1546)=6,'A4'!G1546,"")</f>
        <v/>
      </c>
      <c r="J1515" s="308" t="str">
        <f>IF(SUM('A4'!S1546:X1546)=6,'A4'!H1546,"")</f>
        <v/>
      </c>
    </row>
    <row r="1516" spans="1:10" x14ac:dyDescent="0.25">
      <c r="A1516" t="str">
        <f>IF(SUM('A4'!S1547:X1547)=6,'Angaben KH-Standort'!$D$25,"")</f>
        <v/>
      </c>
      <c r="B1516" t="str">
        <f>IF(SUM('A4'!S1547:X1547)=6,'Angaben KH-Standort'!$D$26,"")</f>
        <v/>
      </c>
      <c r="C1516" t="str">
        <f>IF(SUM('A4'!S1547:X1547)=6,'Angaben KH-Standort'!$D$12,"")</f>
        <v/>
      </c>
      <c r="D1516" t="str">
        <f>IF(SUM('A4'!S1547:X1547)=6,'A1'!$F$14,"")</f>
        <v/>
      </c>
      <c r="E1516" t="str">
        <f>IF(SUM('A4'!S1547:X1547)=6,'A4'!C1547,"")</f>
        <v/>
      </c>
      <c r="F1516" t="str">
        <f>IF(SUM('A4'!S1547:X1547)=6,'A4'!D1547,"")</f>
        <v/>
      </c>
      <c r="G1516" t="str">
        <f>IF(SUM('A4'!S1547:X1547)=6,'A4'!E1547,"")</f>
        <v/>
      </c>
      <c r="H1516" t="str">
        <f>IF(SUM('A4'!S1547:X1547)=6,'A4'!F1547,"")</f>
        <v/>
      </c>
      <c r="I1516" t="str">
        <f>IF(SUM('A4'!S1547:X1547)=6,'A4'!G1547,"")</f>
        <v/>
      </c>
      <c r="J1516" s="308" t="str">
        <f>IF(SUM('A4'!S1547:X1547)=6,'A4'!H1547,"")</f>
        <v/>
      </c>
    </row>
    <row r="1517" spans="1:10" x14ac:dyDescent="0.25">
      <c r="A1517" t="str">
        <f>IF(SUM('A4'!S1548:X1548)=6,'Angaben KH-Standort'!$D$25,"")</f>
        <v/>
      </c>
      <c r="B1517" t="str">
        <f>IF(SUM('A4'!S1548:X1548)=6,'Angaben KH-Standort'!$D$26,"")</f>
        <v/>
      </c>
      <c r="C1517" t="str">
        <f>IF(SUM('A4'!S1548:X1548)=6,'Angaben KH-Standort'!$D$12,"")</f>
        <v/>
      </c>
      <c r="D1517" t="str">
        <f>IF(SUM('A4'!S1548:X1548)=6,'A1'!$F$14,"")</f>
        <v/>
      </c>
      <c r="E1517" t="str">
        <f>IF(SUM('A4'!S1548:X1548)=6,'A4'!C1548,"")</f>
        <v/>
      </c>
      <c r="F1517" t="str">
        <f>IF(SUM('A4'!S1548:X1548)=6,'A4'!D1548,"")</f>
        <v/>
      </c>
      <c r="G1517" t="str">
        <f>IF(SUM('A4'!S1548:X1548)=6,'A4'!E1548,"")</f>
        <v/>
      </c>
      <c r="H1517" t="str">
        <f>IF(SUM('A4'!S1548:X1548)=6,'A4'!F1548,"")</f>
        <v/>
      </c>
      <c r="I1517" t="str">
        <f>IF(SUM('A4'!S1548:X1548)=6,'A4'!G1548,"")</f>
        <v/>
      </c>
      <c r="J1517" s="308" t="str">
        <f>IF(SUM('A4'!S1548:X1548)=6,'A4'!H1548,"")</f>
        <v/>
      </c>
    </row>
    <row r="1518" spans="1:10" x14ac:dyDescent="0.25">
      <c r="A1518" t="str">
        <f>IF(SUM('A4'!S1549:X1549)=6,'Angaben KH-Standort'!$D$25,"")</f>
        <v/>
      </c>
      <c r="B1518" t="str">
        <f>IF(SUM('A4'!S1549:X1549)=6,'Angaben KH-Standort'!$D$26,"")</f>
        <v/>
      </c>
      <c r="C1518" t="str">
        <f>IF(SUM('A4'!S1549:X1549)=6,'Angaben KH-Standort'!$D$12,"")</f>
        <v/>
      </c>
      <c r="D1518" t="str">
        <f>IF(SUM('A4'!S1549:X1549)=6,'A1'!$F$14,"")</f>
        <v/>
      </c>
      <c r="E1518" t="str">
        <f>IF(SUM('A4'!S1549:X1549)=6,'A4'!C1549,"")</f>
        <v/>
      </c>
      <c r="F1518" t="str">
        <f>IF(SUM('A4'!S1549:X1549)=6,'A4'!D1549,"")</f>
        <v/>
      </c>
      <c r="G1518" t="str">
        <f>IF(SUM('A4'!S1549:X1549)=6,'A4'!E1549,"")</f>
        <v/>
      </c>
      <c r="H1518" t="str">
        <f>IF(SUM('A4'!S1549:X1549)=6,'A4'!F1549,"")</f>
        <v/>
      </c>
      <c r="I1518" t="str">
        <f>IF(SUM('A4'!S1549:X1549)=6,'A4'!G1549,"")</f>
        <v/>
      </c>
      <c r="J1518" s="308" t="str">
        <f>IF(SUM('A4'!S1549:X1549)=6,'A4'!H1549,"")</f>
        <v/>
      </c>
    </row>
    <row r="1519" spans="1:10" x14ac:dyDescent="0.25">
      <c r="A1519" t="str">
        <f>IF(SUM('A4'!S1550:X1550)=6,'Angaben KH-Standort'!$D$25,"")</f>
        <v/>
      </c>
      <c r="B1519" t="str">
        <f>IF(SUM('A4'!S1550:X1550)=6,'Angaben KH-Standort'!$D$26,"")</f>
        <v/>
      </c>
      <c r="C1519" t="str">
        <f>IF(SUM('A4'!S1550:X1550)=6,'Angaben KH-Standort'!$D$12,"")</f>
        <v/>
      </c>
      <c r="D1519" t="str">
        <f>IF(SUM('A4'!S1550:X1550)=6,'A1'!$F$14,"")</f>
        <v/>
      </c>
      <c r="E1519" t="str">
        <f>IF(SUM('A4'!S1550:X1550)=6,'A4'!C1550,"")</f>
        <v/>
      </c>
      <c r="F1519" t="str">
        <f>IF(SUM('A4'!S1550:X1550)=6,'A4'!D1550,"")</f>
        <v/>
      </c>
      <c r="G1519" t="str">
        <f>IF(SUM('A4'!S1550:X1550)=6,'A4'!E1550,"")</f>
        <v/>
      </c>
      <c r="H1519" t="str">
        <f>IF(SUM('A4'!S1550:X1550)=6,'A4'!F1550,"")</f>
        <v/>
      </c>
      <c r="I1519" t="str">
        <f>IF(SUM('A4'!S1550:X1550)=6,'A4'!G1550,"")</f>
        <v/>
      </c>
      <c r="J1519" s="308" t="str">
        <f>IF(SUM('A4'!S1550:X1550)=6,'A4'!H1550,"")</f>
        <v/>
      </c>
    </row>
    <row r="1520" spans="1:10" x14ac:dyDescent="0.25">
      <c r="A1520" t="str">
        <f>IF(SUM('A4'!S1551:X1551)=6,'Angaben KH-Standort'!$D$25,"")</f>
        <v/>
      </c>
      <c r="B1520" t="str">
        <f>IF(SUM('A4'!S1551:X1551)=6,'Angaben KH-Standort'!$D$26,"")</f>
        <v/>
      </c>
      <c r="C1520" t="str">
        <f>IF(SUM('A4'!S1551:X1551)=6,'Angaben KH-Standort'!$D$12,"")</f>
        <v/>
      </c>
      <c r="D1520" t="str">
        <f>IF(SUM('A4'!S1551:X1551)=6,'A1'!$F$14,"")</f>
        <v/>
      </c>
      <c r="E1520" t="str">
        <f>IF(SUM('A4'!S1551:X1551)=6,'A4'!C1551,"")</f>
        <v/>
      </c>
      <c r="F1520" t="str">
        <f>IF(SUM('A4'!S1551:X1551)=6,'A4'!D1551,"")</f>
        <v/>
      </c>
      <c r="G1520" t="str">
        <f>IF(SUM('A4'!S1551:X1551)=6,'A4'!E1551,"")</f>
        <v/>
      </c>
      <c r="H1520" t="str">
        <f>IF(SUM('A4'!S1551:X1551)=6,'A4'!F1551,"")</f>
        <v/>
      </c>
      <c r="I1520" t="str">
        <f>IF(SUM('A4'!S1551:X1551)=6,'A4'!G1551,"")</f>
        <v/>
      </c>
      <c r="J1520" s="308" t="str">
        <f>IF(SUM('A4'!S1551:X1551)=6,'A4'!H1551,"")</f>
        <v/>
      </c>
    </row>
    <row r="1521" spans="1:10" x14ac:dyDescent="0.25">
      <c r="A1521" t="str">
        <f>IF(SUM('A4'!S1552:X1552)=6,'Angaben KH-Standort'!$D$25,"")</f>
        <v/>
      </c>
      <c r="B1521" t="str">
        <f>IF(SUM('A4'!S1552:X1552)=6,'Angaben KH-Standort'!$D$26,"")</f>
        <v/>
      </c>
      <c r="C1521" t="str">
        <f>IF(SUM('A4'!S1552:X1552)=6,'Angaben KH-Standort'!$D$12,"")</f>
        <v/>
      </c>
      <c r="D1521" t="str">
        <f>IF(SUM('A4'!S1552:X1552)=6,'A1'!$F$14,"")</f>
        <v/>
      </c>
      <c r="E1521" t="str">
        <f>IF(SUM('A4'!S1552:X1552)=6,'A4'!C1552,"")</f>
        <v/>
      </c>
      <c r="F1521" t="str">
        <f>IF(SUM('A4'!S1552:X1552)=6,'A4'!D1552,"")</f>
        <v/>
      </c>
      <c r="G1521" t="str">
        <f>IF(SUM('A4'!S1552:X1552)=6,'A4'!E1552,"")</f>
        <v/>
      </c>
      <c r="H1521" t="str">
        <f>IF(SUM('A4'!S1552:X1552)=6,'A4'!F1552,"")</f>
        <v/>
      </c>
      <c r="I1521" t="str">
        <f>IF(SUM('A4'!S1552:X1552)=6,'A4'!G1552,"")</f>
        <v/>
      </c>
      <c r="J1521" s="308" t="str">
        <f>IF(SUM('A4'!S1552:X1552)=6,'A4'!H1552,"")</f>
        <v/>
      </c>
    </row>
    <row r="1522" spans="1:10" x14ac:dyDescent="0.25">
      <c r="A1522" t="str">
        <f>IF(SUM('A4'!S1553:X1553)=6,'Angaben KH-Standort'!$D$25,"")</f>
        <v/>
      </c>
      <c r="B1522" t="str">
        <f>IF(SUM('A4'!S1553:X1553)=6,'Angaben KH-Standort'!$D$26,"")</f>
        <v/>
      </c>
      <c r="C1522" t="str">
        <f>IF(SUM('A4'!S1553:X1553)=6,'Angaben KH-Standort'!$D$12,"")</f>
        <v/>
      </c>
      <c r="D1522" t="str">
        <f>IF(SUM('A4'!S1553:X1553)=6,'A1'!$F$14,"")</f>
        <v/>
      </c>
      <c r="E1522" t="str">
        <f>IF(SUM('A4'!S1553:X1553)=6,'A4'!C1553,"")</f>
        <v/>
      </c>
      <c r="F1522" t="str">
        <f>IF(SUM('A4'!S1553:X1553)=6,'A4'!D1553,"")</f>
        <v/>
      </c>
      <c r="G1522" t="str">
        <f>IF(SUM('A4'!S1553:X1553)=6,'A4'!E1553,"")</f>
        <v/>
      </c>
      <c r="H1522" t="str">
        <f>IF(SUM('A4'!S1553:X1553)=6,'A4'!F1553,"")</f>
        <v/>
      </c>
      <c r="I1522" t="str">
        <f>IF(SUM('A4'!S1553:X1553)=6,'A4'!G1553,"")</f>
        <v/>
      </c>
      <c r="J1522" s="308" t="str">
        <f>IF(SUM('A4'!S1553:X1553)=6,'A4'!H1553,"")</f>
        <v/>
      </c>
    </row>
    <row r="1523" spans="1:10" x14ac:dyDescent="0.25">
      <c r="A1523" t="str">
        <f>IF(SUM('A4'!S1554:X1554)=6,'Angaben KH-Standort'!$D$25,"")</f>
        <v/>
      </c>
      <c r="B1523" t="str">
        <f>IF(SUM('A4'!S1554:X1554)=6,'Angaben KH-Standort'!$D$26,"")</f>
        <v/>
      </c>
      <c r="C1523" t="str">
        <f>IF(SUM('A4'!S1554:X1554)=6,'Angaben KH-Standort'!$D$12,"")</f>
        <v/>
      </c>
      <c r="D1523" t="str">
        <f>IF(SUM('A4'!S1554:X1554)=6,'A1'!$F$14,"")</f>
        <v/>
      </c>
      <c r="E1523" t="str">
        <f>IF(SUM('A4'!S1554:X1554)=6,'A4'!C1554,"")</f>
        <v/>
      </c>
      <c r="F1523" t="str">
        <f>IF(SUM('A4'!S1554:X1554)=6,'A4'!D1554,"")</f>
        <v/>
      </c>
      <c r="G1523" t="str">
        <f>IF(SUM('A4'!S1554:X1554)=6,'A4'!E1554,"")</f>
        <v/>
      </c>
      <c r="H1523" t="str">
        <f>IF(SUM('A4'!S1554:X1554)=6,'A4'!F1554,"")</f>
        <v/>
      </c>
      <c r="I1523" t="str">
        <f>IF(SUM('A4'!S1554:X1554)=6,'A4'!G1554,"")</f>
        <v/>
      </c>
      <c r="J1523" s="308" t="str">
        <f>IF(SUM('A4'!S1554:X1554)=6,'A4'!H1554,"")</f>
        <v/>
      </c>
    </row>
    <row r="1524" spans="1:10" x14ac:dyDescent="0.25">
      <c r="A1524" t="str">
        <f>IF(SUM('A4'!S1555:X1555)=6,'Angaben KH-Standort'!$D$25,"")</f>
        <v/>
      </c>
      <c r="B1524" t="str">
        <f>IF(SUM('A4'!S1555:X1555)=6,'Angaben KH-Standort'!$D$26,"")</f>
        <v/>
      </c>
      <c r="C1524" t="str">
        <f>IF(SUM('A4'!S1555:X1555)=6,'Angaben KH-Standort'!$D$12,"")</f>
        <v/>
      </c>
      <c r="D1524" t="str">
        <f>IF(SUM('A4'!S1555:X1555)=6,'A1'!$F$14,"")</f>
        <v/>
      </c>
      <c r="E1524" t="str">
        <f>IF(SUM('A4'!S1555:X1555)=6,'A4'!C1555,"")</f>
        <v/>
      </c>
      <c r="F1524" t="str">
        <f>IF(SUM('A4'!S1555:X1555)=6,'A4'!D1555,"")</f>
        <v/>
      </c>
      <c r="G1524" t="str">
        <f>IF(SUM('A4'!S1555:X1555)=6,'A4'!E1555,"")</f>
        <v/>
      </c>
      <c r="H1524" t="str">
        <f>IF(SUM('A4'!S1555:X1555)=6,'A4'!F1555,"")</f>
        <v/>
      </c>
      <c r="I1524" t="str">
        <f>IF(SUM('A4'!S1555:X1555)=6,'A4'!G1555,"")</f>
        <v/>
      </c>
      <c r="J1524" s="308" t="str">
        <f>IF(SUM('A4'!S1555:X1555)=6,'A4'!H1555,"")</f>
        <v/>
      </c>
    </row>
    <row r="1525" spans="1:10" x14ac:dyDescent="0.25">
      <c r="A1525" t="str">
        <f>IF(SUM('A4'!S1556:X1556)=6,'Angaben KH-Standort'!$D$25,"")</f>
        <v/>
      </c>
      <c r="B1525" t="str">
        <f>IF(SUM('A4'!S1556:X1556)=6,'Angaben KH-Standort'!$D$26,"")</f>
        <v/>
      </c>
      <c r="C1525" t="str">
        <f>IF(SUM('A4'!S1556:X1556)=6,'Angaben KH-Standort'!$D$12,"")</f>
        <v/>
      </c>
      <c r="D1525" t="str">
        <f>IF(SUM('A4'!S1556:X1556)=6,'A1'!$F$14,"")</f>
        <v/>
      </c>
      <c r="E1525" t="str">
        <f>IF(SUM('A4'!S1556:X1556)=6,'A4'!C1556,"")</f>
        <v/>
      </c>
      <c r="F1525" t="str">
        <f>IF(SUM('A4'!S1556:X1556)=6,'A4'!D1556,"")</f>
        <v/>
      </c>
      <c r="G1525" t="str">
        <f>IF(SUM('A4'!S1556:X1556)=6,'A4'!E1556,"")</f>
        <v/>
      </c>
      <c r="H1525" t="str">
        <f>IF(SUM('A4'!S1556:X1556)=6,'A4'!F1556,"")</f>
        <v/>
      </c>
      <c r="I1525" t="str">
        <f>IF(SUM('A4'!S1556:X1556)=6,'A4'!G1556,"")</f>
        <v/>
      </c>
      <c r="J1525" s="308" t="str">
        <f>IF(SUM('A4'!S1556:X1556)=6,'A4'!H1556,"")</f>
        <v/>
      </c>
    </row>
    <row r="1526" spans="1:10" x14ac:dyDescent="0.25">
      <c r="A1526" t="str">
        <f>IF(SUM('A4'!S1557:X1557)=6,'Angaben KH-Standort'!$D$25,"")</f>
        <v/>
      </c>
      <c r="B1526" t="str">
        <f>IF(SUM('A4'!S1557:X1557)=6,'Angaben KH-Standort'!$D$26,"")</f>
        <v/>
      </c>
      <c r="C1526" t="str">
        <f>IF(SUM('A4'!S1557:X1557)=6,'Angaben KH-Standort'!$D$12,"")</f>
        <v/>
      </c>
      <c r="D1526" t="str">
        <f>IF(SUM('A4'!S1557:X1557)=6,'A1'!$F$14,"")</f>
        <v/>
      </c>
      <c r="E1526" t="str">
        <f>IF(SUM('A4'!S1557:X1557)=6,'A4'!C1557,"")</f>
        <v/>
      </c>
      <c r="F1526" t="str">
        <f>IF(SUM('A4'!S1557:X1557)=6,'A4'!D1557,"")</f>
        <v/>
      </c>
      <c r="G1526" t="str">
        <f>IF(SUM('A4'!S1557:X1557)=6,'A4'!E1557,"")</f>
        <v/>
      </c>
      <c r="H1526" t="str">
        <f>IF(SUM('A4'!S1557:X1557)=6,'A4'!F1557,"")</f>
        <v/>
      </c>
      <c r="I1526" t="str">
        <f>IF(SUM('A4'!S1557:X1557)=6,'A4'!G1557,"")</f>
        <v/>
      </c>
      <c r="J1526" s="308" t="str">
        <f>IF(SUM('A4'!S1557:X1557)=6,'A4'!H1557,"")</f>
        <v/>
      </c>
    </row>
    <row r="1527" spans="1:10" x14ac:dyDescent="0.25">
      <c r="A1527" t="str">
        <f>IF(SUM('A4'!S1558:X1558)=6,'Angaben KH-Standort'!$D$25,"")</f>
        <v/>
      </c>
      <c r="B1527" t="str">
        <f>IF(SUM('A4'!S1558:X1558)=6,'Angaben KH-Standort'!$D$26,"")</f>
        <v/>
      </c>
      <c r="C1527" t="str">
        <f>IF(SUM('A4'!S1558:X1558)=6,'Angaben KH-Standort'!$D$12,"")</f>
        <v/>
      </c>
      <c r="D1527" t="str">
        <f>IF(SUM('A4'!S1558:X1558)=6,'A1'!$F$14,"")</f>
        <v/>
      </c>
      <c r="E1527" t="str">
        <f>IF(SUM('A4'!S1558:X1558)=6,'A4'!C1558,"")</f>
        <v/>
      </c>
      <c r="F1527" t="str">
        <f>IF(SUM('A4'!S1558:X1558)=6,'A4'!D1558,"")</f>
        <v/>
      </c>
      <c r="G1527" t="str">
        <f>IF(SUM('A4'!S1558:X1558)=6,'A4'!E1558,"")</f>
        <v/>
      </c>
      <c r="H1527" t="str">
        <f>IF(SUM('A4'!S1558:X1558)=6,'A4'!F1558,"")</f>
        <v/>
      </c>
      <c r="I1527" t="str">
        <f>IF(SUM('A4'!S1558:X1558)=6,'A4'!G1558,"")</f>
        <v/>
      </c>
      <c r="J1527" s="308" t="str">
        <f>IF(SUM('A4'!S1558:X1558)=6,'A4'!H1558,"")</f>
        <v/>
      </c>
    </row>
    <row r="1528" spans="1:10" x14ac:dyDescent="0.25">
      <c r="A1528" t="str">
        <f>IF(SUM('A4'!S1559:X1559)=6,'Angaben KH-Standort'!$D$25,"")</f>
        <v/>
      </c>
      <c r="B1528" t="str">
        <f>IF(SUM('A4'!S1559:X1559)=6,'Angaben KH-Standort'!$D$26,"")</f>
        <v/>
      </c>
      <c r="C1528" t="str">
        <f>IF(SUM('A4'!S1559:X1559)=6,'Angaben KH-Standort'!$D$12,"")</f>
        <v/>
      </c>
      <c r="D1528" t="str">
        <f>IF(SUM('A4'!S1559:X1559)=6,'A1'!$F$14,"")</f>
        <v/>
      </c>
      <c r="E1528" t="str">
        <f>IF(SUM('A4'!S1559:X1559)=6,'A4'!C1559,"")</f>
        <v/>
      </c>
      <c r="F1528" t="str">
        <f>IF(SUM('A4'!S1559:X1559)=6,'A4'!D1559,"")</f>
        <v/>
      </c>
      <c r="G1528" t="str">
        <f>IF(SUM('A4'!S1559:X1559)=6,'A4'!E1559,"")</f>
        <v/>
      </c>
      <c r="H1528" t="str">
        <f>IF(SUM('A4'!S1559:X1559)=6,'A4'!F1559,"")</f>
        <v/>
      </c>
      <c r="I1528" t="str">
        <f>IF(SUM('A4'!S1559:X1559)=6,'A4'!G1559,"")</f>
        <v/>
      </c>
      <c r="J1528" s="308" t="str">
        <f>IF(SUM('A4'!S1559:X1559)=6,'A4'!H1559,"")</f>
        <v/>
      </c>
    </row>
    <row r="1529" spans="1:10" x14ac:dyDescent="0.25">
      <c r="A1529" t="str">
        <f>IF(SUM('A4'!S1560:X1560)=6,'Angaben KH-Standort'!$D$25,"")</f>
        <v/>
      </c>
      <c r="B1529" t="str">
        <f>IF(SUM('A4'!S1560:X1560)=6,'Angaben KH-Standort'!$D$26,"")</f>
        <v/>
      </c>
      <c r="C1529" t="str">
        <f>IF(SUM('A4'!S1560:X1560)=6,'Angaben KH-Standort'!$D$12,"")</f>
        <v/>
      </c>
      <c r="D1529" t="str">
        <f>IF(SUM('A4'!S1560:X1560)=6,'A1'!$F$14,"")</f>
        <v/>
      </c>
      <c r="E1529" t="str">
        <f>IF(SUM('A4'!S1560:X1560)=6,'A4'!C1560,"")</f>
        <v/>
      </c>
      <c r="F1529" t="str">
        <f>IF(SUM('A4'!S1560:X1560)=6,'A4'!D1560,"")</f>
        <v/>
      </c>
      <c r="G1529" t="str">
        <f>IF(SUM('A4'!S1560:X1560)=6,'A4'!E1560,"")</f>
        <v/>
      </c>
      <c r="H1529" t="str">
        <f>IF(SUM('A4'!S1560:X1560)=6,'A4'!F1560,"")</f>
        <v/>
      </c>
      <c r="I1529" t="str">
        <f>IF(SUM('A4'!S1560:X1560)=6,'A4'!G1560,"")</f>
        <v/>
      </c>
      <c r="J1529" s="308" t="str">
        <f>IF(SUM('A4'!S1560:X1560)=6,'A4'!H1560,"")</f>
        <v/>
      </c>
    </row>
    <row r="1530" spans="1:10" x14ac:dyDescent="0.25">
      <c r="A1530" t="str">
        <f>IF(SUM('A4'!S1561:X1561)=6,'Angaben KH-Standort'!$D$25,"")</f>
        <v/>
      </c>
      <c r="B1530" t="str">
        <f>IF(SUM('A4'!S1561:X1561)=6,'Angaben KH-Standort'!$D$26,"")</f>
        <v/>
      </c>
      <c r="C1530" t="str">
        <f>IF(SUM('A4'!S1561:X1561)=6,'Angaben KH-Standort'!$D$12,"")</f>
        <v/>
      </c>
      <c r="D1530" t="str">
        <f>IF(SUM('A4'!S1561:X1561)=6,'A1'!$F$14,"")</f>
        <v/>
      </c>
      <c r="E1530" t="str">
        <f>IF(SUM('A4'!S1561:X1561)=6,'A4'!C1561,"")</f>
        <v/>
      </c>
      <c r="F1530" t="str">
        <f>IF(SUM('A4'!S1561:X1561)=6,'A4'!D1561,"")</f>
        <v/>
      </c>
      <c r="G1530" t="str">
        <f>IF(SUM('A4'!S1561:X1561)=6,'A4'!E1561,"")</f>
        <v/>
      </c>
      <c r="H1530" t="str">
        <f>IF(SUM('A4'!S1561:X1561)=6,'A4'!F1561,"")</f>
        <v/>
      </c>
      <c r="I1530" t="str">
        <f>IF(SUM('A4'!S1561:X1561)=6,'A4'!G1561,"")</f>
        <v/>
      </c>
      <c r="J1530" s="308" t="str">
        <f>IF(SUM('A4'!S1561:X1561)=6,'A4'!H1561,"")</f>
        <v/>
      </c>
    </row>
    <row r="1531" spans="1:10" x14ac:dyDescent="0.25">
      <c r="A1531" t="str">
        <f>IF(SUM('A4'!S1562:X1562)=6,'Angaben KH-Standort'!$D$25,"")</f>
        <v/>
      </c>
      <c r="B1531" t="str">
        <f>IF(SUM('A4'!S1562:X1562)=6,'Angaben KH-Standort'!$D$26,"")</f>
        <v/>
      </c>
      <c r="C1531" t="str">
        <f>IF(SUM('A4'!S1562:X1562)=6,'Angaben KH-Standort'!$D$12,"")</f>
        <v/>
      </c>
      <c r="D1531" t="str">
        <f>IF(SUM('A4'!S1562:X1562)=6,'A1'!$F$14,"")</f>
        <v/>
      </c>
      <c r="E1531" t="str">
        <f>IF(SUM('A4'!S1562:X1562)=6,'A4'!C1562,"")</f>
        <v/>
      </c>
      <c r="F1531" t="str">
        <f>IF(SUM('A4'!S1562:X1562)=6,'A4'!D1562,"")</f>
        <v/>
      </c>
      <c r="G1531" t="str">
        <f>IF(SUM('A4'!S1562:X1562)=6,'A4'!E1562,"")</f>
        <v/>
      </c>
      <c r="H1531" t="str">
        <f>IF(SUM('A4'!S1562:X1562)=6,'A4'!F1562,"")</f>
        <v/>
      </c>
      <c r="I1531" t="str">
        <f>IF(SUM('A4'!S1562:X1562)=6,'A4'!G1562,"")</f>
        <v/>
      </c>
      <c r="J1531" s="308" t="str">
        <f>IF(SUM('A4'!S1562:X1562)=6,'A4'!H1562,"")</f>
        <v/>
      </c>
    </row>
    <row r="1532" spans="1:10" x14ac:dyDescent="0.25">
      <c r="A1532" t="str">
        <f>IF(SUM('A4'!S1563:X1563)=6,'Angaben KH-Standort'!$D$25,"")</f>
        <v/>
      </c>
      <c r="B1532" t="str">
        <f>IF(SUM('A4'!S1563:X1563)=6,'Angaben KH-Standort'!$D$26,"")</f>
        <v/>
      </c>
      <c r="C1532" t="str">
        <f>IF(SUM('A4'!S1563:X1563)=6,'Angaben KH-Standort'!$D$12,"")</f>
        <v/>
      </c>
      <c r="D1532" t="str">
        <f>IF(SUM('A4'!S1563:X1563)=6,'A1'!$F$14,"")</f>
        <v/>
      </c>
      <c r="E1532" t="str">
        <f>IF(SUM('A4'!S1563:X1563)=6,'A4'!C1563,"")</f>
        <v/>
      </c>
      <c r="F1532" t="str">
        <f>IF(SUM('A4'!S1563:X1563)=6,'A4'!D1563,"")</f>
        <v/>
      </c>
      <c r="G1532" t="str">
        <f>IF(SUM('A4'!S1563:X1563)=6,'A4'!E1563,"")</f>
        <v/>
      </c>
      <c r="H1532" t="str">
        <f>IF(SUM('A4'!S1563:X1563)=6,'A4'!F1563,"")</f>
        <v/>
      </c>
      <c r="I1532" t="str">
        <f>IF(SUM('A4'!S1563:X1563)=6,'A4'!G1563,"")</f>
        <v/>
      </c>
      <c r="J1532" s="308" t="str">
        <f>IF(SUM('A4'!S1563:X1563)=6,'A4'!H1563,"")</f>
        <v/>
      </c>
    </row>
    <row r="1533" spans="1:10" x14ac:dyDescent="0.25">
      <c r="A1533" t="str">
        <f>IF(SUM('A4'!S1564:X1564)=6,'Angaben KH-Standort'!$D$25,"")</f>
        <v/>
      </c>
      <c r="B1533" t="str">
        <f>IF(SUM('A4'!S1564:X1564)=6,'Angaben KH-Standort'!$D$26,"")</f>
        <v/>
      </c>
      <c r="C1533" t="str">
        <f>IF(SUM('A4'!S1564:X1564)=6,'Angaben KH-Standort'!$D$12,"")</f>
        <v/>
      </c>
      <c r="D1533" t="str">
        <f>IF(SUM('A4'!S1564:X1564)=6,'A1'!$F$14,"")</f>
        <v/>
      </c>
      <c r="E1533" t="str">
        <f>IF(SUM('A4'!S1564:X1564)=6,'A4'!C1564,"")</f>
        <v/>
      </c>
      <c r="F1533" t="str">
        <f>IF(SUM('A4'!S1564:X1564)=6,'A4'!D1564,"")</f>
        <v/>
      </c>
      <c r="G1533" t="str">
        <f>IF(SUM('A4'!S1564:X1564)=6,'A4'!E1564,"")</f>
        <v/>
      </c>
      <c r="H1533" t="str">
        <f>IF(SUM('A4'!S1564:X1564)=6,'A4'!F1564,"")</f>
        <v/>
      </c>
      <c r="I1533" t="str">
        <f>IF(SUM('A4'!S1564:X1564)=6,'A4'!G1564,"")</f>
        <v/>
      </c>
      <c r="J1533" s="308" t="str">
        <f>IF(SUM('A4'!S1564:X1564)=6,'A4'!H1564,"")</f>
        <v/>
      </c>
    </row>
    <row r="1534" spans="1:10" x14ac:dyDescent="0.25">
      <c r="A1534" t="str">
        <f>IF(SUM('A4'!S1565:X1565)=6,'Angaben KH-Standort'!$D$25,"")</f>
        <v/>
      </c>
      <c r="B1534" t="str">
        <f>IF(SUM('A4'!S1565:X1565)=6,'Angaben KH-Standort'!$D$26,"")</f>
        <v/>
      </c>
      <c r="C1534" t="str">
        <f>IF(SUM('A4'!S1565:X1565)=6,'Angaben KH-Standort'!$D$12,"")</f>
        <v/>
      </c>
      <c r="D1534" t="str">
        <f>IF(SUM('A4'!S1565:X1565)=6,'A1'!$F$14,"")</f>
        <v/>
      </c>
      <c r="E1534" t="str">
        <f>IF(SUM('A4'!S1565:X1565)=6,'A4'!C1565,"")</f>
        <v/>
      </c>
      <c r="F1534" t="str">
        <f>IF(SUM('A4'!S1565:X1565)=6,'A4'!D1565,"")</f>
        <v/>
      </c>
      <c r="G1534" t="str">
        <f>IF(SUM('A4'!S1565:X1565)=6,'A4'!E1565,"")</f>
        <v/>
      </c>
      <c r="H1534" t="str">
        <f>IF(SUM('A4'!S1565:X1565)=6,'A4'!F1565,"")</f>
        <v/>
      </c>
      <c r="I1534" t="str">
        <f>IF(SUM('A4'!S1565:X1565)=6,'A4'!G1565,"")</f>
        <v/>
      </c>
      <c r="J1534" s="308" t="str">
        <f>IF(SUM('A4'!S1565:X1565)=6,'A4'!H1565,"")</f>
        <v/>
      </c>
    </row>
    <row r="1535" spans="1:10" x14ac:dyDescent="0.25">
      <c r="A1535" t="str">
        <f>IF(SUM('A4'!S1566:X1566)=6,'Angaben KH-Standort'!$D$25,"")</f>
        <v/>
      </c>
      <c r="B1535" t="str">
        <f>IF(SUM('A4'!S1566:X1566)=6,'Angaben KH-Standort'!$D$26,"")</f>
        <v/>
      </c>
      <c r="C1535" t="str">
        <f>IF(SUM('A4'!S1566:X1566)=6,'Angaben KH-Standort'!$D$12,"")</f>
        <v/>
      </c>
      <c r="D1535" t="str">
        <f>IF(SUM('A4'!S1566:X1566)=6,'A1'!$F$14,"")</f>
        <v/>
      </c>
      <c r="E1535" t="str">
        <f>IF(SUM('A4'!S1566:X1566)=6,'A4'!C1566,"")</f>
        <v/>
      </c>
      <c r="F1535" t="str">
        <f>IF(SUM('A4'!S1566:X1566)=6,'A4'!D1566,"")</f>
        <v/>
      </c>
      <c r="G1535" t="str">
        <f>IF(SUM('A4'!S1566:X1566)=6,'A4'!E1566,"")</f>
        <v/>
      </c>
      <c r="H1535" t="str">
        <f>IF(SUM('A4'!S1566:X1566)=6,'A4'!F1566,"")</f>
        <v/>
      </c>
      <c r="I1535" t="str">
        <f>IF(SUM('A4'!S1566:X1566)=6,'A4'!G1566,"")</f>
        <v/>
      </c>
      <c r="J1535" s="308" t="str">
        <f>IF(SUM('A4'!S1566:X1566)=6,'A4'!H1566,"")</f>
        <v/>
      </c>
    </row>
    <row r="1536" spans="1:10" x14ac:dyDescent="0.25">
      <c r="A1536" t="str">
        <f>IF(SUM('A4'!S1567:X1567)=6,'Angaben KH-Standort'!$D$25,"")</f>
        <v/>
      </c>
      <c r="B1536" t="str">
        <f>IF(SUM('A4'!S1567:X1567)=6,'Angaben KH-Standort'!$D$26,"")</f>
        <v/>
      </c>
      <c r="C1536" t="str">
        <f>IF(SUM('A4'!S1567:X1567)=6,'Angaben KH-Standort'!$D$12,"")</f>
        <v/>
      </c>
      <c r="D1536" t="str">
        <f>IF(SUM('A4'!S1567:X1567)=6,'A1'!$F$14,"")</f>
        <v/>
      </c>
      <c r="E1536" t="str">
        <f>IF(SUM('A4'!S1567:X1567)=6,'A4'!C1567,"")</f>
        <v/>
      </c>
      <c r="F1536" t="str">
        <f>IF(SUM('A4'!S1567:X1567)=6,'A4'!D1567,"")</f>
        <v/>
      </c>
      <c r="G1536" t="str">
        <f>IF(SUM('A4'!S1567:X1567)=6,'A4'!E1567,"")</f>
        <v/>
      </c>
      <c r="H1536" t="str">
        <f>IF(SUM('A4'!S1567:X1567)=6,'A4'!F1567,"")</f>
        <v/>
      </c>
      <c r="I1536" t="str">
        <f>IF(SUM('A4'!S1567:X1567)=6,'A4'!G1567,"")</f>
        <v/>
      </c>
      <c r="J1536" s="308" t="str">
        <f>IF(SUM('A4'!S1567:X1567)=6,'A4'!H1567,"")</f>
        <v/>
      </c>
    </row>
    <row r="1537" spans="1:10" x14ac:dyDescent="0.25">
      <c r="A1537" t="str">
        <f>IF(SUM('A4'!S1568:X1568)=6,'Angaben KH-Standort'!$D$25,"")</f>
        <v/>
      </c>
      <c r="B1537" t="str">
        <f>IF(SUM('A4'!S1568:X1568)=6,'Angaben KH-Standort'!$D$26,"")</f>
        <v/>
      </c>
      <c r="C1537" t="str">
        <f>IF(SUM('A4'!S1568:X1568)=6,'Angaben KH-Standort'!$D$12,"")</f>
        <v/>
      </c>
      <c r="D1537" t="str">
        <f>IF(SUM('A4'!S1568:X1568)=6,'A1'!$F$14,"")</f>
        <v/>
      </c>
      <c r="E1537" t="str">
        <f>IF(SUM('A4'!S1568:X1568)=6,'A4'!C1568,"")</f>
        <v/>
      </c>
      <c r="F1537" t="str">
        <f>IF(SUM('A4'!S1568:X1568)=6,'A4'!D1568,"")</f>
        <v/>
      </c>
      <c r="G1537" t="str">
        <f>IF(SUM('A4'!S1568:X1568)=6,'A4'!E1568,"")</f>
        <v/>
      </c>
      <c r="H1537" t="str">
        <f>IF(SUM('A4'!S1568:X1568)=6,'A4'!F1568,"")</f>
        <v/>
      </c>
      <c r="I1537" t="str">
        <f>IF(SUM('A4'!S1568:X1568)=6,'A4'!G1568,"")</f>
        <v/>
      </c>
      <c r="J1537" s="308" t="str">
        <f>IF(SUM('A4'!S1568:X1568)=6,'A4'!H1568,"")</f>
        <v/>
      </c>
    </row>
    <row r="1538" spans="1:10" x14ac:dyDescent="0.25">
      <c r="A1538" t="str">
        <f>IF(SUM('A4'!S1569:X1569)=6,'Angaben KH-Standort'!$D$25,"")</f>
        <v/>
      </c>
      <c r="B1538" t="str">
        <f>IF(SUM('A4'!S1569:X1569)=6,'Angaben KH-Standort'!$D$26,"")</f>
        <v/>
      </c>
      <c r="C1538" t="str">
        <f>IF(SUM('A4'!S1569:X1569)=6,'Angaben KH-Standort'!$D$12,"")</f>
        <v/>
      </c>
      <c r="D1538" t="str">
        <f>IF(SUM('A4'!S1569:X1569)=6,'A1'!$F$14,"")</f>
        <v/>
      </c>
      <c r="E1538" t="str">
        <f>IF(SUM('A4'!S1569:X1569)=6,'A4'!C1569,"")</f>
        <v/>
      </c>
      <c r="F1538" t="str">
        <f>IF(SUM('A4'!S1569:X1569)=6,'A4'!D1569,"")</f>
        <v/>
      </c>
      <c r="G1538" t="str">
        <f>IF(SUM('A4'!S1569:X1569)=6,'A4'!E1569,"")</f>
        <v/>
      </c>
      <c r="H1538" t="str">
        <f>IF(SUM('A4'!S1569:X1569)=6,'A4'!F1569,"")</f>
        <v/>
      </c>
      <c r="I1538" t="str">
        <f>IF(SUM('A4'!S1569:X1569)=6,'A4'!G1569,"")</f>
        <v/>
      </c>
      <c r="J1538" s="308" t="str">
        <f>IF(SUM('A4'!S1569:X1569)=6,'A4'!H1569,"")</f>
        <v/>
      </c>
    </row>
    <row r="1539" spans="1:10" x14ac:dyDescent="0.25">
      <c r="A1539" t="str">
        <f>IF(SUM('A4'!S1570:X1570)=6,'Angaben KH-Standort'!$D$25,"")</f>
        <v/>
      </c>
      <c r="B1539" t="str">
        <f>IF(SUM('A4'!S1570:X1570)=6,'Angaben KH-Standort'!$D$26,"")</f>
        <v/>
      </c>
      <c r="C1539" t="str">
        <f>IF(SUM('A4'!S1570:X1570)=6,'Angaben KH-Standort'!$D$12,"")</f>
        <v/>
      </c>
      <c r="D1539" t="str">
        <f>IF(SUM('A4'!S1570:X1570)=6,'A1'!$F$14,"")</f>
        <v/>
      </c>
      <c r="E1539" t="str">
        <f>IF(SUM('A4'!S1570:X1570)=6,'A4'!C1570,"")</f>
        <v/>
      </c>
      <c r="F1539" t="str">
        <f>IF(SUM('A4'!S1570:X1570)=6,'A4'!D1570,"")</f>
        <v/>
      </c>
      <c r="G1539" t="str">
        <f>IF(SUM('A4'!S1570:X1570)=6,'A4'!E1570,"")</f>
        <v/>
      </c>
      <c r="H1539" t="str">
        <f>IF(SUM('A4'!S1570:X1570)=6,'A4'!F1570,"")</f>
        <v/>
      </c>
      <c r="I1539" t="str">
        <f>IF(SUM('A4'!S1570:X1570)=6,'A4'!G1570,"")</f>
        <v/>
      </c>
      <c r="J1539" s="308" t="str">
        <f>IF(SUM('A4'!S1570:X1570)=6,'A4'!H1570,"")</f>
        <v/>
      </c>
    </row>
    <row r="1540" spans="1:10" x14ac:dyDescent="0.25">
      <c r="A1540" t="str">
        <f>IF(SUM('A4'!S1571:X1571)=6,'Angaben KH-Standort'!$D$25,"")</f>
        <v/>
      </c>
      <c r="B1540" t="str">
        <f>IF(SUM('A4'!S1571:X1571)=6,'Angaben KH-Standort'!$D$26,"")</f>
        <v/>
      </c>
      <c r="C1540" t="str">
        <f>IF(SUM('A4'!S1571:X1571)=6,'Angaben KH-Standort'!$D$12,"")</f>
        <v/>
      </c>
      <c r="D1540" t="str">
        <f>IF(SUM('A4'!S1571:X1571)=6,'A1'!$F$14,"")</f>
        <v/>
      </c>
      <c r="E1540" t="str">
        <f>IF(SUM('A4'!S1571:X1571)=6,'A4'!C1571,"")</f>
        <v/>
      </c>
      <c r="F1540" t="str">
        <f>IF(SUM('A4'!S1571:X1571)=6,'A4'!D1571,"")</f>
        <v/>
      </c>
      <c r="G1540" t="str">
        <f>IF(SUM('A4'!S1571:X1571)=6,'A4'!E1571,"")</f>
        <v/>
      </c>
      <c r="H1540" t="str">
        <f>IF(SUM('A4'!S1571:X1571)=6,'A4'!F1571,"")</f>
        <v/>
      </c>
      <c r="I1540" t="str">
        <f>IF(SUM('A4'!S1571:X1571)=6,'A4'!G1571,"")</f>
        <v/>
      </c>
      <c r="J1540" s="308" t="str">
        <f>IF(SUM('A4'!S1571:X1571)=6,'A4'!H1571,"")</f>
        <v/>
      </c>
    </row>
    <row r="1541" spans="1:10" x14ac:dyDescent="0.25">
      <c r="A1541" t="str">
        <f>IF(SUM('A4'!S1572:X1572)=6,'Angaben KH-Standort'!$D$25,"")</f>
        <v/>
      </c>
      <c r="B1541" t="str">
        <f>IF(SUM('A4'!S1572:X1572)=6,'Angaben KH-Standort'!$D$26,"")</f>
        <v/>
      </c>
      <c r="C1541" t="str">
        <f>IF(SUM('A4'!S1572:X1572)=6,'Angaben KH-Standort'!$D$12,"")</f>
        <v/>
      </c>
      <c r="D1541" t="str">
        <f>IF(SUM('A4'!S1572:X1572)=6,'A1'!$F$14,"")</f>
        <v/>
      </c>
      <c r="E1541" t="str">
        <f>IF(SUM('A4'!S1572:X1572)=6,'A4'!C1572,"")</f>
        <v/>
      </c>
      <c r="F1541" t="str">
        <f>IF(SUM('A4'!S1572:X1572)=6,'A4'!D1572,"")</f>
        <v/>
      </c>
      <c r="G1541" t="str">
        <f>IF(SUM('A4'!S1572:X1572)=6,'A4'!E1572,"")</f>
        <v/>
      </c>
      <c r="H1541" t="str">
        <f>IF(SUM('A4'!S1572:X1572)=6,'A4'!F1572,"")</f>
        <v/>
      </c>
      <c r="I1541" t="str">
        <f>IF(SUM('A4'!S1572:X1572)=6,'A4'!G1572,"")</f>
        <v/>
      </c>
      <c r="J1541" s="308" t="str">
        <f>IF(SUM('A4'!S1572:X1572)=6,'A4'!H1572,"")</f>
        <v/>
      </c>
    </row>
    <row r="1542" spans="1:10" x14ac:dyDescent="0.25">
      <c r="A1542" t="str">
        <f>IF(SUM('A4'!S1573:X1573)=6,'Angaben KH-Standort'!$D$25,"")</f>
        <v/>
      </c>
      <c r="B1542" t="str">
        <f>IF(SUM('A4'!S1573:X1573)=6,'Angaben KH-Standort'!$D$26,"")</f>
        <v/>
      </c>
      <c r="C1542" t="str">
        <f>IF(SUM('A4'!S1573:X1573)=6,'Angaben KH-Standort'!$D$12,"")</f>
        <v/>
      </c>
      <c r="D1542" t="str">
        <f>IF(SUM('A4'!S1573:X1573)=6,'A1'!$F$14,"")</f>
        <v/>
      </c>
      <c r="E1542" t="str">
        <f>IF(SUM('A4'!S1573:X1573)=6,'A4'!C1573,"")</f>
        <v/>
      </c>
      <c r="F1542" t="str">
        <f>IF(SUM('A4'!S1573:X1573)=6,'A4'!D1573,"")</f>
        <v/>
      </c>
      <c r="G1542" t="str">
        <f>IF(SUM('A4'!S1573:X1573)=6,'A4'!E1573,"")</f>
        <v/>
      </c>
      <c r="H1542" t="str">
        <f>IF(SUM('A4'!S1573:X1573)=6,'A4'!F1573,"")</f>
        <v/>
      </c>
      <c r="I1542" t="str">
        <f>IF(SUM('A4'!S1573:X1573)=6,'A4'!G1573,"")</f>
        <v/>
      </c>
      <c r="J1542" s="308" t="str">
        <f>IF(SUM('A4'!S1573:X1573)=6,'A4'!H1573,"")</f>
        <v/>
      </c>
    </row>
    <row r="1543" spans="1:10" x14ac:dyDescent="0.25">
      <c r="A1543" t="str">
        <f>IF(SUM('A4'!S1574:X1574)=6,'Angaben KH-Standort'!$D$25,"")</f>
        <v/>
      </c>
      <c r="B1543" t="str">
        <f>IF(SUM('A4'!S1574:X1574)=6,'Angaben KH-Standort'!$D$26,"")</f>
        <v/>
      </c>
      <c r="C1543" t="str">
        <f>IF(SUM('A4'!S1574:X1574)=6,'Angaben KH-Standort'!$D$12,"")</f>
        <v/>
      </c>
      <c r="D1543" t="str">
        <f>IF(SUM('A4'!S1574:X1574)=6,'A1'!$F$14,"")</f>
        <v/>
      </c>
      <c r="E1543" t="str">
        <f>IF(SUM('A4'!S1574:X1574)=6,'A4'!C1574,"")</f>
        <v/>
      </c>
      <c r="F1543" t="str">
        <f>IF(SUM('A4'!S1574:X1574)=6,'A4'!D1574,"")</f>
        <v/>
      </c>
      <c r="G1543" t="str">
        <f>IF(SUM('A4'!S1574:X1574)=6,'A4'!E1574,"")</f>
        <v/>
      </c>
      <c r="H1543" t="str">
        <f>IF(SUM('A4'!S1574:X1574)=6,'A4'!F1574,"")</f>
        <v/>
      </c>
      <c r="I1543" t="str">
        <f>IF(SUM('A4'!S1574:X1574)=6,'A4'!G1574,"")</f>
        <v/>
      </c>
      <c r="J1543" s="308" t="str">
        <f>IF(SUM('A4'!S1574:X1574)=6,'A4'!H1574,"")</f>
        <v/>
      </c>
    </row>
    <row r="1544" spans="1:10" x14ac:dyDescent="0.25">
      <c r="A1544" t="str">
        <f>IF(SUM('A4'!S1575:X1575)=6,'Angaben KH-Standort'!$D$25,"")</f>
        <v/>
      </c>
      <c r="B1544" t="str">
        <f>IF(SUM('A4'!S1575:X1575)=6,'Angaben KH-Standort'!$D$26,"")</f>
        <v/>
      </c>
      <c r="C1544" t="str">
        <f>IF(SUM('A4'!S1575:X1575)=6,'Angaben KH-Standort'!$D$12,"")</f>
        <v/>
      </c>
      <c r="D1544" t="str">
        <f>IF(SUM('A4'!S1575:X1575)=6,'A1'!$F$14,"")</f>
        <v/>
      </c>
      <c r="E1544" t="str">
        <f>IF(SUM('A4'!S1575:X1575)=6,'A4'!C1575,"")</f>
        <v/>
      </c>
      <c r="F1544" t="str">
        <f>IF(SUM('A4'!S1575:X1575)=6,'A4'!D1575,"")</f>
        <v/>
      </c>
      <c r="G1544" t="str">
        <f>IF(SUM('A4'!S1575:X1575)=6,'A4'!E1575,"")</f>
        <v/>
      </c>
      <c r="H1544" t="str">
        <f>IF(SUM('A4'!S1575:X1575)=6,'A4'!F1575,"")</f>
        <v/>
      </c>
      <c r="I1544" t="str">
        <f>IF(SUM('A4'!S1575:X1575)=6,'A4'!G1575,"")</f>
        <v/>
      </c>
      <c r="J1544" s="308" t="str">
        <f>IF(SUM('A4'!S1575:X1575)=6,'A4'!H1575,"")</f>
        <v/>
      </c>
    </row>
    <row r="1545" spans="1:10" x14ac:dyDescent="0.25">
      <c r="A1545" t="str">
        <f>IF(SUM('A4'!S1576:X1576)=6,'Angaben KH-Standort'!$D$25,"")</f>
        <v/>
      </c>
      <c r="B1545" t="str">
        <f>IF(SUM('A4'!S1576:X1576)=6,'Angaben KH-Standort'!$D$26,"")</f>
        <v/>
      </c>
      <c r="C1545" t="str">
        <f>IF(SUM('A4'!S1576:X1576)=6,'Angaben KH-Standort'!$D$12,"")</f>
        <v/>
      </c>
      <c r="D1545" t="str">
        <f>IF(SUM('A4'!S1576:X1576)=6,'A1'!$F$14,"")</f>
        <v/>
      </c>
      <c r="E1545" t="str">
        <f>IF(SUM('A4'!S1576:X1576)=6,'A4'!C1576,"")</f>
        <v/>
      </c>
      <c r="F1545" t="str">
        <f>IF(SUM('A4'!S1576:X1576)=6,'A4'!D1576,"")</f>
        <v/>
      </c>
      <c r="G1545" t="str">
        <f>IF(SUM('A4'!S1576:X1576)=6,'A4'!E1576,"")</f>
        <v/>
      </c>
      <c r="H1545" t="str">
        <f>IF(SUM('A4'!S1576:X1576)=6,'A4'!F1576,"")</f>
        <v/>
      </c>
      <c r="I1545" t="str">
        <f>IF(SUM('A4'!S1576:X1576)=6,'A4'!G1576,"")</f>
        <v/>
      </c>
      <c r="J1545" s="308" t="str">
        <f>IF(SUM('A4'!S1576:X1576)=6,'A4'!H1576,"")</f>
        <v/>
      </c>
    </row>
    <row r="1546" spans="1:10" x14ac:dyDescent="0.25">
      <c r="A1546" t="str">
        <f>IF(SUM('A4'!S1577:X1577)=6,'Angaben KH-Standort'!$D$25,"")</f>
        <v/>
      </c>
      <c r="B1546" t="str">
        <f>IF(SUM('A4'!S1577:X1577)=6,'Angaben KH-Standort'!$D$26,"")</f>
        <v/>
      </c>
      <c r="C1546" t="str">
        <f>IF(SUM('A4'!S1577:X1577)=6,'Angaben KH-Standort'!$D$12,"")</f>
        <v/>
      </c>
      <c r="D1546" t="str">
        <f>IF(SUM('A4'!S1577:X1577)=6,'A1'!$F$14,"")</f>
        <v/>
      </c>
      <c r="E1546" t="str">
        <f>IF(SUM('A4'!S1577:X1577)=6,'A4'!C1577,"")</f>
        <v/>
      </c>
      <c r="F1546" t="str">
        <f>IF(SUM('A4'!S1577:X1577)=6,'A4'!D1577,"")</f>
        <v/>
      </c>
      <c r="G1546" t="str">
        <f>IF(SUM('A4'!S1577:X1577)=6,'A4'!E1577,"")</f>
        <v/>
      </c>
      <c r="H1546" t="str">
        <f>IF(SUM('A4'!S1577:X1577)=6,'A4'!F1577,"")</f>
        <v/>
      </c>
      <c r="I1546" t="str">
        <f>IF(SUM('A4'!S1577:X1577)=6,'A4'!G1577,"")</f>
        <v/>
      </c>
      <c r="J1546" s="308" t="str">
        <f>IF(SUM('A4'!S1577:X1577)=6,'A4'!H1577,"")</f>
        <v/>
      </c>
    </row>
    <row r="1547" spans="1:10" x14ac:dyDescent="0.25">
      <c r="A1547" t="str">
        <f>IF(SUM('A4'!S1578:X1578)=6,'Angaben KH-Standort'!$D$25,"")</f>
        <v/>
      </c>
      <c r="B1547" t="str">
        <f>IF(SUM('A4'!S1578:X1578)=6,'Angaben KH-Standort'!$D$26,"")</f>
        <v/>
      </c>
      <c r="C1547" t="str">
        <f>IF(SUM('A4'!S1578:X1578)=6,'Angaben KH-Standort'!$D$12,"")</f>
        <v/>
      </c>
      <c r="D1547" t="str">
        <f>IF(SUM('A4'!S1578:X1578)=6,'A1'!$F$14,"")</f>
        <v/>
      </c>
      <c r="E1547" t="str">
        <f>IF(SUM('A4'!S1578:X1578)=6,'A4'!C1578,"")</f>
        <v/>
      </c>
      <c r="F1547" t="str">
        <f>IF(SUM('A4'!S1578:X1578)=6,'A4'!D1578,"")</f>
        <v/>
      </c>
      <c r="G1547" t="str">
        <f>IF(SUM('A4'!S1578:X1578)=6,'A4'!E1578,"")</f>
        <v/>
      </c>
      <c r="H1547" t="str">
        <f>IF(SUM('A4'!S1578:X1578)=6,'A4'!F1578,"")</f>
        <v/>
      </c>
      <c r="I1547" t="str">
        <f>IF(SUM('A4'!S1578:X1578)=6,'A4'!G1578,"")</f>
        <v/>
      </c>
      <c r="J1547" s="308" t="str">
        <f>IF(SUM('A4'!S1578:X1578)=6,'A4'!H1578,"")</f>
        <v/>
      </c>
    </row>
    <row r="1548" spans="1:10" x14ac:dyDescent="0.25">
      <c r="A1548" t="str">
        <f>IF(SUM('A4'!S1579:X1579)=6,'Angaben KH-Standort'!$D$25,"")</f>
        <v/>
      </c>
      <c r="B1548" t="str">
        <f>IF(SUM('A4'!S1579:X1579)=6,'Angaben KH-Standort'!$D$26,"")</f>
        <v/>
      </c>
      <c r="C1548" t="str">
        <f>IF(SUM('A4'!S1579:X1579)=6,'Angaben KH-Standort'!$D$12,"")</f>
        <v/>
      </c>
      <c r="D1548" t="str">
        <f>IF(SUM('A4'!S1579:X1579)=6,'A1'!$F$14,"")</f>
        <v/>
      </c>
      <c r="E1548" t="str">
        <f>IF(SUM('A4'!S1579:X1579)=6,'A4'!C1579,"")</f>
        <v/>
      </c>
      <c r="F1548" t="str">
        <f>IF(SUM('A4'!S1579:X1579)=6,'A4'!D1579,"")</f>
        <v/>
      </c>
      <c r="G1548" t="str">
        <f>IF(SUM('A4'!S1579:X1579)=6,'A4'!E1579,"")</f>
        <v/>
      </c>
      <c r="H1548" t="str">
        <f>IF(SUM('A4'!S1579:X1579)=6,'A4'!F1579,"")</f>
        <v/>
      </c>
      <c r="I1548" t="str">
        <f>IF(SUM('A4'!S1579:X1579)=6,'A4'!G1579,"")</f>
        <v/>
      </c>
      <c r="J1548" s="308" t="str">
        <f>IF(SUM('A4'!S1579:X1579)=6,'A4'!H1579,"")</f>
        <v/>
      </c>
    </row>
    <row r="1549" spans="1:10" x14ac:dyDescent="0.25">
      <c r="A1549" t="str">
        <f>IF(SUM('A4'!S1580:X1580)=6,'Angaben KH-Standort'!$D$25,"")</f>
        <v/>
      </c>
      <c r="B1549" t="str">
        <f>IF(SUM('A4'!S1580:X1580)=6,'Angaben KH-Standort'!$D$26,"")</f>
        <v/>
      </c>
      <c r="C1549" t="str">
        <f>IF(SUM('A4'!S1580:X1580)=6,'Angaben KH-Standort'!$D$12,"")</f>
        <v/>
      </c>
      <c r="D1549" t="str">
        <f>IF(SUM('A4'!S1580:X1580)=6,'A1'!$F$14,"")</f>
        <v/>
      </c>
      <c r="E1549" t="str">
        <f>IF(SUM('A4'!S1580:X1580)=6,'A4'!C1580,"")</f>
        <v/>
      </c>
      <c r="F1549" t="str">
        <f>IF(SUM('A4'!S1580:X1580)=6,'A4'!D1580,"")</f>
        <v/>
      </c>
      <c r="G1549" t="str">
        <f>IF(SUM('A4'!S1580:X1580)=6,'A4'!E1580,"")</f>
        <v/>
      </c>
      <c r="H1549" t="str">
        <f>IF(SUM('A4'!S1580:X1580)=6,'A4'!F1580,"")</f>
        <v/>
      </c>
      <c r="I1549" t="str">
        <f>IF(SUM('A4'!S1580:X1580)=6,'A4'!G1580,"")</f>
        <v/>
      </c>
      <c r="J1549" s="308" t="str">
        <f>IF(SUM('A4'!S1580:X1580)=6,'A4'!H1580,"")</f>
        <v/>
      </c>
    </row>
    <row r="1550" spans="1:10" x14ac:dyDescent="0.25">
      <c r="A1550" t="str">
        <f>IF(SUM('A4'!S1581:X1581)=6,'Angaben KH-Standort'!$D$25,"")</f>
        <v/>
      </c>
      <c r="B1550" t="str">
        <f>IF(SUM('A4'!S1581:X1581)=6,'Angaben KH-Standort'!$D$26,"")</f>
        <v/>
      </c>
      <c r="C1550" t="str">
        <f>IF(SUM('A4'!S1581:X1581)=6,'Angaben KH-Standort'!$D$12,"")</f>
        <v/>
      </c>
      <c r="D1550" t="str">
        <f>IF(SUM('A4'!S1581:X1581)=6,'A1'!$F$14,"")</f>
        <v/>
      </c>
      <c r="E1550" t="str">
        <f>IF(SUM('A4'!S1581:X1581)=6,'A4'!C1581,"")</f>
        <v/>
      </c>
      <c r="F1550" t="str">
        <f>IF(SUM('A4'!S1581:X1581)=6,'A4'!D1581,"")</f>
        <v/>
      </c>
      <c r="G1550" t="str">
        <f>IF(SUM('A4'!S1581:X1581)=6,'A4'!E1581,"")</f>
        <v/>
      </c>
      <c r="H1550" t="str">
        <f>IF(SUM('A4'!S1581:X1581)=6,'A4'!F1581,"")</f>
        <v/>
      </c>
      <c r="I1550" t="str">
        <f>IF(SUM('A4'!S1581:X1581)=6,'A4'!G1581,"")</f>
        <v/>
      </c>
      <c r="J1550" s="308" t="str">
        <f>IF(SUM('A4'!S1581:X1581)=6,'A4'!H1581,"")</f>
        <v/>
      </c>
    </row>
    <row r="1551" spans="1:10" x14ac:dyDescent="0.25">
      <c r="A1551" t="str">
        <f>IF(SUM('A4'!S1582:X1582)=6,'Angaben KH-Standort'!$D$25,"")</f>
        <v/>
      </c>
      <c r="B1551" t="str">
        <f>IF(SUM('A4'!S1582:X1582)=6,'Angaben KH-Standort'!$D$26,"")</f>
        <v/>
      </c>
      <c r="C1551" t="str">
        <f>IF(SUM('A4'!S1582:X1582)=6,'Angaben KH-Standort'!$D$12,"")</f>
        <v/>
      </c>
      <c r="D1551" t="str">
        <f>IF(SUM('A4'!S1582:X1582)=6,'A1'!$F$14,"")</f>
        <v/>
      </c>
      <c r="E1551" t="str">
        <f>IF(SUM('A4'!S1582:X1582)=6,'A4'!C1582,"")</f>
        <v/>
      </c>
      <c r="F1551" t="str">
        <f>IF(SUM('A4'!S1582:X1582)=6,'A4'!D1582,"")</f>
        <v/>
      </c>
      <c r="G1551" t="str">
        <f>IF(SUM('A4'!S1582:X1582)=6,'A4'!E1582,"")</f>
        <v/>
      </c>
      <c r="H1551" t="str">
        <f>IF(SUM('A4'!S1582:X1582)=6,'A4'!F1582,"")</f>
        <v/>
      </c>
      <c r="I1551" t="str">
        <f>IF(SUM('A4'!S1582:X1582)=6,'A4'!G1582,"")</f>
        <v/>
      </c>
      <c r="J1551" s="308" t="str">
        <f>IF(SUM('A4'!S1582:X1582)=6,'A4'!H1582,"")</f>
        <v/>
      </c>
    </row>
    <row r="1552" spans="1:10" x14ac:dyDescent="0.25">
      <c r="A1552" t="str">
        <f>IF(SUM('A4'!S1583:X1583)=6,'Angaben KH-Standort'!$D$25,"")</f>
        <v/>
      </c>
      <c r="B1552" t="str">
        <f>IF(SUM('A4'!S1583:X1583)=6,'Angaben KH-Standort'!$D$26,"")</f>
        <v/>
      </c>
      <c r="C1552" t="str">
        <f>IF(SUM('A4'!S1583:X1583)=6,'Angaben KH-Standort'!$D$12,"")</f>
        <v/>
      </c>
      <c r="D1552" t="str">
        <f>IF(SUM('A4'!S1583:X1583)=6,'A1'!$F$14,"")</f>
        <v/>
      </c>
      <c r="E1552" t="str">
        <f>IF(SUM('A4'!S1583:X1583)=6,'A4'!C1583,"")</f>
        <v/>
      </c>
      <c r="F1552" t="str">
        <f>IF(SUM('A4'!S1583:X1583)=6,'A4'!D1583,"")</f>
        <v/>
      </c>
      <c r="G1552" t="str">
        <f>IF(SUM('A4'!S1583:X1583)=6,'A4'!E1583,"")</f>
        <v/>
      </c>
      <c r="H1552" t="str">
        <f>IF(SUM('A4'!S1583:X1583)=6,'A4'!F1583,"")</f>
        <v/>
      </c>
      <c r="I1552" t="str">
        <f>IF(SUM('A4'!S1583:X1583)=6,'A4'!G1583,"")</f>
        <v/>
      </c>
      <c r="J1552" s="308" t="str">
        <f>IF(SUM('A4'!S1583:X1583)=6,'A4'!H1583,"")</f>
        <v/>
      </c>
    </row>
    <row r="1553" spans="1:10" x14ac:dyDescent="0.25">
      <c r="A1553" t="str">
        <f>IF(SUM('A4'!S1584:X1584)=6,'Angaben KH-Standort'!$D$25,"")</f>
        <v/>
      </c>
      <c r="B1553" t="str">
        <f>IF(SUM('A4'!S1584:X1584)=6,'Angaben KH-Standort'!$D$26,"")</f>
        <v/>
      </c>
      <c r="C1553" t="str">
        <f>IF(SUM('A4'!S1584:X1584)=6,'Angaben KH-Standort'!$D$12,"")</f>
        <v/>
      </c>
      <c r="D1553" t="str">
        <f>IF(SUM('A4'!S1584:X1584)=6,'A1'!$F$14,"")</f>
        <v/>
      </c>
      <c r="E1553" t="str">
        <f>IF(SUM('A4'!S1584:X1584)=6,'A4'!C1584,"")</f>
        <v/>
      </c>
      <c r="F1553" t="str">
        <f>IF(SUM('A4'!S1584:X1584)=6,'A4'!D1584,"")</f>
        <v/>
      </c>
      <c r="G1553" t="str">
        <f>IF(SUM('A4'!S1584:X1584)=6,'A4'!E1584,"")</f>
        <v/>
      </c>
      <c r="H1553" t="str">
        <f>IF(SUM('A4'!S1584:X1584)=6,'A4'!F1584,"")</f>
        <v/>
      </c>
      <c r="I1553" t="str">
        <f>IF(SUM('A4'!S1584:X1584)=6,'A4'!G1584,"")</f>
        <v/>
      </c>
      <c r="J1553" s="308" t="str">
        <f>IF(SUM('A4'!S1584:X1584)=6,'A4'!H1584,"")</f>
        <v/>
      </c>
    </row>
    <row r="1554" spans="1:10" x14ac:dyDescent="0.25">
      <c r="A1554" t="str">
        <f>IF(SUM('A4'!S1585:X1585)=6,'Angaben KH-Standort'!$D$25,"")</f>
        <v/>
      </c>
      <c r="B1554" t="str">
        <f>IF(SUM('A4'!S1585:X1585)=6,'Angaben KH-Standort'!$D$26,"")</f>
        <v/>
      </c>
      <c r="C1554" t="str">
        <f>IF(SUM('A4'!S1585:X1585)=6,'Angaben KH-Standort'!$D$12,"")</f>
        <v/>
      </c>
      <c r="D1554" t="str">
        <f>IF(SUM('A4'!S1585:X1585)=6,'A1'!$F$14,"")</f>
        <v/>
      </c>
      <c r="E1554" t="str">
        <f>IF(SUM('A4'!S1585:X1585)=6,'A4'!C1585,"")</f>
        <v/>
      </c>
      <c r="F1554" t="str">
        <f>IF(SUM('A4'!S1585:X1585)=6,'A4'!D1585,"")</f>
        <v/>
      </c>
      <c r="G1554" t="str">
        <f>IF(SUM('A4'!S1585:X1585)=6,'A4'!E1585,"")</f>
        <v/>
      </c>
      <c r="H1554" t="str">
        <f>IF(SUM('A4'!S1585:X1585)=6,'A4'!F1585,"")</f>
        <v/>
      </c>
      <c r="I1554" t="str">
        <f>IF(SUM('A4'!S1585:X1585)=6,'A4'!G1585,"")</f>
        <v/>
      </c>
      <c r="J1554" s="308" t="str">
        <f>IF(SUM('A4'!S1585:X1585)=6,'A4'!H1585,"")</f>
        <v/>
      </c>
    </row>
    <row r="1555" spans="1:10" x14ac:dyDescent="0.25">
      <c r="A1555" t="str">
        <f>IF(SUM('A4'!S1586:X1586)=6,'Angaben KH-Standort'!$D$25,"")</f>
        <v/>
      </c>
      <c r="B1555" t="str">
        <f>IF(SUM('A4'!S1586:X1586)=6,'Angaben KH-Standort'!$D$26,"")</f>
        <v/>
      </c>
      <c r="C1555" t="str">
        <f>IF(SUM('A4'!S1586:X1586)=6,'Angaben KH-Standort'!$D$12,"")</f>
        <v/>
      </c>
      <c r="D1555" t="str">
        <f>IF(SUM('A4'!S1586:X1586)=6,'A1'!$F$14,"")</f>
        <v/>
      </c>
      <c r="E1555" t="str">
        <f>IF(SUM('A4'!S1586:X1586)=6,'A4'!C1586,"")</f>
        <v/>
      </c>
      <c r="F1555" t="str">
        <f>IF(SUM('A4'!S1586:X1586)=6,'A4'!D1586,"")</f>
        <v/>
      </c>
      <c r="G1555" t="str">
        <f>IF(SUM('A4'!S1586:X1586)=6,'A4'!E1586,"")</f>
        <v/>
      </c>
      <c r="H1555" t="str">
        <f>IF(SUM('A4'!S1586:X1586)=6,'A4'!F1586,"")</f>
        <v/>
      </c>
      <c r="I1555" t="str">
        <f>IF(SUM('A4'!S1586:X1586)=6,'A4'!G1586,"")</f>
        <v/>
      </c>
      <c r="J1555" s="308" t="str">
        <f>IF(SUM('A4'!S1586:X1586)=6,'A4'!H1586,"")</f>
        <v/>
      </c>
    </row>
    <row r="1556" spans="1:10" x14ac:dyDescent="0.25">
      <c r="A1556" t="str">
        <f>IF(SUM('A4'!S1587:X1587)=6,'Angaben KH-Standort'!$D$25,"")</f>
        <v/>
      </c>
      <c r="B1556" t="str">
        <f>IF(SUM('A4'!S1587:X1587)=6,'Angaben KH-Standort'!$D$26,"")</f>
        <v/>
      </c>
      <c r="C1556" t="str">
        <f>IF(SUM('A4'!S1587:X1587)=6,'Angaben KH-Standort'!$D$12,"")</f>
        <v/>
      </c>
      <c r="D1556" t="str">
        <f>IF(SUM('A4'!S1587:X1587)=6,'A1'!$F$14,"")</f>
        <v/>
      </c>
      <c r="E1556" t="str">
        <f>IF(SUM('A4'!S1587:X1587)=6,'A4'!C1587,"")</f>
        <v/>
      </c>
      <c r="F1556" t="str">
        <f>IF(SUM('A4'!S1587:X1587)=6,'A4'!D1587,"")</f>
        <v/>
      </c>
      <c r="G1556" t="str">
        <f>IF(SUM('A4'!S1587:X1587)=6,'A4'!E1587,"")</f>
        <v/>
      </c>
      <c r="H1556" t="str">
        <f>IF(SUM('A4'!S1587:X1587)=6,'A4'!F1587,"")</f>
        <v/>
      </c>
      <c r="I1556" t="str">
        <f>IF(SUM('A4'!S1587:X1587)=6,'A4'!G1587,"")</f>
        <v/>
      </c>
      <c r="J1556" s="308" t="str">
        <f>IF(SUM('A4'!S1587:X1587)=6,'A4'!H1587,"")</f>
        <v/>
      </c>
    </row>
    <row r="1557" spans="1:10" x14ac:dyDescent="0.25">
      <c r="A1557" t="str">
        <f>IF(SUM('A4'!S1588:X1588)=6,'Angaben KH-Standort'!$D$25,"")</f>
        <v/>
      </c>
      <c r="B1557" t="str">
        <f>IF(SUM('A4'!S1588:X1588)=6,'Angaben KH-Standort'!$D$26,"")</f>
        <v/>
      </c>
      <c r="C1557" t="str">
        <f>IF(SUM('A4'!S1588:X1588)=6,'Angaben KH-Standort'!$D$12,"")</f>
        <v/>
      </c>
      <c r="D1557" t="str">
        <f>IF(SUM('A4'!S1588:X1588)=6,'A1'!$F$14,"")</f>
        <v/>
      </c>
      <c r="E1557" t="str">
        <f>IF(SUM('A4'!S1588:X1588)=6,'A4'!C1588,"")</f>
        <v/>
      </c>
      <c r="F1557" t="str">
        <f>IF(SUM('A4'!S1588:X1588)=6,'A4'!D1588,"")</f>
        <v/>
      </c>
      <c r="G1557" t="str">
        <f>IF(SUM('A4'!S1588:X1588)=6,'A4'!E1588,"")</f>
        <v/>
      </c>
      <c r="H1557" t="str">
        <f>IF(SUM('A4'!S1588:X1588)=6,'A4'!F1588,"")</f>
        <v/>
      </c>
      <c r="I1557" t="str">
        <f>IF(SUM('A4'!S1588:X1588)=6,'A4'!G1588,"")</f>
        <v/>
      </c>
      <c r="J1557" s="308" t="str">
        <f>IF(SUM('A4'!S1588:X1588)=6,'A4'!H1588,"")</f>
        <v/>
      </c>
    </row>
    <row r="1558" spans="1:10" x14ac:dyDescent="0.25">
      <c r="A1558" t="str">
        <f>IF(SUM('A4'!S1589:X1589)=6,'Angaben KH-Standort'!$D$25,"")</f>
        <v/>
      </c>
      <c r="B1558" t="str">
        <f>IF(SUM('A4'!S1589:X1589)=6,'Angaben KH-Standort'!$D$26,"")</f>
        <v/>
      </c>
      <c r="C1558" t="str">
        <f>IF(SUM('A4'!S1589:X1589)=6,'Angaben KH-Standort'!$D$12,"")</f>
        <v/>
      </c>
      <c r="D1558" t="str">
        <f>IF(SUM('A4'!S1589:X1589)=6,'A1'!$F$14,"")</f>
        <v/>
      </c>
      <c r="E1558" t="str">
        <f>IF(SUM('A4'!S1589:X1589)=6,'A4'!C1589,"")</f>
        <v/>
      </c>
      <c r="F1558" t="str">
        <f>IF(SUM('A4'!S1589:X1589)=6,'A4'!D1589,"")</f>
        <v/>
      </c>
      <c r="G1558" t="str">
        <f>IF(SUM('A4'!S1589:X1589)=6,'A4'!E1589,"")</f>
        <v/>
      </c>
      <c r="H1558" t="str">
        <f>IF(SUM('A4'!S1589:X1589)=6,'A4'!F1589,"")</f>
        <v/>
      </c>
      <c r="I1558" t="str">
        <f>IF(SUM('A4'!S1589:X1589)=6,'A4'!G1589,"")</f>
        <v/>
      </c>
      <c r="J1558" s="308" t="str">
        <f>IF(SUM('A4'!S1589:X1589)=6,'A4'!H1589,"")</f>
        <v/>
      </c>
    </row>
    <row r="1559" spans="1:10" x14ac:dyDescent="0.25">
      <c r="A1559" t="str">
        <f>IF(SUM('A4'!S1590:X1590)=6,'Angaben KH-Standort'!$D$25,"")</f>
        <v/>
      </c>
      <c r="B1559" t="str">
        <f>IF(SUM('A4'!S1590:X1590)=6,'Angaben KH-Standort'!$D$26,"")</f>
        <v/>
      </c>
      <c r="C1559" t="str">
        <f>IF(SUM('A4'!S1590:X1590)=6,'Angaben KH-Standort'!$D$12,"")</f>
        <v/>
      </c>
      <c r="D1559" t="str">
        <f>IF(SUM('A4'!S1590:X1590)=6,'A1'!$F$14,"")</f>
        <v/>
      </c>
      <c r="E1559" t="str">
        <f>IF(SUM('A4'!S1590:X1590)=6,'A4'!C1590,"")</f>
        <v/>
      </c>
      <c r="F1559" t="str">
        <f>IF(SUM('A4'!S1590:X1590)=6,'A4'!D1590,"")</f>
        <v/>
      </c>
      <c r="G1559" t="str">
        <f>IF(SUM('A4'!S1590:X1590)=6,'A4'!E1590,"")</f>
        <v/>
      </c>
      <c r="H1559" t="str">
        <f>IF(SUM('A4'!S1590:X1590)=6,'A4'!F1590,"")</f>
        <v/>
      </c>
      <c r="I1559" t="str">
        <f>IF(SUM('A4'!S1590:X1590)=6,'A4'!G1590,"")</f>
        <v/>
      </c>
      <c r="J1559" s="308" t="str">
        <f>IF(SUM('A4'!S1590:X1590)=6,'A4'!H1590,"")</f>
        <v/>
      </c>
    </row>
    <row r="1560" spans="1:10" x14ac:dyDescent="0.25">
      <c r="A1560" t="str">
        <f>IF(SUM('A4'!S1591:X1591)=6,'Angaben KH-Standort'!$D$25,"")</f>
        <v/>
      </c>
      <c r="B1560" t="str">
        <f>IF(SUM('A4'!S1591:X1591)=6,'Angaben KH-Standort'!$D$26,"")</f>
        <v/>
      </c>
      <c r="C1560" t="str">
        <f>IF(SUM('A4'!S1591:X1591)=6,'Angaben KH-Standort'!$D$12,"")</f>
        <v/>
      </c>
      <c r="D1560" t="str">
        <f>IF(SUM('A4'!S1591:X1591)=6,'A1'!$F$14,"")</f>
        <v/>
      </c>
      <c r="E1560" t="str">
        <f>IF(SUM('A4'!S1591:X1591)=6,'A4'!C1591,"")</f>
        <v/>
      </c>
      <c r="F1560" t="str">
        <f>IF(SUM('A4'!S1591:X1591)=6,'A4'!D1591,"")</f>
        <v/>
      </c>
      <c r="G1560" t="str">
        <f>IF(SUM('A4'!S1591:X1591)=6,'A4'!E1591,"")</f>
        <v/>
      </c>
      <c r="H1560" t="str">
        <f>IF(SUM('A4'!S1591:X1591)=6,'A4'!F1591,"")</f>
        <v/>
      </c>
      <c r="I1560" t="str">
        <f>IF(SUM('A4'!S1591:X1591)=6,'A4'!G1591,"")</f>
        <v/>
      </c>
      <c r="J1560" s="308" t="str">
        <f>IF(SUM('A4'!S1591:X1591)=6,'A4'!H1591,"")</f>
        <v/>
      </c>
    </row>
    <row r="1561" spans="1:10" x14ac:dyDescent="0.25">
      <c r="A1561" t="str">
        <f>IF(SUM('A4'!S1592:X1592)=6,'Angaben KH-Standort'!$D$25,"")</f>
        <v/>
      </c>
      <c r="B1561" t="str">
        <f>IF(SUM('A4'!S1592:X1592)=6,'Angaben KH-Standort'!$D$26,"")</f>
        <v/>
      </c>
      <c r="C1561" t="str">
        <f>IF(SUM('A4'!S1592:X1592)=6,'Angaben KH-Standort'!$D$12,"")</f>
        <v/>
      </c>
      <c r="D1561" t="str">
        <f>IF(SUM('A4'!S1592:X1592)=6,'A1'!$F$14,"")</f>
        <v/>
      </c>
      <c r="E1561" t="str">
        <f>IF(SUM('A4'!S1592:X1592)=6,'A4'!C1592,"")</f>
        <v/>
      </c>
      <c r="F1561" t="str">
        <f>IF(SUM('A4'!S1592:X1592)=6,'A4'!D1592,"")</f>
        <v/>
      </c>
      <c r="G1561" t="str">
        <f>IF(SUM('A4'!S1592:X1592)=6,'A4'!E1592,"")</f>
        <v/>
      </c>
      <c r="H1561" t="str">
        <f>IF(SUM('A4'!S1592:X1592)=6,'A4'!F1592,"")</f>
        <v/>
      </c>
      <c r="I1561" t="str">
        <f>IF(SUM('A4'!S1592:X1592)=6,'A4'!G1592,"")</f>
        <v/>
      </c>
      <c r="J1561" s="308" t="str">
        <f>IF(SUM('A4'!S1592:X1592)=6,'A4'!H1592,"")</f>
        <v/>
      </c>
    </row>
    <row r="1562" spans="1:10" x14ac:dyDescent="0.25">
      <c r="A1562" t="str">
        <f>IF(SUM('A4'!S1593:X1593)=6,'Angaben KH-Standort'!$D$25,"")</f>
        <v/>
      </c>
      <c r="B1562" t="str">
        <f>IF(SUM('A4'!S1593:X1593)=6,'Angaben KH-Standort'!$D$26,"")</f>
        <v/>
      </c>
      <c r="C1562" t="str">
        <f>IF(SUM('A4'!S1593:X1593)=6,'Angaben KH-Standort'!$D$12,"")</f>
        <v/>
      </c>
      <c r="D1562" t="str">
        <f>IF(SUM('A4'!S1593:X1593)=6,'A1'!$F$14,"")</f>
        <v/>
      </c>
      <c r="E1562" t="str">
        <f>IF(SUM('A4'!S1593:X1593)=6,'A4'!C1593,"")</f>
        <v/>
      </c>
      <c r="F1562" t="str">
        <f>IF(SUM('A4'!S1593:X1593)=6,'A4'!D1593,"")</f>
        <v/>
      </c>
      <c r="G1562" t="str">
        <f>IF(SUM('A4'!S1593:X1593)=6,'A4'!E1593,"")</f>
        <v/>
      </c>
      <c r="H1562" t="str">
        <f>IF(SUM('A4'!S1593:X1593)=6,'A4'!F1593,"")</f>
        <v/>
      </c>
      <c r="I1562" t="str">
        <f>IF(SUM('A4'!S1593:X1593)=6,'A4'!G1593,"")</f>
        <v/>
      </c>
      <c r="J1562" s="308" t="str">
        <f>IF(SUM('A4'!S1593:X1593)=6,'A4'!H1593,"")</f>
        <v/>
      </c>
    </row>
    <row r="1563" spans="1:10" x14ac:dyDescent="0.25">
      <c r="A1563" t="str">
        <f>IF(SUM('A4'!S1594:X1594)=6,'Angaben KH-Standort'!$D$25,"")</f>
        <v/>
      </c>
      <c r="B1563" t="str">
        <f>IF(SUM('A4'!S1594:X1594)=6,'Angaben KH-Standort'!$D$26,"")</f>
        <v/>
      </c>
      <c r="C1563" t="str">
        <f>IF(SUM('A4'!S1594:X1594)=6,'Angaben KH-Standort'!$D$12,"")</f>
        <v/>
      </c>
      <c r="D1563" t="str">
        <f>IF(SUM('A4'!S1594:X1594)=6,'A1'!$F$14,"")</f>
        <v/>
      </c>
      <c r="E1563" t="str">
        <f>IF(SUM('A4'!S1594:X1594)=6,'A4'!C1594,"")</f>
        <v/>
      </c>
      <c r="F1563" t="str">
        <f>IF(SUM('A4'!S1594:X1594)=6,'A4'!D1594,"")</f>
        <v/>
      </c>
      <c r="G1563" t="str">
        <f>IF(SUM('A4'!S1594:X1594)=6,'A4'!E1594,"")</f>
        <v/>
      </c>
      <c r="H1563" t="str">
        <f>IF(SUM('A4'!S1594:X1594)=6,'A4'!F1594,"")</f>
        <v/>
      </c>
      <c r="I1563" t="str">
        <f>IF(SUM('A4'!S1594:X1594)=6,'A4'!G1594,"")</f>
        <v/>
      </c>
      <c r="J1563" s="308" t="str">
        <f>IF(SUM('A4'!S1594:X1594)=6,'A4'!H1594,"")</f>
        <v/>
      </c>
    </row>
    <row r="1564" spans="1:10" x14ac:dyDescent="0.25">
      <c r="A1564" t="str">
        <f>IF(SUM('A4'!S1595:X1595)=6,'Angaben KH-Standort'!$D$25,"")</f>
        <v/>
      </c>
      <c r="B1564" t="str">
        <f>IF(SUM('A4'!S1595:X1595)=6,'Angaben KH-Standort'!$D$26,"")</f>
        <v/>
      </c>
      <c r="C1564" t="str">
        <f>IF(SUM('A4'!S1595:X1595)=6,'Angaben KH-Standort'!$D$12,"")</f>
        <v/>
      </c>
      <c r="D1564" t="str">
        <f>IF(SUM('A4'!S1595:X1595)=6,'A1'!$F$14,"")</f>
        <v/>
      </c>
      <c r="E1564" t="str">
        <f>IF(SUM('A4'!S1595:X1595)=6,'A4'!C1595,"")</f>
        <v/>
      </c>
      <c r="F1564" t="str">
        <f>IF(SUM('A4'!S1595:X1595)=6,'A4'!D1595,"")</f>
        <v/>
      </c>
      <c r="G1564" t="str">
        <f>IF(SUM('A4'!S1595:X1595)=6,'A4'!E1595,"")</f>
        <v/>
      </c>
      <c r="H1564" t="str">
        <f>IF(SUM('A4'!S1595:X1595)=6,'A4'!F1595,"")</f>
        <v/>
      </c>
      <c r="I1564" t="str">
        <f>IF(SUM('A4'!S1595:X1595)=6,'A4'!G1595,"")</f>
        <v/>
      </c>
      <c r="J1564" s="308" t="str">
        <f>IF(SUM('A4'!S1595:X1595)=6,'A4'!H1595,"")</f>
        <v/>
      </c>
    </row>
    <row r="1565" spans="1:10" x14ac:dyDescent="0.25">
      <c r="A1565" t="str">
        <f>IF(SUM('A4'!S1596:X1596)=6,'Angaben KH-Standort'!$D$25,"")</f>
        <v/>
      </c>
      <c r="B1565" t="str">
        <f>IF(SUM('A4'!S1596:X1596)=6,'Angaben KH-Standort'!$D$26,"")</f>
        <v/>
      </c>
      <c r="C1565" t="str">
        <f>IF(SUM('A4'!S1596:X1596)=6,'Angaben KH-Standort'!$D$12,"")</f>
        <v/>
      </c>
      <c r="D1565" t="str">
        <f>IF(SUM('A4'!S1596:X1596)=6,'A1'!$F$14,"")</f>
        <v/>
      </c>
      <c r="E1565" t="str">
        <f>IF(SUM('A4'!S1596:X1596)=6,'A4'!C1596,"")</f>
        <v/>
      </c>
      <c r="F1565" t="str">
        <f>IF(SUM('A4'!S1596:X1596)=6,'A4'!D1596,"")</f>
        <v/>
      </c>
      <c r="G1565" t="str">
        <f>IF(SUM('A4'!S1596:X1596)=6,'A4'!E1596,"")</f>
        <v/>
      </c>
      <c r="H1565" t="str">
        <f>IF(SUM('A4'!S1596:X1596)=6,'A4'!F1596,"")</f>
        <v/>
      </c>
      <c r="I1565" t="str">
        <f>IF(SUM('A4'!S1596:X1596)=6,'A4'!G1596,"")</f>
        <v/>
      </c>
      <c r="J1565" s="308" t="str">
        <f>IF(SUM('A4'!S1596:X1596)=6,'A4'!H1596,"")</f>
        <v/>
      </c>
    </row>
    <row r="1566" spans="1:10" x14ac:dyDescent="0.25">
      <c r="A1566" t="str">
        <f>IF(SUM('A4'!S1597:X1597)=6,'Angaben KH-Standort'!$D$25,"")</f>
        <v/>
      </c>
      <c r="B1566" t="str">
        <f>IF(SUM('A4'!S1597:X1597)=6,'Angaben KH-Standort'!$D$26,"")</f>
        <v/>
      </c>
      <c r="C1566" t="str">
        <f>IF(SUM('A4'!S1597:X1597)=6,'Angaben KH-Standort'!$D$12,"")</f>
        <v/>
      </c>
      <c r="D1566" t="str">
        <f>IF(SUM('A4'!S1597:X1597)=6,'A1'!$F$14,"")</f>
        <v/>
      </c>
      <c r="E1566" t="str">
        <f>IF(SUM('A4'!S1597:X1597)=6,'A4'!C1597,"")</f>
        <v/>
      </c>
      <c r="F1566" t="str">
        <f>IF(SUM('A4'!S1597:X1597)=6,'A4'!D1597,"")</f>
        <v/>
      </c>
      <c r="G1566" t="str">
        <f>IF(SUM('A4'!S1597:X1597)=6,'A4'!E1597,"")</f>
        <v/>
      </c>
      <c r="H1566" t="str">
        <f>IF(SUM('A4'!S1597:X1597)=6,'A4'!F1597,"")</f>
        <v/>
      </c>
      <c r="I1566" t="str">
        <f>IF(SUM('A4'!S1597:X1597)=6,'A4'!G1597,"")</f>
        <v/>
      </c>
      <c r="J1566" s="308" t="str">
        <f>IF(SUM('A4'!S1597:X1597)=6,'A4'!H1597,"")</f>
        <v/>
      </c>
    </row>
    <row r="1567" spans="1:10" x14ac:dyDescent="0.25">
      <c r="A1567" t="str">
        <f>IF(SUM('A4'!S1598:X1598)=6,'Angaben KH-Standort'!$D$25,"")</f>
        <v/>
      </c>
      <c r="B1567" t="str">
        <f>IF(SUM('A4'!S1598:X1598)=6,'Angaben KH-Standort'!$D$26,"")</f>
        <v/>
      </c>
      <c r="C1567" t="str">
        <f>IF(SUM('A4'!S1598:X1598)=6,'Angaben KH-Standort'!$D$12,"")</f>
        <v/>
      </c>
      <c r="D1567" t="str">
        <f>IF(SUM('A4'!S1598:X1598)=6,'A1'!$F$14,"")</f>
        <v/>
      </c>
      <c r="E1567" t="str">
        <f>IF(SUM('A4'!S1598:X1598)=6,'A4'!C1598,"")</f>
        <v/>
      </c>
      <c r="F1567" t="str">
        <f>IF(SUM('A4'!S1598:X1598)=6,'A4'!D1598,"")</f>
        <v/>
      </c>
      <c r="G1567" t="str">
        <f>IF(SUM('A4'!S1598:X1598)=6,'A4'!E1598,"")</f>
        <v/>
      </c>
      <c r="H1567" t="str">
        <f>IF(SUM('A4'!S1598:X1598)=6,'A4'!F1598,"")</f>
        <v/>
      </c>
      <c r="I1567" t="str">
        <f>IF(SUM('A4'!S1598:X1598)=6,'A4'!G1598,"")</f>
        <v/>
      </c>
      <c r="J1567" s="308" t="str">
        <f>IF(SUM('A4'!S1598:X1598)=6,'A4'!H1598,"")</f>
        <v/>
      </c>
    </row>
    <row r="1568" spans="1:10" x14ac:dyDescent="0.25">
      <c r="A1568" t="str">
        <f>IF(SUM('A4'!S1599:X1599)=6,'Angaben KH-Standort'!$D$25,"")</f>
        <v/>
      </c>
      <c r="B1568" t="str">
        <f>IF(SUM('A4'!S1599:X1599)=6,'Angaben KH-Standort'!$D$26,"")</f>
        <v/>
      </c>
      <c r="C1568" t="str">
        <f>IF(SUM('A4'!S1599:X1599)=6,'Angaben KH-Standort'!$D$12,"")</f>
        <v/>
      </c>
      <c r="D1568" t="str">
        <f>IF(SUM('A4'!S1599:X1599)=6,'A1'!$F$14,"")</f>
        <v/>
      </c>
      <c r="E1568" t="str">
        <f>IF(SUM('A4'!S1599:X1599)=6,'A4'!C1599,"")</f>
        <v/>
      </c>
      <c r="F1568" t="str">
        <f>IF(SUM('A4'!S1599:X1599)=6,'A4'!D1599,"")</f>
        <v/>
      </c>
      <c r="G1568" t="str">
        <f>IF(SUM('A4'!S1599:X1599)=6,'A4'!E1599,"")</f>
        <v/>
      </c>
      <c r="H1568" t="str">
        <f>IF(SUM('A4'!S1599:X1599)=6,'A4'!F1599,"")</f>
        <v/>
      </c>
      <c r="I1568" t="str">
        <f>IF(SUM('A4'!S1599:X1599)=6,'A4'!G1599,"")</f>
        <v/>
      </c>
      <c r="J1568" s="308" t="str">
        <f>IF(SUM('A4'!S1599:X1599)=6,'A4'!H1599,"")</f>
        <v/>
      </c>
    </row>
    <row r="1569" spans="1:10" x14ac:dyDescent="0.25">
      <c r="A1569" t="str">
        <f>IF(SUM('A4'!S1600:X1600)=6,'Angaben KH-Standort'!$D$25,"")</f>
        <v/>
      </c>
      <c r="B1569" t="str">
        <f>IF(SUM('A4'!S1600:X1600)=6,'Angaben KH-Standort'!$D$26,"")</f>
        <v/>
      </c>
      <c r="C1569" t="str">
        <f>IF(SUM('A4'!S1600:X1600)=6,'Angaben KH-Standort'!$D$12,"")</f>
        <v/>
      </c>
      <c r="D1569" t="str">
        <f>IF(SUM('A4'!S1600:X1600)=6,'A1'!$F$14,"")</f>
        <v/>
      </c>
      <c r="E1569" t="str">
        <f>IF(SUM('A4'!S1600:X1600)=6,'A4'!C1600,"")</f>
        <v/>
      </c>
      <c r="F1569" t="str">
        <f>IF(SUM('A4'!S1600:X1600)=6,'A4'!D1600,"")</f>
        <v/>
      </c>
      <c r="G1569" t="str">
        <f>IF(SUM('A4'!S1600:X1600)=6,'A4'!E1600,"")</f>
        <v/>
      </c>
      <c r="H1569" t="str">
        <f>IF(SUM('A4'!S1600:X1600)=6,'A4'!F1600,"")</f>
        <v/>
      </c>
      <c r="I1569" t="str">
        <f>IF(SUM('A4'!S1600:X1600)=6,'A4'!G1600,"")</f>
        <v/>
      </c>
      <c r="J1569" s="308" t="str">
        <f>IF(SUM('A4'!S1600:X1600)=6,'A4'!H1600,"")</f>
        <v/>
      </c>
    </row>
    <row r="1570" spans="1:10" x14ac:dyDescent="0.25">
      <c r="A1570" t="str">
        <f>IF(SUM('A4'!S1601:X1601)=6,'Angaben KH-Standort'!$D$25,"")</f>
        <v/>
      </c>
      <c r="B1570" t="str">
        <f>IF(SUM('A4'!S1601:X1601)=6,'Angaben KH-Standort'!$D$26,"")</f>
        <v/>
      </c>
      <c r="C1570" t="str">
        <f>IF(SUM('A4'!S1601:X1601)=6,'Angaben KH-Standort'!$D$12,"")</f>
        <v/>
      </c>
      <c r="D1570" t="str">
        <f>IF(SUM('A4'!S1601:X1601)=6,'A1'!$F$14,"")</f>
        <v/>
      </c>
      <c r="E1570" t="str">
        <f>IF(SUM('A4'!S1601:X1601)=6,'A4'!C1601,"")</f>
        <v/>
      </c>
      <c r="F1570" t="str">
        <f>IF(SUM('A4'!S1601:X1601)=6,'A4'!D1601,"")</f>
        <v/>
      </c>
      <c r="G1570" t="str">
        <f>IF(SUM('A4'!S1601:X1601)=6,'A4'!E1601,"")</f>
        <v/>
      </c>
      <c r="H1570" t="str">
        <f>IF(SUM('A4'!S1601:X1601)=6,'A4'!F1601,"")</f>
        <v/>
      </c>
      <c r="I1570" t="str">
        <f>IF(SUM('A4'!S1601:X1601)=6,'A4'!G1601,"")</f>
        <v/>
      </c>
      <c r="J1570" s="308" t="str">
        <f>IF(SUM('A4'!S1601:X1601)=6,'A4'!H1601,"")</f>
        <v/>
      </c>
    </row>
    <row r="1571" spans="1:10" x14ac:dyDescent="0.25">
      <c r="A1571" t="str">
        <f>IF(SUM('A4'!S1602:X1602)=6,'Angaben KH-Standort'!$D$25,"")</f>
        <v/>
      </c>
      <c r="B1571" t="str">
        <f>IF(SUM('A4'!S1602:X1602)=6,'Angaben KH-Standort'!$D$26,"")</f>
        <v/>
      </c>
      <c r="C1571" t="str">
        <f>IF(SUM('A4'!S1602:X1602)=6,'Angaben KH-Standort'!$D$12,"")</f>
        <v/>
      </c>
      <c r="D1571" t="str">
        <f>IF(SUM('A4'!S1602:X1602)=6,'A1'!$F$14,"")</f>
        <v/>
      </c>
      <c r="E1571" t="str">
        <f>IF(SUM('A4'!S1602:X1602)=6,'A4'!C1602,"")</f>
        <v/>
      </c>
      <c r="F1571" t="str">
        <f>IF(SUM('A4'!S1602:X1602)=6,'A4'!D1602,"")</f>
        <v/>
      </c>
      <c r="G1571" t="str">
        <f>IF(SUM('A4'!S1602:X1602)=6,'A4'!E1602,"")</f>
        <v/>
      </c>
      <c r="H1571" t="str">
        <f>IF(SUM('A4'!S1602:X1602)=6,'A4'!F1602,"")</f>
        <v/>
      </c>
      <c r="I1571" t="str">
        <f>IF(SUM('A4'!S1602:X1602)=6,'A4'!G1602,"")</f>
        <v/>
      </c>
      <c r="J1571" s="308" t="str">
        <f>IF(SUM('A4'!S1602:X1602)=6,'A4'!H1602,"")</f>
        <v/>
      </c>
    </row>
    <row r="1572" spans="1:10" x14ac:dyDescent="0.25">
      <c r="A1572" t="str">
        <f>IF(SUM('A4'!S1603:X1603)=6,'Angaben KH-Standort'!$D$25,"")</f>
        <v/>
      </c>
      <c r="B1572" t="str">
        <f>IF(SUM('A4'!S1603:X1603)=6,'Angaben KH-Standort'!$D$26,"")</f>
        <v/>
      </c>
      <c r="C1572" t="str">
        <f>IF(SUM('A4'!S1603:X1603)=6,'Angaben KH-Standort'!$D$12,"")</f>
        <v/>
      </c>
      <c r="D1572" t="str">
        <f>IF(SUM('A4'!S1603:X1603)=6,'A1'!$F$14,"")</f>
        <v/>
      </c>
      <c r="E1572" t="str">
        <f>IF(SUM('A4'!S1603:X1603)=6,'A4'!C1603,"")</f>
        <v/>
      </c>
      <c r="F1572" t="str">
        <f>IF(SUM('A4'!S1603:X1603)=6,'A4'!D1603,"")</f>
        <v/>
      </c>
      <c r="G1572" t="str">
        <f>IF(SUM('A4'!S1603:X1603)=6,'A4'!E1603,"")</f>
        <v/>
      </c>
      <c r="H1572" t="str">
        <f>IF(SUM('A4'!S1603:X1603)=6,'A4'!F1603,"")</f>
        <v/>
      </c>
      <c r="I1572" t="str">
        <f>IF(SUM('A4'!S1603:X1603)=6,'A4'!G1603,"")</f>
        <v/>
      </c>
      <c r="J1572" s="308" t="str">
        <f>IF(SUM('A4'!S1603:X1603)=6,'A4'!H1603,"")</f>
        <v/>
      </c>
    </row>
    <row r="1573" spans="1:10" x14ac:dyDescent="0.25">
      <c r="A1573" t="str">
        <f>IF(SUM('A4'!S1604:X1604)=6,'Angaben KH-Standort'!$D$25,"")</f>
        <v/>
      </c>
      <c r="B1573" t="str">
        <f>IF(SUM('A4'!S1604:X1604)=6,'Angaben KH-Standort'!$D$26,"")</f>
        <v/>
      </c>
      <c r="C1573" t="str">
        <f>IF(SUM('A4'!S1604:X1604)=6,'Angaben KH-Standort'!$D$12,"")</f>
        <v/>
      </c>
      <c r="D1573" t="str">
        <f>IF(SUM('A4'!S1604:X1604)=6,'A1'!$F$14,"")</f>
        <v/>
      </c>
      <c r="E1573" t="str">
        <f>IF(SUM('A4'!S1604:X1604)=6,'A4'!C1604,"")</f>
        <v/>
      </c>
      <c r="F1573" t="str">
        <f>IF(SUM('A4'!S1604:X1604)=6,'A4'!D1604,"")</f>
        <v/>
      </c>
      <c r="G1573" t="str">
        <f>IF(SUM('A4'!S1604:X1604)=6,'A4'!E1604,"")</f>
        <v/>
      </c>
      <c r="H1573" t="str">
        <f>IF(SUM('A4'!S1604:X1604)=6,'A4'!F1604,"")</f>
        <v/>
      </c>
      <c r="I1573" t="str">
        <f>IF(SUM('A4'!S1604:X1604)=6,'A4'!G1604,"")</f>
        <v/>
      </c>
      <c r="J1573" s="308" t="str">
        <f>IF(SUM('A4'!S1604:X1604)=6,'A4'!H1604,"")</f>
        <v/>
      </c>
    </row>
    <row r="1574" spans="1:10" x14ac:dyDescent="0.25">
      <c r="A1574" t="str">
        <f>IF(SUM('A4'!S1605:X1605)=6,'Angaben KH-Standort'!$D$25,"")</f>
        <v/>
      </c>
      <c r="B1574" t="str">
        <f>IF(SUM('A4'!S1605:X1605)=6,'Angaben KH-Standort'!$D$26,"")</f>
        <v/>
      </c>
      <c r="C1574" t="str">
        <f>IF(SUM('A4'!S1605:X1605)=6,'Angaben KH-Standort'!$D$12,"")</f>
        <v/>
      </c>
      <c r="D1574" t="str">
        <f>IF(SUM('A4'!S1605:X1605)=6,'A1'!$F$14,"")</f>
        <v/>
      </c>
      <c r="E1574" t="str">
        <f>IF(SUM('A4'!S1605:X1605)=6,'A4'!C1605,"")</f>
        <v/>
      </c>
      <c r="F1574" t="str">
        <f>IF(SUM('A4'!S1605:X1605)=6,'A4'!D1605,"")</f>
        <v/>
      </c>
      <c r="G1574" t="str">
        <f>IF(SUM('A4'!S1605:X1605)=6,'A4'!E1605,"")</f>
        <v/>
      </c>
      <c r="H1574" t="str">
        <f>IF(SUM('A4'!S1605:X1605)=6,'A4'!F1605,"")</f>
        <v/>
      </c>
      <c r="I1574" t="str">
        <f>IF(SUM('A4'!S1605:X1605)=6,'A4'!G1605,"")</f>
        <v/>
      </c>
      <c r="J1574" s="308" t="str">
        <f>IF(SUM('A4'!S1605:X1605)=6,'A4'!H1605,"")</f>
        <v/>
      </c>
    </row>
    <row r="1575" spans="1:10" x14ac:dyDescent="0.25">
      <c r="A1575" t="str">
        <f>IF(SUM('A4'!S1606:X1606)=6,'Angaben KH-Standort'!$D$25,"")</f>
        <v/>
      </c>
      <c r="B1575" t="str">
        <f>IF(SUM('A4'!S1606:X1606)=6,'Angaben KH-Standort'!$D$26,"")</f>
        <v/>
      </c>
      <c r="C1575" t="str">
        <f>IF(SUM('A4'!S1606:X1606)=6,'Angaben KH-Standort'!$D$12,"")</f>
        <v/>
      </c>
      <c r="D1575" t="str">
        <f>IF(SUM('A4'!S1606:X1606)=6,'A1'!$F$14,"")</f>
        <v/>
      </c>
      <c r="E1575" t="str">
        <f>IF(SUM('A4'!S1606:X1606)=6,'A4'!C1606,"")</f>
        <v/>
      </c>
      <c r="F1575" t="str">
        <f>IF(SUM('A4'!S1606:X1606)=6,'A4'!D1606,"")</f>
        <v/>
      </c>
      <c r="G1575" t="str">
        <f>IF(SUM('A4'!S1606:X1606)=6,'A4'!E1606,"")</f>
        <v/>
      </c>
      <c r="H1575" t="str">
        <f>IF(SUM('A4'!S1606:X1606)=6,'A4'!F1606,"")</f>
        <v/>
      </c>
      <c r="I1575" t="str">
        <f>IF(SUM('A4'!S1606:X1606)=6,'A4'!G1606,"")</f>
        <v/>
      </c>
      <c r="J1575" s="308" t="str">
        <f>IF(SUM('A4'!S1606:X1606)=6,'A4'!H1606,"")</f>
        <v/>
      </c>
    </row>
    <row r="1576" spans="1:10" x14ac:dyDescent="0.25">
      <c r="A1576" t="str">
        <f>IF(SUM('A4'!S1607:X1607)=6,'Angaben KH-Standort'!$D$25,"")</f>
        <v/>
      </c>
      <c r="B1576" t="str">
        <f>IF(SUM('A4'!S1607:X1607)=6,'Angaben KH-Standort'!$D$26,"")</f>
        <v/>
      </c>
      <c r="C1576" t="str">
        <f>IF(SUM('A4'!S1607:X1607)=6,'Angaben KH-Standort'!$D$12,"")</f>
        <v/>
      </c>
      <c r="D1576" t="str">
        <f>IF(SUM('A4'!S1607:X1607)=6,'A1'!$F$14,"")</f>
        <v/>
      </c>
      <c r="E1576" t="str">
        <f>IF(SUM('A4'!S1607:X1607)=6,'A4'!C1607,"")</f>
        <v/>
      </c>
      <c r="F1576" t="str">
        <f>IF(SUM('A4'!S1607:X1607)=6,'A4'!D1607,"")</f>
        <v/>
      </c>
      <c r="G1576" t="str">
        <f>IF(SUM('A4'!S1607:X1607)=6,'A4'!E1607,"")</f>
        <v/>
      </c>
      <c r="H1576" t="str">
        <f>IF(SUM('A4'!S1607:X1607)=6,'A4'!F1607,"")</f>
        <v/>
      </c>
      <c r="I1576" t="str">
        <f>IF(SUM('A4'!S1607:X1607)=6,'A4'!G1607,"")</f>
        <v/>
      </c>
      <c r="J1576" s="308" t="str">
        <f>IF(SUM('A4'!S1607:X1607)=6,'A4'!H1607,"")</f>
        <v/>
      </c>
    </row>
    <row r="1577" spans="1:10" x14ac:dyDescent="0.25">
      <c r="A1577" t="str">
        <f>IF(SUM('A4'!S1608:X1608)=6,'Angaben KH-Standort'!$D$25,"")</f>
        <v/>
      </c>
      <c r="B1577" t="str">
        <f>IF(SUM('A4'!S1608:X1608)=6,'Angaben KH-Standort'!$D$26,"")</f>
        <v/>
      </c>
      <c r="C1577" t="str">
        <f>IF(SUM('A4'!S1608:X1608)=6,'Angaben KH-Standort'!$D$12,"")</f>
        <v/>
      </c>
      <c r="D1577" t="str">
        <f>IF(SUM('A4'!S1608:X1608)=6,'A1'!$F$14,"")</f>
        <v/>
      </c>
      <c r="E1577" t="str">
        <f>IF(SUM('A4'!S1608:X1608)=6,'A4'!C1608,"")</f>
        <v/>
      </c>
      <c r="F1577" t="str">
        <f>IF(SUM('A4'!S1608:X1608)=6,'A4'!D1608,"")</f>
        <v/>
      </c>
      <c r="G1577" t="str">
        <f>IF(SUM('A4'!S1608:X1608)=6,'A4'!E1608,"")</f>
        <v/>
      </c>
      <c r="H1577" t="str">
        <f>IF(SUM('A4'!S1608:X1608)=6,'A4'!F1608,"")</f>
        <v/>
      </c>
      <c r="I1577" t="str">
        <f>IF(SUM('A4'!S1608:X1608)=6,'A4'!G1608,"")</f>
        <v/>
      </c>
      <c r="J1577" s="308" t="str">
        <f>IF(SUM('A4'!S1608:X1608)=6,'A4'!H1608,"")</f>
        <v/>
      </c>
    </row>
    <row r="1578" spans="1:10" x14ac:dyDescent="0.25">
      <c r="A1578" t="str">
        <f>IF(SUM('A4'!S1609:X1609)=6,'Angaben KH-Standort'!$D$25,"")</f>
        <v/>
      </c>
      <c r="B1578" t="str">
        <f>IF(SUM('A4'!S1609:X1609)=6,'Angaben KH-Standort'!$D$26,"")</f>
        <v/>
      </c>
      <c r="C1578" t="str">
        <f>IF(SUM('A4'!S1609:X1609)=6,'Angaben KH-Standort'!$D$12,"")</f>
        <v/>
      </c>
      <c r="D1578" t="str">
        <f>IF(SUM('A4'!S1609:X1609)=6,'A1'!$F$14,"")</f>
        <v/>
      </c>
      <c r="E1578" t="str">
        <f>IF(SUM('A4'!S1609:X1609)=6,'A4'!C1609,"")</f>
        <v/>
      </c>
      <c r="F1578" t="str">
        <f>IF(SUM('A4'!S1609:X1609)=6,'A4'!D1609,"")</f>
        <v/>
      </c>
      <c r="G1578" t="str">
        <f>IF(SUM('A4'!S1609:X1609)=6,'A4'!E1609,"")</f>
        <v/>
      </c>
      <c r="H1578" t="str">
        <f>IF(SUM('A4'!S1609:X1609)=6,'A4'!F1609,"")</f>
        <v/>
      </c>
      <c r="I1578" t="str">
        <f>IF(SUM('A4'!S1609:X1609)=6,'A4'!G1609,"")</f>
        <v/>
      </c>
      <c r="J1578" s="308" t="str">
        <f>IF(SUM('A4'!S1609:X1609)=6,'A4'!H1609,"")</f>
        <v/>
      </c>
    </row>
    <row r="1579" spans="1:10" x14ac:dyDescent="0.25">
      <c r="A1579" t="str">
        <f>IF(SUM('A4'!S1610:X1610)=6,'Angaben KH-Standort'!$D$25,"")</f>
        <v/>
      </c>
      <c r="B1579" t="str">
        <f>IF(SUM('A4'!S1610:X1610)=6,'Angaben KH-Standort'!$D$26,"")</f>
        <v/>
      </c>
      <c r="C1579" t="str">
        <f>IF(SUM('A4'!S1610:X1610)=6,'Angaben KH-Standort'!$D$12,"")</f>
        <v/>
      </c>
      <c r="D1579" t="str">
        <f>IF(SUM('A4'!S1610:X1610)=6,'A1'!$F$14,"")</f>
        <v/>
      </c>
      <c r="E1579" t="str">
        <f>IF(SUM('A4'!S1610:X1610)=6,'A4'!C1610,"")</f>
        <v/>
      </c>
      <c r="F1579" t="str">
        <f>IF(SUM('A4'!S1610:X1610)=6,'A4'!D1610,"")</f>
        <v/>
      </c>
      <c r="G1579" t="str">
        <f>IF(SUM('A4'!S1610:X1610)=6,'A4'!E1610,"")</f>
        <v/>
      </c>
      <c r="H1579" t="str">
        <f>IF(SUM('A4'!S1610:X1610)=6,'A4'!F1610,"")</f>
        <v/>
      </c>
      <c r="I1579" t="str">
        <f>IF(SUM('A4'!S1610:X1610)=6,'A4'!G1610,"")</f>
        <v/>
      </c>
      <c r="J1579" s="308" t="str">
        <f>IF(SUM('A4'!S1610:X1610)=6,'A4'!H1610,"")</f>
        <v/>
      </c>
    </row>
    <row r="1580" spans="1:10" x14ac:dyDescent="0.25">
      <c r="A1580" t="str">
        <f>IF(SUM('A4'!S1611:X1611)=6,'Angaben KH-Standort'!$D$25,"")</f>
        <v/>
      </c>
      <c r="B1580" t="str">
        <f>IF(SUM('A4'!S1611:X1611)=6,'Angaben KH-Standort'!$D$26,"")</f>
        <v/>
      </c>
      <c r="C1580" t="str">
        <f>IF(SUM('A4'!S1611:X1611)=6,'Angaben KH-Standort'!$D$12,"")</f>
        <v/>
      </c>
      <c r="D1580" t="str">
        <f>IF(SUM('A4'!S1611:X1611)=6,'A1'!$F$14,"")</f>
        <v/>
      </c>
      <c r="E1580" t="str">
        <f>IF(SUM('A4'!S1611:X1611)=6,'A4'!C1611,"")</f>
        <v/>
      </c>
      <c r="F1580" t="str">
        <f>IF(SUM('A4'!S1611:X1611)=6,'A4'!D1611,"")</f>
        <v/>
      </c>
      <c r="G1580" t="str">
        <f>IF(SUM('A4'!S1611:X1611)=6,'A4'!E1611,"")</f>
        <v/>
      </c>
      <c r="H1580" t="str">
        <f>IF(SUM('A4'!S1611:X1611)=6,'A4'!F1611,"")</f>
        <v/>
      </c>
      <c r="I1580" t="str">
        <f>IF(SUM('A4'!S1611:X1611)=6,'A4'!G1611,"")</f>
        <v/>
      </c>
      <c r="J1580" s="308" t="str">
        <f>IF(SUM('A4'!S1611:X1611)=6,'A4'!H1611,"")</f>
        <v/>
      </c>
    </row>
    <row r="1581" spans="1:10" x14ac:dyDescent="0.25">
      <c r="A1581" t="str">
        <f>IF(SUM('A4'!S1612:X1612)=6,'Angaben KH-Standort'!$D$25,"")</f>
        <v/>
      </c>
      <c r="B1581" t="str">
        <f>IF(SUM('A4'!S1612:X1612)=6,'Angaben KH-Standort'!$D$26,"")</f>
        <v/>
      </c>
      <c r="C1581" t="str">
        <f>IF(SUM('A4'!S1612:X1612)=6,'Angaben KH-Standort'!$D$12,"")</f>
        <v/>
      </c>
      <c r="D1581" t="str">
        <f>IF(SUM('A4'!S1612:X1612)=6,'A1'!$F$14,"")</f>
        <v/>
      </c>
      <c r="E1581" t="str">
        <f>IF(SUM('A4'!S1612:X1612)=6,'A4'!C1612,"")</f>
        <v/>
      </c>
      <c r="F1581" t="str">
        <f>IF(SUM('A4'!S1612:X1612)=6,'A4'!D1612,"")</f>
        <v/>
      </c>
      <c r="G1581" t="str">
        <f>IF(SUM('A4'!S1612:X1612)=6,'A4'!E1612,"")</f>
        <v/>
      </c>
      <c r="H1581" t="str">
        <f>IF(SUM('A4'!S1612:X1612)=6,'A4'!F1612,"")</f>
        <v/>
      </c>
      <c r="I1581" t="str">
        <f>IF(SUM('A4'!S1612:X1612)=6,'A4'!G1612,"")</f>
        <v/>
      </c>
      <c r="J1581" s="308" t="str">
        <f>IF(SUM('A4'!S1612:X1612)=6,'A4'!H1612,"")</f>
        <v/>
      </c>
    </row>
    <row r="1582" spans="1:10" x14ac:dyDescent="0.25">
      <c r="A1582" t="str">
        <f>IF(SUM('A4'!S1613:X1613)=6,'Angaben KH-Standort'!$D$25,"")</f>
        <v/>
      </c>
      <c r="B1582" t="str">
        <f>IF(SUM('A4'!S1613:X1613)=6,'Angaben KH-Standort'!$D$26,"")</f>
        <v/>
      </c>
      <c r="C1582" t="str">
        <f>IF(SUM('A4'!S1613:X1613)=6,'Angaben KH-Standort'!$D$12,"")</f>
        <v/>
      </c>
      <c r="D1582" t="str">
        <f>IF(SUM('A4'!S1613:X1613)=6,'A1'!$F$14,"")</f>
        <v/>
      </c>
      <c r="E1582" t="str">
        <f>IF(SUM('A4'!S1613:X1613)=6,'A4'!C1613,"")</f>
        <v/>
      </c>
      <c r="F1582" t="str">
        <f>IF(SUM('A4'!S1613:X1613)=6,'A4'!D1613,"")</f>
        <v/>
      </c>
      <c r="G1582" t="str">
        <f>IF(SUM('A4'!S1613:X1613)=6,'A4'!E1613,"")</f>
        <v/>
      </c>
      <c r="H1582" t="str">
        <f>IF(SUM('A4'!S1613:X1613)=6,'A4'!F1613,"")</f>
        <v/>
      </c>
      <c r="I1582" t="str">
        <f>IF(SUM('A4'!S1613:X1613)=6,'A4'!G1613,"")</f>
        <v/>
      </c>
      <c r="J1582" s="308" t="str">
        <f>IF(SUM('A4'!S1613:X1613)=6,'A4'!H1613,"")</f>
        <v/>
      </c>
    </row>
    <row r="1583" spans="1:10" x14ac:dyDescent="0.25">
      <c r="A1583" t="str">
        <f>IF(SUM('A4'!S1614:X1614)=6,'Angaben KH-Standort'!$D$25,"")</f>
        <v/>
      </c>
      <c r="B1583" t="str">
        <f>IF(SUM('A4'!S1614:X1614)=6,'Angaben KH-Standort'!$D$26,"")</f>
        <v/>
      </c>
      <c r="C1583" t="str">
        <f>IF(SUM('A4'!S1614:X1614)=6,'Angaben KH-Standort'!$D$12,"")</f>
        <v/>
      </c>
      <c r="D1583" t="str">
        <f>IF(SUM('A4'!S1614:X1614)=6,'A1'!$F$14,"")</f>
        <v/>
      </c>
      <c r="E1583" t="str">
        <f>IF(SUM('A4'!S1614:X1614)=6,'A4'!C1614,"")</f>
        <v/>
      </c>
      <c r="F1583" t="str">
        <f>IF(SUM('A4'!S1614:X1614)=6,'A4'!D1614,"")</f>
        <v/>
      </c>
      <c r="G1583" t="str">
        <f>IF(SUM('A4'!S1614:X1614)=6,'A4'!E1614,"")</f>
        <v/>
      </c>
      <c r="H1583" t="str">
        <f>IF(SUM('A4'!S1614:X1614)=6,'A4'!F1614,"")</f>
        <v/>
      </c>
      <c r="I1583" t="str">
        <f>IF(SUM('A4'!S1614:X1614)=6,'A4'!G1614,"")</f>
        <v/>
      </c>
      <c r="J1583" s="308" t="str">
        <f>IF(SUM('A4'!S1614:X1614)=6,'A4'!H1614,"")</f>
        <v/>
      </c>
    </row>
    <row r="1584" spans="1:10" x14ac:dyDescent="0.25">
      <c r="A1584" t="str">
        <f>IF(SUM('A4'!S1615:X1615)=6,'Angaben KH-Standort'!$D$25,"")</f>
        <v/>
      </c>
      <c r="B1584" t="str">
        <f>IF(SUM('A4'!S1615:X1615)=6,'Angaben KH-Standort'!$D$26,"")</f>
        <v/>
      </c>
      <c r="C1584" t="str">
        <f>IF(SUM('A4'!S1615:X1615)=6,'Angaben KH-Standort'!$D$12,"")</f>
        <v/>
      </c>
      <c r="D1584" t="str">
        <f>IF(SUM('A4'!S1615:X1615)=6,'A1'!$F$14,"")</f>
        <v/>
      </c>
      <c r="E1584" t="str">
        <f>IF(SUM('A4'!S1615:X1615)=6,'A4'!C1615,"")</f>
        <v/>
      </c>
      <c r="F1584" t="str">
        <f>IF(SUM('A4'!S1615:X1615)=6,'A4'!D1615,"")</f>
        <v/>
      </c>
      <c r="G1584" t="str">
        <f>IF(SUM('A4'!S1615:X1615)=6,'A4'!E1615,"")</f>
        <v/>
      </c>
      <c r="H1584" t="str">
        <f>IF(SUM('A4'!S1615:X1615)=6,'A4'!F1615,"")</f>
        <v/>
      </c>
      <c r="I1584" t="str">
        <f>IF(SUM('A4'!S1615:X1615)=6,'A4'!G1615,"")</f>
        <v/>
      </c>
      <c r="J1584" s="308" t="str">
        <f>IF(SUM('A4'!S1615:X1615)=6,'A4'!H1615,"")</f>
        <v/>
      </c>
    </row>
    <row r="1585" spans="1:10" x14ac:dyDescent="0.25">
      <c r="A1585" t="str">
        <f>IF(SUM('A4'!S1616:X1616)=6,'Angaben KH-Standort'!$D$25,"")</f>
        <v/>
      </c>
      <c r="B1585" t="str">
        <f>IF(SUM('A4'!S1616:X1616)=6,'Angaben KH-Standort'!$D$26,"")</f>
        <v/>
      </c>
      <c r="C1585" t="str">
        <f>IF(SUM('A4'!S1616:X1616)=6,'Angaben KH-Standort'!$D$12,"")</f>
        <v/>
      </c>
      <c r="D1585" t="str">
        <f>IF(SUM('A4'!S1616:X1616)=6,'A1'!$F$14,"")</f>
        <v/>
      </c>
      <c r="E1585" t="str">
        <f>IF(SUM('A4'!S1616:X1616)=6,'A4'!C1616,"")</f>
        <v/>
      </c>
      <c r="F1585" t="str">
        <f>IF(SUM('A4'!S1616:X1616)=6,'A4'!D1616,"")</f>
        <v/>
      </c>
      <c r="G1585" t="str">
        <f>IF(SUM('A4'!S1616:X1616)=6,'A4'!E1616,"")</f>
        <v/>
      </c>
      <c r="H1585" t="str">
        <f>IF(SUM('A4'!S1616:X1616)=6,'A4'!F1616,"")</f>
        <v/>
      </c>
      <c r="I1585" t="str">
        <f>IF(SUM('A4'!S1616:X1616)=6,'A4'!G1616,"")</f>
        <v/>
      </c>
      <c r="J1585" s="308" t="str">
        <f>IF(SUM('A4'!S1616:X1616)=6,'A4'!H1616,"")</f>
        <v/>
      </c>
    </row>
    <row r="1586" spans="1:10" x14ac:dyDescent="0.25">
      <c r="A1586" t="str">
        <f>IF(SUM('A4'!S1617:X1617)=6,'Angaben KH-Standort'!$D$25,"")</f>
        <v/>
      </c>
      <c r="B1586" t="str">
        <f>IF(SUM('A4'!S1617:X1617)=6,'Angaben KH-Standort'!$D$26,"")</f>
        <v/>
      </c>
      <c r="C1586" t="str">
        <f>IF(SUM('A4'!S1617:X1617)=6,'Angaben KH-Standort'!$D$12,"")</f>
        <v/>
      </c>
      <c r="D1586" t="str">
        <f>IF(SUM('A4'!S1617:X1617)=6,'A1'!$F$14,"")</f>
        <v/>
      </c>
      <c r="E1586" t="str">
        <f>IF(SUM('A4'!S1617:X1617)=6,'A4'!C1617,"")</f>
        <v/>
      </c>
      <c r="F1586" t="str">
        <f>IF(SUM('A4'!S1617:X1617)=6,'A4'!D1617,"")</f>
        <v/>
      </c>
      <c r="G1586" t="str">
        <f>IF(SUM('A4'!S1617:X1617)=6,'A4'!E1617,"")</f>
        <v/>
      </c>
      <c r="H1586" t="str">
        <f>IF(SUM('A4'!S1617:X1617)=6,'A4'!F1617,"")</f>
        <v/>
      </c>
      <c r="I1586" t="str">
        <f>IF(SUM('A4'!S1617:X1617)=6,'A4'!G1617,"")</f>
        <v/>
      </c>
      <c r="J1586" s="308" t="str">
        <f>IF(SUM('A4'!S1617:X1617)=6,'A4'!H1617,"")</f>
        <v/>
      </c>
    </row>
    <row r="1587" spans="1:10" x14ac:dyDescent="0.25">
      <c r="A1587" t="str">
        <f>IF(SUM('A4'!S1618:X1618)=6,'Angaben KH-Standort'!$D$25,"")</f>
        <v/>
      </c>
      <c r="B1587" t="str">
        <f>IF(SUM('A4'!S1618:X1618)=6,'Angaben KH-Standort'!$D$26,"")</f>
        <v/>
      </c>
      <c r="C1587" t="str">
        <f>IF(SUM('A4'!S1618:X1618)=6,'Angaben KH-Standort'!$D$12,"")</f>
        <v/>
      </c>
      <c r="D1587" t="str">
        <f>IF(SUM('A4'!S1618:X1618)=6,'A1'!$F$14,"")</f>
        <v/>
      </c>
      <c r="E1587" t="str">
        <f>IF(SUM('A4'!S1618:X1618)=6,'A4'!C1618,"")</f>
        <v/>
      </c>
      <c r="F1587" t="str">
        <f>IF(SUM('A4'!S1618:X1618)=6,'A4'!D1618,"")</f>
        <v/>
      </c>
      <c r="G1587" t="str">
        <f>IF(SUM('A4'!S1618:X1618)=6,'A4'!E1618,"")</f>
        <v/>
      </c>
      <c r="H1587" t="str">
        <f>IF(SUM('A4'!S1618:X1618)=6,'A4'!F1618,"")</f>
        <v/>
      </c>
      <c r="I1587" t="str">
        <f>IF(SUM('A4'!S1618:X1618)=6,'A4'!G1618,"")</f>
        <v/>
      </c>
      <c r="J1587" s="308" t="str">
        <f>IF(SUM('A4'!S1618:X1618)=6,'A4'!H1618,"")</f>
        <v/>
      </c>
    </row>
    <row r="1588" spans="1:10" x14ac:dyDescent="0.25">
      <c r="A1588" t="str">
        <f>IF(SUM('A4'!S1619:X1619)=6,'Angaben KH-Standort'!$D$25,"")</f>
        <v/>
      </c>
      <c r="B1588" t="str">
        <f>IF(SUM('A4'!S1619:X1619)=6,'Angaben KH-Standort'!$D$26,"")</f>
        <v/>
      </c>
      <c r="C1588" t="str">
        <f>IF(SUM('A4'!S1619:X1619)=6,'Angaben KH-Standort'!$D$12,"")</f>
        <v/>
      </c>
      <c r="D1588" t="str">
        <f>IF(SUM('A4'!S1619:X1619)=6,'A1'!$F$14,"")</f>
        <v/>
      </c>
      <c r="E1588" t="str">
        <f>IF(SUM('A4'!S1619:X1619)=6,'A4'!C1619,"")</f>
        <v/>
      </c>
      <c r="F1588" t="str">
        <f>IF(SUM('A4'!S1619:X1619)=6,'A4'!D1619,"")</f>
        <v/>
      </c>
      <c r="G1588" t="str">
        <f>IF(SUM('A4'!S1619:X1619)=6,'A4'!E1619,"")</f>
        <v/>
      </c>
      <c r="H1588" t="str">
        <f>IF(SUM('A4'!S1619:X1619)=6,'A4'!F1619,"")</f>
        <v/>
      </c>
      <c r="I1588" t="str">
        <f>IF(SUM('A4'!S1619:X1619)=6,'A4'!G1619,"")</f>
        <v/>
      </c>
      <c r="J1588" s="308" t="str">
        <f>IF(SUM('A4'!S1619:X1619)=6,'A4'!H1619,"")</f>
        <v/>
      </c>
    </row>
    <row r="1589" spans="1:10" x14ac:dyDescent="0.25">
      <c r="A1589" t="str">
        <f>IF(SUM('A4'!S1620:X1620)=6,'Angaben KH-Standort'!$D$25,"")</f>
        <v/>
      </c>
      <c r="B1589" t="str">
        <f>IF(SUM('A4'!S1620:X1620)=6,'Angaben KH-Standort'!$D$26,"")</f>
        <v/>
      </c>
      <c r="C1589" t="str">
        <f>IF(SUM('A4'!S1620:X1620)=6,'Angaben KH-Standort'!$D$12,"")</f>
        <v/>
      </c>
      <c r="D1589" t="str">
        <f>IF(SUM('A4'!S1620:X1620)=6,'A1'!$F$14,"")</f>
        <v/>
      </c>
      <c r="E1589" t="str">
        <f>IF(SUM('A4'!S1620:X1620)=6,'A4'!C1620,"")</f>
        <v/>
      </c>
      <c r="F1589" t="str">
        <f>IF(SUM('A4'!S1620:X1620)=6,'A4'!D1620,"")</f>
        <v/>
      </c>
      <c r="G1589" t="str">
        <f>IF(SUM('A4'!S1620:X1620)=6,'A4'!E1620,"")</f>
        <v/>
      </c>
      <c r="H1589" t="str">
        <f>IF(SUM('A4'!S1620:X1620)=6,'A4'!F1620,"")</f>
        <v/>
      </c>
      <c r="I1589" t="str">
        <f>IF(SUM('A4'!S1620:X1620)=6,'A4'!G1620,"")</f>
        <v/>
      </c>
      <c r="J1589" s="308" t="str">
        <f>IF(SUM('A4'!S1620:X1620)=6,'A4'!H1620,"")</f>
        <v/>
      </c>
    </row>
    <row r="1590" spans="1:10" x14ac:dyDescent="0.25">
      <c r="A1590" t="str">
        <f>IF(SUM('A4'!S1621:X1621)=6,'Angaben KH-Standort'!$D$25,"")</f>
        <v/>
      </c>
      <c r="B1590" t="str">
        <f>IF(SUM('A4'!S1621:X1621)=6,'Angaben KH-Standort'!$D$26,"")</f>
        <v/>
      </c>
      <c r="C1590" t="str">
        <f>IF(SUM('A4'!S1621:X1621)=6,'Angaben KH-Standort'!$D$12,"")</f>
        <v/>
      </c>
      <c r="D1590" t="str">
        <f>IF(SUM('A4'!S1621:X1621)=6,'A1'!$F$14,"")</f>
        <v/>
      </c>
      <c r="E1590" t="str">
        <f>IF(SUM('A4'!S1621:X1621)=6,'A4'!C1621,"")</f>
        <v/>
      </c>
      <c r="F1590" t="str">
        <f>IF(SUM('A4'!S1621:X1621)=6,'A4'!D1621,"")</f>
        <v/>
      </c>
      <c r="G1590" t="str">
        <f>IF(SUM('A4'!S1621:X1621)=6,'A4'!E1621,"")</f>
        <v/>
      </c>
      <c r="H1590" t="str">
        <f>IF(SUM('A4'!S1621:X1621)=6,'A4'!F1621,"")</f>
        <v/>
      </c>
      <c r="I1590" t="str">
        <f>IF(SUM('A4'!S1621:X1621)=6,'A4'!G1621,"")</f>
        <v/>
      </c>
      <c r="J1590" s="308" t="str">
        <f>IF(SUM('A4'!S1621:X1621)=6,'A4'!H1621,"")</f>
        <v/>
      </c>
    </row>
    <row r="1591" spans="1:10" x14ac:dyDescent="0.25">
      <c r="A1591" t="str">
        <f>IF(SUM('A4'!S1622:X1622)=6,'Angaben KH-Standort'!$D$25,"")</f>
        <v/>
      </c>
      <c r="B1591" t="str">
        <f>IF(SUM('A4'!S1622:X1622)=6,'Angaben KH-Standort'!$D$26,"")</f>
        <v/>
      </c>
      <c r="C1591" t="str">
        <f>IF(SUM('A4'!S1622:X1622)=6,'Angaben KH-Standort'!$D$12,"")</f>
        <v/>
      </c>
      <c r="D1591" t="str">
        <f>IF(SUM('A4'!S1622:X1622)=6,'A1'!$F$14,"")</f>
        <v/>
      </c>
      <c r="E1591" t="str">
        <f>IF(SUM('A4'!S1622:X1622)=6,'A4'!C1622,"")</f>
        <v/>
      </c>
      <c r="F1591" t="str">
        <f>IF(SUM('A4'!S1622:X1622)=6,'A4'!D1622,"")</f>
        <v/>
      </c>
      <c r="G1591" t="str">
        <f>IF(SUM('A4'!S1622:X1622)=6,'A4'!E1622,"")</f>
        <v/>
      </c>
      <c r="H1591" t="str">
        <f>IF(SUM('A4'!S1622:X1622)=6,'A4'!F1622,"")</f>
        <v/>
      </c>
      <c r="I1591" t="str">
        <f>IF(SUM('A4'!S1622:X1622)=6,'A4'!G1622,"")</f>
        <v/>
      </c>
      <c r="J1591" s="308" t="str">
        <f>IF(SUM('A4'!S1622:X1622)=6,'A4'!H1622,"")</f>
        <v/>
      </c>
    </row>
    <row r="1592" spans="1:10" x14ac:dyDescent="0.25">
      <c r="A1592" t="str">
        <f>IF(SUM('A4'!S1623:X1623)=6,'Angaben KH-Standort'!$D$25,"")</f>
        <v/>
      </c>
      <c r="B1592" t="str">
        <f>IF(SUM('A4'!S1623:X1623)=6,'Angaben KH-Standort'!$D$26,"")</f>
        <v/>
      </c>
      <c r="C1592" t="str">
        <f>IF(SUM('A4'!S1623:X1623)=6,'Angaben KH-Standort'!$D$12,"")</f>
        <v/>
      </c>
      <c r="D1592" t="str">
        <f>IF(SUM('A4'!S1623:X1623)=6,'A1'!$F$14,"")</f>
        <v/>
      </c>
      <c r="E1592" t="str">
        <f>IF(SUM('A4'!S1623:X1623)=6,'A4'!C1623,"")</f>
        <v/>
      </c>
      <c r="F1592" t="str">
        <f>IF(SUM('A4'!S1623:X1623)=6,'A4'!D1623,"")</f>
        <v/>
      </c>
      <c r="G1592" t="str">
        <f>IF(SUM('A4'!S1623:X1623)=6,'A4'!E1623,"")</f>
        <v/>
      </c>
      <c r="H1592" t="str">
        <f>IF(SUM('A4'!S1623:X1623)=6,'A4'!F1623,"")</f>
        <v/>
      </c>
      <c r="I1592" t="str">
        <f>IF(SUM('A4'!S1623:X1623)=6,'A4'!G1623,"")</f>
        <v/>
      </c>
      <c r="J1592" s="308" t="str">
        <f>IF(SUM('A4'!S1623:X1623)=6,'A4'!H1623,"")</f>
        <v/>
      </c>
    </row>
    <row r="1593" spans="1:10" x14ac:dyDescent="0.25">
      <c r="A1593" t="str">
        <f>IF(SUM('A4'!S1624:X1624)=6,'Angaben KH-Standort'!$D$25,"")</f>
        <v/>
      </c>
      <c r="B1593" t="str">
        <f>IF(SUM('A4'!S1624:X1624)=6,'Angaben KH-Standort'!$D$26,"")</f>
        <v/>
      </c>
      <c r="C1593" t="str">
        <f>IF(SUM('A4'!S1624:X1624)=6,'Angaben KH-Standort'!$D$12,"")</f>
        <v/>
      </c>
      <c r="D1593" t="str">
        <f>IF(SUM('A4'!S1624:X1624)=6,'A1'!$F$14,"")</f>
        <v/>
      </c>
      <c r="E1593" t="str">
        <f>IF(SUM('A4'!S1624:X1624)=6,'A4'!C1624,"")</f>
        <v/>
      </c>
      <c r="F1593" t="str">
        <f>IF(SUM('A4'!S1624:X1624)=6,'A4'!D1624,"")</f>
        <v/>
      </c>
      <c r="G1593" t="str">
        <f>IF(SUM('A4'!S1624:X1624)=6,'A4'!E1624,"")</f>
        <v/>
      </c>
      <c r="H1593" t="str">
        <f>IF(SUM('A4'!S1624:X1624)=6,'A4'!F1624,"")</f>
        <v/>
      </c>
      <c r="I1593" t="str">
        <f>IF(SUM('A4'!S1624:X1624)=6,'A4'!G1624,"")</f>
        <v/>
      </c>
      <c r="J1593" s="308" t="str">
        <f>IF(SUM('A4'!S1624:X1624)=6,'A4'!H1624,"")</f>
        <v/>
      </c>
    </row>
    <row r="1594" spans="1:10" x14ac:dyDescent="0.25">
      <c r="A1594" t="str">
        <f>IF(SUM('A4'!S1625:X1625)=6,'Angaben KH-Standort'!$D$25,"")</f>
        <v/>
      </c>
      <c r="B1594" t="str">
        <f>IF(SUM('A4'!S1625:X1625)=6,'Angaben KH-Standort'!$D$26,"")</f>
        <v/>
      </c>
      <c r="C1594" t="str">
        <f>IF(SUM('A4'!S1625:X1625)=6,'Angaben KH-Standort'!$D$12,"")</f>
        <v/>
      </c>
      <c r="D1594" t="str">
        <f>IF(SUM('A4'!S1625:X1625)=6,'A1'!$F$14,"")</f>
        <v/>
      </c>
      <c r="E1594" t="str">
        <f>IF(SUM('A4'!S1625:X1625)=6,'A4'!C1625,"")</f>
        <v/>
      </c>
      <c r="F1594" t="str">
        <f>IF(SUM('A4'!S1625:X1625)=6,'A4'!D1625,"")</f>
        <v/>
      </c>
      <c r="G1594" t="str">
        <f>IF(SUM('A4'!S1625:X1625)=6,'A4'!E1625,"")</f>
        <v/>
      </c>
      <c r="H1594" t="str">
        <f>IF(SUM('A4'!S1625:X1625)=6,'A4'!F1625,"")</f>
        <v/>
      </c>
      <c r="I1594" t="str">
        <f>IF(SUM('A4'!S1625:X1625)=6,'A4'!G1625,"")</f>
        <v/>
      </c>
      <c r="J1594" s="308" t="str">
        <f>IF(SUM('A4'!S1625:X1625)=6,'A4'!H1625,"")</f>
        <v/>
      </c>
    </row>
    <row r="1595" spans="1:10" x14ac:dyDescent="0.25">
      <c r="A1595" t="str">
        <f>IF(SUM('A4'!S1626:X1626)=6,'Angaben KH-Standort'!$D$25,"")</f>
        <v/>
      </c>
      <c r="B1595" t="str">
        <f>IF(SUM('A4'!S1626:X1626)=6,'Angaben KH-Standort'!$D$26,"")</f>
        <v/>
      </c>
      <c r="C1595" t="str">
        <f>IF(SUM('A4'!S1626:X1626)=6,'Angaben KH-Standort'!$D$12,"")</f>
        <v/>
      </c>
      <c r="D1595" t="str">
        <f>IF(SUM('A4'!S1626:X1626)=6,'A1'!$F$14,"")</f>
        <v/>
      </c>
      <c r="E1595" t="str">
        <f>IF(SUM('A4'!S1626:X1626)=6,'A4'!C1626,"")</f>
        <v/>
      </c>
      <c r="F1595" t="str">
        <f>IF(SUM('A4'!S1626:X1626)=6,'A4'!D1626,"")</f>
        <v/>
      </c>
      <c r="G1595" t="str">
        <f>IF(SUM('A4'!S1626:X1626)=6,'A4'!E1626,"")</f>
        <v/>
      </c>
      <c r="H1595" t="str">
        <f>IF(SUM('A4'!S1626:X1626)=6,'A4'!F1626,"")</f>
        <v/>
      </c>
      <c r="I1595" t="str">
        <f>IF(SUM('A4'!S1626:X1626)=6,'A4'!G1626,"")</f>
        <v/>
      </c>
      <c r="J1595" s="308" t="str">
        <f>IF(SUM('A4'!S1626:X1626)=6,'A4'!H1626,"")</f>
        <v/>
      </c>
    </row>
    <row r="1596" spans="1:10" x14ac:dyDescent="0.25">
      <c r="A1596" t="str">
        <f>IF(SUM('A4'!S1627:X1627)=6,'Angaben KH-Standort'!$D$25,"")</f>
        <v/>
      </c>
      <c r="B1596" t="str">
        <f>IF(SUM('A4'!S1627:X1627)=6,'Angaben KH-Standort'!$D$26,"")</f>
        <v/>
      </c>
      <c r="C1596" t="str">
        <f>IF(SUM('A4'!S1627:X1627)=6,'Angaben KH-Standort'!$D$12,"")</f>
        <v/>
      </c>
      <c r="D1596" t="str">
        <f>IF(SUM('A4'!S1627:X1627)=6,'A1'!$F$14,"")</f>
        <v/>
      </c>
      <c r="E1596" t="str">
        <f>IF(SUM('A4'!S1627:X1627)=6,'A4'!C1627,"")</f>
        <v/>
      </c>
      <c r="F1596" t="str">
        <f>IF(SUM('A4'!S1627:X1627)=6,'A4'!D1627,"")</f>
        <v/>
      </c>
      <c r="G1596" t="str">
        <f>IF(SUM('A4'!S1627:X1627)=6,'A4'!E1627,"")</f>
        <v/>
      </c>
      <c r="H1596" t="str">
        <f>IF(SUM('A4'!S1627:X1627)=6,'A4'!F1627,"")</f>
        <v/>
      </c>
      <c r="I1596" t="str">
        <f>IF(SUM('A4'!S1627:X1627)=6,'A4'!G1627,"")</f>
        <v/>
      </c>
      <c r="J1596" s="308" t="str">
        <f>IF(SUM('A4'!S1627:X1627)=6,'A4'!H1627,"")</f>
        <v/>
      </c>
    </row>
    <row r="1597" spans="1:10" x14ac:dyDescent="0.25">
      <c r="A1597" t="str">
        <f>IF(SUM('A4'!S1628:X1628)=6,'Angaben KH-Standort'!$D$25,"")</f>
        <v/>
      </c>
      <c r="B1597" t="str">
        <f>IF(SUM('A4'!S1628:X1628)=6,'Angaben KH-Standort'!$D$26,"")</f>
        <v/>
      </c>
      <c r="C1597" t="str">
        <f>IF(SUM('A4'!S1628:X1628)=6,'Angaben KH-Standort'!$D$12,"")</f>
        <v/>
      </c>
      <c r="D1597" t="str">
        <f>IF(SUM('A4'!S1628:X1628)=6,'A1'!$F$14,"")</f>
        <v/>
      </c>
      <c r="E1597" t="str">
        <f>IF(SUM('A4'!S1628:X1628)=6,'A4'!C1628,"")</f>
        <v/>
      </c>
      <c r="F1597" t="str">
        <f>IF(SUM('A4'!S1628:X1628)=6,'A4'!D1628,"")</f>
        <v/>
      </c>
      <c r="G1597" t="str">
        <f>IF(SUM('A4'!S1628:X1628)=6,'A4'!E1628,"")</f>
        <v/>
      </c>
      <c r="H1597" t="str">
        <f>IF(SUM('A4'!S1628:X1628)=6,'A4'!F1628,"")</f>
        <v/>
      </c>
      <c r="I1597" t="str">
        <f>IF(SUM('A4'!S1628:X1628)=6,'A4'!G1628,"")</f>
        <v/>
      </c>
      <c r="J1597" s="308" t="str">
        <f>IF(SUM('A4'!S1628:X1628)=6,'A4'!H1628,"")</f>
        <v/>
      </c>
    </row>
    <row r="1598" spans="1:10" x14ac:dyDescent="0.25">
      <c r="A1598" t="str">
        <f>IF(SUM('A4'!S1629:X1629)=6,'Angaben KH-Standort'!$D$25,"")</f>
        <v/>
      </c>
      <c r="B1598" t="str">
        <f>IF(SUM('A4'!S1629:X1629)=6,'Angaben KH-Standort'!$D$26,"")</f>
        <v/>
      </c>
      <c r="C1598" t="str">
        <f>IF(SUM('A4'!S1629:X1629)=6,'Angaben KH-Standort'!$D$12,"")</f>
        <v/>
      </c>
      <c r="D1598" t="str">
        <f>IF(SUM('A4'!S1629:X1629)=6,'A1'!$F$14,"")</f>
        <v/>
      </c>
      <c r="E1598" t="str">
        <f>IF(SUM('A4'!S1629:X1629)=6,'A4'!C1629,"")</f>
        <v/>
      </c>
      <c r="F1598" t="str">
        <f>IF(SUM('A4'!S1629:X1629)=6,'A4'!D1629,"")</f>
        <v/>
      </c>
      <c r="G1598" t="str">
        <f>IF(SUM('A4'!S1629:X1629)=6,'A4'!E1629,"")</f>
        <v/>
      </c>
      <c r="H1598" t="str">
        <f>IF(SUM('A4'!S1629:X1629)=6,'A4'!F1629,"")</f>
        <v/>
      </c>
      <c r="I1598" t="str">
        <f>IF(SUM('A4'!S1629:X1629)=6,'A4'!G1629,"")</f>
        <v/>
      </c>
      <c r="J1598" s="308" t="str">
        <f>IF(SUM('A4'!S1629:X1629)=6,'A4'!H1629,"")</f>
        <v/>
      </c>
    </row>
    <row r="1599" spans="1:10" x14ac:dyDescent="0.25">
      <c r="A1599" t="str">
        <f>IF(SUM('A4'!S1630:X1630)=6,'Angaben KH-Standort'!$D$25,"")</f>
        <v/>
      </c>
      <c r="B1599" t="str">
        <f>IF(SUM('A4'!S1630:X1630)=6,'Angaben KH-Standort'!$D$26,"")</f>
        <v/>
      </c>
      <c r="C1599" t="str">
        <f>IF(SUM('A4'!S1630:X1630)=6,'Angaben KH-Standort'!$D$12,"")</f>
        <v/>
      </c>
      <c r="D1599" t="str">
        <f>IF(SUM('A4'!S1630:X1630)=6,'A1'!$F$14,"")</f>
        <v/>
      </c>
      <c r="E1599" t="str">
        <f>IF(SUM('A4'!S1630:X1630)=6,'A4'!C1630,"")</f>
        <v/>
      </c>
      <c r="F1599" t="str">
        <f>IF(SUM('A4'!S1630:X1630)=6,'A4'!D1630,"")</f>
        <v/>
      </c>
      <c r="G1599" t="str">
        <f>IF(SUM('A4'!S1630:X1630)=6,'A4'!E1630,"")</f>
        <v/>
      </c>
      <c r="H1599" t="str">
        <f>IF(SUM('A4'!S1630:X1630)=6,'A4'!F1630,"")</f>
        <v/>
      </c>
      <c r="I1599" t="str">
        <f>IF(SUM('A4'!S1630:X1630)=6,'A4'!G1630,"")</f>
        <v/>
      </c>
      <c r="J1599" s="308" t="str">
        <f>IF(SUM('A4'!S1630:X1630)=6,'A4'!H1630,"")</f>
        <v/>
      </c>
    </row>
    <row r="1600" spans="1:10" x14ac:dyDescent="0.25">
      <c r="A1600" t="str">
        <f>IF(SUM('A4'!S1631:X1631)=6,'Angaben KH-Standort'!$D$25,"")</f>
        <v/>
      </c>
      <c r="B1600" t="str">
        <f>IF(SUM('A4'!S1631:X1631)=6,'Angaben KH-Standort'!$D$26,"")</f>
        <v/>
      </c>
      <c r="C1600" t="str">
        <f>IF(SUM('A4'!S1631:X1631)=6,'Angaben KH-Standort'!$D$12,"")</f>
        <v/>
      </c>
      <c r="D1600" t="str">
        <f>IF(SUM('A4'!S1631:X1631)=6,'A1'!$F$14,"")</f>
        <v/>
      </c>
      <c r="E1600" t="str">
        <f>IF(SUM('A4'!S1631:X1631)=6,'A4'!C1631,"")</f>
        <v/>
      </c>
      <c r="F1600" t="str">
        <f>IF(SUM('A4'!S1631:X1631)=6,'A4'!D1631,"")</f>
        <v/>
      </c>
      <c r="G1600" t="str">
        <f>IF(SUM('A4'!S1631:X1631)=6,'A4'!E1631,"")</f>
        <v/>
      </c>
      <c r="H1600" t="str">
        <f>IF(SUM('A4'!S1631:X1631)=6,'A4'!F1631,"")</f>
        <v/>
      </c>
      <c r="I1600" t="str">
        <f>IF(SUM('A4'!S1631:X1631)=6,'A4'!G1631,"")</f>
        <v/>
      </c>
      <c r="J1600" s="308" t="str">
        <f>IF(SUM('A4'!S1631:X1631)=6,'A4'!H1631,"")</f>
        <v/>
      </c>
    </row>
    <row r="1601" spans="1:10" x14ac:dyDescent="0.25">
      <c r="A1601" t="str">
        <f>IF(SUM('A4'!S1632:X1632)=6,'Angaben KH-Standort'!$D$25,"")</f>
        <v/>
      </c>
      <c r="B1601" t="str">
        <f>IF(SUM('A4'!S1632:X1632)=6,'Angaben KH-Standort'!$D$26,"")</f>
        <v/>
      </c>
      <c r="C1601" t="str">
        <f>IF(SUM('A4'!S1632:X1632)=6,'Angaben KH-Standort'!$D$12,"")</f>
        <v/>
      </c>
      <c r="D1601" t="str">
        <f>IF(SUM('A4'!S1632:X1632)=6,'A1'!$F$14,"")</f>
        <v/>
      </c>
      <c r="E1601" t="str">
        <f>IF(SUM('A4'!S1632:X1632)=6,'A4'!C1632,"")</f>
        <v/>
      </c>
      <c r="F1601" t="str">
        <f>IF(SUM('A4'!S1632:X1632)=6,'A4'!D1632,"")</f>
        <v/>
      </c>
      <c r="G1601" t="str">
        <f>IF(SUM('A4'!S1632:X1632)=6,'A4'!E1632,"")</f>
        <v/>
      </c>
      <c r="H1601" t="str">
        <f>IF(SUM('A4'!S1632:X1632)=6,'A4'!F1632,"")</f>
        <v/>
      </c>
      <c r="I1601" t="str">
        <f>IF(SUM('A4'!S1632:X1632)=6,'A4'!G1632,"")</f>
        <v/>
      </c>
      <c r="J1601" s="308" t="str">
        <f>IF(SUM('A4'!S1632:X1632)=6,'A4'!H1632,"")</f>
        <v/>
      </c>
    </row>
    <row r="1602" spans="1:10" x14ac:dyDescent="0.25">
      <c r="A1602" t="str">
        <f>IF(SUM('A4'!S1633:X1633)=6,'Angaben KH-Standort'!$D$25,"")</f>
        <v/>
      </c>
      <c r="B1602" t="str">
        <f>IF(SUM('A4'!S1633:X1633)=6,'Angaben KH-Standort'!$D$26,"")</f>
        <v/>
      </c>
      <c r="C1602" t="str">
        <f>IF(SUM('A4'!S1633:X1633)=6,'Angaben KH-Standort'!$D$12,"")</f>
        <v/>
      </c>
      <c r="D1602" t="str">
        <f>IF(SUM('A4'!S1633:X1633)=6,'A1'!$F$14,"")</f>
        <v/>
      </c>
      <c r="E1602" t="str">
        <f>IF(SUM('A4'!S1633:X1633)=6,'A4'!C1633,"")</f>
        <v/>
      </c>
      <c r="F1602" t="str">
        <f>IF(SUM('A4'!S1633:X1633)=6,'A4'!D1633,"")</f>
        <v/>
      </c>
      <c r="G1602" t="str">
        <f>IF(SUM('A4'!S1633:X1633)=6,'A4'!E1633,"")</f>
        <v/>
      </c>
      <c r="H1602" t="str">
        <f>IF(SUM('A4'!S1633:X1633)=6,'A4'!F1633,"")</f>
        <v/>
      </c>
      <c r="I1602" t="str">
        <f>IF(SUM('A4'!S1633:X1633)=6,'A4'!G1633,"")</f>
        <v/>
      </c>
      <c r="J1602" s="308" t="str">
        <f>IF(SUM('A4'!S1633:X1633)=6,'A4'!H1633,"")</f>
        <v/>
      </c>
    </row>
    <row r="1603" spans="1:10" x14ac:dyDescent="0.25">
      <c r="A1603" t="str">
        <f>IF(SUM('A4'!S1634:X1634)=6,'Angaben KH-Standort'!$D$25,"")</f>
        <v/>
      </c>
      <c r="B1603" t="str">
        <f>IF(SUM('A4'!S1634:X1634)=6,'Angaben KH-Standort'!$D$26,"")</f>
        <v/>
      </c>
      <c r="C1603" t="str">
        <f>IF(SUM('A4'!S1634:X1634)=6,'Angaben KH-Standort'!$D$12,"")</f>
        <v/>
      </c>
      <c r="D1603" t="str">
        <f>IF(SUM('A4'!S1634:X1634)=6,'A1'!$F$14,"")</f>
        <v/>
      </c>
      <c r="E1603" t="str">
        <f>IF(SUM('A4'!S1634:X1634)=6,'A4'!C1634,"")</f>
        <v/>
      </c>
      <c r="F1603" t="str">
        <f>IF(SUM('A4'!S1634:X1634)=6,'A4'!D1634,"")</f>
        <v/>
      </c>
      <c r="G1603" t="str">
        <f>IF(SUM('A4'!S1634:X1634)=6,'A4'!E1634,"")</f>
        <v/>
      </c>
      <c r="H1603" t="str">
        <f>IF(SUM('A4'!S1634:X1634)=6,'A4'!F1634,"")</f>
        <v/>
      </c>
      <c r="I1603" t="str">
        <f>IF(SUM('A4'!S1634:X1634)=6,'A4'!G1634,"")</f>
        <v/>
      </c>
      <c r="J1603" s="308" t="str">
        <f>IF(SUM('A4'!S1634:X1634)=6,'A4'!H1634,"")</f>
        <v/>
      </c>
    </row>
    <row r="1604" spans="1:10" x14ac:dyDescent="0.25">
      <c r="A1604" t="str">
        <f>IF(SUM('A4'!S1635:X1635)=6,'Angaben KH-Standort'!$D$25,"")</f>
        <v/>
      </c>
      <c r="B1604" t="str">
        <f>IF(SUM('A4'!S1635:X1635)=6,'Angaben KH-Standort'!$D$26,"")</f>
        <v/>
      </c>
      <c r="C1604" t="str">
        <f>IF(SUM('A4'!S1635:X1635)=6,'Angaben KH-Standort'!$D$12,"")</f>
        <v/>
      </c>
      <c r="D1604" t="str">
        <f>IF(SUM('A4'!S1635:X1635)=6,'A1'!$F$14,"")</f>
        <v/>
      </c>
      <c r="E1604" t="str">
        <f>IF(SUM('A4'!S1635:X1635)=6,'A4'!C1635,"")</f>
        <v/>
      </c>
      <c r="F1604" t="str">
        <f>IF(SUM('A4'!S1635:X1635)=6,'A4'!D1635,"")</f>
        <v/>
      </c>
      <c r="G1604" t="str">
        <f>IF(SUM('A4'!S1635:X1635)=6,'A4'!E1635,"")</f>
        <v/>
      </c>
      <c r="H1604" t="str">
        <f>IF(SUM('A4'!S1635:X1635)=6,'A4'!F1635,"")</f>
        <v/>
      </c>
      <c r="I1604" t="str">
        <f>IF(SUM('A4'!S1635:X1635)=6,'A4'!G1635,"")</f>
        <v/>
      </c>
      <c r="J1604" s="308" t="str">
        <f>IF(SUM('A4'!S1635:X1635)=6,'A4'!H1635,"")</f>
        <v/>
      </c>
    </row>
    <row r="1605" spans="1:10" x14ac:dyDescent="0.25">
      <c r="A1605" t="str">
        <f>IF(SUM('A4'!S1636:X1636)=6,'Angaben KH-Standort'!$D$25,"")</f>
        <v/>
      </c>
      <c r="B1605" t="str">
        <f>IF(SUM('A4'!S1636:X1636)=6,'Angaben KH-Standort'!$D$26,"")</f>
        <v/>
      </c>
      <c r="C1605" t="str">
        <f>IF(SUM('A4'!S1636:X1636)=6,'Angaben KH-Standort'!$D$12,"")</f>
        <v/>
      </c>
      <c r="D1605" t="str">
        <f>IF(SUM('A4'!S1636:X1636)=6,'A1'!$F$14,"")</f>
        <v/>
      </c>
      <c r="E1605" t="str">
        <f>IF(SUM('A4'!S1636:X1636)=6,'A4'!C1636,"")</f>
        <v/>
      </c>
      <c r="F1605" t="str">
        <f>IF(SUM('A4'!S1636:X1636)=6,'A4'!D1636,"")</f>
        <v/>
      </c>
      <c r="G1605" t="str">
        <f>IF(SUM('A4'!S1636:X1636)=6,'A4'!E1636,"")</f>
        <v/>
      </c>
      <c r="H1605" t="str">
        <f>IF(SUM('A4'!S1636:X1636)=6,'A4'!F1636,"")</f>
        <v/>
      </c>
      <c r="I1605" t="str">
        <f>IF(SUM('A4'!S1636:X1636)=6,'A4'!G1636,"")</f>
        <v/>
      </c>
      <c r="J1605" s="308" t="str">
        <f>IF(SUM('A4'!S1636:X1636)=6,'A4'!H1636,"")</f>
        <v/>
      </c>
    </row>
    <row r="1606" spans="1:10" x14ac:dyDescent="0.25">
      <c r="A1606" t="str">
        <f>IF(SUM('A4'!S1637:X1637)=6,'Angaben KH-Standort'!$D$25,"")</f>
        <v/>
      </c>
      <c r="B1606" t="str">
        <f>IF(SUM('A4'!S1637:X1637)=6,'Angaben KH-Standort'!$D$26,"")</f>
        <v/>
      </c>
      <c r="C1606" t="str">
        <f>IF(SUM('A4'!S1637:X1637)=6,'Angaben KH-Standort'!$D$12,"")</f>
        <v/>
      </c>
      <c r="D1606" t="str">
        <f>IF(SUM('A4'!S1637:X1637)=6,'A1'!$F$14,"")</f>
        <v/>
      </c>
      <c r="E1606" t="str">
        <f>IF(SUM('A4'!S1637:X1637)=6,'A4'!C1637,"")</f>
        <v/>
      </c>
      <c r="F1606" t="str">
        <f>IF(SUM('A4'!S1637:X1637)=6,'A4'!D1637,"")</f>
        <v/>
      </c>
      <c r="G1606" t="str">
        <f>IF(SUM('A4'!S1637:X1637)=6,'A4'!E1637,"")</f>
        <v/>
      </c>
      <c r="H1606" t="str">
        <f>IF(SUM('A4'!S1637:X1637)=6,'A4'!F1637,"")</f>
        <v/>
      </c>
      <c r="I1606" t="str">
        <f>IF(SUM('A4'!S1637:X1637)=6,'A4'!G1637,"")</f>
        <v/>
      </c>
      <c r="J1606" s="308" t="str">
        <f>IF(SUM('A4'!S1637:X1637)=6,'A4'!H1637,"")</f>
        <v/>
      </c>
    </row>
    <row r="1607" spans="1:10" x14ac:dyDescent="0.25">
      <c r="A1607" t="str">
        <f>IF(SUM('A4'!S1638:X1638)=6,'Angaben KH-Standort'!$D$25,"")</f>
        <v/>
      </c>
      <c r="B1607" t="str">
        <f>IF(SUM('A4'!S1638:X1638)=6,'Angaben KH-Standort'!$D$26,"")</f>
        <v/>
      </c>
      <c r="C1607" t="str">
        <f>IF(SUM('A4'!S1638:X1638)=6,'Angaben KH-Standort'!$D$12,"")</f>
        <v/>
      </c>
      <c r="D1607" t="str">
        <f>IF(SUM('A4'!S1638:X1638)=6,'A1'!$F$14,"")</f>
        <v/>
      </c>
      <c r="E1607" t="str">
        <f>IF(SUM('A4'!S1638:X1638)=6,'A4'!C1638,"")</f>
        <v/>
      </c>
      <c r="F1607" t="str">
        <f>IF(SUM('A4'!S1638:X1638)=6,'A4'!D1638,"")</f>
        <v/>
      </c>
      <c r="G1607" t="str">
        <f>IF(SUM('A4'!S1638:X1638)=6,'A4'!E1638,"")</f>
        <v/>
      </c>
      <c r="H1607" t="str">
        <f>IF(SUM('A4'!S1638:X1638)=6,'A4'!F1638,"")</f>
        <v/>
      </c>
      <c r="I1607" t="str">
        <f>IF(SUM('A4'!S1638:X1638)=6,'A4'!G1638,"")</f>
        <v/>
      </c>
      <c r="J1607" s="308" t="str">
        <f>IF(SUM('A4'!S1638:X1638)=6,'A4'!H1638,"")</f>
        <v/>
      </c>
    </row>
    <row r="1608" spans="1:10" x14ac:dyDescent="0.25">
      <c r="A1608" t="str">
        <f>IF(SUM('A4'!S1639:X1639)=6,'Angaben KH-Standort'!$D$25,"")</f>
        <v/>
      </c>
      <c r="B1608" t="str">
        <f>IF(SUM('A4'!S1639:X1639)=6,'Angaben KH-Standort'!$D$26,"")</f>
        <v/>
      </c>
      <c r="C1608" t="str">
        <f>IF(SUM('A4'!S1639:X1639)=6,'Angaben KH-Standort'!$D$12,"")</f>
        <v/>
      </c>
      <c r="D1608" t="str">
        <f>IF(SUM('A4'!S1639:X1639)=6,'A1'!$F$14,"")</f>
        <v/>
      </c>
      <c r="E1608" t="str">
        <f>IF(SUM('A4'!S1639:X1639)=6,'A4'!C1639,"")</f>
        <v/>
      </c>
      <c r="F1608" t="str">
        <f>IF(SUM('A4'!S1639:X1639)=6,'A4'!D1639,"")</f>
        <v/>
      </c>
      <c r="G1608" t="str">
        <f>IF(SUM('A4'!S1639:X1639)=6,'A4'!E1639,"")</f>
        <v/>
      </c>
      <c r="H1608" t="str">
        <f>IF(SUM('A4'!S1639:X1639)=6,'A4'!F1639,"")</f>
        <v/>
      </c>
      <c r="I1608" t="str">
        <f>IF(SUM('A4'!S1639:X1639)=6,'A4'!G1639,"")</f>
        <v/>
      </c>
      <c r="J1608" s="308" t="str">
        <f>IF(SUM('A4'!S1639:X1639)=6,'A4'!H1639,"")</f>
        <v/>
      </c>
    </row>
    <row r="1609" spans="1:10" x14ac:dyDescent="0.25">
      <c r="A1609" t="str">
        <f>IF(SUM('A4'!S1640:X1640)=6,'Angaben KH-Standort'!$D$25,"")</f>
        <v/>
      </c>
      <c r="B1609" t="str">
        <f>IF(SUM('A4'!S1640:X1640)=6,'Angaben KH-Standort'!$D$26,"")</f>
        <v/>
      </c>
      <c r="C1609" t="str">
        <f>IF(SUM('A4'!S1640:X1640)=6,'Angaben KH-Standort'!$D$12,"")</f>
        <v/>
      </c>
      <c r="D1609" t="str">
        <f>IF(SUM('A4'!S1640:X1640)=6,'A1'!$F$14,"")</f>
        <v/>
      </c>
      <c r="E1609" t="str">
        <f>IF(SUM('A4'!S1640:X1640)=6,'A4'!C1640,"")</f>
        <v/>
      </c>
      <c r="F1609" t="str">
        <f>IF(SUM('A4'!S1640:X1640)=6,'A4'!D1640,"")</f>
        <v/>
      </c>
      <c r="G1609" t="str">
        <f>IF(SUM('A4'!S1640:X1640)=6,'A4'!E1640,"")</f>
        <v/>
      </c>
      <c r="H1609" t="str">
        <f>IF(SUM('A4'!S1640:X1640)=6,'A4'!F1640,"")</f>
        <v/>
      </c>
      <c r="I1609" t="str">
        <f>IF(SUM('A4'!S1640:X1640)=6,'A4'!G1640,"")</f>
        <v/>
      </c>
      <c r="J1609" s="308" t="str">
        <f>IF(SUM('A4'!S1640:X1640)=6,'A4'!H1640,"")</f>
        <v/>
      </c>
    </row>
    <row r="1610" spans="1:10" x14ac:dyDescent="0.25">
      <c r="A1610" t="str">
        <f>IF(SUM('A4'!S1641:X1641)=6,'Angaben KH-Standort'!$D$25,"")</f>
        <v/>
      </c>
      <c r="B1610" t="str">
        <f>IF(SUM('A4'!S1641:X1641)=6,'Angaben KH-Standort'!$D$26,"")</f>
        <v/>
      </c>
      <c r="C1610" t="str">
        <f>IF(SUM('A4'!S1641:X1641)=6,'Angaben KH-Standort'!$D$12,"")</f>
        <v/>
      </c>
      <c r="D1610" t="str">
        <f>IF(SUM('A4'!S1641:X1641)=6,'A1'!$F$14,"")</f>
        <v/>
      </c>
      <c r="E1610" t="str">
        <f>IF(SUM('A4'!S1641:X1641)=6,'A4'!C1641,"")</f>
        <v/>
      </c>
      <c r="F1610" t="str">
        <f>IF(SUM('A4'!S1641:X1641)=6,'A4'!D1641,"")</f>
        <v/>
      </c>
      <c r="G1610" t="str">
        <f>IF(SUM('A4'!S1641:X1641)=6,'A4'!E1641,"")</f>
        <v/>
      </c>
      <c r="H1610" t="str">
        <f>IF(SUM('A4'!S1641:X1641)=6,'A4'!F1641,"")</f>
        <v/>
      </c>
      <c r="I1610" t="str">
        <f>IF(SUM('A4'!S1641:X1641)=6,'A4'!G1641,"")</f>
        <v/>
      </c>
      <c r="J1610" s="308" t="str">
        <f>IF(SUM('A4'!S1641:X1641)=6,'A4'!H1641,"")</f>
        <v/>
      </c>
    </row>
    <row r="1611" spans="1:10" x14ac:dyDescent="0.25">
      <c r="A1611" t="str">
        <f>IF(SUM('A4'!S1642:X1642)=6,'Angaben KH-Standort'!$D$25,"")</f>
        <v/>
      </c>
      <c r="B1611" t="str">
        <f>IF(SUM('A4'!S1642:X1642)=6,'Angaben KH-Standort'!$D$26,"")</f>
        <v/>
      </c>
      <c r="C1611" t="str">
        <f>IF(SUM('A4'!S1642:X1642)=6,'Angaben KH-Standort'!$D$12,"")</f>
        <v/>
      </c>
      <c r="D1611" t="str">
        <f>IF(SUM('A4'!S1642:X1642)=6,'A1'!$F$14,"")</f>
        <v/>
      </c>
      <c r="E1611" t="str">
        <f>IF(SUM('A4'!S1642:X1642)=6,'A4'!C1642,"")</f>
        <v/>
      </c>
      <c r="F1611" t="str">
        <f>IF(SUM('A4'!S1642:X1642)=6,'A4'!D1642,"")</f>
        <v/>
      </c>
      <c r="G1611" t="str">
        <f>IF(SUM('A4'!S1642:X1642)=6,'A4'!E1642,"")</f>
        <v/>
      </c>
      <c r="H1611" t="str">
        <f>IF(SUM('A4'!S1642:X1642)=6,'A4'!F1642,"")</f>
        <v/>
      </c>
      <c r="I1611" t="str">
        <f>IF(SUM('A4'!S1642:X1642)=6,'A4'!G1642,"")</f>
        <v/>
      </c>
      <c r="J1611" s="308" t="str">
        <f>IF(SUM('A4'!S1642:X1642)=6,'A4'!H1642,"")</f>
        <v/>
      </c>
    </row>
    <row r="1612" spans="1:10" x14ac:dyDescent="0.25">
      <c r="A1612" t="str">
        <f>IF(SUM('A4'!S1643:X1643)=6,'Angaben KH-Standort'!$D$25,"")</f>
        <v/>
      </c>
      <c r="B1612" t="str">
        <f>IF(SUM('A4'!S1643:X1643)=6,'Angaben KH-Standort'!$D$26,"")</f>
        <v/>
      </c>
      <c r="C1612" t="str">
        <f>IF(SUM('A4'!S1643:X1643)=6,'Angaben KH-Standort'!$D$12,"")</f>
        <v/>
      </c>
      <c r="D1612" t="str">
        <f>IF(SUM('A4'!S1643:X1643)=6,'A1'!$F$14,"")</f>
        <v/>
      </c>
      <c r="E1612" t="str">
        <f>IF(SUM('A4'!S1643:X1643)=6,'A4'!C1643,"")</f>
        <v/>
      </c>
      <c r="F1612" t="str">
        <f>IF(SUM('A4'!S1643:X1643)=6,'A4'!D1643,"")</f>
        <v/>
      </c>
      <c r="G1612" t="str">
        <f>IF(SUM('A4'!S1643:X1643)=6,'A4'!E1643,"")</f>
        <v/>
      </c>
      <c r="H1612" t="str">
        <f>IF(SUM('A4'!S1643:X1643)=6,'A4'!F1643,"")</f>
        <v/>
      </c>
      <c r="I1612" t="str">
        <f>IF(SUM('A4'!S1643:X1643)=6,'A4'!G1643,"")</f>
        <v/>
      </c>
      <c r="J1612" s="308" t="str">
        <f>IF(SUM('A4'!S1643:X1643)=6,'A4'!H1643,"")</f>
        <v/>
      </c>
    </row>
    <row r="1613" spans="1:10" x14ac:dyDescent="0.25">
      <c r="A1613" t="str">
        <f>IF(SUM('A4'!S1644:X1644)=6,'Angaben KH-Standort'!$D$25,"")</f>
        <v/>
      </c>
      <c r="B1613" t="str">
        <f>IF(SUM('A4'!S1644:X1644)=6,'Angaben KH-Standort'!$D$26,"")</f>
        <v/>
      </c>
      <c r="C1613" t="str">
        <f>IF(SUM('A4'!S1644:X1644)=6,'Angaben KH-Standort'!$D$12,"")</f>
        <v/>
      </c>
      <c r="D1613" t="str">
        <f>IF(SUM('A4'!S1644:X1644)=6,'A1'!$F$14,"")</f>
        <v/>
      </c>
      <c r="E1613" t="str">
        <f>IF(SUM('A4'!S1644:X1644)=6,'A4'!C1644,"")</f>
        <v/>
      </c>
      <c r="F1613" t="str">
        <f>IF(SUM('A4'!S1644:X1644)=6,'A4'!D1644,"")</f>
        <v/>
      </c>
      <c r="G1613" t="str">
        <f>IF(SUM('A4'!S1644:X1644)=6,'A4'!E1644,"")</f>
        <v/>
      </c>
      <c r="H1613" t="str">
        <f>IF(SUM('A4'!S1644:X1644)=6,'A4'!F1644,"")</f>
        <v/>
      </c>
      <c r="I1613" t="str">
        <f>IF(SUM('A4'!S1644:X1644)=6,'A4'!G1644,"")</f>
        <v/>
      </c>
      <c r="J1613" s="308" t="str">
        <f>IF(SUM('A4'!S1644:X1644)=6,'A4'!H1644,"")</f>
        <v/>
      </c>
    </row>
    <row r="1614" spans="1:10" x14ac:dyDescent="0.25">
      <c r="A1614" t="str">
        <f>IF(SUM('A4'!S1645:X1645)=6,'Angaben KH-Standort'!$D$25,"")</f>
        <v/>
      </c>
      <c r="B1614" t="str">
        <f>IF(SUM('A4'!S1645:X1645)=6,'Angaben KH-Standort'!$D$26,"")</f>
        <v/>
      </c>
      <c r="C1614" t="str">
        <f>IF(SUM('A4'!S1645:X1645)=6,'Angaben KH-Standort'!$D$12,"")</f>
        <v/>
      </c>
      <c r="D1614" t="str">
        <f>IF(SUM('A4'!S1645:X1645)=6,'A1'!$F$14,"")</f>
        <v/>
      </c>
      <c r="E1614" t="str">
        <f>IF(SUM('A4'!S1645:X1645)=6,'A4'!C1645,"")</f>
        <v/>
      </c>
      <c r="F1614" t="str">
        <f>IF(SUM('A4'!S1645:X1645)=6,'A4'!D1645,"")</f>
        <v/>
      </c>
      <c r="G1614" t="str">
        <f>IF(SUM('A4'!S1645:X1645)=6,'A4'!E1645,"")</f>
        <v/>
      </c>
      <c r="H1614" t="str">
        <f>IF(SUM('A4'!S1645:X1645)=6,'A4'!F1645,"")</f>
        <v/>
      </c>
      <c r="I1614" t="str">
        <f>IF(SUM('A4'!S1645:X1645)=6,'A4'!G1645,"")</f>
        <v/>
      </c>
      <c r="J1614" s="308" t="str">
        <f>IF(SUM('A4'!S1645:X1645)=6,'A4'!H1645,"")</f>
        <v/>
      </c>
    </row>
    <row r="1615" spans="1:10" x14ac:dyDescent="0.25">
      <c r="A1615" t="str">
        <f>IF(SUM('A4'!S1646:X1646)=6,'Angaben KH-Standort'!$D$25,"")</f>
        <v/>
      </c>
      <c r="B1615" t="str">
        <f>IF(SUM('A4'!S1646:X1646)=6,'Angaben KH-Standort'!$D$26,"")</f>
        <v/>
      </c>
      <c r="C1615" t="str">
        <f>IF(SUM('A4'!S1646:X1646)=6,'Angaben KH-Standort'!$D$12,"")</f>
        <v/>
      </c>
      <c r="D1615" t="str">
        <f>IF(SUM('A4'!S1646:X1646)=6,'A1'!$F$14,"")</f>
        <v/>
      </c>
      <c r="E1615" t="str">
        <f>IF(SUM('A4'!S1646:X1646)=6,'A4'!C1646,"")</f>
        <v/>
      </c>
      <c r="F1615" t="str">
        <f>IF(SUM('A4'!S1646:X1646)=6,'A4'!D1646,"")</f>
        <v/>
      </c>
      <c r="G1615" t="str">
        <f>IF(SUM('A4'!S1646:X1646)=6,'A4'!E1646,"")</f>
        <v/>
      </c>
      <c r="H1615" t="str">
        <f>IF(SUM('A4'!S1646:X1646)=6,'A4'!F1646,"")</f>
        <v/>
      </c>
      <c r="I1615" t="str">
        <f>IF(SUM('A4'!S1646:X1646)=6,'A4'!G1646,"")</f>
        <v/>
      </c>
      <c r="J1615" s="308" t="str">
        <f>IF(SUM('A4'!S1646:X1646)=6,'A4'!H1646,"")</f>
        <v/>
      </c>
    </row>
    <row r="1616" spans="1:10" x14ac:dyDescent="0.25">
      <c r="A1616" t="str">
        <f>IF(SUM('A4'!S1647:X1647)=6,'Angaben KH-Standort'!$D$25,"")</f>
        <v/>
      </c>
      <c r="B1616" t="str">
        <f>IF(SUM('A4'!S1647:X1647)=6,'Angaben KH-Standort'!$D$26,"")</f>
        <v/>
      </c>
      <c r="C1616" t="str">
        <f>IF(SUM('A4'!S1647:X1647)=6,'Angaben KH-Standort'!$D$12,"")</f>
        <v/>
      </c>
      <c r="D1616" t="str">
        <f>IF(SUM('A4'!S1647:X1647)=6,'A1'!$F$14,"")</f>
        <v/>
      </c>
      <c r="E1616" t="str">
        <f>IF(SUM('A4'!S1647:X1647)=6,'A4'!C1647,"")</f>
        <v/>
      </c>
      <c r="F1616" t="str">
        <f>IF(SUM('A4'!S1647:X1647)=6,'A4'!D1647,"")</f>
        <v/>
      </c>
      <c r="G1616" t="str">
        <f>IF(SUM('A4'!S1647:X1647)=6,'A4'!E1647,"")</f>
        <v/>
      </c>
      <c r="H1616" t="str">
        <f>IF(SUM('A4'!S1647:X1647)=6,'A4'!F1647,"")</f>
        <v/>
      </c>
      <c r="I1616" t="str">
        <f>IF(SUM('A4'!S1647:X1647)=6,'A4'!G1647,"")</f>
        <v/>
      </c>
      <c r="J1616" s="308" t="str">
        <f>IF(SUM('A4'!S1647:X1647)=6,'A4'!H1647,"")</f>
        <v/>
      </c>
    </row>
    <row r="1617" spans="1:10" x14ac:dyDescent="0.25">
      <c r="A1617" t="str">
        <f>IF(SUM('A4'!S1648:X1648)=6,'Angaben KH-Standort'!$D$25,"")</f>
        <v/>
      </c>
      <c r="B1617" t="str">
        <f>IF(SUM('A4'!S1648:X1648)=6,'Angaben KH-Standort'!$D$26,"")</f>
        <v/>
      </c>
      <c r="C1617" t="str">
        <f>IF(SUM('A4'!S1648:X1648)=6,'Angaben KH-Standort'!$D$12,"")</f>
        <v/>
      </c>
      <c r="D1617" t="str">
        <f>IF(SUM('A4'!S1648:X1648)=6,'A1'!$F$14,"")</f>
        <v/>
      </c>
      <c r="E1617" t="str">
        <f>IF(SUM('A4'!S1648:X1648)=6,'A4'!C1648,"")</f>
        <v/>
      </c>
      <c r="F1617" t="str">
        <f>IF(SUM('A4'!S1648:X1648)=6,'A4'!D1648,"")</f>
        <v/>
      </c>
      <c r="G1617" t="str">
        <f>IF(SUM('A4'!S1648:X1648)=6,'A4'!E1648,"")</f>
        <v/>
      </c>
      <c r="H1617" t="str">
        <f>IF(SUM('A4'!S1648:X1648)=6,'A4'!F1648,"")</f>
        <v/>
      </c>
      <c r="I1617" t="str">
        <f>IF(SUM('A4'!S1648:X1648)=6,'A4'!G1648,"")</f>
        <v/>
      </c>
      <c r="J1617" s="308" t="str">
        <f>IF(SUM('A4'!S1648:X1648)=6,'A4'!H1648,"")</f>
        <v/>
      </c>
    </row>
    <row r="1618" spans="1:10" x14ac:dyDescent="0.25">
      <c r="A1618" t="str">
        <f>IF(SUM('A4'!S1649:X1649)=6,'Angaben KH-Standort'!$D$25,"")</f>
        <v/>
      </c>
      <c r="B1618" t="str">
        <f>IF(SUM('A4'!S1649:X1649)=6,'Angaben KH-Standort'!$D$26,"")</f>
        <v/>
      </c>
      <c r="C1618" t="str">
        <f>IF(SUM('A4'!S1649:X1649)=6,'Angaben KH-Standort'!$D$12,"")</f>
        <v/>
      </c>
      <c r="D1618" t="str">
        <f>IF(SUM('A4'!S1649:X1649)=6,'A1'!$F$14,"")</f>
        <v/>
      </c>
      <c r="E1618" t="str">
        <f>IF(SUM('A4'!S1649:X1649)=6,'A4'!C1649,"")</f>
        <v/>
      </c>
      <c r="F1618" t="str">
        <f>IF(SUM('A4'!S1649:X1649)=6,'A4'!D1649,"")</f>
        <v/>
      </c>
      <c r="G1618" t="str">
        <f>IF(SUM('A4'!S1649:X1649)=6,'A4'!E1649,"")</f>
        <v/>
      </c>
      <c r="H1618" t="str">
        <f>IF(SUM('A4'!S1649:X1649)=6,'A4'!F1649,"")</f>
        <v/>
      </c>
      <c r="I1618" t="str">
        <f>IF(SUM('A4'!S1649:X1649)=6,'A4'!G1649,"")</f>
        <v/>
      </c>
      <c r="J1618" s="308" t="str">
        <f>IF(SUM('A4'!S1649:X1649)=6,'A4'!H1649,"")</f>
        <v/>
      </c>
    </row>
    <row r="1619" spans="1:10" x14ac:dyDescent="0.25">
      <c r="A1619" t="str">
        <f>IF(SUM('A4'!S1650:X1650)=6,'Angaben KH-Standort'!$D$25,"")</f>
        <v/>
      </c>
      <c r="B1619" t="str">
        <f>IF(SUM('A4'!S1650:X1650)=6,'Angaben KH-Standort'!$D$26,"")</f>
        <v/>
      </c>
      <c r="C1619" t="str">
        <f>IF(SUM('A4'!S1650:X1650)=6,'Angaben KH-Standort'!$D$12,"")</f>
        <v/>
      </c>
      <c r="D1619" t="str">
        <f>IF(SUM('A4'!S1650:X1650)=6,'A1'!$F$14,"")</f>
        <v/>
      </c>
      <c r="E1619" t="str">
        <f>IF(SUM('A4'!S1650:X1650)=6,'A4'!C1650,"")</f>
        <v/>
      </c>
      <c r="F1619" t="str">
        <f>IF(SUM('A4'!S1650:X1650)=6,'A4'!D1650,"")</f>
        <v/>
      </c>
      <c r="G1619" t="str">
        <f>IF(SUM('A4'!S1650:X1650)=6,'A4'!E1650,"")</f>
        <v/>
      </c>
      <c r="H1619" t="str">
        <f>IF(SUM('A4'!S1650:X1650)=6,'A4'!F1650,"")</f>
        <v/>
      </c>
      <c r="I1619" t="str">
        <f>IF(SUM('A4'!S1650:X1650)=6,'A4'!G1650,"")</f>
        <v/>
      </c>
      <c r="J1619" s="308" t="str">
        <f>IF(SUM('A4'!S1650:X1650)=6,'A4'!H1650,"")</f>
        <v/>
      </c>
    </row>
    <row r="1620" spans="1:10" x14ac:dyDescent="0.25">
      <c r="A1620" t="str">
        <f>IF(SUM('A4'!S1651:X1651)=6,'Angaben KH-Standort'!$D$25,"")</f>
        <v/>
      </c>
      <c r="B1620" t="str">
        <f>IF(SUM('A4'!S1651:X1651)=6,'Angaben KH-Standort'!$D$26,"")</f>
        <v/>
      </c>
      <c r="C1620" t="str">
        <f>IF(SUM('A4'!S1651:X1651)=6,'Angaben KH-Standort'!$D$12,"")</f>
        <v/>
      </c>
      <c r="D1620" t="str">
        <f>IF(SUM('A4'!S1651:X1651)=6,'A1'!$F$14,"")</f>
        <v/>
      </c>
      <c r="E1620" t="str">
        <f>IF(SUM('A4'!S1651:X1651)=6,'A4'!C1651,"")</f>
        <v/>
      </c>
      <c r="F1620" t="str">
        <f>IF(SUM('A4'!S1651:X1651)=6,'A4'!D1651,"")</f>
        <v/>
      </c>
      <c r="G1620" t="str">
        <f>IF(SUM('A4'!S1651:X1651)=6,'A4'!E1651,"")</f>
        <v/>
      </c>
      <c r="H1620" t="str">
        <f>IF(SUM('A4'!S1651:X1651)=6,'A4'!F1651,"")</f>
        <v/>
      </c>
      <c r="I1620" t="str">
        <f>IF(SUM('A4'!S1651:X1651)=6,'A4'!G1651,"")</f>
        <v/>
      </c>
      <c r="J1620" s="308" t="str">
        <f>IF(SUM('A4'!S1651:X1651)=6,'A4'!H1651,"")</f>
        <v/>
      </c>
    </row>
    <row r="1621" spans="1:10" x14ac:dyDescent="0.25">
      <c r="A1621" t="str">
        <f>IF(SUM('A4'!S1652:X1652)=6,'Angaben KH-Standort'!$D$25,"")</f>
        <v/>
      </c>
      <c r="B1621" t="str">
        <f>IF(SUM('A4'!S1652:X1652)=6,'Angaben KH-Standort'!$D$26,"")</f>
        <v/>
      </c>
      <c r="C1621" t="str">
        <f>IF(SUM('A4'!S1652:X1652)=6,'Angaben KH-Standort'!$D$12,"")</f>
        <v/>
      </c>
      <c r="D1621" t="str">
        <f>IF(SUM('A4'!S1652:X1652)=6,'A1'!$F$14,"")</f>
        <v/>
      </c>
      <c r="E1621" t="str">
        <f>IF(SUM('A4'!S1652:X1652)=6,'A4'!C1652,"")</f>
        <v/>
      </c>
      <c r="F1621" t="str">
        <f>IF(SUM('A4'!S1652:X1652)=6,'A4'!D1652,"")</f>
        <v/>
      </c>
      <c r="G1621" t="str">
        <f>IF(SUM('A4'!S1652:X1652)=6,'A4'!E1652,"")</f>
        <v/>
      </c>
      <c r="H1621" t="str">
        <f>IF(SUM('A4'!S1652:X1652)=6,'A4'!F1652,"")</f>
        <v/>
      </c>
      <c r="I1621" t="str">
        <f>IF(SUM('A4'!S1652:X1652)=6,'A4'!G1652,"")</f>
        <v/>
      </c>
      <c r="J1621" s="308" t="str">
        <f>IF(SUM('A4'!S1652:X1652)=6,'A4'!H1652,"")</f>
        <v/>
      </c>
    </row>
    <row r="1622" spans="1:10" x14ac:dyDescent="0.25">
      <c r="A1622" t="str">
        <f>IF(SUM('A4'!S1653:X1653)=6,'Angaben KH-Standort'!$D$25,"")</f>
        <v/>
      </c>
      <c r="B1622" t="str">
        <f>IF(SUM('A4'!S1653:X1653)=6,'Angaben KH-Standort'!$D$26,"")</f>
        <v/>
      </c>
      <c r="C1622" t="str">
        <f>IF(SUM('A4'!S1653:X1653)=6,'Angaben KH-Standort'!$D$12,"")</f>
        <v/>
      </c>
      <c r="D1622" t="str">
        <f>IF(SUM('A4'!S1653:X1653)=6,'A1'!$F$14,"")</f>
        <v/>
      </c>
      <c r="E1622" t="str">
        <f>IF(SUM('A4'!S1653:X1653)=6,'A4'!C1653,"")</f>
        <v/>
      </c>
      <c r="F1622" t="str">
        <f>IF(SUM('A4'!S1653:X1653)=6,'A4'!D1653,"")</f>
        <v/>
      </c>
      <c r="G1622" t="str">
        <f>IF(SUM('A4'!S1653:X1653)=6,'A4'!E1653,"")</f>
        <v/>
      </c>
      <c r="H1622" t="str">
        <f>IF(SUM('A4'!S1653:X1653)=6,'A4'!F1653,"")</f>
        <v/>
      </c>
      <c r="I1622" t="str">
        <f>IF(SUM('A4'!S1653:X1653)=6,'A4'!G1653,"")</f>
        <v/>
      </c>
      <c r="J1622" s="308" t="str">
        <f>IF(SUM('A4'!S1653:X1653)=6,'A4'!H1653,"")</f>
        <v/>
      </c>
    </row>
    <row r="1623" spans="1:10" x14ac:dyDescent="0.25">
      <c r="A1623" t="str">
        <f>IF(SUM('A4'!S1654:X1654)=6,'Angaben KH-Standort'!$D$25,"")</f>
        <v/>
      </c>
      <c r="B1623" t="str">
        <f>IF(SUM('A4'!S1654:X1654)=6,'Angaben KH-Standort'!$D$26,"")</f>
        <v/>
      </c>
      <c r="C1623" t="str">
        <f>IF(SUM('A4'!S1654:X1654)=6,'Angaben KH-Standort'!$D$12,"")</f>
        <v/>
      </c>
      <c r="D1623" t="str">
        <f>IF(SUM('A4'!S1654:X1654)=6,'A1'!$F$14,"")</f>
        <v/>
      </c>
      <c r="E1623" t="str">
        <f>IF(SUM('A4'!S1654:X1654)=6,'A4'!C1654,"")</f>
        <v/>
      </c>
      <c r="F1623" t="str">
        <f>IF(SUM('A4'!S1654:X1654)=6,'A4'!D1654,"")</f>
        <v/>
      </c>
      <c r="G1623" t="str">
        <f>IF(SUM('A4'!S1654:X1654)=6,'A4'!E1654,"")</f>
        <v/>
      </c>
      <c r="H1623" t="str">
        <f>IF(SUM('A4'!S1654:X1654)=6,'A4'!F1654,"")</f>
        <v/>
      </c>
      <c r="I1623" t="str">
        <f>IF(SUM('A4'!S1654:X1654)=6,'A4'!G1654,"")</f>
        <v/>
      </c>
      <c r="J1623" s="308" t="str">
        <f>IF(SUM('A4'!S1654:X1654)=6,'A4'!H1654,"")</f>
        <v/>
      </c>
    </row>
    <row r="1624" spans="1:10" x14ac:dyDescent="0.25">
      <c r="A1624" t="str">
        <f>IF(SUM('A4'!S1655:X1655)=6,'Angaben KH-Standort'!$D$25,"")</f>
        <v/>
      </c>
      <c r="B1624" t="str">
        <f>IF(SUM('A4'!S1655:X1655)=6,'Angaben KH-Standort'!$D$26,"")</f>
        <v/>
      </c>
      <c r="C1624" t="str">
        <f>IF(SUM('A4'!S1655:X1655)=6,'Angaben KH-Standort'!$D$12,"")</f>
        <v/>
      </c>
      <c r="D1624" t="str">
        <f>IF(SUM('A4'!S1655:X1655)=6,'A1'!$F$14,"")</f>
        <v/>
      </c>
      <c r="E1624" t="str">
        <f>IF(SUM('A4'!S1655:X1655)=6,'A4'!C1655,"")</f>
        <v/>
      </c>
      <c r="F1624" t="str">
        <f>IF(SUM('A4'!S1655:X1655)=6,'A4'!D1655,"")</f>
        <v/>
      </c>
      <c r="G1624" t="str">
        <f>IF(SUM('A4'!S1655:X1655)=6,'A4'!E1655,"")</f>
        <v/>
      </c>
      <c r="H1624" t="str">
        <f>IF(SUM('A4'!S1655:X1655)=6,'A4'!F1655,"")</f>
        <v/>
      </c>
      <c r="I1624" t="str">
        <f>IF(SUM('A4'!S1655:X1655)=6,'A4'!G1655,"")</f>
        <v/>
      </c>
      <c r="J1624" s="308" t="str">
        <f>IF(SUM('A4'!S1655:X1655)=6,'A4'!H1655,"")</f>
        <v/>
      </c>
    </row>
    <row r="1625" spans="1:10" x14ac:dyDescent="0.25">
      <c r="A1625" t="str">
        <f>IF(SUM('A4'!S1656:X1656)=6,'Angaben KH-Standort'!$D$25,"")</f>
        <v/>
      </c>
      <c r="B1625" t="str">
        <f>IF(SUM('A4'!S1656:X1656)=6,'Angaben KH-Standort'!$D$26,"")</f>
        <v/>
      </c>
      <c r="C1625" t="str">
        <f>IF(SUM('A4'!S1656:X1656)=6,'Angaben KH-Standort'!$D$12,"")</f>
        <v/>
      </c>
      <c r="D1625" t="str">
        <f>IF(SUM('A4'!S1656:X1656)=6,'A1'!$F$14,"")</f>
        <v/>
      </c>
      <c r="E1625" t="str">
        <f>IF(SUM('A4'!S1656:X1656)=6,'A4'!C1656,"")</f>
        <v/>
      </c>
      <c r="F1625" t="str">
        <f>IF(SUM('A4'!S1656:X1656)=6,'A4'!D1656,"")</f>
        <v/>
      </c>
      <c r="G1625" t="str">
        <f>IF(SUM('A4'!S1656:X1656)=6,'A4'!E1656,"")</f>
        <v/>
      </c>
      <c r="H1625" t="str">
        <f>IF(SUM('A4'!S1656:X1656)=6,'A4'!F1656,"")</f>
        <v/>
      </c>
      <c r="I1625" t="str">
        <f>IF(SUM('A4'!S1656:X1656)=6,'A4'!G1656,"")</f>
        <v/>
      </c>
      <c r="J1625" s="308" t="str">
        <f>IF(SUM('A4'!S1656:X1656)=6,'A4'!H1656,"")</f>
        <v/>
      </c>
    </row>
    <row r="1626" spans="1:10" x14ac:dyDescent="0.25">
      <c r="A1626" t="str">
        <f>IF(SUM('A4'!S1657:X1657)=6,'Angaben KH-Standort'!$D$25,"")</f>
        <v/>
      </c>
      <c r="B1626" t="str">
        <f>IF(SUM('A4'!S1657:X1657)=6,'Angaben KH-Standort'!$D$26,"")</f>
        <v/>
      </c>
      <c r="C1626" t="str">
        <f>IF(SUM('A4'!S1657:X1657)=6,'Angaben KH-Standort'!$D$12,"")</f>
        <v/>
      </c>
      <c r="D1626" t="str">
        <f>IF(SUM('A4'!S1657:X1657)=6,'A1'!$F$14,"")</f>
        <v/>
      </c>
      <c r="E1626" t="str">
        <f>IF(SUM('A4'!S1657:X1657)=6,'A4'!C1657,"")</f>
        <v/>
      </c>
      <c r="F1626" t="str">
        <f>IF(SUM('A4'!S1657:X1657)=6,'A4'!D1657,"")</f>
        <v/>
      </c>
      <c r="G1626" t="str">
        <f>IF(SUM('A4'!S1657:X1657)=6,'A4'!E1657,"")</f>
        <v/>
      </c>
      <c r="H1626" t="str">
        <f>IF(SUM('A4'!S1657:X1657)=6,'A4'!F1657,"")</f>
        <v/>
      </c>
      <c r="I1626" t="str">
        <f>IF(SUM('A4'!S1657:X1657)=6,'A4'!G1657,"")</f>
        <v/>
      </c>
      <c r="J1626" s="308" t="str">
        <f>IF(SUM('A4'!S1657:X1657)=6,'A4'!H1657,"")</f>
        <v/>
      </c>
    </row>
    <row r="1627" spans="1:10" x14ac:dyDescent="0.25">
      <c r="A1627" t="str">
        <f>IF(SUM('A4'!S1658:X1658)=6,'Angaben KH-Standort'!$D$25,"")</f>
        <v/>
      </c>
      <c r="B1627" t="str">
        <f>IF(SUM('A4'!S1658:X1658)=6,'Angaben KH-Standort'!$D$26,"")</f>
        <v/>
      </c>
      <c r="C1627" t="str">
        <f>IF(SUM('A4'!S1658:X1658)=6,'Angaben KH-Standort'!$D$12,"")</f>
        <v/>
      </c>
      <c r="D1627" t="str">
        <f>IF(SUM('A4'!S1658:X1658)=6,'A1'!$F$14,"")</f>
        <v/>
      </c>
      <c r="E1627" t="str">
        <f>IF(SUM('A4'!S1658:X1658)=6,'A4'!C1658,"")</f>
        <v/>
      </c>
      <c r="F1627" t="str">
        <f>IF(SUM('A4'!S1658:X1658)=6,'A4'!D1658,"")</f>
        <v/>
      </c>
      <c r="G1627" t="str">
        <f>IF(SUM('A4'!S1658:X1658)=6,'A4'!E1658,"")</f>
        <v/>
      </c>
      <c r="H1627" t="str">
        <f>IF(SUM('A4'!S1658:X1658)=6,'A4'!F1658,"")</f>
        <v/>
      </c>
      <c r="I1627" t="str">
        <f>IF(SUM('A4'!S1658:X1658)=6,'A4'!G1658,"")</f>
        <v/>
      </c>
      <c r="J1627" s="308" t="str">
        <f>IF(SUM('A4'!S1658:X1658)=6,'A4'!H1658,"")</f>
        <v/>
      </c>
    </row>
    <row r="1628" spans="1:10" x14ac:dyDescent="0.25">
      <c r="A1628" t="str">
        <f>IF(SUM('A4'!S1659:X1659)=6,'Angaben KH-Standort'!$D$25,"")</f>
        <v/>
      </c>
      <c r="B1628" t="str">
        <f>IF(SUM('A4'!S1659:X1659)=6,'Angaben KH-Standort'!$D$26,"")</f>
        <v/>
      </c>
      <c r="C1628" t="str">
        <f>IF(SUM('A4'!S1659:X1659)=6,'Angaben KH-Standort'!$D$12,"")</f>
        <v/>
      </c>
      <c r="D1628" t="str">
        <f>IF(SUM('A4'!S1659:X1659)=6,'A1'!$F$14,"")</f>
        <v/>
      </c>
      <c r="E1628" t="str">
        <f>IF(SUM('A4'!S1659:X1659)=6,'A4'!C1659,"")</f>
        <v/>
      </c>
      <c r="F1628" t="str">
        <f>IF(SUM('A4'!S1659:X1659)=6,'A4'!D1659,"")</f>
        <v/>
      </c>
      <c r="G1628" t="str">
        <f>IF(SUM('A4'!S1659:X1659)=6,'A4'!E1659,"")</f>
        <v/>
      </c>
      <c r="H1628" t="str">
        <f>IF(SUM('A4'!S1659:X1659)=6,'A4'!F1659,"")</f>
        <v/>
      </c>
      <c r="I1628" t="str">
        <f>IF(SUM('A4'!S1659:X1659)=6,'A4'!G1659,"")</f>
        <v/>
      </c>
      <c r="J1628" s="308" t="str">
        <f>IF(SUM('A4'!S1659:X1659)=6,'A4'!H1659,"")</f>
        <v/>
      </c>
    </row>
    <row r="1629" spans="1:10" x14ac:dyDescent="0.25">
      <c r="A1629" t="str">
        <f>IF(SUM('A4'!S1660:X1660)=6,'Angaben KH-Standort'!$D$25,"")</f>
        <v/>
      </c>
      <c r="B1629" t="str">
        <f>IF(SUM('A4'!S1660:X1660)=6,'Angaben KH-Standort'!$D$26,"")</f>
        <v/>
      </c>
      <c r="C1629" t="str">
        <f>IF(SUM('A4'!S1660:X1660)=6,'Angaben KH-Standort'!$D$12,"")</f>
        <v/>
      </c>
      <c r="D1629" t="str">
        <f>IF(SUM('A4'!S1660:X1660)=6,'A1'!$F$14,"")</f>
        <v/>
      </c>
      <c r="E1629" t="str">
        <f>IF(SUM('A4'!S1660:X1660)=6,'A4'!C1660,"")</f>
        <v/>
      </c>
      <c r="F1629" t="str">
        <f>IF(SUM('A4'!S1660:X1660)=6,'A4'!D1660,"")</f>
        <v/>
      </c>
      <c r="G1629" t="str">
        <f>IF(SUM('A4'!S1660:X1660)=6,'A4'!E1660,"")</f>
        <v/>
      </c>
      <c r="H1629" t="str">
        <f>IF(SUM('A4'!S1660:X1660)=6,'A4'!F1660,"")</f>
        <v/>
      </c>
      <c r="I1629" t="str">
        <f>IF(SUM('A4'!S1660:X1660)=6,'A4'!G1660,"")</f>
        <v/>
      </c>
      <c r="J1629" s="308" t="str">
        <f>IF(SUM('A4'!S1660:X1660)=6,'A4'!H1660,"")</f>
        <v/>
      </c>
    </row>
    <row r="1630" spans="1:10" x14ac:dyDescent="0.25">
      <c r="A1630" t="str">
        <f>IF(SUM('A4'!S1661:X1661)=6,'Angaben KH-Standort'!$D$25,"")</f>
        <v/>
      </c>
      <c r="B1630" t="str">
        <f>IF(SUM('A4'!S1661:X1661)=6,'Angaben KH-Standort'!$D$26,"")</f>
        <v/>
      </c>
      <c r="C1630" t="str">
        <f>IF(SUM('A4'!S1661:X1661)=6,'Angaben KH-Standort'!$D$12,"")</f>
        <v/>
      </c>
      <c r="D1630" t="str">
        <f>IF(SUM('A4'!S1661:X1661)=6,'A1'!$F$14,"")</f>
        <v/>
      </c>
      <c r="E1630" t="str">
        <f>IF(SUM('A4'!S1661:X1661)=6,'A4'!C1661,"")</f>
        <v/>
      </c>
      <c r="F1630" t="str">
        <f>IF(SUM('A4'!S1661:X1661)=6,'A4'!D1661,"")</f>
        <v/>
      </c>
      <c r="G1630" t="str">
        <f>IF(SUM('A4'!S1661:X1661)=6,'A4'!E1661,"")</f>
        <v/>
      </c>
      <c r="H1630" t="str">
        <f>IF(SUM('A4'!S1661:X1661)=6,'A4'!F1661,"")</f>
        <v/>
      </c>
      <c r="I1630" t="str">
        <f>IF(SUM('A4'!S1661:X1661)=6,'A4'!G1661,"")</f>
        <v/>
      </c>
      <c r="J1630" s="308" t="str">
        <f>IF(SUM('A4'!S1661:X1661)=6,'A4'!H1661,"")</f>
        <v/>
      </c>
    </row>
    <row r="1631" spans="1:10" x14ac:dyDescent="0.25">
      <c r="A1631" t="str">
        <f>IF(SUM('A4'!S1662:X1662)=6,'Angaben KH-Standort'!$D$25,"")</f>
        <v/>
      </c>
      <c r="B1631" t="str">
        <f>IF(SUM('A4'!S1662:X1662)=6,'Angaben KH-Standort'!$D$26,"")</f>
        <v/>
      </c>
      <c r="C1631" t="str">
        <f>IF(SUM('A4'!S1662:X1662)=6,'Angaben KH-Standort'!$D$12,"")</f>
        <v/>
      </c>
      <c r="D1631" t="str">
        <f>IF(SUM('A4'!S1662:X1662)=6,'A1'!$F$14,"")</f>
        <v/>
      </c>
      <c r="E1631" t="str">
        <f>IF(SUM('A4'!S1662:X1662)=6,'A4'!C1662,"")</f>
        <v/>
      </c>
      <c r="F1631" t="str">
        <f>IF(SUM('A4'!S1662:X1662)=6,'A4'!D1662,"")</f>
        <v/>
      </c>
      <c r="G1631" t="str">
        <f>IF(SUM('A4'!S1662:X1662)=6,'A4'!E1662,"")</f>
        <v/>
      </c>
      <c r="H1631" t="str">
        <f>IF(SUM('A4'!S1662:X1662)=6,'A4'!F1662,"")</f>
        <v/>
      </c>
      <c r="I1631" t="str">
        <f>IF(SUM('A4'!S1662:X1662)=6,'A4'!G1662,"")</f>
        <v/>
      </c>
      <c r="J1631" s="308" t="str">
        <f>IF(SUM('A4'!S1662:X1662)=6,'A4'!H1662,"")</f>
        <v/>
      </c>
    </row>
    <row r="1632" spans="1:10" x14ac:dyDescent="0.25">
      <c r="A1632" t="str">
        <f>IF(SUM('A4'!S1663:X1663)=6,'Angaben KH-Standort'!$D$25,"")</f>
        <v/>
      </c>
      <c r="B1632" t="str">
        <f>IF(SUM('A4'!S1663:X1663)=6,'Angaben KH-Standort'!$D$26,"")</f>
        <v/>
      </c>
      <c r="C1632" t="str">
        <f>IF(SUM('A4'!S1663:X1663)=6,'Angaben KH-Standort'!$D$12,"")</f>
        <v/>
      </c>
      <c r="D1632" t="str">
        <f>IF(SUM('A4'!S1663:X1663)=6,'A1'!$F$14,"")</f>
        <v/>
      </c>
      <c r="E1632" t="str">
        <f>IF(SUM('A4'!S1663:X1663)=6,'A4'!C1663,"")</f>
        <v/>
      </c>
      <c r="F1632" t="str">
        <f>IF(SUM('A4'!S1663:X1663)=6,'A4'!D1663,"")</f>
        <v/>
      </c>
      <c r="G1632" t="str">
        <f>IF(SUM('A4'!S1663:X1663)=6,'A4'!E1663,"")</f>
        <v/>
      </c>
      <c r="H1632" t="str">
        <f>IF(SUM('A4'!S1663:X1663)=6,'A4'!F1663,"")</f>
        <v/>
      </c>
      <c r="I1632" t="str">
        <f>IF(SUM('A4'!S1663:X1663)=6,'A4'!G1663,"")</f>
        <v/>
      </c>
      <c r="J1632" s="308" t="str">
        <f>IF(SUM('A4'!S1663:X1663)=6,'A4'!H1663,"")</f>
        <v/>
      </c>
    </row>
    <row r="1633" spans="1:10" x14ac:dyDescent="0.25">
      <c r="A1633" t="str">
        <f>IF(SUM('A4'!S1664:X1664)=6,'Angaben KH-Standort'!$D$25,"")</f>
        <v/>
      </c>
      <c r="B1633" t="str">
        <f>IF(SUM('A4'!S1664:X1664)=6,'Angaben KH-Standort'!$D$26,"")</f>
        <v/>
      </c>
      <c r="C1633" t="str">
        <f>IF(SUM('A4'!S1664:X1664)=6,'Angaben KH-Standort'!$D$12,"")</f>
        <v/>
      </c>
      <c r="D1633" t="str">
        <f>IF(SUM('A4'!S1664:X1664)=6,'A1'!$F$14,"")</f>
        <v/>
      </c>
      <c r="E1633" t="str">
        <f>IF(SUM('A4'!S1664:X1664)=6,'A4'!C1664,"")</f>
        <v/>
      </c>
      <c r="F1633" t="str">
        <f>IF(SUM('A4'!S1664:X1664)=6,'A4'!D1664,"")</f>
        <v/>
      </c>
      <c r="G1633" t="str">
        <f>IF(SUM('A4'!S1664:X1664)=6,'A4'!E1664,"")</f>
        <v/>
      </c>
      <c r="H1633" t="str">
        <f>IF(SUM('A4'!S1664:X1664)=6,'A4'!F1664,"")</f>
        <v/>
      </c>
      <c r="I1633" t="str">
        <f>IF(SUM('A4'!S1664:X1664)=6,'A4'!G1664,"")</f>
        <v/>
      </c>
      <c r="J1633" s="308" t="str">
        <f>IF(SUM('A4'!S1664:X1664)=6,'A4'!H1664,"")</f>
        <v/>
      </c>
    </row>
    <row r="1634" spans="1:10" x14ac:dyDescent="0.25">
      <c r="A1634" t="str">
        <f>IF(SUM('A4'!S1665:X1665)=6,'Angaben KH-Standort'!$D$25,"")</f>
        <v/>
      </c>
      <c r="B1634" t="str">
        <f>IF(SUM('A4'!S1665:X1665)=6,'Angaben KH-Standort'!$D$26,"")</f>
        <v/>
      </c>
      <c r="C1634" t="str">
        <f>IF(SUM('A4'!S1665:X1665)=6,'Angaben KH-Standort'!$D$12,"")</f>
        <v/>
      </c>
      <c r="D1634" t="str">
        <f>IF(SUM('A4'!S1665:X1665)=6,'A1'!$F$14,"")</f>
        <v/>
      </c>
      <c r="E1634" t="str">
        <f>IF(SUM('A4'!S1665:X1665)=6,'A4'!C1665,"")</f>
        <v/>
      </c>
      <c r="F1634" t="str">
        <f>IF(SUM('A4'!S1665:X1665)=6,'A4'!D1665,"")</f>
        <v/>
      </c>
      <c r="G1634" t="str">
        <f>IF(SUM('A4'!S1665:X1665)=6,'A4'!E1665,"")</f>
        <v/>
      </c>
      <c r="H1634" t="str">
        <f>IF(SUM('A4'!S1665:X1665)=6,'A4'!F1665,"")</f>
        <v/>
      </c>
      <c r="I1634" t="str">
        <f>IF(SUM('A4'!S1665:X1665)=6,'A4'!G1665,"")</f>
        <v/>
      </c>
      <c r="J1634" s="308" t="str">
        <f>IF(SUM('A4'!S1665:X1665)=6,'A4'!H1665,"")</f>
        <v/>
      </c>
    </row>
    <row r="1635" spans="1:10" x14ac:dyDescent="0.25">
      <c r="A1635" t="str">
        <f>IF(SUM('A4'!S1666:X1666)=6,'Angaben KH-Standort'!$D$25,"")</f>
        <v/>
      </c>
      <c r="B1635" t="str">
        <f>IF(SUM('A4'!S1666:X1666)=6,'Angaben KH-Standort'!$D$26,"")</f>
        <v/>
      </c>
      <c r="C1635" t="str">
        <f>IF(SUM('A4'!S1666:X1666)=6,'Angaben KH-Standort'!$D$12,"")</f>
        <v/>
      </c>
      <c r="D1635" t="str">
        <f>IF(SUM('A4'!S1666:X1666)=6,'A1'!$F$14,"")</f>
        <v/>
      </c>
      <c r="E1635" t="str">
        <f>IF(SUM('A4'!S1666:X1666)=6,'A4'!C1666,"")</f>
        <v/>
      </c>
      <c r="F1635" t="str">
        <f>IF(SUM('A4'!S1666:X1666)=6,'A4'!D1666,"")</f>
        <v/>
      </c>
      <c r="G1635" t="str">
        <f>IF(SUM('A4'!S1666:X1666)=6,'A4'!E1666,"")</f>
        <v/>
      </c>
      <c r="H1635" t="str">
        <f>IF(SUM('A4'!S1666:X1666)=6,'A4'!F1666,"")</f>
        <v/>
      </c>
      <c r="I1635" t="str">
        <f>IF(SUM('A4'!S1666:X1666)=6,'A4'!G1666,"")</f>
        <v/>
      </c>
      <c r="J1635" s="308" t="str">
        <f>IF(SUM('A4'!S1666:X1666)=6,'A4'!H1666,"")</f>
        <v/>
      </c>
    </row>
    <row r="1636" spans="1:10" x14ac:dyDescent="0.25">
      <c r="A1636" t="str">
        <f>IF(SUM('A4'!S1667:X1667)=6,'Angaben KH-Standort'!$D$25,"")</f>
        <v/>
      </c>
      <c r="B1636" t="str">
        <f>IF(SUM('A4'!S1667:X1667)=6,'Angaben KH-Standort'!$D$26,"")</f>
        <v/>
      </c>
      <c r="C1636" t="str">
        <f>IF(SUM('A4'!S1667:X1667)=6,'Angaben KH-Standort'!$D$12,"")</f>
        <v/>
      </c>
      <c r="D1636" t="str">
        <f>IF(SUM('A4'!S1667:X1667)=6,'A1'!$F$14,"")</f>
        <v/>
      </c>
      <c r="E1636" t="str">
        <f>IF(SUM('A4'!S1667:X1667)=6,'A4'!C1667,"")</f>
        <v/>
      </c>
      <c r="F1636" t="str">
        <f>IF(SUM('A4'!S1667:X1667)=6,'A4'!D1667,"")</f>
        <v/>
      </c>
      <c r="G1636" t="str">
        <f>IF(SUM('A4'!S1667:X1667)=6,'A4'!E1667,"")</f>
        <v/>
      </c>
      <c r="H1636" t="str">
        <f>IF(SUM('A4'!S1667:X1667)=6,'A4'!F1667,"")</f>
        <v/>
      </c>
      <c r="I1636" t="str">
        <f>IF(SUM('A4'!S1667:X1667)=6,'A4'!G1667,"")</f>
        <v/>
      </c>
      <c r="J1636" s="308" t="str">
        <f>IF(SUM('A4'!S1667:X1667)=6,'A4'!H1667,"")</f>
        <v/>
      </c>
    </row>
    <row r="1637" spans="1:10" x14ac:dyDescent="0.25">
      <c r="A1637" t="str">
        <f>IF(SUM('A4'!S1668:X1668)=6,'Angaben KH-Standort'!$D$25,"")</f>
        <v/>
      </c>
      <c r="B1637" t="str">
        <f>IF(SUM('A4'!S1668:X1668)=6,'Angaben KH-Standort'!$D$26,"")</f>
        <v/>
      </c>
      <c r="C1637" t="str">
        <f>IF(SUM('A4'!S1668:X1668)=6,'Angaben KH-Standort'!$D$12,"")</f>
        <v/>
      </c>
      <c r="D1637" t="str">
        <f>IF(SUM('A4'!S1668:X1668)=6,'A1'!$F$14,"")</f>
        <v/>
      </c>
      <c r="E1637" t="str">
        <f>IF(SUM('A4'!S1668:X1668)=6,'A4'!C1668,"")</f>
        <v/>
      </c>
      <c r="F1637" t="str">
        <f>IF(SUM('A4'!S1668:X1668)=6,'A4'!D1668,"")</f>
        <v/>
      </c>
      <c r="G1637" t="str">
        <f>IF(SUM('A4'!S1668:X1668)=6,'A4'!E1668,"")</f>
        <v/>
      </c>
      <c r="H1637" t="str">
        <f>IF(SUM('A4'!S1668:X1668)=6,'A4'!F1668,"")</f>
        <v/>
      </c>
      <c r="I1637" t="str">
        <f>IF(SUM('A4'!S1668:X1668)=6,'A4'!G1668,"")</f>
        <v/>
      </c>
      <c r="J1637" s="308" t="str">
        <f>IF(SUM('A4'!S1668:X1668)=6,'A4'!H1668,"")</f>
        <v/>
      </c>
    </row>
    <row r="1638" spans="1:10" x14ac:dyDescent="0.25">
      <c r="A1638" t="str">
        <f>IF(SUM('A4'!S1669:X1669)=6,'Angaben KH-Standort'!$D$25,"")</f>
        <v/>
      </c>
      <c r="B1638" t="str">
        <f>IF(SUM('A4'!S1669:X1669)=6,'Angaben KH-Standort'!$D$26,"")</f>
        <v/>
      </c>
      <c r="C1638" t="str">
        <f>IF(SUM('A4'!S1669:X1669)=6,'Angaben KH-Standort'!$D$12,"")</f>
        <v/>
      </c>
      <c r="D1638" t="str">
        <f>IF(SUM('A4'!S1669:X1669)=6,'A1'!$F$14,"")</f>
        <v/>
      </c>
      <c r="E1638" t="str">
        <f>IF(SUM('A4'!S1669:X1669)=6,'A4'!C1669,"")</f>
        <v/>
      </c>
      <c r="F1638" t="str">
        <f>IF(SUM('A4'!S1669:X1669)=6,'A4'!D1669,"")</f>
        <v/>
      </c>
      <c r="G1638" t="str">
        <f>IF(SUM('A4'!S1669:X1669)=6,'A4'!E1669,"")</f>
        <v/>
      </c>
      <c r="H1638" t="str">
        <f>IF(SUM('A4'!S1669:X1669)=6,'A4'!F1669,"")</f>
        <v/>
      </c>
      <c r="I1638" t="str">
        <f>IF(SUM('A4'!S1669:X1669)=6,'A4'!G1669,"")</f>
        <v/>
      </c>
      <c r="J1638" s="308" t="str">
        <f>IF(SUM('A4'!S1669:X1669)=6,'A4'!H1669,"")</f>
        <v/>
      </c>
    </row>
    <row r="1639" spans="1:10" x14ac:dyDescent="0.25">
      <c r="A1639" t="str">
        <f>IF(SUM('A4'!S1670:X1670)=6,'Angaben KH-Standort'!$D$25,"")</f>
        <v/>
      </c>
      <c r="B1639" t="str">
        <f>IF(SUM('A4'!S1670:X1670)=6,'Angaben KH-Standort'!$D$26,"")</f>
        <v/>
      </c>
      <c r="C1639" t="str">
        <f>IF(SUM('A4'!S1670:X1670)=6,'Angaben KH-Standort'!$D$12,"")</f>
        <v/>
      </c>
      <c r="D1639" t="str">
        <f>IF(SUM('A4'!S1670:X1670)=6,'A1'!$F$14,"")</f>
        <v/>
      </c>
      <c r="E1639" t="str">
        <f>IF(SUM('A4'!S1670:X1670)=6,'A4'!C1670,"")</f>
        <v/>
      </c>
      <c r="F1639" t="str">
        <f>IF(SUM('A4'!S1670:X1670)=6,'A4'!D1670,"")</f>
        <v/>
      </c>
      <c r="G1639" t="str">
        <f>IF(SUM('A4'!S1670:X1670)=6,'A4'!E1670,"")</f>
        <v/>
      </c>
      <c r="H1639" t="str">
        <f>IF(SUM('A4'!S1670:X1670)=6,'A4'!F1670,"")</f>
        <v/>
      </c>
      <c r="I1639" t="str">
        <f>IF(SUM('A4'!S1670:X1670)=6,'A4'!G1670,"")</f>
        <v/>
      </c>
      <c r="J1639" s="308" t="str">
        <f>IF(SUM('A4'!S1670:X1670)=6,'A4'!H1670,"")</f>
        <v/>
      </c>
    </row>
    <row r="1640" spans="1:10" x14ac:dyDescent="0.25">
      <c r="A1640" t="str">
        <f>IF(SUM('A4'!S1671:X1671)=6,'Angaben KH-Standort'!$D$25,"")</f>
        <v/>
      </c>
      <c r="B1640" t="str">
        <f>IF(SUM('A4'!S1671:X1671)=6,'Angaben KH-Standort'!$D$26,"")</f>
        <v/>
      </c>
      <c r="C1640" t="str">
        <f>IF(SUM('A4'!S1671:X1671)=6,'Angaben KH-Standort'!$D$12,"")</f>
        <v/>
      </c>
      <c r="D1640" t="str">
        <f>IF(SUM('A4'!S1671:X1671)=6,'A1'!$F$14,"")</f>
        <v/>
      </c>
      <c r="E1640" t="str">
        <f>IF(SUM('A4'!S1671:X1671)=6,'A4'!C1671,"")</f>
        <v/>
      </c>
      <c r="F1640" t="str">
        <f>IF(SUM('A4'!S1671:X1671)=6,'A4'!D1671,"")</f>
        <v/>
      </c>
      <c r="G1640" t="str">
        <f>IF(SUM('A4'!S1671:X1671)=6,'A4'!E1671,"")</f>
        <v/>
      </c>
      <c r="H1640" t="str">
        <f>IF(SUM('A4'!S1671:X1671)=6,'A4'!F1671,"")</f>
        <v/>
      </c>
      <c r="I1640" t="str">
        <f>IF(SUM('A4'!S1671:X1671)=6,'A4'!G1671,"")</f>
        <v/>
      </c>
      <c r="J1640" s="308" t="str">
        <f>IF(SUM('A4'!S1671:X1671)=6,'A4'!H1671,"")</f>
        <v/>
      </c>
    </row>
    <row r="1641" spans="1:10" x14ac:dyDescent="0.25">
      <c r="A1641" t="str">
        <f>IF(SUM('A4'!S1672:X1672)=6,'Angaben KH-Standort'!$D$25,"")</f>
        <v/>
      </c>
      <c r="B1641" t="str">
        <f>IF(SUM('A4'!S1672:X1672)=6,'Angaben KH-Standort'!$D$26,"")</f>
        <v/>
      </c>
      <c r="C1641" t="str">
        <f>IF(SUM('A4'!S1672:X1672)=6,'Angaben KH-Standort'!$D$12,"")</f>
        <v/>
      </c>
      <c r="D1641" t="str">
        <f>IF(SUM('A4'!S1672:X1672)=6,'A1'!$F$14,"")</f>
        <v/>
      </c>
      <c r="E1641" t="str">
        <f>IF(SUM('A4'!S1672:X1672)=6,'A4'!C1672,"")</f>
        <v/>
      </c>
      <c r="F1641" t="str">
        <f>IF(SUM('A4'!S1672:X1672)=6,'A4'!D1672,"")</f>
        <v/>
      </c>
      <c r="G1641" t="str">
        <f>IF(SUM('A4'!S1672:X1672)=6,'A4'!E1672,"")</f>
        <v/>
      </c>
      <c r="H1641" t="str">
        <f>IF(SUM('A4'!S1672:X1672)=6,'A4'!F1672,"")</f>
        <v/>
      </c>
      <c r="I1641" t="str">
        <f>IF(SUM('A4'!S1672:X1672)=6,'A4'!G1672,"")</f>
        <v/>
      </c>
      <c r="J1641" s="308" t="str">
        <f>IF(SUM('A4'!S1672:X1672)=6,'A4'!H1672,"")</f>
        <v/>
      </c>
    </row>
    <row r="1642" spans="1:10" x14ac:dyDescent="0.25">
      <c r="A1642" t="str">
        <f>IF(SUM('A4'!S1673:X1673)=6,'Angaben KH-Standort'!$D$25,"")</f>
        <v/>
      </c>
      <c r="B1642" t="str">
        <f>IF(SUM('A4'!S1673:X1673)=6,'Angaben KH-Standort'!$D$26,"")</f>
        <v/>
      </c>
      <c r="C1642" t="str">
        <f>IF(SUM('A4'!S1673:X1673)=6,'Angaben KH-Standort'!$D$12,"")</f>
        <v/>
      </c>
      <c r="D1642" t="str">
        <f>IF(SUM('A4'!S1673:X1673)=6,'A1'!$F$14,"")</f>
        <v/>
      </c>
      <c r="E1642" t="str">
        <f>IF(SUM('A4'!S1673:X1673)=6,'A4'!C1673,"")</f>
        <v/>
      </c>
      <c r="F1642" t="str">
        <f>IF(SUM('A4'!S1673:X1673)=6,'A4'!D1673,"")</f>
        <v/>
      </c>
      <c r="G1642" t="str">
        <f>IF(SUM('A4'!S1673:X1673)=6,'A4'!E1673,"")</f>
        <v/>
      </c>
      <c r="H1642" t="str">
        <f>IF(SUM('A4'!S1673:X1673)=6,'A4'!F1673,"")</f>
        <v/>
      </c>
      <c r="I1642" t="str">
        <f>IF(SUM('A4'!S1673:X1673)=6,'A4'!G1673,"")</f>
        <v/>
      </c>
      <c r="J1642" s="308" t="str">
        <f>IF(SUM('A4'!S1673:X1673)=6,'A4'!H1673,"")</f>
        <v/>
      </c>
    </row>
    <row r="1643" spans="1:10" x14ac:dyDescent="0.25">
      <c r="A1643" t="str">
        <f>IF(SUM('A4'!S1674:X1674)=6,'Angaben KH-Standort'!$D$25,"")</f>
        <v/>
      </c>
      <c r="B1643" t="str">
        <f>IF(SUM('A4'!S1674:X1674)=6,'Angaben KH-Standort'!$D$26,"")</f>
        <v/>
      </c>
      <c r="C1643" t="str">
        <f>IF(SUM('A4'!S1674:X1674)=6,'Angaben KH-Standort'!$D$12,"")</f>
        <v/>
      </c>
      <c r="D1643" t="str">
        <f>IF(SUM('A4'!S1674:X1674)=6,'A1'!$F$14,"")</f>
        <v/>
      </c>
      <c r="E1643" t="str">
        <f>IF(SUM('A4'!S1674:X1674)=6,'A4'!C1674,"")</f>
        <v/>
      </c>
      <c r="F1643" t="str">
        <f>IF(SUM('A4'!S1674:X1674)=6,'A4'!D1674,"")</f>
        <v/>
      </c>
      <c r="G1643" t="str">
        <f>IF(SUM('A4'!S1674:X1674)=6,'A4'!E1674,"")</f>
        <v/>
      </c>
      <c r="H1643" t="str">
        <f>IF(SUM('A4'!S1674:X1674)=6,'A4'!F1674,"")</f>
        <v/>
      </c>
      <c r="I1643" t="str">
        <f>IF(SUM('A4'!S1674:X1674)=6,'A4'!G1674,"")</f>
        <v/>
      </c>
      <c r="J1643" s="308" t="str">
        <f>IF(SUM('A4'!S1674:X1674)=6,'A4'!H1674,"")</f>
        <v/>
      </c>
    </row>
    <row r="1644" spans="1:10" x14ac:dyDescent="0.25">
      <c r="A1644" t="str">
        <f>IF(SUM('A4'!S1675:X1675)=6,'Angaben KH-Standort'!$D$25,"")</f>
        <v/>
      </c>
      <c r="B1644" t="str">
        <f>IF(SUM('A4'!S1675:X1675)=6,'Angaben KH-Standort'!$D$26,"")</f>
        <v/>
      </c>
      <c r="C1644" t="str">
        <f>IF(SUM('A4'!S1675:X1675)=6,'Angaben KH-Standort'!$D$12,"")</f>
        <v/>
      </c>
      <c r="D1644" t="str">
        <f>IF(SUM('A4'!S1675:X1675)=6,'A1'!$F$14,"")</f>
        <v/>
      </c>
      <c r="E1644" t="str">
        <f>IF(SUM('A4'!S1675:X1675)=6,'A4'!C1675,"")</f>
        <v/>
      </c>
      <c r="F1644" t="str">
        <f>IF(SUM('A4'!S1675:X1675)=6,'A4'!D1675,"")</f>
        <v/>
      </c>
      <c r="G1644" t="str">
        <f>IF(SUM('A4'!S1675:X1675)=6,'A4'!E1675,"")</f>
        <v/>
      </c>
      <c r="H1644" t="str">
        <f>IF(SUM('A4'!S1675:X1675)=6,'A4'!F1675,"")</f>
        <v/>
      </c>
      <c r="I1644" t="str">
        <f>IF(SUM('A4'!S1675:X1675)=6,'A4'!G1675,"")</f>
        <v/>
      </c>
      <c r="J1644" s="308" t="str">
        <f>IF(SUM('A4'!S1675:X1675)=6,'A4'!H1675,"")</f>
        <v/>
      </c>
    </row>
    <row r="1645" spans="1:10" x14ac:dyDescent="0.25">
      <c r="A1645" t="str">
        <f>IF(SUM('A4'!S1676:X1676)=6,'Angaben KH-Standort'!$D$25,"")</f>
        <v/>
      </c>
      <c r="B1645" t="str">
        <f>IF(SUM('A4'!S1676:X1676)=6,'Angaben KH-Standort'!$D$26,"")</f>
        <v/>
      </c>
      <c r="C1645" t="str">
        <f>IF(SUM('A4'!S1676:X1676)=6,'Angaben KH-Standort'!$D$12,"")</f>
        <v/>
      </c>
      <c r="D1645" t="str">
        <f>IF(SUM('A4'!S1676:X1676)=6,'A1'!$F$14,"")</f>
        <v/>
      </c>
      <c r="E1645" t="str">
        <f>IF(SUM('A4'!S1676:X1676)=6,'A4'!C1676,"")</f>
        <v/>
      </c>
      <c r="F1645" t="str">
        <f>IF(SUM('A4'!S1676:X1676)=6,'A4'!D1676,"")</f>
        <v/>
      </c>
      <c r="G1645" t="str">
        <f>IF(SUM('A4'!S1676:X1676)=6,'A4'!E1676,"")</f>
        <v/>
      </c>
      <c r="H1645" t="str">
        <f>IF(SUM('A4'!S1676:X1676)=6,'A4'!F1676,"")</f>
        <v/>
      </c>
      <c r="I1645" t="str">
        <f>IF(SUM('A4'!S1676:X1676)=6,'A4'!G1676,"")</f>
        <v/>
      </c>
      <c r="J1645" s="308" t="str">
        <f>IF(SUM('A4'!S1676:X1676)=6,'A4'!H1676,"")</f>
        <v/>
      </c>
    </row>
    <row r="1646" spans="1:10" x14ac:dyDescent="0.25">
      <c r="A1646" t="str">
        <f>IF(SUM('A4'!S1677:X1677)=6,'Angaben KH-Standort'!$D$25,"")</f>
        <v/>
      </c>
      <c r="B1646" t="str">
        <f>IF(SUM('A4'!S1677:X1677)=6,'Angaben KH-Standort'!$D$26,"")</f>
        <v/>
      </c>
      <c r="C1646" t="str">
        <f>IF(SUM('A4'!S1677:X1677)=6,'Angaben KH-Standort'!$D$12,"")</f>
        <v/>
      </c>
      <c r="D1646" t="str">
        <f>IF(SUM('A4'!S1677:X1677)=6,'A1'!$F$14,"")</f>
        <v/>
      </c>
      <c r="E1646" t="str">
        <f>IF(SUM('A4'!S1677:X1677)=6,'A4'!C1677,"")</f>
        <v/>
      </c>
      <c r="F1646" t="str">
        <f>IF(SUM('A4'!S1677:X1677)=6,'A4'!D1677,"")</f>
        <v/>
      </c>
      <c r="G1646" t="str">
        <f>IF(SUM('A4'!S1677:X1677)=6,'A4'!E1677,"")</f>
        <v/>
      </c>
      <c r="H1646" t="str">
        <f>IF(SUM('A4'!S1677:X1677)=6,'A4'!F1677,"")</f>
        <v/>
      </c>
      <c r="I1646" t="str">
        <f>IF(SUM('A4'!S1677:X1677)=6,'A4'!G1677,"")</f>
        <v/>
      </c>
      <c r="J1646" s="308" t="str">
        <f>IF(SUM('A4'!S1677:X1677)=6,'A4'!H1677,"")</f>
        <v/>
      </c>
    </row>
    <row r="1647" spans="1:10" x14ac:dyDescent="0.25">
      <c r="A1647" t="str">
        <f>IF(SUM('A4'!S1678:X1678)=6,'Angaben KH-Standort'!$D$25,"")</f>
        <v/>
      </c>
      <c r="B1647" t="str">
        <f>IF(SUM('A4'!S1678:X1678)=6,'Angaben KH-Standort'!$D$26,"")</f>
        <v/>
      </c>
      <c r="C1647" t="str">
        <f>IF(SUM('A4'!S1678:X1678)=6,'Angaben KH-Standort'!$D$12,"")</f>
        <v/>
      </c>
      <c r="D1647" t="str">
        <f>IF(SUM('A4'!S1678:X1678)=6,'A1'!$F$14,"")</f>
        <v/>
      </c>
      <c r="E1647" t="str">
        <f>IF(SUM('A4'!S1678:X1678)=6,'A4'!C1678,"")</f>
        <v/>
      </c>
      <c r="F1647" t="str">
        <f>IF(SUM('A4'!S1678:X1678)=6,'A4'!D1678,"")</f>
        <v/>
      </c>
      <c r="G1647" t="str">
        <f>IF(SUM('A4'!S1678:X1678)=6,'A4'!E1678,"")</f>
        <v/>
      </c>
      <c r="H1647" t="str">
        <f>IF(SUM('A4'!S1678:X1678)=6,'A4'!F1678,"")</f>
        <v/>
      </c>
      <c r="I1647" t="str">
        <f>IF(SUM('A4'!S1678:X1678)=6,'A4'!G1678,"")</f>
        <v/>
      </c>
      <c r="J1647" s="308" t="str">
        <f>IF(SUM('A4'!S1678:X1678)=6,'A4'!H1678,"")</f>
        <v/>
      </c>
    </row>
    <row r="1648" spans="1:10" x14ac:dyDescent="0.25">
      <c r="A1648" t="str">
        <f>IF(SUM('A4'!S1679:X1679)=6,'Angaben KH-Standort'!$D$25,"")</f>
        <v/>
      </c>
      <c r="B1648" t="str">
        <f>IF(SUM('A4'!S1679:X1679)=6,'Angaben KH-Standort'!$D$26,"")</f>
        <v/>
      </c>
      <c r="C1648" t="str">
        <f>IF(SUM('A4'!S1679:X1679)=6,'Angaben KH-Standort'!$D$12,"")</f>
        <v/>
      </c>
      <c r="D1648" t="str">
        <f>IF(SUM('A4'!S1679:X1679)=6,'A1'!$F$14,"")</f>
        <v/>
      </c>
      <c r="E1648" t="str">
        <f>IF(SUM('A4'!S1679:X1679)=6,'A4'!C1679,"")</f>
        <v/>
      </c>
      <c r="F1648" t="str">
        <f>IF(SUM('A4'!S1679:X1679)=6,'A4'!D1679,"")</f>
        <v/>
      </c>
      <c r="G1648" t="str">
        <f>IF(SUM('A4'!S1679:X1679)=6,'A4'!E1679,"")</f>
        <v/>
      </c>
      <c r="H1648" t="str">
        <f>IF(SUM('A4'!S1679:X1679)=6,'A4'!F1679,"")</f>
        <v/>
      </c>
      <c r="I1648" t="str">
        <f>IF(SUM('A4'!S1679:X1679)=6,'A4'!G1679,"")</f>
        <v/>
      </c>
      <c r="J1648" s="308" t="str">
        <f>IF(SUM('A4'!S1679:X1679)=6,'A4'!H1679,"")</f>
        <v/>
      </c>
    </row>
    <row r="1649" spans="1:10" x14ac:dyDescent="0.25">
      <c r="A1649" t="str">
        <f>IF(SUM('A4'!S1680:X1680)=6,'Angaben KH-Standort'!$D$25,"")</f>
        <v/>
      </c>
      <c r="B1649" t="str">
        <f>IF(SUM('A4'!S1680:X1680)=6,'Angaben KH-Standort'!$D$26,"")</f>
        <v/>
      </c>
      <c r="C1649" t="str">
        <f>IF(SUM('A4'!S1680:X1680)=6,'Angaben KH-Standort'!$D$12,"")</f>
        <v/>
      </c>
      <c r="D1649" t="str">
        <f>IF(SUM('A4'!S1680:X1680)=6,'A1'!$F$14,"")</f>
        <v/>
      </c>
      <c r="E1649" t="str">
        <f>IF(SUM('A4'!S1680:X1680)=6,'A4'!C1680,"")</f>
        <v/>
      </c>
      <c r="F1649" t="str">
        <f>IF(SUM('A4'!S1680:X1680)=6,'A4'!D1680,"")</f>
        <v/>
      </c>
      <c r="G1649" t="str">
        <f>IF(SUM('A4'!S1680:X1680)=6,'A4'!E1680,"")</f>
        <v/>
      </c>
      <c r="H1649" t="str">
        <f>IF(SUM('A4'!S1680:X1680)=6,'A4'!F1680,"")</f>
        <v/>
      </c>
      <c r="I1649" t="str">
        <f>IF(SUM('A4'!S1680:X1680)=6,'A4'!G1680,"")</f>
        <v/>
      </c>
      <c r="J1649" s="308" t="str">
        <f>IF(SUM('A4'!S1680:X1680)=6,'A4'!H1680,"")</f>
        <v/>
      </c>
    </row>
    <row r="1650" spans="1:10" x14ac:dyDescent="0.25">
      <c r="A1650" t="str">
        <f>IF(SUM('A4'!S1681:X1681)=6,'Angaben KH-Standort'!$D$25,"")</f>
        <v/>
      </c>
      <c r="B1650" t="str">
        <f>IF(SUM('A4'!S1681:X1681)=6,'Angaben KH-Standort'!$D$26,"")</f>
        <v/>
      </c>
      <c r="C1650" t="str">
        <f>IF(SUM('A4'!S1681:X1681)=6,'Angaben KH-Standort'!$D$12,"")</f>
        <v/>
      </c>
      <c r="D1650" t="str">
        <f>IF(SUM('A4'!S1681:X1681)=6,'A1'!$F$14,"")</f>
        <v/>
      </c>
      <c r="E1650" t="str">
        <f>IF(SUM('A4'!S1681:X1681)=6,'A4'!C1681,"")</f>
        <v/>
      </c>
      <c r="F1650" t="str">
        <f>IF(SUM('A4'!S1681:X1681)=6,'A4'!D1681,"")</f>
        <v/>
      </c>
      <c r="G1650" t="str">
        <f>IF(SUM('A4'!S1681:X1681)=6,'A4'!E1681,"")</f>
        <v/>
      </c>
      <c r="H1650" t="str">
        <f>IF(SUM('A4'!S1681:X1681)=6,'A4'!F1681,"")</f>
        <v/>
      </c>
      <c r="I1650" t="str">
        <f>IF(SUM('A4'!S1681:X1681)=6,'A4'!G1681,"")</f>
        <v/>
      </c>
      <c r="J1650" s="308" t="str">
        <f>IF(SUM('A4'!S1681:X1681)=6,'A4'!H1681,"")</f>
        <v/>
      </c>
    </row>
    <row r="1651" spans="1:10" x14ac:dyDescent="0.25">
      <c r="A1651" t="str">
        <f>IF(SUM('A4'!S1682:X1682)=6,'Angaben KH-Standort'!$D$25,"")</f>
        <v/>
      </c>
      <c r="B1651" t="str">
        <f>IF(SUM('A4'!S1682:X1682)=6,'Angaben KH-Standort'!$D$26,"")</f>
        <v/>
      </c>
      <c r="C1651" t="str">
        <f>IF(SUM('A4'!S1682:X1682)=6,'Angaben KH-Standort'!$D$12,"")</f>
        <v/>
      </c>
      <c r="D1651" t="str">
        <f>IF(SUM('A4'!S1682:X1682)=6,'A1'!$F$14,"")</f>
        <v/>
      </c>
      <c r="E1651" t="str">
        <f>IF(SUM('A4'!S1682:X1682)=6,'A4'!C1682,"")</f>
        <v/>
      </c>
      <c r="F1651" t="str">
        <f>IF(SUM('A4'!S1682:X1682)=6,'A4'!D1682,"")</f>
        <v/>
      </c>
      <c r="G1651" t="str">
        <f>IF(SUM('A4'!S1682:X1682)=6,'A4'!E1682,"")</f>
        <v/>
      </c>
      <c r="H1651" t="str">
        <f>IF(SUM('A4'!S1682:X1682)=6,'A4'!F1682,"")</f>
        <v/>
      </c>
      <c r="I1651" t="str">
        <f>IF(SUM('A4'!S1682:X1682)=6,'A4'!G1682,"")</f>
        <v/>
      </c>
      <c r="J1651" s="308" t="str">
        <f>IF(SUM('A4'!S1682:X1682)=6,'A4'!H1682,"")</f>
        <v/>
      </c>
    </row>
    <row r="1652" spans="1:10" x14ac:dyDescent="0.25">
      <c r="A1652" t="str">
        <f>IF(SUM('A4'!S1683:X1683)=6,'Angaben KH-Standort'!$D$25,"")</f>
        <v/>
      </c>
      <c r="B1652" t="str">
        <f>IF(SUM('A4'!S1683:X1683)=6,'Angaben KH-Standort'!$D$26,"")</f>
        <v/>
      </c>
      <c r="C1652" t="str">
        <f>IF(SUM('A4'!S1683:X1683)=6,'Angaben KH-Standort'!$D$12,"")</f>
        <v/>
      </c>
      <c r="D1652" t="str">
        <f>IF(SUM('A4'!S1683:X1683)=6,'A1'!$F$14,"")</f>
        <v/>
      </c>
      <c r="E1652" t="str">
        <f>IF(SUM('A4'!S1683:X1683)=6,'A4'!C1683,"")</f>
        <v/>
      </c>
      <c r="F1652" t="str">
        <f>IF(SUM('A4'!S1683:X1683)=6,'A4'!D1683,"")</f>
        <v/>
      </c>
      <c r="G1652" t="str">
        <f>IF(SUM('A4'!S1683:X1683)=6,'A4'!E1683,"")</f>
        <v/>
      </c>
      <c r="H1652" t="str">
        <f>IF(SUM('A4'!S1683:X1683)=6,'A4'!F1683,"")</f>
        <v/>
      </c>
      <c r="I1652" t="str">
        <f>IF(SUM('A4'!S1683:X1683)=6,'A4'!G1683,"")</f>
        <v/>
      </c>
      <c r="J1652" s="308" t="str">
        <f>IF(SUM('A4'!S1683:X1683)=6,'A4'!H1683,"")</f>
        <v/>
      </c>
    </row>
    <row r="1653" spans="1:10" x14ac:dyDescent="0.25">
      <c r="A1653" t="str">
        <f>IF(SUM('A4'!S1684:X1684)=6,'Angaben KH-Standort'!$D$25,"")</f>
        <v/>
      </c>
      <c r="B1653" t="str">
        <f>IF(SUM('A4'!S1684:X1684)=6,'Angaben KH-Standort'!$D$26,"")</f>
        <v/>
      </c>
      <c r="C1653" t="str">
        <f>IF(SUM('A4'!S1684:X1684)=6,'Angaben KH-Standort'!$D$12,"")</f>
        <v/>
      </c>
      <c r="D1653" t="str">
        <f>IF(SUM('A4'!S1684:X1684)=6,'A1'!$F$14,"")</f>
        <v/>
      </c>
      <c r="E1653" t="str">
        <f>IF(SUM('A4'!S1684:X1684)=6,'A4'!C1684,"")</f>
        <v/>
      </c>
      <c r="F1653" t="str">
        <f>IF(SUM('A4'!S1684:X1684)=6,'A4'!D1684,"")</f>
        <v/>
      </c>
      <c r="G1653" t="str">
        <f>IF(SUM('A4'!S1684:X1684)=6,'A4'!E1684,"")</f>
        <v/>
      </c>
      <c r="H1653" t="str">
        <f>IF(SUM('A4'!S1684:X1684)=6,'A4'!F1684,"")</f>
        <v/>
      </c>
      <c r="I1653" t="str">
        <f>IF(SUM('A4'!S1684:X1684)=6,'A4'!G1684,"")</f>
        <v/>
      </c>
      <c r="J1653" s="308" t="str">
        <f>IF(SUM('A4'!S1684:X1684)=6,'A4'!H1684,"")</f>
        <v/>
      </c>
    </row>
    <row r="1654" spans="1:10" x14ac:dyDescent="0.25">
      <c r="A1654" t="str">
        <f>IF(SUM('A4'!S1685:X1685)=6,'Angaben KH-Standort'!$D$25,"")</f>
        <v/>
      </c>
      <c r="B1654" t="str">
        <f>IF(SUM('A4'!S1685:X1685)=6,'Angaben KH-Standort'!$D$26,"")</f>
        <v/>
      </c>
      <c r="C1654" t="str">
        <f>IF(SUM('A4'!S1685:X1685)=6,'Angaben KH-Standort'!$D$12,"")</f>
        <v/>
      </c>
      <c r="D1654" t="str">
        <f>IF(SUM('A4'!S1685:X1685)=6,'A1'!$F$14,"")</f>
        <v/>
      </c>
      <c r="E1654" t="str">
        <f>IF(SUM('A4'!S1685:X1685)=6,'A4'!C1685,"")</f>
        <v/>
      </c>
      <c r="F1654" t="str">
        <f>IF(SUM('A4'!S1685:X1685)=6,'A4'!D1685,"")</f>
        <v/>
      </c>
      <c r="G1654" t="str">
        <f>IF(SUM('A4'!S1685:X1685)=6,'A4'!E1685,"")</f>
        <v/>
      </c>
      <c r="H1654" t="str">
        <f>IF(SUM('A4'!S1685:X1685)=6,'A4'!F1685,"")</f>
        <v/>
      </c>
      <c r="I1654" t="str">
        <f>IF(SUM('A4'!S1685:X1685)=6,'A4'!G1685,"")</f>
        <v/>
      </c>
      <c r="J1654" s="308" t="str">
        <f>IF(SUM('A4'!S1685:X1685)=6,'A4'!H1685,"")</f>
        <v/>
      </c>
    </row>
    <row r="1655" spans="1:10" x14ac:dyDescent="0.25">
      <c r="A1655" t="str">
        <f>IF(SUM('A4'!S1686:X1686)=6,'Angaben KH-Standort'!$D$25,"")</f>
        <v/>
      </c>
      <c r="B1655" t="str">
        <f>IF(SUM('A4'!S1686:X1686)=6,'Angaben KH-Standort'!$D$26,"")</f>
        <v/>
      </c>
      <c r="C1655" t="str">
        <f>IF(SUM('A4'!S1686:X1686)=6,'Angaben KH-Standort'!$D$12,"")</f>
        <v/>
      </c>
      <c r="D1655" t="str">
        <f>IF(SUM('A4'!S1686:X1686)=6,'A1'!$F$14,"")</f>
        <v/>
      </c>
      <c r="E1655" t="str">
        <f>IF(SUM('A4'!S1686:X1686)=6,'A4'!C1686,"")</f>
        <v/>
      </c>
      <c r="F1655" t="str">
        <f>IF(SUM('A4'!S1686:X1686)=6,'A4'!D1686,"")</f>
        <v/>
      </c>
      <c r="G1655" t="str">
        <f>IF(SUM('A4'!S1686:X1686)=6,'A4'!E1686,"")</f>
        <v/>
      </c>
      <c r="H1655" t="str">
        <f>IF(SUM('A4'!S1686:X1686)=6,'A4'!F1686,"")</f>
        <v/>
      </c>
      <c r="I1655" t="str">
        <f>IF(SUM('A4'!S1686:X1686)=6,'A4'!G1686,"")</f>
        <v/>
      </c>
      <c r="J1655" s="308" t="str">
        <f>IF(SUM('A4'!S1686:X1686)=6,'A4'!H1686,"")</f>
        <v/>
      </c>
    </row>
    <row r="1656" spans="1:10" x14ac:dyDescent="0.25">
      <c r="A1656" t="str">
        <f>IF(SUM('A4'!S1687:X1687)=6,'Angaben KH-Standort'!$D$25,"")</f>
        <v/>
      </c>
      <c r="B1656" t="str">
        <f>IF(SUM('A4'!S1687:X1687)=6,'Angaben KH-Standort'!$D$26,"")</f>
        <v/>
      </c>
      <c r="C1656" t="str">
        <f>IF(SUM('A4'!S1687:X1687)=6,'Angaben KH-Standort'!$D$12,"")</f>
        <v/>
      </c>
      <c r="D1656" t="str">
        <f>IF(SUM('A4'!S1687:X1687)=6,'A1'!$F$14,"")</f>
        <v/>
      </c>
      <c r="E1656" t="str">
        <f>IF(SUM('A4'!S1687:X1687)=6,'A4'!C1687,"")</f>
        <v/>
      </c>
      <c r="F1656" t="str">
        <f>IF(SUM('A4'!S1687:X1687)=6,'A4'!D1687,"")</f>
        <v/>
      </c>
      <c r="G1656" t="str">
        <f>IF(SUM('A4'!S1687:X1687)=6,'A4'!E1687,"")</f>
        <v/>
      </c>
      <c r="H1656" t="str">
        <f>IF(SUM('A4'!S1687:X1687)=6,'A4'!F1687,"")</f>
        <v/>
      </c>
      <c r="I1656" t="str">
        <f>IF(SUM('A4'!S1687:X1687)=6,'A4'!G1687,"")</f>
        <v/>
      </c>
      <c r="J1656" s="308" t="str">
        <f>IF(SUM('A4'!S1687:X1687)=6,'A4'!H1687,"")</f>
        <v/>
      </c>
    </row>
    <row r="1657" spans="1:10" x14ac:dyDescent="0.25">
      <c r="A1657" t="str">
        <f>IF(SUM('A4'!S1688:X1688)=6,'Angaben KH-Standort'!$D$25,"")</f>
        <v/>
      </c>
      <c r="B1657" t="str">
        <f>IF(SUM('A4'!S1688:X1688)=6,'Angaben KH-Standort'!$D$26,"")</f>
        <v/>
      </c>
      <c r="C1657" t="str">
        <f>IF(SUM('A4'!S1688:X1688)=6,'Angaben KH-Standort'!$D$12,"")</f>
        <v/>
      </c>
      <c r="D1657" t="str">
        <f>IF(SUM('A4'!S1688:X1688)=6,'A1'!$F$14,"")</f>
        <v/>
      </c>
      <c r="E1657" t="str">
        <f>IF(SUM('A4'!S1688:X1688)=6,'A4'!C1688,"")</f>
        <v/>
      </c>
      <c r="F1657" t="str">
        <f>IF(SUM('A4'!S1688:X1688)=6,'A4'!D1688,"")</f>
        <v/>
      </c>
      <c r="G1657" t="str">
        <f>IF(SUM('A4'!S1688:X1688)=6,'A4'!E1688,"")</f>
        <v/>
      </c>
      <c r="H1657" t="str">
        <f>IF(SUM('A4'!S1688:X1688)=6,'A4'!F1688,"")</f>
        <v/>
      </c>
      <c r="I1657" t="str">
        <f>IF(SUM('A4'!S1688:X1688)=6,'A4'!G1688,"")</f>
        <v/>
      </c>
      <c r="J1657" s="308" t="str">
        <f>IF(SUM('A4'!S1688:X1688)=6,'A4'!H1688,"")</f>
        <v/>
      </c>
    </row>
    <row r="1658" spans="1:10" x14ac:dyDescent="0.25">
      <c r="A1658" t="str">
        <f>IF(SUM('A4'!S1689:X1689)=6,'Angaben KH-Standort'!$D$25,"")</f>
        <v/>
      </c>
      <c r="B1658" t="str">
        <f>IF(SUM('A4'!S1689:X1689)=6,'Angaben KH-Standort'!$D$26,"")</f>
        <v/>
      </c>
      <c r="C1658" t="str">
        <f>IF(SUM('A4'!S1689:X1689)=6,'Angaben KH-Standort'!$D$12,"")</f>
        <v/>
      </c>
      <c r="D1658" t="str">
        <f>IF(SUM('A4'!S1689:X1689)=6,'A1'!$F$14,"")</f>
        <v/>
      </c>
      <c r="E1658" t="str">
        <f>IF(SUM('A4'!S1689:X1689)=6,'A4'!C1689,"")</f>
        <v/>
      </c>
      <c r="F1658" t="str">
        <f>IF(SUM('A4'!S1689:X1689)=6,'A4'!D1689,"")</f>
        <v/>
      </c>
      <c r="G1658" t="str">
        <f>IF(SUM('A4'!S1689:X1689)=6,'A4'!E1689,"")</f>
        <v/>
      </c>
      <c r="H1658" t="str">
        <f>IF(SUM('A4'!S1689:X1689)=6,'A4'!F1689,"")</f>
        <v/>
      </c>
      <c r="I1658" t="str">
        <f>IF(SUM('A4'!S1689:X1689)=6,'A4'!G1689,"")</f>
        <v/>
      </c>
      <c r="J1658" s="308" t="str">
        <f>IF(SUM('A4'!S1689:X1689)=6,'A4'!H1689,"")</f>
        <v/>
      </c>
    </row>
    <row r="1659" spans="1:10" x14ac:dyDescent="0.25">
      <c r="A1659" t="str">
        <f>IF(SUM('A4'!S1690:X1690)=6,'Angaben KH-Standort'!$D$25,"")</f>
        <v/>
      </c>
      <c r="B1659" t="str">
        <f>IF(SUM('A4'!S1690:X1690)=6,'Angaben KH-Standort'!$D$26,"")</f>
        <v/>
      </c>
      <c r="C1659" t="str">
        <f>IF(SUM('A4'!S1690:X1690)=6,'Angaben KH-Standort'!$D$12,"")</f>
        <v/>
      </c>
      <c r="D1659" t="str">
        <f>IF(SUM('A4'!S1690:X1690)=6,'A1'!$F$14,"")</f>
        <v/>
      </c>
      <c r="E1659" t="str">
        <f>IF(SUM('A4'!S1690:X1690)=6,'A4'!C1690,"")</f>
        <v/>
      </c>
      <c r="F1659" t="str">
        <f>IF(SUM('A4'!S1690:X1690)=6,'A4'!D1690,"")</f>
        <v/>
      </c>
      <c r="G1659" t="str">
        <f>IF(SUM('A4'!S1690:X1690)=6,'A4'!E1690,"")</f>
        <v/>
      </c>
      <c r="H1659" t="str">
        <f>IF(SUM('A4'!S1690:X1690)=6,'A4'!F1690,"")</f>
        <v/>
      </c>
      <c r="I1659" t="str">
        <f>IF(SUM('A4'!S1690:X1690)=6,'A4'!G1690,"")</f>
        <v/>
      </c>
      <c r="J1659" s="308" t="str">
        <f>IF(SUM('A4'!S1690:X1690)=6,'A4'!H1690,"")</f>
        <v/>
      </c>
    </row>
    <row r="1660" spans="1:10" x14ac:dyDescent="0.25">
      <c r="A1660" t="str">
        <f>IF(SUM('A4'!S1691:X1691)=6,'Angaben KH-Standort'!$D$25,"")</f>
        <v/>
      </c>
      <c r="B1660" t="str">
        <f>IF(SUM('A4'!S1691:X1691)=6,'Angaben KH-Standort'!$D$26,"")</f>
        <v/>
      </c>
      <c r="C1660" t="str">
        <f>IF(SUM('A4'!S1691:X1691)=6,'Angaben KH-Standort'!$D$12,"")</f>
        <v/>
      </c>
      <c r="D1660" t="str">
        <f>IF(SUM('A4'!S1691:X1691)=6,'A1'!$F$14,"")</f>
        <v/>
      </c>
      <c r="E1660" t="str">
        <f>IF(SUM('A4'!S1691:X1691)=6,'A4'!C1691,"")</f>
        <v/>
      </c>
      <c r="F1660" t="str">
        <f>IF(SUM('A4'!S1691:X1691)=6,'A4'!D1691,"")</f>
        <v/>
      </c>
      <c r="G1660" t="str">
        <f>IF(SUM('A4'!S1691:X1691)=6,'A4'!E1691,"")</f>
        <v/>
      </c>
      <c r="H1660" t="str">
        <f>IF(SUM('A4'!S1691:X1691)=6,'A4'!F1691,"")</f>
        <v/>
      </c>
      <c r="I1660" t="str">
        <f>IF(SUM('A4'!S1691:X1691)=6,'A4'!G1691,"")</f>
        <v/>
      </c>
      <c r="J1660" s="308" t="str">
        <f>IF(SUM('A4'!S1691:X1691)=6,'A4'!H1691,"")</f>
        <v/>
      </c>
    </row>
    <row r="1661" spans="1:10" x14ac:dyDescent="0.25">
      <c r="A1661" t="str">
        <f>IF(SUM('A4'!S1692:X1692)=6,'Angaben KH-Standort'!$D$25,"")</f>
        <v/>
      </c>
      <c r="B1661" t="str">
        <f>IF(SUM('A4'!S1692:X1692)=6,'Angaben KH-Standort'!$D$26,"")</f>
        <v/>
      </c>
      <c r="C1661" t="str">
        <f>IF(SUM('A4'!S1692:X1692)=6,'Angaben KH-Standort'!$D$12,"")</f>
        <v/>
      </c>
      <c r="D1661" t="str">
        <f>IF(SUM('A4'!S1692:X1692)=6,'A1'!$F$14,"")</f>
        <v/>
      </c>
      <c r="E1661" t="str">
        <f>IF(SUM('A4'!S1692:X1692)=6,'A4'!C1692,"")</f>
        <v/>
      </c>
      <c r="F1661" t="str">
        <f>IF(SUM('A4'!S1692:X1692)=6,'A4'!D1692,"")</f>
        <v/>
      </c>
      <c r="G1661" t="str">
        <f>IF(SUM('A4'!S1692:X1692)=6,'A4'!E1692,"")</f>
        <v/>
      </c>
      <c r="H1661" t="str">
        <f>IF(SUM('A4'!S1692:X1692)=6,'A4'!F1692,"")</f>
        <v/>
      </c>
      <c r="I1661" t="str">
        <f>IF(SUM('A4'!S1692:X1692)=6,'A4'!G1692,"")</f>
        <v/>
      </c>
      <c r="J1661" s="308" t="str">
        <f>IF(SUM('A4'!S1692:X1692)=6,'A4'!H1692,"")</f>
        <v/>
      </c>
    </row>
    <row r="1662" spans="1:10" x14ac:dyDescent="0.25">
      <c r="A1662" t="str">
        <f>IF(SUM('A4'!S1693:X1693)=6,'Angaben KH-Standort'!$D$25,"")</f>
        <v/>
      </c>
      <c r="B1662" t="str">
        <f>IF(SUM('A4'!S1693:X1693)=6,'Angaben KH-Standort'!$D$26,"")</f>
        <v/>
      </c>
      <c r="C1662" t="str">
        <f>IF(SUM('A4'!S1693:X1693)=6,'Angaben KH-Standort'!$D$12,"")</f>
        <v/>
      </c>
      <c r="D1662" t="str">
        <f>IF(SUM('A4'!S1693:X1693)=6,'A1'!$F$14,"")</f>
        <v/>
      </c>
      <c r="E1662" t="str">
        <f>IF(SUM('A4'!S1693:X1693)=6,'A4'!C1693,"")</f>
        <v/>
      </c>
      <c r="F1662" t="str">
        <f>IF(SUM('A4'!S1693:X1693)=6,'A4'!D1693,"")</f>
        <v/>
      </c>
      <c r="G1662" t="str">
        <f>IF(SUM('A4'!S1693:X1693)=6,'A4'!E1693,"")</f>
        <v/>
      </c>
      <c r="H1662" t="str">
        <f>IF(SUM('A4'!S1693:X1693)=6,'A4'!F1693,"")</f>
        <v/>
      </c>
      <c r="I1662" t="str">
        <f>IF(SUM('A4'!S1693:X1693)=6,'A4'!G1693,"")</f>
        <v/>
      </c>
      <c r="J1662" s="308" t="str">
        <f>IF(SUM('A4'!S1693:X1693)=6,'A4'!H1693,"")</f>
        <v/>
      </c>
    </row>
    <row r="1663" spans="1:10" x14ac:dyDescent="0.25">
      <c r="A1663" t="str">
        <f>IF(SUM('A4'!S1694:X1694)=6,'Angaben KH-Standort'!$D$25,"")</f>
        <v/>
      </c>
      <c r="B1663" t="str">
        <f>IF(SUM('A4'!S1694:X1694)=6,'Angaben KH-Standort'!$D$26,"")</f>
        <v/>
      </c>
      <c r="C1663" t="str">
        <f>IF(SUM('A4'!S1694:X1694)=6,'Angaben KH-Standort'!$D$12,"")</f>
        <v/>
      </c>
      <c r="D1663" t="str">
        <f>IF(SUM('A4'!S1694:X1694)=6,'A1'!$F$14,"")</f>
        <v/>
      </c>
      <c r="E1663" t="str">
        <f>IF(SUM('A4'!S1694:X1694)=6,'A4'!C1694,"")</f>
        <v/>
      </c>
      <c r="F1663" t="str">
        <f>IF(SUM('A4'!S1694:X1694)=6,'A4'!D1694,"")</f>
        <v/>
      </c>
      <c r="G1663" t="str">
        <f>IF(SUM('A4'!S1694:X1694)=6,'A4'!E1694,"")</f>
        <v/>
      </c>
      <c r="H1663" t="str">
        <f>IF(SUM('A4'!S1694:X1694)=6,'A4'!F1694,"")</f>
        <v/>
      </c>
      <c r="I1663" t="str">
        <f>IF(SUM('A4'!S1694:X1694)=6,'A4'!G1694,"")</f>
        <v/>
      </c>
      <c r="J1663" s="308" t="str">
        <f>IF(SUM('A4'!S1694:X1694)=6,'A4'!H1694,"")</f>
        <v/>
      </c>
    </row>
    <row r="1664" spans="1:10" x14ac:dyDescent="0.25">
      <c r="A1664" t="str">
        <f>IF(SUM('A4'!S1695:X1695)=6,'Angaben KH-Standort'!$D$25,"")</f>
        <v/>
      </c>
      <c r="B1664" t="str">
        <f>IF(SUM('A4'!S1695:X1695)=6,'Angaben KH-Standort'!$D$26,"")</f>
        <v/>
      </c>
      <c r="C1664" t="str">
        <f>IF(SUM('A4'!S1695:X1695)=6,'Angaben KH-Standort'!$D$12,"")</f>
        <v/>
      </c>
      <c r="D1664" t="str">
        <f>IF(SUM('A4'!S1695:X1695)=6,'A1'!$F$14,"")</f>
        <v/>
      </c>
      <c r="E1664" t="str">
        <f>IF(SUM('A4'!S1695:X1695)=6,'A4'!C1695,"")</f>
        <v/>
      </c>
      <c r="F1664" t="str">
        <f>IF(SUM('A4'!S1695:X1695)=6,'A4'!D1695,"")</f>
        <v/>
      </c>
      <c r="G1664" t="str">
        <f>IF(SUM('A4'!S1695:X1695)=6,'A4'!E1695,"")</f>
        <v/>
      </c>
      <c r="H1664" t="str">
        <f>IF(SUM('A4'!S1695:X1695)=6,'A4'!F1695,"")</f>
        <v/>
      </c>
      <c r="I1664" t="str">
        <f>IF(SUM('A4'!S1695:X1695)=6,'A4'!G1695,"")</f>
        <v/>
      </c>
      <c r="J1664" s="308" t="str">
        <f>IF(SUM('A4'!S1695:X1695)=6,'A4'!H1695,"")</f>
        <v/>
      </c>
    </row>
    <row r="1665" spans="1:10" x14ac:dyDescent="0.25">
      <c r="A1665" t="str">
        <f>IF(SUM('A4'!S1696:X1696)=6,'Angaben KH-Standort'!$D$25,"")</f>
        <v/>
      </c>
      <c r="B1665" t="str">
        <f>IF(SUM('A4'!S1696:X1696)=6,'Angaben KH-Standort'!$D$26,"")</f>
        <v/>
      </c>
      <c r="C1665" t="str">
        <f>IF(SUM('A4'!S1696:X1696)=6,'Angaben KH-Standort'!$D$12,"")</f>
        <v/>
      </c>
      <c r="D1665" t="str">
        <f>IF(SUM('A4'!S1696:X1696)=6,'A1'!$F$14,"")</f>
        <v/>
      </c>
      <c r="E1665" t="str">
        <f>IF(SUM('A4'!S1696:X1696)=6,'A4'!C1696,"")</f>
        <v/>
      </c>
      <c r="F1665" t="str">
        <f>IF(SUM('A4'!S1696:X1696)=6,'A4'!D1696,"")</f>
        <v/>
      </c>
      <c r="G1665" t="str">
        <f>IF(SUM('A4'!S1696:X1696)=6,'A4'!E1696,"")</f>
        <v/>
      </c>
      <c r="H1665" t="str">
        <f>IF(SUM('A4'!S1696:X1696)=6,'A4'!F1696,"")</f>
        <v/>
      </c>
      <c r="I1665" t="str">
        <f>IF(SUM('A4'!S1696:X1696)=6,'A4'!G1696,"")</f>
        <v/>
      </c>
      <c r="J1665" s="308" t="str">
        <f>IF(SUM('A4'!S1696:X1696)=6,'A4'!H1696,"")</f>
        <v/>
      </c>
    </row>
    <row r="1666" spans="1:10" x14ac:dyDescent="0.25">
      <c r="A1666" t="str">
        <f>IF(SUM('A4'!S1697:X1697)=6,'Angaben KH-Standort'!$D$25,"")</f>
        <v/>
      </c>
      <c r="B1666" t="str">
        <f>IF(SUM('A4'!S1697:X1697)=6,'Angaben KH-Standort'!$D$26,"")</f>
        <v/>
      </c>
      <c r="C1666" t="str">
        <f>IF(SUM('A4'!S1697:X1697)=6,'Angaben KH-Standort'!$D$12,"")</f>
        <v/>
      </c>
      <c r="D1666" t="str">
        <f>IF(SUM('A4'!S1697:X1697)=6,'A1'!$F$14,"")</f>
        <v/>
      </c>
      <c r="E1666" t="str">
        <f>IF(SUM('A4'!S1697:X1697)=6,'A4'!C1697,"")</f>
        <v/>
      </c>
      <c r="F1666" t="str">
        <f>IF(SUM('A4'!S1697:X1697)=6,'A4'!D1697,"")</f>
        <v/>
      </c>
      <c r="G1666" t="str">
        <f>IF(SUM('A4'!S1697:X1697)=6,'A4'!E1697,"")</f>
        <v/>
      </c>
      <c r="H1666" t="str">
        <f>IF(SUM('A4'!S1697:X1697)=6,'A4'!F1697,"")</f>
        <v/>
      </c>
      <c r="I1666" t="str">
        <f>IF(SUM('A4'!S1697:X1697)=6,'A4'!G1697,"")</f>
        <v/>
      </c>
      <c r="J1666" s="308" t="str">
        <f>IF(SUM('A4'!S1697:X1697)=6,'A4'!H1697,"")</f>
        <v/>
      </c>
    </row>
    <row r="1667" spans="1:10" x14ac:dyDescent="0.25">
      <c r="A1667" t="str">
        <f>IF(SUM('A4'!S1698:X1698)=6,'Angaben KH-Standort'!$D$25,"")</f>
        <v/>
      </c>
      <c r="B1667" t="str">
        <f>IF(SUM('A4'!S1698:X1698)=6,'Angaben KH-Standort'!$D$26,"")</f>
        <v/>
      </c>
      <c r="C1667" t="str">
        <f>IF(SUM('A4'!S1698:X1698)=6,'Angaben KH-Standort'!$D$12,"")</f>
        <v/>
      </c>
      <c r="D1667" t="str">
        <f>IF(SUM('A4'!S1698:X1698)=6,'A1'!$F$14,"")</f>
        <v/>
      </c>
      <c r="E1667" t="str">
        <f>IF(SUM('A4'!S1698:X1698)=6,'A4'!C1698,"")</f>
        <v/>
      </c>
      <c r="F1667" t="str">
        <f>IF(SUM('A4'!S1698:X1698)=6,'A4'!D1698,"")</f>
        <v/>
      </c>
      <c r="G1667" t="str">
        <f>IF(SUM('A4'!S1698:X1698)=6,'A4'!E1698,"")</f>
        <v/>
      </c>
      <c r="H1667" t="str">
        <f>IF(SUM('A4'!S1698:X1698)=6,'A4'!F1698,"")</f>
        <v/>
      </c>
      <c r="I1667" t="str">
        <f>IF(SUM('A4'!S1698:X1698)=6,'A4'!G1698,"")</f>
        <v/>
      </c>
      <c r="J1667" s="308" t="str">
        <f>IF(SUM('A4'!S1698:X1698)=6,'A4'!H1698,"")</f>
        <v/>
      </c>
    </row>
    <row r="1668" spans="1:10" x14ac:dyDescent="0.25">
      <c r="A1668" t="str">
        <f>IF(SUM('A4'!S1699:X1699)=6,'Angaben KH-Standort'!$D$25,"")</f>
        <v/>
      </c>
      <c r="B1668" t="str">
        <f>IF(SUM('A4'!S1699:X1699)=6,'Angaben KH-Standort'!$D$26,"")</f>
        <v/>
      </c>
      <c r="C1668" t="str">
        <f>IF(SUM('A4'!S1699:X1699)=6,'Angaben KH-Standort'!$D$12,"")</f>
        <v/>
      </c>
      <c r="D1668" t="str">
        <f>IF(SUM('A4'!S1699:X1699)=6,'A1'!$F$14,"")</f>
        <v/>
      </c>
      <c r="E1668" t="str">
        <f>IF(SUM('A4'!S1699:X1699)=6,'A4'!C1699,"")</f>
        <v/>
      </c>
      <c r="F1668" t="str">
        <f>IF(SUM('A4'!S1699:X1699)=6,'A4'!D1699,"")</f>
        <v/>
      </c>
      <c r="G1668" t="str">
        <f>IF(SUM('A4'!S1699:X1699)=6,'A4'!E1699,"")</f>
        <v/>
      </c>
      <c r="H1668" t="str">
        <f>IF(SUM('A4'!S1699:X1699)=6,'A4'!F1699,"")</f>
        <v/>
      </c>
      <c r="I1668" t="str">
        <f>IF(SUM('A4'!S1699:X1699)=6,'A4'!G1699,"")</f>
        <v/>
      </c>
      <c r="J1668" s="308" t="str">
        <f>IF(SUM('A4'!S1699:X1699)=6,'A4'!H1699,"")</f>
        <v/>
      </c>
    </row>
    <row r="1669" spans="1:10" x14ac:dyDescent="0.25">
      <c r="A1669" t="str">
        <f>IF(SUM('A4'!S1700:X1700)=6,'Angaben KH-Standort'!$D$25,"")</f>
        <v/>
      </c>
      <c r="B1669" t="str">
        <f>IF(SUM('A4'!S1700:X1700)=6,'Angaben KH-Standort'!$D$26,"")</f>
        <v/>
      </c>
      <c r="C1669" t="str">
        <f>IF(SUM('A4'!S1700:X1700)=6,'Angaben KH-Standort'!$D$12,"")</f>
        <v/>
      </c>
      <c r="D1669" t="str">
        <f>IF(SUM('A4'!S1700:X1700)=6,'A1'!$F$14,"")</f>
        <v/>
      </c>
      <c r="E1669" t="str">
        <f>IF(SUM('A4'!S1700:X1700)=6,'A4'!C1700,"")</f>
        <v/>
      </c>
      <c r="F1669" t="str">
        <f>IF(SUM('A4'!S1700:X1700)=6,'A4'!D1700,"")</f>
        <v/>
      </c>
      <c r="G1669" t="str">
        <f>IF(SUM('A4'!S1700:X1700)=6,'A4'!E1700,"")</f>
        <v/>
      </c>
      <c r="H1669" t="str">
        <f>IF(SUM('A4'!S1700:X1700)=6,'A4'!F1700,"")</f>
        <v/>
      </c>
      <c r="I1669" t="str">
        <f>IF(SUM('A4'!S1700:X1700)=6,'A4'!G1700,"")</f>
        <v/>
      </c>
      <c r="J1669" s="308" t="str">
        <f>IF(SUM('A4'!S1700:X1700)=6,'A4'!H1700,"")</f>
        <v/>
      </c>
    </row>
    <row r="1670" spans="1:10" x14ac:dyDescent="0.25">
      <c r="A1670" t="str">
        <f>IF(SUM('A4'!S1701:X1701)=6,'Angaben KH-Standort'!$D$25,"")</f>
        <v/>
      </c>
      <c r="B1670" t="str">
        <f>IF(SUM('A4'!S1701:X1701)=6,'Angaben KH-Standort'!$D$26,"")</f>
        <v/>
      </c>
      <c r="C1670" t="str">
        <f>IF(SUM('A4'!S1701:X1701)=6,'Angaben KH-Standort'!$D$12,"")</f>
        <v/>
      </c>
      <c r="D1670" t="str">
        <f>IF(SUM('A4'!S1701:X1701)=6,'A1'!$F$14,"")</f>
        <v/>
      </c>
      <c r="E1670" t="str">
        <f>IF(SUM('A4'!S1701:X1701)=6,'A4'!C1701,"")</f>
        <v/>
      </c>
      <c r="F1670" t="str">
        <f>IF(SUM('A4'!S1701:X1701)=6,'A4'!D1701,"")</f>
        <v/>
      </c>
      <c r="G1670" t="str">
        <f>IF(SUM('A4'!S1701:X1701)=6,'A4'!E1701,"")</f>
        <v/>
      </c>
      <c r="H1670" t="str">
        <f>IF(SUM('A4'!S1701:X1701)=6,'A4'!F1701,"")</f>
        <v/>
      </c>
      <c r="I1670" t="str">
        <f>IF(SUM('A4'!S1701:X1701)=6,'A4'!G1701,"")</f>
        <v/>
      </c>
      <c r="J1670" s="308" t="str">
        <f>IF(SUM('A4'!S1701:X1701)=6,'A4'!H1701,"")</f>
        <v/>
      </c>
    </row>
    <row r="1671" spans="1:10" x14ac:dyDescent="0.25">
      <c r="A1671" t="str">
        <f>IF(SUM('A4'!S1702:X1702)=6,'Angaben KH-Standort'!$D$25,"")</f>
        <v/>
      </c>
      <c r="B1671" t="str">
        <f>IF(SUM('A4'!S1702:X1702)=6,'Angaben KH-Standort'!$D$26,"")</f>
        <v/>
      </c>
      <c r="C1671" t="str">
        <f>IF(SUM('A4'!S1702:X1702)=6,'Angaben KH-Standort'!$D$12,"")</f>
        <v/>
      </c>
      <c r="D1671" t="str">
        <f>IF(SUM('A4'!S1702:X1702)=6,'A1'!$F$14,"")</f>
        <v/>
      </c>
      <c r="E1671" t="str">
        <f>IF(SUM('A4'!S1702:X1702)=6,'A4'!C1702,"")</f>
        <v/>
      </c>
      <c r="F1671" t="str">
        <f>IF(SUM('A4'!S1702:X1702)=6,'A4'!D1702,"")</f>
        <v/>
      </c>
      <c r="G1671" t="str">
        <f>IF(SUM('A4'!S1702:X1702)=6,'A4'!E1702,"")</f>
        <v/>
      </c>
      <c r="H1671" t="str">
        <f>IF(SUM('A4'!S1702:X1702)=6,'A4'!F1702,"")</f>
        <v/>
      </c>
      <c r="I1671" t="str">
        <f>IF(SUM('A4'!S1702:X1702)=6,'A4'!G1702,"")</f>
        <v/>
      </c>
      <c r="J1671" s="308" t="str">
        <f>IF(SUM('A4'!S1702:X1702)=6,'A4'!H1702,"")</f>
        <v/>
      </c>
    </row>
    <row r="1672" spans="1:10" x14ac:dyDescent="0.25">
      <c r="A1672" t="str">
        <f>IF(SUM('A4'!S1703:X1703)=6,'Angaben KH-Standort'!$D$25,"")</f>
        <v/>
      </c>
      <c r="B1672" t="str">
        <f>IF(SUM('A4'!S1703:X1703)=6,'Angaben KH-Standort'!$D$26,"")</f>
        <v/>
      </c>
      <c r="C1672" t="str">
        <f>IF(SUM('A4'!S1703:X1703)=6,'Angaben KH-Standort'!$D$12,"")</f>
        <v/>
      </c>
      <c r="D1672" t="str">
        <f>IF(SUM('A4'!S1703:X1703)=6,'A1'!$F$14,"")</f>
        <v/>
      </c>
      <c r="E1672" t="str">
        <f>IF(SUM('A4'!S1703:X1703)=6,'A4'!C1703,"")</f>
        <v/>
      </c>
      <c r="F1672" t="str">
        <f>IF(SUM('A4'!S1703:X1703)=6,'A4'!D1703,"")</f>
        <v/>
      </c>
      <c r="G1672" t="str">
        <f>IF(SUM('A4'!S1703:X1703)=6,'A4'!E1703,"")</f>
        <v/>
      </c>
      <c r="H1672" t="str">
        <f>IF(SUM('A4'!S1703:X1703)=6,'A4'!F1703,"")</f>
        <v/>
      </c>
      <c r="I1672" t="str">
        <f>IF(SUM('A4'!S1703:X1703)=6,'A4'!G1703,"")</f>
        <v/>
      </c>
      <c r="J1672" s="308" t="str">
        <f>IF(SUM('A4'!S1703:X1703)=6,'A4'!H1703,"")</f>
        <v/>
      </c>
    </row>
    <row r="1673" spans="1:10" x14ac:dyDescent="0.25">
      <c r="A1673" t="str">
        <f>IF(SUM('A4'!S1704:X1704)=6,'Angaben KH-Standort'!$D$25,"")</f>
        <v/>
      </c>
      <c r="B1673" t="str">
        <f>IF(SUM('A4'!S1704:X1704)=6,'Angaben KH-Standort'!$D$26,"")</f>
        <v/>
      </c>
      <c r="C1673" t="str">
        <f>IF(SUM('A4'!S1704:X1704)=6,'Angaben KH-Standort'!$D$12,"")</f>
        <v/>
      </c>
      <c r="D1673" t="str">
        <f>IF(SUM('A4'!S1704:X1704)=6,'A1'!$F$14,"")</f>
        <v/>
      </c>
      <c r="E1673" t="str">
        <f>IF(SUM('A4'!S1704:X1704)=6,'A4'!C1704,"")</f>
        <v/>
      </c>
      <c r="F1673" t="str">
        <f>IF(SUM('A4'!S1704:X1704)=6,'A4'!D1704,"")</f>
        <v/>
      </c>
      <c r="G1673" t="str">
        <f>IF(SUM('A4'!S1704:X1704)=6,'A4'!E1704,"")</f>
        <v/>
      </c>
      <c r="H1673" t="str">
        <f>IF(SUM('A4'!S1704:X1704)=6,'A4'!F1704,"")</f>
        <v/>
      </c>
      <c r="I1673" t="str">
        <f>IF(SUM('A4'!S1704:X1704)=6,'A4'!G1704,"")</f>
        <v/>
      </c>
      <c r="J1673" s="308" t="str">
        <f>IF(SUM('A4'!S1704:X1704)=6,'A4'!H1704,"")</f>
        <v/>
      </c>
    </row>
    <row r="1674" spans="1:10" x14ac:dyDescent="0.25">
      <c r="A1674" t="str">
        <f>IF(SUM('A4'!S1705:X1705)=6,'Angaben KH-Standort'!$D$25,"")</f>
        <v/>
      </c>
      <c r="B1674" t="str">
        <f>IF(SUM('A4'!S1705:X1705)=6,'Angaben KH-Standort'!$D$26,"")</f>
        <v/>
      </c>
      <c r="C1674" t="str">
        <f>IF(SUM('A4'!S1705:X1705)=6,'Angaben KH-Standort'!$D$12,"")</f>
        <v/>
      </c>
      <c r="D1674" t="str">
        <f>IF(SUM('A4'!S1705:X1705)=6,'A1'!$F$14,"")</f>
        <v/>
      </c>
      <c r="E1674" t="str">
        <f>IF(SUM('A4'!S1705:X1705)=6,'A4'!C1705,"")</f>
        <v/>
      </c>
      <c r="F1674" t="str">
        <f>IF(SUM('A4'!S1705:X1705)=6,'A4'!D1705,"")</f>
        <v/>
      </c>
      <c r="G1674" t="str">
        <f>IF(SUM('A4'!S1705:X1705)=6,'A4'!E1705,"")</f>
        <v/>
      </c>
      <c r="H1674" t="str">
        <f>IF(SUM('A4'!S1705:X1705)=6,'A4'!F1705,"")</f>
        <v/>
      </c>
      <c r="I1674" t="str">
        <f>IF(SUM('A4'!S1705:X1705)=6,'A4'!G1705,"")</f>
        <v/>
      </c>
      <c r="J1674" s="308" t="str">
        <f>IF(SUM('A4'!S1705:X1705)=6,'A4'!H1705,"")</f>
        <v/>
      </c>
    </row>
    <row r="1675" spans="1:10" x14ac:dyDescent="0.25">
      <c r="A1675" t="str">
        <f>IF(SUM('A4'!S1706:X1706)=6,'Angaben KH-Standort'!$D$25,"")</f>
        <v/>
      </c>
      <c r="B1675" t="str">
        <f>IF(SUM('A4'!S1706:X1706)=6,'Angaben KH-Standort'!$D$26,"")</f>
        <v/>
      </c>
      <c r="C1675" t="str">
        <f>IF(SUM('A4'!S1706:X1706)=6,'Angaben KH-Standort'!$D$12,"")</f>
        <v/>
      </c>
      <c r="D1675" t="str">
        <f>IF(SUM('A4'!S1706:X1706)=6,'A1'!$F$14,"")</f>
        <v/>
      </c>
      <c r="E1675" t="str">
        <f>IF(SUM('A4'!S1706:X1706)=6,'A4'!C1706,"")</f>
        <v/>
      </c>
      <c r="F1675" t="str">
        <f>IF(SUM('A4'!S1706:X1706)=6,'A4'!D1706,"")</f>
        <v/>
      </c>
      <c r="G1675" t="str">
        <f>IF(SUM('A4'!S1706:X1706)=6,'A4'!E1706,"")</f>
        <v/>
      </c>
      <c r="H1675" t="str">
        <f>IF(SUM('A4'!S1706:X1706)=6,'A4'!F1706,"")</f>
        <v/>
      </c>
      <c r="I1675" t="str">
        <f>IF(SUM('A4'!S1706:X1706)=6,'A4'!G1706,"")</f>
        <v/>
      </c>
      <c r="J1675" s="308" t="str">
        <f>IF(SUM('A4'!S1706:X1706)=6,'A4'!H1706,"")</f>
        <v/>
      </c>
    </row>
    <row r="1676" spans="1:10" x14ac:dyDescent="0.25">
      <c r="A1676" t="str">
        <f>IF(SUM('A4'!S1707:X1707)=6,'Angaben KH-Standort'!$D$25,"")</f>
        <v/>
      </c>
      <c r="B1676" t="str">
        <f>IF(SUM('A4'!S1707:X1707)=6,'Angaben KH-Standort'!$D$26,"")</f>
        <v/>
      </c>
      <c r="C1676" t="str">
        <f>IF(SUM('A4'!S1707:X1707)=6,'Angaben KH-Standort'!$D$12,"")</f>
        <v/>
      </c>
      <c r="D1676" t="str">
        <f>IF(SUM('A4'!S1707:X1707)=6,'A1'!$F$14,"")</f>
        <v/>
      </c>
      <c r="E1676" t="str">
        <f>IF(SUM('A4'!S1707:X1707)=6,'A4'!C1707,"")</f>
        <v/>
      </c>
      <c r="F1676" t="str">
        <f>IF(SUM('A4'!S1707:X1707)=6,'A4'!D1707,"")</f>
        <v/>
      </c>
      <c r="G1676" t="str">
        <f>IF(SUM('A4'!S1707:X1707)=6,'A4'!E1707,"")</f>
        <v/>
      </c>
      <c r="H1676" t="str">
        <f>IF(SUM('A4'!S1707:X1707)=6,'A4'!F1707,"")</f>
        <v/>
      </c>
      <c r="I1676" t="str">
        <f>IF(SUM('A4'!S1707:X1707)=6,'A4'!G1707,"")</f>
        <v/>
      </c>
      <c r="J1676" s="308" t="str">
        <f>IF(SUM('A4'!S1707:X1707)=6,'A4'!H1707,"")</f>
        <v/>
      </c>
    </row>
    <row r="1677" spans="1:10" x14ac:dyDescent="0.25">
      <c r="A1677" t="str">
        <f>IF(SUM('A4'!S1708:X1708)=6,'Angaben KH-Standort'!$D$25,"")</f>
        <v/>
      </c>
      <c r="B1677" t="str">
        <f>IF(SUM('A4'!S1708:X1708)=6,'Angaben KH-Standort'!$D$26,"")</f>
        <v/>
      </c>
      <c r="C1677" t="str">
        <f>IF(SUM('A4'!S1708:X1708)=6,'Angaben KH-Standort'!$D$12,"")</f>
        <v/>
      </c>
      <c r="D1677" t="str">
        <f>IF(SUM('A4'!S1708:X1708)=6,'A1'!$F$14,"")</f>
        <v/>
      </c>
      <c r="E1677" t="str">
        <f>IF(SUM('A4'!S1708:X1708)=6,'A4'!C1708,"")</f>
        <v/>
      </c>
      <c r="F1677" t="str">
        <f>IF(SUM('A4'!S1708:X1708)=6,'A4'!D1708,"")</f>
        <v/>
      </c>
      <c r="G1677" t="str">
        <f>IF(SUM('A4'!S1708:X1708)=6,'A4'!E1708,"")</f>
        <v/>
      </c>
      <c r="H1677" t="str">
        <f>IF(SUM('A4'!S1708:X1708)=6,'A4'!F1708,"")</f>
        <v/>
      </c>
      <c r="I1677" t="str">
        <f>IF(SUM('A4'!S1708:X1708)=6,'A4'!G1708,"")</f>
        <v/>
      </c>
      <c r="J1677" s="308" t="str">
        <f>IF(SUM('A4'!S1708:X1708)=6,'A4'!H1708,"")</f>
        <v/>
      </c>
    </row>
    <row r="1678" spans="1:10" x14ac:dyDescent="0.25">
      <c r="A1678" t="str">
        <f>IF(SUM('A4'!S1709:X1709)=6,'Angaben KH-Standort'!$D$25,"")</f>
        <v/>
      </c>
      <c r="B1678" t="str">
        <f>IF(SUM('A4'!S1709:X1709)=6,'Angaben KH-Standort'!$D$26,"")</f>
        <v/>
      </c>
      <c r="C1678" t="str">
        <f>IF(SUM('A4'!S1709:X1709)=6,'Angaben KH-Standort'!$D$12,"")</f>
        <v/>
      </c>
      <c r="D1678" t="str">
        <f>IF(SUM('A4'!S1709:X1709)=6,'A1'!$F$14,"")</f>
        <v/>
      </c>
      <c r="E1678" t="str">
        <f>IF(SUM('A4'!S1709:X1709)=6,'A4'!C1709,"")</f>
        <v/>
      </c>
      <c r="F1678" t="str">
        <f>IF(SUM('A4'!S1709:X1709)=6,'A4'!D1709,"")</f>
        <v/>
      </c>
      <c r="G1678" t="str">
        <f>IF(SUM('A4'!S1709:X1709)=6,'A4'!E1709,"")</f>
        <v/>
      </c>
      <c r="H1678" t="str">
        <f>IF(SUM('A4'!S1709:X1709)=6,'A4'!F1709,"")</f>
        <v/>
      </c>
      <c r="I1678" t="str">
        <f>IF(SUM('A4'!S1709:X1709)=6,'A4'!G1709,"")</f>
        <v/>
      </c>
      <c r="J1678" s="308" t="str">
        <f>IF(SUM('A4'!S1709:X1709)=6,'A4'!H1709,"")</f>
        <v/>
      </c>
    </row>
    <row r="1679" spans="1:10" x14ac:dyDescent="0.25">
      <c r="A1679" t="str">
        <f>IF(SUM('A4'!S1710:X1710)=6,'Angaben KH-Standort'!$D$25,"")</f>
        <v/>
      </c>
      <c r="B1679" t="str">
        <f>IF(SUM('A4'!S1710:X1710)=6,'Angaben KH-Standort'!$D$26,"")</f>
        <v/>
      </c>
      <c r="C1679" t="str">
        <f>IF(SUM('A4'!S1710:X1710)=6,'Angaben KH-Standort'!$D$12,"")</f>
        <v/>
      </c>
      <c r="D1679" t="str">
        <f>IF(SUM('A4'!S1710:X1710)=6,'A1'!$F$14,"")</f>
        <v/>
      </c>
      <c r="E1679" t="str">
        <f>IF(SUM('A4'!S1710:X1710)=6,'A4'!C1710,"")</f>
        <v/>
      </c>
      <c r="F1679" t="str">
        <f>IF(SUM('A4'!S1710:X1710)=6,'A4'!D1710,"")</f>
        <v/>
      </c>
      <c r="G1679" t="str">
        <f>IF(SUM('A4'!S1710:X1710)=6,'A4'!E1710,"")</f>
        <v/>
      </c>
      <c r="H1679" t="str">
        <f>IF(SUM('A4'!S1710:X1710)=6,'A4'!F1710,"")</f>
        <v/>
      </c>
      <c r="I1679" t="str">
        <f>IF(SUM('A4'!S1710:X1710)=6,'A4'!G1710,"")</f>
        <v/>
      </c>
      <c r="J1679" s="308" t="str">
        <f>IF(SUM('A4'!S1710:X1710)=6,'A4'!H1710,"")</f>
        <v/>
      </c>
    </row>
    <row r="1680" spans="1:10" x14ac:dyDescent="0.25">
      <c r="A1680" t="str">
        <f>IF(SUM('A4'!S1711:X1711)=6,'Angaben KH-Standort'!$D$25,"")</f>
        <v/>
      </c>
      <c r="B1680" t="str">
        <f>IF(SUM('A4'!S1711:X1711)=6,'Angaben KH-Standort'!$D$26,"")</f>
        <v/>
      </c>
      <c r="C1680" t="str">
        <f>IF(SUM('A4'!S1711:X1711)=6,'Angaben KH-Standort'!$D$12,"")</f>
        <v/>
      </c>
      <c r="D1680" t="str">
        <f>IF(SUM('A4'!S1711:X1711)=6,'A1'!$F$14,"")</f>
        <v/>
      </c>
      <c r="E1680" t="str">
        <f>IF(SUM('A4'!S1711:X1711)=6,'A4'!C1711,"")</f>
        <v/>
      </c>
      <c r="F1680" t="str">
        <f>IF(SUM('A4'!S1711:X1711)=6,'A4'!D1711,"")</f>
        <v/>
      </c>
      <c r="G1680" t="str">
        <f>IF(SUM('A4'!S1711:X1711)=6,'A4'!E1711,"")</f>
        <v/>
      </c>
      <c r="H1680" t="str">
        <f>IF(SUM('A4'!S1711:X1711)=6,'A4'!F1711,"")</f>
        <v/>
      </c>
      <c r="I1680" t="str">
        <f>IF(SUM('A4'!S1711:X1711)=6,'A4'!G1711,"")</f>
        <v/>
      </c>
      <c r="J1680" s="308" t="str">
        <f>IF(SUM('A4'!S1711:X1711)=6,'A4'!H1711,"")</f>
        <v/>
      </c>
    </row>
    <row r="1681" spans="1:10" x14ac:dyDescent="0.25">
      <c r="A1681" t="str">
        <f>IF(SUM('A4'!S1712:X1712)=6,'Angaben KH-Standort'!$D$25,"")</f>
        <v/>
      </c>
      <c r="B1681" t="str">
        <f>IF(SUM('A4'!S1712:X1712)=6,'Angaben KH-Standort'!$D$26,"")</f>
        <v/>
      </c>
      <c r="C1681" t="str">
        <f>IF(SUM('A4'!S1712:X1712)=6,'Angaben KH-Standort'!$D$12,"")</f>
        <v/>
      </c>
      <c r="D1681" t="str">
        <f>IF(SUM('A4'!S1712:X1712)=6,'A1'!$F$14,"")</f>
        <v/>
      </c>
      <c r="E1681" t="str">
        <f>IF(SUM('A4'!S1712:X1712)=6,'A4'!C1712,"")</f>
        <v/>
      </c>
      <c r="F1681" t="str">
        <f>IF(SUM('A4'!S1712:X1712)=6,'A4'!D1712,"")</f>
        <v/>
      </c>
      <c r="G1681" t="str">
        <f>IF(SUM('A4'!S1712:X1712)=6,'A4'!E1712,"")</f>
        <v/>
      </c>
      <c r="H1681" t="str">
        <f>IF(SUM('A4'!S1712:X1712)=6,'A4'!F1712,"")</f>
        <v/>
      </c>
      <c r="I1681" t="str">
        <f>IF(SUM('A4'!S1712:X1712)=6,'A4'!G1712,"")</f>
        <v/>
      </c>
      <c r="J1681" s="308" t="str">
        <f>IF(SUM('A4'!S1712:X1712)=6,'A4'!H1712,"")</f>
        <v/>
      </c>
    </row>
    <row r="1682" spans="1:10" x14ac:dyDescent="0.25">
      <c r="A1682" t="str">
        <f>IF(SUM('A4'!S1713:X1713)=6,'Angaben KH-Standort'!$D$25,"")</f>
        <v/>
      </c>
      <c r="B1682" t="str">
        <f>IF(SUM('A4'!S1713:X1713)=6,'Angaben KH-Standort'!$D$26,"")</f>
        <v/>
      </c>
      <c r="C1682" t="str">
        <f>IF(SUM('A4'!S1713:X1713)=6,'Angaben KH-Standort'!$D$12,"")</f>
        <v/>
      </c>
      <c r="D1682" t="str">
        <f>IF(SUM('A4'!S1713:X1713)=6,'A1'!$F$14,"")</f>
        <v/>
      </c>
      <c r="E1682" t="str">
        <f>IF(SUM('A4'!S1713:X1713)=6,'A4'!C1713,"")</f>
        <v/>
      </c>
      <c r="F1682" t="str">
        <f>IF(SUM('A4'!S1713:X1713)=6,'A4'!D1713,"")</f>
        <v/>
      </c>
      <c r="G1682" t="str">
        <f>IF(SUM('A4'!S1713:X1713)=6,'A4'!E1713,"")</f>
        <v/>
      </c>
      <c r="H1682" t="str">
        <f>IF(SUM('A4'!S1713:X1713)=6,'A4'!F1713,"")</f>
        <v/>
      </c>
      <c r="I1682" t="str">
        <f>IF(SUM('A4'!S1713:X1713)=6,'A4'!G1713,"")</f>
        <v/>
      </c>
      <c r="J1682" s="308" t="str">
        <f>IF(SUM('A4'!S1713:X1713)=6,'A4'!H1713,"")</f>
        <v/>
      </c>
    </row>
    <row r="1683" spans="1:10" x14ac:dyDescent="0.25">
      <c r="A1683" t="str">
        <f>IF(SUM('A4'!S1714:X1714)=6,'Angaben KH-Standort'!$D$25,"")</f>
        <v/>
      </c>
      <c r="B1683" t="str">
        <f>IF(SUM('A4'!S1714:X1714)=6,'Angaben KH-Standort'!$D$26,"")</f>
        <v/>
      </c>
      <c r="C1683" t="str">
        <f>IF(SUM('A4'!S1714:X1714)=6,'Angaben KH-Standort'!$D$12,"")</f>
        <v/>
      </c>
      <c r="D1683" t="str">
        <f>IF(SUM('A4'!S1714:X1714)=6,'A1'!$F$14,"")</f>
        <v/>
      </c>
      <c r="E1683" t="str">
        <f>IF(SUM('A4'!S1714:X1714)=6,'A4'!C1714,"")</f>
        <v/>
      </c>
      <c r="F1683" t="str">
        <f>IF(SUM('A4'!S1714:X1714)=6,'A4'!D1714,"")</f>
        <v/>
      </c>
      <c r="G1683" t="str">
        <f>IF(SUM('A4'!S1714:X1714)=6,'A4'!E1714,"")</f>
        <v/>
      </c>
      <c r="H1683" t="str">
        <f>IF(SUM('A4'!S1714:X1714)=6,'A4'!F1714,"")</f>
        <v/>
      </c>
      <c r="I1683" t="str">
        <f>IF(SUM('A4'!S1714:X1714)=6,'A4'!G1714,"")</f>
        <v/>
      </c>
      <c r="J1683" s="308" t="str">
        <f>IF(SUM('A4'!S1714:X1714)=6,'A4'!H1714,"")</f>
        <v/>
      </c>
    </row>
    <row r="1684" spans="1:10" x14ac:dyDescent="0.25">
      <c r="A1684" t="str">
        <f>IF(SUM('A4'!S1715:X1715)=6,'Angaben KH-Standort'!$D$25,"")</f>
        <v/>
      </c>
      <c r="B1684" t="str">
        <f>IF(SUM('A4'!S1715:X1715)=6,'Angaben KH-Standort'!$D$26,"")</f>
        <v/>
      </c>
      <c r="C1684" t="str">
        <f>IF(SUM('A4'!S1715:X1715)=6,'Angaben KH-Standort'!$D$12,"")</f>
        <v/>
      </c>
      <c r="D1684" t="str">
        <f>IF(SUM('A4'!S1715:X1715)=6,'A1'!$F$14,"")</f>
        <v/>
      </c>
      <c r="E1684" t="str">
        <f>IF(SUM('A4'!S1715:X1715)=6,'A4'!C1715,"")</f>
        <v/>
      </c>
      <c r="F1684" t="str">
        <f>IF(SUM('A4'!S1715:X1715)=6,'A4'!D1715,"")</f>
        <v/>
      </c>
      <c r="G1684" t="str">
        <f>IF(SUM('A4'!S1715:X1715)=6,'A4'!E1715,"")</f>
        <v/>
      </c>
      <c r="H1684" t="str">
        <f>IF(SUM('A4'!S1715:X1715)=6,'A4'!F1715,"")</f>
        <v/>
      </c>
      <c r="I1684" t="str">
        <f>IF(SUM('A4'!S1715:X1715)=6,'A4'!G1715,"")</f>
        <v/>
      </c>
      <c r="J1684" s="308" t="str">
        <f>IF(SUM('A4'!S1715:X1715)=6,'A4'!H1715,"")</f>
        <v/>
      </c>
    </row>
    <row r="1685" spans="1:10" x14ac:dyDescent="0.25">
      <c r="A1685" t="str">
        <f>IF(SUM('A4'!S1716:X1716)=6,'Angaben KH-Standort'!$D$25,"")</f>
        <v/>
      </c>
      <c r="B1685" t="str">
        <f>IF(SUM('A4'!S1716:X1716)=6,'Angaben KH-Standort'!$D$26,"")</f>
        <v/>
      </c>
      <c r="C1685" t="str">
        <f>IF(SUM('A4'!S1716:X1716)=6,'Angaben KH-Standort'!$D$12,"")</f>
        <v/>
      </c>
      <c r="D1685" t="str">
        <f>IF(SUM('A4'!S1716:X1716)=6,'A1'!$F$14,"")</f>
        <v/>
      </c>
      <c r="E1685" t="str">
        <f>IF(SUM('A4'!S1716:X1716)=6,'A4'!C1716,"")</f>
        <v/>
      </c>
      <c r="F1685" t="str">
        <f>IF(SUM('A4'!S1716:X1716)=6,'A4'!D1716,"")</f>
        <v/>
      </c>
      <c r="G1685" t="str">
        <f>IF(SUM('A4'!S1716:X1716)=6,'A4'!E1716,"")</f>
        <v/>
      </c>
      <c r="H1685" t="str">
        <f>IF(SUM('A4'!S1716:X1716)=6,'A4'!F1716,"")</f>
        <v/>
      </c>
      <c r="I1685" t="str">
        <f>IF(SUM('A4'!S1716:X1716)=6,'A4'!G1716,"")</f>
        <v/>
      </c>
      <c r="J1685" s="308" t="str">
        <f>IF(SUM('A4'!S1716:X1716)=6,'A4'!H1716,"")</f>
        <v/>
      </c>
    </row>
    <row r="1686" spans="1:10" x14ac:dyDescent="0.25">
      <c r="A1686" t="str">
        <f>IF(SUM('A4'!S1717:X1717)=6,'Angaben KH-Standort'!$D$25,"")</f>
        <v/>
      </c>
      <c r="B1686" t="str">
        <f>IF(SUM('A4'!S1717:X1717)=6,'Angaben KH-Standort'!$D$26,"")</f>
        <v/>
      </c>
      <c r="C1686" t="str">
        <f>IF(SUM('A4'!S1717:X1717)=6,'Angaben KH-Standort'!$D$12,"")</f>
        <v/>
      </c>
      <c r="D1686" t="str">
        <f>IF(SUM('A4'!S1717:X1717)=6,'A1'!$F$14,"")</f>
        <v/>
      </c>
      <c r="E1686" t="str">
        <f>IF(SUM('A4'!S1717:X1717)=6,'A4'!C1717,"")</f>
        <v/>
      </c>
      <c r="F1686" t="str">
        <f>IF(SUM('A4'!S1717:X1717)=6,'A4'!D1717,"")</f>
        <v/>
      </c>
      <c r="G1686" t="str">
        <f>IF(SUM('A4'!S1717:X1717)=6,'A4'!E1717,"")</f>
        <v/>
      </c>
      <c r="H1686" t="str">
        <f>IF(SUM('A4'!S1717:X1717)=6,'A4'!F1717,"")</f>
        <v/>
      </c>
      <c r="I1686" t="str">
        <f>IF(SUM('A4'!S1717:X1717)=6,'A4'!G1717,"")</f>
        <v/>
      </c>
      <c r="J1686" s="308" t="str">
        <f>IF(SUM('A4'!S1717:X1717)=6,'A4'!H1717,"")</f>
        <v/>
      </c>
    </row>
    <row r="1687" spans="1:10" x14ac:dyDescent="0.25">
      <c r="A1687" t="str">
        <f>IF(SUM('A4'!S1718:X1718)=6,'Angaben KH-Standort'!$D$25,"")</f>
        <v/>
      </c>
      <c r="B1687" t="str">
        <f>IF(SUM('A4'!S1718:X1718)=6,'Angaben KH-Standort'!$D$26,"")</f>
        <v/>
      </c>
      <c r="C1687" t="str">
        <f>IF(SUM('A4'!S1718:X1718)=6,'Angaben KH-Standort'!$D$12,"")</f>
        <v/>
      </c>
      <c r="D1687" t="str">
        <f>IF(SUM('A4'!S1718:X1718)=6,'A1'!$F$14,"")</f>
        <v/>
      </c>
      <c r="E1687" t="str">
        <f>IF(SUM('A4'!S1718:X1718)=6,'A4'!C1718,"")</f>
        <v/>
      </c>
      <c r="F1687" t="str">
        <f>IF(SUM('A4'!S1718:X1718)=6,'A4'!D1718,"")</f>
        <v/>
      </c>
      <c r="G1687" t="str">
        <f>IF(SUM('A4'!S1718:X1718)=6,'A4'!E1718,"")</f>
        <v/>
      </c>
      <c r="H1687" t="str">
        <f>IF(SUM('A4'!S1718:X1718)=6,'A4'!F1718,"")</f>
        <v/>
      </c>
      <c r="I1687" t="str">
        <f>IF(SUM('A4'!S1718:X1718)=6,'A4'!G1718,"")</f>
        <v/>
      </c>
      <c r="J1687" s="308" t="str">
        <f>IF(SUM('A4'!S1718:X1718)=6,'A4'!H1718,"")</f>
        <v/>
      </c>
    </row>
    <row r="1688" spans="1:10" x14ac:dyDescent="0.25">
      <c r="A1688" t="str">
        <f>IF(SUM('A4'!S1719:X1719)=6,'Angaben KH-Standort'!$D$25,"")</f>
        <v/>
      </c>
      <c r="B1688" t="str">
        <f>IF(SUM('A4'!S1719:X1719)=6,'Angaben KH-Standort'!$D$26,"")</f>
        <v/>
      </c>
      <c r="C1688" t="str">
        <f>IF(SUM('A4'!S1719:X1719)=6,'Angaben KH-Standort'!$D$12,"")</f>
        <v/>
      </c>
      <c r="D1688" t="str">
        <f>IF(SUM('A4'!S1719:X1719)=6,'A1'!$F$14,"")</f>
        <v/>
      </c>
      <c r="E1688" t="str">
        <f>IF(SUM('A4'!S1719:X1719)=6,'A4'!C1719,"")</f>
        <v/>
      </c>
      <c r="F1688" t="str">
        <f>IF(SUM('A4'!S1719:X1719)=6,'A4'!D1719,"")</f>
        <v/>
      </c>
      <c r="G1688" t="str">
        <f>IF(SUM('A4'!S1719:X1719)=6,'A4'!E1719,"")</f>
        <v/>
      </c>
      <c r="H1688" t="str">
        <f>IF(SUM('A4'!S1719:X1719)=6,'A4'!F1719,"")</f>
        <v/>
      </c>
      <c r="I1688" t="str">
        <f>IF(SUM('A4'!S1719:X1719)=6,'A4'!G1719,"")</f>
        <v/>
      </c>
      <c r="J1688" s="308" t="str">
        <f>IF(SUM('A4'!S1719:X1719)=6,'A4'!H1719,"")</f>
        <v/>
      </c>
    </row>
    <row r="1689" spans="1:10" x14ac:dyDescent="0.25">
      <c r="A1689" t="str">
        <f>IF(SUM('A4'!S1720:X1720)=6,'Angaben KH-Standort'!$D$25,"")</f>
        <v/>
      </c>
      <c r="B1689" t="str">
        <f>IF(SUM('A4'!S1720:X1720)=6,'Angaben KH-Standort'!$D$26,"")</f>
        <v/>
      </c>
      <c r="C1689" t="str">
        <f>IF(SUM('A4'!S1720:X1720)=6,'Angaben KH-Standort'!$D$12,"")</f>
        <v/>
      </c>
      <c r="D1689" t="str">
        <f>IF(SUM('A4'!S1720:X1720)=6,'A1'!$F$14,"")</f>
        <v/>
      </c>
      <c r="E1689" t="str">
        <f>IF(SUM('A4'!S1720:X1720)=6,'A4'!C1720,"")</f>
        <v/>
      </c>
      <c r="F1689" t="str">
        <f>IF(SUM('A4'!S1720:X1720)=6,'A4'!D1720,"")</f>
        <v/>
      </c>
      <c r="G1689" t="str">
        <f>IF(SUM('A4'!S1720:X1720)=6,'A4'!E1720,"")</f>
        <v/>
      </c>
      <c r="H1689" t="str">
        <f>IF(SUM('A4'!S1720:X1720)=6,'A4'!F1720,"")</f>
        <v/>
      </c>
      <c r="I1689" t="str">
        <f>IF(SUM('A4'!S1720:X1720)=6,'A4'!G1720,"")</f>
        <v/>
      </c>
      <c r="J1689" s="308" t="str">
        <f>IF(SUM('A4'!S1720:X1720)=6,'A4'!H1720,"")</f>
        <v/>
      </c>
    </row>
    <row r="1690" spans="1:10" x14ac:dyDescent="0.25">
      <c r="A1690" t="str">
        <f>IF(SUM('A4'!S1721:X1721)=6,'Angaben KH-Standort'!$D$25,"")</f>
        <v/>
      </c>
      <c r="B1690" t="str">
        <f>IF(SUM('A4'!S1721:X1721)=6,'Angaben KH-Standort'!$D$26,"")</f>
        <v/>
      </c>
      <c r="C1690" t="str">
        <f>IF(SUM('A4'!S1721:X1721)=6,'Angaben KH-Standort'!$D$12,"")</f>
        <v/>
      </c>
      <c r="D1690" t="str">
        <f>IF(SUM('A4'!S1721:X1721)=6,'A1'!$F$14,"")</f>
        <v/>
      </c>
      <c r="E1690" t="str">
        <f>IF(SUM('A4'!S1721:X1721)=6,'A4'!C1721,"")</f>
        <v/>
      </c>
      <c r="F1690" t="str">
        <f>IF(SUM('A4'!S1721:X1721)=6,'A4'!D1721,"")</f>
        <v/>
      </c>
      <c r="G1690" t="str">
        <f>IF(SUM('A4'!S1721:X1721)=6,'A4'!E1721,"")</f>
        <v/>
      </c>
      <c r="H1690" t="str">
        <f>IF(SUM('A4'!S1721:X1721)=6,'A4'!F1721,"")</f>
        <v/>
      </c>
      <c r="I1690" t="str">
        <f>IF(SUM('A4'!S1721:X1721)=6,'A4'!G1721,"")</f>
        <v/>
      </c>
      <c r="J1690" s="308" t="str">
        <f>IF(SUM('A4'!S1721:X1721)=6,'A4'!H1721,"")</f>
        <v/>
      </c>
    </row>
    <row r="1691" spans="1:10" x14ac:dyDescent="0.25">
      <c r="A1691" t="str">
        <f>IF(SUM('A4'!S1722:X1722)=6,'Angaben KH-Standort'!$D$25,"")</f>
        <v/>
      </c>
      <c r="B1691" t="str">
        <f>IF(SUM('A4'!S1722:X1722)=6,'Angaben KH-Standort'!$D$26,"")</f>
        <v/>
      </c>
      <c r="C1691" t="str">
        <f>IF(SUM('A4'!S1722:X1722)=6,'Angaben KH-Standort'!$D$12,"")</f>
        <v/>
      </c>
      <c r="D1691" t="str">
        <f>IF(SUM('A4'!S1722:X1722)=6,'A1'!$F$14,"")</f>
        <v/>
      </c>
      <c r="E1691" t="str">
        <f>IF(SUM('A4'!S1722:X1722)=6,'A4'!C1722,"")</f>
        <v/>
      </c>
      <c r="F1691" t="str">
        <f>IF(SUM('A4'!S1722:X1722)=6,'A4'!D1722,"")</f>
        <v/>
      </c>
      <c r="G1691" t="str">
        <f>IF(SUM('A4'!S1722:X1722)=6,'A4'!E1722,"")</f>
        <v/>
      </c>
      <c r="H1691" t="str">
        <f>IF(SUM('A4'!S1722:X1722)=6,'A4'!F1722,"")</f>
        <v/>
      </c>
      <c r="I1691" t="str">
        <f>IF(SUM('A4'!S1722:X1722)=6,'A4'!G1722,"")</f>
        <v/>
      </c>
      <c r="J1691" s="308" t="str">
        <f>IF(SUM('A4'!S1722:X1722)=6,'A4'!H1722,"")</f>
        <v/>
      </c>
    </row>
    <row r="1692" spans="1:10" x14ac:dyDescent="0.25">
      <c r="A1692" t="str">
        <f>IF(SUM('A4'!S1723:X1723)=6,'Angaben KH-Standort'!$D$25,"")</f>
        <v/>
      </c>
      <c r="B1692" t="str">
        <f>IF(SUM('A4'!S1723:X1723)=6,'Angaben KH-Standort'!$D$26,"")</f>
        <v/>
      </c>
      <c r="C1692" t="str">
        <f>IF(SUM('A4'!S1723:X1723)=6,'Angaben KH-Standort'!$D$12,"")</f>
        <v/>
      </c>
      <c r="D1692" t="str">
        <f>IF(SUM('A4'!S1723:X1723)=6,'A1'!$F$14,"")</f>
        <v/>
      </c>
      <c r="E1692" t="str">
        <f>IF(SUM('A4'!S1723:X1723)=6,'A4'!C1723,"")</f>
        <v/>
      </c>
      <c r="F1692" t="str">
        <f>IF(SUM('A4'!S1723:X1723)=6,'A4'!D1723,"")</f>
        <v/>
      </c>
      <c r="G1692" t="str">
        <f>IF(SUM('A4'!S1723:X1723)=6,'A4'!E1723,"")</f>
        <v/>
      </c>
      <c r="H1692" t="str">
        <f>IF(SUM('A4'!S1723:X1723)=6,'A4'!F1723,"")</f>
        <v/>
      </c>
      <c r="I1692" t="str">
        <f>IF(SUM('A4'!S1723:X1723)=6,'A4'!G1723,"")</f>
        <v/>
      </c>
      <c r="J1692" s="308" t="str">
        <f>IF(SUM('A4'!S1723:X1723)=6,'A4'!H1723,"")</f>
        <v/>
      </c>
    </row>
    <row r="1693" spans="1:10" x14ac:dyDescent="0.25">
      <c r="A1693" t="str">
        <f>IF(SUM('A4'!S1724:X1724)=6,'Angaben KH-Standort'!$D$25,"")</f>
        <v/>
      </c>
      <c r="B1693" t="str">
        <f>IF(SUM('A4'!S1724:X1724)=6,'Angaben KH-Standort'!$D$26,"")</f>
        <v/>
      </c>
      <c r="C1693" t="str">
        <f>IF(SUM('A4'!S1724:X1724)=6,'Angaben KH-Standort'!$D$12,"")</f>
        <v/>
      </c>
      <c r="D1693" t="str">
        <f>IF(SUM('A4'!S1724:X1724)=6,'A1'!$F$14,"")</f>
        <v/>
      </c>
      <c r="E1693" t="str">
        <f>IF(SUM('A4'!S1724:X1724)=6,'A4'!C1724,"")</f>
        <v/>
      </c>
      <c r="F1693" t="str">
        <f>IF(SUM('A4'!S1724:X1724)=6,'A4'!D1724,"")</f>
        <v/>
      </c>
      <c r="G1693" t="str">
        <f>IF(SUM('A4'!S1724:X1724)=6,'A4'!E1724,"")</f>
        <v/>
      </c>
      <c r="H1693" t="str">
        <f>IF(SUM('A4'!S1724:X1724)=6,'A4'!F1724,"")</f>
        <v/>
      </c>
      <c r="I1693" t="str">
        <f>IF(SUM('A4'!S1724:X1724)=6,'A4'!G1724,"")</f>
        <v/>
      </c>
      <c r="J1693" s="308" t="str">
        <f>IF(SUM('A4'!S1724:X1724)=6,'A4'!H1724,"")</f>
        <v/>
      </c>
    </row>
    <row r="1694" spans="1:10" x14ac:dyDescent="0.25">
      <c r="A1694" t="str">
        <f>IF(SUM('A4'!S1725:X1725)=6,'Angaben KH-Standort'!$D$25,"")</f>
        <v/>
      </c>
      <c r="B1694" t="str">
        <f>IF(SUM('A4'!S1725:X1725)=6,'Angaben KH-Standort'!$D$26,"")</f>
        <v/>
      </c>
      <c r="C1694" t="str">
        <f>IF(SUM('A4'!S1725:X1725)=6,'Angaben KH-Standort'!$D$12,"")</f>
        <v/>
      </c>
      <c r="D1694" t="str">
        <f>IF(SUM('A4'!S1725:X1725)=6,'A1'!$F$14,"")</f>
        <v/>
      </c>
      <c r="E1694" t="str">
        <f>IF(SUM('A4'!S1725:X1725)=6,'A4'!C1725,"")</f>
        <v/>
      </c>
      <c r="F1694" t="str">
        <f>IF(SUM('A4'!S1725:X1725)=6,'A4'!D1725,"")</f>
        <v/>
      </c>
      <c r="G1694" t="str">
        <f>IF(SUM('A4'!S1725:X1725)=6,'A4'!E1725,"")</f>
        <v/>
      </c>
      <c r="H1694" t="str">
        <f>IF(SUM('A4'!S1725:X1725)=6,'A4'!F1725,"")</f>
        <v/>
      </c>
      <c r="I1694" t="str">
        <f>IF(SUM('A4'!S1725:X1725)=6,'A4'!G1725,"")</f>
        <v/>
      </c>
      <c r="J1694" s="308" t="str">
        <f>IF(SUM('A4'!S1725:X1725)=6,'A4'!H1725,"")</f>
        <v/>
      </c>
    </row>
    <row r="1695" spans="1:10" x14ac:dyDescent="0.25">
      <c r="A1695" t="str">
        <f>IF(SUM('A4'!S1726:X1726)=6,'Angaben KH-Standort'!$D$25,"")</f>
        <v/>
      </c>
      <c r="B1695" t="str">
        <f>IF(SUM('A4'!S1726:X1726)=6,'Angaben KH-Standort'!$D$26,"")</f>
        <v/>
      </c>
      <c r="C1695" t="str">
        <f>IF(SUM('A4'!S1726:X1726)=6,'Angaben KH-Standort'!$D$12,"")</f>
        <v/>
      </c>
      <c r="D1695" t="str">
        <f>IF(SUM('A4'!S1726:X1726)=6,'A1'!$F$14,"")</f>
        <v/>
      </c>
      <c r="E1695" t="str">
        <f>IF(SUM('A4'!S1726:X1726)=6,'A4'!C1726,"")</f>
        <v/>
      </c>
      <c r="F1695" t="str">
        <f>IF(SUM('A4'!S1726:X1726)=6,'A4'!D1726,"")</f>
        <v/>
      </c>
      <c r="G1695" t="str">
        <f>IF(SUM('A4'!S1726:X1726)=6,'A4'!E1726,"")</f>
        <v/>
      </c>
      <c r="H1695" t="str">
        <f>IF(SUM('A4'!S1726:X1726)=6,'A4'!F1726,"")</f>
        <v/>
      </c>
      <c r="I1695" t="str">
        <f>IF(SUM('A4'!S1726:X1726)=6,'A4'!G1726,"")</f>
        <v/>
      </c>
      <c r="J1695" s="308" t="str">
        <f>IF(SUM('A4'!S1726:X1726)=6,'A4'!H1726,"")</f>
        <v/>
      </c>
    </row>
    <row r="1696" spans="1:10" x14ac:dyDescent="0.25">
      <c r="A1696" t="str">
        <f>IF(SUM('A4'!S1727:X1727)=6,'Angaben KH-Standort'!$D$25,"")</f>
        <v/>
      </c>
      <c r="B1696" t="str">
        <f>IF(SUM('A4'!S1727:X1727)=6,'Angaben KH-Standort'!$D$26,"")</f>
        <v/>
      </c>
      <c r="C1696" t="str">
        <f>IF(SUM('A4'!S1727:X1727)=6,'Angaben KH-Standort'!$D$12,"")</f>
        <v/>
      </c>
      <c r="D1696" t="str">
        <f>IF(SUM('A4'!S1727:X1727)=6,'A1'!$F$14,"")</f>
        <v/>
      </c>
      <c r="E1696" t="str">
        <f>IF(SUM('A4'!S1727:X1727)=6,'A4'!C1727,"")</f>
        <v/>
      </c>
      <c r="F1696" t="str">
        <f>IF(SUM('A4'!S1727:X1727)=6,'A4'!D1727,"")</f>
        <v/>
      </c>
      <c r="G1696" t="str">
        <f>IF(SUM('A4'!S1727:X1727)=6,'A4'!E1727,"")</f>
        <v/>
      </c>
      <c r="H1696" t="str">
        <f>IF(SUM('A4'!S1727:X1727)=6,'A4'!F1727,"")</f>
        <v/>
      </c>
      <c r="I1696" t="str">
        <f>IF(SUM('A4'!S1727:X1727)=6,'A4'!G1727,"")</f>
        <v/>
      </c>
      <c r="J1696" s="308" t="str">
        <f>IF(SUM('A4'!S1727:X1727)=6,'A4'!H1727,"")</f>
        <v/>
      </c>
    </row>
    <row r="1697" spans="1:10" x14ac:dyDescent="0.25">
      <c r="A1697" t="str">
        <f>IF(SUM('A4'!S1728:X1728)=6,'Angaben KH-Standort'!$D$25,"")</f>
        <v/>
      </c>
      <c r="B1697" t="str">
        <f>IF(SUM('A4'!S1728:X1728)=6,'Angaben KH-Standort'!$D$26,"")</f>
        <v/>
      </c>
      <c r="C1697" t="str">
        <f>IF(SUM('A4'!S1728:X1728)=6,'Angaben KH-Standort'!$D$12,"")</f>
        <v/>
      </c>
      <c r="D1697" t="str">
        <f>IF(SUM('A4'!S1728:X1728)=6,'A1'!$F$14,"")</f>
        <v/>
      </c>
      <c r="E1697" t="str">
        <f>IF(SUM('A4'!S1728:X1728)=6,'A4'!C1728,"")</f>
        <v/>
      </c>
      <c r="F1697" t="str">
        <f>IF(SUM('A4'!S1728:X1728)=6,'A4'!D1728,"")</f>
        <v/>
      </c>
      <c r="G1697" t="str">
        <f>IF(SUM('A4'!S1728:X1728)=6,'A4'!E1728,"")</f>
        <v/>
      </c>
      <c r="H1697" t="str">
        <f>IF(SUM('A4'!S1728:X1728)=6,'A4'!F1728,"")</f>
        <v/>
      </c>
      <c r="I1697" t="str">
        <f>IF(SUM('A4'!S1728:X1728)=6,'A4'!G1728,"")</f>
        <v/>
      </c>
      <c r="J1697" s="308" t="str">
        <f>IF(SUM('A4'!S1728:X1728)=6,'A4'!H1728,"")</f>
        <v/>
      </c>
    </row>
    <row r="1698" spans="1:10" x14ac:dyDescent="0.25">
      <c r="A1698" t="str">
        <f>IF(SUM('A4'!S1729:X1729)=6,'Angaben KH-Standort'!$D$25,"")</f>
        <v/>
      </c>
      <c r="B1698" t="str">
        <f>IF(SUM('A4'!S1729:X1729)=6,'Angaben KH-Standort'!$D$26,"")</f>
        <v/>
      </c>
      <c r="C1698" t="str">
        <f>IF(SUM('A4'!S1729:X1729)=6,'Angaben KH-Standort'!$D$12,"")</f>
        <v/>
      </c>
      <c r="D1698" t="str">
        <f>IF(SUM('A4'!S1729:X1729)=6,'A1'!$F$14,"")</f>
        <v/>
      </c>
      <c r="E1698" t="str">
        <f>IF(SUM('A4'!S1729:X1729)=6,'A4'!C1729,"")</f>
        <v/>
      </c>
      <c r="F1698" t="str">
        <f>IF(SUM('A4'!S1729:X1729)=6,'A4'!D1729,"")</f>
        <v/>
      </c>
      <c r="G1698" t="str">
        <f>IF(SUM('A4'!S1729:X1729)=6,'A4'!E1729,"")</f>
        <v/>
      </c>
      <c r="H1698" t="str">
        <f>IF(SUM('A4'!S1729:X1729)=6,'A4'!F1729,"")</f>
        <v/>
      </c>
      <c r="I1698" t="str">
        <f>IF(SUM('A4'!S1729:X1729)=6,'A4'!G1729,"")</f>
        <v/>
      </c>
      <c r="J1698" s="308" t="str">
        <f>IF(SUM('A4'!S1729:X1729)=6,'A4'!H1729,"")</f>
        <v/>
      </c>
    </row>
    <row r="1699" spans="1:10" x14ac:dyDescent="0.25">
      <c r="A1699" t="str">
        <f>IF(SUM('A4'!S1730:X1730)=6,'Angaben KH-Standort'!$D$25,"")</f>
        <v/>
      </c>
      <c r="B1699" t="str">
        <f>IF(SUM('A4'!S1730:X1730)=6,'Angaben KH-Standort'!$D$26,"")</f>
        <v/>
      </c>
      <c r="C1699" t="str">
        <f>IF(SUM('A4'!S1730:X1730)=6,'Angaben KH-Standort'!$D$12,"")</f>
        <v/>
      </c>
      <c r="D1699" t="str">
        <f>IF(SUM('A4'!S1730:X1730)=6,'A1'!$F$14,"")</f>
        <v/>
      </c>
      <c r="E1699" t="str">
        <f>IF(SUM('A4'!S1730:X1730)=6,'A4'!C1730,"")</f>
        <v/>
      </c>
      <c r="F1699" t="str">
        <f>IF(SUM('A4'!S1730:X1730)=6,'A4'!D1730,"")</f>
        <v/>
      </c>
      <c r="G1699" t="str">
        <f>IF(SUM('A4'!S1730:X1730)=6,'A4'!E1730,"")</f>
        <v/>
      </c>
      <c r="H1699" t="str">
        <f>IF(SUM('A4'!S1730:X1730)=6,'A4'!F1730,"")</f>
        <v/>
      </c>
      <c r="I1699" t="str">
        <f>IF(SUM('A4'!S1730:X1730)=6,'A4'!G1730,"")</f>
        <v/>
      </c>
      <c r="J1699" s="308" t="str">
        <f>IF(SUM('A4'!S1730:X1730)=6,'A4'!H1730,"")</f>
        <v/>
      </c>
    </row>
    <row r="1700" spans="1:10" x14ac:dyDescent="0.25">
      <c r="A1700" t="str">
        <f>IF(SUM('A4'!S1731:X1731)=6,'Angaben KH-Standort'!$D$25,"")</f>
        <v/>
      </c>
      <c r="B1700" t="str">
        <f>IF(SUM('A4'!S1731:X1731)=6,'Angaben KH-Standort'!$D$26,"")</f>
        <v/>
      </c>
      <c r="C1700" t="str">
        <f>IF(SUM('A4'!S1731:X1731)=6,'Angaben KH-Standort'!$D$12,"")</f>
        <v/>
      </c>
      <c r="D1700" t="str">
        <f>IF(SUM('A4'!S1731:X1731)=6,'A1'!$F$14,"")</f>
        <v/>
      </c>
      <c r="E1700" t="str">
        <f>IF(SUM('A4'!S1731:X1731)=6,'A4'!C1731,"")</f>
        <v/>
      </c>
      <c r="F1700" t="str">
        <f>IF(SUM('A4'!S1731:X1731)=6,'A4'!D1731,"")</f>
        <v/>
      </c>
      <c r="G1700" t="str">
        <f>IF(SUM('A4'!S1731:X1731)=6,'A4'!E1731,"")</f>
        <v/>
      </c>
      <c r="H1700" t="str">
        <f>IF(SUM('A4'!S1731:X1731)=6,'A4'!F1731,"")</f>
        <v/>
      </c>
      <c r="I1700" t="str">
        <f>IF(SUM('A4'!S1731:X1731)=6,'A4'!G1731,"")</f>
        <v/>
      </c>
      <c r="J1700" s="308" t="str">
        <f>IF(SUM('A4'!S1731:X1731)=6,'A4'!H1731,"")</f>
        <v/>
      </c>
    </row>
    <row r="1701" spans="1:10" x14ac:dyDescent="0.25">
      <c r="A1701" t="str">
        <f>IF(SUM('A4'!S1732:X1732)=6,'Angaben KH-Standort'!$D$25,"")</f>
        <v/>
      </c>
      <c r="B1701" t="str">
        <f>IF(SUM('A4'!S1732:X1732)=6,'Angaben KH-Standort'!$D$26,"")</f>
        <v/>
      </c>
      <c r="C1701" t="str">
        <f>IF(SUM('A4'!S1732:X1732)=6,'Angaben KH-Standort'!$D$12,"")</f>
        <v/>
      </c>
      <c r="D1701" t="str">
        <f>IF(SUM('A4'!S1732:X1732)=6,'A1'!$F$14,"")</f>
        <v/>
      </c>
      <c r="E1701" t="str">
        <f>IF(SUM('A4'!S1732:X1732)=6,'A4'!C1732,"")</f>
        <v/>
      </c>
      <c r="F1701" t="str">
        <f>IF(SUM('A4'!S1732:X1732)=6,'A4'!D1732,"")</f>
        <v/>
      </c>
      <c r="G1701" t="str">
        <f>IF(SUM('A4'!S1732:X1732)=6,'A4'!E1732,"")</f>
        <v/>
      </c>
      <c r="H1701" t="str">
        <f>IF(SUM('A4'!S1732:X1732)=6,'A4'!F1732,"")</f>
        <v/>
      </c>
      <c r="I1701" t="str">
        <f>IF(SUM('A4'!S1732:X1732)=6,'A4'!G1732,"")</f>
        <v/>
      </c>
      <c r="J1701" s="308" t="str">
        <f>IF(SUM('A4'!S1732:X1732)=6,'A4'!H1732,"")</f>
        <v/>
      </c>
    </row>
    <row r="1702" spans="1:10" x14ac:dyDescent="0.25">
      <c r="A1702" t="str">
        <f>IF(SUM('A4'!S1733:X1733)=6,'Angaben KH-Standort'!$D$25,"")</f>
        <v/>
      </c>
      <c r="B1702" t="str">
        <f>IF(SUM('A4'!S1733:X1733)=6,'Angaben KH-Standort'!$D$26,"")</f>
        <v/>
      </c>
      <c r="C1702" t="str">
        <f>IF(SUM('A4'!S1733:X1733)=6,'Angaben KH-Standort'!$D$12,"")</f>
        <v/>
      </c>
      <c r="D1702" t="str">
        <f>IF(SUM('A4'!S1733:X1733)=6,'A1'!$F$14,"")</f>
        <v/>
      </c>
      <c r="E1702" t="str">
        <f>IF(SUM('A4'!S1733:X1733)=6,'A4'!C1733,"")</f>
        <v/>
      </c>
      <c r="F1702" t="str">
        <f>IF(SUM('A4'!S1733:X1733)=6,'A4'!D1733,"")</f>
        <v/>
      </c>
      <c r="G1702" t="str">
        <f>IF(SUM('A4'!S1733:X1733)=6,'A4'!E1733,"")</f>
        <v/>
      </c>
      <c r="H1702" t="str">
        <f>IF(SUM('A4'!S1733:X1733)=6,'A4'!F1733,"")</f>
        <v/>
      </c>
      <c r="I1702" t="str">
        <f>IF(SUM('A4'!S1733:X1733)=6,'A4'!G1733,"")</f>
        <v/>
      </c>
      <c r="J1702" s="308" t="str">
        <f>IF(SUM('A4'!S1733:X1733)=6,'A4'!H1733,"")</f>
        <v/>
      </c>
    </row>
    <row r="1703" spans="1:10" x14ac:dyDescent="0.25">
      <c r="A1703" t="str">
        <f>IF(SUM('A4'!S1734:X1734)=6,'Angaben KH-Standort'!$D$25,"")</f>
        <v/>
      </c>
      <c r="B1703" t="str">
        <f>IF(SUM('A4'!S1734:X1734)=6,'Angaben KH-Standort'!$D$26,"")</f>
        <v/>
      </c>
      <c r="C1703" t="str">
        <f>IF(SUM('A4'!S1734:X1734)=6,'Angaben KH-Standort'!$D$12,"")</f>
        <v/>
      </c>
      <c r="D1703" t="str">
        <f>IF(SUM('A4'!S1734:X1734)=6,'A1'!$F$14,"")</f>
        <v/>
      </c>
      <c r="E1703" t="str">
        <f>IF(SUM('A4'!S1734:X1734)=6,'A4'!C1734,"")</f>
        <v/>
      </c>
      <c r="F1703" t="str">
        <f>IF(SUM('A4'!S1734:X1734)=6,'A4'!D1734,"")</f>
        <v/>
      </c>
      <c r="G1703" t="str">
        <f>IF(SUM('A4'!S1734:X1734)=6,'A4'!E1734,"")</f>
        <v/>
      </c>
      <c r="H1703" t="str">
        <f>IF(SUM('A4'!S1734:X1734)=6,'A4'!F1734,"")</f>
        <v/>
      </c>
      <c r="I1703" t="str">
        <f>IF(SUM('A4'!S1734:X1734)=6,'A4'!G1734,"")</f>
        <v/>
      </c>
      <c r="J1703" s="308" t="str">
        <f>IF(SUM('A4'!S1734:X1734)=6,'A4'!H1734,"")</f>
        <v/>
      </c>
    </row>
    <row r="1704" spans="1:10" x14ac:dyDescent="0.25">
      <c r="A1704" t="str">
        <f>IF(SUM('A4'!S1735:X1735)=6,'Angaben KH-Standort'!$D$25,"")</f>
        <v/>
      </c>
      <c r="B1704" t="str">
        <f>IF(SUM('A4'!S1735:X1735)=6,'Angaben KH-Standort'!$D$26,"")</f>
        <v/>
      </c>
      <c r="C1704" t="str">
        <f>IF(SUM('A4'!S1735:X1735)=6,'Angaben KH-Standort'!$D$12,"")</f>
        <v/>
      </c>
      <c r="D1704" t="str">
        <f>IF(SUM('A4'!S1735:X1735)=6,'A1'!$F$14,"")</f>
        <v/>
      </c>
      <c r="E1704" t="str">
        <f>IF(SUM('A4'!S1735:X1735)=6,'A4'!C1735,"")</f>
        <v/>
      </c>
      <c r="F1704" t="str">
        <f>IF(SUM('A4'!S1735:X1735)=6,'A4'!D1735,"")</f>
        <v/>
      </c>
      <c r="G1704" t="str">
        <f>IF(SUM('A4'!S1735:X1735)=6,'A4'!E1735,"")</f>
        <v/>
      </c>
      <c r="H1704" t="str">
        <f>IF(SUM('A4'!S1735:X1735)=6,'A4'!F1735,"")</f>
        <v/>
      </c>
      <c r="I1704" t="str">
        <f>IF(SUM('A4'!S1735:X1735)=6,'A4'!G1735,"")</f>
        <v/>
      </c>
      <c r="J1704" s="308" t="str">
        <f>IF(SUM('A4'!S1735:X1735)=6,'A4'!H1735,"")</f>
        <v/>
      </c>
    </row>
    <row r="1705" spans="1:10" x14ac:dyDescent="0.25">
      <c r="A1705" t="str">
        <f>IF(SUM('A4'!S1736:X1736)=6,'Angaben KH-Standort'!$D$25,"")</f>
        <v/>
      </c>
      <c r="B1705" t="str">
        <f>IF(SUM('A4'!S1736:X1736)=6,'Angaben KH-Standort'!$D$26,"")</f>
        <v/>
      </c>
      <c r="C1705" t="str">
        <f>IF(SUM('A4'!S1736:X1736)=6,'Angaben KH-Standort'!$D$12,"")</f>
        <v/>
      </c>
      <c r="D1705" t="str">
        <f>IF(SUM('A4'!S1736:X1736)=6,'A1'!$F$14,"")</f>
        <v/>
      </c>
      <c r="E1705" t="str">
        <f>IF(SUM('A4'!S1736:X1736)=6,'A4'!C1736,"")</f>
        <v/>
      </c>
      <c r="F1705" t="str">
        <f>IF(SUM('A4'!S1736:X1736)=6,'A4'!D1736,"")</f>
        <v/>
      </c>
      <c r="G1705" t="str">
        <f>IF(SUM('A4'!S1736:X1736)=6,'A4'!E1736,"")</f>
        <v/>
      </c>
      <c r="H1705" t="str">
        <f>IF(SUM('A4'!S1736:X1736)=6,'A4'!F1736,"")</f>
        <v/>
      </c>
      <c r="I1705" t="str">
        <f>IF(SUM('A4'!S1736:X1736)=6,'A4'!G1736,"")</f>
        <v/>
      </c>
      <c r="J1705" s="308" t="str">
        <f>IF(SUM('A4'!S1736:X1736)=6,'A4'!H1736,"")</f>
        <v/>
      </c>
    </row>
    <row r="1706" spans="1:10" x14ac:dyDescent="0.25">
      <c r="A1706" t="str">
        <f>IF(SUM('A4'!S1737:X1737)=6,'Angaben KH-Standort'!$D$25,"")</f>
        <v/>
      </c>
      <c r="B1706" t="str">
        <f>IF(SUM('A4'!S1737:X1737)=6,'Angaben KH-Standort'!$D$26,"")</f>
        <v/>
      </c>
      <c r="C1706" t="str">
        <f>IF(SUM('A4'!S1737:X1737)=6,'Angaben KH-Standort'!$D$12,"")</f>
        <v/>
      </c>
      <c r="D1706" t="str">
        <f>IF(SUM('A4'!S1737:X1737)=6,'A1'!$F$14,"")</f>
        <v/>
      </c>
      <c r="E1706" t="str">
        <f>IF(SUM('A4'!S1737:X1737)=6,'A4'!C1737,"")</f>
        <v/>
      </c>
      <c r="F1706" t="str">
        <f>IF(SUM('A4'!S1737:X1737)=6,'A4'!D1737,"")</f>
        <v/>
      </c>
      <c r="G1706" t="str">
        <f>IF(SUM('A4'!S1737:X1737)=6,'A4'!E1737,"")</f>
        <v/>
      </c>
      <c r="H1706" t="str">
        <f>IF(SUM('A4'!S1737:X1737)=6,'A4'!F1737,"")</f>
        <v/>
      </c>
      <c r="I1706" t="str">
        <f>IF(SUM('A4'!S1737:X1737)=6,'A4'!G1737,"")</f>
        <v/>
      </c>
      <c r="J1706" s="308" t="str">
        <f>IF(SUM('A4'!S1737:X1737)=6,'A4'!H1737,"")</f>
        <v/>
      </c>
    </row>
    <row r="1707" spans="1:10" x14ac:dyDescent="0.25">
      <c r="A1707" t="str">
        <f>IF(SUM('A4'!S1738:X1738)=6,'Angaben KH-Standort'!$D$25,"")</f>
        <v/>
      </c>
      <c r="B1707" t="str">
        <f>IF(SUM('A4'!S1738:X1738)=6,'Angaben KH-Standort'!$D$26,"")</f>
        <v/>
      </c>
      <c r="C1707" t="str">
        <f>IF(SUM('A4'!S1738:X1738)=6,'Angaben KH-Standort'!$D$12,"")</f>
        <v/>
      </c>
      <c r="D1707" t="str">
        <f>IF(SUM('A4'!S1738:X1738)=6,'A1'!$F$14,"")</f>
        <v/>
      </c>
      <c r="E1707" t="str">
        <f>IF(SUM('A4'!S1738:X1738)=6,'A4'!C1738,"")</f>
        <v/>
      </c>
      <c r="F1707" t="str">
        <f>IF(SUM('A4'!S1738:X1738)=6,'A4'!D1738,"")</f>
        <v/>
      </c>
      <c r="G1707" t="str">
        <f>IF(SUM('A4'!S1738:X1738)=6,'A4'!E1738,"")</f>
        <v/>
      </c>
      <c r="H1707" t="str">
        <f>IF(SUM('A4'!S1738:X1738)=6,'A4'!F1738,"")</f>
        <v/>
      </c>
      <c r="I1707" t="str">
        <f>IF(SUM('A4'!S1738:X1738)=6,'A4'!G1738,"")</f>
        <v/>
      </c>
      <c r="J1707" s="308" t="str">
        <f>IF(SUM('A4'!S1738:X1738)=6,'A4'!H1738,"")</f>
        <v/>
      </c>
    </row>
    <row r="1708" spans="1:10" x14ac:dyDescent="0.25">
      <c r="A1708" t="str">
        <f>IF(SUM('A4'!S1739:X1739)=6,'Angaben KH-Standort'!$D$25,"")</f>
        <v/>
      </c>
      <c r="B1708" t="str">
        <f>IF(SUM('A4'!S1739:X1739)=6,'Angaben KH-Standort'!$D$26,"")</f>
        <v/>
      </c>
      <c r="C1708" t="str">
        <f>IF(SUM('A4'!S1739:X1739)=6,'Angaben KH-Standort'!$D$12,"")</f>
        <v/>
      </c>
      <c r="D1708" t="str">
        <f>IF(SUM('A4'!S1739:X1739)=6,'A1'!$F$14,"")</f>
        <v/>
      </c>
      <c r="E1708" t="str">
        <f>IF(SUM('A4'!S1739:X1739)=6,'A4'!C1739,"")</f>
        <v/>
      </c>
      <c r="F1708" t="str">
        <f>IF(SUM('A4'!S1739:X1739)=6,'A4'!D1739,"")</f>
        <v/>
      </c>
      <c r="G1708" t="str">
        <f>IF(SUM('A4'!S1739:X1739)=6,'A4'!E1739,"")</f>
        <v/>
      </c>
      <c r="H1708" t="str">
        <f>IF(SUM('A4'!S1739:X1739)=6,'A4'!F1739,"")</f>
        <v/>
      </c>
      <c r="I1708" t="str">
        <f>IF(SUM('A4'!S1739:X1739)=6,'A4'!G1739,"")</f>
        <v/>
      </c>
      <c r="J1708" s="308" t="str">
        <f>IF(SUM('A4'!S1739:X1739)=6,'A4'!H1739,"")</f>
        <v/>
      </c>
    </row>
    <row r="1709" spans="1:10" x14ac:dyDescent="0.25">
      <c r="A1709" t="str">
        <f>IF(SUM('A4'!S1740:X1740)=6,'Angaben KH-Standort'!$D$25,"")</f>
        <v/>
      </c>
      <c r="B1709" t="str">
        <f>IF(SUM('A4'!S1740:X1740)=6,'Angaben KH-Standort'!$D$26,"")</f>
        <v/>
      </c>
      <c r="C1709" t="str">
        <f>IF(SUM('A4'!S1740:X1740)=6,'Angaben KH-Standort'!$D$12,"")</f>
        <v/>
      </c>
      <c r="D1709" t="str">
        <f>IF(SUM('A4'!S1740:X1740)=6,'A1'!$F$14,"")</f>
        <v/>
      </c>
      <c r="E1709" t="str">
        <f>IF(SUM('A4'!S1740:X1740)=6,'A4'!C1740,"")</f>
        <v/>
      </c>
      <c r="F1709" t="str">
        <f>IF(SUM('A4'!S1740:X1740)=6,'A4'!D1740,"")</f>
        <v/>
      </c>
      <c r="G1709" t="str">
        <f>IF(SUM('A4'!S1740:X1740)=6,'A4'!E1740,"")</f>
        <v/>
      </c>
      <c r="H1709" t="str">
        <f>IF(SUM('A4'!S1740:X1740)=6,'A4'!F1740,"")</f>
        <v/>
      </c>
      <c r="I1709" t="str">
        <f>IF(SUM('A4'!S1740:X1740)=6,'A4'!G1740,"")</f>
        <v/>
      </c>
      <c r="J1709" s="308" t="str">
        <f>IF(SUM('A4'!S1740:X1740)=6,'A4'!H1740,"")</f>
        <v/>
      </c>
    </row>
    <row r="1710" spans="1:10" x14ac:dyDescent="0.25">
      <c r="A1710" t="str">
        <f>IF(SUM('A4'!S1741:X1741)=6,'Angaben KH-Standort'!$D$25,"")</f>
        <v/>
      </c>
      <c r="B1710" t="str">
        <f>IF(SUM('A4'!S1741:X1741)=6,'Angaben KH-Standort'!$D$26,"")</f>
        <v/>
      </c>
      <c r="C1710" t="str">
        <f>IF(SUM('A4'!S1741:X1741)=6,'Angaben KH-Standort'!$D$12,"")</f>
        <v/>
      </c>
      <c r="D1710" t="str">
        <f>IF(SUM('A4'!S1741:X1741)=6,'A1'!$F$14,"")</f>
        <v/>
      </c>
      <c r="E1710" t="str">
        <f>IF(SUM('A4'!S1741:X1741)=6,'A4'!C1741,"")</f>
        <v/>
      </c>
      <c r="F1710" t="str">
        <f>IF(SUM('A4'!S1741:X1741)=6,'A4'!D1741,"")</f>
        <v/>
      </c>
      <c r="G1710" t="str">
        <f>IF(SUM('A4'!S1741:X1741)=6,'A4'!E1741,"")</f>
        <v/>
      </c>
      <c r="H1710" t="str">
        <f>IF(SUM('A4'!S1741:X1741)=6,'A4'!F1741,"")</f>
        <v/>
      </c>
      <c r="I1710" t="str">
        <f>IF(SUM('A4'!S1741:X1741)=6,'A4'!G1741,"")</f>
        <v/>
      </c>
      <c r="J1710" s="308" t="str">
        <f>IF(SUM('A4'!S1741:X1741)=6,'A4'!H1741,"")</f>
        <v/>
      </c>
    </row>
    <row r="1711" spans="1:10" x14ac:dyDescent="0.25">
      <c r="A1711" t="str">
        <f>IF(SUM('A4'!S1742:X1742)=6,'Angaben KH-Standort'!$D$25,"")</f>
        <v/>
      </c>
      <c r="B1711" t="str">
        <f>IF(SUM('A4'!S1742:X1742)=6,'Angaben KH-Standort'!$D$26,"")</f>
        <v/>
      </c>
      <c r="C1711" t="str">
        <f>IF(SUM('A4'!S1742:X1742)=6,'Angaben KH-Standort'!$D$12,"")</f>
        <v/>
      </c>
      <c r="D1711" t="str">
        <f>IF(SUM('A4'!S1742:X1742)=6,'A1'!$F$14,"")</f>
        <v/>
      </c>
      <c r="E1711" t="str">
        <f>IF(SUM('A4'!S1742:X1742)=6,'A4'!C1742,"")</f>
        <v/>
      </c>
      <c r="F1711" t="str">
        <f>IF(SUM('A4'!S1742:X1742)=6,'A4'!D1742,"")</f>
        <v/>
      </c>
      <c r="G1711" t="str">
        <f>IF(SUM('A4'!S1742:X1742)=6,'A4'!E1742,"")</f>
        <v/>
      </c>
      <c r="H1711" t="str">
        <f>IF(SUM('A4'!S1742:X1742)=6,'A4'!F1742,"")</f>
        <v/>
      </c>
      <c r="I1711" t="str">
        <f>IF(SUM('A4'!S1742:X1742)=6,'A4'!G1742,"")</f>
        <v/>
      </c>
      <c r="J1711" s="308" t="str">
        <f>IF(SUM('A4'!S1742:X1742)=6,'A4'!H1742,"")</f>
        <v/>
      </c>
    </row>
    <row r="1712" spans="1:10" x14ac:dyDescent="0.25">
      <c r="A1712" t="str">
        <f>IF(SUM('A4'!S1743:X1743)=6,'Angaben KH-Standort'!$D$25,"")</f>
        <v/>
      </c>
      <c r="B1712" t="str">
        <f>IF(SUM('A4'!S1743:X1743)=6,'Angaben KH-Standort'!$D$26,"")</f>
        <v/>
      </c>
      <c r="C1712" t="str">
        <f>IF(SUM('A4'!S1743:X1743)=6,'Angaben KH-Standort'!$D$12,"")</f>
        <v/>
      </c>
      <c r="D1712" t="str">
        <f>IF(SUM('A4'!S1743:X1743)=6,'A1'!$F$14,"")</f>
        <v/>
      </c>
      <c r="E1712" t="str">
        <f>IF(SUM('A4'!S1743:X1743)=6,'A4'!C1743,"")</f>
        <v/>
      </c>
      <c r="F1712" t="str">
        <f>IF(SUM('A4'!S1743:X1743)=6,'A4'!D1743,"")</f>
        <v/>
      </c>
      <c r="G1712" t="str">
        <f>IF(SUM('A4'!S1743:X1743)=6,'A4'!E1743,"")</f>
        <v/>
      </c>
      <c r="H1712" t="str">
        <f>IF(SUM('A4'!S1743:X1743)=6,'A4'!F1743,"")</f>
        <v/>
      </c>
      <c r="I1712" t="str">
        <f>IF(SUM('A4'!S1743:X1743)=6,'A4'!G1743,"")</f>
        <v/>
      </c>
      <c r="J1712" s="308" t="str">
        <f>IF(SUM('A4'!S1743:X1743)=6,'A4'!H1743,"")</f>
        <v/>
      </c>
    </row>
    <row r="1713" spans="1:10" x14ac:dyDescent="0.25">
      <c r="A1713" t="str">
        <f>IF(SUM('A4'!S1744:X1744)=6,'Angaben KH-Standort'!$D$25,"")</f>
        <v/>
      </c>
      <c r="B1713" t="str">
        <f>IF(SUM('A4'!S1744:X1744)=6,'Angaben KH-Standort'!$D$26,"")</f>
        <v/>
      </c>
      <c r="C1713" t="str">
        <f>IF(SUM('A4'!S1744:X1744)=6,'Angaben KH-Standort'!$D$12,"")</f>
        <v/>
      </c>
      <c r="D1713" t="str">
        <f>IF(SUM('A4'!S1744:X1744)=6,'A1'!$F$14,"")</f>
        <v/>
      </c>
      <c r="E1713" t="str">
        <f>IF(SUM('A4'!S1744:X1744)=6,'A4'!C1744,"")</f>
        <v/>
      </c>
      <c r="F1713" t="str">
        <f>IF(SUM('A4'!S1744:X1744)=6,'A4'!D1744,"")</f>
        <v/>
      </c>
      <c r="G1713" t="str">
        <f>IF(SUM('A4'!S1744:X1744)=6,'A4'!E1744,"")</f>
        <v/>
      </c>
      <c r="H1713" t="str">
        <f>IF(SUM('A4'!S1744:X1744)=6,'A4'!F1744,"")</f>
        <v/>
      </c>
      <c r="I1713" t="str">
        <f>IF(SUM('A4'!S1744:X1744)=6,'A4'!G1744,"")</f>
        <v/>
      </c>
      <c r="J1713" s="308" t="str">
        <f>IF(SUM('A4'!S1744:X1744)=6,'A4'!H1744,"")</f>
        <v/>
      </c>
    </row>
    <row r="1714" spans="1:10" x14ac:dyDescent="0.25">
      <c r="A1714" t="str">
        <f>IF(SUM('A4'!S1745:X1745)=6,'Angaben KH-Standort'!$D$25,"")</f>
        <v/>
      </c>
      <c r="B1714" t="str">
        <f>IF(SUM('A4'!S1745:X1745)=6,'Angaben KH-Standort'!$D$26,"")</f>
        <v/>
      </c>
      <c r="C1714" t="str">
        <f>IF(SUM('A4'!S1745:X1745)=6,'Angaben KH-Standort'!$D$12,"")</f>
        <v/>
      </c>
      <c r="D1714" t="str">
        <f>IF(SUM('A4'!S1745:X1745)=6,'A1'!$F$14,"")</f>
        <v/>
      </c>
      <c r="E1714" t="str">
        <f>IF(SUM('A4'!S1745:X1745)=6,'A4'!C1745,"")</f>
        <v/>
      </c>
      <c r="F1714" t="str">
        <f>IF(SUM('A4'!S1745:X1745)=6,'A4'!D1745,"")</f>
        <v/>
      </c>
      <c r="G1714" t="str">
        <f>IF(SUM('A4'!S1745:X1745)=6,'A4'!E1745,"")</f>
        <v/>
      </c>
      <c r="H1714" t="str">
        <f>IF(SUM('A4'!S1745:X1745)=6,'A4'!F1745,"")</f>
        <v/>
      </c>
      <c r="I1714" t="str">
        <f>IF(SUM('A4'!S1745:X1745)=6,'A4'!G1745,"")</f>
        <v/>
      </c>
      <c r="J1714" s="308" t="str">
        <f>IF(SUM('A4'!S1745:X1745)=6,'A4'!H1745,"")</f>
        <v/>
      </c>
    </row>
    <row r="1715" spans="1:10" x14ac:dyDescent="0.25">
      <c r="A1715" t="str">
        <f>IF(SUM('A4'!S1746:X1746)=6,'Angaben KH-Standort'!$D$25,"")</f>
        <v/>
      </c>
      <c r="B1715" t="str">
        <f>IF(SUM('A4'!S1746:X1746)=6,'Angaben KH-Standort'!$D$26,"")</f>
        <v/>
      </c>
      <c r="C1715" t="str">
        <f>IF(SUM('A4'!S1746:X1746)=6,'Angaben KH-Standort'!$D$12,"")</f>
        <v/>
      </c>
      <c r="D1715" t="str">
        <f>IF(SUM('A4'!S1746:X1746)=6,'A1'!$F$14,"")</f>
        <v/>
      </c>
      <c r="E1715" t="str">
        <f>IF(SUM('A4'!S1746:X1746)=6,'A4'!C1746,"")</f>
        <v/>
      </c>
      <c r="F1715" t="str">
        <f>IF(SUM('A4'!S1746:X1746)=6,'A4'!D1746,"")</f>
        <v/>
      </c>
      <c r="G1715" t="str">
        <f>IF(SUM('A4'!S1746:X1746)=6,'A4'!E1746,"")</f>
        <v/>
      </c>
      <c r="H1715" t="str">
        <f>IF(SUM('A4'!S1746:X1746)=6,'A4'!F1746,"")</f>
        <v/>
      </c>
      <c r="I1715" t="str">
        <f>IF(SUM('A4'!S1746:X1746)=6,'A4'!G1746,"")</f>
        <v/>
      </c>
      <c r="J1715" s="308" t="str">
        <f>IF(SUM('A4'!S1746:X1746)=6,'A4'!H1746,"")</f>
        <v/>
      </c>
    </row>
    <row r="1716" spans="1:10" x14ac:dyDescent="0.25">
      <c r="A1716" t="str">
        <f>IF(SUM('A4'!S1747:X1747)=6,'Angaben KH-Standort'!$D$25,"")</f>
        <v/>
      </c>
      <c r="B1716" t="str">
        <f>IF(SUM('A4'!S1747:X1747)=6,'Angaben KH-Standort'!$D$26,"")</f>
        <v/>
      </c>
      <c r="C1716" t="str">
        <f>IF(SUM('A4'!S1747:X1747)=6,'Angaben KH-Standort'!$D$12,"")</f>
        <v/>
      </c>
      <c r="D1716" t="str">
        <f>IF(SUM('A4'!S1747:X1747)=6,'A1'!$F$14,"")</f>
        <v/>
      </c>
      <c r="E1716" t="str">
        <f>IF(SUM('A4'!S1747:X1747)=6,'A4'!C1747,"")</f>
        <v/>
      </c>
      <c r="F1716" t="str">
        <f>IF(SUM('A4'!S1747:X1747)=6,'A4'!D1747,"")</f>
        <v/>
      </c>
      <c r="G1716" t="str">
        <f>IF(SUM('A4'!S1747:X1747)=6,'A4'!E1747,"")</f>
        <v/>
      </c>
      <c r="H1716" t="str">
        <f>IF(SUM('A4'!S1747:X1747)=6,'A4'!F1747,"")</f>
        <v/>
      </c>
      <c r="I1716" t="str">
        <f>IF(SUM('A4'!S1747:X1747)=6,'A4'!G1747,"")</f>
        <v/>
      </c>
      <c r="J1716" s="308" t="str">
        <f>IF(SUM('A4'!S1747:X1747)=6,'A4'!H1747,"")</f>
        <v/>
      </c>
    </row>
    <row r="1717" spans="1:10" x14ac:dyDescent="0.25">
      <c r="A1717" t="str">
        <f>IF(SUM('A4'!S1748:X1748)=6,'Angaben KH-Standort'!$D$25,"")</f>
        <v/>
      </c>
      <c r="B1717" t="str">
        <f>IF(SUM('A4'!S1748:X1748)=6,'Angaben KH-Standort'!$D$26,"")</f>
        <v/>
      </c>
      <c r="C1717" t="str">
        <f>IF(SUM('A4'!S1748:X1748)=6,'Angaben KH-Standort'!$D$12,"")</f>
        <v/>
      </c>
      <c r="D1717" t="str">
        <f>IF(SUM('A4'!S1748:X1748)=6,'A1'!$F$14,"")</f>
        <v/>
      </c>
      <c r="E1717" t="str">
        <f>IF(SUM('A4'!S1748:X1748)=6,'A4'!C1748,"")</f>
        <v/>
      </c>
      <c r="F1717" t="str">
        <f>IF(SUM('A4'!S1748:X1748)=6,'A4'!D1748,"")</f>
        <v/>
      </c>
      <c r="G1717" t="str">
        <f>IF(SUM('A4'!S1748:X1748)=6,'A4'!E1748,"")</f>
        <v/>
      </c>
      <c r="H1717" t="str">
        <f>IF(SUM('A4'!S1748:X1748)=6,'A4'!F1748,"")</f>
        <v/>
      </c>
      <c r="I1717" t="str">
        <f>IF(SUM('A4'!S1748:X1748)=6,'A4'!G1748,"")</f>
        <v/>
      </c>
      <c r="J1717" s="308" t="str">
        <f>IF(SUM('A4'!S1748:X1748)=6,'A4'!H1748,"")</f>
        <v/>
      </c>
    </row>
    <row r="1718" spans="1:10" x14ac:dyDescent="0.25">
      <c r="A1718" t="str">
        <f>IF(SUM('A4'!S1749:X1749)=6,'Angaben KH-Standort'!$D$25,"")</f>
        <v/>
      </c>
      <c r="B1718" t="str">
        <f>IF(SUM('A4'!S1749:X1749)=6,'Angaben KH-Standort'!$D$26,"")</f>
        <v/>
      </c>
      <c r="C1718" t="str">
        <f>IF(SUM('A4'!S1749:X1749)=6,'Angaben KH-Standort'!$D$12,"")</f>
        <v/>
      </c>
      <c r="D1718" t="str">
        <f>IF(SUM('A4'!S1749:X1749)=6,'A1'!$F$14,"")</f>
        <v/>
      </c>
      <c r="E1718" t="str">
        <f>IF(SUM('A4'!S1749:X1749)=6,'A4'!C1749,"")</f>
        <v/>
      </c>
      <c r="F1718" t="str">
        <f>IF(SUM('A4'!S1749:X1749)=6,'A4'!D1749,"")</f>
        <v/>
      </c>
      <c r="G1718" t="str">
        <f>IF(SUM('A4'!S1749:X1749)=6,'A4'!E1749,"")</f>
        <v/>
      </c>
      <c r="H1718" t="str">
        <f>IF(SUM('A4'!S1749:X1749)=6,'A4'!F1749,"")</f>
        <v/>
      </c>
      <c r="I1718" t="str">
        <f>IF(SUM('A4'!S1749:X1749)=6,'A4'!G1749,"")</f>
        <v/>
      </c>
      <c r="J1718" s="308" t="str">
        <f>IF(SUM('A4'!S1749:X1749)=6,'A4'!H1749,"")</f>
        <v/>
      </c>
    </row>
    <row r="1719" spans="1:10" x14ac:dyDescent="0.25">
      <c r="A1719" t="str">
        <f>IF(SUM('A4'!S1750:X1750)=6,'Angaben KH-Standort'!$D$25,"")</f>
        <v/>
      </c>
      <c r="B1719" t="str">
        <f>IF(SUM('A4'!S1750:X1750)=6,'Angaben KH-Standort'!$D$26,"")</f>
        <v/>
      </c>
      <c r="C1719" t="str">
        <f>IF(SUM('A4'!S1750:X1750)=6,'Angaben KH-Standort'!$D$12,"")</f>
        <v/>
      </c>
      <c r="D1719" t="str">
        <f>IF(SUM('A4'!S1750:X1750)=6,'A1'!$F$14,"")</f>
        <v/>
      </c>
      <c r="E1719" t="str">
        <f>IF(SUM('A4'!S1750:X1750)=6,'A4'!C1750,"")</f>
        <v/>
      </c>
      <c r="F1719" t="str">
        <f>IF(SUM('A4'!S1750:X1750)=6,'A4'!D1750,"")</f>
        <v/>
      </c>
      <c r="G1719" t="str">
        <f>IF(SUM('A4'!S1750:X1750)=6,'A4'!E1750,"")</f>
        <v/>
      </c>
      <c r="H1719" t="str">
        <f>IF(SUM('A4'!S1750:X1750)=6,'A4'!F1750,"")</f>
        <v/>
      </c>
      <c r="I1719" t="str">
        <f>IF(SUM('A4'!S1750:X1750)=6,'A4'!G1750,"")</f>
        <v/>
      </c>
      <c r="J1719" s="308" t="str">
        <f>IF(SUM('A4'!S1750:X1750)=6,'A4'!H1750,"")</f>
        <v/>
      </c>
    </row>
    <row r="1720" spans="1:10" x14ac:dyDescent="0.25">
      <c r="A1720" t="str">
        <f>IF(SUM('A4'!S1751:X1751)=6,'Angaben KH-Standort'!$D$25,"")</f>
        <v/>
      </c>
      <c r="B1720" t="str">
        <f>IF(SUM('A4'!S1751:X1751)=6,'Angaben KH-Standort'!$D$26,"")</f>
        <v/>
      </c>
      <c r="C1720" t="str">
        <f>IF(SUM('A4'!S1751:X1751)=6,'Angaben KH-Standort'!$D$12,"")</f>
        <v/>
      </c>
      <c r="D1720" t="str">
        <f>IF(SUM('A4'!S1751:X1751)=6,'A1'!$F$14,"")</f>
        <v/>
      </c>
      <c r="E1720" t="str">
        <f>IF(SUM('A4'!S1751:X1751)=6,'A4'!C1751,"")</f>
        <v/>
      </c>
      <c r="F1720" t="str">
        <f>IF(SUM('A4'!S1751:X1751)=6,'A4'!D1751,"")</f>
        <v/>
      </c>
      <c r="G1720" t="str">
        <f>IF(SUM('A4'!S1751:X1751)=6,'A4'!E1751,"")</f>
        <v/>
      </c>
      <c r="H1720" t="str">
        <f>IF(SUM('A4'!S1751:X1751)=6,'A4'!F1751,"")</f>
        <v/>
      </c>
      <c r="I1720" t="str">
        <f>IF(SUM('A4'!S1751:X1751)=6,'A4'!G1751,"")</f>
        <v/>
      </c>
      <c r="J1720" s="308" t="str">
        <f>IF(SUM('A4'!S1751:X1751)=6,'A4'!H1751,"")</f>
        <v/>
      </c>
    </row>
    <row r="1721" spans="1:10" x14ac:dyDescent="0.25">
      <c r="A1721" t="str">
        <f>IF(SUM('A4'!S1752:X1752)=6,'Angaben KH-Standort'!$D$25,"")</f>
        <v/>
      </c>
      <c r="B1721" t="str">
        <f>IF(SUM('A4'!S1752:X1752)=6,'Angaben KH-Standort'!$D$26,"")</f>
        <v/>
      </c>
      <c r="C1721" t="str">
        <f>IF(SUM('A4'!S1752:X1752)=6,'Angaben KH-Standort'!$D$12,"")</f>
        <v/>
      </c>
      <c r="D1721" t="str">
        <f>IF(SUM('A4'!S1752:X1752)=6,'A1'!$F$14,"")</f>
        <v/>
      </c>
      <c r="E1721" t="str">
        <f>IF(SUM('A4'!S1752:X1752)=6,'A4'!C1752,"")</f>
        <v/>
      </c>
      <c r="F1721" t="str">
        <f>IF(SUM('A4'!S1752:X1752)=6,'A4'!D1752,"")</f>
        <v/>
      </c>
      <c r="G1721" t="str">
        <f>IF(SUM('A4'!S1752:X1752)=6,'A4'!E1752,"")</f>
        <v/>
      </c>
      <c r="H1721" t="str">
        <f>IF(SUM('A4'!S1752:X1752)=6,'A4'!F1752,"")</f>
        <v/>
      </c>
      <c r="I1721" t="str">
        <f>IF(SUM('A4'!S1752:X1752)=6,'A4'!G1752,"")</f>
        <v/>
      </c>
      <c r="J1721" s="308" t="str">
        <f>IF(SUM('A4'!S1752:X1752)=6,'A4'!H1752,"")</f>
        <v/>
      </c>
    </row>
    <row r="1722" spans="1:10" x14ac:dyDescent="0.25">
      <c r="A1722" t="str">
        <f>IF(SUM('A4'!S1753:X1753)=6,'Angaben KH-Standort'!$D$25,"")</f>
        <v/>
      </c>
      <c r="B1722" t="str">
        <f>IF(SUM('A4'!S1753:X1753)=6,'Angaben KH-Standort'!$D$26,"")</f>
        <v/>
      </c>
      <c r="C1722" t="str">
        <f>IF(SUM('A4'!S1753:X1753)=6,'Angaben KH-Standort'!$D$12,"")</f>
        <v/>
      </c>
      <c r="D1722" t="str">
        <f>IF(SUM('A4'!S1753:X1753)=6,'A1'!$F$14,"")</f>
        <v/>
      </c>
      <c r="E1722" t="str">
        <f>IF(SUM('A4'!S1753:X1753)=6,'A4'!C1753,"")</f>
        <v/>
      </c>
      <c r="F1722" t="str">
        <f>IF(SUM('A4'!S1753:X1753)=6,'A4'!D1753,"")</f>
        <v/>
      </c>
      <c r="G1722" t="str">
        <f>IF(SUM('A4'!S1753:X1753)=6,'A4'!E1753,"")</f>
        <v/>
      </c>
      <c r="H1722" t="str">
        <f>IF(SUM('A4'!S1753:X1753)=6,'A4'!F1753,"")</f>
        <v/>
      </c>
      <c r="I1722" t="str">
        <f>IF(SUM('A4'!S1753:X1753)=6,'A4'!G1753,"")</f>
        <v/>
      </c>
      <c r="J1722" s="308" t="str">
        <f>IF(SUM('A4'!S1753:X1753)=6,'A4'!H1753,"")</f>
        <v/>
      </c>
    </row>
    <row r="1723" spans="1:10" x14ac:dyDescent="0.25">
      <c r="A1723" t="str">
        <f>IF(SUM('A4'!S1754:X1754)=6,'Angaben KH-Standort'!$D$25,"")</f>
        <v/>
      </c>
      <c r="B1723" t="str">
        <f>IF(SUM('A4'!S1754:X1754)=6,'Angaben KH-Standort'!$D$26,"")</f>
        <v/>
      </c>
      <c r="C1723" t="str">
        <f>IF(SUM('A4'!S1754:X1754)=6,'Angaben KH-Standort'!$D$12,"")</f>
        <v/>
      </c>
      <c r="D1723" t="str">
        <f>IF(SUM('A4'!S1754:X1754)=6,'A1'!$F$14,"")</f>
        <v/>
      </c>
      <c r="E1723" t="str">
        <f>IF(SUM('A4'!S1754:X1754)=6,'A4'!C1754,"")</f>
        <v/>
      </c>
      <c r="F1723" t="str">
        <f>IF(SUM('A4'!S1754:X1754)=6,'A4'!D1754,"")</f>
        <v/>
      </c>
      <c r="G1723" t="str">
        <f>IF(SUM('A4'!S1754:X1754)=6,'A4'!E1754,"")</f>
        <v/>
      </c>
      <c r="H1723" t="str">
        <f>IF(SUM('A4'!S1754:X1754)=6,'A4'!F1754,"")</f>
        <v/>
      </c>
      <c r="I1723" t="str">
        <f>IF(SUM('A4'!S1754:X1754)=6,'A4'!G1754,"")</f>
        <v/>
      </c>
      <c r="J1723" s="308" t="str">
        <f>IF(SUM('A4'!S1754:X1754)=6,'A4'!H1754,"")</f>
        <v/>
      </c>
    </row>
    <row r="1724" spans="1:10" x14ac:dyDescent="0.25">
      <c r="A1724" t="str">
        <f>IF(SUM('A4'!S1755:X1755)=6,'Angaben KH-Standort'!$D$25,"")</f>
        <v/>
      </c>
      <c r="B1724" t="str">
        <f>IF(SUM('A4'!S1755:X1755)=6,'Angaben KH-Standort'!$D$26,"")</f>
        <v/>
      </c>
      <c r="C1724" t="str">
        <f>IF(SUM('A4'!S1755:X1755)=6,'Angaben KH-Standort'!$D$12,"")</f>
        <v/>
      </c>
      <c r="D1724" t="str">
        <f>IF(SUM('A4'!S1755:X1755)=6,'A1'!$F$14,"")</f>
        <v/>
      </c>
      <c r="E1724" t="str">
        <f>IF(SUM('A4'!S1755:X1755)=6,'A4'!C1755,"")</f>
        <v/>
      </c>
      <c r="F1724" t="str">
        <f>IF(SUM('A4'!S1755:X1755)=6,'A4'!D1755,"")</f>
        <v/>
      </c>
      <c r="G1724" t="str">
        <f>IF(SUM('A4'!S1755:X1755)=6,'A4'!E1755,"")</f>
        <v/>
      </c>
      <c r="H1724" t="str">
        <f>IF(SUM('A4'!S1755:X1755)=6,'A4'!F1755,"")</f>
        <v/>
      </c>
      <c r="I1724" t="str">
        <f>IF(SUM('A4'!S1755:X1755)=6,'A4'!G1755,"")</f>
        <v/>
      </c>
      <c r="J1724" s="308" t="str">
        <f>IF(SUM('A4'!S1755:X1755)=6,'A4'!H1755,"")</f>
        <v/>
      </c>
    </row>
    <row r="1725" spans="1:10" x14ac:dyDescent="0.25">
      <c r="A1725" t="str">
        <f>IF(SUM('A4'!S1756:X1756)=6,'Angaben KH-Standort'!$D$25,"")</f>
        <v/>
      </c>
      <c r="B1725" t="str">
        <f>IF(SUM('A4'!S1756:X1756)=6,'Angaben KH-Standort'!$D$26,"")</f>
        <v/>
      </c>
      <c r="C1725" t="str">
        <f>IF(SUM('A4'!S1756:X1756)=6,'Angaben KH-Standort'!$D$12,"")</f>
        <v/>
      </c>
      <c r="D1725" t="str">
        <f>IF(SUM('A4'!S1756:X1756)=6,'A1'!$F$14,"")</f>
        <v/>
      </c>
      <c r="E1725" t="str">
        <f>IF(SUM('A4'!S1756:X1756)=6,'A4'!C1756,"")</f>
        <v/>
      </c>
      <c r="F1725" t="str">
        <f>IF(SUM('A4'!S1756:X1756)=6,'A4'!D1756,"")</f>
        <v/>
      </c>
      <c r="G1725" t="str">
        <f>IF(SUM('A4'!S1756:X1756)=6,'A4'!E1756,"")</f>
        <v/>
      </c>
      <c r="H1725" t="str">
        <f>IF(SUM('A4'!S1756:X1756)=6,'A4'!F1756,"")</f>
        <v/>
      </c>
      <c r="I1725" t="str">
        <f>IF(SUM('A4'!S1756:X1756)=6,'A4'!G1756,"")</f>
        <v/>
      </c>
      <c r="J1725" s="308" t="str">
        <f>IF(SUM('A4'!S1756:X1756)=6,'A4'!H1756,"")</f>
        <v/>
      </c>
    </row>
    <row r="1726" spans="1:10" x14ac:dyDescent="0.25">
      <c r="A1726" t="str">
        <f>IF(SUM('A4'!S1757:X1757)=6,'Angaben KH-Standort'!$D$25,"")</f>
        <v/>
      </c>
      <c r="B1726" t="str">
        <f>IF(SUM('A4'!S1757:X1757)=6,'Angaben KH-Standort'!$D$26,"")</f>
        <v/>
      </c>
      <c r="C1726" t="str">
        <f>IF(SUM('A4'!S1757:X1757)=6,'Angaben KH-Standort'!$D$12,"")</f>
        <v/>
      </c>
      <c r="D1726" t="str">
        <f>IF(SUM('A4'!S1757:X1757)=6,'A1'!$F$14,"")</f>
        <v/>
      </c>
      <c r="E1726" t="str">
        <f>IF(SUM('A4'!S1757:X1757)=6,'A4'!C1757,"")</f>
        <v/>
      </c>
      <c r="F1726" t="str">
        <f>IF(SUM('A4'!S1757:X1757)=6,'A4'!D1757,"")</f>
        <v/>
      </c>
      <c r="G1726" t="str">
        <f>IF(SUM('A4'!S1757:X1757)=6,'A4'!E1757,"")</f>
        <v/>
      </c>
      <c r="H1726" t="str">
        <f>IF(SUM('A4'!S1757:X1757)=6,'A4'!F1757,"")</f>
        <v/>
      </c>
      <c r="I1726" t="str">
        <f>IF(SUM('A4'!S1757:X1757)=6,'A4'!G1757,"")</f>
        <v/>
      </c>
      <c r="J1726" s="308" t="str">
        <f>IF(SUM('A4'!S1757:X1757)=6,'A4'!H1757,"")</f>
        <v/>
      </c>
    </row>
    <row r="1727" spans="1:10" x14ac:dyDescent="0.25">
      <c r="A1727" t="str">
        <f>IF(SUM('A4'!S1758:X1758)=6,'Angaben KH-Standort'!$D$25,"")</f>
        <v/>
      </c>
      <c r="B1727" t="str">
        <f>IF(SUM('A4'!S1758:X1758)=6,'Angaben KH-Standort'!$D$26,"")</f>
        <v/>
      </c>
      <c r="C1727" t="str">
        <f>IF(SUM('A4'!S1758:X1758)=6,'Angaben KH-Standort'!$D$12,"")</f>
        <v/>
      </c>
      <c r="D1727" t="str">
        <f>IF(SUM('A4'!S1758:X1758)=6,'A1'!$F$14,"")</f>
        <v/>
      </c>
      <c r="E1727" t="str">
        <f>IF(SUM('A4'!S1758:X1758)=6,'A4'!C1758,"")</f>
        <v/>
      </c>
      <c r="F1727" t="str">
        <f>IF(SUM('A4'!S1758:X1758)=6,'A4'!D1758,"")</f>
        <v/>
      </c>
      <c r="G1727" t="str">
        <f>IF(SUM('A4'!S1758:X1758)=6,'A4'!E1758,"")</f>
        <v/>
      </c>
      <c r="H1727" t="str">
        <f>IF(SUM('A4'!S1758:X1758)=6,'A4'!F1758,"")</f>
        <v/>
      </c>
      <c r="I1727" t="str">
        <f>IF(SUM('A4'!S1758:X1758)=6,'A4'!G1758,"")</f>
        <v/>
      </c>
      <c r="J1727" s="308" t="str">
        <f>IF(SUM('A4'!S1758:X1758)=6,'A4'!H1758,"")</f>
        <v/>
      </c>
    </row>
    <row r="1728" spans="1:10" x14ac:dyDescent="0.25">
      <c r="A1728" t="str">
        <f>IF(SUM('A4'!S1759:X1759)=6,'Angaben KH-Standort'!$D$25,"")</f>
        <v/>
      </c>
      <c r="B1728" t="str">
        <f>IF(SUM('A4'!S1759:X1759)=6,'Angaben KH-Standort'!$D$26,"")</f>
        <v/>
      </c>
      <c r="C1728" t="str">
        <f>IF(SUM('A4'!S1759:X1759)=6,'Angaben KH-Standort'!$D$12,"")</f>
        <v/>
      </c>
      <c r="D1728" t="str">
        <f>IF(SUM('A4'!S1759:X1759)=6,'A1'!$F$14,"")</f>
        <v/>
      </c>
      <c r="E1728" t="str">
        <f>IF(SUM('A4'!S1759:X1759)=6,'A4'!C1759,"")</f>
        <v/>
      </c>
      <c r="F1728" t="str">
        <f>IF(SUM('A4'!S1759:X1759)=6,'A4'!D1759,"")</f>
        <v/>
      </c>
      <c r="G1728" t="str">
        <f>IF(SUM('A4'!S1759:X1759)=6,'A4'!E1759,"")</f>
        <v/>
      </c>
      <c r="H1728" t="str">
        <f>IF(SUM('A4'!S1759:X1759)=6,'A4'!F1759,"")</f>
        <v/>
      </c>
      <c r="I1728" t="str">
        <f>IF(SUM('A4'!S1759:X1759)=6,'A4'!G1759,"")</f>
        <v/>
      </c>
      <c r="J1728" s="308" t="str">
        <f>IF(SUM('A4'!S1759:X1759)=6,'A4'!H1759,"")</f>
        <v/>
      </c>
    </row>
    <row r="1729" spans="1:10" x14ac:dyDescent="0.25">
      <c r="A1729" t="str">
        <f>IF(SUM('A4'!S1760:X1760)=6,'Angaben KH-Standort'!$D$25,"")</f>
        <v/>
      </c>
      <c r="B1729" t="str">
        <f>IF(SUM('A4'!S1760:X1760)=6,'Angaben KH-Standort'!$D$26,"")</f>
        <v/>
      </c>
      <c r="C1729" t="str">
        <f>IF(SUM('A4'!S1760:X1760)=6,'Angaben KH-Standort'!$D$12,"")</f>
        <v/>
      </c>
      <c r="D1729" t="str">
        <f>IF(SUM('A4'!S1760:X1760)=6,'A1'!$F$14,"")</f>
        <v/>
      </c>
      <c r="E1729" t="str">
        <f>IF(SUM('A4'!S1760:X1760)=6,'A4'!C1760,"")</f>
        <v/>
      </c>
      <c r="F1729" t="str">
        <f>IF(SUM('A4'!S1760:X1760)=6,'A4'!D1760,"")</f>
        <v/>
      </c>
      <c r="G1729" t="str">
        <f>IF(SUM('A4'!S1760:X1760)=6,'A4'!E1760,"")</f>
        <v/>
      </c>
      <c r="H1729" t="str">
        <f>IF(SUM('A4'!S1760:X1760)=6,'A4'!F1760,"")</f>
        <v/>
      </c>
      <c r="I1729" t="str">
        <f>IF(SUM('A4'!S1760:X1760)=6,'A4'!G1760,"")</f>
        <v/>
      </c>
      <c r="J1729" s="308" t="str">
        <f>IF(SUM('A4'!S1760:X1760)=6,'A4'!H1760,"")</f>
        <v/>
      </c>
    </row>
    <row r="1730" spans="1:10" x14ac:dyDescent="0.25">
      <c r="A1730" t="str">
        <f>IF(SUM('A4'!S1761:X1761)=6,'Angaben KH-Standort'!$D$25,"")</f>
        <v/>
      </c>
      <c r="B1730" t="str">
        <f>IF(SUM('A4'!S1761:X1761)=6,'Angaben KH-Standort'!$D$26,"")</f>
        <v/>
      </c>
      <c r="C1730" t="str">
        <f>IF(SUM('A4'!S1761:X1761)=6,'Angaben KH-Standort'!$D$12,"")</f>
        <v/>
      </c>
      <c r="D1730" t="str">
        <f>IF(SUM('A4'!S1761:X1761)=6,'A1'!$F$14,"")</f>
        <v/>
      </c>
      <c r="E1730" t="str">
        <f>IF(SUM('A4'!S1761:X1761)=6,'A4'!C1761,"")</f>
        <v/>
      </c>
      <c r="F1730" t="str">
        <f>IF(SUM('A4'!S1761:X1761)=6,'A4'!D1761,"")</f>
        <v/>
      </c>
      <c r="G1730" t="str">
        <f>IF(SUM('A4'!S1761:X1761)=6,'A4'!E1761,"")</f>
        <v/>
      </c>
      <c r="H1730" t="str">
        <f>IF(SUM('A4'!S1761:X1761)=6,'A4'!F1761,"")</f>
        <v/>
      </c>
      <c r="I1730" t="str">
        <f>IF(SUM('A4'!S1761:X1761)=6,'A4'!G1761,"")</f>
        <v/>
      </c>
      <c r="J1730" s="308" t="str">
        <f>IF(SUM('A4'!S1761:X1761)=6,'A4'!H1761,"")</f>
        <v/>
      </c>
    </row>
    <row r="1731" spans="1:10" x14ac:dyDescent="0.25">
      <c r="A1731" t="str">
        <f>IF(SUM('A4'!S1762:X1762)=6,'Angaben KH-Standort'!$D$25,"")</f>
        <v/>
      </c>
      <c r="B1731" t="str">
        <f>IF(SUM('A4'!S1762:X1762)=6,'Angaben KH-Standort'!$D$26,"")</f>
        <v/>
      </c>
      <c r="C1731" t="str">
        <f>IF(SUM('A4'!S1762:X1762)=6,'Angaben KH-Standort'!$D$12,"")</f>
        <v/>
      </c>
      <c r="D1731" t="str">
        <f>IF(SUM('A4'!S1762:X1762)=6,'A1'!$F$14,"")</f>
        <v/>
      </c>
      <c r="E1731" t="str">
        <f>IF(SUM('A4'!S1762:X1762)=6,'A4'!C1762,"")</f>
        <v/>
      </c>
      <c r="F1731" t="str">
        <f>IF(SUM('A4'!S1762:X1762)=6,'A4'!D1762,"")</f>
        <v/>
      </c>
      <c r="G1731" t="str">
        <f>IF(SUM('A4'!S1762:X1762)=6,'A4'!E1762,"")</f>
        <v/>
      </c>
      <c r="H1731" t="str">
        <f>IF(SUM('A4'!S1762:X1762)=6,'A4'!F1762,"")</f>
        <v/>
      </c>
      <c r="I1731" t="str">
        <f>IF(SUM('A4'!S1762:X1762)=6,'A4'!G1762,"")</f>
        <v/>
      </c>
      <c r="J1731" s="308" t="str">
        <f>IF(SUM('A4'!S1762:X1762)=6,'A4'!H1762,"")</f>
        <v/>
      </c>
    </row>
    <row r="1732" spans="1:10" x14ac:dyDescent="0.25">
      <c r="A1732" t="str">
        <f>IF(SUM('A4'!S1763:X1763)=6,'Angaben KH-Standort'!$D$25,"")</f>
        <v/>
      </c>
      <c r="B1732" t="str">
        <f>IF(SUM('A4'!S1763:X1763)=6,'Angaben KH-Standort'!$D$26,"")</f>
        <v/>
      </c>
      <c r="C1732" t="str">
        <f>IF(SUM('A4'!S1763:X1763)=6,'Angaben KH-Standort'!$D$12,"")</f>
        <v/>
      </c>
      <c r="D1732" t="str">
        <f>IF(SUM('A4'!S1763:X1763)=6,'A1'!$F$14,"")</f>
        <v/>
      </c>
      <c r="E1732" t="str">
        <f>IF(SUM('A4'!S1763:X1763)=6,'A4'!C1763,"")</f>
        <v/>
      </c>
      <c r="F1732" t="str">
        <f>IF(SUM('A4'!S1763:X1763)=6,'A4'!D1763,"")</f>
        <v/>
      </c>
      <c r="G1732" t="str">
        <f>IF(SUM('A4'!S1763:X1763)=6,'A4'!E1763,"")</f>
        <v/>
      </c>
      <c r="H1732" t="str">
        <f>IF(SUM('A4'!S1763:X1763)=6,'A4'!F1763,"")</f>
        <v/>
      </c>
      <c r="I1732" t="str">
        <f>IF(SUM('A4'!S1763:X1763)=6,'A4'!G1763,"")</f>
        <v/>
      </c>
      <c r="J1732" s="308" t="str">
        <f>IF(SUM('A4'!S1763:X1763)=6,'A4'!H1763,"")</f>
        <v/>
      </c>
    </row>
    <row r="1733" spans="1:10" x14ac:dyDescent="0.25">
      <c r="A1733" t="str">
        <f>IF(SUM('A4'!S1764:X1764)=6,'Angaben KH-Standort'!$D$25,"")</f>
        <v/>
      </c>
      <c r="B1733" t="str">
        <f>IF(SUM('A4'!S1764:X1764)=6,'Angaben KH-Standort'!$D$26,"")</f>
        <v/>
      </c>
      <c r="C1733" t="str">
        <f>IF(SUM('A4'!S1764:X1764)=6,'Angaben KH-Standort'!$D$12,"")</f>
        <v/>
      </c>
      <c r="D1733" t="str">
        <f>IF(SUM('A4'!S1764:X1764)=6,'A1'!$F$14,"")</f>
        <v/>
      </c>
      <c r="E1733" t="str">
        <f>IF(SUM('A4'!S1764:X1764)=6,'A4'!C1764,"")</f>
        <v/>
      </c>
      <c r="F1733" t="str">
        <f>IF(SUM('A4'!S1764:X1764)=6,'A4'!D1764,"")</f>
        <v/>
      </c>
      <c r="G1733" t="str">
        <f>IF(SUM('A4'!S1764:X1764)=6,'A4'!E1764,"")</f>
        <v/>
      </c>
      <c r="H1733" t="str">
        <f>IF(SUM('A4'!S1764:X1764)=6,'A4'!F1764,"")</f>
        <v/>
      </c>
      <c r="I1733" t="str">
        <f>IF(SUM('A4'!S1764:X1764)=6,'A4'!G1764,"")</f>
        <v/>
      </c>
      <c r="J1733" s="308" t="str">
        <f>IF(SUM('A4'!S1764:X1764)=6,'A4'!H1764,"")</f>
        <v/>
      </c>
    </row>
    <row r="1734" spans="1:10" x14ac:dyDescent="0.25">
      <c r="A1734" t="str">
        <f>IF(SUM('A4'!S1765:X1765)=6,'Angaben KH-Standort'!$D$25,"")</f>
        <v/>
      </c>
      <c r="B1734" t="str">
        <f>IF(SUM('A4'!S1765:X1765)=6,'Angaben KH-Standort'!$D$26,"")</f>
        <v/>
      </c>
      <c r="C1734" t="str">
        <f>IF(SUM('A4'!S1765:X1765)=6,'Angaben KH-Standort'!$D$12,"")</f>
        <v/>
      </c>
      <c r="D1734" t="str">
        <f>IF(SUM('A4'!S1765:X1765)=6,'A1'!$F$14,"")</f>
        <v/>
      </c>
      <c r="E1734" t="str">
        <f>IF(SUM('A4'!S1765:X1765)=6,'A4'!C1765,"")</f>
        <v/>
      </c>
      <c r="F1734" t="str">
        <f>IF(SUM('A4'!S1765:X1765)=6,'A4'!D1765,"")</f>
        <v/>
      </c>
      <c r="G1734" t="str">
        <f>IF(SUM('A4'!S1765:X1765)=6,'A4'!E1765,"")</f>
        <v/>
      </c>
      <c r="H1734" t="str">
        <f>IF(SUM('A4'!S1765:X1765)=6,'A4'!F1765,"")</f>
        <v/>
      </c>
      <c r="I1734" t="str">
        <f>IF(SUM('A4'!S1765:X1765)=6,'A4'!G1765,"")</f>
        <v/>
      </c>
      <c r="J1734" s="308" t="str">
        <f>IF(SUM('A4'!S1765:X1765)=6,'A4'!H1765,"")</f>
        <v/>
      </c>
    </row>
    <row r="1735" spans="1:10" x14ac:dyDescent="0.25">
      <c r="A1735" t="str">
        <f>IF(SUM('A4'!S1766:X1766)=6,'Angaben KH-Standort'!$D$25,"")</f>
        <v/>
      </c>
      <c r="B1735" t="str">
        <f>IF(SUM('A4'!S1766:X1766)=6,'Angaben KH-Standort'!$D$26,"")</f>
        <v/>
      </c>
      <c r="C1735" t="str">
        <f>IF(SUM('A4'!S1766:X1766)=6,'Angaben KH-Standort'!$D$12,"")</f>
        <v/>
      </c>
      <c r="D1735" t="str">
        <f>IF(SUM('A4'!S1766:X1766)=6,'A1'!$F$14,"")</f>
        <v/>
      </c>
      <c r="E1735" t="str">
        <f>IF(SUM('A4'!S1766:X1766)=6,'A4'!C1766,"")</f>
        <v/>
      </c>
      <c r="F1735" t="str">
        <f>IF(SUM('A4'!S1766:X1766)=6,'A4'!D1766,"")</f>
        <v/>
      </c>
      <c r="G1735" t="str">
        <f>IF(SUM('A4'!S1766:X1766)=6,'A4'!E1766,"")</f>
        <v/>
      </c>
      <c r="H1735" t="str">
        <f>IF(SUM('A4'!S1766:X1766)=6,'A4'!F1766,"")</f>
        <v/>
      </c>
      <c r="I1735" t="str">
        <f>IF(SUM('A4'!S1766:X1766)=6,'A4'!G1766,"")</f>
        <v/>
      </c>
      <c r="J1735" s="308" t="str">
        <f>IF(SUM('A4'!S1766:X1766)=6,'A4'!H1766,"")</f>
        <v/>
      </c>
    </row>
    <row r="1736" spans="1:10" x14ac:dyDescent="0.25">
      <c r="A1736" t="str">
        <f>IF(SUM('A4'!S1767:X1767)=6,'Angaben KH-Standort'!$D$25,"")</f>
        <v/>
      </c>
      <c r="B1736" t="str">
        <f>IF(SUM('A4'!S1767:X1767)=6,'Angaben KH-Standort'!$D$26,"")</f>
        <v/>
      </c>
      <c r="C1736" t="str">
        <f>IF(SUM('A4'!S1767:X1767)=6,'Angaben KH-Standort'!$D$12,"")</f>
        <v/>
      </c>
      <c r="D1736" t="str">
        <f>IF(SUM('A4'!S1767:X1767)=6,'A1'!$F$14,"")</f>
        <v/>
      </c>
      <c r="E1736" t="str">
        <f>IF(SUM('A4'!S1767:X1767)=6,'A4'!C1767,"")</f>
        <v/>
      </c>
      <c r="F1736" t="str">
        <f>IF(SUM('A4'!S1767:X1767)=6,'A4'!D1767,"")</f>
        <v/>
      </c>
      <c r="G1736" t="str">
        <f>IF(SUM('A4'!S1767:X1767)=6,'A4'!E1767,"")</f>
        <v/>
      </c>
      <c r="H1736" t="str">
        <f>IF(SUM('A4'!S1767:X1767)=6,'A4'!F1767,"")</f>
        <v/>
      </c>
      <c r="I1736" t="str">
        <f>IF(SUM('A4'!S1767:X1767)=6,'A4'!G1767,"")</f>
        <v/>
      </c>
      <c r="J1736" s="308" t="str">
        <f>IF(SUM('A4'!S1767:X1767)=6,'A4'!H1767,"")</f>
        <v/>
      </c>
    </row>
    <row r="1737" spans="1:10" x14ac:dyDescent="0.25">
      <c r="A1737" t="str">
        <f>IF(SUM('A4'!S1768:X1768)=6,'Angaben KH-Standort'!$D$25,"")</f>
        <v/>
      </c>
      <c r="B1737" t="str">
        <f>IF(SUM('A4'!S1768:X1768)=6,'Angaben KH-Standort'!$D$26,"")</f>
        <v/>
      </c>
      <c r="C1737" t="str">
        <f>IF(SUM('A4'!S1768:X1768)=6,'Angaben KH-Standort'!$D$12,"")</f>
        <v/>
      </c>
      <c r="D1737" t="str">
        <f>IF(SUM('A4'!S1768:X1768)=6,'A1'!$F$14,"")</f>
        <v/>
      </c>
      <c r="E1737" t="str">
        <f>IF(SUM('A4'!S1768:X1768)=6,'A4'!C1768,"")</f>
        <v/>
      </c>
      <c r="F1737" t="str">
        <f>IF(SUM('A4'!S1768:X1768)=6,'A4'!D1768,"")</f>
        <v/>
      </c>
      <c r="G1737" t="str">
        <f>IF(SUM('A4'!S1768:X1768)=6,'A4'!E1768,"")</f>
        <v/>
      </c>
      <c r="H1737" t="str">
        <f>IF(SUM('A4'!S1768:X1768)=6,'A4'!F1768,"")</f>
        <v/>
      </c>
      <c r="I1737" t="str">
        <f>IF(SUM('A4'!S1768:X1768)=6,'A4'!G1768,"")</f>
        <v/>
      </c>
      <c r="J1737" s="308" t="str">
        <f>IF(SUM('A4'!S1768:X1768)=6,'A4'!H1768,"")</f>
        <v/>
      </c>
    </row>
    <row r="1738" spans="1:10" x14ac:dyDescent="0.25">
      <c r="A1738" t="str">
        <f>IF(SUM('A4'!S1769:X1769)=6,'Angaben KH-Standort'!$D$25,"")</f>
        <v/>
      </c>
      <c r="B1738" t="str">
        <f>IF(SUM('A4'!S1769:X1769)=6,'Angaben KH-Standort'!$D$26,"")</f>
        <v/>
      </c>
      <c r="C1738" t="str">
        <f>IF(SUM('A4'!S1769:X1769)=6,'Angaben KH-Standort'!$D$12,"")</f>
        <v/>
      </c>
      <c r="D1738" t="str">
        <f>IF(SUM('A4'!S1769:X1769)=6,'A1'!$F$14,"")</f>
        <v/>
      </c>
      <c r="E1738" t="str">
        <f>IF(SUM('A4'!S1769:X1769)=6,'A4'!C1769,"")</f>
        <v/>
      </c>
      <c r="F1738" t="str">
        <f>IF(SUM('A4'!S1769:X1769)=6,'A4'!D1769,"")</f>
        <v/>
      </c>
      <c r="G1738" t="str">
        <f>IF(SUM('A4'!S1769:X1769)=6,'A4'!E1769,"")</f>
        <v/>
      </c>
      <c r="H1738" t="str">
        <f>IF(SUM('A4'!S1769:X1769)=6,'A4'!F1769,"")</f>
        <v/>
      </c>
      <c r="I1738" t="str">
        <f>IF(SUM('A4'!S1769:X1769)=6,'A4'!G1769,"")</f>
        <v/>
      </c>
      <c r="J1738" s="308" t="str">
        <f>IF(SUM('A4'!S1769:X1769)=6,'A4'!H1769,"")</f>
        <v/>
      </c>
    </row>
    <row r="1739" spans="1:10" x14ac:dyDescent="0.25">
      <c r="A1739" t="str">
        <f>IF(SUM('A4'!S1770:X1770)=6,'Angaben KH-Standort'!$D$25,"")</f>
        <v/>
      </c>
      <c r="B1739" t="str">
        <f>IF(SUM('A4'!S1770:X1770)=6,'Angaben KH-Standort'!$D$26,"")</f>
        <v/>
      </c>
      <c r="C1739" t="str">
        <f>IF(SUM('A4'!S1770:X1770)=6,'Angaben KH-Standort'!$D$12,"")</f>
        <v/>
      </c>
      <c r="D1739" t="str">
        <f>IF(SUM('A4'!S1770:X1770)=6,'A1'!$F$14,"")</f>
        <v/>
      </c>
      <c r="E1739" t="str">
        <f>IF(SUM('A4'!S1770:X1770)=6,'A4'!C1770,"")</f>
        <v/>
      </c>
      <c r="F1739" t="str">
        <f>IF(SUM('A4'!S1770:X1770)=6,'A4'!D1770,"")</f>
        <v/>
      </c>
      <c r="G1739" t="str">
        <f>IF(SUM('A4'!S1770:X1770)=6,'A4'!E1770,"")</f>
        <v/>
      </c>
      <c r="H1739" t="str">
        <f>IF(SUM('A4'!S1770:X1770)=6,'A4'!F1770,"")</f>
        <v/>
      </c>
      <c r="I1739" t="str">
        <f>IF(SUM('A4'!S1770:X1770)=6,'A4'!G1770,"")</f>
        <v/>
      </c>
      <c r="J1739" s="308" t="str">
        <f>IF(SUM('A4'!S1770:X1770)=6,'A4'!H1770,"")</f>
        <v/>
      </c>
    </row>
    <row r="1740" spans="1:10" x14ac:dyDescent="0.25">
      <c r="A1740" t="str">
        <f>IF(SUM('A4'!S1771:X1771)=6,'Angaben KH-Standort'!$D$25,"")</f>
        <v/>
      </c>
      <c r="B1740" t="str">
        <f>IF(SUM('A4'!S1771:X1771)=6,'Angaben KH-Standort'!$D$26,"")</f>
        <v/>
      </c>
      <c r="C1740" t="str">
        <f>IF(SUM('A4'!S1771:X1771)=6,'Angaben KH-Standort'!$D$12,"")</f>
        <v/>
      </c>
      <c r="D1740" t="str">
        <f>IF(SUM('A4'!S1771:X1771)=6,'A1'!$F$14,"")</f>
        <v/>
      </c>
      <c r="E1740" t="str">
        <f>IF(SUM('A4'!S1771:X1771)=6,'A4'!C1771,"")</f>
        <v/>
      </c>
      <c r="F1740" t="str">
        <f>IF(SUM('A4'!S1771:X1771)=6,'A4'!D1771,"")</f>
        <v/>
      </c>
      <c r="G1740" t="str">
        <f>IF(SUM('A4'!S1771:X1771)=6,'A4'!E1771,"")</f>
        <v/>
      </c>
      <c r="H1740" t="str">
        <f>IF(SUM('A4'!S1771:X1771)=6,'A4'!F1771,"")</f>
        <v/>
      </c>
      <c r="I1740" t="str">
        <f>IF(SUM('A4'!S1771:X1771)=6,'A4'!G1771,"")</f>
        <v/>
      </c>
      <c r="J1740" s="308" t="str">
        <f>IF(SUM('A4'!S1771:X1771)=6,'A4'!H1771,"")</f>
        <v/>
      </c>
    </row>
    <row r="1741" spans="1:10" x14ac:dyDescent="0.25">
      <c r="A1741" t="str">
        <f>IF(SUM('A4'!S1772:X1772)=6,'Angaben KH-Standort'!$D$25,"")</f>
        <v/>
      </c>
      <c r="B1741" t="str">
        <f>IF(SUM('A4'!S1772:X1772)=6,'Angaben KH-Standort'!$D$26,"")</f>
        <v/>
      </c>
      <c r="C1741" t="str">
        <f>IF(SUM('A4'!S1772:X1772)=6,'Angaben KH-Standort'!$D$12,"")</f>
        <v/>
      </c>
      <c r="D1741" t="str">
        <f>IF(SUM('A4'!S1772:X1772)=6,'A1'!$F$14,"")</f>
        <v/>
      </c>
      <c r="E1741" t="str">
        <f>IF(SUM('A4'!S1772:X1772)=6,'A4'!C1772,"")</f>
        <v/>
      </c>
      <c r="F1741" t="str">
        <f>IF(SUM('A4'!S1772:X1772)=6,'A4'!D1772,"")</f>
        <v/>
      </c>
      <c r="G1741" t="str">
        <f>IF(SUM('A4'!S1772:X1772)=6,'A4'!E1772,"")</f>
        <v/>
      </c>
      <c r="H1741" t="str">
        <f>IF(SUM('A4'!S1772:X1772)=6,'A4'!F1772,"")</f>
        <v/>
      </c>
      <c r="I1741" t="str">
        <f>IF(SUM('A4'!S1772:X1772)=6,'A4'!G1772,"")</f>
        <v/>
      </c>
      <c r="J1741" s="308" t="str">
        <f>IF(SUM('A4'!S1772:X1772)=6,'A4'!H1772,"")</f>
        <v/>
      </c>
    </row>
    <row r="1742" spans="1:10" x14ac:dyDescent="0.25">
      <c r="A1742" t="str">
        <f>IF(SUM('A4'!S1773:X1773)=6,'Angaben KH-Standort'!$D$25,"")</f>
        <v/>
      </c>
      <c r="B1742" t="str">
        <f>IF(SUM('A4'!S1773:X1773)=6,'Angaben KH-Standort'!$D$26,"")</f>
        <v/>
      </c>
      <c r="C1742" t="str">
        <f>IF(SUM('A4'!S1773:X1773)=6,'Angaben KH-Standort'!$D$12,"")</f>
        <v/>
      </c>
      <c r="D1742" t="str">
        <f>IF(SUM('A4'!S1773:X1773)=6,'A1'!$F$14,"")</f>
        <v/>
      </c>
      <c r="E1742" t="str">
        <f>IF(SUM('A4'!S1773:X1773)=6,'A4'!C1773,"")</f>
        <v/>
      </c>
      <c r="F1742" t="str">
        <f>IF(SUM('A4'!S1773:X1773)=6,'A4'!D1773,"")</f>
        <v/>
      </c>
      <c r="G1742" t="str">
        <f>IF(SUM('A4'!S1773:X1773)=6,'A4'!E1773,"")</f>
        <v/>
      </c>
      <c r="H1742" t="str">
        <f>IF(SUM('A4'!S1773:X1773)=6,'A4'!F1773,"")</f>
        <v/>
      </c>
      <c r="I1742" t="str">
        <f>IF(SUM('A4'!S1773:X1773)=6,'A4'!G1773,"")</f>
        <v/>
      </c>
      <c r="J1742" s="308" t="str">
        <f>IF(SUM('A4'!S1773:X1773)=6,'A4'!H1773,"")</f>
        <v/>
      </c>
    </row>
    <row r="1743" spans="1:10" x14ac:dyDescent="0.25">
      <c r="A1743" t="str">
        <f>IF(SUM('A4'!S1774:X1774)=6,'Angaben KH-Standort'!$D$25,"")</f>
        <v/>
      </c>
      <c r="B1743" t="str">
        <f>IF(SUM('A4'!S1774:X1774)=6,'Angaben KH-Standort'!$D$26,"")</f>
        <v/>
      </c>
      <c r="C1743" t="str">
        <f>IF(SUM('A4'!S1774:X1774)=6,'Angaben KH-Standort'!$D$12,"")</f>
        <v/>
      </c>
      <c r="D1743" t="str">
        <f>IF(SUM('A4'!S1774:X1774)=6,'A1'!$F$14,"")</f>
        <v/>
      </c>
      <c r="E1743" t="str">
        <f>IF(SUM('A4'!S1774:X1774)=6,'A4'!C1774,"")</f>
        <v/>
      </c>
      <c r="F1743" t="str">
        <f>IF(SUM('A4'!S1774:X1774)=6,'A4'!D1774,"")</f>
        <v/>
      </c>
      <c r="G1743" t="str">
        <f>IF(SUM('A4'!S1774:X1774)=6,'A4'!E1774,"")</f>
        <v/>
      </c>
      <c r="H1743" t="str">
        <f>IF(SUM('A4'!S1774:X1774)=6,'A4'!F1774,"")</f>
        <v/>
      </c>
      <c r="I1743" t="str">
        <f>IF(SUM('A4'!S1774:X1774)=6,'A4'!G1774,"")</f>
        <v/>
      </c>
      <c r="J1743" s="308" t="str">
        <f>IF(SUM('A4'!S1774:X1774)=6,'A4'!H1774,"")</f>
        <v/>
      </c>
    </row>
    <row r="1744" spans="1:10" x14ac:dyDescent="0.25">
      <c r="A1744" t="str">
        <f>IF(SUM('A4'!S1775:X1775)=6,'Angaben KH-Standort'!$D$25,"")</f>
        <v/>
      </c>
      <c r="B1744" t="str">
        <f>IF(SUM('A4'!S1775:X1775)=6,'Angaben KH-Standort'!$D$26,"")</f>
        <v/>
      </c>
      <c r="C1744" t="str">
        <f>IF(SUM('A4'!S1775:X1775)=6,'Angaben KH-Standort'!$D$12,"")</f>
        <v/>
      </c>
      <c r="D1744" t="str">
        <f>IF(SUM('A4'!S1775:X1775)=6,'A1'!$F$14,"")</f>
        <v/>
      </c>
      <c r="E1744" t="str">
        <f>IF(SUM('A4'!S1775:X1775)=6,'A4'!C1775,"")</f>
        <v/>
      </c>
      <c r="F1744" t="str">
        <f>IF(SUM('A4'!S1775:X1775)=6,'A4'!D1775,"")</f>
        <v/>
      </c>
      <c r="G1744" t="str">
        <f>IF(SUM('A4'!S1775:X1775)=6,'A4'!E1775,"")</f>
        <v/>
      </c>
      <c r="H1744" t="str">
        <f>IF(SUM('A4'!S1775:X1775)=6,'A4'!F1775,"")</f>
        <v/>
      </c>
      <c r="I1744" t="str">
        <f>IF(SUM('A4'!S1775:X1775)=6,'A4'!G1775,"")</f>
        <v/>
      </c>
      <c r="J1744" s="308" t="str">
        <f>IF(SUM('A4'!S1775:X1775)=6,'A4'!H1775,"")</f>
        <v/>
      </c>
    </row>
    <row r="1745" spans="1:10" x14ac:dyDescent="0.25">
      <c r="A1745" t="str">
        <f>IF(SUM('A4'!S1776:X1776)=6,'Angaben KH-Standort'!$D$25,"")</f>
        <v/>
      </c>
      <c r="B1745" t="str">
        <f>IF(SUM('A4'!S1776:X1776)=6,'Angaben KH-Standort'!$D$26,"")</f>
        <v/>
      </c>
      <c r="C1745" t="str">
        <f>IF(SUM('A4'!S1776:X1776)=6,'Angaben KH-Standort'!$D$12,"")</f>
        <v/>
      </c>
      <c r="D1745" t="str">
        <f>IF(SUM('A4'!S1776:X1776)=6,'A1'!$F$14,"")</f>
        <v/>
      </c>
      <c r="E1745" t="str">
        <f>IF(SUM('A4'!S1776:X1776)=6,'A4'!C1776,"")</f>
        <v/>
      </c>
      <c r="F1745" t="str">
        <f>IF(SUM('A4'!S1776:X1776)=6,'A4'!D1776,"")</f>
        <v/>
      </c>
      <c r="G1745" t="str">
        <f>IF(SUM('A4'!S1776:X1776)=6,'A4'!E1776,"")</f>
        <v/>
      </c>
      <c r="H1745" t="str">
        <f>IF(SUM('A4'!S1776:X1776)=6,'A4'!F1776,"")</f>
        <v/>
      </c>
      <c r="I1745" t="str">
        <f>IF(SUM('A4'!S1776:X1776)=6,'A4'!G1776,"")</f>
        <v/>
      </c>
      <c r="J1745" s="308" t="str">
        <f>IF(SUM('A4'!S1776:X1776)=6,'A4'!H1776,"")</f>
        <v/>
      </c>
    </row>
    <row r="1746" spans="1:10" x14ac:dyDescent="0.25">
      <c r="A1746" t="str">
        <f>IF(SUM('A4'!S1777:X1777)=6,'Angaben KH-Standort'!$D$25,"")</f>
        <v/>
      </c>
      <c r="B1746" t="str">
        <f>IF(SUM('A4'!S1777:X1777)=6,'Angaben KH-Standort'!$D$26,"")</f>
        <v/>
      </c>
      <c r="C1746" t="str">
        <f>IF(SUM('A4'!S1777:X1777)=6,'Angaben KH-Standort'!$D$12,"")</f>
        <v/>
      </c>
      <c r="D1746" t="str">
        <f>IF(SUM('A4'!S1777:X1777)=6,'A1'!$F$14,"")</f>
        <v/>
      </c>
      <c r="E1746" t="str">
        <f>IF(SUM('A4'!S1777:X1777)=6,'A4'!C1777,"")</f>
        <v/>
      </c>
      <c r="F1746" t="str">
        <f>IF(SUM('A4'!S1777:X1777)=6,'A4'!D1777,"")</f>
        <v/>
      </c>
      <c r="G1746" t="str">
        <f>IF(SUM('A4'!S1777:X1777)=6,'A4'!E1777,"")</f>
        <v/>
      </c>
      <c r="H1746" t="str">
        <f>IF(SUM('A4'!S1777:X1777)=6,'A4'!F1777,"")</f>
        <v/>
      </c>
      <c r="I1746" t="str">
        <f>IF(SUM('A4'!S1777:X1777)=6,'A4'!G1777,"")</f>
        <v/>
      </c>
      <c r="J1746" s="308" t="str">
        <f>IF(SUM('A4'!S1777:X1777)=6,'A4'!H1777,"")</f>
        <v/>
      </c>
    </row>
    <row r="1747" spans="1:10" x14ac:dyDescent="0.25">
      <c r="A1747" t="str">
        <f>IF(SUM('A4'!S1778:X1778)=6,'Angaben KH-Standort'!$D$25,"")</f>
        <v/>
      </c>
      <c r="B1747" t="str">
        <f>IF(SUM('A4'!S1778:X1778)=6,'Angaben KH-Standort'!$D$26,"")</f>
        <v/>
      </c>
      <c r="C1747" t="str">
        <f>IF(SUM('A4'!S1778:X1778)=6,'Angaben KH-Standort'!$D$12,"")</f>
        <v/>
      </c>
      <c r="D1747" t="str">
        <f>IF(SUM('A4'!S1778:X1778)=6,'A1'!$F$14,"")</f>
        <v/>
      </c>
      <c r="E1747" t="str">
        <f>IF(SUM('A4'!S1778:X1778)=6,'A4'!C1778,"")</f>
        <v/>
      </c>
      <c r="F1747" t="str">
        <f>IF(SUM('A4'!S1778:X1778)=6,'A4'!D1778,"")</f>
        <v/>
      </c>
      <c r="G1747" t="str">
        <f>IF(SUM('A4'!S1778:X1778)=6,'A4'!E1778,"")</f>
        <v/>
      </c>
      <c r="H1747" t="str">
        <f>IF(SUM('A4'!S1778:X1778)=6,'A4'!F1778,"")</f>
        <v/>
      </c>
      <c r="I1747" t="str">
        <f>IF(SUM('A4'!S1778:X1778)=6,'A4'!G1778,"")</f>
        <v/>
      </c>
      <c r="J1747" s="308" t="str">
        <f>IF(SUM('A4'!S1778:X1778)=6,'A4'!H1778,"")</f>
        <v/>
      </c>
    </row>
    <row r="1748" spans="1:10" x14ac:dyDescent="0.25">
      <c r="A1748" t="str">
        <f>IF(SUM('A4'!S1779:X1779)=6,'Angaben KH-Standort'!$D$25,"")</f>
        <v/>
      </c>
      <c r="B1748" t="str">
        <f>IF(SUM('A4'!S1779:X1779)=6,'Angaben KH-Standort'!$D$26,"")</f>
        <v/>
      </c>
      <c r="C1748" t="str">
        <f>IF(SUM('A4'!S1779:X1779)=6,'Angaben KH-Standort'!$D$12,"")</f>
        <v/>
      </c>
      <c r="D1748" t="str">
        <f>IF(SUM('A4'!S1779:X1779)=6,'A1'!$F$14,"")</f>
        <v/>
      </c>
      <c r="E1748" t="str">
        <f>IF(SUM('A4'!S1779:X1779)=6,'A4'!C1779,"")</f>
        <v/>
      </c>
      <c r="F1748" t="str">
        <f>IF(SUM('A4'!S1779:X1779)=6,'A4'!D1779,"")</f>
        <v/>
      </c>
      <c r="G1748" t="str">
        <f>IF(SUM('A4'!S1779:X1779)=6,'A4'!E1779,"")</f>
        <v/>
      </c>
      <c r="H1748" t="str">
        <f>IF(SUM('A4'!S1779:X1779)=6,'A4'!F1779,"")</f>
        <v/>
      </c>
      <c r="I1748" t="str">
        <f>IF(SUM('A4'!S1779:X1779)=6,'A4'!G1779,"")</f>
        <v/>
      </c>
      <c r="J1748" s="308" t="str">
        <f>IF(SUM('A4'!S1779:X1779)=6,'A4'!H1779,"")</f>
        <v/>
      </c>
    </row>
    <row r="1749" spans="1:10" x14ac:dyDescent="0.25">
      <c r="A1749" t="str">
        <f>IF(SUM('A4'!S1780:X1780)=6,'Angaben KH-Standort'!$D$25,"")</f>
        <v/>
      </c>
      <c r="B1749" t="str">
        <f>IF(SUM('A4'!S1780:X1780)=6,'Angaben KH-Standort'!$D$26,"")</f>
        <v/>
      </c>
      <c r="C1749" t="str">
        <f>IF(SUM('A4'!S1780:X1780)=6,'Angaben KH-Standort'!$D$12,"")</f>
        <v/>
      </c>
      <c r="D1749" t="str">
        <f>IF(SUM('A4'!S1780:X1780)=6,'A1'!$F$14,"")</f>
        <v/>
      </c>
      <c r="E1749" t="str">
        <f>IF(SUM('A4'!S1780:X1780)=6,'A4'!C1780,"")</f>
        <v/>
      </c>
      <c r="F1749" t="str">
        <f>IF(SUM('A4'!S1780:X1780)=6,'A4'!D1780,"")</f>
        <v/>
      </c>
      <c r="G1749" t="str">
        <f>IF(SUM('A4'!S1780:X1780)=6,'A4'!E1780,"")</f>
        <v/>
      </c>
      <c r="H1749" t="str">
        <f>IF(SUM('A4'!S1780:X1780)=6,'A4'!F1780,"")</f>
        <v/>
      </c>
      <c r="I1749" t="str">
        <f>IF(SUM('A4'!S1780:X1780)=6,'A4'!G1780,"")</f>
        <v/>
      </c>
      <c r="J1749" s="308" t="str">
        <f>IF(SUM('A4'!S1780:X1780)=6,'A4'!H1780,"")</f>
        <v/>
      </c>
    </row>
    <row r="1750" spans="1:10" x14ac:dyDescent="0.25">
      <c r="A1750" t="str">
        <f>IF(SUM('A4'!S1781:X1781)=6,'Angaben KH-Standort'!$D$25,"")</f>
        <v/>
      </c>
      <c r="B1750" t="str">
        <f>IF(SUM('A4'!S1781:X1781)=6,'Angaben KH-Standort'!$D$26,"")</f>
        <v/>
      </c>
      <c r="C1750" t="str">
        <f>IF(SUM('A4'!S1781:X1781)=6,'Angaben KH-Standort'!$D$12,"")</f>
        <v/>
      </c>
      <c r="D1750" t="str">
        <f>IF(SUM('A4'!S1781:X1781)=6,'A1'!$F$14,"")</f>
        <v/>
      </c>
      <c r="E1750" t="str">
        <f>IF(SUM('A4'!S1781:X1781)=6,'A4'!C1781,"")</f>
        <v/>
      </c>
      <c r="F1750" t="str">
        <f>IF(SUM('A4'!S1781:X1781)=6,'A4'!D1781,"")</f>
        <v/>
      </c>
      <c r="G1750" t="str">
        <f>IF(SUM('A4'!S1781:X1781)=6,'A4'!E1781,"")</f>
        <v/>
      </c>
      <c r="H1750" t="str">
        <f>IF(SUM('A4'!S1781:X1781)=6,'A4'!F1781,"")</f>
        <v/>
      </c>
      <c r="I1750" t="str">
        <f>IF(SUM('A4'!S1781:X1781)=6,'A4'!G1781,"")</f>
        <v/>
      </c>
      <c r="J1750" s="308" t="str">
        <f>IF(SUM('A4'!S1781:X1781)=6,'A4'!H1781,"")</f>
        <v/>
      </c>
    </row>
    <row r="1751" spans="1:10" x14ac:dyDescent="0.25">
      <c r="A1751" t="str">
        <f>IF(SUM('A4'!S1782:X1782)=6,'Angaben KH-Standort'!$D$25,"")</f>
        <v/>
      </c>
      <c r="B1751" t="str">
        <f>IF(SUM('A4'!S1782:X1782)=6,'Angaben KH-Standort'!$D$26,"")</f>
        <v/>
      </c>
      <c r="C1751" t="str">
        <f>IF(SUM('A4'!S1782:X1782)=6,'Angaben KH-Standort'!$D$12,"")</f>
        <v/>
      </c>
      <c r="D1751" t="str">
        <f>IF(SUM('A4'!S1782:X1782)=6,'A1'!$F$14,"")</f>
        <v/>
      </c>
      <c r="E1751" t="str">
        <f>IF(SUM('A4'!S1782:X1782)=6,'A4'!C1782,"")</f>
        <v/>
      </c>
      <c r="F1751" t="str">
        <f>IF(SUM('A4'!S1782:X1782)=6,'A4'!D1782,"")</f>
        <v/>
      </c>
      <c r="G1751" t="str">
        <f>IF(SUM('A4'!S1782:X1782)=6,'A4'!E1782,"")</f>
        <v/>
      </c>
      <c r="H1751" t="str">
        <f>IF(SUM('A4'!S1782:X1782)=6,'A4'!F1782,"")</f>
        <v/>
      </c>
      <c r="I1751" t="str">
        <f>IF(SUM('A4'!S1782:X1782)=6,'A4'!G1782,"")</f>
        <v/>
      </c>
      <c r="J1751" s="308" t="str">
        <f>IF(SUM('A4'!S1782:X1782)=6,'A4'!H1782,"")</f>
        <v/>
      </c>
    </row>
    <row r="1752" spans="1:10" x14ac:dyDescent="0.25">
      <c r="A1752" t="str">
        <f>IF(SUM('A4'!S1783:X1783)=6,'Angaben KH-Standort'!$D$25,"")</f>
        <v/>
      </c>
      <c r="B1752" t="str">
        <f>IF(SUM('A4'!S1783:X1783)=6,'Angaben KH-Standort'!$D$26,"")</f>
        <v/>
      </c>
      <c r="C1752" t="str">
        <f>IF(SUM('A4'!S1783:X1783)=6,'Angaben KH-Standort'!$D$12,"")</f>
        <v/>
      </c>
      <c r="D1752" t="str">
        <f>IF(SUM('A4'!S1783:X1783)=6,'A1'!$F$14,"")</f>
        <v/>
      </c>
      <c r="E1752" t="str">
        <f>IF(SUM('A4'!S1783:X1783)=6,'A4'!C1783,"")</f>
        <v/>
      </c>
      <c r="F1752" t="str">
        <f>IF(SUM('A4'!S1783:X1783)=6,'A4'!D1783,"")</f>
        <v/>
      </c>
      <c r="G1752" t="str">
        <f>IF(SUM('A4'!S1783:X1783)=6,'A4'!E1783,"")</f>
        <v/>
      </c>
      <c r="H1752" t="str">
        <f>IF(SUM('A4'!S1783:X1783)=6,'A4'!F1783,"")</f>
        <v/>
      </c>
      <c r="I1752" t="str">
        <f>IF(SUM('A4'!S1783:X1783)=6,'A4'!G1783,"")</f>
        <v/>
      </c>
      <c r="J1752" s="308" t="str">
        <f>IF(SUM('A4'!S1783:X1783)=6,'A4'!H1783,"")</f>
        <v/>
      </c>
    </row>
    <row r="1753" spans="1:10" x14ac:dyDescent="0.25">
      <c r="A1753" t="str">
        <f>IF(SUM('A4'!S1784:X1784)=6,'Angaben KH-Standort'!$D$25,"")</f>
        <v/>
      </c>
      <c r="B1753" t="str">
        <f>IF(SUM('A4'!S1784:X1784)=6,'Angaben KH-Standort'!$D$26,"")</f>
        <v/>
      </c>
      <c r="C1753" t="str">
        <f>IF(SUM('A4'!S1784:X1784)=6,'Angaben KH-Standort'!$D$12,"")</f>
        <v/>
      </c>
      <c r="D1753" t="str">
        <f>IF(SUM('A4'!S1784:X1784)=6,'A1'!$F$14,"")</f>
        <v/>
      </c>
      <c r="E1753" t="str">
        <f>IF(SUM('A4'!S1784:X1784)=6,'A4'!C1784,"")</f>
        <v/>
      </c>
      <c r="F1753" t="str">
        <f>IF(SUM('A4'!S1784:X1784)=6,'A4'!D1784,"")</f>
        <v/>
      </c>
      <c r="G1753" t="str">
        <f>IF(SUM('A4'!S1784:X1784)=6,'A4'!E1784,"")</f>
        <v/>
      </c>
      <c r="H1753" t="str">
        <f>IF(SUM('A4'!S1784:X1784)=6,'A4'!F1784,"")</f>
        <v/>
      </c>
      <c r="I1753" t="str">
        <f>IF(SUM('A4'!S1784:X1784)=6,'A4'!G1784,"")</f>
        <v/>
      </c>
      <c r="J1753" s="308" t="str">
        <f>IF(SUM('A4'!S1784:X1784)=6,'A4'!H1784,"")</f>
        <v/>
      </c>
    </row>
    <row r="1754" spans="1:10" x14ac:dyDescent="0.25">
      <c r="A1754" t="str">
        <f>IF(SUM('A4'!S1785:X1785)=6,'Angaben KH-Standort'!$D$25,"")</f>
        <v/>
      </c>
      <c r="B1754" t="str">
        <f>IF(SUM('A4'!S1785:X1785)=6,'Angaben KH-Standort'!$D$26,"")</f>
        <v/>
      </c>
      <c r="C1754" t="str">
        <f>IF(SUM('A4'!S1785:X1785)=6,'Angaben KH-Standort'!$D$12,"")</f>
        <v/>
      </c>
      <c r="D1754" t="str">
        <f>IF(SUM('A4'!S1785:X1785)=6,'A1'!$F$14,"")</f>
        <v/>
      </c>
      <c r="E1754" t="str">
        <f>IF(SUM('A4'!S1785:X1785)=6,'A4'!C1785,"")</f>
        <v/>
      </c>
      <c r="F1754" t="str">
        <f>IF(SUM('A4'!S1785:X1785)=6,'A4'!D1785,"")</f>
        <v/>
      </c>
      <c r="G1754" t="str">
        <f>IF(SUM('A4'!S1785:X1785)=6,'A4'!E1785,"")</f>
        <v/>
      </c>
      <c r="H1754" t="str">
        <f>IF(SUM('A4'!S1785:X1785)=6,'A4'!F1785,"")</f>
        <v/>
      </c>
      <c r="I1754" t="str">
        <f>IF(SUM('A4'!S1785:X1785)=6,'A4'!G1785,"")</f>
        <v/>
      </c>
      <c r="J1754" s="308" t="str">
        <f>IF(SUM('A4'!S1785:X1785)=6,'A4'!H1785,"")</f>
        <v/>
      </c>
    </row>
    <row r="1755" spans="1:10" x14ac:dyDescent="0.25">
      <c r="A1755" t="str">
        <f>IF(SUM('A4'!S1786:X1786)=6,'Angaben KH-Standort'!$D$25,"")</f>
        <v/>
      </c>
      <c r="B1755" t="str">
        <f>IF(SUM('A4'!S1786:X1786)=6,'Angaben KH-Standort'!$D$26,"")</f>
        <v/>
      </c>
      <c r="C1755" t="str">
        <f>IF(SUM('A4'!S1786:X1786)=6,'Angaben KH-Standort'!$D$12,"")</f>
        <v/>
      </c>
      <c r="D1755" t="str">
        <f>IF(SUM('A4'!S1786:X1786)=6,'A1'!$F$14,"")</f>
        <v/>
      </c>
      <c r="E1755" t="str">
        <f>IF(SUM('A4'!S1786:X1786)=6,'A4'!C1786,"")</f>
        <v/>
      </c>
      <c r="F1755" t="str">
        <f>IF(SUM('A4'!S1786:X1786)=6,'A4'!D1786,"")</f>
        <v/>
      </c>
      <c r="G1755" t="str">
        <f>IF(SUM('A4'!S1786:X1786)=6,'A4'!E1786,"")</f>
        <v/>
      </c>
      <c r="H1755" t="str">
        <f>IF(SUM('A4'!S1786:X1786)=6,'A4'!F1786,"")</f>
        <v/>
      </c>
      <c r="I1755" t="str">
        <f>IF(SUM('A4'!S1786:X1786)=6,'A4'!G1786,"")</f>
        <v/>
      </c>
      <c r="J1755" s="308" t="str">
        <f>IF(SUM('A4'!S1786:X1786)=6,'A4'!H1786,"")</f>
        <v/>
      </c>
    </row>
    <row r="1756" spans="1:10" x14ac:dyDescent="0.25">
      <c r="A1756" t="str">
        <f>IF(SUM('A4'!S1787:X1787)=6,'Angaben KH-Standort'!$D$25,"")</f>
        <v/>
      </c>
      <c r="B1756" t="str">
        <f>IF(SUM('A4'!S1787:X1787)=6,'Angaben KH-Standort'!$D$26,"")</f>
        <v/>
      </c>
      <c r="C1756" t="str">
        <f>IF(SUM('A4'!S1787:X1787)=6,'Angaben KH-Standort'!$D$12,"")</f>
        <v/>
      </c>
      <c r="D1756" t="str">
        <f>IF(SUM('A4'!S1787:X1787)=6,'A1'!$F$14,"")</f>
        <v/>
      </c>
      <c r="E1756" t="str">
        <f>IF(SUM('A4'!S1787:X1787)=6,'A4'!C1787,"")</f>
        <v/>
      </c>
      <c r="F1756" t="str">
        <f>IF(SUM('A4'!S1787:X1787)=6,'A4'!D1787,"")</f>
        <v/>
      </c>
      <c r="G1756" t="str">
        <f>IF(SUM('A4'!S1787:X1787)=6,'A4'!E1787,"")</f>
        <v/>
      </c>
      <c r="H1756" t="str">
        <f>IF(SUM('A4'!S1787:X1787)=6,'A4'!F1787,"")</f>
        <v/>
      </c>
      <c r="I1756" t="str">
        <f>IF(SUM('A4'!S1787:X1787)=6,'A4'!G1787,"")</f>
        <v/>
      </c>
      <c r="J1756" s="308" t="str">
        <f>IF(SUM('A4'!S1787:X1787)=6,'A4'!H1787,"")</f>
        <v/>
      </c>
    </row>
    <row r="1757" spans="1:10" x14ac:dyDescent="0.25">
      <c r="A1757" t="str">
        <f>IF(SUM('A4'!S1788:X1788)=6,'Angaben KH-Standort'!$D$25,"")</f>
        <v/>
      </c>
      <c r="B1757" t="str">
        <f>IF(SUM('A4'!S1788:X1788)=6,'Angaben KH-Standort'!$D$26,"")</f>
        <v/>
      </c>
      <c r="C1757" t="str">
        <f>IF(SUM('A4'!S1788:X1788)=6,'Angaben KH-Standort'!$D$12,"")</f>
        <v/>
      </c>
      <c r="D1757" t="str">
        <f>IF(SUM('A4'!S1788:X1788)=6,'A1'!$F$14,"")</f>
        <v/>
      </c>
      <c r="E1757" t="str">
        <f>IF(SUM('A4'!S1788:X1788)=6,'A4'!C1788,"")</f>
        <v/>
      </c>
      <c r="F1757" t="str">
        <f>IF(SUM('A4'!S1788:X1788)=6,'A4'!D1788,"")</f>
        <v/>
      </c>
      <c r="G1757" t="str">
        <f>IF(SUM('A4'!S1788:X1788)=6,'A4'!E1788,"")</f>
        <v/>
      </c>
      <c r="H1757" t="str">
        <f>IF(SUM('A4'!S1788:X1788)=6,'A4'!F1788,"")</f>
        <v/>
      </c>
      <c r="I1757" t="str">
        <f>IF(SUM('A4'!S1788:X1788)=6,'A4'!G1788,"")</f>
        <v/>
      </c>
      <c r="J1757" s="308" t="str">
        <f>IF(SUM('A4'!S1788:X1788)=6,'A4'!H1788,"")</f>
        <v/>
      </c>
    </row>
    <row r="1758" spans="1:10" x14ac:dyDescent="0.25">
      <c r="A1758" t="str">
        <f>IF(SUM('A4'!S1789:X1789)=6,'Angaben KH-Standort'!$D$25,"")</f>
        <v/>
      </c>
      <c r="B1758" t="str">
        <f>IF(SUM('A4'!S1789:X1789)=6,'Angaben KH-Standort'!$D$26,"")</f>
        <v/>
      </c>
      <c r="C1758" t="str">
        <f>IF(SUM('A4'!S1789:X1789)=6,'Angaben KH-Standort'!$D$12,"")</f>
        <v/>
      </c>
      <c r="D1758" t="str">
        <f>IF(SUM('A4'!S1789:X1789)=6,'A1'!$F$14,"")</f>
        <v/>
      </c>
      <c r="E1758" t="str">
        <f>IF(SUM('A4'!S1789:X1789)=6,'A4'!C1789,"")</f>
        <v/>
      </c>
      <c r="F1758" t="str">
        <f>IF(SUM('A4'!S1789:X1789)=6,'A4'!D1789,"")</f>
        <v/>
      </c>
      <c r="G1758" t="str">
        <f>IF(SUM('A4'!S1789:X1789)=6,'A4'!E1789,"")</f>
        <v/>
      </c>
      <c r="H1758" t="str">
        <f>IF(SUM('A4'!S1789:X1789)=6,'A4'!F1789,"")</f>
        <v/>
      </c>
      <c r="I1758" t="str">
        <f>IF(SUM('A4'!S1789:X1789)=6,'A4'!G1789,"")</f>
        <v/>
      </c>
      <c r="J1758" s="308" t="str">
        <f>IF(SUM('A4'!S1789:X1789)=6,'A4'!H1789,"")</f>
        <v/>
      </c>
    </row>
    <row r="1759" spans="1:10" x14ac:dyDescent="0.25">
      <c r="A1759" t="str">
        <f>IF(SUM('A4'!S1790:X1790)=6,'Angaben KH-Standort'!$D$25,"")</f>
        <v/>
      </c>
      <c r="B1759" t="str">
        <f>IF(SUM('A4'!S1790:X1790)=6,'Angaben KH-Standort'!$D$26,"")</f>
        <v/>
      </c>
      <c r="C1759" t="str">
        <f>IF(SUM('A4'!S1790:X1790)=6,'Angaben KH-Standort'!$D$12,"")</f>
        <v/>
      </c>
      <c r="D1759" t="str">
        <f>IF(SUM('A4'!S1790:X1790)=6,'A1'!$F$14,"")</f>
        <v/>
      </c>
      <c r="E1759" t="str">
        <f>IF(SUM('A4'!S1790:X1790)=6,'A4'!C1790,"")</f>
        <v/>
      </c>
      <c r="F1759" t="str">
        <f>IF(SUM('A4'!S1790:X1790)=6,'A4'!D1790,"")</f>
        <v/>
      </c>
      <c r="G1759" t="str">
        <f>IF(SUM('A4'!S1790:X1790)=6,'A4'!E1790,"")</f>
        <v/>
      </c>
      <c r="H1759" t="str">
        <f>IF(SUM('A4'!S1790:X1790)=6,'A4'!F1790,"")</f>
        <v/>
      </c>
      <c r="I1759" t="str">
        <f>IF(SUM('A4'!S1790:X1790)=6,'A4'!G1790,"")</f>
        <v/>
      </c>
      <c r="J1759" s="308" t="str">
        <f>IF(SUM('A4'!S1790:X1790)=6,'A4'!H1790,"")</f>
        <v/>
      </c>
    </row>
    <row r="1760" spans="1:10" x14ac:dyDescent="0.25">
      <c r="A1760" t="str">
        <f>IF(SUM('A4'!S1791:X1791)=6,'Angaben KH-Standort'!$D$25,"")</f>
        <v/>
      </c>
      <c r="B1760" t="str">
        <f>IF(SUM('A4'!S1791:X1791)=6,'Angaben KH-Standort'!$D$26,"")</f>
        <v/>
      </c>
      <c r="C1760" t="str">
        <f>IF(SUM('A4'!S1791:X1791)=6,'Angaben KH-Standort'!$D$12,"")</f>
        <v/>
      </c>
      <c r="D1760" t="str">
        <f>IF(SUM('A4'!S1791:X1791)=6,'A1'!$F$14,"")</f>
        <v/>
      </c>
      <c r="E1760" t="str">
        <f>IF(SUM('A4'!S1791:X1791)=6,'A4'!C1791,"")</f>
        <v/>
      </c>
      <c r="F1760" t="str">
        <f>IF(SUM('A4'!S1791:X1791)=6,'A4'!D1791,"")</f>
        <v/>
      </c>
      <c r="G1760" t="str">
        <f>IF(SUM('A4'!S1791:X1791)=6,'A4'!E1791,"")</f>
        <v/>
      </c>
      <c r="H1760" t="str">
        <f>IF(SUM('A4'!S1791:X1791)=6,'A4'!F1791,"")</f>
        <v/>
      </c>
      <c r="I1760" t="str">
        <f>IF(SUM('A4'!S1791:X1791)=6,'A4'!G1791,"")</f>
        <v/>
      </c>
      <c r="J1760" s="308" t="str">
        <f>IF(SUM('A4'!S1791:X1791)=6,'A4'!H1791,"")</f>
        <v/>
      </c>
    </row>
    <row r="1761" spans="1:10" x14ac:dyDescent="0.25">
      <c r="A1761" t="str">
        <f>IF(SUM('A4'!S1792:X1792)=6,'Angaben KH-Standort'!$D$25,"")</f>
        <v/>
      </c>
      <c r="B1761" t="str">
        <f>IF(SUM('A4'!S1792:X1792)=6,'Angaben KH-Standort'!$D$26,"")</f>
        <v/>
      </c>
      <c r="C1761" t="str">
        <f>IF(SUM('A4'!S1792:X1792)=6,'Angaben KH-Standort'!$D$12,"")</f>
        <v/>
      </c>
      <c r="D1761" t="str">
        <f>IF(SUM('A4'!S1792:X1792)=6,'A1'!$F$14,"")</f>
        <v/>
      </c>
      <c r="E1761" t="str">
        <f>IF(SUM('A4'!S1792:X1792)=6,'A4'!C1792,"")</f>
        <v/>
      </c>
      <c r="F1761" t="str">
        <f>IF(SUM('A4'!S1792:X1792)=6,'A4'!D1792,"")</f>
        <v/>
      </c>
      <c r="G1761" t="str">
        <f>IF(SUM('A4'!S1792:X1792)=6,'A4'!E1792,"")</f>
        <v/>
      </c>
      <c r="H1761" t="str">
        <f>IF(SUM('A4'!S1792:X1792)=6,'A4'!F1792,"")</f>
        <v/>
      </c>
      <c r="I1761" t="str">
        <f>IF(SUM('A4'!S1792:X1792)=6,'A4'!G1792,"")</f>
        <v/>
      </c>
      <c r="J1761" s="308" t="str">
        <f>IF(SUM('A4'!S1792:X1792)=6,'A4'!H1792,"")</f>
        <v/>
      </c>
    </row>
    <row r="1762" spans="1:10" x14ac:dyDescent="0.25">
      <c r="A1762" t="str">
        <f>IF(SUM('A4'!S1793:X1793)=6,'Angaben KH-Standort'!$D$25,"")</f>
        <v/>
      </c>
      <c r="B1762" t="str">
        <f>IF(SUM('A4'!S1793:X1793)=6,'Angaben KH-Standort'!$D$26,"")</f>
        <v/>
      </c>
      <c r="C1762" t="str">
        <f>IF(SUM('A4'!S1793:X1793)=6,'Angaben KH-Standort'!$D$12,"")</f>
        <v/>
      </c>
      <c r="D1762" t="str">
        <f>IF(SUM('A4'!S1793:X1793)=6,'A1'!$F$14,"")</f>
        <v/>
      </c>
      <c r="E1762" t="str">
        <f>IF(SUM('A4'!S1793:X1793)=6,'A4'!C1793,"")</f>
        <v/>
      </c>
      <c r="F1762" t="str">
        <f>IF(SUM('A4'!S1793:X1793)=6,'A4'!D1793,"")</f>
        <v/>
      </c>
      <c r="G1762" t="str">
        <f>IF(SUM('A4'!S1793:X1793)=6,'A4'!E1793,"")</f>
        <v/>
      </c>
      <c r="H1762" t="str">
        <f>IF(SUM('A4'!S1793:X1793)=6,'A4'!F1793,"")</f>
        <v/>
      </c>
      <c r="I1762" t="str">
        <f>IF(SUM('A4'!S1793:X1793)=6,'A4'!G1793,"")</f>
        <v/>
      </c>
      <c r="J1762" s="308" t="str">
        <f>IF(SUM('A4'!S1793:X1793)=6,'A4'!H1793,"")</f>
        <v/>
      </c>
    </row>
    <row r="1763" spans="1:10" x14ac:dyDescent="0.25">
      <c r="A1763" t="str">
        <f>IF(SUM('A4'!S1794:X1794)=6,'Angaben KH-Standort'!$D$25,"")</f>
        <v/>
      </c>
      <c r="B1763" t="str">
        <f>IF(SUM('A4'!S1794:X1794)=6,'Angaben KH-Standort'!$D$26,"")</f>
        <v/>
      </c>
      <c r="C1763" t="str">
        <f>IF(SUM('A4'!S1794:X1794)=6,'Angaben KH-Standort'!$D$12,"")</f>
        <v/>
      </c>
      <c r="D1763" t="str">
        <f>IF(SUM('A4'!S1794:X1794)=6,'A1'!$F$14,"")</f>
        <v/>
      </c>
      <c r="E1763" t="str">
        <f>IF(SUM('A4'!S1794:X1794)=6,'A4'!C1794,"")</f>
        <v/>
      </c>
      <c r="F1763" t="str">
        <f>IF(SUM('A4'!S1794:X1794)=6,'A4'!D1794,"")</f>
        <v/>
      </c>
      <c r="G1763" t="str">
        <f>IF(SUM('A4'!S1794:X1794)=6,'A4'!E1794,"")</f>
        <v/>
      </c>
      <c r="H1763" t="str">
        <f>IF(SUM('A4'!S1794:X1794)=6,'A4'!F1794,"")</f>
        <v/>
      </c>
      <c r="I1763" t="str">
        <f>IF(SUM('A4'!S1794:X1794)=6,'A4'!G1794,"")</f>
        <v/>
      </c>
      <c r="J1763" s="308" t="str">
        <f>IF(SUM('A4'!S1794:X1794)=6,'A4'!H1794,"")</f>
        <v/>
      </c>
    </row>
    <row r="1764" spans="1:10" x14ac:dyDescent="0.25">
      <c r="A1764" t="str">
        <f>IF(SUM('A4'!S1795:X1795)=6,'Angaben KH-Standort'!$D$25,"")</f>
        <v/>
      </c>
      <c r="B1764" t="str">
        <f>IF(SUM('A4'!S1795:X1795)=6,'Angaben KH-Standort'!$D$26,"")</f>
        <v/>
      </c>
      <c r="C1764" t="str">
        <f>IF(SUM('A4'!S1795:X1795)=6,'Angaben KH-Standort'!$D$12,"")</f>
        <v/>
      </c>
      <c r="D1764" t="str">
        <f>IF(SUM('A4'!S1795:X1795)=6,'A1'!$F$14,"")</f>
        <v/>
      </c>
      <c r="E1764" t="str">
        <f>IF(SUM('A4'!S1795:X1795)=6,'A4'!C1795,"")</f>
        <v/>
      </c>
      <c r="F1764" t="str">
        <f>IF(SUM('A4'!S1795:X1795)=6,'A4'!D1795,"")</f>
        <v/>
      </c>
      <c r="G1764" t="str">
        <f>IF(SUM('A4'!S1795:X1795)=6,'A4'!E1795,"")</f>
        <v/>
      </c>
      <c r="H1764" t="str">
        <f>IF(SUM('A4'!S1795:X1795)=6,'A4'!F1795,"")</f>
        <v/>
      </c>
      <c r="I1764" t="str">
        <f>IF(SUM('A4'!S1795:X1795)=6,'A4'!G1795,"")</f>
        <v/>
      </c>
      <c r="J1764" s="308" t="str">
        <f>IF(SUM('A4'!S1795:X1795)=6,'A4'!H1795,"")</f>
        <v/>
      </c>
    </row>
    <row r="1765" spans="1:10" x14ac:dyDescent="0.25">
      <c r="A1765" t="str">
        <f>IF(SUM('A4'!S1796:X1796)=6,'Angaben KH-Standort'!$D$25,"")</f>
        <v/>
      </c>
      <c r="B1765" t="str">
        <f>IF(SUM('A4'!S1796:X1796)=6,'Angaben KH-Standort'!$D$26,"")</f>
        <v/>
      </c>
      <c r="C1765" t="str">
        <f>IF(SUM('A4'!S1796:X1796)=6,'Angaben KH-Standort'!$D$12,"")</f>
        <v/>
      </c>
      <c r="D1765" t="str">
        <f>IF(SUM('A4'!S1796:X1796)=6,'A1'!$F$14,"")</f>
        <v/>
      </c>
      <c r="E1765" t="str">
        <f>IF(SUM('A4'!S1796:X1796)=6,'A4'!C1796,"")</f>
        <v/>
      </c>
      <c r="F1765" t="str">
        <f>IF(SUM('A4'!S1796:X1796)=6,'A4'!D1796,"")</f>
        <v/>
      </c>
      <c r="G1765" t="str">
        <f>IF(SUM('A4'!S1796:X1796)=6,'A4'!E1796,"")</f>
        <v/>
      </c>
      <c r="H1765" t="str">
        <f>IF(SUM('A4'!S1796:X1796)=6,'A4'!F1796,"")</f>
        <v/>
      </c>
      <c r="I1765" t="str">
        <f>IF(SUM('A4'!S1796:X1796)=6,'A4'!G1796,"")</f>
        <v/>
      </c>
      <c r="J1765" s="308" t="str">
        <f>IF(SUM('A4'!S1796:X1796)=6,'A4'!H1796,"")</f>
        <v/>
      </c>
    </row>
    <row r="1766" spans="1:10" x14ac:dyDescent="0.25">
      <c r="A1766" t="str">
        <f>IF(SUM('A4'!S1797:X1797)=6,'Angaben KH-Standort'!$D$25,"")</f>
        <v/>
      </c>
      <c r="B1766" t="str">
        <f>IF(SUM('A4'!S1797:X1797)=6,'Angaben KH-Standort'!$D$26,"")</f>
        <v/>
      </c>
      <c r="C1766" t="str">
        <f>IF(SUM('A4'!S1797:X1797)=6,'Angaben KH-Standort'!$D$12,"")</f>
        <v/>
      </c>
      <c r="D1766" t="str">
        <f>IF(SUM('A4'!S1797:X1797)=6,'A1'!$F$14,"")</f>
        <v/>
      </c>
      <c r="E1766" t="str">
        <f>IF(SUM('A4'!S1797:X1797)=6,'A4'!C1797,"")</f>
        <v/>
      </c>
      <c r="F1766" t="str">
        <f>IF(SUM('A4'!S1797:X1797)=6,'A4'!D1797,"")</f>
        <v/>
      </c>
      <c r="G1766" t="str">
        <f>IF(SUM('A4'!S1797:X1797)=6,'A4'!E1797,"")</f>
        <v/>
      </c>
      <c r="H1766" t="str">
        <f>IF(SUM('A4'!S1797:X1797)=6,'A4'!F1797,"")</f>
        <v/>
      </c>
      <c r="I1766" t="str">
        <f>IF(SUM('A4'!S1797:X1797)=6,'A4'!G1797,"")</f>
        <v/>
      </c>
      <c r="J1766" s="308" t="str">
        <f>IF(SUM('A4'!S1797:X1797)=6,'A4'!H1797,"")</f>
        <v/>
      </c>
    </row>
    <row r="1767" spans="1:10" x14ac:dyDescent="0.25">
      <c r="A1767" t="str">
        <f>IF(SUM('A4'!S1798:X1798)=6,'Angaben KH-Standort'!$D$25,"")</f>
        <v/>
      </c>
      <c r="B1767" t="str">
        <f>IF(SUM('A4'!S1798:X1798)=6,'Angaben KH-Standort'!$D$26,"")</f>
        <v/>
      </c>
      <c r="C1767" t="str">
        <f>IF(SUM('A4'!S1798:X1798)=6,'Angaben KH-Standort'!$D$12,"")</f>
        <v/>
      </c>
      <c r="D1767" t="str">
        <f>IF(SUM('A4'!S1798:X1798)=6,'A1'!$F$14,"")</f>
        <v/>
      </c>
      <c r="E1767" t="str">
        <f>IF(SUM('A4'!S1798:X1798)=6,'A4'!C1798,"")</f>
        <v/>
      </c>
      <c r="F1767" t="str">
        <f>IF(SUM('A4'!S1798:X1798)=6,'A4'!D1798,"")</f>
        <v/>
      </c>
      <c r="G1767" t="str">
        <f>IF(SUM('A4'!S1798:X1798)=6,'A4'!E1798,"")</f>
        <v/>
      </c>
      <c r="H1767" t="str">
        <f>IF(SUM('A4'!S1798:X1798)=6,'A4'!F1798,"")</f>
        <v/>
      </c>
      <c r="I1767" t="str">
        <f>IF(SUM('A4'!S1798:X1798)=6,'A4'!G1798,"")</f>
        <v/>
      </c>
      <c r="J1767" s="308" t="str">
        <f>IF(SUM('A4'!S1798:X1798)=6,'A4'!H1798,"")</f>
        <v/>
      </c>
    </row>
    <row r="1768" spans="1:10" x14ac:dyDescent="0.25">
      <c r="A1768" t="str">
        <f>IF(SUM('A4'!S1799:X1799)=6,'Angaben KH-Standort'!$D$25,"")</f>
        <v/>
      </c>
      <c r="B1768" t="str">
        <f>IF(SUM('A4'!S1799:X1799)=6,'Angaben KH-Standort'!$D$26,"")</f>
        <v/>
      </c>
      <c r="C1768" t="str">
        <f>IF(SUM('A4'!S1799:X1799)=6,'Angaben KH-Standort'!$D$12,"")</f>
        <v/>
      </c>
      <c r="D1768" t="str">
        <f>IF(SUM('A4'!S1799:X1799)=6,'A1'!$F$14,"")</f>
        <v/>
      </c>
      <c r="E1768" t="str">
        <f>IF(SUM('A4'!S1799:X1799)=6,'A4'!C1799,"")</f>
        <v/>
      </c>
      <c r="F1768" t="str">
        <f>IF(SUM('A4'!S1799:X1799)=6,'A4'!D1799,"")</f>
        <v/>
      </c>
      <c r="G1768" t="str">
        <f>IF(SUM('A4'!S1799:X1799)=6,'A4'!E1799,"")</f>
        <v/>
      </c>
      <c r="H1768" t="str">
        <f>IF(SUM('A4'!S1799:X1799)=6,'A4'!F1799,"")</f>
        <v/>
      </c>
      <c r="I1768" t="str">
        <f>IF(SUM('A4'!S1799:X1799)=6,'A4'!G1799,"")</f>
        <v/>
      </c>
      <c r="J1768" s="308" t="str">
        <f>IF(SUM('A4'!S1799:X1799)=6,'A4'!H1799,"")</f>
        <v/>
      </c>
    </row>
    <row r="1769" spans="1:10" x14ac:dyDescent="0.25">
      <c r="A1769" t="str">
        <f>IF(SUM('A4'!S1800:X1800)=6,'Angaben KH-Standort'!$D$25,"")</f>
        <v/>
      </c>
      <c r="B1769" t="str">
        <f>IF(SUM('A4'!S1800:X1800)=6,'Angaben KH-Standort'!$D$26,"")</f>
        <v/>
      </c>
      <c r="C1769" t="str">
        <f>IF(SUM('A4'!S1800:X1800)=6,'Angaben KH-Standort'!$D$12,"")</f>
        <v/>
      </c>
      <c r="D1769" t="str">
        <f>IF(SUM('A4'!S1800:X1800)=6,'A1'!$F$14,"")</f>
        <v/>
      </c>
      <c r="E1769" t="str">
        <f>IF(SUM('A4'!S1800:X1800)=6,'A4'!C1800,"")</f>
        <v/>
      </c>
      <c r="F1769" t="str">
        <f>IF(SUM('A4'!S1800:X1800)=6,'A4'!D1800,"")</f>
        <v/>
      </c>
      <c r="G1769" t="str">
        <f>IF(SUM('A4'!S1800:X1800)=6,'A4'!E1800,"")</f>
        <v/>
      </c>
      <c r="H1769" t="str">
        <f>IF(SUM('A4'!S1800:X1800)=6,'A4'!F1800,"")</f>
        <v/>
      </c>
      <c r="I1769" t="str">
        <f>IF(SUM('A4'!S1800:X1800)=6,'A4'!G1800,"")</f>
        <v/>
      </c>
      <c r="J1769" s="308" t="str">
        <f>IF(SUM('A4'!S1800:X1800)=6,'A4'!H1800,"")</f>
        <v/>
      </c>
    </row>
    <row r="1770" spans="1:10" x14ac:dyDescent="0.25">
      <c r="A1770" t="str">
        <f>IF(SUM('A4'!S1801:X1801)=6,'Angaben KH-Standort'!$D$25,"")</f>
        <v/>
      </c>
      <c r="B1770" t="str">
        <f>IF(SUM('A4'!S1801:X1801)=6,'Angaben KH-Standort'!$D$26,"")</f>
        <v/>
      </c>
      <c r="C1770" t="str">
        <f>IF(SUM('A4'!S1801:X1801)=6,'Angaben KH-Standort'!$D$12,"")</f>
        <v/>
      </c>
      <c r="D1770" t="str">
        <f>IF(SUM('A4'!S1801:X1801)=6,'A1'!$F$14,"")</f>
        <v/>
      </c>
      <c r="E1770" t="str">
        <f>IF(SUM('A4'!S1801:X1801)=6,'A4'!C1801,"")</f>
        <v/>
      </c>
      <c r="F1770" t="str">
        <f>IF(SUM('A4'!S1801:X1801)=6,'A4'!D1801,"")</f>
        <v/>
      </c>
      <c r="G1770" t="str">
        <f>IF(SUM('A4'!S1801:X1801)=6,'A4'!E1801,"")</f>
        <v/>
      </c>
      <c r="H1770" t="str">
        <f>IF(SUM('A4'!S1801:X1801)=6,'A4'!F1801,"")</f>
        <v/>
      </c>
      <c r="I1770" t="str">
        <f>IF(SUM('A4'!S1801:X1801)=6,'A4'!G1801,"")</f>
        <v/>
      </c>
      <c r="J1770" s="308" t="str">
        <f>IF(SUM('A4'!S1801:X1801)=6,'A4'!H1801,"")</f>
        <v/>
      </c>
    </row>
    <row r="1771" spans="1:10" x14ac:dyDescent="0.25">
      <c r="A1771" t="str">
        <f>IF(SUM('A4'!S1802:X1802)=6,'Angaben KH-Standort'!$D$25,"")</f>
        <v/>
      </c>
      <c r="B1771" t="str">
        <f>IF(SUM('A4'!S1802:X1802)=6,'Angaben KH-Standort'!$D$26,"")</f>
        <v/>
      </c>
      <c r="C1771" t="str">
        <f>IF(SUM('A4'!S1802:X1802)=6,'Angaben KH-Standort'!$D$12,"")</f>
        <v/>
      </c>
      <c r="D1771" t="str">
        <f>IF(SUM('A4'!S1802:X1802)=6,'A1'!$F$14,"")</f>
        <v/>
      </c>
      <c r="E1771" t="str">
        <f>IF(SUM('A4'!S1802:X1802)=6,'A4'!C1802,"")</f>
        <v/>
      </c>
      <c r="F1771" t="str">
        <f>IF(SUM('A4'!S1802:X1802)=6,'A4'!D1802,"")</f>
        <v/>
      </c>
      <c r="G1771" t="str">
        <f>IF(SUM('A4'!S1802:X1802)=6,'A4'!E1802,"")</f>
        <v/>
      </c>
      <c r="H1771" t="str">
        <f>IF(SUM('A4'!S1802:X1802)=6,'A4'!F1802,"")</f>
        <v/>
      </c>
      <c r="I1771" t="str">
        <f>IF(SUM('A4'!S1802:X1802)=6,'A4'!G1802,"")</f>
        <v/>
      </c>
      <c r="J1771" s="308" t="str">
        <f>IF(SUM('A4'!S1802:X1802)=6,'A4'!H1802,"")</f>
        <v/>
      </c>
    </row>
    <row r="1772" spans="1:10" x14ac:dyDescent="0.25">
      <c r="A1772" t="str">
        <f>IF(SUM('A4'!S1803:X1803)=6,'Angaben KH-Standort'!$D$25,"")</f>
        <v/>
      </c>
      <c r="B1772" t="str">
        <f>IF(SUM('A4'!S1803:X1803)=6,'Angaben KH-Standort'!$D$26,"")</f>
        <v/>
      </c>
      <c r="C1772" t="str">
        <f>IF(SUM('A4'!S1803:X1803)=6,'Angaben KH-Standort'!$D$12,"")</f>
        <v/>
      </c>
      <c r="D1772" t="str">
        <f>IF(SUM('A4'!S1803:X1803)=6,'A1'!$F$14,"")</f>
        <v/>
      </c>
      <c r="E1772" t="str">
        <f>IF(SUM('A4'!S1803:X1803)=6,'A4'!C1803,"")</f>
        <v/>
      </c>
      <c r="F1772" t="str">
        <f>IF(SUM('A4'!S1803:X1803)=6,'A4'!D1803,"")</f>
        <v/>
      </c>
      <c r="G1772" t="str">
        <f>IF(SUM('A4'!S1803:X1803)=6,'A4'!E1803,"")</f>
        <v/>
      </c>
      <c r="H1772" t="str">
        <f>IF(SUM('A4'!S1803:X1803)=6,'A4'!F1803,"")</f>
        <v/>
      </c>
      <c r="I1772" t="str">
        <f>IF(SUM('A4'!S1803:X1803)=6,'A4'!G1803,"")</f>
        <v/>
      </c>
      <c r="J1772" s="308" t="str">
        <f>IF(SUM('A4'!S1803:X1803)=6,'A4'!H1803,"")</f>
        <v/>
      </c>
    </row>
    <row r="1773" spans="1:10" x14ac:dyDescent="0.25">
      <c r="A1773" t="str">
        <f>IF(SUM('A4'!S1804:X1804)=6,'Angaben KH-Standort'!$D$25,"")</f>
        <v/>
      </c>
      <c r="B1773" t="str">
        <f>IF(SUM('A4'!S1804:X1804)=6,'Angaben KH-Standort'!$D$26,"")</f>
        <v/>
      </c>
      <c r="C1773" t="str">
        <f>IF(SUM('A4'!S1804:X1804)=6,'Angaben KH-Standort'!$D$12,"")</f>
        <v/>
      </c>
      <c r="D1773" t="str">
        <f>IF(SUM('A4'!S1804:X1804)=6,'A1'!$F$14,"")</f>
        <v/>
      </c>
      <c r="E1773" t="str">
        <f>IF(SUM('A4'!S1804:X1804)=6,'A4'!C1804,"")</f>
        <v/>
      </c>
      <c r="F1773" t="str">
        <f>IF(SUM('A4'!S1804:X1804)=6,'A4'!D1804,"")</f>
        <v/>
      </c>
      <c r="G1773" t="str">
        <f>IF(SUM('A4'!S1804:X1804)=6,'A4'!E1804,"")</f>
        <v/>
      </c>
      <c r="H1773" t="str">
        <f>IF(SUM('A4'!S1804:X1804)=6,'A4'!F1804,"")</f>
        <v/>
      </c>
      <c r="I1773" t="str">
        <f>IF(SUM('A4'!S1804:X1804)=6,'A4'!G1804,"")</f>
        <v/>
      </c>
      <c r="J1773" s="308" t="str">
        <f>IF(SUM('A4'!S1804:X1804)=6,'A4'!H1804,"")</f>
        <v/>
      </c>
    </row>
    <row r="1774" spans="1:10" x14ac:dyDescent="0.25">
      <c r="A1774" t="str">
        <f>IF(SUM('A4'!S1805:X1805)=6,'Angaben KH-Standort'!$D$25,"")</f>
        <v/>
      </c>
      <c r="B1774" t="str">
        <f>IF(SUM('A4'!S1805:X1805)=6,'Angaben KH-Standort'!$D$26,"")</f>
        <v/>
      </c>
      <c r="C1774" t="str">
        <f>IF(SUM('A4'!S1805:X1805)=6,'Angaben KH-Standort'!$D$12,"")</f>
        <v/>
      </c>
      <c r="D1774" t="str">
        <f>IF(SUM('A4'!S1805:X1805)=6,'A1'!$F$14,"")</f>
        <v/>
      </c>
      <c r="E1774" t="str">
        <f>IF(SUM('A4'!S1805:X1805)=6,'A4'!C1805,"")</f>
        <v/>
      </c>
      <c r="F1774" t="str">
        <f>IF(SUM('A4'!S1805:X1805)=6,'A4'!D1805,"")</f>
        <v/>
      </c>
      <c r="G1774" t="str">
        <f>IF(SUM('A4'!S1805:X1805)=6,'A4'!E1805,"")</f>
        <v/>
      </c>
      <c r="H1774" t="str">
        <f>IF(SUM('A4'!S1805:X1805)=6,'A4'!F1805,"")</f>
        <v/>
      </c>
      <c r="I1774" t="str">
        <f>IF(SUM('A4'!S1805:X1805)=6,'A4'!G1805,"")</f>
        <v/>
      </c>
      <c r="J1774" s="308" t="str">
        <f>IF(SUM('A4'!S1805:X1805)=6,'A4'!H1805,"")</f>
        <v/>
      </c>
    </row>
    <row r="1775" spans="1:10" x14ac:dyDescent="0.25">
      <c r="A1775" t="str">
        <f>IF(SUM('A4'!S1806:X1806)=6,'Angaben KH-Standort'!$D$25,"")</f>
        <v/>
      </c>
      <c r="B1775" t="str">
        <f>IF(SUM('A4'!S1806:X1806)=6,'Angaben KH-Standort'!$D$26,"")</f>
        <v/>
      </c>
      <c r="C1775" t="str">
        <f>IF(SUM('A4'!S1806:X1806)=6,'Angaben KH-Standort'!$D$12,"")</f>
        <v/>
      </c>
      <c r="D1775" t="str">
        <f>IF(SUM('A4'!S1806:X1806)=6,'A1'!$F$14,"")</f>
        <v/>
      </c>
      <c r="E1775" t="str">
        <f>IF(SUM('A4'!S1806:X1806)=6,'A4'!C1806,"")</f>
        <v/>
      </c>
      <c r="F1775" t="str">
        <f>IF(SUM('A4'!S1806:X1806)=6,'A4'!D1806,"")</f>
        <v/>
      </c>
      <c r="G1775" t="str">
        <f>IF(SUM('A4'!S1806:X1806)=6,'A4'!E1806,"")</f>
        <v/>
      </c>
      <c r="H1775" t="str">
        <f>IF(SUM('A4'!S1806:X1806)=6,'A4'!F1806,"")</f>
        <v/>
      </c>
      <c r="I1775" t="str">
        <f>IF(SUM('A4'!S1806:X1806)=6,'A4'!G1806,"")</f>
        <v/>
      </c>
      <c r="J1775" s="308" t="str">
        <f>IF(SUM('A4'!S1806:X1806)=6,'A4'!H1806,"")</f>
        <v/>
      </c>
    </row>
    <row r="1776" spans="1:10" x14ac:dyDescent="0.25">
      <c r="A1776" t="str">
        <f>IF(SUM('A4'!S1807:X1807)=6,'Angaben KH-Standort'!$D$25,"")</f>
        <v/>
      </c>
      <c r="B1776" t="str">
        <f>IF(SUM('A4'!S1807:X1807)=6,'Angaben KH-Standort'!$D$26,"")</f>
        <v/>
      </c>
      <c r="C1776" t="str">
        <f>IF(SUM('A4'!S1807:X1807)=6,'Angaben KH-Standort'!$D$12,"")</f>
        <v/>
      </c>
      <c r="D1776" t="str">
        <f>IF(SUM('A4'!S1807:X1807)=6,'A1'!$F$14,"")</f>
        <v/>
      </c>
      <c r="E1776" t="str">
        <f>IF(SUM('A4'!S1807:X1807)=6,'A4'!C1807,"")</f>
        <v/>
      </c>
      <c r="F1776" t="str">
        <f>IF(SUM('A4'!S1807:X1807)=6,'A4'!D1807,"")</f>
        <v/>
      </c>
      <c r="G1776" t="str">
        <f>IF(SUM('A4'!S1807:X1807)=6,'A4'!E1807,"")</f>
        <v/>
      </c>
      <c r="H1776" t="str">
        <f>IF(SUM('A4'!S1807:X1807)=6,'A4'!F1807,"")</f>
        <v/>
      </c>
      <c r="I1776" t="str">
        <f>IF(SUM('A4'!S1807:X1807)=6,'A4'!G1807,"")</f>
        <v/>
      </c>
      <c r="J1776" s="308" t="str">
        <f>IF(SUM('A4'!S1807:X1807)=6,'A4'!H1807,"")</f>
        <v/>
      </c>
    </row>
    <row r="1777" spans="1:10" x14ac:dyDescent="0.25">
      <c r="A1777" t="str">
        <f>IF(SUM('A4'!S1808:X1808)=6,'Angaben KH-Standort'!$D$25,"")</f>
        <v/>
      </c>
      <c r="B1777" t="str">
        <f>IF(SUM('A4'!S1808:X1808)=6,'Angaben KH-Standort'!$D$26,"")</f>
        <v/>
      </c>
      <c r="C1777" t="str">
        <f>IF(SUM('A4'!S1808:X1808)=6,'Angaben KH-Standort'!$D$12,"")</f>
        <v/>
      </c>
      <c r="D1777" t="str">
        <f>IF(SUM('A4'!S1808:X1808)=6,'A1'!$F$14,"")</f>
        <v/>
      </c>
      <c r="E1777" t="str">
        <f>IF(SUM('A4'!S1808:X1808)=6,'A4'!C1808,"")</f>
        <v/>
      </c>
      <c r="F1777" t="str">
        <f>IF(SUM('A4'!S1808:X1808)=6,'A4'!D1808,"")</f>
        <v/>
      </c>
      <c r="G1777" t="str">
        <f>IF(SUM('A4'!S1808:X1808)=6,'A4'!E1808,"")</f>
        <v/>
      </c>
      <c r="H1777" t="str">
        <f>IF(SUM('A4'!S1808:X1808)=6,'A4'!F1808,"")</f>
        <v/>
      </c>
      <c r="I1777" t="str">
        <f>IF(SUM('A4'!S1808:X1808)=6,'A4'!G1808,"")</f>
        <v/>
      </c>
      <c r="J1777" s="308" t="str">
        <f>IF(SUM('A4'!S1808:X1808)=6,'A4'!H1808,"")</f>
        <v/>
      </c>
    </row>
    <row r="1778" spans="1:10" x14ac:dyDescent="0.25">
      <c r="A1778" t="str">
        <f>IF(SUM('A4'!S1809:X1809)=6,'Angaben KH-Standort'!$D$25,"")</f>
        <v/>
      </c>
      <c r="B1778" t="str">
        <f>IF(SUM('A4'!S1809:X1809)=6,'Angaben KH-Standort'!$D$26,"")</f>
        <v/>
      </c>
      <c r="C1778" t="str">
        <f>IF(SUM('A4'!S1809:X1809)=6,'Angaben KH-Standort'!$D$12,"")</f>
        <v/>
      </c>
      <c r="D1778" t="str">
        <f>IF(SUM('A4'!S1809:X1809)=6,'A1'!$F$14,"")</f>
        <v/>
      </c>
      <c r="E1778" t="str">
        <f>IF(SUM('A4'!S1809:X1809)=6,'A4'!C1809,"")</f>
        <v/>
      </c>
      <c r="F1778" t="str">
        <f>IF(SUM('A4'!S1809:X1809)=6,'A4'!D1809,"")</f>
        <v/>
      </c>
      <c r="G1778" t="str">
        <f>IF(SUM('A4'!S1809:X1809)=6,'A4'!E1809,"")</f>
        <v/>
      </c>
      <c r="H1778" t="str">
        <f>IF(SUM('A4'!S1809:X1809)=6,'A4'!F1809,"")</f>
        <v/>
      </c>
      <c r="I1778" t="str">
        <f>IF(SUM('A4'!S1809:X1809)=6,'A4'!G1809,"")</f>
        <v/>
      </c>
      <c r="J1778" s="308" t="str">
        <f>IF(SUM('A4'!S1809:X1809)=6,'A4'!H1809,"")</f>
        <v/>
      </c>
    </row>
    <row r="1779" spans="1:10" x14ac:dyDescent="0.25">
      <c r="A1779" t="str">
        <f>IF(SUM('A4'!S1810:X1810)=6,'Angaben KH-Standort'!$D$25,"")</f>
        <v/>
      </c>
      <c r="B1779" t="str">
        <f>IF(SUM('A4'!S1810:X1810)=6,'Angaben KH-Standort'!$D$26,"")</f>
        <v/>
      </c>
      <c r="C1779" t="str">
        <f>IF(SUM('A4'!S1810:X1810)=6,'Angaben KH-Standort'!$D$12,"")</f>
        <v/>
      </c>
      <c r="D1779" t="str">
        <f>IF(SUM('A4'!S1810:X1810)=6,'A1'!$F$14,"")</f>
        <v/>
      </c>
      <c r="E1779" t="str">
        <f>IF(SUM('A4'!S1810:X1810)=6,'A4'!C1810,"")</f>
        <v/>
      </c>
      <c r="F1779" t="str">
        <f>IF(SUM('A4'!S1810:X1810)=6,'A4'!D1810,"")</f>
        <v/>
      </c>
      <c r="G1779" t="str">
        <f>IF(SUM('A4'!S1810:X1810)=6,'A4'!E1810,"")</f>
        <v/>
      </c>
      <c r="H1779" t="str">
        <f>IF(SUM('A4'!S1810:X1810)=6,'A4'!F1810,"")</f>
        <v/>
      </c>
      <c r="I1779" t="str">
        <f>IF(SUM('A4'!S1810:X1810)=6,'A4'!G1810,"")</f>
        <v/>
      </c>
      <c r="J1779" s="308" t="str">
        <f>IF(SUM('A4'!S1810:X1810)=6,'A4'!H1810,"")</f>
        <v/>
      </c>
    </row>
    <row r="1780" spans="1:10" x14ac:dyDescent="0.25">
      <c r="A1780" t="str">
        <f>IF(SUM('A4'!S1811:X1811)=6,'Angaben KH-Standort'!$D$25,"")</f>
        <v/>
      </c>
      <c r="B1780" t="str">
        <f>IF(SUM('A4'!S1811:X1811)=6,'Angaben KH-Standort'!$D$26,"")</f>
        <v/>
      </c>
      <c r="C1780" t="str">
        <f>IF(SUM('A4'!S1811:X1811)=6,'Angaben KH-Standort'!$D$12,"")</f>
        <v/>
      </c>
      <c r="D1780" t="str">
        <f>IF(SUM('A4'!S1811:X1811)=6,'A1'!$F$14,"")</f>
        <v/>
      </c>
      <c r="E1780" t="str">
        <f>IF(SUM('A4'!S1811:X1811)=6,'A4'!C1811,"")</f>
        <v/>
      </c>
      <c r="F1780" t="str">
        <f>IF(SUM('A4'!S1811:X1811)=6,'A4'!D1811,"")</f>
        <v/>
      </c>
      <c r="G1780" t="str">
        <f>IF(SUM('A4'!S1811:X1811)=6,'A4'!E1811,"")</f>
        <v/>
      </c>
      <c r="H1780" t="str">
        <f>IF(SUM('A4'!S1811:X1811)=6,'A4'!F1811,"")</f>
        <v/>
      </c>
      <c r="I1780" t="str">
        <f>IF(SUM('A4'!S1811:X1811)=6,'A4'!G1811,"")</f>
        <v/>
      </c>
      <c r="J1780" s="308" t="str">
        <f>IF(SUM('A4'!S1811:X1811)=6,'A4'!H1811,"")</f>
        <v/>
      </c>
    </row>
    <row r="1781" spans="1:10" x14ac:dyDescent="0.25">
      <c r="A1781" t="str">
        <f>IF(SUM('A4'!S1812:X1812)=6,'Angaben KH-Standort'!$D$25,"")</f>
        <v/>
      </c>
      <c r="B1781" t="str">
        <f>IF(SUM('A4'!S1812:X1812)=6,'Angaben KH-Standort'!$D$26,"")</f>
        <v/>
      </c>
      <c r="C1781" t="str">
        <f>IF(SUM('A4'!S1812:X1812)=6,'Angaben KH-Standort'!$D$12,"")</f>
        <v/>
      </c>
      <c r="D1781" t="str">
        <f>IF(SUM('A4'!S1812:X1812)=6,'A1'!$F$14,"")</f>
        <v/>
      </c>
      <c r="E1781" t="str">
        <f>IF(SUM('A4'!S1812:X1812)=6,'A4'!C1812,"")</f>
        <v/>
      </c>
      <c r="F1781" t="str">
        <f>IF(SUM('A4'!S1812:X1812)=6,'A4'!D1812,"")</f>
        <v/>
      </c>
      <c r="G1781" t="str">
        <f>IF(SUM('A4'!S1812:X1812)=6,'A4'!E1812,"")</f>
        <v/>
      </c>
      <c r="H1781" t="str">
        <f>IF(SUM('A4'!S1812:X1812)=6,'A4'!F1812,"")</f>
        <v/>
      </c>
      <c r="I1781" t="str">
        <f>IF(SUM('A4'!S1812:X1812)=6,'A4'!G1812,"")</f>
        <v/>
      </c>
      <c r="J1781" s="308" t="str">
        <f>IF(SUM('A4'!S1812:X1812)=6,'A4'!H1812,"")</f>
        <v/>
      </c>
    </row>
    <row r="1782" spans="1:10" x14ac:dyDescent="0.25">
      <c r="A1782" t="str">
        <f>IF(SUM('A4'!S1813:X1813)=6,'Angaben KH-Standort'!$D$25,"")</f>
        <v/>
      </c>
      <c r="B1782" t="str">
        <f>IF(SUM('A4'!S1813:X1813)=6,'Angaben KH-Standort'!$D$26,"")</f>
        <v/>
      </c>
      <c r="C1782" t="str">
        <f>IF(SUM('A4'!S1813:X1813)=6,'Angaben KH-Standort'!$D$12,"")</f>
        <v/>
      </c>
      <c r="D1782" t="str">
        <f>IF(SUM('A4'!S1813:X1813)=6,'A1'!$F$14,"")</f>
        <v/>
      </c>
      <c r="E1782" t="str">
        <f>IF(SUM('A4'!S1813:X1813)=6,'A4'!C1813,"")</f>
        <v/>
      </c>
      <c r="F1782" t="str">
        <f>IF(SUM('A4'!S1813:X1813)=6,'A4'!D1813,"")</f>
        <v/>
      </c>
      <c r="G1782" t="str">
        <f>IF(SUM('A4'!S1813:X1813)=6,'A4'!E1813,"")</f>
        <v/>
      </c>
      <c r="H1782" t="str">
        <f>IF(SUM('A4'!S1813:X1813)=6,'A4'!F1813,"")</f>
        <v/>
      </c>
      <c r="I1782" t="str">
        <f>IF(SUM('A4'!S1813:X1813)=6,'A4'!G1813,"")</f>
        <v/>
      </c>
      <c r="J1782" s="308" t="str">
        <f>IF(SUM('A4'!S1813:X1813)=6,'A4'!H1813,"")</f>
        <v/>
      </c>
    </row>
    <row r="1783" spans="1:10" x14ac:dyDescent="0.25">
      <c r="A1783" t="str">
        <f>IF(SUM('A4'!S1814:X1814)=6,'Angaben KH-Standort'!$D$25,"")</f>
        <v/>
      </c>
      <c r="B1783" t="str">
        <f>IF(SUM('A4'!S1814:X1814)=6,'Angaben KH-Standort'!$D$26,"")</f>
        <v/>
      </c>
      <c r="C1783" t="str">
        <f>IF(SUM('A4'!S1814:X1814)=6,'Angaben KH-Standort'!$D$12,"")</f>
        <v/>
      </c>
      <c r="D1783" t="str">
        <f>IF(SUM('A4'!S1814:X1814)=6,'A1'!$F$14,"")</f>
        <v/>
      </c>
      <c r="E1783" t="str">
        <f>IF(SUM('A4'!S1814:X1814)=6,'A4'!C1814,"")</f>
        <v/>
      </c>
      <c r="F1783" t="str">
        <f>IF(SUM('A4'!S1814:X1814)=6,'A4'!D1814,"")</f>
        <v/>
      </c>
      <c r="G1783" t="str">
        <f>IF(SUM('A4'!S1814:X1814)=6,'A4'!E1814,"")</f>
        <v/>
      </c>
      <c r="H1783" t="str">
        <f>IF(SUM('A4'!S1814:X1814)=6,'A4'!F1814,"")</f>
        <v/>
      </c>
      <c r="I1783" t="str">
        <f>IF(SUM('A4'!S1814:X1814)=6,'A4'!G1814,"")</f>
        <v/>
      </c>
      <c r="J1783" s="308" t="str">
        <f>IF(SUM('A4'!S1814:X1814)=6,'A4'!H1814,"")</f>
        <v/>
      </c>
    </row>
    <row r="1784" spans="1:10" x14ac:dyDescent="0.25">
      <c r="A1784" t="str">
        <f>IF(SUM('A4'!S1815:X1815)=6,'Angaben KH-Standort'!$D$25,"")</f>
        <v/>
      </c>
      <c r="B1784" t="str">
        <f>IF(SUM('A4'!S1815:X1815)=6,'Angaben KH-Standort'!$D$26,"")</f>
        <v/>
      </c>
      <c r="C1784" t="str">
        <f>IF(SUM('A4'!S1815:X1815)=6,'Angaben KH-Standort'!$D$12,"")</f>
        <v/>
      </c>
      <c r="D1784" t="str">
        <f>IF(SUM('A4'!S1815:X1815)=6,'A1'!$F$14,"")</f>
        <v/>
      </c>
      <c r="E1784" t="str">
        <f>IF(SUM('A4'!S1815:X1815)=6,'A4'!C1815,"")</f>
        <v/>
      </c>
      <c r="F1784" t="str">
        <f>IF(SUM('A4'!S1815:X1815)=6,'A4'!D1815,"")</f>
        <v/>
      </c>
      <c r="G1784" t="str">
        <f>IF(SUM('A4'!S1815:X1815)=6,'A4'!E1815,"")</f>
        <v/>
      </c>
      <c r="H1784" t="str">
        <f>IF(SUM('A4'!S1815:X1815)=6,'A4'!F1815,"")</f>
        <v/>
      </c>
      <c r="I1784" t="str">
        <f>IF(SUM('A4'!S1815:X1815)=6,'A4'!G1815,"")</f>
        <v/>
      </c>
      <c r="J1784" s="308" t="str">
        <f>IF(SUM('A4'!S1815:X1815)=6,'A4'!H1815,"")</f>
        <v/>
      </c>
    </row>
    <row r="1785" spans="1:10" x14ac:dyDescent="0.25">
      <c r="A1785" t="str">
        <f>IF(SUM('A4'!S1816:X1816)=6,'Angaben KH-Standort'!$D$25,"")</f>
        <v/>
      </c>
      <c r="B1785" t="str">
        <f>IF(SUM('A4'!S1816:X1816)=6,'Angaben KH-Standort'!$D$26,"")</f>
        <v/>
      </c>
      <c r="C1785" t="str">
        <f>IF(SUM('A4'!S1816:X1816)=6,'Angaben KH-Standort'!$D$12,"")</f>
        <v/>
      </c>
      <c r="D1785" t="str">
        <f>IF(SUM('A4'!S1816:X1816)=6,'A1'!$F$14,"")</f>
        <v/>
      </c>
      <c r="E1785" t="str">
        <f>IF(SUM('A4'!S1816:X1816)=6,'A4'!C1816,"")</f>
        <v/>
      </c>
      <c r="F1785" t="str">
        <f>IF(SUM('A4'!S1816:X1816)=6,'A4'!D1816,"")</f>
        <v/>
      </c>
      <c r="G1785" t="str">
        <f>IF(SUM('A4'!S1816:X1816)=6,'A4'!E1816,"")</f>
        <v/>
      </c>
      <c r="H1785" t="str">
        <f>IF(SUM('A4'!S1816:X1816)=6,'A4'!F1816,"")</f>
        <v/>
      </c>
      <c r="I1785" t="str">
        <f>IF(SUM('A4'!S1816:X1816)=6,'A4'!G1816,"")</f>
        <v/>
      </c>
      <c r="J1785" s="308" t="str">
        <f>IF(SUM('A4'!S1816:X1816)=6,'A4'!H1816,"")</f>
        <v/>
      </c>
    </row>
    <row r="1786" spans="1:10" x14ac:dyDescent="0.25">
      <c r="A1786" t="str">
        <f>IF(SUM('A4'!S1817:X1817)=6,'Angaben KH-Standort'!$D$25,"")</f>
        <v/>
      </c>
      <c r="B1786" t="str">
        <f>IF(SUM('A4'!S1817:X1817)=6,'Angaben KH-Standort'!$D$26,"")</f>
        <v/>
      </c>
      <c r="C1786" t="str">
        <f>IF(SUM('A4'!S1817:X1817)=6,'Angaben KH-Standort'!$D$12,"")</f>
        <v/>
      </c>
      <c r="D1786" t="str">
        <f>IF(SUM('A4'!S1817:X1817)=6,'A1'!$F$14,"")</f>
        <v/>
      </c>
      <c r="E1786" t="str">
        <f>IF(SUM('A4'!S1817:X1817)=6,'A4'!C1817,"")</f>
        <v/>
      </c>
      <c r="F1786" t="str">
        <f>IF(SUM('A4'!S1817:X1817)=6,'A4'!D1817,"")</f>
        <v/>
      </c>
      <c r="G1786" t="str">
        <f>IF(SUM('A4'!S1817:X1817)=6,'A4'!E1817,"")</f>
        <v/>
      </c>
      <c r="H1786" t="str">
        <f>IF(SUM('A4'!S1817:X1817)=6,'A4'!F1817,"")</f>
        <v/>
      </c>
      <c r="I1786" t="str">
        <f>IF(SUM('A4'!S1817:X1817)=6,'A4'!G1817,"")</f>
        <v/>
      </c>
      <c r="J1786" s="308" t="str">
        <f>IF(SUM('A4'!S1817:X1817)=6,'A4'!H1817,"")</f>
        <v/>
      </c>
    </row>
    <row r="1787" spans="1:10" x14ac:dyDescent="0.25">
      <c r="A1787" t="str">
        <f>IF(SUM('A4'!S1818:X1818)=6,'Angaben KH-Standort'!$D$25,"")</f>
        <v/>
      </c>
      <c r="B1787" t="str">
        <f>IF(SUM('A4'!S1818:X1818)=6,'Angaben KH-Standort'!$D$26,"")</f>
        <v/>
      </c>
      <c r="C1787" t="str">
        <f>IF(SUM('A4'!S1818:X1818)=6,'Angaben KH-Standort'!$D$12,"")</f>
        <v/>
      </c>
      <c r="D1787" t="str">
        <f>IF(SUM('A4'!S1818:X1818)=6,'A1'!$F$14,"")</f>
        <v/>
      </c>
      <c r="E1787" t="str">
        <f>IF(SUM('A4'!S1818:X1818)=6,'A4'!C1818,"")</f>
        <v/>
      </c>
      <c r="F1787" t="str">
        <f>IF(SUM('A4'!S1818:X1818)=6,'A4'!D1818,"")</f>
        <v/>
      </c>
      <c r="G1787" t="str">
        <f>IF(SUM('A4'!S1818:X1818)=6,'A4'!E1818,"")</f>
        <v/>
      </c>
      <c r="H1787" t="str">
        <f>IF(SUM('A4'!S1818:X1818)=6,'A4'!F1818,"")</f>
        <v/>
      </c>
      <c r="I1787" t="str">
        <f>IF(SUM('A4'!S1818:X1818)=6,'A4'!G1818,"")</f>
        <v/>
      </c>
      <c r="J1787" s="308" t="str">
        <f>IF(SUM('A4'!S1818:X1818)=6,'A4'!H1818,"")</f>
        <v/>
      </c>
    </row>
    <row r="1788" spans="1:10" x14ac:dyDescent="0.25">
      <c r="A1788" t="str">
        <f>IF(SUM('A4'!S1819:X1819)=6,'Angaben KH-Standort'!$D$25,"")</f>
        <v/>
      </c>
      <c r="B1788" t="str">
        <f>IF(SUM('A4'!S1819:X1819)=6,'Angaben KH-Standort'!$D$26,"")</f>
        <v/>
      </c>
      <c r="C1788" t="str">
        <f>IF(SUM('A4'!S1819:X1819)=6,'Angaben KH-Standort'!$D$12,"")</f>
        <v/>
      </c>
      <c r="D1788" t="str">
        <f>IF(SUM('A4'!S1819:X1819)=6,'A1'!$F$14,"")</f>
        <v/>
      </c>
      <c r="E1788" t="str">
        <f>IF(SUM('A4'!S1819:X1819)=6,'A4'!C1819,"")</f>
        <v/>
      </c>
      <c r="F1788" t="str">
        <f>IF(SUM('A4'!S1819:X1819)=6,'A4'!D1819,"")</f>
        <v/>
      </c>
      <c r="G1788" t="str">
        <f>IF(SUM('A4'!S1819:X1819)=6,'A4'!E1819,"")</f>
        <v/>
      </c>
      <c r="H1788" t="str">
        <f>IF(SUM('A4'!S1819:X1819)=6,'A4'!F1819,"")</f>
        <v/>
      </c>
      <c r="I1788" t="str">
        <f>IF(SUM('A4'!S1819:X1819)=6,'A4'!G1819,"")</f>
        <v/>
      </c>
      <c r="J1788" s="308" t="str">
        <f>IF(SUM('A4'!S1819:X1819)=6,'A4'!H1819,"")</f>
        <v/>
      </c>
    </row>
    <row r="1789" spans="1:10" x14ac:dyDescent="0.25">
      <c r="A1789" t="str">
        <f>IF(SUM('A4'!S1820:X1820)=6,'Angaben KH-Standort'!$D$25,"")</f>
        <v/>
      </c>
      <c r="B1789" t="str">
        <f>IF(SUM('A4'!S1820:X1820)=6,'Angaben KH-Standort'!$D$26,"")</f>
        <v/>
      </c>
      <c r="C1789" t="str">
        <f>IF(SUM('A4'!S1820:X1820)=6,'Angaben KH-Standort'!$D$12,"")</f>
        <v/>
      </c>
      <c r="D1789" t="str">
        <f>IF(SUM('A4'!S1820:X1820)=6,'A1'!$F$14,"")</f>
        <v/>
      </c>
      <c r="E1789" t="str">
        <f>IF(SUM('A4'!S1820:X1820)=6,'A4'!C1820,"")</f>
        <v/>
      </c>
      <c r="F1789" t="str">
        <f>IF(SUM('A4'!S1820:X1820)=6,'A4'!D1820,"")</f>
        <v/>
      </c>
      <c r="G1789" t="str">
        <f>IF(SUM('A4'!S1820:X1820)=6,'A4'!E1820,"")</f>
        <v/>
      </c>
      <c r="H1789" t="str">
        <f>IF(SUM('A4'!S1820:X1820)=6,'A4'!F1820,"")</f>
        <v/>
      </c>
      <c r="I1789" t="str">
        <f>IF(SUM('A4'!S1820:X1820)=6,'A4'!G1820,"")</f>
        <v/>
      </c>
      <c r="J1789" s="308" t="str">
        <f>IF(SUM('A4'!S1820:X1820)=6,'A4'!H1820,"")</f>
        <v/>
      </c>
    </row>
    <row r="1790" spans="1:10" x14ac:dyDescent="0.25">
      <c r="A1790" t="str">
        <f>IF(SUM('A4'!S1821:X1821)=6,'Angaben KH-Standort'!$D$25,"")</f>
        <v/>
      </c>
      <c r="B1790" t="str">
        <f>IF(SUM('A4'!S1821:X1821)=6,'Angaben KH-Standort'!$D$26,"")</f>
        <v/>
      </c>
      <c r="C1790" t="str">
        <f>IF(SUM('A4'!S1821:X1821)=6,'Angaben KH-Standort'!$D$12,"")</f>
        <v/>
      </c>
      <c r="D1790" t="str">
        <f>IF(SUM('A4'!S1821:X1821)=6,'A1'!$F$14,"")</f>
        <v/>
      </c>
      <c r="E1790" t="str">
        <f>IF(SUM('A4'!S1821:X1821)=6,'A4'!C1821,"")</f>
        <v/>
      </c>
      <c r="F1790" t="str">
        <f>IF(SUM('A4'!S1821:X1821)=6,'A4'!D1821,"")</f>
        <v/>
      </c>
      <c r="G1790" t="str">
        <f>IF(SUM('A4'!S1821:X1821)=6,'A4'!E1821,"")</f>
        <v/>
      </c>
      <c r="H1790" t="str">
        <f>IF(SUM('A4'!S1821:X1821)=6,'A4'!F1821,"")</f>
        <v/>
      </c>
      <c r="I1790" t="str">
        <f>IF(SUM('A4'!S1821:X1821)=6,'A4'!G1821,"")</f>
        <v/>
      </c>
      <c r="J1790" s="308" t="str">
        <f>IF(SUM('A4'!S1821:X1821)=6,'A4'!H1821,"")</f>
        <v/>
      </c>
    </row>
    <row r="1791" spans="1:10" x14ac:dyDescent="0.25">
      <c r="A1791" t="str">
        <f>IF(SUM('A4'!S1822:X1822)=6,'Angaben KH-Standort'!$D$25,"")</f>
        <v/>
      </c>
      <c r="B1791" t="str">
        <f>IF(SUM('A4'!S1822:X1822)=6,'Angaben KH-Standort'!$D$26,"")</f>
        <v/>
      </c>
      <c r="C1791" t="str">
        <f>IF(SUM('A4'!S1822:X1822)=6,'Angaben KH-Standort'!$D$12,"")</f>
        <v/>
      </c>
      <c r="D1791" t="str">
        <f>IF(SUM('A4'!S1822:X1822)=6,'A1'!$F$14,"")</f>
        <v/>
      </c>
      <c r="E1791" t="str">
        <f>IF(SUM('A4'!S1822:X1822)=6,'A4'!C1822,"")</f>
        <v/>
      </c>
      <c r="F1791" t="str">
        <f>IF(SUM('A4'!S1822:X1822)=6,'A4'!D1822,"")</f>
        <v/>
      </c>
      <c r="G1791" t="str">
        <f>IF(SUM('A4'!S1822:X1822)=6,'A4'!E1822,"")</f>
        <v/>
      </c>
      <c r="H1791" t="str">
        <f>IF(SUM('A4'!S1822:X1822)=6,'A4'!F1822,"")</f>
        <v/>
      </c>
      <c r="I1791" t="str">
        <f>IF(SUM('A4'!S1822:X1822)=6,'A4'!G1822,"")</f>
        <v/>
      </c>
      <c r="J1791" s="308" t="str">
        <f>IF(SUM('A4'!S1822:X1822)=6,'A4'!H1822,"")</f>
        <v/>
      </c>
    </row>
    <row r="1792" spans="1:10" x14ac:dyDescent="0.25">
      <c r="A1792" t="str">
        <f>IF(SUM('A4'!S1823:X1823)=6,'Angaben KH-Standort'!$D$25,"")</f>
        <v/>
      </c>
      <c r="B1792" t="str">
        <f>IF(SUM('A4'!S1823:X1823)=6,'Angaben KH-Standort'!$D$26,"")</f>
        <v/>
      </c>
      <c r="C1792" t="str">
        <f>IF(SUM('A4'!S1823:X1823)=6,'Angaben KH-Standort'!$D$12,"")</f>
        <v/>
      </c>
      <c r="D1792" t="str">
        <f>IF(SUM('A4'!S1823:X1823)=6,'A1'!$F$14,"")</f>
        <v/>
      </c>
      <c r="E1792" t="str">
        <f>IF(SUM('A4'!S1823:X1823)=6,'A4'!C1823,"")</f>
        <v/>
      </c>
      <c r="F1792" t="str">
        <f>IF(SUM('A4'!S1823:X1823)=6,'A4'!D1823,"")</f>
        <v/>
      </c>
      <c r="G1792" t="str">
        <f>IF(SUM('A4'!S1823:X1823)=6,'A4'!E1823,"")</f>
        <v/>
      </c>
      <c r="H1792" t="str">
        <f>IF(SUM('A4'!S1823:X1823)=6,'A4'!F1823,"")</f>
        <v/>
      </c>
      <c r="I1792" t="str">
        <f>IF(SUM('A4'!S1823:X1823)=6,'A4'!G1823,"")</f>
        <v/>
      </c>
      <c r="J1792" s="308" t="str">
        <f>IF(SUM('A4'!S1823:X1823)=6,'A4'!H1823,"")</f>
        <v/>
      </c>
    </row>
    <row r="1793" spans="1:10" x14ac:dyDescent="0.25">
      <c r="A1793" t="str">
        <f>IF(SUM('A4'!S1824:X1824)=6,'Angaben KH-Standort'!$D$25,"")</f>
        <v/>
      </c>
      <c r="B1793" t="str">
        <f>IF(SUM('A4'!S1824:X1824)=6,'Angaben KH-Standort'!$D$26,"")</f>
        <v/>
      </c>
      <c r="C1793" t="str">
        <f>IF(SUM('A4'!S1824:X1824)=6,'Angaben KH-Standort'!$D$12,"")</f>
        <v/>
      </c>
      <c r="D1793" t="str">
        <f>IF(SUM('A4'!S1824:X1824)=6,'A1'!$F$14,"")</f>
        <v/>
      </c>
      <c r="E1793" t="str">
        <f>IF(SUM('A4'!S1824:X1824)=6,'A4'!C1824,"")</f>
        <v/>
      </c>
      <c r="F1793" t="str">
        <f>IF(SUM('A4'!S1824:X1824)=6,'A4'!D1824,"")</f>
        <v/>
      </c>
      <c r="G1793" t="str">
        <f>IF(SUM('A4'!S1824:X1824)=6,'A4'!E1824,"")</f>
        <v/>
      </c>
      <c r="H1793" t="str">
        <f>IF(SUM('A4'!S1824:X1824)=6,'A4'!F1824,"")</f>
        <v/>
      </c>
      <c r="I1793" t="str">
        <f>IF(SUM('A4'!S1824:X1824)=6,'A4'!G1824,"")</f>
        <v/>
      </c>
      <c r="J1793" s="308" t="str">
        <f>IF(SUM('A4'!S1824:X1824)=6,'A4'!H1824,"")</f>
        <v/>
      </c>
    </row>
    <row r="1794" spans="1:10" x14ac:dyDescent="0.25">
      <c r="A1794" t="str">
        <f>IF(SUM('A4'!S1825:X1825)=6,'Angaben KH-Standort'!$D$25,"")</f>
        <v/>
      </c>
      <c r="B1794" t="str">
        <f>IF(SUM('A4'!S1825:X1825)=6,'Angaben KH-Standort'!$D$26,"")</f>
        <v/>
      </c>
      <c r="C1794" t="str">
        <f>IF(SUM('A4'!S1825:X1825)=6,'Angaben KH-Standort'!$D$12,"")</f>
        <v/>
      </c>
      <c r="D1794" t="str">
        <f>IF(SUM('A4'!S1825:X1825)=6,'A1'!$F$14,"")</f>
        <v/>
      </c>
      <c r="E1794" t="str">
        <f>IF(SUM('A4'!S1825:X1825)=6,'A4'!C1825,"")</f>
        <v/>
      </c>
      <c r="F1794" t="str">
        <f>IF(SUM('A4'!S1825:X1825)=6,'A4'!D1825,"")</f>
        <v/>
      </c>
      <c r="G1794" t="str">
        <f>IF(SUM('A4'!S1825:X1825)=6,'A4'!E1825,"")</f>
        <v/>
      </c>
      <c r="H1794" t="str">
        <f>IF(SUM('A4'!S1825:X1825)=6,'A4'!F1825,"")</f>
        <v/>
      </c>
      <c r="I1794" t="str">
        <f>IF(SUM('A4'!S1825:X1825)=6,'A4'!G1825,"")</f>
        <v/>
      </c>
      <c r="J1794" s="308" t="str">
        <f>IF(SUM('A4'!S1825:X1825)=6,'A4'!H1825,"")</f>
        <v/>
      </c>
    </row>
    <row r="1795" spans="1:10" x14ac:dyDescent="0.25">
      <c r="A1795" t="str">
        <f>IF(SUM('A4'!S1826:X1826)=6,'Angaben KH-Standort'!$D$25,"")</f>
        <v/>
      </c>
      <c r="B1795" t="str">
        <f>IF(SUM('A4'!S1826:X1826)=6,'Angaben KH-Standort'!$D$26,"")</f>
        <v/>
      </c>
      <c r="C1795" t="str">
        <f>IF(SUM('A4'!S1826:X1826)=6,'Angaben KH-Standort'!$D$12,"")</f>
        <v/>
      </c>
      <c r="D1795" t="str">
        <f>IF(SUM('A4'!S1826:X1826)=6,'A1'!$F$14,"")</f>
        <v/>
      </c>
      <c r="E1795" t="str">
        <f>IF(SUM('A4'!S1826:X1826)=6,'A4'!C1826,"")</f>
        <v/>
      </c>
      <c r="F1795" t="str">
        <f>IF(SUM('A4'!S1826:X1826)=6,'A4'!D1826,"")</f>
        <v/>
      </c>
      <c r="G1795" t="str">
        <f>IF(SUM('A4'!S1826:X1826)=6,'A4'!E1826,"")</f>
        <v/>
      </c>
      <c r="H1795" t="str">
        <f>IF(SUM('A4'!S1826:X1826)=6,'A4'!F1826,"")</f>
        <v/>
      </c>
      <c r="I1795" t="str">
        <f>IF(SUM('A4'!S1826:X1826)=6,'A4'!G1826,"")</f>
        <v/>
      </c>
      <c r="J1795" s="308" t="str">
        <f>IF(SUM('A4'!S1826:X1826)=6,'A4'!H1826,"")</f>
        <v/>
      </c>
    </row>
    <row r="1796" spans="1:10" x14ac:dyDescent="0.25">
      <c r="A1796" t="str">
        <f>IF(SUM('A4'!S1827:X1827)=6,'Angaben KH-Standort'!$D$25,"")</f>
        <v/>
      </c>
      <c r="B1796" t="str">
        <f>IF(SUM('A4'!S1827:X1827)=6,'Angaben KH-Standort'!$D$26,"")</f>
        <v/>
      </c>
      <c r="C1796" t="str">
        <f>IF(SUM('A4'!S1827:X1827)=6,'Angaben KH-Standort'!$D$12,"")</f>
        <v/>
      </c>
      <c r="D1796" t="str">
        <f>IF(SUM('A4'!S1827:X1827)=6,'A1'!$F$14,"")</f>
        <v/>
      </c>
      <c r="E1796" t="str">
        <f>IF(SUM('A4'!S1827:X1827)=6,'A4'!C1827,"")</f>
        <v/>
      </c>
      <c r="F1796" t="str">
        <f>IF(SUM('A4'!S1827:X1827)=6,'A4'!D1827,"")</f>
        <v/>
      </c>
      <c r="G1796" t="str">
        <f>IF(SUM('A4'!S1827:X1827)=6,'A4'!E1827,"")</f>
        <v/>
      </c>
      <c r="H1796" t="str">
        <f>IF(SUM('A4'!S1827:X1827)=6,'A4'!F1827,"")</f>
        <v/>
      </c>
      <c r="I1796" t="str">
        <f>IF(SUM('A4'!S1827:X1827)=6,'A4'!G1827,"")</f>
        <v/>
      </c>
      <c r="J1796" s="308" t="str">
        <f>IF(SUM('A4'!S1827:X1827)=6,'A4'!H1827,"")</f>
        <v/>
      </c>
    </row>
    <row r="1797" spans="1:10" x14ac:dyDescent="0.25">
      <c r="A1797" t="str">
        <f>IF(SUM('A4'!S1828:X1828)=6,'Angaben KH-Standort'!$D$25,"")</f>
        <v/>
      </c>
      <c r="B1797" t="str">
        <f>IF(SUM('A4'!S1828:X1828)=6,'Angaben KH-Standort'!$D$26,"")</f>
        <v/>
      </c>
      <c r="C1797" t="str">
        <f>IF(SUM('A4'!S1828:X1828)=6,'Angaben KH-Standort'!$D$12,"")</f>
        <v/>
      </c>
      <c r="D1797" t="str">
        <f>IF(SUM('A4'!S1828:X1828)=6,'A1'!$F$14,"")</f>
        <v/>
      </c>
      <c r="E1797" t="str">
        <f>IF(SUM('A4'!S1828:X1828)=6,'A4'!C1828,"")</f>
        <v/>
      </c>
      <c r="F1797" t="str">
        <f>IF(SUM('A4'!S1828:X1828)=6,'A4'!D1828,"")</f>
        <v/>
      </c>
      <c r="G1797" t="str">
        <f>IF(SUM('A4'!S1828:X1828)=6,'A4'!E1828,"")</f>
        <v/>
      </c>
      <c r="H1797" t="str">
        <f>IF(SUM('A4'!S1828:X1828)=6,'A4'!F1828,"")</f>
        <v/>
      </c>
      <c r="I1797" t="str">
        <f>IF(SUM('A4'!S1828:X1828)=6,'A4'!G1828,"")</f>
        <v/>
      </c>
      <c r="J1797" s="308" t="str">
        <f>IF(SUM('A4'!S1828:X1828)=6,'A4'!H1828,"")</f>
        <v/>
      </c>
    </row>
    <row r="1798" spans="1:10" x14ac:dyDescent="0.25">
      <c r="A1798" t="str">
        <f>IF(SUM('A4'!S1829:X1829)=6,'Angaben KH-Standort'!$D$25,"")</f>
        <v/>
      </c>
      <c r="B1798" t="str">
        <f>IF(SUM('A4'!S1829:X1829)=6,'Angaben KH-Standort'!$D$26,"")</f>
        <v/>
      </c>
      <c r="C1798" t="str">
        <f>IF(SUM('A4'!S1829:X1829)=6,'Angaben KH-Standort'!$D$12,"")</f>
        <v/>
      </c>
      <c r="D1798" t="str">
        <f>IF(SUM('A4'!S1829:X1829)=6,'A1'!$F$14,"")</f>
        <v/>
      </c>
      <c r="E1798" t="str">
        <f>IF(SUM('A4'!S1829:X1829)=6,'A4'!C1829,"")</f>
        <v/>
      </c>
      <c r="F1798" t="str">
        <f>IF(SUM('A4'!S1829:X1829)=6,'A4'!D1829,"")</f>
        <v/>
      </c>
      <c r="G1798" t="str">
        <f>IF(SUM('A4'!S1829:X1829)=6,'A4'!E1829,"")</f>
        <v/>
      </c>
      <c r="H1798" t="str">
        <f>IF(SUM('A4'!S1829:X1829)=6,'A4'!F1829,"")</f>
        <v/>
      </c>
      <c r="I1798" t="str">
        <f>IF(SUM('A4'!S1829:X1829)=6,'A4'!G1829,"")</f>
        <v/>
      </c>
      <c r="J1798" s="308" t="str">
        <f>IF(SUM('A4'!S1829:X1829)=6,'A4'!H1829,"")</f>
        <v/>
      </c>
    </row>
    <row r="1799" spans="1:10" x14ac:dyDescent="0.25">
      <c r="A1799" t="str">
        <f>IF(SUM('A4'!S1830:X1830)=6,'Angaben KH-Standort'!$D$25,"")</f>
        <v/>
      </c>
      <c r="B1799" t="str">
        <f>IF(SUM('A4'!S1830:X1830)=6,'Angaben KH-Standort'!$D$26,"")</f>
        <v/>
      </c>
      <c r="C1799" t="str">
        <f>IF(SUM('A4'!S1830:X1830)=6,'Angaben KH-Standort'!$D$12,"")</f>
        <v/>
      </c>
      <c r="D1799" t="str">
        <f>IF(SUM('A4'!S1830:X1830)=6,'A1'!$F$14,"")</f>
        <v/>
      </c>
      <c r="E1799" t="str">
        <f>IF(SUM('A4'!S1830:X1830)=6,'A4'!C1830,"")</f>
        <v/>
      </c>
      <c r="F1799" t="str">
        <f>IF(SUM('A4'!S1830:X1830)=6,'A4'!D1830,"")</f>
        <v/>
      </c>
      <c r="G1799" t="str">
        <f>IF(SUM('A4'!S1830:X1830)=6,'A4'!E1830,"")</f>
        <v/>
      </c>
      <c r="H1799" t="str">
        <f>IF(SUM('A4'!S1830:X1830)=6,'A4'!F1830,"")</f>
        <v/>
      </c>
      <c r="I1799" t="str">
        <f>IF(SUM('A4'!S1830:X1830)=6,'A4'!G1830,"")</f>
        <v/>
      </c>
      <c r="J1799" s="308" t="str">
        <f>IF(SUM('A4'!S1830:X1830)=6,'A4'!H1830,"")</f>
        <v/>
      </c>
    </row>
    <row r="1800" spans="1:10" x14ac:dyDescent="0.25">
      <c r="A1800" t="str">
        <f>IF(SUM('A4'!S1831:X1831)=6,'Angaben KH-Standort'!$D$25,"")</f>
        <v/>
      </c>
      <c r="B1800" t="str">
        <f>IF(SUM('A4'!S1831:X1831)=6,'Angaben KH-Standort'!$D$26,"")</f>
        <v/>
      </c>
      <c r="C1800" t="str">
        <f>IF(SUM('A4'!S1831:X1831)=6,'Angaben KH-Standort'!$D$12,"")</f>
        <v/>
      </c>
      <c r="D1800" t="str">
        <f>IF(SUM('A4'!S1831:X1831)=6,'A1'!$F$14,"")</f>
        <v/>
      </c>
      <c r="E1800" t="str">
        <f>IF(SUM('A4'!S1831:X1831)=6,'A4'!C1831,"")</f>
        <v/>
      </c>
      <c r="F1800" t="str">
        <f>IF(SUM('A4'!S1831:X1831)=6,'A4'!D1831,"")</f>
        <v/>
      </c>
      <c r="G1800" t="str">
        <f>IF(SUM('A4'!S1831:X1831)=6,'A4'!E1831,"")</f>
        <v/>
      </c>
      <c r="H1800" t="str">
        <f>IF(SUM('A4'!S1831:X1831)=6,'A4'!F1831,"")</f>
        <v/>
      </c>
      <c r="I1800" t="str">
        <f>IF(SUM('A4'!S1831:X1831)=6,'A4'!G1831,"")</f>
        <v/>
      </c>
      <c r="J1800" s="308" t="str">
        <f>IF(SUM('A4'!S1831:X1831)=6,'A4'!H1831,"")</f>
        <v/>
      </c>
    </row>
    <row r="1801" spans="1:10" x14ac:dyDescent="0.25">
      <c r="A1801" t="str">
        <f>IF(SUM('A4'!S1832:X1832)=6,'Angaben KH-Standort'!$D$25,"")</f>
        <v/>
      </c>
      <c r="B1801" t="str">
        <f>IF(SUM('A4'!S1832:X1832)=6,'Angaben KH-Standort'!$D$26,"")</f>
        <v/>
      </c>
      <c r="C1801" t="str">
        <f>IF(SUM('A4'!S1832:X1832)=6,'Angaben KH-Standort'!$D$12,"")</f>
        <v/>
      </c>
      <c r="D1801" t="str">
        <f>IF(SUM('A4'!S1832:X1832)=6,'A1'!$F$14,"")</f>
        <v/>
      </c>
      <c r="E1801" t="str">
        <f>IF(SUM('A4'!S1832:X1832)=6,'A4'!C1832,"")</f>
        <v/>
      </c>
      <c r="F1801" t="str">
        <f>IF(SUM('A4'!S1832:X1832)=6,'A4'!D1832,"")</f>
        <v/>
      </c>
      <c r="G1801" t="str">
        <f>IF(SUM('A4'!S1832:X1832)=6,'A4'!E1832,"")</f>
        <v/>
      </c>
      <c r="H1801" t="str">
        <f>IF(SUM('A4'!S1832:X1832)=6,'A4'!F1832,"")</f>
        <v/>
      </c>
      <c r="I1801" t="str">
        <f>IF(SUM('A4'!S1832:X1832)=6,'A4'!G1832,"")</f>
        <v/>
      </c>
      <c r="J1801" s="308" t="str">
        <f>IF(SUM('A4'!S1832:X1832)=6,'A4'!H1832,"")</f>
        <v/>
      </c>
    </row>
    <row r="1802" spans="1:10" x14ac:dyDescent="0.25">
      <c r="A1802" t="str">
        <f>IF(SUM('A4'!S1833:X1833)=6,'Angaben KH-Standort'!$D$25,"")</f>
        <v/>
      </c>
      <c r="B1802" t="str">
        <f>IF(SUM('A4'!S1833:X1833)=6,'Angaben KH-Standort'!$D$26,"")</f>
        <v/>
      </c>
      <c r="C1802" t="str">
        <f>IF(SUM('A4'!S1833:X1833)=6,'Angaben KH-Standort'!$D$12,"")</f>
        <v/>
      </c>
      <c r="D1802" t="str">
        <f>IF(SUM('A4'!S1833:X1833)=6,'A1'!$F$14,"")</f>
        <v/>
      </c>
      <c r="E1802" t="str">
        <f>IF(SUM('A4'!S1833:X1833)=6,'A4'!C1833,"")</f>
        <v/>
      </c>
      <c r="F1802" t="str">
        <f>IF(SUM('A4'!S1833:X1833)=6,'A4'!D1833,"")</f>
        <v/>
      </c>
      <c r="G1802" t="str">
        <f>IF(SUM('A4'!S1833:X1833)=6,'A4'!E1833,"")</f>
        <v/>
      </c>
      <c r="H1802" t="str">
        <f>IF(SUM('A4'!S1833:X1833)=6,'A4'!F1833,"")</f>
        <v/>
      </c>
      <c r="I1802" t="str">
        <f>IF(SUM('A4'!S1833:X1833)=6,'A4'!G1833,"")</f>
        <v/>
      </c>
      <c r="J1802" s="308" t="str">
        <f>IF(SUM('A4'!S1833:X1833)=6,'A4'!H1833,"")</f>
        <v/>
      </c>
    </row>
    <row r="1803" spans="1:10" x14ac:dyDescent="0.25">
      <c r="A1803" t="str">
        <f>IF(SUM('A4'!S1834:X1834)=6,'Angaben KH-Standort'!$D$25,"")</f>
        <v/>
      </c>
      <c r="B1803" t="str">
        <f>IF(SUM('A4'!S1834:X1834)=6,'Angaben KH-Standort'!$D$26,"")</f>
        <v/>
      </c>
      <c r="C1803" t="str">
        <f>IF(SUM('A4'!S1834:X1834)=6,'Angaben KH-Standort'!$D$12,"")</f>
        <v/>
      </c>
      <c r="D1803" t="str">
        <f>IF(SUM('A4'!S1834:X1834)=6,'A1'!$F$14,"")</f>
        <v/>
      </c>
      <c r="E1803" t="str">
        <f>IF(SUM('A4'!S1834:X1834)=6,'A4'!C1834,"")</f>
        <v/>
      </c>
      <c r="F1803" t="str">
        <f>IF(SUM('A4'!S1834:X1834)=6,'A4'!D1834,"")</f>
        <v/>
      </c>
      <c r="G1803" t="str">
        <f>IF(SUM('A4'!S1834:X1834)=6,'A4'!E1834,"")</f>
        <v/>
      </c>
      <c r="H1803" t="str">
        <f>IF(SUM('A4'!S1834:X1834)=6,'A4'!F1834,"")</f>
        <v/>
      </c>
      <c r="I1803" t="str">
        <f>IF(SUM('A4'!S1834:X1834)=6,'A4'!G1834,"")</f>
        <v/>
      </c>
      <c r="J1803" s="308" t="str">
        <f>IF(SUM('A4'!S1834:X1834)=6,'A4'!H1834,"")</f>
        <v/>
      </c>
    </row>
    <row r="1804" spans="1:10" x14ac:dyDescent="0.25">
      <c r="A1804" t="str">
        <f>IF(SUM('A4'!S1835:X1835)=6,'Angaben KH-Standort'!$D$25,"")</f>
        <v/>
      </c>
      <c r="B1804" t="str">
        <f>IF(SUM('A4'!S1835:X1835)=6,'Angaben KH-Standort'!$D$26,"")</f>
        <v/>
      </c>
      <c r="C1804" t="str">
        <f>IF(SUM('A4'!S1835:X1835)=6,'Angaben KH-Standort'!$D$12,"")</f>
        <v/>
      </c>
      <c r="D1804" t="str">
        <f>IF(SUM('A4'!S1835:X1835)=6,'A1'!$F$14,"")</f>
        <v/>
      </c>
      <c r="E1804" t="str">
        <f>IF(SUM('A4'!S1835:X1835)=6,'A4'!C1835,"")</f>
        <v/>
      </c>
      <c r="F1804" t="str">
        <f>IF(SUM('A4'!S1835:X1835)=6,'A4'!D1835,"")</f>
        <v/>
      </c>
      <c r="G1804" t="str">
        <f>IF(SUM('A4'!S1835:X1835)=6,'A4'!E1835,"")</f>
        <v/>
      </c>
      <c r="H1804" t="str">
        <f>IF(SUM('A4'!S1835:X1835)=6,'A4'!F1835,"")</f>
        <v/>
      </c>
      <c r="I1804" t="str">
        <f>IF(SUM('A4'!S1835:X1835)=6,'A4'!G1835,"")</f>
        <v/>
      </c>
      <c r="J1804" s="308" t="str">
        <f>IF(SUM('A4'!S1835:X1835)=6,'A4'!H1835,"")</f>
        <v/>
      </c>
    </row>
    <row r="1805" spans="1:10" x14ac:dyDescent="0.25">
      <c r="A1805" t="str">
        <f>IF(SUM('A4'!S1836:X1836)=6,'Angaben KH-Standort'!$D$25,"")</f>
        <v/>
      </c>
      <c r="B1805" t="str">
        <f>IF(SUM('A4'!S1836:X1836)=6,'Angaben KH-Standort'!$D$26,"")</f>
        <v/>
      </c>
      <c r="C1805" t="str">
        <f>IF(SUM('A4'!S1836:X1836)=6,'Angaben KH-Standort'!$D$12,"")</f>
        <v/>
      </c>
      <c r="D1805" t="str">
        <f>IF(SUM('A4'!S1836:X1836)=6,'A1'!$F$14,"")</f>
        <v/>
      </c>
      <c r="E1805" t="str">
        <f>IF(SUM('A4'!S1836:X1836)=6,'A4'!C1836,"")</f>
        <v/>
      </c>
      <c r="F1805" t="str">
        <f>IF(SUM('A4'!S1836:X1836)=6,'A4'!D1836,"")</f>
        <v/>
      </c>
      <c r="G1805" t="str">
        <f>IF(SUM('A4'!S1836:X1836)=6,'A4'!E1836,"")</f>
        <v/>
      </c>
      <c r="H1805" t="str">
        <f>IF(SUM('A4'!S1836:X1836)=6,'A4'!F1836,"")</f>
        <v/>
      </c>
      <c r="I1805" t="str">
        <f>IF(SUM('A4'!S1836:X1836)=6,'A4'!G1836,"")</f>
        <v/>
      </c>
      <c r="J1805" s="308" t="str">
        <f>IF(SUM('A4'!S1836:X1836)=6,'A4'!H1836,"")</f>
        <v/>
      </c>
    </row>
    <row r="1806" spans="1:10" x14ac:dyDescent="0.25">
      <c r="A1806" t="str">
        <f>IF(SUM('A4'!S1837:X1837)=6,'Angaben KH-Standort'!$D$25,"")</f>
        <v/>
      </c>
      <c r="B1806" t="str">
        <f>IF(SUM('A4'!S1837:X1837)=6,'Angaben KH-Standort'!$D$26,"")</f>
        <v/>
      </c>
      <c r="C1806" t="str">
        <f>IF(SUM('A4'!S1837:X1837)=6,'Angaben KH-Standort'!$D$12,"")</f>
        <v/>
      </c>
      <c r="D1806" t="str">
        <f>IF(SUM('A4'!S1837:X1837)=6,'A1'!$F$14,"")</f>
        <v/>
      </c>
      <c r="E1806" t="str">
        <f>IF(SUM('A4'!S1837:X1837)=6,'A4'!C1837,"")</f>
        <v/>
      </c>
      <c r="F1806" t="str">
        <f>IF(SUM('A4'!S1837:X1837)=6,'A4'!D1837,"")</f>
        <v/>
      </c>
      <c r="G1806" t="str">
        <f>IF(SUM('A4'!S1837:X1837)=6,'A4'!E1837,"")</f>
        <v/>
      </c>
      <c r="H1806" t="str">
        <f>IF(SUM('A4'!S1837:X1837)=6,'A4'!F1837,"")</f>
        <v/>
      </c>
      <c r="I1806" t="str">
        <f>IF(SUM('A4'!S1837:X1837)=6,'A4'!G1837,"")</f>
        <v/>
      </c>
      <c r="J1806" s="308" t="str">
        <f>IF(SUM('A4'!S1837:X1837)=6,'A4'!H1837,"")</f>
        <v/>
      </c>
    </row>
    <row r="1807" spans="1:10" x14ac:dyDescent="0.25">
      <c r="A1807" t="str">
        <f>IF(SUM('A4'!S1838:X1838)=6,'Angaben KH-Standort'!$D$25,"")</f>
        <v/>
      </c>
      <c r="B1807" t="str">
        <f>IF(SUM('A4'!S1838:X1838)=6,'Angaben KH-Standort'!$D$26,"")</f>
        <v/>
      </c>
      <c r="C1807" t="str">
        <f>IF(SUM('A4'!S1838:X1838)=6,'Angaben KH-Standort'!$D$12,"")</f>
        <v/>
      </c>
      <c r="D1807" t="str">
        <f>IF(SUM('A4'!S1838:X1838)=6,'A1'!$F$14,"")</f>
        <v/>
      </c>
      <c r="E1807" t="str">
        <f>IF(SUM('A4'!S1838:X1838)=6,'A4'!C1838,"")</f>
        <v/>
      </c>
      <c r="F1807" t="str">
        <f>IF(SUM('A4'!S1838:X1838)=6,'A4'!D1838,"")</f>
        <v/>
      </c>
      <c r="G1807" t="str">
        <f>IF(SUM('A4'!S1838:X1838)=6,'A4'!E1838,"")</f>
        <v/>
      </c>
      <c r="H1807" t="str">
        <f>IF(SUM('A4'!S1838:X1838)=6,'A4'!F1838,"")</f>
        <v/>
      </c>
      <c r="I1807" t="str">
        <f>IF(SUM('A4'!S1838:X1838)=6,'A4'!G1838,"")</f>
        <v/>
      </c>
      <c r="J1807" s="308" t="str">
        <f>IF(SUM('A4'!S1838:X1838)=6,'A4'!H1838,"")</f>
        <v/>
      </c>
    </row>
    <row r="1808" spans="1:10" x14ac:dyDescent="0.25">
      <c r="A1808" t="str">
        <f>IF(SUM('A4'!S1839:X1839)=6,'Angaben KH-Standort'!$D$25,"")</f>
        <v/>
      </c>
      <c r="B1808" t="str">
        <f>IF(SUM('A4'!S1839:X1839)=6,'Angaben KH-Standort'!$D$26,"")</f>
        <v/>
      </c>
      <c r="C1808" t="str">
        <f>IF(SUM('A4'!S1839:X1839)=6,'Angaben KH-Standort'!$D$12,"")</f>
        <v/>
      </c>
      <c r="D1808" t="str">
        <f>IF(SUM('A4'!S1839:X1839)=6,'A1'!$F$14,"")</f>
        <v/>
      </c>
      <c r="E1808" t="str">
        <f>IF(SUM('A4'!S1839:X1839)=6,'A4'!C1839,"")</f>
        <v/>
      </c>
      <c r="F1808" t="str">
        <f>IF(SUM('A4'!S1839:X1839)=6,'A4'!D1839,"")</f>
        <v/>
      </c>
      <c r="G1808" t="str">
        <f>IF(SUM('A4'!S1839:X1839)=6,'A4'!E1839,"")</f>
        <v/>
      </c>
      <c r="H1808" t="str">
        <f>IF(SUM('A4'!S1839:X1839)=6,'A4'!F1839,"")</f>
        <v/>
      </c>
      <c r="I1808" t="str">
        <f>IF(SUM('A4'!S1839:X1839)=6,'A4'!G1839,"")</f>
        <v/>
      </c>
      <c r="J1808" s="308" t="str">
        <f>IF(SUM('A4'!S1839:X1839)=6,'A4'!H1839,"")</f>
        <v/>
      </c>
    </row>
    <row r="1809" spans="1:10" x14ac:dyDescent="0.25">
      <c r="A1809" t="str">
        <f>IF(SUM('A4'!S1840:X1840)=6,'Angaben KH-Standort'!$D$25,"")</f>
        <v/>
      </c>
      <c r="B1809" t="str">
        <f>IF(SUM('A4'!S1840:X1840)=6,'Angaben KH-Standort'!$D$26,"")</f>
        <v/>
      </c>
      <c r="C1809" t="str">
        <f>IF(SUM('A4'!S1840:X1840)=6,'Angaben KH-Standort'!$D$12,"")</f>
        <v/>
      </c>
      <c r="D1809" t="str">
        <f>IF(SUM('A4'!S1840:X1840)=6,'A1'!$F$14,"")</f>
        <v/>
      </c>
      <c r="E1809" t="str">
        <f>IF(SUM('A4'!S1840:X1840)=6,'A4'!C1840,"")</f>
        <v/>
      </c>
      <c r="F1809" t="str">
        <f>IF(SUM('A4'!S1840:X1840)=6,'A4'!D1840,"")</f>
        <v/>
      </c>
      <c r="G1809" t="str">
        <f>IF(SUM('A4'!S1840:X1840)=6,'A4'!E1840,"")</f>
        <v/>
      </c>
      <c r="H1809" t="str">
        <f>IF(SUM('A4'!S1840:X1840)=6,'A4'!F1840,"")</f>
        <v/>
      </c>
      <c r="I1809" t="str">
        <f>IF(SUM('A4'!S1840:X1840)=6,'A4'!G1840,"")</f>
        <v/>
      </c>
      <c r="J1809" s="308" t="str">
        <f>IF(SUM('A4'!S1840:X1840)=6,'A4'!H1840,"")</f>
        <v/>
      </c>
    </row>
    <row r="1810" spans="1:10" x14ac:dyDescent="0.25">
      <c r="A1810" t="str">
        <f>IF(SUM('A4'!S1841:X1841)=6,'Angaben KH-Standort'!$D$25,"")</f>
        <v/>
      </c>
      <c r="B1810" t="str">
        <f>IF(SUM('A4'!S1841:X1841)=6,'Angaben KH-Standort'!$D$26,"")</f>
        <v/>
      </c>
      <c r="C1810" t="str">
        <f>IF(SUM('A4'!S1841:X1841)=6,'Angaben KH-Standort'!$D$12,"")</f>
        <v/>
      </c>
      <c r="D1810" t="str">
        <f>IF(SUM('A4'!S1841:X1841)=6,'A1'!$F$14,"")</f>
        <v/>
      </c>
      <c r="E1810" t="str">
        <f>IF(SUM('A4'!S1841:X1841)=6,'A4'!C1841,"")</f>
        <v/>
      </c>
      <c r="F1810" t="str">
        <f>IF(SUM('A4'!S1841:X1841)=6,'A4'!D1841,"")</f>
        <v/>
      </c>
      <c r="G1810" t="str">
        <f>IF(SUM('A4'!S1841:X1841)=6,'A4'!E1841,"")</f>
        <v/>
      </c>
      <c r="H1810" t="str">
        <f>IF(SUM('A4'!S1841:X1841)=6,'A4'!F1841,"")</f>
        <v/>
      </c>
      <c r="I1810" t="str">
        <f>IF(SUM('A4'!S1841:X1841)=6,'A4'!G1841,"")</f>
        <v/>
      </c>
      <c r="J1810" s="308" t="str">
        <f>IF(SUM('A4'!S1841:X1841)=6,'A4'!H1841,"")</f>
        <v/>
      </c>
    </row>
    <row r="1811" spans="1:10" x14ac:dyDescent="0.25">
      <c r="A1811" t="str">
        <f>IF(SUM('A4'!S1842:X1842)=6,'Angaben KH-Standort'!$D$25,"")</f>
        <v/>
      </c>
      <c r="B1811" t="str">
        <f>IF(SUM('A4'!S1842:X1842)=6,'Angaben KH-Standort'!$D$26,"")</f>
        <v/>
      </c>
      <c r="C1811" t="str">
        <f>IF(SUM('A4'!S1842:X1842)=6,'Angaben KH-Standort'!$D$12,"")</f>
        <v/>
      </c>
      <c r="D1811" t="str">
        <f>IF(SUM('A4'!S1842:X1842)=6,'A1'!$F$14,"")</f>
        <v/>
      </c>
      <c r="E1811" t="str">
        <f>IF(SUM('A4'!S1842:X1842)=6,'A4'!C1842,"")</f>
        <v/>
      </c>
      <c r="F1811" t="str">
        <f>IF(SUM('A4'!S1842:X1842)=6,'A4'!D1842,"")</f>
        <v/>
      </c>
      <c r="G1811" t="str">
        <f>IF(SUM('A4'!S1842:X1842)=6,'A4'!E1842,"")</f>
        <v/>
      </c>
      <c r="H1811" t="str">
        <f>IF(SUM('A4'!S1842:X1842)=6,'A4'!F1842,"")</f>
        <v/>
      </c>
      <c r="I1811" t="str">
        <f>IF(SUM('A4'!S1842:X1842)=6,'A4'!G1842,"")</f>
        <v/>
      </c>
      <c r="J1811" s="308" t="str">
        <f>IF(SUM('A4'!S1842:X1842)=6,'A4'!H1842,"")</f>
        <v/>
      </c>
    </row>
    <row r="1812" spans="1:10" x14ac:dyDescent="0.25">
      <c r="A1812" t="str">
        <f>IF(SUM('A4'!S1843:X1843)=6,'Angaben KH-Standort'!$D$25,"")</f>
        <v/>
      </c>
      <c r="B1812" t="str">
        <f>IF(SUM('A4'!S1843:X1843)=6,'Angaben KH-Standort'!$D$26,"")</f>
        <v/>
      </c>
      <c r="C1812" t="str">
        <f>IF(SUM('A4'!S1843:X1843)=6,'Angaben KH-Standort'!$D$12,"")</f>
        <v/>
      </c>
      <c r="D1812" t="str">
        <f>IF(SUM('A4'!S1843:X1843)=6,'A1'!$F$14,"")</f>
        <v/>
      </c>
      <c r="E1812" t="str">
        <f>IF(SUM('A4'!S1843:X1843)=6,'A4'!C1843,"")</f>
        <v/>
      </c>
      <c r="F1812" t="str">
        <f>IF(SUM('A4'!S1843:X1843)=6,'A4'!D1843,"")</f>
        <v/>
      </c>
      <c r="G1812" t="str">
        <f>IF(SUM('A4'!S1843:X1843)=6,'A4'!E1843,"")</f>
        <v/>
      </c>
      <c r="H1812" t="str">
        <f>IF(SUM('A4'!S1843:X1843)=6,'A4'!F1843,"")</f>
        <v/>
      </c>
      <c r="I1812" t="str">
        <f>IF(SUM('A4'!S1843:X1843)=6,'A4'!G1843,"")</f>
        <v/>
      </c>
      <c r="J1812" s="308" t="str">
        <f>IF(SUM('A4'!S1843:X1843)=6,'A4'!H1843,"")</f>
        <v/>
      </c>
    </row>
    <row r="1813" spans="1:10" x14ac:dyDescent="0.25">
      <c r="A1813" t="str">
        <f>IF(SUM('A4'!S1844:X1844)=6,'Angaben KH-Standort'!$D$25,"")</f>
        <v/>
      </c>
      <c r="B1813" t="str">
        <f>IF(SUM('A4'!S1844:X1844)=6,'Angaben KH-Standort'!$D$26,"")</f>
        <v/>
      </c>
      <c r="C1813" t="str">
        <f>IF(SUM('A4'!S1844:X1844)=6,'Angaben KH-Standort'!$D$12,"")</f>
        <v/>
      </c>
      <c r="D1813" t="str">
        <f>IF(SUM('A4'!S1844:X1844)=6,'A1'!$F$14,"")</f>
        <v/>
      </c>
      <c r="E1813" t="str">
        <f>IF(SUM('A4'!S1844:X1844)=6,'A4'!C1844,"")</f>
        <v/>
      </c>
      <c r="F1813" t="str">
        <f>IF(SUM('A4'!S1844:X1844)=6,'A4'!D1844,"")</f>
        <v/>
      </c>
      <c r="G1813" t="str">
        <f>IF(SUM('A4'!S1844:X1844)=6,'A4'!E1844,"")</f>
        <v/>
      </c>
      <c r="H1813" t="str">
        <f>IF(SUM('A4'!S1844:X1844)=6,'A4'!F1844,"")</f>
        <v/>
      </c>
      <c r="I1813" t="str">
        <f>IF(SUM('A4'!S1844:X1844)=6,'A4'!G1844,"")</f>
        <v/>
      </c>
      <c r="J1813" s="308" t="str">
        <f>IF(SUM('A4'!S1844:X1844)=6,'A4'!H1844,"")</f>
        <v/>
      </c>
    </row>
    <row r="1814" spans="1:10" x14ac:dyDescent="0.25">
      <c r="A1814" t="str">
        <f>IF(SUM('A4'!S1845:X1845)=6,'Angaben KH-Standort'!$D$25,"")</f>
        <v/>
      </c>
      <c r="B1814" t="str">
        <f>IF(SUM('A4'!S1845:X1845)=6,'Angaben KH-Standort'!$D$26,"")</f>
        <v/>
      </c>
      <c r="C1814" t="str">
        <f>IF(SUM('A4'!S1845:X1845)=6,'Angaben KH-Standort'!$D$12,"")</f>
        <v/>
      </c>
      <c r="D1814" t="str">
        <f>IF(SUM('A4'!S1845:X1845)=6,'A1'!$F$14,"")</f>
        <v/>
      </c>
      <c r="E1814" t="str">
        <f>IF(SUM('A4'!S1845:X1845)=6,'A4'!C1845,"")</f>
        <v/>
      </c>
      <c r="F1814" t="str">
        <f>IF(SUM('A4'!S1845:X1845)=6,'A4'!D1845,"")</f>
        <v/>
      </c>
      <c r="G1814" t="str">
        <f>IF(SUM('A4'!S1845:X1845)=6,'A4'!E1845,"")</f>
        <v/>
      </c>
      <c r="H1814" t="str">
        <f>IF(SUM('A4'!S1845:X1845)=6,'A4'!F1845,"")</f>
        <v/>
      </c>
      <c r="I1814" t="str">
        <f>IF(SUM('A4'!S1845:X1845)=6,'A4'!G1845,"")</f>
        <v/>
      </c>
      <c r="J1814" s="308" t="str">
        <f>IF(SUM('A4'!S1845:X1845)=6,'A4'!H1845,"")</f>
        <v/>
      </c>
    </row>
    <row r="1815" spans="1:10" x14ac:dyDescent="0.25">
      <c r="A1815" t="str">
        <f>IF(SUM('A4'!S1846:X1846)=6,'Angaben KH-Standort'!$D$25,"")</f>
        <v/>
      </c>
      <c r="B1815" t="str">
        <f>IF(SUM('A4'!S1846:X1846)=6,'Angaben KH-Standort'!$D$26,"")</f>
        <v/>
      </c>
      <c r="C1815" t="str">
        <f>IF(SUM('A4'!S1846:X1846)=6,'Angaben KH-Standort'!$D$12,"")</f>
        <v/>
      </c>
      <c r="D1815" t="str">
        <f>IF(SUM('A4'!S1846:X1846)=6,'A1'!$F$14,"")</f>
        <v/>
      </c>
      <c r="E1815" t="str">
        <f>IF(SUM('A4'!S1846:X1846)=6,'A4'!C1846,"")</f>
        <v/>
      </c>
      <c r="F1815" t="str">
        <f>IF(SUM('A4'!S1846:X1846)=6,'A4'!D1846,"")</f>
        <v/>
      </c>
      <c r="G1815" t="str">
        <f>IF(SUM('A4'!S1846:X1846)=6,'A4'!E1846,"")</f>
        <v/>
      </c>
      <c r="H1815" t="str">
        <f>IF(SUM('A4'!S1846:X1846)=6,'A4'!F1846,"")</f>
        <v/>
      </c>
      <c r="I1815" t="str">
        <f>IF(SUM('A4'!S1846:X1846)=6,'A4'!G1846,"")</f>
        <v/>
      </c>
      <c r="J1815" s="308" t="str">
        <f>IF(SUM('A4'!S1846:X1846)=6,'A4'!H1846,"")</f>
        <v/>
      </c>
    </row>
    <row r="1816" spans="1:10" x14ac:dyDescent="0.25">
      <c r="A1816" t="str">
        <f>IF(SUM('A4'!S1847:X1847)=6,'Angaben KH-Standort'!$D$25,"")</f>
        <v/>
      </c>
      <c r="B1816" t="str">
        <f>IF(SUM('A4'!S1847:X1847)=6,'Angaben KH-Standort'!$D$26,"")</f>
        <v/>
      </c>
      <c r="C1816" t="str">
        <f>IF(SUM('A4'!S1847:X1847)=6,'Angaben KH-Standort'!$D$12,"")</f>
        <v/>
      </c>
      <c r="D1816" t="str">
        <f>IF(SUM('A4'!S1847:X1847)=6,'A1'!$F$14,"")</f>
        <v/>
      </c>
      <c r="E1816" t="str">
        <f>IF(SUM('A4'!S1847:X1847)=6,'A4'!C1847,"")</f>
        <v/>
      </c>
      <c r="F1816" t="str">
        <f>IF(SUM('A4'!S1847:X1847)=6,'A4'!D1847,"")</f>
        <v/>
      </c>
      <c r="G1816" t="str">
        <f>IF(SUM('A4'!S1847:X1847)=6,'A4'!E1847,"")</f>
        <v/>
      </c>
      <c r="H1816" t="str">
        <f>IF(SUM('A4'!S1847:X1847)=6,'A4'!F1847,"")</f>
        <v/>
      </c>
      <c r="I1816" t="str">
        <f>IF(SUM('A4'!S1847:X1847)=6,'A4'!G1847,"")</f>
        <v/>
      </c>
      <c r="J1816" s="308" t="str">
        <f>IF(SUM('A4'!S1847:X1847)=6,'A4'!H1847,"")</f>
        <v/>
      </c>
    </row>
    <row r="1817" spans="1:10" x14ac:dyDescent="0.25">
      <c r="A1817" t="str">
        <f>IF(SUM('A4'!S1848:X1848)=6,'Angaben KH-Standort'!$D$25,"")</f>
        <v/>
      </c>
      <c r="B1817" t="str">
        <f>IF(SUM('A4'!S1848:X1848)=6,'Angaben KH-Standort'!$D$26,"")</f>
        <v/>
      </c>
      <c r="C1817" t="str">
        <f>IF(SUM('A4'!S1848:X1848)=6,'Angaben KH-Standort'!$D$12,"")</f>
        <v/>
      </c>
      <c r="D1817" t="str">
        <f>IF(SUM('A4'!S1848:X1848)=6,'A1'!$F$14,"")</f>
        <v/>
      </c>
      <c r="E1817" t="str">
        <f>IF(SUM('A4'!S1848:X1848)=6,'A4'!C1848,"")</f>
        <v/>
      </c>
      <c r="F1817" t="str">
        <f>IF(SUM('A4'!S1848:X1848)=6,'A4'!D1848,"")</f>
        <v/>
      </c>
      <c r="G1817" t="str">
        <f>IF(SUM('A4'!S1848:X1848)=6,'A4'!E1848,"")</f>
        <v/>
      </c>
      <c r="H1817" t="str">
        <f>IF(SUM('A4'!S1848:X1848)=6,'A4'!F1848,"")</f>
        <v/>
      </c>
      <c r="I1817" t="str">
        <f>IF(SUM('A4'!S1848:X1848)=6,'A4'!G1848,"")</f>
        <v/>
      </c>
      <c r="J1817" s="308" t="str">
        <f>IF(SUM('A4'!S1848:X1848)=6,'A4'!H1848,"")</f>
        <v/>
      </c>
    </row>
    <row r="1818" spans="1:10" x14ac:dyDescent="0.25">
      <c r="A1818" t="str">
        <f>IF(SUM('A4'!S1849:X1849)=6,'Angaben KH-Standort'!$D$25,"")</f>
        <v/>
      </c>
      <c r="B1818" t="str">
        <f>IF(SUM('A4'!S1849:X1849)=6,'Angaben KH-Standort'!$D$26,"")</f>
        <v/>
      </c>
      <c r="C1818" t="str">
        <f>IF(SUM('A4'!S1849:X1849)=6,'Angaben KH-Standort'!$D$12,"")</f>
        <v/>
      </c>
      <c r="D1818" t="str">
        <f>IF(SUM('A4'!S1849:X1849)=6,'A1'!$F$14,"")</f>
        <v/>
      </c>
      <c r="E1818" t="str">
        <f>IF(SUM('A4'!S1849:X1849)=6,'A4'!C1849,"")</f>
        <v/>
      </c>
      <c r="F1818" t="str">
        <f>IF(SUM('A4'!S1849:X1849)=6,'A4'!D1849,"")</f>
        <v/>
      </c>
      <c r="G1818" t="str">
        <f>IF(SUM('A4'!S1849:X1849)=6,'A4'!E1849,"")</f>
        <v/>
      </c>
      <c r="H1818" t="str">
        <f>IF(SUM('A4'!S1849:X1849)=6,'A4'!F1849,"")</f>
        <v/>
      </c>
      <c r="I1818" t="str">
        <f>IF(SUM('A4'!S1849:X1849)=6,'A4'!G1849,"")</f>
        <v/>
      </c>
      <c r="J1818" s="308" t="str">
        <f>IF(SUM('A4'!S1849:X1849)=6,'A4'!H1849,"")</f>
        <v/>
      </c>
    </row>
    <row r="1819" spans="1:10" x14ac:dyDescent="0.25">
      <c r="A1819" t="str">
        <f>IF(SUM('A4'!S1850:X1850)=6,'Angaben KH-Standort'!$D$25,"")</f>
        <v/>
      </c>
      <c r="B1819" t="str">
        <f>IF(SUM('A4'!S1850:X1850)=6,'Angaben KH-Standort'!$D$26,"")</f>
        <v/>
      </c>
      <c r="C1819" t="str">
        <f>IF(SUM('A4'!S1850:X1850)=6,'Angaben KH-Standort'!$D$12,"")</f>
        <v/>
      </c>
      <c r="D1819" t="str">
        <f>IF(SUM('A4'!S1850:X1850)=6,'A1'!$F$14,"")</f>
        <v/>
      </c>
      <c r="E1819" t="str">
        <f>IF(SUM('A4'!S1850:X1850)=6,'A4'!C1850,"")</f>
        <v/>
      </c>
      <c r="F1819" t="str">
        <f>IF(SUM('A4'!S1850:X1850)=6,'A4'!D1850,"")</f>
        <v/>
      </c>
      <c r="G1819" t="str">
        <f>IF(SUM('A4'!S1850:X1850)=6,'A4'!E1850,"")</f>
        <v/>
      </c>
      <c r="H1819" t="str">
        <f>IF(SUM('A4'!S1850:X1850)=6,'A4'!F1850,"")</f>
        <v/>
      </c>
      <c r="I1819" t="str">
        <f>IF(SUM('A4'!S1850:X1850)=6,'A4'!G1850,"")</f>
        <v/>
      </c>
      <c r="J1819" s="308" t="str">
        <f>IF(SUM('A4'!S1850:X1850)=6,'A4'!H1850,"")</f>
        <v/>
      </c>
    </row>
    <row r="1820" spans="1:10" x14ac:dyDescent="0.25">
      <c r="A1820" t="str">
        <f>IF(SUM('A4'!S1851:X1851)=6,'Angaben KH-Standort'!$D$25,"")</f>
        <v/>
      </c>
      <c r="B1820" t="str">
        <f>IF(SUM('A4'!S1851:X1851)=6,'Angaben KH-Standort'!$D$26,"")</f>
        <v/>
      </c>
      <c r="C1820" t="str">
        <f>IF(SUM('A4'!S1851:X1851)=6,'Angaben KH-Standort'!$D$12,"")</f>
        <v/>
      </c>
      <c r="D1820" t="str">
        <f>IF(SUM('A4'!S1851:X1851)=6,'A1'!$F$14,"")</f>
        <v/>
      </c>
      <c r="E1820" t="str">
        <f>IF(SUM('A4'!S1851:X1851)=6,'A4'!C1851,"")</f>
        <v/>
      </c>
      <c r="F1820" t="str">
        <f>IF(SUM('A4'!S1851:X1851)=6,'A4'!D1851,"")</f>
        <v/>
      </c>
      <c r="G1820" t="str">
        <f>IF(SUM('A4'!S1851:X1851)=6,'A4'!E1851,"")</f>
        <v/>
      </c>
      <c r="H1820" t="str">
        <f>IF(SUM('A4'!S1851:X1851)=6,'A4'!F1851,"")</f>
        <v/>
      </c>
      <c r="I1820" t="str">
        <f>IF(SUM('A4'!S1851:X1851)=6,'A4'!G1851,"")</f>
        <v/>
      </c>
      <c r="J1820" s="308" t="str">
        <f>IF(SUM('A4'!S1851:X1851)=6,'A4'!H1851,"")</f>
        <v/>
      </c>
    </row>
    <row r="1821" spans="1:10" x14ac:dyDescent="0.25">
      <c r="A1821" t="str">
        <f>IF(SUM('A4'!S1852:X1852)=6,'Angaben KH-Standort'!$D$25,"")</f>
        <v/>
      </c>
      <c r="B1821" t="str">
        <f>IF(SUM('A4'!S1852:X1852)=6,'Angaben KH-Standort'!$D$26,"")</f>
        <v/>
      </c>
      <c r="C1821" t="str">
        <f>IF(SUM('A4'!S1852:X1852)=6,'Angaben KH-Standort'!$D$12,"")</f>
        <v/>
      </c>
      <c r="D1821" t="str">
        <f>IF(SUM('A4'!S1852:X1852)=6,'A1'!$F$14,"")</f>
        <v/>
      </c>
      <c r="E1821" t="str">
        <f>IF(SUM('A4'!S1852:X1852)=6,'A4'!C1852,"")</f>
        <v/>
      </c>
      <c r="F1821" t="str">
        <f>IF(SUM('A4'!S1852:X1852)=6,'A4'!D1852,"")</f>
        <v/>
      </c>
      <c r="G1821" t="str">
        <f>IF(SUM('A4'!S1852:X1852)=6,'A4'!E1852,"")</f>
        <v/>
      </c>
      <c r="H1821" t="str">
        <f>IF(SUM('A4'!S1852:X1852)=6,'A4'!F1852,"")</f>
        <v/>
      </c>
      <c r="I1821" t="str">
        <f>IF(SUM('A4'!S1852:X1852)=6,'A4'!G1852,"")</f>
        <v/>
      </c>
      <c r="J1821" s="308" t="str">
        <f>IF(SUM('A4'!S1852:X1852)=6,'A4'!H1852,"")</f>
        <v/>
      </c>
    </row>
    <row r="1822" spans="1:10" x14ac:dyDescent="0.25">
      <c r="A1822" t="str">
        <f>IF(SUM('A4'!S1853:X1853)=6,'Angaben KH-Standort'!$D$25,"")</f>
        <v/>
      </c>
      <c r="B1822" t="str">
        <f>IF(SUM('A4'!S1853:X1853)=6,'Angaben KH-Standort'!$D$26,"")</f>
        <v/>
      </c>
      <c r="C1822" t="str">
        <f>IF(SUM('A4'!S1853:X1853)=6,'Angaben KH-Standort'!$D$12,"")</f>
        <v/>
      </c>
      <c r="D1822" t="str">
        <f>IF(SUM('A4'!S1853:X1853)=6,'A1'!$F$14,"")</f>
        <v/>
      </c>
      <c r="E1822" t="str">
        <f>IF(SUM('A4'!S1853:X1853)=6,'A4'!C1853,"")</f>
        <v/>
      </c>
      <c r="F1822" t="str">
        <f>IF(SUM('A4'!S1853:X1853)=6,'A4'!D1853,"")</f>
        <v/>
      </c>
      <c r="G1822" t="str">
        <f>IF(SUM('A4'!S1853:X1853)=6,'A4'!E1853,"")</f>
        <v/>
      </c>
      <c r="H1822" t="str">
        <f>IF(SUM('A4'!S1853:X1853)=6,'A4'!F1853,"")</f>
        <v/>
      </c>
      <c r="I1822" t="str">
        <f>IF(SUM('A4'!S1853:X1853)=6,'A4'!G1853,"")</f>
        <v/>
      </c>
      <c r="J1822" s="308" t="str">
        <f>IF(SUM('A4'!S1853:X1853)=6,'A4'!H1853,"")</f>
        <v/>
      </c>
    </row>
    <row r="1823" spans="1:10" x14ac:dyDescent="0.25">
      <c r="A1823" t="str">
        <f>IF(SUM('A4'!S1854:X1854)=6,'Angaben KH-Standort'!$D$25,"")</f>
        <v/>
      </c>
      <c r="B1823" t="str">
        <f>IF(SUM('A4'!S1854:X1854)=6,'Angaben KH-Standort'!$D$26,"")</f>
        <v/>
      </c>
      <c r="C1823" t="str">
        <f>IF(SUM('A4'!S1854:X1854)=6,'Angaben KH-Standort'!$D$12,"")</f>
        <v/>
      </c>
      <c r="D1823" t="str">
        <f>IF(SUM('A4'!S1854:X1854)=6,'A1'!$F$14,"")</f>
        <v/>
      </c>
      <c r="E1823" t="str">
        <f>IF(SUM('A4'!S1854:X1854)=6,'A4'!C1854,"")</f>
        <v/>
      </c>
      <c r="F1823" t="str">
        <f>IF(SUM('A4'!S1854:X1854)=6,'A4'!D1854,"")</f>
        <v/>
      </c>
      <c r="G1823" t="str">
        <f>IF(SUM('A4'!S1854:X1854)=6,'A4'!E1854,"")</f>
        <v/>
      </c>
      <c r="H1823" t="str">
        <f>IF(SUM('A4'!S1854:X1854)=6,'A4'!F1854,"")</f>
        <v/>
      </c>
      <c r="I1823" t="str">
        <f>IF(SUM('A4'!S1854:X1854)=6,'A4'!G1854,"")</f>
        <v/>
      </c>
      <c r="J1823" s="308" t="str">
        <f>IF(SUM('A4'!S1854:X1854)=6,'A4'!H1854,"")</f>
        <v/>
      </c>
    </row>
    <row r="1824" spans="1:10" x14ac:dyDescent="0.25">
      <c r="A1824" t="str">
        <f>IF(SUM('A4'!S1855:X1855)=6,'Angaben KH-Standort'!$D$25,"")</f>
        <v/>
      </c>
      <c r="B1824" t="str">
        <f>IF(SUM('A4'!S1855:X1855)=6,'Angaben KH-Standort'!$D$26,"")</f>
        <v/>
      </c>
      <c r="C1824" t="str">
        <f>IF(SUM('A4'!S1855:X1855)=6,'Angaben KH-Standort'!$D$12,"")</f>
        <v/>
      </c>
      <c r="D1824" t="str">
        <f>IF(SUM('A4'!S1855:X1855)=6,'A1'!$F$14,"")</f>
        <v/>
      </c>
      <c r="E1824" t="str">
        <f>IF(SUM('A4'!S1855:X1855)=6,'A4'!C1855,"")</f>
        <v/>
      </c>
      <c r="F1824" t="str">
        <f>IF(SUM('A4'!S1855:X1855)=6,'A4'!D1855,"")</f>
        <v/>
      </c>
      <c r="G1824" t="str">
        <f>IF(SUM('A4'!S1855:X1855)=6,'A4'!E1855,"")</f>
        <v/>
      </c>
      <c r="H1824" t="str">
        <f>IF(SUM('A4'!S1855:X1855)=6,'A4'!F1855,"")</f>
        <v/>
      </c>
      <c r="I1824" t="str">
        <f>IF(SUM('A4'!S1855:X1855)=6,'A4'!G1855,"")</f>
        <v/>
      </c>
      <c r="J1824" s="308" t="str">
        <f>IF(SUM('A4'!S1855:X1855)=6,'A4'!H1855,"")</f>
        <v/>
      </c>
    </row>
    <row r="1825" spans="1:10" x14ac:dyDescent="0.25">
      <c r="A1825" t="str">
        <f>IF(SUM('A4'!S1856:X1856)=6,'Angaben KH-Standort'!$D$25,"")</f>
        <v/>
      </c>
      <c r="B1825" t="str">
        <f>IF(SUM('A4'!S1856:X1856)=6,'Angaben KH-Standort'!$D$26,"")</f>
        <v/>
      </c>
      <c r="C1825" t="str">
        <f>IF(SUM('A4'!S1856:X1856)=6,'Angaben KH-Standort'!$D$12,"")</f>
        <v/>
      </c>
      <c r="D1825" t="str">
        <f>IF(SUM('A4'!S1856:X1856)=6,'A1'!$F$14,"")</f>
        <v/>
      </c>
      <c r="E1825" t="str">
        <f>IF(SUM('A4'!S1856:X1856)=6,'A4'!C1856,"")</f>
        <v/>
      </c>
      <c r="F1825" t="str">
        <f>IF(SUM('A4'!S1856:X1856)=6,'A4'!D1856,"")</f>
        <v/>
      </c>
      <c r="G1825" t="str">
        <f>IF(SUM('A4'!S1856:X1856)=6,'A4'!E1856,"")</f>
        <v/>
      </c>
      <c r="H1825" t="str">
        <f>IF(SUM('A4'!S1856:X1856)=6,'A4'!F1856,"")</f>
        <v/>
      </c>
      <c r="I1825" t="str">
        <f>IF(SUM('A4'!S1856:X1856)=6,'A4'!G1856,"")</f>
        <v/>
      </c>
      <c r="J1825" s="308" t="str">
        <f>IF(SUM('A4'!S1856:X1856)=6,'A4'!H1856,"")</f>
        <v/>
      </c>
    </row>
    <row r="1826" spans="1:10" x14ac:dyDescent="0.25">
      <c r="A1826" t="str">
        <f>IF(SUM('A4'!S1857:X1857)=6,'Angaben KH-Standort'!$D$25,"")</f>
        <v/>
      </c>
      <c r="B1826" t="str">
        <f>IF(SUM('A4'!S1857:X1857)=6,'Angaben KH-Standort'!$D$26,"")</f>
        <v/>
      </c>
      <c r="C1826" t="str">
        <f>IF(SUM('A4'!S1857:X1857)=6,'Angaben KH-Standort'!$D$12,"")</f>
        <v/>
      </c>
      <c r="D1826" t="str">
        <f>IF(SUM('A4'!S1857:X1857)=6,'A1'!$F$14,"")</f>
        <v/>
      </c>
      <c r="E1826" t="str">
        <f>IF(SUM('A4'!S1857:X1857)=6,'A4'!C1857,"")</f>
        <v/>
      </c>
      <c r="F1826" t="str">
        <f>IF(SUM('A4'!S1857:X1857)=6,'A4'!D1857,"")</f>
        <v/>
      </c>
      <c r="G1826" t="str">
        <f>IF(SUM('A4'!S1857:X1857)=6,'A4'!E1857,"")</f>
        <v/>
      </c>
      <c r="H1826" t="str">
        <f>IF(SUM('A4'!S1857:X1857)=6,'A4'!F1857,"")</f>
        <v/>
      </c>
      <c r="I1826" t="str">
        <f>IF(SUM('A4'!S1857:X1857)=6,'A4'!G1857,"")</f>
        <v/>
      </c>
      <c r="J1826" s="308" t="str">
        <f>IF(SUM('A4'!S1857:X1857)=6,'A4'!H1857,"")</f>
        <v/>
      </c>
    </row>
    <row r="1827" spans="1:10" x14ac:dyDescent="0.25">
      <c r="A1827" t="str">
        <f>IF(SUM('A4'!S1858:X1858)=6,'Angaben KH-Standort'!$D$25,"")</f>
        <v/>
      </c>
      <c r="B1827" t="str">
        <f>IF(SUM('A4'!S1858:X1858)=6,'Angaben KH-Standort'!$D$26,"")</f>
        <v/>
      </c>
      <c r="C1827" t="str">
        <f>IF(SUM('A4'!S1858:X1858)=6,'Angaben KH-Standort'!$D$12,"")</f>
        <v/>
      </c>
      <c r="D1827" t="str">
        <f>IF(SUM('A4'!S1858:X1858)=6,'A1'!$F$14,"")</f>
        <v/>
      </c>
      <c r="E1827" t="str">
        <f>IF(SUM('A4'!S1858:X1858)=6,'A4'!C1858,"")</f>
        <v/>
      </c>
      <c r="F1827" t="str">
        <f>IF(SUM('A4'!S1858:X1858)=6,'A4'!D1858,"")</f>
        <v/>
      </c>
      <c r="G1827" t="str">
        <f>IF(SUM('A4'!S1858:X1858)=6,'A4'!E1858,"")</f>
        <v/>
      </c>
      <c r="H1827" t="str">
        <f>IF(SUM('A4'!S1858:X1858)=6,'A4'!F1858,"")</f>
        <v/>
      </c>
      <c r="I1827" t="str">
        <f>IF(SUM('A4'!S1858:X1858)=6,'A4'!G1858,"")</f>
        <v/>
      </c>
      <c r="J1827" s="308" t="str">
        <f>IF(SUM('A4'!S1858:X1858)=6,'A4'!H1858,"")</f>
        <v/>
      </c>
    </row>
    <row r="1828" spans="1:10" x14ac:dyDescent="0.25">
      <c r="A1828" t="str">
        <f>IF(SUM('A4'!S1859:X1859)=6,'Angaben KH-Standort'!$D$25,"")</f>
        <v/>
      </c>
      <c r="B1828" t="str">
        <f>IF(SUM('A4'!S1859:X1859)=6,'Angaben KH-Standort'!$D$26,"")</f>
        <v/>
      </c>
      <c r="C1828" t="str">
        <f>IF(SUM('A4'!S1859:X1859)=6,'Angaben KH-Standort'!$D$12,"")</f>
        <v/>
      </c>
      <c r="D1828" t="str">
        <f>IF(SUM('A4'!S1859:X1859)=6,'A1'!$F$14,"")</f>
        <v/>
      </c>
      <c r="E1828" t="str">
        <f>IF(SUM('A4'!S1859:X1859)=6,'A4'!C1859,"")</f>
        <v/>
      </c>
      <c r="F1828" t="str">
        <f>IF(SUM('A4'!S1859:X1859)=6,'A4'!D1859,"")</f>
        <v/>
      </c>
      <c r="G1828" t="str">
        <f>IF(SUM('A4'!S1859:X1859)=6,'A4'!E1859,"")</f>
        <v/>
      </c>
      <c r="H1828" t="str">
        <f>IF(SUM('A4'!S1859:X1859)=6,'A4'!F1859,"")</f>
        <v/>
      </c>
      <c r="I1828" t="str">
        <f>IF(SUM('A4'!S1859:X1859)=6,'A4'!G1859,"")</f>
        <v/>
      </c>
      <c r="J1828" s="308" t="str">
        <f>IF(SUM('A4'!S1859:X1859)=6,'A4'!H1859,"")</f>
        <v/>
      </c>
    </row>
    <row r="1829" spans="1:10" x14ac:dyDescent="0.25">
      <c r="A1829" t="str">
        <f>IF(SUM('A4'!S1860:X1860)=6,'Angaben KH-Standort'!$D$25,"")</f>
        <v/>
      </c>
      <c r="B1829" t="str">
        <f>IF(SUM('A4'!S1860:X1860)=6,'Angaben KH-Standort'!$D$26,"")</f>
        <v/>
      </c>
      <c r="C1829" t="str">
        <f>IF(SUM('A4'!S1860:X1860)=6,'Angaben KH-Standort'!$D$12,"")</f>
        <v/>
      </c>
      <c r="D1829" t="str">
        <f>IF(SUM('A4'!S1860:X1860)=6,'A1'!$F$14,"")</f>
        <v/>
      </c>
      <c r="E1829" t="str">
        <f>IF(SUM('A4'!S1860:X1860)=6,'A4'!C1860,"")</f>
        <v/>
      </c>
      <c r="F1829" t="str">
        <f>IF(SUM('A4'!S1860:X1860)=6,'A4'!D1860,"")</f>
        <v/>
      </c>
      <c r="G1829" t="str">
        <f>IF(SUM('A4'!S1860:X1860)=6,'A4'!E1860,"")</f>
        <v/>
      </c>
      <c r="H1829" t="str">
        <f>IF(SUM('A4'!S1860:X1860)=6,'A4'!F1860,"")</f>
        <v/>
      </c>
      <c r="I1829" t="str">
        <f>IF(SUM('A4'!S1860:X1860)=6,'A4'!G1860,"")</f>
        <v/>
      </c>
      <c r="J1829" s="308" t="str">
        <f>IF(SUM('A4'!S1860:X1860)=6,'A4'!H1860,"")</f>
        <v/>
      </c>
    </row>
    <row r="1830" spans="1:10" x14ac:dyDescent="0.25">
      <c r="A1830" t="str">
        <f>IF(SUM('A4'!S1861:X1861)=6,'Angaben KH-Standort'!$D$25,"")</f>
        <v/>
      </c>
      <c r="B1830" t="str">
        <f>IF(SUM('A4'!S1861:X1861)=6,'Angaben KH-Standort'!$D$26,"")</f>
        <v/>
      </c>
      <c r="C1830" t="str">
        <f>IF(SUM('A4'!S1861:X1861)=6,'Angaben KH-Standort'!$D$12,"")</f>
        <v/>
      </c>
      <c r="D1830" t="str">
        <f>IF(SUM('A4'!S1861:X1861)=6,'A1'!$F$14,"")</f>
        <v/>
      </c>
      <c r="E1830" t="str">
        <f>IF(SUM('A4'!S1861:X1861)=6,'A4'!C1861,"")</f>
        <v/>
      </c>
      <c r="F1830" t="str">
        <f>IF(SUM('A4'!S1861:X1861)=6,'A4'!D1861,"")</f>
        <v/>
      </c>
      <c r="G1830" t="str">
        <f>IF(SUM('A4'!S1861:X1861)=6,'A4'!E1861,"")</f>
        <v/>
      </c>
      <c r="H1830" t="str">
        <f>IF(SUM('A4'!S1861:X1861)=6,'A4'!F1861,"")</f>
        <v/>
      </c>
      <c r="I1830" t="str">
        <f>IF(SUM('A4'!S1861:X1861)=6,'A4'!G1861,"")</f>
        <v/>
      </c>
      <c r="J1830" s="308" t="str">
        <f>IF(SUM('A4'!S1861:X1861)=6,'A4'!H1861,"")</f>
        <v/>
      </c>
    </row>
    <row r="1831" spans="1:10" x14ac:dyDescent="0.25">
      <c r="A1831" t="str">
        <f>IF(SUM('A4'!S1862:X1862)=6,'Angaben KH-Standort'!$D$25,"")</f>
        <v/>
      </c>
      <c r="B1831" t="str">
        <f>IF(SUM('A4'!S1862:X1862)=6,'Angaben KH-Standort'!$D$26,"")</f>
        <v/>
      </c>
      <c r="C1831" t="str">
        <f>IF(SUM('A4'!S1862:X1862)=6,'Angaben KH-Standort'!$D$12,"")</f>
        <v/>
      </c>
      <c r="D1831" t="str">
        <f>IF(SUM('A4'!S1862:X1862)=6,'A1'!$F$14,"")</f>
        <v/>
      </c>
      <c r="E1831" t="str">
        <f>IF(SUM('A4'!S1862:X1862)=6,'A4'!C1862,"")</f>
        <v/>
      </c>
      <c r="F1831" t="str">
        <f>IF(SUM('A4'!S1862:X1862)=6,'A4'!D1862,"")</f>
        <v/>
      </c>
      <c r="G1831" t="str">
        <f>IF(SUM('A4'!S1862:X1862)=6,'A4'!E1862,"")</f>
        <v/>
      </c>
      <c r="H1831" t="str">
        <f>IF(SUM('A4'!S1862:X1862)=6,'A4'!F1862,"")</f>
        <v/>
      </c>
      <c r="I1831" t="str">
        <f>IF(SUM('A4'!S1862:X1862)=6,'A4'!G1862,"")</f>
        <v/>
      </c>
      <c r="J1831" s="308" t="str">
        <f>IF(SUM('A4'!S1862:X1862)=6,'A4'!H1862,"")</f>
        <v/>
      </c>
    </row>
    <row r="1832" spans="1:10" x14ac:dyDescent="0.25">
      <c r="A1832" t="str">
        <f>IF(SUM('A4'!S1863:X1863)=6,'Angaben KH-Standort'!$D$25,"")</f>
        <v/>
      </c>
      <c r="B1832" t="str">
        <f>IF(SUM('A4'!S1863:X1863)=6,'Angaben KH-Standort'!$D$26,"")</f>
        <v/>
      </c>
      <c r="C1832" t="str">
        <f>IF(SUM('A4'!S1863:X1863)=6,'Angaben KH-Standort'!$D$12,"")</f>
        <v/>
      </c>
      <c r="D1832" t="str">
        <f>IF(SUM('A4'!S1863:X1863)=6,'A1'!$F$14,"")</f>
        <v/>
      </c>
      <c r="E1832" t="str">
        <f>IF(SUM('A4'!S1863:X1863)=6,'A4'!C1863,"")</f>
        <v/>
      </c>
      <c r="F1832" t="str">
        <f>IF(SUM('A4'!S1863:X1863)=6,'A4'!D1863,"")</f>
        <v/>
      </c>
      <c r="G1832" t="str">
        <f>IF(SUM('A4'!S1863:X1863)=6,'A4'!E1863,"")</f>
        <v/>
      </c>
      <c r="H1832" t="str">
        <f>IF(SUM('A4'!S1863:X1863)=6,'A4'!F1863,"")</f>
        <v/>
      </c>
      <c r="I1832" t="str">
        <f>IF(SUM('A4'!S1863:X1863)=6,'A4'!G1863,"")</f>
        <v/>
      </c>
      <c r="J1832" s="308" t="str">
        <f>IF(SUM('A4'!S1863:X1863)=6,'A4'!H1863,"")</f>
        <v/>
      </c>
    </row>
    <row r="1833" spans="1:10" x14ac:dyDescent="0.25">
      <c r="A1833" t="str">
        <f>IF(SUM('A4'!S1864:X1864)=6,'Angaben KH-Standort'!$D$25,"")</f>
        <v/>
      </c>
      <c r="B1833" t="str">
        <f>IF(SUM('A4'!S1864:X1864)=6,'Angaben KH-Standort'!$D$26,"")</f>
        <v/>
      </c>
      <c r="C1833" t="str">
        <f>IF(SUM('A4'!S1864:X1864)=6,'Angaben KH-Standort'!$D$12,"")</f>
        <v/>
      </c>
      <c r="D1833" t="str">
        <f>IF(SUM('A4'!S1864:X1864)=6,'A1'!$F$14,"")</f>
        <v/>
      </c>
      <c r="E1833" t="str">
        <f>IF(SUM('A4'!S1864:X1864)=6,'A4'!C1864,"")</f>
        <v/>
      </c>
      <c r="F1833" t="str">
        <f>IF(SUM('A4'!S1864:X1864)=6,'A4'!D1864,"")</f>
        <v/>
      </c>
      <c r="G1833" t="str">
        <f>IF(SUM('A4'!S1864:X1864)=6,'A4'!E1864,"")</f>
        <v/>
      </c>
      <c r="H1833" t="str">
        <f>IF(SUM('A4'!S1864:X1864)=6,'A4'!F1864,"")</f>
        <v/>
      </c>
      <c r="I1833" t="str">
        <f>IF(SUM('A4'!S1864:X1864)=6,'A4'!G1864,"")</f>
        <v/>
      </c>
      <c r="J1833" s="308" t="str">
        <f>IF(SUM('A4'!S1864:X1864)=6,'A4'!H1864,"")</f>
        <v/>
      </c>
    </row>
    <row r="1834" spans="1:10" x14ac:dyDescent="0.25">
      <c r="A1834" t="str">
        <f>IF(SUM('A4'!S1865:X1865)=6,'Angaben KH-Standort'!$D$25,"")</f>
        <v/>
      </c>
      <c r="B1834" t="str">
        <f>IF(SUM('A4'!S1865:X1865)=6,'Angaben KH-Standort'!$D$26,"")</f>
        <v/>
      </c>
      <c r="C1834" t="str">
        <f>IF(SUM('A4'!S1865:X1865)=6,'Angaben KH-Standort'!$D$12,"")</f>
        <v/>
      </c>
      <c r="D1834" t="str">
        <f>IF(SUM('A4'!S1865:X1865)=6,'A1'!$F$14,"")</f>
        <v/>
      </c>
      <c r="E1834" t="str">
        <f>IF(SUM('A4'!S1865:X1865)=6,'A4'!C1865,"")</f>
        <v/>
      </c>
      <c r="F1834" t="str">
        <f>IF(SUM('A4'!S1865:X1865)=6,'A4'!D1865,"")</f>
        <v/>
      </c>
      <c r="G1834" t="str">
        <f>IF(SUM('A4'!S1865:X1865)=6,'A4'!E1865,"")</f>
        <v/>
      </c>
      <c r="H1834" t="str">
        <f>IF(SUM('A4'!S1865:X1865)=6,'A4'!F1865,"")</f>
        <v/>
      </c>
      <c r="I1834" t="str">
        <f>IF(SUM('A4'!S1865:X1865)=6,'A4'!G1865,"")</f>
        <v/>
      </c>
      <c r="J1834" s="308" t="str">
        <f>IF(SUM('A4'!S1865:X1865)=6,'A4'!H1865,"")</f>
        <v/>
      </c>
    </row>
    <row r="1835" spans="1:10" x14ac:dyDescent="0.25">
      <c r="A1835" t="str">
        <f>IF(SUM('A4'!S1866:X1866)=6,'Angaben KH-Standort'!$D$25,"")</f>
        <v/>
      </c>
      <c r="B1835" t="str">
        <f>IF(SUM('A4'!S1866:X1866)=6,'Angaben KH-Standort'!$D$26,"")</f>
        <v/>
      </c>
      <c r="C1835" t="str">
        <f>IF(SUM('A4'!S1866:X1866)=6,'Angaben KH-Standort'!$D$12,"")</f>
        <v/>
      </c>
      <c r="D1835" t="str">
        <f>IF(SUM('A4'!S1866:X1866)=6,'A1'!$F$14,"")</f>
        <v/>
      </c>
      <c r="E1835" t="str">
        <f>IF(SUM('A4'!S1866:X1866)=6,'A4'!C1866,"")</f>
        <v/>
      </c>
      <c r="F1835" t="str">
        <f>IF(SUM('A4'!S1866:X1866)=6,'A4'!D1866,"")</f>
        <v/>
      </c>
      <c r="G1835" t="str">
        <f>IF(SUM('A4'!S1866:X1866)=6,'A4'!E1866,"")</f>
        <v/>
      </c>
      <c r="H1835" t="str">
        <f>IF(SUM('A4'!S1866:X1866)=6,'A4'!F1866,"")</f>
        <v/>
      </c>
      <c r="I1835" t="str">
        <f>IF(SUM('A4'!S1866:X1866)=6,'A4'!G1866,"")</f>
        <v/>
      </c>
      <c r="J1835" s="308" t="str">
        <f>IF(SUM('A4'!S1866:X1866)=6,'A4'!H1866,"")</f>
        <v/>
      </c>
    </row>
    <row r="1836" spans="1:10" x14ac:dyDescent="0.25">
      <c r="A1836" t="str">
        <f>IF(SUM('A4'!S1867:X1867)=6,'Angaben KH-Standort'!$D$25,"")</f>
        <v/>
      </c>
      <c r="B1836" t="str">
        <f>IF(SUM('A4'!S1867:X1867)=6,'Angaben KH-Standort'!$D$26,"")</f>
        <v/>
      </c>
      <c r="C1836" t="str">
        <f>IF(SUM('A4'!S1867:X1867)=6,'Angaben KH-Standort'!$D$12,"")</f>
        <v/>
      </c>
      <c r="D1836" t="str">
        <f>IF(SUM('A4'!S1867:X1867)=6,'A1'!$F$14,"")</f>
        <v/>
      </c>
      <c r="E1836" t="str">
        <f>IF(SUM('A4'!S1867:X1867)=6,'A4'!C1867,"")</f>
        <v/>
      </c>
      <c r="F1836" t="str">
        <f>IF(SUM('A4'!S1867:X1867)=6,'A4'!D1867,"")</f>
        <v/>
      </c>
      <c r="G1836" t="str">
        <f>IF(SUM('A4'!S1867:X1867)=6,'A4'!E1867,"")</f>
        <v/>
      </c>
      <c r="H1836" t="str">
        <f>IF(SUM('A4'!S1867:X1867)=6,'A4'!F1867,"")</f>
        <v/>
      </c>
      <c r="I1836" t="str">
        <f>IF(SUM('A4'!S1867:X1867)=6,'A4'!G1867,"")</f>
        <v/>
      </c>
      <c r="J1836" s="308" t="str">
        <f>IF(SUM('A4'!S1867:X1867)=6,'A4'!H1867,"")</f>
        <v/>
      </c>
    </row>
    <row r="1837" spans="1:10" x14ac:dyDescent="0.25">
      <c r="A1837" t="str">
        <f>IF(SUM('A4'!S1868:X1868)=6,'Angaben KH-Standort'!$D$25,"")</f>
        <v/>
      </c>
      <c r="B1837" t="str">
        <f>IF(SUM('A4'!S1868:X1868)=6,'Angaben KH-Standort'!$D$26,"")</f>
        <v/>
      </c>
      <c r="C1837" t="str">
        <f>IF(SUM('A4'!S1868:X1868)=6,'Angaben KH-Standort'!$D$12,"")</f>
        <v/>
      </c>
      <c r="D1837" t="str">
        <f>IF(SUM('A4'!S1868:X1868)=6,'A1'!$F$14,"")</f>
        <v/>
      </c>
      <c r="E1837" t="str">
        <f>IF(SUM('A4'!S1868:X1868)=6,'A4'!C1868,"")</f>
        <v/>
      </c>
      <c r="F1837" t="str">
        <f>IF(SUM('A4'!S1868:X1868)=6,'A4'!D1868,"")</f>
        <v/>
      </c>
      <c r="G1837" t="str">
        <f>IF(SUM('A4'!S1868:X1868)=6,'A4'!E1868,"")</f>
        <v/>
      </c>
      <c r="H1837" t="str">
        <f>IF(SUM('A4'!S1868:X1868)=6,'A4'!F1868,"")</f>
        <v/>
      </c>
      <c r="I1837" t="str">
        <f>IF(SUM('A4'!S1868:X1868)=6,'A4'!G1868,"")</f>
        <v/>
      </c>
      <c r="J1837" s="308" t="str">
        <f>IF(SUM('A4'!S1868:X1868)=6,'A4'!H1868,"")</f>
        <v/>
      </c>
    </row>
    <row r="1838" spans="1:10" x14ac:dyDescent="0.25">
      <c r="A1838" t="str">
        <f>IF(SUM('A4'!S1869:X1869)=6,'Angaben KH-Standort'!$D$25,"")</f>
        <v/>
      </c>
      <c r="B1838" t="str">
        <f>IF(SUM('A4'!S1869:X1869)=6,'Angaben KH-Standort'!$D$26,"")</f>
        <v/>
      </c>
      <c r="C1838" t="str">
        <f>IF(SUM('A4'!S1869:X1869)=6,'Angaben KH-Standort'!$D$12,"")</f>
        <v/>
      </c>
      <c r="D1838" t="str">
        <f>IF(SUM('A4'!S1869:X1869)=6,'A1'!$F$14,"")</f>
        <v/>
      </c>
      <c r="E1838" t="str">
        <f>IF(SUM('A4'!S1869:X1869)=6,'A4'!C1869,"")</f>
        <v/>
      </c>
      <c r="F1838" t="str">
        <f>IF(SUM('A4'!S1869:X1869)=6,'A4'!D1869,"")</f>
        <v/>
      </c>
      <c r="G1838" t="str">
        <f>IF(SUM('A4'!S1869:X1869)=6,'A4'!E1869,"")</f>
        <v/>
      </c>
      <c r="H1838" t="str">
        <f>IF(SUM('A4'!S1869:X1869)=6,'A4'!F1869,"")</f>
        <v/>
      </c>
      <c r="I1838" t="str">
        <f>IF(SUM('A4'!S1869:X1869)=6,'A4'!G1869,"")</f>
        <v/>
      </c>
      <c r="J1838" s="308" t="str">
        <f>IF(SUM('A4'!S1869:X1869)=6,'A4'!H1869,"")</f>
        <v/>
      </c>
    </row>
    <row r="1839" spans="1:10" x14ac:dyDescent="0.25">
      <c r="A1839" t="str">
        <f>IF(SUM('A4'!S1870:X1870)=6,'Angaben KH-Standort'!$D$25,"")</f>
        <v/>
      </c>
      <c r="B1839" t="str">
        <f>IF(SUM('A4'!S1870:X1870)=6,'Angaben KH-Standort'!$D$26,"")</f>
        <v/>
      </c>
      <c r="C1839" t="str">
        <f>IF(SUM('A4'!S1870:X1870)=6,'Angaben KH-Standort'!$D$12,"")</f>
        <v/>
      </c>
      <c r="D1839" t="str">
        <f>IF(SUM('A4'!S1870:X1870)=6,'A1'!$F$14,"")</f>
        <v/>
      </c>
      <c r="E1839" t="str">
        <f>IF(SUM('A4'!S1870:X1870)=6,'A4'!C1870,"")</f>
        <v/>
      </c>
      <c r="F1839" t="str">
        <f>IF(SUM('A4'!S1870:X1870)=6,'A4'!D1870,"")</f>
        <v/>
      </c>
      <c r="G1839" t="str">
        <f>IF(SUM('A4'!S1870:X1870)=6,'A4'!E1870,"")</f>
        <v/>
      </c>
      <c r="H1839" t="str">
        <f>IF(SUM('A4'!S1870:X1870)=6,'A4'!F1870,"")</f>
        <v/>
      </c>
      <c r="I1839" t="str">
        <f>IF(SUM('A4'!S1870:X1870)=6,'A4'!G1870,"")</f>
        <v/>
      </c>
      <c r="J1839" s="308" t="str">
        <f>IF(SUM('A4'!S1870:X1870)=6,'A4'!H1870,"")</f>
        <v/>
      </c>
    </row>
    <row r="1840" spans="1:10" x14ac:dyDescent="0.25">
      <c r="A1840" t="str">
        <f>IF(SUM('A4'!S1871:X1871)=6,'Angaben KH-Standort'!$D$25,"")</f>
        <v/>
      </c>
      <c r="B1840" t="str">
        <f>IF(SUM('A4'!S1871:X1871)=6,'Angaben KH-Standort'!$D$26,"")</f>
        <v/>
      </c>
      <c r="C1840" t="str">
        <f>IF(SUM('A4'!S1871:X1871)=6,'Angaben KH-Standort'!$D$12,"")</f>
        <v/>
      </c>
      <c r="D1840" t="str">
        <f>IF(SUM('A4'!S1871:X1871)=6,'A1'!$F$14,"")</f>
        <v/>
      </c>
      <c r="E1840" t="str">
        <f>IF(SUM('A4'!S1871:X1871)=6,'A4'!C1871,"")</f>
        <v/>
      </c>
      <c r="F1840" t="str">
        <f>IF(SUM('A4'!S1871:X1871)=6,'A4'!D1871,"")</f>
        <v/>
      </c>
      <c r="G1840" t="str">
        <f>IF(SUM('A4'!S1871:X1871)=6,'A4'!E1871,"")</f>
        <v/>
      </c>
      <c r="H1840" t="str">
        <f>IF(SUM('A4'!S1871:X1871)=6,'A4'!F1871,"")</f>
        <v/>
      </c>
      <c r="I1840" t="str">
        <f>IF(SUM('A4'!S1871:X1871)=6,'A4'!G1871,"")</f>
        <v/>
      </c>
      <c r="J1840" s="308" t="str">
        <f>IF(SUM('A4'!S1871:X1871)=6,'A4'!H1871,"")</f>
        <v/>
      </c>
    </row>
    <row r="1841" spans="1:10" x14ac:dyDescent="0.25">
      <c r="A1841" t="str">
        <f>IF(SUM('A4'!S1872:X1872)=6,'Angaben KH-Standort'!$D$25,"")</f>
        <v/>
      </c>
      <c r="B1841" t="str">
        <f>IF(SUM('A4'!S1872:X1872)=6,'Angaben KH-Standort'!$D$26,"")</f>
        <v/>
      </c>
      <c r="C1841" t="str">
        <f>IF(SUM('A4'!S1872:X1872)=6,'Angaben KH-Standort'!$D$12,"")</f>
        <v/>
      </c>
      <c r="D1841" t="str">
        <f>IF(SUM('A4'!S1872:X1872)=6,'A1'!$F$14,"")</f>
        <v/>
      </c>
      <c r="E1841" t="str">
        <f>IF(SUM('A4'!S1872:X1872)=6,'A4'!C1872,"")</f>
        <v/>
      </c>
      <c r="F1841" t="str">
        <f>IF(SUM('A4'!S1872:X1872)=6,'A4'!D1872,"")</f>
        <v/>
      </c>
      <c r="G1841" t="str">
        <f>IF(SUM('A4'!S1872:X1872)=6,'A4'!E1872,"")</f>
        <v/>
      </c>
      <c r="H1841" t="str">
        <f>IF(SUM('A4'!S1872:X1872)=6,'A4'!F1872,"")</f>
        <v/>
      </c>
      <c r="I1841" t="str">
        <f>IF(SUM('A4'!S1872:X1872)=6,'A4'!G1872,"")</f>
        <v/>
      </c>
      <c r="J1841" s="308" t="str">
        <f>IF(SUM('A4'!S1872:X1872)=6,'A4'!H1872,"")</f>
        <v/>
      </c>
    </row>
    <row r="1842" spans="1:10" x14ac:dyDescent="0.25">
      <c r="A1842" t="str">
        <f>IF(SUM('A4'!S1873:X1873)=6,'Angaben KH-Standort'!$D$25,"")</f>
        <v/>
      </c>
      <c r="B1842" t="str">
        <f>IF(SUM('A4'!S1873:X1873)=6,'Angaben KH-Standort'!$D$26,"")</f>
        <v/>
      </c>
      <c r="C1842" t="str">
        <f>IF(SUM('A4'!S1873:X1873)=6,'Angaben KH-Standort'!$D$12,"")</f>
        <v/>
      </c>
      <c r="D1842" t="str">
        <f>IF(SUM('A4'!S1873:X1873)=6,'A1'!$F$14,"")</f>
        <v/>
      </c>
      <c r="E1842" t="str">
        <f>IF(SUM('A4'!S1873:X1873)=6,'A4'!C1873,"")</f>
        <v/>
      </c>
      <c r="F1842" t="str">
        <f>IF(SUM('A4'!S1873:X1873)=6,'A4'!D1873,"")</f>
        <v/>
      </c>
      <c r="G1842" t="str">
        <f>IF(SUM('A4'!S1873:X1873)=6,'A4'!E1873,"")</f>
        <v/>
      </c>
      <c r="H1842" t="str">
        <f>IF(SUM('A4'!S1873:X1873)=6,'A4'!F1873,"")</f>
        <v/>
      </c>
      <c r="I1842" t="str">
        <f>IF(SUM('A4'!S1873:X1873)=6,'A4'!G1873,"")</f>
        <v/>
      </c>
      <c r="J1842" s="308" t="str">
        <f>IF(SUM('A4'!S1873:X1873)=6,'A4'!H1873,"")</f>
        <v/>
      </c>
    </row>
    <row r="1843" spans="1:10" x14ac:dyDescent="0.25">
      <c r="A1843" t="str">
        <f>IF(SUM('A4'!S1874:X1874)=6,'Angaben KH-Standort'!$D$25,"")</f>
        <v/>
      </c>
      <c r="B1843" t="str">
        <f>IF(SUM('A4'!S1874:X1874)=6,'Angaben KH-Standort'!$D$26,"")</f>
        <v/>
      </c>
      <c r="C1843" t="str">
        <f>IF(SUM('A4'!S1874:X1874)=6,'Angaben KH-Standort'!$D$12,"")</f>
        <v/>
      </c>
      <c r="D1843" t="str">
        <f>IF(SUM('A4'!S1874:X1874)=6,'A1'!$F$14,"")</f>
        <v/>
      </c>
      <c r="E1843" t="str">
        <f>IF(SUM('A4'!S1874:X1874)=6,'A4'!C1874,"")</f>
        <v/>
      </c>
      <c r="F1843" t="str">
        <f>IF(SUM('A4'!S1874:X1874)=6,'A4'!D1874,"")</f>
        <v/>
      </c>
      <c r="G1843" t="str">
        <f>IF(SUM('A4'!S1874:X1874)=6,'A4'!E1874,"")</f>
        <v/>
      </c>
      <c r="H1843" t="str">
        <f>IF(SUM('A4'!S1874:X1874)=6,'A4'!F1874,"")</f>
        <v/>
      </c>
      <c r="I1843" t="str">
        <f>IF(SUM('A4'!S1874:X1874)=6,'A4'!G1874,"")</f>
        <v/>
      </c>
      <c r="J1843" s="308" t="str">
        <f>IF(SUM('A4'!S1874:X1874)=6,'A4'!H1874,"")</f>
        <v/>
      </c>
    </row>
    <row r="1844" spans="1:10" x14ac:dyDescent="0.25">
      <c r="A1844" t="str">
        <f>IF(SUM('A4'!S1875:X1875)=6,'Angaben KH-Standort'!$D$25,"")</f>
        <v/>
      </c>
      <c r="B1844" t="str">
        <f>IF(SUM('A4'!S1875:X1875)=6,'Angaben KH-Standort'!$D$26,"")</f>
        <v/>
      </c>
      <c r="C1844" t="str">
        <f>IF(SUM('A4'!S1875:X1875)=6,'Angaben KH-Standort'!$D$12,"")</f>
        <v/>
      </c>
      <c r="D1844" t="str">
        <f>IF(SUM('A4'!S1875:X1875)=6,'A1'!$F$14,"")</f>
        <v/>
      </c>
      <c r="E1844" t="str">
        <f>IF(SUM('A4'!S1875:X1875)=6,'A4'!C1875,"")</f>
        <v/>
      </c>
      <c r="F1844" t="str">
        <f>IF(SUM('A4'!S1875:X1875)=6,'A4'!D1875,"")</f>
        <v/>
      </c>
      <c r="G1844" t="str">
        <f>IF(SUM('A4'!S1875:X1875)=6,'A4'!E1875,"")</f>
        <v/>
      </c>
      <c r="H1844" t="str">
        <f>IF(SUM('A4'!S1875:X1875)=6,'A4'!F1875,"")</f>
        <v/>
      </c>
      <c r="I1844" t="str">
        <f>IF(SUM('A4'!S1875:X1875)=6,'A4'!G1875,"")</f>
        <v/>
      </c>
      <c r="J1844" s="308" t="str">
        <f>IF(SUM('A4'!S1875:X1875)=6,'A4'!H1875,"")</f>
        <v/>
      </c>
    </row>
    <row r="1845" spans="1:10" x14ac:dyDescent="0.25">
      <c r="A1845" t="str">
        <f>IF(SUM('A4'!S1876:X1876)=6,'Angaben KH-Standort'!$D$25,"")</f>
        <v/>
      </c>
      <c r="B1845" t="str">
        <f>IF(SUM('A4'!S1876:X1876)=6,'Angaben KH-Standort'!$D$26,"")</f>
        <v/>
      </c>
      <c r="C1845" t="str">
        <f>IF(SUM('A4'!S1876:X1876)=6,'Angaben KH-Standort'!$D$12,"")</f>
        <v/>
      </c>
      <c r="D1845" t="str">
        <f>IF(SUM('A4'!S1876:X1876)=6,'A1'!$F$14,"")</f>
        <v/>
      </c>
      <c r="E1845" t="str">
        <f>IF(SUM('A4'!S1876:X1876)=6,'A4'!C1876,"")</f>
        <v/>
      </c>
      <c r="F1845" t="str">
        <f>IF(SUM('A4'!S1876:X1876)=6,'A4'!D1876,"")</f>
        <v/>
      </c>
      <c r="G1845" t="str">
        <f>IF(SUM('A4'!S1876:X1876)=6,'A4'!E1876,"")</f>
        <v/>
      </c>
      <c r="H1845" t="str">
        <f>IF(SUM('A4'!S1876:X1876)=6,'A4'!F1876,"")</f>
        <v/>
      </c>
      <c r="I1845" t="str">
        <f>IF(SUM('A4'!S1876:X1876)=6,'A4'!G1876,"")</f>
        <v/>
      </c>
      <c r="J1845" s="308" t="str">
        <f>IF(SUM('A4'!S1876:X1876)=6,'A4'!H1876,"")</f>
        <v/>
      </c>
    </row>
    <row r="1846" spans="1:10" x14ac:dyDescent="0.25">
      <c r="A1846" t="str">
        <f>IF(SUM('A4'!S1877:X1877)=6,'Angaben KH-Standort'!$D$25,"")</f>
        <v/>
      </c>
      <c r="B1846" t="str">
        <f>IF(SUM('A4'!S1877:X1877)=6,'Angaben KH-Standort'!$D$26,"")</f>
        <v/>
      </c>
      <c r="C1846" t="str">
        <f>IF(SUM('A4'!S1877:X1877)=6,'Angaben KH-Standort'!$D$12,"")</f>
        <v/>
      </c>
      <c r="D1846" t="str">
        <f>IF(SUM('A4'!S1877:X1877)=6,'A1'!$F$14,"")</f>
        <v/>
      </c>
      <c r="E1846" t="str">
        <f>IF(SUM('A4'!S1877:X1877)=6,'A4'!C1877,"")</f>
        <v/>
      </c>
      <c r="F1846" t="str">
        <f>IF(SUM('A4'!S1877:X1877)=6,'A4'!D1877,"")</f>
        <v/>
      </c>
      <c r="G1846" t="str">
        <f>IF(SUM('A4'!S1877:X1877)=6,'A4'!E1877,"")</f>
        <v/>
      </c>
      <c r="H1846" t="str">
        <f>IF(SUM('A4'!S1877:X1877)=6,'A4'!F1877,"")</f>
        <v/>
      </c>
      <c r="I1846" t="str">
        <f>IF(SUM('A4'!S1877:X1877)=6,'A4'!G1877,"")</f>
        <v/>
      </c>
      <c r="J1846" s="308" t="str">
        <f>IF(SUM('A4'!S1877:X1877)=6,'A4'!H1877,"")</f>
        <v/>
      </c>
    </row>
    <row r="1847" spans="1:10" x14ac:dyDescent="0.25">
      <c r="A1847" t="str">
        <f>IF(SUM('A4'!S1878:X1878)=6,'Angaben KH-Standort'!$D$25,"")</f>
        <v/>
      </c>
      <c r="B1847" t="str">
        <f>IF(SUM('A4'!S1878:X1878)=6,'Angaben KH-Standort'!$D$26,"")</f>
        <v/>
      </c>
      <c r="C1847" t="str">
        <f>IF(SUM('A4'!S1878:X1878)=6,'Angaben KH-Standort'!$D$12,"")</f>
        <v/>
      </c>
      <c r="D1847" t="str">
        <f>IF(SUM('A4'!S1878:X1878)=6,'A1'!$F$14,"")</f>
        <v/>
      </c>
      <c r="E1847" t="str">
        <f>IF(SUM('A4'!S1878:X1878)=6,'A4'!C1878,"")</f>
        <v/>
      </c>
      <c r="F1847" t="str">
        <f>IF(SUM('A4'!S1878:X1878)=6,'A4'!D1878,"")</f>
        <v/>
      </c>
      <c r="G1847" t="str">
        <f>IF(SUM('A4'!S1878:X1878)=6,'A4'!E1878,"")</f>
        <v/>
      </c>
      <c r="H1847" t="str">
        <f>IF(SUM('A4'!S1878:X1878)=6,'A4'!F1878,"")</f>
        <v/>
      </c>
      <c r="I1847" t="str">
        <f>IF(SUM('A4'!S1878:X1878)=6,'A4'!G1878,"")</f>
        <v/>
      </c>
      <c r="J1847" s="308" t="str">
        <f>IF(SUM('A4'!S1878:X1878)=6,'A4'!H1878,"")</f>
        <v/>
      </c>
    </row>
    <row r="1848" spans="1:10" x14ac:dyDescent="0.25">
      <c r="A1848" t="str">
        <f>IF(SUM('A4'!S1879:X1879)=6,'Angaben KH-Standort'!$D$25,"")</f>
        <v/>
      </c>
      <c r="B1848" t="str">
        <f>IF(SUM('A4'!S1879:X1879)=6,'Angaben KH-Standort'!$D$26,"")</f>
        <v/>
      </c>
      <c r="C1848" t="str">
        <f>IF(SUM('A4'!S1879:X1879)=6,'Angaben KH-Standort'!$D$12,"")</f>
        <v/>
      </c>
      <c r="D1848" t="str">
        <f>IF(SUM('A4'!S1879:X1879)=6,'A1'!$F$14,"")</f>
        <v/>
      </c>
      <c r="E1848" t="str">
        <f>IF(SUM('A4'!S1879:X1879)=6,'A4'!C1879,"")</f>
        <v/>
      </c>
      <c r="F1848" t="str">
        <f>IF(SUM('A4'!S1879:X1879)=6,'A4'!D1879,"")</f>
        <v/>
      </c>
      <c r="G1848" t="str">
        <f>IF(SUM('A4'!S1879:X1879)=6,'A4'!E1879,"")</f>
        <v/>
      </c>
      <c r="H1848" t="str">
        <f>IF(SUM('A4'!S1879:X1879)=6,'A4'!F1879,"")</f>
        <v/>
      </c>
      <c r="I1848" t="str">
        <f>IF(SUM('A4'!S1879:X1879)=6,'A4'!G1879,"")</f>
        <v/>
      </c>
      <c r="J1848" s="308" t="str">
        <f>IF(SUM('A4'!S1879:X1879)=6,'A4'!H1879,"")</f>
        <v/>
      </c>
    </row>
    <row r="1849" spans="1:10" x14ac:dyDescent="0.25">
      <c r="A1849" t="str">
        <f>IF(SUM('A4'!S1880:X1880)=6,'Angaben KH-Standort'!$D$25,"")</f>
        <v/>
      </c>
      <c r="B1849" t="str">
        <f>IF(SUM('A4'!S1880:X1880)=6,'Angaben KH-Standort'!$D$26,"")</f>
        <v/>
      </c>
      <c r="C1849" t="str">
        <f>IF(SUM('A4'!S1880:X1880)=6,'Angaben KH-Standort'!$D$12,"")</f>
        <v/>
      </c>
      <c r="D1849" t="str">
        <f>IF(SUM('A4'!S1880:X1880)=6,'A1'!$F$14,"")</f>
        <v/>
      </c>
      <c r="E1849" t="str">
        <f>IF(SUM('A4'!S1880:X1880)=6,'A4'!C1880,"")</f>
        <v/>
      </c>
      <c r="F1849" t="str">
        <f>IF(SUM('A4'!S1880:X1880)=6,'A4'!D1880,"")</f>
        <v/>
      </c>
      <c r="G1849" t="str">
        <f>IF(SUM('A4'!S1880:X1880)=6,'A4'!E1880,"")</f>
        <v/>
      </c>
      <c r="H1849" t="str">
        <f>IF(SUM('A4'!S1880:X1880)=6,'A4'!F1880,"")</f>
        <v/>
      </c>
      <c r="I1849" t="str">
        <f>IF(SUM('A4'!S1880:X1880)=6,'A4'!G1880,"")</f>
        <v/>
      </c>
      <c r="J1849" s="308" t="str">
        <f>IF(SUM('A4'!S1880:X1880)=6,'A4'!H1880,"")</f>
        <v/>
      </c>
    </row>
    <row r="1850" spans="1:10" x14ac:dyDescent="0.25">
      <c r="A1850" t="str">
        <f>IF(SUM('A4'!S1881:X1881)=6,'Angaben KH-Standort'!$D$25,"")</f>
        <v/>
      </c>
      <c r="B1850" t="str">
        <f>IF(SUM('A4'!S1881:X1881)=6,'Angaben KH-Standort'!$D$26,"")</f>
        <v/>
      </c>
      <c r="C1850" t="str">
        <f>IF(SUM('A4'!S1881:X1881)=6,'Angaben KH-Standort'!$D$12,"")</f>
        <v/>
      </c>
      <c r="D1850" t="str">
        <f>IF(SUM('A4'!S1881:X1881)=6,'A1'!$F$14,"")</f>
        <v/>
      </c>
      <c r="E1850" t="str">
        <f>IF(SUM('A4'!S1881:X1881)=6,'A4'!C1881,"")</f>
        <v/>
      </c>
      <c r="F1850" t="str">
        <f>IF(SUM('A4'!S1881:X1881)=6,'A4'!D1881,"")</f>
        <v/>
      </c>
      <c r="G1850" t="str">
        <f>IF(SUM('A4'!S1881:X1881)=6,'A4'!E1881,"")</f>
        <v/>
      </c>
      <c r="H1850" t="str">
        <f>IF(SUM('A4'!S1881:X1881)=6,'A4'!F1881,"")</f>
        <v/>
      </c>
      <c r="I1850" t="str">
        <f>IF(SUM('A4'!S1881:X1881)=6,'A4'!G1881,"")</f>
        <v/>
      </c>
      <c r="J1850" s="308" t="str">
        <f>IF(SUM('A4'!S1881:X1881)=6,'A4'!H1881,"")</f>
        <v/>
      </c>
    </row>
    <row r="1851" spans="1:10" x14ac:dyDescent="0.25">
      <c r="A1851" t="str">
        <f>IF(SUM('A4'!S1882:X1882)=6,'Angaben KH-Standort'!$D$25,"")</f>
        <v/>
      </c>
      <c r="B1851" t="str">
        <f>IF(SUM('A4'!S1882:X1882)=6,'Angaben KH-Standort'!$D$26,"")</f>
        <v/>
      </c>
      <c r="C1851" t="str">
        <f>IF(SUM('A4'!S1882:X1882)=6,'Angaben KH-Standort'!$D$12,"")</f>
        <v/>
      </c>
      <c r="D1851" t="str">
        <f>IF(SUM('A4'!S1882:X1882)=6,'A1'!$F$14,"")</f>
        <v/>
      </c>
      <c r="E1851" t="str">
        <f>IF(SUM('A4'!S1882:X1882)=6,'A4'!C1882,"")</f>
        <v/>
      </c>
      <c r="F1851" t="str">
        <f>IF(SUM('A4'!S1882:X1882)=6,'A4'!D1882,"")</f>
        <v/>
      </c>
      <c r="G1851" t="str">
        <f>IF(SUM('A4'!S1882:X1882)=6,'A4'!E1882,"")</f>
        <v/>
      </c>
      <c r="H1851" t="str">
        <f>IF(SUM('A4'!S1882:X1882)=6,'A4'!F1882,"")</f>
        <v/>
      </c>
      <c r="I1851" t="str">
        <f>IF(SUM('A4'!S1882:X1882)=6,'A4'!G1882,"")</f>
        <v/>
      </c>
      <c r="J1851" s="308" t="str">
        <f>IF(SUM('A4'!S1882:X1882)=6,'A4'!H1882,"")</f>
        <v/>
      </c>
    </row>
    <row r="1852" spans="1:10" x14ac:dyDescent="0.25">
      <c r="A1852" t="str">
        <f>IF(SUM('A4'!S1883:X1883)=6,'Angaben KH-Standort'!$D$25,"")</f>
        <v/>
      </c>
      <c r="B1852" t="str">
        <f>IF(SUM('A4'!S1883:X1883)=6,'Angaben KH-Standort'!$D$26,"")</f>
        <v/>
      </c>
      <c r="C1852" t="str">
        <f>IF(SUM('A4'!S1883:X1883)=6,'Angaben KH-Standort'!$D$12,"")</f>
        <v/>
      </c>
      <c r="D1852" t="str">
        <f>IF(SUM('A4'!S1883:X1883)=6,'A1'!$F$14,"")</f>
        <v/>
      </c>
      <c r="E1852" t="str">
        <f>IF(SUM('A4'!S1883:X1883)=6,'A4'!C1883,"")</f>
        <v/>
      </c>
      <c r="F1852" t="str">
        <f>IF(SUM('A4'!S1883:X1883)=6,'A4'!D1883,"")</f>
        <v/>
      </c>
      <c r="G1852" t="str">
        <f>IF(SUM('A4'!S1883:X1883)=6,'A4'!E1883,"")</f>
        <v/>
      </c>
      <c r="H1852" t="str">
        <f>IF(SUM('A4'!S1883:X1883)=6,'A4'!F1883,"")</f>
        <v/>
      </c>
      <c r="I1852" t="str">
        <f>IF(SUM('A4'!S1883:X1883)=6,'A4'!G1883,"")</f>
        <v/>
      </c>
      <c r="J1852" s="308" t="str">
        <f>IF(SUM('A4'!S1883:X1883)=6,'A4'!H1883,"")</f>
        <v/>
      </c>
    </row>
    <row r="1853" spans="1:10" x14ac:dyDescent="0.25">
      <c r="A1853" t="str">
        <f>IF(SUM('A4'!S1884:X1884)=6,'Angaben KH-Standort'!$D$25,"")</f>
        <v/>
      </c>
      <c r="B1853" t="str">
        <f>IF(SUM('A4'!S1884:X1884)=6,'Angaben KH-Standort'!$D$26,"")</f>
        <v/>
      </c>
      <c r="C1853" t="str">
        <f>IF(SUM('A4'!S1884:X1884)=6,'Angaben KH-Standort'!$D$12,"")</f>
        <v/>
      </c>
      <c r="D1853" t="str">
        <f>IF(SUM('A4'!S1884:X1884)=6,'A1'!$F$14,"")</f>
        <v/>
      </c>
      <c r="E1853" t="str">
        <f>IF(SUM('A4'!S1884:X1884)=6,'A4'!C1884,"")</f>
        <v/>
      </c>
      <c r="F1853" t="str">
        <f>IF(SUM('A4'!S1884:X1884)=6,'A4'!D1884,"")</f>
        <v/>
      </c>
      <c r="G1853" t="str">
        <f>IF(SUM('A4'!S1884:X1884)=6,'A4'!E1884,"")</f>
        <v/>
      </c>
      <c r="H1853" t="str">
        <f>IF(SUM('A4'!S1884:X1884)=6,'A4'!F1884,"")</f>
        <v/>
      </c>
      <c r="I1853" t="str">
        <f>IF(SUM('A4'!S1884:X1884)=6,'A4'!G1884,"")</f>
        <v/>
      </c>
      <c r="J1853" s="308" t="str">
        <f>IF(SUM('A4'!S1884:X1884)=6,'A4'!H1884,"")</f>
        <v/>
      </c>
    </row>
    <row r="1854" spans="1:10" x14ac:dyDescent="0.25">
      <c r="A1854" t="str">
        <f>IF(SUM('A4'!S1885:X1885)=6,'Angaben KH-Standort'!$D$25,"")</f>
        <v/>
      </c>
      <c r="B1854" t="str">
        <f>IF(SUM('A4'!S1885:X1885)=6,'Angaben KH-Standort'!$D$26,"")</f>
        <v/>
      </c>
      <c r="C1854" t="str">
        <f>IF(SUM('A4'!S1885:X1885)=6,'Angaben KH-Standort'!$D$12,"")</f>
        <v/>
      </c>
      <c r="D1854" t="str">
        <f>IF(SUM('A4'!S1885:X1885)=6,'A1'!$F$14,"")</f>
        <v/>
      </c>
      <c r="E1854" t="str">
        <f>IF(SUM('A4'!S1885:X1885)=6,'A4'!C1885,"")</f>
        <v/>
      </c>
      <c r="F1854" t="str">
        <f>IF(SUM('A4'!S1885:X1885)=6,'A4'!D1885,"")</f>
        <v/>
      </c>
      <c r="G1854" t="str">
        <f>IF(SUM('A4'!S1885:X1885)=6,'A4'!E1885,"")</f>
        <v/>
      </c>
      <c r="H1854" t="str">
        <f>IF(SUM('A4'!S1885:X1885)=6,'A4'!F1885,"")</f>
        <v/>
      </c>
      <c r="I1854" t="str">
        <f>IF(SUM('A4'!S1885:X1885)=6,'A4'!G1885,"")</f>
        <v/>
      </c>
      <c r="J1854" s="308" t="str">
        <f>IF(SUM('A4'!S1885:X1885)=6,'A4'!H1885,"")</f>
        <v/>
      </c>
    </row>
    <row r="1855" spans="1:10" x14ac:dyDescent="0.25">
      <c r="A1855" t="str">
        <f>IF(SUM('A4'!S1886:X1886)=6,'Angaben KH-Standort'!$D$25,"")</f>
        <v/>
      </c>
      <c r="B1855" t="str">
        <f>IF(SUM('A4'!S1886:X1886)=6,'Angaben KH-Standort'!$D$26,"")</f>
        <v/>
      </c>
      <c r="C1855" t="str">
        <f>IF(SUM('A4'!S1886:X1886)=6,'Angaben KH-Standort'!$D$12,"")</f>
        <v/>
      </c>
      <c r="D1855" t="str">
        <f>IF(SUM('A4'!S1886:X1886)=6,'A1'!$F$14,"")</f>
        <v/>
      </c>
      <c r="E1855" t="str">
        <f>IF(SUM('A4'!S1886:X1886)=6,'A4'!C1886,"")</f>
        <v/>
      </c>
      <c r="F1855" t="str">
        <f>IF(SUM('A4'!S1886:X1886)=6,'A4'!D1886,"")</f>
        <v/>
      </c>
      <c r="G1855" t="str">
        <f>IF(SUM('A4'!S1886:X1886)=6,'A4'!E1886,"")</f>
        <v/>
      </c>
      <c r="H1855" t="str">
        <f>IF(SUM('A4'!S1886:X1886)=6,'A4'!F1886,"")</f>
        <v/>
      </c>
      <c r="I1855" t="str">
        <f>IF(SUM('A4'!S1886:X1886)=6,'A4'!G1886,"")</f>
        <v/>
      </c>
      <c r="J1855" s="308" t="str">
        <f>IF(SUM('A4'!S1886:X1886)=6,'A4'!H1886,"")</f>
        <v/>
      </c>
    </row>
    <row r="1856" spans="1:10" x14ac:dyDescent="0.25">
      <c r="A1856" t="str">
        <f>IF(SUM('A4'!S1887:X1887)=6,'Angaben KH-Standort'!$D$25,"")</f>
        <v/>
      </c>
      <c r="B1856" t="str">
        <f>IF(SUM('A4'!S1887:X1887)=6,'Angaben KH-Standort'!$D$26,"")</f>
        <v/>
      </c>
      <c r="C1856" t="str">
        <f>IF(SUM('A4'!S1887:X1887)=6,'Angaben KH-Standort'!$D$12,"")</f>
        <v/>
      </c>
      <c r="D1856" t="str">
        <f>IF(SUM('A4'!S1887:X1887)=6,'A1'!$F$14,"")</f>
        <v/>
      </c>
      <c r="E1856" t="str">
        <f>IF(SUM('A4'!S1887:X1887)=6,'A4'!C1887,"")</f>
        <v/>
      </c>
      <c r="F1856" t="str">
        <f>IF(SUM('A4'!S1887:X1887)=6,'A4'!D1887,"")</f>
        <v/>
      </c>
      <c r="G1856" t="str">
        <f>IF(SUM('A4'!S1887:X1887)=6,'A4'!E1887,"")</f>
        <v/>
      </c>
      <c r="H1856" t="str">
        <f>IF(SUM('A4'!S1887:X1887)=6,'A4'!F1887,"")</f>
        <v/>
      </c>
      <c r="I1856" t="str">
        <f>IF(SUM('A4'!S1887:X1887)=6,'A4'!G1887,"")</f>
        <v/>
      </c>
      <c r="J1856" s="308" t="str">
        <f>IF(SUM('A4'!S1887:X1887)=6,'A4'!H1887,"")</f>
        <v/>
      </c>
    </row>
    <row r="1857" spans="1:10" x14ac:dyDescent="0.25">
      <c r="A1857" t="str">
        <f>IF(SUM('A4'!S1888:X1888)=6,'Angaben KH-Standort'!$D$25,"")</f>
        <v/>
      </c>
      <c r="B1857" t="str">
        <f>IF(SUM('A4'!S1888:X1888)=6,'Angaben KH-Standort'!$D$26,"")</f>
        <v/>
      </c>
      <c r="C1857" t="str">
        <f>IF(SUM('A4'!S1888:X1888)=6,'Angaben KH-Standort'!$D$12,"")</f>
        <v/>
      </c>
      <c r="D1857" t="str">
        <f>IF(SUM('A4'!S1888:X1888)=6,'A1'!$F$14,"")</f>
        <v/>
      </c>
      <c r="E1857" t="str">
        <f>IF(SUM('A4'!S1888:X1888)=6,'A4'!C1888,"")</f>
        <v/>
      </c>
      <c r="F1857" t="str">
        <f>IF(SUM('A4'!S1888:X1888)=6,'A4'!D1888,"")</f>
        <v/>
      </c>
      <c r="G1857" t="str">
        <f>IF(SUM('A4'!S1888:X1888)=6,'A4'!E1888,"")</f>
        <v/>
      </c>
      <c r="H1857" t="str">
        <f>IF(SUM('A4'!S1888:X1888)=6,'A4'!F1888,"")</f>
        <v/>
      </c>
      <c r="I1857" t="str">
        <f>IF(SUM('A4'!S1888:X1888)=6,'A4'!G1888,"")</f>
        <v/>
      </c>
      <c r="J1857" s="308" t="str">
        <f>IF(SUM('A4'!S1888:X1888)=6,'A4'!H1888,"")</f>
        <v/>
      </c>
    </row>
    <row r="1858" spans="1:10" x14ac:dyDescent="0.25">
      <c r="A1858" t="str">
        <f>IF(SUM('A4'!S1889:X1889)=6,'Angaben KH-Standort'!$D$25,"")</f>
        <v/>
      </c>
      <c r="B1858" t="str">
        <f>IF(SUM('A4'!S1889:X1889)=6,'Angaben KH-Standort'!$D$26,"")</f>
        <v/>
      </c>
      <c r="C1858" t="str">
        <f>IF(SUM('A4'!S1889:X1889)=6,'Angaben KH-Standort'!$D$12,"")</f>
        <v/>
      </c>
      <c r="D1858" t="str">
        <f>IF(SUM('A4'!S1889:X1889)=6,'A1'!$F$14,"")</f>
        <v/>
      </c>
      <c r="E1858" t="str">
        <f>IF(SUM('A4'!S1889:X1889)=6,'A4'!C1889,"")</f>
        <v/>
      </c>
      <c r="F1858" t="str">
        <f>IF(SUM('A4'!S1889:X1889)=6,'A4'!D1889,"")</f>
        <v/>
      </c>
      <c r="G1858" t="str">
        <f>IF(SUM('A4'!S1889:X1889)=6,'A4'!E1889,"")</f>
        <v/>
      </c>
      <c r="H1858" t="str">
        <f>IF(SUM('A4'!S1889:X1889)=6,'A4'!F1889,"")</f>
        <v/>
      </c>
      <c r="I1858" t="str">
        <f>IF(SUM('A4'!S1889:X1889)=6,'A4'!G1889,"")</f>
        <v/>
      </c>
      <c r="J1858" s="308" t="str">
        <f>IF(SUM('A4'!S1889:X1889)=6,'A4'!H1889,"")</f>
        <v/>
      </c>
    </row>
    <row r="1859" spans="1:10" x14ac:dyDescent="0.25">
      <c r="A1859" t="str">
        <f>IF(SUM('A4'!S1890:X1890)=6,'Angaben KH-Standort'!$D$25,"")</f>
        <v/>
      </c>
      <c r="B1859" t="str">
        <f>IF(SUM('A4'!S1890:X1890)=6,'Angaben KH-Standort'!$D$26,"")</f>
        <v/>
      </c>
      <c r="C1859" t="str">
        <f>IF(SUM('A4'!S1890:X1890)=6,'Angaben KH-Standort'!$D$12,"")</f>
        <v/>
      </c>
      <c r="D1859" t="str">
        <f>IF(SUM('A4'!S1890:X1890)=6,'A1'!$F$14,"")</f>
        <v/>
      </c>
      <c r="E1859" t="str">
        <f>IF(SUM('A4'!S1890:X1890)=6,'A4'!C1890,"")</f>
        <v/>
      </c>
      <c r="F1859" t="str">
        <f>IF(SUM('A4'!S1890:X1890)=6,'A4'!D1890,"")</f>
        <v/>
      </c>
      <c r="G1859" t="str">
        <f>IF(SUM('A4'!S1890:X1890)=6,'A4'!E1890,"")</f>
        <v/>
      </c>
      <c r="H1859" t="str">
        <f>IF(SUM('A4'!S1890:X1890)=6,'A4'!F1890,"")</f>
        <v/>
      </c>
      <c r="I1859" t="str">
        <f>IF(SUM('A4'!S1890:X1890)=6,'A4'!G1890,"")</f>
        <v/>
      </c>
      <c r="J1859" s="308" t="str">
        <f>IF(SUM('A4'!S1890:X1890)=6,'A4'!H1890,"")</f>
        <v/>
      </c>
    </row>
    <row r="1860" spans="1:10" x14ac:dyDescent="0.25">
      <c r="A1860" t="str">
        <f>IF(SUM('A4'!S1891:X1891)=6,'Angaben KH-Standort'!$D$25,"")</f>
        <v/>
      </c>
      <c r="B1860" t="str">
        <f>IF(SUM('A4'!S1891:X1891)=6,'Angaben KH-Standort'!$D$26,"")</f>
        <v/>
      </c>
      <c r="C1860" t="str">
        <f>IF(SUM('A4'!S1891:X1891)=6,'Angaben KH-Standort'!$D$12,"")</f>
        <v/>
      </c>
      <c r="D1860" t="str">
        <f>IF(SUM('A4'!S1891:X1891)=6,'A1'!$F$14,"")</f>
        <v/>
      </c>
      <c r="E1860" t="str">
        <f>IF(SUM('A4'!S1891:X1891)=6,'A4'!C1891,"")</f>
        <v/>
      </c>
      <c r="F1860" t="str">
        <f>IF(SUM('A4'!S1891:X1891)=6,'A4'!D1891,"")</f>
        <v/>
      </c>
      <c r="G1860" t="str">
        <f>IF(SUM('A4'!S1891:X1891)=6,'A4'!E1891,"")</f>
        <v/>
      </c>
      <c r="H1860" t="str">
        <f>IF(SUM('A4'!S1891:X1891)=6,'A4'!F1891,"")</f>
        <v/>
      </c>
      <c r="I1860" t="str">
        <f>IF(SUM('A4'!S1891:X1891)=6,'A4'!G1891,"")</f>
        <v/>
      </c>
      <c r="J1860" s="308" t="str">
        <f>IF(SUM('A4'!S1891:X1891)=6,'A4'!H1891,"")</f>
        <v/>
      </c>
    </row>
    <row r="1861" spans="1:10" x14ac:dyDescent="0.25">
      <c r="A1861" t="str">
        <f>IF(SUM('A4'!S1892:X1892)=6,'Angaben KH-Standort'!$D$25,"")</f>
        <v/>
      </c>
      <c r="B1861" t="str">
        <f>IF(SUM('A4'!S1892:X1892)=6,'Angaben KH-Standort'!$D$26,"")</f>
        <v/>
      </c>
      <c r="C1861" t="str">
        <f>IF(SUM('A4'!S1892:X1892)=6,'Angaben KH-Standort'!$D$12,"")</f>
        <v/>
      </c>
      <c r="D1861" t="str">
        <f>IF(SUM('A4'!S1892:X1892)=6,'A1'!$F$14,"")</f>
        <v/>
      </c>
      <c r="E1861" t="str">
        <f>IF(SUM('A4'!S1892:X1892)=6,'A4'!C1892,"")</f>
        <v/>
      </c>
      <c r="F1861" t="str">
        <f>IF(SUM('A4'!S1892:X1892)=6,'A4'!D1892,"")</f>
        <v/>
      </c>
      <c r="G1861" t="str">
        <f>IF(SUM('A4'!S1892:X1892)=6,'A4'!E1892,"")</f>
        <v/>
      </c>
      <c r="H1861" t="str">
        <f>IF(SUM('A4'!S1892:X1892)=6,'A4'!F1892,"")</f>
        <v/>
      </c>
      <c r="I1861" t="str">
        <f>IF(SUM('A4'!S1892:X1892)=6,'A4'!G1892,"")</f>
        <v/>
      </c>
      <c r="J1861" s="308" t="str">
        <f>IF(SUM('A4'!S1892:X1892)=6,'A4'!H1892,"")</f>
        <v/>
      </c>
    </row>
    <row r="1862" spans="1:10" x14ac:dyDescent="0.25">
      <c r="A1862" t="str">
        <f>IF(SUM('A4'!S1893:X1893)=6,'Angaben KH-Standort'!$D$25,"")</f>
        <v/>
      </c>
      <c r="B1862" t="str">
        <f>IF(SUM('A4'!S1893:X1893)=6,'Angaben KH-Standort'!$D$26,"")</f>
        <v/>
      </c>
      <c r="C1862" t="str">
        <f>IF(SUM('A4'!S1893:X1893)=6,'Angaben KH-Standort'!$D$12,"")</f>
        <v/>
      </c>
      <c r="D1862" t="str">
        <f>IF(SUM('A4'!S1893:X1893)=6,'A1'!$F$14,"")</f>
        <v/>
      </c>
      <c r="E1862" t="str">
        <f>IF(SUM('A4'!S1893:X1893)=6,'A4'!C1893,"")</f>
        <v/>
      </c>
      <c r="F1862" t="str">
        <f>IF(SUM('A4'!S1893:X1893)=6,'A4'!D1893,"")</f>
        <v/>
      </c>
      <c r="G1862" t="str">
        <f>IF(SUM('A4'!S1893:X1893)=6,'A4'!E1893,"")</f>
        <v/>
      </c>
      <c r="H1862" t="str">
        <f>IF(SUM('A4'!S1893:X1893)=6,'A4'!F1893,"")</f>
        <v/>
      </c>
      <c r="I1862" t="str">
        <f>IF(SUM('A4'!S1893:X1893)=6,'A4'!G1893,"")</f>
        <v/>
      </c>
      <c r="J1862" s="308" t="str">
        <f>IF(SUM('A4'!S1893:X1893)=6,'A4'!H1893,"")</f>
        <v/>
      </c>
    </row>
    <row r="1863" spans="1:10" x14ac:dyDescent="0.25">
      <c r="A1863" t="str">
        <f>IF(SUM('A4'!S1894:X1894)=6,'Angaben KH-Standort'!$D$25,"")</f>
        <v/>
      </c>
      <c r="B1863" t="str">
        <f>IF(SUM('A4'!S1894:X1894)=6,'Angaben KH-Standort'!$D$26,"")</f>
        <v/>
      </c>
      <c r="C1863" t="str">
        <f>IF(SUM('A4'!S1894:X1894)=6,'Angaben KH-Standort'!$D$12,"")</f>
        <v/>
      </c>
      <c r="D1863" t="str">
        <f>IF(SUM('A4'!S1894:X1894)=6,'A1'!$F$14,"")</f>
        <v/>
      </c>
      <c r="E1863" t="str">
        <f>IF(SUM('A4'!S1894:X1894)=6,'A4'!C1894,"")</f>
        <v/>
      </c>
      <c r="F1863" t="str">
        <f>IF(SUM('A4'!S1894:X1894)=6,'A4'!D1894,"")</f>
        <v/>
      </c>
      <c r="G1863" t="str">
        <f>IF(SUM('A4'!S1894:X1894)=6,'A4'!E1894,"")</f>
        <v/>
      </c>
      <c r="H1863" t="str">
        <f>IF(SUM('A4'!S1894:X1894)=6,'A4'!F1894,"")</f>
        <v/>
      </c>
      <c r="I1863" t="str">
        <f>IF(SUM('A4'!S1894:X1894)=6,'A4'!G1894,"")</f>
        <v/>
      </c>
      <c r="J1863" s="308" t="str">
        <f>IF(SUM('A4'!S1894:X1894)=6,'A4'!H1894,"")</f>
        <v/>
      </c>
    </row>
    <row r="1864" spans="1:10" x14ac:dyDescent="0.25">
      <c r="A1864" t="str">
        <f>IF(SUM('A4'!S1895:X1895)=6,'Angaben KH-Standort'!$D$25,"")</f>
        <v/>
      </c>
      <c r="B1864" t="str">
        <f>IF(SUM('A4'!S1895:X1895)=6,'Angaben KH-Standort'!$D$26,"")</f>
        <v/>
      </c>
      <c r="C1864" t="str">
        <f>IF(SUM('A4'!S1895:X1895)=6,'Angaben KH-Standort'!$D$12,"")</f>
        <v/>
      </c>
      <c r="D1864" t="str">
        <f>IF(SUM('A4'!S1895:X1895)=6,'A1'!$F$14,"")</f>
        <v/>
      </c>
      <c r="E1864" t="str">
        <f>IF(SUM('A4'!S1895:X1895)=6,'A4'!C1895,"")</f>
        <v/>
      </c>
      <c r="F1864" t="str">
        <f>IF(SUM('A4'!S1895:X1895)=6,'A4'!D1895,"")</f>
        <v/>
      </c>
      <c r="G1864" t="str">
        <f>IF(SUM('A4'!S1895:X1895)=6,'A4'!E1895,"")</f>
        <v/>
      </c>
      <c r="H1864" t="str">
        <f>IF(SUM('A4'!S1895:X1895)=6,'A4'!F1895,"")</f>
        <v/>
      </c>
      <c r="I1864" t="str">
        <f>IF(SUM('A4'!S1895:X1895)=6,'A4'!G1895,"")</f>
        <v/>
      </c>
      <c r="J1864" s="308" t="str">
        <f>IF(SUM('A4'!S1895:X1895)=6,'A4'!H1895,"")</f>
        <v/>
      </c>
    </row>
    <row r="1865" spans="1:10" x14ac:dyDescent="0.25">
      <c r="A1865" t="str">
        <f>IF(SUM('A4'!S1896:X1896)=6,'Angaben KH-Standort'!$D$25,"")</f>
        <v/>
      </c>
      <c r="B1865" t="str">
        <f>IF(SUM('A4'!S1896:X1896)=6,'Angaben KH-Standort'!$D$26,"")</f>
        <v/>
      </c>
      <c r="C1865" t="str">
        <f>IF(SUM('A4'!S1896:X1896)=6,'Angaben KH-Standort'!$D$12,"")</f>
        <v/>
      </c>
      <c r="D1865" t="str">
        <f>IF(SUM('A4'!S1896:X1896)=6,'A1'!$F$14,"")</f>
        <v/>
      </c>
      <c r="E1865" t="str">
        <f>IF(SUM('A4'!S1896:X1896)=6,'A4'!C1896,"")</f>
        <v/>
      </c>
      <c r="F1865" t="str">
        <f>IF(SUM('A4'!S1896:X1896)=6,'A4'!D1896,"")</f>
        <v/>
      </c>
      <c r="G1865" t="str">
        <f>IF(SUM('A4'!S1896:X1896)=6,'A4'!E1896,"")</f>
        <v/>
      </c>
      <c r="H1865" t="str">
        <f>IF(SUM('A4'!S1896:X1896)=6,'A4'!F1896,"")</f>
        <v/>
      </c>
      <c r="I1865" t="str">
        <f>IF(SUM('A4'!S1896:X1896)=6,'A4'!G1896,"")</f>
        <v/>
      </c>
      <c r="J1865" s="308" t="str">
        <f>IF(SUM('A4'!S1896:X1896)=6,'A4'!H1896,"")</f>
        <v/>
      </c>
    </row>
    <row r="1866" spans="1:10" x14ac:dyDescent="0.25">
      <c r="A1866" t="str">
        <f>IF(SUM('A4'!S1897:X1897)=6,'Angaben KH-Standort'!$D$25,"")</f>
        <v/>
      </c>
      <c r="B1866" t="str">
        <f>IF(SUM('A4'!S1897:X1897)=6,'Angaben KH-Standort'!$D$26,"")</f>
        <v/>
      </c>
      <c r="C1866" t="str">
        <f>IF(SUM('A4'!S1897:X1897)=6,'Angaben KH-Standort'!$D$12,"")</f>
        <v/>
      </c>
      <c r="D1866" t="str">
        <f>IF(SUM('A4'!S1897:X1897)=6,'A1'!$F$14,"")</f>
        <v/>
      </c>
      <c r="E1866" t="str">
        <f>IF(SUM('A4'!S1897:X1897)=6,'A4'!C1897,"")</f>
        <v/>
      </c>
      <c r="F1866" t="str">
        <f>IF(SUM('A4'!S1897:X1897)=6,'A4'!D1897,"")</f>
        <v/>
      </c>
      <c r="G1866" t="str">
        <f>IF(SUM('A4'!S1897:X1897)=6,'A4'!E1897,"")</f>
        <v/>
      </c>
      <c r="H1866" t="str">
        <f>IF(SUM('A4'!S1897:X1897)=6,'A4'!F1897,"")</f>
        <v/>
      </c>
      <c r="I1866" t="str">
        <f>IF(SUM('A4'!S1897:X1897)=6,'A4'!G1897,"")</f>
        <v/>
      </c>
      <c r="J1866" s="308" t="str">
        <f>IF(SUM('A4'!S1897:X1897)=6,'A4'!H1897,"")</f>
        <v/>
      </c>
    </row>
    <row r="1867" spans="1:10" x14ac:dyDescent="0.25">
      <c r="A1867" t="str">
        <f>IF(SUM('A4'!S1898:X1898)=6,'Angaben KH-Standort'!$D$25,"")</f>
        <v/>
      </c>
      <c r="B1867" t="str">
        <f>IF(SUM('A4'!S1898:X1898)=6,'Angaben KH-Standort'!$D$26,"")</f>
        <v/>
      </c>
      <c r="C1867" t="str">
        <f>IF(SUM('A4'!S1898:X1898)=6,'Angaben KH-Standort'!$D$12,"")</f>
        <v/>
      </c>
      <c r="D1867" t="str">
        <f>IF(SUM('A4'!S1898:X1898)=6,'A1'!$F$14,"")</f>
        <v/>
      </c>
      <c r="E1867" t="str">
        <f>IF(SUM('A4'!S1898:X1898)=6,'A4'!C1898,"")</f>
        <v/>
      </c>
      <c r="F1867" t="str">
        <f>IF(SUM('A4'!S1898:X1898)=6,'A4'!D1898,"")</f>
        <v/>
      </c>
      <c r="G1867" t="str">
        <f>IF(SUM('A4'!S1898:X1898)=6,'A4'!E1898,"")</f>
        <v/>
      </c>
      <c r="H1867" t="str">
        <f>IF(SUM('A4'!S1898:X1898)=6,'A4'!F1898,"")</f>
        <v/>
      </c>
      <c r="I1867" t="str">
        <f>IF(SUM('A4'!S1898:X1898)=6,'A4'!G1898,"")</f>
        <v/>
      </c>
      <c r="J1867" s="308" t="str">
        <f>IF(SUM('A4'!S1898:X1898)=6,'A4'!H1898,"")</f>
        <v/>
      </c>
    </row>
    <row r="1868" spans="1:10" x14ac:dyDescent="0.25">
      <c r="A1868" t="str">
        <f>IF(SUM('A4'!S1899:X1899)=6,'Angaben KH-Standort'!$D$25,"")</f>
        <v/>
      </c>
      <c r="B1868" t="str">
        <f>IF(SUM('A4'!S1899:X1899)=6,'Angaben KH-Standort'!$D$26,"")</f>
        <v/>
      </c>
      <c r="C1868" t="str">
        <f>IF(SUM('A4'!S1899:X1899)=6,'Angaben KH-Standort'!$D$12,"")</f>
        <v/>
      </c>
      <c r="D1868" t="str">
        <f>IF(SUM('A4'!S1899:X1899)=6,'A1'!$F$14,"")</f>
        <v/>
      </c>
      <c r="E1868" t="str">
        <f>IF(SUM('A4'!S1899:X1899)=6,'A4'!C1899,"")</f>
        <v/>
      </c>
      <c r="F1868" t="str">
        <f>IF(SUM('A4'!S1899:X1899)=6,'A4'!D1899,"")</f>
        <v/>
      </c>
      <c r="G1868" t="str">
        <f>IF(SUM('A4'!S1899:X1899)=6,'A4'!E1899,"")</f>
        <v/>
      </c>
      <c r="H1868" t="str">
        <f>IF(SUM('A4'!S1899:X1899)=6,'A4'!F1899,"")</f>
        <v/>
      </c>
      <c r="I1868" t="str">
        <f>IF(SUM('A4'!S1899:X1899)=6,'A4'!G1899,"")</f>
        <v/>
      </c>
      <c r="J1868" s="308" t="str">
        <f>IF(SUM('A4'!S1899:X1899)=6,'A4'!H1899,"")</f>
        <v/>
      </c>
    </row>
    <row r="1869" spans="1:10" x14ac:dyDescent="0.25">
      <c r="A1869" t="str">
        <f>IF(SUM('A4'!S1900:X1900)=6,'Angaben KH-Standort'!$D$25,"")</f>
        <v/>
      </c>
      <c r="B1869" t="str">
        <f>IF(SUM('A4'!S1900:X1900)=6,'Angaben KH-Standort'!$D$26,"")</f>
        <v/>
      </c>
      <c r="C1869" t="str">
        <f>IF(SUM('A4'!S1900:X1900)=6,'Angaben KH-Standort'!$D$12,"")</f>
        <v/>
      </c>
      <c r="D1869" t="str">
        <f>IF(SUM('A4'!S1900:X1900)=6,'A1'!$F$14,"")</f>
        <v/>
      </c>
      <c r="E1869" t="str">
        <f>IF(SUM('A4'!S1900:X1900)=6,'A4'!C1900,"")</f>
        <v/>
      </c>
      <c r="F1869" t="str">
        <f>IF(SUM('A4'!S1900:X1900)=6,'A4'!D1900,"")</f>
        <v/>
      </c>
      <c r="G1869" t="str">
        <f>IF(SUM('A4'!S1900:X1900)=6,'A4'!E1900,"")</f>
        <v/>
      </c>
      <c r="H1869" t="str">
        <f>IF(SUM('A4'!S1900:X1900)=6,'A4'!F1900,"")</f>
        <v/>
      </c>
      <c r="I1869" t="str">
        <f>IF(SUM('A4'!S1900:X1900)=6,'A4'!G1900,"")</f>
        <v/>
      </c>
      <c r="J1869" s="308" t="str">
        <f>IF(SUM('A4'!S1900:X1900)=6,'A4'!H1900,"")</f>
        <v/>
      </c>
    </row>
    <row r="1870" spans="1:10" x14ac:dyDescent="0.25">
      <c r="A1870" t="str">
        <f>IF(SUM('A4'!S1901:X1901)=6,'Angaben KH-Standort'!$D$25,"")</f>
        <v/>
      </c>
      <c r="B1870" t="str">
        <f>IF(SUM('A4'!S1901:X1901)=6,'Angaben KH-Standort'!$D$26,"")</f>
        <v/>
      </c>
      <c r="C1870" t="str">
        <f>IF(SUM('A4'!S1901:X1901)=6,'Angaben KH-Standort'!$D$12,"")</f>
        <v/>
      </c>
      <c r="D1870" t="str">
        <f>IF(SUM('A4'!S1901:X1901)=6,'A1'!$F$14,"")</f>
        <v/>
      </c>
      <c r="E1870" t="str">
        <f>IF(SUM('A4'!S1901:X1901)=6,'A4'!C1901,"")</f>
        <v/>
      </c>
      <c r="F1870" t="str">
        <f>IF(SUM('A4'!S1901:X1901)=6,'A4'!D1901,"")</f>
        <v/>
      </c>
      <c r="G1870" t="str">
        <f>IF(SUM('A4'!S1901:X1901)=6,'A4'!E1901,"")</f>
        <v/>
      </c>
      <c r="H1870" t="str">
        <f>IF(SUM('A4'!S1901:X1901)=6,'A4'!F1901,"")</f>
        <v/>
      </c>
      <c r="I1870" t="str">
        <f>IF(SUM('A4'!S1901:X1901)=6,'A4'!G1901,"")</f>
        <v/>
      </c>
      <c r="J1870" s="308" t="str">
        <f>IF(SUM('A4'!S1901:X1901)=6,'A4'!H1901,"")</f>
        <v/>
      </c>
    </row>
    <row r="1871" spans="1:10" x14ac:dyDescent="0.25">
      <c r="A1871" t="str">
        <f>IF(SUM('A4'!S1902:X1902)=6,'Angaben KH-Standort'!$D$25,"")</f>
        <v/>
      </c>
      <c r="B1871" t="str">
        <f>IF(SUM('A4'!S1902:X1902)=6,'Angaben KH-Standort'!$D$26,"")</f>
        <v/>
      </c>
      <c r="C1871" t="str">
        <f>IF(SUM('A4'!S1902:X1902)=6,'Angaben KH-Standort'!$D$12,"")</f>
        <v/>
      </c>
      <c r="D1871" t="str">
        <f>IF(SUM('A4'!S1902:X1902)=6,'A1'!$F$14,"")</f>
        <v/>
      </c>
      <c r="E1871" t="str">
        <f>IF(SUM('A4'!S1902:X1902)=6,'A4'!C1902,"")</f>
        <v/>
      </c>
      <c r="F1871" t="str">
        <f>IF(SUM('A4'!S1902:X1902)=6,'A4'!D1902,"")</f>
        <v/>
      </c>
      <c r="G1871" t="str">
        <f>IF(SUM('A4'!S1902:X1902)=6,'A4'!E1902,"")</f>
        <v/>
      </c>
      <c r="H1871" t="str">
        <f>IF(SUM('A4'!S1902:X1902)=6,'A4'!F1902,"")</f>
        <v/>
      </c>
      <c r="I1871" t="str">
        <f>IF(SUM('A4'!S1902:X1902)=6,'A4'!G1902,"")</f>
        <v/>
      </c>
      <c r="J1871" s="308" t="str">
        <f>IF(SUM('A4'!S1902:X1902)=6,'A4'!H1902,"")</f>
        <v/>
      </c>
    </row>
    <row r="1872" spans="1:10" x14ac:dyDescent="0.25">
      <c r="A1872" t="str">
        <f>IF(SUM('A4'!S1903:X1903)=6,'Angaben KH-Standort'!$D$25,"")</f>
        <v/>
      </c>
      <c r="B1872" t="str">
        <f>IF(SUM('A4'!S1903:X1903)=6,'Angaben KH-Standort'!$D$26,"")</f>
        <v/>
      </c>
      <c r="C1872" t="str">
        <f>IF(SUM('A4'!S1903:X1903)=6,'Angaben KH-Standort'!$D$12,"")</f>
        <v/>
      </c>
      <c r="D1872" t="str">
        <f>IF(SUM('A4'!S1903:X1903)=6,'A1'!$F$14,"")</f>
        <v/>
      </c>
      <c r="E1872" t="str">
        <f>IF(SUM('A4'!S1903:X1903)=6,'A4'!C1903,"")</f>
        <v/>
      </c>
      <c r="F1872" t="str">
        <f>IF(SUM('A4'!S1903:X1903)=6,'A4'!D1903,"")</f>
        <v/>
      </c>
      <c r="G1872" t="str">
        <f>IF(SUM('A4'!S1903:X1903)=6,'A4'!E1903,"")</f>
        <v/>
      </c>
      <c r="H1872" t="str">
        <f>IF(SUM('A4'!S1903:X1903)=6,'A4'!F1903,"")</f>
        <v/>
      </c>
      <c r="I1872" t="str">
        <f>IF(SUM('A4'!S1903:X1903)=6,'A4'!G1903,"")</f>
        <v/>
      </c>
      <c r="J1872" s="308" t="str">
        <f>IF(SUM('A4'!S1903:X1903)=6,'A4'!H1903,"")</f>
        <v/>
      </c>
    </row>
    <row r="1873" spans="1:10" x14ac:dyDescent="0.25">
      <c r="A1873" t="str">
        <f>IF(SUM('A4'!S1904:X1904)=6,'Angaben KH-Standort'!$D$25,"")</f>
        <v/>
      </c>
      <c r="B1873" t="str">
        <f>IF(SUM('A4'!S1904:X1904)=6,'Angaben KH-Standort'!$D$26,"")</f>
        <v/>
      </c>
      <c r="C1873" t="str">
        <f>IF(SUM('A4'!S1904:X1904)=6,'Angaben KH-Standort'!$D$12,"")</f>
        <v/>
      </c>
      <c r="D1873" t="str">
        <f>IF(SUM('A4'!S1904:X1904)=6,'A1'!$F$14,"")</f>
        <v/>
      </c>
      <c r="E1873" t="str">
        <f>IF(SUM('A4'!S1904:X1904)=6,'A4'!C1904,"")</f>
        <v/>
      </c>
      <c r="F1873" t="str">
        <f>IF(SUM('A4'!S1904:X1904)=6,'A4'!D1904,"")</f>
        <v/>
      </c>
      <c r="G1873" t="str">
        <f>IF(SUM('A4'!S1904:X1904)=6,'A4'!E1904,"")</f>
        <v/>
      </c>
      <c r="H1873" t="str">
        <f>IF(SUM('A4'!S1904:X1904)=6,'A4'!F1904,"")</f>
        <v/>
      </c>
      <c r="I1873" t="str">
        <f>IF(SUM('A4'!S1904:X1904)=6,'A4'!G1904,"")</f>
        <v/>
      </c>
      <c r="J1873" s="308" t="str">
        <f>IF(SUM('A4'!S1904:X1904)=6,'A4'!H1904,"")</f>
        <v/>
      </c>
    </row>
    <row r="1874" spans="1:10" x14ac:dyDescent="0.25">
      <c r="A1874" t="str">
        <f>IF(SUM('A4'!S1905:X1905)=6,'Angaben KH-Standort'!$D$25,"")</f>
        <v/>
      </c>
      <c r="B1874" t="str">
        <f>IF(SUM('A4'!S1905:X1905)=6,'Angaben KH-Standort'!$D$26,"")</f>
        <v/>
      </c>
      <c r="C1874" t="str">
        <f>IF(SUM('A4'!S1905:X1905)=6,'Angaben KH-Standort'!$D$12,"")</f>
        <v/>
      </c>
      <c r="D1874" t="str">
        <f>IF(SUM('A4'!S1905:X1905)=6,'A1'!$F$14,"")</f>
        <v/>
      </c>
      <c r="E1874" t="str">
        <f>IF(SUM('A4'!S1905:X1905)=6,'A4'!C1905,"")</f>
        <v/>
      </c>
      <c r="F1874" t="str">
        <f>IF(SUM('A4'!S1905:X1905)=6,'A4'!D1905,"")</f>
        <v/>
      </c>
      <c r="G1874" t="str">
        <f>IF(SUM('A4'!S1905:X1905)=6,'A4'!E1905,"")</f>
        <v/>
      </c>
      <c r="H1874" t="str">
        <f>IF(SUM('A4'!S1905:X1905)=6,'A4'!F1905,"")</f>
        <v/>
      </c>
      <c r="I1874" t="str">
        <f>IF(SUM('A4'!S1905:X1905)=6,'A4'!G1905,"")</f>
        <v/>
      </c>
      <c r="J1874" s="308" t="str">
        <f>IF(SUM('A4'!S1905:X1905)=6,'A4'!H1905,"")</f>
        <v/>
      </c>
    </row>
    <row r="1875" spans="1:10" x14ac:dyDescent="0.25">
      <c r="A1875" t="str">
        <f>IF(SUM('A4'!S1906:X1906)=6,'Angaben KH-Standort'!$D$25,"")</f>
        <v/>
      </c>
      <c r="B1875" t="str">
        <f>IF(SUM('A4'!S1906:X1906)=6,'Angaben KH-Standort'!$D$26,"")</f>
        <v/>
      </c>
      <c r="C1875" t="str">
        <f>IF(SUM('A4'!S1906:X1906)=6,'Angaben KH-Standort'!$D$12,"")</f>
        <v/>
      </c>
      <c r="D1875" t="str">
        <f>IF(SUM('A4'!S1906:X1906)=6,'A1'!$F$14,"")</f>
        <v/>
      </c>
      <c r="E1875" t="str">
        <f>IF(SUM('A4'!S1906:X1906)=6,'A4'!C1906,"")</f>
        <v/>
      </c>
      <c r="F1875" t="str">
        <f>IF(SUM('A4'!S1906:X1906)=6,'A4'!D1906,"")</f>
        <v/>
      </c>
      <c r="G1875" t="str">
        <f>IF(SUM('A4'!S1906:X1906)=6,'A4'!E1906,"")</f>
        <v/>
      </c>
      <c r="H1875" t="str">
        <f>IF(SUM('A4'!S1906:X1906)=6,'A4'!F1906,"")</f>
        <v/>
      </c>
      <c r="I1875" t="str">
        <f>IF(SUM('A4'!S1906:X1906)=6,'A4'!G1906,"")</f>
        <v/>
      </c>
      <c r="J1875" s="308" t="str">
        <f>IF(SUM('A4'!S1906:X1906)=6,'A4'!H1906,"")</f>
        <v/>
      </c>
    </row>
    <row r="1876" spans="1:10" x14ac:dyDescent="0.25">
      <c r="A1876" t="str">
        <f>IF(SUM('A4'!S1907:X1907)=6,'Angaben KH-Standort'!$D$25,"")</f>
        <v/>
      </c>
      <c r="B1876" t="str">
        <f>IF(SUM('A4'!S1907:X1907)=6,'Angaben KH-Standort'!$D$26,"")</f>
        <v/>
      </c>
      <c r="C1876" t="str">
        <f>IF(SUM('A4'!S1907:X1907)=6,'Angaben KH-Standort'!$D$12,"")</f>
        <v/>
      </c>
      <c r="D1876" t="str">
        <f>IF(SUM('A4'!S1907:X1907)=6,'A1'!$F$14,"")</f>
        <v/>
      </c>
      <c r="E1876" t="str">
        <f>IF(SUM('A4'!S1907:X1907)=6,'A4'!C1907,"")</f>
        <v/>
      </c>
      <c r="F1876" t="str">
        <f>IF(SUM('A4'!S1907:X1907)=6,'A4'!D1907,"")</f>
        <v/>
      </c>
      <c r="G1876" t="str">
        <f>IF(SUM('A4'!S1907:X1907)=6,'A4'!E1907,"")</f>
        <v/>
      </c>
      <c r="H1876" t="str">
        <f>IF(SUM('A4'!S1907:X1907)=6,'A4'!F1907,"")</f>
        <v/>
      </c>
      <c r="I1876" t="str">
        <f>IF(SUM('A4'!S1907:X1907)=6,'A4'!G1907,"")</f>
        <v/>
      </c>
      <c r="J1876" s="308" t="str">
        <f>IF(SUM('A4'!S1907:X1907)=6,'A4'!H1907,"")</f>
        <v/>
      </c>
    </row>
    <row r="1877" spans="1:10" x14ac:dyDescent="0.25">
      <c r="A1877" t="str">
        <f>IF(SUM('A4'!S1908:X1908)=6,'Angaben KH-Standort'!$D$25,"")</f>
        <v/>
      </c>
      <c r="B1877" t="str">
        <f>IF(SUM('A4'!S1908:X1908)=6,'Angaben KH-Standort'!$D$26,"")</f>
        <v/>
      </c>
      <c r="C1877" t="str">
        <f>IF(SUM('A4'!S1908:X1908)=6,'Angaben KH-Standort'!$D$12,"")</f>
        <v/>
      </c>
      <c r="D1877" t="str">
        <f>IF(SUM('A4'!S1908:X1908)=6,'A1'!$F$14,"")</f>
        <v/>
      </c>
      <c r="E1877" t="str">
        <f>IF(SUM('A4'!S1908:X1908)=6,'A4'!C1908,"")</f>
        <v/>
      </c>
      <c r="F1877" t="str">
        <f>IF(SUM('A4'!S1908:X1908)=6,'A4'!D1908,"")</f>
        <v/>
      </c>
      <c r="G1877" t="str">
        <f>IF(SUM('A4'!S1908:X1908)=6,'A4'!E1908,"")</f>
        <v/>
      </c>
      <c r="H1877" t="str">
        <f>IF(SUM('A4'!S1908:X1908)=6,'A4'!F1908,"")</f>
        <v/>
      </c>
      <c r="I1877" t="str">
        <f>IF(SUM('A4'!S1908:X1908)=6,'A4'!G1908,"")</f>
        <v/>
      </c>
      <c r="J1877" s="308" t="str">
        <f>IF(SUM('A4'!S1908:X1908)=6,'A4'!H1908,"")</f>
        <v/>
      </c>
    </row>
    <row r="1878" spans="1:10" x14ac:dyDescent="0.25">
      <c r="A1878" t="str">
        <f>IF(SUM('A4'!S1909:X1909)=6,'Angaben KH-Standort'!$D$25,"")</f>
        <v/>
      </c>
      <c r="B1878" t="str">
        <f>IF(SUM('A4'!S1909:X1909)=6,'Angaben KH-Standort'!$D$26,"")</f>
        <v/>
      </c>
      <c r="C1878" t="str">
        <f>IF(SUM('A4'!S1909:X1909)=6,'Angaben KH-Standort'!$D$12,"")</f>
        <v/>
      </c>
      <c r="D1878" t="str">
        <f>IF(SUM('A4'!S1909:X1909)=6,'A1'!$F$14,"")</f>
        <v/>
      </c>
      <c r="E1878" t="str">
        <f>IF(SUM('A4'!S1909:X1909)=6,'A4'!C1909,"")</f>
        <v/>
      </c>
      <c r="F1878" t="str">
        <f>IF(SUM('A4'!S1909:X1909)=6,'A4'!D1909,"")</f>
        <v/>
      </c>
      <c r="G1878" t="str">
        <f>IF(SUM('A4'!S1909:X1909)=6,'A4'!E1909,"")</f>
        <v/>
      </c>
      <c r="H1878" t="str">
        <f>IF(SUM('A4'!S1909:X1909)=6,'A4'!F1909,"")</f>
        <v/>
      </c>
      <c r="I1878" t="str">
        <f>IF(SUM('A4'!S1909:X1909)=6,'A4'!G1909,"")</f>
        <v/>
      </c>
      <c r="J1878" s="308" t="str">
        <f>IF(SUM('A4'!S1909:X1909)=6,'A4'!H1909,"")</f>
        <v/>
      </c>
    </row>
    <row r="1879" spans="1:10" x14ac:dyDescent="0.25">
      <c r="A1879" t="str">
        <f>IF(SUM('A4'!S1910:X1910)=6,'Angaben KH-Standort'!$D$25,"")</f>
        <v/>
      </c>
      <c r="B1879" t="str">
        <f>IF(SUM('A4'!S1910:X1910)=6,'Angaben KH-Standort'!$D$26,"")</f>
        <v/>
      </c>
      <c r="C1879" t="str">
        <f>IF(SUM('A4'!S1910:X1910)=6,'Angaben KH-Standort'!$D$12,"")</f>
        <v/>
      </c>
      <c r="D1879" t="str">
        <f>IF(SUM('A4'!S1910:X1910)=6,'A1'!$F$14,"")</f>
        <v/>
      </c>
      <c r="E1879" t="str">
        <f>IF(SUM('A4'!S1910:X1910)=6,'A4'!C1910,"")</f>
        <v/>
      </c>
      <c r="F1879" t="str">
        <f>IF(SUM('A4'!S1910:X1910)=6,'A4'!D1910,"")</f>
        <v/>
      </c>
      <c r="G1879" t="str">
        <f>IF(SUM('A4'!S1910:X1910)=6,'A4'!E1910,"")</f>
        <v/>
      </c>
      <c r="H1879" t="str">
        <f>IF(SUM('A4'!S1910:X1910)=6,'A4'!F1910,"")</f>
        <v/>
      </c>
      <c r="I1879" t="str">
        <f>IF(SUM('A4'!S1910:X1910)=6,'A4'!G1910,"")</f>
        <v/>
      </c>
      <c r="J1879" s="308" t="str">
        <f>IF(SUM('A4'!S1910:X1910)=6,'A4'!H1910,"")</f>
        <v/>
      </c>
    </row>
    <row r="1880" spans="1:10" x14ac:dyDescent="0.25">
      <c r="A1880" t="str">
        <f>IF(SUM('A4'!S1911:X1911)=6,'Angaben KH-Standort'!$D$25,"")</f>
        <v/>
      </c>
      <c r="B1880" t="str">
        <f>IF(SUM('A4'!S1911:X1911)=6,'Angaben KH-Standort'!$D$26,"")</f>
        <v/>
      </c>
      <c r="C1880" t="str">
        <f>IF(SUM('A4'!S1911:X1911)=6,'Angaben KH-Standort'!$D$12,"")</f>
        <v/>
      </c>
      <c r="D1880" t="str">
        <f>IF(SUM('A4'!S1911:X1911)=6,'A1'!$F$14,"")</f>
        <v/>
      </c>
      <c r="E1880" t="str">
        <f>IF(SUM('A4'!S1911:X1911)=6,'A4'!C1911,"")</f>
        <v/>
      </c>
      <c r="F1880" t="str">
        <f>IF(SUM('A4'!S1911:X1911)=6,'A4'!D1911,"")</f>
        <v/>
      </c>
      <c r="G1880" t="str">
        <f>IF(SUM('A4'!S1911:X1911)=6,'A4'!E1911,"")</f>
        <v/>
      </c>
      <c r="H1880" t="str">
        <f>IF(SUM('A4'!S1911:X1911)=6,'A4'!F1911,"")</f>
        <v/>
      </c>
      <c r="I1880" t="str">
        <f>IF(SUM('A4'!S1911:X1911)=6,'A4'!G1911,"")</f>
        <v/>
      </c>
      <c r="J1880" s="308" t="str">
        <f>IF(SUM('A4'!S1911:X1911)=6,'A4'!H1911,"")</f>
        <v/>
      </c>
    </row>
    <row r="1881" spans="1:10" x14ac:dyDescent="0.25">
      <c r="A1881" t="str">
        <f>IF(SUM('A4'!S1912:X1912)=6,'Angaben KH-Standort'!$D$25,"")</f>
        <v/>
      </c>
      <c r="B1881" t="str">
        <f>IF(SUM('A4'!S1912:X1912)=6,'Angaben KH-Standort'!$D$26,"")</f>
        <v/>
      </c>
      <c r="C1881" t="str">
        <f>IF(SUM('A4'!S1912:X1912)=6,'Angaben KH-Standort'!$D$12,"")</f>
        <v/>
      </c>
      <c r="D1881" t="str">
        <f>IF(SUM('A4'!S1912:X1912)=6,'A1'!$F$14,"")</f>
        <v/>
      </c>
      <c r="E1881" t="str">
        <f>IF(SUM('A4'!S1912:X1912)=6,'A4'!C1912,"")</f>
        <v/>
      </c>
      <c r="F1881" t="str">
        <f>IF(SUM('A4'!S1912:X1912)=6,'A4'!D1912,"")</f>
        <v/>
      </c>
      <c r="G1881" t="str">
        <f>IF(SUM('A4'!S1912:X1912)=6,'A4'!E1912,"")</f>
        <v/>
      </c>
      <c r="H1881" t="str">
        <f>IF(SUM('A4'!S1912:X1912)=6,'A4'!F1912,"")</f>
        <v/>
      </c>
      <c r="I1881" t="str">
        <f>IF(SUM('A4'!S1912:X1912)=6,'A4'!G1912,"")</f>
        <v/>
      </c>
      <c r="J1881" s="308" t="str">
        <f>IF(SUM('A4'!S1912:X1912)=6,'A4'!H1912,"")</f>
        <v/>
      </c>
    </row>
    <row r="1882" spans="1:10" x14ac:dyDescent="0.25">
      <c r="A1882" t="str">
        <f>IF(SUM('A4'!S1913:X1913)=6,'Angaben KH-Standort'!$D$25,"")</f>
        <v/>
      </c>
      <c r="B1882" t="str">
        <f>IF(SUM('A4'!S1913:X1913)=6,'Angaben KH-Standort'!$D$26,"")</f>
        <v/>
      </c>
      <c r="C1882" t="str">
        <f>IF(SUM('A4'!S1913:X1913)=6,'Angaben KH-Standort'!$D$12,"")</f>
        <v/>
      </c>
      <c r="D1882" t="str">
        <f>IF(SUM('A4'!S1913:X1913)=6,'A1'!$F$14,"")</f>
        <v/>
      </c>
      <c r="E1882" t="str">
        <f>IF(SUM('A4'!S1913:X1913)=6,'A4'!C1913,"")</f>
        <v/>
      </c>
      <c r="F1882" t="str">
        <f>IF(SUM('A4'!S1913:X1913)=6,'A4'!D1913,"")</f>
        <v/>
      </c>
      <c r="G1882" t="str">
        <f>IF(SUM('A4'!S1913:X1913)=6,'A4'!E1913,"")</f>
        <v/>
      </c>
      <c r="H1882" t="str">
        <f>IF(SUM('A4'!S1913:X1913)=6,'A4'!F1913,"")</f>
        <v/>
      </c>
      <c r="I1882" t="str">
        <f>IF(SUM('A4'!S1913:X1913)=6,'A4'!G1913,"")</f>
        <v/>
      </c>
      <c r="J1882" s="308" t="str">
        <f>IF(SUM('A4'!S1913:X1913)=6,'A4'!H1913,"")</f>
        <v/>
      </c>
    </row>
    <row r="1883" spans="1:10" x14ac:dyDescent="0.25">
      <c r="A1883" t="str">
        <f>IF(SUM('A4'!S1914:X1914)=6,'Angaben KH-Standort'!$D$25,"")</f>
        <v/>
      </c>
      <c r="B1883" t="str">
        <f>IF(SUM('A4'!S1914:X1914)=6,'Angaben KH-Standort'!$D$26,"")</f>
        <v/>
      </c>
      <c r="C1883" t="str">
        <f>IF(SUM('A4'!S1914:X1914)=6,'Angaben KH-Standort'!$D$12,"")</f>
        <v/>
      </c>
      <c r="D1883" t="str">
        <f>IF(SUM('A4'!S1914:X1914)=6,'A1'!$F$14,"")</f>
        <v/>
      </c>
      <c r="E1883" t="str">
        <f>IF(SUM('A4'!S1914:X1914)=6,'A4'!C1914,"")</f>
        <v/>
      </c>
      <c r="F1883" t="str">
        <f>IF(SUM('A4'!S1914:X1914)=6,'A4'!D1914,"")</f>
        <v/>
      </c>
      <c r="G1883" t="str">
        <f>IF(SUM('A4'!S1914:X1914)=6,'A4'!E1914,"")</f>
        <v/>
      </c>
      <c r="H1883" t="str">
        <f>IF(SUM('A4'!S1914:X1914)=6,'A4'!F1914,"")</f>
        <v/>
      </c>
      <c r="I1883" t="str">
        <f>IF(SUM('A4'!S1914:X1914)=6,'A4'!G1914,"")</f>
        <v/>
      </c>
      <c r="J1883" s="308" t="str">
        <f>IF(SUM('A4'!S1914:X1914)=6,'A4'!H1914,"")</f>
        <v/>
      </c>
    </row>
    <row r="1884" spans="1:10" x14ac:dyDescent="0.25">
      <c r="A1884" t="str">
        <f>IF(SUM('A4'!S1915:X1915)=6,'Angaben KH-Standort'!$D$25,"")</f>
        <v/>
      </c>
      <c r="B1884" t="str">
        <f>IF(SUM('A4'!S1915:X1915)=6,'Angaben KH-Standort'!$D$26,"")</f>
        <v/>
      </c>
      <c r="C1884" t="str">
        <f>IF(SUM('A4'!S1915:X1915)=6,'Angaben KH-Standort'!$D$12,"")</f>
        <v/>
      </c>
      <c r="D1884" t="str">
        <f>IF(SUM('A4'!S1915:X1915)=6,'A1'!$F$14,"")</f>
        <v/>
      </c>
      <c r="E1884" t="str">
        <f>IF(SUM('A4'!S1915:X1915)=6,'A4'!C1915,"")</f>
        <v/>
      </c>
      <c r="F1884" t="str">
        <f>IF(SUM('A4'!S1915:X1915)=6,'A4'!D1915,"")</f>
        <v/>
      </c>
      <c r="G1884" t="str">
        <f>IF(SUM('A4'!S1915:X1915)=6,'A4'!E1915,"")</f>
        <v/>
      </c>
      <c r="H1884" t="str">
        <f>IF(SUM('A4'!S1915:X1915)=6,'A4'!F1915,"")</f>
        <v/>
      </c>
      <c r="I1884" t="str">
        <f>IF(SUM('A4'!S1915:X1915)=6,'A4'!G1915,"")</f>
        <v/>
      </c>
      <c r="J1884" s="308" t="str">
        <f>IF(SUM('A4'!S1915:X1915)=6,'A4'!H1915,"")</f>
        <v/>
      </c>
    </row>
    <row r="1885" spans="1:10" x14ac:dyDescent="0.25">
      <c r="A1885" t="str">
        <f>IF(SUM('A4'!S1916:X1916)=6,'Angaben KH-Standort'!$D$25,"")</f>
        <v/>
      </c>
      <c r="B1885" t="str">
        <f>IF(SUM('A4'!S1916:X1916)=6,'Angaben KH-Standort'!$D$26,"")</f>
        <v/>
      </c>
      <c r="C1885" t="str">
        <f>IF(SUM('A4'!S1916:X1916)=6,'Angaben KH-Standort'!$D$12,"")</f>
        <v/>
      </c>
      <c r="D1885" t="str">
        <f>IF(SUM('A4'!S1916:X1916)=6,'A1'!$F$14,"")</f>
        <v/>
      </c>
      <c r="E1885" t="str">
        <f>IF(SUM('A4'!S1916:X1916)=6,'A4'!C1916,"")</f>
        <v/>
      </c>
      <c r="F1885" t="str">
        <f>IF(SUM('A4'!S1916:X1916)=6,'A4'!D1916,"")</f>
        <v/>
      </c>
      <c r="G1885" t="str">
        <f>IF(SUM('A4'!S1916:X1916)=6,'A4'!E1916,"")</f>
        <v/>
      </c>
      <c r="H1885" t="str">
        <f>IF(SUM('A4'!S1916:X1916)=6,'A4'!F1916,"")</f>
        <v/>
      </c>
      <c r="I1885" t="str">
        <f>IF(SUM('A4'!S1916:X1916)=6,'A4'!G1916,"")</f>
        <v/>
      </c>
      <c r="J1885" s="308" t="str">
        <f>IF(SUM('A4'!S1916:X1916)=6,'A4'!H1916,"")</f>
        <v/>
      </c>
    </row>
    <row r="1886" spans="1:10" x14ac:dyDescent="0.25">
      <c r="A1886" t="str">
        <f>IF(SUM('A4'!S1917:X1917)=6,'Angaben KH-Standort'!$D$25,"")</f>
        <v/>
      </c>
      <c r="B1886" t="str">
        <f>IF(SUM('A4'!S1917:X1917)=6,'Angaben KH-Standort'!$D$26,"")</f>
        <v/>
      </c>
      <c r="C1886" t="str">
        <f>IF(SUM('A4'!S1917:X1917)=6,'Angaben KH-Standort'!$D$12,"")</f>
        <v/>
      </c>
      <c r="D1886" t="str">
        <f>IF(SUM('A4'!S1917:X1917)=6,'A1'!$F$14,"")</f>
        <v/>
      </c>
      <c r="E1886" t="str">
        <f>IF(SUM('A4'!S1917:X1917)=6,'A4'!C1917,"")</f>
        <v/>
      </c>
      <c r="F1886" t="str">
        <f>IF(SUM('A4'!S1917:X1917)=6,'A4'!D1917,"")</f>
        <v/>
      </c>
      <c r="G1886" t="str">
        <f>IF(SUM('A4'!S1917:X1917)=6,'A4'!E1917,"")</f>
        <v/>
      </c>
      <c r="H1886" t="str">
        <f>IF(SUM('A4'!S1917:X1917)=6,'A4'!F1917,"")</f>
        <v/>
      </c>
      <c r="I1886" t="str">
        <f>IF(SUM('A4'!S1917:X1917)=6,'A4'!G1917,"")</f>
        <v/>
      </c>
      <c r="J1886" s="308" t="str">
        <f>IF(SUM('A4'!S1917:X1917)=6,'A4'!H1917,"")</f>
        <v/>
      </c>
    </row>
    <row r="1887" spans="1:10" x14ac:dyDescent="0.25">
      <c r="A1887" t="str">
        <f>IF(SUM('A4'!S1918:X1918)=6,'Angaben KH-Standort'!$D$25,"")</f>
        <v/>
      </c>
      <c r="B1887" t="str">
        <f>IF(SUM('A4'!S1918:X1918)=6,'Angaben KH-Standort'!$D$26,"")</f>
        <v/>
      </c>
      <c r="C1887" t="str">
        <f>IF(SUM('A4'!S1918:X1918)=6,'Angaben KH-Standort'!$D$12,"")</f>
        <v/>
      </c>
      <c r="D1887" t="str">
        <f>IF(SUM('A4'!S1918:X1918)=6,'A1'!$F$14,"")</f>
        <v/>
      </c>
      <c r="E1887" t="str">
        <f>IF(SUM('A4'!S1918:X1918)=6,'A4'!C1918,"")</f>
        <v/>
      </c>
      <c r="F1887" t="str">
        <f>IF(SUM('A4'!S1918:X1918)=6,'A4'!D1918,"")</f>
        <v/>
      </c>
      <c r="G1887" t="str">
        <f>IF(SUM('A4'!S1918:X1918)=6,'A4'!E1918,"")</f>
        <v/>
      </c>
      <c r="H1887" t="str">
        <f>IF(SUM('A4'!S1918:X1918)=6,'A4'!F1918,"")</f>
        <v/>
      </c>
      <c r="I1887" t="str">
        <f>IF(SUM('A4'!S1918:X1918)=6,'A4'!G1918,"")</f>
        <v/>
      </c>
      <c r="J1887" s="308" t="str">
        <f>IF(SUM('A4'!S1918:X1918)=6,'A4'!H1918,"")</f>
        <v/>
      </c>
    </row>
    <row r="1888" spans="1:10" x14ac:dyDescent="0.25">
      <c r="A1888" t="str">
        <f>IF(SUM('A4'!S1919:X1919)=6,'Angaben KH-Standort'!$D$25,"")</f>
        <v/>
      </c>
      <c r="B1888" t="str">
        <f>IF(SUM('A4'!S1919:X1919)=6,'Angaben KH-Standort'!$D$26,"")</f>
        <v/>
      </c>
      <c r="C1888" t="str">
        <f>IF(SUM('A4'!S1919:X1919)=6,'Angaben KH-Standort'!$D$12,"")</f>
        <v/>
      </c>
      <c r="D1888" t="str">
        <f>IF(SUM('A4'!S1919:X1919)=6,'A1'!$F$14,"")</f>
        <v/>
      </c>
      <c r="E1888" t="str">
        <f>IF(SUM('A4'!S1919:X1919)=6,'A4'!C1919,"")</f>
        <v/>
      </c>
      <c r="F1888" t="str">
        <f>IF(SUM('A4'!S1919:X1919)=6,'A4'!D1919,"")</f>
        <v/>
      </c>
      <c r="G1888" t="str">
        <f>IF(SUM('A4'!S1919:X1919)=6,'A4'!E1919,"")</f>
        <v/>
      </c>
      <c r="H1888" t="str">
        <f>IF(SUM('A4'!S1919:X1919)=6,'A4'!F1919,"")</f>
        <v/>
      </c>
      <c r="I1888" t="str">
        <f>IF(SUM('A4'!S1919:X1919)=6,'A4'!G1919,"")</f>
        <v/>
      </c>
      <c r="J1888" s="308" t="str">
        <f>IF(SUM('A4'!S1919:X1919)=6,'A4'!H1919,"")</f>
        <v/>
      </c>
    </row>
    <row r="1889" spans="1:10" x14ac:dyDescent="0.25">
      <c r="A1889" t="str">
        <f>IF(SUM('A4'!S1920:X1920)=6,'Angaben KH-Standort'!$D$25,"")</f>
        <v/>
      </c>
      <c r="B1889" t="str">
        <f>IF(SUM('A4'!S1920:X1920)=6,'Angaben KH-Standort'!$D$26,"")</f>
        <v/>
      </c>
      <c r="C1889" t="str">
        <f>IF(SUM('A4'!S1920:X1920)=6,'Angaben KH-Standort'!$D$12,"")</f>
        <v/>
      </c>
      <c r="D1889" t="str">
        <f>IF(SUM('A4'!S1920:X1920)=6,'A1'!$F$14,"")</f>
        <v/>
      </c>
      <c r="E1889" t="str">
        <f>IF(SUM('A4'!S1920:X1920)=6,'A4'!C1920,"")</f>
        <v/>
      </c>
      <c r="F1889" t="str">
        <f>IF(SUM('A4'!S1920:X1920)=6,'A4'!D1920,"")</f>
        <v/>
      </c>
      <c r="G1889" t="str">
        <f>IF(SUM('A4'!S1920:X1920)=6,'A4'!E1920,"")</f>
        <v/>
      </c>
      <c r="H1889" t="str">
        <f>IF(SUM('A4'!S1920:X1920)=6,'A4'!F1920,"")</f>
        <v/>
      </c>
      <c r="I1889" t="str">
        <f>IF(SUM('A4'!S1920:X1920)=6,'A4'!G1920,"")</f>
        <v/>
      </c>
      <c r="J1889" s="308" t="str">
        <f>IF(SUM('A4'!S1920:X1920)=6,'A4'!H1920,"")</f>
        <v/>
      </c>
    </row>
    <row r="1890" spans="1:10" x14ac:dyDescent="0.25">
      <c r="A1890" t="str">
        <f>IF(SUM('A4'!S1921:X1921)=6,'Angaben KH-Standort'!$D$25,"")</f>
        <v/>
      </c>
      <c r="B1890" t="str">
        <f>IF(SUM('A4'!S1921:X1921)=6,'Angaben KH-Standort'!$D$26,"")</f>
        <v/>
      </c>
      <c r="C1890" t="str">
        <f>IF(SUM('A4'!S1921:X1921)=6,'Angaben KH-Standort'!$D$12,"")</f>
        <v/>
      </c>
      <c r="D1890" t="str">
        <f>IF(SUM('A4'!S1921:X1921)=6,'A1'!$F$14,"")</f>
        <v/>
      </c>
      <c r="E1890" t="str">
        <f>IF(SUM('A4'!S1921:X1921)=6,'A4'!C1921,"")</f>
        <v/>
      </c>
      <c r="F1890" t="str">
        <f>IF(SUM('A4'!S1921:X1921)=6,'A4'!D1921,"")</f>
        <v/>
      </c>
      <c r="G1890" t="str">
        <f>IF(SUM('A4'!S1921:X1921)=6,'A4'!E1921,"")</f>
        <v/>
      </c>
      <c r="H1890" t="str">
        <f>IF(SUM('A4'!S1921:X1921)=6,'A4'!F1921,"")</f>
        <v/>
      </c>
      <c r="I1890" t="str">
        <f>IF(SUM('A4'!S1921:X1921)=6,'A4'!G1921,"")</f>
        <v/>
      </c>
      <c r="J1890" s="308" t="str">
        <f>IF(SUM('A4'!S1921:X1921)=6,'A4'!H1921,"")</f>
        <v/>
      </c>
    </row>
    <row r="1891" spans="1:10" x14ac:dyDescent="0.25">
      <c r="A1891" t="str">
        <f>IF(SUM('A4'!S1922:X1922)=6,'Angaben KH-Standort'!$D$25,"")</f>
        <v/>
      </c>
      <c r="B1891" t="str">
        <f>IF(SUM('A4'!S1922:X1922)=6,'Angaben KH-Standort'!$D$26,"")</f>
        <v/>
      </c>
      <c r="C1891" t="str">
        <f>IF(SUM('A4'!S1922:X1922)=6,'Angaben KH-Standort'!$D$12,"")</f>
        <v/>
      </c>
      <c r="D1891" t="str">
        <f>IF(SUM('A4'!S1922:X1922)=6,'A1'!$F$14,"")</f>
        <v/>
      </c>
      <c r="E1891" t="str">
        <f>IF(SUM('A4'!S1922:X1922)=6,'A4'!C1922,"")</f>
        <v/>
      </c>
      <c r="F1891" t="str">
        <f>IF(SUM('A4'!S1922:X1922)=6,'A4'!D1922,"")</f>
        <v/>
      </c>
      <c r="G1891" t="str">
        <f>IF(SUM('A4'!S1922:X1922)=6,'A4'!E1922,"")</f>
        <v/>
      </c>
      <c r="H1891" t="str">
        <f>IF(SUM('A4'!S1922:X1922)=6,'A4'!F1922,"")</f>
        <v/>
      </c>
      <c r="I1891" t="str">
        <f>IF(SUM('A4'!S1922:X1922)=6,'A4'!G1922,"")</f>
        <v/>
      </c>
      <c r="J1891" s="308" t="str">
        <f>IF(SUM('A4'!S1922:X1922)=6,'A4'!H1922,"")</f>
        <v/>
      </c>
    </row>
    <row r="1892" spans="1:10" x14ac:dyDescent="0.25">
      <c r="A1892" t="str">
        <f>IF(SUM('A4'!S1923:X1923)=6,'Angaben KH-Standort'!$D$25,"")</f>
        <v/>
      </c>
      <c r="B1892" t="str">
        <f>IF(SUM('A4'!S1923:X1923)=6,'Angaben KH-Standort'!$D$26,"")</f>
        <v/>
      </c>
      <c r="C1892" t="str">
        <f>IF(SUM('A4'!S1923:X1923)=6,'Angaben KH-Standort'!$D$12,"")</f>
        <v/>
      </c>
      <c r="D1892" t="str">
        <f>IF(SUM('A4'!S1923:X1923)=6,'A1'!$F$14,"")</f>
        <v/>
      </c>
      <c r="E1892" t="str">
        <f>IF(SUM('A4'!S1923:X1923)=6,'A4'!C1923,"")</f>
        <v/>
      </c>
      <c r="F1892" t="str">
        <f>IF(SUM('A4'!S1923:X1923)=6,'A4'!D1923,"")</f>
        <v/>
      </c>
      <c r="G1892" t="str">
        <f>IF(SUM('A4'!S1923:X1923)=6,'A4'!E1923,"")</f>
        <v/>
      </c>
      <c r="H1892" t="str">
        <f>IF(SUM('A4'!S1923:X1923)=6,'A4'!F1923,"")</f>
        <v/>
      </c>
      <c r="I1892" t="str">
        <f>IF(SUM('A4'!S1923:X1923)=6,'A4'!G1923,"")</f>
        <v/>
      </c>
      <c r="J1892" s="308" t="str">
        <f>IF(SUM('A4'!S1923:X1923)=6,'A4'!H1923,"")</f>
        <v/>
      </c>
    </row>
    <row r="1893" spans="1:10" x14ac:dyDescent="0.25">
      <c r="A1893" t="str">
        <f>IF(SUM('A4'!S1924:X1924)=6,'Angaben KH-Standort'!$D$25,"")</f>
        <v/>
      </c>
      <c r="B1893" t="str">
        <f>IF(SUM('A4'!S1924:X1924)=6,'Angaben KH-Standort'!$D$26,"")</f>
        <v/>
      </c>
      <c r="C1893" t="str">
        <f>IF(SUM('A4'!S1924:X1924)=6,'Angaben KH-Standort'!$D$12,"")</f>
        <v/>
      </c>
      <c r="D1893" t="str">
        <f>IF(SUM('A4'!S1924:X1924)=6,'A1'!$F$14,"")</f>
        <v/>
      </c>
      <c r="E1893" t="str">
        <f>IF(SUM('A4'!S1924:X1924)=6,'A4'!C1924,"")</f>
        <v/>
      </c>
      <c r="F1893" t="str">
        <f>IF(SUM('A4'!S1924:X1924)=6,'A4'!D1924,"")</f>
        <v/>
      </c>
      <c r="G1893" t="str">
        <f>IF(SUM('A4'!S1924:X1924)=6,'A4'!E1924,"")</f>
        <v/>
      </c>
      <c r="H1893" t="str">
        <f>IF(SUM('A4'!S1924:X1924)=6,'A4'!F1924,"")</f>
        <v/>
      </c>
      <c r="I1893" t="str">
        <f>IF(SUM('A4'!S1924:X1924)=6,'A4'!G1924,"")</f>
        <v/>
      </c>
      <c r="J1893" s="308" t="str">
        <f>IF(SUM('A4'!S1924:X1924)=6,'A4'!H1924,"")</f>
        <v/>
      </c>
    </row>
    <row r="1894" spans="1:10" x14ac:dyDescent="0.25">
      <c r="A1894" t="str">
        <f>IF(SUM('A4'!S1925:X1925)=6,'Angaben KH-Standort'!$D$25,"")</f>
        <v/>
      </c>
      <c r="B1894" t="str">
        <f>IF(SUM('A4'!S1925:X1925)=6,'Angaben KH-Standort'!$D$26,"")</f>
        <v/>
      </c>
      <c r="C1894" t="str">
        <f>IF(SUM('A4'!S1925:X1925)=6,'Angaben KH-Standort'!$D$12,"")</f>
        <v/>
      </c>
      <c r="D1894" t="str">
        <f>IF(SUM('A4'!S1925:X1925)=6,'A1'!$F$14,"")</f>
        <v/>
      </c>
      <c r="E1894" t="str">
        <f>IF(SUM('A4'!S1925:X1925)=6,'A4'!C1925,"")</f>
        <v/>
      </c>
      <c r="F1894" t="str">
        <f>IF(SUM('A4'!S1925:X1925)=6,'A4'!D1925,"")</f>
        <v/>
      </c>
      <c r="G1894" t="str">
        <f>IF(SUM('A4'!S1925:X1925)=6,'A4'!E1925,"")</f>
        <v/>
      </c>
      <c r="H1894" t="str">
        <f>IF(SUM('A4'!S1925:X1925)=6,'A4'!F1925,"")</f>
        <v/>
      </c>
      <c r="I1894" t="str">
        <f>IF(SUM('A4'!S1925:X1925)=6,'A4'!G1925,"")</f>
        <v/>
      </c>
      <c r="J1894" s="308" t="str">
        <f>IF(SUM('A4'!S1925:X1925)=6,'A4'!H1925,"")</f>
        <v/>
      </c>
    </row>
    <row r="1895" spans="1:10" x14ac:dyDescent="0.25">
      <c r="A1895" t="str">
        <f>IF(SUM('A4'!S1926:X1926)=6,'Angaben KH-Standort'!$D$25,"")</f>
        <v/>
      </c>
      <c r="B1895" t="str">
        <f>IF(SUM('A4'!S1926:X1926)=6,'Angaben KH-Standort'!$D$26,"")</f>
        <v/>
      </c>
      <c r="C1895" t="str">
        <f>IF(SUM('A4'!S1926:X1926)=6,'Angaben KH-Standort'!$D$12,"")</f>
        <v/>
      </c>
      <c r="D1895" t="str">
        <f>IF(SUM('A4'!S1926:X1926)=6,'A1'!$F$14,"")</f>
        <v/>
      </c>
      <c r="E1895" t="str">
        <f>IF(SUM('A4'!S1926:X1926)=6,'A4'!C1926,"")</f>
        <v/>
      </c>
      <c r="F1895" t="str">
        <f>IF(SUM('A4'!S1926:X1926)=6,'A4'!D1926,"")</f>
        <v/>
      </c>
      <c r="G1895" t="str">
        <f>IF(SUM('A4'!S1926:X1926)=6,'A4'!E1926,"")</f>
        <v/>
      </c>
      <c r="H1895" t="str">
        <f>IF(SUM('A4'!S1926:X1926)=6,'A4'!F1926,"")</f>
        <v/>
      </c>
      <c r="I1895" t="str">
        <f>IF(SUM('A4'!S1926:X1926)=6,'A4'!G1926,"")</f>
        <v/>
      </c>
      <c r="J1895" s="308" t="str">
        <f>IF(SUM('A4'!S1926:X1926)=6,'A4'!H1926,"")</f>
        <v/>
      </c>
    </row>
    <row r="1896" spans="1:10" x14ac:dyDescent="0.25">
      <c r="A1896" t="str">
        <f>IF(SUM('A4'!S1927:X1927)=6,'Angaben KH-Standort'!$D$25,"")</f>
        <v/>
      </c>
      <c r="B1896" t="str">
        <f>IF(SUM('A4'!S1927:X1927)=6,'Angaben KH-Standort'!$D$26,"")</f>
        <v/>
      </c>
      <c r="C1896" t="str">
        <f>IF(SUM('A4'!S1927:X1927)=6,'Angaben KH-Standort'!$D$12,"")</f>
        <v/>
      </c>
      <c r="D1896" t="str">
        <f>IF(SUM('A4'!S1927:X1927)=6,'A1'!$F$14,"")</f>
        <v/>
      </c>
      <c r="E1896" t="str">
        <f>IF(SUM('A4'!S1927:X1927)=6,'A4'!C1927,"")</f>
        <v/>
      </c>
      <c r="F1896" t="str">
        <f>IF(SUM('A4'!S1927:X1927)=6,'A4'!D1927,"")</f>
        <v/>
      </c>
      <c r="G1896" t="str">
        <f>IF(SUM('A4'!S1927:X1927)=6,'A4'!E1927,"")</f>
        <v/>
      </c>
      <c r="H1896" t="str">
        <f>IF(SUM('A4'!S1927:X1927)=6,'A4'!F1927,"")</f>
        <v/>
      </c>
      <c r="I1896" t="str">
        <f>IF(SUM('A4'!S1927:X1927)=6,'A4'!G1927,"")</f>
        <v/>
      </c>
      <c r="J1896" s="308" t="str">
        <f>IF(SUM('A4'!S1927:X1927)=6,'A4'!H1927,"")</f>
        <v/>
      </c>
    </row>
    <row r="1897" spans="1:10" x14ac:dyDescent="0.25">
      <c r="A1897" t="str">
        <f>IF(SUM('A4'!S1928:X1928)=6,'Angaben KH-Standort'!$D$25,"")</f>
        <v/>
      </c>
      <c r="B1897" t="str">
        <f>IF(SUM('A4'!S1928:X1928)=6,'Angaben KH-Standort'!$D$26,"")</f>
        <v/>
      </c>
      <c r="C1897" t="str">
        <f>IF(SUM('A4'!S1928:X1928)=6,'Angaben KH-Standort'!$D$12,"")</f>
        <v/>
      </c>
      <c r="D1897" t="str">
        <f>IF(SUM('A4'!S1928:X1928)=6,'A1'!$F$14,"")</f>
        <v/>
      </c>
      <c r="E1897" t="str">
        <f>IF(SUM('A4'!S1928:X1928)=6,'A4'!C1928,"")</f>
        <v/>
      </c>
      <c r="F1897" t="str">
        <f>IF(SUM('A4'!S1928:X1928)=6,'A4'!D1928,"")</f>
        <v/>
      </c>
      <c r="G1897" t="str">
        <f>IF(SUM('A4'!S1928:X1928)=6,'A4'!E1928,"")</f>
        <v/>
      </c>
      <c r="H1897" t="str">
        <f>IF(SUM('A4'!S1928:X1928)=6,'A4'!F1928,"")</f>
        <v/>
      </c>
      <c r="I1897" t="str">
        <f>IF(SUM('A4'!S1928:X1928)=6,'A4'!G1928,"")</f>
        <v/>
      </c>
      <c r="J1897" s="308" t="str">
        <f>IF(SUM('A4'!S1928:X1928)=6,'A4'!H1928,"")</f>
        <v/>
      </c>
    </row>
    <row r="1898" spans="1:10" x14ac:dyDescent="0.25">
      <c r="A1898" t="str">
        <f>IF(SUM('A4'!S1929:X1929)=6,'Angaben KH-Standort'!$D$25,"")</f>
        <v/>
      </c>
      <c r="B1898" t="str">
        <f>IF(SUM('A4'!S1929:X1929)=6,'Angaben KH-Standort'!$D$26,"")</f>
        <v/>
      </c>
      <c r="C1898" t="str">
        <f>IF(SUM('A4'!S1929:X1929)=6,'Angaben KH-Standort'!$D$12,"")</f>
        <v/>
      </c>
      <c r="D1898" t="str">
        <f>IF(SUM('A4'!S1929:X1929)=6,'A1'!$F$14,"")</f>
        <v/>
      </c>
      <c r="E1898" t="str">
        <f>IF(SUM('A4'!S1929:X1929)=6,'A4'!C1929,"")</f>
        <v/>
      </c>
      <c r="F1898" t="str">
        <f>IF(SUM('A4'!S1929:X1929)=6,'A4'!D1929,"")</f>
        <v/>
      </c>
      <c r="G1898" t="str">
        <f>IF(SUM('A4'!S1929:X1929)=6,'A4'!E1929,"")</f>
        <v/>
      </c>
      <c r="H1898" t="str">
        <f>IF(SUM('A4'!S1929:X1929)=6,'A4'!F1929,"")</f>
        <v/>
      </c>
      <c r="I1898" t="str">
        <f>IF(SUM('A4'!S1929:X1929)=6,'A4'!G1929,"")</f>
        <v/>
      </c>
      <c r="J1898" s="308" t="str">
        <f>IF(SUM('A4'!S1929:X1929)=6,'A4'!H1929,"")</f>
        <v/>
      </c>
    </row>
    <row r="1899" spans="1:10" x14ac:dyDescent="0.25">
      <c r="A1899" t="str">
        <f>IF(SUM('A4'!S1930:X1930)=6,'Angaben KH-Standort'!$D$25,"")</f>
        <v/>
      </c>
      <c r="B1899" t="str">
        <f>IF(SUM('A4'!S1930:X1930)=6,'Angaben KH-Standort'!$D$26,"")</f>
        <v/>
      </c>
      <c r="C1899" t="str">
        <f>IF(SUM('A4'!S1930:X1930)=6,'Angaben KH-Standort'!$D$12,"")</f>
        <v/>
      </c>
      <c r="D1899" t="str">
        <f>IF(SUM('A4'!S1930:X1930)=6,'A1'!$F$14,"")</f>
        <v/>
      </c>
      <c r="E1899" t="str">
        <f>IF(SUM('A4'!S1930:X1930)=6,'A4'!C1930,"")</f>
        <v/>
      </c>
      <c r="F1899" t="str">
        <f>IF(SUM('A4'!S1930:X1930)=6,'A4'!D1930,"")</f>
        <v/>
      </c>
      <c r="G1899" t="str">
        <f>IF(SUM('A4'!S1930:X1930)=6,'A4'!E1930,"")</f>
        <v/>
      </c>
      <c r="H1899" t="str">
        <f>IF(SUM('A4'!S1930:X1930)=6,'A4'!F1930,"")</f>
        <v/>
      </c>
      <c r="I1899" t="str">
        <f>IF(SUM('A4'!S1930:X1930)=6,'A4'!G1930,"")</f>
        <v/>
      </c>
      <c r="J1899" s="308" t="str">
        <f>IF(SUM('A4'!S1930:X1930)=6,'A4'!H1930,"")</f>
        <v/>
      </c>
    </row>
    <row r="1900" spans="1:10" x14ac:dyDescent="0.25">
      <c r="A1900" t="str">
        <f>IF(SUM('A4'!S1931:X1931)=6,'Angaben KH-Standort'!$D$25,"")</f>
        <v/>
      </c>
      <c r="B1900" t="str">
        <f>IF(SUM('A4'!S1931:X1931)=6,'Angaben KH-Standort'!$D$26,"")</f>
        <v/>
      </c>
      <c r="C1900" t="str">
        <f>IF(SUM('A4'!S1931:X1931)=6,'Angaben KH-Standort'!$D$12,"")</f>
        <v/>
      </c>
      <c r="D1900" t="str">
        <f>IF(SUM('A4'!S1931:X1931)=6,'A1'!$F$14,"")</f>
        <v/>
      </c>
      <c r="E1900" t="str">
        <f>IF(SUM('A4'!S1931:X1931)=6,'A4'!C1931,"")</f>
        <v/>
      </c>
      <c r="F1900" t="str">
        <f>IF(SUM('A4'!S1931:X1931)=6,'A4'!D1931,"")</f>
        <v/>
      </c>
      <c r="G1900" t="str">
        <f>IF(SUM('A4'!S1931:X1931)=6,'A4'!E1931,"")</f>
        <v/>
      </c>
      <c r="H1900" t="str">
        <f>IF(SUM('A4'!S1931:X1931)=6,'A4'!F1931,"")</f>
        <v/>
      </c>
      <c r="I1900" t="str">
        <f>IF(SUM('A4'!S1931:X1931)=6,'A4'!G1931,"")</f>
        <v/>
      </c>
      <c r="J1900" s="308" t="str">
        <f>IF(SUM('A4'!S1931:X1931)=6,'A4'!H1931,"")</f>
        <v/>
      </c>
    </row>
    <row r="1901" spans="1:10" x14ac:dyDescent="0.25">
      <c r="A1901" t="str">
        <f>IF(SUM('A4'!S1932:X1932)=6,'Angaben KH-Standort'!$D$25,"")</f>
        <v/>
      </c>
      <c r="B1901" t="str">
        <f>IF(SUM('A4'!S1932:X1932)=6,'Angaben KH-Standort'!$D$26,"")</f>
        <v/>
      </c>
      <c r="C1901" t="str">
        <f>IF(SUM('A4'!S1932:X1932)=6,'Angaben KH-Standort'!$D$12,"")</f>
        <v/>
      </c>
      <c r="D1901" t="str">
        <f>IF(SUM('A4'!S1932:X1932)=6,'A1'!$F$14,"")</f>
        <v/>
      </c>
      <c r="E1901" t="str">
        <f>IF(SUM('A4'!S1932:X1932)=6,'A4'!C1932,"")</f>
        <v/>
      </c>
      <c r="F1901" t="str">
        <f>IF(SUM('A4'!S1932:X1932)=6,'A4'!D1932,"")</f>
        <v/>
      </c>
      <c r="G1901" t="str">
        <f>IF(SUM('A4'!S1932:X1932)=6,'A4'!E1932,"")</f>
        <v/>
      </c>
      <c r="H1901" t="str">
        <f>IF(SUM('A4'!S1932:X1932)=6,'A4'!F1932,"")</f>
        <v/>
      </c>
      <c r="I1901" t="str">
        <f>IF(SUM('A4'!S1932:X1932)=6,'A4'!G1932,"")</f>
        <v/>
      </c>
      <c r="J1901" s="308" t="str">
        <f>IF(SUM('A4'!S1932:X1932)=6,'A4'!H1932,"")</f>
        <v/>
      </c>
    </row>
    <row r="1902" spans="1:10" x14ac:dyDescent="0.25">
      <c r="A1902" t="str">
        <f>IF(SUM('A4'!S1933:X1933)=6,'Angaben KH-Standort'!$D$25,"")</f>
        <v/>
      </c>
      <c r="B1902" t="str">
        <f>IF(SUM('A4'!S1933:X1933)=6,'Angaben KH-Standort'!$D$26,"")</f>
        <v/>
      </c>
      <c r="C1902" t="str">
        <f>IF(SUM('A4'!S1933:X1933)=6,'Angaben KH-Standort'!$D$12,"")</f>
        <v/>
      </c>
      <c r="D1902" t="str">
        <f>IF(SUM('A4'!S1933:X1933)=6,'A1'!$F$14,"")</f>
        <v/>
      </c>
      <c r="E1902" t="str">
        <f>IF(SUM('A4'!S1933:X1933)=6,'A4'!C1933,"")</f>
        <v/>
      </c>
      <c r="F1902" t="str">
        <f>IF(SUM('A4'!S1933:X1933)=6,'A4'!D1933,"")</f>
        <v/>
      </c>
      <c r="G1902" t="str">
        <f>IF(SUM('A4'!S1933:X1933)=6,'A4'!E1933,"")</f>
        <v/>
      </c>
      <c r="H1902" t="str">
        <f>IF(SUM('A4'!S1933:X1933)=6,'A4'!F1933,"")</f>
        <v/>
      </c>
      <c r="I1902" t="str">
        <f>IF(SUM('A4'!S1933:X1933)=6,'A4'!G1933,"")</f>
        <v/>
      </c>
      <c r="J1902" s="308" t="str">
        <f>IF(SUM('A4'!S1933:X1933)=6,'A4'!H1933,"")</f>
        <v/>
      </c>
    </row>
    <row r="1903" spans="1:10" x14ac:dyDescent="0.25">
      <c r="A1903" t="str">
        <f>IF(SUM('A4'!S1934:X1934)=6,'Angaben KH-Standort'!$D$25,"")</f>
        <v/>
      </c>
      <c r="B1903" t="str">
        <f>IF(SUM('A4'!S1934:X1934)=6,'Angaben KH-Standort'!$D$26,"")</f>
        <v/>
      </c>
      <c r="C1903" t="str">
        <f>IF(SUM('A4'!S1934:X1934)=6,'Angaben KH-Standort'!$D$12,"")</f>
        <v/>
      </c>
      <c r="D1903" t="str">
        <f>IF(SUM('A4'!S1934:X1934)=6,'A1'!$F$14,"")</f>
        <v/>
      </c>
      <c r="E1903" t="str">
        <f>IF(SUM('A4'!S1934:X1934)=6,'A4'!C1934,"")</f>
        <v/>
      </c>
      <c r="F1903" t="str">
        <f>IF(SUM('A4'!S1934:X1934)=6,'A4'!D1934,"")</f>
        <v/>
      </c>
      <c r="G1903" t="str">
        <f>IF(SUM('A4'!S1934:X1934)=6,'A4'!E1934,"")</f>
        <v/>
      </c>
      <c r="H1903" t="str">
        <f>IF(SUM('A4'!S1934:X1934)=6,'A4'!F1934,"")</f>
        <v/>
      </c>
      <c r="I1903" t="str">
        <f>IF(SUM('A4'!S1934:X1934)=6,'A4'!G1934,"")</f>
        <v/>
      </c>
      <c r="J1903" s="308" t="str">
        <f>IF(SUM('A4'!S1934:X1934)=6,'A4'!H1934,"")</f>
        <v/>
      </c>
    </row>
    <row r="1904" spans="1:10" x14ac:dyDescent="0.25">
      <c r="A1904" t="str">
        <f>IF(SUM('A4'!S1935:X1935)=6,'Angaben KH-Standort'!$D$25,"")</f>
        <v/>
      </c>
      <c r="B1904" t="str">
        <f>IF(SUM('A4'!S1935:X1935)=6,'Angaben KH-Standort'!$D$26,"")</f>
        <v/>
      </c>
      <c r="C1904" t="str">
        <f>IF(SUM('A4'!S1935:X1935)=6,'Angaben KH-Standort'!$D$12,"")</f>
        <v/>
      </c>
      <c r="D1904" t="str">
        <f>IF(SUM('A4'!S1935:X1935)=6,'A1'!$F$14,"")</f>
        <v/>
      </c>
      <c r="E1904" t="str">
        <f>IF(SUM('A4'!S1935:X1935)=6,'A4'!C1935,"")</f>
        <v/>
      </c>
      <c r="F1904" t="str">
        <f>IF(SUM('A4'!S1935:X1935)=6,'A4'!D1935,"")</f>
        <v/>
      </c>
      <c r="G1904" t="str">
        <f>IF(SUM('A4'!S1935:X1935)=6,'A4'!E1935,"")</f>
        <v/>
      </c>
      <c r="H1904" t="str">
        <f>IF(SUM('A4'!S1935:X1935)=6,'A4'!F1935,"")</f>
        <v/>
      </c>
      <c r="I1904" t="str">
        <f>IF(SUM('A4'!S1935:X1935)=6,'A4'!G1935,"")</f>
        <v/>
      </c>
      <c r="J1904" s="308" t="str">
        <f>IF(SUM('A4'!S1935:X1935)=6,'A4'!H1935,"")</f>
        <v/>
      </c>
    </row>
    <row r="1905" spans="1:10" x14ac:dyDescent="0.25">
      <c r="A1905" t="str">
        <f>IF(SUM('A4'!S1936:X1936)=6,'Angaben KH-Standort'!$D$25,"")</f>
        <v/>
      </c>
      <c r="B1905" t="str">
        <f>IF(SUM('A4'!S1936:X1936)=6,'Angaben KH-Standort'!$D$26,"")</f>
        <v/>
      </c>
      <c r="C1905" t="str">
        <f>IF(SUM('A4'!S1936:X1936)=6,'Angaben KH-Standort'!$D$12,"")</f>
        <v/>
      </c>
      <c r="D1905" t="str">
        <f>IF(SUM('A4'!S1936:X1936)=6,'A1'!$F$14,"")</f>
        <v/>
      </c>
      <c r="E1905" t="str">
        <f>IF(SUM('A4'!S1936:X1936)=6,'A4'!C1936,"")</f>
        <v/>
      </c>
      <c r="F1905" t="str">
        <f>IF(SUM('A4'!S1936:X1936)=6,'A4'!D1936,"")</f>
        <v/>
      </c>
      <c r="G1905" t="str">
        <f>IF(SUM('A4'!S1936:X1936)=6,'A4'!E1936,"")</f>
        <v/>
      </c>
      <c r="H1905" t="str">
        <f>IF(SUM('A4'!S1936:X1936)=6,'A4'!F1936,"")</f>
        <v/>
      </c>
      <c r="I1905" t="str">
        <f>IF(SUM('A4'!S1936:X1936)=6,'A4'!G1936,"")</f>
        <v/>
      </c>
      <c r="J1905" s="308" t="str">
        <f>IF(SUM('A4'!S1936:X1936)=6,'A4'!H1936,"")</f>
        <v/>
      </c>
    </row>
    <row r="1906" spans="1:10" x14ac:dyDescent="0.25">
      <c r="A1906" t="str">
        <f>IF(SUM('A4'!S1937:X1937)=6,'Angaben KH-Standort'!$D$25,"")</f>
        <v/>
      </c>
      <c r="B1906" t="str">
        <f>IF(SUM('A4'!S1937:X1937)=6,'Angaben KH-Standort'!$D$26,"")</f>
        <v/>
      </c>
      <c r="C1906" t="str">
        <f>IF(SUM('A4'!S1937:X1937)=6,'Angaben KH-Standort'!$D$12,"")</f>
        <v/>
      </c>
      <c r="D1906" t="str">
        <f>IF(SUM('A4'!S1937:X1937)=6,'A1'!$F$14,"")</f>
        <v/>
      </c>
      <c r="E1906" t="str">
        <f>IF(SUM('A4'!S1937:X1937)=6,'A4'!C1937,"")</f>
        <v/>
      </c>
      <c r="F1906" t="str">
        <f>IF(SUM('A4'!S1937:X1937)=6,'A4'!D1937,"")</f>
        <v/>
      </c>
      <c r="G1906" t="str">
        <f>IF(SUM('A4'!S1937:X1937)=6,'A4'!E1937,"")</f>
        <v/>
      </c>
      <c r="H1906" t="str">
        <f>IF(SUM('A4'!S1937:X1937)=6,'A4'!F1937,"")</f>
        <v/>
      </c>
      <c r="I1906" t="str">
        <f>IF(SUM('A4'!S1937:X1937)=6,'A4'!G1937,"")</f>
        <v/>
      </c>
      <c r="J1906" s="308" t="str">
        <f>IF(SUM('A4'!S1937:X1937)=6,'A4'!H1937,"")</f>
        <v/>
      </c>
    </row>
    <row r="1907" spans="1:10" x14ac:dyDescent="0.25">
      <c r="A1907" t="str">
        <f>IF(SUM('A4'!S1938:X1938)=6,'Angaben KH-Standort'!$D$25,"")</f>
        <v/>
      </c>
      <c r="B1907" t="str">
        <f>IF(SUM('A4'!S1938:X1938)=6,'Angaben KH-Standort'!$D$26,"")</f>
        <v/>
      </c>
      <c r="C1907" t="str">
        <f>IF(SUM('A4'!S1938:X1938)=6,'Angaben KH-Standort'!$D$12,"")</f>
        <v/>
      </c>
      <c r="D1907" t="str">
        <f>IF(SUM('A4'!S1938:X1938)=6,'A1'!$F$14,"")</f>
        <v/>
      </c>
      <c r="E1907" t="str">
        <f>IF(SUM('A4'!S1938:X1938)=6,'A4'!C1938,"")</f>
        <v/>
      </c>
      <c r="F1907" t="str">
        <f>IF(SUM('A4'!S1938:X1938)=6,'A4'!D1938,"")</f>
        <v/>
      </c>
      <c r="G1907" t="str">
        <f>IF(SUM('A4'!S1938:X1938)=6,'A4'!E1938,"")</f>
        <v/>
      </c>
      <c r="H1907" t="str">
        <f>IF(SUM('A4'!S1938:X1938)=6,'A4'!F1938,"")</f>
        <v/>
      </c>
      <c r="I1907" t="str">
        <f>IF(SUM('A4'!S1938:X1938)=6,'A4'!G1938,"")</f>
        <v/>
      </c>
      <c r="J1907" s="308" t="str">
        <f>IF(SUM('A4'!S1938:X1938)=6,'A4'!H1938,"")</f>
        <v/>
      </c>
    </row>
    <row r="1908" spans="1:10" x14ac:dyDescent="0.25">
      <c r="A1908" t="str">
        <f>IF(SUM('A4'!S1939:X1939)=6,'Angaben KH-Standort'!$D$25,"")</f>
        <v/>
      </c>
      <c r="B1908" t="str">
        <f>IF(SUM('A4'!S1939:X1939)=6,'Angaben KH-Standort'!$D$26,"")</f>
        <v/>
      </c>
      <c r="C1908" t="str">
        <f>IF(SUM('A4'!S1939:X1939)=6,'Angaben KH-Standort'!$D$12,"")</f>
        <v/>
      </c>
      <c r="D1908" t="str">
        <f>IF(SUM('A4'!S1939:X1939)=6,'A1'!$F$14,"")</f>
        <v/>
      </c>
      <c r="E1908" t="str">
        <f>IF(SUM('A4'!S1939:X1939)=6,'A4'!C1939,"")</f>
        <v/>
      </c>
      <c r="F1908" t="str">
        <f>IF(SUM('A4'!S1939:X1939)=6,'A4'!D1939,"")</f>
        <v/>
      </c>
      <c r="G1908" t="str">
        <f>IF(SUM('A4'!S1939:X1939)=6,'A4'!E1939,"")</f>
        <v/>
      </c>
      <c r="H1908" t="str">
        <f>IF(SUM('A4'!S1939:X1939)=6,'A4'!F1939,"")</f>
        <v/>
      </c>
      <c r="I1908" t="str">
        <f>IF(SUM('A4'!S1939:X1939)=6,'A4'!G1939,"")</f>
        <v/>
      </c>
      <c r="J1908" s="308" t="str">
        <f>IF(SUM('A4'!S1939:X1939)=6,'A4'!H1939,"")</f>
        <v/>
      </c>
    </row>
    <row r="1909" spans="1:10" x14ac:dyDescent="0.25">
      <c r="A1909" t="str">
        <f>IF(SUM('A4'!S1940:X1940)=6,'Angaben KH-Standort'!$D$25,"")</f>
        <v/>
      </c>
      <c r="B1909" t="str">
        <f>IF(SUM('A4'!S1940:X1940)=6,'Angaben KH-Standort'!$D$26,"")</f>
        <v/>
      </c>
      <c r="C1909" t="str">
        <f>IF(SUM('A4'!S1940:X1940)=6,'Angaben KH-Standort'!$D$12,"")</f>
        <v/>
      </c>
      <c r="D1909" t="str">
        <f>IF(SUM('A4'!S1940:X1940)=6,'A1'!$F$14,"")</f>
        <v/>
      </c>
      <c r="E1909" t="str">
        <f>IF(SUM('A4'!S1940:X1940)=6,'A4'!C1940,"")</f>
        <v/>
      </c>
      <c r="F1909" t="str">
        <f>IF(SUM('A4'!S1940:X1940)=6,'A4'!D1940,"")</f>
        <v/>
      </c>
      <c r="G1909" t="str">
        <f>IF(SUM('A4'!S1940:X1940)=6,'A4'!E1940,"")</f>
        <v/>
      </c>
      <c r="H1909" t="str">
        <f>IF(SUM('A4'!S1940:X1940)=6,'A4'!F1940,"")</f>
        <v/>
      </c>
      <c r="I1909" t="str">
        <f>IF(SUM('A4'!S1940:X1940)=6,'A4'!G1940,"")</f>
        <v/>
      </c>
      <c r="J1909" s="308" t="str">
        <f>IF(SUM('A4'!S1940:X1940)=6,'A4'!H1940,"")</f>
        <v/>
      </c>
    </row>
    <row r="1910" spans="1:10" x14ac:dyDescent="0.25">
      <c r="A1910" t="str">
        <f>IF(SUM('A4'!S1941:X1941)=6,'Angaben KH-Standort'!$D$25,"")</f>
        <v/>
      </c>
      <c r="B1910" t="str">
        <f>IF(SUM('A4'!S1941:X1941)=6,'Angaben KH-Standort'!$D$26,"")</f>
        <v/>
      </c>
      <c r="C1910" t="str">
        <f>IF(SUM('A4'!S1941:X1941)=6,'Angaben KH-Standort'!$D$12,"")</f>
        <v/>
      </c>
      <c r="D1910" t="str">
        <f>IF(SUM('A4'!S1941:X1941)=6,'A1'!$F$14,"")</f>
        <v/>
      </c>
      <c r="E1910" t="str">
        <f>IF(SUM('A4'!S1941:X1941)=6,'A4'!C1941,"")</f>
        <v/>
      </c>
      <c r="F1910" t="str">
        <f>IF(SUM('A4'!S1941:X1941)=6,'A4'!D1941,"")</f>
        <v/>
      </c>
      <c r="G1910" t="str">
        <f>IF(SUM('A4'!S1941:X1941)=6,'A4'!E1941,"")</f>
        <v/>
      </c>
      <c r="H1910" t="str">
        <f>IF(SUM('A4'!S1941:X1941)=6,'A4'!F1941,"")</f>
        <v/>
      </c>
      <c r="I1910" t="str">
        <f>IF(SUM('A4'!S1941:X1941)=6,'A4'!G1941,"")</f>
        <v/>
      </c>
      <c r="J1910" s="308" t="str">
        <f>IF(SUM('A4'!S1941:X1941)=6,'A4'!H1941,"")</f>
        <v/>
      </c>
    </row>
    <row r="1911" spans="1:10" x14ac:dyDescent="0.25">
      <c r="A1911" t="str">
        <f>IF(SUM('A4'!S1942:X1942)=6,'Angaben KH-Standort'!$D$25,"")</f>
        <v/>
      </c>
      <c r="B1911" t="str">
        <f>IF(SUM('A4'!S1942:X1942)=6,'Angaben KH-Standort'!$D$26,"")</f>
        <v/>
      </c>
      <c r="C1911" t="str">
        <f>IF(SUM('A4'!S1942:X1942)=6,'Angaben KH-Standort'!$D$12,"")</f>
        <v/>
      </c>
      <c r="D1911" t="str">
        <f>IF(SUM('A4'!S1942:X1942)=6,'A1'!$F$14,"")</f>
        <v/>
      </c>
      <c r="E1911" t="str">
        <f>IF(SUM('A4'!S1942:X1942)=6,'A4'!C1942,"")</f>
        <v/>
      </c>
      <c r="F1911" t="str">
        <f>IF(SUM('A4'!S1942:X1942)=6,'A4'!D1942,"")</f>
        <v/>
      </c>
      <c r="G1911" t="str">
        <f>IF(SUM('A4'!S1942:X1942)=6,'A4'!E1942,"")</f>
        <v/>
      </c>
      <c r="H1911" t="str">
        <f>IF(SUM('A4'!S1942:X1942)=6,'A4'!F1942,"")</f>
        <v/>
      </c>
      <c r="I1911" t="str">
        <f>IF(SUM('A4'!S1942:X1942)=6,'A4'!G1942,"")</f>
        <v/>
      </c>
      <c r="J1911" s="308" t="str">
        <f>IF(SUM('A4'!S1942:X1942)=6,'A4'!H1942,"")</f>
        <v/>
      </c>
    </row>
    <row r="1912" spans="1:10" x14ac:dyDescent="0.25">
      <c r="A1912" t="str">
        <f>IF(SUM('A4'!S1943:X1943)=6,'Angaben KH-Standort'!$D$25,"")</f>
        <v/>
      </c>
      <c r="B1912" t="str">
        <f>IF(SUM('A4'!S1943:X1943)=6,'Angaben KH-Standort'!$D$26,"")</f>
        <v/>
      </c>
      <c r="C1912" t="str">
        <f>IF(SUM('A4'!S1943:X1943)=6,'Angaben KH-Standort'!$D$12,"")</f>
        <v/>
      </c>
      <c r="D1912" t="str">
        <f>IF(SUM('A4'!S1943:X1943)=6,'A1'!$F$14,"")</f>
        <v/>
      </c>
      <c r="E1912" t="str">
        <f>IF(SUM('A4'!S1943:X1943)=6,'A4'!C1943,"")</f>
        <v/>
      </c>
      <c r="F1912" t="str">
        <f>IF(SUM('A4'!S1943:X1943)=6,'A4'!D1943,"")</f>
        <v/>
      </c>
      <c r="G1912" t="str">
        <f>IF(SUM('A4'!S1943:X1943)=6,'A4'!E1943,"")</f>
        <v/>
      </c>
      <c r="H1912" t="str">
        <f>IF(SUM('A4'!S1943:X1943)=6,'A4'!F1943,"")</f>
        <v/>
      </c>
      <c r="I1912" t="str">
        <f>IF(SUM('A4'!S1943:X1943)=6,'A4'!G1943,"")</f>
        <v/>
      </c>
      <c r="J1912" s="308" t="str">
        <f>IF(SUM('A4'!S1943:X1943)=6,'A4'!H1943,"")</f>
        <v/>
      </c>
    </row>
    <row r="1913" spans="1:10" x14ac:dyDescent="0.25">
      <c r="A1913" t="str">
        <f>IF(SUM('A4'!S1944:X1944)=6,'Angaben KH-Standort'!$D$25,"")</f>
        <v/>
      </c>
      <c r="B1913" t="str">
        <f>IF(SUM('A4'!S1944:X1944)=6,'Angaben KH-Standort'!$D$26,"")</f>
        <v/>
      </c>
      <c r="C1913" t="str">
        <f>IF(SUM('A4'!S1944:X1944)=6,'Angaben KH-Standort'!$D$12,"")</f>
        <v/>
      </c>
      <c r="D1913" t="str">
        <f>IF(SUM('A4'!S1944:X1944)=6,'A1'!$F$14,"")</f>
        <v/>
      </c>
      <c r="E1913" t="str">
        <f>IF(SUM('A4'!S1944:X1944)=6,'A4'!C1944,"")</f>
        <v/>
      </c>
      <c r="F1913" t="str">
        <f>IF(SUM('A4'!S1944:X1944)=6,'A4'!D1944,"")</f>
        <v/>
      </c>
      <c r="G1913" t="str">
        <f>IF(SUM('A4'!S1944:X1944)=6,'A4'!E1944,"")</f>
        <v/>
      </c>
      <c r="H1913" t="str">
        <f>IF(SUM('A4'!S1944:X1944)=6,'A4'!F1944,"")</f>
        <v/>
      </c>
      <c r="I1913" t="str">
        <f>IF(SUM('A4'!S1944:X1944)=6,'A4'!G1944,"")</f>
        <v/>
      </c>
      <c r="J1913" s="308" t="str">
        <f>IF(SUM('A4'!S1944:X1944)=6,'A4'!H1944,"")</f>
        <v/>
      </c>
    </row>
    <row r="1914" spans="1:10" x14ac:dyDescent="0.25">
      <c r="A1914" t="str">
        <f>IF(SUM('A4'!S1945:X1945)=6,'Angaben KH-Standort'!$D$25,"")</f>
        <v/>
      </c>
      <c r="B1914" t="str">
        <f>IF(SUM('A4'!S1945:X1945)=6,'Angaben KH-Standort'!$D$26,"")</f>
        <v/>
      </c>
      <c r="C1914" t="str">
        <f>IF(SUM('A4'!S1945:X1945)=6,'Angaben KH-Standort'!$D$12,"")</f>
        <v/>
      </c>
      <c r="D1914" t="str">
        <f>IF(SUM('A4'!S1945:X1945)=6,'A1'!$F$14,"")</f>
        <v/>
      </c>
      <c r="E1914" t="str">
        <f>IF(SUM('A4'!S1945:X1945)=6,'A4'!C1945,"")</f>
        <v/>
      </c>
      <c r="F1914" t="str">
        <f>IF(SUM('A4'!S1945:X1945)=6,'A4'!D1945,"")</f>
        <v/>
      </c>
      <c r="G1914" t="str">
        <f>IF(SUM('A4'!S1945:X1945)=6,'A4'!E1945,"")</f>
        <v/>
      </c>
      <c r="H1914" t="str">
        <f>IF(SUM('A4'!S1945:X1945)=6,'A4'!F1945,"")</f>
        <v/>
      </c>
      <c r="I1914" t="str">
        <f>IF(SUM('A4'!S1945:X1945)=6,'A4'!G1945,"")</f>
        <v/>
      </c>
      <c r="J1914" s="308" t="str">
        <f>IF(SUM('A4'!S1945:X1945)=6,'A4'!H1945,"")</f>
        <v/>
      </c>
    </row>
    <row r="1915" spans="1:10" x14ac:dyDescent="0.25">
      <c r="A1915" t="str">
        <f>IF(SUM('A4'!S1946:X1946)=6,'Angaben KH-Standort'!$D$25,"")</f>
        <v/>
      </c>
      <c r="B1915" t="str">
        <f>IF(SUM('A4'!S1946:X1946)=6,'Angaben KH-Standort'!$D$26,"")</f>
        <v/>
      </c>
      <c r="C1915" t="str">
        <f>IF(SUM('A4'!S1946:X1946)=6,'Angaben KH-Standort'!$D$12,"")</f>
        <v/>
      </c>
      <c r="D1915" t="str">
        <f>IF(SUM('A4'!S1946:X1946)=6,'A1'!$F$14,"")</f>
        <v/>
      </c>
      <c r="E1915" t="str">
        <f>IF(SUM('A4'!S1946:X1946)=6,'A4'!C1946,"")</f>
        <v/>
      </c>
      <c r="F1915" t="str">
        <f>IF(SUM('A4'!S1946:X1946)=6,'A4'!D1946,"")</f>
        <v/>
      </c>
      <c r="G1915" t="str">
        <f>IF(SUM('A4'!S1946:X1946)=6,'A4'!E1946,"")</f>
        <v/>
      </c>
      <c r="H1915" t="str">
        <f>IF(SUM('A4'!S1946:X1946)=6,'A4'!F1946,"")</f>
        <v/>
      </c>
      <c r="I1915" t="str">
        <f>IF(SUM('A4'!S1946:X1946)=6,'A4'!G1946,"")</f>
        <v/>
      </c>
      <c r="J1915" s="308" t="str">
        <f>IF(SUM('A4'!S1946:X1946)=6,'A4'!H1946,"")</f>
        <v/>
      </c>
    </row>
    <row r="1916" spans="1:10" x14ac:dyDescent="0.25">
      <c r="A1916" t="str">
        <f>IF(SUM('A4'!S1947:X1947)=6,'Angaben KH-Standort'!$D$25,"")</f>
        <v/>
      </c>
      <c r="B1916" t="str">
        <f>IF(SUM('A4'!S1947:X1947)=6,'Angaben KH-Standort'!$D$26,"")</f>
        <v/>
      </c>
      <c r="C1916" t="str">
        <f>IF(SUM('A4'!S1947:X1947)=6,'Angaben KH-Standort'!$D$12,"")</f>
        <v/>
      </c>
      <c r="D1916" t="str">
        <f>IF(SUM('A4'!S1947:X1947)=6,'A1'!$F$14,"")</f>
        <v/>
      </c>
      <c r="E1916" t="str">
        <f>IF(SUM('A4'!S1947:X1947)=6,'A4'!C1947,"")</f>
        <v/>
      </c>
      <c r="F1916" t="str">
        <f>IF(SUM('A4'!S1947:X1947)=6,'A4'!D1947,"")</f>
        <v/>
      </c>
      <c r="G1916" t="str">
        <f>IF(SUM('A4'!S1947:X1947)=6,'A4'!E1947,"")</f>
        <v/>
      </c>
      <c r="H1916" t="str">
        <f>IF(SUM('A4'!S1947:X1947)=6,'A4'!F1947,"")</f>
        <v/>
      </c>
      <c r="I1916" t="str">
        <f>IF(SUM('A4'!S1947:X1947)=6,'A4'!G1947,"")</f>
        <v/>
      </c>
      <c r="J1916" s="308" t="str">
        <f>IF(SUM('A4'!S1947:X1947)=6,'A4'!H1947,"")</f>
        <v/>
      </c>
    </row>
    <row r="1917" spans="1:10" x14ac:dyDescent="0.25">
      <c r="A1917" t="str">
        <f>IF(SUM('A4'!S1948:X1948)=6,'Angaben KH-Standort'!$D$25,"")</f>
        <v/>
      </c>
      <c r="B1917" t="str">
        <f>IF(SUM('A4'!S1948:X1948)=6,'Angaben KH-Standort'!$D$26,"")</f>
        <v/>
      </c>
      <c r="C1917" t="str">
        <f>IF(SUM('A4'!S1948:X1948)=6,'Angaben KH-Standort'!$D$12,"")</f>
        <v/>
      </c>
      <c r="D1917" t="str">
        <f>IF(SUM('A4'!S1948:X1948)=6,'A1'!$F$14,"")</f>
        <v/>
      </c>
      <c r="E1917" t="str">
        <f>IF(SUM('A4'!S1948:X1948)=6,'A4'!C1948,"")</f>
        <v/>
      </c>
      <c r="F1917" t="str">
        <f>IF(SUM('A4'!S1948:X1948)=6,'A4'!D1948,"")</f>
        <v/>
      </c>
      <c r="G1917" t="str">
        <f>IF(SUM('A4'!S1948:X1948)=6,'A4'!E1948,"")</f>
        <v/>
      </c>
      <c r="H1917" t="str">
        <f>IF(SUM('A4'!S1948:X1948)=6,'A4'!F1948,"")</f>
        <v/>
      </c>
      <c r="I1917" t="str">
        <f>IF(SUM('A4'!S1948:X1948)=6,'A4'!G1948,"")</f>
        <v/>
      </c>
      <c r="J1917" s="308" t="str">
        <f>IF(SUM('A4'!S1948:X1948)=6,'A4'!H1948,"")</f>
        <v/>
      </c>
    </row>
    <row r="1918" spans="1:10" x14ac:dyDescent="0.25">
      <c r="A1918" t="str">
        <f>IF(SUM('A4'!S1949:X1949)=6,'Angaben KH-Standort'!$D$25,"")</f>
        <v/>
      </c>
      <c r="B1918" t="str">
        <f>IF(SUM('A4'!S1949:X1949)=6,'Angaben KH-Standort'!$D$26,"")</f>
        <v/>
      </c>
      <c r="C1918" t="str">
        <f>IF(SUM('A4'!S1949:X1949)=6,'Angaben KH-Standort'!$D$12,"")</f>
        <v/>
      </c>
      <c r="D1918" t="str">
        <f>IF(SUM('A4'!S1949:X1949)=6,'A1'!$F$14,"")</f>
        <v/>
      </c>
      <c r="E1918" t="str">
        <f>IF(SUM('A4'!S1949:X1949)=6,'A4'!C1949,"")</f>
        <v/>
      </c>
      <c r="F1918" t="str">
        <f>IF(SUM('A4'!S1949:X1949)=6,'A4'!D1949,"")</f>
        <v/>
      </c>
      <c r="G1918" t="str">
        <f>IF(SUM('A4'!S1949:X1949)=6,'A4'!E1949,"")</f>
        <v/>
      </c>
      <c r="H1918" t="str">
        <f>IF(SUM('A4'!S1949:X1949)=6,'A4'!F1949,"")</f>
        <v/>
      </c>
      <c r="I1918" t="str">
        <f>IF(SUM('A4'!S1949:X1949)=6,'A4'!G1949,"")</f>
        <v/>
      </c>
      <c r="J1918" s="308" t="str">
        <f>IF(SUM('A4'!S1949:X1949)=6,'A4'!H1949,"")</f>
        <v/>
      </c>
    </row>
    <row r="1919" spans="1:10" x14ac:dyDescent="0.25">
      <c r="A1919" t="str">
        <f>IF(SUM('A4'!S1950:X1950)=6,'Angaben KH-Standort'!$D$25,"")</f>
        <v/>
      </c>
      <c r="B1919" t="str">
        <f>IF(SUM('A4'!S1950:X1950)=6,'Angaben KH-Standort'!$D$26,"")</f>
        <v/>
      </c>
      <c r="C1919" t="str">
        <f>IF(SUM('A4'!S1950:X1950)=6,'Angaben KH-Standort'!$D$12,"")</f>
        <v/>
      </c>
      <c r="D1919" t="str">
        <f>IF(SUM('A4'!S1950:X1950)=6,'A1'!$F$14,"")</f>
        <v/>
      </c>
      <c r="E1919" t="str">
        <f>IF(SUM('A4'!S1950:X1950)=6,'A4'!C1950,"")</f>
        <v/>
      </c>
      <c r="F1919" t="str">
        <f>IF(SUM('A4'!S1950:X1950)=6,'A4'!D1950,"")</f>
        <v/>
      </c>
      <c r="G1919" t="str">
        <f>IF(SUM('A4'!S1950:X1950)=6,'A4'!E1950,"")</f>
        <v/>
      </c>
      <c r="H1919" t="str">
        <f>IF(SUM('A4'!S1950:X1950)=6,'A4'!F1950,"")</f>
        <v/>
      </c>
      <c r="I1919" t="str">
        <f>IF(SUM('A4'!S1950:X1950)=6,'A4'!G1950,"")</f>
        <v/>
      </c>
      <c r="J1919" s="308" t="str">
        <f>IF(SUM('A4'!S1950:X1950)=6,'A4'!H1950,"")</f>
        <v/>
      </c>
    </row>
    <row r="1920" spans="1:10" x14ac:dyDescent="0.25">
      <c r="A1920" t="str">
        <f>IF(SUM('A4'!S1951:X1951)=6,'Angaben KH-Standort'!$D$25,"")</f>
        <v/>
      </c>
      <c r="B1920" t="str">
        <f>IF(SUM('A4'!S1951:X1951)=6,'Angaben KH-Standort'!$D$26,"")</f>
        <v/>
      </c>
      <c r="C1920" t="str">
        <f>IF(SUM('A4'!S1951:X1951)=6,'Angaben KH-Standort'!$D$12,"")</f>
        <v/>
      </c>
      <c r="D1920" t="str">
        <f>IF(SUM('A4'!S1951:X1951)=6,'A1'!$F$14,"")</f>
        <v/>
      </c>
      <c r="E1920" t="str">
        <f>IF(SUM('A4'!S1951:X1951)=6,'A4'!C1951,"")</f>
        <v/>
      </c>
      <c r="F1920" t="str">
        <f>IF(SUM('A4'!S1951:X1951)=6,'A4'!D1951,"")</f>
        <v/>
      </c>
      <c r="G1920" t="str">
        <f>IF(SUM('A4'!S1951:X1951)=6,'A4'!E1951,"")</f>
        <v/>
      </c>
      <c r="H1920" t="str">
        <f>IF(SUM('A4'!S1951:X1951)=6,'A4'!F1951,"")</f>
        <v/>
      </c>
      <c r="I1920" t="str">
        <f>IF(SUM('A4'!S1951:X1951)=6,'A4'!G1951,"")</f>
        <v/>
      </c>
      <c r="J1920" s="308" t="str">
        <f>IF(SUM('A4'!S1951:X1951)=6,'A4'!H1951,"")</f>
        <v/>
      </c>
    </row>
    <row r="1921" spans="1:10" x14ac:dyDescent="0.25">
      <c r="A1921" t="str">
        <f>IF(SUM('A4'!S1952:X1952)=6,'Angaben KH-Standort'!$D$25,"")</f>
        <v/>
      </c>
      <c r="B1921" t="str">
        <f>IF(SUM('A4'!S1952:X1952)=6,'Angaben KH-Standort'!$D$26,"")</f>
        <v/>
      </c>
      <c r="C1921" t="str">
        <f>IF(SUM('A4'!S1952:X1952)=6,'Angaben KH-Standort'!$D$12,"")</f>
        <v/>
      </c>
      <c r="D1921" t="str">
        <f>IF(SUM('A4'!S1952:X1952)=6,'A1'!$F$14,"")</f>
        <v/>
      </c>
      <c r="E1921" t="str">
        <f>IF(SUM('A4'!S1952:X1952)=6,'A4'!C1952,"")</f>
        <v/>
      </c>
      <c r="F1921" t="str">
        <f>IF(SUM('A4'!S1952:X1952)=6,'A4'!D1952,"")</f>
        <v/>
      </c>
      <c r="G1921" t="str">
        <f>IF(SUM('A4'!S1952:X1952)=6,'A4'!E1952,"")</f>
        <v/>
      </c>
      <c r="H1921" t="str">
        <f>IF(SUM('A4'!S1952:X1952)=6,'A4'!F1952,"")</f>
        <v/>
      </c>
      <c r="I1921" t="str">
        <f>IF(SUM('A4'!S1952:X1952)=6,'A4'!G1952,"")</f>
        <v/>
      </c>
      <c r="J1921" s="308" t="str">
        <f>IF(SUM('A4'!S1952:X1952)=6,'A4'!H1952,"")</f>
        <v/>
      </c>
    </row>
    <row r="1922" spans="1:10" x14ac:dyDescent="0.25">
      <c r="A1922" t="str">
        <f>IF(SUM('A4'!S1953:X1953)=6,'Angaben KH-Standort'!$D$25,"")</f>
        <v/>
      </c>
      <c r="B1922" t="str">
        <f>IF(SUM('A4'!S1953:X1953)=6,'Angaben KH-Standort'!$D$26,"")</f>
        <v/>
      </c>
      <c r="C1922" t="str">
        <f>IF(SUM('A4'!S1953:X1953)=6,'Angaben KH-Standort'!$D$12,"")</f>
        <v/>
      </c>
      <c r="D1922" t="str">
        <f>IF(SUM('A4'!S1953:X1953)=6,'A1'!$F$14,"")</f>
        <v/>
      </c>
      <c r="E1922" t="str">
        <f>IF(SUM('A4'!S1953:X1953)=6,'A4'!C1953,"")</f>
        <v/>
      </c>
      <c r="F1922" t="str">
        <f>IF(SUM('A4'!S1953:X1953)=6,'A4'!D1953,"")</f>
        <v/>
      </c>
      <c r="G1922" t="str">
        <f>IF(SUM('A4'!S1953:X1953)=6,'A4'!E1953,"")</f>
        <v/>
      </c>
      <c r="H1922" t="str">
        <f>IF(SUM('A4'!S1953:X1953)=6,'A4'!F1953,"")</f>
        <v/>
      </c>
      <c r="I1922" t="str">
        <f>IF(SUM('A4'!S1953:X1953)=6,'A4'!G1953,"")</f>
        <v/>
      </c>
      <c r="J1922" s="308" t="str">
        <f>IF(SUM('A4'!S1953:X1953)=6,'A4'!H1953,"")</f>
        <v/>
      </c>
    </row>
    <row r="1923" spans="1:10" x14ac:dyDescent="0.25">
      <c r="A1923" t="str">
        <f>IF(SUM('A4'!S1954:X1954)=6,'Angaben KH-Standort'!$D$25,"")</f>
        <v/>
      </c>
      <c r="B1923" t="str">
        <f>IF(SUM('A4'!S1954:X1954)=6,'Angaben KH-Standort'!$D$26,"")</f>
        <v/>
      </c>
      <c r="C1923" t="str">
        <f>IF(SUM('A4'!S1954:X1954)=6,'Angaben KH-Standort'!$D$12,"")</f>
        <v/>
      </c>
      <c r="D1923" t="str">
        <f>IF(SUM('A4'!S1954:X1954)=6,'A1'!$F$14,"")</f>
        <v/>
      </c>
      <c r="E1923" t="str">
        <f>IF(SUM('A4'!S1954:X1954)=6,'A4'!C1954,"")</f>
        <v/>
      </c>
      <c r="F1923" t="str">
        <f>IF(SUM('A4'!S1954:X1954)=6,'A4'!D1954,"")</f>
        <v/>
      </c>
      <c r="G1923" t="str">
        <f>IF(SUM('A4'!S1954:X1954)=6,'A4'!E1954,"")</f>
        <v/>
      </c>
      <c r="H1923" t="str">
        <f>IF(SUM('A4'!S1954:X1954)=6,'A4'!F1954,"")</f>
        <v/>
      </c>
      <c r="I1923" t="str">
        <f>IF(SUM('A4'!S1954:X1954)=6,'A4'!G1954,"")</f>
        <v/>
      </c>
      <c r="J1923" s="308" t="str">
        <f>IF(SUM('A4'!S1954:X1954)=6,'A4'!H1954,"")</f>
        <v/>
      </c>
    </row>
    <row r="1924" spans="1:10" x14ac:dyDescent="0.25">
      <c r="A1924" t="str">
        <f>IF(SUM('A4'!S1955:X1955)=6,'Angaben KH-Standort'!$D$25,"")</f>
        <v/>
      </c>
      <c r="B1924" t="str">
        <f>IF(SUM('A4'!S1955:X1955)=6,'Angaben KH-Standort'!$D$26,"")</f>
        <v/>
      </c>
      <c r="C1924" t="str">
        <f>IF(SUM('A4'!S1955:X1955)=6,'Angaben KH-Standort'!$D$12,"")</f>
        <v/>
      </c>
      <c r="D1924" t="str">
        <f>IF(SUM('A4'!S1955:X1955)=6,'A1'!$F$14,"")</f>
        <v/>
      </c>
      <c r="E1924" t="str">
        <f>IF(SUM('A4'!S1955:X1955)=6,'A4'!C1955,"")</f>
        <v/>
      </c>
      <c r="F1924" t="str">
        <f>IF(SUM('A4'!S1955:X1955)=6,'A4'!D1955,"")</f>
        <v/>
      </c>
      <c r="G1924" t="str">
        <f>IF(SUM('A4'!S1955:X1955)=6,'A4'!E1955,"")</f>
        <v/>
      </c>
      <c r="H1924" t="str">
        <f>IF(SUM('A4'!S1955:X1955)=6,'A4'!F1955,"")</f>
        <v/>
      </c>
      <c r="I1924" t="str">
        <f>IF(SUM('A4'!S1955:X1955)=6,'A4'!G1955,"")</f>
        <v/>
      </c>
      <c r="J1924" s="308" t="str">
        <f>IF(SUM('A4'!S1955:X1955)=6,'A4'!H1955,"")</f>
        <v/>
      </c>
    </row>
    <row r="1925" spans="1:10" x14ac:dyDescent="0.25">
      <c r="A1925" t="str">
        <f>IF(SUM('A4'!S1956:X1956)=6,'Angaben KH-Standort'!$D$25,"")</f>
        <v/>
      </c>
      <c r="B1925" t="str">
        <f>IF(SUM('A4'!S1956:X1956)=6,'Angaben KH-Standort'!$D$26,"")</f>
        <v/>
      </c>
      <c r="C1925" t="str">
        <f>IF(SUM('A4'!S1956:X1956)=6,'Angaben KH-Standort'!$D$12,"")</f>
        <v/>
      </c>
      <c r="D1925" t="str">
        <f>IF(SUM('A4'!S1956:X1956)=6,'A1'!$F$14,"")</f>
        <v/>
      </c>
      <c r="E1925" t="str">
        <f>IF(SUM('A4'!S1956:X1956)=6,'A4'!C1956,"")</f>
        <v/>
      </c>
      <c r="F1925" t="str">
        <f>IF(SUM('A4'!S1956:X1956)=6,'A4'!D1956,"")</f>
        <v/>
      </c>
      <c r="G1925" t="str">
        <f>IF(SUM('A4'!S1956:X1956)=6,'A4'!E1956,"")</f>
        <v/>
      </c>
      <c r="H1925" t="str">
        <f>IF(SUM('A4'!S1956:X1956)=6,'A4'!F1956,"")</f>
        <v/>
      </c>
      <c r="I1925" t="str">
        <f>IF(SUM('A4'!S1956:X1956)=6,'A4'!G1956,"")</f>
        <v/>
      </c>
      <c r="J1925" s="308" t="str">
        <f>IF(SUM('A4'!S1956:X1956)=6,'A4'!H1956,"")</f>
        <v/>
      </c>
    </row>
    <row r="1926" spans="1:10" x14ac:dyDescent="0.25">
      <c r="A1926" t="str">
        <f>IF(SUM('A4'!S1957:X1957)=6,'Angaben KH-Standort'!$D$25,"")</f>
        <v/>
      </c>
      <c r="B1926" t="str">
        <f>IF(SUM('A4'!S1957:X1957)=6,'Angaben KH-Standort'!$D$26,"")</f>
        <v/>
      </c>
      <c r="C1926" t="str">
        <f>IF(SUM('A4'!S1957:X1957)=6,'Angaben KH-Standort'!$D$12,"")</f>
        <v/>
      </c>
      <c r="D1926" t="str">
        <f>IF(SUM('A4'!S1957:X1957)=6,'A1'!$F$14,"")</f>
        <v/>
      </c>
      <c r="E1926" t="str">
        <f>IF(SUM('A4'!S1957:X1957)=6,'A4'!C1957,"")</f>
        <v/>
      </c>
      <c r="F1926" t="str">
        <f>IF(SUM('A4'!S1957:X1957)=6,'A4'!D1957,"")</f>
        <v/>
      </c>
      <c r="G1926" t="str">
        <f>IF(SUM('A4'!S1957:X1957)=6,'A4'!E1957,"")</f>
        <v/>
      </c>
      <c r="H1926" t="str">
        <f>IF(SUM('A4'!S1957:X1957)=6,'A4'!F1957,"")</f>
        <v/>
      </c>
      <c r="I1926" t="str">
        <f>IF(SUM('A4'!S1957:X1957)=6,'A4'!G1957,"")</f>
        <v/>
      </c>
      <c r="J1926" s="308" t="str">
        <f>IF(SUM('A4'!S1957:X1957)=6,'A4'!H1957,"")</f>
        <v/>
      </c>
    </row>
    <row r="1927" spans="1:10" x14ac:dyDescent="0.25">
      <c r="A1927" t="str">
        <f>IF(SUM('A4'!S1958:X1958)=6,'Angaben KH-Standort'!$D$25,"")</f>
        <v/>
      </c>
      <c r="B1927" t="str">
        <f>IF(SUM('A4'!S1958:X1958)=6,'Angaben KH-Standort'!$D$26,"")</f>
        <v/>
      </c>
      <c r="C1927" t="str">
        <f>IF(SUM('A4'!S1958:X1958)=6,'Angaben KH-Standort'!$D$12,"")</f>
        <v/>
      </c>
      <c r="D1927" t="str">
        <f>IF(SUM('A4'!S1958:X1958)=6,'A1'!$F$14,"")</f>
        <v/>
      </c>
      <c r="E1927" t="str">
        <f>IF(SUM('A4'!S1958:X1958)=6,'A4'!C1958,"")</f>
        <v/>
      </c>
      <c r="F1927" t="str">
        <f>IF(SUM('A4'!S1958:X1958)=6,'A4'!D1958,"")</f>
        <v/>
      </c>
      <c r="G1927" t="str">
        <f>IF(SUM('A4'!S1958:X1958)=6,'A4'!E1958,"")</f>
        <v/>
      </c>
      <c r="H1927" t="str">
        <f>IF(SUM('A4'!S1958:X1958)=6,'A4'!F1958,"")</f>
        <v/>
      </c>
      <c r="I1927" t="str">
        <f>IF(SUM('A4'!S1958:X1958)=6,'A4'!G1958,"")</f>
        <v/>
      </c>
      <c r="J1927" s="308" t="str">
        <f>IF(SUM('A4'!S1958:X1958)=6,'A4'!H1958,"")</f>
        <v/>
      </c>
    </row>
    <row r="1928" spans="1:10" x14ac:dyDescent="0.25">
      <c r="A1928" t="str">
        <f>IF(SUM('A4'!S1959:X1959)=6,'Angaben KH-Standort'!$D$25,"")</f>
        <v/>
      </c>
      <c r="B1928" t="str">
        <f>IF(SUM('A4'!S1959:X1959)=6,'Angaben KH-Standort'!$D$26,"")</f>
        <v/>
      </c>
      <c r="C1928" t="str">
        <f>IF(SUM('A4'!S1959:X1959)=6,'Angaben KH-Standort'!$D$12,"")</f>
        <v/>
      </c>
      <c r="D1928" t="str">
        <f>IF(SUM('A4'!S1959:X1959)=6,'A1'!$F$14,"")</f>
        <v/>
      </c>
      <c r="E1928" t="str">
        <f>IF(SUM('A4'!S1959:X1959)=6,'A4'!C1959,"")</f>
        <v/>
      </c>
      <c r="F1928" t="str">
        <f>IF(SUM('A4'!S1959:X1959)=6,'A4'!D1959,"")</f>
        <v/>
      </c>
      <c r="G1928" t="str">
        <f>IF(SUM('A4'!S1959:X1959)=6,'A4'!E1959,"")</f>
        <v/>
      </c>
      <c r="H1928" t="str">
        <f>IF(SUM('A4'!S1959:X1959)=6,'A4'!F1959,"")</f>
        <v/>
      </c>
      <c r="I1928" t="str">
        <f>IF(SUM('A4'!S1959:X1959)=6,'A4'!G1959,"")</f>
        <v/>
      </c>
      <c r="J1928" s="308" t="str">
        <f>IF(SUM('A4'!S1959:X1959)=6,'A4'!H1959,"")</f>
        <v/>
      </c>
    </row>
    <row r="1929" spans="1:10" x14ac:dyDescent="0.25">
      <c r="A1929" t="str">
        <f>IF(SUM('A4'!S1960:X1960)=6,'Angaben KH-Standort'!$D$25,"")</f>
        <v/>
      </c>
      <c r="B1929" t="str">
        <f>IF(SUM('A4'!S1960:X1960)=6,'Angaben KH-Standort'!$D$26,"")</f>
        <v/>
      </c>
      <c r="C1929" t="str">
        <f>IF(SUM('A4'!S1960:X1960)=6,'Angaben KH-Standort'!$D$12,"")</f>
        <v/>
      </c>
      <c r="D1929" t="str">
        <f>IF(SUM('A4'!S1960:X1960)=6,'A1'!$F$14,"")</f>
        <v/>
      </c>
      <c r="E1929" t="str">
        <f>IF(SUM('A4'!S1960:X1960)=6,'A4'!C1960,"")</f>
        <v/>
      </c>
      <c r="F1929" t="str">
        <f>IF(SUM('A4'!S1960:X1960)=6,'A4'!D1960,"")</f>
        <v/>
      </c>
      <c r="G1929" t="str">
        <f>IF(SUM('A4'!S1960:X1960)=6,'A4'!E1960,"")</f>
        <v/>
      </c>
      <c r="H1929" t="str">
        <f>IF(SUM('A4'!S1960:X1960)=6,'A4'!F1960,"")</f>
        <v/>
      </c>
      <c r="I1929" t="str">
        <f>IF(SUM('A4'!S1960:X1960)=6,'A4'!G1960,"")</f>
        <v/>
      </c>
      <c r="J1929" s="308" t="str">
        <f>IF(SUM('A4'!S1960:X1960)=6,'A4'!H1960,"")</f>
        <v/>
      </c>
    </row>
    <row r="1930" spans="1:10" x14ac:dyDescent="0.25">
      <c r="A1930" t="str">
        <f>IF(SUM('A4'!S1961:X1961)=6,'Angaben KH-Standort'!$D$25,"")</f>
        <v/>
      </c>
      <c r="B1930" t="str">
        <f>IF(SUM('A4'!S1961:X1961)=6,'Angaben KH-Standort'!$D$26,"")</f>
        <v/>
      </c>
      <c r="C1930" t="str">
        <f>IF(SUM('A4'!S1961:X1961)=6,'Angaben KH-Standort'!$D$12,"")</f>
        <v/>
      </c>
      <c r="D1930" t="str">
        <f>IF(SUM('A4'!S1961:X1961)=6,'A1'!$F$14,"")</f>
        <v/>
      </c>
      <c r="E1930" t="str">
        <f>IF(SUM('A4'!S1961:X1961)=6,'A4'!C1961,"")</f>
        <v/>
      </c>
      <c r="F1930" t="str">
        <f>IF(SUM('A4'!S1961:X1961)=6,'A4'!D1961,"")</f>
        <v/>
      </c>
      <c r="G1930" t="str">
        <f>IF(SUM('A4'!S1961:X1961)=6,'A4'!E1961,"")</f>
        <v/>
      </c>
      <c r="H1930" t="str">
        <f>IF(SUM('A4'!S1961:X1961)=6,'A4'!F1961,"")</f>
        <v/>
      </c>
      <c r="I1930" t="str">
        <f>IF(SUM('A4'!S1961:X1961)=6,'A4'!G1961,"")</f>
        <v/>
      </c>
      <c r="J1930" s="308" t="str">
        <f>IF(SUM('A4'!S1961:X1961)=6,'A4'!H1961,"")</f>
        <v/>
      </c>
    </row>
    <row r="1931" spans="1:10" x14ac:dyDescent="0.25">
      <c r="A1931" t="str">
        <f>IF(SUM('A4'!S1962:X1962)=6,'Angaben KH-Standort'!$D$25,"")</f>
        <v/>
      </c>
      <c r="B1931" t="str">
        <f>IF(SUM('A4'!S1962:X1962)=6,'Angaben KH-Standort'!$D$26,"")</f>
        <v/>
      </c>
      <c r="C1931" t="str">
        <f>IF(SUM('A4'!S1962:X1962)=6,'Angaben KH-Standort'!$D$12,"")</f>
        <v/>
      </c>
      <c r="D1931" t="str">
        <f>IF(SUM('A4'!S1962:X1962)=6,'A1'!$F$14,"")</f>
        <v/>
      </c>
      <c r="E1931" t="str">
        <f>IF(SUM('A4'!S1962:X1962)=6,'A4'!C1962,"")</f>
        <v/>
      </c>
      <c r="F1931" t="str">
        <f>IF(SUM('A4'!S1962:X1962)=6,'A4'!D1962,"")</f>
        <v/>
      </c>
      <c r="G1931" t="str">
        <f>IF(SUM('A4'!S1962:X1962)=6,'A4'!E1962,"")</f>
        <v/>
      </c>
      <c r="H1931" t="str">
        <f>IF(SUM('A4'!S1962:X1962)=6,'A4'!F1962,"")</f>
        <v/>
      </c>
      <c r="I1931" t="str">
        <f>IF(SUM('A4'!S1962:X1962)=6,'A4'!G1962,"")</f>
        <v/>
      </c>
      <c r="J1931" s="308" t="str">
        <f>IF(SUM('A4'!S1962:X1962)=6,'A4'!H1962,"")</f>
        <v/>
      </c>
    </row>
    <row r="1932" spans="1:10" x14ac:dyDescent="0.25">
      <c r="A1932" t="str">
        <f>IF(SUM('A4'!S1963:X1963)=6,'Angaben KH-Standort'!$D$25,"")</f>
        <v/>
      </c>
      <c r="B1932" t="str">
        <f>IF(SUM('A4'!S1963:X1963)=6,'Angaben KH-Standort'!$D$26,"")</f>
        <v/>
      </c>
      <c r="C1932" t="str">
        <f>IF(SUM('A4'!S1963:X1963)=6,'Angaben KH-Standort'!$D$12,"")</f>
        <v/>
      </c>
      <c r="D1932" t="str">
        <f>IF(SUM('A4'!S1963:X1963)=6,'A1'!$F$14,"")</f>
        <v/>
      </c>
      <c r="E1932" t="str">
        <f>IF(SUM('A4'!S1963:X1963)=6,'A4'!C1963,"")</f>
        <v/>
      </c>
      <c r="F1932" t="str">
        <f>IF(SUM('A4'!S1963:X1963)=6,'A4'!D1963,"")</f>
        <v/>
      </c>
      <c r="G1932" t="str">
        <f>IF(SUM('A4'!S1963:X1963)=6,'A4'!E1963,"")</f>
        <v/>
      </c>
      <c r="H1932" t="str">
        <f>IF(SUM('A4'!S1963:X1963)=6,'A4'!F1963,"")</f>
        <v/>
      </c>
      <c r="I1932" t="str">
        <f>IF(SUM('A4'!S1963:X1963)=6,'A4'!G1963,"")</f>
        <v/>
      </c>
      <c r="J1932" s="308" t="str">
        <f>IF(SUM('A4'!S1963:X1963)=6,'A4'!H1963,"")</f>
        <v/>
      </c>
    </row>
    <row r="1933" spans="1:10" x14ac:dyDescent="0.25">
      <c r="A1933" t="str">
        <f>IF(SUM('A4'!S1964:X1964)=6,'Angaben KH-Standort'!$D$25,"")</f>
        <v/>
      </c>
      <c r="B1933" t="str">
        <f>IF(SUM('A4'!S1964:X1964)=6,'Angaben KH-Standort'!$D$26,"")</f>
        <v/>
      </c>
      <c r="C1933" t="str">
        <f>IF(SUM('A4'!S1964:X1964)=6,'Angaben KH-Standort'!$D$12,"")</f>
        <v/>
      </c>
      <c r="D1933" t="str">
        <f>IF(SUM('A4'!S1964:X1964)=6,'A1'!$F$14,"")</f>
        <v/>
      </c>
      <c r="E1933" t="str">
        <f>IF(SUM('A4'!S1964:X1964)=6,'A4'!C1964,"")</f>
        <v/>
      </c>
      <c r="F1933" t="str">
        <f>IF(SUM('A4'!S1964:X1964)=6,'A4'!D1964,"")</f>
        <v/>
      </c>
      <c r="G1933" t="str">
        <f>IF(SUM('A4'!S1964:X1964)=6,'A4'!E1964,"")</f>
        <v/>
      </c>
      <c r="H1933" t="str">
        <f>IF(SUM('A4'!S1964:X1964)=6,'A4'!F1964,"")</f>
        <v/>
      </c>
      <c r="I1933" t="str">
        <f>IF(SUM('A4'!S1964:X1964)=6,'A4'!G1964,"")</f>
        <v/>
      </c>
      <c r="J1933" s="308" t="str">
        <f>IF(SUM('A4'!S1964:X1964)=6,'A4'!H1964,"")</f>
        <v/>
      </c>
    </row>
    <row r="1934" spans="1:10" x14ac:dyDescent="0.25">
      <c r="A1934" t="str">
        <f>IF(SUM('A4'!S1965:X1965)=6,'Angaben KH-Standort'!$D$25,"")</f>
        <v/>
      </c>
      <c r="B1934" t="str">
        <f>IF(SUM('A4'!S1965:X1965)=6,'Angaben KH-Standort'!$D$26,"")</f>
        <v/>
      </c>
      <c r="C1934" t="str">
        <f>IF(SUM('A4'!S1965:X1965)=6,'Angaben KH-Standort'!$D$12,"")</f>
        <v/>
      </c>
      <c r="D1934" t="str">
        <f>IF(SUM('A4'!S1965:X1965)=6,'A1'!$F$14,"")</f>
        <v/>
      </c>
      <c r="E1934" t="str">
        <f>IF(SUM('A4'!S1965:X1965)=6,'A4'!C1965,"")</f>
        <v/>
      </c>
      <c r="F1934" t="str">
        <f>IF(SUM('A4'!S1965:X1965)=6,'A4'!D1965,"")</f>
        <v/>
      </c>
      <c r="G1934" t="str">
        <f>IF(SUM('A4'!S1965:X1965)=6,'A4'!E1965,"")</f>
        <v/>
      </c>
      <c r="H1934" t="str">
        <f>IF(SUM('A4'!S1965:X1965)=6,'A4'!F1965,"")</f>
        <v/>
      </c>
      <c r="I1934" t="str">
        <f>IF(SUM('A4'!S1965:X1965)=6,'A4'!G1965,"")</f>
        <v/>
      </c>
      <c r="J1934" s="308" t="str">
        <f>IF(SUM('A4'!S1965:X1965)=6,'A4'!H1965,"")</f>
        <v/>
      </c>
    </row>
    <row r="1935" spans="1:10" x14ac:dyDescent="0.25">
      <c r="A1935" t="str">
        <f>IF(SUM('A4'!S1966:X1966)=6,'Angaben KH-Standort'!$D$25,"")</f>
        <v/>
      </c>
      <c r="B1935" t="str">
        <f>IF(SUM('A4'!S1966:X1966)=6,'Angaben KH-Standort'!$D$26,"")</f>
        <v/>
      </c>
      <c r="C1935" t="str">
        <f>IF(SUM('A4'!S1966:X1966)=6,'Angaben KH-Standort'!$D$12,"")</f>
        <v/>
      </c>
      <c r="D1935" t="str">
        <f>IF(SUM('A4'!S1966:X1966)=6,'A1'!$F$14,"")</f>
        <v/>
      </c>
      <c r="E1935" t="str">
        <f>IF(SUM('A4'!S1966:X1966)=6,'A4'!C1966,"")</f>
        <v/>
      </c>
      <c r="F1935" t="str">
        <f>IF(SUM('A4'!S1966:X1966)=6,'A4'!D1966,"")</f>
        <v/>
      </c>
      <c r="G1935" t="str">
        <f>IF(SUM('A4'!S1966:X1966)=6,'A4'!E1966,"")</f>
        <v/>
      </c>
      <c r="H1935" t="str">
        <f>IF(SUM('A4'!S1966:X1966)=6,'A4'!F1966,"")</f>
        <v/>
      </c>
      <c r="I1935" t="str">
        <f>IF(SUM('A4'!S1966:X1966)=6,'A4'!G1966,"")</f>
        <v/>
      </c>
      <c r="J1935" s="308" t="str">
        <f>IF(SUM('A4'!S1966:X1966)=6,'A4'!H1966,"")</f>
        <v/>
      </c>
    </row>
    <row r="1936" spans="1:10" x14ac:dyDescent="0.25">
      <c r="A1936" t="str">
        <f>IF(SUM('A4'!S1967:X1967)=6,'Angaben KH-Standort'!$D$25,"")</f>
        <v/>
      </c>
      <c r="B1936" t="str">
        <f>IF(SUM('A4'!S1967:X1967)=6,'Angaben KH-Standort'!$D$26,"")</f>
        <v/>
      </c>
      <c r="C1936" t="str">
        <f>IF(SUM('A4'!S1967:X1967)=6,'Angaben KH-Standort'!$D$12,"")</f>
        <v/>
      </c>
      <c r="D1936" t="str">
        <f>IF(SUM('A4'!S1967:X1967)=6,'A1'!$F$14,"")</f>
        <v/>
      </c>
      <c r="E1936" t="str">
        <f>IF(SUM('A4'!S1967:X1967)=6,'A4'!C1967,"")</f>
        <v/>
      </c>
      <c r="F1936" t="str">
        <f>IF(SUM('A4'!S1967:X1967)=6,'A4'!D1967,"")</f>
        <v/>
      </c>
      <c r="G1936" t="str">
        <f>IF(SUM('A4'!S1967:X1967)=6,'A4'!E1967,"")</f>
        <v/>
      </c>
      <c r="H1936" t="str">
        <f>IF(SUM('A4'!S1967:X1967)=6,'A4'!F1967,"")</f>
        <v/>
      </c>
      <c r="I1936" t="str">
        <f>IF(SUM('A4'!S1967:X1967)=6,'A4'!G1967,"")</f>
        <v/>
      </c>
      <c r="J1936" s="308" t="str">
        <f>IF(SUM('A4'!S1967:X1967)=6,'A4'!H1967,"")</f>
        <v/>
      </c>
    </row>
    <row r="1937" spans="1:10" x14ac:dyDescent="0.25">
      <c r="A1937" t="str">
        <f>IF(SUM('A4'!S1968:X1968)=6,'Angaben KH-Standort'!$D$25,"")</f>
        <v/>
      </c>
      <c r="B1937" t="str">
        <f>IF(SUM('A4'!S1968:X1968)=6,'Angaben KH-Standort'!$D$26,"")</f>
        <v/>
      </c>
      <c r="C1937" t="str">
        <f>IF(SUM('A4'!S1968:X1968)=6,'Angaben KH-Standort'!$D$12,"")</f>
        <v/>
      </c>
      <c r="D1937" t="str">
        <f>IF(SUM('A4'!S1968:X1968)=6,'A1'!$F$14,"")</f>
        <v/>
      </c>
      <c r="E1937" t="str">
        <f>IF(SUM('A4'!S1968:X1968)=6,'A4'!C1968,"")</f>
        <v/>
      </c>
      <c r="F1937" t="str">
        <f>IF(SUM('A4'!S1968:X1968)=6,'A4'!D1968,"")</f>
        <v/>
      </c>
      <c r="G1937" t="str">
        <f>IF(SUM('A4'!S1968:X1968)=6,'A4'!E1968,"")</f>
        <v/>
      </c>
      <c r="H1937" t="str">
        <f>IF(SUM('A4'!S1968:X1968)=6,'A4'!F1968,"")</f>
        <v/>
      </c>
      <c r="I1937" t="str">
        <f>IF(SUM('A4'!S1968:X1968)=6,'A4'!G1968,"")</f>
        <v/>
      </c>
      <c r="J1937" s="308" t="str">
        <f>IF(SUM('A4'!S1968:X1968)=6,'A4'!H1968,"")</f>
        <v/>
      </c>
    </row>
    <row r="1938" spans="1:10" x14ac:dyDescent="0.25">
      <c r="A1938" t="str">
        <f>IF(SUM('A4'!S1969:X1969)=6,'Angaben KH-Standort'!$D$25,"")</f>
        <v/>
      </c>
      <c r="B1938" t="str">
        <f>IF(SUM('A4'!S1969:X1969)=6,'Angaben KH-Standort'!$D$26,"")</f>
        <v/>
      </c>
      <c r="C1938" t="str">
        <f>IF(SUM('A4'!S1969:X1969)=6,'Angaben KH-Standort'!$D$12,"")</f>
        <v/>
      </c>
      <c r="D1938" t="str">
        <f>IF(SUM('A4'!S1969:X1969)=6,'A1'!$F$14,"")</f>
        <v/>
      </c>
      <c r="E1938" t="str">
        <f>IF(SUM('A4'!S1969:X1969)=6,'A4'!C1969,"")</f>
        <v/>
      </c>
      <c r="F1938" t="str">
        <f>IF(SUM('A4'!S1969:X1969)=6,'A4'!D1969,"")</f>
        <v/>
      </c>
      <c r="G1938" t="str">
        <f>IF(SUM('A4'!S1969:X1969)=6,'A4'!E1969,"")</f>
        <v/>
      </c>
      <c r="H1938" t="str">
        <f>IF(SUM('A4'!S1969:X1969)=6,'A4'!F1969,"")</f>
        <v/>
      </c>
      <c r="I1938" t="str">
        <f>IF(SUM('A4'!S1969:X1969)=6,'A4'!G1969,"")</f>
        <v/>
      </c>
      <c r="J1938" s="308" t="str">
        <f>IF(SUM('A4'!S1969:X1969)=6,'A4'!H1969,"")</f>
        <v/>
      </c>
    </row>
    <row r="1939" spans="1:10" x14ac:dyDescent="0.25">
      <c r="A1939" t="str">
        <f>IF(SUM('A4'!S1970:X1970)=6,'Angaben KH-Standort'!$D$25,"")</f>
        <v/>
      </c>
      <c r="B1939" t="str">
        <f>IF(SUM('A4'!S1970:X1970)=6,'Angaben KH-Standort'!$D$26,"")</f>
        <v/>
      </c>
      <c r="C1939" t="str">
        <f>IF(SUM('A4'!S1970:X1970)=6,'Angaben KH-Standort'!$D$12,"")</f>
        <v/>
      </c>
      <c r="D1939" t="str">
        <f>IF(SUM('A4'!S1970:X1970)=6,'A1'!$F$14,"")</f>
        <v/>
      </c>
      <c r="E1939" t="str">
        <f>IF(SUM('A4'!S1970:X1970)=6,'A4'!C1970,"")</f>
        <v/>
      </c>
      <c r="F1939" t="str">
        <f>IF(SUM('A4'!S1970:X1970)=6,'A4'!D1970,"")</f>
        <v/>
      </c>
      <c r="G1939" t="str">
        <f>IF(SUM('A4'!S1970:X1970)=6,'A4'!E1970,"")</f>
        <v/>
      </c>
      <c r="H1939" t="str">
        <f>IF(SUM('A4'!S1970:X1970)=6,'A4'!F1970,"")</f>
        <v/>
      </c>
      <c r="I1939" t="str">
        <f>IF(SUM('A4'!S1970:X1970)=6,'A4'!G1970,"")</f>
        <v/>
      </c>
      <c r="J1939" s="308" t="str">
        <f>IF(SUM('A4'!S1970:X1970)=6,'A4'!H1970,"")</f>
        <v/>
      </c>
    </row>
    <row r="1940" spans="1:10" x14ac:dyDescent="0.25">
      <c r="A1940" t="str">
        <f>IF(SUM('A4'!S1971:X1971)=6,'Angaben KH-Standort'!$D$25,"")</f>
        <v/>
      </c>
      <c r="B1940" t="str">
        <f>IF(SUM('A4'!S1971:X1971)=6,'Angaben KH-Standort'!$D$26,"")</f>
        <v/>
      </c>
      <c r="C1940" t="str">
        <f>IF(SUM('A4'!S1971:X1971)=6,'Angaben KH-Standort'!$D$12,"")</f>
        <v/>
      </c>
      <c r="D1940" t="str">
        <f>IF(SUM('A4'!S1971:X1971)=6,'A1'!$F$14,"")</f>
        <v/>
      </c>
      <c r="E1940" t="str">
        <f>IF(SUM('A4'!S1971:X1971)=6,'A4'!C1971,"")</f>
        <v/>
      </c>
      <c r="F1940" t="str">
        <f>IF(SUM('A4'!S1971:X1971)=6,'A4'!D1971,"")</f>
        <v/>
      </c>
      <c r="G1940" t="str">
        <f>IF(SUM('A4'!S1971:X1971)=6,'A4'!E1971,"")</f>
        <v/>
      </c>
      <c r="H1940" t="str">
        <f>IF(SUM('A4'!S1971:X1971)=6,'A4'!F1971,"")</f>
        <v/>
      </c>
      <c r="I1940" t="str">
        <f>IF(SUM('A4'!S1971:X1971)=6,'A4'!G1971,"")</f>
        <v/>
      </c>
      <c r="J1940" s="308" t="str">
        <f>IF(SUM('A4'!S1971:X1971)=6,'A4'!H1971,"")</f>
        <v/>
      </c>
    </row>
    <row r="1941" spans="1:10" x14ac:dyDescent="0.25">
      <c r="A1941" t="str">
        <f>IF(SUM('A4'!S1972:X1972)=6,'Angaben KH-Standort'!$D$25,"")</f>
        <v/>
      </c>
      <c r="B1941" t="str">
        <f>IF(SUM('A4'!S1972:X1972)=6,'Angaben KH-Standort'!$D$26,"")</f>
        <v/>
      </c>
      <c r="C1941" t="str">
        <f>IF(SUM('A4'!S1972:X1972)=6,'Angaben KH-Standort'!$D$12,"")</f>
        <v/>
      </c>
      <c r="D1941" t="str">
        <f>IF(SUM('A4'!S1972:X1972)=6,'A1'!$F$14,"")</f>
        <v/>
      </c>
      <c r="E1941" t="str">
        <f>IF(SUM('A4'!S1972:X1972)=6,'A4'!C1972,"")</f>
        <v/>
      </c>
      <c r="F1941" t="str">
        <f>IF(SUM('A4'!S1972:X1972)=6,'A4'!D1972,"")</f>
        <v/>
      </c>
      <c r="G1941" t="str">
        <f>IF(SUM('A4'!S1972:X1972)=6,'A4'!E1972,"")</f>
        <v/>
      </c>
      <c r="H1941" t="str">
        <f>IF(SUM('A4'!S1972:X1972)=6,'A4'!F1972,"")</f>
        <v/>
      </c>
      <c r="I1941" t="str">
        <f>IF(SUM('A4'!S1972:X1972)=6,'A4'!G1972,"")</f>
        <v/>
      </c>
      <c r="J1941" s="308" t="str">
        <f>IF(SUM('A4'!S1972:X1972)=6,'A4'!H1972,"")</f>
        <v/>
      </c>
    </row>
    <row r="1942" spans="1:10" x14ac:dyDescent="0.25">
      <c r="A1942" t="str">
        <f>IF(SUM('A4'!S1973:X1973)=6,'Angaben KH-Standort'!$D$25,"")</f>
        <v/>
      </c>
      <c r="B1942" t="str">
        <f>IF(SUM('A4'!S1973:X1973)=6,'Angaben KH-Standort'!$D$26,"")</f>
        <v/>
      </c>
      <c r="C1942" t="str">
        <f>IF(SUM('A4'!S1973:X1973)=6,'Angaben KH-Standort'!$D$12,"")</f>
        <v/>
      </c>
      <c r="D1942" t="str">
        <f>IF(SUM('A4'!S1973:X1973)=6,'A1'!$F$14,"")</f>
        <v/>
      </c>
      <c r="E1942" t="str">
        <f>IF(SUM('A4'!S1973:X1973)=6,'A4'!C1973,"")</f>
        <v/>
      </c>
      <c r="F1942" t="str">
        <f>IF(SUM('A4'!S1973:X1973)=6,'A4'!D1973,"")</f>
        <v/>
      </c>
      <c r="G1942" t="str">
        <f>IF(SUM('A4'!S1973:X1973)=6,'A4'!E1973,"")</f>
        <v/>
      </c>
      <c r="H1942" t="str">
        <f>IF(SUM('A4'!S1973:X1973)=6,'A4'!F1973,"")</f>
        <v/>
      </c>
      <c r="I1942" t="str">
        <f>IF(SUM('A4'!S1973:X1973)=6,'A4'!G1973,"")</f>
        <v/>
      </c>
      <c r="J1942" s="308" t="str">
        <f>IF(SUM('A4'!S1973:X1973)=6,'A4'!H1973,"")</f>
        <v/>
      </c>
    </row>
    <row r="1943" spans="1:10" x14ac:dyDescent="0.25">
      <c r="A1943" t="str">
        <f>IF(SUM('A4'!S1974:X1974)=6,'Angaben KH-Standort'!$D$25,"")</f>
        <v/>
      </c>
      <c r="B1943" t="str">
        <f>IF(SUM('A4'!S1974:X1974)=6,'Angaben KH-Standort'!$D$26,"")</f>
        <v/>
      </c>
      <c r="C1943" t="str">
        <f>IF(SUM('A4'!S1974:X1974)=6,'Angaben KH-Standort'!$D$12,"")</f>
        <v/>
      </c>
      <c r="D1943" t="str">
        <f>IF(SUM('A4'!S1974:X1974)=6,'A1'!$F$14,"")</f>
        <v/>
      </c>
      <c r="E1943" t="str">
        <f>IF(SUM('A4'!S1974:X1974)=6,'A4'!C1974,"")</f>
        <v/>
      </c>
      <c r="F1943" t="str">
        <f>IF(SUM('A4'!S1974:X1974)=6,'A4'!D1974,"")</f>
        <v/>
      </c>
      <c r="G1943" t="str">
        <f>IF(SUM('A4'!S1974:X1974)=6,'A4'!E1974,"")</f>
        <v/>
      </c>
      <c r="H1943" t="str">
        <f>IF(SUM('A4'!S1974:X1974)=6,'A4'!F1974,"")</f>
        <v/>
      </c>
      <c r="I1943" t="str">
        <f>IF(SUM('A4'!S1974:X1974)=6,'A4'!G1974,"")</f>
        <v/>
      </c>
      <c r="J1943" s="308" t="str">
        <f>IF(SUM('A4'!S1974:X1974)=6,'A4'!H1974,"")</f>
        <v/>
      </c>
    </row>
    <row r="1944" spans="1:10" x14ac:dyDescent="0.25">
      <c r="A1944" t="str">
        <f>IF(SUM('A4'!S1975:X1975)=6,'Angaben KH-Standort'!$D$25,"")</f>
        <v/>
      </c>
      <c r="B1944" t="str">
        <f>IF(SUM('A4'!S1975:X1975)=6,'Angaben KH-Standort'!$D$26,"")</f>
        <v/>
      </c>
      <c r="C1944" t="str">
        <f>IF(SUM('A4'!S1975:X1975)=6,'Angaben KH-Standort'!$D$12,"")</f>
        <v/>
      </c>
      <c r="D1944" t="str">
        <f>IF(SUM('A4'!S1975:X1975)=6,'A1'!$F$14,"")</f>
        <v/>
      </c>
      <c r="E1944" t="str">
        <f>IF(SUM('A4'!S1975:X1975)=6,'A4'!C1975,"")</f>
        <v/>
      </c>
      <c r="F1944" t="str">
        <f>IF(SUM('A4'!S1975:X1975)=6,'A4'!D1975,"")</f>
        <v/>
      </c>
      <c r="G1944" t="str">
        <f>IF(SUM('A4'!S1975:X1975)=6,'A4'!E1975,"")</f>
        <v/>
      </c>
      <c r="H1944" t="str">
        <f>IF(SUM('A4'!S1975:X1975)=6,'A4'!F1975,"")</f>
        <v/>
      </c>
      <c r="I1944" t="str">
        <f>IF(SUM('A4'!S1975:X1975)=6,'A4'!G1975,"")</f>
        <v/>
      </c>
      <c r="J1944" s="308" t="str">
        <f>IF(SUM('A4'!S1975:X1975)=6,'A4'!H1975,"")</f>
        <v/>
      </c>
    </row>
    <row r="1945" spans="1:10" x14ac:dyDescent="0.25">
      <c r="A1945" t="str">
        <f>IF(SUM('A4'!S1976:X1976)=6,'Angaben KH-Standort'!$D$25,"")</f>
        <v/>
      </c>
      <c r="B1945" t="str">
        <f>IF(SUM('A4'!S1976:X1976)=6,'Angaben KH-Standort'!$D$26,"")</f>
        <v/>
      </c>
      <c r="C1945" t="str">
        <f>IF(SUM('A4'!S1976:X1976)=6,'Angaben KH-Standort'!$D$12,"")</f>
        <v/>
      </c>
      <c r="D1945" t="str">
        <f>IF(SUM('A4'!S1976:X1976)=6,'A1'!$F$14,"")</f>
        <v/>
      </c>
      <c r="E1945" t="str">
        <f>IF(SUM('A4'!S1976:X1976)=6,'A4'!C1976,"")</f>
        <v/>
      </c>
      <c r="F1945" t="str">
        <f>IF(SUM('A4'!S1976:X1976)=6,'A4'!D1976,"")</f>
        <v/>
      </c>
      <c r="G1945" t="str">
        <f>IF(SUM('A4'!S1976:X1976)=6,'A4'!E1976,"")</f>
        <v/>
      </c>
      <c r="H1945" t="str">
        <f>IF(SUM('A4'!S1976:X1976)=6,'A4'!F1976,"")</f>
        <v/>
      </c>
      <c r="I1945" t="str">
        <f>IF(SUM('A4'!S1976:X1976)=6,'A4'!G1976,"")</f>
        <v/>
      </c>
      <c r="J1945" s="308" t="str">
        <f>IF(SUM('A4'!S1976:X1976)=6,'A4'!H1976,"")</f>
        <v/>
      </c>
    </row>
    <row r="1946" spans="1:10" x14ac:dyDescent="0.25">
      <c r="A1946" t="str">
        <f>IF(SUM('A4'!S1977:X1977)=6,'Angaben KH-Standort'!$D$25,"")</f>
        <v/>
      </c>
      <c r="B1946" t="str">
        <f>IF(SUM('A4'!S1977:X1977)=6,'Angaben KH-Standort'!$D$26,"")</f>
        <v/>
      </c>
      <c r="C1946" t="str">
        <f>IF(SUM('A4'!S1977:X1977)=6,'Angaben KH-Standort'!$D$12,"")</f>
        <v/>
      </c>
      <c r="D1946" t="str">
        <f>IF(SUM('A4'!S1977:X1977)=6,'A1'!$F$14,"")</f>
        <v/>
      </c>
      <c r="E1946" t="str">
        <f>IF(SUM('A4'!S1977:X1977)=6,'A4'!C1977,"")</f>
        <v/>
      </c>
      <c r="F1946" t="str">
        <f>IF(SUM('A4'!S1977:X1977)=6,'A4'!D1977,"")</f>
        <v/>
      </c>
      <c r="G1946" t="str">
        <f>IF(SUM('A4'!S1977:X1977)=6,'A4'!E1977,"")</f>
        <v/>
      </c>
      <c r="H1946" t="str">
        <f>IF(SUM('A4'!S1977:X1977)=6,'A4'!F1977,"")</f>
        <v/>
      </c>
      <c r="I1946" t="str">
        <f>IF(SUM('A4'!S1977:X1977)=6,'A4'!G1977,"")</f>
        <v/>
      </c>
      <c r="J1946" s="308" t="str">
        <f>IF(SUM('A4'!S1977:X1977)=6,'A4'!H1977,"")</f>
        <v/>
      </c>
    </row>
    <row r="1947" spans="1:10" x14ac:dyDescent="0.25">
      <c r="A1947" t="str">
        <f>IF(SUM('A4'!S1978:X1978)=6,'Angaben KH-Standort'!$D$25,"")</f>
        <v/>
      </c>
      <c r="B1947" t="str">
        <f>IF(SUM('A4'!S1978:X1978)=6,'Angaben KH-Standort'!$D$26,"")</f>
        <v/>
      </c>
      <c r="C1947" t="str">
        <f>IF(SUM('A4'!S1978:X1978)=6,'Angaben KH-Standort'!$D$12,"")</f>
        <v/>
      </c>
      <c r="D1947" t="str">
        <f>IF(SUM('A4'!S1978:X1978)=6,'A1'!$F$14,"")</f>
        <v/>
      </c>
      <c r="E1947" t="str">
        <f>IF(SUM('A4'!S1978:X1978)=6,'A4'!C1978,"")</f>
        <v/>
      </c>
      <c r="F1947" t="str">
        <f>IF(SUM('A4'!S1978:X1978)=6,'A4'!D1978,"")</f>
        <v/>
      </c>
      <c r="G1947" t="str">
        <f>IF(SUM('A4'!S1978:X1978)=6,'A4'!E1978,"")</f>
        <v/>
      </c>
      <c r="H1947" t="str">
        <f>IF(SUM('A4'!S1978:X1978)=6,'A4'!F1978,"")</f>
        <v/>
      </c>
      <c r="I1947" t="str">
        <f>IF(SUM('A4'!S1978:X1978)=6,'A4'!G1978,"")</f>
        <v/>
      </c>
      <c r="J1947" s="308" t="str">
        <f>IF(SUM('A4'!S1978:X1978)=6,'A4'!H1978,"")</f>
        <v/>
      </c>
    </row>
    <row r="1948" spans="1:10" x14ac:dyDescent="0.25">
      <c r="A1948" t="str">
        <f>IF(SUM('A4'!S1979:X1979)=6,'Angaben KH-Standort'!$D$25,"")</f>
        <v/>
      </c>
      <c r="B1948" t="str">
        <f>IF(SUM('A4'!S1979:X1979)=6,'Angaben KH-Standort'!$D$26,"")</f>
        <v/>
      </c>
      <c r="C1948" t="str">
        <f>IF(SUM('A4'!S1979:X1979)=6,'Angaben KH-Standort'!$D$12,"")</f>
        <v/>
      </c>
      <c r="D1948" t="str">
        <f>IF(SUM('A4'!S1979:X1979)=6,'A1'!$F$14,"")</f>
        <v/>
      </c>
      <c r="E1948" t="str">
        <f>IF(SUM('A4'!S1979:X1979)=6,'A4'!C1979,"")</f>
        <v/>
      </c>
      <c r="F1948" t="str">
        <f>IF(SUM('A4'!S1979:X1979)=6,'A4'!D1979,"")</f>
        <v/>
      </c>
      <c r="G1948" t="str">
        <f>IF(SUM('A4'!S1979:X1979)=6,'A4'!E1979,"")</f>
        <v/>
      </c>
      <c r="H1948" t="str">
        <f>IF(SUM('A4'!S1979:X1979)=6,'A4'!F1979,"")</f>
        <v/>
      </c>
      <c r="I1948" t="str">
        <f>IF(SUM('A4'!S1979:X1979)=6,'A4'!G1979,"")</f>
        <v/>
      </c>
      <c r="J1948" s="308" t="str">
        <f>IF(SUM('A4'!S1979:X1979)=6,'A4'!H1979,"")</f>
        <v/>
      </c>
    </row>
    <row r="1949" spans="1:10" x14ac:dyDescent="0.25">
      <c r="A1949" t="str">
        <f>IF(SUM('A4'!S1980:X1980)=6,'Angaben KH-Standort'!$D$25,"")</f>
        <v/>
      </c>
      <c r="B1949" t="str">
        <f>IF(SUM('A4'!S1980:X1980)=6,'Angaben KH-Standort'!$D$26,"")</f>
        <v/>
      </c>
      <c r="C1949" t="str">
        <f>IF(SUM('A4'!S1980:X1980)=6,'Angaben KH-Standort'!$D$12,"")</f>
        <v/>
      </c>
      <c r="D1949" t="str">
        <f>IF(SUM('A4'!S1980:X1980)=6,'A1'!$F$14,"")</f>
        <v/>
      </c>
      <c r="E1949" t="str">
        <f>IF(SUM('A4'!S1980:X1980)=6,'A4'!C1980,"")</f>
        <v/>
      </c>
      <c r="F1949" t="str">
        <f>IF(SUM('A4'!S1980:X1980)=6,'A4'!D1980,"")</f>
        <v/>
      </c>
      <c r="G1949" t="str">
        <f>IF(SUM('A4'!S1980:X1980)=6,'A4'!E1980,"")</f>
        <v/>
      </c>
      <c r="H1949" t="str">
        <f>IF(SUM('A4'!S1980:X1980)=6,'A4'!F1980,"")</f>
        <v/>
      </c>
      <c r="I1949" t="str">
        <f>IF(SUM('A4'!S1980:X1980)=6,'A4'!G1980,"")</f>
        <v/>
      </c>
      <c r="J1949" s="308" t="str">
        <f>IF(SUM('A4'!S1980:X1980)=6,'A4'!H1980,"")</f>
        <v/>
      </c>
    </row>
    <row r="1950" spans="1:10" x14ac:dyDescent="0.25">
      <c r="A1950" t="str">
        <f>IF(SUM('A4'!S1981:X1981)=6,'Angaben KH-Standort'!$D$25,"")</f>
        <v/>
      </c>
      <c r="B1950" t="str">
        <f>IF(SUM('A4'!S1981:X1981)=6,'Angaben KH-Standort'!$D$26,"")</f>
        <v/>
      </c>
      <c r="C1950" t="str">
        <f>IF(SUM('A4'!S1981:X1981)=6,'Angaben KH-Standort'!$D$12,"")</f>
        <v/>
      </c>
      <c r="D1950" t="str">
        <f>IF(SUM('A4'!S1981:X1981)=6,'A1'!$F$14,"")</f>
        <v/>
      </c>
      <c r="E1950" t="str">
        <f>IF(SUM('A4'!S1981:X1981)=6,'A4'!C1981,"")</f>
        <v/>
      </c>
      <c r="F1950" t="str">
        <f>IF(SUM('A4'!S1981:X1981)=6,'A4'!D1981,"")</f>
        <v/>
      </c>
      <c r="G1950" t="str">
        <f>IF(SUM('A4'!S1981:X1981)=6,'A4'!E1981,"")</f>
        <v/>
      </c>
      <c r="H1950" t="str">
        <f>IF(SUM('A4'!S1981:X1981)=6,'A4'!F1981,"")</f>
        <v/>
      </c>
      <c r="I1950" t="str">
        <f>IF(SUM('A4'!S1981:X1981)=6,'A4'!G1981,"")</f>
        <v/>
      </c>
      <c r="J1950" s="308" t="str">
        <f>IF(SUM('A4'!S1981:X1981)=6,'A4'!H1981,"")</f>
        <v/>
      </c>
    </row>
    <row r="1951" spans="1:10" x14ac:dyDescent="0.25">
      <c r="A1951" t="str">
        <f>IF(SUM('A4'!S1982:X1982)=6,'Angaben KH-Standort'!$D$25,"")</f>
        <v/>
      </c>
      <c r="B1951" t="str">
        <f>IF(SUM('A4'!S1982:X1982)=6,'Angaben KH-Standort'!$D$26,"")</f>
        <v/>
      </c>
      <c r="C1951" t="str">
        <f>IF(SUM('A4'!S1982:X1982)=6,'Angaben KH-Standort'!$D$12,"")</f>
        <v/>
      </c>
      <c r="D1951" t="str">
        <f>IF(SUM('A4'!S1982:X1982)=6,'A1'!$F$14,"")</f>
        <v/>
      </c>
      <c r="E1951" t="str">
        <f>IF(SUM('A4'!S1982:X1982)=6,'A4'!C1982,"")</f>
        <v/>
      </c>
      <c r="F1951" t="str">
        <f>IF(SUM('A4'!S1982:X1982)=6,'A4'!D1982,"")</f>
        <v/>
      </c>
      <c r="G1951" t="str">
        <f>IF(SUM('A4'!S1982:X1982)=6,'A4'!E1982,"")</f>
        <v/>
      </c>
      <c r="H1951" t="str">
        <f>IF(SUM('A4'!S1982:X1982)=6,'A4'!F1982,"")</f>
        <v/>
      </c>
      <c r="I1951" t="str">
        <f>IF(SUM('A4'!S1982:X1982)=6,'A4'!G1982,"")</f>
        <v/>
      </c>
      <c r="J1951" s="308" t="str">
        <f>IF(SUM('A4'!S1982:X1982)=6,'A4'!H1982,"")</f>
        <v/>
      </c>
    </row>
    <row r="1952" spans="1:10" x14ac:dyDescent="0.25">
      <c r="A1952" t="str">
        <f>IF(SUM('A4'!S1983:X1983)=6,'Angaben KH-Standort'!$D$25,"")</f>
        <v/>
      </c>
      <c r="B1952" t="str">
        <f>IF(SUM('A4'!S1983:X1983)=6,'Angaben KH-Standort'!$D$26,"")</f>
        <v/>
      </c>
      <c r="C1952" t="str">
        <f>IF(SUM('A4'!S1983:X1983)=6,'Angaben KH-Standort'!$D$12,"")</f>
        <v/>
      </c>
      <c r="D1952" t="str">
        <f>IF(SUM('A4'!S1983:X1983)=6,'A1'!$F$14,"")</f>
        <v/>
      </c>
      <c r="E1952" t="str">
        <f>IF(SUM('A4'!S1983:X1983)=6,'A4'!C1983,"")</f>
        <v/>
      </c>
      <c r="F1952" t="str">
        <f>IF(SUM('A4'!S1983:X1983)=6,'A4'!D1983,"")</f>
        <v/>
      </c>
      <c r="G1952" t="str">
        <f>IF(SUM('A4'!S1983:X1983)=6,'A4'!E1983,"")</f>
        <v/>
      </c>
      <c r="H1952" t="str">
        <f>IF(SUM('A4'!S1983:X1983)=6,'A4'!F1983,"")</f>
        <v/>
      </c>
      <c r="I1952" t="str">
        <f>IF(SUM('A4'!S1983:X1983)=6,'A4'!G1983,"")</f>
        <v/>
      </c>
      <c r="J1952" s="308" t="str">
        <f>IF(SUM('A4'!S1983:X1983)=6,'A4'!H1983,"")</f>
        <v/>
      </c>
    </row>
    <row r="1953" spans="1:10" x14ac:dyDescent="0.25">
      <c r="A1953" t="str">
        <f>IF(SUM('A4'!S1984:X1984)=6,'Angaben KH-Standort'!$D$25,"")</f>
        <v/>
      </c>
      <c r="B1953" t="str">
        <f>IF(SUM('A4'!S1984:X1984)=6,'Angaben KH-Standort'!$D$26,"")</f>
        <v/>
      </c>
      <c r="C1953" t="str">
        <f>IF(SUM('A4'!S1984:X1984)=6,'Angaben KH-Standort'!$D$12,"")</f>
        <v/>
      </c>
      <c r="D1953" t="str">
        <f>IF(SUM('A4'!S1984:X1984)=6,'A1'!$F$14,"")</f>
        <v/>
      </c>
      <c r="E1953" t="str">
        <f>IF(SUM('A4'!S1984:X1984)=6,'A4'!C1984,"")</f>
        <v/>
      </c>
      <c r="F1953" t="str">
        <f>IF(SUM('A4'!S1984:X1984)=6,'A4'!D1984,"")</f>
        <v/>
      </c>
      <c r="G1953" t="str">
        <f>IF(SUM('A4'!S1984:X1984)=6,'A4'!E1984,"")</f>
        <v/>
      </c>
      <c r="H1953" t="str">
        <f>IF(SUM('A4'!S1984:X1984)=6,'A4'!F1984,"")</f>
        <v/>
      </c>
      <c r="I1953" t="str">
        <f>IF(SUM('A4'!S1984:X1984)=6,'A4'!G1984,"")</f>
        <v/>
      </c>
      <c r="J1953" s="308" t="str">
        <f>IF(SUM('A4'!S1984:X1984)=6,'A4'!H1984,"")</f>
        <v/>
      </c>
    </row>
    <row r="1954" spans="1:10" x14ac:dyDescent="0.25">
      <c r="A1954" t="str">
        <f>IF(SUM('A4'!S1985:X1985)=6,'Angaben KH-Standort'!$D$25,"")</f>
        <v/>
      </c>
      <c r="B1954" t="str">
        <f>IF(SUM('A4'!S1985:X1985)=6,'Angaben KH-Standort'!$D$26,"")</f>
        <v/>
      </c>
      <c r="C1954" t="str">
        <f>IF(SUM('A4'!S1985:X1985)=6,'Angaben KH-Standort'!$D$12,"")</f>
        <v/>
      </c>
      <c r="D1954" t="str">
        <f>IF(SUM('A4'!S1985:X1985)=6,'A1'!$F$14,"")</f>
        <v/>
      </c>
      <c r="E1954" t="str">
        <f>IF(SUM('A4'!S1985:X1985)=6,'A4'!C1985,"")</f>
        <v/>
      </c>
      <c r="F1954" t="str">
        <f>IF(SUM('A4'!S1985:X1985)=6,'A4'!D1985,"")</f>
        <v/>
      </c>
      <c r="G1954" t="str">
        <f>IF(SUM('A4'!S1985:X1985)=6,'A4'!E1985,"")</f>
        <v/>
      </c>
      <c r="H1954" t="str">
        <f>IF(SUM('A4'!S1985:X1985)=6,'A4'!F1985,"")</f>
        <v/>
      </c>
      <c r="I1954" t="str">
        <f>IF(SUM('A4'!S1985:X1985)=6,'A4'!G1985,"")</f>
        <v/>
      </c>
      <c r="J1954" s="308" t="str">
        <f>IF(SUM('A4'!S1985:X1985)=6,'A4'!H1985,"")</f>
        <v/>
      </c>
    </row>
    <row r="1955" spans="1:10" x14ac:dyDescent="0.25">
      <c r="A1955" t="str">
        <f>IF(SUM('A4'!S1986:X1986)=6,'Angaben KH-Standort'!$D$25,"")</f>
        <v/>
      </c>
      <c r="B1955" t="str">
        <f>IF(SUM('A4'!S1986:X1986)=6,'Angaben KH-Standort'!$D$26,"")</f>
        <v/>
      </c>
      <c r="C1955" t="str">
        <f>IF(SUM('A4'!S1986:X1986)=6,'Angaben KH-Standort'!$D$12,"")</f>
        <v/>
      </c>
      <c r="D1955" t="str">
        <f>IF(SUM('A4'!S1986:X1986)=6,'A1'!$F$14,"")</f>
        <v/>
      </c>
      <c r="E1955" t="str">
        <f>IF(SUM('A4'!S1986:X1986)=6,'A4'!C1986,"")</f>
        <v/>
      </c>
      <c r="F1955" t="str">
        <f>IF(SUM('A4'!S1986:X1986)=6,'A4'!D1986,"")</f>
        <v/>
      </c>
      <c r="G1955" t="str">
        <f>IF(SUM('A4'!S1986:X1986)=6,'A4'!E1986,"")</f>
        <v/>
      </c>
      <c r="H1955" t="str">
        <f>IF(SUM('A4'!S1986:X1986)=6,'A4'!F1986,"")</f>
        <v/>
      </c>
      <c r="I1955" t="str">
        <f>IF(SUM('A4'!S1986:X1986)=6,'A4'!G1986,"")</f>
        <v/>
      </c>
      <c r="J1955" s="308" t="str">
        <f>IF(SUM('A4'!S1986:X1986)=6,'A4'!H1986,"")</f>
        <v/>
      </c>
    </row>
    <row r="1956" spans="1:10" x14ac:dyDescent="0.25">
      <c r="A1956" t="str">
        <f>IF(SUM('A4'!S1987:X1987)=6,'Angaben KH-Standort'!$D$25,"")</f>
        <v/>
      </c>
      <c r="B1956" t="str">
        <f>IF(SUM('A4'!S1987:X1987)=6,'Angaben KH-Standort'!$D$26,"")</f>
        <v/>
      </c>
      <c r="C1956" t="str">
        <f>IF(SUM('A4'!S1987:X1987)=6,'Angaben KH-Standort'!$D$12,"")</f>
        <v/>
      </c>
      <c r="D1956" t="str">
        <f>IF(SUM('A4'!S1987:X1987)=6,'A1'!$F$14,"")</f>
        <v/>
      </c>
      <c r="E1956" t="str">
        <f>IF(SUM('A4'!S1987:X1987)=6,'A4'!C1987,"")</f>
        <v/>
      </c>
      <c r="F1956" t="str">
        <f>IF(SUM('A4'!S1987:X1987)=6,'A4'!D1987,"")</f>
        <v/>
      </c>
      <c r="G1956" t="str">
        <f>IF(SUM('A4'!S1987:X1987)=6,'A4'!E1987,"")</f>
        <v/>
      </c>
      <c r="H1956" t="str">
        <f>IF(SUM('A4'!S1987:X1987)=6,'A4'!F1987,"")</f>
        <v/>
      </c>
      <c r="I1956" t="str">
        <f>IF(SUM('A4'!S1987:X1987)=6,'A4'!G1987,"")</f>
        <v/>
      </c>
      <c r="J1956" s="308" t="str">
        <f>IF(SUM('A4'!S1987:X1987)=6,'A4'!H1987,"")</f>
        <v/>
      </c>
    </row>
    <row r="1957" spans="1:10" x14ac:dyDescent="0.25">
      <c r="A1957" t="str">
        <f>IF(SUM('A4'!S1988:X1988)=6,'Angaben KH-Standort'!$D$25,"")</f>
        <v/>
      </c>
      <c r="B1957" t="str">
        <f>IF(SUM('A4'!S1988:X1988)=6,'Angaben KH-Standort'!$D$26,"")</f>
        <v/>
      </c>
      <c r="C1957" t="str">
        <f>IF(SUM('A4'!S1988:X1988)=6,'Angaben KH-Standort'!$D$12,"")</f>
        <v/>
      </c>
      <c r="D1957" t="str">
        <f>IF(SUM('A4'!S1988:X1988)=6,'A1'!$F$14,"")</f>
        <v/>
      </c>
      <c r="E1957" t="str">
        <f>IF(SUM('A4'!S1988:X1988)=6,'A4'!C1988,"")</f>
        <v/>
      </c>
      <c r="F1957" t="str">
        <f>IF(SUM('A4'!S1988:X1988)=6,'A4'!D1988,"")</f>
        <v/>
      </c>
      <c r="G1957" t="str">
        <f>IF(SUM('A4'!S1988:X1988)=6,'A4'!E1988,"")</f>
        <v/>
      </c>
      <c r="H1957" t="str">
        <f>IF(SUM('A4'!S1988:X1988)=6,'A4'!F1988,"")</f>
        <v/>
      </c>
      <c r="I1957" t="str">
        <f>IF(SUM('A4'!S1988:X1988)=6,'A4'!G1988,"")</f>
        <v/>
      </c>
      <c r="J1957" s="308" t="str">
        <f>IF(SUM('A4'!S1988:X1988)=6,'A4'!H1988,"")</f>
        <v/>
      </c>
    </row>
    <row r="1958" spans="1:10" x14ac:dyDescent="0.25">
      <c r="A1958" t="str">
        <f>IF(SUM('A4'!S1989:X1989)=6,'Angaben KH-Standort'!$D$25,"")</f>
        <v/>
      </c>
      <c r="B1958" t="str">
        <f>IF(SUM('A4'!S1989:X1989)=6,'Angaben KH-Standort'!$D$26,"")</f>
        <v/>
      </c>
      <c r="C1958" t="str">
        <f>IF(SUM('A4'!S1989:X1989)=6,'Angaben KH-Standort'!$D$12,"")</f>
        <v/>
      </c>
      <c r="D1958" t="str">
        <f>IF(SUM('A4'!S1989:X1989)=6,'A1'!$F$14,"")</f>
        <v/>
      </c>
      <c r="E1958" t="str">
        <f>IF(SUM('A4'!S1989:X1989)=6,'A4'!C1989,"")</f>
        <v/>
      </c>
      <c r="F1958" t="str">
        <f>IF(SUM('A4'!S1989:X1989)=6,'A4'!D1989,"")</f>
        <v/>
      </c>
      <c r="G1958" t="str">
        <f>IF(SUM('A4'!S1989:X1989)=6,'A4'!E1989,"")</f>
        <v/>
      </c>
      <c r="H1958" t="str">
        <f>IF(SUM('A4'!S1989:X1989)=6,'A4'!F1989,"")</f>
        <v/>
      </c>
      <c r="I1958" t="str">
        <f>IF(SUM('A4'!S1989:X1989)=6,'A4'!G1989,"")</f>
        <v/>
      </c>
      <c r="J1958" s="308" t="str">
        <f>IF(SUM('A4'!S1989:X1989)=6,'A4'!H1989,"")</f>
        <v/>
      </c>
    </row>
    <row r="1959" spans="1:10" x14ac:dyDescent="0.25">
      <c r="A1959" t="str">
        <f>IF(SUM('A4'!S1990:X1990)=6,'Angaben KH-Standort'!$D$25,"")</f>
        <v/>
      </c>
      <c r="B1959" t="str">
        <f>IF(SUM('A4'!S1990:X1990)=6,'Angaben KH-Standort'!$D$26,"")</f>
        <v/>
      </c>
      <c r="C1959" t="str">
        <f>IF(SUM('A4'!S1990:X1990)=6,'Angaben KH-Standort'!$D$12,"")</f>
        <v/>
      </c>
      <c r="D1959" t="str">
        <f>IF(SUM('A4'!S1990:X1990)=6,'A1'!$F$14,"")</f>
        <v/>
      </c>
      <c r="E1959" t="str">
        <f>IF(SUM('A4'!S1990:X1990)=6,'A4'!C1990,"")</f>
        <v/>
      </c>
      <c r="F1959" t="str">
        <f>IF(SUM('A4'!S1990:X1990)=6,'A4'!D1990,"")</f>
        <v/>
      </c>
      <c r="G1959" t="str">
        <f>IF(SUM('A4'!S1990:X1990)=6,'A4'!E1990,"")</f>
        <v/>
      </c>
      <c r="H1959" t="str">
        <f>IF(SUM('A4'!S1990:X1990)=6,'A4'!F1990,"")</f>
        <v/>
      </c>
      <c r="I1959" t="str">
        <f>IF(SUM('A4'!S1990:X1990)=6,'A4'!G1990,"")</f>
        <v/>
      </c>
      <c r="J1959" s="308" t="str">
        <f>IF(SUM('A4'!S1990:X1990)=6,'A4'!H1990,"")</f>
        <v/>
      </c>
    </row>
    <row r="1960" spans="1:10" x14ac:dyDescent="0.25">
      <c r="A1960" t="str">
        <f>IF(SUM('A4'!S1991:X1991)=6,'Angaben KH-Standort'!$D$25,"")</f>
        <v/>
      </c>
      <c r="B1960" t="str">
        <f>IF(SUM('A4'!S1991:X1991)=6,'Angaben KH-Standort'!$D$26,"")</f>
        <v/>
      </c>
      <c r="C1960" t="str">
        <f>IF(SUM('A4'!S1991:X1991)=6,'Angaben KH-Standort'!$D$12,"")</f>
        <v/>
      </c>
      <c r="D1960" t="str">
        <f>IF(SUM('A4'!S1991:X1991)=6,'A1'!$F$14,"")</f>
        <v/>
      </c>
      <c r="E1960" t="str">
        <f>IF(SUM('A4'!S1991:X1991)=6,'A4'!C1991,"")</f>
        <v/>
      </c>
      <c r="F1960" t="str">
        <f>IF(SUM('A4'!S1991:X1991)=6,'A4'!D1991,"")</f>
        <v/>
      </c>
      <c r="G1960" t="str">
        <f>IF(SUM('A4'!S1991:X1991)=6,'A4'!E1991,"")</f>
        <v/>
      </c>
      <c r="H1960" t="str">
        <f>IF(SUM('A4'!S1991:X1991)=6,'A4'!F1991,"")</f>
        <v/>
      </c>
      <c r="I1960" t="str">
        <f>IF(SUM('A4'!S1991:X1991)=6,'A4'!G1991,"")</f>
        <v/>
      </c>
      <c r="J1960" s="308" t="str">
        <f>IF(SUM('A4'!S1991:X1991)=6,'A4'!H1991,"")</f>
        <v/>
      </c>
    </row>
    <row r="1961" spans="1:10" x14ac:dyDescent="0.25">
      <c r="A1961" t="str">
        <f>IF(SUM('A4'!S1992:X1992)=6,'Angaben KH-Standort'!$D$25,"")</f>
        <v/>
      </c>
      <c r="B1961" t="str">
        <f>IF(SUM('A4'!S1992:X1992)=6,'Angaben KH-Standort'!$D$26,"")</f>
        <v/>
      </c>
      <c r="C1961" t="str">
        <f>IF(SUM('A4'!S1992:X1992)=6,'Angaben KH-Standort'!$D$12,"")</f>
        <v/>
      </c>
      <c r="D1961" t="str">
        <f>IF(SUM('A4'!S1992:X1992)=6,'A1'!$F$14,"")</f>
        <v/>
      </c>
      <c r="E1961" t="str">
        <f>IF(SUM('A4'!S1992:X1992)=6,'A4'!C1992,"")</f>
        <v/>
      </c>
      <c r="F1961" t="str">
        <f>IF(SUM('A4'!S1992:X1992)=6,'A4'!D1992,"")</f>
        <v/>
      </c>
      <c r="G1961" t="str">
        <f>IF(SUM('A4'!S1992:X1992)=6,'A4'!E1992,"")</f>
        <v/>
      </c>
      <c r="H1961" t="str">
        <f>IF(SUM('A4'!S1992:X1992)=6,'A4'!F1992,"")</f>
        <v/>
      </c>
      <c r="I1961" t="str">
        <f>IF(SUM('A4'!S1992:X1992)=6,'A4'!G1992,"")</f>
        <v/>
      </c>
      <c r="J1961" s="308" t="str">
        <f>IF(SUM('A4'!S1992:X1992)=6,'A4'!H1992,"")</f>
        <v/>
      </c>
    </row>
    <row r="1962" spans="1:10" x14ac:dyDescent="0.25">
      <c r="A1962" t="str">
        <f>IF(SUM('A4'!S1993:X1993)=6,'Angaben KH-Standort'!$D$25,"")</f>
        <v/>
      </c>
      <c r="B1962" t="str">
        <f>IF(SUM('A4'!S1993:X1993)=6,'Angaben KH-Standort'!$D$26,"")</f>
        <v/>
      </c>
      <c r="C1962" t="str">
        <f>IF(SUM('A4'!S1993:X1993)=6,'Angaben KH-Standort'!$D$12,"")</f>
        <v/>
      </c>
      <c r="D1962" t="str">
        <f>IF(SUM('A4'!S1993:X1993)=6,'A1'!$F$14,"")</f>
        <v/>
      </c>
      <c r="E1962" t="str">
        <f>IF(SUM('A4'!S1993:X1993)=6,'A4'!C1993,"")</f>
        <v/>
      </c>
      <c r="F1962" t="str">
        <f>IF(SUM('A4'!S1993:X1993)=6,'A4'!D1993,"")</f>
        <v/>
      </c>
      <c r="G1962" t="str">
        <f>IF(SUM('A4'!S1993:X1993)=6,'A4'!E1993,"")</f>
        <v/>
      </c>
      <c r="H1962" t="str">
        <f>IF(SUM('A4'!S1993:X1993)=6,'A4'!F1993,"")</f>
        <v/>
      </c>
      <c r="I1962" t="str">
        <f>IF(SUM('A4'!S1993:X1993)=6,'A4'!G1993,"")</f>
        <v/>
      </c>
      <c r="J1962" s="308" t="str">
        <f>IF(SUM('A4'!S1993:X1993)=6,'A4'!H1993,"")</f>
        <v/>
      </c>
    </row>
    <row r="1963" spans="1:10" x14ac:dyDescent="0.25">
      <c r="A1963" t="str">
        <f>IF(SUM('A4'!S1994:X1994)=6,'Angaben KH-Standort'!$D$25,"")</f>
        <v/>
      </c>
      <c r="B1963" t="str">
        <f>IF(SUM('A4'!S1994:X1994)=6,'Angaben KH-Standort'!$D$26,"")</f>
        <v/>
      </c>
      <c r="C1963" t="str">
        <f>IF(SUM('A4'!S1994:X1994)=6,'Angaben KH-Standort'!$D$12,"")</f>
        <v/>
      </c>
      <c r="D1963" t="str">
        <f>IF(SUM('A4'!S1994:X1994)=6,'A1'!$F$14,"")</f>
        <v/>
      </c>
      <c r="E1963" t="str">
        <f>IF(SUM('A4'!S1994:X1994)=6,'A4'!C1994,"")</f>
        <v/>
      </c>
      <c r="F1963" t="str">
        <f>IF(SUM('A4'!S1994:X1994)=6,'A4'!D1994,"")</f>
        <v/>
      </c>
      <c r="G1963" t="str">
        <f>IF(SUM('A4'!S1994:X1994)=6,'A4'!E1994,"")</f>
        <v/>
      </c>
      <c r="H1963" t="str">
        <f>IF(SUM('A4'!S1994:X1994)=6,'A4'!F1994,"")</f>
        <v/>
      </c>
      <c r="I1963" t="str">
        <f>IF(SUM('A4'!S1994:X1994)=6,'A4'!G1994,"")</f>
        <v/>
      </c>
      <c r="J1963" s="308" t="str">
        <f>IF(SUM('A4'!S1994:X1994)=6,'A4'!H1994,"")</f>
        <v/>
      </c>
    </row>
    <row r="1964" spans="1:10" x14ac:dyDescent="0.25">
      <c r="A1964" t="str">
        <f>IF(SUM('A4'!S1995:X1995)=6,'Angaben KH-Standort'!$D$25,"")</f>
        <v/>
      </c>
      <c r="B1964" t="str">
        <f>IF(SUM('A4'!S1995:X1995)=6,'Angaben KH-Standort'!$D$26,"")</f>
        <v/>
      </c>
      <c r="C1964" t="str">
        <f>IF(SUM('A4'!S1995:X1995)=6,'Angaben KH-Standort'!$D$12,"")</f>
        <v/>
      </c>
      <c r="D1964" t="str">
        <f>IF(SUM('A4'!S1995:X1995)=6,'A1'!$F$14,"")</f>
        <v/>
      </c>
      <c r="E1964" t="str">
        <f>IF(SUM('A4'!S1995:X1995)=6,'A4'!C1995,"")</f>
        <v/>
      </c>
      <c r="F1964" t="str">
        <f>IF(SUM('A4'!S1995:X1995)=6,'A4'!D1995,"")</f>
        <v/>
      </c>
      <c r="G1964" t="str">
        <f>IF(SUM('A4'!S1995:X1995)=6,'A4'!E1995,"")</f>
        <v/>
      </c>
      <c r="H1964" t="str">
        <f>IF(SUM('A4'!S1995:X1995)=6,'A4'!F1995,"")</f>
        <v/>
      </c>
      <c r="I1964" t="str">
        <f>IF(SUM('A4'!S1995:X1995)=6,'A4'!G1995,"")</f>
        <v/>
      </c>
      <c r="J1964" s="308" t="str">
        <f>IF(SUM('A4'!S1995:X1995)=6,'A4'!H1995,"")</f>
        <v/>
      </c>
    </row>
    <row r="1965" spans="1:10" x14ac:dyDescent="0.25">
      <c r="A1965" t="str">
        <f>IF(SUM('A4'!S1996:X1996)=6,'Angaben KH-Standort'!$D$25,"")</f>
        <v/>
      </c>
      <c r="B1965" t="str">
        <f>IF(SUM('A4'!S1996:X1996)=6,'Angaben KH-Standort'!$D$26,"")</f>
        <v/>
      </c>
      <c r="C1965" t="str">
        <f>IF(SUM('A4'!S1996:X1996)=6,'Angaben KH-Standort'!$D$12,"")</f>
        <v/>
      </c>
      <c r="D1965" t="str">
        <f>IF(SUM('A4'!S1996:X1996)=6,'A1'!$F$14,"")</f>
        <v/>
      </c>
      <c r="E1965" t="str">
        <f>IF(SUM('A4'!S1996:X1996)=6,'A4'!C1996,"")</f>
        <v/>
      </c>
      <c r="F1965" t="str">
        <f>IF(SUM('A4'!S1996:X1996)=6,'A4'!D1996,"")</f>
        <v/>
      </c>
      <c r="G1965" t="str">
        <f>IF(SUM('A4'!S1996:X1996)=6,'A4'!E1996,"")</f>
        <v/>
      </c>
      <c r="H1965" t="str">
        <f>IF(SUM('A4'!S1996:X1996)=6,'A4'!F1996,"")</f>
        <v/>
      </c>
      <c r="I1965" t="str">
        <f>IF(SUM('A4'!S1996:X1996)=6,'A4'!G1996,"")</f>
        <v/>
      </c>
      <c r="J1965" s="308" t="str">
        <f>IF(SUM('A4'!S1996:X1996)=6,'A4'!H1996,"")</f>
        <v/>
      </c>
    </row>
    <row r="1966" spans="1:10" x14ac:dyDescent="0.25">
      <c r="A1966" t="str">
        <f>IF(SUM('A4'!S1997:X1997)=6,'Angaben KH-Standort'!$D$25,"")</f>
        <v/>
      </c>
      <c r="B1966" t="str">
        <f>IF(SUM('A4'!S1997:X1997)=6,'Angaben KH-Standort'!$D$26,"")</f>
        <v/>
      </c>
      <c r="C1966" t="str">
        <f>IF(SUM('A4'!S1997:X1997)=6,'Angaben KH-Standort'!$D$12,"")</f>
        <v/>
      </c>
      <c r="D1966" t="str">
        <f>IF(SUM('A4'!S1997:X1997)=6,'A1'!$F$14,"")</f>
        <v/>
      </c>
      <c r="E1966" t="str">
        <f>IF(SUM('A4'!S1997:X1997)=6,'A4'!C1997,"")</f>
        <v/>
      </c>
      <c r="F1966" t="str">
        <f>IF(SUM('A4'!S1997:X1997)=6,'A4'!D1997,"")</f>
        <v/>
      </c>
      <c r="G1966" t="str">
        <f>IF(SUM('A4'!S1997:X1997)=6,'A4'!E1997,"")</f>
        <v/>
      </c>
      <c r="H1966" t="str">
        <f>IF(SUM('A4'!S1997:X1997)=6,'A4'!F1997,"")</f>
        <v/>
      </c>
      <c r="I1966" t="str">
        <f>IF(SUM('A4'!S1997:X1997)=6,'A4'!G1997,"")</f>
        <v/>
      </c>
      <c r="J1966" s="308" t="str">
        <f>IF(SUM('A4'!S1997:X1997)=6,'A4'!H1997,"")</f>
        <v/>
      </c>
    </row>
    <row r="1967" spans="1:10" x14ac:dyDescent="0.25">
      <c r="A1967" t="str">
        <f>IF(SUM('A4'!S1998:X1998)=6,'Angaben KH-Standort'!$D$25,"")</f>
        <v/>
      </c>
      <c r="B1967" t="str">
        <f>IF(SUM('A4'!S1998:X1998)=6,'Angaben KH-Standort'!$D$26,"")</f>
        <v/>
      </c>
      <c r="C1967" t="str">
        <f>IF(SUM('A4'!S1998:X1998)=6,'Angaben KH-Standort'!$D$12,"")</f>
        <v/>
      </c>
      <c r="D1967" t="str">
        <f>IF(SUM('A4'!S1998:X1998)=6,'A1'!$F$14,"")</f>
        <v/>
      </c>
      <c r="E1967" t="str">
        <f>IF(SUM('A4'!S1998:X1998)=6,'A4'!C1998,"")</f>
        <v/>
      </c>
      <c r="F1967" t="str">
        <f>IF(SUM('A4'!S1998:X1998)=6,'A4'!D1998,"")</f>
        <v/>
      </c>
      <c r="G1967" t="str">
        <f>IF(SUM('A4'!S1998:X1998)=6,'A4'!E1998,"")</f>
        <v/>
      </c>
      <c r="H1967" t="str">
        <f>IF(SUM('A4'!S1998:X1998)=6,'A4'!F1998,"")</f>
        <v/>
      </c>
      <c r="I1967" t="str">
        <f>IF(SUM('A4'!S1998:X1998)=6,'A4'!G1998,"")</f>
        <v/>
      </c>
      <c r="J1967" s="308" t="str">
        <f>IF(SUM('A4'!S1998:X1998)=6,'A4'!H1998,"")</f>
        <v/>
      </c>
    </row>
    <row r="1968" spans="1:10" x14ac:dyDescent="0.25">
      <c r="A1968" t="str">
        <f>IF(SUM('A4'!S1999:X1999)=6,'Angaben KH-Standort'!$D$25,"")</f>
        <v/>
      </c>
      <c r="B1968" t="str">
        <f>IF(SUM('A4'!S1999:X1999)=6,'Angaben KH-Standort'!$D$26,"")</f>
        <v/>
      </c>
      <c r="C1968" t="str">
        <f>IF(SUM('A4'!S1999:X1999)=6,'Angaben KH-Standort'!$D$12,"")</f>
        <v/>
      </c>
      <c r="D1968" t="str">
        <f>IF(SUM('A4'!S1999:X1999)=6,'A1'!$F$14,"")</f>
        <v/>
      </c>
      <c r="E1968" t="str">
        <f>IF(SUM('A4'!S1999:X1999)=6,'A4'!C1999,"")</f>
        <v/>
      </c>
      <c r="F1968" t="str">
        <f>IF(SUM('A4'!S1999:X1999)=6,'A4'!D1999,"")</f>
        <v/>
      </c>
      <c r="G1968" t="str">
        <f>IF(SUM('A4'!S1999:X1999)=6,'A4'!E1999,"")</f>
        <v/>
      </c>
      <c r="H1968" t="str">
        <f>IF(SUM('A4'!S1999:X1999)=6,'A4'!F1999,"")</f>
        <v/>
      </c>
      <c r="I1968" t="str">
        <f>IF(SUM('A4'!S1999:X1999)=6,'A4'!G1999,"")</f>
        <v/>
      </c>
      <c r="J1968" s="308" t="str">
        <f>IF(SUM('A4'!S1999:X1999)=6,'A4'!H1999,"")</f>
        <v/>
      </c>
    </row>
    <row r="1969" spans="1:10" x14ac:dyDescent="0.25">
      <c r="A1969" t="str">
        <f>IF(SUM('A4'!S2000:X2000)=6,'Angaben KH-Standort'!$D$25,"")</f>
        <v/>
      </c>
      <c r="B1969" t="str">
        <f>IF(SUM('A4'!S2000:X2000)=6,'Angaben KH-Standort'!$D$26,"")</f>
        <v/>
      </c>
      <c r="C1969" t="str">
        <f>IF(SUM('A4'!S2000:X2000)=6,'Angaben KH-Standort'!$D$12,"")</f>
        <v/>
      </c>
      <c r="D1969" t="str">
        <f>IF(SUM('A4'!S2000:X2000)=6,'A1'!$F$14,"")</f>
        <v/>
      </c>
      <c r="E1969" t="str">
        <f>IF(SUM('A4'!S2000:X2000)=6,'A4'!C2000,"")</f>
        <v/>
      </c>
      <c r="F1969" t="str">
        <f>IF(SUM('A4'!S2000:X2000)=6,'A4'!D2000,"")</f>
        <v/>
      </c>
      <c r="G1969" t="str">
        <f>IF(SUM('A4'!S2000:X2000)=6,'A4'!E2000,"")</f>
        <v/>
      </c>
      <c r="H1969" t="str">
        <f>IF(SUM('A4'!S2000:X2000)=6,'A4'!F2000,"")</f>
        <v/>
      </c>
      <c r="I1969" t="str">
        <f>IF(SUM('A4'!S2000:X2000)=6,'A4'!G2000,"")</f>
        <v/>
      </c>
      <c r="J1969" s="308" t="str">
        <f>IF(SUM('A4'!S2000:X2000)=6,'A4'!H2000,"")</f>
        <v/>
      </c>
    </row>
    <row r="1970" spans="1:10" x14ac:dyDescent="0.25">
      <c r="A1970" t="str">
        <f>IF(SUM('A4'!S2001:X2001)=6,'Angaben KH-Standort'!$D$25,"")</f>
        <v/>
      </c>
      <c r="B1970" t="str">
        <f>IF(SUM('A4'!S2001:X2001)=6,'Angaben KH-Standort'!$D$26,"")</f>
        <v/>
      </c>
      <c r="C1970" t="str">
        <f>IF(SUM('A4'!S2001:X2001)=6,'Angaben KH-Standort'!$D$12,"")</f>
        <v/>
      </c>
      <c r="D1970" t="str">
        <f>IF(SUM('A4'!S2001:X2001)=6,'A1'!$F$14,"")</f>
        <v/>
      </c>
      <c r="E1970" t="str">
        <f>IF(SUM('A4'!S2001:X2001)=6,'A4'!C2001,"")</f>
        <v/>
      </c>
      <c r="F1970" t="str">
        <f>IF(SUM('A4'!S2001:X2001)=6,'A4'!D2001,"")</f>
        <v/>
      </c>
      <c r="G1970" t="str">
        <f>IF(SUM('A4'!S2001:X2001)=6,'A4'!E2001,"")</f>
        <v/>
      </c>
      <c r="H1970" t="str">
        <f>IF(SUM('A4'!S2001:X2001)=6,'A4'!F2001,"")</f>
        <v/>
      </c>
      <c r="I1970" t="str">
        <f>IF(SUM('A4'!S2001:X2001)=6,'A4'!G2001,"")</f>
        <v/>
      </c>
      <c r="J1970" s="308" t="str">
        <f>IF(SUM('A4'!S2001:X2001)=6,'A4'!H2001,"")</f>
        <v/>
      </c>
    </row>
    <row r="1971" spans="1:10" x14ac:dyDescent="0.25">
      <c r="A1971" t="str">
        <f>IF(SUM('A4'!S2002:X2002)=6,'Angaben KH-Standort'!$D$25,"")</f>
        <v/>
      </c>
      <c r="B1971" t="str">
        <f>IF(SUM('A4'!S2002:X2002)=6,'Angaben KH-Standort'!$D$26,"")</f>
        <v/>
      </c>
      <c r="C1971" t="str">
        <f>IF(SUM('A4'!S2002:X2002)=6,'Angaben KH-Standort'!$D$12,"")</f>
        <v/>
      </c>
      <c r="D1971" t="str">
        <f>IF(SUM('A4'!S2002:X2002)=6,'A1'!$F$14,"")</f>
        <v/>
      </c>
      <c r="E1971" t="str">
        <f>IF(SUM('A4'!S2002:X2002)=6,'A4'!C2002,"")</f>
        <v/>
      </c>
      <c r="F1971" t="str">
        <f>IF(SUM('A4'!S2002:X2002)=6,'A4'!D2002,"")</f>
        <v/>
      </c>
      <c r="G1971" t="str">
        <f>IF(SUM('A4'!S2002:X2002)=6,'A4'!E2002,"")</f>
        <v/>
      </c>
      <c r="H1971" t="str">
        <f>IF(SUM('A4'!S2002:X2002)=6,'A4'!F2002,"")</f>
        <v/>
      </c>
      <c r="I1971" t="str">
        <f>IF(SUM('A4'!S2002:X2002)=6,'A4'!G2002,"")</f>
        <v/>
      </c>
      <c r="J1971" s="308" t="str">
        <f>IF(SUM('A4'!S2002:X2002)=6,'A4'!H2002,"")</f>
        <v/>
      </c>
    </row>
    <row r="1972" spans="1:10" x14ac:dyDescent="0.25">
      <c r="A1972" t="str">
        <f>IF(SUM('A4'!S2003:X2003)=6,'Angaben KH-Standort'!$D$25,"")</f>
        <v/>
      </c>
      <c r="B1972" t="str">
        <f>IF(SUM('A4'!S2003:X2003)=6,'Angaben KH-Standort'!$D$26,"")</f>
        <v/>
      </c>
      <c r="C1972" t="str">
        <f>IF(SUM('A4'!S2003:X2003)=6,'Angaben KH-Standort'!$D$12,"")</f>
        <v/>
      </c>
      <c r="D1972" t="str">
        <f>IF(SUM('A4'!S2003:X2003)=6,'A1'!$F$14,"")</f>
        <v/>
      </c>
      <c r="E1972" t="str">
        <f>IF(SUM('A4'!S2003:X2003)=6,'A4'!C2003,"")</f>
        <v/>
      </c>
      <c r="F1972" t="str">
        <f>IF(SUM('A4'!S2003:X2003)=6,'A4'!D2003,"")</f>
        <v/>
      </c>
      <c r="G1972" t="str">
        <f>IF(SUM('A4'!S2003:X2003)=6,'A4'!E2003,"")</f>
        <v/>
      </c>
      <c r="H1972" t="str">
        <f>IF(SUM('A4'!S2003:X2003)=6,'A4'!F2003,"")</f>
        <v/>
      </c>
      <c r="I1972" t="str">
        <f>IF(SUM('A4'!S2003:X2003)=6,'A4'!G2003,"")</f>
        <v/>
      </c>
      <c r="J1972" s="308" t="str">
        <f>IF(SUM('A4'!S2003:X2003)=6,'A4'!H2003,"")</f>
        <v/>
      </c>
    </row>
    <row r="1973" spans="1:10" x14ac:dyDescent="0.25">
      <c r="A1973" t="str">
        <f>IF(SUM('A4'!S2004:X2004)=6,'Angaben KH-Standort'!$D$25,"")</f>
        <v/>
      </c>
      <c r="B1973" t="str">
        <f>IF(SUM('A4'!S2004:X2004)=6,'Angaben KH-Standort'!$D$26,"")</f>
        <v/>
      </c>
      <c r="C1973" t="str">
        <f>IF(SUM('A4'!S2004:X2004)=6,'Angaben KH-Standort'!$D$12,"")</f>
        <v/>
      </c>
      <c r="D1973" t="str">
        <f>IF(SUM('A4'!S2004:X2004)=6,'A1'!$F$14,"")</f>
        <v/>
      </c>
      <c r="E1973" t="str">
        <f>IF(SUM('A4'!S2004:X2004)=6,'A4'!C2004,"")</f>
        <v/>
      </c>
      <c r="F1973" t="str">
        <f>IF(SUM('A4'!S2004:X2004)=6,'A4'!D2004,"")</f>
        <v/>
      </c>
      <c r="G1973" t="str">
        <f>IF(SUM('A4'!S2004:X2004)=6,'A4'!E2004,"")</f>
        <v/>
      </c>
      <c r="H1973" t="str">
        <f>IF(SUM('A4'!S2004:X2004)=6,'A4'!F2004,"")</f>
        <v/>
      </c>
      <c r="I1973" t="str">
        <f>IF(SUM('A4'!S2004:X2004)=6,'A4'!G2004,"")</f>
        <v/>
      </c>
      <c r="J1973" s="308" t="str">
        <f>IF(SUM('A4'!S2004:X2004)=6,'A4'!H2004,"")</f>
        <v/>
      </c>
    </row>
    <row r="1974" spans="1:10" x14ac:dyDescent="0.25">
      <c r="A1974" t="str">
        <f>IF(SUM('A4'!S2005:X2005)=6,'Angaben KH-Standort'!$D$25,"")</f>
        <v/>
      </c>
      <c r="B1974" t="str">
        <f>IF(SUM('A4'!S2005:X2005)=6,'Angaben KH-Standort'!$D$26,"")</f>
        <v/>
      </c>
      <c r="C1974" t="str">
        <f>IF(SUM('A4'!S2005:X2005)=6,'Angaben KH-Standort'!$D$12,"")</f>
        <v/>
      </c>
      <c r="D1974" t="str">
        <f>IF(SUM('A4'!S2005:X2005)=6,'A1'!$F$14,"")</f>
        <v/>
      </c>
      <c r="E1974" t="str">
        <f>IF(SUM('A4'!S2005:X2005)=6,'A4'!C2005,"")</f>
        <v/>
      </c>
      <c r="F1974" t="str">
        <f>IF(SUM('A4'!S2005:X2005)=6,'A4'!D2005,"")</f>
        <v/>
      </c>
      <c r="G1974" t="str">
        <f>IF(SUM('A4'!S2005:X2005)=6,'A4'!E2005,"")</f>
        <v/>
      </c>
      <c r="H1974" t="str">
        <f>IF(SUM('A4'!S2005:X2005)=6,'A4'!F2005,"")</f>
        <v/>
      </c>
      <c r="I1974" t="str">
        <f>IF(SUM('A4'!S2005:X2005)=6,'A4'!G2005,"")</f>
        <v/>
      </c>
      <c r="J1974" s="308" t="str">
        <f>IF(SUM('A4'!S2005:X2005)=6,'A4'!H2005,"")</f>
        <v/>
      </c>
    </row>
    <row r="1975" spans="1:10" x14ac:dyDescent="0.25">
      <c r="A1975" t="str">
        <f>IF(SUM('A4'!S2006:X2006)=6,'Angaben KH-Standort'!$D$25,"")</f>
        <v/>
      </c>
      <c r="B1975" t="str">
        <f>IF(SUM('A4'!S2006:X2006)=6,'Angaben KH-Standort'!$D$26,"")</f>
        <v/>
      </c>
      <c r="C1975" t="str">
        <f>IF(SUM('A4'!S2006:X2006)=6,'Angaben KH-Standort'!$D$12,"")</f>
        <v/>
      </c>
      <c r="D1975" t="str">
        <f>IF(SUM('A4'!S2006:X2006)=6,'A1'!$F$14,"")</f>
        <v/>
      </c>
      <c r="E1975" t="str">
        <f>IF(SUM('A4'!S2006:X2006)=6,'A4'!C2006,"")</f>
        <v/>
      </c>
      <c r="F1975" t="str">
        <f>IF(SUM('A4'!S2006:X2006)=6,'A4'!D2006,"")</f>
        <v/>
      </c>
      <c r="G1975" t="str">
        <f>IF(SUM('A4'!S2006:X2006)=6,'A4'!E2006,"")</f>
        <v/>
      </c>
      <c r="H1975" t="str">
        <f>IF(SUM('A4'!S2006:X2006)=6,'A4'!F2006,"")</f>
        <v/>
      </c>
      <c r="I1975" t="str">
        <f>IF(SUM('A4'!S2006:X2006)=6,'A4'!G2006,"")</f>
        <v/>
      </c>
      <c r="J1975" s="308" t="str">
        <f>IF(SUM('A4'!S2006:X2006)=6,'A4'!H2006,"")</f>
        <v/>
      </c>
    </row>
    <row r="1976" spans="1:10" x14ac:dyDescent="0.25">
      <c r="A1976" t="str">
        <f>IF(SUM('A4'!S2007:X2007)=6,'Angaben KH-Standort'!$D$25,"")</f>
        <v/>
      </c>
      <c r="B1976" t="str">
        <f>IF(SUM('A4'!S2007:X2007)=6,'Angaben KH-Standort'!$D$26,"")</f>
        <v/>
      </c>
      <c r="C1976" t="str">
        <f>IF(SUM('A4'!S2007:X2007)=6,'Angaben KH-Standort'!$D$12,"")</f>
        <v/>
      </c>
      <c r="D1976" t="str">
        <f>IF(SUM('A4'!S2007:X2007)=6,'A1'!$F$14,"")</f>
        <v/>
      </c>
      <c r="E1976" t="str">
        <f>IF(SUM('A4'!S2007:X2007)=6,'A4'!C2007,"")</f>
        <v/>
      </c>
      <c r="F1976" t="str">
        <f>IF(SUM('A4'!S2007:X2007)=6,'A4'!D2007,"")</f>
        <v/>
      </c>
      <c r="G1976" t="str">
        <f>IF(SUM('A4'!S2007:X2007)=6,'A4'!E2007,"")</f>
        <v/>
      </c>
      <c r="H1976" t="str">
        <f>IF(SUM('A4'!S2007:X2007)=6,'A4'!F2007,"")</f>
        <v/>
      </c>
      <c r="I1976" t="str">
        <f>IF(SUM('A4'!S2007:X2007)=6,'A4'!G2007,"")</f>
        <v/>
      </c>
      <c r="J1976" s="308" t="str">
        <f>IF(SUM('A4'!S2007:X2007)=6,'A4'!H2007,"")</f>
        <v/>
      </c>
    </row>
    <row r="1977" spans="1:10" x14ac:dyDescent="0.25">
      <c r="A1977" t="str">
        <f>IF(SUM('A4'!S2008:X2008)=6,'Angaben KH-Standort'!$D$25,"")</f>
        <v/>
      </c>
      <c r="B1977" t="str">
        <f>IF(SUM('A4'!S2008:X2008)=6,'Angaben KH-Standort'!$D$26,"")</f>
        <v/>
      </c>
      <c r="C1977" t="str">
        <f>IF(SUM('A4'!S2008:X2008)=6,'Angaben KH-Standort'!$D$12,"")</f>
        <v/>
      </c>
      <c r="D1977" t="str">
        <f>IF(SUM('A4'!S2008:X2008)=6,'A1'!$F$14,"")</f>
        <v/>
      </c>
      <c r="E1977" t="str">
        <f>IF(SUM('A4'!S2008:X2008)=6,'A4'!C2008,"")</f>
        <v/>
      </c>
      <c r="F1977" t="str">
        <f>IF(SUM('A4'!S2008:X2008)=6,'A4'!D2008,"")</f>
        <v/>
      </c>
      <c r="G1977" t="str">
        <f>IF(SUM('A4'!S2008:X2008)=6,'A4'!E2008,"")</f>
        <v/>
      </c>
      <c r="H1977" t="str">
        <f>IF(SUM('A4'!S2008:X2008)=6,'A4'!F2008,"")</f>
        <v/>
      </c>
      <c r="I1977" t="str">
        <f>IF(SUM('A4'!S2008:X2008)=6,'A4'!G2008,"")</f>
        <v/>
      </c>
      <c r="J1977" s="308" t="str">
        <f>IF(SUM('A4'!S2008:X2008)=6,'A4'!H2008,"")</f>
        <v/>
      </c>
    </row>
    <row r="1978" spans="1:10" x14ac:dyDescent="0.25">
      <c r="A1978" t="str">
        <f>IF(SUM('A4'!S2009:X2009)=6,'Angaben KH-Standort'!$D$25,"")</f>
        <v/>
      </c>
      <c r="B1978" t="str">
        <f>IF(SUM('A4'!S2009:X2009)=6,'Angaben KH-Standort'!$D$26,"")</f>
        <v/>
      </c>
      <c r="C1978" t="str">
        <f>IF(SUM('A4'!S2009:X2009)=6,'Angaben KH-Standort'!$D$12,"")</f>
        <v/>
      </c>
      <c r="D1978" t="str">
        <f>IF(SUM('A4'!S2009:X2009)=6,'A1'!$F$14,"")</f>
        <v/>
      </c>
      <c r="E1978" t="str">
        <f>IF(SUM('A4'!S2009:X2009)=6,'A4'!C2009,"")</f>
        <v/>
      </c>
      <c r="F1978" t="str">
        <f>IF(SUM('A4'!S2009:X2009)=6,'A4'!D2009,"")</f>
        <v/>
      </c>
      <c r="G1978" t="str">
        <f>IF(SUM('A4'!S2009:X2009)=6,'A4'!E2009,"")</f>
        <v/>
      </c>
      <c r="H1978" t="str">
        <f>IF(SUM('A4'!S2009:X2009)=6,'A4'!F2009,"")</f>
        <v/>
      </c>
      <c r="I1978" t="str">
        <f>IF(SUM('A4'!S2009:X2009)=6,'A4'!G2009,"")</f>
        <v/>
      </c>
      <c r="J1978" s="308" t="str">
        <f>IF(SUM('A4'!S2009:X2009)=6,'A4'!H2009,"")</f>
        <v/>
      </c>
    </row>
    <row r="1979" spans="1:10" x14ac:dyDescent="0.25">
      <c r="A1979" t="str">
        <f>IF(SUM('A4'!S2010:X2010)=6,'Angaben KH-Standort'!$D$25,"")</f>
        <v/>
      </c>
      <c r="B1979" t="str">
        <f>IF(SUM('A4'!S2010:X2010)=6,'Angaben KH-Standort'!$D$26,"")</f>
        <v/>
      </c>
      <c r="C1979" t="str">
        <f>IF(SUM('A4'!S2010:X2010)=6,'Angaben KH-Standort'!$D$12,"")</f>
        <v/>
      </c>
      <c r="D1979" t="str">
        <f>IF(SUM('A4'!S2010:X2010)=6,'A1'!$F$14,"")</f>
        <v/>
      </c>
      <c r="E1979" t="str">
        <f>IF(SUM('A4'!S2010:X2010)=6,'A4'!C2010,"")</f>
        <v/>
      </c>
      <c r="F1979" t="str">
        <f>IF(SUM('A4'!S2010:X2010)=6,'A4'!D2010,"")</f>
        <v/>
      </c>
      <c r="G1979" t="str">
        <f>IF(SUM('A4'!S2010:X2010)=6,'A4'!E2010,"")</f>
        <v/>
      </c>
      <c r="H1979" t="str">
        <f>IF(SUM('A4'!S2010:X2010)=6,'A4'!F2010,"")</f>
        <v/>
      </c>
      <c r="I1979" t="str">
        <f>IF(SUM('A4'!S2010:X2010)=6,'A4'!G2010,"")</f>
        <v/>
      </c>
      <c r="J1979" s="308" t="str">
        <f>IF(SUM('A4'!S2010:X2010)=6,'A4'!H2010,"")</f>
        <v/>
      </c>
    </row>
    <row r="1980" spans="1:10" x14ac:dyDescent="0.25">
      <c r="A1980" t="str">
        <f>IF(SUM('A4'!S2011:X2011)=6,'Angaben KH-Standort'!$D$25,"")</f>
        <v/>
      </c>
      <c r="B1980" t="str">
        <f>IF(SUM('A4'!S2011:X2011)=6,'Angaben KH-Standort'!$D$26,"")</f>
        <v/>
      </c>
      <c r="C1980" t="str">
        <f>IF(SUM('A4'!S2011:X2011)=6,'Angaben KH-Standort'!$D$12,"")</f>
        <v/>
      </c>
      <c r="D1980" t="str">
        <f>IF(SUM('A4'!S2011:X2011)=6,'A1'!$F$14,"")</f>
        <v/>
      </c>
      <c r="E1980" t="str">
        <f>IF(SUM('A4'!S2011:X2011)=6,'A4'!C2011,"")</f>
        <v/>
      </c>
      <c r="F1980" t="str">
        <f>IF(SUM('A4'!S2011:X2011)=6,'A4'!D2011,"")</f>
        <v/>
      </c>
      <c r="G1980" t="str">
        <f>IF(SUM('A4'!S2011:X2011)=6,'A4'!E2011,"")</f>
        <v/>
      </c>
      <c r="H1980" t="str">
        <f>IF(SUM('A4'!S2011:X2011)=6,'A4'!F2011,"")</f>
        <v/>
      </c>
      <c r="I1980" t="str">
        <f>IF(SUM('A4'!S2011:X2011)=6,'A4'!G2011,"")</f>
        <v/>
      </c>
      <c r="J1980" s="308" t="str">
        <f>IF(SUM('A4'!S2011:X2011)=6,'A4'!H2011,"")</f>
        <v/>
      </c>
    </row>
    <row r="1981" spans="1:10" x14ac:dyDescent="0.25">
      <c r="A1981" t="str">
        <f>IF(SUM('A4'!S2012:X2012)=6,'Angaben KH-Standort'!$D$25,"")</f>
        <v/>
      </c>
      <c r="B1981" t="str">
        <f>IF(SUM('A4'!S2012:X2012)=6,'Angaben KH-Standort'!$D$26,"")</f>
        <v/>
      </c>
      <c r="C1981" t="str">
        <f>IF(SUM('A4'!S2012:X2012)=6,'Angaben KH-Standort'!$D$12,"")</f>
        <v/>
      </c>
      <c r="D1981" t="str">
        <f>IF(SUM('A4'!S2012:X2012)=6,'A1'!$F$14,"")</f>
        <v/>
      </c>
      <c r="E1981" t="str">
        <f>IF(SUM('A4'!S2012:X2012)=6,'A4'!C2012,"")</f>
        <v/>
      </c>
      <c r="F1981" t="str">
        <f>IF(SUM('A4'!S2012:X2012)=6,'A4'!D2012,"")</f>
        <v/>
      </c>
      <c r="G1981" t="str">
        <f>IF(SUM('A4'!S2012:X2012)=6,'A4'!E2012,"")</f>
        <v/>
      </c>
      <c r="H1981" t="str">
        <f>IF(SUM('A4'!S2012:X2012)=6,'A4'!F2012,"")</f>
        <v/>
      </c>
      <c r="I1981" t="str">
        <f>IF(SUM('A4'!S2012:X2012)=6,'A4'!G2012,"")</f>
        <v/>
      </c>
      <c r="J1981" s="308" t="str">
        <f>IF(SUM('A4'!S2012:X2012)=6,'A4'!H2012,"")</f>
        <v/>
      </c>
    </row>
    <row r="1982" spans="1:10" x14ac:dyDescent="0.25">
      <c r="A1982" t="str">
        <f>IF(SUM('A4'!S2013:X2013)=6,'Angaben KH-Standort'!$D$25,"")</f>
        <v/>
      </c>
      <c r="B1982" t="str">
        <f>IF(SUM('A4'!S2013:X2013)=6,'Angaben KH-Standort'!$D$26,"")</f>
        <v/>
      </c>
      <c r="C1982" t="str">
        <f>IF(SUM('A4'!S2013:X2013)=6,'Angaben KH-Standort'!$D$12,"")</f>
        <v/>
      </c>
      <c r="D1982" t="str">
        <f>IF(SUM('A4'!S2013:X2013)=6,'A1'!$F$14,"")</f>
        <v/>
      </c>
      <c r="E1982" t="str">
        <f>IF(SUM('A4'!S2013:X2013)=6,'A4'!C2013,"")</f>
        <v/>
      </c>
      <c r="F1982" t="str">
        <f>IF(SUM('A4'!S2013:X2013)=6,'A4'!D2013,"")</f>
        <v/>
      </c>
      <c r="G1982" t="str">
        <f>IF(SUM('A4'!S2013:X2013)=6,'A4'!E2013,"")</f>
        <v/>
      </c>
      <c r="H1982" t="str">
        <f>IF(SUM('A4'!S2013:X2013)=6,'A4'!F2013,"")</f>
        <v/>
      </c>
      <c r="I1982" t="str">
        <f>IF(SUM('A4'!S2013:X2013)=6,'A4'!G2013,"")</f>
        <v/>
      </c>
      <c r="J1982" s="308" t="str">
        <f>IF(SUM('A4'!S2013:X2013)=6,'A4'!H2013,"")</f>
        <v/>
      </c>
    </row>
    <row r="1983" spans="1:10" x14ac:dyDescent="0.25">
      <c r="A1983" t="str">
        <f>IF(SUM('A4'!S2014:X2014)=6,'Angaben KH-Standort'!$D$25,"")</f>
        <v/>
      </c>
      <c r="B1983" t="str">
        <f>IF(SUM('A4'!S2014:X2014)=6,'Angaben KH-Standort'!$D$26,"")</f>
        <v/>
      </c>
      <c r="C1983" t="str">
        <f>IF(SUM('A4'!S2014:X2014)=6,'Angaben KH-Standort'!$D$12,"")</f>
        <v/>
      </c>
      <c r="D1983" t="str">
        <f>IF(SUM('A4'!S2014:X2014)=6,'A1'!$F$14,"")</f>
        <v/>
      </c>
      <c r="E1983" t="str">
        <f>IF(SUM('A4'!S2014:X2014)=6,'A4'!C2014,"")</f>
        <v/>
      </c>
      <c r="F1983" t="str">
        <f>IF(SUM('A4'!S2014:X2014)=6,'A4'!D2014,"")</f>
        <v/>
      </c>
      <c r="G1983" t="str">
        <f>IF(SUM('A4'!S2014:X2014)=6,'A4'!E2014,"")</f>
        <v/>
      </c>
      <c r="H1983" t="str">
        <f>IF(SUM('A4'!S2014:X2014)=6,'A4'!F2014,"")</f>
        <v/>
      </c>
      <c r="I1983" t="str">
        <f>IF(SUM('A4'!S2014:X2014)=6,'A4'!G2014,"")</f>
        <v/>
      </c>
      <c r="J1983" s="308" t="str">
        <f>IF(SUM('A4'!S2014:X2014)=6,'A4'!H2014,"")</f>
        <v/>
      </c>
    </row>
    <row r="1984" spans="1:10" x14ac:dyDescent="0.25">
      <c r="A1984" t="str">
        <f>IF(SUM('A4'!S2015:X2015)=6,'Angaben KH-Standort'!$D$25,"")</f>
        <v/>
      </c>
      <c r="B1984" t="str">
        <f>IF(SUM('A4'!S2015:X2015)=6,'Angaben KH-Standort'!$D$26,"")</f>
        <v/>
      </c>
      <c r="C1984" t="str">
        <f>IF(SUM('A4'!S2015:X2015)=6,'Angaben KH-Standort'!$D$12,"")</f>
        <v/>
      </c>
      <c r="D1984" t="str">
        <f>IF(SUM('A4'!S2015:X2015)=6,'A1'!$F$14,"")</f>
        <v/>
      </c>
      <c r="E1984" t="str">
        <f>IF(SUM('A4'!S2015:X2015)=6,'A4'!C2015,"")</f>
        <v/>
      </c>
      <c r="F1984" t="str">
        <f>IF(SUM('A4'!S2015:X2015)=6,'A4'!D2015,"")</f>
        <v/>
      </c>
      <c r="G1984" t="str">
        <f>IF(SUM('A4'!S2015:X2015)=6,'A4'!E2015,"")</f>
        <v/>
      </c>
      <c r="H1984" t="str">
        <f>IF(SUM('A4'!S2015:X2015)=6,'A4'!F2015,"")</f>
        <v/>
      </c>
      <c r="I1984" t="str">
        <f>IF(SUM('A4'!S2015:X2015)=6,'A4'!G2015,"")</f>
        <v/>
      </c>
      <c r="J1984" s="308" t="str">
        <f>IF(SUM('A4'!S2015:X2015)=6,'A4'!H2015,"")</f>
        <v/>
      </c>
    </row>
    <row r="1985" spans="1:10" x14ac:dyDescent="0.25">
      <c r="A1985" t="str">
        <f>IF(SUM('A4'!S2016:X2016)=6,'Angaben KH-Standort'!$D$25,"")</f>
        <v/>
      </c>
      <c r="B1985" t="str">
        <f>IF(SUM('A4'!S2016:X2016)=6,'Angaben KH-Standort'!$D$26,"")</f>
        <v/>
      </c>
      <c r="C1985" t="str">
        <f>IF(SUM('A4'!S2016:X2016)=6,'Angaben KH-Standort'!$D$12,"")</f>
        <v/>
      </c>
      <c r="D1985" t="str">
        <f>IF(SUM('A4'!S2016:X2016)=6,'A1'!$F$14,"")</f>
        <v/>
      </c>
      <c r="E1985" t="str">
        <f>IF(SUM('A4'!S2016:X2016)=6,'A4'!C2016,"")</f>
        <v/>
      </c>
      <c r="F1985" t="str">
        <f>IF(SUM('A4'!S2016:X2016)=6,'A4'!D2016,"")</f>
        <v/>
      </c>
      <c r="G1985" t="str">
        <f>IF(SUM('A4'!S2016:X2016)=6,'A4'!E2016,"")</f>
        <v/>
      </c>
      <c r="H1985" t="str">
        <f>IF(SUM('A4'!S2016:X2016)=6,'A4'!F2016,"")</f>
        <v/>
      </c>
      <c r="I1985" t="str">
        <f>IF(SUM('A4'!S2016:X2016)=6,'A4'!G2016,"")</f>
        <v/>
      </c>
      <c r="J1985" s="308" t="str">
        <f>IF(SUM('A4'!S2016:X2016)=6,'A4'!H2016,"")</f>
        <v/>
      </c>
    </row>
    <row r="1986" spans="1:10" x14ac:dyDescent="0.25">
      <c r="A1986" t="str">
        <f>IF(SUM('A4'!S2017:X2017)=6,'Angaben KH-Standort'!$D$25,"")</f>
        <v/>
      </c>
      <c r="B1986" t="str">
        <f>IF(SUM('A4'!S2017:X2017)=6,'Angaben KH-Standort'!$D$26,"")</f>
        <v/>
      </c>
      <c r="C1986" t="str">
        <f>IF(SUM('A4'!S2017:X2017)=6,'Angaben KH-Standort'!$D$12,"")</f>
        <v/>
      </c>
      <c r="D1986" t="str">
        <f>IF(SUM('A4'!S2017:X2017)=6,'A1'!$F$14,"")</f>
        <v/>
      </c>
      <c r="E1986" t="str">
        <f>IF(SUM('A4'!S2017:X2017)=6,'A4'!C2017,"")</f>
        <v/>
      </c>
      <c r="F1986" t="str">
        <f>IF(SUM('A4'!S2017:X2017)=6,'A4'!D2017,"")</f>
        <v/>
      </c>
      <c r="G1986" t="str">
        <f>IF(SUM('A4'!S2017:X2017)=6,'A4'!E2017,"")</f>
        <v/>
      </c>
      <c r="H1986" t="str">
        <f>IF(SUM('A4'!S2017:X2017)=6,'A4'!F2017,"")</f>
        <v/>
      </c>
      <c r="I1986" t="str">
        <f>IF(SUM('A4'!S2017:X2017)=6,'A4'!G2017,"")</f>
        <v/>
      </c>
      <c r="J1986" s="308" t="str">
        <f>IF(SUM('A4'!S2017:X2017)=6,'A4'!H2017,"")</f>
        <v/>
      </c>
    </row>
    <row r="1987" spans="1:10" x14ac:dyDescent="0.25">
      <c r="A1987" t="str">
        <f>IF(SUM('A4'!S2018:X2018)=6,'Angaben KH-Standort'!$D$25,"")</f>
        <v/>
      </c>
      <c r="B1987" t="str">
        <f>IF(SUM('A4'!S2018:X2018)=6,'Angaben KH-Standort'!$D$26,"")</f>
        <v/>
      </c>
      <c r="C1987" t="str">
        <f>IF(SUM('A4'!S2018:X2018)=6,'Angaben KH-Standort'!$D$12,"")</f>
        <v/>
      </c>
      <c r="D1987" t="str">
        <f>IF(SUM('A4'!S2018:X2018)=6,'A1'!$F$14,"")</f>
        <v/>
      </c>
      <c r="E1987" t="str">
        <f>IF(SUM('A4'!S2018:X2018)=6,'A4'!C2018,"")</f>
        <v/>
      </c>
      <c r="F1987" t="str">
        <f>IF(SUM('A4'!S2018:X2018)=6,'A4'!D2018,"")</f>
        <v/>
      </c>
      <c r="G1987" t="str">
        <f>IF(SUM('A4'!S2018:X2018)=6,'A4'!E2018,"")</f>
        <v/>
      </c>
      <c r="H1987" t="str">
        <f>IF(SUM('A4'!S2018:X2018)=6,'A4'!F2018,"")</f>
        <v/>
      </c>
      <c r="I1987" t="str">
        <f>IF(SUM('A4'!S2018:X2018)=6,'A4'!G2018,"")</f>
        <v/>
      </c>
      <c r="J1987" s="308" t="str">
        <f>IF(SUM('A4'!S2018:X2018)=6,'A4'!H2018,"")</f>
        <v/>
      </c>
    </row>
    <row r="1988" spans="1:10" x14ac:dyDescent="0.25">
      <c r="A1988" t="str">
        <f>IF(SUM('A4'!S2019:X2019)=6,'Angaben KH-Standort'!$D$25,"")</f>
        <v/>
      </c>
      <c r="B1988" t="str">
        <f>IF(SUM('A4'!S2019:X2019)=6,'Angaben KH-Standort'!$D$26,"")</f>
        <v/>
      </c>
      <c r="C1988" t="str">
        <f>IF(SUM('A4'!S2019:X2019)=6,'Angaben KH-Standort'!$D$12,"")</f>
        <v/>
      </c>
      <c r="D1988" t="str">
        <f>IF(SUM('A4'!S2019:X2019)=6,'A1'!$F$14,"")</f>
        <v/>
      </c>
      <c r="E1988" t="str">
        <f>IF(SUM('A4'!S2019:X2019)=6,'A4'!C2019,"")</f>
        <v/>
      </c>
      <c r="F1988" t="str">
        <f>IF(SUM('A4'!S2019:X2019)=6,'A4'!D2019,"")</f>
        <v/>
      </c>
      <c r="G1988" t="str">
        <f>IF(SUM('A4'!S2019:X2019)=6,'A4'!E2019,"")</f>
        <v/>
      </c>
      <c r="H1988" t="str">
        <f>IF(SUM('A4'!S2019:X2019)=6,'A4'!F2019,"")</f>
        <v/>
      </c>
      <c r="I1988" t="str">
        <f>IF(SUM('A4'!S2019:X2019)=6,'A4'!G2019,"")</f>
        <v/>
      </c>
      <c r="J1988" s="308" t="str">
        <f>IF(SUM('A4'!S2019:X2019)=6,'A4'!H2019,"")</f>
        <v/>
      </c>
    </row>
    <row r="1989" spans="1:10" x14ac:dyDescent="0.25">
      <c r="A1989" t="str">
        <f>IF(SUM('A4'!S2020:X2020)=6,'Angaben KH-Standort'!$D$25,"")</f>
        <v/>
      </c>
      <c r="B1989" t="str">
        <f>IF(SUM('A4'!S2020:X2020)=6,'Angaben KH-Standort'!$D$26,"")</f>
        <v/>
      </c>
      <c r="C1989" t="str">
        <f>IF(SUM('A4'!S2020:X2020)=6,'Angaben KH-Standort'!$D$12,"")</f>
        <v/>
      </c>
      <c r="D1989" t="str">
        <f>IF(SUM('A4'!S2020:X2020)=6,'A1'!$F$14,"")</f>
        <v/>
      </c>
      <c r="E1989" t="str">
        <f>IF(SUM('A4'!S2020:X2020)=6,'A4'!C2020,"")</f>
        <v/>
      </c>
      <c r="F1989" t="str">
        <f>IF(SUM('A4'!S2020:X2020)=6,'A4'!D2020,"")</f>
        <v/>
      </c>
      <c r="G1989" t="str">
        <f>IF(SUM('A4'!S2020:X2020)=6,'A4'!E2020,"")</f>
        <v/>
      </c>
      <c r="H1989" t="str">
        <f>IF(SUM('A4'!S2020:X2020)=6,'A4'!F2020,"")</f>
        <v/>
      </c>
      <c r="I1989" t="str">
        <f>IF(SUM('A4'!S2020:X2020)=6,'A4'!G2020,"")</f>
        <v/>
      </c>
      <c r="J1989" s="308" t="str">
        <f>IF(SUM('A4'!S2020:X2020)=6,'A4'!H2020,"")</f>
        <v/>
      </c>
    </row>
    <row r="1990" spans="1:10" x14ac:dyDescent="0.25">
      <c r="A1990" t="str">
        <f>IF(SUM('A4'!S2021:X2021)=6,'Angaben KH-Standort'!$D$25,"")</f>
        <v/>
      </c>
      <c r="B1990" t="str">
        <f>IF(SUM('A4'!S2021:X2021)=6,'Angaben KH-Standort'!$D$26,"")</f>
        <v/>
      </c>
      <c r="C1990" t="str">
        <f>IF(SUM('A4'!S2021:X2021)=6,'Angaben KH-Standort'!$D$12,"")</f>
        <v/>
      </c>
      <c r="D1990" t="str">
        <f>IF(SUM('A4'!S2021:X2021)=6,'A1'!$F$14,"")</f>
        <v/>
      </c>
      <c r="E1990" t="str">
        <f>IF(SUM('A4'!S2021:X2021)=6,'A4'!C2021,"")</f>
        <v/>
      </c>
      <c r="F1990" t="str">
        <f>IF(SUM('A4'!S2021:X2021)=6,'A4'!D2021,"")</f>
        <v/>
      </c>
      <c r="G1990" t="str">
        <f>IF(SUM('A4'!S2021:X2021)=6,'A4'!E2021,"")</f>
        <v/>
      </c>
      <c r="H1990" t="str">
        <f>IF(SUM('A4'!S2021:X2021)=6,'A4'!F2021,"")</f>
        <v/>
      </c>
      <c r="I1990" t="str">
        <f>IF(SUM('A4'!S2021:X2021)=6,'A4'!G2021,"")</f>
        <v/>
      </c>
      <c r="J1990" s="308" t="str">
        <f>IF(SUM('A4'!S2021:X2021)=6,'A4'!H2021,"")</f>
        <v/>
      </c>
    </row>
    <row r="1991" spans="1:10" x14ac:dyDescent="0.25">
      <c r="A1991" t="str">
        <f>IF(SUM('A4'!S2022:X2022)=6,'Angaben KH-Standort'!$D$25,"")</f>
        <v/>
      </c>
      <c r="B1991" t="str">
        <f>IF(SUM('A4'!S2022:X2022)=6,'Angaben KH-Standort'!$D$26,"")</f>
        <v/>
      </c>
      <c r="C1991" t="str">
        <f>IF(SUM('A4'!S2022:X2022)=6,'Angaben KH-Standort'!$D$12,"")</f>
        <v/>
      </c>
      <c r="D1991" t="str">
        <f>IF(SUM('A4'!S2022:X2022)=6,'A1'!$F$14,"")</f>
        <v/>
      </c>
      <c r="E1991" t="str">
        <f>IF(SUM('A4'!S2022:X2022)=6,'A4'!C2022,"")</f>
        <v/>
      </c>
      <c r="F1991" t="str">
        <f>IF(SUM('A4'!S2022:X2022)=6,'A4'!D2022,"")</f>
        <v/>
      </c>
      <c r="G1991" t="str">
        <f>IF(SUM('A4'!S2022:X2022)=6,'A4'!E2022,"")</f>
        <v/>
      </c>
      <c r="H1991" t="str">
        <f>IF(SUM('A4'!S2022:X2022)=6,'A4'!F2022,"")</f>
        <v/>
      </c>
      <c r="I1991" t="str">
        <f>IF(SUM('A4'!S2022:X2022)=6,'A4'!G2022,"")</f>
        <v/>
      </c>
      <c r="J1991" s="308" t="str">
        <f>IF(SUM('A4'!S2022:X2022)=6,'A4'!H2022,"")</f>
        <v/>
      </c>
    </row>
    <row r="1992" spans="1:10" x14ac:dyDescent="0.25">
      <c r="A1992" t="str">
        <f>IF(SUM('A4'!S2023:X2023)=6,'Angaben KH-Standort'!$D$25,"")</f>
        <v/>
      </c>
      <c r="B1992" t="str">
        <f>IF(SUM('A4'!S2023:X2023)=6,'Angaben KH-Standort'!$D$26,"")</f>
        <v/>
      </c>
      <c r="C1992" t="str">
        <f>IF(SUM('A4'!S2023:X2023)=6,'Angaben KH-Standort'!$D$12,"")</f>
        <v/>
      </c>
      <c r="D1992" t="str">
        <f>IF(SUM('A4'!S2023:X2023)=6,'A1'!$F$14,"")</f>
        <v/>
      </c>
      <c r="E1992" t="str">
        <f>IF(SUM('A4'!S2023:X2023)=6,'A4'!C2023,"")</f>
        <v/>
      </c>
      <c r="F1992" t="str">
        <f>IF(SUM('A4'!S2023:X2023)=6,'A4'!D2023,"")</f>
        <v/>
      </c>
      <c r="G1992" t="str">
        <f>IF(SUM('A4'!S2023:X2023)=6,'A4'!E2023,"")</f>
        <v/>
      </c>
      <c r="H1992" t="str">
        <f>IF(SUM('A4'!S2023:X2023)=6,'A4'!F2023,"")</f>
        <v/>
      </c>
      <c r="I1992" t="str">
        <f>IF(SUM('A4'!S2023:X2023)=6,'A4'!G2023,"")</f>
        <v/>
      </c>
      <c r="J1992" s="308" t="str">
        <f>IF(SUM('A4'!S2023:X2023)=6,'A4'!H2023,"")</f>
        <v/>
      </c>
    </row>
    <row r="1993" spans="1:10" x14ac:dyDescent="0.25">
      <c r="A1993" t="str">
        <f>IF(SUM('A4'!S2024:X2024)=6,'Angaben KH-Standort'!$D$25,"")</f>
        <v/>
      </c>
      <c r="B1993" t="str">
        <f>IF(SUM('A4'!S2024:X2024)=6,'Angaben KH-Standort'!$D$26,"")</f>
        <v/>
      </c>
      <c r="C1993" t="str">
        <f>IF(SUM('A4'!S2024:X2024)=6,'Angaben KH-Standort'!$D$12,"")</f>
        <v/>
      </c>
      <c r="D1993" t="str">
        <f>IF(SUM('A4'!S2024:X2024)=6,'A1'!$F$14,"")</f>
        <v/>
      </c>
      <c r="E1993" t="str">
        <f>IF(SUM('A4'!S2024:X2024)=6,'A4'!C2024,"")</f>
        <v/>
      </c>
      <c r="F1993" t="str">
        <f>IF(SUM('A4'!S2024:X2024)=6,'A4'!D2024,"")</f>
        <v/>
      </c>
      <c r="G1993" t="str">
        <f>IF(SUM('A4'!S2024:X2024)=6,'A4'!E2024,"")</f>
        <v/>
      </c>
      <c r="H1993" t="str">
        <f>IF(SUM('A4'!S2024:X2024)=6,'A4'!F2024,"")</f>
        <v/>
      </c>
      <c r="I1993" t="str">
        <f>IF(SUM('A4'!S2024:X2024)=6,'A4'!G2024,"")</f>
        <v/>
      </c>
      <c r="J1993" s="308" t="str">
        <f>IF(SUM('A4'!S2024:X2024)=6,'A4'!H2024,"")</f>
        <v/>
      </c>
    </row>
    <row r="1994" spans="1:10" x14ac:dyDescent="0.25">
      <c r="A1994" t="str">
        <f>IF(SUM('A4'!S2025:X2025)=6,'Angaben KH-Standort'!$D$25,"")</f>
        <v/>
      </c>
      <c r="B1994" t="str">
        <f>IF(SUM('A4'!S2025:X2025)=6,'Angaben KH-Standort'!$D$26,"")</f>
        <v/>
      </c>
      <c r="C1994" t="str">
        <f>IF(SUM('A4'!S2025:X2025)=6,'Angaben KH-Standort'!$D$12,"")</f>
        <v/>
      </c>
      <c r="D1994" t="str">
        <f>IF(SUM('A4'!S2025:X2025)=6,'A1'!$F$14,"")</f>
        <v/>
      </c>
      <c r="E1994" t="str">
        <f>IF(SUM('A4'!S2025:X2025)=6,'A4'!C2025,"")</f>
        <v/>
      </c>
      <c r="F1994" t="str">
        <f>IF(SUM('A4'!S2025:X2025)=6,'A4'!D2025,"")</f>
        <v/>
      </c>
      <c r="G1994" t="str">
        <f>IF(SUM('A4'!S2025:X2025)=6,'A4'!E2025,"")</f>
        <v/>
      </c>
      <c r="H1994" t="str">
        <f>IF(SUM('A4'!S2025:X2025)=6,'A4'!F2025,"")</f>
        <v/>
      </c>
      <c r="I1994" t="str">
        <f>IF(SUM('A4'!S2025:X2025)=6,'A4'!G2025,"")</f>
        <v/>
      </c>
      <c r="J1994" s="308" t="str">
        <f>IF(SUM('A4'!S2025:X2025)=6,'A4'!H2025,"")</f>
        <v/>
      </c>
    </row>
    <row r="1995" spans="1:10" x14ac:dyDescent="0.25">
      <c r="A1995" t="str">
        <f>IF(SUM('A4'!S2026:X2026)=6,'Angaben KH-Standort'!$D$25,"")</f>
        <v/>
      </c>
      <c r="B1995" t="str">
        <f>IF(SUM('A4'!S2026:X2026)=6,'Angaben KH-Standort'!$D$26,"")</f>
        <v/>
      </c>
      <c r="C1995" t="str">
        <f>IF(SUM('A4'!S2026:X2026)=6,'Angaben KH-Standort'!$D$12,"")</f>
        <v/>
      </c>
      <c r="D1995" t="str">
        <f>IF(SUM('A4'!S2026:X2026)=6,'A1'!$F$14,"")</f>
        <v/>
      </c>
      <c r="E1995" t="str">
        <f>IF(SUM('A4'!S2026:X2026)=6,'A4'!C2026,"")</f>
        <v/>
      </c>
      <c r="F1995" t="str">
        <f>IF(SUM('A4'!S2026:X2026)=6,'A4'!D2026,"")</f>
        <v/>
      </c>
      <c r="G1995" t="str">
        <f>IF(SUM('A4'!S2026:X2026)=6,'A4'!E2026,"")</f>
        <v/>
      </c>
      <c r="H1995" t="str">
        <f>IF(SUM('A4'!S2026:X2026)=6,'A4'!F2026,"")</f>
        <v/>
      </c>
      <c r="I1995" t="str">
        <f>IF(SUM('A4'!S2026:X2026)=6,'A4'!G2026,"")</f>
        <v/>
      </c>
      <c r="J1995" s="308" t="str">
        <f>IF(SUM('A4'!S2026:X2026)=6,'A4'!H2026,"")</f>
        <v/>
      </c>
    </row>
    <row r="1996" spans="1:10" x14ac:dyDescent="0.25">
      <c r="A1996" t="str">
        <f>IF(SUM('A4'!S2027:X2027)=6,'Angaben KH-Standort'!$D$25,"")</f>
        <v/>
      </c>
      <c r="B1996" t="str">
        <f>IF(SUM('A4'!S2027:X2027)=6,'Angaben KH-Standort'!$D$26,"")</f>
        <v/>
      </c>
      <c r="C1996" t="str">
        <f>IF(SUM('A4'!S2027:X2027)=6,'Angaben KH-Standort'!$D$12,"")</f>
        <v/>
      </c>
      <c r="D1996" t="str">
        <f>IF(SUM('A4'!S2027:X2027)=6,'A1'!$F$14,"")</f>
        <v/>
      </c>
      <c r="E1996" t="str">
        <f>IF(SUM('A4'!S2027:X2027)=6,'A4'!C2027,"")</f>
        <v/>
      </c>
      <c r="F1996" t="str">
        <f>IF(SUM('A4'!S2027:X2027)=6,'A4'!D2027,"")</f>
        <v/>
      </c>
      <c r="G1996" t="str">
        <f>IF(SUM('A4'!S2027:X2027)=6,'A4'!E2027,"")</f>
        <v/>
      </c>
      <c r="H1996" t="str">
        <f>IF(SUM('A4'!S2027:X2027)=6,'A4'!F2027,"")</f>
        <v/>
      </c>
      <c r="I1996" t="str">
        <f>IF(SUM('A4'!S2027:X2027)=6,'A4'!G2027,"")</f>
        <v/>
      </c>
      <c r="J1996" s="308" t="str">
        <f>IF(SUM('A4'!S2027:X2027)=6,'A4'!H2027,"")</f>
        <v/>
      </c>
    </row>
    <row r="1997" spans="1:10" x14ac:dyDescent="0.25">
      <c r="A1997" t="str">
        <f>IF(SUM('A4'!S2028:X2028)=6,'Angaben KH-Standort'!$D$25,"")</f>
        <v/>
      </c>
      <c r="B1997" t="str">
        <f>IF(SUM('A4'!S2028:X2028)=6,'Angaben KH-Standort'!$D$26,"")</f>
        <v/>
      </c>
      <c r="C1997" t="str">
        <f>IF(SUM('A4'!S2028:X2028)=6,'Angaben KH-Standort'!$D$12,"")</f>
        <v/>
      </c>
      <c r="D1997" t="str">
        <f>IF(SUM('A4'!S2028:X2028)=6,'A1'!$F$14,"")</f>
        <v/>
      </c>
      <c r="E1997" t="str">
        <f>IF(SUM('A4'!S2028:X2028)=6,'A4'!C2028,"")</f>
        <v/>
      </c>
      <c r="F1997" t="str">
        <f>IF(SUM('A4'!S2028:X2028)=6,'A4'!D2028,"")</f>
        <v/>
      </c>
      <c r="G1997" t="str">
        <f>IF(SUM('A4'!S2028:X2028)=6,'A4'!E2028,"")</f>
        <v/>
      </c>
      <c r="H1997" t="str">
        <f>IF(SUM('A4'!S2028:X2028)=6,'A4'!F2028,"")</f>
        <v/>
      </c>
      <c r="I1997" t="str">
        <f>IF(SUM('A4'!S2028:X2028)=6,'A4'!G2028,"")</f>
        <v/>
      </c>
      <c r="J1997" s="308" t="str">
        <f>IF(SUM('A4'!S2028:X2028)=6,'A4'!H2028,"")</f>
        <v/>
      </c>
    </row>
    <row r="1998" spans="1:10" x14ac:dyDescent="0.25">
      <c r="A1998" t="str">
        <f>IF(SUM('A4'!S2029:X2029)=6,'Angaben KH-Standort'!$D$25,"")</f>
        <v/>
      </c>
      <c r="B1998" t="str">
        <f>IF(SUM('A4'!S2029:X2029)=6,'Angaben KH-Standort'!$D$26,"")</f>
        <v/>
      </c>
      <c r="C1998" t="str">
        <f>IF(SUM('A4'!S2029:X2029)=6,'Angaben KH-Standort'!$D$12,"")</f>
        <v/>
      </c>
      <c r="D1998" t="str">
        <f>IF(SUM('A4'!S2029:X2029)=6,'A1'!$F$14,"")</f>
        <v/>
      </c>
      <c r="E1998" t="str">
        <f>IF(SUM('A4'!S2029:X2029)=6,'A4'!C2029,"")</f>
        <v/>
      </c>
      <c r="F1998" t="str">
        <f>IF(SUM('A4'!S2029:X2029)=6,'A4'!D2029,"")</f>
        <v/>
      </c>
      <c r="G1998" t="str">
        <f>IF(SUM('A4'!S2029:X2029)=6,'A4'!E2029,"")</f>
        <v/>
      </c>
      <c r="H1998" t="str">
        <f>IF(SUM('A4'!S2029:X2029)=6,'A4'!F2029,"")</f>
        <v/>
      </c>
      <c r="I1998" t="str">
        <f>IF(SUM('A4'!S2029:X2029)=6,'A4'!G2029,"")</f>
        <v/>
      </c>
      <c r="J1998" s="308" t="str">
        <f>IF(SUM('A4'!S2029:X2029)=6,'A4'!H2029,"")</f>
        <v/>
      </c>
    </row>
    <row r="1999" spans="1:10" x14ac:dyDescent="0.25">
      <c r="A1999" t="str">
        <f>IF(SUM('A4'!S2030:X2030)=6,'Angaben KH-Standort'!$D$25,"")</f>
        <v/>
      </c>
      <c r="B1999" t="str">
        <f>IF(SUM('A4'!S2030:X2030)=6,'Angaben KH-Standort'!$D$26,"")</f>
        <v/>
      </c>
      <c r="C1999" t="str">
        <f>IF(SUM('A4'!S2030:X2030)=6,'Angaben KH-Standort'!$D$12,"")</f>
        <v/>
      </c>
      <c r="D1999" t="str">
        <f>IF(SUM('A4'!S2030:X2030)=6,'A1'!$F$14,"")</f>
        <v/>
      </c>
      <c r="E1999" t="str">
        <f>IF(SUM('A4'!S2030:X2030)=6,'A4'!C2030,"")</f>
        <v/>
      </c>
      <c r="F1999" t="str">
        <f>IF(SUM('A4'!S2030:X2030)=6,'A4'!D2030,"")</f>
        <v/>
      </c>
      <c r="G1999" t="str">
        <f>IF(SUM('A4'!S2030:X2030)=6,'A4'!E2030,"")</f>
        <v/>
      </c>
      <c r="H1999" t="str">
        <f>IF(SUM('A4'!S2030:X2030)=6,'A4'!F2030,"")</f>
        <v/>
      </c>
      <c r="I1999" t="str">
        <f>IF(SUM('A4'!S2030:X2030)=6,'A4'!G2030,"")</f>
        <v/>
      </c>
      <c r="J1999" s="308" t="str">
        <f>IF(SUM('A4'!S2030:X2030)=6,'A4'!H2030,"")</f>
        <v/>
      </c>
    </row>
    <row r="2000" spans="1:10" x14ac:dyDescent="0.25">
      <c r="A2000" t="str">
        <f>IF(SUM('A4'!S2031:X2031)=6,'Angaben KH-Standort'!$D$25,"")</f>
        <v/>
      </c>
      <c r="B2000" t="str">
        <f>IF(SUM('A4'!S2031:X2031)=6,'Angaben KH-Standort'!$D$26,"")</f>
        <v/>
      </c>
      <c r="C2000" t="str">
        <f>IF(SUM('A4'!S2031:X2031)=6,'Angaben KH-Standort'!$D$12,"")</f>
        <v/>
      </c>
      <c r="D2000" t="str">
        <f>IF(SUM('A4'!S2031:X2031)=6,'A1'!$F$14,"")</f>
        <v/>
      </c>
      <c r="E2000" t="str">
        <f>IF(SUM('A4'!S2031:X2031)=6,'A4'!C2031,"")</f>
        <v/>
      </c>
      <c r="F2000" t="str">
        <f>IF(SUM('A4'!S2031:X2031)=6,'A4'!D2031,"")</f>
        <v/>
      </c>
      <c r="G2000" t="str">
        <f>IF(SUM('A4'!S2031:X2031)=6,'A4'!E2031,"")</f>
        <v/>
      </c>
      <c r="H2000" t="str">
        <f>IF(SUM('A4'!S2031:X2031)=6,'A4'!F2031,"")</f>
        <v/>
      </c>
      <c r="I2000" t="str">
        <f>IF(SUM('A4'!S2031:X2031)=6,'A4'!G2031,"")</f>
        <v/>
      </c>
      <c r="J2000" s="308" t="str">
        <f>IF(SUM('A4'!S2031:X2031)=6,'A4'!H2031,"")</f>
        <v/>
      </c>
    </row>
    <row r="2001" spans="1:10" x14ac:dyDescent="0.25">
      <c r="A2001" t="str">
        <f>IF(SUM('A4'!S2032:X2032)=6,'Angaben KH-Standort'!$D$25,"")</f>
        <v/>
      </c>
      <c r="B2001" t="str">
        <f>IF(SUM('A4'!S2032:X2032)=6,'Angaben KH-Standort'!$D$26,"")</f>
        <v/>
      </c>
      <c r="C2001" t="str">
        <f>IF(SUM('A4'!S2032:X2032)=6,'Angaben KH-Standort'!$D$12,"")</f>
        <v/>
      </c>
      <c r="D2001" t="str">
        <f>IF(SUM('A4'!S2032:X2032)=6,'A1'!$F$14,"")</f>
        <v/>
      </c>
      <c r="E2001" t="str">
        <f>IF(SUM('A4'!S2032:X2032)=6,'A4'!C2032,"")</f>
        <v/>
      </c>
      <c r="F2001" t="str">
        <f>IF(SUM('A4'!S2032:X2032)=6,'A4'!D2032,"")</f>
        <v/>
      </c>
      <c r="G2001" t="str">
        <f>IF(SUM('A4'!S2032:X2032)=6,'A4'!E2032,"")</f>
        <v/>
      </c>
      <c r="H2001" t="str">
        <f>IF(SUM('A4'!S2032:X2032)=6,'A4'!F2032,"")</f>
        <v/>
      </c>
      <c r="I2001" t="str">
        <f>IF(SUM('A4'!S2032:X2032)=6,'A4'!G2032,"")</f>
        <v/>
      </c>
      <c r="J2001" s="308" t="str">
        <f>IF(SUM('A4'!S2032:X2032)=6,'A4'!H2032,"")</f>
        <v/>
      </c>
    </row>
    <row r="2002" spans="1:10" x14ac:dyDescent="0.25">
      <c r="A2002" t="str">
        <f>IF(SUM('A4'!S2033:X2033)=6,'Angaben KH-Standort'!$D$25,"")</f>
        <v/>
      </c>
      <c r="B2002" t="str">
        <f>IF(SUM('A4'!S2033:X2033)=6,'Angaben KH-Standort'!$D$26,"")</f>
        <v/>
      </c>
      <c r="C2002" t="str">
        <f>IF(SUM('A4'!S2033:X2033)=6,'Angaben KH-Standort'!$D$12,"")</f>
        <v/>
      </c>
      <c r="D2002" t="str">
        <f>IF(SUM('A4'!S2033:X2033)=6,'A1'!$F$14,"")</f>
        <v/>
      </c>
      <c r="E2002" t="str">
        <f>IF(SUM('A4'!S2033:X2033)=6,'A4'!C2033,"")</f>
        <v/>
      </c>
      <c r="F2002" t="str">
        <f>IF(SUM('A4'!S2033:X2033)=6,'A4'!D2033,"")</f>
        <v/>
      </c>
      <c r="G2002" t="str">
        <f>IF(SUM('A4'!S2033:X2033)=6,'A4'!E2033,"")</f>
        <v/>
      </c>
      <c r="H2002" t="str">
        <f>IF(SUM('A4'!S2033:X2033)=6,'A4'!F2033,"")</f>
        <v/>
      </c>
      <c r="I2002" t="str">
        <f>IF(SUM('A4'!S2033:X2033)=6,'A4'!G2033,"")</f>
        <v/>
      </c>
      <c r="J2002" s="308" t="str">
        <f>IF(SUM('A4'!S2033:X2033)=6,'A4'!H2033,"")</f>
        <v/>
      </c>
    </row>
    <row r="2003" spans="1:10" x14ac:dyDescent="0.25">
      <c r="A2003" t="str">
        <f>IF(SUM('A4'!S2034:X2034)=6,'Angaben KH-Standort'!$D$25,"")</f>
        <v/>
      </c>
      <c r="B2003" t="str">
        <f>IF(SUM('A4'!S2034:X2034)=6,'Angaben KH-Standort'!$D$26,"")</f>
        <v/>
      </c>
      <c r="C2003" t="str">
        <f>IF(SUM('A4'!S2034:X2034)=6,'Angaben KH-Standort'!$D$12,"")</f>
        <v/>
      </c>
      <c r="D2003" t="str">
        <f>IF(SUM('A4'!S2034:X2034)=6,'A1'!$F$14,"")</f>
        <v/>
      </c>
      <c r="E2003" t="str">
        <f>IF(SUM('A4'!S2034:X2034)=6,'A4'!C2034,"")</f>
        <v/>
      </c>
      <c r="F2003" t="str">
        <f>IF(SUM('A4'!S2034:X2034)=6,'A4'!D2034,"")</f>
        <v/>
      </c>
      <c r="G2003" t="str">
        <f>IF(SUM('A4'!S2034:X2034)=6,'A4'!E2034,"")</f>
        <v/>
      </c>
      <c r="H2003" t="str">
        <f>IF(SUM('A4'!S2034:X2034)=6,'A4'!F2034,"")</f>
        <v/>
      </c>
      <c r="I2003" t="str">
        <f>IF(SUM('A4'!S2034:X2034)=6,'A4'!G2034,"")</f>
        <v/>
      </c>
      <c r="J2003" s="308" t="str">
        <f>IF(SUM('A4'!S2034:X2034)=6,'A4'!H2034,"")</f>
        <v/>
      </c>
    </row>
    <row r="2004" spans="1:10" x14ac:dyDescent="0.25">
      <c r="A2004" t="str">
        <f>IF(SUM('A4'!S2035:X2035)=6,'Angaben KH-Standort'!$D$25,"")</f>
        <v/>
      </c>
      <c r="B2004" t="str">
        <f>IF(SUM('A4'!S2035:X2035)=6,'Angaben KH-Standort'!$D$26,"")</f>
        <v/>
      </c>
      <c r="C2004" t="str">
        <f>IF(SUM('A4'!S2035:X2035)=6,'Angaben KH-Standort'!$D$12,"")</f>
        <v/>
      </c>
      <c r="D2004" t="str">
        <f>IF(SUM('A4'!S2035:X2035)=6,'A1'!$F$14,"")</f>
        <v/>
      </c>
      <c r="E2004" t="str">
        <f>IF(SUM('A4'!S2035:X2035)=6,'A4'!C2035,"")</f>
        <v/>
      </c>
      <c r="F2004" t="str">
        <f>IF(SUM('A4'!S2035:X2035)=6,'A4'!D2035,"")</f>
        <v/>
      </c>
      <c r="G2004" t="str">
        <f>IF(SUM('A4'!S2035:X2035)=6,'A4'!E2035,"")</f>
        <v/>
      </c>
      <c r="H2004" t="str">
        <f>IF(SUM('A4'!S2035:X2035)=6,'A4'!F2035,"")</f>
        <v/>
      </c>
      <c r="I2004" t="str">
        <f>IF(SUM('A4'!S2035:X2035)=6,'A4'!G2035,"")</f>
        <v/>
      </c>
      <c r="J2004" s="308" t="str">
        <f>IF(SUM('A4'!S2035:X2035)=6,'A4'!H2035,"")</f>
        <v/>
      </c>
    </row>
    <row r="2005" spans="1:10" x14ac:dyDescent="0.25">
      <c r="A2005" t="str">
        <f>IF(SUM('A4'!S2036:X2036)=6,'Angaben KH-Standort'!$D$25,"")</f>
        <v/>
      </c>
      <c r="B2005" t="str">
        <f>IF(SUM('A4'!S2036:X2036)=6,'Angaben KH-Standort'!$D$26,"")</f>
        <v/>
      </c>
      <c r="C2005" t="str">
        <f>IF(SUM('A4'!S2036:X2036)=6,'Angaben KH-Standort'!$D$12,"")</f>
        <v/>
      </c>
      <c r="D2005" t="str">
        <f>IF(SUM('A4'!S2036:X2036)=6,'A1'!$F$14,"")</f>
        <v/>
      </c>
      <c r="E2005" t="str">
        <f>IF(SUM('A4'!S2036:X2036)=6,'A4'!C2036,"")</f>
        <v/>
      </c>
      <c r="F2005" t="str">
        <f>IF(SUM('A4'!S2036:X2036)=6,'A4'!D2036,"")</f>
        <v/>
      </c>
      <c r="G2005" t="str">
        <f>IF(SUM('A4'!S2036:X2036)=6,'A4'!E2036,"")</f>
        <v/>
      </c>
      <c r="H2005" t="str">
        <f>IF(SUM('A4'!S2036:X2036)=6,'A4'!F2036,"")</f>
        <v/>
      </c>
      <c r="I2005" t="str">
        <f>IF(SUM('A4'!S2036:X2036)=6,'A4'!G2036,"")</f>
        <v/>
      </c>
      <c r="J2005" s="308" t="str">
        <f>IF(SUM('A4'!S2036:X2036)=6,'A4'!H2036,"")</f>
        <v/>
      </c>
    </row>
    <row r="2006" spans="1:10" x14ac:dyDescent="0.25">
      <c r="A2006" t="str">
        <f>IF(SUM('A4'!S2037:X2037)=6,'Angaben KH-Standort'!$D$25,"")</f>
        <v/>
      </c>
      <c r="B2006" t="str">
        <f>IF(SUM('A4'!S2037:X2037)=6,'Angaben KH-Standort'!$D$26,"")</f>
        <v/>
      </c>
      <c r="C2006" t="str">
        <f>IF(SUM('A4'!S2037:X2037)=6,'Angaben KH-Standort'!$D$12,"")</f>
        <v/>
      </c>
      <c r="D2006" t="str">
        <f>IF(SUM('A4'!S2037:X2037)=6,'A1'!$F$14,"")</f>
        <v/>
      </c>
      <c r="E2006" t="str">
        <f>IF(SUM('A4'!S2037:X2037)=6,'A4'!C2037,"")</f>
        <v/>
      </c>
      <c r="F2006" t="str">
        <f>IF(SUM('A4'!S2037:X2037)=6,'A4'!D2037,"")</f>
        <v/>
      </c>
      <c r="G2006" t="str">
        <f>IF(SUM('A4'!S2037:X2037)=6,'A4'!E2037,"")</f>
        <v/>
      </c>
      <c r="H2006" t="str">
        <f>IF(SUM('A4'!S2037:X2037)=6,'A4'!F2037,"")</f>
        <v/>
      </c>
      <c r="I2006" t="str">
        <f>IF(SUM('A4'!S2037:X2037)=6,'A4'!G2037,"")</f>
        <v/>
      </c>
      <c r="J2006" s="308" t="str">
        <f>IF(SUM('A4'!S2037:X2037)=6,'A4'!H2037,"")</f>
        <v/>
      </c>
    </row>
    <row r="2007" spans="1:10" x14ac:dyDescent="0.25">
      <c r="A2007" t="str">
        <f>IF(SUM('A4'!S2038:X2038)=6,'Angaben KH-Standort'!$D$25,"")</f>
        <v/>
      </c>
      <c r="B2007" t="str">
        <f>IF(SUM('A4'!S2038:X2038)=6,'Angaben KH-Standort'!$D$26,"")</f>
        <v/>
      </c>
      <c r="C2007" t="str">
        <f>IF(SUM('A4'!S2038:X2038)=6,'Angaben KH-Standort'!$D$12,"")</f>
        <v/>
      </c>
      <c r="D2007" t="str">
        <f>IF(SUM('A4'!S2038:X2038)=6,'A1'!$F$14,"")</f>
        <v/>
      </c>
      <c r="E2007" t="str">
        <f>IF(SUM('A4'!S2038:X2038)=6,'A4'!C2038,"")</f>
        <v/>
      </c>
      <c r="F2007" t="str">
        <f>IF(SUM('A4'!S2038:X2038)=6,'A4'!D2038,"")</f>
        <v/>
      </c>
      <c r="G2007" t="str">
        <f>IF(SUM('A4'!S2038:X2038)=6,'A4'!E2038,"")</f>
        <v/>
      </c>
      <c r="H2007" t="str">
        <f>IF(SUM('A4'!S2038:X2038)=6,'A4'!F2038,"")</f>
        <v/>
      </c>
      <c r="I2007" t="str">
        <f>IF(SUM('A4'!S2038:X2038)=6,'A4'!G2038,"")</f>
        <v/>
      </c>
      <c r="J2007" s="308" t="str">
        <f>IF(SUM('A4'!S2038:X2038)=6,'A4'!H2038,"")</f>
        <v/>
      </c>
    </row>
    <row r="2008" spans="1:10" x14ac:dyDescent="0.25">
      <c r="A2008" t="str">
        <f>IF(SUM('A4'!S2039:X2039)=6,'Angaben KH-Standort'!$D$25,"")</f>
        <v/>
      </c>
      <c r="B2008" t="str">
        <f>IF(SUM('A4'!S2039:X2039)=6,'Angaben KH-Standort'!$D$26,"")</f>
        <v/>
      </c>
      <c r="C2008" t="str">
        <f>IF(SUM('A4'!S2039:X2039)=6,'Angaben KH-Standort'!$D$12,"")</f>
        <v/>
      </c>
      <c r="D2008" t="str">
        <f>IF(SUM('A4'!S2039:X2039)=6,'A1'!$F$14,"")</f>
        <v/>
      </c>
      <c r="E2008" t="str">
        <f>IF(SUM('A4'!S2039:X2039)=6,'A4'!C2039,"")</f>
        <v/>
      </c>
      <c r="F2008" t="str">
        <f>IF(SUM('A4'!S2039:X2039)=6,'A4'!D2039,"")</f>
        <v/>
      </c>
      <c r="G2008" t="str">
        <f>IF(SUM('A4'!S2039:X2039)=6,'A4'!E2039,"")</f>
        <v/>
      </c>
      <c r="H2008" t="str">
        <f>IF(SUM('A4'!S2039:X2039)=6,'A4'!F2039,"")</f>
        <v/>
      </c>
      <c r="I2008" t="str">
        <f>IF(SUM('A4'!S2039:X2039)=6,'A4'!G2039,"")</f>
        <v/>
      </c>
      <c r="J2008" s="308" t="str">
        <f>IF(SUM('A4'!S2039:X2039)=6,'A4'!H2039,"")</f>
        <v/>
      </c>
    </row>
    <row r="2009" spans="1:10" x14ac:dyDescent="0.25">
      <c r="A2009" t="str">
        <f>IF(SUM('A4'!S2040:X2040)=6,'Angaben KH-Standort'!$D$25,"")</f>
        <v/>
      </c>
      <c r="B2009" t="str">
        <f>IF(SUM('A4'!S2040:X2040)=6,'Angaben KH-Standort'!$D$26,"")</f>
        <v/>
      </c>
      <c r="C2009" t="str">
        <f>IF(SUM('A4'!S2040:X2040)=6,'Angaben KH-Standort'!$D$12,"")</f>
        <v/>
      </c>
      <c r="D2009" t="str">
        <f>IF(SUM('A4'!S2040:X2040)=6,'A1'!$F$14,"")</f>
        <v/>
      </c>
      <c r="E2009" t="str">
        <f>IF(SUM('A4'!S2040:X2040)=6,'A4'!C2040,"")</f>
        <v/>
      </c>
      <c r="F2009" t="str">
        <f>IF(SUM('A4'!S2040:X2040)=6,'A4'!D2040,"")</f>
        <v/>
      </c>
      <c r="G2009" t="str">
        <f>IF(SUM('A4'!S2040:X2040)=6,'A4'!E2040,"")</f>
        <v/>
      </c>
      <c r="H2009" t="str">
        <f>IF(SUM('A4'!S2040:X2040)=6,'A4'!F2040,"")</f>
        <v/>
      </c>
      <c r="I2009" t="str">
        <f>IF(SUM('A4'!S2040:X2040)=6,'A4'!G2040,"")</f>
        <v/>
      </c>
      <c r="J2009" s="308" t="str">
        <f>IF(SUM('A4'!S2040:X2040)=6,'A4'!H2040,"")</f>
        <v/>
      </c>
    </row>
    <row r="2010" spans="1:10" x14ac:dyDescent="0.25">
      <c r="A2010" t="str">
        <f>IF(SUM('A4'!S2041:X2041)=6,'Angaben KH-Standort'!$D$25,"")</f>
        <v/>
      </c>
      <c r="B2010" t="str">
        <f>IF(SUM('A4'!S2041:X2041)=6,'Angaben KH-Standort'!$D$26,"")</f>
        <v/>
      </c>
      <c r="C2010" t="str">
        <f>IF(SUM('A4'!S2041:X2041)=6,'Angaben KH-Standort'!$D$12,"")</f>
        <v/>
      </c>
      <c r="D2010" t="str">
        <f>IF(SUM('A4'!S2041:X2041)=6,'A1'!$F$14,"")</f>
        <v/>
      </c>
      <c r="E2010" t="str">
        <f>IF(SUM('A4'!S2041:X2041)=6,'A4'!C2041,"")</f>
        <v/>
      </c>
      <c r="F2010" t="str">
        <f>IF(SUM('A4'!S2041:X2041)=6,'A4'!D2041,"")</f>
        <v/>
      </c>
      <c r="G2010" t="str">
        <f>IF(SUM('A4'!S2041:X2041)=6,'A4'!E2041,"")</f>
        <v/>
      </c>
      <c r="H2010" t="str">
        <f>IF(SUM('A4'!S2041:X2041)=6,'A4'!F2041,"")</f>
        <v/>
      </c>
      <c r="I2010" t="str">
        <f>IF(SUM('A4'!S2041:X2041)=6,'A4'!G2041,"")</f>
        <v/>
      </c>
      <c r="J2010" s="308" t="str">
        <f>IF(SUM('A4'!S2041:X2041)=6,'A4'!H2041,"")</f>
        <v/>
      </c>
    </row>
    <row r="2011" spans="1:10" x14ac:dyDescent="0.25">
      <c r="A2011" t="str">
        <f>IF(SUM('A4'!S2042:X2042)=6,'Angaben KH-Standort'!$D$25,"")</f>
        <v/>
      </c>
      <c r="B2011" t="str">
        <f>IF(SUM('A4'!S2042:X2042)=6,'Angaben KH-Standort'!$D$26,"")</f>
        <v/>
      </c>
      <c r="C2011" t="str">
        <f>IF(SUM('A4'!S2042:X2042)=6,'Angaben KH-Standort'!$D$12,"")</f>
        <v/>
      </c>
      <c r="D2011" t="str">
        <f>IF(SUM('A4'!S2042:X2042)=6,'A1'!$F$14,"")</f>
        <v/>
      </c>
      <c r="E2011" t="str">
        <f>IF(SUM('A4'!S2042:X2042)=6,'A4'!C2042,"")</f>
        <v/>
      </c>
      <c r="F2011" t="str">
        <f>IF(SUM('A4'!S2042:X2042)=6,'A4'!D2042,"")</f>
        <v/>
      </c>
      <c r="G2011" t="str">
        <f>IF(SUM('A4'!S2042:X2042)=6,'A4'!E2042,"")</f>
        <v/>
      </c>
      <c r="H2011" t="str">
        <f>IF(SUM('A4'!S2042:X2042)=6,'A4'!F2042,"")</f>
        <v/>
      </c>
      <c r="I2011" t="str">
        <f>IF(SUM('A4'!S2042:X2042)=6,'A4'!G2042,"")</f>
        <v/>
      </c>
      <c r="J2011" s="308" t="str">
        <f>IF(SUM('A4'!S2042:X2042)=6,'A4'!H2042,"")</f>
        <v/>
      </c>
    </row>
    <row r="2012" spans="1:10" x14ac:dyDescent="0.25">
      <c r="A2012" t="str">
        <f>IF(SUM('A4'!S2043:X2043)=6,'Angaben KH-Standort'!$D$25,"")</f>
        <v/>
      </c>
      <c r="B2012" t="str">
        <f>IF(SUM('A4'!S2043:X2043)=6,'Angaben KH-Standort'!$D$26,"")</f>
        <v/>
      </c>
      <c r="C2012" t="str">
        <f>IF(SUM('A4'!S2043:X2043)=6,'Angaben KH-Standort'!$D$12,"")</f>
        <v/>
      </c>
      <c r="D2012" t="str">
        <f>IF(SUM('A4'!S2043:X2043)=6,'A1'!$F$14,"")</f>
        <v/>
      </c>
      <c r="E2012" t="str">
        <f>IF(SUM('A4'!S2043:X2043)=6,'A4'!C2043,"")</f>
        <v/>
      </c>
      <c r="F2012" t="str">
        <f>IF(SUM('A4'!S2043:X2043)=6,'A4'!D2043,"")</f>
        <v/>
      </c>
      <c r="G2012" t="str">
        <f>IF(SUM('A4'!S2043:X2043)=6,'A4'!E2043,"")</f>
        <v/>
      </c>
      <c r="H2012" t="str">
        <f>IF(SUM('A4'!S2043:X2043)=6,'A4'!F2043,"")</f>
        <v/>
      </c>
      <c r="I2012" t="str">
        <f>IF(SUM('A4'!S2043:X2043)=6,'A4'!G2043,"")</f>
        <v/>
      </c>
      <c r="J2012" s="308" t="str">
        <f>IF(SUM('A4'!S2043:X2043)=6,'A4'!H2043,"")</f>
        <v/>
      </c>
    </row>
    <row r="2013" spans="1:10" x14ac:dyDescent="0.25">
      <c r="A2013" t="str">
        <f>IF(SUM('A4'!S2044:X2044)=6,'Angaben KH-Standort'!$D$25,"")</f>
        <v/>
      </c>
      <c r="B2013" t="str">
        <f>IF(SUM('A4'!S2044:X2044)=6,'Angaben KH-Standort'!$D$26,"")</f>
        <v/>
      </c>
      <c r="C2013" t="str">
        <f>IF(SUM('A4'!S2044:X2044)=6,'Angaben KH-Standort'!$D$12,"")</f>
        <v/>
      </c>
      <c r="D2013" t="str">
        <f>IF(SUM('A4'!S2044:X2044)=6,'A1'!$F$14,"")</f>
        <v/>
      </c>
      <c r="E2013" t="str">
        <f>IF(SUM('A4'!S2044:X2044)=6,'A4'!C2044,"")</f>
        <v/>
      </c>
      <c r="F2013" t="str">
        <f>IF(SUM('A4'!S2044:X2044)=6,'A4'!D2044,"")</f>
        <v/>
      </c>
      <c r="G2013" t="str">
        <f>IF(SUM('A4'!S2044:X2044)=6,'A4'!E2044,"")</f>
        <v/>
      </c>
      <c r="H2013" t="str">
        <f>IF(SUM('A4'!S2044:X2044)=6,'A4'!F2044,"")</f>
        <v/>
      </c>
      <c r="I2013" t="str">
        <f>IF(SUM('A4'!S2044:X2044)=6,'A4'!G2044,"")</f>
        <v/>
      </c>
      <c r="J2013" s="308" t="str">
        <f>IF(SUM('A4'!S2044:X2044)=6,'A4'!H2044,"")</f>
        <v/>
      </c>
    </row>
    <row r="2014" spans="1:10" x14ac:dyDescent="0.25">
      <c r="A2014" t="str">
        <f>IF(SUM('A4'!S2045:X2045)=6,'Angaben KH-Standort'!$D$25,"")</f>
        <v/>
      </c>
      <c r="B2014" t="str">
        <f>IF(SUM('A4'!S2045:X2045)=6,'Angaben KH-Standort'!$D$26,"")</f>
        <v/>
      </c>
      <c r="C2014" t="str">
        <f>IF(SUM('A4'!S2045:X2045)=6,'Angaben KH-Standort'!$D$12,"")</f>
        <v/>
      </c>
      <c r="D2014" t="str">
        <f>IF(SUM('A4'!S2045:X2045)=6,'A1'!$F$14,"")</f>
        <v/>
      </c>
      <c r="E2014" t="str">
        <f>IF(SUM('A4'!S2045:X2045)=6,'A4'!C2045,"")</f>
        <v/>
      </c>
      <c r="F2014" t="str">
        <f>IF(SUM('A4'!S2045:X2045)=6,'A4'!D2045,"")</f>
        <v/>
      </c>
      <c r="G2014" t="str">
        <f>IF(SUM('A4'!S2045:X2045)=6,'A4'!E2045,"")</f>
        <v/>
      </c>
      <c r="H2014" t="str">
        <f>IF(SUM('A4'!S2045:X2045)=6,'A4'!F2045,"")</f>
        <v/>
      </c>
      <c r="I2014" t="str">
        <f>IF(SUM('A4'!S2045:X2045)=6,'A4'!G2045,"")</f>
        <v/>
      </c>
      <c r="J2014" s="308" t="str">
        <f>IF(SUM('A4'!S2045:X2045)=6,'A4'!H2045,"")</f>
        <v/>
      </c>
    </row>
    <row r="2015" spans="1:10" x14ac:dyDescent="0.25">
      <c r="A2015" t="str">
        <f>IF(SUM('A4'!S2046:X2046)=6,'Angaben KH-Standort'!$D$25,"")</f>
        <v/>
      </c>
      <c r="B2015" t="str">
        <f>IF(SUM('A4'!S2046:X2046)=6,'Angaben KH-Standort'!$D$26,"")</f>
        <v/>
      </c>
      <c r="C2015" t="str">
        <f>IF(SUM('A4'!S2046:X2046)=6,'Angaben KH-Standort'!$D$12,"")</f>
        <v/>
      </c>
      <c r="D2015" t="str">
        <f>IF(SUM('A4'!S2046:X2046)=6,'A1'!$F$14,"")</f>
        <v/>
      </c>
      <c r="E2015" t="str">
        <f>IF(SUM('A4'!S2046:X2046)=6,'A4'!C2046,"")</f>
        <v/>
      </c>
      <c r="F2015" t="str">
        <f>IF(SUM('A4'!S2046:X2046)=6,'A4'!D2046,"")</f>
        <v/>
      </c>
      <c r="G2015" t="str">
        <f>IF(SUM('A4'!S2046:X2046)=6,'A4'!E2046,"")</f>
        <v/>
      </c>
      <c r="H2015" t="str">
        <f>IF(SUM('A4'!S2046:X2046)=6,'A4'!F2046,"")</f>
        <v/>
      </c>
      <c r="I2015" t="str">
        <f>IF(SUM('A4'!S2046:X2046)=6,'A4'!G2046,"")</f>
        <v/>
      </c>
      <c r="J2015" s="308" t="str">
        <f>IF(SUM('A4'!S2046:X2046)=6,'A4'!H2046,"")</f>
        <v/>
      </c>
    </row>
    <row r="2016" spans="1:10" x14ac:dyDescent="0.25">
      <c r="A2016" t="str">
        <f>IF(SUM('A4'!S2047:X2047)=6,'Angaben KH-Standort'!$D$25,"")</f>
        <v/>
      </c>
      <c r="B2016" t="str">
        <f>IF(SUM('A4'!S2047:X2047)=6,'Angaben KH-Standort'!$D$26,"")</f>
        <v/>
      </c>
      <c r="C2016" t="str">
        <f>IF(SUM('A4'!S2047:X2047)=6,'Angaben KH-Standort'!$D$12,"")</f>
        <v/>
      </c>
      <c r="D2016" t="str">
        <f>IF(SUM('A4'!S2047:X2047)=6,'A1'!$F$14,"")</f>
        <v/>
      </c>
      <c r="E2016" t="str">
        <f>IF(SUM('A4'!S2047:X2047)=6,'A4'!C2047,"")</f>
        <v/>
      </c>
      <c r="F2016" t="str">
        <f>IF(SUM('A4'!S2047:X2047)=6,'A4'!D2047,"")</f>
        <v/>
      </c>
      <c r="G2016" t="str">
        <f>IF(SUM('A4'!S2047:X2047)=6,'A4'!E2047,"")</f>
        <v/>
      </c>
      <c r="H2016" t="str">
        <f>IF(SUM('A4'!S2047:X2047)=6,'A4'!F2047,"")</f>
        <v/>
      </c>
      <c r="I2016" t="str">
        <f>IF(SUM('A4'!S2047:X2047)=6,'A4'!G2047,"")</f>
        <v/>
      </c>
      <c r="J2016" s="308" t="str">
        <f>IF(SUM('A4'!S2047:X2047)=6,'A4'!H2047,"")</f>
        <v/>
      </c>
    </row>
    <row r="2017" spans="1:10" x14ac:dyDescent="0.25">
      <c r="A2017" t="str">
        <f>IF(SUM('A4'!S2048:X2048)=6,'Angaben KH-Standort'!$D$25,"")</f>
        <v/>
      </c>
      <c r="B2017" t="str">
        <f>IF(SUM('A4'!S2048:X2048)=6,'Angaben KH-Standort'!$D$26,"")</f>
        <v/>
      </c>
      <c r="C2017" t="str">
        <f>IF(SUM('A4'!S2048:X2048)=6,'Angaben KH-Standort'!$D$12,"")</f>
        <v/>
      </c>
      <c r="D2017" t="str">
        <f>IF(SUM('A4'!S2048:X2048)=6,'A1'!$F$14,"")</f>
        <v/>
      </c>
      <c r="E2017" t="str">
        <f>IF(SUM('A4'!S2048:X2048)=6,'A4'!C2048,"")</f>
        <v/>
      </c>
      <c r="F2017" t="str">
        <f>IF(SUM('A4'!S2048:X2048)=6,'A4'!D2048,"")</f>
        <v/>
      </c>
      <c r="G2017" t="str">
        <f>IF(SUM('A4'!S2048:X2048)=6,'A4'!E2048,"")</f>
        <v/>
      </c>
      <c r="H2017" t="str">
        <f>IF(SUM('A4'!S2048:X2048)=6,'A4'!F2048,"")</f>
        <v/>
      </c>
      <c r="I2017" t="str">
        <f>IF(SUM('A4'!S2048:X2048)=6,'A4'!G2048,"")</f>
        <v/>
      </c>
      <c r="J2017" s="308" t="str">
        <f>IF(SUM('A4'!S2048:X2048)=6,'A4'!H2048,"")</f>
        <v/>
      </c>
    </row>
    <row r="2018" spans="1:10" x14ac:dyDescent="0.25">
      <c r="A2018" t="str">
        <f>IF(SUM('A4'!S2049:X2049)=6,'Angaben KH-Standort'!$D$25,"")</f>
        <v/>
      </c>
      <c r="B2018" t="str">
        <f>IF(SUM('A4'!S2049:X2049)=6,'Angaben KH-Standort'!$D$26,"")</f>
        <v/>
      </c>
      <c r="C2018" t="str">
        <f>IF(SUM('A4'!S2049:X2049)=6,'Angaben KH-Standort'!$D$12,"")</f>
        <v/>
      </c>
      <c r="D2018" t="str">
        <f>IF(SUM('A4'!S2049:X2049)=6,'A1'!$F$14,"")</f>
        <v/>
      </c>
      <c r="E2018" t="str">
        <f>IF(SUM('A4'!S2049:X2049)=6,'A4'!C2049,"")</f>
        <v/>
      </c>
      <c r="F2018" t="str">
        <f>IF(SUM('A4'!S2049:X2049)=6,'A4'!D2049,"")</f>
        <v/>
      </c>
      <c r="G2018" t="str">
        <f>IF(SUM('A4'!S2049:X2049)=6,'A4'!E2049,"")</f>
        <v/>
      </c>
      <c r="H2018" t="str">
        <f>IF(SUM('A4'!S2049:X2049)=6,'A4'!F2049,"")</f>
        <v/>
      </c>
      <c r="I2018" t="str">
        <f>IF(SUM('A4'!S2049:X2049)=6,'A4'!G2049,"")</f>
        <v/>
      </c>
      <c r="J2018" s="308" t="str">
        <f>IF(SUM('A4'!S2049:X2049)=6,'A4'!H2049,"")</f>
        <v/>
      </c>
    </row>
    <row r="2019" spans="1:10" x14ac:dyDescent="0.25">
      <c r="A2019" t="str">
        <f>IF(SUM('A4'!S2050:X2050)=6,'Angaben KH-Standort'!$D$25,"")</f>
        <v/>
      </c>
      <c r="B2019" t="str">
        <f>IF(SUM('A4'!S2050:X2050)=6,'Angaben KH-Standort'!$D$26,"")</f>
        <v/>
      </c>
      <c r="C2019" t="str">
        <f>IF(SUM('A4'!S2050:X2050)=6,'Angaben KH-Standort'!$D$12,"")</f>
        <v/>
      </c>
      <c r="D2019" t="str">
        <f>IF(SUM('A4'!S2050:X2050)=6,'A1'!$F$14,"")</f>
        <v/>
      </c>
      <c r="E2019" t="str">
        <f>IF(SUM('A4'!S2050:X2050)=6,'A4'!C2050,"")</f>
        <v/>
      </c>
      <c r="F2019" t="str">
        <f>IF(SUM('A4'!S2050:X2050)=6,'A4'!D2050,"")</f>
        <v/>
      </c>
      <c r="G2019" t="str">
        <f>IF(SUM('A4'!S2050:X2050)=6,'A4'!E2050,"")</f>
        <v/>
      </c>
      <c r="H2019" t="str">
        <f>IF(SUM('A4'!S2050:X2050)=6,'A4'!F2050,"")</f>
        <v/>
      </c>
      <c r="I2019" t="str">
        <f>IF(SUM('A4'!S2050:X2050)=6,'A4'!G2050,"")</f>
        <v/>
      </c>
      <c r="J2019" s="308" t="str">
        <f>IF(SUM('A4'!S2050:X2050)=6,'A4'!H2050,"")</f>
        <v/>
      </c>
    </row>
    <row r="2020" spans="1:10" x14ac:dyDescent="0.25">
      <c r="A2020" t="str">
        <f>IF(SUM('A4'!S2051:X2051)=6,'Angaben KH-Standort'!$D$25,"")</f>
        <v/>
      </c>
      <c r="B2020" t="str">
        <f>IF(SUM('A4'!S2051:X2051)=6,'Angaben KH-Standort'!$D$26,"")</f>
        <v/>
      </c>
      <c r="C2020" t="str">
        <f>IF(SUM('A4'!S2051:X2051)=6,'Angaben KH-Standort'!$D$12,"")</f>
        <v/>
      </c>
      <c r="D2020" t="str">
        <f>IF(SUM('A4'!S2051:X2051)=6,'A1'!$F$14,"")</f>
        <v/>
      </c>
      <c r="E2020" t="str">
        <f>IF(SUM('A4'!S2051:X2051)=6,'A4'!C2051,"")</f>
        <v/>
      </c>
      <c r="F2020" t="str">
        <f>IF(SUM('A4'!S2051:X2051)=6,'A4'!D2051,"")</f>
        <v/>
      </c>
      <c r="G2020" t="str">
        <f>IF(SUM('A4'!S2051:X2051)=6,'A4'!E2051,"")</f>
        <v/>
      </c>
      <c r="H2020" t="str">
        <f>IF(SUM('A4'!S2051:X2051)=6,'A4'!F2051,"")</f>
        <v/>
      </c>
      <c r="I2020" t="str">
        <f>IF(SUM('A4'!S2051:X2051)=6,'A4'!G2051,"")</f>
        <v/>
      </c>
      <c r="J2020" s="308" t="str">
        <f>IF(SUM('A4'!S2051:X2051)=6,'A4'!H2051,"")</f>
        <v/>
      </c>
    </row>
    <row r="2021" spans="1:10" x14ac:dyDescent="0.25">
      <c r="A2021" t="str">
        <f>IF(SUM('A4'!S2052:X2052)=6,'Angaben KH-Standort'!$D$25,"")</f>
        <v/>
      </c>
      <c r="B2021" t="str">
        <f>IF(SUM('A4'!S2052:X2052)=6,'Angaben KH-Standort'!$D$26,"")</f>
        <v/>
      </c>
      <c r="C2021" t="str">
        <f>IF(SUM('A4'!S2052:X2052)=6,'Angaben KH-Standort'!$D$12,"")</f>
        <v/>
      </c>
      <c r="D2021" t="str">
        <f>IF(SUM('A4'!S2052:X2052)=6,'A1'!$F$14,"")</f>
        <v/>
      </c>
      <c r="E2021" t="str">
        <f>IF(SUM('A4'!S2052:X2052)=6,'A4'!C2052,"")</f>
        <v/>
      </c>
      <c r="F2021" t="str">
        <f>IF(SUM('A4'!S2052:X2052)=6,'A4'!D2052,"")</f>
        <v/>
      </c>
      <c r="G2021" t="str">
        <f>IF(SUM('A4'!S2052:X2052)=6,'A4'!E2052,"")</f>
        <v/>
      </c>
      <c r="H2021" t="str">
        <f>IF(SUM('A4'!S2052:X2052)=6,'A4'!F2052,"")</f>
        <v/>
      </c>
      <c r="I2021" t="str">
        <f>IF(SUM('A4'!S2052:X2052)=6,'A4'!G2052,"")</f>
        <v/>
      </c>
      <c r="J2021" s="308" t="str">
        <f>IF(SUM('A4'!S2052:X2052)=6,'A4'!H2052,"")</f>
        <v/>
      </c>
    </row>
    <row r="2022" spans="1:10" x14ac:dyDescent="0.25">
      <c r="A2022" t="str">
        <f>IF(SUM('A4'!S2053:X2053)=6,'Angaben KH-Standort'!$D$25,"")</f>
        <v/>
      </c>
      <c r="B2022" t="str">
        <f>IF(SUM('A4'!S2053:X2053)=6,'Angaben KH-Standort'!$D$26,"")</f>
        <v/>
      </c>
      <c r="C2022" t="str">
        <f>IF(SUM('A4'!S2053:X2053)=6,'Angaben KH-Standort'!$D$12,"")</f>
        <v/>
      </c>
      <c r="D2022" t="str">
        <f>IF(SUM('A4'!S2053:X2053)=6,'A1'!$F$14,"")</f>
        <v/>
      </c>
      <c r="E2022" t="str">
        <f>IF(SUM('A4'!S2053:X2053)=6,'A4'!C2053,"")</f>
        <v/>
      </c>
      <c r="F2022" t="str">
        <f>IF(SUM('A4'!S2053:X2053)=6,'A4'!D2053,"")</f>
        <v/>
      </c>
      <c r="G2022" t="str">
        <f>IF(SUM('A4'!S2053:X2053)=6,'A4'!E2053,"")</f>
        <v/>
      </c>
      <c r="H2022" t="str">
        <f>IF(SUM('A4'!S2053:X2053)=6,'A4'!F2053,"")</f>
        <v/>
      </c>
      <c r="I2022" t="str">
        <f>IF(SUM('A4'!S2053:X2053)=6,'A4'!G2053,"")</f>
        <v/>
      </c>
      <c r="J2022" s="308" t="str">
        <f>IF(SUM('A4'!S2053:X2053)=6,'A4'!H2053,"")</f>
        <v/>
      </c>
    </row>
    <row r="2023" spans="1:10" x14ac:dyDescent="0.25">
      <c r="A2023" t="str">
        <f>IF(SUM('A4'!S2054:X2054)=6,'Angaben KH-Standort'!$D$25,"")</f>
        <v/>
      </c>
      <c r="B2023" t="str">
        <f>IF(SUM('A4'!S2054:X2054)=6,'Angaben KH-Standort'!$D$26,"")</f>
        <v/>
      </c>
      <c r="C2023" t="str">
        <f>IF(SUM('A4'!S2054:X2054)=6,'Angaben KH-Standort'!$D$12,"")</f>
        <v/>
      </c>
      <c r="D2023" t="str">
        <f>IF(SUM('A4'!S2054:X2054)=6,'A1'!$F$14,"")</f>
        <v/>
      </c>
      <c r="E2023" t="str">
        <f>IF(SUM('A4'!S2054:X2054)=6,'A4'!C2054,"")</f>
        <v/>
      </c>
      <c r="F2023" t="str">
        <f>IF(SUM('A4'!S2054:X2054)=6,'A4'!D2054,"")</f>
        <v/>
      </c>
      <c r="G2023" t="str">
        <f>IF(SUM('A4'!S2054:X2054)=6,'A4'!E2054,"")</f>
        <v/>
      </c>
      <c r="H2023" t="str">
        <f>IF(SUM('A4'!S2054:X2054)=6,'A4'!F2054,"")</f>
        <v/>
      </c>
      <c r="I2023" t="str">
        <f>IF(SUM('A4'!S2054:X2054)=6,'A4'!G2054,"")</f>
        <v/>
      </c>
      <c r="J2023" s="308" t="str">
        <f>IF(SUM('A4'!S2054:X2054)=6,'A4'!H2054,"")</f>
        <v/>
      </c>
    </row>
    <row r="2024" spans="1:10" x14ac:dyDescent="0.25">
      <c r="A2024" t="str">
        <f>IF(SUM('A4'!S2055:X2055)=6,'Angaben KH-Standort'!$D$25,"")</f>
        <v/>
      </c>
      <c r="B2024" t="str">
        <f>IF(SUM('A4'!S2055:X2055)=6,'Angaben KH-Standort'!$D$26,"")</f>
        <v/>
      </c>
      <c r="C2024" t="str">
        <f>IF(SUM('A4'!S2055:X2055)=6,'Angaben KH-Standort'!$D$12,"")</f>
        <v/>
      </c>
      <c r="D2024" t="str">
        <f>IF(SUM('A4'!S2055:X2055)=6,'A1'!$F$14,"")</f>
        <v/>
      </c>
      <c r="E2024" t="str">
        <f>IF(SUM('A4'!S2055:X2055)=6,'A4'!C2055,"")</f>
        <v/>
      </c>
      <c r="F2024" t="str">
        <f>IF(SUM('A4'!S2055:X2055)=6,'A4'!D2055,"")</f>
        <v/>
      </c>
      <c r="G2024" t="str">
        <f>IF(SUM('A4'!S2055:X2055)=6,'A4'!E2055,"")</f>
        <v/>
      </c>
      <c r="H2024" t="str">
        <f>IF(SUM('A4'!S2055:X2055)=6,'A4'!F2055,"")</f>
        <v/>
      </c>
      <c r="I2024" t="str">
        <f>IF(SUM('A4'!S2055:X2055)=6,'A4'!G2055,"")</f>
        <v/>
      </c>
      <c r="J2024" s="308" t="str">
        <f>IF(SUM('A4'!S2055:X2055)=6,'A4'!H2055,"")</f>
        <v/>
      </c>
    </row>
    <row r="2025" spans="1:10" x14ac:dyDescent="0.25">
      <c r="A2025" t="str">
        <f>IF(SUM('A4'!S2056:X2056)=6,'Angaben KH-Standort'!$D$25,"")</f>
        <v/>
      </c>
      <c r="B2025" t="str">
        <f>IF(SUM('A4'!S2056:X2056)=6,'Angaben KH-Standort'!$D$26,"")</f>
        <v/>
      </c>
      <c r="C2025" t="str">
        <f>IF(SUM('A4'!S2056:X2056)=6,'Angaben KH-Standort'!$D$12,"")</f>
        <v/>
      </c>
      <c r="D2025" t="str">
        <f>IF(SUM('A4'!S2056:X2056)=6,'A1'!$F$14,"")</f>
        <v/>
      </c>
      <c r="E2025" t="str">
        <f>IF(SUM('A4'!S2056:X2056)=6,'A4'!C2056,"")</f>
        <v/>
      </c>
      <c r="F2025" t="str">
        <f>IF(SUM('A4'!S2056:X2056)=6,'A4'!D2056,"")</f>
        <v/>
      </c>
      <c r="G2025" t="str">
        <f>IF(SUM('A4'!S2056:X2056)=6,'A4'!E2056,"")</f>
        <v/>
      </c>
      <c r="H2025" t="str">
        <f>IF(SUM('A4'!S2056:X2056)=6,'A4'!F2056,"")</f>
        <v/>
      </c>
      <c r="I2025" t="str">
        <f>IF(SUM('A4'!S2056:X2056)=6,'A4'!G2056,"")</f>
        <v/>
      </c>
      <c r="J2025" s="308" t="str">
        <f>IF(SUM('A4'!S2056:X2056)=6,'A4'!H2056,"")</f>
        <v/>
      </c>
    </row>
    <row r="2026" spans="1:10" x14ac:dyDescent="0.25">
      <c r="A2026" t="str">
        <f>IF(SUM('A4'!S2057:X2057)=6,'Angaben KH-Standort'!$D$25,"")</f>
        <v/>
      </c>
      <c r="B2026" t="str">
        <f>IF(SUM('A4'!S2057:X2057)=6,'Angaben KH-Standort'!$D$26,"")</f>
        <v/>
      </c>
      <c r="C2026" t="str">
        <f>IF(SUM('A4'!S2057:X2057)=6,'Angaben KH-Standort'!$D$12,"")</f>
        <v/>
      </c>
      <c r="D2026" t="str">
        <f>IF(SUM('A4'!S2057:X2057)=6,'A1'!$F$14,"")</f>
        <v/>
      </c>
      <c r="E2026" t="str">
        <f>IF(SUM('A4'!S2057:X2057)=6,'A4'!C2057,"")</f>
        <v/>
      </c>
      <c r="F2026" t="str">
        <f>IF(SUM('A4'!S2057:X2057)=6,'A4'!D2057,"")</f>
        <v/>
      </c>
      <c r="G2026" t="str">
        <f>IF(SUM('A4'!S2057:X2057)=6,'A4'!E2057,"")</f>
        <v/>
      </c>
      <c r="H2026" t="str">
        <f>IF(SUM('A4'!S2057:X2057)=6,'A4'!F2057,"")</f>
        <v/>
      </c>
      <c r="I2026" t="str">
        <f>IF(SUM('A4'!S2057:X2057)=6,'A4'!G2057,"")</f>
        <v/>
      </c>
      <c r="J2026" s="308" t="str">
        <f>IF(SUM('A4'!S2057:X2057)=6,'A4'!H2057,"")</f>
        <v/>
      </c>
    </row>
    <row r="2027" spans="1:10" x14ac:dyDescent="0.25">
      <c r="A2027" t="str">
        <f>IF(SUM('A4'!S2058:X2058)=6,'Angaben KH-Standort'!$D$25,"")</f>
        <v/>
      </c>
      <c r="B2027" t="str">
        <f>IF(SUM('A4'!S2058:X2058)=6,'Angaben KH-Standort'!$D$26,"")</f>
        <v/>
      </c>
      <c r="C2027" t="str">
        <f>IF(SUM('A4'!S2058:X2058)=6,'Angaben KH-Standort'!$D$12,"")</f>
        <v/>
      </c>
      <c r="D2027" t="str">
        <f>IF(SUM('A4'!S2058:X2058)=6,'A1'!$F$14,"")</f>
        <v/>
      </c>
      <c r="E2027" t="str">
        <f>IF(SUM('A4'!S2058:X2058)=6,'A4'!C2058,"")</f>
        <v/>
      </c>
      <c r="F2027" t="str">
        <f>IF(SUM('A4'!S2058:X2058)=6,'A4'!D2058,"")</f>
        <v/>
      </c>
      <c r="G2027" t="str">
        <f>IF(SUM('A4'!S2058:X2058)=6,'A4'!E2058,"")</f>
        <v/>
      </c>
      <c r="H2027" t="str">
        <f>IF(SUM('A4'!S2058:X2058)=6,'A4'!F2058,"")</f>
        <v/>
      </c>
      <c r="I2027" t="str">
        <f>IF(SUM('A4'!S2058:X2058)=6,'A4'!G2058,"")</f>
        <v/>
      </c>
      <c r="J2027" s="308" t="str">
        <f>IF(SUM('A4'!S2058:X2058)=6,'A4'!H2058,"")</f>
        <v/>
      </c>
    </row>
    <row r="2028" spans="1:10" x14ac:dyDescent="0.25">
      <c r="A2028" t="str">
        <f>IF(SUM('A4'!S2059:X2059)=6,'Angaben KH-Standort'!$D$25,"")</f>
        <v/>
      </c>
      <c r="B2028" t="str">
        <f>IF(SUM('A4'!S2059:X2059)=6,'Angaben KH-Standort'!$D$26,"")</f>
        <v/>
      </c>
      <c r="C2028" t="str">
        <f>IF(SUM('A4'!S2059:X2059)=6,'Angaben KH-Standort'!$D$12,"")</f>
        <v/>
      </c>
      <c r="D2028" t="str">
        <f>IF(SUM('A4'!S2059:X2059)=6,'A1'!$F$14,"")</f>
        <v/>
      </c>
      <c r="E2028" t="str">
        <f>IF(SUM('A4'!S2059:X2059)=6,'A4'!C2059,"")</f>
        <v/>
      </c>
      <c r="F2028" t="str">
        <f>IF(SUM('A4'!S2059:X2059)=6,'A4'!D2059,"")</f>
        <v/>
      </c>
      <c r="G2028" t="str">
        <f>IF(SUM('A4'!S2059:X2059)=6,'A4'!E2059,"")</f>
        <v/>
      </c>
      <c r="H2028" t="str">
        <f>IF(SUM('A4'!S2059:X2059)=6,'A4'!F2059,"")</f>
        <v/>
      </c>
      <c r="I2028" t="str">
        <f>IF(SUM('A4'!S2059:X2059)=6,'A4'!G2059,"")</f>
        <v/>
      </c>
      <c r="J2028" s="308" t="str">
        <f>IF(SUM('A4'!S2059:X2059)=6,'A4'!H2059,"")</f>
        <v/>
      </c>
    </row>
    <row r="2029" spans="1:10" x14ac:dyDescent="0.25">
      <c r="A2029" t="str">
        <f>IF(SUM('A4'!S2060:X2060)=6,'Angaben KH-Standort'!$D$25,"")</f>
        <v/>
      </c>
      <c r="B2029" t="str">
        <f>IF(SUM('A4'!S2060:X2060)=6,'Angaben KH-Standort'!$D$26,"")</f>
        <v/>
      </c>
      <c r="C2029" t="str">
        <f>IF(SUM('A4'!S2060:X2060)=6,'Angaben KH-Standort'!$D$12,"")</f>
        <v/>
      </c>
      <c r="D2029" t="str">
        <f>IF(SUM('A4'!S2060:X2060)=6,'A1'!$F$14,"")</f>
        <v/>
      </c>
      <c r="E2029" t="str">
        <f>IF(SUM('A4'!S2060:X2060)=6,'A4'!C2060,"")</f>
        <v/>
      </c>
      <c r="F2029" t="str">
        <f>IF(SUM('A4'!S2060:X2060)=6,'A4'!D2060,"")</f>
        <v/>
      </c>
      <c r="G2029" t="str">
        <f>IF(SUM('A4'!S2060:X2060)=6,'A4'!E2060,"")</f>
        <v/>
      </c>
      <c r="H2029" t="str">
        <f>IF(SUM('A4'!S2060:X2060)=6,'A4'!F2060,"")</f>
        <v/>
      </c>
      <c r="I2029" t="str">
        <f>IF(SUM('A4'!S2060:X2060)=6,'A4'!G2060,"")</f>
        <v/>
      </c>
      <c r="J2029" s="308" t="str">
        <f>IF(SUM('A4'!S2060:X2060)=6,'A4'!H2060,"")</f>
        <v/>
      </c>
    </row>
    <row r="2030" spans="1:10" x14ac:dyDescent="0.25">
      <c r="A2030" t="str">
        <f>IF(SUM('A4'!S2061:X2061)=6,'Angaben KH-Standort'!$D$25,"")</f>
        <v/>
      </c>
      <c r="B2030" t="str">
        <f>IF(SUM('A4'!S2061:X2061)=6,'Angaben KH-Standort'!$D$26,"")</f>
        <v/>
      </c>
      <c r="C2030" t="str">
        <f>IF(SUM('A4'!S2061:X2061)=6,'Angaben KH-Standort'!$D$12,"")</f>
        <v/>
      </c>
      <c r="D2030" t="str">
        <f>IF(SUM('A4'!S2061:X2061)=6,'A1'!$F$14,"")</f>
        <v/>
      </c>
      <c r="E2030" t="str">
        <f>IF(SUM('A4'!S2061:X2061)=6,'A4'!C2061,"")</f>
        <v/>
      </c>
      <c r="F2030" t="str">
        <f>IF(SUM('A4'!S2061:X2061)=6,'A4'!D2061,"")</f>
        <v/>
      </c>
      <c r="G2030" t="str">
        <f>IF(SUM('A4'!S2061:X2061)=6,'A4'!E2061,"")</f>
        <v/>
      </c>
      <c r="H2030" t="str">
        <f>IF(SUM('A4'!S2061:X2061)=6,'A4'!F2061,"")</f>
        <v/>
      </c>
      <c r="I2030" t="str">
        <f>IF(SUM('A4'!S2061:X2061)=6,'A4'!G2061,"")</f>
        <v/>
      </c>
      <c r="J2030" s="308" t="str">
        <f>IF(SUM('A4'!S2061:X2061)=6,'A4'!H2061,"")</f>
        <v/>
      </c>
    </row>
    <row r="2031" spans="1:10" x14ac:dyDescent="0.25">
      <c r="A2031" t="str">
        <f>IF(SUM('A4'!S2062:X2062)=6,'Angaben KH-Standort'!$D$25,"")</f>
        <v/>
      </c>
      <c r="B2031" t="str">
        <f>IF(SUM('A4'!S2062:X2062)=6,'Angaben KH-Standort'!$D$26,"")</f>
        <v/>
      </c>
      <c r="C2031" t="str">
        <f>IF(SUM('A4'!S2062:X2062)=6,'Angaben KH-Standort'!$D$12,"")</f>
        <v/>
      </c>
      <c r="D2031" t="str">
        <f>IF(SUM('A4'!S2062:X2062)=6,'A1'!$F$14,"")</f>
        <v/>
      </c>
      <c r="E2031" t="str">
        <f>IF(SUM('A4'!S2062:X2062)=6,'A4'!C2062,"")</f>
        <v/>
      </c>
      <c r="F2031" t="str">
        <f>IF(SUM('A4'!S2062:X2062)=6,'A4'!D2062,"")</f>
        <v/>
      </c>
      <c r="G2031" t="str">
        <f>IF(SUM('A4'!S2062:X2062)=6,'A4'!E2062,"")</f>
        <v/>
      </c>
      <c r="H2031" t="str">
        <f>IF(SUM('A4'!S2062:X2062)=6,'A4'!F2062,"")</f>
        <v/>
      </c>
      <c r="I2031" t="str">
        <f>IF(SUM('A4'!S2062:X2062)=6,'A4'!G2062,"")</f>
        <v/>
      </c>
      <c r="J2031" s="308" t="str">
        <f>IF(SUM('A4'!S2062:X2062)=6,'A4'!H2062,"")</f>
        <v/>
      </c>
    </row>
    <row r="2032" spans="1:10" x14ac:dyDescent="0.25">
      <c r="A2032" t="str">
        <f>IF(SUM('A4'!S2063:X2063)=6,'Angaben KH-Standort'!$D$25,"")</f>
        <v/>
      </c>
      <c r="B2032" t="str">
        <f>IF(SUM('A4'!S2063:X2063)=6,'Angaben KH-Standort'!$D$26,"")</f>
        <v/>
      </c>
      <c r="C2032" t="str">
        <f>IF(SUM('A4'!S2063:X2063)=6,'Angaben KH-Standort'!$D$12,"")</f>
        <v/>
      </c>
      <c r="D2032" t="str">
        <f>IF(SUM('A4'!S2063:X2063)=6,'A1'!$F$14,"")</f>
        <v/>
      </c>
      <c r="E2032" t="str">
        <f>IF(SUM('A4'!S2063:X2063)=6,'A4'!C2063,"")</f>
        <v/>
      </c>
      <c r="F2032" t="str">
        <f>IF(SUM('A4'!S2063:X2063)=6,'A4'!D2063,"")</f>
        <v/>
      </c>
      <c r="G2032" t="str">
        <f>IF(SUM('A4'!S2063:X2063)=6,'A4'!E2063,"")</f>
        <v/>
      </c>
      <c r="H2032" t="str">
        <f>IF(SUM('A4'!S2063:X2063)=6,'A4'!F2063,"")</f>
        <v/>
      </c>
      <c r="I2032" t="str">
        <f>IF(SUM('A4'!S2063:X2063)=6,'A4'!G2063,"")</f>
        <v/>
      </c>
      <c r="J2032" s="308" t="str">
        <f>IF(SUM('A4'!S2063:X2063)=6,'A4'!H2063,"")</f>
        <v/>
      </c>
    </row>
    <row r="2033" spans="1:10" x14ac:dyDescent="0.25">
      <c r="A2033" t="str">
        <f>IF(SUM('A4'!S2064:X2064)=6,'Angaben KH-Standort'!$D$25,"")</f>
        <v/>
      </c>
      <c r="B2033" t="str">
        <f>IF(SUM('A4'!S2064:X2064)=6,'Angaben KH-Standort'!$D$26,"")</f>
        <v/>
      </c>
      <c r="C2033" t="str">
        <f>IF(SUM('A4'!S2064:X2064)=6,'Angaben KH-Standort'!$D$12,"")</f>
        <v/>
      </c>
      <c r="D2033" t="str">
        <f>IF(SUM('A4'!S2064:X2064)=6,'A1'!$F$14,"")</f>
        <v/>
      </c>
      <c r="E2033" t="str">
        <f>IF(SUM('A4'!S2064:X2064)=6,'A4'!C2064,"")</f>
        <v/>
      </c>
      <c r="F2033" t="str">
        <f>IF(SUM('A4'!S2064:X2064)=6,'A4'!D2064,"")</f>
        <v/>
      </c>
      <c r="G2033" t="str">
        <f>IF(SUM('A4'!S2064:X2064)=6,'A4'!E2064,"")</f>
        <v/>
      </c>
      <c r="H2033" t="str">
        <f>IF(SUM('A4'!S2064:X2064)=6,'A4'!F2064,"")</f>
        <v/>
      </c>
      <c r="I2033" t="str">
        <f>IF(SUM('A4'!S2064:X2064)=6,'A4'!G2064,"")</f>
        <v/>
      </c>
      <c r="J2033" s="308" t="str">
        <f>IF(SUM('A4'!S2064:X2064)=6,'A4'!H2064,"")</f>
        <v/>
      </c>
    </row>
    <row r="2034" spans="1:10" x14ac:dyDescent="0.25">
      <c r="A2034" t="str">
        <f>IF(SUM('A4'!S2065:X2065)=6,'Angaben KH-Standort'!$D$25,"")</f>
        <v/>
      </c>
      <c r="B2034" t="str">
        <f>IF(SUM('A4'!S2065:X2065)=6,'Angaben KH-Standort'!$D$26,"")</f>
        <v/>
      </c>
      <c r="C2034" t="str">
        <f>IF(SUM('A4'!S2065:X2065)=6,'Angaben KH-Standort'!$D$12,"")</f>
        <v/>
      </c>
      <c r="D2034" t="str">
        <f>IF(SUM('A4'!S2065:X2065)=6,'A1'!$F$14,"")</f>
        <v/>
      </c>
      <c r="E2034" t="str">
        <f>IF(SUM('A4'!S2065:X2065)=6,'A4'!C2065,"")</f>
        <v/>
      </c>
      <c r="F2034" t="str">
        <f>IF(SUM('A4'!S2065:X2065)=6,'A4'!D2065,"")</f>
        <v/>
      </c>
      <c r="G2034" t="str">
        <f>IF(SUM('A4'!S2065:X2065)=6,'A4'!E2065,"")</f>
        <v/>
      </c>
      <c r="H2034" t="str">
        <f>IF(SUM('A4'!S2065:X2065)=6,'A4'!F2065,"")</f>
        <v/>
      </c>
      <c r="I2034" t="str">
        <f>IF(SUM('A4'!S2065:X2065)=6,'A4'!G2065,"")</f>
        <v/>
      </c>
      <c r="J2034" s="308" t="str">
        <f>IF(SUM('A4'!S2065:X2065)=6,'A4'!H2065,"")</f>
        <v/>
      </c>
    </row>
    <row r="2035" spans="1:10" x14ac:dyDescent="0.25">
      <c r="A2035" t="str">
        <f>IF(SUM('A4'!S2066:X2066)=6,'Angaben KH-Standort'!$D$25,"")</f>
        <v/>
      </c>
      <c r="B2035" t="str">
        <f>IF(SUM('A4'!S2066:X2066)=6,'Angaben KH-Standort'!$D$26,"")</f>
        <v/>
      </c>
      <c r="C2035" t="str">
        <f>IF(SUM('A4'!S2066:X2066)=6,'Angaben KH-Standort'!$D$12,"")</f>
        <v/>
      </c>
      <c r="D2035" t="str">
        <f>IF(SUM('A4'!S2066:X2066)=6,'A1'!$F$14,"")</f>
        <v/>
      </c>
      <c r="E2035" t="str">
        <f>IF(SUM('A4'!S2066:X2066)=6,'A4'!C2066,"")</f>
        <v/>
      </c>
      <c r="F2035" t="str">
        <f>IF(SUM('A4'!S2066:X2066)=6,'A4'!D2066,"")</f>
        <v/>
      </c>
      <c r="G2035" t="str">
        <f>IF(SUM('A4'!S2066:X2066)=6,'A4'!E2066,"")</f>
        <v/>
      </c>
      <c r="H2035" t="str">
        <f>IF(SUM('A4'!S2066:X2066)=6,'A4'!F2066,"")</f>
        <v/>
      </c>
      <c r="I2035" t="str">
        <f>IF(SUM('A4'!S2066:X2066)=6,'A4'!G2066,"")</f>
        <v/>
      </c>
      <c r="J2035" s="308" t="str">
        <f>IF(SUM('A4'!S2066:X2066)=6,'A4'!H2066,"")</f>
        <v/>
      </c>
    </row>
    <row r="2036" spans="1:10" x14ac:dyDescent="0.25">
      <c r="A2036" t="str">
        <f>IF(SUM('A4'!S2067:X2067)=6,'Angaben KH-Standort'!$D$25,"")</f>
        <v/>
      </c>
      <c r="B2036" t="str">
        <f>IF(SUM('A4'!S2067:X2067)=6,'Angaben KH-Standort'!$D$26,"")</f>
        <v/>
      </c>
      <c r="C2036" t="str">
        <f>IF(SUM('A4'!S2067:X2067)=6,'Angaben KH-Standort'!$D$12,"")</f>
        <v/>
      </c>
      <c r="D2036" t="str">
        <f>IF(SUM('A4'!S2067:X2067)=6,'A1'!$F$14,"")</f>
        <v/>
      </c>
      <c r="E2036" t="str">
        <f>IF(SUM('A4'!S2067:X2067)=6,'A4'!C2067,"")</f>
        <v/>
      </c>
      <c r="F2036" t="str">
        <f>IF(SUM('A4'!S2067:X2067)=6,'A4'!D2067,"")</f>
        <v/>
      </c>
      <c r="G2036" t="str">
        <f>IF(SUM('A4'!S2067:X2067)=6,'A4'!E2067,"")</f>
        <v/>
      </c>
      <c r="H2036" t="str">
        <f>IF(SUM('A4'!S2067:X2067)=6,'A4'!F2067,"")</f>
        <v/>
      </c>
      <c r="I2036" t="str">
        <f>IF(SUM('A4'!S2067:X2067)=6,'A4'!G2067,"")</f>
        <v/>
      </c>
      <c r="J2036" s="308" t="str">
        <f>IF(SUM('A4'!S2067:X2067)=6,'A4'!H2067,"")</f>
        <v/>
      </c>
    </row>
    <row r="2037" spans="1:10" x14ac:dyDescent="0.25">
      <c r="A2037" t="str">
        <f>IF(SUM('A4'!S2068:X2068)=6,'Angaben KH-Standort'!$D$25,"")</f>
        <v/>
      </c>
      <c r="B2037" t="str">
        <f>IF(SUM('A4'!S2068:X2068)=6,'Angaben KH-Standort'!$D$26,"")</f>
        <v/>
      </c>
      <c r="C2037" t="str">
        <f>IF(SUM('A4'!S2068:X2068)=6,'Angaben KH-Standort'!$D$12,"")</f>
        <v/>
      </c>
      <c r="D2037" t="str">
        <f>IF(SUM('A4'!S2068:X2068)=6,'A1'!$F$14,"")</f>
        <v/>
      </c>
      <c r="E2037" t="str">
        <f>IF(SUM('A4'!S2068:X2068)=6,'A4'!C2068,"")</f>
        <v/>
      </c>
      <c r="F2037" t="str">
        <f>IF(SUM('A4'!S2068:X2068)=6,'A4'!D2068,"")</f>
        <v/>
      </c>
      <c r="G2037" t="str">
        <f>IF(SUM('A4'!S2068:X2068)=6,'A4'!E2068,"")</f>
        <v/>
      </c>
      <c r="H2037" t="str">
        <f>IF(SUM('A4'!S2068:X2068)=6,'A4'!F2068,"")</f>
        <v/>
      </c>
      <c r="I2037" t="str">
        <f>IF(SUM('A4'!S2068:X2068)=6,'A4'!G2068,"")</f>
        <v/>
      </c>
      <c r="J2037" s="308" t="str">
        <f>IF(SUM('A4'!S2068:X2068)=6,'A4'!H2068,"")</f>
        <v/>
      </c>
    </row>
    <row r="2038" spans="1:10" x14ac:dyDescent="0.25">
      <c r="A2038" t="str">
        <f>IF(SUM('A4'!S2069:X2069)=6,'Angaben KH-Standort'!$D$25,"")</f>
        <v/>
      </c>
      <c r="B2038" t="str">
        <f>IF(SUM('A4'!S2069:X2069)=6,'Angaben KH-Standort'!$D$26,"")</f>
        <v/>
      </c>
      <c r="C2038" t="str">
        <f>IF(SUM('A4'!S2069:X2069)=6,'Angaben KH-Standort'!$D$12,"")</f>
        <v/>
      </c>
      <c r="D2038" t="str">
        <f>IF(SUM('A4'!S2069:X2069)=6,'A1'!$F$14,"")</f>
        <v/>
      </c>
      <c r="E2038" t="str">
        <f>IF(SUM('A4'!S2069:X2069)=6,'A4'!C2069,"")</f>
        <v/>
      </c>
      <c r="F2038" t="str">
        <f>IF(SUM('A4'!S2069:X2069)=6,'A4'!D2069,"")</f>
        <v/>
      </c>
      <c r="G2038" t="str">
        <f>IF(SUM('A4'!S2069:X2069)=6,'A4'!E2069,"")</f>
        <v/>
      </c>
      <c r="H2038" t="str">
        <f>IF(SUM('A4'!S2069:X2069)=6,'A4'!F2069,"")</f>
        <v/>
      </c>
      <c r="I2038" t="str">
        <f>IF(SUM('A4'!S2069:X2069)=6,'A4'!G2069,"")</f>
        <v/>
      </c>
      <c r="J2038" s="308" t="str">
        <f>IF(SUM('A4'!S2069:X2069)=6,'A4'!H2069,"")</f>
        <v/>
      </c>
    </row>
    <row r="2039" spans="1:10" x14ac:dyDescent="0.25">
      <c r="A2039" t="str">
        <f>IF(SUM('A4'!S2070:X2070)=6,'Angaben KH-Standort'!$D$25,"")</f>
        <v/>
      </c>
      <c r="B2039" t="str">
        <f>IF(SUM('A4'!S2070:X2070)=6,'Angaben KH-Standort'!$D$26,"")</f>
        <v/>
      </c>
      <c r="C2039" t="str">
        <f>IF(SUM('A4'!S2070:X2070)=6,'Angaben KH-Standort'!$D$12,"")</f>
        <v/>
      </c>
      <c r="D2039" t="str">
        <f>IF(SUM('A4'!S2070:X2070)=6,'A1'!$F$14,"")</f>
        <v/>
      </c>
      <c r="E2039" t="str">
        <f>IF(SUM('A4'!S2070:X2070)=6,'A4'!C2070,"")</f>
        <v/>
      </c>
      <c r="F2039" t="str">
        <f>IF(SUM('A4'!S2070:X2070)=6,'A4'!D2070,"")</f>
        <v/>
      </c>
      <c r="G2039" t="str">
        <f>IF(SUM('A4'!S2070:X2070)=6,'A4'!E2070,"")</f>
        <v/>
      </c>
      <c r="H2039" t="str">
        <f>IF(SUM('A4'!S2070:X2070)=6,'A4'!F2070,"")</f>
        <v/>
      </c>
      <c r="I2039" t="str">
        <f>IF(SUM('A4'!S2070:X2070)=6,'A4'!G2070,"")</f>
        <v/>
      </c>
      <c r="J2039" s="308" t="str">
        <f>IF(SUM('A4'!S2070:X2070)=6,'A4'!H2070,"")</f>
        <v/>
      </c>
    </row>
    <row r="2040" spans="1:10" x14ac:dyDescent="0.25">
      <c r="A2040" t="str">
        <f>IF(SUM('A4'!S2071:X2071)=6,'Angaben KH-Standort'!$D$25,"")</f>
        <v/>
      </c>
      <c r="B2040" t="str">
        <f>IF(SUM('A4'!S2071:X2071)=6,'Angaben KH-Standort'!$D$26,"")</f>
        <v/>
      </c>
      <c r="C2040" t="str">
        <f>IF(SUM('A4'!S2071:X2071)=6,'Angaben KH-Standort'!$D$12,"")</f>
        <v/>
      </c>
      <c r="D2040" t="str">
        <f>IF(SUM('A4'!S2071:X2071)=6,'A1'!$F$14,"")</f>
        <v/>
      </c>
      <c r="E2040" t="str">
        <f>IF(SUM('A4'!S2071:X2071)=6,'A4'!C2071,"")</f>
        <v/>
      </c>
      <c r="F2040" t="str">
        <f>IF(SUM('A4'!S2071:X2071)=6,'A4'!D2071,"")</f>
        <v/>
      </c>
      <c r="G2040" t="str">
        <f>IF(SUM('A4'!S2071:X2071)=6,'A4'!E2071,"")</f>
        <v/>
      </c>
      <c r="H2040" t="str">
        <f>IF(SUM('A4'!S2071:X2071)=6,'A4'!F2071,"")</f>
        <v/>
      </c>
      <c r="I2040" t="str">
        <f>IF(SUM('A4'!S2071:X2071)=6,'A4'!G2071,"")</f>
        <v/>
      </c>
      <c r="J2040" s="308" t="str">
        <f>IF(SUM('A4'!S2071:X2071)=6,'A4'!H2071,"")</f>
        <v/>
      </c>
    </row>
    <row r="2041" spans="1:10" x14ac:dyDescent="0.25">
      <c r="A2041" t="str">
        <f>IF(SUM('A4'!S2072:X2072)=6,'Angaben KH-Standort'!$D$25,"")</f>
        <v/>
      </c>
      <c r="B2041" t="str">
        <f>IF(SUM('A4'!S2072:X2072)=6,'Angaben KH-Standort'!$D$26,"")</f>
        <v/>
      </c>
      <c r="C2041" t="str">
        <f>IF(SUM('A4'!S2072:X2072)=6,'Angaben KH-Standort'!$D$12,"")</f>
        <v/>
      </c>
      <c r="D2041" t="str">
        <f>IF(SUM('A4'!S2072:X2072)=6,'A1'!$F$14,"")</f>
        <v/>
      </c>
      <c r="E2041" t="str">
        <f>IF(SUM('A4'!S2072:X2072)=6,'A4'!C2072,"")</f>
        <v/>
      </c>
      <c r="F2041" t="str">
        <f>IF(SUM('A4'!S2072:X2072)=6,'A4'!D2072,"")</f>
        <v/>
      </c>
      <c r="G2041" t="str">
        <f>IF(SUM('A4'!S2072:X2072)=6,'A4'!E2072,"")</f>
        <v/>
      </c>
      <c r="H2041" t="str">
        <f>IF(SUM('A4'!S2072:X2072)=6,'A4'!F2072,"")</f>
        <v/>
      </c>
      <c r="I2041" t="str">
        <f>IF(SUM('A4'!S2072:X2072)=6,'A4'!G2072,"")</f>
        <v/>
      </c>
      <c r="J2041" s="308" t="str">
        <f>IF(SUM('A4'!S2072:X2072)=6,'A4'!H2072,"")</f>
        <v/>
      </c>
    </row>
    <row r="2042" spans="1:10" x14ac:dyDescent="0.25">
      <c r="A2042" t="str">
        <f>IF(SUM('A4'!S2073:X2073)=6,'Angaben KH-Standort'!$D$25,"")</f>
        <v/>
      </c>
      <c r="B2042" t="str">
        <f>IF(SUM('A4'!S2073:X2073)=6,'Angaben KH-Standort'!$D$26,"")</f>
        <v/>
      </c>
      <c r="C2042" t="str">
        <f>IF(SUM('A4'!S2073:X2073)=6,'Angaben KH-Standort'!$D$12,"")</f>
        <v/>
      </c>
      <c r="D2042" t="str">
        <f>IF(SUM('A4'!S2073:X2073)=6,'A1'!$F$14,"")</f>
        <v/>
      </c>
      <c r="E2042" t="str">
        <f>IF(SUM('A4'!S2073:X2073)=6,'A4'!C2073,"")</f>
        <v/>
      </c>
      <c r="F2042" t="str">
        <f>IF(SUM('A4'!S2073:X2073)=6,'A4'!D2073,"")</f>
        <v/>
      </c>
      <c r="G2042" t="str">
        <f>IF(SUM('A4'!S2073:X2073)=6,'A4'!E2073,"")</f>
        <v/>
      </c>
      <c r="H2042" t="str">
        <f>IF(SUM('A4'!S2073:X2073)=6,'A4'!F2073,"")</f>
        <v/>
      </c>
      <c r="I2042" t="str">
        <f>IF(SUM('A4'!S2073:X2073)=6,'A4'!G2073,"")</f>
        <v/>
      </c>
      <c r="J2042" s="308" t="str">
        <f>IF(SUM('A4'!S2073:X2073)=6,'A4'!H2073,"")</f>
        <v/>
      </c>
    </row>
    <row r="2043" spans="1:10" x14ac:dyDescent="0.25">
      <c r="A2043" t="str">
        <f>IF(SUM('A4'!S2074:X2074)=6,'Angaben KH-Standort'!$D$25,"")</f>
        <v/>
      </c>
      <c r="B2043" t="str">
        <f>IF(SUM('A4'!S2074:X2074)=6,'Angaben KH-Standort'!$D$26,"")</f>
        <v/>
      </c>
      <c r="C2043" t="str">
        <f>IF(SUM('A4'!S2074:X2074)=6,'Angaben KH-Standort'!$D$12,"")</f>
        <v/>
      </c>
      <c r="D2043" t="str">
        <f>IF(SUM('A4'!S2074:X2074)=6,'A1'!$F$14,"")</f>
        <v/>
      </c>
      <c r="E2043" t="str">
        <f>IF(SUM('A4'!S2074:X2074)=6,'A4'!C2074,"")</f>
        <v/>
      </c>
      <c r="F2043" t="str">
        <f>IF(SUM('A4'!S2074:X2074)=6,'A4'!D2074,"")</f>
        <v/>
      </c>
      <c r="G2043" t="str">
        <f>IF(SUM('A4'!S2074:X2074)=6,'A4'!E2074,"")</f>
        <v/>
      </c>
      <c r="H2043" t="str">
        <f>IF(SUM('A4'!S2074:X2074)=6,'A4'!F2074,"")</f>
        <v/>
      </c>
      <c r="I2043" t="str">
        <f>IF(SUM('A4'!S2074:X2074)=6,'A4'!G2074,"")</f>
        <v/>
      </c>
      <c r="J2043" s="308" t="str">
        <f>IF(SUM('A4'!S2074:X2074)=6,'A4'!H2074,"")</f>
        <v/>
      </c>
    </row>
    <row r="2044" spans="1:10" x14ac:dyDescent="0.25">
      <c r="A2044" t="str">
        <f>IF(SUM('A4'!S2075:X2075)=6,'Angaben KH-Standort'!$D$25,"")</f>
        <v/>
      </c>
      <c r="B2044" t="str">
        <f>IF(SUM('A4'!S2075:X2075)=6,'Angaben KH-Standort'!$D$26,"")</f>
        <v/>
      </c>
      <c r="C2044" t="str">
        <f>IF(SUM('A4'!S2075:X2075)=6,'Angaben KH-Standort'!$D$12,"")</f>
        <v/>
      </c>
      <c r="D2044" t="str">
        <f>IF(SUM('A4'!S2075:X2075)=6,'A1'!$F$14,"")</f>
        <v/>
      </c>
      <c r="E2044" t="str">
        <f>IF(SUM('A4'!S2075:X2075)=6,'A4'!C2075,"")</f>
        <v/>
      </c>
      <c r="F2044" t="str">
        <f>IF(SUM('A4'!S2075:X2075)=6,'A4'!D2075,"")</f>
        <v/>
      </c>
      <c r="G2044" t="str">
        <f>IF(SUM('A4'!S2075:X2075)=6,'A4'!E2075,"")</f>
        <v/>
      </c>
      <c r="H2044" t="str">
        <f>IF(SUM('A4'!S2075:X2075)=6,'A4'!F2075,"")</f>
        <v/>
      </c>
      <c r="I2044" t="str">
        <f>IF(SUM('A4'!S2075:X2075)=6,'A4'!G2075,"")</f>
        <v/>
      </c>
      <c r="J2044" s="308" t="str">
        <f>IF(SUM('A4'!S2075:X2075)=6,'A4'!H2075,"")</f>
        <v/>
      </c>
    </row>
    <row r="2045" spans="1:10" x14ac:dyDescent="0.25">
      <c r="A2045" t="str">
        <f>IF(SUM('A4'!S2076:X2076)=6,'Angaben KH-Standort'!$D$25,"")</f>
        <v/>
      </c>
      <c r="B2045" t="str">
        <f>IF(SUM('A4'!S2076:X2076)=6,'Angaben KH-Standort'!$D$26,"")</f>
        <v/>
      </c>
      <c r="C2045" t="str">
        <f>IF(SUM('A4'!S2076:X2076)=6,'Angaben KH-Standort'!$D$12,"")</f>
        <v/>
      </c>
      <c r="D2045" t="str">
        <f>IF(SUM('A4'!S2076:X2076)=6,'A1'!$F$14,"")</f>
        <v/>
      </c>
      <c r="E2045" t="str">
        <f>IF(SUM('A4'!S2076:X2076)=6,'A4'!C2076,"")</f>
        <v/>
      </c>
      <c r="F2045" t="str">
        <f>IF(SUM('A4'!S2076:X2076)=6,'A4'!D2076,"")</f>
        <v/>
      </c>
      <c r="G2045" t="str">
        <f>IF(SUM('A4'!S2076:X2076)=6,'A4'!E2076,"")</f>
        <v/>
      </c>
      <c r="H2045" t="str">
        <f>IF(SUM('A4'!S2076:X2076)=6,'A4'!F2076,"")</f>
        <v/>
      </c>
      <c r="I2045" t="str">
        <f>IF(SUM('A4'!S2076:X2076)=6,'A4'!G2076,"")</f>
        <v/>
      </c>
      <c r="J2045" s="308" t="str">
        <f>IF(SUM('A4'!S2076:X2076)=6,'A4'!H2076,"")</f>
        <v/>
      </c>
    </row>
    <row r="2046" spans="1:10" x14ac:dyDescent="0.25">
      <c r="A2046" t="str">
        <f>IF(SUM('A4'!S2077:X2077)=6,'Angaben KH-Standort'!$D$25,"")</f>
        <v/>
      </c>
      <c r="B2046" t="str">
        <f>IF(SUM('A4'!S2077:X2077)=6,'Angaben KH-Standort'!$D$26,"")</f>
        <v/>
      </c>
      <c r="C2046" t="str">
        <f>IF(SUM('A4'!S2077:X2077)=6,'Angaben KH-Standort'!$D$12,"")</f>
        <v/>
      </c>
      <c r="D2046" t="str">
        <f>IF(SUM('A4'!S2077:X2077)=6,'A1'!$F$14,"")</f>
        <v/>
      </c>
      <c r="E2046" t="str">
        <f>IF(SUM('A4'!S2077:X2077)=6,'A4'!C2077,"")</f>
        <v/>
      </c>
      <c r="F2046" t="str">
        <f>IF(SUM('A4'!S2077:X2077)=6,'A4'!D2077,"")</f>
        <v/>
      </c>
      <c r="G2046" t="str">
        <f>IF(SUM('A4'!S2077:X2077)=6,'A4'!E2077,"")</f>
        <v/>
      </c>
      <c r="H2046" t="str">
        <f>IF(SUM('A4'!S2077:X2077)=6,'A4'!F2077,"")</f>
        <v/>
      </c>
      <c r="I2046" t="str">
        <f>IF(SUM('A4'!S2077:X2077)=6,'A4'!G2077,"")</f>
        <v/>
      </c>
      <c r="J2046" s="308" t="str">
        <f>IF(SUM('A4'!S2077:X2077)=6,'A4'!H2077,"")</f>
        <v/>
      </c>
    </row>
    <row r="2047" spans="1:10" x14ac:dyDescent="0.25">
      <c r="A2047" t="str">
        <f>IF(SUM('A4'!S2078:X2078)=6,'Angaben KH-Standort'!$D$25,"")</f>
        <v/>
      </c>
      <c r="B2047" t="str">
        <f>IF(SUM('A4'!S2078:X2078)=6,'Angaben KH-Standort'!$D$26,"")</f>
        <v/>
      </c>
      <c r="C2047" t="str">
        <f>IF(SUM('A4'!S2078:X2078)=6,'Angaben KH-Standort'!$D$12,"")</f>
        <v/>
      </c>
      <c r="D2047" t="str">
        <f>IF(SUM('A4'!S2078:X2078)=6,'A1'!$F$14,"")</f>
        <v/>
      </c>
      <c r="E2047" t="str">
        <f>IF(SUM('A4'!S2078:X2078)=6,'A4'!C2078,"")</f>
        <v/>
      </c>
      <c r="F2047" t="str">
        <f>IF(SUM('A4'!S2078:X2078)=6,'A4'!D2078,"")</f>
        <v/>
      </c>
      <c r="G2047" t="str">
        <f>IF(SUM('A4'!S2078:X2078)=6,'A4'!E2078,"")</f>
        <v/>
      </c>
      <c r="H2047" t="str">
        <f>IF(SUM('A4'!S2078:X2078)=6,'A4'!F2078,"")</f>
        <v/>
      </c>
      <c r="I2047" t="str">
        <f>IF(SUM('A4'!S2078:X2078)=6,'A4'!G2078,"")</f>
        <v/>
      </c>
      <c r="J2047" s="308" t="str">
        <f>IF(SUM('A4'!S2078:X2078)=6,'A4'!H2078,"")</f>
        <v/>
      </c>
    </row>
    <row r="2048" spans="1:10" x14ac:dyDescent="0.25">
      <c r="A2048" t="str">
        <f>IF(SUM('A4'!S2079:X2079)=6,'Angaben KH-Standort'!$D$25,"")</f>
        <v/>
      </c>
      <c r="B2048" t="str">
        <f>IF(SUM('A4'!S2079:X2079)=6,'Angaben KH-Standort'!$D$26,"")</f>
        <v/>
      </c>
      <c r="C2048" t="str">
        <f>IF(SUM('A4'!S2079:X2079)=6,'Angaben KH-Standort'!$D$12,"")</f>
        <v/>
      </c>
      <c r="D2048" t="str">
        <f>IF(SUM('A4'!S2079:X2079)=6,'A1'!$F$14,"")</f>
        <v/>
      </c>
      <c r="E2048" t="str">
        <f>IF(SUM('A4'!S2079:X2079)=6,'A4'!C2079,"")</f>
        <v/>
      </c>
      <c r="F2048" t="str">
        <f>IF(SUM('A4'!S2079:X2079)=6,'A4'!D2079,"")</f>
        <v/>
      </c>
      <c r="G2048" t="str">
        <f>IF(SUM('A4'!S2079:X2079)=6,'A4'!E2079,"")</f>
        <v/>
      </c>
      <c r="H2048" t="str">
        <f>IF(SUM('A4'!S2079:X2079)=6,'A4'!F2079,"")</f>
        <v/>
      </c>
      <c r="I2048" t="str">
        <f>IF(SUM('A4'!S2079:X2079)=6,'A4'!G2079,"")</f>
        <v/>
      </c>
      <c r="J2048" s="308" t="str">
        <f>IF(SUM('A4'!S2079:X2079)=6,'A4'!H2079,"")</f>
        <v/>
      </c>
    </row>
    <row r="2049" spans="1:10" x14ac:dyDescent="0.25">
      <c r="A2049" t="str">
        <f>IF(SUM('A4'!S2080:X2080)=6,'Angaben KH-Standort'!$D$25,"")</f>
        <v/>
      </c>
      <c r="B2049" t="str">
        <f>IF(SUM('A4'!S2080:X2080)=6,'Angaben KH-Standort'!$D$26,"")</f>
        <v/>
      </c>
      <c r="C2049" t="str">
        <f>IF(SUM('A4'!S2080:X2080)=6,'Angaben KH-Standort'!$D$12,"")</f>
        <v/>
      </c>
      <c r="D2049" t="str">
        <f>IF(SUM('A4'!S2080:X2080)=6,'A1'!$F$14,"")</f>
        <v/>
      </c>
      <c r="E2049" t="str">
        <f>IF(SUM('A4'!S2080:X2080)=6,'A4'!C2080,"")</f>
        <v/>
      </c>
      <c r="F2049" t="str">
        <f>IF(SUM('A4'!S2080:X2080)=6,'A4'!D2080,"")</f>
        <v/>
      </c>
      <c r="G2049" t="str">
        <f>IF(SUM('A4'!S2080:X2080)=6,'A4'!E2080,"")</f>
        <v/>
      </c>
      <c r="H2049" t="str">
        <f>IF(SUM('A4'!S2080:X2080)=6,'A4'!F2080,"")</f>
        <v/>
      </c>
      <c r="I2049" t="str">
        <f>IF(SUM('A4'!S2080:X2080)=6,'A4'!G2080,"")</f>
        <v/>
      </c>
      <c r="J2049" s="308" t="str">
        <f>IF(SUM('A4'!S2080:X2080)=6,'A4'!H2080,"")</f>
        <v/>
      </c>
    </row>
    <row r="2050" spans="1:10" x14ac:dyDescent="0.25">
      <c r="A2050" t="str">
        <f>IF(SUM('A4'!S2081:X2081)=6,'Angaben KH-Standort'!$D$25,"")</f>
        <v/>
      </c>
      <c r="B2050" t="str">
        <f>IF(SUM('A4'!S2081:X2081)=6,'Angaben KH-Standort'!$D$26,"")</f>
        <v/>
      </c>
      <c r="C2050" t="str">
        <f>IF(SUM('A4'!S2081:X2081)=6,'Angaben KH-Standort'!$D$12,"")</f>
        <v/>
      </c>
      <c r="D2050" t="str">
        <f>IF(SUM('A4'!S2081:X2081)=6,'A1'!$F$14,"")</f>
        <v/>
      </c>
      <c r="E2050" t="str">
        <f>IF(SUM('A4'!S2081:X2081)=6,'A4'!C2081,"")</f>
        <v/>
      </c>
      <c r="F2050" t="str">
        <f>IF(SUM('A4'!S2081:X2081)=6,'A4'!D2081,"")</f>
        <v/>
      </c>
      <c r="G2050" t="str">
        <f>IF(SUM('A4'!S2081:X2081)=6,'A4'!E2081,"")</f>
        <v/>
      </c>
      <c r="H2050" t="str">
        <f>IF(SUM('A4'!S2081:X2081)=6,'A4'!F2081,"")</f>
        <v/>
      </c>
      <c r="I2050" t="str">
        <f>IF(SUM('A4'!S2081:X2081)=6,'A4'!G2081,"")</f>
        <v/>
      </c>
      <c r="J2050" s="308" t="str">
        <f>IF(SUM('A4'!S2081:X2081)=6,'A4'!H2081,"")</f>
        <v/>
      </c>
    </row>
    <row r="2051" spans="1:10" x14ac:dyDescent="0.25">
      <c r="A2051" t="str">
        <f>IF(SUM('A4'!S2082:X2082)=6,'Angaben KH-Standort'!$D$25,"")</f>
        <v/>
      </c>
      <c r="B2051" t="str">
        <f>IF(SUM('A4'!S2082:X2082)=6,'Angaben KH-Standort'!$D$26,"")</f>
        <v/>
      </c>
      <c r="C2051" t="str">
        <f>IF(SUM('A4'!S2082:X2082)=6,'Angaben KH-Standort'!$D$12,"")</f>
        <v/>
      </c>
      <c r="D2051" t="str">
        <f>IF(SUM('A4'!S2082:X2082)=6,'A1'!$F$14,"")</f>
        <v/>
      </c>
      <c r="E2051" t="str">
        <f>IF(SUM('A4'!S2082:X2082)=6,'A4'!C2082,"")</f>
        <v/>
      </c>
      <c r="F2051" t="str">
        <f>IF(SUM('A4'!S2082:X2082)=6,'A4'!D2082,"")</f>
        <v/>
      </c>
      <c r="G2051" t="str">
        <f>IF(SUM('A4'!S2082:X2082)=6,'A4'!E2082,"")</f>
        <v/>
      </c>
      <c r="H2051" t="str">
        <f>IF(SUM('A4'!S2082:X2082)=6,'A4'!F2082,"")</f>
        <v/>
      </c>
      <c r="I2051" t="str">
        <f>IF(SUM('A4'!S2082:X2082)=6,'A4'!G2082,"")</f>
        <v/>
      </c>
      <c r="J2051" s="308" t="str">
        <f>IF(SUM('A4'!S2082:X2082)=6,'A4'!H2082,"")</f>
        <v/>
      </c>
    </row>
    <row r="2052" spans="1:10" x14ac:dyDescent="0.25">
      <c r="A2052" t="str">
        <f>IF(SUM('A4'!S2083:X2083)=6,'Angaben KH-Standort'!$D$25,"")</f>
        <v/>
      </c>
      <c r="B2052" t="str">
        <f>IF(SUM('A4'!S2083:X2083)=6,'Angaben KH-Standort'!$D$26,"")</f>
        <v/>
      </c>
      <c r="C2052" t="str">
        <f>IF(SUM('A4'!S2083:X2083)=6,'Angaben KH-Standort'!$D$12,"")</f>
        <v/>
      </c>
      <c r="D2052" t="str">
        <f>IF(SUM('A4'!S2083:X2083)=6,'A1'!$F$14,"")</f>
        <v/>
      </c>
      <c r="E2052" t="str">
        <f>IF(SUM('A4'!S2083:X2083)=6,'A4'!C2083,"")</f>
        <v/>
      </c>
      <c r="F2052" t="str">
        <f>IF(SUM('A4'!S2083:X2083)=6,'A4'!D2083,"")</f>
        <v/>
      </c>
      <c r="G2052" t="str">
        <f>IF(SUM('A4'!S2083:X2083)=6,'A4'!E2083,"")</f>
        <v/>
      </c>
      <c r="H2052" t="str">
        <f>IF(SUM('A4'!S2083:X2083)=6,'A4'!F2083,"")</f>
        <v/>
      </c>
      <c r="I2052" t="str">
        <f>IF(SUM('A4'!S2083:X2083)=6,'A4'!G2083,"")</f>
        <v/>
      </c>
      <c r="J2052" s="308" t="str">
        <f>IF(SUM('A4'!S2083:X2083)=6,'A4'!H2083,"")</f>
        <v/>
      </c>
    </row>
    <row r="2053" spans="1:10" x14ac:dyDescent="0.25">
      <c r="A2053" t="str">
        <f>IF(SUM('A4'!S2084:X2084)=6,'Angaben KH-Standort'!$D$25,"")</f>
        <v/>
      </c>
      <c r="B2053" t="str">
        <f>IF(SUM('A4'!S2084:X2084)=6,'Angaben KH-Standort'!$D$26,"")</f>
        <v/>
      </c>
      <c r="C2053" t="str">
        <f>IF(SUM('A4'!S2084:X2084)=6,'Angaben KH-Standort'!$D$12,"")</f>
        <v/>
      </c>
      <c r="D2053" t="str">
        <f>IF(SUM('A4'!S2084:X2084)=6,'A1'!$F$14,"")</f>
        <v/>
      </c>
      <c r="E2053" t="str">
        <f>IF(SUM('A4'!S2084:X2084)=6,'A4'!C2084,"")</f>
        <v/>
      </c>
      <c r="F2053" t="str">
        <f>IF(SUM('A4'!S2084:X2084)=6,'A4'!D2084,"")</f>
        <v/>
      </c>
      <c r="G2053" t="str">
        <f>IF(SUM('A4'!S2084:X2084)=6,'A4'!E2084,"")</f>
        <v/>
      </c>
      <c r="H2053" t="str">
        <f>IF(SUM('A4'!S2084:X2084)=6,'A4'!F2084,"")</f>
        <v/>
      </c>
      <c r="I2053" t="str">
        <f>IF(SUM('A4'!S2084:X2084)=6,'A4'!G2084,"")</f>
        <v/>
      </c>
      <c r="J2053" s="308" t="str">
        <f>IF(SUM('A4'!S2084:X2084)=6,'A4'!H2084,"")</f>
        <v/>
      </c>
    </row>
    <row r="2054" spans="1:10" x14ac:dyDescent="0.25">
      <c r="A2054" t="str">
        <f>IF(SUM('A4'!S2085:X2085)=6,'Angaben KH-Standort'!$D$25,"")</f>
        <v/>
      </c>
      <c r="B2054" t="str">
        <f>IF(SUM('A4'!S2085:X2085)=6,'Angaben KH-Standort'!$D$26,"")</f>
        <v/>
      </c>
      <c r="C2054" t="str">
        <f>IF(SUM('A4'!S2085:X2085)=6,'Angaben KH-Standort'!$D$12,"")</f>
        <v/>
      </c>
      <c r="D2054" t="str">
        <f>IF(SUM('A4'!S2085:X2085)=6,'A1'!$F$14,"")</f>
        <v/>
      </c>
      <c r="E2054" t="str">
        <f>IF(SUM('A4'!S2085:X2085)=6,'A4'!C2085,"")</f>
        <v/>
      </c>
      <c r="F2054" t="str">
        <f>IF(SUM('A4'!S2085:X2085)=6,'A4'!D2085,"")</f>
        <v/>
      </c>
      <c r="G2054" t="str">
        <f>IF(SUM('A4'!S2085:X2085)=6,'A4'!E2085,"")</f>
        <v/>
      </c>
      <c r="H2054" t="str">
        <f>IF(SUM('A4'!S2085:X2085)=6,'A4'!F2085,"")</f>
        <v/>
      </c>
      <c r="I2054" t="str">
        <f>IF(SUM('A4'!S2085:X2085)=6,'A4'!G2085,"")</f>
        <v/>
      </c>
      <c r="J2054" s="308" t="str">
        <f>IF(SUM('A4'!S2085:X2085)=6,'A4'!H2085,"")</f>
        <v/>
      </c>
    </row>
    <row r="2055" spans="1:10" x14ac:dyDescent="0.25">
      <c r="A2055" t="str">
        <f>IF(SUM('A4'!S2086:X2086)=6,'Angaben KH-Standort'!$D$25,"")</f>
        <v/>
      </c>
      <c r="B2055" t="str">
        <f>IF(SUM('A4'!S2086:X2086)=6,'Angaben KH-Standort'!$D$26,"")</f>
        <v/>
      </c>
      <c r="C2055" t="str">
        <f>IF(SUM('A4'!S2086:X2086)=6,'Angaben KH-Standort'!$D$12,"")</f>
        <v/>
      </c>
      <c r="D2055" t="str">
        <f>IF(SUM('A4'!S2086:X2086)=6,'A1'!$F$14,"")</f>
        <v/>
      </c>
      <c r="E2055" t="str">
        <f>IF(SUM('A4'!S2086:X2086)=6,'A4'!C2086,"")</f>
        <v/>
      </c>
      <c r="F2055" t="str">
        <f>IF(SUM('A4'!S2086:X2086)=6,'A4'!D2086,"")</f>
        <v/>
      </c>
      <c r="G2055" t="str">
        <f>IF(SUM('A4'!S2086:X2086)=6,'A4'!E2086,"")</f>
        <v/>
      </c>
      <c r="H2055" t="str">
        <f>IF(SUM('A4'!S2086:X2086)=6,'A4'!F2086,"")</f>
        <v/>
      </c>
      <c r="I2055" t="str">
        <f>IF(SUM('A4'!S2086:X2086)=6,'A4'!G2086,"")</f>
        <v/>
      </c>
      <c r="J2055" s="308" t="str">
        <f>IF(SUM('A4'!S2086:X2086)=6,'A4'!H2086,"")</f>
        <v/>
      </c>
    </row>
    <row r="2056" spans="1:10" x14ac:dyDescent="0.25">
      <c r="A2056" t="str">
        <f>IF(SUM('A4'!S2087:X2087)=6,'Angaben KH-Standort'!$D$25,"")</f>
        <v/>
      </c>
      <c r="B2056" t="str">
        <f>IF(SUM('A4'!S2087:X2087)=6,'Angaben KH-Standort'!$D$26,"")</f>
        <v/>
      </c>
      <c r="C2056" t="str">
        <f>IF(SUM('A4'!S2087:X2087)=6,'Angaben KH-Standort'!$D$12,"")</f>
        <v/>
      </c>
      <c r="D2056" t="str">
        <f>IF(SUM('A4'!S2087:X2087)=6,'A1'!$F$14,"")</f>
        <v/>
      </c>
      <c r="E2056" t="str">
        <f>IF(SUM('A4'!S2087:X2087)=6,'A4'!C2087,"")</f>
        <v/>
      </c>
      <c r="F2056" t="str">
        <f>IF(SUM('A4'!S2087:X2087)=6,'A4'!D2087,"")</f>
        <v/>
      </c>
      <c r="G2056" t="str">
        <f>IF(SUM('A4'!S2087:X2087)=6,'A4'!E2087,"")</f>
        <v/>
      </c>
      <c r="H2056" t="str">
        <f>IF(SUM('A4'!S2087:X2087)=6,'A4'!F2087,"")</f>
        <v/>
      </c>
      <c r="I2056" t="str">
        <f>IF(SUM('A4'!S2087:X2087)=6,'A4'!G2087,"")</f>
        <v/>
      </c>
      <c r="J2056" s="308" t="str">
        <f>IF(SUM('A4'!S2087:X2087)=6,'A4'!H2087,"")</f>
        <v/>
      </c>
    </row>
    <row r="2057" spans="1:10" x14ac:dyDescent="0.25">
      <c r="A2057" t="str">
        <f>IF(SUM('A4'!S2088:X2088)=6,'Angaben KH-Standort'!$D$25,"")</f>
        <v/>
      </c>
      <c r="B2057" t="str">
        <f>IF(SUM('A4'!S2088:X2088)=6,'Angaben KH-Standort'!$D$26,"")</f>
        <v/>
      </c>
      <c r="C2057" t="str">
        <f>IF(SUM('A4'!S2088:X2088)=6,'Angaben KH-Standort'!$D$12,"")</f>
        <v/>
      </c>
      <c r="D2057" t="str">
        <f>IF(SUM('A4'!S2088:X2088)=6,'A1'!$F$14,"")</f>
        <v/>
      </c>
      <c r="E2057" t="str">
        <f>IF(SUM('A4'!S2088:X2088)=6,'A4'!C2088,"")</f>
        <v/>
      </c>
      <c r="F2057" t="str">
        <f>IF(SUM('A4'!S2088:X2088)=6,'A4'!D2088,"")</f>
        <v/>
      </c>
      <c r="G2057" t="str">
        <f>IF(SUM('A4'!S2088:X2088)=6,'A4'!E2088,"")</f>
        <v/>
      </c>
      <c r="H2057" t="str">
        <f>IF(SUM('A4'!S2088:X2088)=6,'A4'!F2088,"")</f>
        <v/>
      </c>
      <c r="I2057" t="str">
        <f>IF(SUM('A4'!S2088:X2088)=6,'A4'!G2088,"")</f>
        <v/>
      </c>
      <c r="J2057" s="308" t="str">
        <f>IF(SUM('A4'!S2088:X2088)=6,'A4'!H2088,"")</f>
        <v/>
      </c>
    </row>
    <row r="2058" spans="1:10" x14ac:dyDescent="0.25">
      <c r="A2058" t="str">
        <f>IF(SUM('A4'!S2089:X2089)=6,'Angaben KH-Standort'!$D$25,"")</f>
        <v/>
      </c>
      <c r="B2058" t="str">
        <f>IF(SUM('A4'!S2089:X2089)=6,'Angaben KH-Standort'!$D$26,"")</f>
        <v/>
      </c>
      <c r="C2058" t="str">
        <f>IF(SUM('A4'!S2089:X2089)=6,'Angaben KH-Standort'!$D$12,"")</f>
        <v/>
      </c>
      <c r="D2058" t="str">
        <f>IF(SUM('A4'!S2089:X2089)=6,'A1'!$F$14,"")</f>
        <v/>
      </c>
      <c r="E2058" t="str">
        <f>IF(SUM('A4'!S2089:X2089)=6,'A4'!C2089,"")</f>
        <v/>
      </c>
      <c r="F2058" t="str">
        <f>IF(SUM('A4'!S2089:X2089)=6,'A4'!D2089,"")</f>
        <v/>
      </c>
      <c r="G2058" t="str">
        <f>IF(SUM('A4'!S2089:X2089)=6,'A4'!E2089,"")</f>
        <v/>
      </c>
      <c r="H2058" t="str">
        <f>IF(SUM('A4'!S2089:X2089)=6,'A4'!F2089,"")</f>
        <v/>
      </c>
      <c r="I2058" t="str">
        <f>IF(SUM('A4'!S2089:X2089)=6,'A4'!G2089,"")</f>
        <v/>
      </c>
      <c r="J2058" s="308" t="str">
        <f>IF(SUM('A4'!S2089:X2089)=6,'A4'!H2089,"")</f>
        <v/>
      </c>
    </row>
    <row r="2059" spans="1:10" x14ac:dyDescent="0.25">
      <c r="A2059" t="str">
        <f>IF(SUM('A4'!S2090:X2090)=6,'Angaben KH-Standort'!$D$25,"")</f>
        <v/>
      </c>
      <c r="B2059" t="str">
        <f>IF(SUM('A4'!S2090:X2090)=6,'Angaben KH-Standort'!$D$26,"")</f>
        <v/>
      </c>
      <c r="C2059" t="str">
        <f>IF(SUM('A4'!S2090:X2090)=6,'Angaben KH-Standort'!$D$12,"")</f>
        <v/>
      </c>
      <c r="D2059" t="str">
        <f>IF(SUM('A4'!S2090:X2090)=6,'A1'!$F$14,"")</f>
        <v/>
      </c>
      <c r="E2059" t="str">
        <f>IF(SUM('A4'!S2090:X2090)=6,'A4'!C2090,"")</f>
        <v/>
      </c>
      <c r="F2059" t="str">
        <f>IF(SUM('A4'!S2090:X2090)=6,'A4'!D2090,"")</f>
        <v/>
      </c>
      <c r="G2059" t="str">
        <f>IF(SUM('A4'!S2090:X2090)=6,'A4'!E2090,"")</f>
        <v/>
      </c>
      <c r="H2059" t="str">
        <f>IF(SUM('A4'!S2090:X2090)=6,'A4'!F2090,"")</f>
        <v/>
      </c>
      <c r="I2059" t="str">
        <f>IF(SUM('A4'!S2090:X2090)=6,'A4'!G2090,"")</f>
        <v/>
      </c>
      <c r="J2059" s="308" t="str">
        <f>IF(SUM('A4'!S2090:X2090)=6,'A4'!H2090,"")</f>
        <v/>
      </c>
    </row>
    <row r="2060" spans="1:10" x14ac:dyDescent="0.25">
      <c r="A2060" t="str">
        <f>IF(SUM('A4'!S2091:X2091)=6,'Angaben KH-Standort'!$D$25,"")</f>
        <v/>
      </c>
      <c r="B2060" t="str">
        <f>IF(SUM('A4'!S2091:X2091)=6,'Angaben KH-Standort'!$D$26,"")</f>
        <v/>
      </c>
      <c r="C2060" t="str">
        <f>IF(SUM('A4'!S2091:X2091)=6,'Angaben KH-Standort'!$D$12,"")</f>
        <v/>
      </c>
      <c r="D2060" t="str">
        <f>IF(SUM('A4'!S2091:X2091)=6,'A1'!$F$14,"")</f>
        <v/>
      </c>
      <c r="E2060" t="str">
        <f>IF(SUM('A4'!S2091:X2091)=6,'A4'!C2091,"")</f>
        <v/>
      </c>
      <c r="F2060" t="str">
        <f>IF(SUM('A4'!S2091:X2091)=6,'A4'!D2091,"")</f>
        <v/>
      </c>
      <c r="G2060" t="str">
        <f>IF(SUM('A4'!S2091:X2091)=6,'A4'!E2091,"")</f>
        <v/>
      </c>
      <c r="H2060" t="str">
        <f>IF(SUM('A4'!S2091:X2091)=6,'A4'!F2091,"")</f>
        <v/>
      </c>
      <c r="I2060" t="str">
        <f>IF(SUM('A4'!S2091:X2091)=6,'A4'!G2091,"")</f>
        <v/>
      </c>
      <c r="J2060" s="308" t="str">
        <f>IF(SUM('A4'!S2091:X2091)=6,'A4'!H2091,"")</f>
        <v/>
      </c>
    </row>
    <row r="2061" spans="1:10" x14ac:dyDescent="0.25">
      <c r="A2061" t="str">
        <f>IF(SUM('A4'!S2092:X2092)=6,'Angaben KH-Standort'!$D$25,"")</f>
        <v/>
      </c>
      <c r="B2061" t="str">
        <f>IF(SUM('A4'!S2092:X2092)=6,'Angaben KH-Standort'!$D$26,"")</f>
        <v/>
      </c>
      <c r="C2061" t="str">
        <f>IF(SUM('A4'!S2092:X2092)=6,'Angaben KH-Standort'!$D$12,"")</f>
        <v/>
      </c>
      <c r="D2061" t="str">
        <f>IF(SUM('A4'!S2092:X2092)=6,'A1'!$F$14,"")</f>
        <v/>
      </c>
      <c r="E2061" t="str">
        <f>IF(SUM('A4'!S2092:X2092)=6,'A4'!C2092,"")</f>
        <v/>
      </c>
      <c r="F2061" t="str">
        <f>IF(SUM('A4'!S2092:X2092)=6,'A4'!D2092,"")</f>
        <v/>
      </c>
      <c r="G2061" t="str">
        <f>IF(SUM('A4'!S2092:X2092)=6,'A4'!E2092,"")</f>
        <v/>
      </c>
      <c r="H2061" t="str">
        <f>IF(SUM('A4'!S2092:X2092)=6,'A4'!F2092,"")</f>
        <v/>
      </c>
      <c r="I2061" t="str">
        <f>IF(SUM('A4'!S2092:X2092)=6,'A4'!G2092,"")</f>
        <v/>
      </c>
      <c r="J2061" s="308" t="str">
        <f>IF(SUM('A4'!S2092:X2092)=6,'A4'!H2092,"")</f>
        <v/>
      </c>
    </row>
    <row r="2062" spans="1:10" x14ac:dyDescent="0.25">
      <c r="A2062" t="str">
        <f>IF(SUM('A4'!S2093:X2093)=6,'Angaben KH-Standort'!$D$25,"")</f>
        <v/>
      </c>
      <c r="B2062" t="str">
        <f>IF(SUM('A4'!S2093:X2093)=6,'Angaben KH-Standort'!$D$26,"")</f>
        <v/>
      </c>
      <c r="C2062" t="str">
        <f>IF(SUM('A4'!S2093:X2093)=6,'Angaben KH-Standort'!$D$12,"")</f>
        <v/>
      </c>
      <c r="D2062" t="str">
        <f>IF(SUM('A4'!S2093:X2093)=6,'A1'!$F$14,"")</f>
        <v/>
      </c>
      <c r="E2062" t="str">
        <f>IF(SUM('A4'!S2093:X2093)=6,'A4'!C2093,"")</f>
        <v/>
      </c>
      <c r="F2062" t="str">
        <f>IF(SUM('A4'!S2093:X2093)=6,'A4'!D2093,"")</f>
        <v/>
      </c>
      <c r="G2062" t="str">
        <f>IF(SUM('A4'!S2093:X2093)=6,'A4'!E2093,"")</f>
        <v/>
      </c>
      <c r="H2062" t="str">
        <f>IF(SUM('A4'!S2093:X2093)=6,'A4'!F2093,"")</f>
        <v/>
      </c>
      <c r="I2062" t="str">
        <f>IF(SUM('A4'!S2093:X2093)=6,'A4'!G2093,"")</f>
        <v/>
      </c>
      <c r="J2062" s="308" t="str">
        <f>IF(SUM('A4'!S2093:X2093)=6,'A4'!H2093,"")</f>
        <v/>
      </c>
    </row>
    <row r="2063" spans="1:10" x14ac:dyDescent="0.25">
      <c r="A2063" t="str">
        <f>IF(SUM('A4'!S2094:X2094)=6,'Angaben KH-Standort'!$D$25,"")</f>
        <v/>
      </c>
      <c r="B2063" t="str">
        <f>IF(SUM('A4'!S2094:X2094)=6,'Angaben KH-Standort'!$D$26,"")</f>
        <v/>
      </c>
      <c r="C2063" t="str">
        <f>IF(SUM('A4'!S2094:X2094)=6,'Angaben KH-Standort'!$D$12,"")</f>
        <v/>
      </c>
      <c r="D2063" t="str">
        <f>IF(SUM('A4'!S2094:X2094)=6,'A1'!$F$14,"")</f>
        <v/>
      </c>
      <c r="E2063" t="str">
        <f>IF(SUM('A4'!S2094:X2094)=6,'A4'!C2094,"")</f>
        <v/>
      </c>
      <c r="F2063" t="str">
        <f>IF(SUM('A4'!S2094:X2094)=6,'A4'!D2094,"")</f>
        <v/>
      </c>
      <c r="G2063" t="str">
        <f>IF(SUM('A4'!S2094:X2094)=6,'A4'!E2094,"")</f>
        <v/>
      </c>
      <c r="H2063" t="str">
        <f>IF(SUM('A4'!S2094:X2094)=6,'A4'!F2094,"")</f>
        <v/>
      </c>
      <c r="I2063" t="str">
        <f>IF(SUM('A4'!S2094:X2094)=6,'A4'!G2094,"")</f>
        <v/>
      </c>
      <c r="J2063" s="308" t="str">
        <f>IF(SUM('A4'!S2094:X2094)=6,'A4'!H2094,"")</f>
        <v/>
      </c>
    </row>
    <row r="2064" spans="1:10" x14ac:dyDescent="0.25">
      <c r="A2064" t="str">
        <f>IF(SUM('A4'!S2095:X2095)=6,'Angaben KH-Standort'!$D$25,"")</f>
        <v/>
      </c>
      <c r="B2064" t="str">
        <f>IF(SUM('A4'!S2095:X2095)=6,'Angaben KH-Standort'!$D$26,"")</f>
        <v/>
      </c>
      <c r="C2064" t="str">
        <f>IF(SUM('A4'!S2095:X2095)=6,'Angaben KH-Standort'!$D$12,"")</f>
        <v/>
      </c>
      <c r="D2064" t="str">
        <f>IF(SUM('A4'!S2095:X2095)=6,'A1'!$F$14,"")</f>
        <v/>
      </c>
      <c r="E2064" t="str">
        <f>IF(SUM('A4'!S2095:X2095)=6,'A4'!C2095,"")</f>
        <v/>
      </c>
      <c r="F2064" t="str">
        <f>IF(SUM('A4'!S2095:X2095)=6,'A4'!D2095,"")</f>
        <v/>
      </c>
      <c r="G2064" t="str">
        <f>IF(SUM('A4'!S2095:X2095)=6,'A4'!E2095,"")</f>
        <v/>
      </c>
      <c r="H2064" t="str">
        <f>IF(SUM('A4'!S2095:X2095)=6,'A4'!F2095,"")</f>
        <v/>
      </c>
      <c r="I2064" t="str">
        <f>IF(SUM('A4'!S2095:X2095)=6,'A4'!G2095,"")</f>
        <v/>
      </c>
      <c r="J2064" s="308" t="str">
        <f>IF(SUM('A4'!S2095:X2095)=6,'A4'!H2095,"")</f>
        <v/>
      </c>
    </row>
    <row r="2065" spans="1:10" x14ac:dyDescent="0.25">
      <c r="A2065" t="str">
        <f>IF(SUM('A4'!S2096:X2096)=6,'Angaben KH-Standort'!$D$25,"")</f>
        <v/>
      </c>
      <c r="B2065" t="str">
        <f>IF(SUM('A4'!S2096:X2096)=6,'Angaben KH-Standort'!$D$26,"")</f>
        <v/>
      </c>
      <c r="C2065" t="str">
        <f>IF(SUM('A4'!S2096:X2096)=6,'Angaben KH-Standort'!$D$12,"")</f>
        <v/>
      </c>
      <c r="D2065" t="str">
        <f>IF(SUM('A4'!S2096:X2096)=6,'A1'!$F$14,"")</f>
        <v/>
      </c>
      <c r="E2065" t="str">
        <f>IF(SUM('A4'!S2096:X2096)=6,'A4'!C2096,"")</f>
        <v/>
      </c>
      <c r="F2065" t="str">
        <f>IF(SUM('A4'!S2096:X2096)=6,'A4'!D2096,"")</f>
        <v/>
      </c>
      <c r="G2065" t="str">
        <f>IF(SUM('A4'!S2096:X2096)=6,'A4'!E2096,"")</f>
        <v/>
      </c>
      <c r="H2065" t="str">
        <f>IF(SUM('A4'!S2096:X2096)=6,'A4'!F2096,"")</f>
        <v/>
      </c>
      <c r="I2065" t="str">
        <f>IF(SUM('A4'!S2096:X2096)=6,'A4'!G2096,"")</f>
        <v/>
      </c>
      <c r="J2065" s="308" t="str">
        <f>IF(SUM('A4'!S2096:X2096)=6,'A4'!H2096,"")</f>
        <v/>
      </c>
    </row>
    <row r="2066" spans="1:10" x14ac:dyDescent="0.25">
      <c r="A2066" t="str">
        <f>IF(SUM('A4'!S2097:X2097)=6,'Angaben KH-Standort'!$D$25,"")</f>
        <v/>
      </c>
      <c r="B2066" t="str">
        <f>IF(SUM('A4'!S2097:X2097)=6,'Angaben KH-Standort'!$D$26,"")</f>
        <v/>
      </c>
      <c r="C2066" t="str">
        <f>IF(SUM('A4'!S2097:X2097)=6,'Angaben KH-Standort'!$D$12,"")</f>
        <v/>
      </c>
      <c r="D2066" t="str">
        <f>IF(SUM('A4'!S2097:X2097)=6,'A1'!$F$14,"")</f>
        <v/>
      </c>
      <c r="E2066" t="str">
        <f>IF(SUM('A4'!S2097:X2097)=6,'A4'!C2097,"")</f>
        <v/>
      </c>
      <c r="F2066" t="str">
        <f>IF(SUM('A4'!S2097:X2097)=6,'A4'!D2097,"")</f>
        <v/>
      </c>
      <c r="G2066" t="str">
        <f>IF(SUM('A4'!S2097:X2097)=6,'A4'!E2097,"")</f>
        <v/>
      </c>
      <c r="H2066" t="str">
        <f>IF(SUM('A4'!S2097:X2097)=6,'A4'!F2097,"")</f>
        <v/>
      </c>
      <c r="I2066" t="str">
        <f>IF(SUM('A4'!S2097:X2097)=6,'A4'!G2097,"")</f>
        <v/>
      </c>
      <c r="J2066" s="308" t="str">
        <f>IF(SUM('A4'!S2097:X2097)=6,'A4'!H2097,"")</f>
        <v/>
      </c>
    </row>
    <row r="2067" spans="1:10" x14ac:dyDescent="0.25">
      <c r="A2067" t="str">
        <f>IF(SUM('A4'!S2098:X2098)=6,'Angaben KH-Standort'!$D$25,"")</f>
        <v/>
      </c>
      <c r="B2067" t="str">
        <f>IF(SUM('A4'!S2098:X2098)=6,'Angaben KH-Standort'!$D$26,"")</f>
        <v/>
      </c>
      <c r="C2067" t="str">
        <f>IF(SUM('A4'!S2098:X2098)=6,'Angaben KH-Standort'!$D$12,"")</f>
        <v/>
      </c>
      <c r="D2067" t="str">
        <f>IF(SUM('A4'!S2098:X2098)=6,'A1'!$F$14,"")</f>
        <v/>
      </c>
      <c r="E2067" t="str">
        <f>IF(SUM('A4'!S2098:X2098)=6,'A4'!C2098,"")</f>
        <v/>
      </c>
      <c r="F2067" t="str">
        <f>IF(SUM('A4'!S2098:X2098)=6,'A4'!D2098,"")</f>
        <v/>
      </c>
      <c r="G2067" t="str">
        <f>IF(SUM('A4'!S2098:X2098)=6,'A4'!E2098,"")</f>
        <v/>
      </c>
      <c r="H2067" t="str">
        <f>IF(SUM('A4'!S2098:X2098)=6,'A4'!F2098,"")</f>
        <v/>
      </c>
      <c r="I2067" t="str">
        <f>IF(SUM('A4'!S2098:X2098)=6,'A4'!G2098,"")</f>
        <v/>
      </c>
      <c r="J2067" s="308" t="str">
        <f>IF(SUM('A4'!S2098:X2098)=6,'A4'!H2098,"")</f>
        <v/>
      </c>
    </row>
    <row r="2068" spans="1:10" x14ac:dyDescent="0.25">
      <c r="A2068" t="str">
        <f>IF(SUM('A4'!S2099:X2099)=6,'Angaben KH-Standort'!$D$25,"")</f>
        <v/>
      </c>
      <c r="B2068" t="str">
        <f>IF(SUM('A4'!S2099:X2099)=6,'Angaben KH-Standort'!$D$26,"")</f>
        <v/>
      </c>
      <c r="C2068" t="str">
        <f>IF(SUM('A4'!S2099:X2099)=6,'Angaben KH-Standort'!$D$12,"")</f>
        <v/>
      </c>
      <c r="D2068" t="str">
        <f>IF(SUM('A4'!S2099:X2099)=6,'A1'!$F$14,"")</f>
        <v/>
      </c>
      <c r="E2068" t="str">
        <f>IF(SUM('A4'!S2099:X2099)=6,'A4'!C2099,"")</f>
        <v/>
      </c>
      <c r="F2068" t="str">
        <f>IF(SUM('A4'!S2099:X2099)=6,'A4'!D2099,"")</f>
        <v/>
      </c>
      <c r="G2068" t="str">
        <f>IF(SUM('A4'!S2099:X2099)=6,'A4'!E2099,"")</f>
        <v/>
      </c>
      <c r="H2068" t="str">
        <f>IF(SUM('A4'!S2099:X2099)=6,'A4'!F2099,"")</f>
        <v/>
      </c>
      <c r="I2068" t="str">
        <f>IF(SUM('A4'!S2099:X2099)=6,'A4'!G2099,"")</f>
        <v/>
      </c>
      <c r="J2068" s="308" t="str">
        <f>IF(SUM('A4'!S2099:X2099)=6,'A4'!H2099,"")</f>
        <v/>
      </c>
    </row>
    <row r="2069" spans="1:10" x14ac:dyDescent="0.25">
      <c r="A2069" t="str">
        <f>IF(SUM('A4'!S2100:X2100)=6,'Angaben KH-Standort'!$D$25,"")</f>
        <v/>
      </c>
      <c r="B2069" t="str">
        <f>IF(SUM('A4'!S2100:X2100)=6,'Angaben KH-Standort'!$D$26,"")</f>
        <v/>
      </c>
      <c r="C2069" t="str">
        <f>IF(SUM('A4'!S2100:X2100)=6,'Angaben KH-Standort'!$D$12,"")</f>
        <v/>
      </c>
      <c r="D2069" t="str">
        <f>IF(SUM('A4'!S2100:X2100)=6,'A1'!$F$14,"")</f>
        <v/>
      </c>
      <c r="E2069" t="str">
        <f>IF(SUM('A4'!S2100:X2100)=6,'A4'!C2100,"")</f>
        <v/>
      </c>
      <c r="F2069" t="str">
        <f>IF(SUM('A4'!S2100:X2100)=6,'A4'!D2100,"")</f>
        <v/>
      </c>
      <c r="G2069" t="str">
        <f>IF(SUM('A4'!S2100:X2100)=6,'A4'!E2100,"")</f>
        <v/>
      </c>
      <c r="H2069" t="str">
        <f>IF(SUM('A4'!S2100:X2100)=6,'A4'!F2100,"")</f>
        <v/>
      </c>
      <c r="I2069" t="str">
        <f>IF(SUM('A4'!S2100:X2100)=6,'A4'!G2100,"")</f>
        <v/>
      </c>
      <c r="J2069" s="308" t="str">
        <f>IF(SUM('A4'!S2100:X2100)=6,'A4'!H2100,"")</f>
        <v/>
      </c>
    </row>
    <row r="2070" spans="1:10" x14ac:dyDescent="0.25">
      <c r="A2070" t="str">
        <f>IF(SUM('A4'!S2101:X2101)=6,'Angaben KH-Standort'!$D$25,"")</f>
        <v/>
      </c>
      <c r="B2070" t="str">
        <f>IF(SUM('A4'!S2101:X2101)=6,'Angaben KH-Standort'!$D$26,"")</f>
        <v/>
      </c>
      <c r="C2070" t="str">
        <f>IF(SUM('A4'!S2101:X2101)=6,'Angaben KH-Standort'!$D$12,"")</f>
        <v/>
      </c>
      <c r="D2070" t="str">
        <f>IF(SUM('A4'!S2101:X2101)=6,'A1'!$F$14,"")</f>
        <v/>
      </c>
      <c r="E2070" t="str">
        <f>IF(SUM('A4'!S2101:X2101)=6,'A4'!C2101,"")</f>
        <v/>
      </c>
      <c r="F2070" t="str">
        <f>IF(SUM('A4'!S2101:X2101)=6,'A4'!D2101,"")</f>
        <v/>
      </c>
      <c r="G2070" t="str">
        <f>IF(SUM('A4'!S2101:X2101)=6,'A4'!E2101,"")</f>
        <v/>
      </c>
      <c r="H2070" t="str">
        <f>IF(SUM('A4'!S2101:X2101)=6,'A4'!F2101,"")</f>
        <v/>
      </c>
      <c r="I2070" t="str">
        <f>IF(SUM('A4'!S2101:X2101)=6,'A4'!G2101,"")</f>
        <v/>
      </c>
      <c r="J2070" s="308" t="str">
        <f>IF(SUM('A4'!S2101:X2101)=6,'A4'!H2101,"")</f>
        <v/>
      </c>
    </row>
    <row r="2071" spans="1:10" x14ac:dyDescent="0.25">
      <c r="A2071" t="str">
        <f>IF(SUM('A4'!S2102:X2102)=6,'Angaben KH-Standort'!$D$25,"")</f>
        <v/>
      </c>
      <c r="B2071" t="str">
        <f>IF(SUM('A4'!S2102:X2102)=6,'Angaben KH-Standort'!$D$26,"")</f>
        <v/>
      </c>
      <c r="C2071" t="str">
        <f>IF(SUM('A4'!S2102:X2102)=6,'Angaben KH-Standort'!$D$12,"")</f>
        <v/>
      </c>
      <c r="D2071" t="str">
        <f>IF(SUM('A4'!S2102:X2102)=6,'A1'!$F$14,"")</f>
        <v/>
      </c>
      <c r="E2071" t="str">
        <f>IF(SUM('A4'!S2102:X2102)=6,'A4'!C2102,"")</f>
        <v/>
      </c>
      <c r="F2071" t="str">
        <f>IF(SUM('A4'!S2102:X2102)=6,'A4'!D2102,"")</f>
        <v/>
      </c>
      <c r="G2071" t="str">
        <f>IF(SUM('A4'!S2102:X2102)=6,'A4'!E2102,"")</f>
        <v/>
      </c>
      <c r="H2071" t="str">
        <f>IF(SUM('A4'!S2102:X2102)=6,'A4'!F2102,"")</f>
        <v/>
      </c>
      <c r="I2071" t="str">
        <f>IF(SUM('A4'!S2102:X2102)=6,'A4'!G2102,"")</f>
        <v/>
      </c>
      <c r="J2071" s="308" t="str">
        <f>IF(SUM('A4'!S2102:X2102)=6,'A4'!H2102,"")</f>
        <v/>
      </c>
    </row>
    <row r="2072" spans="1:10" x14ac:dyDescent="0.25">
      <c r="A2072" t="str">
        <f>IF(SUM('A4'!S2103:X2103)=6,'Angaben KH-Standort'!$D$25,"")</f>
        <v/>
      </c>
      <c r="B2072" t="str">
        <f>IF(SUM('A4'!S2103:X2103)=6,'Angaben KH-Standort'!$D$26,"")</f>
        <v/>
      </c>
      <c r="C2072" t="str">
        <f>IF(SUM('A4'!S2103:X2103)=6,'Angaben KH-Standort'!$D$12,"")</f>
        <v/>
      </c>
      <c r="D2072" t="str">
        <f>IF(SUM('A4'!S2103:X2103)=6,'A1'!$F$14,"")</f>
        <v/>
      </c>
      <c r="E2072" t="str">
        <f>IF(SUM('A4'!S2103:X2103)=6,'A4'!C2103,"")</f>
        <v/>
      </c>
      <c r="F2072" t="str">
        <f>IF(SUM('A4'!S2103:X2103)=6,'A4'!D2103,"")</f>
        <v/>
      </c>
      <c r="G2072" t="str">
        <f>IF(SUM('A4'!S2103:X2103)=6,'A4'!E2103,"")</f>
        <v/>
      </c>
      <c r="H2072" t="str">
        <f>IF(SUM('A4'!S2103:X2103)=6,'A4'!F2103,"")</f>
        <v/>
      </c>
      <c r="I2072" t="str">
        <f>IF(SUM('A4'!S2103:X2103)=6,'A4'!G2103,"")</f>
        <v/>
      </c>
      <c r="J2072" s="308" t="str">
        <f>IF(SUM('A4'!S2103:X2103)=6,'A4'!H2103,"")</f>
        <v/>
      </c>
    </row>
    <row r="2073" spans="1:10" x14ac:dyDescent="0.25">
      <c r="A2073" t="str">
        <f>IF(SUM('A4'!S2104:X2104)=6,'Angaben KH-Standort'!$D$25,"")</f>
        <v/>
      </c>
      <c r="B2073" t="str">
        <f>IF(SUM('A4'!S2104:X2104)=6,'Angaben KH-Standort'!$D$26,"")</f>
        <v/>
      </c>
      <c r="C2073" t="str">
        <f>IF(SUM('A4'!S2104:X2104)=6,'Angaben KH-Standort'!$D$12,"")</f>
        <v/>
      </c>
      <c r="D2073" t="str">
        <f>IF(SUM('A4'!S2104:X2104)=6,'A1'!$F$14,"")</f>
        <v/>
      </c>
      <c r="E2073" t="str">
        <f>IF(SUM('A4'!S2104:X2104)=6,'A4'!C2104,"")</f>
        <v/>
      </c>
      <c r="F2073" t="str">
        <f>IF(SUM('A4'!S2104:X2104)=6,'A4'!D2104,"")</f>
        <v/>
      </c>
      <c r="G2073" t="str">
        <f>IF(SUM('A4'!S2104:X2104)=6,'A4'!E2104,"")</f>
        <v/>
      </c>
      <c r="H2073" t="str">
        <f>IF(SUM('A4'!S2104:X2104)=6,'A4'!F2104,"")</f>
        <v/>
      </c>
      <c r="I2073" t="str">
        <f>IF(SUM('A4'!S2104:X2104)=6,'A4'!G2104,"")</f>
        <v/>
      </c>
      <c r="J2073" s="308" t="str">
        <f>IF(SUM('A4'!S2104:X2104)=6,'A4'!H2104,"")</f>
        <v/>
      </c>
    </row>
    <row r="2074" spans="1:10" x14ac:dyDescent="0.25">
      <c r="A2074" t="str">
        <f>IF(SUM('A4'!S2105:X2105)=6,'Angaben KH-Standort'!$D$25,"")</f>
        <v/>
      </c>
      <c r="B2074" t="str">
        <f>IF(SUM('A4'!S2105:X2105)=6,'Angaben KH-Standort'!$D$26,"")</f>
        <v/>
      </c>
      <c r="C2074" t="str">
        <f>IF(SUM('A4'!S2105:X2105)=6,'Angaben KH-Standort'!$D$12,"")</f>
        <v/>
      </c>
      <c r="D2074" t="str">
        <f>IF(SUM('A4'!S2105:X2105)=6,'A1'!$F$14,"")</f>
        <v/>
      </c>
      <c r="E2074" t="str">
        <f>IF(SUM('A4'!S2105:X2105)=6,'A4'!C2105,"")</f>
        <v/>
      </c>
      <c r="F2074" t="str">
        <f>IF(SUM('A4'!S2105:X2105)=6,'A4'!D2105,"")</f>
        <v/>
      </c>
      <c r="G2074" t="str">
        <f>IF(SUM('A4'!S2105:X2105)=6,'A4'!E2105,"")</f>
        <v/>
      </c>
      <c r="H2074" t="str">
        <f>IF(SUM('A4'!S2105:X2105)=6,'A4'!F2105,"")</f>
        <v/>
      </c>
      <c r="I2074" t="str">
        <f>IF(SUM('A4'!S2105:X2105)=6,'A4'!G2105,"")</f>
        <v/>
      </c>
      <c r="J2074" s="308" t="str">
        <f>IF(SUM('A4'!S2105:X2105)=6,'A4'!H2105,"")</f>
        <v/>
      </c>
    </row>
    <row r="2075" spans="1:10" x14ac:dyDescent="0.25">
      <c r="A2075" t="str">
        <f>IF(SUM('A4'!S2106:X2106)=6,'Angaben KH-Standort'!$D$25,"")</f>
        <v/>
      </c>
      <c r="B2075" t="str">
        <f>IF(SUM('A4'!S2106:X2106)=6,'Angaben KH-Standort'!$D$26,"")</f>
        <v/>
      </c>
      <c r="C2075" t="str">
        <f>IF(SUM('A4'!S2106:X2106)=6,'Angaben KH-Standort'!$D$12,"")</f>
        <v/>
      </c>
      <c r="D2075" t="str">
        <f>IF(SUM('A4'!S2106:X2106)=6,'A1'!$F$14,"")</f>
        <v/>
      </c>
      <c r="E2075" t="str">
        <f>IF(SUM('A4'!S2106:X2106)=6,'A4'!C2106,"")</f>
        <v/>
      </c>
      <c r="F2075" t="str">
        <f>IF(SUM('A4'!S2106:X2106)=6,'A4'!D2106,"")</f>
        <v/>
      </c>
      <c r="G2075" t="str">
        <f>IF(SUM('A4'!S2106:X2106)=6,'A4'!E2106,"")</f>
        <v/>
      </c>
      <c r="H2075" t="str">
        <f>IF(SUM('A4'!S2106:X2106)=6,'A4'!F2106,"")</f>
        <v/>
      </c>
      <c r="I2075" t="str">
        <f>IF(SUM('A4'!S2106:X2106)=6,'A4'!G2106,"")</f>
        <v/>
      </c>
      <c r="J2075" s="308" t="str">
        <f>IF(SUM('A4'!S2106:X2106)=6,'A4'!H2106,"")</f>
        <v/>
      </c>
    </row>
    <row r="2076" spans="1:10" x14ac:dyDescent="0.25">
      <c r="A2076" t="str">
        <f>IF(SUM('A4'!S2107:X2107)=6,'Angaben KH-Standort'!$D$25,"")</f>
        <v/>
      </c>
      <c r="B2076" t="str">
        <f>IF(SUM('A4'!S2107:X2107)=6,'Angaben KH-Standort'!$D$26,"")</f>
        <v/>
      </c>
      <c r="C2076" t="str">
        <f>IF(SUM('A4'!S2107:X2107)=6,'Angaben KH-Standort'!$D$12,"")</f>
        <v/>
      </c>
      <c r="D2076" t="str">
        <f>IF(SUM('A4'!S2107:X2107)=6,'A1'!$F$14,"")</f>
        <v/>
      </c>
      <c r="E2076" t="str">
        <f>IF(SUM('A4'!S2107:X2107)=6,'A4'!C2107,"")</f>
        <v/>
      </c>
      <c r="F2076" t="str">
        <f>IF(SUM('A4'!S2107:X2107)=6,'A4'!D2107,"")</f>
        <v/>
      </c>
      <c r="G2076" t="str">
        <f>IF(SUM('A4'!S2107:X2107)=6,'A4'!E2107,"")</f>
        <v/>
      </c>
      <c r="H2076" t="str">
        <f>IF(SUM('A4'!S2107:X2107)=6,'A4'!F2107,"")</f>
        <v/>
      </c>
      <c r="I2076" t="str">
        <f>IF(SUM('A4'!S2107:X2107)=6,'A4'!G2107,"")</f>
        <v/>
      </c>
      <c r="J2076" s="308" t="str">
        <f>IF(SUM('A4'!S2107:X2107)=6,'A4'!H2107,"")</f>
        <v/>
      </c>
    </row>
    <row r="2077" spans="1:10" x14ac:dyDescent="0.25">
      <c r="A2077" t="str">
        <f>IF(SUM('A4'!S2108:X2108)=6,'Angaben KH-Standort'!$D$25,"")</f>
        <v/>
      </c>
      <c r="B2077" t="str">
        <f>IF(SUM('A4'!S2108:X2108)=6,'Angaben KH-Standort'!$D$26,"")</f>
        <v/>
      </c>
      <c r="C2077" t="str">
        <f>IF(SUM('A4'!S2108:X2108)=6,'Angaben KH-Standort'!$D$12,"")</f>
        <v/>
      </c>
      <c r="D2077" t="str">
        <f>IF(SUM('A4'!S2108:X2108)=6,'A1'!$F$14,"")</f>
        <v/>
      </c>
      <c r="E2077" t="str">
        <f>IF(SUM('A4'!S2108:X2108)=6,'A4'!C2108,"")</f>
        <v/>
      </c>
      <c r="F2077" t="str">
        <f>IF(SUM('A4'!S2108:X2108)=6,'A4'!D2108,"")</f>
        <v/>
      </c>
      <c r="G2077" t="str">
        <f>IF(SUM('A4'!S2108:X2108)=6,'A4'!E2108,"")</f>
        <v/>
      </c>
      <c r="H2077" t="str">
        <f>IF(SUM('A4'!S2108:X2108)=6,'A4'!F2108,"")</f>
        <v/>
      </c>
      <c r="I2077" t="str">
        <f>IF(SUM('A4'!S2108:X2108)=6,'A4'!G2108,"")</f>
        <v/>
      </c>
      <c r="J2077" s="308" t="str">
        <f>IF(SUM('A4'!S2108:X2108)=6,'A4'!H2108,"")</f>
        <v/>
      </c>
    </row>
    <row r="2078" spans="1:10" x14ac:dyDescent="0.25">
      <c r="A2078" t="str">
        <f>IF(SUM('A4'!S2109:X2109)=6,'Angaben KH-Standort'!$D$25,"")</f>
        <v/>
      </c>
      <c r="B2078" t="str">
        <f>IF(SUM('A4'!S2109:X2109)=6,'Angaben KH-Standort'!$D$26,"")</f>
        <v/>
      </c>
      <c r="C2078" t="str">
        <f>IF(SUM('A4'!S2109:X2109)=6,'Angaben KH-Standort'!$D$12,"")</f>
        <v/>
      </c>
      <c r="D2078" t="str">
        <f>IF(SUM('A4'!S2109:X2109)=6,'A1'!$F$14,"")</f>
        <v/>
      </c>
      <c r="E2078" t="str">
        <f>IF(SUM('A4'!S2109:X2109)=6,'A4'!C2109,"")</f>
        <v/>
      </c>
      <c r="F2078" t="str">
        <f>IF(SUM('A4'!S2109:X2109)=6,'A4'!D2109,"")</f>
        <v/>
      </c>
      <c r="G2078" t="str">
        <f>IF(SUM('A4'!S2109:X2109)=6,'A4'!E2109,"")</f>
        <v/>
      </c>
      <c r="H2078" t="str">
        <f>IF(SUM('A4'!S2109:X2109)=6,'A4'!F2109,"")</f>
        <v/>
      </c>
      <c r="I2078" t="str">
        <f>IF(SUM('A4'!S2109:X2109)=6,'A4'!G2109,"")</f>
        <v/>
      </c>
      <c r="J2078" s="308" t="str">
        <f>IF(SUM('A4'!S2109:X2109)=6,'A4'!H2109,"")</f>
        <v/>
      </c>
    </row>
    <row r="2079" spans="1:10" x14ac:dyDescent="0.25">
      <c r="A2079" t="str">
        <f>IF(SUM('A4'!S2110:X2110)=6,'Angaben KH-Standort'!$D$25,"")</f>
        <v/>
      </c>
      <c r="B2079" t="str">
        <f>IF(SUM('A4'!S2110:X2110)=6,'Angaben KH-Standort'!$D$26,"")</f>
        <v/>
      </c>
      <c r="C2079" t="str">
        <f>IF(SUM('A4'!S2110:X2110)=6,'Angaben KH-Standort'!$D$12,"")</f>
        <v/>
      </c>
      <c r="D2079" t="str">
        <f>IF(SUM('A4'!S2110:X2110)=6,'A1'!$F$14,"")</f>
        <v/>
      </c>
      <c r="E2079" t="str">
        <f>IF(SUM('A4'!S2110:X2110)=6,'A4'!C2110,"")</f>
        <v/>
      </c>
      <c r="F2079" t="str">
        <f>IF(SUM('A4'!S2110:X2110)=6,'A4'!D2110,"")</f>
        <v/>
      </c>
      <c r="G2079" t="str">
        <f>IF(SUM('A4'!S2110:X2110)=6,'A4'!E2110,"")</f>
        <v/>
      </c>
      <c r="H2079" t="str">
        <f>IF(SUM('A4'!S2110:X2110)=6,'A4'!F2110,"")</f>
        <v/>
      </c>
      <c r="I2079" t="str">
        <f>IF(SUM('A4'!S2110:X2110)=6,'A4'!G2110,"")</f>
        <v/>
      </c>
      <c r="J2079" s="308" t="str">
        <f>IF(SUM('A4'!S2110:X2110)=6,'A4'!H2110,"")</f>
        <v/>
      </c>
    </row>
    <row r="2080" spans="1:10" x14ac:dyDescent="0.25">
      <c r="A2080" t="str">
        <f>IF(SUM('A4'!S2111:X2111)=6,'Angaben KH-Standort'!$D$25,"")</f>
        <v/>
      </c>
      <c r="B2080" t="str">
        <f>IF(SUM('A4'!S2111:X2111)=6,'Angaben KH-Standort'!$D$26,"")</f>
        <v/>
      </c>
      <c r="C2080" t="str">
        <f>IF(SUM('A4'!S2111:X2111)=6,'Angaben KH-Standort'!$D$12,"")</f>
        <v/>
      </c>
      <c r="D2080" t="str">
        <f>IF(SUM('A4'!S2111:X2111)=6,'A1'!$F$14,"")</f>
        <v/>
      </c>
      <c r="E2080" t="str">
        <f>IF(SUM('A4'!S2111:X2111)=6,'A4'!C2111,"")</f>
        <v/>
      </c>
      <c r="F2080" t="str">
        <f>IF(SUM('A4'!S2111:X2111)=6,'A4'!D2111,"")</f>
        <v/>
      </c>
      <c r="G2080" t="str">
        <f>IF(SUM('A4'!S2111:X2111)=6,'A4'!E2111,"")</f>
        <v/>
      </c>
      <c r="H2080" t="str">
        <f>IF(SUM('A4'!S2111:X2111)=6,'A4'!F2111,"")</f>
        <v/>
      </c>
      <c r="I2080" t="str">
        <f>IF(SUM('A4'!S2111:X2111)=6,'A4'!G2111,"")</f>
        <v/>
      </c>
      <c r="J2080" s="308" t="str">
        <f>IF(SUM('A4'!S2111:X2111)=6,'A4'!H2111,"")</f>
        <v/>
      </c>
    </row>
    <row r="2081" spans="1:10" x14ac:dyDescent="0.25">
      <c r="A2081" t="str">
        <f>IF(SUM('A4'!S2112:X2112)=6,'Angaben KH-Standort'!$D$25,"")</f>
        <v/>
      </c>
      <c r="B2081" t="str">
        <f>IF(SUM('A4'!S2112:X2112)=6,'Angaben KH-Standort'!$D$26,"")</f>
        <v/>
      </c>
      <c r="C2081" t="str">
        <f>IF(SUM('A4'!S2112:X2112)=6,'Angaben KH-Standort'!$D$12,"")</f>
        <v/>
      </c>
      <c r="D2081" t="str">
        <f>IF(SUM('A4'!S2112:X2112)=6,'A1'!$F$14,"")</f>
        <v/>
      </c>
      <c r="E2081" t="str">
        <f>IF(SUM('A4'!S2112:X2112)=6,'A4'!C2112,"")</f>
        <v/>
      </c>
      <c r="F2081" t="str">
        <f>IF(SUM('A4'!S2112:X2112)=6,'A4'!D2112,"")</f>
        <v/>
      </c>
      <c r="G2081" t="str">
        <f>IF(SUM('A4'!S2112:X2112)=6,'A4'!E2112,"")</f>
        <v/>
      </c>
      <c r="H2081" t="str">
        <f>IF(SUM('A4'!S2112:X2112)=6,'A4'!F2112,"")</f>
        <v/>
      </c>
      <c r="I2081" t="str">
        <f>IF(SUM('A4'!S2112:X2112)=6,'A4'!G2112,"")</f>
        <v/>
      </c>
      <c r="J2081" s="308" t="str">
        <f>IF(SUM('A4'!S2112:X2112)=6,'A4'!H2112,"")</f>
        <v/>
      </c>
    </row>
    <row r="2082" spans="1:10" x14ac:dyDescent="0.25">
      <c r="A2082" t="str">
        <f>IF(SUM('A4'!S2113:X2113)=6,'Angaben KH-Standort'!$D$25,"")</f>
        <v/>
      </c>
      <c r="B2082" t="str">
        <f>IF(SUM('A4'!S2113:X2113)=6,'Angaben KH-Standort'!$D$26,"")</f>
        <v/>
      </c>
      <c r="C2082" t="str">
        <f>IF(SUM('A4'!S2113:X2113)=6,'Angaben KH-Standort'!$D$12,"")</f>
        <v/>
      </c>
      <c r="D2082" t="str">
        <f>IF(SUM('A4'!S2113:X2113)=6,'A1'!$F$14,"")</f>
        <v/>
      </c>
      <c r="E2082" t="str">
        <f>IF(SUM('A4'!S2113:X2113)=6,'A4'!C2113,"")</f>
        <v/>
      </c>
      <c r="F2082" t="str">
        <f>IF(SUM('A4'!S2113:X2113)=6,'A4'!D2113,"")</f>
        <v/>
      </c>
      <c r="G2082" t="str">
        <f>IF(SUM('A4'!S2113:X2113)=6,'A4'!E2113,"")</f>
        <v/>
      </c>
      <c r="H2082" t="str">
        <f>IF(SUM('A4'!S2113:X2113)=6,'A4'!F2113,"")</f>
        <v/>
      </c>
      <c r="I2082" t="str">
        <f>IF(SUM('A4'!S2113:X2113)=6,'A4'!G2113,"")</f>
        <v/>
      </c>
      <c r="J2082" s="308" t="str">
        <f>IF(SUM('A4'!S2113:X2113)=6,'A4'!H2113,"")</f>
        <v/>
      </c>
    </row>
    <row r="2083" spans="1:10" x14ac:dyDescent="0.25">
      <c r="A2083" t="str">
        <f>IF(SUM('A4'!S2114:X2114)=6,'Angaben KH-Standort'!$D$25,"")</f>
        <v/>
      </c>
      <c r="B2083" t="str">
        <f>IF(SUM('A4'!S2114:X2114)=6,'Angaben KH-Standort'!$D$26,"")</f>
        <v/>
      </c>
      <c r="C2083" t="str">
        <f>IF(SUM('A4'!S2114:X2114)=6,'Angaben KH-Standort'!$D$12,"")</f>
        <v/>
      </c>
      <c r="D2083" t="str">
        <f>IF(SUM('A4'!S2114:X2114)=6,'A1'!$F$14,"")</f>
        <v/>
      </c>
      <c r="E2083" t="str">
        <f>IF(SUM('A4'!S2114:X2114)=6,'A4'!C2114,"")</f>
        <v/>
      </c>
      <c r="F2083" t="str">
        <f>IF(SUM('A4'!S2114:X2114)=6,'A4'!D2114,"")</f>
        <v/>
      </c>
      <c r="G2083" t="str">
        <f>IF(SUM('A4'!S2114:X2114)=6,'A4'!E2114,"")</f>
        <v/>
      </c>
      <c r="H2083" t="str">
        <f>IF(SUM('A4'!S2114:X2114)=6,'A4'!F2114,"")</f>
        <v/>
      </c>
      <c r="I2083" t="str">
        <f>IF(SUM('A4'!S2114:X2114)=6,'A4'!G2114,"")</f>
        <v/>
      </c>
      <c r="J2083" s="308" t="str">
        <f>IF(SUM('A4'!S2114:X2114)=6,'A4'!H2114,"")</f>
        <v/>
      </c>
    </row>
    <row r="2084" spans="1:10" x14ac:dyDescent="0.25">
      <c r="A2084" t="str">
        <f>IF(SUM('A4'!S2115:X2115)=6,'Angaben KH-Standort'!$D$25,"")</f>
        <v/>
      </c>
      <c r="B2084" t="str">
        <f>IF(SUM('A4'!S2115:X2115)=6,'Angaben KH-Standort'!$D$26,"")</f>
        <v/>
      </c>
      <c r="C2084" t="str">
        <f>IF(SUM('A4'!S2115:X2115)=6,'Angaben KH-Standort'!$D$12,"")</f>
        <v/>
      </c>
      <c r="D2084" t="str">
        <f>IF(SUM('A4'!S2115:X2115)=6,'A1'!$F$14,"")</f>
        <v/>
      </c>
      <c r="E2084" t="str">
        <f>IF(SUM('A4'!S2115:X2115)=6,'A4'!C2115,"")</f>
        <v/>
      </c>
      <c r="F2084" t="str">
        <f>IF(SUM('A4'!S2115:X2115)=6,'A4'!D2115,"")</f>
        <v/>
      </c>
      <c r="G2084" t="str">
        <f>IF(SUM('A4'!S2115:X2115)=6,'A4'!E2115,"")</f>
        <v/>
      </c>
      <c r="H2084" t="str">
        <f>IF(SUM('A4'!S2115:X2115)=6,'A4'!F2115,"")</f>
        <v/>
      </c>
      <c r="I2084" t="str">
        <f>IF(SUM('A4'!S2115:X2115)=6,'A4'!G2115,"")</f>
        <v/>
      </c>
      <c r="J2084" s="308" t="str">
        <f>IF(SUM('A4'!S2115:X2115)=6,'A4'!H2115,"")</f>
        <v/>
      </c>
    </row>
    <row r="2085" spans="1:10" x14ac:dyDescent="0.25">
      <c r="A2085" t="str">
        <f>IF(SUM('A4'!S2116:X2116)=6,'Angaben KH-Standort'!$D$25,"")</f>
        <v/>
      </c>
      <c r="B2085" t="str">
        <f>IF(SUM('A4'!S2116:X2116)=6,'Angaben KH-Standort'!$D$26,"")</f>
        <v/>
      </c>
      <c r="C2085" t="str">
        <f>IF(SUM('A4'!S2116:X2116)=6,'Angaben KH-Standort'!$D$12,"")</f>
        <v/>
      </c>
      <c r="D2085" t="str">
        <f>IF(SUM('A4'!S2116:X2116)=6,'A1'!$F$14,"")</f>
        <v/>
      </c>
      <c r="E2085" t="str">
        <f>IF(SUM('A4'!S2116:X2116)=6,'A4'!C2116,"")</f>
        <v/>
      </c>
      <c r="F2085" t="str">
        <f>IF(SUM('A4'!S2116:X2116)=6,'A4'!D2116,"")</f>
        <v/>
      </c>
      <c r="G2085" t="str">
        <f>IF(SUM('A4'!S2116:X2116)=6,'A4'!E2116,"")</f>
        <v/>
      </c>
      <c r="H2085" t="str">
        <f>IF(SUM('A4'!S2116:X2116)=6,'A4'!F2116,"")</f>
        <v/>
      </c>
      <c r="I2085" t="str">
        <f>IF(SUM('A4'!S2116:X2116)=6,'A4'!G2116,"")</f>
        <v/>
      </c>
      <c r="J2085" s="308" t="str">
        <f>IF(SUM('A4'!S2116:X2116)=6,'A4'!H2116,"")</f>
        <v/>
      </c>
    </row>
    <row r="2086" spans="1:10" x14ac:dyDescent="0.25">
      <c r="A2086" t="str">
        <f>IF(SUM('A4'!S2117:X2117)=6,'Angaben KH-Standort'!$D$25,"")</f>
        <v/>
      </c>
      <c r="B2086" t="str">
        <f>IF(SUM('A4'!S2117:X2117)=6,'Angaben KH-Standort'!$D$26,"")</f>
        <v/>
      </c>
      <c r="C2086" t="str">
        <f>IF(SUM('A4'!S2117:X2117)=6,'Angaben KH-Standort'!$D$12,"")</f>
        <v/>
      </c>
      <c r="D2086" t="str">
        <f>IF(SUM('A4'!S2117:X2117)=6,'A1'!$F$14,"")</f>
        <v/>
      </c>
      <c r="E2086" t="str">
        <f>IF(SUM('A4'!S2117:X2117)=6,'A4'!C2117,"")</f>
        <v/>
      </c>
      <c r="F2086" t="str">
        <f>IF(SUM('A4'!S2117:X2117)=6,'A4'!D2117,"")</f>
        <v/>
      </c>
      <c r="G2086" t="str">
        <f>IF(SUM('A4'!S2117:X2117)=6,'A4'!E2117,"")</f>
        <v/>
      </c>
      <c r="H2086" t="str">
        <f>IF(SUM('A4'!S2117:X2117)=6,'A4'!F2117,"")</f>
        <v/>
      </c>
      <c r="I2086" t="str">
        <f>IF(SUM('A4'!S2117:X2117)=6,'A4'!G2117,"")</f>
        <v/>
      </c>
      <c r="J2086" s="308" t="str">
        <f>IF(SUM('A4'!S2117:X2117)=6,'A4'!H2117,"")</f>
        <v/>
      </c>
    </row>
    <row r="2087" spans="1:10" x14ac:dyDescent="0.25">
      <c r="A2087" t="str">
        <f>IF(SUM('A4'!S2118:X2118)=6,'Angaben KH-Standort'!$D$25,"")</f>
        <v/>
      </c>
      <c r="B2087" t="str">
        <f>IF(SUM('A4'!S2118:X2118)=6,'Angaben KH-Standort'!$D$26,"")</f>
        <v/>
      </c>
      <c r="C2087" t="str">
        <f>IF(SUM('A4'!S2118:X2118)=6,'Angaben KH-Standort'!$D$12,"")</f>
        <v/>
      </c>
      <c r="D2087" t="str">
        <f>IF(SUM('A4'!S2118:X2118)=6,'A1'!$F$14,"")</f>
        <v/>
      </c>
      <c r="E2087" t="str">
        <f>IF(SUM('A4'!S2118:X2118)=6,'A4'!C2118,"")</f>
        <v/>
      </c>
      <c r="F2087" t="str">
        <f>IF(SUM('A4'!S2118:X2118)=6,'A4'!D2118,"")</f>
        <v/>
      </c>
      <c r="G2087" t="str">
        <f>IF(SUM('A4'!S2118:X2118)=6,'A4'!E2118,"")</f>
        <v/>
      </c>
      <c r="H2087" t="str">
        <f>IF(SUM('A4'!S2118:X2118)=6,'A4'!F2118,"")</f>
        <v/>
      </c>
      <c r="I2087" t="str">
        <f>IF(SUM('A4'!S2118:X2118)=6,'A4'!G2118,"")</f>
        <v/>
      </c>
      <c r="J2087" s="308" t="str">
        <f>IF(SUM('A4'!S2118:X2118)=6,'A4'!H2118,"")</f>
        <v/>
      </c>
    </row>
    <row r="2088" spans="1:10" x14ac:dyDescent="0.25">
      <c r="A2088" t="str">
        <f>IF(SUM('A4'!S2119:X2119)=6,'Angaben KH-Standort'!$D$25,"")</f>
        <v/>
      </c>
      <c r="B2088" t="str">
        <f>IF(SUM('A4'!S2119:X2119)=6,'Angaben KH-Standort'!$D$26,"")</f>
        <v/>
      </c>
      <c r="C2088" t="str">
        <f>IF(SUM('A4'!S2119:X2119)=6,'Angaben KH-Standort'!$D$12,"")</f>
        <v/>
      </c>
      <c r="D2088" t="str">
        <f>IF(SUM('A4'!S2119:X2119)=6,'A1'!$F$14,"")</f>
        <v/>
      </c>
      <c r="E2088" t="str">
        <f>IF(SUM('A4'!S2119:X2119)=6,'A4'!C2119,"")</f>
        <v/>
      </c>
      <c r="F2088" t="str">
        <f>IF(SUM('A4'!S2119:X2119)=6,'A4'!D2119,"")</f>
        <v/>
      </c>
      <c r="G2088" t="str">
        <f>IF(SUM('A4'!S2119:X2119)=6,'A4'!E2119,"")</f>
        <v/>
      </c>
      <c r="H2088" t="str">
        <f>IF(SUM('A4'!S2119:X2119)=6,'A4'!F2119,"")</f>
        <v/>
      </c>
      <c r="I2088" t="str">
        <f>IF(SUM('A4'!S2119:X2119)=6,'A4'!G2119,"")</f>
        <v/>
      </c>
      <c r="J2088" s="308" t="str">
        <f>IF(SUM('A4'!S2119:X2119)=6,'A4'!H2119,"")</f>
        <v/>
      </c>
    </row>
    <row r="2089" spans="1:10" x14ac:dyDescent="0.25">
      <c r="A2089" t="str">
        <f>IF(SUM('A4'!S2120:X2120)=6,'Angaben KH-Standort'!$D$25,"")</f>
        <v/>
      </c>
      <c r="B2089" t="str">
        <f>IF(SUM('A4'!S2120:X2120)=6,'Angaben KH-Standort'!$D$26,"")</f>
        <v/>
      </c>
      <c r="C2089" t="str">
        <f>IF(SUM('A4'!S2120:X2120)=6,'Angaben KH-Standort'!$D$12,"")</f>
        <v/>
      </c>
      <c r="D2089" t="str">
        <f>IF(SUM('A4'!S2120:X2120)=6,'A1'!$F$14,"")</f>
        <v/>
      </c>
      <c r="E2089" t="str">
        <f>IF(SUM('A4'!S2120:X2120)=6,'A4'!C2120,"")</f>
        <v/>
      </c>
      <c r="F2089" t="str">
        <f>IF(SUM('A4'!S2120:X2120)=6,'A4'!D2120,"")</f>
        <v/>
      </c>
      <c r="G2089" t="str">
        <f>IF(SUM('A4'!S2120:X2120)=6,'A4'!E2120,"")</f>
        <v/>
      </c>
      <c r="H2089" t="str">
        <f>IF(SUM('A4'!S2120:X2120)=6,'A4'!F2120,"")</f>
        <v/>
      </c>
      <c r="I2089" t="str">
        <f>IF(SUM('A4'!S2120:X2120)=6,'A4'!G2120,"")</f>
        <v/>
      </c>
      <c r="J2089" s="308" t="str">
        <f>IF(SUM('A4'!S2120:X2120)=6,'A4'!H2120,"")</f>
        <v/>
      </c>
    </row>
    <row r="2090" spans="1:10" x14ac:dyDescent="0.25">
      <c r="A2090" t="str">
        <f>IF(SUM('A4'!S2121:X2121)=6,'Angaben KH-Standort'!$D$25,"")</f>
        <v/>
      </c>
      <c r="B2090" t="str">
        <f>IF(SUM('A4'!S2121:X2121)=6,'Angaben KH-Standort'!$D$26,"")</f>
        <v/>
      </c>
      <c r="C2090" t="str">
        <f>IF(SUM('A4'!S2121:X2121)=6,'Angaben KH-Standort'!$D$12,"")</f>
        <v/>
      </c>
      <c r="D2090" t="str">
        <f>IF(SUM('A4'!S2121:X2121)=6,'A1'!$F$14,"")</f>
        <v/>
      </c>
      <c r="E2090" t="str">
        <f>IF(SUM('A4'!S2121:X2121)=6,'A4'!C2121,"")</f>
        <v/>
      </c>
      <c r="F2090" t="str">
        <f>IF(SUM('A4'!S2121:X2121)=6,'A4'!D2121,"")</f>
        <v/>
      </c>
      <c r="G2090" t="str">
        <f>IF(SUM('A4'!S2121:X2121)=6,'A4'!E2121,"")</f>
        <v/>
      </c>
      <c r="H2090" t="str">
        <f>IF(SUM('A4'!S2121:X2121)=6,'A4'!F2121,"")</f>
        <v/>
      </c>
      <c r="I2090" t="str">
        <f>IF(SUM('A4'!S2121:X2121)=6,'A4'!G2121,"")</f>
        <v/>
      </c>
      <c r="J2090" s="308" t="str">
        <f>IF(SUM('A4'!S2121:X2121)=6,'A4'!H2121,"")</f>
        <v/>
      </c>
    </row>
    <row r="2091" spans="1:10" x14ac:dyDescent="0.25">
      <c r="A2091" t="str">
        <f>IF(SUM('A4'!S2122:X2122)=6,'Angaben KH-Standort'!$D$25,"")</f>
        <v/>
      </c>
      <c r="B2091" t="str">
        <f>IF(SUM('A4'!S2122:X2122)=6,'Angaben KH-Standort'!$D$26,"")</f>
        <v/>
      </c>
      <c r="C2091" t="str">
        <f>IF(SUM('A4'!S2122:X2122)=6,'Angaben KH-Standort'!$D$12,"")</f>
        <v/>
      </c>
      <c r="D2091" t="str">
        <f>IF(SUM('A4'!S2122:X2122)=6,'A1'!$F$14,"")</f>
        <v/>
      </c>
      <c r="E2091" t="str">
        <f>IF(SUM('A4'!S2122:X2122)=6,'A4'!C2122,"")</f>
        <v/>
      </c>
      <c r="F2091" t="str">
        <f>IF(SUM('A4'!S2122:X2122)=6,'A4'!D2122,"")</f>
        <v/>
      </c>
      <c r="G2091" t="str">
        <f>IF(SUM('A4'!S2122:X2122)=6,'A4'!E2122,"")</f>
        <v/>
      </c>
      <c r="H2091" t="str">
        <f>IF(SUM('A4'!S2122:X2122)=6,'A4'!F2122,"")</f>
        <v/>
      </c>
      <c r="I2091" t="str">
        <f>IF(SUM('A4'!S2122:X2122)=6,'A4'!G2122,"")</f>
        <v/>
      </c>
      <c r="J2091" s="308" t="str">
        <f>IF(SUM('A4'!S2122:X2122)=6,'A4'!H2122,"")</f>
        <v/>
      </c>
    </row>
    <row r="2092" spans="1:10" x14ac:dyDescent="0.25">
      <c r="A2092" t="str">
        <f>IF(SUM('A4'!S2123:X2123)=6,'Angaben KH-Standort'!$D$25,"")</f>
        <v/>
      </c>
      <c r="B2092" t="str">
        <f>IF(SUM('A4'!S2123:X2123)=6,'Angaben KH-Standort'!$D$26,"")</f>
        <v/>
      </c>
      <c r="C2092" t="str">
        <f>IF(SUM('A4'!S2123:X2123)=6,'Angaben KH-Standort'!$D$12,"")</f>
        <v/>
      </c>
      <c r="D2092" t="str">
        <f>IF(SUM('A4'!S2123:X2123)=6,'A1'!$F$14,"")</f>
        <v/>
      </c>
      <c r="E2092" t="str">
        <f>IF(SUM('A4'!S2123:X2123)=6,'A4'!C2123,"")</f>
        <v/>
      </c>
      <c r="F2092" t="str">
        <f>IF(SUM('A4'!S2123:X2123)=6,'A4'!D2123,"")</f>
        <v/>
      </c>
      <c r="G2092" t="str">
        <f>IF(SUM('A4'!S2123:X2123)=6,'A4'!E2123,"")</f>
        <v/>
      </c>
      <c r="H2092" t="str">
        <f>IF(SUM('A4'!S2123:X2123)=6,'A4'!F2123,"")</f>
        <v/>
      </c>
      <c r="I2092" t="str">
        <f>IF(SUM('A4'!S2123:X2123)=6,'A4'!G2123,"")</f>
        <v/>
      </c>
      <c r="J2092" s="308" t="str">
        <f>IF(SUM('A4'!S2123:X2123)=6,'A4'!H2123,"")</f>
        <v/>
      </c>
    </row>
    <row r="2093" spans="1:10" x14ac:dyDescent="0.25">
      <c r="A2093" t="str">
        <f>IF(SUM('A4'!S2124:X2124)=6,'Angaben KH-Standort'!$D$25,"")</f>
        <v/>
      </c>
      <c r="B2093" t="str">
        <f>IF(SUM('A4'!S2124:X2124)=6,'Angaben KH-Standort'!$D$26,"")</f>
        <v/>
      </c>
      <c r="C2093" t="str">
        <f>IF(SUM('A4'!S2124:X2124)=6,'Angaben KH-Standort'!$D$12,"")</f>
        <v/>
      </c>
      <c r="D2093" t="str">
        <f>IF(SUM('A4'!S2124:X2124)=6,'A1'!$F$14,"")</f>
        <v/>
      </c>
      <c r="E2093" t="str">
        <f>IF(SUM('A4'!S2124:X2124)=6,'A4'!C2124,"")</f>
        <v/>
      </c>
      <c r="F2093" t="str">
        <f>IF(SUM('A4'!S2124:X2124)=6,'A4'!D2124,"")</f>
        <v/>
      </c>
      <c r="G2093" t="str">
        <f>IF(SUM('A4'!S2124:X2124)=6,'A4'!E2124,"")</f>
        <v/>
      </c>
      <c r="H2093" t="str">
        <f>IF(SUM('A4'!S2124:X2124)=6,'A4'!F2124,"")</f>
        <v/>
      </c>
      <c r="I2093" t="str">
        <f>IF(SUM('A4'!S2124:X2124)=6,'A4'!G2124,"")</f>
        <v/>
      </c>
      <c r="J2093" s="308" t="str">
        <f>IF(SUM('A4'!S2124:X2124)=6,'A4'!H2124,"")</f>
        <v/>
      </c>
    </row>
    <row r="2094" spans="1:10" x14ac:dyDescent="0.25">
      <c r="A2094" t="str">
        <f>IF(SUM('A4'!S2125:X2125)=6,'Angaben KH-Standort'!$D$25,"")</f>
        <v/>
      </c>
      <c r="B2094" t="str">
        <f>IF(SUM('A4'!S2125:X2125)=6,'Angaben KH-Standort'!$D$26,"")</f>
        <v/>
      </c>
      <c r="C2094" t="str">
        <f>IF(SUM('A4'!S2125:X2125)=6,'Angaben KH-Standort'!$D$12,"")</f>
        <v/>
      </c>
      <c r="D2094" t="str">
        <f>IF(SUM('A4'!S2125:X2125)=6,'A1'!$F$14,"")</f>
        <v/>
      </c>
      <c r="E2094" t="str">
        <f>IF(SUM('A4'!S2125:X2125)=6,'A4'!C2125,"")</f>
        <v/>
      </c>
      <c r="F2094" t="str">
        <f>IF(SUM('A4'!S2125:X2125)=6,'A4'!D2125,"")</f>
        <v/>
      </c>
      <c r="G2094" t="str">
        <f>IF(SUM('A4'!S2125:X2125)=6,'A4'!E2125,"")</f>
        <v/>
      </c>
      <c r="H2094" t="str">
        <f>IF(SUM('A4'!S2125:X2125)=6,'A4'!F2125,"")</f>
        <v/>
      </c>
      <c r="I2094" t="str">
        <f>IF(SUM('A4'!S2125:X2125)=6,'A4'!G2125,"")</f>
        <v/>
      </c>
      <c r="J2094" s="308" t="str">
        <f>IF(SUM('A4'!S2125:X2125)=6,'A4'!H2125,"")</f>
        <v/>
      </c>
    </row>
    <row r="2095" spans="1:10" x14ac:dyDescent="0.25">
      <c r="A2095" t="str">
        <f>IF(SUM('A4'!S2126:X2126)=6,'Angaben KH-Standort'!$D$25,"")</f>
        <v/>
      </c>
      <c r="B2095" t="str">
        <f>IF(SUM('A4'!S2126:X2126)=6,'Angaben KH-Standort'!$D$26,"")</f>
        <v/>
      </c>
      <c r="C2095" t="str">
        <f>IF(SUM('A4'!S2126:X2126)=6,'Angaben KH-Standort'!$D$12,"")</f>
        <v/>
      </c>
      <c r="D2095" t="str">
        <f>IF(SUM('A4'!S2126:X2126)=6,'A1'!$F$14,"")</f>
        <v/>
      </c>
      <c r="E2095" t="str">
        <f>IF(SUM('A4'!S2126:X2126)=6,'A4'!C2126,"")</f>
        <v/>
      </c>
      <c r="F2095" t="str">
        <f>IF(SUM('A4'!S2126:X2126)=6,'A4'!D2126,"")</f>
        <v/>
      </c>
      <c r="G2095" t="str">
        <f>IF(SUM('A4'!S2126:X2126)=6,'A4'!E2126,"")</f>
        <v/>
      </c>
      <c r="H2095" t="str">
        <f>IF(SUM('A4'!S2126:X2126)=6,'A4'!F2126,"")</f>
        <v/>
      </c>
      <c r="I2095" t="str">
        <f>IF(SUM('A4'!S2126:X2126)=6,'A4'!G2126,"")</f>
        <v/>
      </c>
      <c r="J2095" s="308" t="str">
        <f>IF(SUM('A4'!S2126:X2126)=6,'A4'!H2126,"")</f>
        <v/>
      </c>
    </row>
    <row r="2096" spans="1:10" x14ac:dyDescent="0.25">
      <c r="A2096" t="str">
        <f>IF(SUM('A4'!S2127:X2127)=6,'Angaben KH-Standort'!$D$25,"")</f>
        <v/>
      </c>
      <c r="B2096" t="str">
        <f>IF(SUM('A4'!S2127:X2127)=6,'Angaben KH-Standort'!$D$26,"")</f>
        <v/>
      </c>
      <c r="C2096" t="str">
        <f>IF(SUM('A4'!S2127:X2127)=6,'Angaben KH-Standort'!$D$12,"")</f>
        <v/>
      </c>
      <c r="D2096" t="str">
        <f>IF(SUM('A4'!S2127:X2127)=6,'A1'!$F$14,"")</f>
        <v/>
      </c>
      <c r="E2096" t="str">
        <f>IF(SUM('A4'!S2127:X2127)=6,'A4'!C2127,"")</f>
        <v/>
      </c>
      <c r="F2096" t="str">
        <f>IF(SUM('A4'!S2127:X2127)=6,'A4'!D2127,"")</f>
        <v/>
      </c>
      <c r="G2096" t="str">
        <f>IF(SUM('A4'!S2127:X2127)=6,'A4'!E2127,"")</f>
        <v/>
      </c>
      <c r="H2096" t="str">
        <f>IF(SUM('A4'!S2127:X2127)=6,'A4'!F2127,"")</f>
        <v/>
      </c>
      <c r="I2096" t="str">
        <f>IF(SUM('A4'!S2127:X2127)=6,'A4'!G2127,"")</f>
        <v/>
      </c>
      <c r="J2096" s="308" t="str">
        <f>IF(SUM('A4'!S2127:X2127)=6,'A4'!H2127,"")</f>
        <v/>
      </c>
    </row>
    <row r="2097" spans="1:10" x14ac:dyDescent="0.25">
      <c r="A2097" t="str">
        <f>IF(SUM('A4'!S2128:X2128)=6,'Angaben KH-Standort'!$D$25,"")</f>
        <v/>
      </c>
      <c r="B2097" t="str">
        <f>IF(SUM('A4'!S2128:X2128)=6,'Angaben KH-Standort'!$D$26,"")</f>
        <v/>
      </c>
      <c r="C2097" t="str">
        <f>IF(SUM('A4'!S2128:X2128)=6,'Angaben KH-Standort'!$D$12,"")</f>
        <v/>
      </c>
      <c r="D2097" t="str">
        <f>IF(SUM('A4'!S2128:X2128)=6,'A1'!$F$14,"")</f>
        <v/>
      </c>
      <c r="E2097" t="str">
        <f>IF(SUM('A4'!S2128:X2128)=6,'A4'!C2128,"")</f>
        <v/>
      </c>
      <c r="F2097" t="str">
        <f>IF(SUM('A4'!S2128:X2128)=6,'A4'!D2128,"")</f>
        <v/>
      </c>
      <c r="G2097" t="str">
        <f>IF(SUM('A4'!S2128:X2128)=6,'A4'!E2128,"")</f>
        <v/>
      </c>
      <c r="H2097" t="str">
        <f>IF(SUM('A4'!S2128:X2128)=6,'A4'!F2128,"")</f>
        <v/>
      </c>
      <c r="I2097" t="str">
        <f>IF(SUM('A4'!S2128:X2128)=6,'A4'!G2128,"")</f>
        <v/>
      </c>
      <c r="J2097" s="308" t="str">
        <f>IF(SUM('A4'!S2128:X2128)=6,'A4'!H2128,"")</f>
        <v/>
      </c>
    </row>
    <row r="2098" spans="1:10" x14ac:dyDescent="0.25">
      <c r="A2098" t="str">
        <f>IF(SUM('A4'!S2129:X2129)=6,'Angaben KH-Standort'!$D$25,"")</f>
        <v/>
      </c>
      <c r="B2098" t="str">
        <f>IF(SUM('A4'!S2129:X2129)=6,'Angaben KH-Standort'!$D$26,"")</f>
        <v/>
      </c>
      <c r="C2098" t="str">
        <f>IF(SUM('A4'!S2129:X2129)=6,'Angaben KH-Standort'!$D$12,"")</f>
        <v/>
      </c>
      <c r="D2098" t="str">
        <f>IF(SUM('A4'!S2129:X2129)=6,'A1'!$F$14,"")</f>
        <v/>
      </c>
      <c r="E2098" t="str">
        <f>IF(SUM('A4'!S2129:X2129)=6,'A4'!C2129,"")</f>
        <v/>
      </c>
      <c r="F2098" t="str">
        <f>IF(SUM('A4'!S2129:X2129)=6,'A4'!D2129,"")</f>
        <v/>
      </c>
      <c r="G2098" t="str">
        <f>IF(SUM('A4'!S2129:X2129)=6,'A4'!E2129,"")</f>
        <v/>
      </c>
      <c r="H2098" t="str">
        <f>IF(SUM('A4'!S2129:X2129)=6,'A4'!F2129,"")</f>
        <v/>
      </c>
      <c r="I2098" t="str">
        <f>IF(SUM('A4'!S2129:X2129)=6,'A4'!G2129,"")</f>
        <v/>
      </c>
      <c r="J2098" s="308" t="str">
        <f>IF(SUM('A4'!S2129:X2129)=6,'A4'!H2129,"")</f>
        <v/>
      </c>
    </row>
    <row r="2099" spans="1:10" x14ac:dyDescent="0.25">
      <c r="A2099" t="str">
        <f>IF(SUM('A4'!S2130:X2130)=6,'Angaben KH-Standort'!$D$25,"")</f>
        <v/>
      </c>
      <c r="B2099" t="str">
        <f>IF(SUM('A4'!S2130:X2130)=6,'Angaben KH-Standort'!$D$26,"")</f>
        <v/>
      </c>
      <c r="C2099" t="str">
        <f>IF(SUM('A4'!S2130:X2130)=6,'Angaben KH-Standort'!$D$12,"")</f>
        <v/>
      </c>
      <c r="D2099" t="str">
        <f>IF(SUM('A4'!S2130:X2130)=6,'A1'!$F$14,"")</f>
        <v/>
      </c>
      <c r="E2099" t="str">
        <f>IF(SUM('A4'!S2130:X2130)=6,'A4'!C2130,"")</f>
        <v/>
      </c>
      <c r="F2099" t="str">
        <f>IF(SUM('A4'!S2130:X2130)=6,'A4'!D2130,"")</f>
        <v/>
      </c>
      <c r="G2099" t="str">
        <f>IF(SUM('A4'!S2130:X2130)=6,'A4'!E2130,"")</f>
        <v/>
      </c>
      <c r="H2099" t="str">
        <f>IF(SUM('A4'!S2130:X2130)=6,'A4'!F2130,"")</f>
        <v/>
      </c>
      <c r="I2099" t="str">
        <f>IF(SUM('A4'!S2130:X2130)=6,'A4'!G2130,"")</f>
        <v/>
      </c>
      <c r="J2099" s="308" t="str">
        <f>IF(SUM('A4'!S2130:X2130)=6,'A4'!H2130,"")</f>
        <v/>
      </c>
    </row>
    <row r="2100" spans="1:10" x14ac:dyDescent="0.25">
      <c r="A2100" t="str">
        <f>IF(SUM('A4'!S2131:X2131)=6,'Angaben KH-Standort'!$D$25,"")</f>
        <v/>
      </c>
      <c r="B2100" t="str">
        <f>IF(SUM('A4'!S2131:X2131)=6,'Angaben KH-Standort'!$D$26,"")</f>
        <v/>
      </c>
      <c r="C2100" t="str">
        <f>IF(SUM('A4'!S2131:X2131)=6,'Angaben KH-Standort'!$D$12,"")</f>
        <v/>
      </c>
      <c r="D2100" t="str">
        <f>IF(SUM('A4'!S2131:X2131)=6,'A1'!$F$14,"")</f>
        <v/>
      </c>
      <c r="E2100" t="str">
        <f>IF(SUM('A4'!S2131:X2131)=6,'A4'!C2131,"")</f>
        <v/>
      </c>
      <c r="F2100" t="str">
        <f>IF(SUM('A4'!S2131:X2131)=6,'A4'!D2131,"")</f>
        <v/>
      </c>
      <c r="G2100" t="str">
        <f>IF(SUM('A4'!S2131:X2131)=6,'A4'!E2131,"")</f>
        <v/>
      </c>
      <c r="H2100" t="str">
        <f>IF(SUM('A4'!S2131:X2131)=6,'A4'!F2131,"")</f>
        <v/>
      </c>
      <c r="I2100" t="str">
        <f>IF(SUM('A4'!S2131:X2131)=6,'A4'!G2131,"")</f>
        <v/>
      </c>
      <c r="J2100" s="308" t="str">
        <f>IF(SUM('A4'!S2131:X2131)=6,'A4'!H2131,"")</f>
        <v/>
      </c>
    </row>
    <row r="2101" spans="1:10" x14ac:dyDescent="0.25">
      <c r="A2101" t="str">
        <f>IF(SUM('A4'!S2132:X2132)=6,'Angaben KH-Standort'!$D$25,"")</f>
        <v/>
      </c>
      <c r="B2101" t="str">
        <f>IF(SUM('A4'!S2132:X2132)=6,'Angaben KH-Standort'!$D$26,"")</f>
        <v/>
      </c>
      <c r="C2101" t="str">
        <f>IF(SUM('A4'!S2132:X2132)=6,'Angaben KH-Standort'!$D$12,"")</f>
        <v/>
      </c>
      <c r="D2101" t="str">
        <f>IF(SUM('A4'!S2132:X2132)=6,'A1'!$F$14,"")</f>
        <v/>
      </c>
      <c r="E2101" t="str">
        <f>IF(SUM('A4'!S2132:X2132)=6,'A4'!C2132,"")</f>
        <v/>
      </c>
      <c r="F2101" t="str">
        <f>IF(SUM('A4'!S2132:X2132)=6,'A4'!D2132,"")</f>
        <v/>
      </c>
      <c r="G2101" t="str">
        <f>IF(SUM('A4'!S2132:X2132)=6,'A4'!E2132,"")</f>
        <v/>
      </c>
      <c r="H2101" t="str">
        <f>IF(SUM('A4'!S2132:X2132)=6,'A4'!F2132,"")</f>
        <v/>
      </c>
      <c r="I2101" t="str">
        <f>IF(SUM('A4'!S2132:X2132)=6,'A4'!G2132,"")</f>
        <v/>
      </c>
      <c r="J2101" s="308" t="str">
        <f>IF(SUM('A4'!S2132:X2132)=6,'A4'!H2132,"")</f>
        <v/>
      </c>
    </row>
    <row r="2102" spans="1:10" x14ac:dyDescent="0.25">
      <c r="A2102" t="str">
        <f>IF(SUM('A4'!S2133:X2133)=6,'Angaben KH-Standort'!$D$25,"")</f>
        <v/>
      </c>
      <c r="B2102" t="str">
        <f>IF(SUM('A4'!S2133:X2133)=6,'Angaben KH-Standort'!$D$26,"")</f>
        <v/>
      </c>
      <c r="C2102" t="str">
        <f>IF(SUM('A4'!S2133:X2133)=6,'Angaben KH-Standort'!$D$12,"")</f>
        <v/>
      </c>
      <c r="D2102" t="str">
        <f>IF(SUM('A4'!S2133:X2133)=6,'A1'!$F$14,"")</f>
        <v/>
      </c>
      <c r="E2102" t="str">
        <f>IF(SUM('A4'!S2133:X2133)=6,'A4'!C2133,"")</f>
        <v/>
      </c>
      <c r="F2102" t="str">
        <f>IF(SUM('A4'!S2133:X2133)=6,'A4'!D2133,"")</f>
        <v/>
      </c>
      <c r="G2102" t="str">
        <f>IF(SUM('A4'!S2133:X2133)=6,'A4'!E2133,"")</f>
        <v/>
      </c>
      <c r="H2102" t="str">
        <f>IF(SUM('A4'!S2133:X2133)=6,'A4'!F2133,"")</f>
        <v/>
      </c>
      <c r="I2102" t="str">
        <f>IF(SUM('A4'!S2133:X2133)=6,'A4'!G2133,"")</f>
        <v/>
      </c>
      <c r="J2102" s="308" t="str">
        <f>IF(SUM('A4'!S2133:X2133)=6,'A4'!H2133,"")</f>
        <v/>
      </c>
    </row>
    <row r="2103" spans="1:10" x14ac:dyDescent="0.25">
      <c r="A2103" t="str">
        <f>IF(SUM('A4'!S2134:X2134)=6,'Angaben KH-Standort'!$D$25,"")</f>
        <v/>
      </c>
      <c r="B2103" t="str">
        <f>IF(SUM('A4'!S2134:X2134)=6,'Angaben KH-Standort'!$D$26,"")</f>
        <v/>
      </c>
      <c r="C2103" t="str">
        <f>IF(SUM('A4'!S2134:X2134)=6,'Angaben KH-Standort'!$D$12,"")</f>
        <v/>
      </c>
      <c r="D2103" t="str">
        <f>IF(SUM('A4'!S2134:X2134)=6,'A1'!$F$14,"")</f>
        <v/>
      </c>
      <c r="E2103" t="str">
        <f>IF(SUM('A4'!S2134:X2134)=6,'A4'!C2134,"")</f>
        <v/>
      </c>
      <c r="F2103" t="str">
        <f>IF(SUM('A4'!S2134:X2134)=6,'A4'!D2134,"")</f>
        <v/>
      </c>
      <c r="G2103" t="str">
        <f>IF(SUM('A4'!S2134:X2134)=6,'A4'!E2134,"")</f>
        <v/>
      </c>
      <c r="H2103" t="str">
        <f>IF(SUM('A4'!S2134:X2134)=6,'A4'!F2134,"")</f>
        <v/>
      </c>
      <c r="I2103" t="str">
        <f>IF(SUM('A4'!S2134:X2134)=6,'A4'!G2134,"")</f>
        <v/>
      </c>
      <c r="J2103" s="308" t="str">
        <f>IF(SUM('A4'!S2134:X2134)=6,'A4'!H2134,"")</f>
        <v/>
      </c>
    </row>
    <row r="2104" spans="1:10" x14ac:dyDescent="0.25">
      <c r="A2104" t="str">
        <f>IF(SUM('A4'!S2135:X2135)=6,'Angaben KH-Standort'!$D$25,"")</f>
        <v/>
      </c>
      <c r="B2104" t="str">
        <f>IF(SUM('A4'!S2135:X2135)=6,'Angaben KH-Standort'!$D$26,"")</f>
        <v/>
      </c>
      <c r="C2104" t="str">
        <f>IF(SUM('A4'!S2135:X2135)=6,'Angaben KH-Standort'!$D$12,"")</f>
        <v/>
      </c>
      <c r="D2104" t="str">
        <f>IF(SUM('A4'!S2135:X2135)=6,'A1'!$F$14,"")</f>
        <v/>
      </c>
      <c r="E2104" t="str">
        <f>IF(SUM('A4'!S2135:X2135)=6,'A4'!C2135,"")</f>
        <v/>
      </c>
      <c r="F2104" t="str">
        <f>IF(SUM('A4'!S2135:X2135)=6,'A4'!D2135,"")</f>
        <v/>
      </c>
      <c r="G2104" t="str">
        <f>IF(SUM('A4'!S2135:X2135)=6,'A4'!E2135,"")</f>
        <v/>
      </c>
      <c r="H2104" t="str">
        <f>IF(SUM('A4'!S2135:X2135)=6,'A4'!F2135,"")</f>
        <v/>
      </c>
      <c r="I2104" t="str">
        <f>IF(SUM('A4'!S2135:X2135)=6,'A4'!G2135,"")</f>
        <v/>
      </c>
      <c r="J2104" s="308" t="str">
        <f>IF(SUM('A4'!S2135:X2135)=6,'A4'!H2135,"")</f>
        <v/>
      </c>
    </row>
    <row r="2105" spans="1:10" x14ac:dyDescent="0.25">
      <c r="A2105" t="str">
        <f>IF(SUM('A4'!S2136:X2136)=6,'Angaben KH-Standort'!$D$25,"")</f>
        <v/>
      </c>
      <c r="B2105" t="str">
        <f>IF(SUM('A4'!S2136:X2136)=6,'Angaben KH-Standort'!$D$26,"")</f>
        <v/>
      </c>
      <c r="C2105" t="str">
        <f>IF(SUM('A4'!S2136:X2136)=6,'Angaben KH-Standort'!$D$12,"")</f>
        <v/>
      </c>
      <c r="D2105" t="str">
        <f>IF(SUM('A4'!S2136:X2136)=6,'A1'!$F$14,"")</f>
        <v/>
      </c>
      <c r="E2105" t="str">
        <f>IF(SUM('A4'!S2136:X2136)=6,'A4'!C2136,"")</f>
        <v/>
      </c>
      <c r="F2105" t="str">
        <f>IF(SUM('A4'!S2136:X2136)=6,'A4'!D2136,"")</f>
        <v/>
      </c>
      <c r="G2105" t="str">
        <f>IF(SUM('A4'!S2136:X2136)=6,'A4'!E2136,"")</f>
        <v/>
      </c>
      <c r="H2105" t="str">
        <f>IF(SUM('A4'!S2136:X2136)=6,'A4'!F2136,"")</f>
        <v/>
      </c>
      <c r="I2105" t="str">
        <f>IF(SUM('A4'!S2136:X2136)=6,'A4'!G2136,"")</f>
        <v/>
      </c>
      <c r="J2105" s="308" t="str">
        <f>IF(SUM('A4'!S2136:X2136)=6,'A4'!H2136,"")</f>
        <v/>
      </c>
    </row>
    <row r="2106" spans="1:10" x14ac:dyDescent="0.25">
      <c r="A2106" t="str">
        <f>IF(SUM('A4'!S2137:X2137)=6,'Angaben KH-Standort'!$D$25,"")</f>
        <v/>
      </c>
      <c r="B2106" t="str">
        <f>IF(SUM('A4'!S2137:X2137)=6,'Angaben KH-Standort'!$D$26,"")</f>
        <v/>
      </c>
      <c r="C2106" t="str">
        <f>IF(SUM('A4'!S2137:X2137)=6,'Angaben KH-Standort'!$D$12,"")</f>
        <v/>
      </c>
      <c r="D2106" t="str">
        <f>IF(SUM('A4'!S2137:X2137)=6,'A1'!$F$14,"")</f>
        <v/>
      </c>
      <c r="E2106" t="str">
        <f>IF(SUM('A4'!S2137:X2137)=6,'A4'!C2137,"")</f>
        <v/>
      </c>
      <c r="F2106" t="str">
        <f>IF(SUM('A4'!S2137:X2137)=6,'A4'!D2137,"")</f>
        <v/>
      </c>
      <c r="G2106" t="str">
        <f>IF(SUM('A4'!S2137:X2137)=6,'A4'!E2137,"")</f>
        <v/>
      </c>
      <c r="H2106" t="str">
        <f>IF(SUM('A4'!S2137:X2137)=6,'A4'!F2137,"")</f>
        <v/>
      </c>
      <c r="I2106" t="str">
        <f>IF(SUM('A4'!S2137:X2137)=6,'A4'!G2137,"")</f>
        <v/>
      </c>
      <c r="J2106" s="308" t="str">
        <f>IF(SUM('A4'!S2137:X2137)=6,'A4'!H2137,"")</f>
        <v/>
      </c>
    </row>
    <row r="2107" spans="1:10" x14ac:dyDescent="0.25">
      <c r="A2107" t="str">
        <f>IF(SUM('A4'!S2138:X2138)=6,'Angaben KH-Standort'!$D$25,"")</f>
        <v/>
      </c>
      <c r="B2107" t="str">
        <f>IF(SUM('A4'!S2138:X2138)=6,'Angaben KH-Standort'!$D$26,"")</f>
        <v/>
      </c>
      <c r="C2107" t="str">
        <f>IF(SUM('A4'!S2138:X2138)=6,'Angaben KH-Standort'!$D$12,"")</f>
        <v/>
      </c>
      <c r="D2107" t="str">
        <f>IF(SUM('A4'!S2138:X2138)=6,'A1'!$F$14,"")</f>
        <v/>
      </c>
      <c r="E2107" t="str">
        <f>IF(SUM('A4'!S2138:X2138)=6,'A4'!C2138,"")</f>
        <v/>
      </c>
      <c r="F2107" t="str">
        <f>IF(SUM('A4'!S2138:X2138)=6,'A4'!D2138,"")</f>
        <v/>
      </c>
      <c r="G2107" t="str">
        <f>IF(SUM('A4'!S2138:X2138)=6,'A4'!E2138,"")</f>
        <v/>
      </c>
      <c r="H2107" t="str">
        <f>IF(SUM('A4'!S2138:X2138)=6,'A4'!F2138,"")</f>
        <v/>
      </c>
      <c r="I2107" t="str">
        <f>IF(SUM('A4'!S2138:X2138)=6,'A4'!G2138,"")</f>
        <v/>
      </c>
      <c r="J2107" s="308" t="str">
        <f>IF(SUM('A4'!S2138:X2138)=6,'A4'!H2138,"")</f>
        <v/>
      </c>
    </row>
    <row r="2108" spans="1:10" x14ac:dyDescent="0.25">
      <c r="A2108" t="str">
        <f>IF(SUM('A4'!S2139:X2139)=6,'Angaben KH-Standort'!$D$25,"")</f>
        <v/>
      </c>
      <c r="B2108" t="str">
        <f>IF(SUM('A4'!S2139:X2139)=6,'Angaben KH-Standort'!$D$26,"")</f>
        <v/>
      </c>
      <c r="C2108" t="str">
        <f>IF(SUM('A4'!S2139:X2139)=6,'Angaben KH-Standort'!$D$12,"")</f>
        <v/>
      </c>
      <c r="D2108" t="str">
        <f>IF(SUM('A4'!S2139:X2139)=6,'A1'!$F$14,"")</f>
        <v/>
      </c>
      <c r="E2108" t="str">
        <f>IF(SUM('A4'!S2139:X2139)=6,'A4'!C2139,"")</f>
        <v/>
      </c>
      <c r="F2108" t="str">
        <f>IF(SUM('A4'!S2139:X2139)=6,'A4'!D2139,"")</f>
        <v/>
      </c>
      <c r="G2108" t="str">
        <f>IF(SUM('A4'!S2139:X2139)=6,'A4'!E2139,"")</f>
        <v/>
      </c>
      <c r="H2108" t="str">
        <f>IF(SUM('A4'!S2139:X2139)=6,'A4'!F2139,"")</f>
        <v/>
      </c>
      <c r="I2108" t="str">
        <f>IF(SUM('A4'!S2139:X2139)=6,'A4'!G2139,"")</f>
        <v/>
      </c>
      <c r="J2108" s="308" t="str">
        <f>IF(SUM('A4'!S2139:X2139)=6,'A4'!H2139,"")</f>
        <v/>
      </c>
    </row>
    <row r="2109" spans="1:10" x14ac:dyDescent="0.25">
      <c r="A2109" t="str">
        <f>IF(SUM('A4'!S2140:X2140)=6,'Angaben KH-Standort'!$D$25,"")</f>
        <v/>
      </c>
      <c r="B2109" t="str">
        <f>IF(SUM('A4'!S2140:X2140)=6,'Angaben KH-Standort'!$D$26,"")</f>
        <v/>
      </c>
      <c r="C2109" t="str">
        <f>IF(SUM('A4'!S2140:X2140)=6,'Angaben KH-Standort'!$D$12,"")</f>
        <v/>
      </c>
      <c r="D2109" t="str">
        <f>IF(SUM('A4'!S2140:X2140)=6,'A1'!$F$14,"")</f>
        <v/>
      </c>
      <c r="E2109" t="str">
        <f>IF(SUM('A4'!S2140:X2140)=6,'A4'!C2140,"")</f>
        <v/>
      </c>
      <c r="F2109" t="str">
        <f>IF(SUM('A4'!S2140:X2140)=6,'A4'!D2140,"")</f>
        <v/>
      </c>
      <c r="G2109" t="str">
        <f>IF(SUM('A4'!S2140:X2140)=6,'A4'!E2140,"")</f>
        <v/>
      </c>
      <c r="H2109" t="str">
        <f>IF(SUM('A4'!S2140:X2140)=6,'A4'!F2140,"")</f>
        <v/>
      </c>
      <c r="I2109" t="str">
        <f>IF(SUM('A4'!S2140:X2140)=6,'A4'!G2140,"")</f>
        <v/>
      </c>
      <c r="J2109" s="308" t="str">
        <f>IF(SUM('A4'!S2140:X2140)=6,'A4'!H2140,"")</f>
        <v/>
      </c>
    </row>
    <row r="2110" spans="1:10" x14ac:dyDescent="0.25">
      <c r="A2110" t="str">
        <f>IF(SUM('A4'!S2141:X2141)=6,'Angaben KH-Standort'!$D$25,"")</f>
        <v/>
      </c>
      <c r="B2110" t="str">
        <f>IF(SUM('A4'!S2141:X2141)=6,'Angaben KH-Standort'!$D$26,"")</f>
        <v/>
      </c>
      <c r="C2110" t="str">
        <f>IF(SUM('A4'!S2141:X2141)=6,'Angaben KH-Standort'!$D$12,"")</f>
        <v/>
      </c>
      <c r="D2110" t="str">
        <f>IF(SUM('A4'!S2141:X2141)=6,'A1'!$F$14,"")</f>
        <v/>
      </c>
      <c r="E2110" t="str">
        <f>IF(SUM('A4'!S2141:X2141)=6,'A4'!C2141,"")</f>
        <v/>
      </c>
      <c r="F2110" t="str">
        <f>IF(SUM('A4'!S2141:X2141)=6,'A4'!D2141,"")</f>
        <v/>
      </c>
      <c r="G2110" t="str">
        <f>IF(SUM('A4'!S2141:X2141)=6,'A4'!E2141,"")</f>
        <v/>
      </c>
      <c r="H2110" t="str">
        <f>IF(SUM('A4'!S2141:X2141)=6,'A4'!F2141,"")</f>
        <v/>
      </c>
      <c r="I2110" t="str">
        <f>IF(SUM('A4'!S2141:X2141)=6,'A4'!G2141,"")</f>
        <v/>
      </c>
      <c r="J2110" s="308" t="str">
        <f>IF(SUM('A4'!S2141:X2141)=6,'A4'!H2141,"")</f>
        <v/>
      </c>
    </row>
    <row r="2111" spans="1:10" x14ac:dyDescent="0.25">
      <c r="A2111" t="str">
        <f>IF(SUM('A4'!S2142:X2142)=6,'Angaben KH-Standort'!$D$25,"")</f>
        <v/>
      </c>
      <c r="B2111" t="str">
        <f>IF(SUM('A4'!S2142:X2142)=6,'Angaben KH-Standort'!$D$26,"")</f>
        <v/>
      </c>
      <c r="C2111" t="str">
        <f>IF(SUM('A4'!S2142:X2142)=6,'Angaben KH-Standort'!$D$12,"")</f>
        <v/>
      </c>
      <c r="D2111" t="str">
        <f>IF(SUM('A4'!S2142:X2142)=6,'A1'!$F$14,"")</f>
        <v/>
      </c>
      <c r="E2111" t="str">
        <f>IF(SUM('A4'!S2142:X2142)=6,'A4'!C2142,"")</f>
        <v/>
      </c>
      <c r="F2111" t="str">
        <f>IF(SUM('A4'!S2142:X2142)=6,'A4'!D2142,"")</f>
        <v/>
      </c>
      <c r="G2111" t="str">
        <f>IF(SUM('A4'!S2142:X2142)=6,'A4'!E2142,"")</f>
        <v/>
      </c>
      <c r="H2111" t="str">
        <f>IF(SUM('A4'!S2142:X2142)=6,'A4'!F2142,"")</f>
        <v/>
      </c>
      <c r="I2111" t="str">
        <f>IF(SUM('A4'!S2142:X2142)=6,'A4'!G2142,"")</f>
        <v/>
      </c>
      <c r="J2111" s="308" t="str">
        <f>IF(SUM('A4'!S2142:X2142)=6,'A4'!H2142,"")</f>
        <v/>
      </c>
    </row>
    <row r="2112" spans="1:10" x14ac:dyDescent="0.25">
      <c r="A2112" t="str">
        <f>IF(SUM('A4'!S2143:X2143)=6,'Angaben KH-Standort'!$D$25,"")</f>
        <v/>
      </c>
      <c r="B2112" t="str">
        <f>IF(SUM('A4'!S2143:X2143)=6,'Angaben KH-Standort'!$D$26,"")</f>
        <v/>
      </c>
      <c r="C2112" t="str">
        <f>IF(SUM('A4'!S2143:X2143)=6,'Angaben KH-Standort'!$D$12,"")</f>
        <v/>
      </c>
      <c r="D2112" t="str">
        <f>IF(SUM('A4'!S2143:X2143)=6,'A1'!$F$14,"")</f>
        <v/>
      </c>
      <c r="E2112" t="str">
        <f>IF(SUM('A4'!S2143:X2143)=6,'A4'!C2143,"")</f>
        <v/>
      </c>
      <c r="F2112" t="str">
        <f>IF(SUM('A4'!S2143:X2143)=6,'A4'!D2143,"")</f>
        <v/>
      </c>
      <c r="G2112" t="str">
        <f>IF(SUM('A4'!S2143:X2143)=6,'A4'!E2143,"")</f>
        <v/>
      </c>
      <c r="H2112" t="str">
        <f>IF(SUM('A4'!S2143:X2143)=6,'A4'!F2143,"")</f>
        <v/>
      </c>
      <c r="I2112" t="str">
        <f>IF(SUM('A4'!S2143:X2143)=6,'A4'!G2143,"")</f>
        <v/>
      </c>
      <c r="J2112" s="308" t="str">
        <f>IF(SUM('A4'!S2143:X2143)=6,'A4'!H2143,"")</f>
        <v/>
      </c>
    </row>
    <row r="2113" spans="1:10" x14ac:dyDescent="0.25">
      <c r="A2113" t="str">
        <f>IF(SUM('A4'!S2144:X2144)=6,'Angaben KH-Standort'!$D$25,"")</f>
        <v/>
      </c>
      <c r="B2113" t="str">
        <f>IF(SUM('A4'!S2144:X2144)=6,'Angaben KH-Standort'!$D$26,"")</f>
        <v/>
      </c>
      <c r="C2113" t="str">
        <f>IF(SUM('A4'!S2144:X2144)=6,'Angaben KH-Standort'!$D$12,"")</f>
        <v/>
      </c>
      <c r="D2113" t="str">
        <f>IF(SUM('A4'!S2144:X2144)=6,'A1'!$F$14,"")</f>
        <v/>
      </c>
      <c r="E2113" t="str">
        <f>IF(SUM('A4'!S2144:X2144)=6,'A4'!C2144,"")</f>
        <v/>
      </c>
      <c r="F2113" t="str">
        <f>IF(SUM('A4'!S2144:X2144)=6,'A4'!D2144,"")</f>
        <v/>
      </c>
      <c r="G2113" t="str">
        <f>IF(SUM('A4'!S2144:X2144)=6,'A4'!E2144,"")</f>
        <v/>
      </c>
      <c r="H2113" t="str">
        <f>IF(SUM('A4'!S2144:X2144)=6,'A4'!F2144,"")</f>
        <v/>
      </c>
      <c r="I2113" t="str">
        <f>IF(SUM('A4'!S2144:X2144)=6,'A4'!G2144,"")</f>
        <v/>
      </c>
      <c r="J2113" s="308" t="str">
        <f>IF(SUM('A4'!S2144:X2144)=6,'A4'!H2144,"")</f>
        <v/>
      </c>
    </row>
    <row r="2114" spans="1:10" x14ac:dyDescent="0.25">
      <c r="A2114" t="str">
        <f>IF(SUM('A4'!S2145:X2145)=6,'Angaben KH-Standort'!$D$25,"")</f>
        <v/>
      </c>
      <c r="B2114" t="str">
        <f>IF(SUM('A4'!S2145:X2145)=6,'Angaben KH-Standort'!$D$26,"")</f>
        <v/>
      </c>
      <c r="C2114" t="str">
        <f>IF(SUM('A4'!S2145:X2145)=6,'Angaben KH-Standort'!$D$12,"")</f>
        <v/>
      </c>
      <c r="D2114" t="str">
        <f>IF(SUM('A4'!S2145:X2145)=6,'A1'!$F$14,"")</f>
        <v/>
      </c>
      <c r="E2114" t="str">
        <f>IF(SUM('A4'!S2145:X2145)=6,'A4'!C2145,"")</f>
        <v/>
      </c>
      <c r="F2114" t="str">
        <f>IF(SUM('A4'!S2145:X2145)=6,'A4'!D2145,"")</f>
        <v/>
      </c>
      <c r="G2114" t="str">
        <f>IF(SUM('A4'!S2145:X2145)=6,'A4'!E2145,"")</f>
        <v/>
      </c>
      <c r="H2114" t="str">
        <f>IF(SUM('A4'!S2145:X2145)=6,'A4'!F2145,"")</f>
        <v/>
      </c>
      <c r="I2114" t="str">
        <f>IF(SUM('A4'!S2145:X2145)=6,'A4'!G2145,"")</f>
        <v/>
      </c>
      <c r="J2114" s="308" t="str">
        <f>IF(SUM('A4'!S2145:X2145)=6,'A4'!H2145,"")</f>
        <v/>
      </c>
    </row>
    <row r="2115" spans="1:10" x14ac:dyDescent="0.25">
      <c r="A2115" t="str">
        <f>IF(SUM('A4'!S2146:X2146)=6,'Angaben KH-Standort'!$D$25,"")</f>
        <v/>
      </c>
      <c r="B2115" t="str">
        <f>IF(SUM('A4'!S2146:X2146)=6,'Angaben KH-Standort'!$D$26,"")</f>
        <v/>
      </c>
      <c r="C2115" t="str">
        <f>IF(SUM('A4'!S2146:X2146)=6,'Angaben KH-Standort'!$D$12,"")</f>
        <v/>
      </c>
      <c r="D2115" t="str">
        <f>IF(SUM('A4'!S2146:X2146)=6,'A1'!$F$14,"")</f>
        <v/>
      </c>
      <c r="E2115" t="str">
        <f>IF(SUM('A4'!S2146:X2146)=6,'A4'!C2146,"")</f>
        <v/>
      </c>
      <c r="F2115" t="str">
        <f>IF(SUM('A4'!S2146:X2146)=6,'A4'!D2146,"")</f>
        <v/>
      </c>
      <c r="G2115" t="str">
        <f>IF(SUM('A4'!S2146:X2146)=6,'A4'!E2146,"")</f>
        <v/>
      </c>
      <c r="H2115" t="str">
        <f>IF(SUM('A4'!S2146:X2146)=6,'A4'!F2146,"")</f>
        <v/>
      </c>
      <c r="I2115" t="str">
        <f>IF(SUM('A4'!S2146:X2146)=6,'A4'!G2146,"")</f>
        <v/>
      </c>
      <c r="J2115" s="308" t="str">
        <f>IF(SUM('A4'!S2146:X2146)=6,'A4'!H2146,"")</f>
        <v/>
      </c>
    </row>
    <row r="2116" spans="1:10" x14ac:dyDescent="0.25">
      <c r="A2116" t="str">
        <f>IF(SUM('A4'!S2147:X2147)=6,'Angaben KH-Standort'!$D$25,"")</f>
        <v/>
      </c>
      <c r="B2116" t="str">
        <f>IF(SUM('A4'!S2147:X2147)=6,'Angaben KH-Standort'!$D$26,"")</f>
        <v/>
      </c>
      <c r="C2116" t="str">
        <f>IF(SUM('A4'!S2147:X2147)=6,'Angaben KH-Standort'!$D$12,"")</f>
        <v/>
      </c>
      <c r="D2116" t="str">
        <f>IF(SUM('A4'!S2147:X2147)=6,'A1'!$F$14,"")</f>
        <v/>
      </c>
      <c r="E2116" t="str">
        <f>IF(SUM('A4'!S2147:X2147)=6,'A4'!C2147,"")</f>
        <v/>
      </c>
      <c r="F2116" t="str">
        <f>IF(SUM('A4'!S2147:X2147)=6,'A4'!D2147,"")</f>
        <v/>
      </c>
      <c r="G2116" t="str">
        <f>IF(SUM('A4'!S2147:X2147)=6,'A4'!E2147,"")</f>
        <v/>
      </c>
      <c r="H2116" t="str">
        <f>IF(SUM('A4'!S2147:X2147)=6,'A4'!F2147,"")</f>
        <v/>
      </c>
      <c r="I2116" t="str">
        <f>IF(SUM('A4'!S2147:X2147)=6,'A4'!G2147,"")</f>
        <v/>
      </c>
      <c r="J2116" s="308" t="str">
        <f>IF(SUM('A4'!S2147:X2147)=6,'A4'!H2147,"")</f>
        <v/>
      </c>
    </row>
    <row r="2117" spans="1:10" x14ac:dyDescent="0.25">
      <c r="A2117" t="str">
        <f>IF(SUM('A4'!S2148:X2148)=6,'Angaben KH-Standort'!$D$25,"")</f>
        <v/>
      </c>
      <c r="B2117" t="str">
        <f>IF(SUM('A4'!S2148:X2148)=6,'Angaben KH-Standort'!$D$26,"")</f>
        <v/>
      </c>
      <c r="C2117" t="str">
        <f>IF(SUM('A4'!S2148:X2148)=6,'Angaben KH-Standort'!$D$12,"")</f>
        <v/>
      </c>
      <c r="D2117" t="str">
        <f>IF(SUM('A4'!S2148:X2148)=6,'A1'!$F$14,"")</f>
        <v/>
      </c>
      <c r="E2117" t="str">
        <f>IF(SUM('A4'!S2148:X2148)=6,'A4'!C2148,"")</f>
        <v/>
      </c>
      <c r="F2117" t="str">
        <f>IF(SUM('A4'!S2148:X2148)=6,'A4'!D2148,"")</f>
        <v/>
      </c>
      <c r="G2117" t="str">
        <f>IF(SUM('A4'!S2148:X2148)=6,'A4'!E2148,"")</f>
        <v/>
      </c>
      <c r="H2117" t="str">
        <f>IF(SUM('A4'!S2148:X2148)=6,'A4'!F2148,"")</f>
        <v/>
      </c>
      <c r="I2117" t="str">
        <f>IF(SUM('A4'!S2148:X2148)=6,'A4'!G2148,"")</f>
        <v/>
      </c>
      <c r="J2117" s="308" t="str">
        <f>IF(SUM('A4'!S2148:X2148)=6,'A4'!H2148,"")</f>
        <v/>
      </c>
    </row>
    <row r="2118" spans="1:10" x14ac:dyDescent="0.25">
      <c r="A2118" t="str">
        <f>IF(SUM('A4'!S2149:X2149)=6,'Angaben KH-Standort'!$D$25,"")</f>
        <v/>
      </c>
      <c r="B2118" t="str">
        <f>IF(SUM('A4'!S2149:X2149)=6,'Angaben KH-Standort'!$D$26,"")</f>
        <v/>
      </c>
      <c r="C2118" t="str">
        <f>IF(SUM('A4'!S2149:X2149)=6,'Angaben KH-Standort'!$D$12,"")</f>
        <v/>
      </c>
      <c r="D2118" t="str">
        <f>IF(SUM('A4'!S2149:X2149)=6,'A1'!$F$14,"")</f>
        <v/>
      </c>
      <c r="E2118" t="str">
        <f>IF(SUM('A4'!S2149:X2149)=6,'A4'!C2149,"")</f>
        <v/>
      </c>
      <c r="F2118" t="str">
        <f>IF(SUM('A4'!S2149:X2149)=6,'A4'!D2149,"")</f>
        <v/>
      </c>
      <c r="G2118" t="str">
        <f>IF(SUM('A4'!S2149:X2149)=6,'A4'!E2149,"")</f>
        <v/>
      </c>
      <c r="H2118" t="str">
        <f>IF(SUM('A4'!S2149:X2149)=6,'A4'!F2149,"")</f>
        <v/>
      </c>
      <c r="I2118" t="str">
        <f>IF(SUM('A4'!S2149:X2149)=6,'A4'!G2149,"")</f>
        <v/>
      </c>
      <c r="J2118" s="308" t="str">
        <f>IF(SUM('A4'!S2149:X2149)=6,'A4'!H2149,"")</f>
        <v/>
      </c>
    </row>
    <row r="2119" spans="1:10" x14ac:dyDescent="0.25">
      <c r="A2119" t="str">
        <f>IF(SUM('A4'!S2150:X2150)=6,'Angaben KH-Standort'!$D$25,"")</f>
        <v/>
      </c>
      <c r="B2119" t="str">
        <f>IF(SUM('A4'!S2150:X2150)=6,'Angaben KH-Standort'!$D$26,"")</f>
        <v/>
      </c>
      <c r="C2119" t="str">
        <f>IF(SUM('A4'!S2150:X2150)=6,'Angaben KH-Standort'!$D$12,"")</f>
        <v/>
      </c>
      <c r="D2119" t="str">
        <f>IF(SUM('A4'!S2150:X2150)=6,'A1'!$F$14,"")</f>
        <v/>
      </c>
      <c r="E2119" t="str">
        <f>IF(SUM('A4'!S2150:X2150)=6,'A4'!C2150,"")</f>
        <v/>
      </c>
      <c r="F2119" t="str">
        <f>IF(SUM('A4'!S2150:X2150)=6,'A4'!D2150,"")</f>
        <v/>
      </c>
      <c r="G2119" t="str">
        <f>IF(SUM('A4'!S2150:X2150)=6,'A4'!E2150,"")</f>
        <v/>
      </c>
      <c r="H2119" t="str">
        <f>IF(SUM('A4'!S2150:X2150)=6,'A4'!F2150,"")</f>
        <v/>
      </c>
      <c r="I2119" t="str">
        <f>IF(SUM('A4'!S2150:X2150)=6,'A4'!G2150,"")</f>
        <v/>
      </c>
      <c r="J2119" s="308" t="str">
        <f>IF(SUM('A4'!S2150:X2150)=6,'A4'!H2150,"")</f>
        <v/>
      </c>
    </row>
    <row r="2120" spans="1:10" x14ac:dyDescent="0.25">
      <c r="A2120" t="str">
        <f>IF(SUM('A4'!S2151:X2151)=6,'Angaben KH-Standort'!$D$25,"")</f>
        <v/>
      </c>
      <c r="B2120" t="str">
        <f>IF(SUM('A4'!S2151:X2151)=6,'Angaben KH-Standort'!$D$26,"")</f>
        <v/>
      </c>
      <c r="C2120" t="str">
        <f>IF(SUM('A4'!S2151:X2151)=6,'Angaben KH-Standort'!$D$12,"")</f>
        <v/>
      </c>
      <c r="D2120" t="str">
        <f>IF(SUM('A4'!S2151:X2151)=6,'A1'!$F$14,"")</f>
        <v/>
      </c>
      <c r="E2120" t="str">
        <f>IF(SUM('A4'!S2151:X2151)=6,'A4'!C2151,"")</f>
        <v/>
      </c>
      <c r="F2120" t="str">
        <f>IF(SUM('A4'!S2151:X2151)=6,'A4'!D2151,"")</f>
        <v/>
      </c>
      <c r="G2120" t="str">
        <f>IF(SUM('A4'!S2151:X2151)=6,'A4'!E2151,"")</f>
        <v/>
      </c>
      <c r="H2120" t="str">
        <f>IF(SUM('A4'!S2151:X2151)=6,'A4'!F2151,"")</f>
        <v/>
      </c>
      <c r="I2120" t="str">
        <f>IF(SUM('A4'!S2151:X2151)=6,'A4'!G2151,"")</f>
        <v/>
      </c>
      <c r="J2120" s="308" t="str">
        <f>IF(SUM('A4'!S2151:X2151)=6,'A4'!H2151,"")</f>
        <v/>
      </c>
    </row>
    <row r="2121" spans="1:10" x14ac:dyDescent="0.25">
      <c r="A2121" t="str">
        <f>IF(SUM('A4'!S2152:X2152)=6,'Angaben KH-Standort'!$D$25,"")</f>
        <v/>
      </c>
      <c r="B2121" t="str">
        <f>IF(SUM('A4'!S2152:X2152)=6,'Angaben KH-Standort'!$D$26,"")</f>
        <v/>
      </c>
      <c r="C2121" t="str">
        <f>IF(SUM('A4'!S2152:X2152)=6,'Angaben KH-Standort'!$D$12,"")</f>
        <v/>
      </c>
      <c r="D2121" t="str">
        <f>IF(SUM('A4'!S2152:X2152)=6,'A1'!$F$14,"")</f>
        <v/>
      </c>
      <c r="E2121" t="str">
        <f>IF(SUM('A4'!S2152:X2152)=6,'A4'!C2152,"")</f>
        <v/>
      </c>
      <c r="F2121" t="str">
        <f>IF(SUM('A4'!S2152:X2152)=6,'A4'!D2152,"")</f>
        <v/>
      </c>
      <c r="G2121" t="str">
        <f>IF(SUM('A4'!S2152:X2152)=6,'A4'!E2152,"")</f>
        <v/>
      </c>
      <c r="H2121" t="str">
        <f>IF(SUM('A4'!S2152:X2152)=6,'A4'!F2152,"")</f>
        <v/>
      </c>
      <c r="I2121" t="str">
        <f>IF(SUM('A4'!S2152:X2152)=6,'A4'!G2152,"")</f>
        <v/>
      </c>
      <c r="J2121" s="308" t="str">
        <f>IF(SUM('A4'!S2152:X2152)=6,'A4'!H2152,"")</f>
        <v/>
      </c>
    </row>
    <row r="2122" spans="1:10" x14ac:dyDescent="0.25">
      <c r="A2122" t="str">
        <f>IF(SUM('A4'!S2153:X2153)=6,'Angaben KH-Standort'!$D$25,"")</f>
        <v/>
      </c>
      <c r="B2122" t="str">
        <f>IF(SUM('A4'!S2153:X2153)=6,'Angaben KH-Standort'!$D$26,"")</f>
        <v/>
      </c>
      <c r="C2122" t="str">
        <f>IF(SUM('A4'!S2153:X2153)=6,'Angaben KH-Standort'!$D$12,"")</f>
        <v/>
      </c>
      <c r="D2122" t="str">
        <f>IF(SUM('A4'!S2153:X2153)=6,'A1'!$F$14,"")</f>
        <v/>
      </c>
      <c r="E2122" t="str">
        <f>IF(SUM('A4'!S2153:X2153)=6,'A4'!C2153,"")</f>
        <v/>
      </c>
      <c r="F2122" t="str">
        <f>IF(SUM('A4'!S2153:X2153)=6,'A4'!D2153,"")</f>
        <v/>
      </c>
      <c r="G2122" t="str">
        <f>IF(SUM('A4'!S2153:X2153)=6,'A4'!E2153,"")</f>
        <v/>
      </c>
      <c r="H2122" t="str">
        <f>IF(SUM('A4'!S2153:X2153)=6,'A4'!F2153,"")</f>
        <v/>
      </c>
      <c r="I2122" t="str">
        <f>IF(SUM('A4'!S2153:X2153)=6,'A4'!G2153,"")</f>
        <v/>
      </c>
      <c r="J2122" s="308" t="str">
        <f>IF(SUM('A4'!S2153:X2153)=6,'A4'!H2153,"")</f>
        <v/>
      </c>
    </row>
    <row r="2123" spans="1:10" x14ac:dyDescent="0.25">
      <c r="A2123" t="str">
        <f>IF(SUM('A4'!S2154:X2154)=6,'Angaben KH-Standort'!$D$25,"")</f>
        <v/>
      </c>
      <c r="B2123" t="str">
        <f>IF(SUM('A4'!S2154:X2154)=6,'Angaben KH-Standort'!$D$26,"")</f>
        <v/>
      </c>
      <c r="C2123" t="str">
        <f>IF(SUM('A4'!S2154:X2154)=6,'Angaben KH-Standort'!$D$12,"")</f>
        <v/>
      </c>
      <c r="D2123" t="str">
        <f>IF(SUM('A4'!S2154:X2154)=6,'A1'!$F$14,"")</f>
        <v/>
      </c>
      <c r="E2123" t="str">
        <f>IF(SUM('A4'!S2154:X2154)=6,'A4'!C2154,"")</f>
        <v/>
      </c>
      <c r="F2123" t="str">
        <f>IF(SUM('A4'!S2154:X2154)=6,'A4'!D2154,"")</f>
        <v/>
      </c>
      <c r="G2123" t="str">
        <f>IF(SUM('A4'!S2154:X2154)=6,'A4'!E2154,"")</f>
        <v/>
      </c>
      <c r="H2123" t="str">
        <f>IF(SUM('A4'!S2154:X2154)=6,'A4'!F2154,"")</f>
        <v/>
      </c>
      <c r="I2123" t="str">
        <f>IF(SUM('A4'!S2154:X2154)=6,'A4'!G2154,"")</f>
        <v/>
      </c>
      <c r="J2123" s="308" t="str">
        <f>IF(SUM('A4'!S2154:X2154)=6,'A4'!H2154,"")</f>
        <v/>
      </c>
    </row>
    <row r="2124" spans="1:10" x14ac:dyDescent="0.25">
      <c r="A2124" t="str">
        <f>IF(SUM('A4'!S2155:X2155)=6,'Angaben KH-Standort'!$D$25,"")</f>
        <v/>
      </c>
      <c r="B2124" t="str">
        <f>IF(SUM('A4'!S2155:X2155)=6,'Angaben KH-Standort'!$D$26,"")</f>
        <v/>
      </c>
      <c r="C2124" t="str">
        <f>IF(SUM('A4'!S2155:X2155)=6,'Angaben KH-Standort'!$D$12,"")</f>
        <v/>
      </c>
      <c r="D2124" t="str">
        <f>IF(SUM('A4'!S2155:X2155)=6,'A1'!$F$14,"")</f>
        <v/>
      </c>
      <c r="E2124" t="str">
        <f>IF(SUM('A4'!S2155:X2155)=6,'A4'!C2155,"")</f>
        <v/>
      </c>
      <c r="F2124" t="str">
        <f>IF(SUM('A4'!S2155:X2155)=6,'A4'!D2155,"")</f>
        <v/>
      </c>
      <c r="G2124" t="str">
        <f>IF(SUM('A4'!S2155:X2155)=6,'A4'!E2155,"")</f>
        <v/>
      </c>
      <c r="H2124" t="str">
        <f>IF(SUM('A4'!S2155:X2155)=6,'A4'!F2155,"")</f>
        <v/>
      </c>
      <c r="I2124" t="str">
        <f>IF(SUM('A4'!S2155:X2155)=6,'A4'!G2155,"")</f>
        <v/>
      </c>
      <c r="J2124" s="308" t="str">
        <f>IF(SUM('A4'!S2155:X2155)=6,'A4'!H2155,"")</f>
        <v/>
      </c>
    </row>
    <row r="2125" spans="1:10" x14ac:dyDescent="0.25">
      <c r="A2125" t="str">
        <f>IF(SUM('A4'!S2156:X2156)=6,'Angaben KH-Standort'!$D$25,"")</f>
        <v/>
      </c>
      <c r="B2125" t="str">
        <f>IF(SUM('A4'!S2156:X2156)=6,'Angaben KH-Standort'!$D$26,"")</f>
        <v/>
      </c>
      <c r="C2125" t="str">
        <f>IF(SUM('A4'!S2156:X2156)=6,'Angaben KH-Standort'!$D$12,"")</f>
        <v/>
      </c>
      <c r="D2125" t="str">
        <f>IF(SUM('A4'!S2156:X2156)=6,'A1'!$F$14,"")</f>
        <v/>
      </c>
      <c r="E2125" t="str">
        <f>IF(SUM('A4'!S2156:X2156)=6,'A4'!C2156,"")</f>
        <v/>
      </c>
      <c r="F2125" t="str">
        <f>IF(SUM('A4'!S2156:X2156)=6,'A4'!D2156,"")</f>
        <v/>
      </c>
      <c r="G2125" t="str">
        <f>IF(SUM('A4'!S2156:X2156)=6,'A4'!E2156,"")</f>
        <v/>
      </c>
      <c r="H2125" t="str">
        <f>IF(SUM('A4'!S2156:X2156)=6,'A4'!F2156,"")</f>
        <v/>
      </c>
      <c r="I2125" t="str">
        <f>IF(SUM('A4'!S2156:X2156)=6,'A4'!G2156,"")</f>
        <v/>
      </c>
      <c r="J2125" s="308" t="str">
        <f>IF(SUM('A4'!S2156:X2156)=6,'A4'!H2156,"")</f>
        <v/>
      </c>
    </row>
    <row r="2126" spans="1:10" x14ac:dyDescent="0.25">
      <c r="A2126" t="str">
        <f>IF(SUM('A4'!S2157:X2157)=6,'Angaben KH-Standort'!$D$25,"")</f>
        <v/>
      </c>
      <c r="B2126" t="str">
        <f>IF(SUM('A4'!S2157:X2157)=6,'Angaben KH-Standort'!$D$26,"")</f>
        <v/>
      </c>
      <c r="C2126" t="str">
        <f>IF(SUM('A4'!S2157:X2157)=6,'Angaben KH-Standort'!$D$12,"")</f>
        <v/>
      </c>
      <c r="D2126" t="str">
        <f>IF(SUM('A4'!S2157:X2157)=6,'A1'!$F$14,"")</f>
        <v/>
      </c>
      <c r="E2126" t="str">
        <f>IF(SUM('A4'!S2157:X2157)=6,'A4'!C2157,"")</f>
        <v/>
      </c>
      <c r="F2126" t="str">
        <f>IF(SUM('A4'!S2157:X2157)=6,'A4'!D2157,"")</f>
        <v/>
      </c>
      <c r="G2126" t="str">
        <f>IF(SUM('A4'!S2157:X2157)=6,'A4'!E2157,"")</f>
        <v/>
      </c>
      <c r="H2126" t="str">
        <f>IF(SUM('A4'!S2157:X2157)=6,'A4'!F2157,"")</f>
        <v/>
      </c>
      <c r="I2126" t="str">
        <f>IF(SUM('A4'!S2157:X2157)=6,'A4'!G2157,"")</f>
        <v/>
      </c>
      <c r="J2126" s="308" t="str">
        <f>IF(SUM('A4'!S2157:X2157)=6,'A4'!H2157,"")</f>
        <v/>
      </c>
    </row>
    <row r="2127" spans="1:10" x14ac:dyDescent="0.25">
      <c r="A2127" t="str">
        <f>IF(SUM('A4'!S2158:X2158)=6,'Angaben KH-Standort'!$D$25,"")</f>
        <v/>
      </c>
      <c r="B2127" t="str">
        <f>IF(SUM('A4'!S2158:X2158)=6,'Angaben KH-Standort'!$D$26,"")</f>
        <v/>
      </c>
      <c r="C2127" t="str">
        <f>IF(SUM('A4'!S2158:X2158)=6,'Angaben KH-Standort'!$D$12,"")</f>
        <v/>
      </c>
      <c r="D2127" t="str">
        <f>IF(SUM('A4'!S2158:X2158)=6,'A1'!$F$14,"")</f>
        <v/>
      </c>
      <c r="E2127" t="str">
        <f>IF(SUM('A4'!S2158:X2158)=6,'A4'!C2158,"")</f>
        <v/>
      </c>
      <c r="F2127" t="str">
        <f>IF(SUM('A4'!S2158:X2158)=6,'A4'!D2158,"")</f>
        <v/>
      </c>
      <c r="G2127" t="str">
        <f>IF(SUM('A4'!S2158:X2158)=6,'A4'!E2158,"")</f>
        <v/>
      </c>
      <c r="H2127" t="str">
        <f>IF(SUM('A4'!S2158:X2158)=6,'A4'!F2158,"")</f>
        <v/>
      </c>
      <c r="I2127" t="str">
        <f>IF(SUM('A4'!S2158:X2158)=6,'A4'!G2158,"")</f>
        <v/>
      </c>
      <c r="J2127" s="308" t="str">
        <f>IF(SUM('A4'!S2158:X2158)=6,'A4'!H2158,"")</f>
        <v/>
      </c>
    </row>
    <row r="2128" spans="1:10" x14ac:dyDescent="0.25">
      <c r="A2128" t="str">
        <f>IF(SUM('A4'!S2159:X2159)=6,'Angaben KH-Standort'!$D$25,"")</f>
        <v/>
      </c>
      <c r="B2128" t="str">
        <f>IF(SUM('A4'!S2159:X2159)=6,'Angaben KH-Standort'!$D$26,"")</f>
        <v/>
      </c>
      <c r="C2128" t="str">
        <f>IF(SUM('A4'!S2159:X2159)=6,'Angaben KH-Standort'!$D$12,"")</f>
        <v/>
      </c>
      <c r="D2128" t="str">
        <f>IF(SUM('A4'!S2159:X2159)=6,'A1'!$F$14,"")</f>
        <v/>
      </c>
      <c r="E2128" t="str">
        <f>IF(SUM('A4'!S2159:X2159)=6,'A4'!C2159,"")</f>
        <v/>
      </c>
      <c r="F2128" t="str">
        <f>IF(SUM('A4'!S2159:X2159)=6,'A4'!D2159,"")</f>
        <v/>
      </c>
      <c r="G2128" t="str">
        <f>IF(SUM('A4'!S2159:X2159)=6,'A4'!E2159,"")</f>
        <v/>
      </c>
      <c r="H2128" t="str">
        <f>IF(SUM('A4'!S2159:X2159)=6,'A4'!F2159,"")</f>
        <v/>
      </c>
      <c r="I2128" t="str">
        <f>IF(SUM('A4'!S2159:X2159)=6,'A4'!G2159,"")</f>
        <v/>
      </c>
      <c r="J2128" s="308" t="str">
        <f>IF(SUM('A4'!S2159:X2159)=6,'A4'!H2159,"")</f>
        <v/>
      </c>
    </row>
    <row r="2129" spans="1:10" x14ac:dyDescent="0.25">
      <c r="A2129" t="str">
        <f>IF(SUM('A4'!S2160:X2160)=6,'Angaben KH-Standort'!$D$25,"")</f>
        <v/>
      </c>
      <c r="B2129" t="str">
        <f>IF(SUM('A4'!S2160:X2160)=6,'Angaben KH-Standort'!$D$26,"")</f>
        <v/>
      </c>
      <c r="C2129" t="str">
        <f>IF(SUM('A4'!S2160:X2160)=6,'Angaben KH-Standort'!$D$12,"")</f>
        <v/>
      </c>
      <c r="D2129" t="str">
        <f>IF(SUM('A4'!S2160:X2160)=6,'A1'!$F$14,"")</f>
        <v/>
      </c>
      <c r="E2129" t="str">
        <f>IF(SUM('A4'!S2160:X2160)=6,'A4'!C2160,"")</f>
        <v/>
      </c>
      <c r="F2129" t="str">
        <f>IF(SUM('A4'!S2160:X2160)=6,'A4'!D2160,"")</f>
        <v/>
      </c>
      <c r="G2129" t="str">
        <f>IF(SUM('A4'!S2160:X2160)=6,'A4'!E2160,"")</f>
        <v/>
      </c>
      <c r="H2129" t="str">
        <f>IF(SUM('A4'!S2160:X2160)=6,'A4'!F2160,"")</f>
        <v/>
      </c>
      <c r="I2129" t="str">
        <f>IF(SUM('A4'!S2160:X2160)=6,'A4'!G2160,"")</f>
        <v/>
      </c>
      <c r="J2129" s="308" t="str">
        <f>IF(SUM('A4'!S2160:X2160)=6,'A4'!H2160,"")</f>
        <v/>
      </c>
    </row>
    <row r="2130" spans="1:10" x14ac:dyDescent="0.25">
      <c r="A2130" t="str">
        <f>IF(SUM('A4'!S2161:X2161)=6,'Angaben KH-Standort'!$D$25,"")</f>
        <v/>
      </c>
      <c r="B2130" t="str">
        <f>IF(SUM('A4'!S2161:X2161)=6,'Angaben KH-Standort'!$D$26,"")</f>
        <v/>
      </c>
      <c r="C2130" t="str">
        <f>IF(SUM('A4'!S2161:X2161)=6,'Angaben KH-Standort'!$D$12,"")</f>
        <v/>
      </c>
      <c r="D2130" t="str">
        <f>IF(SUM('A4'!S2161:X2161)=6,'A1'!$F$14,"")</f>
        <v/>
      </c>
      <c r="E2130" t="str">
        <f>IF(SUM('A4'!S2161:X2161)=6,'A4'!C2161,"")</f>
        <v/>
      </c>
      <c r="F2130" t="str">
        <f>IF(SUM('A4'!S2161:X2161)=6,'A4'!D2161,"")</f>
        <v/>
      </c>
      <c r="G2130" t="str">
        <f>IF(SUM('A4'!S2161:X2161)=6,'A4'!E2161,"")</f>
        <v/>
      </c>
      <c r="H2130" t="str">
        <f>IF(SUM('A4'!S2161:X2161)=6,'A4'!F2161,"")</f>
        <v/>
      </c>
      <c r="I2130" t="str">
        <f>IF(SUM('A4'!S2161:X2161)=6,'A4'!G2161,"")</f>
        <v/>
      </c>
      <c r="J2130" s="308" t="str">
        <f>IF(SUM('A4'!S2161:X2161)=6,'A4'!H2161,"")</f>
        <v/>
      </c>
    </row>
    <row r="2131" spans="1:10" x14ac:dyDescent="0.25">
      <c r="A2131" t="str">
        <f>IF(SUM('A4'!S2162:X2162)=6,'Angaben KH-Standort'!$D$25,"")</f>
        <v/>
      </c>
      <c r="B2131" t="str">
        <f>IF(SUM('A4'!S2162:X2162)=6,'Angaben KH-Standort'!$D$26,"")</f>
        <v/>
      </c>
      <c r="C2131" t="str">
        <f>IF(SUM('A4'!S2162:X2162)=6,'Angaben KH-Standort'!$D$12,"")</f>
        <v/>
      </c>
      <c r="D2131" t="str">
        <f>IF(SUM('A4'!S2162:X2162)=6,'A1'!$F$14,"")</f>
        <v/>
      </c>
      <c r="E2131" t="str">
        <f>IF(SUM('A4'!S2162:X2162)=6,'A4'!C2162,"")</f>
        <v/>
      </c>
      <c r="F2131" t="str">
        <f>IF(SUM('A4'!S2162:X2162)=6,'A4'!D2162,"")</f>
        <v/>
      </c>
      <c r="G2131" t="str">
        <f>IF(SUM('A4'!S2162:X2162)=6,'A4'!E2162,"")</f>
        <v/>
      </c>
      <c r="H2131" t="str">
        <f>IF(SUM('A4'!S2162:X2162)=6,'A4'!F2162,"")</f>
        <v/>
      </c>
      <c r="I2131" t="str">
        <f>IF(SUM('A4'!S2162:X2162)=6,'A4'!G2162,"")</f>
        <v/>
      </c>
      <c r="J2131" s="308" t="str">
        <f>IF(SUM('A4'!S2162:X2162)=6,'A4'!H2162,"")</f>
        <v/>
      </c>
    </row>
    <row r="2132" spans="1:10" x14ac:dyDescent="0.25">
      <c r="A2132" t="str">
        <f>IF(SUM('A4'!S2163:X2163)=6,'Angaben KH-Standort'!$D$25,"")</f>
        <v/>
      </c>
      <c r="B2132" t="str">
        <f>IF(SUM('A4'!S2163:X2163)=6,'Angaben KH-Standort'!$D$26,"")</f>
        <v/>
      </c>
      <c r="C2132" t="str">
        <f>IF(SUM('A4'!S2163:X2163)=6,'Angaben KH-Standort'!$D$12,"")</f>
        <v/>
      </c>
      <c r="D2132" t="str">
        <f>IF(SUM('A4'!S2163:X2163)=6,'A1'!$F$14,"")</f>
        <v/>
      </c>
      <c r="E2132" t="str">
        <f>IF(SUM('A4'!S2163:X2163)=6,'A4'!C2163,"")</f>
        <v/>
      </c>
      <c r="F2132" t="str">
        <f>IF(SUM('A4'!S2163:X2163)=6,'A4'!D2163,"")</f>
        <v/>
      </c>
      <c r="G2132" t="str">
        <f>IF(SUM('A4'!S2163:X2163)=6,'A4'!E2163,"")</f>
        <v/>
      </c>
      <c r="H2132" t="str">
        <f>IF(SUM('A4'!S2163:X2163)=6,'A4'!F2163,"")</f>
        <v/>
      </c>
      <c r="I2132" t="str">
        <f>IF(SUM('A4'!S2163:X2163)=6,'A4'!G2163,"")</f>
        <v/>
      </c>
      <c r="J2132" s="308" t="str">
        <f>IF(SUM('A4'!S2163:X2163)=6,'A4'!H2163,"")</f>
        <v/>
      </c>
    </row>
    <row r="2133" spans="1:10" x14ac:dyDescent="0.25">
      <c r="A2133" t="str">
        <f>IF(SUM('A4'!S2164:X2164)=6,'Angaben KH-Standort'!$D$25,"")</f>
        <v/>
      </c>
      <c r="B2133" t="str">
        <f>IF(SUM('A4'!S2164:X2164)=6,'Angaben KH-Standort'!$D$26,"")</f>
        <v/>
      </c>
      <c r="C2133" t="str">
        <f>IF(SUM('A4'!S2164:X2164)=6,'Angaben KH-Standort'!$D$12,"")</f>
        <v/>
      </c>
      <c r="D2133" t="str">
        <f>IF(SUM('A4'!S2164:X2164)=6,'A1'!$F$14,"")</f>
        <v/>
      </c>
      <c r="E2133" t="str">
        <f>IF(SUM('A4'!S2164:X2164)=6,'A4'!C2164,"")</f>
        <v/>
      </c>
      <c r="F2133" t="str">
        <f>IF(SUM('A4'!S2164:X2164)=6,'A4'!D2164,"")</f>
        <v/>
      </c>
      <c r="G2133" t="str">
        <f>IF(SUM('A4'!S2164:X2164)=6,'A4'!E2164,"")</f>
        <v/>
      </c>
      <c r="H2133" t="str">
        <f>IF(SUM('A4'!S2164:X2164)=6,'A4'!F2164,"")</f>
        <v/>
      </c>
      <c r="I2133" t="str">
        <f>IF(SUM('A4'!S2164:X2164)=6,'A4'!G2164,"")</f>
        <v/>
      </c>
      <c r="J2133" s="308" t="str">
        <f>IF(SUM('A4'!S2164:X2164)=6,'A4'!H2164,"")</f>
        <v/>
      </c>
    </row>
    <row r="2134" spans="1:10" x14ac:dyDescent="0.25">
      <c r="A2134" t="str">
        <f>IF(SUM('A4'!S2165:X2165)=6,'Angaben KH-Standort'!$D$25,"")</f>
        <v/>
      </c>
      <c r="B2134" t="str">
        <f>IF(SUM('A4'!S2165:X2165)=6,'Angaben KH-Standort'!$D$26,"")</f>
        <v/>
      </c>
      <c r="C2134" t="str">
        <f>IF(SUM('A4'!S2165:X2165)=6,'Angaben KH-Standort'!$D$12,"")</f>
        <v/>
      </c>
      <c r="D2134" t="str">
        <f>IF(SUM('A4'!S2165:X2165)=6,'A1'!$F$14,"")</f>
        <v/>
      </c>
      <c r="E2134" t="str">
        <f>IF(SUM('A4'!S2165:X2165)=6,'A4'!C2165,"")</f>
        <v/>
      </c>
      <c r="F2134" t="str">
        <f>IF(SUM('A4'!S2165:X2165)=6,'A4'!D2165,"")</f>
        <v/>
      </c>
      <c r="G2134" t="str">
        <f>IF(SUM('A4'!S2165:X2165)=6,'A4'!E2165,"")</f>
        <v/>
      </c>
      <c r="H2134" t="str">
        <f>IF(SUM('A4'!S2165:X2165)=6,'A4'!F2165,"")</f>
        <v/>
      </c>
      <c r="I2134" t="str">
        <f>IF(SUM('A4'!S2165:X2165)=6,'A4'!G2165,"")</f>
        <v/>
      </c>
      <c r="J2134" s="308" t="str">
        <f>IF(SUM('A4'!S2165:X2165)=6,'A4'!H2165,"")</f>
        <v/>
      </c>
    </row>
    <row r="2135" spans="1:10" x14ac:dyDescent="0.25">
      <c r="A2135" t="str">
        <f>IF(SUM('A4'!S2166:X2166)=6,'Angaben KH-Standort'!$D$25,"")</f>
        <v/>
      </c>
      <c r="B2135" t="str">
        <f>IF(SUM('A4'!S2166:X2166)=6,'Angaben KH-Standort'!$D$26,"")</f>
        <v/>
      </c>
      <c r="C2135" t="str">
        <f>IF(SUM('A4'!S2166:X2166)=6,'Angaben KH-Standort'!$D$12,"")</f>
        <v/>
      </c>
      <c r="D2135" t="str">
        <f>IF(SUM('A4'!S2166:X2166)=6,'A1'!$F$14,"")</f>
        <v/>
      </c>
      <c r="E2135" t="str">
        <f>IF(SUM('A4'!S2166:X2166)=6,'A4'!C2166,"")</f>
        <v/>
      </c>
      <c r="F2135" t="str">
        <f>IF(SUM('A4'!S2166:X2166)=6,'A4'!D2166,"")</f>
        <v/>
      </c>
      <c r="G2135" t="str">
        <f>IF(SUM('A4'!S2166:X2166)=6,'A4'!E2166,"")</f>
        <v/>
      </c>
      <c r="H2135" t="str">
        <f>IF(SUM('A4'!S2166:X2166)=6,'A4'!F2166,"")</f>
        <v/>
      </c>
      <c r="I2135" t="str">
        <f>IF(SUM('A4'!S2166:X2166)=6,'A4'!G2166,"")</f>
        <v/>
      </c>
      <c r="J2135" s="308" t="str">
        <f>IF(SUM('A4'!S2166:X2166)=6,'A4'!H2166,"")</f>
        <v/>
      </c>
    </row>
    <row r="2136" spans="1:10" x14ac:dyDescent="0.25">
      <c r="A2136" t="str">
        <f>IF(SUM('A4'!S2167:X2167)=6,'Angaben KH-Standort'!$D$25,"")</f>
        <v/>
      </c>
      <c r="B2136" t="str">
        <f>IF(SUM('A4'!S2167:X2167)=6,'Angaben KH-Standort'!$D$26,"")</f>
        <v/>
      </c>
      <c r="C2136" t="str">
        <f>IF(SUM('A4'!S2167:X2167)=6,'Angaben KH-Standort'!$D$12,"")</f>
        <v/>
      </c>
      <c r="D2136" t="str">
        <f>IF(SUM('A4'!S2167:X2167)=6,'A1'!$F$14,"")</f>
        <v/>
      </c>
      <c r="E2136" t="str">
        <f>IF(SUM('A4'!S2167:X2167)=6,'A4'!C2167,"")</f>
        <v/>
      </c>
      <c r="F2136" t="str">
        <f>IF(SUM('A4'!S2167:X2167)=6,'A4'!D2167,"")</f>
        <v/>
      </c>
      <c r="G2136" t="str">
        <f>IF(SUM('A4'!S2167:X2167)=6,'A4'!E2167,"")</f>
        <v/>
      </c>
      <c r="H2136" t="str">
        <f>IF(SUM('A4'!S2167:X2167)=6,'A4'!F2167,"")</f>
        <v/>
      </c>
      <c r="I2136" t="str">
        <f>IF(SUM('A4'!S2167:X2167)=6,'A4'!G2167,"")</f>
        <v/>
      </c>
      <c r="J2136" s="308" t="str">
        <f>IF(SUM('A4'!S2167:X2167)=6,'A4'!H2167,"")</f>
        <v/>
      </c>
    </row>
    <row r="2137" spans="1:10" x14ac:dyDescent="0.25">
      <c r="A2137" t="str">
        <f>IF(SUM('A4'!S2168:X2168)=6,'Angaben KH-Standort'!$D$25,"")</f>
        <v/>
      </c>
      <c r="B2137" t="str">
        <f>IF(SUM('A4'!S2168:X2168)=6,'Angaben KH-Standort'!$D$26,"")</f>
        <v/>
      </c>
      <c r="C2137" t="str">
        <f>IF(SUM('A4'!S2168:X2168)=6,'Angaben KH-Standort'!$D$12,"")</f>
        <v/>
      </c>
      <c r="D2137" t="str">
        <f>IF(SUM('A4'!S2168:X2168)=6,'A1'!$F$14,"")</f>
        <v/>
      </c>
      <c r="E2137" t="str">
        <f>IF(SUM('A4'!S2168:X2168)=6,'A4'!C2168,"")</f>
        <v/>
      </c>
      <c r="F2137" t="str">
        <f>IF(SUM('A4'!S2168:X2168)=6,'A4'!D2168,"")</f>
        <v/>
      </c>
      <c r="G2137" t="str">
        <f>IF(SUM('A4'!S2168:X2168)=6,'A4'!E2168,"")</f>
        <v/>
      </c>
      <c r="H2137" t="str">
        <f>IF(SUM('A4'!S2168:X2168)=6,'A4'!F2168,"")</f>
        <v/>
      </c>
      <c r="I2137" t="str">
        <f>IF(SUM('A4'!S2168:X2168)=6,'A4'!G2168,"")</f>
        <v/>
      </c>
      <c r="J2137" s="308" t="str">
        <f>IF(SUM('A4'!S2168:X2168)=6,'A4'!H2168,"")</f>
        <v/>
      </c>
    </row>
    <row r="2138" spans="1:10" x14ac:dyDescent="0.25">
      <c r="A2138" t="str">
        <f>IF(SUM('A4'!S2169:X2169)=6,'Angaben KH-Standort'!$D$25,"")</f>
        <v/>
      </c>
      <c r="B2138" t="str">
        <f>IF(SUM('A4'!S2169:X2169)=6,'Angaben KH-Standort'!$D$26,"")</f>
        <v/>
      </c>
      <c r="C2138" t="str">
        <f>IF(SUM('A4'!S2169:X2169)=6,'Angaben KH-Standort'!$D$12,"")</f>
        <v/>
      </c>
      <c r="D2138" t="str">
        <f>IF(SUM('A4'!S2169:X2169)=6,'A1'!$F$14,"")</f>
        <v/>
      </c>
      <c r="E2138" t="str">
        <f>IF(SUM('A4'!S2169:X2169)=6,'A4'!C2169,"")</f>
        <v/>
      </c>
      <c r="F2138" t="str">
        <f>IF(SUM('A4'!S2169:X2169)=6,'A4'!D2169,"")</f>
        <v/>
      </c>
      <c r="G2138" t="str">
        <f>IF(SUM('A4'!S2169:X2169)=6,'A4'!E2169,"")</f>
        <v/>
      </c>
      <c r="H2138" t="str">
        <f>IF(SUM('A4'!S2169:X2169)=6,'A4'!F2169,"")</f>
        <v/>
      </c>
      <c r="I2138" t="str">
        <f>IF(SUM('A4'!S2169:X2169)=6,'A4'!G2169,"")</f>
        <v/>
      </c>
      <c r="J2138" s="308" t="str">
        <f>IF(SUM('A4'!S2169:X2169)=6,'A4'!H2169,"")</f>
        <v/>
      </c>
    </row>
    <row r="2139" spans="1:10" x14ac:dyDescent="0.25">
      <c r="A2139" t="str">
        <f>IF(SUM('A4'!S2170:X2170)=6,'Angaben KH-Standort'!$D$25,"")</f>
        <v/>
      </c>
      <c r="B2139" t="str">
        <f>IF(SUM('A4'!S2170:X2170)=6,'Angaben KH-Standort'!$D$26,"")</f>
        <v/>
      </c>
      <c r="C2139" t="str">
        <f>IF(SUM('A4'!S2170:X2170)=6,'Angaben KH-Standort'!$D$12,"")</f>
        <v/>
      </c>
      <c r="D2139" t="str">
        <f>IF(SUM('A4'!S2170:X2170)=6,'A1'!$F$14,"")</f>
        <v/>
      </c>
      <c r="E2139" t="str">
        <f>IF(SUM('A4'!S2170:X2170)=6,'A4'!C2170,"")</f>
        <v/>
      </c>
      <c r="F2139" t="str">
        <f>IF(SUM('A4'!S2170:X2170)=6,'A4'!D2170,"")</f>
        <v/>
      </c>
      <c r="G2139" t="str">
        <f>IF(SUM('A4'!S2170:X2170)=6,'A4'!E2170,"")</f>
        <v/>
      </c>
      <c r="H2139" t="str">
        <f>IF(SUM('A4'!S2170:X2170)=6,'A4'!F2170,"")</f>
        <v/>
      </c>
      <c r="I2139" t="str">
        <f>IF(SUM('A4'!S2170:X2170)=6,'A4'!G2170,"")</f>
        <v/>
      </c>
      <c r="J2139" s="308" t="str">
        <f>IF(SUM('A4'!S2170:X2170)=6,'A4'!H2170,"")</f>
        <v/>
      </c>
    </row>
    <row r="2140" spans="1:10" x14ac:dyDescent="0.25">
      <c r="A2140" t="str">
        <f>IF(SUM('A4'!S2171:X2171)=6,'Angaben KH-Standort'!$D$25,"")</f>
        <v/>
      </c>
      <c r="B2140" t="str">
        <f>IF(SUM('A4'!S2171:X2171)=6,'Angaben KH-Standort'!$D$26,"")</f>
        <v/>
      </c>
      <c r="C2140" t="str">
        <f>IF(SUM('A4'!S2171:X2171)=6,'Angaben KH-Standort'!$D$12,"")</f>
        <v/>
      </c>
      <c r="D2140" t="str">
        <f>IF(SUM('A4'!S2171:X2171)=6,'A1'!$F$14,"")</f>
        <v/>
      </c>
      <c r="E2140" t="str">
        <f>IF(SUM('A4'!S2171:X2171)=6,'A4'!C2171,"")</f>
        <v/>
      </c>
      <c r="F2140" t="str">
        <f>IF(SUM('A4'!S2171:X2171)=6,'A4'!D2171,"")</f>
        <v/>
      </c>
      <c r="G2140" t="str">
        <f>IF(SUM('A4'!S2171:X2171)=6,'A4'!E2171,"")</f>
        <v/>
      </c>
      <c r="H2140" t="str">
        <f>IF(SUM('A4'!S2171:X2171)=6,'A4'!F2171,"")</f>
        <v/>
      </c>
      <c r="I2140" t="str">
        <f>IF(SUM('A4'!S2171:X2171)=6,'A4'!G2171,"")</f>
        <v/>
      </c>
      <c r="J2140" s="308" t="str">
        <f>IF(SUM('A4'!S2171:X2171)=6,'A4'!H2171,"")</f>
        <v/>
      </c>
    </row>
    <row r="2141" spans="1:10" x14ac:dyDescent="0.25">
      <c r="A2141" t="str">
        <f>IF(SUM('A4'!S2172:X2172)=6,'Angaben KH-Standort'!$D$25,"")</f>
        <v/>
      </c>
      <c r="B2141" t="str">
        <f>IF(SUM('A4'!S2172:X2172)=6,'Angaben KH-Standort'!$D$26,"")</f>
        <v/>
      </c>
      <c r="C2141" t="str">
        <f>IF(SUM('A4'!S2172:X2172)=6,'Angaben KH-Standort'!$D$12,"")</f>
        <v/>
      </c>
      <c r="D2141" t="str">
        <f>IF(SUM('A4'!S2172:X2172)=6,'A1'!$F$14,"")</f>
        <v/>
      </c>
      <c r="E2141" t="str">
        <f>IF(SUM('A4'!S2172:X2172)=6,'A4'!C2172,"")</f>
        <v/>
      </c>
      <c r="F2141" t="str">
        <f>IF(SUM('A4'!S2172:X2172)=6,'A4'!D2172,"")</f>
        <v/>
      </c>
      <c r="G2141" t="str">
        <f>IF(SUM('A4'!S2172:X2172)=6,'A4'!E2172,"")</f>
        <v/>
      </c>
      <c r="H2141" t="str">
        <f>IF(SUM('A4'!S2172:X2172)=6,'A4'!F2172,"")</f>
        <v/>
      </c>
      <c r="I2141" t="str">
        <f>IF(SUM('A4'!S2172:X2172)=6,'A4'!G2172,"")</f>
        <v/>
      </c>
      <c r="J2141" s="308" t="str">
        <f>IF(SUM('A4'!S2172:X2172)=6,'A4'!H2172,"")</f>
        <v/>
      </c>
    </row>
    <row r="2142" spans="1:10" x14ac:dyDescent="0.25">
      <c r="A2142" t="str">
        <f>IF(SUM('A4'!S2173:X2173)=6,'Angaben KH-Standort'!$D$25,"")</f>
        <v/>
      </c>
      <c r="B2142" t="str">
        <f>IF(SUM('A4'!S2173:X2173)=6,'Angaben KH-Standort'!$D$26,"")</f>
        <v/>
      </c>
      <c r="C2142" t="str">
        <f>IF(SUM('A4'!S2173:X2173)=6,'Angaben KH-Standort'!$D$12,"")</f>
        <v/>
      </c>
      <c r="D2142" t="str">
        <f>IF(SUM('A4'!S2173:X2173)=6,'A1'!$F$14,"")</f>
        <v/>
      </c>
      <c r="E2142" t="str">
        <f>IF(SUM('A4'!S2173:X2173)=6,'A4'!C2173,"")</f>
        <v/>
      </c>
      <c r="F2142" t="str">
        <f>IF(SUM('A4'!S2173:X2173)=6,'A4'!D2173,"")</f>
        <v/>
      </c>
      <c r="G2142" t="str">
        <f>IF(SUM('A4'!S2173:X2173)=6,'A4'!E2173,"")</f>
        <v/>
      </c>
      <c r="H2142" t="str">
        <f>IF(SUM('A4'!S2173:X2173)=6,'A4'!F2173,"")</f>
        <v/>
      </c>
      <c r="I2142" t="str">
        <f>IF(SUM('A4'!S2173:X2173)=6,'A4'!G2173,"")</f>
        <v/>
      </c>
      <c r="J2142" s="308" t="str">
        <f>IF(SUM('A4'!S2173:X2173)=6,'A4'!H2173,"")</f>
        <v/>
      </c>
    </row>
    <row r="2143" spans="1:10" x14ac:dyDescent="0.25">
      <c r="A2143" t="str">
        <f>IF(SUM('A4'!S2174:X2174)=6,'Angaben KH-Standort'!$D$25,"")</f>
        <v/>
      </c>
      <c r="B2143" t="str">
        <f>IF(SUM('A4'!S2174:X2174)=6,'Angaben KH-Standort'!$D$26,"")</f>
        <v/>
      </c>
      <c r="C2143" t="str">
        <f>IF(SUM('A4'!S2174:X2174)=6,'Angaben KH-Standort'!$D$12,"")</f>
        <v/>
      </c>
      <c r="D2143" t="str">
        <f>IF(SUM('A4'!S2174:X2174)=6,'A1'!$F$14,"")</f>
        <v/>
      </c>
      <c r="E2143" t="str">
        <f>IF(SUM('A4'!S2174:X2174)=6,'A4'!C2174,"")</f>
        <v/>
      </c>
      <c r="F2143" t="str">
        <f>IF(SUM('A4'!S2174:X2174)=6,'A4'!D2174,"")</f>
        <v/>
      </c>
      <c r="G2143" t="str">
        <f>IF(SUM('A4'!S2174:X2174)=6,'A4'!E2174,"")</f>
        <v/>
      </c>
      <c r="H2143" t="str">
        <f>IF(SUM('A4'!S2174:X2174)=6,'A4'!F2174,"")</f>
        <v/>
      </c>
      <c r="I2143" t="str">
        <f>IF(SUM('A4'!S2174:X2174)=6,'A4'!G2174,"")</f>
        <v/>
      </c>
      <c r="J2143" s="308" t="str">
        <f>IF(SUM('A4'!S2174:X2174)=6,'A4'!H2174,"")</f>
        <v/>
      </c>
    </row>
    <row r="2144" spans="1:10" x14ac:dyDescent="0.25">
      <c r="A2144" t="str">
        <f>IF(SUM('A4'!S2175:X2175)=6,'Angaben KH-Standort'!$D$25,"")</f>
        <v/>
      </c>
      <c r="B2144" t="str">
        <f>IF(SUM('A4'!S2175:X2175)=6,'Angaben KH-Standort'!$D$26,"")</f>
        <v/>
      </c>
      <c r="C2144" t="str">
        <f>IF(SUM('A4'!S2175:X2175)=6,'Angaben KH-Standort'!$D$12,"")</f>
        <v/>
      </c>
      <c r="D2144" t="str">
        <f>IF(SUM('A4'!S2175:X2175)=6,'A1'!$F$14,"")</f>
        <v/>
      </c>
      <c r="E2144" t="str">
        <f>IF(SUM('A4'!S2175:X2175)=6,'A4'!C2175,"")</f>
        <v/>
      </c>
      <c r="F2144" t="str">
        <f>IF(SUM('A4'!S2175:X2175)=6,'A4'!D2175,"")</f>
        <v/>
      </c>
      <c r="G2144" t="str">
        <f>IF(SUM('A4'!S2175:X2175)=6,'A4'!E2175,"")</f>
        <v/>
      </c>
      <c r="H2144" t="str">
        <f>IF(SUM('A4'!S2175:X2175)=6,'A4'!F2175,"")</f>
        <v/>
      </c>
      <c r="I2144" t="str">
        <f>IF(SUM('A4'!S2175:X2175)=6,'A4'!G2175,"")</f>
        <v/>
      </c>
      <c r="J2144" s="308" t="str">
        <f>IF(SUM('A4'!S2175:X2175)=6,'A4'!H2175,"")</f>
        <v/>
      </c>
    </row>
    <row r="2145" spans="1:10" x14ac:dyDescent="0.25">
      <c r="A2145" t="str">
        <f>IF(SUM('A4'!S2176:X2176)=6,'Angaben KH-Standort'!$D$25,"")</f>
        <v/>
      </c>
      <c r="B2145" t="str">
        <f>IF(SUM('A4'!S2176:X2176)=6,'Angaben KH-Standort'!$D$26,"")</f>
        <v/>
      </c>
      <c r="C2145" t="str">
        <f>IF(SUM('A4'!S2176:X2176)=6,'Angaben KH-Standort'!$D$12,"")</f>
        <v/>
      </c>
      <c r="D2145" t="str">
        <f>IF(SUM('A4'!S2176:X2176)=6,'A1'!$F$14,"")</f>
        <v/>
      </c>
      <c r="E2145" t="str">
        <f>IF(SUM('A4'!S2176:X2176)=6,'A4'!C2176,"")</f>
        <v/>
      </c>
      <c r="F2145" t="str">
        <f>IF(SUM('A4'!S2176:X2176)=6,'A4'!D2176,"")</f>
        <v/>
      </c>
      <c r="G2145" t="str">
        <f>IF(SUM('A4'!S2176:X2176)=6,'A4'!E2176,"")</f>
        <v/>
      </c>
      <c r="H2145" t="str">
        <f>IF(SUM('A4'!S2176:X2176)=6,'A4'!F2176,"")</f>
        <v/>
      </c>
      <c r="I2145" t="str">
        <f>IF(SUM('A4'!S2176:X2176)=6,'A4'!G2176,"")</f>
        <v/>
      </c>
      <c r="J2145" s="308" t="str">
        <f>IF(SUM('A4'!S2176:X2176)=6,'A4'!H2176,"")</f>
        <v/>
      </c>
    </row>
    <row r="2146" spans="1:10" x14ac:dyDescent="0.25">
      <c r="A2146" t="str">
        <f>IF(SUM('A4'!S2177:X2177)=6,'Angaben KH-Standort'!$D$25,"")</f>
        <v/>
      </c>
      <c r="B2146" t="str">
        <f>IF(SUM('A4'!S2177:X2177)=6,'Angaben KH-Standort'!$D$26,"")</f>
        <v/>
      </c>
      <c r="C2146" t="str">
        <f>IF(SUM('A4'!S2177:X2177)=6,'Angaben KH-Standort'!$D$12,"")</f>
        <v/>
      </c>
      <c r="D2146" t="str">
        <f>IF(SUM('A4'!S2177:X2177)=6,'A1'!$F$14,"")</f>
        <v/>
      </c>
      <c r="E2146" t="str">
        <f>IF(SUM('A4'!S2177:X2177)=6,'A4'!C2177,"")</f>
        <v/>
      </c>
      <c r="F2146" t="str">
        <f>IF(SUM('A4'!S2177:X2177)=6,'A4'!D2177,"")</f>
        <v/>
      </c>
      <c r="G2146" t="str">
        <f>IF(SUM('A4'!S2177:X2177)=6,'A4'!E2177,"")</f>
        <v/>
      </c>
      <c r="H2146" t="str">
        <f>IF(SUM('A4'!S2177:X2177)=6,'A4'!F2177,"")</f>
        <v/>
      </c>
      <c r="I2146" t="str">
        <f>IF(SUM('A4'!S2177:X2177)=6,'A4'!G2177,"")</f>
        <v/>
      </c>
      <c r="J2146" s="308" t="str">
        <f>IF(SUM('A4'!S2177:X2177)=6,'A4'!H2177,"")</f>
        <v/>
      </c>
    </row>
    <row r="2147" spans="1:10" x14ac:dyDescent="0.25">
      <c r="A2147" t="str">
        <f>IF(SUM('A4'!S2178:X2178)=6,'Angaben KH-Standort'!$D$25,"")</f>
        <v/>
      </c>
      <c r="B2147" t="str">
        <f>IF(SUM('A4'!S2178:X2178)=6,'Angaben KH-Standort'!$D$26,"")</f>
        <v/>
      </c>
      <c r="C2147" t="str">
        <f>IF(SUM('A4'!S2178:X2178)=6,'Angaben KH-Standort'!$D$12,"")</f>
        <v/>
      </c>
      <c r="D2147" t="str">
        <f>IF(SUM('A4'!S2178:X2178)=6,'A1'!$F$14,"")</f>
        <v/>
      </c>
      <c r="E2147" t="str">
        <f>IF(SUM('A4'!S2178:X2178)=6,'A4'!C2178,"")</f>
        <v/>
      </c>
      <c r="F2147" t="str">
        <f>IF(SUM('A4'!S2178:X2178)=6,'A4'!D2178,"")</f>
        <v/>
      </c>
      <c r="G2147" t="str">
        <f>IF(SUM('A4'!S2178:X2178)=6,'A4'!E2178,"")</f>
        <v/>
      </c>
      <c r="H2147" t="str">
        <f>IF(SUM('A4'!S2178:X2178)=6,'A4'!F2178,"")</f>
        <v/>
      </c>
      <c r="I2147" t="str">
        <f>IF(SUM('A4'!S2178:X2178)=6,'A4'!G2178,"")</f>
        <v/>
      </c>
      <c r="J2147" s="308" t="str">
        <f>IF(SUM('A4'!S2178:X2178)=6,'A4'!H2178,"")</f>
        <v/>
      </c>
    </row>
    <row r="2148" spans="1:10" x14ac:dyDescent="0.25">
      <c r="A2148" t="str">
        <f>IF(SUM('A4'!S2179:X2179)=6,'Angaben KH-Standort'!$D$25,"")</f>
        <v/>
      </c>
      <c r="B2148" t="str">
        <f>IF(SUM('A4'!S2179:X2179)=6,'Angaben KH-Standort'!$D$26,"")</f>
        <v/>
      </c>
      <c r="C2148" t="str">
        <f>IF(SUM('A4'!S2179:X2179)=6,'Angaben KH-Standort'!$D$12,"")</f>
        <v/>
      </c>
      <c r="D2148" t="str">
        <f>IF(SUM('A4'!S2179:X2179)=6,'A1'!$F$14,"")</f>
        <v/>
      </c>
      <c r="E2148" t="str">
        <f>IF(SUM('A4'!S2179:X2179)=6,'A4'!C2179,"")</f>
        <v/>
      </c>
      <c r="F2148" t="str">
        <f>IF(SUM('A4'!S2179:X2179)=6,'A4'!D2179,"")</f>
        <v/>
      </c>
      <c r="G2148" t="str">
        <f>IF(SUM('A4'!S2179:X2179)=6,'A4'!E2179,"")</f>
        <v/>
      </c>
      <c r="H2148" t="str">
        <f>IF(SUM('A4'!S2179:X2179)=6,'A4'!F2179,"")</f>
        <v/>
      </c>
      <c r="I2148" t="str">
        <f>IF(SUM('A4'!S2179:X2179)=6,'A4'!G2179,"")</f>
        <v/>
      </c>
      <c r="J2148" s="308" t="str">
        <f>IF(SUM('A4'!S2179:X2179)=6,'A4'!H2179,"")</f>
        <v/>
      </c>
    </row>
    <row r="2149" spans="1:10" x14ac:dyDescent="0.25">
      <c r="A2149" t="str">
        <f>IF(SUM('A4'!S2180:X2180)=6,'Angaben KH-Standort'!$D$25,"")</f>
        <v/>
      </c>
      <c r="B2149" t="str">
        <f>IF(SUM('A4'!S2180:X2180)=6,'Angaben KH-Standort'!$D$26,"")</f>
        <v/>
      </c>
      <c r="C2149" t="str">
        <f>IF(SUM('A4'!S2180:X2180)=6,'Angaben KH-Standort'!$D$12,"")</f>
        <v/>
      </c>
      <c r="D2149" t="str">
        <f>IF(SUM('A4'!S2180:X2180)=6,'A1'!$F$14,"")</f>
        <v/>
      </c>
      <c r="E2149" t="str">
        <f>IF(SUM('A4'!S2180:X2180)=6,'A4'!C2180,"")</f>
        <v/>
      </c>
      <c r="F2149" t="str">
        <f>IF(SUM('A4'!S2180:X2180)=6,'A4'!D2180,"")</f>
        <v/>
      </c>
      <c r="G2149" t="str">
        <f>IF(SUM('A4'!S2180:X2180)=6,'A4'!E2180,"")</f>
        <v/>
      </c>
      <c r="H2149" t="str">
        <f>IF(SUM('A4'!S2180:X2180)=6,'A4'!F2180,"")</f>
        <v/>
      </c>
      <c r="I2149" t="str">
        <f>IF(SUM('A4'!S2180:X2180)=6,'A4'!G2180,"")</f>
        <v/>
      </c>
      <c r="J2149" s="308" t="str">
        <f>IF(SUM('A4'!S2180:X2180)=6,'A4'!H2180,"")</f>
        <v/>
      </c>
    </row>
    <row r="2150" spans="1:10" x14ac:dyDescent="0.25">
      <c r="A2150" t="str">
        <f>IF(SUM('A4'!S2181:X2181)=6,'Angaben KH-Standort'!$D$25,"")</f>
        <v/>
      </c>
      <c r="B2150" t="str">
        <f>IF(SUM('A4'!S2181:X2181)=6,'Angaben KH-Standort'!$D$26,"")</f>
        <v/>
      </c>
      <c r="C2150" t="str">
        <f>IF(SUM('A4'!S2181:X2181)=6,'Angaben KH-Standort'!$D$12,"")</f>
        <v/>
      </c>
      <c r="D2150" t="str">
        <f>IF(SUM('A4'!S2181:X2181)=6,'A1'!$F$14,"")</f>
        <v/>
      </c>
      <c r="E2150" t="str">
        <f>IF(SUM('A4'!S2181:X2181)=6,'A4'!C2181,"")</f>
        <v/>
      </c>
      <c r="F2150" t="str">
        <f>IF(SUM('A4'!S2181:X2181)=6,'A4'!D2181,"")</f>
        <v/>
      </c>
      <c r="G2150" t="str">
        <f>IF(SUM('A4'!S2181:X2181)=6,'A4'!E2181,"")</f>
        <v/>
      </c>
      <c r="H2150" t="str">
        <f>IF(SUM('A4'!S2181:X2181)=6,'A4'!F2181,"")</f>
        <v/>
      </c>
      <c r="I2150" t="str">
        <f>IF(SUM('A4'!S2181:X2181)=6,'A4'!G2181,"")</f>
        <v/>
      </c>
      <c r="J2150" s="308" t="str">
        <f>IF(SUM('A4'!S2181:X2181)=6,'A4'!H2181,"")</f>
        <v/>
      </c>
    </row>
    <row r="2151" spans="1:10" x14ac:dyDescent="0.25">
      <c r="A2151" t="str">
        <f>IF(SUM('A4'!S2182:X2182)=6,'Angaben KH-Standort'!$D$25,"")</f>
        <v/>
      </c>
      <c r="B2151" t="str">
        <f>IF(SUM('A4'!S2182:X2182)=6,'Angaben KH-Standort'!$D$26,"")</f>
        <v/>
      </c>
      <c r="C2151" t="str">
        <f>IF(SUM('A4'!S2182:X2182)=6,'Angaben KH-Standort'!$D$12,"")</f>
        <v/>
      </c>
      <c r="D2151" t="str">
        <f>IF(SUM('A4'!S2182:X2182)=6,'A1'!$F$14,"")</f>
        <v/>
      </c>
      <c r="E2151" t="str">
        <f>IF(SUM('A4'!S2182:X2182)=6,'A4'!C2182,"")</f>
        <v/>
      </c>
      <c r="F2151" t="str">
        <f>IF(SUM('A4'!S2182:X2182)=6,'A4'!D2182,"")</f>
        <v/>
      </c>
      <c r="G2151" t="str">
        <f>IF(SUM('A4'!S2182:X2182)=6,'A4'!E2182,"")</f>
        <v/>
      </c>
      <c r="H2151" t="str">
        <f>IF(SUM('A4'!S2182:X2182)=6,'A4'!F2182,"")</f>
        <v/>
      </c>
      <c r="I2151" t="str">
        <f>IF(SUM('A4'!S2182:X2182)=6,'A4'!G2182,"")</f>
        <v/>
      </c>
      <c r="J2151" s="308" t="str">
        <f>IF(SUM('A4'!S2182:X2182)=6,'A4'!H2182,"")</f>
        <v/>
      </c>
    </row>
    <row r="2152" spans="1:10" x14ac:dyDescent="0.25">
      <c r="A2152" t="str">
        <f>IF(SUM('A4'!S2183:X2183)=6,'Angaben KH-Standort'!$D$25,"")</f>
        <v/>
      </c>
      <c r="B2152" t="str">
        <f>IF(SUM('A4'!S2183:X2183)=6,'Angaben KH-Standort'!$D$26,"")</f>
        <v/>
      </c>
      <c r="C2152" t="str">
        <f>IF(SUM('A4'!S2183:X2183)=6,'Angaben KH-Standort'!$D$12,"")</f>
        <v/>
      </c>
      <c r="D2152" t="str">
        <f>IF(SUM('A4'!S2183:X2183)=6,'A1'!$F$14,"")</f>
        <v/>
      </c>
      <c r="E2152" t="str">
        <f>IF(SUM('A4'!S2183:X2183)=6,'A4'!C2183,"")</f>
        <v/>
      </c>
      <c r="F2152" t="str">
        <f>IF(SUM('A4'!S2183:X2183)=6,'A4'!D2183,"")</f>
        <v/>
      </c>
      <c r="G2152" t="str">
        <f>IF(SUM('A4'!S2183:X2183)=6,'A4'!E2183,"")</f>
        <v/>
      </c>
      <c r="H2152" t="str">
        <f>IF(SUM('A4'!S2183:X2183)=6,'A4'!F2183,"")</f>
        <v/>
      </c>
      <c r="I2152" t="str">
        <f>IF(SUM('A4'!S2183:X2183)=6,'A4'!G2183,"")</f>
        <v/>
      </c>
      <c r="J2152" s="308" t="str">
        <f>IF(SUM('A4'!S2183:X2183)=6,'A4'!H2183,"")</f>
        <v/>
      </c>
    </row>
    <row r="2153" spans="1:10" x14ac:dyDescent="0.25">
      <c r="A2153" t="str">
        <f>IF(SUM('A4'!S2184:X2184)=6,'Angaben KH-Standort'!$D$25,"")</f>
        <v/>
      </c>
      <c r="B2153" t="str">
        <f>IF(SUM('A4'!S2184:X2184)=6,'Angaben KH-Standort'!$D$26,"")</f>
        <v/>
      </c>
      <c r="C2153" t="str">
        <f>IF(SUM('A4'!S2184:X2184)=6,'Angaben KH-Standort'!$D$12,"")</f>
        <v/>
      </c>
      <c r="D2153" t="str">
        <f>IF(SUM('A4'!S2184:X2184)=6,'A1'!$F$14,"")</f>
        <v/>
      </c>
      <c r="E2153" t="str">
        <f>IF(SUM('A4'!S2184:X2184)=6,'A4'!C2184,"")</f>
        <v/>
      </c>
      <c r="F2153" t="str">
        <f>IF(SUM('A4'!S2184:X2184)=6,'A4'!D2184,"")</f>
        <v/>
      </c>
      <c r="G2153" t="str">
        <f>IF(SUM('A4'!S2184:X2184)=6,'A4'!E2184,"")</f>
        <v/>
      </c>
      <c r="H2153" t="str">
        <f>IF(SUM('A4'!S2184:X2184)=6,'A4'!F2184,"")</f>
        <v/>
      </c>
      <c r="I2153" t="str">
        <f>IF(SUM('A4'!S2184:X2184)=6,'A4'!G2184,"")</f>
        <v/>
      </c>
      <c r="J2153" s="308" t="str">
        <f>IF(SUM('A4'!S2184:X2184)=6,'A4'!H2184,"")</f>
        <v/>
      </c>
    </row>
    <row r="2154" spans="1:10" x14ac:dyDescent="0.25">
      <c r="A2154" t="str">
        <f>IF(SUM('A4'!S2185:X2185)=6,'Angaben KH-Standort'!$D$25,"")</f>
        <v/>
      </c>
      <c r="B2154" t="str">
        <f>IF(SUM('A4'!S2185:X2185)=6,'Angaben KH-Standort'!$D$26,"")</f>
        <v/>
      </c>
      <c r="C2154" t="str">
        <f>IF(SUM('A4'!S2185:X2185)=6,'Angaben KH-Standort'!$D$12,"")</f>
        <v/>
      </c>
      <c r="D2154" t="str">
        <f>IF(SUM('A4'!S2185:X2185)=6,'A1'!$F$14,"")</f>
        <v/>
      </c>
      <c r="E2154" t="str">
        <f>IF(SUM('A4'!S2185:X2185)=6,'A4'!C2185,"")</f>
        <v/>
      </c>
      <c r="F2154" t="str">
        <f>IF(SUM('A4'!S2185:X2185)=6,'A4'!D2185,"")</f>
        <v/>
      </c>
      <c r="G2154" t="str">
        <f>IF(SUM('A4'!S2185:X2185)=6,'A4'!E2185,"")</f>
        <v/>
      </c>
      <c r="H2154" t="str">
        <f>IF(SUM('A4'!S2185:X2185)=6,'A4'!F2185,"")</f>
        <v/>
      </c>
      <c r="I2154" t="str">
        <f>IF(SUM('A4'!S2185:X2185)=6,'A4'!G2185,"")</f>
        <v/>
      </c>
      <c r="J2154" s="308" t="str">
        <f>IF(SUM('A4'!S2185:X2185)=6,'A4'!H2185,"")</f>
        <v/>
      </c>
    </row>
    <row r="2155" spans="1:10" x14ac:dyDescent="0.25">
      <c r="A2155" t="str">
        <f>IF(SUM('A4'!S2186:X2186)=6,'Angaben KH-Standort'!$D$25,"")</f>
        <v/>
      </c>
      <c r="B2155" t="str">
        <f>IF(SUM('A4'!S2186:X2186)=6,'Angaben KH-Standort'!$D$26,"")</f>
        <v/>
      </c>
      <c r="C2155" t="str">
        <f>IF(SUM('A4'!S2186:X2186)=6,'Angaben KH-Standort'!$D$12,"")</f>
        <v/>
      </c>
      <c r="D2155" t="str">
        <f>IF(SUM('A4'!S2186:X2186)=6,'A1'!$F$14,"")</f>
        <v/>
      </c>
      <c r="E2155" t="str">
        <f>IF(SUM('A4'!S2186:X2186)=6,'A4'!C2186,"")</f>
        <v/>
      </c>
      <c r="F2155" t="str">
        <f>IF(SUM('A4'!S2186:X2186)=6,'A4'!D2186,"")</f>
        <v/>
      </c>
      <c r="G2155" t="str">
        <f>IF(SUM('A4'!S2186:X2186)=6,'A4'!E2186,"")</f>
        <v/>
      </c>
      <c r="H2155" t="str">
        <f>IF(SUM('A4'!S2186:X2186)=6,'A4'!F2186,"")</f>
        <v/>
      </c>
      <c r="I2155" t="str">
        <f>IF(SUM('A4'!S2186:X2186)=6,'A4'!G2186,"")</f>
        <v/>
      </c>
      <c r="J2155" s="308" t="str">
        <f>IF(SUM('A4'!S2186:X2186)=6,'A4'!H2186,"")</f>
        <v/>
      </c>
    </row>
    <row r="2156" spans="1:10" x14ac:dyDescent="0.25">
      <c r="A2156" t="str">
        <f>IF(SUM('A4'!S2187:X2187)=6,'Angaben KH-Standort'!$D$25,"")</f>
        <v/>
      </c>
      <c r="B2156" t="str">
        <f>IF(SUM('A4'!S2187:X2187)=6,'Angaben KH-Standort'!$D$26,"")</f>
        <v/>
      </c>
      <c r="C2156" t="str">
        <f>IF(SUM('A4'!S2187:X2187)=6,'Angaben KH-Standort'!$D$12,"")</f>
        <v/>
      </c>
      <c r="D2156" t="str">
        <f>IF(SUM('A4'!S2187:X2187)=6,'A1'!$F$14,"")</f>
        <v/>
      </c>
      <c r="E2156" t="str">
        <f>IF(SUM('A4'!S2187:X2187)=6,'A4'!C2187,"")</f>
        <v/>
      </c>
      <c r="F2156" t="str">
        <f>IF(SUM('A4'!S2187:X2187)=6,'A4'!D2187,"")</f>
        <v/>
      </c>
      <c r="G2156" t="str">
        <f>IF(SUM('A4'!S2187:X2187)=6,'A4'!E2187,"")</f>
        <v/>
      </c>
      <c r="H2156" t="str">
        <f>IF(SUM('A4'!S2187:X2187)=6,'A4'!F2187,"")</f>
        <v/>
      </c>
      <c r="I2156" t="str">
        <f>IF(SUM('A4'!S2187:X2187)=6,'A4'!G2187,"")</f>
        <v/>
      </c>
      <c r="J2156" s="308" t="str">
        <f>IF(SUM('A4'!S2187:X2187)=6,'A4'!H2187,"")</f>
        <v/>
      </c>
    </row>
    <row r="2157" spans="1:10" x14ac:dyDescent="0.25">
      <c r="A2157" t="str">
        <f>IF(SUM('A4'!S2188:X2188)=6,'Angaben KH-Standort'!$D$25,"")</f>
        <v/>
      </c>
      <c r="B2157" t="str">
        <f>IF(SUM('A4'!S2188:X2188)=6,'Angaben KH-Standort'!$D$26,"")</f>
        <v/>
      </c>
      <c r="C2157" t="str">
        <f>IF(SUM('A4'!S2188:X2188)=6,'Angaben KH-Standort'!$D$12,"")</f>
        <v/>
      </c>
      <c r="D2157" t="str">
        <f>IF(SUM('A4'!S2188:X2188)=6,'A1'!$F$14,"")</f>
        <v/>
      </c>
      <c r="E2157" t="str">
        <f>IF(SUM('A4'!S2188:X2188)=6,'A4'!C2188,"")</f>
        <v/>
      </c>
      <c r="F2157" t="str">
        <f>IF(SUM('A4'!S2188:X2188)=6,'A4'!D2188,"")</f>
        <v/>
      </c>
      <c r="G2157" t="str">
        <f>IF(SUM('A4'!S2188:X2188)=6,'A4'!E2188,"")</f>
        <v/>
      </c>
      <c r="H2157" t="str">
        <f>IF(SUM('A4'!S2188:X2188)=6,'A4'!F2188,"")</f>
        <v/>
      </c>
      <c r="I2157" t="str">
        <f>IF(SUM('A4'!S2188:X2188)=6,'A4'!G2188,"")</f>
        <v/>
      </c>
      <c r="J2157" s="308" t="str">
        <f>IF(SUM('A4'!S2188:X2188)=6,'A4'!H2188,"")</f>
        <v/>
      </c>
    </row>
    <row r="2158" spans="1:10" x14ac:dyDescent="0.25">
      <c r="A2158" t="str">
        <f>IF(SUM('A4'!S2189:X2189)=6,'Angaben KH-Standort'!$D$25,"")</f>
        <v/>
      </c>
      <c r="B2158" t="str">
        <f>IF(SUM('A4'!S2189:X2189)=6,'Angaben KH-Standort'!$D$26,"")</f>
        <v/>
      </c>
      <c r="C2158" t="str">
        <f>IF(SUM('A4'!S2189:X2189)=6,'Angaben KH-Standort'!$D$12,"")</f>
        <v/>
      </c>
      <c r="D2158" t="str">
        <f>IF(SUM('A4'!S2189:X2189)=6,'A1'!$F$14,"")</f>
        <v/>
      </c>
      <c r="E2158" t="str">
        <f>IF(SUM('A4'!S2189:X2189)=6,'A4'!C2189,"")</f>
        <v/>
      </c>
      <c r="F2158" t="str">
        <f>IF(SUM('A4'!S2189:X2189)=6,'A4'!D2189,"")</f>
        <v/>
      </c>
      <c r="G2158" t="str">
        <f>IF(SUM('A4'!S2189:X2189)=6,'A4'!E2189,"")</f>
        <v/>
      </c>
      <c r="H2158" t="str">
        <f>IF(SUM('A4'!S2189:X2189)=6,'A4'!F2189,"")</f>
        <v/>
      </c>
      <c r="I2158" t="str">
        <f>IF(SUM('A4'!S2189:X2189)=6,'A4'!G2189,"")</f>
        <v/>
      </c>
      <c r="J2158" s="308" t="str">
        <f>IF(SUM('A4'!S2189:X2189)=6,'A4'!H2189,"")</f>
        <v/>
      </c>
    </row>
    <row r="2159" spans="1:10" x14ac:dyDescent="0.25">
      <c r="A2159" t="str">
        <f>IF(SUM('A4'!S2190:X2190)=6,'Angaben KH-Standort'!$D$25,"")</f>
        <v/>
      </c>
      <c r="B2159" t="str">
        <f>IF(SUM('A4'!S2190:X2190)=6,'Angaben KH-Standort'!$D$26,"")</f>
        <v/>
      </c>
      <c r="C2159" t="str">
        <f>IF(SUM('A4'!S2190:X2190)=6,'Angaben KH-Standort'!$D$12,"")</f>
        <v/>
      </c>
      <c r="D2159" t="str">
        <f>IF(SUM('A4'!S2190:X2190)=6,'A1'!$F$14,"")</f>
        <v/>
      </c>
      <c r="E2159" t="str">
        <f>IF(SUM('A4'!S2190:X2190)=6,'A4'!C2190,"")</f>
        <v/>
      </c>
      <c r="F2159" t="str">
        <f>IF(SUM('A4'!S2190:X2190)=6,'A4'!D2190,"")</f>
        <v/>
      </c>
      <c r="G2159" t="str">
        <f>IF(SUM('A4'!S2190:X2190)=6,'A4'!E2190,"")</f>
        <v/>
      </c>
      <c r="H2159" t="str">
        <f>IF(SUM('A4'!S2190:X2190)=6,'A4'!F2190,"")</f>
        <v/>
      </c>
      <c r="I2159" t="str">
        <f>IF(SUM('A4'!S2190:X2190)=6,'A4'!G2190,"")</f>
        <v/>
      </c>
      <c r="J2159" s="308" t="str">
        <f>IF(SUM('A4'!S2190:X2190)=6,'A4'!H2190,"")</f>
        <v/>
      </c>
    </row>
    <row r="2160" spans="1:10" x14ac:dyDescent="0.25">
      <c r="A2160" t="str">
        <f>IF(SUM('A4'!S2191:X2191)=6,'Angaben KH-Standort'!$D$25,"")</f>
        <v/>
      </c>
      <c r="B2160" t="str">
        <f>IF(SUM('A4'!S2191:X2191)=6,'Angaben KH-Standort'!$D$26,"")</f>
        <v/>
      </c>
      <c r="C2160" t="str">
        <f>IF(SUM('A4'!S2191:X2191)=6,'Angaben KH-Standort'!$D$12,"")</f>
        <v/>
      </c>
      <c r="D2160" t="str">
        <f>IF(SUM('A4'!S2191:X2191)=6,'A1'!$F$14,"")</f>
        <v/>
      </c>
      <c r="E2160" t="str">
        <f>IF(SUM('A4'!S2191:X2191)=6,'A4'!C2191,"")</f>
        <v/>
      </c>
      <c r="F2160" t="str">
        <f>IF(SUM('A4'!S2191:X2191)=6,'A4'!D2191,"")</f>
        <v/>
      </c>
      <c r="G2160" t="str">
        <f>IF(SUM('A4'!S2191:X2191)=6,'A4'!E2191,"")</f>
        <v/>
      </c>
      <c r="H2160" t="str">
        <f>IF(SUM('A4'!S2191:X2191)=6,'A4'!F2191,"")</f>
        <v/>
      </c>
      <c r="I2160" t="str">
        <f>IF(SUM('A4'!S2191:X2191)=6,'A4'!G2191,"")</f>
        <v/>
      </c>
      <c r="J2160" s="308" t="str">
        <f>IF(SUM('A4'!S2191:X2191)=6,'A4'!H2191,"")</f>
        <v/>
      </c>
    </row>
    <row r="2161" spans="1:10" x14ac:dyDescent="0.25">
      <c r="A2161" t="str">
        <f>IF(SUM('A4'!S2192:X2192)=6,'Angaben KH-Standort'!$D$25,"")</f>
        <v/>
      </c>
      <c r="B2161" t="str">
        <f>IF(SUM('A4'!S2192:X2192)=6,'Angaben KH-Standort'!$D$26,"")</f>
        <v/>
      </c>
      <c r="C2161" t="str">
        <f>IF(SUM('A4'!S2192:X2192)=6,'Angaben KH-Standort'!$D$12,"")</f>
        <v/>
      </c>
      <c r="D2161" t="str">
        <f>IF(SUM('A4'!S2192:X2192)=6,'A1'!$F$14,"")</f>
        <v/>
      </c>
      <c r="E2161" t="str">
        <f>IF(SUM('A4'!S2192:X2192)=6,'A4'!C2192,"")</f>
        <v/>
      </c>
      <c r="F2161" t="str">
        <f>IF(SUM('A4'!S2192:X2192)=6,'A4'!D2192,"")</f>
        <v/>
      </c>
      <c r="G2161" t="str">
        <f>IF(SUM('A4'!S2192:X2192)=6,'A4'!E2192,"")</f>
        <v/>
      </c>
      <c r="H2161" t="str">
        <f>IF(SUM('A4'!S2192:X2192)=6,'A4'!F2192,"")</f>
        <v/>
      </c>
      <c r="I2161" t="str">
        <f>IF(SUM('A4'!S2192:X2192)=6,'A4'!G2192,"")</f>
        <v/>
      </c>
      <c r="J2161" s="308" t="str">
        <f>IF(SUM('A4'!S2192:X2192)=6,'A4'!H2192,"")</f>
        <v/>
      </c>
    </row>
    <row r="2162" spans="1:10" x14ac:dyDescent="0.25">
      <c r="A2162" t="str">
        <f>IF(SUM('A4'!S2193:X2193)=6,'Angaben KH-Standort'!$D$25,"")</f>
        <v/>
      </c>
      <c r="B2162" t="str">
        <f>IF(SUM('A4'!S2193:X2193)=6,'Angaben KH-Standort'!$D$26,"")</f>
        <v/>
      </c>
      <c r="C2162" t="str">
        <f>IF(SUM('A4'!S2193:X2193)=6,'Angaben KH-Standort'!$D$12,"")</f>
        <v/>
      </c>
      <c r="D2162" t="str">
        <f>IF(SUM('A4'!S2193:X2193)=6,'A1'!$F$14,"")</f>
        <v/>
      </c>
      <c r="E2162" t="str">
        <f>IF(SUM('A4'!S2193:X2193)=6,'A4'!C2193,"")</f>
        <v/>
      </c>
      <c r="F2162" t="str">
        <f>IF(SUM('A4'!S2193:X2193)=6,'A4'!D2193,"")</f>
        <v/>
      </c>
      <c r="G2162" t="str">
        <f>IF(SUM('A4'!S2193:X2193)=6,'A4'!E2193,"")</f>
        <v/>
      </c>
      <c r="H2162" t="str">
        <f>IF(SUM('A4'!S2193:X2193)=6,'A4'!F2193,"")</f>
        <v/>
      </c>
      <c r="I2162" t="str">
        <f>IF(SUM('A4'!S2193:X2193)=6,'A4'!G2193,"")</f>
        <v/>
      </c>
      <c r="J2162" s="308" t="str">
        <f>IF(SUM('A4'!S2193:X2193)=6,'A4'!H2193,"")</f>
        <v/>
      </c>
    </row>
    <row r="2163" spans="1:10" x14ac:dyDescent="0.25">
      <c r="A2163" t="str">
        <f>IF(SUM('A4'!S2194:X2194)=6,'Angaben KH-Standort'!$D$25,"")</f>
        <v/>
      </c>
      <c r="B2163" t="str">
        <f>IF(SUM('A4'!S2194:X2194)=6,'Angaben KH-Standort'!$D$26,"")</f>
        <v/>
      </c>
      <c r="C2163" t="str">
        <f>IF(SUM('A4'!S2194:X2194)=6,'Angaben KH-Standort'!$D$12,"")</f>
        <v/>
      </c>
      <c r="D2163" t="str">
        <f>IF(SUM('A4'!S2194:X2194)=6,'A1'!$F$14,"")</f>
        <v/>
      </c>
      <c r="E2163" t="str">
        <f>IF(SUM('A4'!S2194:X2194)=6,'A4'!C2194,"")</f>
        <v/>
      </c>
      <c r="F2163" t="str">
        <f>IF(SUM('A4'!S2194:X2194)=6,'A4'!D2194,"")</f>
        <v/>
      </c>
      <c r="G2163" t="str">
        <f>IF(SUM('A4'!S2194:X2194)=6,'A4'!E2194,"")</f>
        <v/>
      </c>
      <c r="H2163" t="str">
        <f>IF(SUM('A4'!S2194:X2194)=6,'A4'!F2194,"")</f>
        <v/>
      </c>
      <c r="I2163" t="str">
        <f>IF(SUM('A4'!S2194:X2194)=6,'A4'!G2194,"")</f>
        <v/>
      </c>
      <c r="J2163" s="308" t="str">
        <f>IF(SUM('A4'!S2194:X2194)=6,'A4'!H2194,"")</f>
        <v/>
      </c>
    </row>
    <row r="2164" spans="1:10" x14ac:dyDescent="0.25">
      <c r="A2164" t="str">
        <f>IF(SUM('A4'!S2195:X2195)=6,'Angaben KH-Standort'!$D$25,"")</f>
        <v/>
      </c>
      <c r="B2164" t="str">
        <f>IF(SUM('A4'!S2195:X2195)=6,'Angaben KH-Standort'!$D$26,"")</f>
        <v/>
      </c>
      <c r="C2164" t="str">
        <f>IF(SUM('A4'!S2195:X2195)=6,'Angaben KH-Standort'!$D$12,"")</f>
        <v/>
      </c>
      <c r="D2164" t="str">
        <f>IF(SUM('A4'!S2195:X2195)=6,'A1'!$F$14,"")</f>
        <v/>
      </c>
      <c r="E2164" t="str">
        <f>IF(SUM('A4'!S2195:X2195)=6,'A4'!C2195,"")</f>
        <v/>
      </c>
      <c r="F2164" t="str">
        <f>IF(SUM('A4'!S2195:X2195)=6,'A4'!D2195,"")</f>
        <v/>
      </c>
      <c r="G2164" t="str">
        <f>IF(SUM('A4'!S2195:X2195)=6,'A4'!E2195,"")</f>
        <v/>
      </c>
      <c r="H2164" t="str">
        <f>IF(SUM('A4'!S2195:X2195)=6,'A4'!F2195,"")</f>
        <v/>
      </c>
      <c r="I2164" t="str">
        <f>IF(SUM('A4'!S2195:X2195)=6,'A4'!G2195,"")</f>
        <v/>
      </c>
      <c r="J2164" s="308" t="str">
        <f>IF(SUM('A4'!S2195:X2195)=6,'A4'!H2195,"")</f>
        <v/>
      </c>
    </row>
    <row r="2165" spans="1:10" x14ac:dyDescent="0.25">
      <c r="A2165" t="str">
        <f>IF(SUM('A4'!S2196:X2196)=6,'Angaben KH-Standort'!$D$25,"")</f>
        <v/>
      </c>
      <c r="B2165" t="str">
        <f>IF(SUM('A4'!S2196:X2196)=6,'Angaben KH-Standort'!$D$26,"")</f>
        <v/>
      </c>
      <c r="C2165" t="str">
        <f>IF(SUM('A4'!S2196:X2196)=6,'Angaben KH-Standort'!$D$12,"")</f>
        <v/>
      </c>
      <c r="D2165" t="str">
        <f>IF(SUM('A4'!S2196:X2196)=6,'A1'!$F$14,"")</f>
        <v/>
      </c>
      <c r="E2165" t="str">
        <f>IF(SUM('A4'!S2196:X2196)=6,'A4'!C2196,"")</f>
        <v/>
      </c>
      <c r="F2165" t="str">
        <f>IF(SUM('A4'!S2196:X2196)=6,'A4'!D2196,"")</f>
        <v/>
      </c>
      <c r="G2165" t="str">
        <f>IF(SUM('A4'!S2196:X2196)=6,'A4'!E2196,"")</f>
        <v/>
      </c>
      <c r="H2165" t="str">
        <f>IF(SUM('A4'!S2196:X2196)=6,'A4'!F2196,"")</f>
        <v/>
      </c>
      <c r="I2165" t="str">
        <f>IF(SUM('A4'!S2196:X2196)=6,'A4'!G2196,"")</f>
        <v/>
      </c>
      <c r="J2165" s="308" t="str">
        <f>IF(SUM('A4'!S2196:X2196)=6,'A4'!H2196,"")</f>
        <v/>
      </c>
    </row>
    <row r="2166" spans="1:10" x14ac:dyDescent="0.25">
      <c r="A2166" t="str">
        <f>IF(SUM('A4'!S2197:X2197)=6,'Angaben KH-Standort'!$D$25,"")</f>
        <v/>
      </c>
      <c r="B2166" t="str">
        <f>IF(SUM('A4'!S2197:X2197)=6,'Angaben KH-Standort'!$D$26,"")</f>
        <v/>
      </c>
      <c r="C2166" t="str">
        <f>IF(SUM('A4'!S2197:X2197)=6,'Angaben KH-Standort'!$D$12,"")</f>
        <v/>
      </c>
      <c r="D2166" t="str">
        <f>IF(SUM('A4'!S2197:X2197)=6,'A1'!$F$14,"")</f>
        <v/>
      </c>
      <c r="E2166" t="str">
        <f>IF(SUM('A4'!S2197:X2197)=6,'A4'!C2197,"")</f>
        <v/>
      </c>
      <c r="F2166" t="str">
        <f>IF(SUM('A4'!S2197:X2197)=6,'A4'!D2197,"")</f>
        <v/>
      </c>
      <c r="G2166" t="str">
        <f>IF(SUM('A4'!S2197:X2197)=6,'A4'!E2197,"")</f>
        <v/>
      </c>
      <c r="H2166" t="str">
        <f>IF(SUM('A4'!S2197:X2197)=6,'A4'!F2197,"")</f>
        <v/>
      </c>
      <c r="I2166" t="str">
        <f>IF(SUM('A4'!S2197:X2197)=6,'A4'!G2197,"")</f>
        <v/>
      </c>
      <c r="J2166" s="308" t="str">
        <f>IF(SUM('A4'!S2197:X2197)=6,'A4'!H2197,"")</f>
        <v/>
      </c>
    </row>
    <row r="2167" spans="1:10" x14ac:dyDescent="0.25">
      <c r="A2167" t="str">
        <f>IF(SUM('A4'!S2198:X2198)=6,'Angaben KH-Standort'!$D$25,"")</f>
        <v/>
      </c>
      <c r="B2167" t="str">
        <f>IF(SUM('A4'!S2198:X2198)=6,'Angaben KH-Standort'!$D$26,"")</f>
        <v/>
      </c>
      <c r="C2167" t="str">
        <f>IF(SUM('A4'!S2198:X2198)=6,'Angaben KH-Standort'!$D$12,"")</f>
        <v/>
      </c>
      <c r="D2167" t="str">
        <f>IF(SUM('A4'!S2198:X2198)=6,'A1'!$F$14,"")</f>
        <v/>
      </c>
      <c r="E2167" t="str">
        <f>IF(SUM('A4'!S2198:X2198)=6,'A4'!C2198,"")</f>
        <v/>
      </c>
      <c r="F2167" t="str">
        <f>IF(SUM('A4'!S2198:X2198)=6,'A4'!D2198,"")</f>
        <v/>
      </c>
      <c r="G2167" t="str">
        <f>IF(SUM('A4'!S2198:X2198)=6,'A4'!E2198,"")</f>
        <v/>
      </c>
      <c r="H2167" t="str">
        <f>IF(SUM('A4'!S2198:X2198)=6,'A4'!F2198,"")</f>
        <v/>
      </c>
      <c r="I2167" t="str">
        <f>IF(SUM('A4'!S2198:X2198)=6,'A4'!G2198,"")</f>
        <v/>
      </c>
      <c r="J2167" s="308" t="str">
        <f>IF(SUM('A4'!S2198:X2198)=6,'A4'!H2198,"")</f>
        <v/>
      </c>
    </row>
    <row r="2168" spans="1:10" x14ac:dyDescent="0.25">
      <c r="A2168" t="str">
        <f>IF(SUM('A4'!S2199:X2199)=6,'Angaben KH-Standort'!$D$25,"")</f>
        <v/>
      </c>
      <c r="B2168" t="str">
        <f>IF(SUM('A4'!S2199:X2199)=6,'Angaben KH-Standort'!$D$26,"")</f>
        <v/>
      </c>
      <c r="C2168" t="str">
        <f>IF(SUM('A4'!S2199:X2199)=6,'Angaben KH-Standort'!$D$12,"")</f>
        <v/>
      </c>
      <c r="D2168" t="str">
        <f>IF(SUM('A4'!S2199:X2199)=6,'A1'!$F$14,"")</f>
        <v/>
      </c>
      <c r="E2168" t="str">
        <f>IF(SUM('A4'!S2199:X2199)=6,'A4'!C2199,"")</f>
        <v/>
      </c>
      <c r="F2168" t="str">
        <f>IF(SUM('A4'!S2199:X2199)=6,'A4'!D2199,"")</f>
        <v/>
      </c>
      <c r="G2168" t="str">
        <f>IF(SUM('A4'!S2199:X2199)=6,'A4'!E2199,"")</f>
        <v/>
      </c>
      <c r="H2168" t="str">
        <f>IF(SUM('A4'!S2199:X2199)=6,'A4'!F2199,"")</f>
        <v/>
      </c>
      <c r="I2168" t="str">
        <f>IF(SUM('A4'!S2199:X2199)=6,'A4'!G2199,"")</f>
        <v/>
      </c>
      <c r="J2168" s="308" t="str">
        <f>IF(SUM('A4'!S2199:X2199)=6,'A4'!H2199,"")</f>
        <v/>
      </c>
    </row>
    <row r="2169" spans="1:10" x14ac:dyDescent="0.25">
      <c r="A2169" t="str">
        <f>IF(SUM('A4'!S2200:X2200)=6,'Angaben KH-Standort'!$D$25,"")</f>
        <v/>
      </c>
      <c r="B2169" t="str">
        <f>IF(SUM('A4'!S2200:X2200)=6,'Angaben KH-Standort'!$D$26,"")</f>
        <v/>
      </c>
      <c r="C2169" t="str">
        <f>IF(SUM('A4'!S2200:X2200)=6,'Angaben KH-Standort'!$D$12,"")</f>
        <v/>
      </c>
      <c r="D2169" t="str">
        <f>IF(SUM('A4'!S2200:X2200)=6,'A1'!$F$14,"")</f>
        <v/>
      </c>
      <c r="E2169" t="str">
        <f>IF(SUM('A4'!S2200:X2200)=6,'A4'!C2200,"")</f>
        <v/>
      </c>
      <c r="F2169" t="str">
        <f>IF(SUM('A4'!S2200:X2200)=6,'A4'!D2200,"")</f>
        <v/>
      </c>
      <c r="G2169" t="str">
        <f>IF(SUM('A4'!S2200:X2200)=6,'A4'!E2200,"")</f>
        <v/>
      </c>
      <c r="H2169" t="str">
        <f>IF(SUM('A4'!S2200:X2200)=6,'A4'!F2200,"")</f>
        <v/>
      </c>
      <c r="I2169" t="str">
        <f>IF(SUM('A4'!S2200:X2200)=6,'A4'!G2200,"")</f>
        <v/>
      </c>
      <c r="J2169" s="308" t="str">
        <f>IF(SUM('A4'!S2200:X2200)=6,'A4'!H2200,"")</f>
        <v/>
      </c>
    </row>
    <row r="2170" spans="1:10" x14ac:dyDescent="0.25">
      <c r="A2170" t="str">
        <f>IF(SUM('A4'!S2201:X2201)=6,'Angaben KH-Standort'!$D$25,"")</f>
        <v/>
      </c>
      <c r="B2170" t="str">
        <f>IF(SUM('A4'!S2201:X2201)=6,'Angaben KH-Standort'!$D$26,"")</f>
        <v/>
      </c>
      <c r="C2170" t="str">
        <f>IF(SUM('A4'!S2201:X2201)=6,'Angaben KH-Standort'!$D$12,"")</f>
        <v/>
      </c>
      <c r="D2170" t="str">
        <f>IF(SUM('A4'!S2201:X2201)=6,'A1'!$F$14,"")</f>
        <v/>
      </c>
      <c r="E2170" t="str">
        <f>IF(SUM('A4'!S2201:X2201)=6,'A4'!C2201,"")</f>
        <v/>
      </c>
      <c r="F2170" t="str">
        <f>IF(SUM('A4'!S2201:X2201)=6,'A4'!D2201,"")</f>
        <v/>
      </c>
      <c r="G2170" t="str">
        <f>IF(SUM('A4'!S2201:X2201)=6,'A4'!E2201,"")</f>
        <v/>
      </c>
      <c r="H2170" t="str">
        <f>IF(SUM('A4'!S2201:X2201)=6,'A4'!F2201,"")</f>
        <v/>
      </c>
      <c r="I2170" t="str">
        <f>IF(SUM('A4'!S2201:X2201)=6,'A4'!G2201,"")</f>
        <v/>
      </c>
      <c r="J2170" s="308" t="str">
        <f>IF(SUM('A4'!S2201:X2201)=6,'A4'!H2201,"")</f>
        <v/>
      </c>
    </row>
    <row r="2171" spans="1:10" x14ac:dyDescent="0.25">
      <c r="A2171" t="str">
        <f>IF(SUM('A4'!S2202:X2202)=6,'Angaben KH-Standort'!$D$25,"")</f>
        <v/>
      </c>
      <c r="B2171" t="str">
        <f>IF(SUM('A4'!S2202:X2202)=6,'Angaben KH-Standort'!$D$26,"")</f>
        <v/>
      </c>
      <c r="C2171" t="str">
        <f>IF(SUM('A4'!S2202:X2202)=6,'Angaben KH-Standort'!$D$12,"")</f>
        <v/>
      </c>
      <c r="D2171" t="str">
        <f>IF(SUM('A4'!S2202:X2202)=6,'A1'!$F$14,"")</f>
        <v/>
      </c>
      <c r="E2171" t="str">
        <f>IF(SUM('A4'!S2202:X2202)=6,'A4'!C2202,"")</f>
        <v/>
      </c>
      <c r="F2171" t="str">
        <f>IF(SUM('A4'!S2202:X2202)=6,'A4'!D2202,"")</f>
        <v/>
      </c>
      <c r="G2171" t="str">
        <f>IF(SUM('A4'!S2202:X2202)=6,'A4'!E2202,"")</f>
        <v/>
      </c>
      <c r="H2171" t="str">
        <f>IF(SUM('A4'!S2202:X2202)=6,'A4'!F2202,"")</f>
        <v/>
      </c>
      <c r="I2171" t="str">
        <f>IF(SUM('A4'!S2202:X2202)=6,'A4'!G2202,"")</f>
        <v/>
      </c>
      <c r="J2171" s="308" t="str">
        <f>IF(SUM('A4'!S2202:X2202)=6,'A4'!H2202,"")</f>
        <v/>
      </c>
    </row>
    <row r="2172" spans="1:10" x14ac:dyDescent="0.25">
      <c r="A2172" t="str">
        <f>IF(SUM('A4'!S2203:X2203)=6,'Angaben KH-Standort'!$D$25,"")</f>
        <v/>
      </c>
      <c r="B2172" t="str">
        <f>IF(SUM('A4'!S2203:X2203)=6,'Angaben KH-Standort'!$D$26,"")</f>
        <v/>
      </c>
      <c r="C2172" t="str">
        <f>IF(SUM('A4'!S2203:X2203)=6,'Angaben KH-Standort'!$D$12,"")</f>
        <v/>
      </c>
      <c r="D2172" t="str">
        <f>IF(SUM('A4'!S2203:X2203)=6,'A1'!$F$14,"")</f>
        <v/>
      </c>
      <c r="E2172" t="str">
        <f>IF(SUM('A4'!S2203:X2203)=6,'A4'!C2203,"")</f>
        <v/>
      </c>
      <c r="F2172" t="str">
        <f>IF(SUM('A4'!S2203:X2203)=6,'A4'!D2203,"")</f>
        <v/>
      </c>
      <c r="G2172" t="str">
        <f>IF(SUM('A4'!S2203:X2203)=6,'A4'!E2203,"")</f>
        <v/>
      </c>
      <c r="H2172" t="str">
        <f>IF(SUM('A4'!S2203:X2203)=6,'A4'!F2203,"")</f>
        <v/>
      </c>
      <c r="I2172" t="str">
        <f>IF(SUM('A4'!S2203:X2203)=6,'A4'!G2203,"")</f>
        <v/>
      </c>
      <c r="J2172" s="308" t="str">
        <f>IF(SUM('A4'!S2203:X2203)=6,'A4'!H2203,"")</f>
        <v/>
      </c>
    </row>
    <row r="2173" spans="1:10" x14ac:dyDescent="0.25">
      <c r="A2173" t="str">
        <f>IF(SUM('A4'!S2204:X2204)=6,'Angaben KH-Standort'!$D$25,"")</f>
        <v/>
      </c>
      <c r="B2173" t="str">
        <f>IF(SUM('A4'!S2204:X2204)=6,'Angaben KH-Standort'!$D$26,"")</f>
        <v/>
      </c>
      <c r="C2173" t="str">
        <f>IF(SUM('A4'!S2204:X2204)=6,'Angaben KH-Standort'!$D$12,"")</f>
        <v/>
      </c>
      <c r="D2173" t="str">
        <f>IF(SUM('A4'!S2204:X2204)=6,'A1'!$F$14,"")</f>
        <v/>
      </c>
      <c r="E2173" t="str">
        <f>IF(SUM('A4'!S2204:X2204)=6,'A4'!C2204,"")</f>
        <v/>
      </c>
      <c r="F2173" t="str">
        <f>IF(SUM('A4'!S2204:X2204)=6,'A4'!D2204,"")</f>
        <v/>
      </c>
      <c r="G2173" t="str">
        <f>IF(SUM('A4'!S2204:X2204)=6,'A4'!E2204,"")</f>
        <v/>
      </c>
      <c r="H2173" t="str">
        <f>IF(SUM('A4'!S2204:X2204)=6,'A4'!F2204,"")</f>
        <v/>
      </c>
      <c r="I2173" t="str">
        <f>IF(SUM('A4'!S2204:X2204)=6,'A4'!G2204,"")</f>
        <v/>
      </c>
      <c r="J2173" s="308" t="str">
        <f>IF(SUM('A4'!S2204:X2204)=6,'A4'!H2204,"")</f>
        <v/>
      </c>
    </row>
    <row r="2174" spans="1:10" x14ac:dyDescent="0.25">
      <c r="A2174" t="str">
        <f>IF(SUM('A4'!S2205:X2205)=6,'Angaben KH-Standort'!$D$25,"")</f>
        <v/>
      </c>
      <c r="B2174" t="str">
        <f>IF(SUM('A4'!S2205:X2205)=6,'Angaben KH-Standort'!$D$26,"")</f>
        <v/>
      </c>
      <c r="C2174" t="str">
        <f>IF(SUM('A4'!S2205:X2205)=6,'Angaben KH-Standort'!$D$12,"")</f>
        <v/>
      </c>
      <c r="D2174" t="str">
        <f>IF(SUM('A4'!S2205:X2205)=6,'A1'!$F$14,"")</f>
        <v/>
      </c>
      <c r="E2174" t="str">
        <f>IF(SUM('A4'!S2205:X2205)=6,'A4'!C2205,"")</f>
        <v/>
      </c>
      <c r="F2174" t="str">
        <f>IF(SUM('A4'!S2205:X2205)=6,'A4'!D2205,"")</f>
        <v/>
      </c>
      <c r="G2174" t="str">
        <f>IF(SUM('A4'!S2205:X2205)=6,'A4'!E2205,"")</f>
        <v/>
      </c>
      <c r="H2174" t="str">
        <f>IF(SUM('A4'!S2205:X2205)=6,'A4'!F2205,"")</f>
        <v/>
      </c>
      <c r="I2174" t="str">
        <f>IF(SUM('A4'!S2205:X2205)=6,'A4'!G2205,"")</f>
        <v/>
      </c>
      <c r="J2174" s="308" t="str">
        <f>IF(SUM('A4'!S2205:X2205)=6,'A4'!H2205,"")</f>
        <v/>
      </c>
    </row>
    <row r="2175" spans="1:10" x14ac:dyDescent="0.25">
      <c r="A2175" t="str">
        <f>IF(SUM('A4'!S2206:X2206)=6,'Angaben KH-Standort'!$D$25,"")</f>
        <v/>
      </c>
      <c r="B2175" t="str">
        <f>IF(SUM('A4'!S2206:X2206)=6,'Angaben KH-Standort'!$D$26,"")</f>
        <v/>
      </c>
      <c r="C2175" t="str">
        <f>IF(SUM('A4'!S2206:X2206)=6,'Angaben KH-Standort'!$D$12,"")</f>
        <v/>
      </c>
      <c r="D2175" t="str">
        <f>IF(SUM('A4'!S2206:X2206)=6,'A1'!$F$14,"")</f>
        <v/>
      </c>
      <c r="E2175" t="str">
        <f>IF(SUM('A4'!S2206:X2206)=6,'A4'!C2206,"")</f>
        <v/>
      </c>
      <c r="F2175" t="str">
        <f>IF(SUM('A4'!S2206:X2206)=6,'A4'!D2206,"")</f>
        <v/>
      </c>
      <c r="G2175" t="str">
        <f>IF(SUM('A4'!S2206:X2206)=6,'A4'!E2206,"")</f>
        <v/>
      </c>
      <c r="H2175" t="str">
        <f>IF(SUM('A4'!S2206:X2206)=6,'A4'!F2206,"")</f>
        <v/>
      </c>
      <c r="I2175" t="str">
        <f>IF(SUM('A4'!S2206:X2206)=6,'A4'!G2206,"")</f>
        <v/>
      </c>
      <c r="J2175" s="308" t="str">
        <f>IF(SUM('A4'!S2206:X2206)=6,'A4'!H2206,"")</f>
        <v/>
      </c>
    </row>
    <row r="2176" spans="1:10" x14ac:dyDescent="0.25">
      <c r="A2176" t="str">
        <f>IF(SUM('A4'!S2207:X2207)=6,'Angaben KH-Standort'!$D$25,"")</f>
        <v/>
      </c>
      <c r="B2176" t="str">
        <f>IF(SUM('A4'!S2207:X2207)=6,'Angaben KH-Standort'!$D$26,"")</f>
        <v/>
      </c>
      <c r="C2176" t="str">
        <f>IF(SUM('A4'!S2207:X2207)=6,'Angaben KH-Standort'!$D$12,"")</f>
        <v/>
      </c>
      <c r="D2176" t="str">
        <f>IF(SUM('A4'!S2207:X2207)=6,'A1'!$F$14,"")</f>
        <v/>
      </c>
      <c r="E2176" t="str">
        <f>IF(SUM('A4'!S2207:X2207)=6,'A4'!C2207,"")</f>
        <v/>
      </c>
      <c r="F2176" t="str">
        <f>IF(SUM('A4'!S2207:X2207)=6,'A4'!D2207,"")</f>
        <v/>
      </c>
      <c r="G2176" t="str">
        <f>IF(SUM('A4'!S2207:X2207)=6,'A4'!E2207,"")</f>
        <v/>
      </c>
      <c r="H2176" t="str">
        <f>IF(SUM('A4'!S2207:X2207)=6,'A4'!F2207,"")</f>
        <v/>
      </c>
      <c r="I2176" t="str">
        <f>IF(SUM('A4'!S2207:X2207)=6,'A4'!G2207,"")</f>
        <v/>
      </c>
      <c r="J2176" s="308" t="str">
        <f>IF(SUM('A4'!S2207:X2207)=6,'A4'!H2207,"")</f>
        <v/>
      </c>
    </row>
    <row r="2177" spans="1:10" x14ac:dyDescent="0.25">
      <c r="A2177" t="str">
        <f>IF(SUM('A4'!S2208:X2208)=6,'Angaben KH-Standort'!$D$25,"")</f>
        <v/>
      </c>
      <c r="B2177" t="str">
        <f>IF(SUM('A4'!S2208:X2208)=6,'Angaben KH-Standort'!$D$26,"")</f>
        <v/>
      </c>
      <c r="C2177" t="str">
        <f>IF(SUM('A4'!S2208:X2208)=6,'Angaben KH-Standort'!$D$12,"")</f>
        <v/>
      </c>
      <c r="D2177" t="str">
        <f>IF(SUM('A4'!S2208:X2208)=6,'A1'!$F$14,"")</f>
        <v/>
      </c>
      <c r="E2177" t="str">
        <f>IF(SUM('A4'!S2208:X2208)=6,'A4'!C2208,"")</f>
        <v/>
      </c>
      <c r="F2177" t="str">
        <f>IF(SUM('A4'!S2208:X2208)=6,'A4'!D2208,"")</f>
        <v/>
      </c>
      <c r="G2177" t="str">
        <f>IF(SUM('A4'!S2208:X2208)=6,'A4'!E2208,"")</f>
        <v/>
      </c>
      <c r="H2177" t="str">
        <f>IF(SUM('A4'!S2208:X2208)=6,'A4'!F2208,"")</f>
        <v/>
      </c>
      <c r="I2177" t="str">
        <f>IF(SUM('A4'!S2208:X2208)=6,'A4'!G2208,"")</f>
        <v/>
      </c>
      <c r="J2177" s="308" t="str">
        <f>IF(SUM('A4'!S2208:X2208)=6,'A4'!H2208,"")</f>
        <v/>
      </c>
    </row>
    <row r="2178" spans="1:10" x14ac:dyDescent="0.25">
      <c r="A2178" t="str">
        <f>IF(SUM('A4'!S2209:X2209)=6,'Angaben KH-Standort'!$D$25,"")</f>
        <v/>
      </c>
      <c r="B2178" t="str">
        <f>IF(SUM('A4'!S2209:X2209)=6,'Angaben KH-Standort'!$D$26,"")</f>
        <v/>
      </c>
      <c r="C2178" t="str">
        <f>IF(SUM('A4'!S2209:X2209)=6,'Angaben KH-Standort'!$D$12,"")</f>
        <v/>
      </c>
      <c r="D2178" t="str">
        <f>IF(SUM('A4'!S2209:X2209)=6,'A1'!$F$14,"")</f>
        <v/>
      </c>
      <c r="E2178" t="str">
        <f>IF(SUM('A4'!S2209:X2209)=6,'A4'!C2209,"")</f>
        <v/>
      </c>
      <c r="F2178" t="str">
        <f>IF(SUM('A4'!S2209:X2209)=6,'A4'!D2209,"")</f>
        <v/>
      </c>
      <c r="G2178" t="str">
        <f>IF(SUM('A4'!S2209:X2209)=6,'A4'!E2209,"")</f>
        <v/>
      </c>
      <c r="H2178" t="str">
        <f>IF(SUM('A4'!S2209:X2209)=6,'A4'!F2209,"")</f>
        <v/>
      </c>
      <c r="I2178" t="str">
        <f>IF(SUM('A4'!S2209:X2209)=6,'A4'!G2209,"")</f>
        <v/>
      </c>
      <c r="J2178" s="308" t="str">
        <f>IF(SUM('A4'!S2209:X2209)=6,'A4'!H2209,"")</f>
        <v/>
      </c>
    </row>
    <row r="2179" spans="1:10" x14ac:dyDescent="0.25">
      <c r="A2179" t="str">
        <f>IF(SUM('A4'!S2210:X2210)=6,'Angaben KH-Standort'!$D$25,"")</f>
        <v/>
      </c>
      <c r="B2179" t="str">
        <f>IF(SUM('A4'!S2210:X2210)=6,'Angaben KH-Standort'!$D$26,"")</f>
        <v/>
      </c>
      <c r="C2179" t="str">
        <f>IF(SUM('A4'!S2210:X2210)=6,'Angaben KH-Standort'!$D$12,"")</f>
        <v/>
      </c>
      <c r="D2179" t="str">
        <f>IF(SUM('A4'!S2210:X2210)=6,'A1'!$F$14,"")</f>
        <v/>
      </c>
      <c r="E2179" t="str">
        <f>IF(SUM('A4'!S2210:X2210)=6,'A4'!C2210,"")</f>
        <v/>
      </c>
      <c r="F2179" t="str">
        <f>IF(SUM('A4'!S2210:X2210)=6,'A4'!D2210,"")</f>
        <v/>
      </c>
      <c r="G2179" t="str">
        <f>IF(SUM('A4'!S2210:X2210)=6,'A4'!E2210,"")</f>
        <v/>
      </c>
      <c r="H2179" t="str">
        <f>IF(SUM('A4'!S2210:X2210)=6,'A4'!F2210,"")</f>
        <v/>
      </c>
      <c r="I2179" t="str">
        <f>IF(SUM('A4'!S2210:X2210)=6,'A4'!G2210,"")</f>
        <v/>
      </c>
      <c r="J2179" s="308" t="str">
        <f>IF(SUM('A4'!S2210:X2210)=6,'A4'!H2210,"")</f>
        <v/>
      </c>
    </row>
    <row r="2180" spans="1:10" x14ac:dyDescent="0.25">
      <c r="A2180" t="str">
        <f>IF(SUM('A4'!S2211:X2211)=6,'Angaben KH-Standort'!$D$25,"")</f>
        <v/>
      </c>
      <c r="B2180" t="str">
        <f>IF(SUM('A4'!S2211:X2211)=6,'Angaben KH-Standort'!$D$26,"")</f>
        <v/>
      </c>
      <c r="C2180" t="str">
        <f>IF(SUM('A4'!S2211:X2211)=6,'Angaben KH-Standort'!$D$12,"")</f>
        <v/>
      </c>
      <c r="D2180" t="str">
        <f>IF(SUM('A4'!S2211:X2211)=6,'A1'!$F$14,"")</f>
        <v/>
      </c>
      <c r="E2180" t="str">
        <f>IF(SUM('A4'!S2211:X2211)=6,'A4'!C2211,"")</f>
        <v/>
      </c>
      <c r="F2180" t="str">
        <f>IF(SUM('A4'!S2211:X2211)=6,'A4'!D2211,"")</f>
        <v/>
      </c>
      <c r="G2180" t="str">
        <f>IF(SUM('A4'!S2211:X2211)=6,'A4'!E2211,"")</f>
        <v/>
      </c>
      <c r="H2180" t="str">
        <f>IF(SUM('A4'!S2211:X2211)=6,'A4'!F2211,"")</f>
        <v/>
      </c>
      <c r="I2180" t="str">
        <f>IF(SUM('A4'!S2211:X2211)=6,'A4'!G2211,"")</f>
        <v/>
      </c>
      <c r="J2180" s="308" t="str">
        <f>IF(SUM('A4'!S2211:X2211)=6,'A4'!H2211,"")</f>
        <v/>
      </c>
    </row>
    <row r="2181" spans="1:10" x14ac:dyDescent="0.25">
      <c r="A2181" t="str">
        <f>IF(SUM('A4'!S2212:X2212)=6,'Angaben KH-Standort'!$D$25,"")</f>
        <v/>
      </c>
      <c r="B2181" t="str">
        <f>IF(SUM('A4'!S2212:X2212)=6,'Angaben KH-Standort'!$D$26,"")</f>
        <v/>
      </c>
      <c r="C2181" t="str">
        <f>IF(SUM('A4'!S2212:X2212)=6,'Angaben KH-Standort'!$D$12,"")</f>
        <v/>
      </c>
      <c r="D2181" t="str">
        <f>IF(SUM('A4'!S2212:X2212)=6,'A1'!$F$14,"")</f>
        <v/>
      </c>
      <c r="E2181" t="str">
        <f>IF(SUM('A4'!S2212:X2212)=6,'A4'!C2212,"")</f>
        <v/>
      </c>
      <c r="F2181" t="str">
        <f>IF(SUM('A4'!S2212:X2212)=6,'A4'!D2212,"")</f>
        <v/>
      </c>
      <c r="G2181" t="str">
        <f>IF(SUM('A4'!S2212:X2212)=6,'A4'!E2212,"")</f>
        <v/>
      </c>
      <c r="H2181" t="str">
        <f>IF(SUM('A4'!S2212:X2212)=6,'A4'!F2212,"")</f>
        <v/>
      </c>
      <c r="I2181" t="str">
        <f>IF(SUM('A4'!S2212:X2212)=6,'A4'!G2212,"")</f>
        <v/>
      </c>
      <c r="J2181" s="308" t="str">
        <f>IF(SUM('A4'!S2212:X2212)=6,'A4'!H2212,"")</f>
        <v/>
      </c>
    </row>
    <row r="2182" spans="1:10" x14ac:dyDescent="0.25">
      <c r="A2182" t="str">
        <f>IF(SUM('A4'!S2213:X2213)=6,'Angaben KH-Standort'!$D$25,"")</f>
        <v/>
      </c>
      <c r="B2182" t="str">
        <f>IF(SUM('A4'!S2213:X2213)=6,'Angaben KH-Standort'!$D$26,"")</f>
        <v/>
      </c>
      <c r="C2182" t="str">
        <f>IF(SUM('A4'!S2213:X2213)=6,'Angaben KH-Standort'!$D$12,"")</f>
        <v/>
      </c>
      <c r="D2182" t="str">
        <f>IF(SUM('A4'!S2213:X2213)=6,'A1'!$F$14,"")</f>
        <v/>
      </c>
      <c r="E2182" t="str">
        <f>IF(SUM('A4'!S2213:X2213)=6,'A4'!C2213,"")</f>
        <v/>
      </c>
      <c r="F2182" t="str">
        <f>IF(SUM('A4'!S2213:X2213)=6,'A4'!D2213,"")</f>
        <v/>
      </c>
      <c r="G2182" t="str">
        <f>IF(SUM('A4'!S2213:X2213)=6,'A4'!E2213,"")</f>
        <v/>
      </c>
      <c r="H2182" t="str">
        <f>IF(SUM('A4'!S2213:X2213)=6,'A4'!F2213,"")</f>
        <v/>
      </c>
      <c r="I2182" t="str">
        <f>IF(SUM('A4'!S2213:X2213)=6,'A4'!G2213,"")</f>
        <v/>
      </c>
      <c r="J2182" s="308" t="str">
        <f>IF(SUM('A4'!S2213:X2213)=6,'A4'!H2213,"")</f>
        <v/>
      </c>
    </row>
    <row r="2183" spans="1:10" x14ac:dyDescent="0.25">
      <c r="A2183" t="str">
        <f>IF(SUM('A4'!S2214:X2214)=6,'Angaben KH-Standort'!$D$25,"")</f>
        <v/>
      </c>
      <c r="B2183" t="str">
        <f>IF(SUM('A4'!S2214:X2214)=6,'Angaben KH-Standort'!$D$26,"")</f>
        <v/>
      </c>
      <c r="C2183" t="str">
        <f>IF(SUM('A4'!S2214:X2214)=6,'Angaben KH-Standort'!$D$12,"")</f>
        <v/>
      </c>
      <c r="D2183" t="str">
        <f>IF(SUM('A4'!S2214:X2214)=6,'A1'!$F$14,"")</f>
        <v/>
      </c>
      <c r="E2183" t="str">
        <f>IF(SUM('A4'!S2214:X2214)=6,'A4'!C2214,"")</f>
        <v/>
      </c>
      <c r="F2183" t="str">
        <f>IF(SUM('A4'!S2214:X2214)=6,'A4'!D2214,"")</f>
        <v/>
      </c>
      <c r="G2183" t="str">
        <f>IF(SUM('A4'!S2214:X2214)=6,'A4'!E2214,"")</f>
        <v/>
      </c>
      <c r="H2183" t="str">
        <f>IF(SUM('A4'!S2214:X2214)=6,'A4'!F2214,"")</f>
        <v/>
      </c>
      <c r="I2183" t="str">
        <f>IF(SUM('A4'!S2214:X2214)=6,'A4'!G2214,"")</f>
        <v/>
      </c>
      <c r="J2183" s="308" t="str">
        <f>IF(SUM('A4'!S2214:X2214)=6,'A4'!H2214,"")</f>
        <v/>
      </c>
    </row>
    <row r="2184" spans="1:10" x14ac:dyDescent="0.25">
      <c r="A2184" t="str">
        <f>IF(SUM('A4'!S2215:X2215)=6,'Angaben KH-Standort'!$D$25,"")</f>
        <v/>
      </c>
      <c r="B2184" t="str">
        <f>IF(SUM('A4'!S2215:X2215)=6,'Angaben KH-Standort'!$D$26,"")</f>
        <v/>
      </c>
      <c r="C2184" t="str">
        <f>IF(SUM('A4'!S2215:X2215)=6,'Angaben KH-Standort'!$D$12,"")</f>
        <v/>
      </c>
      <c r="D2184" t="str">
        <f>IF(SUM('A4'!S2215:X2215)=6,'A1'!$F$14,"")</f>
        <v/>
      </c>
      <c r="E2184" t="str">
        <f>IF(SUM('A4'!S2215:X2215)=6,'A4'!C2215,"")</f>
        <v/>
      </c>
      <c r="F2184" t="str">
        <f>IF(SUM('A4'!S2215:X2215)=6,'A4'!D2215,"")</f>
        <v/>
      </c>
      <c r="G2184" t="str">
        <f>IF(SUM('A4'!S2215:X2215)=6,'A4'!E2215,"")</f>
        <v/>
      </c>
      <c r="H2184" t="str">
        <f>IF(SUM('A4'!S2215:X2215)=6,'A4'!F2215,"")</f>
        <v/>
      </c>
      <c r="I2184" t="str">
        <f>IF(SUM('A4'!S2215:X2215)=6,'A4'!G2215,"")</f>
        <v/>
      </c>
      <c r="J2184" s="308" t="str">
        <f>IF(SUM('A4'!S2215:X2215)=6,'A4'!H2215,"")</f>
        <v/>
      </c>
    </row>
    <row r="2185" spans="1:10" x14ac:dyDescent="0.25">
      <c r="A2185" t="str">
        <f>IF(SUM('A4'!S2216:X2216)=6,'Angaben KH-Standort'!$D$25,"")</f>
        <v/>
      </c>
      <c r="B2185" t="str">
        <f>IF(SUM('A4'!S2216:X2216)=6,'Angaben KH-Standort'!$D$26,"")</f>
        <v/>
      </c>
      <c r="C2185" t="str">
        <f>IF(SUM('A4'!S2216:X2216)=6,'Angaben KH-Standort'!$D$12,"")</f>
        <v/>
      </c>
      <c r="D2185" t="str">
        <f>IF(SUM('A4'!S2216:X2216)=6,'A1'!$F$14,"")</f>
        <v/>
      </c>
      <c r="E2185" t="str">
        <f>IF(SUM('A4'!S2216:X2216)=6,'A4'!C2216,"")</f>
        <v/>
      </c>
      <c r="F2185" t="str">
        <f>IF(SUM('A4'!S2216:X2216)=6,'A4'!D2216,"")</f>
        <v/>
      </c>
      <c r="G2185" t="str">
        <f>IF(SUM('A4'!S2216:X2216)=6,'A4'!E2216,"")</f>
        <v/>
      </c>
      <c r="H2185" t="str">
        <f>IF(SUM('A4'!S2216:X2216)=6,'A4'!F2216,"")</f>
        <v/>
      </c>
      <c r="I2185" t="str">
        <f>IF(SUM('A4'!S2216:X2216)=6,'A4'!G2216,"")</f>
        <v/>
      </c>
      <c r="J2185" s="308" t="str">
        <f>IF(SUM('A4'!S2216:X2216)=6,'A4'!H2216,"")</f>
        <v/>
      </c>
    </row>
    <row r="2186" spans="1:10" x14ac:dyDescent="0.25">
      <c r="A2186" t="str">
        <f>IF(SUM('A4'!S2217:X2217)=6,'Angaben KH-Standort'!$D$25,"")</f>
        <v/>
      </c>
      <c r="B2186" t="str">
        <f>IF(SUM('A4'!S2217:X2217)=6,'Angaben KH-Standort'!$D$26,"")</f>
        <v/>
      </c>
      <c r="C2186" t="str">
        <f>IF(SUM('A4'!S2217:X2217)=6,'Angaben KH-Standort'!$D$12,"")</f>
        <v/>
      </c>
      <c r="D2186" t="str">
        <f>IF(SUM('A4'!S2217:X2217)=6,'A1'!$F$14,"")</f>
        <v/>
      </c>
      <c r="E2186" t="str">
        <f>IF(SUM('A4'!S2217:X2217)=6,'A4'!C2217,"")</f>
        <v/>
      </c>
      <c r="F2186" t="str">
        <f>IF(SUM('A4'!S2217:X2217)=6,'A4'!D2217,"")</f>
        <v/>
      </c>
      <c r="G2186" t="str">
        <f>IF(SUM('A4'!S2217:X2217)=6,'A4'!E2217,"")</f>
        <v/>
      </c>
      <c r="H2186" t="str">
        <f>IF(SUM('A4'!S2217:X2217)=6,'A4'!F2217,"")</f>
        <v/>
      </c>
      <c r="I2186" t="str">
        <f>IF(SUM('A4'!S2217:X2217)=6,'A4'!G2217,"")</f>
        <v/>
      </c>
      <c r="J2186" s="308" t="str">
        <f>IF(SUM('A4'!S2217:X2217)=6,'A4'!H2217,"")</f>
        <v/>
      </c>
    </row>
    <row r="2187" spans="1:10" x14ac:dyDescent="0.25">
      <c r="A2187" t="str">
        <f>IF(SUM('A4'!S2218:X2218)=6,'Angaben KH-Standort'!$D$25,"")</f>
        <v/>
      </c>
      <c r="B2187" t="str">
        <f>IF(SUM('A4'!S2218:X2218)=6,'Angaben KH-Standort'!$D$26,"")</f>
        <v/>
      </c>
      <c r="C2187" t="str">
        <f>IF(SUM('A4'!S2218:X2218)=6,'Angaben KH-Standort'!$D$12,"")</f>
        <v/>
      </c>
      <c r="D2187" t="str">
        <f>IF(SUM('A4'!S2218:X2218)=6,'A1'!$F$14,"")</f>
        <v/>
      </c>
      <c r="E2187" t="str">
        <f>IF(SUM('A4'!S2218:X2218)=6,'A4'!C2218,"")</f>
        <v/>
      </c>
      <c r="F2187" t="str">
        <f>IF(SUM('A4'!S2218:X2218)=6,'A4'!D2218,"")</f>
        <v/>
      </c>
      <c r="G2187" t="str">
        <f>IF(SUM('A4'!S2218:X2218)=6,'A4'!E2218,"")</f>
        <v/>
      </c>
      <c r="H2187" t="str">
        <f>IF(SUM('A4'!S2218:X2218)=6,'A4'!F2218,"")</f>
        <v/>
      </c>
      <c r="I2187" t="str">
        <f>IF(SUM('A4'!S2218:X2218)=6,'A4'!G2218,"")</f>
        <v/>
      </c>
      <c r="J2187" s="308" t="str">
        <f>IF(SUM('A4'!S2218:X2218)=6,'A4'!H2218,"")</f>
        <v/>
      </c>
    </row>
    <row r="2188" spans="1:10" x14ac:dyDescent="0.25">
      <c r="A2188" t="str">
        <f>IF(SUM('A4'!S2219:X2219)=6,'Angaben KH-Standort'!$D$25,"")</f>
        <v/>
      </c>
      <c r="B2188" t="str">
        <f>IF(SUM('A4'!S2219:X2219)=6,'Angaben KH-Standort'!$D$26,"")</f>
        <v/>
      </c>
      <c r="C2188" t="str">
        <f>IF(SUM('A4'!S2219:X2219)=6,'Angaben KH-Standort'!$D$12,"")</f>
        <v/>
      </c>
      <c r="D2188" t="str">
        <f>IF(SUM('A4'!S2219:X2219)=6,'A1'!$F$14,"")</f>
        <v/>
      </c>
      <c r="E2188" t="str">
        <f>IF(SUM('A4'!S2219:X2219)=6,'A4'!C2219,"")</f>
        <v/>
      </c>
      <c r="F2188" t="str">
        <f>IF(SUM('A4'!S2219:X2219)=6,'A4'!D2219,"")</f>
        <v/>
      </c>
      <c r="G2188" t="str">
        <f>IF(SUM('A4'!S2219:X2219)=6,'A4'!E2219,"")</f>
        <v/>
      </c>
      <c r="H2188" t="str">
        <f>IF(SUM('A4'!S2219:X2219)=6,'A4'!F2219,"")</f>
        <v/>
      </c>
      <c r="I2188" t="str">
        <f>IF(SUM('A4'!S2219:X2219)=6,'A4'!G2219,"")</f>
        <v/>
      </c>
      <c r="J2188" s="308" t="str">
        <f>IF(SUM('A4'!S2219:X2219)=6,'A4'!H2219,"")</f>
        <v/>
      </c>
    </row>
    <row r="2189" spans="1:10" x14ac:dyDescent="0.25">
      <c r="A2189" t="str">
        <f>IF(SUM('A4'!S2220:X2220)=6,'Angaben KH-Standort'!$D$25,"")</f>
        <v/>
      </c>
      <c r="B2189" t="str">
        <f>IF(SUM('A4'!S2220:X2220)=6,'Angaben KH-Standort'!$D$26,"")</f>
        <v/>
      </c>
      <c r="C2189" t="str">
        <f>IF(SUM('A4'!S2220:X2220)=6,'Angaben KH-Standort'!$D$12,"")</f>
        <v/>
      </c>
      <c r="D2189" t="str">
        <f>IF(SUM('A4'!S2220:X2220)=6,'A1'!$F$14,"")</f>
        <v/>
      </c>
      <c r="E2189" t="str">
        <f>IF(SUM('A4'!S2220:X2220)=6,'A4'!C2220,"")</f>
        <v/>
      </c>
      <c r="F2189" t="str">
        <f>IF(SUM('A4'!S2220:X2220)=6,'A4'!D2220,"")</f>
        <v/>
      </c>
      <c r="G2189" t="str">
        <f>IF(SUM('A4'!S2220:X2220)=6,'A4'!E2220,"")</f>
        <v/>
      </c>
      <c r="H2189" t="str">
        <f>IF(SUM('A4'!S2220:X2220)=6,'A4'!F2220,"")</f>
        <v/>
      </c>
      <c r="I2189" t="str">
        <f>IF(SUM('A4'!S2220:X2220)=6,'A4'!G2220,"")</f>
        <v/>
      </c>
      <c r="J2189" s="308" t="str">
        <f>IF(SUM('A4'!S2220:X2220)=6,'A4'!H2220,"")</f>
        <v/>
      </c>
    </row>
    <row r="2190" spans="1:10" x14ac:dyDescent="0.25">
      <c r="A2190" t="str">
        <f>IF(SUM('A4'!S2221:X2221)=6,'Angaben KH-Standort'!$D$25,"")</f>
        <v/>
      </c>
      <c r="B2190" t="str">
        <f>IF(SUM('A4'!S2221:X2221)=6,'Angaben KH-Standort'!$D$26,"")</f>
        <v/>
      </c>
      <c r="C2190" t="str">
        <f>IF(SUM('A4'!S2221:X2221)=6,'Angaben KH-Standort'!$D$12,"")</f>
        <v/>
      </c>
      <c r="D2190" t="str">
        <f>IF(SUM('A4'!S2221:X2221)=6,'A1'!$F$14,"")</f>
        <v/>
      </c>
      <c r="E2190" t="str">
        <f>IF(SUM('A4'!S2221:X2221)=6,'A4'!C2221,"")</f>
        <v/>
      </c>
      <c r="F2190" t="str">
        <f>IF(SUM('A4'!S2221:X2221)=6,'A4'!D2221,"")</f>
        <v/>
      </c>
      <c r="G2190" t="str">
        <f>IF(SUM('A4'!S2221:X2221)=6,'A4'!E2221,"")</f>
        <v/>
      </c>
      <c r="H2190" t="str">
        <f>IF(SUM('A4'!S2221:X2221)=6,'A4'!F2221,"")</f>
        <v/>
      </c>
      <c r="I2190" t="str">
        <f>IF(SUM('A4'!S2221:X2221)=6,'A4'!G2221,"")</f>
        <v/>
      </c>
      <c r="J2190" s="308" t="str">
        <f>IF(SUM('A4'!S2221:X2221)=6,'A4'!H2221,"")</f>
        <v/>
      </c>
    </row>
    <row r="2191" spans="1:10" x14ac:dyDescent="0.25">
      <c r="A2191" t="str">
        <f>IF(SUM('A4'!S2222:X2222)=6,'Angaben KH-Standort'!$D$25,"")</f>
        <v/>
      </c>
      <c r="B2191" t="str">
        <f>IF(SUM('A4'!S2222:X2222)=6,'Angaben KH-Standort'!$D$26,"")</f>
        <v/>
      </c>
      <c r="C2191" t="str">
        <f>IF(SUM('A4'!S2222:X2222)=6,'Angaben KH-Standort'!$D$12,"")</f>
        <v/>
      </c>
      <c r="D2191" t="str">
        <f>IF(SUM('A4'!S2222:X2222)=6,'A1'!$F$14,"")</f>
        <v/>
      </c>
      <c r="E2191" t="str">
        <f>IF(SUM('A4'!S2222:X2222)=6,'A4'!C2222,"")</f>
        <v/>
      </c>
      <c r="F2191" t="str">
        <f>IF(SUM('A4'!S2222:X2222)=6,'A4'!D2222,"")</f>
        <v/>
      </c>
      <c r="G2191" t="str">
        <f>IF(SUM('A4'!S2222:X2222)=6,'A4'!E2222,"")</f>
        <v/>
      </c>
      <c r="H2191" t="str">
        <f>IF(SUM('A4'!S2222:X2222)=6,'A4'!F2222,"")</f>
        <v/>
      </c>
      <c r="I2191" t="str">
        <f>IF(SUM('A4'!S2222:X2222)=6,'A4'!G2222,"")</f>
        <v/>
      </c>
      <c r="J2191" s="308" t="str">
        <f>IF(SUM('A4'!S2222:X2222)=6,'A4'!H2222,"")</f>
        <v/>
      </c>
    </row>
    <row r="2192" spans="1:10" x14ac:dyDescent="0.25">
      <c r="A2192" t="str">
        <f>IF(SUM('A4'!S2223:X2223)=6,'Angaben KH-Standort'!$D$25,"")</f>
        <v/>
      </c>
      <c r="B2192" t="str">
        <f>IF(SUM('A4'!S2223:X2223)=6,'Angaben KH-Standort'!$D$26,"")</f>
        <v/>
      </c>
      <c r="C2192" t="str">
        <f>IF(SUM('A4'!S2223:X2223)=6,'Angaben KH-Standort'!$D$12,"")</f>
        <v/>
      </c>
      <c r="D2192" t="str">
        <f>IF(SUM('A4'!S2223:X2223)=6,'A1'!$F$14,"")</f>
        <v/>
      </c>
      <c r="E2192" t="str">
        <f>IF(SUM('A4'!S2223:X2223)=6,'A4'!C2223,"")</f>
        <v/>
      </c>
      <c r="F2192" t="str">
        <f>IF(SUM('A4'!S2223:X2223)=6,'A4'!D2223,"")</f>
        <v/>
      </c>
      <c r="G2192" t="str">
        <f>IF(SUM('A4'!S2223:X2223)=6,'A4'!E2223,"")</f>
        <v/>
      </c>
      <c r="H2192" t="str">
        <f>IF(SUM('A4'!S2223:X2223)=6,'A4'!F2223,"")</f>
        <v/>
      </c>
      <c r="I2192" t="str">
        <f>IF(SUM('A4'!S2223:X2223)=6,'A4'!G2223,"")</f>
        <v/>
      </c>
      <c r="J2192" s="308" t="str">
        <f>IF(SUM('A4'!S2223:X2223)=6,'A4'!H2223,"")</f>
        <v/>
      </c>
    </row>
    <row r="2193" spans="1:10" x14ac:dyDescent="0.25">
      <c r="A2193" t="str">
        <f>IF(SUM('A4'!S2224:X2224)=6,'Angaben KH-Standort'!$D$25,"")</f>
        <v/>
      </c>
      <c r="B2193" t="str">
        <f>IF(SUM('A4'!S2224:X2224)=6,'Angaben KH-Standort'!$D$26,"")</f>
        <v/>
      </c>
      <c r="C2193" t="str">
        <f>IF(SUM('A4'!S2224:X2224)=6,'Angaben KH-Standort'!$D$12,"")</f>
        <v/>
      </c>
      <c r="D2193" t="str">
        <f>IF(SUM('A4'!S2224:X2224)=6,'A1'!$F$14,"")</f>
        <v/>
      </c>
      <c r="E2193" t="str">
        <f>IF(SUM('A4'!S2224:X2224)=6,'A4'!C2224,"")</f>
        <v/>
      </c>
      <c r="F2193" t="str">
        <f>IF(SUM('A4'!S2224:X2224)=6,'A4'!D2224,"")</f>
        <v/>
      </c>
      <c r="G2193" t="str">
        <f>IF(SUM('A4'!S2224:X2224)=6,'A4'!E2224,"")</f>
        <v/>
      </c>
      <c r="H2193" t="str">
        <f>IF(SUM('A4'!S2224:X2224)=6,'A4'!F2224,"")</f>
        <v/>
      </c>
      <c r="I2193" t="str">
        <f>IF(SUM('A4'!S2224:X2224)=6,'A4'!G2224,"")</f>
        <v/>
      </c>
      <c r="J2193" s="308" t="str">
        <f>IF(SUM('A4'!S2224:X2224)=6,'A4'!H2224,"")</f>
        <v/>
      </c>
    </row>
    <row r="2194" spans="1:10" x14ac:dyDescent="0.25">
      <c r="A2194" t="str">
        <f>IF(SUM('A4'!S2225:X2225)=6,'Angaben KH-Standort'!$D$25,"")</f>
        <v/>
      </c>
      <c r="B2194" t="str">
        <f>IF(SUM('A4'!S2225:X2225)=6,'Angaben KH-Standort'!$D$26,"")</f>
        <v/>
      </c>
      <c r="C2194" t="str">
        <f>IF(SUM('A4'!S2225:X2225)=6,'Angaben KH-Standort'!$D$12,"")</f>
        <v/>
      </c>
      <c r="D2194" t="str">
        <f>IF(SUM('A4'!S2225:X2225)=6,'A1'!$F$14,"")</f>
        <v/>
      </c>
      <c r="E2194" t="str">
        <f>IF(SUM('A4'!S2225:X2225)=6,'A4'!C2225,"")</f>
        <v/>
      </c>
      <c r="F2194" t="str">
        <f>IF(SUM('A4'!S2225:X2225)=6,'A4'!D2225,"")</f>
        <v/>
      </c>
      <c r="G2194" t="str">
        <f>IF(SUM('A4'!S2225:X2225)=6,'A4'!E2225,"")</f>
        <v/>
      </c>
      <c r="H2194" t="str">
        <f>IF(SUM('A4'!S2225:X2225)=6,'A4'!F2225,"")</f>
        <v/>
      </c>
      <c r="I2194" t="str">
        <f>IF(SUM('A4'!S2225:X2225)=6,'A4'!G2225,"")</f>
        <v/>
      </c>
      <c r="J2194" s="308" t="str">
        <f>IF(SUM('A4'!S2225:X2225)=6,'A4'!H2225,"")</f>
        <v/>
      </c>
    </row>
    <row r="2195" spans="1:10" x14ac:dyDescent="0.25">
      <c r="A2195" t="str">
        <f>IF(SUM('A4'!S2226:X2226)=6,'Angaben KH-Standort'!$D$25,"")</f>
        <v/>
      </c>
      <c r="B2195" t="str">
        <f>IF(SUM('A4'!S2226:X2226)=6,'Angaben KH-Standort'!$D$26,"")</f>
        <v/>
      </c>
      <c r="C2195" t="str">
        <f>IF(SUM('A4'!S2226:X2226)=6,'Angaben KH-Standort'!$D$12,"")</f>
        <v/>
      </c>
      <c r="D2195" t="str">
        <f>IF(SUM('A4'!S2226:X2226)=6,'A1'!$F$14,"")</f>
        <v/>
      </c>
      <c r="E2195" t="str">
        <f>IF(SUM('A4'!S2226:X2226)=6,'A4'!C2226,"")</f>
        <v/>
      </c>
      <c r="F2195" t="str">
        <f>IF(SUM('A4'!S2226:X2226)=6,'A4'!D2226,"")</f>
        <v/>
      </c>
      <c r="G2195" t="str">
        <f>IF(SUM('A4'!S2226:X2226)=6,'A4'!E2226,"")</f>
        <v/>
      </c>
      <c r="H2195" t="str">
        <f>IF(SUM('A4'!S2226:X2226)=6,'A4'!F2226,"")</f>
        <v/>
      </c>
      <c r="I2195" t="str">
        <f>IF(SUM('A4'!S2226:X2226)=6,'A4'!G2226,"")</f>
        <v/>
      </c>
      <c r="J2195" s="308" t="str">
        <f>IF(SUM('A4'!S2226:X2226)=6,'A4'!H2226,"")</f>
        <v/>
      </c>
    </row>
    <row r="2196" spans="1:10" x14ac:dyDescent="0.25">
      <c r="A2196" t="str">
        <f>IF(SUM('A4'!S2227:X2227)=6,'Angaben KH-Standort'!$D$25,"")</f>
        <v/>
      </c>
      <c r="B2196" t="str">
        <f>IF(SUM('A4'!S2227:X2227)=6,'Angaben KH-Standort'!$D$26,"")</f>
        <v/>
      </c>
      <c r="C2196" t="str">
        <f>IF(SUM('A4'!S2227:X2227)=6,'Angaben KH-Standort'!$D$12,"")</f>
        <v/>
      </c>
      <c r="D2196" t="str">
        <f>IF(SUM('A4'!S2227:X2227)=6,'A1'!$F$14,"")</f>
        <v/>
      </c>
      <c r="E2196" t="str">
        <f>IF(SUM('A4'!S2227:X2227)=6,'A4'!C2227,"")</f>
        <v/>
      </c>
      <c r="F2196" t="str">
        <f>IF(SUM('A4'!S2227:X2227)=6,'A4'!D2227,"")</f>
        <v/>
      </c>
      <c r="G2196" t="str">
        <f>IF(SUM('A4'!S2227:X2227)=6,'A4'!E2227,"")</f>
        <v/>
      </c>
      <c r="H2196" t="str">
        <f>IF(SUM('A4'!S2227:X2227)=6,'A4'!F2227,"")</f>
        <v/>
      </c>
      <c r="I2196" t="str">
        <f>IF(SUM('A4'!S2227:X2227)=6,'A4'!G2227,"")</f>
        <v/>
      </c>
      <c r="J2196" s="308" t="str">
        <f>IF(SUM('A4'!S2227:X2227)=6,'A4'!H2227,"")</f>
        <v/>
      </c>
    </row>
    <row r="2197" spans="1:10" x14ac:dyDescent="0.25">
      <c r="A2197" t="str">
        <f>IF(SUM('A4'!S2228:X2228)=6,'Angaben KH-Standort'!$D$25,"")</f>
        <v/>
      </c>
      <c r="B2197" t="str">
        <f>IF(SUM('A4'!S2228:X2228)=6,'Angaben KH-Standort'!$D$26,"")</f>
        <v/>
      </c>
      <c r="C2197" t="str">
        <f>IF(SUM('A4'!S2228:X2228)=6,'Angaben KH-Standort'!$D$12,"")</f>
        <v/>
      </c>
      <c r="D2197" t="str">
        <f>IF(SUM('A4'!S2228:X2228)=6,'A1'!$F$14,"")</f>
        <v/>
      </c>
      <c r="E2197" t="str">
        <f>IF(SUM('A4'!S2228:X2228)=6,'A4'!C2228,"")</f>
        <v/>
      </c>
      <c r="F2197" t="str">
        <f>IF(SUM('A4'!S2228:X2228)=6,'A4'!D2228,"")</f>
        <v/>
      </c>
      <c r="G2197" t="str">
        <f>IF(SUM('A4'!S2228:X2228)=6,'A4'!E2228,"")</f>
        <v/>
      </c>
      <c r="H2197" t="str">
        <f>IF(SUM('A4'!S2228:X2228)=6,'A4'!F2228,"")</f>
        <v/>
      </c>
      <c r="I2197" t="str">
        <f>IF(SUM('A4'!S2228:X2228)=6,'A4'!G2228,"")</f>
        <v/>
      </c>
      <c r="J2197" s="308" t="str">
        <f>IF(SUM('A4'!S2228:X2228)=6,'A4'!H2228,"")</f>
        <v/>
      </c>
    </row>
    <row r="2198" spans="1:10" x14ac:dyDescent="0.25">
      <c r="A2198" t="str">
        <f>IF(SUM('A4'!S2229:X2229)=6,'Angaben KH-Standort'!$D$25,"")</f>
        <v/>
      </c>
      <c r="B2198" t="str">
        <f>IF(SUM('A4'!S2229:X2229)=6,'Angaben KH-Standort'!$D$26,"")</f>
        <v/>
      </c>
      <c r="C2198" t="str">
        <f>IF(SUM('A4'!S2229:X2229)=6,'Angaben KH-Standort'!$D$12,"")</f>
        <v/>
      </c>
      <c r="D2198" t="str">
        <f>IF(SUM('A4'!S2229:X2229)=6,'A1'!$F$14,"")</f>
        <v/>
      </c>
      <c r="E2198" t="str">
        <f>IF(SUM('A4'!S2229:X2229)=6,'A4'!C2229,"")</f>
        <v/>
      </c>
      <c r="F2198" t="str">
        <f>IF(SUM('A4'!S2229:X2229)=6,'A4'!D2229,"")</f>
        <v/>
      </c>
      <c r="G2198" t="str">
        <f>IF(SUM('A4'!S2229:X2229)=6,'A4'!E2229,"")</f>
        <v/>
      </c>
      <c r="H2198" t="str">
        <f>IF(SUM('A4'!S2229:X2229)=6,'A4'!F2229,"")</f>
        <v/>
      </c>
      <c r="I2198" t="str">
        <f>IF(SUM('A4'!S2229:X2229)=6,'A4'!G2229,"")</f>
        <v/>
      </c>
      <c r="J2198" s="308" t="str">
        <f>IF(SUM('A4'!S2229:X2229)=6,'A4'!H2229,"")</f>
        <v/>
      </c>
    </row>
    <row r="2199" spans="1:10" x14ac:dyDescent="0.25">
      <c r="A2199" t="str">
        <f>IF(SUM('A4'!S2230:X2230)=6,'Angaben KH-Standort'!$D$25,"")</f>
        <v/>
      </c>
      <c r="B2199" t="str">
        <f>IF(SUM('A4'!S2230:X2230)=6,'Angaben KH-Standort'!$D$26,"")</f>
        <v/>
      </c>
      <c r="C2199" t="str">
        <f>IF(SUM('A4'!S2230:X2230)=6,'Angaben KH-Standort'!$D$12,"")</f>
        <v/>
      </c>
      <c r="D2199" t="str">
        <f>IF(SUM('A4'!S2230:X2230)=6,'A1'!$F$14,"")</f>
        <v/>
      </c>
      <c r="E2199" t="str">
        <f>IF(SUM('A4'!S2230:X2230)=6,'A4'!C2230,"")</f>
        <v/>
      </c>
      <c r="F2199" t="str">
        <f>IF(SUM('A4'!S2230:X2230)=6,'A4'!D2230,"")</f>
        <v/>
      </c>
      <c r="G2199" t="str">
        <f>IF(SUM('A4'!S2230:X2230)=6,'A4'!E2230,"")</f>
        <v/>
      </c>
      <c r="H2199" t="str">
        <f>IF(SUM('A4'!S2230:X2230)=6,'A4'!F2230,"")</f>
        <v/>
      </c>
      <c r="I2199" t="str">
        <f>IF(SUM('A4'!S2230:X2230)=6,'A4'!G2230,"")</f>
        <v/>
      </c>
      <c r="J2199" s="308" t="str">
        <f>IF(SUM('A4'!S2230:X2230)=6,'A4'!H2230,"")</f>
        <v/>
      </c>
    </row>
    <row r="2200" spans="1:10" x14ac:dyDescent="0.25">
      <c r="A2200" t="str">
        <f>IF(SUM('A4'!S2231:X2231)=6,'Angaben KH-Standort'!$D$25,"")</f>
        <v/>
      </c>
      <c r="B2200" t="str">
        <f>IF(SUM('A4'!S2231:X2231)=6,'Angaben KH-Standort'!$D$26,"")</f>
        <v/>
      </c>
      <c r="C2200" t="str">
        <f>IF(SUM('A4'!S2231:X2231)=6,'Angaben KH-Standort'!$D$12,"")</f>
        <v/>
      </c>
      <c r="D2200" t="str">
        <f>IF(SUM('A4'!S2231:X2231)=6,'A1'!$F$14,"")</f>
        <v/>
      </c>
      <c r="E2200" t="str">
        <f>IF(SUM('A4'!S2231:X2231)=6,'A4'!C2231,"")</f>
        <v/>
      </c>
      <c r="F2200" t="str">
        <f>IF(SUM('A4'!S2231:X2231)=6,'A4'!D2231,"")</f>
        <v/>
      </c>
      <c r="G2200" t="str">
        <f>IF(SUM('A4'!S2231:X2231)=6,'A4'!E2231,"")</f>
        <v/>
      </c>
      <c r="H2200" t="str">
        <f>IF(SUM('A4'!S2231:X2231)=6,'A4'!F2231,"")</f>
        <v/>
      </c>
      <c r="I2200" t="str">
        <f>IF(SUM('A4'!S2231:X2231)=6,'A4'!G2231,"")</f>
        <v/>
      </c>
      <c r="J2200" s="308" t="str">
        <f>IF(SUM('A4'!S2231:X2231)=6,'A4'!H2231,"")</f>
        <v/>
      </c>
    </row>
    <row r="2201" spans="1:10" x14ac:dyDescent="0.25">
      <c r="A2201" t="str">
        <f>IF(SUM('A4'!S2232:X2232)=6,'Angaben KH-Standort'!$D$25,"")</f>
        <v/>
      </c>
      <c r="B2201" t="str">
        <f>IF(SUM('A4'!S2232:X2232)=6,'Angaben KH-Standort'!$D$26,"")</f>
        <v/>
      </c>
      <c r="C2201" t="str">
        <f>IF(SUM('A4'!S2232:X2232)=6,'Angaben KH-Standort'!$D$12,"")</f>
        <v/>
      </c>
      <c r="D2201" t="str">
        <f>IF(SUM('A4'!S2232:X2232)=6,'A1'!$F$14,"")</f>
        <v/>
      </c>
      <c r="E2201" t="str">
        <f>IF(SUM('A4'!S2232:X2232)=6,'A4'!C2232,"")</f>
        <v/>
      </c>
      <c r="F2201" t="str">
        <f>IF(SUM('A4'!S2232:X2232)=6,'A4'!D2232,"")</f>
        <v/>
      </c>
      <c r="G2201" t="str">
        <f>IF(SUM('A4'!S2232:X2232)=6,'A4'!E2232,"")</f>
        <v/>
      </c>
      <c r="H2201" t="str">
        <f>IF(SUM('A4'!S2232:X2232)=6,'A4'!F2232,"")</f>
        <v/>
      </c>
      <c r="I2201" t="str">
        <f>IF(SUM('A4'!S2232:X2232)=6,'A4'!G2232,"")</f>
        <v/>
      </c>
      <c r="J2201" s="308" t="str">
        <f>IF(SUM('A4'!S2232:X2232)=6,'A4'!H2232,"")</f>
        <v/>
      </c>
    </row>
    <row r="2202" spans="1:10" x14ac:dyDescent="0.25">
      <c r="A2202" t="str">
        <f>IF(SUM('A4'!S2233:X2233)=6,'Angaben KH-Standort'!$D$25,"")</f>
        <v/>
      </c>
      <c r="B2202" t="str">
        <f>IF(SUM('A4'!S2233:X2233)=6,'Angaben KH-Standort'!$D$26,"")</f>
        <v/>
      </c>
      <c r="C2202" t="str">
        <f>IF(SUM('A4'!S2233:X2233)=6,'Angaben KH-Standort'!$D$12,"")</f>
        <v/>
      </c>
      <c r="D2202" t="str">
        <f>IF(SUM('A4'!S2233:X2233)=6,'A1'!$F$14,"")</f>
        <v/>
      </c>
      <c r="E2202" t="str">
        <f>IF(SUM('A4'!S2233:X2233)=6,'A4'!C2233,"")</f>
        <v/>
      </c>
      <c r="F2202" t="str">
        <f>IF(SUM('A4'!S2233:X2233)=6,'A4'!D2233,"")</f>
        <v/>
      </c>
      <c r="G2202" t="str">
        <f>IF(SUM('A4'!S2233:X2233)=6,'A4'!E2233,"")</f>
        <v/>
      </c>
      <c r="H2202" t="str">
        <f>IF(SUM('A4'!S2233:X2233)=6,'A4'!F2233,"")</f>
        <v/>
      </c>
      <c r="I2202" t="str">
        <f>IF(SUM('A4'!S2233:X2233)=6,'A4'!G2233,"")</f>
        <v/>
      </c>
      <c r="J2202" s="308" t="str">
        <f>IF(SUM('A4'!S2233:X2233)=6,'A4'!H2233,"")</f>
        <v/>
      </c>
    </row>
    <row r="2203" spans="1:10" x14ac:dyDescent="0.25">
      <c r="A2203" t="str">
        <f>IF(SUM('A4'!S2234:X2234)=6,'Angaben KH-Standort'!$D$25,"")</f>
        <v/>
      </c>
      <c r="B2203" t="str">
        <f>IF(SUM('A4'!S2234:X2234)=6,'Angaben KH-Standort'!$D$26,"")</f>
        <v/>
      </c>
      <c r="C2203" t="str">
        <f>IF(SUM('A4'!S2234:X2234)=6,'Angaben KH-Standort'!$D$12,"")</f>
        <v/>
      </c>
      <c r="D2203" t="str">
        <f>IF(SUM('A4'!S2234:X2234)=6,'A1'!$F$14,"")</f>
        <v/>
      </c>
      <c r="E2203" t="str">
        <f>IF(SUM('A4'!S2234:X2234)=6,'A4'!C2234,"")</f>
        <v/>
      </c>
      <c r="F2203" t="str">
        <f>IF(SUM('A4'!S2234:X2234)=6,'A4'!D2234,"")</f>
        <v/>
      </c>
      <c r="G2203" t="str">
        <f>IF(SUM('A4'!S2234:X2234)=6,'A4'!E2234,"")</f>
        <v/>
      </c>
      <c r="H2203" t="str">
        <f>IF(SUM('A4'!S2234:X2234)=6,'A4'!F2234,"")</f>
        <v/>
      </c>
      <c r="I2203" t="str">
        <f>IF(SUM('A4'!S2234:X2234)=6,'A4'!G2234,"")</f>
        <v/>
      </c>
      <c r="J2203" s="308" t="str">
        <f>IF(SUM('A4'!S2234:X2234)=6,'A4'!H2234,"")</f>
        <v/>
      </c>
    </row>
    <row r="2204" spans="1:10" x14ac:dyDescent="0.25">
      <c r="A2204" t="str">
        <f>IF(SUM('A4'!S2235:X2235)=6,'Angaben KH-Standort'!$D$25,"")</f>
        <v/>
      </c>
      <c r="B2204" t="str">
        <f>IF(SUM('A4'!S2235:X2235)=6,'Angaben KH-Standort'!$D$26,"")</f>
        <v/>
      </c>
      <c r="C2204" t="str">
        <f>IF(SUM('A4'!S2235:X2235)=6,'Angaben KH-Standort'!$D$12,"")</f>
        <v/>
      </c>
      <c r="D2204" t="str">
        <f>IF(SUM('A4'!S2235:X2235)=6,'A1'!$F$14,"")</f>
        <v/>
      </c>
      <c r="E2204" t="str">
        <f>IF(SUM('A4'!S2235:X2235)=6,'A4'!C2235,"")</f>
        <v/>
      </c>
      <c r="F2204" t="str">
        <f>IF(SUM('A4'!S2235:X2235)=6,'A4'!D2235,"")</f>
        <v/>
      </c>
      <c r="G2204" t="str">
        <f>IF(SUM('A4'!S2235:X2235)=6,'A4'!E2235,"")</f>
        <v/>
      </c>
      <c r="H2204" t="str">
        <f>IF(SUM('A4'!S2235:X2235)=6,'A4'!F2235,"")</f>
        <v/>
      </c>
      <c r="I2204" t="str">
        <f>IF(SUM('A4'!S2235:X2235)=6,'A4'!G2235,"")</f>
        <v/>
      </c>
      <c r="J2204" s="308" t="str">
        <f>IF(SUM('A4'!S2235:X2235)=6,'A4'!H2235,"")</f>
        <v/>
      </c>
    </row>
    <row r="2205" spans="1:10" x14ac:dyDescent="0.25">
      <c r="A2205" t="str">
        <f>IF(SUM('A4'!S2236:X2236)=6,'Angaben KH-Standort'!$D$25,"")</f>
        <v/>
      </c>
      <c r="B2205" t="str">
        <f>IF(SUM('A4'!S2236:X2236)=6,'Angaben KH-Standort'!$D$26,"")</f>
        <v/>
      </c>
      <c r="C2205" t="str">
        <f>IF(SUM('A4'!S2236:X2236)=6,'Angaben KH-Standort'!$D$12,"")</f>
        <v/>
      </c>
      <c r="D2205" t="str">
        <f>IF(SUM('A4'!S2236:X2236)=6,'A1'!$F$14,"")</f>
        <v/>
      </c>
      <c r="E2205" t="str">
        <f>IF(SUM('A4'!S2236:X2236)=6,'A4'!C2236,"")</f>
        <v/>
      </c>
      <c r="F2205" t="str">
        <f>IF(SUM('A4'!S2236:X2236)=6,'A4'!D2236,"")</f>
        <v/>
      </c>
      <c r="G2205" t="str">
        <f>IF(SUM('A4'!S2236:X2236)=6,'A4'!E2236,"")</f>
        <v/>
      </c>
      <c r="H2205" t="str">
        <f>IF(SUM('A4'!S2236:X2236)=6,'A4'!F2236,"")</f>
        <v/>
      </c>
      <c r="I2205" t="str">
        <f>IF(SUM('A4'!S2236:X2236)=6,'A4'!G2236,"")</f>
        <v/>
      </c>
      <c r="J2205" s="308" t="str">
        <f>IF(SUM('A4'!S2236:X2236)=6,'A4'!H2236,"")</f>
        <v/>
      </c>
    </row>
    <row r="2206" spans="1:10" x14ac:dyDescent="0.25">
      <c r="A2206" t="str">
        <f>IF(SUM('A4'!S2237:X2237)=6,'Angaben KH-Standort'!$D$25,"")</f>
        <v/>
      </c>
      <c r="B2206" t="str">
        <f>IF(SUM('A4'!S2237:X2237)=6,'Angaben KH-Standort'!$D$26,"")</f>
        <v/>
      </c>
      <c r="C2206" t="str">
        <f>IF(SUM('A4'!S2237:X2237)=6,'Angaben KH-Standort'!$D$12,"")</f>
        <v/>
      </c>
      <c r="D2206" t="str">
        <f>IF(SUM('A4'!S2237:X2237)=6,'A1'!$F$14,"")</f>
        <v/>
      </c>
      <c r="E2206" t="str">
        <f>IF(SUM('A4'!S2237:X2237)=6,'A4'!C2237,"")</f>
        <v/>
      </c>
      <c r="F2206" t="str">
        <f>IF(SUM('A4'!S2237:X2237)=6,'A4'!D2237,"")</f>
        <v/>
      </c>
      <c r="G2206" t="str">
        <f>IF(SUM('A4'!S2237:X2237)=6,'A4'!E2237,"")</f>
        <v/>
      </c>
      <c r="H2206" t="str">
        <f>IF(SUM('A4'!S2237:X2237)=6,'A4'!F2237,"")</f>
        <v/>
      </c>
      <c r="I2206" t="str">
        <f>IF(SUM('A4'!S2237:X2237)=6,'A4'!G2237,"")</f>
        <v/>
      </c>
      <c r="J2206" s="308" t="str">
        <f>IF(SUM('A4'!S2237:X2237)=6,'A4'!H2237,"")</f>
        <v/>
      </c>
    </row>
    <row r="2207" spans="1:10" x14ac:dyDescent="0.25">
      <c r="A2207" t="str">
        <f>IF(SUM('A4'!S2238:X2238)=6,'Angaben KH-Standort'!$D$25,"")</f>
        <v/>
      </c>
      <c r="B2207" t="str">
        <f>IF(SUM('A4'!S2238:X2238)=6,'Angaben KH-Standort'!$D$26,"")</f>
        <v/>
      </c>
      <c r="C2207" t="str">
        <f>IF(SUM('A4'!S2238:X2238)=6,'Angaben KH-Standort'!$D$12,"")</f>
        <v/>
      </c>
      <c r="D2207" t="str">
        <f>IF(SUM('A4'!S2238:X2238)=6,'A1'!$F$14,"")</f>
        <v/>
      </c>
      <c r="E2207" t="str">
        <f>IF(SUM('A4'!S2238:X2238)=6,'A4'!C2238,"")</f>
        <v/>
      </c>
      <c r="F2207" t="str">
        <f>IF(SUM('A4'!S2238:X2238)=6,'A4'!D2238,"")</f>
        <v/>
      </c>
      <c r="G2207" t="str">
        <f>IF(SUM('A4'!S2238:X2238)=6,'A4'!E2238,"")</f>
        <v/>
      </c>
      <c r="H2207" t="str">
        <f>IF(SUM('A4'!S2238:X2238)=6,'A4'!F2238,"")</f>
        <v/>
      </c>
      <c r="I2207" t="str">
        <f>IF(SUM('A4'!S2238:X2238)=6,'A4'!G2238,"")</f>
        <v/>
      </c>
      <c r="J2207" s="308" t="str">
        <f>IF(SUM('A4'!S2238:X2238)=6,'A4'!H2238,"")</f>
        <v/>
      </c>
    </row>
    <row r="2208" spans="1:10" x14ac:dyDescent="0.25">
      <c r="A2208" t="str">
        <f>IF(SUM('A4'!S2239:X2239)=6,'Angaben KH-Standort'!$D$25,"")</f>
        <v/>
      </c>
      <c r="B2208" t="str">
        <f>IF(SUM('A4'!S2239:X2239)=6,'Angaben KH-Standort'!$D$26,"")</f>
        <v/>
      </c>
      <c r="C2208" t="str">
        <f>IF(SUM('A4'!S2239:X2239)=6,'Angaben KH-Standort'!$D$12,"")</f>
        <v/>
      </c>
      <c r="D2208" t="str">
        <f>IF(SUM('A4'!S2239:X2239)=6,'A1'!$F$14,"")</f>
        <v/>
      </c>
      <c r="E2208" t="str">
        <f>IF(SUM('A4'!S2239:X2239)=6,'A4'!C2239,"")</f>
        <v/>
      </c>
      <c r="F2208" t="str">
        <f>IF(SUM('A4'!S2239:X2239)=6,'A4'!D2239,"")</f>
        <v/>
      </c>
      <c r="G2208" t="str">
        <f>IF(SUM('A4'!S2239:X2239)=6,'A4'!E2239,"")</f>
        <v/>
      </c>
      <c r="H2208" t="str">
        <f>IF(SUM('A4'!S2239:X2239)=6,'A4'!F2239,"")</f>
        <v/>
      </c>
      <c r="I2208" t="str">
        <f>IF(SUM('A4'!S2239:X2239)=6,'A4'!G2239,"")</f>
        <v/>
      </c>
      <c r="J2208" s="308" t="str">
        <f>IF(SUM('A4'!S2239:X2239)=6,'A4'!H2239,"")</f>
        <v/>
      </c>
    </row>
    <row r="2209" spans="1:10" x14ac:dyDescent="0.25">
      <c r="A2209" t="str">
        <f>IF(SUM('A4'!S2240:X2240)=6,'Angaben KH-Standort'!$D$25,"")</f>
        <v/>
      </c>
      <c r="B2209" t="str">
        <f>IF(SUM('A4'!S2240:X2240)=6,'Angaben KH-Standort'!$D$26,"")</f>
        <v/>
      </c>
      <c r="C2209" t="str">
        <f>IF(SUM('A4'!S2240:X2240)=6,'Angaben KH-Standort'!$D$12,"")</f>
        <v/>
      </c>
      <c r="D2209" t="str">
        <f>IF(SUM('A4'!S2240:X2240)=6,'A1'!$F$14,"")</f>
        <v/>
      </c>
      <c r="E2209" t="str">
        <f>IF(SUM('A4'!S2240:X2240)=6,'A4'!C2240,"")</f>
        <v/>
      </c>
      <c r="F2209" t="str">
        <f>IF(SUM('A4'!S2240:X2240)=6,'A4'!D2240,"")</f>
        <v/>
      </c>
      <c r="G2209" t="str">
        <f>IF(SUM('A4'!S2240:X2240)=6,'A4'!E2240,"")</f>
        <v/>
      </c>
      <c r="H2209" t="str">
        <f>IF(SUM('A4'!S2240:X2240)=6,'A4'!F2240,"")</f>
        <v/>
      </c>
      <c r="I2209" t="str">
        <f>IF(SUM('A4'!S2240:X2240)=6,'A4'!G2240,"")</f>
        <v/>
      </c>
      <c r="J2209" s="308" t="str">
        <f>IF(SUM('A4'!S2240:X2240)=6,'A4'!H2240,"")</f>
        <v/>
      </c>
    </row>
    <row r="2210" spans="1:10" x14ac:dyDescent="0.25">
      <c r="A2210" t="str">
        <f>IF(SUM('A4'!S2241:X2241)=6,'Angaben KH-Standort'!$D$25,"")</f>
        <v/>
      </c>
      <c r="B2210" t="str">
        <f>IF(SUM('A4'!S2241:X2241)=6,'Angaben KH-Standort'!$D$26,"")</f>
        <v/>
      </c>
      <c r="C2210" t="str">
        <f>IF(SUM('A4'!S2241:X2241)=6,'Angaben KH-Standort'!$D$12,"")</f>
        <v/>
      </c>
      <c r="D2210" t="str">
        <f>IF(SUM('A4'!S2241:X2241)=6,'A1'!$F$14,"")</f>
        <v/>
      </c>
      <c r="E2210" t="str">
        <f>IF(SUM('A4'!S2241:X2241)=6,'A4'!C2241,"")</f>
        <v/>
      </c>
      <c r="F2210" t="str">
        <f>IF(SUM('A4'!S2241:X2241)=6,'A4'!D2241,"")</f>
        <v/>
      </c>
      <c r="G2210" t="str">
        <f>IF(SUM('A4'!S2241:X2241)=6,'A4'!E2241,"")</f>
        <v/>
      </c>
      <c r="H2210" t="str">
        <f>IF(SUM('A4'!S2241:X2241)=6,'A4'!F2241,"")</f>
        <v/>
      </c>
      <c r="I2210" t="str">
        <f>IF(SUM('A4'!S2241:X2241)=6,'A4'!G2241,"")</f>
        <v/>
      </c>
      <c r="J2210" s="308" t="str">
        <f>IF(SUM('A4'!S2241:X2241)=6,'A4'!H2241,"")</f>
        <v/>
      </c>
    </row>
    <row r="2211" spans="1:10" x14ac:dyDescent="0.25">
      <c r="A2211" t="str">
        <f>IF(SUM('A4'!S2242:X2242)=6,'Angaben KH-Standort'!$D$25,"")</f>
        <v/>
      </c>
      <c r="B2211" t="str">
        <f>IF(SUM('A4'!S2242:X2242)=6,'Angaben KH-Standort'!$D$26,"")</f>
        <v/>
      </c>
      <c r="C2211" t="str">
        <f>IF(SUM('A4'!S2242:X2242)=6,'Angaben KH-Standort'!$D$12,"")</f>
        <v/>
      </c>
      <c r="D2211" t="str">
        <f>IF(SUM('A4'!S2242:X2242)=6,'A1'!$F$14,"")</f>
        <v/>
      </c>
      <c r="E2211" t="str">
        <f>IF(SUM('A4'!S2242:X2242)=6,'A4'!C2242,"")</f>
        <v/>
      </c>
      <c r="F2211" t="str">
        <f>IF(SUM('A4'!S2242:X2242)=6,'A4'!D2242,"")</f>
        <v/>
      </c>
      <c r="G2211" t="str">
        <f>IF(SUM('A4'!S2242:X2242)=6,'A4'!E2242,"")</f>
        <v/>
      </c>
      <c r="H2211" t="str">
        <f>IF(SUM('A4'!S2242:X2242)=6,'A4'!F2242,"")</f>
        <v/>
      </c>
      <c r="I2211" t="str">
        <f>IF(SUM('A4'!S2242:X2242)=6,'A4'!G2242,"")</f>
        <v/>
      </c>
      <c r="J2211" s="308" t="str">
        <f>IF(SUM('A4'!S2242:X2242)=6,'A4'!H2242,"")</f>
        <v/>
      </c>
    </row>
    <row r="2212" spans="1:10" x14ac:dyDescent="0.25">
      <c r="A2212" t="str">
        <f>IF(SUM('A4'!S2243:X2243)=6,'Angaben KH-Standort'!$D$25,"")</f>
        <v/>
      </c>
      <c r="B2212" t="str">
        <f>IF(SUM('A4'!S2243:X2243)=6,'Angaben KH-Standort'!$D$26,"")</f>
        <v/>
      </c>
      <c r="C2212" t="str">
        <f>IF(SUM('A4'!S2243:X2243)=6,'Angaben KH-Standort'!$D$12,"")</f>
        <v/>
      </c>
      <c r="D2212" t="str">
        <f>IF(SUM('A4'!S2243:X2243)=6,'A1'!$F$14,"")</f>
        <v/>
      </c>
      <c r="E2212" t="str">
        <f>IF(SUM('A4'!S2243:X2243)=6,'A4'!C2243,"")</f>
        <v/>
      </c>
      <c r="F2212" t="str">
        <f>IF(SUM('A4'!S2243:X2243)=6,'A4'!D2243,"")</f>
        <v/>
      </c>
      <c r="G2212" t="str">
        <f>IF(SUM('A4'!S2243:X2243)=6,'A4'!E2243,"")</f>
        <v/>
      </c>
      <c r="H2212" t="str">
        <f>IF(SUM('A4'!S2243:X2243)=6,'A4'!F2243,"")</f>
        <v/>
      </c>
      <c r="I2212" t="str">
        <f>IF(SUM('A4'!S2243:X2243)=6,'A4'!G2243,"")</f>
        <v/>
      </c>
      <c r="J2212" s="308" t="str">
        <f>IF(SUM('A4'!S2243:X2243)=6,'A4'!H2243,"")</f>
        <v/>
      </c>
    </row>
    <row r="2213" spans="1:10" x14ac:dyDescent="0.25">
      <c r="A2213" t="str">
        <f>IF(SUM('A4'!S2244:X2244)=6,'Angaben KH-Standort'!$D$25,"")</f>
        <v/>
      </c>
      <c r="B2213" t="str">
        <f>IF(SUM('A4'!S2244:X2244)=6,'Angaben KH-Standort'!$D$26,"")</f>
        <v/>
      </c>
      <c r="C2213" t="str">
        <f>IF(SUM('A4'!S2244:X2244)=6,'Angaben KH-Standort'!$D$12,"")</f>
        <v/>
      </c>
      <c r="D2213" t="str">
        <f>IF(SUM('A4'!S2244:X2244)=6,'A1'!$F$14,"")</f>
        <v/>
      </c>
      <c r="E2213" t="str">
        <f>IF(SUM('A4'!S2244:X2244)=6,'A4'!C2244,"")</f>
        <v/>
      </c>
      <c r="F2213" t="str">
        <f>IF(SUM('A4'!S2244:X2244)=6,'A4'!D2244,"")</f>
        <v/>
      </c>
      <c r="G2213" t="str">
        <f>IF(SUM('A4'!S2244:X2244)=6,'A4'!E2244,"")</f>
        <v/>
      </c>
      <c r="H2213" t="str">
        <f>IF(SUM('A4'!S2244:X2244)=6,'A4'!F2244,"")</f>
        <v/>
      </c>
      <c r="I2213" t="str">
        <f>IF(SUM('A4'!S2244:X2244)=6,'A4'!G2244,"")</f>
        <v/>
      </c>
      <c r="J2213" s="308" t="str">
        <f>IF(SUM('A4'!S2244:X2244)=6,'A4'!H2244,"")</f>
        <v/>
      </c>
    </row>
    <row r="2214" spans="1:10" x14ac:dyDescent="0.25">
      <c r="A2214" t="str">
        <f>IF(SUM('A4'!S2245:X2245)=6,'Angaben KH-Standort'!$D$25,"")</f>
        <v/>
      </c>
      <c r="B2214" t="str">
        <f>IF(SUM('A4'!S2245:X2245)=6,'Angaben KH-Standort'!$D$26,"")</f>
        <v/>
      </c>
      <c r="C2214" t="str">
        <f>IF(SUM('A4'!S2245:X2245)=6,'Angaben KH-Standort'!$D$12,"")</f>
        <v/>
      </c>
      <c r="D2214" t="str">
        <f>IF(SUM('A4'!S2245:X2245)=6,'A1'!$F$14,"")</f>
        <v/>
      </c>
      <c r="E2214" t="str">
        <f>IF(SUM('A4'!S2245:X2245)=6,'A4'!C2245,"")</f>
        <v/>
      </c>
      <c r="F2214" t="str">
        <f>IF(SUM('A4'!S2245:X2245)=6,'A4'!D2245,"")</f>
        <v/>
      </c>
      <c r="G2214" t="str">
        <f>IF(SUM('A4'!S2245:X2245)=6,'A4'!E2245,"")</f>
        <v/>
      </c>
      <c r="H2214" t="str">
        <f>IF(SUM('A4'!S2245:X2245)=6,'A4'!F2245,"")</f>
        <v/>
      </c>
      <c r="I2214" t="str">
        <f>IF(SUM('A4'!S2245:X2245)=6,'A4'!G2245,"")</f>
        <v/>
      </c>
      <c r="J2214" s="308" t="str">
        <f>IF(SUM('A4'!S2245:X2245)=6,'A4'!H2245,"")</f>
        <v/>
      </c>
    </row>
    <row r="2215" spans="1:10" x14ac:dyDescent="0.25">
      <c r="A2215" t="str">
        <f>IF(SUM('A4'!S2246:X2246)=6,'Angaben KH-Standort'!$D$25,"")</f>
        <v/>
      </c>
      <c r="B2215" t="str">
        <f>IF(SUM('A4'!S2246:X2246)=6,'Angaben KH-Standort'!$D$26,"")</f>
        <v/>
      </c>
      <c r="C2215" t="str">
        <f>IF(SUM('A4'!S2246:X2246)=6,'Angaben KH-Standort'!$D$12,"")</f>
        <v/>
      </c>
      <c r="D2215" t="str">
        <f>IF(SUM('A4'!S2246:X2246)=6,'A1'!$F$14,"")</f>
        <v/>
      </c>
      <c r="E2215" t="str">
        <f>IF(SUM('A4'!S2246:X2246)=6,'A4'!C2246,"")</f>
        <v/>
      </c>
      <c r="F2215" t="str">
        <f>IF(SUM('A4'!S2246:X2246)=6,'A4'!D2246,"")</f>
        <v/>
      </c>
      <c r="G2215" t="str">
        <f>IF(SUM('A4'!S2246:X2246)=6,'A4'!E2246,"")</f>
        <v/>
      </c>
      <c r="H2215" t="str">
        <f>IF(SUM('A4'!S2246:X2246)=6,'A4'!F2246,"")</f>
        <v/>
      </c>
      <c r="I2215" t="str">
        <f>IF(SUM('A4'!S2246:X2246)=6,'A4'!G2246,"")</f>
        <v/>
      </c>
      <c r="J2215" s="308" t="str">
        <f>IF(SUM('A4'!S2246:X2246)=6,'A4'!H2246,"")</f>
        <v/>
      </c>
    </row>
    <row r="2216" spans="1:10" x14ac:dyDescent="0.25">
      <c r="A2216" t="str">
        <f>IF(SUM('A4'!S2247:X2247)=6,'Angaben KH-Standort'!$D$25,"")</f>
        <v/>
      </c>
      <c r="B2216" t="str">
        <f>IF(SUM('A4'!S2247:X2247)=6,'Angaben KH-Standort'!$D$26,"")</f>
        <v/>
      </c>
      <c r="C2216" t="str">
        <f>IF(SUM('A4'!S2247:X2247)=6,'Angaben KH-Standort'!$D$12,"")</f>
        <v/>
      </c>
      <c r="D2216" t="str">
        <f>IF(SUM('A4'!S2247:X2247)=6,'A1'!$F$14,"")</f>
        <v/>
      </c>
      <c r="E2216" t="str">
        <f>IF(SUM('A4'!S2247:X2247)=6,'A4'!C2247,"")</f>
        <v/>
      </c>
      <c r="F2216" t="str">
        <f>IF(SUM('A4'!S2247:X2247)=6,'A4'!D2247,"")</f>
        <v/>
      </c>
      <c r="G2216" t="str">
        <f>IF(SUM('A4'!S2247:X2247)=6,'A4'!E2247,"")</f>
        <v/>
      </c>
      <c r="H2216" t="str">
        <f>IF(SUM('A4'!S2247:X2247)=6,'A4'!F2247,"")</f>
        <v/>
      </c>
      <c r="I2216" t="str">
        <f>IF(SUM('A4'!S2247:X2247)=6,'A4'!G2247,"")</f>
        <v/>
      </c>
      <c r="J2216" s="308" t="str">
        <f>IF(SUM('A4'!S2247:X2247)=6,'A4'!H2247,"")</f>
        <v/>
      </c>
    </row>
    <row r="2217" spans="1:10" x14ac:dyDescent="0.25">
      <c r="A2217" t="str">
        <f>IF(SUM('A4'!S2248:X2248)=6,'Angaben KH-Standort'!$D$25,"")</f>
        <v/>
      </c>
      <c r="B2217" t="str">
        <f>IF(SUM('A4'!S2248:X2248)=6,'Angaben KH-Standort'!$D$26,"")</f>
        <v/>
      </c>
      <c r="C2217" t="str">
        <f>IF(SUM('A4'!S2248:X2248)=6,'Angaben KH-Standort'!$D$12,"")</f>
        <v/>
      </c>
      <c r="D2217" t="str">
        <f>IF(SUM('A4'!S2248:X2248)=6,'A1'!$F$14,"")</f>
        <v/>
      </c>
      <c r="E2217" t="str">
        <f>IF(SUM('A4'!S2248:X2248)=6,'A4'!C2248,"")</f>
        <v/>
      </c>
      <c r="F2217" t="str">
        <f>IF(SUM('A4'!S2248:X2248)=6,'A4'!D2248,"")</f>
        <v/>
      </c>
      <c r="G2217" t="str">
        <f>IF(SUM('A4'!S2248:X2248)=6,'A4'!E2248,"")</f>
        <v/>
      </c>
      <c r="H2217" t="str">
        <f>IF(SUM('A4'!S2248:X2248)=6,'A4'!F2248,"")</f>
        <v/>
      </c>
      <c r="I2217" t="str">
        <f>IF(SUM('A4'!S2248:X2248)=6,'A4'!G2248,"")</f>
        <v/>
      </c>
      <c r="J2217" s="308" t="str">
        <f>IF(SUM('A4'!S2248:X2248)=6,'A4'!H2248,"")</f>
        <v/>
      </c>
    </row>
    <row r="2218" spans="1:10" x14ac:dyDescent="0.25">
      <c r="A2218" t="str">
        <f>IF(SUM('A4'!S2249:X2249)=6,'Angaben KH-Standort'!$D$25,"")</f>
        <v/>
      </c>
      <c r="B2218" t="str">
        <f>IF(SUM('A4'!S2249:X2249)=6,'Angaben KH-Standort'!$D$26,"")</f>
        <v/>
      </c>
      <c r="C2218" t="str">
        <f>IF(SUM('A4'!S2249:X2249)=6,'Angaben KH-Standort'!$D$12,"")</f>
        <v/>
      </c>
      <c r="D2218" t="str">
        <f>IF(SUM('A4'!S2249:X2249)=6,'A1'!$F$14,"")</f>
        <v/>
      </c>
      <c r="E2218" t="str">
        <f>IF(SUM('A4'!S2249:X2249)=6,'A4'!C2249,"")</f>
        <v/>
      </c>
      <c r="F2218" t="str">
        <f>IF(SUM('A4'!S2249:X2249)=6,'A4'!D2249,"")</f>
        <v/>
      </c>
      <c r="G2218" t="str">
        <f>IF(SUM('A4'!S2249:X2249)=6,'A4'!E2249,"")</f>
        <v/>
      </c>
      <c r="H2218" t="str">
        <f>IF(SUM('A4'!S2249:X2249)=6,'A4'!F2249,"")</f>
        <v/>
      </c>
      <c r="I2218" t="str">
        <f>IF(SUM('A4'!S2249:X2249)=6,'A4'!G2249,"")</f>
        <v/>
      </c>
      <c r="J2218" s="308" t="str">
        <f>IF(SUM('A4'!S2249:X2249)=6,'A4'!H2249,"")</f>
        <v/>
      </c>
    </row>
    <row r="2219" spans="1:10" x14ac:dyDescent="0.25">
      <c r="A2219" t="str">
        <f>IF(SUM('A4'!S2250:X2250)=6,'Angaben KH-Standort'!$D$25,"")</f>
        <v/>
      </c>
      <c r="B2219" t="str">
        <f>IF(SUM('A4'!S2250:X2250)=6,'Angaben KH-Standort'!$D$26,"")</f>
        <v/>
      </c>
      <c r="C2219" t="str">
        <f>IF(SUM('A4'!S2250:X2250)=6,'Angaben KH-Standort'!$D$12,"")</f>
        <v/>
      </c>
      <c r="D2219" t="str">
        <f>IF(SUM('A4'!S2250:X2250)=6,'A1'!$F$14,"")</f>
        <v/>
      </c>
      <c r="E2219" t="str">
        <f>IF(SUM('A4'!S2250:X2250)=6,'A4'!C2250,"")</f>
        <v/>
      </c>
      <c r="F2219" t="str">
        <f>IF(SUM('A4'!S2250:X2250)=6,'A4'!D2250,"")</f>
        <v/>
      </c>
      <c r="G2219" t="str">
        <f>IF(SUM('A4'!S2250:X2250)=6,'A4'!E2250,"")</f>
        <v/>
      </c>
      <c r="H2219" t="str">
        <f>IF(SUM('A4'!S2250:X2250)=6,'A4'!F2250,"")</f>
        <v/>
      </c>
      <c r="I2219" t="str">
        <f>IF(SUM('A4'!S2250:X2250)=6,'A4'!G2250,"")</f>
        <v/>
      </c>
      <c r="J2219" s="308" t="str">
        <f>IF(SUM('A4'!S2250:X2250)=6,'A4'!H2250,"")</f>
        <v/>
      </c>
    </row>
    <row r="2220" spans="1:10" x14ac:dyDescent="0.25">
      <c r="A2220" t="str">
        <f>IF(SUM('A4'!S2251:X2251)=6,'Angaben KH-Standort'!$D$25,"")</f>
        <v/>
      </c>
      <c r="B2220" t="str">
        <f>IF(SUM('A4'!S2251:X2251)=6,'Angaben KH-Standort'!$D$26,"")</f>
        <v/>
      </c>
      <c r="C2220" t="str">
        <f>IF(SUM('A4'!S2251:X2251)=6,'Angaben KH-Standort'!$D$12,"")</f>
        <v/>
      </c>
      <c r="D2220" t="str">
        <f>IF(SUM('A4'!S2251:X2251)=6,'A1'!$F$14,"")</f>
        <v/>
      </c>
      <c r="E2220" t="str">
        <f>IF(SUM('A4'!S2251:X2251)=6,'A4'!C2251,"")</f>
        <v/>
      </c>
      <c r="F2220" t="str">
        <f>IF(SUM('A4'!S2251:X2251)=6,'A4'!D2251,"")</f>
        <v/>
      </c>
      <c r="G2220" t="str">
        <f>IF(SUM('A4'!S2251:X2251)=6,'A4'!E2251,"")</f>
        <v/>
      </c>
      <c r="H2220" t="str">
        <f>IF(SUM('A4'!S2251:X2251)=6,'A4'!F2251,"")</f>
        <v/>
      </c>
      <c r="I2220" t="str">
        <f>IF(SUM('A4'!S2251:X2251)=6,'A4'!G2251,"")</f>
        <v/>
      </c>
      <c r="J2220" s="308" t="str">
        <f>IF(SUM('A4'!S2251:X2251)=6,'A4'!H2251,"")</f>
        <v/>
      </c>
    </row>
    <row r="2221" spans="1:10" x14ac:dyDescent="0.25">
      <c r="A2221" t="str">
        <f>IF(SUM('A4'!S2252:X2252)=6,'Angaben KH-Standort'!$D$25,"")</f>
        <v/>
      </c>
      <c r="B2221" t="str">
        <f>IF(SUM('A4'!S2252:X2252)=6,'Angaben KH-Standort'!$D$26,"")</f>
        <v/>
      </c>
      <c r="C2221" t="str">
        <f>IF(SUM('A4'!S2252:X2252)=6,'Angaben KH-Standort'!$D$12,"")</f>
        <v/>
      </c>
      <c r="D2221" t="str">
        <f>IF(SUM('A4'!S2252:X2252)=6,'A1'!$F$14,"")</f>
        <v/>
      </c>
      <c r="E2221" t="str">
        <f>IF(SUM('A4'!S2252:X2252)=6,'A4'!C2252,"")</f>
        <v/>
      </c>
      <c r="F2221" t="str">
        <f>IF(SUM('A4'!S2252:X2252)=6,'A4'!D2252,"")</f>
        <v/>
      </c>
      <c r="G2221" t="str">
        <f>IF(SUM('A4'!S2252:X2252)=6,'A4'!E2252,"")</f>
        <v/>
      </c>
      <c r="H2221" t="str">
        <f>IF(SUM('A4'!S2252:X2252)=6,'A4'!F2252,"")</f>
        <v/>
      </c>
      <c r="I2221" t="str">
        <f>IF(SUM('A4'!S2252:X2252)=6,'A4'!G2252,"")</f>
        <v/>
      </c>
      <c r="J2221" s="308" t="str">
        <f>IF(SUM('A4'!S2252:X2252)=6,'A4'!H2252,"")</f>
        <v/>
      </c>
    </row>
    <row r="2222" spans="1:10" x14ac:dyDescent="0.25">
      <c r="A2222" t="str">
        <f>IF(SUM('A4'!S2253:X2253)=6,'Angaben KH-Standort'!$D$25,"")</f>
        <v/>
      </c>
      <c r="B2222" t="str">
        <f>IF(SUM('A4'!S2253:X2253)=6,'Angaben KH-Standort'!$D$26,"")</f>
        <v/>
      </c>
      <c r="C2222" t="str">
        <f>IF(SUM('A4'!S2253:X2253)=6,'Angaben KH-Standort'!$D$12,"")</f>
        <v/>
      </c>
      <c r="D2222" t="str">
        <f>IF(SUM('A4'!S2253:X2253)=6,'A1'!$F$14,"")</f>
        <v/>
      </c>
      <c r="E2222" t="str">
        <f>IF(SUM('A4'!S2253:X2253)=6,'A4'!C2253,"")</f>
        <v/>
      </c>
      <c r="F2222" t="str">
        <f>IF(SUM('A4'!S2253:X2253)=6,'A4'!D2253,"")</f>
        <v/>
      </c>
      <c r="G2222" t="str">
        <f>IF(SUM('A4'!S2253:X2253)=6,'A4'!E2253,"")</f>
        <v/>
      </c>
      <c r="H2222" t="str">
        <f>IF(SUM('A4'!S2253:X2253)=6,'A4'!F2253,"")</f>
        <v/>
      </c>
      <c r="I2222" t="str">
        <f>IF(SUM('A4'!S2253:X2253)=6,'A4'!G2253,"")</f>
        <v/>
      </c>
      <c r="J2222" s="308" t="str">
        <f>IF(SUM('A4'!S2253:X2253)=6,'A4'!H2253,"")</f>
        <v/>
      </c>
    </row>
    <row r="2223" spans="1:10" x14ac:dyDescent="0.25">
      <c r="A2223" t="str">
        <f>IF(SUM('A4'!S2254:X2254)=6,'Angaben KH-Standort'!$D$25,"")</f>
        <v/>
      </c>
      <c r="B2223" t="str">
        <f>IF(SUM('A4'!S2254:X2254)=6,'Angaben KH-Standort'!$D$26,"")</f>
        <v/>
      </c>
      <c r="C2223" t="str">
        <f>IF(SUM('A4'!S2254:X2254)=6,'Angaben KH-Standort'!$D$12,"")</f>
        <v/>
      </c>
      <c r="D2223" t="str">
        <f>IF(SUM('A4'!S2254:X2254)=6,'A1'!$F$14,"")</f>
        <v/>
      </c>
      <c r="E2223" t="str">
        <f>IF(SUM('A4'!S2254:X2254)=6,'A4'!C2254,"")</f>
        <v/>
      </c>
      <c r="F2223" t="str">
        <f>IF(SUM('A4'!S2254:X2254)=6,'A4'!D2254,"")</f>
        <v/>
      </c>
      <c r="G2223" t="str">
        <f>IF(SUM('A4'!S2254:X2254)=6,'A4'!E2254,"")</f>
        <v/>
      </c>
      <c r="H2223" t="str">
        <f>IF(SUM('A4'!S2254:X2254)=6,'A4'!F2254,"")</f>
        <v/>
      </c>
      <c r="I2223" t="str">
        <f>IF(SUM('A4'!S2254:X2254)=6,'A4'!G2254,"")</f>
        <v/>
      </c>
      <c r="J2223" s="308" t="str">
        <f>IF(SUM('A4'!S2254:X2254)=6,'A4'!H2254,"")</f>
        <v/>
      </c>
    </row>
    <row r="2224" spans="1:10" x14ac:dyDescent="0.25">
      <c r="A2224" t="str">
        <f>IF(SUM('A4'!S2255:X2255)=6,'Angaben KH-Standort'!$D$25,"")</f>
        <v/>
      </c>
      <c r="B2224" t="str">
        <f>IF(SUM('A4'!S2255:X2255)=6,'Angaben KH-Standort'!$D$26,"")</f>
        <v/>
      </c>
      <c r="C2224" t="str">
        <f>IF(SUM('A4'!S2255:X2255)=6,'Angaben KH-Standort'!$D$12,"")</f>
        <v/>
      </c>
      <c r="D2224" t="str">
        <f>IF(SUM('A4'!S2255:X2255)=6,'A1'!$F$14,"")</f>
        <v/>
      </c>
      <c r="E2224" t="str">
        <f>IF(SUM('A4'!S2255:X2255)=6,'A4'!C2255,"")</f>
        <v/>
      </c>
      <c r="F2224" t="str">
        <f>IF(SUM('A4'!S2255:X2255)=6,'A4'!D2255,"")</f>
        <v/>
      </c>
      <c r="G2224" t="str">
        <f>IF(SUM('A4'!S2255:X2255)=6,'A4'!E2255,"")</f>
        <v/>
      </c>
      <c r="H2224" t="str">
        <f>IF(SUM('A4'!S2255:X2255)=6,'A4'!F2255,"")</f>
        <v/>
      </c>
      <c r="I2224" t="str">
        <f>IF(SUM('A4'!S2255:X2255)=6,'A4'!G2255,"")</f>
        <v/>
      </c>
      <c r="J2224" s="308" t="str">
        <f>IF(SUM('A4'!S2255:X2255)=6,'A4'!H2255,"")</f>
        <v/>
      </c>
    </row>
    <row r="2225" spans="1:10" x14ac:dyDescent="0.25">
      <c r="A2225" t="str">
        <f>IF(SUM('A4'!S2256:X2256)=6,'Angaben KH-Standort'!$D$25,"")</f>
        <v/>
      </c>
      <c r="B2225" t="str">
        <f>IF(SUM('A4'!S2256:X2256)=6,'Angaben KH-Standort'!$D$26,"")</f>
        <v/>
      </c>
      <c r="C2225" t="str">
        <f>IF(SUM('A4'!S2256:X2256)=6,'Angaben KH-Standort'!$D$12,"")</f>
        <v/>
      </c>
      <c r="D2225" t="str">
        <f>IF(SUM('A4'!S2256:X2256)=6,'A1'!$F$14,"")</f>
        <v/>
      </c>
      <c r="E2225" t="str">
        <f>IF(SUM('A4'!S2256:X2256)=6,'A4'!C2256,"")</f>
        <v/>
      </c>
      <c r="F2225" t="str">
        <f>IF(SUM('A4'!S2256:X2256)=6,'A4'!D2256,"")</f>
        <v/>
      </c>
      <c r="G2225" t="str">
        <f>IF(SUM('A4'!S2256:X2256)=6,'A4'!E2256,"")</f>
        <v/>
      </c>
      <c r="H2225" t="str">
        <f>IF(SUM('A4'!S2256:X2256)=6,'A4'!F2256,"")</f>
        <v/>
      </c>
      <c r="I2225" t="str">
        <f>IF(SUM('A4'!S2256:X2256)=6,'A4'!G2256,"")</f>
        <v/>
      </c>
      <c r="J2225" s="308" t="str">
        <f>IF(SUM('A4'!S2256:X2256)=6,'A4'!H2256,"")</f>
        <v/>
      </c>
    </row>
    <row r="2226" spans="1:10" x14ac:dyDescent="0.25">
      <c r="A2226" t="str">
        <f>IF(SUM('A4'!S2257:X2257)=6,'Angaben KH-Standort'!$D$25,"")</f>
        <v/>
      </c>
      <c r="B2226" t="str">
        <f>IF(SUM('A4'!S2257:X2257)=6,'Angaben KH-Standort'!$D$26,"")</f>
        <v/>
      </c>
      <c r="C2226" t="str">
        <f>IF(SUM('A4'!S2257:X2257)=6,'Angaben KH-Standort'!$D$12,"")</f>
        <v/>
      </c>
      <c r="D2226" t="str">
        <f>IF(SUM('A4'!S2257:X2257)=6,'A1'!$F$14,"")</f>
        <v/>
      </c>
      <c r="E2226" t="str">
        <f>IF(SUM('A4'!S2257:X2257)=6,'A4'!C2257,"")</f>
        <v/>
      </c>
      <c r="F2226" t="str">
        <f>IF(SUM('A4'!S2257:X2257)=6,'A4'!D2257,"")</f>
        <v/>
      </c>
      <c r="G2226" t="str">
        <f>IF(SUM('A4'!S2257:X2257)=6,'A4'!E2257,"")</f>
        <v/>
      </c>
      <c r="H2226" t="str">
        <f>IF(SUM('A4'!S2257:X2257)=6,'A4'!F2257,"")</f>
        <v/>
      </c>
      <c r="I2226" t="str">
        <f>IF(SUM('A4'!S2257:X2257)=6,'A4'!G2257,"")</f>
        <v/>
      </c>
      <c r="J2226" s="308" t="str">
        <f>IF(SUM('A4'!S2257:X2257)=6,'A4'!H2257,"")</f>
        <v/>
      </c>
    </row>
    <row r="2227" spans="1:10" x14ac:dyDescent="0.25">
      <c r="A2227" t="str">
        <f>IF(SUM('A4'!S2258:X2258)=6,'Angaben KH-Standort'!$D$25,"")</f>
        <v/>
      </c>
      <c r="B2227" t="str">
        <f>IF(SUM('A4'!S2258:X2258)=6,'Angaben KH-Standort'!$D$26,"")</f>
        <v/>
      </c>
      <c r="C2227" t="str">
        <f>IF(SUM('A4'!S2258:X2258)=6,'Angaben KH-Standort'!$D$12,"")</f>
        <v/>
      </c>
      <c r="D2227" t="str">
        <f>IF(SUM('A4'!S2258:X2258)=6,'A1'!$F$14,"")</f>
        <v/>
      </c>
      <c r="E2227" t="str">
        <f>IF(SUM('A4'!S2258:X2258)=6,'A4'!C2258,"")</f>
        <v/>
      </c>
      <c r="F2227" t="str">
        <f>IF(SUM('A4'!S2258:X2258)=6,'A4'!D2258,"")</f>
        <v/>
      </c>
      <c r="G2227" t="str">
        <f>IF(SUM('A4'!S2258:X2258)=6,'A4'!E2258,"")</f>
        <v/>
      </c>
      <c r="H2227" t="str">
        <f>IF(SUM('A4'!S2258:X2258)=6,'A4'!F2258,"")</f>
        <v/>
      </c>
      <c r="I2227" t="str">
        <f>IF(SUM('A4'!S2258:X2258)=6,'A4'!G2258,"")</f>
        <v/>
      </c>
      <c r="J2227" s="308" t="str">
        <f>IF(SUM('A4'!S2258:X2258)=6,'A4'!H2258,"")</f>
        <v/>
      </c>
    </row>
    <row r="2228" spans="1:10" x14ac:dyDescent="0.25">
      <c r="A2228" t="str">
        <f>IF(SUM('A4'!S2259:X2259)=6,'Angaben KH-Standort'!$D$25,"")</f>
        <v/>
      </c>
      <c r="B2228" t="str">
        <f>IF(SUM('A4'!S2259:X2259)=6,'Angaben KH-Standort'!$D$26,"")</f>
        <v/>
      </c>
      <c r="C2228" t="str">
        <f>IF(SUM('A4'!S2259:X2259)=6,'Angaben KH-Standort'!$D$12,"")</f>
        <v/>
      </c>
      <c r="D2228" t="str">
        <f>IF(SUM('A4'!S2259:X2259)=6,'A1'!$F$14,"")</f>
        <v/>
      </c>
      <c r="E2228" t="str">
        <f>IF(SUM('A4'!S2259:X2259)=6,'A4'!C2259,"")</f>
        <v/>
      </c>
      <c r="F2228" t="str">
        <f>IF(SUM('A4'!S2259:X2259)=6,'A4'!D2259,"")</f>
        <v/>
      </c>
      <c r="G2228" t="str">
        <f>IF(SUM('A4'!S2259:X2259)=6,'A4'!E2259,"")</f>
        <v/>
      </c>
      <c r="H2228" t="str">
        <f>IF(SUM('A4'!S2259:X2259)=6,'A4'!F2259,"")</f>
        <v/>
      </c>
      <c r="I2228" t="str">
        <f>IF(SUM('A4'!S2259:X2259)=6,'A4'!G2259,"")</f>
        <v/>
      </c>
      <c r="J2228" s="308" t="str">
        <f>IF(SUM('A4'!S2259:X2259)=6,'A4'!H2259,"")</f>
        <v/>
      </c>
    </row>
    <row r="2229" spans="1:10" x14ac:dyDescent="0.25">
      <c r="A2229" t="str">
        <f>IF(SUM('A4'!S2260:X2260)=6,'Angaben KH-Standort'!$D$25,"")</f>
        <v/>
      </c>
      <c r="B2229" t="str">
        <f>IF(SUM('A4'!S2260:X2260)=6,'Angaben KH-Standort'!$D$26,"")</f>
        <v/>
      </c>
      <c r="C2229" t="str">
        <f>IF(SUM('A4'!S2260:X2260)=6,'Angaben KH-Standort'!$D$12,"")</f>
        <v/>
      </c>
      <c r="D2229" t="str">
        <f>IF(SUM('A4'!S2260:X2260)=6,'A1'!$F$14,"")</f>
        <v/>
      </c>
      <c r="E2229" t="str">
        <f>IF(SUM('A4'!S2260:X2260)=6,'A4'!C2260,"")</f>
        <v/>
      </c>
      <c r="F2229" t="str">
        <f>IF(SUM('A4'!S2260:X2260)=6,'A4'!D2260,"")</f>
        <v/>
      </c>
      <c r="G2229" t="str">
        <f>IF(SUM('A4'!S2260:X2260)=6,'A4'!E2260,"")</f>
        <v/>
      </c>
      <c r="H2229" t="str">
        <f>IF(SUM('A4'!S2260:X2260)=6,'A4'!F2260,"")</f>
        <v/>
      </c>
      <c r="I2229" t="str">
        <f>IF(SUM('A4'!S2260:X2260)=6,'A4'!G2260,"")</f>
        <v/>
      </c>
      <c r="J2229" s="308" t="str">
        <f>IF(SUM('A4'!S2260:X2260)=6,'A4'!H2260,"")</f>
        <v/>
      </c>
    </row>
    <row r="2230" spans="1:10" x14ac:dyDescent="0.25">
      <c r="A2230" t="str">
        <f>IF(SUM('A4'!S2261:X2261)=6,'Angaben KH-Standort'!$D$25,"")</f>
        <v/>
      </c>
      <c r="B2230" t="str">
        <f>IF(SUM('A4'!S2261:X2261)=6,'Angaben KH-Standort'!$D$26,"")</f>
        <v/>
      </c>
      <c r="C2230" t="str">
        <f>IF(SUM('A4'!S2261:X2261)=6,'Angaben KH-Standort'!$D$12,"")</f>
        <v/>
      </c>
      <c r="D2230" t="str">
        <f>IF(SUM('A4'!S2261:X2261)=6,'A1'!$F$14,"")</f>
        <v/>
      </c>
      <c r="E2230" t="str">
        <f>IF(SUM('A4'!S2261:X2261)=6,'A4'!C2261,"")</f>
        <v/>
      </c>
      <c r="F2230" t="str">
        <f>IF(SUM('A4'!S2261:X2261)=6,'A4'!D2261,"")</f>
        <v/>
      </c>
      <c r="G2230" t="str">
        <f>IF(SUM('A4'!S2261:X2261)=6,'A4'!E2261,"")</f>
        <v/>
      </c>
      <c r="H2230" t="str">
        <f>IF(SUM('A4'!S2261:X2261)=6,'A4'!F2261,"")</f>
        <v/>
      </c>
      <c r="I2230" t="str">
        <f>IF(SUM('A4'!S2261:X2261)=6,'A4'!G2261,"")</f>
        <v/>
      </c>
      <c r="J2230" s="308" t="str">
        <f>IF(SUM('A4'!S2261:X2261)=6,'A4'!H2261,"")</f>
        <v/>
      </c>
    </row>
    <row r="2231" spans="1:10" x14ac:dyDescent="0.25">
      <c r="A2231" t="str">
        <f>IF(SUM('A4'!S2262:X2262)=6,'Angaben KH-Standort'!$D$25,"")</f>
        <v/>
      </c>
      <c r="B2231" t="str">
        <f>IF(SUM('A4'!S2262:X2262)=6,'Angaben KH-Standort'!$D$26,"")</f>
        <v/>
      </c>
      <c r="C2231" t="str">
        <f>IF(SUM('A4'!S2262:X2262)=6,'Angaben KH-Standort'!$D$12,"")</f>
        <v/>
      </c>
      <c r="D2231" t="str">
        <f>IF(SUM('A4'!S2262:X2262)=6,'A1'!$F$14,"")</f>
        <v/>
      </c>
      <c r="E2231" t="str">
        <f>IF(SUM('A4'!S2262:X2262)=6,'A4'!C2262,"")</f>
        <v/>
      </c>
      <c r="F2231" t="str">
        <f>IF(SUM('A4'!S2262:X2262)=6,'A4'!D2262,"")</f>
        <v/>
      </c>
      <c r="G2231" t="str">
        <f>IF(SUM('A4'!S2262:X2262)=6,'A4'!E2262,"")</f>
        <v/>
      </c>
      <c r="H2231" t="str">
        <f>IF(SUM('A4'!S2262:X2262)=6,'A4'!F2262,"")</f>
        <v/>
      </c>
      <c r="I2231" t="str">
        <f>IF(SUM('A4'!S2262:X2262)=6,'A4'!G2262,"")</f>
        <v/>
      </c>
      <c r="J2231" s="308" t="str">
        <f>IF(SUM('A4'!S2262:X2262)=6,'A4'!H2262,"")</f>
        <v/>
      </c>
    </row>
    <row r="2232" spans="1:10" x14ac:dyDescent="0.25">
      <c r="A2232" t="str">
        <f>IF(SUM('A4'!S2263:X2263)=6,'Angaben KH-Standort'!$D$25,"")</f>
        <v/>
      </c>
      <c r="B2232" t="str">
        <f>IF(SUM('A4'!S2263:X2263)=6,'Angaben KH-Standort'!$D$26,"")</f>
        <v/>
      </c>
      <c r="C2232" t="str">
        <f>IF(SUM('A4'!S2263:X2263)=6,'Angaben KH-Standort'!$D$12,"")</f>
        <v/>
      </c>
      <c r="D2232" t="str">
        <f>IF(SUM('A4'!S2263:X2263)=6,'A1'!$F$14,"")</f>
        <v/>
      </c>
      <c r="E2232" t="str">
        <f>IF(SUM('A4'!S2263:X2263)=6,'A4'!C2263,"")</f>
        <v/>
      </c>
      <c r="F2232" t="str">
        <f>IF(SUM('A4'!S2263:X2263)=6,'A4'!D2263,"")</f>
        <v/>
      </c>
      <c r="G2232" t="str">
        <f>IF(SUM('A4'!S2263:X2263)=6,'A4'!E2263,"")</f>
        <v/>
      </c>
      <c r="H2232" t="str">
        <f>IF(SUM('A4'!S2263:X2263)=6,'A4'!F2263,"")</f>
        <v/>
      </c>
      <c r="I2232" t="str">
        <f>IF(SUM('A4'!S2263:X2263)=6,'A4'!G2263,"")</f>
        <v/>
      </c>
      <c r="J2232" s="308" t="str">
        <f>IF(SUM('A4'!S2263:X2263)=6,'A4'!H2263,"")</f>
        <v/>
      </c>
    </row>
    <row r="2233" spans="1:10" x14ac:dyDescent="0.25">
      <c r="A2233" t="str">
        <f>IF(SUM('A4'!S2264:X2264)=6,'Angaben KH-Standort'!$D$25,"")</f>
        <v/>
      </c>
      <c r="B2233" t="str">
        <f>IF(SUM('A4'!S2264:X2264)=6,'Angaben KH-Standort'!$D$26,"")</f>
        <v/>
      </c>
      <c r="C2233" t="str">
        <f>IF(SUM('A4'!S2264:X2264)=6,'Angaben KH-Standort'!$D$12,"")</f>
        <v/>
      </c>
      <c r="D2233" t="str">
        <f>IF(SUM('A4'!S2264:X2264)=6,'A1'!$F$14,"")</f>
        <v/>
      </c>
      <c r="E2233" t="str">
        <f>IF(SUM('A4'!S2264:X2264)=6,'A4'!C2264,"")</f>
        <v/>
      </c>
      <c r="F2233" t="str">
        <f>IF(SUM('A4'!S2264:X2264)=6,'A4'!D2264,"")</f>
        <v/>
      </c>
      <c r="G2233" t="str">
        <f>IF(SUM('A4'!S2264:X2264)=6,'A4'!E2264,"")</f>
        <v/>
      </c>
      <c r="H2233" t="str">
        <f>IF(SUM('A4'!S2264:X2264)=6,'A4'!F2264,"")</f>
        <v/>
      </c>
      <c r="I2233" t="str">
        <f>IF(SUM('A4'!S2264:X2264)=6,'A4'!G2264,"")</f>
        <v/>
      </c>
      <c r="J2233" s="308" t="str">
        <f>IF(SUM('A4'!S2264:X2264)=6,'A4'!H2264,"")</f>
        <v/>
      </c>
    </row>
    <row r="2234" spans="1:10" x14ac:dyDescent="0.25">
      <c r="A2234" t="str">
        <f>IF(SUM('A4'!S2265:X2265)=6,'Angaben KH-Standort'!$D$25,"")</f>
        <v/>
      </c>
      <c r="B2234" t="str">
        <f>IF(SUM('A4'!S2265:X2265)=6,'Angaben KH-Standort'!$D$26,"")</f>
        <v/>
      </c>
      <c r="C2234" t="str">
        <f>IF(SUM('A4'!S2265:X2265)=6,'Angaben KH-Standort'!$D$12,"")</f>
        <v/>
      </c>
      <c r="D2234" t="str">
        <f>IF(SUM('A4'!S2265:X2265)=6,'A1'!$F$14,"")</f>
        <v/>
      </c>
      <c r="E2234" t="str">
        <f>IF(SUM('A4'!S2265:X2265)=6,'A4'!C2265,"")</f>
        <v/>
      </c>
      <c r="F2234" t="str">
        <f>IF(SUM('A4'!S2265:X2265)=6,'A4'!D2265,"")</f>
        <v/>
      </c>
      <c r="G2234" t="str">
        <f>IF(SUM('A4'!S2265:X2265)=6,'A4'!E2265,"")</f>
        <v/>
      </c>
      <c r="H2234" t="str">
        <f>IF(SUM('A4'!S2265:X2265)=6,'A4'!F2265,"")</f>
        <v/>
      </c>
      <c r="I2234" t="str">
        <f>IF(SUM('A4'!S2265:X2265)=6,'A4'!G2265,"")</f>
        <v/>
      </c>
      <c r="J2234" s="308" t="str">
        <f>IF(SUM('A4'!S2265:X2265)=6,'A4'!H2265,"")</f>
        <v/>
      </c>
    </row>
    <row r="2235" spans="1:10" x14ac:dyDescent="0.25">
      <c r="A2235" t="str">
        <f>IF(SUM('A4'!S2266:X2266)=6,'Angaben KH-Standort'!$D$25,"")</f>
        <v/>
      </c>
      <c r="B2235" t="str">
        <f>IF(SUM('A4'!S2266:X2266)=6,'Angaben KH-Standort'!$D$26,"")</f>
        <v/>
      </c>
      <c r="C2235" t="str">
        <f>IF(SUM('A4'!S2266:X2266)=6,'Angaben KH-Standort'!$D$12,"")</f>
        <v/>
      </c>
      <c r="D2235" t="str">
        <f>IF(SUM('A4'!S2266:X2266)=6,'A1'!$F$14,"")</f>
        <v/>
      </c>
      <c r="E2235" t="str">
        <f>IF(SUM('A4'!S2266:X2266)=6,'A4'!C2266,"")</f>
        <v/>
      </c>
      <c r="F2235" t="str">
        <f>IF(SUM('A4'!S2266:X2266)=6,'A4'!D2266,"")</f>
        <v/>
      </c>
      <c r="G2235" t="str">
        <f>IF(SUM('A4'!S2266:X2266)=6,'A4'!E2266,"")</f>
        <v/>
      </c>
      <c r="H2235" t="str">
        <f>IF(SUM('A4'!S2266:X2266)=6,'A4'!F2266,"")</f>
        <v/>
      </c>
      <c r="I2235" t="str">
        <f>IF(SUM('A4'!S2266:X2266)=6,'A4'!G2266,"")</f>
        <v/>
      </c>
      <c r="J2235" s="308" t="str">
        <f>IF(SUM('A4'!S2266:X2266)=6,'A4'!H2266,"")</f>
        <v/>
      </c>
    </row>
    <row r="2236" spans="1:10" x14ac:dyDescent="0.25">
      <c r="A2236" t="str">
        <f>IF(SUM('A4'!S2267:X2267)=6,'Angaben KH-Standort'!$D$25,"")</f>
        <v/>
      </c>
      <c r="B2236" t="str">
        <f>IF(SUM('A4'!S2267:X2267)=6,'Angaben KH-Standort'!$D$26,"")</f>
        <v/>
      </c>
      <c r="C2236" t="str">
        <f>IF(SUM('A4'!S2267:X2267)=6,'Angaben KH-Standort'!$D$12,"")</f>
        <v/>
      </c>
      <c r="D2236" t="str">
        <f>IF(SUM('A4'!S2267:X2267)=6,'A1'!$F$14,"")</f>
        <v/>
      </c>
      <c r="E2236" t="str">
        <f>IF(SUM('A4'!S2267:X2267)=6,'A4'!C2267,"")</f>
        <v/>
      </c>
      <c r="F2236" t="str">
        <f>IF(SUM('A4'!S2267:X2267)=6,'A4'!D2267,"")</f>
        <v/>
      </c>
      <c r="G2236" t="str">
        <f>IF(SUM('A4'!S2267:X2267)=6,'A4'!E2267,"")</f>
        <v/>
      </c>
      <c r="H2236" t="str">
        <f>IF(SUM('A4'!S2267:X2267)=6,'A4'!F2267,"")</f>
        <v/>
      </c>
      <c r="I2236" t="str">
        <f>IF(SUM('A4'!S2267:X2267)=6,'A4'!G2267,"")</f>
        <v/>
      </c>
      <c r="J2236" s="308" t="str">
        <f>IF(SUM('A4'!S2267:X2267)=6,'A4'!H2267,"")</f>
        <v/>
      </c>
    </row>
    <row r="2237" spans="1:10" x14ac:dyDescent="0.25">
      <c r="A2237" t="str">
        <f>IF(SUM('A4'!S2268:X2268)=6,'Angaben KH-Standort'!$D$25,"")</f>
        <v/>
      </c>
      <c r="B2237" t="str">
        <f>IF(SUM('A4'!S2268:X2268)=6,'Angaben KH-Standort'!$D$26,"")</f>
        <v/>
      </c>
      <c r="C2237" t="str">
        <f>IF(SUM('A4'!S2268:X2268)=6,'Angaben KH-Standort'!$D$12,"")</f>
        <v/>
      </c>
      <c r="D2237" t="str">
        <f>IF(SUM('A4'!S2268:X2268)=6,'A1'!$F$14,"")</f>
        <v/>
      </c>
      <c r="E2237" t="str">
        <f>IF(SUM('A4'!S2268:X2268)=6,'A4'!C2268,"")</f>
        <v/>
      </c>
      <c r="F2237" t="str">
        <f>IF(SUM('A4'!S2268:X2268)=6,'A4'!D2268,"")</f>
        <v/>
      </c>
      <c r="G2237" t="str">
        <f>IF(SUM('A4'!S2268:X2268)=6,'A4'!E2268,"")</f>
        <v/>
      </c>
      <c r="H2237" t="str">
        <f>IF(SUM('A4'!S2268:X2268)=6,'A4'!F2268,"")</f>
        <v/>
      </c>
      <c r="I2237" t="str">
        <f>IF(SUM('A4'!S2268:X2268)=6,'A4'!G2268,"")</f>
        <v/>
      </c>
      <c r="J2237" s="308" t="str">
        <f>IF(SUM('A4'!S2268:X2268)=6,'A4'!H2268,"")</f>
        <v/>
      </c>
    </row>
    <row r="2238" spans="1:10" x14ac:dyDescent="0.25">
      <c r="A2238" t="str">
        <f>IF(SUM('A4'!S2269:X2269)=6,'Angaben KH-Standort'!$D$25,"")</f>
        <v/>
      </c>
      <c r="B2238" t="str">
        <f>IF(SUM('A4'!S2269:X2269)=6,'Angaben KH-Standort'!$D$26,"")</f>
        <v/>
      </c>
      <c r="C2238" t="str">
        <f>IF(SUM('A4'!S2269:X2269)=6,'Angaben KH-Standort'!$D$12,"")</f>
        <v/>
      </c>
      <c r="D2238" t="str">
        <f>IF(SUM('A4'!S2269:X2269)=6,'A1'!$F$14,"")</f>
        <v/>
      </c>
      <c r="E2238" t="str">
        <f>IF(SUM('A4'!S2269:X2269)=6,'A4'!C2269,"")</f>
        <v/>
      </c>
      <c r="F2238" t="str">
        <f>IF(SUM('A4'!S2269:X2269)=6,'A4'!D2269,"")</f>
        <v/>
      </c>
      <c r="G2238" t="str">
        <f>IF(SUM('A4'!S2269:X2269)=6,'A4'!E2269,"")</f>
        <v/>
      </c>
      <c r="H2238" t="str">
        <f>IF(SUM('A4'!S2269:X2269)=6,'A4'!F2269,"")</f>
        <v/>
      </c>
      <c r="I2238" t="str">
        <f>IF(SUM('A4'!S2269:X2269)=6,'A4'!G2269,"")</f>
        <v/>
      </c>
      <c r="J2238" s="308" t="str">
        <f>IF(SUM('A4'!S2269:X2269)=6,'A4'!H2269,"")</f>
        <v/>
      </c>
    </row>
    <row r="2239" spans="1:10" x14ac:dyDescent="0.25">
      <c r="A2239" t="str">
        <f>IF(SUM('A4'!S2270:X2270)=6,'Angaben KH-Standort'!$D$25,"")</f>
        <v/>
      </c>
      <c r="B2239" t="str">
        <f>IF(SUM('A4'!S2270:X2270)=6,'Angaben KH-Standort'!$D$26,"")</f>
        <v/>
      </c>
      <c r="C2239" t="str">
        <f>IF(SUM('A4'!S2270:X2270)=6,'Angaben KH-Standort'!$D$12,"")</f>
        <v/>
      </c>
      <c r="D2239" t="str">
        <f>IF(SUM('A4'!S2270:X2270)=6,'A1'!$F$14,"")</f>
        <v/>
      </c>
      <c r="E2239" t="str">
        <f>IF(SUM('A4'!S2270:X2270)=6,'A4'!C2270,"")</f>
        <v/>
      </c>
      <c r="F2239" t="str">
        <f>IF(SUM('A4'!S2270:X2270)=6,'A4'!D2270,"")</f>
        <v/>
      </c>
      <c r="G2239" t="str">
        <f>IF(SUM('A4'!S2270:X2270)=6,'A4'!E2270,"")</f>
        <v/>
      </c>
      <c r="H2239" t="str">
        <f>IF(SUM('A4'!S2270:X2270)=6,'A4'!F2270,"")</f>
        <v/>
      </c>
      <c r="I2239" t="str">
        <f>IF(SUM('A4'!S2270:X2270)=6,'A4'!G2270,"")</f>
        <v/>
      </c>
      <c r="J2239" s="308" t="str">
        <f>IF(SUM('A4'!S2270:X2270)=6,'A4'!H2270,"")</f>
        <v/>
      </c>
    </row>
    <row r="2240" spans="1:10" x14ac:dyDescent="0.25">
      <c r="A2240" t="str">
        <f>IF(SUM('A4'!S2271:X2271)=6,'Angaben KH-Standort'!$D$25,"")</f>
        <v/>
      </c>
      <c r="B2240" t="str">
        <f>IF(SUM('A4'!S2271:X2271)=6,'Angaben KH-Standort'!$D$26,"")</f>
        <v/>
      </c>
      <c r="C2240" t="str">
        <f>IF(SUM('A4'!S2271:X2271)=6,'Angaben KH-Standort'!$D$12,"")</f>
        <v/>
      </c>
      <c r="D2240" t="str">
        <f>IF(SUM('A4'!S2271:X2271)=6,'A1'!$F$14,"")</f>
        <v/>
      </c>
      <c r="E2240" t="str">
        <f>IF(SUM('A4'!S2271:X2271)=6,'A4'!C2271,"")</f>
        <v/>
      </c>
      <c r="F2240" t="str">
        <f>IF(SUM('A4'!S2271:X2271)=6,'A4'!D2271,"")</f>
        <v/>
      </c>
      <c r="G2240" t="str">
        <f>IF(SUM('A4'!S2271:X2271)=6,'A4'!E2271,"")</f>
        <v/>
      </c>
      <c r="H2240" t="str">
        <f>IF(SUM('A4'!S2271:X2271)=6,'A4'!F2271,"")</f>
        <v/>
      </c>
      <c r="I2240" t="str">
        <f>IF(SUM('A4'!S2271:X2271)=6,'A4'!G2271,"")</f>
        <v/>
      </c>
      <c r="J2240" s="308" t="str">
        <f>IF(SUM('A4'!S2271:X2271)=6,'A4'!H2271,"")</f>
        <v/>
      </c>
    </row>
    <row r="2241" spans="1:10" x14ac:dyDescent="0.25">
      <c r="A2241" t="str">
        <f>IF(SUM('A4'!S2272:X2272)=6,'Angaben KH-Standort'!$D$25,"")</f>
        <v/>
      </c>
      <c r="B2241" t="str">
        <f>IF(SUM('A4'!S2272:X2272)=6,'Angaben KH-Standort'!$D$26,"")</f>
        <v/>
      </c>
      <c r="C2241" t="str">
        <f>IF(SUM('A4'!S2272:X2272)=6,'Angaben KH-Standort'!$D$12,"")</f>
        <v/>
      </c>
      <c r="D2241" t="str">
        <f>IF(SUM('A4'!S2272:X2272)=6,'A1'!$F$14,"")</f>
        <v/>
      </c>
      <c r="E2241" t="str">
        <f>IF(SUM('A4'!S2272:X2272)=6,'A4'!C2272,"")</f>
        <v/>
      </c>
      <c r="F2241" t="str">
        <f>IF(SUM('A4'!S2272:X2272)=6,'A4'!D2272,"")</f>
        <v/>
      </c>
      <c r="G2241" t="str">
        <f>IF(SUM('A4'!S2272:X2272)=6,'A4'!E2272,"")</f>
        <v/>
      </c>
      <c r="H2241" t="str">
        <f>IF(SUM('A4'!S2272:X2272)=6,'A4'!F2272,"")</f>
        <v/>
      </c>
      <c r="I2241" t="str">
        <f>IF(SUM('A4'!S2272:X2272)=6,'A4'!G2272,"")</f>
        <v/>
      </c>
      <c r="J2241" s="308" t="str">
        <f>IF(SUM('A4'!S2272:X2272)=6,'A4'!H2272,"")</f>
        <v/>
      </c>
    </row>
    <row r="2242" spans="1:10" x14ac:dyDescent="0.25">
      <c r="A2242" t="str">
        <f>IF(SUM('A4'!S2273:X2273)=6,'Angaben KH-Standort'!$D$25,"")</f>
        <v/>
      </c>
      <c r="B2242" t="str">
        <f>IF(SUM('A4'!S2273:X2273)=6,'Angaben KH-Standort'!$D$26,"")</f>
        <v/>
      </c>
      <c r="C2242" t="str">
        <f>IF(SUM('A4'!S2273:X2273)=6,'Angaben KH-Standort'!$D$12,"")</f>
        <v/>
      </c>
      <c r="D2242" t="str">
        <f>IF(SUM('A4'!S2273:X2273)=6,'A1'!$F$14,"")</f>
        <v/>
      </c>
      <c r="E2242" t="str">
        <f>IF(SUM('A4'!S2273:X2273)=6,'A4'!C2273,"")</f>
        <v/>
      </c>
      <c r="F2242" t="str">
        <f>IF(SUM('A4'!S2273:X2273)=6,'A4'!D2273,"")</f>
        <v/>
      </c>
      <c r="G2242" t="str">
        <f>IF(SUM('A4'!S2273:X2273)=6,'A4'!E2273,"")</f>
        <v/>
      </c>
      <c r="H2242" t="str">
        <f>IF(SUM('A4'!S2273:X2273)=6,'A4'!F2273,"")</f>
        <v/>
      </c>
      <c r="I2242" t="str">
        <f>IF(SUM('A4'!S2273:X2273)=6,'A4'!G2273,"")</f>
        <v/>
      </c>
      <c r="J2242" s="308" t="str">
        <f>IF(SUM('A4'!S2273:X2273)=6,'A4'!H2273,"")</f>
        <v/>
      </c>
    </row>
    <row r="2243" spans="1:10" x14ac:dyDescent="0.25">
      <c r="A2243" t="str">
        <f>IF(SUM('A4'!S2274:X2274)=6,'Angaben KH-Standort'!$D$25,"")</f>
        <v/>
      </c>
      <c r="B2243" t="str">
        <f>IF(SUM('A4'!S2274:X2274)=6,'Angaben KH-Standort'!$D$26,"")</f>
        <v/>
      </c>
      <c r="C2243" t="str">
        <f>IF(SUM('A4'!S2274:X2274)=6,'Angaben KH-Standort'!$D$12,"")</f>
        <v/>
      </c>
      <c r="D2243" t="str">
        <f>IF(SUM('A4'!S2274:X2274)=6,'A1'!$F$14,"")</f>
        <v/>
      </c>
      <c r="E2243" t="str">
        <f>IF(SUM('A4'!S2274:X2274)=6,'A4'!C2274,"")</f>
        <v/>
      </c>
      <c r="F2243" t="str">
        <f>IF(SUM('A4'!S2274:X2274)=6,'A4'!D2274,"")</f>
        <v/>
      </c>
      <c r="G2243" t="str">
        <f>IF(SUM('A4'!S2274:X2274)=6,'A4'!E2274,"")</f>
        <v/>
      </c>
      <c r="H2243" t="str">
        <f>IF(SUM('A4'!S2274:X2274)=6,'A4'!F2274,"")</f>
        <v/>
      </c>
      <c r="I2243" t="str">
        <f>IF(SUM('A4'!S2274:X2274)=6,'A4'!G2274,"")</f>
        <v/>
      </c>
      <c r="J2243" s="308" t="str">
        <f>IF(SUM('A4'!S2274:X2274)=6,'A4'!H2274,"")</f>
        <v/>
      </c>
    </row>
    <row r="2244" spans="1:10" x14ac:dyDescent="0.25">
      <c r="A2244" t="str">
        <f>IF(SUM('A4'!S2275:X2275)=6,'Angaben KH-Standort'!$D$25,"")</f>
        <v/>
      </c>
      <c r="B2244" t="str">
        <f>IF(SUM('A4'!S2275:X2275)=6,'Angaben KH-Standort'!$D$26,"")</f>
        <v/>
      </c>
      <c r="C2244" t="str">
        <f>IF(SUM('A4'!S2275:X2275)=6,'Angaben KH-Standort'!$D$12,"")</f>
        <v/>
      </c>
      <c r="D2244" t="str">
        <f>IF(SUM('A4'!S2275:X2275)=6,'A1'!$F$14,"")</f>
        <v/>
      </c>
      <c r="E2244" t="str">
        <f>IF(SUM('A4'!S2275:X2275)=6,'A4'!C2275,"")</f>
        <v/>
      </c>
      <c r="F2244" t="str">
        <f>IF(SUM('A4'!S2275:X2275)=6,'A4'!D2275,"")</f>
        <v/>
      </c>
      <c r="G2244" t="str">
        <f>IF(SUM('A4'!S2275:X2275)=6,'A4'!E2275,"")</f>
        <v/>
      </c>
      <c r="H2244" t="str">
        <f>IF(SUM('A4'!S2275:X2275)=6,'A4'!F2275,"")</f>
        <v/>
      </c>
      <c r="I2244" t="str">
        <f>IF(SUM('A4'!S2275:X2275)=6,'A4'!G2275,"")</f>
        <v/>
      </c>
      <c r="J2244" s="308" t="str">
        <f>IF(SUM('A4'!S2275:X2275)=6,'A4'!H2275,"")</f>
        <v/>
      </c>
    </row>
    <row r="2245" spans="1:10" x14ac:dyDescent="0.25">
      <c r="A2245" t="str">
        <f>IF(SUM('A4'!S2276:X2276)=6,'Angaben KH-Standort'!$D$25,"")</f>
        <v/>
      </c>
      <c r="B2245" t="str">
        <f>IF(SUM('A4'!S2276:X2276)=6,'Angaben KH-Standort'!$D$26,"")</f>
        <v/>
      </c>
      <c r="C2245" t="str">
        <f>IF(SUM('A4'!S2276:X2276)=6,'Angaben KH-Standort'!$D$12,"")</f>
        <v/>
      </c>
      <c r="D2245" t="str">
        <f>IF(SUM('A4'!S2276:X2276)=6,'A1'!$F$14,"")</f>
        <v/>
      </c>
      <c r="E2245" t="str">
        <f>IF(SUM('A4'!S2276:X2276)=6,'A4'!C2276,"")</f>
        <v/>
      </c>
      <c r="F2245" t="str">
        <f>IF(SUM('A4'!S2276:X2276)=6,'A4'!D2276,"")</f>
        <v/>
      </c>
      <c r="G2245" t="str">
        <f>IF(SUM('A4'!S2276:X2276)=6,'A4'!E2276,"")</f>
        <v/>
      </c>
      <c r="H2245" t="str">
        <f>IF(SUM('A4'!S2276:X2276)=6,'A4'!F2276,"")</f>
        <v/>
      </c>
      <c r="I2245" t="str">
        <f>IF(SUM('A4'!S2276:X2276)=6,'A4'!G2276,"")</f>
        <v/>
      </c>
      <c r="J2245" s="308" t="str">
        <f>IF(SUM('A4'!S2276:X2276)=6,'A4'!H2276,"")</f>
        <v/>
      </c>
    </row>
    <row r="2246" spans="1:10" x14ac:dyDescent="0.25">
      <c r="A2246" t="str">
        <f>IF(SUM('A4'!S2277:X2277)=6,'Angaben KH-Standort'!$D$25,"")</f>
        <v/>
      </c>
      <c r="B2246" t="str">
        <f>IF(SUM('A4'!S2277:X2277)=6,'Angaben KH-Standort'!$D$26,"")</f>
        <v/>
      </c>
      <c r="C2246" t="str">
        <f>IF(SUM('A4'!S2277:X2277)=6,'Angaben KH-Standort'!$D$12,"")</f>
        <v/>
      </c>
      <c r="D2246" t="str">
        <f>IF(SUM('A4'!S2277:X2277)=6,'A1'!$F$14,"")</f>
        <v/>
      </c>
      <c r="E2246" t="str">
        <f>IF(SUM('A4'!S2277:X2277)=6,'A4'!C2277,"")</f>
        <v/>
      </c>
      <c r="F2246" t="str">
        <f>IF(SUM('A4'!S2277:X2277)=6,'A4'!D2277,"")</f>
        <v/>
      </c>
      <c r="G2246" t="str">
        <f>IF(SUM('A4'!S2277:X2277)=6,'A4'!E2277,"")</f>
        <v/>
      </c>
      <c r="H2246" t="str">
        <f>IF(SUM('A4'!S2277:X2277)=6,'A4'!F2277,"")</f>
        <v/>
      </c>
      <c r="I2246" t="str">
        <f>IF(SUM('A4'!S2277:X2277)=6,'A4'!G2277,"")</f>
        <v/>
      </c>
      <c r="J2246" s="308" t="str">
        <f>IF(SUM('A4'!S2277:X2277)=6,'A4'!H2277,"")</f>
        <v/>
      </c>
    </row>
    <row r="2247" spans="1:10" x14ac:dyDescent="0.25">
      <c r="A2247" t="str">
        <f>IF(SUM('A4'!S2278:X2278)=6,'Angaben KH-Standort'!$D$25,"")</f>
        <v/>
      </c>
      <c r="B2247" t="str">
        <f>IF(SUM('A4'!S2278:X2278)=6,'Angaben KH-Standort'!$D$26,"")</f>
        <v/>
      </c>
      <c r="C2247" t="str">
        <f>IF(SUM('A4'!S2278:X2278)=6,'Angaben KH-Standort'!$D$12,"")</f>
        <v/>
      </c>
      <c r="D2247" t="str">
        <f>IF(SUM('A4'!S2278:X2278)=6,'A1'!$F$14,"")</f>
        <v/>
      </c>
      <c r="E2247" t="str">
        <f>IF(SUM('A4'!S2278:X2278)=6,'A4'!C2278,"")</f>
        <v/>
      </c>
      <c r="F2247" t="str">
        <f>IF(SUM('A4'!S2278:X2278)=6,'A4'!D2278,"")</f>
        <v/>
      </c>
      <c r="G2247" t="str">
        <f>IF(SUM('A4'!S2278:X2278)=6,'A4'!E2278,"")</f>
        <v/>
      </c>
      <c r="H2247" t="str">
        <f>IF(SUM('A4'!S2278:X2278)=6,'A4'!F2278,"")</f>
        <v/>
      </c>
      <c r="I2247" t="str">
        <f>IF(SUM('A4'!S2278:X2278)=6,'A4'!G2278,"")</f>
        <v/>
      </c>
      <c r="J2247" s="308" t="str">
        <f>IF(SUM('A4'!S2278:X2278)=6,'A4'!H2278,"")</f>
        <v/>
      </c>
    </row>
    <row r="2248" spans="1:10" x14ac:dyDescent="0.25">
      <c r="A2248" t="str">
        <f>IF(SUM('A4'!S2279:X2279)=6,'Angaben KH-Standort'!$D$25,"")</f>
        <v/>
      </c>
      <c r="B2248" t="str">
        <f>IF(SUM('A4'!S2279:X2279)=6,'Angaben KH-Standort'!$D$26,"")</f>
        <v/>
      </c>
      <c r="C2248" t="str">
        <f>IF(SUM('A4'!S2279:X2279)=6,'Angaben KH-Standort'!$D$12,"")</f>
        <v/>
      </c>
      <c r="D2248" t="str">
        <f>IF(SUM('A4'!S2279:X2279)=6,'A1'!$F$14,"")</f>
        <v/>
      </c>
      <c r="E2248" t="str">
        <f>IF(SUM('A4'!S2279:X2279)=6,'A4'!C2279,"")</f>
        <v/>
      </c>
      <c r="F2248" t="str">
        <f>IF(SUM('A4'!S2279:X2279)=6,'A4'!D2279,"")</f>
        <v/>
      </c>
      <c r="G2248" t="str">
        <f>IF(SUM('A4'!S2279:X2279)=6,'A4'!E2279,"")</f>
        <v/>
      </c>
      <c r="H2248" t="str">
        <f>IF(SUM('A4'!S2279:X2279)=6,'A4'!F2279,"")</f>
        <v/>
      </c>
      <c r="I2248" t="str">
        <f>IF(SUM('A4'!S2279:X2279)=6,'A4'!G2279,"")</f>
        <v/>
      </c>
      <c r="J2248" s="308" t="str">
        <f>IF(SUM('A4'!S2279:X2279)=6,'A4'!H2279,"")</f>
        <v/>
      </c>
    </row>
    <row r="2249" spans="1:10" x14ac:dyDescent="0.25">
      <c r="A2249" t="str">
        <f>IF(SUM('A4'!S2280:X2280)=6,'Angaben KH-Standort'!$D$25,"")</f>
        <v/>
      </c>
      <c r="B2249" t="str">
        <f>IF(SUM('A4'!S2280:X2280)=6,'Angaben KH-Standort'!$D$26,"")</f>
        <v/>
      </c>
      <c r="C2249" t="str">
        <f>IF(SUM('A4'!S2280:X2280)=6,'Angaben KH-Standort'!$D$12,"")</f>
        <v/>
      </c>
      <c r="D2249" t="str">
        <f>IF(SUM('A4'!S2280:X2280)=6,'A1'!$F$14,"")</f>
        <v/>
      </c>
      <c r="E2249" t="str">
        <f>IF(SUM('A4'!S2280:X2280)=6,'A4'!C2280,"")</f>
        <v/>
      </c>
      <c r="F2249" t="str">
        <f>IF(SUM('A4'!S2280:X2280)=6,'A4'!D2280,"")</f>
        <v/>
      </c>
      <c r="G2249" t="str">
        <f>IF(SUM('A4'!S2280:X2280)=6,'A4'!E2280,"")</f>
        <v/>
      </c>
      <c r="H2249" t="str">
        <f>IF(SUM('A4'!S2280:X2280)=6,'A4'!F2280,"")</f>
        <v/>
      </c>
      <c r="I2249" t="str">
        <f>IF(SUM('A4'!S2280:X2280)=6,'A4'!G2280,"")</f>
        <v/>
      </c>
      <c r="J2249" s="308" t="str">
        <f>IF(SUM('A4'!S2280:X2280)=6,'A4'!H2280,"")</f>
        <v/>
      </c>
    </row>
    <row r="2250" spans="1:10" x14ac:dyDescent="0.25">
      <c r="A2250" t="str">
        <f>IF(SUM('A4'!S2281:X2281)=6,'Angaben KH-Standort'!$D$25,"")</f>
        <v/>
      </c>
      <c r="B2250" t="str">
        <f>IF(SUM('A4'!S2281:X2281)=6,'Angaben KH-Standort'!$D$26,"")</f>
        <v/>
      </c>
      <c r="C2250" t="str">
        <f>IF(SUM('A4'!S2281:X2281)=6,'Angaben KH-Standort'!$D$12,"")</f>
        <v/>
      </c>
      <c r="D2250" t="str">
        <f>IF(SUM('A4'!S2281:X2281)=6,'A1'!$F$14,"")</f>
        <v/>
      </c>
      <c r="E2250" t="str">
        <f>IF(SUM('A4'!S2281:X2281)=6,'A4'!C2281,"")</f>
        <v/>
      </c>
      <c r="F2250" t="str">
        <f>IF(SUM('A4'!S2281:X2281)=6,'A4'!D2281,"")</f>
        <v/>
      </c>
      <c r="G2250" t="str">
        <f>IF(SUM('A4'!S2281:X2281)=6,'A4'!E2281,"")</f>
        <v/>
      </c>
      <c r="H2250" t="str">
        <f>IF(SUM('A4'!S2281:X2281)=6,'A4'!F2281,"")</f>
        <v/>
      </c>
      <c r="I2250" t="str">
        <f>IF(SUM('A4'!S2281:X2281)=6,'A4'!G2281,"")</f>
        <v/>
      </c>
      <c r="J2250" s="308" t="str">
        <f>IF(SUM('A4'!S2281:X2281)=6,'A4'!H2281,"")</f>
        <v/>
      </c>
    </row>
    <row r="2251" spans="1:10" x14ac:dyDescent="0.25">
      <c r="A2251" t="str">
        <f>IF(SUM('A4'!S2282:X2282)=6,'Angaben KH-Standort'!$D$25,"")</f>
        <v/>
      </c>
      <c r="B2251" t="str">
        <f>IF(SUM('A4'!S2282:X2282)=6,'Angaben KH-Standort'!$D$26,"")</f>
        <v/>
      </c>
      <c r="C2251" t="str">
        <f>IF(SUM('A4'!S2282:X2282)=6,'Angaben KH-Standort'!$D$12,"")</f>
        <v/>
      </c>
      <c r="D2251" t="str">
        <f>IF(SUM('A4'!S2282:X2282)=6,'A1'!$F$14,"")</f>
        <v/>
      </c>
      <c r="E2251" t="str">
        <f>IF(SUM('A4'!S2282:X2282)=6,'A4'!C2282,"")</f>
        <v/>
      </c>
      <c r="F2251" t="str">
        <f>IF(SUM('A4'!S2282:X2282)=6,'A4'!D2282,"")</f>
        <v/>
      </c>
      <c r="G2251" t="str">
        <f>IF(SUM('A4'!S2282:X2282)=6,'A4'!E2282,"")</f>
        <v/>
      </c>
      <c r="H2251" t="str">
        <f>IF(SUM('A4'!S2282:X2282)=6,'A4'!F2282,"")</f>
        <v/>
      </c>
      <c r="I2251" t="str">
        <f>IF(SUM('A4'!S2282:X2282)=6,'A4'!G2282,"")</f>
        <v/>
      </c>
      <c r="J2251" s="308" t="str">
        <f>IF(SUM('A4'!S2282:X2282)=6,'A4'!H2282,"")</f>
        <v/>
      </c>
    </row>
    <row r="2252" spans="1:10" x14ac:dyDescent="0.25">
      <c r="A2252" t="str">
        <f>IF(SUM('A4'!S2283:X2283)=6,'Angaben KH-Standort'!$D$25,"")</f>
        <v/>
      </c>
      <c r="B2252" t="str">
        <f>IF(SUM('A4'!S2283:X2283)=6,'Angaben KH-Standort'!$D$26,"")</f>
        <v/>
      </c>
      <c r="C2252" t="str">
        <f>IF(SUM('A4'!S2283:X2283)=6,'Angaben KH-Standort'!$D$12,"")</f>
        <v/>
      </c>
      <c r="D2252" t="str">
        <f>IF(SUM('A4'!S2283:X2283)=6,'A1'!$F$14,"")</f>
        <v/>
      </c>
      <c r="E2252" t="str">
        <f>IF(SUM('A4'!S2283:X2283)=6,'A4'!C2283,"")</f>
        <v/>
      </c>
      <c r="F2252" t="str">
        <f>IF(SUM('A4'!S2283:X2283)=6,'A4'!D2283,"")</f>
        <v/>
      </c>
      <c r="G2252" t="str">
        <f>IF(SUM('A4'!S2283:X2283)=6,'A4'!E2283,"")</f>
        <v/>
      </c>
      <c r="H2252" t="str">
        <f>IF(SUM('A4'!S2283:X2283)=6,'A4'!F2283,"")</f>
        <v/>
      </c>
      <c r="I2252" t="str">
        <f>IF(SUM('A4'!S2283:X2283)=6,'A4'!G2283,"")</f>
        <v/>
      </c>
      <c r="J2252" s="308" t="str">
        <f>IF(SUM('A4'!S2283:X2283)=6,'A4'!H2283,"")</f>
        <v/>
      </c>
    </row>
    <row r="2253" spans="1:10" x14ac:dyDescent="0.25">
      <c r="A2253" t="str">
        <f>IF(SUM('A4'!S2284:X2284)=6,'Angaben KH-Standort'!$D$25,"")</f>
        <v/>
      </c>
      <c r="B2253" t="str">
        <f>IF(SUM('A4'!S2284:X2284)=6,'Angaben KH-Standort'!$D$26,"")</f>
        <v/>
      </c>
      <c r="C2253" t="str">
        <f>IF(SUM('A4'!S2284:X2284)=6,'Angaben KH-Standort'!$D$12,"")</f>
        <v/>
      </c>
      <c r="D2253" t="str">
        <f>IF(SUM('A4'!S2284:X2284)=6,'A1'!$F$14,"")</f>
        <v/>
      </c>
      <c r="E2253" t="str">
        <f>IF(SUM('A4'!S2284:X2284)=6,'A4'!C2284,"")</f>
        <v/>
      </c>
      <c r="F2253" t="str">
        <f>IF(SUM('A4'!S2284:X2284)=6,'A4'!D2284,"")</f>
        <v/>
      </c>
      <c r="G2253" t="str">
        <f>IF(SUM('A4'!S2284:X2284)=6,'A4'!E2284,"")</f>
        <v/>
      </c>
      <c r="H2253" t="str">
        <f>IF(SUM('A4'!S2284:X2284)=6,'A4'!F2284,"")</f>
        <v/>
      </c>
      <c r="I2253" t="str">
        <f>IF(SUM('A4'!S2284:X2284)=6,'A4'!G2284,"")</f>
        <v/>
      </c>
      <c r="J2253" s="308" t="str">
        <f>IF(SUM('A4'!S2284:X2284)=6,'A4'!H2284,"")</f>
        <v/>
      </c>
    </row>
    <row r="2254" spans="1:10" x14ac:dyDescent="0.25">
      <c r="A2254" t="str">
        <f>IF(SUM('A4'!S2285:X2285)=6,'Angaben KH-Standort'!$D$25,"")</f>
        <v/>
      </c>
      <c r="B2254" t="str">
        <f>IF(SUM('A4'!S2285:X2285)=6,'Angaben KH-Standort'!$D$26,"")</f>
        <v/>
      </c>
      <c r="C2254" t="str">
        <f>IF(SUM('A4'!S2285:X2285)=6,'Angaben KH-Standort'!$D$12,"")</f>
        <v/>
      </c>
      <c r="D2254" t="str">
        <f>IF(SUM('A4'!S2285:X2285)=6,'A1'!$F$14,"")</f>
        <v/>
      </c>
      <c r="E2254" t="str">
        <f>IF(SUM('A4'!S2285:X2285)=6,'A4'!C2285,"")</f>
        <v/>
      </c>
      <c r="F2254" t="str">
        <f>IF(SUM('A4'!S2285:X2285)=6,'A4'!D2285,"")</f>
        <v/>
      </c>
      <c r="G2254" t="str">
        <f>IF(SUM('A4'!S2285:X2285)=6,'A4'!E2285,"")</f>
        <v/>
      </c>
      <c r="H2254" t="str">
        <f>IF(SUM('A4'!S2285:X2285)=6,'A4'!F2285,"")</f>
        <v/>
      </c>
      <c r="I2254" t="str">
        <f>IF(SUM('A4'!S2285:X2285)=6,'A4'!G2285,"")</f>
        <v/>
      </c>
      <c r="J2254" s="308" t="str">
        <f>IF(SUM('A4'!S2285:X2285)=6,'A4'!H2285,"")</f>
        <v/>
      </c>
    </row>
    <row r="2255" spans="1:10" x14ac:dyDescent="0.25">
      <c r="A2255" t="str">
        <f>IF(SUM('A4'!S2286:X2286)=6,'Angaben KH-Standort'!$D$25,"")</f>
        <v/>
      </c>
      <c r="B2255" t="str">
        <f>IF(SUM('A4'!S2286:X2286)=6,'Angaben KH-Standort'!$D$26,"")</f>
        <v/>
      </c>
      <c r="C2255" t="str">
        <f>IF(SUM('A4'!S2286:X2286)=6,'Angaben KH-Standort'!$D$12,"")</f>
        <v/>
      </c>
      <c r="D2255" t="str">
        <f>IF(SUM('A4'!S2286:X2286)=6,'A1'!$F$14,"")</f>
        <v/>
      </c>
      <c r="E2255" t="str">
        <f>IF(SUM('A4'!S2286:X2286)=6,'A4'!C2286,"")</f>
        <v/>
      </c>
      <c r="F2255" t="str">
        <f>IF(SUM('A4'!S2286:X2286)=6,'A4'!D2286,"")</f>
        <v/>
      </c>
      <c r="G2255" t="str">
        <f>IF(SUM('A4'!S2286:X2286)=6,'A4'!E2286,"")</f>
        <v/>
      </c>
      <c r="H2255" t="str">
        <f>IF(SUM('A4'!S2286:X2286)=6,'A4'!F2286,"")</f>
        <v/>
      </c>
      <c r="I2255" t="str">
        <f>IF(SUM('A4'!S2286:X2286)=6,'A4'!G2286,"")</f>
        <v/>
      </c>
      <c r="J2255" s="308" t="str">
        <f>IF(SUM('A4'!S2286:X2286)=6,'A4'!H2286,"")</f>
        <v/>
      </c>
    </row>
    <row r="2256" spans="1:10" x14ac:dyDescent="0.25">
      <c r="A2256" t="str">
        <f>IF(SUM('A4'!S2287:X2287)=6,'Angaben KH-Standort'!$D$25,"")</f>
        <v/>
      </c>
      <c r="B2256" t="str">
        <f>IF(SUM('A4'!S2287:X2287)=6,'Angaben KH-Standort'!$D$26,"")</f>
        <v/>
      </c>
      <c r="C2256" t="str">
        <f>IF(SUM('A4'!S2287:X2287)=6,'Angaben KH-Standort'!$D$12,"")</f>
        <v/>
      </c>
      <c r="D2256" t="str">
        <f>IF(SUM('A4'!S2287:X2287)=6,'A1'!$F$14,"")</f>
        <v/>
      </c>
      <c r="E2256" t="str">
        <f>IF(SUM('A4'!S2287:X2287)=6,'A4'!C2287,"")</f>
        <v/>
      </c>
      <c r="F2256" t="str">
        <f>IF(SUM('A4'!S2287:X2287)=6,'A4'!D2287,"")</f>
        <v/>
      </c>
      <c r="G2256" t="str">
        <f>IF(SUM('A4'!S2287:X2287)=6,'A4'!E2287,"")</f>
        <v/>
      </c>
      <c r="H2256" t="str">
        <f>IF(SUM('A4'!S2287:X2287)=6,'A4'!F2287,"")</f>
        <v/>
      </c>
      <c r="I2256" t="str">
        <f>IF(SUM('A4'!S2287:X2287)=6,'A4'!G2287,"")</f>
        <v/>
      </c>
      <c r="J2256" s="308" t="str">
        <f>IF(SUM('A4'!S2287:X2287)=6,'A4'!H2287,"")</f>
        <v/>
      </c>
    </row>
    <row r="2257" spans="1:10" x14ac:dyDescent="0.25">
      <c r="A2257" t="str">
        <f>IF(SUM('A4'!S2288:X2288)=6,'Angaben KH-Standort'!$D$25,"")</f>
        <v/>
      </c>
      <c r="B2257" t="str">
        <f>IF(SUM('A4'!S2288:X2288)=6,'Angaben KH-Standort'!$D$26,"")</f>
        <v/>
      </c>
      <c r="C2257" t="str">
        <f>IF(SUM('A4'!S2288:X2288)=6,'Angaben KH-Standort'!$D$12,"")</f>
        <v/>
      </c>
      <c r="D2257" t="str">
        <f>IF(SUM('A4'!S2288:X2288)=6,'A1'!$F$14,"")</f>
        <v/>
      </c>
      <c r="E2257" t="str">
        <f>IF(SUM('A4'!S2288:X2288)=6,'A4'!C2288,"")</f>
        <v/>
      </c>
      <c r="F2257" t="str">
        <f>IF(SUM('A4'!S2288:X2288)=6,'A4'!D2288,"")</f>
        <v/>
      </c>
      <c r="G2257" t="str">
        <f>IF(SUM('A4'!S2288:X2288)=6,'A4'!E2288,"")</f>
        <v/>
      </c>
      <c r="H2257" t="str">
        <f>IF(SUM('A4'!S2288:X2288)=6,'A4'!F2288,"")</f>
        <v/>
      </c>
      <c r="I2257" t="str">
        <f>IF(SUM('A4'!S2288:X2288)=6,'A4'!G2288,"")</f>
        <v/>
      </c>
      <c r="J2257" s="308" t="str">
        <f>IF(SUM('A4'!S2288:X2288)=6,'A4'!H2288,"")</f>
        <v/>
      </c>
    </row>
    <row r="2258" spans="1:10" x14ac:dyDescent="0.25">
      <c r="A2258" t="str">
        <f>IF(SUM('A4'!S2289:X2289)=6,'Angaben KH-Standort'!$D$25,"")</f>
        <v/>
      </c>
      <c r="B2258" t="str">
        <f>IF(SUM('A4'!S2289:X2289)=6,'Angaben KH-Standort'!$D$26,"")</f>
        <v/>
      </c>
      <c r="C2258" t="str">
        <f>IF(SUM('A4'!S2289:X2289)=6,'Angaben KH-Standort'!$D$12,"")</f>
        <v/>
      </c>
      <c r="D2258" t="str">
        <f>IF(SUM('A4'!S2289:X2289)=6,'A1'!$F$14,"")</f>
        <v/>
      </c>
      <c r="E2258" t="str">
        <f>IF(SUM('A4'!S2289:X2289)=6,'A4'!C2289,"")</f>
        <v/>
      </c>
      <c r="F2258" t="str">
        <f>IF(SUM('A4'!S2289:X2289)=6,'A4'!D2289,"")</f>
        <v/>
      </c>
      <c r="G2258" t="str">
        <f>IF(SUM('A4'!S2289:X2289)=6,'A4'!E2289,"")</f>
        <v/>
      </c>
      <c r="H2258" t="str">
        <f>IF(SUM('A4'!S2289:X2289)=6,'A4'!F2289,"")</f>
        <v/>
      </c>
      <c r="I2258" t="str">
        <f>IF(SUM('A4'!S2289:X2289)=6,'A4'!G2289,"")</f>
        <v/>
      </c>
      <c r="J2258" s="308" t="str">
        <f>IF(SUM('A4'!S2289:X2289)=6,'A4'!H2289,"")</f>
        <v/>
      </c>
    </row>
    <row r="2259" spans="1:10" x14ac:dyDescent="0.25">
      <c r="A2259" t="str">
        <f>IF(SUM('A4'!S2290:X2290)=6,'Angaben KH-Standort'!$D$25,"")</f>
        <v/>
      </c>
      <c r="B2259" t="str">
        <f>IF(SUM('A4'!S2290:X2290)=6,'Angaben KH-Standort'!$D$26,"")</f>
        <v/>
      </c>
      <c r="C2259" t="str">
        <f>IF(SUM('A4'!S2290:X2290)=6,'Angaben KH-Standort'!$D$12,"")</f>
        <v/>
      </c>
      <c r="D2259" t="str">
        <f>IF(SUM('A4'!S2290:X2290)=6,'A1'!$F$14,"")</f>
        <v/>
      </c>
      <c r="E2259" t="str">
        <f>IF(SUM('A4'!S2290:X2290)=6,'A4'!C2290,"")</f>
        <v/>
      </c>
      <c r="F2259" t="str">
        <f>IF(SUM('A4'!S2290:X2290)=6,'A4'!D2290,"")</f>
        <v/>
      </c>
      <c r="G2259" t="str">
        <f>IF(SUM('A4'!S2290:X2290)=6,'A4'!E2290,"")</f>
        <v/>
      </c>
      <c r="H2259" t="str">
        <f>IF(SUM('A4'!S2290:X2290)=6,'A4'!F2290,"")</f>
        <v/>
      </c>
      <c r="I2259" t="str">
        <f>IF(SUM('A4'!S2290:X2290)=6,'A4'!G2290,"")</f>
        <v/>
      </c>
      <c r="J2259" s="308" t="str">
        <f>IF(SUM('A4'!S2290:X2290)=6,'A4'!H2290,"")</f>
        <v/>
      </c>
    </row>
    <row r="2260" spans="1:10" x14ac:dyDescent="0.25">
      <c r="A2260" t="str">
        <f>IF(SUM('A4'!S2291:X2291)=6,'Angaben KH-Standort'!$D$25,"")</f>
        <v/>
      </c>
      <c r="B2260" t="str">
        <f>IF(SUM('A4'!S2291:X2291)=6,'Angaben KH-Standort'!$D$26,"")</f>
        <v/>
      </c>
      <c r="C2260" t="str">
        <f>IF(SUM('A4'!S2291:X2291)=6,'Angaben KH-Standort'!$D$12,"")</f>
        <v/>
      </c>
      <c r="D2260" t="str">
        <f>IF(SUM('A4'!S2291:X2291)=6,'A1'!$F$14,"")</f>
        <v/>
      </c>
      <c r="E2260" t="str">
        <f>IF(SUM('A4'!S2291:X2291)=6,'A4'!C2291,"")</f>
        <v/>
      </c>
      <c r="F2260" t="str">
        <f>IF(SUM('A4'!S2291:X2291)=6,'A4'!D2291,"")</f>
        <v/>
      </c>
      <c r="G2260" t="str">
        <f>IF(SUM('A4'!S2291:X2291)=6,'A4'!E2291,"")</f>
        <v/>
      </c>
      <c r="H2260" t="str">
        <f>IF(SUM('A4'!S2291:X2291)=6,'A4'!F2291,"")</f>
        <v/>
      </c>
      <c r="I2260" t="str">
        <f>IF(SUM('A4'!S2291:X2291)=6,'A4'!G2291,"")</f>
        <v/>
      </c>
      <c r="J2260" s="308" t="str">
        <f>IF(SUM('A4'!S2291:X2291)=6,'A4'!H2291,"")</f>
        <v/>
      </c>
    </row>
    <row r="2261" spans="1:10" x14ac:dyDescent="0.25">
      <c r="A2261" t="str">
        <f>IF(SUM('A4'!S2292:X2292)=6,'Angaben KH-Standort'!$D$25,"")</f>
        <v/>
      </c>
      <c r="B2261" t="str">
        <f>IF(SUM('A4'!S2292:X2292)=6,'Angaben KH-Standort'!$D$26,"")</f>
        <v/>
      </c>
      <c r="C2261" t="str">
        <f>IF(SUM('A4'!S2292:X2292)=6,'Angaben KH-Standort'!$D$12,"")</f>
        <v/>
      </c>
      <c r="D2261" t="str">
        <f>IF(SUM('A4'!S2292:X2292)=6,'A1'!$F$14,"")</f>
        <v/>
      </c>
      <c r="E2261" t="str">
        <f>IF(SUM('A4'!S2292:X2292)=6,'A4'!C2292,"")</f>
        <v/>
      </c>
      <c r="F2261" t="str">
        <f>IF(SUM('A4'!S2292:X2292)=6,'A4'!D2292,"")</f>
        <v/>
      </c>
      <c r="G2261" t="str">
        <f>IF(SUM('A4'!S2292:X2292)=6,'A4'!E2292,"")</f>
        <v/>
      </c>
      <c r="H2261" t="str">
        <f>IF(SUM('A4'!S2292:X2292)=6,'A4'!F2292,"")</f>
        <v/>
      </c>
      <c r="I2261" t="str">
        <f>IF(SUM('A4'!S2292:X2292)=6,'A4'!G2292,"")</f>
        <v/>
      </c>
      <c r="J2261" s="308" t="str">
        <f>IF(SUM('A4'!S2292:X2292)=6,'A4'!H2292,"")</f>
        <v/>
      </c>
    </row>
    <row r="2262" spans="1:10" x14ac:dyDescent="0.25">
      <c r="A2262" t="str">
        <f>IF(SUM('A4'!S2293:X2293)=6,'Angaben KH-Standort'!$D$25,"")</f>
        <v/>
      </c>
      <c r="B2262" t="str">
        <f>IF(SUM('A4'!S2293:X2293)=6,'Angaben KH-Standort'!$D$26,"")</f>
        <v/>
      </c>
      <c r="C2262" t="str">
        <f>IF(SUM('A4'!S2293:X2293)=6,'Angaben KH-Standort'!$D$12,"")</f>
        <v/>
      </c>
      <c r="D2262" t="str">
        <f>IF(SUM('A4'!S2293:X2293)=6,'A1'!$F$14,"")</f>
        <v/>
      </c>
      <c r="E2262" t="str">
        <f>IF(SUM('A4'!S2293:X2293)=6,'A4'!C2293,"")</f>
        <v/>
      </c>
      <c r="F2262" t="str">
        <f>IF(SUM('A4'!S2293:X2293)=6,'A4'!D2293,"")</f>
        <v/>
      </c>
      <c r="G2262" t="str">
        <f>IF(SUM('A4'!S2293:X2293)=6,'A4'!E2293,"")</f>
        <v/>
      </c>
      <c r="H2262" t="str">
        <f>IF(SUM('A4'!S2293:X2293)=6,'A4'!F2293,"")</f>
        <v/>
      </c>
      <c r="I2262" t="str">
        <f>IF(SUM('A4'!S2293:X2293)=6,'A4'!G2293,"")</f>
        <v/>
      </c>
      <c r="J2262" s="308" t="str">
        <f>IF(SUM('A4'!S2293:X2293)=6,'A4'!H2293,"")</f>
        <v/>
      </c>
    </row>
    <row r="2263" spans="1:10" x14ac:dyDescent="0.25">
      <c r="A2263" t="str">
        <f>IF(SUM('A4'!S2294:X2294)=6,'Angaben KH-Standort'!$D$25,"")</f>
        <v/>
      </c>
      <c r="B2263" t="str">
        <f>IF(SUM('A4'!S2294:X2294)=6,'Angaben KH-Standort'!$D$26,"")</f>
        <v/>
      </c>
      <c r="C2263" t="str">
        <f>IF(SUM('A4'!S2294:X2294)=6,'Angaben KH-Standort'!$D$12,"")</f>
        <v/>
      </c>
      <c r="D2263" t="str">
        <f>IF(SUM('A4'!S2294:X2294)=6,'A1'!$F$14,"")</f>
        <v/>
      </c>
      <c r="E2263" t="str">
        <f>IF(SUM('A4'!S2294:X2294)=6,'A4'!C2294,"")</f>
        <v/>
      </c>
      <c r="F2263" t="str">
        <f>IF(SUM('A4'!S2294:X2294)=6,'A4'!D2294,"")</f>
        <v/>
      </c>
      <c r="G2263" t="str">
        <f>IF(SUM('A4'!S2294:X2294)=6,'A4'!E2294,"")</f>
        <v/>
      </c>
      <c r="H2263" t="str">
        <f>IF(SUM('A4'!S2294:X2294)=6,'A4'!F2294,"")</f>
        <v/>
      </c>
      <c r="I2263" t="str">
        <f>IF(SUM('A4'!S2294:X2294)=6,'A4'!G2294,"")</f>
        <v/>
      </c>
      <c r="J2263" s="308" t="str">
        <f>IF(SUM('A4'!S2294:X2294)=6,'A4'!H2294,"")</f>
        <v/>
      </c>
    </row>
    <row r="2264" spans="1:10" x14ac:dyDescent="0.25">
      <c r="A2264" t="str">
        <f>IF(SUM('A4'!S2295:X2295)=6,'Angaben KH-Standort'!$D$25,"")</f>
        <v/>
      </c>
      <c r="B2264" t="str">
        <f>IF(SUM('A4'!S2295:X2295)=6,'Angaben KH-Standort'!$D$26,"")</f>
        <v/>
      </c>
      <c r="C2264" t="str">
        <f>IF(SUM('A4'!S2295:X2295)=6,'Angaben KH-Standort'!$D$12,"")</f>
        <v/>
      </c>
      <c r="D2264" t="str">
        <f>IF(SUM('A4'!S2295:X2295)=6,'A1'!$F$14,"")</f>
        <v/>
      </c>
      <c r="E2264" t="str">
        <f>IF(SUM('A4'!S2295:X2295)=6,'A4'!C2295,"")</f>
        <v/>
      </c>
      <c r="F2264" t="str">
        <f>IF(SUM('A4'!S2295:X2295)=6,'A4'!D2295,"")</f>
        <v/>
      </c>
      <c r="G2264" t="str">
        <f>IF(SUM('A4'!S2295:X2295)=6,'A4'!E2295,"")</f>
        <v/>
      </c>
      <c r="H2264" t="str">
        <f>IF(SUM('A4'!S2295:X2295)=6,'A4'!F2295,"")</f>
        <v/>
      </c>
      <c r="I2264" t="str">
        <f>IF(SUM('A4'!S2295:X2295)=6,'A4'!G2295,"")</f>
        <v/>
      </c>
      <c r="J2264" s="308" t="str">
        <f>IF(SUM('A4'!S2295:X2295)=6,'A4'!H2295,"")</f>
        <v/>
      </c>
    </row>
    <row r="2265" spans="1:10" x14ac:dyDescent="0.25">
      <c r="A2265" t="str">
        <f>IF(SUM('A4'!S2296:X2296)=6,'Angaben KH-Standort'!$D$25,"")</f>
        <v/>
      </c>
      <c r="B2265" t="str">
        <f>IF(SUM('A4'!S2296:X2296)=6,'Angaben KH-Standort'!$D$26,"")</f>
        <v/>
      </c>
      <c r="C2265" t="str">
        <f>IF(SUM('A4'!S2296:X2296)=6,'Angaben KH-Standort'!$D$12,"")</f>
        <v/>
      </c>
      <c r="D2265" t="str">
        <f>IF(SUM('A4'!S2296:X2296)=6,'A1'!$F$14,"")</f>
        <v/>
      </c>
      <c r="E2265" t="str">
        <f>IF(SUM('A4'!S2296:X2296)=6,'A4'!C2296,"")</f>
        <v/>
      </c>
      <c r="F2265" t="str">
        <f>IF(SUM('A4'!S2296:X2296)=6,'A4'!D2296,"")</f>
        <v/>
      </c>
      <c r="G2265" t="str">
        <f>IF(SUM('A4'!S2296:X2296)=6,'A4'!E2296,"")</f>
        <v/>
      </c>
      <c r="H2265" t="str">
        <f>IF(SUM('A4'!S2296:X2296)=6,'A4'!F2296,"")</f>
        <v/>
      </c>
      <c r="I2265" t="str">
        <f>IF(SUM('A4'!S2296:X2296)=6,'A4'!G2296,"")</f>
        <v/>
      </c>
      <c r="J2265" s="308" t="str">
        <f>IF(SUM('A4'!S2296:X2296)=6,'A4'!H2296,"")</f>
        <v/>
      </c>
    </row>
    <row r="2266" spans="1:10" x14ac:dyDescent="0.25">
      <c r="A2266" t="str">
        <f>IF(SUM('A4'!S2297:X2297)=6,'Angaben KH-Standort'!$D$25,"")</f>
        <v/>
      </c>
      <c r="B2266" t="str">
        <f>IF(SUM('A4'!S2297:X2297)=6,'Angaben KH-Standort'!$D$26,"")</f>
        <v/>
      </c>
      <c r="C2266" t="str">
        <f>IF(SUM('A4'!S2297:X2297)=6,'Angaben KH-Standort'!$D$12,"")</f>
        <v/>
      </c>
      <c r="D2266" t="str">
        <f>IF(SUM('A4'!S2297:X2297)=6,'A1'!$F$14,"")</f>
        <v/>
      </c>
      <c r="E2266" t="str">
        <f>IF(SUM('A4'!S2297:X2297)=6,'A4'!C2297,"")</f>
        <v/>
      </c>
      <c r="F2266" t="str">
        <f>IF(SUM('A4'!S2297:X2297)=6,'A4'!D2297,"")</f>
        <v/>
      </c>
      <c r="G2266" t="str">
        <f>IF(SUM('A4'!S2297:X2297)=6,'A4'!E2297,"")</f>
        <v/>
      </c>
      <c r="H2266" t="str">
        <f>IF(SUM('A4'!S2297:X2297)=6,'A4'!F2297,"")</f>
        <v/>
      </c>
      <c r="I2266" t="str">
        <f>IF(SUM('A4'!S2297:X2297)=6,'A4'!G2297,"")</f>
        <v/>
      </c>
      <c r="J2266" s="308" t="str">
        <f>IF(SUM('A4'!S2297:X2297)=6,'A4'!H2297,"")</f>
        <v/>
      </c>
    </row>
    <row r="2267" spans="1:10" x14ac:dyDescent="0.25">
      <c r="A2267" t="str">
        <f>IF(SUM('A4'!S2298:X2298)=6,'Angaben KH-Standort'!$D$25,"")</f>
        <v/>
      </c>
      <c r="B2267" t="str">
        <f>IF(SUM('A4'!S2298:X2298)=6,'Angaben KH-Standort'!$D$26,"")</f>
        <v/>
      </c>
      <c r="C2267" t="str">
        <f>IF(SUM('A4'!S2298:X2298)=6,'Angaben KH-Standort'!$D$12,"")</f>
        <v/>
      </c>
      <c r="D2267" t="str">
        <f>IF(SUM('A4'!S2298:X2298)=6,'A1'!$F$14,"")</f>
        <v/>
      </c>
      <c r="E2267" t="str">
        <f>IF(SUM('A4'!S2298:X2298)=6,'A4'!C2298,"")</f>
        <v/>
      </c>
      <c r="F2267" t="str">
        <f>IF(SUM('A4'!S2298:X2298)=6,'A4'!D2298,"")</f>
        <v/>
      </c>
      <c r="G2267" t="str">
        <f>IF(SUM('A4'!S2298:X2298)=6,'A4'!E2298,"")</f>
        <v/>
      </c>
      <c r="H2267" t="str">
        <f>IF(SUM('A4'!S2298:X2298)=6,'A4'!F2298,"")</f>
        <v/>
      </c>
      <c r="I2267" t="str">
        <f>IF(SUM('A4'!S2298:X2298)=6,'A4'!G2298,"")</f>
        <v/>
      </c>
      <c r="J2267" s="308" t="str">
        <f>IF(SUM('A4'!S2298:X2298)=6,'A4'!H2298,"")</f>
        <v/>
      </c>
    </row>
    <row r="2268" spans="1:10" x14ac:dyDescent="0.25">
      <c r="A2268" t="str">
        <f>IF(SUM('A4'!S2299:X2299)=6,'Angaben KH-Standort'!$D$25,"")</f>
        <v/>
      </c>
      <c r="B2268" t="str">
        <f>IF(SUM('A4'!S2299:X2299)=6,'Angaben KH-Standort'!$D$26,"")</f>
        <v/>
      </c>
      <c r="C2268" t="str">
        <f>IF(SUM('A4'!S2299:X2299)=6,'Angaben KH-Standort'!$D$12,"")</f>
        <v/>
      </c>
      <c r="D2268" t="str">
        <f>IF(SUM('A4'!S2299:X2299)=6,'A1'!$F$14,"")</f>
        <v/>
      </c>
      <c r="E2268" t="str">
        <f>IF(SUM('A4'!S2299:X2299)=6,'A4'!C2299,"")</f>
        <v/>
      </c>
      <c r="F2268" t="str">
        <f>IF(SUM('A4'!S2299:X2299)=6,'A4'!D2299,"")</f>
        <v/>
      </c>
      <c r="G2268" t="str">
        <f>IF(SUM('A4'!S2299:X2299)=6,'A4'!E2299,"")</f>
        <v/>
      </c>
      <c r="H2268" t="str">
        <f>IF(SUM('A4'!S2299:X2299)=6,'A4'!F2299,"")</f>
        <v/>
      </c>
      <c r="I2268" t="str">
        <f>IF(SUM('A4'!S2299:X2299)=6,'A4'!G2299,"")</f>
        <v/>
      </c>
      <c r="J2268" s="308" t="str">
        <f>IF(SUM('A4'!S2299:X2299)=6,'A4'!H2299,"")</f>
        <v/>
      </c>
    </row>
    <row r="2269" spans="1:10" x14ac:dyDescent="0.25">
      <c r="A2269" t="str">
        <f>IF(SUM('A4'!S2300:X2300)=6,'Angaben KH-Standort'!$D$25,"")</f>
        <v/>
      </c>
      <c r="B2269" t="str">
        <f>IF(SUM('A4'!S2300:X2300)=6,'Angaben KH-Standort'!$D$26,"")</f>
        <v/>
      </c>
      <c r="C2269" t="str">
        <f>IF(SUM('A4'!S2300:X2300)=6,'Angaben KH-Standort'!$D$12,"")</f>
        <v/>
      </c>
      <c r="D2269" t="str">
        <f>IF(SUM('A4'!S2300:X2300)=6,'A1'!$F$14,"")</f>
        <v/>
      </c>
      <c r="E2269" t="str">
        <f>IF(SUM('A4'!S2300:X2300)=6,'A4'!C2300,"")</f>
        <v/>
      </c>
      <c r="F2269" t="str">
        <f>IF(SUM('A4'!S2300:X2300)=6,'A4'!D2300,"")</f>
        <v/>
      </c>
      <c r="G2269" t="str">
        <f>IF(SUM('A4'!S2300:X2300)=6,'A4'!E2300,"")</f>
        <v/>
      </c>
      <c r="H2269" t="str">
        <f>IF(SUM('A4'!S2300:X2300)=6,'A4'!F2300,"")</f>
        <v/>
      </c>
      <c r="I2269" t="str">
        <f>IF(SUM('A4'!S2300:X2300)=6,'A4'!G2300,"")</f>
        <v/>
      </c>
      <c r="J2269" s="308" t="str">
        <f>IF(SUM('A4'!S2300:X2300)=6,'A4'!H2300,"")</f>
        <v/>
      </c>
    </row>
    <row r="2270" spans="1:10" x14ac:dyDescent="0.25">
      <c r="A2270" t="str">
        <f>IF(SUM('A4'!S2301:X2301)=6,'Angaben KH-Standort'!$D$25,"")</f>
        <v/>
      </c>
      <c r="B2270" t="str">
        <f>IF(SUM('A4'!S2301:X2301)=6,'Angaben KH-Standort'!$D$26,"")</f>
        <v/>
      </c>
      <c r="C2270" t="str">
        <f>IF(SUM('A4'!S2301:X2301)=6,'Angaben KH-Standort'!$D$12,"")</f>
        <v/>
      </c>
      <c r="D2270" t="str">
        <f>IF(SUM('A4'!S2301:X2301)=6,'A1'!$F$14,"")</f>
        <v/>
      </c>
      <c r="E2270" t="str">
        <f>IF(SUM('A4'!S2301:X2301)=6,'A4'!C2301,"")</f>
        <v/>
      </c>
      <c r="F2270" t="str">
        <f>IF(SUM('A4'!S2301:X2301)=6,'A4'!D2301,"")</f>
        <v/>
      </c>
      <c r="G2270" t="str">
        <f>IF(SUM('A4'!S2301:X2301)=6,'A4'!E2301,"")</f>
        <v/>
      </c>
      <c r="H2270" t="str">
        <f>IF(SUM('A4'!S2301:X2301)=6,'A4'!F2301,"")</f>
        <v/>
      </c>
      <c r="I2270" t="str">
        <f>IF(SUM('A4'!S2301:X2301)=6,'A4'!G2301,"")</f>
        <v/>
      </c>
      <c r="J2270" s="308" t="str">
        <f>IF(SUM('A4'!S2301:X2301)=6,'A4'!H2301,"")</f>
        <v/>
      </c>
    </row>
    <row r="2271" spans="1:10" x14ac:dyDescent="0.25">
      <c r="A2271" t="str">
        <f>IF(SUM('A4'!S2302:X2302)=6,'Angaben KH-Standort'!$D$25,"")</f>
        <v/>
      </c>
      <c r="B2271" t="str">
        <f>IF(SUM('A4'!S2302:X2302)=6,'Angaben KH-Standort'!$D$26,"")</f>
        <v/>
      </c>
      <c r="C2271" t="str">
        <f>IF(SUM('A4'!S2302:X2302)=6,'Angaben KH-Standort'!$D$12,"")</f>
        <v/>
      </c>
      <c r="D2271" t="str">
        <f>IF(SUM('A4'!S2302:X2302)=6,'A1'!$F$14,"")</f>
        <v/>
      </c>
      <c r="E2271" t="str">
        <f>IF(SUM('A4'!S2302:X2302)=6,'A4'!C2302,"")</f>
        <v/>
      </c>
      <c r="F2271" t="str">
        <f>IF(SUM('A4'!S2302:X2302)=6,'A4'!D2302,"")</f>
        <v/>
      </c>
      <c r="G2271" t="str">
        <f>IF(SUM('A4'!S2302:X2302)=6,'A4'!E2302,"")</f>
        <v/>
      </c>
      <c r="H2271" t="str">
        <f>IF(SUM('A4'!S2302:X2302)=6,'A4'!F2302,"")</f>
        <v/>
      </c>
      <c r="I2271" t="str">
        <f>IF(SUM('A4'!S2302:X2302)=6,'A4'!G2302,"")</f>
        <v/>
      </c>
      <c r="J2271" s="308" t="str">
        <f>IF(SUM('A4'!S2302:X2302)=6,'A4'!H2302,"")</f>
        <v/>
      </c>
    </row>
    <row r="2272" spans="1:10" x14ac:dyDescent="0.25">
      <c r="A2272" t="str">
        <f>IF(SUM('A4'!S2303:X2303)=6,'Angaben KH-Standort'!$D$25,"")</f>
        <v/>
      </c>
      <c r="B2272" t="str">
        <f>IF(SUM('A4'!S2303:X2303)=6,'Angaben KH-Standort'!$D$26,"")</f>
        <v/>
      </c>
      <c r="C2272" t="str">
        <f>IF(SUM('A4'!S2303:X2303)=6,'Angaben KH-Standort'!$D$12,"")</f>
        <v/>
      </c>
      <c r="D2272" t="str">
        <f>IF(SUM('A4'!S2303:X2303)=6,'A1'!$F$14,"")</f>
        <v/>
      </c>
      <c r="E2272" t="str">
        <f>IF(SUM('A4'!S2303:X2303)=6,'A4'!C2303,"")</f>
        <v/>
      </c>
      <c r="F2272" t="str">
        <f>IF(SUM('A4'!S2303:X2303)=6,'A4'!D2303,"")</f>
        <v/>
      </c>
      <c r="G2272" t="str">
        <f>IF(SUM('A4'!S2303:X2303)=6,'A4'!E2303,"")</f>
        <v/>
      </c>
      <c r="H2272" t="str">
        <f>IF(SUM('A4'!S2303:X2303)=6,'A4'!F2303,"")</f>
        <v/>
      </c>
      <c r="I2272" t="str">
        <f>IF(SUM('A4'!S2303:X2303)=6,'A4'!G2303,"")</f>
        <v/>
      </c>
      <c r="J2272" s="308" t="str">
        <f>IF(SUM('A4'!S2303:X2303)=6,'A4'!H2303,"")</f>
        <v/>
      </c>
    </row>
    <row r="2273" spans="1:10" x14ac:dyDescent="0.25">
      <c r="A2273" t="str">
        <f>IF(SUM('A4'!S2304:X2304)=6,'Angaben KH-Standort'!$D$25,"")</f>
        <v/>
      </c>
      <c r="B2273" t="str">
        <f>IF(SUM('A4'!S2304:X2304)=6,'Angaben KH-Standort'!$D$26,"")</f>
        <v/>
      </c>
      <c r="C2273" t="str">
        <f>IF(SUM('A4'!S2304:X2304)=6,'Angaben KH-Standort'!$D$12,"")</f>
        <v/>
      </c>
      <c r="D2273" t="str">
        <f>IF(SUM('A4'!S2304:X2304)=6,'A1'!$F$14,"")</f>
        <v/>
      </c>
      <c r="E2273" t="str">
        <f>IF(SUM('A4'!S2304:X2304)=6,'A4'!C2304,"")</f>
        <v/>
      </c>
      <c r="F2273" t="str">
        <f>IF(SUM('A4'!S2304:X2304)=6,'A4'!D2304,"")</f>
        <v/>
      </c>
      <c r="G2273" t="str">
        <f>IF(SUM('A4'!S2304:X2304)=6,'A4'!E2304,"")</f>
        <v/>
      </c>
      <c r="H2273" t="str">
        <f>IF(SUM('A4'!S2304:X2304)=6,'A4'!F2304,"")</f>
        <v/>
      </c>
      <c r="I2273" t="str">
        <f>IF(SUM('A4'!S2304:X2304)=6,'A4'!G2304,"")</f>
        <v/>
      </c>
      <c r="J2273" s="308" t="str">
        <f>IF(SUM('A4'!S2304:X2304)=6,'A4'!H2304,"")</f>
        <v/>
      </c>
    </row>
    <row r="2274" spans="1:10" x14ac:dyDescent="0.25">
      <c r="A2274" t="str">
        <f>IF(SUM('A4'!S2305:X2305)=6,'Angaben KH-Standort'!$D$25,"")</f>
        <v/>
      </c>
      <c r="B2274" t="str">
        <f>IF(SUM('A4'!S2305:X2305)=6,'Angaben KH-Standort'!$D$26,"")</f>
        <v/>
      </c>
      <c r="C2274" t="str">
        <f>IF(SUM('A4'!S2305:X2305)=6,'Angaben KH-Standort'!$D$12,"")</f>
        <v/>
      </c>
      <c r="D2274" t="str">
        <f>IF(SUM('A4'!S2305:X2305)=6,'A1'!$F$14,"")</f>
        <v/>
      </c>
      <c r="E2274" t="str">
        <f>IF(SUM('A4'!S2305:X2305)=6,'A4'!C2305,"")</f>
        <v/>
      </c>
      <c r="F2274" t="str">
        <f>IF(SUM('A4'!S2305:X2305)=6,'A4'!D2305,"")</f>
        <v/>
      </c>
      <c r="G2274" t="str">
        <f>IF(SUM('A4'!S2305:X2305)=6,'A4'!E2305,"")</f>
        <v/>
      </c>
      <c r="H2274" t="str">
        <f>IF(SUM('A4'!S2305:X2305)=6,'A4'!F2305,"")</f>
        <v/>
      </c>
      <c r="I2274" t="str">
        <f>IF(SUM('A4'!S2305:X2305)=6,'A4'!G2305,"")</f>
        <v/>
      </c>
      <c r="J2274" s="308" t="str">
        <f>IF(SUM('A4'!S2305:X2305)=6,'A4'!H2305,"")</f>
        <v/>
      </c>
    </row>
    <row r="2275" spans="1:10" x14ac:dyDescent="0.25">
      <c r="A2275" t="str">
        <f>IF(SUM('A4'!S2306:X2306)=6,'Angaben KH-Standort'!$D$25,"")</f>
        <v/>
      </c>
      <c r="B2275" t="str">
        <f>IF(SUM('A4'!S2306:X2306)=6,'Angaben KH-Standort'!$D$26,"")</f>
        <v/>
      </c>
      <c r="C2275" t="str">
        <f>IF(SUM('A4'!S2306:X2306)=6,'Angaben KH-Standort'!$D$12,"")</f>
        <v/>
      </c>
      <c r="D2275" t="str">
        <f>IF(SUM('A4'!S2306:X2306)=6,'A1'!$F$14,"")</f>
        <v/>
      </c>
      <c r="E2275" t="str">
        <f>IF(SUM('A4'!S2306:X2306)=6,'A4'!C2306,"")</f>
        <v/>
      </c>
      <c r="F2275" t="str">
        <f>IF(SUM('A4'!S2306:X2306)=6,'A4'!D2306,"")</f>
        <v/>
      </c>
      <c r="G2275" t="str">
        <f>IF(SUM('A4'!S2306:X2306)=6,'A4'!E2306,"")</f>
        <v/>
      </c>
      <c r="H2275" t="str">
        <f>IF(SUM('A4'!S2306:X2306)=6,'A4'!F2306,"")</f>
        <v/>
      </c>
      <c r="I2275" t="str">
        <f>IF(SUM('A4'!S2306:X2306)=6,'A4'!G2306,"")</f>
        <v/>
      </c>
      <c r="J2275" s="308" t="str">
        <f>IF(SUM('A4'!S2306:X2306)=6,'A4'!H2306,"")</f>
        <v/>
      </c>
    </row>
    <row r="2276" spans="1:10" x14ac:dyDescent="0.25">
      <c r="A2276" t="str">
        <f>IF(SUM('A4'!S2307:X2307)=6,'Angaben KH-Standort'!$D$25,"")</f>
        <v/>
      </c>
      <c r="B2276" t="str">
        <f>IF(SUM('A4'!S2307:X2307)=6,'Angaben KH-Standort'!$D$26,"")</f>
        <v/>
      </c>
      <c r="C2276" t="str">
        <f>IF(SUM('A4'!S2307:X2307)=6,'Angaben KH-Standort'!$D$12,"")</f>
        <v/>
      </c>
      <c r="D2276" t="str">
        <f>IF(SUM('A4'!S2307:X2307)=6,'A1'!$F$14,"")</f>
        <v/>
      </c>
      <c r="E2276" t="str">
        <f>IF(SUM('A4'!S2307:X2307)=6,'A4'!C2307,"")</f>
        <v/>
      </c>
      <c r="F2276" t="str">
        <f>IF(SUM('A4'!S2307:X2307)=6,'A4'!D2307,"")</f>
        <v/>
      </c>
      <c r="G2276" t="str">
        <f>IF(SUM('A4'!S2307:X2307)=6,'A4'!E2307,"")</f>
        <v/>
      </c>
      <c r="H2276" t="str">
        <f>IF(SUM('A4'!S2307:X2307)=6,'A4'!F2307,"")</f>
        <v/>
      </c>
      <c r="I2276" t="str">
        <f>IF(SUM('A4'!S2307:X2307)=6,'A4'!G2307,"")</f>
        <v/>
      </c>
      <c r="J2276" s="308" t="str">
        <f>IF(SUM('A4'!S2307:X2307)=6,'A4'!H2307,"")</f>
        <v/>
      </c>
    </row>
    <row r="2277" spans="1:10" x14ac:dyDescent="0.25">
      <c r="A2277" t="str">
        <f>IF(SUM('A4'!S2308:X2308)=6,'Angaben KH-Standort'!$D$25,"")</f>
        <v/>
      </c>
      <c r="B2277" t="str">
        <f>IF(SUM('A4'!S2308:X2308)=6,'Angaben KH-Standort'!$D$26,"")</f>
        <v/>
      </c>
      <c r="C2277" t="str">
        <f>IF(SUM('A4'!S2308:X2308)=6,'Angaben KH-Standort'!$D$12,"")</f>
        <v/>
      </c>
      <c r="D2277" t="str">
        <f>IF(SUM('A4'!S2308:X2308)=6,'A1'!$F$14,"")</f>
        <v/>
      </c>
      <c r="E2277" t="str">
        <f>IF(SUM('A4'!S2308:X2308)=6,'A4'!C2308,"")</f>
        <v/>
      </c>
      <c r="F2277" t="str">
        <f>IF(SUM('A4'!S2308:X2308)=6,'A4'!D2308,"")</f>
        <v/>
      </c>
      <c r="G2277" t="str">
        <f>IF(SUM('A4'!S2308:X2308)=6,'A4'!E2308,"")</f>
        <v/>
      </c>
      <c r="H2277" t="str">
        <f>IF(SUM('A4'!S2308:X2308)=6,'A4'!F2308,"")</f>
        <v/>
      </c>
      <c r="I2277" t="str">
        <f>IF(SUM('A4'!S2308:X2308)=6,'A4'!G2308,"")</f>
        <v/>
      </c>
      <c r="J2277" s="308" t="str">
        <f>IF(SUM('A4'!S2308:X2308)=6,'A4'!H2308,"")</f>
        <v/>
      </c>
    </row>
    <row r="2278" spans="1:10" x14ac:dyDescent="0.25">
      <c r="A2278" t="str">
        <f>IF(SUM('A4'!S2309:X2309)=6,'Angaben KH-Standort'!$D$25,"")</f>
        <v/>
      </c>
      <c r="B2278" t="str">
        <f>IF(SUM('A4'!S2309:X2309)=6,'Angaben KH-Standort'!$D$26,"")</f>
        <v/>
      </c>
      <c r="C2278" t="str">
        <f>IF(SUM('A4'!S2309:X2309)=6,'Angaben KH-Standort'!$D$12,"")</f>
        <v/>
      </c>
      <c r="D2278" t="str">
        <f>IF(SUM('A4'!S2309:X2309)=6,'A1'!$F$14,"")</f>
        <v/>
      </c>
      <c r="E2278" t="str">
        <f>IF(SUM('A4'!S2309:X2309)=6,'A4'!C2309,"")</f>
        <v/>
      </c>
      <c r="F2278" t="str">
        <f>IF(SUM('A4'!S2309:X2309)=6,'A4'!D2309,"")</f>
        <v/>
      </c>
      <c r="G2278" t="str">
        <f>IF(SUM('A4'!S2309:X2309)=6,'A4'!E2309,"")</f>
        <v/>
      </c>
      <c r="H2278" t="str">
        <f>IF(SUM('A4'!S2309:X2309)=6,'A4'!F2309,"")</f>
        <v/>
      </c>
      <c r="I2278" t="str">
        <f>IF(SUM('A4'!S2309:X2309)=6,'A4'!G2309,"")</f>
        <v/>
      </c>
      <c r="J2278" s="308" t="str">
        <f>IF(SUM('A4'!S2309:X2309)=6,'A4'!H2309,"")</f>
        <v/>
      </c>
    </row>
    <row r="2279" spans="1:10" x14ac:dyDescent="0.25">
      <c r="A2279" t="str">
        <f>IF(SUM('A4'!S2310:X2310)=6,'Angaben KH-Standort'!$D$25,"")</f>
        <v/>
      </c>
      <c r="B2279" t="str">
        <f>IF(SUM('A4'!S2310:X2310)=6,'Angaben KH-Standort'!$D$26,"")</f>
        <v/>
      </c>
      <c r="C2279" t="str">
        <f>IF(SUM('A4'!S2310:X2310)=6,'Angaben KH-Standort'!$D$12,"")</f>
        <v/>
      </c>
      <c r="D2279" t="str">
        <f>IF(SUM('A4'!S2310:X2310)=6,'A1'!$F$14,"")</f>
        <v/>
      </c>
      <c r="E2279" t="str">
        <f>IF(SUM('A4'!S2310:X2310)=6,'A4'!C2310,"")</f>
        <v/>
      </c>
      <c r="F2279" t="str">
        <f>IF(SUM('A4'!S2310:X2310)=6,'A4'!D2310,"")</f>
        <v/>
      </c>
      <c r="G2279" t="str">
        <f>IF(SUM('A4'!S2310:X2310)=6,'A4'!E2310,"")</f>
        <v/>
      </c>
      <c r="H2279" t="str">
        <f>IF(SUM('A4'!S2310:X2310)=6,'A4'!F2310,"")</f>
        <v/>
      </c>
      <c r="I2279" t="str">
        <f>IF(SUM('A4'!S2310:X2310)=6,'A4'!G2310,"")</f>
        <v/>
      </c>
      <c r="J2279" s="308" t="str">
        <f>IF(SUM('A4'!S2310:X2310)=6,'A4'!H2310,"")</f>
        <v/>
      </c>
    </row>
    <row r="2280" spans="1:10" x14ac:dyDescent="0.25">
      <c r="A2280" t="str">
        <f>IF(SUM('A4'!S2311:X2311)=6,'Angaben KH-Standort'!$D$25,"")</f>
        <v/>
      </c>
      <c r="B2280" t="str">
        <f>IF(SUM('A4'!S2311:X2311)=6,'Angaben KH-Standort'!$D$26,"")</f>
        <v/>
      </c>
      <c r="C2280" t="str">
        <f>IF(SUM('A4'!S2311:X2311)=6,'Angaben KH-Standort'!$D$12,"")</f>
        <v/>
      </c>
      <c r="D2280" t="str">
        <f>IF(SUM('A4'!S2311:X2311)=6,'A1'!$F$14,"")</f>
        <v/>
      </c>
      <c r="E2280" t="str">
        <f>IF(SUM('A4'!S2311:X2311)=6,'A4'!C2311,"")</f>
        <v/>
      </c>
      <c r="F2280" t="str">
        <f>IF(SUM('A4'!S2311:X2311)=6,'A4'!D2311,"")</f>
        <v/>
      </c>
      <c r="G2280" t="str">
        <f>IF(SUM('A4'!S2311:X2311)=6,'A4'!E2311,"")</f>
        <v/>
      </c>
      <c r="H2280" t="str">
        <f>IF(SUM('A4'!S2311:X2311)=6,'A4'!F2311,"")</f>
        <v/>
      </c>
      <c r="I2280" t="str">
        <f>IF(SUM('A4'!S2311:X2311)=6,'A4'!G2311,"")</f>
        <v/>
      </c>
      <c r="J2280" s="308" t="str">
        <f>IF(SUM('A4'!S2311:X2311)=6,'A4'!H2311,"")</f>
        <v/>
      </c>
    </row>
    <row r="2281" spans="1:10" x14ac:dyDescent="0.25">
      <c r="A2281" t="str">
        <f>IF(SUM('A4'!S2312:X2312)=6,'Angaben KH-Standort'!$D$25,"")</f>
        <v/>
      </c>
      <c r="B2281" t="str">
        <f>IF(SUM('A4'!S2312:X2312)=6,'Angaben KH-Standort'!$D$26,"")</f>
        <v/>
      </c>
      <c r="C2281" t="str">
        <f>IF(SUM('A4'!S2312:X2312)=6,'Angaben KH-Standort'!$D$12,"")</f>
        <v/>
      </c>
      <c r="D2281" t="str">
        <f>IF(SUM('A4'!S2312:X2312)=6,'A1'!$F$14,"")</f>
        <v/>
      </c>
      <c r="E2281" t="str">
        <f>IF(SUM('A4'!S2312:X2312)=6,'A4'!C2312,"")</f>
        <v/>
      </c>
      <c r="F2281" t="str">
        <f>IF(SUM('A4'!S2312:X2312)=6,'A4'!D2312,"")</f>
        <v/>
      </c>
      <c r="G2281" t="str">
        <f>IF(SUM('A4'!S2312:X2312)=6,'A4'!E2312,"")</f>
        <v/>
      </c>
      <c r="H2281" t="str">
        <f>IF(SUM('A4'!S2312:X2312)=6,'A4'!F2312,"")</f>
        <v/>
      </c>
      <c r="I2281" t="str">
        <f>IF(SUM('A4'!S2312:X2312)=6,'A4'!G2312,"")</f>
        <v/>
      </c>
      <c r="J2281" s="308" t="str">
        <f>IF(SUM('A4'!S2312:X2312)=6,'A4'!H2312,"")</f>
        <v/>
      </c>
    </row>
    <row r="2282" spans="1:10" x14ac:dyDescent="0.25">
      <c r="A2282" t="str">
        <f>IF(SUM('A4'!S2313:X2313)=6,'Angaben KH-Standort'!$D$25,"")</f>
        <v/>
      </c>
      <c r="B2282" t="str">
        <f>IF(SUM('A4'!S2313:X2313)=6,'Angaben KH-Standort'!$D$26,"")</f>
        <v/>
      </c>
      <c r="C2282" t="str">
        <f>IF(SUM('A4'!S2313:X2313)=6,'Angaben KH-Standort'!$D$12,"")</f>
        <v/>
      </c>
      <c r="D2282" t="str">
        <f>IF(SUM('A4'!S2313:X2313)=6,'A1'!$F$14,"")</f>
        <v/>
      </c>
      <c r="E2282" t="str">
        <f>IF(SUM('A4'!S2313:X2313)=6,'A4'!C2313,"")</f>
        <v/>
      </c>
      <c r="F2282" t="str">
        <f>IF(SUM('A4'!S2313:X2313)=6,'A4'!D2313,"")</f>
        <v/>
      </c>
      <c r="G2282" t="str">
        <f>IF(SUM('A4'!S2313:X2313)=6,'A4'!E2313,"")</f>
        <v/>
      </c>
      <c r="H2282" t="str">
        <f>IF(SUM('A4'!S2313:X2313)=6,'A4'!F2313,"")</f>
        <v/>
      </c>
      <c r="I2282" t="str">
        <f>IF(SUM('A4'!S2313:X2313)=6,'A4'!G2313,"")</f>
        <v/>
      </c>
      <c r="J2282" s="308" t="str">
        <f>IF(SUM('A4'!S2313:X2313)=6,'A4'!H2313,"")</f>
        <v/>
      </c>
    </row>
    <row r="2283" spans="1:10" x14ac:dyDescent="0.25">
      <c r="A2283" t="str">
        <f>IF(SUM('A4'!S2314:X2314)=6,'Angaben KH-Standort'!$D$25,"")</f>
        <v/>
      </c>
      <c r="B2283" t="str">
        <f>IF(SUM('A4'!S2314:X2314)=6,'Angaben KH-Standort'!$D$26,"")</f>
        <v/>
      </c>
      <c r="C2283" t="str">
        <f>IF(SUM('A4'!S2314:X2314)=6,'Angaben KH-Standort'!$D$12,"")</f>
        <v/>
      </c>
      <c r="D2283" t="str">
        <f>IF(SUM('A4'!S2314:X2314)=6,'A1'!$F$14,"")</f>
        <v/>
      </c>
      <c r="E2283" t="str">
        <f>IF(SUM('A4'!S2314:X2314)=6,'A4'!C2314,"")</f>
        <v/>
      </c>
      <c r="F2283" t="str">
        <f>IF(SUM('A4'!S2314:X2314)=6,'A4'!D2314,"")</f>
        <v/>
      </c>
      <c r="G2283" t="str">
        <f>IF(SUM('A4'!S2314:X2314)=6,'A4'!E2314,"")</f>
        <v/>
      </c>
      <c r="H2283" t="str">
        <f>IF(SUM('A4'!S2314:X2314)=6,'A4'!F2314,"")</f>
        <v/>
      </c>
      <c r="I2283" t="str">
        <f>IF(SUM('A4'!S2314:X2314)=6,'A4'!G2314,"")</f>
        <v/>
      </c>
      <c r="J2283" s="308" t="str">
        <f>IF(SUM('A4'!S2314:X2314)=6,'A4'!H2314,"")</f>
        <v/>
      </c>
    </row>
    <row r="2284" spans="1:10" x14ac:dyDescent="0.25">
      <c r="A2284" t="str">
        <f>IF(SUM('A4'!S2315:X2315)=6,'Angaben KH-Standort'!$D$25,"")</f>
        <v/>
      </c>
      <c r="B2284" t="str">
        <f>IF(SUM('A4'!S2315:X2315)=6,'Angaben KH-Standort'!$D$26,"")</f>
        <v/>
      </c>
      <c r="C2284" t="str">
        <f>IF(SUM('A4'!S2315:X2315)=6,'Angaben KH-Standort'!$D$12,"")</f>
        <v/>
      </c>
      <c r="D2284" t="str">
        <f>IF(SUM('A4'!S2315:X2315)=6,'A1'!$F$14,"")</f>
        <v/>
      </c>
      <c r="E2284" t="str">
        <f>IF(SUM('A4'!S2315:X2315)=6,'A4'!C2315,"")</f>
        <v/>
      </c>
      <c r="F2284" t="str">
        <f>IF(SUM('A4'!S2315:X2315)=6,'A4'!D2315,"")</f>
        <v/>
      </c>
      <c r="G2284" t="str">
        <f>IF(SUM('A4'!S2315:X2315)=6,'A4'!E2315,"")</f>
        <v/>
      </c>
      <c r="H2284" t="str">
        <f>IF(SUM('A4'!S2315:X2315)=6,'A4'!F2315,"")</f>
        <v/>
      </c>
      <c r="I2284" t="str">
        <f>IF(SUM('A4'!S2315:X2315)=6,'A4'!G2315,"")</f>
        <v/>
      </c>
      <c r="J2284" s="308" t="str">
        <f>IF(SUM('A4'!S2315:X2315)=6,'A4'!H2315,"")</f>
        <v/>
      </c>
    </row>
    <row r="2285" spans="1:10" x14ac:dyDescent="0.25">
      <c r="A2285" t="str">
        <f>IF(SUM('A4'!S2316:X2316)=6,'Angaben KH-Standort'!$D$25,"")</f>
        <v/>
      </c>
      <c r="B2285" t="str">
        <f>IF(SUM('A4'!S2316:X2316)=6,'Angaben KH-Standort'!$D$26,"")</f>
        <v/>
      </c>
      <c r="C2285" t="str">
        <f>IF(SUM('A4'!S2316:X2316)=6,'Angaben KH-Standort'!$D$12,"")</f>
        <v/>
      </c>
      <c r="D2285" t="str">
        <f>IF(SUM('A4'!S2316:X2316)=6,'A1'!$F$14,"")</f>
        <v/>
      </c>
      <c r="E2285" t="str">
        <f>IF(SUM('A4'!S2316:X2316)=6,'A4'!C2316,"")</f>
        <v/>
      </c>
      <c r="F2285" t="str">
        <f>IF(SUM('A4'!S2316:X2316)=6,'A4'!D2316,"")</f>
        <v/>
      </c>
      <c r="G2285" t="str">
        <f>IF(SUM('A4'!S2316:X2316)=6,'A4'!E2316,"")</f>
        <v/>
      </c>
      <c r="H2285" t="str">
        <f>IF(SUM('A4'!S2316:X2316)=6,'A4'!F2316,"")</f>
        <v/>
      </c>
      <c r="I2285" t="str">
        <f>IF(SUM('A4'!S2316:X2316)=6,'A4'!G2316,"")</f>
        <v/>
      </c>
      <c r="J2285" s="308" t="str">
        <f>IF(SUM('A4'!S2316:X2316)=6,'A4'!H2316,"")</f>
        <v/>
      </c>
    </row>
    <row r="2286" spans="1:10" x14ac:dyDescent="0.25">
      <c r="A2286" t="str">
        <f>IF(SUM('A4'!S2317:X2317)=6,'Angaben KH-Standort'!$D$25,"")</f>
        <v/>
      </c>
      <c r="B2286" t="str">
        <f>IF(SUM('A4'!S2317:X2317)=6,'Angaben KH-Standort'!$D$26,"")</f>
        <v/>
      </c>
      <c r="C2286" t="str">
        <f>IF(SUM('A4'!S2317:X2317)=6,'Angaben KH-Standort'!$D$12,"")</f>
        <v/>
      </c>
      <c r="D2286" t="str">
        <f>IF(SUM('A4'!S2317:X2317)=6,'A1'!$F$14,"")</f>
        <v/>
      </c>
      <c r="E2286" t="str">
        <f>IF(SUM('A4'!S2317:X2317)=6,'A4'!C2317,"")</f>
        <v/>
      </c>
      <c r="F2286" t="str">
        <f>IF(SUM('A4'!S2317:X2317)=6,'A4'!D2317,"")</f>
        <v/>
      </c>
      <c r="G2286" t="str">
        <f>IF(SUM('A4'!S2317:X2317)=6,'A4'!E2317,"")</f>
        <v/>
      </c>
      <c r="H2286" t="str">
        <f>IF(SUM('A4'!S2317:X2317)=6,'A4'!F2317,"")</f>
        <v/>
      </c>
      <c r="I2286" t="str">
        <f>IF(SUM('A4'!S2317:X2317)=6,'A4'!G2317,"")</f>
        <v/>
      </c>
      <c r="J2286" s="308" t="str">
        <f>IF(SUM('A4'!S2317:X2317)=6,'A4'!H2317,"")</f>
        <v/>
      </c>
    </row>
    <row r="2287" spans="1:10" x14ac:dyDescent="0.25">
      <c r="A2287" t="str">
        <f>IF(SUM('A4'!S2318:X2318)=6,'Angaben KH-Standort'!$D$25,"")</f>
        <v/>
      </c>
      <c r="B2287" t="str">
        <f>IF(SUM('A4'!S2318:X2318)=6,'Angaben KH-Standort'!$D$26,"")</f>
        <v/>
      </c>
      <c r="C2287" t="str">
        <f>IF(SUM('A4'!S2318:X2318)=6,'Angaben KH-Standort'!$D$12,"")</f>
        <v/>
      </c>
      <c r="D2287" t="str">
        <f>IF(SUM('A4'!S2318:X2318)=6,'A1'!$F$14,"")</f>
        <v/>
      </c>
      <c r="E2287" t="str">
        <f>IF(SUM('A4'!S2318:X2318)=6,'A4'!C2318,"")</f>
        <v/>
      </c>
      <c r="F2287" t="str">
        <f>IF(SUM('A4'!S2318:X2318)=6,'A4'!D2318,"")</f>
        <v/>
      </c>
      <c r="G2287" t="str">
        <f>IF(SUM('A4'!S2318:X2318)=6,'A4'!E2318,"")</f>
        <v/>
      </c>
      <c r="H2287" t="str">
        <f>IF(SUM('A4'!S2318:X2318)=6,'A4'!F2318,"")</f>
        <v/>
      </c>
      <c r="I2287" t="str">
        <f>IF(SUM('A4'!S2318:X2318)=6,'A4'!G2318,"")</f>
        <v/>
      </c>
      <c r="J2287" s="308" t="str">
        <f>IF(SUM('A4'!S2318:X2318)=6,'A4'!H2318,"")</f>
        <v/>
      </c>
    </row>
    <row r="2288" spans="1:10" x14ac:dyDescent="0.25">
      <c r="A2288" t="str">
        <f>IF(SUM('A4'!S2319:X2319)=6,'Angaben KH-Standort'!$D$25,"")</f>
        <v/>
      </c>
      <c r="B2288" t="str">
        <f>IF(SUM('A4'!S2319:X2319)=6,'Angaben KH-Standort'!$D$26,"")</f>
        <v/>
      </c>
      <c r="C2288" t="str">
        <f>IF(SUM('A4'!S2319:X2319)=6,'Angaben KH-Standort'!$D$12,"")</f>
        <v/>
      </c>
      <c r="D2288" t="str">
        <f>IF(SUM('A4'!S2319:X2319)=6,'A1'!$F$14,"")</f>
        <v/>
      </c>
      <c r="E2288" t="str">
        <f>IF(SUM('A4'!S2319:X2319)=6,'A4'!C2319,"")</f>
        <v/>
      </c>
      <c r="F2288" t="str">
        <f>IF(SUM('A4'!S2319:X2319)=6,'A4'!D2319,"")</f>
        <v/>
      </c>
      <c r="G2288" t="str">
        <f>IF(SUM('A4'!S2319:X2319)=6,'A4'!E2319,"")</f>
        <v/>
      </c>
      <c r="H2288" t="str">
        <f>IF(SUM('A4'!S2319:X2319)=6,'A4'!F2319,"")</f>
        <v/>
      </c>
      <c r="I2288" t="str">
        <f>IF(SUM('A4'!S2319:X2319)=6,'A4'!G2319,"")</f>
        <v/>
      </c>
      <c r="J2288" s="308" t="str">
        <f>IF(SUM('A4'!S2319:X2319)=6,'A4'!H2319,"")</f>
        <v/>
      </c>
    </row>
    <row r="2289" spans="1:10" x14ac:dyDescent="0.25">
      <c r="A2289" t="str">
        <f>IF(SUM('A4'!S2320:X2320)=6,'Angaben KH-Standort'!$D$25,"")</f>
        <v/>
      </c>
      <c r="B2289" t="str">
        <f>IF(SUM('A4'!S2320:X2320)=6,'Angaben KH-Standort'!$D$26,"")</f>
        <v/>
      </c>
      <c r="C2289" t="str">
        <f>IF(SUM('A4'!S2320:X2320)=6,'Angaben KH-Standort'!$D$12,"")</f>
        <v/>
      </c>
      <c r="D2289" t="str">
        <f>IF(SUM('A4'!S2320:X2320)=6,'A1'!$F$14,"")</f>
        <v/>
      </c>
      <c r="E2289" t="str">
        <f>IF(SUM('A4'!S2320:X2320)=6,'A4'!C2320,"")</f>
        <v/>
      </c>
      <c r="F2289" t="str">
        <f>IF(SUM('A4'!S2320:X2320)=6,'A4'!D2320,"")</f>
        <v/>
      </c>
      <c r="G2289" t="str">
        <f>IF(SUM('A4'!S2320:X2320)=6,'A4'!E2320,"")</f>
        <v/>
      </c>
      <c r="H2289" t="str">
        <f>IF(SUM('A4'!S2320:X2320)=6,'A4'!F2320,"")</f>
        <v/>
      </c>
      <c r="I2289" t="str">
        <f>IF(SUM('A4'!S2320:X2320)=6,'A4'!G2320,"")</f>
        <v/>
      </c>
      <c r="J2289" s="308" t="str">
        <f>IF(SUM('A4'!S2320:X2320)=6,'A4'!H2320,"")</f>
        <v/>
      </c>
    </row>
    <row r="2290" spans="1:10" x14ac:dyDescent="0.25">
      <c r="A2290" t="str">
        <f>IF(SUM('A4'!S2321:X2321)=6,'Angaben KH-Standort'!$D$25,"")</f>
        <v/>
      </c>
      <c r="B2290" t="str">
        <f>IF(SUM('A4'!S2321:X2321)=6,'Angaben KH-Standort'!$D$26,"")</f>
        <v/>
      </c>
      <c r="C2290" t="str">
        <f>IF(SUM('A4'!S2321:X2321)=6,'Angaben KH-Standort'!$D$12,"")</f>
        <v/>
      </c>
      <c r="D2290" t="str">
        <f>IF(SUM('A4'!S2321:X2321)=6,'A1'!$F$14,"")</f>
        <v/>
      </c>
      <c r="E2290" t="str">
        <f>IF(SUM('A4'!S2321:X2321)=6,'A4'!C2321,"")</f>
        <v/>
      </c>
      <c r="F2290" t="str">
        <f>IF(SUM('A4'!S2321:X2321)=6,'A4'!D2321,"")</f>
        <v/>
      </c>
      <c r="G2290" t="str">
        <f>IF(SUM('A4'!S2321:X2321)=6,'A4'!E2321,"")</f>
        <v/>
      </c>
      <c r="H2290" t="str">
        <f>IF(SUM('A4'!S2321:X2321)=6,'A4'!F2321,"")</f>
        <v/>
      </c>
      <c r="I2290" t="str">
        <f>IF(SUM('A4'!S2321:X2321)=6,'A4'!G2321,"")</f>
        <v/>
      </c>
      <c r="J2290" s="308" t="str">
        <f>IF(SUM('A4'!S2321:X2321)=6,'A4'!H2321,"")</f>
        <v/>
      </c>
    </row>
    <row r="2291" spans="1:10" x14ac:dyDescent="0.25">
      <c r="A2291" t="str">
        <f>IF(SUM('A4'!S2322:X2322)=6,'Angaben KH-Standort'!$D$25,"")</f>
        <v/>
      </c>
      <c r="B2291" t="str">
        <f>IF(SUM('A4'!S2322:X2322)=6,'Angaben KH-Standort'!$D$26,"")</f>
        <v/>
      </c>
      <c r="C2291" t="str">
        <f>IF(SUM('A4'!S2322:X2322)=6,'Angaben KH-Standort'!$D$12,"")</f>
        <v/>
      </c>
      <c r="D2291" t="str">
        <f>IF(SUM('A4'!S2322:X2322)=6,'A1'!$F$14,"")</f>
        <v/>
      </c>
      <c r="E2291" t="str">
        <f>IF(SUM('A4'!S2322:X2322)=6,'A4'!C2322,"")</f>
        <v/>
      </c>
      <c r="F2291" t="str">
        <f>IF(SUM('A4'!S2322:X2322)=6,'A4'!D2322,"")</f>
        <v/>
      </c>
      <c r="G2291" t="str">
        <f>IF(SUM('A4'!S2322:X2322)=6,'A4'!E2322,"")</f>
        <v/>
      </c>
      <c r="H2291" t="str">
        <f>IF(SUM('A4'!S2322:X2322)=6,'A4'!F2322,"")</f>
        <v/>
      </c>
      <c r="I2291" t="str">
        <f>IF(SUM('A4'!S2322:X2322)=6,'A4'!G2322,"")</f>
        <v/>
      </c>
      <c r="J2291" s="308" t="str">
        <f>IF(SUM('A4'!S2322:X2322)=6,'A4'!H2322,"")</f>
        <v/>
      </c>
    </row>
    <row r="2292" spans="1:10" x14ac:dyDescent="0.25">
      <c r="A2292" t="str">
        <f>IF(SUM('A4'!S2323:X2323)=6,'Angaben KH-Standort'!$D$25,"")</f>
        <v/>
      </c>
      <c r="B2292" t="str">
        <f>IF(SUM('A4'!S2323:X2323)=6,'Angaben KH-Standort'!$D$26,"")</f>
        <v/>
      </c>
      <c r="C2292" t="str">
        <f>IF(SUM('A4'!S2323:X2323)=6,'Angaben KH-Standort'!$D$12,"")</f>
        <v/>
      </c>
      <c r="D2292" t="str">
        <f>IF(SUM('A4'!S2323:X2323)=6,'A1'!$F$14,"")</f>
        <v/>
      </c>
      <c r="E2292" t="str">
        <f>IF(SUM('A4'!S2323:X2323)=6,'A4'!C2323,"")</f>
        <v/>
      </c>
      <c r="F2292" t="str">
        <f>IF(SUM('A4'!S2323:X2323)=6,'A4'!D2323,"")</f>
        <v/>
      </c>
      <c r="G2292" t="str">
        <f>IF(SUM('A4'!S2323:X2323)=6,'A4'!E2323,"")</f>
        <v/>
      </c>
      <c r="H2292" t="str">
        <f>IF(SUM('A4'!S2323:X2323)=6,'A4'!F2323,"")</f>
        <v/>
      </c>
      <c r="I2292" t="str">
        <f>IF(SUM('A4'!S2323:X2323)=6,'A4'!G2323,"")</f>
        <v/>
      </c>
      <c r="J2292" s="308" t="str">
        <f>IF(SUM('A4'!S2323:X2323)=6,'A4'!H2323,"")</f>
        <v/>
      </c>
    </row>
    <row r="2293" spans="1:10" x14ac:dyDescent="0.25">
      <c r="A2293" t="str">
        <f>IF(SUM('A4'!S2324:X2324)=6,'Angaben KH-Standort'!$D$25,"")</f>
        <v/>
      </c>
      <c r="B2293" t="str">
        <f>IF(SUM('A4'!S2324:X2324)=6,'Angaben KH-Standort'!$D$26,"")</f>
        <v/>
      </c>
      <c r="C2293" t="str">
        <f>IF(SUM('A4'!S2324:X2324)=6,'Angaben KH-Standort'!$D$12,"")</f>
        <v/>
      </c>
      <c r="D2293" t="str">
        <f>IF(SUM('A4'!S2324:X2324)=6,'A1'!$F$14,"")</f>
        <v/>
      </c>
      <c r="E2293" t="str">
        <f>IF(SUM('A4'!S2324:X2324)=6,'A4'!C2324,"")</f>
        <v/>
      </c>
      <c r="F2293" t="str">
        <f>IF(SUM('A4'!S2324:X2324)=6,'A4'!D2324,"")</f>
        <v/>
      </c>
      <c r="G2293" t="str">
        <f>IF(SUM('A4'!S2324:X2324)=6,'A4'!E2324,"")</f>
        <v/>
      </c>
      <c r="H2293" t="str">
        <f>IF(SUM('A4'!S2324:X2324)=6,'A4'!F2324,"")</f>
        <v/>
      </c>
      <c r="I2293" t="str">
        <f>IF(SUM('A4'!S2324:X2324)=6,'A4'!G2324,"")</f>
        <v/>
      </c>
      <c r="J2293" s="308" t="str">
        <f>IF(SUM('A4'!S2324:X2324)=6,'A4'!H2324,"")</f>
        <v/>
      </c>
    </row>
    <row r="2294" spans="1:10" x14ac:dyDescent="0.25">
      <c r="A2294" t="str">
        <f>IF(SUM('A4'!S2325:X2325)=6,'Angaben KH-Standort'!$D$25,"")</f>
        <v/>
      </c>
      <c r="B2294" t="str">
        <f>IF(SUM('A4'!S2325:X2325)=6,'Angaben KH-Standort'!$D$26,"")</f>
        <v/>
      </c>
      <c r="C2294" t="str">
        <f>IF(SUM('A4'!S2325:X2325)=6,'Angaben KH-Standort'!$D$12,"")</f>
        <v/>
      </c>
      <c r="D2294" t="str">
        <f>IF(SUM('A4'!S2325:X2325)=6,'A1'!$F$14,"")</f>
        <v/>
      </c>
      <c r="E2294" t="str">
        <f>IF(SUM('A4'!S2325:X2325)=6,'A4'!C2325,"")</f>
        <v/>
      </c>
      <c r="F2294" t="str">
        <f>IF(SUM('A4'!S2325:X2325)=6,'A4'!D2325,"")</f>
        <v/>
      </c>
      <c r="G2294" t="str">
        <f>IF(SUM('A4'!S2325:X2325)=6,'A4'!E2325,"")</f>
        <v/>
      </c>
      <c r="H2294" t="str">
        <f>IF(SUM('A4'!S2325:X2325)=6,'A4'!F2325,"")</f>
        <v/>
      </c>
      <c r="I2294" t="str">
        <f>IF(SUM('A4'!S2325:X2325)=6,'A4'!G2325,"")</f>
        <v/>
      </c>
      <c r="J2294" s="308" t="str">
        <f>IF(SUM('A4'!S2325:X2325)=6,'A4'!H2325,"")</f>
        <v/>
      </c>
    </row>
    <row r="2295" spans="1:10" x14ac:dyDescent="0.25">
      <c r="A2295" t="str">
        <f>IF(SUM('A4'!S2326:X2326)=6,'Angaben KH-Standort'!$D$25,"")</f>
        <v/>
      </c>
      <c r="B2295" t="str">
        <f>IF(SUM('A4'!S2326:X2326)=6,'Angaben KH-Standort'!$D$26,"")</f>
        <v/>
      </c>
      <c r="C2295" t="str">
        <f>IF(SUM('A4'!S2326:X2326)=6,'Angaben KH-Standort'!$D$12,"")</f>
        <v/>
      </c>
      <c r="D2295" t="str">
        <f>IF(SUM('A4'!S2326:X2326)=6,'A1'!$F$14,"")</f>
        <v/>
      </c>
      <c r="E2295" t="str">
        <f>IF(SUM('A4'!S2326:X2326)=6,'A4'!C2326,"")</f>
        <v/>
      </c>
      <c r="F2295" t="str">
        <f>IF(SUM('A4'!S2326:X2326)=6,'A4'!D2326,"")</f>
        <v/>
      </c>
      <c r="G2295" t="str">
        <f>IF(SUM('A4'!S2326:X2326)=6,'A4'!E2326,"")</f>
        <v/>
      </c>
      <c r="H2295" t="str">
        <f>IF(SUM('A4'!S2326:X2326)=6,'A4'!F2326,"")</f>
        <v/>
      </c>
      <c r="I2295" t="str">
        <f>IF(SUM('A4'!S2326:X2326)=6,'A4'!G2326,"")</f>
        <v/>
      </c>
      <c r="J2295" s="308" t="str">
        <f>IF(SUM('A4'!S2326:X2326)=6,'A4'!H2326,"")</f>
        <v/>
      </c>
    </row>
    <row r="2296" spans="1:10" x14ac:dyDescent="0.25">
      <c r="A2296" t="str">
        <f>IF(SUM('A4'!S2327:X2327)=6,'Angaben KH-Standort'!$D$25,"")</f>
        <v/>
      </c>
      <c r="B2296" t="str">
        <f>IF(SUM('A4'!S2327:X2327)=6,'Angaben KH-Standort'!$D$26,"")</f>
        <v/>
      </c>
      <c r="C2296" t="str">
        <f>IF(SUM('A4'!S2327:X2327)=6,'Angaben KH-Standort'!$D$12,"")</f>
        <v/>
      </c>
      <c r="D2296" t="str">
        <f>IF(SUM('A4'!S2327:X2327)=6,'A1'!$F$14,"")</f>
        <v/>
      </c>
      <c r="E2296" t="str">
        <f>IF(SUM('A4'!S2327:X2327)=6,'A4'!C2327,"")</f>
        <v/>
      </c>
      <c r="F2296" t="str">
        <f>IF(SUM('A4'!S2327:X2327)=6,'A4'!D2327,"")</f>
        <v/>
      </c>
      <c r="G2296" t="str">
        <f>IF(SUM('A4'!S2327:X2327)=6,'A4'!E2327,"")</f>
        <v/>
      </c>
      <c r="H2296" t="str">
        <f>IF(SUM('A4'!S2327:X2327)=6,'A4'!F2327,"")</f>
        <v/>
      </c>
      <c r="I2296" t="str">
        <f>IF(SUM('A4'!S2327:X2327)=6,'A4'!G2327,"")</f>
        <v/>
      </c>
      <c r="J2296" s="308" t="str">
        <f>IF(SUM('A4'!S2327:X2327)=6,'A4'!H2327,"")</f>
        <v/>
      </c>
    </row>
    <row r="2297" spans="1:10" x14ac:dyDescent="0.25">
      <c r="A2297" t="str">
        <f>IF(SUM('A4'!S2328:X2328)=6,'Angaben KH-Standort'!$D$25,"")</f>
        <v/>
      </c>
      <c r="B2297" t="str">
        <f>IF(SUM('A4'!S2328:X2328)=6,'Angaben KH-Standort'!$D$26,"")</f>
        <v/>
      </c>
      <c r="C2297" t="str">
        <f>IF(SUM('A4'!S2328:X2328)=6,'Angaben KH-Standort'!$D$12,"")</f>
        <v/>
      </c>
      <c r="D2297" t="str">
        <f>IF(SUM('A4'!S2328:X2328)=6,'A1'!$F$14,"")</f>
        <v/>
      </c>
      <c r="E2297" t="str">
        <f>IF(SUM('A4'!S2328:X2328)=6,'A4'!C2328,"")</f>
        <v/>
      </c>
      <c r="F2297" t="str">
        <f>IF(SUM('A4'!S2328:X2328)=6,'A4'!D2328,"")</f>
        <v/>
      </c>
      <c r="G2297" t="str">
        <f>IF(SUM('A4'!S2328:X2328)=6,'A4'!E2328,"")</f>
        <v/>
      </c>
      <c r="H2297" t="str">
        <f>IF(SUM('A4'!S2328:X2328)=6,'A4'!F2328,"")</f>
        <v/>
      </c>
      <c r="I2297" t="str">
        <f>IF(SUM('A4'!S2328:X2328)=6,'A4'!G2328,"")</f>
        <v/>
      </c>
      <c r="J2297" s="308" t="str">
        <f>IF(SUM('A4'!S2328:X2328)=6,'A4'!H2328,"")</f>
        <v/>
      </c>
    </row>
    <row r="2298" spans="1:10" x14ac:dyDescent="0.25">
      <c r="A2298" t="str">
        <f>IF(SUM('A4'!S2329:X2329)=6,'Angaben KH-Standort'!$D$25,"")</f>
        <v/>
      </c>
      <c r="B2298" t="str">
        <f>IF(SUM('A4'!S2329:X2329)=6,'Angaben KH-Standort'!$D$26,"")</f>
        <v/>
      </c>
      <c r="C2298" t="str">
        <f>IF(SUM('A4'!S2329:X2329)=6,'Angaben KH-Standort'!$D$12,"")</f>
        <v/>
      </c>
      <c r="D2298" t="str">
        <f>IF(SUM('A4'!S2329:X2329)=6,'A1'!$F$14,"")</f>
        <v/>
      </c>
      <c r="E2298" t="str">
        <f>IF(SUM('A4'!S2329:X2329)=6,'A4'!C2329,"")</f>
        <v/>
      </c>
      <c r="F2298" t="str">
        <f>IF(SUM('A4'!S2329:X2329)=6,'A4'!D2329,"")</f>
        <v/>
      </c>
      <c r="G2298" t="str">
        <f>IF(SUM('A4'!S2329:X2329)=6,'A4'!E2329,"")</f>
        <v/>
      </c>
      <c r="H2298" t="str">
        <f>IF(SUM('A4'!S2329:X2329)=6,'A4'!F2329,"")</f>
        <v/>
      </c>
      <c r="I2298" t="str">
        <f>IF(SUM('A4'!S2329:X2329)=6,'A4'!G2329,"")</f>
        <v/>
      </c>
      <c r="J2298" s="308" t="str">
        <f>IF(SUM('A4'!S2329:X2329)=6,'A4'!H2329,"")</f>
        <v/>
      </c>
    </row>
    <row r="2299" spans="1:10" x14ac:dyDescent="0.25">
      <c r="A2299" t="str">
        <f>IF(SUM('A4'!S2330:X2330)=6,'Angaben KH-Standort'!$D$25,"")</f>
        <v/>
      </c>
      <c r="B2299" t="str">
        <f>IF(SUM('A4'!S2330:X2330)=6,'Angaben KH-Standort'!$D$26,"")</f>
        <v/>
      </c>
      <c r="C2299" t="str">
        <f>IF(SUM('A4'!S2330:X2330)=6,'Angaben KH-Standort'!$D$12,"")</f>
        <v/>
      </c>
      <c r="D2299" t="str">
        <f>IF(SUM('A4'!S2330:X2330)=6,'A1'!$F$14,"")</f>
        <v/>
      </c>
      <c r="E2299" t="str">
        <f>IF(SUM('A4'!S2330:X2330)=6,'A4'!C2330,"")</f>
        <v/>
      </c>
      <c r="F2299" t="str">
        <f>IF(SUM('A4'!S2330:X2330)=6,'A4'!D2330,"")</f>
        <v/>
      </c>
      <c r="G2299" t="str">
        <f>IF(SUM('A4'!S2330:X2330)=6,'A4'!E2330,"")</f>
        <v/>
      </c>
      <c r="H2299" t="str">
        <f>IF(SUM('A4'!S2330:X2330)=6,'A4'!F2330,"")</f>
        <v/>
      </c>
      <c r="I2299" t="str">
        <f>IF(SUM('A4'!S2330:X2330)=6,'A4'!G2330,"")</f>
        <v/>
      </c>
      <c r="J2299" s="308" t="str">
        <f>IF(SUM('A4'!S2330:X2330)=6,'A4'!H2330,"")</f>
        <v/>
      </c>
    </row>
    <row r="2300" spans="1:10" x14ac:dyDescent="0.25">
      <c r="A2300" t="str">
        <f>IF(SUM('A4'!S2331:X2331)=6,'Angaben KH-Standort'!$D$25,"")</f>
        <v/>
      </c>
      <c r="B2300" t="str">
        <f>IF(SUM('A4'!S2331:X2331)=6,'Angaben KH-Standort'!$D$26,"")</f>
        <v/>
      </c>
      <c r="C2300" t="str">
        <f>IF(SUM('A4'!S2331:X2331)=6,'Angaben KH-Standort'!$D$12,"")</f>
        <v/>
      </c>
      <c r="D2300" t="str">
        <f>IF(SUM('A4'!S2331:X2331)=6,'A1'!$F$14,"")</f>
        <v/>
      </c>
      <c r="E2300" t="str">
        <f>IF(SUM('A4'!S2331:X2331)=6,'A4'!C2331,"")</f>
        <v/>
      </c>
      <c r="F2300" t="str">
        <f>IF(SUM('A4'!S2331:X2331)=6,'A4'!D2331,"")</f>
        <v/>
      </c>
      <c r="G2300" t="str">
        <f>IF(SUM('A4'!S2331:X2331)=6,'A4'!E2331,"")</f>
        <v/>
      </c>
      <c r="H2300" t="str">
        <f>IF(SUM('A4'!S2331:X2331)=6,'A4'!F2331,"")</f>
        <v/>
      </c>
      <c r="I2300" t="str">
        <f>IF(SUM('A4'!S2331:X2331)=6,'A4'!G2331,"")</f>
        <v/>
      </c>
      <c r="J2300" s="308" t="str">
        <f>IF(SUM('A4'!S2331:X2331)=6,'A4'!H2331,"")</f>
        <v/>
      </c>
    </row>
    <row r="2301" spans="1:10" x14ac:dyDescent="0.25">
      <c r="A2301" t="str">
        <f>IF(SUM('A4'!S2332:X2332)=6,'Angaben KH-Standort'!$D$25,"")</f>
        <v/>
      </c>
      <c r="B2301" t="str">
        <f>IF(SUM('A4'!S2332:X2332)=6,'Angaben KH-Standort'!$D$26,"")</f>
        <v/>
      </c>
      <c r="C2301" t="str">
        <f>IF(SUM('A4'!S2332:X2332)=6,'Angaben KH-Standort'!$D$12,"")</f>
        <v/>
      </c>
      <c r="D2301" t="str">
        <f>IF(SUM('A4'!S2332:X2332)=6,'A1'!$F$14,"")</f>
        <v/>
      </c>
      <c r="E2301" t="str">
        <f>IF(SUM('A4'!S2332:X2332)=6,'A4'!C2332,"")</f>
        <v/>
      </c>
      <c r="F2301" t="str">
        <f>IF(SUM('A4'!S2332:X2332)=6,'A4'!D2332,"")</f>
        <v/>
      </c>
      <c r="G2301" t="str">
        <f>IF(SUM('A4'!S2332:X2332)=6,'A4'!E2332,"")</f>
        <v/>
      </c>
      <c r="H2301" t="str">
        <f>IF(SUM('A4'!S2332:X2332)=6,'A4'!F2332,"")</f>
        <v/>
      </c>
      <c r="I2301" t="str">
        <f>IF(SUM('A4'!S2332:X2332)=6,'A4'!G2332,"")</f>
        <v/>
      </c>
      <c r="J2301" s="308" t="str">
        <f>IF(SUM('A4'!S2332:X2332)=6,'A4'!H2332,"")</f>
        <v/>
      </c>
    </row>
    <row r="2302" spans="1:10" x14ac:dyDescent="0.25">
      <c r="A2302" t="str">
        <f>IF(SUM('A4'!S2333:X2333)=6,'Angaben KH-Standort'!$D$25,"")</f>
        <v/>
      </c>
      <c r="B2302" t="str">
        <f>IF(SUM('A4'!S2333:X2333)=6,'Angaben KH-Standort'!$D$26,"")</f>
        <v/>
      </c>
      <c r="C2302" t="str">
        <f>IF(SUM('A4'!S2333:X2333)=6,'Angaben KH-Standort'!$D$12,"")</f>
        <v/>
      </c>
      <c r="D2302" t="str">
        <f>IF(SUM('A4'!S2333:X2333)=6,'A1'!$F$14,"")</f>
        <v/>
      </c>
      <c r="E2302" t="str">
        <f>IF(SUM('A4'!S2333:X2333)=6,'A4'!C2333,"")</f>
        <v/>
      </c>
      <c r="F2302" t="str">
        <f>IF(SUM('A4'!S2333:X2333)=6,'A4'!D2333,"")</f>
        <v/>
      </c>
      <c r="G2302" t="str">
        <f>IF(SUM('A4'!S2333:X2333)=6,'A4'!E2333,"")</f>
        <v/>
      </c>
      <c r="H2302" t="str">
        <f>IF(SUM('A4'!S2333:X2333)=6,'A4'!F2333,"")</f>
        <v/>
      </c>
      <c r="I2302" t="str">
        <f>IF(SUM('A4'!S2333:X2333)=6,'A4'!G2333,"")</f>
        <v/>
      </c>
      <c r="J2302" s="308" t="str">
        <f>IF(SUM('A4'!S2333:X2333)=6,'A4'!H2333,"")</f>
        <v/>
      </c>
    </row>
    <row r="2303" spans="1:10" x14ac:dyDescent="0.25">
      <c r="A2303" t="str">
        <f>IF(SUM('A4'!S2334:X2334)=6,'Angaben KH-Standort'!$D$25,"")</f>
        <v/>
      </c>
      <c r="B2303" t="str">
        <f>IF(SUM('A4'!S2334:X2334)=6,'Angaben KH-Standort'!$D$26,"")</f>
        <v/>
      </c>
      <c r="C2303" t="str">
        <f>IF(SUM('A4'!S2334:X2334)=6,'Angaben KH-Standort'!$D$12,"")</f>
        <v/>
      </c>
      <c r="D2303" t="str">
        <f>IF(SUM('A4'!S2334:X2334)=6,'A1'!$F$14,"")</f>
        <v/>
      </c>
      <c r="E2303" t="str">
        <f>IF(SUM('A4'!S2334:X2334)=6,'A4'!C2334,"")</f>
        <v/>
      </c>
      <c r="F2303" t="str">
        <f>IF(SUM('A4'!S2334:X2334)=6,'A4'!D2334,"")</f>
        <v/>
      </c>
      <c r="G2303" t="str">
        <f>IF(SUM('A4'!S2334:X2334)=6,'A4'!E2334,"")</f>
        <v/>
      </c>
      <c r="H2303" t="str">
        <f>IF(SUM('A4'!S2334:X2334)=6,'A4'!F2334,"")</f>
        <v/>
      </c>
      <c r="I2303" t="str">
        <f>IF(SUM('A4'!S2334:X2334)=6,'A4'!G2334,"")</f>
        <v/>
      </c>
      <c r="J2303" s="308" t="str">
        <f>IF(SUM('A4'!S2334:X2334)=6,'A4'!H2334,"")</f>
        <v/>
      </c>
    </row>
    <row r="2304" spans="1:10" x14ac:dyDescent="0.25">
      <c r="A2304" t="str">
        <f>IF(SUM('A4'!S2335:X2335)=6,'Angaben KH-Standort'!$D$25,"")</f>
        <v/>
      </c>
      <c r="B2304" t="str">
        <f>IF(SUM('A4'!S2335:X2335)=6,'Angaben KH-Standort'!$D$26,"")</f>
        <v/>
      </c>
      <c r="C2304" t="str">
        <f>IF(SUM('A4'!S2335:X2335)=6,'Angaben KH-Standort'!$D$12,"")</f>
        <v/>
      </c>
      <c r="D2304" t="str">
        <f>IF(SUM('A4'!S2335:X2335)=6,'A1'!$F$14,"")</f>
        <v/>
      </c>
      <c r="E2304" t="str">
        <f>IF(SUM('A4'!S2335:X2335)=6,'A4'!C2335,"")</f>
        <v/>
      </c>
      <c r="F2304" t="str">
        <f>IF(SUM('A4'!S2335:X2335)=6,'A4'!D2335,"")</f>
        <v/>
      </c>
      <c r="G2304" t="str">
        <f>IF(SUM('A4'!S2335:X2335)=6,'A4'!E2335,"")</f>
        <v/>
      </c>
      <c r="H2304" t="str">
        <f>IF(SUM('A4'!S2335:X2335)=6,'A4'!F2335,"")</f>
        <v/>
      </c>
      <c r="I2304" t="str">
        <f>IF(SUM('A4'!S2335:X2335)=6,'A4'!G2335,"")</f>
        <v/>
      </c>
      <c r="J2304" s="308" t="str">
        <f>IF(SUM('A4'!S2335:X2335)=6,'A4'!H2335,"")</f>
        <v/>
      </c>
    </row>
    <row r="2305" spans="1:10" x14ac:dyDescent="0.25">
      <c r="A2305" t="str">
        <f>IF(SUM('A4'!S2336:X2336)=6,'Angaben KH-Standort'!$D$25,"")</f>
        <v/>
      </c>
      <c r="B2305" t="str">
        <f>IF(SUM('A4'!S2336:X2336)=6,'Angaben KH-Standort'!$D$26,"")</f>
        <v/>
      </c>
      <c r="C2305" t="str">
        <f>IF(SUM('A4'!S2336:X2336)=6,'Angaben KH-Standort'!$D$12,"")</f>
        <v/>
      </c>
      <c r="D2305" t="str">
        <f>IF(SUM('A4'!S2336:X2336)=6,'A1'!$F$14,"")</f>
        <v/>
      </c>
      <c r="E2305" t="str">
        <f>IF(SUM('A4'!S2336:X2336)=6,'A4'!C2336,"")</f>
        <v/>
      </c>
      <c r="F2305" t="str">
        <f>IF(SUM('A4'!S2336:X2336)=6,'A4'!D2336,"")</f>
        <v/>
      </c>
      <c r="G2305" t="str">
        <f>IF(SUM('A4'!S2336:X2336)=6,'A4'!E2336,"")</f>
        <v/>
      </c>
      <c r="H2305" t="str">
        <f>IF(SUM('A4'!S2336:X2336)=6,'A4'!F2336,"")</f>
        <v/>
      </c>
      <c r="I2305" t="str">
        <f>IF(SUM('A4'!S2336:X2336)=6,'A4'!G2336,"")</f>
        <v/>
      </c>
      <c r="J2305" s="308" t="str">
        <f>IF(SUM('A4'!S2336:X2336)=6,'A4'!H2336,"")</f>
        <v/>
      </c>
    </row>
    <row r="2306" spans="1:10" x14ac:dyDescent="0.25">
      <c r="A2306" t="str">
        <f>IF(SUM('A4'!S2337:X2337)=6,'Angaben KH-Standort'!$D$25,"")</f>
        <v/>
      </c>
      <c r="B2306" t="str">
        <f>IF(SUM('A4'!S2337:X2337)=6,'Angaben KH-Standort'!$D$26,"")</f>
        <v/>
      </c>
      <c r="C2306" t="str">
        <f>IF(SUM('A4'!S2337:X2337)=6,'Angaben KH-Standort'!$D$12,"")</f>
        <v/>
      </c>
      <c r="D2306" t="str">
        <f>IF(SUM('A4'!S2337:X2337)=6,'A1'!$F$14,"")</f>
        <v/>
      </c>
      <c r="E2306" t="str">
        <f>IF(SUM('A4'!S2337:X2337)=6,'A4'!C2337,"")</f>
        <v/>
      </c>
      <c r="F2306" t="str">
        <f>IF(SUM('A4'!S2337:X2337)=6,'A4'!D2337,"")</f>
        <v/>
      </c>
      <c r="G2306" t="str">
        <f>IF(SUM('A4'!S2337:X2337)=6,'A4'!E2337,"")</f>
        <v/>
      </c>
      <c r="H2306" t="str">
        <f>IF(SUM('A4'!S2337:X2337)=6,'A4'!F2337,"")</f>
        <v/>
      </c>
      <c r="I2306" t="str">
        <f>IF(SUM('A4'!S2337:X2337)=6,'A4'!G2337,"")</f>
        <v/>
      </c>
      <c r="J2306" s="308" t="str">
        <f>IF(SUM('A4'!S2337:X2337)=6,'A4'!H2337,"")</f>
        <v/>
      </c>
    </row>
    <row r="2307" spans="1:10" x14ac:dyDescent="0.25">
      <c r="A2307" t="str">
        <f>IF(SUM('A4'!S2338:X2338)=6,'Angaben KH-Standort'!$D$25,"")</f>
        <v/>
      </c>
      <c r="B2307" t="str">
        <f>IF(SUM('A4'!S2338:X2338)=6,'Angaben KH-Standort'!$D$26,"")</f>
        <v/>
      </c>
      <c r="C2307" t="str">
        <f>IF(SUM('A4'!S2338:X2338)=6,'Angaben KH-Standort'!$D$12,"")</f>
        <v/>
      </c>
      <c r="D2307" t="str">
        <f>IF(SUM('A4'!S2338:X2338)=6,'A1'!$F$14,"")</f>
        <v/>
      </c>
      <c r="E2307" t="str">
        <f>IF(SUM('A4'!S2338:X2338)=6,'A4'!C2338,"")</f>
        <v/>
      </c>
      <c r="F2307" t="str">
        <f>IF(SUM('A4'!S2338:X2338)=6,'A4'!D2338,"")</f>
        <v/>
      </c>
      <c r="G2307" t="str">
        <f>IF(SUM('A4'!S2338:X2338)=6,'A4'!E2338,"")</f>
        <v/>
      </c>
      <c r="H2307" t="str">
        <f>IF(SUM('A4'!S2338:X2338)=6,'A4'!F2338,"")</f>
        <v/>
      </c>
      <c r="I2307" t="str">
        <f>IF(SUM('A4'!S2338:X2338)=6,'A4'!G2338,"")</f>
        <v/>
      </c>
      <c r="J2307" s="308" t="str">
        <f>IF(SUM('A4'!S2338:X2338)=6,'A4'!H2338,"")</f>
        <v/>
      </c>
    </row>
    <row r="2308" spans="1:10" x14ac:dyDescent="0.25">
      <c r="A2308" t="str">
        <f>IF(SUM('A4'!S2339:X2339)=6,'Angaben KH-Standort'!$D$25,"")</f>
        <v/>
      </c>
      <c r="B2308" t="str">
        <f>IF(SUM('A4'!S2339:X2339)=6,'Angaben KH-Standort'!$D$26,"")</f>
        <v/>
      </c>
      <c r="C2308" t="str">
        <f>IF(SUM('A4'!S2339:X2339)=6,'Angaben KH-Standort'!$D$12,"")</f>
        <v/>
      </c>
      <c r="D2308" t="str">
        <f>IF(SUM('A4'!S2339:X2339)=6,'A1'!$F$14,"")</f>
        <v/>
      </c>
      <c r="E2308" t="str">
        <f>IF(SUM('A4'!S2339:X2339)=6,'A4'!C2339,"")</f>
        <v/>
      </c>
      <c r="F2308" t="str">
        <f>IF(SUM('A4'!S2339:X2339)=6,'A4'!D2339,"")</f>
        <v/>
      </c>
      <c r="G2308" t="str">
        <f>IF(SUM('A4'!S2339:X2339)=6,'A4'!E2339,"")</f>
        <v/>
      </c>
      <c r="H2308" t="str">
        <f>IF(SUM('A4'!S2339:X2339)=6,'A4'!F2339,"")</f>
        <v/>
      </c>
      <c r="I2308" t="str">
        <f>IF(SUM('A4'!S2339:X2339)=6,'A4'!G2339,"")</f>
        <v/>
      </c>
      <c r="J2308" s="308" t="str">
        <f>IF(SUM('A4'!S2339:X2339)=6,'A4'!H2339,"")</f>
        <v/>
      </c>
    </row>
    <row r="2309" spans="1:10" x14ac:dyDescent="0.25">
      <c r="A2309" t="str">
        <f>IF(SUM('A4'!S2340:X2340)=6,'Angaben KH-Standort'!$D$25,"")</f>
        <v/>
      </c>
      <c r="B2309" t="str">
        <f>IF(SUM('A4'!S2340:X2340)=6,'Angaben KH-Standort'!$D$26,"")</f>
        <v/>
      </c>
      <c r="C2309" t="str">
        <f>IF(SUM('A4'!S2340:X2340)=6,'Angaben KH-Standort'!$D$12,"")</f>
        <v/>
      </c>
      <c r="D2309" t="str">
        <f>IF(SUM('A4'!S2340:X2340)=6,'A1'!$F$14,"")</f>
        <v/>
      </c>
      <c r="E2309" t="str">
        <f>IF(SUM('A4'!S2340:X2340)=6,'A4'!C2340,"")</f>
        <v/>
      </c>
      <c r="F2309" t="str">
        <f>IF(SUM('A4'!S2340:X2340)=6,'A4'!D2340,"")</f>
        <v/>
      </c>
      <c r="G2309" t="str">
        <f>IF(SUM('A4'!S2340:X2340)=6,'A4'!E2340,"")</f>
        <v/>
      </c>
      <c r="H2309" t="str">
        <f>IF(SUM('A4'!S2340:X2340)=6,'A4'!F2340,"")</f>
        <v/>
      </c>
      <c r="I2309" t="str">
        <f>IF(SUM('A4'!S2340:X2340)=6,'A4'!G2340,"")</f>
        <v/>
      </c>
      <c r="J2309" s="308" t="str">
        <f>IF(SUM('A4'!S2340:X2340)=6,'A4'!H2340,"")</f>
        <v/>
      </c>
    </row>
    <row r="2310" spans="1:10" x14ac:dyDescent="0.25">
      <c r="A2310" t="str">
        <f>IF(SUM('A4'!S2341:X2341)=6,'Angaben KH-Standort'!$D$25,"")</f>
        <v/>
      </c>
      <c r="B2310" t="str">
        <f>IF(SUM('A4'!S2341:X2341)=6,'Angaben KH-Standort'!$D$26,"")</f>
        <v/>
      </c>
      <c r="C2310" t="str">
        <f>IF(SUM('A4'!S2341:X2341)=6,'Angaben KH-Standort'!$D$12,"")</f>
        <v/>
      </c>
      <c r="D2310" t="str">
        <f>IF(SUM('A4'!S2341:X2341)=6,'A1'!$F$14,"")</f>
        <v/>
      </c>
      <c r="E2310" t="str">
        <f>IF(SUM('A4'!S2341:X2341)=6,'A4'!C2341,"")</f>
        <v/>
      </c>
      <c r="F2310" t="str">
        <f>IF(SUM('A4'!S2341:X2341)=6,'A4'!D2341,"")</f>
        <v/>
      </c>
      <c r="G2310" t="str">
        <f>IF(SUM('A4'!S2341:X2341)=6,'A4'!E2341,"")</f>
        <v/>
      </c>
      <c r="H2310" t="str">
        <f>IF(SUM('A4'!S2341:X2341)=6,'A4'!F2341,"")</f>
        <v/>
      </c>
      <c r="I2310" t="str">
        <f>IF(SUM('A4'!S2341:X2341)=6,'A4'!G2341,"")</f>
        <v/>
      </c>
      <c r="J2310" s="308" t="str">
        <f>IF(SUM('A4'!S2341:X2341)=6,'A4'!H2341,"")</f>
        <v/>
      </c>
    </row>
    <row r="2311" spans="1:10" x14ac:dyDescent="0.25">
      <c r="A2311" t="str">
        <f>IF(SUM('A4'!S2342:X2342)=6,'Angaben KH-Standort'!$D$25,"")</f>
        <v/>
      </c>
      <c r="B2311" t="str">
        <f>IF(SUM('A4'!S2342:X2342)=6,'Angaben KH-Standort'!$D$26,"")</f>
        <v/>
      </c>
      <c r="C2311" t="str">
        <f>IF(SUM('A4'!S2342:X2342)=6,'Angaben KH-Standort'!$D$12,"")</f>
        <v/>
      </c>
      <c r="D2311" t="str">
        <f>IF(SUM('A4'!S2342:X2342)=6,'A1'!$F$14,"")</f>
        <v/>
      </c>
      <c r="E2311" t="str">
        <f>IF(SUM('A4'!S2342:X2342)=6,'A4'!C2342,"")</f>
        <v/>
      </c>
      <c r="F2311" t="str">
        <f>IF(SUM('A4'!S2342:X2342)=6,'A4'!D2342,"")</f>
        <v/>
      </c>
      <c r="G2311" t="str">
        <f>IF(SUM('A4'!S2342:X2342)=6,'A4'!E2342,"")</f>
        <v/>
      </c>
      <c r="H2311" t="str">
        <f>IF(SUM('A4'!S2342:X2342)=6,'A4'!F2342,"")</f>
        <v/>
      </c>
      <c r="I2311" t="str">
        <f>IF(SUM('A4'!S2342:X2342)=6,'A4'!G2342,"")</f>
        <v/>
      </c>
      <c r="J2311" s="308" t="str">
        <f>IF(SUM('A4'!S2342:X2342)=6,'A4'!H2342,"")</f>
        <v/>
      </c>
    </row>
    <row r="2312" spans="1:10" x14ac:dyDescent="0.25">
      <c r="A2312" t="str">
        <f>IF(SUM('A4'!S2343:X2343)=6,'Angaben KH-Standort'!$D$25,"")</f>
        <v/>
      </c>
      <c r="B2312" t="str">
        <f>IF(SUM('A4'!S2343:X2343)=6,'Angaben KH-Standort'!$D$26,"")</f>
        <v/>
      </c>
      <c r="C2312" t="str">
        <f>IF(SUM('A4'!S2343:X2343)=6,'Angaben KH-Standort'!$D$12,"")</f>
        <v/>
      </c>
      <c r="D2312" t="str">
        <f>IF(SUM('A4'!S2343:X2343)=6,'A1'!$F$14,"")</f>
        <v/>
      </c>
      <c r="E2312" t="str">
        <f>IF(SUM('A4'!S2343:X2343)=6,'A4'!C2343,"")</f>
        <v/>
      </c>
      <c r="F2312" t="str">
        <f>IF(SUM('A4'!S2343:X2343)=6,'A4'!D2343,"")</f>
        <v/>
      </c>
      <c r="G2312" t="str">
        <f>IF(SUM('A4'!S2343:X2343)=6,'A4'!E2343,"")</f>
        <v/>
      </c>
      <c r="H2312" t="str">
        <f>IF(SUM('A4'!S2343:X2343)=6,'A4'!F2343,"")</f>
        <v/>
      </c>
      <c r="I2312" t="str">
        <f>IF(SUM('A4'!S2343:X2343)=6,'A4'!G2343,"")</f>
        <v/>
      </c>
      <c r="J2312" s="308" t="str">
        <f>IF(SUM('A4'!S2343:X2343)=6,'A4'!H2343,"")</f>
        <v/>
      </c>
    </row>
    <row r="2313" spans="1:10" x14ac:dyDescent="0.25">
      <c r="A2313" t="str">
        <f>IF(SUM('A4'!S2344:X2344)=6,'Angaben KH-Standort'!$D$25,"")</f>
        <v/>
      </c>
      <c r="B2313" t="str">
        <f>IF(SUM('A4'!S2344:X2344)=6,'Angaben KH-Standort'!$D$26,"")</f>
        <v/>
      </c>
      <c r="C2313" t="str">
        <f>IF(SUM('A4'!S2344:X2344)=6,'Angaben KH-Standort'!$D$12,"")</f>
        <v/>
      </c>
      <c r="D2313" t="str">
        <f>IF(SUM('A4'!S2344:X2344)=6,'A1'!$F$14,"")</f>
        <v/>
      </c>
      <c r="E2313" t="str">
        <f>IF(SUM('A4'!S2344:X2344)=6,'A4'!C2344,"")</f>
        <v/>
      </c>
      <c r="F2313" t="str">
        <f>IF(SUM('A4'!S2344:X2344)=6,'A4'!D2344,"")</f>
        <v/>
      </c>
      <c r="G2313" t="str">
        <f>IF(SUM('A4'!S2344:X2344)=6,'A4'!E2344,"")</f>
        <v/>
      </c>
      <c r="H2313" t="str">
        <f>IF(SUM('A4'!S2344:X2344)=6,'A4'!F2344,"")</f>
        <v/>
      </c>
      <c r="I2313" t="str">
        <f>IF(SUM('A4'!S2344:X2344)=6,'A4'!G2344,"")</f>
        <v/>
      </c>
      <c r="J2313" s="308" t="str">
        <f>IF(SUM('A4'!S2344:X2344)=6,'A4'!H2344,"")</f>
        <v/>
      </c>
    </row>
    <row r="2314" spans="1:10" x14ac:dyDescent="0.25">
      <c r="A2314" t="str">
        <f>IF(SUM('A4'!S2345:X2345)=6,'Angaben KH-Standort'!$D$25,"")</f>
        <v/>
      </c>
      <c r="B2314" t="str">
        <f>IF(SUM('A4'!S2345:X2345)=6,'Angaben KH-Standort'!$D$26,"")</f>
        <v/>
      </c>
      <c r="C2314" t="str">
        <f>IF(SUM('A4'!S2345:X2345)=6,'Angaben KH-Standort'!$D$12,"")</f>
        <v/>
      </c>
      <c r="D2314" t="str">
        <f>IF(SUM('A4'!S2345:X2345)=6,'A1'!$F$14,"")</f>
        <v/>
      </c>
      <c r="E2314" t="str">
        <f>IF(SUM('A4'!S2345:X2345)=6,'A4'!C2345,"")</f>
        <v/>
      </c>
      <c r="F2314" t="str">
        <f>IF(SUM('A4'!S2345:X2345)=6,'A4'!D2345,"")</f>
        <v/>
      </c>
      <c r="G2314" t="str">
        <f>IF(SUM('A4'!S2345:X2345)=6,'A4'!E2345,"")</f>
        <v/>
      </c>
      <c r="H2314" t="str">
        <f>IF(SUM('A4'!S2345:X2345)=6,'A4'!F2345,"")</f>
        <v/>
      </c>
      <c r="I2314" t="str">
        <f>IF(SUM('A4'!S2345:X2345)=6,'A4'!G2345,"")</f>
        <v/>
      </c>
      <c r="J2314" s="308" t="str">
        <f>IF(SUM('A4'!S2345:X2345)=6,'A4'!H2345,"")</f>
        <v/>
      </c>
    </row>
    <row r="2315" spans="1:10" x14ac:dyDescent="0.25">
      <c r="A2315" t="str">
        <f>IF(SUM('A4'!S2346:X2346)=6,'Angaben KH-Standort'!$D$25,"")</f>
        <v/>
      </c>
      <c r="B2315" t="str">
        <f>IF(SUM('A4'!S2346:X2346)=6,'Angaben KH-Standort'!$D$26,"")</f>
        <v/>
      </c>
      <c r="C2315" t="str">
        <f>IF(SUM('A4'!S2346:X2346)=6,'Angaben KH-Standort'!$D$12,"")</f>
        <v/>
      </c>
      <c r="D2315" t="str">
        <f>IF(SUM('A4'!S2346:X2346)=6,'A1'!$F$14,"")</f>
        <v/>
      </c>
      <c r="E2315" t="str">
        <f>IF(SUM('A4'!S2346:X2346)=6,'A4'!C2346,"")</f>
        <v/>
      </c>
      <c r="F2315" t="str">
        <f>IF(SUM('A4'!S2346:X2346)=6,'A4'!D2346,"")</f>
        <v/>
      </c>
      <c r="G2315" t="str">
        <f>IF(SUM('A4'!S2346:X2346)=6,'A4'!E2346,"")</f>
        <v/>
      </c>
      <c r="H2315" t="str">
        <f>IF(SUM('A4'!S2346:X2346)=6,'A4'!F2346,"")</f>
        <v/>
      </c>
      <c r="I2315" t="str">
        <f>IF(SUM('A4'!S2346:X2346)=6,'A4'!G2346,"")</f>
        <v/>
      </c>
      <c r="J2315" s="308" t="str">
        <f>IF(SUM('A4'!S2346:X2346)=6,'A4'!H2346,"")</f>
        <v/>
      </c>
    </row>
    <row r="2316" spans="1:10" x14ac:dyDescent="0.25">
      <c r="A2316" t="str">
        <f>IF(SUM('A4'!S2347:X2347)=6,'Angaben KH-Standort'!$D$25,"")</f>
        <v/>
      </c>
      <c r="B2316" t="str">
        <f>IF(SUM('A4'!S2347:X2347)=6,'Angaben KH-Standort'!$D$26,"")</f>
        <v/>
      </c>
      <c r="C2316" t="str">
        <f>IF(SUM('A4'!S2347:X2347)=6,'Angaben KH-Standort'!$D$12,"")</f>
        <v/>
      </c>
      <c r="D2316" t="str">
        <f>IF(SUM('A4'!S2347:X2347)=6,'A1'!$F$14,"")</f>
        <v/>
      </c>
      <c r="E2316" t="str">
        <f>IF(SUM('A4'!S2347:X2347)=6,'A4'!C2347,"")</f>
        <v/>
      </c>
      <c r="F2316" t="str">
        <f>IF(SUM('A4'!S2347:X2347)=6,'A4'!D2347,"")</f>
        <v/>
      </c>
      <c r="G2316" t="str">
        <f>IF(SUM('A4'!S2347:X2347)=6,'A4'!E2347,"")</f>
        <v/>
      </c>
      <c r="H2316" t="str">
        <f>IF(SUM('A4'!S2347:X2347)=6,'A4'!F2347,"")</f>
        <v/>
      </c>
      <c r="I2316" t="str">
        <f>IF(SUM('A4'!S2347:X2347)=6,'A4'!G2347,"")</f>
        <v/>
      </c>
      <c r="J2316" s="308" t="str">
        <f>IF(SUM('A4'!S2347:X2347)=6,'A4'!H2347,"")</f>
        <v/>
      </c>
    </row>
    <row r="2317" spans="1:10" x14ac:dyDescent="0.25">
      <c r="A2317" t="str">
        <f>IF(SUM('A4'!S2348:X2348)=6,'Angaben KH-Standort'!$D$25,"")</f>
        <v/>
      </c>
      <c r="B2317" t="str">
        <f>IF(SUM('A4'!S2348:X2348)=6,'Angaben KH-Standort'!$D$26,"")</f>
        <v/>
      </c>
      <c r="C2317" t="str">
        <f>IF(SUM('A4'!S2348:X2348)=6,'Angaben KH-Standort'!$D$12,"")</f>
        <v/>
      </c>
      <c r="D2317" t="str">
        <f>IF(SUM('A4'!S2348:X2348)=6,'A1'!$F$14,"")</f>
        <v/>
      </c>
      <c r="E2317" t="str">
        <f>IF(SUM('A4'!S2348:X2348)=6,'A4'!C2348,"")</f>
        <v/>
      </c>
      <c r="F2317" t="str">
        <f>IF(SUM('A4'!S2348:X2348)=6,'A4'!D2348,"")</f>
        <v/>
      </c>
      <c r="G2317" t="str">
        <f>IF(SUM('A4'!S2348:X2348)=6,'A4'!E2348,"")</f>
        <v/>
      </c>
      <c r="H2317" t="str">
        <f>IF(SUM('A4'!S2348:X2348)=6,'A4'!F2348,"")</f>
        <v/>
      </c>
      <c r="I2317" t="str">
        <f>IF(SUM('A4'!S2348:X2348)=6,'A4'!G2348,"")</f>
        <v/>
      </c>
      <c r="J2317" s="308" t="str">
        <f>IF(SUM('A4'!S2348:X2348)=6,'A4'!H2348,"")</f>
        <v/>
      </c>
    </row>
    <row r="2318" spans="1:10" x14ac:dyDescent="0.25">
      <c r="A2318" t="str">
        <f>IF(SUM('A4'!S2349:X2349)=6,'Angaben KH-Standort'!$D$25,"")</f>
        <v/>
      </c>
      <c r="B2318" t="str">
        <f>IF(SUM('A4'!S2349:X2349)=6,'Angaben KH-Standort'!$D$26,"")</f>
        <v/>
      </c>
      <c r="C2318" t="str">
        <f>IF(SUM('A4'!S2349:X2349)=6,'Angaben KH-Standort'!$D$12,"")</f>
        <v/>
      </c>
      <c r="D2318" t="str">
        <f>IF(SUM('A4'!S2349:X2349)=6,'A1'!$F$14,"")</f>
        <v/>
      </c>
      <c r="E2318" t="str">
        <f>IF(SUM('A4'!S2349:X2349)=6,'A4'!C2349,"")</f>
        <v/>
      </c>
      <c r="F2318" t="str">
        <f>IF(SUM('A4'!S2349:X2349)=6,'A4'!D2349,"")</f>
        <v/>
      </c>
      <c r="G2318" t="str">
        <f>IF(SUM('A4'!S2349:X2349)=6,'A4'!E2349,"")</f>
        <v/>
      </c>
      <c r="H2318" t="str">
        <f>IF(SUM('A4'!S2349:X2349)=6,'A4'!F2349,"")</f>
        <v/>
      </c>
      <c r="I2318" t="str">
        <f>IF(SUM('A4'!S2349:X2349)=6,'A4'!G2349,"")</f>
        <v/>
      </c>
      <c r="J2318" s="308" t="str">
        <f>IF(SUM('A4'!S2349:X2349)=6,'A4'!H2349,"")</f>
        <v/>
      </c>
    </row>
    <row r="2319" spans="1:10" x14ac:dyDescent="0.25">
      <c r="A2319" t="str">
        <f>IF(SUM('A4'!S2350:X2350)=6,'Angaben KH-Standort'!$D$25,"")</f>
        <v/>
      </c>
      <c r="B2319" t="str">
        <f>IF(SUM('A4'!S2350:X2350)=6,'Angaben KH-Standort'!$D$26,"")</f>
        <v/>
      </c>
      <c r="C2319" t="str">
        <f>IF(SUM('A4'!S2350:X2350)=6,'Angaben KH-Standort'!$D$12,"")</f>
        <v/>
      </c>
      <c r="D2319" t="str">
        <f>IF(SUM('A4'!S2350:X2350)=6,'A1'!$F$14,"")</f>
        <v/>
      </c>
      <c r="E2319" t="str">
        <f>IF(SUM('A4'!S2350:X2350)=6,'A4'!C2350,"")</f>
        <v/>
      </c>
      <c r="F2319" t="str">
        <f>IF(SUM('A4'!S2350:X2350)=6,'A4'!D2350,"")</f>
        <v/>
      </c>
      <c r="G2319" t="str">
        <f>IF(SUM('A4'!S2350:X2350)=6,'A4'!E2350,"")</f>
        <v/>
      </c>
      <c r="H2319" t="str">
        <f>IF(SUM('A4'!S2350:X2350)=6,'A4'!F2350,"")</f>
        <v/>
      </c>
      <c r="I2319" t="str">
        <f>IF(SUM('A4'!S2350:X2350)=6,'A4'!G2350,"")</f>
        <v/>
      </c>
      <c r="J2319" s="308" t="str">
        <f>IF(SUM('A4'!S2350:X2350)=6,'A4'!H2350,"")</f>
        <v/>
      </c>
    </row>
    <row r="2320" spans="1:10" x14ac:dyDescent="0.25">
      <c r="A2320" t="str">
        <f>IF(SUM('A4'!S2351:X2351)=6,'Angaben KH-Standort'!$D$25,"")</f>
        <v/>
      </c>
      <c r="B2320" t="str">
        <f>IF(SUM('A4'!S2351:X2351)=6,'Angaben KH-Standort'!$D$26,"")</f>
        <v/>
      </c>
      <c r="C2320" t="str">
        <f>IF(SUM('A4'!S2351:X2351)=6,'Angaben KH-Standort'!$D$12,"")</f>
        <v/>
      </c>
      <c r="D2320" t="str">
        <f>IF(SUM('A4'!S2351:X2351)=6,'A1'!$F$14,"")</f>
        <v/>
      </c>
      <c r="E2320" t="str">
        <f>IF(SUM('A4'!S2351:X2351)=6,'A4'!C2351,"")</f>
        <v/>
      </c>
      <c r="F2320" t="str">
        <f>IF(SUM('A4'!S2351:X2351)=6,'A4'!D2351,"")</f>
        <v/>
      </c>
      <c r="G2320" t="str">
        <f>IF(SUM('A4'!S2351:X2351)=6,'A4'!E2351,"")</f>
        <v/>
      </c>
      <c r="H2320" t="str">
        <f>IF(SUM('A4'!S2351:X2351)=6,'A4'!F2351,"")</f>
        <v/>
      </c>
      <c r="I2320" t="str">
        <f>IF(SUM('A4'!S2351:X2351)=6,'A4'!G2351,"")</f>
        <v/>
      </c>
      <c r="J2320" s="308" t="str">
        <f>IF(SUM('A4'!S2351:X2351)=6,'A4'!H2351,"")</f>
        <v/>
      </c>
    </row>
    <row r="2321" spans="1:10" x14ac:dyDescent="0.25">
      <c r="A2321" t="str">
        <f>IF(SUM('A4'!S2352:X2352)=6,'Angaben KH-Standort'!$D$25,"")</f>
        <v/>
      </c>
      <c r="B2321" t="str">
        <f>IF(SUM('A4'!S2352:X2352)=6,'Angaben KH-Standort'!$D$26,"")</f>
        <v/>
      </c>
      <c r="C2321" t="str">
        <f>IF(SUM('A4'!S2352:X2352)=6,'Angaben KH-Standort'!$D$12,"")</f>
        <v/>
      </c>
      <c r="D2321" t="str">
        <f>IF(SUM('A4'!S2352:X2352)=6,'A1'!$F$14,"")</f>
        <v/>
      </c>
      <c r="E2321" t="str">
        <f>IF(SUM('A4'!S2352:X2352)=6,'A4'!C2352,"")</f>
        <v/>
      </c>
      <c r="F2321" t="str">
        <f>IF(SUM('A4'!S2352:X2352)=6,'A4'!D2352,"")</f>
        <v/>
      </c>
      <c r="G2321" t="str">
        <f>IF(SUM('A4'!S2352:X2352)=6,'A4'!E2352,"")</f>
        <v/>
      </c>
      <c r="H2321" t="str">
        <f>IF(SUM('A4'!S2352:X2352)=6,'A4'!F2352,"")</f>
        <v/>
      </c>
      <c r="I2321" t="str">
        <f>IF(SUM('A4'!S2352:X2352)=6,'A4'!G2352,"")</f>
        <v/>
      </c>
      <c r="J2321" s="308" t="str">
        <f>IF(SUM('A4'!S2352:X2352)=6,'A4'!H2352,"")</f>
        <v/>
      </c>
    </row>
    <row r="2322" spans="1:10" x14ac:dyDescent="0.25">
      <c r="A2322" t="str">
        <f>IF(SUM('A4'!S2353:X2353)=6,'Angaben KH-Standort'!$D$25,"")</f>
        <v/>
      </c>
      <c r="B2322" t="str">
        <f>IF(SUM('A4'!S2353:X2353)=6,'Angaben KH-Standort'!$D$26,"")</f>
        <v/>
      </c>
      <c r="C2322" t="str">
        <f>IF(SUM('A4'!S2353:X2353)=6,'Angaben KH-Standort'!$D$12,"")</f>
        <v/>
      </c>
      <c r="D2322" t="str">
        <f>IF(SUM('A4'!S2353:X2353)=6,'A1'!$F$14,"")</f>
        <v/>
      </c>
      <c r="E2322" t="str">
        <f>IF(SUM('A4'!S2353:X2353)=6,'A4'!C2353,"")</f>
        <v/>
      </c>
      <c r="F2322" t="str">
        <f>IF(SUM('A4'!S2353:X2353)=6,'A4'!D2353,"")</f>
        <v/>
      </c>
      <c r="G2322" t="str">
        <f>IF(SUM('A4'!S2353:X2353)=6,'A4'!E2353,"")</f>
        <v/>
      </c>
      <c r="H2322" t="str">
        <f>IF(SUM('A4'!S2353:X2353)=6,'A4'!F2353,"")</f>
        <v/>
      </c>
      <c r="I2322" t="str">
        <f>IF(SUM('A4'!S2353:X2353)=6,'A4'!G2353,"")</f>
        <v/>
      </c>
      <c r="J2322" s="308" t="str">
        <f>IF(SUM('A4'!S2353:X2353)=6,'A4'!H2353,"")</f>
        <v/>
      </c>
    </row>
    <row r="2323" spans="1:10" x14ac:dyDescent="0.25">
      <c r="A2323" t="str">
        <f>IF(SUM('A4'!S2354:X2354)=6,'Angaben KH-Standort'!$D$25,"")</f>
        <v/>
      </c>
      <c r="B2323" t="str">
        <f>IF(SUM('A4'!S2354:X2354)=6,'Angaben KH-Standort'!$D$26,"")</f>
        <v/>
      </c>
      <c r="C2323" t="str">
        <f>IF(SUM('A4'!S2354:X2354)=6,'Angaben KH-Standort'!$D$12,"")</f>
        <v/>
      </c>
      <c r="D2323" t="str">
        <f>IF(SUM('A4'!S2354:X2354)=6,'A1'!$F$14,"")</f>
        <v/>
      </c>
      <c r="E2323" t="str">
        <f>IF(SUM('A4'!S2354:X2354)=6,'A4'!C2354,"")</f>
        <v/>
      </c>
      <c r="F2323" t="str">
        <f>IF(SUM('A4'!S2354:X2354)=6,'A4'!D2354,"")</f>
        <v/>
      </c>
      <c r="G2323" t="str">
        <f>IF(SUM('A4'!S2354:X2354)=6,'A4'!E2354,"")</f>
        <v/>
      </c>
      <c r="H2323" t="str">
        <f>IF(SUM('A4'!S2354:X2354)=6,'A4'!F2354,"")</f>
        <v/>
      </c>
      <c r="I2323" t="str">
        <f>IF(SUM('A4'!S2354:X2354)=6,'A4'!G2354,"")</f>
        <v/>
      </c>
      <c r="J2323" s="308" t="str">
        <f>IF(SUM('A4'!S2354:X2354)=6,'A4'!H2354,"")</f>
        <v/>
      </c>
    </row>
    <row r="2324" spans="1:10" x14ac:dyDescent="0.25">
      <c r="A2324" t="str">
        <f>IF(SUM('A4'!S2355:X2355)=6,'Angaben KH-Standort'!$D$25,"")</f>
        <v/>
      </c>
      <c r="B2324" t="str">
        <f>IF(SUM('A4'!S2355:X2355)=6,'Angaben KH-Standort'!$D$26,"")</f>
        <v/>
      </c>
      <c r="C2324" t="str">
        <f>IF(SUM('A4'!S2355:X2355)=6,'Angaben KH-Standort'!$D$12,"")</f>
        <v/>
      </c>
      <c r="D2324" t="str">
        <f>IF(SUM('A4'!S2355:X2355)=6,'A1'!$F$14,"")</f>
        <v/>
      </c>
      <c r="E2324" t="str">
        <f>IF(SUM('A4'!S2355:X2355)=6,'A4'!C2355,"")</f>
        <v/>
      </c>
      <c r="F2324" t="str">
        <f>IF(SUM('A4'!S2355:X2355)=6,'A4'!D2355,"")</f>
        <v/>
      </c>
      <c r="G2324" t="str">
        <f>IF(SUM('A4'!S2355:X2355)=6,'A4'!E2355,"")</f>
        <v/>
      </c>
      <c r="H2324" t="str">
        <f>IF(SUM('A4'!S2355:X2355)=6,'A4'!F2355,"")</f>
        <v/>
      </c>
      <c r="I2324" t="str">
        <f>IF(SUM('A4'!S2355:X2355)=6,'A4'!G2355,"")</f>
        <v/>
      </c>
      <c r="J2324" s="308" t="str">
        <f>IF(SUM('A4'!S2355:X2355)=6,'A4'!H2355,"")</f>
        <v/>
      </c>
    </row>
    <row r="2325" spans="1:10" x14ac:dyDescent="0.25">
      <c r="A2325" t="str">
        <f>IF(SUM('A4'!S2356:X2356)=6,'Angaben KH-Standort'!$D$25,"")</f>
        <v/>
      </c>
      <c r="B2325" t="str">
        <f>IF(SUM('A4'!S2356:X2356)=6,'Angaben KH-Standort'!$D$26,"")</f>
        <v/>
      </c>
      <c r="C2325" t="str">
        <f>IF(SUM('A4'!S2356:X2356)=6,'Angaben KH-Standort'!$D$12,"")</f>
        <v/>
      </c>
      <c r="D2325" t="str">
        <f>IF(SUM('A4'!S2356:X2356)=6,'A1'!$F$14,"")</f>
        <v/>
      </c>
      <c r="E2325" t="str">
        <f>IF(SUM('A4'!S2356:X2356)=6,'A4'!C2356,"")</f>
        <v/>
      </c>
      <c r="F2325" t="str">
        <f>IF(SUM('A4'!S2356:X2356)=6,'A4'!D2356,"")</f>
        <v/>
      </c>
      <c r="G2325" t="str">
        <f>IF(SUM('A4'!S2356:X2356)=6,'A4'!E2356,"")</f>
        <v/>
      </c>
      <c r="H2325" t="str">
        <f>IF(SUM('A4'!S2356:X2356)=6,'A4'!F2356,"")</f>
        <v/>
      </c>
      <c r="I2325" t="str">
        <f>IF(SUM('A4'!S2356:X2356)=6,'A4'!G2356,"")</f>
        <v/>
      </c>
      <c r="J2325" s="308" t="str">
        <f>IF(SUM('A4'!S2356:X2356)=6,'A4'!H2356,"")</f>
        <v/>
      </c>
    </row>
    <row r="2326" spans="1:10" x14ac:dyDescent="0.25">
      <c r="A2326" t="str">
        <f>IF(SUM('A4'!S2357:X2357)=6,'Angaben KH-Standort'!$D$25,"")</f>
        <v/>
      </c>
      <c r="B2326" t="str">
        <f>IF(SUM('A4'!S2357:X2357)=6,'Angaben KH-Standort'!$D$26,"")</f>
        <v/>
      </c>
      <c r="C2326" t="str">
        <f>IF(SUM('A4'!S2357:X2357)=6,'Angaben KH-Standort'!$D$12,"")</f>
        <v/>
      </c>
      <c r="D2326" t="str">
        <f>IF(SUM('A4'!S2357:X2357)=6,'A1'!$F$14,"")</f>
        <v/>
      </c>
      <c r="E2326" t="str">
        <f>IF(SUM('A4'!S2357:X2357)=6,'A4'!C2357,"")</f>
        <v/>
      </c>
      <c r="F2326" t="str">
        <f>IF(SUM('A4'!S2357:X2357)=6,'A4'!D2357,"")</f>
        <v/>
      </c>
      <c r="G2326" t="str">
        <f>IF(SUM('A4'!S2357:X2357)=6,'A4'!E2357,"")</f>
        <v/>
      </c>
      <c r="H2326" t="str">
        <f>IF(SUM('A4'!S2357:X2357)=6,'A4'!F2357,"")</f>
        <v/>
      </c>
      <c r="I2326" t="str">
        <f>IF(SUM('A4'!S2357:X2357)=6,'A4'!G2357,"")</f>
        <v/>
      </c>
      <c r="J2326" s="308" t="str">
        <f>IF(SUM('A4'!S2357:X2357)=6,'A4'!H2357,"")</f>
        <v/>
      </c>
    </row>
    <row r="2327" spans="1:10" x14ac:dyDescent="0.25">
      <c r="A2327" t="str">
        <f>IF(SUM('A4'!S2358:X2358)=6,'Angaben KH-Standort'!$D$25,"")</f>
        <v/>
      </c>
      <c r="B2327" t="str">
        <f>IF(SUM('A4'!S2358:X2358)=6,'Angaben KH-Standort'!$D$26,"")</f>
        <v/>
      </c>
      <c r="C2327" t="str">
        <f>IF(SUM('A4'!S2358:X2358)=6,'Angaben KH-Standort'!$D$12,"")</f>
        <v/>
      </c>
      <c r="D2327" t="str">
        <f>IF(SUM('A4'!S2358:X2358)=6,'A1'!$F$14,"")</f>
        <v/>
      </c>
      <c r="E2327" t="str">
        <f>IF(SUM('A4'!S2358:X2358)=6,'A4'!C2358,"")</f>
        <v/>
      </c>
      <c r="F2327" t="str">
        <f>IF(SUM('A4'!S2358:X2358)=6,'A4'!D2358,"")</f>
        <v/>
      </c>
      <c r="G2327" t="str">
        <f>IF(SUM('A4'!S2358:X2358)=6,'A4'!E2358,"")</f>
        <v/>
      </c>
      <c r="H2327" t="str">
        <f>IF(SUM('A4'!S2358:X2358)=6,'A4'!F2358,"")</f>
        <v/>
      </c>
      <c r="I2327" t="str">
        <f>IF(SUM('A4'!S2358:X2358)=6,'A4'!G2358,"")</f>
        <v/>
      </c>
      <c r="J2327" s="308" t="str">
        <f>IF(SUM('A4'!S2358:X2358)=6,'A4'!H2358,"")</f>
        <v/>
      </c>
    </row>
    <row r="2328" spans="1:10" x14ac:dyDescent="0.25">
      <c r="A2328" t="str">
        <f>IF(SUM('A4'!S2359:X2359)=6,'Angaben KH-Standort'!$D$25,"")</f>
        <v/>
      </c>
      <c r="B2328" t="str">
        <f>IF(SUM('A4'!S2359:X2359)=6,'Angaben KH-Standort'!$D$26,"")</f>
        <v/>
      </c>
      <c r="C2328" t="str">
        <f>IF(SUM('A4'!S2359:X2359)=6,'Angaben KH-Standort'!$D$12,"")</f>
        <v/>
      </c>
      <c r="D2328" t="str">
        <f>IF(SUM('A4'!S2359:X2359)=6,'A1'!$F$14,"")</f>
        <v/>
      </c>
      <c r="E2328" t="str">
        <f>IF(SUM('A4'!S2359:X2359)=6,'A4'!C2359,"")</f>
        <v/>
      </c>
      <c r="F2328" t="str">
        <f>IF(SUM('A4'!S2359:X2359)=6,'A4'!D2359,"")</f>
        <v/>
      </c>
      <c r="G2328" t="str">
        <f>IF(SUM('A4'!S2359:X2359)=6,'A4'!E2359,"")</f>
        <v/>
      </c>
      <c r="H2328" t="str">
        <f>IF(SUM('A4'!S2359:X2359)=6,'A4'!F2359,"")</f>
        <v/>
      </c>
      <c r="I2328" t="str">
        <f>IF(SUM('A4'!S2359:X2359)=6,'A4'!G2359,"")</f>
        <v/>
      </c>
      <c r="J2328" s="308" t="str">
        <f>IF(SUM('A4'!S2359:X2359)=6,'A4'!H2359,"")</f>
        <v/>
      </c>
    </row>
    <row r="2329" spans="1:10" x14ac:dyDescent="0.25">
      <c r="A2329" t="str">
        <f>IF(SUM('A4'!S2360:X2360)=6,'Angaben KH-Standort'!$D$25,"")</f>
        <v/>
      </c>
      <c r="B2329" t="str">
        <f>IF(SUM('A4'!S2360:X2360)=6,'Angaben KH-Standort'!$D$26,"")</f>
        <v/>
      </c>
      <c r="C2329" t="str">
        <f>IF(SUM('A4'!S2360:X2360)=6,'Angaben KH-Standort'!$D$12,"")</f>
        <v/>
      </c>
      <c r="D2329" t="str">
        <f>IF(SUM('A4'!S2360:X2360)=6,'A1'!$F$14,"")</f>
        <v/>
      </c>
      <c r="E2329" t="str">
        <f>IF(SUM('A4'!S2360:X2360)=6,'A4'!C2360,"")</f>
        <v/>
      </c>
      <c r="F2329" t="str">
        <f>IF(SUM('A4'!S2360:X2360)=6,'A4'!D2360,"")</f>
        <v/>
      </c>
      <c r="G2329" t="str">
        <f>IF(SUM('A4'!S2360:X2360)=6,'A4'!E2360,"")</f>
        <v/>
      </c>
      <c r="H2329" t="str">
        <f>IF(SUM('A4'!S2360:X2360)=6,'A4'!F2360,"")</f>
        <v/>
      </c>
      <c r="I2329" t="str">
        <f>IF(SUM('A4'!S2360:X2360)=6,'A4'!G2360,"")</f>
        <v/>
      </c>
      <c r="J2329" s="308" t="str">
        <f>IF(SUM('A4'!S2360:X2360)=6,'A4'!H2360,"")</f>
        <v/>
      </c>
    </row>
    <row r="2330" spans="1:10" x14ac:dyDescent="0.25">
      <c r="A2330" t="str">
        <f>IF(SUM('A4'!S2361:X2361)=6,'Angaben KH-Standort'!$D$25,"")</f>
        <v/>
      </c>
      <c r="B2330" t="str">
        <f>IF(SUM('A4'!S2361:X2361)=6,'Angaben KH-Standort'!$D$26,"")</f>
        <v/>
      </c>
      <c r="C2330" t="str">
        <f>IF(SUM('A4'!S2361:X2361)=6,'Angaben KH-Standort'!$D$12,"")</f>
        <v/>
      </c>
      <c r="D2330" t="str">
        <f>IF(SUM('A4'!S2361:X2361)=6,'A1'!$F$14,"")</f>
        <v/>
      </c>
      <c r="E2330" t="str">
        <f>IF(SUM('A4'!S2361:X2361)=6,'A4'!C2361,"")</f>
        <v/>
      </c>
      <c r="F2330" t="str">
        <f>IF(SUM('A4'!S2361:X2361)=6,'A4'!D2361,"")</f>
        <v/>
      </c>
      <c r="G2330" t="str">
        <f>IF(SUM('A4'!S2361:X2361)=6,'A4'!E2361,"")</f>
        <v/>
      </c>
      <c r="H2330" t="str">
        <f>IF(SUM('A4'!S2361:X2361)=6,'A4'!F2361,"")</f>
        <v/>
      </c>
      <c r="I2330" t="str">
        <f>IF(SUM('A4'!S2361:X2361)=6,'A4'!G2361,"")</f>
        <v/>
      </c>
      <c r="J2330" s="308" t="str">
        <f>IF(SUM('A4'!S2361:X2361)=6,'A4'!H2361,"")</f>
        <v/>
      </c>
    </row>
    <row r="2331" spans="1:10" x14ac:dyDescent="0.25">
      <c r="A2331" t="str">
        <f>IF(SUM('A4'!S2362:X2362)=6,'Angaben KH-Standort'!$D$25,"")</f>
        <v/>
      </c>
      <c r="B2331" t="str">
        <f>IF(SUM('A4'!S2362:X2362)=6,'Angaben KH-Standort'!$D$26,"")</f>
        <v/>
      </c>
      <c r="C2331" t="str">
        <f>IF(SUM('A4'!S2362:X2362)=6,'Angaben KH-Standort'!$D$12,"")</f>
        <v/>
      </c>
      <c r="D2331" t="str">
        <f>IF(SUM('A4'!S2362:X2362)=6,'A1'!$F$14,"")</f>
        <v/>
      </c>
      <c r="E2331" t="str">
        <f>IF(SUM('A4'!S2362:X2362)=6,'A4'!C2362,"")</f>
        <v/>
      </c>
      <c r="F2331" t="str">
        <f>IF(SUM('A4'!S2362:X2362)=6,'A4'!D2362,"")</f>
        <v/>
      </c>
      <c r="G2331" t="str">
        <f>IF(SUM('A4'!S2362:X2362)=6,'A4'!E2362,"")</f>
        <v/>
      </c>
      <c r="H2331" t="str">
        <f>IF(SUM('A4'!S2362:X2362)=6,'A4'!F2362,"")</f>
        <v/>
      </c>
      <c r="I2331" t="str">
        <f>IF(SUM('A4'!S2362:X2362)=6,'A4'!G2362,"")</f>
        <v/>
      </c>
      <c r="J2331" s="308" t="str">
        <f>IF(SUM('A4'!S2362:X2362)=6,'A4'!H2362,"")</f>
        <v/>
      </c>
    </row>
    <row r="2332" spans="1:10" x14ac:dyDescent="0.25">
      <c r="A2332" t="str">
        <f>IF(SUM('A4'!S2363:X2363)=6,'Angaben KH-Standort'!$D$25,"")</f>
        <v/>
      </c>
      <c r="B2332" t="str">
        <f>IF(SUM('A4'!S2363:X2363)=6,'Angaben KH-Standort'!$D$26,"")</f>
        <v/>
      </c>
      <c r="C2332" t="str">
        <f>IF(SUM('A4'!S2363:X2363)=6,'Angaben KH-Standort'!$D$12,"")</f>
        <v/>
      </c>
      <c r="D2332" t="str">
        <f>IF(SUM('A4'!S2363:X2363)=6,'A1'!$F$14,"")</f>
        <v/>
      </c>
      <c r="E2332" t="str">
        <f>IF(SUM('A4'!S2363:X2363)=6,'A4'!C2363,"")</f>
        <v/>
      </c>
      <c r="F2332" t="str">
        <f>IF(SUM('A4'!S2363:X2363)=6,'A4'!D2363,"")</f>
        <v/>
      </c>
      <c r="G2332" t="str">
        <f>IF(SUM('A4'!S2363:X2363)=6,'A4'!E2363,"")</f>
        <v/>
      </c>
      <c r="H2332" t="str">
        <f>IF(SUM('A4'!S2363:X2363)=6,'A4'!F2363,"")</f>
        <v/>
      </c>
      <c r="I2332" t="str">
        <f>IF(SUM('A4'!S2363:X2363)=6,'A4'!G2363,"")</f>
        <v/>
      </c>
      <c r="J2332" s="308" t="str">
        <f>IF(SUM('A4'!S2363:X2363)=6,'A4'!H2363,"")</f>
        <v/>
      </c>
    </row>
    <row r="2333" spans="1:10" x14ac:dyDescent="0.25">
      <c r="A2333" t="str">
        <f>IF(SUM('A4'!S2364:X2364)=6,'Angaben KH-Standort'!$D$25,"")</f>
        <v/>
      </c>
      <c r="B2333" t="str">
        <f>IF(SUM('A4'!S2364:X2364)=6,'Angaben KH-Standort'!$D$26,"")</f>
        <v/>
      </c>
      <c r="C2333" t="str">
        <f>IF(SUM('A4'!S2364:X2364)=6,'Angaben KH-Standort'!$D$12,"")</f>
        <v/>
      </c>
      <c r="D2333" t="str">
        <f>IF(SUM('A4'!S2364:X2364)=6,'A1'!$F$14,"")</f>
        <v/>
      </c>
      <c r="E2333" t="str">
        <f>IF(SUM('A4'!S2364:X2364)=6,'A4'!C2364,"")</f>
        <v/>
      </c>
      <c r="F2333" t="str">
        <f>IF(SUM('A4'!S2364:X2364)=6,'A4'!D2364,"")</f>
        <v/>
      </c>
      <c r="G2333" t="str">
        <f>IF(SUM('A4'!S2364:X2364)=6,'A4'!E2364,"")</f>
        <v/>
      </c>
      <c r="H2333" t="str">
        <f>IF(SUM('A4'!S2364:X2364)=6,'A4'!F2364,"")</f>
        <v/>
      </c>
      <c r="I2333" t="str">
        <f>IF(SUM('A4'!S2364:X2364)=6,'A4'!G2364,"")</f>
        <v/>
      </c>
      <c r="J2333" s="308" t="str">
        <f>IF(SUM('A4'!S2364:X2364)=6,'A4'!H2364,"")</f>
        <v/>
      </c>
    </row>
    <row r="2334" spans="1:10" x14ac:dyDescent="0.25">
      <c r="A2334" t="str">
        <f>IF(SUM('A4'!S2365:X2365)=6,'Angaben KH-Standort'!$D$25,"")</f>
        <v/>
      </c>
      <c r="B2334" t="str">
        <f>IF(SUM('A4'!S2365:X2365)=6,'Angaben KH-Standort'!$D$26,"")</f>
        <v/>
      </c>
      <c r="C2334" t="str">
        <f>IF(SUM('A4'!S2365:X2365)=6,'Angaben KH-Standort'!$D$12,"")</f>
        <v/>
      </c>
      <c r="D2334" t="str">
        <f>IF(SUM('A4'!S2365:X2365)=6,'A1'!$F$14,"")</f>
        <v/>
      </c>
      <c r="E2334" t="str">
        <f>IF(SUM('A4'!S2365:X2365)=6,'A4'!C2365,"")</f>
        <v/>
      </c>
      <c r="F2334" t="str">
        <f>IF(SUM('A4'!S2365:X2365)=6,'A4'!D2365,"")</f>
        <v/>
      </c>
      <c r="G2334" t="str">
        <f>IF(SUM('A4'!S2365:X2365)=6,'A4'!E2365,"")</f>
        <v/>
      </c>
      <c r="H2334" t="str">
        <f>IF(SUM('A4'!S2365:X2365)=6,'A4'!F2365,"")</f>
        <v/>
      </c>
      <c r="I2334" t="str">
        <f>IF(SUM('A4'!S2365:X2365)=6,'A4'!G2365,"")</f>
        <v/>
      </c>
      <c r="J2334" s="308" t="str">
        <f>IF(SUM('A4'!S2365:X2365)=6,'A4'!H2365,"")</f>
        <v/>
      </c>
    </row>
    <row r="2335" spans="1:10" x14ac:dyDescent="0.25">
      <c r="A2335" t="str">
        <f>IF(SUM('A4'!S2366:X2366)=6,'Angaben KH-Standort'!$D$25,"")</f>
        <v/>
      </c>
      <c r="B2335" t="str">
        <f>IF(SUM('A4'!S2366:X2366)=6,'Angaben KH-Standort'!$D$26,"")</f>
        <v/>
      </c>
      <c r="C2335" t="str">
        <f>IF(SUM('A4'!S2366:X2366)=6,'Angaben KH-Standort'!$D$12,"")</f>
        <v/>
      </c>
      <c r="D2335" t="str">
        <f>IF(SUM('A4'!S2366:X2366)=6,'A1'!$F$14,"")</f>
        <v/>
      </c>
      <c r="E2335" t="str">
        <f>IF(SUM('A4'!S2366:X2366)=6,'A4'!C2366,"")</f>
        <v/>
      </c>
      <c r="F2335" t="str">
        <f>IF(SUM('A4'!S2366:X2366)=6,'A4'!D2366,"")</f>
        <v/>
      </c>
      <c r="G2335" t="str">
        <f>IF(SUM('A4'!S2366:X2366)=6,'A4'!E2366,"")</f>
        <v/>
      </c>
      <c r="H2335" t="str">
        <f>IF(SUM('A4'!S2366:X2366)=6,'A4'!F2366,"")</f>
        <v/>
      </c>
      <c r="I2335" t="str">
        <f>IF(SUM('A4'!S2366:X2366)=6,'A4'!G2366,"")</f>
        <v/>
      </c>
      <c r="J2335" s="308" t="str">
        <f>IF(SUM('A4'!S2366:X2366)=6,'A4'!H2366,"")</f>
        <v/>
      </c>
    </row>
    <row r="2336" spans="1:10" x14ac:dyDescent="0.25">
      <c r="A2336" t="str">
        <f>IF(SUM('A4'!S2367:X2367)=6,'Angaben KH-Standort'!$D$25,"")</f>
        <v/>
      </c>
      <c r="B2336" t="str">
        <f>IF(SUM('A4'!S2367:X2367)=6,'Angaben KH-Standort'!$D$26,"")</f>
        <v/>
      </c>
      <c r="C2336" t="str">
        <f>IF(SUM('A4'!S2367:X2367)=6,'Angaben KH-Standort'!$D$12,"")</f>
        <v/>
      </c>
      <c r="D2336" t="str">
        <f>IF(SUM('A4'!S2367:X2367)=6,'A1'!$F$14,"")</f>
        <v/>
      </c>
      <c r="E2336" t="str">
        <f>IF(SUM('A4'!S2367:X2367)=6,'A4'!C2367,"")</f>
        <v/>
      </c>
      <c r="F2336" t="str">
        <f>IF(SUM('A4'!S2367:X2367)=6,'A4'!D2367,"")</f>
        <v/>
      </c>
      <c r="G2336" t="str">
        <f>IF(SUM('A4'!S2367:X2367)=6,'A4'!E2367,"")</f>
        <v/>
      </c>
      <c r="H2336" t="str">
        <f>IF(SUM('A4'!S2367:X2367)=6,'A4'!F2367,"")</f>
        <v/>
      </c>
      <c r="I2336" t="str">
        <f>IF(SUM('A4'!S2367:X2367)=6,'A4'!G2367,"")</f>
        <v/>
      </c>
      <c r="J2336" s="308" t="str">
        <f>IF(SUM('A4'!S2367:X2367)=6,'A4'!H2367,"")</f>
        <v/>
      </c>
    </row>
    <row r="2337" spans="1:10" x14ac:dyDescent="0.25">
      <c r="A2337" t="str">
        <f>IF(SUM('A4'!S2368:X2368)=6,'Angaben KH-Standort'!$D$25,"")</f>
        <v/>
      </c>
      <c r="B2337" t="str">
        <f>IF(SUM('A4'!S2368:X2368)=6,'Angaben KH-Standort'!$D$26,"")</f>
        <v/>
      </c>
      <c r="C2337" t="str">
        <f>IF(SUM('A4'!S2368:X2368)=6,'Angaben KH-Standort'!$D$12,"")</f>
        <v/>
      </c>
      <c r="D2337" t="str">
        <f>IF(SUM('A4'!S2368:X2368)=6,'A1'!$F$14,"")</f>
        <v/>
      </c>
      <c r="E2337" t="str">
        <f>IF(SUM('A4'!S2368:X2368)=6,'A4'!C2368,"")</f>
        <v/>
      </c>
      <c r="F2337" t="str">
        <f>IF(SUM('A4'!S2368:X2368)=6,'A4'!D2368,"")</f>
        <v/>
      </c>
      <c r="G2337" t="str">
        <f>IF(SUM('A4'!S2368:X2368)=6,'A4'!E2368,"")</f>
        <v/>
      </c>
      <c r="H2337" t="str">
        <f>IF(SUM('A4'!S2368:X2368)=6,'A4'!F2368,"")</f>
        <v/>
      </c>
      <c r="I2337" t="str">
        <f>IF(SUM('A4'!S2368:X2368)=6,'A4'!G2368,"")</f>
        <v/>
      </c>
      <c r="J2337" s="308" t="str">
        <f>IF(SUM('A4'!S2368:X2368)=6,'A4'!H2368,"")</f>
        <v/>
      </c>
    </row>
    <row r="2338" spans="1:10" x14ac:dyDescent="0.25">
      <c r="A2338" t="str">
        <f>IF(SUM('A4'!S2369:X2369)=6,'Angaben KH-Standort'!$D$25,"")</f>
        <v/>
      </c>
      <c r="B2338" t="str">
        <f>IF(SUM('A4'!S2369:X2369)=6,'Angaben KH-Standort'!$D$26,"")</f>
        <v/>
      </c>
      <c r="C2338" t="str">
        <f>IF(SUM('A4'!S2369:X2369)=6,'Angaben KH-Standort'!$D$12,"")</f>
        <v/>
      </c>
      <c r="D2338" t="str">
        <f>IF(SUM('A4'!S2369:X2369)=6,'A1'!$F$14,"")</f>
        <v/>
      </c>
      <c r="E2338" t="str">
        <f>IF(SUM('A4'!S2369:X2369)=6,'A4'!C2369,"")</f>
        <v/>
      </c>
      <c r="F2338" t="str">
        <f>IF(SUM('A4'!S2369:X2369)=6,'A4'!D2369,"")</f>
        <v/>
      </c>
      <c r="G2338" t="str">
        <f>IF(SUM('A4'!S2369:X2369)=6,'A4'!E2369,"")</f>
        <v/>
      </c>
      <c r="H2338" t="str">
        <f>IF(SUM('A4'!S2369:X2369)=6,'A4'!F2369,"")</f>
        <v/>
      </c>
      <c r="I2338" t="str">
        <f>IF(SUM('A4'!S2369:X2369)=6,'A4'!G2369,"")</f>
        <v/>
      </c>
      <c r="J2338" s="308" t="str">
        <f>IF(SUM('A4'!S2369:X2369)=6,'A4'!H2369,"")</f>
        <v/>
      </c>
    </row>
    <row r="2339" spans="1:10" x14ac:dyDescent="0.25">
      <c r="A2339" t="str">
        <f>IF(SUM('A4'!S2370:X2370)=6,'Angaben KH-Standort'!$D$25,"")</f>
        <v/>
      </c>
      <c r="B2339" t="str">
        <f>IF(SUM('A4'!S2370:X2370)=6,'Angaben KH-Standort'!$D$26,"")</f>
        <v/>
      </c>
      <c r="C2339" t="str">
        <f>IF(SUM('A4'!S2370:X2370)=6,'Angaben KH-Standort'!$D$12,"")</f>
        <v/>
      </c>
      <c r="D2339" t="str">
        <f>IF(SUM('A4'!S2370:X2370)=6,'A1'!$F$14,"")</f>
        <v/>
      </c>
      <c r="E2339" t="str">
        <f>IF(SUM('A4'!S2370:X2370)=6,'A4'!C2370,"")</f>
        <v/>
      </c>
      <c r="F2339" t="str">
        <f>IF(SUM('A4'!S2370:X2370)=6,'A4'!D2370,"")</f>
        <v/>
      </c>
      <c r="G2339" t="str">
        <f>IF(SUM('A4'!S2370:X2370)=6,'A4'!E2370,"")</f>
        <v/>
      </c>
      <c r="H2339" t="str">
        <f>IF(SUM('A4'!S2370:X2370)=6,'A4'!F2370,"")</f>
        <v/>
      </c>
      <c r="I2339" t="str">
        <f>IF(SUM('A4'!S2370:X2370)=6,'A4'!G2370,"")</f>
        <v/>
      </c>
      <c r="J2339" s="308" t="str">
        <f>IF(SUM('A4'!S2370:X2370)=6,'A4'!H2370,"")</f>
        <v/>
      </c>
    </row>
    <row r="2340" spans="1:10" x14ac:dyDescent="0.25">
      <c r="A2340" t="str">
        <f>IF(SUM('A4'!S2371:X2371)=6,'Angaben KH-Standort'!$D$25,"")</f>
        <v/>
      </c>
      <c r="B2340" t="str">
        <f>IF(SUM('A4'!S2371:X2371)=6,'Angaben KH-Standort'!$D$26,"")</f>
        <v/>
      </c>
      <c r="C2340" t="str">
        <f>IF(SUM('A4'!S2371:X2371)=6,'Angaben KH-Standort'!$D$12,"")</f>
        <v/>
      </c>
      <c r="D2340" t="str">
        <f>IF(SUM('A4'!S2371:X2371)=6,'A1'!$F$14,"")</f>
        <v/>
      </c>
      <c r="E2340" t="str">
        <f>IF(SUM('A4'!S2371:X2371)=6,'A4'!C2371,"")</f>
        <v/>
      </c>
      <c r="F2340" t="str">
        <f>IF(SUM('A4'!S2371:X2371)=6,'A4'!D2371,"")</f>
        <v/>
      </c>
      <c r="G2340" t="str">
        <f>IF(SUM('A4'!S2371:X2371)=6,'A4'!E2371,"")</f>
        <v/>
      </c>
      <c r="H2340" t="str">
        <f>IF(SUM('A4'!S2371:X2371)=6,'A4'!F2371,"")</f>
        <v/>
      </c>
      <c r="I2340" t="str">
        <f>IF(SUM('A4'!S2371:X2371)=6,'A4'!G2371,"")</f>
        <v/>
      </c>
      <c r="J2340" s="308" t="str">
        <f>IF(SUM('A4'!S2371:X2371)=6,'A4'!H2371,"")</f>
        <v/>
      </c>
    </row>
    <row r="2341" spans="1:10" x14ac:dyDescent="0.25">
      <c r="A2341" t="str">
        <f>IF(SUM('A4'!S2372:X2372)=6,'Angaben KH-Standort'!$D$25,"")</f>
        <v/>
      </c>
      <c r="B2341" t="str">
        <f>IF(SUM('A4'!S2372:X2372)=6,'Angaben KH-Standort'!$D$26,"")</f>
        <v/>
      </c>
      <c r="C2341" t="str">
        <f>IF(SUM('A4'!S2372:X2372)=6,'Angaben KH-Standort'!$D$12,"")</f>
        <v/>
      </c>
      <c r="D2341" t="str">
        <f>IF(SUM('A4'!S2372:X2372)=6,'A1'!$F$14,"")</f>
        <v/>
      </c>
      <c r="E2341" t="str">
        <f>IF(SUM('A4'!S2372:X2372)=6,'A4'!C2372,"")</f>
        <v/>
      </c>
      <c r="F2341" t="str">
        <f>IF(SUM('A4'!S2372:X2372)=6,'A4'!D2372,"")</f>
        <v/>
      </c>
      <c r="G2341" t="str">
        <f>IF(SUM('A4'!S2372:X2372)=6,'A4'!E2372,"")</f>
        <v/>
      </c>
      <c r="H2341" t="str">
        <f>IF(SUM('A4'!S2372:X2372)=6,'A4'!F2372,"")</f>
        <v/>
      </c>
      <c r="I2341" t="str">
        <f>IF(SUM('A4'!S2372:X2372)=6,'A4'!G2372,"")</f>
        <v/>
      </c>
      <c r="J2341" s="308" t="str">
        <f>IF(SUM('A4'!S2372:X2372)=6,'A4'!H2372,"")</f>
        <v/>
      </c>
    </row>
    <row r="2342" spans="1:10" x14ac:dyDescent="0.25">
      <c r="A2342" t="str">
        <f>IF(SUM('A4'!S2373:X2373)=6,'Angaben KH-Standort'!$D$25,"")</f>
        <v/>
      </c>
      <c r="B2342" t="str">
        <f>IF(SUM('A4'!S2373:X2373)=6,'Angaben KH-Standort'!$D$26,"")</f>
        <v/>
      </c>
      <c r="C2342" t="str">
        <f>IF(SUM('A4'!S2373:X2373)=6,'Angaben KH-Standort'!$D$12,"")</f>
        <v/>
      </c>
      <c r="D2342" t="str">
        <f>IF(SUM('A4'!S2373:X2373)=6,'A1'!$F$14,"")</f>
        <v/>
      </c>
      <c r="E2342" t="str">
        <f>IF(SUM('A4'!S2373:X2373)=6,'A4'!C2373,"")</f>
        <v/>
      </c>
      <c r="F2342" t="str">
        <f>IF(SUM('A4'!S2373:X2373)=6,'A4'!D2373,"")</f>
        <v/>
      </c>
      <c r="G2342" t="str">
        <f>IF(SUM('A4'!S2373:X2373)=6,'A4'!E2373,"")</f>
        <v/>
      </c>
      <c r="H2342" t="str">
        <f>IF(SUM('A4'!S2373:X2373)=6,'A4'!F2373,"")</f>
        <v/>
      </c>
      <c r="I2342" t="str">
        <f>IF(SUM('A4'!S2373:X2373)=6,'A4'!G2373,"")</f>
        <v/>
      </c>
      <c r="J2342" s="308" t="str">
        <f>IF(SUM('A4'!S2373:X2373)=6,'A4'!H2373,"")</f>
        <v/>
      </c>
    </row>
    <row r="2343" spans="1:10" x14ac:dyDescent="0.25">
      <c r="A2343" t="str">
        <f>IF(SUM('A4'!S2374:X2374)=6,'Angaben KH-Standort'!$D$25,"")</f>
        <v/>
      </c>
      <c r="B2343" t="str">
        <f>IF(SUM('A4'!S2374:X2374)=6,'Angaben KH-Standort'!$D$26,"")</f>
        <v/>
      </c>
      <c r="C2343" t="str">
        <f>IF(SUM('A4'!S2374:X2374)=6,'Angaben KH-Standort'!$D$12,"")</f>
        <v/>
      </c>
      <c r="D2343" t="str">
        <f>IF(SUM('A4'!S2374:X2374)=6,'A1'!$F$14,"")</f>
        <v/>
      </c>
      <c r="E2343" t="str">
        <f>IF(SUM('A4'!S2374:X2374)=6,'A4'!C2374,"")</f>
        <v/>
      </c>
      <c r="F2343" t="str">
        <f>IF(SUM('A4'!S2374:X2374)=6,'A4'!D2374,"")</f>
        <v/>
      </c>
      <c r="G2343" t="str">
        <f>IF(SUM('A4'!S2374:X2374)=6,'A4'!E2374,"")</f>
        <v/>
      </c>
      <c r="H2343" t="str">
        <f>IF(SUM('A4'!S2374:X2374)=6,'A4'!F2374,"")</f>
        <v/>
      </c>
      <c r="I2343" t="str">
        <f>IF(SUM('A4'!S2374:X2374)=6,'A4'!G2374,"")</f>
        <v/>
      </c>
      <c r="J2343" s="308" t="str">
        <f>IF(SUM('A4'!S2374:X2374)=6,'A4'!H2374,"")</f>
        <v/>
      </c>
    </row>
    <row r="2344" spans="1:10" x14ac:dyDescent="0.25">
      <c r="A2344" t="str">
        <f>IF(SUM('A4'!S2375:X2375)=6,'Angaben KH-Standort'!$D$25,"")</f>
        <v/>
      </c>
      <c r="B2344" t="str">
        <f>IF(SUM('A4'!S2375:X2375)=6,'Angaben KH-Standort'!$D$26,"")</f>
        <v/>
      </c>
      <c r="C2344" t="str">
        <f>IF(SUM('A4'!S2375:X2375)=6,'Angaben KH-Standort'!$D$12,"")</f>
        <v/>
      </c>
      <c r="D2344" t="str">
        <f>IF(SUM('A4'!S2375:X2375)=6,'A1'!$F$14,"")</f>
        <v/>
      </c>
      <c r="E2344" t="str">
        <f>IF(SUM('A4'!S2375:X2375)=6,'A4'!C2375,"")</f>
        <v/>
      </c>
      <c r="F2344" t="str">
        <f>IF(SUM('A4'!S2375:X2375)=6,'A4'!D2375,"")</f>
        <v/>
      </c>
      <c r="G2344" t="str">
        <f>IF(SUM('A4'!S2375:X2375)=6,'A4'!E2375,"")</f>
        <v/>
      </c>
      <c r="H2344" t="str">
        <f>IF(SUM('A4'!S2375:X2375)=6,'A4'!F2375,"")</f>
        <v/>
      </c>
      <c r="I2344" t="str">
        <f>IF(SUM('A4'!S2375:X2375)=6,'A4'!G2375,"")</f>
        <v/>
      </c>
      <c r="J2344" s="308" t="str">
        <f>IF(SUM('A4'!S2375:X2375)=6,'A4'!H2375,"")</f>
        <v/>
      </c>
    </row>
    <row r="2345" spans="1:10" x14ac:dyDescent="0.25">
      <c r="A2345" t="str">
        <f>IF(SUM('A4'!S2376:X2376)=6,'Angaben KH-Standort'!$D$25,"")</f>
        <v/>
      </c>
      <c r="B2345" t="str">
        <f>IF(SUM('A4'!S2376:X2376)=6,'Angaben KH-Standort'!$D$26,"")</f>
        <v/>
      </c>
      <c r="C2345" t="str">
        <f>IF(SUM('A4'!S2376:X2376)=6,'Angaben KH-Standort'!$D$12,"")</f>
        <v/>
      </c>
      <c r="D2345" t="str">
        <f>IF(SUM('A4'!S2376:X2376)=6,'A1'!$F$14,"")</f>
        <v/>
      </c>
      <c r="E2345" t="str">
        <f>IF(SUM('A4'!S2376:X2376)=6,'A4'!C2376,"")</f>
        <v/>
      </c>
      <c r="F2345" t="str">
        <f>IF(SUM('A4'!S2376:X2376)=6,'A4'!D2376,"")</f>
        <v/>
      </c>
      <c r="G2345" t="str">
        <f>IF(SUM('A4'!S2376:X2376)=6,'A4'!E2376,"")</f>
        <v/>
      </c>
      <c r="H2345" t="str">
        <f>IF(SUM('A4'!S2376:X2376)=6,'A4'!F2376,"")</f>
        <v/>
      </c>
      <c r="I2345" t="str">
        <f>IF(SUM('A4'!S2376:X2376)=6,'A4'!G2376,"")</f>
        <v/>
      </c>
      <c r="J2345" s="308" t="str">
        <f>IF(SUM('A4'!S2376:X2376)=6,'A4'!H2376,"")</f>
        <v/>
      </c>
    </row>
    <row r="2346" spans="1:10" x14ac:dyDescent="0.25">
      <c r="A2346" t="str">
        <f>IF(SUM('A4'!S2377:X2377)=6,'Angaben KH-Standort'!$D$25,"")</f>
        <v/>
      </c>
      <c r="B2346" t="str">
        <f>IF(SUM('A4'!S2377:X2377)=6,'Angaben KH-Standort'!$D$26,"")</f>
        <v/>
      </c>
      <c r="C2346" t="str">
        <f>IF(SUM('A4'!S2377:X2377)=6,'Angaben KH-Standort'!$D$12,"")</f>
        <v/>
      </c>
      <c r="D2346" t="str">
        <f>IF(SUM('A4'!S2377:X2377)=6,'A1'!$F$14,"")</f>
        <v/>
      </c>
      <c r="E2346" t="str">
        <f>IF(SUM('A4'!S2377:X2377)=6,'A4'!C2377,"")</f>
        <v/>
      </c>
      <c r="F2346" t="str">
        <f>IF(SUM('A4'!S2377:X2377)=6,'A4'!D2377,"")</f>
        <v/>
      </c>
      <c r="G2346" t="str">
        <f>IF(SUM('A4'!S2377:X2377)=6,'A4'!E2377,"")</f>
        <v/>
      </c>
      <c r="H2346" t="str">
        <f>IF(SUM('A4'!S2377:X2377)=6,'A4'!F2377,"")</f>
        <v/>
      </c>
      <c r="I2346" t="str">
        <f>IF(SUM('A4'!S2377:X2377)=6,'A4'!G2377,"")</f>
        <v/>
      </c>
      <c r="J2346" s="308" t="str">
        <f>IF(SUM('A4'!S2377:X2377)=6,'A4'!H2377,"")</f>
        <v/>
      </c>
    </row>
    <row r="2347" spans="1:10" x14ac:dyDescent="0.25">
      <c r="A2347" t="str">
        <f>IF(SUM('A4'!S2378:X2378)=6,'Angaben KH-Standort'!$D$25,"")</f>
        <v/>
      </c>
      <c r="B2347" t="str">
        <f>IF(SUM('A4'!S2378:X2378)=6,'Angaben KH-Standort'!$D$26,"")</f>
        <v/>
      </c>
      <c r="C2347" t="str">
        <f>IF(SUM('A4'!S2378:X2378)=6,'Angaben KH-Standort'!$D$12,"")</f>
        <v/>
      </c>
      <c r="D2347" t="str">
        <f>IF(SUM('A4'!S2378:X2378)=6,'A1'!$F$14,"")</f>
        <v/>
      </c>
      <c r="E2347" t="str">
        <f>IF(SUM('A4'!S2378:X2378)=6,'A4'!C2378,"")</f>
        <v/>
      </c>
      <c r="F2347" t="str">
        <f>IF(SUM('A4'!S2378:X2378)=6,'A4'!D2378,"")</f>
        <v/>
      </c>
      <c r="G2347" t="str">
        <f>IF(SUM('A4'!S2378:X2378)=6,'A4'!E2378,"")</f>
        <v/>
      </c>
      <c r="H2347" t="str">
        <f>IF(SUM('A4'!S2378:X2378)=6,'A4'!F2378,"")</f>
        <v/>
      </c>
      <c r="I2347" t="str">
        <f>IF(SUM('A4'!S2378:X2378)=6,'A4'!G2378,"")</f>
        <v/>
      </c>
      <c r="J2347" s="308" t="str">
        <f>IF(SUM('A4'!S2378:X2378)=6,'A4'!H2378,"")</f>
        <v/>
      </c>
    </row>
    <row r="2348" spans="1:10" x14ac:dyDescent="0.25">
      <c r="A2348" t="str">
        <f>IF(SUM('A4'!S2379:X2379)=6,'Angaben KH-Standort'!$D$25,"")</f>
        <v/>
      </c>
      <c r="B2348" t="str">
        <f>IF(SUM('A4'!S2379:X2379)=6,'Angaben KH-Standort'!$D$26,"")</f>
        <v/>
      </c>
      <c r="C2348" t="str">
        <f>IF(SUM('A4'!S2379:X2379)=6,'Angaben KH-Standort'!$D$12,"")</f>
        <v/>
      </c>
      <c r="D2348" t="str">
        <f>IF(SUM('A4'!S2379:X2379)=6,'A1'!$F$14,"")</f>
        <v/>
      </c>
      <c r="E2348" t="str">
        <f>IF(SUM('A4'!S2379:X2379)=6,'A4'!C2379,"")</f>
        <v/>
      </c>
      <c r="F2348" t="str">
        <f>IF(SUM('A4'!S2379:X2379)=6,'A4'!D2379,"")</f>
        <v/>
      </c>
      <c r="G2348" t="str">
        <f>IF(SUM('A4'!S2379:X2379)=6,'A4'!E2379,"")</f>
        <v/>
      </c>
      <c r="H2348" t="str">
        <f>IF(SUM('A4'!S2379:X2379)=6,'A4'!F2379,"")</f>
        <v/>
      </c>
      <c r="I2348" t="str">
        <f>IF(SUM('A4'!S2379:X2379)=6,'A4'!G2379,"")</f>
        <v/>
      </c>
      <c r="J2348" s="308" t="str">
        <f>IF(SUM('A4'!S2379:X2379)=6,'A4'!H2379,"")</f>
        <v/>
      </c>
    </row>
    <row r="2349" spans="1:10" x14ac:dyDescent="0.25">
      <c r="A2349" t="str">
        <f>IF(SUM('A4'!S2380:X2380)=6,'Angaben KH-Standort'!$D$25,"")</f>
        <v/>
      </c>
      <c r="B2349" t="str">
        <f>IF(SUM('A4'!S2380:X2380)=6,'Angaben KH-Standort'!$D$26,"")</f>
        <v/>
      </c>
      <c r="C2349" t="str">
        <f>IF(SUM('A4'!S2380:X2380)=6,'Angaben KH-Standort'!$D$12,"")</f>
        <v/>
      </c>
      <c r="D2349" t="str">
        <f>IF(SUM('A4'!S2380:X2380)=6,'A1'!$F$14,"")</f>
        <v/>
      </c>
      <c r="E2349" t="str">
        <f>IF(SUM('A4'!S2380:X2380)=6,'A4'!C2380,"")</f>
        <v/>
      </c>
      <c r="F2349" t="str">
        <f>IF(SUM('A4'!S2380:X2380)=6,'A4'!D2380,"")</f>
        <v/>
      </c>
      <c r="G2349" t="str">
        <f>IF(SUM('A4'!S2380:X2380)=6,'A4'!E2380,"")</f>
        <v/>
      </c>
      <c r="H2349" t="str">
        <f>IF(SUM('A4'!S2380:X2380)=6,'A4'!F2380,"")</f>
        <v/>
      </c>
      <c r="I2349" t="str">
        <f>IF(SUM('A4'!S2380:X2380)=6,'A4'!G2380,"")</f>
        <v/>
      </c>
      <c r="J2349" s="308" t="str">
        <f>IF(SUM('A4'!S2380:X2380)=6,'A4'!H2380,"")</f>
        <v/>
      </c>
    </row>
    <row r="2350" spans="1:10" x14ac:dyDescent="0.25">
      <c r="A2350" t="str">
        <f>IF(SUM('A4'!S2381:X2381)=6,'Angaben KH-Standort'!$D$25,"")</f>
        <v/>
      </c>
      <c r="B2350" t="str">
        <f>IF(SUM('A4'!S2381:X2381)=6,'Angaben KH-Standort'!$D$26,"")</f>
        <v/>
      </c>
      <c r="C2350" t="str">
        <f>IF(SUM('A4'!S2381:X2381)=6,'Angaben KH-Standort'!$D$12,"")</f>
        <v/>
      </c>
      <c r="D2350" t="str">
        <f>IF(SUM('A4'!S2381:X2381)=6,'A1'!$F$14,"")</f>
        <v/>
      </c>
      <c r="E2350" t="str">
        <f>IF(SUM('A4'!S2381:X2381)=6,'A4'!C2381,"")</f>
        <v/>
      </c>
      <c r="F2350" t="str">
        <f>IF(SUM('A4'!S2381:X2381)=6,'A4'!D2381,"")</f>
        <v/>
      </c>
      <c r="G2350" t="str">
        <f>IF(SUM('A4'!S2381:X2381)=6,'A4'!E2381,"")</f>
        <v/>
      </c>
      <c r="H2350" t="str">
        <f>IF(SUM('A4'!S2381:X2381)=6,'A4'!F2381,"")</f>
        <v/>
      </c>
      <c r="I2350" t="str">
        <f>IF(SUM('A4'!S2381:X2381)=6,'A4'!G2381,"")</f>
        <v/>
      </c>
      <c r="J2350" s="308" t="str">
        <f>IF(SUM('A4'!S2381:X2381)=6,'A4'!H2381,"")</f>
        <v/>
      </c>
    </row>
    <row r="2351" spans="1:10" x14ac:dyDescent="0.25">
      <c r="A2351" t="str">
        <f>IF(SUM('A4'!S2382:X2382)=6,'Angaben KH-Standort'!$D$25,"")</f>
        <v/>
      </c>
      <c r="B2351" t="str">
        <f>IF(SUM('A4'!S2382:X2382)=6,'Angaben KH-Standort'!$D$26,"")</f>
        <v/>
      </c>
      <c r="C2351" t="str">
        <f>IF(SUM('A4'!S2382:X2382)=6,'Angaben KH-Standort'!$D$12,"")</f>
        <v/>
      </c>
      <c r="D2351" t="str">
        <f>IF(SUM('A4'!S2382:X2382)=6,'A1'!$F$14,"")</f>
        <v/>
      </c>
      <c r="E2351" t="str">
        <f>IF(SUM('A4'!S2382:X2382)=6,'A4'!C2382,"")</f>
        <v/>
      </c>
      <c r="F2351" t="str">
        <f>IF(SUM('A4'!S2382:X2382)=6,'A4'!D2382,"")</f>
        <v/>
      </c>
      <c r="G2351" t="str">
        <f>IF(SUM('A4'!S2382:X2382)=6,'A4'!E2382,"")</f>
        <v/>
      </c>
      <c r="H2351" t="str">
        <f>IF(SUM('A4'!S2382:X2382)=6,'A4'!F2382,"")</f>
        <v/>
      </c>
      <c r="I2351" t="str">
        <f>IF(SUM('A4'!S2382:X2382)=6,'A4'!G2382,"")</f>
        <v/>
      </c>
      <c r="J2351" s="308" t="str">
        <f>IF(SUM('A4'!S2382:X2382)=6,'A4'!H2382,"")</f>
        <v/>
      </c>
    </row>
    <row r="2352" spans="1:10" x14ac:dyDescent="0.25">
      <c r="A2352" t="str">
        <f>IF(SUM('A4'!S2383:X2383)=6,'Angaben KH-Standort'!$D$25,"")</f>
        <v/>
      </c>
      <c r="B2352" t="str">
        <f>IF(SUM('A4'!S2383:X2383)=6,'Angaben KH-Standort'!$D$26,"")</f>
        <v/>
      </c>
      <c r="C2352" t="str">
        <f>IF(SUM('A4'!S2383:X2383)=6,'Angaben KH-Standort'!$D$12,"")</f>
        <v/>
      </c>
      <c r="D2352" t="str">
        <f>IF(SUM('A4'!S2383:X2383)=6,'A1'!$F$14,"")</f>
        <v/>
      </c>
      <c r="E2352" t="str">
        <f>IF(SUM('A4'!S2383:X2383)=6,'A4'!C2383,"")</f>
        <v/>
      </c>
      <c r="F2352" t="str">
        <f>IF(SUM('A4'!S2383:X2383)=6,'A4'!D2383,"")</f>
        <v/>
      </c>
      <c r="G2352" t="str">
        <f>IF(SUM('A4'!S2383:X2383)=6,'A4'!E2383,"")</f>
        <v/>
      </c>
      <c r="H2352" t="str">
        <f>IF(SUM('A4'!S2383:X2383)=6,'A4'!F2383,"")</f>
        <v/>
      </c>
      <c r="I2352" t="str">
        <f>IF(SUM('A4'!S2383:X2383)=6,'A4'!G2383,"")</f>
        <v/>
      </c>
      <c r="J2352" s="308" t="str">
        <f>IF(SUM('A4'!S2383:X2383)=6,'A4'!H2383,"")</f>
        <v/>
      </c>
    </row>
    <row r="2353" spans="1:10" x14ac:dyDescent="0.25">
      <c r="A2353" t="str">
        <f>IF(SUM('A4'!S2384:X2384)=6,'Angaben KH-Standort'!$D$25,"")</f>
        <v/>
      </c>
      <c r="B2353" t="str">
        <f>IF(SUM('A4'!S2384:X2384)=6,'Angaben KH-Standort'!$D$26,"")</f>
        <v/>
      </c>
      <c r="C2353" t="str">
        <f>IF(SUM('A4'!S2384:X2384)=6,'Angaben KH-Standort'!$D$12,"")</f>
        <v/>
      </c>
      <c r="D2353" t="str">
        <f>IF(SUM('A4'!S2384:X2384)=6,'A1'!$F$14,"")</f>
        <v/>
      </c>
      <c r="E2353" t="str">
        <f>IF(SUM('A4'!S2384:X2384)=6,'A4'!C2384,"")</f>
        <v/>
      </c>
      <c r="F2353" t="str">
        <f>IF(SUM('A4'!S2384:X2384)=6,'A4'!D2384,"")</f>
        <v/>
      </c>
      <c r="G2353" t="str">
        <f>IF(SUM('A4'!S2384:X2384)=6,'A4'!E2384,"")</f>
        <v/>
      </c>
      <c r="H2353" t="str">
        <f>IF(SUM('A4'!S2384:X2384)=6,'A4'!F2384,"")</f>
        <v/>
      </c>
      <c r="I2353" t="str">
        <f>IF(SUM('A4'!S2384:X2384)=6,'A4'!G2384,"")</f>
        <v/>
      </c>
      <c r="J2353" s="308" t="str">
        <f>IF(SUM('A4'!S2384:X2384)=6,'A4'!H2384,"")</f>
        <v/>
      </c>
    </row>
    <row r="2354" spans="1:10" x14ac:dyDescent="0.25">
      <c r="A2354" t="str">
        <f>IF(SUM('A4'!S2385:X2385)=6,'Angaben KH-Standort'!$D$25,"")</f>
        <v/>
      </c>
      <c r="B2354" t="str">
        <f>IF(SUM('A4'!S2385:X2385)=6,'Angaben KH-Standort'!$D$26,"")</f>
        <v/>
      </c>
      <c r="C2354" t="str">
        <f>IF(SUM('A4'!S2385:X2385)=6,'Angaben KH-Standort'!$D$12,"")</f>
        <v/>
      </c>
      <c r="D2354" t="str">
        <f>IF(SUM('A4'!S2385:X2385)=6,'A1'!$F$14,"")</f>
        <v/>
      </c>
      <c r="E2354" t="str">
        <f>IF(SUM('A4'!S2385:X2385)=6,'A4'!C2385,"")</f>
        <v/>
      </c>
      <c r="F2354" t="str">
        <f>IF(SUM('A4'!S2385:X2385)=6,'A4'!D2385,"")</f>
        <v/>
      </c>
      <c r="G2354" t="str">
        <f>IF(SUM('A4'!S2385:X2385)=6,'A4'!E2385,"")</f>
        <v/>
      </c>
      <c r="H2354" t="str">
        <f>IF(SUM('A4'!S2385:X2385)=6,'A4'!F2385,"")</f>
        <v/>
      </c>
      <c r="I2354" t="str">
        <f>IF(SUM('A4'!S2385:X2385)=6,'A4'!G2385,"")</f>
        <v/>
      </c>
      <c r="J2354" s="308" t="str">
        <f>IF(SUM('A4'!S2385:X2385)=6,'A4'!H2385,"")</f>
        <v/>
      </c>
    </row>
    <row r="2355" spans="1:10" x14ac:dyDescent="0.25">
      <c r="A2355" t="str">
        <f>IF(SUM('A4'!S2386:X2386)=6,'Angaben KH-Standort'!$D$25,"")</f>
        <v/>
      </c>
      <c r="B2355" t="str">
        <f>IF(SUM('A4'!S2386:X2386)=6,'Angaben KH-Standort'!$D$26,"")</f>
        <v/>
      </c>
      <c r="C2355" t="str">
        <f>IF(SUM('A4'!S2386:X2386)=6,'Angaben KH-Standort'!$D$12,"")</f>
        <v/>
      </c>
      <c r="D2355" t="str">
        <f>IF(SUM('A4'!S2386:X2386)=6,'A1'!$F$14,"")</f>
        <v/>
      </c>
      <c r="E2355" t="str">
        <f>IF(SUM('A4'!S2386:X2386)=6,'A4'!C2386,"")</f>
        <v/>
      </c>
      <c r="F2355" t="str">
        <f>IF(SUM('A4'!S2386:X2386)=6,'A4'!D2386,"")</f>
        <v/>
      </c>
      <c r="G2355" t="str">
        <f>IF(SUM('A4'!S2386:X2386)=6,'A4'!E2386,"")</f>
        <v/>
      </c>
      <c r="H2355" t="str">
        <f>IF(SUM('A4'!S2386:X2386)=6,'A4'!F2386,"")</f>
        <v/>
      </c>
      <c r="I2355" t="str">
        <f>IF(SUM('A4'!S2386:X2386)=6,'A4'!G2386,"")</f>
        <v/>
      </c>
      <c r="J2355" s="308" t="str">
        <f>IF(SUM('A4'!S2386:X2386)=6,'A4'!H2386,"")</f>
        <v/>
      </c>
    </row>
    <row r="2356" spans="1:10" x14ac:dyDescent="0.25">
      <c r="A2356" t="str">
        <f>IF(SUM('A4'!S2387:X2387)=6,'Angaben KH-Standort'!$D$25,"")</f>
        <v/>
      </c>
      <c r="B2356" t="str">
        <f>IF(SUM('A4'!S2387:X2387)=6,'Angaben KH-Standort'!$D$26,"")</f>
        <v/>
      </c>
      <c r="C2356" t="str">
        <f>IF(SUM('A4'!S2387:X2387)=6,'Angaben KH-Standort'!$D$12,"")</f>
        <v/>
      </c>
      <c r="D2356" t="str">
        <f>IF(SUM('A4'!S2387:X2387)=6,'A1'!$F$14,"")</f>
        <v/>
      </c>
      <c r="E2356" t="str">
        <f>IF(SUM('A4'!S2387:X2387)=6,'A4'!C2387,"")</f>
        <v/>
      </c>
      <c r="F2356" t="str">
        <f>IF(SUM('A4'!S2387:X2387)=6,'A4'!D2387,"")</f>
        <v/>
      </c>
      <c r="G2356" t="str">
        <f>IF(SUM('A4'!S2387:X2387)=6,'A4'!E2387,"")</f>
        <v/>
      </c>
      <c r="H2356" t="str">
        <f>IF(SUM('A4'!S2387:X2387)=6,'A4'!F2387,"")</f>
        <v/>
      </c>
      <c r="I2356" t="str">
        <f>IF(SUM('A4'!S2387:X2387)=6,'A4'!G2387,"")</f>
        <v/>
      </c>
      <c r="J2356" s="308" t="str">
        <f>IF(SUM('A4'!S2387:X2387)=6,'A4'!H2387,"")</f>
        <v/>
      </c>
    </row>
    <row r="2357" spans="1:10" x14ac:dyDescent="0.25">
      <c r="A2357" t="str">
        <f>IF(SUM('A4'!S2388:X2388)=6,'Angaben KH-Standort'!$D$25,"")</f>
        <v/>
      </c>
      <c r="B2357" t="str">
        <f>IF(SUM('A4'!S2388:X2388)=6,'Angaben KH-Standort'!$D$26,"")</f>
        <v/>
      </c>
      <c r="C2357" t="str">
        <f>IF(SUM('A4'!S2388:X2388)=6,'Angaben KH-Standort'!$D$12,"")</f>
        <v/>
      </c>
      <c r="D2357" t="str">
        <f>IF(SUM('A4'!S2388:X2388)=6,'A1'!$F$14,"")</f>
        <v/>
      </c>
      <c r="E2357" t="str">
        <f>IF(SUM('A4'!S2388:X2388)=6,'A4'!C2388,"")</f>
        <v/>
      </c>
      <c r="F2357" t="str">
        <f>IF(SUM('A4'!S2388:X2388)=6,'A4'!D2388,"")</f>
        <v/>
      </c>
      <c r="G2357" t="str">
        <f>IF(SUM('A4'!S2388:X2388)=6,'A4'!E2388,"")</f>
        <v/>
      </c>
      <c r="H2357" t="str">
        <f>IF(SUM('A4'!S2388:X2388)=6,'A4'!F2388,"")</f>
        <v/>
      </c>
      <c r="I2357" t="str">
        <f>IF(SUM('A4'!S2388:X2388)=6,'A4'!G2388,"")</f>
        <v/>
      </c>
      <c r="J2357" s="308" t="str">
        <f>IF(SUM('A4'!S2388:X2388)=6,'A4'!H2388,"")</f>
        <v/>
      </c>
    </row>
    <row r="2358" spans="1:10" x14ac:dyDescent="0.25">
      <c r="A2358" t="str">
        <f>IF(SUM('A4'!S2389:X2389)=6,'Angaben KH-Standort'!$D$25,"")</f>
        <v/>
      </c>
      <c r="B2358" t="str">
        <f>IF(SUM('A4'!S2389:X2389)=6,'Angaben KH-Standort'!$D$26,"")</f>
        <v/>
      </c>
      <c r="C2358" t="str">
        <f>IF(SUM('A4'!S2389:X2389)=6,'Angaben KH-Standort'!$D$12,"")</f>
        <v/>
      </c>
      <c r="D2358" t="str">
        <f>IF(SUM('A4'!S2389:X2389)=6,'A1'!$F$14,"")</f>
        <v/>
      </c>
      <c r="E2358" t="str">
        <f>IF(SUM('A4'!S2389:X2389)=6,'A4'!C2389,"")</f>
        <v/>
      </c>
      <c r="F2358" t="str">
        <f>IF(SUM('A4'!S2389:X2389)=6,'A4'!D2389,"")</f>
        <v/>
      </c>
      <c r="G2358" t="str">
        <f>IF(SUM('A4'!S2389:X2389)=6,'A4'!E2389,"")</f>
        <v/>
      </c>
      <c r="H2358" t="str">
        <f>IF(SUM('A4'!S2389:X2389)=6,'A4'!F2389,"")</f>
        <v/>
      </c>
      <c r="I2358" t="str">
        <f>IF(SUM('A4'!S2389:X2389)=6,'A4'!G2389,"")</f>
        <v/>
      </c>
      <c r="J2358" s="308" t="str">
        <f>IF(SUM('A4'!S2389:X2389)=6,'A4'!H2389,"")</f>
        <v/>
      </c>
    </row>
    <row r="2359" spans="1:10" x14ac:dyDescent="0.25">
      <c r="A2359" t="str">
        <f>IF(SUM('A4'!S2390:X2390)=6,'Angaben KH-Standort'!$D$25,"")</f>
        <v/>
      </c>
      <c r="B2359" t="str">
        <f>IF(SUM('A4'!S2390:X2390)=6,'Angaben KH-Standort'!$D$26,"")</f>
        <v/>
      </c>
      <c r="C2359" t="str">
        <f>IF(SUM('A4'!S2390:X2390)=6,'Angaben KH-Standort'!$D$12,"")</f>
        <v/>
      </c>
      <c r="D2359" t="str">
        <f>IF(SUM('A4'!S2390:X2390)=6,'A1'!$F$14,"")</f>
        <v/>
      </c>
      <c r="E2359" t="str">
        <f>IF(SUM('A4'!S2390:X2390)=6,'A4'!C2390,"")</f>
        <v/>
      </c>
      <c r="F2359" t="str">
        <f>IF(SUM('A4'!S2390:X2390)=6,'A4'!D2390,"")</f>
        <v/>
      </c>
      <c r="G2359" t="str">
        <f>IF(SUM('A4'!S2390:X2390)=6,'A4'!E2390,"")</f>
        <v/>
      </c>
      <c r="H2359" t="str">
        <f>IF(SUM('A4'!S2390:X2390)=6,'A4'!F2390,"")</f>
        <v/>
      </c>
      <c r="I2359" t="str">
        <f>IF(SUM('A4'!S2390:X2390)=6,'A4'!G2390,"")</f>
        <v/>
      </c>
      <c r="J2359" s="308" t="str">
        <f>IF(SUM('A4'!S2390:X2390)=6,'A4'!H2390,"")</f>
        <v/>
      </c>
    </row>
    <row r="2360" spans="1:10" x14ac:dyDescent="0.25">
      <c r="A2360" t="str">
        <f>IF(SUM('A4'!S2391:X2391)=6,'Angaben KH-Standort'!$D$25,"")</f>
        <v/>
      </c>
      <c r="B2360" t="str">
        <f>IF(SUM('A4'!S2391:X2391)=6,'Angaben KH-Standort'!$D$26,"")</f>
        <v/>
      </c>
      <c r="C2360" t="str">
        <f>IF(SUM('A4'!S2391:X2391)=6,'Angaben KH-Standort'!$D$12,"")</f>
        <v/>
      </c>
      <c r="D2360" t="str">
        <f>IF(SUM('A4'!S2391:X2391)=6,'A1'!$F$14,"")</f>
        <v/>
      </c>
      <c r="E2360" t="str">
        <f>IF(SUM('A4'!S2391:X2391)=6,'A4'!C2391,"")</f>
        <v/>
      </c>
      <c r="F2360" t="str">
        <f>IF(SUM('A4'!S2391:X2391)=6,'A4'!D2391,"")</f>
        <v/>
      </c>
      <c r="G2360" t="str">
        <f>IF(SUM('A4'!S2391:X2391)=6,'A4'!E2391,"")</f>
        <v/>
      </c>
      <c r="H2360" t="str">
        <f>IF(SUM('A4'!S2391:X2391)=6,'A4'!F2391,"")</f>
        <v/>
      </c>
      <c r="I2360" t="str">
        <f>IF(SUM('A4'!S2391:X2391)=6,'A4'!G2391,"")</f>
        <v/>
      </c>
      <c r="J2360" s="308" t="str">
        <f>IF(SUM('A4'!S2391:X2391)=6,'A4'!H2391,"")</f>
        <v/>
      </c>
    </row>
    <row r="2361" spans="1:10" x14ac:dyDescent="0.25">
      <c r="A2361" t="str">
        <f>IF(SUM('A4'!S2392:X2392)=6,'Angaben KH-Standort'!$D$25,"")</f>
        <v/>
      </c>
      <c r="B2361" t="str">
        <f>IF(SUM('A4'!S2392:X2392)=6,'Angaben KH-Standort'!$D$26,"")</f>
        <v/>
      </c>
      <c r="C2361" t="str">
        <f>IF(SUM('A4'!S2392:X2392)=6,'Angaben KH-Standort'!$D$12,"")</f>
        <v/>
      </c>
      <c r="D2361" t="str">
        <f>IF(SUM('A4'!S2392:X2392)=6,'A1'!$F$14,"")</f>
        <v/>
      </c>
      <c r="E2361" t="str">
        <f>IF(SUM('A4'!S2392:X2392)=6,'A4'!C2392,"")</f>
        <v/>
      </c>
      <c r="F2361" t="str">
        <f>IF(SUM('A4'!S2392:X2392)=6,'A4'!D2392,"")</f>
        <v/>
      </c>
      <c r="G2361" t="str">
        <f>IF(SUM('A4'!S2392:X2392)=6,'A4'!E2392,"")</f>
        <v/>
      </c>
      <c r="H2361" t="str">
        <f>IF(SUM('A4'!S2392:X2392)=6,'A4'!F2392,"")</f>
        <v/>
      </c>
      <c r="I2361" t="str">
        <f>IF(SUM('A4'!S2392:X2392)=6,'A4'!G2392,"")</f>
        <v/>
      </c>
      <c r="J2361" s="308" t="str">
        <f>IF(SUM('A4'!S2392:X2392)=6,'A4'!H2392,"")</f>
        <v/>
      </c>
    </row>
    <row r="2362" spans="1:10" x14ac:dyDescent="0.25">
      <c r="A2362" t="str">
        <f>IF(SUM('A4'!S2393:X2393)=6,'Angaben KH-Standort'!$D$25,"")</f>
        <v/>
      </c>
      <c r="B2362" t="str">
        <f>IF(SUM('A4'!S2393:X2393)=6,'Angaben KH-Standort'!$D$26,"")</f>
        <v/>
      </c>
      <c r="C2362" t="str">
        <f>IF(SUM('A4'!S2393:X2393)=6,'Angaben KH-Standort'!$D$12,"")</f>
        <v/>
      </c>
      <c r="D2362" t="str">
        <f>IF(SUM('A4'!S2393:X2393)=6,'A1'!$F$14,"")</f>
        <v/>
      </c>
      <c r="E2362" t="str">
        <f>IF(SUM('A4'!S2393:X2393)=6,'A4'!C2393,"")</f>
        <v/>
      </c>
      <c r="F2362" t="str">
        <f>IF(SUM('A4'!S2393:X2393)=6,'A4'!D2393,"")</f>
        <v/>
      </c>
      <c r="G2362" t="str">
        <f>IF(SUM('A4'!S2393:X2393)=6,'A4'!E2393,"")</f>
        <v/>
      </c>
      <c r="H2362" t="str">
        <f>IF(SUM('A4'!S2393:X2393)=6,'A4'!F2393,"")</f>
        <v/>
      </c>
      <c r="I2362" t="str">
        <f>IF(SUM('A4'!S2393:X2393)=6,'A4'!G2393,"")</f>
        <v/>
      </c>
      <c r="J2362" s="308" t="str">
        <f>IF(SUM('A4'!S2393:X2393)=6,'A4'!H2393,"")</f>
        <v/>
      </c>
    </row>
    <row r="2363" spans="1:10" x14ac:dyDescent="0.25">
      <c r="A2363" t="str">
        <f>IF(SUM('A4'!S2394:X2394)=6,'Angaben KH-Standort'!$D$25,"")</f>
        <v/>
      </c>
      <c r="B2363" t="str">
        <f>IF(SUM('A4'!S2394:X2394)=6,'Angaben KH-Standort'!$D$26,"")</f>
        <v/>
      </c>
      <c r="C2363" t="str">
        <f>IF(SUM('A4'!S2394:X2394)=6,'Angaben KH-Standort'!$D$12,"")</f>
        <v/>
      </c>
      <c r="D2363" t="str">
        <f>IF(SUM('A4'!S2394:X2394)=6,'A1'!$F$14,"")</f>
        <v/>
      </c>
      <c r="E2363" t="str">
        <f>IF(SUM('A4'!S2394:X2394)=6,'A4'!C2394,"")</f>
        <v/>
      </c>
      <c r="F2363" t="str">
        <f>IF(SUM('A4'!S2394:X2394)=6,'A4'!D2394,"")</f>
        <v/>
      </c>
      <c r="G2363" t="str">
        <f>IF(SUM('A4'!S2394:X2394)=6,'A4'!E2394,"")</f>
        <v/>
      </c>
      <c r="H2363" t="str">
        <f>IF(SUM('A4'!S2394:X2394)=6,'A4'!F2394,"")</f>
        <v/>
      </c>
      <c r="I2363" t="str">
        <f>IF(SUM('A4'!S2394:X2394)=6,'A4'!G2394,"")</f>
        <v/>
      </c>
      <c r="J2363" s="308" t="str">
        <f>IF(SUM('A4'!S2394:X2394)=6,'A4'!H2394,"")</f>
        <v/>
      </c>
    </row>
    <row r="2364" spans="1:10" x14ac:dyDescent="0.25">
      <c r="A2364" t="str">
        <f>IF(SUM('A4'!S2395:X2395)=6,'Angaben KH-Standort'!$D$25,"")</f>
        <v/>
      </c>
      <c r="B2364" t="str">
        <f>IF(SUM('A4'!S2395:X2395)=6,'Angaben KH-Standort'!$D$26,"")</f>
        <v/>
      </c>
      <c r="C2364" t="str">
        <f>IF(SUM('A4'!S2395:X2395)=6,'Angaben KH-Standort'!$D$12,"")</f>
        <v/>
      </c>
      <c r="D2364" t="str">
        <f>IF(SUM('A4'!S2395:X2395)=6,'A1'!$F$14,"")</f>
        <v/>
      </c>
      <c r="E2364" t="str">
        <f>IF(SUM('A4'!S2395:X2395)=6,'A4'!C2395,"")</f>
        <v/>
      </c>
      <c r="F2364" t="str">
        <f>IF(SUM('A4'!S2395:X2395)=6,'A4'!D2395,"")</f>
        <v/>
      </c>
      <c r="G2364" t="str">
        <f>IF(SUM('A4'!S2395:X2395)=6,'A4'!E2395,"")</f>
        <v/>
      </c>
      <c r="H2364" t="str">
        <f>IF(SUM('A4'!S2395:X2395)=6,'A4'!F2395,"")</f>
        <v/>
      </c>
      <c r="I2364" t="str">
        <f>IF(SUM('A4'!S2395:X2395)=6,'A4'!G2395,"")</f>
        <v/>
      </c>
      <c r="J2364" s="308" t="str">
        <f>IF(SUM('A4'!S2395:X2395)=6,'A4'!H2395,"")</f>
        <v/>
      </c>
    </row>
    <row r="2365" spans="1:10" x14ac:dyDescent="0.25">
      <c r="A2365" t="str">
        <f>IF(SUM('A4'!S2396:X2396)=6,'Angaben KH-Standort'!$D$25,"")</f>
        <v/>
      </c>
      <c r="B2365" t="str">
        <f>IF(SUM('A4'!S2396:X2396)=6,'Angaben KH-Standort'!$D$26,"")</f>
        <v/>
      </c>
      <c r="C2365" t="str">
        <f>IF(SUM('A4'!S2396:X2396)=6,'Angaben KH-Standort'!$D$12,"")</f>
        <v/>
      </c>
      <c r="D2365" t="str">
        <f>IF(SUM('A4'!S2396:X2396)=6,'A1'!$F$14,"")</f>
        <v/>
      </c>
      <c r="E2365" t="str">
        <f>IF(SUM('A4'!S2396:X2396)=6,'A4'!C2396,"")</f>
        <v/>
      </c>
      <c r="F2365" t="str">
        <f>IF(SUM('A4'!S2396:X2396)=6,'A4'!D2396,"")</f>
        <v/>
      </c>
      <c r="G2365" t="str">
        <f>IF(SUM('A4'!S2396:X2396)=6,'A4'!E2396,"")</f>
        <v/>
      </c>
      <c r="H2365" t="str">
        <f>IF(SUM('A4'!S2396:X2396)=6,'A4'!F2396,"")</f>
        <v/>
      </c>
      <c r="I2365" t="str">
        <f>IF(SUM('A4'!S2396:X2396)=6,'A4'!G2396,"")</f>
        <v/>
      </c>
      <c r="J2365" s="308" t="str">
        <f>IF(SUM('A4'!S2396:X2396)=6,'A4'!H2396,"")</f>
        <v/>
      </c>
    </row>
    <row r="2366" spans="1:10" x14ac:dyDescent="0.25">
      <c r="A2366" t="str">
        <f>IF(SUM('A4'!S2397:X2397)=6,'Angaben KH-Standort'!$D$25,"")</f>
        <v/>
      </c>
      <c r="B2366" t="str">
        <f>IF(SUM('A4'!S2397:X2397)=6,'Angaben KH-Standort'!$D$26,"")</f>
        <v/>
      </c>
      <c r="C2366" t="str">
        <f>IF(SUM('A4'!S2397:X2397)=6,'Angaben KH-Standort'!$D$12,"")</f>
        <v/>
      </c>
      <c r="D2366" t="str">
        <f>IF(SUM('A4'!S2397:X2397)=6,'A1'!$F$14,"")</f>
        <v/>
      </c>
      <c r="E2366" t="str">
        <f>IF(SUM('A4'!S2397:X2397)=6,'A4'!C2397,"")</f>
        <v/>
      </c>
      <c r="F2366" t="str">
        <f>IF(SUM('A4'!S2397:X2397)=6,'A4'!D2397,"")</f>
        <v/>
      </c>
      <c r="G2366" t="str">
        <f>IF(SUM('A4'!S2397:X2397)=6,'A4'!E2397,"")</f>
        <v/>
      </c>
      <c r="H2366" t="str">
        <f>IF(SUM('A4'!S2397:X2397)=6,'A4'!F2397,"")</f>
        <v/>
      </c>
      <c r="I2366" t="str">
        <f>IF(SUM('A4'!S2397:X2397)=6,'A4'!G2397,"")</f>
        <v/>
      </c>
      <c r="J2366" s="308" t="str">
        <f>IF(SUM('A4'!S2397:X2397)=6,'A4'!H2397,"")</f>
        <v/>
      </c>
    </row>
    <row r="2367" spans="1:10" x14ac:dyDescent="0.25">
      <c r="A2367" t="str">
        <f>IF(SUM('A4'!S2398:X2398)=6,'Angaben KH-Standort'!$D$25,"")</f>
        <v/>
      </c>
      <c r="B2367" t="str">
        <f>IF(SUM('A4'!S2398:X2398)=6,'Angaben KH-Standort'!$D$26,"")</f>
        <v/>
      </c>
      <c r="C2367" t="str">
        <f>IF(SUM('A4'!S2398:X2398)=6,'Angaben KH-Standort'!$D$12,"")</f>
        <v/>
      </c>
      <c r="D2367" t="str">
        <f>IF(SUM('A4'!S2398:X2398)=6,'A1'!$F$14,"")</f>
        <v/>
      </c>
      <c r="E2367" t="str">
        <f>IF(SUM('A4'!S2398:X2398)=6,'A4'!C2398,"")</f>
        <v/>
      </c>
      <c r="F2367" t="str">
        <f>IF(SUM('A4'!S2398:X2398)=6,'A4'!D2398,"")</f>
        <v/>
      </c>
      <c r="G2367" t="str">
        <f>IF(SUM('A4'!S2398:X2398)=6,'A4'!E2398,"")</f>
        <v/>
      </c>
      <c r="H2367" t="str">
        <f>IF(SUM('A4'!S2398:X2398)=6,'A4'!F2398,"")</f>
        <v/>
      </c>
      <c r="I2367" t="str">
        <f>IF(SUM('A4'!S2398:X2398)=6,'A4'!G2398,"")</f>
        <v/>
      </c>
      <c r="J2367" s="308" t="str">
        <f>IF(SUM('A4'!S2398:X2398)=6,'A4'!H2398,"")</f>
        <v/>
      </c>
    </row>
    <row r="2368" spans="1:10" x14ac:dyDescent="0.25">
      <c r="A2368" t="str">
        <f>IF(SUM('A4'!S2399:X2399)=6,'Angaben KH-Standort'!$D$25,"")</f>
        <v/>
      </c>
      <c r="B2368" t="str">
        <f>IF(SUM('A4'!S2399:X2399)=6,'Angaben KH-Standort'!$D$26,"")</f>
        <v/>
      </c>
      <c r="C2368" t="str">
        <f>IF(SUM('A4'!S2399:X2399)=6,'Angaben KH-Standort'!$D$12,"")</f>
        <v/>
      </c>
      <c r="D2368" t="str">
        <f>IF(SUM('A4'!S2399:X2399)=6,'A1'!$F$14,"")</f>
        <v/>
      </c>
      <c r="E2368" t="str">
        <f>IF(SUM('A4'!S2399:X2399)=6,'A4'!C2399,"")</f>
        <v/>
      </c>
      <c r="F2368" t="str">
        <f>IF(SUM('A4'!S2399:X2399)=6,'A4'!D2399,"")</f>
        <v/>
      </c>
      <c r="G2368" t="str">
        <f>IF(SUM('A4'!S2399:X2399)=6,'A4'!E2399,"")</f>
        <v/>
      </c>
      <c r="H2368" t="str">
        <f>IF(SUM('A4'!S2399:X2399)=6,'A4'!F2399,"")</f>
        <v/>
      </c>
      <c r="I2368" t="str">
        <f>IF(SUM('A4'!S2399:X2399)=6,'A4'!G2399,"")</f>
        <v/>
      </c>
      <c r="J2368" s="308" t="str">
        <f>IF(SUM('A4'!S2399:X2399)=6,'A4'!H2399,"")</f>
        <v/>
      </c>
    </row>
    <row r="2369" spans="1:10" x14ac:dyDescent="0.25">
      <c r="A2369" t="str">
        <f>IF(SUM('A4'!S2400:X2400)=6,'Angaben KH-Standort'!$D$25,"")</f>
        <v/>
      </c>
      <c r="B2369" t="str">
        <f>IF(SUM('A4'!S2400:X2400)=6,'Angaben KH-Standort'!$D$26,"")</f>
        <v/>
      </c>
      <c r="C2369" t="str">
        <f>IF(SUM('A4'!S2400:X2400)=6,'Angaben KH-Standort'!$D$12,"")</f>
        <v/>
      </c>
      <c r="D2369" t="str">
        <f>IF(SUM('A4'!S2400:X2400)=6,'A1'!$F$14,"")</f>
        <v/>
      </c>
      <c r="E2369" t="str">
        <f>IF(SUM('A4'!S2400:X2400)=6,'A4'!C2400,"")</f>
        <v/>
      </c>
      <c r="F2369" t="str">
        <f>IF(SUM('A4'!S2400:X2400)=6,'A4'!D2400,"")</f>
        <v/>
      </c>
      <c r="G2369" t="str">
        <f>IF(SUM('A4'!S2400:X2400)=6,'A4'!E2400,"")</f>
        <v/>
      </c>
      <c r="H2369" t="str">
        <f>IF(SUM('A4'!S2400:X2400)=6,'A4'!F2400,"")</f>
        <v/>
      </c>
      <c r="I2369" t="str">
        <f>IF(SUM('A4'!S2400:X2400)=6,'A4'!G2400,"")</f>
        <v/>
      </c>
      <c r="J2369" s="308" t="str">
        <f>IF(SUM('A4'!S2400:X2400)=6,'A4'!H2400,"")</f>
        <v/>
      </c>
    </row>
    <row r="2370" spans="1:10" x14ac:dyDescent="0.25">
      <c r="A2370" t="str">
        <f>IF(SUM('A4'!S2401:X2401)=6,'Angaben KH-Standort'!$D$25,"")</f>
        <v/>
      </c>
      <c r="B2370" t="str">
        <f>IF(SUM('A4'!S2401:X2401)=6,'Angaben KH-Standort'!$D$26,"")</f>
        <v/>
      </c>
      <c r="C2370" t="str">
        <f>IF(SUM('A4'!S2401:X2401)=6,'Angaben KH-Standort'!$D$12,"")</f>
        <v/>
      </c>
      <c r="D2370" t="str">
        <f>IF(SUM('A4'!S2401:X2401)=6,'A1'!$F$14,"")</f>
        <v/>
      </c>
      <c r="E2370" t="str">
        <f>IF(SUM('A4'!S2401:X2401)=6,'A4'!C2401,"")</f>
        <v/>
      </c>
      <c r="F2370" t="str">
        <f>IF(SUM('A4'!S2401:X2401)=6,'A4'!D2401,"")</f>
        <v/>
      </c>
      <c r="G2370" t="str">
        <f>IF(SUM('A4'!S2401:X2401)=6,'A4'!E2401,"")</f>
        <v/>
      </c>
      <c r="H2370" t="str">
        <f>IF(SUM('A4'!S2401:X2401)=6,'A4'!F2401,"")</f>
        <v/>
      </c>
      <c r="I2370" t="str">
        <f>IF(SUM('A4'!S2401:X2401)=6,'A4'!G2401,"")</f>
        <v/>
      </c>
      <c r="J2370" s="308" t="str">
        <f>IF(SUM('A4'!S2401:X2401)=6,'A4'!H2401,"")</f>
        <v/>
      </c>
    </row>
    <row r="2371" spans="1:10" x14ac:dyDescent="0.25">
      <c r="A2371" t="str">
        <f>IF(SUM('A4'!S2402:X2402)=6,'Angaben KH-Standort'!$D$25,"")</f>
        <v/>
      </c>
      <c r="B2371" t="str">
        <f>IF(SUM('A4'!S2402:X2402)=6,'Angaben KH-Standort'!$D$26,"")</f>
        <v/>
      </c>
      <c r="C2371" t="str">
        <f>IF(SUM('A4'!S2402:X2402)=6,'Angaben KH-Standort'!$D$12,"")</f>
        <v/>
      </c>
      <c r="D2371" t="str">
        <f>IF(SUM('A4'!S2402:X2402)=6,'A1'!$F$14,"")</f>
        <v/>
      </c>
      <c r="E2371" t="str">
        <f>IF(SUM('A4'!S2402:X2402)=6,'A4'!C2402,"")</f>
        <v/>
      </c>
      <c r="F2371" t="str">
        <f>IF(SUM('A4'!S2402:X2402)=6,'A4'!D2402,"")</f>
        <v/>
      </c>
      <c r="G2371" t="str">
        <f>IF(SUM('A4'!S2402:X2402)=6,'A4'!E2402,"")</f>
        <v/>
      </c>
      <c r="H2371" t="str">
        <f>IF(SUM('A4'!S2402:X2402)=6,'A4'!F2402,"")</f>
        <v/>
      </c>
      <c r="I2371" t="str">
        <f>IF(SUM('A4'!S2402:X2402)=6,'A4'!G2402,"")</f>
        <v/>
      </c>
      <c r="J2371" s="308" t="str">
        <f>IF(SUM('A4'!S2402:X2402)=6,'A4'!H2402,"")</f>
        <v/>
      </c>
    </row>
    <row r="2372" spans="1:10" x14ac:dyDescent="0.25">
      <c r="A2372" t="str">
        <f>IF(SUM('A4'!S2403:X2403)=6,'Angaben KH-Standort'!$D$25,"")</f>
        <v/>
      </c>
      <c r="B2372" t="str">
        <f>IF(SUM('A4'!S2403:X2403)=6,'Angaben KH-Standort'!$D$26,"")</f>
        <v/>
      </c>
      <c r="C2372" t="str">
        <f>IF(SUM('A4'!S2403:X2403)=6,'Angaben KH-Standort'!$D$12,"")</f>
        <v/>
      </c>
      <c r="D2372" t="str">
        <f>IF(SUM('A4'!S2403:X2403)=6,'A1'!$F$14,"")</f>
        <v/>
      </c>
      <c r="E2372" t="str">
        <f>IF(SUM('A4'!S2403:X2403)=6,'A4'!C2403,"")</f>
        <v/>
      </c>
      <c r="F2372" t="str">
        <f>IF(SUM('A4'!S2403:X2403)=6,'A4'!D2403,"")</f>
        <v/>
      </c>
      <c r="G2372" t="str">
        <f>IF(SUM('A4'!S2403:X2403)=6,'A4'!E2403,"")</f>
        <v/>
      </c>
      <c r="H2372" t="str">
        <f>IF(SUM('A4'!S2403:X2403)=6,'A4'!F2403,"")</f>
        <v/>
      </c>
      <c r="I2372" t="str">
        <f>IF(SUM('A4'!S2403:X2403)=6,'A4'!G2403,"")</f>
        <v/>
      </c>
      <c r="J2372" s="308" t="str">
        <f>IF(SUM('A4'!S2403:X2403)=6,'A4'!H2403,"")</f>
        <v/>
      </c>
    </row>
    <row r="2373" spans="1:10" x14ac:dyDescent="0.25">
      <c r="A2373" t="str">
        <f>IF(SUM('A4'!S2404:X2404)=6,'Angaben KH-Standort'!$D$25,"")</f>
        <v/>
      </c>
      <c r="B2373" t="str">
        <f>IF(SUM('A4'!S2404:X2404)=6,'Angaben KH-Standort'!$D$26,"")</f>
        <v/>
      </c>
      <c r="C2373" t="str">
        <f>IF(SUM('A4'!S2404:X2404)=6,'Angaben KH-Standort'!$D$12,"")</f>
        <v/>
      </c>
      <c r="D2373" t="str">
        <f>IF(SUM('A4'!S2404:X2404)=6,'A1'!$F$14,"")</f>
        <v/>
      </c>
      <c r="E2373" t="str">
        <f>IF(SUM('A4'!S2404:X2404)=6,'A4'!C2404,"")</f>
        <v/>
      </c>
      <c r="F2373" t="str">
        <f>IF(SUM('A4'!S2404:X2404)=6,'A4'!D2404,"")</f>
        <v/>
      </c>
      <c r="G2373" t="str">
        <f>IF(SUM('A4'!S2404:X2404)=6,'A4'!E2404,"")</f>
        <v/>
      </c>
      <c r="H2373" t="str">
        <f>IF(SUM('A4'!S2404:X2404)=6,'A4'!F2404,"")</f>
        <v/>
      </c>
      <c r="I2373" t="str">
        <f>IF(SUM('A4'!S2404:X2404)=6,'A4'!G2404,"")</f>
        <v/>
      </c>
      <c r="J2373" s="308" t="str">
        <f>IF(SUM('A4'!S2404:X2404)=6,'A4'!H2404,"")</f>
        <v/>
      </c>
    </row>
    <row r="2374" spans="1:10" x14ac:dyDescent="0.25">
      <c r="A2374" t="str">
        <f>IF(SUM('A4'!S2405:X2405)=6,'Angaben KH-Standort'!$D$25,"")</f>
        <v/>
      </c>
      <c r="B2374" t="str">
        <f>IF(SUM('A4'!S2405:X2405)=6,'Angaben KH-Standort'!$D$26,"")</f>
        <v/>
      </c>
      <c r="C2374" t="str">
        <f>IF(SUM('A4'!S2405:X2405)=6,'Angaben KH-Standort'!$D$12,"")</f>
        <v/>
      </c>
      <c r="D2374" t="str">
        <f>IF(SUM('A4'!S2405:X2405)=6,'A1'!$F$14,"")</f>
        <v/>
      </c>
      <c r="E2374" t="str">
        <f>IF(SUM('A4'!S2405:X2405)=6,'A4'!C2405,"")</f>
        <v/>
      </c>
      <c r="F2374" t="str">
        <f>IF(SUM('A4'!S2405:X2405)=6,'A4'!D2405,"")</f>
        <v/>
      </c>
      <c r="G2374" t="str">
        <f>IF(SUM('A4'!S2405:X2405)=6,'A4'!E2405,"")</f>
        <v/>
      </c>
      <c r="H2374" t="str">
        <f>IF(SUM('A4'!S2405:X2405)=6,'A4'!F2405,"")</f>
        <v/>
      </c>
      <c r="I2374" t="str">
        <f>IF(SUM('A4'!S2405:X2405)=6,'A4'!G2405,"")</f>
        <v/>
      </c>
      <c r="J2374" s="308" t="str">
        <f>IF(SUM('A4'!S2405:X2405)=6,'A4'!H2405,"")</f>
        <v/>
      </c>
    </row>
    <row r="2375" spans="1:10" x14ac:dyDescent="0.25">
      <c r="A2375" t="str">
        <f>IF(SUM('A4'!S2406:X2406)=6,'Angaben KH-Standort'!$D$25,"")</f>
        <v/>
      </c>
      <c r="B2375" t="str">
        <f>IF(SUM('A4'!S2406:X2406)=6,'Angaben KH-Standort'!$D$26,"")</f>
        <v/>
      </c>
      <c r="C2375" t="str">
        <f>IF(SUM('A4'!S2406:X2406)=6,'Angaben KH-Standort'!$D$12,"")</f>
        <v/>
      </c>
      <c r="D2375" t="str">
        <f>IF(SUM('A4'!S2406:X2406)=6,'A1'!$F$14,"")</f>
        <v/>
      </c>
      <c r="E2375" t="str">
        <f>IF(SUM('A4'!S2406:X2406)=6,'A4'!C2406,"")</f>
        <v/>
      </c>
      <c r="F2375" t="str">
        <f>IF(SUM('A4'!S2406:X2406)=6,'A4'!D2406,"")</f>
        <v/>
      </c>
      <c r="G2375" t="str">
        <f>IF(SUM('A4'!S2406:X2406)=6,'A4'!E2406,"")</f>
        <v/>
      </c>
      <c r="H2375" t="str">
        <f>IF(SUM('A4'!S2406:X2406)=6,'A4'!F2406,"")</f>
        <v/>
      </c>
      <c r="I2375" t="str">
        <f>IF(SUM('A4'!S2406:X2406)=6,'A4'!G2406,"")</f>
        <v/>
      </c>
      <c r="J2375" s="308" t="str">
        <f>IF(SUM('A4'!S2406:X2406)=6,'A4'!H2406,"")</f>
        <v/>
      </c>
    </row>
    <row r="2376" spans="1:10" x14ac:dyDescent="0.25">
      <c r="A2376" t="str">
        <f>IF(SUM('A4'!S2407:X2407)=6,'Angaben KH-Standort'!$D$25,"")</f>
        <v/>
      </c>
      <c r="B2376" t="str">
        <f>IF(SUM('A4'!S2407:X2407)=6,'Angaben KH-Standort'!$D$26,"")</f>
        <v/>
      </c>
      <c r="C2376" t="str">
        <f>IF(SUM('A4'!S2407:X2407)=6,'Angaben KH-Standort'!$D$12,"")</f>
        <v/>
      </c>
      <c r="D2376" t="str">
        <f>IF(SUM('A4'!S2407:X2407)=6,'A1'!$F$14,"")</f>
        <v/>
      </c>
      <c r="E2376" t="str">
        <f>IF(SUM('A4'!S2407:X2407)=6,'A4'!C2407,"")</f>
        <v/>
      </c>
      <c r="F2376" t="str">
        <f>IF(SUM('A4'!S2407:X2407)=6,'A4'!D2407,"")</f>
        <v/>
      </c>
      <c r="G2376" t="str">
        <f>IF(SUM('A4'!S2407:X2407)=6,'A4'!E2407,"")</f>
        <v/>
      </c>
      <c r="H2376" t="str">
        <f>IF(SUM('A4'!S2407:X2407)=6,'A4'!F2407,"")</f>
        <v/>
      </c>
      <c r="I2376" t="str">
        <f>IF(SUM('A4'!S2407:X2407)=6,'A4'!G2407,"")</f>
        <v/>
      </c>
      <c r="J2376" s="308" t="str">
        <f>IF(SUM('A4'!S2407:X2407)=6,'A4'!H2407,"")</f>
        <v/>
      </c>
    </row>
    <row r="2377" spans="1:10" x14ac:dyDescent="0.25">
      <c r="A2377" t="str">
        <f>IF(SUM('A4'!S2408:X2408)=6,'Angaben KH-Standort'!$D$25,"")</f>
        <v/>
      </c>
      <c r="B2377" t="str">
        <f>IF(SUM('A4'!S2408:X2408)=6,'Angaben KH-Standort'!$D$26,"")</f>
        <v/>
      </c>
      <c r="C2377" t="str">
        <f>IF(SUM('A4'!S2408:X2408)=6,'Angaben KH-Standort'!$D$12,"")</f>
        <v/>
      </c>
      <c r="D2377" t="str">
        <f>IF(SUM('A4'!S2408:X2408)=6,'A1'!$F$14,"")</f>
        <v/>
      </c>
      <c r="E2377" t="str">
        <f>IF(SUM('A4'!S2408:X2408)=6,'A4'!C2408,"")</f>
        <v/>
      </c>
      <c r="F2377" t="str">
        <f>IF(SUM('A4'!S2408:X2408)=6,'A4'!D2408,"")</f>
        <v/>
      </c>
      <c r="G2377" t="str">
        <f>IF(SUM('A4'!S2408:X2408)=6,'A4'!E2408,"")</f>
        <v/>
      </c>
      <c r="H2377" t="str">
        <f>IF(SUM('A4'!S2408:X2408)=6,'A4'!F2408,"")</f>
        <v/>
      </c>
      <c r="I2377" t="str">
        <f>IF(SUM('A4'!S2408:X2408)=6,'A4'!G2408,"")</f>
        <v/>
      </c>
      <c r="J2377" s="308" t="str">
        <f>IF(SUM('A4'!S2408:X2408)=6,'A4'!H2408,"")</f>
        <v/>
      </c>
    </row>
    <row r="2378" spans="1:10" x14ac:dyDescent="0.25">
      <c r="A2378" t="str">
        <f>IF(SUM('A4'!S2409:X2409)=6,'Angaben KH-Standort'!$D$25,"")</f>
        <v/>
      </c>
      <c r="B2378" t="str">
        <f>IF(SUM('A4'!S2409:X2409)=6,'Angaben KH-Standort'!$D$26,"")</f>
        <v/>
      </c>
      <c r="C2378" t="str">
        <f>IF(SUM('A4'!S2409:X2409)=6,'Angaben KH-Standort'!$D$12,"")</f>
        <v/>
      </c>
      <c r="D2378" t="str">
        <f>IF(SUM('A4'!S2409:X2409)=6,'A1'!$F$14,"")</f>
        <v/>
      </c>
      <c r="E2378" t="str">
        <f>IF(SUM('A4'!S2409:X2409)=6,'A4'!C2409,"")</f>
        <v/>
      </c>
      <c r="F2378" t="str">
        <f>IF(SUM('A4'!S2409:X2409)=6,'A4'!D2409,"")</f>
        <v/>
      </c>
      <c r="G2378" t="str">
        <f>IF(SUM('A4'!S2409:X2409)=6,'A4'!E2409,"")</f>
        <v/>
      </c>
      <c r="H2378" t="str">
        <f>IF(SUM('A4'!S2409:X2409)=6,'A4'!F2409,"")</f>
        <v/>
      </c>
      <c r="I2378" t="str">
        <f>IF(SUM('A4'!S2409:X2409)=6,'A4'!G2409,"")</f>
        <v/>
      </c>
      <c r="J2378" s="308" t="str">
        <f>IF(SUM('A4'!S2409:X2409)=6,'A4'!H2409,"")</f>
        <v/>
      </c>
    </row>
    <row r="2379" spans="1:10" x14ac:dyDescent="0.25">
      <c r="A2379" t="str">
        <f>IF(SUM('A4'!S2410:X2410)=6,'Angaben KH-Standort'!$D$25,"")</f>
        <v/>
      </c>
      <c r="B2379" t="str">
        <f>IF(SUM('A4'!S2410:X2410)=6,'Angaben KH-Standort'!$D$26,"")</f>
        <v/>
      </c>
      <c r="C2379" t="str">
        <f>IF(SUM('A4'!S2410:X2410)=6,'Angaben KH-Standort'!$D$12,"")</f>
        <v/>
      </c>
      <c r="D2379" t="str">
        <f>IF(SUM('A4'!S2410:X2410)=6,'A1'!$F$14,"")</f>
        <v/>
      </c>
      <c r="E2379" t="str">
        <f>IF(SUM('A4'!S2410:X2410)=6,'A4'!C2410,"")</f>
        <v/>
      </c>
      <c r="F2379" t="str">
        <f>IF(SUM('A4'!S2410:X2410)=6,'A4'!D2410,"")</f>
        <v/>
      </c>
      <c r="G2379" t="str">
        <f>IF(SUM('A4'!S2410:X2410)=6,'A4'!E2410,"")</f>
        <v/>
      </c>
      <c r="H2379" t="str">
        <f>IF(SUM('A4'!S2410:X2410)=6,'A4'!F2410,"")</f>
        <v/>
      </c>
      <c r="I2379" t="str">
        <f>IF(SUM('A4'!S2410:X2410)=6,'A4'!G2410,"")</f>
        <v/>
      </c>
      <c r="J2379" s="308" t="str">
        <f>IF(SUM('A4'!S2410:X2410)=6,'A4'!H2410,"")</f>
        <v/>
      </c>
    </row>
    <row r="2380" spans="1:10" x14ac:dyDescent="0.25">
      <c r="A2380" t="str">
        <f>IF(SUM('A4'!S2411:X2411)=6,'Angaben KH-Standort'!$D$25,"")</f>
        <v/>
      </c>
      <c r="B2380" t="str">
        <f>IF(SUM('A4'!S2411:X2411)=6,'Angaben KH-Standort'!$D$26,"")</f>
        <v/>
      </c>
      <c r="C2380" t="str">
        <f>IF(SUM('A4'!S2411:X2411)=6,'Angaben KH-Standort'!$D$12,"")</f>
        <v/>
      </c>
      <c r="D2380" t="str">
        <f>IF(SUM('A4'!S2411:X2411)=6,'A1'!$F$14,"")</f>
        <v/>
      </c>
      <c r="E2380" t="str">
        <f>IF(SUM('A4'!S2411:X2411)=6,'A4'!C2411,"")</f>
        <v/>
      </c>
      <c r="F2380" t="str">
        <f>IF(SUM('A4'!S2411:X2411)=6,'A4'!D2411,"")</f>
        <v/>
      </c>
      <c r="G2380" t="str">
        <f>IF(SUM('A4'!S2411:X2411)=6,'A4'!E2411,"")</f>
        <v/>
      </c>
      <c r="H2380" t="str">
        <f>IF(SUM('A4'!S2411:X2411)=6,'A4'!F2411,"")</f>
        <v/>
      </c>
      <c r="I2380" t="str">
        <f>IF(SUM('A4'!S2411:X2411)=6,'A4'!G2411,"")</f>
        <v/>
      </c>
      <c r="J2380" s="308" t="str">
        <f>IF(SUM('A4'!S2411:X2411)=6,'A4'!H2411,"")</f>
        <v/>
      </c>
    </row>
    <row r="2381" spans="1:10" x14ac:dyDescent="0.25">
      <c r="A2381" t="str">
        <f>IF(SUM('A4'!S2412:X2412)=6,'Angaben KH-Standort'!$D$25,"")</f>
        <v/>
      </c>
      <c r="B2381" t="str">
        <f>IF(SUM('A4'!S2412:X2412)=6,'Angaben KH-Standort'!$D$26,"")</f>
        <v/>
      </c>
      <c r="C2381" t="str">
        <f>IF(SUM('A4'!S2412:X2412)=6,'Angaben KH-Standort'!$D$12,"")</f>
        <v/>
      </c>
      <c r="D2381" t="str">
        <f>IF(SUM('A4'!S2412:X2412)=6,'A1'!$F$14,"")</f>
        <v/>
      </c>
      <c r="E2381" t="str">
        <f>IF(SUM('A4'!S2412:X2412)=6,'A4'!C2412,"")</f>
        <v/>
      </c>
      <c r="F2381" t="str">
        <f>IF(SUM('A4'!S2412:X2412)=6,'A4'!D2412,"")</f>
        <v/>
      </c>
      <c r="G2381" t="str">
        <f>IF(SUM('A4'!S2412:X2412)=6,'A4'!E2412,"")</f>
        <v/>
      </c>
      <c r="H2381" t="str">
        <f>IF(SUM('A4'!S2412:X2412)=6,'A4'!F2412,"")</f>
        <v/>
      </c>
      <c r="I2381" t="str">
        <f>IF(SUM('A4'!S2412:X2412)=6,'A4'!G2412,"")</f>
        <v/>
      </c>
      <c r="J2381" s="308" t="str">
        <f>IF(SUM('A4'!S2412:X2412)=6,'A4'!H2412,"")</f>
        <v/>
      </c>
    </row>
    <row r="2382" spans="1:10" x14ac:dyDescent="0.25">
      <c r="A2382" t="str">
        <f>IF(SUM('A4'!S2413:X2413)=6,'Angaben KH-Standort'!$D$25,"")</f>
        <v/>
      </c>
      <c r="B2382" t="str">
        <f>IF(SUM('A4'!S2413:X2413)=6,'Angaben KH-Standort'!$D$26,"")</f>
        <v/>
      </c>
      <c r="C2382" t="str">
        <f>IF(SUM('A4'!S2413:X2413)=6,'Angaben KH-Standort'!$D$12,"")</f>
        <v/>
      </c>
      <c r="D2382" t="str">
        <f>IF(SUM('A4'!S2413:X2413)=6,'A1'!$F$14,"")</f>
        <v/>
      </c>
      <c r="E2382" t="str">
        <f>IF(SUM('A4'!S2413:X2413)=6,'A4'!C2413,"")</f>
        <v/>
      </c>
      <c r="F2382" t="str">
        <f>IF(SUM('A4'!S2413:X2413)=6,'A4'!D2413,"")</f>
        <v/>
      </c>
      <c r="G2382" t="str">
        <f>IF(SUM('A4'!S2413:X2413)=6,'A4'!E2413,"")</f>
        <v/>
      </c>
      <c r="H2382" t="str">
        <f>IF(SUM('A4'!S2413:X2413)=6,'A4'!F2413,"")</f>
        <v/>
      </c>
      <c r="I2382" t="str">
        <f>IF(SUM('A4'!S2413:X2413)=6,'A4'!G2413,"")</f>
        <v/>
      </c>
      <c r="J2382" s="308" t="str">
        <f>IF(SUM('A4'!S2413:X2413)=6,'A4'!H2413,"")</f>
        <v/>
      </c>
    </row>
    <row r="2383" spans="1:10" x14ac:dyDescent="0.25">
      <c r="A2383" t="str">
        <f>IF(SUM('A4'!S2414:X2414)=6,'Angaben KH-Standort'!$D$25,"")</f>
        <v/>
      </c>
      <c r="B2383" t="str">
        <f>IF(SUM('A4'!S2414:X2414)=6,'Angaben KH-Standort'!$D$26,"")</f>
        <v/>
      </c>
      <c r="C2383" t="str">
        <f>IF(SUM('A4'!S2414:X2414)=6,'Angaben KH-Standort'!$D$12,"")</f>
        <v/>
      </c>
      <c r="D2383" t="str">
        <f>IF(SUM('A4'!S2414:X2414)=6,'A1'!$F$14,"")</f>
        <v/>
      </c>
      <c r="E2383" t="str">
        <f>IF(SUM('A4'!S2414:X2414)=6,'A4'!C2414,"")</f>
        <v/>
      </c>
      <c r="F2383" t="str">
        <f>IF(SUM('A4'!S2414:X2414)=6,'A4'!D2414,"")</f>
        <v/>
      </c>
      <c r="G2383" t="str">
        <f>IF(SUM('A4'!S2414:X2414)=6,'A4'!E2414,"")</f>
        <v/>
      </c>
      <c r="H2383" t="str">
        <f>IF(SUM('A4'!S2414:X2414)=6,'A4'!F2414,"")</f>
        <v/>
      </c>
      <c r="I2383" t="str">
        <f>IF(SUM('A4'!S2414:X2414)=6,'A4'!G2414,"")</f>
        <v/>
      </c>
      <c r="J2383" s="308" t="str">
        <f>IF(SUM('A4'!S2414:X2414)=6,'A4'!H2414,"")</f>
        <v/>
      </c>
    </row>
    <row r="2384" spans="1:10" x14ac:dyDescent="0.25">
      <c r="A2384" t="str">
        <f>IF(SUM('A4'!S2415:X2415)=6,'Angaben KH-Standort'!$D$25,"")</f>
        <v/>
      </c>
      <c r="B2384" t="str">
        <f>IF(SUM('A4'!S2415:X2415)=6,'Angaben KH-Standort'!$D$26,"")</f>
        <v/>
      </c>
      <c r="C2384" t="str">
        <f>IF(SUM('A4'!S2415:X2415)=6,'Angaben KH-Standort'!$D$12,"")</f>
        <v/>
      </c>
      <c r="D2384" t="str">
        <f>IF(SUM('A4'!S2415:X2415)=6,'A1'!$F$14,"")</f>
        <v/>
      </c>
      <c r="E2384" t="str">
        <f>IF(SUM('A4'!S2415:X2415)=6,'A4'!C2415,"")</f>
        <v/>
      </c>
      <c r="F2384" t="str">
        <f>IF(SUM('A4'!S2415:X2415)=6,'A4'!D2415,"")</f>
        <v/>
      </c>
      <c r="G2384" t="str">
        <f>IF(SUM('A4'!S2415:X2415)=6,'A4'!E2415,"")</f>
        <v/>
      </c>
      <c r="H2384" t="str">
        <f>IF(SUM('A4'!S2415:X2415)=6,'A4'!F2415,"")</f>
        <v/>
      </c>
      <c r="I2384" t="str">
        <f>IF(SUM('A4'!S2415:X2415)=6,'A4'!G2415,"")</f>
        <v/>
      </c>
      <c r="J2384" s="308" t="str">
        <f>IF(SUM('A4'!S2415:X2415)=6,'A4'!H2415,"")</f>
        <v/>
      </c>
    </row>
    <row r="2385" spans="1:10" x14ac:dyDescent="0.25">
      <c r="A2385" t="str">
        <f>IF(SUM('A4'!S2416:X2416)=6,'Angaben KH-Standort'!$D$25,"")</f>
        <v/>
      </c>
      <c r="B2385" t="str">
        <f>IF(SUM('A4'!S2416:X2416)=6,'Angaben KH-Standort'!$D$26,"")</f>
        <v/>
      </c>
      <c r="C2385" t="str">
        <f>IF(SUM('A4'!S2416:X2416)=6,'Angaben KH-Standort'!$D$12,"")</f>
        <v/>
      </c>
      <c r="D2385" t="str">
        <f>IF(SUM('A4'!S2416:X2416)=6,'A1'!$F$14,"")</f>
        <v/>
      </c>
      <c r="E2385" t="str">
        <f>IF(SUM('A4'!S2416:X2416)=6,'A4'!C2416,"")</f>
        <v/>
      </c>
      <c r="F2385" t="str">
        <f>IF(SUM('A4'!S2416:X2416)=6,'A4'!D2416,"")</f>
        <v/>
      </c>
      <c r="G2385" t="str">
        <f>IF(SUM('A4'!S2416:X2416)=6,'A4'!E2416,"")</f>
        <v/>
      </c>
      <c r="H2385" t="str">
        <f>IF(SUM('A4'!S2416:X2416)=6,'A4'!F2416,"")</f>
        <v/>
      </c>
      <c r="I2385" t="str">
        <f>IF(SUM('A4'!S2416:X2416)=6,'A4'!G2416,"")</f>
        <v/>
      </c>
      <c r="J2385" s="308" t="str">
        <f>IF(SUM('A4'!S2416:X2416)=6,'A4'!H2416,"")</f>
        <v/>
      </c>
    </row>
    <row r="2386" spans="1:10" x14ac:dyDescent="0.25">
      <c r="A2386" t="str">
        <f>IF(SUM('A4'!S2417:X2417)=6,'Angaben KH-Standort'!$D$25,"")</f>
        <v/>
      </c>
      <c r="B2386" t="str">
        <f>IF(SUM('A4'!S2417:X2417)=6,'Angaben KH-Standort'!$D$26,"")</f>
        <v/>
      </c>
      <c r="C2386" t="str">
        <f>IF(SUM('A4'!S2417:X2417)=6,'Angaben KH-Standort'!$D$12,"")</f>
        <v/>
      </c>
      <c r="D2386" t="str">
        <f>IF(SUM('A4'!S2417:X2417)=6,'A1'!$F$14,"")</f>
        <v/>
      </c>
      <c r="E2386" t="str">
        <f>IF(SUM('A4'!S2417:X2417)=6,'A4'!C2417,"")</f>
        <v/>
      </c>
      <c r="F2386" t="str">
        <f>IF(SUM('A4'!S2417:X2417)=6,'A4'!D2417,"")</f>
        <v/>
      </c>
      <c r="G2386" t="str">
        <f>IF(SUM('A4'!S2417:X2417)=6,'A4'!E2417,"")</f>
        <v/>
      </c>
      <c r="H2386" t="str">
        <f>IF(SUM('A4'!S2417:X2417)=6,'A4'!F2417,"")</f>
        <v/>
      </c>
      <c r="I2386" t="str">
        <f>IF(SUM('A4'!S2417:X2417)=6,'A4'!G2417,"")</f>
        <v/>
      </c>
      <c r="J2386" s="308" t="str">
        <f>IF(SUM('A4'!S2417:X2417)=6,'A4'!H2417,"")</f>
        <v/>
      </c>
    </row>
    <row r="2387" spans="1:10" x14ac:dyDescent="0.25">
      <c r="A2387" t="str">
        <f>IF(SUM('A4'!S2418:X2418)=6,'Angaben KH-Standort'!$D$25,"")</f>
        <v/>
      </c>
      <c r="B2387" t="str">
        <f>IF(SUM('A4'!S2418:X2418)=6,'Angaben KH-Standort'!$D$26,"")</f>
        <v/>
      </c>
      <c r="C2387" t="str">
        <f>IF(SUM('A4'!S2418:X2418)=6,'Angaben KH-Standort'!$D$12,"")</f>
        <v/>
      </c>
      <c r="D2387" t="str">
        <f>IF(SUM('A4'!S2418:X2418)=6,'A1'!$F$14,"")</f>
        <v/>
      </c>
      <c r="E2387" t="str">
        <f>IF(SUM('A4'!S2418:X2418)=6,'A4'!C2418,"")</f>
        <v/>
      </c>
      <c r="F2387" t="str">
        <f>IF(SUM('A4'!S2418:X2418)=6,'A4'!D2418,"")</f>
        <v/>
      </c>
      <c r="G2387" t="str">
        <f>IF(SUM('A4'!S2418:X2418)=6,'A4'!E2418,"")</f>
        <v/>
      </c>
      <c r="H2387" t="str">
        <f>IF(SUM('A4'!S2418:X2418)=6,'A4'!F2418,"")</f>
        <v/>
      </c>
      <c r="I2387" t="str">
        <f>IF(SUM('A4'!S2418:X2418)=6,'A4'!G2418,"")</f>
        <v/>
      </c>
      <c r="J2387" s="308" t="str">
        <f>IF(SUM('A4'!S2418:X2418)=6,'A4'!H2418,"")</f>
        <v/>
      </c>
    </row>
    <row r="2388" spans="1:10" x14ac:dyDescent="0.25">
      <c r="A2388" t="str">
        <f>IF(SUM('A4'!S2419:X2419)=6,'Angaben KH-Standort'!$D$25,"")</f>
        <v/>
      </c>
      <c r="B2388" t="str">
        <f>IF(SUM('A4'!S2419:X2419)=6,'Angaben KH-Standort'!$D$26,"")</f>
        <v/>
      </c>
      <c r="C2388" t="str">
        <f>IF(SUM('A4'!S2419:X2419)=6,'Angaben KH-Standort'!$D$12,"")</f>
        <v/>
      </c>
      <c r="D2388" t="str">
        <f>IF(SUM('A4'!S2419:X2419)=6,'A1'!$F$14,"")</f>
        <v/>
      </c>
      <c r="E2388" t="str">
        <f>IF(SUM('A4'!S2419:X2419)=6,'A4'!C2419,"")</f>
        <v/>
      </c>
      <c r="F2388" t="str">
        <f>IF(SUM('A4'!S2419:X2419)=6,'A4'!D2419,"")</f>
        <v/>
      </c>
      <c r="G2388" t="str">
        <f>IF(SUM('A4'!S2419:X2419)=6,'A4'!E2419,"")</f>
        <v/>
      </c>
      <c r="H2388" t="str">
        <f>IF(SUM('A4'!S2419:X2419)=6,'A4'!F2419,"")</f>
        <v/>
      </c>
      <c r="I2388" t="str">
        <f>IF(SUM('A4'!S2419:X2419)=6,'A4'!G2419,"")</f>
        <v/>
      </c>
      <c r="J2388" s="308" t="str">
        <f>IF(SUM('A4'!S2419:X2419)=6,'A4'!H2419,"")</f>
        <v/>
      </c>
    </row>
    <row r="2389" spans="1:10" x14ac:dyDescent="0.25">
      <c r="A2389" t="str">
        <f>IF(SUM('A4'!S2420:X2420)=6,'Angaben KH-Standort'!$D$25,"")</f>
        <v/>
      </c>
      <c r="B2389" t="str">
        <f>IF(SUM('A4'!S2420:X2420)=6,'Angaben KH-Standort'!$D$26,"")</f>
        <v/>
      </c>
      <c r="C2389" t="str">
        <f>IF(SUM('A4'!S2420:X2420)=6,'Angaben KH-Standort'!$D$12,"")</f>
        <v/>
      </c>
      <c r="D2389" t="str">
        <f>IF(SUM('A4'!S2420:X2420)=6,'A1'!$F$14,"")</f>
        <v/>
      </c>
      <c r="E2389" t="str">
        <f>IF(SUM('A4'!S2420:X2420)=6,'A4'!C2420,"")</f>
        <v/>
      </c>
      <c r="F2389" t="str">
        <f>IF(SUM('A4'!S2420:X2420)=6,'A4'!D2420,"")</f>
        <v/>
      </c>
      <c r="G2389" t="str">
        <f>IF(SUM('A4'!S2420:X2420)=6,'A4'!E2420,"")</f>
        <v/>
      </c>
      <c r="H2389" t="str">
        <f>IF(SUM('A4'!S2420:X2420)=6,'A4'!F2420,"")</f>
        <v/>
      </c>
      <c r="I2389" t="str">
        <f>IF(SUM('A4'!S2420:X2420)=6,'A4'!G2420,"")</f>
        <v/>
      </c>
      <c r="J2389" s="308" t="str">
        <f>IF(SUM('A4'!S2420:X2420)=6,'A4'!H2420,"")</f>
        <v/>
      </c>
    </row>
    <row r="2390" spans="1:10" x14ac:dyDescent="0.25">
      <c r="A2390" t="str">
        <f>IF(SUM('A4'!S2421:X2421)=6,'Angaben KH-Standort'!$D$25,"")</f>
        <v/>
      </c>
      <c r="B2390" t="str">
        <f>IF(SUM('A4'!S2421:X2421)=6,'Angaben KH-Standort'!$D$26,"")</f>
        <v/>
      </c>
      <c r="C2390" t="str">
        <f>IF(SUM('A4'!S2421:X2421)=6,'Angaben KH-Standort'!$D$12,"")</f>
        <v/>
      </c>
      <c r="D2390" t="str">
        <f>IF(SUM('A4'!S2421:X2421)=6,'A1'!$F$14,"")</f>
        <v/>
      </c>
      <c r="E2390" t="str">
        <f>IF(SUM('A4'!S2421:X2421)=6,'A4'!C2421,"")</f>
        <v/>
      </c>
      <c r="F2390" t="str">
        <f>IF(SUM('A4'!S2421:X2421)=6,'A4'!D2421,"")</f>
        <v/>
      </c>
      <c r="G2390" t="str">
        <f>IF(SUM('A4'!S2421:X2421)=6,'A4'!E2421,"")</f>
        <v/>
      </c>
      <c r="H2390" t="str">
        <f>IF(SUM('A4'!S2421:X2421)=6,'A4'!F2421,"")</f>
        <v/>
      </c>
      <c r="I2390" t="str">
        <f>IF(SUM('A4'!S2421:X2421)=6,'A4'!G2421,"")</f>
        <v/>
      </c>
      <c r="J2390" s="308" t="str">
        <f>IF(SUM('A4'!S2421:X2421)=6,'A4'!H2421,"")</f>
        <v/>
      </c>
    </row>
    <row r="2391" spans="1:10" x14ac:dyDescent="0.25">
      <c r="A2391" t="str">
        <f>IF(SUM('A4'!S2422:X2422)=6,'Angaben KH-Standort'!$D$25,"")</f>
        <v/>
      </c>
      <c r="B2391" t="str">
        <f>IF(SUM('A4'!S2422:X2422)=6,'Angaben KH-Standort'!$D$26,"")</f>
        <v/>
      </c>
      <c r="C2391" t="str">
        <f>IF(SUM('A4'!S2422:X2422)=6,'Angaben KH-Standort'!$D$12,"")</f>
        <v/>
      </c>
      <c r="D2391" t="str">
        <f>IF(SUM('A4'!S2422:X2422)=6,'A1'!$F$14,"")</f>
        <v/>
      </c>
      <c r="E2391" t="str">
        <f>IF(SUM('A4'!S2422:X2422)=6,'A4'!C2422,"")</f>
        <v/>
      </c>
      <c r="F2391" t="str">
        <f>IF(SUM('A4'!S2422:X2422)=6,'A4'!D2422,"")</f>
        <v/>
      </c>
      <c r="G2391" t="str">
        <f>IF(SUM('A4'!S2422:X2422)=6,'A4'!E2422,"")</f>
        <v/>
      </c>
      <c r="H2391" t="str">
        <f>IF(SUM('A4'!S2422:X2422)=6,'A4'!F2422,"")</f>
        <v/>
      </c>
      <c r="I2391" t="str">
        <f>IF(SUM('A4'!S2422:X2422)=6,'A4'!G2422,"")</f>
        <v/>
      </c>
      <c r="J2391" s="308" t="str">
        <f>IF(SUM('A4'!S2422:X2422)=6,'A4'!H2422,"")</f>
        <v/>
      </c>
    </row>
    <row r="2392" spans="1:10" x14ac:dyDescent="0.25">
      <c r="A2392" t="str">
        <f>IF(SUM('A4'!S2423:X2423)=6,'Angaben KH-Standort'!$D$25,"")</f>
        <v/>
      </c>
      <c r="B2392" t="str">
        <f>IF(SUM('A4'!S2423:X2423)=6,'Angaben KH-Standort'!$D$26,"")</f>
        <v/>
      </c>
      <c r="C2392" t="str">
        <f>IF(SUM('A4'!S2423:X2423)=6,'Angaben KH-Standort'!$D$12,"")</f>
        <v/>
      </c>
      <c r="D2392" t="str">
        <f>IF(SUM('A4'!S2423:X2423)=6,'A1'!$F$14,"")</f>
        <v/>
      </c>
      <c r="E2392" t="str">
        <f>IF(SUM('A4'!S2423:X2423)=6,'A4'!C2423,"")</f>
        <v/>
      </c>
      <c r="F2392" t="str">
        <f>IF(SUM('A4'!S2423:X2423)=6,'A4'!D2423,"")</f>
        <v/>
      </c>
      <c r="G2392" t="str">
        <f>IF(SUM('A4'!S2423:X2423)=6,'A4'!E2423,"")</f>
        <v/>
      </c>
      <c r="H2392" t="str">
        <f>IF(SUM('A4'!S2423:X2423)=6,'A4'!F2423,"")</f>
        <v/>
      </c>
      <c r="I2392" t="str">
        <f>IF(SUM('A4'!S2423:X2423)=6,'A4'!G2423,"")</f>
        <v/>
      </c>
      <c r="J2392" s="308" t="str">
        <f>IF(SUM('A4'!S2423:X2423)=6,'A4'!H2423,"")</f>
        <v/>
      </c>
    </row>
    <row r="2393" spans="1:10" x14ac:dyDescent="0.25">
      <c r="A2393" t="str">
        <f>IF(SUM('A4'!S2424:X2424)=6,'Angaben KH-Standort'!$D$25,"")</f>
        <v/>
      </c>
      <c r="B2393" t="str">
        <f>IF(SUM('A4'!S2424:X2424)=6,'Angaben KH-Standort'!$D$26,"")</f>
        <v/>
      </c>
      <c r="C2393" t="str">
        <f>IF(SUM('A4'!S2424:X2424)=6,'Angaben KH-Standort'!$D$12,"")</f>
        <v/>
      </c>
      <c r="D2393" t="str">
        <f>IF(SUM('A4'!S2424:X2424)=6,'A1'!$F$14,"")</f>
        <v/>
      </c>
      <c r="E2393" t="str">
        <f>IF(SUM('A4'!S2424:X2424)=6,'A4'!C2424,"")</f>
        <v/>
      </c>
      <c r="F2393" t="str">
        <f>IF(SUM('A4'!S2424:X2424)=6,'A4'!D2424,"")</f>
        <v/>
      </c>
      <c r="G2393" t="str">
        <f>IF(SUM('A4'!S2424:X2424)=6,'A4'!E2424,"")</f>
        <v/>
      </c>
      <c r="H2393" t="str">
        <f>IF(SUM('A4'!S2424:X2424)=6,'A4'!F2424,"")</f>
        <v/>
      </c>
      <c r="I2393" t="str">
        <f>IF(SUM('A4'!S2424:X2424)=6,'A4'!G2424,"")</f>
        <v/>
      </c>
      <c r="J2393" s="308" t="str">
        <f>IF(SUM('A4'!S2424:X2424)=6,'A4'!H2424,"")</f>
        <v/>
      </c>
    </row>
    <row r="2394" spans="1:10" x14ac:dyDescent="0.25">
      <c r="A2394" t="str">
        <f>IF(SUM('A4'!S2425:X2425)=6,'Angaben KH-Standort'!$D$25,"")</f>
        <v/>
      </c>
      <c r="B2394" t="str">
        <f>IF(SUM('A4'!S2425:X2425)=6,'Angaben KH-Standort'!$D$26,"")</f>
        <v/>
      </c>
      <c r="C2394" t="str">
        <f>IF(SUM('A4'!S2425:X2425)=6,'Angaben KH-Standort'!$D$12,"")</f>
        <v/>
      </c>
      <c r="D2394" t="str">
        <f>IF(SUM('A4'!S2425:X2425)=6,'A1'!$F$14,"")</f>
        <v/>
      </c>
      <c r="E2394" t="str">
        <f>IF(SUM('A4'!S2425:X2425)=6,'A4'!C2425,"")</f>
        <v/>
      </c>
      <c r="F2394" t="str">
        <f>IF(SUM('A4'!S2425:X2425)=6,'A4'!D2425,"")</f>
        <v/>
      </c>
      <c r="G2394" t="str">
        <f>IF(SUM('A4'!S2425:X2425)=6,'A4'!E2425,"")</f>
        <v/>
      </c>
      <c r="H2394" t="str">
        <f>IF(SUM('A4'!S2425:X2425)=6,'A4'!F2425,"")</f>
        <v/>
      </c>
      <c r="I2394" t="str">
        <f>IF(SUM('A4'!S2425:X2425)=6,'A4'!G2425,"")</f>
        <v/>
      </c>
      <c r="J2394" s="308" t="str">
        <f>IF(SUM('A4'!S2425:X2425)=6,'A4'!H2425,"")</f>
        <v/>
      </c>
    </row>
    <row r="2395" spans="1:10" x14ac:dyDescent="0.25">
      <c r="A2395" t="str">
        <f>IF(SUM('A4'!S2426:X2426)=6,'Angaben KH-Standort'!$D$25,"")</f>
        <v/>
      </c>
      <c r="B2395" t="str">
        <f>IF(SUM('A4'!S2426:X2426)=6,'Angaben KH-Standort'!$D$26,"")</f>
        <v/>
      </c>
      <c r="C2395" t="str">
        <f>IF(SUM('A4'!S2426:X2426)=6,'Angaben KH-Standort'!$D$12,"")</f>
        <v/>
      </c>
      <c r="D2395" t="str">
        <f>IF(SUM('A4'!S2426:X2426)=6,'A1'!$F$14,"")</f>
        <v/>
      </c>
      <c r="E2395" t="str">
        <f>IF(SUM('A4'!S2426:X2426)=6,'A4'!C2426,"")</f>
        <v/>
      </c>
      <c r="F2395" t="str">
        <f>IF(SUM('A4'!S2426:X2426)=6,'A4'!D2426,"")</f>
        <v/>
      </c>
      <c r="G2395" t="str">
        <f>IF(SUM('A4'!S2426:X2426)=6,'A4'!E2426,"")</f>
        <v/>
      </c>
      <c r="H2395" t="str">
        <f>IF(SUM('A4'!S2426:X2426)=6,'A4'!F2426,"")</f>
        <v/>
      </c>
      <c r="I2395" t="str">
        <f>IF(SUM('A4'!S2426:X2426)=6,'A4'!G2426,"")</f>
        <v/>
      </c>
      <c r="J2395" s="308" t="str">
        <f>IF(SUM('A4'!S2426:X2426)=6,'A4'!H2426,"")</f>
        <v/>
      </c>
    </row>
    <row r="2396" spans="1:10" x14ac:dyDescent="0.25">
      <c r="A2396" t="str">
        <f>IF(SUM('A4'!S2427:X2427)=6,'Angaben KH-Standort'!$D$25,"")</f>
        <v/>
      </c>
      <c r="B2396" t="str">
        <f>IF(SUM('A4'!S2427:X2427)=6,'Angaben KH-Standort'!$D$26,"")</f>
        <v/>
      </c>
      <c r="C2396" t="str">
        <f>IF(SUM('A4'!S2427:X2427)=6,'Angaben KH-Standort'!$D$12,"")</f>
        <v/>
      </c>
      <c r="D2396" t="str">
        <f>IF(SUM('A4'!S2427:X2427)=6,'A1'!$F$14,"")</f>
        <v/>
      </c>
      <c r="E2396" t="str">
        <f>IF(SUM('A4'!S2427:X2427)=6,'A4'!C2427,"")</f>
        <v/>
      </c>
      <c r="F2396" t="str">
        <f>IF(SUM('A4'!S2427:X2427)=6,'A4'!D2427,"")</f>
        <v/>
      </c>
      <c r="G2396" t="str">
        <f>IF(SUM('A4'!S2427:X2427)=6,'A4'!E2427,"")</f>
        <v/>
      </c>
      <c r="H2396" t="str">
        <f>IF(SUM('A4'!S2427:X2427)=6,'A4'!F2427,"")</f>
        <v/>
      </c>
      <c r="I2396" t="str">
        <f>IF(SUM('A4'!S2427:X2427)=6,'A4'!G2427,"")</f>
        <v/>
      </c>
      <c r="J2396" s="308" t="str">
        <f>IF(SUM('A4'!S2427:X2427)=6,'A4'!H2427,"")</f>
        <v/>
      </c>
    </row>
    <row r="2397" spans="1:10" x14ac:dyDescent="0.25">
      <c r="A2397" t="str">
        <f>IF(SUM('A4'!S2428:X2428)=6,'Angaben KH-Standort'!$D$25,"")</f>
        <v/>
      </c>
      <c r="B2397" t="str">
        <f>IF(SUM('A4'!S2428:X2428)=6,'Angaben KH-Standort'!$D$26,"")</f>
        <v/>
      </c>
      <c r="C2397" t="str">
        <f>IF(SUM('A4'!S2428:X2428)=6,'Angaben KH-Standort'!$D$12,"")</f>
        <v/>
      </c>
      <c r="D2397" t="str">
        <f>IF(SUM('A4'!S2428:X2428)=6,'A1'!$F$14,"")</f>
        <v/>
      </c>
      <c r="E2397" t="str">
        <f>IF(SUM('A4'!S2428:X2428)=6,'A4'!C2428,"")</f>
        <v/>
      </c>
      <c r="F2397" t="str">
        <f>IF(SUM('A4'!S2428:X2428)=6,'A4'!D2428,"")</f>
        <v/>
      </c>
      <c r="G2397" t="str">
        <f>IF(SUM('A4'!S2428:X2428)=6,'A4'!E2428,"")</f>
        <v/>
      </c>
      <c r="H2397" t="str">
        <f>IF(SUM('A4'!S2428:X2428)=6,'A4'!F2428,"")</f>
        <v/>
      </c>
      <c r="I2397" t="str">
        <f>IF(SUM('A4'!S2428:X2428)=6,'A4'!G2428,"")</f>
        <v/>
      </c>
      <c r="J2397" s="308" t="str">
        <f>IF(SUM('A4'!S2428:X2428)=6,'A4'!H2428,"")</f>
        <v/>
      </c>
    </row>
    <row r="2398" spans="1:10" x14ac:dyDescent="0.25">
      <c r="A2398" t="str">
        <f>IF(SUM('A4'!S2429:X2429)=6,'Angaben KH-Standort'!$D$25,"")</f>
        <v/>
      </c>
      <c r="B2398" t="str">
        <f>IF(SUM('A4'!S2429:X2429)=6,'Angaben KH-Standort'!$D$26,"")</f>
        <v/>
      </c>
      <c r="C2398" t="str">
        <f>IF(SUM('A4'!S2429:X2429)=6,'Angaben KH-Standort'!$D$12,"")</f>
        <v/>
      </c>
      <c r="D2398" t="str">
        <f>IF(SUM('A4'!S2429:X2429)=6,'A1'!$F$14,"")</f>
        <v/>
      </c>
      <c r="E2398" t="str">
        <f>IF(SUM('A4'!S2429:X2429)=6,'A4'!C2429,"")</f>
        <v/>
      </c>
      <c r="F2398" t="str">
        <f>IF(SUM('A4'!S2429:X2429)=6,'A4'!D2429,"")</f>
        <v/>
      </c>
      <c r="G2398" t="str">
        <f>IF(SUM('A4'!S2429:X2429)=6,'A4'!E2429,"")</f>
        <v/>
      </c>
      <c r="H2398" t="str">
        <f>IF(SUM('A4'!S2429:X2429)=6,'A4'!F2429,"")</f>
        <v/>
      </c>
      <c r="I2398" t="str">
        <f>IF(SUM('A4'!S2429:X2429)=6,'A4'!G2429,"")</f>
        <v/>
      </c>
      <c r="J2398" s="308" t="str">
        <f>IF(SUM('A4'!S2429:X2429)=6,'A4'!H2429,"")</f>
        <v/>
      </c>
    </row>
    <row r="2399" spans="1:10" x14ac:dyDescent="0.25">
      <c r="A2399" t="str">
        <f>IF(SUM('A4'!S2430:X2430)=6,'Angaben KH-Standort'!$D$25,"")</f>
        <v/>
      </c>
      <c r="B2399" t="str">
        <f>IF(SUM('A4'!S2430:X2430)=6,'Angaben KH-Standort'!$D$26,"")</f>
        <v/>
      </c>
      <c r="C2399" t="str">
        <f>IF(SUM('A4'!S2430:X2430)=6,'Angaben KH-Standort'!$D$12,"")</f>
        <v/>
      </c>
      <c r="D2399" t="str">
        <f>IF(SUM('A4'!S2430:X2430)=6,'A1'!$F$14,"")</f>
        <v/>
      </c>
      <c r="E2399" t="str">
        <f>IF(SUM('A4'!S2430:X2430)=6,'A4'!C2430,"")</f>
        <v/>
      </c>
      <c r="F2399" t="str">
        <f>IF(SUM('A4'!S2430:X2430)=6,'A4'!D2430,"")</f>
        <v/>
      </c>
      <c r="G2399" t="str">
        <f>IF(SUM('A4'!S2430:X2430)=6,'A4'!E2430,"")</f>
        <v/>
      </c>
      <c r="H2399" t="str">
        <f>IF(SUM('A4'!S2430:X2430)=6,'A4'!F2430,"")</f>
        <v/>
      </c>
      <c r="I2399" t="str">
        <f>IF(SUM('A4'!S2430:X2430)=6,'A4'!G2430,"")</f>
        <v/>
      </c>
      <c r="J2399" s="308" t="str">
        <f>IF(SUM('A4'!S2430:X2430)=6,'A4'!H2430,"")</f>
        <v/>
      </c>
    </row>
    <row r="2400" spans="1:10" x14ac:dyDescent="0.25">
      <c r="A2400" t="str">
        <f>IF(SUM('A4'!S2431:X2431)=6,'Angaben KH-Standort'!$D$25,"")</f>
        <v/>
      </c>
      <c r="B2400" t="str">
        <f>IF(SUM('A4'!S2431:X2431)=6,'Angaben KH-Standort'!$D$26,"")</f>
        <v/>
      </c>
      <c r="C2400" t="str">
        <f>IF(SUM('A4'!S2431:X2431)=6,'Angaben KH-Standort'!$D$12,"")</f>
        <v/>
      </c>
      <c r="D2400" t="str">
        <f>IF(SUM('A4'!S2431:X2431)=6,'A1'!$F$14,"")</f>
        <v/>
      </c>
      <c r="E2400" t="str">
        <f>IF(SUM('A4'!S2431:X2431)=6,'A4'!C2431,"")</f>
        <v/>
      </c>
      <c r="F2400" t="str">
        <f>IF(SUM('A4'!S2431:X2431)=6,'A4'!D2431,"")</f>
        <v/>
      </c>
      <c r="G2400" t="str">
        <f>IF(SUM('A4'!S2431:X2431)=6,'A4'!E2431,"")</f>
        <v/>
      </c>
      <c r="H2400" t="str">
        <f>IF(SUM('A4'!S2431:X2431)=6,'A4'!F2431,"")</f>
        <v/>
      </c>
      <c r="I2400" t="str">
        <f>IF(SUM('A4'!S2431:X2431)=6,'A4'!G2431,"")</f>
        <v/>
      </c>
      <c r="J2400" s="308" t="str">
        <f>IF(SUM('A4'!S2431:X2431)=6,'A4'!H2431,"")</f>
        <v/>
      </c>
    </row>
    <row r="2401" spans="1:10" x14ac:dyDescent="0.25">
      <c r="A2401" t="str">
        <f>IF(SUM('A4'!S2432:X2432)=6,'Angaben KH-Standort'!$D$25,"")</f>
        <v/>
      </c>
      <c r="B2401" t="str">
        <f>IF(SUM('A4'!S2432:X2432)=6,'Angaben KH-Standort'!$D$26,"")</f>
        <v/>
      </c>
      <c r="C2401" t="str">
        <f>IF(SUM('A4'!S2432:X2432)=6,'Angaben KH-Standort'!$D$12,"")</f>
        <v/>
      </c>
      <c r="D2401" t="str">
        <f>IF(SUM('A4'!S2432:X2432)=6,'A1'!$F$14,"")</f>
        <v/>
      </c>
      <c r="E2401" t="str">
        <f>IF(SUM('A4'!S2432:X2432)=6,'A4'!C2432,"")</f>
        <v/>
      </c>
      <c r="F2401" t="str">
        <f>IF(SUM('A4'!S2432:X2432)=6,'A4'!D2432,"")</f>
        <v/>
      </c>
      <c r="G2401" t="str">
        <f>IF(SUM('A4'!S2432:X2432)=6,'A4'!E2432,"")</f>
        <v/>
      </c>
      <c r="H2401" t="str">
        <f>IF(SUM('A4'!S2432:X2432)=6,'A4'!F2432,"")</f>
        <v/>
      </c>
      <c r="I2401" t="str">
        <f>IF(SUM('A4'!S2432:X2432)=6,'A4'!G2432,"")</f>
        <v/>
      </c>
      <c r="J2401" s="308" t="str">
        <f>IF(SUM('A4'!S2432:X2432)=6,'A4'!H2432,"")</f>
        <v/>
      </c>
    </row>
    <row r="2402" spans="1:10" x14ac:dyDescent="0.25">
      <c r="A2402" t="str">
        <f>IF(SUM('A4'!S2433:X2433)=6,'Angaben KH-Standort'!$D$25,"")</f>
        <v/>
      </c>
      <c r="B2402" t="str">
        <f>IF(SUM('A4'!S2433:X2433)=6,'Angaben KH-Standort'!$D$26,"")</f>
        <v/>
      </c>
      <c r="C2402" t="str">
        <f>IF(SUM('A4'!S2433:X2433)=6,'Angaben KH-Standort'!$D$12,"")</f>
        <v/>
      </c>
      <c r="D2402" t="str">
        <f>IF(SUM('A4'!S2433:X2433)=6,'A1'!$F$14,"")</f>
        <v/>
      </c>
      <c r="E2402" t="str">
        <f>IF(SUM('A4'!S2433:X2433)=6,'A4'!C2433,"")</f>
        <v/>
      </c>
      <c r="F2402" t="str">
        <f>IF(SUM('A4'!S2433:X2433)=6,'A4'!D2433,"")</f>
        <v/>
      </c>
      <c r="G2402" t="str">
        <f>IF(SUM('A4'!S2433:X2433)=6,'A4'!E2433,"")</f>
        <v/>
      </c>
      <c r="H2402" t="str">
        <f>IF(SUM('A4'!S2433:X2433)=6,'A4'!F2433,"")</f>
        <v/>
      </c>
      <c r="I2402" t="str">
        <f>IF(SUM('A4'!S2433:X2433)=6,'A4'!G2433,"")</f>
        <v/>
      </c>
      <c r="J2402" s="308" t="str">
        <f>IF(SUM('A4'!S2433:X2433)=6,'A4'!H2433,"")</f>
        <v/>
      </c>
    </row>
    <row r="2403" spans="1:10" x14ac:dyDescent="0.25">
      <c r="A2403" t="str">
        <f>IF(SUM('A4'!S2434:X2434)=6,'Angaben KH-Standort'!$D$25,"")</f>
        <v/>
      </c>
      <c r="B2403" t="str">
        <f>IF(SUM('A4'!S2434:X2434)=6,'Angaben KH-Standort'!$D$26,"")</f>
        <v/>
      </c>
      <c r="C2403" t="str">
        <f>IF(SUM('A4'!S2434:X2434)=6,'Angaben KH-Standort'!$D$12,"")</f>
        <v/>
      </c>
      <c r="D2403" t="str">
        <f>IF(SUM('A4'!S2434:X2434)=6,'A1'!$F$14,"")</f>
        <v/>
      </c>
      <c r="E2403" t="str">
        <f>IF(SUM('A4'!S2434:X2434)=6,'A4'!C2434,"")</f>
        <v/>
      </c>
      <c r="F2403" t="str">
        <f>IF(SUM('A4'!S2434:X2434)=6,'A4'!D2434,"")</f>
        <v/>
      </c>
      <c r="G2403" t="str">
        <f>IF(SUM('A4'!S2434:X2434)=6,'A4'!E2434,"")</f>
        <v/>
      </c>
      <c r="H2403" t="str">
        <f>IF(SUM('A4'!S2434:X2434)=6,'A4'!F2434,"")</f>
        <v/>
      </c>
      <c r="I2403" t="str">
        <f>IF(SUM('A4'!S2434:X2434)=6,'A4'!G2434,"")</f>
        <v/>
      </c>
      <c r="J2403" s="308" t="str">
        <f>IF(SUM('A4'!S2434:X2434)=6,'A4'!H2434,"")</f>
        <v/>
      </c>
    </row>
    <row r="2404" spans="1:10" x14ac:dyDescent="0.25">
      <c r="A2404" t="str">
        <f>IF(SUM('A4'!S2435:X2435)=6,'Angaben KH-Standort'!$D$25,"")</f>
        <v/>
      </c>
      <c r="B2404" t="str">
        <f>IF(SUM('A4'!S2435:X2435)=6,'Angaben KH-Standort'!$D$26,"")</f>
        <v/>
      </c>
      <c r="C2404" t="str">
        <f>IF(SUM('A4'!S2435:X2435)=6,'Angaben KH-Standort'!$D$12,"")</f>
        <v/>
      </c>
      <c r="D2404" t="str">
        <f>IF(SUM('A4'!S2435:X2435)=6,'A1'!$F$14,"")</f>
        <v/>
      </c>
      <c r="E2404" t="str">
        <f>IF(SUM('A4'!S2435:X2435)=6,'A4'!C2435,"")</f>
        <v/>
      </c>
      <c r="F2404" t="str">
        <f>IF(SUM('A4'!S2435:X2435)=6,'A4'!D2435,"")</f>
        <v/>
      </c>
      <c r="G2404" t="str">
        <f>IF(SUM('A4'!S2435:X2435)=6,'A4'!E2435,"")</f>
        <v/>
      </c>
      <c r="H2404" t="str">
        <f>IF(SUM('A4'!S2435:X2435)=6,'A4'!F2435,"")</f>
        <v/>
      </c>
      <c r="I2404" t="str">
        <f>IF(SUM('A4'!S2435:X2435)=6,'A4'!G2435,"")</f>
        <v/>
      </c>
      <c r="J2404" s="308" t="str">
        <f>IF(SUM('A4'!S2435:X2435)=6,'A4'!H2435,"")</f>
        <v/>
      </c>
    </row>
    <row r="2405" spans="1:10" x14ac:dyDescent="0.25">
      <c r="A2405" t="str">
        <f>IF(SUM('A4'!S2436:X2436)=6,'Angaben KH-Standort'!$D$25,"")</f>
        <v/>
      </c>
      <c r="B2405" t="str">
        <f>IF(SUM('A4'!S2436:X2436)=6,'Angaben KH-Standort'!$D$26,"")</f>
        <v/>
      </c>
      <c r="C2405" t="str">
        <f>IF(SUM('A4'!S2436:X2436)=6,'Angaben KH-Standort'!$D$12,"")</f>
        <v/>
      </c>
      <c r="D2405" t="str">
        <f>IF(SUM('A4'!S2436:X2436)=6,'A1'!$F$14,"")</f>
        <v/>
      </c>
      <c r="E2405" t="str">
        <f>IF(SUM('A4'!S2436:X2436)=6,'A4'!C2436,"")</f>
        <v/>
      </c>
      <c r="F2405" t="str">
        <f>IF(SUM('A4'!S2436:X2436)=6,'A4'!D2436,"")</f>
        <v/>
      </c>
      <c r="G2405" t="str">
        <f>IF(SUM('A4'!S2436:X2436)=6,'A4'!E2436,"")</f>
        <v/>
      </c>
      <c r="H2405" t="str">
        <f>IF(SUM('A4'!S2436:X2436)=6,'A4'!F2436,"")</f>
        <v/>
      </c>
      <c r="I2405" t="str">
        <f>IF(SUM('A4'!S2436:X2436)=6,'A4'!G2436,"")</f>
        <v/>
      </c>
      <c r="J2405" s="308" t="str">
        <f>IF(SUM('A4'!S2436:X2436)=6,'A4'!H2436,"")</f>
        <v/>
      </c>
    </row>
    <row r="2406" spans="1:10" x14ac:dyDescent="0.25">
      <c r="A2406" t="str">
        <f>IF(SUM('A4'!S2437:X2437)=6,'Angaben KH-Standort'!$D$25,"")</f>
        <v/>
      </c>
      <c r="B2406" t="str">
        <f>IF(SUM('A4'!S2437:X2437)=6,'Angaben KH-Standort'!$D$26,"")</f>
        <v/>
      </c>
      <c r="C2406" t="str">
        <f>IF(SUM('A4'!S2437:X2437)=6,'Angaben KH-Standort'!$D$12,"")</f>
        <v/>
      </c>
      <c r="D2406" t="str">
        <f>IF(SUM('A4'!S2437:X2437)=6,'A1'!$F$14,"")</f>
        <v/>
      </c>
      <c r="E2406" t="str">
        <f>IF(SUM('A4'!S2437:X2437)=6,'A4'!C2437,"")</f>
        <v/>
      </c>
      <c r="F2406" t="str">
        <f>IF(SUM('A4'!S2437:X2437)=6,'A4'!D2437,"")</f>
        <v/>
      </c>
      <c r="G2406" t="str">
        <f>IF(SUM('A4'!S2437:X2437)=6,'A4'!E2437,"")</f>
        <v/>
      </c>
      <c r="H2406" t="str">
        <f>IF(SUM('A4'!S2437:X2437)=6,'A4'!F2437,"")</f>
        <v/>
      </c>
      <c r="I2406" t="str">
        <f>IF(SUM('A4'!S2437:X2437)=6,'A4'!G2437,"")</f>
        <v/>
      </c>
      <c r="J2406" s="308" t="str">
        <f>IF(SUM('A4'!S2437:X2437)=6,'A4'!H2437,"")</f>
        <v/>
      </c>
    </row>
    <row r="2407" spans="1:10" x14ac:dyDescent="0.25">
      <c r="A2407" t="str">
        <f>IF(SUM('A4'!S2438:X2438)=6,'Angaben KH-Standort'!$D$25,"")</f>
        <v/>
      </c>
      <c r="B2407" t="str">
        <f>IF(SUM('A4'!S2438:X2438)=6,'Angaben KH-Standort'!$D$26,"")</f>
        <v/>
      </c>
      <c r="C2407" t="str">
        <f>IF(SUM('A4'!S2438:X2438)=6,'Angaben KH-Standort'!$D$12,"")</f>
        <v/>
      </c>
      <c r="D2407" t="str">
        <f>IF(SUM('A4'!S2438:X2438)=6,'A1'!$F$14,"")</f>
        <v/>
      </c>
      <c r="E2407" t="str">
        <f>IF(SUM('A4'!S2438:X2438)=6,'A4'!C2438,"")</f>
        <v/>
      </c>
      <c r="F2407" t="str">
        <f>IF(SUM('A4'!S2438:X2438)=6,'A4'!D2438,"")</f>
        <v/>
      </c>
      <c r="G2407" t="str">
        <f>IF(SUM('A4'!S2438:X2438)=6,'A4'!E2438,"")</f>
        <v/>
      </c>
      <c r="H2407" t="str">
        <f>IF(SUM('A4'!S2438:X2438)=6,'A4'!F2438,"")</f>
        <v/>
      </c>
      <c r="I2407" t="str">
        <f>IF(SUM('A4'!S2438:X2438)=6,'A4'!G2438,"")</f>
        <v/>
      </c>
      <c r="J2407" s="308" t="str">
        <f>IF(SUM('A4'!S2438:X2438)=6,'A4'!H2438,"")</f>
        <v/>
      </c>
    </row>
    <row r="2408" spans="1:10" x14ac:dyDescent="0.25">
      <c r="A2408" t="str">
        <f>IF(SUM('A4'!S2439:X2439)=6,'Angaben KH-Standort'!$D$25,"")</f>
        <v/>
      </c>
      <c r="B2408" t="str">
        <f>IF(SUM('A4'!S2439:X2439)=6,'Angaben KH-Standort'!$D$26,"")</f>
        <v/>
      </c>
      <c r="C2408" t="str">
        <f>IF(SUM('A4'!S2439:X2439)=6,'Angaben KH-Standort'!$D$12,"")</f>
        <v/>
      </c>
      <c r="D2408" t="str">
        <f>IF(SUM('A4'!S2439:X2439)=6,'A1'!$F$14,"")</f>
        <v/>
      </c>
      <c r="E2408" t="str">
        <f>IF(SUM('A4'!S2439:X2439)=6,'A4'!C2439,"")</f>
        <v/>
      </c>
      <c r="F2408" t="str">
        <f>IF(SUM('A4'!S2439:X2439)=6,'A4'!D2439,"")</f>
        <v/>
      </c>
      <c r="G2408" t="str">
        <f>IF(SUM('A4'!S2439:X2439)=6,'A4'!E2439,"")</f>
        <v/>
      </c>
      <c r="H2408" t="str">
        <f>IF(SUM('A4'!S2439:X2439)=6,'A4'!F2439,"")</f>
        <v/>
      </c>
      <c r="I2408" t="str">
        <f>IF(SUM('A4'!S2439:X2439)=6,'A4'!G2439,"")</f>
        <v/>
      </c>
      <c r="J2408" s="308" t="str">
        <f>IF(SUM('A4'!S2439:X2439)=6,'A4'!H2439,"")</f>
        <v/>
      </c>
    </row>
    <row r="2409" spans="1:10" x14ac:dyDescent="0.25">
      <c r="A2409" t="str">
        <f>IF(SUM('A4'!S2440:X2440)=6,'Angaben KH-Standort'!$D$25,"")</f>
        <v/>
      </c>
      <c r="B2409" t="str">
        <f>IF(SUM('A4'!S2440:X2440)=6,'Angaben KH-Standort'!$D$26,"")</f>
        <v/>
      </c>
      <c r="C2409" t="str">
        <f>IF(SUM('A4'!S2440:X2440)=6,'Angaben KH-Standort'!$D$12,"")</f>
        <v/>
      </c>
      <c r="D2409" t="str">
        <f>IF(SUM('A4'!S2440:X2440)=6,'A1'!$F$14,"")</f>
        <v/>
      </c>
      <c r="E2409" t="str">
        <f>IF(SUM('A4'!S2440:X2440)=6,'A4'!C2440,"")</f>
        <v/>
      </c>
      <c r="F2409" t="str">
        <f>IF(SUM('A4'!S2440:X2440)=6,'A4'!D2440,"")</f>
        <v/>
      </c>
      <c r="G2409" t="str">
        <f>IF(SUM('A4'!S2440:X2440)=6,'A4'!E2440,"")</f>
        <v/>
      </c>
      <c r="H2409" t="str">
        <f>IF(SUM('A4'!S2440:X2440)=6,'A4'!F2440,"")</f>
        <v/>
      </c>
      <c r="I2409" t="str">
        <f>IF(SUM('A4'!S2440:X2440)=6,'A4'!G2440,"")</f>
        <v/>
      </c>
      <c r="J2409" s="308" t="str">
        <f>IF(SUM('A4'!S2440:X2440)=6,'A4'!H2440,"")</f>
        <v/>
      </c>
    </row>
    <row r="2410" spans="1:10" x14ac:dyDescent="0.25">
      <c r="A2410" t="str">
        <f>IF(SUM('A4'!S2441:X2441)=6,'Angaben KH-Standort'!$D$25,"")</f>
        <v/>
      </c>
      <c r="B2410" t="str">
        <f>IF(SUM('A4'!S2441:X2441)=6,'Angaben KH-Standort'!$D$26,"")</f>
        <v/>
      </c>
      <c r="C2410" t="str">
        <f>IF(SUM('A4'!S2441:X2441)=6,'Angaben KH-Standort'!$D$12,"")</f>
        <v/>
      </c>
      <c r="D2410" t="str">
        <f>IF(SUM('A4'!S2441:X2441)=6,'A1'!$F$14,"")</f>
        <v/>
      </c>
      <c r="E2410" t="str">
        <f>IF(SUM('A4'!S2441:X2441)=6,'A4'!C2441,"")</f>
        <v/>
      </c>
      <c r="F2410" t="str">
        <f>IF(SUM('A4'!S2441:X2441)=6,'A4'!D2441,"")</f>
        <v/>
      </c>
      <c r="G2410" t="str">
        <f>IF(SUM('A4'!S2441:X2441)=6,'A4'!E2441,"")</f>
        <v/>
      </c>
      <c r="H2410" t="str">
        <f>IF(SUM('A4'!S2441:X2441)=6,'A4'!F2441,"")</f>
        <v/>
      </c>
      <c r="I2410" t="str">
        <f>IF(SUM('A4'!S2441:X2441)=6,'A4'!G2441,"")</f>
        <v/>
      </c>
      <c r="J2410" s="308" t="str">
        <f>IF(SUM('A4'!S2441:X2441)=6,'A4'!H2441,"")</f>
        <v/>
      </c>
    </row>
    <row r="2411" spans="1:10" x14ac:dyDescent="0.25">
      <c r="A2411" t="str">
        <f>IF(SUM('A4'!S2442:X2442)=6,'Angaben KH-Standort'!$D$25,"")</f>
        <v/>
      </c>
      <c r="B2411" t="str">
        <f>IF(SUM('A4'!S2442:X2442)=6,'Angaben KH-Standort'!$D$26,"")</f>
        <v/>
      </c>
      <c r="C2411" t="str">
        <f>IF(SUM('A4'!S2442:X2442)=6,'Angaben KH-Standort'!$D$12,"")</f>
        <v/>
      </c>
      <c r="D2411" t="str">
        <f>IF(SUM('A4'!S2442:X2442)=6,'A1'!$F$14,"")</f>
        <v/>
      </c>
      <c r="E2411" t="str">
        <f>IF(SUM('A4'!S2442:X2442)=6,'A4'!C2442,"")</f>
        <v/>
      </c>
      <c r="F2411" t="str">
        <f>IF(SUM('A4'!S2442:X2442)=6,'A4'!D2442,"")</f>
        <v/>
      </c>
      <c r="G2411" t="str">
        <f>IF(SUM('A4'!S2442:X2442)=6,'A4'!E2442,"")</f>
        <v/>
      </c>
      <c r="H2411" t="str">
        <f>IF(SUM('A4'!S2442:X2442)=6,'A4'!F2442,"")</f>
        <v/>
      </c>
      <c r="I2411" t="str">
        <f>IF(SUM('A4'!S2442:X2442)=6,'A4'!G2442,"")</f>
        <v/>
      </c>
      <c r="J2411" s="308" t="str">
        <f>IF(SUM('A4'!S2442:X2442)=6,'A4'!H2442,"")</f>
        <v/>
      </c>
    </row>
    <row r="2412" spans="1:10" x14ac:dyDescent="0.25">
      <c r="A2412" t="str">
        <f>IF(SUM('A4'!S2443:X2443)=6,'Angaben KH-Standort'!$D$25,"")</f>
        <v/>
      </c>
      <c r="B2412" t="str">
        <f>IF(SUM('A4'!S2443:X2443)=6,'Angaben KH-Standort'!$D$26,"")</f>
        <v/>
      </c>
      <c r="C2412" t="str">
        <f>IF(SUM('A4'!S2443:X2443)=6,'Angaben KH-Standort'!$D$12,"")</f>
        <v/>
      </c>
      <c r="D2412" t="str">
        <f>IF(SUM('A4'!S2443:X2443)=6,'A1'!$F$14,"")</f>
        <v/>
      </c>
      <c r="E2412" t="str">
        <f>IF(SUM('A4'!S2443:X2443)=6,'A4'!C2443,"")</f>
        <v/>
      </c>
      <c r="F2412" t="str">
        <f>IF(SUM('A4'!S2443:X2443)=6,'A4'!D2443,"")</f>
        <v/>
      </c>
      <c r="G2412" t="str">
        <f>IF(SUM('A4'!S2443:X2443)=6,'A4'!E2443,"")</f>
        <v/>
      </c>
      <c r="H2412" t="str">
        <f>IF(SUM('A4'!S2443:X2443)=6,'A4'!F2443,"")</f>
        <v/>
      </c>
      <c r="I2412" t="str">
        <f>IF(SUM('A4'!S2443:X2443)=6,'A4'!G2443,"")</f>
        <v/>
      </c>
      <c r="J2412" s="308" t="str">
        <f>IF(SUM('A4'!S2443:X2443)=6,'A4'!H2443,"")</f>
        <v/>
      </c>
    </row>
    <row r="2413" spans="1:10" x14ac:dyDescent="0.25">
      <c r="A2413" t="str">
        <f>IF(SUM('A4'!S2444:X2444)=6,'Angaben KH-Standort'!$D$25,"")</f>
        <v/>
      </c>
      <c r="B2413" t="str">
        <f>IF(SUM('A4'!S2444:X2444)=6,'Angaben KH-Standort'!$D$26,"")</f>
        <v/>
      </c>
      <c r="C2413" t="str">
        <f>IF(SUM('A4'!S2444:X2444)=6,'Angaben KH-Standort'!$D$12,"")</f>
        <v/>
      </c>
      <c r="D2413" t="str">
        <f>IF(SUM('A4'!S2444:X2444)=6,'A1'!$F$14,"")</f>
        <v/>
      </c>
      <c r="E2413" t="str">
        <f>IF(SUM('A4'!S2444:X2444)=6,'A4'!C2444,"")</f>
        <v/>
      </c>
      <c r="F2413" t="str">
        <f>IF(SUM('A4'!S2444:X2444)=6,'A4'!D2444,"")</f>
        <v/>
      </c>
      <c r="G2413" t="str">
        <f>IF(SUM('A4'!S2444:X2444)=6,'A4'!E2444,"")</f>
        <v/>
      </c>
      <c r="H2413" t="str">
        <f>IF(SUM('A4'!S2444:X2444)=6,'A4'!F2444,"")</f>
        <v/>
      </c>
      <c r="I2413" t="str">
        <f>IF(SUM('A4'!S2444:X2444)=6,'A4'!G2444,"")</f>
        <v/>
      </c>
      <c r="J2413" s="308" t="str">
        <f>IF(SUM('A4'!S2444:X2444)=6,'A4'!H2444,"")</f>
        <v/>
      </c>
    </row>
    <row r="2414" spans="1:10" x14ac:dyDescent="0.25">
      <c r="A2414" t="str">
        <f>IF(SUM('A4'!S2445:X2445)=6,'Angaben KH-Standort'!$D$25,"")</f>
        <v/>
      </c>
      <c r="B2414" t="str">
        <f>IF(SUM('A4'!S2445:X2445)=6,'Angaben KH-Standort'!$D$26,"")</f>
        <v/>
      </c>
      <c r="C2414" t="str">
        <f>IF(SUM('A4'!S2445:X2445)=6,'Angaben KH-Standort'!$D$12,"")</f>
        <v/>
      </c>
      <c r="D2414" t="str">
        <f>IF(SUM('A4'!S2445:X2445)=6,'A1'!$F$14,"")</f>
        <v/>
      </c>
      <c r="E2414" t="str">
        <f>IF(SUM('A4'!S2445:X2445)=6,'A4'!C2445,"")</f>
        <v/>
      </c>
      <c r="F2414" t="str">
        <f>IF(SUM('A4'!S2445:X2445)=6,'A4'!D2445,"")</f>
        <v/>
      </c>
      <c r="G2414" t="str">
        <f>IF(SUM('A4'!S2445:X2445)=6,'A4'!E2445,"")</f>
        <v/>
      </c>
      <c r="H2414" t="str">
        <f>IF(SUM('A4'!S2445:X2445)=6,'A4'!F2445,"")</f>
        <v/>
      </c>
      <c r="I2414" t="str">
        <f>IF(SUM('A4'!S2445:X2445)=6,'A4'!G2445,"")</f>
        <v/>
      </c>
      <c r="J2414" s="308" t="str">
        <f>IF(SUM('A4'!S2445:X2445)=6,'A4'!H2445,"")</f>
        <v/>
      </c>
    </row>
    <row r="2415" spans="1:10" x14ac:dyDescent="0.25">
      <c r="A2415" t="str">
        <f>IF(SUM('A4'!S2446:X2446)=6,'Angaben KH-Standort'!$D$25,"")</f>
        <v/>
      </c>
      <c r="B2415" t="str">
        <f>IF(SUM('A4'!S2446:X2446)=6,'Angaben KH-Standort'!$D$26,"")</f>
        <v/>
      </c>
      <c r="C2415" t="str">
        <f>IF(SUM('A4'!S2446:X2446)=6,'Angaben KH-Standort'!$D$12,"")</f>
        <v/>
      </c>
      <c r="D2415" t="str">
        <f>IF(SUM('A4'!S2446:X2446)=6,'A1'!$F$14,"")</f>
        <v/>
      </c>
      <c r="E2415" t="str">
        <f>IF(SUM('A4'!S2446:X2446)=6,'A4'!C2446,"")</f>
        <v/>
      </c>
      <c r="F2415" t="str">
        <f>IF(SUM('A4'!S2446:X2446)=6,'A4'!D2446,"")</f>
        <v/>
      </c>
      <c r="G2415" t="str">
        <f>IF(SUM('A4'!S2446:X2446)=6,'A4'!E2446,"")</f>
        <v/>
      </c>
      <c r="H2415" t="str">
        <f>IF(SUM('A4'!S2446:X2446)=6,'A4'!F2446,"")</f>
        <v/>
      </c>
      <c r="I2415" t="str">
        <f>IF(SUM('A4'!S2446:X2446)=6,'A4'!G2446,"")</f>
        <v/>
      </c>
      <c r="J2415" s="308" t="str">
        <f>IF(SUM('A4'!S2446:X2446)=6,'A4'!H2446,"")</f>
        <v/>
      </c>
    </row>
    <row r="2416" spans="1:10" x14ac:dyDescent="0.25">
      <c r="A2416" t="str">
        <f>IF(SUM('A4'!S2447:X2447)=6,'Angaben KH-Standort'!$D$25,"")</f>
        <v/>
      </c>
      <c r="B2416" t="str">
        <f>IF(SUM('A4'!S2447:X2447)=6,'Angaben KH-Standort'!$D$26,"")</f>
        <v/>
      </c>
      <c r="C2416" t="str">
        <f>IF(SUM('A4'!S2447:X2447)=6,'Angaben KH-Standort'!$D$12,"")</f>
        <v/>
      </c>
      <c r="D2416" t="str">
        <f>IF(SUM('A4'!S2447:X2447)=6,'A1'!$F$14,"")</f>
        <v/>
      </c>
      <c r="E2416" t="str">
        <f>IF(SUM('A4'!S2447:X2447)=6,'A4'!C2447,"")</f>
        <v/>
      </c>
      <c r="F2416" t="str">
        <f>IF(SUM('A4'!S2447:X2447)=6,'A4'!D2447,"")</f>
        <v/>
      </c>
      <c r="G2416" t="str">
        <f>IF(SUM('A4'!S2447:X2447)=6,'A4'!E2447,"")</f>
        <v/>
      </c>
      <c r="H2416" t="str">
        <f>IF(SUM('A4'!S2447:X2447)=6,'A4'!F2447,"")</f>
        <v/>
      </c>
      <c r="I2416" t="str">
        <f>IF(SUM('A4'!S2447:X2447)=6,'A4'!G2447,"")</f>
        <v/>
      </c>
      <c r="J2416" s="308" t="str">
        <f>IF(SUM('A4'!S2447:X2447)=6,'A4'!H2447,"")</f>
        <v/>
      </c>
    </row>
    <row r="2417" spans="1:10" x14ac:dyDescent="0.25">
      <c r="A2417" t="str">
        <f>IF(SUM('A4'!S2448:X2448)=6,'Angaben KH-Standort'!$D$25,"")</f>
        <v/>
      </c>
      <c r="B2417" t="str">
        <f>IF(SUM('A4'!S2448:X2448)=6,'Angaben KH-Standort'!$D$26,"")</f>
        <v/>
      </c>
      <c r="C2417" t="str">
        <f>IF(SUM('A4'!S2448:X2448)=6,'Angaben KH-Standort'!$D$12,"")</f>
        <v/>
      </c>
      <c r="D2417" t="str">
        <f>IF(SUM('A4'!S2448:X2448)=6,'A1'!$F$14,"")</f>
        <v/>
      </c>
      <c r="E2417" t="str">
        <f>IF(SUM('A4'!S2448:X2448)=6,'A4'!C2448,"")</f>
        <v/>
      </c>
      <c r="F2417" t="str">
        <f>IF(SUM('A4'!S2448:X2448)=6,'A4'!D2448,"")</f>
        <v/>
      </c>
      <c r="G2417" t="str">
        <f>IF(SUM('A4'!S2448:X2448)=6,'A4'!E2448,"")</f>
        <v/>
      </c>
      <c r="H2417" t="str">
        <f>IF(SUM('A4'!S2448:X2448)=6,'A4'!F2448,"")</f>
        <v/>
      </c>
      <c r="I2417" t="str">
        <f>IF(SUM('A4'!S2448:X2448)=6,'A4'!G2448,"")</f>
        <v/>
      </c>
      <c r="J2417" s="308" t="str">
        <f>IF(SUM('A4'!S2448:X2448)=6,'A4'!H2448,"")</f>
        <v/>
      </c>
    </row>
    <row r="2418" spans="1:10" x14ac:dyDescent="0.25">
      <c r="A2418" t="str">
        <f>IF(SUM('A4'!S2449:X2449)=6,'Angaben KH-Standort'!$D$25,"")</f>
        <v/>
      </c>
      <c r="B2418" t="str">
        <f>IF(SUM('A4'!S2449:X2449)=6,'Angaben KH-Standort'!$D$26,"")</f>
        <v/>
      </c>
      <c r="C2418" t="str">
        <f>IF(SUM('A4'!S2449:X2449)=6,'Angaben KH-Standort'!$D$12,"")</f>
        <v/>
      </c>
      <c r="D2418" t="str">
        <f>IF(SUM('A4'!S2449:X2449)=6,'A1'!$F$14,"")</f>
        <v/>
      </c>
      <c r="E2418" t="str">
        <f>IF(SUM('A4'!S2449:X2449)=6,'A4'!C2449,"")</f>
        <v/>
      </c>
      <c r="F2418" t="str">
        <f>IF(SUM('A4'!S2449:X2449)=6,'A4'!D2449,"")</f>
        <v/>
      </c>
      <c r="G2418" t="str">
        <f>IF(SUM('A4'!S2449:X2449)=6,'A4'!E2449,"")</f>
        <v/>
      </c>
      <c r="H2418" t="str">
        <f>IF(SUM('A4'!S2449:X2449)=6,'A4'!F2449,"")</f>
        <v/>
      </c>
      <c r="I2418" t="str">
        <f>IF(SUM('A4'!S2449:X2449)=6,'A4'!G2449,"")</f>
        <v/>
      </c>
      <c r="J2418" s="308" t="str">
        <f>IF(SUM('A4'!S2449:X2449)=6,'A4'!H2449,"")</f>
        <v/>
      </c>
    </row>
    <row r="2419" spans="1:10" x14ac:dyDescent="0.25">
      <c r="A2419" t="str">
        <f>IF(SUM('A4'!S2450:X2450)=6,'Angaben KH-Standort'!$D$25,"")</f>
        <v/>
      </c>
      <c r="B2419" t="str">
        <f>IF(SUM('A4'!S2450:X2450)=6,'Angaben KH-Standort'!$D$26,"")</f>
        <v/>
      </c>
      <c r="C2419" t="str">
        <f>IF(SUM('A4'!S2450:X2450)=6,'Angaben KH-Standort'!$D$12,"")</f>
        <v/>
      </c>
      <c r="D2419" t="str">
        <f>IF(SUM('A4'!S2450:X2450)=6,'A1'!$F$14,"")</f>
        <v/>
      </c>
      <c r="E2419" t="str">
        <f>IF(SUM('A4'!S2450:X2450)=6,'A4'!C2450,"")</f>
        <v/>
      </c>
      <c r="F2419" t="str">
        <f>IF(SUM('A4'!S2450:X2450)=6,'A4'!D2450,"")</f>
        <v/>
      </c>
      <c r="G2419" t="str">
        <f>IF(SUM('A4'!S2450:X2450)=6,'A4'!E2450,"")</f>
        <v/>
      </c>
      <c r="H2419" t="str">
        <f>IF(SUM('A4'!S2450:X2450)=6,'A4'!F2450,"")</f>
        <v/>
      </c>
      <c r="I2419" t="str">
        <f>IF(SUM('A4'!S2450:X2450)=6,'A4'!G2450,"")</f>
        <v/>
      </c>
      <c r="J2419" s="308" t="str">
        <f>IF(SUM('A4'!S2450:X2450)=6,'A4'!H2450,"")</f>
        <v/>
      </c>
    </row>
    <row r="2420" spans="1:10" x14ac:dyDescent="0.25">
      <c r="A2420" t="str">
        <f>IF(SUM('A4'!S2451:X2451)=6,'Angaben KH-Standort'!$D$25,"")</f>
        <v/>
      </c>
      <c r="B2420" t="str">
        <f>IF(SUM('A4'!S2451:X2451)=6,'Angaben KH-Standort'!$D$26,"")</f>
        <v/>
      </c>
      <c r="C2420" t="str">
        <f>IF(SUM('A4'!S2451:X2451)=6,'Angaben KH-Standort'!$D$12,"")</f>
        <v/>
      </c>
      <c r="D2420" t="str">
        <f>IF(SUM('A4'!S2451:X2451)=6,'A1'!$F$14,"")</f>
        <v/>
      </c>
      <c r="E2420" t="str">
        <f>IF(SUM('A4'!S2451:X2451)=6,'A4'!C2451,"")</f>
        <v/>
      </c>
      <c r="F2420" t="str">
        <f>IF(SUM('A4'!S2451:X2451)=6,'A4'!D2451,"")</f>
        <v/>
      </c>
      <c r="G2420" t="str">
        <f>IF(SUM('A4'!S2451:X2451)=6,'A4'!E2451,"")</f>
        <v/>
      </c>
      <c r="H2420" t="str">
        <f>IF(SUM('A4'!S2451:X2451)=6,'A4'!F2451,"")</f>
        <v/>
      </c>
      <c r="I2420" t="str">
        <f>IF(SUM('A4'!S2451:X2451)=6,'A4'!G2451,"")</f>
        <v/>
      </c>
      <c r="J2420" s="308" t="str">
        <f>IF(SUM('A4'!S2451:X2451)=6,'A4'!H2451,"")</f>
        <v/>
      </c>
    </row>
    <row r="2421" spans="1:10" x14ac:dyDescent="0.25">
      <c r="A2421" t="str">
        <f>IF(SUM('A4'!S2452:X2452)=6,'Angaben KH-Standort'!$D$25,"")</f>
        <v/>
      </c>
      <c r="B2421" t="str">
        <f>IF(SUM('A4'!S2452:X2452)=6,'Angaben KH-Standort'!$D$26,"")</f>
        <v/>
      </c>
      <c r="C2421" t="str">
        <f>IF(SUM('A4'!S2452:X2452)=6,'Angaben KH-Standort'!$D$12,"")</f>
        <v/>
      </c>
      <c r="D2421" t="str">
        <f>IF(SUM('A4'!S2452:X2452)=6,'A1'!$F$14,"")</f>
        <v/>
      </c>
      <c r="E2421" t="str">
        <f>IF(SUM('A4'!S2452:X2452)=6,'A4'!C2452,"")</f>
        <v/>
      </c>
      <c r="F2421" t="str">
        <f>IF(SUM('A4'!S2452:X2452)=6,'A4'!D2452,"")</f>
        <v/>
      </c>
      <c r="G2421" t="str">
        <f>IF(SUM('A4'!S2452:X2452)=6,'A4'!E2452,"")</f>
        <v/>
      </c>
      <c r="H2421" t="str">
        <f>IF(SUM('A4'!S2452:X2452)=6,'A4'!F2452,"")</f>
        <v/>
      </c>
      <c r="I2421" t="str">
        <f>IF(SUM('A4'!S2452:X2452)=6,'A4'!G2452,"")</f>
        <v/>
      </c>
      <c r="J2421" s="308" t="str">
        <f>IF(SUM('A4'!S2452:X2452)=6,'A4'!H2452,"")</f>
        <v/>
      </c>
    </row>
    <row r="2422" spans="1:10" x14ac:dyDescent="0.25">
      <c r="A2422" t="str">
        <f>IF(SUM('A4'!S2453:X2453)=6,'Angaben KH-Standort'!$D$25,"")</f>
        <v/>
      </c>
      <c r="B2422" t="str">
        <f>IF(SUM('A4'!S2453:X2453)=6,'Angaben KH-Standort'!$D$26,"")</f>
        <v/>
      </c>
      <c r="C2422" t="str">
        <f>IF(SUM('A4'!S2453:X2453)=6,'Angaben KH-Standort'!$D$12,"")</f>
        <v/>
      </c>
      <c r="D2422" t="str">
        <f>IF(SUM('A4'!S2453:X2453)=6,'A1'!$F$14,"")</f>
        <v/>
      </c>
      <c r="E2422" t="str">
        <f>IF(SUM('A4'!S2453:X2453)=6,'A4'!C2453,"")</f>
        <v/>
      </c>
      <c r="F2422" t="str">
        <f>IF(SUM('A4'!S2453:X2453)=6,'A4'!D2453,"")</f>
        <v/>
      </c>
      <c r="G2422" t="str">
        <f>IF(SUM('A4'!S2453:X2453)=6,'A4'!E2453,"")</f>
        <v/>
      </c>
      <c r="H2422" t="str">
        <f>IF(SUM('A4'!S2453:X2453)=6,'A4'!F2453,"")</f>
        <v/>
      </c>
      <c r="I2422" t="str">
        <f>IF(SUM('A4'!S2453:X2453)=6,'A4'!G2453,"")</f>
        <v/>
      </c>
      <c r="J2422" s="308" t="str">
        <f>IF(SUM('A4'!S2453:X2453)=6,'A4'!H2453,"")</f>
        <v/>
      </c>
    </row>
    <row r="2423" spans="1:10" x14ac:dyDescent="0.25">
      <c r="A2423" t="str">
        <f>IF(SUM('A4'!S2454:X2454)=6,'Angaben KH-Standort'!$D$25,"")</f>
        <v/>
      </c>
      <c r="B2423" t="str">
        <f>IF(SUM('A4'!S2454:X2454)=6,'Angaben KH-Standort'!$D$26,"")</f>
        <v/>
      </c>
      <c r="C2423" t="str">
        <f>IF(SUM('A4'!S2454:X2454)=6,'Angaben KH-Standort'!$D$12,"")</f>
        <v/>
      </c>
      <c r="D2423" t="str">
        <f>IF(SUM('A4'!S2454:X2454)=6,'A1'!$F$14,"")</f>
        <v/>
      </c>
      <c r="E2423" t="str">
        <f>IF(SUM('A4'!S2454:X2454)=6,'A4'!C2454,"")</f>
        <v/>
      </c>
      <c r="F2423" t="str">
        <f>IF(SUM('A4'!S2454:X2454)=6,'A4'!D2454,"")</f>
        <v/>
      </c>
      <c r="G2423" t="str">
        <f>IF(SUM('A4'!S2454:X2454)=6,'A4'!E2454,"")</f>
        <v/>
      </c>
      <c r="H2423" t="str">
        <f>IF(SUM('A4'!S2454:X2454)=6,'A4'!F2454,"")</f>
        <v/>
      </c>
      <c r="I2423" t="str">
        <f>IF(SUM('A4'!S2454:X2454)=6,'A4'!G2454,"")</f>
        <v/>
      </c>
      <c r="J2423" s="308" t="str">
        <f>IF(SUM('A4'!S2454:X2454)=6,'A4'!H2454,"")</f>
        <v/>
      </c>
    </row>
    <row r="2424" spans="1:10" x14ac:dyDescent="0.25">
      <c r="A2424" t="str">
        <f>IF(SUM('A4'!S2455:X2455)=6,'Angaben KH-Standort'!$D$25,"")</f>
        <v/>
      </c>
      <c r="B2424" t="str">
        <f>IF(SUM('A4'!S2455:X2455)=6,'Angaben KH-Standort'!$D$26,"")</f>
        <v/>
      </c>
      <c r="C2424" t="str">
        <f>IF(SUM('A4'!S2455:X2455)=6,'Angaben KH-Standort'!$D$12,"")</f>
        <v/>
      </c>
      <c r="D2424" t="str">
        <f>IF(SUM('A4'!S2455:X2455)=6,'A1'!$F$14,"")</f>
        <v/>
      </c>
      <c r="E2424" t="str">
        <f>IF(SUM('A4'!S2455:X2455)=6,'A4'!C2455,"")</f>
        <v/>
      </c>
      <c r="F2424" t="str">
        <f>IF(SUM('A4'!S2455:X2455)=6,'A4'!D2455,"")</f>
        <v/>
      </c>
      <c r="G2424" t="str">
        <f>IF(SUM('A4'!S2455:X2455)=6,'A4'!E2455,"")</f>
        <v/>
      </c>
      <c r="H2424" t="str">
        <f>IF(SUM('A4'!S2455:X2455)=6,'A4'!F2455,"")</f>
        <v/>
      </c>
      <c r="I2424" t="str">
        <f>IF(SUM('A4'!S2455:X2455)=6,'A4'!G2455,"")</f>
        <v/>
      </c>
      <c r="J2424" s="308" t="str">
        <f>IF(SUM('A4'!S2455:X2455)=6,'A4'!H2455,"")</f>
        <v/>
      </c>
    </row>
    <row r="2425" spans="1:10" x14ac:dyDescent="0.25">
      <c r="A2425" t="str">
        <f>IF(SUM('A4'!S2456:X2456)=6,'Angaben KH-Standort'!$D$25,"")</f>
        <v/>
      </c>
      <c r="B2425" t="str">
        <f>IF(SUM('A4'!S2456:X2456)=6,'Angaben KH-Standort'!$D$26,"")</f>
        <v/>
      </c>
      <c r="C2425" t="str">
        <f>IF(SUM('A4'!S2456:X2456)=6,'Angaben KH-Standort'!$D$12,"")</f>
        <v/>
      </c>
      <c r="D2425" t="str">
        <f>IF(SUM('A4'!S2456:X2456)=6,'A1'!$F$14,"")</f>
        <v/>
      </c>
      <c r="E2425" t="str">
        <f>IF(SUM('A4'!S2456:X2456)=6,'A4'!C2456,"")</f>
        <v/>
      </c>
      <c r="F2425" t="str">
        <f>IF(SUM('A4'!S2456:X2456)=6,'A4'!D2456,"")</f>
        <v/>
      </c>
      <c r="G2425" t="str">
        <f>IF(SUM('A4'!S2456:X2456)=6,'A4'!E2456,"")</f>
        <v/>
      </c>
      <c r="H2425" t="str">
        <f>IF(SUM('A4'!S2456:X2456)=6,'A4'!F2456,"")</f>
        <v/>
      </c>
      <c r="I2425" t="str">
        <f>IF(SUM('A4'!S2456:X2456)=6,'A4'!G2456,"")</f>
        <v/>
      </c>
      <c r="J2425" s="308" t="str">
        <f>IF(SUM('A4'!S2456:X2456)=6,'A4'!H2456,"")</f>
        <v/>
      </c>
    </row>
    <row r="2426" spans="1:10" x14ac:dyDescent="0.25">
      <c r="A2426" t="str">
        <f>IF(SUM('A4'!S2457:X2457)=6,'Angaben KH-Standort'!$D$25,"")</f>
        <v/>
      </c>
      <c r="B2426" t="str">
        <f>IF(SUM('A4'!S2457:X2457)=6,'Angaben KH-Standort'!$D$26,"")</f>
        <v/>
      </c>
      <c r="C2426" t="str">
        <f>IF(SUM('A4'!S2457:X2457)=6,'Angaben KH-Standort'!$D$12,"")</f>
        <v/>
      </c>
      <c r="D2426" t="str">
        <f>IF(SUM('A4'!S2457:X2457)=6,'A1'!$F$14,"")</f>
        <v/>
      </c>
      <c r="E2426" t="str">
        <f>IF(SUM('A4'!S2457:X2457)=6,'A4'!C2457,"")</f>
        <v/>
      </c>
      <c r="F2426" t="str">
        <f>IF(SUM('A4'!S2457:X2457)=6,'A4'!D2457,"")</f>
        <v/>
      </c>
      <c r="G2426" t="str">
        <f>IF(SUM('A4'!S2457:X2457)=6,'A4'!E2457,"")</f>
        <v/>
      </c>
      <c r="H2426" t="str">
        <f>IF(SUM('A4'!S2457:X2457)=6,'A4'!F2457,"")</f>
        <v/>
      </c>
      <c r="I2426" t="str">
        <f>IF(SUM('A4'!S2457:X2457)=6,'A4'!G2457,"")</f>
        <v/>
      </c>
      <c r="J2426" s="308" t="str">
        <f>IF(SUM('A4'!S2457:X2457)=6,'A4'!H2457,"")</f>
        <v/>
      </c>
    </row>
    <row r="2427" spans="1:10" x14ac:dyDescent="0.25">
      <c r="A2427" t="str">
        <f>IF(SUM('A4'!S2458:X2458)=6,'Angaben KH-Standort'!$D$25,"")</f>
        <v/>
      </c>
      <c r="B2427" t="str">
        <f>IF(SUM('A4'!S2458:X2458)=6,'Angaben KH-Standort'!$D$26,"")</f>
        <v/>
      </c>
      <c r="C2427" t="str">
        <f>IF(SUM('A4'!S2458:X2458)=6,'Angaben KH-Standort'!$D$12,"")</f>
        <v/>
      </c>
      <c r="D2427" t="str">
        <f>IF(SUM('A4'!S2458:X2458)=6,'A1'!$F$14,"")</f>
        <v/>
      </c>
      <c r="E2427" t="str">
        <f>IF(SUM('A4'!S2458:X2458)=6,'A4'!C2458,"")</f>
        <v/>
      </c>
      <c r="F2427" t="str">
        <f>IF(SUM('A4'!S2458:X2458)=6,'A4'!D2458,"")</f>
        <v/>
      </c>
      <c r="G2427" t="str">
        <f>IF(SUM('A4'!S2458:X2458)=6,'A4'!E2458,"")</f>
        <v/>
      </c>
      <c r="H2427" t="str">
        <f>IF(SUM('A4'!S2458:X2458)=6,'A4'!F2458,"")</f>
        <v/>
      </c>
      <c r="I2427" t="str">
        <f>IF(SUM('A4'!S2458:X2458)=6,'A4'!G2458,"")</f>
        <v/>
      </c>
      <c r="J2427" s="308" t="str">
        <f>IF(SUM('A4'!S2458:X2458)=6,'A4'!H2458,"")</f>
        <v/>
      </c>
    </row>
    <row r="2428" spans="1:10" x14ac:dyDescent="0.25">
      <c r="A2428" t="str">
        <f>IF(SUM('A4'!S2459:X2459)=6,'Angaben KH-Standort'!$D$25,"")</f>
        <v/>
      </c>
      <c r="B2428" t="str">
        <f>IF(SUM('A4'!S2459:X2459)=6,'Angaben KH-Standort'!$D$26,"")</f>
        <v/>
      </c>
      <c r="C2428" t="str">
        <f>IF(SUM('A4'!S2459:X2459)=6,'Angaben KH-Standort'!$D$12,"")</f>
        <v/>
      </c>
      <c r="D2428" t="str">
        <f>IF(SUM('A4'!S2459:X2459)=6,'A1'!$F$14,"")</f>
        <v/>
      </c>
      <c r="E2428" t="str">
        <f>IF(SUM('A4'!S2459:X2459)=6,'A4'!C2459,"")</f>
        <v/>
      </c>
      <c r="F2428" t="str">
        <f>IF(SUM('A4'!S2459:X2459)=6,'A4'!D2459,"")</f>
        <v/>
      </c>
      <c r="G2428" t="str">
        <f>IF(SUM('A4'!S2459:X2459)=6,'A4'!E2459,"")</f>
        <v/>
      </c>
      <c r="H2428" t="str">
        <f>IF(SUM('A4'!S2459:X2459)=6,'A4'!F2459,"")</f>
        <v/>
      </c>
      <c r="I2428" t="str">
        <f>IF(SUM('A4'!S2459:X2459)=6,'A4'!G2459,"")</f>
        <v/>
      </c>
      <c r="J2428" s="308" t="str">
        <f>IF(SUM('A4'!S2459:X2459)=6,'A4'!H2459,"")</f>
        <v/>
      </c>
    </row>
    <row r="2429" spans="1:10" x14ac:dyDescent="0.25">
      <c r="A2429" t="str">
        <f>IF(SUM('A4'!S2460:X2460)=6,'Angaben KH-Standort'!$D$25,"")</f>
        <v/>
      </c>
      <c r="B2429" t="str">
        <f>IF(SUM('A4'!S2460:X2460)=6,'Angaben KH-Standort'!$D$26,"")</f>
        <v/>
      </c>
      <c r="C2429" t="str">
        <f>IF(SUM('A4'!S2460:X2460)=6,'Angaben KH-Standort'!$D$12,"")</f>
        <v/>
      </c>
      <c r="D2429" t="str">
        <f>IF(SUM('A4'!S2460:X2460)=6,'A1'!$F$14,"")</f>
        <v/>
      </c>
      <c r="E2429" t="str">
        <f>IF(SUM('A4'!S2460:X2460)=6,'A4'!C2460,"")</f>
        <v/>
      </c>
      <c r="F2429" t="str">
        <f>IF(SUM('A4'!S2460:X2460)=6,'A4'!D2460,"")</f>
        <v/>
      </c>
      <c r="G2429" t="str">
        <f>IF(SUM('A4'!S2460:X2460)=6,'A4'!E2460,"")</f>
        <v/>
      </c>
      <c r="H2429" t="str">
        <f>IF(SUM('A4'!S2460:X2460)=6,'A4'!F2460,"")</f>
        <v/>
      </c>
      <c r="I2429" t="str">
        <f>IF(SUM('A4'!S2460:X2460)=6,'A4'!G2460,"")</f>
        <v/>
      </c>
      <c r="J2429" s="308" t="str">
        <f>IF(SUM('A4'!S2460:X2460)=6,'A4'!H2460,"")</f>
        <v/>
      </c>
    </row>
    <row r="2430" spans="1:10" x14ac:dyDescent="0.25">
      <c r="A2430" t="str">
        <f>IF(SUM('A4'!S2461:X2461)=6,'Angaben KH-Standort'!$D$25,"")</f>
        <v/>
      </c>
      <c r="B2430" t="str">
        <f>IF(SUM('A4'!S2461:X2461)=6,'Angaben KH-Standort'!$D$26,"")</f>
        <v/>
      </c>
      <c r="C2430" t="str">
        <f>IF(SUM('A4'!S2461:X2461)=6,'Angaben KH-Standort'!$D$12,"")</f>
        <v/>
      </c>
      <c r="D2430" t="str">
        <f>IF(SUM('A4'!S2461:X2461)=6,'A1'!$F$14,"")</f>
        <v/>
      </c>
      <c r="E2430" t="str">
        <f>IF(SUM('A4'!S2461:X2461)=6,'A4'!C2461,"")</f>
        <v/>
      </c>
      <c r="F2430" t="str">
        <f>IF(SUM('A4'!S2461:X2461)=6,'A4'!D2461,"")</f>
        <v/>
      </c>
      <c r="G2430" t="str">
        <f>IF(SUM('A4'!S2461:X2461)=6,'A4'!E2461,"")</f>
        <v/>
      </c>
      <c r="H2430" t="str">
        <f>IF(SUM('A4'!S2461:X2461)=6,'A4'!F2461,"")</f>
        <v/>
      </c>
      <c r="I2430" t="str">
        <f>IF(SUM('A4'!S2461:X2461)=6,'A4'!G2461,"")</f>
        <v/>
      </c>
      <c r="J2430" s="308" t="str">
        <f>IF(SUM('A4'!S2461:X2461)=6,'A4'!H2461,"")</f>
        <v/>
      </c>
    </row>
    <row r="2431" spans="1:10" x14ac:dyDescent="0.25">
      <c r="A2431" t="str">
        <f>IF(SUM('A4'!S2462:X2462)=6,'Angaben KH-Standort'!$D$25,"")</f>
        <v/>
      </c>
      <c r="B2431" t="str">
        <f>IF(SUM('A4'!S2462:X2462)=6,'Angaben KH-Standort'!$D$26,"")</f>
        <v/>
      </c>
      <c r="C2431" t="str">
        <f>IF(SUM('A4'!S2462:X2462)=6,'Angaben KH-Standort'!$D$12,"")</f>
        <v/>
      </c>
      <c r="D2431" t="str">
        <f>IF(SUM('A4'!S2462:X2462)=6,'A1'!$F$14,"")</f>
        <v/>
      </c>
      <c r="E2431" t="str">
        <f>IF(SUM('A4'!S2462:X2462)=6,'A4'!C2462,"")</f>
        <v/>
      </c>
      <c r="F2431" t="str">
        <f>IF(SUM('A4'!S2462:X2462)=6,'A4'!D2462,"")</f>
        <v/>
      </c>
      <c r="G2431" t="str">
        <f>IF(SUM('A4'!S2462:X2462)=6,'A4'!E2462,"")</f>
        <v/>
      </c>
      <c r="H2431" t="str">
        <f>IF(SUM('A4'!S2462:X2462)=6,'A4'!F2462,"")</f>
        <v/>
      </c>
      <c r="I2431" t="str">
        <f>IF(SUM('A4'!S2462:X2462)=6,'A4'!G2462,"")</f>
        <v/>
      </c>
      <c r="J2431" s="308" t="str">
        <f>IF(SUM('A4'!S2462:X2462)=6,'A4'!H2462,"")</f>
        <v/>
      </c>
    </row>
    <row r="2432" spans="1:10" x14ac:dyDescent="0.25">
      <c r="A2432" t="str">
        <f>IF(SUM('A4'!S2463:X2463)=6,'Angaben KH-Standort'!$D$25,"")</f>
        <v/>
      </c>
      <c r="B2432" t="str">
        <f>IF(SUM('A4'!S2463:X2463)=6,'Angaben KH-Standort'!$D$26,"")</f>
        <v/>
      </c>
      <c r="C2432" t="str">
        <f>IF(SUM('A4'!S2463:X2463)=6,'Angaben KH-Standort'!$D$12,"")</f>
        <v/>
      </c>
      <c r="D2432" t="str">
        <f>IF(SUM('A4'!S2463:X2463)=6,'A1'!$F$14,"")</f>
        <v/>
      </c>
      <c r="E2432" t="str">
        <f>IF(SUM('A4'!S2463:X2463)=6,'A4'!C2463,"")</f>
        <v/>
      </c>
      <c r="F2432" t="str">
        <f>IF(SUM('A4'!S2463:X2463)=6,'A4'!D2463,"")</f>
        <v/>
      </c>
      <c r="G2432" t="str">
        <f>IF(SUM('A4'!S2463:X2463)=6,'A4'!E2463,"")</f>
        <v/>
      </c>
      <c r="H2432" t="str">
        <f>IF(SUM('A4'!S2463:X2463)=6,'A4'!F2463,"")</f>
        <v/>
      </c>
      <c r="I2432" t="str">
        <f>IF(SUM('A4'!S2463:X2463)=6,'A4'!G2463,"")</f>
        <v/>
      </c>
      <c r="J2432" s="308" t="str">
        <f>IF(SUM('A4'!S2463:X2463)=6,'A4'!H2463,"")</f>
        <v/>
      </c>
    </row>
    <row r="2433" spans="1:10" x14ac:dyDescent="0.25">
      <c r="A2433" t="str">
        <f>IF(SUM('A4'!S2464:X2464)=6,'Angaben KH-Standort'!$D$25,"")</f>
        <v/>
      </c>
      <c r="B2433" t="str">
        <f>IF(SUM('A4'!S2464:X2464)=6,'Angaben KH-Standort'!$D$26,"")</f>
        <v/>
      </c>
      <c r="C2433" t="str">
        <f>IF(SUM('A4'!S2464:X2464)=6,'Angaben KH-Standort'!$D$12,"")</f>
        <v/>
      </c>
      <c r="D2433" t="str">
        <f>IF(SUM('A4'!S2464:X2464)=6,'A1'!$F$14,"")</f>
        <v/>
      </c>
      <c r="E2433" t="str">
        <f>IF(SUM('A4'!S2464:X2464)=6,'A4'!C2464,"")</f>
        <v/>
      </c>
      <c r="F2433" t="str">
        <f>IF(SUM('A4'!S2464:X2464)=6,'A4'!D2464,"")</f>
        <v/>
      </c>
      <c r="G2433" t="str">
        <f>IF(SUM('A4'!S2464:X2464)=6,'A4'!E2464,"")</f>
        <v/>
      </c>
      <c r="H2433" t="str">
        <f>IF(SUM('A4'!S2464:X2464)=6,'A4'!F2464,"")</f>
        <v/>
      </c>
      <c r="I2433" t="str">
        <f>IF(SUM('A4'!S2464:X2464)=6,'A4'!G2464,"")</f>
        <v/>
      </c>
      <c r="J2433" s="308" t="str">
        <f>IF(SUM('A4'!S2464:X2464)=6,'A4'!H2464,"")</f>
        <v/>
      </c>
    </row>
    <row r="2434" spans="1:10" x14ac:dyDescent="0.25">
      <c r="A2434" t="str">
        <f>IF(SUM('A4'!S2465:X2465)=6,'Angaben KH-Standort'!$D$25,"")</f>
        <v/>
      </c>
      <c r="B2434" t="str">
        <f>IF(SUM('A4'!S2465:X2465)=6,'Angaben KH-Standort'!$D$26,"")</f>
        <v/>
      </c>
      <c r="C2434" t="str">
        <f>IF(SUM('A4'!S2465:X2465)=6,'Angaben KH-Standort'!$D$12,"")</f>
        <v/>
      </c>
      <c r="D2434" t="str">
        <f>IF(SUM('A4'!S2465:X2465)=6,'A1'!$F$14,"")</f>
        <v/>
      </c>
      <c r="E2434" t="str">
        <f>IF(SUM('A4'!S2465:X2465)=6,'A4'!C2465,"")</f>
        <v/>
      </c>
      <c r="F2434" t="str">
        <f>IF(SUM('A4'!S2465:X2465)=6,'A4'!D2465,"")</f>
        <v/>
      </c>
      <c r="G2434" t="str">
        <f>IF(SUM('A4'!S2465:X2465)=6,'A4'!E2465,"")</f>
        <v/>
      </c>
      <c r="H2434" t="str">
        <f>IF(SUM('A4'!S2465:X2465)=6,'A4'!F2465,"")</f>
        <v/>
      </c>
      <c r="I2434" t="str">
        <f>IF(SUM('A4'!S2465:X2465)=6,'A4'!G2465,"")</f>
        <v/>
      </c>
      <c r="J2434" s="308" t="str">
        <f>IF(SUM('A4'!S2465:X2465)=6,'A4'!H2465,"")</f>
        <v/>
      </c>
    </row>
    <row r="2435" spans="1:10" x14ac:dyDescent="0.25">
      <c r="A2435" t="str">
        <f>IF(SUM('A4'!S2466:X2466)=6,'Angaben KH-Standort'!$D$25,"")</f>
        <v/>
      </c>
      <c r="B2435" t="str">
        <f>IF(SUM('A4'!S2466:X2466)=6,'Angaben KH-Standort'!$D$26,"")</f>
        <v/>
      </c>
      <c r="C2435" t="str">
        <f>IF(SUM('A4'!S2466:X2466)=6,'Angaben KH-Standort'!$D$12,"")</f>
        <v/>
      </c>
      <c r="D2435" t="str">
        <f>IF(SUM('A4'!S2466:X2466)=6,'A1'!$F$14,"")</f>
        <v/>
      </c>
      <c r="E2435" t="str">
        <f>IF(SUM('A4'!S2466:X2466)=6,'A4'!C2466,"")</f>
        <v/>
      </c>
      <c r="F2435" t="str">
        <f>IF(SUM('A4'!S2466:X2466)=6,'A4'!D2466,"")</f>
        <v/>
      </c>
      <c r="G2435" t="str">
        <f>IF(SUM('A4'!S2466:X2466)=6,'A4'!E2466,"")</f>
        <v/>
      </c>
      <c r="H2435" t="str">
        <f>IF(SUM('A4'!S2466:X2466)=6,'A4'!F2466,"")</f>
        <v/>
      </c>
      <c r="I2435" t="str">
        <f>IF(SUM('A4'!S2466:X2466)=6,'A4'!G2466,"")</f>
        <v/>
      </c>
      <c r="J2435" s="308" t="str">
        <f>IF(SUM('A4'!S2466:X2466)=6,'A4'!H2466,"")</f>
        <v/>
      </c>
    </row>
    <row r="2436" spans="1:10" x14ac:dyDescent="0.25">
      <c r="A2436" t="str">
        <f>IF(SUM('A4'!S2467:X2467)=6,'Angaben KH-Standort'!$D$25,"")</f>
        <v/>
      </c>
      <c r="B2436" t="str">
        <f>IF(SUM('A4'!S2467:X2467)=6,'Angaben KH-Standort'!$D$26,"")</f>
        <v/>
      </c>
      <c r="C2436" t="str">
        <f>IF(SUM('A4'!S2467:X2467)=6,'Angaben KH-Standort'!$D$12,"")</f>
        <v/>
      </c>
      <c r="D2436" t="str">
        <f>IF(SUM('A4'!S2467:X2467)=6,'A1'!$F$14,"")</f>
        <v/>
      </c>
      <c r="E2436" t="str">
        <f>IF(SUM('A4'!S2467:X2467)=6,'A4'!C2467,"")</f>
        <v/>
      </c>
      <c r="F2436" t="str">
        <f>IF(SUM('A4'!S2467:X2467)=6,'A4'!D2467,"")</f>
        <v/>
      </c>
      <c r="G2436" t="str">
        <f>IF(SUM('A4'!S2467:X2467)=6,'A4'!E2467,"")</f>
        <v/>
      </c>
      <c r="H2436" t="str">
        <f>IF(SUM('A4'!S2467:X2467)=6,'A4'!F2467,"")</f>
        <v/>
      </c>
      <c r="I2436" t="str">
        <f>IF(SUM('A4'!S2467:X2467)=6,'A4'!G2467,"")</f>
        <v/>
      </c>
      <c r="J2436" s="308" t="str">
        <f>IF(SUM('A4'!S2467:X2467)=6,'A4'!H2467,"")</f>
        <v/>
      </c>
    </row>
    <row r="2437" spans="1:10" x14ac:dyDescent="0.25">
      <c r="A2437" t="str">
        <f>IF(SUM('A4'!S2468:X2468)=6,'Angaben KH-Standort'!$D$25,"")</f>
        <v/>
      </c>
      <c r="B2437" t="str">
        <f>IF(SUM('A4'!S2468:X2468)=6,'Angaben KH-Standort'!$D$26,"")</f>
        <v/>
      </c>
      <c r="C2437" t="str">
        <f>IF(SUM('A4'!S2468:X2468)=6,'Angaben KH-Standort'!$D$12,"")</f>
        <v/>
      </c>
      <c r="D2437" t="str">
        <f>IF(SUM('A4'!S2468:X2468)=6,'A1'!$F$14,"")</f>
        <v/>
      </c>
      <c r="E2437" t="str">
        <f>IF(SUM('A4'!S2468:X2468)=6,'A4'!C2468,"")</f>
        <v/>
      </c>
      <c r="F2437" t="str">
        <f>IF(SUM('A4'!S2468:X2468)=6,'A4'!D2468,"")</f>
        <v/>
      </c>
      <c r="G2437" t="str">
        <f>IF(SUM('A4'!S2468:X2468)=6,'A4'!E2468,"")</f>
        <v/>
      </c>
      <c r="H2437" t="str">
        <f>IF(SUM('A4'!S2468:X2468)=6,'A4'!F2468,"")</f>
        <v/>
      </c>
      <c r="I2437" t="str">
        <f>IF(SUM('A4'!S2468:X2468)=6,'A4'!G2468,"")</f>
        <v/>
      </c>
      <c r="J2437" s="308" t="str">
        <f>IF(SUM('A4'!S2468:X2468)=6,'A4'!H2468,"")</f>
        <v/>
      </c>
    </row>
    <row r="2438" spans="1:10" x14ac:dyDescent="0.25">
      <c r="A2438" t="str">
        <f>IF(SUM('A4'!S2469:X2469)=6,'Angaben KH-Standort'!$D$25,"")</f>
        <v/>
      </c>
      <c r="B2438" t="str">
        <f>IF(SUM('A4'!S2469:X2469)=6,'Angaben KH-Standort'!$D$26,"")</f>
        <v/>
      </c>
      <c r="C2438" t="str">
        <f>IF(SUM('A4'!S2469:X2469)=6,'Angaben KH-Standort'!$D$12,"")</f>
        <v/>
      </c>
      <c r="D2438" t="str">
        <f>IF(SUM('A4'!S2469:X2469)=6,'A1'!$F$14,"")</f>
        <v/>
      </c>
      <c r="E2438" t="str">
        <f>IF(SUM('A4'!S2469:X2469)=6,'A4'!C2469,"")</f>
        <v/>
      </c>
      <c r="F2438" t="str">
        <f>IF(SUM('A4'!S2469:X2469)=6,'A4'!D2469,"")</f>
        <v/>
      </c>
      <c r="G2438" t="str">
        <f>IF(SUM('A4'!S2469:X2469)=6,'A4'!E2469,"")</f>
        <v/>
      </c>
      <c r="H2438" t="str">
        <f>IF(SUM('A4'!S2469:X2469)=6,'A4'!F2469,"")</f>
        <v/>
      </c>
      <c r="I2438" t="str">
        <f>IF(SUM('A4'!S2469:X2469)=6,'A4'!G2469,"")</f>
        <v/>
      </c>
      <c r="J2438" s="308" t="str">
        <f>IF(SUM('A4'!S2469:X2469)=6,'A4'!H2469,"")</f>
        <v/>
      </c>
    </row>
    <row r="2439" spans="1:10" x14ac:dyDescent="0.25">
      <c r="A2439" t="str">
        <f>IF(SUM('A4'!S2470:X2470)=6,'Angaben KH-Standort'!$D$25,"")</f>
        <v/>
      </c>
      <c r="B2439" t="str">
        <f>IF(SUM('A4'!S2470:X2470)=6,'Angaben KH-Standort'!$D$26,"")</f>
        <v/>
      </c>
      <c r="C2439" t="str">
        <f>IF(SUM('A4'!S2470:X2470)=6,'Angaben KH-Standort'!$D$12,"")</f>
        <v/>
      </c>
      <c r="D2439" t="str">
        <f>IF(SUM('A4'!S2470:X2470)=6,'A1'!$F$14,"")</f>
        <v/>
      </c>
      <c r="E2439" t="str">
        <f>IF(SUM('A4'!S2470:X2470)=6,'A4'!C2470,"")</f>
        <v/>
      </c>
      <c r="F2439" t="str">
        <f>IF(SUM('A4'!S2470:X2470)=6,'A4'!D2470,"")</f>
        <v/>
      </c>
      <c r="G2439" t="str">
        <f>IF(SUM('A4'!S2470:X2470)=6,'A4'!E2470,"")</f>
        <v/>
      </c>
      <c r="H2439" t="str">
        <f>IF(SUM('A4'!S2470:X2470)=6,'A4'!F2470,"")</f>
        <v/>
      </c>
      <c r="I2439" t="str">
        <f>IF(SUM('A4'!S2470:X2470)=6,'A4'!G2470,"")</f>
        <v/>
      </c>
      <c r="J2439" s="308" t="str">
        <f>IF(SUM('A4'!S2470:X2470)=6,'A4'!H2470,"")</f>
        <v/>
      </c>
    </row>
    <row r="2440" spans="1:10" x14ac:dyDescent="0.25">
      <c r="A2440" t="str">
        <f>IF(SUM('A4'!S2471:X2471)=6,'Angaben KH-Standort'!$D$25,"")</f>
        <v/>
      </c>
      <c r="B2440" t="str">
        <f>IF(SUM('A4'!S2471:X2471)=6,'Angaben KH-Standort'!$D$26,"")</f>
        <v/>
      </c>
      <c r="C2440" t="str">
        <f>IF(SUM('A4'!S2471:X2471)=6,'Angaben KH-Standort'!$D$12,"")</f>
        <v/>
      </c>
      <c r="D2440" t="str">
        <f>IF(SUM('A4'!S2471:X2471)=6,'A1'!$F$14,"")</f>
        <v/>
      </c>
      <c r="E2440" t="str">
        <f>IF(SUM('A4'!S2471:X2471)=6,'A4'!C2471,"")</f>
        <v/>
      </c>
      <c r="F2440" t="str">
        <f>IF(SUM('A4'!S2471:X2471)=6,'A4'!D2471,"")</f>
        <v/>
      </c>
      <c r="G2440" t="str">
        <f>IF(SUM('A4'!S2471:X2471)=6,'A4'!E2471,"")</f>
        <v/>
      </c>
      <c r="H2440" t="str">
        <f>IF(SUM('A4'!S2471:X2471)=6,'A4'!F2471,"")</f>
        <v/>
      </c>
      <c r="I2440" t="str">
        <f>IF(SUM('A4'!S2471:X2471)=6,'A4'!G2471,"")</f>
        <v/>
      </c>
      <c r="J2440" s="308" t="str">
        <f>IF(SUM('A4'!S2471:X2471)=6,'A4'!H2471,"")</f>
        <v/>
      </c>
    </row>
    <row r="2441" spans="1:10" x14ac:dyDescent="0.25">
      <c r="A2441" t="str">
        <f>IF(SUM('A4'!S2472:X2472)=6,'Angaben KH-Standort'!$D$25,"")</f>
        <v/>
      </c>
      <c r="B2441" t="str">
        <f>IF(SUM('A4'!S2472:X2472)=6,'Angaben KH-Standort'!$D$26,"")</f>
        <v/>
      </c>
      <c r="C2441" t="str">
        <f>IF(SUM('A4'!S2472:X2472)=6,'Angaben KH-Standort'!$D$12,"")</f>
        <v/>
      </c>
      <c r="D2441" t="str">
        <f>IF(SUM('A4'!S2472:X2472)=6,'A1'!$F$14,"")</f>
        <v/>
      </c>
      <c r="E2441" t="str">
        <f>IF(SUM('A4'!S2472:X2472)=6,'A4'!C2472,"")</f>
        <v/>
      </c>
      <c r="F2441" t="str">
        <f>IF(SUM('A4'!S2472:X2472)=6,'A4'!D2472,"")</f>
        <v/>
      </c>
      <c r="G2441" t="str">
        <f>IF(SUM('A4'!S2472:X2472)=6,'A4'!E2472,"")</f>
        <v/>
      </c>
      <c r="H2441" t="str">
        <f>IF(SUM('A4'!S2472:X2472)=6,'A4'!F2472,"")</f>
        <v/>
      </c>
      <c r="I2441" t="str">
        <f>IF(SUM('A4'!S2472:X2472)=6,'A4'!G2472,"")</f>
        <v/>
      </c>
      <c r="J2441" s="308" t="str">
        <f>IF(SUM('A4'!S2472:X2472)=6,'A4'!H2472,"")</f>
        <v/>
      </c>
    </row>
    <row r="2442" spans="1:10" x14ac:dyDescent="0.25">
      <c r="A2442" t="str">
        <f>IF(SUM('A4'!S2473:X2473)=6,'Angaben KH-Standort'!$D$25,"")</f>
        <v/>
      </c>
      <c r="B2442" t="str">
        <f>IF(SUM('A4'!S2473:X2473)=6,'Angaben KH-Standort'!$D$26,"")</f>
        <v/>
      </c>
      <c r="C2442" t="str">
        <f>IF(SUM('A4'!S2473:X2473)=6,'Angaben KH-Standort'!$D$12,"")</f>
        <v/>
      </c>
      <c r="D2442" t="str">
        <f>IF(SUM('A4'!S2473:X2473)=6,'A1'!$F$14,"")</f>
        <v/>
      </c>
      <c r="E2442" t="str">
        <f>IF(SUM('A4'!S2473:X2473)=6,'A4'!C2473,"")</f>
        <v/>
      </c>
      <c r="F2442" t="str">
        <f>IF(SUM('A4'!S2473:X2473)=6,'A4'!D2473,"")</f>
        <v/>
      </c>
      <c r="G2442" t="str">
        <f>IF(SUM('A4'!S2473:X2473)=6,'A4'!E2473,"")</f>
        <v/>
      </c>
      <c r="H2442" t="str">
        <f>IF(SUM('A4'!S2473:X2473)=6,'A4'!F2473,"")</f>
        <v/>
      </c>
      <c r="I2442" t="str">
        <f>IF(SUM('A4'!S2473:X2473)=6,'A4'!G2473,"")</f>
        <v/>
      </c>
      <c r="J2442" s="308" t="str">
        <f>IF(SUM('A4'!S2473:X2473)=6,'A4'!H2473,"")</f>
        <v/>
      </c>
    </row>
    <row r="2443" spans="1:10" x14ac:dyDescent="0.25">
      <c r="A2443" t="str">
        <f>IF(SUM('A4'!S2474:X2474)=6,'Angaben KH-Standort'!$D$25,"")</f>
        <v/>
      </c>
      <c r="B2443" t="str">
        <f>IF(SUM('A4'!S2474:X2474)=6,'Angaben KH-Standort'!$D$26,"")</f>
        <v/>
      </c>
      <c r="C2443" t="str">
        <f>IF(SUM('A4'!S2474:X2474)=6,'Angaben KH-Standort'!$D$12,"")</f>
        <v/>
      </c>
      <c r="D2443" t="str">
        <f>IF(SUM('A4'!S2474:X2474)=6,'A1'!$F$14,"")</f>
        <v/>
      </c>
      <c r="E2443" t="str">
        <f>IF(SUM('A4'!S2474:X2474)=6,'A4'!C2474,"")</f>
        <v/>
      </c>
      <c r="F2443" t="str">
        <f>IF(SUM('A4'!S2474:X2474)=6,'A4'!D2474,"")</f>
        <v/>
      </c>
      <c r="G2443" t="str">
        <f>IF(SUM('A4'!S2474:X2474)=6,'A4'!E2474,"")</f>
        <v/>
      </c>
      <c r="H2443" t="str">
        <f>IF(SUM('A4'!S2474:X2474)=6,'A4'!F2474,"")</f>
        <v/>
      </c>
      <c r="I2443" t="str">
        <f>IF(SUM('A4'!S2474:X2474)=6,'A4'!G2474,"")</f>
        <v/>
      </c>
      <c r="J2443" s="308" t="str">
        <f>IF(SUM('A4'!S2474:X2474)=6,'A4'!H2474,"")</f>
        <v/>
      </c>
    </row>
    <row r="2444" spans="1:10" x14ac:dyDescent="0.25">
      <c r="A2444" t="str">
        <f>IF(SUM('A4'!S2475:X2475)=6,'Angaben KH-Standort'!$D$25,"")</f>
        <v/>
      </c>
      <c r="B2444" t="str">
        <f>IF(SUM('A4'!S2475:X2475)=6,'Angaben KH-Standort'!$D$26,"")</f>
        <v/>
      </c>
      <c r="C2444" t="str">
        <f>IF(SUM('A4'!S2475:X2475)=6,'Angaben KH-Standort'!$D$12,"")</f>
        <v/>
      </c>
      <c r="D2444" t="str">
        <f>IF(SUM('A4'!S2475:X2475)=6,'A1'!$F$14,"")</f>
        <v/>
      </c>
      <c r="E2444" t="str">
        <f>IF(SUM('A4'!S2475:X2475)=6,'A4'!C2475,"")</f>
        <v/>
      </c>
      <c r="F2444" t="str">
        <f>IF(SUM('A4'!S2475:X2475)=6,'A4'!D2475,"")</f>
        <v/>
      </c>
      <c r="G2444" t="str">
        <f>IF(SUM('A4'!S2475:X2475)=6,'A4'!E2475,"")</f>
        <v/>
      </c>
      <c r="H2444" t="str">
        <f>IF(SUM('A4'!S2475:X2475)=6,'A4'!F2475,"")</f>
        <v/>
      </c>
      <c r="I2444" t="str">
        <f>IF(SUM('A4'!S2475:X2475)=6,'A4'!G2475,"")</f>
        <v/>
      </c>
      <c r="J2444" s="308" t="str">
        <f>IF(SUM('A4'!S2475:X2475)=6,'A4'!H2475,"")</f>
        <v/>
      </c>
    </row>
    <row r="2445" spans="1:10" x14ac:dyDescent="0.25">
      <c r="A2445" t="str">
        <f>IF(SUM('A4'!S2476:X2476)=6,'Angaben KH-Standort'!$D$25,"")</f>
        <v/>
      </c>
      <c r="B2445" t="str">
        <f>IF(SUM('A4'!S2476:X2476)=6,'Angaben KH-Standort'!$D$26,"")</f>
        <v/>
      </c>
      <c r="C2445" t="str">
        <f>IF(SUM('A4'!S2476:X2476)=6,'Angaben KH-Standort'!$D$12,"")</f>
        <v/>
      </c>
      <c r="D2445" t="str">
        <f>IF(SUM('A4'!S2476:X2476)=6,'A1'!$F$14,"")</f>
        <v/>
      </c>
      <c r="E2445" t="str">
        <f>IF(SUM('A4'!S2476:X2476)=6,'A4'!C2476,"")</f>
        <v/>
      </c>
      <c r="F2445" t="str">
        <f>IF(SUM('A4'!S2476:X2476)=6,'A4'!D2476,"")</f>
        <v/>
      </c>
      <c r="G2445" t="str">
        <f>IF(SUM('A4'!S2476:X2476)=6,'A4'!E2476,"")</f>
        <v/>
      </c>
      <c r="H2445" t="str">
        <f>IF(SUM('A4'!S2476:X2476)=6,'A4'!F2476,"")</f>
        <v/>
      </c>
      <c r="I2445" t="str">
        <f>IF(SUM('A4'!S2476:X2476)=6,'A4'!G2476,"")</f>
        <v/>
      </c>
      <c r="J2445" s="308" t="str">
        <f>IF(SUM('A4'!S2476:X2476)=6,'A4'!H2476,"")</f>
        <v/>
      </c>
    </row>
    <row r="2446" spans="1:10" x14ac:dyDescent="0.25">
      <c r="A2446" t="str">
        <f>IF(SUM('A4'!S2477:X2477)=6,'Angaben KH-Standort'!$D$25,"")</f>
        <v/>
      </c>
      <c r="B2446" t="str">
        <f>IF(SUM('A4'!S2477:X2477)=6,'Angaben KH-Standort'!$D$26,"")</f>
        <v/>
      </c>
      <c r="C2446" t="str">
        <f>IF(SUM('A4'!S2477:X2477)=6,'Angaben KH-Standort'!$D$12,"")</f>
        <v/>
      </c>
      <c r="D2446" t="str">
        <f>IF(SUM('A4'!S2477:X2477)=6,'A1'!$F$14,"")</f>
        <v/>
      </c>
      <c r="E2446" t="str">
        <f>IF(SUM('A4'!S2477:X2477)=6,'A4'!C2477,"")</f>
        <v/>
      </c>
      <c r="F2446" t="str">
        <f>IF(SUM('A4'!S2477:X2477)=6,'A4'!D2477,"")</f>
        <v/>
      </c>
      <c r="G2446" t="str">
        <f>IF(SUM('A4'!S2477:X2477)=6,'A4'!E2477,"")</f>
        <v/>
      </c>
      <c r="H2446" t="str">
        <f>IF(SUM('A4'!S2477:X2477)=6,'A4'!F2477,"")</f>
        <v/>
      </c>
      <c r="I2446" t="str">
        <f>IF(SUM('A4'!S2477:X2477)=6,'A4'!G2477,"")</f>
        <v/>
      </c>
      <c r="J2446" s="308" t="str">
        <f>IF(SUM('A4'!S2477:X2477)=6,'A4'!H2477,"")</f>
        <v/>
      </c>
    </row>
    <row r="2447" spans="1:10" x14ac:dyDescent="0.25">
      <c r="A2447" t="str">
        <f>IF(SUM('A4'!S2478:X2478)=6,'Angaben KH-Standort'!$D$25,"")</f>
        <v/>
      </c>
      <c r="B2447" t="str">
        <f>IF(SUM('A4'!S2478:X2478)=6,'Angaben KH-Standort'!$D$26,"")</f>
        <v/>
      </c>
      <c r="C2447" t="str">
        <f>IF(SUM('A4'!S2478:X2478)=6,'Angaben KH-Standort'!$D$12,"")</f>
        <v/>
      </c>
      <c r="D2447" t="str">
        <f>IF(SUM('A4'!S2478:X2478)=6,'A1'!$F$14,"")</f>
        <v/>
      </c>
      <c r="E2447" t="str">
        <f>IF(SUM('A4'!S2478:X2478)=6,'A4'!C2478,"")</f>
        <v/>
      </c>
      <c r="F2447" t="str">
        <f>IF(SUM('A4'!S2478:X2478)=6,'A4'!D2478,"")</f>
        <v/>
      </c>
      <c r="G2447" t="str">
        <f>IF(SUM('A4'!S2478:X2478)=6,'A4'!E2478,"")</f>
        <v/>
      </c>
      <c r="H2447" t="str">
        <f>IF(SUM('A4'!S2478:X2478)=6,'A4'!F2478,"")</f>
        <v/>
      </c>
      <c r="I2447" t="str">
        <f>IF(SUM('A4'!S2478:X2478)=6,'A4'!G2478,"")</f>
        <v/>
      </c>
      <c r="J2447" s="308" t="str">
        <f>IF(SUM('A4'!S2478:X2478)=6,'A4'!H2478,"")</f>
        <v/>
      </c>
    </row>
    <row r="2448" spans="1:10" x14ac:dyDescent="0.25">
      <c r="A2448" t="str">
        <f>IF(SUM('A4'!S2479:X2479)=6,'Angaben KH-Standort'!$D$25,"")</f>
        <v/>
      </c>
      <c r="B2448" t="str">
        <f>IF(SUM('A4'!S2479:X2479)=6,'Angaben KH-Standort'!$D$26,"")</f>
        <v/>
      </c>
      <c r="C2448" t="str">
        <f>IF(SUM('A4'!S2479:X2479)=6,'Angaben KH-Standort'!$D$12,"")</f>
        <v/>
      </c>
      <c r="D2448" t="str">
        <f>IF(SUM('A4'!S2479:X2479)=6,'A1'!$F$14,"")</f>
        <v/>
      </c>
      <c r="E2448" t="str">
        <f>IF(SUM('A4'!S2479:X2479)=6,'A4'!C2479,"")</f>
        <v/>
      </c>
      <c r="F2448" t="str">
        <f>IF(SUM('A4'!S2479:X2479)=6,'A4'!D2479,"")</f>
        <v/>
      </c>
      <c r="G2448" t="str">
        <f>IF(SUM('A4'!S2479:X2479)=6,'A4'!E2479,"")</f>
        <v/>
      </c>
      <c r="H2448" t="str">
        <f>IF(SUM('A4'!S2479:X2479)=6,'A4'!F2479,"")</f>
        <v/>
      </c>
      <c r="I2448" t="str">
        <f>IF(SUM('A4'!S2479:X2479)=6,'A4'!G2479,"")</f>
        <v/>
      </c>
      <c r="J2448" s="308" t="str">
        <f>IF(SUM('A4'!S2479:X2479)=6,'A4'!H2479,"")</f>
        <v/>
      </c>
    </row>
    <row r="2449" spans="1:10" x14ac:dyDescent="0.25">
      <c r="A2449" t="str">
        <f>IF(SUM('A4'!S2480:X2480)=6,'Angaben KH-Standort'!$D$25,"")</f>
        <v/>
      </c>
      <c r="B2449" t="str">
        <f>IF(SUM('A4'!S2480:X2480)=6,'Angaben KH-Standort'!$D$26,"")</f>
        <v/>
      </c>
      <c r="C2449" t="str">
        <f>IF(SUM('A4'!S2480:X2480)=6,'Angaben KH-Standort'!$D$12,"")</f>
        <v/>
      </c>
      <c r="D2449" t="str">
        <f>IF(SUM('A4'!S2480:X2480)=6,'A1'!$F$14,"")</f>
        <v/>
      </c>
      <c r="E2449" t="str">
        <f>IF(SUM('A4'!S2480:X2480)=6,'A4'!C2480,"")</f>
        <v/>
      </c>
      <c r="F2449" t="str">
        <f>IF(SUM('A4'!S2480:X2480)=6,'A4'!D2480,"")</f>
        <v/>
      </c>
      <c r="G2449" t="str">
        <f>IF(SUM('A4'!S2480:X2480)=6,'A4'!E2480,"")</f>
        <v/>
      </c>
      <c r="H2449" t="str">
        <f>IF(SUM('A4'!S2480:X2480)=6,'A4'!F2480,"")</f>
        <v/>
      </c>
      <c r="I2449" t="str">
        <f>IF(SUM('A4'!S2480:X2480)=6,'A4'!G2480,"")</f>
        <v/>
      </c>
      <c r="J2449" s="308" t="str">
        <f>IF(SUM('A4'!S2480:X2480)=6,'A4'!H2480,"")</f>
        <v/>
      </c>
    </row>
    <row r="2450" spans="1:10" x14ac:dyDescent="0.25">
      <c r="A2450" t="str">
        <f>IF(SUM('A4'!S2481:X2481)=6,'Angaben KH-Standort'!$D$25,"")</f>
        <v/>
      </c>
      <c r="B2450" t="str">
        <f>IF(SUM('A4'!S2481:X2481)=6,'Angaben KH-Standort'!$D$26,"")</f>
        <v/>
      </c>
      <c r="C2450" t="str">
        <f>IF(SUM('A4'!S2481:X2481)=6,'Angaben KH-Standort'!$D$12,"")</f>
        <v/>
      </c>
      <c r="D2450" t="str">
        <f>IF(SUM('A4'!S2481:X2481)=6,'A1'!$F$14,"")</f>
        <v/>
      </c>
      <c r="E2450" t="str">
        <f>IF(SUM('A4'!S2481:X2481)=6,'A4'!C2481,"")</f>
        <v/>
      </c>
      <c r="F2450" t="str">
        <f>IF(SUM('A4'!S2481:X2481)=6,'A4'!D2481,"")</f>
        <v/>
      </c>
      <c r="G2450" t="str">
        <f>IF(SUM('A4'!S2481:X2481)=6,'A4'!E2481,"")</f>
        <v/>
      </c>
      <c r="H2450" t="str">
        <f>IF(SUM('A4'!S2481:X2481)=6,'A4'!F2481,"")</f>
        <v/>
      </c>
      <c r="I2450" t="str">
        <f>IF(SUM('A4'!S2481:X2481)=6,'A4'!G2481,"")</f>
        <v/>
      </c>
      <c r="J2450" s="308" t="str">
        <f>IF(SUM('A4'!S2481:X2481)=6,'A4'!H2481,"")</f>
        <v/>
      </c>
    </row>
    <row r="2451" spans="1:10" x14ac:dyDescent="0.25">
      <c r="A2451" t="str">
        <f>IF(SUM('A4'!S2482:X2482)=6,'Angaben KH-Standort'!$D$25,"")</f>
        <v/>
      </c>
      <c r="B2451" t="str">
        <f>IF(SUM('A4'!S2482:X2482)=6,'Angaben KH-Standort'!$D$26,"")</f>
        <v/>
      </c>
      <c r="C2451" t="str">
        <f>IF(SUM('A4'!S2482:X2482)=6,'Angaben KH-Standort'!$D$12,"")</f>
        <v/>
      </c>
      <c r="D2451" t="str">
        <f>IF(SUM('A4'!S2482:X2482)=6,'A1'!$F$14,"")</f>
        <v/>
      </c>
      <c r="E2451" t="str">
        <f>IF(SUM('A4'!S2482:X2482)=6,'A4'!C2482,"")</f>
        <v/>
      </c>
      <c r="F2451" t="str">
        <f>IF(SUM('A4'!S2482:X2482)=6,'A4'!D2482,"")</f>
        <v/>
      </c>
      <c r="G2451" t="str">
        <f>IF(SUM('A4'!S2482:X2482)=6,'A4'!E2482,"")</f>
        <v/>
      </c>
      <c r="H2451" t="str">
        <f>IF(SUM('A4'!S2482:X2482)=6,'A4'!F2482,"")</f>
        <v/>
      </c>
      <c r="I2451" t="str">
        <f>IF(SUM('A4'!S2482:X2482)=6,'A4'!G2482,"")</f>
        <v/>
      </c>
      <c r="J2451" s="308" t="str">
        <f>IF(SUM('A4'!S2482:X2482)=6,'A4'!H2482,"")</f>
        <v/>
      </c>
    </row>
    <row r="2452" spans="1:10" x14ac:dyDescent="0.25">
      <c r="A2452" t="str">
        <f>IF(SUM('A4'!S2483:X2483)=6,'Angaben KH-Standort'!$D$25,"")</f>
        <v/>
      </c>
      <c r="B2452" t="str">
        <f>IF(SUM('A4'!S2483:X2483)=6,'Angaben KH-Standort'!$D$26,"")</f>
        <v/>
      </c>
      <c r="C2452" t="str">
        <f>IF(SUM('A4'!S2483:X2483)=6,'Angaben KH-Standort'!$D$12,"")</f>
        <v/>
      </c>
      <c r="D2452" t="str">
        <f>IF(SUM('A4'!S2483:X2483)=6,'A1'!$F$14,"")</f>
        <v/>
      </c>
      <c r="E2452" t="str">
        <f>IF(SUM('A4'!S2483:X2483)=6,'A4'!C2483,"")</f>
        <v/>
      </c>
      <c r="F2452" t="str">
        <f>IF(SUM('A4'!S2483:X2483)=6,'A4'!D2483,"")</f>
        <v/>
      </c>
      <c r="G2452" t="str">
        <f>IF(SUM('A4'!S2483:X2483)=6,'A4'!E2483,"")</f>
        <v/>
      </c>
      <c r="H2452" t="str">
        <f>IF(SUM('A4'!S2483:X2483)=6,'A4'!F2483,"")</f>
        <v/>
      </c>
      <c r="I2452" t="str">
        <f>IF(SUM('A4'!S2483:X2483)=6,'A4'!G2483,"")</f>
        <v/>
      </c>
      <c r="J2452" s="308" t="str">
        <f>IF(SUM('A4'!S2483:X2483)=6,'A4'!H2483,"")</f>
        <v/>
      </c>
    </row>
    <row r="2453" spans="1:10" x14ac:dyDescent="0.25">
      <c r="A2453" t="str">
        <f>IF(SUM('A4'!S2484:X2484)=6,'Angaben KH-Standort'!$D$25,"")</f>
        <v/>
      </c>
      <c r="B2453" t="str">
        <f>IF(SUM('A4'!S2484:X2484)=6,'Angaben KH-Standort'!$D$26,"")</f>
        <v/>
      </c>
      <c r="C2453" t="str">
        <f>IF(SUM('A4'!S2484:X2484)=6,'Angaben KH-Standort'!$D$12,"")</f>
        <v/>
      </c>
      <c r="D2453" t="str">
        <f>IF(SUM('A4'!S2484:X2484)=6,'A1'!$F$14,"")</f>
        <v/>
      </c>
      <c r="E2453" t="str">
        <f>IF(SUM('A4'!S2484:X2484)=6,'A4'!C2484,"")</f>
        <v/>
      </c>
      <c r="F2453" t="str">
        <f>IF(SUM('A4'!S2484:X2484)=6,'A4'!D2484,"")</f>
        <v/>
      </c>
      <c r="G2453" t="str">
        <f>IF(SUM('A4'!S2484:X2484)=6,'A4'!E2484,"")</f>
        <v/>
      </c>
      <c r="H2453" t="str">
        <f>IF(SUM('A4'!S2484:X2484)=6,'A4'!F2484,"")</f>
        <v/>
      </c>
      <c r="I2453" t="str">
        <f>IF(SUM('A4'!S2484:X2484)=6,'A4'!G2484,"")</f>
        <v/>
      </c>
      <c r="J2453" s="308" t="str">
        <f>IF(SUM('A4'!S2484:X2484)=6,'A4'!H2484,"")</f>
        <v/>
      </c>
    </row>
    <row r="2454" spans="1:10" x14ac:dyDescent="0.25">
      <c r="A2454" t="str">
        <f>IF(SUM('A4'!S2485:X2485)=6,'Angaben KH-Standort'!$D$25,"")</f>
        <v/>
      </c>
      <c r="B2454" t="str">
        <f>IF(SUM('A4'!S2485:X2485)=6,'Angaben KH-Standort'!$D$26,"")</f>
        <v/>
      </c>
      <c r="C2454" t="str">
        <f>IF(SUM('A4'!S2485:X2485)=6,'Angaben KH-Standort'!$D$12,"")</f>
        <v/>
      </c>
      <c r="D2454" t="str">
        <f>IF(SUM('A4'!S2485:X2485)=6,'A1'!$F$14,"")</f>
        <v/>
      </c>
      <c r="E2454" t="str">
        <f>IF(SUM('A4'!S2485:X2485)=6,'A4'!C2485,"")</f>
        <v/>
      </c>
      <c r="F2454" t="str">
        <f>IF(SUM('A4'!S2485:X2485)=6,'A4'!D2485,"")</f>
        <v/>
      </c>
      <c r="G2454" t="str">
        <f>IF(SUM('A4'!S2485:X2485)=6,'A4'!E2485,"")</f>
        <v/>
      </c>
      <c r="H2454" t="str">
        <f>IF(SUM('A4'!S2485:X2485)=6,'A4'!F2485,"")</f>
        <v/>
      </c>
      <c r="I2454" t="str">
        <f>IF(SUM('A4'!S2485:X2485)=6,'A4'!G2485,"")</f>
        <v/>
      </c>
      <c r="J2454" s="308" t="str">
        <f>IF(SUM('A4'!S2485:X2485)=6,'A4'!H2485,"")</f>
        <v/>
      </c>
    </row>
    <row r="2455" spans="1:10" x14ac:dyDescent="0.25">
      <c r="A2455" t="str">
        <f>IF(SUM('A4'!S2486:X2486)=6,'Angaben KH-Standort'!$D$25,"")</f>
        <v/>
      </c>
      <c r="B2455" t="str">
        <f>IF(SUM('A4'!S2486:X2486)=6,'Angaben KH-Standort'!$D$26,"")</f>
        <v/>
      </c>
      <c r="C2455" t="str">
        <f>IF(SUM('A4'!S2486:X2486)=6,'Angaben KH-Standort'!$D$12,"")</f>
        <v/>
      </c>
      <c r="D2455" t="str">
        <f>IF(SUM('A4'!S2486:X2486)=6,'A1'!$F$14,"")</f>
        <v/>
      </c>
      <c r="E2455" t="str">
        <f>IF(SUM('A4'!S2486:X2486)=6,'A4'!C2486,"")</f>
        <v/>
      </c>
      <c r="F2455" t="str">
        <f>IF(SUM('A4'!S2486:X2486)=6,'A4'!D2486,"")</f>
        <v/>
      </c>
      <c r="G2455" t="str">
        <f>IF(SUM('A4'!S2486:X2486)=6,'A4'!E2486,"")</f>
        <v/>
      </c>
      <c r="H2455" t="str">
        <f>IF(SUM('A4'!S2486:X2486)=6,'A4'!F2486,"")</f>
        <v/>
      </c>
      <c r="I2455" t="str">
        <f>IF(SUM('A4'!S2486:X2486)=6,'A4'!G2486,"")</f>
        <v/>
      </c>
      <c r="J2455" s="308" t="str">
        <f>IF(SUM('A4'!S2486:X2486)=6,'A4'!H2486,"")</f>
        <v/>
      </c>
    </row>
    <row r="2456" spans="1:10" x14ac:dyDescent="0.25">
      <c r="A2456" t="str">
        <f>IF(SUM('A4'!S2487:X2487)=6,'Angaben KH-Standort'!$D$25,"")</f>
        <v/>
      </c>
      <c r="B2456" t="str">
        <f>IF(SUM('A4'!S2487:X2487)=6,'Angaben KH-Standort'!$D$26,"")</f>
        <v/>
      </c>
      <c r="C2456" t="str">
        <f>IF(SUM('A4'!S2487:X2487)=6,'Angaben KH-Standort'!$D$12,"")</f>
        <v/>
      </c>
      <c r="D2456" t="str">
        <f>IF(SUM('A4'!S2487:X2487)=6,'A1'!$F$14,"")</f>
        <v/>
      </c>
      <c r="E2456" t="str">
        <f>IF(SUM('A4'!S2487:X2487)=6,'A4'!C2487,"")</f>
        <v/>
      </c>
      <c r="F2456" t="str">
        <f>IF(SUM('A4'!S2487:X2487)=6,'A4'!D2487,"")</f>
        <v/>
      </c>
      <c r="G2456" t="str">
        <f>IF(SUM('A4'!S2487:X2487)=6,'A4'!E2487,"")</f>
        <v/>
      </c>
      <c r="H2456" t="str">
        <f>IF(SUM('A4'!S2487:X2487)=6,'A4'!F2487,"")</f>
        <v/>
      </c>
      <c r="I2456" t="str">
        <f>IF(SUM('A4'!S2487:X2487)=6,'A4'!G2487,"")</f>
        <v/>
      </c>
      <c r="J2456" s="308" t="str">
        <f>IF(SUM('A4'!S2487:X2487)=6,'A4'!H2487,"")</f>
        <v/>
      </c>
    </row>
    <row r="2457" spans="1:10" x14ac:dyDescent="0.25">
      <c r="A2457" t="str">
        <f>IF(SUM('A4'!S2488:X2488)=6,'Angaben KH-Standort'!$D$25,"")</f>
        <v/>
      </c>
      <c r="B2457" t="str">
        <f>IF(SUM('A4'!S2488:X2488)=6,'Angaben KH-Standort'!$D$26,"")</f>
        <v/>
      </c>
      <c r="C2457" t="str">
        <f>IF(SUM('A4'!S2488:X2488)=6,'Angaben KH-Standort'!$D$12,"")</f>
        <v/>
      </c>
      <c r="D2457" t="str">
        <f>IF(SUM('A4'!S2488:X2488)=6,'A1'!$F$14,"")</f>
        <v/>
      </c>
      <c r="E2457" t="str">
        <f>IF(SUM('A4'!S2488:X2488)=6,'A4'!C2488,"")</f>
        <v/>
      </c>
      <c r="F2457" t="str">
        <f>IF(SUM('A4'!S2488:X2488)=6,'A4'!D2488,"")</f>
        <v/>
      </c>
      <c r="G2457" t="str">
        <f>IF(SUM('A4'!S2488:X2488)=6,'A4'!E2488,"")</f>
        <v/>
      </c>
      <c r="H2457" t="str">
        <f>IF(SUM('A4'!S2488:X2488)=6,'A4'!F2488,"")</f>
        <v/>
      </c>
      <c r="I2457" t="str">
        <f>IF(SUM('A4'!S2488:X2488)=6,'A4'!G2488,"")</f>
        <v/>
      </c>
      <c r="J2457" s="308" t="str">
        <f>IF(SUM('A4'!S2488:X2488)=6,'A4'!H2488,"")</f>
        <v/>
      </c>
    </row>
    <row r="2458" spans="1:10" x14ac:dyDescent="0.25">
      <c r="A2458" t="str">
        <f>IF(SUM('A4'!S2489:X2489)=6,'Angaben KH-Standort'!$D$25,"")</f>
        <v/>
      </c>
      <c r="B2458" t="str">
        <f>IF(SUM('A4'!S2489:X2489)=6,'Angaben KH-Standort'!$D$26,"")</f>
        <v/>
      </c>
      <c r="C2458" t="str">
        <f>IF(SUM('A4'!S2489:X2489)=6,'Angaben KH-Standort'!$D$12,"")</f>
        <v/>
      </c>
      <c r="D2458" t="str">
        <f>IF(SUM('A4'!S2489:X2489)=6,'A1'!$F$14,"")</f>
        <v/>
      </c>
      <c r="E2458" t="str">
        <f>IF(SUM('A4'!S2489:X2489)=6,'A4'!C2489,"")</f>
        <v/>
      </c>
      <c r="F2458" t="str">
        <f>IF(SUM('A4'!S2489:X2489)=6,'A4'!D2489,"")</f>
        <v/>
      </c>
      <c r="G2458" t="str">
        <f>IF(SUM('A4'!S2489:X2489)=6,'A4'!E2489,"")</f>
        <v/>
      </c>
      <c r="H2458" t="str">
        <f>IF(SUM('A4'!S2489:X2489)=6,'A4'!F2489,"")</f>
        <v/>
      </c>
      <c r="I2458" t="str">
        <f>IF(SUM('A4'!S2489:X2489)=6,'A4'!G2489,"")</f>
        <v/>
      </c>
      <c r="J2458" s="308" t="str">
        <f>IF(SUM('A4'!S2489:X2489)=6,'A4'!H2489,"")</f>
        <v/>
      </c>
    </row>
    <row r="2459" spans="1:10" x14ac:dyDescent="0.25">
      <c r="A2459" t="str">
        <f>IF(SUM('A4'!S2490:X2490)=6,'Angaben KH-Standort'!$D$25,"")</f>
        <v/>
      </c>
      <c r="B2459" t="str">
        <f>IF(SUM('A4'!S2490:X2490)=6,'Angaben KH-Standort'!$D$26,"")</f>
        <v/>
      </c>
      <c r="C2459" t="str">
        <f>IF(SUM('A4'!S2490:X2490)=6,'Angaben KH-Standort'!$D$12,"")</f>
        <v/>
      </c>
      <c r="D2459" t="str">
        <f>IF(SUM('A4'!S2490:X2490)=6,'A1'!$F$14,"")</f>
        <v/>
      </c>
      <c r="E2459" t="str">
        <f>IF(SUM('A4'!S2490:X2490)=6,'A4'!C2490,"")</f>
        <v/>
      </c>
      <c r="F2459" t="str">
        <f>IF(SUM('A4'!S2490:X2490)=6,'A4'!D2490,"")</f>
        <v/>
      </c>
      <c r="G2459" t="str">
        <f>IF(SUM('A4'!S2490:X2490)=6,'A4'!E2490,"")</f>
        <v/>
      </c>
      <c r="H2459" t="str">
        <f>IF(SUM('A4'!S2490:X2490)=6,'A4'!F2490,"")</f>
        <v/>
      </c>
      <c r="I2459" t="str">
        <f>IF(SUM('A4'!S2490:X2490)=6,'A4'!G2490,"")</f>
        <v/>
      </c>
      <c r="J2459" s="308" t="str">
        <f>IF(SUM('A4'!S2490:X2490)=6,'A4'!H2490,"")</f>
        <v/>
      </c>
    </row>
    <row r="2460" spans="1:10" x14ac:dyDescent="0.25">
      <c r="A2460" t="str">
        <f>IF(SUM('A4'!S2491:X2491)=6,'Angaben KH-Standort'!$D$25,"")</f>
        <v/>
      </c>
      <c r="B2460" t="str">
        <f>IF(SUM('A4'!S2491:X2491)=6,'Angaben KH-Standort'!$D$26,"")</f>
        <v/>
      </c>
      <c r="C2460" t="str">
        <f>IF(SUM('A4'!S2491:X2491)=6,'Angaben KH-Standort'!$D$12,"")</f>
        <v/>
      </c>
      <c r="D2460" t="str">
        <f>IF(SUM('A4'!S2491:X2491)=6,'A1'!$F$14,"")</f>
        <v/>
      </c>
      <c r="E2460" t="str">
        <f>IF(SUM('A4'!S2491:X2491)=6,'A4'!C2491,"")</f>
        <v/>
      </c>
      <c r="F2460" t="str">
        <f>IF(SUM('A4'!S2491:X2491)=6,'A4'!D2491,"")</f>
        <v/>
      </c>
      <c r="G2460" t="str">
        <f>IF(SUM('A4'!S2491:X2491)=6,'A4'!E2491,"")</f>
        <v/>
      </c>
      <c r="H2460" t="str">
        <f>IF(SUM('A4'!S2491:X2491)=6,'A4'!F2491,"")</f>
        <v/>
      </c>
      <c r="I2460" t="str">
        <f>IF(SUM('A4'!S2491:X2491)=6,'A4'!G2491,"")</f>
        <v/>
      </c>
      <c r="J2460" s="308" t="str">
        <f>IF(SUM('A4'!S2491:X2491)=6,'A4'!H2491,"")</f>
        <v/>
      </c>
    </row>
    <row r="2461" spans="1:10" x14ac:dyDescent="0.25">
      <c r="A2461" t="str">
        <f>IF(SUM('A4'!S2492:X2492)=6,'Angaben KH-Standort'!$D$25,"")</f>
        <v/>
      </c>
      <c r="B2461" t="str">
        <f>IF(SUM('A4'!S2492:X2492)=6,'Angaben KH-Standort'!$D$26,"")</f>
        <v/>
      </c>
      <c r="C2461" t="str">
        <f>IF(SUM('A4'!S2492:X2492)=6,'Angaben KH-Standort'!$D$12,"")</f>
        <v/>
      </c>
      <c r="D2461" t="str">
        <f>IF(SUM('A4'!S2492:X2492)=6,'A1'!$F$14,"")</f>
        <v/>
      </c>
      <c r="E2461" t="str">
        <f>IF(SUM('A4'!S2492:X2492)=6,'A4'!C2492,"")</f>
        <v/>
      </c>
      <c r="F2461" t="str">
        <f>IF(SUM('A4'!S2492:X2492)=6,'A4'!D2492,"")</f>
        <v/>
      </c>
      <c r="G2461" t="str">
        <f>IF(SUM('A4'!S2492:X2492)=6,'A4'!E2492,"")</f>
        <v/>
      </c>
      <c r="H2461" t="str">
        <f>IF(SUM('A4'!S2492:X2492)=6,'A4'!F2492,"")</f>
        <v/>
      </c>
      <c r="I2461" t="str">
        <f>IF(SUM('A4'!S2492:X2492)=6,'A4'!G2492,"")</f>
        <v/>
      </c>
      <c r="J2461" s="308" t="str">
        <f>IF(SUM('A4'!S2492:X2492)=6,'A4'!H2492,"")</f>
        <v/>
      </c>
    </row>
    <row r="2462" spans="1:10" x14ac:dyDescent="0.25">
      <c r="A2462" t="str">
        <f>IF(SUM('A4'!S2493:X2493)=6,'Angaben KH-Standort'!$D$25,"")</f>
        <v/>
      </c>
      <c r="B2462" t="str">
        <f>IF(SUM('A4'!S2493:X2493)=6,'Angaben KH-Standort'!$D$26,"")</f>
        <v/>
      </c>
      <c r="C2462" t="str">
        <f>IF(SUM('A4'!S2493:X2493)=6,'Angaben KH-Standort'!$D$12,"")</f>
        <v/>
      </c>
      <c r="D2462" t="str">
        <f>IF(SUM('A4'!S2493:X2493)=6,'A1'!$F$14,"")</f>
        <v/>
      </c>
      <c r="E2462" t="str">
        <f>IF(SUM('A4'!S2493:X2493)=6,'A4'!C2493,"")</f>
        <v/>
      </c>
      <c r="F2462" t="str">
        <f>IF(SUM('A4'!S2493:X2493)=6,'A4'!D2493,"")</f>
        <v/>
      </c>
      <c r="G2462" t="str">
        <f>IF(SUM('A4'!S2493:X2493)=6,'A4'!E2493,"")</f>
        <v/>
      </c>
      <c r="H2462" t="str">
        <f>IF(SUM('A4'!S2493:X2493)=6,'A4'!F2493,"")</f>
        <v/>
      </c>
      <c r="I2462" t="str">
        <f>IF(SUM('A4'!S2493:X2493)=6,'A4'!G2493,"")</f>
        <v/>
      </c>
      <c r="J2462" s="308" t="str">
        <f>IF(SUM('A4'!S2493:X2493)=6,'A4'!H2493,"")</f>
        <v/>
      </c>
    </row>
    <row r="2463" spans="1:10" x14ac:dyDescent="0.25">
      <c r="A2463" t="str">
        <f>IF(SUM('A4'!S2494:X2494)=6,'Angaben KH-Standort'!$D$25,"")</f>
        <v/>
      </c>
      <c r="B2463" t="str">
        <f>IF(SUM('A4'!S2494:X2494)=6,'Angaben KH-Standort'!$D$26,"")</f>
        <v/>
      </c>
      <c r="C2463" t="str">
        <f>IF(SUM('A4'!S2494:X2494)=6,'Angaben KH-Standort'!$D$12,"")</f>
        <v/>
      </c>
      <c r="D2463" t="str">
        <f>IF(SUM('A4'!S2494:X2494)=6,'A1'!$F$14,"")</f>
        <v/>
      </c>
      <c r="E2463" t="str">
        <f>IF(SUM('A4'!S2494:X2494)=6,'A4'!C2494,"")</f>
        <v/>
      </c>
      <c r="F2463" t="str">
        <f>IF(SUM('A4'!S2494:X2494)=6,'A4'!D2494,"")</f>
        <v/>
      </c>
      <c r="G2463" t="str">
        <f>IF(SUM('A4'!S2494:X2494)=6,'A4'!E2494,"")</f>
        <v/>
      </c>
      <c r="H2463" t="str">
        <f>IF(SUM('A4'!S2494:X2494)=6,'A4'!F2494,"")</f>
        <v/>
      </c>
      <c r="I2463" t="str">
        <f>IF(SUM('A4'!S2494:X2494)=6,'A4'!G2494,"")</f>
        <v/>
      </c>
      <c r="J2463" s="308" t="str">
        <f>IF(SUM('A4'!S2494:X2494)=6,'A4'!H2494,"")</f>
        <v/>
      </c>
    </row>
    <row r="2464" spans="1:10" x14ac:dyDescent="0.25">
      <c r="A2464" t="str">
        <f>IF(SUM('A4'!S2495:X2495)=6,'Angaben KH-Standort'!$D$25,"")</f>
        <v/>
      </c>
      <c r="B2464" t="str">
        <f>IF(SUM('A4'!S2495:X2495)=6,'Angaben KH-Standort'!$D$26,"")</f>
        <v/>
      </c>
      <c r="C2464" t="str">
        <f>IF(SUM('A4'!S2495:X2495)=6,'Angaben KH-Standort'!$D$12,"")</f>
        <v/>
      </c>
      <c r="D2464" t="str">
        <f>IF(SUM('A4'!S2495:X2495)=6,'A1'!$F$14,"")</f>
        <v/>
      </c>
      <c r="E2464" t="str">
        <f>IF(SUM('A4'!S2495:X2495)=6,'A4'!C2495,"")</f>
        <v/>
      </c>
      <c r="F2464" t="str">
        <f>IF(SUM('A4'!S2495:X2495)=6,'A4'!D2495,"")</f>
        <v/>
      </c>
      <c r="G2464" t="str">
        <f>IF(SUM('A4'!S2495:X2495)=6,'A4'!E2495,"")</f>
        <v/>
      </c>
      <c r="H2464" t="str">
        <f>IF(SUM('A4'!S2495:X2495)=6,'A4'!F2495,"")</f>
        <v/>
      </c>
      <c r="I2464" t="str">
        <f>IF(SUM('A4'!S2495:X2495)=6,'A4'!G2495,"")</f>
        <v/>
      </c>
      <c r="J2464" s="308" t="str">
        <f>IF(SUM('A4'!S2495:X2495)=6,'A4'!H2495,"")</f>
        <v/>
      </c>
    </row>
    <row r="2465" spans="1:10" x14ac:dyDescent="0.25">
      <c r="A2465" t="str">
        <f>IF(SUM('A4'!S2496:X2496)=6,'Angaben KH-Standort'!$D$25,"")</f>
        <v/>
      </c>
      <c r="B2465" t="str">
        <f>IF(SUM('A4'!S2496:X2496)=6,'Angaben KH-Standort'!$D$26,"")</f>
        <v/>
      </c>
      <c r="C2465" t="str">
        <f>IF(SUM('A4'!S2496:X2496)=6,'Angaben KH-Standort'!$D$12,"")</f>
        <v/>
      </c>
      <c r="D2465" t="str">
        <f>IF(SUM('A4'!S2496:X2496)=6,'A1'!$F$14,"")</f>
        <v/>
      </c>
      <c r="E2465" t="str">
        <f>IF(SUM('A4'!S2496:X2496)=6,'A4'!C2496,"")</f>
        <v/>
      </c>
      <c r="F2465" t="str">
        <f>IF(SUM('A4'!S2496:X2496)=6,'A4'!D2496,"")</f>
        <v/>
      </c>
      <c r="G2465" t="str">
        <f>IF(SUM('A4'!S2496:X2496)=6,'A4'!E2496,"")</f>
        <v/>
      </c>
      <c r="H2465" t="str">
        <f>IF(SUM('A4'!S2496:X2496)=6,'A4'!F2496,"")</f>
        <v/>
      </c>
      <c r="I2465" t="str">
        <f>IF(SUM('A4'!S2496:X2496)=6,'A4'!G2496,"")</f>
        <v/>
      </c>
      <c r="J2465" s="308" t="str">
        <f>IF(SUM('A4'!S2496:X2496)=6,'A4'!H2496,"")</f>
        <v/>
      </c>
    </row>
    <row r="2466" spans="1:10" x14ac:dyDescent="0.25">
      <c r="A2466" t="str">
        <f>IF(SUM('A4'!S2497:X2497)=6,'Angaben KH-Standort'!$D$25,"")</f>
        <v/>
      </c>
      <c r="B2466" t="str">
        <f>IF(SUM('A4'!S2497:X2497)=6,'Angaben KH-Standort'!$D$26,"")</f>
        <v/>
      </c>
      <c r="C2466" t="str">
        <f>IF(SUM('A4'!S2497:X2497)=6,'Angaben KH-Standort'!$D$12,"")</f>
        <v/>
      </c>
      <c r="D2466" t="str">
        <f>IF(SUM('A4'!S2497:X2497)=6,'A1'!$F$14,"")</f>
        <v/>
      </c>
      <c r="E2466" t="str">
        <f>IF(SUM('A4'!S2497:X2497)=6,'A4'!C2497,"")</f>
        <v/>
      </c>
      <c r="F2466" t="str">
        <f>IF(SUM('A4'!S2497:X2497)=6,'A4'!D2497,"")</f>
        <v/>
      </c>
      <c r="G2466" t="str">
        <f>IF(SUM('A4'!S2497:X2497)=6,'A4'!E2497,"")</f>
        <v/>
      </c>
      <c r="H2466" t="str">
        <f>IF(SUM('A4'!S2497:X2497)=6,'A4'!F2497,"")</f>
        <v/>
      </c>
      <c r="I2466" t="str">
        <f>IF(SUM('A4'!S2497:X2497)=6,'A4'!G2497,"")</f>
        <v/>
      </c>
      <c r="J2466" s="308" t="str">
        <f>IF(SUM('A4'!S2497:X2497)=6,'A4'!H2497,"")</f>
        <v/>
      </c>
    </row>
    <row r="2467" spans="1:10" x14ac:dyDescent="0.25">
      <c r="A2467" t="str">
        <f>IF(SUM('A4'!S2498:X2498)=6,'Angaben KH-Standort'!$D$25,"")</f>
        <v/>
      </c>
      <c r="B2467" t="str">
        <f>IF(SUM('A4'!S2498:X2498)=6,'Angaben KH-Standort'!$D$26,"")</f>
        <v/>
      </c>
      <c r="C2467" t="str">
        <f>IF(SUM('A4'!S2498:X2498)=6,'Angaben KH-Standort'!$D$12,"")</f>
        <v/>
      </c>
      <c r="D2467" t="str">
        <f>IF(SUM('A4'!S2498:X2498)=6,'A1'!$F$14,"")</f>
        <v/>
      </c>
      <c r="E2467" t="str">
        <f>IF(SUM('A4'!S2498:X2498)=6,'A4'!C2498,"")</f>
        <v/>
      </c>
      <c r="F2467" t="str">
        <f>IF(SUM('A4'!S2498:X2498)=6,'A4'!D2498,"")</f>
        <v/>
      </c>
      <c r="G2467" t="str">
        <f>IF(SUM('A4'!S2498:X2498)=6,'A4'!E2498,"")</f>
        <v/>
      </c>
      <c r="H2467" t="str">
        <f>IF(SUM('A4'!S2498:X2498)=6,'A4'!F2498,"")</f>
        <v/>
      </c>
      <c r="I2467" t="str">
        <f>IF(SUM('A4'!S2498:X2498)=6,'A4'!G2498,"")</f>
        <v/>
      </c>
      <c r="J2467" s="308" t="str">
        <f>IF(SUM('A4'!S2498:X2498)=6,'A4'!H2498,"")</f>
        <v/>
      </c>
    </row>
    <row r="2468" spans="1:10" x14ac:dyDescent="0.25">
      <c r="A2468" t="str">
        <f>IF(SUM('A4'!S2499:X2499)=6,'Angaben KH-Standort'!$D$25,"")</f>
        <v/>
      </c>
      <c r="B2468" t="str">
        <f>IF(SUM('A4'!S2499:X2499)=6,'Angaben KH-Standort'!$D$26,"")</f>
        <v/>
      </c>
      <c r="C2468" t="str">
        <f>IF(SUM('A4'!S2499:X2499)=6,'Angaben KH-Standort'!$D$12,"")</f>
        <v/>
      </c>
      <c r="D2468" t="str">
        <f>IF(SUM('A4'!S2499:X2499)=6,'A1'!$F$14,"")</f>
        <v/>
      </c>
      <c r="E2468" t="str">
        <f>IF(SUM('A4'!S2499:X2499)=6,'A4'!C2499,"")</f>
        <v/>
      </c>
      <c r="F2468" t="str">
        <f>IF(SUM('A4'!S2499:X2499)=6,'A4'!D2499,"")</f>
        <v/>
      </c>
      <c r="G2468" t="str">
        <f>IF(SUM('A4'!S2499:X2499)=6,'A4'!E2499,"")</f>
        <v/>
      </c>
      <c r="H2468" t="str">
        <f>IF(SUM('A4'!S2499:X2499)=6,'A4'!F2499,"")</f>
        <v/>
      </c>
      <c r="I2468" t="str">
        <f>IF(SUM('A4'!S2499:X2499)=6,'A4'!G2499,"")</f>
        <v/>
      </c>
      <c r="J2468" s="308" t="str">
        <f>IF(SUM('A4'!S2499:X2499)=6,'A4'!H2499,"")</f>
        <v/>
      </c>
    </row>
    <row r="2469" spans="1:10" x14ac:dyDescent="0.25">
      <c r="A2469" t="str">
        <f>IF(SUM('A4'!S2500:X2500)=6,'Angaben KH-Standort'!$D$25,"")</f>
        <v/>
      </c>
      <c r="B2469" t="str">
        <f>IF(SUM('A4'!S2500:X2500)=6,'Angaben KH-Standort'!$D$26,"")</f>
        <v/>
      </c>
      <c r="C2469" t="str">
        <f>IF(SUM('A4'!S2500:X2500)=6,'Angaben KH-Standort'!$D$12,"")</f>
        <v/>
      </c>
      <c r="D2469" t="str">
        <f>IF(SUM('A4'!S2500:X2500)=6,'A1'!$F$14,"")</f>
        <v/>
      </c>
      <c r="E2469" t="str">
        <f>IF(SUM('A4'!S2500:X2500)=6,'A4'!C2500,"")</f>
        <v/>
      </c>
      <c r="F2469" t="str">
        <f>IF(SUM('A4'!S2500:X2500)=6,'A4'!D2500,"")</f>
        <v/>
      </c>
      <c r="G2469" t="str">
        <f>IF(SUM('A4'!S2500:X2500)=6,'A4'!E2500,"")</f>
        <v/>
      </c>
      <c r="H2469" t="str">
        <f>IF(SUM('A4'!S2500:X2500)=6,'A4'!F2500,"")</f>
        <v/>
      </c>
      <c r="I2469" t="str">
        <f>IF(SUM('A4'!S2500:X2500)=6,'A4'!G2500,"")</f>
        <v/>
      </c>
      <c r="J2469" s="308" t="str">
        <f>IF(SUM('A4'!S2500:X2500)=6,'A4'!H2500,"")</f>
        <v/>
      </c>
    </row>
    <row r="2470" spans="1:10" x14ac:dyDescent="0.25">
      <c r="A2470" t="str">
        <f>IF(SUM('A4'!S2501:X2501)=6,'Angaben KH-Standort'!$D$25,"")</f>
        <v/>
      </c>
      <c r="B2470" t="str">
        <f>IF(SUM('A4'!S2501:X2501)=6,'Angaben KH-Standort'!$D$26,"")</f>
        <v/>
      </c>
      <c r="C2470" t="str">
        <f>IF(SUM('A4'!S2501:X2501)=6,'Angaben KH-Standort'!$D$12,"")</f>
        <v/>
      </c>
      <c r="D2470" t="str">
        <f>IF(SUM('A4'!S2501:X2501)=6,'A1'!$F$14,"")</f>
        <v/>
      </c>
      <c r="E2470" t="str">
        <f>IF(SUM('A4'!S2501:X2501)=6,'A4'!C2501,"")</f>
        <v/>
      </c>
      <c r="F2470" t="str">
        <f>IF(SUM('A4'!S2501:X2501)=6,'A4'!D2501,"")</f>
        <v/>
      </c>
      <c r="G2470" t="str">
        <f>IF(SUM('A4'!S2501:X2501)=6,'A4'!E2501,"")</f>
        <v/>
      </c>
      <c r="H2470" t="str">
        <f>IF(SUM('A4'!S2501:X2501)=6,'A4'!F2501,"")</f>
        <v/>
      </c>
      <c r="I2470" t="str">
        <f>IF(SUM('A4'!S2501:X2501)=6,'A4'!G2501,"")</f>
        <v/>
      </c>
      <c r="J2470" s="308" t="str">
        <f>IF(SUM('A4'!S2501:X2501)=6,'A4'!H2501,"")</f>
        <v/>
      </c>
    </row>
    <row r="2471" spans="1:10" x14ac:dyDescent="0.25">
      <c r="A2471" t="str">
        <f>IF(SUM('A4'!S2502:X2502)=6,'Angaben KH-Standort'!$D$25,"")</f>
        <v/>
      </c>
      <c r="B2471" t="str">
        <f>IF(SUM('A4'!S2502:X2502)=6,'Angaben KH-Standort'!$D$26,"")</f>
        <v/>
      </c>
      <c r="C2471" t="str">
        <f>IF(SUM('A4'!S2502:X2502)=6,'Angaben KH-Standort'!$D$12,"")</f>
        <v/>
      </c>
      <c r="D2471" t="str">
        <f>IF(SUM('A4'!S2502:X2502)=6,'A1'!$F$14,"")</f>
        <v/>
      </c>
      <c r="E2471" t="str">
        <f>IF(SUM('A4'!S2502:X2502)=6,'A4'!C2502,"")</f>
        <v/>
      </c>
      <c r="F2471" t="str">
        <f>IF(SUM('A4'!S2502:X2502)=6,'A4'!D2502,"")</f>
        <v/>
      </c>
      <c r="G2471" t="str">
        <f>IF(SUM('A4'!S2502:X2502)=6,'A4'!E2502,"")</f>
        <v/>
      </c>
      <c r="H2471" t="str">
        <f>IF(SUM('A4'!S2502:X2502)=6,'A4'!F2502,"")</f>
        <v/>
      </c>
      <c r="I2471" t="str">
        <f>IF(SUM('A4'!S2502:X2502)=6,'A4'!G2502,"")</f>
        <v/>
      </c>
      <c r="J2471" s="308" t="str">
        <f>IF(SUM('A4'!S2502:X2502)=6,'A4'!H2502,"")</f>
        <v/>
      </c>
    </row>
    <row r="2472" spans="1:10" x14ac:dyDescent="0.25">
      <c r="A2472" t="str">
        <f>IF(SUM('A4'!S2503:X2503)=6,'Angaben KH-Standort'!$D$25,"")</f>
        <v/>
      </c>
      <c r="B2472" t="str">
        <f>IF(SUM('A4'!S2503:X2503)=6,'Angaben KH-Standort'!$D$26,"")</f>
        <v/>
      </c>
      <c r="C2472" t="str">
        <f>IF(SUM('A4'!S2503:X2503)=6,'Angaben KH-Standort'!$D$12,"")</f>
        <v/>
      </c>
      <c r="D2472" t="str">
        <f>IF(SUM('A4'!S2503:X2503)=6,'A1'!$F$14,"")</f>
        <v/>
      </c>
      <c r="E2472" t="str">
        <f>IF(SUM('A4'!S2503:X2503)=6,'A4'!C2503,"")</f>
        <v/>
      </c>
      <c r="F2472" t="str">
        <f>IF(SUM('A4'!S2503:X2503)=6,'A4'!D2503,"")</f>
        <v/>
      </c>
      <c r="G2472" t="str">
        <f>IF(SUM('A4'!S2503:X2503)=6,'A4'!E2503,"")</f>
        <v/>
      </c>
      <c r="H2472" t="str">
        <f>IF(SUM('A4'!S2503:X2503)=6,'A4'!F2503,"")</f>
        <v/>
      </c>
      <c r="I2472" t="str">
        <f>IF(SUM('A4'!S2503:X2503)=6,'A4'!G2503,"")</f>
        <v/>
      </c>
      <c r="J2472" s="308" t="str">
        <f>IF(SUM('A4'!S2503:X2503)=6,'A4'!H2503,"")</f>
        <v/>
      </c>
    </row>
    <row r="2473" spans="1:10" x14ac:dyDescent="0.25">
      <c r="A2473" t="str">
        <f>IF(SUM('A4'!S2504:X2504)=6,'Angaben KH-Standort'!$D$25,"")</f>
        <v/>
      </c>
      <c r="B2473" t="str">
        <f>IF(SUM('A4'!S2504:X2504)=6,'Angaben KH-Standort'!$D$26,"")</f>
        <v/>
      </c>
      <c r="C2473" t="str">
        <f>IF(SUM('A4'!S2504:X2504)=6,'Angaben KH-Standort'!$D$12,"")</f>
        <v/>
      </c>
      <c r="D2473" t="str">
        <f>IF(SUM('A4'!S2504:X2504)=6,'A1'!$F$14,"")</f>
        <v/>
      </c>
      <c r="E2473" t="str">
        <f>IF(SUM('A4'!S2504:X2504)=6,'A4'!C2504,"")</f>
        <v/>
      </c>
      <c r="F2473" t="str">
        <f>IF(SUM('A4'!S2504:X2504)=6,'A4'!D2504,"")</f>
        <v/>
      </c>
      <c r="G2473" t="str">
        <f>IF(SUM('A4'!S2504:X2504)=6,'A4'!E2504,"")</f>
        <v/>
      </c>
      <c r="H2473" t="str">
        <f>IF(SUM('A4'!S2504:X2504)=6,'A4'!F2504,"")</f>
        <v/>
      </c>
      <c r="I2473" t="str">
        <f>IF(SUM('A4'!S2504:X2504)=6,'A4'!G2504,"")</f>
        <v/>
      </c>
      <c r="J2473" s="308" t="str">
        <f>IF(SUM('A4'!S2504:X2504)=6,'A4'!H2504,"")</f>
        <v/>
      </c>
    </row>
    <row r="2474" spans="1:10" x14ac:dyDescent="0.25">
      <c r="A2474" t="str">
        <f>IF(SUM('A4'!S2505:X2505)=6,'Angaben KH-Standort'!$D$25,"")</f>
        <v/>
      </c>
      <c r="B2474" t="str">
        <f>IF(SUM('A4'!S2505:X2505)=6,'Angaben KH-Standort'!$D$26,"")</f>
        <v/>
      </c>
      <c r="C2474" t="str">
        <f>IF(SUM('A4'!S2505:X2505)=6,'Angaben KH-Standort'!$D$12,"")</f>
        <v/>
      </c>
      <c r="D2474" t="str">
        <f>IF(SUM('A4'!S2505:X2505)=6,'A1'!$F$14,"")</f>
        <v/>
      </c>
      <c r="E2474" t="str">
        <f>IF(SUM('A4'!S2505:X2505)=6,'A4'!C2505,"")</f>
        <v/>
      </c>
      <c r="F2474" t="str">
        <f>IF(SUM('A4'!S2505:X2505)=6,'A4'!D2505,"")</f>
        <v/>
      </c>
      <c r="G2474" t="str">
        <f>IF(SUM('A4'!S2505:X2505)=6,'A4'!E2505,"")</f>
        <v/>
      </c>
      <c r="H2474" t="str">
        <f>IF(SUM('A4'!S2505:X2505)=6,'A4'!F2505,"")</f>
        <v/>
      </c>
      <c r="I2474" t="str">
        <f>IF(SUM('A4'!S2505:X2505)=6,'A4'!G2505,"")</f>
        <v/>
      </c>
      <c r="J2474" s="308" t="str">
        <f>IF(SUM('A4'!S2505:X2505)=6,'A4'!H2505,"")</f>
        <v/>
      </c>
    </row>
    <row r="2475" spans="1:10" x14ac:dyDescent="0.25">
      <c r="A2475" t="str">
        <f>IF(SUM('A4'!S2506:X2506)=6,'Angaben KH-Standort'!$D$25,"")</f>
        <v/>
      </c>
      <c r="B2475" t="str">
        <f>IF(SUM('A4'!S2506:X2506)=6,'Angaben KH-Standort'!$D$26,"")</f>
        <v/>
      </c>
      <c r="C2475" t="str">
        <f>IF(SUM('A4'!S2506:X2506)=6,'Angaben KH-Standort'!$D$12,"")</f>
        <v/>
      </c>
      <c r="D2475" t="str">
        <f>IF(SUM('A4'!S2506:X2506)=6,'A1'!$F$14,"")</f>
        <v/>
      </c>
      <c r="E2475" t="str">
        <f>IF(SUM('A4'!S2506:X2506)=6,'A4'!C2506,"")</f>
        <v/>
      </c>
      <c r="F2475" t="str">
        <f>IF(SUM('A4'!S2506:X2506)=6,'A4'!D2506,"")</f>
        <v/>
      </c>
      <c r="G2475" t="str">
        <f>IF(SUM('A4'!S2506:X2506)=6,'A4'!E2506,"")</f>
        <v/>
      </c>
      <c r="H2475" t="str">
        <f>IF(SUM('A4'!S2506:X2506)=6,'A4'!F2506,"")</f>
        <v/>
      </c>
      <c r="I2475" t="str">
        <f>IF(SUM('A4'!S2506:X2506)=6,'A4'!G2506,"")</f>
        <v/>
      </c>
      <c r="J2475" s="308" t="str">
        <f>IF(SUM('A4'!S2506:X2506)=6,'A4'!H2506,"")</f>
        <v/>
      </c>
    </row>
    <row r="2476" spans="1:10" x14ac:dyDescent="0.25">
      <c r="A2476" t="str">
        <f>IF(SUM('A4'!S2507:X2507)=6,'Angaben KH-Standort'!$D$25,"")</f>
        <v/>
      </c>
      <c r="B2476" t="str">
        <f>IF(SUM('A4'!S2507:X2507)=6,'Angaben KH-Standort'!$D$26,"")</f>
        <v/>
      </c>
      <c r="C2476" t="str">
        <f>IF(SUM('A4'!S2507:X2507)=6,'Angaben KH-Standort'!$D$12,"")</f>
        <v/>
      </c>
      <c r="D2476" t="str">
        <f>IF(SUM('A4'!S2507:X2507)=6,'A1'!$F$14,"")</f>
        <v/>
      </c>
      <c r="E2476" t="str">
        <f>IF(SUM('A4'!S2507:X2507)=6,'A4'!C2507,"")</f>
        <v/>
      </c>
      <c r="F2476" t="str">
        <f>IF(SUM('A4'!S2507:X2507)=6,'A4'!D2507,"")</f>
        <v/>
      </c>
      <c r="G2476" t="str">
        <f>IF(SUM('A4'!S2507:X2507)=6,'A4'!E2507,"")</f>
        <v/>
      </c>
      <c r="H2476" t="str">
        <f>IF(SUM('A4'!S2507:X2507)=6,'A4'!F2507,"")</f>
        <v/>
      </c>
      <c r="I2476" t="str">
        <f>IF(SUM('A4'!S2507:X2507)=6,'A4'!G2507,"")</f>
        <v/>
      </c>
      <c r="J2476" s="308" t="str">
        <f>IF(SUM('A4'!S2507:X2507)=6,'A4'!H2507,"")</f>
        <v/>
      </c>
    </row>
    <row r="2477" spans="1:10" x14ac:dyDescent="0.25">
      <c r="A2477" t="str">
        <f>IF(SUM('A4'!S2508:X2508)=6,'Angaben KH-Standort'!$D$25,"")</f>
        <v/>
      </c>
      <c r="B2477" t="str">
        <f>IF(SUM('A4'!S2508:X2508)=6,'Angaben KH-Standort'!$D$26,"")</f>
        <v/>
      </c>
      <c r="C2477" t="str">
        <f>IF(SUM('A4'!S2508:X2508)=6,'Angaben KH-Standort'!$D$12,"")</f>
        <v/>
      </c>
      <c r="D2477" t="str">
        <f>IF(SUM('A4'!S2508:X2508)=6,'A1'!$F$14,"")</f>
        <v/>
      </c>
      <c r="E2477" t="str">
        <f>IF(SUM('A4'!S2508:X2508)=6,'A4'!C2508,"")</f>
        <v/>
      </c>
      <c r="F2477" t="str">
        <f>IF(SUM('A4'!S2508:X2508)=6,'A4'!D2508,"")</f>
        <v/>
      </c>
      <c r="G2477" t="str">
        <f>IF(SUM('A4'!S2508:X2508)=6,'A4'!E2508,"")</f>
        <v/>
      </c>
      <c r="H2477" t="str">
        <f>IF(SUM('A4'!S2508:X2508)=6,'A4'!F2508,"")</f>
        <v/>
      </c>
      <c r="I2477" t="str">
        <f>IF(SUM('A4'!S2508:X2508)=6,'A4'!G2508,"")</f>
        <v/>
      </c>
      <c r="J2477" s="308" t="str">
        <f>IF(SUM('A4'!S2508:X2508)=6,'A4'!H2508,"")</f>
        <v/>
      </c>
    </row>
    <row r="2478" spans="1:10" x14ac:dyDescent="0.25">
      <c r="A2478" t="str">
        <f>IF(SUM('A4'!S2509:X2509)=6,'Angaben KH-Standort'!$D$25,"")</f>
        <v/>
      </c>
      <c r="B2478" t="str">
        <f>IF(SUM('A4'!S2509:X2509)=6,'Angaben KH-Standort'!$D$26,"")</f>
        <v/>
      </c>
      <c r="C2478" t="str">
        <f>IF(SUM('A4'!S2509:X2509)=6,'Angaben KH-Standort'!$D$12,"")</f>
        <v/>
      </c>
      <c r="D2478" t="str">
        <f>IF(SUM('A4'!S2509:X2509)=6,'A1'!$F$14,"")</f>
        <v/>
      </c>
      <c r="E2478" t="str">
        <f>IF(SUM('A4'!S2509:X2509)=6,'A4'!C2509,"")</f>
        <v/>
      </c>
      <c r="F2478" t="str">
        <f>IF(SUM('A4'!S2509:X2509)=6,'A4'!D2509,"")</f>
        <v/>
      </c>
      <c r="G2478" t="str">
        <f>IF(SUM('A4'!S2509:X2509)=6,'A4'!E2509,"")</f>
        <v/>
      </c>
      <c r="H2478" t="str">
        <f>IF(SUM('A4'!S2509:X2509)=6,'A4'!F2509,"")</f>
        <v/>
      </c>
      <c r="I2478" t="str">
        <f>IF(SUM('A4'!S2509:X2509)=6,'A4'!G2509,"")</f>
        <v/>
      </c>
      <c r="J2478" s="308" t="str">
        <f>IF(SUM('A4'!S2509:X2509)=6,'A4'!H2509,"")</f>
        <v/>
      </c>
    </row>
    <row r="2479" spans="1:10" x14ac:dyDescent="0.25">
      <c r="A2479" t="str">
        <f>IF(SUM('A4'!S2510:X2510)=6,'Angaben KH-Standort'!$D$25,"")</f>
        <v/>
      </c>
      <c r="B2479" t="str">
        <f>IF(SUM('A4'!S2510:X2510)=6,'Angaben KH-Standort'!$D$26,"")</f>
        <v/>
      </c>
      <c r="C2479" t="str">
        <f>IF(SUM('A4'!S2510:X2510)=6,'Angaben KH-Standort'!$D$12,"")</f>
        <v/>
      </c>
      <c r="D2479" t="str">
        <f>IF(SUM('A4'!S2510:X2510)=6,'A1'!$F$14,"")</f>
        <v/>
      </c>
      <c r="E2479" t="str">
        <f>IF(SUM('A4'!S2510:X2510)=6,'A4'!C2510,"")</f>
        <v/>
      </c>
      <c r="F2479" t="str">
        <f>IF(SUM('A4'!S2510:X2510)=6,'A4'!D2510,"")</f>
        <v/>
      </c>
      <c r="G2479" t="str">
        <f>IF(SUM('A4'!S2510:X2510)=6,'A4'!E2510,"")</f>
        <v/>
      </c>
      <c r="H2479" t="str">
        <f>IF(SUM('A4'!S2510:X2510)=6,'A4'!F2510,"")</f>
        <v/>
      </c>
      <c r="I2479" t="str">
        <f>IF(SUM('A4'!S2510:X2510)=6,'A4'!G2510,"")</f>
        <v/>
      </c>
      <c r="J2479" s="308" t="str">
        <f>IF(SUM('A4'!S2510:X2510)=6,'A4'!H2510,"")</f>
        <v/>
      </c>
    </row>
    <row r="2480" spans="1:10" x14ac:dyDescent="0.25">
      <c r="A2480" t="str">
        <f>IF(SUM('A4'!S2511:X2511)=6,'Angaben KH-Standort'!$D$25,"")</f>
        <v/>
      </c>
      <c r="B2480" t="str">
        <f>IF(SUM('A4'!S2511:X2511)=6,'Angaben KH-Standort'!$D$26,"")</f>
        <v/>
      </c>
      <c r="C2480" t="str">
        <f>IF(SUM('A4'!S2511:X2511)=6,'Angaben KH-Standort'!$D$12,"")</f>
        <v/>
      </c>
      <c r="D2480" t="str">
        <f>IF(SUM('A4'!S2511:X2511)=6,'A1'!$F$14,"")</f>
        <v/>
      </c>
      <c r="E2480" t="str">
        <f>IF(SUM('A4'!S2511:X2511)=6,'A4'!C2511,"")</f>
        <v/>
      </c>
      <c r="F2480" t="str">
        <f>IF(SUM('A4'!S2511:X2511)=6,'A4'!D2511,"")</f>
        <v/>
      </c>
      <c r="G2480" t="str">
        <f>IF(SUM('A4'!S2511:X2511)=6,'A4'!E2511,"")</f>
        <v/>
      </c>
      <c r="H2480" t="str">
        <f>IF(SUM('A4'!S2511:X2511)=6,'A4'!F2511,"")</f>
        <v/>
      </c>
      <c r="I2480" t="str">
        <f>IF(SUM('A4'!S2511:X2511)=6,'A4'!G2511,"")</f>
        <v/>
      </c>
      <c r="J2480" s="308" t="str">
        <f>IF(SUM('A4'!S2511:X2511)=6,'A4'!H2511,"")</f>
        <v/>
      </c>
    </row>
    <row r="2481" spans="1:10" x14ac:dyDescent="0.25">
      <c r="A2481" t="str">
        <f>IF(SUM('A4'!S2512:X2512)=6,'Angaben KH-Standort'!$D$25,"")</f>
        <v/>
      </c>
      <c r="B2481" t="str">
        <f>IF(SUM('A4'!S2512:X2512)=6,'Angaben KH-Standort'!$D$26,"")</f>
        <v/>
      </c>
      <c r="C2481" t="str">
        <f>IF(SUM('A4'!S2512:X2512)=6,'Angaben KH-Standort'!$D$12,"")</f>
        <v/>
      </c>
      <c r="D2481" t="str">
        <f>IF(SUM('A4'!S2512:X2512)=6,'A1'!$F$14,"")</f>
        <v/>
      </c>
      <c r="E2481" t="str">
        <f>IF(SUM('A4'!S2512:X2512)=6,'A4'!C2512,"")</f>
        <v/>
      </c>
      <c r="F2481" t="str">
        <f>IF(SUM('A4'!S2512:X2512)=6,'A4'!D2512,"")</f>
        <v/>
      </c>
      <c r="G2481" t="str">
        <f>IF(SUM('A4'!S2512:X2512)=6,'A4'!E2512,"")</f>
        <v/>
      </c>
      <c r="H2481" t="str">
        <f>IF(SUM('A4'!S2512:X2512)=6,'A4'!F2512,"")</f>
        <v/>
      </c>
      <c r="I2481" t="str">
        <f>IF(SUM('A4'!S2512:X2512)=6,'A4'!G2512,"")</f>
        <v/>
      </c>
      <c r="J2481" s="308" t="str">
        <f>IF(SUM('A4'!S2512:X2512)=6,'A4'!H2512,"")</f>
        <v/>
      </c>
    </row>
    <row r="2482" spans="1:10" x14ac:dyDescent="0.25">
      <c r="A2482" t="str">
        <f>IF(SUM('A4'!S2513:X2513)=6,'Angaben KH-Standort'!$D$25,"")</f>
        <v/>
      </c>
      <c r="B2482" t="str">
        <f>IF(SUM('A4'!S2513:X2513)=6,'Angaben KH-Standort'!$D$26,"")</f>
        <v/>
      </c>
      <c r="C2482" t="str">
        <f>IF(SUM('A4'!S2513:X2513)=6,'Angaben KH-Standort'!$D$12,"")</f>
        <v/>
      </c>
      <c r="D2482" t="str">
        <f>IF(SUM('A4'!S2513:X2513)=6,'A1'!$F$14,"")</f>
        <v/>
      </c>
      <c r="E2482" t="str">
        <f>IF(SUM('A4'!S2513:X2513)=6,'A4'!C2513,"")</f>
        <v/>
      </c>
      <c r="F2482" t="str">
        <f>IF(SUM('A4'!S2513:X2513)=6,'A4'!D2513,"")</f>
        <v/>
      </c>
      <c r="G2482" t="str">
        <f>IF(SUM('A4'!S2513:X2513)=6,'A4'!E2513,"")</f>
        <v/>
      </c>
      <c r="H2482" t="str">
        <f>IF(SUM('A4'!S2513:X2513)=6,'A4'!F2513,"")</f>
        <v/>
      </c>
      <c r="I2482" t="str">
        <f>IF(SUM('A4'!S2513:X2513)=6,'A4'!G2513,"")</f>
        <v/>
      </c>
      <c r="J2482" s="308" t="str">
        <f>IF(SUM('A4'!S2513:X2513)=6,'A4'!H2513,"")</f>
        <v/>
      </c>
    </row>
    <row r="2483" spans="1:10" x14ac:dyDescent="0.25">
      <c r="A2483" t="str">
        <f>IF(SUM('A4'!S2514:X2514)=6,'Angaben KH-Standort'!$D$25,"")</f>
        <v/>
      </c>
      <c r="B2483" t="str">
        <f>IF(SUM('A4'!S2514:X2514)=6,'Angaben KH-Standort'!$D$26,"")</f>
        <v/>
      </c>
      <c r="C2483" t="str">
        <f>IF(SUM('A4'!S2514:X2514)=6,'Angaben KH-Standort'!$D$12,"")</f>
        <v/>
      </c>
      <c r="D2483" t="str">
        <f>IF(SUM('A4'!S2514:X2514)=6,'A1'!$F$14,"")</f>
        <v/>
      </c>
      <c r="E2483" t="str">
        <f>IF(SUM('A4'!S2514:X2514)=6,'A4'!C2514,"")</f>
        <v/>
      </c>
      <c r="F2483" t="str">
        <f>IF(SUM('A4'!S2514:X2514)=6,'A4'!D2514,"")</f>
        <v/>
      </c>
      <c r="G2483" t="str">
        <f>IF(SUM('A4'!S2514:X2514)=6,'A4'!E2514,"")</f>
        <v/>
      </c>
      <c r="H2483" t="str">
        <f>IF(SUM('A4'!S2514:X2514)=6,'A4'!F2514,"")</f>
        <v/>
      </c>
      <c r="I2483" t="str">
        <f>IF(SUM('A4'!S2514:X2514)=6,'A4'!G2514,"")</f>
        <v/>
      </c>
      <c r="J2483" s="308" t="str">
        <f>IF(SUM('A4'!S2514:X2514)=6,'A4'!H2514,"")</f>
        <v/>
      </c>
    </row>
    <row r="2484" spans="1:10" x14ac:dyDescent="0.25">
      <c r="A2484" t="str">
        <f>IF(SUM('A4'!S2515:X2515)=6,'Angaben KH-Standort'!$D$25,"")</f>
        <v/>
      </c>
      <c r="B2484" t="str">
        <f>IF(SUM('A4'!S2515:X2515)=6,'Angaben KH-Standort'!$D$26,"")</f>
        <v/>
      </c>
      <c r="C2484" t="str">
        <f>IF(SUM('A4'!S2515:X2515)=6,'Angaben KH-Standort'!$D$12,"")</f>
        <v/>
      </c>
      <c r="D2484" t="str">
        <f>IF(SUM('A4'!S2515:X2515)=6,'A1'!$F$14,"")</f>
        <v/>
      </c>
      <c r="E2484" t="str">
        <f>IF(SUM('A4'!S2515:X2515)=6,'A4'!C2515,"")</f>
        <v/>
      </c>
      <c r="F2484" t="str">
        <f>IF(SUM('A4'!S2515:X2515)=6,'A4'!D2515,"")</f>
        <v/>
      </c>
      <c r="G2484" t="str">
        <f>IF(SUM('A4'!S2515:X2515)=6,'A4'!E2515,"")</f>
        <v/>
      </c>
      <c r="H2484" t="str">
        <f>IF(SUM('A4'!S2515:X2515)=6,'A4'!F2515,"")</f>
        <v/>
      </c>
      <c r="I2484" t="str">
        <f>IF(SUM('A4'!S2515:X2515)=6,'A4'!G2515,"")</f>
        <v/>
      </c>
      <c r="J2484" s="308" t="str">
        <f>IF(SUM('A4'!S2515:X2515)=6,'A4'!H2515,"")</f>
        <v/>
      </c>
    </row>
    <row r="2485" spans="1:10" x14ac:dyDescent="0.25">
      <c r="A2485" t="str">
        <f>IF(SUM('A4'!S2516:X2516)=6,'Angaben KH-Standort'!$D$25,"")</f>
        <v/>
      </c>
      <c r="B2485" t="str">
        <f>IF(SUM('A4'!S2516:X2516)=6,'Angaben KH-Standort'!$D$26,"")</f>
        <v/>
      </c>
      <c r="C2485" t="str">
        <f>IF(SUM('A4'!S2516:X2516)=6,'Angaben KH-Standort'!$D$12,"")</f>
        <v/>
      </c>
      <c r="D2485" t="str">
        <f>IF(SUM('A4'!S2516:X2516)=6,'A1'!$F$14,"")</f>
        <v/>
      </c>
      <c r="E2485" t="str">
        <f>IF(SUM('A4'!S2516:X2516)=6,'A4'!C2516,"")</f>
        <v/>
      </c>
      <c r="F2485" t="str">
        <f>IF(SUM('A4'!S2516:X2516)=6,'A4'!D2516,"")</f>
        <v/>
      </c>
      <c r="G2485" t="str">
        <f>IF(SUM('A4'!S2516:X2516)=6,'A4'!E2516,"")</f>
        <v/>
      </c>
      <c r="H2485" t="str">
        <f>IF(SUM('A4'!S2516:X2516)=6,'A4'!F2516,"")</f>
        <v/>
      </c>
      <c r="I2485" t="str">
        <f>IF(SUM('A4'!S2516:X2516)=6,'A4'!G2516,"")</f>
        <v/>
      </c>
      <c r="J2485" s="308" t="str">
        <f>IF(SUM('A4'!S2516:X2516)=6,'A4'!H2516,"")</f>
        <v/>
      </c>
    </row>
    <row r="2486" spans="1:10" x14ac:dyDescent="0.25">
      <c r="A2486" t="str">
        <f>IF(SUM('A4'!S2517:X2517)=6,'Angaben KH-Standort'!$D$25,"")</f>
        <v/>
      </c>
      <c r="B2486" t="str">
        <f>IF(SUM('A4'!S2517:X2517)=6,'Angaben KH-Standort'!$D$26,"")</f>
        <v/>
      </c>
      <c r="C2486" t="str">
        <f>IF(SUM('A4'!S2517:X2517)=6,'Angaben KH-Standort'!$D$12,"")</f>
        <v/>
      </c>
      <c r="D2486" t="str">
        <f>IF(SUM('A4'!S2517:X2517)=6,'A1'!$F$14,"")</f>
        <v/>
      </c>
      <c r="E2486" t="str">
        <f>IF(SUM('A4'!S2517:X2517)=6,'A4'!C2517,"")</f>
        <v/>
      </c>
      <c r="F2486" t="str">
        <f>IF(SUM('A4'!S2517:X2517)=6,'A4'!D2517,"")</f>
        <v/>
      </c>
      <c r="G2486" t="str">
        <f>IF(SUM('A4'!S2517:X2517)=6,'A4'!E2517,"")</f>
        <v/>
      </c>
      <c r="H2486" t="str">
        <f>IF(SUM('A4'!S2517:X2517)=6,'A4'!F2517,"")</f>
        <v/>
      </c>
      <c r="I2486" t="str">
        <f>IF(SUM('A4'!S2517:X2517)=6,'A4'!G2517,"")</f>
        <v/>
      </c>
      <c r="J2486" s="308" t="str">
        <f>IF(SUM('A4'!S2517:X2517)=6,'A4'!H2517,"")</f>
        <v/>
      </c>
    </row>
    <row r="2487" spans="1:10" x14ac:dyDescent="0.25">
      <c r="A2487" t="str">
        <f>IF(SUM('A4'!S2518:X2518)=6,'Angaben KH-Standort'!$D$25,"")</f>
        <v/>
      </c>
      <c r="B2487" t="str">
        <f>IF(SUM('A4'!S2518:X2518)=6,'Angaben KH-Standort'!$D$26,"")</f>
        <v/>
      </c>
      <c r="C2487" t="str">
        <f>IF(SUM('A4'!S2518:X2518)=6,'Angaben KH-Standort'!$D$12,"")</f>
        <v/>
      </c>
      <c r="D2487" t="str">
        <f>IF(SUM('A4'!S2518:X2518)=6,'A1'!$F$14,"")</f>
        <v/>
      </c>
      <c r="E2487" t="str">
        <f>IF(SUM('A4'!S2518:X2518)=6,'A4'!C2518,"")</f>
        <v/>
      </c>
      <c r="F2487" t="str">
        <f>IF(SUM('A4'!S2518:X2518)=6,'A4'!D2518,"")</f>
        <v/>
      </c>
      <c r="G2487" t="str">
        <f>IF(SUM('A4'!S2518:X2518)=6,'A4'!E2518,"")</f>
        <v/>
      </c>
      <c r="H2487" t="str">
        <f>IF(SUM('A4'!S2518:X2518)=6,'A4'!F2518,"")</f>
        <v/>
      </c>
      <c r="I2487" t="str">
        <f>IF(SUM('A4'!S2518:X2518)=6,'A4'!G2518,"")</f>
        <v/>
      </c>
      <c r="J2487" s="308" t="str">
        <f>IF(SUM('A4'!S2518:X2518)=6,'A4'!H2518,"")</f>
        <v/>
      </c>
    </row>
    <row r="2488" spans="1:10" x14ac:dyDescent="0.25">
      <c r="A2488" t="str">
        <f>IF(SUM('A4'!S2519:X2519)=6,'Angaben KH-Standort'!$D$25,"")</f>
        <v/>
      </c>
      <c r="B2488" t="str">
        <f>IF(SUM('A4'!S2519:X2519)=6,'Angaben KH-Standort'!$D$26,"")</f>
        <v/>
      </c>
      <c r="C2488" t="str">
        <f>IF(SUM('A4'!S2519:X2519)=6,'Angaben KH-Standort'!$D$12,"")</f>
        <v/>
      </c>
      <c r="D2488" t="str">
        <f>IF(SUM('A4'!S2519:X2519)=6,'A1'!$F$14,"")</f>
        <v/>
      </c>
      <c r="E2488" t="str">
        <f>IF(SUM('A4'!S2519:X2519)=6,'A4'!C2519,"")</f>
        <v/>
      </c>
      <c r="F2488" t="str">
        <f>IF(SUM('A4'!S2519:X2519)=6,'A4'!D2519,"")</f>
        <v/>
      </c>
      <c r="G2488" t="str">
        <f>IF(SUM('A4'!S2519:X2519)=6,'A4'!E2519,"")</f>
        <v/>
      </c>
      <c r="H2488" t="str">
        <f>IF(SUM('A4'!S2519:X2519)=6,'A4'!F2519,"")</f>
        <v/>
      </c>
      <c r="I2488" t="str">
        <f>IF(SUM('A4'!S2519:X2519)=6,'A4'!G2519,"")</f>
        <v/>
      </c>
      <c r="J2488" s="308" t="str">
        <f>IF(SUM('A4'!S2519:X2519)=6,'A4'!H2519,"")</f>
        <v/>
      </c>
    </row>
    <row r="2489" spans="1:10" x14ac:dyDescent="0.25">
      <c r="A2489" t="str">
        <f>IF(SUM('A4'!S2520:X2520)=6,'Angaben KH-Standort'!$D$25,"")</f>
        <v/>
      </c>
      <c r="B2489" t="str">
        <f>IF(SUM('A4'!S2520:X2520)=6,'Angaben KH-Standort'!$D$26,"")</f>
        <v/>
      </c>
      <c r="C2489" t="str">
        <f>IF(SUM('A4'!S2520:X2520)=6,'Angaben KH-Standort'!$D$12,"")</f>
        <v/>
      </c>
      <c r="D2489" t="str">
        <f>IF(SUM('A4'!S2520:X2520)=6,'A1'!$F$14,"")</f>
        <v/>
      </c>
      <c r="E2489" t="str">
        <f>IF(SUM('A4'!S2520:X2520)=6,'A4'!C2520,"")</f>
        <v/>
      </c>
      <c r="F2489" t="str">
        <f>IF(SUM('A4'!S2520:X2520)=6,'A4'!D2520,"")</f>
        <v/>
      </c>
      <c r="G2489" t="str">
        <f>IF(SUM('A4'!S2520:X2520)=6,'A4'!E2520,"")</f>
        <v/>
      </c>
      <c r="H2489" t="str">
        <f>IF(SUM('A4'!S2520:X2520)=6,'A4'!F2520,"")</f>
        <v/>
      </c>
      <c r="I2489" t="str">
        <f>IF(SUM('A4'!S2520:X2520)=6,'A4'!G2520,"")</f>
        <v/>
      </c>
      <c r="J2489" s="308" t="str">
        <f>IF(SUM('A4'!S2520:X2520)=6,'A4'!H2520,"")</f>
        <v/>
      </c>
    </row>
    <row r="2490" spans="1:10" x14ac:dyDescent="0.25">
      <c r="A2490" t="str">
        <f>IF(SUM('A4'!S2521:X2521)=6,'Angaben KH-Standort'!$D$25,"")</f>
        <v/>
      </c>
      <c r="B2490" t="str">
        <f>IF(SUM('A4'!S2521:X2521)=6,'Angaben KH-Standort'!$D$26,"")</f>
        <v/>
      </c>
      <c r="C2490" t="str">
        <f>IF(SUM('A4'!S2521:X2521)=6,'Angaben KH-Standort'!$D$12,"")</f>
        <v/>
      </c>
      <c r="D2490" t="str">
        <f>IF(SUM('A4'!S2521:X2521)=6,'A1'!$F$14,"")</f>
        <v/>
      </c>
      <c r="E2490" t="str">
        <f>IF(SUM('A4'!S2521:X2521)=6,'A4'!C2521,"")</f>
        <v/>
      </c>
      <c r="F2490" t="str">
        <f>IF(SUM('A4'!S2521:X2521)=6,'A4'!D2521,"")</f>
        <v/>
      </c>
      <c r="G2490" t="str">
        <f>IF(SUM('A4'!S2521:X2521)=6,'A4'!E2521,"")</f>
        <v/>
      </c>
      <c r="H2490" t="str">
        <f>IF(SUM('A4'!S2521:X2521)=6,'A4'!F2521,"")</f>
        <v/>
      </c>
      <c r="I2490" t="str">
        <f>IF(SUM('A4'!S2521:X2521)=6,'A4'!G2521,"")</f>
        <v/>
      </c>
      <c r="J2490" s="308" t="str">
        <f>IF(SUM('A4'!S2521:X2521)=6,'A4'!H2521,"")</f>
        <v/>
      </c>
    </row>
    <row r="2491" spans="1:10" x14ac:dyDescent="0.25">
      <c r="A2491" t="str">
        <f>IF(SUM('A4'!S2522:X2522)=6,'Angaben KH-Standort'!$D$25,"")</f>
        <v/>
      </c>
      <c r="B2491" t="str">
        <f>IF(SUM('A4'!S2522:X2522)=6,'Angaben KH-Standort'!$D$26,"")</f>
        <v/>
      </c>
      <c r="C2491" t="str">
        <f>IF(SUM('A4'!S2522:X2522)=6,'Angaben KH-Standort'!$D$12,"")</f>
        <v/>
      </c>
      <c r="D2491" t="str">
        <f>IF(SUM('A4'!S2522:X2522)=6,'A1'!$F$14,"")</f>
        <v/>
      </c>
      <c r="E2491" t="str">
        <f>IF(SUM('A4'!S2522:X2522)=6,'A4'!C2522,"")</f>
        <v/>
      </c>
      <c r="F2491" t="str">
        <f>IF(SUM('A4'!S2522:X2522)=6,'A4'!D2522,"")</f>
        <v/>
      </c>
      <c r="G2491" t="str">
        <f>IF(SUM('A4'!S2522:X2522)=6,'A4'!E2522,"")</f>
        <v/>
      </c>
      <c r="H2491" t="str">
        <f>IF(SUM('A4'!S2522:X2522)=6,'A4'!F2522,"")</f>
        <v/>
      </c>
      <c r="I2491" t="str">
        <f>IF(SUM('A4'!S2522:X2522)=6,'A4'!G2522,"")</f>
        <v/>
      </c>
      <c r="J2491" s="308" t="str">
        <f>IF(SUM('A4'!S2522:X2522)=6,'A4'!H2522,"")</f>
        <v/>
      </c>
    </row>
    <row r="2492" spans="1:10" x14ac:dyDescent="0.25">
      <c r="A2492" t="str">
        <f>IF(SUM('A4'!S2523:X2523)=6,'Angaben KH-Standort'!$D$25,"")</f>
        <v/>
      </c>
      <c r="B2492" t="str">
        <f>IF(SUM('A4'!S2523:X2523)=6,'Angaben KH-Standort'!$D$26,"")</f>
        <v/>
      </c>
      <c r="C2492" t="str">
        <f>IF(SUM('A4'!S2523:X2523)=6,'Angaben KH-Standort'!$D$12,"")</f>
        <v/>
      </c>
      <c r="D2492" t="str">
        <f>IF(SUM('A4'!S2523:X2523)=6,'A1'!$F$14,"")</f>
        <v/>
      </c>
      <c r="E2492" t="str">
        <f>IF(SUM('A4'!S2523:X2523)=6,'A4'!C2523,"")</f>
        <v/>
      </c>
      <c r="F2492" t="str">
        <f>IF(SUM('A4'!S2523:X2523)=6,'A4'!D2523,"")</f>
        <v/>
      </c>
      <c r="G2492" t="str">
        <f>IF(SUM('A4'!S2523:X2523)=6,'A4'!E2523,"")</f>
        <v/>
      </c>
      <c r="H2492" t="str">
        <f>IF(SUM('A4'!S2523:X2523)=6,'A4'!F2523,"")</f>
        <v/>
      </c>
      <c r="I2492" t="str">
        <f>IF(SUM('A4'!S2523:X2523)=6,'A4'!G2523,"")</f>
        <v/>
      </c>
      <c r="J2492" s="308" t="str">
        <f>IF(SUM('A4'!S2523:X2523)=6,'A4'!H2523,"")</f>
        <v/>
      </c>
    </row>
    <row r="2493" spans="1:10" x14ac:dyDescent="0.25">
      <c r="A2493" t="str">
        <f>IF(SUM('A4'!S2524:X2524)=6,'Angaben KH-Standort'!$D$25,"")</f>
        <v/>
      </c>
      <c r="B2493" t="str">
        <f>IF(SUM('A4'!S2524:X2524)=6,'Angaben KH-Standort'!$D$26,"")</f>
        <v/>
      </c>
      <c r="C2493" t="str">
        <f>IF(SUM('A4'!S2524:X2524)=6,'Angaben KH-Standort'!$D$12,"")</f>
        <v/>
      </c>
      <c r="D2493" t="str">
        <f>IF(SUM('A4'!S2524:X2524)=6,'A1'!$F$14,"")</f>
        <v/>
      </c>
      <c r="E2493" t="str">
        <f>IF(SUM('A4'!S2524:X2524)=6,'A4'!C2524,"")</f>
        <v/>
      </c>
      <c r="F2493" t="str">
        <f>IF(SUM('A4'!S2524:X2524)=6,'A4'!D2524,"")</f>
        <v/>
      </c>
      <c r="G2493" t="str">
        <f>IF(SUM('A4'!S2524:X2524)=6,'A4'!E2524,"")</f>
        <v/>
      </c>
      <c r="H2493" t="str">
        <f>IF(SUM('A4'!S2524:X2524)=6,'A4'!F2524,"")</f>
        <v/>
      </c>
      <c r="I2493" t="str">
        <f>IF(SUM('A4'!S2524:X2524)=6,'A4'!G2524,"")</f>
        <v/>
      </c>
      <c r="J2493" s="308" t="str">
        <f>IF(SUM('A4'!S2524:X2524)=6,'A4'!H2524,"")</f>
        <v/>
      </c>
    </row>
    <row r="2494" spans="1:10" x14ac:dyDescent="0.25">
      <c r="A2494" t="str">
        <f>IF(SUM('A4'!S2525:X2525)=6,'Angaben KH-Standort'!$D$25,"")</f>
        <v/>
      </c>
      <c r="B2494" t="str">
        <f>IF(SUM('A4'!S2525:X2525)=6,'Angaben KH-Standort'!$D$26,"")</f>
        <v/>
      </c>
      <c r="C2494" t="str">
        <f>IF(SUM('A4'!S2525:X2525)=6,'Angaben KH-Standort'!$D$12,"")</f>
        <v/>
      </c>
      <c r="D2494" t="str">
        <f>IF(SUM('A4'!S2525:X2525)=6,'A1'!$F$14,"")</f>
        <v/>
      </c>
      <c r="E2494" t="str">
        <f>IF(SUM('A4'!S2525:X2525)=6,'A4'!C2525,"")</f>
        <v/>
      </c>
      <c r="F2494" t="str">
        <f>IF(SUM('A4'!S2525:X2525)=6,'A4'!D2525,"")</f>
        <v/>
      </c>
      <c r="G2494" t="str">
        <f>IF(SUM('A4'!S2525:X2525)=6,'A4'!E2525,"")</f>
        <v/>
      </c>
      <c r="H2494" t="str">
        <f>IF(SUM('A4'!S2525:X2525)=6,'A4'!F2525,"")</f>
        <v/>
      </c>
      <c r="I2494" t="str">
        <f>IF(SUM('A4'!S2525:X2525)=6,'A4'!G2525,"")</f>
        <v/>
      </c>
      <c r="J2494" s="308" t="str">
        <f>IF(SUM('A4'!S2525:X2525)=6,'A4'!H2525,"")</f>
        <v/>
      </c>
    </row>
    <row r="2495" spans="1:10" x14ac:dyDescent="0.25">
      <c r="A2495" t="str">
        <f>IF(SUM('A4'!S2526:X2526)=6,'Angaben KH-Standort'!$D$25,"")</f>
        <v/>
      </c>
      <c r="B2495" t="str">
        <f>IF(SUM('A4'!S2526:X2526)=6,'Angaben KH-Standort'!$D$26,"")</f>
        <v/>
      </c>
      <c r="C2495" t="str">
        <f>IF(SUM('A4'!S2526:X2526)=6,'Angaben KH-Standort'!$D$12,"")</f>
        <v/>
      </c>
      <c r="D2495" t="str">
        <f>IF(SUM('A4'!S2526:X2526)=6,'A1'!$F$14,"")</f>
        <v/>
      </c>
      <c r="E2495" t="str">
        <f>IF(SUM('A4'!S2526:X2526)=6,'A4'!C2526,"")</f>
        <v/>
      </c>
      <c r="F2495" t="str">
        <f>IF(SUM('A4'!S2526:X2526)=6,'A4'!D2526,"")</f>
        <v/>
      </c>
      <c r="G2495" t="str">
        <f>IF(SUM('A4'!S2526:X2526)=6,'A4'!E2526,"")</f>
        <v/>
      </c>
      <c r="H2495" t="str">
        <f>IF(SUM('A4'!S2526:X2526)=6,'A4'!F2526,"")</f>
        <v/>
      </c>
      <c r="I2495" t="str">
        <f>IF(SUM('A4'!S2526:X2526)=6,'A4'!G2526,"")</f>
        <v/>
      </c>
      <c r="J2495" s="308" t="str">
        <f>IF(SUM('A4'!S2526:X2526)=6,'A4'!H2526,"")</f>
        <v/>
      </c>
    </row>
    <row r="2496" spans="1:10" x14ac:dyDescent="0.25">
      <c r="A2496" t="str">
        <f>IF(SUM('A4'!S2527:X2527)=6,'Angaben KH-Standort'!$D$25,"")</f>
        <v/>
      </c>
      <c r="B2496" t="str">
        <f>IF(SUM('A4'!S2527:X2527)=6,'Angaben KH-Standort'!$D$26,"")</f>
        <v/>
      </c>
      <c r="C2496" t="str">
        <f>IF(SUM('A4'!S2527:X2527)=6,'Angaben KH-Standort'!$D$12,"")</f>
        <v/>
      </c>
      <c r="D2496" t="str">
        <f>IF(SUM('A4'!S2527:X2527)=6,'A1'!$F$14,"")</f>
        <v/>
      </c>
      <c r="E2496" t="str">
        <f>IF(SUM('A4'!S2527:X2527)=6,'A4'!C2527,"")</f>
        <v/>
      </c>
      <c r="F2496" t="str">
        <f>IF(SUM('A4'!S2527:X2527)=6,'A4'!D2527,"")</f>
        <v/>
      </c>
      <c r="G2496" t="str">
        <f>IF(SUM('A4'!S2527:X2527)=6,'A4'!E2527,"")</f>
        <v/>
      </c>
      <c r="H2496" t="str">
        <f>IF(SUM('A4'!S2527:X2527)=6,'A4'!F2527,"")</f>
        <v/>
      </c>
      <c r="I2496" t="str">
        <f>IF(SUM('A4'!S2527:X2527)=6,'A4'!G2527,"")</f>
        <v/>
      </c>
      <c r="J2496" s="308" t="str">
        <f>IF(SUM('A4'!S2527:X2527)=6,'A4'!H2527,"")</f>
        <v/>
      </c>
    </row>
    <row r="2497" spans="1:10" x14ac:dyDescent="0.25">
      <c r="A2497" t="str">
        <f>IF(SUM('A4'!S2528:X2528)=6,'Angaben KH-Standort'!$D$25,"")</f>
        <v/>
      </c>
      <c r="B2497" t="str">
        <f>IF(SUM('A4'!S2528:X2528)=6,'Angaben KH-Standort'!$D$26,"")</f>
        <v/>
      </c>
      <c r="C2497" t="str">
        <f>IF(SUM('A4'!S2528:X2528)=6,'Angaben KH-Standort'!$D$12,"")</f>
        <v/>
      </c>
      <c r="D2497" t="str">
        <f>IF(SUM('A4'!S2528:X2528)=6,'A1'!$F$14,"")</f>
        <v/>
      </c>
      <c r="E2497" t="str">
        <f>IF(SUM('A4'!S2528:X2528)=6,'A4'!C2528,"")</f>
        <v/>
      </c>
      <c r="F2497" t="str">
        <f>IF(SUM('A4'!S2528:X2528)=6,'A4'!D2528,"")</f>
        <v/>
      </c>
      <c r="G2497" t="str">
        <f>IF(SUM('A4'!S2528:X2528)=6,'A4'!E2528,"")</f>
        <v/>
      </c>
      <c r="H2497" t="str">
        <f>IF(SUM('A4'!S2528:X2528)=6,'A4'!F2528,"")</f>
        <v/>
      </c>
      <c r="I2497" t="str">
        <f>IF(SUM('A4'!S2528:X2528)=6,'A4'!G2528,"")</f>
        <v/>
      </c>
      <c r="J2497" s="308" t="str">
        <f>IF(SUM('A4'!S2528:X2528)=6,'A4'!H2528,"")</f>
        <v/>
      </c>
    </row>
    <row r="2498" spans="1:10" x14ac:dyDescent="0.25">
      <c r="A2498" t="str">
        <f>IF(SUM('A4'!S2529:X2529)=6,'Angaben KH-Standort'!$D$25,"")</f>
        <v/>
      </c>
      <c r="B2498" t="str">
        <f>IF(SUM('A4'!S2529:X2529)=6,'Angaben KH-Standort'!$D$26,"")</f>
        <v/>
      </c>
      <c r="C2498" t="str">
        <f>IF(SUM('A4'!S2529:X2529)=6,'Angaben KH-Standort'!$D$12,"")</f>
        <v/>
      </c>
      <c r="D2498" t="str">
        <f>IF(SUM('A4'!S2529:X2529)=6,'A1'!$F$14,"")</f>
        <v/>
      </c>
      <c r="E2498" t="str">
        <f>IF(SUM('A4'!S2529:X2529)=6,'A4'!C2529,"")</f>
        <v/>
      </c>
      <c r="F2498" t="str">
        <f>IF(SUM('A4'!S2529:X2529)=6,'A4'!D2529,"")</f>
        <v/>
      </c>
      <c r="G2498" t="str">
        <f>IF(SUM('A4'!S2529:X2529)=6,'A4'!E2529,"")</f>
        <v/>
      </c>
      <c r="H2498" t="str">
        <f>IF(SUM('A4'!S2529:X2529)=6,'A4'!F2529,"")</f>
        <v/>
      </c>
      <c r="I2498" t="str">
        <f>IF(SUM('A4'!S2529:X2529)=6,'A4'!G2529,"")</f>
        <v/>
      </c>
      <c r="J2498" s="308" t="str">
        <f>IF(SUM('A4'!S2529:X2529)=6,'A4'!H2529,"")</f>
        <v/>
      </c>
    </row>
    <row r="2499" spans="1:10" x14ac:dyDescent="0.25">
      <c r="A2499" t="str">
        <f>IF(SUM('A4'!S2530:X2530)=6,'Angaben KH-Standort'!$D$25,"")</f>
        <v/>
      </c>
      <c r="B2499" t="str">
        <f>IF(SUM('A4'!S2530:X2530)=6,'Angaben KH-Standort'!$D$26,"")</f>
        <v/>
      </c>
      <c r="C2499" t="str">
        <f>IF(SUM('A4'!S2530:X2530)=6,'Angaben KH-Standort'!$D$12,"")</f>
        <v/>
      </c>
      <c r="D2499" t="str">
        <f>IF(SUM('A4'!S2530:X2530)=6,'A1'!$F$14,"")</f>
        <v/>
      </c>
      <c r="E2499" t="str">
        <f>IF(SUM('A4'!S2530:X2530)=6,'A4'!C2530,"")</f>
        <v/>
      </c>
      <c r="F2499" t="str">
        <f>IF(SUM('A4'!S2530:X2530)=6,'A4'!D2530,"")</f>
        <v/>
      </c>
      <c r="G2499" t="str">
        <f>IF(SUM('A4'!S2530:X2530)=6,'A4'!E2530,"")</f>
        <v/>
      </c>
      <c r="H2499" t="str">
        <f>IF(SUM('A4'!S2530:X2530)=6,'A4'!F2530,"")</f>
        <v/>
      </c>
      <c r="I2499" t="str">
        <f>IF(SUM('A4'!S2530:X2530)=6,'A4'!G2530,"")</f>
        <v/>
      </c>
      <c r="J2499" s="308" t="str">
        <f>IF(SUM('A4'!S2530:X2530)=6,'A4'!H2530,"")</f>
        <v/>
      </c>
    </row>
    <row r="2500" spans="1:10" x14ac:dyDescent="0.25">
      <c r="A2500" t="str">
        <f>IF(SUM('A4'!S2531:X2531)=6,'Angaben KH-Standort'!$D$25,"")</f>
        <v/>
      </c>
      <c r="B2500" t="str">
        <f>IF(SUM('A4'!S2531:X2531)=6,'Angaben KH-Standort'!$D$26,"")</f>
        <v/>
      </c>
      <c r="C2500" t="str">
        <f>IF(SUM('A4'!S2531:X2531)=6,'Angaben KH-Standort'!$D$12,"")</f>
        <v/>
      </c>
      <c r="D2500" t="str">
        <f>IF(SUM('A4'!S2531:X2531)=6,'A1'!$F$14,"")</f>
        <v/>
      </c>
      <c r="E2500" t="str">
        <f>IF(SUM('A4'!S2531:X2531)=6,'A4'!C2531,"")</f>
        <v/>
      </c>
      <c r="F2500" t="str">
        <f>IF(SUM('A4'!S2531:X2531)=6,'A4'!D2531,"")</f>
        <v/>
      </c>
      <c r="G2500" t="str">
        <f>IF(SUM('A4'!S2531:X2531)=6,'A4'!E2531,"")</f>
        <v/>
      </c>
      <c r="H2500" t="str">
        <f>IF(SUM('A4'!S2531:X2531)=6,'A4'!F2531,"")</f>
        <v/>
      </c>
      <c r="I2500" t="str">
        <f>IF(SUM('A4'!S2531:X2531)=6,'A4'!G2531,"")</f>
        <v/>
      </c>
      <c r="J2500" s="308" t="str">
        <f>IF(SUM('A4'!S2531:X2531)=6,'A4'!H2531,"")</f>
        <v/>
      </c>
    </row>
    <row r="2501" spans="1:10" x14ac:dyDescent="0.25">
      <c r="A2501" t="str">
        <f>IF(SUM('A4'!S2532:X2532)=6,'Angaben KH-Standort'!$D$25,"")</f>
        <v/>
      </c>
      <c r="B2501" t="str">
        <f>IF(SUM('A4'!S2532:X2532)=6,'Angaben KH-Standort'!$D$26,"")</f>
        <v/>
      </c>
      <c r="C2501" t="str">
        <f>IF(SUM('A4'!S2532:X2532)=6,'Angaben KH-Standort'!$D$12,"")</f>
        <v/>
      </c>
      <c r="D2501" t="str">
        <f>IF(SUM('A4'!S2532:X2532)=6,'A1'!$F$14,"")</f>
        <v/>
      </c>
      <c r="E2501" t="str">
        <f>IF(SUM('A4'!S2532:X2532)=6,'A4'!C2532,"")</f>
        <v/>
      </c>
      <c r="F2501" t="str">
        <f>IF(SUM('A4'!S2532:X2532)=6,'A4'!D2532,"")</f>
        <v/>
      </c>
      <c r="G2501" t="str">
        <f>IF(SUM('A4'!S2532:X2532)=6,'A4'!E2532,"")</f>
        <v/>
      </c>
      <c r="H2501" t="str">
        <f>IF(SUM('A4'!S2532:X2532)=6,'A4'!F2532,"")</f>
        <v/>
      </c>
      <c r="I2501" t="str">
        <f>IF(SUM('A4'!S2532:X2532)=6,'A4'!G2532,"")</f>
        <v/>
      </c>
      <c r="J2501" s="308" t="str">
        <f>IF(SUM('A4'!S2532:X2532)=6,'A4'!H2532,"")</f>
        <v/>
      </c>
    </row>
    <row r="2502" spans="1:10" x14ac:dyDescent="0.25">
      <c r="A2502" t="str">
        <f>IF(SUM('A4'!S2533:X2533)=6,'Angaben KH-Standort'!$D$25,"")</f>
        <v/>
      </c>
      <c r="B2502" t="str">
        <f>IF(SUM('A4'!S2533:X2533)=6,'Angaben KH-Standort'!$D$26,"")</f>
        <v/>
      </c>
      <c r="C2502" t="str">
        <f>IF(SUM('A4'!S2533:X2533)=6,'Angaben KH-Standort'!$D$12,"")</f>
        <v/>
      </c>
      <c r="D2502" t="str">
        <f>IF(SUM('A4'!S2533:X2533)=6,'A1'!$F$14,"")</f>
        <v/>
      </c>
      <c r="E2502" t="str">
        <f>IF(SUM('A4'!S2533:X2533)=6,'A4'!C2533,"")</f>
        <v/>
      </c>
      <c r="F2502" t="str">
        <f>IF(SUM('A4'!S2533:X2533)=6,'A4'!D2533,"")</f>
        <v/>
      </c>
      <c r="G2502" t="str">
        <f>IF(SUM('A4'!S2533:X2533)=6,'A4'!E2533,"")</f>
        <v/>
      </c>
      <c r="H2502" t="str">
        <f>IF(SUM('A4'!S2533:X2533)=6,'A4'!F2533,"")</f>
        <v/>
      </c>
      <c r="I2502" t="str">
        <f>IF(SUM('A4'!S2533:X2533)=6,'A4'!G2533,"")</f>
        <v/>
      </c>
      <c r="J2502" s="308" t="str">
        <f>IF(SUM('A4'!S2533:X2533)=6,'A4'!H2533,"")</f>
        <v/>
      </c>
    </row>
    <row r="2503" spans="1:10" x14ac:dyDescent="0.25">
      <c r="A2503" t="str">
        <f>IF(SUM('A4'!S2534:X2534)=6,'Angaben KH-Standort'!$D$25,"")</f>
        <v/>
      </c>
      <c r="B2503" t="str">
        <f>IF(SUM('A4'!S2534:X2534)=6,'Angaben KH-Standort'!$D$26,"")</f>
        <v/>
      </c>
      <c r="C2503" t="str">
        <f>IF(SUM('A4'!S2534:X2534)=6,'Angaben KH-Standort'!$D$12,"")</f>
        <v/>
      </c>
      <c r="D2503" t="str">
        <f>IF(SUM('A4'!S2534:X2534)=6,'A1'!$F$14,"")</f>
        <v/>
      </c>
      <c r="E2503" t="str">
        <f>IF(SUM('A4'!S2534:X2534)=6,'A4'!C2534,"")</f>
        <v/>
      </c>
      <c r="F2503" t="str">
        <f>IF(SUM('A4'!S2534:X2534)=6,'A4'!D2534,"")</f>
        <v/>
      </c>
      <c r="G2503" t="str">
        <f>IF(SUM('A4'!S2534:X2534)=6,'A4'!E2534,"")</f>
        <v/>
      </c>
      <c r="H2503" t="str">
        <f>IF(SUM('A4'!S2534:X2534)=6,'A4'!F2534,"")</f>
        <v/>
      </c>
      <c r="I2503" t="str">
        <f>IF(SUM('A4'!S2534:X2534)=6,'A4'!G2534,"")</f>
        <v/>
      </c>
      <c r="J2503" s="308" t="str">
        <f>IF(SUM('A4'!S2534:X2534)=6,'A4'!H2534,"")</f>
        <v/>
      </c>
    </row>
    <row r="2504" spans="1:10" x14ac:dyDescent="0.25">
      <c r="A2504" t="str">
        <f>IF(SUM('A4'!S2535:X2535)=6,'Angaben KH-Standort'!$D$25,"")</f>
        <v/>
      </c>
      <c r="B2504" t="str">
        <f>IF(SUM('A4'!S2535:X2535)=6,'Angaben KH-Standort'!$D$26,"")</f>
        <v/>
      </c>
      <c r="C2504" t="str">
        <f>IF(SUM('A4'!S2535:X2535)=6,'Angaben KH-Standort'!$D$12,"")</f>
        <v/>
      </c>
      <c r="D2504" t="str">
        <f>IF(SUM('A4'!S2535:X2535)=6,'A1'!$F$14,"")</f>
        <v/>
      </c>
      <c r="E2504" t="str">
        <f>IF(SUM('A4'!S2535:X2535)=6,'A4'!C2535,"")</f>
        <v/>
      </c>
      <c r="F2504" t="str">
        <f>IF(SUM('A4'!S2535:X2535)=6,'A4'!D2535,"")</f>
        <v/>
      </c>
      <c r="G2504" t="str">
        <f>IF(SUM('A4'!S2535:X2535)=6,'A4'!E2535,"")</f>
        <v/>
      </c>
      <c r="H2504" t="str">
        <f>IF(SUM('A4'!S2535:X2535)=6,'A4'!F2535,"")</f>
        <v/>
      </c>
      <c r="I2504" t="str">
        <f>IF(SUM('A4'!S2535:X2535)=6,'A4'!G2535,"")</f>
        <v/>
      </c>
      <c r="J2504" s="308" t="str">
        <f>IF(SUM('A4'!S2535:X2535)=6,'A4'!H2535,"")</f>
        <v/>
      </c>
    </row>
    <row r="2505" spans="1:10" x14ac:dyDescent="0.25">
      <c r="A2505" t="str">
        <f>IF(SUM('A4'!S2536:X2536)=6,'Angaben KH-Standort'!$D$25,"")</f>
        <v/>
      </c>
      <c r="B2505" t="str">
        <f>IF(SUM('A4'!S2536:X2536)=6,'Angaben KH-Standort'!$D$26,"")</f>
        <v/>
      </c>
      <c r="C2505" t="str">
        <f>IF(SUM('A4'!S2536:X2536)=6,'Angaben KH-Standort'!$D$12,"")</f>
        <v/>
      </c>
      <c r="D2505" t="str">
        <f>IF(SUM('A4'!S2536:X2536)=6,'A1'!$F$14,"")</f>
        <v/>
      </c>
      <c r="E2505" t="str">
        <f>IF(SUM('A4'!S2536:X2536)=6,'A4'!C2536,"")</f>
        <v/>
      </c>
      <c r="F2505" t="str">
        <f>IF(SUM('A4'!S2536:X2536)=6,'A4'!D2536,"")</f>
        <v/>
      </c>
      <c r="G2505" t="str">
        <f>IF(SUM('A4'!S2536:X2536)=6,'A4'!E2536,"")</f>
        <v/>
      </c>
      <c r="H2505" t="str">
        <f>IF(SUM('A4'!S2536:X2536)=6,'A4'!F2536,"")</f>
        <v/>
      </c>
      <c r="I2505" t="str">
        <f>IF(SUM('A4'!S2536:X2536)=6,'A4'!G2536,"")</f>
        <v/>
      </c>
      <c r="J2505" s="308" t="str">
        <f>IF(SUM('A4'!S2536:X2536)=6,'A4'!H2536,"")</f>
        <v/>
      </c>
    </row>
    <row r="2506" spans="1:10" x14ac:dyDescent="0.25">
      <c r="A2506" t="str">
        <f>IF(SUM('A4'!S2537:X2537)=6,'Angaben KH-Standort'!$D$25,"")</f>
        <v/>
      </c>
      <c r="B2506" t="str">
        <f>IF(SUM('A4'!S2537:X2537)=6,'Angaben KH-Standort'!$D$26,"")</f>
        <v/>
      </c>
      <c r="C2506" t="str">
        <f>IF(SUM('A4'!S2537:X2537)=6,'Angaben KH-Standort'!$D$12,"")</f>
        <v/>
      </c>
      <c r="D2506" t="str">
        <f>IF(SUM('A4'!S2537:X2537)=6,'A1'!$F$14,"")</f>
        <v/>
      </c>
      <c r="E2506" t="str">
        <f>IF(SUM('A4'!S2537:X2537)=6,'A4'!C2537,"")</f>
        <v/>
      </c>
      <c r="F2506" t="str">
        <f>IF(SUM('A4'!S2537:X2537)=6,'A4'!D2537,"")</f>
        <v/>
      </c>
      <c r="G2506" t="str">
        <f>IF(SUM('A4'!S2537:X2537)=6,'A4'!E2537,"")</f>
        <v/>
      </c>
      <c r="H2506" t="str">
        <f>IF(SUM('A4'!S2537:X2537)=6,'A4'!F2537,"")</f>
        <v/>
      </c>
      <c r="I2506" t="str">
        <f>IF(SUM('A4'!S2537:X2537)=6,'A4'!G2537,"")</f>
        <v/>
      </c>
      <c r="J2506" s="308" t="str">
        <f>IF(SUM('A4'!S2537:X2537)=6,'A4'!H2537,"")</f>
        <v/>
      </c>
    </row>
    <row r="2507" spans="1:10" x14ac:dyDescent="0.25">
      <c r="A2507" t="str">
        <f>IF(SUM('A4'!S2538:X2538)=6,'Angaben KH-Standort'!$D$25,"")</f>
        <v/>
      </c>
      <c r="B2507" t="str">
        <f>IF(SUM('A4'!S2538:X2538)=6,'Angaben KH-Standort'!$D$26,"")</f>
        <v/>
      </c>
      <c r="C2507" t="str">
        <f>IF(SUM('A4'!S2538:X2538)=6,'Angaben KH-Standort'!$D$12,"")</f>
        <v/>
      </c>
      <c r="D2507" t="str">
        <f>IF(SUM('A4'!S2538:X2538)=6,'A1'!$F$14,"")</f>
        <v/>
      </c>
      <c r="E2507" t="str">
        <f>IF(SUM('A4'!S2538:X2538)=6,'A4'!C2538,"")</f>
        <v/>
      </c>
      <c r="F2507" t="str">
        <f>IF(SUM('A4'!S2538:X2538)=6,'A4'!D2538,"")</f>
        <v/>
      </c>
      <c r="G2507" t="str">
        <f>IF(SUM('A4'!S2538:X2538)=6,'A4'!E2538,"")</f>
        <v/>
      </c>
      <c r="H2507" t="str">
        <f>IF(SUM('A4'!S2538:X2538)=6,'A4'!F2538,"")</f>
        <v/>
      </c>
      <c r="I2507" t="str">
        <f>IF(SUM('A4'!S2538:X2538)=6,'A4'!G2538,"")</f>
        <v/>
      </c>
      <c r="J2507" s="308" t="str">
        <f>IF(SUM('A4'!S2538:X2538)=6,'A4'!H2538,"")</f>
        <v/>
      </c>
    </row>
    <row r="2508" spans="1:10" x14ac:dyDescent="0.25">
      <c r="A2508" t="str">
        <f>IF(SUM('A4'!S2539:X2539)=6,'Angaben KH-Standort'!$D$25,"")</f>
        <v/>
      </c>
      <c r="B2508" t="str">
        <f>IF(SUM('A4'!S2539:X2539)=6,'Angaben KH-Standort'!$D$26,"")</f>
        <v/>
      </c>
      <c r="C2508" t="str">
        <f>IF(SUM('A4'!S2539:X2539)=6,'Angaben KH-Standort'!$D$12,"")</f>
        <v/>
      </c>
      <c r="D2508" t="str">
        <f>IF(SUM('A4'!S2539:X2539)=6,'A1'!$F$14,"")</f>
        <v/>
      </c>
      <c r="E2508" t="str">
        <f>IF(SUM('A4'!S2539:X2539)=6,'A4'!C2539,"")</f>
        <v/>
      </c>
      <c r="F2508" t="str">
        <f>IF(SUM('A4'!S2539:X2539)=6,'A4'!D2539,"")</f>
        <v/>
      </c>
      <c r="G2508" t="str">
        <f>IF(SUM('A4'!S2539:X2539)=6,'A4'!E2539,"")</f>
        <v/>
      </c>
      <c r="H2508" t="str">
        <f>IF(SUM('A4'!S2539:X2539)=6,'A4'!F2539,"")</f>
        <v/>
      </c>
      <c r="I2508" t="str">
        <f>IF(SUM('A4'!S2539:X2539)=6,'A4'!G2539,"")</f>
        <v/>
      </c>
      <c r="J2508" s="308" t="str">
        <f>IF(SUM('A4'!S2539:X2539)=6,'A4'!H2539,"")</f>
        <v/>
      </c>
    </row>
    <row r="2509" spans="1:10" x14ac:dyDescent="0.25">
      <c r="A2509" t="str">
        <f>IF(SUM('A4'!S2540:X2540)=6,'Angaben KH-Standort'!$D$25,"")</f>
        <v/>
      </c>
      <c r="B2509" t="str">
        <f>IF(SUM('A4'!S2540:X2540)=6,'Angaben KH-Standort'!$D$26,"")</f>
        <v/>
      </c>
      <c r="C2509" t="str">
        <f>IF(SUM('A4'!S2540:X2540)=6,'Angaben KH-Standort'!$D$12,"")</f>
        <v/>
      </c>
      <c r="D2509" t="str">
        <f>IF(SUM('A4'!S2540:X2540)=6,'A1'!$F$14,"")</f>
        <v/>
      </c>
      <c r="E2509" t="str">
        <f>IF(SUM('A4'!S2540:X2540)=6,'A4'!C2540,"")</f>
        <v/>
      </c>
      <c r="F2509" t="str">
        <f>IF(SUM('A4'!S2540:X2540)=6,'A4'!D2540,"")</f>
        <v/>
      </c>
      <c r="G2509" t="str">
        <f>IF(SUM('A4'!S2540:X2540)=6,'A4'!E2540,"")</f>
        <v/>
      </c>
      <c r="H2509" t="str">
        <f>IF(SUM('A4'!S2540:X2540)=6,'A4'!F2540,"")</f>
        <v/>
      </c>
      <c r="I2509" t="str">
        <f>IF(SUM('A4'!S2540:X2540)=6,'A4'!G2540,"")</f>
        <v/>
      </c>
      <c r="J2509" s="308" t="str">
        <f>IF(SUM('A4'!S2540:X2540)=6,'A4'!H2540,"")</f>
        <v/>
      </c>
    </row>
    <row r="2510" spans="1:10" x14ac:dyDescent="0.25">
      <c r="A2510" t="str">
        <f>IF(SUM('A4'!S2541:X2541)=6,'Angaben KH-Standort'!$D$25,"")</f>
        <v/>
      </c>
      <c r="B2510" t="str">
        <f>IF(SUM('A4'!S2541:X2541)=6,'Angaben KH-Standort'!$D$26,"")</f>
        <v/>
      </c>
      <c r="C2510" t="str">
        <f>IF(SUM('A4'!S2541:X2541)=6,'Angaben KH-Standort'!$D$12,"")</f>
        <v/>
      </c>
      <c r="D2510" t="str">
        <f>IF(SUM('A4'!S2541:X2541)=6,'A1'!$F$14,"")</f>
        <v/>
      </c>
      <c r="E2510" t="str">
        <f>IF(SUM('A4'!S2541:X2541)=6,'A4'!C2541,"")</f>
        <v/>
      </c>
      <c r="F2510" t="str">
        <f>IF(SUM('A4'!S2541:X2541)=6,'A4'!D2541,"")</f>
        <v/>
      </c>
      <c r="G2510" t="str">
        <f>IF(SUM('A4'!S2541:X2541)=6,'A4'!E2541,"")</f>
        <v/>
      </c>
      <c r="H2510" t="str">
        <f>IF(SUM('A4'!S2541:X2541)=6,'A4'!F2541,"")</f>
        <v/>
      </c>
      <c r="I2510" t="str">
        <f>IF(SUM('A4'!S2541:X2541)=6,'A4'!G2541,"")</f>
        <v/>
      </c>
      <c r="J2510" s="308" t="str">
        <f>IF(SUM('A4'!S2541:X2541)=6,'A4'!H2541,"")</f>
        <v/>
      </c>
    </row>
    <row r="2511" spans="1:10" x14ac:dyDescent="0.25">
      <c r="A2511" t="str">
        <f>IF(SUM('A4'!S2542:X2542)=6,'Angaben KH-Standort'!$D$25,"")</f>
        <v/>
      </c>
      <c r="B2511" t="str">
        <f>IF(SUM('A4'!S2542:X2542)=6,'Angaben KH-Standort'!$D$26,"")</f>
        <v/>
      </c>
      <c r="C2511" t="str">
        <f>IF(SUM('A4'!S2542:X2542)=6,'Angaben KH-Standort'!$D$12,"")</f>
        <v/>
      </c>
      <c r="D2511" t="str">
        <f>IF(SUM('A4'!S2542:X2542)=6,'A1'!$F$14,"")</f>
        <v/>
      </c>
      <c r="E2511" t="str">
        <f>IF(SUM('A4'!S2542:X2542)=6,'A4'!C2542,"")</f>
        <v/>
      </c>
      <c r="F2511" t="str">
        <f>IF(SUM('A4'!S2542:X2542)=6,'A4'!D2542,"")</f>
        <v/>
      </c>
      <c r="G2511" t="str">
        <f>IF(SUM('A4'!S2542:X2542)=6,'A4'!E2542,"")</f>
        <v/>
      </c>
      <c r="H2511" t="str">
        <f>IF(SUM('A4'!S2542:X2542)=6,'A4'!F2542,"")</f>
        <v/>
      </c>
      <c r="I2511" t="str">
        <f>IF(SUM('A4'!S2542:X2542)=6,'A4'!G2542,"")</f>
        <v/>
      </c>
      <c r="J2511" s="308" t="str">
        <f>IF(SUM('A4'!S2542:X2542)=6,'A4'!H2542,"")</f>
        <v/>
      </c>
    </row>
    <row r="2512" spans="1:10" x14ac:dyDescent="0.25">
      <c r="A2512" t="str">
        <f>IF(SUM('A4'!S2543:X2543)=6,'Angaben KH-Standort'!$D$25,"")</f>
        <v/>
      </c>
      <c r="B2512" t="str">
        <f>IF(SUM('A4'!S2543:X2543)=6,'Angaben KH-Standort'!$D$26,"")</f>
        <v/>
      </c>
      <c r="C2512" t="str">
        <f>IF(SUM('A4'!S2543:X2543)=6,'Angaben KH-Standort'!$D$12,"")</f>
        <v/>
      </c>
      <c r="D2512" t="str">
        <f>IF(SUM('A4'!S2543:X2543)=6,'A1'!$F$14,"")</f>
        <v/>
      </c>
      <c r="E2512" t="str">
        <f>IF(SUM('A4'!S2543:X2543)=6,'A4'!C2543,"")</f>
        <v/>
      </c>
      <c r="F2512" t="str">
        <f>IF(SUM('A4'!S2543:X2543)=6,'A4'!D2543,"")</f>
        <v/>
      </c>
      <c r="G2512" t="str">
        <f>IF(SUM('A4'!S2543:X2543)=6,'A4'!E2543,"")</f>
        <v/>
      </c>
      <c r="H2512" t="str">
        <f>IF(SUM('A4'!S2543:X2543)=6,'A4'!F2543,"")</f>
        <v/>
      </c>
      <c r="I2512" t="str">
        <f>IF(SUM('A4'!S2543:X2543)=6,'A4'!G2543,"")</f>
        <v/>
      </c>
      <c r="J2512" s="308" t="str">
        <f>IF(SUM('A4'!S2543:X2543)=6,'A4'!H2543,"")</f>
        <v/>
      </c>
    </row>
    <row r="2513" spans="1:10" x14ac:dyDescent="0.25">
      <c r="A2513" t="str">
        <f>IF(SUM('A4'!S2544:X2544)=6,'Angaben KH-Standort'!$D$25,"")</f>
        <v/>
      </c>
      <c r="B2513" t="str">
        <f>IF(SUM('A4'!S2544:X2544)=6,'Angaben KH-Standort'!$D$26,"")</f>
        <v/>
      </c>
      <c r="C2513" t="str">
        <f>IF(SUM('A4'!S2544:X2544)=6,'Angaben KH-Standort'!$D$12,"")</f>
        <v/>
      </c>
      <c r="D2513" t="str">
        <f>IF(SUM('A4'!S2544:X2544)=6,'A1'!$F$14,"")</f>
        <v/>
      </c>
      <c r="E2513" t="str">
        <f>IF(SUM('A4'!S2544:X2544)=6,'A4'!C2544,"")</f>
        <v/>
      </c>
      <c r="F2513" t="str">
        <f>IF(SUM('A4'!S2544:X2544)=6,'A4'!D2544,"")</f>
        <v/>
      </c>
      <c r="G2513" t="str">
        <f>IF(SUM('A4'!S2544:X2544)=6,'A4'!E2544,"")</f>
        <v/>
      </c>
      <c r="H2513" t="str">
        <f>IF(SUM('A4'!S2544:X2544)=6,'A4'!F2544,"")</f>
        <v/>
      </c>
      <c r="I2513" t="str">
        <f>IF(SUM('A4'!S2544:X2544)=6,'A4'!G2544,"")</f>
        <v/>
      </c>
      <c r="J2513" s="308" t="str">
        <f>IF(SUM('A4'!S2544:X2544)=6,'A4'!H2544,"")</f>
        <v/>
      </c>
    </row>
    <row r="2514" spans="1:10" x14ac:dyDescent="0.25">
      <c r="A2514" t="str">
        <f>IF(SUM('A4'!S2545:X2545)=6,'Angaben KH-Standort'!$D$25,"")</f>
        <v/>
      </c>
      <c r="B2514" t="str">
        <f>IF(SUM('A4'!S2545:X2545)=6,'Angaben KH-Standort'!$D$26,"")</f>
        <v/>
      </c>
      <c r="C2514" t="str">
        <f>IF(SUM('A4'!S2545:X2545)=6,'Angaben KH-Standort'!$D$12,"")</f>
        <v/>
      </c>
      <c r="D2514" t="str">
        <f>IF(SUM('A4'!S2545:X2545)=6,'A1'!$F$14,"")</f>
        <v/>
      </c>
      <c r="E2514" t="str">
        <f>IF(SUM('A4'!S2545:X2545)=6,'A4'!C2545,"")</f>
        <v/>
      </c>
      <c r="F2514" t="str">
        <f>IF(SUM('A4'!S2545:X2545)=6,'A4'!D2545,"")</f>
        <v/>
      </c>
      <c r="G2514" t="str">
        <f>IF(SUM('A4'!S2545:X2545)=6,'A4'!E2545,"")</f>
        <v/>
      </c>
      <c r="H2514" t="str">
        <f>IF(SUM('A4'!S2545:X2545)=6,'A4'!F2545,"")</f>
        <v/>
      </c>
      <c r="I2514" t="str">
        <f>IF(SUM('A4'!S2545:X2545)=6,'A4'!G2545,"")</f>
        <v/>
      </c>
      <c r="J2514" s="308" t="str">
        <f>IF(SUM('A4'!S2545:X2545)=6,'A4'!H2545,"")</f>
        <v/>
      </c>
    </row>
    <row r="2515" spans="1:10" x14ac:dyDescent="0.25">
      <c r="A2515" t="str">
        <f>IF(SUM('A4'!S2546:X2546)=6,'Angaben KH-Standort'!$D$25,"")</f>
        <v/>
      </c>
      <c r="B2515" t="str">
        <f>IF(SUM('A4'!S2546:X2546)=6,'Angaben KH-Standort'!$D$26,"")</f>
        <v/>
      </c>
      <c r="C2515" t="str">
        <f>IF(SUM('A4'!S2546:X2546)=6,'Angaben KH-Standort'!$D$12,"")</f>
        <v/>
      </c>
      <c r="D2515" t="str">
        <f>IF(SUM('A4'!S2546:X2546)=6,'A1'!$F$14,"")</f>
        <v/>
      </c>
      <c r="E2515" t="str">
        <f>IF(SUM('A4'!S2546:X2546)=6,'A4'!C2546,"")</f>
        <v/>
      </c>
      <c r="F2515" t="str">
        <f>IF(SUM('A4'!S2546:X2546)=6,'A4'!D2546,"")</f>
        <v/>
      </c>
      <c r="G2515" t="str">
        <f>IF(SUM('A4'!S2546:X2546)=6,'A4'!E2546,"")</f>
        <v/>
      </c>
      <c r="H2515" t="str">
        <f>IF(SUM('A4'!S2546:X2546)=6,'A4'!F2546,"")</f>
        <v/>
      </c>
      <c r="I2515" t="str">
        <f>IF(SUM('A4'!S2546:X2546)=6,'A4'!G2546,"")</f>
        <v/>
      </c>
      <c r="J2515" s="308" t="str">
        <f>IF(SUM('A4'!S2546:X2546)=6,'A4'!H2546,"")</f>
        <v/>
      </c>
    </row>
    <row r="2516" spans="1:10" x14ac:dyDescent="0.25">
      <c r="A2516" t="str">
        <f>IF(SUM('A4'!S2547:X2547)=6,'Angaben KH-Standort'!$D$25,"")</f>
        <v/>
      </c>
      <c r="B2516" t="str">
        <f>IF(SUM('A4'!S2547:X2547)=6,'Angaben KH-Standort'!$D$26,"")</f>
        <v/>
      </c>
      <c r="C2516" t="str">
        <f>IF(SUM('A4'!S2547:X2547)=6,'Angaben KH-Standort'!$D$12,"")</f>
        <v/>
      </c>
      <c r="D2516" t="str">
        <f>IF(SUM('A4'!S2547:X2547)=6,'A1'!$F$14,"")</f>
        <v/>
      </c>
      <c r="E2516" t="str">
        <f>IF(SUM('A4'!S2547:X2547)=6,'A4'!C2547,"")</f>
        <v/>
      </c>
      <c r="F2516" t="str">
        <f>IF(SUM('A4'!S2547:X2547)=6,'A4'!D2547,"")</f>
        <v/>
      </c>
      <c r="G2516" t="str">
        <f>IF(SUM('A4'!S2547:X2547)=6,'A4'!E2547,"")</f>
        <v/>
      </c>
      <c r="H2516" t="str">
        <f>IF(SUM('A4'!S2547:X2547)=6,'A4'!F2547,"")</f>
        <v/>
      </c>
      <c r="I2516" t="str">
        <f>IF(SUM('A4'!S2547:X2547)=6,'A4'!G2547,"")</f>
        <v/>
      </c>
      <c r="J2516" s="308" t="str">
        <f>IF(SUM('A4'!S2547:X2547)=6,'A4'!H2547,"")</f>
        <v/>
      </c>
    </row>
    <row r="2517" spans="1:10" x14ac:dyDescent="0.25">
      <c r="A2517" t="str">
        <f>IF(SUM('A4'!S2548:X2548)=6,'Angaben KH-Standort'!$D$25,"")</f>
        <v/>
      </c>
      <c r="B2517" t="str">
        <f>IF(SUM('A4'!S2548:X2548)=6,'Angaben KH-Standort'!$D$26,"")</f>
        <v/>
      </c>
      <c r="C2517" t="str">
        <f>IF(SUM('A4'!S2548:X2548)=6,'Angaben KH-Standort'!$D$12,"")</f>
        <v/>
      </c>
      <c r="D2517" t="str">
        <f>IF(SUM('A4'!S2548:X2548)=6,'A1'!$F$14,"")</f>
        <v/>
      </c>
      <c r="E2517" t="str">
        <f>IF(SUM('A4'!S2548:X2548)=6,'A4'!C2548,"")</f>
        <v/>
      </c>
      <c r="F2517" t="str">
        <f>IF(SUM('A4'!S2548:X2548)=6,'A4'!D2548,"")</f>
        <v/>
      </c>
      <c r="G2517" t="str">
        <f>IF(SUM('A4'!S2548:X2548)=6,'A4'!E2548,"")</f>
        <v/>
      </c>
      <c r="H2517" t="str">
        <f>IF(SUM('A4'!S2548:X2548)=6,'A4'!F2548,"")</f>
        <v/>
      </c>
      <c r="I2517" t="str">
        <f>IF(SUM('A4'!S2548:X2548)=6,'A4'!G2548,"")</f>
        <v/>
      </c>
      <c r="J2517" s="308" t="str">
        <f>IF(SUM('A4'!S2548:X2548)=6,'A4'!H2548,"")</f>
        <v/>
      </c>
    </row>
    <row r="2518" spans="1:10" x14ac:dyDescent="0.25">
      <c r="A2518" t="str">
        <f>IF(SUM('A4'!S2549:X2549)=6,'Angaben KH-Standort'!$D$25,"")</f>
        <v/>
      </c>
      <c r="B2518" t="str">
        <f>IF(SUM('A4'!S2549:X2549)=6,'Angaben KH-Standort'!$D$26,"")</f>
        <v/>
      </c>
      <c r="C2518" t="str">
        <f>IF(SUM('A4'!S2549:X2549)=6,'Angaben KH-Standort'!$D$12,"")</f>
        <v/>
      </c>
      <c r="D2518" t="str">
        <f>IF(SUM('A4'!S2549:X2549)=6,'A1'!$F$14,"")</f>
        <v/>
      </c>
      <c r="E2518" t="str">
        <f>IF(SUM('A4'!S2549:X2549)=6,'A4'!C2549,"")</f>
        <v/>
      </c>
      <c r="F2518" t="str">
        <f>IF(SUM('A4'!S2549:X2549)=6,'A4'!D2549,"")</f>
        <v/>
      </c>
      <c r="G2518" t="str">
        <f>IF(SUM('A4'!S2549:X2549)=6,'A4'!E2549,"")</f>
        <v/>
      </c>
      <c r="H2518" t="str">
        <f>IF(SUM('A4'!S2549:X2549)=6,'A4'!F2549,"")</f>
        <v/>
      </c>
      <c r="I2518" t="str">
        <f>IF(SUM('A4'!S2549:X2549)=6,'A4'!G2549,"")</f>
        <v/>
      </c>
      <c r="J2518" s="308" t="str">
        <f>IF(SUM('A4'!S2549:X2549)=6,'A4'!H2549,"")</f>
        <v/>
      </c>
    </row>
    <row r="2519" spans="1:10" x14ac:dyDescent="0.25">
      <c r="A2519" t="str">
        <f>IF(SUM('A4'!S2550:X2550)=6,'Angaben KH-Standort'!$D$25,"")</f>
        <v/>
      </c>
      <c r="B2519" t="str">
        <f>IF(SUM('A4'!S2550:X2550)=6,'Angaben KH-Standort'!$D$26,"")</f>
        <v/>
      </c>
      <c r="C2519" t="str">
        <f>IF(SUM('A4'!S2550:X2550)=6,'Angaben KH-Standort'!$D$12,"")</f>
        <v/>
      </c>
      <c r="D2519" t="str">
        <f>IF(SUM('A4'!S2550:X2550)=6,'A1'!$F$14,"")</f>
        <v/>
      </c>
      <c r="E2519" t="str">
        <f>IF(SUM('A4'!S2550:X2550)=6,'A4'!C2550,"")</f>
        <v/>
      </c>
      <c r="F2519" t="str">
        <f>IF(SUM('A4'!S2550:X2550)=6,'A4'!D2550,"")</f>
        <v/>
      </c>
      <c r="G2519" t="str">
        <f>IF(SUM('A4'!S2550:X2550)=6,'A4'!E2550,"")</f>
        <v/>
      </c>
      <c r="H2519" t="str">
        <f>IF(SUM('A4'!S2550:X2550)=6,'A4'!F2550,"")</f>
        <v/>
      </c>
      <c r="I2519" t="str">
        <f>IF(SUM('A4'!S2550:X2550)=6,'A4'!G2550,"")</f>
        <v/>
      </c>
      <c r="J2519" s="308" t="str">
        <f>IF(SUM('A4'!S2550:X2550)=6,'A4'!H2550,"")</f>
        <v/>
      </c>
    </row>
    <row r="2520" spans="1:10" x14ac:dyDescent="0.25">
      <c r="A2520" t="str">
        <f>IF(SUM('A4'!S2551:X2551)=6,'Angaben KH-Standort'!$D$25,"")</f>
        <v/>
      </c>
      <c r="B2520" t="str">
        <f>IF(SUM('A4'!S2551:X2551)=6,'Angaben KH-Standort'!$D$26,"")</f>
        <v/>
      </c>
      <c r="C2520" t="str">
        <f>IF(SUM('A4'!S2551:X2551)=6,'Angaben KH-Standort'!$D$12,"")</f>
        <v/>
      </c>
      <c r="D2520" t="str">
        <f>IF(SUM('A4'!S2551:X2551)=6,'A1'!$F$14,"")</f>
        <v/>
      </c>
      <c r="E2520" t="str">
        <f>IF(SUM('A4'!S2551:X2551)=6,'A4'!C2551,"")</f>
        <v/>
      </c>
      <c r="F2520" t="str">
        <f>IF(SUM('A4'!S2551:X2551)=6,'A4'!D2551,"")</f>
        <v/>
      </c>
      <c r="G2520" t="str">
        <f>IF(SUM('A4'!S2551:X2551)=6,'A4'!E2551,"")</f>
        <v/>
      </c>
      <c r="H2520" t="str">
        <f>IF(SUM('A4'!S2551:X2551)=6,'A4'!F2551,"")</f>
        <v/>
      </c>
      <c r="I2520" t="str">
        <f>IF(SUM('A4'!S2551:X2551)=6,'A4'!G2551,"")</f>
        <v/>
      </c>
      <c r="J2520" s="308" t="str">
        <f>IF(SUM('A4'!S2551:X2551)=6,'A4'!H2551,"")</f>
        <v/>
      </c>
    </row>
    <row r="2521" spans="1:10" x14ac:dyDescent="0.25">
      <c r="A2521" t="str">
        <f>IF(SUM('A4'!S2552:X2552)=6,'Angaben KH-Standort'!$D$25,"")</f>
        <v/>
      </c>
      <c r="B2521" t="str">
        <f>IF(SUM('A4'!S2552:X2552)=6,'Angaben KH-Standort'!$D$26,"")</f>
        <v/>
      </c>
      <c r="C2521" t="str">
        <f>IF(SUM('A4'!S2552:X2552)=6,'Angaben KH-Standort'!$D$12,"")</f>
        <v/>
      </c>
      <c r="D2521" t="str">
        <f>IF(SUM('A4'!S2552:X2552)=6,'A1'!$F$14,"")</f>
        <v/>
      </c>
      <c r="E2521" t="str">
        <f>IF(SUM('A4'!S2552:X2552)=6,'A4'!C2552,"")</f>
        <v/>
      </c>
      <c r="F2521" t="str">
        <f>IF(SUM('A4'!S2552:X2552)=6,'A4'!D2552,"")</f>
        <v/>
      </c>
      <c r="G2521" t="str">
        <f>IF(SUM('A4'!S2552:X2552)=6,'A4'!E2552,"")</f>
        <v/>
      </c>
      <c r="H2521" t="str">
        <f>IF(SUM('A4'!S2552:X2552)=6,'A4'!F2552,"")</f>
        <v/>
      </c>
      <c r="I2521" t="str">
        <f>IF(SUM('A4'!S2552:X2552)=6,'A4'!G2552,"")</f>
        <v/>
      </c>
      <c r="J2521" s="308" t="str">
        <f>IF(SUM('A4'!S2552:X2552)=6,'A4'!H2552,"")</f>
        <v/>
      </c>
    </row>
    <row r="2522" spans="1:10" x14ac:dyDescent="0.25">
      <c r="A2522" t="str">
        <f>IF(SUM('A4'!S2553:X2553)=6,'Angaben KH-Standort'!$D$25,"")</f>
        <v/>
      </c>
      <c r="B2522" t="str">
        <f>IF(SUM('A4'!S2553:X2553)=6,'Angaben KH-Standort'!$D$26,"")</f>
        <v/>
      </c>
      <c r="C2522" t="str">
        <f>IF(SUM('A4'!S2553:X2553)=6,'Angaben KH-Standort'!$D$12,"")</f>
        <v/>
      </c>
      <c r="D2522" t="str">
        <f>IF(SUM('A4'!S2553:X2553)=6,'A1'!$F$14,"")</f>
        <v/>
      </c>
      <c r="E2522" t="str">
        <f>IF(SUM('A4'!S2553:X2553)=6,'A4'!C2553,"")</f>
        <v/>
      </c>
      <c r="F2522" t="str">
        <f>IF(SUM('A4'!S2553:X2553)=6,'A4'!D2553,"")</f>
        <v/>
      </c>
      <c r="G2522" t="str">
        <f>IF(SUM('A4'!S2553:X2553)=6,'A4'!E2553,"")</f>
        <v/>
      </c>
      <c r="H2522" t="str">
        <f>IF(SUM('A4'!S2553:X2553)=6,'A4'!F2553,"")</f>
        <v/>
      </c>
      <c r="I2522" t="str">
        <f>IF(SUM('A4'!S2553:X2553)=6,'A4'!G2553,"")</f>
        <v/>
      </c>
      <c r="J2522" s="308" t="str">
        <f>IF(SUM('A4'!S2553:X2553)=6,'A4'!H2553,"")</f>
        <v/>
      </c>
    </row>
    <row r="2523" spans="1:10" x14ac:dyDescent="0.25">
      <c r="A2523" t="str">
        <f>IF(SUM('A4'!S2554:X2554)=6,'Angaben KH-Standort'!$D$25,"")</f>
        <v/>
      </c>
      <c r="B2523" t="str">
        <f>IF(SUM('A4'!S2554:X2554)=6,'Angaben KH-Standort'!$D$26,"")</f>
        <v/>
      </c>
      <c r="C2523" t="str">
        <f>IF(SUM('A4'!S2554:X2554)=6,'Angaben KH-Standort'!$D$12,"")</f>
        <v/>
      </c>
      <c r="D2523" t="str">
        <f>IF(SUM('A4'!S2554:X2554)=6,'A1'!$F$14,"")</f>
        <v/>
      </c>
      <c r="E2523" t="str">
        <f>IF(SUM('A4'!S2554:X2554)=6,'A4'!C2554,"")</f>
        <v/>
      </c>
      <c r="F2523" t="str">
        <f>IF(SUM('A4'!S2554:X2554)=6,'A4'!D2554,"")</f>
        <v/>
      </c>
      <c r="G2523" t="str">
        <f>IF(SUM('A4'!S2554:X2554)=6,'A4'!E2554,"")</f>
        <v/>
      </c>
      <c r="H2523" t="str">
        <f>IF(SUM('A4'!S2554:X2554)=6,'A4'!F2554,"")</f>
        <v/>
      </c>
      <c r="I2523" t="str">
        <f>IF(SUM('A4'!S2554:X2554)=6,'A4'!G2554,"")</f>
        <v/>
      </c>
      <c r="J2523" s="308" t="str">
        <f>IF(SUM('A4'!S2554:X2554)=6,'A4'!H2554,"")</f>
        <v/>
      </c>
    </row>
    <row r="2524" spans="1:10" x14ac:dyDescent="0.25">
      <c r="A2524" t="str">
        <f>IF(SUM('A4'!S2555:X2555)=6,'Angaben KH-Standort'!$D$25,"")</f>
        <v/>
      </c>
      <c r="B2524" t="str">
        <f>IF(SUM('A4'!S2555:X2555)=6,'Angaben KH-Standort'!$D$26,"")</f>
        <v/>
      </c>
      <c r="C2524" t="str">
        <f>IF(SUM('A4'!S2555:X2555)=6,'Angaben KH-Standort'!$D$12,"")</f>
        <v/>
      </c>
      <c r="D2524" t="str">
        <f>IF(SUM('A4'!S2555:X2555)=6,'A1'!$F$14,"")</f>
        <v/>
      </c>
      <c r="E2524" t="str">
        <f>IF(SUM('A4'!S2555:X2555)=6,'A4'!C2555,"")</f>
        <v/>
      </c>
      <c r="F2524" t="str">
        <f>IF(SUM('A4'!S2555:X2555)=6,'A4'!D2555,"")</f>
        <v/>
      </c>
      <c r="G2524" t="str">
        <f>IF(SUM('A4'!S2555:X2555)=6,'A4'!E2555,"")</f>
        <v/>
      </c>
      <c r="H2524" t="str">
        <f>IF(SUM('A4'!S2555:X2555)=6,'A4'!F2555,"")</f>
        <v/>
      </c>
      <c r="I2524" t="str">
        <f>IF(SUM('A4'!S2555:X2555)=6,'A4'!G2555,"")</f>
        <v/>
      </c>
      <c r="J2524" s="308" t="str">
        <f>IF(SUM('A4'!S2555:X2555)=6,'A4'!H2555,"")</f>
        <v/>
      </c>
    </row>
    <row r="2525" spans="1:10" x14ac:dyDescent="0.25">
      <c r="A2525" t="str">
        <f>IF(SUM('A4'!S2556:X2556)=6,'Angaben KH-Standort'!$D$25,"")</f>
        <v/>
      </c>
      <c r="B2525" t="str">
        <f>IF(SUM('A4'!S2556:X2556)=6,'Angaben KH-Standort'!$D$26,"")</f>
        <v/>
      </c>
      <c r="C2525" t="str">
        <f>IF(SUM('A4'!S2556:X2556)=6,'Angaben KH-Standort'!$D$12,"")</f>
        <v/>
      </c>
      <c r="D2525" t="str">
        <f>IF(SUM('A4'!S2556:X2556)=6,'A1'!$F$14,"")</f>
        <v/>
      </c>
      <c r="E2525" t="str">
        <f>IF(SUM('A4'!S2556:X2556)=6,'A4'!C2556,"")</f>
        <v/>
      </c>
      <c r="F2525" t="str">
        <f>IF(SUM('A4'!S2556:X2556)=6,'A4'!D2556,"")</f>
        <v/>
      </c>
      <c r="G2525" t="str">
        <f>IF(SUM('A4'!S2556:X2556)=6,'A4'!E2556,"")</f>
        <v/>
      </c>
      <c r="H2525" t="str">
        <f>IF(SUM('A4'!S2556:X2556)=6,'A4'!F2556,"")</f>
        <v/>
      </c>
      <c r="I2525" t="str">
        <f>IF(SUM('A4'!S2556:X2556)=6,'A4'!G2556,"")</f>
        <v/>
      </c>
      <c r="J2525" s="308" t="str">
        <f>IF(SUM('A4'!S2556:X2556)=6,'A4'!H2556,"")</f>
        <v/>
      </c>
    </row>
    <row r="2526" spans="1:10" x14ac:dyDescent="0.25">
      <c r="A2526" t="str">
        <f>IF(SUM('A4'!S2557:X2557)=6,'Angaben KH-Standort'!$D$25,"")</f>
        <v/>
      </c>
      <c r="B2526" t="str">
        <f>IF(SUM('A4'!S2557:X2557)=6,'Angaben KH-Standort'!$D$26,"")</f>
        <v/>
      </c>
      <c r="C2526" t="str">
        <f>IF(SUM('A4'!S2557:X2557)=6,'Angaben KH-Standort'!$D$12,"")</f>
        <v/>
      </c>
      <c r="D2526" t="str">
        <f>IF(SUM('A4'!S2557:X2557)=6,'A1'!$F$14,"")</f>
        <v/>
      </c>
      <c r="E2526" t="str">
        <f>IF(SUM('A4'!S2557:X2557)=6,'A4'!C2557,"")</f>
        <v/>
      </c>
      <c r="F2526" t="str">
        <f>IF(SUM('A4'!S2557:X2557)=6,'A4'!D2557,"")</f>
        <v/>
      </c>
      <c r="G2526" t="str">
        <f>IF(SUM('A4'!S2557:X2557)=6,'A4'!E2557,"")</f>
        <v/>
      </c>
      <c r="H2526" t="str">
        <f>IF(SUM('A4'!S2557:X2557)=6,'A4'!F2557,"")</f>
        <v/>
      </c>
      <c r="I2526" t="str">
        <f>IF(SUM('A4'!S2557:X2557)=6,'A4'!G2557,"")</f>
        <v/>
      </c>
      <c r="J2526" s="308" t="str">
        <f>IF(SUM('A4'!S2557:X2557)=6,'A4'!H2557,"")</f>
        <v/>
      </c>
    </row>
    <row r="2527" spans="1:10" x14ac:dyDescent="0.25">
      <c r="A2527" t="str">
        <f>IF(SUM('A4'!S2558:X2558)=6,'Angaben KH-Standort'!$D$25,"")</f>
        <v/>
      </c>
      <c r="B2527" t="str">
        <f>IF(SUM('A4'!S2558:X2558)=6,'Angaben KH-Standort'!$D$26,"")</f>
        <v/>
      </c>
      <c r="C2527" t="str">
        <f>IF(SUM('A4'!S2558:X2558)=6,'Angaben KH-Standort'!$D$12,"")</f>
        <v/>
      </c>
      <c r="D2527" t="str">
        <f>IF(SUM('A4'!S2558:X2558)=6,'A1'!$F$14,"")</f>
        <v/>
      </c>
      <c r="E2527" t="str">
        <f>IF(SUM('A4'!S2558:X2558)=6,'A4'!C2558,"")</f>
        <v/>
      </c>
      <c r="F2527" t="str">
        <f>IF(SUM('A4'!S2558:X2558)=6,'A4'!D2558,"")</f>
        <v/>
      </c>
      <c r="G2527" t="str">
        <f>IF(SUM('A4'!S2558:X2558)=6,'A4'!E2558,"")</f>
        <v/>
      </c>
      <c r="H2527" t="str">
        <f>IF(SUM('A4'!S2558:X2558)=6,'A4'!F2558,"")</f>
        <v/>
      </c>
      <c r="I2527" t="str">
        <f>IF(SUM('A4'!S2558:X2558)=6,'A4'!G2558,"")</f>
        <v/>
      </c>
      <c r="J2527" s="308" t="str">
        <f>IF(SUM('A4'!S2558:X2558)=6,'A4'!H2558,"")</f>
        <v/>
      </c>
    </row>
    <row r="2528" spans="1:10" x14ac:dyDescent="0.25">
      <c r="A2528" t="str">
        <f>IF(SUM('A4'!S2559:X2559)=6,'Angaben KH-Standort'!$D$25,"")</f>
        <v/>
      </c>
      <c r="B2528" t="str">
        <f>IF(SUM('A4'!S2559:X2559)=6,'Angaben KH-Standort'!$D$26,"")</f>
        <v/>
      </c>
      <c r="C2528" t="str">
        <f>IF(SUM('A4'!S2559:X2559)=6,'Angaben KH-Standort'!$D$12,"")</f>
        <v/>
      </c>
      <c r="D2528" t="str">
        <f>IF(SUM('A4'!S2559:X2559)=6,'A1'!$F$14,"")</f>
        <v/>
      </c>
      <c r="E2528" t="str">
        <f>IF(SUM('A4'!S2559:X2559)=6,'A4'!C2559,"")</f>
        <v/>
      </c>
      <c r="F2528" t="str">
        <f>IF(SUM('A4'!S2559:X2559)=6,'A4'!D2559,"")</f>
        <v/>
      </c>
      <c r="G2528" t="str">
        <f>IF(SUM('A4'!S2559:X2559)=6,'A4'!E2559,"")</f>
        <v/>
      </c>
      <c r="H2528" t="str">
        <f>IF(SUM('A4'!S2559:X2559)=6,'A4'!F2559,"")</f>
        <v/>
      </c>
      <c r="I2528" t="str">
        <f>IF(SUM('A4'!S2559:X2559)=6,'A4'!G2559,"")</f>
        <v/>
      </c>
      <c r="J2528" s="308" t="str">
        <f>IF(SUM('A4'!S2559:X2559)=6,'A4'!H2559,"")</f>
        <v/>
      </c>
    </row>
    <row r="2529" spans="1:10" x14ac:dyDescent="0.25">
      <c r="A2529" t="str">
        <f>IF(SUM('A4'!S2560:X2560)=6,'Angaben KH-Standort'!$D$25,"")</f>
        <v/>
      </c>
      <c r="B2529" t="str">
        <f>IF(SUM('A4'!S2560:X2560)=6,'Angaben KH-Standort'!$D$26,"")</f>
        <v/>
      </c>
      <c r="C2529" t="str">
        <f>IF(SUM('A4'!S2560:X2560)=6,'Angaben KH-Standort'!$D$12,"")</f>
        <v/>
      </c>
      <c r="D2529" t="str">
        <f>IF(SUM('A4'!S2560:X2560)=6,'A1'!$F$14,"")</f>
        <v/>
      </c>
      <c r="E2529" t="str">
        <f>IF(SUM('A4'!S2560:X2560)=6,'A4'!C2560,"")</f>
        <v/>
      </c>
      <c r="F2529" t="str">
        <f>IF(SUM('A4'!S2560:X2560)=6,'A4'!D2560,"")</f>
        <v/>
      </c>
      <c r="G2529" t="str">
        <f>IF(SUM('A4'!S2560:X2560)=6,'A4'!E2560,"")</f>
        <v/>
      </c>
      <c r="H2529" t="str">
        <f>IF(SUM('A4'!S2560:X2560)=6,'A4'!F2560,"")</f>
        <v/>
      </c>
      <c r="I2529" t="str">
        <f>IF(SUM('A4'!S2560:X2560)=6,'A4'!G2560,"")</f>
        <v/>
      </c>
      <c r="J2529" s="308" t="str">
        <f>IF(SUM('A4'!S2560:X2560)=6,'A4'!H2560,"")</f>
        <v/>
      </c>
    </row>
    <row r="2530" spans="1:10" x14ac:dyDescent="0.25">
      <c r="A2530" t="str">
        <f>IF(SUM('A4'!S2561:X2561)=6,'Angaben KH-Standort'!$D$25,"")</f>
        <v/>
      </c>
      <c r="B2530" t="str">
        <f>IF(SUM('A4'!S2561:X2561)=6,'Angaben KH-Standort'!$D$26,"")</f>
        <v/>
      </c>
      <c r="C2530" t="str">
        <f>IF(SUM('A4'!S2561:X2561)=6,'Angaben KH-Standort'!$D$12,"")</f>
        <v/>
      </c>
      <c r="D2530" t="str">
        <f>IF(SUM('A4'!S2561:X2561)=6,'A1'!$F$14,"")</f>
        <v/>
      </c>
      <c r="E2530" t="str">
        <f>IF(SUM('A4'!S2561:X2561)=6,'A4'!C2561,"")</f>
        <v/>
      </c>
      <c r="F2530" t="str">
        <f>IF(SUM('A4'!S2561:X2561)=6,'A4'!D2561,"")</f>
        <v/>
      </c>
      <c r="G2530" t="str">
        <f>IF(SUM('A4'!S2561:X2561)=6,'A4'!E2561,"")</f>
        <v/>
      </c>
      <c r="H2530" t="str">
        <f>IF(SUM('A4'!S2561:X2561)=6,'A4'!F2561,"")</f>
        <v/>
      </c>
      <c r="I2530" t="str">
        <f>IF(SUM('A4'!S2561:X2561)=6,'A4'!G2561,"")</f>
        <v/>
      </c>
      <c r="J2530" s="308" t="str">
        <f>IF(SUM('A4'!S2561:X2561)=6,'A4'!H2561,"")</f>
        <v/>
      </c>
    </row>
    <row r="2531" spans="1:10" x14ac:dyDescent="0.25">
      <c r="A2531" t="str">
        <f>IF(SUM('A4'!S2562:X2562)=6,'Angaben KH-Standort'!$D$25,"")</f>
        <v/>
      </c>
      <c r="B2531" t="str">
        <f>IF(SUM('A4'!S2562:X2562)=6,'Angaben KH-Standort'!$D$26,"")</f>
        <v/>
      </c>
      <c r="C2531" t="str">
        <f>IF(SUM('A4'!S2562:X2562)=6,'Angaben KH-Standort'!$D$12,"")</f>
        <v/>
      </c>
      <c r="D2531" t="str">
        <f>IF(SUM('A4'!S2562:X2562)=6,'A1'!$F$14,"")</f>
        <v/>
      </c>
      <c r="E2531" t="str">
        <f>IF(SUM('A4'!S2562:X2562)=6,'A4'!C2562,"")</f>
        <v/>
      </c>
      <c r="F2531" t="str">
        <f>IF(SUM('A4'!S2562:X2562)=6,'A4'!D2562,"")</f>
        <v/>
      </c>
      <c r="G2531" t="str">
        <f>IF(SUM('A4'!S2562:X2562)=6,'A4'!E2562,"")</f>
        <v/>
      </c>
      <c r="H2531" t="str">
        <f>IF(SUM('A4'!S2562:X2562)=6,'A4'!F2562,"")</f>
        <v/>
      </c>
      <c r="I2531" t="str">
        <f>IF(SUM('A4'!S2562:X2562)=6,'A4'!G2562,"")</f>
        <v/>
      </c>
      <c r="J2531" s="308" t="str">
        <f>IF(SUM('A4'!S2562:X2562)=6,'A4'!H2562,"")</f>
        <v/>
      </c>
    </row>
    <row r="2532" spans="1:10" x14ac:dyDescent="0.25">
      <c r="A2532" t="str">
        <f>IF(SUM('A4'!S2563:X2563)=6,'Angaben KH-Standort'!$D$25,"")</f>
        <v/>
      </c>
      <c r="B2532" t="str">
        <f>IF(SUM('A4'!S2563:X2563)=6,'Angaben KH-Standort'!$D$26,"")</f>
        <v/>
      </c>
      <c r="C2532" t="str">
        <f>IF(SUM('A4'!S2563:X2563)=6,'Angaben KH-Standort'!$D$12,"")</f>
        <v/>
      </c>
      <c r="D2532" t="str">
        <f>IF(SUM('A4'!S2563:X2563)=6,'A1'!$F$14,"")</f>
        <v/>
      </c>
      <c r="E2532" t="str">
        <f>IF(SUM('A4'!S2563:X2563)=6,'A4'!C2563,"")</f>
        <v/>
      </c>
      <c r="F2532" t="str">
        <f>IF(SUM('A4'!S2563:X2563)=6,'A4'!D2563,"")</f>
        <v/>
      </c>
      <c r="G2532" t="str">
        <f>IF(SUM('A4'!S2563:X2563)=6,'A4'!E2563,"")</f>
        <v/>
      </c>
      <c r="H2532" t="str">
        <f>IF(SUM('A4'!S2563:X2563)=6,'A4'!F2563,"")</f>
        <v/>
      </c>
      <c r="I2532" t="str">
        <f>IF(SUM('A4'!S2563:X2563)=6,'A4'!G2563,"")</f>
        <v/>
      </c>
      <c r="J2532" s="308" t="str">
        <f>IF(SUM('A4'!S2563:X2563)=6,'A4'!H2563,"")</f>
        <v/>
      </c>
    </row>
    <row r="2533" spans="1:10" x14ac:dyDescent="0.25">
      <c r="A2533" t="str">
        <f>IF(SUM('A4'!S2564:X2564)=6,'Angaben KH-Standort'!$D$25,"")</f>
        <v/>
      </c>
      <c r="B2533" t="str">
        <f>IF(SUM('A4'!S2564:X2564)=6,'Angaben KH-Standort'!$D$26,"")</f>
        <v/>
      </c>
      <c r="C2533" t="str">
        <f>IF(SUM('A4'!S2564:X2564)=6,'Angaben KH-Standort'!$D$12,"")</f>
        <v/>
      </c>
      <c r="D2533" t="str">
        <f>IF(SUM('A4'!S2564:X2564)=6,'A1'!$F$14,"")</f>
        <v/>
      </c>
      <c r="E2533" t="str">
        <f>IF(SUM('A4'!S2564:X2564)=6,'A4'!C2564,"")</f>
        <v/>
      </c>
      <c r="F2533" t="str">
        <f>IF(SUM('A4'!S2564:X2564)=6,'A4'!D2564,"")</f>
        <v/>
      </c>
      <c r="G2533" t="str">
        <f>IF(SUM('A4'!S2564:X2564)=6,'A4'!E2564,"")</f>
        <v/>
      </c>
      <c r="H2533" t="str">
        <f>IF(SUM('A4'!S2564:X2564)=6,'A4'!F2564,"")</f>
        <v/>
      </c>
      <c r="I2533" t="str">
        <f>IF(SUM('A4'!S2564:X2564)=6,'A4'!G2564,"")</f>
        <v/>
      </c>
      <c r="J2533" s="308" t="str">
        <f>IF(SUM('A4'!S2564:X2564)=6,'A4'!H2564,"")</f>
        <v/>
      </c>
    </row>
    <row r="2534" spans="1:10" x14ac:dyDescent="0.25">
      <c r="A2534" t="str">
        <f>IF(SUM('A4'!S2565:X2565)=6,'Angaben KH-Standort'!$D$25,"")</f>
        <v/>
      </c>
      <c r="B2534" t="str">
        <f>IF(SUM('A4'!S2565:X2565)=6,'Angaben KH-Standort'!$D$26,"")</f>
        <v/>
      </c>
      <c r="C2534" t="str">
        <f>IF(SUM('A4'!S2565:X2565)=6,'Angaben KH-Standort'!$D$12,"")</f>
        <v/>
      </c>
      <c r="D2534" t="str">
        <f>IF(SUM('A4'!S2565:X2565)=6,'A1'!$F$14,"")</f>
        <v/>
      </c>
      <c r="E2534" t="str">
        <f>IF(SUM('A4'!S2565:X2565)=6,'A4'!C2565,"")</f>
        <v/>
      </c>
      <c r="F2534" t="str">
        <f>IF(SUM('A4'!S2565:X2565)=6,'A4'!D2565,"")</f>
        <v/>
      </c>
      <c r="G2534" t="str">
        <f>IF(SUM('A4'!S2565:X2565)=6,'A4'!E2565,"")</f>
        <v/>
      </c>
      <c r="H2534" t="str">
        <f>IF(SUM('A4'!S2565:X2565)=6,'A4'!F2565,"")</f>
        <v/>
      </c>
      <c r="I2534" t="str">
        <f>IF(SUM('A4'!S2565:X2565)=6,'A4'!G2565,"")</f>
        <v/>
      </c>
      <c r="J2534" s="308" t="str">
        <f>IF(SUM('A4'!S2565:X2565)=6,'A4'!H2565,"")</f>
        <v/>
      </c>
    </row>
    <row r="2535" spans="1:10" x14ac:dyDescent="0.25">
      <c r="A2535" t="str">
        <f>IF(SUM('A4'!S2566:X2566)=6,'Angaben KH-Standort'!$D$25,"")</f>
        <v/>
      </c>
      <c r="B2535" t="str">
        <f>IF(SUM('A4'!S2566:X2566)=6,'Angaben KH-Standort'!$D$26,"")</f>
        <v/>
      </c>
      <c r="C2535" t="str">
        <f>IF(SUM('A4'!S2566:X2566)=6,'Angaben KH-Standort'!$D$12,"")</f>
        <v/>
      </c>
      <c r="D2535" t="str">
        <f>IF(SUM('A4'!S2566:X2566)=6,'A1'!$F$14,"")</f>
        <v/>
      </c>
      <c r="E2535" t="str">
        <f>IF(SUM('A4'!S2566:X2566)=6,'A4'!C2566,"")</f>
        <v/>
      </c>
      <c r="F2535" t="str">
        <f>IF(SUM('A4'!S2566:X2566)=6,'A4'!D2566,"")</f>
        <v/>
      </c>
      <c r="G2535" t="str">
        <f>IF(SUM('A4'!S2566:X2566)=6,'A4'!E2566,"")</f>
        <v/>
      </c>
      <c r="H2535" t="str">
        <f>IF(SUM('A4'!S2566:X2566)=6,'A4'!F2566,"")</f>
        <v/>
      </c>
      <c r="I2535" t="str">
        <f>IF(SUM('A4'!S2566:X2566)=6,'A4'!G2566,"")</f>
        <v/>
      </c>
      <c r="J2535" s="308" t="str">
        <f>IF(SUM('A4'!S2566:X2566)=6,'A4'!H2566,"")</f>
        <v/>
      </c>
    </row>
    <row r="2536" spans="1:10" x14ac:dyDescent="0.25">
      <c r="A2536" t="str">
        <f>IF(SUM('A4'!S2567:X2567)=6,'Angaben KH-Standort'!$D$25,"")</f>
        <v/>
      </c>
      <c r="B2536" t="str">
        <f>IF(SUM('A4'!S2567:X2567)=6,'Angaben KH-Standort'!$D$26,"")</f>
        <v/>
      </c>
      <c r="C2536" t="str">
        <f>IF(SUM('A4'!S2567:X2567)=6,'Angaben KH-Standort'!$D$12,"")</f>
        <v/>
      </c>
      <c r="D2536" t="str">
        <f>IF(SUM('A4'!S2567:X2567)=6,'A1'!$F$14,"")</f>
        <v/>
      </c>
      <c r="E2536" t="str">
        <f>IF(SUM('A4'!S2567:X2567)=6,'A4'!C2567,"")</f>
        <v/>
      </c>
      <c r="F2536" t="str">
        <f>IF(SUM('A4'!S2567:X2567)=6,'A4'!D2567,"")</f>
        <v/>
      </c>
      <c r="G2536" t="str">
        <f>IF(SUM('A4'!S2567:X2567)=6,'A4'!E2567,"")</f>
        <v/>
      </c>
      <c r="H2536" t="str">
        <f>IF(SUM('A4'!S2567:X2567)=6,'A4'!F2567,"")</f>
        <v/>
      </c>
      <c r="I2536" t="str">
        <f>IF(SUM('A4'!S2567:X2567)=6,'A4'!G2567,"")</f>
        <v/>
      </c>
      <c r="J2536" s="308" t="str">
        <f>IF(SUM('A4'!S2567:X2567)=6,'A4'!H2567,"")</f>
        <v/>
      </c>
    </row>
    <row r="2537" spans="1:10" x14ac:dyDescent="0.25">
      <c r="A2537" t="str">
        <f>IF(SUM('A4'!S2568:X2568)=6,'Angaben KH-Standort'!$D$25,"")</f>
        <v/>
      </c>
      <c r="B2537" t="str">
        <f>IF(SUM('A4'!S2568:X2568)=6,'Angaben KH-Standort'!$D$26,"")</f>
        <v/>
      </c>
      <c r="C2537" t="str">
        <f>IF(SUM('A4'!S2568:X2568)=6,'Angaben KH-Standort'!$D$12,"")</f>
        <v/>
      </c>
      <c r="D2537" t="str">
        <f>IF(SUM('A4'!S2568:X2568)=6,'A1'!$F$14,"")</f>
        <v/>
      </c>
      <c r="E2537" t="str">
        <f>IF(SUM('A4'!S2568:X2568)=6,'A4'!C2568,"")</f>
        <v/>
      </c>
      <c r="F2537" t="str">
        <f>IF(SUM('A4'!S2568:X2568)=6,'A4'!D2568,"")</f>
        <v/>
      </c>
      <c r="G2537" t="str">
        <f>IF(SUM('A4'!S2568:X2568)=6,'A4'!E2568,"")</f>
        <v/>
      </c>
      <c r="H2537" t="str">
        <f>IF(SUM('A4'!S2568:X2568)=6,'A4'!F2568,"")</f>
        <v/>
      </c>
      <c r="I2537" t="str">
        <f>IF(SUM('A4'!S2568:X2568)=6,'A4'!G2568,"")</f>
        <v/>
      </c>
      <c r="J2537" s="308" t="str">
        <f>IF(SUM('A4'!S2568:X2568)=6,'A4'!H2568,"")</f>
        <v/>
      </c>
    </row>
    <row r="2538" spans="1:10" x14ac:dyDescent="0.25">
      <c r="A2538" t="str">
        <f>IF(SUM('A4'!S2569:X2569)=6,'Angaben KH-Standort'!$D$25,"")</f>
        <v/>
      </c>
      <c r="B2538" t="str">
        <f>IF(SUM('A4'!S2569:X2569)=6,'Angaben KH-Standort'!$D$26,"")</f>
        <v/>
      </c>
      <c r="C2538" t="str">
        <f>IF(SUM('A4'!S2569:X2569)=6,'Angaben KH-Standort'!$D$12,"")</f>
        <v/>
      </c>
      <c r="D2538" t="str">
        <f>IF(SUM('A4'!S2569:X2569)=6,'A1'!$F$14,"")</f>
        <v/>
      </c>
      <c r="E2538" t="str">
        <f>IF(SUM('A4'!S2569:X2569)=6,'A4'!C2569,"")</f>
        <v/>
      </c>
      <c r="F2538" t="str">
        <f>IF(SUM('A4'!S2569:X2569)=6,'A4'!D2569,"")</f>
        <v/>
      </c>
      <c r="G2538" t="str">
        <f>IF(SUM('A4'!S2569:X2569)=6,'A4'!E2569,"")</f>
        <v/>
      </c>
      <c r="H2538" t="str">
        <f>IF(SUM('A4'!S2569:X2569)=6,'A4'!F2569,"")</f>
        <v/>
      </c>
      <c r="I2538" t="str">
        <f>IF(SUM('A4'!S2569:X2569)=6,'A4'!G2569,"")</f>
        <v/>
      </c>
      <c r="J2538" s="308" t="str">
        <f>IF(SUM('A4'!S2569:X2569)=6,'A4'!H2569,"")</f>
        <v/>
      </c>
    </row>
    <row r="2539" spans="1:10" x14ac:dyDescent="0.25">
      <c r="A2539" t="str">
        <f>IF(SUM('A4'!S2570:X2570)=6,'Angaben KH-Standort'!$D$25,"")</f>
        <v/>
      </c>
      <c r="B2539" t="str">
        <f>IF(SUM('A4'!S2570:X2570)=6,'Angaben KH-Standort'!$D$26,"")</f>
        <v/>
      </c>
      <c r="C2539" t="str">
        <f>IF(SUM('A4'!S2570:X2570)=6,'Angaben KH-Standort'!$D$12,"")</f>
        <v/>
      </c>
      <c r="D2539" t="str">
        <f>IF(SUM('A4'!S2570:X2570)=6,'A1'!$F$14,"")</f>
        <v/>
      </c>
      <c r="E2539" t="str">
        <f>IF(SUM('A4'!S2570:X2570)=6,'A4'!C2570,"")</f>
        <v/>
      </c>
      <c r="F2539" t="str">
        <f>IF(SUM('A4'!S2570:X2570)=6,'A4'!D2570,"")</f>
        <v/>
      </c>
      <c r="G2539" t="str">
        <f>IF(SUM('A4'!S2570:X2570)=6,'A4'!E2570,"")</f>
        <v/>
      </c>
      <c r="H2539" t="str">
        <f>IF(SUM('A4'!S2570:X2570)=6,'A4'!F2570,"")</f>
        <v/>
      </c>
      <c r="I2539" t="str">
        <f>IF(SUM('A4'!S2570:X2570)=6,'A4'!G2570,"")</f>
        <v/>
      </c>
      <c r="J2539" s="308" t="str">
        <f>IF(SUM('A4'!S2570:X2570)=6,'A4'!H2570,"")</f>
        <v/>
      </c>
    </row>
    <row r="2540" spans="1:10" x14ac:dyDescent="0.25">
      <c r="A2540" t="str">
        <f>IF(SUM('A4'!S2571:X2571)=6,'Angaben KH-Standort'!$D$25,"")</f>
        <v/>
      </c>
      <c r="B2540" t="str">
        <f>IF(SUM('A4'!S2571:X2571)=6,'Angaben KH-Standort'!$D$26,"")</f>
        <v/>
      </c>
      <c r="C2540" t="str">
        <f>IF(SUM('A4'!S2571:X2571)=6,'Angaben KH-Standort'!$D$12,"")</f>
        <v/>
      </c>
      <c r="D2540" t="str">
        <f>IF(SUM('A4'!S2571:X2571)=6,'A1'!$F$14,"")</f>
        <v/>
      </c>
      <c r="E2540" t="str">
        <f>IF(SUM('A4'!S2571:X2571)=6,'A4'!C2571,"")</f>
        <v/>
      </c>
      <c r="F2540" t="str">
        <f>IF(SUM('A4'!S2571:X2571)=6,'A4'!D2571,"")</f>
        <v/>
      </c>
      <c r="G2540" t="str">
        <f>IF(SUM('A4'!S2571:X2571)=6,'A4'!E2571,"")</f>
        <v/>
      </c>
      <c r="H2540" t="str">
        <f>IF(SUM('A4'!S2571:X2571)=6,'A4'!F2571,"")</f>
        <v/>
      </c>
      <c r="I2540" t="str">
        <f>IF(SUM('A4'!S2571:X2571)=6,'A4'!G2571,"")</f>
        <v/>
      </c>
      <c r="J2540" s="308" t="str">
        <f>IF(SUM('A4'!S2571:X2571)=6,'A4'!H2571,"")</f>
        <v/>
      </c>
    </row>
    <row r="2541" spans="1:10" x14ac:dyDescent="0.25">
      <c r="A2541" t="str">
        <f>IF(SUM('A4'!S2572:X2572)=6,'Angaben KH-Standort'!$D$25,"")</f>
        <v/>
      </c>
      <c r="B2541" t="str">
        <f>IF(SUM('A4'!S2572:X2572)=6,'Angaben KH-Standort'!$D$26,"")</f>
        <v/>
      </c>
      <c r="C2541" t="str">
        <f>IF(SUM('A4'!S2572:X2572)=6,'Angaben KH-Standort'!$D$12,"")</f>
        <v/>
      </c>
      <c r="D2541" t="str">
        <f>IF(SUM('A4'!S2572:X2572)=6,'A1'!$F$14,"")</f>
        <v/>
      </c>
      <c r="E2541" t="str">
        <f>IF(SUM('A4'!S2572:X2572)=6,'A4'!C2572,"")</f>
        <v/>
      </c>
      <c r="F2541" t="str">
        <f>IF(SUM('A4'!S2572:X2572)=6,'A4'!D2572,"")</f>
        <v/>
      </c>
      <c r="G2541" t="str">
        <f>IF(SUM('A4'!S2572:X2572)=6,'A4'!E2572,"")</f>
        <v/>
      </c>
      <c r="H2541" t="str">
        <f>IF(SUM('A4'!S2572:X2572)=6,'A4'!F2572,"")</f>
        <v/>
      </c>
      <c r="I2541" t="str">
        <f>IF(SUM('A4'!S2572:X2572)=6,'A4'!G2572,"")</f>
        <v/>
      </c>
      <c r="J2541" s="308" t="str">
        <f>IF(SUM('A4'!S2572:X2572)=6,'A4'!H2572,"")</f>
        <v/>
      </c>
    </row>
    <row r="2542" spans="1:10" x14ac:dyDescent="0.25">
      <c r="A2542" t="str">
        <f>IF(SUM('A4'!S2573:X2573)=6,'Angaben KH-Standort'!$D$25,"")</f>
        <v/>
      </c>
      <c r="B2542" t="str">
        <f>IF(SUM('A4'!S2573:X2573)=6,'Angaben KH-Standort'!$D$26,"")</f>
        <v/>
      </c>
      <c r="C2542" t="str">
        <f>IF(SUM('A4'!S2573:X2573)=6,'Angaben KH-Standort'!$D$12,"")</f>
        <v/>
      </c>
      <c r="D2542" t="str">
        <f>IF(SUM('A4'!S2573:X2573)=6,'A1'!$F$14,"")</f>
        <v/>
      </c>
      <c r="E2542" t="str">
        <f>IF(SUM('A4'!S2573:X2573)=6,'A4'!C2573,"")</f>
        <v/>
      </c>
      <c r="F2542" t="str">
        <f>IF(SUM('A4'!S2573:X2573)=6,'A4'!D2573,"")</f>
        <v/>
      </c>
      <c r="G2542" t="str">
        <f>IF(SUM('A4'!S2573:X2573)=6,'A4'!E2573,"")</f>
        <v/>
      </c>
      <c r="H2542" t="str">
        <f>IF(SUM('A4'!S2573:X2573)=6,'A4'!F2573,"")</f>
        <v/>
      </c>
      <c r="I2542" t="str">
        <f>IF(SUM('A4'!S2573:X2573)=6,'A4'!G2573,"")</f>
        <v/>
      </c>
      <c r="J2542" s="308" t="str">
        <f>IF(SUM('A4'!S2573:X2573)=6,'A4'!H2573,"")</f>
        <v/>
      </c>
    </row>
    <row r="2543" spans="1:10" x14ac:dyDescent="0.25">
      <c r="A2543" t="str">
        <f>IF(SUM('A4'!S2574:X2574)=6,'Angaben KH-Standort'!$D$25,"")</f>
        <v/>
      </c>
      <c r="B2543" t="str">
        <f>IF(SUM('A4'!S2574:X2574)=6,'Angaben KH-Standort'!$D$26,"")</f>
        <v/>
      </c>
      <c r="C2543" t="str">
        <f>IF(SUM('A4'!S2574:X2574)=6,'Angaben KH-Standort'!$D$12,"")</f>
        <v/>
      </c>
      <c r="D2543" t="str">
        <f>IF(SUM('A4'!S2574:X2574)=6,'A1'!$F$14,"")</f>
        <v/>
      </c>
      <c r="E2543" t="str">
        <f>IF(SUM('A4'!S2574:X2574)=6,'A4'!C2574,"")</f>
        <v/>
      </c>
      <c r="F2543" t="str">
        <f>IF(SUM('A4'!S2574:X2574)=6,'A4'!D2574,"")</f>
        <v/>
      </c>
      <c r="G2543" t="str">
        <f>IF(SUM('A4'!S2574:X2574)=6,'A4'!E2574,"")</f>
        <v/>
      </c>
      <c r="H2543" t="str">
        <f>IF(SUM('A4'!S2574:X2574)=6,'A4'!F2574,"")</f>
        <v/>
      </c>
      <c r="I2543" t="str">
        <f>IF(SUM('A4'!S2574:X2574)=6,'A4'!G2574,"")</f>
        <v/>
      </c>
      <c r="J2543" s="308" t="str">
        <f>IF(SUM('A4'!S2574:X2574)=6,'A4'!H2574,"")</f>
        <v/>
      </c>
    </row>
    <row r="2544" spans="1:10" x14ac:dyDescent="0.25">
      <c r="A2544" t="str">
        <f>IF(SUM('A4'!S2575:X2575)=6,'Angaben KH-Standort'!$D$25,"")</f>
        <v/>
      </c>
      <c r="B2544" t="str">
        <f>IF(SUM('A4'!S2575:X2575)=6,'Angaben KH-Standort'!$D$26,"")</f>
        <v/>
      </c>
      <c r="C2544" t="str">
        <f>IF(SUM('A4'!S2575:X2575)=6,'Angaben KH-Standort'!$D$12,"")</f>
        <v/>
      </c>
      <c r="D2544" t="str">
        <f>IF(SUM('A4'!S2575:X2575)=6,'A1'!$F$14,"")</f>
        <v/>
      </c>
      <c r="E2544" t="str">
        <f>IF(SUM('A4'!S2575:X2575)=6,'A4'!C2575,"")</f>
        <v/>
      </c>
      <c r="F2544" t="str">
        <f>IF(SUM('A4'!S2575:X2575)=6,'A4'!D2575,"")</f>
        <v/>
      </c>
      <c r="G2544" t="str">
        <f>IF(SUM('A4'!S2575:X2575)=6,'A4'!E2575,"")</f>
        <v/>
      </c>
      <c r="H2544" t="str">
        <f>IF(SUM('A4'!S2575:X2575)=6,'A4'!F2575,"")</f>
        <v/>
      </c>
      <c r="I2544" t="str">
        <f>IF(SUM('A4'!S2575:X2575)=6,'A4'!G2575,"")</f>
        <v/>
      </c>
      <c r="J2544" s="308" t="str">
        <f>IF(SUM('A4'!S2575:X2575)=6,'A4'!H2575,"")</f>
        <v/>
      </c>
    </row>
    <row r="2545" spans="1:10" x14ac:dyDescent="0.25">
      <c r="A2545" t="str">
        <f>IF(SUM('A4'!S2576:X2576)=6,'Angaben KH-Standort'!$D$25,"")</f>
        <v/>
      </c>
      <c r="B2545" t="str">
        <f>IF(SUM('A4'!S2576:X2576)=6,'Angaben KH-Standort'!$D$26,"")</f>
        <v/>
      </c>
      <c r="C2545" t="str">
        <f>IF(SUM('A4'!S2576:X2576)=6,'Angaben KH-Standort'!$D$12,"")</f>
        <v/>
      </c>
      <c r="D2545" t="str">
        <f>IF(SUM('A4'!S2576:X2576)=6,'A1'!$F$14,"")</f>
        <v/>
      </c>
      <c r="E2545" t="str">
        <f>IF(SUM('A4'!S2576:X2576)=6,'A4'!C2576,"")</f>
        <v/>
      </c>
      <c r="F2545" t="str">
        <f>IF(SUM('A4'!S2576:X2576)=6,'A4'!D2576,"")</f>
        <v/>
      </c>
      <c r="G2545" t="str">
        <f>IF(SUM('A4'!S2576:X2576)=6,'A4'!E2576,"")</f>
        <v/>
      </c>
      <c r="H2545" t="str">
        <f>IF(SUM('A4'!S2576:X2576)=6,'A4'!F2576,"")</f>
        <v/>
      </c>
      <c r="I2545" t="str">
        <f>IF(SUM('A4'!S2576:X2576)=6,'A4'!G2576,"")</f>
        <v/>
      </c>
      <c r="J2545" s="308" t="str">
        <f>IF(SUM('A4'!S2576:X2576)=6,'A4'!H2576,"")</f>
        <v/>
      </c>
    </row>
    <row r="2546" spans="1:10" x14ac:dyDescent="0.25">
      <c r="A2546" t="str">
        <f>IF(SUM('A4'!S2577:X2577)=6,'Angaben KH-Standort'!$D$25,"")</f>
        <v/>
      </c>
      <c r="B2546" t="str">
        <f>IF(SUM('A4'!S2577:X2577)=6,'Angaben KH-Standort'!$D$26,"")</f>
        <v/>
      </c>
      <c r="C2546" t="str">
        <f>IF(SUM('A4'!S2577:X2577)=6,'Angaben KH-Standort'!$D$12,"")</f>
        <v/>
      </c>
      <c r="D2546" t="str">
        <f>IF(SUM('A4'!S2577:X2577)=6,'A1'!$F$14,"")</f>
        <v/>
      </c>
      <c r="E2546" t="str">
        <f>IF(SUM('A4'!S2577:X2577)=6,'A4'!C2577,"")</f>
        <v/>
      </c>
      <c r="F2546" t="str">
        <f>IF(SUM('A4'!S2577:X2577)=6,'A4'!D2577,"")</f>
        <v/>
      </c>
      <c r="G2546" t="str">
        <f>IF(SUM('A4'!S2577:X2577)=6,'A4'!E2577,"")</f>
        <v/>
      </c>
      <c r="H2546" t="str">
        <f>IF(SUM('A4'!S2577:X2577)=6,'A4'!F2577,"")</f>
        <v/>
      </c>
      <c r="I2546" t="str">
        <f>IF(SUM('A4'!S2577:X2577)=6,'A4'!G2577,"")</f>
        <v/>
      </c>
      <c r="J2546" s="308" t="str">
        <f>IF(SUM('A4'!S2577:X2577)=6,'A4'!H2577,"")</f>
        <v/>
      </c>
    </row>
    <row r="2547" spans="1:10" x14ac:dyDescent="0.25">
      <c r="A2547" t="str">
        <f>IF(SUM('A4'!S2578:X2578)=6,'Angaben KH-Standort'!$D$25,"")</f>
        <v/>
      </c>
      <c r="B2547" t="str">
        <f>IF(SUM('A4'!S2578:X2578)=6,'Angaben KH-Standort'!$D$26,"")</f>
        <v/>
      </c>
      <c r="C2547" t="str">
        <f>IF(SUM('A4'!S2578:X2578)=6,'Angaben KH-Standort'!$D$12,"")</f>
        <v/>
      </c>
      <c r="D2547" t="str">
        <f>IF(SUM('A4'!S2578:X2578)=6,'A1'!$F$14,"")</f>
        <v/>
      </c>
      <c r="E2547" t="str">
        <f>IF(SUM('A4'!S2578:X2578)=6,'A4'!C2578,"")</f>
        <v/>
      </c>
      <c r="F2547" t="str">
        <f>IF(SUM('A4'!S2578:X2578)=6,'A4'!D2578,"")</f>
        <v/>
      </c>
      <c r="G2547" t="str">
        <f>IF(SUM('A4'!S2578:X2578)=6,'A4'!E2578,"")</f>
        <v/>
      </c>
      <c r="H2547" t="str">
        <f>IF(SUM('A4'!S2578:X2578)=6,'A4'!F2578,"")</f>
        <v/>
      </c>
      <c r="I2547" t="str">
        <f>IF(SUM('A4'!S2578:X2578)=6,'A4'!G2578,"")</f>
        <v/>
      </c>
      <c r="J2547" s="308" t="str">
        <f>IF(SUM('A4'!S2578:X2578)=6,'A4'!H2578,"")</f>
        <v/>
      </c>
    </row>
    <row r="2548" spans="1:10" x14ac:dyDescent="0.25">
      <c r="A2548" t="str">
        <f>IF(SUM('A4'!S2579:X2579)=6,'Angaben KH-Standort'!$D$25,"")</f>
        <v/>
      </c>
      <c r="B2548" t="str">
        <f>IF(SUM('A4'!S2579:X2579)=6,'Angaben KH-Standort'!$D$26,"")</f>
        <v/>
      </c>
      <c r="C2548" t="str">
        <f>IF(SUM('A4'!S2579:X2579)=6,'Angaben KH-Standort'!$D$12,"")</f>
        <v/>
      </c>
      <c r="D2548" t="str">
        <f>IF(SUM('A4'!S2579:X2579)=6,'A1'!$F$14,"")</f>
        <v/>
      </c>
      <c r="E2548" t="str">
        <f>IF(SUM('A4'!S2579:X2579)=6,'A4'!C2579,"")</f>
        <v/>
      </c>
      <c r="F2548" t="str">
        <f>IF(SUM('A4'!S2579:X2579)=6,'A4'!D2579,"")</f>
        <v/>
      </c>
      <c r="G2548" t="str">
        <f>IF(SUM('A4'!S2579:X2579)=6,'A4'!E2579,"")</f>
        <v/>
      </c>
      <c r="H2548" t="str">
        <f>IF(SUM('A4'!S2579:X2579)=6,'A4'!F2579,"")</f>
        <v/>
      </c>
      <c r="I2548" t="str">
        <f>IF(SUM('A4'!S2579:X2579)=6,'A4'!G2579,"")</f>
        <v/>
      </c>
      <c r="J2548" s="308" t="str">
        <f>IF(SUM('A4'!S2579:X2579)=6,'A4'!H2579,"")</f>
        <v/>
      </c>
    </row>
    <row r="2549" spans="1:10" x14ac:dyDescent="0.25">
      <c r="A2549" t="str">
        <f>IF(SUM('A4'!S2580:X2580)=6,'Angaben KH-Standort'!$D$25,"")</f>
        <v/>
      </c>
      <c r="B2549" t="str">
        <f>IF(SUM('A4'!S2580:X2580)=6,'Angaben KH-Standort'!$D$26,"")</f>
        <v/>
      </c>
      <c r="C2549" t="str">
        <f>IF(SUM('A4'!S2580:X2580)=6,'Angaben KH-Standort'!$D$12,"")</f>
        <v/>
      </c>
      <c r="D2549" t="str">
        <f>IF(SUM('A4'!S2580:X2580)=6,'A1'!$F$14,"")</f>
        <v/>
      </c>
      <c r="E2549" t="str">
        <f>IF(SUM('A4'!S2580:X2580)=6,'A4'!C2580,"")</f>
        <v/>
      </c>
      <c r="F2549" t="str">
        <f>IF(SUM('A4'!S2580:X2580)=6,'A4'!D2580,"")</f>
        <v/>
      </c>
      <c r="G2549" t="str">
        <f>IF(SUM('A4'!S2580:X2580)=6,'A4'!E2580,"")</f>
        <v/>
      </c>
      <c r="H2549" t="str">
        <f>IF(SUM('A4'!S2580:X2580)=6,'A4'!F2580,"")</f>
        <v/>
      </c>
      <c r="I2549" t="str">
        <f>IF(SUM('A4'!S2580:X2580)=6,'A4'!G2580,"")</f>
        <v/>
      </c>
      <c r="J2549" s="308" t="str">
        <f>IF(SUM('A4'!S2580:X2580)=6,'A4'!H2580,"")</f>
        <v/>
      </c>
    </row>
    <row r="2550" spans="1:10" x14ac:dyDescent="0.25">
      <c r="A2550" t="str">
        <f>IF(SUM('A4'!S2581:X2581)=6,'Angaben KH-Standort'!$D$25,"")</f>
        <v/>
      </c>
      <c r="B2550" t="str">
        <f>IF(SUM('A4'!S2581:X2581)=6,'Angaben KH-Standort'!$D$26,"")</f>
        <v/>
      </c>
      <c r="C2550" t="str">
        <f>IF(SUM('A4'!S2581:X2581)=6,'Angaben KH-Standort'!$D$12,"")</f>
        <v/>
      </c>
      <c r="D2550" t="str">
        <f>IF(SUM('A4'!S2581:X2581)=6,'A1'!$F$14,"")</f>
        <v/>
      </c>
      <c r="E2550" t="str">
        <f>IF(SUM('A4'!S2581:X2581)=6,'A4'!C2581,"")</f>
        <v/>
      </c>
      <c r="F2550" t="str">
        <f>IF(SUM('A4'!S2581:X2581)=6,'A4'!D2581,"")</f>
        <v/>
      </c>
      <c r="G2550" t="str">
        <f>IF(SUM('A4'!S2581:X2581)=6,'A4'!E2581,"")</f>
        <v/>
      </c>
      <c r="H2550" t="str">
        <f>IF(SUM('A4'!S2581:X2581)=6,'A4'!F2581,"")</f>
        <v/>
      </c>
      <c r="I2550" t="str">
        <f>IF(SUM('A4'!S2581:X2581)=6,'A4'!G2581,"")</f>
        <v/>
      </c>
      <c r="J2550" s="308" t="str">
        <f>IF(SUM('A4'!S2581:X2581)=6,'A4'!H2581,"")</f>
        <v/>
      </c>
    </row>
    <row r="2551" spans="1:10" x14ac:dyDescent="0.25">
      <c r="A2551" t="str">
        <f>IF(SUM('A4'!S2582:X2582)=6,'Angaben KH-Standort'!$D$25,"")</f>
        <v/>
      </c>
      <c r="B2551" t="str">
        <f>IF(SUM('A4'!S2582:X2582)=6,'Angaben KH-Standort'!$D$26,"")</f>
        <v/>
      </c>
      <c r="C2551" t="str">
        <f>IF(SUM('A4'!S2582:X2582)=6,'Angaben KH-Standort'!$D$12,"")</f>
        <v/>
      </c>
      <c r="D2551" t="str">
        <f>IF(SUM('A4'!S2582:X2582)=6,'A1'!$F$14,"")</f>
        <v/>
      </c>
      <c r="E2551" t="str">
        <f>IF(SUM('A4'!S2582:X2582)=6,'A4'!C2582,"")</f>
        <v/>
      </c>
      <c r="F2551" t="str">
        <f>IF(SUM('A4'!S2582:X2582)=6,'A4'!D2582,"")</f>
        <v/>
      </c>
      <c r="G2551" t="str">
        <f>IF(SUM('A4'!S2582:X2582)=6,'A4'!E2582,"")</f>
        <v/>
      </c>
      <c r="H2551" t="str">
        <f>IF(SUM('A4'!S2582:X2582)=6,'A4'!F2582,"")</f>
        <v/>
      </c>
      <c r="I2551" t="str">
        <f>IF(SUM('A4'!S2582:X2582)=6,'A4'!G2582,"")</f>
        <v/>
      </c>
      <c r="J2551" s="308" t="str">
        <f>IF(SUM('A4'!S2582:X2582)=6,'A4'!H2582,"")</f>
        <v/>
      </c>
    </row>
    <row r="2552" spans="1:10" x14ac:dyDescent="0.25">
      <c r="A2552" t="str">
        <f>IF(SUM('A4'!S2583:X2583)=6,'Angaben KH-Standort'!$D$25,"")</f>
        <v/>
      </c>
      <c r="B2552" t="str">
        <f>IF(SUM('A4'!S2583:X2583)=6,'Angaben KH-Standort'!$D$26,"")</f>
        <v/>
      </c>
      <c r="C2552" t="str">
        <f>IF(SUM('A4'!S2583:X2583)=6,'Angaben KH-Standort'!$D$12,"")</f>
        <v/>
      </c>
      <c r="D2552" t="str">
        <f>IF(SUM('A4'!S2583:X2583)=6,'A1'!$F$14,"")</f>
        <v/>
      </c>
      <c r="E2552" t="str">
        <f>IF(SUM('A4'!S2583:X2583)=6,'A4'!C2583,"")</f>
        <v/>
      </c>
      <c r="F2552" t="str">
        <f>IF(SUM('A4'!S2583:X2583)=6,'A4'!D2583,"")</f>
        <v/>
      </c>
      <c r="G2552" t="str">
        <f>IF(SUM('A4'!S2583:X2583)=6,'A4'!E2583,"")</f>
        <v/>
      </c>
      <c r="H2552" t="str">
        <f>IF(SUM('A4'!S2583:X2583)=6,'A4'!F2583,"")</f>
        <v/>
      </c>
      <c r="I2552" t="str">
        <f>IF(SUM('A4'!S2583:X2583)=6,'A4'!G2583,"")</f>
        <v/>
      </c>
      <c r="J2552" s="308" t="str">
        <f>IF(SUM('A4'!S2583:X2583)=6,'A4'!H2583,"")</f>
        <v/>
      </c>
    </row>
    <row r="2553" spans="1:10" x14ac:dyDescent="0.25">
      <c r="A2553" t="str">
        <f>IF(SUM('A4'!S2584:X2584)=6,'Angaben KH-Standort'!$D$25,"")</f>
        <v/>
      </c>
      <c r="B2553" t="str">
        <f>IF(SUM('A4'!S2584:X2584)=6,'Angaben KH-Standort'!$D$26,"")</f>
        <v/>
      </c>
      <c r="C2553" t="str">
        <f>IF(SUM('A4'!S2584:X2584)=6,'Angaben KH-Standort'!$D$12,"")</f>
        <v/>
      </c>
      <c r="D2553" t="str">
        <f>IF(SUM('A4'!S2584:X2584)=6,'A1'!$F$14,"")</f>
        <v/>
      </c>
      <c r="E2553" t="str">
        <f>IF(SUM('A4'!S2584:X2584)=6,'A4'!C2584,"")</f>
        <v/>
      </c>
      <c r="F2553" t="str">
        <f>IF(SUM('A4'!S2584:X2584)=6,'A4'!D2584,"")</f>
        <v/>
      </c>
      <c r="G2553" t="str">
        <f>IF(SUM('A4'!S2584:X2584)=6,'A4'!E2584,"")</f>
        <v/>
      </c>
      <c r="H2553" t="str">
        <f>IF(SUM('A4'!S2584:X2584)=6,'A4'!F2584,"")</f>
        <v/>
      </c>
      <c r="I2553" t="str">
        <f>IF(SUM('A4'!S2584:X2584)=6,'A4'!G2584,"")</f>
        <v/>
      </c>
      <c r="J2553" s="308" t="str">
        <f>IF(SUM('A4'!S2584:X2584)=6,'A4'!H2584,"")</f>
        <v/>
      </c>
    </row>
    <row r="2554" spans="1:10" x14ac:dyDescent="0.25">
      <c r="A2554" t="str">
        <f>IF(SUM('A4'!S2585:X2585)=6,'Angaben KH-Standort'!$D$25,"")</f>
        <v/>
      </c>
      <c r="B2554" t="str">
        <f>IF(SUM('A4'!S2585:X2585)=6,'Angaben KH-Standort'!$D$26,"")</f>
        <v/>
      </c>
      <c r="C2554" t="str">
        <f>IF(SUM('A4'!S2585:X2585)=6,'Angaben KH-Standort'!$D$12,"")</f>
        <v/>
      </c>
      <c r="D2554" t="str">
        <f>IF(SUM('A4'!S2585:X2585)=6,'A1'!$F$14,"")</f>
        <v/>
      </c>
      <c r="E2554" t="str">
        <f>IF(SUM('A4'!S2585:X2585)=6,'A4'!C2585,"")</f>
        <v/>
      </c>
      <c r="F2554" t="str">
        <f>IF(SUM('A4'!S2585:X2585)=6,'A4'!D2585,"")</f>
        <v/>
      </c>
      <c r="G2554" t="str">
        <f>IF(SUM('A4'!S2585:X2585)=6,'A4'!E2585,"")</f>
        <v/>
      </c>
      <c r="H2554" t="str">
        <f>IF(SUM('A4'!S2585:X2585)=6,'A4'!F2585,"")</f>
        <v/>
      </c>
      <c r="I2554" t="str">
        <f>IF(SUM('A4'!S2585:X2585)=6,'A4'!G2585,"")</f>
        <v/>
      </c>
      <c r="J2554" s="308" t="str">
        <f>IF(SUM('A4'!S2585:X2585)=6,'A4'!H2585,"")</f>
        <v/>
      </c>
    </row>
    <row r="2555" spans="1:10" x14ac:dyDescent="0.25">
      <c r="A2555" t="str">
        <f>IF(SUM('A4'!S2586:X2586)=6,'Angaben KH-Standort'!$D$25,"")</f>
        <v/>
      </c>
      <c r="B2555" t="str">
        <f>IF(SUM('A4'!S2586:X2586)=6,'Angaben KH-Standort'!$D$26,"")</f>
        <v/>
      </c>
      <c r="C2555" t="str">
        <f>IF(SUM('A4'!S2586:X2586)=6,'Angaben KH-Standort'!$D$12,"")</f>
        <v/>
      </c>
      <c r="D2555" t="str">
        <f>IF(SUM('A4'!S2586:X2586)=6,'A1'!$F$14,"")</f>
        <v/>
      </c>
      <c r="E2555" t="str">
        <f>IF(SUM('A4'!S2586:X2586)=6,'A4'!C2586,"")</f>
        <v/>
      </c>
      <c r="F2555" t="str">
        <f>IF(SUM('A4'!S2586:X2586)=6,'A4'!D2586,"")</f>
        <v/>
      </c>
      <c r="G2555" t="str">
        <f>IF(SUM('A4'!S2586:X2586)=6,'A4'!E2586,"")</f>
        <v/>
      </c>
      <c r="H2555" t="str">
        <f>IF(SUM('A4'!S2586:X2586)=6,'A4'!F2586,"")</f>
        <v/>
      </c>
      <c r="I2555" t="str">
        <f>IF(SUM('A4'!S2586:X2586)=6,'A4'!G2586,"")</f>
        <v/>
      </c>
      <c r="J2555" s="308" t="str">
        <f>IF(SUM('A4'!S2586:X2586)=6,'A4'!H2586,"")</f>
        <v/>
      </c>
    </row>
    <row r="2556" spans="1:10" x14ac:dyDescent="0.25">
      <c r="A2556" t="str">
        <f>IF(SUM('A4'!S2587:X2587)=6,'Angaben KH-Standort'!$D$25,"")</f>
        <v/>
      </c>
      <c r="B2556" t="str">
        <f>IF(SUM('A4'!S2587:X2587)=6,'Angaben KH-Standort'!$D$26,"")</f>
        <v/>
      </c>
      <c r="C2556" t="str">
        <f>IF(SUM('A4'!S2587:X2587)=6,'Angaben KH-Standort'!$D$12,"")</f>
        <v/>
      </c>
      <c r="D2556" t="str">
        <f>IF(SUM('A4'!S2587:X2587)=6,'A1'!$F$14,"")</f>
        <v/>
      </c>
      <c r="E2556" t="str">
        <f>IF(SUM('A4'!S2587:X2587)=6,'A4'!C2587,"")</f>
        <v/>
      </c>
      <c r="F2556" t="str">
        <f>IF(SUM('A4'!S2587:X2587)=6,'A4'!D2587,"")</f>
        <v/>
      </c>
      <c r="G2556" t="str">
        <f>IF(SUM('A4'!S2587:X2587)=6,'A4'!E2587,"")</f>
        <v/>
      </c>
      <c r="H2556" t="str">
        <f>IF(SUM('A4'!S2587:X2587)=6,'A4'!F2587,"")</f>
        <v/>
      </c>
      <c r="I2556" t="str">
        <f>IF(SUM('A4'!S2587:X2587)=6,'A4'!G2587,"")</f>
        <v/>
      </c>
      <c r="J2556" s="308" t="str">
        <f>IF(SUM('A4'!S2587:X2587)=6,'A4'!H2587,"")</f>
        <v/>
      </c>
    </row>
    <row r="2557" spans="1:10" x14ac:dyDescent="0.25">
      <c r="A2557" t="str">
        <f>IF(SUM('A4'!S2588:X2588)=6,'Angaben KH-Standort'!$D$25,"")</f>
        <v/>
      </c>
      <c r="B2557" t="str">
        <f>IF(SUM('A4'!S2588:X2588)=6,'Angaben KH-Standort'!$D$26,"")</f>
        <v/>
      </c>
      <c r="C2557" t="str">
        <f>IF(SUM('A4'!S2588:X2588)=6,'Angaben KH-Standort'!$D$12,"")</f>
        <v/>
      </c>
      <c r="D2557" t="str">
        <f>IF(SUM('A4'!S2588:X2588)=6,'A1'!$F$14,"")</f>
        <v/>
      </c>
      <c r="E2557" t="str">
        <f>IF(SUM('A4'!S2588:X2588)=6,'A4'!C2588,"")</f>
        <v/>
      </c>
      <c r="F2557" t="str">
        <f>IF(SUM('A4'!S2588:X2588)=6,'A4'!D2588,"")</f>
        <v/>
      </c>
      <c r="G2557" t="str">
        <f>IF(SUM('A4'!S2588:X2588)=6,'A4'!E2588,"")</f>
        <v/>
      </c>
      <c r="H2557" t="str">
        <f>IF(SUM('A4'!S2588:X2588)=6,'A4'!F2588,"")</f>
        <v/>
      </c>
      <c r="I2557" t="str">
        <f>IF(SUM('A4'!S2588:X2588)=6,'A4'!G2588,"")</f>
        <v/>
      </c>
      <c r="J2557" s="308" t="str">
        <f>IF(SUM('A4'!S2588:X2588)=6,'A4'!H2588,"")</f>
        <v/>
      </c>
    </row>
    <row r="2558" spans="1:10" x14ac:dyDescent="0.25">
      <c r="A2558" t="str">
        <f>IF(SUM('A4'!S2589:X2589)=6,'Angaben KH-Standort'!$D$25,"")</f>
        <v/>
      </c>
      <c r="B2558" t="str">
        <f>IF(SUM('A4'!S2589:X2589)=6,'Angaben KH-Standort'!$D$26,"")</f>
        <v/>
      </c>
      <c r="C2558" t="str">
        <f>IF(SUM('A4'!S2589:X2589)=6,'Angaben KH-Standort'!$D$12,"")</f>
        <v/>
      </c>
      <c r="D2558" t="str">
        <f>IF(SUM('A4'!S2589:X2589)=6,'A1'!$F$14,"")</f>
        <v/>
      </c>
      <c r="E2558" t="str">
        <f>IF(SUM('A4'!S2589:X2589)=6,'A4'!C2589,"")</f>
        <v/>
      </c>
      <c r="F2558" t="str">
        <f>IF(SUM('A4'!S2589:X2589)=6,'A4'!D2589,"")</f>
        <v/>
      </c>
      <c r="G2558" t="str">
        <f>IF(SUM('A4'!S2589:X2589)=6,'A4'!E2589,"")</f>
        <v/>
      </c>
      <c r="H2558" t="str">
        <f>IF(SUM('A4'!S2589:X2589)=6,'A4'!F2589,"")</f>
        <v/>
      </c>
      <c r="I2558" t="str">
        <f>IF(SUM('A4'!S2589:X2589)=6,'A4'!G2589,"")</f>
        <v/>
      </c>
      <c r="J2558" s="308" t="str">
        <f>IF(SUM('A4'!S2589:X2589)=6,'A4'!H2589,"")</f>
        <v/>
      </c>
    </row>
    <row r="2559" spans="1:10" x14ac:dyDescent="0.25">
      <c r="A2559" t="str">
        <f>IF(SUM('A4'!S2590:X2590)=6,'Angaben KH-Standort'!$D$25,"")</f>
        <v/>
      </c>
      <c r="B2559" t="str">
        <f>IF(SUM('A4'!S2590:X2590)=6,'Angaben KH-Standort'!$D$26,"")</f>
        <v/>
      </c>
      <c r="C2559" t="str">
        <f>IF(SUM('A4'!S2590:X2590)=6,'Angaben KH-Standort'!$D$12,"")</f>
        <v/>
      </c>
      <c r="D2559" t="str">
        <f>IF(SUM('A4'!S2590:X2590)=6,'A1'!$F$14,"")</f>
        <v/>
      </c>
      <c r="E2559" t="str">
        <f>IF(SUM('A4'!S2590:X2590)=6,'A4'!C2590,"")</f>
        <v/>
      </c>
      <c r="F2559" t="str">
        <f>IF(SUM('A4'!S2590:X2590)=6,'A4'!D2590,"")</f>
        <v/>
      </c>
      <c r="G2559" t="str">
        <f>IF(SUM('A4'!S2590:X2590)=6,'A4'!E2590,"")</f>
        <v/>
      </c>
      <c r="H2559" t="str">
        <f>IF(SUM('A4'!S2590:X2590)=6,'A4'!F2590,"")</f>
        <v/>
      </c>
      <c r="I2559" t="str">
        <f>IF(SUM('A4'!S2590:X2590)=6,'A4'!G2590,"")</f>
        <v/>
      </c>
      <c r="J2559" s="308" t="str">
        <f>IF(SUM('A4'!S2590:X2590)=6,'A4'!H2590,"")</f>
        <v/>
      </c>
    </row>
    <row r="2560" spans="1:10" x14ac:dyDescent="0.25">
      <c r="A2560" t="str">
        <f>IF(SUM('A4'!S2591:X2591)=6,'Angaben KH-Standort'!$D$25,"")</f>
        <v/>
      </c>
      <c r="B2560" t="str">
        <f>IF(SUM('A4'!S2591:X2591)=6,'Angaben KH-Standort'!$D$26,"")</f>
        <v/>
      </c>
      <c r="C2560" t="str">
        <f>IF(SUM('A4'!S2591:X2591)=6,'Angaben KH-Standort'!$D$12,"")</f>
        <v/>
      </c>
      <c r="D2560" t="str">
        <f>IF(SUM('A4'!S2591:X2591)=6,'A1'!$F$14,"")</f>
        <v/>
      </c>
      <c r="E2560" t="str">
        <f>IF(SUM('A4'!S2591:X2591)=6,'A4'!C2591,"")</f>
        <v/>
      </c>
      <c r="F2560" t="str">
        <f>IF(SUM('A4'!S2591:X2591)=6,'A4'!D2591,"")</f>
        <v/>
      </c>
      <c r="G2560" t="str">
        <f>IF(SUM('A4'!S2591:X2591)=6,'A4'!E2591,"")</f>
        <v/>
      </c>
      <c r="H2560" t="str">
        <f>IF(SUM('A4'!S2591:X2591)=6,'A4'!F2591,"")</f>
        <v/>
      </c>
      <c r="I2560" t="str">
        <f>IF(SUM('A4'!S2591:X2591)=6,'A4'!G2591,"")</f>
        <v/>
      </c>
      <c r="J2560" s="308" t="str">
        <f>IF(SUM('A4'!S2591:X2591)=6,'A4'!H2591,"")</f>
        <v/>
      </c>
    </row>
    <row r="2561" spans="1:10" x14ac:dyDescent="0.25">
      <c r="A2561" t="str">
        <f>IF(SUM('A4'!S2592:X2592)=6,'Angaben KH-Standort'!$D$25,"")</f>
        <v/>
      </c>
      <c r="B2561" t="str">
        <f>IF(SUM('A4'!S2592:X2592)=6,'Angaben KH-Standort'!$D$26,"")</f>
        <v/>
      </c>
      <c r="C2561" t="str">
        <f>IF(SUM('A4'!S2592:X2592)=6,'Angaben KH-Standort'!$D$12,"")</f>
        <v/>
      </c>
      <c r="D2561" t="str">
        <f>IF(SUM('A4'!S2592:X2592)=6,'A1'!$F$14,"")</f>
        <v/>
      </c>
      <c r="E2561" t="str">
        <f>IF(SUM('A4'!S2592:X2592)=6,'A4'!C2592,"")</f>
        <v/>
      </c>
      <c r="F2561" t="str">
        <f>IF(SUM('A4'!S2592:X2592)=6,'A4'!D2592,"")</f>
        <v/>
      </c>
      <c r="G2561" t="str">
        <f>IF(SUM('A4'!S2592:X2592)=6,'A4'!E2592,"")</f>
        <v/>
      </c>
      <c r="H2561" t="str">
        <f>IF(SUM('A4'!S2592:X2592)=6,'A4'!F2592,"")</f>
        <v/>
      </c>
      <c r="I2561" t="str">
        <f>IF(SUM('A4'!S2592:X2592)=6,'A4'!G2592,"")</f>
        <v/>
      </c>
      <c r="J2561" s="308" t="str">
        <f>IF(SUM('A4'!S2592:X2592)=6,'A4'!H2592,"")</f>
        <v/>
      </c>
    </row>
    <row r="2562" spans="1:10" x14ac:dyDescent="0.25">
      <c r="A2562" t="str">
        <f>IF(SUM('A4'!S2593:X2593)=6,'Angaben KH-Standort'!$D$25,"")</f>
        <v/>
      </c>
      <c r="B2562" t="str">
        <f>IF(SUM('A4'!S2593:X2593)=6,'Angaben KH-Standort'!$D$26,"")</f>
        <v/>
      </c>
      <c r="C2562" t="str">
        <f>IF(SUM('A4'!S2593:X2593)=6,'Angaben KH-Standort'!$D$12,"")</f>
        <v/>
      </c>
      <c r="D2562" t="str">
        <f>IF(SUM('A4'!S2593:X2593)=6,'A1'!$F$14,"")</f>
        <v/>
      </c>
      <c r="E2562" t="str">
        <f>IF(SUM('A4'!S2593:X2593)=6,'A4'!C2593,"")</f>
        <v/>
      </c>
      <c r="F2562" t="str">
        <f>IF(SUM('A4'!S2593:X2593)=6,'A4'!D2593,"")</f>
        <v/>
      </c>
      <c r="G2562" t="str">
        <f>IF(SUM('A4'!S2593:X2593)=6,'A4'!E2593,"")</f>
        <v/>
      </c>
      <c r="H2562" t="str">
        <f>IF(SUM('A4'!S2593:X2593)=6,'A4'!F2593,"")</f>
        <v/>
      </c>
      <c r="I2562" t="str">
        <f>IF(SUM('A4'!S2593:X2593)=6,'A4'!G2593,"")</f>
        <v/>
      </c>
      <c r="J2562" s="308" t="str">
        <f>IF(SUM('A4'!S2593:X2593)=6,'A4'!H2593,"")</f>
        <v/>
      </c>
    </row>
    <row r="2563" spans="1:10" x14ac:dyDescent="0.25">
      <c r="A2563" t="str">
        <f>IF(SUM('A4'!S2594:X2594)=6,'Angaben KH-Standort'!$D$25,"")</f>
        <v/>
      </c>
      <c r="B2563" t="str">
        <f>IF(SUM('A4'!S2594:X2594)=6,'Angaben KH-Standort'!$D$26,"")</f>
        <v/>
      </c>
      <c r="C2563" t="str">
        <f>IF(SUM('A4'!S2594:X2594)=6,'Angaben KH-Standort'!$D$12,"")</f>
        <v/>
      </c>
      <c r="D2563" t="str">
        <f>IF(SUM('A4'!S2594:X2594)=6,'A1'!$F$14,"")</f>
        <v/>
      </c>
      <c r="E2563" t="str">
        <f>IF(SUM('A4'!S2594:X2594)=6,'A4'!C2594,"")</f>
        <v/>
      </c>
      <c r="F2563" t="str">
        <f>IF(SUM('A4'!S2594:X2594)=6,'A4'!D2594,"")</f>
        <v/>
      </c>
      <c r="G2563" t="str">
        <f>IF(SUM('A4'!S2594:X2594)=6,'A4'!E2594,"")</f>
        <v/>
      </c>
      <c r="H2563" t="str">
        <f>IF(SUM('A4'!S2594:X2594)=6,'A4'!F2594,"")</f>
        <v/>
      </c>
      <c r="I2563" t="str">
        <f>IF(SUM('A4'!S2594:X2594)=6,'A4'!G2594,"")</f>
        <v/>
      </c>
      <c r="J2563" s="308" t="str">
        <f>IF(SUM('A4'!S2594:X2594)=6,'A4'!H2594,"")</f>
        <v/>
      </c>
    </row>
    <row r="2564" spans="1:10" x14ac:dyDescent="0.25">
      <c r="A2564" t="str">
        <f>IF(SUM('A4'!S2595:X2595)=6,'Angaben KH-Standort'!$D$25,"")</f>
        <v/>
      </c>
      <c r="B2564" t="str">
        <f>IF(SUM('A4'!S2595:X2595)=6,'Angaben KH-Standort'!$D$26,"")</f>
        <v/>
      </c>
      <c r="C2564" t="str">
        <f>IF(SUM('A4'!S2595:X2595)=6,'Angaben KH-Standort'!$D$12,"")</f>
        <v/>
      </c>
      <c r="D2564" t="str">
        <f>IF(SUM('A4'!S2595:X2595)=6,'A1'!$F$14,"")</f>
        <v/>
      </c>
      <c r="E2564" t="str">
        <f>IF(SUM('A4'!S2595:X2595)=6,'A4'!C2595,"")</f>
        <v/>
      </c>
      <c r="F2564" t="str">
        <f>IF(SUM('A4'!S2595:X2595)=6,'A4'!D2595,"")</f>
        <v/>
      </c>
      <c r="G2564" t="str">
        <f>IF(SUM('A4'!S2595:X2595)=6,'A4'!E2595,"")</f>
        <v/>
      </c>
      <c r="H2564" t="str">
        <f>IF(SUM('A4'!S2595:X2595)=6,'A4'!F2595,"")</f>
        <v/>
      </c>
      <c r="I2564" t="str">
        <f>IF(SUM('A4'!S2595:X2595)=6,'A4'!G2595,"")</f>
        <v/>
      </c>
      <c r="J2564" s="308" t="str">
        <f>IF(SUM('A4'!S2595:X2595)=6,'A4'!H2595,"")</f>
        <v/>
      </c>
    </row>
    <row r="2565" spans="1:10" x14ac:dyDescent="0.25">
      <c r="A2565" t="str">
        <f>IF(SUM('A4'!S2596:X2596)=6,'Angaben KH-Standort'!$D$25,"")</f>
        <v/>
      </c>
      <c r="B2565" t="str">
        <f>IF(SUM('A4'!S2596:X2596)=6,'Angaben KH-Standort'!$D$26,"")</f>
        <v/>
      </c>
      <c r="C2565" t="str">
        <f>IF(SUM('A4'!S2596:X2596)=6,'Angaben KH-Standort'!$D$12,"")</f>
        <v/>
      </c>
      <c r="D2565" t="str">
        <f>IF(SUM('A4'!S2596:X2596)=6,'A1'!$F$14,"")</f>
        <v/>
      </c>
      <c r="E2565" t="str">
        <f>IF(SUM('A4'!S2596:X2596)=6,'A4'!C2596,"")</f>
        <v/>
      </c>
      <c r="F2565" t="str">
        <f>IF(SUM('A4'!S2596:X2596)=6,'A4'!D2596,"")</f>
        <v/>
      </c>
      <c r="G2565" t="str">
        <f>IF(SUM('A4'!S2596:X2596)=6,'A4'!E2596,"")</f>
        <v/>
      </c>
      <c r="H2565" t="str">
        <f>IF(SUM('A4'!S2596:X2596)=6,'A4'!F2596,"")</f>
        <v/>
      </c>
      <c r="I2565" t="str">
        <f>IF(SUM('A4'!S2596:X2596)=6,'A4'!G2596,"")</f>
        <v/>
      </c>
      <c r="J2565" s="308" t="str">
        <f>IF(SUM('A4'!S2596:X2596)=6,'A4'!H2596,"")</f>
        <v/>
      </c>
    </row>
    <row r="2566" spans="1:10" x14ac:dyDescent="0.25">
      <c r="A2566" t="str">
        <f>IF(SUM('A4'!S2597:X2597)=6,'Angaben KH-Standort'!$D$25,"")</f>
        <v/>
      </c>
      <c r="B2566" t="str">
        <f>IF(SUM('A4'!S2597:X2597)=6,'Angaben KH-Standort'!$D$26,"")</f>
        <v/>
      </c>
      <c r="C2566" t="str">
        <f>IF(SUM('A4'!S2597:X2597)=6,'Angaben KH-Standort'!$D$12,"")</f>
        <v/>
      </c>
      <c r="D2566" t="str">
        <f>IF(SUM('A4'!S2597:X2597)=6,'A1'!$F$14,"")</f>
        <v/>
      </c>
      <c r="E2566" t="str">
        <f>IF(SUM('A4'!S2597:X2597)=6,'A4'!C2597,"")</f>
        <v/>
      </c>
      <c r="F2566" t="str">
        <f>IF(SUM('A4'!S2597:X2597)=6,'A4'!D2597,"")</f>
        <v/>
      </c>
      <c r="G2566" t="str">
        <f>IF(SUM('A4'!S2597:X2597)=6,'A4'!E2597,"")</f>
        <v/>
      </c>
      <c r="H2566" t="str">
        <f>IF(SUM('A4'!S2597:X2597)=6,'A4'!F2597,"")</f>
        <v/>
      </c>
      <c r="I2566" t="str">
        <f>IF(SUM('A4'!S2597:X2597)=6,'A4'!G2597,"")</f>
        <v/>
      </c>
      <c r="J2566" s="308" t="str">
        <f>IF(SUM('A4'!S2597:X2597)=6,'A4'!H2597,"")</f>
        <v/>
      </c>
    </row>
    <row r="2567" spans="1:10" x14ac:dyDescent="0.25">
      <c r="A2567" t="str">
        <f>IF(SUM('A4'!S2598:X2598)=6,'Angaben KH-Standort'!$D$25,"")</f>
        <v/>
      </c>
      <c r="B2567" t="str">
        <f>IF(SUM('A4'!S2598:X2598)=6,'Angaben KH-Standort'!$D$26,"")</f>
        <v/>
      </c>
      <c r="C2567" t="str">
        <f>IF(SUM('A4'!S2598:X2598)=6,'Angaben KH-Standort'!$D$12,"")</f>
        <v/>
      </c>
      <c r="D2567" t="str">
        <f>IF(SUM('A4'!S2598:X2598)=6,'A1'!$F$14,"")</f>
        <v/>
      </c>
      <c r="E2567" t="str">
        <f>IF(SUM('A4'!S2598:X2598)=6,'A4'!C2598,"")</f>
        <v/>
      </c>
      <c r="F2567" t="str">
        <f>IF(SUM('A4'!S2598:X2598)=6,'A4'!D2598,"")</f>
        <v/>
      </c>
      <c r="G2567" t="str">
        <f>IF(SUM('A4'!S2598:X2598)=6,'A4'!E2598,"")</f>
        <v/>
      </c>
      <c r="H2567" t="str">
        <f>IF(SUM('A4'!S2598:X2598)=6,'A4'!F2598,"")</f>
        <v/>
      </c>
      <c r="I2567" t="str">
        <f>IF(SUM('A4'!S2598:X2598)=6,'A4'!G2598,"")</f>
        <v/>
      </c>
      <c r="J2567" s="308" t="str">
        <f>IF(SUM('A4'!S2598:X2598)=6,'A4'!H2598,"")</f>
        <v/>
      </c>
    </row>
    <row r="2568" spans="1:10" x14ac:dyDescent="0.25">
      <c r="A2568" t="str">
        <f>IF(SUM('A4'!S2599:X2599)=6,'Angaben KH-Standort'!$D$25,"")</f>
        <v/>
      </c>
      <c r="B2568" t="str">
        <f>IF(SUM('A4'!S2599:X2599)=6,'Angaben KH-Standort'!$D$26,"")</f>
        <v/>
      </c>
      <c r="C2568" t="str">
        <f>IF(SUM('A4'!S2599:X2599)=6,'Angaben KH-Standort'!$D$12,"")</f>
        <v/>
      </c>
      <c r="D2568" t="str">
        <f>IF(SUM('A4'!S2599:X2599)=6,'A1'!$F$14,"")</f>
        <v/>
      </c>
      <c r="E2568" t="str">
        <f>IF(SUM('A4'!S2599:X2599)=6,'A4'!C2599,"")</f>
        <v/>
      </c>
      <c r="F2568" t="str">
        <f>IF(SUM('A4'!S2599:X2599)=6,'A4'!D2599,"")</f>
        <v/>
      </c>
      <c r="G2568" t="str">
        <f>IF(SUM('A4'!S2599:X2599)=6,'A4'!E2599,"")</f>
        <v/>
      </c>
      <c r="H2568" t="str">
        <f>IF(SUM('A4'!S2599:X2599)=6,'A4'!F2599,"")</f>
        <v/>
      </c>
      <c r="I2568" t="str">
        <f>IF(SUM('A4'!S2599:X2599)=6,'A4'!G2599,"")</f>
        <v/>
      </c>
      <c r="J2568" s="308" t="str">
        <f>IF(SUM('A4'!S2599:X2599)=6,'A4'!H2599,"")</f>
        <v/>
      </c>
    </row>
    <row r="2569" spans="1:10" x14ac:dyDescent="0.25">
      <c r="A2569" t="str">
        <f>IF(SUM('A4'!S2600:X2600)=6,'Angaben KH-Standort'!$D$25,"")</f>
        <v/>
      </c>
      <c r="B2569" t="str">
        <f>IF(SUM('A4'!S2600:X2600)=6,'Angaben KH-Standort'!$D$26,"")</f>
        <v/>
      </c>
      <c r="C2569" t="str">
        <f>IF(SUM('A4'!S2600:X2600)=6,'Angaben KH-Standort'!$D$12,"")</f>
        <v/>
      </c>
      <c r="D2569" t="str">
        <f>IF(SUM('A4'!S2600:X2600)=6,'A1'!$F$14,"")</f>
        <v/>
      </c>
      <c r="E2569" t="str">
        <f>IF(SUM('A4'!S2600:X2600)=6,'A4'!C2600,"")</f>
        <v/>
      </c>
      <c r="F2569" t="str">
        <f>IF(SUM('A4'!S2600:X2600)=6,'A4'!D2600,"")</f>
        <v/>
      </c>
      <c r="G2569" t="str">
        <f>IF(SUM('A4'!S2600:X2600)=6,'A4'!E2600,"")</f>
        <v/>
      </c>
      <c r="H2569" t="str">
        <f>IF(SUM('A4'!S2600:X2600)=6,'A4'!F2600,"")</f>
        <v/>
      </c>
      <c r="I2569" t="str">
        <f>IF(SUM('A4'!S2600:X2600)=6,'A4'!G2600,"")</f>
        <v/>
      </c>
      <c r="J2569" s="308" t="str">
        <f>IF(SUM('A4'!S2600:X2600)=6,'A4'!H2600,"")</f>
        <v/>
      </c>
    </row>
    <row r="2570" spans="1:10" x14ac:dyDescent="0.25">
      <c r="A2570" t="str">
        <f>IF(SUM('A4'!S2601:X2601)=6,'Angaben KH-Standort'!$D$25,"")</f>
        <v/>
      </c>
      <c r="B2570" t="str">
        <f>IF(SUM('A4'!S2601:X2601)=6,'Angaben KH-Standort'!$D$26,"")</f>
        <v/>
      </c>
      <c r="C2570" t="str">
        <f>IF(SUM('A4'!S2601:X2601)=6,'Angaben KH-Standort'!$D$12,"")</f>
        <v/>
      </c>
      <c r="D2570" t="str">
        <f>IF(SUM('A4'!S2601:X2601)=6,'A1'!$F$14,"")</f>
        <v/>
      </c>
      <c r="E2570" t="str">
        <f>IF(SUM('A4'!S2601:X2601)=6,'A4'!C2601,"")</f>
        <v/>
      </c>
      <c r="F2570" t="str">
        <f>IF(SUM('A4'!S2601:X2601)=6,'A4'!D2601,"")</f>
        <v/>
      </c>
      <c r="G2570" t="str">
        <f>IF(SUM('A4'!S2601:X2601)=6,'A4'!E2601,"")</f>
        <v/>
      </c>
      <c r="H2570" t="str">
        <f>IF(SUM('A4'!S2601:X2601)=6,'A4'!F2601,"")</f>
        <v/>
      </c>
      <c r="I2570" t="str">
        <f>IF(SUM('A4'!S2601:X2601)=6,'A4'!G2601,"")</f>
        <v/>
      </c>
      <c r="J2570" s="308" t="str">
        <f>IF(SUM('A4'!S2601:X2601)=6,'A4'!H2601,"")</f>
        <v/>
      </c>
    </row>
    <row r="2571" spans="1:10" x14ac:dyDescent="0.25">
      <c r="A2571" t="str">
        <f>IF(SUM('A4'!S2602:X2602)=6,'Angaben KH-Standort'!$D$25,"")</f>
        <v/>
      </c>
      <c r="B2571" t="str">
        <f>IF(SUM('A4'!S2602:X2602)=6,'Angaben KH-Standort'!$D$26,"")</f>
        <v/>
      </c>
      <c r="C2571" t="str">
        <f>IF(SUM('A4'!S2602:X2602)=6,'Angaben KH-Standort'!$D$12,"")</f>
        <v/>
      </c>
      <c r="D2571" t="str">
        <f>IF(SUM('A4'!S2602:X2602)=6,'A1'!$F$14,"")</f>
        <v/>
      </c>
      <c r="E2571" t="str">
        <f>IF(SUM('A4'!S2602:X2602)=6,'A4'!C2602,"")</f>
        <v/>
      </c>
      <c r="F2571" t="str">
        <f>IF(SUM('A4'!S2602:X2602)=6,'A4'!D2602,"")</f>
        <v/>
      </c>
      <c r="G2571" t="str">
        <f>IF(SUM('A4'!S2602:X2602)=6,'A4'!E2602,"")</f>
        <v/>
      </c>
      <c r="H2571" t="str">
        <f>IF(SUM('A4'!S2602:X2602)=6,'A4'!F2602,"")</f>
        <v/>
      </c>
      <c r="I2571" t="str">
        <f>IF(SUM('A4'!S2602:X2602)=6,'A4'!G2602,"")</f>
        <v/>
      </c>
      <c r="J2571" s="308" t="str">
        <f>IF(SUM('A4'!S2602:X2602)=6,'A4'!H2602,"")</f>
        <v/>
      </c>
    </row>
    <row r="2572" spans="1:10" x14ac:dyDescent="0.25">
      <c r="A2572" t="str">
        <f>IF(SUM('A4'!S2603:X2603)=6,'Angaben KH-Standort'!$D$25,"")</f>
        <v/>
      </c>
      <c r="B2572" t="str">
        <f>IF(SUM('A4'!S2603:X2603)=6,'Angaben KH-Standort'!$D$26,"")</f>
        <v/>
      </c>
      <c r="C2572" t="str">
        <f>IF(SUM('A4'!S2603:X2603)=6,'Angaben KH-Standort'!$D$12,"")</f>
        <v/>
      </c>
      <c r="D2572" t="str">
        <f>IF(SUM('A4'!S2603:X2603)=6,'A1'!$F$14,"")</f>
        <v/>
      </c>
      <c r="E2572" t="str">
        <f>IF(SUM('A4'!S2603:X2603)=6,'A4'!C2603,"")</f>
        <v/>
      </c>
      <c r="F2572" t="str">
        <f>IF(SUM('A4'!S2603:X2603)=6,'A4'!D2603,"")</f>
        <v/>
      </c>
      <c r="G2572" t="str">
        <f>IF(SUM('A4'!S2603:X2603)=6,'A4'!E2603,"")</f>
        <v/>
      </c>
      <c r="H2572" t="str">
        <f>IF(SUM('A4'!S2603:X2603)=6,'A4'!F2603,"")</f>
        <v/>
      </c>
      <c r="I2572" t="str">
        <f>IF(SUM('A4'!S2603:X2603)=6,'A4'!G2603,"")</f>
        <v/>
      </c>
      <c r="J2572" s="308" t="str">
        <f>IF(SUM('A4'!S2603:X2603)=6,'A4'!H2603,"")</f>
        <v/>
      </c>
    </row>
    <row r="2573" spans="1:10" x14ac:dyDescent="0.25">
      <c r="A2573" t="str">
        <f>IF(SUM('A4'!S2604:X2604)=6,'Angaben KH-Standort'!$D$25,"")</f>
        <v/>
      </c>
      <c r="B2573" t="str">
        <f>IF(SUM('A4'!S2604:X2604)=6,'Angaben KH-Standort'!$D$26,"")</f>
        <v/>
      </c>
      <c r="C2573" t="str">
        <f>IF(SUM('A4'!S2604:X2604)=6,'Angaben KH-Standort'!$D$12,"")</f>
        <v/>
      </c>
      <c r="D2573" t="str">
        <f>IF(SUM('A4'!S2604:X2604)=6,'A1'!$F$14,"")</f>
        <v/>
      </c>
      <c r="E2573" t="str">
        <f>IF(SUM('A4'!S2604:X2604)=6,'A4'!C2604,"")</f>
        <v/>
      </c>
      <c r="F2573" t="str">
        <f>IF(SUM('A4'!S2604:X2604)=6,'A4'!D2604,"")</f>
        <v/>
      </c>
      <c r="G2573" t="str">
        <f>IF(SUM('A4'!S2604:X2604)=6,'A4'!E2604,"")</f>
        <v/>
      </c>
      <c r="H2573" t="str">
        <f>IF(SUM('A4'!S2604:X2604)=6,'A4'!F2604,"")</f>
        <v/>
      </c>
      <c r="I2573" t="str">
        <f>IF(SUM('A4'!S2604:X2604)=6,'A4'!G2604,"")</f>
        <v/>
      </c>
      <c r="J2573" s="308" t="str">
        <f>IF(SUM('A4'!S2604:X2604)=6,'A4'!H2604,"")</f>
        <v/>
      </c>
    </row>
    <row r="2574" spans="1:10" x14ac:dyDescent="0.25">
      <c r="A2574" t="str">
        <f>IF(SUM('A4'!S2605:X2605)=6,'Angaben KH-Standort'!$D$25,"")</f>
        <v/>
      </c>
      <c r="B2574" t="str">
        <f>IF(SUM('A4'!S2605:X2605)=6,'Angaben KH-Standort'!$D$26,"")</f>
        <v/>
      </c>
      <c r="C2574" t="str">
        <f>IF(SUM('A4'!S2605:X2605)=6,'Angaben KH-Standort'!$D$12,"")</f>
        <v/>
      </c>
      <c r="D2574" t="str">
        <f>IF(SUM('A4'!S2605:X2605)=6,'A1'!$F$14,"")</f>
        <v/>
      </c>
      <c r="E2574" t="str">
        <f>IF(SUM('A4'!S2605:X2605)=6,'A4'!C2605,"")</f>
        <v/>
      </c>
      <c r="F2574" t="str">
        <f>IF(SUM('A4'!S2605:X2605)=6,'A4'!D2605,"")</f>
        <v/>
      </c>
      <c r="G2574" t="str">
        <f>IF(SUM('A4'!S2605:X2605)=6,'A4'!E2605,"")</f>
        <v/>
      </c>
      <c r="H2574" t="str">
        <f>IF(SUM('A4'!S2605:X2605)=6,'A4'!F2605,"")</f>
        <v/>
      </c>
      <c r="I2574" t="str">
        <f>IF(SUM('A4'!S2605:X2605)=6,'A4'!G2605,"")</f>
        <v/>
      </c>
      <c r="J2574" s="308" t="str">
        <f>IF(SUM('A4'!S2605:X2605)=6,'A4'!H2605,"")</f>
        <v/>
      </c>
    </row>
    <row r="2575" spans="1:10" x14ac:dyDescent="0.25">
      <c r="A2575" t="str">
        <f>IF(SUM('A4'!S2606:X2606)=6,'Angaben KH-Standort'!$D$25,"")</f>
        <v/>
      </c>
      <c r="B2575" t="str">
        <f>IF(SUM('A4'!S2606:X2606)=6,'Angaben KH-Standort'!$D$26,"")</f>
        <v/>
      </c>
      <c r="C2575" t="str">
        <f>IF(SUM('A4'!S2606:X2606)=6,'Angaben KH-Standort'!$D$12,"")</f>
        <v/>
      </c>
      <c r="D2575" t="str">
        <f>IF(SUM('A4'!S2606:X2606)=6,'A1'!$F$14,"")</f>
        <v/>
      </c>
      <c r="E2575" t="str">
        <f>IF(SUM('A4'!S2606:X2606)=6,'A4'!C2606,"")</f>
        <v/>
      </c>
      <c r="F2575" t="str">
        <f>IF(SUM('A4'!S2606:X2606)=6,'A4'!D2606,"")</f>
        <v/>
      </c>
      <c r="G2575" t="str">
        <f>IF(SUM('A4'!S2606:X2606)=6,'A4'!E2606,"")</f>
        <v/>
      </c>
      <c r="H2575" t="str">
        <f>IF(SUM('A4'!S2606:X2606)=6,'A4'!F2606,"")</f>
        <v/>
      </c>
      <c r="I2575" t="str">
        <f>IF(SUM('A4'!S2606:X2606)=6,'A4'!G2606,"")</f>
        <v/>
      </c>
      <c r="J2575" s="308" t="str">
        <f>IF(SUM('A4'!S2606:X2606)=6,'A4'!H2606,"")</f>
        <v/>
      </c>
    </row>
    <row r="2576" spans="1:10" x14ac:dyDescent="0.25">
      <c r="A2576" t="str">
        <f>IF(SUM('A4'!S2607:X2607)=6,'Angaben KH-Standort'!$D$25,"")</f>
        <v/>
      </c>
      <c r="B2576" t="str">
        <f>IF(SUM('A4'!S2607:X2607)=6,'Angaben KH-Standort'!$D$26,"")</f>
        <v/>
      </c>
      <c r="C2576" t="str">
        <f>IF(SUM('A4'!S2607:X2607)=6,'Angaben KH-Standort'!$D$12,"")</f>
        <v/>
      </c>
      <c r="D2576" t="str">
        <f>IF(SUM('A4'!S2607:X2607)=6,'A1'!$F$14,"")</f>
        <v/>
      </c>
      <c r="E2576" t="str">
        <f>IF(SUM('A4'!S2607:X2607)=6,'A4'!C2607,"")</f>
        <v/>
      </c>
      <c r="F2576" t="str">
        <f>IF(SUM('A4'!S2607:X2607)=6,'A4'!D2607,"")</f>
        <v/>
      </c>
      <c r="G2576" t="str">
        <f>IF(SUM('A4'!S2607:X2607)=6,'A4'!E2607,"")</f>
        <v/>
      </c>
      <c r="H2576" t="str">
        <f>IF(SUM('A4'!S2607:X2607)=6,'A4'!F2607,"")</f>
        <v/>
      </c>
      <c r="I2576" t="str">
        <f>IF(SUM('A4'!S2607:X2607)=6,'A4'!G2607,"")</f>
        <v/>
      </c>
      <c r="J2576" s="308" t="str">
        <f>IF(SUM('A4'!S2607:X2607)=6,'A4'!H2607,"")</f>
        <v/>
      </c>
    </row>
    <row r="2577" spans="1:10" x14ac:dyDescent="0.25">
      <c r="A2577" t="str">
        <f>IF(SUM('A4'!S2608:X2608)=6,'Angaben KH-Standort'!$D$25,"")</f>
        <v/>
      </c>
      <c r="B2577" t="str">
        <f>IF(SUM('A4'!S2608:X2608)=6,'Angaben KH-Standort'!$D$26,"")</f>
        <v/>
      </c>
      <c r="C2577" t="str">
        <f>IF(SUM('A4'!S2608:X2608)=6,'Angaben KH-Standort'!$D$12,"")</f>
        <v/>
      </c>
      <c r="D2577" t="str">
        <f>IF(SUM('A4'!S2608:X2608)=6,'A1'!$F$14,"")</f>
        <v/>
      </c>
      <c r="E2577" t="str">
        <f>IF(SUM('A4'!S2608:X2608)=6,'A4'!C2608,"")</f>
        <v/>
      </c>
      <c r="F2577" t="str">
        <f>IF(SUM('A4'!S2608:X2608)=6,'A4'!D2608,"")</f>
        <v/>
      </c>
      <c r="G2577" t="str">
        <f>IF(SUM('A4'!S2608:X2608)=6,'A4'!E2608,"")</f>
        <v/>
      </c>
      <c r="H2577" t="str">
        <f>IF(SUM('A4'!S2608:X2608)=6,'A4'!F2608,"")</f>
        <v/>
      </c>
      <c r="I2577" t="str">
        <f>IF(SUM('A4'!S2608:X2608)=6,'A4'!G2608,"")</f>
        <v/>
      </c>
      <c r="J2577" s="308" t="str">
        <f>IF(SUM('A4'!S2608:X2608)=6,'A4'!H2608,"")</f>
        <v/>
      </c>
    </row>
    <row r="2578" spans="1:10" x14ac:dyDescent="0.25">
      <c r="A2578" t="str">
        <f>IF(SUM('A4'!S2609:X2609)=6,'Angaben KH-Standort'!$D$25,"")</f>
        <v/>
      </c>
      <c r="B2578" t="str">
        <f>IF(SUM('A4'!S2609:X2609)=6,'Angaben KH-Standort'!$D$26,"")</f>
        <v/>
      </c>
      <c r="C2578" t="str">
        <f>IF(SUM('A4'!S2609:X2609)=6,'Angaben KH-Standort'!$D$12,"")</f>
        <v/>
      </c>
      <c r="D2578" t="str">
        <f>IF(SUM('A4'!S2609:X2609)=6,'A1'!$F$14,"")</f>
        <v/>
      </c>
      <c r="E2578" t="str">
        <f>IF(SUM('A4'!S2609:X2609)=6,'A4'!C2609,"")</f>
        <v/>
      </c>
      <c r="F2578" t="str">
        <f>IF(SUM('A4'!S2609:X2609)=6,'A4'!D2609,"")</f>
        <v/>
      </c>
      <c r="G2578" t="str">
        <f>IF(SUM('A4'!S2609:X2609)=6,'A4'!E2609,"")</f>
        <v/>
      </c>
      <c r="H2578" t="str">
        <f>IF(SUM('A4'!S2609:X2609)=6,'A4'!F2609,"")</f>
        <v/>
      </c>
      <c r="I2578" t="str">
        <f>IF(SUM('A4'!S2609:X2609)=6,'A4'!G2609,"")</f>
        <v/>
      </c>
      <c r="J2578" s="308" t="str">
        <f>IF(SUM('A4'!S2609:X2609)=6,'A4'!H2609,"")</f>
        <v/>
      </c>
    </row>
    <row r="2579" spans="1:10" x14ac:dyDescent="0.25">
      <c r="A2579" t="str">
        <f>IF(SUM('A4'!S2610:X2610)=6,'Angaben KH-Standort'!$D$25,"")</f>
        <v/>
      </c>
      <c r="B2579" t="str">
        <f>IF(SUM('A4'!S2610:X2610)=6,'Angaben KH-Standort'!$D$26,"")</f>
        <v/>
      </c>
      <c r="C2579" t="str">
        <f>IF(SUM('A4'!S2610:X2610)=6,'Angaben KH-Standort'!$D$12,"")</f>
        <v/>
      </c>
      <c r="D2579" t="str">
        <f>IF(SUM('A4'!S2610:X2610)=6,'A1'!$F$14,"")</f>
        <v/>
      </c>
      <c r="E2579" t="str">
        <f>IF(SUM('A4'!S2610:X2610)=6,'A4'!C2610,"")</f>
        <v/>
      </c>
      <c r="F2579" t="str">
        <f>IF(SUM('A4'!S2610:X2610)=6,'A4'!D2610,"")</f>
        <v/>
      </c>
      <c r="G2579" t="str">
        <f>IF(SUM('A4'!S2610:X2610)=6,'A4'!E2610,"")</f>
        <v/>
      </c>
      <c r="H2579" t="str">
        <f>IF(SUM('A4'!S2610:X2610)=6,'A4'!F2610,"")</f>
        <v/>
      </c>
      <c r="I2579" t="str">
        <f>IF(SUM('A4'!S2610:X2610)=6,'A4'!G2610,"")</f>
        <v/>
      </c>
      <c r="J2579" s="308" t="str">
        <f>IF(SUM('A4'!S2610:X2610)=6,'A4'!H2610,"")</f>
        <v/>
      </c>
    </row>
    <row r="2580" spans="1:10" x14ac:dyDescent="0.25">
      <c r="A2580" t="str">
        <f>IF(SUM('A4'!S2611:X2611)=6,'Angaben KH-Standort'!$D$25,"")</f>
        <v/>
      </c>
      <c r="B2580" t="str">
        <f>IF(SUM('A4'!S2611:X2611)=6,'Angaben KH-Standort'!$D$26,"")</f>
        <v/>
      </c>
      <c r="C2580" t="str">
        <f>IF(SUM('A4'!S2611:X2611)=6,'Angaben KH-Standort'!$D$12,"")</f>
        <v/>
      </c>
      <c r="D2580" t="str">
        <f>IF(SUM('A4'!S2611:X2611)=6,'A1'!$F$14,"")</f>
        <v/>
      </c>
      <c r="E2580" t="str">
        <f>IF(SUM('A4'!S2611:X2611)=6,'A4'!C2611,"")</f>
        <v/>
      </c>
      <c r="F2580" t="str">
        <f>IF(SUM('A4'!S2611:X2611)=6,'A4'!D2611,"")</f>
        <v/>
      </c>
      <c r="G2580" t="str">
        <f>IF(SUM('A4'!S2611:X2611)=6,'A4'!E2611,"")</f>
        <v/>
      </c>
      <c r="H2580" t="str">
        <f>IF(SUM('A4'!S2611:X2611)=6,'A4'!F2611,"")</f>
        <v/>
      </c>
      <c r="I2580" t="str">
        <f>IF(SUM('A4'!S2611:X2611)=6,'A4'!G2611,"")</f>
        <v/>
      </c>
      <c r="J2580" s="308" t="str">
        <f>IF(SUM('A4'!S2611:X2611)=6,'A4'!H2611,"")</f>
        <v/>
      </c>
    </row>
    <row r="2581" spans="1:10" x14ac:dyDescent="0.25">
      <c r="A2581" t="str">
        <f>IF(SUM('A4'!S2612:X2612)=6,'Angaben KH-Standort'!$D$25,"")</f>
        <v/>
      </c>
      <c r="B2581" t="str">
        <f>IF(SUM('A4'!S2612:X2612)=6,'Angaben KH-Standort'!$D$26,"")</f>
        <v/>
      </c>
      <c r="C2581" t="str">
        <f>IF(SUM('A4'!S2612:X2612)=6,'Angaben KH-Standort'!$D$12,"")</f>
        <v/>
      </c>
      <c r="D2581" t="str">
        <f>IF(SUM('A4'!S2612:X2612)=6,'A1'!$F$14,"")</f>
        <v/>
      </c>
      <c r="E2581" t="str">
        <f>IF(SUM('A4'!S2612:X2612)=6,'A4'!C2612,"")</f>
        <v/>
      </c>
      <c r="F2581" t="str">
        <f>IF(SUM('A4'!S2612:X2612)=6,'A4'!D2612,"")</f>
        <v/>
      </c>
      <c r="G2581" t="str">
        <f>IF(SUM('A4'!S2612:X2612)=6,'A4'!E2612,"")</f>
        <v/>
      </c>
      <c r="H2581" t="str">
        <f>IF(SUM('A4'!S2612:X2612)=6,'A4'!F2612,"")</f>
        <v/>
      </c>
      <c r="I2581" t="str">
        <f>IF(SUM('A4'!S2612:X2612)=6,'A4'!G2612,"")</f>
        <v/>
      </c>
      <c r="J2581" s="308" t="str">
        <f>IF(SUM('A4'!S2612:X2612)=6,'A4'!H2612,"")</f>
        <v/>
      </c>
    </row>
    <row r="2582" spans="1:10" x14ac:dyDescent="0.25">
      <c r="A2582" t="str">
        <f>IF(SUM('A4'!S2613:X2613)=6,'Angaben KH-Standort'!$D$25,"")</f>
        <v/>
      </c>
      <c r="B2582" t="str">
        <f>IF(SUM('A4'!S2613:X2613)=6,'Angaben KH-Standort'!$D$26,"")</f>
        <v/>
      </c>
      <c r="C2582" t="str">
        <f>IF(SUM('A4'!S2613:X2613)=6,'Angaben KH-Standort'!$D$12,"")</f>
        <v/>
      </c>
      <c r="D2582" t="str">
        <f>IF(SUM('A4'!S2613:X2613)=6,'A1'!$F$14,"")</f>
        <v/>
      </c>
      <c r="E2582" t="str">
        <f>IF(SUM('A4'!S2613:X2613)=6,'A4'!C2613,"")</f>
        <v/>
      </c>
      <c r="F2582" t="str">
        <f>IF(SUM('A4'!S2613:X2613)=6,'A4'!D2613,"")</f>
        <v/>
      </c>
      <c r="G2582" t="str">
        <f>IF(SUM('A4'!S2613:X2613)=6,'A4'!E2613,"")</f>
        <v/>
      </c>
      <c r="H2582" t="str">
        <f>IF(SUM('A4'!S2613:X2613)=6,'A4'!F2613,"")</f>
        <v/>
      </c>
      <c r="I2582" t="str">
        <f>IF(SUM('A4'!S2613:X2613)=6,'A4'!G2613,"")</f>
        <v/>
      </c>
      <c r="J2582" s="308" t="str">
        <f>IF(SUM('A4'!S2613:X2613)=6,'A4'!H2613,"")</f>
        <v/>
      </c>
    </row>
    <row r="2583" spans="1:10" x14ac:dyDescent="0.25">
      <c r="A2583" t="str">
        <f>IF(SUM('A4'!S2614:X2614)=6,'Angaben KH-Standort'!$D$25,"")</f>
        <v/>
      </c>
      <c r="B2583" t="str">
        <f>IF(SUM('A4'!S2614:X2614)=6,'Angaben KH-Standort'!$D$26,"")</f>
        <v/>
      </c>
      <c r="C2583" t="str">
        <f>IF(SUM('A4'!S2614:X2614)=6,'Angaben KH-Standort'!$D$12,"")</f>
        <v/>
      </c>
      <c r="D2583" t="str">
        <f>IF(SUM('A4'!S2614:X2614)=6,'A1'!$F$14,"")</f>
        <v/>
      </c>
      <c r="E2583" t="str">
        <f>IF(SUM('A4'!S2614:X2614)=6,'A4'!C2614,"")</f>
        <v/>
      </c>
      <c r="F2583" t="str">
        <f>IF(SUM('A4'!S2614:X2614)=6,'A4'!D2614,"")</f>
        <v/>
      </c>
      <c r="G2583" t="str">
        <f>IF(SUM('A4'!S2614:X2614)=6,'A4'!E2614,"")</f>
        <v/>
      </c>
      <c r="H2583" t="str">
        <f>IF(SUM('A4'!S2614:X2614)=6,'A4'!F2614,"")</f>
        <v/>
      </c>
      <c r="I2583" t="str">
        <f>IF(SUM('A4'!S2614:X2614)=6,'A4'!G2614,"")</f>
        <v/>
      </c>
      <c r="J2583" s="308" t="str">
        <f>IF(SUM('A4'!S2614:X2614)=6,'A4'!H2614,"")</f>
        <v/>
      </c>
    </row>
    <row r="2584" spans="1:10" x14ac:dyDescent="0.25">
      <c r="A2584" t="str">
        <f>IF(SUM('A4'!S2615:X2615)=6,'Angaben KH-Standort'!$D$25,"")</f>
        <v/>
      </c>
      <c r="B2584" t="str">
        <f>IF(SUM('A4'!S2615:X2615)=6,'Angaben KH-Standort'!$D$26,"")</f>
        <v/>
      </c>
      <c r="C2584" t="str">
        <f>IF(SUM('A4'!S2615:X2615)=6,'Angaben KH-Standort'!$D$12,"")</f>
        <v/>
      </c>
      <c r="D2584" t="str">
        <f>IF(SUM('A4'!S2615:X2615)=6,'A1'!$F$14,"")</f>
        <v/>
      </c>
      <c r="E2584" t="str">
        <f>IF(SUM('A4'!S2615:X2615)=6,'A4'!C2615,"")</f>
        <v/>
      </c>
      <c r="F2584" t="str">
        <f>IF(SUM('A4'!S2615:X2615)=6,'A4'!D2615,"")</f>
        <v/>
      </c>
      <c r="G2584" t="str">
        <f>IF(SUM('A4'!S2615:X2615)=6,'A4'!E2615,"")</f>
        <v/>
      </c>
      <c r="H2584" t="str">
        <f>IF(SUM('A4'!S2615:X2615)=6,'A4'!F2615,"")</f>
        <v/>
      </c>
      <c r="I2584" t="str">
        <f>IF(SUM('A4'!S2615:X2615)=6,'A4'!G2615,"")</f>
        <v/>
      </c>
      <c r="J2584" s="308" t="str">
        <f>IF(SUM('A4'!S2615:X2615)=6,'A4'!H2615,"")</f>
        <v/>
      </c>
    </row>
    <row r="2585" spans="1:10" x14ac:dyDescent="0.25">
      <c r="A2585" t="str">
        <f>IF(SUM('A4'!S2616:X2616)=6,'Angaben KH-Standort'!$D$25,"")</f>
        <v/>
      </c>
      <c r="B2585" t="str">
        <f>IF(SUM('A4'!S2616:X2616)=6,'Angaben KH-Standort'!$D$26,"")</f>
        <v/>
      </c>
      <c r="C2585" t="str">
        <f>IF(SUM('A4'!S2616:X2616)=6,'Angaben KH-Standort'!$D$12,"")</f>
        <v/>
      </c>
      <c r="D2585" t="str">
        <f>IF(SUM('A4'!S2616:X2616)=6,'A1'!$F$14,"")</f>
        <v/>
      </c>
      <c r="E2585" t="str">
        <f>IF(SUM('A4'!S2616:X2616)=6,'A4'!C2616,"")</f>
        <v/>
      </c>
      <c r="F2585" t="str">
        <f>IF(SUM('A4'!S2616:X2616)=6,'A4'!D2616,"")</f>
        <v/>
      </c>
      <c r="G2585" t="str">
        <f>IF(SUM('A4'!S2616:X2616)=6,'A4'!E2616,"")</f>
        <v/>
      </c>
      <c r="H2585" t="str">
        <f>IF(SUM('A4'!S2616:X2616)=6,'A4'!F2616,"")</f>
        <v/>
      </c>
      <c r="I2585" t="str">
        <f>IF(SUM('A4'!S2616:X2616)=6,'A4'!G2616,"")</f>
        <v/>
      </c>
      <c r="J2585" s="308" t="str">
        <f>IF(SUM('A4'!S2616:X2616)=6,'A4'!H2616,"")</f>
        <v/>
      </c>
    </row>
    <row r="2586" spans="1:10" x14ac:dyDescent="0.25">
      <c r="A2586" t="str">
        <f>IF(SUM('A4'!S2617:X2617)=6,'Angaben KH-Standort'!$D$25,"")</f>
        <v/>
      </c>
      <c r="B2586" t="str">
        <f>IF(SUM('A4'!S2617:X2617)=6,'Angaben KH-Standort'!$D$26,"")</f>
        <v/>
      </c>
      <c r="C2586" t="str">
        <f>IF(SUM('A4'!S2617:X2617)=6,'Angaben KH-Standort'!$D$12,"")</f>
        <v/>
      </c>
      <c r="D2586" t="str">
        <f>IF(SUM('A4'!S2617:X2617)=6,'A1'!$F$14,"")</f>
        <v/>
      </c>
      <c r="E2586" t="str">
        <f>IF(SUM('A4'!S2617:X2617)=6,'A4'!C2617,"")</f>
        <v/>
      </c>
      <c r="F2586" t="str">
        <f>IF(SUM('A4'!S2617:X2617)=6,'A4'!D2617,"")</f>
        <v/>
      </c>
      <c r="G2586" t="str">
        <f>IF(SUM('A4'!S2617:X2617)=6,'A4'!E2617,"")</f>
        <v/>
      </c>
      <c r="H2586" t="str">
        <f>IF(SUM('A4'!S2617:X2617)=6,'A4'!F2617,"")</f>
        <v/>
      </c>
      <c r="I2586" t="str">
        <f>IF(SUM('A4'!S2617:X2617)=6,'A4'!G2617,"")</f>
        <v/>
      </c>
      <c r="J2586" s="308" t="str">
        <f>IF(SUM('A4'!S2617:X2617)=6,'A4'!H2617,"")</f>
        <v/>
      </c>
    </row>
    <row r="2587" spans="1:10" x14ac:dyDescent="0.25">
      <c r="A2587" t="str">
        <f>IF(SUM('A4'!S2618:X2618)=6,'Angaben KH-Standort'!$D$25,"")</f>
        <v/>
      </c>
      <c r="B2587" t="str">
        <f>IF(SUM('A4'!S2618:X2618)=6,'Angaben KH-Standort'!$D$26,"")</f>
        <v/>
      </c>
      <c r="C2587" t="str">
        <f>IF(SUM('A4'!S2618:X2618)=6,'Angaben KH-Standort'!$D$12,"")</f>
        <v/>
      </c>
      <c r="D2587" t="str">
        <f>IF(SUM('A4'!S2618:X2618)=6,'A1'!$F$14,"")</f>
        <v/>
      </c>
      <c r="E2587" t="str">
        <f>IF(SUM('A4'!S2618:X2618)=6,'A4'!C2618,"")</f>
        <v/>
      </c>
      <c r="F2587" t="str">
        <f>IF(SUM('A4'!S2618:X2618)=6,'A4'!D2618,"")</f>
        <v/>
      </c>
      <c r="G2587" t="str">
        <f>IF(SUM('A4'!S2618:X2618)=6,'A4'!E2618,"")</f>
        <v/>
      </c>
      <c r="H2587" t="str">
        <f>IF(SUM('A4'!S2618:X2618)=6,'A4'!F2618,"")</f>
        <v/>
      </c>
      <c r="I2587" t="str">
        <f>IF(SUM('A4'!S2618:X2618)=6,'A4'!G2618,"")</f>
        <v/>
      </c>
      <c r="J2587" s="308" t="str">
        <f>IF(SUM('A4'!S2618:X2618)=6,'A4'!H2618,"")</f>
        <v/>
      </c>
    </row>
    <row r="2588" spans="1:10" x14ac:dyDescent="0.25">
      <c r="A2588" t="str">
        <f>IF(SUM('A4'!S2619:X2619)=6,'Angaben KH-Standort'!$D$25,"")</f>
        <v/>
      </c>
      <c r="B2588" t="str">
        <f>IF(SUM('A4'!S2619:X2619)=6,'Angaben KH-Standort'!$D$26,"")</f>
        <v/>
      </c>
      <c r="C2588" t="str">
        <f>IF(SUM('A4'!S2619:X2619)=6,'Angaben KH-Standort'!$D$12,"")</f>
        <v/>
      </c>
      <c r="D2588" t="str">
        <f>IF(SUM('A4'!S2619:X2619)=6,'A1'!$F$14,"")</f>
        <v/>
      </c>
      <c r="E2588" t="str">
        <f>IF(SUM('A4'!S2619:X2619)=6,'A4'!C2619,"")</f>
        <v/>
      </c>
      <c r="F2588" t="str">
        <f>IF(SUM('A4'!S2619:X2619)=6,'A4'!D2619,"")</f>
        <v/>
      </c>
      <c r="G2588" t="str">
        <f>IF(SUM('A4'!S2619:X2619)=6,'A4'!E2619,"")</f>
        <v/>
      </c>
      <c r="H2588" t="str">
        <f>IF(SUM('A4'!S2619:X2619)=6,'A4'!F2619,"")</f>
        <v/>
      </c>
      <c r="I2588" t="str">
        <f>IF(SUM('A4'!S2619:X2619)=6,'A4'!G2619,"")</f>
        <v/>
      </c>
      <c r="J2588" s="308" t="str">
        <f>IF(SUM('A4'!S2619:X2619)=6,'A4'!H2619,"")</f>
        <v/>
      </c>
    </row>
    <row r="2589" spans="1:10" x14ac:dyDescent="0.25">
      <c r="A2589" t="str">
        <f>IF(SUM('A4'!S2620:X2620)=6,'Angaben KH-Standort'!$D$25,"")</f>
        <v/>
      </c>
      <c r="B2589" t="str">
        <f>IF(SUM('A4'!S2620:X2620)=6,'Angaben KH-Standort'!$D$26,"")</f>
        <v/>
      </c>
      <c r="C2589" t="str">
        <f>IF(SUM('A4'!S2620:X2620)=6,'Angaben KH-Standort'!$D$12,"")</f>
        <v/>
      </c>
      <c r="D2589" t="str">
        <f>IF(SUM('A4'!S2620:X2620)=6,'A1'!$F$14,"")</f>
        <v/>
      </c>
      <c r="E2589" t="str">
        <f>IF(SUM('A4'!S2620:X2620)=6,'A4'!C2620,"")</f>
        <v/>
      </c>
      <c r="F2589" t="str">
        <f>IF(SUM('A4'!S2620:X2620)=6,'A4'!D2620,"")</f>
        <v/>
      </c>
      <c r="G2589" t="str">
        <f>IF(SUM('A4'!S2620:X2620)=6,'A4'!E2620,"")</f>
        <v/>
      </c>
      <c r="H2589" t="str">
        <f>IF(SUM('A4'!S2620:X2620)=6,'A4'!F2620,"")</f>
        <v/>
      </c>
      <c r="I2589" t="str">
        <f>IF(SUM('A4'!S2620:X2620)=6,'A4'!G2620,"")</f>
        <v/>
      </c>
      <c r="J2589" s="308" t="str">
        <f>IF(SUM('A4'!S2620:X2620)=6,'A4'!H2620,"")</f>
        <v/>
      </c>
    </row>
    <row r="2590" spans="1:10" x14ac:dyDescent="0.25">
      <c r="A2590" t="str">
        <f>IF(SUM('A4'!S2621:X2621)=6,'Angaben KH-Standort'!$D$25,"")</f>
        <v/>
      </c>
      <c r="B2590" t="str">
        <f>IF(SUM('A4'!S2621:X2621)=6,'Angaben KH-Standort'!$D$26,"")</f>
        <v/>
      </c>
      <c r="C2590" t="str">
        <f>IF(SUM('A4'!S2621:X2621)=6,'Angaben KH-Standort'!$D$12,"")</f>
        <v/>
      </c>
      <c r="D2590" t="str">
        <f>IF(SUM('A4'!S2621:X2621)=6,'A1'!$F$14,"")</f>
        <v/>
      </c>
      <c r="E2590" t="str">
        <f>IF(SUM('A4'!S2621:X2621)=6,'A4'!C2621,"")</f>
        <v/>
      </c>
      <c r="F2590" t="str">
        <f>IF(SUM('A4'!S2621:X2621)=6,'A4'!D2621,"")</f>
        <v/>
      </c>
      <c r="G2590" t="str">
        <f>IF(SUM('A4'!S2621:X2621)=6,'A4'!E2621,"")</f>
        <v/>
      </c>
      <c r="H2590" t="str">
        <f>IF(SUM('A4'!S2621:X2621)=6,'A4'!F2621,"")</f>
        <v/>
      </c>
      <c r="I2590" t="str">
        <f>IF(SUM('A4'!S2621:X2621)=6,'A4'!G2621,"")</f>
        <v/>
      </c>
      <c r="J2590" s="308" t="str">
        <f>IF(SUM('A4'!S2621:X2621)=6,'A4'!H2621,"")</f>
        <v/>
      </c>
    </row>
    <row r="2591" spans="1:10" x14ac:dyDescent="0.25">
      <c r="A2591" t="str">
        <f>IF(SUM('A4'!S2622:X2622)=6,'Angaben KH-Standort'!$D$25,"")</f>
        <v/>
      </c>
      <c r="B2591" t="str">
        <f>IF(SUM('A4'!S2622:X2622)=6,'Angaben KH-Standort'!$D$26,"")</f>
        <v/>
      </c>
      <c r="C2591" t="str">
        <f>IF(SUM('A4'!S2622:X2622)=6,'Angaben KH-Standort'!$D$12,"")</f>
        <v/>
      </c>
      <c r="D2591" t="str">
        <f>IF(SUM('A4'!S2622:X2622)=6,'A1'!$F$14,"")</f>
        <v/>
      </c>
      <c r="E2591" t="str">
        <f>IF(SUM('A4'!S2622:X2622)=6,'A4'!C2622,"")</f>
        <v/>
      </c>
      <c r="F2591" t="str">
        <f>IF(SUM('A4'!S2622:X2622)=6,'A4'!D2622,"")</f>
        <v/>
      </c>
      <c r="G2591" t="str">
        <f>IF(SUM('A4'!S2622:X2622)=6,'A4'!E2622,"")</f>
        <v/>
      </c>
      <c r="H2591" t="str">
        <f>IF(SUM('A4'!S2622:X2622)=6,'A4'!F2622,"")</f>
        <v/>
      </c>
      <c r="I2591" t="str">
        <f>IF(SUM('A4'!S2622:X2622)=6,'A4'!G2622,"")</f>
        <v/>
      </c>
      <c r="J2591" s="308" t="str">
        <f>IF(SUM('A4'!S2622:X2622)=6,'A4'!H2622,"")</f>
        <v/>
      </c>
    </row>
    <row r="2592" spans="1:10" x14ac:dyDescent="0.25">
      <c r="A2592" t="str">
        <f>IF(SUM('A4'!S2623:X2623)=6,'Angaben KH-Standort'!$D$25,"")</f>
        <v/>
      </c>
      <c r="B2592" t="str">
        <f>IF(SUM('A4'!S2623:X2623)=6,'Angaben KH-Standort'!$D$26,"")</f>
        <v/>
      </c>
      <c r="C2592" t="str">
        <f>IF(SUM('A4'!S2623:X2623)=6,'Angaben KH-Standort'!$D$12,"")</f>
        <v/>
      </c>
      <c r="D2592" t="str">
        <f>IF(SUM('A4'!S2623:X2623)=6,'A1'!$F$14,"")</f>
        <v/>
      </c>
      <c r="E2592" t="str">
        <f>IF(SUM('A4'!S2623:X2623)=6,'A4'!C2623,"")</f>
        <v/>
      </c>
      <c r="F2592" t="str">
        <f>IF(SUM('A4'!S2623:X2623)=6,'A4'!D2623,"")</f>
        <v/>
      </c>
      <c r="G2592" t="str">
        <f>IF(SUM('A4'!S2623:X2623)=6,'A4'!E2623,"")</f>
        <v/>
      </c>
      <c r="H2592" t="str">
        <f>IF(SUM('A4'!S2623:X2623)=6,'A4'!F2623,"")</f>
        <v/>
      </c>
      <c r="I2592" t="str">
        <f>IF(SUM('A4'!S2623:X2623)=6,'A4'!G2623,"")</f>
        <v/>
      </c>
      <c r="J2592" s="308" t="str">
        <f>IF(SUM('A4'!S2623:X2623)=6,'A4'!H2623,"")</f>
        <v/>
      </c>
    </row>
    <row r="2593" spans="1:10" x14ac:dyDescent="0.25">
      <c r="A2593" t="str">
        <f>IF(SUM('A4'!S2624:X2624)=6,'Angaben KH-Standort'!$D$25,"")</f>
        <v/>
      </c>
      <c r="B2593" t="str">
        <f>IF(SUM('A4'!S2624:X2624)=6,'Angaben KH-Standort'!$D$26,"")</f>
        <v/>
      </c>
      <c r="C2593" t="str">
        <f>IF(SUM('A4'!S2624:X2624)=6,'Angaben KH-Standort'!$D$12,"")</f>
        <v/>
      </c>
      <c r="D2593" t="str">
        <f>IF(SUM('A4'!S2624:X2624)=6,'A1'!$F$14,"")</f>
        <v/>
      </c>
      <c r="E2593" t="str">
        <f>IF(SUM('A4'!S2624:X2624)=6,'A4'!C2624,"")</f>
        <v/>
      </c>
      <c r="F2593" t="str">
        <f>IF(SUM('A4'!S2624:X2624)=6,'A4'!D2624,"")</f>
        <v/>
      </c>
      <c r="G2593" t="str">
        <f>IF(SUM('A4'!S2624:X2624)=6,'A4'!E2624,"")</f>
        <v/>
      </c>
      <c r="H2593" t="str">
        <f>IF(SUM('A4'!S2624:X2624)=6,'A4'!F2624,"")</f>
        <v/>
      </c>
      <c r="I2593" t="str">
        <f>IF(SUM('A4'!S2624:X2624)=6,'A4'!G2624,"")</f>
        <v/>
      </c>
      <c r="J2593" s="308" t="str">
        <f>IF(SUM('A4'!S2624:X2624)=6,'A4'!H2624,"")</f>
        <v/>
      </c>
    </row>
    <row r="2594" spans="1:10" x14ac:dyDescent="0.25">
      <c r="A2594" t="str">
        <f>IF(SUM('A4'!S2625:X2625)=6,'Angaben KH-Standort'!$D$25,"")</f>
        <v/>
      </c>
      <c r="B2594" t="str">
        <f>IF(SUM('A4'!S2625:X2625)=6,'Angaben KH-Standort'!$D$26,"")</f>
        <v/>
      </c>
      <c r="C2594" t="str">
        <f>IF(SUM('A4'!S2625:X2625)=6,'Angaben KH-Standort'!$D$12,"")</f>
        <v/>
      </c>
      <c r="D2594" t="str">
        <f>IF(SUM('A4'!S2625:X2625)=6,'A1'!$F$14,"")</f>
        <v/>
      </c>
      <c r="E2594" t="str">
        <f>IF(SUM('A4'!S2625:X2625)=6,'A4'!C2625,"")</f>
        <v/>
      </c>
      <c r="F2594" t="str">
        <f>IF(SUM('A4'!S2625:X2625)=6,'A4'!D2625,"")</f>
        <v/>
      </c>
      <c r="G2594" t="str">
        <f>IF(SUM('A4'!S2625:X2625)=6,'A4'!E2625,"")</f>
        <v/>
      </c>
      <c r="H2594" t="str">
        <f>IF(SUM('A4'!S2625:X2625)=6,'A4'!F2625,"")</f>
        <v/>
      </c>
      <c r="I2594" t="str">
        <f>IF(SUM('A4'!S2625:X2625)=6,'A4'!G2625,"")</f>
        <v/>
      </c>
      <c r="J2594" s="308" t="str">
        <f>IF(SUM('A4'!S2625:X2625)=6,'A4'!H2625,"")</f>
        <v/>
      </c>
    </row>
    <row r="2595" spans="1:10" x14ac:dyDescent="0.25">
      <c r="A2595" t="str">
        <f>IF(SUM('A4'!S2626:X2626)=6,'Angaben KH-Standort'!$D$25,"")</f>
        <v/>
      </c>
      <c r="B2595" t="str">
        <f>IF(SUM('A4'!S2626:X2626)=6,'Angaben KH-Standort'!$D$26,"")</f>
        <v/>
      </c>
      <c r="C2595" t="str">
        <f>IF(SUM('A4'!S2626:X2626)=6,'Angaben KH-Standort'!$D$12,"")</f>
        <v/>
      </c>
      <c r="D2595" t="str">
        <f>IF(SUM('A4'!S2626:X2626)=6,'A1'!$F$14,"")</f>
        <v/>
      </c>
      <c r="E2595" t="str">
        <f>IF(SUM('A4'!S2626:X2626)=6,'A4'!C2626,"")</f>
        <v/>
      </c>
      <c r="F2595" t="str">
        <f>IF(SUM('A4'!S2626:X2626)=6,'A4'!D2626,"")</f>
        <v/>
      </c>
      <c r="G2595" t="str">
        <f>IF(SUM('A4'!S2626:X2626)=6,'A4'!E2626,"")</f>
        <v/>
      </c>
      <c r="H2595" t="str">
        <f>IF(SUM('A4'!S2626:X2626)=6,'A4'!F2626,"")</f>
        <v/>
      </c>
      <c r="I2595" t="str">
        <f>IF(SUM('A4'!S2626:X2626)=6,'A4'!G2626,"")</f>
        <v/>
      </c>
      <c r="J2595" s="308" t="str">
        <f>IF(SUM('A4'!S2626:X2626)=6,'A4'!H2626,"")</f>
        <v/>
      </c>
    </row>
    <row r="2596" spans="1:10" x14ac:dyDescent="0.25">
      <c r="A2596" t="str">
        <f>IF(SUM('A4'!S2627:X2627)=6,'Angaben KH-Standort'!$D$25,"")</f>
        <v/>
      </c>
      <c r="B2596" t="str">
        <f>IF(SUM('A4'!S2627:X2627)=6,'Angaben KH-Standort'!$D$26,"")</f>
        <v/>
      </c>
      <c r="C2596" t="str">
        <f>IF(SUM('A4'!S2627:X2627)=6,'Angaben KH-Standort'!$D$12,"")</f>
        <v/>
      </c>
      <c r="D2596" t="str">
        <f>IF(SUM('A4'!S2627:X2627)=6,'A1'!$F$14,"")</f>
        <v/>
      </c>
      <c r="E2596" t="str">
        <f>IF(SUM('A4'!S2627:X2627)=6,'A4'!C2627,"")</f>
        <v/>
      </c>
      <c r="F2596" t="str">
        <f>IF(SUM('A4'!S2627:X2627)=6,'A4'!D2627,"")</f>
        <v/>
      </c>
      <c r="G2596" t="str">
        <f>IF(SUM('A4'!S2627:X2627)=6,'A4'!E2627,"")</f>
        <v/>
      </c>
      <c r="H2596" t="str">
        <f>IF(SUM('A4'!S2627:X2627)=6,'A4'!F2627,"")</f>
        <v/>
      </c>
      <c r="I2596" t="str">
        <f>IF(SUM('A4'!S2627:X2627)=6,'A4'!G2627,"")</f>
        <v/>
      </c>
      <c r="J2596" s="308" t="str">
        <f>IF(SUM('A4'!S2627:X2627)=6,'A4'!H2627,"")</f>
        <v/>
      </c>
    </row>
    <row r="2597" spans="1:10" x14ac:dyDescent="0.25">
      <c r="A2597" t="str">
        <f>IF(SUM('A4'!S2628:X2628)=6,'Angaben KH-Standort'!$D$25,"")</f>
        <v/>
      </c>
      <c r="B2597" t="str">
        <f>IF(SUM('A4'!S2628:X2628)=6,'Angaben KH-Standort'!$D$26,"")</f>
        <v/>
      </c>
      <c r="C2597" t="str">
        <f>IF(SUM('A4'!S2628:X2628)=6,'Angaben KH-Standort'!$D$12,"")</f>
        <v/>
      </c>
      <c r="D2597" t="str">
        <f>IF(SUM('A4'!S2628:X2628)=6,'A1'!$F$14,"")</f>
        <v/>
      </c>
      <c r="E2597" t="str">
        <f>IF(SUM('A4'!S2628:X2628)=6,'A4'!C2628,"")</f>
        <v/>
      </c>
      <c r="F2597" t="str">
        <f>IF(SUM('A4'!S2628:X2628)=6,'A4'!D2628,"")</f>
        <v/>
      </c>
      <c r="G2597" t="str">
        <f>IF(SUM('A4'!S2628:X2628)=6,'A4'!E2628,"")</f>
        <v/>
      </c>
      <c r="H2597" t="str">
        <f>IF(SUM('A4'!S2628:X2628)=6,'A4'!F2628,"")</f>
        <v/>
      </c>
      <c r="I2597" t="str">
        <f>IF(SUM('A4'!S2628:X2628)=6,'A4'!G2628,"")</f>
        <v/>
      </c>
      <c r="J2597" s="308" t="str">
        <f>IF(SUM('A4'!S2628:X2628)=6,'A4'!H2628,"")</f>
        <v/>
      </c>
    </row>
    <row r="2598" spans="1:10" x14ac:dyDescent="0.25">
      <c r="A2598" t="str">
        <f>IF(SUM('A4'!S2629:X2629)=6,'Angaben KH-Standort'!$D$25,"")</f>
        <v/>
      </c>
      <c r="B2598" t="str">
        <f>IF(SUM('A4'!S2629:X2629)=6,'Angaben KH-Standort'!$D$26,"")</f>
        <v/>
      </c>
      <c r="C2598" t="str">
        <f>IF(SUM('A4'!S2629:X2629)=6,'Angaben KH-Standort'!$D$12,"")</f>
        <v/>
      </c>
      <c r="D2598" t="str">
        <f>IF(SUM('A4'!S2629:X2629)=6,'A1'!$F$14,"")</f>
        <v/>
      </c>
      <c r="E2598" t="str">
        <f>IF(SUM('A4'!S2629:X2629)=6,'A4'!C2629,"")</f>
        <v/>
      </c>
      <c r="F2598" t="str">
        <f>IF(SUM('A4'!S2629:X2629)=6,'A4'!D2629,"")</f>
        <v/>
      </c>
      <c r="G2598" t="str">
        <f>IF(SUM('A4'!S2629:X2629)=6,'A4'!E2629,"")</f>
        <v/>
      </c>
      <c r="H2598" t="str">
        <f>IF(SUM('A4'!S2629:X2629)=6,'A4'!F2629,"")</f>
        <v/>
      </c>
      <c r="I2598" t="str">
        <f>IF(SUM('A4'!S2629:X2629)=6,'A4'!G2629,"")</f>
        <v/>
      </c>
      <c r="J2598" s="308" t="str">
        <f>IF(SUM('A4'!S2629:X2629)=6,'A4'!H2629,"")</f>
        <v/>
      </c>
    </row>
    <row r="2599" spans="1:10" x14ac:dyDescent="0.25">
      <c r="A2599" t="str">
        <f>IF(SUM('A4'!S2630:X2630)=6,'Angaben KH-Standort'!$D$25,"")</f>
        <v/>
      </c>
      <c r="B2599" t="str">
        <f>IF(SUM('A4'!S2630:X2630)=6,'Angaben KH-Standort'!$D$26,"")</f>
        <v/>
      </c>
      <c r="C2599" t="str">
        <f>IF(SUM('A4'!S2630:X2630)=6,'Angaben KH-Standort'!$D$12,"")</f>
        <v/>
      </c>
      <c r="D2599" t="str">
        <f>IF(SUM('A4'!S2630:X2630)=6,'A1'!$F$14,"")</f>
        <v/>
      </c>
      <c r="E2599" t="str">
        <f>IF(SUM('A4'!S2630:X2630)=6,'A4'!C2630,"")</f>
        <v/>
      </c>
      <c r="F2599" t="str">
        <f>IF(SUM('A4'!S2630:X2630)=6,'A4'!D2630,"")</f>
        <v/>
      </c>
      <c r="G2599" t="str">
        <f>IF(SUM('A4'!S2630:X2630)=6,'A4'!E2630,"")</f>
        <v/>
      </c>
      <c r="H2599" t="str">
        <f>IF(SUM('A4'!S2630:X2630)=6,'A4'!F2630,"")</f>
        <v/>
      </c>
      <c r="I2599" t="str">
        <f>IF(SUM('A4'!S2630:X2630)=6,'A4'!G2630,"")</f>
        <v/>
      </c>
      <c r="J2599" s="308" t="str">
        <f>IF(SUM('A4'!S2630:X2630)=6,'A4'!H2630,"")</f>
        <v/>
      </c>
    </row>
    <row r="2600" spans="1:10" x14ac:dyDescent="0.25">
      <c r="A2600" t="str">
        <f>IF(SUM('A4'!S2631:X2631)=6,'Angaben KH-Standort'!$D$25,"")</f>
        <v/>
      </c>
      <c r="B2600" t="str">
        <f>IF(SUM('A4'!S2631:X2631)=6,'Angaben KH-Standort'!$D$26,"")</f>
        <v/>
      </c>
      <c r="C2600" t="str">
        <f>IF(SUM('A4'!S2631:X2631)=6,'Angaben KH-Standort'!$D$12,"")</f>
        <v/>
      </c>
      <c r="D2600" t="str">
        <f>IF(SUM('A4'!S2631:X2631)=6,'A1'!$F$14,"")</f>
        <v/>
      </c>
      <c r="E2600" t="str">
        <f>IF(SUM('A4'!S2631:X2631)=6,'A4'!C2631,"")</f>
        <v/>
      </c>
      <c r="F2600" t="str">
        <f>IF(SUM('A4'!S2631:X2631)=6,'A4'!D2631,"")</f>
        <v/>
      </c>
      <c r="G2600" t="str">
        <f>IF(SUM('A4'!S2631:X2631)=6,'A4'!E2631,"")</f>
        <v/>
      </c>
      <c r="H2600" t="str">
        <f>IF(SUM('A4'!S2631:X2631)=6,'A4'!F2631,"")</f>
        <v/>
      </c>
      <c r="I2600" t="str">
        <f>IF(SUM('A4'!S2631:X2631)=6,'A4'!G2631,"")</f>
        <v/>
      </c>
      <c r="J2600" s="308" t="str">
        <f>IF(SUM('A4'!S2631:X2631)=6,'A4'!H2631,"")</f>
        <v/>
      </c>
    </row>
    <row r="2601" spans="1:10" x14ac:dyDescent="0.25">
      <c r="A2601" t="str">
        <f>IF(SUM('A4'!S2632:X2632)=6,'Angaben KH-Standort'!$D$25,"")</f>
        <v/>
      </c>
      <c r="B2601" t="str">
        <f>IF(SUM('A4'!S2632:X2632)=6,'Angaben KH-Standort'!$D$26,"")</f>
        <v/>
      </c>
      <c r="C2601" t="str">
        <f>IF(SUM('A4'!S2632:X2632)=6,'Angaben KH-Standort'!$D$12,"")</f>
        <v/>
      </c>
      <c r="D2601" t="str">
        <f>IF(SUM('A4'!S2632:X2632)=6,'A1'!$F$14,"")</f>
        <v/>
      </c>
      <c r="E2601" t="str">
        <f>IF(SUM('A4'!S2632:X2632)=6,'A4'!C2632,"")</f>
        <v/>
      </c>
      <c r="F2601" t="str">
        <f>IF(SUM('A4'!S2632:X2632)=6,'A4'!D2632,"")</f>
        <v/>
      </c>
      <c r="G2601" t="str">
        <f>IF(SUM('A4'!S2632:X2632)=6,'A4'!E2632,"")</f>
        <v/>
      </c>
      <c r="H2601" t="str">
        <f>IF(SUM('A4'!S2632:X2632)=6,'A4'!F2632,"")</f>
        <v/>
      </c>
      <c r="I2601" t="str">
        <f>IF(SUM('A4'!S2632:X2632)=6,'A4'!G2632,"")</f>
        <v/>
      </c>
      <c r="J2601" s="308" t="str">
        <f>IF(SUM('A4'!S2632:X2632)=6,'A4'!H2632,"")</f>
        <v/>
      </c>
    </row>
    <row r="2602" spans="1:10" x14ac:dyDescent="0.25">
      <c r="A2602" t="str">
        <f>IF(SUM('A4'!S2633:X2633)=6,'Angaben KH-Standort'!$D$25,"")</f>
        <v/>
      </c>
      <c r="B2602" t="str">
        <f>IF(SUM('A4'!S2633:X2633)=6,'Angaben KH-Standort'!$D$26,"")</f>
        <v/>
      </c>
      <c r="C2602" t="str">
        <f>IF(SUM('A4'!S2633:X2633)=6,'Angaben KH-Standort'!$D$12,"")</f>
        <v/>
      </c>
      <c r="D2602" t="str">
        <f>IF(SUM('A4'!S2633:X2633)=6,'A1'!$F$14,"")</f>
        <v/>
      </c>
      <c r="E2602" t="str">
        <f>IF(SUM('A4'!S2633:X2633)=6,'A4'!C2633,"")</f>
        <v/>
      </c>
      <c r="F2602" t="str">
        <f>IF(SUM('A4'!S2633:X2633)=6,'A4'!D2633,"")</f>
        <v/>
      </c>
      <c r="G2602" t="str">
        <f>IF(SUM('A4'!S2633:X2633)=6,'A4'!E2633,"")</f>
        <v/>
      </c>
      <c r="H2602" t="str">
        <f>IF(SUM('A4'!S2633:X2633)=6,'A4'!F2633,"")</f>
        <v/>
      </c>
      <c r="I2602" t="str">
        <f>IF(SUM('A4'!S2633:X2633)=6,'A4'!G2633,"")</f>
        <v/>
      </c>
      <c r="J2602" s="308" t="str">
        <f>IF(SUM('A4'!S2633:X2633)=6,'A4'!H2633,"")</f>
        <v/>
      </c>
    </row>
    <row r="2603" spans="1:10" x14ac:dyDescent="0.25">
      <c r="A2603" t="str">
        <f>IF(SUM('A4'!S2634:X2634)=6,'Angaben KH-Standort'!$D$25,"")</f>
        <v/>
      </c>
      <c r="B2603" t="str">
        <f>IF(SUM('A4'!S2634:X2634)=6,'Angaben KH-Standort'!$D$26,"")</f>
        <v/>
      </c>
      <c r="C2603" t="str">
        <f>IF(SUM('A4'!S2634:X2634)=6,'Angaben KH-Standort'!$D$12,"")</f>
        <v/>
      </c>
      <c r="D2603" t="str">
        <f>IF(SUM('A4'!S2634:X2634)=6,'A1'!$F$14,"")</f>
        <v/>
      </c>
      <c r="E2603" t="str">
        <f>IF(SUM('A4'!S2634:X2634)=6,'A4'!C2634,"")</f>
        <v/>
      </c>
      <c r="F2603" t="str">
        <f>IF(SUM('A4'!S2634:X2634)=6,'A4'!D2634,"")</f>
        <v/>
      </c>
      <c r="G2603" t="str">
        <f>IF(SUM('A4'!S2634:X2634)=6,'A4'!E2634,"")</f>
        <v/>
      </c>
      <c r="H2603" t="str">
        <f>IF(SUM('A4'!S2634:X2634)=6,'A4'!F2634,"")</f>
        <v/>
      </c>
      <c r="I2603" t="str">
        <f>IF(SUM('A4'!S2634:X2634)=6,'A4'!G2634,"")</f>
        <v/>
      </c>
      <c r="J2603" s="308" t="str">
        <f>IF(SUM('A4'!S2634:X2634)=6,'A4'!H2634,"")</f>
        <v/>
      </c>
    </row>
    <row r="2604" spans="1:10" x14ac:dyDescent="0.25">
      <c r="A2604" t="str">
        <f>IF(SUM('A4'!S2635:X2635)=6,'Angaben KH-Standort'!$D$25,"")</f>
        <v/>
      </c>
      <c r="B2604" t="str">
        <f>IF(SUM('A4'!S2635:X2635)=6,'Angaben KH-Standort'!$D$26,"")</f>
        <v/>
      </c>
      <c r="C2604" t="str">
        <f>IF(SUM('A4'!S2635:X2635)=6,'Angaben KH-Standort'!$D$12,"")</f>
        <v/>
      </c>
      <c r="D2604" t="str">
        <f>IF(SUM('A4'!S2635:X2635)=6,'A1'!$F$14,"")</f>
        <v/>
      </c>
      <c r="E2604" t="str">
        <f>IF(SUM('A4'!S2635:X2635)=6,'A4'!C2635,"")</f>
        <v/>
      </c>
      <c r="F2604" t="str">
        <f>IF(SUM('A4'!S2635:X2635)=6,'A4'!D2635,"")</f>
        <v/>
      </c>
      <c r="G2604" t="str">
        <f>IF(SUM('A4'!S2635:X2635)=6,'A4'!E2635,"")</f>
        <v/>
      </c>
      <c r="H2604" t="str">
        <f>IF(SUM('A4'!S2635:X2635)=6,'A4'!F2635,"")</f>
        <v/>
      </c>
      <c r="I2604" t="str">
        <f>IF(SUM('A4'!S2635:X2635)=6,'A4'!G2635,"")</f>
        <v/>
      </c>
      <c r="J2604" s="308" t="str">
        <f>IF(SUM('A4'!S2635:X2635)=6,'A4'!H2635,"")</f>
        <v/>
      </c>
    </row>
    <row r="2605" spans="1:10" x14ac:dyDescent="0.25">
      <c r="A2605" t="str">
        <f>IF(SUM('A4'!S2636:X2636)=6,'Angaben KH-Standort'!$D$25,"")</f>
        <v/>
      </c>
      <c r="B2605" t="str">
        <f>IF(SUM('A4'!S2636:X2636)=6,'Angaben KH-Standort'!$D$26,"")</f>
        <v/>
      </c>
      <c r="C2605" t="str">
        <f>IF(SUM('A4'!S2636:X2636)=6,'Angaben KH-Standort'!$D$12,"")</f>
        <v/>
      </c>
      <c r="D2605" t="str">
        <f>IF(SUM('A4'!S2636:X2636)=6,'A1'!$F$14,"")</f>
        <v/>
      </c>
      <c r="E2605" t="str">
        <f>IF(SUM('A4'!S2636:X2636)=6,'A4'!C2636,"")</f>
        <v/>
      </c>
      <c r="F2605" t="str">
        <f>IF(SUM('A4'!S2636:X2636)=6,'A4'!D2636,"")</f>
        <v/>
      </c>
      <c r="G2605" t="str">
        <f>IF(SUM('A4'!S2636:X2636)=6,'A4'!E2636,"")</f>
        <v/>
      </c>
      <c r="H2605" t="str">
        <f>IF(SUM('A4'!S2636:X2636)=6,'A4'!F2636,"")</f>
        <v/>
      </c>
      <c r="I2605" t="str">
        <f>IF(SUM('A4'!S2636:X2636)=6,'A4'!G2636,"")</f>
        <v/>
      </c>
      <c r="J2605" s="308" t="str">
        <f>IF(SUM('A4'!S2636:X2636)=6,'A4'!H2636,"")</f>
        <v/>
      </c>
    </row>
    <row r="2606" spans="1:10" x14ac:dyDescent="0.25">
      <c r="A2606" t="str">
        <f>IF(SUM('A4'!S2637:X2637)=6,'Angaben KH-Standort'!$D$25,"")</f>
        <v/>
      </c>
      <c r="B2606" t="str">
        <f>IF(SUM('A4'!S2637:X2637)=6,'Angaben KH-Standort'!$D$26,"")</f>
        <v/>
      </c>
      <c r="C2606" t="str">
        <f>IF(SUM('A4'!S2637:X2637)=6,'Angaben KH-Standort'!$D$12,"")</f>
        <v/>
      </c>
      <c r="D2606" t="str">
        <f>IF(SUM('A4'!S2637:X2637)=6,'A1'!$F$14,"")</f>
        <v/>
      </c>
      <c r="E2606" t="str">
        <f>IF(SUM('A4'!S2637:X2637)=6,'A4'!C2637,"")</f>
        <v/>
      </c>
      <c r="F2606" t="str">
        <f>IF(SUM('A4'!S2637:X2637)=6,'A4'!D2637,"")</f>
        <v/>
      </c>
      <c r="G2606" t="str">
        <f>IF(SUM('A4'!S2637:X2637)=6,'A4'!E2637,"")</f>
        <v/>
      </c>
      <c r="H2606" t="str">
        <f>IF(SUM('A4'!S2637:X2637)=6,'A4'!F2637,"")</f>
        <v/>
      </c>
      <c r="I2606" t="str">
        <f>IF(SUM('A4'!S2637:X2637)=6,'A4'!G2637,"")</f>
        <v/>
      </c>
      <c r="J2606" s="308" t="str">
        <f>IF(SUM('A4'!S2637:X2637)=6,'A4'!H2637,"")</f>
        <v/>
      </c>
    </row>
    <row r="2607" spans="1:10" x14ac:dyDescent="0.25">
      <c r="A2607" t="str">
        <f>IF(SUM('A4'!S2638:X2638)=6,'Angaben KH-Standort'!$D$25,"")</f>
        <v/>
      </c>
      <c r="B2607" t="str">
        <f>IF(SUM('A4'!S2638:X2638)=6,'Angaben KH-Standort'!$D$26,"")</f>
        <v/>
      </c>
      <c r="C2607" t="str">
        <f>IF(SUM('A4'!S2638:X2638)=6,'Angaben KH-Standort'!$D$12,"")</f>
        <v/>
      </c>
      <c r="D2607" t="str">
        <f>IF(SUM('A4'!S2638:X2638)=6,'A1'!$F$14,"")</f>
        <v/>
      </c>
      <c r="E2607" t="str">
        <f>IF(SUM('A4'!S2638:X2638)=6,'A4'!C2638,"")</f>
        <v/>
      </c>
      <c r="F2607" t="str">
        <f>IF(SUM('A4'!S2638:X2638)=6,'A4'!D2638,"")</f>
        <v/>
      </c>
      <c r="G2607" t="str">
        <f>IF(SUM('A4'!S2638:X2638)=6,'A4'!E2638,"")</f>
        <v/>
      </c>
      <c r="H2607" t="str">
        <f>IF(SUM('A4'!S2638:X2638)=6,'A4'!F2638,"")</f>
        <v/>
      </c>
      <c r="I2607" t="str">
        <f>IF(SUM('A4'!S2638:X2638)=6,'A4'!G2638,"")</f>
        <v/>
      </c>
      <c r="J2607" s="308" t="str">
        <f>IF(SUM('A4'!S2638:X2638)=6,'A4'!H2638,"")</f>
        <v/>
      </c>
    </row>
    <row r="2608" spans="1:10" x14ac:dyDescent="0.25">
      <c r="A2608" t="str">
        <f>IF(SUM('A4'!S2639:X2639)=6,'Angaben KH-Standort'!$D$25,"")</f>
        <v/>
      </c>
      <c r="B2608" t="str">
        <f>IF(SUM('A4'!S2639:X2639)=6,'Angaben KH-Standort'!$D$26,"")</f>
        <v/>
      </c>
      <c r="C2608" t="str">
        <f>IF(SUM('A4'!S2639:X2639)=6,'Angaben KH-Standort'!$D$12,"")</f>
        <v/>
      </c>
      <c r="D2608" t="str">
        <f>IF(SUM('A4'!S2639:X2639)=6,'A1'!$F$14,"")</f>
        <v/>
      </c>
      <c r="E2608" t="str">
        <f>IF(SUM('A4'!S2639:X2639)=6,'A4'!C2639,"")</f>
        <v/>
      </c>
      <c r="F2608" t="str">
        <f>IF(SUM('A4'!S2639:X2639)=6,'A4'!D2639,"")</f>
        <v/>
      </c>
      <c r="G2608" t="str">
        <f>IF(SUM('A4'!S2639:X2639)=6,'A4'!E2639,"")</f>
        <v/>
      </c>
      <c r="H2608" t="str">
        <f>IF(SUM('A4'!S2639:X2639)=6,'A4'!F2639,"")</f>
        <v/>
      </c>
      <c r="I2608" t="str">
        <f>IF(SUM('A4'!S2639:X2639)=6,'A4'!G2639,"")</f>
        <v/>
      </c>
      <c r="J2608" s="308" t="str">
        <f>IF(SUM('A4'!S2639:X2639)=6,'A4'!H2639,"")</f>
        <v/>
      </c>
    </row>
    <row r="2609" spans="1:10" x14ac:dyDescent="0.25">
      <c r="A2609" t="str">
        <f>IF(SUM('A4'!S2640:X2640)=6,'Angaben KH-Standort'!$D$25,"")</f>
        <v/>
      </c>
      <c r="B2609" t="str">
        <f>IF(SUM('A4'!S2640:X2640)=6,'Angaben KH-Standort'!$D$26,"")</f>
        <v/>
      </c>
      <c r="C2609" t="str">
        <f>IF(SUM('A4'!S2640:X2640)=6,'Angaben KH-Standort'!$D$12,"")</f>
        <v/>
      </c>
      <c r="D2609" t="str">
        <f>IF(SUM('A4'!S2640:X2640)=6,'A1'!$F$14,"")</f>
        <v/>
      </c>
      <c r="E2609" t="str">
        <f>IF(SUM('A4'!S2640:X2640)=6,'A4'!C2640,"")</f>
        <v/>
      </c>
      <c r="F2609" t="str">
        <f>IF(SUM('A4'!S2640:X2640)=6,'A4'!D2640,"")</f>
        <v/>
      </c>
      <c r="G2609" t="str">
        <f>IF(SUM('A4'!S2640:X2640)=6,'A4'!E2640,"")</f>
        <v/>
      </c>
      <c r="H2609" t="str">
        <f>IF(SUM('A4'!S2640:X2640)=6,'A4'!F2640,"")</f>
        <v/>
      </c>
      <c r="I2609" t="str">
        <f>IF(SUM('A4'!S2640:X2640)=6,'A4'!G2640,"")</f>
        <v/>
      </c>
      <c r="J2609" s="308" t="str">
        <f>IF(SUM('A4'!S2640:X2640)=6,'A4'!H2640,"")</f>
        <v/>
      </c>
    </row>
    <row r="2610" spans="1:10" x14ac:dyDescent="0.25">
      <c r="A2610" t="str">
        <f>IF(SUM('A4'!S2641:X2641)=6,'Angaben KH-Standort'!$D$25,"")</f>
        <v/>
      </c>
      <c r="B2610" t="str">
        <f>IF(SUM('A4'!S2641:X2641)=6,'Angaben KH-Standort'!$D$26,"")</f>
        <v/>
      </c>
      <c r="C2610" t="str">
        <f>IF(SUM('A4'!S2641:X2641)=6,'Angaben KH-Standort'!$D$12,"")</f>
        <v/>
      </c>
      <c r="D2610" t="str">
        <f>IF(SUM('A4'!S2641:X2641)=6,'A1'!$F$14,"")</f>
        <v/>
      </c>
      <c r="E2610" t="str">
        <f>IF(SUM('A4'!S2641:X2641)=6,'A4'!C2641,"")</f>
        <v/>
      </c>
      <c r="F2610" t="str">
        <f>IF(SUM('A4'!S2641:X2641)=6,'A4'!D2641,"")</f>
        <v/>
      </c>
      <c r="G2610" t="str">
        <f>IF(SUM('A4'!S2641:X2641)=6,'A4'!E2641,"")</f>
        <v/>
      </c>
      <c r="H2610" t="str">
        <f>IF(SUM('A4'!S2641:X2641)=6,'A4'!F2641,"")</f>
        <v/>
      </c>
      <c r="I2610" t="str">
        <f>IF(SUM('A4'!S2641:X2641)=6,'A4'!G2641,"")</f>
        <v/>
      </c>
      <c r="J2610" s="308" t="str">
        <f>IF(SUM('A4'!S2641:X2641)=6,'A4'!H2641,"")</f>
        <v/>
      </c>
    </row>
    <row r="2611" spans="1:10" x14ac:dyDescent="0.25">
      <c r="A2611" t="str">
        <f>IF(SUM('A4'!S2642:X2642)=6,'Angaben KH-Standort'!$D$25,"")</f>
        <v/>
      </c>
      <c r="B2611" t="str">
        <f>IF(SUM('A4'!S2642:X2642)=6,'Angaben KH-Standort'!$D$26,"")</f>
        <v/>
      </c>
      <c r="C2611" t="str">
        <f>IF(SUM('A4'!S2642:X2642)=6,'Angaben KH-Standort'!$D$12,"")</f>
        <v/>
      </c>
      <c r="D2611" t="str">
        <f>IF(SUM('A4'!S2642:X2642)=6,'A1'!$F$14,"")</f>
        <v/>
      </c>
      <c r="E2611" t="str">
        <f>IF(SUM('A4'!S2642:X2642)=6,'A4'!C2642,"")</f>
        <v/>
      </c>
      <c r="F2611" t="str">
        <f>IF(SUM('A4'!S2642:X2642)=6,'A4'!D2642,"")</f>
        <v/>
      </c>
      <c r="G2611" t="str">
        <f>IF(SUM('A4'!S2642:X2642)=6,'A4'!E2642,"")</f>
        <v/>
      </c>
      <c r="H2611" t="str">
        <f>IF(SUM('A4'!S2642:X2642)=6,'A4'!F2642,"")</f>
        <v/>
      </c>
      <c r="I2611" t="str">
        <f>IF(SUM('A4'!S2642:X2642)=6,'A4'!G2642,"")</f>
        <v/>
      </c>
      <c r="J2611" s="308" t="str">
        <f>IF(SUM('A4'!S2642:X2642)=6,'A4'!H2642,"")</f>
        <v/>
      </c>
    </row>
    <row r="2612" spans="1:10" x14ac:dyDescent="0.25">
      <c r="A2612" t="str">
        <f>IF(SUM('A4'!S2643:X2643)=6,'Angaben KH-Standort'!$D$25,"")</f>
        <v/>
      </c>
      <c r="B2612" t="str">
        <f>IF(SUM('A4'!S2643:X2643)=6,'Angaben KH-Standort'!$D$26,"")</f>
        <v/>
      </c>
      <c r="C2612" t="str">
        <f>IF(SUM('A4'!S2643:X2643)=6,'Angaben KH-Standort'!$D$12,"")</f>
        <v/>
      </c>
      <c r="D2612" t="str">
        <f>IF(SUM('A4'!S2643:X2643)=6,'A1'!$F$14,"")</f>
        <v/>
      </c>
      <c r="E2612" t="str">
        <f>IF(SUM('A4'!S2643:X2643)=6,'A4'!C2643,"")</f>
        <v/>
      </c>
      <c r="F2612" t="str">
        <f>IF(SUM('A4'!S2643:X2643)=6,'A4'!D2643,"")</f>
        <v/>
      </c>
      <c r="G2612" t="str">
        <f>IF(SUM('A4'!S2643:X2643)=6,'A4'!E2643,"")</f>
        <v/>
      </c>
      <c r="H2612" t="str">
        <f>IF(SUM('A4'!S2643:X2643)=6,'A4'!F2643,"")</f>
        <v/>
      </c>
      <c r="I2612" t="str">
        <f>IF(SUM('A4'!S2643:X2643)=6,'A4'!G2643,"")</f>
        <v/>
      </c>
      <c r="J2612" s="308" t="str">
        <f>IF(SUM('A4'!S2643:X2643)=6,'A4'!H2643,"")</f>
        <v/>
      </c>
    </row>
    <row r="2613" spans="1:10" x14ac:dyDescent="0.25">
      <c r="A2613" t="str">
        <f>IF(SUM('A4'!S2644:X2644)=6,'Angaben KH-Standort'!$D$25,"")</f>
        <v/>
      </c>
      <c r="B2613" t="str">
        <f>IF(SUM('A4'!S2644:X2644)=6,'Angaben KH-Standort'!$D$26,"")</f>
        <v/>
      </c>
      <c r="C2613" t="str">
        <f>IF(SUM('A4'!S2644:X2644)=6,'Angaben KH-Standort'!$D$12,"")</f>
        <v/>
      </c>
      <c r="D2613" t="str">
        <f>IF(SUM('A4'!S2644:X2644)=6,'A1'!$F$14,"")</f>
        <v/>
      </c>
      <c r="E2613" t="str">
        <f>IF(SUM('A4'!S2644:X2644)=6,'A4'!C2644,"")</f>
        <v/>
      </c>
      <c r="F2613" t="str">
        <f>IF(SUM('A4'!S2644:X2644)=6,'A4'!D2644,"")</f>
        <v/>
      </c>
      <c r="G2613" t="str">
        <f>IF(SUM('A4'!S2644:X2644)=6,'A4'!E2644,"")</f>
        <v/>
      </c>
      <c r="H2613" t="str">
        <f>IF(SUM('A4'!S2644:X2644)=6,'A4'!F2644,"")</f>
        <v/>
      </c>
      <c r="I2613" t="str">
        <f>IF(SUM('A4'!S2644:X2644)=6,'A4'!G2644,"")</f>
        <v/>
      </c>
      <c r="J2613" s="308" t="str">
        <f>IF(SUM('A4'!S2644:X2644)=6,'A4'!H2644,"")</f>
        <v/>
      </c>
    </row>
    <row r="2614" spans="1:10" x14ac:dyDescent="0.25">
      <c r="A2614" t="str">
        <f>IF(SUM('A4'!S2645:X2645)=6,'Angaben KH-Standort'!$D$25,"")</f>
        <v/>
      </c>
      <c r="B2614" t="str">
        <f>IF(SUM('A4'!S2645:X2645)=6,'Angaben KH-Standort'!$D$26,"")</f>
        <v/>
      </c>
      <c r="C2614" t="str">
        <f>IF(SUM('A4'!S2645:X2645)=6,'Angaben KH-Standort'!$D$12,"")</f>
        <v/>
      </c>
      <c r="D2614" t="str">
        <f>IF(SUM('A4'!S2645:X2645)=6,'A1'!$F$14,"")</f>
        <v/>
      </c>
      <c r="E2614" t="str">
        <f>IF(SUM('A4'!S2645:X2645)=6,'A4'!C2645,"")</f>
        <v/>
      </c>
      <c r="F2614" t="str">
        <f>IF(SUM('A4'!S2645:X2645)=6,'A4'!D2645,"")</f>
        <v/>
      </c>
      <c r="G2614" t="str">
        <f>IF(SUM('A4'!S2645:X2645)=6,'A4'!E2645,"")</f>
        <v/>
      </c>
      <c r="H2614" t="str">
        <f>IF(SUM('A4'!S2645:X2645)=6,'A4'!F2645,"")</f>
        <v/>
      </c>
      <c r="I2614" t="str">
        <f>IF(SUM('A4'!S2645:X2645)=6,'A4'!G2645,"")</f>
        <v/>
      </c>
      <c r="J2614" s="308" t="str">
        <f>IF(SUM('A4'!S2645:X2645)=6,'A4'!H2645,"")</f>
        <v/>
      </c>
    </row>
    <row r="2615" spans="1:10" x14ac:dyDescent="0.25">
      <c r="A2615" t="str">
        <f>IF(SUM('A4'!S2646:X2646)=6,'Angaben KH-Standort'!$D$25,"")</f>
        <v/>
      </c>
      <c r="B2615" t="str">
        <f>IF(SUM('A4'!S2646:X2646)=6,'Angaben KH-Standort'!$D$26,"")</f>
        <v/>
      </c>
      <c r="C2615" t="str">
        <f>IF(SUM('A4'!S2646:X2646)=6,'Angaben KH-Standort'!$D$12,"")</f>
        <v/>
      </c>
      <c r="D2615" t="str">
        <f>IF(SUM('A4'!S2646:X2646)=6,'A1'!$F$14,"")</f>
        <v/>
      </c>
      <c r="E2615" t="str">
        <f>IF(SUM('A4'!S2646:X2646)=6,'A4'!C2646,"")</f>
        <v/>
      </c>
      <c r="F2615" t="str">
        <f>IF(SUM('A4'!S2646:X2646)=6,'A4'!D2646,"")</f>
        <v/>
      </c>
      <c r="G2615" t="str">
        <f>IF(SUM('A4'!S2646:X2646)=6,'A4'!E2646,"")</f>
        <v/>
      </c>
      <c r="H2615" t="str">
        <f>IF(SUM('A4'!S2646:X2646)=6,'A4'!F2646,"")</f>
        <v/>
      </c>
      <c r="I2615" t="str">
        <f>IF(SUM('A4'!S2646:X2646)=6,'A4'!G2646,"")</f>
        <v/>
      </c>
      <c r="J2615" s="308" t="str">
        <f>IF(SUM('A4'!S2646:X2646)=6,'A4'!H2646,"")</f>
        <v/>
      </c>
    </row>
    <row r="2616" spans="1:10" x14ac:dyDescent="0.25">
      <c r="A2616" t="str">
        <f>IF(SUM('A4'!S2647:X2647)=6,'Angaben KH-Standort'!$D$25,"")</f>
        <v/>
      </c>
      <c r="B2616" t="str">
        <f>IF(SUM('A4'!S2647:X2647)=6,'Angaben KH-Standort'!$D$26,"")</f>
        <v/>
      </c>
      <c r="C2616" t="str">
        <f>IF(SUM('A4'!S2647:X2647)=6,'Angaben KH-Standort'!$D$12,"")</f>
        <v/>
      </c>
      <c r="D2616" t="str">
        <f>IF(SUM('A4'!S2647:X2647)=6,'A1'!$F$14,"")</f>
        <v/>
      </c>
      <c r="E2616" t="str">
        <f>IF(SUM('A4'!S2647:X2647)=6,'A4'!C2647,"")</f>
        <v/>
      </c>
      <c r="F2616" t="str">
        <f>IF(SUM('A4'!S2647:X2647)=6,'A4'!D2647,"")</f>
        <v/>
      </c>
      <c r="G2616" t="str">
        <f>IF(SUM('A4'!S2647:X2647)=6,'A4'!E2647,"")</f>
        <v/>
      </c>
      <c r="H2616" t="str">
        <f>IF(SUM('A4'!S2647:X2647)=6,'A4'!F2647,"")</f>
        <v/>
      </c>
      <c r="I2616" t="str">
        <f>IF(SUM('A4'!S2647:X2647)=6,'A4'!G2647,"")</f>
        <v/>
      </c>
      <c r="J2616" s="308" t="str">
        <f>IF(SUM('A4'!S2647:X2647)=6,'A4'!H2647,"")</f>
        <v/>
      </c>
    </row>
    <row r="2617" spans="1:10" x14ac:dyDescent="0.25">
      <c r="A2617" t="str">
        <f>IF(SUM('A4'!S2648:X2648)=6,'Angaben KH-Standort'!$D$25,"")</f>
        <v/>
      </c>
      <c r="B2617" t="str">
        <f>IF(SUM('A4'!S2648:X2648)=6,'Angaben KH-Standort'!$D$26,"")</f>
        <v/>
      </c>
      <c r="C2617" t="str">
        <f>IF(SUM('A4'!S2648:X2648)=6,'Angaben KH-Standort'!$D$12,"")</f>
        <v/>
      </c>
      <c r="D2617" t="str">
        <f>IF(SUM('A4'!S2648:X2648)=6,'A1'!$F$14,"")</f>
        <v/>
      </c>
      <c r="E2617" t="str">
        <f>IF(SUM('A4'!S2648:X2648)=6,'A4'!C2648,"")</f>
        <v/>
      </c>
      <c r="F2617" t="str">
        <f>IF(SUM('A4'!S2648:X2648)=6,'A4'!D2648,"")</f>
        <v/>
      </c>
      <c r="G2617" t="str">
        <f>IF(SUM('A4'!S2648:X2648)=6,'A4'!E2648,"")</f>
        <v/>
      </c>
      <c r="H2617" t="str">
        <f>IF(SUM('A4'!S2648:X2648)=6,'A4'!F2648,"")</f>
        <v/>
      </c>
      <c r="I2617" t="str">
        <f>IF(SUM('A4'!S2648:X2648)=6,'A4'!G2648,"")</f>
        <v/>
      </c>
      <c r="J2617" s="308" t="str">
        <f>IF(SUM('A4'!S2648:X2648)=6,'A4'!H2648,"")</f>
        <v/>
      </c>
    </row>
    <row r="2618" spans="1:10" x14ac:dyDescent="0.25">
      <c r="A2618" t="str">
        <f>IF(SUM('A4'!S2649:X2649)=6,'Angaben KH-Standort'!$D$25,"")</f>
        <v/>
      </c>
      <c r="B2618" t="str">
        <f>IF(SUM('A4'!S2649:X2649)=6,'Angaben KH-Standort'!$D$26,"")</f>
        <v/>
      </c>
      <c r="C2618" t="str">
        <f>IF(SUM('A4'!S2649:X2649)=6,'Angaben KH-Standort'!$D$12,"")</f>
        <v/>
      </c>
      <c r="D2618" t="str">
        <f>IF(SUM('A4'!S2649:X2649)=6,'A1'!$F$14,"")</f>
        <v/>
      </c>
      <c r="E2618" t="str">
        <f>IF(SUM('A4'!S2649:X2649)=6,'A4'!C2649,"")</f>
        <v/>
      </c>
      <c r="F2618" t="str">
        <f>IF(SUM('A4'!S2649:X2649)=6,'A4'!D2649,"")</f>
        <v/>
      </c>
      <c r="G2618" t="str">
        <f>IF(SUM('A4'!S2649:X2649)=6,'A4'!E2649,"")</f>
        <v/>
      </c>
      <c r="H2618" t="str">
        <f>IF(SUM('A4'!S2649:X2649)=6,'A4'!F2649,"")</f>
        <v/>
      </c>
      <c r="I2618" t="str">
        <f>IF(SUM('A4'!S2649:X2649)=6,'A4'!G2649,"")</f>
        <v/>
      </c>
      <c r="J2618" s="308" t="str">
        <f>IF(SUM('A4'!S2649:X2649)=6,'A4'!H2649,"")</f>
        <v/>
      </c>
    </row>
    <row r="2619" spans="1:10" x14ac:dyDescent="0.25">
      <c r="A2619" t="str">
        <f>IF(SUM('A4'!S2650:X2650)=6,'Angaben KH-Standort'!$D$25,"")</f>
        <v/>
      </c>
      <c r="B2619" t="str">
        <f>IF(SUM('A4'!S2650:X2650)=6,'Angaben KH-Standort'!$D$26,"")</f>
        <v/>
      </c>
      <c r="C2619" t="str">
        <f>IF(SUM('A4'!S2650:X2650)=6,'Angaben KH-Standort'!$D$12,"")</f>
        <v/>
      </c>
      <c r="D2619" t="str">
        <f>IF(SUM('A4'!S2650:X2650)=6,'A1'!$F$14,"")</f>
        <v/>
      </c>
      <c r="E2619" t="str">
        <f>IF(SUM('A4'!S2650:X2650)=6,'A4'!C2650,"")</f>
        <v/>
      </c>
      <c r="F2619" t="str">
        <f>IF(SUM('A4'!S2650:X2650)=6,'A4'!D2650,"")</f>
        <v/>
      </c>
      <c r="G2619" t="str">
        <f>IF(SUM('A4'!S2650:X2650)=6,'A4'!E2650,"")</f>
        <v/>
      </c>
      <c r="H2619" t="str">
        <f>IF(SUM('A4'!S2650:X2650)=6,'A4'!F2650,"")</f>
        <v/>
      </c>
      <c r="I2619" t="str">
        <f>IF(SUM('A4'!S2650:X2650)=6,'A4'!G2650,"")</f>
        <v/>
      </c>
      <c r="J2619" s="308" t="str">
        <f>IF(SUM('A4'!S2650:X2650)=6,'A4'!H2650,"")</f>
        <v/>
      </c>
    </row>
    <row r="2620" spans="1:10" x14ac:dyDescent="0.25">
      <c r="A2620" t="str">
        <f>IF(SUM('A4'!S2651:X2651)=6,'Angaben KH-Standort'!$D$25,"")</f>
        <v/>
      </c>
      <c r="B2620" t="str">
        <f>IF(SUM('A4'!S2651:X2651)=6,'Angaben KH-Standort'!$D$26,"")</f>
        <v/>
      </c>
      <c r="C2620" t="str">
        <f>IF(SUM('A4'!S2651:X2651)=6,'Angaben KH-Standort'!$D$12,"")</f>
        <v/>
      </c>
      <c r="D2620" t="str">
        <f>IF(SUM('A4'!S2651:X2651)=6,'A1'!$F$14,"")</f>
        <v/>
      </c>
      <c r="E2620" t="str">
        <f>IF(SUM('A4'!S2651:X2651)=6,'A4'!C2651,"")</f>
        <v/>
      </c>
      <c r="F2620" t="str">
        <f>IF(SUM('A4'!S2651:X2651)=6,'A4'!D2651,"")</f>
        <v/>
      </c>
      <c r="G2620" t="str">
        <f>IF(SUM('A4'!S2651:X2651)=6,'A4'!E2651,"")</f>
        <v/>
      </c>
      <c r="H2620" t="str">
        <f>IF(SUM('A4'!S2651:X2651)=6,'A4'!F2651,"")</f>
        <v/>
      </c>
      <c r="I2620" t="str">
        <f>IF(SUM('A4'!S2651:X2651)=6,'A4'!G2651,"")</f>
        <v/>
      </c>
      <c r="J2620" s="308" t="str">
        <f>IF(SUM('A4'!S2651:X2651)=6,'A4'!H2651,"")</f>
        <v/>
      </c>
    </row>
    <row r="2621" spans="1:10" x14ac:dyDescent="0.25">
      <c r="A2621" t="str">
        <f>IF(SUM('A4'!S2652:X2652)=6,'Angaben KH-Standort'!$D$25,"")</f>
        <v/>
      </c>
      <c r="B2621" t="str">
        <f>IF(SUM('A4'!S2652:X2652)=6,'Angaben KH-Standort'!$D$26,"")</f>
        <v/>
      </c>
      <c r="C2621" t="str">
        <f>IF(SUM('A4'!S2652:X2652)=6,'Angaben KH-Standort'!$D$12,"")</f>
        <v/>
      </c>
      <c r="D2621" t="str">
        <f>IF(SUM('A4'!S2652:X2652)=6,'A1'!$F$14,"")</f>
        <v/>
      </c>
      <c r="E2621" t="str">
        <f>IF(SUM('A4'!S2652:X2652)=6,'A4'!C2652,"")</f>
        <v/>
      </c>
      <c r="F2621" t="str">
        <f>IF(SUM('A4'!S2652:X2652)=6,'A4'!D2652,"")</f>
        <v/>
      </c>
      <c r="G2621" t="str">
        <f>IF(SUM('A4'!S2652:X2652)=6,'A4'!E2652,"")</f>
        <v/>
      </c>
      <c r="H2621" t="str">
        <f>IF(SUM('A4'!S2652:X2652)=6,'A4'!F2652,"")</f>
        <v/>
      </c>
      <c r="I2621" t="str">
        <f>IF(SUM('A4'!S2652:X2652)=6,'A4'!G2652,"")</f>
        <v/>
      </c>
      <c r="J2621" s="308" t="str">
        <f>IF(SUM('A4'!S2652:X2652)=6,'A4'!H2652,"")</f>
        <v/>
      </c>
    </row>
    <row r="2622" spans="1:10" x14ac:dyDescent="0.25">
      <c r="A2622" t="str">
        <f>IF(SUM('A4'!S2653:X2653)=6,'Angaben KH-Standort'!$D$25,"")</f>
        <v/>
      </c>
      <c r="B2622" t="str">
        <f>IF(SUM('A4'!S2653:X2653)=6,'Angaben KH-Standort'!$D$26,"")</f>
        <v/>
      </c>
      <c r="C2622" t="str">
        <f>IF(SUM('A4'!S2653:X2653)=6,'Angaben KH-Standort'!$D$12,"")</f>
        <v/>
      </c>
      <c r="D2622" t="str">
        <f>IF(SUM('A4'!S2653:X2653)=6,'A1'!$F$14,"")</f>
        <v/>
      </c>
      <c r="E2622" t="str">
        <f>IF(SUM('A4'!S2653:X2653)=6,'A4'!C2653,"")</f>
        <v/>
      </c>
      <c r="F2622" t="str">
        <f>IF(SUM('A4'!S2653:X2653)=6,'A4'!D2653,"")</f>
        <v/>
      </c>
      <c r="G2622" t="str">
        <f>IF(SUM('A4'!S2653:X2653)=6,'A4'!E2653,"")</f>
        <v/>
      </c>
      <c r="H2622" t="str">
        <f>IF(SUM('A4'!S2653:X2653)=6,'A4'!F2653,"")</f>
        <v/>
      </c>
      <c r="I2622" t="str">
        <f>IF(SUM('A4'!S2653:X2653)=6,'A4'!G2653,"")</f>
        <v/>
      </c>
      <c r="J2622" s="308" t="str">
        <f>IF(SUM('A4'!S2653:X2653)=6,'A4'!H2653,"")</f>
        <v/>
      </c>
    </row>
    <row r="2623" spans="1:10" x14ac:dyDescent="0.25">
      <c r="A2623" t="str">
        <f>IF(SUM('A4'!S2654:X2654)=6,'Angaben KH-Standort'!$D$25,"")</f>
        <v/>
      </c>
      <c r="B2623" t="str">
        <f>IF(SUM('A4'!S2654:X2654)=6,'Angaben KH-Standort'!$D$26,"")</f>
        <v/>
      </c>
      <c r="C2623" t="str">
        <f>IF(SUM('A4'!S2654:X2654)=6,'Angaben KH-Standort'!$D$12,"")</f>
        <v/>
      </c>
      <c r="D2623" t="str">
        <f>IF(SUM('A4'!S2654:X2654)=6,'A1'!$F$14,"")</f>
        <v/>
      </c>
      <c r="E2623" t="str">
        <f>IF(SUM('A4'!S2654:X2654)=6,'A4'!C2654,"")</f>
        <v/>
      </c>
      <c r="F2623" t="str">
        <f>IF(SUM('A4'!S2654:X2654)=6,'A4'!D2654,"")</f>
        <v/>
      </c>
      <c r="G2623" t="str">
        <f>IF(SUM('A4'!S2654:X2654)=6,'A4'!E2654,"")</f>
        <v/>
      </c>
      <c r="H2623" t="str">
        <f>IF(SUM('A4'!S2654:X2654)=6,'A4'!F2654,"")</f>
        <v/>
      </c>
      <c r="I2623" t="str">
        <f>IF(SUM('A4'!S2654:X2654)=6,'A4'!G2654,"")</f>
        <v/>
      </c>
      <c r="J2623" s="308" t="str">
        <f>IF(SUM('A4'!S2654:X2654)=6,'A4'!H2654,"")</f>
        <v/>
      </c>
    </row>
    <row r="2624" spans="1:10" x14ac:dyDescent="0.25">
      <c r="A2624" t="str">
        <f>IF(SUM('A4'!S2655:X2655)=6,'Angaben KH-Standort'!$D$25,"")</f>
        <v/>
      </c>
      <c r="B2624" t="str">
        <f>IF(SUM('A4'!S2655:X2655)=6,'Angaben KH-Standort'!$D$26,"")</f>
        <v/>
      </c>
      <c r="C2624" t="str">
        <f>IF(SUM('A4'!S2655:X2655)=6,'Angaben KH-Standort'!$D$12,"")</f>
        <v/>
      </c>
      <c r="D2624" t="str">
        <f>IF(SUM('A4'!S2655:X2655)=6,'A1'!$F$14,"")</f>
        <v/>
      </c>
      <c r="E2624" t="str">
        <f>IF(SUM('A4'!S2655:X2655)=6,'A4'!C2655,"")</f>
        <v/>
      </c>
      <c r="F2624" t="str">
        <f>IF(SUM('A4'!S2655:X2655)=6,'A4'!D2655,"")</f>
        <v/>
      </c>
      <c r="G2624" t="str">
        <f>IF(SUM('A4'!S2655:X2655)=6,'A4'!E2655,"")</f>
        <v/>
      </c>
      <c r="H2624" t="str">
        <f>IF(SUM('A4'!S2655:X2655)=6,'A4'!F2655,"")</f>
        <v/>
      </c>
      <c r="I2624" t="str">
        <f>IF(SUM('A4'!S2655:X2655)=6,'A4'!G2655,"")</f>
        <v/>
      </c>
      <c r="J2624" s="308" t="str">
        <f>IF(SUM('A4'!S2655:X2655)=6,'A4'!H2655,"")</f>
        <v/>
      </c>
    </row>
    <row r="2625" spans="1:10" x14ac:dyDescent="0.25">
      <c r="A2625" t="str">
        <f>IF(SUM('A4'!S2656:X2656)=6,'Angaben KH-Standort'!$D$25,"")</f>
        <v/>
      </c>
      <c r="B2625" t="str">
        <f>IF(SUM('A4'!S2656:X2656)=6,'Angaben KH-Standort'!$D$26,"")</f>
        <v/>
      </c>
      <c r="C2625" t="str">
        <f>IF(SUM('A4'!S2656:X2656)=6,'Angaben KH-Standort'!$D$12,"")</f>
        <v/>
      </c>
      <c r="D2625" t="str">
        <f>IF(SUM('A4'!S2656:X2656)=6,'A1'!$F$14,"")</f>
        <v/>
      </c>
      <c r="E2625" t="str">
        <f>IF(SUM('A4'!S2656:X2656)=6,'A4'!C2656,"")</f>
        <v/>
      </c>
      <c r="F2625" t="str">
        <f>IF(SUM('A4'!S2656:X2656)=6,'A4'!D2656,"")</f>
        <v/>
      </c>
      <c r="G2625" t="str">
        <f>IF(SUM('A4'!S2656:X2656)=6,'A4'!E2656,"")</f>
        <v/>
      </c>
      <c r="H2625" t="str">
        <f>IF(SUM('A4'!S2656:X2656)=6,'A4'!F2656,"")</f>
        <v/>
      </c>
      <c r="I2625" t="str">
        <f>IF(SUM('A4'!S2656:X2656)=6,'A4'!G2656,"")</f>
        <v/>
      </c>
      <c r="J2625" s="308" t="str">
        <f>IF(SUM('A4'!S2656:X2656)=6,'A4'!H2656,"")</f>
        <v/>
      </c>
    </row>
    <row r="2626" spans="1:10" x14ac:dyDescent="0.25">
      <c r="A2626" t="str">
        <f>IF(SUM('A4'!S2657:X2657)=6,'Angaben KH-Standort'!$D$25,"")</f>
        <v/>
      </c>
      <c r="B2626" t="str">
        <f>IF(SUM('A4'!S2657:X2657)=6,'Angaben KH-Standort'!$D$26,"")</f>
        <v/>
      </c>
      <c r="C2626" t="str">
        <f>IF(SUM('A4'!S2657:X2657)=6,'Angaben KH-Standort'!$D$12,"")</f>
        <v/>
      </c>
      <c r="D2626" t="str">
        <f>IF(SUM('A4'!S2657:X2657)=6,'A1'!$F$14,"")</f>
        <v/>
      </c>
      <c r="E2626" t="str">
        <f>IF(SUM('A4'!S2657:X2657)=6,'A4'!C2657,"")</f>
        <v/>
      </c>
      <c r="F2626" t="str">
        <f>IF(SUM('A4'!S2657:X2657)=6,'A4'!D2657,"")</f>
        <v/>
      </c>
      <c r="G2626" t="str">
        <f>IF(SUM('A4'!S2657:X2657)=6,'A4'!E2657,"")</f>
        <v/>
      </c>
      <c r="H2626" t="str">
        <f>IF(SUM('A4'!S2657:X2657)=6,'A4'!F2657,"")</f>
        <v/>
      </c>
      <c r="I2626" t="str">
        <f>IF(SUM('A4'!S2657:X2657)=6,'A4'!G2657,"")</f>
        <v/>
      </c>
      <c r="J2626" s="308" t="str">
        <f>IF(SUM('A4'!S2657:X2657)=6,'A4'!H2657,"")</f>
        <v/>
      </c>
    </row>
    <row r="2627" spans="1:10" x14ac:dyDescent="0.25">
      <c r="A2627" t="str">
        <f>IF(SUM('A4'!S2658:X2658)=6,'Angaben KH-Standort'!$D$25,"")</f>
        <v/>
      </c>
      <c r="B2627" t="str">
        <f>IF(SUM('A4'!S2658:X2658)=6,'Angaben KH-Standort'!$D$26,"")</f>
        <v/>
      </c>
      <c r="C2627" t="str">
        <f>IF(SUM('A4'!S2658:X2658)=6,'Angaben KH-Standort'!$D$12,"")</f>
        <v/>
      </c>
      <c r="D2627" t="str">
        <f>IF(SUM('A4'!S2658:X2658)=6,'A1'!$F$14,"")</f>
        <v/>
      </c>
      <c r="E2627" t="str">
        <f>IF(SUM('A4'!S2658:X2658)=6,'A4'!C2658,"")</f>
        <v/>
      </c>
      <c r="F2627" t="str">
        <f>IF(SUM('A4'!S2658:X2658)=6,'A4'!D2658,"")</f>
        <v/>
      </c>
      <c r="G2627" t="str">
        <f>IF(SUM('A4'!S2658:X2658)=6,'A4'!E2658,"")</f>
        <v/>
      </c>
      <c r="H2627" t="str">
        <f>IF(SUM('A4'!S2658:X2658)=6,'A4'!F2658,"")</f>
        <v/>
      </c>
      <c r="I2627" t="str">
        <f>IF(SUM('A4'!S2658:X2658)=6,'A4'!G2658,"")</f>
        <v/>
      </c>
      <c r="J2627" s="308" t="str">
        <f>IF(SUM('A4'!S2658:X2658)=6,'A4'!H2658,"")</f>
        <v/>
      </c>
    </row>
    <row r="2628" spans="1:10" x14ac:dyDescent="0.25">
      <c r="A2628" t="str">
        <f>IF(SUM('A4'!S2659:X2659)=6,'Angaben KH-Standort'!$D$25,"")</f>
        <v/>
      </c>
      <c r="B2628" t="str">
        <f>IF(SUM('A4'!S2659:X2659)=6,'Angaben KH-Standort'!$D$26,"")</f>
        <v/>
      </c>
      <c r="C2628" t="str">
        <f>IF(SUM('A4'!S2659:X2659)=6,'Angaben KH-Standort'!$D$12,"")</f>
        <v/>
      </c>
      <c r="D2628" t="str">
        <f>IF(SUM('A4'!S2659:X2659)=6,'A1'!$F$14,"")</f>
        <v/>
      </c>
      <c r="E2628" t="str">
        <f>IF(SUM('A4'!S2659:X2659)=6,'A4'!C2659,"")</f>
        <v/>
      </c>
      <c r="F2628" t="str">
        <f>IF(SUM('A4'!S2659:X2659)=6,'A4'!D2659,"")</f>
        <v/>
      </c>
      <c r="G2628" t="str">
        <f>IF(SUM('A4'!S2659:X2659)=6,'A4'!E2659,"")</f>
        <v/>
      </c>
      <c r="H2628" t="str">
        <f>IF(SUM('A4'!S2659:X2659)=6,'A4'!F2659,"")</f>
        <v/>
      </c>
      <c r="I2628" t="str">
        <f>IF(SUM('A4'!S2659:X2659)=6,'A4'!G2659,"")</f>
        <v/>
      </c>
      <c r="J2628" s="308" t="str">
        <f>IF(SUM('A4'!S2659:X2659)=6,'A4'!H2659,"")</f>
        <v/>
      </c>
    </row>
    <row r="2629" spans="1:10" x14ac:dyDescent="0.25">
      <c r="A2629" t="str">
        <f>IF(SUM('A4'!S2660:X2660)=6,'Angaben KH-Standort'!$D$25,"")</f>
        <v/>
      </c>
      <c r="B2629" t="str">
        <f>IF(SUM('A4'!S2660:X2660)=6,'Angaben KH-Standort'!$D$26,"")</f>
        <v/>
      </c>
      <c r="C2629" t="str">
        <f>IF(SUM('A4'!S2660:X2660)=6,'Angaben KH-Standort'!$D$12,"")</f>
        <v/>
      </c>
      <c r="D2629" t="str">
        <f>IF(SUM('A4'!S2660:X2660)=6,'A1'!$F$14,"")</f>
        <v/>
      </c>
      <c r="E2629" t="str">
        <f>IF(SUM('A4'!S2660:X2660)=6,'A4'!C2660,"")</f>
        <v/>
      </c>
      <c r="F2629" t="str">
        <f>IF(SUM('A4'!S2660:X2660)=6,'A4'!D2660,"")</f>
        <v/>
      </c>
      <c r="G2629" t="str">
        <f>IF(SUM('A4'!S2660:X2660)=6,'A4'!E2660,"")</f>
        <v/>
      </c>
      <c r="H2629" t="str">
        <f>IF(SUM('A4'!S2660:X2660)=6,'A4'!F2660,"")</f>
        <v/>
      </c>
      <c r="I2629" t="str">
        <f>IF(SUM('A4'!S2660:X2660)=6,'A4'!G2660,"")</f>
        <v/>
      </c>
      <c r="J2629" s="308" t="str">
        <f>IF(SUM('A4'!S2660:X2660)=6,'A4'!H2660,"")</f>
        <v/>
      </c>
    </row>
    <row r="2630" spans="1:10" x14ac:dyDescent="0.25">
      <c r="A2630" t="str">
        <f>IF(SUM('A4'!S2661:X2661)=6,'Angaben KH-Standort'!$D$25,"")</f>
        <v/>
      </c>
      <c r="B2630" t="str">
        <f>IF(SUM('A4'!S2661:X2661)=6,'Angaben KH-Standort'!$D$26,"")</f>
        <v/>
      </c>
      <c r="C2630" t="str">
        <f>IF(SUM('A4'!S2661:X2661)=6,'Angaben KH-Standort'!$D$12,"")</f>
        <v/>
      </c>
      <c r="D2630" t="str">
        <f>IF(SUM('A4'!S2661:X2661)=6,'A1'!$F$14,"")</f>
        <v/>
      </c>
      <c r="E2630" t="str">
        <f>IF(SUM('A4'!S2661:X2661)=6,'A4'!C2661,"")</f>
        <v/>
      </c>
      <c r="F2630" t="str">
        <f>IF(SUM('A4'!S2661:X2661)=6,'A4'!D2661,"")</f>
        <v/>
      </c>
      <c r="G2630" t="str">
        <f>IF(SUM('A4'!S2661:X2661)=6,'A4'!E2661,"")</f>
        <v/>
      </c>
      <c r="H2630" t="str">
        <f>IF(SUM('A4'!S2661:X2661)=6,'A4'!F2661,"")</f>
        <v/>
      </c>
      <c r="I2630" t="str">
        <f>IF(SUM('A4'!S2661:X2661)=6,'A4'!G2661,"")</f>
        <v/>
      </c>
      <c r="J2630" s="308" t="str">
        <f>IF(SUM('A4'!S2661:X2661)=6,'A4'!H2661,"")</f>
        <v/>
      </c>
    </row>
    <row r="2631" spans="1:10" x14ac:dyDescent="0.25">
      <c r="A2631" t="str">
        <f>IF(SUM('A4'!S2662:X2662)=6,'Angaben KH-Standort'!$D$25,"")</f>
        <v/>
      </c>
      <c r="B2631" t="str">
        <f>IF(SUM('A4'!S2662:X2662)=6,'Angaben KH-Standort'!$D$26,"")</f>
        <v/>
      </c>
      <c r="C2631" t="str">
        <f>IF(SUM('A4'!S2662:X2662)=6,'Angaben KH-Standort'!$D$12,"")</f>
        <v/>
      </c>
      <c r="D2631" t="str">
        <f>IF(SUM('A4'!S2662:X2662)=6,'A1'!$F$14,"")</f>
        <v/>
      </c>
      <c r="E2631" t="str">
        <f>IF(SUM('A4'!S2662:X2662)=6,'A4'!C2662,"")</f>
        <v/>
      </c>
      <c r="F2631" t="str">
        <f>IF(SUM('A4'!S2662:X2662)=6,'A4'!D2662,"")</f>
        <v/>
      </c>
      <c r="G2631" t="str">
        <f>IF(SUM('A4'!S2662:X2662)=6,'A4'!E2662,"")</f>
        <v/>
      </c>
      <c r="H2631" t="str">
        <f>IF(SUM('A4'!S2662:X2662)=6,'A4'!F2662,"")</f>
        <v/>
      </c>
      <c r="I2631" t="str">
        <f>IF(SUM('A4'!S2662:X2662)=6,'A4'!G2662,"")</f>
        <v/>
      </c>
      <c r="J2631" s="308" t="str">
        <f>IF(SUM('A4'!S2662:X2662)=6,'A4'!H2662,"")</f>
        <v/>
      </c>
    </row>
    <row r="2632" spans="1:10" x14ac:dyDescent="0.25">
      <c r="A2632" t="str">
        <f>IF(SUM('A4'!S2663:X2663)=6,'Angaben KH-Standort'!$D$25,"")</f>
        <v/>
      </c>
      <c r="B2632" t="str">
        <f>IF(SUM('A4'!S2663:X2663)=6,'Angaben KH-Standort'!$D$26,"")</f>
        <v/>
      </c>
      <c r="C2632" t="str">
        <f>IF(SUM('A4'!S2663:X2663)=6,'Angaben KH-Standort'!$D$12,"")</f>
        <v/>
      </c>
      <c r="D2632" t="str">
        <f>IF(SUM('A4'!S2663:X2663)=6,'A1'!$F$14,"")</f>
        <v/>
      </c>
      <c r="E2632" t="str">
        <f>IF(SUM('A4'!S2663:X2663)=6,'A4'!C2663,"")</f>
        <v/>
      </c>
      <c r="F2632" t="str">
        <f>IF(SUM('A4'!S2663:X2663)=6,'A4'!D2663,"")</f>
        <v/>
      </c>
      <c r="G2632" t="str">
        <f>IF(SUM('A4'!S2663:X2663)=6,'A4'!E2663,"")</f>
        <v/>
      </c>
      <c r="H2632" t="str">
        <f>IF(SUM('A4'!S2663:X2663)=6,'A4'!F2663,"")</f>
        <v/>
      </c>
      <c r="I2632" t="str">
        <f>IF(SUM('A4'!S2663:X2663)=6,'A4'!G2663,"")</f>
        <v/>
      </c>
      <c r="J2632" s="308" t="str">
        <f>IF(SUM('A4'!S2663:X2663)=6,'A4'!H2663,"")</f>
        <v/>
      </c>
    </row>
    <row r="2633" spans="1:10" x14ac:dyDescent="0.25">
      <c r="A2633" t="str">
        <f>IF(SUM('A4'!S2664:X2664)=6,'Angaben KH-Standort'!$D$25,"")</f>
        <v/>
      </c>
      <c r="B2633" t="str">
        <f>IF(SUM('A4'!S2664:X2664)=6,'Angaben KH-Standort'!$D$26,"")</f>
        <v/>
      </c>
      <c r="C2633" t="str">
        <f>IF(SUM('A4'!S2664:X2664)=6,'Angaben KH-Standort'!$D$12,"")</f>
        <v/>
      </c>
      <c r="D2633" t="str">
        <f>IF(SUM('A4'!S2664:X2664)=6,'A1'!$F$14,"")</f>
        <v/>
      </c>
      <c r="E2633" t="str">
        <f>IF(SUM('A4'!S2664:X2664)=6,'A4'!C2664,"")</f>
        <v/>
      </c>
      <c r="F2633" t="str">
        <f>IF(SUM('A4'!S2664:X2664)=6,'A4'!D2664,"")</f>
        <v/>
      </c>
      <c r="G2633" t="str">
        <f>IF(SUM('A4'!S2664:X2664)=6,'A4'!E2664,"")</f>
        <v/>
      </c>
      <c r="H2633" t="str">
        <f>IF(SUM('A4'!S2664:X2664)=6,'A4'!F2664,"")</f>
        <v/>
      </c>
      <c r="I2633" t="str">
        <f>IF(SUM('A4'!S2664:X2664)=6,'A4'!G2664,"")</f>
        <v/>
      </c>
      <c r="J2633" s="308" t="str">
        <f>IF(SUM('A4'!S2664:X2664)=6,'A4'!H2664,"")</f>
        <v/>
      </c>
    </row>
    <row r="2634" spans="1:10" x14ac:dyDescent="0.25">
      <c r="A2634" t="str">
        <f>IF(SUM('A4'!S2665:X2665)=6,'Angaben KH-Standort'!$D$25,"")</f>
        <v/>
      </c>
      <c r="B2634" t="str">
        <f>IF(SUM('A4'!S2665:X2665)=6,'Angaben KH-Standort'!$D$26,"")</f>
        <v/>
      </c>
      <c r="C2634" t="str">
        <f>IF(SUM('A4'!S2665:X2665)=6,'Angaben KH-Standort'!$D$12,"")</f>
        <v/>
      </c>
      <c r="D2634" t="str">
        <f>IF(SUM('A4'!S2665:X2665)=6,'A1'!$F$14,"")</f>
        <v/>
      </c>
      <c r="E2634" t="str">
        <f>IF(SUM('A4'!S2665:X2665)=6,'A4'!C2665,"")</f>
        <v/>
      </c>
      <c r="F2634" t="str">
        <f>IF(SUM('A4'!S2665:X2665)=6,'A4'!D2665,"")</f>
        <v/>
      </c>
      <c r="G2634" t="str">
        <f>IF(SUM('A4'!S2665:X2665)=6,'A4'!E2665,"")</f>
        <v/>
      </c>
      <c r="H2634" t="str">
        <f>IF(SUM('A4'!S2665:X2665)=6,'A4'!F2665,"")</f>
        <v/>
      </c>
      <c r="I2634" t="str">
        <f>IF(SUM('A4'!S2665:X2665)=6,'A4'!G2665,"")</f>
        <v/>
      </c>
      <c r="J2634" s="308" t="str">
        <f>IF(SUM('A4'!S2665:X2665)=6,'A4'!H2665,"")</f>
        <v/>
      </c>
    </row>
    <row r="2635" spans="1:10" x14ac:dyDescent="0.25">
      <c r="A2635" t="str">
        <f>IF(SUM('A4'!S2666:X2666)=6,'Angaben KH-Standort'!$D$25,"")</f>
        <v/>
      </c>
      <c r="B2635" t="str">
        <f>IF(SUM('A4'!S2666:X2666)=6,'Angaben KH-Standort'!$D$26,"")</f>
        <v/>
      </c>
      <c r="C2635" t="str">
        <f>IF(SUM('A4'!S2666:X2666)=6,'Angaben KH-Standort'!$D$12,"")</f>
        <v/>
      </c>
      <c r="D2635" t="str">
        <f>IF(SUM('A4'!S2666:X2666)=6,'A1'!$F$14,"")</f>
        <v/>
      </c>
      <c r="E2635" t="str">
        <f>IF(SUM('A4'!S2666:X2666)=6,'A4'!C2666,"")</f>
        <v/>
      </c>
      <c r="F2635" t="str">
        <f>IF(SUM('A4'!S2666:X2666)=6,'A4'!D2666,"")</f>
        <v/>
      </c>
      <c r="G2635" t="str">
        <f>IF(SUM('A4'!S2666:X2666)=6,'A4'!E2666,"")</f>
        <v/>
      </c>
      <c r="H2635" t="str">
        <f>IF(SUM('A4'!S2666:X2666)=6,'A4'!F2666,"")</f>
        <v/>
      </c>
      <c r="I2635" t="str">
        <f>IF(SUM('A4'!S2666:X2666)=6,'A4'!G2666,"")</f>
        <v/>
      </c>
      <c r="J2635" s="308" t="str">
        <f>IF(SUM('A4'!S2666:X2666)=6,'A4'!H2666,"")</f>
        <v/>
      </c>
    </row>
    <row r="2636" spans="1:10" x14ac:dyDescent="0.25">
      <c r="A2636" t="str">
        <f>IF(SUM('A4'!S2667:X2667)=6,'Angaben KH-Standort'!$D$25,"")</f>
        <v/>
      </c>
      <c r="B2636" t="str">
        <f>IF(SUM('A4'!S2667:X2667)=6,'Angaben KH-Standort'!$D$26,"")</f>
        <v/>
      </c>
      <c r="C2636" t="str">
        <f>IF(SUM('A4'!S2667:X2667)=6,'Angaben KH-Standort'!$D$12,"")</f>
        <v/>
      </c>
      <c r="D2636" t="str">
        <f>IF(SUM('A4'!S2667:X2667)=6,'A1'!$F$14,"")</f>
        <v/>
      </c>
      <c r="E2636" t="str">
        <f>IF(SUM('A4'!S2667:X2667)=6,'A4'!C2667,"")</f>
        <v/>
      </c>
      <c r="F2636" t="str">
        <f>IF(SUM('A4'!S2667:X2667)=6,'A4'!D2667,"")</f>
        <v/>
      </c>
      <c r="G2636" t="str">
        <f>IF(SUM('A4'!S2667:X2667)=6,'A4'!E2667,"")</f>
        <v/>
      </c>
      <c r="H2636" t="str">
        <f>IF(SUM('A4'!S2667:X2667)=6,'A4'!F2667,"")</f>
        <v/>
      </c>
      <c r="I2636" t="str">
        <f>IF(SUM('A4'!S2667:X2667)=6,'A4'!G2667,"")</f>
        <v/>
      </c>
      <c r="J2636" s="308" t="str">
        <f>IF(SUM('A4'!S2667:X2667)=6,'A4'!H2667,"")</f>
        <v/>
      </c>
    </row>
    <row r="2637" spans="1:10" x14ac:dyDescent="0.25">
      <c r="A2637" t="str">
        <f>IF(SUM('A4'!S2668:X2668)=6,'Angaben KH-Standort'!$D$25,"")</f>
        <v/>
      </c>
      <c r="B2637" t="str">
        <f>IF(SUM('A4'!S2668:X2668)=6,'Angaben KH-Standort'!$D$26,"")</f>
        <v/>
      </c>
      <c r="C2637" t="str">
        <f>IF(SUM('A4'!S2668:X2668)=6,'Angaben KH-Standort'!$D$12,"")</f>
        <v/>
      </c>
      <c r="D2637" t="str">
        <f>IF(SUM('A4'!S2668:X2668)=6,'A1'!$F$14,"")</f>
        <v/>
      </c>
      <c r="E2637" t="str">
        <f>IF(SUM('A4'!S2668:X2668)=6,'A4'!C2668,"")</f>
        <v/>
      </c>
      <c r="F2637" t="str">
        <f>IF(SUM('A4'!S2668:X2668)=6,'A4'!D2668,"")</f>
        <v/>
      </c>
      <c r="G2637" t="str">
        <f>IF(SUM('A4'!S2668:X2668)=6,'A4'!E2668,"")</f>
        <v/>
      </c>
      <c r="H2637" t="str">
        <f>IF(SUM('A4'!S2668:X2668)=6,'A4'!F2668,"")</f>
        <v/>
      </c>
      <c r="I2637" t="str">
        <f>IF(SUM('A4'!S2668:X2668)=6,'A4'!G2668,"")</f>
        <v/>
      </c>
      <c r="J2637" s="308" t="str">
        <f>IF(SUM('A4'!S2668:X2668)=6,'A4'!H2668,"")</f>
        <v/>
      </c>
    </row>
    <row r="2638" spans="1:10" x14ac:dyDescent="0.25">
      <c r="A2638" t="str">
        <f>IF(SUM('A4'!S2669:X2669)=6,'Angaben KH-Standort'!$D$25,"")</f>
        <v/>
      </c>
      <c r="B2638" t="str">
        <f>IF(SUM('A4'!S2669:X2669)=6,'Angaben KH-Standort'!$D$26,"")</f>
        <v/>
      </c>
      <c r="C2638" t="str">
        <f>IF(SUM('A4'!S2669:X2669)=6,'Angaben KH-Standort'!$D$12,"")</f>
        <v/>
      </c>
      <c r="D2638" t="str">
        <f>IF(SUM('A4'!S2669:X2669)=6,'A1'!$F$14,"")</f>
        <v/>
      </c>
      <c r="E2638" t="str">
        <f>IF(SUM('A4'!S2669:X2669)=6,'A4'!C2669,"")</f>
        <v/>
      </c>
      <c r="F2638" t="str">
        <f>IF(SUM('A4'!S2669:X2669)=6,'A4'!D2669,"")</f>
        <v/>
      </c>
      <c r="G2638" t="str">
        <f>IF(SUM('A4'!S2669:X2669)=6,'A4'!E2669,"")</f>
        <v/>
      </c>
      <c r="H2638" t="str">
        <f>IF(SUM('A4'!S2669:X2669)=6,'A4'!F2669,"")</f>
        <v/>
      </c>
      <c r="I2638" t="str">
        <f>IF(SUM('A4'!S2669:X2669)=6,'A4'!G2669,"")</f>
        <v/>
      </c>
      <c r="J2638" s="308" t="str">
        <f>IF(SUM('A4'!S2669:X2669)=6,'A4'!H2669,"")</f>
        <v/>
      </c>
    </row>
    <row r="2639" spans="1:10" x14ac:dyDescent="0.25">
      <c r="A2639" t="str">
        <f>IF(SUM('A4'!S2670:X2670)=6,'Angaben KH-Standort'!$D$25,"")</f>
        <v/>
      </c>
      <c r="B2639" t="str">
        <f>IF(SUM('A4'!S2670:X2670)=6,'Angaben KH-Standort'!$D$26,"")</f>
        <v/>
      </c>
      <c r="C2639" t="str">
        <f>IF(SUM('A4'!S2670:X2670)=6,'Angaben KH-Standort'!$D$12,"")</f>
        <v/>
      </c>
      <c r="D2639" t="str">
        <f>IF(SUM('A4'!S2670:X2670)=6,'A1'!$F$14,"")</f>
        <v/>
      </c>
      <c r="E2639" t="str">
        <f>IF(SUM('A4'!S2670:X2670)=6,'A4'!C2670,"")</f>
        <v/>
      </c>
      <c r="F2639" t="str">
        <f>IF(SUM('A4'!S2670:X2670)=6,'A4'!D2670,"")</f>
        <v/>
      </c>
      <c r="G2639" t="str">
        <f>IF(SUM('A4'!S2670:X2670)=6,'A4'!E2670,"")</f>
        <v/>
      </c>
      <c r="H2639" t="str">
        <f>IF(SUM('A4'!S2670:X2670)=6,'A4'!F2670,"")</f>
        <v/>
      </c>
      <c r="I2639" t="str">
        <f>IF(SUM('A4'!S2670:X2670)=6,'A4'!G2670,"")</f>
        <v/>
      </c>
      <c r="J2639" s="308" t="str">
        <f>IF(SUM('A4'!S2670:X2670)=6,'A4'!H2670,"")</f>
        <v/>
      </c>
    </row>
    <row r="2640" spans="1:10" x14ac:dyDescent="0.25">
      <c r="A2640" t="str">
        <f>IF(SUM('A4'!S2671:X2671)=6,'Angaben KH-Standort'!$D$25,"")</f>
        <v/>
      </c>
      <c r="B2640" t="str">
        <f>IF(SUM('A4'!S2671:X2671)=6,'Angaben KH-Standort'!$D$26,"")</f>
        <v/>
      </c>
      <c r="C2640" t="str">
        <f>IF(SUM('A4'!S2671:X2671)=6,'Angaben KH-Standort'!$D$12,"")</f>
        <v/>
      </c>
      <c r="D2640" t="str">
        <f>IF(SUM('A4'!S2671:X2671)=6,'A1'!$F$14,"")</f>
        <v/>
      </c>
      <c r="E2640" t="str">
        <f>IF(SUM('A4'!S2671:X2671)=6,'A4'!C2671,"")</f>
        <v/>
      </c>
      <c r="F2640" t="str">
        <f>IF(SUM('A4'!S2671:X2671)=6,'A4'!D2671,"")</f>
        <v/>
      </c>
      <c r="G2640" t="str">
        <f>IF(SUM('A4'!S2671:X2671)=6,'A4'!E2671,"")</f>
        <v/>
      </c>
      <c r="H2640" t="str">
        <f>IF(SUM('A4'!S2671:X2671)=6,'A4'!F2671,"")</f>
        <v/>
      </c>
      <c r="I2640" t="str">
        <f>IF(SUM('A4'!S2671:X2671)=6,'A4'!G2671,"")</f>
        <v/>
      </c>
      <c r="J2640" s="308" t="str">
        <f>IF(SUM('A4'!S2671:X2671)=6,'A4'!H2671,"")</f>
        <v/>
      </c>
    </row>
    <row r="2641" spans="1:10" x14ac:dyDescent="0.25">
      <c r="A2641" t="str">
        <f>IF(SUM('A4'!S2672:X2672)=6,'Angaben KH-Standort'!$D$25,"")</f>
        <v/>
      </c>
      <c r="B2641" t="str">
        <f>IF(SUM('A4'!S2672:X2672)=6,'Angaben KH-Standort'!$D$26,"")</f>
        <v/>
      </c>
      <c r="C2641" t="str">
        <f>IF(SUM('A4'!S2672:X2672)=6,'Angaben KH-Standort'!$D$12,"")</f>
        <v/>
      </c>
      <c r="D2641" t="str">
        <f>IF(SUM('A4'!S2672:X2672)=6,'A1'!$F$14,"")</f>
        <v/>
      </c>
      <c r="E2641" t="str">
        <f>IF(SUM('A4'!S2672:X2672)=6,'A4'!C2672,"")</f>
        <v/>
      </c>
      <c r="F2641" t="str">
        <f>IF(SUM('A4'!S2672:X2672)=6,'A4'!D2672,"")</f>
        <v/>
      </c>
      <c r="G2641" t="str">
        <f>IF(SUM('A4'!S2672:X2672)=6,'A4'!E2672,"")</f>
        <v/>
      </c>
      <c r="H2641" t="str">
        <f>IF(SUM('A4'!S2672:X2672)=6,'A4'!F2672,"")</f>
        <v/>
      </c>
      <c r="I2641" t="str">
        <f>IF(SUM('A4'!S2672:X2672)=6,'A4'!G2672,"")</f>
        <v/>
      </c>
      <c r="J2641" s="308" t="str">
        <f>IF(SUM('A4'!S2672:X2672)=6,'A4'!H2672,"")</f>
        <v/>
      </c>
    </row>
    <row r="2642" spans="1:10" x14ac:dyDescent="0.25">
      <c r="A2642" t="str">
        <f>IF(SUM('A4'!S2673:X2673)=6,'Angaben KH-Standort'!$D$25,"")</f>
        <v/>
      </c>
      <c r="B2642" t="str">
        <f>IF(SUM('A4'!S2673:X2673)=6,'Angaben KH-Standort'!$D$26,"")</f>
        <v/>
      </c>
      <c r="C2642" t="str">
        <f>IF(SUM('A4'!S2673:X2673)=6,'Angaben KH-Standort'!$D$12,"")</f>
        <v/>
      </c>
      <c r="D2642" t="str">
        <f>IF(SUM('A4'!S2673:X2673)=6,'A1'!$F$14,"")</f>
        <v/>
      </c>
      <c r="E2642" t="str">
        <f>IF(SUM('A4'!S2673:X2673)=6,'A4'!C2673,"")</f>
        <v/>
      </c>
      <c r="F2642" t="str">
        <f>IF(SUM('A4'!S2673:X2673)=6,'A4'!D2673,"")</f>
        <v/>
      </c>
      <c r="G2642" t="str">
        <f>IF(SUM('A4'!S2673:X2673)=6,'A4'!E2673,"")</f>
        <v/>
      </c>
      <c r="H2642" t="str">
        <f>IF(SUM('A4'!S2673:X2673)=6,'A4'!F2673,"")</f>
        <v/>
      </c>
      <c r="I2642" t="str">
        <f>IF(SUM('A4'!S2673:X2673)=6,'A4'!G2673,"")</f>
        <v/>
      </c>
      <c r="J2642" s="308" t="str">
        <f>IF(SUM('A4'!S2673:X2673)=6,'A4'!H2673,"")</f>
        <v/>
      </c>
    </row>
    <row r="2643" spans="1:10" x14ac:dyDescent="0.25">
      <c r="A2643" t="str">
        <f>IF(SUM('A4'!S2674:X2674)=6,'Angaben KH-Standort'!$D$25,"")</f>
        <v/>
      </c>
      <c r="B2643" t="str">
        <f>IF(SUM('A4'!S2674:X2674)=6,'Angaben KH-Standort'!$D$26,"")</f>
        <v/>
      </c>
      <c r="C2643" t="str">
        <f>IF(SUM('A4'!S2674:X2674)=6,'Angaben KH-Standort'!$D$12,"")</f>
        <v/>
      </c>
      <c r="D2643" t="str">
        <f>IF(SUM('A4'!S2674:X2674)=6,'A1'!$F$14,"")</f>
        <v/>
      </c>
      <c r="E2643" t="str">
        <f>IF(SUM('A4'!S2674:X2674)=6,'A4'!C2674,"")</f>
        <v/>
      </c>
      <c r="F2643" t="str">
        <f>IF(SUM('A4'!S2674:X2674)=6,'A4'!D2674,"")</f>
        <v/>
      </c>
      <c r="G2643" t="str">
        <f>IF(SUM('A4'!S2674:X2674)=6,'A4'!E2674,"")</f>
        <v/>
      </c>
      <c r="H2643" t="str">
        <f>IF(SUM('A4'!S2674:X2674)=6,'A4'!F2674,"")</f>
        <v/>
      </c>
      <c r="I2643" t="str">
        <f>IF(SUM('A4'!S2674:X2674)=6,'A4'!G2674,"")</f>
        <v/>
      </c>
      <c r="J2643" s="308" t="str">
        <f>IF(SUM('A4'!S2674:X2674)=6,'A4'!H2674,"")</f>
        <v/>
      </c>
    </row>
    <row r="2644" spans="1:10" x14ac:dyDescent="0.25">
      <c r="A2644" t="str">
        <f>IF(SUM('A4'!S2675:X2675)=6,'Angaben KH-Standort'!$D$25,"")</f>
        <v/>
      </c>
      <c r="B2644" t="str">
        <f>IF(SUM('A4'!S2675:X2675)=6,'Angaben KH-Standort'!$D$26,"")</f>
        <v/>
      </c>
      <c r="C2644" t="str">
        <f>IF(SUM('A4'!S2675:X2675)=6,'Angaben KH-Standort'!$D$12,"")</f>
        <v/>
      </c>
      <c r="D2644" t="str">
        <f>IF(SUM('A4'!S2675:X2675)=6,'A1'!$F$14,"")</f>
        <v/>
      </c>
      <c r="E2644" t="str">
        <f>IF(SUM('A4'!S2675:X2675)=6,'A4'!C2675,"")</f>
        <v/>
      </c>
      <c r="F2644" t="str">
        <f>IF(SUM('A4'!S2675:X2675)=6,'A4'!D2675,"")</f>
        <v/>
      </c>
      <c r="G2644" t="str">
        <f>IF(SUM('A4'!S2675:X2675)=6,'A4'!E2675,"")</f>
        <v/>
      </c>
      <c r="H2644" t="str">
        <f>IF(SUM('A4'!S2675:X2675)=6,'A4'!F2675,"")</f>
        <v/>
      </c>
      <c r="I2644" t="str">
        <f>IF(SUM('A4'!S2675:X2675)=6,'A4'!G2675,"")</f>
        <v/>
      </c>
      <c r="J2644" s="308" t="str">
        <f>IF(SUM('A4'!S2675:X2675)=6,'A4'!H2675,"")</f>
        <v/>
      </c>
    </row>
    <row r="2645" spans="1:10" x14ac:dyDescent="0.25">
      <c r="A2645" t="str">
        <f>IF(SUM('A4'!S2676:X2676)=6,'Angaben KH-Standort'!$D$25,"")</f>
        <v/>
      </c>
      <c r="B2645" t="str">
        <f>IF(SUM('A4'!S2676:X2676)=6,'Angaben KH-Standort'!$D$26,"")</f>
        <v/>
      </c>
      <c r="C2645" t="str">
        <f>IF(SUM('A4'!S2676:X2676)=6,'Angaben KH-Standort'!$D$12,"")</f>
        <v/>
      </c>
      <c r="D2645" t="str">
        <f>IF(SUM('A4'!S2676:X2676)=6,'A1'!$F$14,"")</f>
        <v/>
      </c>
      <c r="E2645" t="str">
        <f>IF(SUM('A4'!S2676:X2676)=6,'A4'!C2676,"")</f>
        <v/>
      </c>
      <c r="F2645" t="str">
        <f>IF(SUM('A4'!S2676:X2676)=6,'A4'!D2676,"")</f>
        <v/>
      </c>
      <c r="G2645" t="str">
        <f>IF(SUM('A4'!S2676:X2676)=6,'A4'!E2676,"")</f>
        <v/>
      </c>
      <c r="H2645" t="str">
        <f>IF(SUM('A4'!S2676:X2676)=6,'A4'!F2676,"")</f>
        <v/>
      </c>
      <c r="I2645" t="str">
        <f>IF(SUM('A4'!S2676:X2676)=6,'A4'!G2676,"")</f>
        <v/>
      </c>
      <c r="J2645" s="308" t="str">
        <f>IF(SUM('A4'!S2676:X2676)=6,'A4'!H2676,"")</f>
        <v/>
      </c>
    </row>
    <row r="2646" spans="1:10" x14ac:dyDescent="0.25">
      <c r="A2646" t="str">
        <f>IF(SUM('A4'!S2677:X2677)=6,'Angaben KH-Standort'!$D$25,"")</f>
        <v/>
      </c>
      <c r="B2646" t="str">
        <f>IF(SUM('A4'!S2677:X2677)=6,'Angaben KH-Standort'!$D$26,"")</f>
        <v/>
      </c>
      <c r="C2646" t="str">
        <f>IF(SUM('A4'!S2677:X2677)=6,'Angaben KH-Standort'!$D$12,"")</f>
        <v/>
      </c>
      <c r="D2646" t="str">
        <f>IF(SUM('A4'!S2677:X2677)=6,'A1'!$F$14,"")</f>
        <v/>
      </c>
      <c r="E2646" t="str">
        <f>IF(SUM('A4'!S2677:X2677)=6,'A4'!C2677,"")</f>
        <v/>
      </c>
      <c r="F2646" t="str">
        <f>IF(SUM('A4'!S2677:X2677)=6,'A4'!D2677,"")</f>
        <v/>
      </c>
      <c r="G2646" t="str">
        <f>IF(SUM('A4'!S2677:X2677)=6,'A4'!E2677,"")</f>
        <v/>
      </c>
      <c r="H2646" t="str">
        <f>IF(SUM('A4'!S2677:X2677)=6,'A4'!F2677,"")</f>
        <v/>
      </c>
      <c r="I2646" t="str">
        <f>IF(SUM('A4'!S2677:X2677)=6,'A4'!G2677,"")</f>
        <v/>
      </c>
      <c r="J2646" s="308" t="str">
        <f>IF(SUM('A4'!S2677:X2677)=6,'A4'!H2677,"")</f>
        <v/>
      </c>
    </row>
    <row r="2647" spans="1:10" x14ac:dyDescent="0.25">
      <c r="A2647" t="str">
        <f>IF(SUM('A4'!S2678:X2678)=6,'Angaben KH-Standort'!$D$25,"")</f>
        <v/>
      </c>
      <c r="B2647" t="str">
        <f>IF(SUM('A4'!S2678:X2678)=6,'Angaben KH-Standort'!$D$26,"")</f>
        <v/>
      </c>
      <c r="C2647" t="str">
        <f>IF(SUM('A4'!S2678:X2678)=6,'Angaben KH-Standort'!$D$12,"")</f>
        <v/>
      </c>
      <c r="D2647" t="str">
        <f>IF(SUM('A4'!S2678:X2678)=6,'A1'!$F$14,"")</f>
        <v/>
      </c>
      <c r="E2647" t="str">
        <f>IF(SUM('A4'!S2678:X2678)=6,'A4'!C2678,"")</f>
        <v/>
      </c>
      <c r="F2647" t="str">
        <f>IF(SUM('A4'!S2678:X2678)=6,'A4'!D2678,"")</f>
        <v/>
      </c>
      <c r="G2647" t="str">
        <f>IF(SUM('A4'!S2678:X2678)=6,'A4'!E2678,"")</f>
        <v/>
      </c>
      <c r="H2647" t="str">
        <f>IF(SUM('A4'!S2678:X2678)=6,'A4'!F2678,"")</f>
        <v/>
      </c>
      <c r="I2647" t="str">
        <f>IF(SUM('A4'!S2678:X2678)=6,'A4'!G2678,"")</f>
        <v/>
      </c>
      <c r="J2647" s="308" t="str">
        <f>IF(SUM('A4'!S2678:X2678)=6,'A4'!H2678,"")</f>
        <v/>
      </c>
    </row>
    <row r="2648" spans="1:10" x14ac:dyDescent="0.25">
      <c r="A2648" t="str">
        <f>IF(SUM('A4'!S2679:X2679)=6,'Angaben KH-Standort'!$D$25,"")</f>
        <v/>
      </c>
      <c r="B2648" t="str">
        <f>IF(SUM('A4'!S2679:X2679)=6,'Angaben KH-Standort'!$D$26,"")</f>
        <v/>
      </c>
      <c r="C2648" t="str">
        <f>IF(SUM('A4'!S2679:X2679)=6,'Angaben KH-Standort'!$D$12,"")</f>
        <v/>
      </c>
      <c r="D2648" t="str">
        <f>IF(SUM('A4'!S2679:X2679)=6,'A1'!$F$14,"")</f>
        <v/>
      </c>
      <c r="E2648" t="str">
        <f>IF(SUM('A4'!S2679:X2679)=6,'A4'!C2679,"")</f>
        <v/>
      </c>
      <c r="F2648" t="str">
        <f>IF(SUM('A4'!S2679:X2679)=6,'A4'!D2679,"")</f>
        <v/>
      </c>
      <c r="G2648" t="str">
        <f>IF(SUM('A4'!S2679:X2679)=6,'A4'!E2679,"")</f>
        <v/>
      </c>
      <c r="H2648" t="str">
        <f>IF(SUM('A4'!S2679:X2679)=6,'A4'!F2679,"")</f>
        <v/>
      </c>
      <c r="I2648" t="str">
        <f>IF(SUM('A4'!S2679:X2679)=6,'A4'!G2679,"")</f>
        <v/>
      </c>
      <c r="J2648" s="308" t="str">
        <f>IF(SUM('A4'!S2679:X2679)=6,'A4'!H2679,"")</f>
        <v/>
      </c>
    </row>
    <row r="2649" spans="1:10" x14ac:dyDescent="0.25">
      <c r="A2649" t="str">
        <f>IF(SUM('A4'!S2680:X2680)=6,'Angaben KH-Standort'!$D$25,"")</f>
        <v/>
      </c>
      <c r="B2649" t="str">
        <f>IF(SUM('A4'!S2680:X2680)=6,'Angaben KH-Standort'!$D$26,"")</f>
        <v/>
      </c>
      <c r="C2649" t="str">
        <f>IF(SUM('A4'!S2680:X2680)=6,'Angaben KH-Standort'!$D$12,"")</f>
        <v/>
      </c>
      <c r="D2649" t="str">
        <f>IF(SUM('A4'!S2680:X2680)=6,'A1'!$F$14,"")</f>
        <v/>
      </c>
      <c r="E2649" t="str">
        <f>IF(SUM('A4'!S2680:X2680)=6,'A4'!C2680,"")</f>
        <v/>
      </c>
      <c r="F2649" t="str">
        <f>IF(SUM('A4'!S2680:X2680)=6,'A4'!D2680,"")</f>
        <v/>
      </c>
      <c r="G2649" t="str">
        <f>IF(SUM('A4'!S2680:X2680)=6,'A4'!E2680,"")</f>
        <v/>
      </c>
      <c r="H2649" t="str">
        <f>IF(SUM('A4'!S2680:X2680)=6,'A4'!F2680,"")</f>
        <v/>
      </c>
      <c r="I2649" t="str">
        <f>IF(SUM('A4'!S2680:X2680)=6,'A4'!G2680,"")</f>
        <v/>
      </c>
      <c r="J2649" s="308" t="str">
        <f>IF(SUM('A4'!S2680:X2680)=6,'A4'!H2680,"")</f>
        <v/>
      </c>
    </row>
    <row r="2650" spans="1:10" x14ac:dyDescent="0.25">
      <c r="A2650" t="str">
        <f>IF(SUM('A4'!S2681:X2681)=6,'Angaben KH-Standort'!$D$25,"")</f>
        <v/>
      </c>
      <c r="B2650" t="str">
        <f>IF(SUM('A4'!S2681:X2681)=6,'Angaben KH-Standort'!$D$26,"")</f>
        <v/>
      </c>
      <c r="C2650" t="str">
        <f>IF(SUM('A4'!S2681:X2681)=6,'Angaben KH-Standort'!$D$12,"")</f>
        <v/>
      </c>
      <c r="D2650" t="str">
        <f>IF(SUM('A4'!S2681:X2681)=6,'A1'!$F$14,"")</f>
        <v/>
      </c>
      <c r="E2650" t="str">
        <f>IF(SUM('A4'!S2681:X2681)=6,'A4'!C2681,"")</f>
        <v/>
      </c>
      <c r="F2650" t="str">
        <f>IF(SUM('A4'!S2681:X2681)=6,'A4'!D2681,"")</f>
        <v/>
      </c>
      <c r="G2650" t="str">
        <f>IF(SUM('A4'!S2681:X2681)=6,'A4'!E2681,"")</f>
        <v/>
      </c>
      <c r="H2650" t="str">
        <f>IF(SUM('A4'!S2681:X2681)=6,'A4'!F2681,"")</f>
        <v/>
      </c>
      <c r="I2650" t="str">
        <f>IF(SUM('A4'!S2681:X2681)=6,'A4'!G2681,"")</f>
        <v/>
      </c>
      <c r="J2650" s="308" t="str">
        <f>IF(SUM('A4'!S2681:X2681)=6,'A4'!H2681,"")</f>
        <v/>
      </c>
    </row>
    <row r="2651" spans="1:10" x14ac:dyDescent="0.25">
      <c r="A2651" t="str">
        <f>IF(SUM('A4'!S2682:X2682)=6,'Angaben KH-Standort'!$D$25,"")</f>
        <v/>
      </c>
      <c r="B2651" t="str">
        <f>IF(SUM('A4'!S2682:X2682)=6,'Angaben KH-Standort'!$D$26,"")</f>
        <v/>
      </c>
      <c r="C2651" t="str">
        <f>IF(SUM('A4'!S2682:X2682)=6,'Angaben KH-Standort'!$D$12,"")</f>
        <v/>
      </c>
      <c r="D2651" t="str">
        <f>IF(SUM('A4'!S2682:X2682)=6,'A1'!$F$14,"")</f>
        <v/>
      </c>
      <c r="E2651" t="str">
        <f>IF(SUM('A4'!S2682:X2682)=6,'A4'!C2682,"")</f>
        <v/>
      </c>
      <c r="F2651" t="str">
        <f>IF(SUM('A4'!S2682:X2682)=6,'A4'!D2682,"")</f>
        <v/>
      </c>
      <c r="G2651" t="str">
        <f>IF(SUM('A4'!S2682:X2682)=6,'A4'!E2682,"")</f>
        <v/>
      </c>
      <c r="H2651" t="str">
        <f>IF(SUM('A4'!S2682:X2682)=6,'A4'!F2682,"")</f>
        <v/>
      </c>
      <c r="I2651" t="str">
        <f>IF(SUM('A4'!S2682:X2682)=6,'A4'!G2682,"")</f>
        <v/>
      </c>
      <c r="J2651" s="308" t="str">
        <f>IF(SUM('A4'!S2682:X2682)=6,'A4'!H2682,"")</f>
        <v/>
      </c>
    </row>
    <row r="2652" spans="1:10" x14ac:dyDescent="0.25">
      <c r="A2652" t="str">
        <f>IF(SUM('A4'!S2683:X2683)=6,'Angaben KH-Standort'!$D$25,"")</f>
        <v/>
      </c>
      <c r="B2652" t="str">
        <f>IF(SUM('A4'!S2683:X2683)=6,'Angaben KH-Standort'!$D$26,"")</f>
        <v/>
      </c>
      <c r="C2652" t="str">
        <f>IF(SUM('A4'!S2683:X2683)=6,'Angaben KH-Standort'!$D$12,"")</f>
        <v/>
      </c>
      <c r="D2652" t="str">
        <f>IF(SUM('A4'!S2683:X2683)=6,'A1'!$F$14,"")</f>
        <v/>
      </c>
      <c r="E2652" t="str">
        <f>IF(SUM('A4'!S2683:X2683)=6,'A4'!C2683,"")</f>
        <v/>
      </c>
      <c r="F2652" t="str">
        <f>IF(SUM('A4'!S2683:X2683)=6,'A4'!D2683,"")</f>
        <v/>
      </c>
      <c r="G2652" t="str">
        <f>IF(SUM('A4'!S2683:X2683)=6,'A4'!E2683,"")</f>
        <v/>
      </c>
      <c r="H2652" t="str">
        <f>IF(SUM('A4'!S2683:X2683)=6,'A4'!F2683,"")</f>
        <v/>
      </c>
      <c r="I2652" t="str">
        <f>IF(SUM('A4'!S2683:X2683)=6,'A4'!G2683,"")</f>
        <v/>
      </c>
      <c r="J2652" s="308" t="str">
        <f>IF(SUM('A4'!S2683:X2683)=6,'A4'!H2683,"")</f>
        <v/>
      </c>
    </row>
    <row r="2653" spans="1:10" x14ac:dyDescent="0.25">
      <c r="A2653" t="str">
        <f>IF(SUM('A4'!S2684:X2684)=6,'Angaben KH-Standort'!$D$25,"")</f>
        <v/>
      </c>
      <c r="B2653" t="str">
        <f>IF(SUM('A4'!S2684:X2684)=6,'Angaben KH-Standort'!$D$26,"")</f>
        <v/>
      </c>
      <c r="C2653" t="str">
        <f>IF(SUM('A4'!S2684:X2684)=6,'Angaben KH-Standort'!$D$12,"")</f>
        <v/>
      </c>
      <c r="D2653" t="str">
        <f>IF(SUM('A4'!S2684:X2684)=6,'A1'!$F$14,"")</f>
        <v/>
      </c>
      <c r="E2653" t="str">
        <f>IF(SUM('A4'!S2684:X2684)=6,'A4'!C2684,"")</f>
        <v/>
      </c>
      <c r="F2653" t="str">
        <f>IF(SUM('A4'!S2684:X2684)=6,'A4'!D2684,"")</f>
        <v/>
      </c>
      <c r="G2653" t="str">
        <f>IF(SUM('A4'!S2684:X2684)=6,'A4'!E2684,"")</f>
        <v/>
      </c>
      <c r="H2653" t="str">
        <f>IF(SUM('A4'!S2684:X2684)=6,'A4'!F2684,"")</f>
        <v/>
      </c>
      <c r="I2653" t="str">
        <f>IF(SUM('A4'!S2684:X2684)=6,'A4'!G2684,"")</f>
        <v/>
      </c>
      <c r="J2653" s="308" t="str">
        <f>IF(SUM('A4'!S2684:X2684)=6,'A4'!H2684,"")</f>
        <v/>
      </c>
    </row>
    <row r="2654" spans="1:10" x14ac:dyDescent="0.25">
      <c r="A2654" t="str">
        <f>IF(SUM('A4'!S2685:X2685)=6,'Angaben KH-Standort'!$D$25,"")</f>
        <v/>
      </c>
      <c r="B2654" t="str">
        <f>IF(SUM('A4'!S2685:X2685)=6,'Angaben KH-Standort'!$D$26,"")</f>
        <v/>
      </c>
      <c r="C2654" t="str">
        <f>IF(SUM('A4'!S2685:X2685)=6,'Angaben KH-Standort'!$D$12,"")</f>
        <v/>
      </c>
      <c r="D2654" t="str">
        <f>IF(SUM('A4'!S2685:X2685)=6,'A1'!$F$14,"")</f>
        <v/>
      </c>
      <c r="E2654" t="str">
        <f>IF(SUM('A4'!S2685:X2685)=6,'A4'!C2685,"")</f>
        <v/>
      </c>
      <c r="F2654" t="str">
        <f>IF(SUM('A4'!S2685:X2685)=6,'A4'!D2685,"")</f>
        <v/>
      </c>
      <c r="G2654" t="str">
        <f>IF(SUM('A4'!S2685:X2685)=6,'A4'!E2685,"")</f>
        <v/>
      </c>
      <c r="H2654" t="str">
        <f>IF(SUM('A4'!S2685:X2685)=6,'A4'!F2685,"")</f>
        <v/>
      </c>
      <c r="I2654" t="str">
        <f>IF(SUM('A4'!S2685:X2685)=6,'A4'!G2685,"")</f>
        <v/>
      </c>
      <c r="J2654" s="308" t="str">
        <f>IF(SUM('A4'!S2685:X2685)=6,'A4'!H2685,"")</f>
        <v/>
      </c>
    </row>
    <row r="2655" spans="1:10" x14ac:dyDescent="0.25">
      <c r="A2655" t="str">
        <f>IF(SUM('A4'!S2686:X2686)=6,'Angaben KH-Standort'!$D$25,"")</f>
        <v/>
      </c>
      <c r="B2655" t="str">
        <f>IF(SUM('A4'!S2686:X2686)=6,'Angaben KH-Standort'!$D$26,"")</f>
        <v/>
      </c>
      <c r="C2655" t="str">
        <f>IF(SUM('A4'!S2686:X2686)=6,'Angaben KH-Standort'!$D$12,"")</f>
        <v/>
      </c>
      <c r="D2655" t="str">
        <f>IF(SUM('A4'!S2686:X2686)=6,'A1'!$F$14,"")</f>
        <v/>
      </c>
      <c r="E2655" t="str">
        <f>IF(SUM('A4'!S2686:X2686)=6,'A4'!C2686,"")</f>
        <v/>
      </c>
      <c r="F2655" t="str">
        <f>IF(SUM('A4'!S2686:X2686)=6,'A4'!D2686,"")</f>
        <v/>
      </c>
      <c r="G2655" t="str">
        <f>IF(SUM('A4'!S2686:X2686)=6,'A4'!E2686,"")</f>
        <v/>
      </c>
      <c r="H2655" t="str">
        <f>IF(SUM('A4'!S2686:X2686)=6,'A4'!F2686,"")</f>
        <v/>
      </c>
      <c r="I2655" t="str">
        <f>IF(SUM('A4'!S2686:X2686)=6,'A4'!G2686,"")</f>
        <v/>
      </c>
      <c r="J2655" s="308" t="str">
        <f>IF(SUM('A4'!S2686:X2686)=6,'A4'!H2686,"")</f>
        <v/>
      </c>
    </row>
    <row r="2656" spans="1:10" x14ac:dyDescent="0.25">
      <c r="A2656" t="str">
        <f>IF(SUM('A4'!S2687:X2687)=6,'Angaben KH-Standort'!$D$25,"")</f>
        <v/>
      </c>
      <c r="B2656" t="str">
        <f>IF(SUM('A4'!S2687:X2687)=6,'Angaben KH-Standort'!$D$26,"")</f>
        <v/>
      </c>
      <c r="C2656" t="str">
        <f>IF(SUM('A4'!S2687:X2687)=6,'Angaben KH-Standort'!$D$12,"")</f>
        <v/>
      </c>
      <c r="D2656" t="str">
        <f>IF(SUM('A4'!S2687:X2687)=6,'A1'!$F$14,"")</f>
        <v/>
      </c>
      <c r="E2656" t="str">
        <f>IF(SUM('A4'!S2687:X2687)=6,'A4'!C2687,"")</f>
        <v/>
      </c>
      <c r="F2656" t="str">
        <f>IF(SUM('A4'!S2687:X2687)=6,'A4'!D2687,"")</f>
        <v/>
      </c>
      <c r="G2656" t="str">
        <f>IF(SUM('A4'!S2687:X2687)=6,'A4'!E2687,"")</f>
        <v/>
      </c>
      <c r="H2656" t="str">
        <f>IF(SUM('A4'!S2687:X2687)=6,'A4'!F2687,"")</f>
        <v/>
      </c>
      <c r="I2656" t="str">
        <f>IF(SUM('A4'!S2687:X2687)=6,'A4'!G2687,"")</f>
        <v/>
      </c>
      <c r="J2656" s="308" t="str">
        <f>IF(SUM('A4'!S2687:X2687)=6,'A4'!H2687,"")</f>
        <v/>
      </c>
    </row>
    <row r="2657" spans="1:10" x14ac:dyDescent="0.25">
      <c r="A2657" t="str">
        <f>IF(SUM('A4'!S2688:X2688)=6,'Angaben KH-Standort'!$D$25,"")</f>
        <v/>
      </c>
      <c r="B2657" t="str">
        <f>IF(SUM('A4'!S2688:X2688)=6,'Angaben KH-Standort'!$D$26,"")</f>
        <v/>
      </c>
      <c r="C2657" t="str">
        <f>IF(SUM('A4'!S2688:X2688)=6,'Angaben KH-Standort'!$D$12,"")</f>
        <v/>
      </c>
      <c r="D2657" t="str">
        <f>IF(SUM('A4'!S2688:X2688)=6,'A1'!$F$14,"")</f>
        <v/>
      </c>
      <c r="E2657" t="str">
        <f>IF(SUM('A4'!S2688:X2688)=6,'A4'!C2688,"")</f>
        <v/>
      </c>
      <c r="F2657" t="str">
        <f>IF(SUM('A4'!S2688:X2688)=6,'A4'!D2688,"")</f>
        <v/>
      </c>
      <c r="G2657" t="str">
        <f>IF(SUM('A4'!S2688:X2688)=6,'A4'!E2688,"")</f>
        <v/>
      </c>
      <c r="H2657" t="str">
        <f>IF(SUM('A4'!S2688:X2688)=6,'A4'!F2688,"")</f>
        <v/>
      </c>
      <c r="I2657" t="str">
        <f>IF(SUM('A4'!S2688:X2688)=6,'A4'!G2688,"")</f>
        <v/>
      </c>
      <c r="J2657" s="308" t="str">
        <f>IF(SUM('A4'!S2688:X2688)=6,'A4'!H2688,"")</f>
        <v/>
      </c>
    </row>
    <row r="2658" spans="1:10" x14ac:dyDescent="0.25">
      <c r="A2658" t="str">
        <f>IF(SUM('A4'!S2689:X2689)=6,'Angaben KH-Standort'!$D$25,"")</f>
        <v/>
      </c>
      <c r="B2658" t="str">
        <f>IF(SUM('A4'!S2689:X2689)=6,'Angaben KH-Standort'!$D$26,"")</f>
        <v/>
      </c>
      <c r="C2658" t="str">
        <f>IF(SUM('A4'!S2689:X2689)=6,'Angaben KH-Standort'!$D$12,"")</f>
        <v/>
      </c>
      <c r="D2658" t="str">
        <f>IF(SUM('A4'!S2689:X2689)=6,'A1'!$F$14,"")</f>
        <v/>
      </c>
      <c r="E2658" t="str">
        <f>IF(SUM('A4'!S2689:X2689)=6,'A4'!C2689,"")</f>
        <v/>
      </c>
      <c r="F2658" t="str">
        <f>IF(SUM('A4'!S2689:X2689)=6,'A4'!D2689,"")</f>
        <v/>
      </c>
      <c r="G2658" t="str">
        <f>IF(SUM('A4'!S2689:X2689)=6,'A4'!E2689,"")</f>
        <v/>
      </c>
      <c r="H2658" t="str">
        <f>IF(SUM('A4'!S2689:X2689)=6,'A4'!F2689,"")</f>
        <v/>
      </c>
      <c r="I2658" t="str">
        <f>IF(SUM('A4'!S2689:X2689)=6,'A4'!G2689,"")</f>
        <v/>
      </c>
      <c r="J2658" s="308" t="str">
        <f>IF(SUM('A4'!S2689:X2689)=6,'A4'!H2689,"")</f>
        <v/>
      </c>
    </row>
    <row r="2659" spans="1:10" x14ac:dyDescent="0.25">
      <c r="A2659" t="str">
        <f>IF(SUM('A4'!S2690:X2690)=6,'Angaben KH-Standort'!$D$25,"")</f>
        <v/>
      </c>
      <c r="B2659" t="str">
        <f>IF(SUM('A4'!S2690:X2690)=6,'Angaben KH-Standort'!$D$26,"")</f>
        <v/>
      </c>
      <c r="C2659" t="str">
        <f>IF(SUM('A4'!S2690:X2690)=6,'Angaben KH-Standort'!$D$12,"")</f>
        <v/>
      </c>
      <c r="D2659" t="str">
        <f>IF(SUM('A4'!S2690:X2690)=6,'A1'!$F$14,"")</f>
        <v/>
      </c>
      <c r="E2659" t="str">
        <f>IF(SUM('A4'!S2690:X2690)=6,'A4'!C2690,"")</f>
        <v/>
      </c>
      <c r="F2659" t="str">
        <f>IF(SUM('A4'!S2690:X2690)=6,'A4'!D2690,"")</f>
        <v/>
      </c>
      <c r="G2659" t="str">
        <f>IF(SUM('A4'!S2690:X2690)=6,'A4'!E2690,"")</f>
        <v/>
      </c>
      <c r="H2659" t="str">
        <f>IF(SUM('A4'!S2690:X2690)=6,'A4'!F2690,"")</f>
        <v/>
      </c>
      <c r="I2659" t="str">
        <f>IF(SUM('A4'!S2690:X2690)=6,'A4'!G2690,"")</f>
        <v/>
      </c>
      <c r="J2659" s="308" t="str">
        <f>IF(SUM('A4'!S2690:X2690)=6,'A4'!H2690,"")</f>
        <v/>
      </c>
    </row>
    <row r="2660" spans="1:10" x14ac:dyDescent="0.25">
      <c r="A2660" t="str">
        <f>IF(SUM('A4'!S2691:X2691)=6,'Angaben KH-Standort'!$D$25,"")</f>
        <v/>
      </c>
      <c r="B2660" t="str">
        <f>IF(SUM('A4'!S2691:X2691)=6,'Angaben KH-Standort'!$D$26,"")</f>
        <v/>
      </c>
      <c r="C2660" t="str">
        <f>IF(SUM('A4'!S2691:X2691)=6,'Angaben KH-Standort'!$D$12,"")</f>
        <v/>
      </c>
      <c r="D2660" t="str">
        <f>IF(SUM('A4'!S2691:X2691)=6,'A1'!$F$14,"")</f>
        <v/>
      </c>
      <c r="E2660" t="str">
        <f>IF(SUM('A4'!S2691:X2691)=6,'A4'!C2691,"")</f>
        <v/>
      </c>
      <c r="F2660" t="str">
        <f>IF(SUM('A4'!S2691:X2691)=6,'A4'!D2691,"")</f>
        <v/>
      </c>
      <c r="G2660" t="str">
        <f>IF(SUM('A4'!S2691:X2691)=6,'A4'!E2691,"")</f>
        <v/>
      </c>
      <c r="H2660" t="str">
        <f>IF(SUM('A4'!S2691:X2691)=6,'A4'!F2691,"")</f>
        <v/>
      </c>
      <c r="I2660" t="str">
        <f>IF(SUM('A4'!S2691:X2691)=6,'A4'!G2691,"")</f>
        <v/>
      </c>
      <c r="J2660" s="308" t="str">
        <f>IF(SUM('A4'!S2691:X2691)=6,'A4'!H2691,"")</f>
        <v/>
      </c>
    </row>
    <row r="2661" spans="1:10" x14ac:dyDescent="0.25">
      <c r="A2661" t="str">
        <f>IF(SUM('A4'!S2692:X2692)=6,'Angaben KH-Standort'!$D$25,"")</f>
        <v/>
      </c>
      <c r="B2661" t="str">
        <f>IF(SUM('A4'!S2692:X2692)=6,'Angaben KH-Standort'!$D$26,"")</f>
        <v/>
      </c>
      <c r="C2661" t="str">
        <f>IF(SUM('A4'!S2692:X2692)=6,'Angaben KH-Standort'!$D$12,"")</f>
        <v/>
      </c>
      <c r="D2661" t="str">
        <f>IF(SUM('A4'!S2692:X2692)=6,'A1'!$F$14,"")</f>
        <v/>
      </c>
      <c r="E2661" t="str">
        <f>IF(SUM('A4'!S2692:X2692)=6,'A4'!C2692,"")</f>
        <v/>
      </c>
      <c r="F2661" t="str">
        <f>IF(SUM('A4'!S2692:X2692)=6,'A4'!D2692,"")</f>
        <v/>
      </c>
      <c r="G2661" t="str">
        <f>IF(SUM('A4'!S2692:X2692)=6,'A4'!E2692,"")</f>
        <v/>
      </c>
      <c r="H2661" t="str">
        <f>IF(SUM('A4'!S2692:X2692)=6,'A4'!F2692,"")</f>
        <v/>
      </c>
      <c r="I2661" t="str">
        <f>IF(SUM('A4'!S2692:X2692)=6,'A4'!G2692,"")</f>
        <v/>
      </c>
      <c r="J2661" s="308" t="str">
        <f>IF(SUM('A4'!S2692:X2692)=6,'A4'!H2692,"")</f>
        <v/>
      </c>
    </row>
    <row r="2662" spans="1:10" x14ac:dyDescent="0.25">
      <c r="A2662" t="str">
        <f>IF(SUM('A4'!S2693:X2693)=6,'Angaben KH-Standort'!$D$25,"")</f>
        <v/>
      </c>
      <c r="B2662" t="str">
        <f>IF(SUM('A4'!S2693:X2693)=6,'Angaben KH-Standort'!$D$26,"")</f>
        <v/>
      </c>
      <c r="C2662" t="str">
        <f>IF(SUM('A4'!S2693:X2693)=6,'Angaben KH-Standort'!$D$12,"")</f>
        <v/>
      </c>
      <c r="D2662" t="str">
        <f>IF(SUM('A4'!S2693:X2693)=6,'A1'!$F$14,"")</f>
        <v/>
      </c>
      <c r="E2662" t="str">
        <f>IF(SUM('A4'!S2693:X2693)=6,'A4'!C2693,"")</f>
        <v/>
      </c>
      <c r="F2662" t="str">
        <f>IF(SUM('A4'!S2693:X2693)=6,'A4'!D2693,"")</f>
        <v/>
      </c>
      <c r="G2662" t="str">
        <f>IF(SUM('A4'!S2693:X2693)=6,'A4'!E2693,"")</f>
        <v/>
      </c>
      <c r="H2662" t="str">
        <f>IF(SUM('A4'!S2693:X2693)=6,'A4'!F2693,"")</f>
        <v/>
      </c>
      <c r="I2662" t="str">
        <f>IF(SUM('A4'!S2693:X2693)=6,'A4'!G2693,"")</f>
        <v/>
      </c>
      <c r="J2662" s="308" t="str">
        <f>IF(SUM('A4'!S2693:X2693)=6,'A4'!H2693,"")</f>
        <v/>
      </c>
    </row>
    <row r="2663" spans="1:10" x14ac:dyDescent="0.25">
      <c r="A2663" t="str">
        <f>IF(SUM('A4'!S2694:X2694)=6,'Angaben KH-Standort'!$D$25,"")</f>
        <v/>
      </c>
      <c r="B2663" t="str">
        <f>IF(SUM('A4'!S2694:X2694)=6,'Angaben KH-Standort'!$D$26,"")</f>
        <v/>
      </c>
      <c r="C2663" t="str">
        <f>IF(SUM('A4'!S2694:X2694)=6,'Angaben KH-Standort'!$D$12,"")</f>
        <v/>
      </c>
      <c r="D2663" t="str">
        <f>IF(SUM('A4'!S2694:X2694)=6,'A1'!$F$14,"")</f>
        <v/>
      </c>
      <c r="E2663" t="str">
        <f>IF(SUM('A4'!S2694:X2694)=6,'A4'!C2694,"")</f>
        <v/>
      </c>
      <c r="F2663" t="str">
        <f>IF(SUM('A4'!S2694:X2694)=6,'A4'!D2694,"")</f>
        <v/>
      </c>
      <c r="G2663" t="str">
        <f>IF(SUM('A4'!S2694:X2694)=6,'A4'!E2694,"")</f>
        <v/>
      </c>
      <c r="H2663" t="str">
        <f>IF(SUM('A4'!S2694:X2694)=6,'A4'!F2694,"")</f>
        <v/>
      </c>
      <c r="I2663" t="str">
        <f>IF(SUM('A4'!S2694:X2694)=6,'A4'!G2694,"")</f>
        <v/>
      </c>
      <c r="J2663" s="308" t="str">
        <f>IF(SUM('A4'!S2694:X2694)=6,'A4'!H2694,"")</f>
        <v/>
      </c>
    </row>
    <row r="2664" spans="1:10" x14ac:dyDescent="0.25">
      <c r="A2664" t="str">
        <f>IF(SUM('A4'!S2695:X2695)=6,'Angaben KH-Standort'!$D$25,"")</f>
        <v/>
      </c>
      <c r="B2664" t="str">
        <f>IF(SUM('A4'!S2695:X2695)=6,'Angaben KH-Standort'!$D$26,"")</f>
        <v/>
      </c>
      <c r="C2664" t="str">
        <f>IF(SUM('A4'!S2695:X2695)=6,'Angaben KH-Standort'!$D$12,"")</f>
        <v/>
      </c>
      <c r="D2664" t="str">
        <f>IF(SUM('A4'!S2695:X2695)=6,'A1'!$F$14,"")</f>
        <v/>
      </c>
      <c r="E2664" t="str">
        <f>IF(SUM('A4'!S2695:X2695)=6,'A4'!C2695,"")</f>
        <v/>
      </c>
      <c r="F2664" t="str">
        <f>IF(SUM('A4'!S2695:X2695)=6,'A4'!D2695,"")</f>
        <v/>
      </c>
      <c r="G2664" t="str">
        <f>IF(SUM('A4'!S2695:X2695)=6,'A4'!E2695,"")</f>
        <v/>
      </c>
      <c r="H2664" t="str">
        <f>IF(SUM('A4'!S2695:X2695)=6,'A4'!F2695,"")</f>
        <v/>
      </c>
      <c r="I2664" t="str">
        <f>IF(SUM('A4'!S2695:X2695)=6,'A4'!G2695,"")</f>
        <v/>
      </c>
      <c r="J2664" s="308" t="str">
        <f>IF(SUM('A4'!S2695:X2695)=6,'A4'!H2695,"")</f>
        <v/>
      </c>
    </row>
    <row r="2665" spans="1:10" x14ac:dyDescent="0.25">
      <c r="A2665" t="str">
        <f>IF(SUM('A4'!S2696:X2696)=6,'Angaben KH-Standort'!$D$25,"")</f>
        <v/>
      </c>
      <c r="B2665" t="str">
        <f>IF(SUM('A4'!S2696:X2696)=6,'Angaben KH-Standort'!$D$26,"")</f>
        <v/>
      </c>
      <c r="C2665" t="str">
        <f>IF(SUM('A4'!S2696:X2696)=6,'Angaben KH-Standort'!$D$12,"")</f>
        <v/>
      </c>
      <c r="D2665" t="str">
        <f>IF(SUM('A4'!S2696:X2696)=6,'A1'!$F$14,"")</f>
        <v/>
      </c>
      <c r="E2665" t="str">
        <f>IF(SUM('A4'!S2696:X2696)=6,'A4'!C2696,"")</f>
        <v/>
      </c>
      <c r="F2665" t="str">
        <f>IF(SUM('A4'!S2696:X2696)=6,'A4'!D2696,"")</f>
        <v/>
      </c>
      <c r="G2665" t="str">
        <f>IF(SUM('A4'!S2696:X2696)=6,'A4'!E2696,"")</f>
        <v/>
      </c>
      <c r="H2665" t="str">
        <f>IF(SUM('A4'!S2696:X2696)=6,'A4'!F2696,"")</f>
        <v/>
      </c>
      <c r="I2665" t="str">
        <f>IF(SUM('A4'!S2696:X2696)=6,'A4'!G2696,"")</f>
        <v/>
      </c>
      <c r="J2665" s="308" t="str">
        <f>IF(SUM('A4'!S2696:X2696)=6,'A4'!H2696,"")</f>
        <v/>
      </c>
    </row>
    <row r="2666" spans="1:10" x14ac:dyDescent="0.25">
      <c r="A2666" t="str">
        <f>IF(SUM('A4'!S2697:X2697)=6,'Angaben KH-Standort'!$D$25,"")</f>
        <v/>
      </c>
      <c r="B2666" t="str">
        <f>IF(SUM('A4'!S2697:X2697)=6,'Angaben KH-Standort'!$D$26,"")</f>
        <v/>
      </c>
      <c r="C2666" t="str">
        <f>IF(SUM('A4'!S2697:X2697)=6,'Angaben KH-Standort'!$D$12,"")</f>
        <v/>
      </c>
      <c r="D2666" t="str">
        <f>IF(SUM('A4'!S2697:X2697)=6,'A1'!$F$14,"")</f>
        <v/>
      </c>
      <c r="E2666" t="str">
        <f>IF(SUM('A4'!S2697:X2697)=6,'A4'!C2697,"")</f>
        <v/>
      </c>
      <c r="F2666" t="str">
        <f>IF(SUM('A4'!S2697:X2697)=6,'A4'!D2697,"")</f>
        <v/>
      </c>
      <c r="G2666" t="str">
        <f>IF(SUM('A4'!S2697:X2697)=6,'A4'!E2697,"")</f>
        <v/>
      </c>
      <c r="H2666" t="str">
        <f>IF(SUM('A4'!S2697:X2697)=6,'A4'!F2697,"")</f>
        <v/>
      </c>
      <c r="I2666" t="str">
        <f>IF(SUM('A4'!S2697:X2697)=6,'A4'!G2697,"")</f>
        <v/>
      </c>
      <c r="J2666" s="308" t="str">
        <f>IF(SUM('A4'!S2697:X2697)=6,'A4'!H2697,"")</f>
        <v/>
      </c>
    </row>
    <row r="2667" spans="1:10" x14ac:dyDescent="0.25">
      <c r="A2667" t="str">
        <f>IF(SUM('A4'!S2698:X2698)=6,'Angaben KH-Standort'!$D$25,"")</f>
        <v/>
      </c>
      <c r="B2667" t="str">
        <f>IF(SUM('A4'!S2698:X2698)=6,'Angaben KH-Standort'!$D$26,"")</f>
        <v/>
      </c>
      <c r="C2667" t="str">
        <f>IF(SUM('A4'!S2698:X2698)=6,'Angaben KH-Standort'!$D$12,"")</f>
        <v/>
      </c>
      <c r="D2667" t="str">
        <f>IF(SUM('A4'!S2698:X2698)=6,'A1'!$F$14,"")</f>
        <v/>
      </c>
      <c r="E2667" t="str">
        <f>IF(SUM('A4'!S2698:X2698)=6,'A4'!C2698,"")</f>
        <v/>
      </c>
      <c r="F2667" t="str">
        <f>IF(SUM('A4'!S2698:X2698)=6,'A4'!D2698,"")</f>
        <v/>
      </c>
      <c r="G2667" t="str">
        <f>IF(SUM('A4'!S2698:X2698)=6,'A4'!E2698,"")</f>
        <v/>
      </c>
      <c r="H2667" t="str">
        <f>IF(SUM('A4'!S2698:X2698)=6,'A4'!F2698,"")</f>
        <v/>
      </c>
      <c r="I2667" t="str">
        <f>IF(SUM('A4'!S2698:X2698)=6,'A4'!G2698,"")</f>
        <v/>
      </c>
      <c r="J2667" s="308" t="str">
        <f>IF(SUM('A4'!S2698:X2698)=6,'A4'!H2698,"")</f>
        <v/>
      </c>
    </row>
    <row r="2668" spans="1:10" x14ac:dyDescent="0.25">
      <c r="A2668" t="str">
        <f>IF(SUM('A4'!S2699:X2699)=6,'Angaben KH-Standort'!$D$25,"")</f>
        <v/>
      </c>
      <c r="B2668" t="str">
        <f>IF(SUM('A4'!S2699:X2699)=6,'Angaben KH-Standort'!$D$26,"")</f>
        <v/>
      </c>
      <c r="C2668" t="str">
        <f>IF(SUM('A4'!S2699:X2699)=6,'Angaben KH-Standort'!$D$12,"")</f>
        <v/>
      </c>
      <c r="D2668" t="str">
        <f>IF(SUM('A4'!S2699:X2699)=6,'A1'!$F$14,"")</f>
        <v/>
      </c>
      <c r="E2668" t="str">
        <f>IF(SUM('A4'!S2699:X2699)=6,'A4'!C2699,"")</f>
        <v/>
      </c>
      <c r="F2668" t="str">
        <f>IF(SUM('A4'!S2699:X2699)=6,'A4'!D2699,"")</f>
        <v/>
      </c>
      <c r="G2668" t="str">
        <f>IF(SUM('A4'!S2699:X2699)=6,'A4'!E2699,"")</f>
        <v/>
      </c>
      <c r="H2668" t="str">
        <f>IF(SUM('A4'!S2699:X2699)=6,'A4'!F2699,"")</f>
        <v/>
      </c>
      <c r="I2668" t="str">
        <f>IF(SUM('A4'!S2699:X2699)=6,'A4'!G2699,"")</f>
        <v/>
      </c>
      <c r="J2668" s="308" t="str">
        <f>IF(SUM('A4'!S2699:X2699)=6,'A4'!H2699,"")</f>
        <v/>
      </c>
    </row>
    <row r="2669" spans="1:10" x14ac:dyDescent="0.25">
      <c r="A2669" t="str">
        <f>IF(SUM('A4'!S2700:X2700)=6,'Angaben KH-Standort'!$D$25,"")</f>
        <v/>
      </c>
      <c r="B2669" t="str">
        <f>IF(SUM('A4'!S2700:X2700)=6,'Angaben KH-Standort'!$D$26,"")</f>
        <v/>
      </c>
      <c r="C2669" t="str">
        <f>IF(SUM('A4'!S2700:X2700)=6,'Angaben KH-Standort'!$D$12,"")</f>
        <v/>
      </c>
      <c r="D2669" t="str">
        <f>IF(SUM('A4'!S2700:X2700)=6,'A1'!$F$14,"")</f>
        <v/>
      </c>
      <c r="E2669" t="str">
        <f>IF(SUM('A4'!S2700:X2700)=6,'A4'!C2700,"")</f>
        <v/>
      </c>
      <c r="F2669" t="str">
        <f>IF(SUM('A4'!S2700:X2700)=6,'A4'!D2700,"")</f>
        <v/>
      </c>
      <c r="G2669" t="str">
        <f>IF(SUM('A4'!S2700:X2700)=6,'A4'!E2700,"")</f>
        <v/>
      </c>
      <c r="H2669" t="str">
        <f>IF(SUM('A4'!S2700:X2700)=6,'A4'!F2700,"")</f>
        <v/>
      </c>
      <c r="I2669" t="str">
        <f>IF(SUM('A4'!S2700:X2700)=6,'A4'!G2700,"")</f>
        <v/>
      </c>
      <c r="J2669" s="308" t="str">
        <f>IF(SUM('A4'!S2700:X2700)=6,'A4'!H2700,"")</f>
        <v/>
      </c>
    </row>
    <row r="2670" spans="1:10" x14ac:dyDescent="0.25">
      <c r="A2670" t="str">
        <f>IF(SUM('A4'!S2701:X2701)=6,'Angaben KH-Standort'!$D$25,"")</f>
        <v/>
      </c>
      <c r="B2670" t="str">
        <f>IF(SUM('A4'!S2701:X2701)=6,'Angaben KH-Standort'!$D$26,"")</f>
        <v/>
      </c>
      <c r="C2670" t="str">
        <f>IF(SUM('A4'!S2701:X2701)=6,'Angaben KH-Standort'!$D$12,"")</f>
        <v/>
      </c>
      <c r="D2670" t="str">
        <f>IF(SUM('A4'!S2701:X2701)=6,'A1'!$F$14,"")</f>
        <v/>
      </c>
      <c r="E2670" t="str">
        <f>IF(SUM('A4'!S2701:X2701)=6,'A4'!C2701,"")</f>
        <v/>
      </c>
      <c r="F2670" t="str">
        <f>IF(SUM('A4'!S2701:X2701)=6,'A4'!D2701,"")</f>
        <v/>
      </c>
      <c r="G2670" t="str">
        <f>IF(SUM('A4'!S2701:X2701)=6,'A4'!E2701,"")</f>
        <v/>
      </c>
      <c r="H2670" t="str">
        <f>IF(SUM('A4'!S2701:X2701)=6,'A4'!F2701,"")</f>
        <v/>
      </c>
      <c r="I2670" t="str">
        <f>IF(SUM('A4'!S2701:X2701)=6,'A4'!G2701,"")</f>
        <v/>
      </c>
      <c r="J2670" s="308" t="str">
        <f>IF(SUM('A4'!S2701:X2701)=6,'A4'!H2701,"")</f>
        <v/>
      </c>
    </row>
    <row r="2671" spans="1:10" x14ac:dyDescent="0.25">
      <c r="A2671" t="str">
        <f>IF(SUM('A4'!S2702:X2702)=6,'Angaben KH-Standort'!$D$25,"")</f>
        <v/>
      </c>
      <c r="B2671" t="str">
        <f>IF(SUM('A4'!S2702:X2702)=6,'Angaben KH-Standort'!$D$26,"")</f>
        <v/>
      </c>
      <c r="C2671" t="str">
        <f>IF(SUM('A4'!S2702:X2702)=6,'Angaben KH-Standort'!$D$12,"")</f>
        <v/>
      </c>
      <c r="D2671" t="str">
        <f>IF(SUM('A4'!S2702:X2702)=6,'A1'!$F$14,"")</f>
        <v/>
      </c>
      <c r="E2671" t="str">
        <f>IF(SUM('A4'!S2702:X2702)=6,'A4'!C2702,"")</f>
        <v/>
      </c>
      <c r="F2671" t="str">
        <f>IF(SUM('A4'!S2702:X2702)=6,'A4'!D2702,"")</f>
        <v/>
      </c>
      <c r="G2671" t="str">
        <f>IF(SUM('A4'!S2702:X2702)=6,'A4'!E2702,"")</f>
        <v/>
      </c>
      <c r="H2671" t="str">
        <f>IF(SUM('A4'!S2702:X2702)=6,'A4'!F2702,"")</f>
        <v/>
      </c>
      <c r="I2671" t="str">
        <f>IF(SUM('A4'!S2702:X2702)=6,'A4'!G2702,"")</f>
        <v/>
      </c>
      <c r="J2671" s="308" t="str">
        <f>IF(SUM('A4'!S2702:X2702)=6,'A4'!H2702,"")</f>
        <v/>
      </c>
    </row>
    <row r="2672" spans="1:10" x14ac:dyDescent="0.25">
      <c r="A2672" t="str">
        <f>IF(SUM('A4'!S2703:X2703)=6,'Angaben KH-Standort'!$D$25,"")</f>
        <v/>
      </c>
      <c r="B2672" t="str">
        <f>IF(SUM('A4'!S2703:X2703)=6,'Angaben KH-Standort'!$D$26,"")</f>
        <v/>
      </c>
      <c r="C2672" t="str">
        <f>IF(SUM('A4'!S2703:X2703)=6,'Angaben KH-Standort'!$D$12,"")</f>
        <v/>
      </c>
      <c r="D2672" t="str">
        <f>IF(SUM('A4'!S2703:X2703)=6,'A1'!$F$14,"")</f>
        <v/>
      </c>
      <c r="E2672" t="str">
        <f>IF(SUM('A4'!S2703:X2703)=6,'A4'!C2703,"")</f>
        <v/>
      </c>
      <c r="F2672" t="str">
        <f>IF(SUM('A4'!S2703:X2703)=6,'A4'!D2703,"")</f>
        <v/>
      </c>
      <c r="G2672" t="str">
        <f>IF(SUM('A4'!S2703:X2703)=6,'A4'!E2703,"")</f>
        <v/>
      </c>
      <c r="H2672" t="str">
        <f>IF(SUM('A4'!S2703:X2703)=6,'A4'!F2703,"")</f>
        <v/>
      </c>
      <c r="I2672" t="str">
        <f>IF(SUM('A4'!S2703:X2703)=6,'A4'!G2703,"")</f>
        <v/>
      </c>
      <c r="J2672" s="308" t="str">
        <f>IF(SUM('A4'!S2703:X2703)=6,'A4'!H2703,"")</f>
        <v/>
      </c>
    </row>
    <row r="2673" spans="1:10" x14ac:dyDescent="0.25">
      <c r="A2673" t="str">
        <f>IF(SUM('A4'!S2704:X2704)=6,'Angaben KH-Standort'!$D$25,"")</f>
        <v/>
      </c>
      <c r="B2673" t="str">
        <f>IF(SUM('A4'!S2704:X2704)=6,'Angaben KH-Standort'!$D$26,"")</f>
        <v/>
      </c>
      <c r="C2673" t="str">
        <f>IF(SUM('A4'!S2704:X2704)=6,'Angaben KH-Standort'!$D$12,"")</f>
        <v/>
      </c>
      <c r="D2673" t="str">
        <f>IF(SUM('A4'!S2704:X2704)=6,'A1'!$F$14,"")</f>
        <v/>
      </c>
      <c r="E2673" t="str">
        <f>IF(SUM('A4'!S2704:X2704)=6,'A4'!C2704,"")</f>
        <v/>
      </c>
      <c r="F2673" t="str">
        <f>IF(SUM('A4'!S2704:X2704)=6,'A4'!D2704,"")</f>
        <v/>
      </c>
      <c r="G2673" t="str">
        <f>IF(SUM('A4'!S2704:X2704)=6,'A4'!E2704,"")</f>
        <v/>
      </c>
      <c r="H2673" t="str">
        <f>IF(SUM('A4'!S2704:X2704)=6,'A4'!F2704,"")</f>
        <v/>
      </c>
      <c r="I2673" t="str">
        <f>IF(SUM('A4'!S2704:X2704)=6,'A4'!G2704,"")</f>
        <v/>
      </c>
      <c r="J2673" s="308" t="str">
        <f>IF(SUM('A4'!S2704:X2704)=6,'A4'!H2704,"")</f>
        <v/>
      </c>
    </row>
    <row r="2674" spans="1:10" x14ac:dyDescent="0.25">
      <c r="A2674" t="str">
        <f>IF(SUM('A4'!S2705:X2705)=6,'Angaben KH-Standort'!$D$25,"")</f>
        <v/>
      </c>
      <c r="B2674" t="str">
        <f>IF(SUM('A4'!S2705:X2705)=6,'Angaben KH-Standort'!$D$26,"")</f>
        <v/>
      </c>
      <c r="C2674" t="str">
        <f>IF(SUM('A4'!S2705:X2705)=6,'Angaben KH-Standort'!$D$12,"")</f>
        <v/>
      </c>
      <c r="D2674" t="str">
        <f>IF(SUM('A4'!S2705:X2705)=6,'A1'!$F$14,"")</f>
        <v/>
      </c>
      <c r="E2674" t="str">
        <f>IF(SUM('A4'!S2705:X2705)=6,'A4'!C2705,"")</f>
        <v/>
      </c>
      <c r="F2674" t="str">
        <f>IF(SUM('A4'!S2705:X2705)=6,'A4'!D2705,"")</f>
        <v/>
      </c>
      <c r="G2674" t="str">
        <f>IF(SUM('A4'!S2705:X2705)=6,'A4'!E2705,"")</f>
        <v/>
      </c>
      <c r="H2674" t="str">
        <f>IF(SUM('A4'!S2705:X2705)=6,'A4'!F2705,"")</f>
        <v/>
      </c>
      <c r="I2674" t="str">
        <f>IF(SUM('A4'!S2705:X2705)=6,'A4'!G2705,"")</f>
        <v/>
      </c>
      <c r="J2674" s="308" t="str">
        <f>IF(SUM('A4'!S2705:X2705)=6,'A4'!H2705,"")</f>
        <v/>
      </c>
    </row>
    <row r="2675" spans="1:10" x14ac:dyDescent="0.25">
      <c r="A2675" t="str">
        <f>IF(SUM('A4'!S2706:X2706)=6,'Angaben KH-Standort'!$D$25,"")</f>
        <v/>
      </c>
      <c r="B2675" t="str">
        <f>IF(SUM('A4'!S2706:X2706)=6,'Angaben KH-Standort'!$D$26,"")</f>
        <v/>
      </c>
      <c r="C2675" t="str">
        <f>IF(SUM('A4'!S2706:X2706)=6,'Angaben KH-Standort'!$D$12,"")</f>
        <v/>
      </c>
      <c r="D2675" t="str">
        <f>IF(SUM('A4'!S2706:X2706)=6,'A1'!$F$14,"")</f>
        <v/>
      </c>
      <c r="E2675" t="str">
        <f>IF(SUM('A4'!S2706:X2706)=6,'A4'!C2706,"")</f>
        <v/>
      </c>
      <c r="F2675" t="str">
        <f>IF(SUM('A4'!S2706:X2706)=6,'A4'!D2706,"")</f>
        <v/>
      </c>
      <c r="G2675" t="str">
        <f>IF(SUM('A4'!S2706:X2706)=6,'A4'!E2706,"")</f>
        <v/>
      </c>
      <c r="H2675" t="str">
        <f>IF(SUM('A4'!S2706:X2706)=6,'A4'!F2706,"")</f>
        <v/>
      </c>
      <c r="I2675" t="str">
        <f>IF(SUM('A4'!S2706:X2706)=6,'A4'!G2706,"")</f>
        <v/>
      </c>
      <c r="J2675" s="308" t="str">
        <f>IF(SUM('A4'!S2706:X2706)=6,'A4'!H2706,"")</f>
        <v/>
      </c>
    </row>
    <row r="2676" spans="1:10" x14ac:dyDescent="0.25">
      <c r="A2676" t="str">
        <f>IF(SUM('A4'!S2707:X2707)=6,'Angaben KH-Standort'!$D$25,"")</f>
        <v/>
      </c>
      <c r="B2676" t="str">
        <f>IF(SUM('A4'!S2707:X2707)=6,'Angaben KH-Standort'!$D$26,"")</f>
        <v/>
      </c>
      <c r="C2676" t="str">
        <f>IF(SUM('A4'!S2707:X2707)=6,'Angaben KH-Standort'!$D$12,"")</f>
        <v/>
      </c>
      <c r="D2676" t="str">
        <f>IF(SUM('A4'!S2707:X2707)=6,'A1'!$F$14,"")</f>
        <v/>
      </c>
      <c r="E2676" t="str">
        <f>IF(SUM('A4'!S2707:X2707)=6,'A4'!C2707,"")</f>
        <v/>
      </c>
      <c r="F2676" t="str">
        <f>IF(SUM('A4'!S2707:X2707)=6,'A4'!D2707,"")</f>
        <v/>
      </c>
      <c r="G2676" t="str">
        <f>IF(SUM('A4'!S2707:X2707)=6,'A4'!E2707,"")</f>
        <v/>
      </c>
      <c r="H2676" t="str">
        <f>IF(SUM('A4'!S2707:X2707)=6,'A4'!F2707,"")</f>
        <v/>
      </c>
      <c r="I2676" t="str">
        <f>IF(SUM('A4'!S2707:X2707)=6,'A4'!G2707,"")</f>
        <v/>
      </c>
      <c r="J2676" s="308" t="str">
        <f>IF(SUM('A4'!S2707:X2707)=6,'A4'!H2707,"")</f>
        <v/>
      </c>
    </row>
    <row r="2677" spans="1:10" x14ac:dyDescent="0.25">
      <c r="A2677" t="str">
        <f>IF(SUM('A4'!S2708:X2708)=6,'Angaben KH-Standort'!$D$25,"")</f>
        <v/>
      </c>
      <c r="B2677" t="str">
        <f>IF(SUM('A4'!S2708:X2708)=6,'Angaben KH-Standort'!$D$26,"")</f>
        <v/>
      </c>
      <c r="C2677" t="str">
        <f>IF(SUM('A4'!S2708:X2708)=6,'Angaben KH-Standort'!$D$12,"")</f>
        <v/>
      </c>
      <c r="D2677" t="str">
        <f>IF(SUM('A4'!S2708:X2708)=6,'A1'!$F$14,"")</f>
        <v/>
      </c>
      <c r="E2677" t="str">
        <f>IF(SUM('A4'!S2708:X2708)=6,'A4'!C2708,"")</f>
        <v/>
      </c>
      <c r="F2677" t="str">
        <f>IF(SUM('A4'!S2708:X2708)=6,'A4'!D2708,"")</f>
        <v/>
      </c>
      <c r="G2677" t="str">
        <f>IF(SUM('A4'!S2708:X2708)=6,'A4'!E2708,"")</f>
        <v/>
      </c>
      <c r="H2677" t="str">
        <f>IF(SUM('A4'!S2708:X2708)=6,'A4'!F2708,"")</f>
        <v/>
      </c>
      <c r="I2677" t="str">
        <f>IF(SUM('A4'!S2708:X2708)=6,'A4'!G2708,"")</f>
        <v/>
      </c>
      <c r="J2677" s="308" t="str">
        <f>IF(SUM('A4'!S2708:X2708)=6,'A4'!H2708,"")</f>
        <v/>
      </c>
    </row>
    <row r="2678" spans="1:10" x14ac:dyDescent="0.25">
      <c r="A2678" t="str">
        <f>IF(SUM('A4'!S2709:X2709)=6,'Angaben KH-Standort'!$D$25,"")</f>
        <v/>
      </c>
      <c r="B2678" t="str">
        <f>IF(SUM('A4'!S2709:X2709)=6,'Angaben KH-Standort'!$D$26,"")</f>
        <v/>
      </c>
      <c r="C2678" t="str">
        <f>IF(SUM('A4'!S2709:X2709)=6,'Angaben KH-Standort'!$D$12,"")</f>
        <v/>
      </c>
      <c r="D2678" t="str">
        <f>IF(SUM('A4'!S2709:X2709)=6,'A1'!$F$14,"")</f>
        <v/>
      </c>
      <c r="E2678" t="str">
        <f>IF(SUM('A4'!S2709:X2709)=6,'A4'!C2709,"")</f>
        <v/>
      </c>
      <c r="F2678" t="str">
        <f>IF(SUM('A4'!S2709:X2709)=6,'A4'!D2709,"")</f>
        <v/>
      </c>
      <c r="G2678" t="str">
        <f>IF(SUM('A4'!S2709:X2709)=6,'A4'!E2709,"")</f>
        <v/>
      </c>
      <c r="H2678" t="str">
        <f>IF(SUM('A4'!S2709:X2709)=6,'A4'!F2709,"")</f>
        <v/>
      </c>
      <c r="I2678" t="str">
        <f>IF(SUM('A4'!S2709:X2709)=6,'A4'!G2709,"")</f>
        <v/>
      </c>
      <c r="J2678" s="308" t="str">
        <f>IF(SUM('A4'!S2709:X2709)=6,'A4'!H2709,"")</f>
        <v/>
      </c>
    </row>
    <row r="2679" spans="1:10" x14ac:dyDescent="0.25">
      <c r="A2679" t="str">
        <f>IF(SUM('A4'!S2710:X2710)=6,'Angaben KH-Standort'!$D$25,"")</f>
        <v/>
      </c>
      <c r="B2679" t="str">
        <f>IF(SUM('A4'!S2710:X2710)=6,'Angaben KH-Standort'!$D$26,"")</f>
        <v/>
      </c>
      <c r="C2679" t="str">
        <f>IF(SUM('A4'!S2710:X2710)=6,'Angaben KH-Standort'!$D$12,"")</f>
        <v/>
      </c>
      <c r="D2679" t="str">
        <f>IF(SUM('A4'!S2710:X2710)=6,'A1'!$F$14,"")</f>
        <v/>
      </c>
      <c r="E2679" t="str">
        <f>IF(SUM('A4'!S2710:X2710)=6,'A4'!C2710,"")</f>
        <v/>
      </c>
      <c r="F2679" t="str">
        <f>IF(SUM('A4'!S2710:X2710)=6,'A4'!D2710,"")</f>
        <v/>
      </c>
      <c r="G2679" t="str">
        <f>IF(SUM('A4'!S2710:X2710)=6,'A4'!E2710,"")</f>
        <v/>
      </c>
      <c r="H2679" t="str">
        <f>IF(SUM('A4'!S2710:X2710)=6,'A4'!F2710,"")</f>
        <v/>
      </c>
      <c r="I2679" t="str">
        <f>IF(SUM('A4'!S2710:X2710)=6,'A4'!G2710,"")</f>
        <v/>
      </c>
      <c r="J2679" s="308" t="str">
        <f>IF(SUM('A4'!S2710:X2710)=6,'A4'!H2710,"")</f>
        <v/>
      </c>
    </row>
    <row r="2680" spans="1:10" x14ac:dyDescent="0.25">
      <c r="A2680" t="str">
        <f>IF(SUM('A4'!S2711:X2711)=6,'Angaben KH-Standort'!$D$25,"")</f>
        <v/>
      </c>
      <c r="B2680" t="str">
        <f>IF(SUM('A4'!S2711:X2711)=6,'Angaben KH-Standort'!$D$26,"")</f>
        <v/>
      </c>
      <c r="C2680" t="str">
        <f>IF(SUM('A4'!S2711:X2711)=6,'Angaben KH-Standort'!$D$12,"")</f>
        <v/>
      </c>
      <c r="D2680" t="str">
        <f>IF(SUM('A4'!S2711:X2711)=6,'A1'!$F$14,"")</f>
        <v/>
      </c>
      <c r="E2680" t="str">
        <f>IF(SUM('A4'!S2711:X2711)=6,'A4'!C2711,"")</f>
        <v/>
      </c>
      <c r="F2680" t="str">
        <f>IF(SUM('A4'!S2711:X2711)=6,'A4'!D2711,"")</f>
        <v/>
      </c>
      <c r="G2680" t="str">
        <f>IF(SUM('A4'!S2711:X2711)=6,'A4'!E2711,"")</f>
        <v/>
      </c>
      <c r="H2680" t="str">
        <f>IF(SUM('A4'!S2711:X2711)=6,'A4'!F2711,"")</f>
        <v/>
      </c>
      <c r="I2680" t="str">
        <f>IF(SUM('A4'!S2711:X2711)=6,'A4'!G2711,"")</f>
        <v/>
      </c>
      <c r="J2680" s="308" t="str">
        <f>IF(SUM('A4'!S2711:X2711)=6,'A4'!H2711,"")</f>
        <v/>
      </c>
    </row>
    <row r="2681" spans="1:10" x14ac:dyDescent="0.25">
      <c r="A2681" t="str">
        <f>IF(SUM('A4'!S2712:X2712)=6,'Angaben KH-Standort'!$D$25,"")</f>
        <v/>
      </c>
      <c r="B2681" t="str">
        <f>IF(SUM('A4'!S2712:X2712)=6,'Angaben KH-Standort'!$D$26,"")</f>
        <v/>
      </c>
      <c r="C2681" t="str">
        <f>IF(SUM('A4'!S2712:X2712)=6,'Angaben KH-Standort'!$D$12,"")</f>
        <v/>
      </c>
      <c r="D2681" t="str">
        <f>IF(SUM('A4'!S2712:X2712)=6,'A1'!$F$14,"")</f>
        <v/>
      </c>
      <c r="E2681" t="str">
        <f>IF(SUM('A4'!S2712:X2712)=6,'A4'!C2712,"")</f>
        <v/>
      </c>
      <c r="F2681" t="str">
        <f>IF(SUM('A4'!S2712:X2712)=6,'A4'!D2712,"")</f>
        <v/>
      </c>
      <c r="G2681" t="str">
        <f>IF(SUM('A4'!S2712:X2712)=6,'A4'!E2712,"")</f>
        <v/>
      </c>
      <c r="H2681" t="str">
        <f>IF(SUM('A4'!S2712:X2712)=6,'A4'!F2712,"")</f>
        <v/>
      </c>
      <c r="I2681" t="str">
        <f>IF(SUM('A4'!S2712:X2712)=6,'A4'!G2712,"")</f>
        <v/>
      </c>
      <c r="J2681" s="308" t="str">
        <f>IF(SUM('A4'!S2712:X2712)=6,'A4'!H2712,"")</f>
        <v/>
      </c>
    </row>
    <row r="2682" spans="1:10" x14ac:dyDescent="0.25">
      <c r="A2682" t="str">
        <f>IF(SUM('A4'!S2713:X2713)=6,'Angaben KH-Standort'!$D$25,"")</f>
        <v/>
      </c>
      <c r="B2682" t="str">
        <f>IF(SUM('A4'!S2713:X2713)=6,'Angaben KH-Standort'!$D$26,"")</f>
        <v/>
      </c>
      <c r="C2682" t="str">
        <f>IF(SUM('A4'!S2713:X2713)=6,'Angaben KH-Standort'!$D$12,"")</f>
        <v/>
      </c>
      <c r="D2682" t="str">
        <f>IF(SUM('A4'!S2713:X2713)=6,'A1'!$F$14,"")</f>
        <v/>
      </c>
      <c r="E2682" t="str">
        <f>IF(SUM('A4'!S2713:X2713)=6,'A4'!C2713,"")</f>
        <v/>
      </c>
      <c r="F2682" t="str">
        <f>IF(SUM('A4'!S2713:X2713)=6,'A4'!D2713,"")</f>
        <v/>
      </c>
      <c r="G2682" t="str">
        <f>IF(SUM('A4'!S2713:X2713)=6,'A4'!E2713,"")</f>
        <v/>
      </c>
      <c r="H2682" t="str">
        <f>IF(SUM('A4'!S2713:X2713)=6,'A4'!F2713,"")</f>
        <v/>
      </c>
      <c r="I2682" t="str">
        <f>IF(SUM('A4'!S2713:X2713)=6,'A4'!G2713,"")</f>
        <v/>
      </c>
      <c r="J2682" s="308" t="str">
        <f>IF(SUM('A4'!S2713:X2713)=6,'A4'!H2713,"")</f>
        <v/>
      </c>
    </row>
    <row r="2683" spans="1:10" x14ac:dyDescent="0.25">
      <c r="A2683" t="str">
        <f>IF(SUM('A4'!S2714:X2714)=6,'Angaben KH-Standort'!$D$25,"")</f>
        <v/>
      </c>
      <c r="B2683" t="str">
        <f>IF(SUM('A4'!S2714:X2714)=6,'Angaben KH-Standort'!$D$26,"")</f>
        <v/>
      </c>
      <c r="C2683" t="str">
        <f>IF(SUM('A4'!S2714:X2714)=6,'Angaben KH-Standort'!$D$12,"")</f>
        <v/>
      </c>
      <c r="D2683" t="str">
        <f>IF(SUM('A4'!S2714:X2714)=6,'A1'!$F$14,"")</f>
        <v/>
      </c>
      <c r="E2683" t="str">
        <f>IF(SUM('A4'!S2714:X2714)=6,'A4'!C2714,"")</f>
        <v/>
      </c>
      <c r="F2683" t="str">
        <f>IF(SUM('A4'!S2714:X2714)=6,'A4'!D2714,"")</f>
        <v/>
      </c>
      <c r="G2683" t="str">
        <f>IF(SUM('A4'!S2714:X2714)=6,'A4'!E2714,"")</f>
        <v/>
      </c>
      <c r="H2683" t="str">
        <f>IF(SUM('A4'!S2714:X2714)=6,'A4'!F2714,"")</f>
        <v/>
      </c>
      <c r="I2683" t="str">
        <f>IF(SUM('A4'!S2714:X2714)=6,'A4'!G2714,"")</f>
        <v/>
      </c>
      <c r="J2683" s="308" t="str">
        <f>IF(SUM('A4'!S2714:X2714)=6,'A4'!H2714,"")</f>
        <v/>
      </c>
    </row>
    <row r="2684" spans="1:10" x14ac:dyDescent="0.25">
      <c r="A2684" t="str">
        <f>IF(SUM('A4'!S2715:X2715)=6,'Angaben KH-Standort'!$D$25,"")</f>
        <v/>
      </c>
      <c r="B2684" t="str">
        <f>IF(SUM('A4'!S2715:X2715)=6,'Angaben KH-Standort'!$D$26,"")</f>
        <v/>
      </c>
      <c r="C2684" t="str">
        <f>IF(SUM('A4'!S2715:X2715)=6,'Angaben KH-Standort'!$D$12,"")</f>
        <v/>
      </c>
      <c r="D2684" t="str">
        <f>IF(SUM('A4'!S2715:X2715)=6,'A1'!$F$14,"")</f>
        <v/>
      </c>
      <c r="E2684" t="str">
        <f>IF(SUM('A4'!S2715:X2715)=6,'A4'!C2715,"")</f>
        <v/>
      </c>
      <c r="F2684" t="str">
        <f>IF(SUM('A4'!S2715:X2715)=6,'A4'!D2715,"")</f>
        <v/>
      </c>
      <c r="G2684" t="str">
        <f>IF(SUM('A4'!S2715:X2715)=6,'A4'!E2715,"")</f>
        <v/>
      </c>
      <c r="H2684" t="str">
        <f>IF(SUM('A4'!S2715:X2715)=6,'A4'!F2715,"")</f>
        <v/>
      </c>
      <c r="I2684" t="str">
        <f>IF(SUM('A4'!S2715:X2715)=6,'A4'!G2715,"")</f>
        <v/>
      </c>
      <c r="J2684" s="308" t="str">
        <f>IF(SUM('A4'!S2715:X2715)=6,'A4'!H2715,"")</f>
        <v/>
      </c>
    </row>
    <row r="2685" spans="1:10" x14ac:dyDescent="0.25">
      <c r="A2685" t="str">
        <f>IF(SUM('A4'!S2716:X2716)=6,'Angaben KH-Standort'!$D$25,"")</f>
        <v/>
      </c>
      <c r="B2685" t="str">
        <f>IF(SUM('A4'!S2716:X2716)=6,'Angaben KH-Standort'!$D$26,"")</f>
        <v/>
      </c>
      <c r="C2685" t="str">
        <f>IF(SUM('A4'!S2716:X2716)=6,'Angaben KH-Standort'!$D$12,"")</f>
        <v/>
      </c>
      <c r="D2685" t="str">
        <f>IF(SUM('A4'!S2716:X2716)=6,'A1'!$F$14,"")</f>
        <v/>
      </c>
      <c r="E2685" t="str">
        <f>IF(SUM('A4'!S2716:X2716)=6,'A4'!C2716,"")</f>
        <v/>
      </c>
      <c r="F2685" t="str">
        <f>IF(SUM('A4'!S2716:X2716)=6,'A4'!D2716,"")</f>
        <v/>
      </c>
      <c r="G2685" t="str">
        <f>IF(SUM('A4'!S2716:X2716)=6,'A4'!E2716,"")</f>
        <v/>
      </c>
      <c r="H2685" t="str">
        <f>IF(SUM('A4'!S2716:X2716)=6,'A4'!F2716,"")</f>
        <v/>
      </c>
      <c r="I2685" t="str">
        <f>IF(SUM('A4'!S2716:X2716)=6,'A4'!G2716,"")</f>
        <v/>
      </c>
      <c r="J2685" s="308" t="str">
        <f>IF(SUM('A4'!S2716:X2716)=6,'A4'!H2716,"")</f>
        <v/>
      </c>
    </row>
    <row r="2686" spans="1:10" x14ac:dyDescent="0.25">
      <c r="A2686" t="str">
        <f>IF(SUM('A4'!S2717:X2717)=6,'Angaben KH-Standort'!$D$25,"")</f>
        <v/>
      </c>
      <c r="B2686" t="str">
        <f>IF(SUM('A4'!S2717:X2717)=6,'Angaben KH-Standort'!$D$26,"")</f>
        <v/>
      </c>
      <c r="C2686" t="str">
        <f>IF(SUM('A4'!S2717:X2717)=6,'Angaben KH-Standort'!$D$12,"")</f>
        <v/>
      </c>
      <c r="D2686" t="str">
        <f>IF(SUM('A4'!S2717:X2717)=6,'A1'!$F$14,"")</f>
        <v/>
      </c>
      <c r="E2686" t="str">
        <f>IF(SUM('A4'!S2717:X2717)=6,'A4'!C2717,"")</f>
        <v/>
      </c>
      <c r="F2686" t="str">
        <f>IF(SUM('A4'!S2717:X2717)=6,'A4'!D2717,"")</f>
        <v/>
      </c>
      <c r="G2686" t="str">
        <f>IF(SUM('A4'!S2717:X2717)=6,'A4'!E2717,"")</f>
        <v/>
      </c>
      <c r="H2686" t="str">
        <f>IF(SUM('A4'!S2717:X2717)=6,'A4'!F2717,"")</f>
        <v/>
      </c>
      <c r="I2686" t="str">
        <f>IF(SUM('A4'!S2717:X2717)=6,'A4'!G2717,"")</f>
        <v/>
      </c>
      <c r="J2686" s="308" t="str">
        <f>IF(SUM('A4'!S2717:X2717)=6,'A4'!H2717,"")</f>
        <v/>
      </c>
    </row>
    <row r="2687" spans="1:10" x14ac:dyDescent="0.25">
      <c r="A2687" t="str">
        <f>IF(SUM('A4'!S2718:X2718)=6,'Angaben KH-Standort'!$D$25,"")</f>
        <v/>
      </c>
      <c r="B2687" t="str">
        <f>IF(SUM('A4'!S2718:X2718)=6,'Angaben KH-Standort'!$D$26,"")</f>
        <v/>
      </c>
      <c r="C2687" t="str">
        <f>IF(SUM('A4'!S2718:X2718)=6,'Angaben KH-Standort'!$D$12,"")</f>
        <v/>
      </c>
      <c r="D2687" t="str">
        <f>IF(SUM('A4'!S2718:X2718)=6,'A1'!$F$14,"")</f>
        <v/>
      </c>
      <c r="E2687" t="str">
        <f>IF(SUM('A4'!S2718:X2718)=6,'A4'!C2718,"")</f>
        <v/>
      </c>
      <c r="F2687" t="str">
        <f>IF(SUM('A4'!S2718:X2718)=6,'A4'!D2718,"")</f>
        <v/>
      </c>
      <c r="G2687" t="str">
        <f>IF(SUM('A4'!S2718:X2718)=6,'A4'!E2718,"")</f>
        <v/>
      </c>
      <c r="H2687" t="str">
        <f>IF(SUM('A4'!S2718:X2718)=6,'A4'!F2718,"")</f>
        <v/>
      </c>
      <c r="I2687" t="str">
        <f>IF(SUM('A4'!S2718:X2718)=6,'A4'!G2718,"")</f>
        <v/>
      </c>
      <c r="J2687" s="308" t="str">
        <f>IF(SUM('A4'!S2718:X2718)=6,'A4'!H2718,"")</f>
        <v/>
      </c>
    </row>
    <row r="2688" spans="1:10" x14ac:dyDescent="0.25">
      <c r="A2688" t="str">
        <f>IF(SUM('A4'!S2719:X2719)=6,'Angaben KH-Standort'!$D$25,"")</f>
        <v/>
      </c>
      <c r="B2688" t="str">
        <f>IF(SUM('A4'!S2719:X2719)=6,'Angaben KH-Standort'!$D$26,"")</f>
        <v/>
      </c>
      <c r="C2688" t="str">
        <f>IF(SUM('A4'!S2719:X2719)=6,'Angaben KH-Standort'!$D$12,"")</f>
        <v/>
      </c>
      <c r="D2688" t="str">
        <f>IF(SUM('A4'!S2719:X2719)=6,'A1'!$F$14,"")</f>
        <v/>
      </c>
      <c r="E2688" t="str">
        <f>IF(SUM('A4'!S2719:X2719)=6,'A4'!C2719,"")</f>
        <v/>
      </c>
      <c r="F2688" t="str">
        <f>IF(SUM('A4'!S2719:X2719)=6,'A4'!D2719,"")</f>
        <v/>
      </c>
      <c r="G2688" t="str">
        <f>IF(SUM('A4'!S2719:X2719)=6,'A4'!E2719,"")</f>
        <v/>
      </c>
      <c r="H2688" t="str">
        <f>IF(SUM('A4'!S2719:X2719)=6,'A4'!F2719,"")</f>
        <v/>
      </c>
      <c r="I2688" t="str">
        <f>IF(SUM('A4'!S2719:X2719)=6,'A4'!G2719,"")</f>
        <v/>
      </c>
      <c r="J2688" s="308" t="str">
        <f>IF(SUM('A4'!S2719:X2719)=6,'A4'!H2719,"")</f>
        <v/>
      </c>
    </row>
    <row r="2689" spans="1:10" x14ac:dyDescent="0.25">
      <c r="A2689" t="str">
        <f>IF(SUM('A4'!S2720:X2720)=6,'Angaben KH-Standort'!$D$25,"")</f>
        <v/>
      </c>
      <c r="B2689" t="str">
        <f>IF(SUM('A4'!S2720:X2720)=6,'Angaben KH-Standort'!$D$26,"")</f>
        <v/>
      </c>
      <c r="C2689" t="str">
        <f>IF(SUM('A4'!S2720:X2720)=6,'Angaben KH-Standort'!$D$12,"")</f>
        <v/>
      </c>
      <c r="D2689" t="str">
        <f>IF(SUM('A4'!S2720:X2720)=6,'A1'!$F$14,"")</f>
        <v/>
      </c>
      <c r="E2689" t="str">
        <f>IF(SUM('A4'!S2720:X2720)=6,'A4'!C2720,"")</f>
        <v/>
      </c>
      <c r="F2689" t="str">
        <f>IF(SUM('A4'!S2720:X2720)=6,'A4'!D2720,"")</f>
        <v/>
      </c>
      <c r="G2689" t="str">
        <f>IF(SUM('A4'!S2720:X2720)=6,'A4'!E2720,"")</f>
        <v/>
      </c>
      <c r="H2689" t="str">
        <f>IF(SUM('A4'!S2720:X2720)=6,'A4'!F2720,"")</f>
        <v/>
      </c>
      <c r="I2689" t="str">
        <f>IF(SUM('A4'!S2720:X2720)=6,'A4'!G2720,"")</f>
        <v/>
      </c>
      <c r="J2689" s="308" t="str">
        <f>IF(SUM('A4'!S2720:X2720)=6,'A4'!H2720,"")</f>
        <v/>
      </c>
    </row>
    <row r="2690" spans="1:10" x14ac:dyDescent="0.25">
      <c r="A2690" t="str">
        <f>IF(SUM('A4'!S2721:X2721)=6,'Angaben KH-Standort'!$D$25,"")</f>
        <v/>
      </c>
      <c r="B2690" t="str">
        <f>IF(SUM('A4'!S2721:X2721)=6,'Angaben KH-Standort'!$D$26,"")</f>
        <v/>
      </c>
      <c r="C2690" t="str">
        <f>IF(SUM('A4'!S2721:X2721)=6,'Angaben KH-Standort'!$D$12,"")</f>
        <v/>
      </c>
      <c r="D2690" t="str">
        <f>IF(SUM('A4'!S2721:X2721)=6,'A1'!$F$14,"")</f>
        <v/>
      </c>
      <c r="E2690" t="str">
        <f>IF(SUM('A4'!S2721:X2721)=6,'A4'!C2721,"")</f>
        <v/>
      </c>
      <c r="F2690" t="str">
        <f>IF(SUM('A4'!S2721:X2721)=6,'A4'!D2721,"")</f>
        <v/>
      </c>
      <c r="G2690" t="str">
        <f>IF(SUM('A4'!S2721:X2721)=6,'A4'!E2721,"")</f>
        <v/>
      </c>
      <c r="H2690" t="str">
        <f>IF(SUM('A4'!S2721:X2721)=6,'A4'!F2721,"")</f>
        <v/>
      </c>
      <c r="I2690" t="str">
        <f>IF(SUM('A4'!S2721:X2721)=6,'A4'!G2721,"")</f>
        <v/>
      </c>
      <c r="J2690" s="308" t="str">
        <f>IF(SUM('A4'!S2721:X2721)=6,'A4'!H2721,"")</f>
        <v/>
      </c>
    </row>
    <row r="2691" spans="1:10" x14ac:dyDescent="0.25">
      <c r="A2691" t="str">
        <f>IF(SUM('A4'!S2722:X2722)=6,'Angaben KH-Standort'!$D$25,"")</f>
        <v/>
      </c>
      <c r="B2691" t="str">
        <f>IF(SUM('A4'!S2722:X2722)=6,'Angaben KH-Standort'!$D$26,"")</f>
        <v/>
      </c>
      <c r="C2691" t="str">
        <f>IF(SUM('A4'!S2722:X2722)=6,'Angaben KH-Standort'!$D$12,"")</f>
        <v/>
      </c>
      <c r="D2691" t="str">
        <f>IF(SUM('A4'!S2722:X2722)=6,'A1'!$F$14,"")</f>
        <v/>
      </c>
      <c r="E2691" t="str">
        <f>IF(SUM('A4'!S2722:X2722)=6,'A4'!C2722,"")</f>
        <v/>
      </c>
      <c r="F2691" t="str">
        <f>IF(SUM('A4'!S2722:X2722)=6,'A4'!D2722,"")</f>
        <v/>
      </c>
      <c r="G2691" t="str">
        <f>IF(SUM('A4'!S2722:X2722)=6,'A4'!E2722,"")</f>
        <v/>
      </c>
      <c r="H2691" t="str">
        <f>IF(SUM('A4'!S2722:X2722)=6,'A4'!F2722,"")</f>
        <v/>
      </c>
      <c r="I2691" t="str">
        <f>IF(SUM('A4'!S2722:X2722)=6,'A4'!G2722,"")</f>
        <v/>
      </c>
      <c r="J2691" s="308" t="str">
        <f>IF(SUM('A4'!S2722:X2722)=6,'A4'!H2722,"")</f>
        <v/>
      </c>
    </row>
    <row r="2692" spans="1:10" x14ac:dyDescent="0.25">
      <c r="A2692" t="str">
        <f>IF(SUM('A4'!S2723:X2723)=6,'Angaben KH-Standort'!$D$25,"")</f>
        <v/>
      </c>
      <c r="B2692" t="str">
        <f>IF(SUM('A4'!S2723:X2723)=6,'Angaben KH-Standort'!$D$26,"")</f>
        <v/>
      </c>
      <c r="C2692" t="str">
        <f>IF(SUM('A4'!S2723:X2723)=6,'Angaben KH-Standort'!$D$12,"")</f>
        <v/>
      </c>
      <c r="D2692" t="str">
        <f>IF(SUM('A4'!S2723:X2723)=6,'A1'!$F$14,"")</f>
        <v/>
      </c>
      <c r="E2692" t="str">
        <f>IF(SUM('A4'!S2723:X2723)=6,'A4'!C2723,"")</f>
        <v/>
      </c>
      <c r="F2692" t="str">
        <f>IF(SUM('A4'!S2723:X2723)=6,'A4'!D2723,"")</f>
        <v/>
      </c>
      <c r="G2692" t="str">
        <f>IF(SUM('A4'!S2723:X2723)=6,'A4'!E2723,"")</f>
        <v/>
      </c>
      <c r="H2692" t="str">
        <f>IF(SUM('A4'!S2723:X2723)=6,'A4'!F2723,"")</f>
        <v/>
      </c>
      <c r="I2692" t="str">
        <f>IF(SUM('A4'!S2723:X2723)=6,'A4'!G2723,"")</f>
        <v/>
      </c>
      <c r="J2692" s="308" t="str">
        <f>IF(SUM('A4'!S2723:X2723)=6,'A4'!H2723,"")</f>
        <v/>
      </c>
    </row>
    <row r="2693" spans="1:10" x14ac:dyDescent="0.25">
      <c r="A2693" t="str">
        <f>IF(SUM('A4'!S2724:X2724)=6,'Angaben KH-Standort'!$D$25,"")</f>
        <v/>
      </c>
      <c r="B2693" t="str">
        <f>IF(SUM('A4'!S2724:X2724)=6,'Angaben KH-Standort'!$D$26,"")</f>
        <v/>
      </c>
      <c r="C2693" t="str">
        <f>IF(SUM('A4'!S2724:X2724)=6,'Angaben KH-Standort'!$D$12,"")</f>
        <v/>
      </c>
      <c r="D2693" t="str">
        <f>IF(SUM('A4'!S2724:X2724)=6,'A1'!$F$14,"")</f>
        <v/>
      </c>
      <c r="E2693" t="str">
        <f>IF(SUM('A4'!S2724:X2724)=6,'A4'!C2724,"")</f>
        <v/>
      </c>
      <c r="F2693" t="str">
        <f>IF(SUM('A4'!S2724:X2724)=6,'A4'!D2724,"")</f>
        <v/>
      </c>
      <c r="G2693" t="str">
        <f>IF(SUM('A4'!S2724:X2724)=6,'A4'!E2724,"")</f>
        <v/>
      </c>
      <c r="H2693" t="str">
        <f>IF(SUM('A4'!S2724:X2724)=6,'A4'!F2724,"")</f>
        <v/>
      </c>
      <c r="I2693" t="str">
        <f>IF(SUM('A4'!S2724:X2724)=6,'A4'!G2724,"")</f>
        <v/>
      </c>
      <c r="J2693" s="308" t="str">
        <f>IF(SUM('A4'!S2724:X2724)=6,'A4'!H2724,"")</f>
        <v/>
      </c>
    </row>
    <row r="2694" spans="1:10" x14ac:dyDescent="0.25">
      <c r="A2694" t="str">
        <f>IF(SUM('A4'!S2725:X2725)=6,'Angaben KH-Standort'!$D$25,"")</f>
        <v/>
      </c>
      <c r="B2694" t="str">
        <f>IF(SUM('A4'!S2725:X2725)=6,'Angaben KH-Standort'!$D$26,"")</f>
        <v/>
      </c>
      <c r="C2694" t="str">
        <f>IF(SUM('A4'!S2725:X2725)=6,'Angaben KH-Standort'!$D$12,"")</f>
        <v/>
      </c>
      <c r="D2694" t="str">
        <f>IF(SUM('A4'!S2725:X2725)=6,'A1'!$F$14,"")</f>
        <v/>
      </c>
      <c r="E2694" t="str">
        <f>IF(SUM('A4'!S2725:X2725)=6,'A4'!C2725,"")</f>
        <v/>
      </c>
      <c r="F2694" t="str">
        <f>IF(SUM('A4'!S2725:X2725)=6,'A4'!D2725,"")</f>
        <v/>
      </c>
      <c r="G2694" t="str">
        <f>IF(SUM('A4'!S2725:X2725)=6,'A4'!E2725,"")</f>
        <v/>
      </c>
      <c r="H2694" t="str">
        <f>IF(SUM('A4'!S2725:X2725)=6,'A4'!F2725,"")</f>
        <v/>
      </c>
      <c r="I2694" t="str">
        <f>IF(SUM('A4'!S2725:X2725)=6,'A4'!G2725,"")</f>
        <v/>
      </c>
      <c r="J2694" s="308" t="str">
        <f>IF(SUM('A4'!S2725:X2725)=6,'A4'!H2725,"")</f>
        <v/>
      </c>
    </row>
    <row r="2695" spans="1:10" x14ac:dyDescent="0.25">
      <c r="A2695" t="str">
        <f>IF(SUM('A4'!S2726:X2726)=6,'Angaben KH-Standort'!$D$25,"")</f>
        <v/>
      </c>
      <c r="B2695" t="str">
        <f>IF(SUM('A4'!S2726:X2726)=6,'Angaben KH-Standort'!$D$26,"")</f>
        <v/>
      </c>
      <c r="C2695" t="str">
        <f>IF(SUM('A4'!S2726:X2726)=6,'Angaben KH-Standort'!$D$12,"")</f>
        <v/>
      </c>
      <c r="D2695" t="str">
        <f>IF(SUM('A4'!S2726:X2726)=6,'A1'!$F$14,"")</f>
        <v/>
      </c>
      <c r="E2695" t="str">
        <f>IF(SUM('A4'!S2726:X2726)=6,'A4'!C2726,"")</f>
        <v/>
      </c>
      <c r="F2695" t="str">
        <f>IF(SUM('A4'!S2726:X2726)=6,'A4'!D2726,"")</f>
        <v/>
      </c>
      <c r="G2695" t="str">
        <f>IF(SUM('A4'!S2726:X2726)=6,'A4'!E2726,"")</f>
        <v/>
      </c>
      <c r="H2695" t="str">
        <f>IF(SUM('A4'!S2726:X2726)=6,'A4'!F2726,"")</f>
        <v/>
      </c>
      <c r="I2695" t="str">
        <f>IF(SUM('A4'!S2726:X2726)=6,'A4'!G2726,"")</f>
        <v/>
      </c>
      <c r="J2695" s="308" t="str">
        <f>IF(SUM('A4'!S2726:X2726)=6,'A4'!H2726,"")</f>
        <v/>
      </c>
    </row>
    <row r="2696" spans="1:10" x14ac:dyDescent="0.25">
      <c r="A2696" t="str">
        <f>IF(SUM('A4'!S2727:X2727)=6,'Angaben KH-Standort'!$D$25,"")</f>
        <v/>
      </c>
      <c r="B2696" t="str">
        <f>IF(SUM('A4'!S2727:X2727)=6,'Angaben KH-Standort'!$D$26,"")</f>
        <v/>
      </c>
      <c r="C2696" t="str">
        <f>IF(SUM('A4'!S2727:X2727)=6,'Angaben KH-Standort'!$D$12,"")</f>
        <v/>
      </c>
      <c r="D2696" t="str">
        <f>IF(SUM('A4'!S2727:X2727)=6,'A1'!$F$14,"")</f>
        <v/>
      </c>
      <c r="E2696" t="str">
        <f>IF(SUM('A4'!S2727:X2727)=6,'A4'!C2727,"")</f>
        <v/>
      </c>
      <c r="F2696" t="str">
        <f>IF(SUM('A4'!S2727:X2727)=6,'A4'!D2727,"")</f>
        <v/>
      </c>
      <c r="G2696" t="str">
        <f>IF(SUM('A4'!S2727:X2727)=6,'A4'!E2727,"")</f>
        <v/>
      </c>
      <c r="H2696" t="str">
        <f>IF(SUM('A4'!S2727:X2727)=6,'A4'!F2727,"")</f>
        <v/>
      </c>
      <c r="I2696" t="str">
        <f>IF(SUM('A4'!S2727:X2727)=6,'A4'!G2727,"")</f>
        <v/>
      </c>
      <c r="J2696" s="308" t="str">
        <f>IF(SUM('A4'!S2727:X2727)=6,'A4'!H2727,"")</f>
        <v/>
      </c>
    </row>
    <row r="2697" spans="1:10" x14ac:dyDescent="0.25">
      <c r="A2697" t="str">
        <f>IF(SUM('A4'!S2728:X2728)=6,'Angaben KH-Standort'!$D$25,"")</f>
        <v/>
      </c>
      <c r="B2697" t="str">
        <f>IF(SUM('A4'!S2728:X2728)=6,'Angaben KH-Standort'!$D$26,"")</f>
        <v/>
      </c>
      <c r="C2697" t="str">
        <f>IF(SUM('A4'!S2728:X2728)=6,'Angaben KH-Standort'!$D$12,"")</f>
        <v/>
      </c>
      <c r="D2697" t="str">
        <f>IF(SUM('A4'!S2728:X2728)=6,'A1'!$F$14,"")</f>
        <v/>
      </c>
      <c r="E2697" t="str">
        <f>IF(SUM('A4'!S2728:X2728)=6,'A4'!C2728,"")</f>
        <v/>
      </c>
      <c r="F2697" t="str">
        <f>IF(SUM('A4'!S2728:X2728)=6,'A4'!D2728,"")</f>
        <v/>
      </c>
      <c r="G2697" t="str">
        <f>IF(SUM('A4'!S2728:X2728)=6,'A4'!E2728,"")</f>
        <v/>
      </c>
      <c r="H2697" t="str">
        <f>IF(SUM('A4'!S2728:X2728)=6,'A4'!F2728,"")</f>
        <v/>
      </c>
      <c r="I2697" t="str">
        <f>IF(SUM('A4'!S2728:X2728)=6,'A4'!G2728,"")</f>
        <v/>
      </c>
      <c r="J2697" s="308" t="str">
        <f>IF(SUM('A4'!S2728:X2728)=6,'A4'!H2728,"")</f>
        <v/>
      </c>
    </row>
    <row r="2698" spans="1:10" x14ac:dyDescent="0.25">
      <c r="A2698" t="str">
        <f>IF(SUM('A4'!S2729:X2729)=6,'Angaben KH-Standort'!$D$25,"")</f>
        <v/>
      </c>
      <c r="B2698" t="str">
        <f>IF(SUM('A4'!S2729:X2729)=6,'Angaben KH-Standort'!$D$26,"")</f>
        <v/>
      </c>
      <c r="C2698" t="str">
        <f>IF(SUM('A4'!S2729:X2729)=6,'Angaben KH-Standort'!$D$12,"")</f>
        <v/>
      </c>
      <c r="D2698" t="str">
        <f>IF(SUM('A4'!S2729:X2729)=6,'A1'!$F$14,"")</f>
        <v/>
      </c>
      <c r="E2698" t="str">
        <f>IF(SUM('A4'!S2729:X2729)=6,'A4'!C2729,"")</f>
        <v/>
      </c>
      <c r="F2698" t="str">
        <f>IF(SUM('A4'!S2729:X2729)=6,'A4'!D2729,"")</f>
        <v/>
      </c>
      <c r="G2698" t="str">
        <f>IF(SUM('A4'!S2729:X2729)=6,'A4'!E2729,"")</f>
        <v/>
      </c>
      <c r="H2698" t="str">
        <f>IF(SUM('A4'!S2729:X2729)=6,'A4'!F2729,"")</f>
        <v/>
      </c>
      <c r="I2698" t="str">
        <f>IF(SUM('A4'!S2729:X2729)=6,'A4'!G2729,"")</f>
        <v/>
      </c>
      <c r="J2698" s="308" t="str">
        <f>IF(SUM('A4'!S2729:X2729)=6,'A4'!H2729,"")</f>
        <v/>
      </c>
    </row>
    <row r="2699" spans="1:10" x14ac:dyDescent="0.25">
      <c r="A2699" t="str">
        <f>IF(SUM('A4'!S2730:X2730)=6,'Angaben KH-Standort'!$D$25,"")</f>
        <v/>
      </c>
      <c r="B2699" t="str">
        <f>IF(SUM('A4'!S2730:X2730)=6,'Angaben KH-Standort'!$D$26,"")</f>
        <v/>
      </c>
      <c r="C2699" t="str">
        <f>IF(SUM('A4'!S2730:X2730)=6,'Angaben KH-Standort'!$D$12,"")</f>
        <v/>
      </c>
      <c r="D2699" t="str">
        <f>IF(SUM('A4'!S2730:X2730)=6,'A1'!$F$14,"")</f>
        <v/>
      </c>
      <c r="E2699" t="str">
        <f>IF(SUM('A4'!S2730:X2730)=6,'A4'!C2730,"")</f>
        <v/>
      </c>
      <c r="F2699" t="str">
        <f>IF(SUM('A4'!S2730:X2730)=6,'A4'!D2730,"")</f>
        <v/>
      </c>
      <c r="G2699" t="str">
        <f>IF(SUM('A4'!S2730:X2730)=6,'A4'!E2730,"")</f>
        <v/>
      </c>
      <c r="H2699" t="str">
        <f>IF(SUM('A4'!S2730:X2730)=6,'A4'!F2730,"")</f>
        <v/>
      </c>
      <c r="I2699" t="str">
        <f>IF(SUM('A4'!S2730:X2730)=6,'A4'!G2730,"")</f>
        <v/>
      </c>
      <c r="J2699" s="308" t="str">
        <f>IF(SUM('A4'!S2730:X2730)=6,'A4'!H2730,"")</f>
        <v/>
      </c>
    </row>
    <row r="2700" spans="1:10" x14ac:dyDescent="0.25">
      <c r="A2700" t="str">
        <f>IF(SUM('A4'!S2731:X2731)=6,'Angaben KH-Standort'!$D$25,"")</f>
        <v/>
      </c>
      <c r="B2700" t="str">
        <f>IF(SUM('A4'!S2731:X2731)=6,'Angaben KH-Standort'!$D$26,"")</f>
        <v/>
      </c>
      <c r="C2700" t="str">
        <f>IF(SUM('A4'!S2731:X2731)=6,'Angaben KH-Standort'!$D$12,"")</f>
        <v/>
      </c>
      <c r="D2700" t="str">
        <f>IF(SUM('A4'!S2731:X2731)=6,'A1'!$F$14,"")</f>
        <v/>
      </c>
      <c r="E2700" t="str">
        <f>IF(SUM('A4'!S2731:X2731)=6,'A4'!C2731,"")</f>
        <v/>
      </c>
      <c r="F2700" t="str">
        <f>IF(SUM('A4'!S2731:X2731)=6,'A4'!D2731,"")</f>
        <v/>
      </c>
      <c r="G2700" t="str">
        <f>IF(SUM('A4'!S2731:X2731)=6,'A4'!E2731,"")</f>
        <v/>
      </c>
      <c r="H2700" t="str">
        <f>IF(SUM('A4'!S2731:X2731)=6,'A4'!F2731,"")</f>
        <v/>
      </c>
      <c r="I2700" t="str">
        <f>IF(SUM('A4'!S2731:X2731)=6,'A4'!G2731,"")</f>
        <v/>
      </c>
      <c r="J2700" s="308" t="str">
        <f>IF(SUM('A4'!S2731:X2731)=6,'A4'!H2731,"")</f>
        <v/>
      </c>
    </row>
    <row r="2701" spans="1:10" x14ac:dyDescent="0.25">
      <c r="A2701" t="str">
        <f>IF(SUM('A4'!S2732:X2732)=6,'Angaben KH-Standort'!$D$25,"")</f>
        <v/>
      </c>
      <c r="B2701" t="str">
        <f>IF(SUM('A4'!S2732:X2732)=6,'Angaben KH-Standort'!$D$26,"")</f>
        <v/>
      </c>
      <c r="C2701" t="str">
        <f>IF(SUM('A4'!S2732:X2732)=6,'Angaben KH-Standort'!$D$12,"")</f>
        <v/>
      </c>
      <c r="D2701" t="str">
        <f>IF(SUM('A4'!S2732:X2732)=6,'A1'!$F$14,"")</f>
        <v/>
      </c>
      <c r="E2701" t="str">
        <f>IF(SUM('A4'!S2732:X2732)=6,'A4'!C2732,"")</f>
        <v/>
      </c>
      <c r="F2701" t="str">
        <f>IF(SUM('A4'!S2732:X2732)=6,'A4'!D2732,"")</f>
        <v/>
      </c>
      <c r="G2701" t="str">
        <f>IF(SUM('A4'!S2732:X2732)=6,'A4'!E2732,"")</f>
        <v/>
      </c>
      <c r="H2701" t="str">
        <f>IF(SUM('A4'!S2732:X2732)=6,'A4'!F2732,"")</f>
        <v/>
      </c>
      <c r="I2701" t="str">
        <f>IF(SUM('A4'!S2732:X2732)=6,'A4'!G2732,"")</f>
        <v/>
      </c>
      <c r="J2701" s="308" t="str">
        <f>IF(SUM('A4'!S2732:X2732)=6,'A4'!H2732,"")</f>
        <v/>
      </c>
    </row>
    <row r="2702" spans="1:10" x14ac:dyDescent="0.25">
      <c r="A2702" t="str">
        <f>IF(SUM('A4'!S2733:X2733)=6,'Angaben KH-Standort'!$D$25,"")</f>
        <v/>
      </c>
      <c r="B2702" t="str">
        <f>IF(SUM('A4'!S2733:X2733)=6,'Angaben KH-Standort'!$D$26,"")</f>
        <v/>
      </c>
      <c r="C2702" t="str">
        <f>IF(SUM('A4'!S2733:X2733)=6,'Angaben KH-Standort'!$D$12,"")</f>
        <v/>
      </c>
      <c r="D2702" t="str">
        <f>IF(SUM('A4'!S2733:X2733)=6,'A1'!$F$14,"")</f>
        <v/>
      </c>
      <c r="E2702" t="str">
        <f>IF(SUM('A4'!S2733:X2733)=6,'A4'!C2733,"")</f>
        <v/>
      </c>
      <c r="F2702" t="str">
        <f>IF(SUM('A4'!S2733:X2733)=6,'A4'!D2733,"")</f>
        <v/>
      </c>
      <c r="G2702" t="str">
        <f>IF(SUM('A4'!S2733:X2733)=6,'A4'!E2733,"")</f>
        <v/>
      </c>
      <c r="H2702" t="str">
        <f>IF(SUM('A4'!S2733:X2733)=6,'A4'!F2733,"")</f>
        <v/>
      </c>
      <c r="I2702" t="str">
        <f>IF(SUM('A4'!S2733:X2733)=6,'A4'!G2733,"")</f>
        <v/>
      </c>
      <c r="J2702" s="308" t="str">
        <f>IF(SUM('A4'!S2733:X2733)=6,'A4'!H2733,"")</f>
        <v/>
      </c>
    </row>
    <row r="2703" spans="1:10" x14ac:dyDescent="0.25">
      <c r="A2703" t="str">
        <f>IF(SUM('A4'!S2734:X2734)=6,'Angaben KH-Standort'!$D$25,"")</f>
        <v/>
      </c>
      <c r="B2703" t="str">
        <f>IF(SUM('A4'!S2734:X2734)=6,'Angaben KH-Standort'!$D$26,"")</f>
        <v/>
      </c>
      <c r="C2703" t="str">
        <f>IF(SUM('A4'!S2734:X2734)=6,'Angaben KH-Standort'!$D$12,"")</f>
        <v/>
      </c>
      <c r="D2703" t="str">
        <f>IF(SUM('A4'!S2734:X2734)=6,'A1'!$F$14,"")</f>
        <v/>
      </c>
      <c r="E2703" t="str">
        <f>IF(SUM('A4'!S2734:X2734)=6,'A4'!C2734,"")</f>
        <v/>
      </c>
      <c r="F2703" t="str">
        <f>IF(SUM('A4'!S2734:X2734)=6,'A4'!D2734,"")</f>
        <v/>
      </c>
      <c r="G2703" t="str">
        <f>IF(SUM('A4'!S2734:X2734)=6,'A4'!E2734,"")</f>
        <v/>
      </c>
      <c r="H2703" t="str">
        <f>IF(SUM('A4'!S2734:X2734)=6,'A4'!F2734,"")</f>
        <v/>
      </c>
      <c r="I2703" t="str">
        <f>IF(SUM('A4'!S2734:X2734)=6,'A4'!G2734,"")</f>
        <v/>
      </c>
      <c r="J2703" s="308" t="str">
        <f>IF(SUM('A4'!S2734:X2734)=6,'A4'!H2734,"")</f>
        <v/>
      </c>
    </row>
    <row r="2704" spans="1:10" x14ac:dyDescent="0.25">
      <c r="A2704" t="str">
        <f>IF(SUM('A4'!S2735:X2735)=6,'Angaben KH-Standort'!$D$25,"")</f>
        <v/>
      </c>
      <c r="B2704" t="str">
        <f>IF(SUM('A4'!S2735:X2735)=6,'Angaben KH-Standort'!$D$26,"")</f>
        <v/>
      </c>
      <c r="C2704" t="str">
        <f>IF(SUM('A4'!S2735:X2735)=6,'Angaben KH-Standort'!$D$12,"")</f>
        <v/>
      </c>
      <c r="D2704" t="str">
        <f>IF(SUM('A4'!S2735:X2735)=6,'A1'!$F$14,"")</f>
        <v/>
      </c>
      <c r="E2704" t="str">
        <f>IF(SUM('A4'!S2735:X2735)=6,'A4'!C2735,"")</f>
        <v/>
      </c>
      <c r="F2704" t="str">
        <f>IF(SUM('A4'!S2735:X2735)=6,'A4'!D2735,"")</f>
        <v/>
      </c>
      <c r="G2704" t="str">
        <f>IF(SUM('A4'!S2735:X2735)=6,'A4'!E2735,"")</f>
        <v/>
      </c>
      <c r="H2704" t="str">
        <f>IF(SUM('A4'!S2735:X2735)=6,'A4'!F2735,"")</f>
        <v/>
      </c>
      <c r="I2704" t="str">
        <f>IF(SUM('A4'!S2735:X2735)=6,'A4'!G2735,"")</f>
        <v/>
      </c>
      <c r="J2704" s="308" t="str">
        <f>IF(SUM('A4'!S2735:X2735)=6,'A4'!H2735,"")</f>
        <v/>
      </c>
    </row>
    <row r="2705" spans="1:10" x14ac:dyDescent="0.25">
      <c r="A2705" t="str">
        <f>IF(SUM('A4'!S2736:X2736)=6,'Angaben KH-Standort'!$D$25,"")</f>
        <v/>
      </c>
      <c r="B2705" t="str">
        <f>IF(SUM('A4'!S2736:X2736)=6,'Angaben KH-Standort'!$D$26,"")</f>
        <v/>
      </c>
      <c r="C2705" t="str">
        <f>IF(SUM('A4'!S2736:X2736)=6,'Angaben KH-Standort'!$D$12,"")</f>
        <v/>
      </c>
      <c r="D2705" t="str">
        <f>IF(SUM('A4'!S2736:X2736)=6,'A1'!$F$14,"")</f>
        <v/>
      </c>
      <c r="E2705" t="str">
        <f>IF(SUM('A4'!S2736:X2736)=6,'A4'!C2736,"")</f>
        <v/>
      </c>
      <c r="F2705" t="str">
        <f>IF(SUM('A4'!S2736:X2736)=6,'A4'!D2736,"")</f>
        <v/>
      </c>
      <c r="G2705" t="str">
        <f>IF(SUM('A4'!S2736:X2736)=6,'A4'!E2736,"")</f>
        <v/>
      </c>
      <c r="H2705" t="str">
        <f>IF(SUM('A4'!S2736:X2736)=6,'A4'!F2736,"")</f>
        <v/>
      </c>
      <c r="I2705" t="str">
        <f>IF(SUM('A4'!S2736:X2736)=6,'A4'!G2736,"")</f>
        <v/>
      </c>
      <c r="J2705" s="308" t="str">
        <f>IF(SUM('A4'!S2736:X2736)=6,'A4'!H2736,"")</f>
        <v/>
      </c>
    </row>
    <row r="2706" spans="1:10" x14ac:dyDescent="0.25">
      <c r="A2706" t="str">
        <f>IF(SUM('A4'!S2737:X2737)=6,'Angaben KH-Standort'!$D$25,"")</f>
        <v/>
      </c>
      <c r="B2706" t="str">
        <f>IF(SUM('A4'!S2737:X2737)=6,'Angaben KH-Standort'!$D$26,"")</f>
        <v/>
      </c>
      <c r="C2706" t="str">
        <f>IF(SUM('A4'!S2737:X2737)=6,'Angaben KH-Standort'!$D$12,"")</f>
        <v/>
      </c>
      <c r="D2706" t="str">
        <f>IF(SUM('A4'!S2737:X2737)=6,'A1'!$F$14,"")</f>
        <v/>
      </c>
      <c r="E2706" t="str">
        <f>IF(SUM('A4'!S2737:X2737)=6,'A4'!C2737,"")</f>
        <v/>
      </c>
      <c r="F2706" t="str">
        <f>IF(SUM('A4'!S2737:X2737)=6,'A4'!D2737,"")</f>
        <v/>
      </c>
      <c r="G2706" t="str">
        <f>IF(SUM('A4'!S2737:X2737)=6,'A4'!E2737,"")</f>
        <v/>
      </c>
      <c r="H2706" t="str">
        <f>IF(SUM('A4'!S2737:X2737)=6,'A4'!F2737,"")</f>
        <v/>
      </c>
      <c r="I2706" t="str">
        <f>IF(SUM('A4'!S2737:X2737)=6,'A4'!G2737,"")</f>
        <v/>
      </c>
      <c r="J2706" s="308" t="str">
        <f>IF(SUM('A4'!S2737:X2737)=6,'A4'!H2737,"")</f>
        <v/>
      </c>
    </row>
    <row r="2707" spans="1:10" x14ac:dyDescent="0.25">
      <c r="A2707" t="str">
        <f>IF(SUM('A4'!S2738:X2738)=6,'Angaben KH-Standort'!$D$25,"")</f>
        <v/>
      </c>
      <c r="B2707" t="str">
        <f>IF(SUM('A4'!S2738:X2738)=6,'Angaben KH-Standort'!$D$26,"")</f>
        <v/>
      </c>
      <c r="C2707" t="str">
        <f>IF(SUM('A4'!S2738:X2738)=6,'Angaben KH-Standort'!$D$12,"")</f>
        <v/>
      </c>
      <c r="D2707" t="str">
        <f>IF(SUM('A4'!S2738:X2738)=6,'A1'!$F$14,"")</f>
        <v/>
      </c>
      <c r="E2707" t="str">
        <f>IF(SUM('A4'!S2738:X2738)=6,'A4'!C2738,"")</f>
        <v/>
      </c>
      <c r="F2707" t="str">
        <f>IF(SUM('A4'!S2738:X2738)=6,'A4'!D2738,"")</f>
        <v/>
      </c>
      <c r="G2707" t="str">
        <f>IF(SUM('A4'!S2738:X2738)=6,'A4'!E2738,"")</f>
        <v/>
      </c>
      <c r="H2707" t="str">
        <f>IF(SUM('A4'!S2738:X2738)=6,'A4'!F2738,"")</f>
        <v/>
      </c>
      <c r="I2707" t="str">
        <f>IF(SUM('A4'!S2738:X2738)=6,'A4'!G2738,"")</f>
        <v/>
      </c>
      <c r="J2707" s="308" t="str">
        <f>IF(SUM('A4'!S2738:X2738)=6,'A4'!H2738,"")</f>
        <v/>
      </c>
    </row>
    <row r="2708" spans="1:10" x14ac:dyDescent="0.25">
      <c r="A2708" t="str">
        <f>IF(SUM('A4'!S2739:X2739)=6,'Angaben KH-Standort'!$D$25,"")</f>
        <v/>
      </c>
      <c r="B2708" t="str">
        <f>IF(SUM('A4'!S2739:X2739)=6,'Angaben KH-Standort'!$D$26,"")</f>
        <v/>
      </c>
      <c r="C2708" t="str">
        <f>IF(SUM('A4'!S2739:X2739)=6,'Angaben KH-Standort'!$D$12,"")</f>
        <v/>
      </c>
      <c r="D2708" t="str">
        <f>IF(SUM('A4'!S2739:X2739)=6,'A1'!$F$14,"")</f>
        <v/>
      </c>
      <c r="E2708" t="str">
        <f>IF(SUM('A4'!S2739:X2739)=6,'A4'!C2739,"")</f>
        <v/>
      </c>
      <c r="F2708" t="str">
        <f>IF(SUM('A4'!S2739:X2739)=6,'A4'!D2739,"")</f>
        <v/>
      </c>
      <c r="G2708" t="str">
        <f>IF(SUM('A4'!S2739:X2739)=6,'A4'!E2739,"")</f>
        <v/>
      </c>
      <c r="H2708" t="str">
        <f>IF(SUM('A4'!S2739:X2739)=6,'A4'!F2739,"")</f>
        <v/>
      </c>
      <c r="I2708" t="str">
        <f>IF(SUM('A4'!S2739:X2739)=6,'A4'!G2739,"")</f>
        <v/>
      </c>
      <c r="J2708" s="308" t="str">
        <f>IF(SUM('A4'!S2739:X2739)=6,'A4'!H2739,"")</f>
        <v/>
      </c>
    </row>
    <row r="2709" spans="1:10" x14ac:dyDescent="0.25">
      <c r="A2709" t="str">
        <f>IF(SUM('A4'!S2740:X2740)=6,'Angaben KH-Standort'!$D$25,"")</f>
        <v/>
      </c>
      <c r="B2709" t="str">
        <f>IF(SUM('A4'!S2740:X2740)=6,'Angaben KH-Standort'!$D$26,"")</f>
        <v/>
      </c>
      <c r="C2709" t="str">
        <f>IF(SUM('A4'!S2740:X2740)=6,'Angaben KH-Standort'!$D$12,"")</f>
        <v/>
      </c>
      <c r="D2709" t="str">
        <f>IF(SUM('A4'!S2740:X2740)=6,'A1'!$F$14,"")</f>
        <v/>
      </c>
      <c r="E2709" t="str">
        <f>IF(SUM('A4'!S2740:X2740)=6,'A4'!C2740,"")</f>
        <v/>
      </c>
      <c r="F2709" t="str">
        <f>IF(SUM('A4'!S2740:X2740)=6,'A4'!D2740,"")</f>
        <v/>
      </c>
      <c r="G2709" t="str">
        <f>IF(SUM('A4'!S2740:X2740)=6,'A4'!E2740,"")</f>
        <v/>
      </c>
      <c r="H2709" t="str">
        <f>IF(SUM('A4'!S2740:X2740)=6,'A4'!F2740,"")</f>
        <v/>
      </c>
      <c r="I2709" t="str">
        <f>IF(SUM('A4'!S2740:X2740)=6,'A4'!G2740,"")</f>
        <v/>
      </c>
      <c r="J2709" s="308" t="str">
        <f>IF(SUM('A4'!S2740:X2740)=6,'A4'!H2740,"")</f>
        <v/>
      </c>
    </row>
    <row r="2710" spans="1:10" x14ac:dyDescent="0.25">
      <c r="A2710" t="str">
        <f>IF(SUM('A4'!S2741:X2741)=6,'Angaben KH-Standort'!$D$25,"")</f>
        <v/>
      </c>
      <c r="B2710" t="str">
        <f>IF(SUM('A4'!S2741:X2741)=6,'Angaben KH-Standort'!$D$26,"")</f>
        <v/>
      </c>
      <c r="C2710" t="str">
        <f>IF(SUM('A4'!S2741:X2741)=6,'Angaben KH-Standort'!$D$12,"")</f>
        <v/>
      </c>
      <c r="D2710" t="str">
        <f>IF(SUM('A4'!S2741:X2741)=6,'A1'!$F$14,"")</f>
        <v/>
      </c>
      <c r="E2710" t="str">
        <f>IF(SUM('A4'!S2741:X2741)=6,'A4'!C2741,"")</f>
        <v/>
      </c>
      <c r="F2710" t="str">
        <f>IF(SUM('A4'!S2741:X2741)=6,'A4'!D2741,"")</f>
        <v/>
      </c>
      <c r="G2710" t="str">
        <f>IF(SUM('A4'!S2741:X2741)=6,'A4'!E2741,"")</f>
        <v/>
      </c>
      <c r="H2710" t="str">
        <f>IF(SUM('A4'!S2741:X2741)=6,'A4'!F2741,"")</f>
        <v/>
      </c>
      <c r="I2710" t="str">
        <f>IF(SUM('A4'!S2741:X2741)=6,'A4'!G2741,"")</f>
        <v/>
      </c>
      <c r="J2710" s="308" t="str">
        <f>IF(SUM('A4'!S2741:X2741)=6,'A4'!H2741,"")</f>
        <v/>
      </c>
    </row>
    <row r="2711" spans="1:10" x14ac:dyDescent="0.25">
      <c r="A2711" t="str">
        <f>IF(SUM('A4'!S2742:X2742)=6,'Angaben KH-Standort'!$D$25,"")</f>
        <v/>
      </c>
      <c r="B2711" t="str">
        <f>IF(SUM('A4'!S2742:X2742)=6,'Angaben KH-Standort'!$D$26,"")</f>
        <v/>
      </c>
      <c r="C2711" t="str">
        <f>IF(SUM('A4'!S2742:X2742)=6,'Angaben KH-Standort'!$D$12,"")</f>
        <v/>
      </c>
      <c r="D2711" t="str">
        <f>IF(SUM('A4'!S2742:X2742)=6,'A1'!$F$14,"")</f>
        <v/>
      </c>
      <c r="E2711" t="str">
        <f>IF(SUM('A4'!S2742:X2742)=6,'A4'!C2742,"")</f>
        <v/>
      </c>
      <c r="F2711" t="str">
        <f>IF(SUM('A4'!S2742:X2742)=6,'A4'!D2742,"")</f>
        <v/>
      </c>
      <c r="G2711" t="str">
        <f>IF(SUM('A4'!S2742:X2742)=6,'A4'!E2742,"")</f>
        <v/>
      </c>
      <c r="H2711" t="str">
        <f>IF(SUM('A4'!S2742:X2742)=6,'A4'!F2742,"")</f>
        <v/>
      </c>
      <c r="I2711" t="str">
        <f>IF(SUM('A4'!S2742:X2742)=6,'A4'!G2742,"")</f>
        <v/>
      </c>
      <c r="J2711" s="308" t="str">
        <f>IF(SUM('A4'!S2742:X2742)=6,'A4'!H2742,"")</f>
        <v/>
      </c>
    </row>
    <row r="2712" spans="1:10" x14ac:dyDescent="0.25">
      <c r="A2712" t="str">
        <f>IF(SUM('A4'!S2743:X2743)=6,'Angaben KH-Standort'!$D$25,"")</f>
        <v/>
      </c>
      <c r="B2712" t="str">
        <f>IF(SUM('A4'!S2743:X2743)=6,'Angaben KH-Standort'!$D$26,"")</f>
        <v/>
      </c>
      <c r="C2712" t="str">
        <f>IF(SUM('A4'!S2743:X2743)=6,'Angaben KH-Standort'!$D$12,"")</f>
        <v/>
      </c>
      <c r="D2712" t="str">
        <f>IF(SUM('A4'!S2743:X2743)=6,'A1'!$F$14,"")</f>
        <v/>
      </c>
      <c r="E2712" t="str">
        <f>IF(SUM('A4'!S2743:X2743)=6,'A4'!C2743,"")</f>
        <v/>
      </c>
      <c r="F2712" t="str">
        <f>IF(SUM('A4'!S2743:X2743)=6,'A4'!D2743,"")</f>
        <v/>
      </c>
      <c r="G2712" t="str">
        <f>IF(SUM('A4'!S2743:X2743)=6,'A4'!E2743,"")</f>
        <v/>
      </c>
      <c r="H2712" t="str">
        <f>IF(SUM('A4'!S2743:X2743)=6,'A4'!F2743,"")</f>
        <v/>
      </c>
      <c r="I2712" t="str">
        <f>IF(SUM('A4'!S2743:X2743)=6,'A4'!G2743,"")</f>
        <v/>
      </c>
      <c r="J2712" s="308" t="str">
        <f>IF(SUM('A4'!S2743:X2743)=6,'A4'!H2743,"")</f>
        <v/>
      </c>
    </row>
    <row r="2713" spans="1:10" x14ac:dyDescent="0.25">
      <c r="A2713" t="str">
        <f>IF(SUM('A4'!S2744:X2744)=6,'Angaben KH-Standort'!$D$25,"")</f>
        <v/>
      </c>
      <c r="B2713" t="str">
        <f>IF(SUM('A4'!S2744:X2744)=6,'Angaben KH-Standort'!$D$26,"")</f>
        <v/>
      </c>
      <c r="C2713" t="str">
        <f>IF(SUM('A4'!S2744:X2744)=6,'Angaben KH-Standort'!$D$12,"")</f>
        <v/>
      </c>
      <c r="D2713" t="str">
        <f>IF(SUM('A4'!S2744:X2744)=6,'A1'!$F$14,"")</f>
        <v/>
      </c>
      <c r="E2713" t="str">
        <f>IF(SUM('A4'!S2744:X2744)=6,'A4'!C2744,"")</f>
        <v/>
      </c>
      <c r="F2713" t="str">
        <f>IF(SUM('A4'!S2744:X2744)=6,'A4'!D2744,"")</f>
        <v/>
      </c>
      <c r="G2713" t="str">
        <f>IF(SUM('A4'!S2744:X2744)=6,'A4'!E2744,"")</f>
        <v/>
      </c>
      <c r="H2713" t="str">
        <f>IF(SUM('A4'!S2744:X2744)=6,'A4'!F2744,"")</f>
        <v/>
      </c>
      <c r="I2713" t="str">
        <f>IF(SUM('A4'!S2744:X2744)=6,'A4'!G2744,"")</f>
        <v/>
      </c>
      <c r="J2713" s="308" t="str">
        <f>IF(SUM('A4'!S2744:X2744)=6,'A4'!H2744,"")</f>
        <v/>
      </c>
    </row>
    <row r="2714" spans="1:10" x14ac:dyDescent="0.25">
      <c r="A2714" t="str">
        <f>IF(SUM('A4'!S2745:X2745)=6,'Angaben KH-Standort'!$D$25,"")</f>
        <v/>
      </c>
      <c r="B2714" t="str">
        <f>IF(SUM('A4'!S2745:X2745)=6,'Angaben KH-Standort'!$D$26,"")</f>
        <v/>
      </c>
      <c r="C2714" t="str">
        <f>IF(SUM('A4'!S2745:X2745)=6,'Angaben KH-Standort'!$D$12,"")</f>
        <v/>
      </c>
      <c r="D2714" t="str">
        <f>IF(SUM('A4'!S2745:X2745)=6,'A1'!$F$14,"")</f>
        <v/>
      </c>
      <c r="E2714" t="str">
        <f>IF(SUM('A4'!S2745:X2745)=6,'A4'!C2745,"")</f>
        <v/>
      </c>
      <c r="F2714" t="str">
        <f>IF(SUM('A4'!S2745:X2745)=6,'A4'!D2745,"")</f>
        <v/>
      </c>
      <c r="G2714" t="str">
        <f>IF(SUM('A4'!S2745:X2745)=6,'A4'!E2745,"")</f>
        <v/>
      </c>
      <c r="H2714" t="str">
        <f>IF(SUM('A4'!S2745:X2745)=6,'A4'!F2745,"")</f>
        <v/>
      </c>
      <c r="I2714" t="str">
        <f>IF(SUM('A4'!S2745:X2745)=6,'A4'!G2745,"")</f>
        <v/>
      </c>
      <c r="J2714" s="308" t="str">
        <f>IF(SUM('A4'!S2745:X2745)=6,'A4'!H2745,"")</f>
        <v/>
      </c>
    </row>
    <row r="2715" spans="1:10" x14ac:dyDescent="0.25">
      <c r="A2715" t="str">
        <f>IF(SUM('A4'!S2746:X2746)=6,'Angaben KH-Standort'!$D$25,"")</f>
        <v/>
      </c>
      <c r="B2715" t="str">
        <f>IF(SUM('A4'!S2746:X2746)=6,'Angaben KH-Standort'!$D$26,"")</f>
        <v/>
      </c>
      <c r="C2715" t="str">
        <f>IF(SUM('A4'!S2746:X2746)=6,'Angaben KH-Standort'!$D$12,"")</f>
        <v/>
      </c>
      <c r="D2715" t="str">
        <f>IF(SUM('A4'!S2746:X2746)=6,'A1'!$F$14,"")</f>
        <v/>
      </c>
      <c r="E2715" t="str">
        <f>IF(SUM('A4'!S2746:X2746)=6,'A4'!C2746,"")</f>
        <v/>
      </c>
      <c r="F2715" t="str">
        <f>IF(SUM('A4'!S2746:X2746)=6,'A4'!D2746,"")</f>
        <v/>
      </c>
      <c r="G2715" t="str">
        <f>IF(SUM('A4'!S2746:X2746)=6,'A4'!E2746,"")</f>
        <v/>
      </c>
      <c r="H2715" t="str">
        <f>IF(SUM('A4'!S2746:X2746)=6,'A4'!F2746,"")</f>
        <v/>
      </c>
      <c r="I2715" t="str">
        <f>IF(SUM('A4'!S2746:X2746)=6,'A4'!G2746,"")</f>
        <v/>
      </c>
      <c r="J2715" s="308" t="str">
        <f>IF(SUM('A4'!S2746:X2746)=6,'A4'!H2746,"")</f>
        <v/>
      </c>
    </row>
    <row r="2716" spans="1:10" x14ac:dyDescent="0.25">
      <c r="A2716" t="str">
        <f>IF(SUM('A4'!S2747:X2747)=6,'Angaben KH-Standort'!$D$25,"")</f>
        <v/>
      </c>
      <c r="B2716" t="str">
        <f>IF(SUM('A4'!S2747:X2747)=6,'Angaben KH-Standort'!$D$26,"")</f>
        <v/>
      </c>
      <c r="C2716" t="str">
        <f>IF(SUM('A4'!S2747:X2747)=6,'Angaben KH-Standort'!$D$12,"")</f>
        <v/>
      </c>
      <c r="D2716" t="str">
        <f>IF(SUM('A4'!S2747:X2747)=6,'A1'!$F$14,"")</f>
        <v/>
      </c>
      <c r="E2716" t="str">
        <f>IF(SUM('A4'!S2747:X2747)=6,'A4'!C2747,"")</f>
        <v/>
      </c>
      <c r="F2716" t="str">
        <f>IF(SUM('A4'!S2747:X2747)=6,'A4'!D2747,"")</f>
        <v/>
      </c>
      <c r="G2716" t="str">
        <f>IF(SUM('A4'!S2747:X2747)=6,'A4'!E2747,"")</f>
        <v/>
      </c>
      <c r="H2716" t="str">
        <f>IF(SUM('A4'!S2747:X2747)=6,'A4'!F2747,"")</f>
        <v/>
      </c>
      <c r="I2716" t="str">
        <f>IF(SUM('A4'!S2747:X2747)=6,'A4'!G2747,"")</f>
        <v/>
      </c>
      <c r="J2716" s="308" t="str">
        <f>IF(SUM('A4'!S2747:X2747)=6,'A4'!H2747,"")</f>
        <v/>
      </c>
    </row>
    <row r="2717" spans="1:10" x14ac:dyDescent="0.25">
      <c r="A2717" t="str">
        <f>IF(SUM('A4'!S2748:X2748)=6,'Angaben KH-Standort'!$D$25,"")</f>
        <v/>
      </c>
      <c r="B2717" t="str">
        <f>IF(SUM('A4'!S2748:X2748)=6,'Angaben KH-Standort'!$D$26,"")</f>
        <v/>
      </c>
      <c r="C2717" t="str">
        <f>IF(SUM('A4'!S2748:X2748)=6,'Angaben KH-Standort'!$D$12,"")</f>
        <v/>
      </c>
      <c r="D2717" t="str">
        <f>IF(SUM('A4'!S2748:X2748)=6,'A1'!$F$14,"")</f>
        <v/>
      </c>
      <c r="E2717" t="str">
        <f>IF(SUM('A4'!S2748:X2748)=6,'A4'!C2748,"")</f>
        <v/>
      </c>
      <c r="F2717" t="str">
        <f>IF(SUM('A4'!S2748:X2748)=6,'A4'!D2748,"")</f>
        <v/>
      </c>
      <c r="G2717" t="str">
        <f>IF(SUM('A4'!S2748:X2748)=6,'A4'!E2748,"")</f>
        <v/>
      </c>
      <c r="H2717" t="str">
        <f>IF(SUM('A4'!S2748:X2748)=6,'A4'!F2748,"")</f>
        <v/>
      </c>
      <c r="I2717" t="str">
        <f>IF(SUM('A4'!S2748:X2748)=6,'A4'!G2748,"")</f>
        <v/>
      </c>
      <c r="J2717" s="308" t="str">
        <f>IF(SUM('A4'!S2748:X2748)=6,'A4'!H2748,"")</f>
        <v/>
      </c>
    </row>
    <row r="2718" spans="1:10" x14ac:dyDescent="0.25">
      <c r="A2718" t="str">
        <f>IF(SUM('A4'!S2749:X2749)=6,'Angaben KH-Standort'!$D$25,"")</f>
        <v/>
      </c>
      <c r="B2718" t="str">
        <f>IF(SUM('A4'!S2749:X2749)=6,'Angaben KH-Standort'!$D$26,"")</f>
        <v/>
      </c>
      <c r="C2718" t="str">
        <f>IF(SUM('A4'!S2749:X2749)=6,'Angaben KH-Standort'!$D$12,"")</f>
        <v/>
      </c>
      <c r="D2718" t="str">
        <f>IF(SUM('A4'!S2749:X2749)=6,'A1'!$F$14,"")</f>
        <v/>
      </c>
      <c r="E2718" t="str">
        <f>IF(SUM('A4'!S2749:X2749)=6,'A4'!C2749,"")</f>
        <v/>
      </c>
      <c r="F2718" t="str">
        <f>IF(SUM('A4'!S2749:X2749)=6,'A4'!D2749,"")</f>
        <v/>
      </c>
      <c r="G2718" t="str">
        <f>IF(SUM('A4'!S2749:X2749)=6,'A4'!E2749,"")</f>
        <v/>
      </c>
      <c r="H2718" t="str">
        <f>IF(SUM('A4'!S2749:X2749)=6,'A4'!F2749,"")</f>
        <v/>
      </c>
      <c r="I2718" t="str">
        <f>IF(SUM('A4'!S2749:X2749)=6,'A4'!G2749,"")</f>
        <v/>
      </c>
      <c r="J2718" s="308" t="str">
        <f>IF(SUM('A4'!S2749:X2749)=6,'A4'!H2749,"")</f>
        <v/>
      </c>
    </row>
    <row r="2719" spans="1:10" x14ac:dyDescent="0.25">
      <c r="A2719" t="str">
        <f>IF(SUM('A4'!S2750:X2750)=6,'Angaben KH-Standort'!$D$25,"")</f>
        <v/>
      </c>
      <c r="B2719" t="str">
        <f>IF(SUM('A4'!S2750:X2750)=6,'Angaben KH-Standort'!$D$26,"")</f>
        <v/>
      </c>
      <c r="C2719" t="str">
        <f>IF(SUM('A4'!S2750:X2750)=6,'Angaben KH-Standort'!$D$12,"")</f>
        <v/>
      </c>
      <c r="D2719" t="str">
        <f>IF(SUM('A4'!S2750:X2750)=6,'A1'!$F$14,"")</f>
        <v/>
      </c>
      <c r="E2719" t="str">
        <f>IF(SUM('A4'!S2750:X2750)=6,'A4'!C2750,"")</f>
        <v/>
      </c>
      <c r="F2719" t="str">
        <f>IF(SUM('A4'!S2750:X2750)=6,'A4'!D2750,"")</f>
        <v/>
      </c>
      <c r="G2719" t="str">
        <f>IF(SUM('A4'!S2750:X2750)=6,'A4'!E2750,"")</f>
        <v/>
      </c>
      <c r="H2719" t="str">
        <f>IF(SUM('A4'!S2750:X2750)=6,'A4'!F2750,"")</f>
        <v/>
      </c>
      <c r="I2719" t="str">
        <f>IF(SUM('A4'!S2750:X2750)=6,'A4'!G2750,"")</f>
        <v/>
      </c>
      <c r="J2719" s="308" t="str">
        <f>IF(SUM('A4'!S2750:X2750)=6,'A4'!H2750,"")</f>
        <v/>
      </c>
    </row>
    <row r="2720" spans="1:10" x14ac:dyDescent="0.25">
      <c r="A2720" t="str">
        <f>IF(SUM('A4'!S2751:X2751)=6,'Angaben KH-Standort'!$D$25,"")</f>
        <v/>
      </c>
      <c r="B2720" t="str">
        <f>IF(SUM('A4'!S2751:X2751)=6,'Angaben KH-Standort'!$D$26,"")</f>
        <v/>
      </c>
      <c r="C2720" t="str">
        <f>IF(SUM('A4'!S2751:X2751)=6,'Angaben KH-Standort'!$D$12,"")</f>
        <v/>
      </c>
      <c r="D2720" t="str">
        <f>IF(SUM('A4'!S2751:X2751)=6,'A1'!$F$14,"")</f>
        <v/>
      </c>
      <c r="E2720" t="str">
        <f>IF(SUM('A4'!S2751:X2751)=6,'A4'!C2751,"")</f>
        <v/>
      </c>
      <c r="F2720" t="str">
        <f>IF(SUM('A4'!S2751:X2751)=6,'A4'!D2751,"")</f>
        <v/>
      </c>
      <c r="G2720" t="str">
        <f>IF(SUM('A4'!S2751:X2751)=6,'A4'!E2751,"")</f>
        <v/>
      </c>
      <c r="H2720" t="str">
        <f>IF(SUM('A4'!S2751:X2751)=6,'A4'!F2751,"")</f>
        <v/>
      </c>
      <c r="I2720" t="str">
        <f>IF(SUM('A4'!S2751:X2751)=6,'A4'!G2751,"")</f>
        <v/>
      </c>
      <c r="J2720" s="308" t="str">
        <f>IF(SUM('A4'!S2751:X2751)=6,'A4'!H2751,"")</f>
        <v/>
      </c>
    </row>
    <row r="2721" spans="1:10" x14ac:dyDescent="0.25">
      <c r="A2721" t="str">
        <f>IF(SUM('A4'!S2752:X2752)=6,'Angaben KH-Standort'!$D$25,"")</f>
        <v/>
      </c>
      <c r="B2721" t="str">
        <f>IF(SUM('A4'!S2752:X2752)=6,'Angaben KH-Standort'!$D$26,"")</f>
        <v/>
      </c>
      <c r="C2721" t="str">
        <f>IF(SUM('A4'!S2752:X2752)=6,'Angaben KH-Standort'!$D$12,"")</f>
        <v/>
      </c>
      <c r="D2721" t="str">
        <f>IF(SUM('A4'!S2752:X2752)=6,'A1'!$F$14,"")</f>
        <v/>
      </c>
      <c r="E2721" t="str">
        <f>IF(SUM('A4'!S2752:X2752)=6,'A4'!C2752,"")</f>
        <v/>
      </c>
      <c r="F2721" t="str">
        <f>IF(SUM('A4'!S2752:X2752)=6,'A4'!D2752,"")</f>
        <v/>
      </c>
      <c r="G2721" t="str">
        <f>IF(SUM('A4'!S2752:X2752)=6,'A4'!E2752,"")</f>
        <v/>
      </c>
      <c r="H2721" t="str">
        <f>IF(SUM('A4'!S2752:X2752)=6,'A4'!F2752,"")</f>
        <v/>
      </c>
      <c r="I2721" t="str">
        <f>IF(SUM('A4'!S2752:X2752)=6,'A4'!G2752,"")</f>
        <v/>
      </c>
      <c r="J2721" s="308" t="str">
        <f>IF(SUM('A4'!S2752:X2752)=6,'A4'!H2752,"")</f>
        <v/>
      </c>
    </row>
    <row r="2722" spans="1:10" x14ac:dyDescent="0.25">
      <c r="A2722" t="str">
        <f>IF(SUM('A4'!S2753:X2753)=6,'Angaben KH-Standort'!$D$25,"")</f>
        <v/>
      </c>
      <c r="B2722" t="str">
        <f>IF(SUM('A4'!S2753:X2753)=6,'Angaben KH-Standort'!$D$26,"")</f>
        <v/>
      </c>
      <c r="C2722" t="str">
        <f>IF(SUM('A4'!S2753:X2753)=6,'Angaben KH-Standort'!$D$12,"")</f>
        <v/>
      </c>
      <c r="D2722" t="str">
        <f>IF(SUM('A4'!S2753:X2753)=6,'A1'!$F$14,"")</f>
        <v/>
      </c>
      <c r="E2722" t="str">
        <f>IF(SUM('A4'!S2753:X2753)=6,'A4'!C2753,"")</f>
        <v/>
      </c>
      <c r="F2722" t="str">
        <f>IF(SUM('A4'!S2753:X2753)=6,'A4'!D2753,"")</f>
        <v/>
      </c>
      <c r="G2722" t="str">
        <f>IF(SUM('A4'!S2753:X2753)=6,'A4'!E2753,"")</f>
        <v/>
      </c>
      <c r="H2722" t="str">
        <f>IF(SUM('A4'!S2753:X2753)=6,'A4'!F2753,"")</f>
        <v/>
      </c>
      <c r="I2722" t="str">
        <f>IF(SUM('A4'!S2753:X2753)=6,'A4'!G2753,"")</f>
        <v/>
      </c>
      <c r="J2722" s="308" t="str">
        <f>IF(SUM('A4'!S2753:X2753)=6,'A4'!H2753,"")</f>
        <v/>
      </c>
    </row>
    <row r="2723" spans="1:10" x14ac:dyDescent="0.25">
      <c r="A2723" t="str">
        <f>IF(SUM('A4'!S2754:X2754)=6,'Angaben KH-Standort'!$D$25,"")</f>
        <v/>
      </c>
      <c r="B2723" t="str">
        <f>IF(SUM('A4'!S2754:X2754)=6,'Angaben KH-Standort'!$D$26,"")</f>
        <v/>
      </c>
      <c r="C2723" t="str">
        <f>IF(SUM('A4'!S2754:X2754)=6,'Angaben KH-Standort'!$D$12,"")</f>
        <v/>
      </c>
      <c r="D2723" t="str">
        <f>IF(SUM('A4'!S2754:X2754)=6,'A1'!$F$14,"")</f>
        <v/>
      </c>
      <c r="E2723" t="str">
        <f>IF(SUM('A4'!S2754:X2754)=6,'A4'!C2754,"")</f>
        <v/>
      </c>
      <c r="F2723" t="str">
        <f>IF(SUM('A4'!S2754:X2754)=6,'A4'!D2754,"")</f>
        <v/>
      </c>
      <c r="G2723" t="str">
        <f>IF(SUM('A4'!S2754:X2754)=6,'A4'!E2754,"")</f>
        <v/>
      </c>
      <c r="H2723" t="str">
        <f>IF(SUM('A4'!S2754:X2754)=6,'A4'!F2754,"")</f>
        <v/>
      </c>
      <c r="I2723" t="str">
        <f>IF(SUM('A4'!S2754:X2754)=6,'A4'!G2754,"")</f>
        <v/>
      </c>
      <c r="J2723" s="308" t="str">
        <f>IF(SUM('A4'!S2754:X2754)=6,'A4'!H2754,"")</f>
        <v/>
      </c>
    </row>
    <row r="2724" spans="1:10" x14ac:dyDescent="0.25">
      <c r="A2724" t="str">
        <f>IF(SUM('A4'!S2755:X2755)=6,'Angaben KH-Standort'!$D$25,"")</f>
        <v/>
      </c>
      <c r="B2724" t="str">
        <f>IF(SUM('A4'!S2755:X2755)=6,'Angaben KH-Standort'!$D$26,"")</f>
        <v/>
      </c>
      <c r="C2724" t="str">
        <f>IF(SUM('A4'!S2755:X2755)=6,'Angaben KH-Standort'!$D$12,"")</f>
        <v/>
      </c>
      <c r="D2724" t="str">
        <f>IF(SUM('A4'!S2755:X2755)=6,'A1'!$F$14,"")</f>
        <v/>
      </c>
      <c r="E2724" t="str">
        <f>IF(SUM('A4'!S2755:X2755)=6,'A4'!C2755,"")</f>
        <v/>
      </c>
      <c r="F2724" t="str">
        <f>IF(SUM('A4'!S2755:X2755)=6,'A4'!D2755,"")</f>
        <v/>
      </c>
      <c r="G2724" t="str">
        <f>IF(SUM('A4'!S2755:X2755)=6,'A4'!E2755,"")</f>
        <v/>
      </c>
      <c r="H2724" t="str">
        <f>IF(SUM('A4'!S2755:X2755)=6,'A4'!F2755,"")</f>
        <v/>
      </c>
      <c r="I2724" t="str">
        <f>IF(SUM('A4'!S2755:X2755)=6,'A4'!G2755,"")</f>
        <v/>
      </c>
      <c r="J2724" s="308" t="str">
        <f>IF(SUM('A4'!S2755:X2755)=6,'A4'!H2755,"")</f>
        <v/>
      </c>
    </row>
    <row r="2725" spans="1:10" x14ac:dyDescent="0.25">
      <c r="A2725" t="str">
        <f>IF(SUM('A4'!S2756:X2756)=6,'Angaben KH-Standort'!$D$25,"")</f>
        <v/>
      </c>
      <c r="B2725" t="str">
        <f>IF(SUM('A4'!S2756:X2756)=6,'Angaben KH-Standort'!$D$26,"")</f>
        <v/>
      </c>
      <c r="C2725" t="str">
        <f>IF(SUM('A4'!S2756:X2756)=6,'Angaben KH-Standort'!$D$12,"")</f>
        <v/>
      </c>
      <c r="D2725" t="str">
        <f>IF(SUM('A4'!S2756:X2756)=6,'A1'!$F$14,"")</f>
        <v/>
      </c>
      <c r="E2725" t="str">
        <f>IF(SUM('A4'!S2756:X2756)=6,'A4'!C2756,"")</f>
        <v/>
      </c>
      <c r="F2725" t="str">
        <f>IF(SUM('A4'!S2756:X2756)=6,'A4'!D2756,"")</f>
        <v/>
      </c>
      <c r="G2725" t="str">
        <f>IF(SUM('A4'!S2756:X2756)=6,'A4'!E2756,"")</f>
        <v/>
      </c>
      <c r="H2725" t="str">
        <f>IF(SUM('A4'!S2756:X2756)=6,'A4'!F2756,"")</f>
        <v/>
      </c>
      <c r="I2725" t="str">
        <f>IF(SUM('A4'!S2756:X2756)=6,'A4'!G2756,"")</f>
        <v/>
      </c>
      <c r="J2725" s="308" t="str">
        <f>IF(SUM('A4'!S2756:X2756)=6,'A4'!H2756,"")</f>
        <v/>
      </c>
    </row>
    <row r="2726" spans="1:10" x14ac:dyDescent="0.25">
      <c r="A2726" t="str">
        <f>IF(SUM('A4'!S2757:X2757)=6,'Angaben KH-Standort'!$D$25,"")</f>
        <v/>
      </c>
      <c r="B2726" t="str">
        <f>IF(SUM('A4'!S2757:X2757)=6,'Angaben KH-Standort'!$D$26,"")</f>
        <v/>
      </c>
      <c r="C2726" t="str">
        <f>IF(SUM('A4'!S2757:X2757)=6,'Angaben KH-Standort'!$D$12,"")</f>
        <v/>
      </c>
      <c r="D2726" t="str">
        <f>IF(SUM('A4'!S2757:X2757)=6,'A1'!$F$14,"")</f>
        <v/>
      </c>
      <c r="E2726" t="str">
        <f>IF(SUM('A4'!S2757:X2757)=6,'A4'!C2757,"")</f>
        <v/>
      </c>
      <c r="F2726" t="str">
        <f>IF(SUM('A4'!S2757:X2757)=6,'A4'!D2757,"")</f>
        <v/>
      </c>
      <c r="G2726" t="str">
        <f>IF(SUM('A4'!S2757:X2757)=6,'A4'!E2757,"")</f>
        <v/>
      </c>
      <c r="H2726" t="str">
        <f>IF(SUM('A4'!S2757:X2757)=6,'A4'!F2757,"")</f>
        <v/>
      </c>
      <c r="I2726" t="str">
        <f>IF(SUM('A4'!S2757:X2757)=6,'A4'!G2757,"")</f>
        <v/>
      </c>
      <c r="J2726" s="308" t="str">
        <f>IF(SUM('A4'!S2757:X2757)=6,'A4'!H2757,"")</f>
        <v/>
      </c>
    </row>
    <row r="2727" spans="1:10" x14ac:dyDescent="0.25">
      <c r="A2727" t="str">
        <f>IF(SUM('A4'!S2758:X2758)=6,'Angaben KH-Standort'!$D$25,"")</f>
        <v/>
      </c>
      <c r="B2727" t="str">
        <f>IF(SUM('A4'!S2758:X2758)=6,'Angaben KH-Standort'!$D$26,"")</f>
        <v/>
      </c>
      <c r="C2727" t="str">
        <f>IF(SUM('A4'!S2758:X2758)=6,'Angaben KH-Standort'!$D$12,"")</f>
        <v/>
      </c>
      <c r="D2727" t="str">
        <f>IF(SUM('A4'!S2758:X2758)=6,'A1'!$F$14,"")</f>
        <v/>
      </c>
      <c r="E2727" t="str">
        <f>IF(SUM('A4'!S2758:X2758)=6,'A4'!C2758,"")</f>
        <v/>
      </c>
      <c r="F2727" t="str">
        <f>IF(SUM('A4'!S2758:X2758)=6,'A4'!D2758,"")</f>
        <v/>
      </c>
      <c r="G2727" t="str">
        <f>IF(SUM('A4'!S2758:X2758)=6,'A4'!E2758,"")</f>
        <v/>
      </c>
      <c r="H2727" t="str">
        <f>IF(SUM('A4'!S2758:X2758)=6,'A4'!F2758,"")</f>
        <v/>
      </c>
      <c r="I2727" t="str">
        <f>IF(SUM('A4'!S2758:X2758)=6,'A4'!G2758,"")</f>
        <v/>
      </c>
      <c r="J2727" s="308" t="str">
        <f>IF(SUM('A4'!S2758:X2758)=6,'A4'!H2758,"")</f>
        <v/>
      </c>
    </row>
    <row r="2728" spans="1:10" x14ac:dyDescent="0.25">
      <c r="A2728" t="str">
        <f>IF(SUM('A4'!S2759:X2759)=6,'Angaben KH-Standort'!$D$25,"")</f>
        <v/>
      </c>
      <c r="B2728" t="str">
        <f>IF(SUM('A4'!S2759:X2759)=6,'Angaben KH-Standort'!$D$26,"")</f>
        <v/>
      </c>
      <c r="C2728" t="str">
        <f>IF(SUM('A4'!S2759:X2759)=6,'Angaben KH-Standort'!$D$12,"")</f>
        <v/>
      </c>
      <c r="D2728" t="str">
        <f>IF(SUM('A4'!S2759:X2759)=6,'A1'!$F$14,"")</f>
        <v/>
      </c>
      <c r="E2728" t="str">
        <f>IF(SUM('A4'!S2759:X2759)=6,'A4'!C2759,"")</f>
        <v/>
      </c>
      <c r="F2728" t="str">
        <f>IF(SUM('A4'!S2759:X2759)=6,'A4'!D2759,"")</f>
        <v/>
      </c>
      <c r="G2728" t="str">
        <f>IF(SUM('A4'!S2759:X2759)=6,'A4'!E2759,"")</f>
        <v/>
      </c>
      <c r="H2728" t="str">
        <f>IF(SUM('A4'!S2759:X2759)=6,'A4'!F2759,"")</f>
        <v/>
      </c>
      <c r="I2728" t="str">
        <f>IF(SUM('A4'!S2759:X2759)=6,'A4'!G2759,"")</f>
        <v/>
      </c>
      <c r="J2728" s="308" t="str">
        <f>IF(SUM('A4'!S2759:X2759)=6,'A4'!H2759,"")</f>
        <v/>
      </c>
    </row>
    <row r="2729" spans="1:10" x14ac:dyDescent="0.25">
      <c r="A2729" t="str">
        <f>IF(SUM('A4'!S2760:X2760)=6,'Angaben KH-Standort'!$D$25,"")</f>
        <v/>
      </c>
      <c r="B2729" t="str">
        <f>IF(SUM('A4'!S2760:X2760)=6,'Angaben KH-Standort'!$D$26,"")</f>
        <v/>
      </c>
      <c r="C2729" t="str">
        <f>IF(SUM('A4'!S2760:X2760)=6,'Angaben KH-Standort'!$D$12,"")</f>
        <v/>
      </c>
      <c r="D2729" t="str">
        <f>IF(SUM('A4'!S2760:X2760)=6,'A1'!$F$14,"")</f>
        <v/>
      </c>
      <c r="E2729" t="str">
        <f>IF(SUM('A4'!S2760:X2760)=6,'A4'!C2760,"")</f>
        <v/>
      </c>
      <c r="F2729" t="str">
        <f>IF(SUM('A4'!S2760:X2760)=6,'A4'!D2760,"")</f>
        <v/>
      </c>
      <c r="G2729" t="str">
        <f>IF(SUM('A4'!S2760:X2760)=6,'A4'!E2760,"")</f>
        <v/>
      </c>
      <c r="H2729" t="str">
        <f>IF(SUM('A4'!S2760:X2760)=6,'A4'!F2760,"")</f>
        <v/>
      </c>
      <c r="I2729" t="str">
        <f>IF(SUM('A4'!S2760:X2760)=6,'A4'!G2760,"")</f>
        <v/>
      </c>
      <c r="J2729" s="308" t="str">
        <f>IF(SUM('A4'!S2760:X2760)=6,'A4'!H2760,"")</f>
        <v/>
      </c>
    </row>
    <row r="2730" spans="1:10" x14ac:dyDescent="0.25">
      <c r="A2730" t="str">
        <f>IF(SUM('A4'!S2761:X2761)=6,'Angaben KH-Standort'!$D$25,"")</f>
        <v/>
      </c>
      <c r="B2730" t="str">
        <f>IF(SUM('A4'!S2761:X2761)=6,'Angaben KH-Standort'!$D$26,"")</f>
        <v/>
      </c>
      <c r="C2730" t="str">
        <f>IF(SUM('A4'!S2761:X2761)=6,'Angaben KH-Standort'!$D$12,"")</f>
        <v/>
      </c>
      <c r="D2730" t="str">
        <f>IF(SUM('A4'!S2761:X2761)=6,'A1'!$F$14,"")</f>
        <v/>
      </c>
      <c r="E2730" t="str">
        <f>IF(SUM('A4'!S2761:X2761)=6,'A4'!C2761,"")</f>
        <v/>
      </c>
      <c r="F2730" t="str">
        <f>IF(SUM('A4'!S2761:X2761)=6,'A4'!D2761,"")</f>
        <v/>
      </c>
      <c r="G2730" t="str">
        <f>IF(SUM('A4'!S2761:X2761)=6,'A4'!E2761,"")</f>
        <v/>
      </c>
      <c r="H2730" t="str">
        <f>IF(SUM('A4'!S2761:X2761)=6,'A4'!F2761,"")</f>
        <v/>
      </c>
      <c r="I2730" t="str">
        <f>IF(SUM('A4'!S2761:X2761)=6,'A4'!G2761,"")</f>
        <v/>
      </c>
      <c r="J2730" s="308" t="str">
        <f>IF(SUM('A4'!S2761:X2761)=6,'A4'!H2761,"")</f>
        <v/>
      </c>
    </row>
    <row r="2731" spans="1:10" x14ac:dyDescent="0.25">
      <c r="A2731" t="str">
        <f>IF(SUM('A4'!S2762:X2762)=6,'Angaben KH-Standort'!$D$25,"")</f>
        <v/>
      </c>
      <c r="B2731" t="str">
        <f>IF(SUM('A4'!S2762:X2762)=6,'Angaben KH-Standort'!$D$26,"")</f>
        <v/>
      </c>
      <c r="C2731" t="str">
        <f>IF(SUM('A4'!S2762:X2762)=6,'Angaben KH-Standort'!$D$12,"")</f>
        <v/>
      </c>
      <c r="D2731" t="str">
        <f>IF(SUM('A4'!S2762:X2762)=6,'A1'!$F$14,"")</f>
        <v/>
      </c>
      <c r="E2731" t="str">
        <f>IF(SUM('A4'!S2762:X2762)=6,'A4'!C2762,"")</f>
        <v/>
      </c>
      <c r="F2731" t="str">
        <f>IF(SUM('A4'!S2762:X2762)=6,'A4'!D2762,"")</f>
        <v/>
      </c>
      <c r="G2731" t="str">
        <f>IF(SUM('A4'!S2762:X2762)=6,'A4'!E2762,"")</f>
        <v/>
      </c>
      <c r="H2731" t="str">
        <f>IF(SUM('A4'!S2762:X2762)=6,'A4'!F2762,"")</f>
        <v/>
      </c>
      <c r="I2731" t="str">
        <f>IF(SUM('A4'!S2762:X2762)=6,'A4'!G2762,"")</f>
        <v/>
      </c>
      <c r="J2731" s="308" t="str">
        <f>IF(SUM('A4'!S2762:X2762)=6,'A4'!H2762,"")</f>
        <v/>
      </c>
    </row>
    <row r="2732" spans="1:10" x14ac:dyDescent="0.25">
      <c r="A2732" t="str">
        <f>IF(SUM('A4'!S2763:X2763)=6,'Angaben KH-Standort'!$D$25,"")</f>
        <v/>
      </c>
      <c r="B2732" t="str">
        <f>IF(SUM('A4'!S2763:X2763)=6,'Angaben KH-Standort'!$D$26,"")</f>
        <v/>
      </c>
      <c r="C2732" t="str">
        <f>IF(SUM('A4'!S2763:X2763)=6,'Angaben KH-Standort'!$D$12,"")</f>
        <v/>
      </c>
      <c r="D2732" t="str">
        <f>IF(SUM('A4'!S2763:X2763)=6,'A1'!$F$14,"")</f>
        <v/>
      </c>
      <c r="E2732" t="str">
        <f>IF(SUM('A4'!S2763:X2763)=6,'A4'!C2763,"")</f>
        <v/>
      </c>
      <c r="F2732" t="str">
        <f>IF(SUM('A4'!S2763:X2763)=6,'A4'!D2763,"")</f>
        <v/>
      </c>
      <c r="G2732" t="str">
        <f>IF(SUM('A4'!S2763:X2763)=6,'A4'!E2763,"")</f>
        <v/>
      </c>
      <c r="H2732" t="str">
        <f>IF(SUM('A4'!S2763:X2763)=6,'A4'!F2763,"")</f>
        <v/>
      </c>
      <c r="I2732" t="str">
        <f>IF(SUM('A4'!S2763:X2763)=6,'A4'!G2763,"")</f>
        <v/>
      </c>
      <c r="J2732" s="308" t="str">
        <f>IF(SUM('A4'!S2763:X2763)=6,'A4'!H2763,"")</f>
        <v/>
      </c>
    </row>
    <row r="2733" spans="1:10" x14ac:dyDescent="0.25">
      <c r="A2733" t="str">
        <f>IF(SUM('A4'!S2764:X2764)=6,'Angaben KH-Standort'!$D$25,"")</f>
        <v/>
      </c>
      <c r="B2733" t="str">
        <f>IF(SUM('A4'!S2764:X2764)=6,'Angaben KH-Standort'!$D$26,"")</f>
        <v/>
      </c>
      <c r="C2733" t="str">
        <f>IF(SUM('A4'!S2764:X2764)=6,'Angaben KH-Standort'!$D$12,"")</f>
        <v/>
      </c>
      <c r="D2733" t="str">
        <f>IF(SUM('A4'!S2764:X2764)=6,'A1'!$F$14,"")</f>
        <v/>
      </c>
      <c r="E2733" t="str">
        <f>IF(SUM('A4'!S2764:X2764)=6,'A4'!C2764,"")</f>
        <v/>
      </c>
      <c r="F2733" t="str">
        <f>IF(SUM('A4'!S2764:X2764)=6,'A4'!D2764,"")</f>
        <v/>
      </c>
      <c r="G2733" t="str">
        <f>IF(SUM('A4'!S2764:X2764)=6,'A4'!E2764,"")</f>
        <v/>
      </c>
      <c r="H2733" t="str">
        <f>IF(SUM('A4'!S2764:X2764)=6,'A4'!F2764,"")</f>
        <v/>
      </c>
      <c r="I2733" t="str">
        <f>IF(SUM('A4'!S2764:X2764)=6,'A4'!G2764,"")</f>
        <v/>
      </c>
      <c r="J2733" s="308" t="str">
        <f>IF(SUM('A4'!S2764:X2764)=6,'A4'!H2764,"")</f>
        <v/>
      </c>
    </row>
    <row r="2734" spans="1:10" x14ac:dyDescent="0.25">
      <c r="A2734" t="str">
        <f>IF(SUM('A4'!S2765:X2765)=6,'Angaben KH-Standort'!$D$25,"")</f>
        <v/>
      </c>
      <c r="B2734" t="str">
        <f>IF(SUM('A4'!S2765:X2765)=6,'Angaben KH-Standort'!$D$26,"")</f>
        <v/>
      </c>
      <c r="C2734" t="str">
        <f>IF(SUM('A4'!S2765:X2765)=6,'Angaben KH-Standort'!$D$12,"")</f>
        <v/>
      </c>
      <c r="D2734" t="str">
        <f>IF(SUM('A4'!S2765:X2765)=6,'A1'!$F$14,"")</f>
        <v/>
      </c>
      <c r="E2734" t="str">
        <f>IF(SUM('A4'!S2765:X2765)=6,'A4'!C2765,"")</f>
        <v/>
      </c>
      <c r="F2734" t="str">
        <f>IF(SUM('A4'!S2765:X2765)=6,'A4'!D2765,"")</f>
        <v/>
      </c>
      <c r="G2734" t="str">
        <f>IF(SUM('A4'!S2765:X2765)=6,'A4'!E2765,"")</f>
        <v/>
      </c>
      <c r="H2734" t="str">
        <f>IF(SUM('A4'!S2765:X2765)=6,'A4'!F2765,"")</f>
        <v/>
      </c>
      <c r="I2734" t="str">
        <f>IF(SUM('A4'!S2765:X2765)=6,'A4'!G2765,"")</f>
        <v/>
      </c>
      <c r="J2734" s="308" t="str">
        <f>IF(SUM('A4'!S2765:X2765)=6,'A4'!H2765,"")</f>
        <v/>
      </c>
    </row>
    <row r="2735" spans="1:10" x14ac:dyDescent="0.25">
      <c r="A2735" t="str">
        <f>IF(SUM('A4'!S2766:X2766)=6,'Angaben KH-Standort'!$D$25,"")</f>
        <v/>
      </c>
      <c r="B2735" t="str">
        <f>IF(SUM('A4'!S2766:X2766)=6,'Angaben KH-Standort'!$D$26,"")</f>
        <v/>
      </c>
      <c r="C2735" t="str">
        <f>IF(SUM('A4'!S2766:X2766)=6,'Angaben KH-Standort'!$D$12,"")</f>
        <v/>
      </c>
      <c r="D2735" t="str">
        <f>IF(SUM('A4'!S2766:X2766)=6,'A1'!$F$14,"")</f>
        <v/>
      </c>
      <c r="E2735" t="str">
        <f>IF(SUM('A4'!S2766:X2766)=6,'A4'!C2766,"")</f>
        <v/>
      </c>
      <c r="F2735" t="str">
        <f>IF(SUM('A4'!S2766:X2766)=6,'A4'!D2766,"")</f>
        <v/>
      </c>
      <c r="G2735" t="str">
        <f>IF(SUM('A4'!S2766:X2766)=6,'A4'!E2766,"")</f>
        <v/>
      </c>
      <c r="H2735" t="str">
        <f>IF(SUM('A4'!S2766:X2766)=6,'A4'!F2766,"")</f>
        <v/>
      </c>
      <c r="I2735" t="str">
        <f>IF(SUM('A4'!S2766:X2766)=6,'A4'!G2766,"")</f>
        <v/>
      </c>
      <c r="J2735" s="308" t="str">
        <f>IF(SUM('A4'!S2766:X2766)=6,'A4'!H2766,"")</f>
        <v/>
      </c>
    </row>
    <row r="2736" spans="1:10" x14ac:dyDescent="0.25">
      <c r="A2736" t="str">
        <f>IF(SUM('A4'!S2767:X2767)=6,'Angaben KH-Standort'!$D$25,"")</f>
        <v/>
      </c>
      <c r="B2736" t="str">
        <f>IF(SUM('A4'!S2767:X2767)=6,'Angaben KH-Standort'!$D$26,"")</f>
        <v/>
      </c>
      <c r="C2736" t="str">
        <f>IF(SUM('A4'!S2767:X2767)=6,'Angaben KH-Standort'!$D$12,"")</f>
        <v/>
      </c>
      <c r="D2736" t="str">
        <f>IF(SUM('A4'!S2767:X2767)=6,'A1'!$F$14,"")</f>
        <v/>
      </c>
      <c r="E2736" t="str">
        <f>IF(SUM('A4'!S2767:X2767)=6,'A4'!C2767,"")</f>
        <v/>
      </c>
      <c r="F2736" t="str">
        <f>IF(SUM('A4'!S2767:X2767)=6,'A4'!D2767,"")</f>
        <v/>
      </c>
      <c r="G2736" t="str">
        <f>IF(SUM('A4'!S2767:X2767)=6,'A4'!E2767,"")</f>
        <v/>
      </c>
      <c r="H2736" t="str">
        <f>IF(SUM('A4'!S2767:X2767)=6,'A4'!F2767,"")</f>
        <v/>
      </c>
      <c r="I2736" t="str">
        <f>IF(SUM('A4'!S2767:X2767)=6,'A4'!G2767,"")</f>
        <v/>
      </c>
      <c r="J2736" s="308" t="str">
        <f>IF(SUM('A4'!S2767:X2767)=6,'A4'!H2767,"")</f>
        <v/>
      </c>
    </row>
    <row r="2737" spans="1:10" x14ac:dyDescent="0.25">
      <c r="A2737" t="str">
        <f>IF(SUM('A4'!S2768:X2768)=6,'Angaben KH-Standort'!$D$25,"")</f>
        <v/>
      </c>
      <c r="B2737" t="str">
        <f>IF(SUM('A4'!S2768:X2768)=6,'Angaben KH-Standort'!$D$26,"")</f>
        <v/>
      </c>
      <c r="C2737" t="str">
        <f>IF(SUM('A4'!S2768:X2768)=6,'Angaben KH-Standort'!$D$12,"")</f>
        <v/>
      </c>
      <c r="D2737" t="str">
        <f>IF(SUM('A4'!S2768:X2768)=6,'A1'!$F$14,"")</f>
        <v/>
      </c>
      <c r="E2737" t="str">
        <f>IF(SUM('A4'!S2768:X2768)=6,'A4'!C2768,"")</f>
        <v/>
      </c>
      <c r="F2737" t="str">
        <f>IF(SUM('A4'!S2768:X2768)=6,'A4'!D2768,"")</f>
        <v/>
      </c>
      <c r="G2737" t="str">
        <f>IF(SUM('A4'!S2768:X2768)=6,'A4'!E2768,"")</f>
        <v/>
      </c>
      <c r="H2737" t="str">
        <f>IF(SUM('A4'!S2768:X2768)=6,'A4'!F2768,"")</f>
        <v/>
      </c>
      <c r="I2737" t="str">
        <f>IF(SUM('A4'!S2768:X2768)=6,'A4'!G2768,"")</f>
        <v/>
      </c>
      <c r="J2737" s="308" t="str">
        <f>IF(SUM('A4'!S2768:X2768)=6,'A4'!H2768,"")</f>
        <v/>
      </c>
    </row>
    <row r="2738" spans="1:10" x14ac:dyDescent="0.25">
      <c r="A2738" t="str">
        <f>IF(SUM('A4'!S2769:X2769)=6,'Angaben KH-Standort'!$D$25,"")</f>
        <v/>
      </c>
      <c r="B2738" t="str">
        <f>IF(SUM('A4'!S2769:X2769)=6,'Angaben KH-Standort'!$D$26,"")</f>
        <v/>
      </c>
      <c r="C2738" t="str">
        <f>IF(SUM('A4'!S2769:X2769)=6,'Angaben KH-Standort'!$D$12,"")</f>
        <v/>
      </c>
      <c r="D2738" t="str">
        <f>IF(SUM('A4'!S2769:X2769)=6,'A1'!$F$14,"")</f>
        <v/>
      </c>
      <c r="E2738" t="str">
        <f>IF(SUM('A4'!S2769:X2769)=6,'A4'!C2769,"")</f>
        <v/>
      </c>
      <c r="F2738" t="str">
        <f>IF(SUM('A4'!S2769:X2769)=6,'A4'!D2769,"")</f>
        <v/>
      </c>
      <c r="G2738" t="str">
        <f>IF(SUM('A4'!S2769:X2769)=6,'A4'!E2769,"")</f>
        <v/>
      </c>
      <c r="H2738" t="str">
        <f>IF(SUM('A4'!S2769:X2769)=6,'A4'!F2769,"")</f>
        <v/>
      </c>
      <c r="I2738" t="str">
        <f>IF(SUM('A4'!S2769:X2769)=6,'A4'!G2769,"")</f>
        <v/>
      </c>
      <c r="J2738" s="308" t="str">
        <f>IF(SUM('A4'!S2769:X2769)=6,'A4'!H2769,"")</f>
        <v/>
      </c>
    </row>
    <row r="2739" spans="1:10" x14ac:dyDescent="0.25">
      <c r="A2739" t="str">
        <f>IF(SUM('A4'!S2770:X2770)=6,'Angaben KH-Standort'!$D$25,"")</f>
        <v/>
      </c>
      <c r="B2739" t="str">
        <f>IF(SUM('A4'!S2770:X2770)=6,'Angaben KH-Standort'!$D$26,"")</f>
        <v/>
      </c>
      <c r="C2739" t="str">
        <f>IF(SUM('A4'!S2770:X2770)=6,'Angaben KH-Standort'!$D$12,"")</f>
        <v/>
      </c>
      <c r="D2739" t="str">
        <f>IF(SUM('A4'!S2770:X2770)=6,'A1'!$F$14,"")</f>
        <v/>
      </c>
      <c r="E2739" t="str">
        <f>IF(SUM('A4'!S2770:X2770)=6,'A4'!C2770,"")</f>
        <v/>
      </c>
      <c r="F2739" t="str">
        <f>IF(SUM('A4'!S2770:X2770)=6,'A4'!D2770,"")</f>
        <v/>
      </c>
      <c r="G2739" t="str">
        <f>IF(SUM('A4'!S2770:X2770)=6,'A4'!E2770,"")</f>
        <v/>
      </c>
      <c r="H2739" t="str">
        <f>IF(SUM('A4'!S2770:X2770)=6,'A4'!F2770,"")</f>
        <v/>
      </c>
      <c r="I2739" t="str">
        <f>IF(SUM('A4'!S2770:X2770)=6,'A4'!G2770,"")</f>
        <v/>
      </c>
      <c r="J2739" s="308" t="str">
        <f>IF(SUM('A4'!S2770:X2770)=6,'A4'!H2770,"")</f>
        <v/>
      </c>
    </row>
    <row r="2740" spans="1:10" x14ac:dyDescent="0.25">
      <c r="A2740" t="str">
        <f>IF(SUM('A4'!S2771:X2771)=6,'Angaben KH-Standort'!$D$25,"")</f>
        <v/>
      </c>
      <c r="B2740" t="str">
        <f>IF(SUM('A4'!S2771:X2771)=6,'Angaben KH-Standort'!$D$26,"")</f>
        <v/>
      </c>
      <c r="C2740" t="str">
        <f>IF(SUM('A4'!S2771:X2771)=6,'Angaben KH-Standort'!$D$12,"")</f>
        <v/>
      </c>
      <c r="D2740" t="str">
        <f>IF(SUM('A4'!S2771:X2771)=6,'A1'!$F$14,"")</f>
        <v/>
      </c>
      <c r="E2740" t="str">
        <f>IF(SUM('A4'!S2771:X2771)=6,'A4'!C2771,"")</f>
        <v/>
      </c>
      <c r="F2740" t="str">
        <f>IF(SUM('A4'!S2771:X2771)=6,'A4'!D2771,"")</f>
        <v/>
      </c>
      <c r="G2740" t="str">
        <f>IF(SUM('A4'!S2771:X2771)=6,'A4'!E2771,"")</f>
        <v/>
      </c>
      <c r="H2740" t="str">
        <f>IF(SUM('A4'!S2771:X2771)=6,'A4'!F2771,"")</f>
        <v/>
      </c>
      <c r="I2740" t="str">
        <f>IF(SUM('A4'!S2771:X2771)=6,'A4'!G2771,"")</f>
        <v/>
      </c>
      <c r="J2740" s="308" t="str">
        <f>IF(SUM('A4'!S2771:X2771)=6,'A4'!H2771,"")</f>
        <v/>
      </c>
    </row>
    <row r="2741" spans="1:10" x14ac:dyDescent="0.25">
      <c r="A2741" t="str">
        <f>IF(SUM('A4'!S2772:X2772)=6,'Angaben KH-Standort'!$D$25,"")</f>
        <v/>
      </c>
      <c r="B2741" t="str">
        <f>IF(SUM('A4'!S2772:X2772)=6,'Angaben KH-Standort'!$D$26,"")</f>
        <v/>
      </c>
      <c r="C2741" t="str">
        <f>IF(SUM('A4'!S2772:X2772)=6,'Angaben KH-Standort'!$D$12,"")</f>
        <v/>
      </c>
      <c r="D2741" t="str">
        <f>IF(SUM('A4'!S2772:X2772)=6,'A1'!$F$14,"")</f>
        <v/>
      </c>
      <c r="E2741" t="str">
        <f>IF(SUM('A4'!S2772:X2772)=6,'A4'!C2772,"")</f>
        <v/>
      </c>
      <c r="F2741" t="str">
        <f>IF(SUM('A4'!S2772:X2772)=6,'A4'!D2772,"")</f>
        <v/>
      </c>
      <c r="G2741" t="str">
        <f>IF(SUM('A4'!S2772:X2772)=6,'A4'!E2772,"")</f>
        <v/>
      </c>
      <c r="H2741" t="str">
        <f>IF(SUM('A4'!S2772:X2772)=6,'A4'!F2772,"")</f>
        <v/>
      </c>
      <c r="I2741" t="str">
        <f>IF(SUM('A4'!S2772:X2772)=6,'A4'!G2772,"")</f>
        <v/>
      </c>
      <c r="J2741" s="308" t="str">
        <f>IF(SUM('A4'!S2772:X2772)=6,'A4'!H2772,"")</f>
        <v/>
      </c>
    </row>
    <row r="2742" spans="1:10" x14ac:dyDescent="0.25">
      <c r="A2742" t="str">
        <f>IF(SUM('A4'!S2773:X2773)=6,'Angaben KH-Standort'!$D$25,"")</f>
        <v/>
      </c>
      <c r="B2742" t="str">
        <f>IF(SUM('A4'!S2773:X2773)=6,'Angaben KH-Standort'!$D$26,"")</f>
        <v/>
      </c>
      <c r="C2742" t="str">
        <f>IF(SUM('A4'!S2773:X2773)=6,'Angaben KH-Standort'!$D$12,"")</f>
        <v/>
      </c>
      <c r="D2742" t="str">
        <f>IF(SUM('A4'!S2773:X2773)=6,'A1'!$F$14,"")</f>
        <v/>
      </c>
      <c r="E2742" t="str">
        <f>IF(SUM('A4'!S2773:X2773)=6,'A4'!C2773,"")</f>
        <v/>
      </c>
      <c r="F2742" t="str">
        <f>IF(SUM('A4'!S2773:X2773)=6,'A4'!D2773,"")</f>
        <v/>
      </c>
      <c r="G2742" t="str">
        <f>IF(SUM('A4'!S2773:X2773)=6,'A4'!E2773,"")</f>
        <v/>
      </c>
      <c r="H2742" t="str">
        <f>IF(SUM('A4'!S2773:X2773)=6,'A4'!F2773,"")</f>
        <v/>
      </c>
      <c r="I2742" t="str">
        <f>IF(SUM('A4'!S2773:X2773)=6,'A4'!G2773,"")</f>
        <v/>
      </c>
      <c r="J2742" s="308" t="str">
        <f>IF(SUM('A4'!S2773:X2773)=6,'A4'!H2773,"")</f>
        <v/>
      </c>
    </row>
    <row r="2743" spans="1:10" x14ac:dyDescent="0.25">
      <c r="A2743" t="str">
        <f>IF(SUM('A4'!S2774:X2774)=6,'Angaben KH-Standort'!$D$25,"")</f>
        <v/>
      </c>
      <c r="B2743" t="str">
        <f>IF(SUM('A4'!S2774:X2774)=6,'Angaben KH-Standort'!$D$26,"")</f>
        <v/>
      </c>
      <c r="C2743" t="str">
        <f>IF(SUM('A4'!S2774:X2774)=6,'Angaben KH-Standort'!$D$12,"")</f>
        <v/>
      </c>
      <c r="D2743" t="str">
        <f>IF(SUM('A4'!S2774:X2774)=6,'A1'!$F$14,"")</f>
        <v/>
      </c>
      <c r="E2743" t="str">
        <f>IF(SUM('A4'!S2774:X2774)=6,'A4'!C2774,"")</f>
        <v/>
      </c>
      <c r="F2743" t="str">
        <f>IF(SUM('A4'!S2774:X2774)=6,'A4'!D2774,"")</f>
        <v/>
      </c>
      <c r="G2743" t="str">
        <f>IF(SUM('A4'!S2774:X2774)=6,'A4'!E2774,"")</f>
        <v/>
      </c>
      <c r="H2743" t="str">
        <f>IF(SUM('A4'!S2774:X2774)=6,'A4'!F2774,"")</f>
        <v/>
      </c>
      <c r="I2743" t="str">
        <f>IF(SUM('A4'!S2774:X2774)=6,'A4'!G2774,"")</f>
        <v/>
      </c>
      <c r="J2743" s="308" t="str">
        <f>IF(SUM('A4'!S2774:X2774)=6,'A4'!H2774,"")</f>
        <v/>
      </c>
    </row>
    <row r="2744" spans="1:10" x14ac:dyDescent="0.25">
      <c r="A2744" t="str">
        <f>IF(SUM('A4'!S2775:X2775)=6,'Angaben KH-Standort'!$D$25,"")</f>
        <v/>
      </c>
      <c r="B2744" t="str">
        <f>IF(SUM('A4'!S2775:X2775)=6,'Angaben KH-Standort'!$D$26,"")</f>
        <v/>
      </c>
      <c r="C2744" t="str">
        <f>IF(SUM('A4'!S2775:X2775)=6,'Angaben KH-Standort'!$D$12,"")</f>
        <v/>
      </c>
      <c r="D2744" t="str">
        <f>IF(SUM('A4'!S2775:X2775)=6,'A1'!$F$14,"")</f>
        <v/>
      </c>
      <c r="E2744" t="str">
        <f>IF(SUM('A4'!S2775:X2775)=6,'A4'!C2775,"")</f>
        <v/>
      </c>
      <c r="F2744" t="str">
        <f>IF(SUM('A4'!S2775:X2775)=6,'A4'!D2775,"")</f>
        <v/>
      </c>
      <c r="G2744" t="str">
        <f>IF(SUM('A4'!S2775:X2775)=6,'A4'!E2775,"")</f>
        <v/>
      </c>
      <c r="H2744" t="str">
        <f>IF(SUM('A4'!S2775:X2775)=6,'A4'!F2775,"")</f>
        <v/>
      </c>
      <c r="I2744" t="str">
        <f>IF(SUM('A4'!S2775:X2775)=6,'A4'!G2775,"")</f>
        <v/>
      </c>
      <c r="J2744" s="308" t="str">
        <f>IF(SUM('A4'!S2775:X2775)=6,'A4'!H2775,"")</f>
        <v/>
      </c>
    </row>
    <row r="2745" spans="1:10" x14ac:dyDescent="0.25">
      <c r="A2745" t="str">
        <f>IF(SUM('A4'!S2776:X2776)=6,'Angaben KH-Standort'!$D$25,"")</f>
        <v/>
      </c>
      <c r="B2745" t="str">
        <f>IF(SUM('A4'!S2776:X2776)=6,'Angaben KH-Standort'!$D$26,"")</f>
        <v/>
      </c>
      <c r="C2745" t="str">
        <f>IF(SUM('A4'!S2776:X2776)=6,'Angaben KH-Standort'!$D$12,"")</f>
        <v/>
      </c>
      <c r="D2745" t="str">
        <f>IF(SUM('A4'!S2776:X2776)=6,'A1'!$F$14,"")</f>
        <v/>
      </c>
      <c r="E2745" t="str">
        <f>IF(SUM('A4'!S2776:X2776)=6,'A4'!C2776,"")</f>
        <v/>
      </c>
      <c r="F2745" t="str">
        <f>IF(SUM('A4'!S2776:X2776)=6,'A4'!D2776,"")</f>
        <v/>
      </c>
      <c r="G2745" t="str">
        <f>IF(SUM('A4'!S2776:X2776)=6,'A4'!E2776,"")</f>
        <v/>
      </c>
      <c r="H2745" t="str">
        <f>IF(SUM('A4'!S2776:X2776)=6,'A4'!F2776,"")</f>
        <v/>
      </c>
      <c r="I2745" t="str">
        <f>IF(SUM('A4'!S2776:X2776)=6,'A4'!G2776,"")</f>
        <v/>
      </c>
      <c r="J2745" s="308" t="str">
        <f>IF(SUM('A4'!S2776:X2776)=6,'A4'!H2776,"")</f>
        <v/>
      </c>
    </row>
    <row r="2746" spans="1:10" x14ac:dyDescent="0.25">
      <c r="A2746" t="str">
        <f>IF(SUM('A4'!S2777:X2777)=6,'Angaben KH-Standort'!$D$25,"")</f>
        <v/>
      </c>
      <c r="B2746" t="str">
        <f>IF(SUM('A4'!S2777:X2777)=6,'Angaben KH-Standort'!$D$26,"")</f>
        <v/>
      </c>
      <c r="C2746" t="str">
        <f>IF(SUM('A4'!S2777:X2777)=6,'Angaben KH-Standort'!$D$12,"")</f>
        <v/>
      </c>
      <c r="D2746" t="str">
        <f>IF(SUM('A4'!S2777:X2777)=6,'A1'!$F$14,"")</f>
        <v/>
      </c>
      <c r="E2746" t="str">
        <f>IF(SUM('A4'!S2777:X2777)=6,'A4'!C2777,"")</f>
        <v/>
      </c>
      <c r="F2746" t="str">
        <f>IF(SUM('A4'!S2777:X2777)=6,'A4'!D2777,"")</f>
        <v/>
      </c>
      <c r="G2746" t="str">
        <f>IF(SUM('A4'!S2777:X2777)=6,'A4'!E2777,"")</f>
        <v/>
      </c>
      <c r="H2746" t="str">
        <f>IF(SUM('A4'!S2777:X2777)=6,'A4'!F2777,"")</f>
        <v/>
      </c>
      <c r="I2746" t="str">
        <f>IF(SUM('A4'!S2777:X2777)=6,'A4'!G2777,"")</f>
        <v/>
      </c>
      <c r="J2746" s="308" t="str">
        <f>IF(SUM('A4'!S2777:X2777)=6,'A4'!H2777,"")</f>
        <v/>
      </c>
    </row>
    <row r="2747" spans="1:10" x14ac:dyDescent="0.25">
      <c r="A2747" t="str">
        <f>IF(SUM('A4'!S2778:X2778)=6,'Angaben KH-Standort'!$D$25,"")</f>
        <v/>
      </c>
      <c r="B2747" t="str">
        <f>IF(SUM('A4'!S2778:X2778)=6,'Angaben KH-Standort'!$D$26,"")</f>
        <v/>
      </c>
      <c r="C2747" t="str">
        <f>IF(SUM('A4'!S2778:X2778)=6,'Angaben KH-Standort'!$D$12,"")</f>
        <v/>
      </c>
      <c r="D2747" t="str">
        <f>IF(SUM('A4'!S2778:X2778)=6,'A1'!$F$14,"")</f>
        <v/>
      </c>
      <c r="E2747" t="str">
        <f>IF(SUM('A4'!S2778:X2778)=6,'A4'!C2778,"")</f>
        <v/>
      </c>
      <c r="F2747" t="str">
        <f>IF(SUM('A4'!S2778:X2778)=6,'A4'!D2778,"")</f>
        <v/>
      </c>
      <c r="G2747" t="str">
        <f>IF(SUM('A4'!S2778:X2778)=6,'A4'!E2778,"")</f>
        <v/>
      </c>
      <c r="H2747" t="str">
        <f>IF(SUM('A4'!S2778:X2778)=6,'A4'!F2778,"")</f>
        <v/>
      </c>
      <c r="I2747" t="str">
        <f>IF(SUM('A4'!S2778:X2778)=6,'A4'!G2778,"")</f>
        <v/>
      </c>
      <c r="J2747" s="308" t="str">
        <f>IF(SUM('A4'!S2778:X2778)=6,'A4'!H2778,"")</f>
        <v/>
      </c>
    </row>
    <row r="2748" spans="1:10" x14ac:dyDescent="0.25">
      <c r="A2748" t="str">
        <f>IF(SUM('A4'!S2779:X2779)=6,'Angaben KH-Standort'!$D$25,"")</f>
        <v/>
      </c>
      <c r="B2748" t="str">
        <f>IF(SUM('A4'!S2779:X2779)=6,'Angaben KH-Standort'!$D$26,"")</f>
        <v/>
      </c>
      <c r="C2748" t="str">
        <f>IF(SUM('A4'!S2779:X2779)=6,'Angaben KH-Standort'!$D$12,"")</f>
        <v/>
      </c>
      <c r="D2748" t="str">
        <f>IF(SUM('A4'!S2779:X2779)=6,'A1'!$F$14,"")</f>
        <v/>
      </c>
      <c r="E2748" t="str">
        <f>IF(SUM('A4'!S2779:X2779)=6,'A4'!C2779,"")</f>
        <v/>
      </c>
      <c r="F2748" t="str">
        <f>IF(SUM('A4'!S2779:X2779)=6,'A4'!D2779,"")</f>
        <v/>
      </c>
      <c r="G2748" t="str">
        <f>IF(SUM('A4'!S2779:X2779)=6,'A4'!E2779,"")</f>
        <v/>
      </c>
      <c r="H2748" t="str">
        <f>IF(SUM('A4'!S2779:X2779)=6,'A4'!F2779,"")</f>
        <v/>
      </c>
      <c r="I2748" t="str">
        <f>IF(SUM('A4'!S2779:X2779)=6,'A4'!G2779,"")</f>
        <v/>
      </c>
      <c r="J2748" s="308" t="str">
        <f>IF(SUM('A4'!S2779:X2779)=6,'A4'!H2779,"")</f>
        <v/>
      </c>
    </row>
    <row r="2749" spans="1:10" x14ac:dyDescent="0.25">
      <c r="A2749" t="str">
        <f>IF(SUM('A4'!S2780:X2780)=6,'Angaben KH-Standort'!$D$25,"")</f>
        <v/>
      </c>
      <c r="B2749" t="str">
        <f>IF(SUM('A4'!S2780:X2780)=6,'Angaben KH-Standort'!$D$26,"")</f>
        <v/>
      </c>
      <c r="C2749" t="str">
        <f>IF(SUM('A4'!S2780:X2780)=6,'Angaben KH-Standort'!$D$12,"")</f>
        <v/>
      </c>
      <c r="D2749" t="str">
        <f>IF(SUM('A4'!S2780:X2780)=6,'A1'!$F$14,"")</f>
        <v/>
      </c>
      <c r="E2749" t="str">
        <f>IF(SUM('A4'!S2780:X2780)=6,'A4'!C2780,"")</f>
        <v/>
      </c>
      <c r="F2749" t="str">
        <f>IF(SUM('A4'!S2780:X2780)=6,'A4'!D2780,"")</f>
        <v/>
      </c>
      <c r="G2749" t="str">
        <f>IF(SUM('A4'!S2780:X2780)=6,'A4'!E2780,"")</f>
        <v/>
      </c>
      <c r="H2749" t="str">
        <f>IF(SUM('A4'!S2780:X2780)=6,'A4'!F2780,"")</f>
        <v/>
      </c>
      <c r="I2749" t="str">
        <f>IF(SUM('A4'!S2780:X2780)=6,'A4'!G2780,"")</f>
        <v/>
      </c>
      <c r="J2749" s="308" t="str">
        <f>IF(SUM('A4'!S2780:X2780)=6,'A4'!H2780,"")</f>
        <v/>
      </c>
    </row>
    <row r="2750" spans="1:10" x14ac:dyDescent="0.25">
      <c r="A2750" t="str">
        <f>IF(SUM('A4'!S2781:X2781)=6,'Angaben KH-Standort'!$D$25,"")</f>
        <v/>
      </c>
      <c r="B2750" t="str">
        <f>IF(SUM('A4'!S2781:X2781)=6,'Angaben KH-Standort'!$D$26,"")</f>
        <v/>
      </c>
      <c r="C2750" t="str">
        <f>IF(SUM('A4'!S2781:X2781)=6,'Angaben KH-Standort'!$D$12,"")</f>
        <v/>
      </c>
      <c r="D2750" t="str">
        <f>IF(SUM('A4'!S2781:X2781)=6,'A1'!$F$14,"")</f>
        <v/>
      </c>
      <c r="E2750" t="str">
        <f>IF(SUM('A4'!S2781:X2781)=6,'A4'!C2781,"")</f>
        <v/>
      </c>
      <c r="F2750" t="str">
        <f>IF(SUM('A4'!S2781:X2781)=6,'A4'!D2781,"")</f>
        <v/>
      </c>
      <c r="G2750" t="str">
        <f>IF(SUM('A4'!S2781:X2781)=6,'A4'!E2781,"")</f>
        <v/>
      </c>
      <c r="H2750" t="str">
        <f>IF(SUM('A4'!S2781:X2781)=6,'A4'!F2781,"")</f>
        <v/>
      </c>
      <c r="I2750" t="str">
        <f>IF(SUM('A4'!S2781:X2781)=6,'A4'!G2781,"")</f>
        <v/>
      </c>
      <c r="J2750" s="308" t="str">
        <f>IF(SUM('A4'!S2781:X2781)=6,'A4'!H2781,"")</f>
        <v/>
      </c>
    </row>
    <row r="2751" spans="1:10" x14ac:dyDescent="0.25">
      <c r="A2751" t="str">
        <f>IF(SUM('A4'!S2782:X2782)=6,'Angaben KH-Standort'!$D$25,"")</f>
        <v/>
      </c>
      <c r="B2751" t="str">
        <f>IF(SUM('A4'!S2782:X2782)=6,'Angaben KH-Standort'!$D$26,"")</f>
        <v/>
      </c>
      <c r="C2751" t="str">
        <f>IF(SUM('A4'!S2782:X2782)=6,'Angaben KH-Standort'!$D$12,"")</f>
        <v/>
      </c>
      <c r="D2751" t="str">
        <f>IF(SUM('A4'!S2782:X2782)=6,'A1'!$F$14,"")</f>
        <v/>
      </c>
      <c r="E2751" t="str">
        <f>IF(SUM('A4'!S2782:X2782)=6,'A4'!C2782,"")</f>
        <v/>
      </c>
      <c r="F2751" t="str">
        <f>IF(SUM('A4'!S2782:X2782)=6,'A4'!D2782,"")</f>
        <v/>
      </c>
      <c r="G2751" t="str">
        <f>IF(SUM('A4'!S2782:X2782)=6,'A4'!E2782,"")</f>
        <v/>
      </c>
      <c r="H2751" t="str">
        <f>IF(SUM('A4'!S2782:X2782)=6,'A4'!F2782,"")</f>
        <v/>
      </c>
      <c r="I2751" t="str">
        <f>IF(SUM('A4'!S2782:X2782)=6,'A4'!G2782,"")</f>
        <v/>
      </c>
      <c r="J2751" s="308" t="str">
        <f>IF(SUM('A4'!S2782:X2782)=6,'A4'!H2782,"")</f>
        <v/>
      </c>
    </row>
    <row r="2752" spans="1:10" x14ac:dyDescent="0.25">
      <c r="A2752" t="str">
        <f>IF(SUM('A4'!S2783:X2783)=6,'Angaben KH-Standort'!$D$25,"")</f>
        <v/>
      </c>
      <c r="B2752" t="str">
        <f>IF(SUM('A4'!S2783:X2783)=6,'Angaben KH-Standort'!$D$26,"")</f>
        <v/>
      </c>
      <c r="C2752" t="str">
        <f>IF(SUM('A4'!S2783:X2783)=6,'Angaben KH-Standort'!$D$12,"")</f>
        <v/>
      </c>
      <c r="D2752" t="str">
        <f>IF(SUM('A4'!S2783:X2783)=6,'A1'!$F$14,"")</f>
        <v/>
      </c>
      <c r="E2752" t="str">
        <f>IF(SUM('A4'!S2783:X2783)=6,'A4'!C2783,"")</f>
        <v/>
      </c>
      <c r="F2752" t="str">
        <f>IF(SUM('A4'!S2783:X2783)=6,'A4'!D2783,"")</f>
        <v/>
      </c>
      <c r="G2752" t="str">
        <f>IF(SUM('A4'!S2783:X2783)=6,'A4'!E2783,"")</f>
        <v/>
      </c>
      <c r="H2752" t="str">
        <f>IF(SUM('A4'!S2783:X2783)=6,'A4'!F2783,"")</f>
        <v/>
      </c>
      <c r="I2752" t="str">
        <f>IF(SUM('A4'!S2783:X2783)=6,'A4'!G2783,"")</f>
        <v/>
      </c>
      <c r="J2752" s="308" t="str">
        <f>IF(SUM('A4'!S2783:X2783)=6,'A4'!H2783,"")</f>
        <v/>
      </c>
    </row>
    <row r="2753" spans="1:10" x14ac:dyDescent="0.25">
      <c r="A2753" t="str">
        <f>IF(SUM('A4'!S2784:X2784)=6,'Angaben KH-Standort'!$D$25,"")</f>
        <v/>
      </c>
      <c r="B2753" t="str">
        <f>IF(SUM('A4'!S2784:X2784)=6,'Angaben KH-Standort'!$D$26,"")</f>
        <v/>
      </c>
      <c r="C2753" t="str">
        <f>IF(SUM('A4'!S2784:X2784)=6,'Angaben KH-Standort'!$D$12,"")</f>
        <v/>
      </c>
      <c r="D2753" t="str">
        <f>IF(SUM('A4'!S2784:X2784)=6,'A1'!$F$14,"")</f>
        <v/>
      </c>
      <c r="E2753" t="str">
        <f>IF(SUM('A4'!S2784:X2784)=6,'A4'!C2784,"")</f>
        <v/>
      </c>
      <c r="F2753" t="str">
        <f>IF(SUM('A4'!S2784:X2784)=6,'A4'!D2784,"")</f>
        <v/>
      </c>
      <c r="G2753" t="str">
        <f>IF(SUM('A4'!S2784:X2784)=6,'A4'!E2784,"")</f>
        <v/>
      </c>
      <c r="H2753" t="str">
        <f>IF(SUM('A4'!S2784:X2784)=6,'A4'!F2784,"")</f>
        <v/>
      </c>
      <c r="I2753" t="str">
        <f>IF(SUM('A4'!S2784:X2784)=6,'A4'!G2784,"")</f>
        <v/>
      </c>
      <c r="J2753" s="308" t="str">
        <f>IF(SUM('A4'!S2784:X2784)=6,'A4'!H2784,"")</f>
        <v/>
      </c>
    </row>
    <row r="2754" spans="1:10" x14ac:dyDescent="0.25">
      <c r="A2754" t="str">
        <f>IF(SUM('A4'!S2785:X2785)=6,'Angaben KH-Standort'!$D$25,"")</f>
        <v/>
      </c>
      <c r="B2754" t="str">
        <f>IF(SUM('A4'!S2785:X2785)=6,'Angaben KH-Standort'!$D$26,"")</f>
        <v/>
      </c>
      <c r="C2754" t="str">
        <f>IF(SUM('A4'!S2785:X2785)=6,'Angaben KH-Standort'!$D$12,"")</f>
        <v/>
      </c>
      <c r="D2754" t="str">
        <f>IF(SUM('A4'!S2785:X2785)=6,'A1'!$F$14,"")</f>
        <v/>
      </c>
      <c r="E2754" t="str">
        <f>IF(SUM('A4'!S2785:X2785)=6,'A4'!C2785,"")</f>
        <v/>
      </c>
      <c r="F2754" t="str">
        <f>IF(SUM('A4'!S2785:X2785)=6,'A4'!D2785,"")</f>
        <v/>
      </c>
      <c r="G2754" t="str">
        <f>IF(SUM('A4'!S2785:X2785)=6,'A4'!E2785,"")</f>
        <v/>
      </c>
      <c r="H2754" t="str">
        <f>IF(SUM('A4'!S2785:X2785)=6,'A4'!F2785,"")</f>
        <v/>
      </c>
      <c r="I2754" t="str">
        <f>IF(SUM('A4'!S2785:X2785)=6,'A4'!G2785,"")</f>
        <v/>
      </c>
      <c r="J2754" s="308" t="str">
        <f>IF(SUM('A4'!S2785:X2785)=6,'A4'!H2785,"")</f>
        <v/>
      </c>
    </row>
    <row r="2755" spans="1:10" x14ac:dyDescent="0.25">
      <c r="A2755" t="str">
        <f>IF(SUM('A4'!S2786:X2786)=6,'Angaben KH-Standort'!$D$25,"")</f>
        <v/>
      </c>
      <c r="B2755" t="str">
        <f>IF(SUM('A4'!S2786:X2786)=6,'Angaben KH-Standort'!$D$26,"")</f>
        <v/>
      </c>
      <c r="C2755" t="str">
        <f>IF(SUM('A4'!S2786:X2786)=6,'Angaben KH-Standort'!$D$12,"")</f>
        <v/>
      </c>
      <c r="D2755" t="str">
        <f>IF(SUM('A4'!S2786:X2786)=6,'A1'!$F$14,"")</f>
        <v/>
      </c>
      <c r="E2755" t="str">
        <f>IF(SUM('A4'!S2786:X2786)=6,'A4'!C2786,"")</f>
        <v/>
      </c>
      <c r="F2755" t="str">
        <f>IF(SUM('A4'!S2786:X2786)=6,'A4'!D2786,"")</f>
        <v/>
      </c>
      <c r="G2755" t="str">
        <f>IF(SUM('A4'!S2786:X2786)=6,'A4'!E2786,"")</f>
        <v/>
      </c>
      <c r="H2755" t="str">
        <f>IF(SUM('A4'!S2786:X2786)=6,'A4'!F2786,"")</f>
        <v/>
      </c>
      <c r="I2755" t="str">
        <f>IF(SUM('A4'!S2786:X2786)=6,'A4'!G2786,"")</f>
        <v/>
      </c>
      <c r="J2755" s="308" t="str">
        <f>IF(SUM('A4'!S2786:X2786)=6,'A4'!H2786,"")</f>
        <v/>
      </c>
    </row>
    <row r="2756" spans="1:10" x14ac:dyDescent="0.25">
      <c r="A2756" t="str">
        <f>IF(SUM('A4'!S2787:X2787)=6,'Angaben KH-Standort'!$D$25,"")</f>
        <v/>
      </c>
      <c r="B2756" t="str">
        <f>IF(SUM('A4'!S2787:X2787)=6,'Angaben KH-Standort'!$D$26,"")</f>
        <v/>
      </c>
      <c r="C2756" t="str">
        <f>IF(SUM('A4'!S2787:X2787)=6,'Angaben KH-Standort'!$D$12,"")</f>
        <v/>
      </c>
      <c r="D2756" t="str">
        <f>IF(SUM('A4'!S2787:X2787)=6,'A1'!$F$14,"")</f>
        <v/>
      </c>
      <c r="E2756" t="str">
        <f>IF(SUM('A4'!S2787:X2787)=6,'A4'!C2787,"")</f>
        <v/>
      </c>
      <c r="F2756" t="str">
        <f>IF(SUM('A4'!S2787:X2787)=6,'A4'!D2787,"")</f>
        <v/>
      </c>
      <c r="G2756" t="str">
        <f>IF(SUM('A4'!S2787:X2787)=6,'A4'!E2787,"")</f>
        <v/>
      </c>
      <c r="H2756" t="str">
        <f>IF(SUM('A4'!S2787:X2787)=6,'A4'!F2787,"")</f>
        <v/>
      </c>
      <c r="I2756" t="str">
        <f>IF(SUM('A4'!S2787:X2787)=6,'A4'!G2787,"")</f>
        <v/>
      </c>
      <c r="J2756" s="308" t="str">
        <f>IF(SUM('A4'!S2787:X2787)=6,'A4'!H2787,"")</f>
        <v/>
      </c>
    </row>
    <row r="2757" spans="1:10" x14ac:dyDescent="0.25">
      <c r="A2757" t="str">
        <f>IF(SUM('A4'!S2788:X2788)=6,'Angaben KH-Standort'!$D$25,"")</f>
        <v/>
      </c>
      <c r="B2757" t="str">
        <f>IF(SUM('A4'!S2788:X2788)=6,'Angaben KH-Standort'!$D$26,"")</f>
        <v/>
      </c>
      <c r="C2757" t="str">
        <f>IF(SUM('A4'!S2788:X2788)=6,'Angaben KH-Standort'!$D$12,"")</f>
        <v/>
      </c>
      <c r="D2757" t="str">
        <f>IF(SUM('A4'!S2788:X2788)=6,'A1'!$F$14,"")</f>
        <v/>
      </c>
      <c r="E2757" t="str">
        <f>IF(SUM('A4'!S2788:X2788)=6,'A4'!C2788,"")</f>
        <v/>
      </c>
      <c r="F2757" t="str">
        <f>IF(SUM('A4'!S2788:X2788)=6,'A4'!D2788,"")</f>
        <v/>
      </c>
      <c r="G2757" t="str">
        <f>IF(SUM('A4'!S2788:X2788)=6,'A4'!E2788,"")</f>
        <v/>
      </c>
      <c r="H2757" t="str">
        <f>IF(SUM('A4'!S2788:X2788)=6,'A4'!F2788,"")</f>
        <v/>
      </c>
      <c r="I2757" t="str">
        <f>IF(SUM('A4'!S2788:X2788)=6,'A4'!G2788,"")</f>
        <v/>
      </c>
      <c r="J2757" s="308" t="str">
        <f>IF(SUM('A4'!S2788:X2788)=6,'A4'!H2788,"")</f>
        <v/>
      </c>
    </row>
    <row r="2758" spans="1:10" x14ac:dyDescent="0.25">
      <c r="A2758" t="str">
        <f>IF(SUM('A4'!S2789:X2789)=6,'Angaben KH-Standort'!$D$25,"")</f>
        <v/>
      </c>
      <c r="B2758" t="str">
        <f>IF(SUM('A4'!S2789:X2789)=6,'Angaben KH-Standort'!$D$26,"")</f>
        <v/>
      </c>
      <c r="C2758" t="str">
        <f>IF(SUM('A4'!S2789:X2789)=6,'Angaben KH-Standort'!$D$12,"")</f>
        <v/>
      </c>
      <c r="D2758" t="str">
        <f>IF(SUM('A4'!S2789:X2789)=6,'A1'!$F$14,"")</f>
        <v/>
      </c>
      <c r="E2758" t="str">
        <f>IF(SUM('A4'!S2789:X2789)=6,'A4'!C2789,"")</f>
        <v/>
      </c>
      <c r="F2758" t="str">
        <f>IF(SUM('A4'!S2789:X2789)=6,'A4'!D2789,"")</f>
        <v/>
      </c>
      <c r="G2758" t="str">
        <f>IF(SUM('A4'!S2789:X2789)=6,'A4'!E2789,"")</f>
        <v/>
      </c>
      <c r="H2758" t="str">
        <f>IF(SUM('A4'!S2789:X2789)=6,'A4'!F2789,"")</f>
        <v/>
      </c>
      <c r="I2758" t="str">
        <f>IF(SUM('A4'!S2789:X2789)=6,'A4'!G2789,"")</f>
        <v/>
      </c>
      <c r="J2758" s="308" t="str">
        <f>IF(SUM('A4'!S2789:X2789)=6,'A4'!H2789,"")</f>
        <v/>
      </c>
    </row>
    <row r="2759" spans="1:10" x14ac:dyDescent="0.25">
      <c r="A2759" t="str">
        <f>IF(SUM('A4'!S2790:X2790)=6,'Angaben KH-Standort'!$D$25,"")</f>
        <v/>
      </c>
      <c r="B2759" t="str">
        <f>IF(SUM('A4'!S2790:X2790)=6,'Angaben KH-Standort'!$D$26,"")</f>
        <v/>
      </c>
      <c r="C2759" t="str">
        <f>IF(SUM('A4'!S2790:X2790)=6,'Angaben KH-Standort'!$D$12,"")</f>
        <v/>
      </c>
      <c r="D2759" t="str">
        <f>IF(SUM('A4'!S2790:X2790)=6,'A1'!$F$14,"")</f>
        <v/>
      </c>
      <c r="E2759" t="str">
        <f>IF(SUM('A4'!S2790:X2790)=6,'A4'!C2790,"")</f>
        <v/>
      </c>
      <c r="F2759" t="str">
        <f>IF(SUM('A4'!S2790:X2790)=6,'A4'!D2790,"")</f>
        <v/>
      </c>
      <c r="G2759" t="str">
        <f>IF(SUM('A4'!S2790:X2790)=6,'A4'!E2790,"")</f>
        <v/>
      </c>
      <c r="H2759" t="str">
        <f>IF(SUM('A4'!S2790:X2790)=6,'A4'!F2790,"")</f>
        <v/>
      </c>
      <c r="I2759" t="str">
        <f>IF(SUM('A4'!S2790:X2790)=6,'A4'!G2790,"")</f>
        <v/>
      </c>
      <c r="J2759" s="308" t="str">
        <f>IF(SUM('A4'!S2790:X2790)=6,'A4'!H2790,"")</f>
        <v/>
      </c>
    </row>
    <row r="2760" spans="1:10" x14ac:dyDescent="0.25">
      <c r="A2760" t="str">
        <f>IF(SUM('A4'!S2791:X2791)=6,'Angaben KH-Standort'!$D$25,"")</f>
        <v/>
      </c>
      <c r="B2760" t="str">
        <f>IF(SUM('A4'!S2791:X2791)=6,'Angaben KH-Standort'!$D$26,"")</f>
        <v/>
      </c>
      <c r="C2760" t="str">
        <f>IF(SUM('A4'!S2791:X2791)=6,'Angaben KH-Standort'!$D$12,"")</f>
        <v/>
      </c>
      <c r="D2760" t="str">
        <f>IF(SUM('A4'!S2791:X2791)=6,'A1'!$F$14,"")</f>
        <v/>
      </c>
      <c r="E2760" t="str">
        <f>IF(SUM('A4'!S2791:X2791)=6,'A4'!C2791,"")</f>
        <v/>
      </c>
      <c r="F2760" t="str">
        <f>IF(SUM('A4'!S2791:X2791)=6,'A4'!D2791,"")</f>
        <v/>
      </c>
      <c r="G2760" t="str">
        <f>IF(SUM('A4'!S2791:X2791)=6,'A4'!E2791,"")</f>
        <v/>
      </c>
      <c r="H2760" t="str">
        <f>IF(SUM('A4'!S2791:X2791)=6,'A4'!F2791,"")</f>
        <v/>
      </c>
      <c r="I2760" t="str">
        <f>IF(SUM('A4'!S2791:X2791)=6,'A4'!G2791,"")</f>
        <v/>
      </c>
      <c r="J2760" s="308" t="str">
        <f>IF(SUM('A4'!S2791:X2791)=6,'A4'!H2791,"")</f>
        <v/>
      </c>
    </row>
    <row r="2761" spans="1:10" x14ac:dyDescent="0.25">
      <c r="A2761" t="str">
        <f>IF(SUM('A4'!S2792:X2792)=6,'Angaben KH-Standort'!$D$25,"")</f>
        <v/>
      </c>
      <c r="B2761" t="str">
        <f>IF(SUM('A4'!S2792:X2792)=6,'Angaben KH-Standort'!$D$26,"")</f>
        <v/>
      </c>
      <c r="C2761" t="str">
        <f>IF(SUM('A4'!S2792:X2792)=6,'Angaben KH-Standort'!$D$12,"")</f>
        <v/>
      </c>
      <c r="D2761" t="str">
        <f>IF(SUM('A4'!S2792:X2792)=6,'A1'!$F$14,"")</f>
        <v/>
      </c>
      <c r="E2761" t="str">
        <f>IF(SUM('A4'!S2792:X2792)=6,'A4'!C2792,"")</f>
        <v/>
      </c>
      <c r="F2761" t="str">
        <f>IF(SUM('A4'!S2792:X2792)=6,'A4'!D2792,"")</f>
        <v/>
      </c>
      <c r="G2761" t="str">
        <f>IF(SUM('A4'!S2792:X2792)=6,'A4'!E2792,"")</f>
        <v/>
      </c>
      <c r="H2761" t="str">
        <f>IF(SUM('A4'!S2792:X2792)=6,'A4'!F2792,"")</f>
        <v/>
      </c>
      <c r="I2761" t="str">
        <f>IF(SUM('A4'!S2792:X2792)=6,'A4'!G2792,"")</f>
        <v/>
      </c>
      <c r="J2761" s="308" t="str">
        <f>IF(SUM('A4'!S2792:X2792)=6,'A4'!H2792,"")</f>
        <v/>
      </c>
    </row>
    <row r="2762" spans="1:10" x14ac:dyDescent="0.25">
      <c r="A2762" t="str">
        <f>IF(SUM('A4'!S2793:X2793)=6,'Angaben KH-Standort'!$D$25,"")</f>
        <v/>
      </c>
      <c r="B2762" t="str">
        <f>IF(SUM('A4'!S2793:X2793)=6,'Angaben KH-Standort'!$D$26,"")</f>
        <v/>
      </c>
      <c r="C2762" t="str">
        <f>IF(SUM('A4'!S2793:X2793)=6,'Angaben KH-Standort'!$D$12,"")</f>
        <v/>
      </c>
      <c r="D2762" t="str">
        <f>IF(SUM('A4'!S2793:X2793)=6,'A1'!$F$14,"")</f>
        <v/>
      </c>
      <c r="E2762" t="str">
        <f>IF(SUM('A4'!S2793:X2793)=6,'A4'!C2793,"")</f>
        <v/>
      </c>
      <c r="F2762" t="str">
        <f>IF(SUM('A4'!S2793:X2793)=6,'A4'!D2793,"")</f>
        <v/>
      </c>
      <c r="G2762" t="str">
        <f>IF(SUM('A4'!S2793:X2793)=6,'A4'!E2793,"")</f>
        <v/>
      </c>
      <c r="H2762" t="str">
        <f>IF(SUM('A4'!S2793:X2793)=6,'A4'!F2793,"")</f>
        <v/>
      </c>
      <c r="I2762" t="str">
        <f>IF(SUM('A4'!S2793:X2793)=6,'A4'!G2793,"")</f>
        <v/>
      </c>
      <c r="J2762" s="308" t="str">
        <f>IF(SUM('A4'!S2793:X2793)=6,'A4'!H2793,"")</f>
        <v/>
      </c>
    </row>
    <row r="2763" spans="1:10" x14ac:dyDescent="0.25">
      <c r="A2763" t="str">
        <f>IF(SUM('A4'!S2794:X2794)=6,'Angaben KH-Standort'!$D$25,"")</f>
        <v/>
      </c>
      <c r="B2763" t="str">
        <f>IF(SUM('A4'!S2794:X2794)=6,'Angaben KH-Standort'!$D$26,"")</f>
        <v/>
      </c>
      <c r="C2763" t="str">
        <f>IF(SUM('A4'!S2794:X2794)=6,'Angaben KH-Standort'!$D$12,"")</f>
        <v/>
      </c>
      <c r="D2763" t="str">
        <f>IF(SUM('A4'!S2794:X2794)=6,'A1'!$F$14,"")</f>
        <v/>
      </c>
      <c r="E2763" t="str">
        <f>IF(SUM('A4'!S2794:X2794)=6,'A4'!C2794,"")</f>
        <v/>
      </c>
      <c r="F2763" t="str">
        <f>IF(SUM('A4'!S2794:X2794)=6,'A4'!D2794,"")</f>
        <v/>
      </c>
      <c r="G2763" t="str">
        <f>IF(SUM('A4'!S2794:X2794)=6,'A4'!E2794,"")</f>
        <v/>
      </c>
      <c r="H2763" t="str">
        <f>IF(SUM('A4'!S2794:X2794)=6,'A4'!F2794,"")</f>
        <v/>
      </c>
      <c r="I2763" t="str">
        <f>IF(SUM('A4'!S2794:X2794)=6,'A4'!G2794,"")</f>
        <v/>
      </c>
      <c r="J2763" s="308" t="str">
        <f>IF(SUM('A4'!S2794:X2794)=6,'A4'!H2794,"")</f>
        <v/>
      </c>
    </row>
    <row r="2764" spans="1:10" x14ac:dyDescent="0.25">
      <c r="A2764" t="str">
        <f>IF(SUM('A4'!S2795:X2795)=6,'Angaben KH-Standort'!$D$25,"")</f>
        <v/>
      </c>
      <c r="B2764" t="str">
        <f>IF(SUM('A4'!S2795:X2795)=6,'Angaben KH-Standort'!$D$26,"")</f>
        <v/>
      </c>
      <c r="C2764" t="str">
        <f>IF(SUM('A4'!S2795:X2795)=6,'Angaben KH-Standort'!$D$12,"")</f>
        <v/>
      </c>
      <c r="D2764" t="str">
        <f>IF(SUM('A4'!S2795:X2795)=6,'A1'!$F$14,"")</f>
        <v/>
      </c>
      <c r="E2764" t="str">
        <f>IF(SUM('A4'!S2795:X2795)=6,'A4'!C2795,"")</f>
        <v/>
      </c>
      <c r="F2764" t="str">
        <f>IF(SUM('A4'!S2795:X2795)=6,'A4'!D2795,"")</f>
        <v/>
      </c>
      <c r="G2764" t="str">
        <f>IF(SUM('A4'!S2795:X2795)=6,'A4'!E2795,"")</f>
        <v/>
      </c>
      <c r="H2764" t="str">
        <f>IF(SUM('A4'!S2795:X2795)=6,'A4'!F2795,"")</f>
        <v/>
      </c>
      <c r="I2764" t="str">
        <f>IF(SUM('A4'!S2795:X2795)=6,'A4'!G2795,"")</f>
        <v/>
      </c>
      <c r="J2764" s="308" t="str">
        <f>IF(SUM('A4'!S2795:X2795)=6,'A4'!H2795,"")</f>
        <v/>
      </c>
    </row>
    <row r="2765" spans="1:10" x14ac:dyDescent="0.25">
      <c r="A2765" t="str">
        <f>IF(SUM('A4'!S2796:X2796)=6,'Angaben KH-Standort'!$D$25,"")</f>
        <v/>
      </c>
      <c r="B2765" t="str">
        <f>IF(SUM('A4'!S2796:X2796)=6,'Angaben KH-Standort'!$D$26,"")</f>
        <v/>
      </c>
      <c r="C2765" t="str">
        <f>IF(SUM('A4'!S2796:X2796)=6,'Angaben KH-Standort'!$D$12,"")</f>
        <v/>
      </c>
      <c r="D2765" t="str">
        <f>IF(SUM('A4'!S2796:X2796)=6,'A1'!$F$14,"")</f>
        <v/>
      </c>
      <c r="E2765" t="str">
        <f>IF(SUM('A4'!S2796:X2796)=6,'A4'!C2796,"")</f>
        <v/>
      </c>
      <c r="F2765" t="str">
        <f>IF(SUM('A4'!S2796:X2796)=6,'A4'!D2796,"")</f>
        <v/>
      </c>
      <c r="G2765" t="str">
        <f>IF(SUM('A4'!S2796:X2796)=6,'A4'!E2796,"")</f>
        <v/>
      </c>
      <c r="H2765" t="str">
        <f>IF(SUM('A4'!S2796:X2796)=6,'A4'!F2796,"")</f>
        <v/>
      </c>
      <c r="I2765" t="str">
        <f>IF(SUM('A4'!S2796:X2796)=6,'A4'!G2796,"")</f>
        <v/>
      </c>
      <c r="J2765" s="308" t="str">
        <f>IF(SUM('A4'!S2796:X2796)=6,'A4'!H2796,"")</f>
        <v/>
      </c>
    </row>
    <row r="2766" spans="1:10" x14ac:dyDescent="0.25">
      <c r="A2766" t="str">
        <f>IF(SUM('A4'!S2797:X2797)=6,'Angaben KH-Standort'!$D$25,"")</f>
        <v/>
      </c>
      <c r="B2766" t="str">
        <f>IF(SUM('A4'!S2797:X2797)=6,'Angaben KH-Standort'!$D$26,"")</f>
        <v/>
      </c>
      <c r="C2766" t="str">
        <f>IF(SUM('A4'!S2797:X2797)=6,'Angaben KH-Standort'!$D$12,"")</f>
        <v/>
      </c>
      <c r="D2766" t="str">
        <f>IF(SUM('A4'!S2797:X2797)=6,'A1'!$F$14,"")</f>
        <v/>
      </c>
      <c r="E2766" t="str">
        <f>IF(SUM('A4'!S2797:X2797)=6,'A4'!C2797,"")</f>
        <v/>
      </c>
      <c r="F2766" t="str">
        <f>IF(SUM('A4'!S2797:X2797)=6,'A4'!D2797,"")</f>
        <v/>
      </c>
      <c r="G2766" t="str">
        <f>IF(SUM('A4'!S2797:X2797)=6,'A4'!E2797,"")</f>
        <v/>
      </c>
      <c r="H2766" t="str">
        <f>IF(SUM('A4'!S2797:X2797)=6,'A4'!F2797,"")</f>
        <v/>
      </c>
      <c r="I2766" t="str">
        <f>IF(SUM('A4'!S2797:X2797)=6,'A4'!G2797,"")</f>
        <v/>
      </c>
      <c r="J2766" s="308" t="str">
        <f>IF(SUM('A4'!S2797:X2797)=6,'A4'!H2797,"")</f>
        <v/>
      </c>
    </row>
    <row r="2767" spans="1:10" x14ac:dyDescent="0.25">
      <c r="A2767" t="str">
        <f>IF(SUM('A4'!S2798:X2798)=6,'Angaben KH-Standort'!$D$25,"")</f>
        <v/>
      </c>
      <c r="B2767" t="str">
        <f>IF(SUM('A4'!S2798:X2798)=6,'Angaben KH-Standort'!$D$26,"")</f>
        <v/>
      </c>
      <c r="C2767" t="str">
        <f>IF(SUM('A4'!S2798:X2798)=6,'Angaben KH-Standort'!$D$12,"")</f>
        <v/>
      </c>
      <c r="D2767" t="str">
        <f>IF(SUM('A4'!S2798:X2798)=6,'A1'!$F$14,"")</f>
        <v/>
      </c>
      <c r="E2767" t="str">
        <f>IF(SUM('A4'!S2798:X2798)=6,'A4'!C2798,"")</f>
        <v/>
      </c>
      <c r="F2767" t="str">
        <f>IF(SUM('A4'!S2798:X2798)=6,'A4'!D2798,"")</f>
        <v/>
      </c>
      <c r="G2767" t="str">
        <f>IF(SUM('A4'!S2798:X2798)=6,'A4'!E2798,"")</f>
        <v/>
      </c>
      <c r="H2767" t="str">
        <f>IF(SUM('A4'!S2798:X2798)=6,'A4'!F2798,"")</f>
        <v/>
      </c>
      <c r="I2767" t="str">
        <f>IF(SUM('A4'!S2798:X2798)=6,'A4'!G2798,"")</f>
        <v/>
      </c>
      <c r="J2767" s="308" t="str">
        <f>IF(SUM('A4'!S2798:X2798)=6,'A4'!H2798,"")</f>
        <v/>
      </c>
    </row>
    <row r="2768" spans="1:10" x14ac:dyDescent="0.25">
      <c r="A2768" t="str">
        <f>IF(SUM('A4'!S2799:X2799)=6,'Angaben KH-Standort'!$D$25,"")</f>
        <v/>
      </c>
      <c r="B2768" t="str">
        <f>IF(SUM('A4'!S2799:X2799)=6,'Angaben KH-Standort'!$D$26,"")</f>
        <v/>
      </c>
      <c r="C2768" t="str">
        <f>IF(SUM('A4'!S2799:X2799)=6,'Angaben KH-Standort'!$D$12,"")</f>
        <v/>
      </c>
      <c r="D2768" t="str">
        <f>IF(SUM('A4'!S2799:X2799)=6,'A1'!$F$14,"")</f>
        <v/>
      </c>
      <c r="E2768" t="str">
        <f>IF(SUM('A4'!S2799:X2799)=6,'A4'!C2799,"")</f>
        <v/>
      </c>
      <c r="F2768" t="str">
        <f>IF(SUM('A4'!S2799:X2799)=6,'A4'!D2799,"")</f>
        <v/>
      </c>
      <c r="G2768" t="str">
        <f>IF(SUM('A4'!S2799:X2799)=6,'A4'!E2799,"")</f>
        <v/>
      </c>
      <c r="H2768" t="str">
        <f>IF(SUM('A4'!S2799:X2799)=6,'A4'!F2799,"")</f>
        <v/>
      </c>
      <c r="I2768" t="str">
        <f>IF(SUM('A4'!S2799:X2799)=6,'A4'!G2799,"")</f>
        <v/>
      </c>
      <c r="J2768" s="308" t="str">
        <f>IF(SUM('A4'!S2799:X2799)=6,'A4'!H2799,"")</f>
        <v/>
      </c>
    </row>
    <row r="2769" spans="1:10" x14ac:dyDescent="0.25">
      <c r="A2769" t="str">
        <f>IF(SUM('A4'!S2800:X2800)=6,'Angaben KH-Standort'!$D$25,"")</f>
        <v/>
      </c>
      <c r="B2769" t="str">
        <f>IF(SUM('A4'!S2800:X2800)=6,'Angaben KH-Standort'!$D$26,"")</f>
        <v/>
      </c>
      <c r="C2769" t="str">
        <f>IF(SUM('A4'!S2800:X2800)=6,'Angaben KH-Standort'!$D$12,"")</f>
        <v/>
      </c>
      <c r="D2769" t="str">
        <f>IF(SUM('A4'!S2800:X2800)=6,'A1'!$F$14,"")</f>
        <v/>
      </c>
      <c r="E2769" t="str">
        <f>IF(SUM('A4'!S2800:X2800)=6,'A4'!C2800,"")</f>
        <v/>
      </c>
      <c r="F2769" t="str">
        <f>IF(SUM('A4'!S2800:X2800)=6,'A4'!D2800,"")</f>
        <v/>
      </c>
      <c r="G2769" t="str">
        <f>IF(SUM('A4'!S2800:X2800)=6,'A4'!E2800,"")</f>
        <v/>
      </c>
      <c r="H2769" t="str">
        <f>IF(SUM('A4'!S2800:X2800)=6,'A4'!F2800,"")</f>
        <v/>
      </c>
      <c r="I2769" t="str">
        <f>IF(SUM('A4'!S2800:X2800)=6,'A4'!G2800,"")</f>
        <v/>
      </c>
      <c r="J2769" s="308" t="str">
        <f>IF(SUM('A4'!S2800:X2800)=6,'A4'!H2800,"")</f>
        <v/>
      </c>
    </row>
    <row r="2770" spans="1:10" x14ac:dyDescent="0.25">
      <c r="A2770" t="str">
        <f>IF(SUM('A4'!S2801:X2801)=6,'Angaben KH-Standort'!$D$25,"")</f>
        <v/>
      </c>
      <c r="B2770" t="str">
        <f>IF(SUM('A4'!S2801:X2801)=6,'Angaben KH-Standort'!$D$26,"")</f>
        <v/>
      </c>
      <c r="C2770" t="str">
        <f>IF(SUM('A4'!S2801:X2801)=6,'Angaben KH-Standort'!$D$12,"")</f>
        <v/>
      </c>
      <c r="D2770" t="str">
        <f>IF(SUM('A4'!S2801:X2801)=6,'A1'!$F$14,"")</f>
        <v/>
      </c>
      <c r="E2770" t="str">
        <f>IF(SUM('A4'!S2801:X2801)=6,'A4'!C2801,"")</f>
        <v/>
      </c>
      <c r="F2770" t="str">
        <f>IF(SUM('A4'!S2801:X2801)=6,'A4'!D2801,"")</f>
        <v/>
      </c>
      <c r="G2770" t="str">
        <f>IF(SUM('A4'!S2801:X2801)=6,'A4'!E2801,"")</f>
        <v/>
      </c>
      <c r="H2770" t="str">
        <f>IF(SUM('A4'!S2801:X2801)=6,'A4'!F2801,"")</f>
        <v/>
      </c>
      <c r="I2770" t="str">
        <f>IF(SUM('A4'!S2801:X2801)=6,'A4'!G2801,"")</f>
        <v/>
      </c>
      <c r="J2770" s="308" t="str">
        <f>IF(SUM('A4'!S2801:X2801)=6,'A4'!H2801,"")</f>
        <v/>
      </c>
    </row>
    <row r="2771" spans="1:10" x14ac:dyDescent="0.25">
      <c r="A2771" t="str">
        <f>IF(SUM('A4'!S2802:X2802)=6,'Angaben KH-Standort'!$D$25,"")</f>
        <v/>
      </c>
      <c r="B2771" t="str">
        <f>IF(SUM('A4'!S2802:X2802)=6,'Angaben KH-Standort'!$D$26,"")</f>
        <v/>
      </c>
      <c r="C2771" t="str">
        <f>IF(SUM('A4'!S2802:X2802)=6,'Angaben KH-Standort'!$D$12,"")</f>
        <v/>
      </c>
      <c r="D2771" t="str">
        <f>IF(SUM('A4'!S2802:X2802)=6,'A1'!$F$14,"")</f>
        <v/>
      </c>
      <c r="E2771" t="str">
        <f>IF(SUM('A4'!S2802:X2802)=6,'A4'!C2802,"")</f>
        <v/>
      </c>
      <c r="F2771" t="str">
        <f>IF(SUM('A4'!S2802:X2802)=6,'A4'!D2802,"")</f>
        <v/>
      </c>
      <c r="G2771" t="str">
        <f>IF(SUM('A4'!S2802:X2802)=6,'A4'!E2802,"")</f>
        <v/>
      </c>
      <c r="H2771" t="str">
        <f>IF(SUM('A4'!S2802:X2802)=6,'A4'!F2802,"")</f>
        <v/>
      </c>
      <c r="I2771" t="str">
        <f>IF(SUM('A4'!S2802:X2802)=6,'A4'!G2802,"")</f>
        <v/>
      </c>
      <c r="J2771" s="308" t="str">
        <f>IF(SUM('A4'!S2802:X2802)=6,'A4'!H2802,"")</f>
        <v/>
      </c>
    </row>
    <row r="2772" spans="1:10" x14ac:dyDescent="0.25">
      <c r="A2772" t="str">
        <f>IF(SUM('A4'!S2803:X2803)=6,'Angaben KH-Standort'!$D$25,"")</f>
        <v/>
      </c>
      <c r="B2772" t="str">
        <f>IF(SUM('A4'!S2803:X2803)=6,'Angaben KH-Standort'!$D$26,"")</f>
        <v/>
      </c>
      <c r="C2772" t="str">
        <f>IF(SUM('A4'!S2803:X2803)=6,'Angaben KH-Standort'!$D$12,"")</f>
        <v/>
      </c>
      <c r="D2772" t="str">
        <f>IF(SUM('A4'!S2803:X2803)=6,'A1'!$F$14,"")</f>
        <v/>
      </c>
      <c r="E2772" t="str">
        <f>IF(SUM('A4'!S2803:X2803)=6,'A4'!C2803,"")</f>
        <v/>
      </c>
      <c r="F2772" t="str">
        <f>IF(SUM('A4'!S2803:X2803)=6,'A4'!D2803,"")</f>
        <v/>
      </c>
      <c r="G2772" t="str">
        <f>IF(SUM('A4'!S2803:X2803)=6,'A4'!E2803,"")</f>
        <v/>
      </c>
      <c r="H2772" t="str">
        <f>IF(SUM('A4'!S2803:X2803)=6,'A4'!F2803,"")</f>
        <v/>
      </c>
      <c r="I2772" t="str">
        <f>IF(SUM('A4'!S2803:X2803)=6,'A4'!G2803,"")</f>
        <v/>
      </c>
      <c r="J2772" s="308" t="str">
        <f>IF(SUM('A4'!S2803:X2803)=6,'A4'!H2803,"")</f>
        <v/>
      </c>
    </row>
    <row r="2773" spans="1:10" x14ac:dyDescent="0.25">
      <c r="A2773" t="str">
        <f>IF(SUM('A4'!S2804:X2804)=6,'Angaben KH-Standort'!$D$25,"")</f>
        <v/>
      </c>
      <c r="B2773" t="str">
        <f>IF(SUM('A4'!S2804:X2804)=6,'Angaben KH-Standort'!$D$26,"")</f>
        <v/>
      </c>
      <c r="C2773" t="str">
        <f>IF(SUM('A4'!S2804:X2804)=6,'Angaben KH-Standort'!$D$12,"")</f>
        <v/>
      </c>
      <c r="D2773" t="str">
        <f>IF(SUM('A4'!S2804:X2804)=6,'A1'!$F$14,"")</f>
        <v/>
      </c>
      <c r="E2773" t="str">
        <f>IF(SUM('A4'!S2804:X2804)=6,'A4'!C2804,"")</f>
        <v/>
      </c>
      <c r="F2773" t="str">
        <f>IF(SUM('A4'!S2804:X2804)=6,'A4'!D2804,"")</f>
        <v/>
      </c>
      <c r="G2773" t="str">
        <f>IF(SUM('A4'!S2804:X2804)=6,'A4'!E2804,"")</f>
        <v/>
      </c>
      <c r="H2773" t="str">
        <f>IF(SUM('A4'!S2804:X2804)=6,'A4'!F2804,"")</f>
        <v/>
      </c>
      <c r="I2773" t="str">
        <f>IF(SUM('A4'!S2804:X2804)=6,'A4'!G2804,"")</f>
        <v/>
      </c>
      <c r="J2773" s="308" t="str">
        <f>IF(SUM('A4'!S2804:X2804)=6,'A4'!H2804,"")</f>
        <v/>
      </c>
    </row>
    <row r="2774" spans="1:10" x14ac:dyDescent="0.25">
      <c r="A2774" t="str">
        <f>IF(SUM('A4'!S2805:X2805)=6,'Angaben KH-Standort'!$D$25,"")</f>
        <v/>
      </c>
      <c r="B2774" t="str">
        <f>IF(SUM('A4'!S2805:X2805)=6,'Angaben KH-Standort'!$D$26,"")</f>
        <v/>
      </c>
      <c r="C2774" t="str">
        <f>IF(SUM('A4'!S2805:X2805)=6,'Angaben KH-Standort'!$D$12,"")</f>
        <v/>
      </c>
      <c r="D2774" t="str">
        <f>IF(SUM('A4'!S2805:X2805)=6,'A1'!$F$14,"")</f>
        <v/>
      </c>
      <c r="E2774" t="str">
        <f>IF(SUM('A4'!S2805:X2805)=6,'A4'!C2805,"")</f>
        <v/>
      </c>
      <c r="F2774" t="str">
        <f>IF(SUM('A4'!S2805:X2805)=6,'A4'!D2805,"")</f>
        <v/>
      </c>
      <c r="G2774" t="str">
        <f>IF(SUM('A4'!S2805:X2805)=6,'A4'!E2805,"")</f>
        <v/>
      </c>
      <c r="H2774" t="str">
        <f>IF(SUM('A4'!S2805:X2805)=6,'A4'!F2805,"")</f>
        <v/>
      </c>
      <c r="I2774" t="str">
        <f>IF(SUM('A4'!S2805:X2805)=6,'A4'!G2805,"")</f>
        <v/>
      </c>
      <c r="J2774" s="308" t="str">
        <f>IF(SUM('A4'!S2805:X2805)=6,'A4'!H2805,"")</f>
        <v/>
      </c>
    </row>
    <row r="2775" spans="1:10" x14ac:dyDescent="0.25">
      <c r="A2775" t="str">
        <f>IF(SUM('A4'!S2806:X2806)=6,'Angaben KH-Standort'!$D$25,"")</f>
        <v/>
      </c>
      <c r="B2775" t="str">
        <f>IF(SUM('A4'!S2806:X2806)=6,'Angaben KH-Standort'!$D$26,"")</f>
        <v/>
      </c>
      <c r="C2775" t="str">
        <f>IF(SUM('A4'!S2806:X2806)=6,'Angaben KH-Standort'!$D$12,"")</f>
        <v/>
      </c>
      <c r="D2775" t="str">
        <f>IF(SUM('A4'!S2806:X2806)=6,'A1'!$F$14,"")</f>
        <v/>
      </c>
      <c r="E2775" t="str">
        <f>IF(SUM('A4'!S2806:X2806)=6,'A4'!C2806,"")</f>
        <v/>
      </c>
      <c r="F2775" t="str">
        <f>IF(SUM('A4'!S2806:X2806)=6,'A4'!D2806,"")</f>
        <v/>
      </c>
      <c r="G2775" t="str">
        <f>IF(SUM('A4'!S2806:X2806)=6,'A4'!E2806,"")</f>
        <v/>
      </c>
      <c r="H2775" t="str">
        <f>IF(SUM('A4'!S2806:X2806)=6,'A4'!F2806,"")</f>
        <v/>
      </c>
      <c r="I2775" t="str">
        <f>IF(SUM('A4'!S2806:X2806)=6,'A4'!G2806,"")</f>
        <v/>
      </c>
      <c r="J2775" s="308" t="str">
        <f>IF(SUM('A4'!S2806:X2806)=6,'A4'!H2806,"")</f>
        <v/>
      </c>
    </row>
    <row r="2776" spans="1:10" x14ac:dyDescent="0.25">
      <c r="A2776" t="str">
        <f>IF(SUM('A4'!S2807:X2807)=6,'Angaben KH-Standort'!$D$25,"")</f>
        <v/>
      </c>
      <c r="B2776" t="str">
        <f>IF(SUM('A4'!S2807:X2807)=6,'Angaben KH-Standort'!$D$26,"")</f>
        <v/>
      </c>
      <c r="C2776" t="str">
        <f>IF(SUM('A4'!S2807:X2807)=6,'Angaben KH-Standort'!$D$12,"")</f>
        <v/>
      </c>
      <c r="D2776" t="str">
        <f>IF(SUM('A4'!S2807:X2807)=6,'A1'!$F$14,"")</f>
        <v/>
      </c>
      <c r="E2776" t="str">
        <f>IF(SUM('A4'!S2807:X2807)=6,'A4'!C2807,"")</f>
        <v/>
      </c>
      <c r="F2776" t="str">
        <f>IF(SUM('A4'!S2807:X2807)=6,'A4'!D2807,"")</f>
        <v/>
      </c>
      <c r="G2776" t="str">
        <f>IF(SUM('A4'!S2807:X2807)=6,'A4'!E2807,"")</f>
        <v/>
      </c>
      <c r="H2776" t="str">
        <f>IF(SUM('A4'!S2807:X2807)=6,'A4'!F2807,"")</f>
        <v/>
      </c>
      <c r="I2776" t="str">
        <f>IF(SUM('A4'!S2807:X2807)=6,'A4'!G2807,"")</f>
        <v/>
      </c>
      <c r="J2776" s="308" t="str">
        <f>IF(SUM('A4'!S2807:X2807)=6,'A4'!H2807,"")</f>
        <v/>
      </c>
    </row>
    <row r="2777" spans="1:10" x14ac:dyDescent="0.25">
      <c r="A2777" t="str">
        <f>IF(SUM('A4'!S2808:X2808)=6,'Angaben KH-Standort'!$D$25,"")</f>
        <v/>
      </c>
      <c r="B2777" t="str">
        <f>IF(SUM('A4'!S2808:X2808)=6,'Angaben KH-Standort'!$D$26,"")</f>
        <v/>
      </c>
      <c r="C2777" t="str">
        <f>IF(SUM('A4'!S2808:X2808)=6,'Angaben KH-Standort'!$D$12,"")</f>
        <v/>
      </c>
      <c r="D2777" t="str">
        <f>IF(SUM('A4'!S2808:X2808)=6,'A1'!$F$14,"")</f>
        <v/>
      </c>
      <c r="E2777" t="str">
        <f>IF(SUM('A4'!S2808:X2808)=6,'A4'!C2808,"")</f>
        <v/>
      </c>
      <c r="F2777" t="str">
        <f>IF(SUM('A4'!S2808:X2808)=6,'A4'!D2808,"")</f>
        <v/>
      </c>
      <c r="G2777" t="str">
        <f>IF(SUM('A4'!S2808:X2808)=6,'A4'!E2808,"")</f>
        <v/>
      </c>
      <c r="H2777" t="str">
        <f>IF(SUM('A4'!S2808:X2808)=6,'A4'!F2808,"")</f>
        <v/>
      </c>
      <c r="I2777" t="str">
        <f>IF(SUM('A4'!S2808:X2808)=6,'A4'!G2808,"")</f>
        <v/>
      </c>
      <c r="J2777" s="308" t="str">
        <f>IF(SUM('A4'!S2808:X2808)=6,'A4'!H2808,"")</f>
        <v/>
      </c>
    </row>
    <row r="2778" spans="1:10" x14ac:dyDescent="0.25">
      <c r="A2778" t="str">
        <f>IF(SUM('A4'!S2809:X2809)=6,'Angaben KH-Standort'!$D$25,"")</f>
        <v/>
      </c>
      <c r="B2778" t="str">
        <f>IF(SUM('A4'!S2809:X2809)=6,'Angaben KH-Standort'!$D$26,"")</f>
        <v/>
      </c>
      <c r="C2778" t="str">
        <f>IF(SUM('A4'!S2809:X2809)=6,'Angaben KH-Standort'!$D$12,"")</f>
        <v/>
      </c>
      <c r="D2778" t="str">
        <f>IF(SUM('A4'!S2809:X2809)=6,'A1'!$F$14,"")</f>
        <v/>
      </c>
      <c r="E2778" t="str">
        <f>IF(SUM('A4'!S2809:X2809)=6,'A4'!C2809,"")</f>
        <v/>
      </c>
      <c r="F2778" t="str">
        <f>IF(SUM('A4'!S2809:X2809)=6,'A4'!D2809,"")</f>
        <v/>
      </c>
      <c r="G2778" t="str">
        <f>IF(SUM('A4'!S2809:X2809)=6,'A4'!E2809,"")</f>
        <v/>
      </c>
      <c r="H2778" t="str">
        <f>IF(SUM('A4'!S2809:X2809)=6,'A4'!F2809,"")</f>
        <v/>
      </c>
      <c r="I2778" t="str">
        <f>IF(SUM('A4'!S2809:X2809)=6,'A4'!G2809,"")</f>
        <v/>
      </c>
      <c r="J2778" s="308" t="str">
        <f>IF(SUM('A4'!S2809:X2809)=6,'A4'!H2809,"")</f>
        <v/>
      </c>
    </row>
    <row r="2779" spans="1:10" x14ac:dyDescent="0.25">
      <c r="A2779" t="str">
        <f>IF(SUM('A4'!S2810:X2810)=6,'Angaben KH-Standort'!$D$25,"")</f>
        <v/>
      </c>
      <c r="B2779" t="str">
        <f>IF(SUM('A4'!S2810:X2810)=6,'Angaben KH-Standort'!$D$26,"")</f>
        <v/>
      </c>
      <c r="C2779" t="str">
        <f>IF(SUM('A4'!S2810:X2810)=6,'Angaben KH-Standort'!$D$12,"")</f>
        <v/>
      </c>
      <c r="D2779" t="str">
        <f>IF(SUM('A4'!S2810:X2810)=6,'A1'!$F$14,"")</f>
        <v/>
      </c>
      <c r="E2779" t="str">
        <f>IF(SUM('A4'!S2810:X2810)=6,'A4'!C2810,"")</f>
        <v/>
      </c>
      <c r="F2779" t="str">
        <f>IF(SUM('A4'!S2810:X2810)=6,'A4'!D2810,"")</f>
        <v/>
      </c>
      <c r="G2779" t="str">
        <f>IF(SUM('A4'!S2810:X2810)=6,'A4'!E2810,"")</f>
        <v/>
      </c>
      <c r="H2779" t="str">
        <f>IF(SUM('A4'!S2810:X2810)=6,'A4'!F2810,"")</f>
        <v/>
      </c>
      <c r="I2779" t="str">
        <f>IF(SUM('A4'!S2810:X2810)=6,'A4'!G2810,"")</f>
        <v/>
      </c>
      <c r="J2779" s="308" t="str">
        <f>IF(SUM('A4'!S2810:X2810)=6,'A4'!H2810,"")</f>
        <v/>
      </c>
    </row>
    <row r="2780" spans="1:10" x14ac:dyDescent="0.25">
      <c r="A2780" t="str">
        <f>IF(SUM('A4'!S2811:X2811)=6,'Angaben KH-Standort'!$D$25,"")</f>
        <v/>
      </c>
      <c r="B2780" t="str">
        <f>IF(SUM('A4'!S2811:X2811)=6,'Angaben KH-Standort'!$D$26,"")</f>
        <v/>
      </c>
      <c r="C2780" t="str">
        <f>IF(SUM('A4'!S2811:X2811)=6,'Angaben KH-Standort'!$D$12,"")</f>
        <v/>
      </c>
      <c r="D2780" t="str">
        <f>IF(SUM('A4'!S2811:X2811)=6,'A1'!$F$14,"")</f>
        <v/>
      </c>
      <c r="E2780" t="str">
        <f>IF(SUM('A4'!S2811:X2811)=6,'A4'!C2811,"")</f>
        <v/>
      </c>
      <c r="F2780" t="str">
        <f>IF(SUM('A4'!S2811:X2811)=6,'A4'!D2811,"")</f>
        <v/>
      </c>
      <c r="G2780" t="str">
        <f>IF(SUM('A4'!S2811:X2811)=6,'A4'!E2811,"")</f>
        <v/>
      </c>
      <c r="H2780" t="str">
        <f>IF(SUM('A4'!S2811:X2811)=6,'A4'!F2811,"")</f>
        <v/>
      </c>
      <c r="I2780" t="str">
        <f>IF(SUM('A4'!S2811:X2811)=6,'A4'!G2811,"")</f>
        <v/>
      </c>
      <c r="J2780" s="308" t="str">
        <f>IF(SUM('A4'!S2811:X2811)=6,'A4'!H2811,"")</f>
        <v/>
      </c>
    </row>
    <row r="2781" spans="1:10" x14ac:dyDescent="0.25">
      <c r="A2781" t="str">
        <f>IF(SUM('A4'!S2812:X2812)=6,'Angaben KH-Standort'!$D$25,"")</f>
        <v/>
      </c>
      <c r="B2781" t="str">
        <f>IF(SUM('A4'!S2812:X2812)=6,'Angaben KH-Standort'!$D$26,"")</f>
        <v/>
      </c>
      <c r="C2781" t="str">
        <f>IF(SUM('A4'!S2812:X2812)=6,'Angaben KH-Standort'!$D$12,"")</f>
        <v/>
      </c>
      <c r="D2781" t="str">
        <f>IF(SUM('A4'!S2812:X2812)=6,'A1'!$F$14,"")</f>
        <v/>
      </c>
      <c r="E2781" t="str">
        <f>IF(SUM('A4'!S2812:X2812)=6,'A4'!C2812,"")</f>
        <v/>
      </c>
      <c r="F2781" t="str">
        <f>IF(SUM('A4'!S2812:X2812)=6,'A4'!D2812,"")</f>
        <v/>
      </c>
      <c r="G2781" t="str">
        <f>IF(SUM('A4'!S2812:X2812)=6,'A4'!E2812,"")</f>
        <v/>
      </c>
      <c r="H2781" t="str">
        <f>IF(SUM('A4'!S2812:X2812)=6,'A4'!F2812,"")</f>
        <v/>
      </c>
      <c r="I2781" t="str">
        <f>IF(SUM('A4'!S2812:X2812)=6,'A4'!G2812,"")</f>
        <v/>
      </c>
      <c r="J2781" s="308" t="str">
        <f>IF(SUM('A4'!S2812:X2812)=6,'A4'!H2812,"")</f>
        <v/>
      </c>
    </row>
    <row r="2782" spans="1:10" x14ac:dyDescent="0.25">
      <c r="A2782" t="str">
        <f>IF(SUM('A4'!S2813:X2813)=6,'Angaben KH-Standort'!$D$25,"")</f>
        <v/>
      </c>
      <c r="B2782" t="str">
        <f>IF(SUM('A4'!S2813:X2813)=6,'Angaben KH-Standort'!$D$26,"")</f>
        <v/>
      </c>
      <c r="C2782" t="str">
        <f>IF(SUM('A4'!S2813:X2813)=6,'Angaben KH-Standort'!$D$12,"")</f>
        <v/>
      </c>
      <c r="D2782" t="str">
        <f>IF(SUM('A4'!S2813:X2813)=6,'A1'!$F$14,"")</f>
        <v/>
      </c>
      <c r="E2782" t="str">
        <f>IF(SUM('A4'!S2813:X2813)=6,'A4'!C2813,"")</f>
        <v/>
      </c>
      <c r="F2782" t="str">
        <f>IF(SUM('A4'!S2813:X2813)=6,'A4'!D2813,"")</f>
        <v/>
      </c>
      <c r="G2782" t="str">
        <f>IF(SUM('A4'!S2813:X2813)=6,'A4'!E2813,"")</f>
        <v/>
      </c>
      <c r="H2782" t="str">
        <f>IF(SUM('A4'!S2813:X2813)=6,'A4'!F2813,"")</f>
        <v/>
      </c>
      <c r="I2782" t="str">
        <f>IF(SUM('A4'!S2813:X2813)=6,'A4'!G2813,"")</f>
        <v/>
      </c>
      <c r="J2782" s="308" t="str">
        <f>IF(SUM('A4'!S2813:X2813)=6,'A4'!H2813,"")</f>
        <v/>
      </c>
    </row>
    <row r="2783" spans="1:10" x14ac:dyDescent="0.25">
      <c r="A2783" t="str">
        <f>IF(SUM('A4'!S2814:X2814)=6,'Angaben KH-Standort'!$D$25,"")</f>
        <v/>
      </c>
      <c r="B2783" t="str">
        <f>IF(SUM('A4'!S2814:X2814)=6,'Angaben KH-Standort'!$D$26,"")</f>
        <v/>
      </c>
      <c r="C2783" t="str">
        <f>IF(SUM('A4'!S2814:X2814)=6,'Angaben KH-Standort'!$D$12,"")</f>
        <v/>
      </c>
      <c r="D2783" t="str">
        <f>IF(SUM('A4'!S2814:X2814)=6,'A1'!$F$14,"")</f>
        <v/>
      </c>
      <c r="E2783" t="str">
        <f>IF(SUM('A4'!S2814:X2814)=6,'A4'!C2814,"")</f>
        <v/>
      </c>
      <c r="F2783" t="str">
        <f>IF(SUM('A4'!S2814:X2814)=6,'A4'!D2814,"")</f>
        <v/>
      </c>
      <c r="G2783" t="str">
        <f>IF(SUM('A4'!S2814:X2814)=6,'A4'!E2814,"")</f>
        <v/>
      </c>
      <c r="H2783" t="str">
        <f>IF(SUM('A4'!S2814:X2814)=6,'A4'!F2814,"")</f>
        <v/>
      </c>
      <c r="I2783" t="str">
        <f>IF(SUM('A4'!S2814:X2814)=6,'A4'!G2814,"")</f>
        <v/>
      </c>
      <c r="J2783" s="308" t="str">
        <f>IF(SUM('A4'!S2814:X2814)=6,'A4'!H2814,"")</f>
        <v/>
      </c>
    </row>
    <row r="2784" spans="1:10" x14ac:dyDescent="0.25">
      <c r="A2784" t="str">
        <f>IF(SUM('A4'!S2815:X2815)=6,'Angaben KH-Standort'!$D$25,"")</f>
        <v/>
      </c>
      <c r="B2784" t="str">
        <f>IF(SUM('A4'!S2815:X2815)=6,'Angaben KH-Standort'!$D$26,"")</f>
        <v/>
      </c>
      <c r="C2784" t="str">
        <f>IF(SUM('A4'!S2815:X2815)=6,'Angaben KH-Standort'!$D$12,"")</f>
        <v/>
      </c>
      <c r="D2784" t="str">
        <f>IF(SUM('A4'!S2815:X2815)=6,'A1'!$F$14,"")</f>
        <v/>
      </c>
      <c r="E2784" t="str">
        <f>IF(SUM('A4'!S2815:X2815)=6,'A4'!C2815,"")</f>
        <v/>
      </c>
      <c r="F2784" t="str">
        <f>IF(SUM('A4'!S2815:X2815)=6,'A4'!D2815,"")</f>
        <v/>
      </c>
      <c r="G2784" t="str">
        <f>IF(SUM('A4'!S2815:X2815)=6,'A4'!E2815,"")</f>
        <v/>
      </c>
      <c r="H2784" t="str">
        <f>IF(SUM('A4'!S2815:X2815)=6,'A4'!F2815,"")</f>
        <v/>
      </c>
      <c r="I2784" t="str">
        <f>IF(SUM('A4'!S2815:X2815)=6,'A4'!G2815,"")</f>
        <v/>
      </c>
      <c r="J2784" s="308" t="str">
        <f>IF(SUM('A4'!S2815:X2815)=6,'A4'!H2815,"")</f>
        <v/>
      </c>
    </row>
    <row r="2785" spans="1:10" x14ac:dyDescent="0.25">
      <c r="A2785" t="str">
        <f>IF(SUM('A4'!S2816:X2816)=6,'Angaben KH-Standort'!$D$25,"")</f>
        <v/>
      </c>
      <c r="B2785" t="str">
        <f>IF(SUM('A4'!S2816:X2816)=6,'Angaben KH-Standort'!$D$26,"")</f>
        <v/>
      </c>
      <c r="C2785" t="str">
        <f>IF(SUM('A4'!S2816:X2816)=6,'Angaben KH-Standort'!$D$12,"")</f>
        <v/>
      </c>
      <c r="D2785" t="str">
        <f>IF(SUM('A4'!S2816:X2816)=6,'A1'!$F$14,"")</f>
        <v/>
      </c>
      <c r="E2785" t="str">
        <f>IF(SUM('A4'!S2816:X2816)=6,'A4'!C2816,"")</f>
        <v/>
      </c>
      <c r="F2785" t="str">
        <f>IF(SUM('A4'!S2816:X2816)=6,'A4'!D2816,"")</f>
        <v/>
      </c>
      <c r="G2785" t="str">
        <f>IF(SUM('A4'!S2816:X2816)=6,'A4'!E2816,"")</f>
        <v/>
      </c>
      <c r="H2785" t="str">
        <f>IF(SUM('A4'!S2816:X2816)=6,'A4'!F2816,"")</f>
        <v/>
      </c>
      <c r="I2785" t="str">
        <f>IF(SUM('A4'!S2816:X2816)=6,'A4'!G2816,"")</f>
        <v/>
      </c>
      <c r="J2785" s="308" t="str">
        <f>IF(SUM('A4'!S2816:X2816)=6,'A4'!H2816,"")</f>
        <v/>
      </c>
    </row>
    <row r="2786" spans="1:10" x14ac:dyDescent="0.25">
      <c r="A2786" t="str">
        <f>IF(SUM('A4'!S2817:X2817)=6,'Angaben KH-Standort'!$D$25,"")</f>
        <v/>
      </c>
      <c r="B2786" t="str">
        <f>IF(SUM('A4'!S2817:X2817)=6,'Angaben KH-Standort'!$D$26,"")</f>
        <v/>
      </c>
      <c r="C2786" t="str">
        <f>IF(SUM('A4'!S2817:X2817)=6,'Angaben KH-Standort'!$D$12,"")</f>
        <v/>
      </c>
      <c r="D2786" t="str">
        <f>IF(SUM('A4'!S2817:X2817)=6,'A1'!$F$14,"")</f>
        <v/>
      </c>
      <c r="E2786" t="str">
        <f>IF(SUM('A4'!S2817:X2817)=6,'A4'!C2817,"")</f>
        <v/>
      </c>
      <c r="F2786" t="str">
        <f>IF(SUM('A4'!S2817:X2817)=6,'A4'!D2817,"")</f>
        <v/>
      </c>
      <c r="G2786" t="str">
        <f>IF(SUM('A4'!S2817:X2817)=6,'A4'!E2817,"")</f>
        <v/>
      </c>
      <c r="H2786" t="str">
        <f>IF(SUM('A4'!S2817:X2817)=6,'A4'!F2817,"")</f>
        <v/>
      </c>
      <c r="I2786" t="str">
        <f>IF(SUM('A4'!S2817:X2817)=6,'A4'!G2817,"")</f>
        <v/>
      </c>
      <c r="J2786" s="308" t="str">
        <f>IF(SUM('A4'!S2817:X2817)=6,'A4'!H2817,"")</f>
        <v/>
      </c>
    </row>
    <row r="2787" spans="1:10" x14ac:dyDescent="0.25">
      <c r="A2787" t="str">
        <f>IF(SUM('A4'!S2818:X2818)=6,'Angaben KH-Standort'!$D$25,"")</f>
        <v/>
      </c>
      <c r="B2787" t="str">
        <f>IF(SUM('A4'!S2818:X2818)=6,'Angaben KH-Standort'!$D$26,"")</f>
        <v/>
      </c>
      <c r="C2787" t="str">
        <f>IF(SUM('A4'!S2818:X2818)=6,'Angaben KH-Standort'!$D$12,"")</f>
        <v/>
      </c>
      <c r="D2787" t="str">
        <f>IF(SUM('A4'!S2818:X2818)=6,'A1'!$F$14,"")</f>
        <v/>
      </c>
      <c r="E2787" t="str">
        <f>IF(SUM('A4'!S2818:X2818)=6,'A4'!C2818,"")</f>
        <v/>
      </c>
      <c r="F2787" t="str">
        <f>IF(SUM('A4'!S2818:X2818)=6,'A4'!D2818,"")</f>
        <v/>
      </c>
      <c r="G2787" t="str">
        <f>IF(SUM('A4'!S2818:X2818)=6,'A4'!E2818,"")</f>
        <v/>
      </c>
      <c r="H2787" t="str">
        <f>IF(SUM('A4'!S2818:X2818)=6,'A4'!F2818,"")</f>
        <v/>
      </c>
      <c r="I2787" t="str">
        <f>IF(SUM('A4'!S2818:X2818)=6,'A4'!G2818,"")</f>
        <v/>
      </c>
      <c r="J2787" s="308" t="str">
        <f>IF(SUM('A4'!S2818:X2818)=6,'A4'!H2818,"")</f>
        <v/>
      </c>
    </row>
    <row r="2788" spans="1:10" x14ac:dyDescent="0.25">
      <c r="A2788" t="str">
        <f>IF(SUM('A4'!S2819:X2819)=6,'Angaben KH-Standort'!$D$25,"")</f>
        <v/>
      </c>
      <c r="B2788" t="str">
        <f>IF(SUM('A4'!S2819:X2819)=6,'Angaben KH-Standort'!$D$26,"")</f>
        <v/>
      </c>
      <c r="C2788" t="str">
        <f>IF(SUM('A4'!S2819:X2819)=6,'Angaben KH-Standort'!$D$12,"")</f>
        <v/>
      </c>
      <c r="D2788" t="str">
        <f>IF(SUM('A4'!S2819:X2819)=6,'A1'!$F$14,"")</f>
        <v/>
      </c>
      <c r="E2788" t="str">
        <f>IF(SUM('A4'!S2819:X2819)=6,'A4'!C2819,"")</f>
        <v/>
      </c>
      <c r="F2788" t="str">
        <f>IF(SUM('A4'!S2819:X2819)=6,'A4'!D2819,"")</f>
        <v/>
      </c>
      <c r="G2788" t="str">
        <f>IF(SUM('A4'!S2819:X2819)=6,'A4'!E2819,"")</f>
        <v/>
      </c>
      <c r="H2788" t="str">
        <f>IF(SUM('A4'!S2819:X2819)=6,'A4'!F2819,"")</f>
        <v/>
      </c>
      <c r="I2788" t="str">
        <f>IF(SUM('A4'!S2819:X2819)=6,'A4'!G2819,"")</f>
        <v/>
      </c>
      <c r="J2788" s="308" t="str">
        <f>IF(SUM('A4'!S2819:X2819)=6,'A4'!H2819,"")</f>
        <v/>
      </c>
    </row>
    <row r="2789" spans="1:10" x14ac:dyDescent="0.25">
      <c r="A2789" t="str">
        <f>IF(SUM('A4'!S2820:X2820)=6,'Angaben KH-Standort'!$D$25,"")</f>
        <v/>
      </c>
      <c r="B2789" t="str">
        <f>IF(SUM('A4'!S2820:X2820)=6,'Angaben KH-Standort'!$D$26,"")</f>
        <v/>
      </c>
      <c r="C2789" t="str">
        <f>IF(SUM('A4'!S2820:X2820)=6,'Angaben KH-Standort'!$D$12,"")</f>
        <v/>
      </c>
      <c r="D2789" t="str">
        <f>IF(SUM('A4'!S2820:X2820)=6,'A1'!$F$14,"")</f>
        <v/>
      </c>
      <c r="E2789" t="str">
        <f>IF(SUM('A4'!S2820:X2820)=6,'A4'!C2820,"")</f>
        <v/>
      </c>
      <c r="F2789" t="str">
        <f>IF(SUM('A4'!S2820:X2820)=6,'A4'!D2820,"")</f>
        <v/>
      </c>
      <c r="G2789" t="str">
        <f>IF(SUM('A4'!S2820:X2820)=6,'A4'!E2820,"")</f>
        <v/>
      </c>
      <c r="H2789" t="str">
        <f>IF(SUM('A4'!S2820:X2820)=6,'A4'!F2820,"")</f>
        <v/>
      </c>
      <c r="I2789" t="str">
        <f>IF(SUM('A4'!S2820:X2820)=6,'A4'!G2820,"")</f>
        <v/>
      </c>
      <c r="J2789" s="308" t="str">
        <f>IF(SUM('A4'!S2820:X2820)=6,'A4'!H2820,"")</f>
        <v/>
      </c>
    </row>
    <row r="2790" spans="1:10" x14ac:dyDescent="0.25">
      <c r="A2790" t="str">
        <f>IF(SUM('A4'!S2821:X2821)=6,'Angaben KH-Standort'!$D$25,"")</f>
        <v/>
      </c>
      <c r="B2790" t="str">
        <f>IF(SUM('A4'!S2821:X2821)=6,'Angaben KH-Standort'!$D$26,"")</f>
        <v/>
      </c>
      <c r="C2790" t="str">
        <f>IF(SUM('A4'!S2821:X2821)=6,'Angaben KH-Standort'!$D$12,"")</f>
        <v/>
      </c>
      <c r="D2790" t="str">
        <f>IF(SUM('A4'!S2821:X2821)=6,'A1'!$F$14,"")</f>
        <v/>
      </c>
      <c r="E2790" t="str">
        <f>IF(SUM('A4'!S2821:X2821)=6,'A4'!C2821,"")</f>
        <v/>
      </c>
      <c r="F2790" t="str">
        <f>IF(SUM('A4'!S2821:X2821)=6,'A4'!D2821,"")</f>
        <v/>
      </c>
      <c r="G2790" t="str">
        <f>IF(SUM('A4'!S2821:X2821)=6,'A4'!E2821,"")</f>
        <v/>
      </c>
      <c r="H2790" t="str">
        <f>IF(SUM('A4'!S2821:X2821)=6,'A4'!F2821,"")</f>
        <v/>
      </c>
      <c r="I2790" t="str">
        <f>IF(SUM('A4'!S2821:X2821)=6,'A4'!G2821,"")</f>
        <v/>
      </c>
      <c r="J2790" s="308" t="str">
        <f>IF(SUM('A4'!S2821:X2821)=6,'A4'!H2821,"")</f>
        <v/>
      </c>
    </row>
    <row r="2791" spans="1:10" x14ac:dyDescent="0.25">
      <c r="A2791" t="str">
        <f>IF(SUM('A4'!S2822:X2822)=6,'Angaben KH-Standort'!$D$25,"")</f>
        <v/>
      </c>
      <c r="B2791" t="str">
        <f>IF(SUM('A4'!S2822:X2822)=6,'Angaben KH-Standort'!$D$26,"")</f>
        <v/>
      </c>
      <c r="C2791" t="str">
        <f>IF(SUM('A4'!S2822:X2822)=6,'Angaben KH-Standort'!$D$12,"")</f>
        <v/>
      </c>
      <c r="D2791" t="str">
        <f>IF(SUM('A4'!S2822:X2822)=6,'A1'!$F$14,"")</f>
        <v/>
      </c>
      <c r="E2791" t="str">
        <f>IF(SUM('A4'!S2822:X2822)=6,'A4'!C2822,"")</f>
        <v/>
      </c>
      <c r="F2791" t="str">
        <f>IF(SUM('A4'!S2822:X2822)=6,'A4'!D2822,"")</f>
        <v/>
      </c>
      <c r="G2791" t="str">
        <f>IF(SUM('A4'!S2822:X2822)=6,'A4'!E2822,"")</f>
        <v/>
      </c>
      <c r="H2791" t="str">
        <f>IF(SUM('A4'!S2822:X2822)=6,'A4'!F2822,"")</f>
        <v/>
      </c>
      <c r="I2791" t="str">
        <f>IF(SUM('A4'!S2822:X2822)=6,'A4'!G2822,"")</f>
        <v/>
      </c>
      <c r="J2791" s="308" t="str">
        <f>IF(SUM('A4'!S2822:X2822)=6,'A4'!H2822,"")</f>
        <v/>
      </c>
    </row>
    <row r="2792" spans="1:10" x14ac:dyDescent="0.25">
      <c r="A2792" t="str">
        <f>IF(SUM('A4'!S2823:X2823)=6,'Angaben KH-Standort'!$D$25,"")</f>
        <v/>
      </c>
      <c r="B2792" t="str">
        <f>IF(SUM('A4'!S2823:X2823)=6,'Angaben KH-Standort'!$D$26,"")</f>
        <v/>
      </c>
      <c r="C2792" t="str">
        <f>IF(SUM('A4'!S2823:X2823)=6,'Angaben KH-Standort'!$D$12,"")</f>
        <v/>
      </c>
      <c r="D2792" t="str">
        <f>IF(SUM('A4'!S2823:X2823)=6,'A1'!$F$14,"")</f>
        <v/>
      </c>
      <c r="E2792" t="str">
        <f>IF(SUM('A4'!S2823:X2823)=6,'A4'!C2823,"")</f>
        <v/>
      </c>
      <c r="F2792" t="str">
        <f>IF(SUM('A4'!S2823:X2823)=6,'A4'!D2823,"")</f>
        <v/>
      </c>
      <c r="G2792" t="str">
        <f>IF(SUM('A4'!S2823:X2823)=6,'A4'!E2823,"")</f>
        <v/>
      </c>
      <c r="H2792" t="str">
        <f>IF(SUM('A4'!S2823:X2823)=6,'A4'!F2823,"")</f>
        <v/>
      </c>
      <c r="I2792" t="str">
        <f>IF(SUM('A4'!S2823:X2823)=6,'A4'!G2823,"")</f>
        <v/>
      </c>
      <c r="J2792" s="308" t="str">
        <f>IF(SUM('A4'!S2823:X2823)=6,'A4'!H2823,"")</f>
        <v/>
      </c>
    </row>
    <row r="2793" spans="1:10" x14ac:dyDescent="0.25">
      <c r="A2793" t="str">
        <f>IF(SUM('A4'!S2824:X2824)=6,'Angaben KH-Standort'!$D$25,"")</f>
        <v/>
      </c>
      <c r="B2793" t="str">
        <f>IF(SUM('A4'!S2824:X2824)=6,'Angaben KH-Standort'!$D$26,"")</f>
        <v/>
      </c>
      <c r="C2793" t="str">
        <f>IF(SUM('A4'!S2824:X2824)=6,'Angaben KH-Standort'!$D$12,"")</f>
        <v/>
      </c>
      <c r="D2793" t="str">
        <f>IF(SUM('A4'!S2824:X2824)=6,'A1'!$F$14,"")</f>
        <v/>
      </c>
      <c r="E2793" t="str">
        <f>IF(SUM('A4'!S2824:X2824)=6,'A4'!C2824,"")</f>
        <v/>
      </c>
      <c r="F2793" t="str">
        <f>IF(SUM('A4'!S2824:X2824)=6,'A4'!D2824,"")</f>
        <v/>
      </c>
      <c r="G2793" t="str">
        <f>IF(SUM('A4'!S2824:X2824)=6,'A4'!E2824,"")</f>
        <v/>
      </c>
      <c r="H2793" t="str">
        <f>IF(SUM('A4'!S2824:X2824)=6,'A4'!F2824,"")</f>
        <v/>
      </c>
      <c r="I2793" t="str">
        <f>IF(SUM('A4'!S2824:X2824)=6,'A4'!G2824,"")</f>
        <v/>
      </c>
      <c r="J2793" s="308" t="str">
        <f>IF(SUM('A4'!S2824:X2824)=6,'A4'!H2824,"")</f>
        <v/>
      </c>
    </row>
    <row r="2794" spans="1:10" x14ac:dyDescent="0.25">
      <c r="A2794" t="str">
        <f>IF(SUM('A4'!S2825:X2825)=6,'Angaben KH-Standort'!$D$25,"")</f>
        <v/>
      </c>
      <c r="B2794" t="str">
        <f>IF(SUM('A4'!S2825:X2825)=6,'Angaben KH-Standort'!$D$26,"")</f>
        <v/>
      </c>
      <c r="C2794" t="str">
        <f>IF(SUM('A4'!S2825:X2825)=6,'Angaben KH-Standort'!$D$12,"")</f>
        <v/>
      </c>
      <c r="D2794" t="str">
        <f>IF(SUM('A4'!S2825:X2825)=6,'A1'!$F$14,"")</f>
        <v/>
      </c>
      <c r="E2794" t="str">
        <f>IF(SUM('A4'!S2825:X2825)=6,'A4'!C2825,"")</f>
        <v/>
      </c>
      <c r="F2794" t="str">
        <f>IF(SUM('A4'!S2825:X2825)=6,'A4'!D2825,"")</f>
        <v/>
      </c>
      <c r="G2794" t="str">
        <f>IF(SUM('A4'!S2825:X2825)=6,'A4'!E2825,"")</f>
        <v/>
      </c>
      <c r="H2794" t="str">
        <f>IF(SUM('A4'!S2825:X2825)=6,'A4'!F2825,"")</f>
        <v/>
      </c>
      <c r="I2794" t="str">
        <f>IF(SUM('A4'!S2825:X2825)=6,'A4'!G2825,"")</f>
        <v/>
      </c>
      <c r="J2794" s="308" t="str">
        <f>IF(SUM('A4'!S2825:X2825)=6,'A4'!H2825,"")</f>
        <v/>
      </c>
    </row>
    <row r="2795" spans="1:10" x14ac:dyDescent="0.25">
      <c r="A2795" t="str">
        <f>IF(SUM('A4'!S2826:X2826)=6,'Angaben KH-Standort'!$D$25,"")</f>
        <v/>
      </c>
      <c r="B2795" t="str">
        <f>IF(SUM('A4'!S2826:X2826)=6,'Angaben KH-Standort'!$D$26,"")</f>
        <v/>
      </c>
      <c r="C2795" t="str">
        <f>IF(SUM('A4'!S2826:X2826)=6,'Angaben KH-Standort'!$D$12,"")</f>
        <v/>
      </c>
      <c r="D2795" t="str">
        <f>IF(SUM('A4'!S2826:X2826)=6,'A1'!$F$14,"")</f>
        <v/>
      </c>
      <c r="E2795" t="str">
        <f>IF(SUM('A4'!S2826:X2826)=6,'A4'!C2826,"")</f>
        <v/>
      </c>
      <c r="F2795" t="str">
        <f>IF(SUM('A4'!S2826:X2826)=6,'A4'!D2826,"")</f>
        <v/>
      </c>
      <c r="G2795" t="str">
        <f>IF(SUM('A4'!S2826:X2826)=6,'A4'!E2826,"")</f>
        <v/>
      </c>
      <c r="H2795" t="str">
        <f>IF(SUM('A4'!S2826:X2826)=6,'A4'!F2826,"")</f>
        <v/>
      </c>
      <c r="I2795" t="str">
        <f>IF(SUM('A4'!S2826:X2826)=6,'A4'!G2826,"")</f>
        <v/>
      </c>
      <c r="J2795" s="308" t="str">
        <f>IF(SUM('A4'!S2826:X2826)=6,'A4'!H2826,"")</f>
        <v/>
      </c>
    </row>
    <row r="2796" spans="1:10" x14ac:dyDescent="0.25">
      <c r="A2796" t="str">
        <f>IF(SUM('A4'!S2827:X2827)=6,'Angaben KH-Standort'!$D$25,"")</f>
        <v/>
      </c>
      <c r="B2796" t="str">
        <f>IF(SUM('A4'!S2827:X2827)=6,'Angaben KH-Standort'!$D$26,"")</f>
        <v/>
      </c>
      <c r="C2796" t="str">
        <f>IF(SUM('A4'!S2827:X2827)=6,'Angaben KH-Standort'!$D$12,"")</f>
        <v/>
      </c>
      <c r="D2796" t="str">
        <f>IF(SUM('A4'!S2827:X2827)=6,'A1'!$F$14,"")</f>
        <v/>
      </c>
      <c r="E2796" t="str">
        <f>IF(SUM('A4'!S2827:X2827)=6,'A4'!C2827,"")</f>
        <v/>
      </c>
      <c r="F2796" t="str">
        <f>IF(SUM('A4'!S2827:X2827)=6,'A4'!D2827,"")</f>
        <v/>
      </c>
      <c r="G2796" t="str">
        <f>IF(SUM('A4'!S2827:X2827)=6,'A4'!E2827,"")</f>
        <v/>
      </c>
      <c r="H2796" t="str">
        <f>IF(SUM('A4'!S2827:X2827)=6,'A4'!F2827,"")</f>
        <v/>
      </c>
      <c r="I2796" t="str">
        <f>IF(SUM('A4'!S2827:X2827)=6,'A4'!G2827,"")</f>
        <v/>
      </c>
      <c r="J2796" s="308" t="str">
        <f>IF(SUM('A4'!S2827:X2827)=6,'A4'!H2827,"")</f>
        <v/>
      </c>
    </row>
    <row r="2797" spans="1:10" x14ac:dyDescent="0.25">
      <c r="A2797" t="str">
        <f>IF(SUM('A4'!S2828:X2828)=6,'Angaben KH-Standort'!$D$25,"")</f>
        <v/>
      </c>
      <c r="B2797" t="str">
        <f>IF(SUM('A4'!S2828:X2828)=6,'Angaben KH-Standort'!$D$26,"")</f>
        <v/>
      </c>
      <c r="C2797" t="str">
        <f>IF(SUM('A4'!S2828:X2828)=6,'Angaben KH-Standort'!$D$12,"")</f>
        <v/>
      </c>
      <c r="D2797" t="str">
        <f>IF(SUM('A4'!S2828:X2828)=6,'A1'!$F$14,"")</f>
        <v/>
      </c>
      <c r="E2797" t="str">
        <f>IF(SUM('A4'!S2828:X2828)=6,'A4'!C2828,"")</f>
        <v/>
      </c>
      <c r="F2797" t="str">
        <f>IF(SUM('A4'!S2828:X2828)=6,'A4'!D2828,"")</f>
        <v/>
      </c>
      <c r="G2797" t="str">
        <f>IF(SUM('A4'!S2828:X2828)=6,'A4'!E2828,"")</f>
        <v/>
      </c>
      <c r="H2797" t="str">
        <f>IF(SUM('A4'!S2828:X2828)=6,'A4'!F2828,"")</f>
        <v/>
      </c>
      <c r="I2797" t="str">
        <f>IF(SUM('A4'!S2828:X2828)=6,'A4'!G2828,"")</f>
        <v/>
      </c>
      <c r="J2797" s="308" t="str">
        <f>IF(SUM('A4'!S2828:X2828)=6,'A4'!H2828,"")</f>
        <v/>
      </c>
    </row>
    <row r="2798" spans="1:10" x14ac:dyDescent="0.25">
      <c r="A2798" t="str">
        <f>IF(SUM('A4'!S2829:X2829)=6,'Angaben KH-Standort'!$D$25,"")</f>
        <v/>
      </c>
      <c r="B2798" t="str">
        <f>IF(SUM('A4'!S2829:X2829)=6,'Angaben KH-Standort'!$D$26,"")</f>
        <v/>
      </c>
      <c r="C2798" t="str">
        <f>IF(SUM('A4'!S2829:X2829)=6,'Angaben KH-Standort'!$D$12,"")</f>
        <v/>
      </c>
      <c r="D2798" t="str">
        <f>IF(SUM('A4'!S2829:X2829)=6,'A1'!$F$14,"")</f>
        <v/>
      </c>
      <c r="E2798" t="str">
        <f>IF(SUM('A4'!S2829:X2829)=6,'A4'!C2829,"")</f>
        <v/>
      </c>
      <c r="F2798" t="str">
        <f>IF(SUM('A4'!S2829:X2829)=6,'A4'!D2829,"")</f>
        <v/>
      </c>
      <c r="G2798" t="str">
        <f>IF(SUM('A4'!S2829:X2829)=6,'A4'!E2829,"")</f>
        <v/>
      </c>
      <c r="H2798" t="str">
        <f>IF(SUM('A4'!S2829:X2829)=6,'A4'!F2829,"")</f>
        <v/>
      </c>
      <c r="I2798" t="str">
        <f>IF(SUM('A4'!S2829:X2829)=6,'A4'!G2829,"")</f>
        <v/>
      </c>
      <c r="J2798" s="308" t="str">
        <f>IF(SUM('A4'!S2829:X2829)=6,'A4'!H2829,"")</f>
        <v/>
      </c>
    </row>
    <row r="2799" spans="1:10" x14ac:dyDescent="0.25">
      <c r="A2799" t="str">
        <f>IF(SUM('A4'!S2830:X2830)=6,'Angaben KH-Standort'!$D$25,"")</f>
        <v/>
      </c>
      <c r="B2799" t="str">
        <f>IF(SUM('A4'!S2830:X2830)=6,'Angaben KH-Standort'!$D$26,"")</f>
        <v/>
      </c>
      <c r="C2799" t="str">
        <f>IF(SUM('A4'!S2830:X2830)=6,'Angaben KH-Standort'!$D$12,"")</f>
        <v/>
      </c>
      <c r="D2799" t="str">
        <f>IF(SUM('A4'!S2830:X2830)=6,'A1'!$F$14,"")</f>
        <v/>
      </c>
      <c r="E2799" t="str">
        <f>IF(SUM('A4'!S2830:X2830)=6,'A4'!C2830,"")</f>
        <v/>
      </c>
      <c r="F2799" t="str">
        <f>IF(SUM('A4'!S2830:X2830)=6,'A4'!D2830,"")</f>
        <v/>
      </c>
      <c r="G2799" t="str">
        <f>IF(SUM('A4'!S2830:X2830)=6,'A4'!E2830,"")</f>
        <v/>
      </c>
      <c r="H2799" t="str">
        <f>IF(SUM('A4'!S2830:X2830)=6,'A4'!F2830,"")</f>
        <v/>
      </c>
      <c r="I2799" t="str">
        <f>IF(SUM('A4'!S2830:X2830)=6,'A4'!G2830,"")</f>
        <v/>
      </c>
      <c r="J2799" s="308" t="str">
        <f>IF(SUM('A4'!S2830:X2830)=6,'A4'!H2830,"")</f>
        <v/>
      </c>
    </row>
    <row r="2800" spans="1:10" x14ac:dyDescent="0.25">
      <c r="A2800" t="str">
        <f>IF(SUM('A4'!S2831:X2831)=6,'Angaben KH-Standort'!$D$25,"")</f>
        <v/>
      </c>
      <c r="B2800" t="str">
        <f>IF(SUM('A4'!S2831:X2831)=6,'Angaben KH-Standort'!$D$26,"")</f>
        <v/>
      </c>
      <c r="C2800" t="str">
        <f>IF(SUM('A4'!S2831:X2831)=6,'Angaben KH-Standort'!$D$12,"")</f>
        <v/>
      </c>
      <c r="D2800" t="str">
        <f>IF(SUM('A4'!S2831:X2831)=6,'A1'!$F$14,"")</f>
        <v/>
      </c>
      <c r="E2800" t="str">
        <f>IF(SUM('A4'!S2831:X2831)=6,'A4'!C2831,"")</f>
        <v/>
      </c>
      <c r="F2800" t="str">
        <f>IF(SUM('A4'!S2831:X2831)=6,'A4'!D2831,"")</f>
        <v/>
      </c>
      <c r="G2800" t="str">
        <f>IF(SUM('A4'!S2831:X2831)=6,'A4'!E2831,"")</f>
        <v/>
      </c>
      <c r="H2800" t="str">
        <f>IF(SUM('A4'!S2831:X2831)=6,'A4'!F2831,"")</f>
        <v/>
      </c>
      <c r="I2800" t="str">
        <f>IF(SUM('A4'!S2831:X2831)=6,'A4'!G2831,"")</f>
        <v/>
      </c>
      <c r="J2800" s="308" t="str">
        <f>IF(SUM('A4'!S2831:X2831)=6,'A4'!H2831,"")</f>
        <v/>
      </c>
    </row>
    <row r="2801" spans="1:10" x14ac:dyDescent="0.25">
      <c r="A2801" t="str">
        <f>IF(SUM('A4'!S2832:X2832)=6,'Angaben KH-Standort'!$D$25,"")</f>
        <v/>
      </c>
      <c r="B2801" t="str">
        <f>IF(SUM('A4'!S2832:X2832)=6,'Angaben KH-Standort'!$D$26,"")</f>
        <v/>
      </c>
      <c r="C2801" t="str">
        <f>IF(SUM('A4'!S2832:X2832)=6,'Angaben KH-Standort'!$D$12,"")</f>
        <v/>
      </c>
      <c r="D2801" t="str">
        <f>IF(SUM('A4'!S2832:X2832)=6,'A1'!$F$14,"")</f>
        <v/>
      </c>
      <c r="E2801" t="str">
        <f>IF(SUM('A4'!S2832:X2832)=6,'A4'!C2832,"")</f>
        <v/>
      </c>
      <c r="F2801" t="str">
        <f>IF(SUM('A4'!S2832:X2832)=6,'A4'!D2832,"")</f>
        <v/>
      </c>
      <c r="G2801" t="str">
        <f>IF(SUM('A4'!S2832:X2832)=6,'A4'!E2832,"")</f>
        <v/>
      </c>
      <c r="H2801" t="str">
        <f>IF(SUM('A4'!S2832:X2832)=6,'A4'!F2832,"")</f>
        <v/>
      </c>
      <c r="I2801" t="str">
        <f>IF(SUM('A4'!S2832:X2832)=6,'A4'!G2832,"")</f>
        <v/>
      </c>
      <c r="J2801" s="308" t="str">
        <f>IF(SUM('A4'!S2832:X2832)=6,'A4'!H2832,"")</f>
        <v/>
      </c>
    </row>
    <row r="2802" spans="1:10" x14ac:dyDescent="0.25">
      <c r="A2802" t="str">
        <f>IF(SUM('A4'!S2833:X2833)=6,'Angaben KH-Standort'!$D$25,"")</f>
        <v/>
      </c>
      <c r="B2802" t="str">
        <f>IF(SUM('A4'!S2833:X2833)=6,'Angaben KH-Standort'!$D$26,"")</f>
        <v/>
      </c>
      <c r="C2802" t="str">
        <f>IF(SUM('A4'!S2833:X2833)=6,'Angaben KH-Standort'!$D$12,"")</f>
        <v/>
      </c>
      <c r="D2802" t="str">
        <f>IF(SUM('A4'!S2833:X2833)=6,'A1'!$F$14,"")</f>
        <v/>
      </c>
      <c r="E2802" t="str">
        <f>IF(SUM('A4'!S2833:X2833)=6,'A4'!C2833,"")</f>
        <v/>
      </c>
      <c r="F2802" t="str">
        <f>IF(SUM('A4'!S2833:X2833)=6,'A4'!D2833,"")</f>
        <v/>
      </c>
      <c r="G2802" t="str">
        <f>IF(SUM('A4'!S2833:X2833)=6,'A4'!E2833,"")</f>
        <v/>
      </c>
      <c r="H2802" t="str">
        <f>IF(SUM('A4'!S2833:X2833)=6,'A4'!F2833,"")</f>
        <v/>
      </c>
      <c r="I2802" t="str">
        <f>IF(SUM('A4'!S2833:X2833)=6,'A4'!G2833,"")</f>
        <v/>
      </c>
      <c r="J2802" s="308" t="str">
        <f>IF(SUM('A4'!S2833:X2833)=6,'A4'!H2833,"")</f>
        <v/>
      </c>
    </row>
    <row r="2803" spans="1:10" x14ac:dyDescent="0.25">
      <c r="A2803" t="str">
        <f>IF(SUM('A4'!S2834:X2834)=6,'Angaben KH-Standort'!$D$25,"")</f>
        <v/>
      </c>
      <c r="B2803" t="str">
        <f>IF(SUM('A4'!S2834:X2834)=6,'Angaben KH-Standort'!$D$26,"")</f>
        <v/>
      </c>
      <c r="C2803" t="str">
        <f>IF(SUM('A4'!S2834:X2834)=6,'Angaben KH-Standort'!$D$12,"")</f>
        <v/>
      </c>
      <c r="D2803" t="str">
        <f>IF(SUM('A4'!S2834:X2834)=6,'A1'!$F$14,"")</f>
        <v/>
      </c>
      <c r="E2803" t="str">
        <f>IF(SUM('A4'!S2834:X2834)=6,'A4'!C2834,"")</f>
        <v/>
      </c>
      <c r="F2803" t="str">
        <f>IF(SUM('A4'!S2834:X2834)=6,'A4'!D2834,"")</f>
        <v/>
      </c>
      <c r="G2803" t="str">
        <f>IF(SUM('A4'!S2834:X2834)=6,'A4'!E2834,"")</f>
        <v/>
      </c>
      <c r="H2803" t="str">
        <f>IF(SUM('A4'!S2834:X2834)=6,'A4'!F2834,"")</f>
        <v/>
      </c>
      <c r="I2803" t="str">
        <f>IF(SUM('A4'!S2834:X2834)=6,'A4'!G2834,"")</f>
        <v/>
      </c>
      <c r="J2803" s="308" t="str">
        <f>IF(SUM('A4'!S2834:X2834)=6,'A4'!H2834,"")</f>
        <v/>
      </c>
    </row>
    <row r="2804" spans="1:10" x14ac:dyDescent="0.25">
      <c r="A2804" t="str">
        <f>IF(SUM('A4'!S2835:X2835)=6,'Angaben KH-Standort'!$D$25,"")</f>
        <v/>
      </c>
      <c r="B2804" t="str">
        <f>IF(SUM('A4'!S2835:X2835)=6,'Angaben KH-Standort'!$D$26,"")</f>
        <v/>
      </c>
      <c r="C2804" t="str">
        <f>IF(SUM('A4'!S2835:X2835)=6,'Angaben KH-Standort'!$D$12,"")</f>
        <v/>
      </c>
      <c r="D2804" t="str">
        <f>IF(SUM('A4'!S2835:X2835)=6,'A1'!$F$14,"")</f>
        <v/>
      </c>
      <c r="E2804" t="str">
        <f>IF(SUM('A4'!S2835:X2835)=6,'A4'!C2835,"")</f>
        <v/>
      </c>
      <c r="F2804" t="str">
        <f>IF(SUM('A4'!S2835:X2835)=6,'A4'!D2835,"")</f>
        <v/>
      </c>
      <c r="G2804" t="str">
        <f>IF(SUM('A4'!S2835:X2835)=6,'A4'!E2835,"")</f>
        <v/>
      </c>
      <c r="H2804" t="str">
        <f>IF(SUM('A4'!S2835:X2835)=6,'A4'!F2835,"")</f>
        <v/>
      </c>
      <c r="I2804" t="str">
        <f>IF(SUM('A4'!S2835:X2835)=6,'A4'!G2835,"")</f>
        <v/>
      </c>
      <c r="J2804" s="308" t="str">
        <f>IF(SUM('A4'!S2835:X2835)=6,'A4'!H2835,"")</f>
        <v/>
      </c>
    </row>
    <row r="2805" spans="1:10" x14ac:dyDescent="0.25">
      <c r="A2805" t="str">
        <f>IF(SUM('A4'!S2836:X2836)=6,'Angaben KH-Standort'!$D$25,"")</f>
        <v/>
      </c>
      <c r="B2805" t="str">
        <f>IF(SUM('A4'!S2836:X2836)=6,'Angaben KH-Standort'!$D$26,"")</f>
        <v/>
      </c>
      <c r="C2805" t="str">
        <f>IF(SUM('A4'!S2836:X2836)=6,'Angaben KH-Standort'!$D$12,"")</f>
        <v/>
      </c>
      <c r="D2805" t="str">
        <f>IF(SUM('A4'!S2836:X2836)=6,'A1'!$F$14,"")</f>
        <v/>
      </c>
      <c r="E2805" t="str">
        <f>IF(SUM('A4'!S2836:X2836)=6,'A4'!C2836,"")</f>
        <v/>
      </c>
      <c r="F2805" t="str">
        <f>IF(SUM('A4'!S2836:X2836)=6,'A4'!D2836,"")</f>
        <v/>
      </c>
      <c r="G2805" t="str">
        <f>IF(SUM('A4'!S2836:X2836)=6,'A4'!E2836,"")</f>
        <v/>
      </c>
      <c r="H2805" t="str">
        <f>IF(SUM('A4'!S2836:X2836)=6,'A4'!F2836,"")</f>
        <v/>
      </c>
      <c r="I2805" t="str">
        <f>IF(SUM('A4'!S2836:X2836)=6,'A4'!G2836,"")</f>
        <v/>
      </c>
      <c r="J2805" s="308" t="str">
        <f>IF(SUM('A4'!S2836:X2836)=6,'A4'!H2836,"")</f>
        <v/>
      </c>
    </row>
    <row r="2806" spans="1:10" x14ac:dyDescent="0.25">
      <c r="A2806" t="str">
        <f>IF(SUM('A4'!S2837:X2837)=6,'Angaben KH-Standort'!$D$25,"")</f>
        <v/>
      </c>
      <c r="B2806" t="str">
        <f>IF(SUM('A4'!S2837:X2837)=6,'Angaben KH-Standort'!$D$26,"")</f>
        <v/>
      </c>
      <c r="C2806" t="str">
        <f>IF(SUM('A4'!S2837:X2837)=6,'Angaben KH-Standort'!$D$12,"")</f>
        <v/>
      </c>
      <c r="D2806" t="str">
        <f>IF(SUM('A4'!S2837:X2837)=6,'A1'!$F$14,"")</f>
        <v/>
      </c>
      <c r="E2806" t="str">
        <f>IF(SUM('A4'!S2837:X2837)=6,'A4'!C2837,"")</f>
        <v/>
      </c>
      <c r="F2806" t="str">
        <f>IF(SUM('A4'!S2837:X2837)=6,'A4'!D2837,"")</f>
        <v/>
      </c>
      <c r="G2806" t="str">
        <f>IF(SUM('A4'!S2837:X2837)=6,'A4'!E2837,"")</f>
        <v/>
      </c>
      <c r="H2806" t="str">
        <f>IF(SUM('A4'!S2837:X2837)=6,'A4'!F2837,"")</f>
        <v/>
      </c>
      <c r="I2806" t="str">
        <f>IF(SUM('A4'!S2837:X2837)=6,'A4'!G2837,"")</f>
        <v/>
      </c>
      <c r="J2806" s="308" t="str">
        <f>IF(SUM('A4'!S2837:X2837)=6,'A4'!H2837,"")</f>
        <v/>
      </c>
    </row>
    <row r="2807" spans="1:10" x14ac:dyDescent="0.25">
      <c r="A2807" t="str">
        <f>IF(SUM('A4'!S2838:X2838)=6,'Angaben KH-Standort'!$D$25,"")</f>
        <v/>
      </c>
      <c r="B2807" t="str">
        <f>IF(SUM('A4'!S2838:X2838)=6,'Angaben KH-Standort'!$D$26,"")</f>
        <v/>
      </c>
      <c r="C2807" t="str">
        <f>IF(SUM('A4'!S2838:X2838)=6,'Angaben KH-Standort'!$D$12,"")</f>
        <v/>
      </c>
      <c r="D2807" t="str">
        <f>IF(SUM('A4'!S2838:X2838)=6,'A1'!$F$14,"")</f>
        <v/>
      </c>
      <c r="E2807" t="str">
        <f>IF(SUM('A4'!S2838:X2838)=6,'A4'!C2838,"")</f>
        <v/>
      </c>
      <c r="F2807" t="str">
        <f>IF(SUM('A4'!S2838:X2838)=6,'A4'!D2838,"")</f>
        <v/>
      </c>
      <c r="G2807" t="str">
        <f>IF(SUM('A4'!S2838:X2838)=6,'A4'!E2838,"")</f>
        <v/>
      </c>
      <c r="H2807" t="str">
        <f>IF(SUM('A4'!S2838:X2838)=6,'A4'!F2838,"")</f>
        <v/>
      </c>
      <c r="I2807" t="str">
        <f>IF(SUM('A4'!S2838:X2838)=6,'A4'!G2838,"")</f>
        <v/>
      </c>
      <c r="J2807" s="308" t="str">
        <f>IF(SUM('A4'!S2838:X2838)=6,'A4'!H2838,"")</f>
        <v/>
      </c>
    </row>
    <row r="2808" spans="1:10" x14ac:dyDescent="0.25">
      <c r="A2808" t="str">
        <f>IF(SUM('A4'!S2839:X2839)=6,'Angaben KH-Standort'!$D$25,"")</f>
        <v/>
      </c>
      <c r="B2808" t="str">
        <f>IF(SUM('A4'!S2839:X2839)=6,'Angaben KH-Standort'!$D$26,"")</f>
        <v/>
      </c>
      <c r="C2808" t="str">
        <f>IF(SUM('A4'!S2839:X2839)=6,'Angaben KH-Standort'!$D$12,"")</f>
        <v/>
      </c>
      <c r="D2808" t="str">
        <f>IF(SUM('A4'!S2839:X2839)=6,'A1'!$F$14,"")</f>
        <v/>
      </c>
      <c r="E2808" t="str">
        <f>IF(SUM('A4'!S2839:X2839)=6,'A4'!C2839,"")</f>
        <v/>
      </c>
      <c r="F2808" t="str">
        <f>IF(SUM('A4'!S2839:X2839)=6,'A4'!D2839,"")</f>
        <v/>
      </c>
      <c r="G2808" t="str">
        <f>IF(SUM('A4'!S2839:X2839)=6,'A4'!E2839,"")</f>
        <v/>
      </c>
      <c r="H2808" t="str">
        <f>IF(SUM('A4'!S2839:X2839)=6,'A4'!F2839,"")</f>
        <v/>
      </c>
      <c r="I2808" t="str">
        <f>IF(SUM('A4'!S2839:X2839)=6,'A4'!G2839,"")</f>
        <v/>
      </c>
      <c r="J2808" s="308" t="str">
        <f>IF(SUM('A4'!S2839:X2839)=6,'A4'!H2839,"")</f>
        <v/>
      </c>
    </row>
    <row r="2809" spans="1:10" x14ac:dyDescent="0.25">
      <c r="A2809" t="str">
        <f>IF(SUM('A4'!S2840:X2840)=6,'Angaben KH-Standort'!$D$25,"")</f>
        <v/>
      </c>
      <c r="B2809" t="str">
        <f>IF(SUM('A4'!S2840:X2840)=6,'Angaben KH-Standort'!$D$26,"")</f>
        <v/>
      </c>
      <c r="C2809" t="str">
        <f>IF(SUM('A4'!S2840:X2840)=6,'Angaben KH-Standort'!$D$12,"")</f>
        <v/>
      </c>
      <c r="D2809" t="str">
        <f>IF(SUM('A4'!S2840:X2840)=6,'A1'!$F$14,"")</f>
        <v/>
      </c>
      <c r="E2809" t="str">
        <f>IF(SUM('A4'!S2840:X2840)=6,'A4'!C2840,"")</f>
        <v/>
      </c>
      <c r="F2809" t="str">
        <f>IF(SUM('A4'!S2840:X2840)=6,'A4'!D2840,"")</f>
        <v/>
      </c>
      <c r="G2809" t="str">
        <f>IF(SUM('A4'!S2840:X2840)=6,'A4'!E2840,"")</f>
        <v/>
      </c>
      <c r="H2809" t="str">
        <f>IF(SUM('A4'!S2840:X2840)=6,'A4'!F2840,"")</f>
        <v/>
      </c>
      <c r="I2809" t="str">
        <f>IF(SUM('A4'!S2840:X2840)=6,'A4'!G2840,"")</f>
        <v/>
      </c>
      <c r="J2809" s="308" t="str">
        <f>IF(SUM('A4'!S2840:X2840)=6,'A4'!H2840,"")</f>
        <v/>
      </c>
    </row>
    <row r="2810" spans="1:10" x14ac:dyDescent="0.25">
      <c r="A2810" t="str">
        <f>IF(SUM('A4'!S2841:X2841)=6,'Angaben KH-Standort'!$D$25,"")</f>
        <v/>
      </c>
      <c r="B2810" t="str">
        <f>IF(SUM('A4'!S2841:X2841)=6,'Angaben KH-Standort'!$D$26,"")</f>
        <v/>
      </c>
      <c r="C2810" t="str">
        <f>IF(SUM('A4'!S2841:X2841)=6,'Angaben KH-Standort'!$D$12,"")</f>
        <v/>
      </c>
      <c r="D2810" t="str">
        <f>IF(SUM('A4'!S2841:X2841)=6,'A1'!$F$14,"")</f>
        <v/>
      </c>
      <c r="E2810" t="str">
        <f>IF(SUM('A4'!S2841:X2841)=6,'A4'!C2841,"")</f>
        <v/>
      </c>
      <c r="F2810" t="str">
        <f>IF(SUM('A4'!S2841:X2841)=6,'A4'!D2841,"")</f>
        <v/>
      </c>
      <c r="G2810" t="str">
        <f>IF(SUM('A4'!S2841:X2841)=6,'A4'!E2841,"")</f>
        <v/>
      </c>
      <c r="H2810" t="str">
        <f>IF(SUM('A4'!S2841:X2841)=6,'A4'!F2841,"")</f>
        <v/>
      </c>
      <c r="I2810" t="str">
        <f>IF(SUM('A4'!S2841:X2841)=6,'A4'!G2841,"")</f>
        <v/>
      </c>
      <c r="J2810" s="308" t="str">
        <f>IF(SUM('A4'!S2841:X2841)=6,'A4'!H2841,"")</f>
        <v/>
      </c>
    </row>
    <row r="2811" spans="1:10" x14ac:dyDescent="0.25">
      <c r="A2811" t="str">
        <f>IF(SUM('A4'!S2842:X2842)=6,'Angaben KH-Standort'!$D$25,"")</f>
        <v/>
      </c>
      <c r="B2811" t="str">
        <f>IF(SUM('A4'!S2842:X2842)=6,'Angaben KH-Standort'!$D$26,"")</f>
        <v/>
      </c>
      <c r="C2811" t="str">
        <f>IF(SUM('A4'!S2842:X2842)=6,'Angaben KH-Standort'!$D$12,"")</f>
        <v/>
      </c>
      <c r="D2811" t="str">
        <f>IF(SUM('A4'!S2842:X2842)=6,'A1'!$F$14,"")</f>
        <v/>
      </c>
      <c r="E2811" t="str">
        <f>IF(SUM('A4'!S2842:X2842)=6,'A4'!C2842,"")</f>
        <v/>
      </c>
      <c r="F2811" t="str">
        <f>IF(SUM('A4'!S2842:X2842)=6,'A4'!D2842,"")</f>
        <v/>
      </c>
      <c r="G2811" t="str">
        <f>IF(SUM('A4'!S2842:X2842)=6,'A4'!E2842,"")</f>
        <v/>
      </c>
      <c r="H2811" t="str">
        <f>IF(SUM('A4'!S2842:X2842)=6,'A4'!F2842,"")</f>
        <v/>
      </c>
      <c r="I2811" t="str">
        <f>IF(SUM('A4'!S2842:X2842)=6,'A4'!G2842,"")</f>
        <v/>
      </c>
      <c r="J2811" s="308" t="str">
        <f>IF(SUM('A4'!S2842:X2842)=6,'A4'!H2842,"")</f>
        <v/>
      </c>
    </row>
    <row r="2812" spans="1:10" x14ac:dyDescent="0.25">
      <c r="A2812" t="str">
        <f>IF(SUM('A4'!S2843:X2843)=6,'Angaben KH-Standort'!$D$25,"")</f>
        <v/>
      </c>
      <c r="B2812" t="str">
        <f>IF(SUM('A4'!S2843:X2843)=6,'Angaben KH-Standort'!$D$26,"")</f>
        <v/>
      </c>
      <c r="C2812" t="str">
        <f>IF(SUM('A4'!S2843:X2843)=6,'Angaben KH-Standort'!$D$12,"")</f>
        <v/>
      </c>
      <c r="D2812" t="str">
        <f>IF(SUM('A4'!S2843:X2843)=6,'A1'!$F$14,"")</f>
        <v/>
      </c>
      <c r="E2812" t="str">
        <f>IF(SUM('A4'!S2843:X2843)=6,'A4'!C2843,"")</f>
        <v/>
      </c>
      <c r="F2812" t="str">
        <f>IF(SUM('A4'!S2843:X2843)=6,'A4'!D2843,"")</f>
        <v/>
      </c>
      <c r="G2812" t="str">
        <f>IF(SUM('A4'!S2843:X2843)=6,'A4'!E2843,"")</f>
        <v/>
      </c>
      <c r="H2812" t="str">
        <f>IF(SUM('A4'!S2843:X2843)=6,'A4'!F2843,"")</f>
        <v/>
      </c>
      <c r="I2812" t="str">
        <f>IF(SUM('A4'!S2843:X2843)=6,'A4'!G2843,"")</f>
        <v/>
      </c>
      <c r="J2812" s="308" t="str">
        <f>IF(SUM('A4'!S2843:X2843)=6,'A4'!H2843,"")</f>
        <v/>
      </c>
    </row>
    <row r="2813" spans="1:10" x14ac:dyDescent="0.25">
      <c r="A2813" t="str">
        <f>IF(SUM('A4'!S2844:X2844)=6,'Angaben KH-Standort'!$D$25,"")</f>
        <v/>
      </c>
      <c r="B2813" t="str">
        <f>IF(SUM('A4'!S2844:X2844)=6,'Angaben KH-Standort'!$D$26,"")</f>
        <v/>
      </c>
      <c r="C2813" t="str">
        <f>IF(SUM('A4'!S2844:X2844)=6,'Angaben KH-Standort'!$D$12,"")</f>
        <v/>
      </c>
      <c r="D2813" t="str">
        <f>IF(SUM('A4'!S2844:X2844)=6,'A1'!$F$14,"")</f>
        <v/>
      </c>
      <c r="E2813" t="str">
        <f>IF(SUM('A4'!S2844:X2844)=6,'A4'!C2844,"")</f>
        <v/>
      </c>
      <c r="F2813" t="str">
        <f>IF(SUM('A4'!S2844:X2844)=6,'A4'!D2844,"")</f>
        <v/>
      </c>
      <c r="G2813" t="str">
        <f>IF(SUM('A4'!S2844:X2844)=6,'A4'!E2844,"")</f>
        <v/>
      </c>
      <c r="H2813" t="str">
        <f>IF(SUM('A4'!S2844:X2844)=6,'A4'!F2844,"")</f>
        <v/>
      </c>
      <c r="I2813" t="str">
        <f>IF(SUM('A4'!S2844:X2844)=6,'A4'!G2844,"")</f>
        <v/>
      </c>
      <c r="J2813" s="308" t="str">
        <f>IF(SUM('A4'!S2844:X2844)=6,'A4'!H2844,"")</f>
        <v/>
      </c>
    </row>
    <row r="2814" spans="1:10" x14ac:dyDescent="0.25">
      <c r="A2814" t="str">
        <f>IF(SUM('A4'!S2845:X2845)=6,'Angaben KH-Standort'!$D$25,"")</f>
        <v/>
      </c>
      <c r="B2814" t="str">
        <f>IF(SUM('A4'!S2845:X2845)=6,'Angaben KH-Standort'!$D$26,"")</f>
        <v/>
      </c>
      <c r="C2814" t="str">
        <f>IF(SUM('A4'!S2845:X2845)=6,'Angaben KH-Standort'!$D$12,"")</f>
        <v/>
      </c>
      <c r="D2814" t="str">
        <f>IF(SUM('A4'!S2845:X2845)=6,'A1'!$F$14,"")</f>
        <v/>
      </c>
      <c r="E2814" t="str">
        <f>IF(SUM('A4'!S2845:X2845)=6,'A4'!C2845,"")</f>
        <v/>
      </c>
      <c r="F2814" t="str">
        <f>IF(SUM('A4'!S2845:X2845)=6,'A4'!D2845,"")</f>
        <v/>
      </c>
      <c r="G2814" t="str">
        <f>IF(SUM('A4'!S2845:X2845)=6,'A4'!E2845,"")</f>
        <v/>
      </c>
      <c r="H2814" t="str">
        <f>IF(SUM('A4'!S2845:X2845)=6,'A4'!F2845,"")</f>
        <v/>
      </c>
      <c r="I2814" t="str">
        <f>IF(SUM('A4'!S2845:X2845)=6,'A4'!G2845,"")</f>
        <v/>
      </c>
      <c r="J2814" s="308" t="str">
        <f>IF(SUM('A4'!S2845:X2845)=6,'A4'!H2845,"")</f>
        <v/>
      </c>
    </row>
    <row r="2815" spans="1:10" x14ac:dyDescent="0.25">
      <c r="A2815" t="str">
        <f>IF(SUM('A4'!S2846:X2846)=6,'Angaben KH-Standort'!$D$25,"")</f>
        <v/>
      </c>
      <c r="B2815" t="str">
        <f>IF(SUM('A4'!S2846:X2846)=6,'Angaben KH-Standort'!$D$26,"")</f>
        <v/>
      </c>
      <c r="C2815" t="str">
        <f>IF(SUM('A4'!S2846:X2846)=6,'Angaben KH-Standort'!$D$12,"")</f>
        <v/>
      </c>
      <c r="D2815" t="str">
        <f>IF(SUM('A4'!S2846:X2846)=6,'A1'!$F$14,"")</f>
        <v/>
      </c>
      <c r="E2815" t="str">
        <f>IF(SUM('A4'!S2846:X2846)=6,'A4'!C2846,"")</f>
        <v/>
      </c>
      <c r="F2815" t="str">
        <f>IF(SUM('A4'!S2846:X2846)=6,'A4'!D2846,"")</f>
        <v/>
      </c>
      <c r="G2815" t="str">
        <f>IF(SUM('A4'!S2846:X2846)=6,'A4'!E2846,"")</f>
        <v/>
      </c>
      <c r="H2815" t="str">
        <f>IF(SUM('A4'!S2846:X2846)=6,'A4'!F2846,"")</f>
        <v/>
      </c>
      <c r="I2815" t="str">
        <f>IF(SUM('A4'!S2846:X2846)=6,'A4'!G2846,"")</f>
        <v/>
      </c>
      <c r="J2815" s="308" t="str">
        <f>IF(SUM('A4'!S2846:X2846)=6,'A4'!H2846,"")</f>
        <v/>
      </c>
    </row>
    <row r="2816" spans="1:10" x14ac:dyDescent="0.25">
      <c r="A2816" t="str">
        <f>IF(SUM('A4'!S2847:X2847)=6,'Angaben KH-Standort'!$D$25,"")</f>
        <v/>
      </c>
      <c r="B2816" t="str">
        <f>IF(SUM('A4'!S2847:X2847)=6,'Angaben KH-Standort'!$D$26,"")</f>
        <v/>
      </c>
      <c r="C2816" t="str">
        <f>IF(SUM('A4'!S2847:X2847)=6,'Angaben KH-Standort'!$D$12,"")</f>
        <v/>
      </c>
      <c r="D2816" t="str">
        <f>IF(SUM('A4'!S2847:X2847)=6,'A1'!$F$14,"")</f>
        <v/>
      </c>
      <c r="E2816" t="str">
        <f>IF(SUM('A4'!S2847:X2847)=6,'A4'!C2847,"")</f>
        <v/>
      </c>
      <c r="F2816" t="str">
        <f>IF(SUM('A4'!S2847:X2847)=6,'A4'!D2847,"")</f>
        <v/>
      </c>
      <c r="G2816" t="str">
        <f>IF(SUM('A4'!S2847:X2847)=6,'A4'!E2847,"")</f>
        <v/>
      </c>
      <c r="H2816" t="str">
        <f>IF(SUM('A4'!S2847:X2847)=6,'A4'!F2847,"")</f>
        <v/>
      </c>
      <c r="I2816" t="str">
        <f>IF(SUM('A4'!S2847:X2847)=6,'A4'!G2847,"")</f>
        <v/>
      </c>
      <c r="J2816" s="308" t="str">
        <f>IF(SUM('A4'!S2847:X2847)=6,'A4'!H2847,"")</f>
        <v/>
      </c>
    </row>
    <row r="2817" spans="1:10" x14ac:dyDescent="0.25">
      <c r="A2817" t="str">
        <f>IF(SUM('A4'!S2848:X2848)=6,'Angaben KH-Standort'!$D$25,"")</f>
        <v/>
      </c>
      <c r="B2817" t="str">
        <f>IF(SUM('A4'!S2848:X2848)=6,'Angaben KH-Standort'!$D$26,"")</f>
        <v/>
      </c>
      <c r="C2817" t="str">
        <f>IF(SUM('A4'!S2848:X2848)=6,'Angaben KH-Standort'!$D$12,"")</f>
        <v/>
      </c>
      <c r="D2817" t="str">
        <f>IF(SUM('A4'!S2848:X2848)=6,'A1'!$F$14,"")</f>
        <v/>
      </c>
      <c r="E2817" t="str">
        <f>IF(SUM('A4'!S2848:X2848)=6,'A4'!C2848,"")</f>
        <v/>
      </c>
      <c r="F2817" t="str">
        <f>IF(SUM('A4'!S2848:X2848)=6,'A4'!D2848,"")</f>
        <v/>
      </c>
      <c r="G2817" t="str">
        <f>IF(SUM('A4'!S2848:X2848)=6,'A4'!E2848,"")</f>
        <v/>
      </c>
      <c r="H2817" t="str">
        <f>IF(SUM('A4'!S2848:X2848)=6,'A4'!F2848,"")</f>
        <v/>
      </c>
      <c r="I2817" t="str">
        <f>IF(SUM('A4'!S2848:X2848)=6,'A4'!G2848,"")</f>
        <v/>
      </c>
      <c r="J2817" s="308" t="str">
        <f>IF(SUM('A4'!S2848:X2848)=6,'A4'!H2848,"")</f>
        <v/>
      </c>
    </row>
    <row r="2818" spans="1:10" x14ac:dyDescent="0.25">
      <c r="A2818" t="str">
        <f>IF(SUM('A4'!S2849:X2849)=6,'Angaben KH-Standort'!$D$25,"")</f>
        <v/>
      </c>
      <c r="B2818" t="str">
        <f>IF(SUM('A4'!S2849:X2849)=6,'Angaben KH-Standort'!$D$26,"")</f>
        <v/>
      </c>
      <c r="C2818" t="str">
        <f>IF(SUM('A4'!S2849:X2849)=6,'Angaben KH-Standort'!$D$12,"")</f>
        <v/>
      </c>
      <c r="D2818" t="str">
        <f>IF(SUM('A4'!S2849:X2849)=6,'A1'!$F$14,"")</f>
        <v/>
      </c>
      <c r="E2818" t="str">
        <f>IF(SUM('A4'!S2849:X2849)=6,'A4'!C2849,"")</f>
        <v/>
      </c>
      <c r="F2818" t="str">
        <f>IF(SUM('A4'!S2849:X2849)=6,'A4'!D2849,"")</f>
        <v/>
      </c>
      <c r="G2818" t="str">
        <f>IF(SUM('A4'!S2849:X2849)=6,'A4'!E2849,"")</f>
        <v/>
      </c>
      <c r="H2818" t="str">
        <f>IF(SUM('A4'!S2849:X2849)=6,'A4'!F2849,"")</f>
        <v/>
      </c>
      <c r="I2818" t="str">
        <f>IF(SUM('A4'!S2849:X2849)=6,'A4'!G2849,"")</f>
        <v/>
      </c>
      <c r="J2818" s="308" t="str">
        <f>IF(SUM('A4'!S2849:X2849)=6,'A4'!H2849,"")</f>
        <v/>
      </c>
    </row>
    <row r="2819" spans="1:10" x14ac:dyDescent="0.25">
      <c r="A2819" t="str">
        <f>IF(SUM('A4'!S2850:X2850)=6,'Angaben KH-Standort'!$D$25,"")</f>
        <v/>
      </c>
      <c r="B2819" t="str">
        <f>IF(SUM('A4'!S2850:X2850)=6,'Angaben KH-Standort'!$D$26,"")</f>
        <v/>
      </c>
      <c r="C2819" t="str">
        <f>IF(SUM('A4'!S2850:X2850)=6,'Angaben KH-Standort'!$D$12,"")</f>
        <v/>
      </c>
      <c r="D2819" t="str">
        <f>IF(SUM('A4'!S2850:X2850)=6,'A1'!$F$14,"")</f>
        <v/>
      </c>
      <c r="E2819" t="str">
        <f>IF(SUM('A4'!S2850:X2850)=6,'A4'!C2850,"")</f>
        <v/>
      </c>
      <c r="F2819" t="str">
        <f>IF(SUM('A4'!S2850:X2850)=6,'A4'!D2850,"")</f>
        <v/>
      </c>
      <c r="G2819" t="str">
        <f>IF(SUM('A4'!S2850:X2850)=6,'A4'!E2850,"")</f>
        <v/>
      </c>
      <c r="H2819" t="str">
        <f>IF(SUM('A4'!S2850:X2850)=6,'A4'!F2850,"")</f>
        <v/>
      </c>
      <c r="I2819" t="str">
        <f>IF(SUM('A4'!S2850:X2850)=6,'A4'!G2850,"")</f>
        <v/>
      </c>
      <c r="J2819" s="308" t="str">
        <f>IF(SUM('A4'!S2850:X2850)=6,'A4'!H2850,"")</f>
        <v/>
      </c>
    </row>
    <row r="2820" spans="1:10" x14ac:dyDescent="0.25">
      <c r="A2820" t="str">
        <f>IF(SUM('A4'!S2851:X2851)=6,'Angaben KH-Standort'!$D$25,"")</f>
        <v/>
      </c>
      <c r="B2820" t="str">
        <f>IF(SUM('A4'!S2851:X2851)=6,'Angaben KH-Standort'!$D$26,"")</f>
        <v/>
      </c>
      <c r="C2820" t="str">
        <f>IF(SUM('A4'!S2851:X2851)=6,'Angaben KH-Standort'!$D$12,"")</f>
        <v/>
      </c>
      <c r="D2820" t="str">
        <f>IF(SUM('A4'!S2851:X2851)=6,'A1'!$F$14,"")</f>
        <v/>
      </c>
      <c r="E2820" t="str">
        <f>IF(SUM('A4'!S2851:X2851)=6,'A4'!C2851,"")</f>
        <v/>
      </c>
      <c r="F2820" t="str">
        <f>IF(SUM('A4'!S2851:X2851)=6,'A4'!D2851,"")</f>
        <v/>
      </c>
      <c r="G2820" t="str">
        <f>IF(SUM('A4'!S2851:X2851)=6,'A4'!E2851,"")</f>
        <v/>
      </c>
      <c r="H2820" t="str">
        <f>IF(SUM('A4'!S2851:X2851)=6,'A4'!F2851,"")</f>
        <v/>
      </c>
      <c r="I2820" t="str">
        <f>IF(SUM('A4'!S2851:X2851)=6,'A4'!G2851,"")</f>
        <v/>
      </c>
      <c r="J2820" s="308" t="str">
        <f>IF(SUM('A4'!S2851:X2851)=6,'A4'!H2851,"")</f>
        <v/>
      </c>
    </row>
    <row r="2821" spans="1:10" x14ac:dyDescent="0.25">
      <c r="A2821" t="str">
        <f>IF(SUM('A4'!S2852:X2852)=6,'Angaben KH-Standort'!$D$25,"")</f>
        <v/>
      </c>
      <c r="B2821" t="str">
        <f>IF(SUM('A4'!S2852:X2852)=6,'Angaben KH-Standort'!$D$26,"")</f>
        <v/>
      </c>
      <c r="C2821" t="str">
        <f>IF(SUM('A4'!S2852:X2852)=6,'Angaben KH-Standort'!$D$12,"")</f>
        <v/>
      </c>
      <c r="D2821" t="str">
        <f>IF(SUM('A4'!S2852:X2852)=6,'A1'!$F$14,"")</f>
        <v/>
      </c>
      <c r="E2821" t="str">
        <f>IF(SUM('A4'!S2852:X2852)=6,'A4'!C2852,"")</f>
        <v/>
      </c>
      <c r="F2821" t="str">
        <f>IF(SUM('A4'!S2852:X2852)=6,'A4'!D2852,"")</f>
        <v/>
      </c>
      <c r="G2821" t="str">
        <f>IF(SUM('A4'!S2852:X2852)=6,'A4'!E2852,"")</f>
        <v/>
      </c>
      <c r="H2821" t="str">
        <f>IF(SUM('A4'!S2852:X2852)=6,'A4'!F2852,"")</f>
        <v/>
      </c>
      <c r="I2821" t="str">
        <f>IF(SUM('A4'!S2852:X2852)=6,'A4'!G2852,"")</f>
        <v/>
      </c>
      <c r="J2821" s="308" t="str">
        <f>IF(SUM('A4'!S2852:X2852)=6,'A4'!H2852,"")</f>
        <v/>
      </c>
    </row>
    <row r="2822" spans="1:10" x14ac:dyDescent="0.25">
      <c r="A2822" t="str">
        <f>IF(SUM('A4'!S2853:X2853)=6,'Angaben KH-Standort'!$D$25,"")</f>
        <v/>
      </c>
      <c r="B2822" t="str">
        <f>IF(SUM('A4'!S2853:X2853)=6,'Angaben KH-Standort'!$D$26,"")</f>
        <v/>
      </c>
      <c r="C2822" t="str">
        <f>IF(SUM('A4'!S2853:X2853)=6,'Angaben KH-Standort'!$D$12,"")</f>
        <v/>
      </c>
      <c r="D2822" t="str">
        <f>IF(SUM('A4'!S2853:X2853)=6,'A1'!$F$14,"")</f>
        <v/>
      </c>
      <c r="E2822" t="str">
        <f>IF(SUM('A4'!S2853:X2853)=6,'A4'!C2853,"")</f>
        <v/>
      </c>
      <c r="F2822" t="str">
        <f>IF(SUM('A4'!S2853:X2853)=6,'A4'!D2853,"")</f>
        <v/>
      </c>
      <c r="G2822" t="str">
        <f>IF(SUM('A4'!S2853:X2853)=6,'A4'!E2853,"")</f>
        <v/>
      </c>
      <c r="H2822" t="str">
        <f>IF(SUM('A4'!S2853:X2853)=6,'A4'!F2853,"")</f>
        <v/>
      </c>
      <c r="I2822" t="str">
        <f>IF(SUM('A4'!S2853:X2853)=6,'A4'!G2853,"")</f>
        <v/>
      </c>
      <c r="J2822" s="308" t="str">
        <f>IF(SUM('A4'!S2853:X2853)=6,'A4'!H2853,"")</f>
        <v/>
      </c>
    </row>
    <row r="2823" spans="1:10" x14ac:dyDescent="0.25">
      <c r="A2823" t="str">
        <f>IF(SUM('A4'!S2854:X2854)=6,'Angaben KH-Standort'!$D$25,"")</f>
        <v/>
      </c>
      <c r="B2823" t="str">
        <f>IF(SUM('A4'!S2854:X2854)=6,'Angaben KH-Standort'!$D$26,"")</f>
        <v/>
      </c>
      <c r="C2823" t="str">
        <f>IF(SUM('A4'!S2854:X2854)=6,'Angaben KH-Standort'!$D$12,"")</f>
        <v/>
      </c>
      <c r="D2823" t="str">
        <f>IF(SUM('A4'!S2854:X2854)=6,'A1'!$F$14,"")</f>
        <v/>
      </c>
      <c r="E2823" t="str">
        <f>IF(SUM('A4'!S2854:X2854)=6,'A4'!C2854,"")</f>
        <v/>
      </c>
      <c r="F2823" t="str">
        <f>IF(SUM('A4'!S2854:X2854)=6,'A4'!D2854,"")</f>
        <v/>
      </c>
      <c r="G2823" t="str">
        <f>IF(SUM('A4'!S2854:X2854)=6,'A4'!E2854,"")</f>
        <v/>
      </c>
      <c r="H2823" t="str">
        <f>IF(SUM('A4'!S2854:X2854)=6,'A4'!F2854,"")</f>
        <v/>
      </c>
      <c r="I2823" t="str">
        <f>IF(SUM('A4'!S2854:X2854)=6,'A4'!G2854,"")</f>
        <v/>
      </c>
      <c r="J2823" s="308" t="str">
        <f>IF(SUM('A4'!S2854:X2854)=6,'A4'!H2854,"")</f>
        <v/>
      </c>
    </row>
    <row r="2824" spans="1:10" x14ac:dyDescent="0.25">
      <c r="A2824" t="str">
        <f>IF(SUM('A4'!S2855:X2855)=6,'Angaben KH-Standort'!$D$25,"")</f>
        <v/>
      </c>
      <c r="B2824" t="str">
        <f>IF(SUM('A4'!S2855:X2855)=6,'Angaben KH-Standort'!$D$26,"")</f>
        <v/>
      </c>
      <c r="C2824" t="str">
        <f>IF(SUM('A4'!S2855:X2855)=6,'Angaben KH-Standort'!$D$12,"")</f>
        <v/>
      </c>
      <c r="D2824" t="str">
        <f>IF(SUM('A4'!S2855:X2855)=6,'A1'!$F$14,"")</f>
        <v/>
      </c>
      <c r="E2824" t="str">
        <f>IF(SUM('A4'!S2855:X2855)=6,'A4'!C2855,"")</f>
        <v/>
      </c>
      <c r="F2824" t="str">
        <f>IF(SUM('A4'!S2855:X2855)=6,'A4'!D2855,"")</f>
        <v/>
      </c>
      <c r="G2824" t="str">
        <f>IF(SUM('A4'!S2855:X2855)=6,'A4'!E2855,"")</f>
        <v/>
      </c>
      <c r="H2824" t="str">
        <f>IF(SUM('A4'!S2855:X2855)=6,'A4'!F2855,"")</f>
        <v/>
      </c>
      <c r="I2824" t="str">
        <f>IF(SUM('A4'!S2855:X2855)=6,'A4'!G2855,"")</f>
        <v/>
      </c>
      <c r="J2824" s="308" t="str">
        <f>IF(SUM('A4'!S2855:X2855)=6,'A4'!H2855,"")</f>
        <v/>
      </c>
    </row>
    <row r="2825" spans="1:10" x14ac:dyDescent="0.25">
      <c r="A2825" t="str">
        <f>IF(SUM('A4'!S2856:X2856)=6,'Angaben KH-Standort'!$D$25,"")</f>
        <v/>
      </c>
      <c r="B2825" t="str">
        <f>IF(SUM('A4'!S2856:X2856)=6,'Angaben KH-Standort'!$D$26,"")</f>
        <v/>
      </c>
      <c r="C2825" t="str">
        <f>IF(SUM('A4'!S2856:X2856)=6,'Angaben KH-Standort'!$D$12,"")</f>
        <v/>
      </c>
      <c r="D2825" t="str">
        <f>IF(SUM('A4'!S2856:X2856)=6,'A1'!$F$14,"")</f>
        <v/>
      </c>
      <c r="E2825" t="str">
        <f>IF(SUM('A4'!S2856:X2856)=6,'A4'!C2856,"")</f>
        <v/>
      </c>
      <c r="F2825" t="str">
        <f>IF(SUM('A4'!S2856:X2856)=6,'A4'!D2856,"")</f>
        <v/>
      </c>
      <c r="G2825" t="str">
        <f>IF(SUM('A4'!S2856:X2856)=6,'A4'!E2856,"")</f>
        <v/>
      </c>
      <c r="H2825" t="str">
        <f>IF(SUM('A4'!S2856:X2856)=6,'A4'!F2856,"")</f>
        <v/>
      </c>
      <c r="I2825" t="str">
        <f>IF(SUM('A4'!S2856:X2856)=6,'A4'!G2856,"")</f>
        <v/>
      </c>
      <c r="J2825" s="308" t="str">
        <f>IF(SUM('A4'!S2856:X2856)=6,'A4'!H2856,"")</f>
        <v/>
      </c>
    </row>
    <row r="2826" spans="1:10" x14ac:dyDescent="0.25">
      <c r="A2826" t="str">
        <f>IF(SUM('A4'!S2857:X2857)=6,'Angaben KH-Standort'!$D$25,"")</f>
        <v/>
      </c>
      <c r="B2826" t="str">
        <f>IF(SUM('A4'!S2857:X2857)=6,'Angaben KH-Standort'!$D$26,"")</f>
        <v/>
      </c>
      <c r="C2826" t="str">
        <f>IF(SUM('A4'!S2857:X2857)=6,'Angaben KH-Standort'!$D$12,"")</f>
        <v/>
      </c>
      <c r="D2826" t="str">
        <f>IF(SUM('A4'!S2857:X2857)=6,'A1'!$F$14,"")</f>
        <v/>
      </c>
      <c r="E2826" t="str">
        <f>IF(SUM('A4'!S2857:X2857)=6,'A4'!C2857,"")</f>
        <v/>
      </c>
      <c r="F2826" t="str">
        <f>IF(SUM('A4'!S2857:X2857)=6,'A4'!D2857,"")</f>
        <v/>
      </c>
      <c r="G2826" t="str">
        <f>IF(SUM('A4'!S2857:X2857)=6,'A4'!E2857,"")</f>
        <v/>
      </c>
      <c r="H2826" t="str">
        <f>IF(SUM('A4'!S2857:X2857)=6,'A4'!F2857,"")</f>
        <v/>
      </c>
      <c r="I2826" t="str">
        <f>IF(SUM('A4'!S2857:X2857)=6,'A4'!G2857,"")</f>
        <v/>
      </c>
      <c r="J2826" s="308" t="str">
        <f>IF(SUM('A4'!S2857:X2857)=6,'A4'!H2857,"")</f>
        <v/>
      </c>
    </row>
    <row r="2827" spans="1:10" x14ac:dyDescent="0.25">
      <c r="A2827" t="str">
        <f>IF(SUM('A4'!S2858:X2858)=6,'Angaben KH-Standort'!$D$25,"")</f>
        <v/>
      </c>
      <c r="B2827" t="str">
        <f>IF(SUM('A4'!S2858:X2858)=6,'Angaben KH-Standort'!$D$26,"")</f>
        <v/>
      </c>
      <c r="C2827" t="str">
        <f>IF(SUM('A4'!S2858:X2858)=6,'Angaben KH-Standort'!$D$12,"")</f>
        <v/>
      </c>
      <c r="D2827" t="str">
        <f>IF(SUM('A4'!S2858:X2858)=6,'A1'!$F$14,"")</f>
        <v/>
      </c>
      <c r="E2827" t="str">
        <f>IF(SUM('A4'!S2858:X2858)=6,'A4'!C2858,"")</f>
        <v/>
      </c>
      <c r="F2827" t="str">
        <f>IF(SUM('A4'!S2858:X2858)=6,'A4'!D2858,"")</f>
        <v/>
      </c>
      <c r="G2827" t="str">
        <f>IF(SUM('A4'!S2858:X2858)=6,'A4'!E2858,"")</f>
        <v/>
      </c>
      <c r="H2827" t="str">
        <f>IF(SUM('A4'!S2858:X2858)=6,'A4'!F2858,"")</f>
        <v/>
      </c>
      <c r="I2827" t="str">
        <f>IF(SUM('A4'!S2858:X2858)=6,'A4'!G2858,"")</f>
        <v/>
      </c>
      <c r="J2827" s="308" t="str">
        <f>IF(SUM('A4'!S2858:X2858)=6,'A4'!H2858,"")</f>
        <v/>
      </c>
    </row>
    <row r="2828" spans="1:10" x14ac:dyDescent="0.25">
      <c r="A2828" t="str">
        <f>IF(SUM('A4'!S2859:X2859)=6,'Angaben KH-Standort'!$D$25,"")</f>
        <v/>
      </c>
      <c r="B2828" t="str">
        <f>IF(SUM('A4'!S2859:X2859)=6,'Angaben KH-Standort'!$D$26,"")</f>
        <v/>
      </c>
      <c r="C2828" t="str">
        <f>IF(SUM('A4'!S2859:X2859)=6,'Angaben KH-Standort'!$D$12,"")</f>
        <v/>
      </c>
      <c r="D2828" t="str">
        <f>IF(SUM('A4'!S2859:X2859)=6,'A1'!$F$14,"")</f>
        <v/>
      </c>
      <c r="E2828" t="str">
        <f>IF(SUM('A4'!S2859:X2859)=6,'A4'!C2859,"")</f>
        <v/>
      </c>
      <c r="F2828" t="str">
        <f>IF(SUM('A4'!S2859:X2859)=6,'A4'!D2859,"")</f>
        <v/>
      </c>
      <c r="G2828" t="str">
        <f>IF(SUM('A4'!S2859:X2859)=6,'A4'!E2859,"")</f>
        <v/>
      </c>
      <c r="H2828" t="str">
        <f>IF(SUM('A4'!S2859:X2859)=6,'A4'!F2859,"")</f>
        <v/>
      </c>
      <c r="I2828" t="str">
        <f>IF(SUM('A4'!S2859:X2859)=6,'A4'!G2859,"")</f>
        <v/>
      </c>
      <c r="J2828" s="308" t="str">
        <f>IF(SUM('A4'!S2859:X2859)=6,'A4'!H2859,"")</f>
        <v/>
      </c>
    </row>
    <row r="2829" spans="1:10" x14ac:dyDescent="0.25">
      <c r="A2829" t="str">
        <f>IF(SUM('A4'!S2860:X2860)=6,'Angaben KH-Standort'!$D$25,"")</f>
        <v/>
      </c>
      <c r="B2829" t="str">
        <f>IF(SUM('A4'!S2860:X2860)=6,'Angaben KH-Standort'!$D$26,"")</f>
        <v/>
      </c>
      <c r="C2829" t="str">
        <f>IF(SUM('A4'!S2860:X2860)=6,'Angaben KH-Standort'!$D$12,"")</f>
        <v/>
      </c>
      <c r="D2829" t="str">
        <f>IF(SUM('A4'!S2860:X2860)=6,'A1'!$F$14,"")</f>
        <v/>
      </c>
      <c r="E2829" t="str">
        <f>IF(SUM('A4'!S2860:X2860)=6,'A4'!C2860,"")</f>
        <v/>
      </c>
      <c r="F2829" t="str">
        <f>IF(SUM('A4'!S2860:X2860)=6,'A4'!D2860,"")</f>
        <v/>
      </c>
      <c r="G2829" t="str">
        <f>IF(SUM('A4'!S2860:X2860)=6,'A4'!E2860,"")</f>
        <v/>
      </c>
      <c r="H2829" t="str">
        <f>IF(SUM('A4'!S2860:X2860)=6,'A4'!F2860,"")</f>
        <v/>
      </c>
      <c r="I2829" t="str">
        <f>IF(SUM('A4'!S2860:X2860)=6,'A4'!G2860,"")</f>
        <v/>
      </c>
      <c r="J2829" s="308" t="str">
        <f>IF(SUM('A4'!S2860:X2860)=6,'A4'!H2860,"")</f>
        <v/>
      </c>
    </row>
    <row r="2830" spans="1:10" x14ac:dyDescent="0.25">
      <c r="A2830" t="str">
        <f>IF(SUM('A4'!S2861:X2861)=6,'Angaben KH-Standort'!$D$25,"")</f>
        <v/>
      </c>
      <c r="B2830" t="str">
        <f>IF(SUM('A4'!S2861:X2861)=6,'Angaben KH-Standort'!$D$26,"")</f>
        <v/>
      </c>
      <c r="C2830" t="str">
        <f>IF(SUM('A4'!S2861:X2861)=6,'Angaben KH-Standort'!$D$12,"")</f>
        <v/>
      </c>
      <c r="D2830" t="str">
        <f>IF(SUM('A4'!S2861:X2861)=6,'A1'!$F$14,"")</f>
        <v/>
      </c>
      <c r="E2830" t="str">
        <f>IF(SUM('A4'!S2861:X2861)=6,'A4'!C2861,"")</f>
        <v/>
      </c>
      <c r="F2830" t="str">
        <f>IF(SUM('A4'!S2861:X2861)=6,'A4'!D2861,"")</f>
        <v/>
      </c>
      <c r="G2830" t="str">
        <f>IF(SUM('A4'!S2861:X2861)=6,'A4'!E2861,"")</f>
        <v/>
      </c>
      <c r="H2830" t="str">
        <f>IF(SUM('A4'!S2861:X2861)=6,'A4'!F2861,"")</f>
        <v/>
      </c>
      <c r="I2830" t="str">
        <f>IF(SUM('A4'!S2861:X2861)=6,'A4'!G2861,"")</f>
        <v/>
      </c>
      <c r="J2830" s="308" t="str">
        <f>IF(SUM('A4'!S2861:X2861)=6,'A4'!H2861,"")</f>
        <v/>
      </c>
    </row>
    <row r="2831" spans="1:10" x14ac:dyDescent="0.25">
      <c r="A2831" t="str">
        <f>IF(SUM('A4'!S2862:X2862)=6,'Angaben KH-Standort'!$D$25,"")</f>
        <v/>
      </c>
      <c r="B2831" t="str">
        <f>IF(SUM('A4'!S2862:X2862)=6,'Angaben KH-Standort'!$D$26,"")</f>
        <v/>
      </c>
      <c r="C2831" t="str">
        <f>IF(SUM('A4'!S2862:X2862)=6,'Angaben KH-Standort'!$D$12,"")</f>
        <v/>
      </c>
      <c r="D2831" t="str">
        <f>IF(SUM('A4'!S2862:X2862)=6,'A1'!$F$14,"")</f>
        <v/>
      </c>
      <c r="E2831" t="str">
        <f>IF(SUM('A4'!S2862:X2862)=6,'A4'!C2862,"")</f>
        <v/>
      </c>
      <c r="F2831" t="str">
        <f>IF(SUM('A4'!S2862:X2862)=6,'A4'!D2862,"")</f>
        <v/>
      </c>
      <c r="G2831" t="str">
        <f>IF(SUM('A4'!S2862:X2862)=6,'A4'!E2862,"")</f>
        <v/>
      </c>
      <c r="H2831" t="str">
        <f>IF(SUM('A4'!S2862:X2862)=6,'A4'!F2862,"")</f>
        <v/>
      </c>
      <c r="I2831" t="str">
        <f>IF(SUM('A4'!S2862:X2862)=6,'A4'!G2862,"")</f>
        <v/>
      </c>
      <c r="J2831" s="308" t="str">
        <f>IF(SUM('A4'!S2862:X2862)=6,'A4'!H2862,"")</f>
        <v/>
      </c>
    </row>
    <row r="2832" spans="1:10" x14ac:dyDescent="0.25">
      <c r="A2832" t="str">
        <f>IF(SUM('A4'!S2863:X2863)=6,'Angaben KH-Standort'!$D$25,"")</f>
        <v/>
      </c>
      <c r="B2832" t="str">
        <f>IF(SUM('A4'!S2863:X2863)=6,'Angaben KH-Standort'!$D$26,"")</f>
        <v/>
      </c>
      <c r="C2832" t="str">
        <f>IF(SUM('A4'!S2863:X2863)=6,'Angaben KH-Standort'!$D$12,"")</f>
        <v/>
      </c>
      <c r="D2832" t="str">
        <f>IF(SUM('A4'!S2863:X2863)=6,'A1'!$F$14,"")</f>
        <v/>
      </c>
      <c r="E2832" t="str">
        <f>IF(SUM('A4'!S2863:X2863)=6,'A4'!C2863,"")</f>
        <v/>
      </c>
      <c r="F2832" t="str">
        <f>IF(SUM('A4'!S2863:X2863)=6,'A4'!D2863,"")</f>
        <v/>
      </c>
      <c r="G2832" t="str">
        <f>IF(SUM('A4'!S2863:X2863)=6,'A4'!E2863,"")</f>
        <v/>
      </c>
      <c r="H2832" t="str">
        <f>IF(SUM('A4'!S2863:X2863)=6,'A4'!F2863,"")</f>
        <v/>
      </c>
      <c r="I2832" t="str">
        <f>IF(SUM('A4'!S2863:X2863)=6,'A4'!G2863,"")</f>
        <v/>
      </c>
      <c r="J2832" s="308" t="str">
        <f>IF(SUM('A4'!S2863:X2863)=6,'A4'!H2863,"")</f>
        <v/>
      </c>
    </row>
    <row r="2833" spans="1:10" x14ac:dyDescent="0.25">
      <c r="A2833" t="str">
        <f>IF(SUM('A4'!S2864:X2864)=6,'Angaben KH-Standort'!$D$25,"")</f>
        <v/>
      </c>
      <c r="B2833" t="str">
        <f>IF(SUM('A4'!S2864:X2864)=6,'Angaben KH-Standort'!$D$26,"")</f>
        <v/>
      </c>
      <c r="C2833" t="str">
        <f>IF(SUM('A4'!S2864:X2864)=6,'Angaben KH-Standort'!$D$12,"")</f>
        <v/>
      </c>
      <c r="D2833" t="str">
        <f>IF(SUM('A4'!S2864:X2864)=6,'A1'!$F$14,"")</f>
        <v/>
      </c>
      <c r="E2833" t="str">
        <f>IF(SUM('A4'!S2864:X2864)=6,'A4'!C2864,"")</f>
        <v/>
      </c>
      <c r="F2833" t="str">
        <f>IF(SUM('A4'!S2864:X2864)=6,'A4'!D2864,"")</f>
        <v/>
      </c>
      <c r="G2833" t="str">
        <f>IF(SUM('A4'!S2864:X2864)=6,'A4'!E2864,"")</f>
        <v/>
      </c>
      <c r="H2833" t="str">
        <f>IF(SUM('A4'!S2864:X2864)=6,'A4'!F2864,"")</f>
        <v/>
      </c>
      <c r="I2833" t="str">
        <f>IF(SUM('A4'!S2864:X2864)=6,'A4'!G2864,"")</f>
        <v/>
      </c>
      <c r="J2833" s="308" t="str">
        <f>IF(SUM('A4'!S2864:X2864)=6,'A4'!H2864,"")</f>
        <v/>
      </c>
    </row>
    <row r="2834" spans="1:10" x14ac:dyDescent="0.25">
      <c r="A2834" t="str">
        <f>IF(SUM('A4'!S2865:X2865)=6,'Angaben KH-Standort'!$D$25,"")</f>
        <v/>
      </c>
      <c r="B2834" t="str">
        <f>IF(SUM('A4'!S2865:X2865)=6,'Angaben KH-Standort'!$D$26,"")</f>
        <v/>
      </c>
      <c r="C2834" t="str">
        <f>IF(SUM('A4'!S2865:X2865)=6,'Angaben KH-Standort'!$D$12,"")</f>
        <v/>
      </c>
      <c r="D2834" t="str">
        <f>IF(SUM('A4'!S2865:X2865)=6,'A1'!$F$14,"")</f>
        <v/>
      </c>
      <c r="E2834" t="str">
        <f>IF(SUM('A4'!S2865:X2865)=6,'A4'!C2865,"")</f>
        <v/>
      </c>
      <c r="F2834" t="str">
        <f>IF(SUM('A4'!S2865:X2865)=6,'A4'!D2865,"")</f>
        <v/>
      </c>
      <c r="G2834" t="str">
        <f>IF(SUM('A4'!S2865:X2865)=6,'A4'!E2865,"")</f>
        <v/>
      </c>
      <c r="H2834" t="str">
        <f>IF(SUM('A4'!S2865:X2865)=6,'A4'!F2865,"")</f>
        <v/>
      </c>
      <c r="I2834" t="str">
        <f>IF(SUM('A4'!S2865:X2865)=6,'A4'!G2865,"")</f>
        <v/>
      </c>
      <c r="J2834" s="308" t="str">
        <f>IF(SUM('A4'!S2865:X2865)=6,'A4'!H2865,"")</f>
        <v/>
      </c>
    </row>
    <row r="2835" spans="1:10" x14ac:dyDescent="0.25">
      <c r="A2835" t="str">
        <f>IF(SUM('A4'!S2866:X2866)=6,'Angaben KH-Standort'!$D$25,"")</f>
        <v/>
      </c>
      <c r="B2835" t="str">
        <f>IF(SUM('A4'!S2866:X2866)=6,'Angaben KH-Standort'!$D$26,"")</f>
        <v/>
      </c>
      <c r="C2835" t="str">
        <f>IF(SUM('A4'!S2866:X2866)=6,'Angaben KH-Standort'!$D$12,"")</f>
        <v/>
      </c>
      <c r="D2835" t="str">
        <f>IF(SUM('A4'!S2866:X2866)=6,'A1'!$F$14,"")</f>
        <v/>
      </c>
      <c r="E2835" t="str">
        <f>IF(SUM('A4'!S2866:X2866)=6,'A4'!C2866,"")</f>
        <v/>
      </c>
      <c r="F2835" t="str">
        <f>IF(SUM('A4'!S2866:X2866)=6,'A4'!D2866,"")</f>
        <v/>
      </c>
      <c r="G2835" t="str">
        <f>IF(SUM('A4'!S2866:X2866)=6,'A4'!E2866,"")</f>
        <v/>
      </c>
      <c r="H2835" t="str">
        <f>IF(SUM('A4'!S2866:X2866)=6,'A4'!F2866,"")</f>
        <v/>
      </c>
      <c r="I2835" t="str">
        <f>IF(SUM('A4'!S2866:X2866)=6,'A4'!G2866,"")</f>
        <v/>
      </c>
      <c r="J2835" s="308" t="str">
        <f>IF(SUM('A4'!S2866:X2866)=6,'A4'!H2866,"")</f>
        <v/>
      </c>
    </row>
    <row r="2836" spans="1:10" x14ac:dyDescent="0.25">
      <c r="A2836" t="str">
        <f>IF(SUM('A4'!S2867:X2867)=6,'Angaben KH-Standort'!$D$25,"")</f>
        <v/>
      </c>
      <c r="B2836" t="str">
        <f>IF(SUM('A4'!S2867:X2867)=6,'Angaben KH-Standort'!$D$26,"")</f>
        <v/>
      </c>
      <c r="C2836" t="str">
        <f>IF(SUM('A4'!S2867:X2867)=6,'Angaben KH-Standort'!$D$12,"")</f>
        <v/>
      </c>
      <c r="D2836" t="str">
        <f>IF(SUM('A4'!S2867:X2867)=6,'A1'!$F$14,"")</f>
        <v/>
      </c>
      <c r="E2836" t="str">
        <f>IF(SUM('A4'!S2867:X2867)=6,'A4'!C2867,"")</f>
        <v/>
      </c>
      <c r="F2836" t="str">
        <f>IF(SUM('A4'!S2867:X2867)=6,'A4'!D2867,"")</f>
        <v/>
      </c>
      <c r="G2836" t="str">
        <f>IF(SUM('A4'!S2867:X2867)=6,'A4'!E2867,"")</f>
        <v/>
      </c>
      <c r="H2836" t="str">
        <f>IF(SUM('A4'!S2867:X2867)=6,'A4'!F2867,"")</f>
        <v/>
      </c>
      <c r="I2836" t="str">
        <f>IF(SUM('A4'!S2867:X2867)=6,'A4'!G2867,"")</f>
        <v/>
      </c>
      <c r="J2836" s="308" t="str">
        <f>IF(SUM('A4'!S2867:X2867)=6,'A4'!H2867,"")</f>
        <v/>
      </c>
    </row>
    <row r="2837" spans="1:10" x14ac:dyDescent="0.25">
      <c r="A2837" t="str">
        <f>IF(SUM('A4'!S2868:X2868)=6,'Angaben KH-Standort'!$D$25,"")</f>
        <v/>
      </c>
      <c r="B2837" t="str">
        <f>IF(SUM('A4'!S2868:X2868)=6,'Angaben KH-Standort'!$D$26,"")</f>
        <v/>
      </c>
      <c r="C2837" t="str">
        <f>IF(SUM('A4'!S2868:X2868)=6,'Angaben KH-Standort'!$D$12,"")</f>
        <v/>
      </c>
      <c r="D2837" t="str">
        <f>IF(SUM('A4'!S2868:X2868)=6,'A1'!$F$14,"")</f>
        <v/>
      </c>
      <c r="E2837" t="str">
        <f>IF(SUM('A4'!S2868:X2868)=6,'A4'!C2868,"")</f>
        <v/>
      </c>
      <c r="F2837" t="str">
        <f>IF(SUM('A4'!S2868:X2868)=6,'A4'!D2868,"")</f>
        <v/>
      </c>
      <c r="G2837" t="str">
        <f>IF(SUM('A4'!S2868:X2868)=6,'A4'!E2868,"")</f>
        <v/>
      </c>
      <c r="H2837" t="str">
        <f>IF(SUM('A4'!S2868:X2868)=6,'A4'!F2868,"")</f>
        <v/>
      </c>
      <c r="I2837" t="str">
        <f>IF(SUM('A4'!S2868:X2868)=6,'A4'!G2868,"")</f>
        <v/>
      </c>
      <c r="J2837" s="308" t="str">
        <f>IF(SUM('A4'!S2868:X2868)=6,'A4'!H2868,"")</f>
        <v/>
      </c>
    </row>
    <row r="2838" spans="1:10" x14ac:dyDescent="0.25">
      <c r="A2838" t="str">
        <f>IF(SUM('A4'!S2869:X2869)=6,'Angaben KH-Standort'!$D$25,"")</f>
        <v/>
      </c>
      <c r="B2838" t="str">
        <f>IF(SUM('A4'!S2869:X2869)=6,'Angaben KH-Standort'!$D$26,"")</f>
        <v/>
      </c>
      <c r="C2838" t="str">
        <f>IF(SUM('A4'!S2869:X2869)=6,'Angaben KH-Standort'!$D$12,"")</f>
        <v/>
      </c>
      <c r="D2838" t="str">
        <f>IF(SUM('A4'!S2869:X2869)=6,'A1'!$F$14,"")</f>
        <v/>
      </c>
      <c r="E2838" t="str">
        <f>IF(SUM('A4'!S2869:X2869)=6,'A4'!C2869,"")</f>
        <v/>
      </c>
      <c r="F2838" t="str">
        <f>IF(SUM('A4'!S2869:X2869)=6,'A4'!D2869,"")</f>
        <v/>
      </c>
      <c r="G2838" t="str">
        <f>IF(SUM('A4'!S2869:X2869)=6,'A4'!E2869,"")</f>
        <v/>
      </c>
      <c r="H2838" t="str">
        <f>IF(SUM('A4'!S2869:X2869)=6,'A4'!F2869,"")</f>
        <v/>
      </c>
      <c r="I2838" t="str">
        <f>IF(SUM('A4'!S2869:X2869)=6,'A4'!G2869,"")</f>
        <v/>
      </c>
      <c r="J2838" s="308" t="str">
        <f>IF(SUM('A4'!S2869:X2869)=6,'A4'!H2869,"")</f>
        <v/>
      </c>
    </row>
    <row r="2839" spans="1:10" x14ac:dyDescent="0.25">
      <c r="A2839" t="str">
        <f>IF(SUM('A4'!S2870:X2870)=6,'Angaben KH-Standort'!$D$25,"")</f>
        <v/>
      </c>
      <c r="B2839" t="str">
        <f>IF(SUM('A4'!S2870:X2870)=6,'Angaben KH-Standort'!$D$26,"")</f>
        <v/>
      </c>
      <c r="C2839" t="str">
        <f>IF(SUM('A4'!S2870:X2870)=6,'Angaben KH-Standort'!$D$12,"")</f>
        <v/>
      </c>
      <c r="D2839" t="str">
        <f>IF(SUM('A4'!S2870:X2870)=6,'A1'!$F$14,"")</f>
        <v/>
      </c>
      <c r="E2839" t="str">
        <f>IF(SUM('A4'!S2870:X2870)=6,'A4'!C2870,"")</f>
        <v/>
      </c>
      <c r="F2839" t="str">
        <f>IF(SUM('A4'!S2870:X2870)=6,'A4'!D2870,"")</f>
        <v/>
      </c>
      <c r="G2839" t="str">
        <f>IF(SUM('A4'!S2870:X2870)=6,'A4'!E2870,"")</f>
        <v/>
      </c>
      <c r="H2839" t="str">
        <f>IF(SUM('A4'!S2870:X2870)=6,'A4'!F2870,"")</f>
        <v/>
      </c>
      <c r="I2839" t="str">
        <f>IF(SUM('A4'!S2870:X2870)=6,'A4'!G2870,"")</f>
        <v/>
      </c>
      <c r="J2839" s="308" t="str">
        <f>IF(SUM('A4'!S2870:X2870)=6,'A4'!H2870,"")</f>
        <v/>
      </c>
    </row>
    <row r="2840" spans="1:10" x14ac:dyDescent="0.25">
      <c r="A2840" t="str">
        <f>IF(SUM('A4'!S2871:X2871)=6,'Angaben KH-Standort'!$D$25,"")</f>
        <v/>
      </c>
      <c r="B2840" t="str">
        <f>IF(SUM('A4'!S2871:X2871)=6,'Angaben KH-Standort'!$D$26,"")</f>
        <v/>
      </c>
      <c r="C2840" t="str">
        <f>IF(SUM('A4'!S2871:X2871)=6,'Angaben KH-Standort'!$D$12,"")</f>
        <v/>
      </c>
      <c r="D2840" t="str">
        <f>IF(SUM('A4'!S2871:X2871)=6,'A1'!$F$14,"")</f>
        <v/>
      </c>
      <c r="E2840" t="str">
        <f>IF(SUM('A4'!S2871:X2871)=6,'A4'!C2871,"")</f>
        <v/>
      </c>
      <c r="F2840" t="str">
        <f>IF(SUM('A4'!S2871:X2871)=6,'A4'!D2871,"")</f>
        <v/>
      </c>
      <c r="G2840" t="str">
        <f>IF(SUM('A4'!S2871:X2871)=6,'A4'!E2871,"")</f>
        <v/>
      </c>
      <c r="H2840" t="str">
        <f>IF(SUM('A4'!S2871:X2871)=6,'A4'!F2871,"")</f>
        <v/>
      </c>
      <c r="I2840" t="str">
        <f>IF(SUM('A4'!S2871:X2871)=6,'A4'!G2871,"")</f>
        <v/>
      </c>
      <c r="J2840" s="308" t="str">
        <f>IF(SUM('A4'!S2871:X2871)=6,'A4'!H2871,"")</f>
        <v/>
      </c>
    </row>
    <row r="2841" spans="1:10" x14ac:dyDescent="0.25">
      <c r="A2841" t="str">
        <f>IF(SUM('A4'!S2872:X2872)=6,'Angaben KH-Standort'!$D$25,"")</f>
        <v/>
      </c>
      <c r="B2841" t="str">
        <f>IF(SUM('A4'!S2872:X2872)=6,'Angaben KH-Standort'!$D$26,"")</f>
        <v/>
      </c>
      <c r="C2841" t="str">
        <f>IF(SUM('A4'!S2872:X2872)=6,'Angaben KH-Standort'!$D$12,"")</f>
        <v/>
      </c>
      <c r="D2841" t="str">
        <f>IF(SUM('A4'!S2872:X2872)=6,'A1'!$F$14,"")</f>
        <v/>
      </c>
      <c r="E2841" t="str">
        <f>IF(SUM('A4'!S2872:X2872)=6,'A4'!C2872,"")</f>
        <v/>
      </c>
      <c r="F2841" t="str">
        <f>IF(SUM('A4'!S2872:X2872)=6,'A4'!D2872,"")</f>
        <v/>
      </c>
      <c r="G2841" t="str">
        <f>IF(SUM('A4'!S2872:X2872)=6,'A4'!E2872,"")</f>
        <v/>
      </c>
      <c r="H2841" t="str">
        <f>IF(SUM('A4'!S2872:X2872)=6,'A4'!F2872,"")</f>
        <v/>
      </c>
      <c r="I2841" t="str">
        <f>IF(SUM('A4'!S2872:X2872)=6,'A4'!G2872,"")</f>
        <v/>
      </c>
      <c r="J2841" s="308" t="str">
        <f>IF(SUM('A4'!S2872:X2872)=6,'A4'!H2872,"")</f>
        <v/>
      </c>
    </row>
    <row r="2842" spans="1:10" x14ac:dyDescent="0.25">
      <c r="A2842" t="str">
        <f>IF(SUM('A4'!S2873:X2873)=6,'Angaben KH-Standort'!$D$25,"")</f>
        <v/>
      </c>
      <c r="B2842" t="str">
        <f>IF(SUM('A4'!S2873:X2873)=6,'Angaben KH-Standort'!$D$26,"")</f>
        <v/>
      </c>
      <c r="C2842" t="str">
        <f>IF(SUM('A4'!S2873:X2873)=6,'Angaben KH-Standort'!$D$12,"")</f>
        <v/>
      </c>
      <c r="D2842" t="str">
        <f>IF(SUM('A4'!S2873:X2873)=6,'A1'!$F$14,"")</f>
        <v/>
      </c>
      <c r="E2842" t="str">
        <f>IF(SUM('A4'!S2873:X2873)=6,'A4'!C2873,"")</f>
        <v/>
      </c>
      <c r="F2842" t="str">
        <f>IF(SUM('A4'!S2873:X2873)=6,'A4'!D2873,"")</f>
        <v/>
      </c>
      <c r="G2842" t="str">
        <f>IF(SUM('A4'!S2873:X2873)=6,'A4'!E2873,"")</f>
        <v/>
      </c>
      <c r="H2842" t="str">
        <f>IF(SUM('A4'!S2873:X2873)=6,'A4'!F2873,"")</f>
        <v/>
      </c>
      <c r="I2842" t="str">
        <f>IF(SUM('A4'!S2873:X2873)=6,'A4'!G2873,"")</f>
        <v/>
      </c>
      <c r="J2842" s="308" t="str">
        <f>IF(SUM('A4'!S2873:X2873)=6,'A4'!H2873,"")</f>
        <v/>
      </c>
    </row>
    <row r="2843" spans="1:10" x14ac:dyDescent="0.25">
      <c r="A2843" t="str">
        <f>IF(SUM('A4'!S2874:X2874)=6,'Angaben KH-Standort'!$D$25,"")</f>
        <v/>
      </c>
      <c r="B2843" t="str">
        <f>IF(SUM('A4'!S2874:X2874)=6,'Angaben KH-Standort'!$D$26,"")</f>
        <v/>
      </c>
      <c r="C2843" t="str">
        <f>IF(SUM('A4'!S2874:X2874)=6,'Angaben KH-Standort'!$D$12,"")</f>
        <v/>
      </c>
      <c r="D2843" t="str">
        <f>IF(SUM('A4'!S2874:X2874)=6,'A1'!$F$14,"")</f>
        <v/>
      </c>
      <c r="E2843" t="str">
        <f>IF(SUM('A4'!S2874:X2874)=6,'A4'!C2874,"")</f>
        <v/>
      </c>
      <c r="F2843" t="str">
        <f>IF(SUM('A4'!S2874:X2874)=6,'A4'!D2874,"")</f>
        <v/>
      </c>
      <c r="G2843" t="str">
        <f>IF(SUM('A4'!S2874:X2874)=6,'A4'!E2874,"")</f>
        <v/>
      </c>
      <c r="H2843" t="str">
        <f>IF(SUM('A4'!S2874:X2874)=6,'A4'!F2874,"")</f>
        <v/>
      </c>
      <c r="I2843" t="str">
        <f>IF(SUM('A4'!S2874:X2874)=6,'A4'!G2874,"")</f>
        <v/>
      </c>
      <c r="J2843" s="308" t="str">
        <f>IF(SUM('A4'!S2874:X2874)=6,'A4'!H2874,"")</f>
        <v/>
      </c>
    </row>
    <row r="2844" spans="1:10" x14ac:dyDescent="0.25">
      <c r="A2844" t="str">
        <f>IF(SUM('A4'!S2875:X2875)=6,'Angaben KH-Standort'!$D$25,"")</f>
        <v/>
      </c>
      <c r="B2844" t="str">
        <f>IF(SUM('A4'!S2875:X2875)=6,'Angaben KH-Standort'!$D$26,"")</f>
        <v/>
      </c>
      <c r="C2844" t="str">
        <f>IF(SUM('A4'!S2875:X2875)=6,'Angaben KH-Standort'!$D$12,"")</f>
        <v/>
      </c>
      <c r="D2844" t="str">
        <f>IF(SUM('A4'!S2875:X2875)=6,'A1'!$F$14,"")</f>
        <v/>
      </c>
      <c r="E2844" t="str">
        <f>IF(SUM('A4'!S2875:X2875)=6,'A4'!C2875,"")</f>
        <v/>
      </c>
      <c r="F2844" t="str">
        <f>IF(SUM('A4'!S2875:X2875)=6,'A4'!D2875,"")</f>
        <v/>
      </c>
      <c r="G2844" t="str">
        <f>IF(SUM('A4'!S2875:X2875)=6,'A4'!E2875,"")</f>
        <v/>
      </c>
      <c r="H2844" t="str">
        <f>IF(SUM('A4'!S2875:X2875)=6,'A4'!F2875,"")</f>
        <v/>
      </c>
      <c r="I2844" t="str">
        <f>IF(SUM('A4'!S2875:X2875)=6,'A4'!G2875,"")</f>
        <v/>
      </c>
      <c r="J2844" s="308" t="str">
        <f>IF(SUM('A4'!S2875:X2875)=6,'A4'!H2875,"")</f>
        <v/>
      </c>
    </row>
    <row r="2845" spans="1:10" x14ac:dyDescent="0.25">
      <c r="A2845" t="str">
        <f>IF(SUM('A4'!S2876:X2876)=6,'Angaben KH-Standort'!$D$25,"")</f>
        <v/>
      </c>
      <c r="B2845" t="str">
        <f>IF(SUM('A4'!S2876:X2876)=6,'Angaben KH-Standort'!$D$26,"")</f>
        <v/>
      </c>
      <c r="C2845" t="str">
        <f>IF(SUM('A4'!S2876:X2876)=6,'Angaben KH-Standort'!$D$12,"")</f>
        <v/>
      </c>
      <c r="D2845" t="str">
        <f>IF(SUM('A4'!S2876:X2876)=6,'A1'!$F$14,"")</f>
        <v/>
      </c>
      <c r="E2845" t="str">
        <f>IF(SUM('A4'!S2876:X2876)=6,'A4'!C2876,"")</f>
        <v/>
      </c>
      <c r="F2845" t="str">
        <f>IF(SUM('A4'!S2876:X2876)=6,'A4'!D2876,"")</f>
        <v/>
      </c>
      <c r="G2845" t="str">
        <f>IF(SUM('A4'!S2876:X2876)=6,'A4'!E2876,"")</f>
        <v/>
      </c>
      <c r="H2845" t="str">
        <f>IF(SUM('A4'!S2876:X2876)=6,'A4'!F2876,"")</f>
        <v/>
      </c>
      <c r="I2845" t="str">
        <f>IF(SUM('A4'!S2876:X2876)=6,'A4'!G2876,"")</f>
        <v/>
      </c>
      <c r="J2845" s="308" t="str">
        <f>IF(SUM('A4'!S2876:X2876)=6,'A4'!H2876,"")</f>
        <v/>
      </c>
    </row>
    <row r="2846" spans="1:10" x14ac:dyDescent="0.25">
      <c r="A2846" t="str">
        <f>IF(SUM('A4'!S2877:X2877)=6,'Angaben KH-Standort'!$D$25,"")</f>
        <v/>
      </c>
      <c r="B2846" t="str">
        <f>IF(SUM('A4'!S2877:X2877)=6,'Angaben KH-Standort'!$D$26,"")</f>
        <v/>
      </c>
      <c r="C2846" t="str">
        <f>IF(SUM('A4'!S2877:X2877)=6,'Angaben KH-Standort'!$D$12,"")</f>
        <v/>
      </c>
      <c r="D2846" t="str">
        <f>IF(SUM('A4'!S2877:X2877)=6,'A1'!$F$14,"")</f>
        <v/>
      </c>
      <c r="E2846" t="str">
        <f>IF(SUM('A4'!S2877:X2877)=6,'A4'!C2877,"")</f>
        <v/>
      </c>
      <c r="F2846" t="str">
        <f>IF(SUM('A4'!S2877:X2877)=6,'A4'!D2877,"")</f>
        <v/>
      </c>
      <c r="G2846" t="str">
        <f>IF(SUM('A4'!S2877:X2877)=6,'A4'!E2877,"")</f>
        <v/>
      </c>
      <c r="H2846" t="str">
        <f>IF(SUM('A4'!S2877:X2877)=6,'A4'!F2877,"")</f>
        <v/>
      </c>
      <c r="I2846" t="str">
        <f>IF(SUM('A4'!S2877:X2877)=6,'A4'!G2877,"")</f>
        <v/>
      </c>
      <c r="J2846" s="308" t="str">
        <f>IF(SUM('A4'!S2877:X2877)=6,'A4'!H2877,"")</f>
        <v/>
      </c>
    </row>
    <row r="2847" spans="1:10" x14ac:dyDescent="0.25">
      <c r="A2847" t="str">
        <f>IF(SUM('A4'!S2878:X2878)=6,'Angaben KH-Standort'!$D$25,"")</f>
        <v/>
      </c>
      <c r="B2847" t="str">
        <f>IF(SUM('A4'!S2878:X2878)=6,'Angaben KH-Standort'!$D$26,"")</f>
        <v/>
      </c>
      <c r="C2847" t="str">
        <f>IF(SUM('A4'!S2878:X2878)=6,'Angaben KH-Standort'!$D$12,"")</f>
        <v/>
      </c>
      <c r="D2847" t="str">
        <f>IF(SUM('A4'!S2878:X2878)=6,'A1'!$F$14,"")</f>
        <v/>
      </c>
      <c r="E2847" t="str">
        <f>IF(SUM('A4'!S2878:X2878)=6,'A4'!C2878,"")</f>
        <v/>
      </c>
      <c r="F2847" t="str">
        <f>IF(SUM('A4'!S2878:X2878)=6,'A4'!D2878,"")</f>
        <v/>
      </c>
      <c r="G2847" t="str">
        <f>IF(SUM('A4'!S2878:X2878)=6,'A4'!E2878,"")</f>
        <v/>
      </c>
      <c r="H2847" t="str">
        <f>IF(SUM('A4'!S2878:X2878)=6,'A4'!F2878,"")</f>
        <v/>
      </c>
      <c r="I2847" t="str">
        <f>IF(SUM('A4'!S2878:X2878)=6,'A4'!G2878,"")</f>
        <v/>
      </c>
      <c r="J2847" s="308" t="str">
        <f>IF(SUM('A4'!S2878:X2878)=6,'A4'!H2878,"")</f>
        <v/>
      </c>
    </row>
    <row r="2848" spans="1:10" x14ac:dyDescent="0.25">
      <c r="A2848" t="str">
        <f>IF(SUM('A4'!S2879:X2879)=6,'Angaben KH-Standort'!$D$25,"")</f>
        <v/>
      </c>
      <c r="B2848" t="str">
        <f>IF(SUM('A4'!S2879:X2879)=6,'Angaben KH-Standort'!$D$26,"")</f>
        <v/>
      </c>
      <c r="C2848" t="str">
        <f>IF(SUM('A4'!S2879:X2879)=6,'Angaben KH-Standort'!$D$12,"")</f>
        <v/>
      </c>
      <c r="D2848" t="str">
        <f>IF(SUM('A4'!S2879:X2879)=6,'A1'!$F$14,"")</f>
        <v/>
      </c>
      <c r="E2848" t="str">
        <f>IF(SUM('A4'!S2879:X2879)=6,'A4'!C2879,"")</f>
        <v/>
      </c>
      <c r="F2848" t="str">
        <f>IF(SUM('A4'!S2879:X2879)=6,'A4'!D2879,"")</f>
        <v/>
      </c>
      <c r="G2848" t="str">
        <f>IF(SUM('A4'!S2879:X2879)=6,'A4'!E2879,"")</f>
        <v/>
      </c>
      <c r="H2848" t="str">
        <f>IF(SUM('A4'!S2879:X2879)=6,'A4'!F2879,"")</f>
        <v/>
      </c>
      <c r="I2848" t="str">
        <f>IF(SUM('A4'!S2879:X2879)=6,'A4'!G2879,"")</f>
        <v/>
      </c>
      <c r="J2848" s="308" t="str">
        <f>IF(SUM('A4'!S2879:X2879)=6,'A4'!H2879,"")</f>
        <v/>
      </c>
    </row>
    <row r="2849" spans="1:10" x14ac:dyDescent="0.25">
      <c r="A2849" t="str">
        <f>IF(SUM('A4'!S2880:X2880)=6,'Angaben KH-Standort'!$D$25,"")</f>
        <v/>
      </c>
      <c r="B2849" t="str">
        <f>IF(SUM('A4'!S2880:X2880)=6,'Angaben KH-Standort'!$D$26,"")</f>
        <v/>
      </c>
      <c r="C2849" t="str">
        <f>IF(SUM('A4'!S2880:X2880)=6,'Angaben KH-Standort'!$D$12,"")</f>
        <v/>
      </c>
      <c r="D2849" t="str">
        <f>IF(SUM('A4'!S2880:X2880)=6,'A1'!$F$14,"")</f>
        <v/>
      </c>
      <c r="E2849" t="str">
        <f>IF(SUM('A4'!S2880:X2880)=6,'A4'!C2880,"")</f>
        <v/>
      </c>
      <c r="F2849" t="str">
        <f>IF(SUM('A4'!S2880:X2880)=6,'A4'!D2880,"")</f>
        <v/>
      </c>
      <c r="G2849" t="str">
        <f>IF(SUM('A4'!S2880:X2880)=6,'A4'!E2880,"")</f>
        <v/>
      </c>
      <c r="H2849" t="str">
        <f>IF(SUM('A4'!S2880:X2880)=6,'A4'!F2880,"")</f>
        <v/>
      </c>
      <c r="I2849" t="str">
        <f>IF(SUM('A4'!S2880:X2880)=6,'A4'!G2880,"")</f>
        <v/>
      </c>
      <c r="J2849" s="308" t="str">
        <f>IF(SUM('A4'!S2880:X2880)=6,'A4'!H2880,"")</f>
        <v/>
      </c>
    </row>
    <row r="2850" spans="1:10" x14ac:dyDescent="0.25">
      <c r="A2850" t="str">
        <f>IF(SUM('A4'!S2881:X2881)=6,'Angaben KH-Standort'!$D$25,"")</f>
        <v/>
      </c>
      <c r="B2850" t="str">
        <f>IF(SUM('A4'!S2881:X2881)=6,'Angaben KH-Standort'!$D$26,"")</f>
        <v/>
      </c>
      <c r="C2850" t="str">
        <f>IF(SUM('A4'!S2881:X2881)=6,'Angaben KH-Standort'!$D$12,"")</f>
        <v/>
      </c>
      <c r="D2850" t="str">
        <f>IF(SUM('A4'!S2881:X2881)=6,'A1'!$F$14,"")</f>
        <v/>
      </c>
      <c r="E2850" t="str">
        <f>IF(SUM('A4'!S2881:X2881)=6,'A4'!C2881,"")</f>
        <v/>
      </c>
      <c r="F2850" t="str">
        <f>IF(SUM('A4'!S2881:X2881)=6,'A4'!D2881,"")</f>
        <v/>
      </c>
      <c r="G2850" t="str">
        <f>IF(SUM('A4'!S2881:X2881)=6,'A4'!E2881,"")</f>
        <v/>
      </c>
      <c r="H2850" t="str">
        <f>IF(SUM('A4'!S2881:X2881)=6,'A4'!F2881,"")</f>
        <v/>
      </c>
      <c r="I2850" t="str">
        <f>IF(SUM('A4'!S2881:X2881)=6,'A4'!G2881,"")</f>
        <v/>
      </c>
      <c r="J2850" s="308" t="str">
        <f>IF(SUM('A4'!S2881:X2881)=6,'A4'!H2881,"")</f>
        <v/>
      </c>
    </row>
    <row r="2851" spans="1:10" x14ac:dyDescent="0.25">
      <c r="A2851" t="str">
        <f>IF(SUM('A4'!S2882:X2882)=6,'Angaben KH-Standort'!$D$25,"")</f>
        <v/>
      </c>
      <c r="B2851" t="str">
        <f>IF(SUM('A4'!S2882:X2882)=6,'Angaben KH-Standort'!$D$26,"")</f>
        <v/>
      </c>
      <c r="C2851" t="str">
        <f>IF(SUM('A4'!S2882:X2882)=6,'Angaben KH-Standort'!$D$12,"")</f>
        <v/>
      </c>
      <c r="D2851" t="str">
        <f>IF(SUM('A4'!S2882:X2882)=6,'A1'!$F$14,"")</f>
        <v/>
      </c>
      <c r="E2851" t="str">
        <f>IF(SUM('A4'!S2882:X2882)=6,'A4'!C2882,"")</f>
        <v/>
      </c>
      <c r="F2851" t="str">
        <f>IF(SUM('A4'!S2882:X2882)=6,'A4'!D2882,"")</f>
        <v/>
      </c>
      <c r="G2851" t="str">
        <f>IF(SUM('A4'!S2882:X2882)=6,'A4'!E2882,"")</f>
        <v/>
      </c>
      <c r="H2851" t="str">
        <f>IF(SUM('A4'!S2882:X2882)=6,'A4'!F2882,"")</f>
        <v/>
      </c>
      <c r="I2851" t="str">
        <f>IF(SUM('A4'!S2882:X2882)=6,'A4'!G2882,"")</f>
        <v/>
      </c>
      <c r="J2851" s="308" t="str">
        <f>IF(SUM('A4'!S2882:X2882)=6,'A4'!H2882,"")</f>
        <v/>
      </c>
    </row>
    <row r="2852" spans="1:10" x14ac:dyDescent="0.25">
      <c r="A2852" t="str">
        <f>IF(SUM('A4'!S2883:X2883)=6,'Angaben KH-Standort'!$D$25,"")</f>
        <v/>
      </c>
      <c r="B2852" t="str">
        <f>IF(SUM('A4'!S2883:X2883)=6,'Angaben KH-Standort'!$D$26,"")</f>
        <v/>
      </c>
      <c r="C2852" t="str">
        <f>IF(SUM('A4'!S2883:X2883)=6,'Angaben KH-Standort'!$D$12,"")</f>
        <v/>
      </c>
      <c r="D2852" t="str">
        <f>IF(SUM('A4'!S2883:X2883)=6,'A1'!$F$14,"")</f>
        <v/>
      </c>
      <c r="E2852" t="str">
        <f>IF(SUM('A4'!S2883:X2883)=6,'A4'!C2883,"")</f>
        <v/>
      </c>
      <c r="F2852" t="str">
        <f>IF(SUM('A4'!S2883:X2883)=6,'A4'!D2883,"")</f>
        <v/>
      </c>
      <c r="G2852" t="str">
        <f>IF(SUM('A4'!S2883:X2883)=6,'A4'!E2883,"")</f>
        <v/>
      </c>
      <c r="H2852" t="str">
        <f>IF(SUM('A4'!S2883:X2883)=6,'A4'!F2883,"")</f>
        <v/>
      </c>
      <c r="I2852" t="str">
        <f>IF(SUM('A4'!S2883:X2883)=6,'A4'!G2883,"")</f>
        <v/>
      </c>
      <c r="J2852" s="308" t="str">
        <f>IF(SUM('A4'!S2883:X2883)=6,'A4'!H2883,"")</f>
        <v/>
      </c>
    </row>
    <row r="2853" spans="1:10" x14ac:dyDescent="0.25">
      <c r="A2853" t="str">
        <f>IF(SUM('A4'!S2884:X2884)=6,'Angaben KH-Standort'!$D$25,"")</f>
        <v/>
      </c>
      <c r="B2853" t="str">
        <f>IF(SUM('A4'!S2884:X2884)=6,'Angaben KH-Standort'!$D$26,"")</f>
        <v/>
      </c>
      <c r="C2853" t="str">
        <f>IF(SUM('A4'!S2884:X2884)=6,'Angaben KH-Standort'!$D$12,"")</f>
        <v/>
      </c>
      <c r="D2853" t="str">
        <f>IF(SUM('A4'!S2884:X2884)=6,'A1'!$F$14,"")</f>
        <v/>
      </c>
      <c r="E2853" t="str">
        <f>IF(SUM('A4'!S2884:X2884)=6,'A4'!C2884,"")</f>
        <v/>
      </c>
      <c r="F2853" t="str">
        <f>IF(SUM('A4'!S2884:X2884)=6,'A4'!D2884,"")</f>
        <v/>
      </c>
      <c r="G2853" t="str">
        <f>IF(SUM('A4'!S2884:X2884)=6,'A4'!E2884,"")</f>
        <v/>
      </c>
      <c r="H2853" t="str">
        <f>IF(SUM('A4'!S2884:X2884)=6,'A4'!F2884,"")</f>
        <v/>
      </c>
      <c r="I2853" t="str">
        <f>IF(SUM('A4'!S2884:X2884)=6,'A4'!G2884,"")</f>
        <v/>
      </c>
      <c r="J2853" s="308" t="str">
        <f>IF(SUM('A4'!S2884:X2884)=6,'A4'!H2884,"")</f>
        <v/>
      </c>
    </row>
    <row r="2854" spans="1:10" x14ac:dyDescent="0.25">
      <c r="A2854" t="str">
        <f>IF(SUM('A4'!S2885:X2885)=6,'Angaben KH-Standort'!$D$25,"")</f>
        <v/>
      </c>
      <c r="B2854" t="str">
        <f>IF(SUM('A4'!S2885:X2885)=6,'Angaben KH-Standort'!$D$26,"")</f>
        <v/>
      </c>
      <c r="C2854" t="str">
        <f>IF(SUM('A4'!S2885:X2885)=6,'Angaben KH-Standort'!$D$12,"")</f>
        <v/>
      </c>
      <c r="D2854" t="str">
        <f>IF(SUM('A4'!S2885:X2885)=6,'A1'!$F$14,"")</f>
        <v/>
      </c>
      <c r="E2854" t="str">
        <f>IF(SUM('A4'!S2885:X2885)=6,'A4'!C2885,"")</f>
        <v/>
      </c>
      <c r="F2854" t="str">
        <f>IF(SUM('A4'!S2885:X2885)=6,'A4'!D2885,"")</f>
        <v/>
      </c>
      <c r="G2854" t="str">
        <f>IF(SUM('A4'!S2885:X2885)=6,'A4'!E2885,"")</f>
        <v/>
      </c>
      <c r="H2854" t="str">
        <f>IF(SUM('A4'!S2885:X2885)=6,'A4'!F2885,"")</f>
        <v/>
      </c>
      <c r="I2854" t="str">
        <f>IF(SUM('A4'!S2885:X2885)=6,'A4'!G2885,"")</f>
        <v/>
      </c>
      <c r="J2854" s="308" t="str">
        <f>IF(SUM('A4'!S2885:X2885)=6,'A4'!H2885,"")</f>
        <v/>
      </c>
    </row>
    <row r="2855" spans="1:10" x14ac:dyDescent="0.25">
      <c r="A2855" t="str">
        <f>IF(SUM('A4'!S2886:X2886)=6,'Angaben KH-Standort'!$D$25,"")</f>
        <v/>
      </c>
      <c r="B2855" t="str">
        <f>IF(SUM('A4'!S2886:X2886)=6,'Angaben KH-Standort'!$D$26,"")</f>
        <v/>
      </c>
      <c r="C2855" t="str">
        <f>IF(SUM('A4'!S2886:X2886)=6,'Angaben KH-Standort'!$D$12,"")</f>
        <v/>
      </c>
      <c r="D2855" t="str">
        <f>IF(SUM('A4'!S2886:X2886)=6,'A1'!$F$14,"")</f>
        <v/>
      </c>
      <c r="E2855" t="str">
        <f>IF(SUM('A4'!S2886:X2886)=6,'A4'!C2886,"")</f>
        <v/>
      </c>
      <c r="F2855" t="str">
        <f>IF(SUM('A4'!S2886:X2886)=6,'A4'!D2886,"")</f>
        <v/>
      </c>
      <c r="G2855" t="str">
        <f>IF(SUM('A4'!S2886:X2886)=6,'A4'!E2886,"")</f>
        <v/>
      </c>
      <c r="H2855" t="str">
        <f>IF(SUM('A4'!S2886:X2886)=6,'A4'!F2886,"")</f>
        <v/>
      </c>
      <c r="I2855" t="str">
        <f>IF(SUM('A4'!S2886:X2886)=6,'A4'!G2886,"")</f>
        <v/>
      </c>
      <c r="J2855" s="308" t="str">
        <f>IF(SUM('A4'!S2886:X2886)=6,'A4'!H2886,"")</f>
        <v/>
      </c>
    </row>
    <row r="2856" spans="1:10" x14ac:dyDescent="0.25">
      <c r="A2856" t="str">
        <f>IF(SUM('A4'!S2887:X2887)=6,'Angaben KH-Standort'!$D$25,"")</f>
        <v/>
      </c>
      <c r="B2856" t="str">
        <f>IF(SUM('A4'!S2887:X2887)=6,'Angaben KH-Standort'!$D$26,"")</f>
        <v/>
      </c>
      <c r="C2856" t="str">
        <f>IF(SUM('A4'!S2887:X2887)=6,'Angaben KH-Standort'!$D$12,"")</f>
        <v/>
      </c>
      <c r="D2856" t="str">
        <f>IF(SUM('A4'!S2887:X2887)=6,'A1'!$F$14,"")</f>
        <v/>
      </c>
      <c r="E2856" t="str">
        <f>IF(SUM('A4'!S2887:X2887)=6,'A4'!C2887,"")</f>
        <v/>
      </c>
      <c r="F2856" t="str">
        <f>IF(SUM('A4'!S2887:X2887)=6,'A4'!D2887,"")</f>
        <v/>
      </c>
      <c r="G2856" t="str">
        <f>IF(SUM('A4'!S2887:X2887)=6,'A4'!E2887,"")</f>
        <v/>
      </c>
      <c r="H2856" t="str">
        <f>IF(SUM('A4'!S2887:X2887)=6,'A4'!F2887,"")</f>
        <v/>
      </c>
      <c r="I2856" t="str">
        <f>IF(SUM('A4'!S2887:X2887)=6,'A4'!G2887,"")</f>
        <v/>
      </c>
      <c r="J2856" s="308" t="str">
        <f>IF(SUM('A4'!S2887:X2887)=6,'A4'!H2887,"")</f>
        <v/>
      </c>
    </row>
    <row r="2857" spans="1:10" x14ac:dyDescent="0.25">
      <c r="A2857" t="str">
        <f>IF(SUM('A4'!S2888:X2888)=6,'Angaben KH-Standort'!$D$25,"")</f>
        <v/>
      </c>
      <c r="B2857" t="str">
        <f>IF(SUM('A4'!S2888:X2888)=6,'Angaben KH-Standort'!$D$26,"")</f>
        <v/>
      </c>
      <c r="C2857" t="str">
        <f>IF(SUM('A4'!S2888:X2888)=6,'Angaben KH-Standort'!$D$12,"")</f>
        <v/>
      </c>
      <c r="D2857" t="str">
        <f>IF(SUM('A4'!S2888:X2888)=6,'A1'!$F$14,"")</f>
        <v/>
      </c>
      <c r="E2857" t="str">
        <f>IF(SUM('A4'!S2888:X2888)=6,'A4'!C2888,"")</f>
        <v/>
      </c>
      <c r="F2857" t="str">
        <f>IF(SUM('A4'!S2888:X2888)=6,'A4'!D2888,"")</f>
        <v/>
      </c>
      <c r="G2857" t="str">
        <f>IF(SUM('A4'!S2888:X2888)=6,'A4'!E2888,"")</f>
        <v/>
      </c>
      <c r="H2857" t="str">
        <f>IF(SUM('A4'!S2888:X2888)=6,'A4'!F2888,"")</f>
        <v/>
      </c>
      <c r="I2857" t="str">
        <f>IF(SUM('A4'!S2888:X2888)=6,'A4'!G2888,"")</f>
        <v/>
      </c>
      <c r="J2857" s="308" t="str">
        <f>IF(SUM('A4'!S2888:X2888)=6,'A4'!H2888,"")</f>
        <v/>
      </c>
    </row>
    <row r="2858" spans="1:10" x14ac:dyDescent="0.25">
      <c r="A2858" t="str">
        <f>IF(SUM('A4'!S2889:X2889)=6,'Angaben KH-Standort'!$D$25,"")</f>
        <v/>
      </c>
      <c r="B2858" t="str">
        <f>IF(SUM('A4'!S2889:X2889)=6,'Angaben KH-Standort'!$D$26,"")</f>
        <v/>
      </c>
      <c r="C2858" t="str">
        <f>IF(SUM('A4'!S2889:X2889)=6,'Angaben KH-Standort'!$D$12,"")</f>
        <v/>
      </c>
      <c r="D2858" t="str">
        <f>IF(SUM('A4'!S2889:X2889)=6,'A1'!$F$14,"")</f>
        <v/>
      </c>
      <c r="E2858" t="str">
        <f>IF(SUM('A4'!S2889:X2889)=6,'A4'!C2889,"")</f>
        <v/>
      </c>
      <c r="F2858" t="str">
        <f>IF(SUM('A4'!S2889:X2889)=6,'A4'!D2889,"")</f>
        <v/>
      </c>
      <c r="G2858" t="str">
        <f>IF(SUM('A4'!S2889:X2889)=6,'A4'!E2889,"")</f>
        <v/>
      </c>
      <c r="H2858" t="str">
        <f>IF(SUM('A4'!S2889:X2889)=6,'A4'!F2889,"")</f>
        <v/>
      </c>
      <c r="I2858" t="str">
        <f>IF(SUM('A4'!S2889:X2889)=6,'A4'!G2889,"")</f>
        <v/>
      </c>
      <c r="J2858" s="308" t="str">
        <f>IF(SUM('A4'!S2889:X2889)=6,'A4'!H2889,"")</f>
        <v/>
      </c>
    </row>
    <row r="2859" spans="1:10" x14ac:dyDescent="0.25">
      <c r="A2859" t="str">
        <f>IF(SUM('A4'!S2890:X2890)=6,'Angaben KH-Standort'!$D$25,"")</f>
        <v/>
      </c>
      <c r="B2859" t="str">
        <f>IF(SUM('A4'!S2890:X2890)=6,'Angaben KH-Standort'!$D$26,"")</f>
        <v/>
      </c>
      <c r="C2859" t="str">
        <f>IF(SUM('A4'!S2890:X2890)=6,'Angaben KH-Standort'!$D$12,"")</f>
        <v/>
      </c>
      <c r="D2859" t="str">
        <f>IF(SUM('A4'!S2890:X2890)=6,'A1'!$F$14,"")</f>
        <v/>
      </c>
      <c r="E2859" t="str">
        <f>IF(SUM('A4'!S2890:X2890)=6,'A4'!C2890,"")</f>
        <v/>
      </c>
      <c r="F2859" t="str">
        <f>IF(SUM('A4'!S2890:X2890)=6,'A4'!D2890,"")</f>
        <v/>
      </c>
      <c r="G2859" t="str">
        <f>IF(SUM('A4'!S2890:X2890)=6,'A4'!E2890,"")</f>
        <v/>
      </c>
      <c r="H2859" t="str">
        <f>IF(SUM('A4'!S2890:X2890)=6,'A4'!F2890,"")</f>
        <v/>
      </c>
      <c r="I2859" t="str">
        <f>IF(SUM('A4'!S2890:X2890)=6,'A4'!G2890,"")</f>
        <v/>
      </c>
      <c r="J2859" s="308" t="str">
        <f>IF(SUM('A4'!S2890:X2890)=6,'A4'!H2890,"")</f>
        <v/>
      </c>
    </row>
    <row r="2860" spans="1:10" x14ac:dyDescent="0.25">
      <c r="A2860" t="str">
        <f>IF(SUM('A4'!S2891:X2891)=6,'Angaben KH-Standort'!$D$25,"")</f>
        <v/>
      </c>
      <c r="B2860" t="str">
        <f>IF(SUM('A4'!S2891:X2891)=6,'Angaben KH-Standort'!$D$26,"")</f>
        <v/>
      </c>
      <c r="C2860" t="str">
        <f>IF(SUM('A4'!S2891:X2891)=6,'Angaben KH-Standort'!$D$12,"")</f>
        <v/>
      </c>
      <c r="D2860" t="str">
        <f>IF(SUM('A4'!S2891:X2891)=6,'A1'!$F$14,"")</f>
        <v/>
      </c>
      <c r="E2860" t="str">
        <f>IF(SUM('A4'!S2891:X2891)=6,'A4'!C2891,"")</f>
        <v/>
      </c>
      <c r="F2860" t="str">
        <f>IF(SUM('A4'!S2891:X2891)=6,'A4'!D2891,"")</f>
        <v/>
      </c>
      <c r="G2860" t="str">
        <f>IF(SUM('A4'!S2891:X2891)=6,'A4'!E2891,"")</f>
        <v/>
      </c>
      <c r="H2860" t="str">
        <f>IF(SUM('A4'!S2891:X2891)=6,'A4'!F2891,"")</f>
        <v/>
      </c>
      <c r="I2860" t="str">
        <f>IF(SUM('A4'!S2891:X2891)=6,'A4'!G2891,"")</f>
        <v/>
      </c>
      <c r="J2860" s="308" t="str">
        <f>IF(SUM('A4'!S2891:X2891)=6,'A4'!H2891,"")</f>
        <v/>
      </c>
    </row>
    <row r="2861" spans="1:10" x14ac:dyDescent="0.25">
      <c r="A2861" t="str">
        <f>IF(SUM('A4'!S2892:X2892)=6,'Angaben KH-Standort'!$D$25,"")</f>
        <v/>
      </c>
      <c r="B2861" t="str">
        <f>IF(SUM('A4'!S2892:X2892)=6,'Angaben KH-Standort'!$D$26,"")</f>
        <v/>
      </c>
      <c r="C2861" t="str">
        <f>IF(SUM('A4'!S2892:X2892)=6,'Angaben KH-Standort'!$D$12,"")</f>
        <v/>
      </c>
      <c r="D2861" t="str">
        <f>IF(SUM('A4'!S2892:X2892)=6,'A1'!$F$14,"")</f>
        <v/>
      </c>
      <c r="E2861" t="str">
        <f>IF(SUM('A4'!S2892:X2892)=6,'A4'!C2892,"")</f>
        <v/>
      </c>
      <c r="F2861" t="str">
        <f>IF(SUM('A4'!S2892:X2892)=6,'A4'!D2892,"")</f>
        <v/>
      </c>
      <c r="G2861" t="str">
        <f>IF(SUM('A4'!S2892:X2892)=6,'A4'!E2892,"")</f>
        <v/>
      </c>
      <c r="H2861" t="str">
        <f>IF(SUM('A4'!S2892:X2892)=6,'A4'!F2892,"")</f>
        <v/>
      </c>
      <c r="I2861" t="str">
        <f>IF(SUM('A4'!S2892:X2892)=6,'A4'!G2892,"")</f>
        <v/>
      </c>
      <c r="J2861" s="308" t="str">
        <f>IF(SUM('A4'!S2892:X2892)=6,'A4'!H2892,"")</f>
        <v/>
      </c>
    </row>
    <row r="2862" spans="1:10" x14ac:dyDescent="0.25">
      <c r="A2862" t="str">
        <f>IF(SUM('A4'!S2893:X2893)=6,'Angaben KH-Standort'!$D$25,"")</f>
        <v/>
      </c>
      <c r="B2862" t="str">
        <f>IF(SUM('A4'!S2893:X2893)=6,'Angaben KH-Standort'!$D$26,"")</f>
        <v/>
      </c>
      <c r="C2862" t="str">
        <f>IF(SUM('A4'!S2893:X2893)=6,'Angaben KH-Standort'!$D$12,"")</f>
        <v/>
      </c>
      <c r="D2862" t="str">
        <f>IF(SUM('A4'!S2893:X2893)=6,'A1'!$F$14,"")</f>
        <v/>
      </c>
      <c r="E2862" t="str">
        <f>IF(SUM('A4'!S2893:X2893)=6,'A4'!C2893,"")</f>
        <v/>
      </c>
      <c r="F2862" t="str">
        <f>IF(SUM('A4'!S2893:X2893)=6,'A4'!D2893,"")</f>
        <v/>
      </c>
      <c r="G2862" t="str">
        <f>IF(SUM('A4'!S2893:X2893)=6,'A4'!E2893,"")</f>
        <v/>
      </c>
      <c r="H2862" t="str">
        <f>IF(SUM('A4'!S2893:X2893)=6,'A4'!F2893,"")</f>
        <v/>
      </c>
      <c r="I2862" t="str">
        <f>IF(SUM('A4'!S2893:X2893)=6,'A4'!G2893,"")</f>
        <v/>
      </c>
      <c r="J2862" s="308" t="str">
        <f>IF(SUM('A4'!S2893:X2893)=6,'A4'!H2893,"")</f>
        <v/>
      </c>
    </row>
    <row r="2863" spans="1:10" x14ac:dyDescent="0.25">
      <c r="A2863" t="str">
        <f>IF(SUM('A4'!S2894:X2894)=6,'Angaben KH-Standort'!$D$25,"")</f>
        <v/>
      </c>
      <c r="B2863" t="str">
        <f>IF(SUM('A4'!S2894:X2894)=6,'Angaben KH-Standort'!$D$26,"")</f>
        <v/>
      </c>
      <c r="C2863" t="str">
        <f>IF(SUM('A4'!S2894:X2894)=6,'Angaben KH-Standort'!$D$12,"")</f>
        <v/>
      </c>
      <c r="D2863" t="str">
        <f>IF(SUM('A4'!S2894:X2894)=6,'A1'!$F$14,"")</f>
        <v/>
      </c>
      <c r="E2863" t="str">
        <f>IF(SUM('A4'!S2894:X2894)=6,'A4'!C2894,"")</f>
        <v/>
      </c>
      <c r="F2863" t="str">
        <f>IF(SUM('A4'!S2894:X2894)=6,'A4'!D2894,"")</f>
        <v/>
      </c>
      <c r="G2863" t="str">
        <f>IF(SUM('A4'!S2894:X2894)=6,'A4'!E2894,"")</f>
        <v/>
      </c>
      <c r="H2863" t="str">
        <f>IF(SUM('A4'!S2894:X2894)=6,'A4'!F2894,"")</f>
        <v/>
      </c>
      <c r="I2863" t="str">
        <f>IF(SUM('A4'!S2894:X2894)=6,'A4'!G2894,"")</f>
        <v/>
      </c>
      <c r="J2863" s="308" t="str">
        <f>IF(SUM('A4'!S2894:X2894)=6,'A4'!H2894,"")</f>
        <v/>
      </c>
    </row>
    <row r="2864" spans="1:10" x14ac:dyDescent="0.25">
      <c r="A2864" t="str">
        <f>IF(SUM('A4'!S2895:X2895)=6,'Angaben KH-Standort'!$D$25,"")</f>
        <v/>
      </c>
      <c r="B2864" t="str">
        <f>IF(SUM('A4'!S2895:X2895)=6,'Angaben KH-Standort'!$D$26,"")</f>
        <v/>
      </c>
      <c r="C2864" t="str">
        <f>IF(SUM('A4'!S2895:X2895)=6,'Angaben KH-Standort'!$D$12,"")</f>
        <v/>
      </c>
      <c r="D2864" t="str">
        <f>IF(SUM('A4'!S2895:X2895)=6,'A1'!$F$14,"")</f>
        <v/>
      </c>
      <c r="E2864" t="str">
        <f>IF(SUM('A4'!S2895:X2895)=6,'A4'!C2895,"")</f>
        <v/>
      </c>
      <c r="F2864" t="str">
        <f>IF(SUM('A4'!S2895:X2895)=6,'A4'!D2895,"")</f>
        <v/>
      </c>
      <c r="G2864" t="str">
        <f>IF(SUM('A4'!S2895:X2895)=6,'A4'!E2895,"")</f>
        <v/>
      </c>
      <c r="H2864" t="str">
        <f>IF(SUM('A4'!S2895:X2895)=6,'A4'!F2895,"")</f>
        <v/>
      </c>
      <c r="I2864" t="str">
        <f>IF(SUM('A4'!S2895:X2895)=6,'A4'!G2895,"")</f>
        <v/>
      </c>
      <c r="J2864" s="308" t="str">
        <f>IF(SUM('A4'!S2895:X2895)=6,'A4'!H2895,"")</f>
        <v/>
      </c>
    </row>
    <row r="2865" spans="1:10" x14ac:dyDescent="0.25">
      <c r="A2865" t="str">
        <f>IF(SUM('A4'!S2896:X2896)=6,'Angaben KH-Standort'!$D$25,"")</f>
        <v/>
      </c>
      <c r="B2865" t="str">
        <f>IF(SUM('A4'!S2896:X2896)=6,'Angaben KH-Standort'!$D$26,"")</f>
        <v/>
      </c>
      <c r="C2865" t="str">
        <f>IF(SUM('A4'!S2896:X2896)=6,'Angaben KH-Standort'!$D$12,"")</f>
        <v/>
      </c>
      <c r="D2865" t="str">
        <f>IF(SUM('A4'!S2896:X2896)=6,'A1'!$F$14,"")</f>
        <v/>
      </c>
      <c r="E2865" t="str">
        <f>IF(SUM('A4'!S2896:X2896)=6,'A4'!C2896,"")</f>
        <v/>
      </c>
      <c r="F2865" t="str">
        <f>IF(SUM('A4'!S2896:X2896)=6,'A4'!D2896,"")</f>
        <v/>
      </c>
      <c r="G2865" t="str">
        <f>IF(SUM('A4'!S2896:X2896)=6,'A4'!E2896,"")</f>
        <v/>
      </c>
      <c r="H2865" t="str">
        <f>IF(SUM('A4'!S2896:X2896)=6,'A4'!F2896,"")</f>
        <v/>
      </c>
      <c r="I2865" t="str">
        <f>IF(SUM('A4'!S2896:X2896)=6,'A4'!G2896,"")</f>
        <v/>
      </c>
      <c r="J2865" s="308" t="str">
        <f>IF(SUM('A4'!S2896:X2896)=6,'A4'!H2896,"")</f>
        <v/>
      </c>
    </row>
    <row r="2866" spans="1:10" x14ac:dyDescent="0.25">
      <c r="A2866" t="str">
        <f>IF(SUM('A4'!S2897:X2897)=6,'Angaben KH-Standort'!$D$25,"")</f>
        <v/>
      </c>
      <c r="B2866" t="str">
        <f>IF(SUM('A4'!S2897:X2897)=6,'Angaben KH-Standort'!$D$26,"")</f>
        <v/>
      </c>
      <c r="C2866" t="str">
        <f>IF(SUM('A4'!S2897:X2897)=6,'Angaben KH-Standort'!$D$12,"")</f>
        <v/>
      </c>
      <c r="D2866" t="str">
        <f>IF(SUM('A4'!S2897:X2897)=6,'A1'!$F$14,"")</f>
        <v/>
      </c>
      <c r="E2866" t="str">
        <f>IF(SUM('A4'!S2897:X2897)=6,'A4'!C2897,"")</f>
        <v/>
      </c>
      <c r="F2866" t="str">
        <f>IF(SUM('A4'!S2897:X2897)=6,'A4'!D2897,"")</f>
        <v/>
      </c>
      <c r="G2866" t="str">
        <f>IF(SUM('A4'!S2897:X2897)=6,'A4'!E2897,"")</f>
        <v/>
      </c>
      <c r="H2866" t="str">
        <f>IF(SUM('A4'!S2897:X2897)=6,'A4'!F2897,"")</f>
        <v/>
      </c>
      <c r="I2866" t="str">
        <f>IF(SUM('A4'!S2897:X2897)=6,'A4'!G2897,"")</f>
        <v/>
      </c>
      <c r="J2866" s="308" t="str">
        <f>IF(SUM('A4'!S2897:X2897)=6,'A4'!H2897,"")</f>
        <v/>
      </c>
    </row>
    <row r="2867" spans="1:10" x14ac:dyDescent="0.25">
      <c r="A2867" t="str">
        <f>IF(SUM('A4'!S2898:X2898)=6,'Angaben KH-Standort'!$D$25,"")</f>
        <v/>
      </c>
      <c r="B2867" t="str">
        <f>IF(SUM('A4'!S2898:X2898)=6,'Angaben KH-Standort'!$D$26,"")</f>
        <v/>
      </c>
      <c r="C2867" t="str">
        <f>IF(SUM('A4'!S2898:X2898)=6,'Angaben KH-Standort'!$D$12,"")</f>
        <v/>
      </c>
      <c r="D2867" t="str">
        <f>IF(SUM('A4'!S2898:X2898)=6,'A1'!$F$14,"")</f>
        <v/>
      </c>
      <c r="E2867" t="str">
        <f>IF(SUM('A4'!S2898:X2898)=6,'A4'!C2898,"")</f>
        <v/>
      </c>
      <c r="F2867" t="str">
        <f>IF(SUM('A4'!S2898:X2898)=6,'A4'!D2898,"")</f>
        <v/>
      </c>
      <c r="G2867" t="str">
        <f>IF(SUM('A4'!S2898:X2898)=6,'A4'!E2898,"")</f>
        <v/>
      </c>
      <c r="H2867" t="str">
        <f>IF(SUM('A4'!S2898:X2898)=6,'A4'!F2898,"")</f>
        <v/>
      </c>
      <c r="I2867" t="str">
        <f>IF(SUM('A4'!S2898:X2898)=6,'A4'!G2898,"")</f>
        <v/>
      </c>
      <c r="J2867" s="308" t="str">
        <f>IF(SUM('A4'!S2898:X2898)=6,'A4'!H2898,"")</f>
        <v/>
      </c>
    </row>
    <row r="2868" spans="1:10" x14ac:dyDescent="0.25">
      <c r="A2868" t="str">
        <f>IF(SUM('A4'!S2899:X2899)=6,'Angaben KH-Standort'!$D$25,"")</f>
        <v/>
      </c>
      <c r="B2868" t="str">
        <f>IF(SUM('A4'!S2899:X2899)=6,'Angaben KH-Standort'!$D$26,"")</f>
        <v/>
      </c>
      <c r="C2868" t="str">
        <f>IF(SUM('A4'!S2899:X2899)=6,'Angaben KH-Standort'!$D$12,"")</f>
        <v/>
      </c>
      <c r="D2868" t="str">
        <f>IF(SUM('A4'!S2899:X2899)=6,'A1'!$F$14,"")</f>
        <v/>
      </c>
      <c r="E2868" t="str">
        <f>IF(SUM('A4'!S2899:X2899)=6,'A4'!C2899,"")</f>
        <v/>
      </c>
      <c r="F2868" t="str">
        <f>IF(SUM('A4'!S2899:X2899)=6,'A4'!D2899,"")</f>
        <v/>
      </c>
      <c r="G2868" t="str">
        <f>IF(SUM('A4'!S2899:X2899)=6,'A4'!E2899,"")</f>
        <v/>
      </c>
      <c r="H2868" t="str">
        <f>IF(SUM('A4'!S2899:X2899)=6,'A4'!F2899,"")</f>
        <v/>
      </c>
      <c r="I2868" t="str">
        <f>IF(SUM('A4'!S2899:X2899)=6,'A4'!G2899,"")</f>
        <v/>
      </c>
      <c r="J2868" s="308" t="str">
        <f>IF(SUM('A4'!S2899:X2899)=6,'A4'!H2899,"")</f>
        <v/>
      </c>
    </row>
    <row r="2869" spans="1:10" x14ac:dyDescent="0.25">
      <c r="A2869" t="str">
        <f>IF(SUM('A4'!S2900:X2900)=6,'Angaben KH-Standort'!$D$25,"")</f>
        <v/>
      </c>
      <c r="B2869" t="str">
        <f>IF(SUM('A4'!S2900:X2900)=6,'Angaben KH-Standort'!$D$26,"")</f>
        <v/>
      </c>
      <c r="C2869" t="str">
        <f>IF(SUM('A4'!S2900:X2900)=6,'Angaben KH-Standort'!$D$12,"")</f>
        <v/>
      </c>
      <c r="D2869" t="str">
        <f>IF(SUM('A4'!S2900:X2900)=6,'A1'!$F$14,"")</f>
        <v/>
      </c>
      <c r="E2869" t="str">
        <f>IF(SUM('A4'!S2900:X2900)=6,'A4'!C2900,"")</f>
        <v/>
      </c>
      <c r="F2869" t="str">
        <f>IF(SUM('A4'!S2900:X2900)=6,'A4'!D2900,"")</f>
        <v/>
      </c>
      <c r="G2869" t="str">
        <f>IF(SUM('A4'!S2900:X2900)=6,'A4'!E2900,"")</f>
        <v/>
      </c>
      <c r="H2869" t="str">
        <f>IF(SUM('A4'!S2900:X2900)=6,'A4'!F2900,"")</f>
        <v/>
      </c>
      <c r="I2869" t="str">
        <f>IF(SUM('A4'!S2900:X2900)=6,'A4'!G2900,"")</f>
        <v/>
      </c>
      <c r="J2869" s="308" t="str">
        <f>IF(SUM('A4'!S2900:X2900)=6,'A4'!H2900,"")</f>
        <v/>
      </c>
    </row>
    <row r="2870" spans="1:10" x14ac:dyDescent="0.25">
      <c r="A2870" t="str">
        <f>IF(SUM('A4'!S2901:X2901)=6,'Angaben KH-Standort'!$D$25,"")</f>
        <v/>
      </c>
      <c r="B2870" t="str">
        <f>IF(SUM('A4'!S2901:X2901)=6,'Angaben KH-Standort'!$D$26,"")</f>
        <v/>
      </c>
      <c r="C2870" t="str">
        <f>IF(SUM('A4'!S2901:X2901)=6,'Angaben KH-Standort'!$D$12,"")</f>
        <v/>
      </c>
      <c r="D2870" t="str">
        <f>IF(SUM('A4'!S2901:X2901)=6,'A1'!$F$14,"")</f>
        <v/>
      </c>
      <c r="E2870" t="str">
        <f>IF(SUM('A4'!S2901:X2901)=6,'A4'!C2901,"")</f>
        <v/>
      </c>
      <c r="F2870" t="str">
        <f>IF(SUM('A4'!S2901:X2901)=6,'A4'!D2901,"")</f>
        <v/>
      </c>
      <c r="G2870" t="str">
        <f>IF(SUM('A4'!S2901:X2901)=6,'A4'!E2901,"")</f>
        <v/>
      </c>
      <c r="H2870" t="str">
        <f>IF(SUM('A4'!S2901:X2901)=6,'A4'!F2901,"")</f>
        <v/>
      </c>
      <c r="I2870" t="str">
        <f>IF(SUM('A4'!S2901:X2901)=6,'A4'!G2901,"")</f>
        <v/>
      </c>
      <c r="J2870" s="308" t="str">
        <f>IF(SUM('A4'!S2901:X2901)=6,'A4'!H2901,"")</f>
        <v/>
      </c>
    </row>
    <row r="2871" spans="1:10" x14ac:dyDescent="0.25">
      <c r="A2871" t="str">
        <f>IF(SUM('A4'!S2902:X2902)=6,'Angaben KH-Standort'!$D$25,"")</f>
        <v/>
      </c>
      <c r="B2871" t="str">
        <f>IF(SUM('A4'!S2902:X2902)=6,'Angaben KH-Standort'!$D$26,"")</f>
        <v/>
      </c>
      <c r="C2871" t="str">
        <f>IF(SUM('A4'!S2902:X2902)=6,'Angaben KH-Standort'!$D$12,"")</f>
        <v/>
      </c>
      <c r="D2871" t="str">
        <f>IF(SUM('A4'!S2902:X2902)=6,'A1'!$F$14,"")</f>
        <v/>
      </c>
      <c r="E2871" t="str">
        <f>IF(SUM('A4'!S2902:X2902)=6,'A4'!C2902,"")</f>
        <v/>
      </c>
      <c r="F2871" t="str">
        <f>IF(SUM('A4'!S2902:X2902)=6,'A4'!D2902,"")</f>
        <v/>
      </c>
      <c r="G2871" t="str">
        <f>IF(SUM('A4'!S2902:X2902)=6,'A4'!E2902,"")</f>
        <v/>
      </c>
      <c r="H2871" t="str">
        <f>IF(SUM('A4'!S2902:X2902)=6,'A4'!F2902,"")</f>
        <v/>
      </c>
      <c r="I2871" t="str">
        <f>IF(SUM('A4'!S2902:X2902)=6,'A4'!G2902,"")</f>
        <v/>
      </c>
      <c r="J2871" s="308" t="str">
        <f>IF(SUM('A4'!S2902:X2902)=6,'A4'!H2902,"")</f>
        <v/>
      </c>
    </row>
    <row r="2872" spans="1:10" x14ac:dyDescent="0.25">
      <c r="A2872" t="str">
        <f>IF(SUM('A4'!S2903:X2903)=6,'Angaben KH-Standort'!$D$25,"")</f>
        <v/>
      </c>
      <c r="B2872" t="str">
        <f>IF(SUM('A4'!S2903:X2903)=6,'Angaben KH-Standort'!$D$26,"")</f>
        <v/>
      </c>
      <c r="C2872" t="str">
        <f>IF(SUM('A4'!S2903:X2903)=6,'Angaben KH-Standort'!$D$12,"")</f>
        <v/>
      </c>
      <c r="D2872" t="str">
        <f>IF(SUM('A4'!S2903:X2903)=6,'A1'!$F$14,"")</f>
        <v/>
      </c>
      <c r="E2872" t="str">
        <f>IF(SUM('A4'!S2903:X2903)=6,'A4'!C2903,"")</f>
        <v/>
      </c>
      <c r="F2872" t="str">
        <f>IF(SUM('A4'!S2903:X2903)=6,'A4'!D2903,"")</f>
        <v/>
      </c>
      <c r="G2872" t="str">
        <f>IF(SUM('A4'!S2903:X2903)=6,'A4'!E2903,"")</f>
        <v/>
      </c>
      <c r="H2872" t="str">
        <f>IF(SUM('A4'!S2903:X2903)=6,'A4'!F2903,"")</f>
        <v/>
      </c>
      <c r="I2872" t="str">
        <f>IF(SUM('A4'!S2903:X2903)=6,'A4'!G2903,"")</f>
        <v/>
      </c>
      <c r="J2872" s="308" t="str">
        <f>IF(SUM('A4'!S2903:X2903)=6,'A4'!H2903,"")</f>
        <v/>
      </c>
    </row>
    <row r="2873" spans="1:10" x14ac:dyDescent="0.25">
      <c r="A2873" t="str">
        <f>IF(SUM('A4'!S2904:X2904)=6,'Angaben KH-Standort'!$D$25,"")</f>
        <v/>
      </c>
      <c r="B2873" t="str">
        <f>IF(SUM('A4'!S2904:X2904)=6,'Angaben KH-Standort'!$D$26,"")</f>
        <v/>
      </c>
      <c r="C2873" t="str">
        <f>IF(SUM('A4'!S2904:X2904)=6,'Angaben KH-Standort'!$D$12,"")</f>
        <v/>
      </c>
      <c r="D2873" t="str">
        <f>IF(SUM('A4'!S2904:X2904)=6,'A1'!$F$14,"")</f>
        <v/>
      </c>
      <c r="E2873" t="str">
        <f>IF(SUM('A4'!S2904:X2904)=6,'A4'!C2904,"")</f>
        <v/>
      </c>
      <c r="F2873" t="str">
        <f>IF(SUM('A4'!S2904:X2904)=6,'A4'!D2904,"")</f>
        <v/>
      </c>
      <c r="G2873" t="str">
        <f>IF(SUM('A4'!S2904:X2904)=6,'A4'!E2904,"")</f>
        <v/>
      </c>
      <c r="H2873" t="str">
        <f>IF(SUM('A4'!S2904:X2904)=6,'A4'!F2904,"")</f>
        <v/>
      </c>
      <c r="I2873" t="str">
        <f>IF(SUM('A4'!S2904:X2904)=6,'A4'!G2904,"")</f>
        <v/>
      </c>
      <c r="J2873" s="308" t="str">
        <f>IF(SUM('A4'!S2904:X2904)=6,'A4'!H2904,"")</f>
        <v/>
      </c>
    </row>
    <row r="2874" spans="1:10" x14ac:dyDescent="0.25">
      <c r="A2874" t="str">
        <f>IF(SUM('A4'!S2905:X2905)=6,'Angaben KH-Standort'!$D$25,"")</f>
        <v/>
      </c>
      <c r="B2874" t="str">
        <f>IF(SUM('A4'!S2905:X2905)=6,'Angaben KH-Standort'!$D$26,"")</f>
        <v/>
      </c>
      <c r="C2874" t="str">
        <f>IF(SUM('A4'!S2905:X2905)=6,'Angaben KH-Standort'!$D$12,"")</f>
        <v/>
      </c>
      <c r="D2874" t="str">
        <f>IF(SUM('A4'!S2905:X2905)=6,'A1'!$F$14,"")</f>
        <v/>
      </c>
      <c r="E2874" t="str">
        <f>IF(SUM('A4'!S2905:X2905)=6,'A4'!C2905,"")</f>
        <v/>
      </c>
      <c r="F2874" t="str">
        <f>IF(SUM('A4'!S2905:X2905)=6,'A4'!D2905,"")</f>
        <v/>
      </c>
      <c r="G2874" t="str">
        <f>IF(SUM('A4'!S2905:X2905)=6,'A4'!E2905,"")</f>
        <v/>
      </c>
      <c r="H2874" t="str">
        <f>IF(SUM('A4'!S2905:X2905)=6,'A4'!F2905,"")</f>
        <v/>
      </c>
      <c r="I2874" t="str">
        <f>IF(SUM('A4'!S2905:X2905)=6,'A4'!G2905,"")</f>
        <v/>
      </c>
      <c r="J2874" s="308" t="str">
        <f>IF(SUM('A4'!S2905:X2905)=6,'A4'!H2905,"")</f>
        <v/>
      </c>
    </row>
    <row r="2875" spans="1:10" x14ac:dyDescent="0.25">
      <c r="A2875" t="str">
        <f>IF(SUM('A4'!S2906:X2906)=6,'Angaben KH-Standort'!$D$25,"")</f>
        <v/>
      </c>
      <c r="B2875" t="str">
        <f>IF(SUM('A4'!S2906:X2906)=6,'Angaben KH-Standort'!$D$26,"")</f>
        <v/>
      </c>
      <c r="C2875" t="str">
        <f>IF(SUM('A4'!S2906:X2906)=6,'Angaben KH-Standort'!$D$12,"")</f>
        <v/>
      </c>
      <c r="D2875" t="str">
        <f>IF(SUM('A4'!S2906:X2906)=6,'A1'!$F$14,"")</f>
        <v/>
      </c>
      <c r="E2875" t="str">
        <f>IF(SUM('A4'!S2906:X2906)=6,'A4'!C2906,"")</f>
        <v/>
      </c>
      <c r="F2875" t="str">
        <f>IF(SUM('A4'!S2906:X2906)=6,'A4'!D2906,"")</f>
        <v/>
      </c>
      <c r="G2875" t="str">
        <f>IF(SUM('A4'!S2906:X2906)=6,'A4'!E2906,"")</f>
        <v/>
      </c>
      <c r="H2875" t="str">
        <f>IF(SUM('A4'!S2906:X2906)=6,'A4'!F2906,"")</f>
        <v/>
      </c>
      <c r="I2875" t="str">
        <f>IF(SUM('A4'!S2906:X2906)=6,'A4'!G2906,"")</f>
        <v/>
      </c>
      <c r="J2875" s="308" t="str">
        <f>IF(SUM('A4'!S2906:X2906)=6,'A4'!H2906,"")</f>
        <v/>
      </c>
    </row>
    <row r="2876" spans="1:10" x14ac:dyDescent="0.25">
      <c r="A2876" t="str">
        <f>IF(SUM('A4'!S2907:X2907)=6,'Angaben KH-Standort'!$D$25,"")</f>
        <v/>
      </c>
      <c r="B2876" t="str">
        <f>IF(SUM('A4'!S2907:X2907)=6,'Angaben KH-Standort'!$D$26,"")</f>
        <v/>
      </c>
      <c r="C2876" t="str">
        <f>IF(SUM('A4'!S2907:X2907)=6,'Angaben KH-Standort'!$D$12,"")</f>
        <v/>
      </c>
      <c r="D2876" t="str">
        <f>IF(SUM('A4'!S2907:X2907)=6,'A1'!$F$14,"")</f>
        <v/>
      </c>
      <c r="E2876" t="str">
        <f>IF(SUM('A4'!S2907:X2907)=6,'A4'!C2907,"")</f>
        <v/>
      </c>
      <c r="F2876" t="str">
        <f>IF(SUM('A4'!S2907:X2907)=6,'A4'!D2907,"")</f>
        <v/>
      </c>
      <c r="G2876" t="str">
        <f>IF(SUM('A4'!S2907:X2907)=6,'A4'!E2907,"")</f>
        <v/>
      </c>
      <c r="H2876" t="str">
        <f>IF(SUM('A4'!S2907:X2907)=6,'A4'!F2907,"")</f>
        <v/>
      </c>
      <c r="I2876" t="str">
        <f>IF(SUM('A4'!S2907:X2907)=6,'A4'!G2907,"")</f>
        <v/>
      </c>
      <c r="J2876" s="308" t="str">
        <f>IF(SUM('A4'!S2907:X2907)=6,'A4'!H2907,"")</f>
        <v/>
      </c>
    </row>
    <row r="2877" spans="1:10" x14ac:dyDescent="0.25">
      <c r="A2877" t="str">
        <f>IF(SUM('A4'!S2908:X2908)=6,'Angaben KH-Standort'!$D$25,"")</f>
        <v/>
      </c>
      <c r="B2877" t="str">
        <f>IF(SUM('A4'!S2908:X2908)=6,'Angaben KH-Standort'!$D$26,"")</f>
        <v/>
      </c>
      <c r="C2877" t="str">
        <f>IF(SUM('A4'!S2908:X2908)=6,'Angaben KH-Standort'!$D$12,"")</f>
        <v/>
      </c>
      <c r="D2877" t="str">
        <f>IF(SUM('A4'!S2908:X2908)=6,'A1'!$F$14,"")</f>
        <v/>
      </c>
      <c r="E2877" t="str">
        <f>IF(SUM('A4'!S2908:X2908)=6,'A4'!C2908,"")</f>
        <v/>
      </c>
      <c r="F2877" t="str">
        <f>IF(SUM('A4'!S2908:X2908)=6,'A4'!D2908,"")</f>
        <v/>
      </c>
      <c r="G2877" t="str">
        <f>IF(SUM('A4'!S2908:X2908)=6,'A4'!E2908,"")</f>
        <v/>
      </c>
      <c r="H2877" t="str">
        <f>IF(SUM('A4'!S2908:X2908)=6,'A4'!F2908,"")</f>
        <v/>
      </c>
      <c r="I2877" t="str">
        <f>IF(SUM('A4'!S2908:X2908)=6,'A4'!G2908,"")</f>
        <v/>
      </c>
      <c r="J2877" s="308" t="str">
        <f>IF(SUM('A4'!S2908:X2908)=6,'A4'!H2908,"")</f>
        <v/>
      </c>
    </row>
    <row r="2878" spans="1:10" x14ac:dyDescent="0.25">
      <c r="A2878" t="str">
        <f>IF(SUM('A4'!S2909:X2909)=6,'Angaben KH-Standort'!$D$25,"")</f>
        <v/>
      </c>
      <c r="B2878" t="str">
        <f>IF(SUM('A4'!S2909:X2909)=6,'Angaben KH-Standort'!$D$26,"")</f>
        <v/>
      </c>
      <c r="C2878" t="str">
        <f>IF(SUM('A4'!S2909:X2909)=6,'Angaben KH-Standort'!$D$12,"")</f>
        <v/>
      </c>
      <c r="D2878" t="str">
        <f>IF(SUM('A4'!S2909:X2909)=6,'A1'!$F$14,"")</f>
        <v/>
      </c>
      <c r="E2878" t="str">
        <f>IF(SUM('A4'!S2909:X2909)=6,'A4'!C2909,"")</f>
        <v/>
      </c>
      <c r="F2878" t="str">
        <f>IF(SUM('A4'!S2909:X2909)=6,'A4'!D2909,"")</f>
        <v/>
      </c>
      <c r="G2878" t="str">
        <f>IF(SUM('A4'!S2909:X2909)=6,'A4'!E2909,"")</f>
        <v/>
      </c>
      <c r="H2878" t="str">
        <f>IF(SUM('A4'!S2909:X2909)=6,'A4'!F2909,"")</f>
        <v/>
      </c>
      <c r="I2878" t="str">
        <f>IF(SUM('A4'!S2909:X2909)=6,'A4'!G2909,"")</f>
        <v/>
      </c>
      <c r="J2878" s="308" t="str">
        <f>IF(SUM('A4'!S2909:X2909)=6,'A4'!H2909,"")</f>
        <v/>
      </c>
    </row>
    <row r="2879" spans="1:10" x14ac:dyDescent="0.25">
      <c r="A2879" t="str">
        <f>IF(SUM('A4'!S2910:X2910)=6,'Angaben KH-Standort'!$D$25,"")</f>
        <v/>
      </c>
      <c r="B2879" t="str">
        <f>IF(SUM('A4'!S2910:X2910)=6,'Angaben KH-Standort'!$D$26,"")</f>
        <v/>
      </c>
      <c r="C2879" t="str">
        <f>IF(SUM('A4'!S2910:X2910)=6,'Angaben KH-Standort'!$D$12,"")</f>
        <v/>
      </c>
      <c r="D2879" t="str">
        <f>IF(SUM('A4'!S2910:X2910)=6,'A1'!$F$14,"")</f>
        <v/>
      </c>
      <c r="E2879" t="str">
        <f>IF(SUM('A4'!S2910:X2910)=6,'A4'!C2910,"")</f>
        <v/>
      </c>
      <c r="F2879" t="str">
        <f>IF(SUM('A4'!S2910:X2910)=6,'A4'!D2910,"")</f>
        <v/>
      </c>
      <c r="G2879" t="str">
        <f>IF(SUM('A4'!S2910:X2910)=6,'A4'!E2910,"")</f>
        <v/>
      </c>
      <c r="H2879" t="str">
        <f>IF(SUM('A4'!S2910:X2910)=6,'A4'!F2910,"")</f>
        <v/>
      </c>
      <c r="I2879" t="str">
        <f>IF(SUM('A4'!S2910:X2910)=6,'A4'!G2910,"")</f>
        <v/>
      </c>
      <c r="J2879" s="308" t="str">
        <f>IF(SUM('A4'!S2910:X2910)=6,'A4'!H2910,"")</f>
        <v/>
      </c>
    </row>
    <row r="2880" spans="1:10" x14ac:dyDescent="0.25">
      <c r="A2880" t="str">
        <f>IF(SUM('A4'!S2911:X2911)=6,'Angaben KH-Standort'!$D$25,"")</f>
        <v/>
      </c>
      <c r="B2880" t="str">
        <f>IF(SUM('A4'!S2911:X2911)=6,'Angaben KH-Standort'!$D$26,"")</f>
        <v/>
      </c>
      <c r="C2880" t="str">
        <f>IF(SUM('A4'!S2911:X2911)=6,'Angaben KH-Standort'!$D$12,"")</f>
        <v/>
      </c>
      <c r="D2880" t="str">
        <f>IF(SUM('A4'!S2911:X2911)=6,'A1'!$F$14,"")</f>
        <v/>
      </c>
      <c r="E2880" t="str">
        <f>IF(SUM('A4'!S2911:X2911)=6,'A4'!C2911,"")</f>
        <v/>
      </c>
      <c r="F2880" t="str">
        <f>IF(SUM('A4'!S2911:X2911)=6,'A4'!D2911,"")</f>
        <v/>
      </c>
      <c r="G2880" t="str">
        <f>IF(SUM('A4'!S2911:X2911)=6,'A4'!E2911,"")</f>
        <v/>
      </c>
      <c r="H2880" t="str">
        <f>IF(SUM('A4'!S2911:X2911)=6,'A4'!F2911,"")</f>
        <v/>
      </c>
      <c r="I2880" t="str">
        <f>IF(SUM('A4'!S2911:X2911)=6,'A4'!G2911,"")</f>
        <v/>
      </c>
      <c r="J2880" s="308" t="str">
        <f>IF(SUM('A4'!S2911:X2911)=6,'A4'!H2911,"")</f>
        <v/>
      </c>
    </row>
    <row r="2881" spans="1:10" x14ac:dyDescent="0.25">
      <c r="A2881" t="str">
        <f>IF(SUM('A4'!S2912:X2912)=6,'Angaben KH-Standort'!$D$25,"")</f>
        <v/>
      </c>
      <c r="B2881" t="str">
        <f>IF(SUM('A4'!S2912:X2912)=6,'Angaben KH-Standort'!$D$26,"")</f>
        <v/>
      </c>
      <c r="C2881" t="str">
        <f>IF(SUM('A4'!S2912:X2912)=6,'Angaben KH-Standort'!$D$12,"")</f>
        <v/>
      </c>
      <c r="D2881" t="str">
        <f>IF(SUM('A4'!S2912:X2912)=6,'A1'!$F$14,"")</f>
        <v/>
      </c>
      <c r="E2881" t="str">
        <f>IF(SUM('A4'!S2912:X2912)=6,'A4'!C2912,"")</f>
        <v/>
      </c>
      <c r="F2881" t="str">
        <f>IF(SUM('A4'!S2912:X2912)=6,'A4'!D2912,"")</f>
        <v/>
      </c>
      <c r="G2881" t="str">
        <f>IF(SUM('A4'!S2912:X2912)=6,'A4'!E2912,"")</f>
        <v/>
      </c>
      <c r="H2881" t="str">
        <f>IF(SUM('A4'!S2912:X2912)=6,'A4'!F2912,"")</f>
        <v/>
      </c>
      <c r="I2881" t="str">
        <f>IF(SUM('A4'!S2912:X2912)=6,'A4'!G2912,"")</f>
        <v/>
      </c>
      <c r="J2881" s="308" t="str">
        <f>IF(SUM('A4'!S2912:X2912)=6,'A4'!H2912,"")</f>
        <v/>
      </c>
    </row>
    <row r="2882" spans="1:10" x14ac:dyDescent="0.25">
      <c r="A2882" t="str">
        <f>IF(SUM('A4'!S2913:X2913)=6,'Angaben KH-Standort'!$D$25,"")</f>
        <v/>
      </c>
      <c r="B2882" t="str">
        <f>IF(SUM('A4'!S2913:X2913)=6,'Angaben KH-Standort'!$D$26,"")</f>
        <v/>
      </c>
      <c r="C2882" t="str">
        <f>IF(SUM('A4'!S2913:X2913)=6,'Angaben KH-Standort'!$D$12,"")</f>
        <v/>
      </c>
      <c r="D2882" t="str">
        <f>IF(SUM('A4'!S2913:X2913)=6,'A1'!$F$14,"")</f>
        <v/>
      </c>
      <c r="E2882" t="str">
        <f>IF(SUM('A4'!S2913:X2913)=6,'A4'!C2913,"")</f>
        <v/>
      </c>
      <c r="F2882" t="str">
        <f>IF(SUM('A4'!S2913:X2913)=6,'A4'!D2913,"")</f>
        <v/>
      </c>
      <c r="G2882" t="str">
        <f>IF(SUM('A4'!S2913:X2913)=6,'A4'!E2913,"")</f>
        <v/>
      </c>
      <c r="H2882" t="str">
        <f>IF(SUM('A4'!S2913:X2913)=6,'A4'!F2913,"")</f>
        <v/>
      </c>
      <c r="I2882" t="str">
        <f>IF(SUM('A4'!S2913:X2913)=6,'A4'!G2913,"")</f>
        <v/>
      </c>
      <c r="J2882" s="308" t="str">
        <f>IF(SUM('A4'!S2913:X2913)=6,'A4'!H2913,"")</f>
        <v/>
      </c>
    </row>
    <row r="2883" spans="1:10" x14ac:dyDescent="0.25">
      <c r="A2883" t="str">
        <f>IF(SUM('A4'!S2914:X2914)=6,'Angaben KH-Standort'!$D$25,"")</f>
        <v/>
      </c>
      <c r="B2883" t="str">
        <f>IF(SUM('A4'!S2914:X2914)=6,'Angaben KH-Standort'!$D$26,"")</f>
        <v/>
      </c>
      <c r="C2883" t="str">
        <f>IF(SUM('A4'!S2914:X2914)=6,'Angaben KH-Standort'!$D$12,"")</f>
        <v/>
      </c>
      <c r="D2883" t="str">
        <f>IF(SUM('A4'!S2914:X2914)=6,'A1'!$F$14,"")</f>
        <v/>
      </c>
      <c r="E2883" t="str">
        <f>IF(SUM('A4'!S2914:X2914)=6,'A4'!C2914,"")</f>
        <v/>
      </c>
      <c r="F2883" t="str">
        <f>IF(SUM('A4'!S2914:X2914)=6,'A4'!D2914,"")</f>
        <v/>
      </c>
      <c r="G2883" t="str">
        <f>IF(SUM('A4'!S2914:X2914)=6,'A4'!E2914,"")</f>
        <v/>
      </c>
      <c r="H2883" t="str">
        <f>IF(SUM('A4'!S2914:X2914)=6,'A4'!F2914,"")</f>
        <v/>
      </c>
      <c r="I2883" t="str">
        <f>IF(SUM('A4'!S2914:X2914)=6,'A4'!G2914,"")</f>
        <v/>
      </c>
      <c r="J2883" s="308" t="str">
        <f>IF(SUM('A4'!S2914:X2914)=6,'A4'!H2914,"")</f>
        <v/>
      </c>
    </row>
    <row r="2884" spans="1:10" x14ac:dyDescent="0.25">
      <c r="A2884" t="str">
        <f>IF(SUM('A4'!S2915:X2915)=6,'Angaben KH-Standort'!$D$25,"")</f>
        <v/>
      </c>
      <c r="B2884" t="str">
        <f>IF(SUM('A4'!S2915:X2915)=6,'Angaben KH-Standort'!$D$26,"")</f>
        <v/>
      </c>
      <c r="C2884" t="str">
        <f>IF(SUM('A4'!S2915:X2915)=6,'Angaben KH-Standort'!$D$12,"")</f>
        <v/>
      </c>
      <c r="D2884" t="str">
        <f>IF(SUM('A4'!S2915:X2915)=6,'A1'!$F$14,"")</f>
        <v/>
      </c>
      <c r="E2884" t="str">
        <f>IF(SUM('A4'!S2915:X2915)=6,'A4'!C2915,"")</f>
        <v/>
      </c>
      <c r="F2884" t="str">
        <f>IF(SUM('A4'!S2915:X2915)=6,'A4'!D2915,"")</f>
        <v/>
      </c>
      <c r="G2884" t="str">
        <f>IF(SUM('A4'!S2915:X2915)=6,'A4'!E2915,"")</f>
        <v/>
      </c>
      <c r="H2884" t="str">
        <f>IF(SUM('A4'!S2915:X2915)=6,'A4'!F2915,"")</f>
        <v/>
      </c>
      <c r="I2884" t="str">
        <f>IF(SUM('A4'!S2915:X2915)=6,'A4'!G2915,"")</f>
        <v/>
      </c>
      <c r="J2884" s="308" t="str">
        <f>IF(SUM('A4'!S2915:X2915)=6,'A4'!H2915,"")</f>
        <v/>
      </c>
    </row>
    <row r="2885" spans="1:10" x14ac:dyDescent="0.25">
      <c r="A2885" t="str">
        <f>IF(SUM('A4'!S2916:X2916)=6,'Angaben KH-Standort'!$D$25,"")</f>
        <v/>
      </c>
      <c r="B2885" t="str">
        <f>IF(SUM('A4'!S2916:X2916)=6,'Angaben KH-Standort'!$D$26,"")</f>
        <v/>
      </c>
      <c r="C2885" t="str">
        <f>IF(SUM('A4'!S2916:X2916)=6,'Angaben KH-Standort'!$D$12,"")</f>
        <v/>
      </c>
      <c r="D2885" t="str">
        <f>IF(SUM('A4'!S2916:X2916)=6,'A1'!$F$14,"")</f>
        <v/>
      </c>
      <c r="E2885" t="str">
        <f>IF(SUM('A4'!S2916:X2916)=6,'A4'!C2916,"")</f>
        <v/>
      </c>
      <c r="F2885" t="str">
        <f>IF(SUM('A4'!S2916:X2916)=6,'A4'!D2916,"")</f>
        <v/>
      </c>
      <c r="G2885" t="str">
        <f>IF(SUM('A4'!S2916:X2916)=6,'A4'!E2916,"")</f>
        <v/>
      </c>
      <c r="H2885" t="str">
        <f>IF(SUM('A4'!S2916:X2916)=6,'A4'!F2916,"")</f>
        <v/>
      </c>
      <c r="I2885" t="str">
        <f>IF(SUM('A4'!S2916:X2916)=6,'A4'!G2916,"")</f>
        <v/>
      </c>
      <c r="J2885" s="308" t="str">
        <f>IF(SUM('A4'!S2916:X2916)=6,'A4'!H2916,"")</f>
        <v/>
      </c>
    </row>
    <row r="2886" spans="1:10" x14ac:dyDescent="0.25">
      <c r="A2886" t="str">
        <f>IF(SUM('A4'!S2917:X2917)=6,'Angaben KH-Standort'!$D$25,"")</f>
        <v/>
      </c>
      <c r="B2886" t="str">
        <f>IF(SUM('A4'!S2917:X2917)=6,'Angaben KH-Standort'!$D$26,"")</f>
        <v/>
      </c>
      <c r="C2886" t="str">
        <f>IF(SUM('A4'!S2917:X2917)=6,'Angaben KH-Standort'!$D$12,"")</f>
        <v/>
      </c>
      <c r="D2886" t="str">
        <f>IF(SUM('A4'!S2917:X2917)=6,'A1'!$F$14,"")</f>
        <v/>
      </c>
      <c r="E2886" t="str">
        <f>IF(SUM('A4'!S2917:X2917)=6,'A4'!C2917,"")</f>
        <v/>
      </c>
      <c r="F2886" t="str">
        <f>IF(SUM('A4'!S2917:X2917)=6,'A4'!D2917,"")</f>
        <v/>
      </c>
      <c r="G2886" t="str">
        <f>IF(SUM('A4'!S2917:X2917)=6,'A4'!E2917,"")</f>
        <v/>
      </c>
      <c r="H2886" t="str">
        <f>IF(SUM('A4'!S2917:X2917)=6,'A4'!F2917,"")</f>
        <v/>
      </c>
      <c r="I2886" t="str">
        <f>IF(SUM('A4'!S2917:X2917)=6,'A4'!G2917,"")</f>
        <v/>
      </c>
      <c r="J2886" s="308" t="str">
        <f>IF(SUM('A4'!S2917:X2917)=6,'A4'!H2917,"")</f>
        <v/>
      </c>
    </row>
    <row r="2887" spans="1:10" x14ac:dyDescent="0.25">
      <c r="A2887" t="str">
        <f>IF(SUM('A4'!S2918:X2918)=6,'Angaben KH-Standort'!$D$25,"")</f>
        <v/>
      </c>
      <c r="B2887" t="str">
        <f>IF(SUM('A4'!S2918:X2918)=6,'Angaben KH-Standort'!$D$26,"")</f>
        <v/>
      </c>
      <c r="C2887" t="str">
        <f>IF(SUM('A4'!S2918:X2918)=6,'Angaben KH-Standort'!$D$12,"")</f>
        <v/>
      </c>
      <c r="D2887" t="str">
        <f>IF(SUM('A4'!S2918:X2918)=6,'A1'!$F$14,"")</f>
        <v/>
      </c>
      <c r="E2887" t="str">
        <f>IF(SUM('A4'!S2918:X2918)=6,'A4'!C2918,"")</f>
        <v/>
      </c>
      <c r="F2887" t="str">
        <f>IF(SUM('A4'!S2918:X2918)=6,'A4'!D2918,"")</f>
        <v/>
      </c>
      <c r="G2887" t="str">
        <f>IF(SUM('A4'!S2918:X2918)=6,'A4'!E2918,"")</f>
        <v/>
      </c>
      <c r="H2887" t="str">
        <f>IF(SUM('A4'!S2918:X2918)=6,'A4'!F2918,"")</f>
        <v/>
      </c>
      <c r="I2887" t="str">
        <f>IF(SUM('A4'!S2918:X2918)=6,'A4'!G2918,"")</f>
        <v/>
      </c>
      <c r="J2887" s="308" t="str">
        <f>IF(SUM('A4'!S2918:X2918)=6,'A4'!H2918,"")</f>
        <v/>
      </c>
    </row>
    <row r="2888" spans="1:10" x14ac:dyDescent="0.25">
      <c r="A2888" t="str">
        <f>IF(SUM('A4'!S2919:X2919)=6,'Angaben KH-Standort'!$D$25,"")</f>
        <v/>
      </c>
      <c r="B2888" t="str">
        <f>IF(SUM('A4'!S2919:X2919)=6,'Angaben KH-Standort'!$D$26,"")</f>
        <v/>
      </c>
      <c r="C2888" t="str">
        <f>IF(SUM('A4'!S2919:X2919)=6,'Angaben KH-Standort'!$D$12,"")</f>
        <v/>
      </c>
      <c r="D2888" t="str">
        <f>IF(SUM('A4'!S2919:X2919)=6,'A1'!$F$14,"")</f>
        <v/>
      </c>
      <c r="E2888" t="str">
        <f>IF(SUM('A4'!S2919:X2919)=6,'A4'!C2919,"")</f>
        <v/>
      </c>
      <c r="F2888" t="str">
        <f>IF(SUM('A4'!S2919:X2919)=6,'A4'!D2919,"")</f>
        <v/>
      </c>
      <c r="G2888" t="str">
        <f>IF(SUM('A4'!S2919:X2919)=6,'A4'!E2919,"")</f>
        <v/>
      </c>
      <c r="H2888" t="str">
        <f>IF(SUM('A4'!S2919:X2919)=6,'A4'!F2919,"")</f>
        <v/>
      </c>
      <c r="I2888" t="str">
        <f>IF(SUM('A4'!S2919:X2919)=6,'A4'!G2919,"")</f>
        <v/>
      </c>
      <c r="J2888" s="308" t="str">
        <f>IF(SUM('A4'!S2919:X2919)=6,'A4'!H2919,"")</f>
        <v/>
      </c>
    </row>
    <row r="2889" spans="1:10" x14ac:dyDescent="0.25">
      <c r="A2889" t="str">
        <f>IF(SUM('A4'!S2920:X2920)=6,'Angaben KH-Standort'!$D$25,"")</f>
        <v/>
      </c>
      <c r="B2889" t="str">
        <f>IF(SUM('A4'!S2920:X2920)=6,'Angaben KH-Standort'!$D$26,"")</f>
        <v/>
      </c>
      <c r="C2889" t="str">
        <f>IF(SUM('A4'!S2920:X2920)=6,'Angaben KH-Standort'!$D$12,"")</f>
        <v/>
      </c>
      <c r="D2889" t="str">
        <f>IF(SUM('A4'!S2920:X2920)=6,'A1'!$F$14,"")</f>
        <v/>
      </c>
      <c r="E2889" t="str">
        <f>IF(SUM('A4'!S2920:X2920)=6,'A4'!C2920,"")</f>
        <v/>
      </c>
      <c r="F2889" t="str">
        <f>IF(SUM('A4'!S2920:X2920)=6,'A4'!D2920,"")</f>
        <v/>
      </c>
      <c r="G2889" t="str">
        <f>IF(SUM('A4'!S2920:X2920)=6,'A4'!E2920,"")</f>
        <v/>
      </c>
      <c r="H2889" t="str">
        <f>IF(SUM('A4'!S2920:X2920)=6,'A4'!F2920,"")</f>
        <v/>
      </c>
      <c r="I2889" t="str">
        <f>IF(SUM('A4'!S2920:X2920)=6,'A4'!G2920,"")</f>
        <v/>
      </c>
      <c r="J2889" s="308" t="str">
        <f>IF(SUM('A4'!S2920:X2920)=6,'A4'!H2920,"")</f>
        <v/>
      </c>
    </row>
    <row r="2890" spans="1:10" x14ac:dyDescent="0.25">
      <c r="A2890" t="str">
        <f>IF(SUM('A4'!S2921:X2921)=6,'Angaben KH-Standort'!$D$25,"")</f>
        <v/>
      </c>
      <c r="B2890" t="str">
        <f>IF(SUM('A4'!S2921:X2921)=6,'Angaben KH-Standort'!$D$26,"")</f>
        <v/>
      </c>
      <c r="C2890" t="str">
        <f>IF(SUM('A4'!S2921:X2921)=6,'Angaben KH-Standort'!$D$12,"")</f>
        <v/>
      </c>
      <c r="D2890" t="str">
        <f>IF(SUM('A4'!S2921:X2921)=6,'A1'!$F$14,"")</f>
        <v/>
      </c>
      <c r="E2890" t="str">
        <f>IF(SUM('A4'!S2921:X2921)=6,'A4'!C2921,"")</f>
        <v/>
      </c>
      <c r="F2890" t="str">
        <f>IF(SUM('A4'!S2921:X2921)=6,'A4'!D2921,"")</f>
        <v/>
      </c>
      <c r="G2890" t="str">
        <f>IF(SUM('A4'!S2921:X2921)=6,'A4'!E2921,"")</f>
        <v/>
      </c>
      <c r="H2890" t="str">
        <f>IF(SUM('A4'!S2921:X2921)=6,'A4'!F2921,"")</f>
        <v/>
      </c>
      <c r="I2890" t="str">
        <f>IF(SUM('A4'!S2921:X2921)=6,'A4'!G2921,"")</f>
        <v/>
      </c>
      <c r="J2890" s="308" t="str">
        <f>IF(SUM('A4'!S2921:X2921)=6,'A4'!H2921,"")</f>
        <v/>
      </c>
    </row>
    <row r="2891" spans="1:10" x14ac:dyDescent="0.25">
      <c r="A2891" t="str">
        <f>IF(SUM('A4'!S2922:X2922)=6,'Angaben KH-Standort'!$D$25,"")</f>
        <v/>
      </c>
      <c r="B2891" t="str">
        <f>IF(SUM('A4'!S2922:X2922)=6,'Angaben KH-Standort'!$D$26,"")</f>
        <v/>
      </c>
      <c r="C2891" t="str">
        <f>IF(SUM('A4'!S2922:X2922)=6,'Angaben KH-Standort'!$D$12,"")</f>
        <v/>
      </c>
      <c r="D2891" t="str">
        <f>IF(SUM('A4'!S2922:X2922)=6,'A1'!$F$14,"")</f>
        <v/>
      </c>
      <c r="E2891" t="str">
        <f>IF(SUM('A4'!S2922:X2922)=6,'A4'!C2922,"")</f>
        <v/>
      </c>
      <c r="F2891" t="str">
        <f>IF(SUM('A4'!S2922:X2922)=6,'A4'!D2922,"")</f>
        <v/>
      </c>
      <c r="G2891" t="str">
        <f>IF(SUM('A4'!S2922:X2922)=6,'A4'!E2922,"")</f>
        <v/>
      </c>
      <c r="H2891" t="str">
        <f>IF(SUM('A4'!S2922:X2922)=6,'A4'!F2922,"")</f>
        <v/>
      </c>
      <c r="I2891" t="str">
        <f>IF(SUM('A4'!S2922:X2922)=6,'A4'!G2922,"")</f>
        <v/>
      </c>
      <c r="J2891" s="308" t="str">
        <f>IF(SUM('A4'!S2922:X2922)=6,'A4'!H2922,"")</f>
        <v/>
      </c>
    </row>
    <row r="2892" spans="1:10" x14ac:dyDescent="0.25">
      <c r="A2892" t="str">
        <f>IF(SUM('A4'!S2923:X2923)=6,'Angaben KH-Standort'!$D$25,"")</f>
        <v/>
      </c>
      <c r="B2892" t="str">
        <f>IF(SUM('A4'!S2923:X2923)=6,'Angaben KH-Standort'!$D$26,"")</f>
        <v/>
      </c>
      <c r="C2892" t="str">
        <f>IF(SUM('A4'!S2923:X2923)=6,'Angaben KH-Standort'!$D$12,"")</f>
        <v/>
      </c>
      <c r="D2892" t="str">
        <f>IF(SUM('A4'!S2923:X2923)=6,'A1'!$F$14,"")</f>
        <v/>
      </c>
      <c r="E2892" t="str">
        <f>IF(SUM('A4'!S2923:X2923)=6,'A4'!C2923,"")</f>
        <v/>
      </c>
      <c r="F2892" t="str">
        <f>IF(SUM('A4'!S2923:X2923)=6,'A4'!D2923,"")</f>
        <v/>
      </c>
      <c r="G2892" t="str">
        <f>IF(SUM('A4'!S2923:X2923)=6,'A4'!E2923,"")</f>
        <v/>
      </c>
      <c r="H2892" t="str">
        <f>IF(SUM('A4'!S2923:X2923)=6,'A4'!F2923,"")</f>
        <v/>
      </c>
      <c r="I2892" t="str">
        <f>IF(SUM('A4'!S2923:X2923)=6,'A4'!G2923,"")</f>
        <v/>
      </c>
      <c r="J2892" s="308" t="str">
        <f>IF(SUM('A4'!S2923:X2923)=6,'A4'!H2923,"")</f>
        <v/>
      </c>
    </row>
    <row r="2893" spans="1:10" x14ac:dyDescent="0.25">
      <c r="A2893" t="str">
        <f>IF(SUM('A4'!S2924:X2924)=6,'Angaben KH-Standort'!$D$25,"")</f>
        <v/>
      </c>
      <c r="B2893" t="str">
        <f>IF(SUM('A4'!S2924:X2924)=6,'Angaben KH-Standort'!$D$26,"")</f>
        <v/>
      </c>
      <c r="C2893" t="str">
        <f>IF(SUM('A4'!S2924:X2924)=6,'Angaben KH-Standort'!$D$12,"")</f>
        <v/>
      </c>
      <c r="D2893" t="str">
        <f>IF(SUM('A4'!S2924:X2924)=6,'A1'!$F$14,"")</f>
        <v/>
      </c>
      <c r="E2893" t="str">
        <f>IF(SUM('A4'!S2924:X2924)=6,'A4'!C2924,"")</f>
        <v/>
      </c>
      <c r="F2893" t="str">
        <f>IF(SUM('A4'!S2924:X2924)=6,'A4'!D2924,"")</f>
        <v/>
      </c>
      <c r="G2893" t="str">
        <f>IF(SUM('A4'!S2924:X2924)=6,'A4'!E2924,"")</f>
        <v/>
      </c>
      <c r="H2893" t="str">
        <f>IF(SUM('A4'!S2924:X2924)=6,'A4'!F2924,"")</f>
        <v/>
      </c>
      <c r="I2893" t="str">
        <f>IF(SUM('A4'!S2924:X2924)=6,'A4'!G2924,"")</f>
        <v/>
      </c>
      <c r="J2893" s="308" t="str">
        <f>IF(SUM('A4'!S2924:X2924)=6,'A4'!H2924,"")</f>
        <v/>
      </c>
    </row>
    <row r="2894" spans="1:10" x14ac:dyDescent="0.25">
      <c r="A2894" t="str">
        <f>IF(SUM('A4'!S2925:X2925)=6,'Angaben KH-Standort'!$D$25,"")</f>
        <v/>
      </c>
      <c r="B2894" t="str">
        <f>IF(SUM('A4'!S2925:X2925)=6,'Angaben KH-Standort'!$D$26,"")</f>
        <v/>
      </c>
      <c r="C2894" t="str">
        <f>IF(SUM('A4'!S2925:X2925)=6,'Angaben KH-Standort'!$D$12,"")</f>
        <v/>
      </c>
      <c r="D2894" t="str">
        <f>IF(SUM('A4'!S2925:X2925)=6,'A1'!$F$14,"")</f>
        <v/>
      </c>
      <c r="E2894" t="str">
        <f>IF(SUM('A4'!S2925:X2925)=6,'A4'!C2925,"")</f>
        <v/>
      </c>
      <c r="F2894" t="str">
        <f>IF(SUM('A4'!S2925:X2925)=6,'A4'!D2925,"")</f>
        <v/>
      </c>
      <c r="G2894" t="str">
        <f>IF(SUM('A4'!S2925:X2925)=6,'A4'!E2925,"")</f>
        <v/>
      </c>
      <c r="H2894" t="str">
        <f>IF(SUM('A4'!S2925:X2925)=6,'A4'!F2925,"")</f>
        <v/>
      </c>
      <c r="I2894" t="str">
        <f>IF(SUM('A4'!S2925:X2925)=6,'A4'!G2925,"")</f>
        <v/>
      </c>
      <c r="J2894" s="308" t="str">
        <f>IF(SUM('A4'!S2925:X2925)=6,'A4'!H2925,"")</f>
        <v/>
      </c>
    </row>
    <row r="2895" spans="1:10" x14ac:dyDescent="0.25">
      <c r="A2895" t="str">
        <f>IF(SUM('A4'!S2926:X2926)=6,'Angaben KH-Standort'!$D$25,"")</f>
        <v/>
      </c>
      <c r="B2895" t="str">
        <f>IF(SUM('A4'!S2926:X2926)=6,'Angaben KH-Standort'!$D$26,"")</f>
        <v/>
      </c>
      <c r="C2895" t="str">
        <f>IF(SUM('A4'!S2926:X2926)=6,'Angaben KH-Standort'!$D$12,"")</f>
        <v/>
      </c>
      <c r="D2895" t="str">
        <f>IF(SUM('A4'!S2926:X2926)=6,'A1'!$F$14,"")</f>
        <v/>
      </c>
      <c r="E2895" t="str">
        <f>IF(SUM('A4'!S2926:X2926)=6,'A4'!C2926,"")</f>
        <v/>
      </c>
      <c r="F2895" t="str">
        <f>IF(SUM('A4'!S2926:X2926)=6,'A4'!D2926,"")</f>
        <v/>
      </c>
      <c r="G2895" t="str">
        <f>IF(SUM('A4'!S2926:X2926)=6,'A4'!E2926,"")</f>
        <v/>
      </c>
      <c r="H2895" t="str">
        <f>IF(SUM('A4'!S2926:X2926)=6,'A4'!F2926,"")</f>
        <v/>
      </c>
      <c r="I2895" t="str">
        <f>IF(SUM('A4'!S2926:X2926)=6,'A4'!G2926,"")</f>
        <v/>
      </c>
      <c r="J2895" s="308" t="str">
        <f>IF(SUM('A4'!S2926:X2926)=6,'A4'!H2926,"")</f>
        <v/>
      </c>
    </row>
    <row r="2896" spans="1:10" x14ac:dyDescent="0.25">
      <c r="A2896" t="str">
        <f>IF(SUM('A4'!S2927:X2927)=6,'Angaben KH-Standort'!$D$25,"")</f>
        <v/>
      </c>
      <c r="B2896" t="str">
        <f>IF(SUM('A4'!S2927:X2927)=6,'Angaben KH-Standort'!$D$26,"")</f>
        <v/>
      </c>
      <c r="C2896" t="str">
        <f>IF(SUM('A4'!S2927:X2927)=6,'Angaben KH-Standort'!$D$12,"")</f>
        <v/>
      </c>
      <c r="D2896" t="str">
        <f>IF(SUM('A4'!S2927:X2927)=6,'A1'!$F$14,"")</f>
        <v/>
      </c>
      <c r="E2896" t="str">
        <f>IF(SUM('A4'!S2927:X2927)=6,'A4'!C2927,"")</f>
        <v/>
      </c>
      <c r="F2896" t="str">
        <f>IF(SUM('A4'!S2927:X2927)=6,'A4'!D2927,"")</f>
        <v/>
      </c>
      <c r="G2896" t="str">
        <f>IF(SUM('A4'!S2927:X2927)=6,'A4'!E2927,"")</f>
        <v/>
      </c>
      <c r="H2896" t="str">
        <f>IF(SUM('A4'!S2927:X2927)=6,'A4'!F2927,"")</f>
        <v/>
      </c>
      <c r="I2896" t="str">
        <f>IF(SUM('A4'!S2927:X2927)=6,'A4'!G2927,"")</f>
        <v/>
      </c>
      <c r="J2896" s="308" t="str">
        <f>IF(SUM('A4'!S2927:X2927)=6,'A4'!H2927,"")</f>
        <v/>
      </c>
    </row>
    <row r="2897" spans="1:10" x14ac:dyDescent="0.25">
      <c r="A2897" t="str">
        <f>IF(SUM('A4'!S2928:X2928)=6,'Angaben KH-Standort'!$D$25,"")</f>
        <v/>
      </c>
      <c r="B2897" t="str">
        <f>IF(SUM('A4'!S2928:X2928)=6,'Angaben KH-Standort'!$D$26,"")</f>
        <v/>
      </c>
      <c r="C2897" t="str">
        <f>IF(SUM('A4'!S2928:X2928)=6,'Angaben KH-Standort'!$D$12,"")</f>
        <v/>
      </c>
      <c r="D2897" t="str">
        <f>IF(SUM('A4'!S2928:X2928)=6,'A1'!$F$14,"")</f>
        <v/>
      </c>
      <c r="E2897" t="str">
        <f>IF(SUM('A4'!S2928:X2928)=6,'A4'!C2928,"")</f>
        <v/>
      </c>
      <c r="F2897" t="str">
        <f>IF(SUM('A4'!S2928:X2928)=6,'A4'!D2928,"")</f>
        <v/>
      </c>
      <c r="G2897" t="str">
        <f>IF(SUM('A4'!S2928:X2928)=6,'A4'!E2928,"")</f>
        <v/>
      </c>
      <c r="H2897" t="str">
        <f>IF(SUM('A4'!S2928:X2928)=6,'A4'!F2928,"")</f>
        <v/>
      </c>
      <c r="I2897" t="str">
        <f>IF(SUM('A4'!S2928:X2928)=6,'A4'!G2928,"")</f>
        <v/>
      </c>
      <c r="J2897" s="308" t="str">
        <f>IF(SUM('A4'!S2928:X2928)=6,'A4'!H2928,"")</f>
        <v/>
      </c>
    </row>
    <row r="2898" spans="1:10" x14ac:dyDescent="0.25">
      <c r="A2898" t="str">
        <f>IF(SUM('A4'!S2929:X2929)=6,'Angaben KH-Standort'!$D$25,"")</f>
        <v/>
      </c>
      <c r="B2898" t="str">
        <f>IF(SUM('A4'!S2929:X2929)=6,'Angaben KH-Standort'!$D$26,"")</f>
        <v/>
      </c>
      <c r="C2898" t="str">
        <f>IF(SUM('A4'!S2929:X2929)=6,'Angaben KH-Standort'!$D$12,"")</f>
        <v/>
      </c>
      <c r="D2898" t="str">
        <f>IF(SUM('A4'!S2929:X2929)=6,'A1'!$F$14,"")</f>
        <v/>
      </c>
      <c r="E2898" t="str">
        <f>IF(SUM('A4'!S2929:X2929)=6,'A4'!C2929,"")</f>
        <v/>
      </c>
      <c r="F2898" t="str">
        <f>IF(SUM('A4'!S2929:X2929)=6,'A4'!D2929,"")</f>
        <v/>
      </c>
      <c r="G2898" t="str">
        <f>IF(SUM('A4'!S2929:X2929)=6,'A4'!E2929,"")</f>
        <v/>
      </c>
      <c r="H2898" t="str">
        <f>IF(SUM('A4'!S2929:X2929)=6,'A4'!F2929,"")</f>
        <v/>
      </c>
      <c r="I2898" t="str">
        <f>IF(SUM('A4'!S2929:X2929)=6,'A4'!G2929,"")</f>
        <v/>
      </c>
      <c r="J2898" s="308" t="str">
        <f>IF(SUM('A4'!S2929:X2929)=6,'A4'!H2929,"")</f>
        <v/>
      </c>
    </row>
    <row r="2899" spans="1:10" x14ac:dyDescent="0.25">
      <c r="A2899" t="str">
        <f>IF(SUM('A4'!S2930:X2930)=6,'Angaben KH-Standort'!$D$25,"")</f>
        <v/>
      </c>
      <c r="B2899" t="str">
        <f>IF(SUM('A4'!S2930:X2930)=6,'Angaben KH-Standort'!$D$26,"")</f>
        <v/>
      </c>
      <c r="C2899" t="str">
        <f>IF(SUM('A4'!S2930:X2930)=6,'Angaben KH-Standort'!$D$12,"")</f>
        <v/>
      </c>
      <c r="D2899" t="str">
        <f>IF(SUM('A4'!S2930:X2930)=6,'A1'!$F$14,"")</f>
        <v/>
      </c>
      <c r="E2899" t="str">
        <f>IF(SUM('A4'!S2930:X2930)=6,'A4'!C2930,"")</f>
        <v/>
      </c>
      <c r="F2899" t="str">
        <f>IF(SUM('A4'!S2930:X2930)=6,'A4'!D2930,"")</f>
        <v/>
      </c>
      <c r="G2899" t="str">
        <f>IF(SUM('A4'!S2930:X2930)=6,'A4'!E2930,"")</f>
        <v/>
      </c>
      <c r="H2899" t="str">
        <f>IF(SUM('A4'!S2930:X2930)=6,'A4'!F2930,"")</f>
        <v/>
      </c>
      <c r="I2899" t="str">
        <f>IF(SUM('A4'!S2930:X2930)=6,'A4'!G2930,"")</f>
        <v/>
      </c>
      <c r="J2899" s="308" t="str">
        <f>IF(SUM('A4'!S2930:X2930)=6,'A4'!H2930,"")</f>
        <v/>
      </c>
    </row>
    <row r="2900" spans="1:10" x14ac:dyDescent="0.25">
      <c r="A2900" t="str">
        <f>IF(SUM('A4'!S2931:X2931)=6,'Angaben KH-Standort'!$D$25,"")</f>
        <v/>
      </c>
      <c r="B2900" t="str">
        <f>IF(SUM('A4'!S2931:X2931)=6,'Angaben KH-Standort'!$D$26,"")</f>
        <v/>
      </c>
      <c r="C2900" t="str">
        <f>IF(SUM('A4'!S2931:X2931)=6,'Angaben KH-Standort'!$D$12,"")</f>
        <v/>
      </c>
      <c r="D2900" t="str">
        <f>IF(SUM('A4'!S2931:X2931)=6,'A1'!$F$14,"")</f>
        <v/>
      </c>
      <c r="E2900" t="str">
        <f>IF(SUM('A4'!S2931:X2931)=6,'A4'!C2931,"")</f>
        <v/>
      </c>
      <c r="F2900" t="str">
        <f>IF(SUM('A4'!S2931:X2931)=6,'A4'!D2931,"")</f>
        <v/>
      </c>
      <c r="G2900" t="str">
        <f>IF(SUM('A4'!S2931:X2931)=6,'A4'!E2931,"")</f>
        <v/>
      </c>
      <c r="H2900" t="str">
        <f>IF(SUM('A4'!S2931:X2931)=6,'A4'!F2931,"")</f>
        <v/>
      </c>
      <c r="I2900" t="str">
        <f>IF(SUM('A4'!S2931:X2931)=6,'A4'!G2931,"")</f>
        <v/>
      </c>
      <c r="J2900" s="308" t="str">
        <f>IF(SUM('A4'!S2931:X2931)=6,'A4'!H2931,"")</f>
        <v/>
      </c>
    </row>
    <row r="2901" spans="1:10" x14ac:dyDescent="0.25">
      <c r="A2901" t="str">
        <f>IF(SUM('A4'!S2932:X2932)=6,'Angaben KH-Standort'!$D$25,"")</f>
        <v/>
      </c>
      <c r="B2901" t="str">
        <f>IF(SUM('A4'!S2932:X2932)=6,'Angaben KH-Standort'!$D$26,"")</f>
        <v/>
      </c>
      <c r="C2901" t="str">
        <f>IF(SUM('A4'!S2932:X2932)=6,'Angaben KH-Standort'!$D$12,"")</f>
        <v/>
      </c>
      <c r="D2901" t="str">
        <f>IF(SUM('A4'!S2932:X2932)=6,'A1'!$F$14,"")</f>
        <v/>
      </c>
      <c r="E2901" t="str">
        <f>IF(SUM('A4'!S2932:X2932)=6,'A4'!C2932,"")</f>
        <v/>
      </c>
      <c r="F2901" t="str">
        <f>IF(SUM('A4'!S2932:X2932)=6,'A4'!D2932,"")</f>
        <v/>
      </c>
      <c r="G2901" t="str">
        <f>IF(SUM('A4'!S2932:X2932)=6,'A4'!E2932,"")</f>
        <v/>
      </c>
      <c r="H2901" t="str">
        <f>IF(SUM('A4'!S2932:X2932)=6,'A4'!F2932,"")</f>
        <v/>
      </c>
      <c r="I2901" t="str">
        <f>IF(SUM('A4'!S2932:X2932)=6,'A4'!G2932,"")</f>
        <v/>
      </c>
      <c r="J2901" s="308" t="str">
        <f>IF(SUM('A4'!S2932:X2932)=6,'A4'!H2932,"")</f>
        <v/>
      </c>
    </row>
    <row r="2902" spans="1:10" x14ac:dyDescent="0.25">
      <c r="A2902" t="str">
        <f>IF(SUM('A4'!S2933:X2933)=6,'Angaben KH-Standort'!$D$25,"")</f>
        <v/>
      </c>
      <c r="B2902" t="str">
        <f>IF(SUM('A4'!S2933:X2933)=6,'Angaben KH-Standort'!$D$26,"")</f>
        <v/>
      </c>
      <c r="C2902" t="str">
        <f>IF(SUM('A4'!S2933:X2933)=6,'Angaben KH-Standort'!$D$12,"")</f>
        <v/>
      </c>
      <c r="D2902" t="str">
        <f>IF(SUM('A4'!S2933:X2933)=6,'A1'!$F$14,"")</f>
        <v/>
      </c>
      <c r="E2902" t="str">
        <f>IF(SUM('A4'!S2933:X2933)=6,'A4'!C2933,"")</f>
        <v/>
      </c>
      <c r="F2902" t="str">
        <f>IF(SUM('A4'!S2933:X2933)=6,'A4'!D2933,"")</f>
        <v/>
      </c>
      <c r="G2902" t="str">
        <f>IF(SUM('A4'!S2933:X2933)=6,'A4'!E2933,"")</f>
        <v/>
      </c>
      <c r="H2902" t="str">
        <f>IF(SUM('A4'!S2933:X2933)=6,'A4'!F2933,"")</f>
        <v/>
      </c>
      <c r="I2902" t="str">
        <f>IF(SUM('A4'!S2933:X2933)=6,'A4'!G2933,"")</f>
        <v/>
      </c>
      <c r="J2902" s="308" t="str">
        <f>IF(SUM('A4'!S2933:X2933)=6,'A4'!H2933,"")</f>
        <v/>
      </c>
    </row>
    <row r="2903" spans="1:10" x14ac:dyDescent="0.25">
      <c r="A2903" t="str">
        <f>IF(SUM('A4'!S2934:X2934)=6,'Angaben KH-Standort'!$D$25,"")</f>
        <v/>
      </c>
      <c r="B2903" t="str">
        <f>IF(SUM('A4'!S2934:X2934)=6,'Angaben KH-Standort'!$D$26,"")</f>
        <v/>
      </c>
      <c r="C2903" t="str">
        <f>IF(SUM('A4'!S2934:X2934)=6,'Angaben KH-Standort'!$D$12,"")</f>
        <v/>
      </c>
      <c r="D2903" t="str">
        <f>IF(SUM('A4'!S2934:X2934)=6,'A1'!$F$14,"")</f>
        <v/>
      </c>
      <c r="E2903" t="str">
        <f>IF(SUM('A4'!S2934:X2934)=6,'A4'!C2934,"")</f>
        <v/>
      </c>
      <c r="F2903" t="str">
        <f>IF(SUM('A4'!S2934:X2934)=6,'A4'!D2934,"")</f>
        <v/>
      </c>
      <c r="G2903" t="str">
        <f>IF(SUM('A4'!S2934:X2934)=6,'A4'!E2934,"")</f>
        <v/>
      </c>
      <c r="H2903" t="str">
        <f>IF(SUM('A4'!S2934:X2934)=6,'A4'!F2934,"")</f>
        <v/>
      </c>
      <c r="I2903" t="str">
        <f>IF(SUM('A4'!S2934:X2934)=6,'A4'!G2934,"")</f>
        <v/>
      </c>
      <c r="J2903" s="308" t="str">
        <f>IF(SUM('A4'!S2934:X2934)=6,'A4'!H2934,"")</f>
        <v/>
      </c>
    </row>
    <row r="2904" spans="1:10" x14ac:dyDescent="0.25">
      <c r="A2904" t="str">
        <f>IF(SUM('A4'!S2935:X2935)=6,'Angaben KH-Standort'!$D$25,"")</f>
        <v/>
      </c>
      <c r="B2904" t="str">
        <f>IF(SUM('A4'!S2935:X2935)=6,'Angaben KH-Standort'!$D$26,"")</f>
        <v/>
      </c>
      <c r="C2904" t="str">
        <f>IF(SUM('A4'!S2935:X2935)=6,'Angaben KH-Standort'!$D$12,"")</f>
        <v/>
      </c>
      <c r="D2904" t="str">
        <f>IF(SUM('A4'!S2935:X2935)=6,'A1'!$F$14,"")</f>
        <v/>
      </c>
      <c r="E2904" t="str">
        <f>IF(SUM('A4'!S2935:X2935)=6,'A4'!C2935,"")</f>
        <v/>
      </c>
      <c r="F2904" t="str">
        <f>IF(SUM('A4'!S2935:X2935)=6,'A4'!D2935,"")</f>
        <v/>
      </c>
      <c r="G2904" t="str">
        <f>IF(SUM('A4'!S2935:X2935)=6,'A4'!E2935,"")</f>
        <v/>
      </c>
      <c r="H2904" t="str">
        <f>IF(SUM('A4'!S2935:X2935)=6,'A4'!F2935,"")</f>
        <v/>
      </c>
      <c r="I2904" t="str">
        <f>IF(SUM('A4'!S2935:X2935)=6,'A4'!G2935,"")</f>
        <v/>
      </c>
      <c r="J2904" s="308" t="str">
        <f>IF(SUM('A4'!S2935:X2935)=6,'A4'!H2935,"")</f>
        <v/>
      </c>
    </row>
    <row r="2905" spans="1:10" x14ac:dyDescent="0.25">
      <c r="A2905" t="str">
        <f>IF(SUM('A4'!S2936:X2936)=6,'Angaben KH-Standort'!$D$25,"")</f>
        <v/>
      </c>
      <c r="B2905" t="str">
        <f>IF(SUM('A4'!S2936:X2936)=6,'Angaben KH-Standort'!$D$26,"")</f>
        <v/>
      </c>
      <c r="C2905" t="str">
        <f>IF(SUM('A4'!S2936:X2936)=6,'Angaben KH-Standort'!$D$12,"")</f>
        <v/>
      </c>
      <c r="D2905" t="str">
        <f>IF(SUM('A4'!S2936:X2936)=6,'A1'!$F$14,"")</f>
        <v/>
      </c>
      <c r="E2905" t="str">
        <f>IF(SUM('A4'!S2936:X2936)=6,'A4'!C2936,"")</f>
        <v/>
      </c>
      <c r="F2905" t="str">
        <f>IF(SUM('A4'!S2936:X2936)=6,'A4'!D2936,"")</f>
        <v/>
      </c>
      <c r="G2905" t="str">
        <f>IF(SUM('A4'!S2936:X2936)=6,'A4'!E2936,"")</f>
        <v/>
      </c>
      <c r="H2905" t="str">
        <f>IF(SUM('A4'!S2936:X2936)=6,'A4'!F2936,"")</f>
        <v/>
      </c>
      <c r="I2905" t="str">
        <f>IF(SUM('A4'!S2936:X2936)=6,'A4'!G2936,"")</f>
        <v/>
      </c>
      <c r="J2905" s="308" t="str">
        <f>IF(SUM('A4'!S2936:X2936)=6,'A4'!H2936,"")</f>
        <v/>
      </c>
    </row>
    <row r="2906" spans="1:10" x14ac:dyDescent="0.25">
      <c r="A2906" t="str">
        <f>IF(SUM('A4'!S2937:X2937)=6,'Angaben KH-Standort'!$D$25,"")</f>
        <v/>
      </c>
      <c r="B2906" t="str">
        <f>IF(SUM('A4'!S2937:X2937)=6,'Angaben KH-Standort'!$D$26,"")</f>
        <v/>
      </c>
      <c r="C2906" t="str">
        <f>IF(SUM('A4'!S2937:X2937)=6,'Angaben KH-Standort'!$D$12,"")</f>
        <v/>
      </c>
      <c r="D2906" t="str">
        <f>IF(SUM('A4'!S2937:X2937)=6,'A1'!$F$14,"")</f>
        <v/>
      </c>
      <c r="E2906" t="str">
        <f>IF(SUM('A4'!S2937:X2937)=6,'A4'!C2937,"")</f>
        <v/>
      </c>
      <c r="F2906" t="str">
        <f>IF(SUM('A4'!S2937:X2937)=6,'A4'!D2937,"")</f>
        <v/>
      </c>
      <c r="G2906" t="str">
        <f>IF(SUM('A4'!S2937:X2937)=6,'A4'!E2937,"")</f>
        <v/>
      </c>
      <c r="H2906" t="str">
        <f>IF(SUM('A4'!S2937:X2937)=6,'A4'!F2937,"")</f>
        <v/>
      </c>
      <c r="I2906" t="str">
        <f>IF(SUM('A4'!S2937:X2937)=6,'A4'!G2937,"")</f>
        <v/>
      </c>
      <c r="J2906" s="308" t="str">
        <f>IF(SUM('A4'!S2937:X2937)=6,'A4'!H2937,"")</f>
        <v/>
      </c>
    </row>
    <row r="2907" spans="1:10" x14ac:dyDescent="0.25">
      <c r="A2907" t="str">
        <f>IF(SUM('A4'!S2938:X2938)=6,'Angaben KH-Standort'!$D$25,"")</f>
        <v/>
      </c>
      <c r="B2907" t="str">
        <f>IF(SUM('A4'!S2938:X2938)=6,'Angaben KH-Standort'!$D$26,"")</f>
        <v/>
      </c>
      <c r="C2907" t="str">
        <f>IF(SUM('A4'!S2938:X2938)=6,'Angaben KH-Standort'!$D$12,"")</f>
        <v/>
      </c>
      <c r="D2907" t="str">
        <f>IF(SUM('A4'!S2938:X2938)=6,'A1'!$F$14,"")</f>
        <v/>
      </c>
      <c r="E2907" t="str">
        <f>IF(SUM('A4'!S2938:X2938)=6,'A4'!C2938,"")</f>
        <v/>
      </c>
      <c r="F2907" t="str">
        <f>IF(SUM('A4'!S2938:X2938)=6,'A4'!D2938,"")</f>
        <v/>
      </c>
      <c r="G2907" t="str">
        <f>IF(SUM('A4'!S2938:X2938)=6,'A4'!E2938,"")</f>
        <v/>
      </c>
      <c r="H2907" t="str">
        <f>IF(SUM('A4'!S2938:X2938)=6,'A4'!F2938,"")</f>
        <v/>
      </c>
      <c r="I2907" t="str">
        <f>IF(SUM('A4'!S2938:X2938)=6,'A4'!G2938,"")</f>
        <v/>
      </c>
      <c r="J2907" s="308" t="str">
        <f>IF(SUM('A4'!S2938:X2938)=6,'A4'!H2938,"")</f>
        <v/>
      </c>
    </row>
    <row r="2908" spans="1:10" x14ac:dyDescent="0.25">
      <c r="A2908" t="str">
        <f>IF(SUM('A4'!S2939:X2939)=6,'Angaben KH-Standort'!$D$25,"")</f>
        <v/>
      </c>
      <c r="B2908" t="str">
        <f>IF(SUM('A4'!S2939:X2939)=6,'Angaben KH-Standort'!$D$26,"")</f>
        <v/>
      </c>
      <c r="C2908" t="str">
        <f>IF(SUM('A4'!S2939:X2939)=6,'Angaben KH-Standort'!$D$12,"")</f>
        <v/>
      </c>
      <c r="D2908" t="str">
        <f>IF(SUM('A4'!S2939:X2939)=6,'A1'!$F$14,"")</f>
        <v/>
      </c>
      <c r="E2908" t="str">
        <f>IF(SUM('A4'!S2939:X2939)=6,'A4'!C2939,"")</f>
        <v/>
      </c>
      <c r="F2908" t="str">
        <f>IF(SUM('A4'!S2939:X2939)=6,'A4'!D2939,"")</f>
        <v/>
      </c>
      <c r="G2908" t="str">
        <f>IF(SUM('A4'!S2939:X2939)=6,'A4'!E2939,"")</f>
        <v/>
      </c>
      <c r="H2908" t="str">
        <f>IF(SUM('A4'!S2939:X2939)=6,'A4'!F2939,"")</f>
        <v/>
      </c>
      <c r="I2908" t="str">
        <f>IF(SUM('A4'!S2939:X2939)=6,'A4'!G2939,"")</f>
        <v/>
      </c>
      <c r="J2908" s="308" t="str">
        <f>IF(SUM('A4'!S2939:X2939)=6,'A4'!H2939,"")</f>
        <v/>
      </c>
    </row>
    <row r="2909" spans="1:10" x14ac:dyDescent="0.25">
      <c r="A2909" t="str">
        <f>IF(SUM('A4'!S2940:X2940)=6,'Angaben KH-Standort'!$D$25,"")</f>
        <v/>
      </c>
      <c r="B2909" t="str">
        <f>IF(SUM('A4'!S2940:X2940)=6,'Angaben KH-Standort'!$D$26,"")</f>
        <v/>
      </c>
      <c r="C2909" t="str">
        <f>IF(SUM('A4'!S2940:X2940)=6,'Angaben KH-Standort'!$D$12,"")</f>
        <v/>
      </c>
      <c r="D2909" t="str">
        <f>IF(SUM('A4'!S2940:X2940)=6,'A1'!$F$14,"")</f>
        <v/>
      </c>
      <c r="E2909" t="str">
        <f>IF(SUM('A4'!S2940:X2940)=6,'A4'!C2940,"")</f>
        <v/>
      </c>
      <c r="F2909" t="str">
        <f>IF(SUM('A4'!S2940:X2940)=6,'A4'!D2940,"")</f>
        <v/>
      </c>
      <c r="G2909" t="str">
        <f>IF(SUM('A4'!S2940:X2940)=6,'A4'!E2940,"")</f>
        <v/>
      </c>
      <c r="H2909" t="str">
        <f>IF(SUM('A4'!S2940:X2940)=6,'A4'!F2940,"")</f>
        <v/>
      </c>
      <c r="I2909" t="str">
        <f>IF(SUM('A4'!S2940:X2940)=6,'A4'!G2940,"")</f>
        <v/>
      </c>
      <c r="J2909" s="308" t="str">
        <f>IF(SUM('A4'!S2940:X2940)=6,'A4'!H2940,"")</f>
        <v/>
      </c>
    </row>
    <row r="2910" spans="1:10" x14ac:dyDescent="0.25">
      <c r="A2910" t="str">
        <f>IF(SUM('A4'!S2941:X2941)=6,'Angaben KH-Standort'!$D$25,"")</f>
        <v/>
      </c>
      <c r="B2910" t="str">
        <f>IF(SUM('A4'!S2941:X2941)=6,'Angaben KH-Standort'!$D$26,"")</f>
        <v/>
      </c>
      <c r="C2910" t="str">
        <f>IF(SUM('A4'!S2941:X2941)=6,'Angaben KH-Standort'!$D$12,"")</f>
        <v/>
      </c>
      <c r="D2910" t="str">
        <f>IF(SUM('A4'!S2941:X2941)=6,'A1'!$F$14,"")</f>
        <v/>
      </c>
      <c r="E2910" t="str">
        <f>IF(SUM('A4'!S2941:X2941)=6,'A4'!C2941,"")</f>
        <v/>
      </c>
      <c r="F2910" t="str">
        <f>IF(SUM('A4'!S2941:X2941)=6,'A4'!D2941,"")</f>
        <v/>
      </c>
      <c r="G2910" t="str">
        <f>IF(SUM('A4'!S2941:X2941)=6,'A4'!E2941,"")</f>
        <v/>
      </c>
      <c r="H2910" t="str">
        <f>IF(SUM('A4'!S2941:X2941)=6,'A4'!F2941,"")</f>
        <v/>
      </c>
      <c r="I2910" t="str">
        <f>IF(SUM('A4'!S2941:X2941)=6,'A4'!G2941,"")</f>
        <v/>
      </c>
      <c r="J2910" s="308" t="str">
        <f>IF(SUM('A4'!S2941:X2941)=6,'A4'!H2941,"")</f>
        <v/>
      </c>
    </row>
    <row r="2911" spans="1:10" x14ac:dyDescent="0.25">
      <c r="A2911" t="str">
        <f>IF(SUM('A4'!S2942:X2942)=6,'Angaben KH-Standort'!$D$25,"")</f>
        <v/>
      </c>
      <c r="B2911" t="str">
        <f>IF(SUM('A4'!S2942:X2942)=6,'Angaben KH-Standort'!$D$26,"")</f>
        <v/>
      </c>
      <c r="C2911" t="str">
        <f>IF(SUM('A4'!S2942:X2942)=6,'Angaben KH-Standort'!$D$12,"")</f>
        <v/>
      </c>
      <c r="D2911" t="str">
        <f>IF(SUM('A4'!S2942:X2942)=6,'A1'!$F$14,"")</f>
        <v/>
      </c>
      <c r="E2911" t="str">
        <f>IF(SUM('A4'!S2942:X2942)=6,'A4'!C2942,"")</f>
        <v/>
      </c>
      <c r="F2911" t="str">
        <f>IF(SUM('A4'!S2942:X2942)=6,'A4'!D2942,"")</f>
        <v/>
      </c>
      <c r="G2911" t="str">
        <f>IF(SUM('A4'!S2942:X2942)=6,'A4'!E2942,"")</f>
        <v/>
      </c>
      <c r="H2911" t="str">
        <f>IF(SUM('A4'!S2942:X2942)=6,'A4'!F2942,"")</f>
        <v/>
      </c>
      <c r="I2911" t="str">
        <f>IF(SUM('A4'!S2942:X2942)=6,'A4'!G2942,"")</f>
        <v/>
      </c>
      <c r="J2911" s="308" t="str">
        <f>IF(SUM('A4'!S2942:X2942)=6,'A4'!H2942,"")</f>
        <v/>
      </c>
    </row>
    <row r="2912" spans="1:10" x14ac:dyDescent="0.25">
      <c r="A2912" t="str">
        <f>IF(SUM('A4'!S2943:X2943)=6,'Angaben KH-Standort'!$D$25,"")</f>
        <v/>
      </c>
      <c r="B2912" t="str">
        <f>IF(SUM('A4'!S2943:X2943)=6,'Angaben KH-Standort'!$D$26,"")</f>
        <v/>
      </c>
      <c r="C2912" t="str">
        <f>IF(SUM('A4'!S2943:X2943)=6,'Angaben KH-Standort'!$D$12,"")</f>
        <v/>
      </c>
      <c r="D2912" t="str">
        <f>IF(SUM('A4'!S2943:X2943)=6,'A1'!$F$14,"")</f>
        <v/>
      </c>
      <c r="E2912" t="str">
        <f>IF(SUM('A4'!S2943:X2943)=6,'A4'!C2943,"")</f>
        <v/>
      </c>
      <c r="F2912" t="str">
        <f>IF(SUM('A4'!S2943:X2943)=6,'A4'!D2943,"")</f>
        <v/>
      </c>
      <c r="G2912" t="str">
        <f>IF(SUM('A4'!S2943:X2943)=6,'A4'!E2943,"")</f>
        <v/>
      </c>
      <c r="H2912" t="str">
        <f>IF(SUM('A4'!S2943:X2943)=6,'A4'!F2943,"")</f>
        <v/>
      </c>
      <c r="I2912" t="str">
        <f>IF(SUM('A4'!S2943:X2943)=6,'A4'!G2943,"")</f>
        <v/>
      </c>
      <c r="J2912" s="308" t="str">
        <f>IF(SUM('A4'!S2943:X2943)=6,'A4'!H2943,"")</f>
        <v/>
      </c>
    </row>
    <row r="2913" spans="1:10" x14ac:dyDescent="0.25">
      <c r="A2913" t="str">
        <f>IF(SUM('A4'!S2944:X2944)=6,'Angaben KH-Standort'!$D$25,"")</f>
        <v/>
      </c>
      <c r="B2913" t="str">
        <f>IF(SUM('A4'!S2944:X2944)=6,'Angaben KH-Standort'!$D$26,"")</f>
        <v/>
      </c>
      <c r="C2913" t="str">
        <f>IF(SUM('A4'!S2944:X2944)=6,'Angaben KH-Standort'!$D$12,"")</f>
        <v/>
      </c>
      <c r="D2913" t="str">
        <f>IF(SUM('A4'!S2944:X2944)=6,'A1'!$F$14,"")</f>
        <v/>
      </c>
      <c r="E2913" t="str">
        <f>IF(SUM('A4'!S2944:X2944)=6,'A4'!C2944,"")</f>
        <v/>
      </c>
      <c r="F2913" t="str">
        <f>IF(SUM('A4'!S2944:X2944)=6,'A4'!D2944,"")</f>
        <v/>
      </c>
      <c r="G2913" t="str">
        <f>IF(SUM('A4'!S2944:X2944)=6,'A4'!E2944,"")</f>
        <v/>
      </c>
      <c r="H2913" t="str">
        <f>IF(SUM('A4'!S2944:X2944)=6,'A4'!F2944,"")</f>
        <v/>
      </c>
      <c r="I2913" t="str">
        <f>IF(SUM('A4'!S2944:X2944)=6,'A4'!G2944,"")</f>
        <v/>
      </c>
      <c r="J2913" s="308" t="str">
        <f>IF(SUM('A4'!S2944:X2944)=6,'A4'!H2944,"")</f>
        <v/>
      </c>
    </row>
    <row r="2914" spans="1:10" x14ac:dyDescent="0.25">
      <c r="A2914" t="str">
        <f>IF(SUM('A4'!S2945:X2945)=6,'Angaben KH-Standort'!$D$25,"")</f>
        <v/>
      </c>
      <c r="B2914" t="str">
        <f>IF(SUM('A4'!S2945:X2945)=6,'Angaben KH-Standort'!$D$26,"")</f>
        <v/>
      </c>
      <c r="C2914" t="str">
        <f>IF(SUM('A4'!S2945:X2945)=6,'Angaben KH-Standort'!$D$12,"")</f>
        <v/>
      </c>
      <c r="D2914" t="str">
        <f>IF(SUM('A4'!S2945:X2945)=6,'A1'!$F$14,"")</f>
        <v/>
      </c>
      <c r="E2914" t="str">
        <f>IF(SUM('A4'!S2945:X2945)=6,'A4'!C2945,"")</f>
        <v/>
      </c>
      <c r="F2914" t="str">
        <f>IF(SUM('A4'!S2945:X2945)=6,'A4'!D2945,"")</f>
        <v/>
      </c>
      <c r="G2914" t="str">
        <f>IF(SUM('A4'!S2945:X2945)=6,'A4'!E2945,"")</f>
        <v/>
      </c>
      <c r="H2914" t="str">
        <f>IF(SUM('A4'!S2945:X2945)=6,'A4'!F2945,"")</f>
        <v/>
      </c>
      <c r="I2914" t="str">
        <f>IF(SUM('A4'!S2945:X2945)=6,'A4'!G2945,"")</f>
        <v/>
      </c>
      <c r="J2914" s="308" t="str">
        <f>IF(SUM('A4'!S2945:X2945)=6,'A4'!H2945,"")</f>
        <v/>
      </c>
    </row>
    <row r="2915" spans="1:10" x14ac:dyDescent="0.25">
      <c r="A2915" t="str">
        <f>IF(SUM('A4'!S2946:X2946)=6,'Angaben KH-Standort'!$D$25,"")</f>
        <v/>
      </c>
      <c r="B2915" t="str">
        <f>IF(SUM('A4'!S2946:X2946)=6,'Angaben KH-Standort'!$D$26,"")</f>
        <v/>
      </c>
      <c r="C2915" t="str">
        <f>IF(SUM('A4'!S2946:X2946)=6,'Angaben KH-Standort'!$D$12,"")</f>
        <v/>
      </c>
      <c r="D2915" t="str">
        <f>IF(SUM('A4'!S2946:X2946)=6,'A1'!$F$14,"")</f>
        <v/>
      </c>
      <c r="E2915" t="str">
        <f>IF(SUM('A4'!S2946:X2946)=6,'A4'!C2946,"")</f>
        <v/>
      </c>
      <c r="F2915" t="str">
        <f>IF(SUM('A4'!S2946:X2946)=6,'A4'!D2946,"")</f>
        <v/>
      </c>
      <c r="G2915" t="str">
        <f>IF(SUM('A4'!S2946:X2946)=6,'A4'!E2946,"")</f>
        <v/>
      </c>
      <c r="H2915" t="str">
        <f>IF(SUM('A4'!S2946:X2946)=6,'A4'!F2946,"")</f>
        <v/>
      </c>
      <c r="I2915" t="str">
        <f>IF(SUM('A4'!S2946:X2946)=6,'A4'!G2946,"")</f>
        <v/>
      </c>
      <c r="J2915" s="308" t="str">
        <f>IF(SUM('A4'!S2946:X2946)=6,'A4'!H2946,"")</f>
        <v/>
      </c>
    </row>
    <row r="2916" spans="1:10" x14ac:dyDescent="0.25">
      <c r="A2916" t="str">
        <f>IF(SUM('A4'!S2947:X2947)=6,'Angaben KH-Standort'!$D$25,"")</f>
        <v/>
      </c>
      <c r="B2916" t="str">
        <f>IF(SUM('A4'!S2947:X2947)=6,'Angaben KH-Standort'!$D$26,"")</f>
        <v/>
      </c>
      <c r="C2916" t="str">
        <f>IF(SUM('A4'!S2947:X2947)=6,'Angaben KH-Standort'!$D$12,"")</f>
        <v/>
      </c>
      <c r="D2916" t="str">
        <f>IF(SUM('A4'!S2947:X2947)=6,'A1'!$F$14,"")</f>
        <v/>
      </c>
      <c r="E2916" t="str">
        <f>IF(SUM('A4'!S2947:X2947)=6,'A4'!C2947,"")</f>
        <v/>
      </c>
      <c r="F2916" t="str">
        <f>IF(SUM('A4'!S2947:X2947)=6,'A4'!D2947,"")</f>
        <v/>
      </c>
      <c r="G2916" t="str">
        <f>IF(SUM('A4'!S2947:X2947)=6,'A4'!E2947,"")</f>
        <v/>
      </c>
      <c r="H2916" t="str">
        <f>IF(SUM('A4'!S2947:X2947)=6,'A4'!F2947,"")</f>
        <v/>
      </c>
      <c r="I2916" t="str">
        <f>IF(SUM('A4'!S2947:X2947)=6,'A4'!G2947,"")</f>
        <v/>
      </c>
      <c r="J2916" s="308" t="str">
        <f>IF(SUM('A4'!S2947:X2947)=6,'A4'!H2947,"")</f>
        <v/>
      </c>
    </row>
    <row r="2917" spans="1:10" x14ac:dyDescent="0.25">
      <c r="A2917" t="str">
        <f>IF(SUM('A4'!S2948:X2948)=6,'Angaben KH-Standort'!$D$25,"")</f>
        <v/>
      </c>
      <c r="B2917" t="str">
        <f>IF(SUM('A4'!S2948:X2948)=6,'Angaben KH-Standort'!$D$26,"")</f>
        <v/>
      </c>
      <c r="C2917" t="str">
        <f>IF(SUM('A4'!S2948:X2948)=6,'Angaben KH-Standort'!$D$12,"")</f>
        <v/>
      </c>
      <c r="D2917" t="str">
        <f>IF(SUM('A4'!S2948:X2948)=6,'A1'!$F$14,"")</f>
        <v/>
      </c>
      <c r="E2917" t="str">
        <f>IF(SUM('A4'!S2948:X2948)=6,'A4'!C2948,"")</f>
        <v/>
      </c>
      <c r="F2917" t="str">
        <f>IF(SUM('A4'!S2948:X2948)=6,'A4'!D2948,"")</f>
        <v/>
      </c>
      <c r="G2917" t="str">
        <f>IF(SUM('A4'!S2948:X2948)=6,'A4'!E2948,"")</f>
        <v/>
      </c>
      <c r="H2917" t="str">
        <f>IF(SUM('A4'!S2948:X2948)=6,'A4'!F2948,"")</f>
        <v/>
      </c>
      <c r="I2917" t="str">
        <f>IF(SUM('A4'!S2948:X2948)=6,'A4'!G2948,"")</f>
        <v/>
      </c>
      <c r="J2917" s="308" t="str">
        <f>IF(SUM('A4'!S2948:X2948)=6,'A4'!H2948,"")</f>
        <v/>
      </c>
    </row>
    <row r="2918" spans="1:10" x14ac:dyDescent="0.25">
      <c r="A2918" t="str">
        <f>IF(SUM('A4'!S2949:X2949)=6,'Angaben KH-Standort'!$D$25,"")</f>
        <v/>
      </c>
      <c r="B2918" t="str">
        <f>IF(SUM('A4'!S2949:X2949)=6,'Angaben KH-Standort'!$D$26,"")</f>
        <v/>
      </c>
      <c r="C2918" t="str">
        <f>IF(SUM('A4'!S2949:X2949)=6,'Angaben KH-Standort'!$D$12,"")</f>
        <v/>
      </c>
      <c r="D2918" t="str">
        <f>IF(SUM('A4'!S2949:X2949)=6,'A1'!$F$14,"")</f>
        <v/>
      </c>
      <c r="E2918" t="str">
        <f>IF(SUM('A4'!S2949:X2949)=6,'A4'!C2949,"")</f>
        <v/>
      </c>
      <c r="F2918" t="str">
        <f>IF(SUM('A4'!S2949:X2949)=6,'A4'!D2949,"")</f>
        <v/>
      </c>
      <c r="G2918" t="str">
        <f>IF(SUM('A4'!S2949:X2949)=6,'A4'!E2949,"")</f>
        <v/>
      </c>
      <c r="H2918" t="str">
        <f>IF(SUM('A4'!S2949:X2949)=6,'A4'!F2949,"")</f>
        <v/>
      </c>
      <c r="I2918" t="str">
        <f>IF(SUM('A4'!S2949:X2949)=6,'A4'!G2949,"")</f>
        <v/>
      </c>
      <c r="J2918" s="308" t="str">
        <f>IF(SUM('A4'!S2949:X2949)=6,'A4'!H2949,"")</f>
        <v/>
      </c>
    </row>
    <row r="2919" spans="1:10" x14ac:dyDescent="0.25">
      <c r="A2919" t="str">
        <f>IF(SUM('A4'!S2950:X2950)=6,'Angaben KH-Standort'!$D$25,"")</f>
        <v/>
      </c>
      <c r="B2919" t="str">
        <f>IF(SUM('A4'!S2950:X2950)=6,'Angaben KH-Standort'!$D$26,"")</f>
        <v/>
      </c>
      <c r="C2919" t="str">
        <f>IF(SUM('A4'!S2950:X2950)=6,'Angaben KH-Standort'!$D$12,"")</f>
        <v/>
      </c>
      <c r="D2919" t="str">
        <f>IF(SUM('A4'!S2950:X2950)=6,'A1'!$F$14,"")</f>
        <v/>
      </c>
      <c r="E2919" t="str">
        <f>IF(SUM('A4'!S2950:X2950)=6,'A4'!C2950,"")</f>
        <v/>
      </c>
      <c r="F2919" t="str">
        <f>IF(SUM('A4'!S2950:X2950)=6,'A4'!D2950,"")</f>
        <v/>
      </c>
      <c r="G2919" t="str">
        <f>IF(SUM('A4'!S2950:X2950)=6,'A4'!E2950,"")</f>
        <v/>
      </c>
      <c r="H2919" t="str">
        <f>IF(SUM('A4'!S2950:X2950)=6,'A4'!F2950,"")</f>
        <v/>
      </c>
      <c r="I2919" t="str">
        <f>IF(SUM('A4'!S2950:X2950)=6,'A4'!G2950,"")</f>
        <v/>
      </c>
      <c r="J2919" s="308" t="str">
        <f>IF(SUM('A4'!S2950:X2950)=6,'A4'!H2950,"")</f>
        <v/>
      </c>
    </row>
    <row r="2920" spans="1:10" x14ac:dyDescent="0.25">
      <c r="A2920" t="str">
        <f>IF(SUM('A4'!S2951:X2951)=6,'Angaben KH-Standort'!$D$25,"")</f>
        <v/>
      </c>
      <c r="B2920" t="str">
        <f>IF(SUM('A4'!S2951:X2951)=6,'Angaben KH-Standort'!$D$26,"")</f>
        <v/>
      </c>
      <c r="C2920" t="str">
        <f>IF(SUM('A4'!S2951:X2951)=6,'Angaben KH-Standort'!$D$12,"")</f>
        <v/>
      </c>
      <c r="D2920" t="str">
        <f>IF(SUM('A4'!S2951:X2951)=6,'A1'!$F$14,"")</f>
        <v/>
      </c>
      <c r="E2920" t="str">
        <f>IF(SUM('A4'!S2951:X2951)=6,'A4'!C2951,"")</f>
        <v/>
      </c>
      <c r="F2920" t="str">
        <f>IF(SUM('A4'!S2951:X2951)=6,'A4'!D2951,"")</f>
        <v/>
      </c>
      <c r="G2920" t="str">
        <f>IF(SUM('A4'!S2951:X2951)=6,'A4'!E2951,"")</f>
        <v/>
      </c>
      <c r="H2920" t="str">
        <f>IF(SUM('A4'!S2951:X2951)=6,'A4'!F2951,"")</f>
        <v/>
      </c>
      <c r="I2920" t="str">
        <f>IF(SUM('A4'!S2951:X2951)=6,'A4'!G2951,"")</f>
        <v/>
      </c>
      <c r="J2920" s="308" t="str">
        <f>IF(SUM('A4'!S2951:X2951)=6,'A4'!H2951,"")</f>
        <v/>
      </c>
    </row>
    <row r="2921" spans="1:10" x14ac:dyDescent="0.25">
      <c r="A2921" t="str">
        <f>IF(SUM('A4'!S2952:X2952)=6,'Angaben KH-Standort'!$D$25,"")</f>
        <v/>
      </c>
      <c r="B2921" t="str">
        <f>IF(SUM('A4'!S2952:X2952)=6,'Angaben KH-Standort'!$D$26,"")</f>
        <v/>
      </c>
      <c r="C2921" t="str">
        <f>IF(SUM('A4'!S2952:X2952)=6,'Angaben KH-Standort'!$D$12,"")</f>
        <v/>
      </c>
      <c r="D2921" t="str">
        <f>IF(SUM('A4'!S2952:X2952)=6,'A1'!$F$14,"")</f>
        <v/>
      </c>
      <c r="E2921" t="str">
        <f>IF(SUM('A4'!S2952:X2952)=6,'A4'!C2952,"")</f>
        <v/>
      </c>
      <c r="F2921" t="str">
        <f>IF(SUM('A4'!S2952:X2952)=6,'A4'!D2952,"")</f>
        <v/>
      </c>
      <c r="G2921" t="str">
        <f>IF(SUM('A4'!S2952:X2952)=6,'A4'!E2952,"")</f>
        <v/>
      </c>
      <c r="H2921" t="str">
        <f>IF(SUM('A4'!S2952:X2952)=6,'A4'!F2952,"")</f>
        <v/>
      </c>
      <c r="I2921" t="str">
        <f>IF(SUM('A4'!S2952:X2952)=6,'A4'!G2952,"")</f>
        <v/>
      </c>
      <c r="J2921" s="308" t="str">
        <f>IF(SUM('A4'!S2952:X2952)=6,'A4'!H2952,"")</f>
        <v/>
      </c>
    </row>
    <row r="2922" spans="1:10" x14ac:dyDescent="0.25">
      <c r="A2922" t="str">
        <f>IF(SUM('A4'!S2953:X2953)=6,'Angaben KH-Standort'!$D$25,"")</f>
        <v/>
      </c>
      <c r="B2922" t="str">
        <f>IF(SUM('A4'!S2953:X2953)=6,'Angaben KH-Standort'!$D$26,"")</f>
        <v/>
      </c>
      <c r="C2922" t="str">
        <f>IF(SUM('A4'!S2953:X2953)=6,'Angaben KH-Standort'!$D$12,"")</f>
        <v/>
      </c>
      <c r="D2922" t="str">
        <f>IF(SUM('A4'!S2953:X2953)=6,'A1'!$F$14,"")</f>
        <v/>
      </c>
      <c r="E2922" t="str">
        <f>IF(SUM('A4'!S2953:X2953)=6,'A4'!C2953,"")</f>
        <v/>
      </c>
      <c r="F2922" t="str">
        <f>IF(SUM('A4'!S2953:X2953)=6,'A4'!D2953,"")</f>
        <v/>
      </c>
      <c r="G2922" t="str">
        <f>IF(SUM('A4'!S2953:X2953)=6,'A4'!E2953,"")</f>
        <v/>
      </c>
      <c r="H2922" t="str">
        <f>IF(SUM('A4'!S2953:X2953)=6,'A4'!F2953,"")</f>
        <v/>
      </c>
      <c r="I2922" t="str">
        <f>IF(SUM('A4'!S2953:X2953)=6,'A4'!G2953,"")</f>
        <v/>
      </c>
      <c r="J2922" s="308" t="str">
        <f>IF(SUM('A4'!S2953:X2953)=6,'A4'!H2953,"")</f>
        <v/>
      </c>
    </row>
    <row r="2923" spans="1:10" x14ac:dyDescent="0.25">
      <c r="A2923" t="str">
        <f>IF(SUM('A4'!S2954:X2954)=6,'Angaben KH-Standort'!$D$25,"")</f>
        <v/>
      </c>
      <c r="B2923" t="str">
        <f>IF(SUM('A4'!S2954:X2954)=6,'Angaben KH-Standort'!$D$26,"")</f>
        <v/>
      </c>
      <c r="C2923" t="str">
        <f>IF(SUM('A4'!S2954:X2954)=6,'Angaben KH-Standort'!$D$12,"")</f>
        <v/>
      </c>
      <c r="D2923" t="str">
        <f>IF(SUM('A4'!S2954:X2954)=6,'A1'!$F$14,"")</f>
        <v/>
      </c>
      <c r="E2923" t="str">
        <f>IF(SUM('A4'!S2954:X2954)=6,'A4'!C2954,"")</f>
        <v/>
      </c>
      <c r="F2923" t="str">
        <f>IF(SUM('A4'!S2954:X2954)=6,'A4'!D2954,"")</f>
        <v/>
      </c>
      <c r="G2923" t="str">
        <f>IF(SUM('A4'!S2954:X2954)=6,'A4'!E2954,"")</f>
        <v/>
      </c>
      <c r="H2923" t="str">
        <f>IF(SUM('A4'!S2954:X2954)=6,'A4'!F2954,"")</f>
        <v/>
      </c>
      <c r="I2923" t="str">
        <f>IF(SUM('A4'!S2954:X2954)=6,'A4'!G2954,"")</f>
        <v/>
      </c>
      <c r="J2923" s="308" t="str">
        <f>IF(SUM('A4'!S2954:X2954)=6,'A4'!H2954,"")</f>
        <v/>
      </c>
    </row>
    <row r="2924" spans="1:10" x14ac:dyDescent="0.25">
      <c r="A2924" t="str">
        <f>IF(SUM('A4'!S2955:X2955)=6,'Angaben KH-Standort'!$D$25,"")</f>
        <v/>
      </c>
      <c r="B2924" t="str">
        <f>IF(SUM('A4'!S2955:X2955)=6,'Angaben KH-Standort'!$D$26,"")</f>
        <v/>
      </c>
      <c r="C2924" t="str">
        <f>IF(SUM('A4'!S2955:X2955)=6,'Angaben KH-Standort'!$D$12,"")</f>
        <v/>
      </c>
      <c r="D2924" t="str">
        <f>IF(SUM('A4'!S2955:X2955)=6,'A1'!$F$14,"")</f>
        <v/>
      </c>
      <c r="E2924" t="str">
        <f>IF(SUM('A4'!S2955:X2955)=6,'A4'!C2955,"")</f>
        <v/>
      </c>
      <c r="F2924" t="str">
        <f>IF(SUM('A4'!S2955:X2955)=6,'A4'!D2955,"")</f>
        <v/>
      </c>
      <c r="G2924" t="str">
        <f>IF(SUM('A4'!S2955:X2955)=6,'A4'!E2955,"")</f>
        <v/>
      </c>
      <c r="H2924" t="str">
        <f>IF(SUM('A4'!S2955:X2955)=6,'A4'!F2955,"")</f>
        <v/>
      </c>
      <c r="I2924" t="str">
        <f>IF(SUM('A4'!S2955:X2955)=6,'A4'!G2955,"")</f>
        <v/>
      </c>
      <c r="J2924" s="308" t="str">
        <f>IF(SUM('A4'!S2955:X2955)=6,'A4'!H2955,"")</f>
        <v/>
      </c>
    </row>
    <row r="2925" spans="1:10" x14ac:dyDescent="0.25">
      <c r="A2925" t="str">
        <f>IF(SUM('A4'!S2956:X2956)=6,'Angaben KH-Standort'!$D$25,"")</f>
        <v/>
      </c>
      <c r="B2925" t="str">
        <f>IF(SUM('A4'!S2956:X2956)=6,'Angaben KH-Standort'!$D$26,"")</f>
        <v/>
      </c>
      <c r="C2925" t="str">
        <f>IF(SUM('A4'!S2956:X2956)=6,'Angaben KH-Standort'!$D$12,"")</f>
        <v/>
      </c>
      <c r="D2925" t="str">
        <f>IF(SUM('A4'!S2956:X2956)=6,'A1'!$F$14,"")</f>
        <v/>
      </c>
      <c r="E2925" t="str">
        <f>IF(SUM('A4'!S2956:X2956)=6,'A4'!C2956,"")</f>
        <v/>
      </c>
      <c r="F2925" t="str">
        <f>IF(SUM('A4'!S2956:X2956)=6,'A4'!D2956,"")</f>
        <v/>
      </c>
      <c r="G2925" t="str">
        <f>IF(SUM('A4'!S2956:X2956)=6,'A4'!E2956,"")</f>
        <v/>
      </c>
      <c r="H2925" t="str">
        <f>IF(SUM('A4'!S2956:X2956)=6,'A4'!F2956,"")</f>
        <v/>
      </c>
      <c r="I2925" t="str">
        <f>IF(SUM('A4'!S2956:X2956)=6,'A4'!G2956,"")</f>
        <v/>
      </c>
      <c r="J2925" s="308" t="str">
        <f>IF(SUM('A4'!S2956:X2956)=6,'A4'!H2956,"")</f>
        <v/>
      </c>
    </row>
    <row r="2926" spans="1:10" x14ac:dyDescent="0.25">
      <c r="A2926" t="str">
        <f>IF(SUM('A4'!S2957:X2957)=6,'Angaben KH-Standort'!$D$25,"")</f>
        <v/>
      </c>
      <c r="B2926" t="str">
        <f>IF(SUM('A4'!S2957:X2957)=6,'Angaben KH-Standort'!$D$26,"")</f>
        <v/>
      </c>
      <c r="C2926" t="str">
        <f>IF(SUM('A4'!S2957:X2957)=6,'Angaben KH-Standort'!$D$12,"")</f>
        <v/>
      </c>
      <c r="D2926" t="str">
        <f>IF(SUM('A4'!S2957:X2957)=6,'A1'!$F$14,"")</f>
        <v/>
      </c>
      <c r="E2926" t="str">
        <f>IF(SUM('A4'!S2957:X2957)=6,'A4'!C2957,"")</f>
        <v/>
      </c>
      <c r="F2926" t="str">
        <f>IF(SUM('A4'!S2957:X2957)=6,'A4'!D2957,"")</f>
        <v/>
      </c>
      <c r="G2926" t="str">
        <f>IF(SUM('A4'!S2957:X2957)=6,'A4'!E2957,"")</f>
        <v/>
      </c>
      <c r="H2926" t="str">
        <f>IF(SUM('A4'!S2957:X2957)=6,'A4'!F2957,"")</f>
        <v/>
      </c>
      <c r="I2926" t="str">
        <f>IF(SUM('A4'!S2957:X2957)=6,'A4'!G2957,"")</f>
        <v/>
      </c>
      <c r="J2926" s="308" t="str">
        <f>IF(SUM('A4'!S2957:X2957)=6,'A4'!H2957,"")</f>
        <v/>
      </c>
    </row>
    <row r="2927" spans="1:10" x14ac:dyDescent="0.25">
      <c r="A2927" t="str">
        <f>IF(SUM('A4'!S2958:X2958)=6,'Angaben KH-Standort'!$D$25,"")</f>
        <v/>
      </c>
      <c r="B2927" t="str">
        <f>IF(SUM('A4'!S2958:X2958)=6,'Angaben KH-Standort'!$D$26,"")</f>
        <v/>
      </c>
      <c r="C2927" t="str">
        <f>IF(SUM('A4'!S2958:X2958)=6,'Angaben KH-Standort'!$D$12,"")</f>
        <v/>
      </c>
      <c r="D2927" t="str">
        <f>IF(SUM('A4'!S2958:X2958)=6,'A1'!$F$14,"")</f>
        <v/>
      </c>
      <c r="E2927" t="str">
        <f>IF(SUM('A4'!S2958:X2958)=6,'A4'!C2958,"")</f>
        <v/>
      </c>
      <c r="F2927" t="str">
        <f>IF(SUM('A4'!S2958:X2958)=6,'A4'!D2958,"")</f>
        <v/>
      </c>
      <c r="G2927" t="str">
        <f>IF(SUM('A4'!S2958:X2958)=6,'A4'!E2958,"")</f>
        <v/>
      </c>
      <c r="H2927" t="str">
        <f>IF(SUM('A4'!S2958:X2958)=6,'A4'!F2958,"")</f>
        <v/>
      </c>
      <c r="I2927" t="str">
        <f>IF(SUM('A4'!S2958:X2958)=6,'A4'!G2958,"")</f>
        <v/>
      </c>
      <c r="J2927" s="308" t="str">
        <f>IF(SUM('A4'!S2958:X2958)=6,'A4'!H2958,"")</f>
        <v/>
      </c>
    </row>
    <row r="2928" spans="1:10" x14ac:dyDescent="0.25">
      <c r="A2928" t="str">
        <f>IF(SUM('A4'!S2959:X2959)=6,'Angaben KH-Standort'!$D$25,"")</f>
        <v/>
      </c>
      <c r="B2928" t="str">
        <f>IF(SUM('A4'!S2959:X2959)=6,'Angaben KH-Standort'!$D$26,"")</f>
        <v/>
      </c>
      <c r="C2928" t="str">
        <f>IF(SUM('A4'!S2959:X2959)=6,'Angaben KH-Standort'!$D$12,"")</f>
        <v/>
      </c>
      <c r="D2928" t="str">
        <f>IF(SUM('A4'!S2959:X2959)=6,'A1'!$F$14,"")</f>
        <v/>
      </c>
      <c r="E2928" t="str">
        <f>IF(SUM('A4'!S2959:X2959)=6,'A4'!C2959,"")</f>
        <v/>
      </c>
      <c r="F2928" t="str">
        <f>IF(SUM('A4'!S2959:X2959)=6,'A4'!D2959,"")</f>
        <v/>
      </c>
      <c r="G2928" t="str">
        <f>IF(SUM('A4'!S2959:X2959)=6,'A4'!E2959,"")</f>
        <v/>
      </c>
      <c r="H2928" t="str">
        <f>IF(SUM('A4'!S2959:X2959)=6,'A4'!F2959,"")</f>
        <v/>
      </c>
      <c r="I2928" t="str">
        <f>IF(SUM('A4'!S2959:X2959)=6,'A4'!G2959,"")</f>
        <v/>
      </c>
      <c r="J2928" s="308" t="str">
        <f>IF(SUM('A4'!S2959:X2959)=6,'A4'!H2959,"")</f>
        <v/>
      </c>
    </row>
    <row r="2929" spans="1:10" x14ac:dyDescent="0.25">
      <c r="A2929" t="str">
        <f>IF(SUM('A4'!S2960:X2960)=6,'Angaben KH-Standort'!$D$25,"")</f>
        <v/>
      </c>
      <c r="B2929" t="str">
        <f>IF(SUM('A4'!S2960:X2960)=6,'Angaben KH-Standort'!$D$26,"")</f>
        <v/>
      </c>
      <c r="C2929" t="str">
        <f>IF(SUM('A4'!S2960:X2960)=6,'Angaben KH-Standort'!$D$12,"")</f>
        <v/>
      </c>
      <c r="D2929" t="str">
        <f>IF(SUM('A4'!S2960:X2960)=6,'A1'!$F$14,"")</f>
        <v/>
      </c>
      <c r="E2929" t="str">
        <f>IF(SUM('A4'!S2960:X2960)=6,'A4'!C2960,"")</f>
        <v/>
      </c>
      <c r="F2929" t="str">
        <f>IF(SUM('A4'!S2960:X2960)=6,'A4'!D2960,"")</f>
        <v/>
      </c>
      <c r="G2929" t="str">
        <f>IF(SUM('A4'!S2960:X2960)=6,'A4'!E2960,"")</f>
        <v/>
      </c>
      <c r="H2929" t="str">
        <f>IF(SUM('A4'!S2960:X2960)=6,'A4'!F2960,"")</f>
        <v/>
      </c>
      <c r="I2929" t="str">
        <f>IF(SUM('A4'!S2960:X2960)=6,'A4'!G2960,"")</f>
        <v/>
      </c>
      <c r="J2929" s="308" t="str">
        <f>IF(SUM('A4'!S2960:X2960)=6,'A4'!H2960,"")</f>
        <v/>
      </c>
    </row>
    <row r="2930" spans="1:10" x14ac:dyDescent="0.25">
      <c r="A2930" t="str">
        <f>IF(SUM('A4'!S2961:X2961)=6,'Angaben KH-Standort'!$D$25,"")</f>
        <v/>
      </c>
      <c r="B2930" t="str">
        <f>IF(SUM('A4'!S2961:X2961)=6,'Angaben KH-Standort'!$D$26,"")</f>
        <v/>
      </c>
      <c r="C2930" t="str">
        <f>IF(SUM('A4'!S2961:X2961)=6,'Angaben KH-Standort'!$D$12,"")</f>
        <v/>
      </c>
      <c r="D2930" t="str">
        <f>IF(SUM('A4'!S2961:X2961)=6,'A1'!$F$14,"")</f>
        <v/>
      </c>
      <c r="E2930" t="str">
        <f>IF(SUM('A4'!S2961:X2961)=6,'A4'!C2961,"")</f>
        <v/>
      </c>
      <c r="F2930" t="str">
        <f>IF(SUM('A4'!S2961:X2961)=6,'A4'!D2961,"")</f>
        <v/>
      </c>
      <c r="G2930" t="str">
        <f>IF(SUM('A4'!S2961:X2961)=6,'A4'!E2961,"")</f>
        <v/>
      </c>
      <c r="H2930" t="str">
        <f>IF(SUM('A4'!S2961:X2961)=6,'A4'!F2961,"")</f>
        <v/>
      </c>
      <c r="I2930" t="str">
        <f>IF(SUM('A4'!S2961:X2961)=6,'A4'!G2961,"")</f>
        <v/>
      </c>
      <c r="J2930" s="308" t="str">
        <f>IF(SUM('A4'!S2961:X2961)=6,'A4'!H2961,"")</f>
        <v/>
      </c>
    </row>
    <row r="2931" spans="1:10" x14ac:dyDescent="0.25">
      <c r="A2931" t="str">
        <f>IF(SUM('A4'!S2962:X2962)=6,'Angaben KH-Standort'!$D$25,"")</f>
        <v/>
      </c>
      <c r="B2931" t="str">
        <f>IF(SUM('A4'!S2962:X2962)=6,'Angaben KH-Standort'!$D$26,"")</f>
        <v/>
      </c>
      <c r="C2931" t="str">
        <f>IF(SUM('A4'!S2962:X2962)=6,'Angaben KH-Standort'!$D$12,"")</f>
        <v/>
      </c>
      <c r="D2931" t="str">
        <f>IF(SUM('A4'!S2962:X2962)=6,'A1'!$F$14,"")</f>
        <v/>
      </c>
      <c r="E2931" t="str">
        <f>IF(SUM('A4'!S2962:X2962)=6,'A4'!C2962,"")</f>
        <v/>
      </c>
      <c r="F2931" t="str">
        <f>IF(SUM('A4'!S2962:X2962)=6,'A4'!D2962,"")</f>
        <v/>
      </c>
      <c r="G2931" t="str">
        <f>IF(SUM('A4'!S2962:X2962)=6,'A4'!E2962,"")</f>
        <v/>
      </c>
      <c r="H2931" t="str">
        <f>IF(SUM('A4'!S2962:X2962)=6,'A4'!F2962,"")</f>
        <v/>
      </c>
      <c r="I2931" t="str">
        <f>IF(SUM('A4'!S2962:X2962)=6,'A4'!G2962,"")</f>
        <v/>
      </c>
      <c r="J2931" s="308" t="str">
        <f>IF(SUM('A4'!S2962:X2962)=6,'A4'!H2962,"")</f>
        <v/>
      </c>
    </row>
    <row r="2932" spans="1:10" x14ac:dyDescent="0.25">
      <c r="A2932" t="str">
        <f>IF(SUM('A4'!S2963:X2963)=6,'Angaben KH-Standort'!$D$25,"")</f>
        <v/>
      </c>
      <c r="B2932" t="str">
        <f>IF(SUM('A4'!S2963:X2963)=6,'Angaben KH-Standort'!$D$26,"")</f>
        <v/>
      </c>
      <c r="C2932" t="str">
        <f>IF(SUM('A4'!S2963:X2963)=6,'Angaben KH-Standort'!$D$12,"")</f>
        <v/>
      </c>
      <c r="D2932" t="str">
        <f>IF(SUM('A4'!S2963:X2963)=6,'A1'!$F$14,"")</f>
        <v/>
      </c>
      <c r="E2932" t="str">
        <f>IF(SUM('A4'!S2963:X2963)=6,'A4'!C2963,"")</f>
        <v/>
      </c>
      <c r="F2932" t="str">
        <f>IF(SUM('A4'!S2963:X2963)=6,'A4'!D2963,"")</f>
        <v/>
      </c>
      <c r="G2932" t="str">
        <f>IF(SUM('A4'!S2963:X2963)=6,'A4'!E2963,"")</f>
        <v/>
      </c>
      <c r="H2932" t="str">
        <f>IF(SUM('A4'!S2963:X2963)=6,'A4'!F2963,"")</f>
        <v/>
      </c>
      <c r="I2932" t="str">
        <f>IF(SUM('A4'!S2963:X2963)=6,'A4'!G2963,"")</f>
        <v/>
      </c>
      <c r="J2932" s="308" t="str">
        <f>IF(SUM('A4'!S2963:X2963)=6,'A4'!H2963,"")</f>
        <v/>
      </c>
    </row>
    <row r="2933" spans="1:10" x14ac:dyDescent="0.25">
      <c r="A2933" t="str">
        <f>IF(SUM('A4'!S2964:X2964)=6,'Angaben KH-Standort'!$D$25,"")</f>
        <v/>
      </c>
      <c r="B2933" t="str">
        <f>IF(SUM('A4'!S2964:X2964)=6,'Angaben KH-Standort'!$D$26,"")</f>
        <v/>
      </c>
      <c r="C2933" t="str">
        <f>IF(SUM('A4'!S2964:X2964)=6,'Angaben KH-Standort'!$D$12,"")</f>
        <v/>
      </c>
      <c r="D2933" t="str">
        <f>IF(SUM('A4'!S2964:X2964)=6,'A1'!$F$14,"")</f>
        <v/>
      </c>
      <c r="E2933" t="str">
        <f>IF(SUM('A4'!S2964:X2964)=6,'A4'!C2964,"")</f>
        <v/>
      </c>
      <c r="F2933" t="str">
        <f>IF(SUM('A4'!S2964:X2964)=6,'A4'!D2964,"")</f>
        <v/>
      </c>
      <c r="G2933" t="str">
        <f>IF(SUM('A4'!S2964:X2964)=6,'A4'!E2964,"")</f>
        <v/>
      </c>
      <c r="H2933" t="str">
        <f>IF(SUM('A4'!S2964:X2964)=6,'A4'!F2964,"")</f>
        <v/>
      </c>
      <c r="I2933" t="str">
        <f>IF(SUM('A4'!S2964:X2964)=6,'A4'!G2964,"")</f>
        <v/>
      </c>
      <c r="J2933" s="308" t="str">
        <f>IF(SUM('A4'!S2964:X2964)=6,'A4'!H2964,"")</f>
        <v/>
      </c>
    </row>
    <row r="2934" spans="1:10" x14ac:dyDescent="0.25">
      <c r="A2934" t="str">
        <f>IF(SUM('A4'!S2965:X2965)=6,'Angaben KH-Standort'!$D$25,"")</f>
        <v/>
      </c>
      <c r="B2934" t="str">
        <f>IF(SUM('A4'!S2965:X2965)=6,'Angaben KH-Standort'!$D$26,"")</f>
        <v/>
      </c>
      <c r="C2934" t="str">
        <f>IF(SUM('A4'!S2965:X2965)=6,'Angaben KH-Standort'!$D$12,"")</f>
        <v/>
      </c>
      <c r="D2934" t="str">
        <f>IF(SUM('A4'!S2965:X2965)=6,'A1'!$F$14,"")</f>
        <v/>
      </c>
      <c r="E2934" t="str">
        <f>IF(SUM('A4'!S2965:X2965)=6,'A4'!C2965,"")</f>
        <v/>
      </c>
      <c r="F2934" t="str">
        <f>IF(SUM('A4'!S2965:X2965)=6,'A4'!D2965,"")</f>
        <v/>
      </c>
      <c r="G2934" t="str">
        <f>IF(SUM('A4'!S2965:X2965)=6,'A4'!E2965,"")</f>
        <v/>
      </c>
      <c r="H2934" t="str">
        <f>IF(SUM('A4'!S2965:X2965)=6,'A4'!F2965,"")</f>
        <v/>
      </c>
      <c r="I2934" t="str">
        <f>IF(SUM('A4'!S2965:X2965)=6,'A4'!G2965,"")</f>
        <v/>
      </c>
      <c r="J2934" s="308" t="str">
        <f>IF(SUM('A4'!S2965:X2965)=6,'A4'!H2965,"")</f>
        <v/>
      </c>
    </row>
    <row r="2935" spans="1:10" x14ac:dyDescent="0.25">
      <c r="A2935" t="str">
        <f>IF(SUM('A4'!S2966:X2966)=6,'Angaben KH-Standort'!$D$25,"")</f>
        <v/>
      </c>
      <c r="B2935" t="str">
        <f>IF(SUM('A4'!S2966:X2966)=6,'Angaben KH-Standort'!$D$26,"")</f>
        <v/>
      </c>
      <c r="C2935" t="str">
        <f>IF(SUM('A4'!S2966:X2966)=6,'Angaben KH-Standort'!$D$12,"")</f>
        <v/>
      </c>
      <c r="D2935" t="str">
        <f>IF(SUM('A4'!S2966:X2966)=6,'A1'!$F$14,"")</f>
        <v/>
      </c>
      <c r="E2935" t="str">
        <f>IF(SUM('A4'!S2966:X2966)=6,'A4'!C2966,"")</f>
        <v/>
      </c>
      <c r="F2935" t="str">
        <f>IF(SUM('A4'!S2966:X2966)=6,'A4'!D2966,"")</f>
        <v/>
      </c>
      <c r="G2935" t="str">
        <f>IF(SUM('A4'!S2966:X2966)=6,'A4'!E2966,"")</f>
        <v/>
      </c>
      <c r="H2935" t="str">
        <f>IF(SUM('A4'!S2966:X2966)=6,'A4'!F2966,"")</f>
        <v/>
      </c>
      <c r="I2935" t="str">
        <f>IF(SUM('A4'!S2966:X2966)=6,'A4'!G2966,"")</f>
        <v/>
      </c>
      <c r="J2935" s="308" t="str">
        <f>IF(SUM('A4'!S2966:X2966)=6,'A4'!H2966,"")</f>
        <v/>
      </c>
    </row>
    <row r="2936" spans="1:10" x14ac:dyDescent="0.25">
      <c r="A2936" t="str">
        <f>IF(SUM('A4'!S2967:X2967)=6,'Angaben KH-Standort'!$D$25,"")</f>
        <v/>
      </c>
      <c r="B2936" t="str">
        <f>IF(SUM('A4'!S2967:X2967)=6,'Angaben KH-Standort'!$D$26,"")</f>
        <v/>
      </c>
      <c r="C2936" t="str">
        <f>IF(SUM('A4'!S2967:X2967)=6,'Angaben KH-Standort'!$D$12,"")</f>
        <v/>
      </c>
      <c r="D2936" t="str">
        <f>IF(SUM('A4'!S2967:X2967)=6,'A1'!$F$14,"")</f>
        <v/>
      </c>
      <c r="E2936" t="str">
        <f>IF(SUM('A4'!S2967:X2967)=6,'A4'!C2967,"")</f>
        <v/>
      </c>
      <c r="F2936" t="str">
        <f>IF(SUM('A4'!S2967:X2967)=6,'A4'!D2967,"")</f>
        <v/>
      </c>
      <c r="G2936" t="str">
        <f>IF(SUM('A4'!S2967:X2967)=6,'A4'!E2967,"")</f>
        <v/>
      </c>
      <c r="H2936" t="str">
        <f>IF(SUM('A4'!S2967:X2967)=6,'A4'!F2967,"")</f>
        <v/>
      </c>
      <c r="I2936" t="str">
        <f>IF(SUM('A4'!S2967:X2967)=6,'A4'!G2967,"")</f>
        <v/>
      </c>
      <c r="J2936" s="308" t="str">
        <f>IF(SUM('A4'!S2967:X2967)=6,'A4'!H2967,"")</f>
        <v/>
      </c>
    </row>
    <row r="2937" spans="1:10" x14ac:dyDescent="0.25">
      <c r="A2937" t="str">
        <f>IF(SUM('A4'!S2968:X2968)=6,'Angaben KH-Standort'!$D$25,"")</f>
        <v/>
      </c>
      <c r="B2937" t="str">
        <f>IF(SUM('A4'!S2968:X2968)=6,'Angaben KH-Standort'!$D$26,"")</f>
        <v/>
      </c>
      <c r="C2937" t="str">
        <f>IF(SUM('A4'!S2968:X2968)=6,'Angaben KH-Standort'!$D$12,"")</f>
        <v/>
      </c>
      <c r="D2937" t="str">
        <f>IF(SUM('A4'!S2968:X2968)=6,'A1'!$F$14,"")</f>
        <v/>
      </c>
      <c r="E2937" t="str">
        <f>IF(SUM('A4'!S2968:X2968)=6,'A4'!C2968,"")</f>
        <v/>
      </c>
      <c r="F2937" t="str">
        <f>IF(SUM('A4'!S2968:X2968)=6,'A4'!D2968,"")</f>
        <v/>
      </c>
      <c r="G2937" t="str">
        <f>IF(SUM('A4'!S2968:X2968)=6,'A4'!E2968,"")</f>
        <v/>
      </c>
      <c r="H2937" t="str">
        <f>IF(SUM('A4'!S2968:X2968)=6,'A4'!F2968,"")</f>
        <v/>
      </c>
      <c r="I2937" t="str">
        <f>IF(SUM('A4'!S2968:X2968)=6,'A4'!G2968,"")</f>
        <v/>
      </c>
      <c r="J2937" s="308" t="str">
        <f>IF(SUM('A4'!S2968:X2968)=6,'A4'!H2968,"")</f>
        <v/>
      </c>
    </row>
    <row r="2938" spans="1:10" x14ac:dyDescent="0.25">
      <c r="A2938" t="str">
        <f>IF(SUM('A4'!S2969:X2969)=6,'Angaben KH-Standort'!$D$25,"")</f>
        <v/>
      </c>
      <c r="B2938" t="str">
        <f>IF(SUM('A4'!S2969:X2969)=6,'Angaben KH-Standort'!$D$26,"")</f>
        <v/>
      </c>
      <c r="C2938" t="str">
        <f>IF(SUM('A4'!S2969:X2969)=6,'Angaben KH-Standort'!$D$12,"")</f>
        <v/>
      </c>
      <c r="D2938" t="str">
        <f>IF(SUM('A4'!S2969:X2969)=6,'A1'!$F$14,"")</f>
        <v/>
      </c>
      <c r="E2938" t="str">
        <f>IF(SUM('A4'!S2969:X2969)=6,'A4'!C2969,"")</f>
        <v/>
      </c>
      <c r="F2938" t="str">
        <f>IF(SUM('A4'!S2969:X2969)=6,'A4'!D2969,"")</f>
        <v/>
      </c>
      <c r="G2938" t="str">
        <f>IF(SUM('A4'!S2969:X2969)=6,'A4'!E2969,"")</f>
        <v/>
      </c>
      <c r="H2938" t="str">
        <f>IF(SUM('A4'!S2969:X2969)=6,'A4'!F2969,"")</f>
        <v/>
      </c>
      <c r="I2938" t="str">
        <f>IF(SUM('A4'!S2969:X2969)=6,'A4'!G2969,"")</f>
        <v/>
      </c>
      <c r="J2938" s="308" t="str">
        <f>IF(SUM('A4'!S2969:X2969)=6,'A4'!H2969,"")</f>
        <v/>
      </c>
    </row>
    <row r="2939" spans="1:10" x14ac:dyDescent="0.25">
      <c r="A2939" t="str">
        <f>IF(SUM('A4'!S2970:X2970)=6,'Angaben KH-Standort'!$D$25,"")</f>
        <v/>
      </c>
      <c r="B2939" t="str">
        <f>IF(SUM('A4'!S2970:X2970)=6,'Angaben KH-Standort'!$D$26,"")</f>
        <v/>
      </c>
      <c r="C2939" t="str">
        <f>IF(SUM('A4'!S2970:X2970)=6,'Angaben KH-Standort'!$D$12,"")</f>
        <v/>
      </c>
      <c r="D2939" t="str">
        <f>IF(SUM('A4'!S2970:X2970)=6,'A1'!$F$14,"")</f>
        <v/>
      </c>
      <c r="E2939" t="str">
        <f>IF(SUM('A4'!S2970:X2970)=6,'A4'!C2970,"")</f>
        <v/>
      </c>
      <c r="F2939" t="str">
        <f>IF(SUM('A4'!S2970:X2970)=6,'A4'!D2970,"")</f>
        <v/>
      </c>
      <c r="G2939" t="str">
        <f>IF(SUM('A4'!S2970:X2970)=6,'A4'!E2970,"")</f>
        <v/>
      </c>
      <c r="H2939" t="str">
        <f>IF(SUM('A4'!S2970:X2970)=6,'A4'!F2970,"")</f>
        <v/>
      </c>
      <c r="I2939" t="str">
        <f>IF(SUM('A4'!S2970:X2970)=6,'A4'!G2970,"")</f>
        <v/>
      </c>
      <c r="J2939" s="308" t="str">
        <f>IF(SUM('A4'!S2970:X2970)=6,'A4'!H2970,"")</f>
        <v/>
      </c>
    </row>
    <row r="2940" spans="1:10" x14ac:dyDescent="0.25">
      <c r="A2940" t="str">
        <f>IF(SUM('A4'!S2971:X2971)=6,'Angaben KH-Standort'!$D$25,"")</f>
        <v/>
      </c>
      <c r="B2940" t="str">
        <f>IF(SUM('A4'!S2971:X2971)=6,'Angaben KH-Standort'!$D$26,"")</f>
        <v/>
      </c>
      <c r="C2940" t="str">
        <f>IF(SUM('A4'!S2971:X2971)=6,'Angaben KH-Standort'!$D$12,"")</f>
        <v/>
      </c>
      <c r="D2940" t="str">
        <f>IF(SUM('A4'!S2971:X2971)=6,'A1'!$F$14,"")</f>
        <v/>
      </c>
      <c r="E2940" t="str">
        <f>IF(SUM('A4'!S2971:X2971)=6,'A4'!C2971,"")</f>
        <v/>
      </c>
      <c r="F2940" t="str">
        <f>IF(SUM('A4'!S2971:X2971)=6,'A4'!D2971,"")</f>
        <v/>
      </c>
      <c r="G2940" t="str">
        <f>IF(SUM('A4'!S2971:X2971)=6,'A4'!E2971,"")</f>
        <v/>
      </c>
      <c r="H2940" t="str">
        <f>IF(SUM('A4'!S2971:X2971)=6,'A4'!F2971,"")</f>
        <v/>
      </c>
      <c r="I2940" t="str">
        <f>IF(SUM('A4'!S2971:X2971)=6,'A4'!G2971,"")</f>
        <v/>
      </c>
      <c r="J2940" s="308" t="str">
        <f>IF(SUM('A4'!S2971:X2971)=6,'A4'!H2971,"")</f>
        <v/>
      </c>
    </row>
    <row r="2941" spans="1:10" x14ac:dyDescent="0.25">
      <c r="A2941" t="str">
        <f>IF(SUM('A4'!S2972:X2972)=6,'Angaben KH-Standort'!$D$25,"")</f>
        <v/>
      </c>
      <c r="B2941" t="str">
        <f>IF(SUM('A4'!S2972:X2972)=6,'Angaben KH-Standort'!$D$26,"")</f>
        <v/>
      </c>
      <c r="C2941" t="str">
        <f>IF(SUM('A4'!S2972:X2972)=6,'Angaben KH-Standort'!$D$12,"")</f>
        <v/>
      </c>
      <c r="D2941" t="str">
        <f>IF(SUM('A4'!S2972:X2972)=6,'A1'!$F$14,"")</f>
        <v/>
      </c>
      <c r="E2941" t="str">
        <f>IF(SUM('A4'!S2972:X2972)=6,'A4'!C2972,"")</f>
        <v/>
      </c>
      <c r="F2941" t="str">
        <f>IF(SUM('A4'!S2972:X2972)=6,'A4'!D2972,"")</f>
        <v/>
      </c>
      <c r="G2941" t="str">
        <f>IF(SUM('A4'!S2972:X2972)=6,'A4'!E2972,"")</f>
        <v/>
      </c>
      <c r="H2941" t="str">
        <f>IF(SUM('A4'!S2972:X2972)=6,'A4'!F2972,"")</f>
        <v/>
      </c>
      <c r="I2941" t="str">
        <f>IF(SUM('A4'!S2972:X2972)=6,'A4'!G2972,"")</f>
        <v/>
      </c>
      <c r="J2941" s="308" t="str">
        <f>IF(SUM('A4'!S2972:X2972)=6,'A4'!H2972,"")</f>
        <v/>
      </c>
    </row>
    <row r="2942" spans="1:10" x14ac:dyDescent="0.25">
      <c r="A2942" t="str">
        <f>IF(SUM('A4'!S2973:X2973)=6,'Angaben KH-Standort'!$D$25,"")</f>
        <v/>
      </c>
      <c r="B2942" t="str">
        <f>IF(SUM('A4'!S2973:X2973)=6,'Angaben KH-Standort'!$D$26,"")</f>
        <v/>
      </c>
      <c r="C2942" t="str">
        <f>IF(SUM('A4'!S2973:X2973)=6,'Angaben KH-Standort'!$D$12,"")</f>
        <v/>
      </c>
      <c r="D2942" t="str">
        <f>IF(SUM('A4'!S2973:X2973)=6,'A1'!$F$14,"")</f>
        <v/>
      </c>
      <c r="E2942" t="str">
        <f>IF(SUM('A4'!S2973:X2973)=6,'A4'!C2973,"")</f>
        <v/>
      </c>
      <c r="F2942" t="str">
        <f>IF(SUM('A4'!S2973:X2973)=6,'A4'!D2973,"")</f>
        <v/>
      </c>
      <c r="G2942" t="str">
        <f>IF(SUM('A4'!S2973:X2973)=6,'A4'!E2973,"")</f>
        <v/>
      </c>
      <c r="H2942" t="str">
        <f>IF(SUM('A4'!S2973:X2973)=6,'A4'!F2973,"")</f>
        <v/>
      </c>
      <c r="I2942" t="str">
        <f>IF(SUM('A4'!S2973:X2973)=6,'A4'!G2973,"")</f>
        <v/>
      </c>
      <c r="J2942" s="308" t="str">
        <f>IF(SUM('A4'!S2973:X2973)=6,'A4'!H2973,"")</f>
        <v/>
      </c>
    </row>
    <row r="2943" spans="1:10" x14ac:dyDescent="0.25">
      <c r="A2943" t="str">
        <f>IF(SUM('A4'!S2974:X2974)=6,'Angaben KH-Standort'!$D$25,"")</f>
        <v/>
      </c>
      <c r="B2943" t="str">
        <f>IF(SUM('A4'!S2974:X2974)=6,'Angaben KH-Standort'!$D$26,"")</f>
        <v/>
      </c>
      <c r="C2943" t="str">
        <f>IF(SUM('A4'!S2974:X2974)=6,'Angaben KH-Standort'!$D$12,"")</f>
        <v/>
      </c>
      <c r="D2943" t="str">
        <f>IF(SUM('A4'!S2974:X2974)=6,'A1'!$F$14,"")</f>
        <v/>
      </c>
      <c r="E2943" t="str">
        <f>IF(SUM('A4'!S2974:X2974)=6,'A4'!C2974,"")</f>
        <v/>
      </c>
      <c r="F2943" t="str">
        <f>IF(SUM('A4'!S2974:X2974)=6,'A4'!D2974,"")</f>
        <v/>
      </c>
      <c r="G2943" t="str">
        <f>IF(SUM('A4'!S2974:X2974)=6,'A4'!E2974,"")</f>
        <v/>
      </c>
      <c r="H2943" t="str">
        <f>IF(SUM('A4'!S2974:X2974)=6,'A4'!F2974,"")</f>
        <v/>
      </c>
      <c r="I2943" t="str">
        <f>IF(SUM('A4'!S2974:X2974)=6,'A4'!G2974,"")</f>
        <v/>
      </c>
      <c r="J2943" s="308" t="str">
        <f>IF(SUM('A4'!S2974:X2974)=6,'A4'!H2974,"")</f>
        <v/>
      </c>
    </row>
    <row r="2944" spans="1:10" x14ac:dyDescent="0.25">
      <c r="A2944" t="str">
        <f>IF(SUM('A4'!S2975:X2975)=6,'Angaben KH-Standort'!$D$25,"")</f>
        <v/>
      </c>
      <c r="B2944" t="str">
        <f>IF(SUM('A4'!S2975:X2975)=6,'Angaben KH-Standort'!$D$26,"")</f>
        <v/>
      </c>
      <c r="C2944" t="str">
        <f>IF(SUM('A4'!S2975:X2975)=6,'Angaben KH-Standort'!$D$12,"")</f>
        <v/>
      </c>
      <c r="D2944" t="str">
        <f>IF(SUM('A4'!S2975:X2975)=6,'A1'!$F$14,"")</f>
        <v/>
      </c>
      <c r="E2944" t="str">
        <f>IF(SUM('A4'!S2975:X2975)=6,'A4'!C2975,"")</f>
        <v/>
      </c>
      <c r="F2944" t="str">
        <f>IF(SUM('A4'!S2975:X2975)=6,'A4'!D2975,"")</f>
        <v/>
      </c>
      <c r="G2944" t="str">
        <f>IF(SUM('A4'!S2975:X2975)=6,'A4'!E2975,"")</f>
        <v/>
      </c>
      <c r="H2944" t="str">
        <f>IF(SUM('A4'!S2975:X2975)=6,'A4'!F2975,"")</f>
        <v/>
      </c>
      <c r="I2944" t="str">
        <f>IF(SUM('A4'!S2975:X2975)=6,'A4'!G2975,"")</f>
        <v/>
      </c>
      <c r="J2944" s="308" t="str">
        <f>IF(SUM('A4'!S2975:X2975)=6,'A4'!H2975,"")</f>
        <v/>
      </c>
    </row>
    <row r="2945" spans="1:10" x14ac:dyDescent="0.25">
      <c r="A2945" t="str">
        <f>IF(SUM('A4'!S2976:X2976)=6,'Angaben KH-Standort'!$D$25,"")</f>
        <v/>
      </c>
      <c r="B2945" t="str">
        <f>IF(SUM('A4'!S2976:X2976)=6,'Angaben KH-Standort'!$D$26,"")</f>
        <v/>
      </c>
      <c r="C2945" t="str">
        <f>IF(SUM('A4'!S2976:X2976)=6,'Angaben KH-Standort'!$D$12,"")</f>
        <v/>
      </c>
      <c r="D2945" t="str">
        <f>IF(SUM('A4'!S2976:X2976)=6,'A1'!$F$14,"")</f>
        <v/>
      </c>
      <c r="E2945" t="str">
        <f>IF(SUM('A4'!S2976:X2976)=6,'A4'!C2976,"")</f>
        <v/>
      </c>
      <c r="F2945" t="str">
        <f>IF(SUM('A4'!S2976:X2976)=6,'A4'!D2976,"")</f>
        <v/>
      </c>
      <c r="G2945" t="str">
        <f>IF(SUM('A4'!S2976:X2976)=6,'A4'!E2976,"")</f>
        <v/>
      </c>
      <c r="H2945" t="str">
        <f>IF(SUM('A4'!S2976:X2976)=6,'A4'!F2976,"")</f>
        <v/>
      </c>
      <c r="I2945" t="str">
        <f>IF(SUM('A4'!S2976:X2976)=6,'A4'!G2976,"")</f>
        <v/>
      </c>
      <c r="J2945" s="308" t="str">
        <f>IF(SUM('A4'!S2976:X2976)=6,'A4'!H2976,"")</f>
        <v/>
      </c>
    </row>
    <row r="2946" spans="1:10" x14ac:dyDescent="0.25">
      <c r="A2946" t="str">
        <f>IF(SUM('A4'!S2977:X2977)=6,'Angaben KH-Standort'!$D$25,"")</f>
        <v/>
      </c>
      <c r="B2946" t="str">
        <f>IF(SUM('A4'!S2977:X2977)=6,'Angaben KH-Standort'!$D$26,"")</f>
        <v/>
      </c>
      <c r="C2946" t="str">
        <f>IF(SUM('A4'!S2977:X2977)=6,'Angaben KH-Standort'!$D$12,"")</f>
        <v/>
      </c>
      <c r="D2946" t="str">
        <f>IF(SUM('A4'!S2977:X2977)=6,'A1'!$F$14,"")</f>
        <v/>
      </c>
      <c r="E2946" t="str">
        <f>IF(SUM('A4'!S2977:X2977)=6,'A4'!C2977,"")</f>
        <v/>
      </c>
      <c r="F2946" t="str">
        <f>IF(SUM('A4'!S2977:X2977)=6,'A4'!D2977,"")</f>
        <v/>
      </c>
      <c r="G2946" t="str">
        <f>IF(SUM('A4'!S2977:X2977)=6,'A4'!E2977,"")</f>
        <v/>
      </c>
      <c r="H2946" t="str">
        <f>IF(SUM('A4'!S2977:X2977)=6,'A4'!F2977,"")</f>
        <v/>
      </c>
      <c r="I2946" t="str">
        <f>IF(SUM('A4'!S2977:X2977)=6,'A4'!G2977,"")</f>
        <v/>
      </c>
      <c r="J2946" s="308" t="str">
        <f>IF(SUM('A4'!S2977:X2977)=6,'A4'!H2977,"")</f>
        <v/>
      </c>
    </row>
    <row r="2947" spans="1:10" x14ac:dyDescent="0.25">
      <c r="A2947" t="str">
        <f>IF(SUM('A4'!S2978:X2978)=6,'Angaben KH-Standort'!$D$25,"")</f>
        <v/>
      </c>
      <c r="B2947" t="str">
        <f>IF(SUM('A4'!S2978:X2978)=6,'Angaben KH-Standort'!$D$26,"")</f>
        <v/>
      </c>
      <c r="C2947" t="str">
        <f>IF(SUM('A4'!S2978:X2978)=6,'Angaben KH-Standort'!$D$12,"")</f>
        <v/>
      </c>
      <c r="D2947" t="str">
        <f>IF(SUM('A4'!S2978:X2978)=6,'A1'!$F$14,"")</f>
        <v/>
      </c>
      <c r="E2947" t="str">
        <f>IF(SUM('A4'!S2978:X2978)=6,'A4'!C2978,"")</f>
        <v/>
      </c>
      <c r="F2947" t="str">
        <f>IF(SUM('A4'!S2978:X2978)=6,'A4'!D2978,"")</f>
        <v/>
      </c>
      <c r="G2947" t="str">
        <f>IF(SUM('A4'!S2978:X2978)=6,'A4'!E2978,"")</f>
        <v/>
      </c>
      <c r="H2947" t="str">
        <f>IF(SUM('A4'!S2978:X2978)=6,'A4'!F2978,"")</f>
        <v/>
      </c>
      <c r="I2947" t="str">
        <f>IF(SUM('A4'!S2978:X2978)=6,'A4'!G2978,"")</f>
        <v/>
      </c>
      <c r="J2947" s="308" t="str">
        <f>IF(SUM('A4'!S2978:X2978)=6,'A4'!H2978,"")</f>
        <v/>
      </c>
    </row>
    <row r="2948" spans="1:10" x14ac:dyDescent="0.25">
      <c r="A2948" t="str">
        <f>IF(SUM('A4'!S2979:X2979)=6,'Angaben KH-Standort'!$D$25,"")</f>
        <v/>
      </c>
      <c r="B2948" t="str">
        <f>IF(SUM('A4'!S2979:X2979)=6,'Angaben KH-Standort'!$D$26,"")</f>
        <v/>
      </c>
      <c r="C2948" t="str">
        <f>IF(SUM('A4'!S2979:X2979)=6,'Angaben KH-Standort'!$D$12,"")</f>
        <v/>
      </c>
      <c r="D2948" t="str">
        <f>IF(SUM('A4'!S2979:X2979)=6,'A1'!$F$14,"")</f>
        <v/>
      </c>
      <c r="E2948" t="str">
        <f>IF(SUM('A4'!S2979:X2979)=6,'A4'!C2979,"")</f>
        <v/>
      </c>
      <c r="F2948" t="str">
        <f>IF(SUM('A4'!S2979:X2979)=6,'A4'!D2979,"")</f>
        <v/>
      </c>
      <c r="G2948" t="str">
        <f>IF(SUM('A4'!S2979:X2979)=6,'A4'!E2979,"")</f>
        <v/>
      </c>
      <c r="H2948" t="str">
        <f>IF(SUM('A4'!S2979:X2979)=6,'A4'!F2979,"")</f>
        <v/>
      </c>
      <c r="I2948" t="str">
        <f>IF(SUM('A4'!S2979:X2979)=6,'A4'!G2979,"")</f>
        <v/>
      </c>
      <c r="J2948" s="308" t="str">
        <f>IF(SUM('A4'!S2979:X2979)=6,'A4'!H2979,"")</f>
        <v/>
      </c>
    </row>
    <row r="2949" spans="1:10" x14ac:dyDescent="0.25">
      <c r="A2949" t="str">
        <f>IF(SUM('A4'!S2980:X2980)=6,'Angaben KH-Standort'!$D$25,"")</f>
        <v/>
      </c>
      <c r="B2949" t="str">
        <f>IF(SUM('A4'!S2980:X2980)=6,'Angaben KH-Standort'!$D$26,"")</f>
        <v/>
      </c>
      <c r="C2949" t="str">
        <f>IF(SUM('A4'!S2980:X2980)=6,'Angaben KH-Standort'!$D$12,"")</f>
        <v/>
      </c>
      <c r="D2949" t="str">
        <f>IF(SUM('A4'!S2980:X2980)=6,'A1'!$F$14,"")</f>
        <v/>
      </c>
      <c r="E2949" t="str">
        <f>IF(SUM('A4'!S2980:X2980)=6,'A4'!C2980,"")</f>
        <v/>
      </c>
      <c r="F2949" t="str">
        <f>IF(SUM('A4'!S2980:X2980)=6,'A4'!D2980,"")</f>
        <v/>
      </c>
      <c r="G2949" t="str">
        <f>IF(SUM('A4'!S2980:X2980)=6,'A4'!E2980,"")</f>
        <v/>
      </c>
      <c r="H2949" t="str">
        <f>IF(SUM('A4'!S2980:X2980)=6,'A4'!F2980,"")</f>
        <v/>
      </c>
      <c r="I2949" t="str">
        <f>IF(SUM('A4'!S2980:X2980)=6,'A4'!G2980,"")</f>
        <v/>
      </c>
      <c r="J2949" s="308" t="str">
        <f>IF(SUM('A4'!S2980:X2980)=6,'A4'!H2980,"")</f>
        <v/>
      </c>
    </row>
    <row r="2950" spans="1:10" x14ac:dyDescent="0.25">
      <c r="A2950" t="str">
        <f>IF(SUM('A4'!S2981:X2981)=6,'Angaben KH-Standort'!$D$25,"")</f>
        <v/>
      </c>
      <c r="B2950" t="str">
        <f>IF(SUM('A4'!S2981:X2981)=6,'Angaben KH-Standort'!$D$26,"")</f>
        <v/>
      </c>
      <c r="C2950" t="str">
        <f>IF(SUM('A4'!S2981:X2981)=6,'Angaben KH-Standort'!$D$12,"")</f>
        <v/>
      </c>
      <c r="D2950" t="str">
        <f>IF(SUM('A4'!S2981:X2981)=6,'A1'!$F$14,"")</f>
        <v/>
      </c>
      <c r="E2950" t="str">
        <f>IF(SUM('A4'!S2981:X2981)=6,'A4'!C2981,"")</f>
        <v/>
      </c>
      <c r="F2950" t="str">
        <f>IF(SUM('A4'!S2981:X2981)=6,'A4'!D2981,"")</f>
        <v/>
      </c>
      <c r="G2950" t="str">
        <f>IF(SUM('A4'!S2981:X2981)=6,'A4'!E2981,"")</f>
        <v/>
      </c>
      <c r="H2950" t="str">
        <f>IF(SUM('A4'!S2981:X2981)=6,'A4'!F2981,"")</f>
        <v/>
      </c>
      <c r="I2950" t="str">
        <f>IF(SUM('A4'!S2981:X2981)=6,'A4'!G2981,"")</f>
        <v/>
      </c>
      <c r="J2950" s="308" t="str">
        <f>IF(SUM('A4'!S2981:X2981)=6,'A4'!H2981,"")</f>
        <v/>
      </c>
    </row>
    <row r="2951" spans="1:10" x14ac:dyDescent="0.25">
      <c r="A2951" t="str">
        <f>IF(SUM('A4'!S2982:X2982)=6,'Angaben KH-Standort'!$D$25,"")</f>
        <v/>
      </c>
      <c r="B2951" t="str">
        <f>IF(SUM('A4'!S2982:X2982)=6,'Angaben KH-Standort'!$D$26,"")</f>
        <v/>
      </c>
      <c r="C2951" t="str">
        <f>IF(SUM('A4'!S2982:X2982)=6,'Angaben KH-Standort'!$D$12,"")</f>
        <v/>
      </c>
      <c r="D2951" t="str">
        <f>IF(SUM('A4'!S2982:X2982)=6,'A1'!$F$14,"")</f>
        <v/>
      </c>
      <c r="E2951" t="str">
        <f>IF(SUM('A4'!S2982:X2982)=6,'A4'!C2982,"")</f>
        <v/>
      </c>
      <c r="F2951" t="str">
        <f>IF(SUM('A4'!S2982:X2982)=6,'A4'!D2982,"")</f>
        <v/>
      </c>
      <c r="G2951" t="str">
        <f>IF(SUM('A4'!S2982:X2982)=6,'A4'!E2982,"")</f>
        <v/>
      </c>
      <c r="H2951" t="str">
        <f>IF(SUM('A4'!S2982:X2982)=6,'A4'!F2982,"")</f>
        <v/>
      </c>
      <c r="I2951" t="str">
        <f>IF(SUM('A4'!S2982:X2982)=6,'A4'!G2982,"")</f>
        <v/>
      </c>
      <c r="J2951" s="308" t="str">
        <f>IF(SUM('A4'!S2982:X2982)=6,'A4'!H2982,"")</f>
        <v/>
      </c>
    </row>
    <row r="2952" spans="1:10" x14ac:dyDescent="0.25">
      <c r="A2952" t="str">
        <f>IF(SUM('A4'!S2983:X2983)=6,'Angaben KH-Standort'!$D$25,"")</f>
        <v/>
      </c>
      <c r="B2952" t="str">
        <f>IF(SUM('A4'!S2983:X2983)=6,'Angaben KH-Standort'!$D$26,"")</f>
        <v/>
      </c>
      <c r="C2952" t="str">
        <f>IF(SUM('A4'!S2983:X2983)=6,'Angaben KH-Standort'!$D$12,"")</f>
        <v/>
      </c>
      <c r="D2952" t="str">
        <f>IF(SUM('A4'!S2983:X2983)=6,'A1'!$F$14,"")</f>
        <v/>
      </c>
      <c r="E2952" t="str">
        <f>IF(SUM('A4'!S2983:X2983)=6,'A4'!C2983,"")</f>
        <v/>
      </c>
      <c r="F2952" t="str">
        <f>IF(SUM('A4'!S2983:X2983)=6,'A4'!D2983,"")</f>
        <v/>
      </c>
      <c r="G2952" t="str">
        <f>IF(SUM('A4'!S2983:X2983)=6,'A4'!E2983,"")</f>
        <v/>
      </c>
      <c r="H2952" t="str">
        <f>IF(SUM('A4'!S2983:X2983)=6,'A4'!F2983,"")</f>
        <v/>
      </c>
      <c r="I2952" t="str">
        <f>IF(SUM('A4'!S2983:X2983)=6,'A4'!G2983,"")</f>
        <v/>
      </c>
      <c r="J2952" s="308" t="str">
        <f>IF(SUM('A4'!S2983:X2983)=6,'A4'!H2983,"")</f>
        <v/>
      </c>
    </row>
    <row r="2953" spans="1:10" x14ac:dyDescent="0.25">
      <c r="A2953" t="str">
        <f>IF(SUM('A4'!S2984:X2984)=6,'Angaben KH-Standort'!$D$25,"")</f>
        <v/>
      </c>
      <c r="B2953" t="str">
        <f>IF(SUM('A4'!S2984:X2984)=6,'Angaben KH-Standort'!$D$26,"")</f>
        <v/>
      </c>
      <c r="C2953" t="str">
        <f>IF(SUM('A4'!S2984:X2984)=6,'Angaben KH-Standort'!$D$12,"")</f>
        <v/>
      </c>
      <c r="D2953" t="str">
        <f>IF(SUM('A4'!S2984:X2984)=6,'A1'!$F$14,"")</f>
        <v/>
      </c>
      <c r="E2953" t="str">
        <f>IF(SUM('A4'!S2984:X2984)=6,'A4'!C2984,"")</f>
        <v/>
      </c>
      <c r="F2953" t="str">
        <f>IF(SUM('A4'!S2984:X2984)=6,'A4'!D2984,"")</f>
        <v/>
      </c>
      <c r="G2953" t="str">
        <f>IF(SUM('A4'!S2984:X2984)=6,'A4'!E2984,"")</f>
        <v/>
      </c>
      <c r="H2953" t="str">
        <f>IF(SUM('A4'!S2984:X2984)=6,'A4'!F2984,"")</f>
        <v/>
      </c>
      <c r="I2953" t="str">
        <f>IF(SUM('A4'!S2984:X2984)=6,'A4'!G2984,"")</f>
        <v/>
      </c>
      <c r="J2953" s="308" t="str">
        <f>IF(SUM('A4'!S2984:X2984)=6,'A4'!H2984,"")</f>
        <v/>
      </c>
    </row>
    <row r="2954" spans="1:10" x14ac:dyDescent="0.25">
      <c r="A2954" t="str">
        <f>IF(SUM('A4'!S2985:X2985)=6,'Angaben KH-Standort'!$D$25,"")</f>
        <v/>
      </c>
      <c r="B2954" t="str">
        <f>IF(SUM('A4'!S2985:X2985)=6,'Angaben KH-Standort'!$D$26,"")</f>
        <v/>
      </c>
      <c r="C2954" t="str">
        <f>IF(SUM('A4'!S2985:X2985)=6,'Angaben KH-Standort'!$D$12,"")</f>
        <v/>
      </c>
      <c r="D2954" t="str">
        <f>IF(SUM('A4'!S2985:X2985)=6,'A1'!$F$14,"")</f>
        <v/>
      </c>
      <c r="E2954" t="str">
        <f>IF(SUM('A4'!S2985:X2985)=6,'A4'!C2985,"")</f>
        <v/>
      </c>
      <c r="F2954" t="str">
        <f>IF(SUM('A4'!S2985:X2985)=6,'A4'!D2985,"")</f>
        <v/>
      </c>
      <c r="G2954" t="str">
        <f>IF(SUM('A4'!S2985:X2985)=6,'A4'!E2985,"")</f>
        <v/>
      </c>
      <c r="H2954" t="str">
        <f>IF(SUM('A4'!S2985:X2985)=6,'A4'!F2985,"")</f>
        <v/>
      </c>
      <c r="I2954" t="str">
        <f>IF(SUM('A4'!S2985:X2985)=6,'A4'!G2985,"")</f>
        <v/>
      </c>
      <c r="J2954" s="308" t="str">
        <f>IF(SUM('A4'!S2985:X2985)=6,'A4'!H2985,"")</f>
        <v/>
      </c>
    </row>
    <row r="2955" spans="1:10" x14ac:dyDescent="0.25">
      <c r="A2955" t="str">
        <f>IF(SUM('A4'!S2986:X2986)=6,'Angaben KH-Standort'!$D$25,"")</f>
        <v/>
      </c>
      <c r="B2955" t="str">
        <f>IF(SUM('A4'!S2986:X2986)=6,'Angaben KH-Standort'!$D$26,"")</f>
        <v/>
      </c>
      <c r="C2955" t="str">
        <f>IF(SUM('A4'!S2986:X2986)=6,'Angaben KH-Standort'!$D$12,"")</f>
        <v/>
      </c>
      <c r="D2955" t="str">
        <f>IF(SUM('A4'!S2986:X2986)=6,'A1'!$F$14,"")</f>
        <v/>
      </c>
      <c r="E2955" t="str">
        <f>IF(SUM('A4'!S2986:X2986)=6,'A4'!C2986,"")</f>
        <v/>
      </c>
      <c r="F2955" t="str">
        <f>IF(SUM('A4'!S2986:X2986)=6,'A4'!D2986,"")</f>
        <v/>
      </c>
      <c r="G2955" t="str">
        <f>IF(SUM('A4'!S2986:X2986)=6,'A4'!E2986,"")</f>
        <v/>
      </c>
      <c r="H2955" t="str">
        <f>IF(SUM('A4'!S2986:X2986)=6,'A4'!F2986,"")</f>
        <v/>
      </c>
      <c r="I2955" t="str">
        <f>IF(SUM('A4'!S2986:X2986)=6,'A4'!G2986,"")</f>
        <v/>
      </c>
      <c r="J2955" s="308" t="str">
        <f>IF(SUM('A4'!S2986:X2986)=6,'A4'!H2986,"")</f>
        <v/>
      </c>
    </row>
    <row r="2956" spans="1:10" x14ac:dyDescent="0.25">
      <c r="A2956" t="str">
        <f>IF(SUM('A4'!S2987:X2987)=6,'Angaben KH-Standort'!$D$25,"")</f>
        <v/>
      </c>
      <c r="B2956" t="str">
        <f>IF(SUM('A4'!S2987:X2987)=6,'Angaben KH-Standort'!$D$26,"")</f>
        <v/>
      </c>
      <c r="C2956" t="str">
        <f>IF(SUM('A4'!S2987:X2987)=6,'Angaben KH-Standort'!$D$12,"")</f>
        <v/>
      </c>
      <c r="D2956" t="str">
        <f>IF(SUM('A4'!S2987:X2987)=6,'A1'!$F$14,"")</f>
        <v/>
      </c>
      <c r="E2956" t="str">
        <f>IF(SUM('A4'!S2987:X2987)=6,'A4'!C2987,"")</f>
        <v/>
      </c>
      <c r="F2956" t="str">
        <f>IF(SUM('A4'!S2987:X2987)=6,'A4'!D2987,"")</f>
        <v/>
      </c>
      <c r="G2956" t="str">
        <f>IF(SUM('A4'!S2987:X2987)=6,'A4'!E2987,"")</f>
        <v/>
      </c>
      <c r="H2956" t="str">
        <f>IF(SUM('A4'!S2987:X2987)=6,'A4'!F2987,"")</f>
        <v/>
      </c>
      <c r="I2956" t="str">
        <f>IF(SUM('A4'!S2987:X2987)=6,'A4'!G2987,"")</f>
        <v/>
      </c>
      <c r="J2956" s="308" t="str">
        <f>IF(SUM('A4'!S2987:X2987)=6,'A4'!H2987,"")</f>
        <v/>
      </c>
    </row>
    <row r="2957" spans="1:10" x14ac:dyDescent="0.25">
      <c r="A2957" t="str">
        <f>IF(SUM('A4'!S2988:X2988)=6,'Angaben KH-Standort'!$D$25,"")</f>
        <v/>
      </c>
      <c r="B2957" t="str">
        <f>IF(SUM('A4'!S2988:X2988)=6,'Angaben KH-Standort'!$D$26,"")</f>
        <v/>
      </c>
      <c r="C2957" t="str">
        <f>IF(SUM('A4'!S2988:X2988)=6,'Angaben KH-Standort'!$D$12,"")</f>
        <v/>
      </c>
      <c r="D2957" t="str">
        <f>IF(SUM('A4'!S2988:X2988)=6,'A1'!$F$14,"")</f>
        <v/>
      </c>
      <c r="E2957" t="str">
        <f>IF(SUM('A4'!S2988:X2988)=6,'A4'!C2988,"")</f>
        <v/>
      </c>
      <c r="F2957" t="str">
        <f>IF(SUM('A4'!S2988:X2988)=6,'A4'!D2988,"")</f>
        <v/>
      </c>
      <c r="G2957" t="str">
        <f>IF(SUM('A4'!S2988:X2988)=6,'A4'!E2988,"")</f>
        <v/>
      </c>
      <c r="H2957" t="str">
        <f>IF(SUM('A4'!S2988:X2988)=6,'A4'!F2988,"")</f>
        <v/>
      </c>
      <c r="I2957" t="str">
        <f>IF(SUM('A4'!S2988:X2988)=6,'A4'!G2988,"")</f>
        <v/>
      </c>
      <c r="J2957" s="308" t="str">
        <f>IF(SUM('A4'!S2988:X2988)=6,'A4'!H2988,"")</f>
        <v/>
      </c>
    </row>
    <row r="2958" spans="1:10" x14ac:dyDescent="0.25">
      <c r="A2958" t="str">
        <f>IF(SUM('A4'!S2989:X2989)=6,'Angaben KH-Standort'!$D$25,"")</f>
        <v/>
      </c>
      <c r="B2958" t="str">
        <f>IF(SUM('A4'!S2989:X2989)=6,'Angaben KH-Standort'!$D$26,"")</f>
        <v/>
      </c>
      <c r="C2958" t="str">
        <f>IF(SUM('A4'!S2989:X2989)=6,'Angaben KH-Standort'!$D$12,"")</f>
        <v/>
      </c>
      <c r="D2958" t="str">
        <f>IF(SUM('A4'!S2989:X2989)=6,'A1'!$F$14,"")</f>
        <v/>
      </c>
      <c r="E2958" t="str">
        <f>IF(SUM('A4'!S2989:X2989)=6,'A4'!C2989,"")</f>
        <v/>
      </c>
      <c r="F2958" t="str">
        <f>IF(SUM('A4'!S2989:X2989)=6,'A4'!D2989,"")</f>
        <v/>
      </c>
      <c r="G2958" t="str">
        <f>IF(SUM('A4'!S2989:X2989)=6,'A4'!E2989,"")</f>
        <v/>
      </c>
      <c r="H2958" t="str">
        <f>IF(SUM('A4'!S2989:X2989)=6,'A4'!F2989,"")</f>
        <v/>
      </c>
      <c r="I2958" t="str">
        <f>IF(SUM('A4'!S2989:X2989)=6,'A4'!G2989,"")</f>
        <v/>
      </c>
      <c r="J2958" s="308" t="str">
        <f>IF(SUM('A4'!S2989:X2989)=6,'A4'!H2989,"")</f>
        <v/>
      </c>
    </row>
    <row r="2959" spans="1:10" x14ac:dyDescent="0.25">
      <c r="A2959" t="str">
        <f>IF(SUM('A4'!S2990:X2990)=6,'Angaben KH-Standort'!$D$25,"")</f>
        <v/>
      </c>
      <c r="B2959" t="str">
        <f>IF(SUM('A4'!S2990:X2990)=6,'Angaben KH-Standort'!$D$26,"")</f>
        <v/>
      </c>
      <c r="C2959" t="str">
        <f>IF(SUM('A4'!S2990:X2990)=6,'Angaben KH-Standort'!$D$12,"")</f>
        <v/>
      </c>
      <c r="D2959" t="str">
        <f>IF(SUM('A4'!S2990:X2990)=6,'A1'!$F$14,"")</f>
        <v/>
      </c>
      <c r="E2959" t="str">
        <f>IF(SUM('A4'!S2990:X2990)=6,'A4'!C2990,"")</f>
        <v/>
      </c>
      <c r="F2959" t="str">
        <f>IF(SUM('A4'!S2990:X2990)=6,'A4'!D2990,"")</f>
        <v/>
      </c>
      <c r="G2959" t="str">
        <f>IF(SUM('A4'!S2990:X2990)=6,'A4'!E2990,"")</f>
        <v/>
      </c>
      <c r="H2959" t="str">
        <f>IF(SUM('A4'!S2990:X2990)=6,'A4'!F2990,"")</f>
        <v/>
      </c>
      <c r="I2959" t="str">
        <f>IF(SUM('A4'!S2990:X2990)=6,'A4'!G2990,"")</f>
        <v/>
      </c>
      <c r="J2959" s="308" t="str">
        <f>IF(SUM('A4'!S2990:X2990)=6,'A4'!H2990,"")</f>
        <v/>
      </c>
    </row>
    <row r="2960" spans="1:10" x14ac:dyDescent="0.25">
      <c r="A2960" t="str">
        <f>IF(SUM('A4'!S2991:X2991)=6,'Angaben KH-Standort'!$D$25,"")</f>
        <v/>
      </c>
      <c r="B2960" t="str">
        <f>IF(SUM('A4'!S2991:X2991)=6,'Angaben KH-Standort'!$D$26,"")</f>
        <v/>
      </c>
      <c r="C2960" t="str">
        <f>IF(SUM('A4'!S2991:X2991)=6,'Angaben KH-Standort'!$D$12,"")</f>
        <v/>
      </c>
      <c r="D2960" t="str">
        <f>IF(SUM('A4'!S2991:X2991)=6,'A1'!$F$14,"")</f>
        <v/>
      </c>
      <c r="E2960" t="str">
        <f>IF(SUM('A4'!S2991:X2991)=6,'A4'!C2991,"")</f>
        <v/>
      </c>
      <c r="F2960" t="str">
        <f>IF(SUM('A4'!S2991:X2991)=6,'A4'!D2991,"")</f>
        <v/>
      </c>
      <c r="G2960" t="str">
        <f>IF(SUM('A4'!S2991:X2991)=6,'A4'!E2991,"")</f>
        <v/>
      </c>
      <c r="H2960" t="str">
        <f>IF(SUM('A4'!S2991:X2991)=6,'A4'!F2991,"")</f>
        <v/>
      </c>
      <c r="I2960" t="str">
        <f>IF(SUM('A4'!S2991:X2991)=6,'A4'!G2991,"")</f>
        <v/>
      </c>
      <c r="J2960" s="308" t="str">
        <f>IF(SUM('A4'!S2991:X2991)=6,'A4'!H2991,"")</f>
        <v/>
      </c>
    </row>
    <row r="2961" spans="1:10" x14ac:dyDescent="0.25">
      <c r="A2961" t="str">
        <f>IF(SUM('A4'!S2992:X2992)=6,'Angaben KH-Standort'!$D$25,"")</f>
        <v/>
      </c>
      <c r="B2961" t="str">
        <f>IF(SUM('A4'!S2992:X2992)=6,'Angaben KH-Standort'!$D$26,"")</f>
        <v/>
      </c>
      <c r="C2961" t="str">
        <f>IF(SUM('A4'!S2992:X2992)=6,'Angaben KH-Standort'!$D$12,"")</f>
        <v/>
      </c>
      <c r="D2961" t="str">
        <f>IF(SUM('A4'!S2992:X2992)=6,'A1'!$F$14,"")</f>
        <v/>
      </c>
      <c r="E2961" t="str">
        <f>IF(SUM('A4'!S2992:X2992)=6,'A4'!C2992,"")</f>
        <v/>
      </c>
      <c r="F2961" t="str">
        <f>IF(SUM('A4'!S2992:X2992)=6,'A4'!D2992,"")</f>
        <v/>
      </c>
      <c r="G2961" t="str">
        <f>IF(SUM('A4'!S2992:X2992)=6,'A4'!E2992,"")</f>
        <v/>
      </c>
      <c r="H2961" t="str">
        <f>IF(SUM('A4'!S2992:X2992)=6,'A4'!F2992,"")</f>
        <v/>
      </c>
      <c r="I2961" t="str">
        <f>IF(SUM('A4'!S2992:X2992)=6,'A4'!G2992,"")</f>
        <v/>
      </c>
      <c r="J2961" s="308" t="str">
        <f>IF(SUM('A4'!S2992:X2992)=6,'A4'!H2992,"")</f>
        <v/>
      </c>
    </row>
    <row r="2962" spans="1:10" x14ac:dyDescent="0.25">
      <c r="A2962" t="str">
        <f>IF(SUM('A4'!S2993:X2993)=6,'Angaben KH-Standort'!$D$25,"")</f>
        <v/>
      </c>
      <c r="B2962" t="str">
        <f>IF(SUM('A4'!S2993:X2993)=6,'Angaben KH-Standort'!$D$26,"")</f>
        <v/>
      </c>
      <c r="C2962" t="str">
        <f>IF(SUM('A4'!S2993:X2993)=6,'Angaben KH-Standort'!$D$12,"")</f>
        <v/>
      </c>
      <c r="D2962" t="str">
        <f>IF(SUM('A4'!S2993:X2993)=6,'A1'!$F$14,"")</f>
        <v/>
      </c>
      <c r="E2962" t="str">
        <f>IF(SUM('A4'!S2993:X2993)=6,'A4'!C2993,"")</f>
        <v/>
      </c>
      <c r="F2962" t="str">
        <f>IF(SUM('A4'!S2993:X2993)=6,'A4'!D2993,"")</f>
        <v/>
      </c>
      <c r="G2962" t="str">
        <f>IF(SUM('A4'!S2993:X2993)=6,'A4'!E2993,"")</f>
        <v/>
      </c>
      <c r="H2962" t="str">
        <f>IF(SUM('A4'!S2993:X2993)=6,'A4'!F2993,"")</f>
        <v/>
      </c>
      <c r="I2962" t="str">
        <f>IF(SUM('A4'!S2993:X2993)=6,'A4'!G2993,"")</f>
        <v/>
      </c>
      <c r="J2962" s="308" t="str">
        <f>IF(SUM('A4'!S2993:X2993)=6,'A4'!H2993,"")</f>
        <v/>
      </c>
    </row>
    <row r="2963" spans="1:10" x14ac:dyDescent="0.25">
      <c r="A2963" t="str">
        <f>IF(SUM('A4'!S2994:X2994)=6,'Angaben KH-Standort'!$D$25,"")</f>
        <v/>
      </c>
      <c r="B2963" t="str">
        <f>IF(SUM('A4'!S2994:X2994)=6,'Angaben KH-Standort'!$D$26,"")</f>
        <v/>
      </c>
      <c r="C2963" t="str">
        <f>IF(SUM('A4'!S2994:X2994)=6,'Angaben KH-Standort'!$D$12,"")</f>
        <v/>
      </c>
      <c r="D2963" t="str">
        <f>IF(SUM('A4'!S2994:X2994)=6,'A1'!$F$14,"")</f>
        <v/>
      </c>
      <c r="E2963" t="str">
        <f>IF(SUM('A4'!S2994:X2994)=6,'A4'!C2994,"")</f>
        <v/>
      </c>
      <c r="F2963" t="str">
        <f>IF(SUM('A4'!S2994:X2994)=6,'A4'!D2994,"")</f>
        <v/>
      </c>
      <c r="G2963" t="str">
        <f>IF(SUM('A4'!S2994:X2994)=6,'A4'!E2994,"")</f>
        <v/>
      </c>
      <c r="H2963" t="str">
        <f>IF(SUM('A4'!S2994:X2994)=6,'A4'!F2994,"")</f>
        <v/>
      </c>
      <c r="I2963" t="str">
        <f>IF(SUM('A4'!S2994:X2994)=6,'A4'!G2994,"")</f>
        <v/>
      </c>
      <c r="J2963" s="308" t="str">
        <f>IF(SUM('A4'!S2994:X2994)=6,'A4'!H2994,"")</f>
        <v/>
      </c>
    </row>
    <row r="2964" spans="1:10" x14ac:dyDescent="0.25">
      <c r="A2964" t="str">
        <f>IF(SUM('A4'!S2995:X2995)=6,'Angaben KH-Standort'!$D$25,"")</f>
        <v/>
      </c>
      <c r="B2964" t="str">
        <f>IF(SUM('A4'!S2995:X2995)=6,'Angaben KH-Standort'!$D$26,"")</f>
        <v/>
      </c>
      <c r="C2964" t="str">
        <f>IF(SUM('A4'!S2995:X2995)=6,'Angaben KH-Standort'!$D$12,"")</f>
        <v/>
      </c>
      <c r="D2964" t="str">
        <f>IF(SUM('A4'!S2995:X2995)=6,'A1'!$F$14,"")</f>
        <v/>
      </c>
      <c r="E2964" t="str">
        <f>IF(SUM('A4'!S2995:X2995)=6,'A4'!C2995,"")</f>
        <v/>
      </c>
      <c r="F2964" t="str">
        <f>IF(SUM('A4'!S2995:X2995)=6,'A4'!D2995,"")</f>
        <v/>
      </c>
      <c r="G2964" t="str">
        <f>IF(SUM('A4'!S2995:X2995)=6,'A4'!E2995,"")</f>
        <v/>
      </c>
      <c r="H2964" t="str">
        <f>IF(SUM('A4'!S2995:X2995)=6,'A4'!F2995,"")</f>
        <v/>
      </c>
      <c r="I2964" t="str">
        <f>IF(SUM('A4'!S2995:X2995)=6,'A4'!G2995,"")</f>
        <v/>
      </c>
      <c r="J2964" s="308" t="str">
        <f>IF(SUM('A4'!S2995:X2995)=6,'A4'!H2995,"")</f>
        <v/>
      </c>
    </row>
    <row r="2965" spans="1:10" x14ac:dyDescent="0.25">
      <c r="A2965" t="str">
        <f>IF(SUM('A4'!S2996:X2996)=6,'Angaben KH-Standort'!$D$25,"")</f>
        <v/>
      </c>
      <c r="B2965" t="str">
        <f>IF(SUM('A4'!S2996:X2996)=6,'Angaben KH-Standort'!$D$26,"")</f>
        <v/>
      </c>
      <c r="C2965" t="str">
        <f>IF(SUM('A4'!S2996:X2996)=6,'Angaben KH-Standort'!$D$12,"")</f>
        <v/>
      </c>
      <c r="D2965" t="str">
        <f>IF(SUM('A4'!S2996:X2996)=6,'A1'!$F$14,"")</f>
        <v/>
      </c>
      <c r="E2965" t="str">
        <f>IF(SUM('A4'!S2996:X2996)=6,'A4'!C2996,"")</f>
        <v/>
      </c>
      <c r="F2965" t="str">
        <f>IF(SUM('A4'!S2996:X2996)=6,'A4'!D2996,"")</f>
        <v/>
      </c>
      <c r="G2965" t="str">
        <f>IF(SUM('A4'!S2996:X2996)=6,'A4'!E2996,"")</f>
        <v/>
      </c>
      <c r="H2965" t="str">
        <f>IF(SUM('A4'!S2996:X2996)=6,'A4'!F2996,"")</f>
        <v/>
      </c>
      <c r="I2965" t="str">
        <f>IF(SUM('A4'!S2996:X2996)=6,'A4'!G2996,"")</f>
        <v/>
      </c>
      <c r="J2965" s="308" t="str">
        <f>IF(SUM('A4'!S2996:X2996)=6,'A4'!H2996,"")</f>
        <v/>
      </c>
    </row>
    <row r="2966" spans="1:10" x14ac:dyDescent="0.25">
      <c r="A2966" t="str">
        <f>IF(SUM('A4'!S2997:X2997)=6,'Angaben KH-Standort'!$D$25,"")</f>
        <v/>
      </c>
      <c r="B2966" t="str">
        <f>IF(SUM('A4'!S2997:X2997)=6,'Angaben KH-Standort'!$D$26,"")</f>
        <v/>
      </c>
      <c r="C2966" t="str">
        <f>IF(SUM('A4'!S2997:X2997)=6,'Angaben KH-Standort'!$D$12,"")</f>
        <v/>
      </c>
      <c r="D2966" t="str">
        <f>IF(SUM('A4'!S2997:X2997)=6,'A1'!$F$14,"")</f>
        <v/>
      </c>
      <c r="E2966" t="str">
        <f>IF(SUM('A4'!S2997:X2997)=6,'A4'!C2997,"")</f>
        <v/>
      </c>
      <c r="F2966" t="str">
        <f>IF(SUM('A4'!S2997:X2997)=6,'A4'!D2997,"")</f>
        <v/>
      </c>
      <c r="G2966" t="str">
        <f>IF(SUM('A4'!S2997:X2997)=6,'A4'!E2997,"")</f>
        <v/>
      </c>
      <c r="H2966" t="str">
        <f>IF(SUM('A4'!S2997:X2997)=6,'A4'!F2997,"")</f>
        <v/>
      </c>
      <c r="I2966" t="str">
        <f>IF(SUM('A4'!S2997:X2997)=6,'A4'!G2997,"")</f>
        <v/>
      </c>
      <c r="J2966" s="308" t="str">
        <f>IF(SUM('A4'!S2997:X2997)=6,'A4'!H2997,"")</f>
        <v/>
      </c>
    </row>
    <row r="2967" spans="1:10" x14ac:dyDescent="0.25">
      <c r="A2967" t="str">
        <f>IF(SUM('A4'!S2998:X2998)=6,'Angaben KH-Standort'!$D$25,"")</f>
        <v/>
      </c>
      <c r="B2967" t="str">
        <f>IF(SUM('A4'!S2998:X2998)=6,'Angaben KH-Standort'!$D$26,"")</f>
        <v/>
      </c>
      <c r="C2967" t="str">
        <f>IF(SUM('A4'!S2998:X2998)=6,'Angaben KH-Standort'!$D$12,"")</f>
        <v/>
      </c>
      <c r="D2967" t="str">
        <f>IF(SUM('A4'!S2998:X2998)=6,'A1'!$F$14,"")</f>
        <v/>
      </c>
      <c r="E2967" t="str">
        <f>IF(SUM('A4'!S2998:X2998)=6,'A4'!C2998,"")</f>
        <v/>
      </c>
      <c r="F2967" t="str">
        <f>IF(SUM('A4'!S2998:X2998)=6,'A4'!D2998,"")</f>
        <v/>
      </c>
      <c r="G2967" t="str">
        <f>IF(SUM('A4'!S2998:X2998)=6,'A4'!E2998,"")</f>
        <v/>
      </c>
      <c r="H2967" t="str">
        <f>IF(SUM('A4'!S2998:X2998)=6,'A4'!F2998,"")</f>
        <v/>
      </c>
      <c r="I2967" t="str">
        <f>IF(SUM('A4'!S2998:X2998)=6,'A4'!G2998,"")</f>
        <v/>
      </c>
      <c r="J2967" s="308" t="str">
        <f>IF(SUM('A4'!S2998:X2998)=6,'A4'!H2998,"")</f>
        <v/>
      </c>
    </row>
    <row r="2968" spans="1:10" x14ac:dyDescent="0.25">
      <c r="A2968" t="str">
        <f>IF(SUM('A4'!S2999:X2999)=6,'Angaben KH-Standort'!$D$25,"")</f>
        <v/>
      </c>
      <c r="B2968" t="str">
        <f>IF(SUM('A4'!S2999:X2999)=6,'Angaben KH-Standort'!$D$26,"")</f>
        <v/>
      </c>
      <c r="C2968" t="str">
        <f>IF(SUM('A4'!S2999:X2999)=6,'Angaben KH-Standort'!$D$12,"")</f>
        <v/>
      </c>
      <c r="D2968" t="str">
        <f>IF(SUM('A4'!S2999:X2999)=6,'A1'!$F$14,"")</f>
        <v/>
      </c>
      <c r="E2968" t="str">
        <f>IF(SUM('A4'!S2999:X2999)=6,'A4'!C2999,"")</f>
        <v/>
      </c>
      <c r="F2968" t="str">
        <f>IF(SUM('A4'!S2999:X2999)=6,'A4'!D2999,"")</f>
        <v/>
      </c>
      <c r="G2968" t="str">
        <f>IF(SUM('A4'!S2999:X2999)=6,'A4'!E2999,"")</f>
        <v/>
      </c>
      <c r="H2968" t="str">
        <f>IF(SUM('A4'!S2999:X2999)=6,'A4'!F2999,"")</f>
        <v/>
      </c>
      <c r="I2968" t="str">
        <f>IF(SUM('A4'!S2999:X2999)=6,'A4'!G2999,"")</f>
        <v/>
      </c>
      <c r="J2968" s="308" t="str">
        <f>IF(SUM('A4'!S2999:X2999)=6,'A4'!H2999,"")</f>
        <v/>
      </c>
    </row>
    <row r="2969" spans="1:10" x14ac:dyDescent="0.25">
      <c r="A2969" t="str">
        <f>IF(SUM('A4'!S3000:X3000)=6,'Angaben KH-Standort'!$D$25,"")</f>
        <v/>
      </c>
      <c r="B2969" t="str">
        <f>IF(SUM('A4'!S3000:X3000)=6,'Angaben KH-Standort'!$D$26,"")</f>
        <v/>
      </c>
      <c r="C2969" t="str">
        <f>IF(SUM('A4'!S3000:X3000)=6,'Angaben KH-Standort'!$D$12,"")</f>
        <v/>
      </c>
      <c r="D2969" t="str">
        <f>IF(SUM('A4'!S3000:X3000)=6,'A1'!$F$14,"")</f>
        <v/>
      </c>
      <c r="E2969" t="str">
        <f>IF(SUM('A4'!S3000:X3000)=6,'A4'!C3000,"")</f>
        <v/>
      </c>
      <c r="F2969" t="str">
        <f>IF(SUM('A4'!S3000:X3000)=6,'A4'!D3000,"")</f>
        <v/>
      </c>
      <c r="G2969" t="str">
        <f>IF(SUM('A4'!S3000:X3000)=6,'A4'!E3000,"")</f>
        <v/>
      </c>
      <c r="H2969" t="str">
        <f>IF(SUM('A4'!S3000:X3000)=6,'A4'!F3000,"")</f>
        <v/>
      </c>
      <c r="I2969" t="str">
        <f>IF(SUM('A4'!S3000:X3000)=6,'A4'!G3000,"")</f>
        <v/>
      </c>
      <c r="J2969" s="308" t="str">
        <f>IF(SUM('A4'!S3000:X3000)=6,'A4'!H3000,"")</f>
        <v/>
      </c>
    </row>
    <row r="2970" spans="1:10" x14ac:dyDescent="0.25">
      <c r="A2970" t="str">
        <f>IF(SUM('A4'!S3001:X3001)=6,'Angaben KH-Standort'!$D$25,"")</f>
        <v/>
      </c>
      <c r="B2970" t="str">
        <f>IF(SUM('A4'!S3001:X3001)=6,'Angaben KH-Standort'!$D$26,"")</f>
        <v/>
      </c>
      <c r="C2970" t="str">
        <f>IF(SUM('A4'!S3001:X3001)=6,'Angaben KH-Standort'!$D$12,"")</f>
        <v/>
      </c>
      <c r="D2970" t="str">
        <f>IF(SUM('A4'!S3001:X3001)=6,'A1'!$F$14,"")</f>
        <v/>
      </c>
      <c r="E2970" t="str">
        <f>IF(SUM('A4'!S3001:X3001)=6,'A4'!C3001,"")</f>
        <v/>
      </c>
      <c r="F2970" t="str">
        <f>IF(SUM('A4'!S3001:X3001)=6,'A4'!D3001,"")</f>
        <v/>
      </c>
      <c r="G2970" t="str">
        <f>IF(SUM('A4'!S3001:X3001)=6,'A4'!E3001,"")</f>
        <v/>
      </c>
      <c r="H2970" t="str">
        <f>IF(SUM('A4'!S3001:X3001)=6,'A4'!F3001,"")</f>
        <v/>
      </c>
      <c r="I2970" t="str">
        <f>IF(SUM('A4'!S3001:X3001)=6,'A4'!G3001,"")</f>
        <v/>
      </c>
      <c r="J2970" s="308" t="str">
        <f>IF(SUM('A4'!S3001:X3001)=6,'A4'!H3001,"")</f>
        <v/>
      </c>
    </row>
    <row r="2971" spans="1:10" x14ac:dyDescent="0.25">
      <c r="A2971" t="str">
        <f>IF(SUM('A4'!S3002:X3002)=6,'Angaben KH-Standort'!$D$25,"")</f>
        <v/>
      </c>
      <c r="B2971" t="str">
        <f>IF(SUM('A4'!S3002:X3002)=6,'Angaben KH-Standort'!$D$26,"")</f>
        <v/>
      </c>
      <c r="C2971" t="str">
        <f>IF(SUM('A4'!S3002:X3002)=6,'Angaben KH-Standort'!$D$12,"")</f>
        <v/>
      </c>
      <c r="D2971" t="str">
        <f>IF(SUM('A4'!S3002:X3002)=6,'A1'!$F$14,"")</f>
        <v/>
      </c>
      <c r="E2971" t="str">
        <f>IF(SUM('A4'!S3002:X3002)=6,'A4'!C3002,"")</f>
        <v/>
      </c>
      <c r="F2971" t="str">
        <f>IF(SUM('A4'!S3002:X3002)=6,'A4'!D3002,"")</f>
        <v/>
      </c>
      <c r="G2971" t="str">
        <f>IF(SUM('A4'!S3002:X3002)=6,'A4'!E3002,"")</f>
        <v/>
      </c>
      <c r="H2971" t="str">
        <f>IF(SUM('A4'!S3002:X3002)=6,'A4'!F3002,"")</f>
        <v/>
      </c>
      <c r="I2971" t="str">
        <f>IF(SUM('A4'!S3002:X3002)=6,'A4'!G3002,"")</f>
        <v/>
      </c>
      <c r="J2971" s="308" t="str">
        <f>IF(SUM('A4'!S3002:X3002)=6,'A4'!H3002,"")</f>
        <v/>
      </c>
    </row>
    <row r="2972" spans="1:10" x14ac:dyDescent="0.25">
      <c r="A2972" t="str">
        <f>IF(SUM('A4'!S3003:X3003)=6,'Angaben KH-Standort'!$D$25,"")</f>
        <v/>
      </c>
      <c r="B2972" t="str">
        <f>IF(SUM('A4'!S3003:X3003)=6,'Angaben KH-Standort'!$D$26,"")</f>
        <v/>
      </c>
      <c r="C2972" t="str">
        <f>IF(SUM('A4'!S3003:X3003)=6,'Angaben KH-Standort'!$D$12,"")</f>
        <v/>
      </c>
      <c r="D2972" t="str">
        <f>IF(SUM('A4'!S3003:X3003)=6,'A1'!$F$14,"")</f>
        <v/>
      </c>
      <c r="E2972" t="str">
        <f>IF(SUM('A4'!S3003:X3003)=6,'A4'!C3003,"")</f>
        <v/>
      </c>
      <c r="F2972" t="str">
        <f>IF(SUM('A4'!S3003:X3003)=6,'A4'!D3003,"")</f>
        <v/>
      </c>
      <c r="G2972" t="str">
        <f>IF(SUM('A4'!S3003:X3003)=6,'A4'!E3003,"")</f>
        <v/>
      </c>
      <c r="H2972" t="str">
        <f>IF(SUM('A4'!S3003:X3003)=6,'A4'!F3003,"")</f>
        <v/>
      </c>
      <c r="I2972" t="str">
        <f>IF(SUM('A4'!S3003:X3003)=6,'A4'!G3003,"")</f>
        <v/>
      </c>
      <c r="J2972" s="308" t="str">
        <f>IF(SUM('A4'!S3003:X3003)=6,'A4'!H3003,"")</f>
        <v/>
      </c>
    </row>
    <row r="2973" spans="1:10" x14ac:dyDescent="0.25">
      <c r="A2973" t="str">
        <f>IF(SUM('A4'!S3004:X3004)=6,'Angaben KH-Standort'!$D$25,"")</f>
        <v/>
      </c>
      <c r="B2973" t="str">
        <f>IF(SUM('A4'!S3004:X3004)=6,'Angaben KH-Standort'!$D$26,"")</f>
        <v/>
      </c>
      <c r="C2973" t="str">
        <f>IF(SUM('A4'!S3004:X3004)=6,'Angaben KH-Standort'!$D$12,"")</f>
        <v/>
      </c>
      <c r="D2973" t="str">
        <f>IF(SUM('A4'!S3004:X3004)=6,'A1'!$F$14,"")</f>
        <v/>
      </c>
      <c r="E2973" t="str">
        <f>IF(SUM('A4'!S3004:X3004)=6,'A4'!C3004,"")</f>
        <v/>
      </c>
      <c r="F2973" t="str">
        <f>IF(SUM('A4'!S3004:X3004)=6,'A4'!D3004,"")</f>
        <v/>
      </c>
      <c r="G2973" t="str">
        <f>IF(SUM('A4'!S3004:X3004)=6,'A4'!E3004,"")</f>
        <v/>
      </c>
      <c r="H2973" t="str">
        <f>IF(SUM('A4'!S3004:X3004)=6,'A4'!F3004,"")</f>
        <v/>
      </c>
      <c r="I2973" t="str">
        <f>IF(SUM('A4'!S3004:X3004)=6,'A4'!G3004,"")</f>
        <v/>
      </c>
      <c r="J2973" s="308" t="str">
        <f>IF(SUM('A4'!S3004:X3004)=6,'A4'!H3004,"")</f>
        <v/>
      </c>
    </row>
    <row r="2974" spans="1:10" x14ac:dyDescent="0.25">
      <c r="A2974" t="str">
        <f>IF(SUM('A4'!S3005:X3005)=6,'Angaben KH-Standort'!$D$25,"")</f>
        <v/>
      </c>
      <c r="B2974" t="str">
        <f>IF(SUM('A4'!S3005:X3005)=6,'Angaben KH-Standort'!$D$26,"")</f>
        <v/>
      </c>
      <c r="C2974" t="str">
        <f>IF(SUM('A4'!S3005:X3005)=6,'Angaben KH-Standort'!$D$12,"")</f>
        <v/>
      </c>
      <c r="D2974" t="str">
        <f>IF(SUM('A4'!S3005:X3005)=6,'A1'!$F$14,"")</f>
        <v/>
      </c>
      <c r="E2974" t="str">
        <f>IF(SUM('A4'!S3005:X3005)=6,'A4'!C3005,"")</f>
        <v/>
      </c>
      <c r="F2974" t="str">
        <f>IF(SUM('A4'!S3005:X3005)=6,'A4'!D3005,"")</f>
        <v/>
      </c>
      <c r="G2974" t="str">
        <f>IF(SUM('A4'!S3005:X3005)=6,'A4'!E3005,"")</f>
        <v/>
      </c>
      <c r="H2974" t="str">
        <f>IF(SUM('A4'!S3005:X3005)=6,'A4'!F3005,"")</f>
        <v/>
      </c>
      <c r="I2974" t="str">
        <f>IF(SUM('A4'!S3005:X3005)=6,'A4'!G3005,"")</f>
        <v/>
      </c>
      <c r="J2974" s="308" t="str">
        <f>IF(SUM('A4'!S3005:X3005)=6,'A4'!H3005,"")</f>
        <v/>
      </c>
    </row>
    <row r="2975" spans="1:10" x14ac:dyDescent="0.25">
      <c r="A2975" t="str">
        <f>IF(SUM('A4'!S3006:X3006)=6,'Angaben KH-Standort'!$D$25,"")</f>
        <v/>
      </c>
      <c r="B2975" t="str">
        <f>IF(SUM('A4'!S3006:X3006)=6,'Angaben KH-Standort'!$D$26,"")</f>
        <v/>
      </c>
      <c r="C2975" t="str">
        <f>IF(SUM('A4'!S3006:X3006)=6,'Angaben KH-Standort'!$D$12,"")</f>
        <v/>
      </c>
      <c r="D2975" t="str">
        <f>IF(SUM('A4'!S3006:X3006)=6,'A1'!$F$14,"")</f>
        <v/>
      </c>
      <c r="E2975" t="str">
        <f>IF(SUM('A4'!S3006:X3006)=6,'A4'!C3006,"")</f>
        <v/>
      </c>
      <c r="F2975" t="str">
        <f>IF(SUM('A4'!S3006:X3006)=6,'A4'!D3006,"")</f>
        <v/>
      </c>
      <c r="G2975" t="str">
        <f>IF(SUM('A4'!S3006:X3006)=6,'A4'!E3006,"")</f>
        <v/>
      </c>
      <c r="H2975" t="str">
        <f>IF(SUM('A4'!S3006:X3006)=6,'A4'!F3006,"")</f>
        <v/>
      </c>
      <c r="I2975" t="str">
        <f>IF(SUM('A4'!S3006:X3006)=6,'A4'!G3006,"")</f>
        <v/>
      </c>
      <c r="J2975" s="308" t="str">
        <f>IF(SUM('A4'!S3006:X3006)=6,'A4'!H3006,"")</f>
        <v/>
      </c>
    </row>
    <row r="2976" spans="1:10" x14ac:dyDescent="0.25">
      <c r="A2976" t="str">
        <f>IF(SUM('A4'!S3007:X3007)=6,'Angaben KH-Standort'!$D$25,"")</f>
        <v/>
      </c>
      <c r="B2976" t="str">
        <f>IF(SUM('A4'!S3007:X3007)=6,'Angaben KH-Standort'!$D$26,"")</f>
        <v/>
      </c>
      <c r="C2976" t="str">
        <f>IF(SUM('A4'!S3007:X3007)=6,'Angaben KH-Standort'!$D$12,"")</f>
        <v/>
      </c>
      <c r="D2976" t="str">
        <f>IF(SUM('A4'!S3007:X3007)=6,'A1'!$F$14,"")</f>
        <v/>
      </c>
      <c r="E2976" t="str">
        <f>IF(SUM('A4'!S3007:X3007)=6,'A4'!C3007,"")</f>
        <v/>
      </c>
      <c r="F2976" t="str">
        <f>IF(SUM('A4'!S3007:X3007)=6,'A4'!D3007,"")</f>
        <v/>
      </c>
      <c r="G2976" t="str">
        <f>IF(SUM('A4'!S3007:X3007)=6,'A4'!E3007,"")</f>
        <v/>
      </c>
      <c r="H2976" t="str">
        <f>IF(SUM('A4'!S3007:X3007)=6,'A4'!F3007,"")</f>
        <v/>
      </c>
      <c r="I2976" t="str">
        <f>IF(SUM('A4'!S3007:X3007)=6,'A4'!G3007,"")</f>
        <v/>
      </c>
      <c r="J2976" s="308" t="str">
        <f>IF(SUM('A4'!S3007:X3007)=6,'A4'!H3007,"")</f>
        <v/>
      </c>
    </row>
    <row r="2977" spans="1:10" x14ac:dyDescent="0.25">
      <c r="A2977" t="str">
        <f>IF(SUM('A4'!S3008:X3008)=6,'Angaben KH-Standort'!$D$25,"")</f>
        <v/>
      </c>
      <c r="B2977" t="str">
        <f>IF(SUM('A4'!S3008:X3008)=6,'Angaben KH-Standort'!$D$26,"")</f>
        <v/>
      </c>
      <c r="C2977" t="str">
        <f>IF(SUM('A4'!S3008:X3008)=6,'Angaben KH-Standort'!$D$12,"")</f>
        <v/>
      </c>
      <c r="D2977" t="str">
        <f>IF(SUM('A4'!S3008:X3008)=6,'A1'!$F$14,"")</f>
        <v/>
      </c>
      <c r="E2977" t="str">
        <f>IF(SUM('A4'!S3008:X3008)=6,'A4'!C3008,"")</f>
        <v/>
      </c>
      <c r="F2977" t="str">
        <f>IF(SUM('A4'!S3008:X3008)=6,'A4'!D3008,"")</f>
        <v/>
      </c>
      <c r="G2977" t="str">
        <f>IF(SUM('A4'!S3008:X3008)=6,'A4'!E3008,"")</f>
        <v/>
      </c>
      <c r="H2977" t="str">
        <f>IF(SUM('A4'!S3008:X3008)=6,'A4'!F3008,"")</f>
        <v/>
      </c>
      <c r="I2977" t="str">
        <f>IF(SUM('A4'!S3008:X3008)=6,'A4'!G3008,"")</f>
        <v/>
      </c>
      <c r="J2977" s="308" t="str">
        <f>IF(SUM('A4'!S3008:X3008)=6,'A4'!H3008,"")</f>
        <v/>
      </c>
    </row>
    <row r="2978" spans="1:10" x14ac:dyDescent="0.25">
      <c r="A2978" t="str">
        <f>IF(SUM('A4'!S3009:X3009)=6,'Angaben KH-Standort'!$D$25,"")</f>
        <v/>
      </c>
      <c r="B2978" t="str">
        <f>IF(SUM('A4'!S3009:X3009)=6,'Angaben KH-Standort'!$D$26,"")</f>
        <v/>
      </c>
      <c r="C2978" t="str">
        <f>IF(SUM('A4'!S3009:X3009)=6,'Angaben KH-Standort'!$D$12,"")</f>
        <v/>
      </c>
      <c r="D2978" t="str">
        <f>IF(SUM('A4'!S3009:X3009)=6,'A1'!$F$14,"")</f>
        <v/>
      </c>
      <c r="E2978" t="str">
        <f>IF(SUM('A4'!S3009:X3009)=6,'A4'!C3009,"")</f>
        <v/>
      </c>
      <c r="F2978" t="str">
        <f>IF(SUM('A4'!S3009:X3009)=6,'A4'!D3009,"")</f>
        <v/>
      </c>
      <c r="G2978" t="str">
        <f>IF(SUM('A4'!S3009:X3009)=6,'A4'!E3009,"")</f>
        <v/>
      </c>
      <c r="H2978" t="str">
        <f>IF(SUM('A4'!S3009:X3009)=6,'A4'!F3009,"")</f>
        <v/>
      </c>
      <c r="I2978" t="str">
        <f>IF(SUM('A4'!S3009:X3009)=6,'A4'!G3009,"")</f>
        <v/>
      </c>
      <c r="J2978" s="308" t="str">
        <f>IF(SUM('A4'!S3009:X3009)=6,'A4'!H3009,"")</f>
        <v/>
      </c>
    </row>
    <row r="2979" spans="1:10" x14ac:dyDescent="0.25">
      <c r="A2979" t="str">
        <f>IF(SUM('A4'!S3010:X3010)=6,'Angaben KH-Standort'!$D$25,"")</f>
        <v/>
      </c>
      <c r="B2979" t="str">
        <f>IF(SUM('A4'!S3010:X3010)=6,'Angaben KH-Standort'!$D$26,"")</f>
        <v/>
      </c>
      <c r="C2979" t="str">
        <f>IF(SUM('A4'!S3010:X3010)=6,'Angaben KH-Standort'!$D$12,"")</f>
        <v/>
      </c>
      <c r="D2979" t="str">
        <f>IF(SUM('A4'!S3010:X3010)=6,'A1'!$F$14,"")</f>
        <v/>
      </c>
      <c r="E2979" t="str">
        <f>IF(SUM('A4'!S3010:X3010)=6,'A4'!C3010,"")</f>
        <v/>
      </c>
      <c r="F2979" t="str">
        <f>IF(SUM('A4'!S3010:X3010)=6,'A4'!D3010,"")</f>
        <v/>
      </c>
      <c r="G2979" t="str">
        <f>IF(SUM('A4'!S3010:X3010)=6,'A4'!E3010,"")</f>
        <v/>
      </c>
      <c r="H2979" t="str">
        <f>IF(SUM('A4'!S3010:X3010)=6,'A4'!F3010,"")</f>
        <v/>
      </c>
      <c r="I2979" t="str">
        <f>IF(SUM('A4'!S3010:X3010)=6,'A4'!G3010,"")</f>
        <v/>
      </c>
      <c r="J2979" s="308" t="str">
        <f>IF(SUM('A4'!S3010:X3010)=6,'A4'!H3010,"")</f>
        <v/>
      </c>
    </row>
    <row r="2980" spans="1:10" x14ac:dyDescent="0.25">
      <c r="A2980" t="str">
        <f>IF(SUM('A4'!S3011:X3011)=6,'Angaben KH-Standort'!$D$25,"")</f>
        <v/>
      </c>
      <c r="B2980" t="str">
        <f>IF(SUM('A4'!S3011:X3011)=6,'Angaben KH-Standort'!$D$26,"")</f>
        <v/>
      </c>
      <c r="C2980" t="str">
        <f>IF(SUM('A4'!S3011:X3011)=6,'Angaben KH-Standort'!$D$12,"")</f>
        <v/>
      </c>
      <c r="D2980" t="str">
        <f>IF(SUM('A4'!S3011:X3011)=6,'A1'!$F$14,"")</f>
        <v/>
      </c>
      <c r="E2980" t="str">
        <f>IF(SUM('A4'!S3011:X3011)=6,'A4'!C3011,"")</f>
        <v/>
      </c>
      <c r="F2980" t="str">
        <f>IF(SUM('A4'!S3011:X3011)=6,'A4'!D3011,"")</f>
        <v/>
      </c>
      <c r="G2980" t="str">
        <f>IF(SUM('A4'!S3011:X3011)=6,'A4'!E3011,"")</f>
        <v/>
      </c>
      <c r="H2980" t="str">
        <f>IF(SUM('A4'!S3011:X3011)=6,'A4'!F3011,"")</f>
        <v/>
      </c>
      <c r="I2980" t="str">
        <f>IF(SUM('A4'!S3011:X3011)=6,'A4'!G3011,"")</f>
        <v/>
      </c>
      <c r="J2980" s="308" t="str">
        <f>IF(SUM('A4'!S3011:X3011)=6,'A4'!H3011,"")</f>
        <v/>
      </c>
    </row>
    <row r="2981" spans="1:10" x14ac:dyDescent="0.25">
      <c r="A2981" t="str">
        <f>IF(SUM('A4'!S3012:X3012)=6,'Angaben KH-Standort'!$D$25,"")</f>
        <v/>
      </c>
      <c r="B2981" t="str">
        <f>IF(SUM('A4'!S3012:X3012)=6,'Angaben KH-Standort'!$D$26,"")</f>
        <v/>
      </c>
      <c r="C2981" t="str">
        <f>IF(SUM('A4'!S3012:X3012)=6,'Angaben KH-Standort'!$D$12,"")</f>
        <v/>
      </c>
      <c r="D2981" t="str">
        <f>IF(SUM('A4'!S3012:X3012)=6,'A1'!$F$14,"")</f>
        <v/>
      </c>
      <c r="E2981" t="str">
        <f>IF(SUM('A4'!S3012:X3012)=6,'A4'!C3012,"")</f>
        <v/>
      </c>
      <c r="F2981" t="str">
        <f>IF(SUM('A4'!S3012:X3012)=6,'A4'!D3012,"")</f>
        <v/>
      </c>
      <c r="G2981" t="str">
        <f>IF(SUM('A4'!S3012:X3012)=6,'A4'!E3012,"")</f>
        <v/>
      </c>
      <c r="H2981" t="str">
        <f>IF(SUM('A4'!S3012:X3012)=6,'A4'!F3012,"")</f>
        <v/>
      </c>
      <c r="I2981" t="str">
        <f>IF(SUM('A4'!S3012:X3012)=6,'A4'!G3012,"")</f>
        <v/>
      </c>
      <c r="J2981" s="308" t="str">
        <f>IF(SUM('A4'!S3012:X3012)=6,'A4'!H3012,"")</f>
        <v/>
      </c>
    </row>
    <row r="2982" spans="1:10" x14ac:dyDescent="0.25">
      <c r="A2982" t="str">
        <f>IF(SUM('A4'!S3013:X3013)=6,'Angaben KH-Standort'!$D$25,"")</f>
        <v/>
      </c>
      <c r="B2982" t="str">
        <f>IF(SUM('A4'!S3013:X3013)=6,'Angaben KH-Standort'!$D$26,"")</f>
        <v/>
      </c>
      <c r="C2982" t="str">
        <f>IF(SUM('A4'!S3013:X3013)=6,'Angaben KH-Standort'!$D$12,"")</f>
        <v/>
      </c>
      <c r="D2982" t="str">
        <f>IF(SUM('A4'!S3013:X3013)=6,'A1'!$F$14,"")</f>
        <v/>
      </c>
      <c r="E2982" t="str">
        <f>IF(SUM('A4'!S3013:X3013)=6,'A4'!C3013,"")</f>
        <v/>
      </c>
      <c r="F2982" t="str">
        <f>IF(SUM('A4'!S3013:X3013)=6,'A4'!D3013,"")</f>
        <v/>
      </c>
      <c r="G2982" t="str">
        <f>IF(SUM('A4'!S3013:X3013)=6,'A4'!E3013,"")</f>
        <v/>
      </c>
      <c r="H2982" t="str">
        <f>IF(SUM('A4'!S3013:X3013)=6,'A4'!F3013,"")</f>
        <v/>
      </c>
      <c r="I2982" t="str">
        <f>IF(SUM('A4'!S3013:X3013)=6,'A4'!G3013,"")</f>
        <v/>
      </c>
      <c r="J2982" s="308" t="str">
        <f>IF(SUM('A4'!S3013:X3013)=6,'A4'!H3013,"")</f>
        <v/>
      </c>
    </row>
    <row r="2983" spans="1:10" x14ac:dyDescent="0.25">
      <c r="A2983" t="str">
        <f>IF(SUM('A4'!S3014:X3014)=6,'Angaben KH-Standort'!$D$25,"")</f>
        <v/>
      </c>
      <c r="B2983" t="str">
        <f>IF(SUM('A4'!S3014:X3014)=6,'Angaben KH-Standort'!$D$26,"")</f>
        <v/>
      </c>
      <c r="C2983" t="str">
        <f>IF(SUM('A4'!S3014:X3014)=6,'Angaben KH-Standort'!$D$12,"")</f>
        <v/>
      </c>
      <c r="D2983" t="str">
        <f>IF(SUM('A4'!S3014:X3014)=6,'A1'!$F$14,"")</f>
        <v/>
      </c>
      <c r="E2983" t="str">
        <f>IF(SUM('A4'!S3014:X3014)=6,'A4'!C3014,"")</f>
        <v/>
      </c>
      <c r="F2983" t="str">
        <f>IF(SUM('A4'!S3014:X3014)=6,'A4'!D3014,"")</f>
        <v/>
      </c>
      <c r="G2983" t="str">
        <f>IF(SUM('A4'!S3014:X3014)=6,'A4'!E3014,"")</f>
        <v/>
      </c>
      <c r="H2983" t="str">
        <f>IF(SUM('A4'!S3014:X3014)=6,'A4'!F3014,"")</f>
        <v/>
      </c>
      <c r="I2983" t="str">
        <f>IF(SUM('A4'!S3014:X3014)=6,'A4'!G3014,"")</f>
        <v/>
      </c>
      <c r="J2983" s="308" t="str">
        <f>IF(SUM('A4'!S3014:X3014)=6,'A4'!H3014,"")</f>
        <v/>
      </c>
    </row>
    <row r="2984" spans="1:10" x14ac:dyDescent="0.25">
      <c r="A2984" t="str">
        <f>IF(SUM('A4'!S3015:X3015)=6,'Angaben KH-Standort'!$D$25,"")</f>
        <v/>
      </c>
      <c r="B2984" t="str">
        <f>IF(SUM('A4'!S3015:X3015)=6,'Angaben KH-Standort'!$D$26,"")</f>
        <v/>
      </c>
      <c r="C2984" t="str">
        <f>IF(SUM('A4'!S3015:X3015)=6,'Angaben KH-Standort'!$D$12,"")</f>
        <v/>
      </c>
      <c r="D2984" t="str">
        <f>IF(SUM('A4'!S3015:X3015)=6,'A1'!$F$14,"")</f>
        <v/>
      </c>
      <c r="E2984" t="str">
        <f>IF(SUM('A4'!S3015:X3015)=6,'A4'!C3015,"")</f>
        <v/>
      </c>
      <c r="F2984" t="str">
        <f>IF(SUM('A4'!S3015:X3015)=6,'A4'!D3015,"")</f>
        <v/>
      </c>
      <c r="G2984" t="str">
        <f>IF(SUM('A4'!S3015:X3015)=6,'A4'!E3015,"")</f>
        <v/>
      </c>
      <c r="H2984" t="str">
        <f>IF(SUM('A4'!S3015:X3015)=6,'A4'!F3015,"")</f>
        <v/>
      </c>
      <c r="I2984" t="str">
        <f>IF(SUM('A4'!S3015:X3015)=6,'A4'!G3015,"")</f>
        <v/>
      </c>
      <c r="J2984" s="308" t="str">
        <f>IF(SUM('A4'!S3015:X3015)=6,'A4'!H3015,"")</f>
        <v/>
      </c>
    </row>
    <row r="2985" spans="1:10" x14ac:dyDescent="0.25">
      <c r="A2985" t="str">
        <f>IF(SUM('A4'!S3016:X3016)=6,'Angaben KH-Standort'!$D$25,"")</f>
        <v/>
      </c>
      <c r="B2985" t="str">
        <f>IF(SUM('A4'!S3016:X3016)=6,'Angaben KH-Standort'!$D$26,"")</f>
        <v/>
      </c>
      <c r="C2985" t="str">
        <f>IF(SUM('A4'!S3016:X3016)=6,'Angaben KH-Standort'!$D$12,"")</f>
        <v/>
      </c>
      <c r="D2985" t="str">
        <f>IF(SUM('A4'!S3016:X3016)=6,'A1'!$F$14,"")</f>
        <v/>
      </c>
      <c r="E2985" t="str">
        <f>IF(SUM('A4'!S3016:X3016)=6,'A4'!C3016,"")</f>
        <v/>
      </c>
      <c r="F2985" t="str">
        <f>IF(SUM('A4'!S3016:X3016)=6,'A4'!D3016,"")</f>
        <v/>
      </c>
      <c r="G2985" t="str">
        <f>IF(SUM('A4'!S3016:X3016)=6,'A4'!E3016,"")</f>
        <v/>
      </c>
      <c r="H2985" t="str">
        <f>IF(SUM('A4'!S3016:X3016)=6,'A4'!F3016,"")</f>
        <v/>
      </c>
      <c r="I2985" t="str">
        <f>IF(SUM('A4'!S3016:X3016)=6,'A4'!G3016,"")</f>
        <v/>
      </c>
      <c r="J2985" s="308" t="str">
        <f>IF(SUM('A4'!S3016:X3016)=6,'A4'!H3016,"")</f>
        <v/>
      </c>
    </row>
    <row r="2986" spans="1:10" x14ac:dyDescent="0.25">
      <c r="A2986" t="str">
        <f>IF(SUM('A4'!S3017:X3017)=6,'Angaben KH-Standort'!$D$25,"")</f>
        <v/>
      </c>
      <c r="B2986" t="str">
        <f>IF(SUM('A4'!S3017:X3017)=6,'Angaben KH-Standort'!$D$26,"")</f>
        <v/>
      </c>
      <c r="C2986" t="str">
        <f>IF(SUM('A4'!S3017:X3017)=6,'Angaben KH-Standort'!$D$12,"")</f>
        <v/>
      </c>
      <c r="D2986" t="str">
        <f>IF(SUM('A4'!S3017:X3017)=6,'A1'!$F$14,"")</f>
        <v/>
      </c>
      <c r="E2986" t="str">
        <f>IF(SUM('A4'!S3017:X3017)=6,'A4'!C3017,"")</f>
        <v/>
      </c>
      <c r="F2986" t="str">
        <f>IF(SUM('A4'!S3017:X3017)=6,'A4'!D3017,"")</f>
        <v/>
      </c>
      <c r="G2986" t="str">
        <f>IF(SUM('A4'!S3017:X3017)=6,'A4'!E3017,"")</f>
        <v/>
      </c>
      <c r="H2986" t="str">
        <f>IF(SUM('A4'!S3017:X3017)=6,'A4'!F3017,"")</f>
        <v/>
      </c>
      <c r="I2986" t="str">
        <f>IF(SUM('A4'!S3017:X3017)=6,'A4'!G3017,"")</f>
        <v/>
      </c>
      <c r="J2986" s="308" t="str">
        <f>IF(SUM('A4'!S3017:X3017)=6,'A4'!H3017,"")</f>
        <v/>
      </c>
    </row>
    <row r="2987" spans="1:10" x14ac:dyDescent="0.25">
      <c r="A2987" t="str">
        <f>IF(SUM('A4'!S3018:X3018)=6,'Angaben KH-Standort'!$D$25,"")</f>
        <v/>
      </c>
      <c r="B2987" t="str">
        <f>IF(SUM('A4'!S3018:X3018)=6,'Angaben KH-Standort'!$D$26,"")</f>
        <v/>
      </c>
      <c r="C2987" t="str">
        <f>IF(SUM('A4'!S3018:X3018)=6,'Angaben KH-Standort'!$D$12,"")</f>
        <v/>
      </c>
      <c r="D2987" t="str">
        <f>IF(SUM('A4'!S3018:X3018)=6,'A1'!$F$14,"")</f>
        <v/>
      </c>
      <c r="E2987" t="str">
        <f>IF(SUM('A4'!S3018:X3018)=6,'A4'!C3018,"")</f>
        <v/>
      </c>
      <c r="F2987" t="str">
        <f>IF(SUM('A4'!S3018:X3018)=6,'A4'!D3018,"")</f>
        <v/>
      </c>
      <c r="G2987" t="str">
        <f>IF(SUM('A4'!S3018:X3018)=6,'A4'!E3018,"")</f>
        <v/>
      </c>
      <c r="H2987" t="str">
        <f>IF(SUM('A4'!S3018:X3018)=6,'A4'!F3018,"")</f>
        <v/>
      </c>
      <c r="I2987" t="str">
        <f>IF(SUM('A4'!S3018:X3018)=6,'A4'!G3018,"")</f>
        <v/>
      </c>
      <c r="J2987" s="308" t="str">
        <f>IF(SUM('A4'!S3018:X3018)=6,'A4'!H3018,"")</f>
        <v/>
      </c>
    </row>
    <row r="2988" spans="1:10" x14ac:dyDescent="0.25">
      <c r="A2988" t="str">
        <f>IF(SUM('A4'!S3019:X3019)=6,'Angaben KH-Standort'!$D$25,"")</f>
        <v/>
      </c>
      <c r="B2988" t="str">
        <f>IF(SUM('A4'!S3019:X3019)=6,'Angaben KH-Standort'!$D$26,"")</f>
        <v/>
      </c>
      <c r="C2988" t="str">
        <f>IF(SUM('A4'!S3019:X3019)=6,'Angaben KH-Standort'!$D$12,"")</f>
        <v/>
      </c>
      <c r="D2988" t="str">
        <f>IF(SUM('A4'!S3019:X3019)=6,'A1'!$F$14,"")</f>
        <v/>
      </c>
      <c r="E2988" t="str">
        <f>IF(SUM('A4'!S3019:X3019)=6,'A4'!C3019,"")</f>
        <v/>
      </c>
      <c r="F2988" t="str">
        <f>IF(SUM('A4'!S3019:X3019)=6,'A4'!D3019,"")</f>
        <v/>
      </c>
      <c r="G2988" t="str">
        <f>IF(SUM('A4'!S3019:X3019)=6,'A4'!E3019,"")</f>
        <v/>
      </c>
      <c r="H2988" t="str">
        <f>IF(SUM('A4'!S3019:X3019)=6,'A4'!F3019,"")</f>
        <v/>
      </c>
      <c r="I2988" t="str">
        <f>IF(SUM('A4'!S3019:X3019)=6,'A4'!G3019,"")</f>
        <v/>
      </c>
      <c r="J2988" s="308" t="str">
        <f>IF(SUM('A4'!S3019:X3019)=6,'A4'!H3019,"")</f>
        <v/>
      </c>
    </row>
    <row r="2989" spans="1:10" x14ac:dyDescent="0.25">
      <c r="A2989" t="str">
        <f>IF(SUM('A4'!S3020:X3020)=6,'Angaben KH-Standort'!$D$25,"")</f>
        <v/>
      </c>
      <c r="B2989" t="str">
        <f>IF(SUM('A4'!S3020:X3020)=6,'Angaben KH-Standort'!$D$26,"")</f>
        <v/>
      </c>
      <c r="C2989" t="str">
        <f>IF(SUM('A4'!S3020:X3020)=6,'Angaben KH-Standort'!$D$12,"")</f>
        <v/>
      </c>
      <c r="D2989" t="str">
        <f>IF(SUM('A4'!S3020:X3020)=6,'A1'!$F$14,"")</f>
        <v/>
      </c>
      <c r="E2989" t="str">
        <f>IF(SUM('A4'!S3020:X3020)=6,'A4'!C3020,"")</f>
        <v/>
      </c>
      <c r="F2989" t="str">
        <f>IF(SUM('A4'!S3020:X3020)=6,'A4'!D3020,"")</f>
        <v/>
      </c>
      <c r="G2989" t="str">
        <f>IF(SUM('A4'!S3020:X3020)=6,'A4'!E3020,"")</f>
        <v/>
      </c>
      <c r="H2989" t="str">
        <f>IF(SUM('A4'!S3020:X3020)=6,'A4'!F3020,"")</f>
        <v/>
      </c>
      <c r="I2989" t="str">
        <f>IF(SUM('A4'!S3020:X3020)=6,'A4'!G3020,"")</f>
        <v/>
      </c>
      <c r="J2989" s="308" t="str">
        <f>IF(SUM('A4'!S3020:X3020)=6,'A4'!H3020,"")</f>
        <v/>
      </c>
    </row>
    <row r="2990" spans="1:10" x14ac:dyDescent="0.25">
      <c r="A2990" t="str">
        <f>IF(SUM('A4'!S3021:X3021)=6,'Angaben KH-Standort'!$D$25,"")</f>
        <v/>
      </c>
      <c r="B2990" t="str">
        <f>IF(SUM('A4'!S3021:X3021)=6,'Angaben KH-Standort'!$D$26,"")</f>
        <v/>
      </c>
      <c r="C2990" t="str">
        <f>IF(SUM('A4'!S3021:X3021)=6,'Angaben KH-Standort'!$D$12,"")</f>
        <v/>
      </c>
      <c r="D2990" t="str">
        <f>IF(SUM('A4'!S3021:X3021)=6,'A1'!$F$14,"")</f>
        <v/>
      </c>
      <c r="E2990" t="str">
        <f>IF(SUM('A4'!S3021:X3021)=6,'A4'!C3021,"")</f>
        <v/>
      </c>
      <c r="F2990" t="str">
        <f>IF(SUM('A4'!S3021:X3021)=6,'A4'!D3021,"")</f>
        <v/>
      </c>
      <c r="G2990" t="str">
        <f>IF(SUM('A4'!S3021:X3021)=6,'A4'!E3021,"")</f>
        <v/>
      </c>
      <c r="H2990" t="str">
        <f>IF(SUM('A4'!S3021:X3021)=6,'A4'!F3021,"")</f>
        <v/>
      </c>
      <c r="I2990" t="str">
        <f>IF(SUM('A4'!S3021:X3021)=6,'A4'!G3021,"")</f>
        <v/>
      </c>
      <c r="J2990" s="308" t="str">
        <f>IF(SUM('A4'!S3021:X3021)=6,'A4'!H3021,"")</f>
        <v/>
      </c>
    </row>
    <row r="2991" spans="1:10" x14ac:dyDescent="0.25">
      <c r="A2991" t="str">
        <f>IF(SUM('A4'!S3022:X3022)=6,'Angaben KH-Standort'!$D$25,"")</f>
        <v/>
      </c>
      <c r="B2991" t="str">
        <f>IF(SUM('A4'!S3022:X3022)=6,'Angaben KH-Standort'!$D$26,"")</f>
        <v/>
      </c>
      <c r="C2991" t="str">
        <f>IF(SUM('A4'!S3022:X3022)=6,'Angaben KH-Standort'!$D$12,"")</f>
        <v/>
      </c>
      <c r="D2991" t="str">
        <f>IF(SUM('A4'!S3022:X3022)=6,'A1'!$F$14,"")</f>
        <v/>
      </c>
      <c r="E2991" t="str">
        <f>IF(SUM('A4'!S3022:X3022)=6,'A4'!C3022,"")</f>
        <v/>
      </c>
      <c r="F2991" t="str">
        <f>IF(SUM('A4'!S3022:X3022)=6,'A4'!D3022,"")</f>
        <v/>
      </c>
      <c r="G2991" t="str">
        <f>IF(SUM('A4'!S3022:X3022)=6,'A4'!E3022,"")</f>
        <v/>
      </c>
      <c r="H2991" t="str">
        <f>IF(SUM('A4'!S3022:X3022)=6,'A4'!F3022,"")</f>
        <v/>
      </c>
      <c r="I2991" t="str">
        <f>IF(SUM('A4'!S3022:X3022)=6,'A4'!G3022,"")</f>
        <v/>
      </c>
      <c r="J2991" s="308" t="str">
        <f>IF(SUM('A4'!S3022:X3022)=6,'A4'!H3022,"")</f>
        <v/>
      </c>
    </row>
    <row r="2992" spans="1:10" x14ac:dyDescent="0.25">
      <c r="A2992" t="str">
        <f>IF(SUM('A4'!S3023:X3023)=6,'Angaben KH-Standort'!$D$25,"")</f>
        <v/>
      </c>
      <c r="B2992" t="str">
        <f>IF(SUM('A4'!S3023:X3023)=6,'Angaben KH-Standort'!$D$26,"")</f>
        <v/>
      </c>
      <c r="C2992" t="str">
        <f>IF(SUM('A4'!S3023:X3023)=6,'Angaben KH-Standort'!$D$12,"")</f>
        <v/>
      </c>
      <c r="D2992" t="str">
        <f>IF(SUM('A4'!S3023:X3023)=6,'A1'!$F$14,"")</f>
        <v/>
      </c>
      <c r="E2992" t="str">
        <f>IF(SUM('A4'!S3023:X3023)=6,'A4'!C3023,"")</f>
        <v/>
      </c>
      <c r="F2992" t="str">
        <f>IF(SUM('A4'!S3023:X3023)=6,'A4'!D3023,"")</f>
        <v/>
      </c>
      <c r="G2992" t="str">
        <f>IF(SUM('A4'!S3023:X3023)=6,'A4'!E3023,"")</f>
        <v/>
      </c>
      <c r="H2992" t="str">
        <f>IF(SUM('A4'!S3023:X3023)=6,'A4'!F3023,"")</f>
        <v/>
      </c>
      <c r="I2992" t="str">
        <f>IF(SUM('A4'!S3023:X3023)=6,'A4'!G3023,"")</f>
        <v/>
      </c>
      <c r="J2992" s="308" t="str">
        <f>IF(SUM('A4'!S3023:X3023)=6,'A4'!H3023,"")</f>
        <v/>
      </c>
    </row>
    <row r="2993" spans="1:10" x14ac:dyDescent="0.25">
      <c r="A2993" t="str">
        <f>IF(SUM('A4'!S3024:X3024)=6,'Angaben KH-Standort'!$D$25,"")</f>
        <v/>
      </c>
      <c r="B2993" t="str">
        <f>IF(SUM('A4'!S3024:X3024)=6,'Angaben KH-Standort'!$D$26,"")</f>
        <v/>
      </c>
      <c r="C2993" t="str">
        <f>IF(SUM('A4'!S3024:X3024)=6,'Angaben KH-Standort'!$D$12,"")</f>
        <v/>
      </c>
      <c r="D2993" t="str">
        <f>IF(SUM('A4'!S3024:X3024)=6,'A1'!$F$14,"")</f>
        <v/>
      </c>
      <c r="E2993" t="str">
        <f>IF(SUM('A4'!S3024:X3024)=6,'A4'!C3024,"")</f>
        <v/>
      </c>
      <c r="F2993" t="str">
        <f>IF(SUM('A4'!S3024:X3024)=6,'A4'!D3024,"")</f>
        <v/>
      </c>
      <c r="G2993" t="str">
        <f>IF(SUM('A4'!S3024:X3024)=6,'A4'!E3024,"")</f>
        <v/>
      </c>
      <c r="H2993" t="str">
        <f>IF(SUM('A4'!S3024:X3024)=6,'A4'!F3024,"")</f>
        <v/>
      </c>
      <c r="I2993" t="str">
        <f>IF(SUM('A4'!S3024:X3024)=6,'A4'!G3024,"")</f>
        <v/>
      </c>
      <c r="J2993" s="308" t="str">
        <f>IF(SUM('A4'!S3024:X3024)=6,'A4'!H3024,"")</f>
        <v/>
      </c>
    </row>
    <row r="2994" spans="1:10" x14ac:dyDescent="0.25">
      <c r="A2994" t="str">
        <f>IF(SUM('A4'!S3025:X3025)=6,'Angaben KH-Standort'!$D$25,"")</f>
        <v/>
      </c>
      <c r="B2994" t="str">
        <f>IF(SUM('A4'!S3025:X3025)=6,'Angaben KH-Standort'!$D$26,"")</f>
        <v/>
      </c>
      <c r="C2994" t="str">
        <f>IF(SUM('A4'!S3025:X3025)=6,'Angaben KH-Standort'!$D$12,"")</f>
        <v/>
      </c>
      <c r="D2994" t="str">
        <f>IF(SUM('A4'!S3025:X3025)=6,'A1'!$F$14,"")</f>
        <v/>
      </c>
      <c r="E2994" t="str">
        <f>IF(SUM('A4'!S3025:X3025)=6,'A4'!C3025,"")</f>
        <v/>
      </c>
      <c r="F2994" t="str">
        <f>IF(SUM('A4'!S3025:X3025)=6,'A4'!D3025,"")</f>
        <v/>
      </c>
      <c r="G2994" t="str">
        <f>IF(SUM('A4'!S3025:X3025)=6,'A4'!E3025,"")</f>
        <v/>
      </c>
      <c r="H2994" t="str">
        <f>IF(SUM('A4'!S3025:X3025)=6,'A4'!F3025,"")</f>
        <v/>
      </c>
      <c r="I2994" t="str">
        <f>IF(SUM('A4'!S3025:X3025)=6,'A4'!G3025,"")</f>
        <v/>
      </c>
      <c r="J2994" s="308" t="str">
        <f>IF(SUM('A4'!S3025:X3025)=6,'A4'!H3025,"")</f>
        <v/>
      </c>
    </row>
    <row r="2995" spans="1:10" x14ac:dyDescent="0.25">
      <c r="A2995" t="str">
        <f>IF(SUM('A4'!S3026:X3026)=6,'Angaben KH-Standort'!$D$25,"")</f>
        <v/>
      </c>
      <c r="B2995" t="str">
        <f>IF(SUM('A4'!S3026:X3026)=6,'Angaben KH-Standort'!$D$26,"")</f>
        <v/>
      </c>
      <c r="C2995" t="str">
        <f>IF(SUM('A4'!S3026:X3026)=6,'Angaben KH-Standort'!$D$12,"")</f>
        <v/>
      </c>
      <c r="D2995" t="str">
        <f>IF(SUM('A4'!S3026:X3026)=6,'A1'!$F$14,"")</f>
        <v/>
      </c>
      <c r="E2995" t="str">
        <f>IF(SUM('A4'!S3026:X3026)=6,'A4'!C3026,"")</f>
        <v/>
      </c>
      <c r="F2995" t="str">
        <f>IF(SUM('A4'!S3026:X3026)=6,'A4'!D3026,"")</f>
        <v/>
      </c>
      <c r="G2995" t="str">
        <f>IF(SUM('A4'!S3026:X3026)=6,'A4'!E3026,"")</f>
        <v/>
      </c>
      <c r="H2995" t="str">
        <f>IF(SUM('A4'!S3026:X3026)=6,'A4'!F3026,"")</f>
        <v/>
      </c>
      <c r="I2995" t="str">
        <f>IF(SUM('A4'!S3026:X3026)=6,'A4'!G3026,"")</f>
        <v/>
      </c>
      <c r="J2995" s="308" t="str">
        <f>IF(SUM('A4'!S3026:X3026)=6,'A4'!H3026,"")</f>
        <v/>
      </c>
    </row>
    <row r="2996" spans="1:10" x14ac:dyDescent="0.25">
      <c r="A2996" t="str">
        <f>IF(SUM('A4'!S3027:X3027)=6,'Angaben KH-Standort'!$D$25,"")</f>
        <v/>
      </c>
      <c r="B2996" t="str">
        <f>IF(SUM('A4'!S3027:X3027)=6,'Angaben KH-Standort'!$D$26,"")</f>
        <v/>
      </c>
      <c r="C2996" t="str">
        <f>IF(SUM('A4'!S3027:X3027)=6,'Angaben KH-Standort'!$D$12,"")</f>
        <v/>
      </c>
      <c r="D2996" t="str">
        <f>IF(SUM('A4'!S3027:X3027)=6,'A1'!$F$14,"")</f>
        <v/>
      </c>
      <c r="E2996" t="str">
        <f>IF(SUM('A4'!S3027:X3027)=6,'A4'!C3027,"")</f>
        <v/>
      </c>
      <c r="F2996" t="str">
        <f>IF(SUM('A4'!S3027:X3027)=6,'A4'!D3027,"")</f>
        <v/>
      </c>
      <c r="G2996" t="str">
        <f>IF(SUM('A4'!S3027:X3027)=6,'A4'!E3027,"")</f>
        <v/>
      </c>
      <c r="H2996" t="str">
        <f>IF(SUM('A4'!S3027:X3027)=6,'A4'!F3027,"")</f>
        <v/>
      </c>
      <c r="I2996" t="str">
        <f>IF(SUM('A4'!S3027:X3027)=6,'A4'!G3027,"")</f>
        <v/>
      </c>
      <c r="J2996" s="308" t="str">
        <f>IF(SUM('A4'!S3027:X3027)=6,'A4'!H3027,"")</f>
        <v/>
      </c>
    </row>
    <row r="2997" spans="1:10" x14ac:dyDescent="0.25">
      <c r="A2997" t="str">
        <f>IF(SUM('A4'!S3028:X3028)=6,'Angaben KH-Standort'!$D$25,"")</f>
        <v/>
      </c>
      <c r="B2997" t="str">
        <f>IF(SUM('A4'!S3028:X3028)=6,'Angaben KH-Standort'!$D$26,"")</f>
        <v/>
      </c>
      <c r="C2997" t="str">
        <f>IF(SUM('A4'!S3028:X3028)=6,'Angaben KH-Standort'!$D$12,"")</f>
        <v/>
      </c>
      <c r="D2997" t="str">
        <f>IF(SUM('A4'!S3028:X3028)=6,'A1'!$F$14,"")</f>
        <v/>
      </c>
      <c r="E2997" t="str">
        <f>IF(SUM('A4'!S3028:X3028)=6,'A4'!C3028,"")</f>
        <v/>
      </c>
      <c r="F2997" t="str">
        <f>IF(SUM('A4'!S3028:X3028)=6,'A4'!D3028,"")</f>
        <v/>
      </c>
      <c r="G2997" t="str">
        <f>IF(SUM('A4'!S3028:X3028)=6,'A4'!E3028,"")</f>
        <v/>
      </c>
      <c r="H2997" t="str">
        <f>IF(SUM('A4'!S3028:X3028)=6,'A4'!F3028,"")</f>
        <v/>
      </c>
      <c r="I2997" t="str">
        <f>IF(SUM('A4'!S3028:X3028)=6,'A4'!G3028,"")</f>
        <v/>
      </c>
      <c r="J2997" s="308" t="str">
        <f>IF(SUM('A4'!S3028:X3028)=6,'A4'!H3028,"")</f>
        <v/>
      </c>
    </row>
    <row r="2998" spans="1:10" x14ac:dyDescent="0.25">
      <c r="A2998" t="str">
        <f>IF(SUM('A4'!S3029:X3029)=6,'Angaben KH-Standort'!$D$25,"")</f>
        <v/>
      </c>
      <c r="B2998" t="str">
        <f>IF(SUM('A4'!S3029:X3029)=6,'Angaben KH-Standort'!$D$26,"")</f>
        <v/>
      </c>
      <c r="C2998" t="str">
        <f>IF(SUM('A4'!S3029:X3029)=6,'Angaben KH-Standort'!$D$12,"")</f>
        <v/>
      </c>
      <c r="D2998" t="str">
        <f>IF(SUM('A4'!S3029:X3029)=6,'A1'!$F$14,"")</f>
        <v/>
      </c>
      <c r="E2998" t="str">
        <f>IF(SUM('A4'!S3029:X3029)=6,'A4'!C3029,"")</f>
        <v/>
      </c>
      <c r="F2998" t="str">
        <f>IF(SUM('A4'!S3029:X3029)=6,'A4'!D3029,"")</f>
        <v/>
      </c>
      <c r="G2998" t="str">
        <f>IF(SUM('A4'!S3029:X3029)=6,'A4'!E3029,"")</f>
        <v/>
      </c>
      <c r="H2998" t="str">
        <f>IF(SUM('A4'!S3029:X3029)=6,'A4'!F3029,"")</f>
        <v/>
      </c>
      <c r="I2998" t="str">
        <f>IF(SUM('A4'!S3029:X3029)=6,'A4'!G3029,"")</f>
        <v/>
      </c>
      <c r="J2998" s="308" t="str">
        <f>IF(SUM('A4'!S3029:X3029)=6,'A4'!H3029,"")</f>
        <v/>
      </c>
    </row>
    <row r="2999" spans="1:10" x14ac:dyDescent="0.25">
      <c r="A2999" t="str">
        <f>IF(SUM('A4'!S3030:X3030)=6,'Angaben KH-Standort'!$D$25,"")</f>
        <v/>
      </c>
      <c r="B2999" t="str">
        <f>IF(SUM('A4'!S3030:X3030)=6,'Angaben KH-Standort'!$D$26,"")</f>
        <v/>
      </c>
      <c r="C2999" t="str">
        <f>IF(SUM('A4'!S3030:X3030)=6,'Angaben KH-Standort'!$D$12,"")</f>
        <v/>
      </c>
      <c r="D2999" t="str">
        <f>IF(SUM('A4'!S3030:X3030)=6,'A1'!$F$14,"")</f>
        <v/>
      </c>
      <c r="E2999" t="str">
        <f>IF(SUM('A4'!S3030:X3030)=6,'A4'!C3030,"")</f>
        <v/>
      </c>
      <c r="F2999" t="str">
        <f>IF(SUM('A4'!S3030:X3030)=6,'A4'!D3030,"")</f>
        <v/>
      </c>
      <c r="G2999" t="str">
        <f>IF(SUM('A4'!S3030:X3030)=6,'A4'!E3030,"")</f>
        <v/>
      </c>
      <c r="H2999" t="str">
        <f>IF(SUM('A4'!S3030:X3030)=6,'A4'!F3030,"")</f>
        <v/>
      </c>
      <c r="I2999" t="str">
        <f>IF(SUM('A4'!S3030:X3030)=6,'A4'!G3030,"")</f>
        <v/>
      </c>
      <c r="J2999" s="308" t="str">
        <f>IF(SUM('A4'!S3030:X3030)=6,'A4'!H3030,"")</f>
        <v/>
      </c>
    </row>
    <row r="3000" spans="1:10" x14ac:dyDescent="0.25">
      <c r="A3000" t="str">
        <f>IF(SUM('A4'!S3031:X3031)=6,'Angaben KH-Standort'!$D$25,"")</f>
        <v/>
      </c>
      <c r="B3000" t="str">
        <f>IF(SUM('A4'!S3031:X3031)=6,'Angaben KH-Standort'!$D$26,"")</f>
        <v/>
      </c>
      <c r="C3000" t="str">
        <f>IF(SUM('A4'!S3031:X3031)=6,'Angaben KH-Standort'!$D$12,"")</f>
        <v/>
      </c>
      <c r="D3000" t="str">
        <f>IF(SUM('A4'!S3031:X3031)=6,'A1'!$F$14,"")</f>
        <v/>
      </c>
      <c r="E3000" t="str">
        <f>IF(SUM('A4'!S3031:X3031)=6,'A4'!C3031,"")</f>
        <v/>
      </c>
      <c r="F3000" t="str">
        <f>IF(SUM('A4'!S3031:X3031)=6,'A4'!D3031,"")</f>
        <v/>
      </c>
      <c r="G3000" t="str">
        <f>IF(SUM('A4'!S3031:X3031)=6,'A4'!E3031,"")</f>
        <v/>
      </c>
      <c r="H3000" t="str">
        <f>IF(SUM('A4'!S3031:X3031)=6,'A4'!F3031,"")</f>
        <v/>
      </c>
      <c r="I3000" t="str">
        <f>IF(SUM('A4'!S3031:X3031)=6,'A4'!G3031,"")</f>
        <v/>
      </c>
      <c r="J3000" s="308" t="str">
        <f>IF(SUM('A4'!S3031:X3031)=6,'A4'!H3031,"")</f>
        <v/>
      </c>
    </row>
    <row r="3001" spans="1:10" x14ac:dyDescent="0.25">
      <c r="A3001" t="str">
        <f>IF(SUM('A4'!S3032:X3032)=6,'Angaben KH-Standort'!$D$25,"")</f>
        <v/>
      </c>
      <c r="B3001" t="str">
        <f>IF(SUM('A4'!S3032:X3032)=6,'Angaben KH-Standort'!$D$26,"")</f>
        <v/>
      </c>
      <c r="C3001" t="str">
        <f>IF(SUM('A4'!S3032:X3032)=6,'Angaben KH-Standort'!$D$12,"")</f>
        <v/>
      </c>
      <c r="D3001" t="str">
        <f>IF(SUM('A4'!S3032:X3032)=6,'A1'!$F$14,"")</f>
        <v/>
      </c>
      <c r="E3001" t="str">
        <f>IF(SUM('A4'!S3032:X3032)=6,'A4'!C3032,"")</f>
        <v/>
      </c>
      <c r="F3001" t="str">
        <f>IF(SUM('A4'!S3032:X3032)=6,'A4'!D3032,"")</f>
        <v/>
      </c>
      <c r="G3001" t="str">
        <f>IF(SUM('A4'!S3032:X3032)=6,'A4'!E3032,"")</f>
        <v/>
      </c>
      <c r="H3001" t="str">
        <f>IF(SUM('A4'!S3032:X3032)=6,'A4'!F3032,"")</f>
        <v/>
      </c>
      <c r="I3001" t="str">
        <f>IF(SUM('A4'!S3032:X3032)=6,'A4'!G3032,"")</f>
        <v/>
      </c>
      <c r="J3001" s="308" t="str">
        <f>IF(SUM('A4'!S3032:X3032)=6,'A4'!H3032,"")</f>
        <v/>
      </c>
    </row>
    <row r="3002" spans="1:10" x14ac:dyDescent="0.25">
      <c r="A3002" t="str">
        <f>IF(SUM('A4'!S3033:X3033)=6,'Angaben KH-Standort'!$D$25,"")</f>
        <v/>
      </c>
      <c r="B3002" t="str">
        <f>IF(SUM('A4'!S3033:X3033)=6,'Angaben KH-Standort'!$D$26,"")</f>
        <v/>
      </c>
      <c r="C3002" t="str">
        <f>IF(SUM('A4'!S3033:X3033)=6,'Angaben KH-Standort'!$D$12,"")</f>
        <v/>
      </c>
      <c r="D3002" t="str">
        <f>IF(SUM('A4'!S3033:X3033)=6,'A1'!$F$14,"")</f>
        <v/>
      </c>
      <c r="E3002" t="str">
        <f>IF(SUM('A4'!S3033:X3033)=6,'A4'!C3033,"")</f>
        <v/>
      </c>
      <c r="F3002" t="str">
        <f>IF(SUM('A4'!S3033:X3033)=6,'A4'!D3033,"")</f>
        <v/>
      </c>
      <c r="G3002" t="str">
        <f>IF(SUM('A4'!S3033:X3033)=6,'A4'!E3033,"")</f>
        <v/>
      </c>
      <c r="H3002" t="str">
        <f>IF(SUM('A4'!S3033:X3033)=6,'A4'!F3033,"")</f>
        <v/>
      </c>
      <c r="I3002" t="str">
        <f>IF(SUM('A4'!S3033:X3033)=6,'A4'!G3033,"")</f>
        <v/>
      </c>
      <c r="J3002" s="308" t="str">
        <f>IF(SUM('A4'!S3033:X3033)=6,'A4'!H3033,"")</f>
        <v/>
      </c>
    </row>
    <row r="3003" spans="1:10" x14ac:dyDescent="0.25">
      <c r="A3003" t="str">
        <f>IF(SUM('A4'!S3034:X3034)=6,'Angaben KH-Standort'!$D$25,"")</f>
        <v/>
      </c>
      <c r="B3003" t="str">
        <f>IF(SUM('A4'!S3034:X3034)=6,'Angaben KH-Standort'!$D$26,"")</f>
        <v/>
      </c>
      <c r="C3003" t="str">
        <f>IF(SUM('A4'!S3034:X3034)=6,'Angaben KH-Standort'!$D$12,"")</f>
        <v/>
      </c>
      <c r="D3003" t="str">
        <f>IF(SUM('A4'!S3034:X3034)=6,'A1'!$F$14,"")</f>
        <v/>
      </c>
      <c r="E3003" t="str">
        <f>IF(SUM('A4'!S3034:X3034)=6,'A4'!C3034,"")</f>
        <v/>
      </c>
      <c r="F3003" t="str">
        <f>IF(SUM('A4'!S3034:X3034)=6,'A4'!D3034,"")</f>
        <v/>
      </c>
      <c r="G3003" t="str">
        <f>IF(SUM('A4'!S3034:X3034)=6,'A4'!E3034,"")</f>
        <v/>
      </c>
      <c r="H3003" t="str">
        <f>IF(SUM('A4'!S3034:X3034)=6,'A4'!F3034,"")</f>
        <v/>
      </c>
      <c r="I3003" t="str">
        <f>IF(SUM('A4'!S3034:X3034)=6,'A4'!G3034,"")</f>
        <v/>
      </c>
      <c r="J3003" s="308" t="str">
        <f>IF(SUM('A4'!S3034:X3034)=6,'A4'!H3034,"")</f>
        <v/>
      </c>
    </row>
    <row r="3004" spans="1:10" x14ac:dyDescent="0.25">
      <c r="A3004" t="str">
        <f>IF(SUM('A4'!S3035:X3035)=6,'Angaben KH-Standort'!$D$25,"")</f>
        <v/>
      </c>
      <c r="B3004" t="str">
        <f>IF(SUM('A4'!S3035:X3035)=6,'Angaben KH-Standort'!$D$26,"")</f>
        <v/>
      </c>
      <c r="C3004" t="str">
        <f>IF(SUM('A4'!S3035:X3035)=6,'Angaben KH-Standort'!$D$12,"")</f>
        <v/>
      </c>
      <c r="D3004" t="str">
        <f>IF(SUM('A4'!S3035:X3035)=6,'A1'!$F$14,"")</f>
        <v/>
      </c>
      <c r="E3004" t="str">
        <f>IF(SUM('A4'!S3035:X3035)=6,'A4'!C3035,"")</f>
        <v/>
      </c>
      <c r="F3004" t="str">
        <f>IF(SUM('A4'!S3035:X3035)=6,'A4'!D3035,"")</f>
        <v/>
      </c>
      <c r="G3004" t="str">
        <f>IF(SUM('A4'!S3035:X3035)=6,'A4'!E3035,"")</f>
        <v/>
      </c>
      <c r="H3004" t="str">
        <f>IF(SUM('A4'!S3035:X3035)=6,'A4'!F3035,"")</f>
        <v/>
      </c>
      <c r="I3004" t="str">
        <f>IF(SUM('A4'!S3035:X3035)=6,'A4'!G3035,"")</f>
        <v/>
      </c>
      <c r="J3004" s="308" t="str">
        <f>IF(SUM('A4'!S3035:X3035)=6,'A4'!H3035,"")</f>
        <v/>
      </c>
    </row>
    <row r="3005" spans="1:10" x14ac:dyDescent="0.25">
      <c r="A3005" t="str">
        <f>IF(SUM('A4'!S3036:X3036)=6,'Angaben KH-Standort'!$D$25,"")</f>
        <v/>
      </c>
      <c r="B3005" t="str">
        <f>IF(SUM('A4'!S3036:X3036)=6,'Angaben KH-Standort'!$D$26,"")</f>
        <v/>
      </c>
      <c r="C3005" t="str">
        <f>IF(SUM('A4'!S3036:X3036)=6,'Angaben KH-Standort'!$D$12,"")</f>
        <v/>
      </c>
      <c r="D3005" t="str">
        <f>IF(SUM('A4'!S3036:X3036)=6,'A1'!$F$14,"")</f>
        <v/>
      </c>
      <c r="E3005" t="str">
        <f>IF(SUM('A4'!S3036:X3036)=6,'A4'!C3036,"")</f>
        <v/>
      </c>
      <c r="F3005" t="str">
        <f>IF(SUM('A4'!S3036:X3036)=6,'A4'!D3036,"")</f>
        <v/>
      </c>
      <c r="G3005" t="str">
        <f>IF(SUM('A4'!S3036:X3036)=6,'A4'!E3036,"")</f>
        <v/>
      </c>
      <c r="H3005" t="str">
        <f>IF(SUM('A4'!S3036:X3036)=6,'A4'!F3036,"")</f>
        <v/>
      </c>
      <c r="I3005" t="str">
        <f>IF(SUM('A4'!S3036:X3036)=6,'A4'!G3036,"")</f>
        <v/>
      </c>
      <c r="J3005" s="308" t="str">
        <f>IF(SUM('A4'!S3036:X3036)=6,'A4'!H3036,"")</f>
        <v/>
      </c>
    </row>
    <row r="3006" spans="1:10" x14ac:dyDescent="0.25">
      <c r="A3006" t="str">
        <f>IF(SUM('A4'!S3037:X3037)=6,'Angaben KH-Standort'!$D$25,"")</f>
        <v/>
      </c>
      <c r="B3006" t="str">
        <f>IF(SUM('A4'!S3037:X3037)=6,'Angaben KH-Standort'!$D$26,"")</f>
        <v/>
      </c>
      <c r="C3006" t="str">
        <f>IF(SUM('A4'!S3037:X3037)=6,'Angaben KH-Standort'!$D$12,"")</f>
        <v/>
      </c>
      <c r="D3006" t="str">
        <f>IF(SUM('A4'!S3037:X3037)=6,'A1'!$F$14,"")</f>
        <v/>
      </c>
      <c r="E3006" t="str">
        <f>IF(SUM('A4'!S3037:X3037)=6,'A4'!C3037,"")</f>
        <v/>
      </c>
      <c r="F3006" t="str">
        <f>IF(SUM('A4'!S3037:X3037)=6,'A4'!D3037,"")</f>
        <v/>
      </c>
      <c r="G3006" t="str">
        <f>IF(SUM('A4'!S3037:X3037)=6,'A4'!E3037,"")</f>
        <v/>
      </c>
      <c r="H3006" t="str">
        <f>IF(SUM('A4'!S3037:X3037)=6,'A4'!F3037,"")</f>
        <v/>
      </c>
      <c r="I3006" t="str">
        <f>IF(SUM('A4'!S3037:X3037)=6,'A4'!G3037,"")</f>
        <v/>
      </c>
      <c r="J3006" s="308" t="str">
        <f>IF(SUM('A4'!S3037:X3037)=6,'A4'!H3037,"")</f>
        <v/>
      </c>
    </row>
    <row r="3007" spans="1:10" x14ac:dyDescent="0.25">
      <c r="A3007" t="str">
        <f>IF(SUM('A4'!S3038:X3038)=6,'Angaben KH-Standort'!$D$25,"")</f>
        <v/>
      </c>
      <c r="B3007" t="str">
        <f>IF(SUM('A4'!S3038:X3038)=6,'Angaben KH-Standort'!$D$26,"")</f>
        <v/>
      </c>
      <c r="C3007" t="str">
        <f>IF(SUM('A4'!S3038:X3038)=6,'Angaben KH-Standort'!$D$12,"")</f>
        <v/>
      </c>
      <c r="D3007" t="str">
        <f>IF(SUM('A4'!S3038:X3038)=6,'A1'!$F$14,"")</f>
        <v/>
      </c>
      <c r="E3007" t="str">
        <f>IF(SUM('A4'!S3038:X3038)=6,'A4'!C3038,"")</f>
        <v/>
      </c>
      <c r="F3007" t="str">
        <f>IF(SUM('A4'!S3038:X3038)=6,'A4'!D3038,"")</f>
        <v/>
      </c>
      <c r="G3007" t="str">
        <f>IF(SUM('A4'!S3038:X3038)=6,'A4'!E3038,"")</f>
        <v/>
      </c>
      <c r="H3007" t="str">
        <f>IF(SUM('A4'!S3038:X3038)=6,'A4'!F3038,"")</f>
        <v/>
      </c>
      <c r="I3007" t="str">
        <f>IF(SUM('A4'!S3038:X3038)=6,'A4'!G3038,"")</f>
        <v/>
      </c>
      <c r="J3007" s="308" t="str">
        <f>IF(SUM('A4'!S3038:X3038)=6,'A4'!H3038,"")</f>
        <v/>
      </c>
    </row>
    <row r="3008" spans="1:10" x14ac:dyDescent="0.25">
      <c r="A3008" t="str">
        <f>IF(SUM('A4'!S3039:X3039)=6,'Angaben KH-Standort'!$D$25,"")</f>
        <v/>
      </c>
      <c r="B3008" t="str">
        <f>IF(SUM('A4'!S3039:X3039)=6,'Angaben KH-Standort'!$D$26,"")</f>
        <v/>
      </c>
      <c r="C3008" t="str">
        <f>IF(SUM('A4'!S3039:X3039)=6,'Angaben KH-Standort'!$D$12,"")</f>
        <v/>
      </c>
      <c r="D3008" t="str">
        <f>IF(SUM('A4'!S3039:X3039)=6,'A1'!$F$14,"")</f>
        <v/>
      </c>
      <c r="E3008" t="str">
        <f>IF(SUM('A4'!S3039:X3039)=6,'A4'!C3039,"")</f>
        <v/>
      </c>
      <c r="F3008" t="str">
        <f>IF(SUM('A4'!S3039:X3039)=6,'A4'!D3039,"")</f>
        <v/>
      </c>
      <c r="G3008" t="str">
        <f>IF(SUM('A4'!S3039:X3039)=6,'A4'!E3039,"")</f>
        <v/>
      </c>
      <c r="H3008" t="str">
        <f>IF(SUM('A4'!S3039:X3039)=6,'A4'!F3039,"")</f>
        <v/>
      </c>
      <c r="I3008" t="str">
        <f>IF(SUM('A4'!S3039:X3039)=6,'A4'!G3039,"")</f>
        <v/>
      </c>
      <c r="J3008" s="308" t="str">
        <f>IF(SUM('A4'!S3039:X3039)=6,'A4'!H3039,"")</f>
        <v/>
      </c>
    </row>
    <row r="3009" spans="1:10" x14ac:dyDescent="0.25">
      <c r="A3009" t="str">
        <f>IF(SUM('A4'!S3040:X3040)=6,'Angaben KH-Standort'!$D$25,"")</f>
        <v/>
      </c>
      <c r="B3009" t="str">
        <f>IF(SUM('A4'!S3040:X3040)=6,'Angaben KH-Standort'!$D$26,"")</f>
        <v/>
      </c>
      <c r="C3009" t="str">
        <f>IF(SUM('A4'!S3040:X3040)=6,'Angaben KH-Standort'!$D$12,"")</f>
        <v/>
      </c>
      <c r="D3009" t="str">
        <f>IF(SUM('A4'!S3040:X3040)=6,'A1'!$F$14,"")</f>
        <v/>
      </c>
      <c r="E3009" t="str">
        <f>IF(SUM('A4'!S3040:X3040)=6,'A4'!C3040,"")</f>
        <v/>
      </c>
      <c r="F3009" t="str">
        <f>IF(SUM('A4'!S3040:X3040)=6,'A4'!D3040,"")</f>
        <v/>
      </c>
      <c r="G3009" t="str">
        <f>IF(SUM('A4'!S3040:X3040)=6,'A4'!E3040,"")</f>
        <v/>
      </c>
      <c r="H3009" t="str">
        <f>IF(SUM('A4'!S3040:X3040)=6,'A4'!F3040,"")</f>
        <v/>
      </c>
      <c r="I3009" t="str">
        <f>IF(SUM('A4'!S3040:X3040)=6,'A4'!G3040,"")</f>
        <v/>
      </c>
      <c r="J3009" s="308" t="str">
        <f>IF(SUM('A4'!S3040:X3040)=6,'A4'!H3040,"")</f>
        <v/>
      </c>
    </row>
    <row r="3010" spans="1:10" x14ac:dyDescent="0.25">
      <c r="A3010" t="str">
        <f>IF(SUM('A4'!S3041:X3041)=6,'Angaben KH-Standort'!$D$25,"")</f>
        <v/>
      </c>
      <c r="B3010" t="str">
        <f>IF(SUM('A4'!S3041:X3041)=6,'Angaben KH-Standort'!$D$26,"")</f>
        <v/>
      </c>
      <c r="C3010" t="str">
        <f>IF(SUM('A4'!S3041:X3041)=6,'Angaben KH-Standort'!$D$12,"")</f>
        <v/>
      </c>
      <c r="D3010" t="str">
        <f>IF(SUM('A4'!S3041:X3041)=6,'A1'!$F$14,"")</f>
        <v/>
      </c>
      <c r="E3010" t="str">
        <f>IF(SUM('A4'!S3041:X3041)=6,'A4'!C3041,"")</f>
        <v/>
      </c>
      <c r="F3010" t="str">
        <f>IF(SUM('A4'!S3041:X3041)=6,'A4'!D3041,"")</f>
        <v/>
      </c>
      <c r="G3010" t="str">
        <f>IF(SUM('A4'!S3041:X3041)=6,'A4'!E3041,"")</f>
        <v/>
      </c>
      <c r="H3010" t="str">
        <f>IF(SUM('A4'!S3041:X3041)=6,'A4'!F3041,"")</f>
        <v/>
      </c>
      <c r="I3010" t="str">
        <f>IF(SUM('A4'!S3041:X3041)=6,'A4'!G3041,"")</f>
        <v/>
      </c>
      <c r="J3010" s="308" t="str">
        <f>IF(SUM('A4'!S3041:X3041)=6,'A4'!H3041,"")</f>
        <v/>
      </c>
    </row>
    <row r="3011" spans="1:10" x14ac:dyDescent="0.25">
      <c r="A3011" t="str">
        <f>IF(SUM('A4'!S3042:X3042)=6,'Angaben KH-Standort'!$D$25,"")</f>
        <v/>
      </c>
      <c r="B3011" t="str">
        <f>IF(SUM('A4'!S3042:X3042)=6,'Angaben KH-Standort'!$D$26,"")</f>
        <v/>
      </c>
      <c r="C3011" t="str">
        <f>IF(SUM('A4'!S3042:X3042)=6,'Angaben KH-Standort'!$D$12,"")</f>
        <v/>
      </c>
      <c r="D3011" t="str">
        <f>IF(SUM('A4'!S3042:X3042)=6,'A1'!$F$14,"")</f>
        <v/>
      </c>
      <c r="E3011" t="str">
        <f>IF(SUM('A4'!S3042:X3042)=6,'A4'!C3042,"")</f>
        <v/>
      </c>
      <c r="F3011" t="str">
        <f>IF(SUM('A4'!S3042:X3042)=6,'A4'!D3042,"")</f>
        <v/>
      </c>
      <c r="G3011" t="str">
        <f>IF(SUM('A4'!S3042:X3042)=6,'A4'!E3042,"")</f>
        <v/>
      </c>
      <c r="H3011" t="str">
        <f>IF(SUM('A4'!S3042:X3042)=6,'A4'!F3042,"")</f>
        <v/>
      </c>
      <c r="I3011" t="str">
        <f>IF(SUM('A4'!S3042:X3042)=6,'A4'!G3042,"")</f>
        <v/>
      </c>
      <c r="J3011" s="308" t="str">
        <f>IF(SUM('A4'!S3042:X3042)=6,'A4'!H3042,"")</f>
        <v/>
      </c>
    </row>
    <row r="3012" spans="1:10" x14ac:dyDescent="0.25">
      <c r="A3012" t="str">
        <f>IF(SUM('A4'!S3043:X3043)=6,'Angaben KH-Standort'!$D$25,"")</f>
        <v/>
      </c>
      <c r="B3012" t="str">
        <f>IF(SUM('A4'!S3043:X3043)=6,'Angaben KH-Standort'!$D$26,"")</f>
        <v/>
      </c>
      <c r="C3012" t="str">
        <f>IF(SUM('A4'!S3043:X3043)=6,'Angaben KH-Standort'!$D$12,"")</f>
        <v/>
      </c>
      <c r="D3012" t="str">
        <f>IF(SUM('A4'!S3043:X3043)=6,'A1'!$F$14,"")</f>
        <v/>
      </c>
      <c r="E3012" t="str">
        <f>IF(SUM('A4'!S3043:X3043)=6,'A4'!C3043,"")</f>
        <v/>
      </c>
      <c r="F3012" t="str">
        <f>IF(SUM('A4'!S3043:X3043)=6,'A4'!D3043,"")</f>
        <v/>
      </c>
      <c r="G3012" t="str">
        <f>IF(SUM('A4'!S3043:X3043)=6,'A4'!E3043,"")</f>
        <v/>
      </c>
      <c r="H3012" t="str">
        <f>IF(SUM('A4'!S3043:X3043)=6,'A4'!F3043,"")</f>
        <v/>
      </c>
      <c r="I3012" t="str">
        <f>IF(SUM('A4'!S3043:X3043)=6,'A4'!G3043,"")</f>
        <v/>
      </c>
      <c r="J3012" s="308" t="str">
        <f>IF(SUM('A4'!S3043:X3043)=6,'A4'!H3043,"")</f>
        <v/>
      </c>
    </row>
    <row r="3013" spans="1:10" x14ac:dyDescent="0.25">
      <c r="A3013" t="str">
        <f>IF(SUM('A4'!S3044:X3044)=6,'Angaben KH-Standort'!$D$25,"")</f>
        <v/>
      </c>
      <c r="B3013" t="str">
        <f>IF(SUM('A4'!S3044:X3044)=6,'Angaben KH-Standort'!$D$26,"")</f>
        <v/>
      </c>
      <c r="C3013" t="str">
        <f>IF(SUM('A4'!S3044:X3044)=6,'Angaben KH-Standort'!$D$12,"")</f>
        <v/>
      </c>
      <c r="D3013" t="str">
        <f>IF(SUM('A4'!S3044:X3044)=6,'A1'!$F$14,"")</f>
        <v/>
      </c>
      <c r="E3013" t="str">
        <f>IF(SUM('A4'!S3044:X3044)=6,'A4'!C3044,"")</f>
        <v/>
      </c>
      <c r="F3013" t="str">
        <f>IF(SUM('A4'!S3044:X3044)=6,'A4'!D3044,"")</f>
        <v/>
      </c>
      <c r="G3013" t="str">
        <f>IF(SUM('A4'!S3044:X3044)=6,'A4'!E3044,"")</f>
        <v/>
      </c>
      <c r="H3013" t="str">
        <f>IF(SUM('A4'!S3044:X3044)=6,'A4'!F3044,"")</f>
        <v/>
      </c>
      <c r="I3013" t="str">
        <f>IF(SUM('A4'!S3044:X3044)=6,'A4'!G3044,"")</f>
        <v/>
      </c>
      <c r="J3013" s="308" t="str">
        <f>IF(SUM('A4'!S3044:X3044)=6,'A4'!H3044,"")</f>
        <v/>
      </c>
    </row>
    <row r="3014" spans="1:10" x14ac:dyDescent="0.25">
      <c r="A3014" t="str">
        <f>IF(SUM('A4'!S3045:X3045)=6,'Angaben KH-Standort'!$D$25,"")</f>
        <v/>
      </c>
      <c r="B3014" t="str">
        <f>IF(SUM('A4'!S3045:X3045)=6,'Angaben KH-Standort'!$D$26,"")</f>
        <v/>
      </c>
      <c r="C3014" t="str">
        <f>IF(SUM('A4'!S3045:X3045)=6,'Angaben KH-Standort'!$D$12,"")</f>
        <v/>
      </c>
      <c r="D3014" t="str">
        <f>IF(SUM('A4'!S3045:X3045)=6,'A1'!$F$14,"")</f>
        <v/>
      </c>
      <c r="E3014" t="str">
        <f>IF(SUM('A4'!S3045:X3045)=6,'A4'!C3045,"")</f>
        <v/>
      </c>
      <c r="F3014" t="str">
        <f>IF(SUM('A4'!S3045:X3045)=6,'A4'!D3045,"")</f>
        <v/>
      </c>
      <c r="G3014" t="str">
        <f>IF(SUM('A4'!S3045:X3045)=6,'A4'!E3045,"")</f>
        <v/>
      </c>
      <c r="H3014" t="str">
        <f>IF(SUM('A4'!S3045:X3045)=6,'A4'!F3045,"")</f>
        <v/>
      </c>
      <c r="I3014" t="str">
        <f>IF(SUM('A4'!S3045:X3045)=6,'A4'!G3045,"")</f>
        <v/>
      </c>
      <c r="J3014" s="308" t="str">
        <f>IF(SUM('A4'!S3045:X3045)=6,'A4'!H3045,"")</f>
        <v/>
      </c>
    </row>
    <row r="3015" spans="1:10" x14ac:dyDescent="0.25">
      <c r="A3015" t="str">
        <f>IF(SUM('A4'!S3046:X3046)=6,'Angaben KH-Standort'!$D$25,"")</f>
        <v/>
      </c>
      <c r="B3015" t="str">
        <f>IF(SUM('A4'!S3046:X3046)=6,'Angaben KH-Standort'!$D$26,"")</f>
        <v/>
      </c>
      <c r="C3015" t="str">
        <f>IF(SUM('A4'!S3046:X3046)=6,'Angaben KH-Standort'!$D$12,"")</f>
        <v/>
      </c>
      <c r="D3015" t="str">
        <f>IF(SUM('A4'!S3046:X3046)=6,'A1'!$F$14,"")</f>
        <v/>
      </c>
      <c r="E3015" t="str">
        <f>IF(SUM('A4'!S3046:X3046)=6,'A4'!C3046,"")</f>
        <v/>
      </c>
      <c r="F3015" t="str">
        <f>IF(SUM('A4'!S3046:X3046)=6,'A4'!D3046,"")</f>
        <v/>
      </c>
      <c r="G3015" t="str">
        <f>IF(SUM('A4'!S3046:X3046)=6,'A4'!E3046,"")</f>
        <v/>
      </c>
      <c r="H3015" t="str">
        <f>IF(SUM('A4'!S3046:X3046)=6,'A4'!F3046,"")</f>
        <v/>
      </c>
      <c r="I3015" t="str">
        <f>IF(SUM('A4'!S3046:X3046)=6,'A4'!G3046,"")</f>
        <v/>
      </c>
      <c r="J3015" s="308" t="str">
        <f>IF(SUM('A4'!S3046:X3046)=6,'A4'!H3046,"")</f>
        <v/>
      </c>
    </row>
    <row r="3016" spans="1:10" x14ac:dyDescent="0.25">
      <c r="A3016" t="str">
        <f>IF(SUM('A4'!S3047:X3047)=6,'Angaben KH-Standort'!$D$25,"")</f>
        <v/>
      </c>
      <c r="B3016" t="str">
        <f>IF(SUM('A4'!S3047:X3047)=6,'Angaben KH-Standort'!$D$26,"")</f>
        <v/>
      </c>
      <c r="C3016" t="str">
        <f>IF(SUM('A4'!S3047:X3047)=6,'Angaben KH-Standort'!$D$12,"")</f>
        <v/>
      </c>
      <c r="D3016" t="str">
        <f>IF(SUM('A4'!S3047:X3047)=6,'A1'!$F$14,"")</f>
        <v/>
      </c>
      <c r="E3016" t="str">
        <f>IF(SUM('A4'!S3047:X3047)=6,'A4'!C3047,"")</f>
        <v/>
      </c>
      <c r="F3016" t="str">
        <f>IF(SUM('A4'!S3047:X3047)=6,'A4'!D3047,"")</f>
        <v/>
      </c>
      <c r="G3016" t="str">
        <f>IF(SUM('A4'!S3047:X3047)=6,'A4'!E3047,"")</f>
        <v/>
      </c>
      <c r="H3016" t="str">
        <f>IF(SUM('A4'!S3047:X3047)=6,'A4'!F3047,"")</f>
        <v/>
      </c>
      <c r="I3016" t="str">
        <f>IF(SUM('A4'!S3047:X3047)=6,'A4'!G3047,"")</f>
        <v/>
      </c>
      <c r="J3016" s="308" t="str">
        <f>IF(SUM('A4'!S3047:X3047)=6,'A4'!H3047,"")</f>
        <v/>
      </c>
    </row>
    <row r="3017" spans="1:10" x14ac:dyDescent="0.25">
      <c r="A3017" t="str">
        <f>IF(SUM('A4'!S3048:X3048)=6,'Angaben KH-Standort'!$D$25,"")</f>
        <v/>
      </c>
      <c r="B3017" t="str">
        <f>IF(SUM('A4'!S3048:X3048)=6,'Angaben KH-Standort'!$D$26,"")</f>
        <v/>
      </c>
      <c r="C3017" t="str">
        <f>IF(SUM('A4'!S3048:X3048)=6,'Angaben KH-Standort'!$D$12,"")</f>
        <v/>
      </c>
      <c r="D3017" t="str">
        <f>IF(SUM('A4'!S3048:X3048)=6,'A1'!$F$14,"")</f>
        <v/>
      </c>
      <c r="E3017" t="str">
        <f>IF(SUM('A4'!S3048:X3048)=6,'A4'!C3048,"")</f>
        <v/>
      </c>
      <c r="F3017" t="str">
        <f>IF(SUM('A4'!S3048:X3048)=6,'A4'!D3048,"")</f>
        <v/>
      </c>
      <c r="G3017" t="str">
        <f>IF(SUM('A4'!S3048:X3048)=6,'A4'!E3048,"")</f>
        <v/>
      </c>
      <c r="H3017" t="str">
        <f>IF(SUM('A4'!S3048:X3048)=6,'A4'!F3048,"")</f>
        <v/>
      </c>
      <c r="I3017" t="str">
        <f>IF(SUM('A4'!S3048:X3048)=6,'A4'!G3048,"")</f>
        <v/>
      </c>
      <c r="J3017" s="308" t="str">
        <f>IF(SUM('A4'!S3048:X3048)=6,'A4'!H3048,"")</f>
        <v/>
      </c>
    </row>
    <row r="3018" spans="1:10" x14ac:dyDescent="0.25">
      <c r="A3018" t="str">
        <f>IF(SUM('A4'!S3049:X3049)=6,'Angaben KH-Standort'!$D$25,"")</f>
        <v/>
      </c>
      <c r="B3018" t="str">
        <f>IF(SUM('A4'!S3049:X3049)=6,'Angaben KH-Standort'!$D$26,"")</f>
        <v/>
      </c>
      <c r="C3018" t="str">
        <f>IF(SUM('A4'!S3049:X3049)=6,'Angaben KH-Standort'!$D$12,"")</f>
        <v/>
      </c>
      <c r="D3018" t="str">
        <f>IF(SUM('A4'!S3049:X3049)=6,'A1'!$F$14,"")</f>
        <v/>
      </c>
      <c r="E3018" t="str">
        <f>IF(SUM('A4'!S3049:X3049)=6,'A4'!C3049,"")</f>
        <v/>
      </c>
      <c r="F3018" t="str">
        <f>IF(SUM('A4'!S3049:X3049)=6,'A4'!D3049,"")</f>
        <v/>
      </c>
      <c r="G3018" t="str">
        <f>IF(SUM('A4'!S3049:X3049)=6,'A4'!E3049,"")</f>
        <v/>
      </c>
      <c r="H3018" t="str">
        <f>IF(SUM('A4'!S3049:X3049)=6,'A4'!F3049,"")</f>
        <v/>
      </c>
      <c r="I3018" t="str">
        <f>IF(SUM('A4'!S3049:X3049)=6,'A4'!G3049,"")</f>
        <v/>
      </c>
      <c r="J3018" s="308" t="str">
        <f>IF(SUM('A4'!S3049:X3049)=6,'A4'!H3049,"")</f>
        <v/>
      </c>
    </row>
    <row r="3019" spans="1:10" x14ac:dyDescent="0.25">
      <c r="A3019" t="str">
        <f>IF(SUM('A4'!S3050:X3050)=6,'Angaben KH-Standort'!$D$25,"")</f>
        <v/>
      </c>
      <c r="B3019" t="str">
        <f>IF(SUM('A4'!S3050:X3050)=6,'Angaben KH-Standort'!$D$26,"")</f>
        <v/>
      </c>
      <c r="C3019" t="str">
        <f>IF(SUM('A4'!S3050:X3050)=6,'Angaben KH-Standort'!$D$12,"")</f>
        <v/>
      </c>
      <c r="D3019" t="str">
        <f>IF(SUM('A4'!S3050:X3050)=6,'A1'!$F$14,"")</f>
        <v/>
      </c>
      <c r="E3019" t="str">
        <f>IF(SUM('A4'!S3050:X3050)=6,'A4'!C3050,"")</f>
        <v/>
      </c>
      <c r="F3019" t="str">
        <f>IF(SUM('A4'!S3050:X3050)=6,'A4'!D3050,"")</f>
        <v/>
      </c>
      <c r="G3019" t="str">
        <f>IF(SUM('A4'!S3050:X3050)=6,'A4'!E3050,"")</f>
        <v/>
      </c>
      <c r="H3019" t="str">
        <f>IF(SUM('A4'!S3050:X3050)=6,'A4'!F3050,"")</f>
        <v/>
      </c>
      <c r="I3019" t="str">
        <f>IF(SUM('A4'!S3050:X3050)=6,'A4'!G3050,"")</f>
        <v/>
      </c>
      <c r="J3019" s="308" t="str">
        <f>IF(SUM('A4'!S3050:X3050)=6,'A4'!H3050,"")</f>
        <v/>
      </c>
    </row>
    <row r="3020" spans="1:10" x14ac:dyDescent="0.25">
      <c r="A3020" t="str">
        <f>IF(SUM('A4'!S3051:X3051)=6,'Angaben KH-Standort'!$D$25,"")</f>
        <v/>
      </c>
      <c r="B3020" t="str">
        <f>IF(SUM('A4'!S3051:X3051)=6,'Angaben KH-Standort'!$D$26,"")</f>
        <v/>
      </c>
      <c r="C3020" t="str">
        <f>IF(SUM('A4'!S3051:X3051)=6,'Angaben KH-Standort'!$D$12,"")</f>
        <v/>
      </c>
      <c r="D3020" t="str">
        <f>IF(SUM('A4'!S3051:X3051)=6,'A1'!$F$14,"")</f>
        <v/>
      </c>
      <c r="E3020" t="str">
        <f>IF(SUM('A4'!S3051:X3051)=6,'A4'!C3051,"")</f>
        <v/>
      </c>
      <c r="F3020" t="str">
        <f>IF(SUM('A4'!S3051:X3051)=6,'A4'!D3051,"")</f>
        <v/>
      </c>
      <c r="G3020" t="str">
        <f>IF(SUM('A4'!S3051:X3051)=6,'A4'!E3051,"")</f>
        <v/>
      </c>
      <c r="H3020" t="str">
        <f>IF(SUM('A4'!S3051:X3051)=6,'A4'!F3051,"")</f>
        <v/>
      </c>
      <c r="I3020" t="str">
        <f>IF(SUM('A4'!S3051:X3051)=6,'A4'!G3051,"")</f>
        <v/>
      </c>
      <c r="J3020" s="308" t="str">
        <f>IF(SUM('A4'!S3051:X3051)=6,'A4'!H3051,"")</f>
        <v/>
      </c>
    </row>
    <row r="3021" spans="1:10" x14ac:dyDescent="0.25">
      <c r="A3021" t="str">
        <f>IF(SUM('A4'!S3052:X3052)=6,'Angaben KH-Standort'!$D$25,"")</f>
        <v/>
      </c>
      <c r="B3021" t="str">
        <f>IF(SUM('A4'!S3052:X3052)=6,'Angaben KH-Standort'!$D$26,"")</f>
        <v/>
      </c>
      <c r="C3021" t="str">
        <f>IF(SUM('A4'!S3052:X3052)=6,'Angaben KH-Standort'!$D$12,"")</f>
        <v/>
      </c>
      <c r="D3021" t="str">
        <f>IF(SUM('A4'!S3052:X3052)=6,'A1'!$F$14,"")</f>
        <v/>
      </c>
      <c r="E3021" t="str">
        <f>IF(SUM('A4'!S3052:X3052)=6,'A4'!C3052,"")</f>
        <v/>
      </c>
      <c r="F3021" t="str">
        <f>IF(SUM('A4'!S3052:X3052)=6,'A4'!D3052,"")</f>
        <v/>
      </c>
      <c r="G3021" t="str">
        <f>IF(SUM('A4'!S3052:X3052)=6,'A4'!E3052,"")</f>
        <v/>
      </c>
      <c r="H3021" t="str">
        <f>IF(SUM('A4'!S3052:X3052)=6,'A4'!F3052,"")</f>
        <v/>
      </c>
      <c r="I3021" t="str">
        <f>IF(SUM('A4'!S3052:X3052)=6,'A4'!G3052,"")</f>
        <v/>
      </c>
      <c r="J3021" s="308" t="str">
        <f>IF(SUM('A4'!S3052:X3052)=6,'A4'!H3052,"")</f>
        <v/>
      </c>
    </row>
    <row r="3022" spans="1:10" x14ac:dyDescent="0.25">
      <c r="A3022" t="str">
        <f>IF(SUM('A4'!S3053:X3053)=6,'Angaben KH-Standort'!$D$25,"")</f>
        <v/>
      </c>
      <c r="B3022" t="str">
        <f>IF(SUM('A4'!S3053:X3053)=6,'Angaben KH-Standort'!$D$26,"")</f>
        <v/>
      </c>
      <c r="C3022" t="str">
        <f>IF(SUM('A4'!S3053:X3053)=6,'Angaben KH-Standort'!$D$12,"")</f>
        <v/>
      </c>
      <c r="D3022" t="str">
        <f>IF(SUM('A4'!S3053:X3053)=6,'A1'!$F$14,"")</f>
        <v/>
      </c>
      <c r="E3022" t="str">
        <f>IF(SUM('A4'!S3053:X3053)=6,'A4'!C3053,"")</f>
        <v/>
      </c>
      <c r="F3022" t="str">
        <f>IF(SUM('A4'!S3053:X3053)=6,'A4'!D3053,"")</f>
        <v/>
      </c>
      <c r="G3022" t="str">
        <f>IF(SUM('A4'!S3053:X3053)=6,'A4'!E3053,"")</f>
        <v/>
      </c>
      <c r="H3022" t="str">
        <f>IF(SUM('A4'!S3053:X3053)=6,'A4'!F3053,"")</f>
        <v/>
      </c>
      <c r="I3022" t="str">
        <f>IF(SUM('A4'!S3053:X3053)=6,'A4'!G3053,"")</f>
        <v/>
      </c>
      <c r="J3022" s="308" t="str">
        <f>IF(SUM('A4'!S3053:X3053)=6,'A4'!H3053,"")</f>
        <v/>
      </c>
    </row>
    <row r="3023" spans="1:10" x14ac:dyDescent="0.25">
      <c r="A3023" t="str">
        <f>IF(SUM('A4'!S3054:X3054)=6,'Angaben KH-Standort'!$D$25,"")</f>
        <v/>
      </c>
      <c r="B3023" t="str">
        <f>IF(SUM('A4'!S3054:X3054)=6,'Angaben KH-Standort'!$D$26,"")</f>
        <v/>
      </c>
      <c r="C3023" t="str">
        <f>IF(SUM('A4'!S3054:X3054)=6,'Angaben KH-Standort'!$D$12,"")</f>
        <v/>
      </c>
      <c r="D3023" t="str">
        <f>IF(SUM('A4'!S3054:X3054)=6,'A1'!$F$14,"")</f>
        <v/>
      </c>
      <c r="E3023" t="str">
        <f>IF(SUM('A4'!S3054:X3054)=6,'A4'!C3054,"")</f>
        <v/>
      </c>
      <c r="F3023" t="str">
        <f>IF(SUM('A4'!S3054:X3054)=6,'A4'!D3054,"")</f>
        <v/>
      </c>
      <c r="G3023" t="str">
        <f>IF(SUM('A4'!S3054:X3054)=6,'A4'!E3054,"")</f>
        <v/>
      </c>
      <c r="H3023" t="str">
        <f>IF(SUM('A4'!S3054:X3054)=6,'A4'!F3054,"")</f>
        <v/>
      </c>
      <c r="I3023" t="str">
        <f>IF(SUM('A4'!S3054:X3054)=6,'A4'!G3054,"")</f>
        <v/>
      </c>
      <c r="J3023" s="308" t="str">
        <f>IF(SUM('A4'!S3054:X3054)=6,'A4'!H3054,"")</f>
        <v/>
      </c>
    </row>
    <row r="3024" spans="1:10" x14ac:dyDescent="0.25">
      <c r="A3024" t="str">
        <f>IF(SUM('A4'!S3055:X3055)=6,'Angaben KH-Standort'!$D$25,"")</f>
        <v/>
      </c>
      <c r="B3024" t="str">
        <f>IF(SUM('A4'!S3055:X3055)=6,'Angaben KH-Standort'!$D$26,"")</f>
        <v/>
      </c>
      <c r="C3024" t="str">
        <f>IF(SUM('A4'!S3055:X3055)=6,'Angaben KH-Standort'!$D$12,"")</f>
        <v/>
      </c>
      <c r="D3024" t="str">
        <f>IF(SUM('A4'!S3055:X3055)=6,'A1'!$F$14,"")</f>
        <v/>
      </c>
      <c r="E3024" t="str">
        <f>IF(SUM('A4'!S3055:X3055)=6,'A4'!C3055,"")</f>
        <v/>
      </c>
      <c r="F3024" t="str">
        <f>IF(SUM('A4'!S3055:X3055)=6,'A4'!D3055,"")</f>
        <v/>
      </c>
      <c r="G3024" t="str">
        <f>IF(SUM('A4'!S3055:X3055)=6,'A4'!E3055,"")</f>
        <v/>
      </c>
      <c r="H3024" t="str">
        <f>IF(SUM('A4'!S3055:X3055)=6,'A4'!F3055,"")</f>
        <v/>
      </c>
      <c r="I3024" t="str">
        <f>IF(SUM('A4'!S3055:X3055)=6,'A4'!G3055,"")</f>
        <v/>
      </c>
      <c r="J3024" s="308" t="str">
        <f>IF(SUM('A4'!S3055:X3055)=6,'A4'!H3055,"")</f>
        <v/>
      </c>
    </row>
    <row r="3025" spans="1:10" x14ac:dyDescent="0.25">
      <c r="A3025" t="str">
        <f>IF(SUM('A4'!S3056:X3056)=6,'Angaben KH-Standort'!$D$25,"")</f>
        <v/>
      </c>
      <c r="B3025" t="str">
        <f>IF(SUM('A4'!S3056:X3056)=6,'Angaben KH-Standort'!$D$26,"")</f>
        <v/>
      </c>
      <c r="C3025" t="str">
        <f>IF(SUM('A4'!S3056:X3056)=6,'Angaben KH-Standort'!$D$12,"")</f>
        <v/>
      </c>
      <c r="D3025" t="str">
        <f>IF(SUM('A4'!S3056:X3056)=6,'A1'!$F$14,"")</f>
        <v/>
      </c>
      <c r="E3025" t="str">
        <f>IF(SUM('A4'!S3056:X3056)=6,'A4'!C3056,"")</f>
        <v/>
      </c>
      <c r="F3025" t="str">
        <f>IF(SUM('A4'!S3056:X3056)=6,'A4'!D3056,"")</f>
        <v/>
      </c>
      <c r="G3025" t="str">
        <f>IF(SUM('A4'!S3056:X3056)=6,'A4'!E3056,"")</f>
        <v/>
      </c>
      <c r="H3025" t="str">
        <f>IF(SUM('A4'!S3056:X3056)=6,'A4'!F3056,"")</f>
        <v/>
      </c>
      <c r="I3025" t="str">
        <f>IF(SUM('A4'!S3056:X3056)=6,'A4'!G3056,"")</f>
        <v/>
      </c>
      <c r="J3025" s="308" t="str">
        <f>IF(SUM('A4'!S3056:X3056)=6,'A4'!H3056,"")</f>
        <v/>
      </c>
    </row>
    <row r="3026" spans="1:10" x14ac:dyDescent="0.25">
      <c r="A3026" t="str">
        <f>IF(SUM('A4'!S3057:X3057)=6,'Angaben KH-Standort'!$D$25,"")</f>
        <v/>
      </c>
      <c r="B3026" t="str">
        <f>IF(SUM('A4'!S3057:X3057)=6,'Angaben KH-Standort'!$D$26,"")</f>
        <v/>
      </c>
      <c r="C3026" t="str">
        <f>IF(SUM('A4'!S3057:X3057)=6,'Angaben KH-Standort'!$D$12,"")</f>
        <v/>
      </c>
      <c r="D3026" t="str">
        <f>IF(SUM('A4'!S3057:X3057)=6,'A1'!$F$14,"")</f>
        <v/>
      </c>
      <c r="E3026" t="str">
        <f>IF(SUM('A4'!S3057:X3057)=6,'A4'!C3057,"")</f>
        <v/>
      </c>
      <c r="F3026" t="str">
        <f>IF(SUM('A4'!S3057:X3057)=6,'A4'!D3057,"")</f>
        <v/>
      </c>
      <c r="G3026" t="str">
        <f>IF(SUM('A4'!S3057:X3057)=6,'A4'!E3057,"")</f>
        <v/>
      </c>
      <c r="H3026" t="str">
        <f>IF(SUM('A4'!S3057:X3057)=6,'A4'!F3057,"")</f>
        <v/>
      </c>
      <c r="I3026" t="str">
        <f>IF(SUM('A4'!S3057:X3057)=6,'A4'!G3057,"")</f>
        <v/>
      </c>
      <c r="J3026" s="308" t="str">
        <f>IF(SUM('A4'!S3057:X3057)=6,'A4'!H3057,"")</f>
        <v/>
      </c>
    </row>
    <row r="3027" spans="1:10" x14ac:dyDescent="0.25">
      <c r="A3027" t="str">
        <f>IF(SUM('A4'!S3058:X3058)=6,'Angaben KH-Standort'!$D$25,"")</f>
        <v/>
      </c>
      <c r="B3027" t="str">
        <f>IF(SUM('A4'!S3058:X3058)=6,'Angaben KH-Standort'!$D$26,"")</f>
        <v/>
      </c>
      <c r="C3027" t="str">
        <f>IF(SUM('A4'!S3058:X3058)=6,'Angaben KH-Standort'!$D$12,"")</f>
        <v/>
      </c>
      <c r="D3027" t="str">
        <f>IF(SUM('A4'!S3058:X3058)=6,'A1'!$F$14,"")</f>
        <v/>
      </c>
      <c r="E3027" t="str">
        <f>IF(SUM('A4'!S3058:X3058)=6,'A4'!C3058,"")</f>
        <v/>
      </c>
      <c r="F3027" t="str">
        <f>IF(SUM('A4'!S3058:X3058)=6,'A4'!D3058,"")</f>
        <v/>
      </c>
      <c r="G3027" t="str">
        <f>IF(SUM('A4'!S3058:X3058)=6,'A4'!E3058,"")</f>
        <v/>
      </c>
      <c r="H3027" t="str">
        <f>IF(SUM('A4'!S3058:X3058)=6,'A4'!F3058,"")</f>
        <v/>
      </c>
      <c r="I3027" t="str">
        <f>IF(SUM('A4'!S3058:X3058)=6,'A4'!G3058,"")</f>
        <v/>
      </c>
      <c r="J3027" s="308" t="str">
        <f>IF(SUM('A4'!S3058:X3058)=6,'A4'!H3058,"")</f>
        <v/>
      </c>
    </row>
    <row r="3028" spans="1:10" x14ac:dyDescent="0.25">
      <c r="A3028" t="str">
        <f>IF(SUM('A4'!S3059:X3059)=6,'Angaben KH-Standort'!$D$25,"")</f>
        <v/>
      </c>
      <c r="B3028" t="str">
        <f>IF(SUM('A4'!S3059:X3059)=6,'Angaben KH-Standort'!$D$26,"")</f>
        <v/>
      </c>
      <c r="C3028" t="str">
        <f>IF(SUM('A4'!S3059:X3059)=6,'Angaben KH-Standort'!$D$12,"")</f>
        <v/>
      </c>
      <c r="D3028" t="str">
        <f>IF(SUM('A4'!S3059:X3059)=6,'A1'!$F$14,"")</f>
        <v/>
      </c>
      <c r="E3028" t="str">
        <f>IF(SUM('A4'!S3059:X3059)=6,'A4'!C3059,"")</f>
        <v/>
      </c>
      <c r="F3028" t="str">
        <f>IF(SUM('A4'!S3059:X3059)=6,'A4'!D3059,"")</f>
        <v/>
      </c>
      <c r="G3028" t="str">
        <f>IF(SUM('A4'!S3059:X3059)=6,'A4'!E3059,"")</f>
        <v/>
      </c>
      <c r="H3028" t="str">
        <f>IF(SUM('A4'!S3059:X3059)=6,'A4'!F3059,"")</f>
        <v/>
      </c>
      <c r="I3028" t="str">
        <f>IF(SUM('A4'!S3059:X3059)=6,'A4'!G3059,"")</f>
        <v/>
      </c>
      <c r="J3028" s="308" t="str">
        <f>IF(SUM('A4'!S3059:X3059)=6,'A4'!H3059,"")</f>
        <v/>
      </c>
    </row>
    <row r="3029" spans="1:10" x14ac:dyDescent="0.25">
      <c r="A3029" t="str">
        <f>IF(SUM('A4'!S3060:X3060)=6,'Angaben KH-Standort'!$D$25,"")</f>
        <v/>
      </c>
      <c r="B3029" t="str">
        <f>IF(SUM('A4'!S3060:X3060)=6,'Angaben KH-Standort'!$D$26,"")</f>
        <v/>
      </c>
      <c r="C3029" t="str">
        <f>IF(SUM('A4'!S3060:X3060)=6,'Angaben KH-Standort'!$D$12,"")</f>
        <v/>
      </c>
      <c r="D3029" t="str">
        <f>IF(SUM('A4'!S3060:X3060)=6,'A1'!$F$14,"")</f>
        <v/>
      </c>
      <c r="E3029" t="str">
        <f>IF(SUM('A4'!S3060:X3060)=6,'A4'!C3060,"")</f>
        <v/>
      </c>
      <c r="F3029" t="str">
        <f>IF(SUM('A4'!S3060:X3060)=6,'A4'!D3060,"")</f>
        <v/>
      </c>
      <c r="G3029" t="str">
        <f>IF(SUM('A4'!S3060:X3060)=6,'A4'!E3060,"")</f>
        <v/>
      </c>
      <c r="H3029" t="str">
        <f>IF(SUM('A4'!S3060:X3060)=6,'A4'!F3060,"")</f>
        <v/>
      </c>
      <c r="I3029" t="str">
        <f>IF(SUM('A4'!S3060:X3060)=6,'A4'!G3060,"")</f>
        <v/>
      </c>
      <c r="J3029" s="308" t="str">
        <f>IF(SUM('A4'!S3060:X3060)=6,'A4'!H3060,"")</f>
        <v/>
      </c>
    </row>
    <row r="3030" spans="1:10" x14ac:dyDescent="0.25">
      <c r="A3030" t="str">
        <f>IF(SUM('A4'!S3061:X3061)=6,'Angaben KH-Standort'!$D$25,"")</f>
        <v/>
      </c>
      <c r="B3030" t="str">
        <f>IF(SUM('A4'!S3061:X3061)=6,'Angaben KH-Standort'!$D$26,"")</f>
        <v/>
      </c>
      <c r="C3030" t="str">
        <f>IF(SUM('A4'!S3061:X3061)=6,'Angaben KH-Standort'!$D$12,"")</f>
        <v/>
      </c>
      <c r="D3030" t="str">
        <f>IF(SUM('A4'!S3061:X3061)=6,'A1'!$F$14,"")</f>
        <v/>
      </c>
      <c r="E3030" t="str">
        <f>IF(SUM('A4'!S3061:X3061)=6,'A4'!C3061,"")</f>
        <v/>
      </c>
      <c r="F3030" t="str">
        <f>IF(SUM('A4'!S3061:X3061)=6,'A4'!D3061,"")</f>
        <v/>
      </c>
      <c r="G3030" t="str">
        <f>IF(SUM('A4'!S3061:X3061)=6,'A4'!E3061,"")</f>
        <v/>
      </c>
      <c r="H3030" t="str">
        <f>IF(SUM('A4'!S3061:X3061)=6,'A4'!F3061,"")</f>
        <v/>
      </c>
      <c r="I3030" t="str">
        <f>IF(SUM('A4'!S3061:X3061)=6,'A4'!G3061,"")</f>
        <v/>
      </c>
      <c r="J3030" s="308" t="str">
        <f>IF(SUM('A4'!S3061:X3061)=6,'A4'!H3061,"")</f>
        <v/>
      </c>
    </row>
    <row r="3031" spans="1:10" x14ac:dyDescent="0.25">
      <c r="A3031" t="str">
        <f>IF(SUM('A4'!S3062:X3062)=6,'Angaben KH-Standort'!$D$25,"")</f>
        <v/>
      </c>
      <c r="B3031" t="str">
        <f>IF(SUM('A4'!S3062:X3062)=6,'Angaben KH-Standort'!$D$26,"")</f>
        <v/>
      </c>
      <c r="C3031" t="str">
        <f>IF(SUM('A4'!S3062:X3062)=6,'Angaben KH-Standort'!$D$12,"")</f>
        <v/>
      </c>
      <c r="D3031" t="str">
        <f>IF(SUM('A4'!S3062:X3062)=6,'A1'!$F$14,"")</f>
        <v/>
      </c>
      <c r="E3031" t="str">
        <f>IF(SUM('A4'!S3062:X3062)=6,'A4'!C3062,"")</f>
        <v/>
      </c>
      <c r="F3031" t="str">
        <f>IF(SUM('A4'!S3062:X3062)=6,'A4'!D3062,"")</f>
        <v/>
      </c>
      <c r="G3031" t="str">
        <f>IF(SUM('A4'!S3062:X3062)=6,'A4'!E3062,"")</f>
        <v/>
      </c>
      <c r="H3031" t="str">
        <f>IF(SUM('A4'!S3062:X3062)=6,'A4'!F3062,"")</f>
        <v/>
      </c>
      <c r="I3031" t="str">
        <f>IF(SUM('A4'!S3062:X3062)=6,'A4'!G3062,"")</f>
        <v/>
      </c>
      <c r="J3031" s="308" t="str">
        <f>IF(SUM('A4'!S3062:X3062)=6,'A4'!H3062,"")</f>
        <v/>
      </c>
    </row>
    <row r="3032" spans="1:10" x14ac:dyDescent="0.25">
      <c r="A3032" t="str">
        <f>IF(SUM('A4'!S3063:X3063)=6,'Angaben KH-Standort'!$D$25,"")</f>
        <v/>
      </c>
      <c r="B3032" t="str">
        <f>IF(SUM('A4'!S3063:X3063)=6,'Angaben KH-Standort'!$D$26,"")</f>
        <v/>
      </c>
      <c r="C3032" t="str">
        <f>IF(SUM('A4'!S3063:X3063)=6,'Angaben KH-Standort'!$D$12,"")</f>
        <v/>
      </c>
      <c r="D3032" t="str">
        <f>IF(SUM('A4'!S3063:X3063)=6,'A1'!$F$14,"")</f>
        <v/>
      </c>
      <c r="E3032" t="str">
        <f>IF(SUM('A4'!S3063:X3063)=6,'A4'!C3063,"")</f>
        <v/>
      </c>
      <c r="F3032" t="str">
        <f>IF(SUM('A4'!S3063:X3063)=6,'A4'!D3063,"")</f>
        <v/>
      </c>
      <c r="G3032" t="str">
        <f>IF(SUM('A4'!S3063:X3063)=6,'A4'!E3063,"")</f>
        <v/>
      </c>
      <c r="H3032" t="str">
        <f>IF(SUM('A4'!S3063:X3063)=6,'A4'!F3063,"")</f>
        <v/>
      </c>
      <c r="I3032" t="str">
        <f>IF(SUM('A4'!S3063:X3063)=6,'A4'!G3063,"")</f>
        <v/>
      </c>
      <c r="J3032" s="308" t="str">
        <f>IF(SUM('A4'!S3063:X3063)=6,'A4'!H3063,"")</f>
        <v/>
      </c>
    </row>
    <row r="3033" spans="1:10" x14ac:dyDescent="0.25">
      <c r="A3033" t="str">
        <f>IF(SUM('A4'!S3064:X3064)=6,'Angaben KH-Standort'!$D$25,"")</f>
        <v/>
      </c>
      <c r="B3033" t="str">
        <f>IF(SUM('A4'!S3064:X3064)=6,'Angaben KH-Standort'!$D$26,"")</f>
        <v/>
      </c>
      <c r="C3033" t="str">
        <f>IF(SUM('A4'!S3064:X3064)=6,'Angaben KH-Standort'!$D$12,"")</f>
        <v/>
      </c>
      <c r="D3033" t="str">
        <f>IF(SUM('A4'!S3064:X3064)=6,'A1'!$F$14,"")</f>
        <v/>
      </c>
      <c r="E3033" t="str">
        <f>IF(SUM('A4'!S3064:X3064)=6,'A4'!C3064,"")</f>
        <v/>
      </c>
      <c r="F3033" t="str">
        <f>IF(SUM('A4'!S3064:X3064)=6,'A4'!D3064,"")</f>
        <v/>
      </c>
      <c r="G3033" t="str">
        <f>IF(SUM('A4'!S3064:X3064)=6,'A4'!E3064,"")</f>
        <v/>
      </c>
      <c r="H3033" t="str">
        <f>IF(SUM('A4'!S3064:X3064)=6,'A4'!F3064,"")</f>
        <v/>
      </c>
      <c r="I3033" t="str">
        <f>IF(SUM('A4'!S3064:X3064)=6,'A4'!G3064,"")</f>
        <v/>
      </c>
      <c r="J3033" s="308" t="str">
        <f>IF(SUM('A4'!S3064:X3064)=6,'A4'!H3064,"")</f>
        <v/>
      </c>
    </row>
    <row r="3034" spans="1:10" x14ac:dyDescent="0.25">
      <c r="A3034" t="str">
        <f>IF(SUM('A4'!S3065:X3065)=6,'Angaben KH-Standort'!$D$25,"")</f>
        <v/>
      </c>
      <c r="B3034" t="str">
        <f>IF(SUM('A4'!S3065:X3065)=6,'Angaben KH-Standort'!$D$26,"")</f>
        <v/>
      </c>
      <c r="C3034" t="str">
        <f>IF(SUM('A4'!S3065:X3065)=6,'Angaben KH-Standort'!$D$12,"")</f>
        <v/>
      </c>
      <c r="D3034" t="str">
        <f>IF(SUM('A4'!S3065:X3065)=6,'A1'!$F$14,"")</f>
        <v/>
      </c>
      <c r="E3034" t="str">
        <f>IF(SUM('A4'!S3065:X3065)=6,'A4'!C3065,"")</f>
        <v/>
      </c>
      <c r="F3034" t="str">
        <f>IF(SUM('A4'!S3065:X3065)=6,'A4'!D3065,"")</f>
        <v/>
      </c>
      <c r="G3034" t="str">
        <f>IF(SUM('A4'!S3065:X3065)=6,'A4'!E3065,"")</f>
        <v/>
      </c>
      <c r="H3034" t="str">
        <f>IF(SUM('A4'!S3065:X3065)=6,'A4'!F3065,"")</f>
        <v/>
      </c>
      <c r="I3034" t="str">
        <f>IF(SUM('A4'!S3065:X3065)=6,'A4'!G3065,"")</f>
        <v/>
      </c>
      <c r="J3034" s="308" t="str">
        <f>IF(SUM('A4'!S3065:X3065)=6,'A4'!H3065,"")</f>
        <v/>
      </c>
    </row>
    <row r="3035" spans="1:10" x14ac:dyDescent="0.25">
      <c r="A3035" t="str">
        <f>IF(SUM('A4'!S3066:X3066)=6,'Angaben KH-Standort'!$D$25,"")</f>
        <v/>
      </c>
      <c r="B3035" t="str">
        <f>IF(SUM('A4'!S3066:X3066)=6,'Angaben KH-Standort'!$D$26,"")</f>
        <v/>
      </c>
      <c r="C3035" t="str">
        <f>IF(SUM('A4'!S3066:X3066)=6,'Angaben KH-Standort'!$D$12,"")</f>
        <v/>
      </c>
      <c r="D3035" t="str">
        <f>IF(SUM('A4'!S3066:X3066)=6,'A1'!$F$14,"")</f>
        <v/>
      </c>
      <c r="E3035" t="str">
        <f>IF(SUM('A4'!S3066:X3066)=6,'A4'!C3066,"")</f>
        <v/>
      </c>
      <c r="F3035" t="str">
        <f>IF(SUM('A4'!S3066:X3066)=6,'A4'!D3066,"")</f>
        <v/>
      </c>
      <c r="G3035" t="str">
        <f>IF(SUM('A4'!S3066:X3066)=6,'A4'!E3066,"")</f>
        <v/>
      </c>
      <c r="H3035" t="str">
        <f>IF(SUM('A4'!S3066:X3066)=6,'A4'!F3066,"")</f>
        <v/>
      </c>
      <c r="I3035" t="str">
        <f>IF(SUM('A4'!S3066:X3066)=6,'A4'!G3066,"")</f>
        <v/>
      </c>
      <c r="J3035" s="308" t="str">
        <f>IF(SUM('A4'!S3066:X3066)=6,'A4'!H3066,"")</f>
        <v/>
      </c>
    </row>
    <row r="3036" spans="1:10" x14ac:dyDescent="0.25">
      <c r="A3036" t="str">
        <f>IF(SUM('A4'!S3067:X3067)=6,'Angaben KH-Standort'!$D$25,"")</f>
        <v/>
      </c>
      <c r="B3036" t="str">
        <f>IF(SUM('A4'!S3067:X3067)=6,'Angaben KH-Standort'!$D$26,"")</f>
        <v/>
      </c>
      <c r="C3036" t="str">
        <f>IF(SUM('A4'!S3067:X3067)=6,'Angaben KH-Standort'!$D$12,"")</f>
        <v/>
      </c>
      <c r="D3036" t="str">
        <f>IF(SUM('A4'!S3067:X3067)=6,'A1'!$F$14,"")</f>
        <v/>
      </c>
      <c r="E3036" t="str">
        <f>IF(SUM('A4'!S3067:X3067)=6,'A4'!C3067,"")</f>
        <v/>
      </c>
      <c r="F3036" t="str">
        <f>IF(SUM('A4'!S3067:X3067)=6,'A4'!D3067,"")</f>
        <v/>
      </c>
      <c r="G3036" t="str">
        <f>IF(SUM('A4'!S3067:X3067)=6,'A4'!E3067,"")</f>
        <v/>
      </c>
      <c r="H3036" t="str">
        <f>IF(SUM('A4'!S3067:X3067)=6,'A4'!F3067,"")</f>
        <v/>
      </c>
      <c r="I3036" t="str">
        <f>IF(SUM('A4'!S3067:X3067)=6,'A4'!G3067,"")</f>
        <v/>
      </c>
      <c r="J3036" s="308" t="str">
        <f>IF(SUM('A4'!S3067:X3067)=6,'A4'!H3067,"")</f>
        <v/>
      </c>
    </row>
    <row r="3037" spans="1:10" x14ac:dyDescent="0.25">
      <c r="A3037" t="str">
        <f>IF(SUM('A4'!S3068:X3068)=6,'Angaben KH-Standort'!$D$25,"")</f>
        <v/>
      </c>
      <c r="B3037" t="str">
        <f>IF(SUM('A4'!S3068:X3068)=6,'Angaben KH-Standort'!$D$26,"")</f>
        <v/>
      </c>
      <c r="C3037" t="str">
        <f>IF(SUM('A4'!S3068:X3068)=6,'Angaben KH-Standort'!$D$12,"")</f>
        <v/>
      </c>
      <c r="D3037" t="str">
        <f>IF(SUM('A4'!S3068:X3068)=6,'A1'!$F$14,"")</f>
        <v/>
      </c>
      <c r="E3037" t="str">
        <f>IF(SUM('A4'!S3068:X3068)=6,'A4'!C3068,"")</f>
        <v/>
      </c>
      <c r="F3037" t="str">
        <f>IF(SUM('A4'!S3068:X3068)=6,'A4'!D3068,"")</f>
        <v/>
      </c>
      <c r="G3037" t="str">
        <f>IF(SUM('A4'!S3068:X3068)=6,'A4'!E3068,"")</f>
        <v/>
      </c>
      <c r="H3037" t="str">
        <f>IF(SUM('A4'!S3068:X3068)=6,'A4'!F3068,"")</f>
        <v/>
      </c>
      <c r="I3037" t="str">
        <f>IF(SUM('A4'!S3068:X3068)=6,'A4'!G3068,"")</f>
        <v/>
      </c>
      <c r="J3037" s="308" t="str">
        <f>IF(SUM('A4'!S3068:X3068)=6,'A4'!H3068,"")</f>
        <v/>
      </c>
    </row>
    <row r="3038" spans="1:10" x14ac:dyDescent="0.25">
      <c r="A3038" t="str">
        <f>IF(SUM('A4'!S3069:X3069)=6,'Angaben KH-Standort'!$D$25,"")</f>
        <v/>
      </c>
      <c r="B3038" t="str">
        <f>IF(SUM('A4'!S3069:X3069)=6,'Angaben KH-Standort'!$D$26,"")</f>
        <v/>
      </c>
      <c r="C3038" t="str">
        <f>IF(SUM('A4'!S3069:X3069)=6,'Angaben KH-Standort'!$D$12,"")</f>
        <v/>
      </c>
      <c r="D3038" t="str">
        <f>IF(SUM('A4'!S3069:X3069)=6,'A1'!$F$14,"")</f>
        <v/>
      </c>
      <c r="E3038" t="str">
        <f>IF(SUM('A4'!S3069:X3069)=6,'A4'!C3069,"")</f>
        <v/>
      </c>
      <c r="F3038" t="str">
        <f>IF(SUM('A4'!S3069:X3069)=6,'A4'!D3069,"")</f>
        <v/>
      </c>
      <c r="G3038" t="str">
        <f>IF(SUM('A4'!S3069:X3069)=6,'A4'!E3069,"")</f>
        <v/>
      </c>
      <c r="H3038" t="str">
        <f>IF(SUM('A4'!S3069:X3069)=6,'A4'!F3069,"")</f>
        <v/>
      </c>
      <c r="I3038" t="str">
        <f>IF(SUM('A4'!S3069:X3069)=6,'A4'!G3069,"")</f>
        <v/>
      </c>
      <c r="J3038" s="308" t="str">
        <f>IF(SUM('A4'!S3069:X3069)=6,'A4'!H3069,"")</f>
        <v/>
      </c>
    </row>
    <row r="3039" spans="1:10" x14ac:dyDescent="0.25">
      <c r="A3039" t="str">
        <f>IF(SUM('A4'!S3070:X3070)=6,'Angaben KH-Standort'!$D$25,"")</f>
        <v/>
      </c>
      <c r="B3039" t="str">
        <f>IF(SUM('A4'!S3070:X3070)=6,'Angaben KH-Standort'!$D$26,"")</f>
        <v/>
      </c>
      <c r="C3039" t="str">
        <f>IF(SUM('A4'!S3070:X3070)=6,'Angaben KH-Standort'!$D$12,"")</f>
        <v/>
      </c>
      <c r="D3039" t="str">
        <f>IF(SUM('A4'!S3070:X3070)=6,'A1'!$F$14,"")</f>
        <v/>
      </c>
      <c r="E3039" t="str">
        <f>IF(SUM('A4'!S3070:X3070)=6,'A4'!C3070,"")</f>
        <v/>
      </c>
      <c r="F3039" t="str">
        <f>IF(SUM('A4'!S3070:X3070)=6,'A4'!D3070,"")</f>
        <v/>
      </c>
      <c r="G3039" t="str">
        <f>IF(SUM('A4'!S3070:X3070)=6,'A4'!E3070,"")</f>
        <v/>
      </c>
      <c r="H3039" t="str">
        <f>IF(SUM('A4'!S3070:X3070)=6,'A4'!F3070,"")</f>
        <v/>
      </c>
      <c r="I3039" t="str">
        <f>IF(SUM('A4'!S3070:X3070)=6,'A4'!G3070,"")</f>
        <v/>
      </c>
      <c r="J3039" s="308" t="str">
        <f>IF(SUM('A4'!S3070:X3070)=6,'A4'!H3070,"")</f>
        <v/>
      </c>
    </row>
    <row r="3040" spans="1:10" x14ac:dyDescent="0.25">
      <c r="A3040" t="str">
        <f>IF(SUM('A4'!S3071:X3071)=6,'Angaben KH-Standort'!$D$25,"")</f>
        <v/>
      </c>
      <c r="B3040" t="str">
        <f>IF(SUM('A4'!S3071:X3071)=6,'Angaben KH-Standort'!$D$26,"")</f>
        <v/>
      </c>
      <c r="C3040" t="str">
        <f>IF(SUM('A4'!S3071:X3071)=6,'Angaben KH-Standort'!$D$12,"")</f>
        <v/>
      </c>
      <c r="D3040" t="str">
        <f>IF(SUM('A4'!S3071:X3071)=6,'A1'!$F$14,"")</f>
        <v/>
      </c>
      <c r="E3040" t="str">
        <f>IF(SUM('A4'!S3071:X3071)=6,'A4'!C3071,"")</f>
        <v/>
      </c>
      <c r="F3040" t="str">
        <f>IF(SUM('A4'!S3071:X3071)=6,'A4'!D3071,"")</f>
        <v/>
      </c>
      <c r="G3040" t="str">
        <f>IF(SUM('A4'!S3071:X3071)=6,'A4'!E3071,"")</f>
        <v/>
      </c>
      <c r="H3040" t="str">
        <f>IF(SUM('A4'!S3071:X3071)=6,'A4'!F3071,"")</f>
        <v/>
      </c>
      <c r="I3040" t="str">
        <f>IF(SUM('A4'!S3071:X3071)=6,'A4'!G3071,"")</f>
        <v/>
      </c>
      <c r="J3040" s="308" t="str">
        <f>IF(SUM('A4'!S3071:X3071)=6,'A4'!H3071,"")</f>
        <v/>
      </c>
    </row>
    <row r="3041" spans="1:10" x14ac:dyDescent="0.25">
      <c r="A3041" t="str">
        <f>IF(SUM('A4'!S3072:X3072)=6,'Angaben KH-Standort'!$D$25,"")</f>
        <v/>
      </c>
      <c r="B3041" t="str">
        <f>IF(SUM('A4'!S3072:X3072)=6,'Angaben KH-Standort'!$D$26,"")</f>
        <v/>
      </c>
      <c r="C3041" t="str">
        <f>IF(SUM('A4'!S3072:X3072)=6,'Angaben KH-Standort'!$D$12,"")</f>
        <v/>
      </c>
      <c r="D3041" t="str">
        <f>IF(SUM('A4'!S3072:X3072)=6,'A1'!$F$14,"")</f>
        <v/>
      </c>
      <c r="E3041" t="str">
        <f>IF(SUM('A4'!S3072:X3072)=6,'A4'!C3072,"")</f>
        <v/>
      </c>
      <c r="F3041" t="str">
        <f>IF(SUM('A4'!S3072:X3072)=6,'A4'!D3072,"")</f>
        <v/>
      </c>
      <c r="G3041" t="str">
        <f>IF(SUM('A4'!S3072:X3072)=6,'A4'!E3072,"")</f>
        <v/>
      </c>
      <c r="H3041" t="str">
        <f>IF(SUM('A4'!S3072:X3072)=6,'A4'!F3072,"")</f>
        <v/>
      </c>
      <c r="I3041" t="str">
        <f>IF(SUM('A4'!S3072:X3072)=6,'A4'!G3072,"")</f>
        <v/>
      </c>
      <c r="J3041" s="308" t="str">
        <f>IF(SUM('A4'!S3072:X3072)=6,'A4'!H3072,"")</f>
        <v/>
      </c>
    </row>
    <row r="3042" spans="1:10" x14ac:dyDescent="0.25">
      <c r="A3042" t="str">
        <f>IF(SUM('A4'!S3073:X3073)=6,'Angaben KH-Standort'!$D$25,"")</f>
        <v/>
      </c>
      <c r="B3042" t="str">
        <f>IF(SUM('A4'!S3073:X3073)=6,'Angaben KH-Standort'!$D$26,"")</f>
        <v/>
      </c>
      <c r="C3042" t="str">
        <f>IF(SUM('A4'!S3073:X3073)=6,'Angaben KH-Standort'!$D$12,"")</f>
        <v/>
      </c>
      <c r="D3042" t="str">
        <f>IF(SUM('A4'!S3073:X3073)=6,'A1'!$F$14,"")</f>
        <v/>
      </c>
      <c r="E3042" t="str">
        <f>IF(SUM('A4'!S3073:X3073)=6,'A4'!C3073,"")</f>
        <v/>
      </c>
      <c r="F3042" t="str">
        <f>IF(SUM('A4'!S3073:X3073)=6,'A4'!D3073,"")</f>
        <v/>
      </c>
      <c r="G3042" t="str">
        <f>IF(SUM('A4'!S3073:X3073)=6,'A4'!E3073,"")</f>
        <v/>
      </c>
      <c r="H3042" t="str">
        <f>IF(SUM('A4'!S3073:X3073)=6,'A4'!F3073,"")</f>
        <v/>
      </c>
      <c r="I3042" t="str">
        <f>IF(SUM('A4'!S3073:X3073)=6,'A4'!G3073,"")</f>
        <v/>
      </c>
      <c r="J3042" s="308" t="str">
        <f>IF(SUM('A4'!S3073:X3073)=6,'A4'!H3073,"")</f>
        <v/>
      </c>
    </row>
    <row r="3043" spans="1:10" x14ac:dyDescent="0.25">
      <c r="A3043" t="str">
        <f>IF(SUM('A4'!S3074:X3074)=6,'Angaben KH-Standort'!$D$25,"")</f>
        <v/>
      </c>
      <c r="B3043" t="str">
        <f>IF(SUM('A4'!S3074:X3074)=6,'Angaben KH-Standort'!$D$26,"")</f>
        <v/>
      </c>
      <c r="C3043" t="str">
        <f>IF(SUM('A4'!S3074:X3074)=6,'Angaben KH-Standort'!$D$12,"")</f>
        <v/>
      </c>
      <c r="D3043" t="str">
        <f>IF(SUM('A4'!S3074:X3074)=6,'A1'!$F$14,"")</f>
        <v/>
      </c>
      <c r="E3043" t="str">
        <f>IF(SUM('A4'!S3074:X3074)=6,'A4'!C3074,"")</f>
        <v/>
      </c>
      <c r="F3043" t="str">
        <f>IF(SUM('A4'!S3074:X3074)=6,'A4'!D3074,"")</f>
        <v/>
      </c>
      <c r="G3043" t="str">
        <f>IF(SUM('A4'!S3074:X3074)=6,'A4'!E3074,"")</f>
        <v/>
      </c>
      <c r="H3043" t="str">
        <f>IF(SUM('A4'!S3074:X3074)=6,'A4'!F3074,"")</f>
        <v/>
      </c>
      <c r="I3043" t="str">
        <f>IF(SUM('A4'!S3074:X3074)=6,'A4'!G3074,"")</f>
        <v/>
      </c>
      <c r="J3043" s="308" t="str">
        <f>IF(SUM('A4'!S3074:X3074)=6,'A4'!H3074,"")</f>
        <v/>
      </c>
    </row>
    <row r="3044" spans="1:10" x14ac:dyDescent="0.25">
      <c r="A3044" t="str">
        <f>IF(SUM('A4'!S3075:X3075)=6,'Angaben KH-Standort'!$D$25,"")</f>
        <v/>
      </c>
      <c r="B3044" t="str">
        <f>IF(SUM('A4'!S3075:X3075)=6,'Angaben KH-Standort'!$D$26,"")</f>
        <v/>
      </c>
      <c r="C3044" t="str">
        <f>IF(SUM('A4'!S3075:X3075)=6,'Angaben KH-Standort'!$D$12,"")</f>
        <v/>
      </c>
      <c r="D3044" t="str">
        <f>IF(SUM('A4'!S3075:X3075)=6,'A1'!$F$14,"")</f>
        <v/>
      </c>
      <c r="E3044" t="str">
        <f>IF(SUM('A4'!S3075:X3075)=6,'A4'!C3075,"")</f>
        <v/>
      </c>
      <c r="F3044" t="str">
        <f>IF(SUM('A4'!S3075:X3075)=6,'A4'!D3075,"")</f>
        <v/>
      </c>
      <c r="G3044" t="str">
        <f>IF(SUM('A4'!S3075:X3075)=6,'A4'!E3075,"")</f>
        <v/>
      </c>
      <c r="H3044" t="str">
        <f>IF(SUM('A4'!S3075:X3075)=6,'A4'!F3075,"")</f>
        <v/>
      </c>
      <c r="I3044" t="str">
        <f>IF(SUM('A4'!S3075:X3075)=6,'A4'!G3075,"")</f>
        <v/>
      </c>
      <c r="J3044" s="308" t="str">
        <f>IF(SUM('A4'!S3075:X3075)=6,'A4'!H3075,"")</f>
        <v/>
      </c>
    </row>
    <row r="3045" spans="1:10" x14ac:dyDescent="0.25">
      <c r="A3045" t="str">
        <f>IF(SUM('A4'!S3076:X3076)=6,'Angaben KH-Standort'!$D$25,"")</f>
        <v/>
      </c>
      <c r="B3045" t="str">
        <f>IF(SUM('A4'!S3076:X3076)=6,'Angaben KH-Standort'!$D$26,"")</f>
        <v/>
      </c>
      <c r="C3045" t="str">
        <f>IF(SUM('A4'!S3076:X3076)=6,'Angaben KH-Standort'!$D$12,"")</f>
        <v/>
      </c>
      <c r="D3045" t="str">
        <f>IF(SUM('A4'!S3076:X3076)=6,'A1'!$F$14,"")</f>
        <v/>
      </c>
      <c r="E3045" t="str">
        <f>IF(SUM('A4'!S3076:X3076)=6,'A4'!C3076,"")</f>
        <v/>
      </c>
      <c r="F3045" t="str">
        <f>IF(SUM('A4'!S3076:X3076)=6,'A4'!D3076,"")</f>
        <v/>
      </c>
      <c r="G3045" t="str">
        <f>IF(SUM('A4'!S3076:X3076)=6,'A4'!E3076,"")</f>
        <v/>
      </c>
      <c r="H3045" t="str">
        <f>IF(SUM('A4'!S3076:X3076)=6,'A4'!F3076,"")</f>
        <v/>
      </c>
      <c r="I3045" t="str">
        <f>IF(SUM('A4'!S3076:X3076)=6,'A4'!G3076,"")</f>
        <v/>
      </c>
      <c r="J3045" s="308" t="str">
        <f>IF(SUM('A4'!S3076:X3076)=6,'A4'!H3076,"")</f>
        <v/>
      </c>
    </row>
    <row r="3046" spans="1:10" x14ac:dyDescent="0.25">
      <c r="A3046" t="str">
        <f>IF(SUM('A4'!S3077:X3077)=6,'Angaben KH-Standort'!$D$25,"")</f>
        <v/>
      </c>
      <c r="B3046" t="str">
        <f>IF(SUM('A4'!S3077:X3077)=6,'Angaben KH-Standort'!$D$26,"")</f>
        <v/>
      </c>
      <c r="C3046" t="str">
        <f>IF(SUM('A4'!S3077:X3077)=6,'Angaben KH-Standort'!$D$12,"")</f>
        <v/>
      </c>
      <c r="D3046" t="str">
        <f>IF(SUM('A4'!S3077:X3077)=6,'A1'!$F$14,"")</f>
        <v/>
      </c>
      <c r="E3046" t="str">
        <f>IF(SUM('A4'!S3077:X3077)=6,'A4'!C3077,"")</f>
        <v/>
      </c>
      <c r="F3046" t="str">
        <f>IF(SUM('A4'!S3077:X3077)=6,'A4'!D3077,"")</f>
        <v/>
      </c>
      <c r="G3046" t="str">
        <f>IF(SUM('A4'!S3077:X3077)=6,'A4'!E3077,"")</f>
        <v/>
      </c>
      <c r="H3046" t="str">
        <f>IF(SUM('A4'!S3077:X3077)=6,'A4'!F3077,"")</f>
        <v/>
      </c>
      <c r="I3046" t="str">
        <f>IF(SUM('A4'!S3077:X3077)=6,'A4'!G3077,"")</f>
        <v/>
      </c>
      <c r="J3046" s="308" t="str">
        <f>IF(SUM('A4'!S3077:X3077)=6,'A4'!H3077,"")</f>
        <v/>
      </c>
    </row>
    <row r="3047" spans="1:10" x14ac:dyDescent="0.25">
      <c r="A3047" t="str">
        <f>IF(SUM('A4'!S3078:X3078)=6,'Angaben KH-Standort'!$D$25,"")</f>
        <v/>
      </c>
      <c r="B3047" t="str">
        <f>IF(SUM('A4'!S3078:X3078)=6,'Angaben KH-Standort'!$D$26,"")</f>
        <v/>
      </c>
      <c r="C3047" t="str">
        <f>IF(SUM('A4'!S3078:X3078)=6,'Angaben KH-Standort'!$D$12,"")</f>
        <v/>
      </c>
      <c r="D3047" t="str">
        <f>IF(SUM('A4'!S3078:X3078)=6,'A1'!$F$14,"")</f>
        <v/>
      </c>
      <c r="E3047" t="str">
        <f>IF(SUM('A4'!S3078:X3078)=6,'A4'!C3078,"")</f>
        <v/>
      </c>
      <c r="F3047" t="str">
        <f>IF(SUM('A4'!S3078:X3078)=6,'A4'!D3078,"")</f>
        <v/>
      </c>
      <c r="G3047" t="str">
        <f>IF(SUM('A4'!S3078:X3078)=6,'A4'!E3078,"")</f>
        <v/>
      </c>
      <c r="H3047" t="str">
        <f>IF(SUM('A4'!S3078:X3078)=6,'A4'!F3078,"")</f>
        <v/>
      </c>
      <c r="I3047" t="str">
        <f>IF(SUM('A4'!S3078:X3078)=6,'A4'!G3078,"")</f>
        <v/>
      </c>
      <c r="J3047" s="308" t="str">
        <f>IF(SUM('A4'!S3078:X3078)=6,'A4'!H3078,"")</f>
        <v/>
      </c>
    </row>
    <row r="3048" spans="1:10" x14ac:dyDescent="0.25">
      <c r="A3048" t="str">
        <f>IF(SUM('A4'!S3079:X3079)=6,'Angaben KH-Standort'!$D$25,"")</f>
        <v/>
      </c>
      <c r="B3048" t="str">
        <f>IF(SUM('A4'!S3079:X3079)=6,'Angaben KH-Standort'!$D$26,"")</f>
        <v/>
      </c>
      <c r="C3048" t="str">
        <f>IF(SUM('A4'!S3079:X3079)=6,'Angaben KH-Standort'!$D$12,"")</f>
        <v/>
      </c>
      <c r="D3048" t="str">
        <f>IF(SUM('A4'!S3079:X3079)=6,'A1'!$F$14,"")</f>
        <v/>
      </c>
      <c r="E3048" t="str">
        <f>IF(SUM('A4'!S3079:X3079)=6,'A4'!C3079,"")</f>
        <v/>
      </c>
      <c r="F3048" t="str">
        <f>IF(SUM('A4'!S3079:X3079)=6,'A4'!D3079,"")</f>
        <v/>
      </c>
      <c r="G3048" t="str">
        <f>IF(SUM('A4'!S3079:X3079)=6,'A4'!E3079,"")</f>
        <v/>
      </c>
      <c r="H3048" t="str">
        <f>IF(SUM('A4'!S3079:X3079)=6,'A4'!F3079,"")</f>
        <v/>
      </c>
      <c r="I3048" t="str">
        <f>IF(SUM('A4'!S3079:X3079)=6,'A4'!G3079,"")</f>
        <v/>
      </c>
      <c r="J3048" s="308" t="str">
        <f>IF(SUM('A4'!S3079:X3079)=6,'A4'!H3079,"")</f>
        <v/>
      </c>
    </row>
    <row r="3049" spans="1:10" x14ac:dyDescent="0.25">
      <c r="A3049" t="str">
        <f>IF(SUM('A4'!S3080:X3080)=6,'Angaben KH-Standort'!$D$25,"")</f>
        <v/>
      </c>
      <c r="B3049" t="str">
        <f>IF(SUM('A4'!S3080:X3080)=6,'Angaben KH-Standort'!$D$26,"")</f>
        <v/>
      </c>
      <c r="C3049" t="str">
        <f>IF(SUM('A4'!S3080:X3080)=6,'Angaben KH-Standort'!$D$12,"")</f>
        <v/>
      </c>
      <c r="D3049" t="str">
        <f>IF(SUM('A4'!S3080:X3080)=6,'A1'!$F$14,"")</f>
        <v/>
      </c>
      <c r="E3049" t="str">
        <f>IF(SUM('A4'!S3080:X3080)=6,'A4'!C3080,"")</f>
        <v/>
      </c>
      <c r="F3049" t="str">
        <f>IF(SUM('A4'!S3080:X3080)=6,'A4'!D3080,"")</f>
        <v/>
      </c>
      <c r="G3049" t="str">
        <f>IF(SUM('A4'!S3080:X3080)=6,'A4'!E3080,"")</f>
        <v/>
      </c>
      <c r="H3049" t="str">
        <f>IF(SUM('A4'!S3080:X3080)=6,'A4'!F3080,"")</f>
        <v/>
      </c>
      <c r="I3049" t="str">
        <f>IF(SUM('A4'!S3080:X3080)=6,'A4'!G3080,"")</f>
        <v/>
      </c>
      <c r="J3049" s="308" t="str">
        <f>IF(SUM('A4'!S3080:X3080)=6,'A4'!H3080,"")</f>
        <v/>
      </c>
    </row>
    <row r="3050" spans="1:10" x14ac:dyDescent="0.25">
      <c r="A3050" t="str">
        <f>IF(SUM('A4'!S3081:X3081)=6,'Angaben KH-Standort'!$D$25,"")</f>
        <v/>
      </c>
      <c r="B3050" t="str">
        <f>IF(SUM('A4'!S3081:X3081)=6,'Angaben KH-Standort'!$D$26,"")</f>
        <v/>
      </c>
      <c r="C3050" t="str">
        <f>IF(SUM('A4'!S3081:X3081)=6,'Angaben KH-Standort'!$D$12,"")</f>
        <v/>
      </c>
      <c r="D3050" t="str">
        <f>IF(SUM('A4'!S3081:X3081)=6,'A1'!$F$14,"")</f>
        <v/>
      </c>
      <c r="E3050" t="str">
        <f>IF(SUM('A4'!S3081:X3081)=6,'A4'!C3081,"")</f>
        <v/>
      </c>
      <c r="F3050" t="str">
        <f>IF(SUM('A4'!S3081:X3081)=6,'A4'!D3081,"")</f>
        <v/>
      </c>
      <c r="G3050" t="str">
        <f>IF(SUM('A4'!S3081:X3081)=6,'A4'!E3081,"")</f>
        <v/>
      </c>
      <c r="H3050" t="str">
        <f>IF(SUM('A4'!S3081:X3081)=6,'A4'!F3081,"")</f>
        <v/>
      </c>
      <c r="I3050" t="str">
        <f>IF(SUM('A4'!S3081:X3081)=6,'A4'!G3081,"")</f>
        <v/>
      </c>
      <c r="J3050" s="308" t="str">
        <f>IF(SUM('A4'!S3081:X3081)=6,'A4'!H3081,"")</f>
        <v/>
      </c>
    </row>
    <row r="3051" spans="1:10" x14ac:dyDescent="0.25">
      <c r="A3051" t="str">
        <f>IF(SUM('A4'!S3082:X3082)=6,'Angaben KH-Standort'!$D$25,"")</f>
        <v/>
      </c>
      <c r="B3051" t="str">
        <f>IF(SUM('A4'!S3082:X3082)=6,'Angaben KH-Standort'!$D$26,"")</f>
        <v/>
      </c>
      <c r="C3051" t="str">
        <f>IF(SUM('A4'!S3082:X3082)=6,'Angaben KH-Standort'!$D$12,"")</f>
        <v/>
      </c>
      <c r="D3051" t="str">
        <f>IF(SUM('A4'!S3082:X3082)=6,'A1'!$F$14,"")</f>
        <v/>
      </c>
      <c r="E3051" t="str">
        <f>IF(SUM('A4'!S3082:X3082)=6,'A4'!C3082,"")</f>
        <v/>
      </c>
      <c r="F3051" t="str">
        <f>IF(SUM('A4'!S3082:X3082)=6,'A4'!D3082,"")</f>
        <v/>
      </c>
      <c r="G3051" t="str">
        <f>IF(SUM('A4'!S3082:X3082)=6,'A4'!E3082,"")</f>
        <v/>
      </c>
      <c r="H3051" t="str">
        <f>IF(SUM('A4'!S3082:X3082)=6,'A4'!F3082,"")</f>
        <v/>
      </c>
      <c r="I3051" t="str">
        <f>IF(SUM('A4'!S3082:X3082)=6,'A4'!G3082,"")</f>
        <v/>
      </c>
      <c r="J3051" s="308" t="str">
        <f>IF(SUM('A4'!S3082:X3082)=6,'A4'!H3082,"")</f>
        <v/>
      </c>
    </row>
    <row r="3052" spans="1:10" x14ac:dyDescent="0.25">
      <c r="A3052" t="str">
        <f>IF(SUM('A4'!S3083:X3083)=6,'Angaben KH-Standort'!$D$25,"")</f>
        <v/>
      </c>
      <c r="B3052" t="str">
        <f>IF(SUM('A4'!S3083:X3083)=6,'Angaben KH-Standort'!$D$26,"")</f>
        <v/>
      </c>
      <c r="C3052" t="str">
        <f>IF(SUM('A4'!S3083:X3083)=6,'Angaben KH-Standort'!$D$12,"")</f>
        <v/>
      </c>
      <c r="D3052" t="str">
        <f>IF(SUM('A4'!S3083:X3083)=6,'A1'!$F$14,"")</f>
        <v/>
      </c>
      <c r="E3052" t="str">
        <f>IF(SUM('A4'!S3083:X3083)=6,'A4'!C3083,"")</f>
        <v/>
      </c>
      <c r="F3052" t="str">
        <f>IF(SUM('A4'!S3083:X3083)=6,'A4'!D3083,"")</f>
        <v/>
      </c>
      <c r="G3052" t="str">
        <f>IF(SUM('A4'!S3083:X3083)=6,'A4'!E3083,"")</f>
        <v/>
      </c>
      <c r="H3052" t="str">
        <f>IF(SUM('A4'!S3083:X3083)=6,'A4'!F3083,"")</f>
        <v/>
      </c>
      <c r="I3052" t="str">
        <f>IF(SUM('A4'!S3083:X3083)=6,'A4'!G3083,"")</f>
        <v/>
      </c>
      <c r="J3052" s="308" t="str">
        <f>IF(SUM('A4'!S3083:X3083)=6,'A4'!H3083,"")</f>
        <v/>
      </c>
    </row>
    <row r="3053" spans="1:10" x14ac:dyDescent="0.25">
      <c r="A3053" t="str">
        <f>IF(SUM('A4'!S3084:X3084)=6,'Angaben KH-Standort'!$D$25,"")</f>
        <v/>
      </c>
      <c r="B3053" t="str">
        <f>IF(SUM('A4'!S3084:X3084)=6,'Angaben KH-Standort'!$D$26,"")</f>
        <v/>
      </c>
      <c r="C3053" t="str">
        <f>IF(SUM('A4'!S3084:X3084)=6,'Angaben KH-Standort'!$D$12,"")</f>
        <v/>
      </c>
      <c r="D3053" t="str">
        <f>IF(SUM('A4'!S3084:X3084)=6,'A1'!$F$14,"")</f>
        <v/>
      </c>
      <c r="E3053" t="str">
        <f>IF(SUM('A4'!S3084:X3084)=6,'A4'!C3084,"")</f>
        <v/>
      </c>
      <c r="F3053" t="str">
        <f>IF(SUM('A4'!S3084:X3084)=6,'A4'!D3084,"")</f>
        <v/>
      </c>
      <c r="G3053" t="str">
        <f>IF(SUM('A4'!S3084:X3084)=6,'A4'!E3084,"")</f>
        <v/>
      </c>
      <c r="H3053" t="str">
        <f>IF(SUM('A4'!S3084:X3084)=6,'A4'!F3084,"")</f>
        <v/>
      </c>
      <c r="I3053" t="str">
        <f>IF(SUM('A4'!S3084:X3084)=6,'A4'!G3084,"")</f>
        <v/>
      </c>
      <c r="J3053" s="308" t="str">
        <f>IF(SUM('A4'!S3084:X3084)=6,'A4'!H3084,"")</f>
        <v/>
      </c>
    </row>
    <row r="3054" spans="1:10" x14ac:dyDescent="0.25">
      <c r="A3054" t="str">
        <f>IF(SUM('A4'!S3085:X3085)=6,'Angaben KH-Standort'!$D$25,"")</f>
        <v/>
      </c>
      <c r="B3054" t="str">
        <f>IF(SUM('A4'!S3085:X3085)=6,'Angaben KH-Standort'!$D$26,"")</f>
        <v/>
      </c>
      <c r="C3054" t="str">
        <f>IF(SUM('A4'!S3085:X3085)=6,'Angaben KH-Standort'!$D$12,"")</f>
        <v/>
      </c>
      <c r="D3054" t="str">
        <f>IF(SUM('A4'!S3085:X3085)=6,'A1'!$F$14,"")</f>
        <v/>
      </c>
      <c r="E3054" t="str">
        <f>IF(SUM('A4'!S3085:X3085)=6,'A4'!C3085,"")</f>
        <v/>
      </c>
      <c r="F3054" t="str">
        <f>IF(SUM('A4'!S3085:X3085)=6,'A4'!D3085,"")</f>
        <v/>
      </c>
      <c r="G3054" t="str">
        <f>IF(SUM('A4'!S3085:X3085)=6,'A4'!E3085,"")</f>
        <v/>
      </c>
      <c r="H3054" t="str">
        <f>IF(SUM('A4'!S3085:X3085)=6,'A4'!F3085,"")</f>
        <v/>
      </c>
      <c r="I3054" t="str">
        <f>IF(SUM('A4'!S3085:X3085)=6,'A4'!G3085,"")</f>
        <v/>
      </c>
      <c r="J3054" s="308" t="str">
        <f>IF(SUM('A4'!S3085:X3085)=6,'A4'!H3085,"")</f>
        <v/>
      </c>
    </row>
    <row r="3055" spans="1:10" x14ac:dyDescent="0.25">
      <c r="A3055" t="str">
        <f>IF(SUM('A4'!S3086:X3086)=6,'Angaben KH-Standort'!$D$25,"")</f>
        <v/>
      </c>
      <c r="B3055" t="str">
        <f>IF(SUM('A4'!S3086:X3086)=6,'Angaben KH-Standort'!$D$26,"")</f>
        <v/>
      </c>
      <c r="C3055" t="str">
        <f>IF(SUM('A4'!S3086:X3086)=6,'Angaben KH-Standort'!$D$12,"")</f>
        <v/>
      </c>
      <c r="D3055" t="str">
        <f>IF(SUM('A4'!S3086:X3086)=6,'A1'!$F$14,"")</f>
        <v/>
      </c>
      <c r="E3055" t="str">
        <f>IF(SUM('A4'!S3086:X3086)=6,'A4'!C3086,"")</f>
        <v/>
      </c>
      <c r="F3055" t="str">
        <f>IF(SUM('A4'!S3086:X3086)=6,'A4'!D3086,"")</f>
        <v/>
      </c>
      <c r="G3055" t="str">
        <f>IF(SUM('A4'!S3086:X3086)=6,'A4'!E3086,"")</f>
        <v/>
      </c>
      <c r="H3055" t="str">
        <f>IF(SUM('A4'!S3086:X3086)=6,'A4'!F3086,"")</f>
        <v/>
      </c>
      <c r="I3055" t="str">
        <f>IF(SUM('A4'!S3086:X3086)=6,'A4'!G3086,"")</f>
        <v/>
      </c>
      <c r="J3055" s="308" t="str">
        <f>IF(SUM('A4'!S3086:X3086)=6,'A4'!H3086,"")</f>
        <v/>
      </c>
    </row>
    <row r="3056" spans="1:10" x14ac:dyDescent="0.25">
      <c r="A3056" t="str">
        <f>IF(SUM('A4'!S3087:X3087)=6,'Angaben KH-Standort'!$D$25,"")</f>
        <v/>
      </c>
      <c r="B3056" t="str">
        <f>IF(SUM('A4'!S3087:X3087)=6,'Angaben KH-Standort'!$D$26,"")</f>
        <v/>
      </c>
      <c r="C3056" t="str">
        <f>IF(SUM('A4'!S3087:X3087)=6,'Angaben KH-Standort'!$D$12,"")</f>
        <v/>
      </c>
      <c r="D3056" t="str">
        <f>IF(SUM('A4'!S3087:X3087)=6,'A1'!$F$14,"")</f>
        <v/>
      </c>
      <c r="E3056" t="str">
        <f>IF(SUM('A4'!S3087:X3087)=6,'A4'!C3087,"")</f>
        <v/>
      </c>
      <c r="F3056" t="str">
        <f>IF(SUM('A4'!S3087:X3087)=6,'A4'!D3087,"")</f>
        <v/>
      </c>
      <c r="G3056" t="str">
        <f>IF(SUM('A4'!S3087:X3087)=6,'A4'!E3087,"")</f>
        <v/>
      </c>
      <c r="H3056" t="str">
        <f>IF(SUM('A4'!S3087:X3087)=6,'A4'!F3087,"")</f>
        <v/>
      </c>
      <c r="I3056" t="str">
        <f>IF(SUM('A4'!S3087:X3087)=6,'A4'!G3087,"")</f>
        <v/>
      </c>
      <c r="J3056" s="308" t="str">
        <f>IF(SUM('A4'!S3087:X3087)=6,'A4'!H3087,"")</f>
        <v/>
      </c>
    </row>
    <row r="3057" spans="1:10" x14ac:dyDescent="0.25">
      <c r="A3057" t="str">
        <f>IF(SUM('A4'!S3088:X3088)=6,'Angaben KH-Standort'!$D$25,"")</f>
        <v/>
      </c>
      <c r="B3057" t="str">
        <f>IF(SUM('A4'!S3088:X3088)=6,'Angaben KH-Standort'!$D$26,"")</f>
        <v/>
      </c>
      <c r="C3057" t="str">
        <f>IF(SUM('A4'!S3088:X3088)=6,'Angaben KH-Standort'!$D$12,"")</f>
        <v/>
      </c>
      <c r="D3057" t="str">
        <f>IF(SUM('A4'!S3088:X3088)=6,'A1'!$F$14,"")</f>
        <v/>
      </c>
      <c r="E3057" t="str">
        <f>IF(SUM('A4'!S3088:X3088)=6,'A4'!C3088,"")</f>
        <v/>
      </c>
      <c r="F3057" t="str">
        <f>IF(SUM('A4'!S3088:X3088)=6,'A4'!D3088,"")</f>
        <v/>
      </c>
      <c r="G3057" t="str">
        <f>IF(SUM('A4'!S3088:X3088)=6,'A4'!E3088,"")</f>
        <v/>
      </c>
      <c r="H3057" t="str">
        <f>IF(SUM('A4'!S3088:X3088)=6,'A4'!F3088,"")</f>
        <v/>
      </c>
      <c r="I3057" t="str">
        <f>IF(SUM('A4'!S3088:X3088)=6,'A4'!G3088,"")</f>
        <v/>
      </c>
      <c r="J3057" s="308" t="str">
        <f>IF(SUM('A4'!S3088:X3088)=6,'A4'!H3088,"")</f>
        <v/>
      </c>
    </row>
    <row r="3058" spans="1:10" x14ac:dyDescent="0.25">
      <c r="A3058" t="str">
        <f>IF(SUM('A4'!S3089:X3089)=6,'Angaben KH-Standort'!$D$25,"")</f>
        <v/>
      </c>
      <c r="B3058" t="str">
        <f>IF(SUM('A4'!S3089:X3089)=6,'Angaben KH-Standort'!$D$26,"")</f>
        <v/>
      </c>
      <c r="C3058" t="str">
        <f>IF(SUM('A4'!S3089:X3089)=6,'Angaben KH-Standort'!$D$12,"")</f>
        <v/>
      </c>
      <c r="D3058" t="str">
        <f>IF(SUM('A4'!S3089:X3089)=6,'A1'!$F$14,"")</f>
        <v/>
      </c>
      <c r="E3058" t="str">
        <f>IF(SUM('A4'!S3089:X3089)=6,'A4'!C3089,"")</f>
        <v/>
      </c>
      <c r="F3058" t="str">
        <f>IF(SUM('A4'!S3089:X3089)=6,'A4'!D3089,"")</f>
        <v/>
      </c>
      <c r="G3058" t="str">
        <f>IF(SUM('A4'!S3089:X3089)=6,'A4'!E3089,"")</f>
        <v/>
      </c>
      <c r="H3058" t="str">
        <f>IF(SUM('A4'!S3089:X3089)=6,'A4'!F3089,"")</f>
        <v/>
      </c>
      <c r="I3058" t="str">
        <f>IF(SUM('A4'!S3089:X3089)=6,'A4'!G3089,"")</f>
        <v/>
      </c>
      <c r="J3058" s="308" t="str">
        <f>IF(SUM('A4'!S3089:X3089)=6,'A4'!H3089,"")</f>
        <v/>
      </c>
    </row>
    <row r="3059" spans="1:10" x14ac:dyDescent="0.25">
      <c r="A3059" t="str">
        <f>IF(SUM('A4'!S3090:X3090)=6,'Angaben KH-Standort'!$D$25,"")</f>
        <v/>
      </c>
      <c r="B3059" t="str">
        <f>IF(SUM('A4'!S3090:X3090)=6,'Angaben KH-Standort'!$D$26,"")</f>
        <v/>
      </c>
      <c r="C3059" t="str">
        <f>IF(SUM('A4'!S3090:X3090)=6,'Angaben KH-Standort'!$D$12,"")</f>
        <v/>
      </c>
      <c r="D3059" t="str">
        <f>IF(SUM('A4'!S3090:X3090)=6,'A1'!$F$14,"")</f>
        <v/>
      </c>
      <c r="E3059" t="str">
        <f>IF(SUM('A4'!S3090:X3090)=6,'A4'!C3090,"")</f>
        <v/>
      </c>
      <c r="F3059" t="str">
        <f>IF(SUM('A4'!S3090:X3090)=6,'A4'!D3090,"")</f>
        <v/>
      </c>
      <c r="G3059" t="str">
        <f>IF(SUM('A4'!S3090:X3090)=6,'A4'!E3090,"")</f>
        <v/>
      </c>
      <c r="H3059" t="str">
        <f>IF(SUM('A4'!S3090:X3090)=6,'A4'!F3090,"")</f>
        <v/>
      </c>
      <c r="I3059" t="str">
        <f>IF(SUM('A4'!S3090:X3090)=6,'A4'!G3090,"")</f>
        <v/>
      </c>
      <c r="J3059" s="308" t="str">
        <f>IF(SUM('A4'!S3090:X3090)=6,'A4'!H3090,"")</f>
        <v/>
      </c>
    </row>
    <row r="3060" spans="1:10" x14ac:dyDescent="0.25">
      <c r="A3060" t="str">
        <f>IF(SUM('A4'!S3091:X3091)=6,'Angaben KH-Standort'!$D$25,"")</f>
        <v/>
      </c>
      <c r="B3060" t="str">
        <f>IF(SUM('A4'!S3091:X3091)=6,'Angaben KH-Standort'!$D$26,"")</f>
        <v/>
      </c>
      <c r="C3060" t="str">
        <f>IF(SUM('A4'!S3091:X3091)=6,'Angaben KH-Standort'!$D$12,"")</f>
        <v/>
      </c>
      <c r="D3060" t="str">
        <f>IF(SUM('A4'!S3091:X3091)=6,'A1'!$F$14,"")</f>
        <v/>
      </c>
      <c r="E3060" t="str">
        <f>IF(SUM('A4'!S3091:X3091)=6,'A4'!C3091,"")</f>
        <v/>
      </c>
      <c r="F3060" t="str">
        <f>IF(SUM('A4'!S3091:X3091)=6,'A4'!D3091,"")</f>
        <v/>
      </c>
      <c r="G3060" t="str">
        <f>IF(SUM('A4'!S3091:X3091)=6,'A4'!E3091,"")</f>
        <v/>
      </c>
      <c r="H3060" t="str">
        <f>IF(SUM('A4'!S3091:X3091)=6,'A4'!F3091,"")</f>
        <v/>
      </c>
      <c r="I3060" t="str">
        <f>IF(SUM('A4'!S3091:X3091)=6,'A4'!G3091,"")</f>
        <v/>
      </c>
      <c r="J3060" s="308" t="str">
        <f>IF(SUM('A4'!S3091:X3091)=6,'A4'!H3091,"")</f>
        <v/>
      </c>
    </row>
    <row r="3061" spans="1:10" x14ac:dyDescent="0.25">
      <c r="A3061" t="str">
        <f>IF(SUM('A4'!S3092:X3092)=6,'Angaben KH-Standort'!$D$25,"")</f>
        <v/>
      </c>
      <c r="B3061" t="str">
        <f>IF(SUM('A4'!S3092:X3092)=6,'Angaben KH-Standort'!$D$26,"")</f>
        <v/>
      </c>
      <c r="C3061" t="str">
        <f>IF(SUM('A4'!S3092:X3092)=6,'Angaben KH-Standort'!$D$12,"")</f>
        <v/>
      </c>
      <c r="D3061" t="str">
        <f>IF(SUM('A4'!S3092:X3092)=6,'A1'!$F$14,"")</f>
        <v/>
      </c>
      <c r="E3061" t="str">
        <f>IF(SUM('A4'!S3092:X3092)=6,'A4'!C3092,"")</f>
        <v/>
      </c>
      <c r="F3061" t="str">
        <f>IF(SUM('A4'!S3092:X3092)=6,'A4'!D3092,"")</f>
        <v/>
      </c>
      <c r="G3061" t="str">
        <f>IF(SUM('A4'!S3092:X3092)=6,'A4'!E3092,"")</f>
        <v/>
      </c>
      <c r="H3061" t="str">
        <f>IF(SUM('A4'!S3092:X3092)=6,'A4'!F3092,"")</f>
        <v/>
      </c>
      <c r="I3061" t="str">
        <f>IF(SUM('A4'!S3092:X3092)=6,'A4'!G3092,"")</f>
        <v/>
      </c>
      <c r="J3061" s="308" t="str">
        <f>IF(SUM('A4'!S3092:X3092)=6,'A4'!H3092,"")</f>
        <v/>
      </c>
    </row>
    <row r="3062" spans="1:10" x14ac:dyDescent="0.25">
      <c r="A3062" t="str">
        <f>IF(SUM('A4'!S3093:X3093)=6,'Angaben KH-Standort'!$D$25,"")</f>
        <v/>
      </c>
      <c r="B3062" t="str">
        <f>IF(SUM('A4'!S3093:X3093)=6,'Angaben KH-Standort'!$D$26,"")</f>
        <v/>
      </c>
      <c r="C3062" t="str">
        <f>IF(SUM('A4'!S3093:X3093)=6,'Angaben KH-Standort'!$D$12,"")</f>
        <v/>
      </c>
      <c r="D3062" t="str">
        <f>IF(SUM('A4'!S3093:X3093)=6,'A1'!$F$14,"")</f>
        <v/>
      </c>
      <c r="E3062" t="str">
        <f>IF(SUM('A4'!S3093:X3093)=6,'A4'!C3093,"")</f>
        <v/>
      </c>
      <c r="F3062" t="str">
        <f>IF(SUM('A4'!S3093:X3093)=6,'A4'!D3093,"")</f>
        <v/>
      </c>
      <c r="G3062" t="str">
        <f>IF(SUM('A4'!S3093:X3093)=6,'A4'!E3093,"")</f>
        <v/>
      </c>
      <c r="H3062" t="str">
        <f>IF(SUM('A4'!S3093:X3093)=6,'A4'!F3093,"")</f>
        <v/>
      </c>
      <c r="I3062" t="str">
        <f>IF(SUM('A4'!S3093:X3093)=6,'A4'!G3093,"")</f>
        <v/>
      </c>
      <c r="J3062" s="308" t="str">
        <f>IF(SUM('A4'!S3093:X3093)=6,'A4'!H3093,"")</f>
        <v/>
      </c>
    </row>
    <row r="3063" spans="1:10" x14ac:dyDescent="0.25">
      <c r="A3063" t="str">
        <f>IF(SUM('A4'!S3094:X3094)=6,'Angaben KH-Standort'!$D$25,"")</f>
        <v/>
      </c>
      <c r="B3063" t="str">
        <f>IF(SUM('A4'!S3094:X3094)=6,'Angaben KH-Standort'!$D$26,"")</f>
        <v/>
      </c>
      <c r="C3063" t="str">
        <f>IF(SUM('A4'!S3094:X3094)=6,'Angaben KH-Standort'!$D$12,"")</f>
        <v/>
      </c>
      <c r="D3063" t="str">
        <f>IF(SUM('A4'!S3094:X3094)=6,'A1'!$F$14,"")</f>
        <v/>
      </c>
      <c r="E3063" t="str">
        <f>IF(SUM('A4'!S3094:X3094)=6,'A4'!C3094,"")</f>
        <v/>
      </c>
      <c r="F3063" t="str">
        <f>IF(SUM('A4'!S3094:X3094)=6,'A4'!D3094,"")</f>
        <v/>
      </c>
      <c r="G3063" t="str">
        <f>IF(SUM('A4'!S3094:X3094)=6,'A4'!E3094,"")</f>
        <v/>
      </c>
      <c r="H3063" t="str">
        <f>IF(SUM('A4'!S3094:X3094)=6,'A4'!F3094,"")</f>
        <v/>
      </c>
      <c r="I3063" t="str">
        <f>IF(SUM('A4'!S3094:X3094)=6,'A4'!G3094,"")</f>
        <v/>
      </c>
      <c r="J3063" s="308" t="str">
        <f>IF(SUM('A4'!S3094:X3094)=6,'A4'!H3094,"")</f>
        <v/>
      </c>
    </row>
    <row r="3064" spans="1:10" x14ac:dyDescent="0.25">
      <c r="A3064" t="str">
        <f>IF(SUM('A4'!S3095:X3095)=6,'Angaben KH-Standort'!$D$25,"")</f>
        <v/>
      </c>
      <c r="B3064" t="str">
        <f>IF(SUM('A4'!S3095:X3095)=6,'Angaben KH-Standort'!$D$26,"")</f>
        <v/>
      </c>
      <c r="C3064" t="str">
        <f>IF(SUM('A4'!S3095:X3095)=6,'Angaben KH-Standort'!$D$12,"")</f>
        <v/>
      </c>
      <c r="D3064" t="str">
        <f>IF(SUM('A4'!S3095:X3095)=6,'A1'!$F$14,"")</f>
        <v/>
      </c>
      <c r="E3064" t="str">
        <f>IF(SUM('A4'!S3095:X3095)=6,'A4'!C3095,"")</f>
        <v/>
      </c>
      <c r="F3064" t="str">
        <f>IF(SUM('A4'!S3095:X3095)=6,'A4'!D3095,"")</f>
        <v/>
      </c>
      <c r="G3064" t="str">
        <f>IF(SUM('A4'!S3095:X3095)=6,'A4'!E3095,"")</f>
        <v/>
      </c>
      <c r="H3064" t="str">
        <f>IF(SUM('A4'!S3095:X3095)=6,'A4'!F3095,"")</f>
        <v/>
      </c>
      <c r="I3064" t="str">
        <f>IF(SUM('A4'!S3095:X3095)=6,'A4'!G3095,"")</f>
        <v/>
      </c>
      <c r="J3064" s="308" t="str">
        <f>IF(SUM('A4'!S3095:X3095)=6,'A4'!H3095,"")</f>
        <v/>
      </c>
    </row>
    <row r="3065" spans="1:10" x14ac:dyDescent="0.25">
      <c r="A3065" t="str">
        <f>IF(SUM('A4'!S3096:X3096)=6,'Angaben KH-Standort'!$D$25,"")</f>
        <v/>
      </c>
      <c r="B3065" t="str">
        <f>IF(SUM('A4'!S3096:X3096)=6,'Angaben KH-Standort'!$D$26,"")</f>
        <v/>
      </c>
      <c r="C3065" t="str">
        <f>IF(SUM('A4'!S3096:X3096)=6,'Angaben KH-Standort'!$D$12,"")</f>
        <v/>
      </c>
      <c r="D3065" t="str">
        <f>IF(SUM('A4'!S3096:X3096)=6,'A1'!$F$14,"")</f>
        <v/>
      </c>
      <c r="E3065" t="str">
        <f>IF(SUM('A4'!S3096:X3096)=6,'A4'!C3096,"")</f>
        <v/>
      </c>
      <c r="F3065" t="str">
        <f>IF(SUM('A4'!S3096:X3096)=6,'A4'!D3096,"")</f>
        <v/>
      </c>
      <c r="G3065" t="str">
        <f>IF(SUM('A4'!S3096:X3096)=6,'A4'!E3096,"")</f>
        <v/>
      </c>
      <c r="H3065" t="str">
        <f>IF(SUM('A4'!S3096:X3096)=6,'A4'!F3096,"")</f>
        <v/>
      </c>
      <c r="I3065" t="str">
        <f>IF(SUM('A4'!S3096:X3096)=6,'A4'!G3096,"")</f>
        <v/>
      </c>
      <c r="J3065" s="308" t="str">
        <f>IF(SUM('A4'!S3096:X3096)=6,'A4'!H3096,"")</f>
        <v/>
      </c>
    </row>
    <row r="3066" spans="1:10" x14ac:dyDescent="0.25">
      <c r="A3066" t="str">
        <f>IF(SUM('A4'!S3097:X3097)=6,'Angaben KH-Standort'!$D$25,"")</f>
        <v/>
      </c>
      <c r="B3066" t="str">
        <f>IF(SUM('A4'!S3097:X3097)=6,'Angaben KH-Standort'!$D$26,"")</f>
        <v/>
      </c>
      <c r="C3066" t="str">
        <f>IF(SUM('A4'!S3097:X3097)=6,'Angaben KH-Standort'!$D$12,"")</f>
        <v/>
      </c>
      <c r="D3066" t="str">
        <f>IF(SUM('A4'!S3097:X3097)=6,'A1'!$F$14,"")</f>
        <v/>
      </c>
      <c r="E3066" t="str">
        <f>IF(SUM('A4'!S3097:X3097)=6,'A4'!C3097,"")</f>
        <v/>
      </c>
      <c r="F3066" t="str">
        <f>IF(SUM('A4'!S3097:X3097)=6,'A4'!D3097,"")</f>
        <v/>
      </c>
      <c r="G3066" t="str">
        <f>IF(SUM('A4'!S3097:X3097)=6,'A4'!E3097,"")</f>
        <v/>
      </c>
      <c r="H3066" t="str">
        <f>IF(SUM('A4'!S3097:X3097)=6,'A4'!F3097,"")</f>
        <v/>
      </c>
      <c r="I3066" t="str">
        <f>IF(SUM('A4'!S3097:X3097)=6,'A4'!G3097,"")</f>
        <v/>
      </c>
      <c r="J3066" s="308" t="str">
        <f>IF(SUM('A4'!S3097:X3097)=6,'A4'!H3097,"")</f>
        <v/>
      </c>
    </row>
    <row r="3067" spans="1:10" x14ac:dyDescent="0.25">
      <c r="A3067" t="str">
        <f>IF(SUM('A4'!S3098:X3098)=6,'Angaben KH-Standort'!$D$25,"")</f>
        <v/>
      </c>
      <c r="B3067" t="str">
        <f>IF(SUM('A4'!S3098:X3098)=6,'Angaben KH-Standort'!$D$26,"")</f>
        <v/>
      </c>
      <c r="C3067" t="str">
        <f>IF(SUM('A4'!S3098:X3098)=6,'Angaben KH-Standort'!$D$12,"")</f>
        <v/>
      </c>
      <c r="D3067" t="str">
        <f>IF(SUM('A4'!S3098:X3098)=6,'A1'!$F$14,"")</f>
        <v/>
      </c>
      <c r="E3067" t="str">
        <f>IF(SUM('A4'!S3098:X3098)=6,'A4'!C3098,"")</f>
        <v/>
      </c>
      <c r="F3067" t="str">
        <f>IF(SUM('A4'!S3098:X3098)=6,'A4'!D3098,"")</f>
        <v/>
      </c>
      <c r="G3067" t="str">
        <f>IF(SUM('A4'!S3098:X3098)=6,'A4'!E3098,"")</f>
        <v/>
      </c>
      <c r="H3067" t="str">
        <f>IF(SUM('A4'!S3098:X3098)=6,'A4'!F3098,"")</f>
        <v/>
      </c>
      <c r="I3067" t="str">
        <f>IF(SUM('A4'!S3098:X3098)=6,'A4'!G3098,"")</f>
        <v/>
      </c>
      <c r="J3067" s="308" t="str">
        <f>IF(SUM('A4'!S3098:X3098)=6,'A4'!H3098,"")</f>
        <v/>
      </c>
    </row>
    <row r="3068" spans="1:10" x14ac:dyDescent="0.25">
      <c r="A3068" t="str">
        <f>IF(SUM('A4'!S3099:X3099)=6,'Angaben KH-Standort'!$D$25,"")</f>
        <v/>
      </c>
      <c r="B3068" t="str">
        <f>IF(SUM('A4'!S3099:X3099)=6,'Angaben KH-Standort'!$D$26,"")</f>
        <v/>
      </c>
      <c r="C3068" t="str">
        <f>IF(SUM('A4'!S3099:X3099)=6,'Angaben KH-Standort'!$D$12,"")</f>
        <v/>
      </c>
      <c r="D3068" t="str">
        <f>IF(SUM('A4'!S3099:X3099)=6,'A1'!$F$14,"")</f>
        <v/>
      </c>
      <c r="E3068" t="str">
        <f>IF(SUM('A4'!S3099:X3099)=6,'A4'!C3099,"")</f>
        <v/>
      </c>
      <c r="F3068" t="str">
        <f>IF(SUM('A4'!S3099:X3099)=6,'A4'!D3099,"")</f>
        <v/>
      </c>
      <c r="G3068" t="str">
        <f>IF(SUM('A4'!S3099:X3099)=6,'A4'!E3099,"")</f>
        <v/>
      </c>
      <c r="H3068" t="str">
        <f>IF(SUM('A4'!S3099:X3099)=6,'A4'!F3099,"")</f>
        <v/>
      </c>
      <c r="I3068" t="str">
        <f>IF(SUM('A4'!S3099:X3099)=6,'A4'!G3099,"")</f>
        <v/>
      </c>
      <c r="J3068" s="308" t="str">
        <f>IF(SUM('A4'!S3099:X3099)=6,'A4'!H3099,"")</f>
        <v/>
      </c>
    </row>
    <row r="3069" spans="1:10" x14ac:dyDescent="0.25">
      <c r="A3069" t="str">
        <f>IF(SUM('A4'!S3100:X3100)=6,'Angaben KH-Standort'!$D$25,"")</f>
        <v/>
      </c>
      <c r="B3069" t="str">
        <f>IF(SUM('A4'!S3100:X3100)=6,'Angaben KH-Standort'!$D$26,"")</f>
        <v/>
      </c>
      <c r="C3069" t="str">
        <f>IF(SUM('A4'!S3100:X3100)=6,'Angaben KH-Standort'!$D$12,"")</f>
        <v/>
      </c>
      <c r="D3069" t="str">
        <f>IF(SUM('A4'!S3100:X3100)=6,'A1'!$F$14,"")</f>
        <v/>
      </c>
      <c r="E3069" t="str">
        <f>IF(SUM('A4'!S3100:X3100)=6,'A4'!C3100,"")</f>
        <v/>
      </c>
      <c r="F3069" t="str">
        <f>IF(SUM('A4'!S3100:X3100)=6,'A4'!D3100,"")</f>
        <v/>
      </c>
      <c r="G3069" t="str">
        <f>IF(SUM('A4'!S3100:X3100)=6,'A4'!E3100,"")</f>
        <v/>
      </c>
      <c r="H3069" t="str">
        <f>IF(SUM('A4'!S3100:X3100)=6,'A4'!F3100,"")</f>
        <v/>
      </c>
      <c r="I3069" t="str">
        <f>IF(SUM('A4'!S3100:X3100)=6,'A4'!G3100,"")</f>
        <v/>
      </c>
      <c r="J3069" s="308" t="str">
        <f>IF(SUM('A4'!S3100:X3100)=6,'A4'!H3100,"")</f>
        <v/>
      </c>
    </row>
    <row r="3070" spans="1:10" x14ac:dyDescent="0.25">
      <c r="A3070" t="str">
        <f>IF(SUM('A4'!S3101:X3101)=6,'Angaben KH-Standort'!$D$25,"")</f>
        <v/>
      </c>
      <c r="B3070" t="str">
        <f>IF(SUM('A4'!S3101:X3101)=6,'Angaben KH-Standort'!$D$26,"")</f>
        <v/>
      </c>
      <c r="C3070" t="str">
        <f>IF(SUM('A4'!S3101:X3101)=6,'Angaben KH-Standort'!$D$12,"")</f>
        <v/>
      </c>
      <c r="D3070" t="str">
        <f>IF(SUM('A4'!S3101:X3101)=6,'A1'!$F$14,"")</f>
        <v/>
      </c>
      <c r="E3070" t="str">
        <f>IF(SUM('A4'!S3101:X3101)=6,'A4'!C3101,"")</f>
        <v/>
      </c>
      <c r="F3070" t="str">
        <f>IF(SUM('A4'!S3101:X3101)=6,'A4'!D3101,"")</f>
        <v/>
      </c>
      <c r="G3070" t="str">
        <f>IF(SUM('A4'!S3101:X3101)=6,'A4'!E3101,"")</f>
        <v/>
      </c>
      <c r="H3070" t="str">
        <f>IF(SUM('A4'!S3101:X3101)=6,'A4'!F3101,"")</f>
        <v/>
      </c>
      <c r="I3070" t="str">
        <f>IF(SUM('A4'!S3101:X3101)=6,'A4'!G3101,"")</f>
        <v/>
      </c>
      <c r="J3070" s="308" t="str">
        <f>IF(SUM('A4'!S3101:X3101)=6,'A4'!H3101,"")</f>
        <v/>
      </c>
    </row>
    <row r="3071" spans="1:10" x14ac:dyDescent="0.25">
      <c r="A3071" t="str">
        <f>IF(SUM('A4'!S3102:X3102)=6,'Angaben KH-Standort'!$D$25,"")</f>
        <v/>
      </c>
      <c r="B3071" t="str">
        <f>IF(SUM('A4'!S3102:X3102)=6,'Angaben KH-Standort'!$D$26,"")</f>
        <v/>
      </c>
      <c r="C3071" t="str">
        <f>IF(SUM('A4'!S3102:X3102)=6,'Angaben KH-Standort'!$D$12,"")</f>
        <v/>
      </c>
      <c r="D3071" t="str">
        <f>IF(SUM('A4'!S3102:X3102)=6,'A1'!$F$14,"")</f>
        <v/>
      </c>
      <c r="E3071" t="str">
        <f>IF(SUM('A4'!S3102:X3102)=6,'A4'!C3102,"")</f>
        <v/>
      </c>
      <c r="F3071" t="str">
        <f>IF(SUM('A4'!S3102:X3102)=6,'A4'!D3102,"")</f>
        <v/>
      </c>
      <c r="G3071" t="str">
        <f>IF(SUM('A4'!S3102:X3102)=6,'A4'!E3102,"")</f>
        <v/>
      </c>
      <c r="H3071" t="str">
        <f>IF(SUM('A4'!S3102:X3102)=6,'A4'!F3102,"")</f>
        <v/>
      </c>
      <c r="I3071" t="str">
        <f>IF(SUM('A4'!S3102:X3102)=6,'A4'!G3102,"")</f>
        <v/>
      </c>
      <c r="J3071" s="308" t="str">
        <f>IF(SUM('A4'!S3102:X3102)=6,'A4'!H3102,"")</f>
        <v/>
      </c>
    </row>
    <row r="3072" spans="1:10" x14ac:dyDescent="0.25">
      <c r="A3072" t="str">
        <f>IF(SUM('A4'!S3103:X3103)=6,'Angaben KH-Standort'!$D$25,"")</f>
        <v/>
      </c>
      <c r="B3072" t="str">
        <f>IF(SUM('A4'!S3103:X3103)=6,'Angaben KH-Standort'!$D$26,"")</f>
        <v/>
      </c>
      <c r="C3072" t="str">
        <f>IF(SUM('A4'!S3103:X3103)=6,'Angaben KH-Standort'!$D$12,"")</f>
        <v/>
      </c>
      <c r="D3072" t="str">
        <f>IF(SUM('A4'!S3103:X3103)=6,'A1'!$F$14,"")</f>
        <v/>
      </c>
      <c r="E3072" t="str">
        <f>IF(SUM('A4'!S3103:X3103)=6,'A4'!C3103,"")</f>
        <v/>
      </c>
      <c r="F3072" t="str">
        <f>IF(SUM('A4'!S3103:X3103)=6,'A4'!D3103,"")</f>
        <v/>
      </c>
      <c r="G3072" t="str">
        <f>IF(SUM('A4'!S3103:X3103)=6,'A4'!E3103,"")</f>
        <v/>
      </c>
      <c r="H3072" t="str">
        <f>IF(SUM('A4'!S3103:X3103)=6,'A4'!F3103,"")</f>
        <v/>
      </c>
      <c r="I3072" t="str">
        <f>IF(SUM('A4'!S3103:X3103)=6,'A4'!G3103,"")</f>
        <v/>
      </c>
      <c r="J3072" s="308" t="str">
        <f>IF(SUM('A4'!S3103:X3103)=6,'A4'!H3103,"")</f>
        <v/>
      </c>
    </row>
    <row r="3073" spans="1:10" x14ac:dyDescent="0.25">
      <c r="A3073" t="str">
        <f>IF(SUM('A4'!S3104:X3104)=6,'Angaben KH-Standort'!$D$25,"")</f>
        <v/>
      </c>
      <c r="B3073" t="str">
        <f>IF(SUM('A4'!S3104:X3104)=6,'Angaben KH-Standort'!$D$26,"")</f>
        <v/>
      </c>
      <c r="C3073" t="str">
        <f>IF(SUM('A4'!S3104:X3104)=6,'Angaben KH-Standort'!$D$12,"")</f>
        <v/>
      </c>
      <c r="D3073" t="str">
        <f>IF(SUM('A4'!S3104:X3104)=6,'A1'!$F$14,"")</f>
        <v/>
      </c>
      <c r="E3073" t="str">
        <f>IF(SUM('A4'!S3104:X3104)=6,'A4'!C3104,"")</f>
        <v/>
      </c>
      <c r="F3073" t="str">
        <f>IF(SUM('A4'!S3104:X3104)=6,'A4'!D3104,"")</f>
        <v/>
      </c>
      <c r="G3073" t="str">
        <f>IF(SUM('A4'!S3104:X3104)=6,'A4'!E3104,"")</f>
        <v/>
      </c>
      <c r="H3073" t="str">
        <f>IF(SUM('A4'!S3104:X3104)=6,'A4'!F3104,"")</f>
        <v/>
      </c>
      <c r="I3073" t="str">
        <f>IF(SUM('A4'!S3104:X3104)=6,'A4'!G3104,"")</f>
        <v/>
      </c>
      <c r="J3073" s="308" t="str">
        <f>IF(SUM('A4'!S3104:X3104)=6,'A4'!H3104,"")</f>
        <v/>
      </c>
    </row>
    <row r="3074" spans="1:10" x14ac:dyDescent="0.25">
      <c r="A3074" t="str">
        <f>IF(SUM('A4'!S3105:X3105)=6,'Angaben KH-Standort'!$D$25,"")</f>
        <v/>
      </c>
      <c r="B3074" t="str">
        <f>IF(SUM('A4'!S3105:X3105)=6,'Angaben KH-Standort'!$D$26,"")</f>
        <v/>
      </c>
      <c r="C3074" t="str">
        <f>IF(SUM('A4'!S3105:X3105)=6,'Angaben KH-Standort'!$D$12,"")</f>
        <v/>
      </c>
      <c r="D3074" t="str">
        <f>IF(SUM('A4'!S3105:X3105)=6,'A1'!$F$14,"")</f>
        <v/>
      </c>
      <c r="E3074" t="str">
        <f>IF(SUM('A4'!S3105:X3105)=6,'A4'!C3105,"")</f>
        <v/>
      </c>
      <c r="F3074" t="str">
        <f>IF(SUM('A4'!S3105:X3105)=6,'A4'!D3105,"")</f>
        <v/>
      </c>
      <c r="G3074" t="str">
        <f>IF(SUM('A4'!S3105:X3105)=6,'A4'!E3105,"")</f>
        <v/>
      </c>
      <c r="H3074" t="str">
        <f>IF(SUM('A4'!S3105:X3105)=6,'A4'!F3105,"")</f>
        <v/>
      </c>
      <c r="I3074" t="str">
        <f>IF(SUM('A4'!S3105:X3105)=6,'A4'!G3105,"")</f>
        <v/>
      </c>
      <c r="J3074" s="308" t="str">
        <f>IF(SUM('A4'!S3105:X3105)=6,'A4'!H3105,"")</f>
        <v/>
      </c>
    </row>
    <row r="3075" spans="1:10" x14ac:dyDescent="0.25">
      <c r="A3075" t="str">
        <f>IF(SUM('A4'!S3106:X3106)=6,'Angaben KH-Standort'!$D$25,"")</f>
        <v/>
      </c>
      <c r="B3075" t="str">
        <f>IF(SUM('A4'!S3106:X3106)=6,'Angaben KH-Standort'!$D$26,"")</f>
        <v/>
      </c>
      <c r="C3075" t="str">
        <f>IF(SUM('A4'!S3106:X3106)=6,'Angaben KH-Standort'!$D$12,"")</f>
        <v/>
      </c>
      <c r="D3075" t="str">
        <f>IF(SUM('A4'!S3106:X3106)=6,'A1'!$F$14,"")</f>
        <v/>
      </c>
      <c r="E3075" t="str">
        <f>IF(SUM('A4'!S3106:X3106)=6,'A4'!C3106,"")</f>
        <v/>
      </c>
      <c r="F3075" t="str">
        <f>IF(SUM('A4'!S3106:X3106)=6,'A4'!D3106,"")</f>
        <v/>
      </c>
      <c r="G3075" t="str">
        <f>IF(SUM('A4'!S3106:X3106)=6,'A4'!E3106,"")</f>
        <v/>
      </c>
      <c r="H3075" t="str">
        <f>IF(SUM('A4'!S3106:X3106)=6,'A4'!F3106,"")</f>
        <v/>
      </c>
      <c r="I3075" t="str">
        <f>IF(SUM('A4'!S3106:X3106)=6,'A4'!G3106,"")</f>
        <v/>
      </c>
      <c r="J3075" s="308" t="str">
        <f>IF(SUM('A4'!S3106:X3106)=6,'A4'!H3106,"")</f>
        <v/>
      </c>
    </row>
    <row r="3076" spans="1:10" x14ac:dyDescent="0.25">
      <c r="A3076" t="str">
        <f>IF(SUM('A4'!S3107:X3107)=6,'Angaben KH-Standort'!$D$25,"")</f>
        <v/>
      </c>
      <c r="B3076" t="str">
        <f>IF(SUM('A4'!S3107:X3107)=6,'Angaben KH-Standort'!$D$26,"")</f>
        <v/>
      </c>
      <c r="C3076" t="str">
        <f>IF(SUM('A4'!S3107:X3107)=6,'Angaben KH-Standort'!$D$12,"")</f>
        <v/>
      </c>
      <c r="D3076" t="str">
        <f>IF(SUM('A4'!S3107:X3107)=6,'A1'!$F$14,"")</f>
        <v/>
      </c>
      <c r="E3076" t="str">
        <f>IF(SUM('A4'!S3107:X3107)=6,'A4'!C3107,"")</f>
        <v/>
      </c>
      <c r="F3076" t="str">
        <f>IF(SUM('A4'!S3107:X3107)=6,'A4'!D3107,"")</f>
        <v/>
      </c>
      <c r="G3076" t="str">
        <f>IF(SUM('A4'!S3107:X3107)=6,'A4'!E3107,"")</f>
        <v/>
      </c>
      <c r="H3076" t="str">
        <f>IF(SUM('A4'!S3107:X3107)=6,'A4'!F3107,"")</f>
        <v/>
      </c>
      <c r="I3076" t="str">
        <f>IF(SUM('A4'!S3107:X3107)=6,'A4'!G3107,"")</f>
        <v/>
      </c>
      <c r="J3076" s="308" t="str">
        <f>IF(SUM('A4'!S3107:X3107)=6,'A4'!H3107,"")</f>
        <v/>
      </c>
    </row>
    <row r="3077" spans="1:10" x14ac:dyDescent="0.25">
      <c r="A3077" t="str">
        <f>IF(SUM('A4'!S3108:X3108)=6,'Angaben KH-Standort'!$D$25,"")</f>
        <v/>
      </c>
      <c r="B3077" t="str">
        <f>IF(SUM('A4'!S3108:X3108)=6,'Angaben KH-Standort'!$D$26,"")</f>
        <v/>
      </c>
      <c r="C3077" t="str">
        <f>IF(SUM('A4'!S3108:X3108)=6,'Angaben KH-Standort'!$D$12,"")</f>
        <v/>
      </c>
      <c r="D3077" t="str">
        <f>IF(SUM('A4'!S3108:X3108)=6,'A1'!$F$14,"")</f>
        <v/>
      </c>
      <c r="E3077" t="str">
        <f>IF(SUM('A4'!S3108:X3108)=6,'A4'!C3108,"")</f>
        <v/>
      </c>
      <c r="F3077" t="str">
        <f>IF(SUM('A4'!S3108:X3108)=6,'A4'!D3108,"")</f>
        <v/>
      </c>
      <c r="G3077" t="str">
        <f>IF(SUM('A4'!S3108:X3108)=6,'A4'!E3108,"")</f>
        <v/>
      </c>
      <c r="H3077" t="str">
        <f>IF(SUM('A4'!S3108:X3108)=6,'A4'!F3108,"")</f>
        <v/>
      </c>
      <c r="I3077" t="str">
        <f>IF(SUM('A4'!S3108:X3108)=6,'A4'!G3108,"")</f>
        <v/>
      </c>
      <c r="J3077" s="308" t="str">
        <f>IF(SUM('A4'!S3108:X3108)=6,'A4'!H3108,"")</f>
        <v/>
      </c>
    </row>
    <row r="3078" spans="1:10" x14ac:dyDescent="0.25">
      <c r="A3078" t="str">
        <f>IF(SUM('A4'!S3109:X3109)=6,'Angaben KH-Standort'!$D$25,"")</f>
        <v/>
      </c>
      <c r="B3078" t="str">
        <f>IF(SUM('A4'!S3109:X3109)=6,'Angaben KH-Standort'!$D$26,"")</f>
        <v/>
      </c>
      <c r="C3078" t="str">
        <f>IF(SUM('A4'!S3109:X3109)=6,'Angaben KH-Standort'!$D$12,"")</f>
        <v/>
      </c>
      <c r="D3078" t="str">
        <f>IF(SUM('A4'!S3109:X3109)=6,'A1'!$F$14,"")</f>
        <v/>
      </c>
      <c r="E3078" t="str">
        <f>IF(SUM('A4'!S3109:X3109)=6,'A4'!C3109,"")</f>
        <v/>
      </c>
      <c r="F3078" t="str">
        <f>IF(SUM('A4'!S3109:X3109)=6,'A4'!D3109,"")</f>
        <v/>
      </c>
      <c r="G3078" t="str">
        <f>IF(SUM('A4'!S3109:X3109)=6,'A4'!E3109,"")</f>
        <v/>
      </c>
      <c r="H3078" t="str">
        <f>IF(SUM('A4'!S3109:X3109)=6,'A4'!F3109,"")</f>
        <v/>
      </c>
      <c r="I3078" t="str">
        <f>IF(SUM('A4'!S3109:X3109)=6,'A4'!G3109,"")</f>
        <v/>
      </c>
      <c r="J3078" s="308" t="str">
        <f>IF(SUM('A4'!S3109:X3109)=6,'A4'!H3109,"")</f>
        <v/>
      </c>
    </row>
    <row r="3079" spans="1:10" x14ac:dyDescent="0.25">
      <c r="A3079" t="str">
        <f>IF(SUM('A4'!S3110:X3110)=6,'Angaben KH-Standort'!$D$25,"")</f>
        <v/>
      </c>
      <c r="B3079" t="str">
        <f>IF(SUM('A4'!S3110:X3110)=6,'Angaben KH-Standort'!$D$26,"")</f>
        <v/>
      </c>
      <c r="C3079" t="str">
        <f>IF(SUM('A4'!S3110:X3110)=6,'Angaben KH-Standort'!$D$12,"")</f>
        <v/>
      </c>
      <c r="D3079" t="str">
        <f>IF(SUM('A4'!S3110:X3110)=6,'A1'!$F$14,"")</f>
        <v/>
      </c>
      <c r="E3079" t="str">
        <f>IF(SUM('A4'!S3110:X3110)=6,'A4'!C3110,"")</f>
        <v/>
      </c>
      <c r="F3079" t="str">
        <f>IF(SUM('A4'!S3110:X3110)=6,'A4'!D3110,"")</f>
        <v/>
      </c>
      <c r="G3079" t="str">
        <f>IF(SUM('A4'!S3110:X3110)=6,'A4'!E3110,"")</f>
        <v/>
      </c>
      <c r="H3079" t="str">
        <f>IF(SUM('A4'!S3110:X3110)=6,'A4'!F3110,"")</f>
        <v/>
      </c>
      <c r="I3079" t="str">
        <f>IF(SUM('A4'!S3110:X3110)=6,'A4'!G3110,"")</f>
        <v/>
      </c>
      <c r="J3079" s="308" t="str">
        <f>IF(SUM('A4'!S3110:X3110)=6,'A4'!H3110,"")</f>
        <v/>
      </c>
    </row>
    <row r="3080" spans="1:10" x14ac:dyDescent="0.25">
      <c r="A3080" t="str">
        <f>IF(SUM('A4'!S3111:X3111)=6,'Angaben KH-Standort'!$D$25,"")</f>
        <v/>
      </c>
      <c r="B3080" t="str">
        <f>IF(SUM('A4'!S3111:X3111)=6,'Angaben KH-Standort'!$D$26,"")</f>
        <v/>
      </c>
      <c r="C3080" t="str">
        <f>IF(SUM('A4'!S3111:X3111)=6,'Angaben KH-Standort'!$D$12,"")</f>
        <v/>
      </c>
      <c r="D3080" t="str">
        <f>IF(SUM('A4'!S3111:X3111)=6,'A1'!$F$14,"")</f>
        <v/>
      </c>
      <c r="E3080" t="str">
        <f>IF(SUM('A4'!S3111:X3111)=6,'A4'!C3111,"")</f>
        <v/>
      </c>
      <c r="F3080" t="str">
        <f>IF(SUM('A4'!S3111:X3111)=6,'A4'!D3111,"")</f>
        <v/>
      </c>
      <c r="G3080" t="str">
        <f>IF(SUM('A4'!S3111:X3111)=6,'A4'!E3111,"")</f>
        <v/>
      </c>
      <c r="H3080" t="str">
        <f>IF(SUM('A4'!S3111:X3111)=6,'A4'!F3111,"")</f>
        <v/>
      </c>
      <c r="I3080" t="str">
        <f>IF(SUM('A4'!S3111:X3111)=6,'A4'!G3111,"")</f>
        <v/>
      </c>
      <c r="J3080" s="308" t="str">
        <f>IF(SUM('A4'!S3111:X3111)=6,'A4'!H3111,"")</f>
        <v/>
      </c>
    </row>
    <row r="3081" spans="1:10" x14ac:dyDescent="0.25">
      <c r="A3081" t="str">
        <f>IF(SUM('A4'!S3112:X3112)=6,'Angaben KH-Standort'!$D$25,"")</f>
        <v/>
      </c>
      <c r="B3081" t="str">
        <f>IF(SUM('A4'!S3112:X3112)=6,'Angaben KH-Standort'!$D$26,"")</f>
        <v/>
      </c>
      <c r="C3081" t="str">
        <f>IF(SUM('A4'!S3112:X3112)=6,'Angaben KH-Standort'!$D$12,"")</f>
        <v/>
      </c>
      <c r="D3081" t="str">
        <f>IF(SUM('A4'!S3112:X3112)=6,'A1'!$F$14,"")</f>
        <v/>
      </c>
      <c r="E3081" t="str">
        <f>IF(SUM('A4'!S3112:X3112)=6,'A4'!C3112,"")</f>
        <v/>
      </c>
      <c r="F3081" t="str">
        <f>IF(SUM('A4'!S3112:X3112)=6,'A4'!D3112,"")</f>
        <v/>
      </c>
      <c r="G3081" t="str">
        <f>IF(SUM('A4'!S3112:X3112)=6,'A4'!E3112,"")</f>
        <v/>
      </c>
      <c r="H3081" t="str">
        <f>IF(SUM('A4'!S3112:X3112)=6,'A4'!F3112,"")</f>
        <v/>
      </c>
      <c r="I3081" t="str">
        <f>IF(SUM('A4'!S3112:X3112)=6,'A4'!G3112,"")</f>
        <v/>
      </c>
      <c r="J3081" s="308" t="str">
        <f>IF(SUM('A4'!S3112:X3112)=6,'A4'!H3112,"")</f>
        <v/>
      </c>
    </row>
    <row r="3082" spans="1:10" x14ac:dyDescent="0.25">
      <c r="A3082" t="str">
        <f>IF(SUM('A4'!S3113:X3113)=6,'Angaben KH-Standort'!$D$25,"")</f>
        <v/>
      </c>
      <c r="B3082" t="str">
        <f>IF(SUM('A4'!S3113:X3113)=6,'Angaben KH-Standort'!$D$26,"")</f>
        <v/>
      </c>
      <c r="C3082" t="str">
        <f>IF(SUM('A4'!S3113:X3113)=6,'Angaben KH-Standort'!$D$12,"")</f>
        <v/>
      </c>
      <c r="D3082" t="str">
        <f>IF(SUM('A4'!S3113:X3113)=6,'A1'!$F$14,"")</f>
        <v/>
      </c>
      <c r="E3082" t="str">
        <f>IF(SUM('A4'!S3113:X3113)=6,'A4'!C3113,"")</f>
        <v/>
      </c>
      <c r="F3082" t="str">
        <f>IF(SUM('A4'!S3113:X3113)=6,'A4'!D3113,"")</f>
        <v/>
      </c>
      <c r="G3082" t="str">
        <f>IF(SUM('A4'!S3113:X3113)=6,'A4'!E3113,"")</f>
        <v/>
      </c>
      <c r="H3082" t="str">
        <f>IF(SUM('A4'!S3113:X3113)=6,'A4'!F3113,"")</f>
        <v/>
      </c>
      <c r="I3082" t="str">
        <f>IF(SUM('A4'!S3113:X3113)=6,'A4'!G3113,"")</f>
        <v/>
      </c>
      <c r="J3082" s="308" t="str">
        <f>IF(SUM('A4'!S3113:X3113)=6,'A4'!H3113,"")</f>
        <v/>
      </c>
    </row>
    <row r="3083" spans="1:10" x14ac:dyDescent="0.25">
      <c r="A3083" t="str">
        <f>IF(SUM('A4'!S3114:X3114)=6,'Angaben KH-Standort'!$D$25,"")</f>
        <v/>
      </c>
      <c r="B3083" t="str">
        <f>IF(SUM('A4'!S3114:X3114)=6,'Angaben KH-Standort'!$D$26,"")</f>
        <v/>
      </c>
      <c r="C3083" t="str">
        <f>IF(SUM('A4'!S3114:X3114)=6,'Angaben KH-Standort'!$D$12,"")</f>
        <v/>
      </c>
      <c r="D3083" t="str">
        <f>IF(SUM('A4'!S3114:X3114)=6,'A1'!$F$14,"")</f>
        <v/>
      </c>
      <c r="E3083" t="str">
        <f>IF(SUM('A4'!S3114:X3114)=6,'A4'!C3114,"")</f>
        <v/>
      </c>
      <c r="F3083" t="str">
        <f>IF(SUM('A4'!S3114:X3114)=6,'A4'!D3114,"")</f>
        <v/>
      </c>
      <c r="G3083" t="str">
        <f>IF(SUM('A4'!S3114:X3114)=6,'A4'!E3114,"")</f>
        <v/>
      </c>
      <c r="H3083" t="str">
        <f>IF(SUM('A4'!S3114:X3114)=6,'A4'!F3114,"")</f>
        <v/>
      </c>
      <c r="I3083" t="str">
        <f>IF(SUM('A4'!S3114:X3114)=6,'A4'!G3114,"")</f>
        <v/>
      </c>
      <c r="J3083" s="308" t="str">
        <f>IF(SUM('A4'!S3114:X3114)=6,'A4'!H3114,"")</f>
        <v/>
      </c>
    </row>
    <row r="3084" spans="1:10" x14ac:dyDescent="0.25">
      <c r="A3084" t="str">
        <f>IF(SUM('A4'!S3115:X3115)=6,'Angaben KH-Standort'!$D$25,"")</f>
        <v/>
      </c>
      <c r="B3084" t="str">
        <f>IF(SUM('A4'!S3115:X3115)=6,'Angaben KH-Standort'!$D$26,"")</f>
        <v/>
      </c>
      <c r="C3084" t="str">
        <f>IF(SUM('A4'!S3115:X3115)=6,'Angaben KH-Standort'!$D$12,"")</f>
        <v/>
      </c>
      <c r="D3084" t="str">
        <f>IF(SUM('A4'!S3115:X3115)=6,'A1'!$F$14,"")</f>
        <v/>
      </c>
      <c r="E3084" t="str">
        <f>IF(SUM('A4'!S3115:X3115)=6,'A4'!C3115,"")</f>
        <v/>
      </c>
      <c r="F3084" t="str">
        <f>IF(SUM('A4'!S3115:X3115)=6,'A4'!D3115,"")</f>
        <v/>
      </c>
      <c r="G3084" t="str">
        <f>IF(SUM('A4'!S3115:X3115)=6,'A4'!E3115,"")</f>
        <v/>
      </c>
      <c r="H3084" t="str">
        <f>IF(SUM('A4'!S3115:X3115)=6,'A4'!F3115,"")</f>
        <v/>
      </c>
      <c r="I3084" t="str">
        <f>IF(SUM('A4'!S3115:X3115)=6,'A4'!G3115,"")</f>
        <v/>
      </c>
      <c r="J3084" s="308" t="str">
        <f>IF(SUM('A4'!S3115:X3115)=6,'A4'!H3115,"")</f>
        <v/>
      </c>
    </row>
    <row r="3085" spans="1:10" x14ac:dyDescent="0.25">
      <c r="A3085" t="str">
        <f>IF(SUM('A4'!S3116:X3116)=6,'Angaben KH-Standort'!$D$25,"")</f>
        <v/>
      </c>
      <c r="B3085" t="str">
        <f>IF(SUM('A4'!S3116:X3116)=6,'Angaben KH-Standort'!$D$26,"")</f>
        <v/>
      </c>
      <c r="C3085" t="str">
        <f>IF(SUM('A4'!S3116:X3116)=6,'Angaben KH-Standort'!$D$12,"")</f>
        <v/>
      </c>
      <c r="D3085" t="str">
        <f>IF(SUM('A4'!S3116:X3116)=6,'A1'!$F$14,"")</f>
        <v/>
      </c>
      <c r="E3085" t="str">
        <f>IF(SUM('A4'!S3116:X3116)=6,'A4'!C3116,"")</f>
        <v/>
      </c>
      <c r="F3085" t="str">
        <f>IF(SUM('A4'!S3116:X3116)=6,'A4'!D3116,"")</f>
        <v/>
      </c>
      <c r="G3085" t="str">
        <f>IF(SUM('A4'!S3116:X3116)=6,'A4'!E3116,"")</f>
        <v/>
      </c>
      <c r="H3085" t="str">
        <f>IF(SUM('A4'!S3116:X3116)=6,'A4'!F3116,"")</f>
        <v/>
      </c>
      <c r="I3085" t="str">
        <f>IF(SUM('A4'!S3116:X3116)=6,'A4'!G3116,"")</f>
        <v/>
      </c>
      <c r="J3085" s="308" t="str">
        <f>IF(SUM('A4'!S3116:X3116)=6,'A4'!H3116,"")</f>
        <v/>
      </c>
    </row>
    <row r="3086" spans="1:10" x14ac:dyDescent="0.25">
      <c r="A3086" t="str">
        <f>IF(SUM('A4'!S3117:X3117)=6,'Angaben KH-Standort'!$D$25,"")</f>
        <v/>
      </c>
      <c r="B3086" t="str">
        <f>IF(SUM('A4'!S3117:X3117)=6,'Angaben KH-Standort'!$D$26,"")</f>
        <v/>
      </c>
      <c r="C3086" t="str">
        <f>IF(SUM('A4'!S3117:X3117)=6,'Angaben KH-Standort'!$D$12,"")</f>
        <v/>
      </c>
      <c r="D3086" t="str">
        <f>IF(SUM('A4'!S3117:X3117)=6,'A1'!$F$14,"")</f>
        <v/>
      </c>
      <c r="E3086" t="str">
        <f>IF(SUM('A4'!S3117:X3117)=6,'A4'!C3117,"")</f>
        <v/>
      </c>
      <c r="F3086" t="str">
        <f>IF(SUM('A4'!S3117:X3117)=6,'A4'!D3117,"")</f>
        <v/>
      </c>
      <c r="G3086" t="str">
        <f>IF(SUM('A4'!S3117:X3117)=6,'A4'!E3117,"")</f>
        <v/>
      </c>
      <c r="H3086" t="str">
        <f>IF(SUM('A4'!S3117:X3117)=6,'A4'!F3117,"")</f>
        <v/>
      </c>
      <c r="I3086" t="str">
        <f>IF(SUM('A4'!S3117:X3117)=6,'A4'!G3117,"")</f>
        <v/>
      </c>
      <c r="J3086" s="308" t="str">
        <f>IF(SUM('A4'!S3117:X3117)=6,'A4'!H3117,"")</f>
        <v/>
      </c>
    </row>
    <row r="3087" spans="1:10" x14ac:dyDescent="0.25">
      <c r="A3087" t="str">
        <f>IF(SUM('A4'!S3118:X3118)=6,'Angaben KH-Standort'!$D$25,"")</f>
        <v/>
      </c>
      <c r="B3087" t="str">
        <f>IF(SUM('A4'!S3118:X3118)=6,'Angaben KH-Standort'!$D$26,"")</f>
        <v/>
      </c>
      <c r="C3087" t="str">
        <f>IF(SUM('A4'!S3118:X3118)=6,'Angaben KH-Standort'!$D$12,"")</f>
        <v/>
      </c>
      <c r="D3087" t="str">
        <f>IF(SUM('A4'!S3118:X3118)=6,'A1'!$F$14,"")</f>
        <v/>
      </c>
      <c r="E3087" t="str">
        <f>IF(SUM('A4'!S3118:X3118)=6,'A4'!C3118,"")</f>
        <v/>
      </c>
      <c r="F3087" t="str">
        <f>IF(SUM('A4'!S3118:X3118)=6,'A4'!D3118,"")</f>
        <v/>
      </c>
      <c r="G3087" t="str">
        <f>IF(SUM('A4'!S3118:X3118)=6,'A4'!E3118,"")</f>
        <v/>
      </c>
      <c r="H3087" t="str">
        <f>IF(SUM('A4'!S3118:X3118)=6,'A4'!F3118,"")</f>
        <v/>
      </c>
      <c r="I3087" t="str">
        <f>IF(SUM('A4'!S3118:X3118)=6,'A4'!G3118,"")</f>
        <v/>
      </c>
      <c r="J3087" s="308" t="str">
        <f>IF(SUM('A4'!S3118:X3118)=6,'A4'!H3118,"")</f>
        <v/>
      </c>
    </row>
    <row r="3088" spans="1:10" x14ac:dyDescent="0.25">
      <c r="A3088" t="str">
        <f>IF(SUM('A4'!S3119:X3119)=6,'Angaben KH-Standort'!$D$25,"")</f>
        <v/>
      </c>
      <c r="B3088" t="str">
        <f>IF(SUM('A4'!S3119:X3119)=6,'Angaben KH-Standort'!$D$26,"")</f>
        <v/>
      </c>
      <c r="C3088" t="str">
        <f>IF(SUM('A4'!S3119:X3119)=6,'Angaben KH-Standort'!$D$12,"")</f>
        <v/>
      </c>
      <c r="D3088" t="str">
        <f>IF(SUM('A4'!S3119:X3119)=6,'A1'!$F$14,"")</f>
        <v/>
      </c>
      <c r="E3088" t="str">
        <f>IF(SUM('A4'!S3119:X3119)=6,'A4'!C3119,"")</f>
        <v/>
      </c>
      <c r="F3088" t="str">
        <f>IF(SUM('A4'!S3119:X3119)=6,'A4'!D3119,"")</f>
        <v/>
      </c>
      <c r="G3088" t="str">
        <f>IF(SUM('A4'!S3119:X3119)=6,'A4'!E3119,"")</f>
        <v/>
      </c>
      <c r="H3088" t="str">
        <f>IF(SUM('A4'!S3119:X3119)=6,'A4'!F3119,"")</f>
        <v/>
      </c>
      <c r="I3088" t="str">
        <f>IF(SUM('A4'!S3119:X3119)=6,'A4'!G3119,"")</f>
        <v/>
      </c>
      <c r="J3088" s="308" t="str">
        <f>IF(SUM('A4'!S3119:X3119)=6,'A4'!H3119,"")</f>
        <v/>
      </c>
    </row>
    <row r="3089" spans="1:10" x14ac:dyDescent="0.25">
      <c r="A3089" t="str">
        <f>IF(SUM('A4'!S3120:X3120)=6,'Angaben KH-Standort'!$D$25,"")</f>
        <v/>
      </c>
      <c r="B3089" t="str">
        <f>IF(SUM('A4'!S3120:X3120)=6,'Angaben KH-Standort'!$D$26,"")</f>
        <v/>
      </c>
      <c r="C3089" t="str">
        <f>IF(SUM('A4'!S3120:X3120)=6,'Angaben KH-Standort'!$D$12,"")</f>
        <v/>
      </c>
      <c r="D3089" t="str">
        <f>IF(SUM('A4'!S3120:X3120)=6,'A1'!$F$14,"")</f>
        <v/>
      </c>
      <c r="E3089" t="str">
        <f>IF(SUM('A4'!S3120:X3120)=6,'A4'!C3120,"")</f>
        <v/>
      </c>
      <c r="F3089" t="str">
        <f>IF(SUM('A4'!S3120:X3120)=6,'A4'!D3120,"")</f>
        <v/>
      </c>
      <c r="G3089" t="str">
        <f>IF(SUM('A4'!S3120:X3120)=6,'A4'!E3120,"")</f>
        <v/>
      </c>
      <c r="H3089" t="str">
        <f>IF(SUM('A4'!S3120:X3120)=6,'A4'!F3120,"")</f>
        <v/>
      </c>
      <c r="I3089" t="str">
        <f>IF(SUM('A4'!S3120:X3120)=6,'A4'!G3120,"")</f>
        <v/>
      </c>
      <c r="J3089" s="308" t="str">
        <f>IF(SUM('A4'!S3120:X3120)=6,'A4'!H3120,"")</f>
        <v/>
      </c>
    </row>
    <row r="3090" spans="1:10" x14ac:dyDescent="0.25">
      <c r="A3090" t="str">
        <f>IF(SUM('A4'!S3121:X3121)=6,'Angaben KH-Standort'!$D$25,"")</f>
        <v/>
      </c>
      <c r="B3090" t="str">
        <f>IF(SUM('A4'!S3121:X3121)=6,'Angaben KH-Standort'!$D$26,"")</f>
        <v/>
      </c>
      <c r="C3090" t="str">
        <f>IF(SUM('A4'!S3121:X3121)=6,'Angaben KH-Standort'!$D$12,"")</f>
        <v/>
      </c>
      <c r="D3090" t="str">
        <f>IF(SUM('A4'!S3121:X3121)=6,'A1'!$F$14,"")</f>
        <v/>
      </c>
      <c r="E3090" t="str">
        <f>IF(SUM('A4'!S3121:X3121)=6,'A4'!C3121,"")</f>
        <v/>
      </c>
      <c r="F3090" t="str">
        <f>IF(SUM('A4'!S3121:X3121)=6,'A4'!D3121,"")</f>
        <v/>
      </c>
      <c r="G3090" t="str">
        <f>IF(SUM('A4'!S3121:X3121)=6,'A4'!E3121,"")</f>
        <v/>
      </c>
      <c r="H3090" t="str">
        <f>IF(SUM('A4'!S3121:X3121)=6,'A4'!F3121,"")</f>
        <v/>
      </c>
      <c r="I3090" t="str">
        <f>IF(SUM('A4'!S3121:X3121)=6,'A4'!G3121,"")</f>
        <v/>
      </c>
      <c r="J3090" s="308" t="str">
        <f>IF(SUM('A4'!S3121:X3121)=6,'A4'!H3121,"")</f>
        <v/>
      </c>
    </row>
    <row r="3091" spans="1:10" x14ac:dyDescent="0.25">
      <c r="A3091" t="str">
        <f>IF(SUM('A4'!S3122:X3122)=6,'Angaben KH-Standort'!$D$25,"")</f>
        <v/>
      </c>
      <c r="B3091" t="str">
        <f>IF(SUM('A4'!S3122:X3122)=6,'Angaben KH-Standort'!$D$26,"")</f>
        <v/>
      </c>
      <c r="C3091" t="str">
        <f>IF(SUM('A4'!S3122:X3122)=6,'Angaben KH-Standort'!$D$12,"")</f>
        <v/>
      </c>
      <c r="D3091" t="str">
        <f>IF(SUM('A4'!S3122:X3122)=6,'A1'!$F$14,"")</f>
        <v/>
      </c>
      <c r="E3091" t="str">
        <f>IF(SUM('A4'!S3122:X3122)=6,'A4'!C3122,"")</f>
        <v/>
      </c>
      <c r="F3091" t="str">
        <f>IF(SUM('A4'!S3122:X3122)=6,'A4'!D3122,"")</f>
        <v/>
      </c>
      <c r="G3091" t="str">
        <f>IF(SUM('A4'!S3122:X3122)=6,'A4'!E3122,"")</f>
        <v/>
      </c>
      <c r="H3091" t="str">
        <f>IF(SUM('A4'!S3122:X3122)=6,'A4'!F3122,"")</f>
        <v/>
      </c>
      <c r="I3091" t="str">
        <f>IF(SUM('A4'!S3122:X3122)=6,'A4'!G3122,"")</f>
        <v/>
      </c>
      <c r="J3091" s="308" t="str">
        <f>IF(SUM('A4'!S3122:X3122)=6,'A4'!H3122,"")</f>
        <v/>
      </c>
    </row>
    <row r="3092" spans="1:10" x14ac:dyDescent="0.25">
      <c r="A3092" t="str">
        <f>IF(SUM('A4'!S3123:X3123)=6,'Angaben KH-Standort'!$D$25,"")</f>
        <v/>
      </c>
      <c r="B3092" t="str">
        <f>IF(SUM('A4'!S3123:X3123)=6,'Angaben KH-Standort'!$D$26,"")</f>
        <v/>
      </c>
      <c r="C3092" t="str">
        <f>IF(SUM('A4'!S3123:X3123)=6,'Angaben KH-Standort'!$D$12,"")</f>
        <v/>
      </c>
      <c r="D3092" t="str">
        <f>IF(SUM('A4'!S3123:X3123)=6,'A1'!$F$14,"")</f>
        <v/>
      </c>
      <c r="E3092" t="str">
        <f>IF(SUM('A4'!S3123:X3123)=6,'A4'!C3123,"")</f>
        <v/>
      </c>
      <c r="F3092" t="str">
        <f>IF(SUM('A4'!S3123:X3123)=6,'A4'!D3123,"")</f>
        <v/>
      </c>
      <c r="G3092" t="str">
        <f>IF(SUM('A4'!S3123:X3123)=6,'A4'!E3123,"")</f>
        <v/>
      </c>
      <c r="H3092" t="str">
        <f>IF(SUM('A4'!S3123:X3123)=6,'A4'!F3123,"")</f>
        <v/>
      </c>
      <c r="I3092" t="str">
        <f>IF(SUM('A4'!S3123:X3123)=6,'A4'!G3123,"")</f>
        <v/>
      </c>
      <c r="J3092" s="308" t="str">
        <f>IF(SUM('A4'!S3123:X3123)=6,'A4'!H3123,"")</f>
        <v/>
      </c>
    </row>
    <row r="3093" spans="1:10" x14ac:dyDescent="0.25">
      <c r="A3093" t="str">
        <f>IF(SUM('A4'!S3124:X3124)=6,'Angaben KH-Standort'!$D$25,"")</f>
        <v/>
      </c>
      <c r="B3093" t="str">
        <f>IF(SUM('A4'!S3124:X3124)=6,'Angaben KH-Standort'!$D$26,"")</f>
        <v/>
      </c>
      <c r="C3093" t="str">
        <f>IF(SUM('A4'!S3124:X3124)=6,'Angaben KH-Standort'!$D$12,"")</f>
        <v/>
      </c>
      <c r="D3093" t="str">
        <f>IF(SUM('A4'!S3124:X3124)=6,'A1'!$F$14,"")</f>
        <v/>
      </c>
      <c r="E3093" t="str">
        <f>IF(SUM('A4'!S3124:X3124)=6,'A4'!C3124,"")</f>
        <v/>
      </c>
      <c r="F3093" t="str">
        <f>IF(SUM('A4'!S3124:X3124)=6,'A4'!D3124,"")</f>
        <v/>
      </c>
      <c r="G3093" t="str">
        <f>IF(SUM('A4'!S3124:X3124)=6,'A4'!E3124,"")</f>
        <v/>
      </c>
      <c r="H3093" t="str">
        <f>IF(SUM('A4'!S3124:X3124)=6,'A4'!F3124,"")</f>
        <v/>
      </c>
      <c r="I3093" t="str">
        <f>IF(SUM('A4'!S3124:X3124)=6,'A4'!G3124,"")</f>
        <v/>
      </c>
      <c r="J3093" s="308" t="str">
        <f>IF(SUM('A4'!S3124:X3124)=6,'A4'!H3124,"")</f>
        <v/>
      </c>
    </row>
    <row r="3094" spans="1:10" x14ac:dyDescent="0.25">
      <c r="A3094" t="str">
        <f>IF(SUM('A4'!S3125:X3125)=6,'Angaben KH-Standort'!$D$25,"")</f>
        <v/>
      </c>
      <c r="B3094" t="str">
        <f>IF(SUM('A4'!S3125:X3125)=6,'Angaben KH-Standort'!$D$26,"")</f>
        <v/>
      </c>
      <c r="C3094" t="str">
        <f>IF(SUM('A4'!S3125:X3125)=6,'Angaben KH-Standort'!$D$12,"")</f>
        <v/>
      </c>
      <c r="D3094" t="str">
        <f>IF(SUM('A4'!S3125:X3125)=6,'A1'!$F$14,"")</f>
        <v/>
      </c>
      <c r="E3094" t="str">
        <f>IF(SUM('A4'!S3125:X3125)=6,'A4'!C3125,"")</f>
        <v/>
      </c>
      <c r="F3094" t="str">
        <f>IF(SUM('A4'!S3125:X3125)=6,'A4'!D3125,"")</f>
        <v/>
      </c>
      <c r="G3094" t="str">
        <f>IF(SUM('A4'!S3125:X3125)=6,'A4'!E3125,"")</f>
        <v/>
      </c>
      <c r="H3094" t="str">
        <f>IF(SUM('A4'!S3125:X3125)=6,'A4'!F3125,"")</f>
        <v/>
      </c>
      <c r="I3094" t="str">
        <f>IF(SUM('A4'!S3125:X3125)=6,'A4'!G3125,"")</f>
        <v/>
      </c>
      <c r="J3094" s="308" t="str">
        <f>IF(SUM('A4'!S3125:X3125)=6,'A4'!H3125,"")</f>
        <v/>
      </c>
    </row>
    <row r="3095" spans="1:10" x14ac:dyDescent="0.25">
      <c r="A3095" t="str">
        <f>IF(SUM('A4'!S3126:X3126)=6,'Angaben KH-Standort'!$D$25,"")</f>
        <v/>
      </c>
      <c r="B3095" t="str">
        <f>IF(SUM('A4'!S3126:X3126)=6,'Angaben KH-Standort'!$D$26,"")</f>
        <v/>
      </c>
      <c r="C3095" t="str">
        <f>IF(SUM('A4'!S3126:X3126)=6,'Angaben KH-Standort'!$D$12,"")</f>
        <v/>
      </c>
      <c r="D3095" t="str">
        <f>IF(SUM('A4'!S3126:X3126)=6,'A1'!$F$14,"")</f>
        <v/>
      </c>
      <c r="E3095" t="str">
        <f>IF(SUM('A4'!S3126:X3126)=6,'A4'!C3126,"")</f>
        <v/>
      </c>
      <c r="F3095" t="str">
        <f>IF(SUM('A4'!S3126:X3126)=6,'A4'!D3126,"")</f>
        <v/>
      </c>
      <c r="G3095" t="str">
        <f>IF(SUM('A4'!S3126:X3126)=6,'A4'!E3126,"")</f>
        <v/>
      </c>
      <c r="H3095" t="str">
        <f>IF(SUM('A4'!S3126:X3126)=6,'A4'!F3126,"")</f>
        <v/>
      </c>
      <c r="I3095" t="str">
        <f>IF(SUM('A4'!S3126:X3126)=6,'A4'!G3126,"")</f>
        <v/>
      </c>
      <c r="J3095" s="308" t="str">
        <f>IF(SUM('A4'!S3126:X3126)=6,'A4'!H3126,"")</f>
        <v/>
      </c>
    </row>
    <row r="3096" spans="1:10" x14ac:dyDescent="0.25">
      <c r="A3096" t="str">
        <f>IF(SUM('A4'!S3127:X3127)=6,'Angaben KH-Standort'!$D$25,"")</f>
        <v/>
      </c>
      <c r="B3096" t="str">
        <f>IF(SUM('A4'!S3127:X3127)=6,'Angaben KH-Standort'!$D$26,"")</f>
        <v/>
      </c>
      <c r="C3096" t="str">
        <f>IF(SUM('A4'!S3127:X3127)=6,'Angaben KH-Standort'!$D$12,"")</f>
        <v/>
      </c>
      <c r="D3096" t="str">
        <f>IF(SUM('A4'!S3127:X3127)=6,'A1'!$F$14,"")</f>
        <v/>
      </c>
      <c r="E3096" t="str">
        <f>IF(SUM('A4'!S3127:X3127)=6,'A4'!C3127,"")</f>
        <v/>
      </c>
      <c r="F3096" t="str">
        <f>IF(SUM('A4'!S3127:X3127)=6,'A4'!D3127,"")</f>
        <v/>
      </c>
      <c r="G3096" t="str">
        <f>IF(SUM('A4'!S3127:X3127)=6,'A4'!E3127,"")</f>
        <v/>
      </c>
      <c r="H3096" t="str">
        <f>IF(SUM('A4'!S3127:X3127)=6,'A4'!F3127,"")</f>
        <v/>
      </c>
      <c r="I3096" t="str">
        <f>IF(SUM('A4'!S3127:X3127)=6,'A4'!G3127,"")</f>
        <v/>
      </c>
      <c r="J3096" s="308" t="str">
        <f>IF(SUM('A4'!S3127:X3127)=6,'A4'!H3127,"")</f>
        <v/>
      </c>
    </row>
    <row r="3097" spans="1:10" x14ac:dyDescent="0.25">
      <c r="A3097" t="str">
        <f>IF(SUM('A4'!S3128:X3128)=6,'Angaben KH-Standort'!$D$25,"")</f>
        <v/>
      </c>
      <c r="B3097" t="str">
        <f>IF(SUM('A4'!S3128:X3128)=6,'Angaben KH-Standort'!$D$26,"")</f>
        <v/>
      </c>
      <c r="C3097" t="str">
        <f>IF(SUM('A4'!S3128:X3128)=6,'Angaben KH-Standort'!$D$12,"")</f>
        <v/>
      </c>
      <c r="D3097" t="str">
        <f>IF(SUM('A4'!S3128:X3128)=6,'A1'!$F$14,"")</f>
        <v/>
      </c>
      <c r="E3097" t="str">
        <f>IF(SUM('A4'!S3128:X3128)=6,'A4'!C3128,"")</f>
        <v/>
      </c>
      <c r="F3097" t="str">
        <f>IF(SUM('A4'!S3128:X3128)=6,'A4'!D3128,"")</f>
        <v/>
      </c>
      <c r="G3097" t="str">
        <f>IF(SUM('A4'!S3128:X3128)=6,'A4'!E3128,"")</f>
        <v/>
      </c>
      <c r="H3097" t="str">
        <f>IF(SUM('A4'!S3128:X3128)=6,'A4'!F3128,"")</f>
        <v/>
      </c>
      <c r="I3097" t="str">
        <f>IF(SUM('A4'!S3128:X3128)=6,'A4'!G3128,"")</f>
        <v/>
      </c>
      <c r="J3097" s="308" t="str">
        <f>IF(SUM('A4'!S3128:X3128)=6,'A4'!H3128,"")</f>
        <v/>
      </c>
    </row>
    <row r="3098" spans="1:10" x14ac:dyDescent="0.25">
      <c r="A3098" t="str">
        <f>IF(SUM('A4'!S3129:X3129)=6,'Angaben KH-Standort'!$D$25,"")</f>
        <v/>
      </c>
      <c r="B3098" t="str">
        <f>IF(SUM('A4'!S3129:X3129)=6,'Angaben KH-Standort'!$D$26,"")</f>
        <v/>
      </c>
      <c r="C3098" t="str">
        <f>IF(SUM('A4'!S3129:X3129)=6,'Angaben KH-Standort'!$D$12,"")</f>
        <v/>
      </c>
      <c r="D3098" t="str">
        <f>IF(SUM('A4'!S3129:X3129)=6,'A1'!$F$14,"")</f>
        <v/>
      </c>
      <c r="E3098" t="str">
        <f>IF(SUM('A4'!S3129:X3129)=6,'A4'!C3129,"")</f>
        <v/>
      </c>
      <c r="F3098" t="str">
        <f>IF(SUM('A4'!S3129:X3129)=6,'A4'!D3129,"")</f>
        <v/>
      </c>
      <c r="G3098" t="str">
        <f>IF(SUM('A4'!S3129:X3129)=6,'A4'!E3129,"")</f>
        <v/>
      </c>
      <c r="H3098" t="str">
        <f>IF(SUM('A4'!S3129:X3129)=6,'A4'!F3129,"")</f>
        <v/>
      </c>
      <c r="I3098" t="str">
        <f>IF(SUM('A4'!S3129:X3129)=6,'A4'!G3129,"")</f>
        <v/>
      </c>
      <c r="J3098" s="308" t="str">
        <f>IF(SUM('A4'!S3129:X3129)=6,'A4'!H3129,"")</f>
        <v/>
      </c>
    </row>
    <row r="3099" spans="1:10" x14ac:dyDescent="0.25">
      <c r="A3099" t="str">
        <f>IF(SUM('A4'!S3130:X3130)=6,'Angaben KH-Standort'!$D$25,"")</f>
        <v/>
      </c>
      <c r="B3099" t="str">
        <f>IF(SUM('A4'!S3130:X3130)=6,'Angaben KH-Standort'!$D$26,"")</f>
        <v/>
      </c>
      <c r="C3099" t="str">
        <f>IF(SUM('A4'!S3130:X3130)=6,'Angaben KH-Standort'!$D$12,"")</f>
        <v/>
      </c>
      <c r="D3099" t="str">
        <f>IF(SUM('A4'!S3130:X3130)=6,'A1'!$F$14,"")</f>
        <v/>
      </c>
      <c r="E3099" t="str">
        <f>IF(SUM('A4'!S3130:X3130)=6,'A4'!C3130,"")</f>
        <v/>
      </c>
      <c r="F3099" t="str">
        <f>IF(SUM('A4'!S3130:X3130)=6,'A4'!D3130,"")</f>
        <v/>
      </c>
      <c r="G3099" t="str">
        <f>IF(SUM('A4'!S3130:X3130)=6,'A4'!E3130,"")</f>
        <v/>
      </c>
      <c r="H3099" t="str">
        <f>IF(SUM('A4'!S3130:X3130)=6,'A4'!F3130,"")</f>
        <v/>
      </c>
      <c r="I3099" t="str">
        <f>IF(SUM('A4'!S3130:X3130)=6,'A4'!G3130,"")</f>
        <v/>
      </c>
      <c r="J3099" s="308" t="str">
        <f>IF(SUM('A4'!S3130:X3130)=6,'A4'!H3130,"")</f>
        <v/>
      </c>
    </row>
    <row r="3100" spans="1:10" x14ac:dyDescent="0.25">
      <c r="A3100" t="str">
        <f>IF(SUM('A4'!S3131:X3131)=6,'Angaben KH-Standort'!$D$25,"")</f>
        <v/>
      </c>
      <c r="B3100" t="str">
        <f>IF(SUM('A4'!S3131:X3131)=6,'Angaben KH-Standort'!$D$26,"")</f>
        <v/>
      </c>
      <c r="C3100" t="str">
        <f>IF(SUM('A4'!S3131:X3131)=6,'Angaben KH-Standort'!$D$12,"")</f>
        <v/>
      </c>
      <c r="D3100" t="str">
        <f>IF(SUM('A4'!S3131:X3131)=6,'A1'!$F$14,"")</f>
        <v/>
      </c>
      <c r="E3100" t="str">
        <f>IF(SUM('A4'!S3131:X3131)=6,'A4'!C3131,"")</f>
        <v/>
      </c>
      <c r="F3100" t="str">
        <f>IF(SUM('A4'!S3131:X3131)=6,'A4'!D3131,"")</f>
        <v/>
      </c>
      <c r="G3100" t="str">
        <f>IF(SUM('A4'!S3131:X3131)=6,'A4'!E3131,"")</f>
        <v/>
      </c>
      <c r="H3100" t="str">
        <f>IF(SUM('A4'!S3131:X3131)=6,'A4'!F3131,"")</f>
        <v/>
      </c>
      <c r="I3100" t="str">
        <f>IF(SUM('A4'!S3131:X3131)=6,'A4'!G3131,"")</f>
        <v/>
      </c>
      <c r="J3100" s="308" t="str">
        <f>IF(SUM('A4'!S3131:X3131)=6,'A4'!H3131,"")</f>
        <v/>
      </c>
    </row>
    <row r="3101" spans="1:10" x14ac:dyDescent="0.25">
      <c r="A3101" t="str">
        <f>IF(SUM('A4'!S3132:X3132)=6,'Angaben KH-Standort'!$D$25,"")</f>
        <v/>
      </c>
      <c r="B3101" t="str">
        <f>IF(SUM('A4'!S3132:X3132)=6,'Angaben KH-Standort'!$D$26,"")</f>
        <v/>
      </c>
      <c r="C3101" t="str">
        <f>IF(SUM('A4'!S3132:X3132)=6,'Angaben KH-Standort'!$D$12,"")</f>
        <v/>
      </c>
      <c r="D3101" t="str">
        <f>IF(SUM('A4'!S3132:X3132)=6,'A1'!$F$14,"")</f>
        <v/>
      </c>
      <c r="E3101" t="str">
        <f>IF(SUM('A4'!S3132:X3132)=6,'A4'!C3132,"")</f>
        <v/>
      </c>
      <c r="F3101" t="str">
        <f>IF(SUM('A4'!S3132:X3132)=6,'A4'!D3132,"")</f>
        <v/>
      </c>
      <c r="G3101" t="str">
        <f>IF(SUM('A4'!S3132:X3132)=6,'A4'!E3132,"")</f>
        <v/>
      </c>
      <c r="H3101" t="str">
        <f>IF(SUM('A4'!S3132:X3132)=6,'A4'!F3132,"")</f>
        <v/>
      </c>
      <c r="I3101" t="str">
        <f>IF(SUM('A4'!S3132:X3132)=6,'A4'!G3132,"")</f>
        <v/>
      </c>
      <c r="J3101" s="308" t="str">
        <f>IF(SUM('A4'!S3132:X3132)=6,'A4'!H3132,"")</f>
        <v/>
      </c>
    </row>
    <row r="3102" spans="1:10" x14ac:dyDescent="0.25">
      <c r="A3102" t="str">
        <f>IF(SUM('A4'!S3133:X3133)=6,'Angaben KH-Standort'!$D$25,"")</f>
        <v/>
      </c>
      <c r="B3102" t="str">
        <f>IF(SUM('A4'!S3133:X3133)=6,'Angaben KH-Standort'!$D$26,"")</f>
        <v/>
      </c>
      <c r="C3102" t="str">
        <f>IF(SUM('A4'!S3133:X3133)=6,'Angaben KH-Standort'!$D$12,"")</f>
        <v/>
      </c>
      <c r="D3102" t="str">
        <f>IF(SUM('A4'!S3133:X3133)=6,'A1'!$F$14,"")</f>
        <v/>
      </c>
      <c r="E3102" t="str">
        <f>IF(SUM('A4'!S3133:X3133)=6,'A4'!C3133,"")</f>
        <v/>
      </c>
      <c r="F3102" t="str">
        <f>IF(SUM('A4'!S3133:X3133)=6,'A4'!D3133,"")</f>
        <v/>
      </c>
      <c r="G3102" t="str">
        <f>IF(SUM('A4'!S3133:X3133)=6,'A4'!E3133,"")</f>
        <v/>
      </c>
      <c r="H3102" t="str">
        <f>IF(SUM('A4'!S3133:X3133)=6,'A4'!F3133,"")</f>
        <v/>
      </c>
      <c r="I3102" t="str">
        <f>IF(SUM('A4'!S3133:X3133)=6,'A4'!G3133,"")</f>
        <v/>
      </c>
      <c r="J3102" s="308" t="str">
        <f>IF(SUM('A4'!S3133:X3133)=6,'A4'!H3133,"")</f>
        <v/>
      </c>
    </row>
    <row r="3103" spans="1:10" x14ac:dyDescent="0.25">
      <c r="A3103" t="str">
        <f>IF(SUM('A4'!S3134:X3134)=6,'Angaben KH-Standort'!$D$25,"")</f>
        <v/>
      </c>
      <c r="B3103" t="str">
        <f>IF(SUM('A4'!S3134:X3134)=6,'Angaben KH-Standort'!$D$26,"")</f>
        <v/>
      </c>
      <c r="C3103" t="str">
        <f>IF(SUM('A4'!S3134:X3134)=6,'Angaben KH-Standort'!$D$12,"")</f>
        <v/>
      </c>
      <c r="D3103" t="str">
        <f>IF(SUM('A4'!S3134:X3134)=6,'A1'!$F$14,"")</f>
        <v/>
      </c>
      <c r="E3103" t="str">
        <f>IF(SUM('A4'!S3134:X3134)=6,'A4'!C3134,"")</f>
        <v/>
      </c>
      <c r="F3103" t="str">
        <f>IF(SUM('A4'!S3134:X3134)=6,'A4'!D3134,"")</f>
        <v/>
      </c>
      <c r="G3103" t="str">
        <f>IF(SUM('A4'!S3134:X3134)=6,'A4'!E3134,"")</f>
        <v/>
      </c>
      <c r="H3103" t="str">
        <f>IF(SUM('A4'!S3134:X3134)=6,'A4'!F3134,"")</f>
        <v/>
      </c>
      <c r="I3103" t="str">
        <f>IF(SUM('A4'!S3134:X3134)=6,'A4'!G3134,"")</f>
        <v/>
      </c>
      <c r="J3103" s="308" t="str">
        <f>IF(SUM('A4'!S3134:X3134)=6,'A4'!H3134,"")</f>
        <v/>
      </c>
    </row>
    <row r="3104" spans="1:10" x14ac:dyDescent="0.25">
      <c r="A3104" t="str">
        <f>IF(SUM('A4'!S3135:X3135)=6,'Angaben KH-Standort'!$D$25,"")</f>
        <v/>
      </c>
      <c r="B3104" t="str">
        <f>IF(SUM('A4'!S3135:X3135)=6,'Angaben KH-Standort'!$D$26,"")</f>
        <v/>
      </c>
      <c r="C3104" t="str">
        <f>IF(SUM('A4'!S3135:X3135)=6,'Angaben KH-Standort'!$D$12,"")</f>
        <v/>
      </c>
      <c r="D3104" t="str">
        <f>IF(SUM('A4'!S3135:X3135)=6,'A1'!$F$14,"")</f>
        <v/>
      </c>
      <c r="E3104" t="str">
        <f>IF(SUM('A4'!S3135:X3135)=6,'A4'!C3135,"")</f>
        <v/>
      </c>
      <c r="F3104" t="str">
        <f>IF(SUM('A4'!S3135:X3135)=6,'A4'!D3135,"")</f>
        <v/>
      </c>
      <c r="G3104" t="str">
        <f>IF(SUM('A4'!S3135:X3135)=6,'A4'!E3135,"")</f>
        <v/>
      </c>
      <c r="H3104" t="str">
        <f>IF(SUM('A4'!S3135:X3135)=6,'A4'!F3135,"")</f>
        <v/>
      </c>
      <c r="I3104" t="str">
        <f>IF(SUM('A4'!S3135:X3135)=6,'A4'!G3135,"")</f>
        <v/>
      </c>
      <c r="J3104" s="308" t="str">
        <f>IF(SUM('A4'!S3135:X3135)=6,'A4'!H3135,"")</f>
        <v/>
      </c>
    </row>
    <row r="3105" spans="1:10" x14ac:dyDescent="0.25">
      <c r="A3105" t="str">
        <f>IF(SUM('A4'!S3136:X3136)=6,'Angaben KH-Standort'!$D$25,"")</f>
        <v/>
      </c>
      <c r="B3105" t="str">
        <f>IF(SUM('A4'!S3136:X3136)=6,'Angaben KH-Standort'!$D$26,"")</f>
        <v/>
      </c>
      <c r="C3105" t="str">
        <f>IF(SUM('A4'!S3136:X3136)=6,'Angaben KH-Standort'!$D$12,"")</f>
        <v/>
      </c>
      <c r="D3105" t="str">
        <f>IF(SUM('A4'!S3136:X3136)=6,'A1'!$F$14,"")</f>
        <v/>
      </c>
      <c r="E3105" t="str">
        <f>IF(SUM('A4'!S3136:X3136)=6,'A4'!C3136,"")</f>
        <v/>
      </c>
      <c r="F3105" t="str">
        <f>IF(SUM('A4'!S3136:X3136)=6,'A4'!D3136,"")</f>
        <v/>
      </c>
      <c r="G3105" t="str">
        <f>IF(SUM('A4'!S3136:X3136)=6,'A4'!E3136,"")</f>
        <v/>
      </c>
      <c r="H3105" t="str">
        <f>IF(SUM('A4'!S3136:X3136)=6,'A4'!F3136,"")</f>
        <v/>
      </c>
      <c r="I3105" t="str">
        <f>IF(SUM('A4'!S3136:X3136)=6,'A4'!G3136,"")</f>
        <v/>
      </c>
      <c r="J3105" s="308" t="str">
        <f>IF(SUM('A4'!S3136:X3136)=6,'A4'!H3136,"")</f>
        <v/>
      </c>
    </row>
    <row r="3106" spans="1:10" x14ac:dyDescent="0.25">
      <c r="A3106" t="str">
        <f>IF(SUM('A4'!S3137:X3137)=6,'Angaben KH-Standort'!$D$25,"")</f>
        <v/>
      </c>
      <c r="B3106" t="str">
        <f>IF(SUM('A4'!S3137:X3137)=6,'Angaben KH-Standort'!$D$26,"")</f>
        <v/>
      </c>
      <c r="C3106" t="str">
        <f>IF(SUM('A4'!S3137:X3137)=6,'Angaben KH-Standort'!$D$12,"")</f>
        <v/>
      </c>
      <c r="D3106" t="str">
        <f>IF(SUM('A4'!S3137:X3137)=6,'A1'!$F$14,"")</f>
        <v/>
      </c>
      <c r="E3106" t="str">
        <f>IF(SUM('A4'!S3137:X3137)=6,'A4'!C3137,"")</f>
        <v/>
      </c>
      <c r="F3106" t="str">
        <f>IF(SUM('A4'!S3137:X3137)=6,'A4'!D3137,"")</f>
        <v/>
      </c>
      <c r="G3106" t="str">
        <f>IF(SUM('A4'!S3137:X3137)=6,'A4'!E3137,"")</f>
        <v/>
      </c>
      <c r="H3106" t="str">
        <f>IF(SUM('A4'!S3137:X3137)=6,'A4'!F3137,"")</f>
        <v/>
      </c>
      <c r="I3106" t="str">
        <f>IF(SUM('A4'!S3137:X3137)=6,'A4'!G3137,"")</f>
        <v/>
      </c>
      <c r="J3106" s="308" t="str">
        <f>IF(SUM('A4'!S3137:X3137)=6,'A4'!H3137,"")</f>
        <v/>
      </c>
    </row>
    <row r="3107" spans="1:10" x14ac:dyDescent="0.25">
      <c r="A3107" t="str">
        <f>IF(SUM('A4'!S3138:X3138)=6,'Angaben KH-Standort'!$D$25,"")</f>
        <v/>
      </c>
      <c r="B3107" t="str">
        <f>IF(SUM('A4'!S3138:X3138)=6,'Angaben KH-Standort'!$D$26,"")</f>
        <v/>
      </c>
      <c r="C3107" t="str">
        <f>IF(SUM('A4'!S3138:X3138)=6,'Angaben KH-Standort'!$D$12,"")</f>
        <v/>
      </c>
      <c r="D3107" t="str">
        <f>IF(SUM('A4'!S3138:X3138)=6,'A1'!$F$14,"")</f>
        <v/>
      </c>
      <c r="E3107" t="str">
        <f>IF(SUM('A4'!S3138:X3138)=6,'A4'!C3138,"")</f>
        <v/>
      </c>
      <c r="F3107" t="str">
        <f>IF(SUM('A4'!S3138:X3138)=6,'A4'!D3138,"")</f>
        <v/>
      </c>
      <c r="G3107" t="str">
        <f>IF(SUM('A4'!S3138:X3138)=6,'A4'!E3138,"")</f>
        <v/>
      </c>
      <c r="H3107" t="str">
        <f>IF(SUM('A4'!S3138:X3138)=6,'A4'!F3138,"")</f>
        <v/>
      </c>
      <c r="I3107" t="str">
        <f>IF(SUM('A4'!S3138:X3138)=6,'A4'!G3138,"")</f>
        <v/>
      </c>
      <c r="J3107" s="308" t="str">
        <f>IF(SUM('A4'!S3138:X3138)=6,'A4'!H3138,"")</f>
        <v/>
      </c>
    </row>
    <row r="3108" spans="1:10" x14ac:dyDescent="0.25">
      <c r="A3108" t="str">
        <f>IF(SUM('A4'!S3139:X3139)=6,'Angaben KH-Standort'!$D$25,"")</f>
        <v/>
      </c>
      <c r="B3108" t="str">
        <f>IF(SUM('A4'!S3139:X3139)=6,'Angaben KH-Standort'!$D$26,"")</f>
        <v/>
      </c>
      <c r="C3108" t="str">
        <f>IF(SUM('A4'!S3139:X3139)=6,'Angaben KH-Standort'!$D$12,"")</f>
        <v/>
      </c>
      <c r="D3108" t="str">
        <f>IF(SUM('A4'!S3139:X3139)=6,'A1'!$F$14,"")</f>
        <v/>
      </c>
      <c r="E3108" t="str">
        <f>IF(SUM('A4'!S3139:X3139)=6,'A4'!C3139,"")</f>
        <v/>
      </c>
      <c r="F3108" t="str">
        <f>IF(SUM('A4'!S3139:X3139)=6,'A4'!D3139,"")</f>
        <v/>
      </c>
      <c r="G3108" t="str">
        <f>IF(SUM('A4'!S3139:X3139)=6,'A4'!E3139,"")</f>
        <v/>
      </c>
      <c r="H3108" t="str">
        <f>IF(SUM('A4'!S3139:X3139)=6,'A4'!F3139,"")</f>
        <v/>
      </c>
      <c r="I3108" t="str">
        <f>IF(SUM('A4'!S3139:X3139)=6,'A4'!G3139,"")</f>
        <v/>
      </c>
      <c r="J3108" s="308" t="str">
        <f>IF(SUM('A4'!S3139:X3139)=6,'A4'!H3139,"")</f>
        <v/>
      </c>
    </row>
    <row r="3109" spans="1:10" x14ac:dyDescent="0.25">
      <c r="A3109" t="str">
        <f>IF(SUM('A4'!S3140:X3140)=6,'Angaben KH-Standort'!$D$25,"")</f>
        <v/>
      </c>
      <c r="B3109" t="str">
        <f>IF(SUM('A4'!S3140:X3140)=6,'Angaben KH-Standort'!$D$26,"")</f>
        <v/>
      </c>
      <c r="C3109" t="str">
        <f>IF(SUM('A4'!S3140:X3140)=6,'Angaben KH-Standort'!$D$12,"")</f>
        <v/>
      </c>
      <c r="D3109" t="str">
        <f>IF(SUM('A4'!S3140:X3140)=6,'A1'!$F$14,"")</f>
        <v/>
      </c>
      <c r="E3109" t="str">
        <f>IF(SUM('A4'!S3140:X3140)=6,'A4'!C3140,"")</f>
        <v/>
      </c>
      <c r="F3109" t="str">
        <f>IF(SUM('A4'!S3140:X3140)=6,'A4'!D3140,"")</f>
        <v/>
      </c>
      <c r="G3109" t="str">
        <f>IF(SUM('A4'!S3140:X3140)=6,'A4'!E3140,"")</f>
        <v/>
      </c>
      <c r="H3109" t="str">
        <f>IF(SUM('A4'!S3140:X3140)=6,'A4'!F3140,"")</f>
        <v/>
      </c>
      <c r="I3109" t="str">
        <f>IF(SUM('A4'!S3140:X3140)=6,'A4'!G3140,"")</f>
        <v/>
      </c>
      <c r="J3109" s="308" t="str">
        <f>IF(SUM('A4'!S3140:X3140)=6,'A4'!H3140,"")</f>
        <v/>
      </c>
    </row>
    <row r="3110" spans="1:10" x14ac:dyDescent="0.25">
      <c r="A3110" t="str">
        <f>IF(SUM('A4'!S3141:X3141)=6,'Angaben KH-Standort'!$D$25,"")</f>
        <v/>
      </c>
      <c r="B3110" t="str">
        <f>IF(SUM('A4'!S3141:X3141)=6,'Angaben KH-Standort'!$D$26,"")</f>
        <v/>
      </c>
      <c r="C3110" t="str">
        <f>IF(SUM('A4'!S3141:X3141)=6,'Angaben KH-Standort'!$D$12,"")</f>
        <v/>
      </c>
      <c r="D3110" t="str">
        <f>IF(SUM('A4'!S3141:X3141)=6,'A1'!$F$14,"")</f>
        <v/>
      </c>
      <c r="E3110" t="str">
        <f>IF(SUM('A4'!S3141:X3141)=6,'A4'!C3141,"")</f>
        <v/>
      </c>
      <c r="F3110" t="str">
        <f>IF(SUM('A4'!S3141:X3141)=6,'A4'!D3141,"")</f>
        <v/>
      </c>
      <c r="G3110" t="str">
        <f>IF(SUM('A4'!S3141:X3141)=6,'A4'!E3141,"")</f>
        <v/>
      </c>
      <c r="H3110" t="str">
        <f>IF(SUM('A4'!S3141:X3141)=6,'A4'!F3141,"")</f>
        <v/>
      </c>
      <c r="I3110" t="str">
        <f>IF(SUM('A4'!S3141:X3141)=6,'A4'!G3141,"")</f>
        <v/>
      </c>
      <c r="J3110" s="308" t="str">
        <f>IF(SUM('A4'!S3141:X3141)=6,'A4'!H3141,"")</f>
        <v/>
      </c>
    </row>
    <row r="3111" spans="1:10" x14ac:dyDescent="0.25">
      <c r="A3111" t="str">
        <f>IF(SUM('A4'!S3142:X3142)=6,'Angaben KH-Standort'!$D$25,"")</f>
        <v/>
      </c>
      <c r="B3111" t="str">
        <f>IF(SUM('A4'!S3142:X3142)=6,'Angaben KH-Standort'!$D$26,"")</f>
        <v/>
      </c>
      <c r="C3111" t="str">
        <f>IF(SUM('A4'!S3142:X3142)=6,'Angaben KH-Standort'!$D$12,"")</f>
        <v/>
      </c>
      <c r="D3111" t="str">
        <f>IF(SUM('A4'!S3142:X3142)=6,'A1'!$F$14,"")</f>
        <v/>
      </c>
      <c r="E3111" t="str">
        <f>IF(SUM('A4'!S3142:X3142)=6,'A4'!C3142,"")</f>
        <v/>
      </c>
      <c r="F3111" t="str">
        <f>IF(SUM('A4'!S3142:X3142)=6,'A4'!D3142,"")</f>
        <v/>
      </c>
      <c r="G3111" t="str">
        <f>IF(SUM('A4'!S3142:X3142)=6,'A4'!E3142,"")</f>
        <v/>
      </c>
      <c r="H3111" t="str">
        <f>IF(SUM('A4'!S3142:X3142)=6,'A4'!F3142,"")</f>
        <v/>
      </c>
      <c r="I3111" t="str">
        <f>IF(SUM('A4'!S3142:X3142)=6,'A4'!G3142,"")</f>
        <v/>
      </c>
      <c r="J3111" s="308" t="str">
        <f>IF(SUM('A4'!S3142:X3142)=6,'A4'!H3142,"")</f>
        <v/>
      </c>
    </row>
    <row r="3112" spans="1:10" x14ac:dyDescent="0.25">
      <c r="A3112" t="str">
        <f>IF(SUM('A4'!S3143:X3143)=6,'Angaben KH-Standort'!$D$25,"")</f>
        <v/>
      </c>
      <c r="B3112" t="str">
        <f>IF(SUM('A4'!S3143:X3143)=6,'Angaben KH-Standort'!$D$26,"")</f>
        <v/>
      </c>
      <c r="C3112" t="str">
        <f>IF(SUM('A4'!S3143:X3143)=6,'Angaben KH-Standort'!$D$12,"")</f>
        <v/>
      </c>
      <c r="D3112" t="str">
        <f>IF(SUM('A4'!S3143:X3143)=6,'A1'!$F$14,"")</f>
        <v/>
      </c>
      <c r="E3112" t="str">
        <f>IF(SUM('A4'!S3143:X3143)=6,'A4'!C3143,"")</f>
        <v/>
      </c>
      <c r="F3112" t="str">
        <f>IF(SUM('A4'!S3143:X3143)=6,'A4'!D3143,"")</f>
        <v/>
      </c>
      <c r="G3112" t="str">
        <f>IF(SUM('A4'!S3143:X3143)=6,'A4'!E3143,"")</f>
        <v/>
      </c>
      <c r="H3112" t="str">
        <f>IF(SUM('A4'!S3143:X3143)=6,'A4'!F3143,"")</f>
        <v/>
      </c>
      <c r="I3112" t="str">
        <f>IF(SUM('A4'!S3143:X3143)=6,'A4'!G3143,"")</f>
        <v/>
      </c>
      <c r="J3112" s="308" t="str">
        <f>IF(SUM('A4'!S3143:X3143)=6,'A4'!H3143,"")</f>
        <v/>
      </c>
    </row>
    <row r="3113" spans="1:10" x14ac:dyDescent="0.25">
      <c r="A3113" t="str">
        <f>IF(SUM('A4'!S3144:X3144)=6,'Angaben KH-Standort'!$D$25,"")</f>
        <v/>
      </c>
      <c r="B3113" t="str">
        <f>IF(SUM('A4'!S3144:X3144)=6,'Angaben KH-Standort'!$D$26,"")</f>
        <v/>
      </c>
      <c r="C3113" t="str">
        <f>IF(SUM('A4'!S3144:X3144)=6,'Angaben KH-Standort'!$D$12,"")</f>
        <v/>
      </c>
      <c r="D3113" t="str">
        <f>IF(SUM('A4'!S3144:X3144)=6,'A1'!$F$14,"")</f>
        <v/>
      </c>
      <c r="E3113" t="str">
        <f>IF(SUM('A4'!S3144:X3144)=6,'A4'!C3144,"")</f>
        <v/>
      </c>
      <c r="F3113" t="str">
        <f>IF(SUM('A4'!S3144:X3144)=6,'A4'!D3144,"")</f>
        <v/>
      </c>
      <c r="G3113" t="str">
        <f>IF(SUM('A4'!S3144:X3144)=6,'A4'!E3144,"")</f>
        <v/>
      </c>
      <c r="H3113" t="str">
        <f>IF(SUM('A4'!S3144:X3144)=6,'A4'!F3144,"")</f>
        <v/>
      </c>
      <c r="I3113" t="str">
        <f>IF(SUM('A4'!S3144:X3144)=6,'A4'!G3144,"")</f>
        <v/>
      </c>
      <c r="J3113" s="308" t="str">
        <f>IF(SUM('A4'!S3144:X3144)=6,'A4'!H3144,"")</f>
        <v/>
      </c>
    </row>
    <row r="3114" spans="1:10" x14ac:dyDescent="0.25">
      <c r="A3114" t="str">
        <f>IF(SUM('A4'!S3145:X3145)=6,'Angaben KH-Standort'!$D$25,"")</f>
        <v/>
      </c>
      <c r="B3114" t="str">
        <f>IF(SUM('A4'!S3145:X3145)=6,'Angaben KH-Standort'!$D$26,"")</f>
        <v/>
      </c>
      <c r="C3114" t="str">
        <f>IF(SUM('A4'!S3145:X3145)=6,'Angaben KH-Standort'!$D$12,"")</f>
        <v/>
      </c>
      <c r="D3114" t="str">
        <f>IF(SUM('A4'!S3145:X3145)=6,'A1'!$F$14,"")</f>
        <v/>
      </c>
      <c r="E3114" t="str">
        <f>IF(SUM('A4'!S3145:X3145)=6,'A4'!C3145,"")</f>
        <v/>
      </c>
      <c r="F3114" t="str">
        <f>IF(SUM('A4'!S3145:X3145)=6,'A4'!D3145,"")</f>
        <v/>
      </c>
      <c r="G3114" t="str">
        <f>IF(SUM('A4'!S3145:X3145)=6,'A4'!E3145,"")</f>
        <v/>
      </c>
      <c r="H3114" t="str">
        <f>IF(SUM('A4'!S3145:X3145)=6,'A4'!F3145,"")</f>
        <v/>
      </c>
      <c r="I3114" t="str">
        <f>IF(SUM('A4'!S3145:X3145)=6,'A4'!G3145,"")</f>
        <v/>
      </c>
      <c r="J3114" s="308" t="str">
        <f>IF(SUM('A4'!S3145:X3145)=6,'A4'!H3145,"")</f>
        <v/>
      </c>
    </row>
    <row r="3115" spans="1:10" x14ac:dyDescent="0.25">
      <c r="A3115" t="str">
        <f>IF(SUM('A4'!S3146:X3146)=6,'Angaben KH-Standort'!$D$25,"")</f>
        <v/>
      </c>
      <c r="B3115" t="str">
        <f>IF(SUM('A4'!S3146:X3146)=6,'Angaben KH-Standort'!$D$26,"")</f>
        <v/>
      </c>
      <c r="C3115" t="str">
        <f>IF(SUM('A4'!S3146:X3146)=6,'Angaben KH-Standort'!$D$12,"")</f>
        <v/>
      </c>
      <c r="D3115" t="str">
        <f>IF(SUM('A4'!S3146:X3146)=6,'A1'!$F$14,"")</f>
        <v/>
      </c>
      <c r="E3115" t="str">
        <f>IF(SUM('A4'!S3146:X3146)=6,'A4'!C3146,"")</f>
        <v/>
      </c>
      <c r="F3115" t="str">
        <f>IF(SUM('A4'!S3146:X3146)=6,'A4'!D3146,"")</f>
        <v/>
      </c>
      <c r="G3115" t="str">
        <f>IF(SUM('A4'!S3146:X3146)=6,'A4'!E3146,"")</f>
        <v/>
      </c>
      <c r="H3115" t="str">
        <f>IF(SUM('A4'!S3146:X3146)=6,'A4'!F3146,"")</f>
        <v/>
      </c>
      <c r="I3115" t="str">
        <f>IF(SUM('A4'!S3146:X3146)=6,'A4'!G3146,"")</f>
        <v/>
      </c>
      <c r="J3115" s="308" t="str">
        <f>IF(SUM('A4'!S3146:X3146)=6,'A4'!H3146,"")</f>
        <v/>
      </c>
    </row>
    <row r="3116" spans="1:10" x14ac:dyDescent="0.25">
      <c r="A3116" t="str">
        <f>IF(SUM('A4'!S3147:X3147)=6,'Angaben KH-Standort'!$D$25,"")</f>
        <v/>
      </c>
      <c r="B3116" t="str">
        <f>IF(SUM('A4'!S3147:X3147)=6,'Angaben KH-Standort'!$D$26,"")</f>
        <v/>
      </c>
      <c r="C3116" t="str">
        <f>IF(SUM('A4'!S3147:X3147)=6,'Angaben KH-Standort'!$D$12,"")</f>
        <v/>
      </c>
      <c r="D3116" t="str">
        <f>IF(SUM('A4'!S3147:X3147)=6,'A1'!$F$14,"")</f>
        <v/>
      </c>
      <c r="E3116" t="str">
        <f>IF(SUM('A4'!S3147:X3147)=6,'A4'!C3147,"")</f>
        <v/>
      </c>
      <c r="F3116" t="str">
        <f>IF(SUM('A4'!S3147:X3147)=6,'A4'!D3147,"")</f>
        <v/>
      </c>
      <c r="G3116" t="str">
        <f>IF(SUM('A4'!S3147:X3147)=6,'A4'!E3147,"")</f>
        <v/>
      </c>
      <c r="H3116" t="str">
        <f>IF(SUM('A4'!S3147:X3147)=6,'A4'!F3147,"")</f>
        <v/>
      </c>
      <c r="I3116" t="str">
        <f>IF(SUM('A4'!S3147:X3147)=6,'A4'!G3147,"")</f>
        <v/>
      </c>
      <c r="J3116" s="308" t="str">
        <f>IF(SUM('A4'!S3147:X3147)=6,'A4'!H3147,"")</f>
        <v/>
      </c>
    </row>
    <row r="3117" spans="1:10" x14ac:dyDescent="0.25">
      <c r="A3117" t="str">
        <f>IF(SUM('A4'!S3148:X3148)=6,'Angaben KH-Standort'!$D$25,"")</f>
        <v/>
      </c>
      <c r="B3117" t="str">
        <f>IF(SUM('A4'!S3148:X3148)=6,'Angaben KH-Standort'!$D$26,"")</f>
        <v/>
      </c>
      <c r="C3117" t="str">
        <f>IF(SUM('A4'!S3148:X3148)=6,'Angaben KH-Standort'!$D$12,"")</f>
        <v/>
      </c>
      <c r="D3117" t="str">
        <f>IF(SUM('A4'!S3148:X3148)=6,'A1'!$F$14,"")</f>
        <v/>
      </c>
      <c r="E3117" t="str">
        <f>IF(SUM('A4'!S3148:X3148)=6,'A4'!C3148,"")</f>
        <v/>
      </c>
      <c r="F3117" t="str">
        <f>IF(SUM('A4'!S3148:X3148)=6,'A4'!D3148,"")</f>
        <v/>
      </c>
      <c r="G3117" t="str">
        <f>IF(SUM('A4'!S3148:X3148)=6,'A4'!E3148,"")</f>
        <v/>
      </c>
      <c r="H3117" t="str">
        <f>IF(SUM('A4'!S3148:X3148)=6,'A4'!F3148,"")</f>
        <v/>
      </c>
      <c r="I3117" t="str">
        <f>IF(SUM('A4'!S3148:X3148)=6,'A4'!G3148,"")</f>
        <v/>
      </c>
      <c r="J3117" s="308" t="str">
        <f>IF(SUM('A4'!S3148:X3148)=6,'A4'!H3148,"")</f>
        <v/>
      </c>
    </row>
    <row r="3118" spans="1:10" x14ac:dyDescent="0.25">
      <c r="A3118" t="str">
        <f>IF(SUM('A4'!S3149:X3149)=6,'Angaben KH-Standort'!$D$25,"")</f>
        <v/>
      </c>
      <c r="B3118" t="str">
        <f>IF(SUM('A4'!S3149:X3149)=6,'Angaben KH-Standort'!$D$26,"")</f>
        <v/>
      </c>
      <c r="C3118" t="str">
        <f>IF(SUM('A4'!S3149:X3149)=6,'Angaben KH-Standort'!$D$12,"")</f>
        <v/>
      </c>
      <c r="D3118" t="str">
        <f>IF(SUM('A4'!S3149:X3149)=6,'A1'!$F$14,"")</f>
        <v/>
      </c>
      <c r="E3118" t="str">
        <f>IF(SUM('A4'!S3149:X3149)=6,'A4'!C3149,"")</f>
        <v/>
      </c>
      <c r="F3118" t="str">
        <f>IF(SUM('A4'!S3149:X3149)=6,'A4'!D3149,"")</f>
        <v/>
      </c>
      <c r="G3118" t="str">
        <f>IF(SUM('A4'!S3149:X3149)=6,'A4'!E3149,"")</f>
        <v/>
      </c>
      <c r="H3118" t="str">
        <f>IF(SUM('A4'!S3149:X3149)=6,'A4'!F3149,"")</f>
        <v/>
      </c>
      <c r="I3118" t="str">
        <f>IF(SUM('A4'!S3149:X3149)=6,'A4'!G3149,"")</f>
        <v/>
      </c>
      <c r="J3118" s="308" t="str">
        <f>IF(SUM('A4'!S3149:X3149)=6,'A4'!H3149,"")</f>
        <v/>
      </c>
    </row>
    <row r="3119" spans="1:10" x14ac:dyDescent="0.25">
      <c r="A3119" t="str">
        <f>IF(SUM('A4'!S3150:X3150)=6,'Angaben KH-Standort'!$D$25,"")</f>
        <v/>
      </c>
      <c r="B3119" t="str">
        <f>IF(SUM('A4'!S3150:X3150)=6,'Angaben KH-Standort'!$D$26,"")</f>
        <v/>
      </c>
      <c r="C3119" t="str">
        <f>IF(SUM('A4'!S3150:X3150)=6,'Angaben KH-Standort'!$D$12,"")</f>
        <v/>
      </c>
      <c r="D3119" t="str">
        <f>IF(SUM('A4'!S3150:X3150)=6,'A1'!$F$14,"")</f>
        <v/>
      </c>
      <c r="E3119" t="str">
        <f>IF(SUM('A4'!S3150:X3150)=6,'A4'!C3150,"")</f>
        <v/>
      </c>
      <c r="F3119" t="str">
        <f>IF(SUM('A4'!S3150:X3150)=6,'A4'!D3150,"")</f>
        <v/>
      </c>
      <c r="G3119" t="str">
        <f>IF(SUM('A4'!S3150:X3150)=6,'A4'!E3150,"")</f>
        <v/>
      </c>
      <c r="H3119" t="str">
        <f>IF(SUM('A4'!S3150:X3150)=6,'A4'!F3150,"")</f>
        <v/>
      </c>
      <c r="I3119" t="str">
        <f>IF(SUM('A4'!S3150:X3150)=6,'A4'!G3150,"")</f>
        <v/>
      </c>
      <c r="J3119" s="308" t="str">
        <f>IF(SUM('A4'!S3150:X3150)=6,'A4'!H3150,"")</f>
        <v/>
      </c>
    </row>
    <row r="3120" spans="1:10" x14ac:dyDescent="0.25">
      <c r="A3120" t="str">
        <f>IF(SUM('A4'!S3151:X3151)=6,'Angaben KH-Standort'!$D$25,"")</f>
        <v/>
      </c>
      <c r="B3120" t="str">
        <f>IF(SUM('A4'!S3151:X3151)=6,'Angaben KH-Standort'!$D$26,"")</f>
        <v/>
      </c>
      <c r="C3120" t="str">
        <f>IF(SUM('A4'!S3151:X3151)=6,'Angaben KH-Standort'!$D$12,"")</f>
        <v/>
      </c>
      <c r="D3120" t="str">
        <f>IF(SUM('A4'!S3151:X3151)=6,'A1'!$F$14,"")</f>
        <v/>
      </c>
      <c r="E3120" t="str">
        <f>IF(SUM('A4'!S3151:X3151)=6,'A4'!C3151,"")</f>
        <v/>
      </c>
      <c r="F3120" t="str">
        <f>IF(SUM('A4'!S3151:X3151)=6,'A4'!D3151,"")</f>
        <v/>
      </c>
      <c r="G3120" t="str">
        <f>IF(SUM('A4'!S3151:X3151)=6,'A4'!E3151,"")</f>
        <v/>
      </c>
      <c r="H3120" t="str">
        <f>IF(SUM('A4'!S3151:X3151)=6,'A4'!F3151,"")</f>
        <v/>
      </c>
      <c r="I3120" t="str">
        <f>IF(SUM('A4'!S3151:X3151)=6,'A4'!G3151,"")</f>
        <v/>
      </c>
      <c r="J3120" s="308" t="str">
        <f>IF(SUM('A4'!S3151:X3151)=6,'A4'!H3151,"")</f>
        <v/>
      </c>
    </row>
    <row r="3121" spans="1:10" x14ac:dyDescent="0.25">
      <c r="A3121" t="str">
        <f>IF(SUM('A4'!S3152:X3152)=6,'Angaben KH-Standort'!$D$25,"")</f>
        <v/>
      </c>
      <c r="B3121" t="str">
        <f>IF(SUM('A4'!S3152:X3152)=6,'Angaben KH-Standort'!$D$26,"")</f>
        <v/>
      </c>
      <c r="C3121" t="str">
        <f>IF(SUM('A4'!S3152:X3152)=6,'Angaben KH-Standort'!$D$12,"")</f>
        <v/>
      </c>
      <c r="D3121" t="str">
        <f>IF(SUM('A4'!S3152:X3152)=6,'A1'!$F$14,"")</f>
        <v/>
      </c>
      <c r="E3121" t="str">
        <f>IF(SUM('A4'!S3152:X3152)=6,'A4'!C3152,"")</f>
        <v/>
      </c>
      <c r="F3121" t="str">
        <f>IF(SUM('A4'!S3152:X3152)=6,'A4'!D3152,"")</f>
        <v/>
      </c>
      <c r="G3121" t="str">
        <f>IF(SUM('A4'!S3152:X3152)=6,'A4'!E3152,"")</f>
        <v/>
      </c>
      <c r="H3121" t="str">
        <f>IF(SUM('A4'!S3152:X3152)=6,'A4'!F3152,"")</f>
        <v/>
      </c>
      <c r="I3121" t="str">
        <f>IF(SUM('A4'!S3152:X3152)=6,'A4'!G3152,"")</f>
        <v/>
      </c>
      <c r="J3121" s="308" t="str">
        <f>IF(SUM('A4'!S3152:X3152)=6,'A4'!H3152,"")</f>
        <v/>
      </c>
    </row>
    <row r="3122" spans="1:10" x14ac:dyDescent="0.25">
      <c r="A3122" t="str">
        <f>IF(SUM('A4'!S3153:X3153)=6,'Angaben KH-Standort'!$D$25,"")</f>
        <v/>
      </c>
      <c r="B3122" t="str">
        <f>IF(SUM('A4'!S3153:X3153)=6,'Angaben KH-Standort'!$D$26,"")</f>
        <v/>
      </c>
      <c r="C3122" t="str">
        <f>IF(SUM('A4'!S3153:X3153)=6,'Angaben KH-Standort'!$D$12,"")</f>
        <v/>
      </c>
      <c r="D3122" t="str">
        <f>IF(SUM('A4'!S3153:X3153)=6,'A1'!$F$14,"")</f>
        <v/>
      </c>
      <c r="E3122" t="str">
        <f>IF(SUM('A4'!S3153:X3153)=6,'A4'!C3153,"")</f>
        <v/>
      </c>
      <c r="F3122" t="str">
        <f>IF(SUM('A4'!S3153:X3153)=6,'A4'!D3153,"")</f>
        <v/>
      </c>
      <c r="G3122" t="str">
        <f>IF(SUM('A4'!S3153:X3153)=6,'A4'!E3153,"")</f>
        <v/>
      </c>
      <c r="H3122" t="str">
        <f>IF(SUM('A4'!S3153:X3153)=6,'A4'!F3153,"")</f>
        <v/>
      </c>
      <c r="I3122" t="str">
        <f>IF(SUM('A4'!S3153:X3153)=6,'A4'!G3153,"")</f>
        <v/>
      </c>
      <c r="J3122" s="308" t="str">
        <f>IF(SUM('A4'!S3153:X3153)=6,'A4'!H3153,"")</f>
        <v/>
      </c>
    </row>
    <row r="3123" spans="1:10" x14ac:dyDescent="0.25">
      <c r="A3123" t="str">
        <f>IF(SUM('A4'!S3154:X3154)=6,'Angaben KH-Standort'!$D$25,"")</f>
        <v/>
      </c>
      <c r="B3123" t="str">
        <f>IF(SUM('A4'!S3154:X3154)=6,'Angaben KH-Standort'!$D$26,"")</f>
        <v/>
      </c>
      <c r="C3123" t="str">
        <f>IF(SUM('A4'!S3154:X3154)=6,'Angaben KH-Standort'!$D$12,"")</f>
        <v/>
      </c>
      <c r="D3123" t="str">
        <f>IF(SUM('A4'!S3154:X3154)=6,'A1'!$F$14,"")</f>
        <v/>
      </c>
      <c r="E3123" t="str">
        <f>IF(SUM('A4'!S3154:X3154)=6,'A4'!C3154,"")</f>
        <v/>
      </c>
      <c r="F3123" t="str">
        <f>IF(SUM('A4'!S3154:X3154)=6,'A4'!D3154,"")</f>
        <v/>
      </c>
      <c r="G3123" t="str">
        <f>IF(SUM('A4'!S3154:X3154)=6,'A4'!E3154,"")</f>
        <v/>
      </c>
      <c r="H3123" t="str">
        <f>IF(SUM('A4'!S3154:X3154)=6,'A4'!F3154,"")</f>
        <v/>
      </c>
      <c r="I3123" t="str">
        <f>IF(SUM('A4'!S3154:X3154)=6,'A4'!G3154,"")</f>
        <v/>
      </c>
      <c r="J3123" s="308" t="str">
        <f>IF(SUM('A4'!S3154:X3154)=6,'A4'!H3154,"")</f>
        <v/>
      </c>
    </row>
    <row r="3124" spans="1:10" x14ac:dyDescent="0.25">
      <c r="A3124" t="str">
        <f>IF(SUM('A4'!S3155:X3155)=6,'Angaben KH-Standort'!$D$25,"")</f>
        <v/>
      </c>
      <c r="B3124" t="str">
        <f>IF(SUM('A4'!S3155:X3155)=6,'Angaben KH-Standort'!$D$26,"")</f>
        <v/>
      </c>
      <c r="C3124" t="str">
        <f>IF(SUM('A4'!S3155:X3155)=6,'Angaben KH-Standort'!$D$12,"")</f>
        <v/>
      </c>
      <c r="D3124" t="str">
        <f>IF(SUM('A4'!S3155:X3155)=6,'A1'!$F$14,"")</f>
        <v/>
      </c>
      <c r="E3124" t="str">
        <f>IF(SUM('A4'!S3155:X3155)=6,'A4'!C3155,"")</f>
        <v/>
      </c>
      <c r="F3124" t="str">
        <f>IF(SUM('A4'!S3155:X3155)=6,'A4'!D3155,"")</f>
        <v/>
      </c>
      <c r="G3124" t="str">
        <f>IF(SUM('A4'!S3155:X3155)=6,'A4'!E3155,"")</f>
        <v/>
      </c>
      <c r="H3124" t="str">
        <f>IF(SUM('A4'!S3155:X3155)=6,'A4'!F3155,"")</f>
        <v/>
      </c>
      <c r="I3124" t="str">
        <f>IF(SUM('A4'!S3155:X3155)=6,'A4'!G3155,"")</f>
        <v/>
      </c>
      <c r="J3124" s="308" t="str">
        <f>IF(SUM('A4'!S3155:X3155)=6,'A4'!H3155,"")</f>
        <v/>
      </c>
    </row>
    <row r="3125" spans="1:10" x14ac:dyDescent="0.25">
      <c r="A3125" t="str">
        <f>IF(SUM('A4'!S3156:X3156)=6,'Angaben KH-Standort'!$D$25,"")</f>
        <v/>
      </c>
      <c r="B3125" t="str">
        <f>IF(SUM('A4'!S3156:X3156)=6,'Angaben KH-Standort'!$D$26,"")</f>
        <v/>
      </c>
      <c r="C3125" t="str">
        <f>IF(SUM('A4'!S3156:X3156)=6,'Angaben KH-Standort'!$D$12,"")</f>
        <v/>
      </c>
      <c r="D3125" t="str">
        <f>IF(SUM('A4'!S3156:X3156)=6,'A1'!$F$14,"")</f>
        <v/>
      </c>
      <c r="E3125" t="str">
        <f>IF(SUM('A4'!S3156:X3156)=6,'A4'!C3156,"")</f>
        <v/>
      </c>
      <c r="F3125" t="str">
        <f>IF(SUM('A4'!S3156:X3156)=6,'A4'!D3156,"")</f>
        <v/>
      </c>
      <c r="G3125" t="str">
        <f>IF(SUM('A4'!S3156:X3156)=6,'A4'!E3156,"")</f>
        <v/>
      </c>
      <c r="H3125" t="str">
        <f>IF(SUM('A4'!S3156:X3156)=6,'A4'!F3156,"")</f>
        <v/>
      </c>
      <c r="I3125" t="str">
        <f>IF(SUM('A4'!S3156:X3156)=6,'A4'!G3156,"")</f>
        <v/>
      </c>
      <c r="J3125" s="308" t="str">
        <f>IF(SUM('A4'!S3156:X3156)=6,'A4'!H3156,"")</f>
        <v/>
      </c>
    </row>
    <row r="3126" spans="1:10" x14ac:dyDescent="0.25">
      <c r="A3126" t="str">
        <f>IF(SUM('A4'!S3157:X3157)=6,'Angaben KH-Standort'!$D$25,"")</f>
        <v/>
      </c>
      <c r="B3126" t="str">
        <f>IF(SUM('A4'!S3157:X3157)=6,'Angaben KH-Standort'!$D$26,"")</f>
        <v/>
      </c>
      <c r="C3126" t="str">
        <f>IF(SUM('A4'!S3157:X3157)=6,'Angaben KH-Standort'!$D$12,"")</f>
        <v/>
      </c>
      <c r="D3126" t="str">
        <f>IF(SUM('A4'!S3157:X3157)=6,'A1'!$F$14,"")</f>
        <v/>
      </c>
      <c r="E3126" t="str">
        <f>IF(SUM('A4'!S3157:X3157)=6,'A4'!C3157,"")</f>
        <v/>
      </c>
      <c r="F3126" t="str">
        <f>IF(SUM('A4'!S3157:X3157)=6,'A4'!D3157,"")</f>
        <v/>
      </c>
      <c r="G3126" t="str">
        <f>IF(SUM('A4'!S3157:X3157)=6,'A4'!E3157,"")</f>
        <v/>
      </c>
      <c r="H3126" t="str">
        <f>IF(SUM('A4'!S3157:X3157)=6,'A4'!F3157,"")</f>
        <v/>
      </c>
      <c r="I3126" t="str">
        <f>IF(SUM('A4'!S3157:X3157)=6,'A4'!G3157,"")</f>
        <v/>
      </c>
      <c r="J3126" s="308" t="str">
        <f>IF(SUM('A4'!S3157:X3157)=6,'A4'!H3157,"")</f>
        <v/>
      </c>
    </row>
    <row r="3127" spans="1:10" x14ac:dyDescent="0.25">
      <c r="A3127" t="str">
        <f>IF(SUM('A4'!S3158:X3158)=6,'Angaben KH-Standort'!$D$25,"")</f>
        <v/>
      </c>
      <c r="B3127" t="str">
        <f>IF(SUM('A4'!S3158:X3158)=6,'Angaben KH-Standort'!$D$26,"")</f>
        <v/>
      </c>
      <c r="C3127" t="str">
        <f>IF(SUM('A4'!S3158:X3158)=6,'Angaben KH-Standort'!$D$12,"")</f>
        <v/>
      </c>
      <c r="D3127" t="str">
        <f>IF(SUM('A4'!S3158:X3158)=6,'A1'!$F$14,"")</f>
        <v/>
      </c>
      <c r="E3127" t="str">
        <f>IF(SUM('A4'!S3158:X3158)=6,'A4'!C3158,"")</f>
        <v/>
      </c>
      <c r="F3127" t="str">
        <f>IF(SUM('A4'!S3158:X3158)=6,'A4'!D3158,"")</f>
        <v/>
      </c>
      <c r="G3127" t="str">
        <f>IF(SUM('A4'!S3158:X3158)=6,'A4'!E3158,"")</f>
        <v/>
      </c>
      <c r="H3127" t="str">
        <f>IF(SUM('A4'!S3158:X3158)=6,'A4'!F3158,"")</f>
        <v/>
      </c>
      <c r="I3127" t="str">
        <f>IF(SUM('A4'!S3158:X3158)=6,'A4'!G3158,"")</f>
        <v/>
      </c>
      <c r="J3127" s="308" t="str">
        <f>IF(SUM('A4'!S3158:X3158)=6,'A4'!H3158,"")</f>
        <v/>
      </c>
    </row>
    <row r="3128" spans="1:10" x14ac:dyDescent="0.25">
      <c r="A3128" t="str">
        <f>IF(SUM('A4'!S3159:X3159)=6,'Angaben KH-Standort'!$D$25,"")</f>
        <v/>
      </c>
      <c r="B3128" t="str">
        <f>IF(SUM('A4'!S3159:X3159)=6,'Angaben KH-Standort'!$D$26,"")</f>
        <v/>
      </c>
      <c r="C3128" t="str">
        <f>IF(SUM('A4'!S3159:X3159)=6,'Angaben KH-Standort'!$D$12,"")</f>
        <v/>
      </c>
      <c r="D3128" t="str">
        <f>IF(SUM('A4'!S3159:X3159)=6,'A1'!$F$14,"")</f>
        <v/>
      </c>
      <c r="E3128" t="str">
        <f>IF(SUM('A4'!S3159:X3159)=6,'A4'!C3159,"")</f>
        <v/>
      </c>
      <c r="F3128" t="str">
        <f>IF(SUM('A4'!S3159:X3159)=6,'A4'!D3159,"")</f>
        <v/>
      </c>
      <c r="G3128" t="str">
        <f>IF(SUM('A4'!S3159:X3159)=6,'A4'!E3159,"")</f>
        <v/>
      </c>
      <c r="H3128" t="str">
        <f>IF(SUM('A4'!S3159:X3159)=6,'A4'!F3159,"")</f>
        <v/>
      </c>
      <c r="I3128" t="str">
        <f>IF(SUM('A4'!S3159:X3159)=6,'A4'!G3159,"")</f>
        <v/>
      </c>
      <c r="J3128" s="308" t="str">
        <f>IF(SUM('A4'!S3159:X3159)=6,'A4'!H3159,"")</f>
        <v/>
      </c>
    </row>
    <row r="3129" spans="1:10" x14ac:dyDescent="0.25">
      <c r="A3129" t="str">
        <f>IF(SUM('A4'!S3160:X3160)=6,'Angaben KH-Standort'!$D$25,"")</f>
        <v/>
      </c>
      <c r="B3129" t="str">
        <f>IF(SUM('A4'!S3160:X3160)=6,'Angaben KH-Standort'!$D$26,"")</f>
        <v/>
      </c>
      <c r="C3129" t="str">
        <f>IF(SUM('A4'!S3160:X3160)=6,'Angaben KH-Standort'!$D$12,"")</f>
        <v/>
      </c>
      <c r="D3129" t="str">
        <f>IF(SUM('A4'!S3160:X3160)=6,'A1'!$F$14,"")</f>
        <v/>
      </c>
      <c r="E3129" t="str">
        <f>IF(SUM('A4'!S3160:X3160)=6,'A4'!C3160,"")</f>
        <v/>
      </c>
      <c r="F3129" t="str">
        <f>IF(SUM('A4'!S3160:X3160)=6,'A4'!D3160,"")</f>
        <v/>
      </c>
      <c r="G3129" t="str">
        <f>IF(SUM('A4'!S3160:X3160)=6,'A4'!E3160,"")</f>
        <v/>
      </c>
      <c r="H3129" t="str">
        <f>IF(SUM('A4'!S3160:X3160)=6,'A4'!F3160,"")</f>
        <v/>
      </c>
      <c r="I3129" t="str">
        <f>IF(SUM('A4'!S3160:X3160)=6,'A4'!G3160,"")</f>
        <v/>
      </c>
      <c r="J3129" s="308" t="str">
        <f>IF(SUM('A4'!S3160:X3160)=6,'A4'!H3160,"")</f>
        <v/>
      </c>
    </row>
    <row r="3130" spans="1:10" x14ac:dyDescent="0.25">
      <c r="A3130" t="str">
        <f>IF(SUM('A4'!S3161:X3161)=6,'Angaben KH-Standort'!$D$25,"")</f>
        <v/>
      </c>
      <c r="B3130" t="str">
        <f>IF(SUM('A4'!S3161:X3161)=6,'Angaben KH-Standort'!$D$26,"")</f>
        <v/>
      </c>
      <c r="C3130" t="str">
        <f>IF(SUM('A4'!S3161:X3161)=6,'Angaben KH-Standort'!$D$12,"")</f>
        <v/>
      </c>
      <c r="D3130" t="str">
        <f>IF(SUM('A4'!S3161:X3161)=6,'A1'!$F$14,"")</f>
        <v/>
      </c>
      <c r="E3130" t="str">
        <f>IF(SUM('A4'!S3161:X3161)=6,'A4'!C3161,"")</f>
        <v/>
      </c>
      <c r="F3130" t="str">
        <f>IF(SUM('A4'!S3161:X3161)=6,'A4'!D3161,"")</f>
        <v/>
      </c>
      <c r="G3130" t="str">
        <f>IF(SUM('A4'!S3161:X3161)=6,'A4'!E3161,"")</f>
        <v/>
      </c>
      <c r="H3130" t="str">
        <f>IF(SUM('A4'!S3161:X3161)=6,'A4'!F3161,"")</f>
        <v/>
      </c>
      <c r="I3130" t="str">
        <f>IF(SUM('A4'!S3161:X3161)=6,'A4'!G3161,"")</f>
        <v/>
      </c>
      <c r="J3130" s="308" t="str">
        <f>IF(SUM('A4'!S3161:X3161)=6,'A4'!H3161,"")</f>
        <v/>
      </c>
    </row>
    <row r="3131" spans="1:10" x14ac:dyDescent="0.25">
      <c r="A3131" t="str">
        <f>IF(SUM('A4'!S3162:X3162)=6,'Angaben KH-Standort'!$D$25,"")</f>
        <v/>
      </c>
      <c r="B3131" t="str">
        <f>IF(SUM('A4'!S3162:X3162)=6,'Angaben KH-Standort'!$D$26,"")</f>
        <v/>
      </c>
      <c r="C3131" t="str">
        <f>IF(SUM('A4'!S3162:X3162)=6,'Angaben KH-Standort'!$D$12,"")</f>
        <v/>
      </c>
      <c r="D3131" t="str">
        <f>IF(SUM('A4'!S3162:X3162)=6,'A1'!$F$14,"")</f>
        <v/>
      </c>
      <c r="E3131" t="str">
        <f>IF(SUM('A4'!S3162:X3162)=6,'A4'!C3162,"")</f>
        <v/>
      </c>
      <c r="F3131" t="str">
        <f>IF(SUM('A4'!S3162:X3162)=6,'A4'!D3162,"")</f>
        <v/>
      </c>
      <c r="G3131" t="str">
        <f>IF(SUM('A4'!S3162:X3162)=6,'A4'!E3162,"")</f>
        <v/>
      </c>
      <c r="H3131" t="str">
        <f>IF(SUM('A4'!S3162:X3162)=6,'A4'!F3162,"")</f>
        <v/>
      </c>
      <c r="I3131" t="str">
        <f>IF(SUM('A4'!S3162:X3162)=6,'A4'!G3162,"")</f>
        <v/>
      </c>
      <c r="J3131" s="308" t="str">
        <f>IF(SUM('A4'!S3162:X3162)=6,'A4'!H3162,"")</f>
        <v/>
      </c>
    </row>
    <row r="3132" spans="1:10" x14ac:dyDescent="0.25">
      <c r="A3132" t="str">
        <f>IF(SUM('A4'!S3163:X3163)=6,'Angaben KH-Standort'!$D$25,"")</f>
        <v/>
      </c>
      <c r="B3132" t="str">
        <f>IF(SUM('A4'!S3163:X3163)=6,'Angaben KH-Standort'!$D$26,"")</f>
        <v/>
      </c>
      <c r="C3132" t="str">
        <f>IF(SUM('A4'!S3163:X3163)=6,'Angaben KH-Standort'!$D$12,"")</f>
        <v/>
      </c>
      <c r="D3132" t="str">
        <f>IF(SUM('A4'!S3163:X3163)=6,'A1'!$F$14,"")</f>
        <v/>
      </c>
      <c r="E3132" t="str">
        <f>IF(SUM('A4'!S3163:X3163)=6,'A4'!C3163,"")</f>
        <v/>
      </c>
      <c r="F3132" t="str">
        <f>IF(SUM('A4'!S3163:X3163)=6,'A4'!D3163,"")</f>
        <v/>
      </c>
      <c r="G3132" t="str">
        <f>IF(SUM('A4'!S3163:X3163)=6,'A4'!E3163,"")</f>
        <v/>
      </c>
      <c r="H3132" t="str">
        <f>IF(SUM('A4'!S3163:X3163)=6,'A4'!F3163,"")</f>
        <v/>
      </c>
      <c r="I3132" t="str">
        <f>IF(SUM('A4'!S3163:X3163)=6,'A4'!G3163,"")</f>
        <v/>
      </c>
      <c r="J3132" s="308" t="str">
        <f>IF(SUM('A4'!S3163:X3163)=6,'A4'!H3163,"")</f>
        <v/>
      </c>
    </row>
    <row r="3133" spans="1:10" x14ac:dyDescent="0.25">
      <c r="A3133" t="str">
        <f>IF(SUM('A4'!S3164:X3164)=6,'Angaben KH-Standort'!$D$25,"")</f>
        <v/>
      </c>
      <c r="B3133" t="str">
        <f>IF(SUM('A4'!S3164:X3164)=6,'Angaben KH-Standort'!$D$26,"")</f>
        <v/>
      </c>
      <c r="C3133" t="str">
        <f>IF(SUM('A4'!S3164:X3164)=6,'Angaben KH-Standort'!$D$12,"")</f>
        <v/>
      </c>
      <c r="D3133" t="str">
        <f>IF(SUM('A4'!S3164:X3164)=6,'A1'!$F$14,"")</f>
        <v/>
      </c>
      <c r="E3133" t="str">
        <f>IF(SUM('A4'!S3164:X3164)=6,'A4'!C3164,"")</f>
        <v/>
      </c>
      <c r="F3133" t="str">
        <f>IF(SUM('A4'!S3164:X3164)=6,'A4'!D3164,"")</f>
        <v/>
      </c>
      <c r="G3133" t="str">
        <f>IF(SUM('A4'!S3164:X3164)=6,'A4'!E3164,"")</f>
        <v/>
      </c>
      <c r="H3133" t="str">
        <f>IF(SUM('A4'!S3164:X3164)=6,'A4'!F3164,"")</f>
        <v/>
      </c>
      <c r="I3133" t="str">
        <f>IF(SUM('A4'!S3164:X3164)=6,'A4'!G3164,"")</f>
        <v/>
      </c>
      <c r="J3133" s="308" t="str">
        <f>IF(SUM('A4'!S3164:X3164)=6,'A4'!H3164,"")</f>
        <v/>
      </c>
    </row>
    <row r="3134" spans="1:10" x14ac:dyDescent="0.25">
      <c r="A3134" t="str">
        <f>IF(SUM('A4'!S3165:X3165)=6,'Angaben KH-Standort'!$D$25,"")</f>
        <v/>
      </c>
      <c r="B3134" t="str">
        <f>IF(SUM('A4'!S3165:X3165)=6,'Angaben KH-Standort'!$D$26,"")</f>
        <v/>
      </c>
      <c r="C3134" t="str">
        <f>IF(SUM('A4'!S3165:X3165)=6,'Angaben KH-Standort'!$D$12,"")</f>
        <v/>
      </c>
      <c r="D3134" t="str">
        <f>IF(SUM('A4'!S3165:X3165)=6,'A1'!$F$14,"")</f>
        <v/>
      </c>
      <c r="E3134" t="str">
        <f>IF(SUM('A4'!S3165:X3165)=6,'A4'!C3165,"")</f>
        <v/>
      </c>
      <c r="F3134" t="str">
        <f>IF(SUM('A4'!S3165:X3165)=6,'A4'!D3165,"")</f>
        <v/>
      </c>
      <c r="G3134" t="str">
        <f>IF(SUM('A4'!S3165:X3165)=6,'A4'!E3165,"")</f>
        <v/>
      </c>
      <c r="H3134" t="str">
        <f>IF(SUM('A4'!S3165:X3165)=6,'A4'!F3165,"")</f>
        <v/>
      </c>
      <c r="I3134" t="str">
        <f>IF(SUM('A4'!S3165:X3165)=6,'A4'!G3165,"")</f>
        <v/>
      </c>
      <c r="J3134" s="308" t="str">
        <f>IF(SUM('A4'!S3165:X3165)=6,'A4'!H3165,"")</f>
        <v/>
      </c>
    </row>
    <row r="3135" spans="1:10" x14ac:dyDescent="0.25">
      <c r="A3135" t="str">
        <f>IF(SUM('A4'!S3166:X3166)=6,'Angaben KH-Standort'!$D$25,"")</f>
        <v/>
      </c>
      <c r="B3135" t="str">
        <f>IF(SUM('A4'!S3166:X3166)=6,'Angaben KH-Standort'!$D$26,"")</f>
        <v/>
      </c>
      <c r="C3135" t="str">
        <f>IF(SUM('A4'!S3166:X3166)=6,'Angaben KH-Standort'!$D$12,"")</f>
        <v/>
      </c>
      <c r="D3135" t="str">
        <f>IF(SUM('A4'!S3166:X3166)=6,'A1'!$F$14,"")</f>
        <v/>
      </c>
      <c r="E3135" t="str">
        <f>IF(SUM('A4'!S3166:X3166)=6,'A4'!C3166,"")</f>
        <v/>
      </c>
      <c r="F3135" t="str">
        <f>IF(SUM('A4'!S3166:X3166)=6,'A4'!D3166,"")</f>
        <v/>
      </c>
      <c r="G3135" t="str">
        <f>IF(SUM('A4'!S3166:X3166)=6,'A4'!E3166,"")</f>
        <v/>
      </c>
      <c r="H3135" t="str">
        <f>IF(SUM('A4'!S3166:X3166)=6,'A4'!F3166,"")</f>
        <v/>
      </c>
      <c r="I3135" t="str">
        <f>IF(SUM('A4'!S3166:X3166)=6,'A4'!G3166,"")</f>
        <v/>
      </c>
      <c r="J3135" s="308" t="str">
        <f>IF(SUM('A4'!S3166:X3166)=6,'A4'!H3166,"")</f>
        <v/>
      </c>
    </row>
    <row r="3136" spans="1:10" x14ac:dyDescent="0.25">
      <c r="A3136" t="str">
        <f>IF(SUM('A4'!S3167:X3167)=6,'Angaben KH-Standort'!$D$25,"")</f>
        <v/>
      </c>
      <c r="B3136" t="str">
        <f>IF(SUM('A4'!S3167:X3167)=6,'Angaben KH-Standort'!$D$26,"")</f>
        <v/>
      </c>
      <c r="C3136" t="str">
        <f>IF(SUM('A4'!S3167:X3167)=6,'Angaben KH-Standort'!$D$12,"")</f>
        <v/>
      </c>
      <c r="D3136" t="str">
        <f>IF(SUM('A4'!S3167:X3167)=6,'A1'!$F$14,"")</f>
        <v/>
      </c>
      <c r="E3136" t="str">
        <f>IF(SUM('A4'!S3167:X3167)=6,'A4'!C3167,"")</f>
        <v/>
      </c>
      <c r="F3136" t="str">
        <f>IF(SUM('A4'!S3167:X3167)=6,'A4'!D3167,"")</f>
        <v/>
      </c>
      <c r="G3136" t="str">
        <f>IF(SUM('A4'!S3167:X3167)=6,'A4'!E3167,"")</f>
        <v/>
      </c>
      <c r="H3136" t="str">
        <f>IF(SUM('A4'!S3167:X3167)=6,'A4'!F3167,"")</f>
        <v/>
      </c>
      <c r="I3136" t="str">
        <f>IF(SUM('A4'!S3167:X3167)=6,'A4'!G3167,"")</f>
        <v/>
      </c>
      <c r="J3136" s="308" t="str">
        <f>IF(SUM('A4'!S3167:X3167)=6,'A4'!H3167,"")</f>
        <v/>
      </c>
    </row>
    <row r="3137" spans="1:10" x14ac:dyDescent="0.25">
      <c r="A3137" t="str">
        <f>IF(SUM('A4'!S3168:X3168)=6,'Angaben KH-Standort'!$D$25,"")</f>
        <v/>
      </c>
      <c r="B3137" t="str">
        <f>IF(SUM('A4'!S3168:X3168)=6,'Angaben KH-Standort'!$D$26,"")</f>
        <v/>
      </c>
      <c r="C3137" t="str">
        <f>IF(SUM('A4'!S3168:X3168)=6,'Angaben KH-Standort'!$D$12,"")</f>
        <v/>
      </c>
      <c r="D3137" t="str">
        <f>IF(SUM('A4'!S3168:X3168)=6,'A1'!$F$14,"")</f>
        <v/>
      </c>
      <c r="E3137" t="str">
        <f>IF(SUM('A4'!S3168:X3168)=6,'A4'!C3168,"")</f>
        <v/>
      </c>
      <c r="F3137" t="str">
        <f>IF(SUM('A4'!S3168:X3168)=6,'A4'!D3168,"")</f>
        <v/>
      </c>
      <c r="G3137" t="str">
        <f>IF(SUM('A4'!S3168:X3168)=6,'A4'!E3168,"")</f>
        <v/>
      </c>
      <c r="H3137" t="str">
        <f>IF(SUM('A4'!S3168:X3168)=6,'A4'!F3168,"")</f>
        <v/>
      </c>
      <c r="I3137" t="str">
        <f>IF(SUM('A4'!S3168:X3168)=6,'A4'!G3168,"")</f>
        <v/>
      </c>
      <c r="J3137" s="308" t="str">
        <f>IF(SUM('A4'!S3168:X3168)=6,'A4'!H3168,"")</f>
        <v/>
      </c>
    </row>
    <row r="3138" spans="1:10" x14ac:dyDescent="0.25">
      <c r="A3138" t="str">
        <f>IF(SUM('A4'!S3169:X3169)=6,'Angaben KH-Standort'!$D$25,"")</f>
        <v/>
      </c>
      <c r="B3138" t="str">
        <f>IF(SUM('A4'!S3169:X3169)=6,'Angaben KH-Standort'!$D$26,"")</f>
        <v/>
      </c>
      <c r="C3138" t="str">
        <f>IF(SUM('A4'!S3169:X3169)=6,'Angaben KH-Standort'!$D$12,"")</f>
        <v/>
      </c>
      <c r="D3138" t="str">
        <f>IF(SUM('A4'!S3169:X3169)=6,'A1'!$F$14,"")</f>
        <v/>
      </c>
      <c r="E3138" t="str">
        <f>IF(SUM('A4'!S3169:X3169)=6,'A4'!C3169,"")</f>
        <v/>
      </c>
      <c r="F3138" t="str">
        <f>IF(SUM('A4'!S3169:X3169)=6,'A4'!D3169,"")</f>
        <v/>
      </c>
      <c r="G3138" t="str">
        <f>IF(SUM('A4'!S3169:X3169)=6,'A4'!E3169,"")</f>
        <v/>
      </c>
      <c r="H3138" t="str">
        <f>IF(SUM('A4'!S3169:X3169)=6,'A4'!F3169,"")</f>
        <v/>
      </c>
      <c r="I3138" t="str">
        <f>IF(SUM('A4'!S3169:X3169)=6,'A4'!G3169,"")</f>
        <v/>
      </c>
      <c r="J3138" s="308" t="str">
        <f>IF(SUM('A4'!S3169:X3169)=6,'A4'!H3169,"")</f>
        <v/>
      </c>
    </row>
    <row r="3139" spans="1:10" x14ac:dyDescent="0.25">
      <c r="A3139" t="str">
        <f>IF(SUM('A4'!S3170:X3170)=6,'Angaben KH-Standort'!$D$25,"")</f>
        <v/>
      </c>
      <c r="B3139" t="str">
        <f>IF(SUM('A4'!S3170:X3170)=6,'Angaben KH-Standort'!$D$26,"")</f>
        <v/>
      </c>
      <c r="C3139" t="str">
        <f>IF(SUM('A4'!S3170:X3170)=6,'Angaben KH-Standort'!$D$12,"")</f>
        <v/>
      </c>
      <c r="D3139" t="str">
        <f>IF(SUM('A4'!S3170:X3170)=6,'A1'!$F$14,"")</f>
        <v/>
      </c>
      <c r="E3139" t="str">
        <f>IF(SUM('A4'!S3170:X3170)=6,'A4'!C3170,"")</f>
        <v/>
      </c>
      <c r="F3139" t="str">
        <f>IF(SUM('A4'!S3170:X3170)=6,'A4'!D3170,"")</f>
        <v/>
      </c>
      <c r="G3139" t="str">
        <f>IF(SUM('A4'!S3170:X3170)=6,'A4'!E3170,"")</f>
        <v/>
      </c>
      <c r="H3139" t="str">
        <f>IF(SUM('A4'!S3170:X3170)=6,'A4'!F3170,"")</f>
        <v/>
      </c>
      <c r="I3139" t="str">
        <f>IF(SUM('A4'!S3170:X3170)=6,'A4'!G3170,"")</f>
        <v/>
      </c>
      <c r="J3139" s="308" t="str">
        <f>IF(SUM('A4'!S3170:X3170)=6,'A4'!H3170,"")</f>
        <v/>
      </c>
    </row>
    <row r="3140" spans="1:10" x14ac:dyDescent="0.25">
      <c r="A3140" t="str">
        <f>IF(SUM('A4'!S3171:X3171)=6,'Angaben KH-Standort'!$D$25,"")</f>
        <v/>
      </c>
      <c r="B3140" t="str">
        <f>IF(SUM('A4'!S3171:X3171)=6,'Angaben KH-Standort'!$D$26,"")</f>
        <v/>
      </c>
      <c r="C3140" t="str">
        <f>IF(SUM('A4'!S3171:X3171)=6,'Angaben KH-Standort'!$D$12,"")</f>
        <v/>
      </c>
      <c r="D3140" t="str">
        <f>IF(SUM('A4'!S3171:X3171)=6,'A1'!$F$14,"")</f>
        <v/>
      </c>
      <c r="E3140" t="str">
        <f>IF(SUM('A4'!S3171:X3171)=6,'A4'!C3171,"")</f>
        <v/>
      </c>
      <c r="F3140" t="str">
        <f>IF(SUM('A4'!S3171:X3171)=6,'A4'!D3171,"")</f>
        <v/>
      </c>
      <c r="G3140" t="str">
        <f>IF(SUM('A4'!S3171:X3171)=6,'A4'!E3171,"")</f>
        <v/>
      </c>
      <c r="H3140" t="str">
        <f>IF(SUM('A4'!S3171:X3171)=6,'A4'!F3171,"")</f>
        <v/>
      </c>
      <c r="I3140" t="str">
        <f>IF(SUM('A4'!S3171:X3171)=6,'A4'!G3171,"")</f>
        <v/>
      </c>
      <c r="J3140" s="308" t="str">
        <f>IF(SUM('A4'!S3171:X3171)=6,'A4'!H3171,"")</f>
        <v/>
      </c>
    </row>
    <row r="3141" spans="1:10" x14ac:dyDescent="0.25">
      <c r="A3141" t="str">
        <f>IF(SUM('A4'!S3172:X3172)=6,'Angaben KH-Standort'!$D$25,"")</f>
        <v/>
      </c>
      <c r="B3141" t="str">
        <f>IF(SUM('A4'!S3172:X3172)=6,'Angaben KH-Standort'!$D$26,"")</f>
        <v/>
      </c>
      <c r="C3141" t="str">
        <f>IF(SUM('A4'!S3172:X3172)=6,'Angaben KH-Standort'!$D$12,"")</f>
        <v/>
      </c>
      <c r="D3141" t="str">
        <f>IF(SUM('A4'!S3172:X3172)=6,'A1'!$F$14,"")</f>
        <v/>
      </c>
      <c r="E3141" t="str">
        <f>IF(SUM('A4'!S3172:X3172)=6,'A4'!C3172,"")</f>
        <v/>
      </c>
      <c r="F3141" t="str">
        <f>IF(SUM('A4'!S3172:X3172)=6,'A4'!D3172,"")</f>
        <v/>
      </c>
      <c r="G3141" t="str">
        <f>IF(SUM('A4'!S3172:X3172)=6,'A4'!E3172,"")</f>
        <v/>
      </c>
      <c r="H3141" t="str">
        <f>IF(SUM('A4'!S3172:X3172)=6,'A4'!F3172,"")</f>
        <v/>
      </c>
      <c r="I3141" t="str">
        <f>IF(SUM('A4'!S3172:X3172)=6,'A4'!G3172,"")</f>
        <v/>
      </c>
      <c r="J3141" s="308" t="str">
        <f>IF(SUM('A4'!S3172:X3172)=6,'A4'!H3172,"")</f>
        <v/>
      </c>
    </row>
    <row r="3142" spans="1:10" x14ac:dyDescent="0.25">
      <c r="A3142" t="str">
        <f>IF(SUM('A4'!S3173:X3173)=6,'Angaben KH-Standort'!$D$25,"")</f>
        <v/>
      </c>
      <c r="B3142" t="str">
        <f>IF(SUM('A4'!S3173:X3173)=6,'Angaben KH-Standort'!$D$26,"")</f>
        <v/>
      </c>
      <c r="C3142" t="str">
        <f>IF(SUM('A4'!S3173:X3173)=6,'Angaben KH-Standort'!$D$12,"")</f>
        <v/>
      </c>
      <c r="D3142" t="str">
        <f>IF(SUM('A4'!S3173:X3173)=6,'A1'!$F$14,"")</f>
        <v/>
      </c>
      <c r="E3142" t="str">
        <f>IF(SUM('A4'!S3173:X3173)=6,'A4'!C3173,"")</f>
        <v/>
      </c>
      <c r="F3142" t="str">
        <f>IF(SUM('A4'!S3173:X3173)=6,'A4'!D3173,"")</f>
        <v/>
      </c>
      <c r="G3142" t="str">
        <f>IF(SUM('A4'!S3173:X3173)=6,'A4'!E3173,"")</f>
        <v/>
      </c>
      <c r="H3142" t="str">
        <f>IF(SUM('A4'!S3173:X3173)=6,'A4'!F3173,"")</f>
        <v/>
      </c>
      <c r="I3142" t="str">
        <f>IF(SUM('A4'!S3173:X3173)=6,'A4'!G3173,"")</f>
        <v/>
      </c>
      <c r="J3142" s="308" t="str">
        <f>IF(SUM('A4'!S3173:X3173)=6,'A4'!H3173,"")</f>
        <v/>
      </c>
    </row>
    <row r="3143" spans="1:10" x14ac:dyDescent="0.25">
      <c r="A3143" t="str">
        <f>IF(SUM('A4'!S3174:X3174)=6,'Angaben KH-Standort'!$D$25,"")</f>
        <v/>
      </c>
      <c r="B3143" t="str">
        <f>IF(SUM('A4'!S3174:X3174)=6,'Angaben KH-Standort'!$D$26,"")</f>
        <v/>
      </c>
      <c r="C3143" t="str">
        <f>IF(SUM('A4'!S3174:X3174)=6,'Angaben KH-Standort'!$D$12,"")</f>
        <v/>
      </c>
      <c r="D3143" t="str">
        <f>IF(SUM('A4'!S3174:X3174)=6,'A1'!$F$14,"")</f>
        <v/>
      </c>
      <c r="E3143" t="str">
        <f>IF(SUM('A4'!S3174:X3174)=6,'A4'!C3174,"")</f>
        <v/>
      </c>
      <c r="F3143" t="str">
        <f>IF(SUM('A4'!S3174:X3174)=6,'A4'!D3174,"")</f>
        <v/>
      </c>
      <c r="G3143" t="str">
        <f>IF(SUM('A4'!S3174:X3174)=6,'A4'!E3174,"")</f>
        <v/>
      </c>
      <c r="H3143" t="str">
        <f>IF(SUM('A4'!S3174:X3174)=6,'A4'!F3174,"")</f>
        <v/>
      </c>
      <c r="I3143" t="str">
        <f>IF(SUM('A4'!S3174:X3174)=6,'A4'!G3174,"")</f>
        <v/>
      </c>
      <c r="J3143" s="308" t="str">
        <f>IF(SUM('A4'!S3174:X3174)=6,'A4'!H3174,"")</f>
        <v/>
      </c>
    </row>
    <row r="3144" spans="1:10" x14ac:dyDescent="0.25">
      <c r="A3144" t="str">
        <f>IF(SUM('A4'!S3175:X3175)=6,'Angaben KH-Standort'!$D$25,"")</f>
        <v/>
      </c>
      <c r="B3144" t="str">
        <f>IF(SUM('A4'!S3175:X3175)=6,'Angaben KH-Standort'!$D$26,"")</f>
        <v/>
      </c>
      <c r="C3144" t="str">
        <f>IF(SUM('A4'!S3175:X3175)=6,'Angaben KH-Standort'!$D$12,"")</f>
        <v/>
      </c>
      <c r="D3144" t="str">
        <f>IF(SUM('A4'!S3175:X3175)=6,'A1'!$F$14,"")</f>
        <v/>
      </c>
      <c r="E3144" t="str">
        <f>IF(SUM('A4'!S3175:X3175)=6,'A4'!C3175,"")</f>
        <v/>
      </c>
      <c r="F3144" t="str">
        <f>IF(SUM('A4'!S3175:X3175)=6,'A4'!D3175,"")</f>
        <v/>
      </c>
      <c r="G3144" t="str">
        <f>IF(SUM('A4'!S3175:X3175)=6,'A4'!E3175,"")</f>
        <v/>
      </c>
      <c r="H3144" t="str">
        <f>IF(SUM('A4'!S3175:X3175)=6,'A4'!F3175,"")</f>
        <v/>
      </c>
      <c r="I3144" t="str">
        <f>IF(SUM('A4'!S3175:X3175)=6,'A4'!G3175,"")</f>
        <v/>
      </c>
      <c r="J3144" s="308" t="str">
        <f>IF(SUM('A4'!S3175:X3175)=6,'A4'!H3175,"")</f>
        <v/>
      </c>
    </row>
    <row r="3145" spans="1:10" x14ac:dyDescent="0.25">
      <c r="A3145" t="str">
        <f>IF(SUM('A4'!S3176:X3176)=6,'Angaben KH-Standort'!$D$25,"")</f>
        <v/>
      </c>
      <c r="B3145" t="str">
        <f>IF(SUM('A4'!S3176:X3176)=6,'Angaben KH-Standort'!$D$26,"")</f>
        <v/>
      </c>
      <c r="C3145" t="str">
        <f>IF(SUM('A4'!S3176:X3176)=6,'Angaben KH-Standort'!$D$12,"")</f>
        <v/>
      </c>
      <c r="D3145" t="str">
        <f>IF(SUM('A4'!S3176:X3176)=6,'A1'!$F$14,"")</f>
        <v/>
      </c>
      <c r="E3145" t="str">
        <f>IF(SUM('A4'!S3176:X3176)=6,'A4'!C3176,"")</f>
        <v/>
      </c>
      <c r="F3145" t="str">
        <f>IF(SUM('A4'!S3176:X3176)=6,'A4'!D3176,"")</f>
        <v/>
      </c>
      <c r="G3145" t="str">
        <f>IF(SUM('A4'!S3176:X3176)=6,'A4'!E3176,"")</f>
        <v/>
      </c>
      <c r="H3145" t="str">
        <f>IF(SUM('A4'!S3176:X3176)=6,'A4'!F3176,"")</f>
        <v/>
      </c>
      <c r="I3145" t="str">
        <f>IF(SUM('A4'!S3176:X3176)=6,'A4'!G3176,"")</f>
        <v/>
      </c>
      <c r="J3145" s="308" t="str">
        <f>IF(SUM('A4'!S3176:X3176)=6,'A4'!H3176,"")</f>
        <v/>
      </c>
    </row>
    <row r="3146" spans="1:10" x14ac:dyDescent="0.25">
      <c r="A3146" t="str">
        <f>IF(SUM('A4'!S3177:X3177)=6,'Angaben KH-Standort'!$D$25,"")</f>
        <v/>
      </c>
      <c r="B3146" t="str">
        <f>IF(SUM('A4'!S3177:X3177)=6,'Angaben KH-Standort'!$D$26,"")</f>
        <v/>
      </c>
      <c r="C3146" t="str">
        <f>IF(SUM('A4'!S3177:X3177)=6,'Angaben KH-Standort'!$D$12,"")</f>
        <v/>
      </c>
      <c r="D3146" t="str">
        <f>IF(SUM('A4'!S3177:X3177)=6,'A1'!$F$14,"")</f>
        <v/>
      </c>
      <c r="E3146" t="str">
        <f>IF(SUM('A4'!S3177:X3177)=6,'A4'!C3177,"")</f>
        <v/>
      </c>
      <c r="F3146" t="str">
        <f>IF(SUM('A4'!S3177:X3177)=6,'A4'!D3177,"")</f>
        <v/>
      </c>
      <c r="G3146" t="str">
        <f>IF(SUM('A4'!S3177:X3177)=6,'A4'!E3177,"")</f>
        <v/>
      </c>
      <c r="H3146" t="str">
        <f>IF(SUM('A4'!S3177:X3177)=6,'A4'!F3177,"")</f>
        <v/>
      </c>
      <c r="I3146" t="str">
        <f>IF(SUM('A4'!S3177:X3177)=6,'A4'!G3177,"")</f>
        <v/>
      </c>
      <c r="J3146" s="308" t="str">
        <f>IF(SUM('A4'!S3177:X3177)=6,'A4'!H3177,"")</f>
        <v/>
      </c>
    </row>
    <row r="3147" spans="1:10" x14ac:dyDescent="0.25">
      <c r="A3147" t="str">
        <f>IF(SUM('A4'!S3178:X3178)=6,'Angaben KH-Standort'!$D$25,"")</f>
        <v/>
      </c>
      <c r="B3147" t="str">
        <f>IF(SUM('A4'!S3178:X3178)=6,'Angaben KH-Standort'!$D$26,"")</f>
        <v/>
      </c>
      <c r="C3147" t="str">
        <f>IF(SUM('A4'!S3178:X3178)=6,'Angaben KH-Standort'!$D$12,"")</f>
        <v/>
      </c>
      <c r="D3147" t="str">
        <f>IF(SUM('A4'!S3178:X3178)=6,'A1'!$F$14,"")</f>
        <v/>
      </c>
      <c r="E3147" t="str">
        <f>IF(SUM('A4'!S3178:X3178)=6,'A4'!C3178,"")</f>
        <v/>
      </c>
      <c r="F3147" t="str">
        <f>IF(SUM('A4'!S3178:X3178)=6,'A4'!D3178,"")</f>
        <v/>
      </c>
      <c r="G3147" t="str">
        <f>IF(SUM('A4'!S3178:X3178)=6,'A4'!E3178,"")</f>
        <v/>
      </c>
      <c r="H3147" t="str">
        <f>IF(SUM('A4'!S3178:X3178)=6,'A4'!F3178,"")</f>
        <v/>
      </c>
      <c r="I3147" t="str">
        <f>IF(SUM('A4'!S3178:X3178)=6,'A4'!G3178,"")</f>
        <v/>
      </c>
      <c r="J3147" s="308" t="str">
        <f>IF(SUM('A4'!S3178:X3178)=6,'A4'!H3178,"")</f>
        <v/>
      </c>
    </row>
    <row r="3148" spans="1:10" x14ac:dyDescent="0.25">
      <c r="A3148" t="str">
        <f>IF(SUM('A4'!S3179:X3179)=6,'Angaben KH-Standort'!$D$25,"")</f>
        <v/>
      </c>
      <c r="B3148" t="str">
        <f>IF(SUM('A4'!S3179:X3179)=6,'Angaben KH-Standort'!$D$26,"")</f>
        <v/>
      </c>
      <c r="C3148" t="str">
        <f>IF(SUM('A4'!S3179:X3179)=6,'Angaben KH-Standort'!$D$12,"")</f>
        <v/>
      </c>
      <c r="D3148" t="str">
        <f>IF(SUM('A4'!S3179:X3179)=6,'A1'!$F$14,"")</f>
        <v/>
      </c>
      <c r="E3148" t="str">
        <f>IF(SUM('A4'!S3179:X3179)=6,'A4'!C3179,"")</f>
        <v/>
      </c>
      <c r="F3148" t="str">
        <f>IF(SUM('A4'!S3179:X3179)=6,'A4'!D3179,"")</f>
        <v/>
      </c>
      <c r="G3148" t="str">
        <f>IF(SUM('A4'!S3179:X3179)=6,'A4'!E3179,"")</f>
        <v/>
      </c>
      <c r="H3148" t="str">
        <f>IF(SUM('A4'!S3179:X3179)=6,'A4'!F3179,"")</f>
        <v/>
      </c>
      <c r="I3148" t="str">
        <f>IF(SUM('A4'!S3179:X3179)=6,'A4'!G3179,"")</f>
        <v/>
      </c>
      <c r="J3148" s="308" t="str">
        <f>IF(SUM('A4'!S3179:X3179)=6,'A4'!H3179,"")</f>
        <v/>
      </c>
    </row>
    <row r="3149" spans="1:10" x14ac:dyDescent="0.25">
      <c r="A3149" t="str">
        <f>IF(SUM('A4'!S3180:X3180)=6,'Angaben KH-Standort'!$D$25,"")</f>
        <v/>
      </c>
      <c r="B3149" t="str">
        <f>IF(SUM('A4'!S3180:X3180)=6,'Angaben KH-Standort'!$D$26,"")</f>
        <v/>
      </c>
      <c r="C3149" t="str">
        <f>IF(SUM('A4'!S3180:X3180)=6,'Angaben KH-Standort'!$D$12,"")</f>
        <v/>
      </c>
      <c r="D3149" t="str">
        <f>IF(SUM('A4'!S3180:X3180)=6,'A1'!$F$14,"")</f>
        <v/>
      </c>
      <c r="E3149" t="str">
        <f>IF(SUM('A4'!S3180:X3180)=6,'A4'!C3180,"")</f>
        <v/>
      </c>
      <c r="F3149" t="str">
        <f>IF(SUM('A4'!S3180:X3180)=6,'A4'!D3180,"")</f>
        <v/>
      </c>
      <c r="G3149" t="str">
        <f>IF(SUM('A4'!S3180:X3180)=6,'A4'!E3180,"")</f>
        <v/>
      </c>
      <c r="H3149" t="str">
        <f>IF(SUM('A4'!S3180:X3180)=6,'A4'!F3180,"")</f>
        <v/>
      </c>
      <c r="I3149" t="str">
        <f>IF(SUM('A4'!S3180:X3180)=6,'A4'!G3180,"")</f>
        <v/>
      </c>
      <c r="J3149" s="308" t="str">
        <f>IF(SUM('A4'!S3180:X3180)=6,'A4'!H3180,"")</f>
        <v/>
      </c>
    </row>
    <row r="3150" spans="1:10" x14ac:dyDescent="0.25">
      <c r="A3150" t="str">
        <f>IF(SUM('A4'!S3181:X3181)=6,'Angaben KH-Standort'!$D$25,"")</f>
        <v/>
      </c>
      <c r="B3150" t="str">
        <f>IF(SUM('A4'!S3181:X3181)=6,'Angaben KH-Standort'!$D$26,"")</f>
        <v/>
      </c>
      <c r="C3150" t="str">
        <f>IF(SUM('A4'!S3181:X3181)=6,'Angaben KH-Standort'!$D$12,"")</f>
        <v/>
      </c>
      <c r="D3150" t="str">
        <f>IF(SUM('A4'!S3181:X3181)=6,'A1'!$F$14,"")</f>
        <v/>
      </c>
      <c r="E3150" t="str">
        <f>IF(SUM('A4'!S3181:X3181)=6,'A4'!C3181,"")</f>
        <v/>
      </c>
      <c r="F3150" t="str">
        <f>IF(SUM('A4'!S3181:X3181)=6,'A4'!D3181,"")</f>
        <v/>
      </c>
      <c r="G3150" t="str">
        <f>IF(SUM('A4'!S3181:X3181)=6,'A4'!E3181,"")</f>
        <v/>
      </c>
      <c r="H3150" t="str">
        <f>IF(SUM('A4'!S3181:X3181)=6,'A4'!F3181,"")</f>
        <v/>
      </c>
      <c r="I3150" t="str">
        <f>IF(SUM('A4'!S3181:X3181)=6,'A4'!G3181,"")</f>
        <v/>
      </c>
      <c r="J3150" s="308" t="str">
        <f>IF(SUM('A4'!S3181:X3181)=6,'A4'!H3181,"")</f>
        <v/>
      </c>
    </row>
    <row r="3151" spans="1:10" x14ac:dyDescent="0.25">
      <c r="A3151" t="str">
        <f>IF(SUM('A4'!S3182:X3182)=6,'Angaben KH-Standort'!$D$25,"")</f>
        <v/>
      </c>
      <c r="B3151" t="str">
        <f>IF(SUM('A4'!S3182:X3182)=6,'Angaben KH-Standort'!$D$26,"")</f>
        <v/>
      </c>
      <c r="C3151" t="str">
        <f>IF(SUM('A4'!S3182:X3182)=6,'Angaben KH-Standort'!$D$12,"")</f>
        <v/>
      </c>
      <c r="D3151" t="str">
        <f>IF(SUM('A4'!S3182:X3182)=6,'A1'!$F$14,"")</f>
        <v/>
      </c>
      <c r="E3151" t="str">
        <f>IF(SUM('A4'!S3182:X3182)=6,'A4'!C3182,"")</f>
        <v/>
      </c>
      <c r="F3151" t="str">
        <f>IF(SUM('A4'!S3182:X3182)=6,'A4'!D3182,"")</f>
        <v/>
      </c>
      <c r="G3151" t="str">
        <f>IF(SUM('A4'!S3182:X3182)=6,'A4'!E3182,"")</f>
        <v/>
      </c>
      <c r="H3151" t="str">
        <f>IF(SUM('A4'!S3182:X3182)=6,'A4'!F3182,"")</f>
        <v/>
      </c>
      <c r="I3151" t="str">
        <f>IF(SUM('A4'!S3182:X3182)=6,'A4'!G3182,"")</f>
        <v/>
      </c>
      <c r="J3151" s="308" t="str">
        <f>IF(SUM('A4'!S3182:X3182)=6,'A4'!H3182,"")</f>
        <v/>
      </c>
    </row>
    <row r="3152" spans="1:10" x14ac:dyDescent="0.25">
      <c r="A3152" t="str">
        <f>IF(SUM('A4'!S3183:X3183)=6,'Angaben KH-Standort'!$D$25,"")</f>
        <v/>
      </c>
      <c r="B3152" t="str">
        <f>IF(SUM('A4'!S3183:X3183)=6,'Angaben KH-Standort'!$D$26,"")</f>
        <v/>
      </c>
      <c r="C3152" t="str">
        <f>IF(SUM('A4'!S3183:X3183)=6,'Angaben KH-Standort'!$D$12,"")</f>
        <v/>
      </c>
      <c r="D3152" t="str">
        <f>IF(SUM('A4'!S3183:X3183)=6,'A1'!$F$14,"")</f>
        <v/>
      </c>
      <c r="E3152" t="str">
        <f>IF(SUM('A4'!S3183:X3183)=6,'A4'!C3183,"")</f>
        <v/>
      </c>
      <c r="F3152" t="str">
        <f>IF(SUM('A4'!S3183:X3183)=6,'A4'!D3183,"")</f>
        <v/>
      </c>
      <c r="G3152" t="str">
        <f>IF(SUM('A4'!S3183:X3183)=6,'A4'!E3183,"")</f>
        <v/>
      </c>
      <c r="H3152" t="str">
        <f>IF(SUM('A4'!S3183:X3183)=6,'A4'!F3183,"")</f>
        <v/>
      </c>
      <c r="I3152" t="str">
        <f>IF(SUM('A4'!S3183:X3183)=6,'A4'!G3183,"")</f>
        <v/>
      </c>
      <c r="J3152" s="308" t="str">
        <f>IF(SUM('A4'!S3183:X3183)=6,'A4'!H3183,"")</f>
        <v/>
      </c>
    </row>
    <row r="3153" spans="1:10" x14ac:dyDescent="0.25">
      <c r="A3153" t="str">
        <f>IF(SUM('A4'!S3184:X3184)=6,'Angaben KH-Standort'!$D$25,"")</f>
        <v/>
      </c>
      <c r="B3153" t="str">
        <f>IF(SUM('A4'!S3184:X3184)=6,'Angaben KH-Standort'!$D$26,"")</f>
        <v/>
      </c>
      <c r="C3153" t="str">
        <f>IF(SUM('A4'!S3184:X3184)=6,'Angaben KH-Standort'!$D$12,"")</f>
        <v/>
      </c>
      <c r="D3153" t="str">
        <f>IF(SUM('A4'!S3184:X3184)=6,'A1'!$F$14,"")</f>
        <v/>
      </c>
      <c r="E3153" t="str">
        <f>IF(SUM('A4'!S3184:X3184)=6,'A4'!C3184,"")</f>
        <v/>
      </c>
      <c r="F3153" t="str">
        <f>IF(SUM('A4'!S3184:X3184)=6,'A4'!D3184,"")</f>
        <v/>
      </c>
      <c r="G3153" t="str">
        <f>IF(SUM('A4'!S3184:X3184)=6,'A4'!E3184,"")</f>
        <v/>
      </c>
      <c r="H3153" t="str">
        <f>IF(SUM('A4'!S3184:X3184)=6,'A4'!F3184,"")</f>
        <v/>
      </c>
      <c r="I3153" t="str">
        <f>IF(SUM('A4'!S3184:X3184)=6,'A4'!G3184,"")</f>
        <v/>
      </c>
      <c r="J3153" s="308" t="str">
        <f>IF(SUM('A4'!S3184:X3184)=6,'A4'!H3184,"")</f>
        <v/>
      </c>
    </row>
    <row r="3154" spans="1:10" x14ac:dyDescent="0.25">
      <c r="A3154" t="str">
        <f>IF(SUM('A4'!S3185:X3185)=6,'Angaben KH-Standort'!$D$25,"")</f>
        <v/>
      </c>
      <c r="B3154" t="str">
        <f>IF(SUM('A4'!S3185:X3185)=6,'Angaben KH-Standort'!$D$26,"")</f>
        <v/>
      </c>
      <c r="C3154" t="str">
        <f>IF(SUM('A4'!S3185:X3185)=6,'Angaben KH-Standort'!$D$12,"")</f>
        <v/>
      </c>
      <c r="D3154" t="str">
        <f>IF(SUM('A4'!S3185:X3185)=6,'A1'!$F$14,"")</f>
        <v/>
      </c>
      <c r="E3154" t="str">
        <f>IF(SUM('A4'!S3185:X3185)=6,'A4'!C3185,"")</f>
        <v/>
      </c>
      <c r="F3154" t="str">
        <f>IF(SUM('A4'!S3185:X3185)=6,'A4'!D3185,"")</f>
        <v/>
      </c>
      <c r="G3154" t="str">
        <f>IF(SUM('A4'!S3185:X3185)=6,'A4'!E3185,"")</f>
        <v/>
      </c>
      <c r="H3154" t="str">
        <f>IF(SUM('A4'!S3185:X3185)=6,'A4'!F3185,"")</f>
        <v/>
      </c>
      <c r="I3154" t="str">
        <f>IF(SUM('A4'!S3185:X3185)=6,'A4'!G3185,"")</f>
        <v/>
      </c>
      <c r="J3154" s="308" t="str">
        <f>IF(SUM('A4'!S3185:X3185)=6,'A4'!H3185,"")</f>
        <v/>
      </c>
    </row>
    <row r="3155" spans="1:10" x14ac:dyDescent="0.25">
      <c r="A3155" t="str">
        <f>IF(SUM('A4'!S3186:X3186)=6,'Angaben KH-Standort'!$D$25,"")</f>
        <v/>
      </c>
      <c r="B3155" t="str">
        <f>IF(SUM('A4'!S3186:X3186)=6,'Angaben KH-Standort'!$D$26,"")</f>
        <v/>
      </c>
      <c r="C3155" t="str">
        <f>IF(SUM('A4'!S3186:X3186)=6,'Angaben KH-Standort'!$D$12,"")</f>
        <v/>
      </c>
      <c r="D3155" t="str">
        <f>IF(SUM('A4'!S3186:X3186)=6,'A1'!$F$14,"")</f>
        <v/>
      </c>
      <c r="E3155" t="str">
        <f>IF(SUM('A4'!S3186:X3186)=6,'A4'!C3186,"")</f>
        <v/>
      </c>
      <c r="F3155" t="str">
        <f>IF(SUM('A4'!S3186:X3186)=6,'A4'!D3186,"")</f>
        <v/>
      </c>
      <c r="G3155" t="str">
        <f>IF(SUM('A4'!S3186:X3186)=6,'A4'!E3186,"")</f>
        <v/>
      </c>
      <c r="H3155" t="str">
        <f>IF(SUM('A4'!S3186:X3186)=6,'A4'!F3186,"")</f>
        <v/>
      </c>
      <c r="I3155" t="str">
        <f>IF(SUM('A4'!S3186:X3186)=6,'A4'!G3186,"")</f>
        <v/>
      </c>
      <c r="J3155" s="308" t="str">
        <f>IF(SUM('A4'!S3186:X3186)=6,'A4'!H3186,"")</f>
        <v/>
      </c>
    </row>
    <row r="3156" spans="1:10" x14ac:dyDescent="0.25">
      <c r="A3156" t="str">
        <f>IF(SUM('A4'!S3187:X3187)=6,'Angaben KH-Standort'!$D$25,"")</f>
        <v/>
      </c>
      <c r="B3156" t="str">
        <f>IF(SUM('A4'!S3187:X3187)=6,'Angaben KH-Standort'!$D$26,"")</f>
        <v/>
      </c>
      <c r="C3156" t="str">
        <f>IF(SUM('A4'!S3187:X3187)=6,'Angaben KH-Standort'!$D$12,"")</f>
        <v/>
      </c>
      <c r="D3156" t="str">
        <f>IF(SUM('A4'!S3187:X3187)=6,'A1'!$F$14,"")</f>
        <v/>
      </c>
      <c r="E3156" t="str">
        <f>IF(SUM('A4'!S3187:X3187)=6,'A4'!C3187,"")</f>
        <v/>
      </c>
      <c r="F3156" t="str">
        <f>IF(SUM('A4'!S3187:X3187)=6,'A4'!D3187,"")</f>
        <v/>
      </c>
      <c r="G3156" t="str">
        <f>IF(SUM('A4'!S3187:X3187)=6,'A4'!E3187,"")</f>
        <v/>
      </c>
      <c r="H3156" t="str">
        <f>IF(SUM('A4'!S3187:X3187)=6,'A4'!F3187,"")</f>
        <v/>
      </c>
      <c r="I3156" t="str">
        <f>IF(SUM('A4'!S3187:X3187)=6,'A4'!G3187,"")</f>
        <v/>
      </c>
      <c r="J3156" s="308" t="str">
        <f>IF(SUM('A4'!S3187:X3187)=6,'A4'!H3187,"")</f>
        <v/>
      </c>
    </row>
    <row r="3157" spans="1:10" x14ac:dyDescent="0.25">
      <c r="A3157" t="str">
        <f>IF(SUM('A4'!S3188:X3188)=6,'Angaben KH-Standort'!$D$25,"")</f>
        <v/>
      </c>
      <c r="B3157" t="str">
        <f>IF(SUM('A4'!S3188:X3188)=6,'Angaben KH-Standort'!$D$26,"")</f>
        <v/>
      </c>
      <c r="C3157" t="str">
        <f>IF(SUM('A4'!S3188:X3188)=6,'Angaben KH-Standort'!$D$12,"")</f>
        <v/>
      </c>
      <c r="D3157" t="str">
        <f>IF(SUM('A4'!S3188:X3188)=6,'A1'!$F$14,"")</f>
        <v/>
      </c>
      <c r="E3157" t="str">
        <f>IF(SUM('A4'!S3188:X3188)=6,'A4'!C3188,"")</f>
        <v/>
      </c>
      <c r="F3157" t="str">
        <f>IF(SUM('A4'!S3188:X3188)=6,'A4'!D3188,"")</f>
        <v/>
      </c>
      <c r="G3157" t="str">
        <f>IF(SUM('A4'!S3188:X3188)=6,'A4'!E3188,"")</f>
        <v/>
      </c>
      <c r="H3157" t="str">
        <f>IF(SUM('A4'!S3188:X3188)=6,'A4'!F3188,"")</f>
        <v/>
      </c>
      <c r="I3157" t="str">
        <f>IF(SUM('A4'!S3188:X3188)=6,'A4'!G3188,"")</f>
        <v/>
      </c>
      <c r="J3157" s="308" t="str">
        <f>IF(SUM('A4'!S3188:X3188)=6,'A4'!H3188,"")</f>
        <v/>
      </c>
    </row>
    <row r="3158" spans="1:10" x14ac:dyDescent="0.25">
      <c r="A3158" t="str">
        <f>IF(SUM('A4'!S3189:X3189)=6,'Angaben KH-Standort'!$D$25,"")</f>
        <v/>
      </c>
      <c r="B3158" t="str">
        <f>IF(SUM('A4'!S3189:X3189)=6,'Angaben KH-Standort'!$D$26,"")</f>
        <v/>
      </c>
      <c r="C3158" t="str">
        <f>IF(SUM('A4'!S3189:X3189)=6,'Angaben KH-Standort'!$D$12,"")</f>
        <v/>
      </c>
      <c r="D3158" t="str">
        <f>IF(SUM('A4'!S3189:X3189)=6,'A1'!$F$14,"")</f>
        <v/>
      </c>
      <c r="E3158" t="str">
        <f>IF(SUM('A4'!S3189:X3189)=6,'A4'!C3189,"")</f>
        <v/>
      </c>
      <c r="F3158" t="str">
        <f>IF(SUM('A4'!S3189:X3189)=6,'A4'!D3189,"")</f>
        <v/>
      </c>
      <c r="G3158" t="str">
        <f>IF(SUM('A4'!S3189:X3189)=6,'A4'!E3189,"")</f>
        <v/>
      </c>
      <c r="H3158" t="str">
        <f>IF(SUM('A4'!S3189:X3189)=6,'A4'!F3189,"")</f>
        <v/>
      </c>
      <c r="I3158" t="str">
        <f>IF(SUM('A4'!S3189:X3189)=6,'A4'!G3189,"")</f>
        <v/>
      </c>
      <c r="J3158" s="308" t="str">
        <f>IF(SUM('A4'!S3189:X3189)=6,'A4'!H3189,"")</f>
        <v/>
      </c>
    </row>
    <row r="3159" spans="1:10" x14ac:dyDescent="0.25">
      <c r="A3159" t="str">
        <f>IF(SUM('A4'!S3190:X3190)=6,'Angaben KH-Standort'!$D$25,"")</f>
        <v/>
      </c>
      <c r="B3159" t="str">
        <f>IF(SUM('A4'!S3190:X3190)=6,'Angaben KH-Standort'!$D$26,"")</f>
        <v/>
      </c>
      <c r="C3159" t="str">
        <f>IF(SUM('A4'!S3190:X3190)=6,'Angaben KH-Standort'!$D$12,"")</f>
        <v/>
      </c>
      <c r="D3159" t="str">
        <f>IF(SUM('A4'!S3190:X3190)=6,'A1'!$F$14,"")</f>
        <v/>
      </c>
      <c r="E3159" t="str">
        <f>IF(SUM('A4'!S3190:X3190)=6,'A4'!C3190,"")</f>
        <v/>
      </c>
      <c r="F3159" t="str">
        <f>IF(SUM('A4'!S3190:X3190)=6,'A4'!D3190,"")</f>
        <v/>
      </c>
      <c r="G3159" t="str">
        <f>IF(SUM('A4'!S3190:X3190)=6,'A4'!E3190,"")</f>
        <v/>
      </c>
      <c r="H3159" t="str">
        <f>IF(SUM('A4'!S3190:X3190)=6,'A4'!F3190,"")</f>
        <v/>
      </c>
      <c r="I3159" t="str">
        <f>IF(SUM('A4'!S3190:X3190)=6,'A4'!G3190,"")</f>
        <v/>
      </c>
      <c r="J3159" s="308" t="str">
        <f>IF(SUM('A4'!S3190:X3190)=6,'A4'!H3190,"")</f>
        <v/>
      </c>
    </row>
    <row r="3160" spans="1:10" x14ac:dyDescent="0.25">
      <c r="A3160" t="str">
        <f>IF(SUM('A4'!S3191:X3191)=6,'Angaben KH-Standort'!$D$25,"")</f>
        <v/>
      </c>
      <c r="B3160" t="str">
        <f>IF(SUM('A4'!S3191:X3191)=6,'Angaben KH-Standort'!$D$26,"")</f>
        <v/>
      </c>
      <c r="C3160" t="str">
        <f>IF(SUM('A4'!S3191:X3191)=6,'Angaben KH-Standort'!$D$12,"")</f>
        <v/>
      </c>
      <c r="D3160" t="str">
        <f>IF(SUM('A4'!S3191:X3191)=6,'A1'!$F$14,"")</f>
        <v/>
      </c>
      <c r="E3160" t="str">
        <f>IF(SUM('A4'!S3191:X3191)=6,'A4'!C3191,"")</f>
        <v/>
      </c>
      <c r="F3160" t="str">
        <f>IF(SUM('A4'!S3191:X3191)=6,'A4'!D3191,"")</f>
        <v/>
      </c>
      <c r="G3160" t="str">
        <f>IF(SUM('A4'!S3191:X3191)=6,'A4'!E3191,"")</f>
        <v/>
      </c>
      <c r="H3160" t="str">
        <f>IF(SUM('A4'!S3191:X3191)=6,'A4'!F3191,"")</f>
        <v/>
      </c>
      <c r="I3160" t="str">
        <f>IF(SUM('A4'!S3191:X3191)=6,'A4'!G3191,"")</f>
        <v/>
      </c>
      <c r="J3160" s="308" t="str">
        <f>IF(SUM('A4'!S3191:X3191)=6,'A4'!H3191,"")</f>
        <v/>
      </c>
    </row>
    <row r="3161" spans="1:10" x14ac:dyDescent="0.25">
      <c r="A3161" t="str">
        <f>IF(SUM('A4'!S3192:X3192)=6,'Angaben KH-Standort'!$D$25,"")</f>
        <v/>
      </c>
      <c r="B3161" t="str">
        <f>IF(SUM('A4'!S3192:X3192)=6,'Angaben KH-Standort'!$D$26,"")</f>
        <v/>
      </c>
      <c r="C3161" t="str">
        <f>IF(SUM('A4'!S3192:X3192)=6,'Angaben KH-Standort'!$D$12,"")</f>
        <v/>
      </c>
      <c r="D3161" t="str">
        <f>IF(SUM('A4'!S3192:X3192)=6,'A1'!$F$14,"")</f>
        <v/>
      </c>
      <c r="E3161" t="str">
        <f>IF(SUM('A4'!S3192:X3192)=6,'A4'!C3192,"")</f>
        <v/>
      </c>
      <c r="F3161" t="str">
        <f>IF(SUM('A4'!S3192:X3192)=6,'A4'!D3192,"")</f>
        <v/>
      </c>
      <c r="G3161" t="str">
        <f>IF(SUM('A4'!S3192:X3192)=6,'A4'!E3192,"")</f>
        <v/>
      </c>
      <c r="H3161" t="str">
        <f>IF(SUM('A4'!S3192:X3192)=6,'A4'!F3192,"")</f>
        <v/>
      </c>
      <c r="I3161" t="str">
        <f>IF(SUM('A4'!S3192:X3192)=6,'A4'!G3192,"")</f>
        <v/>
      </c>
      <c r="J3161" s="308" t="str">
        <f>IF(SUM('A4'!S3192:X3192)=6,'A4'!H3192,"")</f>
        <v/>
      </c>
    </row>
    <row r="3162" spans="1:10" x14ac:dyDescent="0.25">
      <c r="A3162" t="str">
        <f>IF(SUM('A4'!S3193:X3193)=6,'Angaben KH-Standort'!$D$25,"")</f>
        <v/>
      </c>
      <c r="B3162" t="str">
        <f>IF(SUM('A4'!S3193:X3193)=6,'Angaben KH-Standort'!$D$26,"")</f>
        <v/>
      </c>
      <c r="C3162" t="str">
        <f>IF(SUM('A4'!S3193:X3193)=6,'Angaben KH-Standort'!$D$12,"")</f>
        <v/>
      </c>
      <c r="D3162" t="str">
        <f>IF(SUM('A4'!S3193:X3193)=6,'A1'!$F$14,"")</f>
        <v/>
      </c>
      <c r="E3162" t="str">
        <f>IF(SUM('A4'!S3193:X3193)=6,'A4'!C3193,"")</f>
        <v/>
      </c>
      <c r="F3162" t="str">
        <f>IF(SUM('A4'!S3193:X3193)=6,'A4'!D3193,"")</f>
        <v/>
      </c>
      <c r="G3162" t="str">
        <f>IF(SUM('A4'!S3193:X3193)=6,'A4'!E3193,"")</f>
        <v/>
      </c>
      <c r="H3162" t="str">
        <f>IF(SUM('A4'!S3193:X3193)=6,'A4'!F3193,"")</f>
        <v/>
      </c>
      <c r="I3162" t="str">
        <f>IF(SUM('A4'!S3193:X3193)=6,'A4'!G3193,"")</f>
        <v/>
      </c>
      <c r="J3162" s="308" t="str">
        <f>IF(SUM('A4'!S3193:X3193)=6,'A4'!H3193,"")</f>
        <v/>
      </c>
    </row>
    <row r="3163" spans="1:10" x14ac:dyDescent="0.25">
      <c r="A3163" t="str">
        <f>IF(SUM('A4'!S3194:X3194)=6,'Angaben KH-Standort'!$D$25,"")</f>
        <v/>
      </c>
      <c r="B3163" t="str">
        <f>IF(SUM('A4'!S3194:X3194)=6,'Angaben KH-Standort'!$D$26,"")</f>
        <v/>
      </c>
      <c r="C3163" t="str">
        <f>IF(SUM('A4'!S3194:X3194)=6,'Angaben KH-Standort'!$D$12,"")</f>
        <v/>
      </c>
      <c r="D3163" t="str">
        <f>IF(SUM('A4'!S3194:X3194)=6,'A1'!$F$14,"")</f>
        <v/>
      </c>
      <c r="E3163" t="str">
        <f>IF(SUM('A4'!S3194:X3194)=6,'A4'!C3194,"")</f>
        <v/>
      </c>
      <c r="F3163" t="str">
        <f>IF(SUM('A4'!S3194:X3194)=6,'A4'!D3194,"")</f>
        <v/>
      </c>
      <c r="G3163" t="str">
        <f>IF(SUM('A4'!S3194:X3194)=6,'A4'!E3194,"")</f>
        <v/>
      </c>
      <c r="H3163" t="str">
        <f>IF(SUM('A4'!S3194:X3194)=6,'A4'!F3194,"")</f>
        <v/>
      </c>
      <c r="I3163" t="str">
        <f>IF(SUM('A4'!S3194:X3194)=6,'A4'!G3194,"")</f>
        <v/>
      </c>
      <c r="J3163" s="308" t="str">
        <f>IF(SUM('A4'!S3194:X3194)=6,'A4'!H3194,"")</f>
        <v/>
      </c>
    </row>
    <row r="3164" spans="1:10" x14ac:dyDescent="0.25">
      <c r="A3164" t="str">
        <f>IF(SUM('A4'!S3195:X3195)=6,'Angaben KH-Standort'!$D$25,"")</f>
        <v/>
      </c>
      <c r="B3164" t="str">
        <f>IF(SUM('A4'!S3195:X3195)=6,'Angaben KH-Standort'!$D$26,"")</f>
        <v/>
      </c>
      <c r="C3164" t="str">
        <f>IF(SUM('A4'!S3195:X3195)=6,'Angaben KH-Standort'!$D$12,"")</f>
        <v/>
      </c>
      <c r="D3164" t="str">
        <f>IF(SUM('A4'!S3195:X3195)=6,'A1'!$F$14,"")</f>
        <v/>
      </c>
      <c r="E3164" t="str">
        <f>IF(SUM('A4'!S3195:X3195)=6,'A4'!C3195,"")</f>
        <v/>
      </c>
      <c r="F3164" t="str">
        <f>IF(SUM('A4'!S3195:X3195)=6,'A4'!D3195,"")</f>
        <v/>
      </c>
      <c r="G3164" t="str">
        <f>IF(SUM('A4'!S3195:X3195)=6,'A4'!E3195,"")</f>
        <v/>
      </c>
      <c r="H3164" t="str">
        <f>IF(SUM('A4'!S3195:X3195)=6,'A4'!F3195,"")</f>
        <v/>
      </c>
      <c r="I3164" t="str">
        <f>IF(SUM('A4'!S3195:X3195)=6,'A4'!G3195,"")</f>
        <v/>
      </c>
      <c r="J3164" s="308" t="str">
        <f>IF(SUM('A4'!S3195:X3195)=6,'A4'!H3195,"")</f>
        <v/>
      </c>
    </row>
    <row r="3165" spans="1:10" x14ac:dyDescent="0.25">
      <c r="A3165" t="str">
        <f>IF(SUM('A4'!S3196:X3196)=6,'Angaben KH-Standort'!$D$25,"")</f>
        <v/>
      </c>
      <c r="B3165" t="str">
        <f>IF(SUM('A4'!S3196:X3196)=6,'Angaben KH-Standort'!$D$26,"")</f>
        <v/>
      </c>
      <c r="C3165" t="str">
        <f>IF(SUM('A4'!S3196:X3196)=6,'Angaben KH-Standort'!$D$12,"")</f>
        <v/>
      </c>
      <c r="D3165" t="str">
        <f>IF(SUM('A4'!S3196:X3196)=6,'A1'!$F$14,"")</f>
        <v/>
      </c>
      <c r="E3165" t="str">
        <f>IF(SUM('A4'!S3196:X3196)=6,'A4'!C3196,"")</f>
        <v/>
      </c>
      <c r="F3165" t="str">
        <f>IF(SUM('A4'!S3196:X3196)=6,'A4'!D3196,"")</f>
        <v/>
      </c>
      <c r="G3165" t="str">
        <f>IF(SUM('A4'!S3196:X3196)=6,'A4'!E3196,"")</f>
        <v/>
      </c>
      <c r="H3165" t="str">
        <f>IF(SUM('A4'!S3196:X3196)=6,'A4'!F3196,"")</f>
        <v/>
      </c>
      <c r="I3165" t="str">
        <f>IF(SUM('A4'!S3196:X3196)=6,'A4'!G3196,"")</f>
        <v/>
      </c>
      <c r="J3165" s="308" t="str">
        <f>IF(SUM('A4'!S3196:X3196)=6,'A4'!H3196,"")</f>
        <v/>
      </c>
    </row>
    <row r="3166" spans="1:10" x14ac:dyDescent="0.25">
      <c r="A3166" t="str">
        <f>IF(SUM('A4'!S3197:X3197)=6,'Angaben KH-Standort'!$D$25,"")</f>
        <v/>
      </c>
      <c r="B3166" t="str">
        <f>IF(SUM('A4'!S3197:X3197)=6,'Angaben KH-Standort'!$D$26,"")</f>
        <v/>
      </c>
      <c r="C3166" t="str">
        <f>IF(SUM('A4'!S3197:X3197)=6,'Angaben KH-Standort'!$D$12,"")</f>
        <v/>
      </c>
      <c r="D3166" t="str">
        <f>IF(SUM('A4'!S3197:X3197)=6,'A1'!$F$14,"")</f>
        <v/>
      </c>
      <c r="E3166" t="str">
        <f>IF(SUM('A4'!S3197:X3197)=6,'A4'!C3197,"")</f>
        <v/>
      </c>
      <c r="F3166" t="str">
        <f>IF(SUM('A4'!S3197:X3197)=6,'A4'!D3197,"")</f>
        <v/>
      </c>
      <c r="G3166" t="str">
        <f>IF(SUM('A4'!S3197:X3197)=6,'A4'!E3197,"")</f>
        <v/>
      </c>
      <c r="H3166" t="str">
        <f>IF(SUM('A4'!S3197:X3197)=6,'A4'!F3197,"")</f>
        <v/>
      </c>
      <c r="I3166" t="str">
        <f>IF(SUM('A4'!S3197:X3197)=6,'A4'!G3197,"")</f>
        <v/>
      </c>
      <c r="J3166" s="308" t="str">
        <f>IF(SUM('A4'!S3197:X3197)=6,'A4'!H3197,"")</f>
        <v/>
      </c>
    </row>
    <row r="3167" spans="1:10" x14ac:dyDescent="0.25">
      <c r="A3167" t="str">
        <f>IF(SUM('A4'!S3198:X3198)=6,'Angaben KH-Standort'!$D$25,"")</f>
        <v/>
      </c>
      <c r="B3167" t="str">
        <f>IF(SUM('A4'!S3198:X3198)=6,'Angaben KH-Standort'!$D$26,"")</f>
        <v/>
      </c>
      <c r="C3167" t="str">
        <f>IF(SUM('A4'!S3198:X3198)=6,'Angaben KH-Standort'!$D$12,"")</f>
        <v/>
      </c>
      <c r="D3167" t="str">
        <f>IF(SUM('A4'!S3198:X3198)=6,'A1'!$F$14,"")</f>
        <v/>
      </c>
      <c r="E3167" t="str">
        <f>IF(SUM('A4'!S3198:X3198)=6,'A4'!C3198,"")</f>
        <v/>
      </c>
      <c r="F3167" t="str">
        <f>IF(SUM('A4'!S3198:X3198)=6,'A4'!D3198,"")</f>
        <v/>
      </c>
      <c r="G3167" t="str">
        <f>IF(SUM('A4'!S3198:X3198)=6,'A4'!E3198,"")</f>
        <v/>
      </c>
      <c r="H3167" t="str">
        <f>IF(SUM('A4'!S3198:X3198)=6,'A4'!F3198,"")</f>
        <v/>
      </c>
      <c r="I3167" t="str">
        <f>IF(SUM('A4'!S3198:X3198)=6,'A4'!G3198,"")</f>
        <v/>
      </c>
      <c r="J3167" s="308" t="str">
        <f>IF(SUM('A4'!S3198:X3198)=6,'A4'!H3198,"")</f>
        <v/>
      </c>
    </row>
    <row r="3168" spans="1:10" x14ac:dyDescent="0.25">
      <c r="A3168" t="str">
        <f>IF(SUM('A4'!S3199:X3199)=6,'Angaben KH-Standort'!$D$25,"")</f>
        <v/>
      </c>
      <c r="B3168" t="str">
        <f>IF(SUM('A4'!S3199:X3199)=6,'Angaben KH-Standort'!$D$26,"")</f>
        <v/>
      </c>
      <c r="C3168" t="str">
        <f>IF(SUM('A4'!S3199:X3199)=6,'Angaben KH-Standort'!$D$12,"")</f>
        <v/>
      </c>
      <c r="D3168" t="str">
        <f>IF(SUM('A4'!S3199:X3199)=6,'A1'!$F$14,"")</f>
        <v/>
      </c>
      <c r="E3168" t="str">
        <f>IF(SUM('A4'!S3199:X3199)=6,'A4'!C3199,"")</f>
        <v/>
      </c>
      <c r="F3168" t="str">
        <f>IF(SUM('A4'!S3199:X3199)=6,'A4'!D3199,"")</f>
        <v/>
      </c>
      <c r="G3168" t="str">
        <f>IF(SUM('A4'!S3199:X3199)=6,'A4'!E3199,"")</f>
        <v/>
      </c>
      <c r="H3168" t="str">
        <f>IF(SUM('A4'!S3199:X3199)=6,'A4'!F3199,"")</f>
        <v/>
      </c>
      <c r="I3168" t="str">
        <f>IF(SUM('A4'!S3199:X3199)=6,'A4'!G3199,"")</f>
        <v/>
      </c>
      <c r="J3168" s="308" t="str">
        <f>IF(SUM('A4'!S3199:X3199)=6,'A4'!H3199,"")</f>
        <v/>
      </c>
    </row>
    <row r="3169" spans="1:10" x14ac:dyDescent="0.25">
      <c r="A3169" t="str">
        <f>IF(SUM('A4'!S3200:X3200)=6,'Angaben KH-Standort'!$D$25,"")</f>
        <v/>
      </c>
      <c r="B3169" t="str">
        <f>IF(SUM('A4'!S3200:X3200)=6,'Angaben KH-Standort'!$D$26,"")</f>
        <v/>
      </c>
      <c r="C3169" t="str">
        <f>IF(SUM('A4'!S3200:X3200)=6,'Angaben KH-Standort'!$D$12,"")</f>
        <v/>
      </c>
      <c r="D3169" t="str">
        <f>IF(SUM('A4'!S3200:X3200)=6,'A1'!$F$14,"")</f>
        <v/>
      </c>
      <c r="E3169" t="str">
        <f>IF(SUM('A4'!S3200:X3200)=6,'A4'!C3200,"")</f>
        <v/>
      </c>
      <c r="F3169" t="str">
        <f>IF(SUM('A4'!S3200:X3200)=6,'A4'!D3200,"")</f>
        <v/>
      </c>
      <c r="G3169" t="str">
        <f>IF(SUM('A4'!S3200:X3200)=6,'A4'!E3200,"")</f>
        <v/>
      </c>
      <c r="H3169" t="str">
        <f>IF(SUM('A4'!S3200:X3200)=6,'A4'!F3200,"")</f>
        <v/>
      </c>
      <c r="I3169" t="str">
        <f>IF(SUM('A4'!S3200:X3200)=6,'A4'!G3200,"")</f>
        <v/>
      </c>
      <c r="J3169" s="308" t="str">
        <f>IF(SUM('A4'!S3200:X3200)=6,'A4'!H3200,"")</f>
        <v/>
      </c>
    </row>
    <row r="3170" spans="1:10" x14ac:dyDescent="0.25">
      <c r="A3170" t="str">
        <f>IF(SUM('A4'!S3201:X3201)=6,'Angaben KH-Standort'!$D$25,"")</f>
        <v/>
      </c>
      <c r="B3170" t="str">
        <f>IF(SUM('A4'!S3201:X3201)=6,'Angaben KH-Standort'!$D$26,"")</f>
        <v/>
      </c>
      <c r="C3170" t="str">
        <f>IF(SUM('A4'!S3201:X3201)=6,'Angaben KH-Standort'!$D$12,"")</f>
        <v/>
      </c>
      <c r="D3170" t="str">
        <f>IF(SUM('A4'!S3201:X3201)=6,'A1'!$F$14,"")</f>
        <v/>
      </c>
      <c r="E3170" t="str">
        <f>IF(SUM('A4'!S3201:X3201)=6,'A4'!C3201,"")</f>
        <v/>
      </c>
      <c r="F3170" t="str">
        <f>IF(SUM('A4'!S3201:X3201)=6,'A4'!D3201,"")</f>
        <v/>
      </c>
      <c r="G3170" t="str">
        <f>IF(SUM('A4'!S3201:X3201)=6,'A4'!E3201,"")</f>
        <v/>
      </c>
      <c r="H3170" t="str">
        <f>IF(SUM('A4'!S3201:X3201)=6,'A4'!F3201,"")</f>
        <v/>
      </c>
      <c r="I3170" t="str">
        <f>IF(SUM('A4'!S3201:X3201)=6,'A4'!G3201,"")</f>
        <v/>
      </c>
      <c r="J3170" s="308" t="str">
        <f>IF(SUM('A4'!S3201:X3201)=6,'A4'!H3201,"")</f>
        <v/>
      </c>
    </row>
    <row r="3171" spans="1:10" x14ac:dyDescent="0.25">
      <c r="A3171" t="str">
        <f>IF(SUM('A4'!S3202:X3202)=6,'Angaben KH-Standort'!$D$25,"")</f>
        <v/>
      </c>
      <c r="B3171" t="str">
        <f>IF(SUM('A4'!S3202:X3202)=6,'Angaben KH-Standort'!$D$26,"")</f>
        <v/>
      </c>
      <c r="C3171" t="str">
        <f>IF(SUM('A4'!S3202:X3202)=6,'Angaben KH-Standort'!$D$12,"")</f>
        <v/>
      </c>
      <c r="D3171" t="str">
        <f>IF(SUM('A4'!S3202:X3202)=6,'A1'!$F$14,"")</f>
        <v/>
      </c>
      <c r="E3171" t="str">
        <f>IF(SUM('A4'!S3202:X3202)=6,'A4'!C3202,"")</f>
        <v/>
      </c>
      <c r="F3171" t="str">
        <f>IF(SUM('A4'!S3202:X3202)=6,'A4'!D3202,"")</f>
        <v/>
      </c>
      <c r="G3171" t="str">
        <f>IF(SUM('A4'!S3202:X3202)=6,'A4'!E3202,"")</f>
        <v/>
      </c>
      <c r="H3171" t="str">
        <f>IF(SUM('A4'!S3202:X3202)=6,'A4'!F3202,"")</f>
        <v/>
      </c>
      <c r="I3171" t="str">
        <f>IF(SUM('A4'!S3202:X3202)=6,'A4'!G3202,"")</f>
        <v/>
      </c>
      <c r="J3171" s="308" t="str">
        <f>IF(SUM('A4'!S3202:X3202)=6,'A4'!H3202,"")</f>
        <v/>
      </c>
    </row>
    <row r="3172" spans="1:10" x14ac:dyDescent="0.25">
      <c r="A3172" t="str">
        <f>IF(SUM('A4'!S3203:X3203)=6,'Angaben KH-Standort'!$D$25,"")</f>
        <v/>
      </c>
      <c r="B3172" t="str">
        <f>IF(SUM('A4'!S3203:X3203)=6,'Angaben KH-Standort'!$D$26,"")</f>
        <v/>
      </c>
      <c r="C3172" t="str">
        <f>IF(SUM('A4'!S3203:X3203)=6,'Angaben KH-Standort'!$D$12,"")</f>
        <v/>
      </c>
      <c r="D3172" t="str">
        <f>IF(SUM('A4'!S3203:X3203)=6,'A1'!$F$14,"")</f>
        <v/>
      </c>
      <c r="E3172" t="str">
        <f>IF(SUM('A4'!S3203:X3203)=6,'A4'!C3203,"")</f>
        <v/>
      </c>
      <c r="F3172" t="str">
        <f>IF(SUM('A4'!S3203:X3203)=6,'A4'!D3203,"")</f>
        <v/>
      </c>
      <c r="G3172" t="str">
        <f>IF(SUM('A4'!S3203:X3203)=6,'A4'!E3203,"")</f>
        <v/>
      </c>
      <c r="H3172" t="str">
        <f>IF(SUM('A4'!S3203:X3203)=6,'A4'!F3203,"")</f>
        <v/>
      </c>
      <c r="I3172" t="str">
        <f>IF(SUM('A4'!S3203:X3203)=6,'A4'!G3203,"")</f>
        <v/>
      </c>
      <c r="J3172" s="308" t="str">
        <f>IF(SUM('A4'!S3203:X3203)=6,'A4'!H3203,"")</f>
        <v/>
      </c>
    </row>
    <row r="3173" spans="1:10" x14ac:dyDescent="0.25">
      <c r="A3173" t="str">
        <f>IF(SUM('A4'!S3204:X3204)=6,'Angaben KH-Standort'!$D$25,"")</f>
        <v/>
      </c>
      <c r="B3173" t="str">
        <f>IF(SUM('A4'!S3204:X3204)=6,'Angaben KH-Standort'!$D$26,"")</f>
        <v/>
      </c>
      <c r="C3173" t="str">
        <f>IF(SUM('A4'!S3204:X3204)=6,'Angaben KH-Standort'!$D$12,"")</f>
        <v/>
      </c>
      <c r="D3173" t="str">
        <f>IF(SUM('A4'!S3204:X3204)=6,'A1'!$F$14,"")</f>
        <v/>
      </c>
      <c r="E3173" t="str">
        <f>IF(SUM('A4'!S3204:X3204)=6,'A4'!C3204,"")</f>
        <v/>
      </c>
      <c r="F3173" t="str">
        <f>IF(SUM('A4'!S3204:X3204)=6,'A4'!D3204,"")</f>
        <v/>
      </c>
      <c r="G3173" t="str">
        <f>IF(SUM('A4'!S3204:X3204)=6,'A4'!E3204,"")</f>
        <v/>
      </c>
      <c r="H3173" t="str">
        <f>IF(SUM('A4'!S3204:X3204)=6,'A4'!F3204,"")</f>
        <v/>
      </c>
      <c r="I3173" t="str">
        <f>IF(SUM('A4'!S3204:X3204)=6,'A4'!G3204,"")</f>
        <v/>
      </c>
      <c r="J3173" s="308" t="str">
        <f>IF(SUM('A4'!S3204:X3204)=6,'A4'!H3204,"")</f>
        <v/>
      </c>
    </row>
    <row r="3174" spans="1:10" x14ac:dyDescent="0.25">
      <c r="A3174" t="str">
        <f>IF(SUM('A4'!S3205:X3205)=6,'Angaben KH-Standort'!$D$25,"")</f>
        <v/>
      </c>
      <c r="B3174" t="str">
        <f>IF(SUM('A4'!S3205:X3205)=6,'Angaben KH-Standort'!$D$26,"")</f>
        <v/>
      </c>
      <c r="C3174" t="str">
        <f>IF(SUM('A4'!S3205:X3205)=6,'Angaben KH-Standort'!$D$12,"")</f>
        <v/>
      </c>
      <c r="D3174" t="str">
        <f>IF(SUM('A4'!S3205:X3205)=6,'A1'!$F$14,"")</f>
        <v/>
      </c>
      <c r="E3174" t="str">
        <f>IF(SUM('A4'!S3205:X3205)=6,'A4'!C3205,"")</f>
        <v/>
      </c>
      <c r="F3174" t="str">
        <f>IF(SUM('A4'!S3205:X3205)=6,'A4'!D3205,"")</f>
        <v/>
      </c>
      <c r="G3174" t="str">
        <f>IF(SUM('A4'!S3205:X3205)=6,'A4'!E3205,"")</f>
        <v/>
      </c>
      <c r="H3174" t="str">
        <f>IF(SUM('A4'!S3205:X3205)=6,'A4'!F3205,"")</f>
        <v/>
      </c>
      <c r="I3174" t="str">
        <f>IF(SUM('A4'!S3205:X3205)=6,'A4'!G3205,"")</f>
        <v/>
      </c>
      <c r="J3174" s="308" t="str">
        <f>IF(SUM('A4'!S3205:X3205)=6,'A4'!H3205,"")</f>
        <v/>
      </c>
    </row>
    <row r="3175" spans="1:10" x14ac:dyDescent="0.25">
      <c r="A3175" t="str">
        <f>IF(SUM('A4'!S3206:X3206)=6,'Angaben KH-Standort'!$D$25,"")</f>
        <v/>
      </c>
      <c r="B3175" t="str">
        <f>IF(SUM('A4'!S3206:X3206)=6,'Angaben KH-Standort'!$D$26,"")</f>
        <v/>
      </c>
      <c r="C3175" t="str">
        <f>IF(SUM('A4'!S3206:X3206)=6,'Angaben KH-Standort'!$D$12,"")</f>
        <v/>
      </c>
      <c r="D3175" t="str">
        <f>IF(SUM('A4'!S3206:X3206)=6,'A1'!$F$14,"")</f>
        <v/>
      </c>
      <c r="E3175" t="str">
        <f>IF(SUM('A4'!S3206:X3206)=6,'A4'!C3206,"")</f>
        <v/>
      </c>
      <c r="F3175" t="str">
        <f>IF(SUM('A4'!S3206:X3206)=6,'A4'!D3206,"")</f>
        <v/>
      </c>
      <c r="G3175" t="str">
        <f>IF(SUM('A4'!S3206:X3206)=6,'A4'!E3206,"")</f>
        <v/>
      </c>
      <c r="H3175" t="str">
        <f>IF(SUM('A4'!S3206:X3206)=6,'A4'!F3206,"")</f>
        <v/>
      </c>
      <c r="I3175" t="str">
        <f>IF(SUM('A4'!S3206:X3206)=6,'A4'!G3206,"")</f>
        <v/>
      </c>
      <c r="J3175" s="308" t="str">
        <f>IF(SUM('A4'!S3206:X3206)=6,'A4'!H3206,"")</f>
        <v/>
      </c>
    </row>
    <row r="3176" spans="1:10" x14ac:dyDescent="0.25">
      <c r="A3176" t="str">
        <f>IF(SUM('A4'!S3207:X3207)=6,'Angaben KH-Standort'!$D$25,"")</f>
        <v/>
      </c>
      <c r="B3176" t="str">
        <f>IF(SUM('A4'!S3207:X3207)=6,'Angaben KH-Standort'!$D$26,"")</f>
        <v/>
      </c>
      <c r="C3176" t="str">
        <f>IF(SUM('A4'!S3207:X3207)=6,'Angaben KH-Standort'!$D$12,"")</f>
        <v/>
      </c>
      <c r="D3176" t="str">
        <f>IF(SUM('A4'!S3207:X3207)=6,'A1'!$F$14,"")</f>
        <v/>
      </c>
      <c r="E3176" t="str">
        <f>IF(SUM('A4'!S3207:X3207)=6,'A4'!C3207,"")</f>
        <v/>
      </c>
      <c r="F3176" t="str">
        <f>IF(SUM('A4'!S3207:X3207)=6,'A4'!D3207,"")</f>
        <v/>
      </c>
      <c r="G3176" t="str">
        <f>IF(SUM('A4'!S3207:X3207)=6,'A4'!E3207,"")</f>
        <v/>
      </c>
      <c r="H3176" t="str">
        <f>IF(SUM('A4'!S3207:X3207)=6,'A4'!F3207,"")</f>
        <v/>
      </c>
      <c r="I3176" t="str">
        <f>IF(SUM('A4'!S3207:X3207)=6,'A4'!G3207,"")</f>
        <v/>
      </c>
      <c r="J3176" s="308" t="str">
        <f>IF(SUM('A4'!S3207:X3207)=6,'A4'!H3207,"")</f>
        <v/>
      </c>
    </row>
    <row r="3177" spans="1:10" x14ac:dyDescent="0.25">
      <c r="A3177" t="str">
        <f>IF(SUM('A4'!S3208:X3208)=6,'Angaben KH-Standort'!$D$25,"")</f>
        <v/>
      </c>
      <c r="B3177" t="str">
        <f>IF(SUM('A4'!S3208:X3208)=6,'Angaben KH-Standort'!$D$26,"")</f>
        <v/>
      </c>
      <c r="C3177" t="str">
        <f>IF(SUM('A4'!S3208:X3208)=6,'Angaben KH-Standort'!$D$12,"")</f>
        <v/>
      </c>
      <c r="D3177" t="str">
        <f>IF(SUM('A4'!S3208:X3208)=6,'A1'!$F$14,"")</f>
        <v/>
      </c>
      <c r="E3177" t="str">
        <f>IF(SUM('A4'!S3208:X3208)=6,'A4'!C3208,"")</f>
        <v/>
      </c>
      <c r="F3177" t="str">
        <f>IF(SUM('A4'!S3208:X3208)=6,'A4'!D3208,"")</f>
        <v/>
      </c>
      <c r="G3177" t="str">
        <f>IF(SUM('A4'!S3208:X3208)=6,'A4'!E3208,"")</f>
        <v/>
      </c>
      <c r="H3177" t="str">
        <f>IF(SUM('A4'!S3208:X3208)=6,'A4'!F3208,"")</f>
        <v/>
      </c>
      <c r="I3177" t="str">
        <f>IF(SUM('A4'!S3208:X3208)=6,'A4'!G3208,"")</f>
        <v/>
      </c>
      <c r="J3177" s="308" t="str">
        <f>IF(SUM('A4'!S3208:X3208)=6,'A4'!H3208,"")</f>
        <v/>
      </c>
    </row>
    <row r="3178" spans="1:10" x14ac:dyDescent="0.25">
      <c r="A3178" t="str">
        <f>IF(SUM('A4'!S3209:X3209)=6,'Angaben KH-Standort'!$D$25,"")</f>
        <v/>
      </c>
      <c r="B3178" t="str">
        <f>IF(SUM('A4'!S3209:X3209)=6,'Angaben KH-Standort'!$D$26,"")</f>
        <v/>
      </c>
      <c r="C3178" t="str">
        <f>IF(SUM('A4'!S3209:X3209)=6,'Angaben KH-Standort'!$D$12,"")</f>
        <v/>
      </c>
      <c r="D3178" t="str">
        <f>IF(SUM('A4'!S3209:X3209)=6,'A1'!$F$14,"")</f>
        <v/>
      </c>
      <c r="E3178" t="str">
        <f>IF(SUM('A4'!S3209:X3209)=6,'A4'!C3209,"")</f>
        <v/>
      </c>
      <c r="F3178" t="str">
        <f>IF(SUM('A4'!S3209:X3209)=6,'A4'!D3209,"")</f>
        <v/>
      </c>
      <c r="G3178" t="str">
        <f>IF(SUM('A4'!S3209:X3209)=6,'A4'!E3209,"")</f>
        <v/>
      </c>
      <c r="H3178" t="str">
        <f>IF(SUM('A4'!S3209:X3209)=6,'A4'!F3209,"")</f>
        <v/>
      </c>
      <c r="I3178" t="str">
        <f>IF(SUM('A4'!S3209:X3209)=6,'A4'!G3209,"")</f>
        <v/>
      </c>
      <c r="J3178" s="308" t="str">
        <f>IF(SUM('A4'!S3209:X3209)=6,'A4'!H3209,"")</f>
        <v/>
      </c>
    </row>
    <row r="3179" spans="1:10" x14ac:dyDescent="0.25">
      <c r="A3179" t="str">
        <f>IF(SUM('A4'!S3210:X3210)=6,'Angaben KH-Standort'!$D$25,"")</f>
        <v/>
      </c>
      <c r="B3179" t="str">
        <f>IF(SUM('A4'!S3210:X3210)=6,'Angaben KH-Standort'!$D$26,"")</f>
        <v/>
      </c>
      <c r="C3179" t="str">
        <f>IF(SUM('A4'!S3210:X3210)=6,'Angaben KH-Standort'!$D$12,"")</f>
        <v/>
      </c>
      <c r="D3179" t="str">
        <f>IF(SUM('A4'!S3210:X3210)=6,'A1'!$F$14,"")</f>
        <v/>
      </c>
      <c r="E3179" t="str">
        <f>IF(SUM('A4'!S3210:X3210)=6,'A4'!C3210,"")</f>
        <v/>
      </c>
      <c r="F3179" t="str">
        <f>IF(SUM('A4'!S3210:X3210)=6,'A4'!D3210,"")</f>
        <v/>
      </c>
      <c r="G3179" t="str">
        <f>IF(SUM('A4'!S3210:X3210)=6,'A4'!E3210,"")</f>
        <v/>
      </c>
      <c r="H3179" t="str">
        <f>IF(SUM('A4'!S3210:X3210)=6,'A4'!F3210,"")</f>
        <v/>
      </c>
      <c r="I3179" t="str">
        <f>IF(SUM('A4'!S3210:X3210)=6,'A4'!G3210,"")</f>
        <v/>
      </c>
      <c r="J3179" s="308" t="str">
        <f>IF(SUM('A4'!S3210:X3210)=6,'A4'!H3210,"")</f>
        <v/>
      </c>
    </row>
    <row r="3180" spans="1:10" x14ac:dyDescent="0.25">
      <c r="A3180" t="str">
        <f>IF(SUM('A4'!S3211:X3211)=6,'Angaben KH-Standort'!$D$25,"")</f>
        <v/>
      </c>
      <c r="B3180" t="str">
        <f>IF(SUM('A4'!S3211:X3211)=6,'Angaben KH-Standort'!$D$26,"")</f>
        <v/>
      </c>
      <c r="C3180" t="str">
        <f>IF(SUM('A4'!S3211:X3211)=6,'Angaben KH-Standort'!$D$12,"")</f>
        <v/>
      </c>
      <c r="D3180" t="str">
        <f>IF(SUM('A4'!S3211:X3211)=6,'A1'!$F$14,"")</f>
        <v/>
      </c>
      <c r="E3180" t="str">
        <f>IF(SUM('A4'!S3211:X3211)=6,'A4'!C3211,"")</f>
        <v/>
      </c>
      <c r="F3180" t="str">
        <f>IF(SUM('A4'!S3211:X3211)=6,'A4'!D3211,"")</f>
        <v/>
      </c>
      <c r="G3180" t="str">
        <f>IF(SUM('A4'!S3211:X3211)=6,'A4'!E3211,"")</f>
        <v/>
      </c>
      <c r="H3180" t="str">
        <f>IF(SUM('A4'!S3211:X3211)=6,'A4'!F3211,"")</f>
        <v/>
      </c>
      <c r="I3180" t="str">
        <f>IF(SUM('A4'!S3211:X3211)=6,'A4'!G3211,"")</f>
        <v/>
      </c>
      <c r="J3180" s="308" t="str">
        <f>IF(SUM('A4'!S3211:X3211)=6,'A4'!H3211,"")</f>
        <v/>
      </c>
    </row>
    <row r="3181" spans="1:10" x14ac:dyDescent="0.25">
      <c r="A3181" t="str">
        <f>IF(SUM('A4'!S3212:X3212)=6,'Angaben KH-Standort'!$D$25,"")</f>
        <v/>
      </c>
      <c r="B3181" t="str">
        <f>IF(SUM('A4'!S3212:X3212)=6,'Angaben KH-Standort'!$D$26,"")</f>
        <v/>
      </c>
      <c r="C3181" t="str">
        <f>IF(SUM('A4'!S3212:X3212)=6,'Angaben KH-Standort'!$D$12,"")</f>
        <v/>
      </c>
      <c r="D3181" t="str">
        <f>IF(SUM('A4'!S3212:X3212)=6,'A1'!$F$14,"")</f>
        <v/>
      </c>
      <c r="E3181" t="str">
        <f>IF(SUM('A4'!S3212:X3212)=6,'A4'!C3212,"")</f>
        <v/>
      </c>
      <c r="F3181" t="str">
        <f>IF(SUM('A4'!S3212:X3212)=6,'A4'!D3212,"")</f>
        <v/>
      </c>
      <c r="G3181" t="str">
        <f>IF(SUM('A4'!S3212:X3212)=6,'A4'!E3212,"")</f>
        <v/>
      </c>
      <c r="H3181" t="str">
        <f>IF(SUM('A4'!S3212:X3212)=6,'A4'!F3212,"")</f>
        <v/>
      </c>
      <c r="I3181" t="str">
        <f>IF(SUM('A4'!S3212:X3212)=6,'A4'!G3212,"")</f>
        <v/>
      </c>
      <c r="J3181" s="308" t="str">
        <f>IF(SUM('A4'!S3212:X3212)=6,'A4'!H3212,"")</f>
        <v/>
      </c>
    </row>
    <row r="3182" spans="1:10" x14ac:dyDescent="0.25">
      <c r="A3182" t="str">
        <f>IF(SUM('A4'!S3213:X3213)=6,'Angaben KH-Standort'!$D$25,"")</f>
        <v/>
      </c>
      <c r="B3182" t="str">
        <f>IF(SUM('A4'!S3213:X3213)=6,'Angaben KH-Standort'!$D$26,"")</f>
        <v/>
      </c>
      <c r="C3182" t="str">
        <f>IF(SUM('A4'!S3213:X3213)=6,'Angaben KH-Standort'!$D$12,"")</f>
        <v/>
      </c>
      <c r="D3182" t="str">
        <f>IF(SUM('A4'!S3213:X3213)=6,'A1'!$F$14,"")</f>
        <v/>
      </c>
      <c r="E3182" t="str">
        <f>IF(SUM('A4'!S3213:X3213)=6,'A4'!C3213,"")</f>
        <v/>
      </c>
      <c r="F3182" t="str">
        <f>IF(SUM('A4'!S3213:X3213)=6,'A4'!D3213,"")</f>
        <v/>
      </c>
      <c r="G3182" t="str">
        <f>IF(SUM('A4'!S3213:X3213)=6,'A4'!E3213,"")</f>
        <v/>
      </c>
      <c r="H3182" t="str">
        <f>IF(SUM('A4'!S3213:X3213)=6,'A4'!F3213,"")</f>
        <v/>
      </c>
      <c r="I3182" t="str">
        <f>IF(SUM('A4'!S3213:X3213)=6,'A4'!G3213,"")</f>
        <v/>
      </c>
      <c r="J3182" s="308" t="str">
        <f>IF(SUM('A4'!S3213:X3213)=6,'A4'!H3213,"")</f>
        <v/>
      </c>
    </row>
    <row r="3183" spans="1:10" x14ac:dyDescent="0.25">
      <c r="A3183" t="str">
        <f>IF(SUM('A4'!S3214:X3214)=6,'Angaben KH-Standort'!$D$25,"")</f>
        <v/>
      </c>
      <c r="B3183" t="str">
        <f>IF(SUM('A4'!S3214:X3214)=6,'Angaben KH-Standort'!$D$26,"")</f>
        <v/>
      </c>
      <c r="C3183" t="str">
        <f>IF(SUM('A4'!S3214:X3214)=6,'Angaben KH-Standort'!$D$12,"")</f>
        <v/>
      </c>
      <c r="D3183" t="str">
        <f>IF(SUM('A4'!S3214:X3214)=6,'A1'!$F$14,"")</f>
        <v/>
      </c>
      <c r="E3183" t="str">
        <f>IF(SUM('A4'!S3214:X3214)=6,'A4'!C3214,"")</f>
        <v/>
      </c>
      <c r="F3183" t="str">
        <f>IF(SUM('A4'!S3214:X3214)=6,'A4'!D3214,"")</f>
        <v/>
      </c>
      <c r="G3183" t="str">
        <f>IF(SUM('A4'!S3214:X3214)=6,'A4'!E3214,"")</f>
        <v/>
      </c>
      <c r="H3183" t="str">
        <f>IF(SUM('A4'!S3214:X3214)=6,'A4'!F3214,"")</f>
        <v/>
      </c>
      <c r="I3183" t="str">
        <f>IF(SUM('A4'!S3214:X3214)=6,'A4'!G3214,"")</f>
        <v/>
      </c>
      <c r="J3183" s="308" t="str">
        <f>IF(SUM('A4'!S3214:X3214)=6,'A4'!H3214,"")</f>
        <v/>
      </c>
    </row>
    <row r="3184" spans="1:10" x14ac:dyDescent="0.25">
      <c r="A3184" t="str">
        <f>IF(SUM('A4'!S3215:X3215)=6,'Angaben KH-Standort'!$D$25,"")</f>
        <v/>
      </c>
      <c r="B3184" t="str">
        <f>IF(SUM('A4'!S3215:X3215)=6,'Angaben KH-Standort'!$D$26,"")</f>
        <v/>
      </c>
      <c r="C3184" t="str">
        <f>IF(SUM('A4'!S3215:X3215)=6,'Angaben KH-Standort'!$D$12,"")</f>
        <v/>
      </c>
      <c r="D3184" t="str">
        <f>IF(SUM('A4'!S3215:X3215)=6,'A1'!$F$14,"")</f>
        <v/>
      </c>
      <c r="E3184" t="str">
        <f>IF(SUM('A4'!S3215:X3215)=6,'A4'!C3215,"")</f>
        <v/>
      </c>
      <c r="F3184" t="str">
        <f>IF(SUM('A4'!S3215:X3215)=6,'A4'!D3215,"")</f>
        <v/>
      </c>
      <c r="G3184" t="str">
        <f>IF(SUM('A4'!S3215:X3215)=6,'A4'!E3215,"")</f>
        <v/>
      </c>
      <c r="H3184" t="str">
        <f>IF(SUM('A4'!S3215:X3215)=6,'A4'!F3215,"")</f>
        <v/>
      </c>
      <c r="I3184" t="str">
        <f>IF(SUM('A4'!S3215:X3215)=6,'A4'!G3215,"")</f>
        <v/>
      </c>
      <c r="J3184" s="308" t="str">
        <f>IF(SUM('A4'!S3215:X3215)=6,'A4'!H3215,"")</f>
        <v/>
      </c>
    </row>
    <row r="3185" spans="1:10" x14ac:dyDescent="0.25">
      <c r="A3185" t="str">
        <f>IF(SUM('A4'!S3216:X3216)=6,'Angaben KH-Standort'!$D$25,"")</f>
        <v/>
      </c>
      <c r="B3185" t="str">
        <f>IF(SUM('A4'!S3216:X3216)=6,'Angaben KH-Standort'!$D$26,"")</f>
        <v/>
      </c>
      <c r="C3185" t="str">
        <f>IF(SUM('A4'!S3216:X3216)=6,'Angaben KH-Standort'!$D$12,"")</f>
        <v/>
      </c>
      <c r="D3185" t="str">
        <f>IF(SUM('A4'!S3216:X3216)=6,'A1'!$F$14,"")</f>
        <v/>
      </c>
      <c r="E3185" t="str">
        <f>IF(SUM('A4'!S3216:X3216)=6,'A4'!C3216,"")</f>
        <v/>
      </c>
      <c r="F3185" t="str">
        <f>IF(SUM('A4'!S3216:X3216)=6,'A4'!D3216,"")</f>
        <v/>
      </c>
      <c r="G3185" t="str">
        <f>IF(SUM('A4'!S3216:X3216)=6,'A4'!E3216,"")</f>
        <v/>
      </c>
      <c r="H3185" t="str">
        <f>IF(SUM('A4'!S3216:X3216)=6,'A4'!F3216,"")</f>
        <v/>
      </c>
      <c r="I3185" t="str">
        <f>IF(SUM('A4'!S3216:X3216)=6,'A4'!G3216,"")</f>
        <v/>
      </c>
      <c r="J3185" s="308" t="str">
        <f>IF(SUM('A4'!S3216:X3216)=6,'A4'!H3216,"")</f>
        <v/>
      </c>
    </row>
    <row r="3186" spans="1:10" x14ac:dyDescent="0.25">
      <c r="A3186" t="str">
        <f>IF(SUM('A4'!S3217:X3217)=6,'Angaben KH-Standort'!$D$25,"")</f>
        <v/>
      </c>
      <c r="B3186" t="str">
        <f>IF(SUM('A4'!S3217:X3217)=6,'Angaben KH-Standort'!$D$26,"")</f>
        <v/>
      </c>
      <c r="C3186" t="str">
        <f>IF(SUM('A4'!S3217:X3217)=6,'Angaben KH-Standort'!$D$12,"")</f>
        <v/>
      </c>
      <c r="D3186" t="str">
        <f>IF(SUM('A4'!S3217:X3217)=6,'A1'!$F$14,"")</f>
        <v/>
      </c>
      <c r="E3186" t="str">
        <f>IF(SUM('A4'!S3217:X3217)=6,'A4'!C3217,"")</f>
        <v/>
      </c>
      <c r="F3186" t="str">
        <f>IF(SUM('A4'!S3217:X3217)=6,'A4'!D3217,"")</f>
        <v/>
      </c>
      <c r="G3186" t="str">
        <f>IF(SUM('A4'!S3217:X3217)=6,'A4'!E3217,"")</f>
        <v/>
      </c>
      <c r="H3186" t="str">
        <f>IF(SUM('A4'!S3217:X3217)=6,'A4'!F3217,"")</f>
        <v/>
      </c>
      <c r="I3186" t="str">
        <f>IF(SUM('A4'!S3217:X3217)=6,'A4'!G3217,"")</f>
        <v/>
      </c>
      <c r="J3186" s="308" t="str">
        <f>IF(SUM('A4'!S3217:X3217)=6,'A4'!H3217,"")</f>
        <v/>
      </c>
    </row>
    <row r="3187" spans="1:10" x14ac:dyDescent="0.25">
      <c r="A3187" t="str">
        <f>IF(SUM('A4'!S3218:X3218)=6,'Angaben KH-Standort'!$D$25,"")</f>
        <v/>
      </c>
      <c r="B3187" t="str">
        <f>IF(SUM('A4'!S3218:X3218)=6,'Angaben KH-Standort'!$D$26,"")</f>
        <v/>
      </c>
      <c r="C3187" t="str">
        <f>IF(SUM('A4'!S3218:X3218)=6,'Angaben KH-Standort'!$D$12,"")</f>
        <v/>
      </c>
      <c r="D3187" t="str">
        <f>IF(SUM('A4'!S3218:X3218)=6,'A1'!$F$14,"")</f>
        <v/>
      </c>
      <c r="E3187" t="str">
        <f>IF(SUM('A4'!S3218:X3218)=6,'A4'!C3218,"")</f>
        <v/>
      </c>
      <c r="F3187" t="str">
        <f>IF(SUM('A4'!S3218:X3218)=6,'A4'!D3218,"")</f>
        <v/>
      </c>
      <c r="G3187" t="str">
        <f>IF(SUM('A4'!S3218:X3218)=6,'A4'!E3218,"")</f>
        <v/>
      </c>
      <c r="H3187" t="str">
        <f>IF(SUM('A4'!S3218:X3218)=6,'A4'!F3218,"")</f>
        <v/>
      </c>
      <c r="I3187" t="str">
        <f>IF(SUM('A4'!S3218:X3218)=6,'A4'!G3218,"")</f>
        <v/>
      </c>
      <c r="J3187" s="308" t="str">
        <f>IF(SUM('A4'!S3218:X3218)=6,'A4'!H3218,"")</f>
        <v/>
      </c>
    </row>
    <row r="3188" spans="1:10" x14ac:dyDescent="0.25">
      <c r="A3188" t="str">
        <f>IF(SUM('A4'!S3219:X3219)=6,'Angaben KH-Standort'!$D$25,"")</f>
        <v/>
      </c>
      <c r="B3188" t="str">
        <f>IF(SUM('A4'!S3219:X3219)=6,'Angaben KH-Standort'!$D$26,"")</f>
        <v/>
      </c>
      <c r="C3188" t="str">
        <f>IF(SUM('A4'!S3219:X3219)=6,'Angaben KH-Standort'!$D$12,"")</f>
        <v/>
      </c>
      <c r="D3188" t="str">
        <f>IF(SUM('A4'!S3219:X3219)=6,'A1'!$F$14,"")</f>
        <v/>
      </c>
      <c r="E3188" t="str">
        <f>IF(SUM('A4'!S3219:X3219)=6,'A4'!C3219,"")</f>
        <v/>
      </c>
      <c r="F3188" t="str">
        <f>IF(SUM('A4'!S3219:X3219)=6,'A4'!D3219,"")</f>
        <v/>
      </c>
      <c r="G3188" t="str">
        <f>IF(SUM('A4'!S3219:X3219)=6,'A4'!E3219,"")</f>
        <v/>
      </c>
      <c r="H3188" t="str">
        <f>IF(SUM('A4'!S3219:X3219)=6,'A4'!F3219,"")</f>
        <v/>
      </c>
      <c r="I3188" t="str">
        <f>IF(SUM('A4'!S3219:X3219)=6,'A4'!G3219,"")</f>
        <v/>
      </c>
      <c r="J3188" s="308" t="str">
        <f>IF(SUM('A4'!S3219:X3219)=6,'A4'!H3219,"")</f>
        <v/>
      </c>
    </row>
    <row r="3189" spans="1:10" x14ac:dyDescent="0.25">
      <c r="A3189" t="str">
        <f>IF(SUM('A4'!S3220:X3220)=6,'Angaben KH-Standort'!$D$25,"")</f>
        <v/>
      </c>
      <c r="B3189" t="str">
        <f>IF(SUM('A4'!S3220:X3220)=6,'Angaben KH-Standort'!$D$26,"")</f>
        <v/>
      </c>
      <c r="C3189" t="str">
        <f>IF(SUM('A4'!S3220:X3220)=6,'Angaben KH-Standort'!$D$12,"")</f>
        <v/>
      </c>
      <c r="D3189" t="str">
        <f>IF(SUM('A4'!S3220:X3220)=6,'A1'!$F$14,"")</f>
        <v/>
      </c>
      <c r="E3189" t="str">
        <f>IF(SUM('A4'!S3220:X3220)=6,'A4'!C3220,"")</f>
        <v/>
      </c>
      <c r="F3189" t="str">
        <f>IF(SUM('A4'!S3220:X3220)=6,'A4'!D3220,"")</f>
        <v/>
      </c>
      <c r="G3189" t="str">
        <f>IF(SUM('A4'!S3220:X3220)=6,'A4'!E3220,"")</f>
        <v/>
      </c>
      <c r="H3189" t="str">
        <f>IF(SUM('A4'!S3220:X3220)=6,'A4'!F3220,"")</f>
        <v/>
      </c>
      <c r="I3189" t="str">
        <f>IF(SUM('A4'!S3220:X3220)=6,'A4'!G3220,"")</f>
        <v/>
      </c>
      <c r="J3189" s="308" t="str">
        <f>IF(SUM('A4'!S3220:X3220)=6,'A4'!H3220,"")</f>
        <v/>
      </c>
    </row>
    <row r="3190" spans="1:10" x14ac:dyDescent="0.25">
      <c r="A3190" t="str">
        <f>IF(SUM('A4'!S3221:X3221)=6,'Angaben KH-Standort'!$D$25,"")</f>
        <v/>
      </c>
      <c r="B3190" t="str">
        <f>IF(SUM('A4'!S3221:X3221)=6,'Angaben KH-Standort'!$D$26,"")</f>
        <v/>
      </c>
      <c r="C3190" t="str">
        <f>IF(SUM('A4'!S3221:X3221)=6,'Angaben KH-Standort'!$D$12,"")</f>
        <v/>
      </c>
      <c r="D3190" t="str">
        <f>IF(SUM('A4'!S3221:X3221)=6,'A1'!$F$14,"")</f>
        <v/>
      </c>
      <c r="E3190" t="str">
        <f>IF(SUM('A4'!S3221:X3221)=6,'A4'!C3221,"")</f>
        <v/>
      </c>
      <c r="F3190" t="str">
        <f>IF(SUM('A4'!S3221:X3221)=6,'A4'!D3221,"")</f>
        <v/>
      </c>
      <c r="G3190" t="str">
        <f>IF(SUM('A4'!S3221:X3221)=6,'A4'!E3221,"")</f>
        <v/>
      </c>
      <c r="H3190" t="str">
        <f>IF(SUM('A4'!S3221:X3221)=6,'A4'!F3221,"")</f>
        <v/>
      </c>
      <c r="I3190" t="str">
        <f>IF(SUM('A4'!S3221:X3221)=6,'A4'!G3221,"")</f>
        <v/>
      </c>
      <c r="J3190" s="308" t="str">
        <f>IF(SUM('A4'!S3221:X3221)=6,'A4'!H3221,"")</f>
        <v/>
      </c>
    </row>
    <row r="3191" spans="1:10" x14ac:dyDescent="0.25">
      <c r="A3191" t="str">
        <f>IF(SUM('A4'!S3222:X3222)=6,'Angaben KH-Standort'!$D$25,"")</f>
        <v/>
      </c>
      <c r="B3191" t="str">
        <f>IF(SUM('A4'!S3222:X3222)=6,'Angaben KH-Standort'!$D$26,"")</f>
        <v/>
      </c>
      <c r="C3191" t="str">
        <f>IF(SUM('A4'!S3222:X3222)=6,'Angaben KH-Standort'!$D$12,"")</f>
        <v/>
      </c>
      <c r="D3191" t="str">
        <f>IF(SUM('A4'!S3222:X3222)=6,'A1'!$F$14,"")</f>
        <v/>
      </c>
      <c r="E3191" t="str">
        <f>IF(SUM('A4'!S3222:X3222)=6,'A4'!C3222,"")</f>
        <v/>
      </c>
      <c r="F3191" t="str">
        <f>IF(SUM('A4'!S3222:X3222)=6,'A4'!D3222,"")</f>
        <v/>
      </c>
      <c r="G3191" t="str">
        <f>IF(SUM('A4'!S3222:X3222)=6,'A4'!E3222,"")</f>
        <v/>
      </c>
      <c r="H3191" t="str">
        <f>IF(SUM('A4'!S3222:X3222)=6,'A4'!F3222,"")</f>
        <v/>
      </c>
      <c r="I3191" t="str">
        <f>IF(SUM('A4'!S3222:X3222)=6,'A4'!G3222,"")</f>
        <v/>
      </c>
      <c r="J3191" s="308" t="str">
        <f>IF(SUM('A4'!S3222:X3222)=6,'A4'!H3222,"")</f>
        <v/>
      </c>
    </row>
    <row r="3192" spans="1:10" x14ac:dyDescent="0.25">
      <c r="A3192" t="str">
        <f>IF(SUM('A4'!S3223:X3223)=6,'Angaben KH-Standort'!$D$25,"")</f>
        <v/>
      </c>
      <c r="B3192" t="str">
        <f>IF(SUM('A4'!S3223:X3223)=6,'Angaben KH-Standort'!$D$26,"")</f>
        <v/>
      </c>
      <c r="C3192" t="str">
        <f>IF(SUM('A4'!S3223:X3223)=6,'Angaben KH-Standort'!$D$12,"")</f>
        <v/>
      </c>
      <c r="D3192" t="str">
        <f>IF(SUM('A4'!S3223:X3223)=6,'A1'!$F$14,"")</f>
        <v/>
      </c>
      <c r="E3192" t="str">
        <f>IF(SUM('A4'!S3223:X3223)=6,'A4'!C3223,"")</f>
        <v/>
      </c>
      <c r="F3192" t="str">
        <f>IF(SUM('A4'!S3223:X3223)=6,'A4'!D3223,"")</f>
        <v/>
      </c>
      <c r="G3192" t="str">
        <f>IF(SUM('A4'!S3223:X3223)=6,'A4'!E3223,"")</f>
        <v/>
      </c>
      <c r="H3192" t="str">
        <f>IF(SUM('A4'!S3223:X3223)=6,'A4'!F3223,"")</f>
        <v/>
      </c>
      <c r="I3192" t="str">
        <f>IF(SUM('A4'!S3223:X3223)=6,'A4'!G3223,"")</f>
        <v/>
      </c>
      <c r="J3192" s="308" t="str">
        <f>IF(SUM('A4'!S3223:X3223)=6,'A4'!H3223,"")</f>
        <v/>
      </c>
    </row>
    <row r="3193" spans="1:10" x14ac:dyDescent="0.25">
      <c r="A3193" t="str">
        <f>IF(SUM('A4'!S3224:X3224)=6,'Angaben KH-Standort'!$D$25,"")</f>
        <v/>
      </c>
      <c r="B3193" t="str">
        <f>IF(SUM('A4'!S3224:X3224)=6,'Angaben KH-Standort'!$D$26,"")</f>
        <v/>
      </c>
      <c r="C3193" t="str">
        <f>IF(SUM('A4'!S3224:X3224)=6,'Angaben KH-Standort'!$D$12,"")</f>
        <v/>
      </c>
      <c r="D3193" t="str">
        <f>IF(SUM('A4'!S3224:X3224)=6,'A1'!$F$14,"")</f>
        <v/>
      </c>
      <c r="E3193" t="str">
        <f>IF(SUM('A4'!S3224:X3224)=6,'A4'!C3224,"")</f>
        <v/>
      </c>
      <c r="F3193" t="str">
        <f>IF(SUM('A4'!S3224:X3224)=6,'A4'!D3224,"")</f>
        <v/>
      </c>
      <c r="G3193" t="str">
        <f>IF(SUM('A4'!S3224:X3224)=6,'A4'!E3224,"")</f>
        <v/>
      </c>
      <c r="H3193" t="str">
        <f>IF(SUM('A4'!S3224:X3224)=6,'A4'!F3224,"")</f>
        <v/>
      </c>
      <c r="I3193" t="str">
        <f>IF(SUM('A4'!S3224:X3224)=6,'A4'!G3224,"")</f>
        <v/>
      </c>
      <c r="J3193" s="308" t="str">
        <f>IF(SUM('A4'!S3224:X3224)=6,'A4'!H3224,"")</f>
        <v/>
      </c>
    </row>
    <row r="3194" spans="1:10" x14ac:dyDescent="0.25">
      <c r="A3194" t="str">
        <f>IF(SUM('A4'!S3225:X3225)=6,'Angaben KH-Standort'!$D$25,"")</f>
        <v/>
      </c>
      <c r="B3194" t="str">
        <f>IF(SUM('A4'!S3225:X3225)=6,'Angaben KH-Standort'!$D$26,"")</f>
        <v/>
      </c>
      <c r="C3194" t="str">
        <f>IF(SUM('A4'!S3225:X3225)=6,'Angaben KH-Standort'!$D$12,"")</f>
        <v/>
      </c>
      <c r="D3194" t="str">
        <f>IF(SUM('A4'!S3225:X3225)=6,'A1'!$F$14,"")</f>
        <v/>
      </c>
      <c r="E3194" t="str">
        <f>IF(SUM('A4'!S3225:X3225)=6,'A4'!C3225,"")</f>
        <v/>
      </c>
      <c r="F3194" t="str">
        <f>IF(SUM('A4'!S3225:X3225)=6,'A4'!D3225,"")</f>
        <v/>
      </c>
      <c r="G3194" t="str">
        <f>IF(SUM('A4'!S3225:X3225)=6,'A4'!E3225,"")</f>
        <v/>
      </c>
      <c r="H3194" t="str">
        <f>IF(SUM('A4'!S3225:X3225)=6,'A4'!F3225,"")</f>
        <v/>
      </c>
      <c r="I3194" t="str">
        <f>IF(SUM('A4'!S3225:X3225)=6,'A4'!G3225,"")</f>
        <v/>
      </c>
      <c r="J3194" s="308" t="str">
        <f>IF(SUM('A4'!S3225:X3225)=6,'A4'!H3225,"")</f>
        <v/>
      </c>
    </row>
    <row r="3195" spans="1:10" x14ac:dyDescent="0.25">
      <c r="A3195" t="str">
        <f>IF(SUM('A4'!S3226:X3226)=6,'Angaben KH-Standort'!$D$25,"")</f>
        <v/>
      </c>
      <c r="B3195" t="str">
        <f>IF(SUM('A4'!S3226:X3226)=6,'Angaben KH-Standort'!$D$26,"")</f>
        <v/>
      </c>
      <c r="C3195" t="str">
        <f>IF(SUM('A4'!S3226:X3226)=6,'Angaben KH-Standort'!$D$12,"")</f>
        <v/>
      </c>
      <c r="D3195" t="str">
        <f>IF(SUM('A4'!S3226:X3226)=6,'A1'!$F$14,"")</f>
        <v/>
      </c>
      <c r="E3195" t="str">
        <f>IF(SUM('A4'!S3226:X3226)=6,'A4'!C3226,"")</f>
        <v/>
      </c>
      <c r="F3195" t="str">
        <f>IF(SUM('A4'!S3226:X3226)=6,'A4'!D3226,"")</f>
        <v/>
      </c>
      <c r="G3195" t="str">
        <f>IF(SUM('A4'!S3226:X3226)=6,'A4'!E3226,"")</f>
        <v/>
      </c>
      <c r="H3195" t="str">
        <f>IF(SUM('A4'!S3226:X3226)=6,'A4'!F3226,"")</f>
        <v/>
      </c>
      <c r="I3195" t="str">
        <f>IF(SUM('A4'!S3226:X3226)=6,'A4'!G3226,"")</f>
        <v/>
      </c>
      <c r="J3195" s="308" t="str">
        <f>IF(SUM('A4'!S3226:X3226)=6,'A4'!H3226,"")</f>
        <v/>
      </c>
    </row>
    <row r="3196" spans="1:10" x14ac:dyDescent="0.25">
      <c r="A3196" t="str">
        <f>IF(SUM('A4'!S3227:X3227)=6,'Angaben KH-Standort'!$D$25,"")</f>
        <v/>
      </c>
      <c r="B3196" t="str">
        <f>IF(SUM('A4'!S3227:X3227)=6,'Angaben KH-Standort'!$D$26,"")</f>
        <v/>
      </c>
      <c r="C3196" t="str">
        <f>IF(SUM('A4'!S3227:X3227)=6,'Angaben KH-Standort'!$D$12,"")</f>
        <v/>
      </c>
      <c r="D3196" t="str">
        <f>IF(SUM('A4'!S3227:X3227)=6,'A1'!$F$14,"")</f>
        <v/>
      </c>
      <c r="E3196" t="str">
        <f>IF(SUM('A4'!S3227:X3227)=6,'A4'!C3227,"")</f>
        <v/>
      </c>
      <c r="F3196" t="str">
        <f>IF(SUM('A4'!S3227:X3227)=6,'A4'!D3227,"")</f>
        <v/>
      </c>
      <c r="G3196" t="str">
        <f>IF(SUM('A4'!S3227:X3227)=6,'A4'!E3227,"")</f>
        <v/>
      </c>
      <c r="H3196" t="str">
        <f>IF(SUM('A4'!S3227:X3227)=6,'A4'!F3227,"")</f>
        <v/>
      </c>
      <c r="I3196" t="str">
        <f>IF(SUM('A4'!S3227:X3227)=6,'A4'!G3227,"")</f>
        <v/>
      </c>
      <c r="J3196" s="308" t="str">
        <f>IF(SUM('A4'!S3227:X3227)=6,'A4'!H3227,"")</f>
        <v/>
      </c>
    </row>
    <row r="3197" spans="1:10" x14ac:dyDescent="0.25">
      <c r="A3197" t="str">
        <f>IF(SUM('A4'!S3228:X3228)=6,'Angaben KH-Standort'!$D$25,"")</f>
        <v/>
      </c>
      <c r="B3197" t="str">
        <f>IF(SUM('A4'!S3228:X3228)=6,'Angaben KH-Standort'!$D$26,"")</f>
        <v/>
      </c>
      <c r="C3197" t="str">
        <f>IF(SUM('A4'!S3228:X3228)=6,'Angaben KH-Standort'!$D$12,"")</f>
        <v/>
      </c>
      <c r="D3197" t="str">
        <f>IF(SUM('A4'!S3228:X3228)=6,'A1'!$F$14,"")</f>
        <v/>
      </c>
      <c r="E3197" t="str">
        <f>IF(SUM('A4'!S3228:X3228)=6,'A4'!C3228,"")</f>
        <v/>
      </c>
      <c r="F3197" t="str">
        <f>IF(SUM('A4'!S3228:X3228)=6,'A4'!D3228,"")</f>
        <v/>
      </c>
      <c r="G3197" t="str">
        <f>IF(SUM('A4'!S3228:X3228)=6,'A4'!E3228,"")</f>
        <v/>
      </c>
      <c r="H3197" t="str">
        <f>IF(SUM('A4'!S3228:X3228)=6,'A4'!F3228,"")</f>
        <v/>
      </c>
      <c r="I3197" t="str">
        <f>IF(SUM('A4'!S3228:X3228)=6,'A4'!G3228,"")</f>
        <v/>
      </c>
      <c r="J3197" s="308" t="str">
        <f>IF(SUM('A4'!S3228:X3228)=6,'A4'!H3228,"")</f>
        <v/>
      </c>
    </row>
    <row r="3198" spans="1:10" x14ac:dyDescent="0.25">
      <c r="A3198" t="str">
        <f>IF(SUM('A4'!S3229:X3229)=6,'Angaben KH-Standort'!$D$25,"")</f>
        <v/>
      </c>
      <c r="B3198" t="str">
        <f>IF(SUM('A4'!S3229:X3229)=6,'Angaben KH-Standort'!$D$26,"")</f>
        <v/>
      </c>
      <c r="C3198" t="str">
        <f>IF(SUM('A4'!S3229:X3229)=6,'Angaben KH-Standort'!$D$12,"")</f>
        <v/>
      </c>
      <c r="D3198" t="str">
        <f>IF(SUM('A4'!S3229:X3229)=6,'A1'!$F$14,"")</f>
        <v/>
      </c>
      <c r="E3198" t="str">
        <f>IF(SUM('A4'!S3229:X3229)=6,'A4'!C3229,"")</f>
        <v/>
      </c>
      <c r="F3198" t="str">
        <f>IF(SUM('A4'!S3229:X3229)=6,'A4'!D3229,"")</f>
        <v/>
      </c>
      <c r="G3198" t="str">
        <f>IF(SUM('A4'!S3229:X3229)=6,'A4'!E3229,"")</f>
        <v/>
      </c>
      <c r="H3198" t="str">
        <f>IF(SUM('A4'!S3229:X3229)=6,'A4'!F3229,"")</f>
        <v/>
      </c>
      <c r="I3198" t="str">
        <f>IF(SUM('A4'!S3229:X3229)=6,'A4'!G3229,"")</f>
        <v/>
      </c>
      <c r="J3198" s="308" t="str">
        <f>IF(SUM('A4'!S3229:X3229)=6,'A4'!H3229,"")</f>
        <v/>
      </c>
    </row>
    <row r="3199" spans="1:10" x14ac:dyDescent="0.25">
      <c r="A3199" t="str">
        <f>IF(SUM('A4'!S3230:X3230)=6,'Angaben KH-Standort'!$D$25,"")</f>
        <v/>
      </c>
      <c r="B3199" t="str">
        <f>IF(SUM('A4'!S3230:X3230)=6,'Angaben KH-Standort'!$D$26,"")</f>
        <v/>
      </c>
      <c r="C3199" t="str">
        <f>IF(SUM('A4'!S3230:X3230)=6,'Angaben KH-Standort'!$D$12,"")</f>
        <v/>
      </c>
      <c r="D3199" t="str">
        <f>IF(SUM('A4'!S3230:X3230)=6,'A1'!$F$14,"")</f>
        <v/>
      </c>
      <c r="E3199" t="str">
        <f>IF(SUM('A4'!S3230:X3230)=6,'A4'!C3230,"")</f>
        <v/>
      </c>
      <c r="F3199" t="str">
        <f>IF(SUM('A4'!S3230:X3230)=6,'A4'!D3230,"")</f>
        <v/>
      </c>
      <c r="G3199" t="str">
        <f>IF(SUM('A4'!S3230:X3230)=6,'A4'!E3230,"")</f>
        <v/>
      </c>
      <c r="H3199" t="str">
        <f>IF(SUM('A4'!S3230:X3230)=6,'A4'!F3230,"")</f>
        <v/>
      </c>
      <c r="I3199" t="str">
        <f>IF(SUM('A4'!S3230:X3230)=6,'A4'!G3230,"")</f>
        <v/>
      </c>
      <c r="J3199" s="308" t="str">
        <f>IF(SUM('A4'!S3230:X3230)=6,'A4'!H3230,"")</f>
        <v/>
      </c>
    </row>
    <row r="3200" spans="1:10" x14ac:dyDescent="0.25">
      <c r="A3200" t="str">
        <f>IF(SUM('A4'!S3231:X3231)=6,'Angaben KH-Standort'!$D$25,"")</f>
        <v/>
      </c>
      <c r="B3200" t="str">
        <f>IF(SUM('A4'!S3231:X3231)=6,'Angaben KH-Standort'!$D$26,"")</f>
        <v/>
      </c>
      <c r="C3200" t="str">
        <f>IF(SUM('A4'!S3231:X3231)=6,'Angaben KH-Standort'!$D$12,"")</f>
        <v/>
      </c>
      <c r="D3200" t="str">
        <f>IF(SUM('A4'!S3231:X3231)=6,'A1'!$F$14,"")</f>
        <v/>
      </c>
      <c r="E3200" t="str">
        <f>IF(SUM('A4'!S3231:X3231)=6,'A4'!C3231,"")</f>
        <v/>
      </c>
      <c r="F3200" t="str">
        <f>IF(SUM('A4'!S3231:X3231)=6,'A4'!D3231,"")</f>
        <v/>
      </c>
      <c r="G3200" t="str">
        <f>IF(SUM('A4'!S3231:X3231)=6,'A4'!E3231,"")</f>
        <v/>
      </c>
      <c r="H3200" t="str">
        <f>IF(SUM('A4'!S3231:X3231)=6,'A4'!F3231,"")</f>
        <v/>
      </c>
      <c r="I3200" t="str">
        <f>IF(SUM('A4'!S3231:X3231)=6,'A4'!G3231,"")</f>
        <v/>
      </c>
      <c r="J3200" s="308" t="str">
        <f>IF(SUM('A4'!S3231:X3231)=6,'A4'!H3231,"")</f>
        <v/>
      </c>
    </row>
    <row r="3201" spans="1:10" x14ac:dyDescent="0.25">
      <c r="A3201" t="str">
        <f>IF(SUM('A4'!S3232:X3232)=6,'Angaben KH-Standort'!$D$25,"")</f>
        <v/>
      </c>
      <c r="B3201" t="str">
        <f>IF(SUM('A4'!S3232:X3232)=6,'Angaben KH-Standort'!$D$26,"")</f>
        <v/>
      </c>
      <c r="C3201" t="str">
        <f>IF(SUM('A4'!S3232:X3232)=6,'Angaben KH-Standort'!$D$12,"")</f>
        <v/>
      </c>
      <c r="D3201" t="str">
        <f>IF(SUM('A4'!S3232:X3232)=6,'A1'!$F$14,"")</f>
        <v/>
      </c>
      <c r="E3201" t="str">
        <f>IF(SUM('A4'!S3232:X3232)=6,'A4'!C3232,"")</f>
        <v/>
      </c>
      <c r="F3201" t="str">
        <f>IF(SUM('A4'!S3232:X3232)=6,'A4'!D3232,"")</f>
        <v/>
      </c>
      <c r="G3201" t="str">
        <f>IF(SUM('A4'!S3232:X3232)=6,'A4'!E3232,"")</f>
        <v/>
      </c>
      <c r="H3201" t="str">
        <f>IF(SUM('A4'!S3232:X3232)=6,'A4'!F3232,"")</f>
        <v/>
      </c>
      <c r="I3201" t="str">
        <f>IF(SUM('A4'!S3232:X3232)=6,'A4'!G3232,"")</f>
        <v/>
      </c>
      <c r="J3201" s="308" t="str">
        <f>IF(SUM('A4'!S3232:X3232)=6,'A4'!H3232,"")</f>
        <v/>
      </c>
    </row>
    <row r="3202" spans="1:10" x14ac:dyDescent="0.25">
      <c r="A3202" t="str">
        <f>IF(SUM('A4'!S3233:X3233)=6,'Angaben KH-Standort'!$D$25,"")</f>
        <v/>
      </c>
      <c r="B3202" t="str">
        <f>IF(SUM('A4'!S3233:X3233)=6,'Angaben KH-Standort'!$D$26,"")</f>
        <v/>
      </c>
      <c r="C3202" t="str">
        <f>IF(SUM('A4'!S3233:X3233)=6,'Angaben KH-Standort'!$D$12,"")</f>
        <v/>
      </c>
      <c r="D3202" t="str">
        <f>IF(SUM('A4'!S3233:X3233)=6,'A1'!$F$14,"")</f>
        <v/>
      </c>
      <c r="E3202" t="str">
        <f>IF(SUM('A4'!S3233:X3233)=6,'A4'!C3233,"")</f>
        <v/>
      </c>
      <c r="F3202" t="str">
        <f>IF(SUM('A4'!S3233:X3233)=6,'A4'!D3233,"")</f>
        <v/>
      </c>
      <c r="G3202" t="str">
        <f>IF(SUM('A4'!S3233:X3233)=6,'A4'!E3233,"")</f>
        <v/>
      </c>
      <c r="H3202" t="str">
        <f>IF(SUM('A4'!S3233:X3233)=6,'A4'!F3233,"")</f>
        <v/>
      </c>
      <c r="I3202" t="str">
        <f>IF(SUM('A4'!S3233:X3233)=6,'A4'!G3233,"")</f>
        <v/>
      </c>
      <c r="J3202" s="308" t="str">
        <f>IF(SUM('A4'!S3233:X3233)=6,'A4'!H3233,"")</f>
        <v/>
      </c>
    </row>
    <row r="3203" spans="1:10" x14ac:dyDescent="0.25">
      <c r="A3203" t="str">
        <f>IF(SUM('A4'!S3234:X3234)=6,'Angaben KH-Standort'!$D$25,"")</f>
        <v/>
      </c>
      <c r="B3203" t="str">
        <f>IF(SUM('A4'!S3234:X3234)=6,'Angaben KH-Standort'!$D$26,"")</f>
        <v/>
      </c>
      <c r="C3203" t="str">
        <f>IF(SUM('A4'!S3234:X3234)=6,'Angaben KH-Standort'!$D$12,"")</f>
        <v/>
      </c>
      <c r="D3203" t="str">
        <f>IF(SUM('A4'!S3234:X3234)=6,'A1'!$F$14,"")</f>
        <v/>
      </c>
      <c r="E3203" t="str">
        <f>IF(SUM('A4'!S3234:X3234)=6,'A4'!C3234,"")</f>
        <v/>
      </c>
      <c r="F3203" t="str">
        <f>IF(SUM('A4'!S3234:X3234)=6,'A4'!D3234,"")</f>
        <v/>
      </c>
      <c r="G3203" t="str">
        <f>IF(SUM('A4'!S3234:X3234)=6,'A4'!E3234,"")</f>
        <v/>
      </c>
      <c r="H3203" t="str">
        <f>IF(SUM('A4'!S3234:X3234)=6,'A4'!F3234,"")</f>
        <v/>
      </c>
      <c r="I3203" t="str">
        <f>IF(SUM('A4'!S3234:X3234)=6,'A4'!G3234,"")</f>
        <v/>
      </c>
      <c r="J3203" s="308" t="str">
        <f>IF(SUM('A4'!S3234:X3234)=6,'A4'!H3234,"")</f>
        <v/>
      </c>
    </row>
    <row r="3204" spans="1:10" x14ac:dyDescent="0.25">
      <c r="A3204" t="str">
        <f>IF(SUM('A4'!S3235:X3235)=6,'Angaben KH-Standort'!$D$25,"")</f>
        <v/>
      </c>
      <c r="B3204" t="str">
        <f>IF(SUM('A4'!S3235:X3235)=6,'Angaben KH-Standort'!$D$26,"")</f>
        <v/>
      </c>
      <c r="C3204" t="str">
        <f>IF(SUM('A4'!S3235:X3235)=6,'Angaben KH-Standort'!$D$12,"")</f>
        <v/>
      </c>
      <c r="D3204" t="str">
        <f>IF(SUM('A4'!S3235:X3235)=6,'A1'!$F$14,"")</f>
        <v/>
      </c>
      <c r="E3204" t="str">
        <f>IF(SUM('A4'!S3235:X3235)=6,'A4'!C3235,"")</f>
        <v/>
      </c>
      <c r="F3204" t="str">
        <f>IF(SUM('A4'!S3235:X3235)=6,'A4'!D3235,"")</f>
        <v/>
      </c>
      <c r="G3204" t="str">
        <f>IF(SUM('A4'!S3235:X3235)=6,'A4'!E3235,"")</f>
        <v/>
      </c>
      <c r="H3204" t="str">
        <f>IF(SUM('A4'!S3235:X3235)=6,'A4'!F3235,"")</f>
        <v/>
      </c>
      <c r="I3204" t="str">
        <f>IF(SUM('A4'!S3235:X3235)=6,'A4'!G3235,"")</f>
        <v/>
      </c>
      <c r="J3204" s="308" t="str">
        <f>IF(SUM('A4'!S3235:X3235)=6,'A4'!H3235,"")</f>
        <v/>
      </c>
    </row>
    <row r="3205" spans="1:10" x14ac:dyDescent="0.25">
      <c r="A3205" t="str">
        <f>IF(SUM('A4'!S3236:X3236)=6,'Angaben KH-Standort'!$D$25,"")</f>
        <v/>
      </c>
      <c r="B3205" t="str">
        <f>IF(SUM('A4'!S3236:X3236)=6,'Angaben KH-Standort'!$D$26,"")</f>
        <v/>
      </c>
      <c r="C3205" t="str">
        <f>IF(SUM('A4'!S3236:X3236)=6,'Angaben KH-Standort'!$D$12,"")</f>
        <v/>
      </c>
      <c r="D3205" t="str">
        <f>IF(SUM('A4'!S3236:X3236)=6,'A1'!$F$14,"")</f>
        <v/>
      </c>
      <c r="E3205" t="str">
        <f>IF(SUM('A4'!S3236:X3236)=6,'A4'!C3236,"")</f>
        <v/>
      </c>
      <c r="F3205" t="str">
        <f>IF(SUM('A4'!S3236:X3236)=6,'A4'!D3236,"")</f>
        <v/>
      </c>
      <c r="G3205" t="str">
        <f>IF(SUM('A4'!S3236:X3236)=6,'A4'!E3236,"")</f>
        <v/>
      </c>
      <c r="H3205" t="str">
        <f>IF(SUM('A4'!S3236:X3236)=6,'A4'!F3236,"")</f>
        <v/>
      </c>
      <c r="I3205" t="str">
        <f>IF(SUM('A4'!S3236:X3236)=6,'A4'!G3236,"")</f>
        <v/>
      </c>
      <c r="J3205" s="308" t="str">
        <f>IF(SUM('A4'!S3236:X3236)=6,'A4'!H3236,"")</f>
        <v/>
      </c>
    </row>
    <row r="3206" spans="1:10" x14ac:dyDescent="0.25">
      <c r="A3206" t="str">
        <f>IF(SUM('A4'!S3237:X3237)=6,'Angaben KH-Standort'!$D$25,"")</f>
        <v/>
      </c>
      <c r="B3206" t="str">
        <f>IF(SUM('A4'!S3237:X3237)=6,'Angaben KH-Standort'!$D$26,"")</f>
        <v/>
      </c>
      <c r="C3206" t="str">
        <f>IF(SUM('A4'!S3237:X3237)=6,'Angaben KH-Standort'!$D$12,"")</f>
        <v/>
      </c>
      <c r="D3206" t="str">
        <f>IF(SUM('A4'!S3237:X3237)=6,'A1'!$F$14,"")</f>
        <v/>
      </c>
      <c r="E3206" t="str">
        <f>IF(SUM('A4'!S3237:X3237)=6,'A4'!C3237,"")</f>
        <v/>
      </c>
      <c r="F3206" t="str">
        <f>IF(SUM('A4'!S3237:X3237)=6,'A4'!D3237,"")</f>
        <v/>
      </c>
      <c r="G3206" t="str">
        <f>IF(SUM('A4'!S3237:X3237)=6,'A4'!E3237,"")</f>
        <v/>
      </c>
      <c r="H3206" t="str">
        <f>IF(SUM('A4'!S3237:X3237)=6,'A4'!F3237,"")</f>
        <v/>
      </c>
      <c r="I3206" t="str">
        <f>IF(SUM('A4'!S3237:X3237)=6,'A4'!G3237,"")</f>
        <v/>
      </c>
      <c r="J3206" s="308" t="str">
        <f>IF(SUM('A4'!S3237:X3237)=6,'A4'!H3237,"")</f>
        <v/>
      </c>
    </row>
    <row r="3207" spans="1:10" x14ac:dyDescent="0.25">
      <c r="A3207" t="str">
        <f>IF(SUM('A4'!S3238:X3238)=6,'Angaben KH-Standort'!$D$25,"")</f>
        <v/>
      </c>
      <c r="B3207" t="str">
        <f>IF(SUM('A4'!S3238:X3238)=6,'Angaben KH-Standort'!$D$26,"")</f>
        <v/>
      </c>
      <c r="C3207" t="str">
        <f>IF(SUM('A4'!S3238:X3238)=6,'Angaben KH-Standort'!$D$12,"")</f>
        <v/>
      </c>
      <c r="D3207" t="str">
        <f>IF(SUM('A4'!S3238:X3238)=6,'A1'!$F$14,"")</f>
        <v/>
      </c>
      <c r="E3207" t="str">
        <f>IF(SUM('A4'!S3238:X3238)=6,'A4'!C3238,"")</f>
        <v/>
      </c>
      <c r="F3207" t="str">
        <f>IF(SUM('A4'!S3238:X3238)=6,'A4'!D3238,"")</f>
        <v/>
      </c>
      <c r="G3207" t="str">
        <f>IF(SUM('A4'!S3238:X3238)=6,'A4'!E3238,"")</f>
        <v/>
      </c>
      <c r="H3207" t="str">
        <f>IF(SUM('A4'!S3238:X3238)=6,'A4'!F3238,"")</f>
        <v/>
      </c>
      <c r="I3207" t="str">
        <f>IF(SUM('A4'!S3238:X3238)=6,'A4'!G3238,"")</f>
        <v/>
      </c>
      <c r="J3207" s="308" t="str">
        <f>IF(SUM('A4'!S3238:X3238)=6,'A4'!H3238,"")</f>
        <v/>
      </c>
    </row>
    <row r="3208" spans="1:10" x14ac:dyDescent="0.25">
      <c r="A3208" t="str">
        <f>IF(SUM('A4'!S3239:X3239)=6,'Angaben KH-Standort'!$D$25,"")</f>
        <v/>
      </c>
      <c r="B3208" t="str">
        <f>IF(SUM('A4'!S3239:X3239)=6,'Angaben KH-Standort'!$D$26,"")</f>
        <v/>
      </c>
      <c r="C3208" t="str">
        <f>IF(SUM('A4'!S3239:X3239)=6,'Angaben KH-Standort'!$D$12,"")</f>
        <v/>
      </c>
      <c r="D3208" t="str">
        <f>IF(SUM('A4'!S3239:X3239)=6,'A1'!$F$14,"")</f>
        <v/>
      </c>
      <c r="E3208" t="str">
        <f>IF(SUM('A4'!S3239:X3239)=6,'A4'!C3239,"")</f>
        <v/>
      </c>
      <c r="F3208" t="str">
        <f>IF(SUM('A4'!S3239:X3239)=6,'A4'!D3239,"")</f>
        <v/>
      </c>
      <c r="G3208" t="str">
        <f>IF(SUM('A4'!S3239:X3239)=6,'A4'!E3239,"")</f>
        <v/>
      </c>
      <c r="H3208" t="str">
        <f>IF(SUM('A4'!S3239:X3239)=6,'A4'!F3239,"")</f>
        <v/>
      </c>
      <c r="I3208" t="str">
        <f>IF(SUM('A4'!S3239:X3239)=6,'A4'!G3239,"")</f>
        <v/>
      </c>
      <c r="J3208" s="308" t="str">
        <f>IF(SUM('A4'!S3239:X3239)=6,'A4'!H3239,"")</f>
        <v/>
      </c>
    </row>
    <row r="3209" spans="1:10" x14ac:dyDescent="0.25">
      <c r="A3209" t="str">
        <f>IF(SUM('A4'!S3240:X3240)=6,'Angaben KH-Standort'!$D$25,"")</f>
        <v/>
      </c>
      <c r="B3209" t="str">
        <f>IF(SUM('A4'!S3240:X3240)=6,'Angaben KH-Standort'!$D$26,"")</f>
        <v/>
      </c>
      <c r="C3209" t="str">
        <f>IF(SUM('A4'!S3240:X3240)=6,'Angaben KH-Standort'!$D$12,"")</f>
        <v/>
      </c>
      <c r="D3209" t="str">
        <f>IF(SUM('A4'!S3240:X3240)=6,'A1'!$F$14,"")</f>
        <v/>
      </c>
      <c r="E3209" t="str">
        <f>IF(SUM('A4'!S3240:X3240)=6,'A4'!C3240,"")</f>
        <v/>
      </c>
      <c r="F3209" t="str">
        <f>IF(SUM('A4'!S3240:X3240)=6,'A4'!D3240,"")</f>
        <v/>
      </c>
      <c r="G3209" t="str">
        <f>IF(SUM('A4'!S3240:X3240)=6,'A4'!E3240,"")</f>
        <v/>
      </c>
      <c r="H3209" t="str">
        <f>IF(SUM('A4'!S3240:X3240)=6,'A4'!F3240,"")</f>
        <v/>
      </c>
      <c r="I3209" t="str">
        <f>IF(SUM('A4'!S3240:X3240)=6,'A4'!G3240,"")</f>
        <v/>
      </c>
      <c r="J3209" s="308" t="str">
        <f>IF(SUM('A4'!S3240:X3240)=6,'A4'!H3240,"")</f>
        <v/>
      </c>
    </row>
    <row r="3210" spans="1:10" x14ac:dyDescent="0.25">
      <c r="A3210" t="str">
        <f>IF(SUM('A4'!S3241:X3241)=6,'Angaben KH-Standort'!$D$25,"")</f>
        <v/>
      </c>
      <c r="B3210" t="str">
        <f>IF(SUM('A4'!S3241:X3241)=6,'Angaben KH-Standort'!$D$26,"")</f>
        <v/>
      </c>
      <c r="C3210" t="str">
        <f>IF(SUM('A4'!S3241:X3241)=6,'Angaben KH-Standort'!$D$12,"")</f>
        <v/>
      </c>
      <c r="D3210" t="str">
        <f>IF(SUM('A4'!S3241:X3241)=6,'A1'!$F$14,"")</f>
        <v/>
      </c>
      <c r="E3210" t="str">
        <f>IF(SUM('A4'!S3241:X3241)=6,'A4'!C3241,"")</f>
        <v/>
      </c>
      <c r="F3210" t="str">
        <f>IF(SUM('A4'!S3241:X3241)=6,'A4'!D3241,"")</f>
        <v/>
      </c>
      <c r="G3210" t="str">
        <f>IF(SUM('A4'!S3241:X3241)=6,'A4'!E3241,"")</f>
        <v/>
      </c>
      <c r="H3210" t="str">
        <f>IF(SUM('A4'!S3241:X3241)=6,'A4'!F3241,"")</f>
        <v/>
      </c>
      <c r="I3210" t="str">
        <f>IF(SUM('A4'!S3241:X3241)=6,'A4'!G3241,"")</f>
        <v/>
      </c>
      <c r="J3210" s="308" t="str">
        <f>IF(SUM('A4'!S3241:X3241)=6,'A4'!H3241,"")</f>
        <v/>
      </c>
    </row>
    <row r="3211" spans="1:10" x14ac:dyDescent="0.25">
      <c r="A3211" t="str">
        <f>IF(SUM('A4'!S3242:X3242)=6,'Angaben KH-Standort'!$D$25,"")</f>
        <v/>
      </c>
      <c r="B3211" t="str">
        <f>IF(SUM('A4'!S3242:X3242)=6,'Angaben KH-Standort'!$D$26,"")</f>
        <v/>
      </c>
      <c r="C3211" t="str">
        <f>IF(SUM('A4'!S3242:X3242)=6,'Angaben KH-Standort'!$D$12,"")</f>
        <v/>
      </c>
      <c r="D3211" t="str">
        <f>IF(SUM('A4'!S3242:X3242)=6,'A1'!$F$14,"")</f>
        <v/>
      </c>
      <c r="E3211" t="str">
        <f>IF(SUM('A4'!S3242:X3242)=6,'A4'!C3242,"")</f>
        <v/>
      </c>
      <c r="F3211" t="str">
        <f>IF(SUM('A4'!S3242:X3242)=6,'A4'!D3242,"")</f>
        <v/>
      </c>
      <c r="G3211" t="str">
        <f>IF(SUM('A4'!S3242:X3242)=6,'A4'!E3242,"")</f>
        <v/>
      </c>
      <c r="H3211" t="str">
        <f>IF(SUM('A4'!S3242:X3242)=6,'A4'!F3242,"")</f>
        <v/>
      </c>
      <c r="I3211" t="str">
        <f>IF(SUM('A4'!S3242:X3242)=6,'A4'!G3242,"")</f>
        <v/>
      </c>
      <c r="J3211" s="308" t="str">
        <f>IF(SUM('A4'!S3242:X3242)=6,'A4'!H3242,"")</f>
        <v/>
      </c>
    </row>
    <row r="3212" spans="1:10" x14ac:dyDescent="0.25">
      <c r="A3212" t="str">
        <f>IF(SUM('A4'!S3243:X3243)=6,'Angaben KH-Standort'!$D$25,"")</f>
        <v/>
      </c>
      <c r="B3212" t="str">
        <f>IF(SUM('A4'!S3243:X3243)=6,'Angaben KH-Standort'!$D$26,"")</f>
        <v/>
      </c>
      <c r="C3212" t="str">
        <f>IF(SUM('A4'!S3243:X3243)=6,'Angaben KH-Standort'!$D$12,"")</f>
        <v/>
      </c>
      <c r="D3212" t="str">
        <f>IF(SUM('A4'!S3243:X3243)=6,'A1'!$F$14,"")</f>
        <v/>
      </c>
      <c r="E3212" t="str">
        <f>IF(SUM('A4'!S3243:X3243)=6,'A4'!C3243,"")</f>
        <v/>
      </c>
      <c r="F3212" t="str">
        <f>IF(SUM('A4'!S3243:X3243)=6,'A4'!D3243,"")</f>
        <v/>
      </c>
      <c r="G3212" t="str">
        <f>IF(SUM('A4'!S3243:X3243)=6,'A4'!E3243,"")</f>
        <v/>
      </c>
      <c r="H3212" t="str">
        <f>IF(SUM('A4'!S3243:X3243)=6,'A4'!F3243,"")</f>
        <v/>
      </c>
      <c r="I3212" t="str">
        <f>IF(SUM('A4'!S3243:X3243)=6,'A4'!G3243,"")</f>
        <v/>
      </c>
      <c r="J3212" s="308" t="str">
        <f>IF(SUM('A4'!S3243:X3243)=6,'A4'!H3243,"")</f>
        <v/>
      </c>
    </row>
    <row r="3213" spans="1:10" x14ac:dyDescent="0.25">
      <c r="A3213" t="str">
        <f>IF(SUM('A4'!S3244:X3244)=6,'Angaben KH-Standort'!$D$25,"")</f>
        <v/>
      </c>
      <c r="B3213" t="str">
        <f>IF(SUM('A4'!S3244:X3244)=6,'Angaben KH-Standort'!$D$26,"")</f>
        <v/>
      </c>
      <c r="C3213" t="str">
        <f>IF(SUM('A4'!S3244:X3244)=6,'Angaben KH-Standort'!$D$12,"")</f>
        <v/>
      </c>
      <c r="D3213" t="str">
        <f>IF(SUM('A4'!S3244:X3244)=6,'A1'!$F$14,"")</f>
        <v/>
      </c>
      <c r="E3213" t="str">
        <f>IF(SUM('A4'!S3244:X3244)=6,'A4'!C3244,"")</f>
        <v/>
      </c>
      <c r="F3213" t="str">
        <f>IF(SUM('A4'!S3244:X3244)=6,'A4'!D3244,"")</f>
        <v/>
      </c>
      <c r="G3213" t="str">
        <f>IF(SUM('A4'!S3244:X3244)=6,'A4'!E3244,"")</f>
        <v/>
      </c>
      <c r="H3213" t="str">
        <f>IF(SUM('A4'!S3244:X3244)=6,'A4'!F3244,"")</f>
        <v/>
      </c>
      <c r="I3213" t="str">
        <f>IF(SUM('A4'!S3244:X3244)=6,'A4'!G3244,"")</f>
        <v/>
      </c>
      <c r="J3213" s="308" t="str">
        <f>IF(SUM('A4'!S3244:X3244)=6,'A4'!H3244,"")</f>
        <v/>
      </c>
    </row>
    <row r="3214" spans="1:10" x14ac:dyDescent="0.25">
      <c r="A3214" t="str">
        <f>IF(SUM('A4'!S3245:X3245)=6,'Angaben KH-Standort'!$D$25,"")</f>
        <v/>
      </c>
      <c r="B3214" t="str">
        <f>IF(SUM('A4'!S3245:X3245)=6,'Angaben KH-Standort'!$D$26,"")</f>
        <v/>
      </c>
      <c r="C3214" t="str">
        <f>IF(SUM('A4'!S3245:X3245)=6,'Angaben KH-Standort'!$D$12,"")</f>
        <v/>
      </c>
      <c r="D3214" t="str">
        <f>IF(SUM('A4'!S3245:X3245)=6,'A1'!$F$14,"")</f>
        <v/>
      </c>
      <c r="E3214" t="str">
        <f>IF(SUM('A4'!S3245:X3245)=6,'A4'!C3245,"")</f>
        <v/>
      </c>
      <c r="F3214" t="str">
        <f>IF(SUM('A4'!S3245:X3245)=6,'A4'!D3245,"")</f>
        <v/>
      </c>
      <c r="G3214" t="str">
        <f>IF(SUM('A4'!S3245:X3245)=6,'A4'!E3245,"")</f>
        <v/>
      </c>
      <c r="H3214" t="str">
        <f>IF(SUM('A4'!S3245:X3245)=6,'A4'!F3245,"")</f>
        <v/>
      </c>
      <c r="I3214" t="str">
        <f>IF(SUM('A4'!S3245:X3245)=6,'A4'!G3245,"")</f>
        <v/>
      </c>
      <c r="J3214" s="308" t="str">
        <f>IF(SUM('A4'!S3245:X3245)=6,'A4'!H3245,"")</f>
        <v/>
      </c>
    </row>
    <row r="3215" spans="1:10" x14ac:dyDescent="0.25">
      <c r="A3215" t="str">
        <f>IF(SUM('A4'!S3246:X3246)=6,'Angaben KH-Standort'!$D$25,"")</f>
        <v/>
      </c>
      <c r="B3215" t="str">
        <f>IF(SUM('A4'!S3246:X3246)=6,'Angaben KH-Standort'!$D$26,"")</f>
        <v/>
      </c>
      <c r="C3215" t="str">
        <f>IF(SUM('A4'!S3246:X3246)=6,'Angaben KH-Standort'!$D$12,"")</f>
        <v/>
      </c>
      <c r="D3215" t="str">
        <f>IF(SUM('A4'!S3246:X3246)=6,'A1'!$F$14,"")</f>
        <v/>
      </c>
      <c r="E3215" t="str">
        <f>IF(SUM('A4'!S3246:X3246)=6,'A4'!C3246,"")</f>
        <v/>
      </c>
      <c r="F3215" t="str">
        <f>IF(SUM('A4'!S3246:X3246)=6,'A4'!D3246,"")</f>
        <v/>
      </c>
      <c r="G3215" t="str">
        <f>IF(SUM('A4'!S3246:X3246)=6,'A4'!E3246,"")</f>
        <v/>
      </c>
      <c r="H3215" t="str">
        <f>IF(SUM('A4'!S3246:X3246)=6,'A4'!F3246,"")</f>
        <v/>
      </c>
      <c r="I3215" t="str">
        <f>IF(SUM('A4'!S3246:X3246)=6,'A4'!G3246,"")</f>
        <v/>
      </c>
      <c r="J3215" s="308" t="str">
        <f>IF(SUM('A4'!S3246:X3246)=6,'A4'!H3246,"")</f>
        <v/>
      </c>
    </row>
    <row r="3216" spans="1:10" x14ac:dyDescent="0.25">
      <c r="A3216" t="str">
        <f>IF(SUM('A4'!S3247:X3247)=6,'Angaben KH-Standort'!$D$25,"")</f>
        <v/>
      </c>
      <c r="B3216" t="str">
        <f>IF(SUM('A4'!S3247:X3247)=6,'Angaben KH-Standort'!$D$26,"")</f>
        <v/>
      </c>
      <c r="C3216" t="str">
        <f>IF(SUM('A4'!S3247:X3247)=6,'Angaben KH-Standort'!$D$12,"")</f>
        <v/>
      </c>
      <c r="D3216" t="str">
        <f>IF(SUM('A4'!S3247:X3247)=6,'A1'!$F$14,"")</f>
        <v/>
      </c>
      <c r="E3216" t="str">
        <f>IF(SUM('A4'!S3247:X3247)=6,'A4'!C3247,"")</f>
        <v/>
      </c>
      <c r="F3216" t="str">
        <f>IF(SUM('A4'!S3247:X3247)=6,'A4'!D3247,"")</f>
        <v/>
      </c>
      <c r="G3216" t="str">
        <f>IF(SUM('A4'!S3247:X3247)=6,'A4'!E3247,"")</f>
        <v/>
      </c>
      <c r="H3216" t="str">
        <f>IF(SUM('A4'!S3247:X3247)=6,'A4'!F3247,"")</f>
        <v/>
      </c>
      <c r="I3216" t="str">
        <f>IF(SUM('A4'!S3247:X3247)=6,'A4'!G3247,"")</f>
        <v/>
      </c>
      <c r="J3216" s="308" t="str">
        <f>IF(SUM('A4'!S3247:X3247)=6,'A4'!H3247,"")</f>
        <v/>
      </c>
    </row>
    <row r="3217" spans="1:10" x14ac:dyDescent="0.25">
      <c r="A3217" t="str">
        <f>IF(SUM('A4'!S3248:X3248)=6,'Angaben KH-Standort'!$D$25,"")</f>
        <v/>
      </c>
      <c r="B3217" t="str">
        <f>IF(SUM('A4'!S3248:X3248)=6,'Angaben KH-Standort'!$D$26,"")</f>
        <v/>
      </c>
      <c r="C3217" t="str">
        <f>IF(SUM('A4'!S3248:X3248)=6,'Angaben KH-Standort'!$D$12,"")</f>
        <v/>
      </c>
      <c r="D3217" t="str">
        <f>IF(SUM('A4'!S3248:X3248)=6,'A1'!$F$14,"")</f>
        <v/>
      </c>
      <c r="E3217" t="str">
        <f>IF(SUM('A4'!S3248:X3248)=6,'A4'!C3248,"")</f>
        <v/>
      </c>
      <c r="F3217" t="str">
        <f>IF(SUM('A4'!S3248:X3248)=6,'A4'!D3248,"")</f>
        <v/>
      </c>
      <c r="G3217" t="str">
        <f>IF(SUM('A4'!S3248:X3248)=6,'A4'!E3248,"")</f>
        <v/>
      </c>
      <c r="H3217" t="str">
        <f>IF(SUM('A4'!S3248:X3248)=6,'A4'!F3248,"")</f>
        <v/>
      </c>
      <c r="I3217" t="str">
        <f>IF(SUM('A4'!S3248:X3248)=6,'A4'!G3248,"")</f>
        <v/>
      </c>
      <c r="J3217" s="308" t="str">
        <f>IF(SUM('A4'!S3248:X3248)=6,'A4'!H3248,"")</f>
        <v/>
      </c>
    </row>
    <row r="3218" spans="1:10" x14ac:dyDescent="0.25">
      <c r="A3218" t="str">
        <f>IF(SUM('A4'!S3249:X3249)=6,'Angaben KH-Standort'!$D$25,"")</f>
        <v/>
      </c>
      <c r="B3218" t="str">
        <f>IF(SUM('A4'!S3249:X3249)=6,'Angaben KH-Standort'!$D$26,"")</f>
        <v/>
      </c>
      <c r="C3218" t="str">
        <f>IF(SUM('A4'!S3249:X3249)=6,'Angaben KH-Standort'!$D$12,"")</f>
        <v/>
      </c>
      <c r="D3218" t="str">
        <f>IF(SUM('A4'!S3249:X3249)=6,'A1'!$F$14,"")</f>
        <v/>
      </c>
      <c r="E3218" t="str">
        <f>IF(SUM('A4'!S3249:X3249)=6,'A4'!C3249,"")</f>
        <v/>
      </c>
      <c r="F3218" t="str">
        <f>IF(SUM('A4'!S3249:X3249)=6,'A4'!D3249,"")</f>
        <v/>
      </c>
      <c r="G3218" t="str">
        <f>IF(SUM('A4'!S3249:X3249)=6,'A4'!E3249,"")</f>
        <v/>
      </c>
      <c r="H3218" t="str">
        <f>IF(SUM('A4'!S3249:X3249)=6,'A4'!F3249,"")</f>
        <v/>
      </c>
      <c r="I3218" t="str">
        <f>IF(SUM('A4'!S3249:X3249)=6,'A4'!G3249,"")</f>
        <v/>
      </c>
      <c r="J3218" s="308" t="str">
        <f>IF(SUM('A4'!S3249:X3249)=6,'A4'!H3249,"")</f>
        <v/>
      </c>
    </row>
    <row r="3219" spans="1:10" x14ac:dyDescent="0.25">
      <c r="A3219" t="str">
        <f>IF(SUM('A4'!S3250:X3250)=6,'Angaben KH-Standort'!$D$25,"")</f>
        <v/>
      </c>
      <c r="B3219" t="str">
        <f>IF(SUM('A4'!S3250:X3250)=6,'Angaben KH-Standort'!$D$26,"")</f>
        <v/>
      </c>
      <c r="C3219" t="str">
        <f>IF(SUM('A4'!S3250:X3250)=6,'Angaben KH-Standort'!$D$12,"")</f>
        <v/>
      </c>
      <c r="D3219" t="str">
        <f>IF(SUM('A4'!S3250:X3250)=6,'A1'!$F$14,"")</f>
        <v/>
      </c>
      <c r="E3219" t="str">
        <f>IF(SUM('A4'!S3250:X3250)=6,'A4'!C3250,"")</f>
        <v/>
      </c>
      <c r="F3219" t="str">
        <f>IF(SUM('A4'!S3250:X3250)=6,'A4'!D3250,"")</f>
        <v/>
      </c>
      <c r="G3219" t="str">
        <f>IF(SUM('A4'!S3250:X3250)=6,'A4'!E3250,"")</f>
        <v/>
      </c>
      <c r="H3219" t="str">
        <f>IF(SUM('A4'!S3250:X3250)=6,'A4'!F3250,"")</f>
        <v/>
      </c>
      <c r="I3219" t="str">
        <f>IF(SUM('A4'!S3250:X3250)=6,'A4'!G3250,"")</f>
        <v/>
      </c>
      <c r="J3219" s="308" t="str">
        <f>IF(SUM('A4'!S3250:X3250)=6,'A4'!H3250,"")</f>
        <v/>
      </c>
    </row>
    <row r="3220" spans="1:10" x14ac:dyDescent="0.25">
      <c r="A3220" t="str">
        <f>IF(SUM('A4'!S3251:X3251)=6,'Angaben KH-Standort'!$D$25,"")</f>
        <v/>
      </c>
      <c r="B3220" t="str">
        <f>IF(SUM('A4'!S3251:X3251)=6,'Angaben KH-Standort'!$D$26,"")</f>
        <v/>
      </c>
      <c r="C3220" t="str">
        <f>IF(SUM('A4'!S3251:X3251)=6,'Angaben KH-Standort'!$D$12,"")</f>
        <v/>
      </c>
      <c r="D3220" t="str">
        <f>IF(SUM('A4'!S3251:X3251)=6,'A1'!$F$14,"")</f>
        <v/>
      </c>
      <c r="E3220" t="str">
        <f>IF(SUM('A4'!S3251:X3251)=6,'A4'!C3251,"")</f>
        <v/>
      </c>
      <c r="F3220" t="str">
        <f>IF(SUM('A4'!S3251:X3251)=6,'A4'!D3251,"")</f>
        <v/>
      </c>
      <c r="G3220" t="str">
        <f>IF(SUM('A4'!S3251:X3251)=6,'A4'!E3251,"")</f>
        <v/>
      </c>
      <c r="H3220" t="str">
        <f>IF(SUM('A4'!S3251:X3251)=6,'A4'!F3251,"")</f>
        <v/>
      </c>
      <c r="I3220" t="str">
        <f>IF(SUM('A4'!S3251:X3251)=6,'A4'!G3251,"")</f>
        <v/>
      </c>
      <c r="J3220" s="308" t="str">
        <f>IF(SUM('A4'!S3251:X3251)=6,'A4'!H3251,"")</f>
        <v/>
      </c>
    </row>
    <row r="3221" spans="1:10" x14ac:dyDescent="0.25">
      <c r="A3221" t="str">
        <f>IF(SUM('A4'!S3252:X3252)=6,'Angaben KH-Standort'!$D$25,"")</f>
        <v/>
      </c>
      <c r="B3221" t="str">
        <f>IF(SUM('A4'!S3252:X3252)=6,'Angaben KH-Standort'!$D$26,"")</f>
        <v/>
      </c>
      <c r="C3221" t="str">
        <f>IF(SUM('A4'!S3252:X3252)=6,'Angaben KH-Standort'!$D$12,"")</f>
        <v/>
      </c>
      <c r="D3221" t="str">
        <f>IF(SUM('A4'!S3252:X3252)=6,'A1'!$F$14,"")</f>
        <v/>
      </c>
      <c r="E3221" t="str">
        <f>IF(SUM('A4'!S3252:X3252)=6,'A4'!C3252,"")</f>
        <v/>
      </c>
      <c r="F3221" t="str">
        <f>IF(SUM('A4'!S3252:X3252)=6,'A4'!D3252,"")</f>
        <v/>
      </c>
      <c r="G3221" t="str">
        <f>IF(SUM('A4'!S3252:X3252)=6,'A4'!E3252,"")</f>
        <v/>
      </c>
      <c r="H3221" t="str">
        <f>IF(SUM('A4'!S3252:X3252)=6,'A4'!F3252,"")</f>
        <v/>
      </c>
      <c r="I3221" t="str">
        <f>IF(SUM('A4'!S3252:X3252)=6,'A4'!G3252,"")</f>
        <v/>
      </c>
      <c r="J3221" s="308" t="str">
        <f>IF(SUM('A4'!S3252:X3252)=6,'A4'!H3252,"")</f>
        <v/>
      </c>
    </row>
    <row r="3222" spans="1:10" x14ac:dyDescent="0.25">
      <c r="A3222" t="str">
        <f>IF(SUM('A4'!S3253:X3253)=6,'Angaben KH-Standort'!$D$25,"")</f>
        <v/>
      </c>
      <c r="B3222" t="str">
        <f>IF(SUM('A4'!S3253:X3253)=6,'Angaben KH-Standort'!$D$26,"")</f>
        <v/>
      </c>
      <c r="C3222" t="str">
        <f>IF(SUM('A4'!S3253:X3253)=6,'Angaben KH-Standort'!$D$12,"")</f>
        <v/>
      </c>
      <c r="D3222" t="str">
        <f>IF(SUM('A4'!S3253:X3253)=6,'A1'!$F$14,"")</f>
        <v/>
      </c>
      <c r="E3222" t="str">
        <f>IF(SUM('A4'!S3253:X3253)=6,'A4'!C3253,"")</f>
        <v/>
      </c>
      <c r="F3222" t="str">
        <f>IF(SUM('A4'!S3253:X3253)=6,'A4'!D3253,"")</f>
        <v/>
      </c>
      <c r="G3222" t="str">
        <f>IF(SUM('A4'!S3253:X3253)=6,'A4'!E3253,"")</f>
        <v/>
      </c>
      <c r="H3222" t="str">
        <f>IF(SUM('A4'!S3253:X3253)=6,'A4'!F3253,"")</f>
        <v/>
      </c>
      <c r="I3222" t="str">
        <f>IF(SUM('A4'!S3253:X3253)=6,'A4'!G3253,"")</f>
        <v/>
      </c>
      <c r="J3222" s="308" t="str">
        <f>IF(SUM('A4'!S3253:X3253)=6,'A4'!H3253,"")</f>
        <v/>
      </c>
    </row>
    <row r="3223" spans="1:10" x14ac:dyDescent="0.25">
      <c r="A3223" t="str">
        <f>IF(SUM('A4'!S3254:X3254)=6,'Angaben KH-Standort'!$D$25,"")</f>
        <v/>
      </c>
      <c r="B3223" t="str">
        <f>IF(SUM('A4'!S3254:X3254)=6,'Angaben KH-Standort'!$D$26,"")</f>
        <v/>
      </c>
      <c r="C3223" t="str">
        <f>IF(SUM('A4'!S3254:X3254)=6,'Angaben KH-Standort'!$D$12,"")</f>
        <v/>
      </c>
      <c r="D3223" t="str">
        <f>IF(SUM('A4'!S3254:X3254)=6,'A1'!$F$14,"")</f>
        <v/>
      </c>
      <c r="E3223" t="str">
        <f>IF(SUM('A4'!S3254:X3254)=6,'A4'!C3254,"")</f>
        <v/>
      </c>
      <c r="F3223" t="str">
        <f>IF(SUM('A4'!S3254:X3254)=6,'A4'!D3254,"")</f>
        <v/>
      </c>
      <c r="G3223" t="str">
        <f>IF(SUM('A4'!S3254:X3254)=6,'A4'!E3254,"")</f>
        <v/>
      </c>
      <c r="H3223" t="str">
        <f>IF(SUM('A4'!S3254:X3254)=6,'A4'!F3254,"")</f>
        <v/>
      </c>
      <c r="I3223" t="str">
        <f>IF(SUM('A4'!S3254:X3254)=6,'A4'!G3254,"")</f>
        <v/>
      </c>
      <c r="J3223" s="308" t="str">
        <f>IF(SUM('A4'!S3254:X3254)=6,'A4'!H3254,"")</f>
        <v/>
      </c>
    </row>
    <row r="3224" spans="1:10" x14ac:dyDescent="0.25">
      <c r="A3224" t="str">
        <f>IF(SUM('A4'!S3255:X3255)=6,'Angaben KH-Standort'!$D$25,"")</f>
        <v/>
      </c>
      <c r="B3224" t="str">
        <f>IF(SUM('A4'!S3255:X3255)=6,'Angaben KH-Standort'!$D$26,"")</f>
        <v/>
      </c>
      <c r="C3224" t="str">
        <f>IF(SUM('A4'!S3255:X3255)=6,'Angaben KH-Standort'!$D$12,"")</f>
        <v/>
      </c>
      <c r="D3224" t="str">
        <f>IF(SUM('A4'!S3255:X3255)=6,'A1'!$F$14,"")</f>
        <v/>
      </c>
      <c r="E3224" t="str">
        <f>IF(SUM('A4'!S3255:X3255)=6,'A4'!C3255,"")</f>
        <v/>
      </c>
      <c r="F3224" t="str">
        <f>IF(SUM('A4'!S3255:X3255)=6,'A4'!D3255,"")</f>
        <v/>
      </c>
      <c r="G3224" t="str">
        <f>IF(SUM('A4'!S3255:X3255)=6,'A4'!E3255,"")</f>
        <v/>
      </c>
      <c r="H3224" t="str">
        <f>IF(SUM('A4'!S3255:X3255)=6,'A4'!F3255,"")</f>
        <v/>
      </c>
      <c r="I3224" t="str">
        <f>IF(SUM('A4'!S3255:X3255)=6,'A4'!G3255,"")</f>
        <v/>
      </c>
      <c r="J3224" s="308" t="str">
        <f>IF(SUM('A4'!S3255:X3255)=6,'A4'!H3255,"")</f>
        <v/>
      </c>
    </row>
    <row r="3225" spans="1:10" x14ac:dyDescent="0.25">
      <c r="A3225" t="str">
        <f>IF(SUM('A4'!S3256:X3256)=6,'Angaben KH-Standort'!$D$25,"")</f>
        <v/>
      </c>
      <c r="B3225" t="str">
        <f>IF(SUM('A4'!S3256:X3256)=6,'Angaben KH-Standort'!$D$26,"")</f>
        <v/>
      </c>
      <c r="C3225" t="str">
        <f>IF(SUM('A4'!S3256:X3256)=6,'Angaben KH-Standort'!$D$12,"")</f>
        <v/>
      </c>
      <c r="D3225" t="str">
        <f>IF(SUM('A4'!S3256:X3256)=6,'A1'!$F$14,"")</f>
        <v/>
      </c>
      <c r="E3225" t="str">
        <f>IF(SUM('A4'!S3256:X3256)=6,'A4'!C3256,"")</f>
        <v/>
      </c>
      <c r="F3225" t="str">
        <f>IF(SUM('A4'!S3256:X3256)=6,'A4'!D3256,"")</f>
        <v/>
      </c>
      <c r="G3225" t="str">
        <f>IF(SUM('A4'!S3256:X3256)=6,'A4'!E3256,"")</f>
        <v/>
      </c>
      <c r="H3225" t="str">
        <f>IF(SUM('A4'!S3256:X3256)=6,'A4'!F3256,"")</f>
        <v/>
      </c>
      <c r="I3225" t="str">
        <f>IF(SUM('A4'!S3256:X3256)=6,'A4'!G3256,"")</f>
        <v/>
      </c>
      <c r="J3225" s="308" t="str">
        <f>IF(SUM('A4'!S3256:X3256)=6,'A4'!H3256,"")</f>
        <v/>
      </c>
    </row>
    <row r="3226" spans="1:10" x14ac:dyDescent="0.25">
      <c r="A3226" t="str">
        <f>IF(SUM('A4'!S3257:X3257)=6,'Angaben KH-Standort'!$D$25,"")</f>
        <v/>
      </c>
      <c r="B3226" t="str">
        <f>IF(SUM('A4'!S3257:X3257)=6,'Angaben KH-Standort'!$D$26,"")</f>
        <v/>
      </c>
      <c r="C3226" t="str">
        <f>IF(SUM('A4'!S3257:X3257)=6,'Angaben KH-Standort'!$D$12,"")</f>
        <v/>
      </c>
      <c r="D3226" t="str">
        <f>IF(SUM('A4'!S3257:X3257)=6,'A1'!$F$14,"")</f>
        <v/>
      </c>
      <c r="E3226" t="str">
        <f>IF(SUM('A4'!S3257:X3257)=6,'A4'!C3257,"")</f>
        <v/>
      </c>
      <c r="F3226" t="str">
        <f>IF(SUM('A4'!S3257:X3257)=6,'A4'!D3257,"")</f>
        <v/>
      </c>
      <c r="G3226" t="str">
        <f>IF(SUM('A4'!S3257:X3257)=6,'A4'!E3257,"")</f>
        <v/>
      </c>
      <c r="H3226" t="str">
        <f>IF(SUM('A4'!S3257:X3257)=6,'A4'!F3257,"")</f>
        <v/>
      </c>
      <c r="I3226" t="str">
        <f>IF(SUM('A4'!S3257:X3257)=6,'A4'!G3257,"")</f>
        <v/>
      </c>
      <c r="J3226" s="308" t="str">
        <f>IF(SUM('A4'!S3257:X3257)=6,'A4'!H3257,"")</f>
        <v/>
      </c>
    </row>
    <row r="3227" spans="1:10" x14ac:dyDescent="0.25">
      <c r="A3227" t="str">
        <f>IF(SUM('A4'!S3258:X3258)=6,'Angaben KH-Standort'!$D$25,"")</f>
        <v/>
      </c>
      <c r="B3227" t="str">
        <f>IF(SUM('A4'!S3258:X3258)=6,'Angaben KH-Standort'!$D$26,"")</f>
        <v/>
      </c>
      <c r="C3227" t="str">
        <f>IF(SUM('A4'!S3258:X3258)=6,'Angaben KH-Standort'!$D$12,"")</f>
        <v/>
      </c>
      <c r="D3227" t="str">
        <f>IF(SUM('A4'!S3258:X3258)=6,'A1'!$F$14,"")</f>
        <v/>
      </c>
      <c r="E3227" t="str">
        <f>IF(SUM('A4'!S3258:X3258)=6,'A4'!C3258,"")</f>
        <v/>
      </c>
      <c r="F3227" t="str">
        <f>IF(SUM('A4'!S3258:X3258)=6,'A4'!D3258,"")</f>
        <v/>
      </c>
      <c r="G3227" t="str">
        <f>IF(SUM('A4'!S3258:X3258)=6,'A4'!E3258,"")</f>
        <v/>
      </c>
      <c r="H3227" t="str">
        <f>IF(SUM('A4'!S3258:X3258)=6,'A4'!F3258,"")</f>
        <v/>
      </c>
      <c r="I3227" t="str">
        <f>IF(SUM('A4'!S3258:X3258)=6,'A4'!G3258,"")</f>
        <v/>
      </c>
      <c r="J3227" s="308" t="str">
        <f>IF(SUM('A4'!S3258:X3258)=6,'A4'!H3258,"")</f>
        <v/>
      </c>
    </row>
    <row r="3228" spans="1:10" x14ac:dyDescent="0.25">
      <c r="A3228" t="str">
        <f>IF(SUM('A4'!S3259:X3259)=6,'Angaben KH-Standort'!$D$25,"")</f>
        <v/>
      </c>
      <c r="B3228" t="str">
        <f>IF(SUM('A4'!S3259:X3259)=6,'Angaben KH-Standort'!$D$26,"")</f>
        <v/>
      </c>
      <c r="C3228" t="str">
        <f>IF(SUM('A4'!S3259:X3259)=6,'Angaben KH-Standort'!$D$12,"")</f>
        <v/>
      </c>
      <c r="D3228" t="str">
        <f>IF(SUM('A4'!S3259:X3259)=6,'A1'!$F$14,"")</f>
        <v/>
      </c>
      <c r="E3228" t="str">
        <f>IF(SUM('A4'!S3259:X3259)=6,'A4'!C3259,"")</f>
        <v/>
      </c>
      <c r="F3228" t="str">
        <f>IF(SUM('A4'!S3259:X3259)=6,'A4'!D3259,"")</f>
        <v/>
      </c>
      <c r="G3228" t="str">
        <f>IF(SUM('A4'!S3259:X3259)=6,'A4'!E3259,"")</f>
        <v/>
      </c>
      <c r="H3228" t="str">
        <f>IF(SUM('A4'!S3259:X3259)=6,'A4'!F3259,"")</f>
        <v/>
      </c>
      <c r="I3228" t="str">
        <f>IF(SUM('A4'!S3259:X3259)=6,'A4'!G3259,"")</f>
        <v/>
      </c>
      <c r="J3228" s="308" t="str">
        <f>IF(SUM('A4'!S3259:X3259)=6,'A4'!H3259,"")</f>
        <v/>
      </c>
    </row>
    <row r="3229" spans="1:10" x14ac:dyDescent="0.25">
      <c r="A3229" t="str">
        <f>IF(SUM('A4'!S3260:X3260)=6,'Angaben KH-Standort'!$D$25,"")</f>
        <v/>
      </c>
      <c r="B3229" t="str">
        <f>IF(SUM('A4'!S3260:X3260)=6,'Angaben KH-Standort'!$D$26,"")</f>
        <v/>
      </c>
      <c r="C3229" t="str">
        <f>IF(SUM('A4'!S3260:X3260)=6,'Angaben KH-Standort'!$D$12,"")</f>
        <v/>
      </c>
      <c r="D3229" t="str">
        <f>IF(SUM('A4'!S3260:X3260)=6,'A1'!$F$14,"")</f>
        <v/>
      </c>
      <c r="E3229" t="str">
        <f>IF(SUM('A4'!S3260:X3260)=6,'A4'!C3260,"")</f>
        <v/>
      </c>
      <c r="F3229" t="str">
        <f>IF(SUM('A4'!S3260:X3260)=6,'A4'!D3260,"")</f>
        <v/>
      </c>
      <c r="G3229" t="str">
        <f>IF(SUM('A4'!S3260:X3260)=6,'A4'!E3260,"")</f>
        <v/>
      </c>
      <c r="H3229" t="str">
        <f>IF(SUM('A4'!S3260:X3260)=6,'A4'!F3260,"")</f>
        <v/>
      </c>
      <c r="I3229" t="str">
        <f>IF(SUM('A4'!S3260:X3260)=6,'A4'!G3260,"")</f>
        <v/>
      </c>
      <c r="J3229" s="308" t="str">
        <f>IF(SUM('A4'!S3260:X3260)=6,'A4'!H3260,"")</f>
        <v/>
      </c>
    </row>
    <row r="3230" spans="1:10" x14ac:dyDescent="0.25">
      <c r="A3230" t="str">
        <f>IF(SUM('A4'!S3261:X3261)=6,'Angaben KH-Standort'!$D$25,"")</f>
        <v/>
      </c>
      <c r="B3230" t="str">
        <f>IF(SUM('A4'!S3261:X3261)=6,'Angaben KH-Standort'!$D$26,"")</f>
        <v/>
      </c>
      <c r="C3230" t="str">
        <f>IF(SUM('A4'!S3261:X3261)=6,'Angaben KH-Standort'!$D$12,"")</f>
        <v/>
      </c>
      <c r="D3230" t="str">
        <f>IF(SUM('A4'!S3261:X3261)=6,'A1'!$F$14,"")</f>
        <v/>
      </c>
      <c r="E3230" t="str">
        <f>IF(SUM('A4'!S3261:X3261)=6,'A4'!C3261,"")</f>
        <v/>
      </c>
      <c r="F3230" t="str">
        <f>IF(SUM('A4'!S3261:X3261)=6,'A4'!D3261,"")</f>
        <v/>
      </c>
      <c r="G3230" t="str">
        <f>IF(SUM('A4'!S3261:X3261)=6,'A4'!E3261,"")</f>
        <v/>
      </c>
      <c r="H3230" t="str">
        <f>IF(SUM('A4'!S3261:X3261)=6,'A4'!F3261,"")</f>
        <v/>
      </c>
      <c r="I3230" t="str">
        <f>IF(SUM('A4'!S3261:X3261)=6,'A4'!G3261,"")</f>
        <v/>
      </c>
      <c r="J3230" s="308" t="str">
        <f>IF(SUM('A4'!S3261:X3261)=6,'A4'!H3261,"")</f>
        <v/>
      </c>
    </row>
    <row r="3231" spans="1:10" x14ac:dyDescent="0.25">
      <c r="A3231" t="str">
        <f>IF(SUM('A4'!S3262:X3262)=6,'Angaben KH-Standort'!$D$25,"")</f>
        <v/>
      </c>
      <c r="B3231" t="str">
        <f>IF(SUM('A4'!S3262:X3262)=6,'Angaben KH-Standort'!$D$26,"")</f>
        <v/>
      </c>
      <c r="C3231" t="str">
        <f>IF(SUM('A4'!S3262:X3262)=6,'Angaben KH-Standort'!$D$12,"")</f>
        <v/>
      </c>
      <c r="D3231" t="str">
        <f>IF(SUM('A4'!S3262:X3262)=6,'A1'!$F$14,"")</f>
        <v/>
      </c>
      <c r="E3231" t="str">
        <f>IF(SUM('A4'!S3262:X3262)=6,'A4'!C3262,"")</f>
        <v/>
      </c>
      <c r="F3231" t="str">
        <f>IF(SUM('A4'!S3262:X3262)=6,'A4'!D3262,"")</f>
        <v/>
      </c>
      <c r="G3231" t="str">
        <f>IF(SUM('A4'!S3262:X3262)=6,'A4'!E3262,"")</f>
        <v/>
      </c>
      <c r="H3231" t="str">
        <f>IF(SUM('A4'!S3262:X3262)=6,'A4'!F3262,"")</f>
        <v/>
      </c>
      <c r="I3231" t="str">
        <f>IF(SUM('A4'!S3262:X3262)=6,'A4'!G3262,"")</f>
        <v/>
      </c>
      <c r="J3231" s="308" t="str">
        <f>IF(SUM('A4'!S3262:X3262)=6,'A4'!H3262,"")</f>
        <v/>
      </c>
    </row>
    <row r="3232" spans="1:10" x14ac:dyDescent="0.25">
      <c r="A3232" t="str">
        <f>IF(SUM('A4'!S3263:X3263)=6,'Angaben KH-Standort'!$D$25,"")</f>
        <v/>
      </c>
      <c r="B3232" t="str">
        <f>IF(SUM('A4'!S3263:X3263)=6,'Angaben KH-Standort'!$D$26,"")</f>
        <v/>
      </c>
      <c r="C3232" t="str">
        <f>IF(SUM('A4'!S3263:X3263)=6,'Angaben KH-Standort'!$D$12,"")</f>
        <v/>
      </c>
      <c r="D3232" t="str">
        <f>IF(SUM('A4'!S3263:X3263)=6,'A1'!$F$14,"")</f>
        <v/>
      </c>
      <c r="E3232" t="str">
        <f>IF(SUM('A4'!S3263:X3263)=6,'A4'!C3263,"")</f>
        <v/>
      </c>
      <c r="F3232" t="str">
        <f>IF(SUM('A4'!S3263:X3263)=6,'A4'!D3263,"")</f>
        <v/>
      </c>
      <c r="G3232" t="str">
        <f>IF(SUM('A4'!S3263:X3263)=6,'A4'!E3263,"")</f>
        <v/>
      </c>
      <c r="H3232" t="str">
        <f>IF(SUM('A4'!S3263:X3263)=6,'A4'!F3263,"")</f>
        <v/>
      </c>
      <c r="I3232" t="str">
        <f>IF(SUM('A4'!S3263:X3263)=6,'A4'!G3263,"")</f>
        <v/>
      </c>
      <c r="J3232" s="308" t="str">
        <f>IF(SUM('A4'!S3263:X3263)=6,'A4'!H3263,"")</f>
        <v/>
      </c>
    </row>
    <row r="3233" spans="1:10" x14ac:dyDescent="0.25">
      <c r="A3233" t="str">
        <f>IF(SUM('A4'!S3264:X3264)=6,'Angaben KH-Standort'!$D$25,"")</f>
        <v/>
      </c>
      <c r="B3233" t="str">
        <f>IF(SUM('A4'!S3264:X3264)=6,'Angaben KH-Standort'!$D$26,"")</f>
        <v/>
      </c>
      <c r="C3233" t="str">
        <f>IF(SUM('A4'!S3264:X3264)=6,'Angaben KH-Standort'!$D$12,"")</f>
        <v/>
      </c>
      <c r="D3233" t="str">
        <f>IF(SUM('A4'!S3264:X3264)=6,'A1'!$F$14,"")</f>
        <v/>
      </c>
      <c r="E3233" t="str">
        <f>IF(SUM('A4'!S3264:X3264)=6,'A4'!C3264,"")</f>
        <v/>
      </c>
      <c r="F3233" t="str">
        <f>IF(SUM('A4'!S3264:X3264)=6,'A4'!D3264,"")</f>
        <v/>
      </c>
      <c r="G3233" t="str">
        <f>IF(SUM('A4'!S3264:X3264)=6,'A4'!E3264,"")</f>
        <v/>
      </c>
      <c r="H3233" t="str">
        <f>IF(SUM('A4'!S3264:X3264)=6,'A4'!F3264,"")</f>
        <v/>
      </c>
      <c r="I3233" t="str">
        <f>IF(SUM('A4'!S3264:X3264)=6,'A4'!G3264,"")</f>
        <v/>
      </c>
      <c r="J3233" s="308" t="str">
        <f>IF(SUM('A4'!S3264:X3264)=6,'A4'!H3264,"")</f>
        <v/>
      </c>
    </row>
    <row r="3234" spans="1:10" x14ac:dyDescent="0.25">
      <c r="A3234" t="str">
        <f>IF(SUM('A4'!S3265:X3265)=6,'Angaben KH-Standort'!$D$25,"")</f>
        <v/>
      </c>
      <c r="B3234" t="str">
        <f>IF(SUM('A4'!S3265:X3265)=6,'Angaben KH-Standort'!$D$26,"")</f>
        <v/>
      </c>
      <c r="C3234" t="str">
        <f>IF(SUM('A4'!S3265:X3265)=6,'Angaben KH-Standort'!$D$12,"")</f>
        <v/>
      </c>
      <c r="D3234" t="str">
        <f>IF(SUM('A4'!S3265:X3265)=6,'A1'!$F$14,"")</f>
        <v/>
      </c>
      <c r="E3234" t="str">
        <f>IF(SUM('A4'!S3265:X3265)=6,'A4'!C3265,"")</f>
        <v/>
      </c>
      <c r="F3234" t="str">
        <f>IF(SUM('A4'!S3265:X3265)=6,'A4'!D3265,"")</f>
        <v/>
      </c>
      <c r="G3234" t="str">
        <f>IF(SUM('A4'!S3265:X3265)=6,'A4'!E3265,"")</f>
        <v/>
      </c>
      <c r="H3234" t="str">
        <f>IF(SUM('A4'!S3265:X3265)=6,'A4'!F3265,"")</f>
        <v/>
      </c>
      <c r="I3234" t="str">
        <f>IF(SUM('A4'!S3265:X3265)=6,'A4'!G3265,"")</f>
        <v/>
      </c>
      <c r="J3234" s="308" t="str">
        <f>IF(SUM('A4'!S3265:X3265)=6,'A4'!H3265,"")</f>
        <v/>
      </c>
    </row>
    <row r="3235" spans="1:10" x14ac:dyDescent="0.25">
      <c r="A3235" t="str">
        <f>IF(SUM('A4'!S3266:X3266)=6,'Angaben KH-Standort'!$D$25,"")</f>
        <v/>
      </c>
      <c r="B3235" t="str">
        <f>IF(SUM('A4'!S3266:X3266)=6,'Angaben KH-Standort'!$D$26,"")</f>
        <v/>
      </c>
      <c r="C3235" t="str">
        <f>IF(SUM('A4'!S3266:X3266)=6,'Angaben KH-Standort'!$D$12,"")</f>
        <v/>
      </c>
      <c r="D3235" t="str">
        <f>IF(SUM('A4'!S3266:X3266)=6,'A1'!$F$14,"")</f>
        <v/>
      </c>
      <c r="E3235" t="str">
        <f>IF(SUM('A4'!S3266:X3266)=6,'A4'!C3266,"")</f>
        <v/>
      </c>
      <c r="F3235" t="str">
        <f>IF(SUM('A4'!S3266:X3266)=6,'A4'!D3266,"")</f>
        <v/>
      </c>
      <c r="G3235" t="str">
        <f>IF(SUM('A4'!S3266:X3266)=6,'A4'!E3266,"")</f>
        <v/>
      </c>
      <c r="H3235" t="str">
        <f>IF(SUM('A4'!S3266:X3266)=6,'A4'!F3266,"")</f>
        <v/>
      </c>
      <c r="I3235" t="str">
        <f>IF(SUM('A4'!S3266:X3266)=6,'A4'!G3266,"")</f>
        <v/>
      </c>
      <c r="J3235" s="308" t="str">
        <f>IF(SUM('A4'!S3266:X3266)=6,'A4'!H3266,"")</f>
        <v/>
      </c>
    </row>
    <row r="3236" spans="1:10" x14ac:dyDescent="0.25">
      <c r="A3236" t="str">
        <f>IF(SUM('A4'!S3267:X3267)=6,'Angaben KH-Standort'!$D$25,"")</f>
        <v/>
      </c>
      <c r="B3236" t="str">
        <f>IF(SUM('A4'!S3267:X3267)=6,'Angaben KH-Standort'!$D$26,"")</f>
        <v/>
      </c>
      <c r="C3236" t="str">
        <f>IF(SUM('A4'!S3267:X3267)=6,'Angaben KH-Standort'!$D$12,"")</f>
        <v/>
      </c>
      <c r="D3236" t="str">
        <f>IF(SUM('A4'!S3267:X3267)=6,'A1'!$F$14,"")</f>
        <v/>
      </c>
      <c r="E3236" t="str">
        <f>IF(SUM('A4'!S3267:X3267)=6,'A4'!C3267,"")</f>
        <v/>
      </c>
      <c r="F3236" t="str">
        <f>IF(SUM('A4'!S3267:X3267)=6,'A4'!D3267,"")</f>
        <v/>
      </c>
      <c r="G3236" t="str">
        <f>IF(SUM('A4'!S3267:X3267)=6,'A4'!E3267,"")</f>
        <v/>
      </c>
      <c r="H3236" t="str">
        <f>IF(SUM('A4'!S3267:X3267)=6,'A4'!F3267,"")</f>
        <v/>
      </c>
      <c r="I3236" t="str">
        <f>IF(SUM('A4'!S3267:X3267)=6,'A4'!G3267,"")</f>
        <v/>
      </c>
      <c r="J3236" s="308" t="str">
        <f>IF(SUM('A4'!S3267:X3267)=6,'A4'!H3267,"")</f>
        <v/>
      </c>
    </row>
    <row r="3237" spans="1:10" x14ac:dyDescent="0.25">
      <c r="A3237" t="str">
        <f>IF(SUM('A4'!S3268:X3268)=6,'Angaben KH-Standort'!$D$25,"")</f>
        <v/>
      </c>
      <c r="B3237" t="str">
        <f>IF(SUM('A4'!S3268:X3268)=6,'Angaben KH-Standort'!$D$26,"")</f>
        <v/>
      </c>
      <c r="C3237" t="str">
        <f>IF(SUM('A4'!S3268:X3268)=6,'Angaben KH-Standort'!$D$12,"")</f>
        <v/>
      </c>
      <c r="D3237" t="str">
        <f>IF(SUM('A4'!S3268:X3268)=6,'A1'!$F$14,"")</f>
        <v/>
      </c>
      <c r="E3237" t="str">
        <f>IF(SUM('A4'!S3268:X3268)=6,'A4'!C3268,"")</f>
        <v/>
      </c>
      <c r="F3237" t="str">
        <f>IF(SUM('A4'!S3268:X3268)=6,'A4'!D3268,"")</f>
        <v/>
      </c>
      <c r="G3237" t="str">
        <f>IF(SUM('A4'!S3268:X3268)=6,'A4'!E3268,"")</f>
        <v/>
      </c>
      <c r="H3237" t="str">
        <f>IF(SUM('A4'!S3268:X3268)=6,'A4'!F3268,"")</f>
        <v/>
      </c>
      <c r="I3237" t="str">
        <f>IF(SUM('A4'!S3268:X3268)=6,'A4'!G3268,"")</f>
        <v/>
      </c>
      <c r="J3237" s="308" t="str">
        <f>IF(SUM('A4'!S3268:X3268)=6,'A4'!H3268,"")</f>
        <v/>
      </c>
    </row>
    <row r="3238" spans="1:10" x14ac:dyDescent="0.25">
      <c r="A3238" t="str">
        <f>IF(SUM('A4'!S3269:X3269)=6,'Angaben KH-Standort'!$D$25,"")</f>
        <v/>
      </c>
      <c r="B3238" t="str">
        <f>IF(SUM('A4'!S3269:X3269)=6,'Angaben KH-Standort'!$D$26,"")</f>
        <v/>
      </c>
      <c r="C3238" t="str">
        <f>IF(SUM('A4'!S3269:X3269)=6,'Angaben KH-Standort'!$D$12,"")</f>
        <v/>
      </c>
      <c r="D3238" t="str">
        <f>IF(SUM('A4'!S3269:X3269)=6,'A1'!$F$14,"")</f>
        <v/>
      </c>
      <c r="E3238" t="str">
        <f>IF(SUM('A4'!S3269:X3269)=6,'A4'!C3269,"")</f>
        <v/>
      </c>
      <c r="F3238" t="str">
        <f>IF(SUM('A4'!S3269:X3269)=6,'A4'!D3269,"")</f>
        <v/>
      </c>
      <c r="G3238" t="str">
        <f>IF(SUM('A4'!S3269:X3269)=6,'A4'!E3269,"")</f>
        <v/>
      </c>
      <c r="H3238" t="str">
        <f>IF(SUM('A4'!S3269:X3269)=6,'A4'!F3269,"")</f>
        <v/>
      </c>
      <c r="I3238" t="str">
        <f>IF(SUM('A4'!S3269:X3269)=6,'A4'!G3269,"")</f>
        <v/>
      </c>
      <c r="J3238" s="308" t="str">
        <f>IF(SUM('A4'!S3269:X3269)=6,'A4'!H3269,"")</f>
        <v/>
      </c>
    </row>
    <row r="3239" spans="1:10" x14ac:dyDescent="0.25">
      <c r="A3239" t="str">
        <f>IF(SUM('A4'!S3270:X3270)=6,'Angaben KH-Standort'!$D$25,"")</f>
        <v/>
      </c>
      <c r="B3239" t="str">
        <f>IF(SUM('A4'!S3270:X3270)=6,'Angaben KH-Standort'!$D$26,"")</f>
        <v/>
      </c>
      <c r="C3239" t="str">
        <f>IF(SUM('A4'!S3270:X3270)=6,'Angaben KH-Standort'!$D$12,"")</f>
        <v/>
      </c>
      <c r="D3239" t="str">
        <f>IF(SUM('A4'!S3270:X3270)=6,'A1'!$F$14,"")</f>
        <v/>
      </c>
      <c r="E3239" t="str">
        <f>IF(SUM('A4'!S3270:X3270)=6,'A4'!C3270,"")</f>
        <v/>
      </c>
      <c r="F3239" t="str">
        <f>IF(SUM('A4'!S3270:X3270)=6,'A4'!D3270,"")</f>
        <v/>
      </c>
      <c r="G3239" t="str">
        <f>IF(SUM('A4'!S3270:X3270)=6,'A4'!E3270,"")</f>
        <v/>
      </c>
      <c r="H3239" t="str">
        <f>IF(SUM('A4'!S3270:X3270)=6,'A4'!F3270,"")</f>
        <v/>
      </c>
      <c r="I3239" t="str">
        <f>IF(SUM('A4'!S3270:X3270)=6,'A4'!G3270,"")</f>
        <v/>
      </c>
      <c r="J3239" s="308" t="str">
        <f>IF(SUM('A4'!S3270:X3270)=6,'A4'!H3270,"")</f>
        <v/>
      </c>
    </row>
    <row r="3240" spans="1:10" x14ac:dyDescent="0.25">
      <c r="A3240" t="str">
        <f>IF(SUM('A4'!S3271:X3271)=6,'Angaben KH-Standort'!$D$25,"")</f>
        <v/>
      </c>
      <c r="B3240" t="str">
        <f>IF(SUM('A4'!S3271:X3271)=6,'Angaben KH-Standort'!$D$26,"")</f>
        <v/>
      </c>
      <c r="C3240" t="str">
        <f>IF(SUM('A4'!S3271:X3271)=6,'Angaben KH-Standort'!$D$12,"")</f>
        <v/>
      </c>
      <c r="D3240" t="str">
        <f>IF(SUM('A4'!S3271:X3271)=6,'A1'!$F$14,"")</f>
        <v/>
      </c>
      <c r="E3240" t="str">
        <f>IF(SUM('A4'!S3271:X3271)=6,'A4'!C3271,"")</f>
        <v/>
      </c>
      <c r="F3240" t="str">
        <f>IF(SUM('A4'!S3271:X3271)=6,'A4'!D3271,"")</f>
        <v/>
      </c>
      <c r="G3240" t="str">
        <f>IF(SUM('A4'!S3271:X3271)=6,'A4'!E3271,"")</f>
        <v/>
      </c>
      <c r="H3240" t="str">
        <f>IF(SUM('A4'!S3271:X3271)=6,'A4'!F3271,"")</f>
        <v/>
      </c>
      <c r="I3240" t="str">
        <f>IF(SUM('A4'!S3271:X3271)=6,'A4'!G3271,"")</f>
        <v/>
      </c>
      <c r="J3240" s="308" t="str">
        <f>IF(SUM('A4'!S3271:X3271)=6,'A4'!H3271,"")</f>
        <v/>
      </c>
    </row>
    <row r="3241" spans="1:10" x14ac:dyDescent="0.25">
      <c r="A3241" t="str">
        <f>IF(SUM('A4'!S3272:X3272)=6,'Angaben KH-Standort'!$D$25,"")</f>
        <v/>
      </c>
      <c r="B3241" t="str">
        <f>IF(SUM('A4'!S3272:X3272)=6,'Angaben KH-Standort'!$D$26,"")</f>
        <v/>
      </c>
      <c r="C3241" t="str">
        <f>IF(SUM('A4'!S3272:X3272)=6,'Angaben KH-Standort'!$D$12,"")</f>
        <v/>
      </c>
      <c r="D3241" t="str">
        <f>IF(SUM('A4'!S3272:X3272)=6,'A1'!$F$14,"")</f>
        <v/>
      </c>
      <c r="E3241" t="str">
        <f>IF(SUM('A4'!S3272:X3272)=6,'A4'!C3272,"")</f>
        <v/>
      </c>
      <c r="F3241" t="str">
        <f>IF(SUM('A4'!S3272:X3272)=6,'A4'!D3272,"")</f>
        <v/>
      </c>
      <c r="G3241" t="str">
        <f>IF(SUM('A4'!S3272:X3272)=6,'A4'!E3272,"")</f>
        <v/>
      </c>
      <c r="H3241" t="str">
        <f>IF(SUM('A4'!S3272:X3272)=6,'A4'!F3272,"")</f>
        <v/>
      </c>
      <c r="I3241" t="str">
        <f>IF(SUM('A4'!S3272:X3272)=6,'A4'!G3272,"")</f>
        <v/>
      </c>
      <c r="J3241" s="308" t="str">
        <f>IF(SUM('A4'!S3272:X3272)=6,'A4'!H3272,"")</f>
        <v/>
      </c>
    </row>
    <row r="3242" spans="1:10" x14ac:dyDescent="0.25">
      <c r="A3242" t="str">
        <f>IF(SUM('A4'!S3273:X3273)=6,'Angaben KH-Standort'!$D$25,"")</f>
        <v/>
      </c>
      <c r="B3242" t="str">
        <f>IF(SUM('A4'!S3273:X3273)=6,'Angaben KH-Standort'!$D$26,"")</f>
        <v/>
      </c>
      <c r="C3242" t="str">
        <f>IF(SUM('A4'!S3273:X3273)=6,'Angaben KH-Standort'!$D$12,"")</f>
        <v/>
      </c>
      <c r="D3242" t="str">
        <f>IF(SUM('A4'!S3273:X3273)=6,'A1'!$F$14,"")</f>
        <v/>
      </c>
      <c r="E3242" t="str">
        <f>IF(SUM('A4'!S3273:X3273)=6,'A4'!C3273,"")</f>
        <v/>
      </c>
      <c r="F3242" t="str">
        <f>IF(SUM('A4'!S3273:X3273)=6,'A4'!D3273,"")</f>
        <v/>
      </c>
      <c r="G3242" t="str">
        <f>IF(SUM('A4'!S3273:X3273)=6,'A4'!E3273,"")</f>
        <v/>
      </c>
      <c r="H3242" t="str">
        <f>IF(SUM('A4'!S3273:X3273)=6,'A4'!F3273,"")</f>
        <v/>
      </c>
      <c r="I3242" t="str">
        <f>IF(SUM('A4'!S3273:X3273)=6,'A4'!G3273,"")</f>
        <v/>
      </c>
      <c r="J3242" s="308" t="str">
        <f>IF(SUM('A4'!S3273:X3273)=6,'A4'!H3273,"")</f>
        <v/>
      </c>
    </row>
    <row r="3243" spans="1:10" x14ac:dyDescent="0.25">
      <c r="A3243" t="str">
        <f>IF(SUM('A4'!S3274:X3274)=6,'Angaben KH-Standort'!$D$25,"")</f>
        <v/>
      </c>
      <c r="B3243" t="str">
        <f>IF(SUM('A4'!S3274:X3274)=6,'Angaben KH-Standort'!$D$26,"")</f>
        <v/>
      </c>
      <c r="C3243" t="str">
        <f>IF(SUM('A4'!S3274:X3274)=6,'Angaben KH-Standort'!$D$12,"")</f>
        <v/>
      </c>
      <c r="D3243" t="str">
        <f>IF(SUM('A4'!S3274:X3274)=6,'A1'!$F$14,"")</f>
        <v/>
      </c>
      <c r="E3243" t="str">
        <f>IF(SUM('A4'!S3274:X3274)=6,'A4'!C3274,"")</f>
        <v/>
      </c>
      <c r="F3243" t="str">
        <f>IF(SUM('A4'!S3274:X3274)=6,'A4'!D3274,"")</f>
        <v/>
      </c>
      <c r="G3243" t="str">
        <f>IF(SUM('A4'!S3274:X3274)=6,'A4'!E3274,"")</f>
        <v/>
      </c>
      <c r="H3243" t="str">
        <f>IF(SUM('A4'!S3274:X3274)=6,'A4'!F3274,"")</f>
        <v/>
      </c>
      <c r="I3243" t="str">
        <f>IF(SUM('A4'!S3274:X3274)=6,'A4'!G3274,"")</f>
        <v/>
      </c>
      <c r="J3243" s="308" t="str">
        <f>IF(SUM('A4'!S3274:X3274)=6,'A4'!H3274,"")</f>
        <v/>
      </c>
    </row>
    <row r="3244" spans="1:10" x14ac:dyDescent="0.25">
      <c r="A3244" t="str">
        <f>IF(SUM('A4'!S3275:X3275)=6,'Angaben KH-Standort'!$D$25,"")</f>
        <v/>
      </c>
      <c r="B3244" t="str">
        <f>IF(SUM('A4'!S3275:X3275)=6,'Angaben KH-Standort'!$D$26,"")</f>
        <v/>
      </c>
      <c r="C3244" t="str">
        <f>IF(SUM('A4'!S3275:X3275)=6,'Angaben KH-Standort'!$D$12,"")</f>
        <v/>
      </c>
      <c r="D3244" t="str">
        <f>IF(SUM('A4'!S3275:X3275)=6,'A1'!$F$14,"")</f>
        <v/>
      </c>
      <c r="E3244" t="str">
        <f>IF(SUM('A4'!S3275:X3275)=6,'A4'!C3275,"")</f>
        <v/>
      </c>
      <c r="F3244" t="str">
        <f>IF(SUM('A4'!S3275:X3275)=6,'A4'!D3275,"")</f>
        <v/>
      </c>
      <c r="G3244" t="str">
        <f>IF(SUM('A4'!S3275:X3275)=6,'A4'!E3275,"")</f>
        <v/>
      </c>
      <c r="H3244" t="str">
        <f>IF(SUM('A4'!S3275:X3275)=6,'A4'!F3275,"")</f>
        <v/>
      </c>
      <c r="I3244" t="str">
        <f>IF(SUM('A4'!S3275:X3275)=6,'A4'!G3275,"")</f>
        <v/>
      </c>
      <c r="J3244" s="308" t="str">
        <f>IF(SUM('A4'!S3275:X3275)=6,'A4'!H3275,"")</f>
        <v/>
      </c>
    </row>
    <row r="3245" spans="1:10" x14ac:dyDescent="0.25">
      <c r="A3245" t="str">
        <f>IF(SUM('A4'!S3276:X3276)=6,'Angaben KH-Standort'!$D$25,"")</f>
        <v/>
      </c>
      <c r="B3245" t="str">
        <f>IF(SUM('A4'!S3276:X3276)=6,'Angaben KH-Standort'!$D$26,"")</f>
        <v/>
      </c>
      <c r="C3245" t="str">
        <f>IF(SUM('A4'!S3276:X3276)=6,'Angaben KH-Standort'!$D$12,"")</f>
        <v/>
      </c>
      <c r="D3245" t="str">
        <f>IF(SUM('A4'!S3276:X3276)=6,'A1'!$F$14,"")</f>
        <v/>
      </c>
      <c r="E3245" t="str">
        <f>IF(SUM('A4'!S3276:X3276)=6,'A4'!C3276,"")</f>
        <v/>
      </c>
      <c r="F3245" t="str">
        <f>IF(SUM('A4'!S3276:X3276)=6,'A4'!D3276,"")</f>
        <v/>
      </c>
      <c r="G3245" t="str">
        <f>IF(SUM('A4'!S3276:X3276)=6,'A4'!E3276,"")</f>
        <v/>
      </c>
      <c r="H3245" t="str">
        <f>IF(SUM('A4'!S3276:X3276)=6,'A4'!F3276,"")</f>
        <v/>
      </c>
      <c r="I3245" t="str">
        <f>IF(SUM('A4'!S3276:X3276)=6,'A4'!G3276,"")</f>
        <v/>
      </c>
      <c r="J3245" s="308" t="str">
        <f>IF(SUM('A4'!S3276:X3276)=6,'A4'!H3276,"")</f>
        <v/>
      </c>
    </row>
    <row r="3246" spans="1:10" x14ac:dyDescent="0.25">
      <c r="A3246" t="str">
        <f>IF(SUM('A4'!S3277:X3277)=6,'Angaben KH-Standort'!$D$25,"")</f>
        <v/>
      </c>
      <c r="B3246" t="str">
        <f>IF(SUM('A4'!S3277:X3277)=6,'Angaben KH-Standort'!$D$26,"")</f>
        <v/>
      </c>
      <c r="C3246" t="str">
        <f>IF(SUM('A4'!S3277:X3277)=6,'Angaben KH-Standort'!$D$12,"")</f>
        <v/>
      </c>
      <c r="D3246" t="str">
        <f>IF(SUM('A4'!S3277:X3277)=6,'A1'!$F$14,"")</f>
        <v/>
      </c>
      <c r="E3246" t="str">
        <f>IF(SUM('A4'!S3277:X3277)=6,'A4'!C3277,"")</f>
        <v/>
      </c>
      <c r="F3246" t="str">
        <f>IF(SUM('A4'!S3277:X3277)=6,'A4'!D3277,"")</f>
        <v/>
      </c>
      <c r="G3246" t="str">
        <f>IF(SUM('A4'!S3277:X3277)=6,'A4'!E3277,"")</f>
        <v/>
      </c>
      <c r="H3246" t="str">
        <f>IF(SUM('A4'!S3277:X3277)=6,'A4'!F3277,"")</f>
        <v/>
      </c>
      <c r="I3246" t="str">
        <f>IF(SUM('A4'!S3277:X3277)=6,'A4'!G3277,"")</f>
        <v/>
      </c>
      <c r="J3246" s="308" t="str">
        <f>IF(SUM('A4'!S3277:X3277)=6,'A4'!H3277,"")</f>
        <v/>
      </c>
    </row>
    <row r="3247" spans="1:10" x14ac:dyDescent="0.25">
      <c r="A3247" t="str">
        <f>IF(SUM('A4'!S3278:X3278)=6,'Angaben KH-Standort'!$D$25,"")</f>
        <v/>
      </c>
      <c r="B3247" t="str">
        <f>IF(SUM('A4'!S3278:X3278)=6,'Angaben KH-Standort'!$D$26,"")</f>
        <v/>
      </c>
      <c r="C3247" t="str">
        <f>IF(SUM('A4'!S3278:X3278)=6,'Angaben KH-Standort'!$D$12,"")</f>
        <v/>
      </c>
      <c r="D3247" t="str">
        <f>IF(SUM('A4'!S3278:X3278)=6,'A1'!$F$14,"")</f>
        <v/>
      </c>
      <c r="E3247" t="str">
        <f>IF(SUM('A4'!S3278:X3278)=6,'A4'!C3278,"")</f>
        <v/>
      </c>
      <c r="F3247" t="str">
        <f>IF(SUM('A4'!S3278:X3278)=6,'A4'!D3278,"")</f>
        <v/>
      </c>
      <c r="G3247" t="str">
        <f>IF(SUM('A4'!S3278:X3278)=6,'A4'!E3278,"")</f>
        <v/>
      </c>
      <c r="H3247" t="str">
        <f>IF(SUM('A4'!S3278:X3278)=6,'A4'!F3278,"")</f>
        <v/>
      </c>
      <c r="I3247" t="str">
        <f>IF(SUM('A4'!S3278:X3278)=6,'A4'!G3278,"")</f>
        <v/>
      </c>
      <c r="J3247" s="308" t="str">
        <f>IF(SUM('A4'!S3278:X3278)=6,'A4'!H3278,"")</f>
        <v/>
      </c>
    </row>
    <row r="3248" spans="1:10" x14ac:dyDescent="0.25">
      <c r="A3248" t="str">
        <f>IF(SUM('A4'!S3279:X3279)=6,'Angaben KH-Standort'!$D$25,"")</f>
        <v/>
      </c>
      <c r="B3248" t="str">
        <f>IF(SUM('A4'!S3279:X3279)=6,'Angaben KH-Standort'!$D$26,"")</f>
        <v/>
      </c>
      <c r="C3248" t="str">
        <f>IF(SUM('A4'!S3279:X3279)=6,'Angaben KH-Standort'!$D$12,"")</f>
        <v/>
      </c>
      <c r="D3248" t="str">
        <f>IF(SUM('A4'!S3279:X3279)=6,'A1'!$F$14,"")</f>
        <v/>
      </c>
      <c r="E3248" t="str">
        <f>IF(SUM('A4'!S3279:X3279)=6,'A4'!C3279,"")</f>
        <v/>
      </c>
      <c r="F3248" t="str">
        <f>IF(SUM('A4'!S3279:X3279)=6,'A4'!D3279,"")</f>
        <v/>
      </c>
      <c r="G3248" t="str">
        <f>IF(SUM('A4'!S3279:X3279)=6,'A4'!E3279,"")</f>
        <v/>
      </c>
      <c r="H3248" t="str">
        <f>IF(SUM('A4'!S3279:X3279)=6,'A4'!F3279,"")</f>
        <v/>
      </c>
      <c r="I3248" t="str">
        <f>IF(SUM('A4'!S3279:X3279)=6,'A4'!G3279,"")</f>
        <v/>
      </c>
      <c r="J3248" s="308" t="str">
        <f>IF(SUM('A4'!S3279:X3279)=6,'A4'!H3279,"")</f>
        <v/>
      </c>
    </row>
    <row r="3249" spans="1:10" x14ac:dyDescent="0.25">
      <c r="A3249" t="str">
        <f>IF(SUM('A4'!S3280:X3280)=6,'Angaben KH-Standort'!$D$25,"")</f>
        <v/>
      </c>
      <c r="B3249" t="str">
        <f>IF(SUM('A4'!S3280:X3280)=6,'Angaben KH-Standort'!$D$26,"")</f>
        <v/>
      </c>
      <c r="C3249" t="str">
        <f>IF(SUM('A4'!S3280:X3280)=6,'Angaben KH-Standort'!$D$12,"")</f>
        <v/>
      </c>
      <c r="D3249" t="str">
        <f>IF(SUM('A4'!S3280:X3280)=6,'A1'!$F$14,"")</f>
        <v/>
      </c>
      <c r="E3249" t="str">
        <f>IF(SUM('A4'!S3280:X3280)=6,'A4'!C3280,"")</f>
        <v/>
      </c>
      <c r="F3249" t="str">
        <f>IF(SUM('A4'!S3280:X3280)=6,'A4'!D3280,"")</f>
        <v/>
      </c>
      <c r="G3249" t="str">
        <f>IF(SUM('A4'!S3280:X3280)=6,'A4'!E3280,"")</f>
        <v/>
      </c>
      <c r="H3249" t="str">
        <f>IF(SUM('A4'!S3280:X3280)=6,'A4'!F3280,"")</f>
        <v/>
      </c>
      <c r="I3249" t="str">
        <f>IF(SUM('A4'!S3280:X3280)=6,'A4'!G3280,"")</f>
        <v/>
      </c>
      <c r="J3249" s="308" t="str">
        <f>IF(SUM('A4'!S3280:X3280)=6,'A4'!H3280,"")</f>
        <v/>
      </c>
    </row>
    <row r="3250" spans="1:10" x14ac:dyDescent="0.25">
      <c r="A3250" t="str">
        <f>IF(SUM('A4'!S3281:X3281)=6,'Angaben KH-Standort'!$D$25,"")</f>
        <v/>
      </c>
      <c r="B3250" t="str">
        <f>IF(SUM('A4'!S3281:X3281)=6,'Angaben KH-Standort'!$D$26,"")</f>
        <v/>
      </c>
      <c r="C3250" t="str">
        <f>IF(SUM('A4'!S3281:X3281)=6,'Angaben KH-Standort'!$D$12,"")</f>
        <v/>
      </c>
      <c r="D3250" t="str">
        <f>IF(SUM('A4'!S3281:X3281)=6,'A1'!$F$14,"")</f>
        <v/>
      </c>
      <c r="E3250" t="str">
        <f>IF(SUM('A4'!S3281:X3281)=6,'A4'!C3281,"")</f>
        <v/>
      </c>
      <c r="F3250" t="str">
        <f>IF(SUM('A4'!S3281:X3281)=6,'A4'!D3281,"")</f>
        <v/>
      </c>
      <c r="G3250" t="str">
        <f>IF(SUM('A4'!S3281:X3281)=6,'A4'!E3281,"")</f>
        <v/>
      </c>
      <c r="H3250" t="str">
        <f>IF(SUM('A4'!S3281:X3281)=6,'A4'!F3281,"")</f>
        <v/>
      </c>
      <c r="I3250" t="str">
        <f>IF(SUM('A4'!S3281:X3281)=6,'A4'!G3281,"")</f>
        <v/>
      </c>
      <c r="J3250" s="308" t="str">
        <f>IF(SUM('A4'!S3281:X3281)=6,'A4'!H3281,"")</f>
        <v/>
      </c>
    </row>
    <row r="3251" spans="1:10" x14ac:dyDescent="0.25">
      <c r="A3251" t="str">
        <f>IF(SUM('A4'!S3282:X3282)=6,'Angaben KH-Standort'!$D$25,"")</f>
        <v/>
      </c>
      <c r="B3251" t="str">
        <f>IF(SUM('A4'!S3282:X3282)=6,'Angaben KH-Standort'!$D$26,"")</f>
        <v/>
      </c>
      <c r="C3251" t="str">
        <f>IF(SUM('A4'!S3282:X3282)=6,'Angaben KH-Standort'!$D$12,"")</f>
        <v/>
      </c>
      <c r="D3251" t="str">
        <f>IF(SUM('A4'!S3282:X3282)=6,'A1'!$F$14,"")</f>
        <v/>
      </c>
      <c r="E3251" t="str">
        <f>IF(SUM('A4'!S3282:X3282)=6,'A4'!C3282,"")</f>
        <v/>
      </c>
      <c r="F3251" t="str">
        <f>IF(SUM('A4'!S3282:X3282)=6,'A4'!D3282,"")</f>
        <v/>
      </c>
      <c r="G3251" t="str">
        <f>IF(SUM('A4'!S3282:X3282)=6,'A4'!E3282,"")</f>
        <v/>
      </c>
      <c r="H3251" t="str">
        <f>IF(SUM('A4'!S3282:X3282)=6,'A4'!F3282,"")</f>
        <v/>
      </c>
      <c r="I3251" t="str">
        <f>IF(SUM('A4'!S3282:X3282)=6,'A4'!G3282,"")</f>
        <v/>
      </c>
      <c r="J3251" s="308" t="str">
        <f>IF(SUM('A4'!S3282:X3282)=6,'A4'!H3282,"")</f>
        <v/>
      </c>
    </row>
    <row r="3252" spans="1:10" x14ac:dyDescent="0.25">
      <c r="A3252" t="str">
        <f>IF(SUM('A4'!S3283:X3283)=6,'Angaben KH-Standort'!$D$25,"")</f>
        <v/>
      </c>
      <c r="B3252" t="str">
        <f>IF(SUM('A4'!S3283:X3283)=6,'Angaben KH-Standort'!$D$26,"")</f>
        <v/>
      </c>
      <c r="C3252" t="str">
        <f>IF(SUM('A4'!S3283:X3283)=6,'Angaben KH-Standort'!$D$12,"")</f>
        <v/>
      </c>
      <c r="D3252" t="str">
        <f>IF(SUM('A4'!S3283:X3283)=6,'A1'!$F$14,"")</f>
        <v/>
      </c>
      <c r="E3252" t="str">
        <f>IF(SUM('A4'!S3283:X3283)=6,'A4'!C3283,"")</f>
        <v/>
      </c>
      <c r="F3252" t="str">
        <f>IF(SUM('A4'!S3283:X3283)=6,'A4'!D3283,"")</f>
        <v/>
      </c>
      <c r="G3252" t="str">
        <f>IF(SUM('A4'!S3283:X3283)=6,'A4'!E3283,"")</f>
        <v/>
      </c>
      <c r="H3252" t="str">
        <f>IF(SUM('A4'!S3283:X3283)=6,'A4'!F3283,"")</f>
        <v/>
      </c>
      <c r="I3252" t="str">
        <f>IF(SUM('A4'!S3283:X3283)=6,'A4'!G3283,"")</f>
        <v/>
      </c>
      <c r="J3252" s="308" t="str">
        <f>IF(SUM('A4'!S3283:X3283)=6,'A4'!H3283,"")</f>
        <v/>
      </c>
    </row>
    <row r="3253" spans="1:10" x14ac:dyDescent="0.25">
      <c r="A3253" t="str">
        <f>IF(SUM('A4'!S3284:X3284)=6,'Angaben KH-Standort'!$D$25,"")</f>
        <v/>
      </c>
      <c r="B3253" t="str">
        <f>IF(SUM('A4'!S3284:X3284)=6,'Angaben KH-Standort'!$D$26,"")</f>
        <v/>
      </c>
      <c r="C3253" t="str">
        <f>IF(SUM('A4'!S3284:X3284)=6,'Angaben KH-Standort'!$D$12,"")</f>
        <v/>
      </c>
      <c r="D3253" t="str">
        <f>IF(SUM('A4'!S3284:X3284)=6,'A1'!$F$14,"")</f>
        <v/>
      </c>
      <c r="E3253" t="str">
        <f>IF(SUM('A4'!S3284:X3284)=6,'A4'!C3284,"")</f>
        <v/>
      </c>
      <c r="F3253" t="str">
        <f>IF(SUM('A4'!S3284:X3284)=6,'A4'!D3284,"")</f>
        <v/>
      </c>
      <c r="G3253" t="str">
        <f>IF(SUM('A4'!S3284:X3284)=6,'A4'!E3284,"")</f>
        <v/>
      </c>
      <c r="H3253" t="str">
        <f>IF(SUM('A4'!S3284:X3284)=6,'A4'!F3284,"")</f>
        <v/>
      </c>
      <c r="I3253" t="str">
        <f>IF(SUM('A4'!S3284:X3284)=6,'A4'!G3284,"")</f>
        <v/>
      </c>
      <c r="J3253" s="308" t="str">
        <f>IF(SUM('A4'!S3284:X3284)=6,'A4'!H3284,"")</f>
        <v/>
      </c>
    </row>
    <row r="3254" spans="1:10" x14ac:dyDescent="0.25">
      <c r="A3254" t="str">
        <f>IF(SUM('A4'!S3285:X3285)=6,'Angaben KH-Standort'!$D$25,"")</f>
        <v/>
      </c>
      <c r="B3254" t="str">
        <f>IF(SUM('A4'!S3285:X3285)=6,'Angaben KH-Standort'!$D$26,"")</f>
        <v/>
      </c>
      <c r="C3254" t="str">
        <f>IF(SUM('A4'!S3285:X3285)=6,'Angaben KH-Standort'!$D$12,"")</f>
        <v/>
      </c>
      <c r="D3254" t="str">
        <f>IF(SUM('A4'!S3285:X3285)=6,'A1'!$F$14,"")</f>
        <v/>
      </c>
      <c r="E3254" t="str">
        <f>IF(SUM('A4'!S3285:X3285)=6,'A4'!C3285,"")</f>
        <v/>
      </c>
      <c r="F3254" t="str">
        <f>IF(SUM('A4'!S3285:X3285)=6,'A4'!D3285,"")</f>
        <v/>
      </c>
      <c r="G3254" t="str">
        <f>IF(SUM('A4'!S3285:X3285)=6,'A4'!E3285,"")</f>
        <v/>
      </c>
      <c r="H3254" t="str">
        <f>IF(SUM('A4'!S3285:X3285)=6,'A4'!F3285,"")</f>
        <v/>
      </c>
      <c r="I3254" t="str">
        <f>IF(SUM('A4'!S3285:X3285)=6,'A4'!G3285,"")</f>
        <v/>
      </c>
      <c r="J3254" s="308" t="str">
        <f>IF(SUM('A4'!S3285:X3285)=6,'A4'!H3285,"")</f>
        <v/>
      </c>
    </row>
    <row r="3255" spans="1:10" x14ac:dyDescent="0.25">
      <c r="A3255" t="str">
        <f>IF(SUM('A4'!S3286:X3286)=6,'Angaben KH-Standort'!$D$25,"")</f>
        <v/>
      </c>
      <c r="B3255" t="str">
        <f>IF(SUM('A4'!S3286:X3286)=6,'Angaben KH-Standort'!$D$26,"")</f>
        <v/>
      </c>
      <c r="C3255" t="str">
        <f>IF(SUM('A4'!S3286:X3286)=6,'Angaben KH-Standort'!$D$12,"")</f>
        <v/>
      </c>
      <c r="D3255" t="str">
        <f>IF(SUM('A4'!S3286:X3286)=6,'A1'!$F$14,"")</f>
        <v/>
      </c>
      <c r="E3255" t="str">
        <f>IF(SUM('A4'!S3286:X3286)=6,'A4'!C3286,"")</f>
        <v/>
      </c>
      <c r="F3255" t="str">
        <f>IF(SUM('A4'!S3286:X3286)=6,'A4'!D3286,"")</f>
        <v/>
      </c>
      <c r="G3255" t="str">
        <f>IF(SUM('A4'!S3286:X3286)=6,'A4'!E3286,"")</f>
        <v/>
      </c>
      <c r="H3255" t="str">
        <f>IF(SUM('A4'!S3286:X3286)=6,'A4'!F3286,"")</f>
        <v/>
      </c>
      <c r="I3255" t="str">
        <f>IF(SUM('A4'!S3286:X3286)=6,'A4'!G3286,"")</f>
        <v/>
      </c>
      <c r="J3255" s="308" t="str">
        <f>IF(SUM('A4'!S3286:X3286)=6,'A4'!H3286,"")</f>
        <v/>
      </c>
    </row>
    <row r="3256" spans="1:10" x14ac:dyDescent="0.25">
      <c r="A3256" t="str">
        <f>IF(SUM('A4'!S3287:X3287)=6,'Angaben KH-Standort'!$D$25,"")</f>
        <v/>
      </c>
      <c r="B3256" t="str">
        <f>IF(SUM('A4'!S3287:X3287)=6,'Angaben KH-Standort'!$D$26,"")</f>
        <v/>
      </c>
      <c r="C3256" t="str">
        <f>IF(SUM('A4'!S3287:X3287)=6,'Angaben KH-Standort'!$D$12,"")</f>
        <v/>
      </c>
      <c r="D3256" t="str">
        <f>IF(SUM('A4'!S3287:X3287)=6,'A1'!$F$14,"")</f>
        <v/>
      </c>
      <c r="E3256" t="str">
        <f>IF(SUM('A4'!S3287:X3287)=6,'A4'!C3287,"")</f>
        <v/>
      </c>
      <c r="F3256" t="str">
        <f>IF(SUM('A4'!S3287:X3287)=6,'A4'!D3287,"")</f>
        <v/>
      </c>
      <c r="G3256" t="str">
        <f>IF(SUM('A4'!S3287:X3287)=6,'A4'!E3287,"")</f>
        <v/>
      </c>
      <c r="H3256" t="str">
        <f>IF(SUM('A4'!S3287:X3287)=6,'A4'!F3287,"")</f>
        <v/>
      </c>
      <c r="I3256" t="str">
        <f>IF(SUM('A4'!S3287:X3287)=6,'A4'!G3287,"")</f>
        <v/>
      </c>
      <c r="J3256" s="308" t="str">
        <f>IF(SUM('A4'!S3287:X3287)=6,'A4'!H3287,"")</f>
        <v/>
      </c>
    </row>
    <row r="3257" spans="1:10" x14ac:dyDescent="0.25">
      <c r="A3257" t="str">
        <f>IF(SUM('A4'!S3288:X3288)=6,'Angaben KH-Standort'!$D$25,"")</f>
        <v/>
      </c>
      <c r="B3257" t="str">
        <f>IF(SUM('A4'!S3288:X3288)=6,'Angaben KH-Standort'!$D$26,"")</f>
        <v/>
      </c>
      <c r="C3257" t="str">
        <f>IF(SUM('A4'!S3288:X3288)=6,'Angaben KH-Standort'!$D$12,"")</f>
        <v/>
      </c>
      <c r="D3257" t="str">
        <f>IF(SUM('A4'!S3288:X3288)=6,'A1'!$F$14,"")</f>
        <v/>
      </c>
      <c r="E3257" t="str">
        <f>IF(SUM('A4'!S3288:X3288)=6,'A4'!C3288,"")</f>
        <v/>
      </c>
      <c r="F3257" t="str">
        <f>IF(SUM('A4'!S3288:X3288)=6,'A4'!D3288,"")</f>
        <v/>
      </c>
      <c r="G3257" t="str">
        <f>IF(SUM('A4'!S3288:X3288)=6,'A4'!E3288,"")</f>
        <v/>
      </c>
      <c r="H3257" t="str">
        <f>IF(SUM('A4'!S3288:X3288)=6,'A4'!F3288,"")</f>
        <v/>
      </c>
      <c r="I3257" t="str">
        <f>IF(SUM('A4'!S3288:X3288)=6,'A4'!G3288,"")</f>
        <v/>
      </c>
      <c r="J3257" s="308" t="str">
        <f>IF(SUM('A4'!S3288:X3288)=6,'A4'!H3288,"")</f>
        <v/>
      </c>
    </row>
    <row r="3258" spans="1:10" x14ac:dyDescent="0.25">
      <c r="A3258" t="str">
        <f>IF(SUM('A4'!S3289:X3289)=6,'Angaben KH-Standort'!$D$25,"")</f>
        <v/>
      </c>
      <c r="B3258" t="str">
        <f>IF(SUM('A4'!S3289:X3289)=6,'Angaben KH-Standort'!$D$26,"")</f>
        <v/>
      </c>
      <c r="C3258" t="str">
        <f>IF(SUM('A4'!S3289:X3289)=6,'Angaben KH-Standort'!$D$12,"")</f>
        <v/>
      </c>
      <c r="D3258" t="str">
        <f>IF(SUM('A4'!S3289:X3289)=6,'A1'!$F$14,"")</f>
        <v/>
      </c>
      <c r="E3258" t="str">
        <f>IF(SUM('A4'!S3289:X3289)=6,'A4'!C3289,"")</f>
        <v/>
      </c>
      <c r="F3258" t="str">
        <f>IF(SUM('A4'!S3289:X3289)=6,'A4'!D3289,"")</f>
        <v/>
      </c>
      <c r="G3258" t="str">
        <f>IF(SUM('A4'!S3289:X3289)=6,'A4'!E3289,"")</f>
        <v/>
      </c>
      <c r="H3258" t="str">
        <f>IF(SUM('A4'!S3289:X3289)=6,'A4'!F3289,"")</f>
        <v/>
      </c>
      <c r="I3258" t="str">
        <f>IF(SUM('A4'!S3289:X3289)=6,'A4'!G3289,"")</f>
        <v/>
      </c>
      <c r="J3258" s="308" t="str">
        <f>IF(SUM('A4'!S3289:X3289)=6,'A4'!H3289,"")</f>
        <v/>
      </c>
    </row>
    <row r="3259" spans="1:10" x14ac:dyDescent="0.25">
      <c r="A3259" t="str">
        <f>IF(SUM('A4'!S3290:X3290)=6,'Angaben KH-Standort'!$D$25,"")</f>
        <v/>
      </c>
      <c r="B3259" t="str">
        <f>IF(SUM('A4'!S3290:X3290)=6,'Angaben KH-Standort'!$D$26,"")</f>
        <v/>
      </c>
      <c r="C3259" t="str">
        <f>IF(SUM('A4'!S3290:X3290)=6,'Angaben KH-Standort'!$D$12,"")</f>
        <v/>
      </c>
      <c r="D3259" t="str">
        <f>IF(SUM('A4'!S3290:X3290)=6,'A1'!$F$14,"")</f>
        <v/>
      </c>
      <c r="E3259" t="str">
        <f>IF(SUM('A4'!S3290:X3290)=6,'A4'!C3290,"")</f>
        <v/>
      </c>
      <c r="F3259" t="str">
        <f>IF(SUM('A4'!S3290:X3290)=6,'A4'!D3290,"")</f>
        <v/>
      </c>
      <c r="G3259" t="str">
        <f>IF(SUM('A4'!S3290:X3290)=6,'A4'!E3290,"")</f>
        <v/>
      </c>
      <c r="H3259" t="str">
        <f>IF(SUM('A4'!S3290:X3290)=6,'A4'!F3290,"")</f>
        <v/>
      </c>
      <c r="I3259" t="str">
        <f>IF(SUM('A4'!S3290:X3290)=6,'A4'!G3290,"")</f>
        <v/>
      </c>
      <c r="J3259" s="308" t="str">
        <f>IF(SUM('A4'!S3290:X3290)=6,'A4'!H3290,"")</f>
        <v/>
      </c>
    </row>
    <row r="3260" spans="1:10" x14ac:dyDescent="0.25">
      <c r="A3260" t="str">
        <f>IF(SUM('A4'!S3291:X3291)=6,'Angaben KH-Standort'!$D$25,"")</f>
        <v/>
      </c>
      <c r="B3260" t="str">
        <f>IF(SUM('A4'!S3291:X3291)=6,'Angaben KH-Standort'!$D$26,"")</f>
        <v/>
      </c>
      <c r="C3260" t="str">
        <f>IF(SUM('A4'!S3291:X3291)=6,'Angaben KH-Standort'!$D$12,"")</f>
        <v/>
      </c>
      <c r="D3260" t="str">
        <f>IF(SUM('A4'!S3291:X3291)=6,'A1'!$F$14,"")</f>
        <v/>
      </c>
      <c r="E3260" t="str">
        <f>IF(SUM('A4'!S3291:X3291)=6,'A4'!C3291,"")</f>
        <v/>
      </c>
      <c r="F3260" t="str">
        <f>IF(SUM('A4'!S3291:X3291)=6,'A4'!D3291,"")</f>
        <v/>
      </c>
      <c r="G3260" t="str">
        <f>IF(SUM('A4'!S3291:X3291)=6,'A4'!E3291,"")</f>
        <v/>
      </c>
      <c r="H3260" t="str">
        <f>IF(SUM('A4'!S3291:X3291)=6,'A4'!F3291,"")</f>
        <v/>
      </c>
      <c r="I3260" t="str">
        <f>IF(SUM('A4'!S3291:X3291)=6,'A4'!G3291,"")</f>
        <v/>
      </c>
      <c r="J3260" s="308" t="str">
        <f>IF(SUM('A4'!S3291:X3291)=6,'A4'!H3291,"")</f>
        <v/>
      </c>
    </row>
    <row r="3261" spans="1:10" x14ac:dyDescent="0.25">
      <c r="A3261" t="str">
        <f>IF(SUM('A4'!S3292:X3292)=6,'Angaben KH-Standort'!$D$25,"")</f>
        <v/>
      </c>
      <c r="B3261" t="str">
        <f>IF(SUM('A4'!S3292:X3292)=6,'Angaben KH-Standort'!$D$26,"")</f>
        <v/>
      </c>
      <c r="C3261" t="str">
        <f>IF(SUM('A4'!S3292:X3292)=6,'Angaben KH-Standort'!$D$12,"")</f>
        <v/>
      </c>
      <c r="D3261" t="str">
        <f>IF(SUM('A4'!S3292:X3292)=6,'A1'!$F$14,"")</f>
        <v/>
      </c>
      <c r="E3261" t="str">
        <f>IF(SUM('A4'!S3292:X3292)=6,'A4'!C3292,"")</f>
        <v/>
      </c>
      <c r="F3261" t="str">
        <f>IF(SUM('A4'!S3292:X3292)=6,'A4'!D3292,"")</f>
        <v/>
      </c>
      <c r="G3261" t="str">
        <f>IF(SUM('A4'!S3292:X3292)=6,'A4'!E3292,"")</f>
        <v/>
      </c>
      <c r="H3261" t="str">
        <f>IF(SUM('A4'!S3292:X3292)=6,'A4'!F3292,"")</f>
        <v/>
      </c>
      <c r="I3261" t="str">
        <f>IF(SUM('A4'!S3292:X3292)=6,'A4'!G3292,"")</f>
        <v/>
      </c>
      <c r="J3261" s="308" t="str">
        <f>IF(SUM('A4'!S3292:X3292)=6,'A4'!H3292,"")</f>
        <v/>
      </c>
    </row>
    <row r="3262" spans="1:10" x14ac:dyDescent="0.25">
      <c r="A3262" t="str">
        <f>IF(SUM('A4'!S3293:X3293)=6,'Angaben KH-Standort'!$D$25,"")</f>
        <v/>
      </c>
      <c r="B3262" t="str">
        <f>IF(SUM('A4'!S3293:X3293)=6,'Angaben KH-Standort'!$D$26,"")</f>
        <v/>
      </c>
      <c r="C3262" t="str">
        <f>IF(SUM('A4'!S3293:X3293)=6,'Angaben KH-Standort'!$D$12,"")</f>
        <v/>
      </c>
      <c r="D3262" t="str">
        <f>IF(SUM('A4'!S3293:X3293)=6,'A1'!$F$14,"")</f>
        <v/>
      </c>
      <c r="E3262" t="str">
        <f>IF(SUM('A4'!S3293:X3293)=6,'A4'!C3293,"")</f>
        <v/>
      </c>
      <c r="F3262" t="str">
        <f>IF(SUM('A4'!S3293:X3293)=6,'A4'!D3293,"")</f>
        <v/>
      </c>
      <c r="G3262" t="str">
        <f>IF(SUM('A4'!S3293:X3293)=6,'A4'!E3293,"")</f>
        <v/>
      </c>
      <c r="H3262" t="str">
        <f>IF(SUM('A4'!S3293:X3293)=6,'A4'!F3293,"")</f>
        <v/>
      </c>
      <c r="I3262" t="str">
        <f>IF(SUM('A4'!S3293:X3293)=6,'A4'!G3293,"")</f>
        <v/>
      </c>
      <c r="J3262" s="308" t="str">
        <f>IF(SUM('A4'!S3293:X3293)=6,'A4'!H3293,"")</f>
        <v/>
      </c>
    </row>
    <row r="3263" spans="1:10" x14ac:dyDescent="0.25">
      <c r="A3263" t="str">
        <f>IF(SUM('A4'!S3294:X3294)=6,'Angaben KH-Standort'!$D$25,"")</f>
        <v/>
      </c>
      <c r="B3263" t="str">
        <f>IF(SUM('A4'!S3294:X3294)=6,'Angaben KH-Standort'!$D$26,"")</f>
        <v/>
      </c>
      <c r="C3263" t="str">
        <f>IF(SUM('A4'!S3294:X3294)=6,'Angaben KH-Standort'!$D$12,"")</f>
        <v/>
      </c>
      <c r="D3263" t="str">
        <f>IF(SUM('A4'!S3294:X3294)=6,'A1'!$F$14,"")</f>
        <v/>
      </c>
      <c r="E3263" t="str">
        <f>IF(SUM('A4'!S3294:X3294)=6,'A4'!C3294,"")</f>
        <v/>
      </c>
      <c r="F3263" t="str">
        <f>IF(SUM('A4'!S3294:X3294)=6,'A4'!D3294,"")</f>
        <v/>
      </c>
      <c r="G3263" t="str">
        <f>IF(SUM('A4'!S3294:X3294)=6,'A4'!E3294,"")</f>
        <v/>
      </c>
      <c r="H3263" t="str">
        <f>IF(SUM('A4'!S3294:X3294)=6,'A4'!F3294,"")</f>
        <v/>
      </c>
      <c r="I3263" t="str">
        <f>IF(SUM('A4'!S3294:X3294)=6,'A4'!G3294,"")</f>
        <v/>
      </c>
      <c r="J3263" s="308" t="str">
        <f>IF(SUM('A4'!S3294:X3294)=6,'A4'!H3294,"")</f>
        <v/>
      </c>
    </row>
    <row r="3264" spans="1:10" x14ac:dyDescent="0.25">
      <c r="A3264" t="str">
        <f>IF(SUM('A4'!S3295:X3295)=6,'Angaben KH-Standort'!$D$25,"")</f>
        <v/>
      </c>
      <c r="B3264" t="str">
        <f>IF(SUM('A4'!S3295:X3295)=6,'Angaben KH-Standort'!$D$26,"")</f>
        <v/>
      </c>
      <c r="C3264" t="str">
        <f>IF(SUM('A4'!S3295:X3295)=6,'Angaben KH-Standort'!$D$12,"")</f>
        <v/>
      </c>
      <c r="D3264" t="str">
        <f>IF(SUM('A4'!S3295:X3295)=6,'A1'!$F$14,"")</f>
        <v/>
      </c>
      <c r="E3264" t="str">
        <f>IF(SUM('A4'!S3295:X3295)=6,'A4'!C3295,"")</f>
        <v/>
      </c>
      <c r="F3264" t="str">
        <f>IF(SUM('A4'!S3295:X3295)=6,'A4'!D3295,"")</f>
        <v/>
      </c>
      <c r="G3264" t="str">
        <f>IF(SUM('A4'!S3295:X3295)=6,'A4'!E3295,"")</f>
        <v/>
      </c>
      <c r="H3264" t="str">
        <f>IF(SUM('A4'!S3295:X3295)=6,'A4'!F3295,"")</f>
        <v/>
      </c>
      <c r="I3264" t="str">
        <f>IF(SUM('A4'!S3295:X3295)=6,'A4'!G3295,"")</f>
        <v/>
      </c>
      <c r="J3264" s="308" t="str">
        <f>IF(SUM('A4'!S3295:X3295)=6,'A4'!H3295,"")</f>
        <v/>
      </c>
    </row>
    <row r="3265" spans="1:10" x14ac:dyDescent="0.25">
      <c r="A3265" t="str">
        <f>IF(SUM('A4'!S3296:X3296)=6,'Angaben KH-Standort'!$D$25,"")</f>
        <v/>
      </c>
      <c r="B3265" t="str">
        <f>IF(SUM('A4'!S3296:X3296)=6,'Angaben KH-Standort'!$D$26,"")</f>
        <v/>
      </c>
      <c r="C3265" t="str">
        <f>IF(SUM('A4'!S3296:X3296)=6,'Angaben KH-Standort'!$D$12,"")</f>
        <v/>
      </c>
      <c r="D3265" t="str">
        <f>IF(SUM('A4'!S3296:X3296)=6,'A1'!$F$14,"")</f>
        <v/>
      </c>
      <c r="E3265" t="str">
        <f>IF(SUM('A4'!S3296:X3296)=6,'A4'!C3296,"")</f>
        <v/>
      </c>
      <c r="F3265" t="str">
        <f>IF(SUM('A4'!S3296:X3296)=6,'A4'!D3296,"")</f>
        <v/>
      </c>
      <c r="G3265" t="str">
        <f>IF(SUM('A4'!S3296:X3296)=6,'A4'!E3296,"")</f>
        <v/>
      </c>
      <c r="H3265" t="str">
        <f>IF(SUM('A4'!S3296:X3296)=6,'A4'!F3296,"")</f>
        <v/>
      </c>
      <c r="I3265" t="str">
        <f>IF(SUM('A4'!S3296:X3296)=6,'A4'!G3296,"")</f>
        <v/>
      </c>
      <c r="J3265" s="308" t="str">
        <f>IF(SUM('A4'!S3296:X3296)=6,'A4'!H3296,"")</f>
        <v/>
      </c>
    </row>
    <row r="3266" spans="1:10" x14ac:dyDescent="0.25">
      <c r="A3266" t="str">
        <f>IF(SUM('A4'!S3297:X3297)=6,'Angaben KH-Standort'!$D$25,"")</f>
        <v/>
      </c>
      <c r="B3266" t="str">
        <f>IF(SUM('A4'!S3297:X3297)=6,'Angaben KH-Standort'!$D$26,"")</f>
        <v/>
      </c>
      <c r="C3266" t="str">
        <f>IF(SUM('A4'!S3297:X3297)=6,'Angaben KH-Standort'!$D$12,"")</f>
        <v/>
      </c>
      <c r="D3266" t="str">
        <f>IF(SUM('A4'!S3297:X3297)=6,'A1'!$F$14,"")</f>
        <v/>
      </c>
      <c r="E3266" t="str">
        <f>IF(SUM('A4'!S3297:X3297)=6,'A4'!C3297,"")</f>
        <v/>
      </c>
      <c r="F3266" t="str">
        <f>IF(SUM('A4'!S3297:X3297)=6,'A4'!D3297,"")</f>
        <v/>
      </c>
      <c r="G3266" t="str">
        <f>IF(SUM('A4'!S3297:X3297)=6,'A4'!E3297,"")</f>
        <v/>
      </c>
      <c r="H3266" t="str">
        <f>IF(SUM('A4'!S3297:X3297)=6,'A4'!F3297,"")</f>
        <v/>
      </c>
      <c r="I3266" t="str">
        <f>IF(SUM('A4'!S3297:X3297)=6,'A4'!G3297,"")</f>
        <v/>
      </c>
      <c r="J3266" s="308" t="str">
        <f>IF(SUM('A4'!S3297:X3297)=6,'A4'!H3297,"")</f>
        <v/>
      </c>
    </row>
    <row r="3267" spans="1:10" x14ac:dyDescent="0.25">
      <c r="A3267" t="str">
        <f>IF(SUM('A4'!S3298:X3298)=6,'Angaben KH-Standort'!$D$25,"")</f>
        <v/>
      </c>
      <c r="B3267" t="str">
        <f>IF(SUM('A4'!S3298:X3298)=6,'Angaben KH-Standort'!$D$26,"")</f>
        <v/>
      </c>
      <c r="C3267" t="str">
        <f>IF(SUM('A4'!S3298:X3298)=6,'Angaben KH-Standort'!$D$12,"")</f>
        <v/>
      </c>
      <c r="D3267" t="str">
        <f>IF(SUM('A4'!S3298:X3298)=6,'A1'!$F$14,"")</f>
        <v/>
      </c>
      <c r="E3267" t="str">
        <f>IF(SUM('A4'!S3298:X3298)=6,'A4'!C3298,"")</f>
        <v/>
      </c>
      <c r="F3267" t="str">
        <f>IF(SUM('A4'!S3298:X3298)=6,'A4'!D3298,"")</f>
        <v/>
      </c>
      <c r="G3267" t="str">
        <f>IF(SUM('A4'!S3298:X3298)=6,'A4'!E3298,"")</f>
        <v/>
      </c>
      <c r="H3267" t="str">
        <f>IF(SUM('A4'!S3298:X3298)=6,'A4'!F3298,"")</f>
        <v/>
      </c>
      <c r="I3267" t="str">
        <f>IF(SUM('A4'!S3298:X3298)=6,'A4'!G3298,"")</f>
        <v/>
      </c>
      <c r="J3267" s="308" t="str">
        <f>IF(SUM('A4'!S3298:X3298)=6,'A4'!H3298,"")</f>
        <v/>
      </c>
    </row>
    <row r="3268" spans="1:10" x14ac:dyDescent="0.25">
      <c r="A3268" t="str">
        <f>IF(SUM('A4'!S3299:X3299)=6,'Angaben KH-Standort'!$D$25,"")</f>
        <v/>
      </c>
      <c r="B3268" t="str">
        <f>IF(SUM('A4'!S3299:X3299)=6,'Angaben KH-Standort'!$D$26,"")</f>
        <v/>
      </c>
      <c r="C3268" t="str">
        <f>IF(SUM('A4'!S3299:X3299)=6,'Angaben KH-Standort'!$D$12,"")</f>
        <v/>
      </c>
      <c r="D3268" t="str">
        <f>IF(SUM('A4'!S3299:X3299)=6,'A1'!$F$14,"")</f>
        <v/>
      </c>
      <c r="E3268" t="str">
        <f>IF(SUM('A4'!S3299:X3299)=6,'A4'!C3299,"")</f>
        <v/>
      </c>
      <c r="F3268" t="str">
        <f>IF(SUM('A4'!S3299:X3299)=6,'A4'!D3299,"")</f>
        <v/>
      </c>
      <c r="G3268" t="str">
        <f>IF(SUM('A4'!S3299:X3299)=6,'A4'!E3299,"")</f>
        <v/>
      </c>
      <c r="H3268" t="str">
        <f>IF(SUM('A4'!S3299:X3299)=6,'A4'!F3299,"")</f>
        <v/>
      </c>
      <c r="I3268" t="str">
        <f>IF(SUM('A4'!S3299:X3299)=6,'A4'!G3299,"")</f>
        <v/>
      </c>
      <c r="J3268" s="308" t="str">
        <f>IF(SUM('A4'!S3299:X3299)=6,'A4'!H3299,"")</f>
        <v/>
      </c>
    </row>
    <row r="3269" spans="1:10" x14ac:dyDescent="0.25">
      <c r="A3269" t="str">
        <f>IF(SUM('A4'!S3300:X3300)=6,'Angaben KH-Standort'!$D$25,"")</f>
        <v/>
      </c>
      <c r="B3269" t="str">
        <f>IF(SUM('A4'!S3300:X3300)=6,'Angaben KH-Standort'!$D$26,"")</f>
        <v/>
      </c>
      <c r="C3269" t="str">
        <f>IF(SUM('A4'!S3300:X3300)=6,'Angaben KH-Standort'!$D$12,"")</f>
        <v/>
      </c>
      <c r="D3269" t="str">
        <f>IF(SUM('A4'!S3300:X3300)=6,'A1'!$F$14,"")</f>
        <v/>
      </c>
      <c r="E3269" t="str">
        <f>IF(SUM('A4'!S3300:X3300)=6,'A4'!C3300,"")</f>
        <v/>
      </c>
      <c r="F3269" t="str">
        <f>IF(SUM('A4'!S3300:X3300)=6,'A4'!D3300,"")</f>
        <v/>
      </c>
      <c r="G3269" t="str">
        <f>IF(SUM('A4'!S3300:X3300)=6,'A4'!E3300,"")</f>
        <v/>
      </c>
      <c r="H3269" t="str">
        <f>IF(SUM('A4'!S3300:X3300)=6,'A4'!F3300,"")</f>
        <v/>
      </c>
      <c r="I3269" t="str">
        <f>IF(SUM('A4'!S3300:X3300)=6,'A4'!G3300,"")</f>
        <v/>
      </c>
      <c r="J3269" s="308" t="str">
        <f>IF(SUM('A4'!S3300:X3300)=6,'A4'!H3300,"")</f>
        <v/>
      </c>
    </row>
    <row r="3270" spans="1:10" x14ac:dyDescent="0.25">
      <c r="A3270" t="str">
        <f>IF(SUM('A4'!S3301:X3301)=6,'Angaben KH-Standort'!$D$25,"")</f>
        <v/>
      </c>
      <c r="B3270" t="str">
        <f>IF(SUM('A4'!S3301:X3301)=6,'Angaben KH-Standort'!$D$26,"")</f>
        <v/>
      </c>
      <c r="C3270" t="str">
        <f>IF(SUM('A4'!S3301:X3301)=6,'Angaben KH-Standort'!$D$12,"")</f>
        <v/>
      </c>
      <c r="D3270" t="str">
        <f>IF(SUM('A4'!S3301:X3301)=6,'A1'!$F$14,"")</f>
        <v/>
      </c>
      <c r="E3270" t="str">
        <f>IF(SUM('A4'!S3301:X3301)=6,'A4'!C3301,"")</f>
        <v/>
      </c>
      <c r="F3270" t="str">
        <f>IF(SUM('A4'!S3301:X3301)=6,'A4'!D3301,"")</f>
        <v/>
      </c>
      <c r="G3270" t="str">
        <f>IF(SUM('A4'!S3301:X3301)=6,'A4'!E3301,"")</f>
        <v/>
      </c>
      <c r="H3270" t="str">
        <f>IF(SUM('A4'!S3301:X3301)=6,'A4'!F3301,"")</f>
        <v/>
      </c>
      <c r="I3270" t="str">
        <f>IF(SUM('A4'!S3301:X3301)=6,'A4'!G3301,"")</f>
        <v/>
      </c>
      <c r="J3270" s="308" t="str">
        <f>IF(SUM('A4'!S3301:X3301)=6,'A4'!H3301,"")</f>
        <v/>
      </c>
    </row>
    <row r="3271" spans="1:10" x14ac:dyDescent="0.25">
      <c r="A3271" t="str">
        <f>IF(SUM('A4'!S3302:X3302)=6,'Angaben KH-Standort'!$D$25,"")</f>
        <v/>
      </c>
      <c r="B3271" t="str">
        <f>IF(SUM('A4'!S3302:X3302)=6,'Angaben KH-Standort'!$D$26,"")</f>
        <v/>
      </c>
      <c r="C3271" t="str">
        <f>IF(SUM('A4'!S3302:X3302)=6,'Angaben KH-Standort'!$D$12,"")</f>
        <v/>
      </c>
      <c r="D3271" t="str">
        <f>IF(SUM('A4'!S3302:X3302)=6,'A1'!$F$14,"")</f>
        <v/>
      </c>
      <c r="E3271" t="str">
        <f>IF(SUM('A4'!S3302:X3302)=6,'A4'!C3302,"")</f>
        <v/>
      </c>
      <c r="F3271" t="str">
        <f>IF(SUM('A4'!S3302:X3302)=6,'A4'!D3302,"")</f>
        <v/>
      </c>
      <c r="G3271" t="str">
        <f>IF(SUM('A4'!S3302:X3302)=6,'A4'!E3302,"")</f>
        <v/>
      </c>
      <c r="H3271" t="str">
        <f>IF(SUM('A4'!S3302:X3302)=6,'A4'!F3302,"")</f>
        <v/>
      </c>
      <c r="I3271" t="str">
        <f>IF(SUM('A4'!S3302:X3302)=6,'A4'!G3302,"")</f>
        <v/>
      </c>
      <c r="J3271" s="308" t="str">
        <f>IF(SUM('A4'!S3302:X3302)=6,'A4'!H3302,"")</f>
        <v/>
      </c>
    </row>
    <row r="3272" spans="1:10" x14ac:dyDescent="0.25">
      <c r="A3272" t="str">
        <f>IF(SUM('A4'!S3303:X3303)=6,'Angaben KH-Standort'!$D$25,"")</f>
        <v/>
      </c>
      <c r="B3272" t="str">
        <f>IF(SUM('A4'!S3303:X3303)=6,'Angaben KH-Standort'!$D$26,"")</f>
        <v/>
      </c>
      <c r="C3272" t="str">
        <f>IF(SUM('A4'!S3303:X3303)=6,'Angaben KH-Standort'!$D$12,"")</f>
        <v/>
      </c>
      <c r="D3272" t="str">
        <f>IF(SUM('A4'!S3303:X3303)=6,'A1'!$F$14,"")</f>
        <v/>
      </c>
      <c r="E3272" t="str">
        <f>IF(SUM('A4'!S3303:X3303)=6,'A4'!C3303,"")</f>
        <v/>
      </c>
      <c r="F3272" t="str">
        <f>IF(SUM('A4'!S3303:X3303)=6,'A4'!D3303,"")</f>
        <v/>
      </c>
      <c r="G3272" t="str">
        <f>IF(SUM('A4'!S3303:X3303)=6,'A4'!E3303,"")</f>
        <v/>
      </c>
      <c r="H3272" t="str">
        <f>IF(SUM('A4'!S3303:X3303)=6,'A4'!F3303,"")</f>
        <v/>
      </c>
      <c r="I3272" t="str">
        <f>IF(SUM('A4'!S3303:X3303)=6,'A4'!G3303,"")</f>
        <v/>
      </c>
      <c r="J3272" s="308" t="str">
        <f>IF(SUM('A4'!S3303:X3303)=6,'A4'!H3303,"")</f>
        <v/>
      </c>
    </row>
    <row r="3273" spans="1:10" x14ac:dyDescent="0.25">
      <c r="A3273" t="str">
        <f>IF(SUM('A4'!S3304:X3304)=6,'Angaben KH-Standort'!$D$25,"")</f>
        <v/>
      </c>
      <c r="B3273" t="str">
        <f>IF(SUM('A4'!S3304:X3304)=6,'Angaben KH-Standort'!$D$26,"")</f>
        <v/>
      </c>
      <c r="C3273" t="str">
        <f>IF(SUM('A4'!S3304:X3304)=6,'Angaben KH-Standort'!$D$12,"")</f>
        <v/>
      </c>
      <c r="D3273" t="str">
        <f>IF(SUM('A4'!S3304:X3304)=6,'A1'!$F$14,"")</f>
        <v/>
      </c>
      <c r="E3273" t="str">
        <f>IF(SUM('A4'!S3304:X3304)=6,'A4'!C3304,"")</f>
        <v/>
      </c>
      <c r="F3273" t="str">
        <f>IF(SUM('A4'!S3304:X3304)=6,'A4'!D3304,"")</f>
        <v/>
      </c>
      <c r="G3273" t="str">
        <f>IF(SUM('A4'!S3304:X3304)=6,'A4'!E3304,"")</f>
        <v/>
      </c>
      <c r="H3273" t="str">
        <f>IF(SUM('A4'!S3304:X3304)=6,'A4'!F3304,"")</f>
        <v/>
      </c>
      <c r="I3273" t="str">
        <f>IF(SUM('A4'!S3304:X3304)=6,'A4'!G3304,"")</f>
        <v/>
      </c>
      <c r="J3273" s="308" t="str">
        <f>IF(SUM('A4'!S3304:X3304)=6,'A4'!H3304,"")</f>
        <v/>
      </c>
    </row>
    <row r="3274" spans="1:10" x14ac:dyDescent="0.25">
      <c r="A3274" t="str">
        <f>IF(SUM('A4'!S3305:X3305)=6,'Angaben KH-Standort'!$D$25,"")</f>
        <v/>
      </c>
      <c r="B3274" t="str">
        <f>IF(SUM('A4'!S3305:X3305)=6,'Angaben KH-Standort'!$D$26,"")</f>
        <v/>
      </c>
      <c r="C3274" t="str">
        <f>IF(SUM('A4'!S3305:X3305)=6,'Angaben KH-Standort'!$D$12,"")</f>
        <v/>
      </c>
      <c r="D3274" t="str">
        <f>IF(SUM('A4'!S3305:X3305)=6,'A1'!$F$14,"")</f>
        <v/>
      </c>
      <c r="E3274" t="str">
        <f>IF(SUM('A4'!S3305:X3305)=6,'A4'!C3305,"")</f>
        <v/>
      </c>
      <c r="F3274" t="str">
        <f>IF(SUM('A4'!S3305:X3305)=6,'A4'!D3305,"")</f>
        <v/>
      </c>
      <c r="G3274" t="str">
        <f>IF(SUM('A4'!S3305:X3305)=6,'A4'!E3305,"")</f>
        <v/>
      </c>
      <c r="H3274" t="str">
        <f>IF(SUM('A4'!S3305:X3305)=6,'A4'!F3305,"")</f>
        <v/>
      </c>
      <c r="I3274" t="str">
        <f>IF(SUM('A4'!S3305:X3305)=6,'A4'!G3305,"")</f>
        <v/>
      </c>
      <c r="J3274" s="308" t="str">
        <f>IF(SUM('A4'!S3305:X3305)=6,'A4'!H3305,"")</f>
        <v/>
      </c>
    </row>
    <row r="3275" spans="1:10" x14ac:dyDescent="0.25">
      <c r="A3275" t="str">
        <f>IF(SUM('A4'!S3306:X3306)=6,'Angaben KH-Standort'!$D$25,"")</f>
        <v/>
      </c>
      <c r="B3275" t="str">
        <f>IF(SUM('A4'!S3306:X3306)=6,'Angaben KH-Standort'!$D$26,"")</f>
        <v/>
      </c>
      <c r="C3275" t="str">
        <f>IF(SUM('A4'!S3306:X3306)=6,'Angaben KH-Standort'!$D$12,"")</f>
        <v/>
      </c>
      <c r="D3275" t="str">
        <f>IF(SUM('A4'!S3306:X3306)=6,'A1'!$F$14,"")</f>
        <v/>
      </c>
      <c r="E3275" t="str">
        <f>IF(SUM('A4'!S3306:X3306)=6,'A4'!C3306,"")</f>
        <v/>
      </c>
      <c r="F3275" t="str">
        <f>IF(SUM('A4'!S3306:X3306)=6,'A4'!D3306,"")</f>
        <v/>
      </c>
      <c r="G3275" t="str">
        <f>IF(SUM('A4'!S3306:X3306)=6,'A4'!E3306,"")</f>
        <v/>
      </c>
      <c r="H3275" t="str">
        <f>IF(SUM('A4'!S3306:X3306)=6,'A4'!F3306,"")</f>
        <v/>
      </c>
      <c r="I3275" t="str">
        <f>IF(SUM('A4'!S3306:X3306)=6,'A4'!G3306,"")</f>
        <v/>
      </c>
      <c r="J3275" s="308" t="str">
        <f>IF(SUM('A4'!S3306:X3306)=6,'A4'!H3306,"")</f>
        <v/>
      </c>
    </row>
    <row r="3276" spans="1:10" x14ac:dyDescent="0.25">
      <c r="A3276" t="str">
        <f>IF(SUM('A4'!S3307:X3307)=6,'Angaben KH-Standort'!$D$25,"")</f>
        <v/>
      </c>
      <c r="B3276" t="str">
        <f>IF(SUM('A4'!S3307:X3307)=6,'Angaben KH-Standort'!$D$26,"")</f>
        <v/>
      </c>
      <c r="C3276" t="str">
        <f>IF(SUM('A4'!S3307:X3307)=6,'Angaben KH-Standort'!$D$12,"")</f>
        <v/>
      </c>
      <c r="D3276" t="str">
        <f>IF(SUM('A4'!S3307:X3307)=6,'A1'!$F$14,"")</f>
        <v/>
      </c>
      <c r="E3276" t="str">
        <f>IF(SUM('A4'!S3307:X3307)=6,'A4'!C3307,"")</f>
        <v/>
      </c>
      <c r="F3276" t="str">
        <f>IF(SUM('A4'!S3307:X3307)=6,'A4'!D3307,"")</f>
        <v/>
      </c>
      <c r="G3276" t="str">
        <f>IF(SUM('A4'!S3307:X3307)=6,'A4'!E3307,"")</f>
        <v/>
      </c>
      <c r="H3276" t="str">
        <f>IF(SUM('A4'!S3307:X3307)=6,'A4'!F3307,"")</f>
        <v/>
      </c>
      <c r="I3276" t="str">
        <f>IF(SUM('A4'!S3307:X3307)=6,'A4'!G3307,"")</f>
        <v/>
      </c>
      <c r="J3276" s="308" t="str">
        <f>IF(SUM('A4'!S3307:X3307)=6,'A4'!H3307,"")</f>
        <v/>
      </c>
    </row>
    <row r="3277" spans="1:10" x14ac:dyDescent="0.25">
      <c r="A3277" t="str">
        <f>IF(SUM('A4'!S3308:X3308)=6,'Angaben KH-Standort'!$D$25,"")</f>
        <v/>
      </c>
      <c r="B3277" t="str">
        <f>IF(SUM('A4'!S3308:X3308)=6,'Angaben KH-Standort'!$D$26,"")</f>
        <v/>
      </c>
      <c r="C3277" t="str">
        <f>IF(SUM('A4'!S3308:X3308)=6,'Angaben KH-Standort'!$D$12,"")</f>
        <v/>
      </c>
      <c r="D3277" t="str">
        <f>IF(SUM('A4'!S3308:X3308)=6,'A1'!$F$14,"")</f>
        <v/>
      </c>
      <c r="E3277" t="str">
        <f>IF(SUM('A4'!S3308:X3308)=6,'A4'!C3308,"")</f>
        <v/>
      </c>
      <c r="F3277" t="str">
        <f>IF(SUM('A4'!S3308:X3308)=6,'A4'!D3308,"")</f>
        <v/>
      </c>
      <c r="G3277" t="str">
        <f>IF(SUM('A4'!S3308:X3308)=6,'A4'!E3308,"")</f>
        <v/>
      </c>
      <c r="H3277" t="str">
        <f>IF(SUM('A4'!S3308:X3308)=6,'A4'!F3308,"")</f>
        <v/>
      </c>
      <c r="I3277" t="str">
        <f>IF(SUM('A4'!S3308:X3308)=6,'A4'!G3308,"")</f>
        <v/>
      </c>
      <c r="J3277" s="308" t="str">
        <f>IF(SUM('A4'!S3308:X3308)=6,'A4'!H3308,"")</f>
        <v/>
      </c>
    </row>
    <row r="3278" spans="1:10" x14ac:dyDescent="0.25">
      <c r="A3278" t="str">
        <f>IF(SUM('A4'!S3309:X3309)=6,'Angaben KH-Standort'!$D$25,"")</f>
        <v/>
      </c>
      <c r="B3278" t="str">
        <f>IF(SUM('A4'!S3309:X3309)=6,'Angaben KH-Standort'!$D$26,"")</f>
        <v/>
      </c>
      <c r="C3278" t="str">
        <f>IF(SUM('A4'!S3309:X3309)=6,'Angaben KH-Standort'!$D$12,"")</f>
        <v/>
      </c>
      <c r="D3278" t="str">
        <f>IF(SUM('A4'!S3309:X3309)=6,'A1'!$F$14,"")</f>
        <v/>
      </c>
      <c r="E3278" t="str">
        <f>IF(SUM('A4'!S3309:X3309)=6,'A4'!C3309,"")</f>
        <v/>
      </c>
      <c r="F3278" t="str">
        <f>IF(SUM('A4'!S3309:X3309)=6,'A4'!D3309,"")</f>
        <v/>
      </c>
      <c r="G3278" t="str">
        <f>IF(SUM('A4'!S3309:X3309)=6,'A4'!E3309,"")</f>
        <v/>
      </c>
      <c r="H3278" t="str">
        <f>IF(SUM('A4'!S3309:X3309)=6,'A4'!F3309,"")</f>
        <v/>
      </c>
      <c r="I3278" t="str">
        <f>IF(SUM('A4'!S3309:X3309)=6,'A4'!G3309,"")</f>
        <v/>
      </c>
      <c r="J3278" s="308" t="str">
        <f>IF(SUM('A4'!S3309:X3309)=6,'A4'!H3309,"")</f>
        <v/>
      </c>
    </row>
    <row r="3279" spans="1:10" x14ac:dyDescent="0.25">
      <c r="A3279" t="str">
        <f>IF(SUM('A4'!S3310:X3310)=6,'Angaben KH-Standort'!$D$25,"")</f>
        <v/>
      </c>
      <c r="B3279" t="str">
        <f>IF(SUM('A4'!S3310:X3310)=6,'Angaben KH-Standort'!$D$26,"")</f>
        <v/>
      </c>
      <c r="C3279" t="str">
        <f>IF(SUM('A4'!S3310:X3310)=6,'Angaben KH-Standort'!$D$12,"")</f>
        <v/>
      </c>
      <c r="D3279" t="str">
        <f>IF(SUM('A4'!S3310:X3310)=6,'A1'!$F$14,"")</f>
        <v/>
      </c>
      <c r="E3279" t="str">
        <f>IF(SUM('A4'!S3310:X3310)=6,'A4'!C3310,"")</f>
        <v/>
      </c>
      <c r="F3279" t="str">
        <f>IF(SUM('A4'!S3310:X3310)=6,'A4'!D3310,"")</f>
        <v/>
      </c>
      <c r="G3279" t="str">
        <f>IF(SUM('A4'!S3310:X3310)=6,'A4'!E3310,"")</f>
        <v/>
      </c>
      <c r="H3279" t="str">
        <f>IF(SUM('A4'!S3310:X3310)=6,'A4'!F3310,"")</f>
        <v/>
      </c>
      <c r="I3279" t="str">
        <f>IF(SUM('A4'!S3310:X3310)=6,'A4'!G3310,"")</f>
        <v/>
      </c>
      <c r="J3279" s="308" t="str">
        <f>IF(SUM('A4'!S3310:X3310)=6,'A4'!H3310,"")</f>
        <v/>
      </c>
    </row>
    <row r="3280" spans="1:10" x14ac:dyDescent="0.25">
      <c r="A3280" t="str">
        <f>IF(SUM('A4'!S3311:X3311)=6,'Angaben KH-Standort'!$D$25,"")</f>
        <v/>
      </c>
      <c r="B3280" t="str">
        <f>IF(SUM('A4'!S3311:X3311)=6,'Angaben KH-Standort'!$D$26,"")</f>
        <v/>
      </c>
      <c r="C3280" t="str">
        <f>IF(SUM('A4'!S3311:X3311)=6,'Angaben KH-Standort'!$D$12,"")</f>
        <v/>
      </c>
      <c r="D3280" t="str">
        <f>IF(SUM('A4'!S3311:X3311)=6,'A1'!$F$14,"")</f>
        <v/>
      </c>
      <c r="E3280" t="str">
        <f>IF(SUM('A4'!S3311:X3311)=6,'A4'!C3311,"")</f>
        <v/>
      </c>
      <c r="F3280" t="str">
        <f>IF(SUM('A4'!S3311:X3311)=6,'A4'!D3311,"")</f>
        <v/>
      </c>
      <c r="G3280" t="str">
        <f>IF(SUM('A4'!S3311:X3311)=6,'A4'!E3311,"")</f>
        <v/>
      </c>
      <c r="H3280" t="str">
        <f>IF(SUM('A4'!S3311:X3311)=6,'A4'!F3311,"")</f>
        <v/>
      </c>
      <c r="I3280" t="str">
        <f>IF(SUM('A4'!S3311:X3311)=6,'A4'!G3311,"")</f>
        <v/>
      </c>
      <c r="J3280" s="308" t="str">
        <f>IF(SUM('A4'!S3311:X3311)=6,'A4'!H3311,"")</f>
        <v/>
      </c>
    </row>
    <row r="3281" spans="1:10" x14ac:dyDescent="0.25">
      <c r="A3281" t="str">
        <f>IF(SUM('A4'!S3312:X3312)=6,'Angaben KH-Standort'!$D$25,"")</f>
        <v/>
      </c>
      <c r="B3281" t="str">
        <f>IF(SUM('A4'!S3312:X3312)=6,'Angaben KH-Standort'!$D$26,"")</f>
        <v/>
      </c>
      <c r="C3281" t="str">
        <f>IF(SUM('A4'!S3312:X3312)=6,'Angaben KH-Standort'!$D$12,"")</f>
        <v/>
      </c>
      <c r="D3281" t="str">
        <f>IF(SUM('A4'!S3312:X3312)=6,'A1'!$F$14,"")</f>
        <v/>
      </c>
      <c r="E3281" t="str">
        <f>IF(SUM('A4'!S3312:X3312)=6,'A4'!C3312,"")</f>
        <v/>
      </c>
      <c r="F3281" t="str">
        <f>IF(SUM('A4'!S3312:X3312)=6,'A4'!D3312,"")</f>
        <v/>
      </c>
      <c r="G3281" t="str">
        <f>IF(SUM('A4'!S3312:X3312)=6,'A4'!E3312,"")</f>
        <v/>
      </c>
      <c r="H3281" t="str">
        <f>IF(SUM('A4'!S3312:X3312)=6,'A4'!F3312,"")</f>
        <v/>
      </c>
      <c r="I3281" t="str">
        <f>IF(SUM('A4'!S3312:X3312)=6,'A4'!G3312,"")</f>
        <v/>
      </c>
      <c r="J3281" s="308" t="str">
        <f>IF(SUM('A4'!S3312:X3312)=6,'A4'!H3312,"")</f>
        <v/>
      </c>
    </row>
    <row r="3282" spans="1:10" x14ac:dyDescent="0.25">
      <c r="A3282" t="str">
        <f>IF(SUM('A4'!S3313:X3313)=6,'Angaben KH-Standort'!$D$25,"")</f>
        <v/>
      </c>
      <c r="B3282" t="str">
        <f>IF(SUM('A4'!S3313:X3313)=6,'Angaben KH-Standort'!$D$26,"")</f>
        <v/>
      </c>
      <c r="C3282" t="str">
        <f>IF(SUM('A4'!S3313:X3313)=6,'Angaben KH-Standort'!$D$12,"")</f>
        <v/>
      </c>
      <c r="D3282" t="str">
        <f>IF(SUM('A4'!S3313:X3313)=6,'A1'!$F$14,"")</f>
        <v/>
      </c>
      <c r="E3282" t="str">
        <f>IF(SUM('A4'!S3313:X3313)=6,'A4'!C3313,"")</f>
        <v/>
      </c>
      <c r="F3282" t="str">
        <f>IF(SUM('A4'!S3313:X3313)=6,'A4'!D3313,"")</f>
        <v/>
      </c>
      <c r="G3282" t="str">
        <f>IF(SUM('A4'!S3313:X3313)=6,'A4'!E3313,"")</f>
        <v/>
      </c>
      <c r="H3282" t="str">
        <f>IF(SUM('A4'!S3313:X3313)=6,'A4'!F3313,"")</f>
        <v/>
      </c>
      <c r="I3282" t="str">
        <f>IF(SUM('A4'!S3313:X3313)=6,'A4'!G3313,"")</f>
        <v/>
      </c>
      <c r="J3282" s="308" t="str">
        <f>IF(SUM('A4'!S3313:X3313)=6,'A4'!H3313,"")</f>
        <v/>
      </c>
    </row>
    <row r="3283" spans="1:10" x14ac:dyDescent="0.25">
      <c r="A3283" t="str">
        <f>IF(SUM('A4'!S3314:X3314)=6,'Angaben KH-Standort'!$D$25,"")</f>
        <v/>
      </c>
      <c r="B3283" t="str">
        <f>IF(SUM('A4'!S3314:X3314)=6,'Angaben KH-Standort'!$D$26,"")</f>
        <v/>
      </c>
      <c r="C3283" t="str">
        <f>IF(SUM('A4'!S3314:X3314)=6,'Angaben KH-Standort'!$D$12,"")</f>
        <v/>
      </c>
      <c r="D3283" t="str">
        <f>IF(SUM('A4'!S3314:X3314)=6,'A1'!$F$14,"")</f>
        <v/>
      </c>
      <c r="E3283" t="str">
        <f>IF(SUM('A4'!S3314:X3314)=6,'A4'!C3314,"")</f>
        <v/>
      </c>
      <c r="F3283" t="str">
        <f>IF(SUM('A4'!S3314:X3314)=6,'A4'!D3314,"")</f>
        <v/>
      </c>
      <c r="G3283" t="str">
        <f>IF(SUM('A4'!S3314:X3314)=6,'A4'!E3314,"")</f>
        <v/>
      </c>
      <c r="H3283" t="str">
        <f>IF(SUM('A4'!S3314:X3314)=6,'A4'!F3314,"")</f>
        <v/>
      </c>
      <c r="I3283" t="str">
        <f>IF(SUM('A4'!S3314:X3314)=6,'A4'!G3314,"")</f>
        <v/>
      </c>
      <c r="J3283" s="308" t="str">
        <f>IF(SUM('A4'!S3314:X3314)=6,'A4'!H3314,"")</f>
        <v/>
      </c>
    </row>
    <row r="3284" spans="1:10" x14ac:dyDescent="0.25">
      <c r="A3284" t="str">
        <f>IF(SUM('A4'!S3315:X3315)=6,'Angaben KH-Standort'!$D$25,"")</f>
        <v/>
      </c>
      <c r="B3284" t="str">
        <f>IF(SUM('A4'!S3315:X3315)=6,'Angaben KH-Standort'!$D$26,"")</f>
        <v/>
      </c>
      <c r="C3284" t="str">
        <f>IF(SUM('A4'!S3315:X3315)=6,'Angaben KH-Standort'!$D$12,"")</f>
        <v/>
      </c>
      <c r="D3284" t="str">
        <f>IF(SUM('A4'!S3315:X3315)=6,'A1'!$F$14,"")</f>
        <v/>
      </c>
      <c r="E3284" t="str">
        <f>IF(SUM('A4'!S3315:X3315)=6,'A4'!C3315,"")</f>
        <v/>
      </c>
      <c r="F3284" t="str">
        <f>IF(SUM('A4'!S3315:X3315)=6,'A4'!D3315,"")</f>
        <v/>
      </c>
      <c r="G3284" t="str">
        <f>IF(SUM('A4'!S3315:X3315)=6,'A4'!E3315,"")</f>
        <v/>
      </c>
      <c r="H3284" t="str">
        <f>IF(SUM('A4'!S3315:X3315)=6,'A4'!F3315,"")</f>
        <v/>
      </c>
      <c r="I3284" t="str">
        <f>IF(SUM('A4'!S3315:X3315)=6,'A4'!G3315,"")</f>
        <v/>
      </c>
      <c r="J3284" s="308" t="str">
        <f>IF(SUM('A4'!S3315:X3315)=6,'A4'!H3315,"")</f>
        <v/>
      </c>
    </row>
    <row r="3285" spans="1:10" x14ac:dyDescent="0.25">
      <c r="A3285" t="str">
        <f>IF(SUM('A4'!S3316:X3316)=6,'Angaben KH-Standort'!$D$25,"")</f>
        <v/>
      </c>
      <c r="B3285" t="str">
        <f>IF(SUM('A4'!S3316:X3316)=6,'Angaben KH-Standort'!$D$26,"")</f>
        <v/>
      </c>
      <c r="C3285" t="str">
        <f>IF(SUM('A4'!S3316:X3316)=6,'Angaben KH-Standort'!$D$12,"")</f>
        <v/>
      </c>
      <c r="D3285" t="str">
        <f>IF(SUM('A4'!S3316:X3316)=6,'A1'!$F$14,"")</f>
        <v/>
      </c>
      <c r="E3285" t="str">
        <f>IF(SUM('A4'!S3316:X3316)=6,'A4'!C3316,"")</f>
        <v/>
      </c>
      <c r="F3285" t="str">
        <f>IF(SUM('A4'!S3316:X3316)=6,'A4'!D3316,"")</f>
        <v/>
      </c>
      <c r="G3285" t="str">
        <f>IF(SUM('A4'!S3316:X3316)=6,'A4'!E3316,"")</f>
        <v/>
      </c>
      <c r="H3285" t="str">
        <f>IF(SUM('A4'!S3316:X3316)=6,'A4'!F3316,"")</f>
        <v/>
      </c>
      <c r="I3285" t="str">
        <f>IF(SUM('A4'!S3316:X3316)=6,'A4'!G3316,"")</f>
        <v/>
      </c>
      <c r="J3285" s="308" t="str">
        <f>IF(SUM('A4'!S3316:X3316)=6,'A4'!H3316,"")</f>
        <v/>
      </c>
    </row>
    <row r="3286" spans="1:10" x14ac:dyDescent="0.25">
      <c r="A3286" t="str">
        <f>IF(SUM('A4'!S3317:X3317)=6,'Angaben KH-Standort'!$D$25,"")</f>
        <v/>
      </c>
      <c r="B3286" t="str">
        <f>IF(SUM('A4'!S3317:X3317)=6,'Angaben KH-Standort'!$D$26,"")</f>
        <v/>
      </c>
      <c r="C3286" t="str">
        <f>IF(SUM('A4'!S3317:X3317)=6,'Angaben KH-Standort'!$D$12,"")</f>
        <v/>
      </c>
      <c r="D3286" t="str">
        <f>IF(SUM('A4'!S3317:X3317)=6,'A1'!$F$14,"")</f>
        <v/>
      </c>
      <c r="E3286" t="str">
        <f>IF(SUM('A4'!S3317:X3317)=6,'A4'!C3317,"")</f>
        <v/>
      </c>
      <c r="F3286" t="str">
        <f>IF(SUM('A4'!S3317:X3317)=6,'A4'!D3317,"")</f>
        <v/>
      </c>
      <c r="G3286" t="str">
        <f>IF(SUM('A4'!S3317:X3317)=6,'A4'!E3317,"")</f>
        <v/>
      </c>
      <c r="H3286" t="str">
        <f>IF(SUM('A4'!S3317:X3317)=6,'A4'!F3317,"")</f>
        <v/>
      </c>
      <c r="I3286" t="str">
        <f>IF(SUM('A4'!S3317:X3317)=6,'A4'!G3317,"")</f>
        <v/>
      </c>
      <c r="J3286" s="308" t="str">
        <f>IF(SUM('A4'!S3317:X3317)=6,'A4'!H3317,"")</f>
        <v/>
      </c>
    </row>
    <row r="3287" spans="1:10" x14ac:dyDescent="0.25">
      <c r="A3287" t="str">
        <f>IF(SUM('A4'!S3318:X3318)=6,'Angaben KH-Standort'!$D$25,"")</f>
        <v/>
      </c>
      <c r="B3287" t="str">
        <f>IF(SUM('A4'!S3318:X3318)=6,'Angaben KH-Standort'!$D$26,"")</f>
        <v/>
      </c>
      <c r="C3287" t="str">
        <f>IF(SUM('A4'!S3318:X3318)=6,'Angaben KH-Standort'!$D$12,"")</f>
        <v/>
      </c>
      <c r="D3287" t="str">
        <f>IF(SUM('A4'!S3318:X3318)=6,'A1'!$F$14,"")</f>
        <v/>
      </c>
      <c r="E3287" t="str">
        <f>IF(SUM('A4'!S3318:X3318)=6,'A4'!C3318,"")</f>
        <v/>
      </c>
      <c r="F3287" t="str">
        <f>IF(SUM('A4'!S3318:X3318)=6,'A4'!D3318,"")</f>
        <v/>
      </c>
      <c r="G3287" t="str">
        <f>IF(SUM('A4'!S3318:X3318)=6,'A4'!E3318,"")</f>
        <v/>
      </c>
      <c r="H3287" t="str">
        <f>IF(SUM('A4'!S3318:X3318)=6,'A4'!F3318,"")</f>
        <v/>
      </c>
      <c r="I3287" t="str">
        <f>IF(SUM('A4'!S3318:X3318)=6,'A4'!G3318,"")</f>
        <v/>
      </c>
      <c r="J3287" s="308" t="str">
        <f>IF(SUM('A4'!S3318:X3318)=6,'A4'!H3318,"")</f>
        <v/>
      </c>
    </row>
    <row r="3288" spans="1:10" x14ac:dyDescent="0.25">
      <c r="A3288" t="str">
        <f>IF(SUM('A4'!S3319:X3319)=6,'Angaben KH-Standort'!$D$25,"")</f>
        <v/>
      </c>
      <c r="B3288" t="str">
        <f>IF(SUM('A4'!S3319:X3319)=6,'Angaben KH-Standort'!$D$26,"")</f>
        <v/>
      </c>
      <c r="C3288" t="str">
        <f>IF(SUM('A4'!S3319:X3319)=6,'Angaben KH-Standort'!$D$12,"")</f>
        <v/>
      </c>
      <c r="D3288" t="str">
        <f>IF(SUM('A4'!S3319:X3319)=6,'A1'!$F$14,"")</f>
        <v/>
      </c>
      <c r="E3288" t="str">
        <f>IF(SUM('A4'!S3319:X3319)=6,'A4'!C3319,"")</f>
        <v/>
      </c>
      <c r="F3288" t="str">
        <f>IF(SUM('A4'!S3319:X3319)=6,'A4'!D3319,"")</f>
        <v/>
      </c>
      <c r="G3288" t="str">
        <f>IF(SUM('A4'!S3319:X3319)=6,'A4'!E3319,"")</f>
        <v/>
      </c>
      <c r="H3288" t="str">
        <f>IF(SUM('A4'!S3319:X3319)=6,'A4'!F3319,"")</f>
        <v/>
      </c>
      <c r="I3288" t="str">
        <f>IF(SUM('A4'!S3319:X3319)=6,'A4'!G3319,"")</f>
        <v/>
      </c>
      <c r="J3288" s="308" t="str">
        <f>IF(SUM('A4'!S3319:X3319)=6,'A4'!H3319,"")</f>
        <v/>
      </c>
    </row>
    <row r="3289" spans="1:10" x14ac:dyDescent="0.25">
      <c r="A3289" t="str">
        <f>IF(SUM('A4'!S3320:X3320)=6,'Angaben KH-Standort'!$D$25,"")</f>
        <v/>
      </c>
      <c r="B3289" t="str">
        <f>IF(SUM('A4'!S3320:X3320)=6,'Angaben KH-Standort'!$D$26,"")</f>
        <v/>
      </c>
      <c r="C3289" t="str">
        <f>IF(SUM('A4'!S3320:X3320)=6,'Angaben KH-Standort'!$D$12,"")</f>
        <v/>
      </c>
      <c r="D3289" t="str">
        <f>IF(SUM('A4'!S3320:X3320)=6,'A1'!$F$14,"")</f>
        <v/>
      </c>
      <c r="E3289" t="str">
        <f>IF(SUM('A4'!S3320:X3320)=6,'A4'!C3320,"")</f>
        <v/>
      </c>
      <c r="F3289" t="str">
        <f>IF(SUM('A4'!S3320:X3320)=6,'A4'!D3320,"")</f>
        <v/>
      </c>
      <c r="G3289" t="str">
        <f>IF(SUM('A4'!S3320:X3320)=6,'A4'!E3320,"")</f>
        <v/>
      </c>
      <c r="H3289" t="str">
        <f>IF(SUM('A4'!S3320:X3320)=6,'A4'!F3320,"")</f>
        <v/>
      </c>
      <c r="I3289" t="str">
        <f>IF(SUM('A4'!S3320:X3320)=6,'A4'!G3320,"")</f>
        <v/>
      </c>
      <c r="J3289" s="308" t="str">
        <f>IF(SUM('A4'!S3320:X3320)=6,'A4'!H3320,"")</f>
        <v/>
      </c>
    </row>
    <row r="3290" spans="1:10" x14ac:dyDescent="0.25">
      <c r="A3290" t="str">
        <f>IF(SUM('A4'!S3321:X3321)=6,'Angaben KH-Standort'!$D$25,"")</f>
        <v/>
      </c>
      <c r="B3290" t="str">
        <f>IF(SUM('A4'!S3321:X3321)=6,'Angaben KH-Standort'!$D$26,"")</f>
        <v/>
      </c>
      <c r="C3290" t="str">
        <f>IF(SUM('A4'!S3321:X3321)=6,'Angaben KH-Standort'!$D$12,"")</f>
        <v/>
      </c>
      <c r="D3290" t="str">
        <f>IF(SUM('A4'!S3321:X3321)=6,'A1'!$F$14,"")</f>
        <v/>
      </c>
      <c r="E3290" t="str">
        <f>IF(SUM('A4'!S3321:X3321)=6,'A4'!C3321,"")</f>
        <v/>
      </c>
      <c r="F3290" t="str">
        <f>IF(SUM('A4'!S3321:X3321)=6,'A4'!D3321,"")</f>
        <v/>
      </c>
      <c r="G3290" t="str">
        <f>IF(SUM('A4'!S3321:X3321)=6,'A4'!E3321,"")</f>
        <v/>
      </c>
      <c r="H3290" t="str">
        <f>IF(SUM('A4'!S3321:X3321)=6,'A4'!F3321,"")</f>
        <v/>
      </c>
      <c r="I3290" t="str">
        <f>IF(SUM('A4'!S3321:X3321)=6,'A4'!G3321,"")</f>
        <v/>
      </c>
      <c r="J3290" s="308" t="str">
        <f>IF(SUM('A4'!S3321:X3321)=6,'A4'!H3321,"")</f>
        <v/>
      </c>
    </row>
    <row r="3291" spans="1:10" x14ac:dyDescent="0.25">
      <c r="A3291" t="str">
        <f>IF(SUM('A4'!S3322:X3322)=6,'Angaben KH-Standort'!$D$25,"")</f>
        <v/>
      </c>
      <c r="B3291" t="str">
        <f>IF(SUM('A4'!S3322:X3322)=6,'Angaben KH-Standort'!$D$26,"")</f>
        <v/>
      </c>
      <c r="C3291" t="str">
        <f>IF(SUM('A4'!S3322:X3322)=6,'Angaben KH-Standort'!$D$12,"")</f>
        <v/>
      </c>
      <c r="D3291" t="str">
        <f>IF(SUM('A4'!S3322:X3322)=6,'A1'!$F$14,"")</f>
        <v/>
      </c>
      <c r="E3291" t="str">
        <f>IF(SUM('A4'!S3322:X3322)=6,'A4'!C3322,"")</f>
        <v/>
      </c>
      <c r="F3291" t="str">
        <f>IF(SUM('A4'!S3322:X3322)=6,'A4'!D3322,"")</f>
        <v/>
      </c>
      <c r="G3291" t="str">
        <f>IF(SUM('A4'!S3322:X3322)=6,'A4'!E3322,"")</f>
        <v/>
      </c>
      <c r="H3291" t="str">
        <f>IF(SUM('A4'!S3322:X3322)=6,'A4'!F3322,"")</f>
        <v/>
      </c>
      <c r="I3291" t="str">
        <f>IF(SUM('A4'!S3322:X3322)=6,'A4'!G3322,"")</f>
        <v/>
      </c>
      <c r="J3291" s="308" t="str">
        <f>IF(SUM('A4'!S3322:X3322)=6,'A4'!H3322,"")</f>
        <v/>
      </c>
    </row>
    <row r="3292" spans="1:10" x14ac:dyDescent="0.25">
      <c r="A3292" t="str">
        <f>IF(SUM('A4'!S3323:X3323)=6,'Angaben KH-Standort'!$D$25,"")</f>
        <v/>
      </c>
      <c r="B3292" t="str">
        <f>IF(SUM('A4'!S3323:X3323)=6,'Angaben KH-Standort'!$D$26,"")</f>
        <v/>
      </c>
      <c r="C3292" t="str">
        <f>IF(SUM('A4'!S3323:X3323)=6,'Angaben KH-Standort'!$D$12,"")</f>
        <v/>
      </c>
      <c r="D3292" t="str">
        <f>IF(SUM('A4'!S3323:X3323)=6,'A1'!$F$14,"")</f>
        <v/>
      </c>
      <c r="E3292" t="str">
        <f>IF(SUM('A4'!S3323:X3323)=6,'A4'!C3323,"")</f>
        <v/>
      </c>
      <c r="F3292" t="str">
        <f>IF(SUM('A4'!S3323:X3323)=6,'A4'!D3323,"")</f>
        <v/>
      </c>
      <c r="G3292" t="str">
        <f>IF(SUM('A4'!S3323:X3323)=6,'A4'!E3323,"")</f>
        <v/>
      </c>
      <c r="H3292" t="str">
        <f>IF(SUM('A4'!S3323:X3323)=6,'A4'!F3323,"")</f>
        <v/>
      </c>
      <c r="I3292" t="str">
        <f>IF(SUM('A4'!S3323:X3323)=6,'A4'!G3323,"")</f>
        <v/>
      </c>
      <c r="J3292" s="308" t="str">
        <f>IF(SUM('A4'!S3323:X3323)=6,'A4'!H3323,"")</f>
        <v/>
      </c>
    </row>
    <row r="3293" spans="1:10" x14ac:dyDescent="0.25">
      <c r="A3293" t="str">
        <f>IF(SUM('A4'!S3324:X3324)=6,'Angaben KH-Standort'!$D$25,"")</f>
        <v/>
      </c>
      <c r="B3293" t="str">
        <f>IF(SUM('A4'!S3324:X3324)=6,'Angaben KH-Standort'!$D$26,"")</f>
        <v/>
      </c>
      <c r="C3293" t="str">
        <f>IF(SUM('A4'!S3324:X3324)=6,'Angaben KH-Standort'!$D$12,"")</f>
        <v/>
      </c>
      <c r="D3293" t="str">
        <f>IF(SUM('A4'!S3324:X3324)=6,'A1'!$F$14,"")</f>
        <v/>
      </c>
      <c r="E3293" t="str">
        <f>IF(SUM('A4'!S3324:X3324)=6,'A4'!C3324,"")</f>
        <v/>
      </c>
      <c r="F3293" t="str">
        <f>IF(SUM('A4'!S3324:X3324)=6,'A4'!D3324,"")</f>
        <v/>
      </c>
      <c r="G3293" t="str">
        <f>IF(SUM('A4'!S3324:X3324)=6,'A4'!E3324,"")</f>
        <v/>
      </c>
      <c r="H3293" t="str">
        <f>IF(SUM('A4'!S3324:X3324)=6,'A4'!F3324,"")</f>
        <v/>
      </c>
      <c r="I3293" t="str">
        <f>IF(SUM('A4'!S3324:X3324)=6,'A4'!G3324,"")</f>
        <v/>
      </c>
      <c r="J3293" s="308" t="str">
        <f>IF(SUM('A4'!S3324:X3324)=6,'A4'!H3324,"")</f>
        <v/>
      </c>
    </row>
    <row r="3294" spans="1:10" x14ac:dyDescent="0.25">
      <c r="A3294" t="str">
        <f>IF(SUM('A4'!S3325:X3325)=6,'Angaben KH-Standort'!$D$25,"")</f>
        <v/>
      </c>
      <c r="B3294" t="str">
        <f>IF(SUM('A4'!S3325:X3325)=6,'Angaben KH-Standort'!$D$26,"")</f>
        <v/>
      </c>
      <c r="C3294" t="str">
        <f>IF(SUM('A4'!S3325:X3325)=6,'Angaben KH-Standort'!$D$12,"")</f>
        <v/>
      </c>
      <c r="D3294" t="str">
        <f>IF(SUM('A4'!S3325:X3325)=6,'A1'!$F$14,"")</f>
        <v/>
      </c>
      <c r="E3294" t="str">
        <f>IF(SUM('A4'!S3325:X3325)=6,'A4'!C3325,"")</f>
        <v/>
      </c>
      <c r="F3294" t="str">
        <f>IF(SUM('A4'!S3325:X3325)=6,'A4'!D3325,"")</f>
        <v/>
      </c>
      <c r="G3294" t="str">
        <f>IF(SUM('A4'!S3325:X3325)=6,'A4'!E3325,"")</f>
        <v/>
      </c>
      <c r="H3294" t="str">
        <f>IF(SUM('A4'!S3325:X3325)=6,'A4'!F3325,"")</f>
        <v/>
      </c>
      <c r="I3294" t="str">
        <f>IF(SUM('A4'!S3325:X3325)=6,'A4'!G3325,"")</f>
        <v/>
      </c>
      <c r="J3294" s="308" t="str">
        <f>IF(SUM('A4'!S3325:X3325)=6,'A4'!H3325,"")</f>
        <v/>
      </c>
    </row>
    <row r="3295" spans="1:10" x14ac:dyDescent="0.25">
      <c r="A3295" t="str">
        <f>IF(SUM('A4'!S3326:X3326)=6,'Angaben KH-Standort'!$D$25,"")</f>
        <v/>
      </c>
      <c r="B3295" t="str">
        <f>IF(SUM('A4'!S3326:X3326)=6,'Angaben KH-Standort'!$D$26,"")</f>
        <v/>
      </c>
      <c r="C3295" t="str">
        <f>IF(SUM('A4'!S3326:X3326)=6,'Angaben KH-Standort'!$D$12,"")</f>
        <v/>
      </c>
      <c r="D3295" t="str">
        <f>IF(SUM('A4'!S3326:X3326)=6,'A1'!$F$14,"")</f>
        <v/>
      </c>
      <c r="E3295" t="str">
        <f>IF(SUM('A4'!S3326:X3326)=6,'A4'!C3326,"")</f>
        <v/>
      </c>
      <c r="F3295" t="str">
        <f>IF(SUM('A4'!S3326:X3326)=6,'A4'!D3326,"")</f>
        <v/>
      </c>
      <c r="G3295" t="str">
        <f>IF(SUM('A4'!S3326:X3326)=6,'A4'!E3326,"")</f>
        <v/>
      </c>
      <c r="H3295" t="str">
        <f>IF(SUM('A4'!S3326:X3326)=6,'A4'!F3326,"")</f>
        <v/>
      </c>
      <c r="I3295" t="str">
        <f>IF(SUM('A4'!S3326:X3326)=6,'A4'!G3326,"")</f>
        <v/>
      </c>
      <c r="J3295" s="308" t="str">
        <f>IF(SUM('A4'!S3326:X3326)=6,'A4'!H3326,"")</f>
        <v/>
      </c>
    </row>
    <row r="3296" spans="1:10" x14ac:dyDescent="0.25">
      <c r="A3296" t="str">
        <f>IF(SUM('A4'!S3327:X3327)=6,'Angaben KH-Standort'!$D$25,"")</f>
        <v/>
      </c>
      <c r="B3296" t="str">
        <f>IF(SUM('A4'!S3327:X3327)=6,'Angaben KH-Standort'!$D$26,"")</f>
        <v/>
      </c>
      <c r="C3296" t="str">
        <f>IF(SUM('A4'!S3327:X3327)=6,'Angaben KH-Standort'!$D$12,"")</f>
        <v/>
      </c>
      <c r="D3296" t="str">
        <f>IF(SUM('A4'!S3327:X3327)=6,'A1'!$F$14,"")</f>
        <v/>
      </c>
      <c r="E3296" t="str">
        <f>IF(SUM('A4'!S3327:X3327)=6,'A4'!C3327,"")</f>
        <v/>
      </c>
      <c r="F3296" t="str">
        <f>IF(SUM('A4'!S3327:X3327)=6,'A4'!D3327,"")</f>
        <v/>
      </c>
      <c r="G3296" t="str">
        <f>IF(SUM('A4'!S3327:X3327)=6,'A4'!E3327,"")</f>
        <v/>
      </c>
      <c r="H3296" t="str">
        <f>IF(SUM('A4'!S3327:X3327)=6,'A4'!F3327,"")</f>
        <v/>
      </c>
      <c r="I3296" t="str">
        <f>IF(SUM('A4'!S3327:X3327)=6,'A4'!G3327,"")</f>
        <v/>
      </c>
      <c r="J3296" s="308" t="str">
        <f>IF(SUM('A4'!S3327:X3327)=6,'A4'!H3327,"")</f>
        <v/>
      </c>
    </row>
    <row r="3297" spans="1:10" x14ac:dyDescent="0.25">
      <c r="A3297" t="str">
        <f>IF(SUM('A4'!S3328:X3328)=6,'Angaben KH-Standort'!$D$25,"")</f>
        <v/>
      </c>
      <c r="B3297" t="str">
        <f>IF(SUM('A4'!S3328:X3328)=6,'Angaben KH-Standort'!$D$26,"")</f>
        <v/>
      </c>
      <c r="C3297" t="str">
        <f>IF(SUM('A4'!S3328:X3328)=6,'Angaben KH-Standort'!$D$12,"")</f>
        <v/>
      </c>
      <c r="D3297" t="str">
        <f>IF(SUM('A4'!S3328:X3328)=6,'A1'!$F$14,"")</f>
        <v/>
      </c>
      <c r="E3297" t="str">
        <f>IF(SUM('A4'!S3328:X3328)=6,'A4'!C3328,"")</f>
        <v/>
      </c>
      <c r="F3297" t="str">
        <f>IF(SUM('A4'!S3328:X3328)=6,'A4'!D3328,"")</f>
        <v/>
      </c>
      <c r="G3297" t="str">
        <f>IF(SUM('A4'!S3328:X3328)=6,'A4'!E3328,"")</f>
        <v/>
      </c>
      <c r="H3297" t="str">
        <f>IF(SUM('A4'!S3328:X3328)=6,'A4'!F3328,"")</f>
        <v/>
      </c>
      <c r="I3297" t="str">
        <f>IF(SUM('A4'!S3328:X3328)=6,'A4'!G3328,"")</f>
        <v/>
      </c>
      <c r="J3297" s="308" t="str">
        <f>IF(SUM('A4'!S3328:X3328)=6,'A4'!H3328,"")</f>
        <v/>
      </c>
    </row>
    <row r="3298" spans="1:10" x14ac:dyDescent="0.25">
      <c r="A3298" t="str">
        <f>IF(SUM('A4'!S3329:X3329)=6,'Angaben KH-Standort'!$D$25,"")</f>
        <v/>
      </c>
      <c r="B3298" t="str">
        <f>IF(SUM('A4'!S3329:X3329)=6,'Angaben KH-Standort'!$D$26,"")</f>
        <v/>
      </c>
      <c r="C3298" t="str">
        <f>IF(SUM('A4'!S3329:X3329)=6,'Angaben KH-Standort'!$D$12,"")</f>
        <v/>
      </c>
      <c r="D3298" t="str">
        <f>IF(SUM('A4'!S3329:X3329)=6,'A1'!$F$14,"")</f>
        <v/>
      </c>
      <c r="E3298" t="str">
        <f>IF(SUM('A4'!S3329:X3329)=6,'A4'!C3329,"")</f>
        <v/>
      </c>
      <c r="F3298" t="str">
        <f>IF(SUM('A4'!S3329:X3329)=6,'A4'!D3329,"")</f>
        <v/>
      </c>
      <c r="G3298" t="str">
        <f>IF(SUM('A4'!S3329:X3329)=6,'A4'!E3329,"")</f>
        <v/>
      </c>
      <c r="H3298" t="str">
        <f>IF(SUM('A4'!S3329:X3329)=6,'A4'!F3329,"")</f>
        <v/>
      </c>
      <c r="I3298" t="str">
        <f>IF(SUM('A4'!S3329:X3329)=6,'A4'!G3329,"")</f>
        <v/>
      </c>
      <c r="J3298" s="308" t="str">
        <f>IF(SUM('A4'!S3329:X3329)=6,'A4'!H3329,"")</f>
        <v/>
      </c>
    </row>
    <row r="3299" spans="1:10" x14ac:dyDescent="0.25">
      <c r="A3299" t="str">
        <f>IF(SUM('A4'!S3330:X3330)=6,'Angaben KH-Standort'!$D$25,"")</f>
        <v/>
      </c>
      <c r="B3299" t="str">
        <f>IF(SUM('A4'!S3330:X3330)=6,'Angaben KH-Standort'!$D$26,"")</f>
        <v/>
      </c>
      <c r="C3299" t="str">
        <f>IF(SUM('A4'!S3330:X3330)=6,'Angaben KH-Standort'!$D$12,"")</f>
        <v/>
      </c>
      <c r="D3299" t="str">
        <f>IF(SUM('A4'!S3330:X3330)=6,'A1'!$F$14,"")</f>
        <v/>
      </c>
      <c r="E3299" t="str">
        <f>IF(SUM('A4'!S3330:X3330)=6,'A4'!C3330,"")</f>
        <v/>
      </c>
      <c r="F3299" t="str">
        <f>IF(SUM('A4'!S3330:X3330)=6,'A4'!D3330,"")</f>
        <v/>
      </c>
      <c r="G3299" t="str">
        <f>IF(SUM('A4'!S3330:X3330)=6,'A4'!E3330,"")</f>
        <v/>
      </c>
      <c r="H3299" t="str">
        <f>IF(SUM('A4'!S3330:X3330)=6,'A4'!F3330,"")</f>
        <v/>
      </c>
      <c r="I3299" t="str">
        <f>IF(SUM('A4'!S3330:X3330)=6,'A4'!G3330,"")</f>
        <v/>
      </c>
      <c r="J3299" s="308" t="str">
        <f>IF(SUM('A4'!S3330:X3330)=6,'A4'!H3330,"")</f>
        <v/>
      </c>
    </row>
    <row r="3300" spans="1:10" x14ac:dyDescent="0.25">
      <c r="A3300" t="str">
        <f>IF(SUM('A4'!S3331:X3331)=6,'Angaben KH-Standort'!$D$25,"")</f>
        <v/>
      </c>
      <c r="B3300" t="str">
        <f>IF(SUM('A4'!S3331:X3331)=6,'Angaben KH-Standort'!$D$26,"")</f>
        <v/>
      </c>
      <c r="C3300" t="str">
        <f>IF(SUM('A4'!S3331:X3331)=6,'Angaben KH-Standort'!$D$12,"")</f>
        <v/>
      </c>
      <c r="D3300" t="str">
        <f>IF(SUM('A4'!S3331:X3331)=6,'A1'!$F$14,"")</f>
        <v/>
      </c>
      <c r="E3300" t="str">
        <f>IF(SUM('A4'!S3331:X3331)=6,'A4'!C3331,"")</f>
        <v/>
      </c>
      <c r="F3300" t="str">
        <f>IF(SUM('A4'!S3331:X3331)=6,'A4'!D3331,"")</f>
        <v/>
      </c>
      <c r="G3300" t="str">
        <f>IF(SUM('A4'!S3331:X3331)=6,'A4'!E3331,"")</f>
        <v/>
      </c>
      <c r="H3300" t="str">
        <f>IF(SUM('A4'!S3331:X3331)=6,'A4'!F3331,"")</f>
        <v/>
      </c>
      <c r="I3300" t="str">
        <f>IF(SUM('A4'!S3331:X3331)=6,'A4'!G3331,"")</f>
        <v/>
      </c>
      <c r="J3300" s="308" t="str">
        <f>IF(SUM('A4'!S3331:X3331)=6,'A4'!H3331,"")</f>
        <v/>
      </c>
    </row>
    <row r="3301" spans="1:10" x14ac:dyDescent="0.25">
      <c r="A3301" t="str">
        <f>IF(SUM('A4'!S3332:X3332)=6,'Angaben KH-Standort'!$D$25,"")</f>
        <v/>
      </c>
      <c r="B3301" t="str">
        <f>IF(SUM('A4'!S3332:X3332)=6,'Angaben KH-Standort'!$D$26,"")</f>
        <v/>
      </c>
      <c r="C3301" t="str">
        <f>IF(SUM('A4'!S3332:X3332)=6,'Angaben KH-Standort'!$D$12,"")</f>
        <v/>
      </c>
      <c r="D3301" t="str">
        <f>IF(SUM('A4'!S3332:X3332)=6,'A1'!$F$14,"")</f>
        <v/>
      </c>
      <c r="E3301" t="str">
        <f>IF(SUM('A4'!S3332:X3332)=6,'A4'!C3332,"")</f>
        <v/>
      </c>
      <c r="F3301" t="str">
        <f>IF(SUM('A4'!S3332:X3332)=6,'A4'!D3332,"")</f>
        <v/>
      </c>
      <c r="G3301" t="str">
        <f>IF(SUM('A4'!S3332:X3332)=6,'A4'!E3332,"")</f>
        <v/>
      </c>
      <c r="H3301" t="str">
        <f>IF(SUM('A4'!S3332:X3332)=6,'A4'!F3332,"")</f>
        <v/>
      </c>
      <c r="I3301" t="str">
        <f>IF(SUM('A4'!S3332:X3332)=6,'A4'!G3332,"")</f>
        <v/>
      </c>
      <c r="J3301" s="308" t="str">
        <f>IF(SUM('A4'!S3332:X3332)=6,'A4'!H3332,"")</f>
        <v/>
      </c>
    </row>
    <row r="3302" spans="1:10" x14ac:dyDescent="0.25">
      <c r="A3302" t="str">
        <f>IF(SUM('A4'!S3333:X3333)=6,'Angaben KH-Standort'!$D$25,"")</f>
        <v/>
      </c>
      <c r="B3302" t="str">
        <f>IF(SUM('A4'!S3333:X3333)=6,'Angaben KH-Standort'!$D$26,"")</f>
        <v/>
      </c>
      <c r="C3302" t="str">
        <f>IF(SUM('A4'!S3333:X3333)=6,'Angaben KH-Standort'!$D$12,"")</f>
        <v/>
      </c>
      <c r="D3302" t="str">
        <f>IF(SUM('A4'!S3333:X3333)=6,'A1'!$F$14,"")</f>
        <v/>
      </c>
      <c r="E3302" t="str">
        <f>IF(SUM('A4'!S3333:X3333)=6,'A4'!C3333,"")</f>
        <v/>
      </c>
      <c r="F3302" t="str">
        <f>IF(SUM('A4'!S3333:X3333)=6,'A4'!D3333,"")</f>
        <v/>
      </c>
      <c r="G3302" t="str">
        <f>IF(SUM('A4'!S3333:X3333)=6,'A4'!E3333,"")</f>
        <v/>
      </c>
      <c r="H3302" t="str">
        <f>IF(SUM('A4'!S3333:X3333)=6,'A4'!F3333,"")</f>
        <v/>
      </c>
      <c r="I3302" t="str">
        <f>IF(SUM('A4'!S3333:X3333)=6,'A4'!G3333,"")</f>
        <v/>
      </c>
      <c r="J3302" s="308" t="str">
        <f>IF(SUM('A4'!S3333:X3333)=6,'A4'!H3333,"")</f>
        <v/>
      </c>
    </row>
    <row r="3303" spans="1:10" x14ac:dyDescent="0.25">
      <c r="A3303" t="str">
        <f>IF(SUM('A4'!S3334:X3334)=6,'Angaben KH-Standort'!$D$25,"")</f>
        <v/>
      </c>
      <c r="B3303" t="str">
        <f>IF(SUM('A4'!S3334:X3334)=6,'Angaben KH-Standort'!$D$26,"")</f>
        <v/>
      </c>
      <c r="C3303" t="str">
        <f>IF(SUM('A4'!S3334:X3334)=6,'Angaben KH-Standort'!$D$12,"")</f>
        <v/>
      </c>
      <c r="D3303" t="str">
        <f>IF(SUM('A4'!S3334:X3334)=6,'A1'!$F$14,"")</f>
        <v/>
      </c>
      <c r="E3303" t="str">
        <f>IF(SUM('A4'!S3334:X3334)=6,'A4'!C3334,"")</f>
        <v/>
      </c>
      <c r="F3303" t="str">
        <f>IF(SUM('A4'!S3334:X3334)=6,'A4'!D3334,"")</f>
        <v/>
      </c>
      <c r="G3303" t="str">
        <f>IF(SUM('A4'!S3334:X3334)=6,'A4'!E3334,"")</f>
        <v/>
      </c>
      <c r="H3303" t="str">
        <f>IF(SUM('A4'!S3334:X3334)=6,'A4'!F3334,"")</f>
        <v/>
      </c>
      <c r="I3303" t="str">
        <f>IF(SUM('A4'!S3334:X3334)=6,'A4'!G3334,"")</f>
        <v/>
      </c>
      <c r="J3303" s="308" t="str">
        <f>IF(SUM('A4'!S3334:X3334)=6,'A4'!H3334,"")</f>
        <v/>
      </c>
    </row>
    <row r="3304" spans="1:10" x14ac:dyDescent="0.25">
      <c r="A3304" t="str">
        <f>IF(SUM('A4'!S3335:X3335)=6,'Angaben KH-Standort'!$D$25,"")</f>
        <v/>
      </c>
      <c r="B3304" t="str">
        <f>IF(SUM('A4'!S3335:X3335)=6,'Angaben KH-Standort'!$D$26,"")</f>
        <v/>
      </c>
      <c r="C3304" t="str">
        <f>IF(SUM('A4'!S3335:X3335)=6,'Angaben KH-Standort'!$D$12,"")</f>
        <v/>
      </c>
      <c r="D3304" t="str">
        <f>IF(SUM('A4'!S3335:X3335)=6,'A1'!$F$14,"")</f>
        <v/>
      </c>
      <c r="E3304" t="str">
        <f>IF(SUM('A4'!S3335:X3335)=6,'A4'!C3335,"")</f>
        <v/>
      </c>
      <c r="F3304" t="str">
        <f>IF(SUM('A4'!S3335:X3335)=6,'A4'!D3335,"")</f>
        <v/>
      </c>
      <c r="G3304" t="str">
        <f>IF(SUM('A4'!S3335:X3335)=6,'A4'!E3335,"")</f>
        <v/>
      </c>
      <c r="H3304" t="str">
        <f>IF(SUM('A4'!S3335:X3335)=6,'A4'!F3335,"")</f>
        <v/>
      </c>
      <c r="I3304" t="str">
        <f>IF(SUM('A4'!S3335:X3335)=6,'A4'!G3335,"")</f>
        <v/>
      </c>
      <c r="J3304" s="308" t="str">
        <f>IF(SUM('A4'!S3335:X3335)=6,'A4'!H3335,"")</f>
        <v/>
      </c>
    </row>
    <row r="3305" spans="1:10" x14ac:dyDescent="0.25">
      <c r="A3305" t="str">
        <f>IF(SUM('A4'!S3336:X3336)=6,'Angaben KH-Standort'!$D$25,"")</f>
        <v/>
      </c>
      <c r="B3305" t="str">
        <f>IF(SUM('A4'!S3336:X3336)=6,'Angaben KH-Standort'!$D$26,"")</f>
        <v/>
      </c>
      <c r="C3305" t="str">
        <f>IF(SUM('A4'!S3336:X3336)=6,'Angaben KH-Standort'!$D$12,"")</f>
        <v/>
      </c>
      <c r="D3305" t="str">
        <f>IF(SUM('A4'!S3336:X3336)=6,'A1'!$F$14,"")</f>
        <v/>
      </c>
      <c r="E3305" t="str">
        <f>IF(SUM('A4'!S3336:X3336)=6,'A4'!C3336,"")</f>
        <v/>
      </c>
      <c r="F3305" t="str">
        <f>IF(SUM('A4'!S3336:X3336)=6,'A4'!D3336,"")</f>
        <v/>
      </c>
      <c r="G3305" t="str">
        <f>IF(SUM('A4'!S3336:X3336)=6,'A4'!E3336,"")</f>
        <v/>
      </c>
      <c r="H3305" t="str">
        <f>IF(SUM('A4'!S3336:X3336)=6,'A4'!F3336,"")</f>
        <v/>
      </c>
      <c r="I3305" t="str">
        <f>IF(SUM('A4'!S3336:X3336)=6,'A4'!G3336,"")</f>
        <v/>
      </c>
      <c r="J3305" s="308" t="str">
        <f>IF(SUM('A4'!S3336:X3336)=6,'A4'!H3336,"")</f>
        <v/>
      </c>
    </row>
    <row r="3306" spans="1:10" x14ac:dyDescent="0.25">
      <c r="A3306" t="str">
        <f>IF(SUM('A4'!S3337:X3337)=6,'Angaben KH-Standort'!$D$25,"")</f>
        <v/>
      </c>
      <c r="B3306" t="str">
        <f>IF(SUM('A4'!S3337:X3337)=6,'Angaben KH-Standort'!$D$26,"")</f>
        <v/>
      </c>
      <c r="C3306" t="str">
        <f>IF(SUM('A4'!S3337:X3337)=6,'Angaben KH-Standort'!$D$12,"")</f>
        <v/>
      </c>
      <c r="D3306" t="str">
        <f>IF(SUM('A4'!S3337:X3337)=6,'A1'!$F$14,"")</f>
        <v/>
      </c>
      <c r="E3306" t="str">
        <f>IF(SUM('A4'!S3337:X3337)=6,'A4'!C3337,"")</f>
        <v/>
      </c>
      <c r="F3306" t="str">
        <f>IF(SUM('A4'!S3337:X3337)=6,'A4'!D3337,"")</f>
        <v/>
      </c>
      <c r="G3306" t="str">
        <f>IF(SUM('A4'!S3337:X3337)=6,'A4'!E3337,"")</f>
        <v/>
      </c>
      <c r="H3306" t="str">
        <f>IF(SUM('A4'!S3337:X3337)=6,'A4'!F3337,"")</f>
        <v/>
      </c>
      <c r="I3306" t="str">
        <f>IF(SUM('A4'!S3337:X3337)=6,'A4'!G3337,"")</f>
        <v/>
      </c>
      <c r="J3306" s="308" t="str">
        <f>IF(SUM('A4'!S3337:X3337)=6,'A4'!H3337,"")</f>
        <v/>
      </c>
    </row>
    <row r="3307" spans="1:10" x14ac:dyDescent="0.25">
      <c r="A3307" t="str">
        <f>IF(SUM('A4'!S3338:X3338)=6,'Angaben KH-Standort'!$D$25,"")</f>
        <v/>
      </c>
      <c r="B3307" t="str">
        <f>IF(SUM('A4'!S3338:X3338)=6,'Angaben KH-Standort'!$D$26,"")</f>
        <v/>
      </c>
      <c r="C3307" t="str">
        <f>IF(SUM('A4'!S3338:X3338)=6,'Angaben KH-Standort'!$D$12,"")</f>
        <v/>
      </c>
      <c r="D3307" t="str">
        <f>IF(SUM('A4'!S3338:X3338)=6,'A1'!$F$14,"")</f>
        <v/>
      </c>
      <c r="E3307" t="str">
        <f>IF(SUM('A4'!S3338:X3338)=6,'A4'!C3338,"")</f>
        <v/>
      </c>
      <c r="F3307" t="str">
        <f>IF(SUM('A4'!S3338:X3338)=6,'A4'!D3338,"")</f>
        <v/>
      </c>
      <c r="G3307" t="str">
        <f>IF(SUM('A4'!S3338:X3338)=6,'A4'!E3338,"")</f>
        <v/>
      </c>
      <c r="H3307" t="str">
        <f>IF(SUM('A4'!S3338:X3338)=6,'A4'!F3338,"")</f>
        <v/>
      </c>
      <c r="I3307" t="str">
        <f>IF(SUM('A4'!S3338:X3338)=6,'A4'!G3338,"")</f>
        <v/>
      </c>
      <c r="J3307" s="308" t="str">
        <f>IF(SUM('A4'!S3338:X3338)=6,'A4'!H3338,"")</f>
        <v/>
      </c>
    </row>
    <row r="3308" spans="1:10" x14ac:dyDescent="0.25">
      <c r="A3308" t="str">
        <f>IF(SUM('A4'!S3339:X3339)=6,'Angaben KH-Standort'!$D$25,"")</f>
        <v/>
      </c>
      <c r="B3308" t="str">
        <f>IF(SUM('A4'!S3339:X3339)=6,'Angaben KH-Standort'!$D$26,"")</f>
        <v/>
      </c>
      <c r="C3308" t="str">
        <f>IF(SUM('A4'!S3339:X3339)=6,'Angaben KH-Standort'!$D$12,"")</f>
        <v/>
      </c>
      <c r="D3308" t="str">
        <f>IF(SUM('A4'!S3339:X3339)=6,'A1'!$F$14,"")</f>
        <v/>
      </c>
      <c r="E3308" t="str">
        <f>IF(SUM('A4'!S3339:X3339)=6,'A4'!C3339,"")</f>
        <v/>
      </c>
      <c r="F3308" t="str">
        <f>IF(SUM('A4'!S3339:X3339)=6,'A4'!D3339,"")</f>
        <v/>
      </c>
      <c r="G3308" t="str">
        <f>IF(SUM('A4'!S3339:X3339)=6,'A4'!E3339,"")</f>
        <v/>
      </c>
      <c r="H3308" t="str">
        <f>IF(SUM('A4'!S3339:X3339)=6,'A4'!F3339,"")</f>
        <v/>
      </c>
      <c r="I3308" t="str">
        <f>IF(SUM('A4'!S3339:X3339)=6,'A4'!G3339,"")</f>
        <v/>
      </c>
      <c r="J3308" s="308" t="str">
        <f>IF(SUM('A4'!S3339:X3339)=6,'A4'!H3339,"")</f>
        <v/>
      </c>
    </row>
    <row r="3309" spans="1:10" x14ac:dyDescent="0.25">
      <c r="A3309" t="str">
        <f>IF(SUM('A4'!S3340:X3340)=6,'Angaben KH-Standort'!$D$25,"")</f>
        <v/>
      </c>
      <c r="B3309" t="str">
        <f>IF(SUM('A4'!S3340:X3340)=6,'Angaben KH-Standort'!$D$26,"")</f>
        <v/>
      </c>
      <c r="C3309" t="str">
        <f>IF(SUM('A4'!S3340:X3340)=6,'Angaben KH-Standort'!$D$12,"")</f>
        <v/>
      </c>
      <c r="D3309" t="str">
        <f>IF(SUM('A4'!S3340:X3340)=6,'A1'!$F$14,"")</f>
        <v/>
      </c>
      <c r="E3309" t="str">
        <f>IF(SUM('A4'!S3340:X3340)=6,'A4'!C3340,"")</f>
        <v/>
      </c>
      <c r="F3309" t="str">
        <f>IF(SUM('A4'!S3340:X3340)=6,'A4'!D3340,"")</f>
        <v/>
      </c>
      <c r="G3309" t="str">
        <f>IF(SUM('A4'!S3340:X3340)=6,'A4'!E3340,"")</f>
        <v/>
      </c>
      <c r="H3309" t="str">
        <f>IF(SUM('A4'!S3340:X3340)=6,'A4'!F3340,"")</f>
        <v/>
      </c>
      <c r="I3309" t="str">
        <f>IF(SUM('A4'!S3340:X3340)=6,'A4'!G3340,"")</f>
        <v/>
      </c>
      <c r="J3309" s="308" t="str">
        <f>IF(SUM('A4'!S3340:X3340)=6,'A4'!H3340,"")</f>
        <v/>
      </c>
    </row>
    <row r="3310" spans="1:10" x14ac:dyDescent="0.25">
      <c r="A3310" t="str">
        <f>IF(SUM('A4'!S3341:X3341)=6,'Angaben KH-Standort'!$D$25,"")</f>
        <v/>
      </c>
      <c r="B3310" t="str">
        <f>IF(SUM('A4'!S3341:X3341)=6,'Angaben KH-Standort'!$D$26,"")</f>
        <v/>
      </c>
      <c r="C3310" t="str">
        <f>IF(SUM('A4'!S3341:X3341)=6,'Angaben KH-Standort'!$D$12,"")</f>
        <v/>
      </c>
      <c r="D3310" t="str">
        <f>IF(SUM('A4'!S3341:X3341)=6,'A1'!$F$14,"")</f>
        <v/>
      </c>
      <c r="E3310" t="str">
        <f>IF(SUM('A4'!S3341:X3341)=6,'A4'!C3341,"")</f>
        <v/>
      </c>
      <c r="F3310" t="str">
        <f>IF(SUM('A4'!S3341:X3341)=6,'A4'!D3341,"")</f>
        <v/>
      </c>
      <c r="G3310" t="str">
        <f>IF(SUM('A4'!S3341:X3341)=6,'A4'!E3341,"")</f>
        <v/>
      </c>
      <c r="H3310" t="str">
        <f>IF(SUM('A4'!S3341:X3341)=6,'A4'!F3341,"")</f>
        <v/>
      </c>
      <c r="I3310" t="str">
        <f>IF(SUM('A4'!S3341:X3341)=6,'A4'!G3341,"")</f>
        <v/>
      </c>
      <c r="J3310" s="308" t="str">
        <f>IF(SUM('A4'!S3341:X3341)=6,'A4'!H3341,"")</f>
        <v/>
      </c>
    </row>
    <row r="3311" spans="1:10" x14ac:dyDescent="0.25">
      <c r="A3311" t="str">
        <f>IF(SUM('A4'!S3342:X3342)=6,'Angaben KH-Standort'!$D$25,"")</f>
        <v/>
      </c>
      <c r="B3311" t="str">
        <f>IF(SUM('A4'!S3342:X3342)=6,'Angaben KH-Standort'!$D$26,"")</f>
        <v/>
      </c>
      <c r="C3311" t="str">
        <f>IF(SUM('A4'!S3342:X3342)=6,'Angaben KH-Standort'!$D$12,"")</f>
        <v/>
      </c>
      <c r="D3311" t="str">
        <f>IF(SUM('A4'!S3342:X3342)=6,'A1'!$F$14,"")</f>
        <v/>
      </c>
      <c r="E3311" t="str">
        <f>IF(SUM('A4'!S3342:X3342)=6,'A4'!C3342,"")</f>
        <v/>
      </c>
      <c r="F3311" t="str">
        <f>IF(SUM('A4'!S3342:X3342)=6,'A4'!D3342,"")</f>
        <v/>
      </c>
      <c r="G3311" t="str">
        <f>IF(SUM('A4'!S3342:X3342)=6,'A4'!E3342,"")</f>
        <v/>
      </c>
      <c r="H3311" t="str">
        <f>IF(SUM('A4'!S3342:X3342)=6,'A4'!F3342,"")</f>
        <v/>
      </c>
      <c r="I3311" t="str">
        <f>IF(SUM('A4'!S3342:X3342)=6,'A4'!G3342,"")</f>
        <v/>
      </c>
      <c r="J3311" s="308" t="str">
        <f>IF(SUM('A4'!S3342:X3342)=6,'A4'!H3342,"")</f>
        <v/>
      </c>
    </row>
    <row r="3312" spans="1:10" x14ac:dyDescent="0.25">
      <c r="A3312" t="str">
        <f>IF(SUM('A4'!S3343:X3343)=6,'Angaben KH-Standort'!$D$25,"")</f>
        <v/>
      </c>
      <c r="B3312" t="str">
        <f>IF(SUM('A4'!S3343:X3343)=6,'Angaben KH-Standort'!$D$26,"")</f>
        <v/>
      </c>
      <c r="C3312" t="str">
        <f>IF(SUM('A4'!S3343:X3343)=6,'Angaben KH-Standort'!$D$12,"")</f>
        <v/>
      </c>
      <c r="D3312" t="str">
        <f>IF(SUM('A4'!S3343:X3343)=6,'A1'!$F$14,"")</f>
        <v/>
      </c>
      <c r="E3312" t="str">
        <f>IF(SUM('A4'!S3343:X3343)=6,'A4'!C3343,"")</f>
        <v/>
      </c>
      <c r="F3312" t="str">
        <f>IF(SUM('A4'!S3343:X3343)=6,'A4'!D3343,"")</f>
        <v/>
      </c>
      <c r="G3312" t="str">
        <f>IF(SUM('A4'!S3343:X3343)=6,'A4'!E3343,"")</f>
        <v/>
      </c>
      <c r="H3312" t="str">
        <f>IF(SUM('A4'!S3343:X3343)=6,'A4'!F3343,"")</f>
        <v/>
      </c>
      <c r="I3312" t="str">
        <f>IF(SUM('A4'!S3343:X3343)=6,'A4'!G3343,"")</f>
        <v/>
      </c>
      <c r="J3312" s="308" t="str">
        <f>IF(SUM('A4'!S3343:X3343)=6,'A4'!H3343,"")</f>
        <v/>
      </c>
    </row>
    <row r="3313" spans="1:10" x14ac:dyDescent="0.25">
      <c r="A3313" t="str">
        <f>IF(SUM('A4'!S3344:X3344)=6,'Angaben KH-Standort'!$D$25,"")</f>
        <v/>
      </c>
      <c r="B3313" t="str">
        <f>IF(SUM('A4'!S3344:X3344)=6,'Angaben KH-Standort'!$D$26,"")</f>
        <v/>
      </c>
      <c r="C3313" t="str">
        <f>IF(SUM('A4'!S3344:X3344)=6,'Angaben KH-Standort'!$D$12,"")</f>
        <v/>
      </c>
      <c r="D3313" t="str">
        <f>IF(SUM('A4'!S3344:X3344)=6,'A1'!$F$14,"")</f>
        <v/>
      </c>
      <c r="E3313" t="str">
        <f>IF(SUM('A4'!S3344:X3344)=6,'A4'!C3344,"")</f>
        <v/>
      </c>
      <c r="F3313" t="str">
        <f>IF(SUM('A4'!S3344:X3344)=6,'A4'!D3344,"")</f>
        <v/>
      </c>
      <c r="G3313" t="str">
        <f>IF(SUM('A4'!S3344:X3344)=6,'A4'!E3344,"")</f>
        <v/>
      </c>
      <c r="H3313" t="str">
        <f>IF(SUM('A4'!S3344:X3344)=6,'A4'!F3344,"")</f>
        <v/>
      </c>
      <c r="I3313" t="str">
        <f>IF(SUM('A4'!S3344:X3344)=6,'A4'!G3344,"")</f>
        <v/>
      </c>
      <c r="J3313" s="308" t="str">
        <f>IF(SUM('A4'!S3344:X3344)=6,'A4'!H3344,"")</f>
        <v/>
      </c>
    </row>
    <row r="3314" spans="1:10" x14ac:dyDescent="0.25">
      <c r="A3314" t="str">
        <f>IF(SUM('A4'!S3345:X3345)=6,'Angaben KH-Standort'!$D$25,"")</f>
        <v/>
      </c>
      <c r="B3314" t="str">
        <f>IF(SUM('A4'!S3345:X3345)=6,'Angaben KH-Standort'!$D$26,"")</f>
        <v/>
      </c>
      <c r="C3314" t="str">
        <f>IF(SUM('A4'!S3345:X3345)=6,'Angaben KH-Standort'!$D$12,"")</f>
        <v/>
      </c>
      <c r="D3314" t="str">
        <f>IF(SUM('A4'!S3345:X3345)=6,'A1'!$F$14,"")</f>
        <v/>
      </c>
      <c r="E3314" t="str">
        <f>IF(SUM('A4'!S3345:X3345)=6,'A4'!C3345,"")</f>
        <v/>
      </c>
      <c r="F3314" t="str">
        <f>IF(SUM('A4'!S3345:X3345)=6,'A4'!D3345,"")</f>
        <v/>
      </c>
      <c r="G3314" t="str">
        <f>IF(SUM('A4'!S3345:X3345)=6,'A4'!E3345,"")</f>
        <v/>
      </c>
      <c r="H3314" t="str">
        <f>IF(SUM('A4'!S3345:X3345)=6,'A4'!F3345,"")</f>
        <v/>
      </c>
      <c r="I3314" t="str">
        <f>IF(SUM('A4'!S3345:X3345)=6,'A4'!G3345,"")</f>
        <v/>
      </c>
      <c r="J3314" s="308" t="str">
        <f>IF(SUM('A4'!S3345:X3345)=6,'A4'!H3345,"")</f>
        <v/>
      </c>
    </row>
    <row r="3315" spans="1:10" x14ac:dyDescent="0.25">
      <c r="A3315" t="str">
        <f>IF(SUM('A4'!S3346:X3346)=6,'Angaben KH-Standort'!$D$25,"")</f>
        <v/>
      </c>
      <c r="B3315" t="str">
        <f>IF(SUM('A4'!S3346:X3346)=6,'Angaben KH-Standort'!$D$26,"")</f>
        <v/>
      </c>
      <c r="C3315" t="str">
        <f>IF(SUM('A4'!S3346:X3346)=6,'Angaben KH-Standort'!$D$12,"")</f>
        <v/>
      </c>
      <c r="D3315" t="str">
        <f>IF(SUM('A4'!S3346:X3346)=6,'A1'!$F$14,"")</f>
        <v/>
      </c>
      <c r="E3315" t="str">
        <f>IF(SUM('A4'!S3346:X3346)=6,'A4'!C3346,"")</f>
        <v/>
      </c>
      <c r="F3315" t="str">
        <f>IF(SUM('A4'!S3346:X3346)=6,'A4'!D3346,"")</f>
        <v/>
      </c>
      <c r="G3315" t="str">
        <f>IF(SUM('A4'!S3346:X3346)=6,'A4'!E3346,"")</f>
        <v/>
      </c>
      <c r="H3315" t="str">
        <f>IF(SUM('A4'!S3346:X3346)=6,'A4'!F3346,"")</f>
        <v/>
      </c>
      <c r="I3315" t="str">
        <f>IF(SUM('A4'!S3346:X3346)=6,'A4'!G3346,"")</f>
        <v/>
      </c>
      <c r="J3315" s="308" t="str">
        <f>IF(SUM('A4'!S3346:X3346)=6,'A4'!H3346,"")</f>
        <v/>
      </c>
    </row>
    <row r="3316" spans="1:10" x14ac:dyDescent="0.25">
      <c r="A3316" t="str">
        <f>IF(SUM('A4'!S3347:X3347)=6,'Angaben KH-Standort'!$D$25,"")</f>
        <v/>
      </c>
      <c r="B3316" t="str">
        <f>IF(SUM('A4'!S3347:X3347)=6,'Angaben KH-Standort'!$D$26,"")</f>
        <v/>
      </c>
      <c r="C3316" t="str">
        <f>IF(SUM('A4'!S3347:X3347)=6,'Angaben KH-Standort'!$D$12,"")</f>
        <v/>
      </c>
      <c r="D3316" t="str">
        <f>IF(SUM('A4'!S3347:X3347)=6,'A1'!$F$14,"")</f>
        <v/>
      </c>
      <c r="E3316" t="str">
        <f>IF(SUM('A4'!S3347:X3347)=6,'A4'!C3347,"")</f>
        <v/>
      </c>
      <c r="F3316" t="str">
        <f>IF(SUM('A4'!S3347:X3347)=6,'A4'!D3347,"")</f>
        <v/>
      </c>
      <c r="G3316" t="str">
        <f>IF(SUM('A4'!S3347:X3347)=6,'A4'!E3347,"")</f>
        <v/>
      </c>
      <c r="H3316" t="str">
        <f>IF(SUM('A4'!S3347:X3347)=6,'A4'!F3347,"")</f>
        <v/>
      </c>
      <c r="I3316" t="str">
        <f>IF(SUM('A4'!S3347:X3347)=6,'A4'!G3347,"")</f>
        <v/>
      </c>
      <c r="J3316" s="308" t="str">
        <f>IF(SUM('A4'!S3347:X3347)=6,'A4'!H3347,"")</f>
        <v/>
      </c>
    </row>
    <row r="3317" spans="1:10" x14ac:dyDescent="0.25">
      <c r="A3317" t="str">
        <f>IF(SUM('A4'!S3348:X3348)=6,'Angaben KH-Standort'!$D$25,"")</f>
        <v/>
      </c>
      <c r="B3317" t="str">
        <f>IF(SUM('A4'!S3348:X3348)=6,'Angaben KH-Standort'!$D$26,"")</f>
        <v/>
      </c>
      <c r="C3317" t="str">
        <f>IF(SUM('A4'!S3348:X3348)=6,'Angaben KH-Standort'!$D$12,"")</f>
        <v/>
      </c>
      <c r="D3317" t="str">
        <f>IF(SUM('A4'!S3348:X3348)=6,'A1'!$F$14,"")</f>
        <v/>
      </c>
      <c r="E3317" t="str">
        <f>IF(SUM('A4'!S3348:X3348)=6,'A4'!C3348,"")</f>
        <v/>
      </c>
      <c r="F3317" t="str">
        <f>IF(SUM('A4'!S3348:X3348)=6,'A4'!D3348,"")</f>
        <v/>
      </c>
      <c r="G3317" t="str">
        <f>IF(SUM('A4'!S3348:X3348)=6,'A4'!E3348,"")</f>
        <v/>
      </c>
      <c r="H3317" t="str">
        <f>IF(SUM('A4'!S3348:X3348)=6,'A4'!F3348,"")</f>
        <v/>
      </c>
      <c r="I3317" t="str">
        <f>IF(SUM('A4'!S3348:X3348)=6,'A4'!G3348,"")</f>
        <v/>
      </c>
      <c r="J3317" s="308" t="str">
        <f>IF(SUM('A4'!S3348:X3348)=6,'A4'!H3348,"")</f>
        <v/>
      </c>
    </row>
    <row r="3318" spans="1:10" x14ac:dyDescent="0.25">
      <c r="A3318" t="str">
        <f>IF(SUM('A4'!S3349:X3349)=6,'Angaben KH-Standort'!$D$25,"")</f>
        <v/>
      </c>
      <c r="B3318" t="str">
        <f>IF(SUM('A4'!S3349:X3349)=6,'Angaben KH-Standort'!$D$26,"")</f>
        <v/>
      </c>
      <c r="C3318" t="str">
        <f>IF(SUM('A4'!S3349:X3349)=6,'Angaben KH-Standort'!$D$12,"")</f>
        <v/>
      </c>
      <c r="D3318" t="str">
        <f>IF(SUM('A4'!S3349:X3349)=6,'A1'!$F$14,"")</f>
        <v/>
      </c>
      <c r="E3318" t="str">
        <f>IF(SUM('A4'!S3349:X3349)=6,'A4'!C3349,"")</f>
        <v/>
      </c>
      <c r="F3318" t="str">
        <f>IF(SUM('A4'!S3349:X3349)=6,'A4'!D3349,"")</f>
        <v/>
      </c>
      <c r="G3318" t="str">
        <f>IF(SUM('A4'!S3349:X3349)=6,'A4'!E3349,"")</f>
        <v/>
      </c>
      <c r="H3318" t="str">
        <f>IF(SUM('A4'!S3349:X3349)=6,'A4'!F3349,"")</f>
        <v/>
      </c>
      <c r="I3318" t="str">
        <f>IF(SUM('A4'!S3349:X3349)=6,'A4'!G3349,"")</f>
        <v/>
      </c>
      <c r="J3318" s="308" t="str">
        <f>IF(SUM('A4'!S3349:X3349)=6,'A4'!H3349,"")</f>
        <v/>
      </c>
    </row>
    <row r="3319" spans="1:10" x14ac:dyDescent="0.25">
      <c r="A3319" t="str">
        <f>IF(SUM('A4'!S3350:X3350)=6,'Angaben KH-Standort'!$D$25,"")</f>
        <v/>
      </c>
      <c r="B3319" t="str">
        <f>IF(SUM('A4'!S3350:X3350)=6,'Angaben KH-Standort'!$D$26,"")</f>
        <v/>
      </c>
      <c r="C3319" t="str">
        <f>IF(SUM('A4'!S3350:X3350)=6,'Angaben KH-Standort'!$D$12,"")</f>
        <v/>
      </c>
      <c r="D3319" t="str">
        <f>IF(SUM('A4'!S3350:X3350)=6,'A1'!$F$14,"")</f>
        <v/>
      </c>
      <c r="E3319" t="str">
        <f>IF(SUM('A4'!S3350:X3350)=6,'A4'!C3350,"")</f>
        <v/>
      </c>
      <c r="F3319" t="str">
        <f>IF(SUM('A4'!S3350:X3350)=6,'A4'!D3350,"")</f>
        <v/>
      </c>
      <c r="G3319" t="str">
        <f>IF(SUM('A4'!S3350:X3350)=6,'A4'!E3350,"")</f>
        <v/>
      </c>
      <c r="H3319" t="str">
        <f>IF(SUM('A4'!S3350:X3350)=6,'A4'!F3350,"")</f>
        <v/>
      </c>
      <c r="I3319" t="str">
        <f>IF(SUM('A4'!S3350:X3350)=6,'A4'!G3350,"")</f>
        <v/>
      </c>
      <c r="J3319" s="308" t="str">
        <f>IF(SUM('A4'!S3350:X3350)=6,'A4'!H3350,"")</f>
        <v/>
      </c>
    </row>
    <row r="3320" spans="1:10" x14ac:dyDescent="0.25">
      <c r="A3320" t="str">
        <f>IF(SUM('A4'!S3351:X3351)=6,'Angaben KH-Standort'!$D$25,"")</f>
        <v/>
      </c>
      <c r="B3320" t="str">
        <f>IF(SUM('A4'!S3351:X3351)=6,'Angaben KH-Standort'!$D$26,"")</f>
        <v/>
      </c>
      <c r="C3320" t="str">
        <f>IF(SUM('A4'!S3351:X3351)=6,'Angaben KH-Standort'!$D$12,"")</f>
        <v/>
      </c>
      <c r="D3320" t="str">
        <f>IF(SUM('A4'!S3351:X3351)=6,'A1'!$F$14,"")</f>
        <v/>
      </c>
      <c r="E3320" t="str">
        <f>IF(SUM('A4'!S3351:X3351)=6,'A4'!C3351,"")</f>
        <v/>
      </c>
      <c r="F3320" t="str">
        <f>IF(SUM('A4'!S3351:X3351)=6,'A4'!D3351,"")</f>
        <v/>
      </c>
      <c r="G3320" t="str">
        <f>IF(SUM('A4'!S3351:X3351)=6,'A4'!E3351,"")</f>
        <v/>
      </c>
      <c r="H3320" t="str">
        <f>IF(SUM('A4'!S3351:X3351)=6,'A4'!F3351,"")</f>
        <v/>
      </c>
      <c r="I3320" t="str">
        <f>IF(SUM('A4'!S3351:X3351)=6,'A4'!G3351,"")</f>
        <v/>
      </c>
      <c r="J3320" s="308" t="str">
        <f>IF(SUM('A4'!S3351:X3351)=6,'A4'!H3351,"")</f>
        <v/>
      </c>
    </row>
    <row r="3321" spans="1:10" x14ac:dyDescent="0.25">
      <c r="A3321" t="str">
        <f>IF(SUM('A4'!S3352:X3352)=6,'Angaben KH-Standort'!$D$25,"")</f>
        <v/>
      </c>
      <c r="B3321" t="str">
        <f>IF(SUM('A4'!S3352:X3352)=6,'Angaben KH-Standort'!$D$26,"")</f>
        <v/>
      </c>
      <c r="C3321" t="str">
        <f>IF(SUM('A4'!S3352:X3352)=6,'Angaben KH-Standort'!$D$12,"")</f>
        <v/>
      </c>
      <c r="D3321" t="str">
        <f>IF(SUM('A4'!S3352:X3352)=6,'A1'!$F$14,"")</f>
        <v/>
      </c>
      <c r="E3321" t="str">
        <f>IF(SUM('A4'!S3352:X3352)=6,'A4'!C3352,"")</f>
        <v/>
      </c>
      <c r="F3321" t="str">
        <f>IF(SUM('A4'!S3352:X3352)=6,'A4'!D3352,"")</f>
        <v/>
      </c>
      <c r="G3321" t="str">
        <f>IF(SUM('A4'!S3352:X3352)=6,'A4'!E3352,"")</f>
        <v/>
      </c>
      <c r="H3321" t="str">
        <f>IF(SUM('A4'!S3352:X3352)=6,'A4'!F3352,"")</f>
        <v/>
      </c>
      <c r="I3321" t="str">
        <f>IF(SUM('A4'!S3352:X3352)=6,'A4'!G3352,"")</f>
        <v/>
      </c>
      <c r="J3321" s="308" t="str">
        <f>IF(SUM('A4'!S3352:X3352)=6,'A4'!H3352,"")</f>
        <v/>
      </c>
    </row>
    <row r="3322" spans="1:10" x14ac:dyDescent="0.25">
      <c r="A3322" t="str">
        <f>IF(SUM('A4'!S3353:X3353)=6,'Angaben KH-Standort'!$D$25,"")</f>
        <v/>
      </c>
      <c r="B3322" t="str">
        <f>IF(SUM('A4'!S3353:X3353)=6,'Angaben KH-Standort'!$D$26,"")</f>
        <v/>
      </c>
      <c r="C3322" t="str">
        <f>IF(SUM('A4'!S3353:X3353)=6,'Angaben KH-Standort'!$D$12,"")</f>
        <v/>
      </c>
      <c r="D3322" t="str">
        <f>IF(SUM('A4'!S3353:X3353)=6,'A1'!$F$14,"")</f>
        <v/>
      </c>
      <c r="E3322" t="str">
        <f>IF(SUM('A4'!S3353:X3353)=6,'A4'!C3353,"")</f>
        <v/>
      </c>
      <c r="F3322" t="str">
        <f>IF(SUM('A4'!S3353:X3353)=6,'A4'!D3353,"")</f>
        <v/>
      </c>
      <c r="G3322" t="str">
        <f>IF(SUM('A4'!S3353:X3353)=6,'A4'!E3353,"")</f>
        <v/>
      </c>
      <c r="H3322" t="str">
        <f>IF(SUM('A4'!S3353:X3353)=6,'A4'!F3353,"")</f>
        <v/>
      </c>
      <c r="I3322" t="str">
        <f>IF(SUM('A4'!S3353:X3353)=6,'A4'!G3353,"")</f>
        <v/>
      </c>
      <c r="J3322" s="308" t="str">
        <f>IF(SUM('A4'!S3353:X3353)=6,'A4'!H3353,"")</f>
        <v/>
      </c>
    </row>
    <row r="3323" spans="1:10" x14ac:dyDescent="0.25">
      <c r="A3323" t="str">
        <f>IF(SUM('A4'!S3354:X3354)=6,'Angaben KH-Standort'!$D$25,"")</f>
        <v/>
      </c>
      <c r="B3323" t="str">
        <f>IF(SUM('A4'!S3354:X3354)=6,'Angaben KH-Standort'!$D$26,"")</f>
        <v/>
      </c>
      <c r="C3323" t="str">
        <f>IF(SUM('A4'!S3354:X3354)=6,'Angaben KH-Standort'!$D$12,"")</f>
        <v/>
      </c>
      <c r="D3323" t="str">
        <f>IF(SUM('A4'!S3354:X3354)=6,'A1'!$F$14,"")</f>
        <v/>
      </c>
      <c r="E3323" t="str">
        <f>IF(SUM('A4'!S3354:X3354)=6,'A4'!C3354,"")</f>
        <v/>
      </c>
      <c r="F3323" t="str">
        <f>IF(SUM('A4'!S3354:X3354)=6,'A4'!D3354,"")</f>
        <v/>
      </c>
      <c r="G3323" t="str">
        <f>IF(SUM('A4'!S3354:X3354)=6,'A4'!E3354,"")</f>
        <v/>
      </c>
      <c r="H3323" t="str">
        <f>IF(SUM('A4'!S3354:X3354)=6,'A4'!F3354,"")</f>
        <v/>
      </c>
      <c r="I3323" t="str">
        <f>IF(SUM('A4'!S3354:X3354)=6,'A4'!G3354,"")</f>
        <v/>
      </c>
      <c r="J3323" s="308" t="str">
        <f>IF(SUM('A4'!S3354:X3354)=6,'A4'!H3354,"")</f>
        <v/>
      </c>
    </row>
    <row r="3324" spans="1:10" x14ac:dyDescent="0.25">
      <c r="A3324" t="str">
        <f>IF(SUM('A4'!S3355:X3355)=6,'Angaben KH-Standort'!$D$25,"")</f>
        <v/>
      </c>
      <c r="B3324" t="str">
        <f>IF(SUM('A4'!S3355:X3355)=6,'Angaben KH-Standort'!$D$26,"")</f>
        <v/>
      </c>
      <c r="C3324" t="str">
        <f>IF(SUM('A4'!S3355:X3355)=6,'Angaben KH-Standort'!$D$12,"")</f>
        <v/>
      </c>
      <c r="D3324" t="str">
        <f>IF(SUM('A4'!S3355:X3355)=6,'A1'!$F$14,"")</f>
        <v/>
      </c>
      <c r="E3324" t="str">
        <f>IF(SUM('A4'!S3355:X3355)=6,'A4'!C3355,"")</f>
        <v/>
      </c>
      <c r="F3324" t="str">
        <f>IF(SUM('A4'!S3355:X3355)=6,'A4'!D3355,"")</f>
        <v/>
      </c>
      <c r="G3324" t="str">
        <f>IF(SUM('A4'!S3355:X3355)=6,'A4'!E3355,"")</f>
        <v/>
      </c>
      <c r="H3324" t="str">
        <f>IF(SUM('A4'!S3355:X3355)=6,'A4'!F3355,"")</f>
        <v/>
      </c>
      <c r="I3324" t="str">
        <f>IF(SUM('A4'!S3355:X3355)=6,'A4'!G3355,"")</f>
        <v/>
      </c>
      <c r="J3324" s="308" t="str">
        <f>IF(SUM('A4'!S3355:X3355)=6,'A4'!H3355,"")</f>
        <v/>
      </c>
    </row>
    <row r="3325" spans="1:10" x14ac:dyDescent="0.25">
      <c r="A3325" t="str">
        <f>IF(SUM('A4'!S3356:X3356)=6,'Angaben KH-Standort'!$D$25,"")</f>
        <v/>
      </c>
      <c r="B3325" t="str">
        <f>IF(SUM('A4'!S3356:X3356)=6,'Angaben KH-Standort'!$D$26,"")</f>
        <v/>
      </c>
      <c r="C3325" t="str">
        <f>IF(SUM('A4'!S3356:X3356)=6,'Angaben KH-Standort'!$D$12,"")</f>
        <v/>
      </c>
      <c r="D3325" t="str">
        <f>IF(SUM('A4'!S3356:X3356)=6,'A1'!$F$14,"")</f>
        <v/>
      </c>
      <c r="E3325" t="str">
        <f>IF(SUM('A4'!S3356:X3356)=6,'A4'!C3356,"")</f>
        <v/>
      </c>
      <c r="F3325" t="str">
        <f>IF(SUM('A4'!S3356:X3356)=6,'A4'!D3356,"")</f>
        <v/>
      </c>
      <c r="G3325" t="str">
        <f>IF(SUM('A4'!S3356:X3356)=6,'A4'!E3356,"")</f>
        <v/>
      </c>
      <c r="H3325" t="str">
        <f>IF(SUM('A4'!S3356:X3356)=6,'A4'!F3356,"")</f>
        <v/>
      </c>
      <c r="I3325" t="str">
        <f>IF(SUM('A4'!S3356:X3356)=6,'A4'!G3356,"")</f>
        <v/>
      </c>
      <c r="J3325" s="308" t="str">
        <f>IF(SUM('A4'!S3356:X3356)=6,'A4'!H3356,"")</f>
        <v/>
      </c>
    </row>
    <row r="3326" spans="1:10" x14ac:dyDescent="0.25">
      <c r="A3326" t="str">
        <f>IF(SUM('A4'!S3357:X3357)=6,'Angaben KH-Standort'!$D$25,"")</f>
        <v/>
      </c>
      <c r="B3326" t="str">
        <f>IF(SUM('A4'!S3357:X3357)=6,'Angaben KH-Standort'!$D$26,"")</f>
        <v/>
      </c>
      <c r="C3326" t="str">
        <f>IF(SUM('A4'!S3357:X3357)=6,'Angaben KH-Standort'!$D$12,"")</f>
        <v/>
      </c>
      <c r="D3326" t="str">
        <f>IF(SUM('A4'!S3357:X3357)=6,'A1'!$F$14,"")</f>
        <v/>
      </c>
      <c r="E3326" t="str">
        <f>IF(SUM('A4'!S3357:X3357)=6,'A4'!C3357,"")</f>
        <v/>
      </c>
      <c r="F3326" t="str">
        <f>IF(SUM('A4'!S3357:X3357)=6,'A4'!D3357,"")</f>
        <v/>
      </c>
      <c r="G3326" t="str">
        <f>IF(SUM('A4'!S3357:X3357)=6,'A4'!E3357,"")</f>
        <v/>
      </c>
      <c r="H3326" t="str">
        <f>IF(SUM('A4'!S3357:X3357)=6,'A4'!F3357,"")</f>
        <v/>
      </c>
      <c r="I3326" t="str">
        <f>IF(SUM('A4'!S3357:X3357)=6,'A4'!G3357,"")</f>
        <v/>
      </c>
      <c r="J3326" s="308" t="str">
        <f>IF(SUM('A4'!S3357:X3357)=6,'A4'!H3357,"")</f>
        <v/>
      </c>
    </row>
    <row r="3327" spans="1:10" x14ac:dyDescent="0.25">
      <c r="A3327" t="str">
        <f>IF(SUM('A4'!S3358:X3358)=6,'Angaben KH-Standort'!$D$25,"")</f>
        <v/>
      </c>
      <c r="B3327" t="str">
        <f>IF(SUM('A4'!S3358:X3358)=6,'Angaben KH-Standort'!$D$26,"")</f>
        <v/>
      </c>
      <c r="C3327" t="str">
        <f>IF(SUM('A4'!S3358:X3358)=6,'Angaben KH-Standort'!$D$12,"")</f>
        <v/>
      </c>
      <c r="D3327" t="str">
        <f>IF(SUM('A4'!S3358:X3358)=6,'A1'!$F$14,"")</f>
        <v/>
      </c>
      <c r="E3327" t="str">
        <f>IF(SUM('A4'!S3358:X3358)=6,'A4'!C3358,"")</f>
        <v/>
      </c>
      <c r="F3327" t="str">
        <f>IF(SUM('A4'!S3358:X3358)=6,'A4'!D3358,"")</f>
        <v/>
      </c>
      <c r="G3327" t="str">
        <f>IF(SUM('A4'!S3358:X3358)=6,'A4'!E3358,"")</f>
        <v/>
      </c>
      <c r="H3327" t="str">
        <f>IF(SUM('A4'!S3358:X3358)=6,'A4'!F3358,"")</f>
        <v/>
      </c>
      <c r="I3327" t="str">
        <f>IF(SUM('A4'!S3358:X3358)=6,'A4'!G3358,"")</f>
        <v/>
      </c>
      <c r="J3327" s="308" t="str">
        <f>IF(SUM('A4'!S3358:X3358)=6,'A4'!H3358,"")</f>
        <v/>
      </c>
    </row>
    <row r="3328" spans="1:10" x14ac:dyDescent="0.25">
      <c r="A3328" t="str">
        <f>IF(SUM('A4'!S3359:X3359)=6,'Angaben KH-Standort'!$D$25,"")</f>
        <v/>
      </c>
      <c r="B3328" t="str">
        <f>IF(SUM('A4'!S3359:X3359)=6,'Angaben KH-Standort'!$D$26,"")</f>
        <v/>
      </c>
      <c r="C3328" t="str">
        <f>IF(SUM('A4'!S3359:X3359)=6,'Angaben KH-Standort'!$D$12,"")</f>
        <v/>
      </c>
      <c r="D3328" t="str">
        <f>IF(SUM('A4'!S3359:X3359)=6,'A1'!$F$14,"")</f>
        <v/>
      </c>
      <c r="E3328" t="str">
        <f>IF(SUM('A4'!S3359:X3359)=6,'A4'!C3359,"")</f>
        <v/>
      </c>
      <c r="F3328" t="str">
        <f>IF(SUM('A4'!S3359:X3359)=6,'A4'!D3359,"")</f>
        <v/>
      </c>
      <c r="G3328" t="str">
        <f>IF(SUM('A4'!S3359:X3359)=6,'A4'!E3359,"")</f>
        <v/>
      </c>
      <c r="H3328" t="str">
        <f>IF(SUM('A4'!S3359:X3359)=6,'A4'!F3359,"")</f>
        <v/>
      </c>
      <c r="I3328" t="str">
        <f>IF(SUM('A4'!S3359:X3359)=6,'A4'!G3359,"")</f>
        <v/>
      </c>
      <c r="J3328" s="308" t="str">
        <f>IF(SUM('A4'!S3359:X3359)=6,'A4'!H3359,"")</f>
        <v/>
      </c>
    </row>
    <row r="3329" spans="1:10" x14ac:dyDescent="0.25">
      <c r="A3329" t="str">
        <f>IF(SUM('A4'!S3360:X3360)=6,'Angaben KH-Standort'!$D$25,"")</f>
        <v/>
      </c>
      <c r="B3329" t="str">
        <f>IF(SUM('A4'!S3360:X3360)=6,'Angaben KH-Standort'!$D$26,"")</f>
        <v/>
      </c>
      <c r="C3329" t="str">
        <f>IF(SUM('A4'!S3360:X3360)=6,'Angaben KH-Standort'!$D$12,"")</f>
        <v/>
      </c>
      <c r="D3329" t="str">
        <f>IF(SUM('A4'!S3360:X3360)=6,'A1'!$F$14,"")</f>
        <v/>
      </c>
      <c r="E3329" t="str">
        <f>IF(SUM('A4'!S3360:X3360)=6,'A4'!C3360,"")</f>
        <v/>
      </c>
      <c r="F3329" t="str">
        <f>IF(SUM('A4'!S3360:X3360)=6,'A4'!D3360,"")</f>
        <v/>
      </c>
      <c r="G3329" t="str">
        <f>IF(SUM('A4'!S3360:X3360)=6,'A4'!E3360,"")</f>
        <v/>
      </c>
      <c r="H3329" t="str">
        <f>IF(SUM('A4'!S3360:X3360)=6,'A4'!F3360,"")</f>
        <v/>
      </c>
      <c r="I3329" t="str">
        <f>IF(SUM('A4'!S3360:X3360)=6,'A4'!G3360,"")</f>
        <v/>
      </c>
      <c r="J3329" s="308" t="str">
        <f>IF(SUM('A4'!S3360:X3360)=6,'A4'!H3360,"")</f>
        <v/>
      </c>
    </row>
    <row r="3330" spans="1:10" x14ac:dyDescent="0.25">
      <c r="A3330" t="str">
        <f>IF(SUM('A4'!S3361:X3361)=6,'Angaben KH-Standort'!$D$25,"")</f>
        <v/>
      </c>
      <c r="B3330" t="str">
        <f>IF(SUM('A4'!S3361:X3361)=6,'Angaben KH-Standort'!$D$26,"")</f>
        <v/>
      </c>
      <c r="C3330" t="str">
        <f>IF(SUM('A4'!S3361:X3361)=6,'Angaben KH-Standort'!$D$12,"")</f>
        <v/>
      </c>
      <c r="D3330" t="str">
        <f>IF(SUM('A4'!S3361:X3361)=6,'A1'!$F$14,"")</f>
        <v/>
      </c>
      <c r="E3330" t="str">
        <f>IF(SUM('A4'!S3361:X3361)=6,'A4'!C3361,"")</f>
        <v/>
      </c>
      <c r="F3330" t="str">
        <f>IF(SUM('A4'!S3361:X3361)=6,'A4'!D3361,"")</f>
        <v/>
      </c>
      <c r="G3330" t="str">
        <f>IF(SUM('A4'!S3361:X3361)=6,'A4'!E3361,"")</f>
        <v/>
      </c>
      <c r="H3330" t="str">
        <f>IF(SUM('A4'!S3361:X3361)=6,'A4'!F3361,"")</f>
        <v/>
      </c>
      <c r="I3330" t="str">
        <f>IF(SUM('A4'!S3361:X3361)=6,'A4'!G3361,"")</f>
        <v/>
      </c>
      <c r="J3330" s="308" t="str">
        <f>IF(SUM('A4'!S3361:X3361)=6,'A4'!H3361,"")</f>
        <v/>
      </c>
    </row>
    <row r="3331" spans="1:10" x14ac:dyDescent="0.25">
      <c r="A3331" t="str">
        <f>IF(SUM('A4'!S3362:X3362)=6,'Angaben KH-Standort'!$D$25,"")</f>
        <v/>
      </c>
      <c r="B3331" t="str">
        <f>IF(SUM('A4'!S3362:X3362)=6,'Angaben KH-Standort'!$D$26,"")</f>
        <v/>
      </c>
      <c r="C3331" t="str">
        <f>IF(SUM('A4'!S3362:X3362)=6,'Angaben KH-Standort'!$D$12,"")</f>
        <v/>
      </c>
      <c r="D3331" t="str">
        <f>IF(SUM('A4'!S3362:X3362)=6,'A1'!$F$14,"")</f>
        <v/>
      </c>
      <c r="E3331" t="str">
        <f>IF(SUM('A4'!S3362:X3362)=6,'A4'!C3362,"")</f>
        <v/>
      </c>
      <c r="F3331" t="str">
        <f>IF(SUM('A4'!S3362:X3362)=6,'A4'!D3362,"")</f>
        <v/>
      </c>
      <c r="G3331" t="str">
        <f>IF(SUM('A4'!S3362:X3362)=6,'A4'!E3362,"")</f>
        <v/>
      </c>
      <c r="H3331" t="str">
        <f>IF(SUM('A4'!S3362:X3362)=6,'A4'!F3362,"")</f>
        <v/>
      </c>
      <c r="I3331" t="str">
        <f>IF(SUM('A4'!S3362:X3362)=6,'A4'!G3362,"")</f>
        <v/>
      </c>
      <c r="J3331" s="308" t="str">
        <f>IF(SUM('A4'!S3362:X3362)=6,'A4'!H3362,"")</f>
        <v/>
      </c>
    </row>
    <row r="3332" spans="1:10" x14ac:dyDescent="0.25">
      <c r="A3332" t="str">
        <f>IF(SUM('A4'!S3363:X3363)=6,'Angaben KH-Standort'!$D$25,"")</f>
        <v/>
      </c>
      <c r="B3332" t="str">
        <f>IF(SUM('A4'!S3363:X3363)=6,'Angaben KH-Standort'!$D$26,"")</f>
        <v/>
      </c>
      <c r="C3332" t="str">
        <f>IF(SUM('A4'!S3363:X3363)=6,'Angaben KH-Standort'!$D$12,"")</f>
        <v/>
      </c>
      <c r="D3332" t="str">
        <f>IF(SUM('A4'!S3363:X3363)=6,'A1'!$F$14,"")</f>
        <v/>
      </c>
      <c r="E3332" t="str">
        <f>IF(SUM('A4'!S3363:X3363)=6,'A4'!C3363,"")</f>
        <v/>
      </c>
      <c r="F3332" t="str">
        <f>IF(SUM('A4'!S3363:X3363)=6,'A4'!D3363,"")</f>
        <v/>
      </c>
      <c r="G3332" t="str">
        <f>IF(SUM('A4'!S3363:X3363)=6,'A4'!E3363,"")</f>
        <v/>
      </c>
      <c r="H3332" t="str">
        <f>IF(SUM('A4'!S3363:X3363)=6,'A4'!F3363,"")</f>
        <v/>
      </c>
      <c r="I3332" t="str">
        <f>IF(SUM('A4'!S3363:X3363)=6,'A4'!G3363,"")</f>
        <v/>
      </c>
      <c r="J3332" s="308" t="str">
        <f>IF(SUM('A4'!S3363:X3363)=6,'A4'!H3363,"")</f>
        <v/>
      </c>
    </row>
    <row r="3333" spans="1:10" x14ac:dyDescent="0.25">
      <c r="A3333" t="str">
        <f>IF(SUM('A4'!S3364:X3364)=6,'Angaben KH-Standort'!$D$25,"")</f>
        <v/>
      </c>
      <c r="B3333" t="str">
        <f>IF(SUM('A4'!S3364:X3364)=6,'Angaben KH-Standort'!$D$26,"")</f>
        <v/>
      </c>
      <c r="C3333" t="str">
        <f>IF(SUM('A4'!S3364:X3364)=6,'Angaben KH-Standort'!$D$12,"")</f>
        <v/>
      </c>
      <c r="D3333" t="str">
        <f>IF(SUM('A4'!S3364:X3364)=6,'A1'!$F$14,"")</f>
        <v/>
      </c>
      <c r="E3333" t="str">
        <f>IF(SUM('A4'!S3364:X3364)=6,'A4'!C3364,"")</f>
        <v/>
      </c>
      <c r="F3333" t="str">
        <f>IF(SUM('A4'!S3364:X3364)=6,'A4'!D3364,"")</f>
        <v/>
      </c>
      <c r="G3333" t="str">
        <f>IF(SUM('A4'!S3364:X3364)=6,'A4'!E3364,"")</f>
        <v/>
      </c>
      <c r="H3333" t="str">
        <f>IF(SUM('A4'!S3364:X3364)=6,'A4'!F3364,"")</f>
        <v/>
      </c>
      <c r="I3333" t="str">
        <f>IF(SUM('A4'!S3364:X3364)=6,'A4'!G3364,"")</f>
        <v/>
      </c>
      <c r="J3333" s="308" t="str">
        <f>IF(SUM('A4'!S3364:X3364)=6,'A4'!H3364,"")</f>
        <v/>
      </c>
    </row>
    <row r="3334" spans="1:10" x14ac:dyDescent="0.25">
      <c r="A3334" t="str">
        <f>IF(SUM('A4'!S3365:X3365)=6,'Angaben KH-Standort'!$D$25,"")</f>
        <v/>
      </c>
      <c r="B3334" t="str">
        <f>IF(SUM('A4'!S3365:X3365)=6,'Angaben KH-Standort'!$D$26,"")</f>
        <v/>
      </c>
      <c r="C3334" t="str">
        <f>IF(SUM('A4'!S3365:X3365)=6,'Angaben KH-Standort'!$D$12,"")</f>
        <v/>
      </c>
      <c r="D3334" t="str">
        <f>IF(SUM('A4'!S3365:X3365)=6,'A1'!$F$14,"")</f>
        <v/>
      </c>
      <c r="E3334" t="str">
        <f>IF(SUM('A4'!S3365:X3365)=6,'A4'!C3365,"")</f>
        <v/>
      </c>
      <c r="F3334" t="str">
        <f>IF(SUM('A4'!S3365:X3365)=6,'A4'!D3365,"")</f>
        <v/>
      </c>
      <c r="G3334" t="str">
        <f>IF(SUM('A4'!S3365:X3365)=6,'A4'!E3365,"")</f>
        <v/>
      </c>
      <c r="H3334" t="str">
        <f>IF(SUM('A4'!S3365:X3365)=6,'A4'!F3365,"")</f>
        <v/>
      </c>
      <c r="I3334" t="str">
        <f>IF(SUM('A4'!S3365:X3365)=6,'A4'!G3365,"")</f>
        <v/>
      </c>
      <c r="J3334" s="308" t="str">
        <f>IF(SUM('A4'!S3365:X3365)=6,'A4'!H3365,"")</f>
        <v/>
      </c>
    </row>
    <row r="3335" spans="1:10" x14ac:dyDescent="0.25">
      <c r="A3335" t="str">
        <f>IF(SUM('A4'!S3366:X3366)=6,'Angaben KH-Standort'!$D$25,"")</f>
        <v/>
      </c>
      <c r="B3335" t="str">
        <f>IF(SUM('A4'!S3366:X3366)=6,'Angaben KH-Standort'!$D$26,"")</f>
        <v/>
      </c>
      <c r="C3335" t="str">
        <f>IF(SUM('A4'!S3366:X3366)=6,'Angaben KH-Standort'!$D$12,"")</f>
        <v/>
      </c>
      <c r="D3335" t="str">
        <f>IF(SUM('A4'!S3366:X3366)=6,'A1'!$F$14,"")</f>
        <v/>
      </c>
      <c r="E3335" t="str">
        <f>IF(SUM('A4'!S3366:X3366)=6,'A4'!C3366,"")</f>
        <v/>
      </c>
      <c r="F3335" t="str">
        <f>IF(SUM('A4'!S3366:X3366)=6,'A4'!D3366,"")</f>
        <v/>
      </c>
      <c r="G3335" t="str">
        <f>IF(SUM('A4'!S3366:X3366)=6,'A4'!E3366,"")</f>
        <v/>
      </c>
      <c r="H3335" t="str">
        <f>IF(SUM('A4'!S3366:X3366)=6,'A4'!F3366,"")</f>
        <v/>
      </c>
      <c r="I3335" t="str">
        <f>IF(SUM('A4'!S3366:X3366)=6,'A4'!G3366,"")</f>
        <v/>
      </c>
      <c r="J3335" s="308" t="str">
        <f>IF(SUM('A4'!S3366:X3366)=6,'A4'!H3366,"")</f>
        <v/>
      </c>
    </row>
    <row r="3336" spans="1:10" x14ac:dyDescent="0.25">
      <c r="A3336" t="str">
        <f>IF(SUM('A4'!S3367:X3367)=6,'Angaben KH-Standort'!$D$25,"")</f>
        <v/>
      </c>
      <c r="B3336" t="str">
        <f>IF(SUM('A4'!S3367:X3367)=6,'Angaben KH-Standort'!$D$26,"")</f>
        <v/>
      </c>
      <c r="C3336" t="str">
        <f>IF(SUM('A4'!S3367:X3367)=6,'Angaben KH-Standort'!$D$12,"")</f>
        <v/>
      </c>
      <c r="D3336" t="str">
        <f>IF(SUM('A4'!S3367:X3367)=6,'A1'!$F$14,"")</f>
        <v/>
      </c>
      <c r="E3336" t="str">
        <f>IF(SUM('A4'!S3367:X3367)=6,'A4'!C3367,"")</f>
        <v/>
      </c>
      <c r="F3336" t="str">
        <f>IF(SUM('A4'!S3367:X3367)=6,'A4'!D3367,"")</f>
        <v/>
      </c>
      <c r="G3336" t="str">
        <f>IF(SUM('A4'!S3367:X3367)=6,'A4'!E3367,"")</f>
        <v/>
      </c>
      <c r="H3336" t="str">
        <f>IF(SUM('A4'!S3367:X3367)=6,'A4'!F3367,"")</f>
        <v/>
      </c>
      <c r="I3336" t="str">
        <f>IF(SUM('A4'!S3367:X3367)=6,'A4'!G3367,"")</f>
        <v/>
      </c>
      <c r="J3336" s="308" t="str">
        <f>IF(SUM('A4'!S3367:X3367)=6,'A4'!H3367,"")</f>
        <v/>
      </c>
    </row>
    <row r="3337" spans="1:10" x14ac:dyDescent="0.25">
      <c r="A3337" t="str">
        <f>IF(SUM('A4'!S3368:X3368)=6,'Angaben KH-Standort'!$D$25,"")</f>
        <v/>
      </c>
      <c r="B3337" t="str">
        <f>IF(SUM('A4'!S3368:X3368)=6,'Angaben KH-Standort'!$D$26,"")</f>
        <v/>
      </c>
      <c r="C3337" t="str">
        <f>IF(SUM('A4'!S3368:X3368)=6,'Angaben KH-Standort'!$D$12,"")</f>
        <v/>
      </c>
      <c r="D3337" t="str">
        <f>IF(SUM('A4'!S3368:X3368)=6,'A1'!$F$14,"")</f>
        <v/>
      </c>
      <c r="E3337" t="str">
        <f>IF(SUM('A4'!S3368:X3368)=6,'A4'!C3368,"")</f>
        <v/>
      </c>
      <c r="F3337" t="str">
        <f>IF(SUM('A4'!S3368:X3368)=6,'A4'!D3368,"")</f>
        <v/>
      </c>
      <c r="G3337" t="str">
        <f>IF(SUM('A4'!S3368:X3368)=6,'A4'!E3368,"")</f>
        <v/>
      </c>
      <c r="H3337" t="str">
        <f>IF(SUM('A4'!S3368:X3368)=6,'A4'!F3368,"")</f>
        <v/>
      </c>
      <c r="I3337" t="str">
        <f>IF(SUM('A4'!S3368:X3368)=6,'A4'!G3368,"")</f>
        <v/>
      </c>
      <c r="J3337" s="308" t="str">
        <f>IF(SUM('A4'!S3368:X3368)=6,'A4'!H3368,"")</f>
        <v/>
      </c>
    </row>
    <row r="3338" spans="1:10" x14ac:dyDescent="0.25">
      <c r="A3338" t="str">
        <f>IF(SUM('A4'!S3369:X3369)=6,'Angaben KH-Standort'!$D$25,"")</f>
        <v/>
      </c>
      <c r="B3338" t="str">
        <f>IF(SUM('A4'!S3369:X3369)=6,'Angaben KH-Standort'!$D$26,"")</f>
        <v/>
      </c>
      <c r="C3338" t="str">
        <f>IF(SUM('A4'!S3369:X3369)=6,'Angaben KH-Standort'!$D$12,"")</f>
        <v/>
      </c>
      <c r="D3338" t="str">
        <f>IF(SUM('A4'!S3369:X3369)=6,'A1'!$F$14,"")</f>
        <v/>
      </c>
      <c r="E3338" t="str">
        <f>IF(SUM('A4'!S3369:X3369)=6,'A4'!C3369,"")</f>
        <v/>
      </c>
      <c r="F3338" t="str">
        <f>IF(SUM('A4'!S3369:X3369)=6,'A4'!D3369,"")</f>
        <v/>
      </c>
      <c r="G3338" t="str">
        <f>IF(SUM('A4'!S3369:X3369)=6,'A4'!E3369,"")</f>
        <v/>
      </c>
      <c r="H3338" t="str">
        <f>IF(SUM('A4'!S3369:X3369)=6,'A4'!F3369,"")</f>
        <v/>
      </c>
      <c r="I3338" t="str">
        <f>IF(SUM('A4'!S3369:X3369)=6,'A4'!G3369,"")</f>
        <v/>
      </c>
      <c r="J3338" s="308" t="str">
        <f>IF(SUM('A4'!S3369:X3369)=6,'A4'!H3369,"")</f>
        <v/>
      </c>
    </row>
    <row r="3339" spans="1:10" x14ac:dyDescent="0.25">
      <c r="A3339" t="str">
        <f>IF(SUM('A4'!S3370:X3370)=6,'Angaben KH-Standort'!$D$25,"")</f>
        <v/>
      </c>
      <c r="B3339" t="str">
        <f>IF(SUM('A4'!S3370:X3370)=6,'Angaben KH-Standort'!$D$26,"")</f>
        <v/>
      </c>
      <c r="C3339" t="str">
        <f>IF(SUM('A4'!S3370:X3370)=6,'Angaben KH-Standort'!$D$12,"")</f>
        <v/>
      </c>
      <c r="D3339" t="str">
        <f>IF(SUM('A4'!S3370:X3370)=6,'A1'!$F$14,"")</f>
        <v/>
      </c>
      <c r="E3339" t="str">
        <f>IF(SUM('A4'!S3370:X3370)=6,'A4'!C3370,"")</f>
        <v/>
      </c>
      <c r="F3339" t="str">
        <f>IF(SUM('A4'!S3370:X3370)=6,'A4'!D3370,"")</f>
        <v/>
      </c>
      <c r="G3339" t="str">
        <f>IF(SUM('A4'!S3370:X3370)=6,'A4'!E3370,"")</f>
        <v/>
      </c>
      <c r="H3339" t="str">
        <f>IF(SUM('A4'!S3370:X3370)=6,'A4'!F3370,"")</f>
        <v/>
      </c>
      <c r="I3339" t="str">
        <f>IF(SUM('A4'!S3370:X3370)=6,'A4'!G3370,"")</f>
        <v/>
      </c>
      <c r="J3339" s="308" t="str">
        <f>IF(SUM('A4'!S3370:X3370)=6,'A4'!H3370,"")</f>
        <v/>
      </c>
    </row>
    <row r="3340" spans="1:10" x14ac:dyDescent="0.25">
      <c r="A3340" t="str">
        <f>IF(SUM('A4'!S3371:X3371)=6,'Angaben KH-Standort'!$D$25,"")</f>
        <v/>
      </c>
      <c r="B3340" t="str">
        <f>IF(SUM('A4'!S3371:X3371)=6,'Angaben KH-Standort'!$D$26,"")</f>
        <v/>
      </c>
      <c r="C3340" t="str">
        <f>IF(SUM('A4'!S3371:X3371)=6,'Angaben KH-Standort'!$D$12,"")</f>
        <v/>
      </c>
      <c r="D3340" t="str">
        <f>IF(SUM('A4'!S3371:X3371)=6,'A1'!$F$14,"")</f>
        <v/>
      </c>
      <c r="E3340" t="str">
        <f>IF(SUM('A4'!S3371:X3371)=6,'A4'!C3371,"")</f>
        <v/>
      </c>
      <c r="F3340" t="str">
        <f>IF(SUM('A4'!S3371:X3371)=6,'A4'!D3371,"")</f>
        <v/>
      </c>
      <c r="G3340" t="str">
        <f>IF(SUM('A4'!S3371:X3371)=6,'A4'!E3371,"")</f>
        <v/>
      </c>
      <c r="H3340" t="str">
        <f>IF(SUM('A4'!S3371:X3371)=6,'A4'!F3371,"")</f>
        <v/>
      </c>
      <c r="I3340" t="str">
        <f>IF(SUM('A4'!S3371:X3371)=6,'A4'!G3371,"")</f>
        <v/>
      </c>
      <c r="J3340" s="308" t="str">
        <f>IF(SUM('A4'!S3371:X3371)=6,'A4'!H3371,"")</f>
        <v/>
      </c>
    </row>
    <row r="3341" spans="1:10" x14ac:dyDescent="0.25">
      <c r="A3341" t="str">
        <f>IF(SUM('A4'!S3372:X3372)=6,'Angaben KH-Standort'!$D$25,"")</f>
        <v/>
      </c>
      <c r="B3341" t="str">
        <f>IF(SUM('A4'!S3372:X3372)=6,'Angaben KH-Standort'!$D$26,"")</f>
        <v/>
      </c>
      <c r="C3341" t="str">
        <f>IF(SUM('A4'!S3372:X3372)=6,'Angaben KH-Standort'!$D$12,"")</f>
        <v/>
      </c>
      <c r="D3341" t="str">
        <f>IF(SUM('A4'!S3372:X3372)=6,'A1'!$F$14,"")</f>
        <v/>
      </c>
      <c r="E3341" t="str">
        <f>IF(SUM('A4'!S3372:X3372)=6,'A4'!C3372,"")</f>
        <v/>
      </c>
      <c r="F3341" t="str">
        <f>IF(SUM('A4'!S3372:X3372)=6,'A4'!D3372,"")</f>
        <v/>
      </c>
      <c r="G3341" t="str">
        <f>IF(SUM('A4'!S3372:X3372)=6,'A4'!E3372,"")</f>
        <v/>
      </c>
      <c r="H3341" t="str">
        <f>IF(SUM('A4'!S3372:X3372)=6,'A4'!F3372,"")</f>
        <v/>
      </c>
      <c r="I3341" t="str">
        <f>IF(SUM('A4'!S3372:X3372)=6,'A4'!G3372,"")</f>
        <v/>
      </c>
      <c r="J3341" s="308" t="str">
        <f>IF(SUM('A4'!S3372:X3372)=6,'A4'!H3372,"")</f>
        <v/>
      </c>
    </row>
    <row r="3342" spans="1:10" x14ac:dyDescent="0.25">
      <c r="A3342" t="str">
        <f>IF(SUM('A4'!S3373:X3373)=6,'Angaben KH-Standort'!$D$25,"")</f>
        <v/>
      </c>
      <c r="B3342" t="str">
        <f>IF(SUM('A4'!S3373:X3373)=6,'Angaben KH-Standort'!$D$26,"")</f>
        <v/>
      </c>
      <c r="C3342" t="str">
        <f>IF(SUM('A4'!S3373:X3373)=6,'Angaben KH-Standort'!$D$12,"")</f>
        <v/>
      </c>
      <c r="D3342" t="str">
        <f>IF(SUM('A4'!S3373:X3373)=6,'A1'!$F$14,"")</f>
        <v/>
      </c>
      <c r="E3342" t="str">
        <f>IF(SUM('A4'!S3373:X3373)=6,'A4'!C3373,"")</f>
        <v/>
      </c>
      <c r="F3342" t="str">
        <f>IF(SUM('A4'!S3373:X3373)=6,'A4'!D3373,"")</f>
        <v/>
      </c>
      <c r="G3342" t="str">
        <f>IF(SUM('A4'!S3373:X3373)=6,'A4'!E3373,"")</f>
        <v/>
      </c>
      <c r="H3342" t="str">
        <f>IF(SUM('A4'!S3373:X3373)=6,'A4'!F3373,"")</f>
        <v/>
      </c>
      <c r="I3342" t="str">
        <f>IF(SUM('A4'!S3373:X3373)=6,'A4'!G3373,"")</f>
        <v/>
      </c>
      <c r="J3342" s="308" t="str">
        <f>IF(SUM('A4'!S3373:X3373)=6,'A4'!H3373,"")</f>
        <v/>
      </c>
    </row>
    <row r="3343" spans="1:10" x14ac:dyDescent="0.25">
      <c r="A3343" t="str">
        <f>IF(SUM('A4'!S3374:X3374)=6,'Angaben KH-Standort'!$D$25,"")</f>
        <v/>
      </c>
      <c r="B3343" t="str">
        <f>IF(SUM('A4'!S3374:X3374)=6,'Angaben KH-Standort'!$D$26,"")</f>
        <v/>
      </c>
      <c r="C3343" t="str">
        <f>IF(SUM('A4'!S3374:X3374)=6,'Angaben KH-Standort'!$D$12,"")</f>
        <v/>
      </c>
      <c r="D3343" t="str">
        <f>IF(SUM('A4'!S3374:X3374)=6,'A1'!$F$14,"")</f>
        <v/>
      </c>
      <c r="E3343" t="str">
        <f>IF(SUM('A4'!S3374:X3374)=6,'A4'!C3374,"")</f>
        <v/>
      </c>
      <c r="F3343" t="str">
        <f>IF(SUM('A4'!S3374:X3374)=6,'A4'!D3374,"")</f>
        <v/>
      </c>
      <c r="G3343" t="str">
        <f>IF(SUM('A4'!S3374:X3374)=6,'A4'!E3374,"")</f>
        <v/>
      </c>
      <c r="H3343" t="str">
        <f>IF(SUM('A4'!S3374:X3374)=6,'A4'!F3374,"")</f>
        <v/>
      </c>
      <c r="I3343" t="str">
        <f>IF(SUM('A4'!S3374:X3374)=6,'A4'!G3374,"")</f>
        <v/>
      </c>
      <c r="J3343" s="308" t="str">
        <f>IF(SUM('A4'!S3374:X3374)=6,'A4'!H3374,"")</f>
        <v/>
      </c>
    </row>
    <row r="3344" spans="1:10" x14ac:dyDescent="0.25">
      <c r="A3344" t="str">
        <f>IF(SUM('A4'!S3375:X3375)=6,'Angaben KH-Standort'!$D$25,"")</f>
        <v/>
      </c>
      <c r="B3344" t="str">
        <f>IF(SUM('A4'!S3375:X3375)=6,'Angaben KH-Standort'!$D$26,"")</f>
        <v/>
      </c>
      <c r="C3344" t="str">
        <f>IF(SUM('A4'!S3375:X3375)=6,'Angaben KH-Standort'!$D$12,"")</f>
        <v/>
      </c>
      <c r="D3344" t="str">
        <f>IF(SUM('A4'!S3375:X3375)=6,'A1'!$F$14,"")</f>
        <v/>
      </c>
      <c r="E3344" t="str">
        <f>IF(SUM('A4'!S3375:X3375)=6,'A4'!C3375,"")</f>
        <v/>
      </c>
      <c r="F3344" t="str">
        <f>IF(SUM('A4'!S3375:X3375)=6,'A4'!D3375,"")</f>
        <v/>
      </c>
      <c r="G3344" t="str">
        <f>IF(SUM('A4'!S3375:X3375)=6,'A4'!E3375,"")</f>
        <v/>
      </c>
      <c r="H3344" t="str">
        <f>IF(SUM('A4'!S3375:X3375)=6,'A4'!F3375,"")</f>
        <v/>
      </c>
      <c r="I3344" t="str">
        <f>IF(SUM('A4'!S3375:X3375)=6,'A4'!G3375,"")</f>
        <v/>
      </c>
      <c r="J3344" s="308" t="str">
        <f>IF(SUM('A4'!S3375:X3375)=6,'A4'!H3375,"")</f>
        <v/>
      </c>
    </row>
    <row r="3345" spans="1:10" x14ac:dyDescent="0.25">
      <c r="A3345" t="str">
        <f>IF(SUM('A4'!S3376:X3376)=6,'Angaben KH-Standort'!$D$25,"")</f>
        <v/>
      </c>
      <c r="B3345" t="str">
        <f>IF(SUM('A4'!S3376:X3376)=6,'Angaben KH-Standort'!$D$26,"")</f>
        <v/>
      </c>
      <c r="C3345" t="str">
        <f>IF(SUM('A4'!S3376:X3376)=6,'Angaben KH-Standort'!$D$12,"")</f>
        <v/>
      </c>
      <c r="D3345" t="str">
        <f>IF(SUM('A4'!S3376:X3376)=6,'A1'!$F$14,"")</f>
        <v/>
      </c>
      <c r="E3345" t="str">
        <f>IF(SUM('A4'!S3376:X3376)=6,'A4'!C3376,"")</f>
        <v/>
      </c>
      <c r="F3345" t="str">
        <f>IF(SUM('A4'!S3376:X3376)=6,'A4'!D3376,"")</f>
        <v/>
      </c>
      <c r="G3345" t="str">
        <f>IF(SUM('A4'!S3376:X3376)=6,'A4'!E3376,"")</f>
        <v/>
      </c>
      <c r="H3345" t="str">
        <f>IF(SUM('A4'!S3376:X3376)=6,'A4'!F3376,"")</f>
        <v/>
      </c>
      <c r="I3345" t="str">
        <f>IF(SUM('A4'!S3376:X3376)=6,'A4'!G3376,"")</f>
        <v/>
      </c>
      <c r="J3345" s="308" t="str">
        <f>IF(SUM('A4'!S3376:X3376)=6,'A4'!H3376,"")</f>
        <v/>
      </c>
    </row>
    <row r="3346" spans="1:10" x14ac:dyDescent="0.25">
      <c r="A3346" t="str">
        <f>IF(SUM('A4'!S3377:X3377)=6,'Angaben KH-Standort'!$D$25,"")</f>
        <v/>
      </c>
      <c r="B3346" t="str">
        <f>IF(SUM('A4'!S3377:X3377)=6,'Angaben KH-Standort'!$D$26,"")</f>
        <v/>
      </c>
      <c r="C3346" t="str">
        <f>IF(SUM('A4'!S3377:X3377)=6,'Angaben KH-Standort'!$D$12,"")</f>
        <v/>
      </c>
      <c r="D3346" t="str">
        <f>IF(SUM('A4'!S3377:X3377)=6,'A1'!$F$14,"")</f>
        <v/>
      </c>
      <c r="E3346" t="str">
        <f>IF(SUM('A4'!S3377:X3377)=6,'A4'!C3377,"")</f>
        <v/>
      </c>
      <c r="F3346" t="str">
        <f>IF(SUM('A4'!S3377:X3377)=6,'A4'!D3377,"")</f>
        <v/>
      </c>
      <c r="G3346" t="str">
        <f>IF(SUM('A4'!S3377:X3377)=6,'A4'!E3377,"")</f>
        <v/>
      </c>
      <c r="H3346" t="str">
        <f>IF(SUM('A4'!S3377:X3377)=6,'A4'!F3377,"")</f>
        <v/>
      </c>
      <c r="I3346" t="str">
        <f>IF(SUM('A4'!S3377:X3377)=6,'A4'!G3377,"")</f>
        <v/>
      </c>
      <c r="J3346" s="308" t="str">
        <f>IF(SUM('A4'!S3377:X3377)=6,'A4'!H3377,"")</f>
        <v/>
      </c>
    </row>
    <row r="3347" spans="1:10" x14ac:dyDescent="0.25">
      <c r="A3347" t="str">
        <f>IF(SUM('A4'!S3378:X3378)=6,'Angaben KH-Standort'!$D$25,"")</f>
        <v/>
      </c>
      <c r="B3347" t="str">
        <f>IF(SUM('A4'!S3378:X3378)=6,'Angaben KH-Standort'!$D$26,"")</f>
        <v/>
      </c>
      <c r="C3347" t="str">
        <f>IF(SUM('A4'!S3378:X3378)=6,'Angaben KH-Standort'!$D$12,"")</f>
        <v/>
      </c>
      <c r="D3347" t="str">
        <f>IF(SUM('A4'!S3378:X3378)=6,'A1'!$F$14,"")</f>
        <v/>
      </c>
      <c r="E3347" t="str">
        <f>IF(SUM('A4'!S3378:X3378)=6,'A4'!C3378,"")</f>
        <v/>
      </c>
      <c r="F3347" t="str">
        <f>IF(SUM('A4'!S3378:X3378)=6,'A4'!D3378,"")</f>
        <v/>
      </c>
      <c r="G3347" t="str">
        <f>IF(SUM('A4'!S3378:X3378)=6,'A4'!E3378,"")</f>
        <v/>
      </c>
      <c r="H3347" t="str">
        <f>IF(SUM('A4'!S3378:X3378)=6,'A4'!F3378,"")</f>
        <v/>
      </c>
      <c r="I3347" t="str">
        <f>IF(SUM('A4'!S3378:X3378)=6,'A4'!G3378,"")</f>
        <v/>
      </c>
      <c r="J3347" s="308" t="str">
        <f>IF(SUM('A4'!S3378:X3378)=6,'A4'!H3378,"")</f>
        <v/>
      </c>
    </row>
    <row r="3348" spans="1:10" x14ac:dyDescent="0.25">
      <c r="A3348" t="str">
        <f>IF(SUM('A4'!S3379:X3379)=6,'Angaben KH-Standort'!$D$25,"")</f>
        <v/>
      </c>
      <c r="B3348" t="str">
        <f>IF(SUM('A4'!S3379:X3379)=6,'Angaben KH-Standort'!$D$26,"")</f>
        <v/>
      </c>
      <c r="C3348" t="str">
        <f>IF(SUM('A4'!S3379:X3379)=6,'Angaben KH-Standort'!$D$12,"")</f>
        <v/>
      </c>
      <c r="D3348" t="str">
        <f>IF(SUM('A4'!S3379:X3379)=6,'A1'!$F$14,"")</f>
        <v/>
      </c>
      <c r="E3348" t="str">
        <f>IF(SUM('A4'!S3379:X3379)=6,'A4'!C3379,"")</f>
        <v/>
      </c>
      <c r="F3348" t="str">
        <f>IF(SUM('A4'!S3379:X3379)=6,'A4'!D3379,"")</f>
        <v/>
      </c>
      <c r="G3348" t="str">
        <f>IF(SUM('A4'!S3379:X3379)=6,'A4'!E3379,"")</f>
        <v/>
      </c>
      <c r="H3348" t="str">
        <f>IF(SUM('A4'!S3379:X3379)=6,'A4'!F3379,"")</f>
        <v/>
      </c>
      <c r="I3348" t="str">
        <f>IF(SUM('A4'!S3379:X3379)=6,'A4'!G3379,"")</f>
        <v/>
      </c>
      <c r="J3348" s="308" t="str">
        <f>IF(SUM('A4'!S3379:X3379)=6,'A4'!H3379,"")</f>
        <v/>
      </c>
    </row>
    <row r="3349" spans="1:10" x14ac:dyDescent="0.25">
      <c r="A3349" t="str">
        <f>IF(SUM('A4'!S3380:X3380)=6,'Angaben KH-Standort'!$D$25,"")</f>
        <v/>
      </c>
      <c r="B3349" t="str">
        <f>IF(SUM('A4'!S3380:X3380)=6,'Angaben KH-Standort'!$D$26,"")</f>
        <v/>
      </c>
      <c r="C3349" t="str">
        <f>IF(SUM('A4'!S3380:X3380)=6,'Angaben KH-Standort'!$D$12,"")</f>
        <v/>
      </c>
      <c r="D3349" t="str">
        <f>IF(SUM('A4'!S3380:X3380)=6,'A1'!$F$14,"")</f>
        <v/>
      </c>
      <c r="E3349" t="str">
        <f>IF(SUM('A4'!S3380:X3380)=6,'A4'!C3380,"")</f>
        <v/>
      </c>
      <c r="F3349" t="str">
        <f>IF(SUM('A4'!S3380:X3380)=6,'A4'!D3380,"")</f>
        <v/>
      </c>
      <c r="G3349" t="str">
        <f>IF(SUM('A4'!S3380:X3380)=6,'A4'!E3380,"")</f>
        <v/>
      </c>
      <c r="H3349" t="str">
        <f>IF(SUM('A4'!S3380:X3380)=6,'A4'!F3380,"")</f>
        <v/>
      </c>
      <c r="I3349" t="str">
        <f>IF(SUM('A4'!S3380:X3380)=6,'A4'!G3380,"")</f>
        <v/>
      </c>
      <c r="J3349" s="308" t="str">
        <f>IF(SUM('A4'!S3380:X3380)=6,'A4'!H3380,"")</f>
        <v/>
      </c>
    </row>
    <row r="3350" spans="1:10" x14ac:dyDescent="0.25">
      <c r="A3350" t="str">
        <f>IF(SUM('A4'!S3381:X3381)=6,'Angaben KH-Standort'!$D$25,"")</f>
        <v/>
      </c>
      <c r="B3350" t="str">
        <f>IF(SUM('A4'!S3381:X3381)=6,'Angaben KH-Standort'!$D$26,"")</f>
        <v/>
      </c>
      <c r="C3350" t="str">
        <f>IF(SUM('A4'!S3381:X3381)=6,'Angaben KH-Standort'!$D$12,"")</f>
        <v/>
      </c>
      <c r="D3350" t="str">
        <f>IF(SUM('A4'!S3381:X3381)=6,'A1'!$F$14,"")</f>
        <v/>
      </c>
      <c r="E3350" t="str">
        <f>IF(SUM('A4'!S3381:X3381)=6,'A4'!C3381,"")</f>
        <v/>
      </c>
      <c r="F3350" t="str">
        <f>IF(SUM('A4'!S3381:X3381)=6,'A4'!D3381,"")</f>
        <v/>
      </c>
      <c r="G3350" t="str">
        <f>IF(SUM('A4'!S3381:X3381)=6,'A4'!E3381,"")</f>
        <v/>
      </c>
      <c r="H3350" t="str">
        <f>IF(SUM('A4'!S3381:X3381)=6,'A4'!F3381,"")</f>
        <v/>
      </c>
      <c r="I3350" t="str">
        <f>IF(SUM('A4'!S3381:X3381)=6,'A4'!G3381,"")</f>
        <v/>
      </c>
      <c r="J3350" s="308" t="str">
        <f>IF(SUM('A4'!S3381:X3381)=6,'A4'!H3381,"")</f>
        <v/>
      </c>
    </row>
    <row r="3351" spans="1:10" x14ac:dyDescent="0.25">
      <c r="A3351" t="str">
        <f>IF(SUM('A4'!S3382:X3382)=6,'Angaben KH-Standort'!$D$25,"")</f>
        <v/>
      </c>
      <c r="B3351" t="str">
        <f>IF(SUM('A4'!S3382:X3382)=6,'Angaben KH-Standort'!$D$26,"")</f>
        <v/>
      </c>
      <c r="C3351" t="str">
        <f>IF(SUM('A4'!S3382:X3382)=6,'Angaben KH-Standort'!$D$12,"")</f>
        <v/>
      </c>
      <c r="D3351" t="str">
        <f>IF(SUM('A4'!S3382:X3382)=6,'A1'!$F$14,"")</f>
        <v/>
      </c>
      <c r="E3351" t="str">
        <f>IF(SUM('A4'!S3382:X3382)=6,'A4'!C3382,"")</f>
        <v/>
      </c>
      <c r="F3351" t="str">
        <f>IF(SUM('A4'!S3382:X3382)=6,'A4'!D3382,"")</f>
        <v/>
      </c>
      <c r="G3351" t="str">
        <f>IF(SUM('A4'!S3382:X3382)=6,'A4'!E3382,"")</f>
        <v/>
      </c>
      <c r="H3351" t="str">
        <f>IF(SUM('A4'!S3382:X3382)=6,'A4'!F3382,"")</f>
        <v/>
      </c>
      <c r="I3351" t="str">
        <f>IF(SUM('A4'!S3382:X3382)=6,'A4'!G3382,"")</f>
        <v/>
      </c>
      <c r="J3351" s="308" t="str">
        <f>IF(SUM('A4'!S3382:X3382)=6,'A4'!H3382,"")</f>
        <v/>
      </c>
    </row>
    <row r="3352" spans="1:10" x14ac:dyDescent="0.25">
      <c r="A3352" t="str">
        <f>IF(SUM('A4'!S3383:X3383)=6,'Angaben KH-Standort'!$D$25,"")</f>
        <v/>
      </c>
      <c r="B3352" t="str">
        <f>IF(SUM('A4'!S3383:X3383)=6,'Angaben KH-Standort'!$D$26,"")</f>
        <v/>
      </c>
      <c r="C3352" t="str">
        <f>IF(SUM('A4'!S3383:X3383)=6,'Angaben KH-Standort'!$D$12,"")</f>
        <v/>
      </c>
      <c r="D3352" t="str">
        <f>IF(SUM('A4'!S3383:X3383)=6,'A1'!$F$14,"")</f>
        <v/>
      </c>
      <c r="E3352" t="str">
        <f>IF(SUM('A4'!S3383:X3383)=6,'A4'!C3383,"")</f>
        <v/>
      </c>
      <c r="F3352" t="str">
        <f>IF(SUM('A4'!S3383:X3383)=6,'A4'!D3383,"")</f>
        <v/>
      </c>
      <c r="G3352" t="str">
        <f>IF(SUM('A4'!S3383:X3383)=6,'A4'!E3383,"")</f>
        <v/>
      </c>
      <c r="H3352" t="str">
        <f>IF(SUM('A4'!S3383:X3383)=6,'A4'!F3383,"")</f>
        <v/>
      </c>
      <c r="I3352" t="str">
        <f>IF(SUM('A4'!S3383:X3383)=6,'A4'!G3383,"")</f>
        <v/>
      </c>
      <c r="J3352" s="308" t="str">
        <f>IF(SUM('A4'!S3383:X3383)=6,'A4'!H3383,"")</f>
        <v/>
      </c>
    </row>
    <row r="3353" spans="1:10" x14ac:dyDescent="0.25">
      <c r="A3353" t="str">
        <f>IF(SUM('A4'!S3384:X3384)=6,'Angaben KH-Standort'!$D$25,"")</f>
        <v/>
      </c>
      <c r="B3353" t="str">
        <f>IF(SUM('A4'!S3384:X3384)=6,'Angaben KH-Standort'!$D$26,"")</f>
        <v/>
      </c>
      <c r="C3353" t="str">
        <f>IF(SUM('A4'!S3384:X3384)=6,'Angaben KH-Standort'!$D$12,"")</f>
        <v/>
      </c>
      <c r="D3353" t="str">
        <f>IF(SUM('A4'!S3384:X3384)=6,'A1'!$F$14,"")</f>
        <v/>
      </c>
      <c r="E3353" t="str">
        <f>IF(SUM('A4'!S3384:X3384)=6,'A4'!C3384,"")</f>
        <v/>
      </c>
      <c r="F3353" t="str">
        <f>IF(SUM('A4'!S3384:X3384)=6,'A4'!D3384,"")</f>
        <v/>
      </c>
      <c r="G3353" t="str">
        <f>IF(SUM('A4'!S3384:X3384)=6,'A4'!E3384,"")</f>
        <v/>
      </c>
      <c r="H3353" t="str">
        <f>IF(SUM('A4'!S3384:X3384)=6,'A4'!F3384,"")</f>
        <v/>
      </c>
      <c r="I3353" t="str">
        <f>IF(SUM('A4'!S3384:X3384)=6,'A4'!G3384,"")</f>
        <v/>
      </c>
      <c r="J3353" s="308" t="str">
        <f>IF(SUM('A4'!S3384:X3384)=6,'A4'!H3384,"")</f>
        <v/>
      </c>
    </row>
    <row r="3354" spans="1:10" x14ac:dyDescent="0.25">
      <c r="A3354" t="str">
        <f>IF(SUM('A4'!S3385:X3385)=6,'Angaben KH-Standort'!$D$25,"")</f>
        <v/>
      </c>
      <c r="B3354" t="str">
        <f>IF(SUM('A4'!S3385:X3385)=6,'Angaben KH-Standort'!$D$26,"")</f>
        <v/>
      </c>
      <c r="C3354" t="str">
        <f>IF(SUM('A4'!S3385:X3385)=6,'Angaben KH-Standort'!$D$12,"")</f>
        <v/>
      </c>
      <c r="D3354" t="str">
        <f>IF(SUM('A4'!S3385:X3385)=6,'A1'!$F$14,"")</f>
        <v/>
      </c>
      <c r="E3354" t="str">
        <f>IF(SUM('A4'!S3385:X3385)=6,'A4'!C3385,"")</f>
        <v/>
      </c>
      <c r="F3354" t="str">
        <f>IF(SUM('A4'!S3385:X3385)=6,'A4'!D3385,"")</f>
        <v/>
      </c>
      <c r="G3354" t="str">
        <f>IF(SUM('A4'!S3385:X3385)=6,'A4'!E3385,"")</f>
        <v/>
      </c>
      <c r="H3354" t="str">
        <f>IF(SUM('A4'!S3385:X3385)=6,'A4'!F3385,"")</f>
        <v/>
      </c>
      <c r="I3354" t="str">
        <f>IF(SUM('A4'!S3385:X3385)=6,'A4'!G3385,"")</f>
        <v/>
      </c>
      <c r="J3354" s="308" t="str">
        <f>IF(SUM('A4'!S3385:X3385)=6,'A4'!H3385,"")</f>
        <v/>
      </c>
    </row>
    <row r="3355" spans="1:10" x14ac:dyDescent="0.25">
      <c r="A3355" t="str">
        <f>IF(SUM('A4'!S3386:X3386)=6,'Angaben KH-Standort'!$D$25,"")</f>
        <v/>
      </c>
      <c r="B3355" t="str">
        <f>IF(SUM('A4'!S3386:X3386)=6,'Angaben KH-Standort'!$D$26,"")</f>
        <v/>
      </c>
      <c r="C3355" t="str">
        <f>IF(SUM('A4'!S3386:X3386)=6,'Angaben KH-Standort'!$D$12,"")</f>
        <v/>
      </c>
      <c r="D3355" t="str">
        <f>IF(SUM('A4'!S3386:X3386)=6,'A1'!$F$14,"")</f>
        <v/>
      </c>
      <c r="E3355" t="str">
        <f>IF(SUM('A4'!S3386:X3386)=6,'A4'!C3386,"")</f>
        <v/>
      </c>
      <c r="F3355" t="str">
        <f>IF(SUM('A4'!S3386:X3386)=6,'A4'!D3386,"")</f>
        <v/>
      </c>
      <c r="G3355" t="str">
        <f>IF(SUM('A4'!S3386:X3386)=6,'A4'!E3386,"")</f>
        <v/>
      </c>
      <c r="H3355" t="str">
        <f>IF(SUM('A4'!S3386:X3386)=6,'A4'!F3386,"")</f>
        <v/>
      </c>
      <c r="I3355" t="str">
        <f>IF(SUM('A4'!S3386:X3386)=6,'A4'!G3386,"")</f>
        <v/>
      </c>
      <c r="J3355" s="308" t="str">
        <f>IF(SUM('A4'!S3386:X3386)=6,'A4'!H3386,"")</f>
        <v/>
      </c>
    </row>
    <row r="3356" spans="1:10" x14ac:dyDescent="0.25">
      <c r="A3356" t="str">
        <f>IF(SUM('A4'!S3387:X3387)=6,'Angaben KH-Standort'!$D$25,"")</f>
        <v/>
      </c>
      <c r="B3356" t="str">
        <f>IF(SUM('A4'!S3387:X3387)=6,'Angaben KH-Standort'!$D$26,"")</f>
        <v/>
      </c>
      <c r="C3356" t="str">
        <f>IF(SUM('A4'!S3387:X3387)=6,'Angaben KH-Standort'!$D$12,"")</f>
        <v/>
      </c>
      <c r="D3356" t="str">
        <f>IF(SUM('A4'!S3387:X3387)=6,'A1'!$F$14,"")</f>
        <v/>
      </c>
      <c r="E3356" t="str">
        <f>IF(SUM('A4'!S3387:X3387)=6,'A4'!C3387,"")</f>
        <v/>
      </c>
      <c r="F3356" t="str">
        <f>IF(SUM('A4'!S3387:X3387)=6,'A4'!D3387,"")</f>
        <v/>
      </c>
      <c r="G3356" t="str">
        <f>IF(SUM('A4'!S3387:X3387)=6,'A4'!E3387,"")</f>
        <v/>
      </c>
      <c r="H3356" t="str">
        <f>IF(SUM('A4'!S3387:X3387)=6,'A4'!F3387,"")</f>
        <v/>
      </c>
      <c r="I3356" t="str">
        <f>IF(SUM('A4'!S3387:X3387)=6,'A4'!G3387,"")</f>
        <v/>
      </c>
      <c r="J3356" s="308" t="str">
        <f>IF(SUM('A4'!S3387:X3387)=6,'A4'!H3387,"")</f>
        <v/>
      </c>
    </row>
    <row r="3357" spans="1:10" x14ac:dyDescent="0.25">
      <c r="A3357" t="str">
        <f>IF(SUM('A4'!S3388:X3388)=6,'Angaben KH-Standort'!$D$25,"")</f>
        <v/>
      </c>
      <c r="B3357" t="str">
        <f>IF(SUM('A4'!S3388:X3388)=6,'Angaben KH-Standort'!$D$26,"")</f>
        <v/>
      </c>
      <c r="C3357" t="str">
        <f>IF(SUM('A4'!S3388:X3388)=6,'Angaben KH-Standort'!$D$12,"")</f>
        <v/>
      </c>
      <c r="D3357" t="str">
        <f>IF(SUM('A4'!S3388:X3388)=6,'A1'!$F$14,"")</f>
        <v/>
      </c>
      <c r="E3357" t="str">
        <f>IF(SUM('A4'!S3388:X3388)=6,'A4'!C3388,"")</f>
        <v/>
      </c>
      <c r="F3357" t="str">
        <f>IF(SUM('A4'!S3388:X3388)=6,'A4'!D3388,"")</f>
        <v/>
      </c>
      <c r="G3357" t="str">
        <f>IF(SUM('A4'!S3388:X3388)=6,'A4'!E3388,"")</f>
        <v/>
      </c>
      <c r="H3357" t="str">
        <f>IF(SUM('A4'!S3388:X3388)=6,'A4'!F3388,"")</f>
        <v/>
      </c>
      <c r="I3357" t="str">
        <f>IF(SUM('A4'!S3388:X3388)=6,'A4'!G3388,"")</f>
        <v/>
      </c>
      <c r="J3357" s="308" t="str">
        <f>IF(SUM('A4'!S3388:X3388)=6,'A4'!H3388,"")</f>
        <v/>
      </c>
    </row>
    <row r="3358" spans="1:10" x14ac:dyDescent="0.25">
      <c r="A3358" t="str">
        <f>IF(SUM('A4'!S3389:X3389)=6,'Angaben KH-Standort'!$D$25,"")</f>
        <v/>
      </c>
      <c r="B3358" t="str">
        <f>IF(SUM('A4'!S3389:X3389)=6,'Angaben KH-Standort'!$D$26,"")</f>
        <v/>
      </c>
      <c r="C3358" t="str">
        <f>IF(SUM('A4'!S3389:X3389)=6,'Angaben KH-Standort'!$D$12,"")</f>
        <v/>
      </c>
      <c r="D3358" t="str">
        <f>IF(SUM('A4'!S3389:X3389)=6,'A1'!$F$14,"")</f>
        <v/>
      </c>
      <c r="E3358" t="str">
        <f>IF(SUM('A4'!S3389:X3389)=6,'A4'!C3389,"")</f>
        <v/>
      </c>
      <c r="F3358" t="str">
        <f>IF(SUM('A4'!S3389:X3389)=6,'A4'!D3389,"")</f>
        <v/>
      </c>
      <c r="G3358" t="str">
        <f>IF(SUM('A4'!S3389:X3389)=6,'A4'!E3389,"")</f>
        <v/>
      </c>
      <c r="H3358" t="str">
        <f>IF(SUM('A4'!S3389:X3389)=6,'A4'!F3389,"")</f>
        <v/>
      </c>
      <c r="I3358" t="str">
        <f>IF(SUM('A4'!S3389:X3389)=6,'A4'!G3389,"")</f>
        <v/>
      </c>
      <c r="J3358" s="308" t="str">
        <f>IF(SUM('A4'!S3389:X3389)=6,'A4'!H3389,"")</f>
        <v/>
      </c>
    </row>
    <row r="3359" spans="1:10" x14ac:dyDescent="0.25">
      <c r="A3359" t="str">
        <f>IF(SUM('A4'!S3390:X3390)=6,'Angaben KH-Standort'!$D$25,"")</f>
        <v/>
      </c>
      <c r="B3359" t="str">
        <f>IF(SUM('A4'!S3390:X3390)=6,'Angaben KH-Standort'!$D$26,"")</f>
        <v/>
      </c>
      <c r="C3359" t="str">
        <f>IF(SUM('A4'!S3390:X3390)=6,'Angaben KH-Standort'!$D$12,"")</f>
        <v/>
      </c>
      <c r="D3359" t="str">
        <f>IF(SUM('A4'!S3390:X3390)=6,'A1'!$F$14,"")</f>
        <v/>
      </c>
      <c r="E3359" t="str">
        <f>IF(SUM('A4'!S3390:X3390)=6,'A4'!C3390,"")</f>
        <v/>
      </c>
      <c r="F3359" t="str">
        <f>IF(SUM('A4'!S3390:X3390)=6,'A4'!D3390,"")</f>
        <v/>
      </c>
      <c r="G3359" t="str">
        <f>IF(SUM('A4'!S3390:X3390)=6,'A4'!E3390,"")</f>
        <v/>
      </c>
      <c r="H3359" t="str">
        <f>IF(SUM('A4'!S3390:X3390)=6,'A4'!F3390,"")</f>
        <v/>
      </c>
      <c r="I3359" t="str">
        <f>IF(SUM('A4'!S3390:X3390)=6,'A4'!G3390,"")</f>
        <v/>
      </c>
      <c r="J3359" s="308" t="str">
        <f>IF(SUM('A4'!S3390:X3390)=6,'A4'!H3390,"")</f>
        <v/>
      </c>
    </row>
    <row r="3360" spans="1:10" x14ac:dyDescent="0.25">
      <c r="A3360" t="str">
        <f>IF(SUM('A4'!S3391:X3391)=6,'Angaben KH-Standort'!$D$25,"")</f>
        <v/>
      </c>
      <c r="B3360" t="str">
        <f>IF(SUM('A4'!S3391:X3391)=6,'Angaben KH-Standort'!$D$26,"")</f>
        <v/>
      </c>
      <c r="C3360" t="str">
        <f>IF(SUM('A4'!S3391:X3391)=6,'Angaben KH-Standort'!$D$12,"")</f>
        <v/>
      </c>
      <c r="D3360" t="str">
        <f>IF(SUM('A4'!S3391:X3391)=6,'A1'!$F$14,"")</f>
        <v/>
      </c>
      <c r="E3360" t="str">
        <f>IF(SUM('A4'!S3391:X3391)=6,'A4'!C3391,"")</f>
        <v/>
      </c>
      <c r="F3360" t="str">
        <f>IF(SUM('A4'!S3391:X3391)=6,'A4'!D3391,"")</f>
        <v/>
      </c>
      <c r="G3360" t="str">
        <f>IF(SUM('A4'!S3391:X3391)=6,'A4'!E3391,"")</f>
        <v/>
      </c>
      <c r="H3360" t="str">
        <f>IF(SUM('A4'!S3391:X3391)=6,'A4'!F3391,"")</f>
        <v/>
      </c>
      <c r="I3360" t="str">
        <f>IF(SUM('A4'!S3391:X3391)=6,'A4'!G3391,"")</f>
        <v/>
      </c>
      <c r="J3360" s="308" t="str">
        <f>IF(SUM('A4'!S3391:X3391)=6,'A4'!H3391,"")</f>
        <v/>
      </c>
    </row>
    <row r="3361" spans="1:10" x14ac:dyDescent="0.25">
      <c r="A3361" t="str">
        <f>IF(SUM('A4'!S3392:X3392)=6,'Angaben KH-Standort'!$D$25,"")</f>
        <v/>
      </c>
      <c r="B3361" t="str">
        <f>IF(SUM('A4'!S3392:X3392)=6,'Angaben KH-Standort'!$D$26,"")</f>
        <v/>
      </c>
      <c r="C3361" t="str">
        <f>IF(SUM('A4'!S3392:X3392)=6,'Angaben KH-Standort'!$D$12,"")</f>
        <v/>
      </c>
      <c r="D3361" t="str">
        <f>IF(SUM('A4'!S3392:X3392)=6,'A1'!$F$14,"")</f>
        <v/>
      </c>
      <c r="E3361" t="str">
        <f>IF(SUM('A4'!S3392:X3392)=6,'A4'!C3392,"")</f>
        <v/>
      </c>
      <c r="F3361" t="str">
        <f>IF(SUM('A4'!S3392:X3392)=6,'A4'!D3392,"")</f>
        <v/>
      </c>
      <c r="G3361" t="str">
        <f>IF(SUM('A4'!S3392:X3392)=6,'A4'!E3392,"")</f>
        <v/>
      </c>
      <c r="H3361" t="str">
        <f>IF(SUM('A4'!S3392:X3392)=6,'A4'!F3392,"")</f>
        <v/>
      </c>
      <c r="I3361" t="str">
        <f>IF(SUM('A4'!S3392:X3392)=6,'A4'!G3392,"")</f>
        <v/>
      </c>
      <c r="J3361" s="308" t="str">
        <f>IF(SUM('A4'!S3392:X3392)=6,'A4'!H3392,"")</f>
        <v/>
      </c>
    </row>
    <row r="3362" spans="1:10" x14ac:dyDescent="0.25">
      <c r="A3362" t="str">
        <f>IF(SUM('A4'!S3393:X3393)=6,'Angaben KH-Standort'!$D$25,"")</f>
        <v/>
      </c>
      <c r="B3362" t="str">
        <f>IF(SUM('A4'!S3393:X3393)=6,'Angaben KH-Standort'!$D$26,"")</f>
        <v/>
      </c>
      <c r="C3362" t="str">
        <f>IF(SUM('A4'!S3393:X3393)=6,'Angaben KH-Standort'!$D$12,"")</f>
        <v/>
      </c>
      <c r="D3362" t="str">
        <f>IF(SUM('A4'!S3393:X3393)=6,'A1'!$F$14,"")</f>
        <v/>
      </c>
      <c r="E3362" t="str">
        <f>IF(SUM('A4'!S3393:X3393)=6,'A4'!C3393,"")</f>
        <v/>
      </c>
      <c r="F3362" t="str">
        <f>IF(SUM('A4'!S3393:X3393)=6,'A4'!D3393,"")</f>
        <v/>
      </c>
      <c r="G3362" t="str">
        <f>IF(SUM('A4'!S3393:X3393)=6,'A4'!E3393,"")</f>
        <v/>
      </c>
      <c r="H3362" t="str">
        <f>IF(SUM('A4'!S3393:X3393)=6,'A4'!F3393,"")</f>
        <v/>
      </c>
      <c r="I3362" t="str">
        <f>IF(SUM('A4'!S3393:X3393)=6,'A4'!G3393,"")</f>
        <v/>
      </c>
      <c r="J3362" s="308" t="str">
        <f>IF(SUM('A4'!S3393:X3393)=6,'A4'!H3393,"")</f>
        <v/>
      </c>
    </row>
    <row r="3363" spans="1:10" x14ac:dyDescent="0.25">
      <c r="A3363" t="str">
        <f>IF(SUM('A4'!S3394:X3394)=6,'Angaben KH-Standort'!$D$25,"")</f>
        <v/>
      </c>
      <c r="B3363" t="str">
        <f>IF(SUM('A4'!S3394:X3394)=6,'Angaben KH-Standort'!$D$26,"")</f>
        <v/>
      </c>
      <c r="C3363" t="str">
        <f>IF(SUM('A4'!S3394:X3394)=6,'Angaben KH-Standort'!$D$12,"")</f>
        <v/>
      </c>
      <c r="D3363" t="str">
        <f>IF(SUM('A4'!S3394:X3394)=6,'A1'!$F$14,"")</f>
        <v/>
      </c>
      <c r="E3363" t="str">
        <f>IF(SUM('A4'!S3394:X3394)=6,'A4'!C3394,"")</f>
        <v/>
      </c>
      <c r="F3363" t="str">
        <f>IF(SUM('A4'!S3394:X3394)=6,'A4'!D3394,"")</f>
        <v/>
      </c>
      <c r="G3363" t="str">
        <f>IF(SUM('A4'!S3394:X3394)=6,'A4'!E3394,"")</f>
        <v/>
      </c>
      <c r="H3363" t="str">
        <f>IF(SUM('A4'!S3394:X3394)=6,'A4'!F3394,"")</f>
        <v/>
      </c>
      <c r="I3363" t="str">
        <f>IF(SUM('A4'!S3394:X3394)=6,'A4'!G3394,"")</f>
        <v/>
      </c>
      <c r="J3363" s="308" t="str">
        <f>IF(SUM('A4'!S3394:X3394)=6,'A4'!H3394,"")</f>
        <v/>
      </c>
    </row>
    <row r="3364" spans="1:10" x14ac:dyDescent="0.25">
      <c r="A3364" t="str">
        <f>IF(SUM('A4'!S3395:X3395)=6,'Angaben KH-Standort'!$D$25,"")</f>
        <v/>
      </c>
      <c r="B3364" t="str">
        <f>IF(SUM('A4'!S3395:X3395)=6,'Angaben KH-Standort'!$D$26,"")</f>
        <v/>
      </c>
      <c r="C3364" t="str">
        <f>IF(SUM('A4'!S3395:X3395)=6,'Angaben KH-Standort'!$D$12,"")</f>
        <v/>
      </c>
      <c r="D3364" t="str">
        <f>IF(SUM('A4'!S3395:X3395)=6,'A1'!$F$14,"")</f>
        <v/>
      </c>
      <c r="E3364" t="str">
        <f>IF(SUM('A4'!S3395:X3395)=6,'A4'!C3395,"")</f>
        <v/>
      </c>
      <c r="F3364" t="str">
        <f>IF(SUM('A4'!S3395:X3395)=6,'A4'!D3395,"")</f>
        <v/>
      </c>
      <c r="G3364" t="str">
        <f>IF(SUM('A4'!S3395:X3395)=6,'A4'!E3395,"")</f>
        <v/>
      </c>
      <c r="H3364" t="str">
        <f>IF(SUM('A4'!S3395:X3395)=6,'A4'!F3395,"")</f>
        <v/>
      </c>
      <c r="I3364" t="str">
        <f>IF(SUM('A4'!S3395:X3395)=6,'A4'!G3395,"")</f>
        <v/>
      </c>
      <c r="J3364" s="308" t="str">
        <f>IF(SUM('A4'!S3395:X3395)=6,'A4'!H3395,"")</f>
        <v/>
      </c>
    </row>
    <row r="3365" spans="1:10" x14ac:dyDescent="0.25">
      <c r="A3365" t="str">
        <f>IF(SUM('A4'!S3396:X3396)=6,'Angaben KH-Standort'!$D$25,"")</f>
        <v/>
      </c>
      <c r="B3365" t="str">
        <f>IF(SUM('A4'!S3396:X3396)=6,'Angaben KH-Standort'!$D$26,"")</f>
        <v/>
      </c>
      <c r="C3365" t="str">
        <f>IF(SUM('A4'!S3396:X3396)=6,'Angaben KH-Standort'!$D$12,"")</f>
        <v/>
      </c>
      <c r="D3365" t="str">
        <f>IF(SUM('A4'!S3396:X3396)=6,'A1'!$F$14,"")</f>
        <v/>
      </c>
      <c r="E3365" t="str">
        <f>IF(SUM('A4'!S3396:X3396)=6,'A4'!C3396,"")</f>
        <v/>
      </c>
      <c r="F3365" t="str">
        <f>IF(SUM('A4'!S3396:X3396)=6,'A4'!D3396,"")</f>
        <v/>
      </c>
      <c r="G3365" t="str">
        <f>IF(SUM('A4'!S3396:X3396)=6,'A4'!E3396,"")</f>
        <v/>
      </c>
      <c r="H3365" t="str">
        <f>IF(SUM('A4'!S3396:X3396)=6,'A4'!F3396,"")</f>
        <v/>
      </c>
      <c r="I3365" t="str">
        <f>IF(SUM('A4'!S3396:X3396)=6,'A4'!G3396,"")</f>
        <v/>
      </c>
      <c r="J3365" s="308" t="str">
        <f>IF(SUM('A4'!S3396:X3396)=6,'A4'!H3396,"")</f>
        <v/>
      </c>
    </row>
    <row r="3366" spans="1:10" x14ac:dyDescent="0.25">
      <c r="A3366" t="str">
        <f>IF(SUM('A4'!S3397:X3397)=6,'Angaben KH-Standort'!$D$25,"")</f>
        <v/>
      </c>
      <c r="B3366" t="str">
        <f>IF(SUM('A4'!S3397:X3397)=6,'Angaben KH-Standort'!$D$26,"")</f>
        <v/>
      </c>
      <c r="C3366" t="str">
        <f>IF(SUM('A4'!S3397:X3397)=6,'Angaben KH-Standort'!$D$12,"")</f>
        <v/>
      </c>
      <c r="D3366" t="str">
        <f>IF(SUM('A4'!S3397:X3397)=6,'A1'!$F$14,"")</f>
        <v/>
      </c>
      <c r="E3366" t="str">
        <f>IF(SUM('A4'!S3397:X3397)=6,'A4'!C3397,"")</f>
        <v/>
      </c>
      <c r="F3366" t="str">
        <f>IF(SUM('A4'!S3397:X3397)=6,'A4'!D3397,"")</f>
        <v/>
      </c>
      <c r="G3366" t="str">
        <f>IF(SUM('A4'!S3397:X3397)=6,'A4'!E3397,"")</f>
        <v/>
      </c>
      <c r="H3366" t="str">
        <f>IF(SUM('A4'!S3397:X3397)=6,'A4'!F3397,"")</f>
        <v/>
      </c>
      <c r="I3366" t="str">
        <f>IF(SUM('A4'!S3397:X3397)=6,'A4'!G3397,"")</f>
        <v/>
      </c>
      <c r="J3366" s="308" t="str">
        <f>IF(SUM('A4'!S3397:X3397)=6,'A4'!H3397,"")</f>
        <v/>
      </c>
    </row>
    <row r="3367" spans="1:10" x14ac:dyDescent="0.25">
      <c r="A3367" t="str">
        <f>IF(SUM('A4'!S3398:X3398)=6,'Angaben KH-Standort'!$D$25,"")</f>
        <v/>
      </c>
      <c r="B3367" t="str">
        <f>IF(SUM('A4'!S3398:X3398)=6,'Angaben KH-Standort'!$D$26,"")</f>
        <v/>
      </c>
      <c r="C3367" t="str">
        <f>IF(SUM('A4'!S3398:X3398)=6,'Angaben KH-Standort'!$D$12,"")</f>
        <v/>
      </c>
      <c r="D3367" t="str">
        <f>IF(SUM('A4'!S3398:X3398)=6,'A1'!$F$14,"")</f>
        <v/>
      </c>
      <c r="E3367" t="str">
        <f>IF(SUM('A4'!S3398:X3398)=6,'A4'!C3398,"")</f>
        <v/>
      </c>
      <c r="F3367" t="str">
        <f>IF(SUM('A4'!S3398:X3398)=6,'A4'!D3398,"")</f>
        <v/>
      </c>
      <c r="G3367" t="str">
        <f>IF(SUM('A4'!S3398:X3398)=6,'A4'!E3398,"")</f>
        <v/>
      </c>
      <c r="H3367" t="str">
        <f>IF(SUM('A4'!S3398:X3398)=6,'A4'!F3398,"")</f>
        <v/>
      </c>
      <c r="I3367" t="str">
        <f>IF(SUM('A4'!S3398:X3398)=6,'A4'!G3398,"")</f>
        <v/>
      </c>
      <c r="J3367" s="308" t="str">
        <f>IF(SUM('A4'!S3398:X3398)=6,'A4'!H3398,"")</f>
        <v/>
      </c>
    </row>
    <row r="3368" spans="1:10" x14ac:dyDescent="0.25">
      <c r="A3368" t="str">
        <f>IF(SUM('A4'!S3399:X3399)=6,'Angaben KH-Standort'!$D$25,"")</f>
        <v/>
      </c>
      <c r="B3368" t="str">
        <f>IF(SUM('A4'!S3399:X3399)=6,'Angaben KH-Standort'!$D$26,"")</f>
        <v/>
      </c>
      <c r="C3368" t="str">
        <f>IF(SUM('A4'!S3399:X3399)=6,'Angaben KH-Standort'!$D$12,"")</f>
        <v/>
      </c>
      <c r="D3368" t="str">
        <f>IF(SUM('A4'!S3399:X3399)=6,'A1'!$F$14,"")</f>
        <v/>
      </c>
      <c r="E3368" t="str">
        <f>IF(SUM('A4'!S3399:X3399)=6,'A4'!C3399,"")</f>
        <v/>
      </c>
      <c r="F3368" t="str">
        <f>IF(SUM('A4'!S3399:X3399)=6,'A4'!D3399,"")</f>
        <v/>
      </c>
      <c r="G3368" t="str">
        <f>IF(SUM('A4'!S3399:X3399)=6,'A4'!E3399,"")</f>
        <v/>
      </c>
      <c r="H3368" t="str">
        <f>IF(SUM('A4'!S3399:X3399)=6,'A4'!F3399,"")</f>
        <v/>
      </c>
      <c r="I3368" t="str">
        <f>IF(SUM('A4'!S3399:X3399)=6,'A4'!G3399,"")</f>
        <v/>
      </c>
      <c r="J3368" s="308" t="str">
        <f>IF(SUM('A4'!S3399:X3399)=6,'A4'!H3399,"")</f>
        <v/>
      </c>
    </row>
    <row r="3369" spans="1:10" x14ac:dyDescent="0.25">
      <c r="A3369" t="str">
        <f>IF(SUM('A4'!S3400:X3400)=6,'Angaben KH-Standort'!$D$25,"")</f>
        <v/>
      </c>
      <c r="B3369" t="str">
        <f>IF(SUM('A4'!S3400:X3400)=6,'Angaben KH-Standort'!$D$26,"")</f>
        <v/>
      </c>
      <c r="C3369" t="str">
        <f>IF(SUM('A4'!S3400:X3400)=6,'Angaben KH-Standort'!$D$12,"")</f>
        <v/>
      </c>
      <c r="D3369" t="str">
        <f>IF(SUM('A4'!S3400:X3400)=6,'A1'!$F$14,"")</f>
        <v/>
      </c>
      <c r="E3369" t="str">
        <f>IF(SUM('A4'!S3400:X3400)=6,'A4'!C3400,"")</f>
        <v/>
      </c>
      <c r="F3369" t="str">
        <f>IF(SUM('A4'!S3400:X3400)=6,'A4'!D3400,"")</f>
        <v/>
      </c>
      <c r="G3369" t="str">
        <f>IF(SUM('A4'!S3400:X3400)=6,'A4'!E3400,"")</f>
        <v/>
      </c>
      <c r="H3369" t="str">
        <f>IF(SUM('A4'!S3400:X3400)=6,'A4'!F3400,"")</f>
        <v/>
      </c>
      <c r="I3369" t="str">
        <f>IF(SUM('A4'!S3400:X3400)=6,'A4'!G3400,"")</f>
        <v/>
      </c>
      <c r="J3369" s="308" t="str">
        <f>IF(SUM('A4'!S3400:X3400)=6,'A4'!H3400,"")</f>
        <v/>
      </c>
    </row>
    <row r="3370" spans="1:10" x14ac:dyDescent="0.25">
      <c r="A3370" t="str">
        <f>IF(SUM('A4'!S3401:X3401)=6,'Angaben KH-Standort'!$D$25,"")</f>
        <v/>
      </c>
      <c r="B3370" t="str">
        <f>IF(SUM('A4'!S3401:X3401)=6,'Angaben KH-Standort'!$D$26,"")</f>
        <v/>
      </c>
      <c r="C3370" t="str">
        <f>IF(SUM('A4'!S3401:X3401)=6,'Angaben KH-Standort'!$D$12,"")</f>
        <v/>
      </c>
      <c r="D3370" t="str">
        <f>IF(SUM('A4'!S3401:X3401)=6,'A1'!$F$14,"")</f>
        <v/>
      </c>
      <c r="E3370" t="str">
        <f>IF(SUM('A4'!S3401:X3401)=6,'A4'!C3401,"")</f>
        <v/>
      </c>
      <c r="F3370" t="str">
        <f>IF(SUM('A4'!S3401:X3401)=6,'A4'!D3401,"")</f>
        <v/>
      </c>
      <c r="G3370" t="str">
        <f>IF(SUM('A4'!S3401:X3401)=6,'A4'!E3401,"")</f>
        <v/>
      </c>
      <c r="H3370" t="str">
        <f>IF(SUM('A4'!S3401:X3401)=6,'A4'!F3401,"")</f>
        <v/>
      </c>
      <c r="I3370" t="str">
        <f>IF(SUM('A4'!S3401:X3401)=6,'A4'!G3401,"")</f>
        <v/>
      </c>
      <c r="J3370" s="308" t="str">
        <f>IF(SUM('A4'!S3401:X3401)=6,'A4'!H3401,"")</f>
        <v/>
      </c>
    </row>
    <row r="3371" spans="1:10" x14ac:dyDescent="0.25">
      <c r="A3371" t="str">
        <f>IF(SUM('A4'!S3402:X3402)=6,'Angaben KH-Standort'!$D$25,"")</f>
        <v/>
      </c>
      <c r="B3371" t="str">
        <f>IF(SUM('A4'!S3402:X3402)=6,'Angaben KH-Standort'!$D$26,"")</f>
        <v/>
      </c>
      <c r="C3371" t="str">
        <f>IF(SUM('A4'!S3402:X3402)=6,'Angaben KH-Standort'!$D$12,"")</f>
        <v/>
      </c>
      <c r="D3371" t="str">
        <f>IF(SUM('A4'!S3402:X3402)=6,'A1'!$F$14,"")</f>
        <v/>
      </c>
      <c r="E3371" t="str">
        <f>IF(SUM('A4'!S3402:X3402)=6,'A4'!C3402,"")</f>
        <v/>
      </c>
      <c r="F3371" t="str">
        <f>IF(SUM('A4'!S3402:X3402)=6,'A4'!D3402,"")</f>
        <v/>
      </c>
      <c r="G3371" t="str">
        <f>IF(SUM('A4'!S3402:X3402)=6,'A4'!E3402,"")</f>
        <v/>
      </c>
      <c r="H3371" t="str">
        <f>IF(SUM('A4'!S3402:X3402)=6,'A4'!F3402,"")</f>
        <v/>
      </c>
      <c r="I3371" t="str">
        <f>IF(SUM('A4'!S3402:X3402)=6,'A4'!G3402,"")</f>
        <v/>
      </c>
      <c r="J3371" s="308" t="str">
        <f>IF(SUM('A4'!S3402:X3402)=6,'A4'!H3402,"")</f>
        <v/>
      </c>
    </row>
    <row r="3372" spans="1:10" x14ac:dyDescent="0.25">
      <c r="A3372" t="str">
        <f>IF(SUM('A4'!S3403:X3403)=6,'Angaben KH-Standort'!$D$25,"")</f>
        <v/>
      </c>
      <c r="B3372" t="str">
        <f>IF(SUM('A4'!S3403:X3403)=6,'Angaben KH-Standort'!$D$26,"")</f>
        <v/>
      </c>
      <c r="C3372" t="str">
        <f>IF(SUM('A4'!S3403:X3403)=6,'Angaben KH-Standort'!$D$12,"")</f>
        <v/>
      </c>
      <c r="D3372" t="str">
        <f>IF(SUM('A4'!S3403:X3403)=6,'A1'!$F$14,"")</f>
        <v/>
      </c>
      <c r="E3372" t="str">
        <f>IF(SUM('A4'!S3403:X3403)=6,'A4'!C3403,"")</f>
        <v/>
      </c>
      <c r="F3372" t="str">
        <f>IF(SUM('A4'!S3403:X3403)=6,'A4'!D3403,"")</f>
        <v/>
      </c>
      <c r="G3372" t="str">
        <f>IF(SUM('A4'!S3403:X3403)=6,'A4'!E3403,"")</f>
        <v/>
      </c>
      <c r="H3372" t="str">
        <f>IF(SUM('A4'!S3403:X3403)=6,'A4'!F3403,"")</f>
        <v/>
      </c>
      <c r="I3372" t="str">
        <f>IF(SUM('A4'!S3403:X3403)=6,'A4'!G3403,"")</f>
        <v/>
      </c>
      <c r="J3372" s="308" t="str">
        <f>IF(SUM('A4'!S3403:X3403)=6,'A4'!H3403,"")</f>
        <v/>
      </c>
    </row>
    <row r="3373" spans="1:10" x14ac:dyDescent="0.25">
      <c r="A3373" t="str">
        <f>IF(SUM('A4'!S3404:X3404)=6,'Angaben KH-Standort'!$D$25,"")</f>
        <v/>
      </c>
      <c r="B3373" t="str">
        <f>IF(SUM('A4'!S3404:X3404)=6,'Angaben KH-Standort'!$D$26,"")</f>
        <v/>
      </c>
      <c r="C3373" t="str">
        <f>IF(SUM('A4'!S3404:X3404)=6,'Angaben KH-Standort'!$D$12,"")</f>
        <v/>
      </c>
      <c r="D3373" t="str">
        <f>IF(SUM('A4'!S3404:X3404)=6,'A1'!$F$14,"")</f>
        <v/>
      </c>
      <c r="E3373" t="str">
        <f>IF(SUM('A4'!S3404:X3404)=6,'A4'!C3404,"")</f>
        <v/>
      </c>
      <c r="F3373" t="str">
        <f>IF(SUM('A4'!S3404:X3404)=6,'A4'!D3404,"")</f>
        <v/>
      </c>
      <c r="G3373" t="str">
        <f>IF(SUM('A4'!S3404:X3404)=6,'A4'!E3404,"")</f>
        <v/>
      </c>
      <c r="H3373" t="str">
        <f>IF(SUM('A4'!S3404:X3404)=6,'A4'!F3404,"")</f>
        <v/>
      </c>
      <c r="I3373" t="str">
        <f>IF(SUM('A4'!S3404:X3404)=6,'A4'!G3404,"")</f>
        <v/>
      </c>
      <c r="J3373" s="308" t="str">
        <f>IF(SUM('A4'!S3404:X3404)=6,'A4'!H3404,"")</f>
        <v/>
      </c>
    </row>
    <row r="3374" spans="1:10" x14ac:dyDescent="0.25">
      <c r="A3374" t="str">
        <f>IF(SUM('A4'!S3405:X3405)=6,'Angaben KH-Standort'!$D$25,"")</f>
        <v/>
      </c>
      <c r="B3374" t="str">
        <f>IF(SUM('A4'!S3405:X3405)=6,'Angaben KH-Standort'!$D$26,"")</f>
        <v/>
      </c>
      <c r="C3374" t="str">
        <f>IF(SUM('A4'!S3405:X3405)=6,'Angaben KH-Standort'!$D$12,"")</f>
        <v/>
      </c>
      <c r="D3374" t="str">
        <f>IF(SUM('A4'!S3405:X3405)=6,'A1'!$F$14,"")</f>
        <v/>
      </c>
      <c r="E3374" t="str">
        <f>IF(SUM('A4'!S3405:X3405)=6,'A4'!C3405,"")</f>
        <v/>
      </c>
      <c r="F3374" t="str">
        <f>IF(SUM('A4'!S3405:X3405)=6,'A4'!D3405,"")</f>
        <v/>
      </c>
      <c r="G3374" t="str">
        <f>IF(SUM('A4'!S3405:X3405)=6,'A4'!E3405,"")</f>
        <v/>
      </c>
      <c r="H3374" t="str">
        <f>IF(SUM('A4'!S3405:X3405)=6,'A4'!F3405,"")</f>
        <v/>
      </c>
      <c r="I3374" t="str">
        <f>IF(SUM('A4'!S3405:X3405)=6,'A4'!G3405,"")</f>
        <v/>
      </c>
      <c r="J3374" s="308" t="str">
        <f>IF(SUM('A4'!S3405:X3405)=6,'A4'!H3405,"")</f>
        <v/>
      </c>
    </row>
    <row r="3375" spans="1:10" x14ac:dyDescent="0.25">
      <c r="A3375" t="str">
        <f>IF(SUM('A4'!S3406:X3406)=6,'Angaben KH-Standort'!$D$25,"")</f>
        <v/>
      </c>
      <c r="B3375" t="str">
        <f>IF(SUM('A4'!S3406:X3406)=6,'Angaben KH-Standort'!$D$26,"")</f>
        <v/>
      </c>
      <c r="C3375" t="str">
        <f>IF(SUM('A4'!S3406:X3406)=6,'Angaben KH-Standort'!$D$12,"")</f>
        <v/>
      </c>
      <c r="D3375" t="str">
        <f>IF(SUM('A4'!S3406:X3406)=6,'A1'!$F$14,"")</f>
        <v/>
      </c>
      <c r="E3375" t="str">
        <f>IF(SUM('A4'!S3406:X3406)=6,'A4'!C3406,"")</f>
        <v/>
      </c>
      <c r="F3375" t="str">
        <f>IF(SUM('A4'!S3406:X3406)=6,'A4'!D3406,"")</f>
        <v/>
      </c>
      <c r="G3375" t="str">
        <f>IF(SUM('A4'!S3406:X3406)=6,'A4'!E3406,"")</f>
        <v/>
      </c>
      <c r="H3375" t="str">
        <f>IF(SUM('A4'!S3406:X3406)=6,'A4'!F3406,"")</f>
        <v/>
      </c>
      <c r="I3375" t="str">
        <f>IF(SUM('A4'!S3406:X3406)=6,'A4'!G3406,"")</f>
        <v/>
      </c>
      <c r="J3375" s="308" t="str">
        <f>IF(SUM('A4'!S3406:X3406)=6,'A4'!H3406,"")</f>
        <v/>
      </c>
    </row>
    <row r="3376" spans="1:10" x14ac:dyDescent="0.25">
      <c r="A3376" t="str">
        <f>IF(SUM('A4'!S3407:X3407)=6,'Angaben KH-Standort'!$D$25,"")</f>
        <v/>
      </c>
      <c r="B3376" t="str">
        <f>IF(SUM('A4'!S3407:X3407)=6,'Angaben KH-Standort'!$D$26,"")</f>
        <v/>
      </c>
      <c r="C3376" t="str">
        <f>IF(SUM('A4'!S3407:X3407)=6,'Angaben KH-Standort'!$D$12,"")</f>
        <v/>
      </c>
      <c r="D3376" t="str">
        <f>IF(SUM('A4'!S3407:X3407)=6,'A1'!$F$14,"")</f>
        <v/>
      </c>
      <c r="E3376" t="str">
        <f>IF(SUM('A4'!S3407:X3407)=6,'A4'!C3407,"")</f>
        <v/>
      </c>
      <c r="F3376" t="str">
        <f>IF(SUM('A4'!S3407:X3407)=6,'A4'!D3407,"")</f>
        <v/>
      </c>
      <c r="G3376" t="str">
        <f>IF(SUM('A4'!S3407:X3407)=6,'A4'!E3407,"")</f>
        <v/>
      </c>
      <c r="H3376" t="str">
        <f>IF(SUM('A4'!S3407:X3407)=6,'A4'!F3407,"")</f>
        <v/>
      </c>
      <c r="I3376" t="str">
        <f>IF(SUM('A4'!S3407:X3407)=6,'A4'!G3407,"")</f>
        <v/>
      </c>
      <c r="J3376" s="308" t="str">
        <f>IF(SUM('A4'!S3407:X3407)=6,'A4'!H3407,"")</f>
        <v/>
      </c>
    </row>
    <row r="3377" spans="1:10" x14ac:dyDescent="0.25">
      <c r="A3377" t="str">
        <f>IF(SUM('A4'!S3408:X3408)=6,'Angaben KH-Standort'!$D$25,"")</f>
        <v/>
      </c>
      <c r="B3377" t="str">
        <f>IF(SUM('A4'!S3408:X3408)=6,'Angaben KH-Standort'!$D$26,"")</f>
        <v/>
      </c>
      <c r="C3377" t="str">
        <f>IF(SUM('A4'!S3408:X3408)=6,'Angaben KH-Standort'!$D$12,"")</f>
        <v/>
      </c>
      <c r="D3377" t="str">
        <f>IF(SUM('A4'!S3408:X3408)=6,'A1'!$F$14,"")</f>
        <v/>
      </c>
      <c r="E3377" t="str">
        <f>IF(SUM('A4'!S3408:X3408)=6,'A4'!C3408,"")</f>
        <v/>
      </c>
      <c r="F3377" t="str">
        <f>IF(SUM('A4'!S3408:X3408)=6,'A4'!D3408,"")</f>
        <v/>
      </c>
      <c r="G3377" t="str">
        <f>IF(SUM('A4'!S3408:X3408)=6,'A4'!E3408,"")</f>
        <v/>
      </c>
      <c r="H3377" t="str">
        <f>IF(SUM('A4'!S3408:X3408)=6,'A4'!F3408,"")</f>
        <v/>
      </c>
      <c r="I3377" t="str">
        <f>IF(SUM('A4'!S3408:X3408)=6,'A4'!G3408,"")</f>
        <v/>
      </c>
      <c r="J3377" s="308" t="str">
        <f>IF(SUM('A4'!S3408:X3408)=6,'A4'!H3408,"")</f>
        <v/>
      </c>
    </row>
    <row r="3378" spans="1:10" x14ac:dyDescent="0.25">
      <c r="A3378" t="str">
        <f>IF(SUM('A4'!S3409:X3409)=6,'Angaben KH-Standort'!$D$25,"")</f>
        <v/>
      </c>
      <c r="B3378" t="str">
        <f>IF(SUM('A4'!S3409:X3409)=6,'Angaben KH-Standort'!$D$26,"")</f>
        <v/>
      </c>
      <c r="C3378" t="str">
        <f>IF(SUM('A4'!S3409:X3409)=6,'Angaben KH-Standort'!$D$12,"")</f>
        <v/>
      </c>
      <c r="D3378" t="str">
        <f>IF(SUM('A4'!S3409:X3409)=6,'A1'!$F$14,"")</f>
        <v/>
      </c>
      <c r="E3378" t="str">
        <f>IF(SUM('A4'!S3409:X3409)=6,'A4'!C3409,"")</f>
        <v/>
      </c>
      <c r="F3378" t="str">
        <f>IF(SUM('A4'!S3409:X3409)=6,'A4'!D3409,"")</f>
        <v/>
      </c>
      <c r="G3378" t="str">
        <f>IF(SUM('A4'!S3409:X3409)=6,'A4'!E3409,"")</f>
        <v/>
      </c>
      <c r="H3378" t="str">
        <f>IF(SUM('A4'!S3409:X3409)=6,'A4'!F3409,"")</f>
        <v/>
      </c>
      <c r="I3378" t="str">
        <f>IF(SUM('A4'!S3409:X3409)=6,'A4'!G3409,"")</f>
        <v/>
      </c>
      <c r="J3378" s="308" t="str">
        <f>IF(SUM('A4'!S3409:X3409)=6,'A4'!H3409,"")</f>
        <v/>
      </c>
    </row>
    <row r="3379" spans="1:10" x14ac:dyDescent="0.25">
      <c r="A3379" t="str">
        <f>IF(SUM('A4'!S3410:X3410)=6,'Angaben KH-Standort'!$D$25,"")</f>
        <v/>
      </c>
      <c r="B3379" t="str">
        <f>IF(SUM('A4'!S3410:X3410)=6,'Angaben KH-Standort'!$D$26,"")</f>
        <v/>
      </c>
      <c r="C3379" t="str">
        <f>IF(SUM('A4'!S3410:X3410)=6,'Angaben KH-Standort'!$D$12,"")</f>
        <v/>
      </c>
      <c r="D3379" t="str">
        <f>IF(SUM('A4'!S3410:X3410)=6,'A1'!$F$14,"")</f>
        <v/>
      </c>
      <c r="E3379" t="str">
        <f>IF(SUM('A4'!S3410:X3410)=6,'A4'!C3410,"")</f>
        <v/>
      </c>
      <c r="F3379" t="str">
        <f>IF(SUM('A4'!S3410:X3410)=6,'A4'!D3410,"")</f>
        <v/>
      </c>
      <c r="G3379" t="str">
        <f>IF(SUM('A4'!S3410:X3410)=6,'A4'!E3410,"")</f>
        <v/>
      </c>
      <c r="H3379" t="str">
        <f>IF(SUM('A4'!S3410:X3410)=6,'A4'!F3410,"")</f>
        <v/>
      </c>
      <c r="I3379" t="str">
        <f>IF(SUM('A4'!S3410:X3410)=6,'A4'!G3410,"")</f>
        <v/>
      </c>
      <c r="J3379" s="308" t="str">
        <f>IF(SUM('A4'!S3410:X3410)=6,'A4'!H3410,"")</f>
        <v/>
      </c>
    </row>
    <row r="3380" spans="1:10" x14ac:dyDescent="0.25">
      <c r="A3380" t="str">
        <f>IF(SUM('A4'!S3411:X3411)=6,'Angaben KH-Standort'!$D$25,"")</f>
        <v/>
      </c>
      <c r="B3380" t="str">
        <f>IF(SUM('A4'!S3411:X3411)=6,'Angaben KH-Standort'!$D$26,"")</f>
        <v/>
      </c>
      <c r="C3380" t="str">
        <f>IF(SUM('A4'!S3411:X3411)=6,'Angaben KH-Standort'!$D$12,"")</f>
        <v/>
      </c>
      <c r="D3380" t="str">
        <f>IF(SUM('A4'!S3411:X3411)=6,'A1'!$F$14,"")</f>
        <v/>
      </c>
      <c r="E3380" t="str">
        <f>IF(SUM('A4'!S3411:X3411)=6,'A4'!C3411,"")</f>
        <v/>
      </c>
      <c r="F3380" t="str">
        <f>IF(SUM('A4'!S3411:X3411)=6,'A4'!D3411,"")</f>
        <v/>
      </c>
      <c r="G3380" t="str">
        <f>IF(SUM('A4'!S3411:X3411)=6,'A4'!E3411,"")</f>
        <v/>
      </c>
      <c r="H3380" t="str">
        <f>IF(SUM('A4'!S3411:X3411)=6,'A4'!F3411,"")</f>
        <v/>
      </c>
      <c r="I3380" t="str">
        <f>IF(SUM('A4'!S3411:X3411)=6,'A4'!G3411,"")</f>
        <v/>
      </c>
      <c r="J3380" s="308" t="str">
        <f>IF(SUM('A4'!S3411:X3411)=6,'A4'!H3411,"")</f>
        <v/>
      </c>
    </row>
    <row r="3381" spans="1:10" x14ac:dyDescent="0.25">
      <c r="A3381" t="str">
        <f>IF(SUM('A4'!S3412:X3412)=6,'Angaben KH-Standort'!$D$25,"")</f>
        <v/>
      </c>
      <c r="B3381" t="str">
        <f>IF(SUM('A4'!S3412:X3412)=6,'Angaben KH-Standort'!$D$26,"")</f>
        <v/>
      </c>
      <c r="C3381" t="str">
        <f>IF(SUM('A4'!S3412:X3412)=6,'Angaben KH-Standort'!$D$12,"")</f>
        <v/>
      </c>
      <c r="D3381" t="str">
        <f>IF(SUM('A4'!S3412:X3412)=6,'A1'!$F$14,"")</f>
        <v/>
      </c>
      <c r="E3381" t="str">
        <f>IF(SUM('A4'!S3412:X3412)=6,'A4'!C3412,"")</f>
        <v/>
      </c>
      <c r="F3381" t="str">
        <f>IF(SUM('A4'!S3412:X3412)=6,'A4'!D3412,"")</f>
        <v/>
      </c>
      <c r="G3381" t="str">
        <f>IF(SUM('A4'!S3412:X3412)=6,'A4'!E3412,"")</f>
        <v/>
      </c>
      <c r="H3381" t="str">
        <f>IF(SUM('A4'!S3412:X3412)=6,'A4'!F3412,"")</f>
        <v/>
      </c>
      <c r="I3381" t="str">
        <f>IF(SUM('A4'!S3412:X3412)=6,'A4'!G3412,"")</f>
        <v/>
      </c>
      <c r="J3381" s="308" t="str">
        <f>IF(SUM('A4'!S3412:X3412)=6,'A4'!H3412,"")</f>
        <v/>
      </c>
    </row>
    <row r="3382" spans="1:10" x14ac:dyDescent="0.25">
      <c r="A3382" t="str">
        <f>IF(SUM('A4'!S3413:X3413)=6,'Angaben KH-Standort'!$D$25,"")</f>
        <v/>
      </c>
      <c r="B3382" t="str">
        <f>IF(SUM('A4'!S3413:X3413)=6,'Angaben KH-Standort'!$D$26,"")</f>
        <v/>
      </c>
      <c r="C3382" t="str">
        <f>IF(SUM('A4'!S3413:X3413)=6,'Angaben KH-Standort'!$D$12,"")</f>
        <v/>
      </c>
      <c r="D3382" t="str">
        <f>IF(SUM('A4'!S3413:X3413)=6,'A1'!$F$14,"")</f>
        <v/>
      </c>
      <c r="E3382" t="str">
        <f>IF(SUM('A4'!S3413:X3413)=6,'A4'!C3413,"")</f>
        <v/>
      </c>
      <c r="F3382" t="str">
        <f>IF(SUM('A4'!S3413:X3413)=6,'A4'!D3413,"")</f>
        <v/>
      </c>
      <c r="G3382" t="str">
        <f>IF(SUM('A4'!S3413:X3413)=6,'A4'!E3413,"")</f>
        <v/>
      </c>
      <c r="H3382" t="str">
        <f>IF(SUM('A4'!S3413:X3413)=6,'A4'!F3413,"")</f>
        <v/>
      </c>
      <c r="I3382" t="str">
        <f>IF(SUM('A4'!S3413:X3413)=6,'A4'!G3413,"")</f>
        <v/>
      </c>
      <c r="J3382" s="308" t="str">
        <f>IF(SUM('A4'!S3413:X3413)=6,'A4'!H3413,"")</f>
        <v/>
      </c>
    </row>
    <row r="3383" spans="1:10" x14ac:dyDescent="0.25">
      <c r="A3383" t="str">
        <f>IF(SUM('A4'!S3414:X3414)=6,'Angaben KH-Standort'!$D$25,"")</f>
        <v/>
      </c>
      <c r="B3383" t="str">
        <f>IF(SUM('A4'!S3414:X3414)=6,'Angaben KH-Standort'!$D$26,"")</f>
        <v/>
      </c>
      <c r="C3383" t="str">
        <f>IF(SUM('A4'!S3414:X3414)=6,'Angaben KH-Standort'!$D$12,"")</f>
        <v/>
      </c>
      <c r="D3383" t="str">
        <f>IF(SUM('A4'!S3414:X3414)=6,'A1'!$F$14,"")</f>
        <v/>
      </c>
      <c r="E3383" t="str">
        <f>IF(SUM('A4'!S3414:X3414)=6,'A4'!C3414,"")</f>
        <v/>
      </c>
      <c r="F3383" t="str">
        <f>IF(SUM('A4'!S3414:X3414)=6,'A4'!D3414,"")</f>
        <v/>
      </c>
      <c r="G3383" t="str">
        <f>IF(SUM('A4'!S3414:X3414)=6,'A4'!E3414,"")</f>
        <v/>
      </c>
      <c r="H3383" t="str">
        <f>IF(SUM('A4'!S3414:X3414)=6,'A4'!F3414,"")</f>
        <v/>
      </c>
      <c r="I3383" t="str">
        <f>IF(SUM('A4'!S3414:X3414)=6,'A4'!G3414,"")</f>
        <v/>
      </c>
      <c r="J3383" s="308" t="str">
        <f>IF(SUM('A4'!S3414:X3414)=6,'A4'!H3414,"")</f>
        <v/>
      </c>
    </row>
    <row r="3384" spans="1:10" x14ac:dyDescent="0.25">
      <c r="A3384" t="str">
        <f>IF(SUM('A4'!S3415:X3415)=6,'Angaben KH-Standort'!$D$25,"")</f>
        <v/>
      </c>
      <c r="B3384" t="str">
        <f>IF(SUM('A4'!S3415:X3415)=6,'Angaben KH-Standort'!$D$26,"")</f>
        <v/>
      </c>
      <c r="C3384" t="str">
        <f>IF(SUM('A4'!S3415:X3415)=6,'Angaben KH-Standort'!$D$12,"")</f>
        <v/>
      </c>
      <c r="D3384" t="str">
        <f>IF(SUM('A4'!S3415:X3415)=6,'A1'!$F$14,"")</f>
        <v/>
      </c>
      <c r="E3384" t="str">
        <f>IF(SUM('A4'!S3415:X3415)=6,'A4'!C3415,"")</f>
        <v/>
      </c>
      <c r="F3384" t="str">
        <f>IF(SUM('A4'!S3415:X3415)=6,'A4'!D3415,"")</f>
        <v/>
      </c>
      <c r="G3384" t="str">
        <f>IF(SUM('A4'!S3415:X3415)=6,'A4'!E3415,"")</f>
        <v/>
      </c>
      <c r="H3384" t="str">
        <f>IF(SUM('A4'!S3415:X3415)=6,'A4'!F3415,"")</f>
        <v/>
      </c>
      <c r="I3384" t="str">
        <f>IF(SUM('A4'!S3415:X3415)=6,'A4'!G3415,"")</f>
        <v/>
      </c>
      <c r="J3384" s="308" t="str">
        <f>IF(SUM('A4'!S3415:X3415)=6,'A4'!H3415,"")</f>
        <v/>
      </c>
    </row>
    <row r="3385" spans="1:10" x14ac:dyDescent="0.25">
      <c r="A3385" t="str">
        <f>IF(SUM('A4'!S3416:X3416)=6,'Angaben KH-Standort'!$D$25,"")</f>
        <v/>
      </c>
      <c r="B3385" t="str">
        <f>IF(SUM('A4'!S3416:X3416)=6,'Angaben KH-Standort'!$D$26,"")</f>
        <v/>
      </c>
      <c r="C3385" t="str">
        <f>IF(SUM('A4'!S3416:X3416)=6,'Angaben KH-Standort'!$D$12,"")</f>
        <v/>
      </c>
      <c r="D3385" t="str">
        <f>IF(SUM('A4'!S3416:X3416)=6,'A1'!$F$14,"")</f>
        <v/>
      </c>
      <c r="E3385" t="str">
        <f>IF(SUM('A4'!S3416:X3416)=6,'A4'!C3416,"")</f>
        <v/>
      </c>
      <c r="F3385" t="str">
        <f>IF(SUM('A4'!S3416:X3416)=6,'A4'!D3416,"")</f>
        <v/>
      </c>
      <c r="G3385" t="str">
        <f>IF(SUM('A4'!S3416:X3416)=6,'A4'!E3416,"")</f>
        <v/>
      </c>
      <c r="H3385" t="str">
        <f>IF(SUM('A4'!S3416:X3416)=6,'A4'!F3416,"")</f>
        <v/>
      </c>
      <c r="I3385" t="str">
        <f>IF(SUM('A4'!S3416:X3416)=6,'A4'!G3416,"")</f>
        <v/>
      </c>
      <c r="J3385" s="308" t="str">
        <f>IF(SUM('A4'!S3416:X3416)=6,'A4'!H3416,"")</f>
        <v/>
      </c>
    </row>
    <row r="3386" spans="1:10" x14ac:dyDescent="0.25">
      <c r="A3386" t="str">
        <f>IF(SUM('A4'!S3417:X3417)=6,'Angaben KH-Standort'!$D$25,"")</f>
        <v/>
      </c>
      <c r="B3386" t="str">
        <f>IF(SUM('A4'!S3417:X3417)=6,'Angaben KH-Standort'!$D$26,"")</f>
        <v/>
      </c>
      <c r="C3386" t="str">
        <f>IF(SUM('A4'!S3417:X3417)=6,'Angaben KH-Standort'!$D$12,"")</f>
        <v/>
      </c>
      <c r="D3386" t="str">
        <f>IF(SUM('A4'!S3417:X3417)=6,'A1'!$F$14,"")</f>
        <v/>
      </c>
      <c r="E3386" t="str">
        <f>IF(SUM('A4'!S3417:X3417)=6,'A4'!C3417,"")</f>
        <v/>
      </c>
      <c r="F3386" t="str">
        <f>IF(SUM('A4'!S3417:X3417)=6,'A4'!D3417,"")</f>
        <v/>
      </c>
      <c r="G3386" t="str">
        <f>IF(SUM('A4'!S3417:X3417)=6,'A4'!E3417,"")</f>
        <v/>
      </c>
      <c r="H3386" t="str">
        <f>IF(SUM('A4'!S3417:X3417)=6,'A4'!F3417,"")</f>
        <v/>
      </c>
      <c r="I3386" t="str">
        <f>IF(SUM('A4'!S3417:X3417)=6,'A4'!G3417,"")</f>
        <v/>
      </c>
      <c r="J3386" s="308" t="str">
        <f>IF(SUM('A4'!S3417:X3417)=6,'A4'!H3417,"")</f>
        <v/>
      </c>
    </row>
    <row r="3387" spans="1:10" x14ac:dyDescent="0.25">
      <c r="A3387" t="str">
        <f>IF(SUM('A4'!S3418:X3418)=6,'Angaben KH-Standort'!$D$25,"")</f>
        <v/>
      </c>
      <c r="B3387" t="str">
        <f>IF(SUM('A4'!S3418:X3418)=6,'Angaben KH-Standort'!$D$26,"")</f>
        <v/>
      </c>
      <c r="C3387" t="str">
        <f>IF(SUM('A4'!S3418:X3418)=6,'Angaben KH-Standort'!$D$12,"")</f>
        <v/>
      </c>
      <c r="D3387" t="str">
        <f>IF(SUM('A4'!S3418:X3418)=6,'A1'!$F$14,"")</f>
        <v/>
      </c>
      <c r="E3387" t="str">
        <f>IF(SUM('A4'!S3418:X3418)=6,'A4'!C3418,"")</f>
        <v/>
      </c>
      <c r="F3387" t="str">
        <f>IF(SUM('A4'!S3418:X3418)=6,'A4'!D3418,"")</f>
        <v/>
      </c>
      <c r="G3387" t="str">
        <f>IF(SUM('A4'!S3418:X3418)=6,'A4'!E3418,"")</f>
        <v/>
      </c>
      <c r="H3387" t="str">
        <f>IF(SUM('A4'!S3418:X3418)=6,'A4'!F3418,"")</f>
        <v/>
      </c>
      <c r="I3387" t="str">
        <f>IF(SUM('A4'!S3418:X3418)=6,'A4'!G3418,"")</f>
        <v/>
      </c>
      <c r="J3387" s="308" t="str">
        <f>IF(SUM('A4'!S3418:X3418)=6,'A4'!H3418,"")</f>
        <v/>
      </c>
    </row>
    <row r="3388" spans="1:10" x14ac:dyDescent="0.25">
      <c r="A3388" t="str">
        <f>IF(SUM('A4'!S3419:X3419)=6,'Angaben KH-Standort'!$D$25,"")</f>
        <v/>
      </c>
      <c r="B3388" t="str">
        <f>IF(SUM('A4'!S3419:X3419)=6,'Angaben KH-Standort'!$D$26,"")</f>
        <v/>
      </c>
      <c r="C3388" t="str">
        <f>IF(SUM('A4'!S3419:X3419)=6,'Angaben KH-Standort'!$D$12,"")</f>
        <v/>
      </c>
      <c r="D3388" t="str">
        <f>IF(SUM('A4'!S3419:X3419)=6,'A1'!$F$14,"")</f>
        <v/>
      </c>
      <c r="E3388" t="str">
        <f>IF(SUM('A4'!S3419:X3419)=6,'A4'!C3419,"")</f>
        <v/>
      </c>
      <c r="F3388" t="str">
        <f>IF(SUM('A4'!S3419:X3419)=6,'A4'!D3419,"")</f>
        <v/>
      </c>
      <c r="G3388" t="str">
        <f>IF(SUM('A4'!S3419:X3419)=6,'A4'!E3419,"")</f>
        <v/>
      </c>
      <c r="H3388" t="str">
        <f>IF(SUM('A4'!S3419:X3419)=6,'A4'!F3419,"")</f>
        <v/>
      </c>
      <c r="I3388" t="str">
        <f>IF(SUM('A4'!S3419:X3419)=6,'A4'!G3419,"")</f>
        <v/>
      </c>
      <c r="J3388" s="308" t="str">
        <f>IF(SUM('A4'!S3419:X3419)=6,'A4'!H3419,"")</f>
        <v/>
      </c>
    </row>
    <row r="3389" spans="1:10" x14ac:dyDescent="0.25">
      <c r="A3389" t="str">
        <f>IF(SUM('A4'!S3420:X3420)=6,'Angaben KH-Standort'!$D$25,"")</f>
        <v/>
      </c>
      <c r="B3389" t="str">
        <f>IF(SUM('A4'!S3420:X3420)=6,'Angaben KH-Standort'!$D$26,"")</f>
        <v/>
      </c>
      <c r="C3389" t="str">
        <f>IF(SUM('A4'!S3420:X3420)=6,'Angaben KH-Standort'!$D$12,"")</f>
        <v/>
      </c>
      <c r="D3389" t="str">
        <f>IF(SUM('A4'!S3420:X3420)=6,'A1'!$F$14,"")</f>
        <v/>
      </c>
      <c r="E3389" t="str">
        <f>IF(SUM('A4'!S3420:X3420)=6,'A4'!C3420,"")</f>
        <v/>
      </c>
      <c r="F3389" t="str">
        <f>IF(SUM('A4'!S3420:X3420)=6,'A4'!D3420,"")</f>
        <v/>
      </c>
      <c r="G3389" t="str">
        <f>IF(SUM('A4'!S3420:X3420)=6,'A4'!E3420,"")</f>
        <v/>
      </c>
      <c r="H3389" t="str">
        <f>IF(SUM('A4'!S3420:X3420)=6,'A4'!F3420,"")</f>
        <v/>
      </c>
      <c r="I3389" t="str">
        <f>IF(SUM('A4'!S3420:X3420)=6,'A4'!G3420,"")</f>
        <v/>
      </c>
      <c r="J3389" s="308" t="str">
        <f>IF(SUM('A4'!S3420:X3420)=6,'A4'!H3420,"")</f>
        <v/>
      </c>
    </row>
    <row r="3390" spans="1:10" x14ac:dyDescent="0.25">
      <c r="A3390" t="str">
        <f>IF(SUM('A4'!S3421:X3421)=6,'Angaben KH-Standort'!$D$25,"")</f>
        <v/>
      </c>
      <c r="B3390" t="str">
        <f>IF(SUM('A4'!S3421:X3421)=6,'Angaben KH-Standort'!$D$26,"")</f>
        <v/>
      </c>
      <c r="C3390" t="str">
        <f>IF(SUM('A4'!S3421:X3421)=6,'Angaben KH-Standort'!$D$12,"")</f>
        <v/>
      </c>
      <c r="D3390" t="str">
        <f>IF(SUM('A4'!S3421:X3421)=6,'A1'!$F$14,"")</f>
        <v/>
      </c>
      <c r="E3390" t="str">
        <f>IF(SUM('A4'!S3421:X3421)=6,'A4'!C3421,"")</f>
        <v/>
      </c>
      <c r="F3390" t="str">
        <f>IF(SUM('A4'!S3421:X3421)=6,'A4'!D3421,"")</f>
        <v/>
      </c>
      <c r="G3390" t="str">
        <f>IF(SUM('A4'!S3421:X3421)=6,'A4'!E3421,"")</f>
        <v/>
      </c>
      <c r="H3390" t="str">
        <f>IF(SUM('A4'!S3421:X3421)=6,'A4'!F3421,"")</f>
        <v/>
      </c>
      <c r="I3390" t="str">
        <f>IF(SUM('A4'!S3421:X3421)=6,'A4'!G3421,"")</f>
        <v/>
      </c>
      <c r="J3390" s="308" t="str">
        <f>IF(SUM('A4'!S3421:X3421)=6,'A4'!H3421,"")</f>
        <v/>
      </c>
    </row>
    <row r="3391" spans="1:10" x14ac:dyDescent="0.25">
      <c r="A3391" t="str">
        <f>IF(SUM('A4'!S3422:X3422)=6,'Angaben KH-Standort'!$D$25,"")</f>
        <v/>
      </c>
      <c r="B3391" t="str">
        <f>IF(SUM('A4'!S3422:X3422)=6,'Angaben KH-Standort'!$D$26,"")</f>
        <v/>
      </c>
      <c r="C3391" t="str">
        <f>IF(SUM('A4'!S3422:X3422)=6,'Angaben KH-Standort'!$D$12,"")</f>
        <v/>
      </c>
      <c r="D3391" t="str">
        <f>IF(SUM('A4'!S3422:X3422)=6,'A1'!$F$14,"")</f>
        <v/>
      </c>
      <c r="E3391" t="str">
        <f>IF(SUM('A4'!S3422:X3422)=6,'A4'!C3422,"")</f>
        <v/>
      </c>
      <c r="F3391" t="str">
        <f>IF(SUM('A4'!S3422:X3422)=6,'A4'!D3422,"")</f>
        <v/>
      </c>
      <c r="G3391" t="str">
        <f>IF(SUM('A4'!S3422:X3422)=6,'A4'!E3422,"")</f>
        <v/>
      </c>
      <c r="H3391" t="str">
        <f>IF(SUM('A4'!S3422:X3422)=6,'A4'!F3422,"")</f>
        <v/>
      </c>
      <c r="I3391" t="str">
        <f>IF(SUM('A4'!S3422:X3422)=6,'A4'!G3422,"")</f>
        <v/>
      </c>
      <c r="J3391" s="308" t="str">
        <f>IF(SUM('A4'!S3422:X3422)=6,'A4'!H3422,"")</f>
        <v/>
      </c>
    </row>
    <row r="3392" spans="1:10" x14ac:dyDescent="0.25">
      <c r="A3392" t="str">
        <f>IF(SUM('A4'!S3423:X3423)=6,'Angaben KH-Standort'!$D$25,"")</f>
        <v/>
      </c>
      <c r="B3392" t="str">
        <f>IF(SUM('A4'!S3423:X3423)=6,'Angaben KH-Standort'!$D$26,"")</f>
        <v/>
      </c>
      <c r="C3392" t="str">
        <f>IF(SUM('A4'!S3423:X3423)=6,'Angaben KH-Standort'!$D$12,"")</f>
        <v/>
      </c>
      <c r="D3392" t="str">
        <f>IF(SUM('A4'!S3423:X3423)=6,'A1'!$F$14,"")</f>
        <v/>
      </c>
      <c r="E3392" t="str">
        <f>IF(SUM('A4'!S3423:X3423)=6,'A4'!C3423,"")</f>
        <v/>
      </c>
      <c r="F3392" t="str">
        <f>IF(SUM('A4'!S3423:X3423)=6,'A4'!D3423,"")</f>
        <v/>
      </c>
      <c r="G3392" t="str">
        <f>IF(SUM('A4'!S3423:X3423)=6,'A4'!E3423,"")</f>
        <v/>
      </c>
      <c r="H3392" t="str">
        <f>IF(SUM('A4'!S3423:X3423)=6,'A4'!F3423,"")</f>
        <v/>
      </c>
      <c r="I3392" t="str">
        <f>IF(SUM('A4'!S3423:X3423)=6,'A4'!G3423,"")</f>
        <v/>
      </c>
      <c r="J3392" s="308" t="str">
        <f>IF(SUM('A4'!S3423:X3423)=6,'A4'!H3423,"")</f>
        <v/>
      </c>
    </row>
    <row r="3393" spans="1:10" x14ac:dyDescent="0.25">
      <c r="A3393" t="str">
        <f>IF(SUM('A4'!S3424:X3424)=6,'Angaben KH-Standort'!$D$25,"")</f>
        <v/>
      </c>
      <c r="B3393" t="str">
        <f>IF(SUM('A4'!S3424:X3424)=6,'Angaben KH-Standort'!$D$26,"")</f>
        <v/>
      </c>
      <c r="C3393" t="str">
        <f>IF(SUM('A4'!S3424:X3424)=6,'Angaben KH-Standort'!$D$12,"")</f>
        <v/>
      </c>
      <c r="D3393" t="str">
        <f>IF(SUM('A4'!S3424:X3424)=6,'A1'!$F$14,"")</f>
        <v/>
      </c>
      <c r="E3393" t="str">
        <f>IF(SUM('A4'!S3424:X3424)=6,'A4'!C3424,"")</f>
        <v/>
      </c>
      <c r="F3393" t="str">
        <f>IF(SUM('A4'!S3424:X3424)=6,'A4'!D3424,"")</f>
        <v/>
      </c>
      <c r="G3393" t="str">
        <f>IF(SUM('A4'!S3424:X3424)=6,'A4'!E3424,"")</f>
        <v/>
      </c>
      <c r="H3393" t="str">
        <f>IF(SUM('A4'!S3424:X3424)=6,'A4'!F3424,"")</f>
        <v/>
      </c>
      <c r="I3393" t="str">
        <f>IF(SUM('A4'!S3424:X3424)=6,'A4'!G3424,"")</f>
        <v/>
      </c>
      <c r="J3393" s="308" t="str">
        <f>IF(SUM('A4'!S3424:X3424)=6,'A4'!H3424,"")</f>
        <v/>
      </c>
    </row>
    <row r="3394" spans="1:10" x14ac:dyDescent="0.25">
      <c r="A3394" t="str">
        <f>IF(SUM('A4'!S3425:X3425)=6,'Angaben KH-Standort'!$D$25,"")</f>
        <v/>
      </c>
      <c r="B3394" t="str">
        <f>IF(SUM('A4'!S3425:X3425)=6,'Angaben KH-Standort'!$D$26,"")</f>
        <v/>
      </c>
      <c r="C3394" t="str">
        <f>IF(SUM('A4'!S3425:X3425)=6,'Angaben KH-Standort'!$D$12,"")</f>
        <v/>
      </c>
      <c r="D3394" t="str">
        <f>IF(SUM('A4'!S3425:X3425)=6,'A1'!$F$14,"")</f>
        <v/>
      </c>
      <c r="E3394" t="str">
        <f>IF(SUM('A4'!S3425:X3425)=6,'A4'!C3425,"")</f>
        <v/>
      </c>
      <c r="F3394" t="str">
        <f>IF(SUM('A4'!S3425:X3425)=6,'A4'!D3425,"")</f>
        <v/>
      </c>
      <c r="G3394" t="str">
        <f>IF(SUM('A4'!S3425:X3425)=6,'A4'!E3425,"")</f>
        <v/>
      </c>
      <c r="H3394" t="str">
        <f>IF(SUM('A4'!S3425:X3425)=6,'A4'!F3425,"")</f>
        <v/>
      </c>
      <c r="I3394" t="str">
        <f>IF(SUM('A4'!S3425:X3425)=6,'A4'!G3425,"")</f>
        <v/>
      </c>
      <c r="J3394" s="308" t="str">
        <f>IF(SUM('A4'!S3425:X3425)=6,'A4'!H3425,"")</f>
        <v/>
      </c>
    </row>
    <row r="3395" spans="1:10" x14ac:dyDescent="0.25">
      <c r="A3395" t="str">
        <f>IF(SUM('A4'!S3426:X3426)=6,'Angaben KH-Standort'!$D$25,"")</f>
        <v/>
      </c>
      <c r="B3395" t="str">
        <f>IF(SUM('A4'!S3426:X3426)=6,'Angaben KH-Standort'!$D$26,"")</f>
        <v/>
      </c>
      <c r="C3395" t="str">
        <f>IF(SUM('A4'!S3426:X3426)=6,'Angaben KH-Standort'!$D$12,"")</f>
        <v/>
      </c>
      <c r="D3395" t="str">
        <f>IF(SUM('A4'!S3426:X3426)=6,'A1'!$F$14,"")</f>
        <v/>
      </c>
      <c r="E3395" t="str">
        <f>IF(SUM('A4'!S3426:X3426)=6,'A4'!C3426,"")</f>
        <v/>
      </c>
      <c r="F3395" t="str">
        <f>IF(SUM('A4'!S3426:X3426)=6,'A4'!D3426,"")</f>
        <v/>
      </c>
      <c r="G3395" t="str">
        <f>IF(SUM('A4'!S3426:X3426)=6,'A4'!E3426,"")</f>
        <v/>
      </c>
      <c r="H3395" t="str">
        <f>IF(SUM('A4'!S3426:X3426)=6,'A4'!F3426,"")</f>
        <v/>
      </c>
      <c r="I3395" t="str">
        <f>IF(SUM('A4'!S3426:X3426)=6,'A4'!G3426,"")</f>
        <v/>
      </c>
      <c r="J3395" s="308" t="str">
        <f>IF(SUM('A4'!S3426:X3426)=6,'A4'!H3426,"")</f>
        <v/>
      </c>
    </row>
    <row r="3396" spans="1:10" x14ac:dyDescent="0.25">
      <c r="A3396" t="str">
        <f>IF(SUM('A4'!S3427:X3427)=6,'Angaben KH-Standort'!$D$25,"")</f>
        <v/>
      </c>
      <c r="B3396" t="str">
        <f>IF(SUM('A4'!S3427:X3427)=6,'Angaben KH-Standort'!$D$26,"")</f>
        <v/>
      </c>
      <c r="C3396" t="str">
        <f>IF(SUM('A4'!S3427:X3427)=6,'Angaben KH-Standort'!$D$12,"")</f>
        <v/>
      </c>
      <c r="D3396" t="str">
        <f>IF(SUM('A4'!S3427:X3427)=6,'A1'!$F$14,"")</f>
        <v/>
      </c>
      <c r="E3396" t="str">
        <f>IF(SUM('A4'!S3427:X3427)=6,'A4'!C3427,"")</f>
        <v/>
      </c>
      <c r="F3396" t="str">
        <f>IF(SUM('A4'!S3427:X3427)=6,'A4'!D3427,"")</f>
        <v/>
      </c>
      <c r="G3396" t="str">
        <f>IF(SUM('A4'!S3427:X3427)=6,'A4'!E3427,"")</f>
        <v/>
      </c>
      <c r="H3396" t="str">
        <f>IF(SUM('A4'!S3427:X3427)=6,'A4'!F3427,"")</f>
        <v/>
      </c>
      <c r="I3396" t="str">
        <f>IF(SUM('A4'!S3427:X3427)=6,'A4'!G3427,"")</f>
        <v/>
      </c>
      <c r="J3396" s="308" t="str">
        <f>IF(SUM('A4'!S3427:X3427)=6,'A4'!H3427,"")</f>
        <v/>
      </c>
    </row>
    <row r="3397" spans="1:10" x14ac:dyDescent="0.25">
      <c r="A3397" t="str">
        <f>IF(SUM('A4'!S3428:X3428)=6,'Angaben KH-Standort'!$D$25,"")</f>
        <v/>
      </c>
      <c r="B3397" t="str">
        <f>IF(SUM('A4'!S3428:X3428)=6,'Angaben KH-Standort'!$D$26,"")</f>
        <v/>
      </c>
      <c r="C3397" t="str">
        <f>IF(SUM('A4'!S3428:X3428)=6,'Angaben KH-Standort'!$D$12,"")</f>
        <v/>
      </c>
      <c r="D3397" t="str">
        <f>IF(SUM('A4'!S3428:X3428)=6,'A1'!$F$14,"")</f>
        <v/>
      </c>
      <c r="E3397" t="str">
        <f>IF(SUM('A4'!S3428:X3428)=6,'A4'!C3428,"")</f>
        <v/>
      </c>
      <c r="F3397" t="str">
        <f>IF(SUM('A4'!S3428:X3428)=6,'A4'!D3428,"")</f>
        <v/>
      </c>
      <c r="G3397" t="str">
        <f>IF(SUM('A4'!S3428:X3428)=6,'A4'!E3428,"")</f>
        <v/>
      </c>
      <c r="H3397" t="str">
        <f>IF(SUM('A4'!S3428:X3428)=6,'A4'!F3428,"")</f>
        <v/>
      </c>
      <c r="I3397" t="str">
        <f>IF(SUM('A4'!S3428:X3428)=6,'A4'!G3428,"")</f>
        <v/>
      </c>
      <c r="J3397" s="308" t="str">
        <f>IF(SUM('A4'!S3428:X3428)=6,'A4'!H3428,"")</f>
        <v/>
      </c>
    </row>
    <row r="3398" spans="1:10" x14ac:dyDescent="0.25">
      <c r="A3398" t="str">
        <f>IF(SUM('A4'!S3429:X3429)=6,'Angaben KH-Standort'!$D$25,"")</f>
        <v/>
      </c>
      <c r="B3398" t="str">
        <f>IF(SUM('A4'!S3429:X3429)=6,'Angaben KH-Standort'!$D$26,"")</f>
        <v/>
      </c>
      <c r="C3398" t="str">
        <f>IF(SUM('A4'!S3429:X3429)=6,'Angaben KH-Standort'!$D$12,"")</f>
        <v/>
      </c>
      <c r="D3398" t="str">
        <f>IF(SUM('A4'!S3429:X3429)=6,'A1'!$F$14,"")</f>
        <v/>
      </c>
      <c r="E3398" t="str">
        <f>IF(SUM('A4'!S3429:X3429)=6,'A4'!C3429,"")</f>
        <v/>
      </c>
      <c r="F3398" t="str">
        <f>IF(SUM('A4'!S3429:X3429)=6,'A4'!D3429,"")</f>
        <v/>
      </c>
      <c r="G3398" t="str">
        <f>IF(SUM('A4'!S3429:X3429)=6,'A4'!E3429,"")</f>
        <v/>
      </c>
      <c r="H3398" t="str">
        <f>IF(SUM('A4'!S3429:X3429)=6,'A4'!F3429,"")</f>
        <v/>
      </c>
      <c r="I3398" t="str">
        <f>IF(SUM('A4'!S3429:X3429)=6,'A4'!G3429,"")</f>
        <v/>
      </c>
      <c r="J3398" s="308" t="str">
        <f>IF(SUM('A4'!S3429:X3429)=6,'A4'!H3429,"")</f>
        <v/>
      </c>
    </row>
    <row r="3399" spans="1:10" x14ac:dyDescent="0.25">
      <c r="A3399" t="str">
        <f>IF(SUM('A4'!S3430:X3430)=6,'Angaben KH-Standort'!$D$25,"")</f>
        <v/>
      </c>
      <c r="B3399" t="str">
        <f>IF(SUM('A4'!S3430:X3430)=6,'Angaben KH-Standort'!$D$26,"")</f>
        <v/>
      </c>
      <c r="C3399" t="str">
        <f>IF(SUM('A4'!S3430:X3430)=6,'Angaben KH-Standort'!$D$12,"")</f>
        <v/>
      </c>
      <c r="D3399" t="str">
        <f>IF(SUM('A4'!S3430:X3430)=6,'A1'!$F$14,"")</f>
        <v/>
      </c>
      <c r="E3399" t="str">
        <f>IF(SUM('A4'!S3430:X3430)=6,'A4'!C3430,"")</f>
        <v/>
      </c>
      <c r="F3399" t="str">
        <f>IF(SUM('A4'!S3430:X3430)=6,'A4'!D3430,"")</f>
        <v/>
      </c>
      <c r="G3399" t="str">
        <f>IF(SUM('A4'!S3430:X3430)=6,'A4'!E3430,"")</f>
        <v/>
      </c>
      <c r="H3399" t="str">
        <f>IF(SUM('A4'!S3430:X3430)=6,'A4'!F3430,"")</f>
        <v/>
      </c>
      <c r="I3399" t="str">
        <f>IF(SUM('A4'!S3430:X3430)=6,'A4'!G3430,"")</f>
        <v/>
      </c>
      <c r="J3399" s="308" t="str">
        <f>IF(SUM('A4'!S3430:X3430)=6,'A4'!H3430,"")</f>
        <v/>
      </c>
    </row>
    <row r="3400" spans="1:10" x14ac:dyDescent="0.25">
      <c r="A3400" t="str">
        <f>IF(SUM('A4'!S3431:X3431)=6,'Angaben KH-Standort'!$D$25,"")</f>
        <v/>
      </c>
      <c r="B3400" t="str">
        <f>IF(SUM('A4'!S3431:X3431)=6,'Angaben KH-Standort'!$D$26,"")</f>
        <v/>
      </c>
      <c r="C3400" t="str">
        <f>IF(SUM('A4'!S3431:X3431)=6,'Angaben KH-Standort'!$D$12,"")</f>
        <v/>
      </c>
      <c r="D3400" t="str">
        <f>IF(SUM('A4'!S3431:X3431)=6,'A1'!$F$14,"")</f>
        <v/>
      </c>
      <c r="E3400" t="str">
        <f>IF(SUM('A4'!S3431:X3431)=6,'A4'!C3431,"")</f>
        <v/>
      </c>
      <c r="F3400" t="str">
        <f>IF(SUM('A4'!S3431:X3431)=6,'A4'!D3431,"")</f>
        <v/>
      </c>
      <c r="G3400" t="str">
        <f>IF(SUM('A4'!S3431:X3431)=6,'A4'!E3431,"")</f>
        <v/>
      </c>
      <c r="H3400" t="str">
        <f>IF(SUM('A4'!S3431:X3431)=6,'A4'!F3431,"")</f>
        <v/>
      </c>
      <c r="I3400" t="str">
        <f>IF(SUM('A4'!S3431:X3431)=6,'A4'!G3431,"")</f>
        <v/>
      </c>
      <c r="J3400" s="308" t="str">
        <f>IF(SUM('A4'!S3431:X3431)=6,'A4'!H3431,"")</f>
        <v/>
      </c>
    </row>
    <row r="3401" spans="1:10" x14ac:dyDescent="0.25">
      <c r="A3401" t="str">
        <f>IF(SUM('A4'!S3432:X3432)=6,'Angaben KH-Standort'!$D$25,"")</f>
        <v/>
      </c>
      <c r="B3401" t="str">
        <f>IF(SUM('A4'!S3432:X3432)=6,'Angaben KH-Standort'!$D$26,"")</f>
        <v/>
      </c>
      <c r="C3401" t="str">
        <f>IF(SUM('A4'!S3432:X3432)=6,'Angaben KH-Standort'!$D$12,"")</f>
        <v/>
      </c>
      <c r="D3401" t="str">
        <f>IF(SUM('A4'!S3432:X3432)=6,'A1'!$F$14,"")</f>
        <v/>
      </c>
      <c r="E3401" t="str">
        <f>IF(SUM('A4'!S3432:X3432)=6,'A4'!C3432,"")</f>
        <v/>
      </c>
      <c r="F3401" t="str">
        <f>IF(SUM('A4'!S3432:X3432)=6,'A4'!D3432,"")</f>
        <v/>
      </c>
      <c r="G3401" t="str">
        <f>IF(SUM('A4'!S3432:X3432)=6,'A4'!E3432,"")</f>
        <v/>
      </c>
      <c r="H3401" t="str">
        <f>IF(SUM('A4'!S3432:X3432)=6,'A4'!F3432,"")</f>
        <v/>
      </c>
      <c r="I3401" t="str">
        <f>IF(SUM('A4'!S3432:X3432)=6,'A4'!G3432,"")</f>
        <v/>
      </c>
      <c r="J3401" s="308" t="str">
        <f>IF(SUM('A4'!S3432:X3432)=6,'A4'!H3432,"")</f>
        <v/>
      </c>
    </row>
    <row r="3402" spans="1:10" x14ac:dyDescent="0.25">
      <c r="A3402" t="str">
        <f>IF(SUM('A4'!S3433:X3433)=6,'Angaben KH-Standort'!$D$25,"")</f>
        <v/>
      </c>
      <c r="B3402" t="str">
        <f>IF(SUM('A4'!S3433:X3433)=6,'Angaben KH-Standort'!$D$26,"")</f>
        <v/>
      </c>
      <c r="C3402" t="str">
        <f>IF(SUM('A4'!S3433:X3433)=6,'Angaben KH-Standort'!$D$12,"")</f>
        <v/>
      </c>
      <c r="D3402" t="str">
        <f>IF(SUM('A4'!S3433:X3433)=6,'A1'!$F$14,"")</f>
        <v/>
      </c>
      <c r="E3402" t="str">
        <f>IF(SUM('A4'!S3433:X3433)=6,'A4'!C3433,"")</f>
        <v/>
      </c>
      <c r="F3402" t="str">
        <f>IF(SUM('A4'!S3433:X3433)=6,'A4'!D3433,"")</f>
        <v/>
      </c>
      <c r="G3402" t="str">
        <f>IF(SUM('A4'!S3433:X3433)=6,'A4'!E3433,"")</f>
        <v/>
      </c>
      <c r="H3402" t="str">
        <f>IF(SUM('A4'!S3433:X3433)=6,'A4'!F3433,"")</f>
        <v/>
      </c>
      <c r="I3402" t="str">
        <f>IF(SUM('A4'!S3433:X3433)=6,'A4'!G3433,"")</f>
        <v/>
      </c>
      <c r="J3402" s="308" t="str">
        <f>IF(SUM('A4'!S3433:X3433)=6,'A4'!H3433,"")</f>
        <v/>
      </c>
    </row>
    <row r="3403" spans="1:10" x14ac:dyDescent="0.25">
      <c r="A3403" t="str">
        <f>IF(SUM('A4'!S3434:X3434)=6,'Angaben KH-Standort'!$D$25,"")</f>
        <v/>
      </c>
      <c r="B3403" t="str">
        <f>IF(SUM('A4'!S3434:X3434)=6,'Angaben KH-Standort'!$D$26,"")</f>
        <v/>
      </c>
      <c r="C3403" t="str">
        <f>IF(SUM('A4'!S3434:X3434)=6,'Angaben KH-Standort'!$D$12,"")</f>
        <v/>
      </c>
      <c r="D3403" t="str">
        <f>IF(SUM('A4'!S3434:X3434)=6,'A1'!$F$14,"")</f>
        <v/>
      </c>
      <c r="E3403" t="str">
        <f>IF(SUM('A4'!S3434:X3434)=6,'A4'!C3434,"")</f>
        <v/>
      </c>
      <c r="F3403" t="str">
        <f>IF(SUM('A4'!S3434:X3434)=6,'A4'!D3434,"")</f>
        <v/>
      </c>
      <c r="G3403" t="str">
        <f>IF(SUM('A4'!S3434:X3434)=6,'A4'!E3434,"")</f>
        <v/>
      </c>
      <c r="H3403" t="str">
        <f>IF(SUM('A4'!S3434:X3434)=6,'A4'!F3434,"")</f>
        <v/>
      </c>
      <c r="I3403" t="str">
        <f>IF(SUM('A4'!S3434:X3434)=6,'A4'!G3434,"")</f>
        <v/>
      </c>
      <c r="J3403" s="308" t="str">
        <f>IF(SUM('A4'!S3434:X3434)=6,'A4'!H3434,"")</f>
        <v/>
      </c>
    </row>
    <row r="3404" spans="1:10" x14ac:dyDescent="0.25">
      <c r="A3404" t="str">
        <f>IF(SUM('A4'!S3435:X3435)=6,'Angaben KH-Standort'!$D$25,"")</f>
        <v/>
      </c>
      <c r="B3404" t="str">
        <f>IF(SUM('A4'!S3435:X3435)=6,'Angaben KH-Standort'!$D$26,"")</f>
        <v/>
      </c>
      <c r="C3404" t="str">
        <f>IF(SUM('A4'!S3435:X3435)=6,'Angaben KH-Standort'!$D$12,"")</f>
        <v/>
      </c>
      <c r="D3404" t="str">
        <f>IF(SUM('A4'!S3435:X3435)=6,'A1'!$F$14,"")</f>
        <v/>
      </c>
      <c r="E3404" t="str">
        <f>IF(SUM('A4'!S3435:X3435)=6,'A4'!C3435,"")</f>
        <v/>
      </c>
      <c r="F3404" t="str">
        <f>IF(SUM('A4'!S3435:X3435)=6,'A4'!D3435,"")</f>
        <v/>
      </c>
      <c r="G3404" t="str">
        <f>IF(SUM('A4'!S3435:X3435)=6,'A4'!E3435,"")</f>
        <v/>
      </c>
      <c r="H3404" t="str">
        <f>IF(SUM('A4'!S3435:X3435)=6,'A4'!F3435,"")</f>
        <v/>
      </c>
      <c r="I3404" t="str">
        <f>IF(SUM('A4'!S3435:X3435)=6,'A4'!G3435,"")</f>
        <v/>
      </c>
      <c r="J3404" s="308" t="str">
        <f>IF(SUM('A4'!S3435:X3435)=6,'A4'!H3435,"")</f>
        <v/>
      </c>
    </row>
    <row r="3405" spans="1:10" x14ac:dyDescent="0.25">
      <c r="A3405" t="str">
        <f>IF(SUM('A4'!S3436:X3436)=6,'Angaben KH-Standort'!$D$25,"")</f>
        <v/>
      </c>
      <c r="B3405" t="str">
        <f>IF(SUM('A4'!S3436:X3436)=6,'Angaben KH-Standort'!$D$26,"")</f>
        <v/>
      </c>
      <c r="C3405" t="str">
        <f>IF(SUM('A4'!S3436:X3436)=6,'Angaben KH-Standort'!$D$12,"")</f>
        <v/>
      </c>
      <c r="D3405" t="str">
        <f>IF(SUM('A4'!S3436:X3436)=6,'A1'!$F$14,"")</f>
        <v/>
      </c>
      <c r="E3405" t="str">
        <f>IF(SUM('A4'!S3436:X3436)=6,'A4'!C3436,"")</f>
        <v/>
      </c>
      <c r="F3405" t="str">
        <f>IF(SUM('A4'!S3436:X3436)=6,'A4'!D3436,"")</f>
        <v/>
      </c>
      <c r="G3405" t="str">
        <f>IF(SUM('A4'!S3436:X3436)=6,'A4'!E3436,"")</f>
        <v/>
      </c>
      <c r="H3405" t="str">
        <f>IF(SUM('A4'!S3436:X3436)=6,'A4'!F3436,"")</f>
        <v/>
      </c>
      <c r="I3405" t="str">
        <f>IF(SUM('A4'!S3436:X3436)=6,'A4'!G3436,"")</f>
        <v/>
      </c>
      <c r="J3405" s="308" t="str">
        <f>IF(SUM('A4'!S3436:X3436)=6,'A4'!H3436,"")</f>
        <v/>
      </c>
    </row>
    <row r="3406" spans="1:10" x14ac:dyDescent="0.25">
      <c r="A3406" t="str">
        <f>IF(SUM('A4'!S3437:X3437)=6,'Angaben KH-Standort'!$D$25,"")</f>
        <v/>
      </c>
      <c r="B3406" t="str">
        <f>IF(SUM('A4'!S3437:X3437)=6,'Angaben KH-Standort'!$D$26,"")</f>
        <v/>
      </c>
      <c r="C3406" t="str">
        <f>IF(SUM('A4'!S3437:X3437)=6,'Angaben KH-Standort'!$D$12,"")</f>
        <v/>
      </c>
      <c r="D3406" t="str">
        <f>IF(SUM('A4'!S3437:X3437)=6,'A1'!$F$14,"")</f>
        <v/>
      </c>
      <c r="E3406" t="str">
        <f>IF(SUM('A4'!S3437:X3437)=6,'A4'!C3437,"")</f>
        <v/>
      </c>
      <c r="F3406" t="str">
        <f>IF(SUM('A4'!S3437:X3437)=6,'A4'!D3437,"")</f>
        <v/>
      </c>
      <c r="G3406" t="str">
        <f>IF(SUM('A4'!S3437:X3437)=6,'A4'!E3437,"")</f>
        <v/>
      </c>
      <c r="H3406" t="str">
        <f>IF(SUM('A4'!S3437:X3437)=6,'A4'!F3437,"")</f>
        <v/>
      </c>
      <c r="I3406" t="str">
        <f>IF(SUM('A4'!S3437:X3437)=6,'A4'!G3437,"")</f>
        <v/>
      </c>
      <c r="J3406" s="308" t="str">
        <f>IF(SUM('A4'!S3437:X3437)=6,'A4'!H3437,"")</f>
        <v/>
      </c>
    </row>
    <row r="3407" spans="1:10" x14ac:dyDescent="0.25">
      <c r="A3407" t="str">
        <f>IF(SUM('A4'!S3438:X3438)=6,'Angaben KH-Standort'!$D$25,"")</f>
        <v/>
      </c>
      <c r="B3407" t="str">
        <f>IF(SUM('A4'!S3438:X3438)=6,'Angaben KH-Standort'!$D$26,"")</f>
        <v/>
      </c>
      <c r="C3407" t="str">
        <f>IF(SUM('A4'!S3438:X3438)=6,'Angaben KH-Standort'!$D$12,"")</f>
        <v/>
      </c>
      <c r="D3407" t="str">
        <f>IF(SUM('A4'!S3438:X3438)=6,'A1'!$F$14,"")</f>
        <v/>
      </c>
      <c r="E3407" t="str">
        <f>IF(SUM('A4'!S3438:X3438)=6,'A4'!C3438,"")</f>
        <v/>
      </c>
      <c r="F3407" t="str">
        <f>IF(SUM('A4'!S3438:X3438)=6,'A4'!D3438,"")</f>
        <v/>
      </c>
      <c r="G3407" t="str">
        <f>IF(SUM('A4'!S3438:X3438)=6,'A4'!E3438,"")</f>
        <v/>
      </c>
      <c r="H3407" t="str">
        <f>IF(SUM('A4'!S3438:X3438)=6,'A4'!F3438,"")</f>
        <v/>
      </c>
      <c r="I3407" t="str">
        <f>IF(SUM('A4'!S3438:X3438)=6,'A4'!G3438,"")</f>
        <v/>
      </c>
      <c r="J3407" s="308" t="str">
        <f>IF(SUM('A4'!S3438:X3438)=6,'A4'!H3438,"")</f>
        <v/>
      </c>
    </row>
    <row r="3408" spans="1:10" x14ac:dyDescent="0.25">
      <c r="A3408" t="str">
        <f>IF(SUM('A4'!S3439:X3439)=6,'Angaben KH-Standort'!$D$25,"")</f>
        <v/>
      </c>
      <c r="B3408" t="str">
        <f>IF(SUM('A4'!S3439:X3439)=6,'Angaben KH-Standort'!$D$26,"")</f>
        <v/>
      </c>
      <c r="C3408" t="str">
        <f>IF(SUM('A4'!S3439:X3439)=6,'Angaben KH-Standort'!$D$12,"")</f>
        <v/>
      </c>
      <c r="D3408" t="str">
        <f>IF(SUM('A4'!S3439:X3439)=6,'A1'!$F$14,"")</f>
        <v/>
      </c>
      <c r="E3408" t="str">
        <f>IF(SUM('A4'!S3439:X3439)=6,'A4'!C3439,"")</f>
        <v/>
      </c>
      <c r="F3408" t="str">
        <f>IF(SUM('A4'!S3439:X3439)=6,'A4'!D3439,"")</f>
        <v/>
      </c>
      <c r="G3408" t="str">
        <f>IF(SUM('A4'!S3439:X3439)=6,'A4'!E3439,"")</f>
        <v/>
      </c>
      <c r="H3408" t="str">
        <f>IF(SUM('A4'!S3439:X3439)=6,'A4'!F3439,"")</f>
        <v/>
      </c>
      <c r="I3408" t="str">
        <f>IF(SUM('A4'!S3439:X3439)=6,'A4'!G3439,"")</f>
        <v/>
      </c>
      <c r="J3408" s="308" t="str">
        <f>IF(SUM('A4'!S3439:X3439)=6,'A4'!H3439,"")</f>
        <v/>
      </c>
    </row>
    <row r="3409" spans="1:10" x14ac:dyDescent="0.25">
      <c r="A3409" t="str">
        <f>IF(SUM('A4'!S3440:X3440)=6,'Angaben KH-Standort'!$D$25,"")</f>
        <v/>
      </c>
      <c r="B3409" t="str">
        <f>IF(SUM('A4'!S3440:X3440)=6,'Angaben KH-Standort'!$D$26,"")</f>
        <v/>
      </c>
      <c r="C3409" t="str">
        <f>IF(SUM('A4'!S3440:X3440)=6,'Angaben KH-Standort'!$D$12,"")</f>
        <v/>
      </c>
      <c r="D3409" t="str">
        <f>IF(SUM('A4'!S3440:X3440)=6,'A1'!$F$14,"")</f>
        <v/>
      </c>
      <c r="E3409" t="str">
        <f>IF(SUM('A4'!S3440:X3440)=6,'A4'!C3440,"")</f>
        <v/>
      </c>
      <c r="F3409" t="str">
        <f>IF(SUM('A4'!S3440:X3440)=6,'A4'!D3440,"")</f>
        <v/>
      </c>
      <c r="G3409" t="str">
        <f>IF(SUM('A4'!S3440:X3440)=6,'A4'!E3440,"")</f>
        <v/>
      </c>
      <c r="H3409" t="str">
        <f>IF(SUM('A4'!S3440:X3440)=6,'A4'!F3440,"")</f>
        <v/>
      </c>
      <c r="I3409" t="str">
        <f>IF(SUM('A4'!S3440:X3440)=6,'A4'!G3440,"")</f>
        <v/>
      </c>
      <c r="J3409" s="308" t="str">
        <f>IF(SUM('A4'!S3440:X3440)=6,'A4'!H3440,"")</f>
        <v/>
      </c>
    </row>
    <row r="3410" spans="1:10" x14ac:dyDescent="0.25">
      <c r="A3410" t="str">
        <f>IF(SUM('A4'!S3441:X3441)=6,'Angaben KH-Standort'!$D$25,"")</f>
        <v/>
      </c>
      <c r="B3410" t="str">
        <f>IF(SUM('A4'!S3441:X3441)=6,'Angaben KH-Standort'!$D$26,"")</f>
        <v/>
      </c>
      <c r="C3410" t="str">
        <f>IF(SUM('A4'!S3441:X3441)=6,'Angaben KH-Standort'!$D$12,"")</f>
        <v/>
      </c>
      <c r="D3410" t="str">
        <f>IF(SUM('A4'!S3441:X3441)=6,'A1'!$F$14,"")</f>
        <v/>
      </c>
      <c r="E3410" t="str">
        <f>IF(SUM('A4'!S3441:X3441)=6,'A4'!C3441,"")</f>
        <v/>
      </c>
      <c r="F3410" t="str">
        <f>IF(SUM('A4'!S3441:X3441)=6,'A4'!D3441,"")</f>
        <v/>
      </c>
      <c r="G3410" t="str">
        <f>IF(SUM('A4'!S3441:X3441)=6,'A4'!E3441,"")</f>
        <v/>
      </c>
      <c r="H3410" t="str">
        <f>IF(SUM('A4'!S3441:X3441)=6,'A4'!F3441,"")</f>
        <v/>
      </c>
      <c r="I3410" t="str">
        <f>IF(SUM('A4'!S3441:X3441)=6,'A4'!G3441,"")</f>
        <v/>
      </c>
      <c r="J3410" s="308" t="str">
        <f>IF(SUM('A4'!S3441:X3441)=6,'A4'!H3441,"")</f>
        <v/>
      </c>
    </row>
    <row r="3411" spans="1:10" x14ac:dyDescent="0.25">
      <c r="A3411" t="str">
        <f>IF(SUM('A4'!S3442:X3442)=6,'Angaben KH-Standort'!$D$25,"")</f>
        <v/>
      </c>
      <c r="B3411" t="str">
        <f>IF(SUM('A4'!S3442:X3442)=6,'Angaben KH-Standort'!$D$26,"")</f>
        <v/>
      </c>
      <c r="C3411" t="str">
        <f>IF(SUM('A4'!S3442:X3442)=6,'Angaben KH-Standort'!$D$12,"")</f>
        <v/>
      </c>
      <c r="D3411" t="str">
        <f>IF(SUM('A4'!S3442:X3442)=6,'A1'!$F$14,"")</f>
        <v/>
      </c>
      <c r="E3411" t="str">
        <f>IF(SUM('A4'!S3442:X3442)=6,'A4'!C3442,"")</f>
        <v/>
      </c>
      <c r="F3411" t="str">
        <f>IF(SUM('A4'!S3442:X3442)=6,'A4'!D3442,"")</f>
        <v/>
      </c>
      <c r="G3411" t="str">
        <f>IF(SUM('A4'!S3442:X3442)=6,'A4'!E3442,"")</f>
        <v/>
      </c>
      <c r="H3411" t="str">
        <f>IF(SUM('A4'!S3442:X3442)=6,'A4'!F3442,"")</f>
        <v/>
      </c>
      <c r="I3411" t="str">
        <f>IF(SUM('A4'!S3442:X3442)=6,'A4'!G3442,"")</f>
        <v/>
      </c>
      <c r="J3411" s="308" t="str">
        <f>IF(SUM('A4'!S3442:X3442)=6,'A4'!H3442,"")</f>
        <v/>
      </c>
    </row>
    <row r="3412" spans="1:10" x14ac:dyDescent="0.25">
      <c r="A3412" t="str">
        <f>IF(SUM('A4'!S3443:X3443)=6,'Angaben KH-Standort'!$D$25,"")</f>
        <v/>
      </c>
      <c r="B3412" t="str">
        <f>IF(SUM('A4'!S3443:X3443)=6,'Angaben KH-Standort'!$D$26,"")</f>
        <v/>
      </c>
      <c r="C3412" t="str">
        <f>IF(SUM('A4'!S3443:X3443)=6,'Angaben KH-Standort'!$D$12,"")</f>
        <v/>
      </c>
      <c r="D3412" t="str">
        <f>IF(SUM('A4'!S3443:X3443)=6,'A1'!$F$14,"")</f>
        <v/>
      </c>
      <c r="E3412" t="str">
        <f>IF(SUM('A4'!S3443:X3443)=6,'A4'!C3443,"")</f>
        <v/>
      </c>
      <c r="F3412" t="str">
        <f>IF(SUM('A4'!S3443:X3443)=6,'A4'!D3443,"")</f>
        <v/>
      </c>
      <c r="G3412" t="str">
        <f>IF(SUM('A4'!S3443:X3443)=6,'A4'!E3443,"")</f>
        <v/>
      </c>
      <c r="H3412" t="str">
        <f>IF(SUM('A4'!S3443:X3443)=6,'A4'!F3443,"")</f>
        <v/>
      </c>
      <c r="I3412" t="str">
        <f>IF(SUM('A4'!S3443:X3443)=6,'A4'!G3443,"")</f>
        <v/>
      </c>
      <c r="J3412" s="308" t="str">
        <f>IF(SUM('A4'!S3443:X3443)=6,'A4'!H3443,"")</f>
        <v/>
      </c>
    </row>
    <row r="3413" spans="1:10" x14ac:dyDescent="0.25">
      <c r="A3413" t="str">
        <f>IF(SUM('A4'!S3444:X3444)=6,'Angaben KH-Standort'!$D$25,"")</f>
        <v/>
      </c>
      <c r="B3413" t="str">
        <f>IF(SUM('A4'!S3444:X3444)=6,'Angaben KH-Standort'!$D$26,"")</f>
        <v/>
      </c>
      <c r="C3413" t="str">
        <f>IF(SUM('A4'!S3444:X3444)=6,'Angaben KH-Standort'!$D$12,"")</f>
        <v/>
      </c>
      <c r="D3413" t="str">
        <f>IF(SUM('A4'!S3444:X3444)=6,'A1'!$F$14,"")</f>
        <v/>
      </c>
      <c r="E3413" t="str">
        <f>IF(SUM('A4'!S3444:X3444)=6,'A4'!C3444,"")</f>
        <v/>
      </c>
      <c r="F3413" t="str">
        <f>IF(SUM('A4'!S3444:X3444)=6,'A4'!D3444,"")</f>
        <v/>
      </c>
      <c r="G3413" t="str">
        <f>IF(SUM('A4'!S3444:X3444)=6,'A4'!E3444,"")</f>
        <v/>
      </c>
      <c r="H3413" t="str">
        <f>IF(SUM('A4'!S3444:X3444)=6,'A4'!F3444,"")</f>
        <v/>
      </c>
      <c r="I3413" t="str">
        <f>IF(SUM('A4'!S3444:X3444)=6,'A4'!G3444,"")</f>
        <v/>
      </c>
      <c r="J3413" s="308" t="str">
        <f>IF(SUM('A4'!S3444:X3444)=6,'A4'!H3444,"")</f>
        <v/>
      </c>
    </row>
    <row r="3414" spans="1:10" x14ac:dyDescent="0.25">
      <c r="A3414" t="str">
        <f>IF(SUM('A4'!S3445:X3445)=6,'Angaben KH-Standort'!$D$25,"")</f>
        <v/>
      </c>
      <c r="B3414" t="str">
        <f>IF(SUM('A4'!S3445:X3445)=6,'Angaben KH-Standort'!$D$26,"")</f>
        <v/>
      </c>
      <c r="C3414" t="str">
        <f>IF(SUM('A4'!S3445:X3445)=6,'Angaben KH-Standort'!$D$12,"")</f>
        <v/>
      </c>
      <c r="D3414" t="str">
        <f>IF(SUM('A4'!S3445:X3445)=6,'A1'!$F$14,"")</f>
        <v/>
      </c>
      <c r="E3414" t="str">
        <f>IF(SUM('A4'!S3445:X3445)=6,'A4'!C3445,"")</f>
        <v/>
      </c>
      <c r="F3414" t="str">
        <f>IF(SUM('A4'!S3445:X3445)=6,'A4'!D3445,"")</f>
        <v/>
      </c>
      <c r="G3414" t="str">
        <f>IF(SUM('A4'!S3445:X3445)=6,'A4'!E3445,"")</f>
        <v/>
      </c>
      <c r="H3414" t="str">
        <f>IF(SUM('A4'!S3445:X3445)=6,'A4'!F3445,"")</f>
        <v/>
      </c>
      <c r="I3414" t="str">
        <f>IF(SUM('A4'!S3445:X3445)=6,'A4'!G3445,"")</f>
        <v/>
      </c>
      <c r="J3414" s="308" t="str">
        <f>IF(SUM('A4'!S3445:X3445)=6,'A4'!H3445,"")</f>
        <v/>
      </c>
    </row>
    <row r="3415" spans="1:10" x14ac:dyDescent="0.25">
      <c r="A3415" t="str">
        <f>IF(SUM('A4'!S3446:X3446)=6,'Angaben KH-Standort'!$D$25,"")</f>
        <v/>
      </c>
      <c r="B3415" t="str">
        <f>IF(SUM('A4'!S3446:X3446)=6,'Angaben KH-Standort'!$D$26,"")</f>
        <v/>
      </c>
      <c r="C3415" t="str">
        <f>IF(SUM('A4'!S3446:X3446)=6,'Angaben KH-Standort'!$D$12,"")</f>
        <v/>
      </c>
      <c r="D3415" t="str">
        <f>IF(SUM('A4'!S3446:X3446)=6,'A1'!$F$14,"")</f>
        <v/>
      </c>
      <c r="E3415" t="str">
        <f>IF(SUM('A4'!S3446:X3446)=6,'A4'!C3446,"")</f>
        <v/>
      </c>
      <c r="F3415" t="str">
        <f>IF(SUM('A4'!S3446:X3446)=6,'A4'!D3446,"")</f>
        <v/>
      </c>
      <c r="G3415" t="str">
        <f>IF(SUM('A4'!S3446:X3446)=6,'A4'!E3446,"")</f>
        <v/>
      </c>
      <c r="H3415" t="str">
        <f>IF(SUM('A4'!S3446:X3446)=6,'A4'!F3446,"")</f>
        <v/>
      </c>
      <c r="I3415" t="str">
        <f>IF(SUM('A4'!S3446:X3446)=6,'A4'!G3446,"")</f>
        <v/>
      </c>
      <c r="J3415" s="308" t="str">
        <f>IF(SUM('A4'!S3446:X3446)=6,'A4'!H3446,"")</f>
        <v/>
      </c>
    </row>
    <row r="3416" spans="1:10" x14ac:dyDescent="0.25">
      <c r="A3416" t="str">
        <f>IF(SUM('A4'!S3447:X3447)=6,'Angaben KH-Standort'!$D$25,"")</f>
        <v/>
      </c>
      <c r="B3416" t="str">
        <f>IF(SUM('A4'!S3447:X3447)=6,'Angaben KH-Standort'!$D$26,"")</f>
        <v/>
      </c>
      <c r="C3416" t="str">
        <f>IF(SUM('A4'!S3447:X3447)=6,'Angaben KH-Standort'!$D$12,"")</f>
        <v/>
      </c>
      <c r="D3416" t="str">
        <f>IF(SUM('A4'!S3447:X3447)=6,'A1'!$F$14,"")</f>
        <v/>
      </c>
      <c r="E3416" t="str">
        <f>IF(SUM('A4'!S3447:X3447)=6,'A4'!C3447,"")</f>
        <v/>
      </c>
      <c r="F3416" t="str">
        <f>IF(SUM('A4'!S3447:X3447)=6,'A4'!D3447,"")</f>
        <v/>
      </c>
      <c r="G3416" t="str">
        <f>IF(SUM('A4'!S3447:X3447)=6,'A4'!E3447,"")</f>
        <v/>
      </c>
      <c r="H3416" t="str">
        <f>IF(SUM('A4'!S3447:X3447)=6,'A4'!F3447,"")</f>
        <v/>
      </c>
      <c r="I3416" t="str">
        <f>IF(SUM('A4'!S3447:X3447)=6,'A4'!G3447,"")</f>
        <v/>
      </c>
      <c r="J3416" s="308" t="str">
        <f>IF(SUM('A4'!S3447:X3447)=6,'A4'!H3447,"")</f>
        <v/>
      </c>
    </row>
    <row r="3417" spans="1:10" x14ac:dyDescent="0.25">
      <c r="A3417" t="str">
        <f>IF(SUM('A4'!S3448:X3448)=6,'Angaben KH-Standort'!$D$25,"")</f>
        <v/>
      </c>
      <c r="B3417" t="str">
        <f>IF(SUM('A4'!S3448:X3448)=6,'Angaben KH-Standort'!$D$26,"")</f>
        <v/>
      </c>
      <c r="C3417" t="str">
        <f>IF(SUM('A4'!S3448:X3448)=6,'Angaben KH-Standort'!$D$12,"")</f>
        <v/>
      </c>
      <c r="D3417" t="str">
        <f>IF(SUM('A4'!S3448:X3448)=6,'A1'!$F$14,"")</f>
        <v/>
      </c>
      <c r="E3417" t="str">
        <f>IF(SUM('A4'!S3448:X3448)=6,'A4'!C3448,"")</f>
        <v/>
      </c>
      <c r="F3417" t="str">
        <f>IF(SUM('A4'!S3448:X3448)=6,'A4'!D3448,"")</f>
        <v/>
      </c>
      <c r="G3417" t="str">
        <f>IF(SUM('A4'!S3448:X3448)=6,'A4'!E3448,"")</f>
        <v/>
      </c>
      <c r="H3417" t="str">
        <f>IF(SUM('A4'!S3448:X3448)=6,'A4'!F3448,"")</f>
        <v/>
      </c>
      <c r="I3417" t="str">
        <f>IF(SUM('A4'!S3448:X3448)=6,'A4'!G3448,"")</f>
        <v/>
      </c>
      <c r="J3417" s="308" t="str">
        <f>IF(SUM('A4'!S3448:X3448)=6,'A4'!H3448,"")</f>
        <v/>
      </c>
    </row>
    <row r="3418" spans="1:10" x14ac:dyDescent="0.25">
      <c r="A3418" t="str">
        <f>IF(SUM('A4'!S3449:X3449)=6,'Angaben KH-Standort'!$D$25,"")</f>
        <v/>
      </c>
      <c r="B3418" t="str">
        <f>IF(SUM('A4'!S3449:X3449)=6,'Angaben KH-Standort'!$D$26,"")</f>
        <v/>
      </c>
      <c r="C3418" t="str">
        <f>IF(SUM('A4'!S3449:X3449)=6,'Angaben KH-Standort'!$D$12,"")</f>
        <v/>
      </c>
      <c r="D3418" t="str">
        <f>IF(SUM('A4'!S3449:X3449)=6,'A1'!$F$14,"")</f>
        <v/>
      </c>
      <c r="E3418" t="str">
        <f>IF(SUM('A4'!S3449:X3449)=6,'A4'!C3449,"")</f>
        <v/>
      </c>
      <c r="F3418" t="str">
        <f>IF(SUM('A4'!S3449:X3449)=6,'A4'!D3449,"")</f>
        <v/>
      </c>
      <c r="G3418" t="str">
        <f>IF(SUM('A4'!S3449:X3449)=6,'A4'!E3449,"")</f>
        <v/>
      </c>
      <c r="H3418" t="str">
        <f>IF(SUM('A4'!S3449:X3449)=6,'A4'!F3449,"")</f>
        <v/>
      </c>
      <c r="I3418" t="str">
        <f>IF(SUM('A4'!S3449:X3449)=6,'A4'!G3449,"")</f>
        <v/>
      </c>
      <c r="J3418" s="308" t="str">
        <f>IF(SUM('A4'!S3449:X3449)=6,'A4'!H3449,"")</f>
        <v/>
      </c>
    </row>
    <row r="3419" spans="1:10" x14ac:dyDescent="0.25">
      <c r="A3419" t="str">
        <f>IF(SUM('A4'!S3450:X3450)=6,'Angaben KH-Standort'!$D$25,"")</f>
        <v/>
      </c>
      <c r="B3419" t="str">
        <f>IF(SUM('A4'!S3450:X3450)=6,'Angaben KH-Standort'!$D$26,"")</f>
        <v/>
      </c>
      <c r="C3419" t="str">
        <f>IF(SUM('A4'!S3450:X3450)=6,'Angaben KH-Standort'!$D$12,"")</f>
        <v/>
      </c>
      <c r="D3419" t="str">
        <f>IF(SUM('A4'!S3450:X3450)=6,'A1'!$F$14,"")</f>
        <v/>
      </c>
      <c r="E3419" t="str">
        <f>IF(SUM('A4'!S3450:X3450)=6,'A4'!C3450,"")</f>
        <v/>
      </c>
      <c r="F3419" t="str">
        <f>IF(SUM('A4'!S3450:X3450)=6,'A4'!D3450,"")</f>
        <v/>
      </c>
      <c r="G3419" t="str">
        <f>IF(SUM('A4'!S3450:X3450)=6,'A4'!E3450,"")</f>
        <v/>
      </c>
      <c r="H3419" t="str">
        <f>IF(SUM('A4'!S3450:X3450)=6,'A4'!F3450,"")</f>
        <v/>
      </c>
      <c r="I3419" t="str">
        <f>IF(SUM('A4'!S3450:X3450)=6,'A4'!G3450,"")</f>
        <v/>
      </c>
      <c r="J3419" s="308" t="str">
        <f>IF(SUM('A4'!S3450:X3450)=6,'A4'!H3450,"")</f>
        <v/>
      </c>
    </row>
    <row r="3420" spans="1:10" x14ac:dyDescent="0.25">
      <c r="A3420" t="str">
        <f>IF(SUM('A4'!S3451:X3451)=6,'Angaben KH-Standort'!$D$25,"")</f>
        <v/>
      </c>
      <c r="B3420" t="str">
        <f>IF(SUM('A4'!S3451:X3451)=6,'Angaben KH-Standort'!$D$26,"")</f>
        <v/>
      </c>
      <c r="C3420" t="str">
        <f>IF(SUM('A4'!S3451:X3451)=6,'Angaben KH-Standort'!$D$12,"")</f>
        <v/>
      </c>
      <c r="D3420" t="str">
        <f>IF(SUM('A4'!S3451:X3451)=6,'A1'!$F$14,"")</f>
        <v/>
      </c>
      <c r="E3420" t="str">
        <f>IF(SUM('A4'!S3451:X3451)=6,'A4'!C3451,"")</f>
        <v/>
      </c>
      <c r="F3420" t="str">
        <f>IF(SUM('A4'!S3451:X3451)=6,'A4'!D3451,"")</f>
        <v/>
      </c>
      <c r="G3420" t="str">
        <f>IF(SUM('A4'!S3451:X3451)=6,'A4'!E3451,"")</f>
        <v/>
      </c>
      <c r="H3420" t="str">
        <f>IF(SUM('A4'!S3451:X3451)=6,'A4'!F3451,"")</f>
        <v/>
      </c>
      <c r="I3420" t="str">
        <f>IF(SUM('A4'!S3451:X3451)=6,'A4'!G3451,"")</f>
        <v/>
      </c>
      <c r="J3420" s="308" t="str">
        <f>IF(SUM('A4'!S3451:X3451)=6,'A4'!H3451,"")</f>
        <v/>
      </c>
    </row>
    <row r="3421" spans="1:10" x14ac:dyDescent="0.25">
      <c r="A3421" t="str">
        <f>IF(SUM('A4'!S3452:X3452)=6,'Angaben KH-Standort'!$D$25,"")</f>
        <v/>
      </c>
      <c r="B3421" t="str">
        <f>IF(SUM('A4'!S3452:X3452)=6,'Angaben KH-Standort'!$D$26,"")</f>
        <v/>
      </c>
      <c r="C3421" t="str">
        <f>IF(SUM('A4'!S3452:X3452)=6,'Angaben KH-Standort'!$D$12,"")</f>
        <v/>
      </c>
      <c r="D3421" t="str">
        <f>IF(SUM('A4'!S3452:X3452)=6,'A1'!$F$14,"")</f>
        <v/>
      </c>
      <c r="E3421" t="str">
        <f>IF(SUM('A4'!S3452:X3452)=6,'A4'!C3452,"")</f>
        <v/>
      </c>
      <c r="F3421" t="str">
        <f>IF(SUM('A4'!S3452:X3452)=6,'A4'!D3452,"")</f>
        <v/>
      </c>
      <c r="G3421" t="str">
        <f>IF(SUM('A4'!S3452:X3452)=6,'A4'!E3452,"")</f>
        <v/>
      </c>
      <c r="H3421" t="str">
        <f>IF(SUM('A4'!S3452:X3452)=6,'A4'!F3452,"")</f>
        <v/>
      </c>
      <c r="I3421" t="str">
        <f>IF(SUM('A4'!S3452:X3452)=6,'A4'!G3452,"")</f>
        <v/>
      </c>
      <c r="J3421" s="308" t="str">
        <f>IF(SUM('A4'!S3452:X3452)=6,'A4'!H3452,"")</f>
        <v/>
      </c>
    </row>
    <row r="3422" spans="1:10" x14ac:dyDescent="0.25">
      <c r="A3422" t="str">
        <f>IF(SUM('A4'!S3453:X3453)=6,'Angaben KH-Standort'!$D$25,"")</f>
        <v/>
      </c>
      <c r="B3422" t="str">
        <f>IF(SUM('A4'!S3453:X3453)=6,'Angaben KH-Standort'!$D$26,"")</f>
        <v/>
      </c>
      <c r="C3422" t="str">
        <f>IF(SUM('A4'!S3453:X3453)=6,'Angaben KH-Standort'!$D$12,"")</f>
        <v/>
      </c>
      <c r="D3422" t="str">
        <f>IF(SUM('A4'!S3453:X3453)=6,'A1'!$F$14,"")</f>
        <v/>
      </c>
      <c r="E3422" t="str">
        <f>IF(SUM('A4'!S3453:X3453)=6,'A4'!C3453,"")</f>
        <v/>
      </c>
      <c r="F3422" t="str">
        <f>IF(SUM('A4'!S3453:X3453)=6,'A4'!D3453,"")</f>
        <v/>
      </c>
      <c r="G3422" t="str">
        <f>IF(SUM('A4'!S3453:X3453)=6,'A4'!E3453,"")</f>
        <v/>
      </c>
      <c r="H3422" t="str">
        <f>IF(SUM('A4'!S3453:X3453)=6,'A4'!F3453,"")</f>
        <v/>
      </c>
      <c r="I3422" t="str">
        <f>IF(SUM('A4'!S3453:X3453)=6,'A4'!G3453,"")</f>
        <v/>
      </c>
      <c r="J3422" s="308" t="str">
        <f>IF(SUM('A4'!S3453:X3453)=6,'A4'!H3453,"")</f>
        <v/>
      </c>
    </row>
    <row r="3423" spans="1:10" x14ac:dyDescent="0.25">
      <c r="A3423" t="str">
        <f>IF(SUM('A4'!S3454:X3454)=6,'Angaben KH-Standort'!$D$25,"")</f>
        <v/>
      </c>
      <c r="B3423" t="str">
        <f>IF(SUM('A4'!S3454:X3454)=6,'Angaben KH-Standort'!$D$26,"")</f>
        <v/>
      </c>
      <c r="C3423" t="str">
        <f>IF(SUM('A4'!S3454:X3454)=6,'Angaben KH-Standort'!$D$12,"")</f>
        <v/>
      </c>
      <c r="D3423" t="str">
        <f>IF(SUM('A4'!S3454:X3454)=6,'A1'!$F$14,"")</f>
        <v/>
      </c>
      <c r="E3423" t="str">
        <f>IF(SUM('A4'!S3454:X3454)=6,'A4'!C3454,"")</f>
        <v/>
      </c>
      <c r="F3423" t="str">
        <f>IF(SUM('A4'!S3454:X3454)=6,'A4'!D3454,"")</f>
        <v/>
      </c>
      <c r="G3423" t="str">
        <f>IF(SUM('A4'!S3454:X3454)=6,'A4'!E3454,"")</f>
        <v/>
      </c>
      <c r="H3423" t="str">
        <f>IF(SUM('A4'!S3454:X3454)=6,'A4'!F3454,"")</f>
        <v/>
      </c>
      <c r="I3423" t="str">
        <f>IF(SUM('A4'!S3454:X3454)=6,'A4'!G3454,"")</f>
        <v/>
      </c>
      <c r="J3423" s="308" t="str">
        <f>IF(SUM('A4'!S3454:X3454)=6,'A4'!H3454,"")</f>
        <v/>
      </c>
    </row>
    <row r="3424" spans="1:10" x14ac:dyDescent="0.25">
      <c r="A3424" t="str">
        <f>IF(SUM('A4'!S3455:X3455)=6,'Angaben KH-Standort'!$D$25,"")</f>
        <v/>
      </c>
      <c r="B3424" t="str">
        <f>IF(SUM('A4'!S3455:X3455)=6,'Angaben KH-Standort'!$D$26,"")</f>
        <v/>
      </c>
      <c r="C3424" t="str">
        <f>IF(SUM('A4'!S3455:X3455)=6,'Angaben KH-Standort'!$D$12,"")</f>
        <v/>
      </c>
      <c r="D3424" t="str">
        <f>IF(SUM('A4'!S3455:X3455)=6,'A1'!$F$14,"")</f>
        <v/>
      </c>
      <c r="E3424" t="str">
        <f>IF(SUM('A4'!S3455:X3455)=6,'A4'!C3455,"")</f>
        <v/>
      </c>
      <c r="F3424" t="str">
        <f>IF(SUM('A4'!S3455:X3455)=6,'A4'!D3455,"")</f>
        <v/>
      </c>
      <c r="G3424" t="str">
        <f>IF(SUM('A4'!S3455:X3455)=6,'A4'!E3455,"")</f>
        <v/>
      </c>
      <c r="H3424" t="str">
        <f>IF(SUM('A4'!S3455:X3455)=6,'A4'!F3455,"")</f>
        <v/>
      </c>
      <c r="I3424" t="str">
        <f>IF(SUM('A4'!S3455:X3455)=6,'A4'!G3455,"")</f>
        <v/>
      </c>
      <c r="J3424" s="308" t="str">
        <f>IF(SUM('A4'!S3455:X3455)=6,'A4'!H3455,"")</f>
        <v/>
      </c>
    </row>
    <row r="3425" spans="1:10" x14ac:dyDescent="0.25">
      <c r="A3425" t="str">
        <f>IF(SUM('A4'!S3456:X3456)=6,'Angaben KH-Standort'!$D$25,"")</f>
        <v/>
      </c>
      <c r="B3425" t="str">
        <f>IF(SUM('A4'!S3456:X3456)=6,'Angaben KH-Standort'!$D$26,"")</f>
        <v/>
      </c>
      <c r="C3425" t="str">
        <f>IF(SUM('A4'!S3456:X3456)=6,'Angaben KH-Standort'!$D$12,"")</f>
        <v/>
      </c>
      <c r="D3425" t="str">
        <f>IF(SUM('A4'!S3456:X3456)=6,'A1'!$F$14,"")</f>
        <v/>
      </c>
      <c r="E3425" t="str">
        <f>IF(SUM('A4'!S3456:X3456)=6,'A4'!C3456,"")</f>
        <v/>
      </c>
      <c r="F3425" t="str">
        <f>IF(SUM('A4'!S3456:X3456)=6,'A4'!D3456,"")</f>
        <v/>
      </c>
      <c r="G3425" t="str">
        <f>IF(SUM('A4'!S3456:X3456)=6,'A4'!E3456,"")</f>
        <v/>
      </c>
      <c r="H3425" t="str">
        <f>IF(SUM('A4'!S3456:X3456)=6,'A4'!F3456,"")</f>
        <v/>
      </c>
      <c r="I3425" t="str">
        <f>IF(SUM('A4'!S3456:X3456)=6,'A4'!G3456,"")</f>
        <v/>
      </c>
      <c r="J3425" s="308" t="str">
        <f>IF(SUM('A4'!S3456:X3456)=6,'A4'!H3456,"")</f>
        <v/>
      </c>
    </row>
    <row r="3426" spans="1:10" x14ac:dyDescent="0.25">
      <c r="A3426" t="str">
        <f>IF(SUM('A4'!S3457:X3457)=6,'Angaben KH-Standort'!$D$25,"")</f>
        <v/>
      </c>
      <c r="B3426" t="str">
        <f>IF(SUM('A4'!S3457:X3457)=6,'Angaben KH-Standort'!$D$26,"")</f>
        <v/>
      </c>
      <c r="C3426" t="str">
        <f>IF(SUM('A4'!S3457:X3457)=6,'Angaben KH-Standort'!$D$12,"")</f>
        <v/>
      </c>
      <c r="D3426" t="str">
        <f>IF(SUM('A4'!S3457:X3457)=6,'A1'!$F$14,"")</f>
        <v/>
      </c>
      <c r="E3426" t="str">
        <f>IF(SUM('A4'!S3457:X3457)=6,'A4'!C3457,"")</f>
        <v/>
      </c>
      <c r="F3426" t="str">
        <f>IF(SUM('A4'!S3457:X3457)=6,'A4'!D3457,"")</f>
        <v/>
      </c>
      <c r="G3426" t="str">
        <f>IF(SUM('A4'!S3457:X3457)=6,'A4'!E3457,"")</f>
        <v/>
      </c>
      <c r="H3426" t="str">
        <f>IF(SUM('A4'!S3457:X3457)=6,'A4'!F3457,"")</f>
        <v/>
      </c>
      <c r="I3426" t="str">
        <f>IF(SUM('A4'!S3457:X3457)=6,'A4'!G3457,"")</f>
        <v/>
      </c>
      <c r="J3426" s="308" t="str">
        <f>IF(SUM('A4'!S3457:X3457)=6,'A4'!H3457,"")</f>
        <v/>
      </c>
    </row>
    <row r="3427" spans="1:10" x14ac:dyDescent="0.25">
      <c r="A3427" t="str">
        <f>IF(SUM('A4'!S3458:X3458)=6,'Angaben KH-Standort'!$D$25,"")</f>
        <v/>
      </c>
      <c r="B3427" t="str">
        <f>IF(SUM('A4'!S3458:X3458)=6,'Angaben KH-Standort'!$D$26,"")</f>
        <v/>
      </c>
      <c r="C3427" t="str">
        <f>IF(SUM('A4'!S3458:X3458)=6,'Angaben KH-Standort'!$D$12,"")</f>
        <v/>
      </c>
      <c r="D3427" t="str">
        <f>IF(SUM('A4'!S3458:X3458)=6,'A1'!$F$14,"")</f>
        <v/>
      </c>
      <c r="E3427" t="str">
        <f>IF(SUM('A4'!S3458:X3458)=6,'A4'!C3458,"")</f>
        <v/>
      </c>
      <c r="F3427" t="str">
        <f>IF(SUM('A4'!S3458:X3458)=6,'A4'!D3458,"")</f>
        <v/>
      </c>
      <c r="G3427" t="str">
        <f>IF(SUM('A4'!S3458:X3458)=6,'A4'!E3458,"")</f>
        <v/>
      </c>
      <c r="H3427" t="str">
        <f>IF(SUM('A4'!S3458:X3458)=6,'A4'!F3458,"")</f>
        <v/>
      </c>
      <c r="I3427" t="str">
        <f>IF(SUM('A4'!S3458:X3458)=6,'A4'!G3458,"")</f>
        <v/>
      </c>
      <c r="J3427" s="308" t="str">
        <f>IF(SUM('A4'!S3458:X3458)=6,'A4'!H3458,"")</f>
        <v/>
      </c>
    </row>
    <row r="3428" spans="1:10" x14ac:dyDescent="0.25">
      <c r="A3428" t="str">
        <f>IF(SUM('A4'!S3459:X3459)=6,'Angaben KH-Standort'!$D$25,"")</f>
        <v/>
      </c>
      <c r="B3428" t="str">
        <f>IF(SUM('A4'!S3459:X3459)=6,'Angaben KH-Standort'!$D$26,"")</f>
        <v/>
      </c>
      <c r="C3428" t="str">
        <f>IF(SUM('A4'!S3459:X3459)=6,'Angaben KH-Standort'!$D$12,"")</f>
        <v/>
      </c>
      <c r="D3428" t="str">
        <f>IF(SUM('A4'!S3459:X3459)=6,'A1'!$F$14,"")</f>
        <v/>
      </c>
      <c r="E3428" t="str">
        <f>IF(SUM('A4'!S3459:X3459)=6,'A4'!C3459,"")</f>
        <v/>
      </c>
      <c r="F3428" t="str">
        <f>IF(SUM('A4'!S3459:X3459)=6,'A4'!D3459,"")</f>
        <v/>
      </c>
      <c r="G3428" t="str">
        <f>IF(SUM('A4'!S3459:X3459)=6,'A4'!E3459,"")</f>
        <v/>
      </c>
      <c r="H3428" t="str">
        <f>IF(SUM('A4'!S3459:X3459)=6,'A4'!F3459,"")</f>
        <v/>
      </c>
      <c r="I3428" t="str">
        <f>IF(SUM('A4'!S3459:X3459)=6,'A4'!G3459,"")</f>
        <v/>
      </c>
      <c r="J3428" s="308" t="str">
        <f>IF(SUM('A4'!S3459:X3459)=6,'A4'!H3459,"")</f>
        <v/>
      </c>
    </row>
    <row r="3429" spans="1:10" x14ac:dyDescent="0.25">
      <c r="A3429" t="str">
        <f>IF(SUM('A4'!S3460:X3460)=6,'Angaben KH-Standort'!$D$25,"")</f>
        <v/>
      </c>
      <c r="B3429" t="str">
        <f>IF(SUM('A4'!S3460:X3460)=6,'Angaben KH-Standort'!$D$26,"")</f>
        <v/>
      </c>
      <c r="C3429" t="str">
        <f>IF(SUM('A4'!S3460:X3460)=6,'Angaben KH-Standort'!$D$12,"")</f>
        <v/>
      </c>
      <c r="D3429" t="str">
        <f>IF(SUM('A4'!S3460:X3460)=6,'A1'!$F$14,"")</f>
        <v/>
      </c>
      <c r="E3429" t="str">
        <f>IF(SUM('A4'!S3460:X3460)=6,'A4'!C3460,"")</f>
        <v/>
      </c>
      <c r="F3429" t="str">
        <f>IF(SUM('A4'!S3460:X3460)=6,'A4'!D3460,"")</f>
        <v/>
      </c>
      <c r="G3429" t="str">
        <f>IF(SUM('A4'!S3460:X3460)=6,'A4'!E3460,"")</f>
        <v/>
      </c>
      <c r="H3429" t="str">
        <f>IF(SUM('A4'!S3460:X3460)=6,'A4'!F3460,"")</f>
        <v/>
      </c>
      <c r="I3429" t="str">
        <f>IF(SUM('A4'!S3460:X3460)=6,'A4'!G3460,"")</f>
        <v/>
      </c>
      <c r="J3429" s="308" t="str">
        <f>IF(SUM('A4'!S3460:X3460)=6,'A4'!H3460,"")</f>
        <v/>
      </c>
    </row>
    <row r="3430" spans="1:10" x14ac:dyDescent="0.25">
      <c r="A3430" t="str">
        <f>IF(SUM('A4'!S3461:X3461)=6,'Angaben KH-Standort'!$D$25,"")</f>
        <v/>
      </c>
      <c r="B3430" t="str">
        <f>IF(SUM('A4'!S3461:X3461)=6,'Angaben KH-Standort'!$D$26,"")</f>
        <v/>
      </c>
      <c r="C3430" t="str">
        <f>IF(SUM('A4'!S3461:X3461)=6,'Angaben KH-Standort'!$D$12,"")</f>
        <v/>
      </c>
      <c r="D3430" t="str">
        <f>IF(SUM('A4'!S3461:X3461)=6,'A1'!$F$14,"")</f>
        <v/>
      </c>
      <c r="E3430" t="str">
        <f>IF(SUM('A4'!S3461:X3461)=6,'A4'!C3461,"")</f>
        <v/>
      </c>
      <c r="F3430" t="str">
        <f>IF(SUM('A4'!S3461:X3461)=6,'A4'!D3461,"")</f>
        <v/>
      </c>
      <c r="G3430" t="str">
        <f>IF(SUM('A4'!S3461:X3461)=6,'A4'!E3461,"")</f>
        <v/>
      </c>
      <c r="H3430" t="str">
        <f>IF(SUM('A4'!S3461:X3461)=6,'A4'!F3461,"")</f>
        <v/>
      </c>
      <c r="I3430" t="str">
        <f>IF(SUM('A4'!S3461:X3461)=6,'A4'!G3461,"")</f>
        <v/>
      </c>
      <c r="J3430" s="308" t="str">
        <f>IF(SUM('A4'!S3461:X3461)=6,'A4'!H3461,"")</f>
        <v/>
      </c>
    </row>
    <row r="3431" spans="1:10" x14ac:dyDescent="0.25">
      <c r="A3431" t="str">
        <f>IF(SUM('A4'!S3462:X3462)=6,'Angaben KH-Standort'!$D$25,"")</f>
        <v/>
      </c>
      <c r="B3431" t="str">
        <f>IF(SUM('A4'!S3462:X3462)=6,'Angaben KH-Standort'!$D$26,"")</f>
        <v/>
      </c>
      <c r="C3431" t="str">
        <f>IF(SUM('A4'!S3462:X3462)=6,'Angaben KH-Standort'!$D$12,"")</f>
        <v/>
      </c>
      <c r="D3431" t="str">
        <f>IF(SUM('A4'!S3462:X3462)=6,'A1'!$F$14,"")</f>
        <v/>
      </c>
      <c r="E3431" t="str">
        <f>IF(SUM('A4'!S3462:X3462)=6,'A4'!C3462,"")</f>
        <v/>
      </c>
      <c r="F3431" t="str">
        <f>IF(SUM('A4'!S3462:X3462)=6,'A4'!D3462,"")</f>
        <v/>
      </c>
      <c r="G3431" t="str">
        <f>IF(SUM('A4'!S3462:X3462)=6,'A4'!E3462,"")</f>
        <v/>
      </c>
      <c r="H3431" t="str">
        <f>IF(SUM('A4'!S3462:X3462)=6,'A4'!F3462,"")</f>
        <v/>
      </c>
      <c r="I3431" t="str">
        <f>IF(SUM('A4'!S3462:X3462)=6,'A4'!G3462,"")</f>
        <v/>
      </c>
      <c r="J3431" s="308" t="str">
        <f>IF(SUM('A4'!S3462:X3462)=6,'A4'!H3462,"")</f>
        <v/>
      </c>
    </row>
    <row r="3432" spans="1:10" x14ac:dyDescent="0.25">
      <c r="A3432" t="str">
        <f>IF(SUM('A4'!S3463:X3463)=6,'Angaben KH-Standort'!$D$25,"")</f>
        <v/>
      </c>
      <c r="B3432" t="str">
        <f>IF(SUM('A4'!S3463:X3463)=6,'Angaben KH-Standort'!$D$26,"")</f>
        <v/>
      </c>
      <c r="C3432" t="str">
        <f>IF(SUM('A4'!S3463:X3463)=6,'Angaben KH-Standort'!$D$12,"")</f>
        <v/>
      </c>
      <c r="D3432" t="str">
        <f>IF(SUM('A4'!S3463:X3463)=6,'A1'!$F$14,"")</f>
        <v/>
      </c>
      <c r="E3432" t="str">
        <f>IF(SUM('A4'!S3463:X3463)=6,'A4'!C3463,"")</f>
        <v/>
      </c>
      <c r="F3432" t="str">
        <f>IF(SUM('A4'!S3463:X3463)=6,'A4'!D3463,"")</f>
        <v/>
      </c>
      <c r="G3432" t="str">
        <f>IF(SUM('A4'!S3463:X3463)=6,'A4'!E3463,"")</f>
        <v/>
      </c>
      <c r="H3432" t="str">
        <f>IF(SUM('A4'!S3463:X3463)=6,'A4'!F3463,"")</f>
        <v/>
      </c>
      <c r="I3432" t="str">
        <f>IF(SUM('A4'!S3463:X3463)=6,'A4'!G3463,"")</f>
        <v/>
      </c>
      <c r="J3432" s="308" t="str">
        <f>IF(SUM('A4'!S3463:X3463)=6,'A4'!H3463,"")</f>
        <v/>
      </c>
    </row>
    <row r="3433" spans="1:10" x14ac:dyDescent="0.25">
      <c r="A3433" t="str">
        <f>IF(SUM('A4'!S3464:X3464)=6,'Angaben KH-Standort'!$D$25,"")</f>
        <v/>
      </c>
      <c r="B3433" t="str">
        <f>IF(SUM('A4'!S3464:X3464)=6,'Angaben KH-Standort'!$D$26,"")</f>
        <v/>
      </c>
      <c r="C3433" t="str">
        <f>IF(SUM('A4'!S3464:X3464)=6,'Angaben KH-Standort'!$D$12,"")</f>
        <v/>
      </c>
      <c r="D3433" t="str">
        <f>IF(SUM('A4'!S3464:X3464)=6,'A1'!$F$14,"")</f>
        <v/>
      </c>
      <c r="E3433" t="str">
        <f>IF(SUM('A4'!S3464:X3464)=6,'A4'!C3464,"")</f>
        <v/>
      </c>
      <c r="F3433" t="str">
        <f>IF(SUM('A4'!S3464:X3464)=6,'A4'!D3464,"")</f>
        <v/>
      </c>
      <c r="G3433" t="str">
        <f>IF(SUM('A4'!S3464:X3464)=6,'A4'!E3464,"")</f>
        <v/>
      </c>
      <c r="H3433" t="str">
        <f>IF(SUM('A4'!S3464:X3464)=6,'A4'!F3464,"")</f>
        <v/>
      </c>
      <c r="I3433" t="str">
        <f>IF(SUM('A4'!S3464:X3464)=6,'A4'!G3464,"")</f>
        <v/>
      </c>
      <c r="J3433" s="308" t="str">
        <f>IF(SUM('A4'!S3464:X3464)=6,'A4'!H3464,"")</f>
        <v/>
      </c>
    </row>
    <row r="3434" spans="1:10" x14ac:dyDescent="0.25">
      <c r="A3434" t="str">
        <f>IF(SUM('A4'!S3465:X3465)=6,'Angaben KH-Standort'!$D$25,"")</f>
        <v/>
      </c>
      <c r="B3434" t="str">
        <f>IF(SUM('A4'!S3465:X3465)=6,'Angaben KH-Standort'!$D$26,"")</f>
        <v/>
      </c>
      <c r="C3434" t="str">
        <f>IF(SUM('A4'!S3465:X3465)=6,'Angaben KH-Standort'!$D$12,"")</f>
        <v/>
      </c>
      <c r="D3434" t="str">
        <f>IF(SUM('A4'!S3465:X3465)=6,'A1'!$F$14,"")</f>
        <v/>
      </c>
      <c r="E3434" t="str">
        <f>IF(SUM('A4'!S3465:X3465)=6,'A4'!C3465,"")</f>
        <v/>
      </c>
      <c r="F3434" t="str">
        <f>IF(SUM('A4'!S3465:X3465)=6,'A4'!D3465,"")</f>
        <v/>
      </c>
      <c r="G3434" t="str">
        <f>IF(SUM('A4'!S3465:X3465)=6,'A4'!E3465,"")</f>
        <v/>
      </c>
      <c r="H3434" t="str">
        <f>IF(SUM('A4'!S3465:X3465)=6,'A4'!F3465,"")</f>
        <v/>
      </c>
      <c r="I3434" t="str">
        <f>IF(SUM('A4'!S3465:X3465)=6,'A4'!G3465,"")</f>
        <v/>
      </c>
      <c r="J3434" s="308" t="str">
        <f>IF(SUM('A4'!S3465:X3465)=6,'A4'!H3465,"")</f>
        <v/>
      </c>
    </row>
    <row r="3435" spans="1:10" x14ac:dyDescent="0.25">
      <c r="A3435" t="str">
        <f>IF(SUM('A4'!S3466:X3466)=6,'Angaben KH-Standort'!$D$25,"")</f>
        <v/>
      </c>
      <c r="B3435" t="str">
        <f>IF(SUM('A4'!S3466:X3466)=6,'Angaben KH-Standort'!$D$26,"")</f>
        <v/>
      </c>
      <c r="C3435" t="str">
        <f>IF(SUM('A4'!S3466:X3466)=6,'Angaben KH-Standort'!$D$12,"")</f>
        <v/>
      </c>
      <c r="D3435" t="str">
        <f>IF(SUM('A4'!S3466:X3466)=6,'A1'!$F$14,"")</f>
        <v/>
      </c>
      <c r="E3435" t="str">
        <f>IF(SUM('A4'!S3466:X3466)=6,'A4'!C3466,"")</f>
        <v/>
      </c>
      <c r="F3435" t="str">
        <f>IF(SUM('A4'!S3466:X3466)=6,'A4'!D3466,"")</f>
        <v/>
      </c>
      <c r="G3435" t="str">
        <f>IF(SUM('A4'!S3466:X3466)=6,'A4'!E3466,"")</f>
        <v/>
      </c>
      <c r="H3435" t="str">
        <f>IF(SUM('A4'!S3466:X3466)=6,'A4'!F3466,"")</f>
        <v/>
      </c>
      <c r="I3435" t="str">
        <f>IF(SUM('A4'!S3466:X3466)=6,'A4'!G3466,"")</f>
        <v/>
      </c>
      <c r="J3435" s="308" t="str">
        <f>IF(SUM('A4'!S3466:X3466)=6,'A4'!H3466,"")</f>
        <v/>
      </c>
    </row>
    <row r="3436" spans="1:10" x14ac:dyDescent="0.25">
      <c r="A3436" t="str">
        <f>IF(SUM('A4'!S3467:X3467)=6,'Angaben KH-Standort'!$D$25,"")</f>
        <v/>
      </c>
      <c r="B3436" t="str">
        <f>IF(SUM('A4'!S3467:X3467)=6,'Angaben KH-Standort'!$D$26,"")</f>
        <v/>
      </c>
      <c r="C3436" t="str">
        <f>IF(SUM('A4'!S3467:X3467)=6,'Angaben KH-Standort'!$D$12,"")</f>
        <v/>
      </c>
      <c r="D3436" t="str">
        <f>IF(SUM('A4'!S3467:X3467)=6,'A1'!$F$14,"")</f>
        <v/>
      </c>
      <c r="E3436" t="str">
        <f>IF(SUM('A4'!S3467:X3467)=6,'A4'!C3467,"")</f>
        <v/>
      </c>
      <c r="F3436" t="str">
        <f>IF(SUM('A4'!S3467:X3467)=6,'A4'!D3467,"")</f>
        <v/>
      </c>
      <c r="G3436" t="str">
        <f>IF(SUM('A4'!S3467:X3467)=6,'A4'!E3467,"")</f>
        <v/>
      </c>
      <c r="H3436" t="str">
        <f>IF(SUM('A4'!S3467:X3467)=6,'A4'!F3467,"")</f>
        <v/>
      </c>
      <c r="I3436" t="str">
        <f>IF(SUM('A4'!S3467:X3467)=6,'A4'!G3467,"")</f>
        <v/>
      </c>
      <c r="J3436" s="308" t="str">
        <f>IF(SUM('A4'!S3467:X3467)=6,'A4'!H3467,"")</f>
        <v/>
      </c>
    </row>
    <row r="3437" spans="1:10" x14ac:dyDescent="0.25">
      <c r="A3437" t="str">
        <f>IF(SUM('A4'!S3468:X3468)=6,'Angaben KH-Standort'!$D$25,"")</f>
        <v/>
      </c>
      <c r="B3437" t="str">
        <f>IF(SUM('A4'!S3468:X3468)=6,'Angaben KH-Standort'!$D$26,"")</f>
        <v/>
      </c>
      <c r="C3437" t="str">
        <f>IF(SUM('A4'!S3468:X3468)=6,'Angaben KH-Standort'!$D$12,"")</f>
        <v/>
      </c>
      <c r="D3437" t="str">
        <f>IF(SUM('A4'!S3468:X3468)=6,'A1'!$F$14,"")</f>
        <v/>
      </c>
      <c r="E3437" t="str">
        <f>IF(SUM('A4'!S3468:X3468)=6,'A4'!C3468,"")</f>
        <v/>
      </c>
      <c r="F3437" t="str">
        <f>IF(SUM('A4'!S3468:X3468)=6,'A4'!D3468,"")</f>
        <v/>
      </c>
      <c r="G3437" t="str">
        <f>IF(SUM('A4'!S3468:X3468)=6,'A4'!E3468,"")</f>
        <v/>
      </c>
      <c r="H3437" t="str">
        <f>IF(SUM('A4'!S3468:X3468)=6,'A4'!F3468,"")</f>
        <v/>
      </c>
      <c r="I3437" t="str">
        <f>IF(SUM('A4'!S3468:X3468)=6,'A4'!G3468,"")</f>
        <v/>
      </c>
      <c r="J3437" s="308" t="str">
        <f>IF(SUM('A4'!S3468:X3468)=6,'A4'!H3468,"")</f>
        <v/>
      </c>
    </row>
    <row r="3438" spans="1:10" x14ac:dyDescent="0.25">
      <c r="A3438" t="str">
        <f>IF(SUM('A4'!S3469:X3469)=6,'Angaben KH-Standort'!$D$25,"")</f>
        <v/>
      </c>
      <c r="B3438" t="str">
        <f>IF(SUM('A4'!S3469:X3469)=6,'Angaben KH-Standort'!$D$26,"")</f>
        <v/>
      </c>
      <c r="C3438" t="str">
        <f>IF(SUM('A4'!S3469:X3469)=6,'Angaben KH-Standort'!$D$12,"")</f>
        <v/>
      </c>
      <c r="D3438" t="str">
        <f>IF(SUM('A4'!S3469:X3469)=6,'A1'!$F$14,"")</f>
        <v/>
      </c>
      <c r="E3438" t="str">
        <f>IF(SUM('A4'!S3469:X3469)=6,'A4'!C3469,"")</f>
        <v/>
      </c>
      <c r="F3438" t="str">
        <f>IF(SUM('A4'!S3469:X3469)=6,'A4'!D3469,"")</f>
        <v/>
      </c>
      <c r="G3438" t="str">
        <f>IF(SUM('A4'!S3469:X3469)=6,'A4'!E3469,"")</f>
        <v/>
      </c>
      <c r="H3438" t="str">
        <f>IF(SUM('A4'!S3469:X3469)=6,'A4'!F3469,"")</f>
        <v/>
      </c>
      <c r="I3438" t="str">
        <f>IF(SUM('A4'!S3469:X3469)=6,'A4'!G3469,"")</f>
        <v/>
      </c>
      <c r="J3438" s="308" t="str">
        <f>IF(SUM('A4'!S3469:X3469)=6,'A4'!H3469,"")</f>
        <v/>
      </c>
    </row>
    <row r="3439" spans="1:10" x14ac:dyDescent="0.25">
      <c r="A3439" t="str">
        <f>IF(SUM('A4'!S3470:X3470)=6,'Angaben KH-Standort'!$D$25,"")</f>
        <v/>
      </c>
      <c r="B3439" t="str">
        <f>IF(SUM('A4'!S3470:X3470)=6,'Angaben KH-Standort'!$D$26,"")</f>
        <v/>
      </c>
      <c r="C3439" t="str">
        <f>IF(SUM('A4'!S3470:X3470)=6,'Angaben KH-Standort'!$D$12,"")</f>
        <v/>
      </c>
      <c r="D3439" t="str">
        <f>IF(SUM('A4'!S3470:X3470)=6,'A1'!$F$14,"")</f>
        <v/>
      </c>
      <c r="E3439" t="str">
        <f>IF(SUM('A4'!S3470:X3470)=6,'A4'!C3470,"")</f>
        <v/>
      </c>
      <c r="F3439" t="str">
        <f>IF(SUM('A4'!S3470:X3470)=6,'A4'!D3470,"")</f>
        <v/>
      </c>
      <c r="G3439" t="str">
        <f>IF(SUM('A4'!S3470:X3470)=6,'A4'!E3470,"")</f>
        <v/>
      </c>
      <c r="H3439" t="str">
        <f>IF(SUM('A4'!S3470:X3470)=6,'A4'!F3470,"")</f>
        <v/>
      </c>
      <c r="I3439" t="str">
        <f>IF(SUM('A4'!S3470:X3470)=6,'A4'!G3470,"")</f>
        <v/>
      </c>
      <c r="J3439" s="308" t="str">
        <f>IF(SUM('A4'!S3470:X3470)=6,'A4'!H3470,"")</f>
        <v/>
      </c>
    </row>
    <row r="3440" spans="1:10" x14ac:dyDescent="0.25">
      <c r="A3440" t="str">
        <f>IF(SUM('A4'!S3471:X3471)=6,'Angaben KH-Standort'!$D$25,"")</f>
        <v/>
      </c>
      <c r="B3440" t="str">
        <f>IF(SUM('A4'!S3471:X3471)=6,'Angaben KH-Standort'!$D$26,"")</f>
        <v/>
      </c>
      <c r="C3440" t="str">
        <f>IF(SUM('A4'!S3471:X3471)=6,'Angaben KH-Standort'!$D$12,"")</f>
        <v/>
      </c>
      <c r="D3440" t="str">
        <f>IF(SUM('A4'!S3471:X3471)=6,'A1'!$F$14,"")</f>
        <v/>
      </c>
      <c r="E3440" t="str">
        <f>IF(SUM('A4'!S3471:X3471)=6,'A4'!C3471,"")</f>
        <v/>
      </c>
      <c r="F3440" t="str">
        <f>IF(SUM('A4'!S3471:X3471)=6,'A4'!D3471,"")</f>
        <v/>
      </c>
      <c r="G3440" t="str">
        <f>IF(SUM('A4'!S3471:X3471)=6,'A4'!E3471,"")</f>
        <v/>
      </c>
      <c r="H3440" t="str">
        <f>IF(SUM('A4'!S3471:X3471)=6,'A4'!F3471,"")</f>
        <v/>
      </c>
      <c r="I3440" t="str">
        <f>IF(SUM('A4'!S3471:X3471)=6,'A4'!G3471,"")</f>
        <v/>
      </c>
      <c r="J3440" s="308" t="str">
        <f>IF(SUM('A4'!S3471:X3471)=6,'A4'!H3471,"")</f>
        <v/>
      </c>
    </row>
    <row r="3441" spans="1:10" x14ac:dyDescent="0.25">
      <c r="A3441" t="str">
        <f>IF(SUM('A4'!S3472:X3472)=6,'Angaben KH-Standort'!$D$25,"")</f>
        <v/>
      </c>
      <c r="B3441" t="str">
        <f>IF(SUM('A4'!S3472:X3472)=6,'Angaben KH-Standort'!$D$26,"")</f>
        <v/>
      </c>
      <c r="C3441" t="str">
        <f>IF(SUM('A4'!S3472:X3472)=6,'Angaben KH-Standort'!$D$12,"")</f>
        <v/>
      </c>
      <c r="D3441" t="str">
        <f>IF(SUM('A4'!S3472:X3472)=6,'A1'!$F$14,"")</f>
        <v/>
      </c>
      <c r="E3441" t="str">
        <f>IF(SUM('A4'!S3472:X3472)=6,'A4'!C3472,"")</f>
        <v/>
      </c>
      <c r="F3441" t="str">
        <f>IF(SUM('A4'!S3472:X3472)=6,'A4'!D3472,"")</f>
        <v/>
      </c>
      <c r="G3441" t="str">
        <f>IF(SUM('A4'!S3472:X3472)=6,'A4'!E3472,"")</f>
        <v/>
      </c>
      <c r="H3441" t="str">
        <f>IF(SUM('A4'!S3472:X3472)=6,'A4'!F3472,"")</f>
        <v/>
      </c>
      <c r="I3441" t="str">
        <f>IF(SUM('A4'!S3472:X3472)=6,'A4'!G3472,"")</f>
        <v/>
      </c>
      <c r="J3441" s="308" t="str">
        <f>IF(SUM('A4'!S3472:X3472)=6,'A4'!H3472,"")</f>
        <v/>
      </c>
    </row>
    <row r="3442" spans="1:10" x14ac:dyDescent="0.25">
      <c r="A3442" t="str">
        <f>IF(SUM('A4'!S3473:X3473)=6,'Angaben KH-Standort'!$D$25,"")</f>
        <v/>
      </c>
      <c r="B3442" t="str">
        <f>IF(SUM('A4'!S3473:X3473)=6,'Angaben KH-Standort'!$D$26,"")</f>
        <v/>
      </c>
      <c r="C3442" t="str">
        <f>IF(SUM('A4'!S3473:X3473)=6,'Angaben KH-Standort'!$D$12,"")</f>
        <v/>
      </c>
      <c r="D3442" t="str">
        <f>IF(SUM('A4'!S3473:X3473)=6,'A1'!$F$14,"")</f>
        <v/>
      </c>
      <c r="E3442" t="str">
        <f>IF(SUM('A4'!S3473:X3473)=6,'A4'!C3473,"")</f>
        <v/>
      </c>
      <c r="F3442" t="str">
        <f>IF(SUM('A4'!S3473:X3473)=6,'A4'!D3473,"")</f>
        <v/>
      </c>
      <c r="G3442" t="str">
        <f>IF(SUM('A4'!S3473:X3473)=6,'A4'!E3473,"")</f>
        <v/>
      </c>
      <c r="H3442" t="str">
        <f>IF(SUM('A4'!S3473:X3473)=6,'A4'!F3473,"")</f>
        <v/>
      </c>
      <c r="I3442" t="str">
        <f>IF(SUM('A4'!S3473:X3473)=6,'A4'!G3473,"")</f>
        <v/>
      </c>
      <c r="J3442" s="308" t="str">
        <f>IF(SUM('A4'!S3473:X3473)=6,'A4'!H3473,"")</f>
        <v/>
      </c>
    </row>
    <row r="3443" spans="1:10" x14ac:dyDescent="0.25">
      <c r="A3443" t="str">
        <f>IF(SUM('A4'!S3474:X3474)=6,'Angaben KH-Standort'!$D$25,"")</f>
        <v/>
      </c>
      <c r="B3443" t="str">
        <f>IF(SUM('A4'!S3474:X3474)=6,'Angaben KH-Standort'!$D$26,"")</f>
        <v/>
      </c>
      <c r="C3443" t="str">
        <f>IF(SUM('A4'!S3474:X3474)=6,'Angaben KH-Standort'!$D$12,"")</f>
        <v/>
      </c>
      <c r="D3443" t="str">
        <f>IF(SUM('A4'!S3474:X3474)=6,'A1'!$F$14,"")</f>
        <v/>
      </c>
      <c r="E3443" t="str">
        <f>IF(SUM('A4'!S3474:X3474)=6,'A4'!C3474,"")</f>
        <v/>
      </c>
      <c r="F3443" t="str">
        <f>IF(SUM('A4'!S3474:X3474)=6,'A4'!D3474,"")</f>
        <v/>
      </c>
      <c r="G3443" t="str">
        <f>IF(SUM('A4'!S3474:X3474)=6,'A4'!E3474,"")</f>
        <v/>
      </c>
      <c r="H3443" t="str">
        <f>IF(SUM('A4'!S3474:X3474)=6,'A4'!F3474,"")</f>
        <v/>
      </c>
      <c r="I3443" t="str">
        <f>IF(SUM('A4'!S3474:X3474)=6,'A4'!G3474,"")</f>
        <v/>
      </c>
      <c r="J3443" s="308" t="str">
        <f>IF(SUM('A4'!S3474:X3474)=6,'A4'!H3474,"")</f>
        <v/>
      </c>
    </row>
    <row r="3444" spans="1:10" x14ac:dyDescent="0.25">
      <c r="A3444" t="str">
        <f>IF(SUM('A4'!S3475:X3475)=6,'Angaben KH-Standort'!$D$25,"")</f>
        <v/>
      </c>
      <c r="B3444" t="str">
        <f>IF(SUM('A4'!S3475:X3475)=6,'Angaben KH-Standort'!$D$26,"")</f>
        <v/>
      </c>
      <c r="C3444" t="str">
        <f>IF(SUM('A4'!S3475:X3475)=6,'Angaben KH-Standort'!$D$12,"")</f>
        <v/>
      </c>
      <c r="D3444" t="str">
        <f>IF(SUM('A4'!S3475:X3475)=6,'A1'!$F$14,"")</f>
        <v/>
      </c>
      <c r="E3444" t="str">
        <f>IF(SUM('A4'!S3475:X3475)=6,'A4'!C3475,"")</f>
        <v/>
      </c>
      <c r="F3444" t="str">
        <f>IF(SUM('A4'!S3475:X3475)=6,'A4'!D3475,"")</f>
        <v/>
      </c>
      <c r="G3444" t="str">
        <f>IF(SUM('A4'!S3475:X3475)=6,'A4'!E3475,"")</f>
        <v/>
      </c>
      <c r="H3444" t="str">
        <f>IF(SUM('A4'!S3475:X3475)=6,'A4'!F3475,"")</f>
        <v/>
      </c>
      <c r="I3444" t="str">
        <f>IF(SUM('A4'!S3475:X3475)=6,'A4'!G3475,"")</f>
        <v/>
      </c>
      <c r="J3444" s="308" t="str">
        <f>IF(SUM('A4'!S3475:X3475)=6,'A4'!H3475,"")</f>
        <v/>
      </c>
    </row>
    <row r="3445" spans="1:10" x14ac:dyDescent="0.25">
      <c r="A3445" t="str">
        <f>IF(SUM('A4'!S3476:X3476)=6,'Angaben KH-Standort'!$D$25,"")</f>
        <v/>
      </c>
      <c r="B3445" t="str">
        <f>IF(SUM('A4'!S3476:X3476)=6,'Angaben KH-Standort'!$D$26,"")</f>
        <v/>
      </c>
      <c r="C3445" t="str">
        <f>IF(SUM('A4'!S3476:X3476)=6,'Angaben KH-Standort'!$D$12,"")</f>
        <v/>
      </c>
      <c r="D3445" t="str">
        <f>IF(SUM('A4'!S3476:X3476)=6,'A1'!$F$14,"")</f>
        <v/>
      </c>
      <c r="E3445" t="str">
        <f>IF(SUM('A4'!S3476:X3476)=6,'A4'!C3476,"")</f>
        <v/>
      </c>
      <c r="F3445" t="str">
        <f>IF(SUM('A4'!S3476:X3476)=6,'A4'!D3476,"")</f>
        <v/>
      </c>
      <c r="G3445" t="str">
        <f>IF(SUM('A4'!S3476:X3476)=6,'A4'!E3476,"")</f>
        <v/>
      </c>
      <c r="H3445" t="str">
        <f>IF(SUM('A4'!S3476:X3476)=6,'A4'!F3476,"")</f>
        <v/>
      </c>
      <c r="I3445" t="str">
        <f>IF(SUM('A4'!S3476:X3476)=6,'A4'!G3476,"")</f>
        <v/>
      </c>
      <c r="J3445" s="308" t="str">
        <f>IF(SUM('A4'!S3476:X3476)=6,'A4'!H3476,"")</f>
        <v/>
      </c>
    </row>
    <row r="3446" spans="1:10" x14ac:dyDescent="0.25">
      <c r="A3446" t="str">
        <f>IF(SUM('A4'!S3477:X3477)=6,'Angaben KH-Standort'!$D$25,"")</f>
        <v/>
      </c>
      <c r="B3446" t="str">
        <f>IF(SUM('A4'!S3477:X3477)=6,'Angaben KH-Standort'!$D$26,"")</f>
        <v/>
      </c>
      <c r="C3446" t="str">
        <f>IF(SUM('A4'!S3477:X3477)=6,'Angaben KH-Standort'!$D$12,"")</f>
        <v/>
      </c>
      <c r="D3446" t="str">
        <f>IF(SUM('A4'!S3477:X3477)=6,'A1'!$F$14,"")</f>
        <v/>
      </c>
      <c r="E3446" t="str">
        <f>IF(SUM('A4'!S3477:X3477)=6,'A4'!C3477,"")</f>
        <v/>
      </c>
      <c r="F3446" t="str">
        <f>IF(SUM('A4'!S3477:X3477)=6,'A4'!D3477,"")</f>
        <v/>
      </c>
      <c r="G3446" t="str">
        <f>IF(SUM('A4'!S3477:X3477)=6,'A4'!E3477,"")</f>
        <v/>
      </c>
      <c r="H3446" t="str">
        <f>IF(SUM('A4'!S3477:X3477)=6,'A4'!F3477,"")</f>
        <v/>
      </c>
      <c r="I3446" t="str">
        <f>IF(SUM('A4'!S3477:X3477)=6,'A4'!G3477,"")</f>
        <v/>
      </c>
      <c r="J3446" s="308" t="str">
        <f>IF(SUM('A4'!S3477:X3477)=6,'A4'!H3477,"")</f>
        <v/>
      </c>
    </row>
    <row r="3447" spans="1:10" x14ac:dyDescent="0.25">
      <c r="A3447" t="str">
        <f>IF(SUM('A4'!S3478:X3478)=6,'Angaben KH-Standort'!$D$25,"")</f>
        <v/>
      </c>
      <c r="B3447" t="str">
        <f>IF(SUM('A4'!S3478:X3478)=6,'Angaben KH-Standort'!$D$26,"")</f>
        <v/>
      </c>
      <c r="C3447" t="str">
        <f>IF(SUM('A4'!S3478:X3478)=6,'Angaben KH-Standort'!$D$12,"")</f>
        <v/>
      </c>
      <c r="D3447" t="str">
        <f>IF(SUM('A4'!S3478:X3478)=6,'A1'!$F$14,"")</f>
        <v/>
      </c>
      <c r="E3447" t="str">
        <f>IF(SUM('A4'!S3478:X3478)=6,'A4'!C3478,"")</f>
        <v/>
      </c>
      <c r="F3447" t="str">
        <f>IF(SUM('A4'!S3478:X3478)=6,'A4'!D3478,"")</f>
        <v/>
      </c>
      <c r="G3447" t="str">
        <f>IF(SUM('A4'!S3478:X3478)=6,'A4'!E3478,"")</f>
        <v/>
      </c>
      <c r="H3447" t="str">
        <f>IF(SUM('A4'!S3478:X3478)=6,'A4'!F3478,"")</f>
        <v/>
      </c>
      <c r="I3447" t="str">
        <f>IF(SUM('A4'!S3478:X3478)=6,'A4'!G3478,"")</f>
        <v/>
      </c>
      <c r="J3447" s="308" t="str">
        <f>IF(SUM('A4'!S3478:X3478)=6,'A4'!H3478,"")</f>
        <v/>
      </c>
    </row>
    <row r="3448" spans="1:10" x14ac:dyDescent="0.25">
      <c r="A3448" t="str">
        <f>IF(SUM('A4'!S3479:X3479)=6,'Angaben KH-Standort'!$D$25,"")</f>
        <v/>
      </c>
      <c r="B3448" t="str">
        <f>IF(SUM('A4'!S3479:X3479)=6,'Angaben KH-Standort'!$D$26,"")</f>
        <v/>
      </c>
      <c r="C3448" t="str">
        <f>IF(SUM('A4'!S3479:X3479)=6,'Angaben KH-Standort'!$D$12,"")</f>
        <v/>
      </c>
      <c r="D3448" t="str">
        <f>IF(SUM('A4'!S3479:X3479)=6,'A1'!$F$14,"")</f>
        <v/>
      </c>
      <c r="E3448" t="str">
        <f>IF(SUM('A4'!S3479:X3479)=6,'A4'!C3479,"")</f>
        <v/>
      </c>
      <c r="F3448" t="str">
        <f>IF(SUM('A4'!S3479:X3479)=6,'A4'!D3479,"")</f>
        <v/>
      </c>
      <c r="G3448" t="str">
        <f>IF(SUM('A4'!S3479:X3479)=6,'A4'!E3479,"")</f>
        <v/>
      </c>
      <c r="H3448" t="str">
        <f>IF(SUM('A4'!S3479:X3479)=6,'A4'!F3479,"")</f>
        <v/>
      </c>
      <c r="I3448" t="str">
        <f>IF(SUM('A4'!S3479:X3479)=6,'A4'!G3479,"")</f>
        <v/>
      </c>
      <c r="J3448" s="308" t="str">
        <f>IF(SUM('A4'!S3479:X3479)=6,'A4'!H3479,"")</f>
        <v/>
      </c>
    </row>
    <row r="3449" spans="1:10" x14ac:dyDescent="0.25">
      <c r="A3449" t="str">
        <f>IF(SUM('A4'!S3480:X3480)=6,'Angaben KH-Standort'!$D$25,"")</f>
        <v/>
      </c>
      <c r="B3449" t="str">
        <f>IF(SUM('A4'!S3480:X3480)=6,'Angaben KH-Standort'!$D$26,"")</f>
        <v/>
      </c>
      <c r="C3449" t="str">
        <f>IF(SUM('A4'!S3480:X3480)=6,'Angaben KH-Standort'!$D$12,"")</f>
        <v/>
      </c>
      <c r="D3449" t="str">
        <f>IF(SUM('A4'!S3480:X3480)=6,'A1'!$F$14,"")</f>
        <v/>
      </c>
      <c r="E3449" t="str">
        <f>IF(SUM('A4'!S3480:X3480)=6,'A4'!C3480,"")</f>
        <v/>
      </c>
      <c r="F3449" t="str">
        <f>IF(SUM('A4'!S3480:X3480)=6,'A4'!D3480,"")</f>
        <v/>
      </c>
      <c r="G3449" t="str">
        <f>IF(SUM('A4'!S3480:X3480)=6,'A4'!E3480,"")</f>
        <v/>
      </c>
      <c r="H3449" t="str">
        <f>IF(SUM('A4'!S3480:X3480)=6,'A4'!F3480,"")</f>
        <v/>
      </c>
      <c r="I3449" t="str">
        <f>IF(SUM('A4'!S3480:X3480)=6,'A4'!G3480,"")</f>
        <v/>
      </c>
      <c r="J3449" s="308" t="str">
        <f>IF(SUM('A4'!S3480:X3480)=6,'A4'!H3480,"")</f>
        <v/>
      </c>
    </row>
    <row r="3450" spans="1:10" x14ac:dyDescent="0.25">
      <c r="A3450" t="str">
        <f>IF(SUM('A4'!S3481:X3481)=6,'Angaben KH-Standort'!$D$25,"")</f>
        <v/>
      </c>
      <c r="B3450" t="str">
        <f>IF(SUM('A4'!S3481:X3481)=6,'Angaben KH-Standort'!$D$26,"")</f>
        <v/>
      </c>
      <c r="C3450" t="str">
        <f>IF(SUM('A4'!S3481:X3481)=6,'Angaben KH-Standort'!$D$12,"")</f>
        <v/>
      </c>
      <c r="D3450" t="str">
        <f>IF(SUM('A4'!S3481:X3481)=6,'A1'!$F$14,"")</f>
        <v/>
      </c>
      <c r="E3450" t="str">
        <f>IF(SUM('A4'!S3481:X3481)=6,'A4'!C3481,"")</f>
        <v/>
      </c>
      <c r="F3450" t="str">
        <f>IF(SUM('A4'!S3481:X3481)=6,'A4'!D3481,"")</f>
        <v/>
      </c>
      <c r="G3450" t="str">
        <f>IF(SUM('A4'!S3481:X3481)=6,'A4'!E3481,"")</f>
        <v/>
      </c>
      <c r="H3450" t="str">
        <f>IF(SUM('A4'!S3481:X3481)=6,'A4'!F3481,"")</f>
        <v/>
      </c>
      <c r="I3450" t="str">
        <f>IF(SUM('A4'!S3481:X3481)=6,'A4'!G3481,"")</f>
        <v/>
      </c>
      <c r="J3450" s="308" t="str">
        <f>IF(SUM('A4'!S3481:X3481)=6,'A4'!H3481,"")</f>
        <v/>
      </c>
    </row>
    <row r="3451" spans="1:10" x14ac:dyDescent="0.25">
      <c r="A3451" t="str">
        <f>IF(SUM('A4'!S3482:X3482)=6,'Angaben KH-Standort'!$D$25,"")</f>
        <v/>
      </c>
      <c r="B3451" t="str">
        <f>IF(SUM('A4'!S3482:X3482)=6,'Angaben KH-Standort'!$D$26,"")</f>
        <v/>
      </c>
      <c r="C3451" t="str">
        <f>IF(SUM('A4'!S3482:X3482)=6,'Angaben KH-Standort'!$D$12,"")</f>
        <v/>
      </c>
      <c r="D3451" t="str">
        <f>IF(SUM('A4'!S3482:X3482)=6,'A1'!$F$14,"")</f>
        <v/>
      </c>
      <c r="E3451" t="str">
        <f>IF(SUM('A4'!S3482:X3482)=6,'A4'!C3482,"")</f>
        <v/>
      </c>
      <c r="F3451" t="str">
        <f>IF(SUM('A4'!S3482:X3482)=6,'A4'!D3482,"")</f>
        <v/>
      </c>
      <c r="G3451" t="str">
        <f>IF(SUM('A4'!S3482:X3482)=6,'A4'!E3482,"")</f>
        <v/>
      </c>
      <c r="H3451" t="str">
        <f>IF(SUM('A4'!S3482:X3482)=6,'A4'!F3482,"")</f>
        <v/>
      </c>
      <c r="I3451" t="str">
        <f>IF(SUM('A4'!S3482:X3482)=6,'A4'!G3482,"")</f>
        <v/>
      </c>
      <c r="J3451" s="308" t="str">
        <f>IF(SUM('A4'!S3482:X3482)=6,'A4'!H3482,"")</f>
        <v/>
      </c>
    </row>
    <row r="3452" spans="1:10" x14ac:dyDescent="0.25">
      <c r="A3452" t="str">
        <f>IF(SUM('A4'!S3483:X3483)=6,'Angaben KH-Standort'!$D$25,"")</f>
        <v/>
      </c>
      <c r="B3452" t="str">
        <f>IF(SUM('A4'!S3483:X3483)=6,'Angaben KH-Standort'!$D$26,"")</f>
        <v/>
      </c>
      <c r="C3452" t="str">
        <f>IF(SUM('A4'!S3483:X3483)=6,'Angaben KH-Standort'!$D$12,"")</f>
        <v/>
      </c>
      <c r="D3452" t="str">
        <f>IF(SUM('A4'!S3483:X3483)=6,'A1'!$F$14,"")</f>
        <v/>
      </c>
      <c r="E3452" t="str">
        <f>IF(SUM('A4'!S3483:X3483)=6,'A4'!C3483,"")</f>
        <v/>
      </c>
      <c r="F3452" t="str">
        <f>IF(SUM('A4'!S3483:X3483)=6,'A4'!D3483,"")</f>
        <v/>
      </c>
      <c r="G3452" t="str">
        <f>IF(SUM('A4'!S3483:X3483)=6,'A4'!E3483,"")</f>
        <v/>
      </c>
      <c r="H3452" t="str">
        <f>IF(SUM('A4'!S3483:X3483)=6,'A4'!F3483,"")</f>
        <v/>
      </c>
      <c r="I3452" t="str">
        <f>IF(SUM('A4'!S3483:X3483)=6,'A4'!G3483,"")</f>
        <v/>
      </c>
      <c r="J3452" s="308" t="str">
        <f>IF(SUM('A4'!S3483:X3483)=6,'A4'!H3483,"")</f>
        <v/>
      </c>
    </row>
    <row r="3453" spans="1:10" x14ac:dyDescent="0.25">
      <c r="A3453" t="str">
        <f>IF(SUM('A4'!S3484:X3484)=6,'Angaben KH-Standort'!$D$25,"")</f>
        <v/>
      </c>
      <c r="B3453" t="str">
        <f>IF(SUM('A4'!S3484:X3484)=6,'Angaben KH-Standort'!$D$26,"")</f>
        <v/>
      </c>
      <c r="C3453" t="str">
        <f>IF(SUM('A4'!S3484:X3484)=6,'Angaben KH-Standort'!$D$12,"")</f>
        <v/>
      </c>
      <c r="D3453" t="str">
        <f>IF(SUM('A4'!S3484:X3484)=6,'A1'!$F$14,"")</f>
        <v/>
      </c>
      <c r="E3453" t="str">
        <f>IF(SUM('A4'!S3484:X3484)=6,'A4'!C3484,"")</f>
        <v/>
      </c>
      <c r="F3453" t="str">
        <f>IF(SUM('A4'!S3484:X3484)=6,'A4'!D3484,"")</f>
        <v/>
      </c>
      <c r="G3453" t="str">
        <f>IF(SUM('A4'!S3484:X3484)=6,'A4'!E3484,"")</f>
        <v/>
      </c>
      <c r="H3453" t="str">
        <f>IF(SUM('A4'!S3484:X3484)=6,'A4'!F3484,"")</f>
        <v/>
      </c>
      <c r="I3453" t="str">
        <f>IF(SUM('A4'!S3484:X3484)=6,'A4'!G3484,"")</f>
        <v/>
      </c>
      <c r="J3453" s="308" t="str">
        <f>IF(SUM('A4'!S3484:X3484)=6,'A4'!H3484,"")</f>
        <v/>
      </c>
    </row>
    <row r="3454" spans="1:10" x14ac:dyDescent="0.25">
      <c r="A3454" t="str">
        <f>IF(SUM('A4'!S3485:X3485)=6,'Angaben KH-Standort'!$D$25,"")</f>
        <v/>
      </c>
      <c r="B3454" t="str">
        <f>IF(SUM('A4'!S3485:X3485)=6,'Angaben KH-Standort'!$D$26,"")</f>
        <v/>
      </c>
      <c r="C3454" t="str">
        <f>IF(SUM('A4'!S3485:X3485)=6,'Angaben KH-Standort'!$D$12,"")</f>
        <v/>
      </c>
      <c r="D3454" t="str">
        <f>IF(SUM('A4'!S3485:X3485)=6,'A1'!$F$14,"")</f>
        <v/>
      </c>
      <c r="E3454" t="str">
        <f>IF(SUM('A4'!S3485:X3485)=6,'A4'!C3485,"")</f>
        <v/>
      </c>
      <c r="F3454" t="str">
        <f>IF(SUM('A4'!S3485:X3485)=6,'A4'!D3485,"")</f>
        <v/>
      </c>
      <c r="G3454" t="str">
        <f>IF(SUM('A4'!S3485:X3485)=6,'A4'!E3485,"")</f>
        <v/>
      </c>
      <c r="H3454" t="str">
        <f>IF(SUM('A4'!S3485:X3485)=6,'A4'!F3485,"")</f>
        <v/>
      </c>
      <c r="I3454" t="str">
        <f>IF(SUM('A4'!S3485:X3485)=6,'A4'!G3485,"")</f>
        <v/>
      </c>
      <c r="J3454" s="308" t="str">
        <f>IF(SUM('A4'!S3485:X3485)=6,'A4'!H3485,"")</f>
        <v/>
      </c>
    </row>
    <row r="3455" spans="1:10" x14ac:dyDescent="0.25">
      <c r="A3455" t="str">
        <f>IF(SUM('A4'!S3486:X3486)=6,'Angaben KH-Standort'!$D$25,"")</f>
        <v/>
      </c>
      <c r="B3455" t="str">
        <f>IF(SUM('A4'!S3486:X3486)=6,'Angaben KH-Standort'!$D$26,"")</f>
        <v/>
      </c>
      <c r="C3455" t="str">
        <f>IF(SUM('A4'!S3486:X3486)=6,'Angaben KH-Standort'!$D$12,"")</f>
        <v/>
      </c>
      <c r="D3455" t="str">
        <f>IF(SUM('A4'!S3486:X3486)=6,'A1'!$F$14,"")</f>
        <v/>
      </c>
      <c r="E3455" t="str">
        <f>IF(SUM('A4'!S3486:X3486)=6,'A4'!C3486,"")</f>
        <v/>
      </c>
      <c r="F3455" t="str">
        <f>IF(SUM('A4'!S3486:X3486)=6,'A4'!D3486,"")</f>
        <v/>
      </c>
      <c r="G3455" t="str">
        <f>IF(SUM('A4'!S3486:X3486)=6,'A4'!E3486,"")</f>
        <v/>
      </c>
      <c r="H3455" t="str">
        <f>IF(SUM('A4'!S3486:X3486)=6,'A4'!F3486,"")</f>
        <v/>
      </c>
      <c r="I3455" t="str">
        <f>IF(SUM('A4'!S3486:X3486)=6,'A4'!G3486,"")</f>
        <v/>
      </c>
      <c r="J3455" s="308" t="str">
        <f>IF(SUM('A4'!S3486:X3486)=6,'A4'!H3486,"")</f>
        <v/>
      </c>
    </row>
    <row r="3456" spans="1:10" x14ac:dyDescent="0.25">
      <c r="A3456" t="str">
        <f>IF(SUM('A4'!S3487:X3487)=6,'Angaben KH-Standort'!$D$25,"")</f>
        <v/>
      </c>
      <c r="B3456" t="str">
        <f>IF(SUM('A4'!S3487:X3487)=6,'Angaben KH-Standort'!$D$26,"")</f>
        <v/>
      </c>
      <c r="C3456" t="str">
        <f>IF(SUM('A4'!S3487:X3487)=6,'Angaben KH-Standort'!$D$12,"")</f>
        <v/>
      </c>
      <c r="D3456" t="str">
        <f>IF(SUM('A4'!S3487:X3487)=6,'A1'!$F$14,"")</f>
        <v/>
      </c>
      <c r="E3456" t="str">
        <f>IF(SUM('A4'!S3487:X3487)=6,'A4'!C3487,"")</f>
        <v/>
      </c>
      <c r="F3456" t="str">
        <f>IF(SUM('A4'!S3487:X3487)=6,'A4'!D3487,"")</f>
        <v/>
      </c>
      <c r="G3456" t="str">
        <f>IF(SUM('A4'!S3487:X3487)=6,'A4'!E3487,"")</f>
        <v/>
      </c>
      <c r="H3456" t="str">
        <f>IF(SUM('A4'!S3487:X3487)=6,'A4'!F3487,"")</f>
        <v/>
      </c>
      <c r="I3456" t="str">
        <f>IF(SUM('A4'!S3487:X3487)=6,'A4'!G3487,"")</f>
        <v/>
      </c>
      <c r="J3456" s="308" t="str">
        <f>IF(SUM('A4'!S3487:X3487)=6,'A4'!H3487,"")</f>
        <v/>
      </c>
    </row>
    <row r="3457" spans="1:10" x14ac:dyDescent="0.25">
      <c r="A3457" t="str">
        <f>IF(SUM('A4'!S3488:X3488)=6,'Angaben KH-Standort'!$D$25,"")</f>
        <v/>
      </c>
      <c r="B3457" t="str">
        <f>IF(SUM('A4'!S3488:X3488)=6,'Angaben KH-Standort'!$D$26,"")</f>
        <v/>
      </c>
      <c r="C3457" t="str">
        <f>IF(SUM('A4'!S3488:X3488)=6,'Angaben KH-Standort'!$D$12,"")</f>
        <v/>
      </c>
      <c r="D3457" t="str">
        <f>IF(SUM('A4'!S3488:X3488)=6,'A1'!$F$14,"")</f>
        <v/>
      </c>
      <c r="E3457" t="str">
        <f>IF(SUM('A4'!S3488:X3488)=6,'A4'!C3488,"")</f>
        <v/>
      </c>
      <c r="F3457" t="str">
        <f>IF(SUM('A4'!S3488:X3488)=6,'A4'!D3488,"")</f>
        <v/>
      </c>
      <c r="G3457" t="str">
        <f>IF(SUM('A4'!S3488:X3488)=6,'A4'!E3488,"")</f>
        <v/>
      </c>
      <c r="H3457" t="str">
        <f>IF(SUM('A4'!S3488:X3488)=6,'A4'!F3488,"")</f>
        <v/>
      </c>
      <c r="I3457" t="str">
        <f>IF(SUM('A4'!S3488:X3488)=6,'A4'!G3488,"")</f>
        <v/>
      </c>
      <c r="J3457" s="308" t="str">
        <f>IF(SUM('A4'!S3488:X3488)=6,'A4'!H3488,"")</f>
        <v/>
      </c>
    </row>
    <row r="3458" spans="1:10" x14ac:dyDescent="0.25">
      <c r="A3458" t="str">
        <f>IF(SUM('A4'!S3489:X3489)=6,'Angaben KH-Standort'!$D$25,"")</f>
        <v/>
      </c>
      <c r="B3458" t="str">
        <f>IF(SUM('A4'!S3489:X3489)=6,'Angaben KH-Standort'!$D$26,"")</f>
        <v/>
      </c>
      <c r="C3458" t="str">
        <f>IF(SUM('A4'!S3489:X3489)=6,'Angaben KH-Standort'!$D$12,"")</f>
        <v/>
      </c>
      <c r="D3458" t="str">
        <f>IF(SUM('A4'!S3489:X3489)=6,'A1'!$F$14,"")</f>
        <v/>
      </c>
      <c r="E3458" t="str">
        <f>IF(SUM('A4'!S3489:X3489)=6,'A4'!C3489,"")</f>
        <v/>
      </c>
      <c r="F3458" t="str">
        <f>IF(SUM('A4'!S3489:X3489)=6,'A4'!D3489,"")</f>
        <v/>
      </c>
      <c r="G3458" t="str">
        <f>IF(SUM('A4'!S3489:X3489)=6,'A4'!E3489,"")</f>
        <v/>
      </c>
      <c r="H3458" t="str">
        <f>IF(SUM('A4'!S3489:X3489)=6,'A4'!F3489,"")</f>
        <v/>
      </c>
      <c r="I3458" t="str">
        <f>IF(SUM('A4'!S3489:X3489)=6,'A4'!G3489,"")</f>
        <v/>
      </c>
      <c r="J3458" s="308" t="str">
        <f>IF(SUM('A4'!S3489:X3489)=6,'A4'!H3489,"")</f>
        <v/>
      </c>
    </row>
    <row r="3459" spans="1:10" x14ac:dyDescent="0.25">
      <c r="A3459" t="str">
        <f>IF(SUM('A4'!S3490:X3490)=6,'Angaben KH-Standort'!$D$25,"")</f>
        <v/>
      </c>
      <c r="B3459" t="str">
        <f>IF(SUM('A4'!S3490:X3490)=6,'Angaben KH-Standort'!$D$26,"")</f>
        <v/>
      </c>
      <c r="C3459" t="str">
        <f>IF(SUM('A4'!S3490:X3490)=6,'Angaben KH-Standort'!$D$12,"")</f>
        <v/>
      </c>
      <c r="D3459" t="str">
        <f>IF(SUM('A4'!S3490:X3490)=6,'A1'!$F$14,"")</f>
        <v/>
      </c>
      <c r="E3459" t="str">
        <f>IF(SUM('A4'!S3490:X3490)=6,'A4'!C3490,"")</f>
        <v/>
      </c>
      <c r="F3459" t="str">
        <f>IF(SUM('A4'!S3490:X3490)=6,'A4'!D3490,"")</f>
        <v/>
      </c>
      <c r="G3459" t="str">
        <f>IF(SUM('A4'!S3490:X3490)=6,'A4'!E3490,"")</f>
        <v/>
      </c>
      <c r="H3459" t="str">
        <f>IF(SUM('A4'!S3490:X3490)=6,'A4'!F3490,"")</f>
        <v/>
      </c>
      <c r="I3459" t="str">
        <f>IF(SUM('A4'!S3490:X3490)=6,'A4'!G3490,"")</f>
        <v/>
      </c>
      <c r="J3459" s="308" t="str">
        <f>IF(SUM('A4'!S3490:X3490)=6,'A4'!H3490,"")</f>
        <v/>
      </c>
    </row>
    <row r="3460" spans="1:10" x14ac:dyDescent="0.25">
      <c r="A3460" t="str">
        <f>IF(SUM('A4'!S3491:X3491)=6,'Angaben KH-Standort'!$D$25,"")</f>
        <v/>
      </c>
      <c r="B3460" t="str">
        <f>IF(SUM('A4'!S3491:X3491)=6,'Angaben KH-Standort'!$D$26,"")</f>
        <v/>
      </c>
      <c r="C3460" t="str">
        <f>IF(SUM('A4'!S3491:X3491)=6,'Angaben KH-Standort'!$D$12,"")</f>
        <v/>
      </c>
      <c r="D3460" t="str">
        <f>IF(SUM('A4'!S3491:X3491)=6,'A1'!$F$14,"")</f>
        <v/>
      </c>
      <c r="E3460" t="str">
        <f>IF(SUM('A4'!S3491:X3491)=6,'A4'!C3491,"")</f>
        <v/>
      </c>
      <c r="F3460" t="str">
        <f>IF(SUM('A4'!S3491:X3491)=6,'A4'!D3491,"")</f>
        <v/>
      </c>
      <c r="G3460" t="str">
        <f>IF(SUM('A4'!S3491:X3491)=6,'A4'!E3491,"")</f>
        <v/>
      </c>
      <c r="H3460" t="str">
        <f>IF(SUM('A4'!S3491:X3491)=6,'A4'!F3491,"")</f>
        <v/>
      </c>
      <c r="I3460" t="str">
        <f>IF(SUM('A4'!S3491:X3491)=6,'A4'!G3491,"")</f>
        <v/>
      </c>
      <c r="J3460" s="308" t="str">
        <f>IF(SUM('A4'!S3491:X3491)=6,'A4'!H3491,"")</f>
        <v/>
      </c>
    </row>
    <row r="3461" spans="1:10" x14ac:dyDescent="0.25">
      <c r="A3461" t="str">
        <f>IF(SUM('A4'!S3492:X3492)=6,'Angaben KH-Standort'!$D$25,"")</f>
        <v/>
      </c>
      <c r="B3461" t="str">
        <f>IF(SUM('A4'!S3492:X3492)=6,'Angaben KH-Standort'!$D$26,"")</f>
        <v/>
      </c>
      <c r="C3461" t="str">
        <f>IF(SUM('A4'!S3492:X3492)=6,'Angaben KH-Standort'!$D$12,"")</f>
        <v/>
      </c>
      <c r="D3461" t="str">
        <f>IF(SUM('A4'!S3492:X3492)=6,'A1'!$F$14,"")</f>
        <v/>
      </c>
      <c r="E3461" t="str">
        <f>IF(SUM('A4'!S3492:X3492)=6,'A4'!C3492,"")</f>
        <v/>
      </c>
      <c r="F3461" t="str">
        <f>IF(SUM('A4'!S3492:X3492)=6,'A4'!D3492,"")</f>
        <v/>
      </c>
      <c r="G3461" t="str">
        <f>IF(SUM('A4'!S3492:X3492)=6,'A4'!E3492,"")</f>
        <v/>
      </c>
      <c r="H3461" t="str">
        <f>IF(SUM('A4'!S3492:X3492)=6,'A4'!F3492,"")</f>
        <v/>
      </c>
      <c r="I3461" t="str">
        <f>IF(SUM('A4'!S3492:X3492)=6,'A4'!G3492,"")</f>
        <v/>
      </c>
      <c r="J3461" s="308" t="str">
        <f>IF(SUM('A4'!S3492:X3492)=6,'A4'!H3492,"")</f>
        <v/>
      </c>
    </row>
    <row r="3462" spans="1:10" x14ac:dyDescent="0.25">
      <c r="A3462" t="str">
        <f>IF(SUM('A4'!S3493:X3493)=6,'Angaben KH-Standort'!$D$25,"")</f>
        <v/>
      </c>
      <c r="B3462" t="str">
        <f>IF(SUM('A4'!S3493:X3493)=6,'Angaben KH-Standort'!$D$26,"")</f>
        <v/>
      </c>
      <c r="C3462" t="str">
        <f>IF(SUM('A4'!S3493:X3493)=6,'Angaben KH-Standort'!$D$12,"")</f>
        <v/>
      </c>
      <c r="D3462" t="str">
        <f>IF(SUM('A4'!S3493:X3493)=6,'A1'!$F$14,"")</f>
        <v/>
      </c>
      <c r="E3462" t="str">
        <f>IF(SUM('A4'!S3493:X3493)=6,'A4'!C3493,"")</f>
        <v/>
      </c>
      <c r="F3462" t="str">
        <f>IF(SUM('A4'!S3493:X3493)=6,'A4'!D3493,"")</f>
        <v/>
      </c>
      <c r="G3462" t="str">
        <f>IF(SUM('A4'!S3493:X3493)=6,'A4'!E3493,"")</f>
        <v/>
      </c>
      <c r="H3462" t="str">
        <f>IF(SUM('A4'!S3493:X3493)=6,'A4'!F3493,"")</f>
        <v/>
      </c>
      <c r="I3462" t="str">
        <f>IF(SUM('A4'!S3493:X3493)=6,'A4'!G3493,"")</f>
        <v/>
      </c>
      <c r="J3462" s="308" t="str">
        <f>IF(SUM('A4'!S3493:X3493)=6,'A4'!H3493,"")</f>
        <v/>
      </c>
    </row>
    <row r="3463" spans="1:10" x14ac:dyDescent="0.25">
      <c r="A3463" t="str">
        <f>IF(SUM('A4'!S3494:X3494)=6,'Angaben KH-Standort'!$D$25,"")</f>
        <v/>
      </c>
      <c r="B3463" t="str">
        <f>IF(SUM('A4'!S3494:X3494)=6,'Angaben KH-Standort'!$D$26,"")</f>
        <v/>
      </c>
      <c r="C3463" t="str">
        <f>IF(SUM('A4'!S3494:X3494)=6,'Angaben KH-Standort'!$D$12,"")</f>
        <v/>
      </c>
      <c r="D3463" t="str">
        <f>IF(SUM('A4'!S3494:X3494)=6,'A1'!$F$14,"")</f>
        <v/>
      </c>
      <c r="E3463" t="str">
        <f>IF(SUM('A4'!S3494:X3494)=6,'A4'!C3494,"")</f>
        <v/>
      </c>
      <c r="F3463" t="str">
        <f>IF(SUM('A4'!S3494:X3494)=6,'A4'!D3494,"")</f>
        <v/>
      </c>
      <c r="G3463" t="str">
        <f>IF(SUM('A4'!S3494:X3494)=6,'A4'!E3494,"")</f>
        <v/>
      </c>
      <c r="H3463" t="str">
        <f>IF(SUM('A4'!S3494:X3494)=6,'A4'!F3494,"")</f>
        <v/>
      </c>
      <c r="I3463" t="str">
        <f>IF(SUM('A4'!S3494:X3494)=6,'A4'!G3494,"")</f>
        <v/>
      </c>
      <c r="J3463" s="308" t="str">
        <f>IF(SUM('A4'!S3494:X3494)=6,'A4'!H3494,"")</f>
        <v/>
      </c>
    </row>
    <row r="3464" spans="1:10" x14ac:dyDescent="0.25">
      <c r="A3464" t="str">
        <f>IF(SUM('A4'!S3495:X3495)=6,'Angaben KH-Standort'!$D$25,"")</f>
        <v/>
      </c>
      <c r="B3464" t="str">
        <f>IF(SUM('A4'!S3495:X3495)=6,'Angaben KH-Standort'!$D$26,"")</f>
        <v/>
      </c>
      <c r="C3464" t="str">
        <f>IF(SUM('A4'!S3495:X3495)=6,'Angaben KH-Standort'!$D$12,"")</f>
        <v/>
      </c>
      <c r="D3464" t="str">
        <f>IF(SUM('A4'!S3495:X3495)=6,'A1'!$F$14,"")</f>
        <v/>
      </c>
      <c r="E3464" t="str">
        <f>IF(SUM('A4'!S3495:X3495)=6,'A4'!C3495,"")</f>
        <v/>
      </c>
      <c r="F3464" t="str">
        <f>IF(SUM('A4'!S3495:X3495)=6,'A4'!D3495,"")</f>
        <v/>
      </c>
      <c r="G3464" t="str">
        <f>IF(SUM('A4'!S3495:X3495)=6,'A4'!E3495,"")</f>
        <v/>
      </c>
      <c r="H3464" t="str">
        <f>IF(SUM('A4'!S3495:X3495)=6,'A4'!F3495,"")</f>
        <v/>
      </c>
      <c r="I3464" t="str">
        <f>IF(SUM('A4'!S3495:X3495)=6,'A4'!G3495,"")</f>
        <v/>
      </c>
      <c r="J3464" s="308" t="str">
        <f>IF(SUM('A4'!S3495:X3495)=6,'A4'!H3495,"")</f>
        <v/>
      </c>
    </row>
    <row r="3465" spans="1:10" x14ac:dyDescent="0.25">
      <c r="A3465" t="str">
        <f>IF(SUM('A4'!S3496:X3496)=6,'Angaben KH-Standort'!$D$25,"")</f>
        <v/>
      </c>
      <c r="B3465" t="str">
        <f>IF(SUM('A4'!S3496:X3496)=6,'Angaben KH-Standort'!$D$26,"")</f>
        <v/>
      </c>
      <c r="C3465" t="str">
        <f>IF(SUM('A4'!S3496:X3496)=6,'Angaben KH-Standort'!$D$12,"")</f>
        <v/>
      </c>
      <c r="D3465" t="str">
        <f>IF(SUM('A4'!S3496:X3496)=6,'A1'!$F$14,"")</f>
        <v/>
      </c>
      <c r="E3465" t="str">
        <f>IF(SUM('A4'!S3496:X3496)=6,'A4'!C3496,"")</f>
        <v/>
      </c>
      <c r="F3465" t="str">
        <f>IF(SUM('A4'!S3496:X3496)=6,'A4'!D3496,"")</f>
        <v/>
      </c>
      <c r="G3465" t="str">
        <f>IF(SUM('A4'!S3496:X3496)=6,'A4'!E3496,"")</f>
        <v/>
      </c>
      <c r="H3465" t="str">
        <f>IF(SUM('A4'!S3496:X3496)=6,'A4'!F3496,"")</f>
        <v/>
      </c>
      <c r="I3465" t="str">
        <f>IF(SUM('A4'!S3496:X3496)=6,'A4'!G3496,"")</f>
        <v/>
      </c>
      <c r="J3465" s="308" t="str">
        <f>IF(SUM('A4'!S3496:X3496)=6,'A4'!H3496,"")</f>
        <v/>
      </c>
    </row>
    <row r="3466" spans="1:10" x14ac:dyDescent="0.25">
      <c r="A3466" t="str">
        <f>IF(SUM('A4'!S3497:X3497)=6,'Angaben KH-Standort'!$D$25,"")</f>
        <v/>
      </c>
      <c r="B3466" t="str">
        <f>IF(SUM('A4'!S3497:X3497)=6,'Angaben KH-Standort'!$D$26,"")</f>
        <v/>
      </c>
      <c r="C3466" t="str">
        <f>IF(SUM('A4'!S3497:X3497)=6,'Angaben KH-Standort'!$D$12,"")</f>
        <v/>
      </c>
      <c r="D3466" t="str">
        <f>IF(SUM('A4'!S3497:X3497)=6,'A1'!$F$14,"")</f>
        <v/>
      </c>
      <c r="E3466" t="str">
        <f>IF(SUM('A4'!S3497:X3497)=6,'A4'!C3497,"")</f>
        <v/>
      </c>
      <c r="F3466" t="str">
        <f>IF(SUM('A4'!S3497:X3497)=6,'A4'!D3497,"")</f>
        <v/>
      </c>
      <c r="G3466" t="str">
        <f>IF(SUM('A4'!S3497:X3497)=6,'A4'!E3497,"")</f>
        <v/>
      </c>
      <c r="H3466" t="str">
        <f>IF(SUM('A4'!S3497:X3497)=6,'A4'!F3497,"")</f>
        <v/>
      </c>
      <c r="I3466" t="str">
        <f>IF(SUM('A4'!S3497:X3497)=6,'A4'!G3497,"")</f>
        <v/>
      </c>
      <c r="J3466" s="308" t="str">
        <f>IF(SUM('A4'!S3497:X3497)=6,'A4'!H3497,"")</f>
        <v/>
      </c>
    </row>
    <row r="3467" spans="1:10" x14ac:dyDescent="0.25">
      <c r="A3467" t="str">
        <f>IF(SUM('A4'!S3498:X3498)=6,'Angaben KH-Standort'!$D$25,"")</f>
        <v/>
      </c>
      <c r="B3467" t="str">
        <f>IF(SUM('A4'!S3498:X3498)=6,'Angaben KH-Standort'!$D$26,"")</f>
        <v/>
      </c>
      <c r="C3467" t="str">
        <f>IF(SUM('A4'!S3498:X3498)=6,'Angaben KH-Standort'!$D$12,"")</f>
        <v/>
      </c>
      <c r="D3467" t="str">
        <f>IF(SUM('A4'!S3498:X3498)=6,'A1'!$F$14,"")</f>
        <v/>
      </c>
      <c r="E3467" t="str">
        <f>IF(SUM('A4'!S3498:X3498)=6,'A4'!C3498,"")</f>
        <v/>
      </c>
      <c r="F3467" t="str">
        <f>IF(SUM('A4'!S3498:X3498)=6,'A4'!D3498,"")</f>
        <v/>
      </c>
      <c r="G3467" t="str">
        <f>IF(SUM('A4'!S3498:X3498)=6,'A4'!E3498,"")</f>
        <v/>
      </c>
      <c r="H3467" t="str">
        <f>IF(SUM('A4'!S3498:X3498)=6,'A4'!F3498,"")</f>
        <v/>
      </c>
      <c r="I3467" t="str">
        <f>IF(SUM('A4'!S3498:X3498)=6,'A4'!G3498,"")</f>
        <v/>
      </c>
      <c r="J3467" s="308" t="str">
        <f>IF(SUM('A4'!S3498:X3498)=6,'A4'!H3498,"")</f>
        <v/>
      </c>
    </row>
    <row r="3468" spans="1:10" x14ac:dyDescent="0.25">
      <c r="A3468" t="str">
        <f>IF(SUM('A4'!S3499:X3499)=6,'Angaben KH-Standort'!$D$25,"")</f>
        <v/>
      </c>
      <c r="B3468" t="str">
        <f>IF(SUM('A4'!S3499:X3499)=6,'Angaben KH-Standort'!$D$26,"")</f>
        <v/>
      </c>
      <c r="C3468" t="str">
        <f>IF(SUM('A4'!S3499:X3499)=6,'Angaben KH-Standort'!$D$12,"")</f>
        <v/>
      </c>
      <c r="D3468" t="str">
        <f>IF(SUM('A4'!S3499:X3499)=6,'A1'!$F$14,"")</f>
        <v/>
      </c>
      <c r="E3468" t="str">
        <f>IF(SUM('A4'!S3499:X3499)=6,'A4'!C3499,"")</f>
        <v/>
      </c>
      <c r="F3468" t="str">
        <f>IF(SUM('A4'!S3499:X3499)=6,'A4'!D3499,"")</f>
        <v/>
      </c>
      <c r="G3468" t="str">
        <f>IF(SUM('A4'!S3499:X3499)=6,'A4'!E3499,"")</f>
        <v/>
      </c>
      <c r="H3468" t="str">
        <f>IF(SUM('A4'!S3499:X3499)=6,'A4'!F3499,"")</f>
        <v/>
      </c>
      <c r="I3468" t="str">
        <f>IF(SUM('A4'!S3499:X3499)=6,'A4'!G3499,"")</f>
        <v/>
      </c>
      <c r="J3468" s="308" t="str">
        <f>IF(SUM('A4'!S3499:X3499)=6,'A4'!H3499,"")</f>
        <v/>
      </c>
    </row>
    <row r="3469" spans="1:10" x14ac:dyDescent="0.25">
      <c r="A3469" t="str">
        <f>IF(SUM('A4'!S3500:X3500)=6,'Angaben KH-Standort'!$D$25,"")</f>
        <v/>
      </c>
      <c r="B3469" t="str">
        <f>IF(SUM('A4'!S3500:X3500)=6,'Angaben KH-Standort'!$D$26,"")</f>
        <v/>
      </c>
      <c r="C3469" t="str">
        <f>IF(SUM('A4'!S3500:X3500)=6,'Angaben KH-Standort'!$D$12,"")</f>
        <v/>
      </c>
      <c r="D3469" t="str">
        <f>IF(SUM('A4'!S3500:X3500)=6,'A1'!$F$14,"")</f>
        <v/>
      </c>
      <c r="E3469" t="str">
        <f>IF(SUM('A4'!S3500:X3500)=6,'A4'!C3500,"")</f>
        <v/>
      </c>
      <c r="F3469" t="str">
        <f>IF(SUM('A4'!S3500:X3500)=6,'A4'!D3500,"")</f>
        <v/>
      </c>
      <c r="G3469" t="str">
        <f>IF(SUM('A4'!S3500:X3500)=6,'A4'!E3500,"")</f>
        <v/>
      </c>
      <c r="H3469" t="str">
        <f>IF(SUM('A4'!S3500:X3500)=6,'A4'!F3500,"")</f>
        <v/>
      </c>
      <c r="I3469" t="str">
        <f>IF(SUM('A4'!S3500:X3500)=6,'A4'!G3500,"")</f>
        <v/>
      </c>
      <c r="J3469" s="308" t="str">
        <f>IF(SUM('A4'!S3500:X3500)=6,'A4'!H3500,"")</f>
        <v/>
      </c>
    </row>
    <row r="3470" spans="1:10" x14ac:dyDescent="0.25">
      <c r="A3470" t="str">
        <f>IF(SUM('A4'!S3501:X3501)=6,'Angaben KH-Standort'!$D$25,"")</f>
        <v/>
      </c>
      <c r="B3470" t="str">
        <f>IF(SUM('A4'!S3501:X3501)=6,'Angaben KH-Standort'!$D$26,"")</f>
        <v/>
      </c>
      <c r="C3470" t="str">
        <f>IF(SUM('A4'!S3501:X3501)=6,'Angaben KH-Standort'!$D$12,"")</f>
        <v/>
      </c>
      <c r="D3470" t="str">
        <f>IF(SUM('A4'!S3501:X3501)=6,'A1'!$F$14,"")</f>
        <v/>
      </c>
      <c r="E3470" t="str">
        <f>IF(SUM('A4'!S3501:X3501)=6,'A4'!C3501,"")</f>
        <v/>
      </c>
      <c r="F3470" t="str">
        <f>IF(SUM('A4'!S3501:X3501)=6,'A4'!D3501,"")</f>
        <v/>
      </c>
      <c r="G3470" t="str">
        <f>IF(SUM('A4'!S3501:X3501)=6,'A4'!E3501,"")</f>
        <v/>
      </c>
      <c r="H3470" t="str">
        <f>IF(SUM('A4'!S3501:X3501)=6,'A4'!F3501,"")</f>
        <v/>
      </c>
      <c r="I3470" t="str">
        <f>IF(SUM('A4'!S3501:X3501)=6,'A4'!G3501,"")</f>
        <v/>
      </c>
      <c r="J3470" s="308" t="str">
        <f>IF(SUM('A4'!S3501:X3501)=6,'A4'!H3501,"")</f>
        <v/>
      </c>
    </row>
    <row r="3471" spans="1:10" x14ac:dyDescent="0.25">
      <c r="A3471" t="str">
        <f>IF(SUM('A4'!S3502:X3502)=6,'Angaben KH-Standort'!$D$25,"")</f>
        <v/>
      </c>
      <c r="B3471" t="str">
        <f>IF(SUM('A4'!S3502:X3502)=6,'Angaben KH-Standort'!$D$26,"")</f>
        <v/>
      </c>
      <c r="C3471" t="str">
        <f>IF(SUM('A4'!S3502:X3502)=6,'Angaben KH-Standort'!$D$12,"")</f>
        <v/>
      </c>
      <c r="D3471" t="str">
        <f>IF(SUM('A4'!S3502:X3502)=6,'A1'!$F$14,"")</f>
        <v/>
      </c>
      <c r="E3471" t="str">
        <f>IF(SUM('A4'!S3502:X3502)=6,'A4'!C3502,"")</f>
        <v/>
      </c>
      <c r="F3471" t="str">
        <f>IF(SUM('A4'!S3502:X3502)=6,'A4'!D3502,"")</f>
        <v/>
      </c>
      <c r="G3471" t="str">
        <f>IF(SUM('A4'!S3502:X3502)=6,'A4'!E3502,"")</f>
        <v/>
      </c>
      <c r="H3471" t="str">
        <f>IF(SUM('A4'!S3502:X3502)=6,'A4'!F3502,"")</f>
        <v/>
      </c>
      <c r="I3471" t="str">
        <f>IF(SUM('A4'!S3502:X3502)=6,'A4'!G3502,"")</f>
        <v/>
      </c>
      <c r="J3471" s="308" t="str">
        <f>IF(SUM('A4'!S3502:X3502)=6,'A4'!H3502,"")</f>
        <v/>
      </c>
    </row>
    <row r="3472" spans="1:10" x14ac:dyDescent="0.25">
      <c r="A3472" t="str">
        <f>IF(SUM('A4'!S3503:X3503)=6,'Angaben KH-Standort'!$D$25,"")</f>
        <v/>
      </c>
      <c r="B3472" t="str">
        <f>IF(SUM('A4'!S3503:X3503)=6,'Angaben KH-Standort'!$D$26,"")</f>
        <v/>
      </c>
      <c r="C3472" t="str">
        <f>IF(SUM('A4'!S3503:X3503)=6,'Angaben KH-Standort'!$D$12,"")</f>
        <v/>
      </c>
      <c r="D3472" t="str">
        <f>IF(SUM('A4'!S3503:X3503)=6,'A1'!$F$14,"")</f>
        <v/>
      </c>
      <c r="E3472" t="str">
        <f>IF(SUM('A4'!S3503:X3503)=6,'A4'!C3503,"")</f>
        <v/>
      </c>
      <c r="F3472" t="str">
        <f>IF(SUM('A4'!S3503:X3503)=6,'A4'!D3503,"")</f>
        <v/>
      </c>
      <c r="G3472" t="str">
        <f>IF(SUM('A4'!S3503:X3503)=6,'A4'!E3503,"")</f>
        <v/>
      </c>
      <c r="H3472" t="str">
        <f>IF(SUM('A4'!S3503:X3503)=6,'A4'!F3503,"")</f>
        <v/>
      </c>
      <c r="I3472" t="str">
        <f>IF(SUM('A4'!S3503:X3503)=6,'A4'!G3503,"")</f>
        <v/>
      </c>
      <c r="J3472" s="308" t="str">
        <f>IF(SUM('A4'!S3503:X3503)=6,'A4'!H3503,"")</f>
        <v/>
      </c>
    </row>
    <row r="3473" spans="1:10" x14ac:dyDescent="0.25">
      <c r="A3473" t="str">
        <f>IF(SUM('A4'!S3504:X3504)=6,'Angaben KH-Standort'!$D$25,"")</f>
        <v/>
      </c>
      <c r="B3473" t="str">
        <f>IF(SUM('A4'!S3504:X3504)=6,'Angaben KH-Standort'!$D$26,"")</f>
        <v/>
      </c>
      <c r="C3473" t="str">
        <f>IF(SUM('A4'!S3504:X3504)=6,'Angaben KH-Standort'!$D$12,"")</f>
        <v/>
      </c>
      <c r="D3473" t="str">
        <f>IF(SUM('A4'!S3504:X3504)=6,'A1'!$F$14,"")</f>
        <v/>
      </c>
      <c r="E3473" t="str">
        <f>IF(SUM('A4'!S3504:X3504)=6,'A4'!C3504,"")</f>
        <v/>
      </c>
      <c r="F3473" t="str">
        <f>IF(SUM('A4'!S3504:X3504)=6,'A4'!D3504,"")</f>
        <v/>
      </c>
      <c r="G3473" t="str">
        <f>IF(SUM('A4'!S3504:X3504)=6,'A4'!E3504,"")</f>
        <v/>
      </c>
      <c r="H3473" t="str">
        <f>IF(SUM('A4'!S3504:X3504)=6,'A4'!F3504,"")</f>
        <v/>
      </c>
      <c r="I3473" t="str">
        <f>IF(SUM('A4'!S3504:X3504)=6,'A4'!G3504,"")</f>
        <v/>
      </c>
      <c r="J3473" s="308" t="str">
        <f>IF(SUM('A4'!S3504:X3504)=6,'A4'!H3504,"")</f>
        <v/>
      </c>
    </row>
    <row r="3474" spans="1:10" x14ac:dyDescent="0.25">
      <c r="A3474" t="str">
        <f>IF(SUM('A4'!S3505:X3505)=6,'Angaben KH-Standort'!$D$25,"")</f>
        <v/>
      </c>
      <c r="B3474" t="str">
        <f>IF(SUM('A4'!S3505:X3505)=6,'Angaben KH-Standort'!$D$26,"")</f>
        <v/>
      </c>
      <c r="C3474" t="str">
        <f>IF(SUM('A4'!S3505:X3505)=6,'Angaben KH-Standort'!$D$12,"")</f>
        <v/>
      </c>
      <c r="D3474" t="str">
        <f>IF(SUM('A4'!S3505:X3505)=6,'A1'!$F$14,"")</f>
        <v/>
      </c>
      <c r="E3474" t="str">
        <f>IF(SUM('A4'!S3505:X3505)=6,'A4'!C3505,"")</f>
        <v/>
      </c>
      <c r="F3474" t="str">
        <f>IF(SUM('A4'!S3505:X3505)=6,'A4'!D3505,"")</f>
        <v/>
      </c>
      <c r="G3474" t="str">
        <f>IF(SUM('A4'!S3505:X3505)=6,'A4'!E3505,"")</f>
        <v/>
      </c>
      <c r="H3474" t="str">
        <f>IF(SUM('A4'!S3505:X3505)=6,'A4'!F3505,"")</f>
        <v/>
      </c>
      <c r="I3474" t="str">
        <f>IF(SUM('A4'!S3505:X3505)=6,'A4'!G3505,"")</f>
        <v/>
      </c>
      <c r="J3474" s="308" t="str">
        <f>IF(SUM('A4'!S3505:X3505)=6,'A4'!H3505,"")</f>
        <v/>
      </c>
    </row>
    <row r="3475" spans="1:10" x14ac:dyDescent="0.25">
      <c r="A3475" t="str">
        <f>IF(SUM('A4'!S3506:X3506)=6,'Angaben KH-Standort'!$D$25,"")</f>
        <v/>
      </c>
      <c r="B3475" t="str">
        <f>IF(SUM('A4'!S3506:X3506)=6,'Angaben KH-Standort'!$D$26,"")</f>
        <v/>
      </c>
      <c r="C3475" t="str">
        <f>IF(SUM('A4'!S3506:X3506)=6,'Angaben KH-Standort'!$D$12,"")</f>
        <v/>
      </c>
      <c r="D3475" t="str">
        <f>IF(SUM('A4'!S3506:X3506)=6,'A1'!$F$14,"")</f>
        <v/>
      </c>
      <c r="E3475" t="str">
        <f>IF(SUM('A4'!S3506:X3506)=6,'A4'!C3506,"")</f>
        <v/>
      </c>
      <c r="F3475" t="str">
        <f>IF(SUM('A4'!S3506:X3506)=6,'A4'!D3506,"")</f>
        <v/>
      </c>
      <c r="G3475" t="str">
        <f>IF(SUM('A4'!S3506:X3506)=6,'A4'!E3506,"")</f>
        <v/>
      </c>
      <c r="H3475" t="str">
        <f>IF(SUM('A4'!S3506:X3506)=6,'A4'!F3506,"")</f>
        <v/>
      </c>
      <c r="I3475" t="str">
        <f>IF(SUM('A4'!S3506:X3506)=6,'A4'!G3506,"")</f>
        <v/>
      </c>
      <c r="J3475" s="308" t="str">
        <f>IF(SUM('A4'!S3506:X3506)=6,'A4'!H3506,"")</f>
        <v/>
      </c>
    </row>
    <row r="3476" spans="1:10" x14ac:dyDescent="0.25">
      <c r="A3476" t="str">
        <f>IF(SUM('A4'!S3507:X3507)=6,'Angaben KH-Standort'!$D$25,"")</f>
        <v/>
      </c>
      <c r="B3476" t="str">
        <f>IF(SUM('A4'!S3507:X3507)=6,'Angaben KH-Standort'!$D$26,"")</f>
        <v/>
      </c>
      <c r="C3476" t="str">
        <f>IF(SUM('A4'!S3507:X3507)=6,'Angaben KH-Standort'!$D$12,"")</f>
        <v/>
      </c>
      <c r="D3476" t="str">
        <f>IF(SUM('A4'!S3507:X3507)=6,'A1'!$F$14,"")</f>
        <v/>
      </c>
      <c r="E3476" t="str">
        <f>IF(SUM('A4'!S3507:X3507)=6,'A4'!C3507,"")</f>
        <v/>
      </c>
      <c r="F3476" t="str">
        <f>IF(SUM('A4'!S3507:X3507)=6,'A4'!D3507,"")</f>
        <v/>
      </c>
      <c r="G3476" t="str">
        <f>IF(SUM('A4'!S3507:X3507)=6,'A4'!E3507,"")</f>
        <v/>
      </c>
      <c r="H3476" t="str">
        <f>IF(SUM('A4'!S3507:X3507)=6,'A4'!F3507,"")</f>
        <v/>
      </c>
      <c r="I3476" t="str">
        <f>IF(SUM('A4'!S3507:X3507)=6,'A4'!G3507,"")</f>
        <v/>
      </c>
      <c r="J3476" s="308" t="str">
        <f>IF(SUM('A4'!S3507:X3507)=6,'A4'!H3507,"")</f>
        <v/>
      </c>
    </row>
    <row r="3477" spans="1:10" x14ac:dyDescent="0.25">
      <c r="A3477" t="str">
        <f>IF(SUM('A4'!S3508:X3508)=6,'Angaben KH-Standort'!$D$25,"")</f>
        <v/>
      </c>
      <c r="B3477" t="str">
        <f>IF(SUM('A4'!S3508:X3508)=6,'Angaben KH-Standort'!$D$26,"")</f>
        <v/>
      </c>
      <c r="C3477" t="str">
        <f>IF(SUM('A4'!S3508:X3508)=6,'Angaben KH-Standort'!$D$12,"")</f>
        <v/>
      </c>
      <c r="D3477" t="str">
        <f>IF(SUM('A4'!S3508:X3508)=6,'A1'!$F$14,"")</f>
        <v/>
      </c>
      <c r="E3477" t="str">
        <f>IF(SUM('A4'!S3508:X3508)=6,'A4'!C3508,"")</f>
        <v/>
      </c>
      <c r="F3477" t="str">
        <f>IF(SUM('A4'!S3508:X3508)=6,'A4'!D3508,"")</f>
        <v/>
      </c>
      <c r="G3477" t="str">
        <f>IF(SUM('A4'!S3508:X3508)=6,'A4'!E3508,"")</f>
        <v/>
      </c>
      <c r="H3477" t="str">
        <f>IF(SUM('A4'!S3508:X3508)=6,'A4'!F3508,"")</f>
        <v/>
      </c>
      <c r="I3477" t="str">
        <f>IF(SUM('A4'!S3508:X3508)=6,'A4'!G3508,"")</f>
        <v/>
      </c>
      <c r="J3477" s="308" t="str">
        <f>IF(SUM('A4'!S3508:X3508)=6,'A4'!H3508,"")</f>
        <v/>
      </c>
    </row>
    <row r="3478" spans="1:10" x14ac:dyDescent="0.25">
      <c r="A3478" t="str">
        <f>IF(SUM('A4'!S3509:X3509)=6,'Angaben KH-Standort'!$D$25,"")</f>
        <v/>
      </c>
      <c r="B3478" t="str">
        <f>IF(SUM('A4'!S3509:X3509)=6,'Angaben KH-Standort'!$D$26,"")</f>
        <v/>
      </c>
      <c r="C3478" t="str">
        <f>IF(SUM('A4'!S3509:X3509)=6,'Angaben KH-Standort'!$D$12,"")</f>
        <v/>
      </c>
      <c r="D3478" t="str">
        <f>IF(SUM('A4'!S3509:X3509)=6,'A1'!$F$14,"")</f>
        <v/>
      </c>
      <c r="E3478" t="str">
        <f>IF(SUM('A4'!S3509:X3509)=6,'A4'!C3509,"")</f>
        <v/>
      </c>
      <c r="F3478" t="str">
        <f>IF(SUM('A4'!S3509:X3509)=6,'A4'!D3509,"")</f>
        <v/>
      </c>
      <c r="G3478" t="str">
        <f>IF(SUM('A4'!S3509:X3509)=6,'A4'!E3509,"")</f>
        <v/>
      </c>
      <c r="H3478" t="str">
        <f>IF(SUM('A4'!S3509:X3509)=6,'A4'!F3509,"")</f>
        <v/>
      </c>
      <c r="I3478" t="str">
        <f>IF(SUM('A4'!S3509:X3509)=6,'A4'!G3509,"")</f>
        <v/>
      </c>
      <c r="J3478" s="308" t="str">
        <f>IF(SUM('A4'!S3509:X3509)=6,'A4'!H3509,"")</f>
        <v/>
      </c>
    </row>
    <row r="3479" spans="1:10" x14ac:dyDescent="0.25">
      <c r="A3479" t="str">
        <f>IF(SUM('A4'!S3510:X3510)=6,'Angaben KH-Standort'!$D$25,"")</f>
        <v/>
      </c>
      <c r="B3479" t="str">
        <f>IF(SUM('A4'!S3510:X3510)=6,'Angaben KH-Standort'!$D$26,"")</f>
        <v/>
      </c>
      <c r="C3479" t="str">
        <f>IF(SUM('A4'!S3510:X3510)=6,'Angaben KH-Standort'!$D$12,"")</f>
        <v/>
      </c>
      <c r="D3479" t="str">
        <f>IF(SUM('A4'!S3510:X3510)=6,'A1'!$F$14,"")</f>
        <v/>
      </c>
      <c r="E3479" t="str">
        <f>IF(SUM('A4'!S3510:X3510)=6,'A4'!C3510,"")</f>
        <v/>
      </c>
      <c r="F3479" t="str">
        <f>IF(SUM('A4'!S3510:X3510)=6,'A4'!D3510,"")</f>
        <v/>
      </c>
      <c r="G3479" t="str">
        <f>IF(SUM('A4'!S3510:X3510)=6,'A4'!E3510,"")</f>
        <v/>
      </c>
      <c r="H3479" t="str">
        <f>IF(SUM('A4'!S3510:X3510)=6,'A4'!F3510,"")</f>
        <v/>
      </c>
      <c r="I3479" t="str">
        <f>IF(SUM('A4'!S3510:X3510)=6,'A4'!G3510,"")</f>
        <v/>
      </c>
      <c r="J3479" s="308" t="str">
        <f>IF(SUM('A4'!S3510:X3510)=6,'A4'!H3510,"")</f>
        <v/>
      </c>
    </row>
    <row r="3480" spans="1:10" x14ac:dyDescent="0.25">
      <c r="A3480" t="str">
        <f>IF(SUM('A4'!S3511:X3511)=6,'Angaben KH-Standort'!$D$25,"")</f>
        <v/>
      </c>
      <c r="B3480" t="str">
        <f>IF(SUM('A4'!S3511:X3511)=6,'Angaben KH-Standort'!$D$26,"")</f>
        <v/>
      </c>
      <c r="C3480" t="str">
        <f>IF(SUM('A4'!S3511:X3511)=6,'Angaben KH-Standort'!$D$12,"")</f>
        <v/>
      </c>
      <c r="D3480" t="str">
        <f>IF(SUM('A4'!S3511:X3511)=6,'A1'!$F$14,"")</f>
        <v/>
      </c>
      <c r="E3480" t="str">
        <f>IF(SUM('A4'!S3511:X3511)=6,'A4'!C3511,"")</f>
        <v/>
      </c>
      <c r="F3480" t="str">
        <f>IF(SUM('A4'!S3511:X3511)=6,'A4'!D3511,"")</f>
        <v/>
      </c>
      <c r="G3480" t="str">
        <f>IF(SUM('A4'!S3511:X3511)=6,'A4'!E3511,"")</f>
        <v/>
      </c>
      <c r="H3480" t="str">
        <f>IF(SUM('A4'!S3511:X3511)=6,'A4'!F3511,"")</f>
        <v/>
      </c>
      <c r="I3480" t="str">
        <f>IF(SUM('A4'!S3511:X3511)=6,'A4'!G3511,"")</f>
        <v/>
      </c>
      <c r="J3480" s="308" t="str">
        <f>IF(SUM('A4'!S3511:X3511)=6,'A4'!H3511,"")</f>
        <v/>
      </c>
    </row>
    <row r="3481" spans="1:10" x14ac:dyDescent="0.25">
      <c r="A3481" t="str">
        <f>IF(SUM('A4'!S3512:X3512)=6,'Angaben KH-Standort'!$D$25,"")</f>
        <v/>
      </c>
      <c r="B3481" t="str">
        <f>IF(SUM('A4'!S3512:X3512)=6,'Angaben KH-Standort'!$D$26,"")</f>
        <v/>
      </c>
      <c r="C3481" t="str">
        <f>IF(SUM('A4'!S3512:X3512)=6,'Angaben KH-Standort'!$D$12,"")</f>
        <v/>
      </c>
      <c r="D3481" t="str">
        <f>IF(SUM('A4'!S3512:X3512)=6,'A1'!$F$14,"")</f>
        <v/>
      </c>
      <c r="E3481" t="str">
        <f>IF(SUM('A4'!S3512:X3512)=6,'A4'!C3512,"")</f>
        <v/>
      </c>
      <c r="F3481" t="str">
        <f>IF(SUM('A4'!S3512:X3512)=6,'A4'!D3512,"")</f>
        <v/>
      </c>
      <c r="G3481" t="str">
        <f>IF(SUM('A4'!S3512:X3512)=6,'A4'!E3512,"")</f>
        <v/>
      </c>
      <c r="H3481" t="str">
        <f>IF(SUM('A4'!S3512:X3512)=6,'A4'!F3512,"")</f>
        <v/>
      </c>
      <c r="I3481" t="str">
        <f>IF(SUM('A4'!S3512:X3512)=6,'A4'!G3512,"")</f>
        <v/>
      </c>
      <c r="J3481" s="308" t="str">
        <f>IF(SUM('A4'!S3512:X3512)=6,'A4'!H3512,"")</f>
        <v/>
      </c>
    </row>
    <row r="3482" spans="1:10" x14ac:dyDescent="0.25">
      <c r="A3482" t="str">
        <f>IF(SUM('A4'!S3513:X3513)=6,'Angaben KH-Standort'!$D$25,"")</f>
        <v/>
      </c>
      <c r="B3482" t="str">
        <f>IF(SUM('A4'!S3513:X3513)=6,'Angaben KH-Standort'!$D$26,"")</f>
        <v/>
      </c>
      <c r="C3482" t="str">
        <f>IF(SUM('A4'!S3513:X3513)=6,'Angaben KH-Standort'!$D$12,"")</f>
        <v/>
      </c>
      <c r="D3482" t="str">
        <f>IF(SUM('A4'!S3513:X3513)=6,'A1'!$F$14,"")</f>
        <v/>
      </c>
      <c r="E3482" t="str">
        <f>IF(SUM('A4'!S3513:X3513)=6,'A4'!C3513,"")</f>
        <v/>
      </c>
      <c r="F3482" t="str">
        <f>IF(SUM('A4'!S3513:X3513)=6,'A4'!D3513,"")</f>
        <v/>
      </c>
      <c r="G3482" t="str">
        <f>IF(SUM('A4'!S3513:X3513)=6,'A4'!E3513,"")</f>
        <v/>
      </c>
      <c r="H3482" t="str">
        <f>IF(SUM('A4'!S3513:X3513)=6,'A4'!F3513,"")</f>
        <v/>
      </c>
      <c r="I3482" t="str">
        <f>IF(SUM('A4'!S3513:X3513)=6,'A4'!G3513,"")</f>
        <v/>
      </c>
      <c r="J3482" s="308" t="str">
        <f>IF(SUM('A4'!S3513:X3513)=6,'A4'!H3513,"")</f>
        <v/>
      </c>
    </row>
    <row r="3483" spans="1:10" x14ac:dyDescent="0.25">
      <c r="A3483" t="str">
        <f>IF(SUM('A4'!S3514:X3514)=6,'Angaben KH-Standort'!$D$25,"")</f>
        <v/>
      </c>
      <c r="B3483" t="str">
        <f>IF(SUM('A4'!S3514:X3514)=6,'Angaben KH-Standort'!$D$26,"")</f>
        <v/>
      </c>
      <c r="C3483" t="str">
        <f>IF(SUM('A4'!S3514:X3514)=6,'Angaben KH-Standort'!$D$12,"")</f>
        <v/>
      </c>
      <c r="D3483" t="str">
        <f>IF(SUM('A4'!S3514:X3514)=6,'A1'!$F$14,"")</f>
        <v/>
      </c>
      <c r="E3483" t="str">
        <f>IF(SUM('A4'!S3514:X3514)=6,'A4'!C3514,"")</f>
        <v/>
      </c>
      <c r="F3483" t="str">
        <f>IF(SUM('A4'!S3514:X3514)=6,'A4'!D3514,"")</f>
        <v/>
      </c>
      <c r="G3483" t="str">
        <f>IF(SUM('A4'!S3514:X3514)=6,'A4'!E3514,"")</f>
        <v/>
      </c>
      <c r="H3483" t="str">
        <f>IF(SUM('A4'!S3514:X3514)=6,'A4'!F3514,"")</f>
        <v/>
      </c>
      <c r="I3483" t="str">
        <f>IF(SUM('A4'!S3514:X3514)=6,'A4'!G3514,"")</f>
        <v/>
      </c>
      <c r="J3483" s="308" t="str">
        <f>IF(SUM('A4'!S3514:X3514)=6,'A4'!H3514,"")</f>
        <v/>
      </c>
    </row>
    <row r="3484" spans="1:10" x14ac:dyDescent="0.25">
      <c r="A3484" t="str">
        <f>IF(SUM('A4'!S3515:X3515)=6,'Angaben KH-Standort'!$D$25,"")</f>
        <v/>
      </c>
      <c r="B3484" t="str">
        <f>IF(SUM('A4'!S3515:X3515)=6,'Angaben KH-Standort'!$D$26,"")</f>
        <v/>
      </c>
      <c r="C3484" t="str">
        <f>IF(SUM('A4'!S3515:X3515)=6,'Angaben KH-Standort'!$D$12,"")</f>
        <v/>
      </c>
      <c r="D3484" t="str">
        <f>IF(SUM('A4'!S3515:X3515)=6,'A1'!$F$14,"")</f>
        <v/>
      </c>
      <c r="E3484" t="str">
        <f>IF(SUM('A4'!S3515:X3515)=6,'A4'!C3515,"")</f>
        <v/>
      </c>
      <c r="F3484" t="str">
        <f>IF(SUM('A4'!S3515:X3515)=6,'A4'!D3515,"")</f>
        <v/>
      </c>
      <c r="G3484" t="str">
        <f>IF(SUM('A4'!S3515:X3515)=6,'A4'!E3515,"")</f>
        <v/>
      </c>
      <c r="H3484" t="str">
        <f>IF(SUM('A4'!S3515:X3515)=6,'A4'!F3515,"")</f>
        <v/>
      </c>
      <c r="I3484" t="str">
        <f>IF(SUM('A4'!S3515:X3515)=6,'A4'!G3515,"")</f>
        <v/>
      </c>
      <c r="J3484" s="308" t="str">
        <f>IF(SUM('A4'!S3515:X3515)=6,'A4'!H3515,"")</f>
        <v/>
      </c>
    </row>
    <row r="3485" spans="1:10" x14ac:dyDescent="0.25">
      <c r="A3485" t="str">
        <f>IF(SUM('A4'!S3516:X3516)=6,'Angaben KH-Standort'!$D$25,"")</f>
        <v/>
      </c>
      <c r="B3485" t="str">
        <f>IF(SUM('A4'!S3516:X3516)=6,'Angaben KH-Standort'!$D$26,"")</f>
        <v/>
      </c>
      <c r="C3485" t="str">
        <f>IF(SUM('A4'!S3516:X3516)=6,'Angaben KH-Standort'!$D$12,"")</f>
        <v/>
      </c>
      <c r="D3485" t="str">
        <f>IF(SUM('A4'!S3516:X3516)=6,'A1'!$F$14,"")</f>
        <v/>
      </c>
      <c r="E3485" t="str">
        <f>IF(SUM('A4'!S3516:X3516)=6,'A4'!C3516,"")</f>
        <v/>
      </c>
      <c r="F3485" t="str">
        <f>IF(SUM('A4'!S3516:X3516)=6,'A4'!D3516,"")</f>
        <v/>
      </c>
      <c r="G3485" t="str">
        <f>IF(SUM('A4'!S3516:X3516)=6,'A4'!E3516,"")</f>
        <v/>
      </c>
      <c r="H3485" t="str">
        <f>IF(SUM('A4'!S3516:X3516)=6,'A4'!F3516,"")</f>
        <v/>
      </c>
      <c r="I3485" t="str">
        <f>IF(SUM('A4'!S3516:X3516)=6,'A4'!G3516,"")</f>
        <v/>
      </c>
      <c r="J3485" s="308" t="str">
        <f>IF(SUM('A4'!S3516:X3516)=6,'A4'!H3516,"")</f>
        <v/>
      </c>
    </row>
    <row r="3486" spans="1:10" x14ac:dyDescent="0.25">
      <c r="A3486" t="str">
        <f>IF(SUM('A4'!S3517:X3517)=6,'Angaben KH-Standort'!$D$25,"")</f>
        <v/>
      </c>
      <c r="B3486" t="str">
        <f>IF(SUM('A4'!S3517:X3517)=6,'Angaben KH-Standort'!$D$26,"")</f>
        <v/>
      </c>
      <c r="C3486" t="str">
        <f>IF(SUM('A4'!S3517:X3517)=6,'Angaben KH-Standort'!$D$12,"")</f>
        <v/>
      </c>
      <c r="D3486" t="str">
        <f>IF(SUM('A4'!S3517:X3517)=6,'A1'!$F$14,"")</f>
        <v/>
      </c>
      <c r="E3486" t="str">
        <f>IF(SUM('A4'!S3517:X3517)=6,'A4'!C3517,"")</f>
        <v/>
      </c>
      <c r="F3486" t="str">
        <f>IF(SUM('A4'!S3517:X3517)=6,'A4'!D3517,"")</f>
        <v/>
      </c>
      <c r="G3486" t="str">
        <f>IF(SUM('A4'!S3517:X3517)=6,'A4'!E3517,"")</f>
        <v/>
      </c>
      <c r="H3486" t="str">
        <f>IF(SUM('A4'!S3517:X3517)=6,'A4'!F3517,"")</f>
        <v/>
      </c>
      <c r="I3486" t="str">
        <f>IF(SUM('A4'!S3517:X3517)=6,'A4'!G3517,"")</f>
        <v/>
      </c>
      <c r="J3486" s="308" t="str">
        <f>IF(SUM('A4'!S3517:X3517)=6,'A4'!H3517,"")</f>
        <v/>
      </c>
    </row>
    <row r="3487" spans="1:10" x14ac:dyDescent="0.25">
      <c r="A3487" t="str">
        <f>IF(SUM('A4'!S3518:X3518)=6,'Angaben KH-Standort'!$D$25,"")</f>
        <v/>
      </c>
      <c r="B3487" t="str">
        <f>IF(SUM('A4'!S3518:X3518)=6,'Angaben KH-Standort'!$D$26,"")</f>
        <v/>
      </c>
      <c r="C3487" t="str">
        <f>IF(SUM('A4'!S3518:X3518)=6,'Angaben KH-Standort'!$D$12,"")</f>
        <v/>
      </c>
      <c r="D3487" t="str">
        <f>IF(SUM('A4'!S3518:X3518)=6,'A1'!$F$14,"")</f>
        <v/>
      </c>
      <c r="E3487" t="str">
        <f>IF(SUM('A4'!S3518:X3518)=6,'A4'!C3518,"")</f>
        <v/>
      </c>
      <c r="F3487" t="str">
        <f>IF(SUM('A4'!S3518:X3518)=6,'A4'!D3518,"")</f>
        <v/>
      </c>
      <c r="G3487" t="str">
        <f>IF(SUM('A4'!S3518:X3518)=6,'A4'!E3518,"")</f>
        <v/>
      </c>
      <c r="H3487" t="str">
        <f>IF(SUM('A4'!S3518:X3518)=6,'A4'!F3518,"")</f>
        <v/>
      </c>
      <c r="I3487" t="str">
        <f>IF(SUM('A4'!S3518:X3518)=6,'A4'!G3518,"")</f>
        <v/>
      </c>
      <c r="J3487" s="308" t="str">
        <f>IF(SUM('A4'!S3518:X3518)=6,'A4'!H3518,"")</f>
        <v/>
      </c>
    </row>
    <row r="3488" spans="1:10" x14ac:dyDescent="0.25">
      <c r="A3488" t="str">
        <f>IF(SUM('A4'!S3519:X3519)=6,'Angaben KH-Standort'!$D$25,"")</f>
        <v/>
      </c>
      <c r="B3488" t="str">
        <f>IF(SUM('A4'!S3519:X3519)=6,'Angaben KH-Standort'!$D$26,"")</f>
        <v/>
      </c>
      <c r="C3488" t="str">
        <f>IF(SUM('A4'!S3519:X3519)=6,'Angaben KH-Standort'!$D$12,"")</f>
        <v/>
      </c>
      <c r="D3488" t="str">
        <f>IF(SUM('A4'!S3519:X3519)=6,'A1'!$F$14,"")</f>
        <v/>
      </c>
      <c r="E3488" t="str">
        <f>IF(SUM('A4'!S3519:X3519)=6,'A4'!C3519,"")</f>
        <v/>
      </c>
      <c r="F3488" t="str">
        <f>IF(SUM('A4'!S3519:X3519)=6,'A4'!D3519,"")</f>
        <v/>
      </c>
      <c r="G3488" t="str">
        <f>IF(SUM('A4'!S3519:X3519)=6,'A4'!E3519,"")</f>
        <v/>
      </c>
      <c r="H3488" t="str">
        <f>IF(SUM('A4'!S3519:X3519)=6,'A4'!F3519,"")</f>
        <v/>
      </c>
      <c r="I3488" t="str">
        <f>IF(SUM('A4'!S3519:X3519)=6,'A4'!G3519,"")</f>
        <v/>
      </c>
      <c r="J3488" s="308" t="str">
        <f>IF(SUM('A4'!S3519:X3519)=6,'A4'!H3519,"")</f>
        <v/>
      </c>
    </row>
    <row r="3489" spans="1:10" x14ac:dyDescent="0.25">
      <c r="A3489" t="str">
        <f>IF(SUM('A4'!S3520:X3520)=6,'Angaben KH-Standort'!$D$25,"")</f>
        <v/>
      </c>
      <c r="B3489" t="str">
        <f>IF(SUM('A4'!S3520:X3520)=6,'Angaben KH-Standort'!$D$26,"")</f>
        <v/>
      </c>
      <c r="C3489" t="str">
        <f>IF(SUM('A4'!S3520:X3520)=6,'Angaben KH-Standort'!$D$12,"")</f>
        <v/>
      </c>
      <c r="D3489" t="str">
        <f>IF(SUM('A4'!S3520:X3520)=6,'A1'!$F$14,"")</f>
        <v/>
      </c>
      <c r="E3489" t="str">
        <f>IF(SUM('A4'!S3520:X3520)=6,'A4'!C3520,"")</f>
        <v/>
      </c>
      <c r="F3489" t="str">
        <f>IF(SUM('A4'!S3520:X3520)=6,'A4'!D3520,"")</f>
        <v/>
      </c>
      <c r="G3489" t="str">
        <f>IF(SUM('A4'!S3520:X3520)=6,'A4'!E3520,"")</f>
        <v/>
      </c>
      <c r="H3489" t="str">
        <f>IF(SUM('A4'!S3520:X3520)=6,'A4'!F3520,"")</f>
        <v/>
      </c>
      <c r="I3489" t="str">
        <f>IF(SUM('A4'!S3520:X3520)=6,'A4'!G3520,"")</f>
        <v/>
      </c>
      <c r="J3489" s="308" t="str">
        <f>IF(SUM('A4'!S3520:X3520)=6,'A4'!H3520,"")</f>
        <v/>
      </c>
    </row>
    <row r="3490" spans="1:10" x14ac:dyDescent="0.25">
      <c r="A3490" t="str">
        <f>IF(SUM('A4'!S3521:X3521)=6,'Angaben KH-Standort'!$D$25,"")</f>
        <v/>
      </c>
      <c r="B3490" t="str">
        <f>IF(SUM('A4'!S3521:X3521)=6,'Angaben KH-Standort'!$D$26,"")</f>
        <v/>
      </c>
      <c r="C3490" t="str">
        <f>IF(SUM('A4'!S3521:X3521)=6,'Angaben KH-Standort'!$D$12,"")</f>
        <v/>
      </c>
      <c r="D3490" t="str">
        <f>IF(SUM('A4'!S3521:X3521)=6,'A1'!$F$14,"")</f>
        <v/>
      </c>
      <c r="E3490" t="str">
        <f>IF(SUM('A4'!S3521:X3521)=6,'A4'!C3521,"")</f>
        <v/>
      </c>
      <c r="F3490" t="str">
        <f>IF(SUM('A4'!S3521:X3521)=6,'A4'!D3521,"")</f>
        <v/>
      </c>
      <c r="G3490" t="str">
        <f>IF(SUM('A4'!S3521:X3521)=6,'A4'!E3521,"")</f>
        <v/>
      </c>
      <c r="H3490" t="str">
        <f>IF(SUM('A4'!S3521:X3521)=6,'A4'!F3521,"")</f>
        <v/>
      </c>
      <c r="I3490" t="str">
        <f>IF(SUM('A4'!S3521:X3521)=6,'A4'!G3521,"")</f>
        <v/>
      </c>
      <c r="J3490" s="308" t="str">
        <f>IF(SUM('A4'!S3521:X3521)=6,'A4'!H3521,"")</f>
        <v/>
      </c>
    </row>
    <row r="3491" spans="1:10" x14ac:dyDescent="0.25">
      <c r="A3491" t="str">
        <f>IF(SUM('A4'!S3522:X3522)=6,'Angaben KH-Standort'!$D$25,"")</f>
        <v/>
      </c>
      <c r="B3491" t="str">
        <f>IF(SUM('A4'!S3522:X3522)=6,'Angaben KH-Standort'!$D$26,"")</f>
        <v/>
      </c>
      <c r="C3491" t="str">
        <f>IF(SUM('A4'!S3522:X3522)=6,'Angaben KH-Standort'!$D$12,"")</f>
        <v/>
      </c>
      <c r="D3491" t="str">
        <f>IF(SUM('A4'!S3522:X3522)=6,'A1'!$F$14,"")</f>
        <v/>
      </c>
      <c r="E3491" t="str">
        <f>IF(SUM('A4'!S3522:X3522)=6,'A4'!C3522,"")</f>
        <v/>
      </c>
      <c r="F3491" t="str">
        <f>IF(SUM('A4'!S3522:X3522)=6,'A4'!D3522,"")</f>
        <v/>
      </c>
      <c r="G3491" t="str">
        <f>IF(SUM('A4'!S3522:X3522)=6,'A4'!E3522,"")</f>
        <v/>
      </c>
      <c r="H3491" t="str">
        <f>IF(SUM('A4'!S3522:X3522)=6,'A4'!F3522,"")</f>
        <v/>
      </c>
      <c r="I3491" t="str">
        <f>IF(SUM('A4'!S3522:X3522)=6,'A4'!G3522,"")</f>
        <v/>
      </c>
      <c r="J3491" s="308" t="str">
        <f>IF(SUM('A4'!S3522:X3522)=6,'A4'!H3522,"")</f>
        <v/>
      </c>
    </row>
    <row r="3492" spans="1:10" x14ac:dyDescent="0.25">
      <c r="A3492" t="str">
        <f>IF(SUM('A4'!S3523:X3523)=6,'Angaben KH-Standort'!$D$25,"")</f>
        <v/>
      </c>
      <c r="B3492" t="str">
        <f>IF(SUM('A4'!S3523:X3523)=6,'Angaben KH-Standort'!$D$26,"")</f>
        <v/>
      </c>
      <c r="C3492" t="str">
        <f>IF(SUM('A4'!S3523:X3523)=6,'Angaben KH-Standort'!$D$12,"")</f>
        <v/>
      </c>
      <c r="D3492" t="str">
        <f>IF(SUM('A4'!S3523:X3523)=6,'A1'!$F$14,"")</f>
        <v/>
      </c>
      <c r="E3492" t="str">
        <f>IF(SUM('A4'!S3523:X3523)=6,'A4'!C3523,"")</f>
        <v/>
      </c>
      <c r="F3492" t="str">
        <f>IF(SUM('A4'!S3523:X3523)=6,'A4'!D3523,"")</f>
        <v/>
      </c>
      <c r="G3492" t="str">
        <f>IF(SUM('A4'!S3523:X3523)=6,'A4'!E3523,"")</f>
        <v/>
      </c>
      <c r="H3492" t="str">
        <f>IF(SUM('A4'!S3523:X3523)=6,'A4'!F3523,"")</f>
        <v/>
      </c>
      <c r="I3492" t="str">
        <f>IF(SUM('A4'!S3523:X3523)=6,'A4'!G3523,"")</f>
        <v/>
      </c>
      <c r="J3492" s="308" t="str">
        <f>IF(SUM('A4'!S3523:X3523)=6,'A4'!H3523,"")</f>
        <v/>
      </c>
    </row>
    <row r="3493" spans="1:10" x14ac:dyDescent="0.25">
      <c r="A3493" t="str">
        <f>IF(SUM('A4'!S3524:X3524)=6,'Angaben KH-Standort'!$D$25,"")</f>
        <v/>
      </c>
      <c r="B3493" t="str">
        <f>IF(SUM('A4'!S3524:X3524)=6,'Angaben KH-Standort'!$D$26,"")</f>
        <v/>
      </c>
      <c r="C3493" t="str">
        <f>IF(SUM('A4'!S3524:X3524)=6,'Angaben KH-Standort'!$D$12,"")</f>
        <v/>
      </c>
      <c r="D3493" t="str">
        <f>IF(SUM('A4'!S3524:X3524)=6,'A1'!$F$14,"")</f>
        <v/>
      </c>
      <c r="E3493" t="str">
        <f>IF(SUM('A4'!S3524:X3524)=6,'A4'!C3524,"")</f>
        <v/>
      </c>
      <c r="F3493" t="str">
        <f>IF(SUM('A4'!S3524:X3524)=6,'A4'!D3524,"")</f>
        <v/>
      </c>
      <c r="G3493" t="str">
        <f>IF(SUM('A4'!S3524:X3524)=6,'A4'!E3524,"")</f>
        <v/>
      </c>
      <c r="H3493" t="str">
        <f>IF(SUM('A4'!S3524:X3524)=6,'A4'!F3524,"")</f>
        <v/>
      </c>
      <c r="I3493" t="str">
        <f>IF(SUM('A4'!S3524:X3524)=6,'A4'!G3524,"")</f>
        <v/>
      </c>
      <c r="J3493" s="308" t="str">
        <f>IF(SUM('A4'!S3524:X3524)=6,'A4'!H3524,"")</f>
        <v/>
      </c>
    </row>
    <row r="3494" spans="1:10" x14ac:dyDescent="0.25">
      <c r="A3494" t="str">
        <f>IF(SUM('A4'!S3525:X3525)=6,'Angaben KH-Standort'!$D$25,"")</f>
        <v/>
      </c>
      <c r="B3494" t="str">
        <f>IF(SUM('A4'!S3525:X3525)=6,'Angaben KH-Standort'!$D$26,"")</f>
        <v/>
      </c>
      <c r="C3494" t="str">
        <f>IF(SUM('A4'!S3525:X3525)=6,'Angaben KH-Standort'!$D$12,"")</f>
        <v/>
      </c>
      <c r="D3494" t="str">
        <f>IF(SUM('A4'!S3525:X3525)=6,'A1'!$F$14,"")</f>
        <v/>
      </c>
      <c r="E3494" t="str">
        <f>IF(SUM('A4'!S3525:X3525)=6,'A4'!C3525,"")</f>
        <v/>
      </c>
      <c r="F3494" t="str">
        <f>IF(SUM('A4'!S3525:X3525)=6,'A4'!D3525,"")</f>
        <v/>
      </c>
      <c r="G3494" t="str">
        <f>IF(SUM('A4'!S3525:X3525)=6,'A4'!E3525,"")</f>
        <v/>
      </c>
      <c r="H3494" t="str">
        <f>IF(SUM('A4'!S3525:X3525)=6,'A4'!F3525,"")</f>
        <v/>
      </c>
      <c r="I3494" t="str">
        <f>IF(SUM('A4'!S3525:X3525)=6,'A4'!G3525,"")</f>
        <v/>
      </c>
      <c r="J3494" s="308" t="str">
        <f>IF(SUM('A4'!S3525:X3525)=6,'A4'!H3525,"")</f>
        <v/>
      </c>
    </row>
    <row r="3495" spans="1:10" x14ac:dyDescent="0.25">
      <c r="A3495" t="str">
        <f>IF(SUM('A4'!S3526:X3526)=6,'Angaben KH-Standort'!$D$25,"")</f>
        <v/>
      </c>
      <c r="B3495" t="str">
        <f>IF(SUM('A4'!S3526:X3526)=6,'Angaben KH-Standort'!$D$26,"")</f>
        <v/>
      </c>
      <c r="C3495" t="str">
        <f>IF(SUM('A4'!S3526:X3526)=6,'Angaben KH-Standort'!$D$12,"")</f>
        <v/>
      </c>
      <c r="D3495" t="str">
        <f>IF(SUM('A4'!S3526:X3526)=6,'A1'!$F$14,"")</f>
        <v/>
      </c>
      <c r="E3495" t="str">
        <f>IF(SUM('A4'!S3526:X3526)=6,'A4'!C3526,"")</f>
        <v/>
      </c>
      <c r="F3495" t="str">
        <f>IF(SUM('A4'!S3526:X3526)=6,'A4'!D3526,"")</f>
        <v/>
      </c>
      <c r="G3495" t="str">
        <f>IF(SUM('A4'!S3526:X3526)=6,'A4'!E3526,"")</f>
        <v/>
      </c>
      <c r="H3495" t="str">
        <f>IF(SUM('A4'!S3526:X3526)=6,'A4'!F3526,"")</f>
        <v/>
      </c>
      <c r="I3495" t="str">
        <f>IF(SUM('A4'!S3526:X3526)=6,'A4'!G3526,"")</f>
        <v/>
      </c>
      <c r="J3495" s="308" t="str">
        <f>IF(SUM('A4'!S3526:X3526)=6,'A4'!H3526,"")</f>
        <v/>
      </c>
    </row>
    <row r="3496" spans="1:10" x14ac:dyDescent="0.25">
      <c r="A3496" t="str">
        <f>IF(SUM('A4'!S3527:X3527)=6,'Angaben KH-Standort'!$D$25,"")</f>
        <v/>
      </c>
      <c r="B3496" t="str">
        <f>IF(SUM('A4'!S3527:X3527)=6,'Angaben KH-Standort'!$D$26,"")</f>
        <v/>
      </c>
      <c r="C3496" t="str">
        <f>IF(SUM('A4'!S3527:X3527)=6,'Angaben KH-Standort'!$D$12,"")</f>
        <v/>
      </c>
      <c r="D3496" t="str">
        <f>IF(SUM('A4'!S3527:X3527)=6,'A1'!$F$14,"")</f>
        <v/>
      </c>
      <c r="E3496" t="str">
        <f>IF(SUM('A4'!S3527:X3527)=6,'A4'!C3527,"")</f>
        <v/>
      </c>
      <c r="F3496" t="str">
        <f>IF(SUM('A4'!S3527:X3527)=6,'A4'!D3527,"")</f>
        <v/>
      </c>
      <c r="G3496" t="str">
        <f>IF(SUM('A4'!S3527:X3527)=6,'A4'!E3527,"")</f>
        <v/>
      </c>
      <c r="H3496" t="str">
        <f>IF(SUM('A4'!S3527:X3527)=6,'A4'!F3527,"")</f>
        <v/>
      </c>
      <c r="I3496" t="str">
        <f>IF(SUM('A4'!S3527:X3527)=6,'A4'!G3527,"")</f>
        <v/>
      </c>
      <c r="J3496" s="308" t="str">
        <f>IF(SUM('A4'!S3527:X3527)=6,'A4'!H3527,"")</f>
        <v/>
      </c>
    </row>
    <row r="3497" spans="1:10" x14ac:dyDescent="0.25">
      <c r="A3497" t="str">
        <f>IF(SUM('A4'!S3528:X3528)=6,'Angaben KH-Standort'!$D$25,"")</f>
        <v/>
      </c>
      <c r="B3497" t="str">
        <f>IF(SUM('A4'!S3528:X3528)=6,'Angaben KH-Standort'!$D$26,"")</f>
        <v/>
      </c>
      <c r="C3497" t="str">
        <f>IF(SUM('A4'!S3528:X3528)=6,'Angaben KH-Standort'!$D$12,"")</f>
        <v/>
      </c>
      <c r="D3497" t="str">
        <f>IF(SUM('A4'!S3528:X3528)=6,'A1'!$F$14,"")</f>
        <v/>
      </c>
      <c r="E3497" t="str">
        <f>IF(SUM('A4'!S3528:X3528)=6,'A4'!C3528,"")</f>
        <v/>
      </c>
      <c r="F3497" t="str">
        <f>IF(SUM('A4'!S3528:X3528)=6,'A4'!D3528,"")</f>
        <v/>
      </c>
      <c r="G3497" t="str">
        <f>IF(SUM('A4'!S3528:X3528)=6,'A4'!E3528,"")</f>
        <v/>
      </c>
      <c r="H3497" t="str">
        <f>IF(SUM('A4'!S3528:X3528)=6,'A4'!F3528,"")</f>
        <v/>
      </c>
      <c r="I3497" t="str">
        <f>IF(SUM('A4'!S3528:X3528)=6,'A4'!G3528,"")</f>
        <v/>
      </c>
      <c r="J3497" s="308" t="str">
        <f>IF(SUM('A4'!S3528:X3528)=6,'A4'!H3528,"")</f>
        <v/>
      </c>
    </row>
    <row r="3498" spans="1:10" x14ac:dyDescent="0.25">
      <c r="A3498" t="str">
        <f>IF(SUM('A4'!S3529:X3529)=6,'Angaben KH-Standort'!$D$25,"")</f>
        <v/>
      </c>
      <c r="B3498" t="str">
        <f>IF(SUM('A4'!S3529:X3529)=6,'Angaben KH-Standort'!$D$26,"")</f>
        <v/>
      </c>
      <c r="C3498" t="str">
        <f>IF(SUM('A4'!S3529:X3529)=6,'Angaben KH-Standort'!$D$12,"")</f>
        <v/>
      </c>
      <c r="D3498" t="str">
        <f>IF(SUM('A4'!S3529:X3529)=6,'A1'!$F$14,"")</f>
        <v/>
      </c>
      <c r="E3498" t="str">
        <f>IF(SUM('A4'!S3529:X3529)=6,'A4'!C3529,"")</f>
        <v/>
      </c>
      <c r="F3498" t="str">
        <f>IF(SUM('A4'!S3529:X3529)=6,'A4'!D3529,"")</f>
        <v/>
      </c>
      <c r="G3498" t="str">
        <f>IF(SUM('A4'!S3529:X3529)=6,'A4'!E3529,"")</f>
        <v/>
      </c>
      <c r="H3498" t="str">
        <f>IF(SUM('A4'!S3529:X3529)=6,'A4'!F3529,"")</f>
        <v/>
      </c>
      <c r="I3498" t="str">
        <f>IF(SUM('A4'!S3529:X3529)=6,'A4'!G3529,"")</f>
        <v/>
      </c>
      <c r="J3498" s="308" t="str">
        <f>IF(SUM('A4'!S3529:X3529)=6,'A4'!H3529,"")</f>
        <v/>
      </c>
    </row>
    <row r="3499" spans="1:10" x14ac:dyDescent="0.25">
      <c r="A3499" t="str">
        <f>IF(SUM('A4'!S3530:X3530)=6,'Angaben KH-Standort'!$D$25,"")</f>
        <v/>
      </c>
      <c r="B3499" t="str">
        <f>IF(SUM('A4'!S3530:X3530)=6,'Angaben KH-Standort'!$D$26,"")</f>
        <v/>
      </c>
      <c r="C3499" t="str">
        <f>IF(SUM('A4'!S3530:X3530)=6,'Angaben KH-Standort'!$D$12,"")</f>
        <v/>
      </c>
      <c r="D3499" t="str">
        <f>IF(SUM('A4'!S3530:X3530)=6,'A1'!$F$14,"")</f>
        <v/>
      </c>
      <c r="E3499" t="str">
        <f>IF(SUM('A4'!S3530:X3530)=6,'A4'!C3530,"")</f>
        <v/>
      </c>
      <c r="F3499" t="str">
        <f>IF(SUM('A4'!S3530:X3530)=6,'A4'!D3530,"")</f>
        <v/>
      </c>
      <c r="G3499" t="str">
        <f>IF(SUM('A4'!S3530:X3530)=6,'A4'!E3530,"")</f>
        <v/>
      </c>
      <c r="H3499" t="str">
        <f>IF(SUM('A4'!S3530:X3530)=6,'A4'!F3530,"")</f>
        <v/>
      </c>
      <c r="I3499" t="str">
        <f>IF(SUM('A4'!S3530:X3530)=6,'A4'!G3530,"")</f>
        <v/>
      </c>
      <c r="J3499" s="308" t="str">
        <f>IF(SUM('A4'!S3530:X3530)=6,'A4'!H3530,"")</f>
        <v/>
      </c>
    </row>
    <row r="3500" spans="1:10" x14ac:dyDescent="0.25">
      <c r="A3500" t="str">
        <f>IF(SUM('A4'!S3531:X3531)=6,'Angaben KH-Standort'!$D$25,"")</f>
        <v/>
      </c>
      <c r="B3500" t="str">
        <f>IF(SUM('A4'!S3531:X3531)=6,'Angaben KH-Standort'!$D$26,"")</f>
        <v/>
      </c>
      <c r="C3500" t="str">
        <f>IF(SUM('A4'!S3531:X3531)=6,'Angaben KH-Standort'!$D$12,"")</f>
        <v/>
      </c>
      <c r="D3500" t="str">
        <f>IF(SUM('A4'!S3531:X3531)=6,'A1'!$F$14,"")</f>
        <v/>
      </c>
      <c r="E3500" t="str">
        <f>IF(SUM('A4'!S3531:X3531)=6,'A4'!C3531,"")</f>
        <v/>
      </c>
      <c r="F3500" t="str">
        <f>IF(SUM('A4'!S3531:X3531)=6,'A4'!D3531,"")</f>
        <v/>
      </c>
      <c r="G3500" t="str">
        <f>IF(SUM('A4'!S3531:X3531)=6,'A4'!E3531,"")</f>
        <v/>
      </c>
      <c r="H3500" t="str">
        <f>IF(SUM('A4'!S3531:X3531)=6,'A4'!F3531,"")</f>
        <v/>
      </c>
      <c r="I3500" t="str">
        <f>IF(SUM('A4'!S3531:X3531)=6,'A4'!G3531,"")</f>
        <v/>
      </c>
      <c r="J3500" s="308" t="str">
        <f>IF(SUM('A4'!S3531:X3531)=6,'A4'!H3531,"")</f>
        <v/>
      </c>
    </row>
    <row r="3501" spans="1:10" x14ac:dyDescent="0.25">
      <c r="A3501" t="str">
        <f>IF(SUM('A4'!S3532:X3532)=6,'Angaben KH-Standort'!$D$25,"")</f>
        <v/>
      </c>
      <c r="B3501" t="str">
        <f>IF(SUM('A4'!S3532:X3532)=6,'Angaben KH-Standort'!$D$26,"")</f>
        <v/>
      </c>
      <c r="C3501" t="str">
        <f>IF(SUM('A4'!S3532:X3532)=6,'Angaben KH-Standort'!$D$12,"")</f>
        <v/>
      </c>
      <c r="D3501" t="str">
        <f>IF(SUM('A4'!S3532:X3532)=6,'A1'!$F$14,"")</f>
        <v/>
      </c>
      <c r="E3501" t="str">
        <f>IF(SUM('A4'!S3532:X3532)=6,'A4'!C3532,"")</f>
        <v/>
      </c>
      <c r="F3501" t="str">
        <f>IF(SUM('A4'!S3532:X3532)=6,'A4'!D3532,"")</f>
        <v/>
      </c>
      <c r="G3501" t="str">
        <f>IF(SUM('A4'!S3532:X3532)=6,'A4'!E3532,"")</f>
        <v/>
      </c>
      <c r="H3501" t="str">
        <f>IF(SUM('A4'!S3532:X3532)=6,'A4'!F3532,"")</f>
        <v/>
      </c>
      <c r="I3501" t="str">
        <f>IF(SUM('A4'!S3532:X3532)=6,'A4'!G3532,"")</f>
        <v/>
      </c>
      <c r="J3501" s="308" t="str">
        <f>IF(SUM('A4'!S3532:X3532)=6,'A4'!H3532,"")</f>
        <v/>
      </c>
    </row>
    <row r="3502" spans="1:10" x14ac:dyDescent="0.25">
      <c r="A3502" t="str">
        <f>IF(SUM('A4'!S3533:X3533)=6,'Angaben KH-Standort'!$D$25,"")</f>
        <v/>
      </c>
      <c r="B3502" t="str">
        <f>IF(SUM('A4'!S3533:X3533)=6,'Angaben KH-Standort'!$D$26,"")</f>
        <v/>
      </c>
      <c r="C3502" t="str">
        <f>IF(SUM('A4'!S3533:X3533)=6,'Angaben KH-Standort'!$D$12,"")</f>
        <v/>
      </c>
      <c r="D3502" t="str">
        <f>IF(SUM('A4'!S3533:X3533)=6,'A1'!$F$14,"")</f>
        <v/>
      </c>
      <c r="E3502" t="str">
        <f>IF(SUM('A4'!S3533:X3533)=6,'A4'!C3533,"")</f>
        <v/>
      </c>
      <c r="F3502" t="str">
        <f>IF(SUM('A4'!S3533:X3533)=6,'A4'!D3533,"")</f>
        <v/>
      </c>
      <c r="G3502" t="str">
        <f>IF(SUM('A4'!S3533:X3533)=6,'A4'!E3533,"")</f>
        <v/>
      </c>
      <c r="H3502" t="str">
        <f>IF(SUM('A4'!S3533:X3533)=6,'A4'!F3533,"")</f>
        <v/>
      </c>
      <c r="I3502" t="str">
        <f>IF(SUM('A4'!S3533:X3533)=6,'A4'!G3533,"")</f>
        <v/>
      </c>
      <c r="J3502" s="308" t="str">
        <f>IF(SUM('A4'!S3533:X3533)=6,'A4'!H3533,"")</f>
        <v/>
      </c>
    </row>
    <row r="3503" spans="1:10" x14ac:dyDescent="0.25">
      <c r="A3503" t="str">
        <f>IF(SUM('A4'!S3534:X3534)=6,'Angaben KH-Standort'!$D$25,"")</f>
        <v/>
      </c>
      <c r="B3503" t="str">
        <f>IF(SUM('A4'!S3534:X3534)=6,'Angaben KH-Standort'!$D$26,"")</f>
        <v/>
      </c>
      <c r="C3503" t="str">
        <f>IF(SUM('A4'!S3534:X3534)=6,'Angaben KH-Standort'!$D$12,"")</f>
        <v/>
      </c>
      <c r="D3503" t="str">
        <f>IF(SUM('A4'!S3534:X3534)=6,'A1'!$F$14,"")</f>
        <v/>
      </c>
      <c r="E3503" t="str">
        <f>IF(SUM('A4'!S3534:X3534)=6,'A4'!C3534,"")</f>
        <v/>
      </c>
      <c r="F3503" t="str">
        <f>IF(SUM('A4'!S3534:X3534)=6,'A4'!D3534,"")</f>
        <v/>
      </c>
      <c r="G3503" t="str">
        <f>IF(SUM('A4'!S3534:X3534)=6,'A4'!E3534,"")</f>
        <v/>
      </c>
      <c r="H3503" t="str">
        <f>IF(SUM('A4'!S3534:X3534)=6,'A4'!F3534,"")</f>
        <v/>
      </c>
      <c r="I3503" t="str">
        <f>IF(SUM('A4'!S3534:X3534)=6,'A4'!G3534,"")</f>
        <v/>
      </c>
      <c r="J3503" s="308" t="str">
        <f>IF(SUM('A4'!S3534:X3534)=6,'A4'!H3534,"")</f>
        <v/>
      </c>
    </row>
    <row r="3504" spans="1:10" x14ac:dyDescent="0.25">
      <c r="A3504" t="str">
        <f>IF(SUM('A4'!S3535:X3535)=6,'Angaben KH-Standort'!$D$25,"")</f>
        <v/>
      </c>
      <c r="B3504" t="str">
        <f>IF(SUM('A4'!S3535:X3535)=6,'Angaben KH-Standort'!$D$26,"")</f>
        <v/>
      </c>
      <c r="C3504" t="str">
        <f>IF(SUM('A4'!S3535:X3535)=6,'Angaben KH-Standort'!$D$12,"")</f>
        <v/>
      </c>
      <c r="D3504" t="str">
        <f>IF(SUM('A4'!S3535:X3535)=6,'A1'!$F$14,"")</f>
        <v/>
      </c>
      <c r="E3504" t="str">
        <f>IF(SUM('A4'!S3535:X3535)=6,'A4'!C3535,"")</f>
        <v/>
      </c>
      <c r="F3504" t="str">
        <f>IF(SUM('A4'!S3535:X3535)=6,'A4'!D3535,"")</f>
        <v/>
      </c>
      <c r="G3504" t="str">
        <f>IF(SUM('A4'!S3535:X3535)=6,'A4'!E3535,"")</f>
        <v/>
      </c>
      <c r="H3504" t="str">
        <f>IF(SUM('A4'!S3535:X3535)=6,'A4'!F3535,"")</f>
        <v/>
      </c>
      <c r="I3504" t="str">
        <f>IF(SUM('A4'!S3535:X3535)=6,'A4'!G3535,"")</f>
        <v/>
      </c>
      <c r="J3504" s="308" t="str">
        <f>IF(SUM('A4'!S3535:X3535)=6,'A4'!H3535,"")</f>
        <v/>
      </c>
    </row>
    <row r="3505" spans="1:10" x14ac:dyDescent="0.25">
      <c r="A3505" t="str">
        <f>IF(SUM('A4'!S3536:X3536)=6,'Angaben KH-Standort'!$D$25,"")</f>
        <v/>
      </c>
      <c r="B3505" t="str">
        <f>IF(SUM('A4'!S3536:X3536)=6,'Angaben KH-Standort'!$D$26,"")</f>
        <v/>
      </c>
      <c r="C3505" t="str">
        <f>IF(SUM('A4'!S3536:X3536)=6,'Angaben KH-Standort'!$D$12,"")</f>
        <v/>
      </c>
      <c r="D3505" t="str">
        <f>IF(SUM('A4'!S3536:X3536)=6,'A1'!$F$14,"")</f>
        <v/>
      </c>
      <c r="E3505" t="str">
        <f>IF(SUM('A4'!S3536:X3536)=6,'A4'!C3536,"")</f>
        <v/>
      </c>
      <c r="F3505" t="str">
        <f>IF(SUM('A4'!S3536:X3536)=6,'A4'!D3536,"")</f>
        <v/>
      </c>
      <c r="G3505" t="str">
        <f>IF(SUM('A4'!S3536:X3536)=6,'A4'!E3536,"")</f>
        <v/>
      </c>
      <c r="H3505" t="str">
        <f>IF(SUM('A4'!S3536:X3536)=6,'A4'!F3536,"")</f>
        <v/>
      </c>
      <c r="I3505" t="str">
        <f>IF(SUM('A4'!S3536:X3536)=6,'A4'!G3536,"")</f>
        <v/>
      </c>
      <c r="J3505" s="308" t="str">
        <f>IF(SUM('A4'!S3536:X3536)=6,'A4'!H3536,"")</f>
        <v/>
      </c>
    </row>
    <row r="3506" spans="1:10" x14ac:dyDescent="0.25">
      <c r="A3506" t="str">
        <f>IF(SUM('A4'!S3537:X3537)=6,'Angaben KH-Standort'!$D$25,"")</f>
        <v/>
      </c>
      <c r="B3506" t="str">
        <f>IF(SUM('A4'!S3537:X3537)=6,'Angaben KH-Standort'!$D$26,"")</f>
        <v/>
      </c>
      <c r="C3506" t="str">
        <f>IF(SUM('A4'!S3537:X3537)=6,'Angaben KH-Standort'!$D$12,"")</f>
        <v/>
      </c>
      <c r="D3506" t="str">
        <f>IF(SUM('A4'!S3537:X3537)=6,'A1'!$F$14,"")</f>
        <v/>
      </c>
      <c r="E3506" t="str">
        <f>IF(SUM('A4'!S3537:X3537)=6,'A4'!C3537,"")</f>
        <v/>
      </c>
      <c r="F3506" t="str">
        <f>IF(SUM('A4'!S3537:X3537)=6,'A4'!D3537,"")</f>
        <v/>
      </c>
      <c r="G3506" t="str">
        <f>IF(SUM('A4'!S3537:X3537)=6,'A4'!E3537,"")</f>
        <v/>
      </c>
      <c r="H3506" t="str">
        <f>IF(SUM('A4'!S3537:X3537)=6,'A4'!F3537,"")</f>
        <v/>
      </c>
      <c r="I3506" t="str">
        <f>IF(SUM('A4'!S3537:X3537)=6,'A4'!G3537,"")</f>
        <v/>
      </c>
      <c r="J3506" s="308" t="str">
        <f>IF(SUM('A4'!S3537:X3537)=6,'A4'!H3537,"")</f>
        <v/>
      </c>
    </row>
    <row r="3507" spans="1:10" x14ac:dyDescent="0.25">
      <c r="A3507" t="str">
        <f>IF(SUM('A4'!S3538:X3538)=6,'Angaben KH-Standort'!$D$25,"")</f>
        <v/>
      </c>
      <c r="B3507" t="str">
        <f>IF(SUM('A4'!S3538:X3538)=6,'Angaben KH-Standort'!$D$26,"")</f>
        <v/>
      </c>
      <c r="C3507" t="str">
        <f>IF(SUM('A4'!S3538:X3538)=6,'Angaben KH-Standort'!$D$12,"")</f>
        <v/>
      </c>
      <c r="D3507" t="str">
        <f>IF(SUM('A4'!S3538:X3538)=6,'A1'!$F$14,"")</f>
        <v/>
      </c>
      <c r="E3507" t="str">
        <f>IF(SUM('A4'!S3538:X3538)=6,'A4'!C3538,"")</f>
        <v/>
      </c>
      <c r="F3507" t="str">
        <f>IF(SUM('A4'!S3538:X3538)=6,'A4'!D3538,"")</f>
        <v/>
      </c>
      <c r="G3507" t="str">
        <f>IF(SUM('A4'!S3538:X3538)=6,'A4'!E3538,"")</f>
        <v/>
      </c>
      <c r="H3507" t="str">
        <f>IF(SUM('A4'!S3538:X3538)=6,'A4'!F3538,"")</f>
        <v/>
      </c>
      <c r="I3507" t="str">
        <f>IF(SUM('A4'!S3538:X3538)=6,'A4'!G3538,"")</f>
        <v/>
      </c>
      <c r="J3507" s="308" t="str">
        <f>IF(SUM('A4'!S3538:X3538)=6,'A4'!H3538,"")</f>
        <v/>
      </c>
    </row>
    <row r="3508" spans="1:10" x14ac:dyDescent="0.25">
      <c r="A3508" t="str">
        <f>IF(SUM('A4'!S3539:X3539)=6,'Angaben KH-Standort'!$D$25,"")</f>
        <v/>
      </c>
      <c r="B3508" t="str">
        <f>IF(SUM('A4'!S3539:X3539)=6,'Angaben KH-Standort'!$D$26,"")</f>
        <v/>
      </c>
      <c r="C3508" t="str">
        <f>IF(SUM('A4'!S3539:X3539)=6,'Angaben KH-Standort'!$D$12,"")</f>
        <v/>
      </c>
      <c r="D3508" t="str">
        <f>IF(SUM('A4'!S3539:X3539)=6,'A1'!$F$14,"")</f>
        <v/>
      </c>
      <c r="E3508" t="str">
        <f>IF(SUM('A4'!S3539:X3539)=6,'A4'!C3539,"")</f>
        <v/>
      </c>
      <c r="F3508" t="str">
        <f>IF(SUM('A4'!S3539:X3539)=6,'A4'!D3539,"")</f>
        <v/>
      </c>
      <c r="G3508" t="str">
        <f>IF(SUM('A4'!S3539:X3539)=6,'A4'!E3539,"")</f>
        <v/>
      </c>
      <c r="H3508" t="str">
        <f>IF(SUM('A4'!S3539:X3539)=6,'A4'!F3539,"")</f>
        <v/>
      </c>
      <c r="I3508" t="str">
        <f>IF(SUM('A4'!S3539:X3539)=6,'A4'!G3539,"")</f>
        <v/>
      </c>
      <c r="J3508" s="308" t="str">
        <f>IF(SUM('A4'!S3539:X3539)=6,'A4'!H3539,"")</f>
        <v/>
      </c>
    </row>
    <row r="3509" spans="1:10" x14ac:dyDescent="0.25">
      <c r="A3509" t="str">
        <f>IF(SUM('A4'!S3540:X3540)=6,'Angaben KH-Standort'!$D$25,"")</f>
        <v/>
      </c>
      <c r="B3509" t="str">
        <f>IF(SUM('A4'!S3540:X3540)=6,'Angaben KH-Standort'!$D$26,"")</f>
        <v/>
      </c>
      <c r="C3509" t="str">
        <f>IF(SUM('A4'!S3540:X3540)=6,'Angaben KH-Standort'!$D$12,"")</f>
        <v/>
      </c>
      <c r="D3509" t="str">
        <f>IF(SUM('A4'!S3540:X3540)=6,'A1'!$F$14,"")</f>
        <v/>
      </c>
      <c r="E3509" t="str">
        <f>IF(SUM('A4'!S3540:X3540)=6,'A4'!C3540,"")</f>
        <v/>
      </c>
      <c r="F3509" t="str">
        <f>IF(SUM('A4'!S3540:X3540)=6,'A4'!D3540,"")</f>
        <v/>
      </c>
      <c r="G3509" t="str">
        <f>IF(SUM('A4'!S3540:X3540)=6,'A4'!E3540,"")</f>
        <v/>
      </c>
      <c r="H3509" t="str">
        <f>IF(SUM('A4'!S3540:X3540)=6,'A4'!F3540,"")</f>
        <v/>
      </c>
      <c r="I3509" t="str">
        <f>IF(SUM('A4'!S3540:X3540)=6,'A4'!G3540,"")</f>
        <v/>
      </c>
      <c r="J3509" s="308" t="str">
        <f>IF(SUM('A4'!S3540:X3540)=6,'A4'!H3540,"")</f>
        <v/>
      </c>
    </row>
    <row r="3510" spans="1:10" x14ac:dyDescent="0.25">
      <c r="A3510" t="str">
        <f>IF(SUM('A4'!S3541:X3541)=6,'Angaben KH-Standort'!$D$25,"")</f>
        <v/>
      </c>
      <c r="B3510" t="str">
        <f>IF(SUM('A4'!S3541:X3541)=6,'Angaben KH-Standort'!$D$26,"")</f>
        <v/>
      </c>
      <c r="C3510" t="str">
        <f>IF(SUM('A4'!S3541:X3541)=6,'Angaben KH-Standort'!$D$12,"")</f>
        <v/>
      </c>
      <c r="D3510" t="str">
        <f>IF(SUM('A4'!S3541:X3541)=6,'A1'!$F$14,"")</f>
        <v/>
      </c>
      <c r="E3510" t="str">
        <f>IF(SUM('A4'!S3541:X3541)=6,'A4'!C3541,"")</f>
        <v/>
      </c>
      <c r="F3510" t="str">
        <f>IF(SUM('A4'!S3541:X3541)=6,'A4'!D3541,"")</f>
        <v/>
      </c>
      <c r="G3510" t="str">
        <f>IF(SUM('A4'!S3541:X3541)=6,'A4'!E3541,"")</f>
        <v/>
      </c>
      <c r="H3510" t="str">
        <f>IF(SUM('A4'!S3541:X3541)=6,'A4'!F3541,"")</f>
        <v/>
      </c>
      <c r="I3510" t="str">
        <f>IF(SUM('A4'!S3541:X3541)=6,'A4'!G3541,"")</f>
        <v/>
      </c>
      <c r="J3510" s="308" t="str">
        <f>IF(SUM('A4'!S3541:X3541)=6,'A4'!H3541,"")</f>
        <v/>
      </c>
    </row>
    <row r="3511" spans="1:10" x14ac:dyDescent="0.25">
      <c r="A3511" t="str">
        <f>IF(SUM('A4'!S3542:X3542)=6,'Angaben KH-Standort'!$D$25,"")</f>
        <v/>
      </c>
      <c r="B3511" t="str">
        <f>IF(SUM('A4'!S3542:X3542)=6,'Angaben KH-Standort'!$D$26,"")</f>
        <v/>
      </c>
      <c r="C3511" t="str">
        <f>IF(SUM('A4'!S3542:X3542)=6,'Angaben KH-Standort'!$D$12,"")</f>
        <v/>
      </c>
      <c r="D3511" t="str">
        <f>IF(SUM('A4'!S3542:X3542)=6,'A1'!$F$14,"")</f>
        <v/>
      </c>
      <c r="E3511" t="str">
        <f>IF(SUM('A4'!S3542:X3542)=6,'A4'!C3542,"")</f>
        <v/>
      </c>
      <c r="F3511" t="str">
        <f>IF(SUM('A4'!S3542:X3542)=6,'A4'!D3542,"")</f>
        <v/>
      </c>
      <c r="G3511" t="str">
        <f>IF(SUM('A4'!S3542:X3542)=6,'A4'!E3542,"")</f>
        <v/>
      </c>
      <c r="H3511" t="str">
        <f>IF(SUM('A4'!S3542:X3542)=6,'A4'!F3542,"")</f>
        <v/>
      </c>
      <c r="I3511" t="str">
        <f>IF(SUM('A4'!S3542:X3542)=6,'A4'!G3542,"")</f>
        <v/>
      </c>
      <c r="J3511" s="308" t="str">
        <f>IF(SUM('A4'!S3542:X3542)=6,'A4'!H3542,"")</f>
        <v/>
      </c>
    </row>
    <row r="3512" spans="1:10" x14ac:dyDescent="0.25">
      <c r="A3512" t="str">
        <f>IF(SUM('A4'!S3543:X3543)=6,'Angaben KH-Standort'!$D$25,"")</f>
        <v/>
      </c>
      <c r="B3512" t="str">
        <f>IF(SUM('A4'!S3543:X3543)=6,'Angaben KH-Standort'!$D$26,"")</f>
        <v/>
      </c>
      <c r="C3512" t="str">
        <f>IF(SUM('A4'!S3543:X3543)=6,'Angaben KH-Standort'!$D$12,"")</f>
        <v/>
      </c>
      <c r="D3512" t="str">
        <f>IF(SUM('A4'!S3543:X3543)=6,'A1'!$F$14,"")</f>
        <v/>
      </c>
      <c r="E3512" t="str">
        <f>IF(SUM('A4'!S3543:X3543)=6,'A4'!C3543,"")</f>
        <v/>
      </c>
      <c r="F3512" t="str">
        <f>IF(SUM('A4'!S3543:X3543)=6,'A4'!D3543,"")</f>
        <v/>
      </c>
      <c r="G3512" t="str">
        <f>IF(SUM('A4'!S3543:X3543)=6,'A4'!E3543,"")</f>
        <v/>
      </c>
      <c r="H3512" t="str">
        <f>IF(SUM('A4'!S3543:X3543)=6,'A4'!F3543,"")</f>
        <v/>
      </c>
      <c r="I3512" t="str">
        <f>IF(SUM('A4'!S3543:X3543)=6,'A4'!G3543,"")</f>
        <v/>
      </c>
      <c r="J3512" s="308" t="str">
        <f>IF(SUM('A4'!S3543:X3543)=6,'A4'!H3543,"")</f>
        <v/>
      </c>
    </row>
    <row r="3513" spans="1:10" x14ac:dyDescent="0.25">
      <c r="A3513" t="str">
        <f>IF(SUM('A4'!S3544:X3544)=6,'Angaben KH-Standort'!$D$25,"")</f>
        <v/>
      </c>
      <c r="B3513" t="str">
        <f>IF(SUM('A4'!S3544:X3544)=6,'Angaben KH-Standort'!$D$26,"")</f>
        <v/>
      </c>
      <c r="C3513" t="str">
        <f>IF(SUM('A4'!S3544:X3544)=6,'Angaben KH-Standort'!$D$12,"")</f>
        <v/>
      </c>
      <c r="D3513" t="str">
        <f>IF(SUM('A4'!S3544:X3544)=6,'A1'!$F$14,"")</f>
        <v/>
      </c>
      <c r="E3513" t="str">
        <f>IF(SUM('A4'!S3544:X3544)=6,'A4'!C3544,"")</f>
        <v/>
      </c>
      <c r="F3513" t="str">
        <f>IF(SUM('A4'!S3544:X3544)=6,'A4'!D3544,"")</f>
        <v/>
      </c>
      <c r="G3513" t="str">
        <f>IF(SUM('A4'!S3544:X3544)=6,'A4'!E3544,"")</f>
        <v/>
      </c>
      <c r="H3513" t="str">
        <f>IF(SUM('A4'!S3544:X3544)=6,'A4'!F3544,"")</f>
        <v/>
      </c>
      <c r="I3513" t="str">
        <f>IF(SUM('A4'!S3544:X3544)=6,'A4'!G3544,"")</f>
        <v/>
      </c>
      <c r="J3513" s="308" t="str">
        <f>IF(SUM('A4'!S3544:X3544)=6,'A4'!H3544,"")</f>
        <v/>
      </c>
    </row>
    <row r="3514" spans="1:10" x14ac:dyDescent="0.25">
      <c r="A3514" t="str">
        <f>IF(SUM('A4'!S3545:X3545)=6,'Angaben KH-Standort'!$D$25,"")</f>
        <v/>
      </c>
      <c r="B3514" t="str">
        <f>IF(SUM('A4'!S3545:X3545)=6,'Angaben KH-Standort'!$D$26,"")</f>
        <v/>
      </c>
      <c r="C3514" t="str">
        <f>IF(SUM('A4'!S3545:X3545)=6,'Angaben KH-Standort'!$D$12,"")</f>
        <v/>
      </c>
      <c r="D3514" t="str">
        <f>IF(SUM('A4'!S3545:X3545)=6,'A1'!$F$14,"")</f>
        <v/>
      </c>
      <c r="E3514" t="str">
        <f>IF(SUM('A4'!S3545:X3545)=6,'A4'!C3545,"")</f>
        <v/>
      </c>
      <c r="F3514" t="str">
        <f>IF(SUM('A4'!S3545:X3545)=6,'A4'!D3545,"")</f>
        <v/>
      </c>
      <c r="G3514" t="str">
        <f>IF(SUM('A4'!S3545:X3545)=6,'A4'!E3545,"")</f>
        <v/>
      </c>
      <c r="H3514" t="str">
        <f>IF(SUM('A4'!S3545:X3545)=6,'A4'!F3545,"")</f>
        <v/>
      </c>
      <c r="I3514" t="str">
        <f>IF(SUM('A4'!S3545:X3545)=6,'A4'!G3545,"")</f>
        <v/>
      </c>
      <c r="J3514" s="308" t="str">
        <f>IF(SUM('A4'!S3545:X3545)=6,'A4'!H3545,"")</f>
        <v/>
      </c>
    </row>
    <row r="3515" spans="1:10" x14ac:dyDescent="0.25">
      <c r="A3515" t="str">
        <f>IF(SUM('A4'!S3546:X3546)=6,'Angaben KH-Standort'!$D$25,"")</f>
        <v/>
      </c>
      <c r="B3515" t="str">
        <f>IF(SUM('A4'!S3546:X3546)=6,'Angaben KH-Standort'!$D$26,"")</f>
        <v/>
      </c>
      <c r="C3515" t="str">
        <f>IF(SUM('A4'!S3546:X3546)=6,'Angaben KH-Standort'!$D$12,"")</f>
        <v/>
      </c>
      <c r="D3515" t="str">
        <f>IF(SUM('A4'!S3546:X3546)=6,'A1'!$F$14,"")</f>
        <v/>
      </c>
      <c r="E3515" t="str">
        <f>IF(SUM('A4'!S3546:X3546)=6,'A4'!C3546,"")</f>
        <v/>
      </c>
      <c r="F3515" t="str">
        <f>IF(SUM('A4'!S3546:X3546)=6,'A4'!D3546,"")</f>
        <v/>
      </c>
      <c r="G3515" t="str">
        <f>IF(SUM('A4'!S3546:X3546)=6,'A4'!E3546,"")</f>
        <v/>
      </c>
      <c r="H3515" t="str">
        <f>IF(SUM('A4'!S3546:X3546)=6,'A4'!F3546,"")</f>
        <v/>
      </c>
      <c r="I3515" t="str">
        <f>IF(SUM('A4'!S3546:X3546)=6,'A4'!G3546,"")</f>
        <v/>
      </c>
      <c r="J3515" s="308" t="str">
        <f>IF(SUM('A4'!S3546:X3546)=6,'A4'!H3546,"")</f>
        <v/>
      </c>
    </row>
    <row r="3516" spans="1:10" x14ac:dyDescent="0.25">
      <c r="A3516" t="str">
        <f>IF(SUM('A4'!S3547:X3547)=6,'Angaben KH-Standort'!$D$25,"")</f>
        <v/>
      </c>
      <c r="B3516" t="str">
        <f>IF(SUM('A4'!S3547:X3547)=6,'Angaben KH-Standort'!$D$26,"")</f>
        <v/>
      </c>
      <c r="C3516" t="str">
        <f>IF(SUM('A4'!S3547:X3547)=6,'Angaben KH-Standort'!$D$12,"")</f>
        <v/>
      </c>
      <c r="D3516" t="str">
        <f>IF(SUM('A4'!S3547:X3547)=6,'A1'!$F$14,"")</f>
        <v/>
      </c>
      <c r="E3516" t="str">
        <f>IF(SUM('A4'!S3547:X3547)=6,'A4'!C3547,"")</f>
        <v/>
      </c>
      <c r="F3516" t="str">
        <f>IF(SUM('A4'!S3547:X3547)=6,'A4'!D3547,"")</f>
        <v/>
      </c>
      <c r="G3516" t="str">
        <f>IF(SUM('A4'!S3547:X3547)=6,'A4'!E3547,"")</f>
        <v/>
      </c>
      <c r="H3516" t="str">
        <f>IF(SUM('A4'!S3547:X3547)=6,'A4'!F3547,"")</f>
        <v/>
      </c>
      <c r="I3516" t="str">
        <f>IF(SUM('A4'!S3547:X3547)=6,'A4'!G3547,"")</f>
        <v/>
      </c>
      <c r="J3516" s="308" t="str">
        <f>IF(SUM('A4'!S3547:X3547)=6,'A4'!H3547,"")</f>
        <v/>
      </c>
    </row>
    <row r="3517" spans="1:10" x14ac:dyDescent="0.25">
      <c r="A3517" t="str">
        <f>IF(SUM('A4'!S3548:X3548)=6,'Angaben KH-Standort'!$D$25,"")</f>
        <v/>
      </c>
      <c r="B3517" t="str">
        <f>IF(SUM('A4'!S3548:X3548)=6,'Angaben KH-Standort'!$D$26,"")</f>
        <v/>
      </c>
      <c r="C3517" t="str">
        <f>IF(SUM('A4'!S3548:X3548)=6,'Angaben KH-Standort'!$D$12,"")</f>
        <v/>
      </c>
      <c r="D3517" t="str">
        <f>IF(SUM('A4'!S3548:X3548)=6,'A1'!$F$14,"")</f>
        <v/>
      </c>
      <c r="E3517" t="str">
        <f>IF(SUM('A4'!S3548:X3548)=6,'A4'!C3548,"")</f>
        <v/>
      </c>
      <c r="F3517" t="str">
        <f>IF(SUM('A4'!S3548:X3548)=6,'A4'!D3548,"")</f>
        <v/>
      </c>
      <c r="G3517" t="str">
        <f>IF(SUM('A4'!S3548:X3548)=6,'A4'!E3548,"")</f>
        <v/>
      </c>
      <c r="H3517" t="str">
        <f>IF(SUM('A4'!S3548:X3548)=6,'A4'!F3548,"")</f>
        <v/>
      </c>
      <c r="I3517" t="str">
        <f>IF(SUM('A4'!S3548:X3548)=6,'A4'!G3548,"")</f>
        <v/>
      </c>
      <c r="J3517" s="308" t="str">
        <f>IF(SUM('A4'!S3548:X3548)=6,'A4'!H3548,"")</f>
        <v/>
      </c>
    </row>
    <row r="3518" spans="1:10" x14ac:dyDescent="0.25">
      <c r="A3518" t="str">
        <f>IF(SUM('A4'!S3549:X3549)=6,'Angaben KH-Standort'!$D$25,"")</f>
        <v/>
      </c>
      <c r="B3518" t="str">
        <f>IF(SUM('A4'!S3549:X3549)=6,'Angaben KH-Standort'!$D$26,"")</f>
        <v/>
      </c>
      <c r="C3518" t="str">
        <f>IF(SUM('A4'!S3549:X3549)=6,'Angaben KH-Standort'!$D$12,"")</f>
        <v/>
      </c>
      <c r="D3518" t="str">
        <f>IF(SUM('A4'!S3549:X3549)=6,'A1'!$F$14,"")</f>
        <v/>
      </c>
      <c r="E3518" t="str">
        <f>IF(SUM('A4'!S3549:X3549)=6,'A4'!C3549,"")</f>
        <v/>
      </c>
      <c r="F3518" t="str">
        <f>IF(SUM('A4'!S3549:X3549)=6,'A4'!D3549,"")</f>
        <v/>
      </c>
      <c r="G3518" t="str">
        <f>IF(SUM('A4'!S3549:X3549)=6,'A4'!E3549,"")</f>
        <v/>
      </c>
      <c r="H3518" t="str">
        <f>IF(SUM('A4'!S3549:X3549)=6,'A4'!F3549,"")</f>
        <v/>
      </c>
      <c r="I3518" t="str">
        <f>IF(SUM('A4'!S3549:X3549)=6,'A4'!G3549,"")</f>
        <v/>
      </c>
      <c r="J3518" s="308" t="str">
        <f>IF(SUM('A4'!S3549:X3549)=6,'A4'!H3549,"")</f>
        <v/>
      </c>
    </row>
    <row r="3519" spans="1:10" x14ac:dyDescent="0.25">
      <c r="A3519" t="str">
        <f>IF(SUM('A4'!S3550:X3550)=6,'Angaben KH-Standort'!$D$25,"")</f>
        <v/>
      </c>
      <c r="B3519" t="str">
        <f>IF(SUM('A4'!S3550:X3550)=6,'Angaben KH-Standort'!$D$26,"")</f>
        <v/>
      </c>
      <c r="C3519" t="str">
        <f>IF(SUM('A4'!S3550:X3550)=6,'Angaben KH-Standort'!$D$12,"")</f>
        <v/>
      </c>
      <c r="D3519" t="str">
        <f>IF(SUM('A4'!S3550:X3550)=6,'A1'!$F$14,"")</f>
        <v/>
      </c>
      <c r="E3519" t="str">
        <f>IF(SUM('A4'!S3550:X3550)=6,'A4'!C3550,"")</f>
        <v/>
      </c>
      <c r="F3519" t="str">
        <f>IF(SUM('A4'!S3550:X3550)=6,'A4'!D3550,"")</f>
        <v/>
      </c>
      <c r="G3519" t="str">
        <f>IF(SUM('A4'!S3550:X3550)=6,'A4'!E3550,"")</f>
        <v/>
      </c>
      <c r="H3519" t="str">
        <f>IF(SUM('A4'!S3550:X3550)=6,'A4'!F3550,"")</f>
        <v/>
      </c>
      <c r="I3519" t="str">
        <f>IF(SUM('A4'!S3550:X3550)=6,'A4'!G3550,"")</f>
        <v/>
      </c>
      <c r="J3519" s="308" t="str">
        <f>IF(SUM('A4'!S3550:X3550)=6,'A4'!H3550,"")</f>
        <v/>
      </c>
    </row>
    <row r="3520" spans="1:10" x14ac:dyDescent="0.25">
      <c r="A3520" t="str">
        <f>IF(SUM('A4'!S3551:X3551)=6,'Angaben KH-Standort'!$D$25,"")</f>
        <v/>
      </c>
      <c r="B3520" t="str">
        <f>IF(SUM('A4'!S3551:X3551)=6,'Angaben KH-Standort'!$D$26,"")</f>
        <v/>
      </c>
      <c r="C3520" t="str">
        <f>IF(SUM('A4'!S3551:X3551)=6,'Angaben KH-Standort'!$D$12,"")</f>
        <v/>
      </c>
      <c r="D3520" t="str">
        <f>IF(SUM('A4'!S3551:X3551)=6,'A1'!$F$14,"")</f>
        <v/>
      </c>
      <c r="E3520" t="str">
        <f>IF(SUM('A4'!S3551:X3551)=6,'A4'!C3551,"")</f>
        <v/>
      </c>
      <c r="F3520" t="str">
        <f>IF(SUM('A4'!S3551:X3551)=6,'A4'!D3551,"")</f>
        <v/>
      </c>
      <c r="G3520" t="str">
        <f>IF(SUM('A4'!S3551:X3551)=6,'A4'!E3551,"")</f>
        <v/>
      </c>
      <c r="H3520" t="str">
        <f>IF(SUM('A4'!S3551:X3551)=6,'A4'!F3551,"")</f>
        <v/>
      </c>
      <c r="I3520" t="str">
        <f>IF(SUM('A4'!S3551:X3551)=6,'A4'!G3551,"")</f>
        <v/>
      </c>
      <c r="J3520" s="308" t="str">
        <f>IF(SUM('A4'!S3551:X3551)=6,'A4'!H3551,"")</f>
        <v/>
      </c>
    </row>
    <row r="3521" spans="1:10" x14ac:dyDescent="0.25">
      <c r="A3521" t="str">
        <f>IF(SUM('A4'!S3552:X3552)=6,'Angaben KH-Standort'!$D$25,"")</f>
        <v/>
      </c>
      <c r="B3521" t="str">
        <f>IF(SUM('A4'!S3552:X3552)=6,'Angaben KH-Standort'!$D$26,"")</f>
        <v/>
      </c>
      <c r="C3521" t="str">
        <f>IF(SUM('A4'!S3552:X3552)=6,'Angaben KH-Standort'!$D$12,"")</f>
        <v/>
      </c>
      <c r="D3521" t="str">
        <f>IF(SUM('A4'!S3552:X3552)=6,'A1'!$F$14,"")</f>
        <v/>
      </c>
      <c r="E3521" t="str">
        <f>IF(SUM('A4'!S3552:X3552)=6,'A4'!C3552,"")</f>
        <v/>
      </c>
      <c r="F3521" t="str">
        <f>IF(SUM('A4'!S3552:X3552)=6,'A4'!D3552,"")</f>
        <v/>
      </c>
      <c r="G3521" t="str">
        <f>IF(SUM('A4'!S3552:X3552)=6,'A4'!E3552,"")</f>
        <v/>
      </c>
      <c r="H3521" t="str">
        <f>IF(SUM('A4'!S3552:X3552)=6,'A4'!F3552,"")</f>
        <v/>
      </c>
      <c r="I3521" t="str">
        <f>IF(SUM('A4'!S3552:X3552)=6,'A4'!G3552,"")</f>
        <v/>
      </c>
      <c r="J3521" s="308" t="str">
        <f>IF(SUM('A4'!S3552:X3552)=6,'A4'!H3552,"")</f>
        <v/>
      </c>
    </row>
    <row r="3522" spans="1:10" x14ac:dyDescent="0.25">
      <c r="A3522" t="str">
        <f>IF(SUM('A4'!S3553:X3553)=6,'Angaben KH-Standort'!$D$25,"")</f>
        <v/>
      </c>
      <c r="B3522" t="str">
        <f>IF(SUM('A4'!S3553:X3553)=6,'Angaben KH-Standort'!$D$26,"")</f>
        <v/>
      </c>
      <c r="C3522" t="str">
        <f>IF(SUM('A4'!S3553:X3553)=6,'Angaben KH-Standort'!$D$12,"")</f>
        <v/>
      </c>
      <c r="D3522" t="str">
        <f>IF(SUM('A4'!S3553:X3553)=6,'A1'!$F$14,"")</f>
        <v/>
      </c>
      <c r="E3522" t="str">
        <f>IF(SUM('A4'!S3553:X3553)=6,'A4'!C3553,"")</f>
        <v/>
      </c>
      <c r="F3522" t="str">
        <f>IF(SUM('A4'!S3553:X3553)=6,'A4'!D3553,"")</f>
        <v/>
      </c>
      <c r="G3522" t="str">
        <f>IF(SUM('A4'!S3553:X3553)=6,'A4'!E3553,"")</f>
        <v/>
      </c>
      <c r="H3522" t="str">
        <f>IF(SUM('A4'!S3553:X3553)=6,'A4'!F3553,"")</f>
        <v/>
      </c>
      <c r="I3522" t="str">
        <f>IF(SUM('A4'!S3553:X3553)=6,'A4'!G3553,"")</f>
        <v/>
      </c>
      <c r="J3522" s="308" t="str">
        <f>IF(SUM('A4'!S3553:X3553)=6,'A4'!H3553,"")</f>
        <v/>
      </c>
    </row>
    <row r="3523" spans="1:10" x14ac:dyDescent="0.25">
      <c r="A3523" t="str">
        <f>IF(SUM('A4'!S3554:X3554)=6,'Angaben KH-Standort'!$D$25,"")</f>
        <v/>
      </c>
      <c r="B3523" t="str">
        <f>IF(SUM('A4'!S3554:X3554)=6,'Angaben KH-Standort'!$D$26,"")</f>
        <v/>
      </c>
      <c r="C3523" t="str">
        <f>IF(SUM('A4'!S3554:X3554)=6,'Angaben KH-Standort'!$D$12,"")</f>
        <v/>
      </c>
      <c r="D3523" t="str">
        <f>IF(SUM('A4'!S3554:X3554)=6,'A1'!$F$14,"")</f>
        <v/>
      </c>
      <c r="E3523" t="str">
        <f>IF(SUM('A4'!S3554:X3554)=6,'A4'!C3554,"")</f>
        <v/>
      </c>
      <c r="F3523" t="str">
        <f>IF(SUM('A4'!S3554:X3554)=6,'A4'!D3554,"")</f>
        <v/>
      </c>
      <c r="G3523" t="str">
        <f>IF(SUM('A4'!S3554:X3554)=6,'A4'!E3554,"")</f>
        <v/>
      </c>
      <c r="H3523" t="str">
        <f>IF(SUM('A4'!S3554:X3554)=6,'A4'!F3554,"")</f>
        <v/>
      </c>
      <c r="I3523" t="str">
        <f>IF(SUM('A4'!S3554:X3554)=6,'A4'!G3554,"")</f>
        <v/>
      </c>
      <c r="J3523" s="308" t="str">
        <f>IF(SUM('A4'!S3554:X3554)=6,'A4'!H3554,"")</f>
        <v/>
      </c>
    </row>
    <row r="3524" spans="1:10" x14ac:dyDescent="0.25">
      <c r="A3524" t="str">
        <f>IF(SUM('A4'!S3555:X3555)=6,'Angaben KH-Standort'!$D$25,"")</f>
        <v/>
      </c>
      <c r="B3524" t="str">
        <f>IF(SUM('A4'!S3555:X3555)=6,'Angaben KH-Standort'!$D$26,"")</f>
        <v/>
      </c>
      <c r="C3524" t="str">
        <f>IF(SUM('A4'!S3555:X3555)=6,'Angaben KH-Standort'!$D$12,"")</f>
        <v/>
      </c>
      <c r="D3524" t="str">
        <f>IF(SUM('A4'!S3555:X3555)=6,'A1'!$F$14,"")</f>
        <v/>
      </c>
      <c r="E3524" t="str">
        <f>IF(SUM('A4'!S3555:X3555)=6,'A4'!C3555,"")</f>
        <v/>
      </c>
      <c r="F3524" t="str">
        <f>IF(SUM('A4'!S3555:X3555)=6,'A4'!D3555,"")</f>
        <v/>
      </c>
      <c r="G3524" t="str">
        <f>IF(SUM('A4'!S3555:X3555)=6,'A4'!E3555,"")</f>
        <v/>
      </c>
      <c r="H3524" t="str">
        <f>IF(SUM('A4'!S3555:X3555)=6,'A4'!F3555,"")</f>
        <v/>
      </c>
      <c r="I3524" t="str">
        <f>IF(SUM('A4'!S3555:X3555)=6,'A4'!G3555,"")</f>
        <v/>
      </c>
      <c r="J3524" s="308" t="str">
        <f>IF(SUM('A4'!S3555:X3555)=6,'A4'!H3555,"")</f>
        <v/>
      </c>
    </row>
    <row r="3525" spans="1:10" x14ac:dyDescent="0.25">
      <c r="A3525" t="str">
        <f>IF(SUM('A4'!S3556:X3556)=6,'Angaben KH-Standort'!$D$25,"")</f>
        <v/>
      </c>
      <c r="B3525" t="str">
        <f>IF(SUM('A4'!S3556:X3556)=6,'Angaben KH-Standort'!$D$26,"")</f>
        <v/>
      </c>
      <c r="C3525" t="str">
        <f>IF(SUM('A4'!S3556:X3556)=6,'Angaben KH-Standort'!$D$12,"")</f>
        <v/>
      </c>
      <c r="D3525" t="str">
        <f>IF(SUM('A4'!S3556:X3556)=6,'A1'!$F$14,"")</f>
        <v/>
      </c>
      <c r="E3525" t="str">
        <f>IF(SUM('A4'!S3556:X3556)=6,'A4'!C3556,"")</f>
        <v/>
      </c>
      <c r="F3525" t="str">
        <f>IF(SUM('A4'!S3556:X3556)=6,'A4'!D3556,"")</f>
        <v/>
      </c>
      <c r="G3525" t="str">
        <f>IF(SUM('A4'!S3556:X3556)=6,'A4'!E3556,"")</f>
        <v/>
      </c>
      <c r="H3525" t="str">
        <f>IF(SUM('A4'!S3556:X3556)=6,'A4'!F3556,"")</f>
        <v/>
      </c>
      <c r="I3525" t="str">
        <f>IF(SUM('A4'!S3556:X3556)=6,'A4'!G3556,"")</f>
        <v/>
      </c>
      <c r="J3525" s="308" t="str">
        <f>IF(SUM('A4'!S3556:X3556)=6,'A4'!H3556,"")</f>
        <v/>
      </c>
    </row>
    <row r="3526" spans="1:10" x14ac:dyDescent="0.25">
      <c r="A3526" t="str">
        <f>IF(SUM('A4'!S3557:X3557)=6,'Angaben KH-Standort'!$D$25,"")</f>
        <v/>
      </c>
      <c r="B3526" t="str">
        <f>IF(SUM('A4'!S3557:X3557)=6,'Angaben KH-Standort'!$D$26,"")</f>
        <v/>
      </c>
      <c r="C3526" t="str">
        <f>IF(SUM('A4'!S3557:X3557)=6,'Angaben KH-Standort'!$D$12,"")</f>
        <v/>
      </c>
      <c r="D3526" t="str">
        <f>IF(SUM('A4'!S3557:X3557)=6,'A1'!$F$14,"")</f>
        <v/>
      </c>
      <c r="E3526" t="str">
        <f>IF(SUM('A4'!S3557:X3557)=6,'A4'!C3557,"")</f>
        <v/>
      </c>
      <c r="F3526" t="str">
        <f>IF(SUM('A4'!S3557:X3557)=6,'A4'!D3557,"")</f>
        <v/>
      </c>
      <c r="G3526" t="str">
        <f>IF(SUM('A4'!S3557:X3557)=6,'A4'!E3557,"")</f>
        <v/>
      </c>
      <c r="H3526" t="str">
        <f>IF(SUM('A4'!S3557:X3557)=6,'A4'!F3557,"")</f>
        <v/>
      </c>
      <c r="I3526" t="str">
        <f>IF(SUM('A4'!S3557:X3557)=6,'A4'!G3557,"")</f>
        <v/>
      </c>
      <c r="J3526" s="308" t="str">
        <f>IF(SUM('A4'!S3557:X3557)=6,'A4'!H3557,"")</f>
        <v/>
      </c>
    </row>
    <row r="3527" spans="1:10" x14ac:dyDescent="0.25">
      <c r="A3527" t="str">
        <f>IF(SUM('A4'!S3558:X3558)=6,'Angaben KH-Standort'!$D$25,"")</f>
        <v/>
      </c>
      <c r="B3527" t="str">
        <f>IF(SUM('A4'!S3558:X3558)=6,'Angaben KH-Standort'!$D$26,"")</f>
        <v/>
      </c>
      <c r="C3527" t="str">
        <f>IF(SUM('A4'!S3558:X3558)=6,'Angaben KH-Standort'!$D$12,"")</f>
        <v/>
      </c>
      <c r="D3527" t="str">
        <f>IF(SUM('A4'!S3558:X3558)=6,'A1'!$F$14,"")</f>
        <v/>
      </c>
      <c r="E3527" t="str">
        <f>IF(SUM('A4'!S3558:X3558)=6,'A4'!C3558,"")</f>
        <v/>
      </c>
      <c r="F3527" t="str">
        <f>IF(SUM('A4'!S3558:X3558)=6,'A4'!D3558,"")</f>
        <v/>
      </c>
      <c r="G3527" t="str">
        <f>IF(SUM('A4'!S3558:X3558)=6,'A4'!E3558,"")</f>
        <v/>
      </c>
      <c r="H3527" t="str">
        <f>IF(SUM('A4'!S3558:X3558)=6,'A4'!F3558,"")</f>
        <v/>
      </c>
      <c r="I3527" t="str">
        <f>IF(SUM('A4'!S3558:X3558)=6,'A4'!G3558,"")</f>
        <v/>
      </c>
      <c r="J3527" s="308" t="str">
        <f>IF(SUM('A4'!S3558:X3558)=6,'A4'!H3558,"")</f>
        <v/>
      </c>
    </row>
    <row r="3528" spans="1:10" x14ac:dyDescent="0.25">
      <c r="A3528" t="str">
        <f>IF(SUM('A4'!S3559:X3559)=6,'Angaben KH-Standort'!$D$25,"")</f>
        <v/>
      </c>
      <c r="B3528" t="str">
        <f>IF(SUM('A4'!S3559:X3559)=6,'Angaben KH-Standort'!$D$26,"")</f>
        <v/>
      </c>
      <c r="C3528" t="str">
        <f>IF(SUM('A4'!S3559:X3559)=6,'Angaben KH-Standort'!$D$12,"")</f>
        <v/>
      </c>
      <c r="D3528" t="str">
        <f>IF(SUM('A4'!S3559:X3559)=6,'A1'!$F$14,"")</f>
        <v/>
      </c>
      <c r="E3528" t="str">
        <f>IF(SUM('A4'!S3559:X3559)=6,'A4'!C3559,"")</f>
        <v/>
      </c>
      <c r="F3528" t="str">
        <f>IF(SUM('A4'!S3559:X3559)=6,'A4'!D3559,"")</f>
        <v/>
      </c>
      <c r="G3528" t="str">
        <f>IF(SUM('A4'!S3559:X3559)=6,'A4'!E3559,"")</f>
        <v/>
      </c>
      <c r="H3528" t="str">
        <f>IF(SUM('A4'!S3559:X3559)=6,'A4'!F3559,"")</f>
        <v/>
      </c>
      <c r="I3528" t="str">
        <f>IF(SUM('A4'!S3559:X3559)=6,'A4'!G3559,"")</f>
        <v/>
      </c>
      <c r="J3528" s="308" t="str">
        <f>IF(SUM('A4'!S3559:X3559)=6,'A4'!H3559,"")</f>
        <v/>
      </c>
    </row>
    <row r="3529" spans="1:10" x14ac:dyDescent="0.25">
      <c r="A3529" t="str">
        <f>IF(SUM('A4'!S3560:X3560)=6,'Angaben KH-Standort'!$D$25,"")</f>
        <v/>
      </c>
      <c r="B3529" t="str">
        <f>IF(SUM('A4'!S3560:X3560)=6,'Angaben KH-Standort'!$D$26,"")</f>
        <v/>
      </c>
      <c r="C3529" t="str">
        <f>IF(SUM('A4'!S3560:X3560)=6,'Angaben KH-Standort'!$D$12,"")</f>
        <v/>
      </c>
      <c r="D3529" t="str">
        <f>IF(SUM('A4'!S3560:X3560)=6,'A1'!$F$14,"")</f>
        <v/>
      </c>
      <c r="E3529" t="str">
        <f>IF(SUM('A4'!S3560:X3560)=6,'A4'!C3560,"")</f>
        <v/>
      </c>
      <c r="F3529" t="str">
        <f>IF(SUM('A4'!S3560:X3560)=6,'A4'!D3560,"")</f>
        <v/>
      </c>
      <c r="G3529" t="str">
        <f>IF(SUM('A4'!S3560:X3560)=6,'A4'!E3560,"")</f>
        <v/>
      </c>
      <c r="H3529" t="str">
        <f>IF(SUM('A4'!S3560:X3560)=6,'A4'!F3560,"")</f>
        <v/>
      </c>
      <c r="I3529" t="str">
        <f>IF(SUM('A4'!S3560:X3560)=6,'A4'!G3560,"")</f>
        <v/>
      </c>
      <c r="J3529" s="308" t="str">
        <f>IF(SUM('A4'!S3560:X3560)=6,'A4'!H3560,"")</f>
        <v/>
      </c>
    </row>
    <row r="3530" spans="1:10" x14ac:dyDescent="0.25">
      <c r="A3530" t="str">
        <f>IF(SUM('A4'!S3561:X3561)=6,'Angaben KH-Standort'!$D$25,"")</f>
        <v/>
      </c>
      <c r="B3530" t="str">
        <f>IF(SUM('A4'!S3561:X3561)=6,'Angaben KH-Standort'!$D$26,"")</f>
        <v/>
      </c>
      <c r="C3530" t="str">
        <f>IF(SUM('A4'!S3561:X3561)=6,'Angaben KH-Standort'!$D$12,"")</f>
        <v/>
      </c>
      <c r="D3530" t="str">
        <f>IF(SUM('A4'!S3561:X3561)=6,'A1'!$F$14,"")</f>
        <v/>
      </c>
      <c r="E3530" t="str">
        <f>IF(SUM('A4'!S3561:X3561)=6,'A4'!C3561,"")</f>
        <v/>
      </c>
      <c r="F3530" t="str">
        <f>IF(SUM('A4'!S3561:X3561)=6,'A4'!D3561,"")</f>
        <v/>
      </c>
      <c r="G3530" t="str">
        <f>IF(SUM('A4'!S3561:X3561)=6,'A4'!E3561,"")</f>
        <v/>
      </c>
      <c r="H3530" t="str">
        <f>IF(SUM('A4'!S3561:X3561)=6,'A4'!F3561,"")</f>
        <v/>
      </c>
      <c r="I3530" t="str">
        <f>IF(SUM('A4'!S3561:X3561)=6,'A4'!G3561,"")</f>
        <v/>
      </c>
      <c r="J3530" s="308" t="str">
        <f>IF(SUM('A4'!S3561:X3561)=6,'A4'!H3561,"")</f>
        <v/>
      </c>
    </row>
    <row r="3531" spans="1:10" x14ac:dyDescent="0.25">
      <c r="A3531" t="str">
        <f>IF(SUM('A4'!S3562:X3562)=6,'Angaben KH-Standort'!$D$25,"")</f>
        <v/>
      </c>
      <c r="B3531" t="str">
        <f>IF(SUM('A4'!S3562:X3562)=6,'Angaben KH-Standort'!$D$26,"")</f>
        <v/>
      </c>
      <c r="C3531" t="str">
        <f>IF(SUM('A4'!S3562:X3562)=6,'Angaben KH-Standort'!$D$12,"")</f>
        <v/>
      </c>
      <c r="D3531" t="str">
        <f>IF(SUM('A4'!S3562:X3562)=6,'A1'!$F$14,"")</f>
        <v/>
      </c>
      <c r="E3531" t="str">
        <f>IF(SUM('A4'!S3562:X3562)=6,'A4'!C3562,"")</f>
        <v/>
      </c>
      <c r="F3531" t="str">
        <f>IF(SUM('A4'!S3562:X3562)=6,'A4'!D3562,"")</f>
        <v/>
      </c>
      <c r="G3531" t="str">
        <f>IF(SUM('A4'!S3562:X3562)=6,'A4'!E3562,"")</f>
        <v/>
      </c>
      <c r="H3531" t="str">
        <f>IF(SUM('A4'!S3562:X3562)=6,'A4'!F3562,"")</f>
        <v/>
      </c>
      <c r="I3531" t="str">
        <f>IF(SUM('A4'!S3562:X3562)=6,'A4'!G3562,"")</f>
        <v/>
      </c>
      <c r="J3531" s="308" t="str">
        <f>IF(SUM('A4'!S3562:X3562)=6,'A4'!H3562,"")</f>
        <v/>
      </c>
    </row>
    <row r="3532" spans="1:10" x14ac:dyDescent="0.25">
      <c r="A3532" t="str">
        <f>IF(SUM('A4'!S3563:X3563)=6,'Angaben KH-Standort'!$D$25,"")</f>
        <v/>
      </c>
      <c r="B3532" t="str">
        <f>IF(SUM('A4'!S3563:X3563)=6,'Angaben KH-Standort'!$D$26,"")</f>
        <v/>
      </c>
      <c r="C3532" t="str">
        <f>IF(SUM('A4'!S3563:X3563)=6,'Angaben KH-Standort'!$D$12,"")</f>
        <v/>
      </c>
      <c r="D3532" t="str">
        <f>IF(SUM('A4'!S3563:X3563)=6,'A1'!$F$14,"")</f>
        <v/>
      </c>
      <c r="E3532" t="str">
        <f>IF(SUM('A4'!S3563:X3563)=6,'A4'!C3563,"")</f>
        <v/>
      </c>
      <c r="F3532" t="str">
        <f>IF(SUM('A4'!S3563:X3563)=6,'A4'!D3563,"")</f>
        <v/>
      </c>
      <c r="G3532" t="str">
        <f>IF(SUM('A4'!S3563:X3563)=6,'A4'!E3563,"")</f>
        <v/>
      </c>
      <c r="H3532" t="str">
        <f>IF(SUM('A4'!S3563:X3563)=6,'A4'!F3563,"")</f>
        <v/>
      </c>
      <c r="I3532" t="str">
        <f>IF(SUM('A4'!S3563:X3563)=6,'A4'!G3563,"")</f>
        <v/>
      </c>
      <c r="J3532" s="308" t="str">
        <f>IF(SUM('A4'!S3563:X3563)=6,'A4'!H3563,"")</f>
        <v/>
      </c>
    </row>
    <row r="3533" spans="1:10" x14ac:dyDescent="0.25">
      <c r="A3533" t="str">
        <f>IF(SUM('A4'!S3564:X3564)=6,'Angaben KH-Standort'!$D$25,"")</f>
        <v/>
      </c>
      <c r="B3533" t="str">
        <f>IF(SUM('A4'!S3564:X3564)=6,'Angaben KH-Standort'!$D$26,"")</f>
        <v/>
      </c>
      <c r="C3533" t="str">
        <f>IF(SUM('A4'!S3564:X3564)=6,'Angaben KH-Standort'!$D$12,"")</f>
        <v/>
      </c>
      <c r="D3533" t="str">
        <f>IF(SUM('A4'!S3564:X3564)=6,'A1'!$F$14,"")</f>
        <v/>
      </c>
      <c r="E3533" t="str">
        <f>IF(SUM('A4'!S3564:X3564)=6,'A4'!C3564,"")</f>
        <v/>
      </c>
      <c r="F3533" t="str">
        <f>IF(SUM('A4'!S3564:X3564)=6,'A4'!D3564,"")</f>
        <v/>
      </c>
      <c r="G3533" t="str">
        <f>IF(SUM('A4'!S3564:X3564)=6,'A4'!E3564,"")</f>
        <v/>
      </c>
      <c r="H3533" t="str">
        <f>IF(SUM('A4'!S3564:X3564)=6,'A4'!F3564,"")</f>
        <v/>
      </c>
      <c r="I3533" t="str">
        <f>IF(SUM('A4'!S3564:X3564)=6,'A4'!G3564,"")</f>
        <v/>
      </c>
      <c r="J3533" s="308" t="str">
        <f>IF(SUM('A4'!S3564:X3564)=6,'A4'!H3564,"")</f>
        <v/>
      </c>
    </row>
    <row r="3534" spans="1:10" x14ac:dyDescent="0.25">
      <c r="A3534" t="str">
        <f>IF(SUM('A4'!S3565:X3565)=6,'Angaben KH-Standort'!$D$25,"")</f>
        <v/>
      </c>
      <c r="B3534" t="str">
        <f>IF(SUM('A4'!S3565:X3565)=6,'Angaben KH-Standort'!$D$26,"")</f>
        <v/>
      </c>
      <c r="C3534" t="str">
        <f>IF(SUM('A4'!S3565:X3565)=6,'Angaben KH-Standort'!$D$12,"")</f>
        <v/>
      </c>
      <c r="D3534" t="str">
        <f>IF(SUM('A4'!S3565:X3565)=6,'A1'!$F$14,"")</f>
        <v/>
      </c>
      <c r="E3534" t="str">
        <f>IF(SUM('A4'!S3565:X3565)=6,'A4'!C3565,"")</f>
        <v/>
      </c>
      <c r="F3534" t="str">
        <f>IF(SUM('A4'!S3565:X3565)=6,'A4'!D3565,"")</f>
        <v/>
      </c>
      <c r="G3534" t="str">
        <f>IF(SUM('A4'!S3565:X3565)=6,'A4'!E3565,"")</f>
        <v/>
      </c>
      <c r="H3534" t="str">
        <f>IF(SUM('A4'!S3565:X3565)=6,'A4'!F3565,"")</f>
        <v/>
      </c>
      <c r="I3534" t="str">
        <f>IF(SUM('A4'!S3565:X3565)=6,'A4'!G3565,"")</f>
        <v/>
      </c>
      <c r="J3534" s="308" t="str">
        <f>IF(SUM('A4'!S3565:X3565)=6,'A4'!H3565,"")</f>
        <v/>
      </c>
    </row>
    <row r="3535" spans="1:10" x14ac:dyDescent="0.25">
      <c r="A3535" t="str">
        <f>IF(SUM('A4'!S3566:X3566)=6,'Angaben KH-Standort'!$D$25,"")</f>
        <v/>
      </c>
      <c r="B3535" t="str">
        <f>IF(SUM('A4'!S3566:X3566)=6,'Angaben KH-Standort'!$D$26,"")</f>
        <v/>
      </c>
      <c r="C3535" t="str">
        <f>IF(SUM('A4'!S3566:X3566)=6,'Angaben KH-Standort'!$D$12,"")</f>
        <v/>
      </c>
      <c r="D3535" t="str">
        <f>IF(SUM('A4'!S3566:X3566)=6,'A1'!$F$14,"")</f>
        <v/>
      </c>
      <c r="E3535" t="str">
        <f>IF(SUM('A4'!S3566:X3566)=6,'A4'!C3566,"")</f>
        <v/>
      </c>
      <c r="F3535" t="str">
        <f>IF(SUM('A4'!S3566:X3566)=6,'A4'!D3566,"")</f>
        <v/>
      </c>
      <c r="G3535" t="str">
        <f>IF(SUM('A4'!S3566:X3566)=6,'A4'!E3566,"")</f>
        <v/>
      </c>
      <c r="H3535" t="str">
        <f>IF(SUM('A4'!S3566:X3566)=6,'A4'!F3566,"")</f>
        <v/>
      </c>
      <c r="I3535" t="str">
        <f>IF(SUM('A4'!S3566:X3566)=6,'A4'!G3566,"")</f>
        <v/>
      </c>
      <c r="J3535" s="308" t="str">
        <f>IF(SUM('A4'!S3566:X3566)=6,'A4'!H3566,"")</f>
        <v/>
      </c>
    </row>
    <row r="3536" spans="1:10" x14ac:dyDescent="0.25">
      <c r="A3536" t="str">
        <f>IF(SUM('A4'!S3567:X3567)=6,'Angaben KH-Standort'!$D$25,"")</f>
        <v/>
      </c>
      <c r="B3536" t="str">
        <f>IF(SUM('A4'!S3567:X3567)=6,'Angaben KH-Standort'!$D$26,"")</f>
        <v/>
      </c>
      <c r="C3536" t="str">
        <f>IF(SUM('A4'!S3567:X3567)=6,'Angaben KH-Standort'!$D$12,"")</f>
        <v/>
      </c>
      <c r="D3536" t="str">
        <f>IF(SUM('A4'!S3567:X3567)=6,'A1'!$F$14,"")</f>
        <v/>
      </c>
      <c r="E3536" t="str">
        <f>IF(SUM('A4'!S3567:X3567)=6,'A4'!C3567,"")</f>
        <v/>
      </c>
      <c r="F3536" t="str">
        <f>IF(SUM('A4'!S3567:X3567)=6,'A4'!D3567,"")</f>
        <v/>
      </c>
      <c r="G3536" t="str">
        <f>IF(SUM('A4'!S3567:X3567)=6,'A4'!E3567,"")</f>
        <v/>
      </c>
      <c r="H3536" t="str">
        <f>IF(SUM('A4'!S3567:X3567)=6,'A4'!F3567,"")</f>
        <v/>
      </c>
      <c r="I3536" t="str">
        <f>IF(SUM('A4'!S3567:X3567)=6,'A4'!G3567,"")</f>
        <v/>
      </c>
      <c r="J3536" s="308" t="str">
        <f>IF(SUM('A4'!S3567:X3567)=6,'A4'!H3567,"")</f>
        <v/>
      </c>
    </row>
    <row r="3537" spans="1:10" x14ac:dyDescent="0.25">
      <c r="A3537" t="str">
        <f>IF(SUM('A4'!S3568:X3568)=6,'Angaben KH-Standort'!$D$25,"")</f>
        <v/>
      </c>
      <c r="B3537" t="str">
        <f>IF(SUM('A4'!S3568:X3568)=6,'Angaben KH-Standort'!$D$26,"")</f>
        <v/>
      </c>
      <c r="C3537" t="str">
        <f>IF(SUM('A4'!S3568:X3568)=6,'Angaben KH-Standort'!$D$12,"")</f>
        <v/>
      </c>
      <c r="D3537" t="str">
        <f>IF(SUM('A4'!S3568:X3568)=6,'A1'!$F$14,"")</f>
        <v/>
      </c>
      <c r="E3537" t="str">
        <f>IF(SUM('A4'!S3568:X3568)=6,'A4'!C3568,"")</f>
        <v/>
      </c>
      <c r="F3537" t="str">
        <f>IF(SUM('A4'!S3568:X3568)=6,'A4'!D3568,"")</f>
        <v/>
      </c>
      <c r="G3537" t="str">
        <f>IF(SUM('A4'!S3568:X3568)=6,'A4'!E3568,"")</f>
        <v/>
      </c>
      <c r="H3537" t="str">
        <f>IF(SUM('A4'!S3568:X3568)=6,'A4'!F3568,"")</f>
        <v/>
      </c>
      <c r="I3537" t="str">
        <f>IF(SUM('A4'!S3568:X3568)=6,'A4'!G3568,"")</f>
        <v/>
      </c>
      <c r="J3537" s="308" t="str">
        <f>IF(SUM('A4'!S3568:X3568)=6,'A4'!H3568,"")</f>
        <v/>
      </c>
    </row>
    <row r="3538" spans="1:10" x14ac:dyDescent="0.25">
      <c r="A3538" t="str">
        <f>IF(SUM('A4'!S3569:X3569)=6,'Angaben KH-Standort'!$D$25,"")</f>
        <v/>
      </c>
      <c r="B3538" t="str">
        <f>IF(SUM('A4'!S3569:X3569)=6,'Angaben KH-Standort'!$D$26,"")</f>
        <v/>
      </c>
      <c r="C3538" t="str">
        <f>IF(SUM('A4'!S3569:X3569)=6,'Angaben KH-Standort'!$D$12,"")</f>
        <v/>
      </c>
      <c r="D3538" t="str">
        <f>IF(SUM('A4'!S3569:X3569)=6,'A1'!$F$14,"")</f>
        <v/>
      </c>
      <c r="E3538" t="str">
        <f>IF(SUM('A4'!S3569:X3569)=6,'A4'!C3569,"")</f>
        <v/>
      </c>
      <c r="F3538" t="str">
        <f>IF(SUM('A4'!S3569:X3569)=6,'A4'!D3569,"")</f>
        <v/>
      </c>
      <c r="G3538" t="str">
        <f>IF(SUM('A4'!S3569:X3569)=6,'A4'!E3569,"")</f>
        <v/>
      </c>
      <c r="H3538" t="str">
        <f>IF(SUM('A4'!S3569:X3569)=6,'A4'!F3569,"")</f>
        <v/>
      </c>
      <c r="I3538" t="str">
        <f>IF(SUM('A4'!S3569:X3569)=6,'A4'!G3569,"")</f>
        <v/>
      </c>
      <c r="J3538" s="308" t="str">
        <f>IF(SUM('A4'!S3569:X3569)=6,'A4'!H3569,"")</f>
        <v/>
      </c>
    </row>
    <row r="3539" spans="1:10" x14ac:dyDescent="0.25">
      <c r="A3539" t="str">
        <f>IF(SUM('A4'!S3570:X3570)=6,'Angaben KH-Standort'!$D$25,"")</f>
        <v/>
      </c>
      <c r="B3539" t="str">
        <f>IF(SUM('A4'!S3570:X3570)=6,'Angaben KH-Standort'!$D$26,"")</f>
        <v/>
      </c>
      <c r="C3539" t="str">
        <f>IF(SUM('A4'!S3570:X3570)=6,'Angaben KH-Standort'!$D$12,"")</f>
        <v/>
      </c>
      <c r="D3539" t="str">
        <f>IF(SUM('A4'!S3570:X3570)=6,'A1'!$F$14,"")</f>
        <v/>
      </c>
      <c r="E3539" t="str">
        <f>IF(SUM('A4'!S3570:X3570)=6,'A4'!C3570,"")</f>
        <v/>
      </c>
      <c r="F3539" t="str">
        <f>IF(SUM('A4'!S3570:X3570)=6,'A4'!D3570,"")</f>
        <v/>
      </c>
      <c r="G3539" t="str">
        <f>IF(SUM('A4'!S3570:X3570)=6,'A4'!E3570,"")</f>
        <v/>
      </c>
      <c r="H3539" t="str">
        <f>IF(SUM('A4'!S3570:X3570)=6,'A4'!F3570,"")</f>
        <v/>
      </c>
      <c r="I3539" t="str">
        <f>IF(SUM('A4'!S3570:X3570)=6,'A4'!G3570,"")</f>
        <v/>
      </c>
      <c r="J3539" s="308" t="str">
        <f>IF(SUM('A4'!S3570:X3570)=6,'A4'!H3570,"")</f>
        <v/>
      </c>
    </row>
    <row r="3540" spans="1:10" x14ac:dyDescent="0.25">
      <c r="A3540" t="str">
        <f>IF(SUM('A4'!S3571:X3571)=6,'Angaben KH-Standort'!$D$25,"")</f>
        <v/>
      </c>
      <c r="B3540" t="str">
        <f>IF(SUM('A4'!S3571:X3571)=6,'Angaben KH-Standort'!$D$26,"")</f>
        <v/>
      </c>
      <c r="C3540" t="str">
        <f>IF(SUM('A4'!S3571:X3571)=6,'Angaben KH-Standort'!$D$12,"")</f>
        <v/>
      </c>
      <c r="D3540" t="str">
        <f>IF(SUM('A4'!S3571:X3571)=6,'A1'!$F$14,"")</f>
        <v/>
      </c>
      <c r="E3540" t="str">
        <f>IF(SUM('A4'!S3571:X3571)=6,'A4'!C3571,"")</f>
        <v/>
      </c>
      <c r="F3540" t="str">
        <f>IF(SUM('A4'!S3571:X3571)=6,'A4'!D3571,"")</f>
        <v/>
      </c>
      <c r="G3540" t="str">
        <f>IF(SUM('A4'!S3571:X3571)=6,'A4'!E3571,"")</f>
        <v/>
      </c>
      <c r="H3540" t="str">
        <f>IF(SUM('A4'!S3571:X3571)=6,'A4'!F3571,"")</f>
        <v/>
      </c>
      <c r="I3540" t="str">
        <f>IF(SUM('A4'!S3571:X3571)=6,'A4'!G3571,"")</f>
        <v/>
      </c>
      <c r="J3540" s="308" t="str">
        <f>IF(SUM('A4'!S3571:X3571)=6,'A4'!H3571,"")</f>
        <v/>
      </c>
    </row>
    <row r="3541" spans="1:10" x14ac:dyDescent="0.25">
      <c r="A3541" t="str">
        <f>IF(SUM('A4'!S3572:X3572)=6,'Angaben KH-Standort'!$D$25,"")</f>
        <v/>
      </c>
      <c r="B3541" t="str">
        <f>IF(SUM('A4'!S3572:X3572)=6,'Angaben KH-Standort'!$D$26,"")</f>
        <v/>
      </c>
      <c r="C3541" t="str">
        <f>IF(SUM('A4'!S3572:X3572)=6,'Angaben KH-Standort'!$D$12,"")</f>
        <v/>
      </c>
      <c r="D3541" t="str">
        <f>IF(SUM('A4'!S3572:X3572)=6,'A1'!$F$14,"")</f>
        <v/>
      </c>
      <c r="E3541" t="str">
        <f>IF(SUM('A4'!S3572:X3572)=6,'A4'!C3572,"")</f>
        <v/>
      </c>
      <c r="F3541" t="str">
        <f>IF(SUM('A4'!S3572:X3572)=6,'A4'!D3572,"")</f>
        <v/>
      </c>
      <c r="G3541" t="str">
        <f>IF(SUM('A4'!S3572:X3572)=6,'A4'!E3572,"")</f>
        <v/>
      </c>
      <c r="H3541" t="str">
        <f>IF(SUM('A4'!S3572:X3572)=6,'A4'!F3572,"")</f>
        <v/>
      </c>
      <c r="I3541" t="str">
        <f>IF(SUM('A4'!S3572:X3572)=6,'A4'!G3572,"")</f>
        <v/>
      </c>
      <c r="J3541" s="308" t="str">
        <f>IF(SUM('A4'!S3572:X3572)=6,'A4'!H3572,"")</f>
        <v/>
      </c>
    </row>
    <row r="3542" spans="1:10" x14ac:dyDescent="0.25">
      <c r="A3542" t="str">
        <f>IF(SUM('A4'!S3573:X3573)=6,'Angaben KH-Standort'!$D$25,"")</f>
        <v/>
      </c>
      <c r="B3542" t="str">
        <f>IF(SUM('A4'!S3573:X3573)=6,'Angaben KH-Standort'!$D$26,"")</f>
        <v/>
      </c>
      <c r="C3542" t="str">
        <f>IF(SUM('A4'!S3573:X3573)=6,'Angaben KH-Standort'!$D$12,"")</f>
        <v/>
      </c>
      <c r="D3542" t="str">
        <f>IF(SUM('A4'!S3573:X3573)=6,'A1'!$F$14,"")</f>
        <v/>
      </c>
      <c r="E3542" t="str">
        <f>IF(SUM('A4'!S3573:X3573)=6,'A4'!C3573,"")</f>
        <v/>
      </c>
      <c r="F3542" t="str">
        <f>IF(SUM('A4'!S3573:X3573)=6,'A4'!D3573,"")</f>
        <v/>
      </c>
      <c r="G3542" t="str">
        <f>IF(SUM('A4'!S3573:X3573)=6,'A4'!E3573,"")</f>
        <v/>
      </c>
      <c r="H3542" t="str">
        <f>IF(SUM('A4'!S3573:X3573)=6,'A4'!F3573,"")</f>
        <v/>
      </c>
      <c r="I3542" t="str">
        <f>IF(SUM('A4'!S3573:X3573)=6,'A4'!G3573,"")</f>
        <v/>
      </c>
      <c r="J3542" s="308" t="str">
        <f>IF(SUM('A4'!S3573:X3573)=6,'A4'!H3573,"")</f>
        <v/>
      </c>
    </row>
    <row r="3543" spans="1:10" x14ac:dyDescent="0.25">
      <c r="A3543" t="str">
        <f>IF(SUM('A4'!S3574:X3574)=6,'Angaben KH-Standort'!$D$25,"")</f>
        <v/>
      </c>
      <c r="B3543" t="str">
        <f>IF(SUM('A4'!S3574:X3574)=6,'Angaben KH-Standort'!$D$26,"")</f>
        <v/>
      </c>
      <c r="C3543" t="str">
        <f>IF(SUM('A4'!S3574:X3574)=6,'Angaben KH-Standort'!$D$12,"")</f>
        <v/>
      </c>
      <c r="D3543" t="str">
        <f>IF(SUM('A4'!S3574:X3574)=6,'A1'!$F$14,"")</f>
        <v/>
      </c>
      <c r="E3543" t="str">
        <f>IF(SUM('A4'!S3574:X3574)=6,'A4'!C3574,"")</f>
        <v/>
      </c>
      <c r="F3543" t="str">
        <f>IF(SUM('A4'!S3574:X3574)=6,'A4'!D3574,"")</f>
        <v/>
      </c>
      <c r="G3543" t="str">
        <f>IF(SUM('A4'!S3574:X3574)=6,'A4'!E3574,"")</f>
        <v/>
      </c>
      <c r="H3543" t="str">
        <f>IF(SUM('A4'!S3574:X3574)=6,'A4'!F3574,"")</f>
        <v/>
      </c>
      <c r="I3543" t="str">
        <f>IF(SUM('A4'!S3574:X3574)=6,'A4'!G3574,"")</f>
        <v/>
      </c>
      <c r="J3543" s="308" t="str">
        <f>IF(SUM('A4'!S3574:X3574)=6,'A4'!H3574,"")</f>
        <v/>
      </c>
    </row>
    <row r="3544" spans="1:10" x14ac:dyDescent="0.25">
      <c r="A3544" t="str">
        <f>IF(SUM('A4'!S3575:X3575)=6,'Angaben KH-Standort'!$D$25,"")</f>
        <v/>
      </c>
      <c r="B3544" t="str">
        <f>IF(SUM('A4'!S3575:X3575)=6,'Angaben KH-Standort'!$D$26,"")</f>
        <v/>
      </c>
      <c r="C3544" t="str">
        <f>IF(SUM('A4'!S3575:X3575)=6,'Angaben KH-Standort'!$D$12,"")</f>
        <v/>
      </c>
      <c r="D3544" t="str">
        <f>IF(SUM('A4'!S3575:X3575)=6,'A1'!$F$14,"")</f>
        <v/>
      </c>
      <c r="E3544" t="str">
        <f>IF(SUM('A4'!S3575:X3575)=6,'A4'!C3575,"")</f>
        <v/>
      </c>
      <c r="F3544" t="str">
        <f>IF(SUM('A4'!S3575:X3575)=6,'A4'!D3575,"")</f>
        <v/>
      </c>
      <c r="G3544" t="str">
        <f>IF(SUM('A4'!S3575:X3575)=6,'A4'!E3575,"")</f>
        <v/>
      </c>
      <c r="H3544" t="str">
        <f>IF(SUM('A4'!S3575:X3575)=6,'A4'!F3575,"")</f>
        <v/>
      </c>
      <c r="I3544" t="str">
        <f>IF(SUM('A4'!S3575:X3575)=6,'A4'!G3575,"")</f>
        <v/>
      </c>
      <c r="J3544" s="308" t="str">
        <f>IF(SUM('A4'!S3575:X3575)=6,'A4'!H3575,"")</f>
        <v/>
      </c>
    </row>
    <row r="3545" spans="1:10" x14ac:dyDescent="0.25">
      <c r="A3545" t="str">
        <f>IF(SUM('A4'!S3576:X3576)=6,'Angaben KH-Standort'!$D$25,"")</f>
        <v/>
      </c>
      <c r="B3545" t="str">
        <f>IF(SUM('A4'!S3576:X3576)=6,'Angaben KH-Standort'!$D$26,"")</f>
        <v/>
      </c>
      <c r="C3545" t="str">
        <f>IF(SUM('A4'!S3576:X3576)=6,'Angaben KH-Standort'!$D$12,"")</f>
        <v/>
      </c>
      <c r="D3545" t="str">
        <f>IF(SUM('A4'!S3576:X3576)=6,'A1'!$F$14,"")</f>
        <v/>
      </c>
      <c r="E3545" t="str">
        <f>IF(SUM('A4'!S3576:X3576)=6,'A4'!C3576,"")</f>
        <v/>
      </c>
      <c r="F3545" t="str">
        <f>IF(SUM('A4'!S3576:X3576)=6,'A4'!D3576,"")</f>
        <v/>
      </c>
      <c r="G3545" t="str">
        <f>IF(SUM('A4'!S3576:X3576)=6,'A4'!E3576,"")</f>
        <v/>
      </c>
      <c r="H3545" t="str">
        <f>IF(SUM('A4'!S3576:X3576)=6,'A4'!F3576,"")</f>
        <v/>
      </c>
      <c r="I3545" t="str">
        <f>IF(SUM('A4'!S3576:X3576)=6,'A4'!G3576,"")</f>
        <v/>
      </c>
      <c r="J3545" s="308" t="str">
        <f>IF(SUM('A4'!S3576:X3576)=6,'A4'!H3576,"")</f>
        <v/>
      </c>
    </row>
    <row r="3546" spans="1:10" x14ac:dyDescent="0.25">
      <c r="A3546" t="str">
        <f>IF(SUM('A4'!S3577:X3577)=6,'Angaben KH-Standort'!$D$25,"")</f>
        <v/>
      </c>
      <c r="B3546" t="str">
        <f>IF(SUM('A4'!S3577:X3577)=6,'Angaben KH-Standort'!$D$26,"")</f>
        <v/>
      </c>
      <c r="C3546" t="str">
        <f>IF(SUM('A4'!S3577:X3577)=6,'Angaben KH-Standort'!$D$12,"")</f>
        <v/>
      </c>
      <c r="D3546" t="str">
        <f>IF(SUM('A4'!S3577:X3577)=6,'A1'!$F$14,"")</f>
        <v/>
      </c>
      <c r="E3546" t="str">
        <f>IF(SUM('A4'!S3577:X3577)=6,'A4'!C3577,"")</f>
        <v/>
      </c>
      <c r="F3546" t="str">
        <f>IF(SUM('A4'!S3577:X3577)=6,'A4'!D3577,"")</f>
        <v/>
      </c>
      <c r="G3546" t="str">
        <f>IF(SUM('A4'!S3577:X3577)=6,'A4'!E3577,"")</f>
        <v/>
      </c>
      <c r="H3546" t="str">
        <f>IF(SUM('A4'!S3577:X3577)=6,'A4'!F3577,"")</f>
        <v/>
      </c>
      <c r="I3546" t="str">
        <f>IF(SUM('A4'!S3577:X3577)=6,'A4'!G3577,"")</f>
        <v/>
      </c>
      <c r="J3546" s="308" t="str">
        <f>IF(SUM('A4'!S3577:X3577)=6,'A4'!H3577,"")</f>
        <v/>
      </c>
    </row>
    <row r="3547" spans="1:10" x14ac:dyDescent="0.25">
      <c r="A3547" t="str">
        <f>IF(SUM('A4'!S3578:X3578)=6,'Angaben KH-Standort'!$D$25,"")</f>
        <v/>
      </c>
      <c r="B3547" t="str">
        <f>IF(SUM('A4'!S3578:X3578)=6,'Angaben KH-Standort'!$D$26,"")</f>
        <v/>
      </c>
      <c r="C3547" t="str">
        <f>IF(SUM('A4'!S3578:X3578)=6,'Angaben KH-Standort'!$D$12,"")</f>
        <v/>
      </c>
      <c r="D3547" t="str">
        <f>IF(SUM('A4'!S3578:X3578)=6,'A1'!$F$14,"")</f>
        <v/>
      </c>
      <c r="E3547" t="str">
        <f>IF(SUM('A4'!S3578:X3578)=6,'A4'!C3578,"")</f>
        <v/>
      </c>
      <c r="F3547" t="str">
        <f>IF(SUM('A4'!S3578:X3578)=6,'A4'!D3578,"")</f>
        <v/>
      </c>
      <c r="G3547" t="str">
        <f>IF(SUM('A4'!S3578:X3578)=6,'A4'!E3578,"")</f>
        <v/>
      </c>
      <c r="H3547" t="str">
        <f>IF(SUM('A4'!S3578:X3578)=6,'A4'!F3578,"")</f>
        <v/>
      </c>
      <c r="I3547" t="str">
        <f>IF(SUM('A4'!S3578:X3578)=6,'A4'!G3578,"")</f>
        <v/>
      </c>
      <c r="J3547" s="308" t="str">
        <f>IF(SUM('A4'!S3578:X3578)=6,'A4'!H3578,"")</f>
        <v/>
      </c>
    </row>
    <row r="3548" spans="1:10" x14ac:dyDescent="0.25">
      <c r="A3548" t="str">
        <f>IF(SUM('A4'!S3579:X3579)=6,'Angaben KH-Standort'!$D$25,"")</f>
        <v/>
      </c>
      <c r="B3548" t="str">
        <f>IF(SUM('A4'!S3579:X3579)=6,'Angaben KH-Standort'!$D$26,"")</f>
        <v/>
      </c>
      <c r="C3548" t="str">
        <f>IF(SUM('A4'!S3579:X3579)=6,'Angaben KH-Standort'!$D$12,"")</f>
        <v/>
      </c>
      <c r="D3548" t="str">
        <f>IF(SUM('A4'!S3579:X3579)=6,'A1'!$F$14,"")</f>
        <v/>
      </c>
      <c r="E3548" t="str">
        <f>IF(SUM('A4'!S3579:X3579)=6,'A4'!C3579,"")</f>
        <v/>
      </c>
      <c r="F3548" t="str">
        <f>IF(SUM('A4'!S3579:X3579)=6,'A4'!D3579,"")</f>
        <v/>
      </c>
      <c r="G3548" t="str">
        <f>IF(SUM('A4'!S3579:X3579)=6,'A4'!E3579,"")</f>
        <v/>
      </c>
      <c r="H3548" t="str">
        <f>IF(SUM('A4'!S3579:X3579)=6,'A4'!F3579,"")</f>
        <v/>
      </c>
      <c r="I3548" t="str">
        <f>IF(SUM('A4'!S3579:X3579)=6,'A4'!G3579,"")</f>
        <v/>
      </c>
      <c r="J3548" s="308" t="str">
        <f>IF(SUM('A4'!S3579:X3579)=6,'A4'!H3579,"")</f>
        <v/>
      </c>
    </row>
    <row r="3549" spans="1:10" x14ac:dyDescent="0.25">
      <c r="A3549" t="str">
        <f>IF(SUM('A4'!S3580:X3580)=6,'Angaben KH-Standort'!$D$25,"")</f>
        <v/>
      </c>
      <c r="B3549" t="str">
        <f>IF(SUM('A4'!S3580:X3580)=6,'Angaben KH-Standort'!$D$26,"")</f>
        <v/>
      </c>
      <c r="C3549" t="str">
        <f>IF(SUM('A4'!S3580:X3580)=6,'Angaben KH-Standort'!$D$12,"")</f>
        <v/>
      </c>
      <c r="D3549" t="str">
        <f>IF(SUM('A4'!S3580:X3580)=6,'A1'!$F$14,"")</f>
        <v/>
      </c>
      <c r="E3549" t="str">
        <f>IF(SUM('A4'!S3580:X3580)=6,'A4'!C3580,"")</f>
        <v/>
      </c>
      <c r="F3549" t="str">
        <f>IF(SUM('A4'!S3580:X3580)=6,'A4'!D3580,"")</f>
        <v/>
      </c>
      <c r="G3549" t="str">
        <f>IF(SUM('A4'!S3580:X3580)=6,'A4'!E3580,"")</f>
        <v/>
      </c>
      <c r="H3549" t="str">
        <f>IF(SUM('A4'!S3580:X3580)=6,'A4'!F3580,"")</f>
        <v/>
      </c>
      <c r="I3549" t="str">
        <f>IF(SUM('A4'!S3580:X3580)=6,'A4'!G3580,"")</f>
        <v/>
      </c>
      <c r="J3549" s="308" t="str">
        <f>IF(SUM('A4'!S3580:X3580)=6,'A4'!H3580,"")</f>
        <v/>
      </c>
    </row>
    <row r="3550" spans="1:10" x14ac:dyDescent="0.25">
      <c r="A3550" t="str">
        <f>IF(SUM('A4'!S3581:X3581)=6,'Angaben KH-Standort'!$D$25,"")</f>
        <v/>
      </c>
      <c r="B3550" t="str">
        <f>IF(SUM('A4'!S3581:X3581)=6,'Angaben KH-Standort'!$D$26,"")</f>
        <v/>
      </c>
      <c r="C3550" t="str">
        <f>IF(SUM('A4'!S3581:X3581)=6,'Angaben KH-Standort'!$D$12,"")</f>
        <v/>
      </c>
      <c r="D3550" t="str">
        <f>IF(SUM('A4'!S3581:X3581)=6,'A1'!$F$14,"")</f>
        <v/>
      </c>
      <c r="E3550" t="str">
        <f>IF(SUM('A4'!S3581:X3581)=6,'A4'!C3581,"")</f>
        <v/>
      </c>
      <c r="F3550" t="str">
        <f>IF(SUM('A4'!S3581:X3581)=6,'A4'!D3581,"")</f>
        <v/>
      </c>
      <c r="G3550" t="str">
        <f>IF(SUM('A4'!S3581:X3581)=6,'A4'!E3581,"")</f>
        <v/>
      </c>
      <c r="H3550" t="str">
        <f>IF(SUM('A4'!S3581:X3581)=6,'A4'!F3581,"")</f>
        <v/>
      </c>
      <c r="I3550" t="str">
        <f>IF(SUM('A4'!S3581:X3581)=6,'A4'!G3581,"")</f>
        <v/>
      </c>
      <c r="J3550" s="308" t="str">
        <f>IF(SUM('A4'!S3581:X3581)=6,'A4'!H3581,"")</f>
        <v/>
      </c>
    </row>
    <row r="3551" spans="1:10" x14ac:dyDescent="0.25">
      <c r="A3551" t="str">
        <f>IF(SUM('A4'!S3582:X3582)=6,'Angaben KH-Standort'!$D$25,"")</f>
        <v/>
      </c>
      <c r="B3551" t="str">
        <f>IF(SUM('A4'!S3582:X3582)=6,'Angaben KH-Standort'!$D$26,"")</f>
        <v/>
      </c>
      <c r="C3551" t="str">
        <f>IF(SUM('A4'!S3582:X3582)=6,'Angaben KH-Standort'!$D$12,"")</f>
        <v/>
      </c>
      <c r="D3551" t="str">
        <f>IF(SUM('A4'!S3582:X3582)=6,'A1'!$F$14,"")</f>
        <v/>
      </c>
      <c r="E3551" t="str">
        <f>IF(SUM('A4'!S3582:X3582)=6,'A4'!C3582,"")</f>
        <v/>
      </c>
      <c r="F3551" t="str">
        <f>IF(SUM('A4'!S3582:X3582)=6,'A4'!D3582,"")</f>
        <v/>
      </c>
      <c r="G3551" t="str">
        <f>IF(SUM('A4'!S3582:X3582)=6,'A4'!E3582,"")</f>
        <v/>
      </c>
      <c r="H3551" t="str">
        <f>IF(SUM('A4'!S3582:X3582)=6,'A4'!F3582,"")</f>
        <v/>
      </c>
      <c r="I3551" t="str">
        <f>IF(SUM('A4'!S3582:X3582)=6,'A4'!G3582,"")</f>
        <v/>
      </c>
      <c r="J3551" s="308" t="str">
        <f>IF(SUM('A4'!S3582:X3582)=6,'A4'!H3582,"")</f>
        <v/>
      </c>
    </row>
    <row r="3552" spans="1:10" x14ac:dyDescent="0.25">
      <c r="A3552" t="str">
        <f>IF(SUM('A4'!S3583:X3583)=6,'Angaben KH-Standort'!$D$25,"")</f>
        <v/>
      </c>
      <c r="B3552" t="str">
        <f>IF(SUM('A4'!S3583:X3583)=6,'Angaben KH-Standort'!$D$26,"")</f>
        <v/>
      </c>
      <c r="C3552" t="str">
        <f>IF(SUM('A4'!S3583:X3583)=6,'Angaben KH-Standort'!$D$12,"")</f>
        <v/>
      </c>
      <c r="D3552" t="str">
        <f>IF(SUM('A4'!S3583:X3583)=6,'A1'!$F$14,"")</f>
        <v/>
      </c>
      <c r="E3552" t="str">
        <f>IF(SUM('A4'!S3583:X3583)=6,'A4'!C3583,"")</f>
        <v/>
      </c>
      <c r="F3552" t="str">
        <f>IF(SUM('A4'!S3583:X3583)=6,'A4'!D3583,"")</f>
        <v/>
      </c>
      <c r="G3552" t="str">
        <f>IF(SUM('A4'!S3583:X3583)=6,'A4'!E3583,"")</f>
        <v/>
      </c>
      <c r="H3552" t="str">
        <f>IF(SUM('A4'!S3583:X3583)=6,'A4'!F3583,"")</f>
        <v/>
      </c>
      <c r="I3552" t="str">
        <f>IF(SUM('A4'!S3583:X3583)=6,'A4'!G3583,"")</f>
        <v/>
      </c>
      <c r="J3552" s="308" t="str">
        <f>IF(SUM('A4'!S3583:X3583)=6,'A4'!H3583,"")</f>
        <v/>
      </c>
    </row>
    <row r="3553" spans="1:10" x14ac:dyDescent="0.25">
      <c r="A3553" t="str">
        <f>IF(SUM('A4'!S3584:X3584)=6,'Angaben KH-Standort'!$D$25,"")</f>
        <v/>
      </c>
      <c r="B3553" t="str">
        <f>IF(SUM('A4'!S3584:X3584)=6,'Angaben KH-Standort'!$D$26,"")</f>
        <v/>
      </c>
      <c r="C3553" t="str">
        <f>IF(SUM('A4'!S3584:X3584)=6,'Angaben KH-Standort'!$D$12,"")</f>
        <v/>
      </c>
      <c r="D3553" t="str">
        <f>IF(SUM('A4'!S3584:X3584)=6,'A1'!$F$14,"")</f>
        <v/>
      </c>
      <c r="E3553" t="str">
        <f>IF(SUM('A4'!S3584:X3584)=6,'A4'!C3584,"")</f>
        <v/>
      </c>
      <c r="F3553" t="str">
        <f>IF(SUM('A4'!S3584:X3584)=6,'A4'!D3584,"")</f>
        <v/>
      </c>
      <c r="G3553" t="str">
        <f>IF(SUM('A4'!S3584:X3584)=6,'A4'!E3584,"")</f>
        <v/>
      </c>
      <c r="H3553" t="str">
        <f>IF(SUM('A4'!S3584:X3584)=6,'A4'!F3584,"")</f>
        <v/>
      </c>
      <c r="I3553" t="str">
        <f>IF(SUM('A4'!S3584:X3584)=6,'A4'!G3584,"")</f>
        <v/>
      </c>
      <c r="J3553" s="308" t="str">
        <f>IF(SUM('A4'!S3584:X3584)=6,'A4'!H3584,"")</f>
        <v/>
      </c>
    </row>
    <row r="3554" spans="1:10" x14ac:dyDescent="0.25">
      <c r="A3554" t="str">
        <f>IF(SUM('A4'!S3585:X3585)=6,'Angaben KH-Standort'!$D$25,"")</f>
        <v/>
      </c>
      <c r="B3554" t="str">
        <f>IF(SUM('A4'!S3585:X3585)=6,'Angaben KH-Standort'!$D$26,"")</f>
        <v/>
      </c>
      <c r="C3554" t="str">
        <f>IF(SUM('A4'!S3585:X3585)=6,'Angaben KH-Standort'!$D$12,"")</f>
        <v/>
      </c>
      <c r="D3554" t="str">
        <f>IF(SUM('A4'!S3585:X3585)=6,'A1'!$F$14,"")</f>
        <v/>
      </c>
      <c r="E3554" t="str">
        <f>IF(SUM('A4'!S3585:X3585)=6,'A4'!C3585,"")</f>
        <v/>
      </c>
      <c r="F3554" t="str">
        <f>IF(SUM('A4'!S3585:X3585)=6,'A4'!D3585,"")</f>
        <v/>
      </c>
      <c r="G3554" t="str">
        <f>IF(SUM('A4'!S3585:X3585)=6,'A4'!E3585,"")</f>
        <v/>
      </c>
      <c r="H3554" t="str">
        <f>IF(SUM('A4'!S3585:X3585)=6,'A4'!F3585,"")</f>
        <v/>
      </c>
      <c r="I3554" t="str">
        <f>IF(SUM('A4'!S3585:X3585)=6,'A4'!G3585,"")</f>
        <v/>
      </c>
      <c r="J3554" s="308" t="str">
        <f>IF(SUM('A4'!S3585:X3585)=6,'A4'!H3585,"")</f>
        <v/>
      </c>
    </row>
    <row r="3555" spans="1:10" x14ac:dyDescent="0.25">
      <c r="A3555" t="str">
        <f>IF(SUM('A4'!S3586:X3586)=6,'Angaben KH-Standort'!$D$25,"")</f>
        <v/>
      </c>
      <c r="B3555" t="str">
        <f>IF(SUM('A4'!S3586:X3586)=6,'Angaben KH-Standort'!$D$26,"")</f>
        <v/>
      </c>
      <c r="C3555" t="str">
        <f>IF(SUM('A4'!S3586:X3586)=6,'Angaben KH-Standort'!$D$12,"")</f>
        <v/>
      </c>
      <c r="D3555" t="str">
        <f>IF(SUM('A4'!S3586:X3586)=6,'A1'!$F$14,"")</f>
        <v/>
      </c>
      <c r="E3555" t="str">
        <f>IF(SUM('A4'!S3586:X3586)=6,'A4'!C3586,"")</f>
        <v/>
      </c>
      <c r="F3555" t="str">
        <f>IF(SUM('A4'!S3586:X3586)=6,'A4'!D3586,"")</f>
        <v/>
      </c>
      <c r="G3555" t="str">
        <f>IF(SUM('A4'!S3586:X3586)=6,'A4'!E3586,"")</f>
        <v/>
      </c>
      <c r="H3555" t="str">
        <f>IF(SUM('A4'!S3586:X3586)=6,'A4'!F3586,"")</f>
        <v/>
      </c>
      <c r="I3555" t="str">
        <f>IF(SUM('A4'!S3586:X3586)=6,'A4'!G3586,"")</f>
        <v/>
      </c>
      <c r="J3555" s="308" t="str">
        <f>IF(SUM('A4'!S3586:X3586)=6,'A4'!H3586,"")</f>
        <v/>
      </c>
    </row>
    <row r="3556" spans="1:10" x14ac:dyDescent="0.25">
      <c r="A3556" t="str">
        <f>IF(SUM('A4'!S3587:X3587)=6,'Angaben KH-Standort'!$D$25,"")</f>
        <v/>
      </c>
      <c r="B3556" t="str">
        <f>IF(SUM('A4'!S3587:X3587)=6,'Angaben KH-Standort'!$D$26,"")</f>
        <v/>
      </c>
      <c r="C3556" t="str">
        <f>IF(SUM('A4'!S3587:X3587)=6,'Angaben KH-Standort'!$D$12,"")</f>
        <v/>
      </c>
      <c r="D3556" t="str">
        <f>IF(SUM('A4'!S3587:X3587)=6,'A1'!$F$14,"")</f>
        <v/>
      </c>
      <c r="E3556" t="str">
        <f>IF(SUM('A4'!S3587:X3587)=6,'A4'!C3587,"")</f>
        <v/>
      </c>
      <c r="F3556" t="str">
        <f>IF(SUM('A4'!S3587:X3587)=6,'A4'!D3587,"")</f>
        <v/>
      </c>
      <c r="G3556" t="str">
        <f>IF(SUM('A4'!S3587:X3587)=6,'A4'!E3587,"")</f>
        <v/>
      </c>
      <c r="H3556" t="str">
        <f>IF(SUM('A4'!S3587:X3587)=6,'A4'!F3587,"")</f>
        <v/>
      </c>
      <c r="I3556" t="str">
        <f>IF(SUM('A4'!S3587:X3587)=6,'A4'!G3587,"")</f>
        <v/>
      </c>
      <c r="J3556" s="308" t="str">
        <f>IF(SUM('A4'!S3587:X3587)=6,'A4'!H3587,"")</f>
        <v/>
      </c>
    </row>
    <row r="3557" spans="1:10" x14ac:dyDescent="0.25">
      <c r="A3557" t="str">
        <f>IF(SUM('A4'!S3588:X3588)=6,'Angaben KH-Standort'!$D$25,"")</f>
        <v/>
      </c>
      <c r="B3557" t="str">
        <f>IF(SUM('A4'!S3588:X3588)=6,'Angaben KH-Standort'!$D$26,"")</f>
        <v/>
      </c>
      <c r="C3557" t="str">
        <f>IF(SUM('A4'!S3588:X3588)=6,'Angaben KH-Standort'!$D$12,"")</f>
        <v/>
      </c>
      <c r="D3557" t="str">
        <f>IF(SUM('A4'!S3588:X3588)=6,'A1'!$F$14,"")</f>
        <v/>
      </c>
      <c r="E3557" t="str">
        <f>IF(SUM('A4'!S3588:X3588)=6,'A4'!C3588,"")</f>
        <v/>
      </c>
      <c r="F3557" t="str">
        <f>IF(SUM('A4'!S3588:X3588)=6,'A4'!D3588,"")</f>
        <v/>
      </c>
      <c r="G3557" t="str">
        <f>IF(SUM('A4'!S3588:X3588)=6,'A4'!E3588,"")</f>
        <v/>
      </c>
      <c r="H3557" t="str">
        <f>IF(SUM('A4'!S3588:X3588)=6,'A4'!F3588,"")</f>
        <v/>
      </c>
      <c r="I3557" t="str">
        <f>IF(SUM('A4'!S3588:X3588)=6,'A4'!G3588,"")</f>
        <v/>
      </c>
      <c r="J3557" s="308" t="str">
        <f>IF(SUM('A4'!S3588:X3588)=6,'A4'!H3588,"")</f>
        <v/>
      </c>
    </row>
    <row r="3558" spans="1:10" x14ac:dyDescent="0.25">
      <c r="A3558" t="str">
        <f>IF(SUM('A4'!S3589:X3589)=6,'Angaben KH-Standort'!$D$25,"")</f>
        <v/>
      </c>
      <c r="B3558" t="str">
        <f>IF(SUM('A4'!S3589:X3589)=6,'Angaben KH-Standort'!$D$26,"")</f>
        <v/>
      </c>
      <c r="C3558" t="str">
        <f>IF(SUM('A4'!S3589:X3589)=6,'Angaben KH-Standort'!$D$12,"")</f>
        <v/>
      </c>
      <c r="D3558" t="str">
        <f>IF(SUM('A4'!S3589:X3589)=6,'A1'!$F$14,"")</f>
        <v/>
      </c>
      <c r="E3558" t="str">
        <f>IF(SUM('A4'!S3589:X3589)=6,'A4'!C3589,"")</f>
        <v/>
      </c>
      <c r="F3558" t="str">
        <f>IF(SUM('A4'!S3589:X3589)=6,'A4'!D3589,"")</f>
        <v/>
      </c>
      <c r="G3558" t="str">
        <f>IF(SUM('A4'!S3589:X3589)=6,'A4'!E3589,"")</f>
        <v/>
      </c>
      <c r="H3558" t="str">
        <f>IF(SUM('A4'!S3589:X3589)=6,'A4'!F3589,"")</f>
        <v/>
      </c>
      <c r="I3558" t="str">
        <f>IF(SUM('A4'!S3589:X3589)=6,'A4'!G3589,"")</f>
        <v/>
      </c>
      <c r="J3558" s="308" t="str">
        <f>IF(SUM('A4'!S3589:X3589)=6,'A4'!H3589,"")</f>
        <v/>
      </c>
    </row>
    <row r="3559" spans="1:10" x14ac:dyDescent="0.25">
      <c r="A3559" t="str">
        <f>IF(SUM('A4'!S3590:X3590)=6,'Angaben KH-Standort'!$D$25,"")</f>
        <v/>
      </c>
      <c r="B3559" t="str">
        <f>IF(SUM('A4'!S3590:X3590)=6,'Angaben KH-Standort'!$D$26,"")</f>
        <v/>
      </c>
      <c r="C3559" t="str">
        <f>IF(SUM('A4'!S3590:X3590)=6,'Angaben KH-Standort'!$D$12,"")</f>
        <v/>
      </c>
      <c r="D3559" t="str">
        <f>IF(SUM('A4'!S3590:X3590)=6,'A1'!$F$14,"")</f>
        <v/>
      </c>
      <c r="E3559" t="str">
        <f>IF(SUM('A4'!S3590:X3590)=6,'A4'!C3590,"")</f>
        <v/>
      </c>
      <c r="F3559" t="str">
        <f>IF(SUM('A4'!S3590:X3590)=6,'A4'!D3590,"")</f>
        <v/>
      </c>
      <c r="G3559" t="str">
        <f>IF(SUM('A4'!S3590:X3590)=6,'A4'!E3590,"")</f>
        <v/>
      </c>
      <c r="H3559" t="str">
        <f>IF(SUM('A4'!S3590:X3590)=6,'A4'!F3590,"")</f>
        <v/>
      </c>
      <c r="I3559" t="str">
        <f>IF(SUM('A4'!S3590:X3590)=6,'A4'!G3590,"")</f>
        <v/>
      </c>
      <c r="J3559" s="308" t="str">
        <f>IF(SUM('A4'!S3590:X3590)=6,'A4'!H3590,"")</f>
        <v/>
      </c>
    </row>
    <row r="3560" spans="1:10" x14ac:dyDescent="0.25">
      <c r="A3560" t="str">
        <f>IF(SUM('A4'!S3591:X3591)=6,'Angaben KH-Standort'!$D$25,"")</f>
        <v/>
      </c>
      <c r="B3560" t="str">
        <f>IF(SUM('A4'!S3591:X3591)=6,'Angaben KH-Standort'!$D$26,"")</f>
        <v/>
      </c>
      <c r="C3560" t="str">
        <f>IF(SUM('A4'!S3591:X3591)=6,'Angaben KH-Standort'!$D$12,"")</f>
        <v/>
      </c>
      <c r="D3560" t="str">
        <f>IF(SUM('A4'!S3591:X3591)=6,'A1'!$F$14,"")</f>
        <v/>
      </c>
      <c r="E3560" t="str">
        <f>IF(SUM('A4'!S3591:X3591)=6,'A4'!C3591,"")</f>
        <v/>
      </c>
      <c r="F3560" t="str">
        <f>IF(SUM('A4'!S3591:X3591)=6,'A4'!D3591,"")</f>
        <v/>
      </c>
      <c r="G3560" t="str">
        <f>IF(SUM('A4'!S3591:X3591)=6,'A4'!E3591,"")</f>
        <v/>
      </c>
      <c r="H3560" t="str">
        <f>IF(SUM('A4'!S3591:X3591)=6,'A4'!F3591,"")</f>
        <v/>
      </c>
      <c r="I3560" t="str">
        <f>IF(SUM('A4'!S3591:X3591)=6,'A4'!G3591,"")</f>
        <v/>
      </c>
      <c r="J3560" s="308" t="str">
        <f>IF(SUM('A4'!S3591:X3591)=6,'A4'!H3591,"")</f>
        <v/>
      </c>
    </row>
    <row r="3561" spans="1:10" x14ac:dyDescent="0.25">
      <c r="A3561" t="str">
        <f>IF(SUM('A4'!S3592:X3592)=6,'Angaben KH-Standort'!$D$25,"")</f>
        <v/>
      </c>
      <c r="B3561" t="str">
        <f>IF(SUM('A4'!S3592:X3592)=6,'Angaben KH-Standort'!$D$26,"")</f>
        <v/>
      </c>
      <c r="C3561" t="str">
        <f>IF(SUM('A4'!S3592:X3592)=6,'Angaben KH-Standort'!$D$12,"")</f>
        <v/>
      </c>
      <c r="D3561" t="str">
        <f>IF(SUM('A4'!S3592:X3592)=6,'A1'!$F$14,"")</f>
        <v/>
      </c>
      <c r="E3561" t="str">
        <f>IF(SUM('A4'!S3592:X3592)=6,'A4'!C3592,"")</f>
        <v/>
      </c>
      <c r="F3561" t="str">
        <f>IF(SUM('A4'!S3592:X3592)=6,'A4'!D3592,"")</f>
        <v/>
      </c>
      <c r="G3561" t="str">
        <f>IF(SUM('A4'!S3592:X3592)=6,'A4'!E3592,"")</f>
        <v/>
      </c>
      <c r="H3561" t="str">
        <f>IF(SUM('A4'!S3592:X3592)=6,'A4'!F3592,"")</f>
        <v/>
      </c>
      <c r="I3561" t="str">
        <f>IF(SUM('A4'!S3592:X3592)=6,'A4'!G3592,"")</f>
        <v/>
      </c>
      <c r="J3561" s="308" t="str">
        <f>IF(SUM('A4'!S3592:X3592)=6,'A4'!H3592,"")</f>
        <v/>
      </c>
    </row>
    <row r="3562" spans="1:10" x14ac:dyDescent="0.25">
      <c r="A3562" t="str">
        <f>IF(SUM('A4'!S3593:X3593)=6,'Angaben KH-Standort'!$D$25,"")</f>
        <v/>
      </c>
      <c r="B3562" t="str">
        <f>IF(SUM('A4'!S3593:X3593)=6,'Angaben KH-Standort'!$D$26,"")</f>
        <v/>
      </c>
      <c r="C3562" t="str">
        <f>IF(SUM('A4'!S3593:X3593)=6,'Angaben KH-Standort'!$D$12,"")</f>
        <v/>
      </c>
      <c r="D3562" t="str">
        <f>IF(SUM('A4'!S3593:X3593)=6,'A1'!$F$14,"")</f>
        <v/>
      </c>
      <c r="E3562" t="str">
        <f>IF(SUM('A4'!S3593:X3593)=6,'A4'!C3593,"")</f>
        <v/>
      </c>
      <c r="F3562" t="str">
        <f>IF(SUM('A4'!S3593:X3593)=6,'A4'!D3593,"")</f>
        <v/>
      </c>
      <c r="G3562" t="str">
        <f>IF(SUM('A4'!S3593:X3593)=6,'A4'!E3593,"")</f>
        <v/>
      </c>
      <c r="H3562" t="str">
        <f>IF(SUM('A4'!S3593:X3593)=6,'A4'!F3593,"")</f>
        <v/>
      </c>
      <c r="I3562" t="str">
        <f>IF(SUM('A4'!S3593:X3593)=6,'A4'!G3593,"")</f>
        <v/>
      </c>
      <c r="J3562" s="308" t="str">
        <f>IF(SUM('A4'!S3593:X3593)=6,'A4'!H3593,"")</f>
        <v/>
      </c>
    </row>
    <row r="3563" spans="1:10" x14ac:dyDescent="0.25">
      <c r="A3563" t="str">
        <f>IF(SUM('A4'!S3594:X3594)=6,'Angaben KH-Standort'!$D$25,"")</f>
        <v/>
      </c>
      <c r="B3563" t="str">
        <f>IF(SUM('A4'!S3594:X3594)=6,'Angaben KH-Standort'!$D$26,"")</f>
        <v/>
      </c>
      <c r="C3563" t="str">
        <f>IF(SUM('A4'!S3594:X3594)=6,'Angaben KH-Standort'!$D$12,"")</f>
        <v/>
      </c>
      <c r="D3563" t="str">
        <f>IF(SUM('A4'!S3594:X3594)=6,'A1'!$F$14,"")</f>
        <v/>
      </c>
      <c r="E3563" t="str">
        <f>IF(SUM('A4'!S3594:X3594)=6,'A4'!C3594,"")</f>
        <v/>
      </c>
      <c r="F3563" t="str">
        <f>IF(SUM('A4'!S3594:X3594)=6,'A4'!D3594,"")</f>
        <v/>
      </c>
      <c r="G3563" t="str">
        <f>IF(SUM('A4'!S3594:X3594)=6,'A4'!E3594,"")</f>
        <v/>
      </c>
      <c r="H3563" t="str">
        <f>IF(SUM('A4'!S3594:X3594)=6,'A4'!F3594,"")</f>
        <v/>
      </c>
      <c r="I3563" t="str">
        <f>IF(SUM('A4'!S3594:X3594)=6,'A4'!G3594,"")</f>
        <v/>
      </c>
      <c r="J3563" s="308" t="str">
        <f>IF(SUM('A4'!S3594:X3594)=6,'A4'!H3594,"")</f>
        <v/>
      </c>
    </row>
    <row r="3564" spans="1:10" x14ac:dyDescent="0.25">
      <c r="A3564" t="str">
        <f>IF(SUM('A4'!S3595:X3595)=6,'Angaben KH-Standort'!$D$25,"")</f>
        <v/>
      </c>
      <c r="B3564" t="str">
        <f>IF(SUM('A4'!S3595:X3595)=6,'Angaben KH-Standort'!$D$26,"")</f>
        <v/>
      </c>
      <c r="C3564" t="str">
        <f>IF(SUM('A4'!S3595:X3595)=6,'Angaben KH-Standort'!$D$12,"")</f>
        <v/>
      </c>
      <c r="D3564" t="str">
        <f>IF(SUM('A4'!S3595:X3595)=6,'A1'!$F$14,"")</f>
        <v/>
      </c>
      <c r="E3564" t="str">
        <f>IF(SUM('A4'!S3595:X3595)=6,'A4'!C3595,"")</f>
        <v/>
      </c>
      <c r="F3564" t="str">
        <f>IF(SUM('A4'!S3595:X3595)=6,'A4'!D3595,"")</f>
        <v/>
      </c>
      <c r="G3564" t="str">
        <f>IF(SUM('A4'!S3595:X3595)=6,'A4'!E3595,"")</f>
        <v/>
      </c>
      <c r="H3564" t="str">
        <f>IF(SUM('A4'!S3595:X3595)=6,'A4'!F3595,"")</f>
        <v/>
      </c>
      <c r="I3564" t="str">
        <f>IF(SUM('A4'!S3595:X3595)=6,'A4'!G3595,"")</f>
        <v/>
      </c>
      <c r="J3564" s="308" t="str">
        <f>IF(SUM('A4'!S3595:X3595)=6,'A4'!H3595,"")</f>
        <v/>
      </c>
    </row>
    <row r="3565" spans="1:10" x14ac:dyDescent="0.25">
      <c r="A3565" t="str">
        <f>IF(SUM('A4'!S3596:X3596)=6,'Angaben KH-Standort'!$D$25,"")</f>
        <v/>
      </c>
      <c r="B3565" t="str">
        <f>IF(SUM('A4'!S3596:X3596)=6,'Angaben KH-Standort'!$D$26,"")</f>
        <v/>
      </c>
      <c r="C3565" t="str">
        <f>IF(SUM('A4'!S3596:X3596)=6,'Angaben KH-Standort'!$D$12,"")</f>
        <v/>
      </c>
      <c r="D3565" t="str">
        <f>IF(SUM('A4'!S3596:X3596)=6,'A1'!$F$14,"")</f>
        <v/>
      </c>
      <c r="E3565" t="str">
        <f>IF(SUM('A4'!S3596:X3596)=6,'A4'!C3596,"")</f>
        <v/>
      </c>
      <c r="F3565" t="str">
        <f>IF(SUM('A4'!S3596:X3596)=6,'A4'!D3596,"")</f>
        <v/>
      </c>
      <c r="G3565" t="str">
        <f>IF(SUM('A4'!S3596:X3596)=6,'A4'!E3596,"")</f>
        <v/>
      </c>
      <c r="H3565" t="str">
        <f>IF(SUM('A4'!S3596:X3596)=6,'A4'!F3596,"")</f>
        <v/>
      </c>
      <c r="I3565" t="str">
        <f>IF(SUM('A4'!S3596:X3596)=6,'A4'!G3596,"")</f>
        <v/>
      </c>
      <c r="J3565" s="308" t="str">
        <f>IF(SUM('A4'!S3596:X3596)=6,'A4'!H3596,"")</f>
        <v/>
      </c>
    </row>
    <row r="3566" spans="1:10" x14ac:dyDescent="0.25">
      <c r="A3566" t="str">
        <f>IF(SUM('A4'!S3597:X3597)=6,'Angaben KH-Standort'!$D$25,"")</f>
        <v/>
      </c>
      <c r="B3566" t="str">
        <f>IF(SUM('A4'!S3597:X3597)=6,'Angaben KH-Standort'!$D$26,"")</f>
        <v/>
      </c>
      <c r="C3566" t="str">
        <f>IF(SUM('A4'!S3597:X3597)=6,'Angaben KH-Standort'!$D$12,"")</f>
        <v/>
      </c>
      <c r="D3566" t="str">
        <f>IF(SUM('A4'!S3597:X3597)=6,'A1'!$F$14,"")</f>
        <v/>
      </c>
      <c r="E3566" t="str">
        <f>IF(SUM('A4'!S3597:X3597)=6,'A4'!C3597,"")</f>
        <v/>
      </c>
      <c r="F3566" t="str">
        <f>IF(SUM('A4'!S3597:X3597)=6,'A4'!D3597,"")</f>
        <v/>
      </c>
      <c r="G3566" t="str">
        <f>IF(SUM('A4'!S3597:X3597)=6,'A4'!E3597,"")</f>
        <v/>
      </c>
      <c r="H3566" t="str">
        <f>IF(SUM('A4'!S3597:X3597)=6,'A4'!F3597,"")</f>
        <v/>
      </c>
      <c r="I3566" t="str">
        <f>IF(SUM('A4'!S3597:X3597)=6,'A4'!G3597,"")</f>
        <v/>
      </c>
      <c r="J3566" s="308" t="str">
        <f>IF(SUM('A4'!S3597:X3597)=6,'A4'!H3597,"")</f>
        <v/>
      </c>
    </row>
    <row r="3567" spans="1:10" x14ac:dyDescent="0.25">
      <c r="A3567" t="str">
        <f>IF(SUM('A4'!S3598:X3598)=6,'Angaben KH-Standort'!$D$25,"")</f>
        <v/>
      </c>
      <c r="B3567" t="str">
        <f>IF(SUM('A4'!S3598:X3598)=6,'Angaben KH-Standort'!$D$26,"")</f>
        <v/>
      </c>
      <c r="C3567" t="str">
        <f>IF(SUM('A4'!S3598:X3598)=6,'Angaben KH-Standort'!$D$12,"")</f>
        <v/>
      </c>
      <c r="D3567" t="str">
        <f>IF(SUM('A4'!S3598:X3598)=6,'A1'!$F$14,"")</f>
        <v/>
      </c>
      <c r="E3567" t="str">
        <f>IF(SUM('A4'!S3598:X3598)=6,'A4'!C3598,"")</f>
        <v/>
      </c>
      <c r="F3567" t="str">
        <f>IF(SUM('A4'!S3598:X3598)=6,'A4'!D3598,"")</f>
        <v/>
      </c>
      <c r="G3567" t="str">
        <f>IF(SUM('A4'!S3598:X3598)=6,'A4'!E3598,"")</f>
        <v/>
      </c>
      <c r="H3567" t="str">
        <f>IF(SUM('A4'!S3598:X3598)=6,'A4'!F3598,"")</f>
        <v/>
      </c>
      <c r="I3567" t="str">
        <f>IF(SUM('A4'!S3598:X3598)=6,'A4'!G3598,"")</f>
        <v/>
      </c>
      <c r="J3567" s="308" t="str">
        <f>IF(SUM('A4'!S3598:X3598)=6,'A4'!H3598,"")</f>
        <v/>
      </c>
    </row>
    <row r="3568" spans="1:10" x14ac:dyDescent="0.25">
      <c r="A3568" t="str">
        <f>IF(SUM('A4'!S3599:X3599)=6,'Angaben KH-Standort'!$D$25,"")</f>
        <v/>
      </c>
      <c r="B3568" t="str">
        <f>IF(SUM('A4'!S3599:X3599)=6,'Angaben KH-Standort'!$D$26,"")</f>
        <v/>
      </c>
      <c r="C3568" t="str">
        <f>IF(SUM('A4'!S3599:X3599)=6,'Angaben KH-Standort'!$D$12,"")</f>
        <v/>
      </c>
      <c r="D3568" t="str">
        <f>IF(SUM('A4'!S3599:X3599)=6,'A1'!$F$14,"")</f>
        <v/>
      </c>
      <c r="E3568" t="str">
        <f>IF(SUM('A4'!S3599:X3599)=6,'A4'!C3599,"")</f>
        <v/>
      </c>
      <c r="F3568" t="str">
        <f>IF(SUM('A4'!S3599:X3599)=6,'A4'!D3599,"")</f>
        <v/>
      </c>
      <c r="G3568" t="str">
        <f>IF(SUM('A4'!S3599:X3599)=6,'A4'!E3599,"")</f>
        <v/>
      </c>
      <c r="H3568" t="str">
        <f>IF(SUM('A4'!S3599:X3599)=6,'A4'!F3599,"")</f>
        <v/>
      </c>
      <c r="I3568" t="str">
        <f>IF(SUM('A4'!S3599:X3599)=6,'A4'!G3599,"")</f>
        <v/>
      </c>
      <c r="J3568" s="308" t="str">
        <f>IF(SUM('A4'!S3599:X3599)=6,'A4'!H3599,"")</f>
        <v/>
      </c>
    </row>
    <row r="3569" spans="1:10" x14ac:dyDescent="0.25">
      <c r="A3569" t="str">
        <f>IF(SUM('A4'!S3600:X3600)=6,'Angaben KH-Standort'!$D$25,"")</f>
        <v/>
      </c>
      <c r="B3569" t="str">
        <f>IF(SUM('A4'!S3600:X3600)=6,'Angaben KH-Standort'!$D$26,"")</f>
        <v/>
      </c>
      <c r="C3569" t="str">
        <f>IF(SUM('A4'!S3600:X3600)=6,'Angaben KH-Standort'!$D$12,"")</f>
        <v/>
      </c>
      <c r="D3569" t="str">
        <f>IF(SUM('A4'!S3600:X3600)=6,'A1'!$F$14,"")</f>
        <v/>
      </c>
      <c r="E3569" t="str">
        <f>IF(SUM('A4'!S3600:X3600)=6,'A4'!C3600,"")</f>
        <v/>
      </c>
      <c r="F3569" t="str">
        <f>IF(SUM('A4'!S3600:X3600)=6,'A4'!D3600,"")</f>
        <v/>
      </c>
      <c r="G3569" t="str">
        <f>IF(SUM('A4'!S3600:X3600)=6,'A4'!E3600,"")</f>
        <v/>
      </c>
      <c r="H3569" t="str">
        <f>IF(SUM('A4'!S3600:X3600)=6,'A4'!F3600,"")</f>
        <v/>
      </c>
      <c r="I3569" t="str">
        <f>IF(SUM('A4'!S3600:X3600)=6,'A4'!G3600,"")</f>
        <v/>
      </c>
      <c r="J3569" s="308" t="str">
        <f>IF(SUM('A4'!S3600:X3600)=6,'A4'!H3600,"")</f>
        <v/>
      </c>
    </row>
    <row r="3570" spans="1:10" x14ac:dyDescent="0.25">
      <c r="A3570" t="str">
        <f>IF(SUM('A4'!S3601:X3601)=6,'Angaben KH-Standort'!$D$25,"")</f>
        <v/>
      </c>
      <c r="B3570" t="str">
        <f>IF(SUM('A4'!S3601:X3601)=6,'Angaben KH-Standort'!$D$26,"")</f>
        <v/>
      </c>
      <c r="C3570" t="str">
        <f>IF(SUM('A4'!S3601:X3601)=6,'Angaben KH-Standort'!$D$12,"")</f>
        <v/>
      </c>
      <c r="D3570" t="str">
        <f>IF(SUM('A4'!S3601:X3601)=6,'A1'!$F$14,"")</f>
        <v/>
      </c>
      <c r="E3570" t="str">
        <f>IF(SUM('A4'!S3601:X3601)=6,'A4'!C3601,"")</f>
        <v/>
      </c>
      <c r="F3570" t="str">
        <f>IF(SUM('A4'!S3601:X3601)=6,'A4'!D3601,"")</f>
        <v/>
      </c>
      <c r="G3570" t="str">
        <f>IF(SUM('A4'!S3601:X3601)=6,'A4'!E3601,"")</f>
        <v/>
      </c>
      <c r="H3570" t="str">
        <f>IF(SUM('A4'!S3601:X3601)=6,'A4'!F3601,"")</f>
        <v/>
      </c>
      <c r="I3570" t="str">
        <f>IF(SUM('A4'!S3601:X3601)=6,'A4'!G3601,"")</f>
        <v/>
      </c>
      <c r="J3570" s="308" t="str">
        <f>IF(SUM('A4'!S3601:X3601)=6,'A4'!H3601,"")</f>
        <v/>
      </c>
    </row>
    <row r="3571" spans="1:10" x14ac:dyDescent="0.25">
      <c r="A3571" t="str">
        <f>IF(SUM('A4'!S3602:X3602)=6,'Angaben KH-Standort'!$D$25,"")</f>
        <v/>
      </c>
      <c r="B3571" t="str">
        <f>IF(SUM('A4'!S3602:X3602)=6,'Angaben KH-Standort'!$D$26,"")</f>
        <v/>
      </c>
      <c r="C3571" t="str">
        <f>IF(SUM('A4'!S3602:X3602)=6,'Angaben KH-Standort'!$D$12,"")</f>
        <v/>
      </c>
      <c r="D3571" t="str">
        <f>IF(SUM('A4'!S3602:X3602)=6,'A1'!$F$14,"")</f>
        <v/>
      </c>
      <c r="E3571" t="str">
        <f>IF(SUM('A4'!S3602:X3602)=6,'A4'!C3602,"")</f>
        <v/>
      </c>
      <c r="F3571" t="str">
        <f>IF(SUM('A4'!S3602:X3602)=6,'A4'!D3602,"")</f>
        <v/>
      </c>
      <c r="G3571" t="str">
        <f>IF(SUM('A4'!S3602:X3602)=6,'A4'!E3602,"")</f>
        <v/>
      </c>
      <c r="H3571" t="str">
        <f>IF(SUM('A4'!S3602:X3602)=6,'A4'!F3602,"")</f>
        <v/>
      </c>
      <c r="I3571" t="str">
        <f>IF(SUM('A4'!S3602:X3602)=6,'A4'!G3602,"")</f>
        <v/>
      </c>
      <c r="J3571" s="308" t="str">
        <f>IF(SUM('A4'!S3602:X3602)=6,'A4'!H3602,"")</f>
        <v/>
      </c>
    </row>
    <row r="3572" spans="1:10" x14ac:dyDescent="0.25">
      <c r="A3572" t="str">
        <f>IF(SUM('A4'!S3603:X3603)=6,'Angaben KH-Standort'!$D$25,"")</f>
        <v/>
      </c>
      <c r="B3572" t="str">
        <f>IF(SUM('A4'!S3603:X3603)=6,'Angaben KH-Standort'!$D$26,"")</f>
        <v/>
      </c>
      <c r="C3572" t="str">
        <f>IF(SUM('A4'!S3603:X3603)=6,'Angaben KH-Standort'!$D$12,"")</f>
        <v/>
      </c>
      <c r="D3572" t="str">
        <f>IF(SUM('A4'!S3603:X3603)=6,'A1'!$F$14,"")</f>
        <v/>
      </c>
      <c r="E3572" t="str">
        <f>IF(SUM('A4'!S3603:X3603)=6,'A4'!C3603,"")</f>
        <v/>
      </c>
      <c r="F3572" t="str">
        <f>IF(SUM('A4'!S3603:X3603)=6,'A4'!D3603,"")</f>
        <v/>
      </c>
      <c r="G3572" t="str">
        <f>IF(SUM('A4'!S3603:X3603)=6,'A4'!E3603,"")</f>
        <v/>
      </c>
      <c r="H3572" t="str">
        <f>IF(SUM('A4'!S3603:X3603)=6,'A4'!F3603,"")</f>
        <v/>
      </c>
      <c r="I3572" t="str">
        <f>IF(SUM('A4'!S3603:X3603)=6,'A4'!G3603,"")</f>
        <v/>
      </c>
      <c r="J3572" s="308" t="str">
        <f>IF(SUM('A4'!S3603:X3603)=6,'A4'!H3603,"")</f>
        <v/>
      </c>
    </row>
    <row r="3573" spans="1:10" x14ac:dyDescent="0.25">
      <c r="A3573" t="str">
        <f>IF(SUM('A4'!S3604:X3604)=6,'Angaben KH-Standort'!$D$25,"")</f>
        <v/>
      </c>
      <c r="B3573" t="str">
        <f>IF(SUM('A4'!S3604:X3604)=6,'Angaben KH-Standort'!$D$26,"")</f>
        <v/>
      </c>
      <c r="C3573" t="str">
        <f>IF(SUM('A4'!S3604:X3604)=6,'Angaben KH-Standort'!$D$12,"")</f>
        <v/>
      </c>
      <c r="D3573" t="str">
        <f>IF(SUM('A4'!S3604:X3604)=6,'A1'!$F$14,"")</f>
        <v/>
      </c>
      <c r="E3573" t="str">
        <f>IF(SUM('A4'!S3604:X3604)=6,'A4'!C3604,"")</f>
        <v/>
      </c>
      <c r="F3573" t="str">
        <f>IF(SUM('A4'!S3604:X3604)=6,'A4'!D3604,"")</f>
        <v/>
      </c>
      <c r="G3573" t="str">
        <f>IF(SUM('A4'!S3604:X3604)=6,'A4'!E3604,"")</f>
        <v/>
      </c>
      <c r="H3573" t="str">
        <f>IF(SUM('A4'!S3604:X3604)=6,'A4'!F3604,"")</f>
        <v/>
      </c>
      <c r="I3573" t="str">
        <f>IF(SUM('A4'!S3604:X3604)=6,'A4'!G3604,"")</f>
        <v/>
      </c>
      <c r="J3573" s="308" t="str">
        <f>IF(SUM('A4'!S3604:X3604)=6,'A4'!H3604,"")</f>
        <v/>
      </c>
    </row>
    <row r="3574" spans="1:10" x14ac:dyDescent="0.25">
      <c r="A3574" t="str">
        <f>IF(SUM('A4'!S3605:X3605)=6,'Angaben KH-Standort'!$D$25,"")</f>
        <v/>
      </c>
      <c r="B3574" t="str">
        <f>IF(SUM('A4'!S3605:X3605)=6,'Angaben KH-Standort'!$D$26,"")</f>
        <v/>
      </c>
      <c r="C3574" t="str">
        <f>IF(SUM('A4'!S3605:X3605)=6,'Angaben KH-Standort'!$D$12,"")</f>
        <v/>
      </c>
      <c r="D3574" t="str">
        <f>IF(SUM('A4'!S3605:X3605)=6,'A1'!$F$14,"")</f>
        <v/>
      </c>
      <c r="E3574" t="str">
        <f>IF(SUM('A4'!S3605:X3605)=6,'A4'!C3605,"")</f>
        <v/>
      </c>
      <c r="F3574" t="str">
        <f>IF(SUM('A4'!S3605:X3605)=6,'A4'!D3605,"")</f>
        <v/>
      </c>
      <c r="G3574" t="str">
        <f>IF(SUM('A4'!S3605:X3605)=6,'A4'!E3605,"")</f>
        <v/>
      </c>
      <c r="H3574" t="str">
        <f>IF(SUM('A4'!S3605:X3605)=6,'A4'!F3605,"")</f>
        <v/>
      </c>
      <c r="I3574" t="str">
        <f>IF(SUM('A4'!S3605:X3605)=6,'A4'!G3605,"")</f>
        <v/>
      </c>
      <c r="J3574" s="308" t="str">
        <f>IF(SUM('A4'!S3605:X3605)=6,'A4'!H3605,"")</f>
        <v/>
      </c>
    </row>
    <row r="3575" spans="1:10" x14ac:dyDescent="0.25">
      <c r="A3575" t="str">
        <f>IF(SUM('A4'!S3606:X3606)=6,'Angaben KH-Standort'!$D$25,"")</f>
        <v/>
      </c>
      <c r="B3575" t="str">
        <f>IF(SUM('A4'!S3606:X3606)=6,'Angaben KH-Standort'!$D$26,"")</f>
        <v/>
      </c>
      <c r="C3575" t="str">
        <f>IF(SUM('A4'!S3606:X3606)=6,'Angaben KH-Standort'!$D$12,"")</f>
        <v/>
      </c>
      <c r="D3575" t="str">
        <f>IF(SUM('A4'!S3606:X3606)=6,'A1'!$F$14,"")</f>
        <v/>
      </c>
      <c r="E3575" t="str">
        <f>IF(SUM('A4'!S3606:X3606)=6,'A4'!C3606,"")</f>
        <v/>
      </c>
      <c r="F3575" t="str">
        <f>IF(SUM('A4'!S3606:X3606)=6,'A4'!D3606,"")</f>
        <v/>
      </c>
      <c r="G3575" t="str">
        <f>IF(SUM('A4'!S3606:X3606)=6,'A4'!E3606,"")</f>
        <v/>
      </c>
      <c r="H3575" t="str">
        <f>IF(SUM('A4'!S3606:X3606)=6,'A4'!F3606,"")</f>
        <v/>
      </c>
      <c r="I3575" t="str">
        <f>IF(SUM('A4'!S3606:X3606)=6,'A4'!G3606,"")</f>
        <v/>
      </c>
      <c r="J3575" s="308" t="str">
        <f>IF(SUM('A4'!S3606:X3606)=6,'A4'!H3606,"")</f>
        <v/>
      </c>
    </row>
    <row r="3576" spans="1:10" x14ac:dyDescent="0.25">
      <c r="A3576" t="str">
        <f>IF(SUM('A4'!S3607:X3607)=6,'Angaben KH-Standort'!$D$25,"")</f>
        <v/>
      </c>
      <c r="B3576" t="str">
        <f>IF(SUM('A4'!S3607:X3607)=6,'Angaben KH-Standort'!$D$26,"")</f>
        <v/>
      </c>
      <c r="C3576" t="str">
        <f>IF(SUM('A4'!S3607:X3607)=6,'Angaben KH-Standort'!$D$12,"")</f>
        <v/>
      </c>
      <c r="D3576" t="str">
        <f>IF(SUM('A4'!S3607:X3607)=6,'A1'!$F$14,"")</f>
        <v/>
      </c>
      <c r="E3576" t="str">
        <f>IF(SUM('A4'!S3607:X3607)=6,'A4'!C3607,"")</f>
        <v/>
      </c>
      <c r="F3576" t="str">
        <f>IF(SUM('A4'!S3607:X3607)=6,'A4'!D3607,"")</f>
        <v/>
      </c>
      <c r="G3576" t="str">
        <f>IF(SUM('A4'!S3607:X3607)=6,'A4'!E3607,"")</f>
        <v/>
      </c>
      <c r="H3576" t="str">
        <f>IF(SUM('A4'!S3607:X3607)=6,'A4'!F3607,"")</f>
        <v/>
      </c>
      <c r="I3576" t="str">
        <f>IF(SUM('A4'!S3607:X3607)=6,'A4'!G3607,"")</f>
        <v/>
      </c>
      <c r="J3576" s="308" t="str">
        <f>IF(SUM('A4'!S3607:X3607)=6,'A4'!H3607,"")</f>
        <v/>
      </c>
    </row>
    <row r="3577" spans="1:10" x14ac:dyDescent="0.25">
      <c r="A3577" t="str">
        <f>IF(SUM('A4'!S3608:X3608)=6,'Angaben KH-Standort'!$D$25,"")</f>
        <v/>
      </c>
      <c r="B3577" t="str">
        <f>IF(SUM('A4'!S3608:X3608)=6,'Angaben KH-Standort'!$D$26,"")</f>
        <v/>
      </c>
      <c r="C3577" t="str">
        <f>IF(SUM('A4'!S3608:X3608)=6,'Angaben KH-Standort'!$D$12,"")</f>
        <v/>
      </c>
      <c r="D3577" t="str">
        <f>IF(SUM('A4'!S3608:X3608)=6,'A1'!$F$14,"")</f>
        <v/>
      </c>
      <c r="E3577" t="str">
        <f>IF(SUM('A4'!S3608:X3608)=6,'A4'!C3608,"")</f>
        <v/>
      </c>
      <c r="F3577" t="str">
        <f>IF(SUM('A4'!S3608:X3608)=6,'A4'!D3608,"")</f>
        <v/>
      </c>
      <c r="G3577" t="str">
        <f>IF(SUM('A4'!S3608:X3608)=6,'A4'!E3608,"")</f>
        <v/>
      </c>
      <c r="H3577" t="str">
        <f>IF(SUM('A4'!S3608:X3608)=6,'A4'!F3608,"")</f>
        <v/>
      </c>
      <c r="I3577" t="str">
        <f>IF(SUM('A4'!S3608:X3608)=6,'A4'!G3608,"")</f>
        <v/>
      </c>
      <c r="J3577" s="308" t="str">
        <f>IF(SUM('A4'!S3608:X3608)=6,'A4'!H3608,"")</f>
        <v/>
      </c>
    </row>
    <row r="3578" spans="1:10" x14ac:dyDescent="0.25">
      <c r="A3578" t="str">
        <f>IF(SUM('A4'!S3609:X3609)=6,'Angaben KH-Standort'!$D$25,"")</f>
        <v/>
      </c>
      <c r="B3578" t="str">
        <f>IF(SUM('A4'!S3609:X3609)=6,'Angaben KH-Standort'!$D$26,"")</f>
        <v/>
      </c>
      <c r="C3578" t="str">
        <f>IF(SUM('A4'!S3609:X3609)=6,'Angaben KH-Standort'!$D$12,"")</f>
        <v/>
      </c>
      <c r="D3578" t="str">
        <f>IF(SUM('A4'!S3609:X3609)=6,'A1'!$F$14,"")</f>
        <v/>
      </c>
      <c r="E3578" t="str">
        <f>IF(SUM('A4'!S3609:X3609)=6,'A4'!C3609,"")</f>
        <v/>
      </c>
      <c r="F3578" t="str">
        <f>IF(SUM('A4'!S3609:X3609)=6,'A4'!D3609,"")</f>
        <v/>
      </c>
      <c r="G3578" t="str">
        <f>IF(SUM('A4'!S3609:X3609)=6,'A4'!E3609,"")</f>
        <v/>
      </c>
      <c r="H3578" t="str">
        <f>IF(SUM('A4'!S3609:X3609)=6,'A4'!F3609,"")</f>
        <v/>
      </c>
      <c r="I3578" t="str">
        <f>IF(SUM('A4'!S3609:X3609)=6,'A4'!G3609,"")</f>
        <v/>
      </c>
      <c r="J3578" s="308" t="str">
        <f>IF(SUM('A4'!S3609:X3609)=6,'A4'!H3609,"")</f>
        <v/>
      </c>
    </row>
    <row r="3579" spans="1:10" x14ac:dyDescent="0.25">
      <c r="A3579" t="str">
        <f>IF(SUM('A4'!S3610:X3610)=6,'Angaben KH-Standort'!$D$25,"")</f>
        <v/>
      </c>
      <c r="B3579" t="str">
        <f>IF(SUM('A4'!S3610:X3610)=6,'Angaben KH-Standort'!$D$26,"")</f>
        <v/>
      </c>
      <c r="C3579" t="str">
        <f>IF(SUM('A4'!S3610:X3610)=6,'Angaben KH-Standort'!$D$12,"")</f>
        <v/>
      </c>
      <c r="D3579" t="str">
        <f>IF(SUM('A4'!S3610:X3610)=6,'A1'!$F$14,"")</f>
        <v/>
      </c>
      <c r="E3579" t="str">
        <f>IF(SUM('A4'!S3610:X3610)=6,'A4'!C3610,"")</f>
        <v/>
      </c>
      <c r="F3579" t="str">
        <f>IF(SUM('A4'!S3610:X3610)=6,'A4'!D3610,"")</f>
        <v/>
      </c>
      <c r="G3579" t="str">
        <f>IF(SUM('A4'!S3610:X3610)=6,'A4'!E3610,"")</f>
        <v/>
      </c>
      <c r="H3579" t="str">
        <f>IF(SUM('A4'!S3610:X3610)=6,'A4'!F3610,"")</f>
        <v/>
      </c>
      <c r="I3579" t="str">
        <f>IF(SUM('A4'!S3610:X3610)=6,'A4'!G3610,"")</f>
        <v/>
      </c>
      <c r="J3579" s="308" t="str">
        <f>IF(SUM('A4'!S3610:X3610)=6,'A4'!H3610,"")</f>
        <v/>
      </c>
    </row>
    <row r="3580" spans="1:10" x14ac:dyDescent="0.25">
      <c r="A3580" t="str">
        <f>IF(SUM('A4'!S3611:X3611)=6,'Angaben KH-Standort'!$D$25,"")</f>
        <v/>
      </c>
      <c r="B3580" t="str">
        <f>IF(SUM('A4'!S3611:X3611)=6,'Angaben KH-Standort'!$D$26,"")</f>
        <v/>
      </c>
      <c r="C3580" t="str">
        <f>IF(SUM('A4'!S3611:X3611)=6,'Angaben KH-Standort'!$D$12,"")</f>
        <v/>
      </c>
      <c r="D3580" t="str">
        <f>IF(SUM('A4'!S3611:X3611)=6,'A1'!$F$14,"")</f>
        <v/>
      </c>
      <c r="E3580" t="str">
        <f>IF(SUM('A4'!S3611:X3611)=6,'A4'!C3611,"")</f>
        <v/>
      </c>
      <c r="F3580" t="str">
        <f>IF(SUM('A4'!S3611:X3611)=6,'A4'!D3611,"")</f>
        <v/>
      </c>
      <c r="G3580" t="str">
        <f>IF(SUM('A4'!S3611:X3611)=6,'A4'!E3611,"")</f>
        <v/>
      </c>
      <c r="H3580" t="str">
        <f>IF(SUM('A4'!S3611:X3611)=6,'A4'!F3611,"")</f>
        <v/>
      </c>
      <c r="I3580" t="str">
        <f>IF(SUM('A4'!S3611:X3611)=6,'A4'!G3611,"")</f>
        <v/>
      </c>
      <c r="J3580" s="308" t="str">
        <f>IF(SUM('A4'!S3611:X3611)=6,'A4'!H3611,"")</f>
        <v/>
      </c>
    </row>
    <row r="3581" spans="1:10" x14ac:dyDescent="0.25">
      <c r="A3581" t="str">
        <f>IF(SUM('A4'!S3612:X3612)=6,'Angaben KH-Standort'!$D$25,"")</f>
        <v/>
      </c>
      <c r="B3581" t="str">
        <f>IF(SUM('A4'!S3612:X3612)=6,'Angaben KH-Standort'!$D$26,"")</f>
        <v/>
      </c>
      <c r="C3581" t="str">
        <f>IF(SUM('A4'!S3612:X3612)=6,'Angaben KH-Standort'!$D$12,"")</f>
        <v/>
      </c>
      <c r="D3581" t="str">
        <f>IF(SUM('A4'!S3612:X3612)=6,'A1'!$F$14,"")</f>
        <v/>
      </c>
      <c r="E3581" t="str">
        <f>IF(SUM('A4'!S3612:X3612)=6,'A4'!C3612,"")</f>
        <v/>
      </c>
      <c r="F3581" t="str">
        <f>IF(SUM('A4'!S3612:X3612)=6,'A4'!D3612,"")</f>
        <v/>
      </c>
      <c r="G3581" t="str">
        <f>IF(SUM('A4'!S3612:X3612)=6,'A4'!E3612,"")</f>
        <v/>
      </c>
      <c r="H3581" t="str">
        <f>IF(SUM('A4'!S3612:X3612)=6,'A4'!F3612,"")</f>
        <v/>
      </c>
      <c r="I3581" t="str">
        <f>IF(SUM('A4'!S3612:X3612)=6,'A4'!G3612,"")</f>
        <v/>
      </c>
      <c r="J3581" s="308" t="str">
        <f>IF(SUM('A4'!S3612:X3612)=6,'A4'!H3612,"")</f>
        <v/>
      </c>
    </row>
    <row r="3582" spans="1:10" x14ac:dyDescent="0.25">
      <c r="A3582" t="str">
        <f>IF(SUM('A4'!S3613:X3613)=6,'Angaben KH-Standort'!$D$25,"")</f>
        <v/>
      </c>
      <c r="B3582" t="str">
        <f>IF(SUM('A4'!S3613:X3613)=6,'Angaben KH-Standort'!$D$26,"")</f>
        <v/>
      </c>
      <c r="C3582" t="str">
        <f>IF(SUM('A4'!S3613:X3613)=6,'Angaben KH-Standort'!$D$12,"")</f>
        <v/>
      </c>
      <c r="D3582" t="str">
        <f>IF(SUM('A4'!S3613:X3613)=6,'A1'!$F$14,"")</f>
        <v/>
      </c>
      <c r="E3582" t="str">
        <f>IF(SUM('A4'!S3613:X3613)=6,'A4'!C3613,"")</f>
        <v/>
      </c>
      <c r="F3582" t="str">
        <f>IF(SUM('A4'!S3613:X3613)=6,'A4'!D3613,"")</f>
        <v/>
      </c>
      <c r="G3582" t="str">
        <f>IF(SUM('A4'!S3613:X3613)=6,'A4'!E3613,"")</f>
        <v/>
      </c>
      <c r="H3582" t="str">
        <f>IF(SUM('A4'!S3613:X3613)=6,'A4'!F3613,"")</f>
        <v/>
      </c>
      <c r="I3582" t="str">
        <f>IF(SUM('A4'!S3613:X3613)=6,'A4'!G3613,"")</f>
        <v/>
      </c>
      <c r="J3582" s="308" t="str">
        <f>IF(SUM('A4'!S3613:X3613)=6,'A4'!H3613,"")</f>
        <v/>
      </c>
    </row>
    <row r="3583" spans="1:10" x14ac:dyDescent="0.25">
      <c r="A3583" t="str">
        <f>IF(SUM('A4'!S3614:X3614)=6,'Angaben KH-Standort'!$D$25,"")</f>
        <v/>
      </c>
      <c r="B3583" t="str">
        <f>IF(SUM('A4'!S3614:X3614)=6,'Angaben KH-Standort'!$D$26,"")</f>
        <v/>
      </c>
      <c r="C3583" t="str">
        <f>IF(SUM('A4'!S3614:X3614)=6,'Angaben KH-Standort'!$D$12,"")</f>
        <v/>
      </c>
      <c r="D3583" t="str">
        <f>IF(SUM('A4'!S3614:X3614)=6,'A1'!$F$14,"")</f>
        <v/>
      </c>
      <c r="E3583" t="str">
        <f>IF(SUM('A4'!S3614:X3614)=6,'A4'!C3614,"")</f>
        <v/>
      </c>
      <c r="F3583" t="str">
        <f>IF(SUM('A4'!S3614:X3614)=6,'A4'!D3614,"")</f>
        <v/>
      </c>
      <c r="G3583" t="str">
        <f>IF(SUM('A4'!S3614:X3614)=6,'A4'!E3614,"")</f>
        <v/>
      </c>
      <c r="H3583" t="str">
        <f>IF(SUM('A4'!S3614:X3614)=6,'A4'!F3614,"")</f>
        <v/>
      </c>
      <c r="I3583" t="str">
        <f>IF(SUM('A4'!S3614:X3614)=6,'A4'!G3614,"")</f>
        <v/>
      </c>
      <c r="J3583" s="308" t="str">
        <f>IF(SUM('A4'!S3614:X3614)=6,'A4'!H3614,"")</f>
        <v/>
      </c>
    </row>
    <row r="3584" spans="1:10" x14ac:dyDescent="0.25">
      <c r="A3584" t="str">
        <f>IF(SUM('A4'!S3615:X3615)=6,'Angaben KH-Standort'!$D$25,"")</f>
        <v/>
      </c>
      <c r="B3584" t="str">
        <f>IF(SUM('A4'!S3615:X3615)=6,'Angaben KH-Standort'!$D$26,"")</f>
        <v/>
      </c>
      <c r="C3584" t="str">
        <f>IF(SUM('A4'!S3615:X3615)=6,'Angaben KH-Standort'!$D$12,"")</f>
        <v/>
      </c>
      <c r="D3584" t="str">
        <f>IF(SUM('A4'!S3615:X3615)=6,'A1'!$F$14,"")</f>
        <v/>
      </c>
      <c r="E3584" t="str">
        <f>IF(SUM('A4'!S3615:X3615)=6,'A4'!C3615,"")</f>
        <v/>
      </c>
      <c r="F3584" t="str">
        <f>IF(SUM('A4'!S3615:X3615)=6,'A4'!D3615,"")</f>
        <v/>
      </c>
      <c r="G3584" t="str">
        <f>IF(SUM('A4'!S3615:X3615)=6,'A4'!E3615,"")</f>
        <v/>
      </c>
      <c r="H3584" t="str">
        <f>IF(SUM('A4'!S3615:X3615)=6,'A4'!F3615,"")</f>
        <v/>
      </c>
      <c r="I3584" t="str">
        <f>IF(SUM('A4'!S3615:X3615)=6,'A4'!G3615,"")</f>
        <v/>
      </c>
      <c r="J3584" s="308" t="str">
        <f>IF(SUM('A4'!S3615:X3615)=6,'A4'!H3615,"")</f>
        <v/>
      </c>
    </row>
    <row r="3585" spans="1:10" x14ac:dyDescent="0.25">
      <c r="A3585" t="str">
        <f>IF(SUM('A4'!S3616:X3616)=6,'Angaben KH-Standort'!$D$25,"")</f>
        <v/>
      </c>
      <c r="B3585" t="str">
        <f>IF(SUM('A4'!S3616:X3616)=6,'Angaben KH-Standort'!$D$26,"")</f>
        <v/>
      </c>
      <c r="C3585" t="str">
        <f>IF(SUM('A4'!S3616:X3616)=6,'Angaben KH-Standort'!$D$12,"")</f>
        <v/>
      </c>
      <c r="D3585" t="str">
        <f>IF(SUM('A4'!S3616:X3616)=6,'A1'!$F$14,"")</f>
        <v/>
      </c>
      <c r="E3585" t="str">
        <f>IF(SUM('A4'!S3616:X3616)=6,'A4'!C3616,"")</f>
        <v/>
      </c>
      <c r="F3585" t="str">
        <f>IF(SUM('A4'!S3616:X3616)=6,'A4'!D3616,"")</f>
        <v/>
      </c>
      <c r="G3585" t="str">
        <f>IF(SUM('A4'!S3616:X3616)=6,'A4'!E3616,"")</f>
        <v/>
      </c>
      <c r="H3585" t="str">
        <f>IF(SUM('A4'!S3616:X3616)=6,'A4'!F3616,"")</f>
        <v/>
      </c>
      <c r="I3585" t="str">
        <f>IF(SUM('A4'!S3616:X3616)=6,'A4'!G3616,"")</f>
        <v/>
      </c>
      <c r="J3585" s="308" t="str">
        <f>IF(SUM('A4'!S3616:X3616)=6,'A4'!H3616,"")</f>
        <v/>
      </c>
    </row>
    <row r="3586" spans="1:10" x14ac:dyDescent="0.25">
      <c r="A3586" t="str">
        <f>IF(SUM('A4'!S3617:X3617)=6,'Angaben KH-Standort'!$D$25,"")</f>
        <v/>
      </c>
      <c r="B3586" t="str">
        <f>IF(SUM('A4'!S3617:X3617)=6,'Angaben KH-Standort'!$D$26,"")</f>
        <v/>
      </c>
      <c r="C3586" t="str">
        <f>IF(SUM('A4'!S3617:X3617)=6,'Angaben KH-Standort'!$D$12,"")</f>
        <v/>
      </c>
      <c r="D3586" t="str">
        <f>IF(SUM('A4'!S3617:X3617)=6,'A1'!$F$14,"")</f>
        <v/>
      </c>
      <c r="E3586" t="str">
        <f>IF(SUM('A4'!S3617:X3617)=6,'A4'!C3617,"")</f>
        <v/>
      </c>
      <c r="F3586" t="str">
        <f>IF(SUM('A4'!S3617:X3617)=6,'A4'!D3617,"")</f>
        <v/>
      </c>
      <c r="G3586" t="str">
        <f>IF(SUM('A4'!S3617:X3617)=6,'A4'!E3617,"")</f>
        <v/>
      </c>
      <c r="H3586" t="str">
        <f>IF(SUM('A4'!S3617:X3617)=6,'A4'!F3617,"")</f>
        <v/>
      </c>
      <c r="I3586" t="str">
        <f>IF(SUM('A4'!S3617:X3617)=6,'A4'!G3617,"")</f>
        <v/>
      </c>
      <c r="J3586" s="308" t="str">
        <f>IF(SUM('A4'!S3617:X3617)=6,'A4'!H3617,"")</f>
        <v/>
      </c>
    </row>
    <row r="3587" spans="1:10" x14ac:dyDescent="0.25">
      <c r="A3587" t="str">
        <f>IF(SUM('A4'!S3618:X3618)=6,'Angaben KH-Standort'!$D$25,"")</f>
        <v/>
      </c>
      <c r="B3587" t="str">
        <f>IF(SUM('A4'!S3618:X3618)=6,'Angaben KH-Standort'!$D$26,"")</f>
        <v/>
      </c>
      <c r="C3587" t="str">
        <f>IF(SUM('A4'!S3618:X3618)=6,'Angaben KH-Standort'!$D$12,"")</f>
        <v/>
      </c>
      <c r="D3587" t="str">
        <f>IF(SUM('A4'!S3618:X3618)=6,'A1'!$F$14,"")</f>
        <v/>
      </c>
      <c r="E3587" t="str">
        <f>IF(SUM('A4'!S3618:X3618)=6,'A4'!C3618,"")</f>
        <v/>
      </c>
      <c r="F3587" t="str">
        <f>IF(SUM('A4'!S3618:X3618)=6,'A4'!D3618,"")</f>
        <v/>
      </c>
      <c r="G3587" t="str">
        <f>IF(SUM('A4'!S3618:X3618)=6,'A4'!E3618,"")</f>
        <v/>
      </c>
      <c r="H3587" t="str">
        <f>IF(SUM('A4'!S3618:X3618)=6,'A4'!F3618,"")</f>
        <v/>
      </c>
      <c r="I3587" t="str">
        <f>IF(SUM('A4'!S3618:X3618)=6,'A4'!G3618,"")</f>
        <v/>
      </c>
      <c r="J3587" s="308" t="str">
        <f>IF(SUM('A4'!S3618:X3618)=6,'A4'!H3618,"")</f>
        <v/>
      </c>
    </row>
    <row r="3588" spans="1:10" x14ac:dyDescent="0.25">
      <c r="A3588" t="str">
        <f>IF(SUM('A4'!S3619:X3619)=6,'Angaben KH-Standort'!$D$25,"")</f>
        <v/>
      </c>
      <c r="B3588" t="str">
        <f>IF(SUM('A4'!S3619:X3619)=6,'Angaben KH-Standort'!$D$26,"")</f>
        <v/>
      </c>
      <c r="C3588" t="str">
        <f>IF(SUM('A4'!S3619:X3619)=6,'Angaben KH-Standort'!$D$12,"")</f>
        <v/>
      </c>
      <c r="D3588" t="str">
        <f>IF(SUM('A4'!S3619:X3619)=6,'A1'!$F$14,"")</f>
        <v/>
      </c>
      <c r="E3588" t="str">
        <f>IF(SUM('A4'!S3619:X3619)=6,'A4'!C3619,"")</f>
        <v/>
      </c>
      <c r="F3588" t="str">
        <f>IF(SUM('A4'!S3619:X3619)=6,'A4'!D3619,"")</f>
        <v/>
      </c>
      <c r="G3588" t="str">
        <f>IF(SUM('A4'!S3619:X3619)=6,'A4'!E3619,"")</f>
        <v/>
      </c>
      <c r="H3588" t="str">
        <f>IF(SUM('A4'!S3619:X3619)=6,'A4'!F3619,"")</f>
        <v/>
      </c>
      <c r="I3588" t="str">
        <f>IF(SUM('A4'!S3619:X3619)=6,'A4'!G3619,"")</f>
        <v/>
      </c>
      <c r="J3588" s="308" t="str">
        <f>IF(SUM('A4'!S3619:X3619)=6,'A4'!H3619,"")</f>
        <v/>
      </c>
    </row>
    <row r="3589" spans="1:10" x14ac:dyDescent="0.25">
      <c r="A3589" t="str">
        <f>IF(SUM('A4'!S3620:X3620)=6,'Angaben KH-Standort'!$D$25,"")</f>
        <v/>
      </c>
      <c r="B3589" t="str">
        <f>IF(SUM('A4'!S3620:X3620)=6,'Angaben KH-Standort'!$D$26,"")</f>
        <v/>
      </c>
      <c r="C3589" t="str">
        <f>IF(SUM('A4'!S3620:X3620)=6,'Angaben KH-Standort'!$D$12,"")</f>
        <v/>
      </c>
      <c r="D3589" t="str">
        <f>IF(SUM('A4'!S3620:X3620)=6,'A1'!$F$14,"")</f>
        <v/>
      </c>
      <c r="E3589" t="str">
        <f>IF(SUM('A4'!S3620:X3620)=6,'A4'!C3620,"")</f>
        <v/>
      </c>
      <c r="F3589" t="str">
        <f>IF(SUM('A4'!S3620:X3620)=6,'A4'!D3620,"")</f>
        <v/>
      </c>
      <c r="G3589" t="str">
        <f>IF(SUM('A4'!S3620:X3620)=6,'A4'!E3620,"")</f>
        <v/>
      </c>
      <c r="H3589" t="str">
        <f>IF(SUM('A4'!S3620:X3620)=6,'A4'!F3620,"")</f>
        <v/>
      </c>
      <c r="I3589" t="str">
        <f>IF(SUM('A4'!S3620:X3620)=6,'A4'!G3620,"")</f>
        <v/>
      </c>
      <c r="J3589" s="308" t="str">
        <f>IF(SUM('A4'!S3620:X3620)=6,'A4'!H3620,"")</f>
        <v/>
      </c>
    </row>
    <row r="3590" spans="1:10" x14ac:dyDescent="0.25">
      <c r="A3590" t="str">
        <f>IF(SUM('A4'!S3621:X3621)=6,'Angaben KH-Standort'!$D$25,"")</f>
        <v/>
      </c>
      <c r="B3590" t="str">
        <f>IF(SUM('A4'!S3621:X3621)=6,'Angaben KH-Standort'!$D$26,"")</f>
        <v/>
      </c>
      <c r="C3590" t="str">
        <f>IF(SUM('A4'!S3621:X3621)=6,'Angaben KH-Standort'!$D$12,"")</f>
        <v/>
      </c>
      <c r="D3590" t="str">
        <f>IF(SUM('A4'!S3621:X3621)=6,'A1'!$F$14,"")</f>
        <v/>
      </c>
      <c r="E3590" t="str">
        <f>IF(SUM('A4'!S3621:X3621)=6,'A4'!C3621,"")</f>
        <v/>
      </c>
      <c r="F3590" t="str">
        <f>IF(SUM('A4'!S3621:X3621)=6,'A4'!D3621,"")</f>
        <v/>
      </c>
      <c r="G3590" t="str">
        <f>IF(SUM('A4'!S3621:X3621)=6,'A4'!E3621,"")</f>
        <v/>
      </c>
      <c r="H3590" t="str">
        <f>IF(SUM('A4'!S3621:X3621)=6,'A4'!F3621,"")</f>
        <v/>
      </c>
      <c r="I3590" t="str">
        <f>IF(SUM('A4'!S3621:X3621)=6,'A4'!G3621,"")</f>
        <v/>
      </c>
      <c r="J3590" s="308" t="str">
        <f>IF(SUM('A4'!S3621:X3621)=6,'A4'!H3621,"")</f>
        <v/>
      </c>
    </row>
    <row r="3591" spans="1:10" x14ac:dyDescent="0.25">
      <c r="A3591" t="str">
        <f>IF(SUM('A4'!S3622:X3622)=6,'Angaben KH-Standort'!$D$25,"")</f>
        <v/>
      </c>
      <c r="B3591" t="str">
        <f>IF(SUM('A4'!S3622:X3622)=6,'Angaben KH-Standort'!$D$26,"")</f>
        <v/>
      </c>
      <c r="C3591" t="str">
        <f>IF(SUM('A4'!S3622:X3622)=6,'Angaben KH-Standort'!$D$12,"")</f>
        <v/>
      </c>
      <c r="D3591" t="str">
        <f>IF(SUM('A4'!S3622:X3622)=6,'A1'!$F$14,"")</f>
        <v/>
      </c>
      <c r="E3591" t="str">
        <f>IF(SUM('A4'!S3622:X3622)=6,'A4'!C3622,"")</f>
        <v/>
      </c>
      <c r="F3591" t="str">
        <f>IF(SUM('A4'!S3622:X3622)=6,'A4'!D3622,"")</f>
        <v/>
      </c>
      <c r="G3591" t="str">
        <f>IF(SUM('A4'!S3622:X3622)=6,'A4'!E3622,"")</f>
        <v/>
      </c>
      <c r="H3591" t="str">
        <f>IF(SUM('A4'!S3622:X3622)=6,'A4'!F3622,"")</f>
        <v/>
      </c>
      <c r="I3591" t="str">
        <f>IF(SUM('A4'!S3622:X3622)=6,'A4'!G3622,"")</f>
        <v/>
      </c>
      <c r="J3591" s="308" t="str">
        <f>IF(SUM('A4'!S3622:X3622)=6,'A4'!H3622,"")</f>
        <v/>
      </c>
    </row>
    <row r="3592" spans="1:10" x14ac:dyDescent="0.25">
      <c r="A3592" t="str">
        <f>IF(SUM('A4'!S3623:X3623)=6,'Angaben KH-Standort'!$D$25,"")</f>
        <v/>
      </c>
      <c r="B3592" t="str">
        <f>IF(SUM('A4'!S3623:X3623)=6,'Angaben KH-Standort'!$D$26,"")</f>
        <v/>
      </c>
      <c r="C3592" t="str">
        <f>IF(SUM('A4'!S3623:X3623)=6,'Angaben KH-Standort'!$D$12,"")</f>
        <v/>
      </c>
      <c r="D3592" t="str">
        <f>IF(SUM('A4'!S3623:X3623)=6,'A1'!$F$14,"")</f>
        <v/>
      </c>
      <c r="E3592" t="str">
        <f>IF(SUM('A4'!S3623:X3623)=6,'A4'!C3623,"")</f>
        <v/>
      </c>
      <c r="F3592" t="str">
        <f>IF(SUM('A4'!S3623:X3623)=6,'A4'!D3623,"")</f>
        <v/>
      </c>
      <c r="G3592" t="str">
        <f>IF(SUM('A4'!S3623:X3623)=6,'A4'!E3623,"")</f>
        <v/>
      </c>
      <c r="H3592" t="str">
        <f>IF(SUM('A4'!S3623:X3623)=6,'A4'!F3623,"")</f>
        <v/>
      </c>
      <c r="I3592" t="str">
        <f>IF(SUM('A4'!S3623:X3623)=6,'A4'!G3623,"")</f>
        <v/>
      </c>
      <c r="J3592" s="308" t="str">
        <f>IF(SUM('A4'!S3623:X3623)=6,'A4'!H3623,"")</f>
        <v/>
      </c>
    </row>
    <row r="3593" spans="1:10" x14ac:dyDescent="0.25">
      <c r="A3593" t="str">
        <f>IF(SUM('A4'!S3624:X3624)=6,'Angaben KH-Standort'!$D$25,"")</f>
        <v/>
      </c>
      <c r="B3593" t="str">
        <f>IF(SUM('A4'!S3624:X3624)=6,'Angaben KH-Standort'!$D$26,"")</f>
        <v/>
      </c>
      <c r="C3593" t="str">
        <f>IF(SUM('A4'!S3624:X3624)=6,'Angaben KH-Standort'!$D$12,"")</f>
        <v/>
      </c>
      <c r="D3593" t="str">
        <f>IF(SUM('A4'!S3624:X3624)=6,'A1'!$F$14,"")</f>
        <v/>
      </c>
      <c r="E3593" t="str">
        <f>IF(SUM('A4'!S3624:X3624)=6,'A4'!C3624,"")</f>
        <v/>
      </c>
      <c r="F3593" t="str">
        <f>IF(SUM('A4'!S3624:X3624)=6,'A4'!D3624,"")</f>
        <v/>
      </c>
      <c r="G3593" t="str">
        <f>IF(SUM('A4'!S3624:X3624)=6,'A4'!E3624,"")</f>
        <v/>
      </c>
      <c r="H3593" t="str">
        <f>IF(SUM('A4'!S3624:X3624)=6,'A4'!F3624,"")</f>
        <v/>
      </c>
      <c r="I3593" t="str">
        <f>IF(SUM('A4'!S3624:X3624)=6,'A4'!G3624,"")</f>
        <v/>
      </c>
      <c r="J3593" s="308" t="str">
        <f>IF(SUM('A4'!S3624:X3624)=6,'A4'!H3624,"")</f>
        <v/>
      </c>
    </row>
    <row r="3594" spans="1:10" x14ac:dyDescent="0.25">
      <c r="A3594" t="str">
        <f>IF(SUM('A4'!S3625:X3625)=6,'Angaben KH-Standort'!$D$25,"")</f>
        <v/>
      </c>
      <c r="B3594" t="str">
        <f>IF(SUM('A4'!S3625:X3625)=6,'Angaben KH-Standort'!$D$26,"")</f>
        <v/>
      </c>
      <c r="C3594" t="str">
        <f>IF(SUM('A4'!S3625:X3625)=6,'Angaben KH-Standort'!$D$12,"")</f>
        <v/>
      </c>
      <c r="D3594" t="str">
        <f>IF(SUM('A4'!S3625:X3625)=6,'A1'!$F$14,"")</f>
        <v/>
      </c>
      <c r="E3594" t="str">
        <f>IF(SUM('A4'!S3625:X3625)=6,'A4'!C3625,"")</f>
        <v/>
      </c>
      <c r="F3594" t="str">
        <f>IF(SUM('A4'!S3625:X3625)=6,'A4'!D3625,"")</f>
        <v/>
      </c>
      <c r="G3594" t="str">
        <f>IF(SUM('A4'!S3625:X3625)=6,'A4'!E3625,"")</f>
        <v/>
      </c>
      <c r="H3594" t="str">
        <f>IF(SUM('A4'!S3625:X3625)=6,'A4'!F3625,"")</f>
        <v/>
      </c>
      <c r="I3594" t="str">
        <f>IF(SUM('A4'!S3625:X3625)=6,'A4'!G3625,"")</f>
        <v/>
      </c>
      <c r="J3594" s="308" t="str">
        <f>IF(SUM('A4'!S3625:X3625)=6,'A4'!H3625,"")</f>
        <v/>
      </c>
    </row>
    <row r="3595" spans="1:10" x14ac:dyDescent="0.25">
      <c r="A3595" t="str">
        <f>IF(SUM('A4'!S3626:X3626)=6,'Angaben KH-Standort'!$D$25,"")</f>
        <v/>
      </c>
      <c r="B3595" t="str">
        <f>IF(SUM('A4'!S3626:X3626)=6,'Angaben KH-Standort'!$D$26,"")</f>
        <v/>
      </c>
      <c r="C3595" t="str">
        <f>IF(SUM('A4'!S3626:X3626)=6,'Angaben KH-Standort'!$D$12,"")</f>
        <v/>
      </c>
      <c r="D3595" t="str">
        <f>IF(SUM('A4'!S3626:X3626)=6,'A1'!$F$14,"")</f>
        <v/>
      </c>
      <c r="E3595" t="str">
        <f>IF(SUM('A4'!S3626:X3626)=6,'A4'!C3626,"")</f>
        <v/>
      </c>
      <c r="F3595" t="str">
        <f>IF(SUM('A4'!S3626:X3626)=6,'A4'!D3626,"")</f>
        <v/>
      </c>
      <c r="G3595" t="str">
        <f>IF(SUM('A4'!S3626:X3626)=6,'A4'!E3626,"")</f>
        <v/>
      </c>
      <c r="H3595" t="str">
        <f>IF(SUM('A4'!S3626:X3626)=6,'A4'!F3626,"")</f>
        <v/>
      </c>
      <c r="I3595" t="str">
        <f>IF(SUM('A4'!S3626:X3626)=6,'A4'!G3626,"")</f>
        <v/>
      </c>
      <c r="J3595" s="308" t="str">
        <f>IF(SUM('A4'!S3626:X3626)=6,'A4'!H3626,"")</f>
        <v/>
      </c>
    </row>
    <row r="3596" spans="1:10" x14ac:dyDescent="0.25">
      <c r="A3596" t="str">
        <f>IF(SUM('A4'!S3627:X3627)=6,'Angaben KH-Standort'!$D$25,"")</f>
        <v/>
      </c>
      <c r="B3596" t="str">
        <f>IF(SUM('A4'!S3627:X3627)=6,'Angaben KH-Standort'!$D$26,"")</f>
        <v/>
      </c>
      <c r="C3596" t="str">
        <f>IF(SUM('A4'!S3627:X3627)=6,'Angaben KH-Standort'!$D$12,"")</f>
        <v/>
      </c>
      <c r="D3596" t="str">
        <f>IF(SUM('A4'!S3627:X3627)=6,'A1'!$F$14,"")</f>
        <v/>
      </c>
      <c r="E3596" t="str">
        <f>IF(SUM('A4'!S3627:X3627)=6,'A4'!C3627,"")</f>
        <v/>
      </c>
      <c r="F3596" t="str">
        <f>IF(SUM('A4'!S3627:X3627)=6,'A4'!D3627,"")</f>
        <v/>
      </c>
      <c r="G3596" t="str">
        <f>IF(SUM('A4'!S3627:X3627)=6,'A4'!E3627,"")</f>
        <v/>
      </c>
      <c r="H3596" t="str">
        <f>IF(SUM('A4'!S3627:X3627)=6,'A4'!F3627,"")</f>
        <v/>
      </c>
      <c r="I3596" t="str">
        <f>IF(SUM('A4'!S3627:X3627)=6,'A4'!G3627,"")</f>
        <v/>
      </c>
      <c r="J3596" s="308" t="str">
        <f>IF(SUM('A4'!S3627:X3627)=6,'A4'!H3627,"")</f>
        <v/>
      </c>
    </row>
    <row r="3597" spans="1:10" x14ac:dyDescent="0.25">
      <c r="A3597" t="str">
        <f>IF(SUM('A4'!S3628:X3628)=6,'Angaben KH-Standort'!$D$25,"")</f>
        <v/>
      </c>
      <c r="B3597" t="str">
        <f>IF(SUM('A4'!S3628:X3628)=6,'Angaben KH-Standort'!$D$26,"")</f>
        <v/>
      </c>
      <c r="C3597" t="str">
        <f>IF(SUM('A4'!S3628:X3628)=6,'Angaben KH-Standort'!$D$12,"")</f>
        <v/>
      </c>
      <c r="D3597" t="str">
        <f>IF(SUM('A4'!S3628:X3628)=6,'A1'!$F$14,"")</f>
        <v/>
      </c>
      <c r="E3597" t="str">
        <f>IF(SUM('A4'!S3628:X3628)=6,'A4'!C3628,"")</f>
        <v/>
      </c>
      <c r="F3597" t="str">
        <f>IF(SUM('A4'!S3628:X3628)=6,'A4'!D3628,"")</f>
        <v/>
      </c>
      <c r="G3597" t="str">
        <f>IF(SUM('A4'!S3628:X3628)=6,'A4'!E3628,"")</f>
        <v/>
      </c>
      <c r="H3597" t="str">
        <f>IF(SUM('A4'!S3628:X3628)=6,'A4'!F3628,"")</f>
        <v/>
      </c>
      <c r="I3597" t="str">
        <f>IF(SUM('A4'!S3628:X3628)=6,'A4'!G3628,"")</f>
        <v/>
      </c>
      <c r="J3597" s="308" t="str">
        <f>IF(SUM('A4'!S3628:X3628)=6,'A4'!H3628,"")</f>
        <v/>
      </c>
    </row>
    <row r="3598" spans="1:10" x14ac:dyDescent="0.25">
      <c r="A3598" t="str">
        <f>IF(SUM('A4'!S3629:X3629)=6,'Angaben KH-Standort'!$D$25,"")</f>
        <v/>
      </c>
      <c r="B3598" t="str">
        <f>IF(SUM('A4'!S3629:X3629)=6,'Angaben KH-Standort'!$D$26,"")</f>
        <v/>
      </c>
      <c r="C3598" t="str">
        <f>IF(SUM('A4'!S3629:X3629)=6,'Angaben KH-Standort'!$D$12,"")</f>
        <v/>
      </c>
      <c r="D3598" t="str">
        <f>IF(SUM('A4'!S3629:X3629)=6,'A1'!$F$14,"")</f>
        <v/>
      </c>
      <c r="E3598" t="str">
        <f>IF(SUM('A4'!S3629:X3629)=6,'A4'!C3629,"")</f>
        <v/>
      </c>
      <c r="F3598" t="str">
        <f>IF(SUM('A4'!S3629:X3629)=6,'A4'!D3629,"")</f>
        <v/>
      </c>
      <c r="G3598" t="str">
        <f>IF(SUM('A4'!S3629:X3629)=6,'A4'!E3629,"")</f>
        <v/>
      </c>
      <c r="H3598" t="str">
        <f>IF(SUM('A4'!S3629:X3629)=6,'A4'!F3629,"")</f>
        <v/>
      </c>
      <c r="I3598" t="str">
        <f>IF(SUM('A4'!S3629:X3629)=6,'A4'!G3629,"")</f>
        <v/>
      </c>
      <c r="J3598" s="308" t="str">
        <f>IF(SUM('A4'!S3629:X3629)=6,'A4'!H3629,"")</f>
        <v/>
      </c>
    </row>
    <row r="3599" spans="1:10" x14ac:dyDescent="0.25">
      <c r="A3599" t="str">
        <f>IF(SUM('A4'!S3630:X3630)=6,'Angaben KH-Standort'!$D$25,"")</f>
        <v/>
      </c>
      <c r="B3599" t="str">
        <f>IF(SUM('A4'!S3630:X3630)=6,'Angaben KH-Standort'!$D$26,"")</f>
        <v/>
      </c>
      <c r="C3599" t="str">
        <f>IF(SUM('A4'!S3630:X3630)=6,'Angaben KH-Standort'!$D$12,"")</f>
        <v/>
      </c>
      <c r="D3599" t="str">
        <f>IF(SUM('A4'!S3630:X3630)=6,'A1'!$F$14,"")</f>
        <v/>
      </c>
      <c r="E3599" t="str">
        <f>IF(SUM('A4'!S3630:X3630)=6,'A4'!C3630,"")</f>
        <v/>
      </c>
      <c r="F3599" t="str">
        <f>IF(SUM('A4'!S3630:X3630)=6,'A4'!D3630,"")</f>
        <v/>
      </c>
      <c r="G3599" t="str">
        <f>IF(SUM('A4'!S3630:X3630)=6,'A4'!E3630,"")</f>
        <v/>
      </c>
      <c r="H3599" t="str">
        <f>IF(SUM('A4'!S3630:X3630)=6,'A4'!F3630,"")</f>
        <v/>
      </c>
      <c r="I3599" t="str">
        <f>IF(SUM('A4'!S3630:X3630)=6,'A4'!G3630,"")</f>
        <v/>
      </c>
      <c r="J3599" s="308" t="str">
        <f>IF(SUM('A4'!S3630:X3630)=6,'A4'!H3630,"")</f>
        <v/>
      </c>
    </row>
    <row r="3600" spans="1:10" x14ac:dyDescent="0.25">
      <c r="A3600" t="str">
        <f>IF(SUM('A4'!S3631:X3631)=6,'Angaben KH-Standort'!$D$25,"")</f>
        <v/>
      </c>
      <c r="B3600" t="str">
        <f>IF(SUM('A4'!S3631:X3631)=6,'Angaben KH-Standort'!$D$26,"")</f>
        <v/>
      </c>
      <c r="C3600" t="str">
        <f>IF(SUM('A4'!S3631:X3631)=6,'Angaben KH-Standort'!$D$12,"")</f>
        <v/>
      </c>
      <c r="D3600" t="str">
        <f>IF(SUM('A4'!S3631:X3631)=6,'A1'!$F$14,"")</f>
        <v/>
      </c>
      <c r="E3600" t="str">
        <f>IF(SUM('A4'!S3631:X3631)=6,'A4'!C3631,"")</f>
        <v/>
      </c>
      <c r="F3600" t="str">
        <f>IF(SUM('A4'!S3631:X3631)=6,'A4'!D3631,"")</f>
        <v/>
      </c>
      <c r="G3600" t="str">
        <f>IF(SUM('A4'!S3631:X3631)=6,'A4'!E3631,"")</f>
        <v/>
      </c>
      <c r="H3600" t="str">
        <f>IF(SUM('A4'!S3631:X3631)=6,'A4'!F3631,"")</f>
        <v/>
      </c>
      <c r="I3600" t="str">
        <f>IF(SUM('A4'!S3631:X3631)=6,'A4'!G3631,"")</f>
        <v/>
      </c>
      <c r="J3600" s="308" t="str">
        <f>IF(SUM('A4'!S3631:X3631)=6,'A4'!H3631,"")</f>
        <v/>
      </c>
    </row>
    <row r="3601" spans="1:10" x14ac:dyDescent="0.25">
      <c r="A3601" t="str">
        <f>IF(SUM('A4'!S3632:X3632)=6,'Angaben KH-Standort'!$D$25,"")</f>
        <v/>
      </c>
      <c r="B3601" t="str">
        <f>IF(SUM('A4'!S3632:X3632)=6,'Angaben KH-Standort'!$D$26,"")</f>
        <v/>
      </c>
      <c r="C3601" t="str">
        <f>IF(SUM('A4'!S3632:X3632)=6,'Angaben KH-Standort'!$D$12,"")</f>
        <v/>
      </c>
      <c r="D3601" t="str">
        <f>IF(SUM('A4'!S3632:X3632)=6,'A1'!$F$14,"")</f>
        <v/>
      </c>
      <c r="E3601" t="str">
        <f>IF(SUM('A4'!S3632:X3632)=6,'A4'!C3632,"")</f>
        <v/>
      </c>
      <c r="F3601" t="str">
        <f>IF(SUM('A4'!S3632:X3632)=6,'A4'!D3632,"")</f>
        <v/>
      </c>
      <c r="G3601" t="str">
        <f>IF(SUM('A4'!S3632:X3632)=6,'A4'!E3632,"")</f>
        <v/>
      </c>
      <c r="H3601" t="str">
        <f>IF(SUM('A4'!S3632:X3632)=6,'A4'!F3632,"")</f>
        <v/>
      </c>
      <c r="I3601" t="str">
        <f>IF(SUM('A4'!S3632:X3632)=6,'A4'!G3632,"")</f>
        <v/>
      </c>
      <c r="J3601" s="308" t="str">
        <f>IF(SUM('A4'!S3632:X3632)=6,'A4'!H3632,"")</f>
        <v/>
      </c>
    </row>
    <row r="3602" spans="1:10" x14ac:dyDescent="0.25">
      <c r="A3602" t="str">
        <f>IF(SUM('A4'!S3633:X3633)=6,'Angaben KH-Standort'!$D$25,"")</f>
        <v/>
      </c>
      <c r="B3602" t="str">
        <f>IF(SUM('A4'!S3633:X3633)=6,'Angaben KH-Standort'!$D$26,"")</f>
        <v/>
      </c>
      <c r="C3602" t="str">
        <f>IF(SUM('A4'!S3633:X3633)=6,'Angaben KH-Standort'!$D$12,"")</f>
        <v/>
      </c>
      <c r="D3602" t="str">
        <f>IF(SUM('A4'!S3633:X3633)=6,'A1'!$F$14,"")</f>
        <v/>
      </c>
      <c r="E3602" t="str">
        <f>IF(SUM('A4'!S3633:X3633)=6,'A4'!C3633,"")</f>
        <v/>
      </c>
      <c r="F3602" t="str">
        <f>IF(SUM('A4'!S3633:X3633)=6,'A4'!D3633,"")</f>
        <v/>
      </c>
      <c r="G3602" t="str">
        <f>IF(SUM('A4'!S3633:X3633)=6,'A4'!E3633,"")</f>
        <v/>
      </c>
      <c r="H3602" t="str">
        <f>IF(SUM('A4'!S3633:X3633)=6,'A4'!F3633,"")</f>
        <v/>
      </c>
      <c r="I3602" t="str">
        <f>IF(SUM('A4'!S3633:X3633)=6,'A4'!G3633,"")</f>
        <v/>
      </c>
      <c r="J3602" s="308" t="str">
        <f>IF(SUM('A4'!S3633:X3633)=6,'A4'!H3633,"")</f>
        <v/>
      </c>
    </row>
    <row r="3603" spans="1:10" x14ac:dyDescent="0.25">
      <c r="A3603" t="str">
        <f>IF(SUM('A4'!S3634:X3634)=6,'Angaben KH-Standort'!$D$25,"")</f>
        <v/>
      </c>
      <c r="B3603" t="str">
        <f>IF(SUM('A4'!S3634:X3634)=6,'Angaben KH-Standort'!$D$26,"")</f>
        <v/>
      </c>
      <c r="C3603" t="str">
        <f>IF(SUM('A4'!S3634:X3634)=6,'Angaben KH-Standort'!$D$12,"")</f>
        <v/>
      </c>
      <c r="D3603" t="str">
        <f>IF(SUM('A4'!S3634:X3634)=6,'A1'!$F$14,"")</f>
        <v/>
      </c>
      <c r="E3603" t="str">
        <f>IF(SUM('A4'!S3634:X3634)=6,'A4'!C3634,"")</f>
        <v/>
      </c>
      <c r="F3603" t="str">
        <f>IF(SUM('A4'!S3634:X3634)=6,'A4'!D3634,"")</f>
        <v/>
      </c>
      <c r="G3603" t="str">
        <f>IF(SUM('A4'!S3634:X3634)=6,'A4'!E3634,"")</f>
        <v/>
      </c>
      <c r="H3603" t="str">
        <f>IF(SUM('A4'!S3634:X3634)=6,'A4'!F3634,"")</f>
        <v/>
      </c>
      <c r="I3603" t="str">
        <f>IF(SUM('A4'!S3634:X3634)=6,'A4'!G3634,"")</f>
        <v/>
      </c>
      <c r="J3603" s="308" t="str">
        <f>IF(SUM('A4'!S3634:X3634)=6,'A4'!H3634,"")</f>
        <v/>
      </c>
    </row>
    <row r="3604" spans="1:10" x14ac:dyDescent="0.25">
      <c r="A3604" t="str">
        <f>IF(SUM('A4'!S3635:X3635)=6,'Angaben KH-Standort'!$D$25,"")</f>
        <v/>
      </c>
      <c r="B3604" t="str">
        <f>IF(SUM('A4'!S3635:X3635)=6,'Angaben KH-Standort'!$D$26,"")</f>
        <v/>
      </c>
      <c r="C3604" t="str">
        <f>IF(SUM('A4'!S3635:X3635)=6,'Angaben KH-Standort'!$D$12,"")</f>
        <v/>
      </c>
      <c r="D3604" t="str">
        <f>IF(SUM('A4'!S3635:X3635)=6,'A1'!$F$14,"")</f>
        <v/>
      </c>
      <c r="E3604" t="str">
        <f>IF(SUM('A4'!S3635:X3635)=6,'A4'!C3635,"")</f>
        <v/>
      </c>
      <c r="F3604" t="str">
        <f>IF(SUM('A4'!S3635:X3635)=6,'A4'!D3635,"")</f>
        <v/>
      </c>
      <c r="G3604" t="str">
        <f>IF(SUM('A4'!S3635:X3635)=6,'A4'!E3635,"")</f>
        <v/>
      </c>
      <c r="H3604" t="str">
        <f>IF(SUM('A4'!S3635:X3635)=6,'A4'!F3635,"")</f>
        <v/>
      </c>
      <c r="I3604" t="str">
        <f>IF(SUM('A4'!S3635:X3635)=6,'A4'!G3635,"")</f>
        <v/>
      </c>
      <c r="J3604" s="308" t="str">
        <f>IF(SUM('A4'!S3635:X3635)=6,'A4'!H3635,"")</f>
        <v/>
      </c>
    </row>
    <row r="3605" spans="1:10" x14ac:dyDescent="0.25">
      <c r="A3605" t="str">
        <f>IF(SUM('A4'!S3636:X3636)=6,'Angaben KH-Standort'!$D$25,"")</f>
        <v/>
      </c>
      <c r="B3605" t="str">
        <f>IF(SUM('A4'!S3636:X3636)=6,'Angaben KH-Standort'!$D$26,"")</f>
        <v/>
      </c>
      <c r="C3605" t="str">
        <f>IF(SUM('A4'!S3636:X3636)=6,'Angaben KH-Standort'!$D$12,"")</f>
        <v/>
      </c>
      <c r="D3605" t="str">
        <f>IF(SUM('A4'!S3636:X3636)=6,'A1'!$F$14,"")</f>
        <v/>
      </c>
      <c r="E3605" t="str">
        <f>IF(SUM('A4'!S3636:X3636)=6,'A4'!C3636,"")</f>
        <v/>
      </c>
      <c r="F3605" t="str">
        <f>IF(SUM('A4'!S3636:X3636)=6,'A4'!D3636,"")</f>
        <v/>
      </c>
      <c r="G3605" t="str">
        <f>IF(SUM('A4'!S3636:X3636)=6,'A4'!E3636,"")</f>
        <v/>
      </c>
      <c r="H3605" t="str">
        <f>IF(SUM('A4'!S3636:X3636)=6,'A4'!F3636,"")</f>
        <v/>
      </c>
      <c r="I3605" t="str">
        <f>IF(SUM('A4'!S3636:X3636)=6,'A4'!G3636,"")</f>
        <v/>
      </c>
      <c r="J3605" s="308" t="str">
        <f>IF(SUM('A4'!S3636:X3636)=6,'A4'!H3636,"")</f>
        <v/>
      </c>
    </row>
    <row r="3606" spans="1:10" x14ac:dyDescent="0.25">
      <c r="A3606" t="str">
        <f>IF(SUM('A4'!S3637:X3637)=6,'Angaben KH-Standort'!$D$25,"")</f>
        <v/>
      </c>
      <c r="B3606" t="str">
        <f>IF(SUM('A4'!S3637:X3637)=6,'Angaben KH-Standort'!$D$26,"")</f>
        <v/>
      </c>
      <c r="C3606" t="str">
        <f>IF(SUM('A4'!S3637:X3637)=6,'Angaben KH-Standort'!$D$12,"")</f>
        <v/>
      </c>
      <c r="D3606" t="str">
        <f>IF(SUM('A4'!S3637:X3637)=6,'A1'!$F$14,"")</f>
        <v/>
      </c>
      <c r="E3606" t="str">
        <f>IF(SUM('A4'!S3637:X3637)=6,'A4'!C3637,"")</f>
        <v/>
      </c>
      <c r="F3606" t="str">
        <f>IF(SUM('A4'!S3637:X3637)=6,'A4'!D3637,"")</f>
        <v/>
      </c>
      <c r="G3606" t="str">
        <f>IF(SUM('A4'!S3637:X3637)=6,'A4'!E3637,"")</f>
        <v/>
      </c>
      <c r="H3606" t="str">
        <f>IF(SUM('A4'!S3637:X3637)=6,'A4'!F3637,"")</f>
        <v/>
      </c>
      <c r="I3606" t="str">
        <f>IF(SUM('A4'!S3637:X3637)=6,'A4'!G3637,"")</f>
        <v/>
      </c>
      <c r="J3606" s="308" t="str">
        <f>IF(SUM('A4'!S3637:X3637)=6,'A4'!H3637,"")</f>
        <v/>
      </c>
    </row>
    <row r="3607" spans="1:10" x14ac:dyDescent="0.25">
      <c r="A3607" t="str">
        <f>IF(SUM('A4'!S3638:X3638)=6,'Angaben KH-Standort'!$D$25,"")</f>
        <v/>
      </c>
      <c r="B3607" t="str">
        <f>IF(SUM('A4'!S3638:X3638)=6,'Angaben KH-Standort'!$D$26,"")</f>
        <v/>
      </c>
      <c r="C3607" t="str">
        <f>IF(SUM('A4'!S3638:X3638)=6,'Angaben KH-Standort'!$D$12,"")</f>
        <v/>
      </c>
      <c r="D3607" t="str">
        <f>IF(SUM('A4'!S3638:X3638)=6,'A1'!$F$14,"")</f>
        <v/>
      </c>
      <c r="E3607" t="str">
        <f>IF(SUM('A4'!S3638:X3638)=6,'A4'!C3638,"")</f>
        <v/>
      </c>
      <c r="F3607" t="str">
        <f>IF(SUM('A4'!S3638:X3638)=6,'A4'!D3638,"")</f>
        <v/>
      </c>
      <c r="G3607" t="str">
        <f>IF(SUM('A4'!S3638:X3638)=6,'A4'!E3638,"")</f>
        <v/>
      </c>
      <c r="H3607" t="str">
        <f>IF(SUM('A4'!S3638:X3638)=6,'A4'!F3638,"")</f>
        <v/>
      </c>
      <c r="I3607" t="str">
        <f>IF(SUM('A4'!S3638:X3638)=6,'A4'!G3638,"")</f>
        <v/>
      </c>
      <c r="J3607" s="308" t="str">
        <f>IF(SUM('A4'!S3638:X3638)=6,'A4'!H3638,"")</f>
        <v/>
      </c>
    </row>
    <row r="3608" spans="1:10" x14ac:dyDescent="0.25">
      <c r="A3608" t="str">
        <f>IF(SUM('A4'!S3639:X3639)=6,'Angaben KH-Standort'!$D$25,"")</f>
        <v/>
      </c>
      <c r="B3608" t="str">
        <f>IF(SUM('A4'!S3639:X3639)=6,'Angaben KH-Standort'!$D$26,"")</f>
        <v/>
      </c>
      <c r="C3608" t="str">
        <f>IF(SUM('A4'!S3639:X3639)=6,'Angaben KH-Standort'!$D$12,"")</f>
        <v/>
      </c>
      <c r="D3608" t="str">
        <f>IF(SUM('A4'!S3639:X3639)=6,'A1'!$F$14,"")</f>
        <v/>
      </c>
      <c r="E3608" t="str">
        <f>IF(SUM('A4'!S3639:X3639)=6,'A4'!C3639,"")</f>
        <v/>
      </c>
      <c r="F3608" t="str">
        <f>IF(SUM('A4'!S3639:X3639)=6,'A4'!D3639,"")</f>
        <v/>
      </c>
      <c r="G3608" t="str">
        <f>IF(SUM('A4'!S3639:X3639)=6,'A4'!E3639,"")</f>
        <v/>
      </c>
      <c r="H3608" t="str">
        <f>IF(SUM('A4'!S3639:X3639)=6,'A4'!F3639,"")</f>
        <v/>
      </c>
      <c r="I3608" t="str">
        <f>IF(SUM('A4'!S3639:X3639)=6,'A4'!G3639,"")</f>
        <v/>
      </c>
      <c r="J3608" s="308" t="str">
        <f>IF(SUM('A4'!S3639:X3639)=6,'A4'!H3639,"")</f>
        <v/>
      </c>
    </row>
    <row r="3609" spans="1:10" x14ac:dyDescent="0.25">
      <c r="A3609" t="str">
        <f>IF(SUM('A4'!S3640:X3640)=6,'Angaben KH-Standort'!$D$25,"")</f>
        <v/>
      </c>
      <c r="B3609" t="str">
        <f>IF(SUM('A4'!S3640:X3640)=6,'Angaben KH-Standort'!$D$26,"")</f>
        <v/>
      </c>
      <c r="C3609" t="str">
        <f>IF(SUM('A4'!S3640:X3640)=6,'Angaben KH-Standort'!$D$12,"")</f>
        <v/>
      </c>
      <c r="D3609" t="str">
        <f>IF(SUM('A4'!S3640:X3640)=6,'A1'!$F$14,"")</f>
        <v/>
      </c>
      <c r="E3609" t="str">
        <f>IF(SUM('A4'!S3640:X3640)=6,'A4'!C3640,"")</f>
        <v/>
      </c>
      <c r="F3609" t="str">
        <f>IF(SUM('A4'!S3640:X3640)=6,'A4'!D3640,"")</f>
        <v/>
      </c>
      <c r="G3609" t="str">
        <f>IF(SUM('A4'!S3640:X3640)=6,'A4'!E3640,"")</f>
        <v/>
      </c>
      <c r="H3609" t="str">
        <f>IF(SUM('A4'!S3640:X3640)=6,'A4'!F3640,"")</f>
        <v/>
      </c>
      <c r="I3609" t="str">
        <f>IF(SUM('A4'!S3640:X3640)=6,'A4'!G3640,"")</f>
        <v/>
      </c>
      <c r="J3609" s="308" t="str">
        <f>IF(SUM('A4'!S3640:X3640)=6,'A4'!H3640,"")</f>
        <v/>
      </c>
    </row>
    <row r="3610" spans="1:10" x14ac:dyDescent="0.25">
      <c r="A3610" t="str">
        <f>IF(SUM('A4'!S3641:X3641)=6,'Angaben KH-Standort'!$D$25,"")</f>
        <v/>
      </c>
      <c r="B3610" t="str">
        <f>IF(SUM('A4'!S3641:X3641)=6,'Angaben KH-Standort'!$D$26,"")</f>
        <v/>
      </c>
      <c r="C3610" t="str">
        <f>IF(SUM('A4'!S3641:X3641)=6,'Angaben KH-Standort'!$D$12,"")</f>
        <v/>
      </c>
      <c r="D3610" t="str">
        <f>IF(SUM('A4'!S3641:X3641)=6,'A1'!$F$14,"")</f>
        <v/>
      </c>
      <c r="E3610" t="str">
        <f>IF(SUM('A4'!S3641:X3641)=6,'A4'!C3641,"")</f>
        <v/>
      </c>
      <c r="F3610" t="str">
        <f>IF(SUM('A4'!S3641:X3641)=6,'A4'!D3641,"")</f>
        <v/>
      </c>
      <c r="G3610" t="str">
        <f>IF(SUM('A4'!S3641:X3641)=6,'A4'!E3641,"")</f>
        <v/>
      </c>
      <c r="H3610" t="str">
        <f>IF(SUM('A4'!S3641:X3641)=6,'A4'!F3641,"")</f>
        <v/>
      </c>
      <c r="I3610" t="str">
        <f>IF(SUM('A4'!S3641:X3641)=6,'A4'!G3641,"")</f>
        <v/>
      </c>
      <c r="J3610" s="308" t="str">
        <f>IF(SUM('A4'!S3641:X3641)=6,'A4'!H3641,"")</f>
        <v/>
      </c>
    </row>
    <row r="3611" spans="1:10" x14ac:dyDescent="0.25">
      <c r="A3611" t="str">
        <f>IF(SUM('A4'!S3642:X3642)=6,'Angaben KH-Standort'!$D$25,"")</f>
        <v/>
      </c>
      <c r="B3611" t="str">
        <f>IF(SUM('A4'!S3642:X3642)=6,'Angaben KH-Standort'!$D$26,"")</f>
        <v/>
      </c>
      <c r="C3611" t="str">
        <f>IF(SUM('A4'!S3642:X3642)=6,'Angaben KH-Standort'!$D$12,"")</f>
        <v/>
      </c>
      <c r="D3611" t="str">
        <f>IF(SUM('A4'!S3642:X3642)=6,'A1'!$F$14,"")</f>
        <v/>
      </c>
      <c r="E3611" t="str">
        <f>IF(SUM('A4'!S3642:X3642)=6,'A4'!C3642,"")</f>
        <v/>
      </c>
      <c r="F3611" t="str">
        <f>IF(SUM('A4'!S3642:X3642)=6,'A4'!D3642,"")</f>
        <v/>
      </c>
      <c r="G3611" t="str">
        <f>IF(SUM('A4'!S3642:X3642)=6,'A4'!E3642,"")</f>
        <v/>
      </c>
      <c r="H3611" t="str">
        <f>IF(SUM('A4'!S3642:X3642)=6,'A4'!F3642,"")</f>
        <v/>
      </c>
      <c r="I3611" t="str">
        <f>IF(SUM('A4'!S3642:X3642)=6,'A4'!G3642,"")</f>
        <v/>
      </c>
      <c r="J3611" s="308" t="str">
        <f>IF(SUM('A4'!S3642:X3642)=6,'A4'!H3642,"")</f>
        <v/>
      </c>
    </row>
    <row r="3612" spans="1:10" x14ac:dyDescent="0.25">
      <c r="A3612" t="str">
        <f>IF(SUM('A4'!S3643:X3643)=6,'Angaben KH-Standort'!$D$25,"")</f>
        <v/>
      </c>
      <c r="B3612" t="str">
        <f>IF(SUM('A4'!S3643:X3643)=6,'Angaben KH-Standort'!$D$26,"")</f>
        <v/>
      </c>
      <c r="C3612" t="str">
        <f>IF(SUM('A4'!S3643:X3643)=6,'Angaben KH-Standort'!$D$12,"")</f>
        <v/>
      </c>
      <c r="D3612" t="str">
        <f>IF(SUM('A4'!S3643:X3643)=6,'A1'!$F$14,"")</f>
        <v/>
      </c>
      <c r="E3612" t="str">
        <f>IF(SUM('A4'!S3643:X3643)=6,'A4'!C3643,"")</f>
        <v/>
      </c>
      <c r="F3612" t="str">
        <f>IF(SUM('A4'!S3643:X3643)=6,'A4'!D3643,"")</f>
        <v/>
      </c>
      <c r="G3612" t="str">
        <f>IF(SUM('A4'!S3643:X3643)=6,'A4'!E3643,"")</f>
        <v/>
      </c>
      <c r="H3612" t="str">
        <f>IF(SUM('A4'!S3643:X3643)=6,'A4'!F3643,"")</f>
        <v/>
      </c>
      <c r="I3612" t="str">
        <f>IF(SUM('A4'!S3643:X3643)=6,'A4'!G3643,"")</f>
        <v/>
      </c>
      <c r="J3612" s="308" t="str">
        <f>IF(SUM('A4'!S3643:X3643)=6,'A4'!H3643,"")</f>
        <v/>
      </c>
    </row>
    <row r="3613" spans="1:10" x14ac:dyDescent="0.25">
      <c r="A3613" t="str">
        <f>IF(SUM('A4'!S3644:X3644)=6,'Angaben KH-Standort'!$D$25,"")</f>
        <v/>
      </c>
      <c r="B3613" t="str">
        <f>IF(SUM('A4'!S3644:X3644)=6,'Angaben KH-Standort'!$D$26,"")</f>
        <v/>
      </c>
      <c r="C3613" t="str">
        <f>IF(SUM('A4'!S3644:X3644)=6,'Angaben KH-Standort'!$D$12,"")</f>
        <v/>
      </c>
      <c r="D3613" t="str">
        <f>IF(SUM('A4'!S3644:X3644)=6,'A1'!$F$14,"")</f>
        <v/>
      </c>
      <c r="E3613" t="str">
        <f>IF(SUM('A4'!S3644:X3644)=6,'A4'!C3644,"")</f>
        <v/>
      </c>
      <c r="F3613" t="str">
        <f>IF(SUM('A4'!S3644:X3644)=6,'A4'!D3644,"")</f>
        <v/>
      </c>
      <c r="G3613" t="str">
        <f>IF(SUM('A4'!S3644:X3644)=6,'A4'!E3644,"")</f>
        <v/>
      </c>
      <c r="H3613" t="str">
        <f>IF(SUM('A4'!S3644:X3644)=6,'A4'!F3644,"")</f>
        <v/>
      </c>
      <c r="I3613" t="str">
        <f>IF(SUM('A4'!S3644:X3644)=6,'A4'!G3644,"")</f>
        <v/>
      </c>
      <c r="J3613" s="308" t="str">
        <f>IF(SUM('A4'!S3644:X3644)=6,'A4'!H3644,"")</f>
        <v/>
      </c>
    </row>
    <row r="3614" spans="1:10" x14ac:dyDescent="0.25">
      <c r="A3614" t="str">
        <f>IF(SUM('A4'!S3645:X3645)=6,'Angaben KH-Standort'!$D$25,"")</f>
        <v/>
      </c>
      <c r="B3614" t="str">
        <f>IF(SUM('A4'!S3645:X3645)=6,'Angaben KH-Standort'!$D$26,"")</f>
        <v/>
      </c>
      <c r="C3614" t="str">
        <f>IF(SUM('A4'!S3645:X3645)=6,'Angaben KH-Standort'!$D$12,"")</f>
        <v/>
      </c>
      <c r="D3614" t="str">
        <f>IF(SUM('A4'!S3645:X3645)=6,'A1'!$F$14,"")</f>
        <v/>
      </c>
      <c r="E3614" t="str">
        <f>IF(SUM('A4'!S3645:X3645)=6,'A4'!C3645,"")</f>
        <v/>
      </c>
      <c r="F3614" t="str">
        <f>IF(SUM('A4'!S3645:X3645)=6,'A4'!D3645,"")</f>
        <v/>
      </c>
      <c r="G3614" t="str">
        <f>IF(SUM('A4'!S3645:X3645)=6,'A4'!E3645,"")</f>
        <v/>
      </c>
      <c r="H3614" t="str">
        <f>IF(SUM('A4'!S3645:X3645)=6,'A4'!F3645,"")</f>
        <v/>
      </c>
      <c r="I3614" t="str">
        <f>IF(SUM('A4'!S3645:X3645)=6,'A4'!G3645,"")</f>
        <v/>
      </c>
      <c r="J3614" s="308" t="str">
        <f>IF(SUM('A4'!S3645:X3645)=6,'A4'!H3645,"")</f>
        <v/>
      </c>
    </row>
    <row r="3615" spans="1:10" x14ac:dyDescent="0.25">
      <c r="A3615" t="str">
        <f>IF(SUM('A4'!S3646:X3646)=6,'Angaben KH-Standort'!$D$25,"")</f>
        <v/>
      </c>
      <c r="B3615" t="str">
        <f>IF(SUM('A4'!S3646:X3646)=6,'Angaben KH-Standort'!$D$26,"")</f>
        <v/>
      </c>
      <c r="C3615" t="str">
        <f>IF(SUM('A4'!S3646:X3646)=6,'Angaben KH-Standort'!$D$12,"")</f>
        <v/>
      </c>
      <c r="D3615" t="str">
        <f>IF(SUM('A4'!S3646:X3646)=6,'A1'!$F$14,"")</f>
        <v/>
      </c>
      <c r="E3615" t="str">
        <f>IF(SUM('A4'!S3646:X3646)=6,'A4'!C3646,"")</f>
        <v/>
      </c>
      <c r="F3615" t="str">
        <f>IF(SUM('A4'!S3646:X3646)=6,'A4'!D3646,"")</f>
        <v/>
      </c>
      <c r="G3615" t="str">
        <f>IF(SUM('A4'!S3646:X3646)=6,'A4'!E3646,"")</f>
        <v/>
      </c>
      <c r="H3615" t="str">
        <f>IF(SUM('A4'!S3646:X3646)=6,'A4'!F3646,"")</f>
        <v/>
      </c>
      <c r="I3615" t="str">
        <f>IF(SUM('A4'!S3646:X3646)=6,'A4'!G3646,"")</f>
        <v/>
      </c>
      <c r="J3615" s="308" t="str">
        <f>IF(SUM('A4'!S3646:X3646)=6,'A4'!H3646,"")</f>
        <v/>
      </c>
    </row>
    <row r="3616" spans="1:10" x14ac:dyDescent="0.25">
      <c r="A3616" t="str">
        <f>IF(SUM('A4'!S3647:X3647)=6,'Angaben KH-Standort'!$D$25,"")</f>
        <v/>
      </c>
      <c r="B3616" t="str">
        <f>IF(SUM('A4'!S3647:X3647)=6,'Angaben KH-Standort'!$D$26,"")</f>
        <v/>
      </c>
      <c r="C3616" t="str">
        <f>IF(SUM('A4'!S3647:X3647)=6,'Angaben KH-Standort'!$D$12,"")</f>
        <v/>
      </c>
      <c r="D3616" t="str">
        <f>IF(SUM('A4'!S3647:X3647)=6,'A1'!$F$14,"")</f>
        <v/>
      </c>
      <c r="E3616" t="str">
        <f>IF(SUM('A4'!S3647:X3647)=6,'A4'!C3647,"")</f>
        <v/>
      </c>
      <c r="F3616" t="str">
        <f>IF(SUM('A4'!S3647:X3647)=6,'A4'!D3647,"")</f>
        <v/>
      </c>
      <c r="G3616" t="str">
        <f>IF(SUM('A4'!S3647:X3647)=6,'A4'!E3647,"")</f>
        <v/>
      </c>
      <c r="H3616" t="str">
        <f>IF(SUM('A4'!S3647:X3647)=6,'A4'!F3647,"")</f>
        <v/>
      </c>
      <c r="I3616" t="str">
        <f>IF(SUM('A4'!S3647:X3647)=6,'A4'!G3647,"")</f>
        <v/>
      </c>
      <c r="J3616" s="308" t="str">
        <f>IF(SUM('A4'!S3647:X3647)=6,'A4'!H3647,"")</f>
        <v/>
      </c>
    </row>
    <row r="3617" spans="1:10" x14ac:dyDescent="0.25">
      <c r="A3617" t="str">
        <f>IF(SUM('A4'!S3648:X3648)=6,'Angaben KH-Standort'!$D$25,"")</f>
        <v/>
      </c>
      <c r="B3617" t="str">
        <f>IF(SUM('A4'!S3648:X3648)=6,'Angaben KH-Standort'!$D$26,"")</f>
        <v/>
      </c>
      <c r="C3617" t="str">
        <f>IF(SUM('A4'!S3648:X3648)=6,'Angaben KH-Standort'!$D$12,"")</f>
        <v/>
      </c>
      <c r="D3617" t="str">
        <f>IF(SUM('A4'!S3648:X3648)=6,'A1'!$F$14,"")</f>
        <v/>
      </c>
      <c r="E3617" t="str">
        <f>IF(SUM('A4'!S3648:X3648)=6,'A4'!C3648,"")</f>
        <v/>
      </c>
      <c r="F3617" t="str">
        <f>IF(SUM('A4'!S3648:X3648)=6,'A4'!D3648,"")</f>
        <v/>
      </c>
      <c r="G3617" t="str">
        <f>IF(SUM('A4'!S3648:X3648)=6,'A4'!E3648,"")</f>
        <v/>
      </c>
      <c r="H3617" t="str">
        <f>IF(SUM('A4'!S3648:X3648)=6,'A4'!F3648,"")</f>
        <v/>
      </c>
      <c r="I3617" t="str">
        <f>IF(SUM('A4'!S3648:X3648)=6,'A4'!G3648,"")</f>
        <v/>
      </c>
      <c r="J3617" s="308" t="str">
        <f>IF(SUM('A4'!S3648:X3648)=6,'A4'!H3648,"")</f>
        <v/>
      </c>
    </row>
    <row r="3618" spans="1:10" x14ac:dyDescent="0.25">
      <c r="A3618" t="str">
        <f>IF(SUM('A4'!S3649:X3649)=6,'Angaben KH-Standort'!$D$25,"")</f>
        <v/>
      </c>
      <c r="B3618" t="str">
        <f>IF(SUM('A4'!S3649:X3649)=6,'Angaben KH-Standort'!$D$26,"")</f>
        <v/>
      </c>
      <c r="C3618" t="str">
        <f>IF(SUM('A4'!S3649:X3649)=6,'Angaben KH-Standort'!$D$12,"")</f>
        <v/>
      </c>
      <c r="D3618" t="str">
        <f>IF(SUM('A4'!S3649:X3649)=6,'A1'!$F$14,"")</f>
        <v/>
      </c>
      <c r="E3618" t="str">
        <f>IF(SUM('A4'!S3649:X3649)=6,'A4'!C3649,"")</f>
        <v/>
      </c>
      <c r="F3618" t="str">
        <f>IF(SUM('A4'!S3649:X3649)=6,'A4'!D3649,"")</f>
        <v/>
      </c>
      <c r="G3618" t="str">
        <f>IF(SUM('A4'!S3649:X3649)=6,'A4'!E3649,"")</f>
        <v/>
      </c>
      <c r="H3618" t="str">
        <f>IF(SUM('A4'!S3649:X3649)=6,'A4'!F3649,"")</f>
        <v/>
      </c>
      <c r="I3618" t="str">
        <f>IF(SUM('A4'!S3649:X3649)=6,'A4'!G3649,"")</f>
        <v/>
      </c>
      <c r="J3618" s="308" t="str">
        <f>IF(SUM('A4'!S3649:X3649)=6,'A4'!H3649,"")</f>
        <v/>
      </c>
    </row>
    <row r="3619" spans="1:10" x14ac:dyDescent="0.25">
      <c r="A3619" t="str">
        <f>IF(SUM('A4'!S3650:X3650)=6,'Angaben KH-Standort'!$D$25,"")</f>
        <v/>
      </c>
      <c r="B3619" t="str">
        <f>IF(SUM('A4'!S3650:X3650)=6,'Angaben KH-Standort'!$D$26,"")</f>
        <v/>
      </c>
      <c r="C3619" t="str">
        <f>IF(SUM('A4'!S3650:X3650)=6,'Angaben KH-Standort'!$D$12,"")</f>
        <v/>
      </c>
      <c r="D3619" t="str">
        <f>IF(SUM('A4'!S3650:X3650)=6,'A1'!$F$14,"")</f>
        <v/>
      </c>
      <c r="E3619" t="str">
        <f>IF(SUM('A4'!S3650:X3650)=6,'A4'!C3650,"")</f>
        <v/>
      </c>
      <c r="F3619" t="str">
        <f>IF(SUM('A4'!S3650:X3650)=6,'A4'!D3650,"")</f>
        <v/>
      </c>
      <c r="G3619" t="str">
        <f>IF(SUM('A4'!S3650:X3650)=6,'A4'!E3650,"")</f>
        <v/>
      </c>
      <c r="H3619" t="str">
        <f>IF(SUM('A4'!S3650:X3650)=6,'A4'!F3650,"")</f>
        <v/>
      </c>
      <c r="I3619" t="str">
        <f>IF(SUM('A4'!S3650:X3650)=6,'A4'!G3650,"")</f>
        <v/>
      </c>
      <c r="J3619" s="308" t="str">
        <f>IF(SUM('A4'!S3650:X3650)=6,'A4'!H3650,"")</f>
        <v/>
      </c>
    </row>
    <row r="3620" spans="1:10" x14ac:dyDescent="0.25">
      <c r="A3620" t="str">
        <f>IF(SUM('A4'!S3651:X3651)=6,'Angaben KH-Standort'!$D$25,"")</f>
        <v/>
      </c>
      <c r="B3620" t="str">
        <f>IF(SUM('A4'!S3651:X3651)=6,'Angaben KH-Standort'!$D$26,"")</f>
        <v/>
      </c>
      <c r="C3620" t="str">
        <f>IF(SUM('A4'!S3651:X3651)=6,'Angaben KH-Standort'!$D$12,"")</f>
        <v/>
      </c>
      <c r="D3620" t="str">
        <f>IF(SUM('A4'!S3651:X3651)=6,'A1'!$F$14,"")</f>
        <v/>
      </c>
      <c r="E3620" t="str">
        <f>IF(SUM('A4'!S3651:X3651)=6,'A4'!C3651,"")</f>
        <v/>
      </c>
      <c r="F3620" t="str">
        <f>IF(SUM('A4'!S3651:X3651)=6,'A4'!D3651,"")</f>
        <v/>
      </c>
      <c r="G3620" t="str">
        <f>IF(SUM('A4'!S3651:X3651)=6,'A4'!E3651,"")</f>
        <v/>
      </c>
      <c r="H3620" t="str">
        <f>IF(SUM('A4'!S3651:X3651)=6,'A4'!F3651,"")</f>
        <v/>
      </c>
      <c r="I3620" t="str">
        <f>IF(SUM('A4'!S3651:X3651)=6,'A4'!G3651,"")</f>
        <v/>
      </c>
      <c r="J3620" s="308" t="str">
        <f>IF(SUM('A4'!S3651:X3651)=6,'A4'!H3651,"")</f>
        <v/>
      </c>
    </row>
    <row r="3621" spans="1:10" x14ac:dyDescent="0.25">
      <c r="A3621" t="str">
        <f>IF(SUM('A4'!S3652:X3652)=6,'Angaben KH-Standort'!$D$25,"")</f>
        <v/>
      </c>
      <c r="B3621" t="str">
        <f>IF(SUM('A4'!S3652:X3652)=6,'Angaben KH-Standort'!$D$26,"")</f>
        <v/>
      </c>
      <c r="C3621" t="str">
        <f>IF(SUM('A4'!S3652:X3652)=6,'Angaben KH-Standort'!$D$12,"")</f>
        <v/>
      </c>
      <c r="D3621" t="str">
        <f>IF(SUM('A4'!S3652:X3652)=6,'A1'!$F$14,"")</f>
        <v/>
      </c>
      <c r="E3621" t="str">
        <f>IF(SUM('A4'!S3652:X3652)=6,'A4'!C3652,"")</f>
        <v/>
      </c>
      <c r="F3621" t="str">
        <f>IF(SUM('A4'!S3652:X3652)=6,'A4'!D3652,"")</f>
        <v/>
      </c>
      <c r="G3621" t="str">
        <f>IF(SUM('A4'!S3652:X3652)=6,'A4'!E3652,"")</f>
        <v/>
      </c>
      <c r="H3621" t="str">
        <f>IF(SUM('A4'!S3652:X3652)=6,'A4'!F3652,"")</f>
        <v/>
      </c>
      <c r="I3621" t="str">
        <f>IF(SUM('A4'!S3652:X3652)=6,'A4'!G3652,"")</f>
        <v/>
      </c>
      <c r="J3621" s="308" t="str">
        <f>IF(SUM('A4'!S3652:X3652)=6,'A4'!H3652,"")</f>
        <v/>
      </c>
    </row>
    <row r="3622" spans="1:10" x14ac:dyDescent="0.25">
      <c r="A3622" t="str">
        <f>IF(SUM('A4'!S3653:X3653)=6,'Angaben KH-Standort'!$D$25,"")</f>
        <v/>
      </c>
      <c r="B3622" t="str">
        <f>IF(SUM('A4'!S3653:X3653)=6,'Angaben KH-Standort'!$D$26,"")</f>
        <v/>
      </c>
      <c r="C3622" t="str">
        <f>IF(SUM('A4'!S3653:X3653)=6,'Angaben KH-Standort'!$D$12,"")</f>
        <v/>
      </c>
      <c r="D3622" t="str">
        <f>IF(SUM('A4'!S3653:X3653)=6,'A1'!$F$14,"")</f>
        <v/>
      </c>
      <c r="E3622" t="str">
        <f>IF(SUM('A4'!S3653:X3653)=6,'A4'!C3653,"")</f>
        <v/>
      </c>
      <c r="F3622" t="str">
        <f>IF(SUM('A4'!S3653:X3653)=6,'A4'!D3653,"")</f>
        <v/>
      </c>
      <c r="G3622" t="str">
        <f>IF(SUM('A4'!S3653:X3653)=6,'A4'!E3653,"")</f>
        <v/>
      </c>
      <c r="H3622" t="str">
        <f>IF(SUM('A4'!S3653:X3653)=6,'A4'!F3653,"")</f>
        <v/>
      </c>
      <c r="I3622" t="str">
        <f>IF(SUM('A4'!S3653:X3653)=6,'A4'!G3653,"")</f>
        <v/>
      </c>
      <c r="J3622" s="308" t="str">
        <f>IF(SUM('A4'!S3653:X3653)=6,'A4'!H3653,"")</f>
        <v/>
      </c>
    </row>
    <row r="3623" spans="1:10" x14ac:dyDescent="0.25">
      <c r="A3623" t="str">
        <f>IF(SUM('A4'!S3654:X3654)=6,'Angaben KH-Standort'!$D$25,"")</f>
        <v/>
      </c>
      <c r="B3623" t="str">
        <f>IF(SUM('A4'!S3654:X3654)=6,'Angaben KH-Standort'!$D$26,"")</f>
        <v/>
      </c>
      <c r="C3623" t="str">
        <f>IF(SUM('A4'!S3654:X3654)=6,'Angaben KH-Standort'!$D$12,"")</f>
        <v/>
      </c>
      <c r="D3623" t="str">
        <f>IF(SUM('A4'!S3654:X3654)=6,'A1'!$F$14,"")</f>
        <v/>
      </c>
      <c r="E3623" t="str">
        <f>IF(SUM('A4'!S3654:X3654)=6,'A4'!C3654,"")</f>
        <v/>
      </c>
      <c r="F3623" t="str">
        <f>IF(SUM('A4'!S3654:X3654)=6,'A4'!D3654,"")</f>
        <v/>
      </c>
      <c r="G3623" t="str">
        <f>IF(SUM('A4'!S3654:X3654)=6,'A4'!E3654,"")</f>
        <v/>
      </c>
      <c r="H3623" t="str">
        <f>IF(SUM('A4'!S3654:X3654)=6,'A4'!F3654,"")</f>
        <v/>
      </c>
      <c r="I3623" t="str">
        <f>IF(SUM('A4'!S3654:X3654)=6,'A4'!G3654,"")</f>
        <v/>
      </c>
      <c r="J3623" s="308" t="str">
        <f>IF(SUM('A4'!S3654:X3654)=6,'A4'!H3654,"")</f>
        <v/>
      </c>
    </row>
    <row r="3624" spans="1:10" x14ac:dyDescent="0.25">
      <c r="A3624" t="str">
        <f>IF(SUM('A4'!S3655:X3655)=6,'Angaben KH-Standort'!$D$25,"")</f>
        <v/>
      </c>
      <c r="B3624" t="str">
        <f>IF(SUM('A4'!S3655:X3655)=6,'Angaben KH-Standort'!$D$26,"")</f>
        <v/>
      </c>
      <c r="C3624" t="str">
        <f>IF(SUM('A4'!S3655:X3655)=6,'Angaben KH-Standort'!$D$12,"")</f>
        <v/>
      </c>
      <c r="D3624" t="str">
        <f>IF(SUM('A4'!S3655:X3655)=6,'A1'!$F$14,"")</f>
        <v/>
      </c>
      <c r="E3624" t="str">
        <f>IF(SUM('A4'!S3655:X3655)=6,'A4'!C3655,"")</f>
        <v/>
      </c>
      <c r="F3624" t="str">
        <f>IF(SUM('A4'!S3655:X3655)=6,'A4'!D3655,"")</f>
        <v/>
      </c>
      <c r="G3624" t="str">
        <f>IF(SUM('A4'!S3655:X3655)=6,'A4'!E3655,"")</f>
        <v/>
      </c>
      <c r="H3624" t="str">
        <f>IF(SUM('A4'!S3655:X3655)=6,'A4'!F3655,"")</f>
        <v/>
      </c>
      <c r="I3624" t="str">
        <f>IF(SUM('A4'!S3655:X3655)=6,'A4'!G3655,"")</f>
        <v/>
      </c>
      <c r="J3624" s="308" t="str">
        <f>IF(SUM('A4'!S3655:X3655)=6,'A4'!H3655,"")</f>
        <v/>
      </c>
    </row>
    <row r="3625" spans="1:10" x14ac:dyDescent="0.25">
      <c r="A3625" t="str">
        <f>IF(SUM('A4'!S3656:X3656)=6,'Angaben KH-Standort'!$D$25,"")</f>
        <v/>
      </c>
      <c r="B3625" t="str">
        <f>IF(SUM('A4'!S3656:X3656)=6,'Angaben KH-Standort'!$D$26,"")</f>
        <v/>
      </c>
      <c r="C3625" t="str">
        <f>IF(SUM('A4'!S3656:X3656)=6,'Angaben KH-Standort'!$D$12,"")</f>
        <v/>
      </c>
      <c r="D3625" t="str">
        <f>IF(SUM('A4'!S3656:X3656)=6,'A1'!$F$14,"")</f>
        <v/>
      </c>
      <c r="E3625" t="str">
        <f>IF(SUM('A4'!S3656:X3656)=6,'A4'!C3656,"")</f>
        <v/>
      </c>
      <c r="F3625" t="str">
        <f>IF(SUM('A4'!S3656:X3656)=6,'A4'!D3656,"")</f>
        <v/>
      </c>
      <c r="G3625" t="str">
        <f>IF(SUM('A4'!S3656:X3656)=6,'A4'!E3656,"")</f>
        <v/>
      </c>
      <c r="H3625" t="str">
        <f>IF(SUM('A4'!S3656:X3656)=6,'A4'!F3656,"")</f>
        <v/>
      </c>
      <c r="I3625" t="str">
        <f>IF(SUM('A4'!S3656:X3656)=6,'A4'!G3656,"")</f>
        <v/>
      </c>
      <c r="J3625" s="308" t="str">
        <f>IF(SUM('A4'!S3656:X3656)=6,'A4'!H3656,"")</f>
        <v/>
      </c>
    </row>
    <row r="3626" spans="1:10" x14ac:dyDescent="0.25">
      <c r="A3626" t="str">
        <f>IF(SUM('A4'!S3657:X3657)=6,'Angaben KH-Standort'!$D$25,"")</f>
        <v/>
      </c>
      <c r="B3626" t="str">
        <f>IF(SUM('A4'!S3657:X3657)=6,'Angaben KH-Standort'!$D$26,"")</f>
        <v/>
      </c>
      <c r="C3626" t="str">
        <f>IF(SUM('A4'!S3657:X3657)=6,'Angaben KH-Standort'!$D$12,"")</f>
        <v/>
      </c>
      <c r="D3626" t="str">
        <f>IF(SUM('A4'!S3657:X3657)=6,'A1'!$F$14,"")</f>
        <v/>
      </c>
      <c r="E3626" t="str">
        <f>IF(SUM('A4'!S3657:X3657)=6,'A4'!C3657,"")</f>
        <v/>
      </c>
      <c r="F3626" t="str">
        <f>IF(SUM('A4'!S3657:X3657)=6,'A4'!D3657,"")</f>
        <v/>
      </c>
      <c r="G3626" t="str">
        <f>IF(SUM('A4'!S3657:X3657)=6,'A4'!E3657,"")</f>
        <v/>
      </c>
      <c r="H3626" t="str">
        <f>IF(SUM('A4'!S3657:X3657)=6,'A4'!F3657,"")</f>
        <v/>
      </c>
      <c r="I3626" t="str">
        <f>IF(SUM('A4'!S3657:X3657)=6,'A4'!G3657,"")</f>
        <v/>
      </c>
      <c r="J3626" s="308" t="str">
        <f>IF(SUM('A4'!S3657:X3657)=6,'A4'!H3657,"")</f>
        <v/>
      </c>
    </row>
    <row r="3627" spans="1:10" x14ac:dyDescent="0.25">
      <c r="A3627" t="str">
        <f>IF(SUM('A4'!S3658:X3658)=6,'Angaben KH-Standort'!$D$25,"")</f>
        <v/>
      </c>
      <c r="B3627" t="str">
        <f>IF(SUM('A4'!S3658:X3658)=6,'Angaben KH-Standort'!$D$26,"")</f>
        <v/>
      </c>
      <c r="C3627" t="str">
        <f>IF(SUM('A4'!S3658:X3658)=6,'Angaben KH-Standort'!$D$12,"")</f>
        <v/>
      </c>
      <c r="D3627" t="str">
        <f>IF(SUM('A4'!S3658:X3658)=6,'A1'!$F$14,"")</f>
        <v/>
      </c>
      <c r="E3627" t="str">
        <f>IF(SUM('A4'!S3658:X3658)=6,'A4'!C3658,"")</f>
        <v/>
      </c>
      <c r="F3627" t="str">
        <f>IF(SUM('A4'!S3658:X3658)=6,'A4'!D3658,"")</f>
        <v/>
      </c>
      <c r="G3627" t="str">
        <f>IF(SUM('A4'!S3658:X3658)=6,'A4'!E3658,"")</f>
        <v/>
      </c>
      <c r="H3627" t="str">
        <f>IF(SUM('A4'!S3658:X3658)=6,'A4'!F3658,"")</f>
        <v/>
      </c>
      <c r="I3627" t="str">
        <f>IF(SUM('A4'!S3658:X3658)=6,'A4'!G3658,"")</f>
        <v/>
      </c>
      <c r="J3627" s="308" t="str">
        <f>IF(SUM('A4'!S3658:X3658)=6,'A4'!H3658,"")</f>
        <v/>
      </c>
    </row>
    <row r="3628" spans="1:10" x14ac:dyDescent="0.25">
      <c r="A3628" t="str">
        <f>IF(SUM('A4'!S3659:X3659)=6,'Angaben KH-Standort'!$D$25,"")</f>
        <v/>
      </c>
      <c r="B3628" t="str">
        <f>IF(SUM('A4'!S3659:X3659)=6,'Angaben KH-Standort'!$D$26,"")</f>
        <v/>
      </c>
      <c r="C3628" t="str">
        <f>IF(SUM('A4'!S3659:X3659)=6,'Angaben KH-Standort'!$D$12,"")</f>
        <v/>
      </c>
      <c r="D3628" t="str">
        <f>IF(SUM('A4'!S3659:X3659)=6,'A1'!$F$14,"")</f>
        <v/>
      </c>
      <c r="E3628" t="str">
        <f>IF(SUM('A4'!S3659:X3659)=6,'A4'!C3659,"")</f>
        <v/>
      </c>
      <c r="F3628" t="str">
        <f>IF(SUM('A4'!S3659:X3659)=6,'A4'!D3659,"")</f>
        <v/>
      </c>
      <c r="G3628" t="str">
        <f>IF(SUM('A4'!S3659:X3659)=6,'A4'!E3659,"")</f>
        <v/>
      </c>
      <c r="H3628" t="str">
        <f>IF(SUM('A4'!S3659:X3659)=6,'A4'!F3659,"")</f>
        <v/>
      </c>
      <c r="I3628" t="str">
        <f>IF(SUM('A4'!S3659:X3659)=6,'A4'!G3659,"")</f>
        <v/>
      </c>
      <c r="J3628" s="308" t="str">
        <f>IF(SUM('A4'!S3659:X3659)=6,'A4'!H3659,"")</f>
        <v/>
      </c>
    </row>
    <row r="3629" spans="1:10" x14ac:dyDescent="0.25">
      <c r="A3629" t="str">
        <f>IF(SUM('A4'!S3660:X3660)=6,'Angaben KH-Standort'!$D$25,"")</f>
        <v/>
      </c>
      <c r="B3629" t="str">
        <f>IF(SUM('A4'!S3660:X3660)=6,'Angaben KH-Standort'!$D$26,"")</f>
        <v/>
      </c>
      <c r="C3629" t="str">
        <f>IF(SUM('A4'!S3660:X3660)=6,'Angaben KH-Standort'!$D$12,"")</f>
        <v/>
      </c>
      <c r="D3629" t="str">
        <f>IF(SUM('A4'!S3660:X3660)=6,'A1'!$F$14,"")</f>
        <v/>
      </c>
      <c r="E3629" t="str">
        <f>IF(SUM('A4'!S3660:X3660)=6,'A4'!C3660,"")</f>
        <v/>
      </c>
      <c r="F3629" t="str">
        <f>IF(SUM('A4'!S3660:X3660)=6,'A4'!D3660,"")</f>
        <v/>
      </c>
      <c r="G3629" t="str">
        <f>IF(SUM('A4'!S3660:X3660)=6,'A4'!E3660,"")</f>
        <v/>
      </c>
      <c r="H3629" t="str">
        <f>IF(SUM('A4'!S3660:X3660)=6,'A4'!F3660,"")</f>
        <v/>
      </c>
      <c r="I3629" t="str">
        <f>IF(SUM('A4'!S3660:X3660)=6,'A4'!G3660,"")</f>
        <v/>
      </c>
      <c r="J3629" s="308" t="str">
        <f>IF(SUM('A4'!S3660:X3660)=6,'A4'!H3660,"")</f>
        <v/>
      </c>
    </row>
    <row r="3630" spans="1:10" x14ac:dyDescent="0.25">
      <c r="A3630" t="str">
        <f>IF(SUM('A4'!S3661:X3661)=6,'Angaben KH-Standort'!$D$25,"")</f>
        <v/>
      </c>
      <c r="B3630" t="str">
        <f>IF(SUM('A4'!S3661:X3661)=6,'Angaben KH-Standort'!$D$26,"")</f>
        <v/>
      </c>
      <c r="C3630" t="str">
        <f>IF(SUM('A4'!S3661:X3661)=6,'Angaben KH-Standort'!$D$12,"")</f>
        <v/>
      </c>
      <c r="D3630" t="str">
        <f>IF(SUM('A4'!S3661:X3661)=6,'A1'!$F$14,"")</f>
        <v/>
      </c>
      <c r="E3630" t="str">
        <f>IF(SUM('A4'!S3661:X3661)=6,'A4'!C3661,"")</f>
        <v/>
      </c>
      <c r="F3630" t="str">
        <f>IF(SUM('A4'!S3661:X3661)=6,'A4'!D3661,"")</f>
        <v/>
      </c>
      <c r="G3630" t="str">
        <f>IF(SUM('A4'!S3661:X3661)=6,'A4'!E3661,"")</f>
        <v/>
      </c>
      <c r="H3630" t="str">
        <f>IF(SUM('A4'!S3661:X3661)=6,'A4'!F3661,"")</f>
        <v/>
      </c>
      <c r="I3630" t="str">
        <f>IF(SUM('A4'!S3661:X3661)=6,'A4'!G3661,"")</f>
        <v/>
      </c>
      <c r="J3630" s="308" t="str">
        <f>IF(SUM('A4'!S3661:X3661)=6,'A4'!H3661,"")</f>
        <v/>
      </c>
    </row>
    <row r="3631" spans="1:10" x14ac:dyDescent="0.25">
      <c r="A3631" t="str">
        <f>IF(SUM('A4'!S3662:X3662)=6,'Angaben KH-Standort'!$D$25,"")</f>
        <v/>
      </c>
      <c r="B3631" t="str">
        <f>IF(SUM('A4'!S3662:X3662)=6,'Angaben KH-Standort'!$D$26,"")</f>
        <v/>
      </c>
      <c r="C3631" t="str">
        <f>IF(SUM('A4'!S3662:X3662)=6,'Angaben KH-Standort'!$D$12,"")</f>
        <v/>
      </c>
      <c r="D3631" t="str">
        <f>IF(SUM('A4'!S3662:X3662)=6,'A1'!$F$14,"")</f>
        <v/>
      </c>
      <c r="E3631" t="str">
        <f>IF(SUM('A4'!S3662:X3662)=6,'A4'!C3662,"")</f>
        <v/>
      </c>
      <c r="F3631" t="str">
        <f>IF(SUM('A4'!S3662:X3662)=6,'A4'!D3662,"")</f>
        <v/>
      </c>
      <c r="G3631" t="str">
        <f>IF(SUM('A4'!S3662:X3662)=6,'A4'!E3662,"")</f>
        <v/>
      </c>
      <c r="H3631" t="str">
        <f>IF(SUM('A4'!S3662:X3662)=6,'A4'!F3662,"")</f>
        <v/>
      </c>
      <c r="I3631" t="str">
        <f>IF(SUM('A4'!S3662:X3662)=6,'A4'!G3662,"")</f>
        <v/>
      </c>
      <c r="J3631" s="308" t="str">
        <f>IF(SUM('A4'!S3662:X3662)=6,'A4'!H3662,"")</f>
        <v/>
      </c>
    </row>
    <row r="3632" spans="1:10" x14ac:dyDescent="0.25">
      <c r="A3632" t="str">
        <f>IF(SUM('A4'!S3663:X3663)=6,'Angaben KH-Standort'!$D$25,"")</f>
        <v/>
      </c>
      <c r="B3632" t="str">
        <f>IF(SUM('A4'!S3663:X3663)=6,'Angaben KH-Standort'!$D$26,"")</f>
        <v/>
      </c>
      <c r="C3632" t="str">
        <f>IF(SUM('A4'!S3663:X3663)=6,'Angaben KH-Standort'!$D$12,"")</f>
        <v/>
      </c>
      <c r="D3632" t="str">
        <f>IF(SUM('A4'!S3663:X3663)=6,'A1'!$F$14,"")</f>
        <v/>
      </c>
      <c r="E3632" t="str">
        <f>IF(SUM('A4'!S3663:X3663)=6,'A4'!C3663,"")</f>
        <v/>
      </c>
      <c r="F3632" t="str">
        <f>IF(SUM('A4'!S3663:X3663)=6,'A4'!D3663,"")</f>
        <v/>
      </c>
      <c r="G3632" t="str">
        <f>IF(SUM('A4'!S3663:X3663)=6,'A4'!E3663,"")</f>
        <v/>
      </c>
      <c r="H3632" t="str">
        <f>IF(SUM('A4'!S3663:X3663)=6,'A4'!F3663,"")</f>
        <v/>
      </c>
      <c r="I3632" t="str">
        <f>IF(SUM('A4'!S3663:X3663)=6,'A4'!G3663,"")</f>
        <v/>
      </c>
      <c r="J3632" s="308" t="str">
        <f>IF(SUM('A4'!S3663:X3663)=6,'A4'!H3663,"")</f>
        <v/>
      </c>
    </row>
    <row r="3633" spans="1:10" x14ac:dyDescent="0.25">
      <c r="A3633" t="str">
        <f>IF(SUM('A4'!S3664:X3664)=6,'Angaben KH-Standort'!$D$25,"")</f>
        <v/>
      </c>
      <c r="B3633" t="str">
        <f>IF(SUM('A4'!S3664:X3664)=6,'Angaben KH-Standort'!$D$26,"")</f>
        <v/>
      </c>
      <c r="C3633" t="str">
        <f>IF(SUM('A4'!S3664:X3664)=6,'Angaben KH-Standort'!$D$12,"")</f>
        <v/>
      </c>
      <c r="D3633" t="str">
        <f>IF(SUM('A4'!S3664:X3664)=6,'A1'!$F$14,"")</f>
        <v/>
      </c>
      <c r="E3633" t="str">
        <f>IF(SUM('A4'!S3664:X3664)=6,'A4'!C3664,"")</f>
        <v/>
      </c>
      <c r="F3633" t="str">
        <f>IF(SUM('A4'!S3664:X3664)=6,'A4'!D3664,"")</f>
        <v/>
      </c>
      <c r="G3633" t="str">
        <f>IF(SUM('A4'!S3664:X3664)=6,'A4'!E3664,"")</f>
        <v/>
      </c>
      <c r="H3633" t="str">
        <f>IF(SUM('A4'!S3664:X3664)=6,'A4'!F3664,"")</f>
        <v/>
      </c>
      <c r="I3633" t="str">
        <f>IF(SUM('A4'!S3664:X3664)=6,'A4'!G3664,"")</f>
        <v/>
      </c>
      <c r="J3633" s="308" t="str">
        <f>IF(SUM('A4'!S3664:X3664)=6,'A4'!H3664,"")</f>
        <v/>
      </c>
    </row>
    <row r="3634" spans="1:10" x14ac:dyDescent="0.25">
      <c r="A3634" t="str">
        <f>IF(SUM('A4'!S3665:X3665)=6,'Angaben KH-Standort'!$D$25,"")</f>
        <v/>
      </c>
      <c r="B3634" t="str">
        <f>IF(SUM('A4'!S3665:X3665)=6,'Angaben KH-Standort'!$D$26,"")</f>
        <v/>
      </c>
      <c r="C3634" t="str">
        <f>IF(SUM('A4'!S3665:X3665)=6,'Angaben KH-Standort'!$D$12,"")</f>
        <v/>
      </c>
      <c r="D3634" t="str">
        <f>IF(SUM('A4'!S3665:X3665)=6,'A1'!$F$14,"")</f>
        <v/>
      </c>
      <c r="E3634" t="str">
        <f>IF(SUM('A4'!S3665:X3665)=6,'A4'!C3665,"")</f>
        <v/>
      </c>
      <c r="F3634" t="str">
        <f>IF(SUM('A4'!S3665:X3665)=6,'A4'!D3665,"")</f>
        <v/>
      </c>
      <c r="G3634" t="str">
        <f>IF(SUM('A4'!S3665:X3665)=6,'A4'!E3665,"")</f>
        <v/>
      </c>
      <c r="H3634" t="str">
        <f>IF(SUM('A4'!S3665:X3665)=6,'A4'!F3665,"")</f>
        <v/>
      </c>
      <c r="I3634" t="str">
        <f>IF(SUM('A4'!S3665:X3665)=6,'A4'!G3665,"")</f>
        <v/>
      </c>
      <c r="J3634" s="308" t="str">
        <f>IF(SUM('A4'!S3665:X3665)=6,'A4'!H3665,"")</f>
        <v/>
      </c>
    </row>
    <row r="3635" spans="1:10" x14ac:dyDescent="0.25">
      <c r="A3635" t="str">
        <f>IF(SUM('A4'!S3666:X3666)=6,'Angaben KH-Standort'!$D$25,"")</f>
        <v/>
      </c>
      <c r="B3635" t="str">
        <f>IF(SUM('A4'!S3666:X3666)=6,'Angaben KH-Standort'!$D$26,"")</f>
        <v/>
      </c>
      <c r="C3635" t="str">
        <f>IF(SUM('A4'!S3666:X3666)=6,'Angaben KH-Standort'!$D$12,"")</f>
        <v/>
      </c>
      <c r="D3635" t="str">
        <f>IF(SUM('A4'!S3666:X3666)=6,'A1'!$F$14,"")</f>
        <v/>
      </c>
      <c r="E3635" t="str">
        <f>IF(SUM('A4'!S3666:X3666)=6,'A4'!C3666,"")</f>
        <v/>
      </c>
      <c r="F3635" t="str">
        <f>IF(SUM('A4'!S3666:X3666)=6,'A4'!D3666,"")</f>
        <v/>
      </c>
      <c r="G3635" t="str">
        <f>IF(SUM('A4'!S3666:X3666)=6,'A4'!E3666,"")</f>
        <v/>
      </c>
      <c r="H3635" t="str">
        <f>IF(SUM('A4'!S3666:X3666)=6,'A4'!F3666,"")</f>
        <v/>
      </c>
      <c r="I3635" t="str">
        <f>IF(SUM('A4'!S3666:X3666)=6,'A4'!G3666,"")</f>
        <v/>
      </c>
      <c r="J3635" s="308" t="str">
        <f>IF(SUM('A4'!S3666:X3666)=6,'A4'!H3666,"")</f>
        <v/>
      </c>
    </row>
    <row r="3636" spans="1:10" x14ac:dyDescent="0.25">
      <c r="A3636" t="str">
        <f>IF(SUM('A4'!S3667:X3667)=6,'Angaben KH-Standort'!$D$25,"")</f>
        <v/>
      </c>
      <c r="B3636" t="str">
        <f>IF(SUM('A4'!S3667:X3667)=6,'Angaben KH-Standort'!$D$26,"")</f>
        <v/>
      </c>
      <c r="C3636" t="str">
        <f>IF(SUM('A4'!S3667:X3667)=6,'Angaben KH-Standort'!$D$12,"")</f>
        <v/>
      </c>
      <c r="D3636" t="str">
        <f>IF(SUM('A4'!S3667:X3667)=6,'A1'!$F$14,"")</f>
        <v/>
      </c>
      <c r="E3636" t="str">
        <f>IF(SUM('A4'!S3667:X3667)=6,'A4'!C3667,"")</f>
        <v/>
      </c>
      <c r="F3636" t="str">
        <f>IF(SUM('A4'!S3667:X3667)=6,'A4'!D3667,"")</f>
        <v/>
      </c>
      <c r="G3636" t="str">
        <f>IF(SUM('A4'!S3667:X3667)=6,'A4'!E3667,"")</f>
        <v/>
      </c>
      <c r="H3636" t="str">
        <f>IF(SUM('A4'!S3667:X3667)=6,'A4'!F3667,"")</f>
        <v/>
      </c>
      <c r="I3636" t="str">
        <f>IF(SUM('A4'!S3667:X3667)=6,'A4'!G3667,"")</f>
        <v/>
      </c>
      <c r="J3636" s="308" t="str">
        <f>IF(SUM('A4'!S3667:X3667)=6,'A4'!H3667,"")</f>
        <v/>
      </c>
    </row>
    <row r="3637" spans="1:10" x14ac:dyDescent="0.25">
      <c r="A3637" t="str">
        <f>IF(SUM('A4'!S3668:X3668)=6,'Angaben KH-Standort'!$D$25,"")</f>
        <v/>
      </c>
      <c r="B3637" t="str">
        <f>IF(SUM('A4'!S3668:X3668)=6,'Angaben KH-Standort'!$D$26,"")</f>
        <v/>
      </c>
      <c r="C3637" t="str">
        <f>IF(SUM('A4'!S3668:X3668)=6,'Angaben KH-Standort'!$D$12,"")</f>
        <v/>
      </c>
      <c r="D3637" t="str">
        <f>IF(SUM('A4'!S3668:X3668)=6,'A1'!$F$14,"")</f>
        <v/>
      </c>
      <c r="E3637" t="str">
        <f>IF(SUM('A4'!S3668:X3668)=6,'A4'!C3668,"")</f>
        <v/>
      </c>
      <c r="F3637" t="str">
        <f>IF(SUM('A4'!S3668:X3668)=6,'A4'!D3668,"")</f>
        <v/>
      </c>
      <c r="G3637" t="str">
        <f>IF(SUM('A4'!S3668:X3668)=6,'A4'!E3668,"")</f>
        <v/>
      </c>
      <c r="H3637" t="str">
        <f>IF(SUM('A4'!S3668:X3668)=6,'A4'!F3668,"")</f>
        <v/>
      </c>
      <c r="I3637" t="str">
        <f>IF(SUM('A4'!S3668:X3668)=6,'A4'!G3668,"")</f>
        <v/>
      </c>
      <c r="J3637" s="308" t="str">
        <f>IF(SUM('A4'!S3668:X3668)=6,'A4'!H3668,"")</f>
        <v/>
      </c>
    </row>
    <row r="3638" spans="1:10" x14ac:dyDescent="0.25">
      <c r="A3638" t="str">
        <f>IF(SUM('A4'!S3669:X3669)=6,'Angaben KH-Standort'!$D$25,"")</f>
        <v/>
      </c>
      <c r="B3638" t="str">
        <f>IF(SUM('A4'!S3669:X3669)=6,'Angaben KH-Standort'!$D$26,"")</f>
        <v/>
      </c>
      <c r="C3638" t="str">
        <f>IF(SUM('A4'!S3669:X3669)=6,'Angaben KH-Standort'!$D$12,"")</f>
        <v/>
      </c>
      <c r="D3638" t="str">
        <f>IF(SUM('A4'!S3669:X3669)=6,'A1'!$F$14,"")</f>
        <v/>
      </c>
      <c r="E3638" t="str">
        <f>IF(SUM('A4'!S3669:X3669)=6,'A4'!C3669,"")</f>
        <v/>
      </c>
      <c r="F3638" t="str">
        <f>IF(SUM('A4'!S3669:X3669)=6,'A4'!D3669,"")</f>
        <v/>
      </c>
      <c r="G3638" t="str">
        <f>IF(SUM('A4'!S3669:X3669)=6,'A4'!E3669,"")</f>
        <v/>
      </c>
      <c r="H3638" t="str">
        <f>IF(SUM('A4'!S3669:X3669)=6,'A4'!F3669,"")</f>
        <v/>
      </c>
      <c r="I3638" t="str">
        <f>IF(SUM('A4'!S3669:X3669)=6,'A4'!G3669,"")</f>
        <v/>
      </c>
      <c r="J3638" s="308" t="str">
        <f>IF(SUM('A4'!S3669:X3669)=6,'A4'!H3669,"")</f>
        <v/>
      </c>
    </row>
    <row r="3639" spans="1:10" x14ac:dyDescent="0.25">
      <c r="A3639" t="str">
        <f>IF(SUM('A4'!S3670:X3670)=6,'Angaben KH-Standort'!$D$25,"")</f>
        <v/>
      </c>
      <c r="B3639" t="str">
        <f>IF(SUM('A4'!S3670:X3670)=6,'Angaben KH-Standort'!$D$26,"")</f>
        <v/>
      </c>
      <c r="C3639" t="str">
        <f>IF(SUM('A4'!S3670:X3670)=6,'Angaben KH-Standort'!$D$12,"")</f>
        <v/>
      </c>
      <c r="D3639" t="str">
        <f>IF(SUM('A4'!S3670:X3670)=6,'A1'!$F$14,"")</f>
        <v/>
      </c>
      <c r="E3639" t="str">
        <f>IF(SUM('A4'!S3670:X3670)=6,'A4'!C3670,"")</f>
        <v/>
      </c>
      <c r="F3639" t="str">
        <f>IF(SUM('A4'!S3670:X3670)=6,'A4'!D3670,"")</f>
        <v/>
      </c>
      <c r="G3639" t="str">
        <f>IF(SUM('A4'!S3670:X3670)=6,'A4'!E3670,"")</f>
        <v/>
      </c>
      <c r="H3639" t="str">
        <f>IF(SUM('A4'!S3670:X3670)=6,'A4'!F3670,"")</f>
        <v/>
      </c>
      <c r="I3639" t="str">
        <f>IF(SUM('A4'!S3670:X3670)=6,'A4'!G3670,"")</f>
        <v/>
      </c>
      <c r="J3639" s="308" t="str">
        <f>IF(SUM('A4'!S3670:X3670)=6,'A4'!H3670,"")</f>
        <v/>
      </c>
    </row>
    <row r="3640" spans="1:10" x14ac:dyDescent="0.25">
      <c r="A3640" t="str">
        <f>IF(SUM('A4'!S3671:X3671)=6,'Angaben KH-Standort'!$D$25,"")</f>
        <v/>
      </c>
      <c r="B3640" t="str">
        <f>IF(SUM('A4'!S3671:X3671)=6,'Angaben KH-Standort'!$D$26,"")</f>
        <v/>
      </c>
      <c r="C3640" t="str">
        <f>IF(SUM('A4'!S3671:X3671)=6,'Angaben KH-Standort'!$D$12,"")</f>
        <v/>
      </c>
      <c r="D3640" t="str">
        <f>IF(SUM('A4'!S3671:X3671)=6,'A1'!$F$14,"")</f>
        <v/>
      </c>
      <c r="E3640" t="str">
        <f>IF(SUM('A4'!S3671:X3671)=6,'A4'!C3671,"")</f>
        <v/>
      </c>
      <c r="F3640" t="str">
        <f>IF(SUM('A4'!S3671:X3671)=6,'A4'!D3671,"")</f>
        <v/>
      </c>
      <c r="G3640" t="str">
        <f>IF(SUM('A4'!S3671:X3671)=6,'A4'!E3671,"")</f>
        <v/>
      </c>
      <c r="H3640" t="str">
        <f>IF(SUM('A4'!S3671:X3671)=6,'A4'!F3671,"")</f>
        <v/>
      </c>
      <c r="I3640" t="str">
        <f>IF(SUM('A4'!S3671:X3671)=6,'A4'!G3671,"")</f>
        <v/>
      </c>
      <c r="J3640" s="308" t="str">
        <f>IF(SUM('A4'!S3671:X3671)=6,'A4'!H3671,"")</f>
        <v/>
      </c>
    </row>
    <row r="3641" spans="1:10" x14ac:dyDescent="0.25">
      <c r="A3641" t="str">
        <f>IF(SUM('A4'!S3672:X3672)=6,'Angaben KH-Standort'!$D$25,"")</f>
        <v/>
      </c>
      <c r="B3641" t="str">
        <f>IF(SUM('A4'!S3672:X3672)=6,'Angaben KH-Standort'!$D$26,"")</f>
        <v/>
      </c>
      <c r="C3641" t="str">
        <f>IF(SUM('A4'!S3672:X3672)=6,'Angaben KH-Standort'!$D$12,"")</f>
        <v/>
      </c>
      <c r="D3641" t="str">
        <f>IF(SUM('A4'!S3672:X3672)=6,'A1'!$F$14,"")</f>
        <v/>
      </c>
      <c r="E3641" t="str">
        <f>IF(SUM('A4'!S3672:X3672)=6,'A4'!C3672,"")</f>
        <v/>
      </c>
      <c r="F3641" t="str">
        <f>IF(SUM('A4'!S3672:X3672)=6,'A4'!D3672,"")</f>
        <v/>
      </c>
      <c r="G3641" t="str">
        <f>IF(SUM('A4'!S3672:X3672)=6,'A4'!E3672,"")</f>
        <v/>
      </c>
      <c r="H3641" t="str">
        <f>IF(SUM('A4'!S3672:X3672)=6,'A4'!F3672,"")</f>
        <v/>
      </c>
      <c r="I3641" t="str">
        <f>IF(SUM('A4'!S3672:X3672)=6,'A4'!G3672,"")</f>
        <v/>
      </c>
      <c r="J3641" s="308" t="str">
        <f>IF(SUM('A4'!S3672:X3672)=6,'A4'!H3672,"")</f>
        <v/>
      </c>
    </row>
    <row r="3642" spans="1:10" x14ac:dyDescent="0.25">
      <c r="A3642" t="str">
        <f>IF(SUM('A4'!S3673:X3673)=6,'Angaben KH-Standort'!$D$25,"")</f>
        <v/>
      </c>
      <c r="B3642" t="str">
        <f>IF(SUM('A4'!S3673:X3673)=6,'Angaben KH-Standort'!$D$26,"")</f>
        <v/>
      </c>
      <c r="C3642" t="str">
        <f>IF(SUM('A4'!S3673:X3673)=6,'Angaben KH-Standort'!$D$12,"")</f>
        <v/>
      </c>
      <c r="D3642" t="str">
        <f>IF(SUM('A4'!S3673:X3673)=6,'A1'!$F$14,"")</f>
        <v/>
      </c>
      <c r="E3642" t="str">
        <f>IF(SUM('A4'!S3673:X3673)=6,'A4'!C3673,"")</f>
        <v/>
      </c>
      <c r="F3642" t="str">
        <f>IF(SUM('A4'!S3673:X3673)=6,'A4'!D3673,"")</f>
        <v/>
      </c>
      <c r="G3642" t="str">
        <f>IF(SUM('A4'!S3673:X3673)=6,'A4'!E3673,"")</f>
        <v/>
      </c>
      <c r="H3642" t="str">
        <f>IF(SUM('A4'!S3673:X3673)=6,'A4'!F3673,"")</f>
        <v/>
      </c>
      <c r="I3642" t="str">
        <f>IF(SUM('A4'!S3673:X3673)=6,'A4'!G3673,"")</f>
        <v/>
      </c>
      <c r="J3642" s="308" t="str">
        <f>IF(SUM('A4'!S3673:X3673)=6,'A4'!H3673,"")</f>
        <v/>
      </c>
    </row>
    <row r="3643" spans="1:10" x14ac:dyDescent="0.25">
      <c r="A3643" t="str">
        <f>IF(SUM('A4'!S3674:X3674)=6,'Angaben KH-Standort'!$D$25,"")</f>
        <v/>
      </c>
      <c r="B3643" t="str">
        <f>IF(SUM('A4'!S3674:X3674)=6,'Angaben KH-Standort'!$D$26,"")</f>
        <v/>
      </c>
      <c r="C3643" t="str">
        <f>IF(SUM('A4'!S3674:X3674)=6,'Angaben KH-Standort'!$D$12,"")</f>
        <v/>
      </c>
      <c r="D3643" t="str">
        <f>IF(SUM('A4'!S3674:X3674)=6,'A1'!$F$14,"")</f>
        <v/>
      </c>
      <c r="E3643" t="str">
        <f>IF(SUM('A4'!S3674:X3674)=6,'A4'!C3674,"")</f>
        <v/>
      </c>
      <c r="F3643" t="str">
        <f>IF(SUM('A4'!S3674:X3674)=6,'A4'!D3674,"")</f>
        <v/>
      </c>
      <c r="G3643" t="str">
        <f>IF(SUM('A4'!S3674:X3674)=6,'A4'!E3674,"")</f>
        <v/>
      </c>
      <c r="H3643" t="str">
        <f>IF(SUM('A4'!S3674:X3674)=6,'A4'!F3674,"")</f>
        <v/>
      </c>
      <c r="I3643" t="str">
        <f>IF(SUM('A4'!S3674:X3674)=6,'A4'!G3674,"")</f>
        <v/>
      </c>
      <c r="J3643" s="308" t="str">
        <f>IF(SUM('A4'!S3674:X3674)=6,'A4'!H3674,"")</f>
        <v/>
      </c>
    </row>
    <row r="3644" spans="1:10" x14ac:dyDescent="0.25">
      <c r="A3644" t="str">
        <f>IF(SUM('A4'!S3675:X3675)=6,'Angaben KH-Standort'!$D$25,"")</f>
        <v/>
      </c>
      <c r="B3644" t="str">
        <f>IF(SUM('A4'!S3675:X3675)=6,'Angaben KH-Standort'!$D$26,"")</f>
        <v/>
      </c>
      <c r="C3644" t="str">
        <f>IF(SUM('A4'!S3675:X3675)=6,'Angaben KH-Standort'!$D$12,"")</f>
        <v/>
      </c>
      <c r="D3644" t="str">
        <f>IF(SUM('A4'!S3675:X3675)=6,'A1'!$F$14,"")</f>
        <v/>
      </c>
      <c r="E3644" t="str">
        <f>IF(SUM('A4'!S3675:X3675)=6,'A4'!C3675,"")</f>
        <v/>
      </c>
      <c r="F3644" t="str">
        <f>IF(SUM('A4'!S3675:X3675)=6,'A4'!D3675,"")</f>
        <v/>
      </c>
      <c r="G3644" t="str">
        <f>IF(SUM('A4'!S3675:X3675)=6,'A4'!E3675,"")</f>
        <v/>
      </c>
      <c r="H3644" t="str">
        <f>IF(SUM('A4'!S3675:X3675)=6,'A4'!F3675,"")</f>
        <v/>
      </c>
      <c r="I3644" t="str">
        <f>IF(SUM('A4'!S3675:X3675)=6,'A4'!G3675,"")</f>
        <v/>
      </c>
      <c r="J3644" s="308" t="str">
        <f>IF(SUM('A4'!S3675:X3675)=6,'A4'!H3675,"")</f>
        <v/>
      </c>
    </row>
    <row r="3645" spans="1:10" x14ac:dyDescent="0.25">
      <c r="A3645" t="str">
        <f>IF(SUM('A4'!S3676:X3676)=6,'Angaben KH-Standort'!$D$25,"")</f>
        <v/>
      </c>
      <c r="B3645" t="str">
        <f>IF(SUM('A4'!S3676:X3676)=6,'Angaben KH-Standort'!$D$26,"")</f>
        <v/>
      </c>
      <c r="C3645" t="str">
        <f>IF(SUM('A4'!S3676:X3676)=6,'Angaben KH-Standort'!$D$12,"")</f>
        <v/>
      </c>
      <c r="D3645" t="str">
        <f>IF(SUM('A4'!S3676:X3676)=6,'A1'!$F$14,"")</f>
        <v/>
      </c>
      <c r="E3645" t="str">
        <f>IF(SUM('A4'!S3676:X3676)=6,'A4'!C3676,"")</f>
        <v/>
      </c>
      <c r="F3645" t="str">
        <f>IF(SUM('A4'!S3676:X3676)=6,'A4'!D3676,"")</f>
        <v/>
      </c>
      <c r="G3645" t="str">
        <f>IF(SUM('A4'!S3676:X3676)=6,'A4'!E3676,"")</f>
        <v/>
      </c>
      <c r="H3645" t="str">
        <f>IF(SUM('A4'!S3676:X3676)=6,'A4'!F3676,"")</f>
        <v/>
      </c>
      <c r="I3645" t="str">
        <f>IF(SUM('A4'!S3676:X3676)=6,'A4'!G3676,"")</f>
        <v/>
      </c>
      <c r="J3645" s="308" t="str">
        <f>IF(SUM('A4'!S3676:X3676)=6,'A4'!H3676,"")</f>
        <v/>
      </c>
    </row>
    <row r="3646" spans="1:10" x14ac:dyDescent="0.25">
      <c r="A3646" t="str">
        <f>IF(SUM('A4'!S3677:X3677)=6,'Angaben KH-Standort'!$D$25,"")</f>
        <v/>
      </c>
      <c r="B3646" t="str">
        <f>IF(SUM('A4'!S3677:X3677)=6,'Angaben KH-Standort'!$D$26,"")</f>
        <v/>
      </c>
      <c r="C3646" t="str">
        <f>IF(SUM('A4'!S3677:X3677)=6,'Angaben KH-Standort'!$D$12,"")</f>
        <v/>
      </c>
      <c r="D3646" t="str">
        <f>IF(SUM('A4'!S3677:X3677)=6,'A1'!$F$14,"")</f>
        <v/>
      </c>
      <c r="E3646" t="str">
        <f>IF(SUM('A4'!S3677:X3677)=6,'A4'!C3677,"")</f>
        <v/>
      </c>
      <c r="F3646" t="str">
        <f>IF(SUM('A4'!S3677:X3677)=6,'A4'!D3677,"")</f>
        <v/>
      </c>
      <c r="G3646" t="str">
        <f>IF(SUM('A4'!S3677:X3677)=6,'A4'!E3677,"")</f>
        <v/>
      </c>
      <c r="H3646" t="str">
        <f>IF(SUM('A4'!S3677:X3677)=6,'A4'!F3677,"")</f>
        <v/>
      </c>
      <c r="I3646" t="str">
        <f>IF(SUM('A4'!S3677:X3677)=6,'A4'!G3677,"")</f>
        <v/>
      </c>
      <c r="J3646" s="308" t="str">
        <f>IF(SUM('A4'!S3677:X3677)=6,'A4'!H3677,"")</f>
        <v/>
      </c>
    </row>
    <row r="3647" spans="1:10" x14ac:dyDescent="0.25">
      <c r="A3647" t="str">
        <f>IF(SUM('A4'!S3678:X3678)=6,'Angaben KH-Standort'!$D$25,"")</f>
        <v/>
      </c>
      <c r="B3647" t="str">
        <f>IF(SUM('A4'!S3678:X3678)=6,'Angaben KH-Standort'!$D$26,"")</f>
        <v/>
      </c>
      <c r="C3647" t="str">
        <f>IF(SUM('A4'!S3678:X3678)=6,'Angaben KH-Standort'!$D$12,"")</f>
        <v/>
      </c>
      <c r="D3647" t="str">
        <f>IF(SUM('A4'!S3678:X3678)=6,'A1'!$F$14,"")</f>
        <v/>
      </c>
      <c r="E3647" t="str">
        <f>IF(SUM('A4'!S3678:X3678)=6,'A4'!C3678,"")</f>
        <v/>
      </c>
      <c r="F3647" t="str">
        <f>IF(SUM('A4'!S3678:X3678)=6,'A4'!D3678,"")</f>
        <v/>
      </c>
      <c r="G3647" t="str">
        <f>IF(SUM('A4'!S3678:X3678)=6,'A4'!E3678,"")</f>
        <v/>
      </c>
      <c r="H3647" t="str">
        <f>IF(SUM('A4'!S3678:X3678)=6,'A4'!F3678,"")</f>
        <v/>
      </c>
      <c r="I3647" t="str">
        <f>IF(SUM('A4'!S3678:X3678)=6,'A4'!G3678,"")</f>
        <v/>
      </c>
      <c r="J3647" s="308" t="str">
        <f>IF(SUM('A4'!S3678:X3678)=6,'A4'!H3678,"")</f>
        <v/>
      </c>
    </row>
    <row r="3648" spans="1:10" x14ac:dyDescent="0.25">
      <c r="A3648" t="str">
        <f>IF(SUM('A4'!S3679:X3679)=6,'Angaben KH-Standort'!$D$25,"")</f>
        <v/>
      </c>
      <c r="B3648" t="str">
        <f>IF(SUM('A4'!S3679:X3679)=6,'Angaben KH-Standort'!$D$26,"")</f>
        <v/>
      </c>
      <c r="C3648" t="str">
        <f>IF(SUM('A4'!S3679:X3679)=6,'Angaben KH-Standort'!$D$12,"")</f>
        <v/>
      </c>
      <c r="D3648" t="str">
        <f>IF(SUM('A4'!S3679:X3679)=6,'A1'!$F$14,"")</f>
        <v/>
      </c>
      <c r="E3648" t="str">
        <f>IF(SUM('A4'!S3679:X3679)=6,'A4'!C3679,"")</f>
        <v/>
      </c>
      <c r="F3648" t="str">
        <f>IF(SUM('A4'!S3679:X3679)=6,'A4'!D3679,"")</f>
        <v/>
      </c>
      <c r="G3648" t="str">
        <f>IF(SUM('A4'!S3679:X3679)=6,'A4'!E3679,"")</f>
        <v/>
      </c>
      <c r="H3648" t="str">
        <f>IF(SUM('A4'!S3679:X3679)=6,'A4'!F3679,"")</f>
        <v/>
      </c>
      <c r="I3648" t="str">
        <f>IF(SUM('A4'!S3679:X3679)=6,'A4'!G3679,"")</f>
        <v/>
      </c>
      <c r="J3648" s="308" t="str">
        <f>IF(SUM('A4'!S3679:X3679)=6,'A4'!H3679,"")</f>
        <v/>
      </c>
    </row>
    <row r="3649" spans="1:10" x14ac:dyDescent="0.25">
      <c r="A3649" t="str">
        <f>IF(SUM('A4'!S3680:X3680)=6,'Angaben KH-Standort'!$D$25,"")</f>
        <v/>
      </c>
      <c r="B3649" t="str">
        <f>IF(SUM('A4'!S3680:X3680)=6,'Angaben KH-Standort'!$D$26,"")</f>
        <v/>
      </c>
      <c r="C3649" t="str">
        <f>IF(SUM('A4'!S3680:X3680)=6,'Angaben KH-Standort'!$D$12,"")</f>
        <v/>
      </c>
      <c r="D3649" t="str">
        <f>IF(SUM('A4'!S3680:X3680)=6,'A1'!$F$14,"")</f>
        <v/>
      </c>
      <c r="E3649" t="str">
        <f>IF(SUM('A4'!S3680:X3680)=6,'A4'!C3680,"")</f>
        <v/>
      </c>
      <c r="F3649" t="str">
        <f>IF(SUM('A4'!S3680:X3680)=6,'A4'!D3680,"")</f>
        <v/>
      </c>
      <c r="G3649" t="str">
        <f>IF(SUM('A4'!S3680:X3680)=6,'A4'!E3680,"")</f>
        <v/>
      </c>
      <c r="H3649" t="str">
        <f>IF(SUM('A4'!S3680:X3680)=6,'A4'!F3680,"")</f>
        <v/>
      </c>
      <c r="I3649" t="str">
        <f>IF(SUM('A4'!S3680:X3680)=6,'A4'!G3680,"")</f>
        <v/>
      </c>
      <c r="J3649" s="308" t="str">
        <f>IF(SUM('A4'!S3680:X3680)=6,'A4'!H3680,"")</f>
        <v/>
      </c>
    </row>
    <row r="3650" spans="1:10" x14ac:dyDescent="0.25">
      <c r="A3650" t="str">
        <f>IF(SUM('A4'!S3681:X3681)=6,'Angaben KH-Standort'!$D$25,"")</f>
        <v/>
      </c>
      <c r="B3650" t="str">
        <f>IF(SUM('A4'!S3681:X3681)=6,'Angaben KH-Standort'!$D$26,"")</f>
        <v/>
      </c>
      <c r="C3650" t="str">
        <f>IF(SUM('A4'!S3681:X3681)=6,'Angaben KH-Standort'!$D$12,"")</f>
        <v/>
      </c>
      <c r="D3650" t="str">
        <f>IF(SUM('A4'!S3681:X3681)=6,'A1'!$F$14,"")</f>
        <v/>
      </c>
      <c r="E3650" t="str">
        <f>IF(SUM('A4'!S3681:X3681)=6,'A4'!C3681,"")</f>
        <v/>
      </c>
      <c r="F3650" t="str">
        <f>IF(SUM('A4'!S3681:X3681)=6,'A4'!D3681,"")</f>
        <v/>
      </c>
      <c r="G3650" t="str">
        <f>IF(SUM('A4'!S3681:X3681)=6,'A4'!E3681,"")</f>
        <v/>
      </c>
      <c r="H3650" t="str">
        <f>IF(SUM('A4'!S3681:X3681)=6,'A4'!F3681,"")</f>
        <v/>
      </c>
      <c r="I3650" t="str">
        <f>IF(SUM('A4'!S3681:X3681)=6,'A4'!G3681,"")</f>
        <v/>
      </c>
      <c r="J3650" s="308" t="str">
        <f>IF(SUM('A4'!S3681:X3681)=6,'A4'!H3681,"")</f>
        <v/>
      </c>
    </row>
    <row r="3651" spans="1:10" x14ac:dyDescent="0.25">
      <c r="A3651" t="str">
        <f>IF(SUM('A4'!S3682:X3682)=6,'Angaben KH-Standort'!$D$25,"")</f>
        <v/>
      </c>
      <c r="B3651" t="str">
        <f>IF(SUM('A4'!S3682:X3682)=6,'Angaben KH-Standort'!$D$26,"")</f>
        <v/>
      </c>
      <c r="C3651" t="str">
        <f>IF(SUM('A4'!S3682:X3682)=6,'Angaben KH-Standort'!$D$12,"")</f>
        <v/>
      </c>
      <c r="D3651" t="str">
        <f>IF(SUM('A4'!S3682:X3682)=6,'A1'!$F$14,"")</f>
        <v/>
      </c>
      <c r="E3651" t="str">
        <f>IF(SUM('A4'!S3682:X3682)=6,'A4'!C3682,"")</f>
        <v/>
      </c>
      <c r="F3651" t="str">
        <f>IF(SUM('A4'!S3682:X3682)=6,'A4'!D3682,"")</f>
        <v/>
      </c>
      <c r="G3651" t="str">
        <f>IF(SUM('A4'!S3682:X3682)=6,'A4'!E3682,"")</f>
        <v/>
      </c>
      <c r="H3651" t="str">
        <f>IF(SUM('A4'!S3682:X3682)=6,'A4'!F3682,"")</f>
        <v/>
      </c>
      <c r="I3651" t="str">
        <f>IF(SUM('A4'!S3682:X3682)=6,'A4'!G3682,"")</f>
        <v/>
      </c>
      <c r="J3651" s="308" t="str">
        <f>IF(SUM('A4'!S3682:X3682)=6,'A4'!H3682,"")</f>
        <v/>
      </c>
    </row>
    <row r="3652" spans="1:10" x14ac:dyDescent="0.25">
      <c r="A3652" t="str">
        <f>IF(SUM('A4'!S3683:X3683)=6,'Angaben KH-Standort'!$D$25,"")</f>
        <v/>
      </c>
      <c r="B3652" t="str">
        <f>IF(SUM('A4'!S3683:X3683)=6,'Angaben KH-Standort'!$D$26,"")</f>
        <v/>
      </c>
      <c r="C3652" t="str">
        <f>IF(SUM('A4'!S3683:X3683)=6,'Angaben KH-Standort'!$D$12,"")</f>
        <v/>
      </c>
      <c r="D3652" t="str">
        <f>IF(SUM('A4'!S3683:X3683)=6,'A1'!$F$14,"")</f>
        <v/>
      </c>
      <c r="E3652" t="str">
        <f>IF(SUM('A4'!S3683:X3683)=6,'A4'!C3683,"")</f>
        <v/>
      </c>
      <c r="F3652" t="str">
        <f>IF(SUM('A4'!S3683:X3683)=6,'A4'!D3683,"")</f>
        <v/>
      </c>
      <c r="G3652" t="str">
        <f>IF(SUM('A4'!S3683:X3683)=6,'A4'!E3683,"")</f>
        <v/>
      </c>
      <c r="H3652" t="str">
        <f>IF(SUM('A4'!S3683:X3683)=6,'A4'!F3683,"")</f>
        <v/>
      </c>
      <c r="I3652" t="str">
        <f>IF(SUM('A4'!S3683:X3683)=6,'A4'!G3683,"")</f>
        <v/>
      </c>
      <c r="J3652" s="308" t="str">
        <f>IF(SUM('A4'!S3683:X3683)=6,'A4'!H3683,"")</f>
        <v/>
      </c>
    </row>
    <row r="3653" spans="1:10" x14ac:dyDescent="0.25">
      <c r="A3653" t="str">
        <f>IF(SUM('A4'!S3684:X3684)=6,'Angaben KH-Standort'!$D$25,"")</f>
        <v/>
      </c>
      <c r="B3653" t="str">
        <f>IF(SUM('A4'!S3684:X3684)=6,'Angaben KH-Standort'!$D$26,"")</f>
        <v/>
      </c>
      <c r="C3653" t="str">
        <f>IF(SUM('A4'!S3684:X3684)=6,'Angaben KH-Standort'!$D$12,"")</f>
        <v/>
      </c>
      <c r="D3653" t="str">
        <f>IF(SUM('A4'!S3684:X3684)=6,'A1'!$F$14,"")</f>
        <v/>
      </c>
      <c r="E3653" t="str">
        <f>IF(SUM('A4'!S3684:X3684)=6,'A4'!C3684,"")</f>
        <v/>
      </c>
      <c r="F3653" t="str">
        <f>IF(SUM('A4'!S3684:X3684)=6,'A4'!D3684,"")</f>
        <v/>
      </c>
      <c r="G3653" t="str">
        <f>IF(SUM('A4'!S3684:X3684)=6,'A4'!E3684,"")</f>
        <v/>
      </c>
      <c r="H3653" t="str">
        <f>IF(SUM('A4'!S3684:X3684)=6,'A4'!F3684,"")</f>
        <v/>
      </c>
      <c r="I3653" t="str">
        <f>IF(SUM('A4'!S3684:X3684)=6,'A4'!G3684,"")</f>
        <v/>
      </c>
      <c r="J3653" s="308" t="str">
        <f>IF(SUM('A4'!S3684:X3684)=6,'A4'!H3684,"")</f>
        <v/>
      </c>
    </row>
    <row r="3654" spans="1:10" x14ac:dyDescent="0.25">
      <c r="A3654" t="str">
        <f>IF(SUM('A4'!S3685:X3685)=6,'Angaben KH-Standort'!$D$25,"")</f>
        <v/>
      </c>
      <c r="B3654" t="str">
        <f>IF(SUM('A4'!S3685:X3685)=6,'Angaben KH-Standort'!$D$26,"")</f>
        <v/>
      </c>
      <c r="C3654" t="str">
        <f>IF(SUM('A4'!S3685:X3685)=6,'Angaben KH-Standort'!$D$12,"")</f>
        <v/>
      </c>
      <c r="D3654" t="str">
        <f>IF(SUM('A4'!S3685:X3685)=6,'A1'!$F$14,"")</f>
        <v/>
      </c>
      <c r="E3654" t="str">
        <f>IF(SUM('A4'!S3685:X3685)=6,'A4'!C3685,"")</f>
        <v/>
      </c>
      <c r="F3654" t="str">
        <f>IF(SUM('A4'!S3685:X3685)=6,'A4'!D3685,"")</f>
        <v/>
      </c>
      <c r="G3654" t="str">
        <f>IF(SUM('A4'!S3685:X3685)=6,'A4'!E3685,"")</f>
        <v/>
      </c>
      <c r="H3654" t="str">
        <f>IF(SUM('A4'!S3685:X3685)=6,'A4'!F3685,"")</f>
        <v/>
      </c>
      <c r="I3654" t="str">
        <f>IF(SUM('A4'!S3685:X3685)=6,'A4'!G3685,"")</f>
        <v/>
      </c>
      <c r="J3654" s="308" t="str">
        <f>IF(SUM('A4'!S3685:X3685)=6,'A4'!H3685,"")</f>
        <v/>
      </c>
    </row>
    <row r="3655" spans="1:10" x14ac:dyDescent="0.25">
      <c r="A3655" t="str">
        <f>IF(SUM('A4'!S3686:X3686)=6,'Angaben KH-Standort'!$D$25,"")</f>
        <v/>
      </c>
      <c r="B3655" t="str">
        <f>IF(SUM('A4'!S3686:X3686)=6,'Angaben KH-Standort'!$D$26,"")</f>
        <v/>
      </c>
      <c r="C3655" t="str">
        <f>IF(SUM('A4'!S3686:X3686)=6,'Angaben KH-Standort'!$D$12,"")</f>
        <v/>
      </c>
      <c r="D3655" t="str">
        <f>IF(SUM('A4'!S3686:X3686)=6,'A1'!$F$14,"")</f>
        <v/>
      </c>
      <c r="E3655" t="str">
        <f>IF(SUM('A4'!S3686:X3686)=6,'A4'!C3686,"")</f>
        <v/>
      </c>
      <c r="F3655" t="str">
        <f>IF(SUM('A4'!S3686:X3686)=6,'A4'!D3686,"")</f>
        <v/>
      </c>
      <c r="G3655" t="str">
        <f>IF(SUM('A4'!S3686:X3686)=6,'A4'!E3686,"")</f>
        <v/>
      </c>
      <c r="H3655" t="str">
        <f>IF(SUM('A4'!S3686:X3686)=6,'A4'!F3686,"")</f>
        <v/>
      </c>
      <c r="I3655" t="str">
        <f>IF(SUM('A4'!S3686:X3686)=6,'A4'!G3686,"")</f>
        <v/>
      </c>
      <c r="J3655" s="308" t="str">
        <f>IF(SUM('A4'!S3686:X3686)=6,'A4'!H3686,"")</f>
        <v/>
      </c>
    </row>
    <row r="3656" spans="1:10" x14ac:dyDescent="0.25">
      <c r="A3656" t="str">
        <f>IF(SUM('A4'!S3687:X3687)=6,'Angaben KH-Standort'!$D$25,"")</f>
        <v/>
      </c>
      <c r="B3656" t="str">
        <f>IF(SUM('A4'!S3687:X3687)=6,'Angaben KH-Standort'!$D$26,"")</f>
        <v/>
      </c>
      <c r="C3656" t="str">
        <f>IF(SUM('A4'!S3687:X3687)=6,'Angaben KH-Standort'!$D$12,"")</f>
        <v/>
      </c>
      <c r="D3656" t="str">
        <f>IF(SUM('A4'!S3687:X3687)=6,'A1'!$F$14,"")</f>
        <v/>
      </c>
      <c r="E3656" t="str">
        <f>IF(SUM('A4'!S3687:X3687)=6,'A4'!C3687,"")</f>
        <v/>
      </c>
      <c r="F3656" t="str">
        <f>IF(SUM('A4'!S3687:X3687)=6,'A4'!D3687,"")</f>
        <v/>
      </c>
      <c r="G3656" t="str">
        <f>IF(SUM('A4'!S3687:X3687)=6,'A4'!E3687,"")</f>
        <v/>
      </c>
      <c r="H3656" t="str">
        <f>IF(SUM('A4'!S3687:X3687)=6,'A4'!F3687,"")</f>
        <v/>
      </c>
      <c r="I3656" t="str">
        <f>IF(SUM('A4'!S3687:X3687)=6,'A4'!G3687,"")</f>
        <v/>
      </c>
      <c r="J3656" s="308" t="str">
        <f>IF(SUM('A4'!S3687:X3687)=6,'A4'!H3687,"")</f>
        <v/>
      </c>
    </row>
    <row r="3657" spans="1:10" x14ac:dyDescent="0.25">
      <c r="A3657" t="str">
        <f>IF(SUM('A4'!S3688:X3688)=6,'Angaben KH-Standort'!$D$25,"")</f>
        <v/>
      </c>
      <c r="B3657" t="str">
        <f>IF(SUM('A4'!S3688:X3688)=6,'Angaben KH-Standort'!$D$26,"")</f>
        <v/>
      </c>
      <c r="C3657" t="str">
        <f>IF(SUM('A4'!S3688:X3688)=6,'Angaben KH-Standort'!$D$12,"")</f>
        <v/>
      </c>
      <c r="D3657" t="str">
        <f>IF(SUM('A4'!S3688:X3688)=6,'A1'!$F$14,"")</f>
        <v/>
      </c>
      <c r="E3657" t="str">
        <f>IF(SUM('A4'!S3688:X3688)=6,'A4'!C3688,"")</f>
        <v/>
      </c>
      <c r="F3657" t="str">
        <f>IF(SUM('A4'!S3688:X3688)=6,'A4'!D3688,"")</f>
        <v/>
      </c>
      <c r="G3657" t="str">
        <f>IF(SUM('A4'!S3688:X3688)=6,'A4'!E3688,"")</f>
        <v/>
      </c>
      <c r="H3657" t="str">
        <f>IF(SUM('A4'!S3688:X3688)=6,'A4'!F3688,"")</f>
        <v/>
      </c>
      <c r="I3657" t="str">
        <f>IF(SUM('A4'!S3688:X3688)=6,'A4'!G3688,"")</f>
        <v/>
      </c>
      <c r="J3657" s="308" t="str">
        <f>IF(SUM('A4'!S3688:X3688)=6,'A4'!H3688,"")</f>
        <v/>
      </c>
    </row>
    <row r="3658" spans="1:10" x14ac:dyDescent="0.25">
      <c r="A3658" t="str">
        <f>IF(SUM('A4'!S3689:X3689)=6,'Angaben KH-Standort'!$D$25,"")</f>
        <v/>
      </c>
      <c r="B3658" t="str">
        <f>IF(SUM('A4'!S3689:X3689)=6,'Angaben KH-Standort'!$D$26,"")</f>
        <v/>
      </c>
      <c r="C3658" t="str">
        <f>IF(SUM('A4'!S3689:X3689)=6,'Angaben KH-Standort'!$D$12,"")</f>
        <v/>
      </c>
      <c r="D3658" t="str">
        <f>IF(SUM('A4'!S3689:X3689)=6,'A1'!$F$14,"")</f>
        <v/>
      </c>
      <c r="E3658" t="str">
        <f>IF(SUM('A4'!S3689:X3689)=6,'A4'!C3689,"")</f>
        <v/>
      </c>
      <c r="F3658" t="str">
        <f>IF(SUM('A4'!S3689:X3689)=6,'A4'!D3689,"")</f>
        <v/>
      </c>
      <c r="G3658" t="str">
        <f>IF(SUM('A4'!S3689:X3689)=6,'A4'!E3689,"")</f>
        <v/>
      </c>
      <c r="H3658" t="str">
        <f>IF(SUM('A4'!S3689:X3689)=6,'A4'!F3689,"")</f>
        <v/>
      </c>
      <c r="I3658" t="str">
        <f>IF(SUM('A4'!S3689:X3689)=6,'A4'!G3689,"")</f>
        <v/>
      </c>
      <c r="J3658" s="308" t="str">
        <f>IF(SUM('A4'!S3689:X3689)=6,'A4'!H3689,"")</f>
        <v/>
      </c>
    </row>
    <row r="3659" spans="1:10" x14ac:dyDescent="0.25">
      <c r="A3659" t="str">
        <f>IF(SUM('A4'!S3690:X3690)=6,'Angaben KH-Standort'!$D$25,"")</f>
        <v/>
      </c>
      <c r="B3659" t="str">
        <f>IF(SUM('A4'!S3690:X3690)=6,'Angaben KH-Standort'!$D$26,"")</f>
        <v/>
      </c>
      <c r="C3659" t="str">
        <f>IF(SUM('A4'!S3690:X3690)=6,'Angaben KH-Standort'!$D$12,"")</f>
        <v/>
      </c>
      <c r="D3659" t="str">
        <f>IF(SUM('A4'!S3690:X3690)=6,'A1'!$F$14,"")</f>
        <v/>
      </c>
      <c r="E3659" t="str">
        <f>IF(SUM('A4'!S3690:X3690)=6,'A4'!C3690,"")</f>
        <v/>
      </c>
      <c r="F3659" t="str">
        <f>IF(SUM('A4'!S3690:X3690)=6,'A4'!D3690,"")</f>
        <v/>
      </c>
      <c r="G3659" t="str">
        <f>IF(SUM('A4'!S3690:X3690)=6,'A4'!E3690,"")</f>
        <v/>
      </c>
      <c r="H3659" t="str">
        <f>IF(SUM('A4'!S3690:X3690)=6,'A4'!F3690,"")</f>
        <v/>
      </c>
      <c r="I3659" t="str">
        <f>IF(SUM('A4'!S3690:X3690)=6,'A4'!G3690,"")</f>
        <v/>
      </c>
      <c r="J3659" s="308" t="str">
        <f>IF(SUM('A4'!S3690:X3690)=6,'A4'!H3690,"")</f>
        <v/>
      </c>
    </row>
    <row r="3660" spans="1:10" x14ac:dyDescent="0.25">
      <c r="A3660" t="str">
        <f>IF(SUM('A4'!S3691:X3691)=6,'Angaben KH-Standort'!$D$25,"")</f>
        <v/>
      </c>
      <c r="B3660" t="str">
        <f>IF(SUM('A4'!S3691:X3691)=6,'Angaben KH-Standort'!$D$26,"")</f>
        <v/>
      </c>
      <c r="C3660" t="str">
        <f>IF(SUM('A4'!S3691:X3691)=6,'Angaben KH-Standort'!$D$12,"")</f>
        <v/>
      </c>
      <c r="D3660" t="str">
        <f>IF(SUM('A4'!S3691:X3691)=6,'A1'!$F$14,"")</f>
        <v/>
      </c>
      <c r="E3660" t="str">
        <f>IF(SUM('A4'!S3691:X3691)=6,'A4'!C3691,"")</f>
        <v/>
      </c>
      <c r="F3660" t="str">
        <f>IF(SUM('A4'!S3691:X3691)=6,'A4'!D3691,"")</f>
        <v/>
      </c>
      <c r="G3660" t="str">
        <f>IF(SUM('A4'!S3691:X3691)=6,'A4'!E3691,"")</f>
        <v/>
      </c>
      <c r="H3660" t="str">
        <f>IF(SUM('A4'!S3691:X3691)=6,'A4'!F3691,"")</f>
        <v/>
      </c>
      <c r="I3660" t="str">
        <f>IF(SUM('A4'!S3691:X3691)=6,'A4'!G3691,"")</f>
        <v/>
      </c>
      <c r="J3660" s="308" t="str">
        <f>IF(SUM('A4'!S3691:X3691)=6,'A4'!H3691,"")</f>
        <v/>
      </c>
    </row>
    <row r="3661" spans="1:10" x14ac:dyDescent="0.25">
      <c r="A3661" t="str">
        <f>IF(SUM('A4'!S3692:X3692)=6,'Angaben KH-Standort'!$D$25,"")</f>
        <v/>
      </c>
      <c r="B3661" t="str">
        <f>IF(SUM('A4'!S3692:X3692)=6,'Angaben KH-Standort'!$D$26,"")</f>
        <v/>
      </c>
      <c r="C3661" t="str">
        <f>IF(SUM('A4'!S3692:X3692)=6,'Angaben KH-Standort'!$D$12,"")</f>
        <v/>
      </c>
      <c r="D3661" t="str">
        <f>IF(SUM('A4'!S3692:X3692)=6,'A1'!$F$14,"")</f>
        <v/>
      </c>
      <c r="E3661" t="str">
        <f>IF(SUM('A4'!S3692:X3692)=6,'A4'!C3692,"")</f>
        <v/>
      </c>
      <c r="F3661" t="str">
        <f>IF(SUM('A4'!S3692:X3692)=6,'A4'!D3692,"")</f>
        <v/>
      </c>
      <c r="G3661" t="str">
        <f>IF(SUM('A4'!S3692:X3692)=6,'A4'!E3692,"")</f>
        <v/>
      </c>
      <c r="H3661" t="str">
        <f>IF(SUM('A4'!S3692:X3692)=6,'A4'!F3692,"")</f>
        <v/>
      </c>
      <c r="I3661" t="str">
        <f>IF(SUM('A4'!S3692:X3692)=6,'A4'!G3692,"")</f>
        <v/>
      </c>
      <c r="J3661" s="308" t="str">
        <f>IF(SUM('A4'!S3692:X3692)=6,'A4'!H3692,"")</f>
        <v/>
      </c>
    </row>
    <row r="3662" spans="1:10" x14ac:dyDescent="0.25">
      <c r="A3662" t="str">
        <f>IF(SUM('A4'!S3693:X3693)=6,'Angaben KH-Standort'!$D$25,"")</f>
        <v/>
      </c>
      <c r="B3662" t="str">
        <f>IF(SUM('A4'!S3693:X3693)=6,'Angaben KH-Standort'!$D$26,"")</f>
        <v/>
      </c>
      <c r="C3662" t="str">
        <f>IF(SUM('A4'!S3693:X3693)=6,'Angaben KH-Standort'!$D$12,"")</f>
        <v/>
      </c>
      <c r="D3662" t="str">
        <f>IF(SUM('A4'!S3693:X3693)=6,'A1'!$F$14,"")</f>
        <v/>
      </c>
      <c r="E3662" t="str">
        <f>IF(SUM('A4'!S3693:X3693)=6,'A4'!C3693,"")</f>
        <v/>
      </c>
      <c r="F3662" t="str">
        <f>IF(SUM('A4'!S3693:X3693)=6,'A4'!D3693,"")</f>
        <v/>
      </c>
      <c r="G3662" t="str">
        <f>IF(SUM('A4'!S3693:X3693)=6,'A4'!E3693,"")</f>
        <v/>
      </c>
      <c r="H3662" t="str">
        <f>IF(SUM('A4'!S3693:X3693)=6,'A4'!F3693,"")</f>
        <v/>
      </c>
      <c r="I3662" t="str">
        <f>IF(SUM('A4'!S3693:X3693)=6,'A4'!G3693,"")</f>
        <v/>
      </c>
      <c r="J3662" s="308" t="str">
        <f>IF(SUM('A4'!S3693:X3693)=6,'A4'!H3693,"")</f>
        <v/>
      </c>
    </row>
    <row r="3663" spans="1:10" x14ac:dyDescent="0.25">
      <c r="A3663" t="str">
        <f>IF(SUM('A4'!S3694:X3694)=6,'Angaben KH-Standort'!$D$25,"")</f>
        <v/>
      </c>
      <c r="B3663" t="str">
        <f>IF(SUM('A4'!S3694:X3694)=6,'Angaben KH-Standort'!$D$26,"")</f>
        <v/>
      </c>
      <c r="C3663" t="str">
        <f>IF(SUM('A4'!S3694:X3694)=6,'Angaben KH-Standort'!$D$12,"")</f>
        <v/>
      </c>
      <c r="D3663" t="str">
        <f>IF(SUM('A4'!S3694:X3694)=6,'A1'!$F$14,"")</f>
        <v/>
      </c>
      <c r="E3663" t="str">
        <f>IF(SUM('A4'!S3694:X3694)=6,'A4'!C3694,"")</f>
        <v/>
      </c>
      <c r="F3663" t="str">
        <f>IF(SUM('A4'!S3694:X3694)=6,'A4'!D3694,"")</f>
        <v/>
      </c>
      <c r="G3663" t="str">
        <f>IF(SUM('A4'!S3694:X3694)=6,'A4'!E3694,"")</f>
        <v/>
      </c>
      <c r="H3663" t="str">
        <f>IF(SUM('A4'!S3694:X3694)=6,'A4'!F3694,"")</f>
        <v/>
      </c>
      <c r="I3663" t="str">
        <f>IF(SUM('A4'!S3694:X3694)=6,'A4'!G3694,"")</f>
        <v/>
      </c>
      <c r="J3663" s="308" t="str">
        <f>IF(SUM('A4'!S3694:X3694)=6,'A4'!H3694,"")</f>
        <v/>
      </c>
    </row>
    <row r="3664" spans="1:10" x14ac:dyDescent="0.25">
      <c r="A3664" t="str">
        <f>IF(SUM('A4'!S3695:X3695)=6,'Angaben KH-Standort'!$D$25,"")</f>
        <v/>
      </c>
      <c r="B3664" t="str">
        <f>IF(SUM('A4'!S3695:X3695)=6,'Angaben KH-Standort'!$D$26,"")</f>
        <v/>
      </c>
      <c r="C3664" t="str">
        <f>IF(SUM('A4'!S3695:X3695)=6,'Angaben KH-Standort'!$D$12,"")</f>
        <v/>
      </c>
      <c r="D3664" t="str">
        <f>IF(SUM('A4'!S3695:X3695)=6,'A1'!$F$14,"")</f>
        <v/>
      </c>
      <c r="E3664" t="str">
        <f>IF(SUM('A4'!S3695:X3695)=6,'A4'!C3695,"")</f>
        <v/>
      </c>
      <c r="F3664" t="str">
        <f>IF(SUM('A4'!S3695:X3695)=6,'A4'!D3695,"")</f>
        <v/>
      </c>
      <c r="G3664" t="str">
        <f>IF(SUM('A4'!S3695:X3695)=6,'A4'!E3695,"")</f>
        <v/>
      </c>
      <c r="H3664" t="str">
        <f>IF(SUM('A4'!S3695:X3695)=6,'A4'!F3695,"")</f>
        <v/>
      </c>
      <c r="I3664" t="str">
        <f>IF(SUM('A4'!S3695:X3695)=6,'A4'!G3695,"")</f>
        <v/>
      </c>
      <c r="J3664" s="308" t="str">
        <f>IF(SUM('A4'!S3695:X3695)=6,'A4'!H3695,"")</f>
        <v/>
      </c>
    </row>
    <row r="3665" spans="1:10" x14ac:dyDescent="0.25">
      <c r="A3665" t="str">
        <f>IF(SUM('A4'!S3696:X3696)=6,'Angaben KH-Standort'!$D$25,"")</f>
        <v/>
      </c>
      <c r="B3665" t="str">
        <f>IF(SUM('A4'!S3696:X3696)=6,'Angaben KH-Standort'!$D$26,"")</f>
        <v/>
      </c>
      <c r="C3665" t="str">
        <f>IF(SUM('A4'!S3696:X3696)=6,'Angaben KH-Standort'!$D$12,"")</f>
        <v/>
      </c>
      <c r="D3665" t="str">
        <f>IF(SUM('A4'!S3696:X3696)=6,'A1'!$F$14,"")</f>
        <v/>
      </c>
      <c r="E3665" t="str">
        <f>IF(SUM('A4'!S3696:X3696)=6,'A4'!C3696,"")</f>
        <v/>
      </c>
      <c r="F3665" t="str">
        <f>IF(SUM('A4'!S3696:X3696)=6,'A4'!D3696,"")</f>
        <v/>
      </c>
      <c r="G3665" t="str">
        <f>IF(SUM('A4'!S3696:X3696)=6,'A4'!E3696,"")</f>
        <v/>
      </c>
      <c r="H3665" t="str">
        <f>IF(SUM('A4'!S3696:X3696)=6,'A4'!F3696,"")</f>
        <v/>
      </c>
      <c r="I3665" t="str">
        <f>IF(SUM('A4'!S3696:X3696)=6,'A4'!G3696,"")</f>
        <v/>
      </c>
      <c r="J3665" s="308" t="str">
        <f>IF(SUM('A4'!S3696:X3696)=6,'A4'!H3696,"")</f>
        <v/>
      </c>
    </row>
    <row r="3666" spans="1:10" x14ac:dyDescent="0.25">
      <c r="A3666" t="str">
        <f>IF(SUM('A4'!S3697:X3697)=6,'Angaben KH-Standort'!$D$25,"")</f>
        <v/>
      </c>
      <c r="B3666" t="str">
        <f>IF(SUM('A4'!S3697:X3697)=6,'Angaben KH-Standort'!$D$26,"")</f>
        <v/>
      </c>
      <c r="C3666" t="str">
        <f>IF(SUM('A4'!S3697:X3697)=6,'Angaben KH-Standort'!$D$12,"")</f>
        <v/>
      </c>
      <c r="D3666" t="str">
        <f>IF(SUM('A4'!S3697:X3697)=6,'A1'!$F$14,"")</f>
        <v/>
      </c>
      <c r="E3666" t="str">
        <f>IF(SUM('A4'!S3697:X3697)=6,'A4'!C3697,"")</f>
        <v/>
      </c>
      <c r="F3666" t="str">
        <f>IF(SUM('A4'!S3697:X3697)=6,'A4'!D3697,"")</f>
        <v/>
      </c>
      <c r="G3666" t="str">
        <f>IF(SUM('A4'!S3697:X3697)=6,'A4'!E3697,"")</f>
        <v/>
      </c>
      <c r="H3666" t="str">
        <f>IF(SUM('A4'!S3697:X3697)=6,'A4'!F3697,"")</f>
        <v/>
      </c>
      <c r="I3666" t="str">
        <f>IF(SUM('A4'!S3697:X3697)=6,'A4'!G3697,"")</f>
        <v/>
      </c>
      <c r="J3666" s="308" t="str">
        <f>IF(SUM('A4'!S3697:X3697)=6,'A4'!H3697,"")</f>
        <v/>
      </c>
    </row>
    <row r="3667" spans="1:10" x14ac:dyDescent="0.25">
      <c r="A3667" t="str">
        <f>IF(SUM('A4'!S3698:X3698)=6,'Angaben KH-Standort'!$D$25,"")</f>
        <v/>
      </c>
      <c r="B3667" t="str">
        <f>IF(SUM('A4'!S3698:X3698)=6,'Angaben KH-Standort'!$D$26,"")</f>
        <v/>
      </c>
      <c r="C3667" t="str">
        <f>IF(SUM('A4'!S3698:X3698)=6,'Angaben KH-Standort'!$D$12,"")</f>
        <v/>
      </c>
      <c r="D3667" t="str">
        <f>IF(SUM('A4'!S3698:X3698)=6,'A1'!$F$14,"")</f>
        <v/>
      </c>
      <c r="E3667" t="str">
        <f>IF(SUM('A4'!S3698:X3698)=6,'A4'!C3698,"")</f>
        <v/>
      </c>
      <c r="F3667" t="str">
        <f>IF(SUM('A4'!S3698:X3698)=6,'A4'!D3698,"")</f>
        <v/>
      </c>
      <c r="G3667" t="str">
        <f>IF(SUM('A4'!S3698:X3698)=6,'A4'!E3698,"")</f>
        <v/>
      </c>
      <c r="H3667" t="str">
        <f>IF(SUM('A4'!S3698:X3698)=6,'A4'!F3698,"")</f>
        <v/>
      </c>
      <c r="I3667" t="str">
        <f>IF(SUM('A4'!S3698:X3698)=6,'A4'!G3698,"")</f>
        <v/>
      </c>
      <c r="J3667" s="308" t="str">
        <f>IF(SUM('A4'!S3698:X3698)=6,'A4'!H3698,"")</f>
        <v/>
      </c>
    </row>
    <row r="3668" spans="1:10" x14ac:dyDescent="0.25">
      <c r="A3668" t="str">
        <f>IF(SUM('A4'!S3699:X3699)=6,'Angaben KH-Standort'!$D$25,"")</f>
        <v/>
      </c>
      <c r="B3668" t="str">
        <f>IF(SUM('A4'!S3699:X3699)=6,'Angaben KH-Standort'!$D$26,"")</f>
        <v/>
      </c>
      <c r="C3668" t="str">
        <f>IF(SUM('A4'!S3699:X3699)=6,'Angaben KH-Standort'!$D$12,"")</f>
        <v/>
      </c>
      <c r="D3668" t="str">
        <f>IF(SUM('A4'!S3699:X3699)=6,'A1'!$F$14,"")</f>
        <v/>
      </c>
      <c r="E3668" t="str">
        <f>IF(SUM('A4'!S3699:X3699)=6,'A4'!C3699,"")</f>
        <v/>
      </c>
      <c r="F3668" t="str">
        <f>IF(SUM('A4'!S3699:X3699)=6,'A4'!D3699,"")</f>
        <v/>
      </c>
      <c r="G3668" t="str">
        <f>IF(SUM('A4'!S3699:X3699)=6,'A4'!E3699,"")</f>
        <v/>
      </c>
      <c r="H3668" t="str">
        <f>IF(SUM('A4'!S3699:X3699)=6,'A4'!F3699,"")</f>
        <v/>
      </c>
      <c r="I3668" t="str">
        <f>IF(SUM('A4'!S3699:X3699)=6,'A4'!G3699,"")</f>
        <v/>
      </c>
      <c r="J3668" s="308" t="str">
        <f>IF(SUM('A4'!S3699:X3699)=6,'A4'!H3699,"")</f>
        <v/>
      </c>
    </row>
    <row r="3669" spans="1:10" x14ac:dyDescent="0.25">
      <c r="A3669" t="str">
        <f>IF(SUM('A4'!S3700:X3700)=6,'Angaben KH-Standort'!$D$25,"")</f>
        <v/>
      </c>
      <c r="B3669" t="str">
        <f>IF(SUM('A4'!S3700:X3700)=6,'Angaben KH-Standort'!$D$26,"")</f>
        <v/>
      </c>
      <c r="C3669" t="str">
        <f>IF(SUM('A4'!S3700:X3700)=6,'Angaben KH-Standort'!$D$12,"")</f>
        <v/>
      </c>
      <c r="D3669" t="str">
        <f>IF(SUM('A4'!S3700:X3700)=6,'A1'!$F$14,"")</f>
        <v/>
      </c>
      <c r="E3669" t="str">
        <f>IF(SUM('A4'!S3700:X3700)=6,'A4'!C3700,"")</f>
        <v/>
      </c>
      <c r="F3669" t="str">
        <f>IF(SUM('A4'!S3700:X3700)=6,'A4'!D3700,"")</f>
        <v/>
      </c>
      <c r="G3669" t="str">
        <f>IF(SUM('A4'!S3700:X3700)=6,'A4'!E3700,"")</f>
        <v/>
      </c>
      <c r="H3669" t="str">
        <f>IF(SUM('A4'!S3700:X3700)=6,'A4'!F3700,"")</f>
        <v/>
      </c>
      <c r="I3669" t="str">
        <f>IF(SUM('A4'!S3700:X3700)=6,'A4'!G3700,"")</f>
        <v/>
      </c>
      <c r="J3669" s="308" t="str">
        <f>IF(SUM('A4'!S3700:X3700)=6,'A4'!H3700,"")</f>
        <v/>
      </c>
    </row>
    <row r="3670" spans="1:10" x14ac:dyDescent="0.25">
      <c r="A3670" t="str">
        <f>IF(SUM('A4'!S3701:X3701)=6,'Angaben KH-Standort'!$D$25,"")</f>
        <v/>
      </c>
      <c r="B3670" t="str">
        <f>IF(SUM('A4'!S3701:X3701)=6,'Angaben KH-Standort'!$D$26,"")</f>
        <v/>
      </c>
      <c r="C3670" t="str">
        <f>IF(SUM('A4'!S3701:X3701)=6,'Angaben KH-Standort'!$D$12,"")</f>
        <v/>
      </c>
      <c r="D3670" t="str">
        <f>IF(SUM('A4'!S3701:X3701)=6,'A1'!$F$14,"")</f>
        <v/>
      </c>
      <c r="E3670" t="str">
        <f>IF(SUM('A4'!S3701:X3701)=6,'A4'!C3701,"")</f>
        <v/>
      </c>
      <c r="F3670" t="str">
        <f>IF(SUM('A4'!S3701:X3701)=6,'A4'!D3701,"")</f>
        <v/>
      </c>
      <c r="G3670" t="str">
        <f>IF(SUM('A4'!S3701:X3701)=6,'A4'!E3701,"")</f>
        <v/>
      </c>
      <c r="H3670" t="str">
        <f>IF(SUM('A4'!S3701:X3701)=6,'A4'!F3701,"")</f>
        <v/>
      </c>
      <c r="I3670" t="str">
        <f>IF(SUM('A4'!S3701:X3701)=6,'A4'!G3701,"")</f>
        <v/>
      </c>
      <c r="J3670" s="308" t="str">
        <f>IF(SUM('A4'!S3701:X3701)=6,'A4'!H3701,"")</f>
        <v/>
      </c>
    </row>
    <row r="3671" spans="1:10" x14ac:dyDescent="0.25">
      <c r="A3671" t="str">
        <f>IF(SUM('A4'!S3702:X3702)=6,'Angaben KH-Standort'!$D$25,"")</f>
        <v/>
      </c>
      <c r="B3671" t="str">
        <f>IF(SUM('A4'!S3702:X3702)=6,'Angaben KH-Standort'!$D$26,"")</f>
        <v/>
      </c>
      <c r="C3671" t="str">
        <f>IF(SUM('A4'!S3702:X3702)=6,'Angaben KH-Standort'!$D$12,"")</f>
        <v/>
      </c>
      <c r="D3671" t="str">
        <f>IF(SUM('A4'!S3702:X3702)=6,'A1'!$F$14,"")</f>
        <v/>
      </c>
      <c r="E3671" t="str">
        <f>IF(SUM('A4'!S3702:X3702)=6,'A4'!C3702,"")</f>
        <v/>
      </c>
      <c r="F3671" t="str">
        <f>IF(SUM('A4'!S3702:X3702)=6,'A4'!D3702,"")</f>
        <v/>
      </c>
      <c r="G3671" t="str">
        <f>IF(SUM('A4'!S3702:X3702)=6,'A4'!E3702,"")</f>
        <v/>
      </c>
      <c r="H3671" t="str">
        <f>IF(SUM('A4'!S3702:X3702)=6,'A4'!F3702,"")</f>
        <v/>
      </c>
      <c r="I3671" t="str">
        <f>IF(SUM('A4'!S3702:X3702)=6,'A4'!G3702,"")</f>
        <v/>
      </c>
      <c r="J3671" s="308" t="str">
        <f>IF(SUM('A4'!S3702:X3702)=6,'A4'!H3702,"")</f>
        <v/>
      </c>
    </row>
    <row r="3672" spans="1:10" x14ac:dyDescent="0.25">
      <c r="A3672" t="str">
        <f>IF(SUM('A4'!S3703:X3703)=6,'Angaben KH-Standort'!$D$25,"")</f>
        <v/>
      </c>
      <c r="B3672" t="str">
        <f>IF(SUM('A4'!S3703:X3703)=6,'Angaben KH-Standort'!$D$26,"")</f>
        <v/>
      </c>
      <c r="C3672" t="str">
        <f>IF(SUM('A4'!S3703:X3703)=6,'Angaben KH-Standort'!$D$12,"")</f>
        <v/>
      </c>
      <c r="D3672" t="str">
        <f>IF(SUM('A4'!S3703:X3703)=6,'A1'!$F$14,"")</f>
        <v/>
      </c>
      <c r="E3672" t="str">
        <f>IF(SUM('A4'!S3703:X3703)=6,'A4'!C3703,"")</f>
        <v/>
      </c>
      <c r="F3672" t="str">
        <f>IF(SUM('A4'!S3703:X3703)=6,'A4'!D3703,"")</f>
        <v/>
      </c>
      <c r="G3672" t="str">
        <f>IF(SUM('A4'!S3703:X3703)=6,'A4'!E3703,"")</f>
        <v/>
      </c>
      <c r="H3672" t="str">
        <f>IF(SUM('A4'!S3703:X3703)=6,'A4'!F3703,"")</f>
        <v/>
      </c>
      <c r="I3672" t="str">
        <f>IF(SUM('A4'!S3703:X3703)=6,'A4'!G3703,"")</f>
        <v/>
      </c>
      <c r="J3672" s="308" t="str">
        <f>IF(SUM('A4'!S3703:X3703)=6,'A4'!H3703,"")</f>
        <v/>
      </c>
    </row>
    <row r="3673" spans="1:10" x14ac:dyDescent="0.25">
      <c r="A3673" t="str">
        <f>IF(SUM('A4'!S3704:X3704)=6,'Angaben KH-Standort'!$D$25,"")</f>
        <v/>
      </c>
      <c r="B3673" t="str">
        <f>IF(SUM('A4'!S3704:X3704)=6,'Angaben KH-Standort'!$D$26,"")</f>
        <v/>
      </c>
      <c r="C3673" t="str">
        <f>IF(SUM('A4'!S3704:X3704)=6,'Angaben KH-Standort'!$D$12,"")</f>
        <v/>
      </c>
      <c r="D3673" t="str">
        <f>IF(SUM('A4'!S3704:X3704)=6,'A1'!$F$14,"")</f>
        <v/>
      </c>
      <c r="E3673" t="str">
        <f>IF(SUM('A4'!S3704:X3704)=6,'A4'!C3704,"")</f>
        <v/>
      </c>
      <c r="F3673" t="str">
        <f>IF(SUM('A4'!S3704:X3704)=6,'A4'!D3704,"")</f>
        <v/>
      </c>
      <c r="G3673" t="str">
        <f>IF(SUM('A4'!S3704:X3704)=6,'A4'!E3704,"")</f>
        <v/>
      </c>
      <c r="H3673" t="str">
        <f>IF(SUM('A4'!S3704:X3704)=6,'A4'!F3704,"")</f>
        <v/>
      </c>
      <c r="I3673" t="str">
        <f>IF(SUM('A4'!S3704:X3704)=6,'A4'!G3704,"")</f>
        <v/>
      </c>
      <c r="J3673" s="308" t="str">
        <f>IF(SUM('A4'!S3704:X3704)=6,'A4'!H3704,"")</f>
        <v/>
      </c>
    </row>
    <row r="3674" spans="1:10" x14ac:dyDescent="0.25">
      <c r="A3674" t="str">
        <f>IF(SUM('A4'!S3705:X3705)=6,'Angaben KH-Standort'!$D$25,"")</f>
        <v/>
      </c>
      <c r="B3674" t="str">
        <f>IF(SUM('A4'!S3705:X3705)=6,'Angaben KH-Standort'!$D$26,"")</f>
        <v/>
      </c>
      <c r="C3674" t="str">
        <f>IF(SUM('A4'!S3705:X3705)=6,'Angaben KH-Standort'!$D$12,"")</f>
        <v/>
      </c>
      <c r="D3674" t="str">
        <f>IF(SUM('A4'!S3705:X3705)=6,'A1'!$F$14,"")</f>
        <v/>
      </c>
      <c r="E3674" t="str">
        <f>IF(SUM('A4'!S3705:X3705)=6,'A4'!C3705,"")</f>
        <v/>
      </c>
      <c r="F3674" t="str">
        <f>IF(SUM('A4'!S3705:X3705)=6,'A4'!D3705,"")</f>
        <v/>
      </c>
      <c r="G3674" t="str">
        <f>IF(SUM('A4'!S3705:X3705)=6,'A4'!E3705,"")</f>
        <v/>
      </c>
      <c r="H3674" t="str">
        <f>IF(SUM('A4'!S3705:X3705)=6,'A4'!F3705,"")</f>
        <v/>
      </c>
      <c r="I3674" t="str">
        <f>IF(SUM('A4'!S3705:X3705)=6,'A4'!G3705,"")</f>
        <v/>
      </c>
      <c r="J3674" s="308" t="str">
        <f>IF(SUM('A4'!S3705:X3705)=6,'A4'!H3705,"")</f>
        <v/>
      </c>
    </row>
    <row r="3675" spans="1:10" x14ac:dyDescent="0.25">
      <c r="A3675" t="str">
        <f>IF(SUM('A4'!S3706:X3706)=6,'Angaben KH-Standort'!$D$25,"")</f>
        <v/>
      </c>
      <c r="B3675" t="str">
        <f>IF(SUM('A4'!S3706:X3706)=6,'Angaben KH-Standort'!$D$26,"")</f>
        <v/>
      </c>
      <c r="C3675" t="str">
        <f>IF(SUM('A4'!S3706:X3706)=6,'Angaben KH-Standort'!$D$12,"")</f>
        <v/>
      </c>
      <c r="D3675" t="str">
        <f>IF(SUM('A4'!S3706:X3706)=6,'A1'!$F$14,"")</f>
        <v/>
      </c>
      <c r="E3675" t="str">
        <f>IF(SUM('A4'!S3706:X3706)=6,'A4'!C3706,"")</f>
        <v/>
      </c>
      <c r="F3675" t="str">
        <f>IF(SUM('A4'!S3706:X3706)=6,'A4'!D3706,"")</f>
        <v/>
      </c>
      <c r="G3675" t="str">
        <f>IF(SUM('A4'!S3706:X3706)=6,'A4'!E3706,"")</f>
        <v/>
      </c>
      <c r="H3675" t="str">
        <f>IF(SUM('A4'!S3706:X3706)=6,'A4'!F3706,"")</f>
        <v/>
      </c>
      <c r="I3675" t="str">
        <f>IF(SUM('A4'!S3706:X3706)=6,'A4'!G3706,"")</f>
        <v/>
      </c>
      <c r="J3675" s="308" t="str">
        <f>IF(SUM('A4'!S3706:X3706)=6,'A4'!H3706,"")</f>
        <v/>
      </c>
    </row>
    <row r="3676" spans="1:10" x14ac:dyDescent="0.25">
      <c r="A3676" t="str">
        <f>IF(SUM('A4'!S3707:X3707)=6,'Angaben KH-Standort'!$D$25,"")</f>
        <v/>
      </c>
      <c r="B3676" t="str">
        <f>IF(SUM('A4'!S3707:X3707)=6,'Angaben KH-Standort'!$D$26,"")</f>
        <v/>
      </c>
      <c r="C3676" t="str">
        <f>IF(SUM('A4'!S3707:X3707)=6,'Angaben KH-Standort'!$D$12,"")</f>
        <v/>
      </c>
      <c r="D3676" t="str">
        <f>IF(SUM('A4'!S3707:X3707)=6,'A1'!$F$14,"")</f>
        <v/>
      </c>
      <c r="E3676" t="str">
        <f>IF(SUM('A4'!S3707:X3707)=6,'A4'!C3707,"")</f>
        <v/>
      </c>
      <c r="F3676" t="str">
        <f>IF(SUM('A4'!S3707:X3707)=6,'A4'!D3707,"")</f>
        <v/>
      </c>
      <c r="G3676" t="str">
        <f>IF(SUM('A4'!S3707:X3707)=6,'A4'!E3707,"")</f>
        <v/>
      </c>
      <c r="H3676" t="str">
        <f>IF(SUM('A4'!S3707:X3707)=6,'A4'!F3707,"")</f>
        <v/>
      </c>
      <c r="I3676" t="str">
        <f>IF(SUM('A4'!S3707:X3707)=6,'A4'!G3707,"")</f>
        <v/>
      </c>
      <c r="J3676" s="308" t="str">
        <f>IF(SUM('A4'!S3707:X3707)=6,'A4'!H3707,"")</f>
        <v/>
      </c>
    </row>
    <row r="3677" spans="1:10" x14ac:dyDescent="0.25">
      <c r="A3677" t="str">
        <f>IF(SUM('A4'!S3708:X3708)=6,'Angaben KH-Standort'!$D$25,"")</f>
        <v/>
      </c>
      <c r="B3677" t="str">
        <f>IF(SUM('A4'!S3708:X3708)=6,'Angaben KH-Standort'!$D$26,"")</f>
        <v/>
      </c>
      <c r="C3677" t="str">
        <f>IF(SUM('A4'!S3708:X3708)=6,'Angaben KH-Standort'!$D$12,"")</f>
        <v/>
      </c>
      <c r="D3677" t="str">
        <f>IF(SUM('A4'!S3708:X3708)=6,'A1'!$F$14,"")</f>
        <v/>
      </c>
      <c r="E3677" t="str">
        <f>IF(SUM('A4'!S3708:X3708)=6,'A4'!C3708,"")</f>
        <v/>
      </c>
      <c r="F3677" t="str">
        <f>IF(SUM('A4'!S3708:X3708)=6,'A4'!D3708,"")</f>
        <v/>
      </c>
      <c r="G3677" t="str">
        <f>IF(SUM('A4'!S3708:X3708)=6,'A4'!E3708,"")</f>
        <v/>
      </c>
      <c r="H3677" t="str">
        <f>IF(SUM('A4'!S3708:X3708)=6,'A4'!F3708,"")</f>
        <v/>
      </c>
      <c r="I3677" t="str">
        <f>IF(SUM('A4'!S3708:X3708)=6,'A4'!G3708,"")</f>
        <v/>
      </c>
      <c r="J3677" s="308" t="str">
        <f>IF(SUM('A4'!S3708:X3708)=6,'A4'!H3708,"")</f>
        <v/>
      </c>
    </row>
    <row r="3678" spans="1:10" x14ac:dyDescent="0.25">
      <c r="A3678" t="str">
        <f>IF(SUM('A4'!S3709:X3709)=6,'Angaben KH-Standort'!$D$25,"")</f>
        <v/>
      </c>
      <c r="B3678" t="str">
        <f>IF(SUM('A4'!S3709:X3709)=6,'Angaben KH-Standort'!$D$26,"")</f>
        <v/>
      </c>
      <c r="C3678" t="str">
        <f>IF(SUM('A4'!S3709:X3709)=6,'Angaben KH-Standort'!$D$12,"")</f>
        <v/>
      </c>
      <c r="D3678" t="str">
        <f>IF(SUM('A4'!S3709:X3709)=6,'A1'!$F$14,"")</f>
        <v/>
      </c>
      <c r="E3678" t="str">
        <f>IF(SUM('A4'!S3709:X3709)=6,'A4'!C3709,"")</f>
        <v/>
      </c>
      <c r="F3678" t="str">
        <f>IF(SUM('A4'!S3709:X3709)=6,'A4'!D3709,"")</f>
        <v/>
      </c>
      <c r="G3678" t="str">
        <f>IF(SUM('A4'!S3709:X3709)=6,'A4'!E3709,"")</f>
        <v/>
      </c>
      <c r="H3678" t="str">
        <f>IF(SUM('A4'!S3709:X3709)=6,'A4'!F3709,"")</f>
        <v/>
      </c>
      <c r="I3678" t="str">
        <f>IF(SUM('A4'!S3709:X3709)=6,'A4'!G3709,"")</f>
        <v/>
      </c>
      <c r="J3678" s="308" t="str">
        <f>IF(SUM('A4'!S3709:X3709)=6,'A4'!H3709,"")</f>
        <v/>
      </c>
    </row>
    <row r="3679" spans="1:10" x14ac:dyDescent="0.25">
      <c r="A3679" t="str">
        <f>IF(SUM('A4'!S3710:X3710)=6,'Angaben KH-Standort'!$D$25,"")</f>
        <v/>
      </c>
      <c r="B3679" t="str">
        <f>IF(SUM('A4'!S3710:X3710)=6,'Angaben KH-Standort'!$D$26,"")</f>
        <v/>
      </c>
      <c r="C3679" t="str">
        <f>IF(SUM('A4'!S3710:X3710)=6,'Angaben KH-Standort'!$D$12,"")</f>
        <v/>
      </c>
      <c r="D3679" t="str">
        <f>IF(SUM('A4'!S3710:X3710)=6,'A1'!$F$14,"")</f>
        <v/>
      </c>
      <c r="E3679" t="str">
        <f>IF(SUM('A4'!S3710:X3710)=6,'A4'!C3710,"")</f>
        <v/>
      </c>
      <c r="F3679" t="str">
        <f>IF(SUM('A4'!S3710:X3710)=6,'A4'!D3710,"")</f>
        <v/>
      </c>
      <c r="G3679" t="str">
        <f>IF(SUM('A4'!S3710:X3710)=6,'A4'!E3710,"")</f>
        <v/>
      </c>
      <c r="H3679" t="str">
        <f>IF(SUM('A4'!S3710:X3710)=6,'A4'!F3710,"")</f>
        <v/>
      </c>
      <c r="I3679" t="str">
        <f>IF(SUM('A4'!S3710:X3710)=6,'A4'!G3710,"")</f>
        <v/>
      </c>
      <c r="J3679" s="308" t="str">
        <f>IF(SUM('A4'!S3710:X3710)=6,'A4'!H3710,"")</f>
        <v/>
      </c>
    </row>
    <row r="3680" spans="1:10" x14ac:dyDescent="0.25">
      <c r="A3680" t="str">
        <f>IF(SUM('A4'!S3711:X3711)=6,'Angaben KH-Standort'!$D$25,"")</f>
        <v/>
      </c>
      <c r="B3680" t="str">
        <f>IF(SUM('A4'!S3711:X3711)=6,'Angaben KH-Standort'!$D$26,"")</f>
        <v/>
      </c>
      <c r="C3680" t="str">
        <f>IF(SUM('A4'!S3711:X3711)=6,'Angaben KH-Standort'!$D$12,"")</f>
        <v/>
      </c>
      <c r="D3680" t="str">
        <f>IF(SUM('A4'!S3711:X3711)=6,'A1'!$F$14,"")</f>
        <v/>
      </c>
      <c r="E3680" t="str">
        <f>IF(SUM('A4'!S3711:X3711)=6,'A4'!C3711,"")</f>
        <v/>
      </c>
      <c r="F3680" t="str">
        <f>IF(SUM('A4'!S3711:X3711)=6,'A4'!D3711,"")</f>
        <v/>
      </c>
      <c r="G3680" t="str">
        <f>IF(SUM('A4'!S3711:X3711)=6,'A4'!E3711,"")</f>
        <v/>
      </c>
      <c r="H3680" t="str">
        <f>IF(SUM('A4'!S3711:X3711)=6,'A4'!F3711,"")</f>
        <v/>
      </c>
      <c r="I3680" t="str">
        <f>IF(SUM('A4'!S3711:X3711)=6,'A4'!G3711,"")</f>
        <v/>
      </c>
      <c r="J3680" s="308" t="str">
        <f>IF(SUM('A4'!S3711:X3711)=6,'A4'!H3711,"")</f>
        <v/>
      </c>
    </row>
    <row r="3681" spans="1:10" x14ac:dyDescent="0.25">
      <c r="A3681" t="str">
        <f>IF(SUM('A4'!S3712:X3712)=6,'Angaben KH-Standort'!$D$25,"")</f>
        <v/>
      </c>
      <c r="B3681" t="str">
        <f>IF(SUM('A4'!S3712:X3712)=6,'Angaben KH-Standort'!$D$26,"")</f>
        <v/>
      </c>
      <c r="C3681" t="str">
        <f>IF(SUM('A4'!S3712:X3712)=6,'Angaben KH-Standort'!$D$12,"")</f>
        <v/>
      </c>
      <c r="D3681" t="str">
        <f>IF(SUM('A4'!S3712:X3712)=6,'A1'!$F$14,"")</f>
        <v/>
      </c>
      <c r="E3681" t="str">
        <f>IF(SUM('A4'!S3712:X3712)=6,'A4'!C3712,"")</f>
        <v/>
      </c>
      <c r="F3681" t="str">
        <f>IF(SUM('A4'!S3712:X3712)=6,'A4'!D3712,"")</f>
        <v/>
      </c>
      <c r="G3681" t="str">
        <f>IF(SUM('A4'!S3712:X3712)=6,'A4'!E3712,"")</f>
        <v/>
      </c>
      <c r="H3681" t="str">
        <f>IF(SUM('A4'!S3712:X3712)=6,'A4'!F3712,"")</f>
        <v/>
      </c>
      <c r="I3681" t="str">
        <f>IF(SUM('A4'!S3712:X3712)=6,'A4'!G3712,"")</f>
        <v/>
      </c>
      <c r="J3681" s="308" t="str">
        <f>IF(SUM('A4'!S3712:X3712)=6,'A4'!H3712,"")</f>
        <v/>
      </c>
    </row>
    <row r="3682" spans="1:10" x14ac:dyDescent="0.25">
      <c r="A3682" t="str">
        <f>IF(SUM('A4'!S3713:X3713)=6,'Angaben KH-Standort'!$D$25,"")</f>
        <v/>
      </c>
      <c r="B3682" t="str">
        <f>IF(SUM('A4'!S3713:X3713)=6,'Angaben KH-Standort'!$D$26,"")</f>
        <v/>
      </c>
      <c r="C3682" t="str">
        <f>IF(SUM('A4'!S3713:X3713)=6,'Angaben KH-Standort'!$D$12,"")</f>
        <v/>
      </c>
      <c r="D3682" t="str">
        <f>IF(SUM('A4'!S3713:X3713)=6,'A1'!$F$14,"")</f>
        <v/>
      </c>
      <c r="E3682" t="str">
        <f>IF(SUM('A4'!S3713:X3713)=6,'A4'!C3713,"")</f>
        <v/>
      </c>
      <c r="F3682" t="str">
        <f>IF(SUM('A4'!S3713:X3713)=6,'A4'!D3713,"")</f>
        <v/>
      </c>
      <c r="G3682" t="str">
        <f>IF(SUM('A4'!S3713:X3713)=6,'A4'!E3713,"")</f>
        <v/>
      </c>
      <c r="H3682" t="str">
        <f>IF(SUM('A4'!S3713:X3713)=6,'A4'!F3713,"")</f>
        <v/>
      </c>
      <c r="I3682" t="str">
        <f>IF(SUM('A4'!S3713:X3713)=6,'A4'!G3713,"")</f>
        <v/>
      </c>
      <c r="J3682" s="308" t="str">
        <f>IF(SUM('A4'!S3713:X3713)=6,'A4'!H3713,"")</f>
        <v/>
      </c>
    </row>
    <row r="3683" spans="1:10" x14ac:dyDescent="0.25">
      <c r="A3683" t="str">
        <f>IF(SUM('A4'!S3714:X3714)=6,'Angaben KH-Standort'!$D$25,"")</f>
        <v/>
      </c>
      <c r="B3683" t="str">
        <f>IF(SUM('A4'!S3714:X3714)=6,'Angaben KH-Standort'!$D$26,"")</f>
        <v/>
      </c>
      <c r="C3683" t="str">
        <f>IF(SUM('A4'!S3714:X3714)=6,'Angaben KH-Standort'!$D$12,"")</f>
        <v/>
      </c>
      <c r="D3683" t="str">
        <f>IF(SUM('A4'!S3714:X3714)=6,'A1'!$F$14,"")</f>
        <v/>
      </c>
      <c r="E3683" t="str">
        <f>IF(SUM('A4'!S3714:X3714)=6,'A4'!C3714,"")</f>
        <v/>
      </c>
      <c r="F3683" t="str">
        <f>IF(SUM('A4'!S3714:X3714)=6,'A4'!D3714,"")</f>
        <v/>
      </c>
      <c r="G3683" t="str">
        <f>IF(SUM('A4'!S3714:X3714)=6,'A4'!E3714,"")</f>
        <v/>
      </c>
      <c r="H3683" t="str">
        <f>IF(SUM('A4'!S3714:X3714)=6,'A4'!F3714,"")</f>
        <v/>
      </c>
      <c r="I3683" t="str">
        <f>IF(SUM('A4'!S3714:X3714)=6,'A4'!G3714,"")</f>
        <v/>
      </c>
      <c r="J3683" s="308" t="str">
        <f>IF(SUM('A4'!S3714:X3714)=6,'A4'!H3714,"")</f>
        <v/>
      </c>
    </row>
    <row r="3684" spans="1:10" x14ac:dyDescent="0.25">
      <c r="A3684" t="str">
        <f>IF(SUM('A4'!S3715:X3715)=6,'Angaben KH-Standort'!$D$25,"")</f>
        <v/>
      </c>
      <c r="B3684" t="str">
        <f>IF(SUM('A4'!S3715:X3715)=6,'Angaben KH-Standort'!$D$26,"")</f>
        <v/>
      </c>
      <c r="C3684" t="str">
        <f>IF(SUM('A4'!S3715:X3715)=6,'Angaben KH-Standort'!$D$12,"")</f>
        <v/>
      </c>
      <c r="D3684" t="str">
        <f>IF(SUM('A4'!S3715:X3715)=6,'A1'!$F$14,"")</f>
        <v/>
      </c>
      <c r="E3684" t="str">
        <f>IF(SUM('A4'!S3715:X3715)=6,'A4'!C3715,"")</f>
        <v/>
      </c>
      <c r="F3684" t="str">
        <f>IF(SUM('A4'!S3715:X3715)=6,'A4'!D3715,"")</f>
        <v/>
      </c>
      <c r="G3684" t="str">
        <f>IF(SUM('A4'!S3715:X3715)=6,'A4'!E3715,"")</f>
        <v/>
      </c>
      <c r="H3684" t="str">
        <f>IF(SUM('A4'!S3715:X3715)=6,'A4'!F3715,"")</f>
        <v/>
      </c>
      <c r="I3684" t="str">
        <f>IF(SUM('A4'!S3715:X3715)=6,'A4'!G3715,"")</f>
        <v/>
      </c>
      <c r="J3684" s="308" t="str">
        <f>IF(SUM('A4'!S3715:X3715)=6,'A4'!H3715,"")</f>
        <v/>
      </c>
    </row>
    <row r="3685" spans="1:10" x14ac:dyDescent="0.25">
      <c r="A3685" t="str">
        <f>IF(SUM('A4'!S3716:X3716)=6,'Angaben KH-Standort'!$D$25,"")</f>
        <v/>
      </c>
      <c r="B3685" t="str">
        <f>IF(SUM('A4'!S3716:X3716)=6,'Angaben KH-Standort'!$D$26,"")</f>
        <v/>
      </c>
      <c r="C3685" t="str">
        <f>IF(SUM('A4'!S3716:X3716)=6,'Angaben KH-Standort'!$D$12,"")</f>
        <v/>
      </c>
      <c r="D3685" t="str">
        <f>IF(SUM('A4'!S3716:X3716)=6,'A1'!$F$14,"")</f>
        <v/>
      </c>
      <c r="E3685" t="str">
        <f>IF(SUM('A4'!S3716:X3716)=6,'A4'!C3716,"")</f>
        <v/>
      </c>
      <c r="F3685" t="str">
        <f>IF(SUM('A4'!S3716:X3716)=6,'A4'!D3716,"")</f>
        <v/>
      </c>
      <c r="G3685" t="str">
        <f>IF(SUM('A4'!S3716:X3716)=6,'A4'!E3716,"")</f>
        <v/>
      </c>
      <c r="H3685" t="str">
        <f>IF(SUM('A4'!S3716:X3716)=6,'A4'!F3716,"")</f>
        <v/>
      </c>
      <c r="I3685" t="str">
        <f>IF(SUM('A4'!S3716:X3716)=6,'A4'!G3716,"")</f>
        <v/>
      </c>
      <c r="J3685" s="308" t="str">
        <f>IF(SUM('A4'!S3716:X3716)=6,'A4'!H3716,"")</f>
        <v/>
      </c>
    </row>
    <row r="3686" spans="1:10" x14ac:dyDescent="0.25">
      <c r="A3686" t="str">
        <f>IF(SUM('A4'!S3717:X3717)=6,'Angaben KH-Standort'!$D$25,"")</f>
        <v/>
      </c>
      <c r="B3686" t="str">
        <f>IF(SUM('A4'!S3717:X3717)=6,'Angaben KH-Standort'!$D$26,"")</f>
        <v/>
      </c>
      <c r="C3686" t="str">
        <f>IF(SUM('A4'!S3717:X3717)=6,'Angaben KH-Standort'!$D$12,"")</f>
        <v/>
      </c>
      <c r="D3686" t="str">
        <f>IF(SUM('A4'!S3717:X3717)=6,'A1'!$F$14,"")</f>
        <v/>
      </c>
      <c r="E3686" t="str">
        <f>IF(SUM('A4'!S3717:X3717)=6,'A4'!C3717,"")</f>
        <v/>
      </c>
      <c r="F3686" t="str">
        <f>IF(SUM('A4'!S3717:X3717)=6,'A4'!D3717,"")</f>
        <v/>
      </c>
      <c r="G3686" t="str">
        <f>IF(SUM('A4'!S3717:X3717)=6,'A4'!E3717,"")</f>
        <v/>
      </c>
      <c r="H3686" t="str">
        <f>IF(SUM('A4'!S3717:X3717)=6,'A4'!F3717,"")</f>
        <v/>
      </c>
      <c r="I3686" t="str">
        <f>IF(SUM('A4'!S3717:X3717)=6,'A4'!G3717,"")</f>
        <v/>
      </c>
      <c r="J3686" s="308" t="str">
        <f>IF(SUM('A4'!S3717:X3717)=6,'A4'!H3717,"")</f>
        <v/>
      </c>
    </row>
    <row r="3687" spans="1:10" x14ac:dyDescent="0.25">
      <c r="A3687" t="str">
        <f>IF(SUM('A4'!S3718:X3718)=6,'Angaben KH-Standort'!$D$25,"")</f>
        <v/>
      </c>
      <c r="B3687" t="str">
        <f>IF(SUM('A4'!S3718:X3718)=6,'Angaben KH-Standort'!$D$26,"")</f>
        <v/>
      </c>
      <c r="C3687" t="str">
        <f>IF(SUM('A4'!S3718:X3718)=6,'Angaben KH-Standort'!$D$12,"")</f>
        <v/>
      </c>
      <c r="D3687" t="str">
        <f>IF(SUM('A4'!S3718:X3718)=6,'A1'!$F$14,"")</f>
        <v/>
      </c>
      <c r="E3687" t="str">
        <f>IF(SUM('A4'!S3718:X3718)=6,'A4'!C3718,"")</f>
        <v/>
      </c>
      <c r="F3687" t="str">
        <f>IF(SUM('A4'!S3718:X3718)=6,'A4'!D3718,"")</f>
        <v/>
      </c>
      <c r="G3687" t="str">
        <f>IF(SUM('A4'!S3718:X3718)=6,'A4'!E3718,"")</f>
        <v/>
      </c>
      <c r="H3687" t="str">
        <f>IF(SUM('A4'!S3718:X3718)=6,'A4'!F3718,"")</f>
        <v/>
      </c>
      <c r="I3687" t="str">
        <f>IF(SUM('A4'!S3718:X3718)=6,'A4'!G3718,"")</f>
        <v/>
      </c>
      <c r="J3687" s="308" t="str">
        <f>IF(SUM('A4'!S3718:X3718)=6,'A4'!H3718,"")</f>
        <v/>
      </c>
    </row>
    <row r="3688" spans="1:10" x14ac:dyDescent="0.25">
      <c r="A3688" t="str">
        <f>IF(SUM('A4'!S3719:X3719)=6,'Angaben KH-Standort'!$D$25,"")</f>
        <v/>
      </c>
      <c r="B3688" t="str">
        <f>IF(SUM('A4'!S3719:X3719)=6,'Angaben KH-Standort'!$D$26,"")</f>
        <v/>
      </c>
      <c r="C3688" t="str">
        <f>IF(SUM('A4'!S3719:X3719)=6,'Angaben KH-Standort'!$D$12,"")</f>
        <v/>
      </c>
      <c r="D3688" t="str">
        <f>IF(SUM('A4'!S3719:X3719)=6,'A1'!$F$14,"")</f>
        <v/>
      </c>
      <c r="E3688" t="str">
        <f>IF(SUM('A4'!S3719:X3719)=6,'A4'!C3719,"")</f>
        <v/>
      </c>
      <c r="F3688" t="str">
        <f>IF(SUM('A4'!S3719:X3719)=6,'A4'!D3719,"")</f>
        <v/>
      </c>
      <c r="G3688" t="str">
        <f>IF(SUM('A4'!S3719:X3719)=6,'A4'!E3719,"")</f>
        <v/>
      </c>
      <c r="H3688" t="str">
        <f>IF(SUM('A4'!S3719:X3719)=6,'A4'!F3719,"")</f>
        <v/>
      </c>
      <c r="I3688" t="str">
        <f>IF(SUM('A4'!S3719:X3719)=6,'A4'!G3719,"")</f>
        <v/>
      </c>
      <c r="J3688" s="308" t="str">
        <f>IF(SUM('A4'!S3719:X3719)=6,'A4'!H3719,"")</f>
        <v/>
      </c>
    </row>
    <row r="3689" spans="1:10" x14ac:dyDescent="0.25">
      <c r="A3689" t="str">
        <f>IF(SUM('A4'!S3720:X3720)=6,'Angaben KH-Standort'!$D$25,"")</f>
        <v/>
      </c>
      <c r="B3689" t="str">
        <f>IF(SUM('A4'!S3720:X3720)=6,'Angaben KH-Standort'!$D$26,"")</f>
        <v/>
      </c>
      <c r="C3689" t="str">
        <f>IF(SUM('A4'!S3720:X3720)=6,'Angaben KH-Standort'!$D$12,"")</f>
        <v/>
      </c>
      <c r="D3689" t="str">
        <f>IF(SUM('A4'!S3720:X3720)=6,'A1'!$F$14,"")</f>
        <v/>
      </c>
      <c r="E3689" t="str">
        <f>IF(SUM('A4'!S3720:X3720)=6,'A4'!C3720,"")</f>
        <v/>
      </c>
      <c r="F3689" t="str">
        <f>IF(SUM('A4'!S3720:X3720)=6,'A4'!D3720,"")</f>
        <v/>
      </c>
      <c r="G3689" t="str">
        <f>IF(SUM('A4'!S3720:X3720)=6,'A4'!E3720,"")</f>
        <v/>
      </c>
      <c r="H3689" t="str">
        <f>IF(SUM('A4'!S3720:X3720)=6,'A4'!F3720,"")</f>
        <v/>
      </c>
      <c r="I3689" t="str">
        <f>IF(SUM('A4'!S3720:X3720)=6,'A4'!G3720,"")</f>
        <v/>
      </c>
      <c r="J3689" s="308" t="str">
        <f>IF(SUM('A4'!S3720:X3720)=6,'A4'!H3720,"")</f>
        <v/>
      </c>
    </row>
    <row r="3690" spans="1:10" x14ac:dyDescent="0.25">
      <c r="A3690" t="str">
        <f>IF(SUM('A4'!S3721:X3721)=6,'Angaben KH-Standort'!$D$25,"")</f>
        <v/>
      </c>
      <c r="B3690" t="str">
        <f>IF(SUM('A4'!S3721:X3721)=6,'Angaben KH-Standort'!$D$26,"")</f>
        <v/>
      </c>
      <c r="C3690" t="str">
        <f>IF(SUM('A4'!S3721:X3721)=6,'Angaben KH-Standort'!$D$12,"")</f>
        <v/>
      </c>
      <c r="D3690" t="str">
        <f>IF(SUM('A4'!S3721:X3721)=6,'A1'!$F$14,"")</f>
        <v/>
      </c>
      <c r="E3690" t="str">
        <f>IF(SUM('A4'!S3721:X3721)=6,'A4'!C3721,"")</f>
        <v/>
      </c>
      <c r="F3690" t="str">
        <f>IF(SUM('A4'!S3721:X3721)=6,'A4'!D3721,"")</f>
        <v/>
      </c>
      <c r="G3690" t="str">
        <f>IF(SUM('A4'!S3721:X3721)=6,'A4'!E3721,"")</f>
        <v/>
      </c>
      <c r="H3690" t="str">
        <f>IF(SUM('A4'!S3721:X3721)=6,'A4'!F3721,"")</f>
        <v/>
      </c>
      <c r="I3690" t="str">
        <f>IF(SUM('A4'!S3721:X3721)=6,'A4'!G3721,"")</f>
        <v/>
      </c>
      <c r="J3690" s="308" t="str">
        <f>IF(SUM('A4'!S3721:X3721)=6,'A4'!H3721,"")</f>
        <v/>
      </c>
    </row>
    <row r="3691" spans="1:10" x14ac:dyDescent="0.25">
      <c r="A3691" t="str">
        <f>IF(SUM('A4'!S3722:X3722)=6,'Angaben KH-Standort'!$D$25,"")</f>
        <v/>
      </c>
      <c r="B3691" t="str">
        <f>IF(SUM('A4'!S3722:X3722)=6,'Angaben KH-Standort'!$D$26,"")</f>
        <v/>
      </c>
      <c r="C3691" t="str">
        <f>IF(SUM('A4'!S3722:X3722)=6,'Angaben KH-Standort'!$D$12,"")</f>
        <v/>
      </c>
      <c r="D3691" t="str">
        <f>IF(SUM('A4'!S3722:X3722)=6,'A1'!$F$14,"")</f>
        <v/>
      </c>
      <c r="E3691" t="str">
        <f>IF(SUM('A4'!S3722:X3722)=6,'A4'!C3722,"")</f>
        <v/>
      </c>
      <c r="F3691" t="str">
        <f>IF(SUM('A4'!S3722:X3722)=6,'A4'!D3722,"")</f>
        <v/>
      </c>
      <c r="G3691" t="str">
        <f>IF(SUM('A4'!S3722:X3722)=6,'A4'!E3722,"")</f>
        <v/>
      </c>
      <c r="H3691" t="str">
        <f>IF(SUM('A4'!S3722:X3722)=6,'A4'!F3722,"")</f>
        <v/>
      </c>
      <c r="I3691" t="str">
        <f>IF(SUM('A4'!S3722:X3722)=6,'A4'!G3722,"")</f>
        <v/>
      </c>
      <c r="J3691" s="308" t="str">
        <f>IF(SUM('A4'!S3722:X3722)=6,'A4'!H3722,"")</f>
        <v/>
      </c>
    </row>
    <row r="3692" spans="1:10" x14ac:dyDescent="0.25">
      <c r="A3692" t="str">
        <f>IF(SUM('A4'!S3723:X3723)=6,'Angaben KH-Standort'!$D$25,"")</f>
        <v/>
      </c>
      <c r="B3692" t="str">
        <f>IF(SUM('A4'!S3723:X3723)=6,'Angaben KH-Standort'!$D$26,"")</f>
        <v/>
      </c>
      <c r="C3692" t="str">
        <f>IF(SUM('A4'!S3723:X3723)=6,'Angaben KH-Standort'!$D$12,"")</f>
        <v/>
      </c>
      <c r="D3692" t="str">
        <f>IF(SUM('A4'!S3723:X3723)=6,'A1'!$F$14,"")</f>
        <v/>
      </c>
      <c r="E3692" t="str">
        <f>IF(SUM('A4'!S3723:X3723)=6,'A4'!C3723,"")</f>
        <v/>
      </c>
      <c r="F3692" t="str">
        <f>IF(SUM('A4'!S3723:X3723)=6,'A4'!D3723,"")</f>
        <v/>
      </c>
      <c r="G3692" t="str">
        <f>IF(SUM('A4'!S3723:X3723)=6,'A4'!E3723,"")</f>
        <v/>
      </c>
      <c r="H3692" t="str">
        <f>IF(SUM('A4'!S3723:X3723)=6,'A4'!F3723,"")</f>
        <v/>
      </c>
      <c r="I3692" t="str">
        <f>IF(SUM('A4'!S3723:X3723)=6,'A4'!G3723,"")</f>
        <v/>
      </c>
      <c r="J3692" s="308" t="str">
        <f>IF(SUM('A4'!S3723:X3723)=6,'A4'!H3723,"")</f>
        <v/>
      </c>
    </row>
    <row r="3693" spans="1:10" x14ac:dyDescent="0.25">
      <c r="A3693" t="str">
        <f>IF(SUM('A4'!S3724:X3724)=6,'Angaben KH-Standort'!$D$25,"")</f>
        <v/>
      </c>
      <c r="B3693" t="str">
        <f>IF(SUM('A4'!S3724:X3724)=6,'Angaben KH-Standort'!$D$26,"")</f>
        <v/>
      </c>
      <c r="C3693" t="str">
        <f>IF(SUM('A4'!S3724:X3724)=6,'Angaben KH-Standort'!$D$12,"")</f>
        <v/>
      </c>
      <c r="D3693" t="str">
        <f>IF(SUM('A4'!S3724:X3724)=6,'A1'!$F$14,"")</f>
        <v/>
      </c>
      <c r="E3693" t="str">
        <f>IF(SUM('A4'!S3724:X3724)=6,'A4'!C3724,"")</f>
        <v/>
      </c>
      <c r="F3693" t="str">
        <f>IF(SUM('A4'!S3724:X3724)=6,'A4'!D3724,"")</f>
        <v/>
      </c>
      <c r="G3693" t="str">
        <f>IF(SUM('A4'!S3724:X3724)=6,'A4'!E3724,"")</f>
        <v/>
      </c>
      <c r="H3693" t="str">
        <f>IF(SUM('A4'!S3724:X3724)=6,'A4'!F3724,"")</f>
        <v/>
      </c>
      <c r="I3693" t="str">
        <f>IF(SUM('A4'!S3724:X3724)=6,'A4'!G3724,"")</f>
        <v/>
      </c>
      <c r="J3693" s="308" t="str">
        <f>IF(SUM('A4'!S3724:X3724)=6,'A4'!H3724,"")</f>
        <v/>
      </c>
    </row>
    <row r="3694" spans="1:10" x14ac:dyDescent="0.25">
      <c r="A3694" t="str">
        <f>IF(SUM('A4'!S3725:X3725)=6,'Angaben KH-Standort'!$D$25,"")</f>
        <v/>
      </c>
      <c r="B3694" t="str">
        <f>IF(SUM('A4'!S3725:X3725)=6,'Angaben KH-Standort'!$D$26,"")</f>
        <v/>
      </c>
      <c r="C3694" t="str">
        <f>IF(SUM('A4'!S3725:X3725)=6,'Angaben KH-Standort'!$D$12,"")</f>
        <v/>
      </c>
      <c r="D3694" t="str">
        <f>IF(SUM('A4'!S3725:X3725)=6,'A1'!$F$14,"")</f>
        <v/>
      </c>
      <c r="E3694" t="str">
        <f>IF(SUM('A4'!S3725:X3725)=6,'A4'!C3725,"")</f>
        <v/>
      </c>
      <c r="F3694" t="str">
        <f>IF(SUM('A4'!S3725:X3725)=6,'A4'!D3725,"")</f>
        <v/>
      </c>
      <c r="G3694" t="str">
        <f>IF(SUM('A4'!S3725:X3725)=6,'A4'!E3725,"")</f>
        <v/>
      </c>
      <c r="H3694" t="str">
        <f>IF(SUM('A4'!S3725:X3725)=6,'A4'!F3725,"")</f>
        <v/>
      </c>
      <c r="I3694" t="str">
        <f>IF(SUM('A4'!S3725:X3725)=6,'A4'!G3725,"")</f>
        <v/>
      </c>
      <c r="J3694" s="308" t="str">
        <f>IF(SUM('A4'!S3725:X3725)=6,'A4'!H3725,"")</f>
        <v/>
      </c>
    </row>
    <row r="3695" spans="1:10" x14ac:dyDescent="0.25">
      <c r="A3695" t="str">
        <f>IF(SUM('A4'!S3726:X3726)=6,'Angaben KH-Standort'!$D$25,"")</f>
        <v/>
      </c>
      <c r="B3695" t="str">
        <f>IF(SUM('A4'!S3726:X3726)=6,'Angaben KH-Standort'!$D$26,"")</f>
        <v/>
      </c>
      <c r="C3695" t="str">
        <f>IF(SUM('A4'!S3726:X3726)=6,'Angaben KH-Standort'!$D$12,"")</f>
        <v/>
      </c>
      <c r="D3695" t="str">
        <f>IF(SUM('A4'!S3726:X3726)=6,'A1'!$F$14,"")</f>
        <v/>
      </c>
      <c r="E3695" t="str">
        <f>IF(SUM('A4'!S3726:X3726)=6,'A4'!C3726,"")</f>
        <v/>
      </c>
      <c r="F3695" t="str">
        <f>IF(SUM('A4'!S3726:X3726)=6,'A4'!D3726,"")</f>
        <v/>
      </c>
      <c r="G3695" t="str">
        <f>IF(SUM('A4'!S3726:X3726)=6,'A4'!E3726,"")</f>
        <v/>
      </c>
      <c r="H3695" t="str">
        <f>IF(SUM('A4'!S3726:X3726)=6,'A4'!F3726,"")</f>
        <v/>
      </c>
      <c r="I3695" t="str">
        <f>IF(SUM('A4'!S3726:X3726)=6,'A4'!G3726,"")</f>
        <v/>
      </c>
      <c r="J3695" s="308" t="str">
        <f>IF(SUM('A4'!S3726:X3726)=6,'A4'!H3726,"")</f>
        <v/>
      </c>
    </row>
    <row r="3696" spans="1:10" x14ac:dyDescent="0.25">
      <c r="A3696" t="str">
        <f>IF(SUM('A4'!S3727:X3727)=6,'Angaben KH-Standort'!$D$25,"")</f>
        <v/>
      </c>
      <c r="B3696" t="str">
        <f>IF(SUM('A4'!S3727:X3727)=6,'Angaben KH-Standort'!$D$26,"")</f>
        <v/>
      </c>
      <c r="C3696" t="str">
        <f>IF(SUM('A4'!S3727:X3727)=6,'Angaben KH-Standort'!$D$12,"")</f>
        <v/>
      </c>
      <c r="D3696" t="str">
        <f>IF(SUM('A4'!S3727:X3727)=6,'A1'!$F$14,"")</f>
        <v/>
      </c>
      <c r="E3696" t="str">
        <f>IF(SUM('A4'!S3727:X3727)=6,'A4'!C3727,"")</f>
        <v/>
      </c>
      <c r="F3696" t="str">
        <f>IF(SUM('A4'!S3727:X3727)=6,'A4'!D3727,"")</f>
        <v/>
      </c>
      <c r="G3696" t="str">
        <f>IF(SUM('A4'!S3727:X3727)=6,'A4'!E3727,"")</f>
        <v/>
      </c>
      <c r="H3696" t="str">
        <f>IF(SUM('A4'!S3727:X3727)=6,'A4'!F3727,"")</f>
        <v/>
      </c>
      <c r="I3696" t="str">
        <f>IF(SUM('A4'!S3727:X3727)=6,'A4'!G3727,"")</f>
        <v/>
      </c>
      <c r="J3696" s="308" t="str">
        <f>IF(SUM('A4'!S3727:X3727)=6,'A4'!H3727,"")</f>
        <v/>
      </c>
    </row>
    <row r="3697" spans="1:10" x14ac:dyDescent="0.25">
      <c r="A3697" t="str">
        <f>IF(SUM('A4'!S3728:X3728)=6,'Angaben KH-Standort'!$D$25,"")</f>
        <v/>
      </c>
      <c r="B3697" t="str">
        <f>IF(SUM('A4'!S3728:X3728)=6,'Angaben KH-Standort'!$D$26,"")</f>
        <v/>
      </c>
      <c r="C3697" t="str">
        <f>IF(SUM('A4'!S3728:X3728)=6,'Angaben KH-Standort'!$D$12,"")</f>
        <v/>
      </c>
      <c r="D3697" t="str">
        <f>IF(SUM('A4'!S3728:X3728)=6,'A1'!$F$14,"")</f>
        <v/>
      </c>
      <c r="E3697" t="str">
        <f>IF(SUM('A4'!S3728:X3728)=6,'A4'!C3728,"")</f>
        <v/>
      </c>
      <c r="F3697" t="str">
        <f>IF(SUM('A4'!S3728:X3728)=6,'A4'!D3728,"")</f>
        <v/>
      </c>
      <c r="G3697" t="str">
        <f>IF(SUM('A4'!S3728:X3728)=6,'A4'!E3728,"")</f>
        <v/>
      </c>
      <c r="H3697" t="str">
        <f>IF(SUM('A4'!S3728:X3728)=6,'A4'!F3728,"")</f>
        <v/>
      </c>
      <c r="I3697" t="str">
        <f>IF(SUM('A4'!S3728:X3728)=6,'A4'!G3728,"")</f>
        <v/>
      </c>
      <c r="J3697" s="308" t="str">
        <f>IF(SUM('A4'!S3728:X3728)=6,'A4'!H3728,"")</f>
        <v/>
      </c>
    </row>
    <row r="3698" spans="1:10" x14ac:dyDescent="0.25">
      <c r="A3698" t="str">
        <f>IF(SUM('A4'!S3729:X3729)=6,'Angaben KH-Standort'!$D$25,"")</f>
        <v/>
      </c>
      <c r="B3698" t="str">
        <f>IF(SUM('A4'!S3729:X3729)=6,'Angaben KH-Standort'!$D$26,"")</f>
        <v/>
      </c>
      <c r="C3698" t="str">
        <f>IF(SUM('A4'!S3729:X3729)=6,'Angaben KH-Standort'!$D$12,"")</f>
        <v/>
      </c>
      <c r="D3698" t="str">
        <f>IF(SUM('A4'!S3729:X3729)=6,'A1'!$F$14,"")</f>
        <v/>
      </c>
      <c r="E3698" t="str">
        <f>IF(SUM('A4'!S3729:X3729)=6,'A4'!C3729,"")</f>
        <v/>
      </c>
      <c r="F3698" t="str">
        <f>IF(SUM('A4'!S3729:X3729)=6,'A4'!D3729,"")</f>
        <v/>
      </c>
      <c r="G3698" t="str">
        <f>IF(SUM('A4'!S3729:X3729)=6,'A4'!E3729,"")</f>
        <v/>
      </c>
      <c r="H3698" t="str">
        <f>IF(SUM('A4'!S3729:X3729)=6,'A4'!F3729,"")</f>
        <v/>
      </c>
      <c r="I3698" t="str">
        <f>IF(SUM('A4'!S3729:X3729)=6,'A4'!G3729,"")</f>
        <v/>
      </c>
      <c r="J3698" s="308" t="str">
        <f>IF(SUM('A4'!S3729:X3729)=6,'A4'!H3729,"")</f>
        <v/>
      </c>
    </row>
    <row r="3699" spans="1:10" x14ac:dyDescent="0.25">
      <c r="A3699" t="str">
        <f>IF(SUM('A4'!S3730:X3730)=6,'Angaben KH-Standort'!$D$25,"")</f>
        <v/>
      </c>
      <c r="B3699" t="str">
        <f>IF(SUM('A4'!S3730:X3730)=6,'Angaben KH-Standort'!$D$26,"")</f>
        <v/>
      </c>
      <c r="C3699" t="str">
        <f>IF(SUM('A4'!S3730:X3730)=6,'Angaben KH-Standort'!$D$12,"")</f>
        <v/>
      </c>
      <c r="D3699" t="str">
        <f>IF(SUM('A4'!S3730:X3730)=6,'A1'!$F$14,"")</f>
        <v/>
      </c>
      <c r="E3699" t="str">
        <f>IF(SUM('A4'!S3730:X3730)=6,'A4'!C3730,"")</f>
        <v/>
      </c>
      <c r="F3699" t="str">
        <f>IF(SUM('A4'!S3730:X3730)=6,'A4'!D3730,"")</f>
        <v/>
      </c>
      <c r="G3699" t="str">
        <f>IF(SUM('A4'!S3730:X3730)=6,'A4'!E3730,"")</f>
        <v/>
      </c>
      <c r="H3699" t="str">
        <f>IF(SUM('A4'!S3730:X3730)=6,'A4'!F3730,"")</f>
        <v/>
      </c>
      <c r="I3699" t="str">
        <f>IF(SUM('A4'!S3730:X3730)=6,'A4'!G3730,"")</f>
        <v/>
      </c>
      <c r="J3699" s="308" t="str">
        <f>IF(SUM('A4'!S3730:X3730)=6,'A4'!H3730,"")</f>
        <v/>
      </c>
    </row>
    <row r="3700" spans="1:10" x14ac:dyDescent="0.25">
      <c r="A3700" t="str">
        <f>IF(SUM('A4'!S3731:X3731)=6,'Angaben KH-Standort'!$D$25,"")</f>
        <v/>
      </c>
      <c r="B3700" t="str">
        <f>IF(SUM('A4'!S3731:X3731)=6,'Angaben KH-Standort'!$D$26,"")</f>
        <v/>
      </c>
      <c r="C3700" t="str">
        <f>IF(SUM('A4'!S3731:X3731)=6,'Angaben KH-Standort'!$D$12,"")</f>
        <v/>
      </c>
      <c r="D3700" t="str">
        <f>IF(SUM('A4'!S3731:X3731)=6,'A1'!$F$14,"")</f>
        <v/>
      </c>
      <c r="E3700" t="str">
        <f>IF(SUM('A4'!S3731:X3731)=6,'A4'!C3731,"")</f>
        <v/>
      </c>
      <c r="F3700" t="str">
        <f>IF(SUM('A4'!S3731:X3731)=6,'A4'!D3731,"")</f>
        <v/>
      </c>
      <c r="G3700" t="str">
        <f>IF(SUM('A4'!S3731:X3731)=6,'A4'!E3731,"")</f>
        <v/>
      </c>
      <c r="H3700" t="str">
        <f>IF(SUM('A4'!S3731:X3731)=6,'A4'!F3731,"")</f>
        <v/>
      </c>
      <c r="I3700" t="str">
        <f>IF(SUM('A4'!S3731:X3731)=6,'A4'!G3731,"")</f>
        <v/>
      </c>
      <c r="J3700" s="308" t="str">
        <f>IF(SUM('A4'!S3731:X3731)=6,'A4'!H3731,"")</f>
        <v/>
      </c>
    </row>
    <row r="3701" spans="1:10" x14ac:dyDescent="0.25">
      <c r="A3701" t="str">
        <f>IF(SUM('A4'!S3732:X3732)=6,'Angaben KH-Standort'!$D$25,"")</f>
        <v/>
      </c>
      <c r="B3701" t="str">
        <f>IF(SUM('A4'!S3732:X3732)=6,'Angaben KH-Standort'!$D$26,"")</f>
        <v/>
      </c>
      <c r="C3701" t="str">
        <f>IF(SUM('A4'!S3732:X3732)=6,'Angaben KH-Standort'!$D$12,"")</f>
        <v/>
      </c>
      <c r="D3701" t="str">
        <f>IF(SUM('A4'!S3732:X3732)=6,'A1'!$F$14,"")</f>
        <v/>
      </c>
      <c r="E3701" t="str">
        <f>IF(SUM('A4'!S3732:X3732)=6,'A4'!C3732,"")</f>
        <v/>
      </c>
      <c r="F3701" t="str">
        <f>IF(SUM('A4'!S3732:X3732)=6,'A4'!D3732,"")</f>
        <v/>
      </c>
      <c r="G3701" t="str">
        <f>IF(SUM('A4'!S3732:X3732)=6,'A4'!E3732,"")</f>
        <v/>
      </c>
      <c r="H3701" t="str">
        <f>IF(SUM('A4'!S3732:X3732)=6,'A4'!F3732,"")</f>
        <v/>
      </c>
      <c r="I3701" t="str">
        <f>IF(SUM('A4'!S3732:X3732)=6,'A4'!G3732,"")</f>
        <v/>
      </c>
      <c r="J3701" s="308" t="str">
        <f>IF(SUM('A4'!S3732:X3732)=6,'A4'!H3732,"")</f>
        <v/>
      </c>
    </row>
    <row r="3702" spans="1:10" x14ac:dyDescent="0.25">
      <c r="A3702" t="str">
        <f>IF(SUM('A4'!S3733:X3733)=6,'Angaben KH-Standort'!$D$25,"")</f>
        <v/>
      </c>
      <c r="B3702" t="str">
        <f>IF(SUM('A4'!S3733:X3733)=6,'Angaben KH-Standort'!$D$26,"")</f>
        <v/>
      </c>
      <c r="C3702" t="str">
        <f>IF(SUM('A4'!S3733:X3733)=6,'Angaben KH-Standort'!$D$12,"")</f>
        <v/>
      </c>
      <c r="D3702" t="str">
        <f>IF(SUM('A4'!S3733:X3733)=6,'A1'!$F$14,"")</f>
        <v/>
      </c>
      <c r="E3702" t="str">
        <f>IF(SUM('A4'!S3733:X3733)=6,'A4'!C3733,"")</f>
        <v/>
      </c>
      <c r="F3702" t="str">
        <f>IF(SUM('A4'!S3733:X3733)=6,'A4'!D3733,"")</f>
        <v/>
      </c>
      <c r="G3702" t="str">
        <f>IF(SUM('A4'!S3733:X3733)=6,'A4'!E3733,"")</f>
        <v/>
      </c>
      <c r="H3702" t="str">
        <f>IF(SUM('A4'!S3733:X3733)=6,'A4'!F3733,"")</f>
        <v/>
      </c>
      <c r="I3702" t="str">
        <f>IF(SUM('A4'!S3733:X3733)=6,'A4'!G3733,"")</f>
        <v/>
      </c>
      <c r="J3702" s="308" t="str">
        <f>IF(SUM('A4'!S3733:X3733)=6,'A4'!H3733,"")</f>
        <v/>
      </c>
    </row>
    <row r="3703" spans="1:10" x14ac:dyDescent="0.25">
      <c r="A3703" t="str">
        <f>IF(SUM('A4'!S3734:X3734)=6,'Angaben KH-Standort'!$D$25,"")</f>
        <v/>
      </c>
      <c r="B3703" t="str">
        <f>IF(SUM('A4'!S3734:X3734)=6,'Angaben KH-Standort'!$D$26,"")</f>
        <v/>
      </c>
      <c r="C3703" t="str">
        <f>IF(SUM('A4'!S3734:X3734)=6,'Angaben KH-Standort'!$D$12,"")</f>
        <v/>
      </c>
      <c r="D3703" t="str">
        <f>IF(SUM('A4'!S3734:X3734)=6,'A1'!$F$14,"")</f>
        <v/>
      </c>
      <c r="E3703" t="str">
        <f>IF(SUM('A4'!S3734:X3734)=6,'A4'!C3734,"")</f>
        <v/>
      </c>
      <c r="F3703" t="str">
        <f>IF(SUM('A4'!S3734:X3734)=6,'A4'!D3734,"")</f>
        <v/>
      </c>
      <c r="G3703" t="str">
        <f>IF(SUM('A4'!S3734:X3734)=6,'A4'!E3734,"")</f>
        <v/>
      </c>
      <c r="H3703" t="str">
        <f>IF(SUM('A4'!S3734:X3734)=6,'A4'!F3734,"")</f>
        <v/>
      </c>
      <c r="I3703" t="str">
        <f>IF(SUM('A4'!S3734:X3734)=6,'A4'!G3734,"")</f>
        <v/>
      </c>
      <c r="J3703" s="308" t="str">
        <f>IF(SUM('A4'!S3734:X3734)=6,'A4'!H3734,"")</f>
        <v/>
      </c>
    </row>
    <row r="3704" spans="1:10" x14ac:dyDescent="0.25">
      <c r="A3704" t="str">
        <f>IF(SUM('A4'!S3735:X3735)=6,'Angaben KH-Standort'!$D$25,"")</f>
        <v/>
      </c>
      <c r="B3704" t="str">
        <f>IF(SUM('A4'!S3735:X3735)=6,'Angaben KH-Standort'!$D$26,"")</f>
        <v/>
      </c>
      <c r="C3704" t="str">
        <f>IF(SUM('A4'!S3735:X3735)=6,'Angaben KH-Standort'!$D$12,"")</f>
        <v/>
      </c>
      <c r="D3704" t="str">
        <f>IF(SUM('A4'!S3735:X3735)=6,'A1'!$F$14,"")</f>
        <v/>
      </c>
      <c r="E3704" t="str">
        <f>IF(SUM('A4'!S3735:X3735)=6,'A4'!C3735,"")</f>
        <v/>
      </c>
      <c r="F3704" t="str">
        <f>IF(SUM('A4'!S3735:X3735)=6,'A4'!D3735,"")</f>
        <v/>
      </c>
      <c r="G3704" t="str">
        <f>IF(SUM('A4'!S3735:X3735)=6,'A4'!E3735,"")</f>
        <v/>
      </c>
      <c r="H3704" t="str">
        <f>IF(SUM('A4'!S3735:X3735)=6,'A4'!F3735,"")</f>
        <v/>
      </c>
      <c r="I3704" t="str">
        <f>IF(SUM('A4'!S3735:X3735)=6,'A4'!G3735,"")</f>
        <v/>
      </c>
      <c r="J3704" s="308" t="str">
        <f>IF(SUM('A4'!S3735:X3735)=6,'A4'!H3735,"")</f>
        <v/>
      </c>
    </row>
    <row r="3705" spans="1:10" x14ac:dyDescent="0.25">
      <c r="A3705" t="str">
        <f>IF(SUM('A4'!S3736:X3736)=6,'Angaben KH-Standort'!$D$25,"")</f>
        <v/>
      </c>
      <c r="B3705" t="str">
        <f>IF(SUM('A4'!S3736:X3736)=6,'Angaben KH-Standort'!$D$26,"")</f>
        <v/>
      </c>
      <c r="C3705" t="str">
        <f>IF(SUM('A4'!S3736:X3736)=6,'Angaben KH-Standort'!$D$12,"")</f>
        <v/>
      </c>
      <c r="D3705" t="str">
        <f>IF(SUM('A4'!S3736:X3736)=6,'A1'!$F$14,"")</f>
        <v/>
      </c>
      <c r="E3705" t="str">
        <f>IF(SUM('A4'!S3736:X3736)=6,'A4'!C3736,"")</f>
        <v/>
      </c>
      <c r="F3705" t="str">
        <f>IF(SUM('A4'!S3736:X3736)=6,'A4'!D3736,"")</f>
        <v/>
      </c>
      <c r="G3705" t="str">
        <f>IF(SUM('A4'!S3736:X3736)=6,'A4'!E3736,"")</f>
        <v/>
      </c>
      <c r="H3705" t="str">
        <f>IF(SUM('A4'!S3736:X3736)=6,'A4'!F3736,"")</f>
        <v/>
      </c>
      <c r="I3705" t="str">
        <f>IF(SUM('A4'!S3736:X3736)=6,'A4'!G3736,"")</f>
        <v/>
      </c>
      <c r="J3705" s="308" t="str">
        <f>IF(SUM('A4'!S3736:X3736)=6,'A4'!H3736,"")</f>
        <v/>
      </c>
    </row>
    <row r="3706" spans="1:10" x14ac:dyDescent="0.25">
      <c r="A3706" t="str">
        <f>IF(SUM('A4'!S3737:X3737)=6,'Angaben KH-Standort'!$D$25,"")</f>
        <v/>
      </c>
      <c r="B3706" t="str">
        <f>IF(SUM('A4'!S3737:X3737)=6,'Angaben KH-Standort'!$D$26,"")</f>
        <v/>
      </c>
      <c r="C3706" t="str">
        <f>IF(SUM('A4'!S3737:X3737)=6,'Angaben KH-Standort'!$D$12,"")</f>
        <v/>
      </c>
      <c r="D3706" t="str">
        <f>IF(SUM('A4'!S3737:X3737)=6,'A1'!$F$14,"")</f>
        <v/>
      </c>
      <c r="E3706" t="str">
        <f>IF(SUM('A4'!S3737:X3737)=6,'A4'!C3737,"")</f>
        <v/>
      </c>
      <c r="F3706" t="str">
        <f>IF(SUM('A4'!S3737:X3737)=6,'A4'!D3737,"")</f>
        <v/>
      </c>
      <c r="G3706" t="str">
        <f>IF(SUM('A4'!S3737:X3737)=6,'A4'!E3737,"")</f>
        <v/>
      </c>
      <c r="H3706" t="str">
        <f>IF(SUM('A4'!S3737:X3737)=6,'A4'!F3737,"")</f>
        <v/>
      </c>
      <c r="I3706" t="str">
        <f>IF(SUM('A4'!S3737:X3737)=6,'A4'!G3737,"")</f>
        <v/>
      </c>
      <c r="J3706" s="308" t="str">
        <f>IF(SUM('A4'!S3737:X3737)=6,'A4'!H3737,"")</f>
        <v/>
      </c>
    </row>
    <row r="3707" spans="1:10" x14ac:dyDescent="0.25">
      <c r="A3707" t="str">
        <f>IF(SUM('A4'!S3738:X3738)=6,'Angaben KH-Standort'!$D$25,"")</f>
        <v/>
      </c>
      <c r="B3707" t="str">
        <f>IF(SUM('A4'!S3738:X3738)=6,'Angaben KH-Standort'!$D$26,"")</f>
        <v/>
      </c>
      <c r="C3707" t="str">
        <f>IF(SUM('A4'!S3738:X3738)=6,'Angaben KH-Standort'!$D$12,"")</f>
        <v/>
      </c>
      <c r="D3707" t="str">
        <f>IF(SUM('A4'!S3738:X3738)=6,'A1'!$F$14,"")</f>
        <v/>
      </c>
      <c r="E3707" t="str">
        <f>IF(SUM('A4'!S3738:X3738)=6,'A4'!C3738,"")</f>
        <v/>
      </c>
      <c r="F3707" t="str">
        <f>IF(SUM('A4'!S3738:X3738)=6,'A4'!D3738,"")</f>
        <v/>
      </c>
      <c r="G3707" t="str">
        <f>IF(SUM('A4'!S3738:X3738)=6,'A4'!E3738,"")</f>
        <v/>
      </c>
      <c r="H3707" t="str">
        <f>IF(SUM('A4'!S3738:X3738)=6,'A4'!F3738,"")</f>
        <v/>
      </c>
      <c r="I3707" t="str">
        <f>IF(SUM('A4'!S3738:X3738)=6,'A4'!G3738,"")</f>
        <v/>
      </c>
      <c r="J3707" s="308" t="str">
        <f>IF(SUM('A4'!S3738:X3738)=6,'A4'!H3738,"")</f>
        <v/>
      </c>
    </row>
    <row r="3708" spans="1:10" x14ac:dyDescent="0.25">
      <c r="A3708" t="str">
        <f>IF(SUM('A4'!S3739:X3739)=6,'Angaben KH-Standort'!$D$25,"")</f>
        <v/>
      </c>
      <c r="B3708" t="str">
        <f>IF(SUM('A4'!S3739:X3739)=6,'Angaben KH-Standort'!$D$26,"")</f>
        <v/>
      </c>
      <c r="C3708" t="str">
        <f>IF(SUM('A4'!S3739:X3739)=6,'Angaben KH-Standort'!$D$12,"")</f>
        <v/>
      </c>
      <c r="D3708" t="str">
        <f>IF(SUM('A4'!S3739:X3739)=6,'A1'!$F$14,"")</f>
        <v/>
      </c>
      <c r="E3708" t="str">
        <f>IF(SUM('A4'!S3739:X3739)=6,'A4'!C3739,"")</f>
        <v/>
      </c>
      <c r="F3708" t="str">
        <f>IF(SUM('A4'!S3739:X3739)=6,'A4'!D3739,"")</f>
        <v/>
      </c>
      <c r="G3708" t="str">
        <f>IF(SUM('A4'!S3739:X3739)=6,'A4'!E3739,"")</f>
        <v/>
      </c>
      <c r="H3708" t="str">
        <f>IF(SUM('A4'!S3739:X3739)=6,'A4'!F3739,"")</f>
        <v/>
      </c>
      <c r="I3708" t="str">
        <f>IF(SUM('A4'!S3739:X3739)=6,'A4'!G3739,"")</f>
        <v/>
      </c>
      <c r="J3708" s="308" t="str">
        <f>IF(SUM('A4'!S3739:X3739)=6,'A4'!H3739,"")</f>
        <v/>
      </c>
    </row>
    <row r="3709" spans="1:10" x14ac:dyDescent="0.25">
      <c r="A3709" t="str">
        <f>IF(SUM('A4'!S3740:X3740)=6,'Angaben KH-Standort'!$D$25,"")</f>
        <v/>
      </c>
      <c r="B3709" t="str">
        <f>IF(SUM('A4'!S3740:X3740)=6,'Angaben KH-Standort'!$D$26,"")</f>
        <v/>
      </c>
      <c r="C3709" t="str">
        <f>IF(SUM('A4'!S3740:X3740)=6,'Angaben KH-Standort'!$D$12,"")</f>
        <v/>
      </c>
      <c r="D3709" t="str">
        <f>IF(SUM('A4'!S3740:X3740)=6,'A1'!$F$14,"")</f>
        <v/>
      </c>
      <c r="E3709" t="str">
        <f>IF(SUM('A4'!S3740:X3740)=6,'A4'!C3740,"")</f>
        <v/>
      </c>
      <c r="F3709" t="str">
        <f>IF(SUM('A4'!S3740:X3740)=6,'A4'!D3740,"")</f>
        <v/>
      </c>
      <c r="G3709" t="str">
        <f>IF(SUM('A4'!S3740:X3740)=6,'A4'!E3740,"")</f>
        <v/>
      </c>
      <c r="H3709" t="str">
        <f>IF(SUM('A4'!S3740:X3740)=6,'A4'!F3740,"")</f>
        <v/>
      </c>
      <c r="I3709" t="str">
        <f>IF(SUM('A4'!S3740:X3740)=6,'A4'!G3740,"")</f>
        <v/>
      </c>
      <c r="J3709" s="308" t="str">
        <f>IF(SUM('A4'!S3740:X3740)=6,'A4'!H3740,"")</f>
        <v/>
      </c>
    </row>
    <row r="3710" spans="1:10" x14ac:dyDescent="0.25">
      <c r="A3710" t="str">
        <f>IF(SUM('A4'!S3741:X3741)=6,'Angaben KH-Standort'!$D$25,"")</f>
        <v/>
      </c>
      <c r="B3710" t="str">
        <f>IF(SUM('A4'!S3741:X3741)=6,'Angaben KH-Standort'!$D$26,"")</f>
        <v/>
      </c>
      <c r="C3710" t="str">
        <f>IF(SUM('A4'!S3741:X3741)=6,'Angaben KH-Standort'!$D$12,"")</f>
        <v/>
      </c>
      <c r="D3710" t="str">
        <f>IF(SUM('A4'!S3741:X3741)=6,'A1'!$F$14,"")</f>
        <v/>
      </c>
      <c r="E3710" t="str">
        <f>IF(SUM('A4'!S3741:X3741)=6,'A4'!C3741,"")</f>
        <v/>
      </c>
      <c r="F3710" t="str">
        <f>IF(SUM('A4'!S3741:X3741)=6,'A4'!D3741,"")</f>
        <v/>
      </c>
      <c r="G3710" t="str">
        <f>IF(SUM('A4'!S3741:X3741)=6,'A4'!E3741,"")</f>
        <v/>
      </c>
      <c r="H3710" t="str">
        <f>IF(SUM('A4'!S3741:X3741)=6,'A4'!F3741,"")</f>
        <v/>
      </c>
      <c r="I3710" t="str">
        <f>IF(SUM('A4'!S3741:X3741)=6,'A4'!G3741,"")</f>
        <v/>
      </c>
      <c r="J3710" s="308" t="str">
        <f>IF(SUM('A4'!S3741:X3741)=6,'A4'!H3741,"")</f>
        <v/>
      </c>
    </row>
    <row r="3711" spans="1:10" x14ac:dyDescent="0.25">
      <c r="A3711" t="str">
        <f>IF(SUM('A4'!S3742:X3742)=6,'Angaben KH-Standort'!$D$25,"")</f>
        <v/>
      </c>
      <c r="B3711" t="str">
        <f>IF(SUM('A4'!S3742:X3742)=6,'Angaben KH-Standort'!$D$26,"")</f>
        <v/>
      </c>
      <c r="C3711" t="str">
        <f>IF(SUM('A4'!S3742:X3742)=6,'Angaben KH-Standort'!$D$12,"")</f>
        <v/>
      </c>
      <c r="D3711" t="str">
        <f>IF(SUM('A4'!S3742:X3742)=6,'A1'!$F$14,"")</f>
        <v/>
      </c>
      <c r="E3711" t="str">
        <f>IF(SUM('A4'!S3742:X3742)=6,'A4'!C3742,"")</f>
        <v/>
      </c>
      <c r="F3711" t="str">
        <f>IF(SUM('A4'!S3742:X3742)=6,'A4'!D3742,"")</f>
        <v/>
      </c>
      <c r="G3711" t="str">
        <f>IF(SUM('A4'!S3742:X3742)=6,'A4'!E3742,"")</f>
        <v/>
      </c>
      <c r="H3711" t="str">
        <f>IF(SUM('A4'!S3742:X3742)=6,'A4'!F3742,"")</f>
        <v/>
      </c>
      <c r="I3711" t="str">
        <f>IF(SUM('A4'!S3742:X3742)=6,'A4'!G3742,"")</f>
        <v/>
      </c>
      <c r="J3711" s="308" t="str">
        <f>IF(SUM('A4'!S3742:X3742)=6,'A4'!H3742,"")</f>
        <v/>
      </c>
    </row>
    <row r="3712" spans="1:10" x14ac:dyDescent="0.25">
      <c r="A3712" t="str">
        <f>IF(SUM('A4'!S3743:X3743)=6,'Angaben KH-Standort'!$D$25,"")</f>
        <v/>
      </c>
      <c r="B3712" t="str">
        <f>IF(SUM('A4'!S3743:X3743)=6,'Angaben KH-Standort'!$D$26,"")</f>
        <v/>
      </c>
      <c r="C3712" t="str">
        <f>IF(SUM('A4'!S3743:X3743)=6,'Angaben KH-Standort'!$D$12,"")</f>
        <v/>
      </c>
      <c r="D3712" t="str">
        <f>IF(SUM('A4'!S3743:X3743)=6,'A1'!$F$14,"")</f>
        <v/>
      </c>
      <c r="E3712" t="str">
        <f>IF(SUM('A4'!S3743:X3743)=6,'A4'!C3743,"")</f>
        <v/>
      </c>
      <c r="F3712" t="str">
        <f>IF(SUM('A4'!S3743:X3743)=6,'A4'!D3743,"")</f>
        <v/>
      </c>
      <c r="G3712" t="str">
        <f>IF(SUM('A4'!S3743:X3743)=6,'A4'!E3743,"")</f>
        <v/>
      </c>
      <c r="H3712" t="str">
        <f>IF(SUM('A4'!S3743:X3743)=6,'A4'!F3743,"")</f>
        <v/>
      </c>
      <c r="I3712" t="str">
        <f>IF(SUM('A4'!S3743:X3743)=6,'A4'!G3743,"")</f>
        <v/>
      </c>
      <c r="J3712" s="308" t="str">
        <f>IF(SUM('A4'!S3743:X3743)=6,'A4'!H3743,"")</f>
        <v/>
      </c>
    </row>
    <row r="3713" spans="1:10" x14ac:dyDescent="0.25">
      <c r="A3713" t="str">
        <f>IF(SUM('A4'!S3744:X3744)=6,'Angaben KH-Standort'!$D$25,"")</f>
        <v/>
      </c>
      <c r="B3713" t="str">
        <f>IF(SUM('A4'!S3744:X3744)=6,'Angaben KH-Standort'!$D$26,"")</f>
        <v/>
      </c>
      <c r="C3713" t="str">
        <f>IF(SUM('A4'!S3744:X3744)=6,'Angaben KH-Standort'!$D$12,"")</f>
        <v/>
      </c>
      <c r="D3713" t="str">
        <f>IF(SUM('A4'!S3744:X3744)=6,'A1'!$F$14,"")</f>
        <v/>
      </c>
      <c r="E3713" t="str">
        <f>IF(SUM('A4'!S3744:X3744)=6,'A4'!C3744,"")</f>
        <v/>
      </c>
      <c r="F3713" t="str">
        <f>IF(SUM('A4'!S3744:X3744)=6,'A4'!D3744,"")</f>
        <v/>
      </c>
      <c r="G3713" t="str">
        <f>IF(SUM('A4'!S3744:X3744)=6,'A4'!E3744,"")</f>
        <v/>
      </c>
      <c r="H3713" t="str">
        <f>IF(SUM('A4'!S3744:X3744)=6,'A4'!F3744,"")</f>
        <v/>
      </c>
      <c r="I3713" t="str">
        <f>IF(SUM('A4'!S3744:X3744)=6,'A4'!G3744,"")</f>
        <v/>
      </c>
      <c r="J3713" s="308" t="str">
        <f>IF(SUM('A4'!S3744:X3744)=6,'A4'!H3744,"")</f>
        <v/>
      </c>
    </row>
    <row r="3714" spans="1:10" x14ac:dyDescent="0.25">
      <c r="A3714" t="str">
        <f>IF(SUM('A4'!S3745:X3745)=6,'Angaben KH-Standort'!$D$25,"")</f>
        <v/>
      </c>
      <c r="B3714" t="str">
        <f>IF(SUM('A4'!S3745:X3745)=6,'Angaben KH-Standort'!$D$26,"")</f>
        <v/>
      </c>
      <c r="C3714" t="str">
        <f>IF(SUM('A4'!S3745:X3745)=6,'Angaben KH-Standort'!$D$12,"")</f>
        <v/>
      </c>
      <c r="D3714" t="str">
        <f>IF(SUM('A4'!S3745:X3745)=6,'A1'!$F$14,"")</f>
        <v/>
      </c>
      <c r="E3714" t="str">
        <f>IF(SUM('A4'!S3745:X3745)=6,'A4'!C3745,"")</f>
        <v/>
      </c>
      <c r="F3714" t="str">
        <f>IF(SUM('A4'!S3745:X3745)=6,'A4'!D3745,"")</f>
        <v/>
      </c>
      <c r="G3714" t="str">
        <f>IF(SUM('A4'!S3745:X3745)=6,'A4'!E3745,"")</f>
        <v/>
      </c>
      <c r="H3714" t="str">
        <f>IF(SUM('A4'!S3745:X3745)=6,'A4'!F3745,"")</f>
        <v/>
      </c>
      <c r="I3714" t="str">
        <f>IF(SUM('A4'!S3745:X3745)=6,'A4'!G3745,"")</f>
        <v/>
      </c>
      <c r="J3714" s="308" t="str">
        <f>IF(SUM('A4'!S3745:X3745)=6,'A4'!H3745,"")</f>
        <v/>
      </c>
    </row>
    <row r="3715" spans="1:10" x14ac:dyDescent="0.25">
      <c r="A3715" t="str">
        <f>IF(SUM('A4'!S3746:X3746)=6,'Angaben KH-Standort'!$D$25,"")</f>
        <v/>
      </c>
      <c r="B3715" t="str">
        <f>IF(SUM('A4'!S3746:X3746)=6,'Angaben KH-Standort'!$D$26,"")</f>
        <v/>
      </c>
      <c r="C3715" t="str">
        <f>IF(SUM('A4'!S3746:X3746)=6,'Angaben KH-Standort'!$D$12,"")</f>
        <v/>
      </c>
      <c r="D3715" t="str">
        <f>IF(SUM('A4'!S3746:X3746)=6,'A1'!$F$14,"")</f>
        <v/>
      </c>
      <c r="E3715" t="str">
        <f>IF(SUM('A4'!S3746:X3746)=6,'A4'!C3746,"")</f>
        <v/>
      </c>
      <c r="F3715" t="str">
        <f>IF(SUM('A4'!S3746:X3746)=6,'A4'!D3746,"")</f>
        <v/>
      </c>
      <c r="G3715" t="str">
        <f>IF(SUM('A4'!S3746:X3746)=6,'A4'!E3746,"")</f>
        <v/>
      </c>
      <c r="H3715" t="str">
        <f>IF(SUM('A4'!S3746:X3746)=6,'A4'!F3746,"")</f>
        <v/>
      </c>
      <c r="I3715" t="str">
        <f>IF(SUM('A4'!S3746:X3746)=6,'A4'!G3746,"")</f>
        <v/>
      </c>
      <c r="J3715" s="308" t="str">
        <f>IF(SUM('A4'!S3746:X3746)=6,'A4'!H3746,"")</f>
        <v/>
      </c>
    </row>
    <row r="3716" spans="1:10" x14ac:dyDescent="0.25">
      <c r="A3716" t="str">
        <f>IF(SUM('A4'!S3747:X3747)=6,'Angaben KH-Standort'!$D$25,"")</f>
        <v/>
      </c>
      <c r="B3716" t="str">
        <f>IF(SUM('A4'!S3747:X3747)=6,'Angaben KH-Standort'!$D$26,"")</f>
        <v/>
      </c>
      <c r="C3716" t="str">
        <f>IF(SUM('A4'!S3747:X3747)=6,'Angaben KH-Standort'!$D$12,"")</f>
        <v/>
      </c>
      <c r="D3716" t="str">
        <f>IF(SUM('A4'!S3747:X3747)=6,'A1'!$F$14,"")</f>
        <v/>
      </c>
      <c r="E3716" t="str">
        <f>IF(SUM('A4'!S3747:X3747)=6,'A4'!C3747,"")</f>
        <v/>
      </c>
      <c r="F3716" t="str">
        <f>IF(SUM('A4'!S3747:X3747)=6,'A4'!D3747,"")</f>
        <v/>
      </c>
      <c r="G3716" t="str">
        <f>IF(SUM('A4'!S3747:X3747)=6,'A4'!E3747,"")</f>
        <v/>
      </c>
      <c r="H3716" t="str">
        <f>IF(SUM('A4'!S3747:X3747)=6,'A4'!F3747,"")</f>
        <v/>
      </c>
      <c r="I3716" t="str">
        <f>IF(SUM('A4'!S3747:X3747)=6,'A4'!G3747,"")</f>
        <v/>
      </c>
      <c r="J3716" s="308" t="str">
        <f>IF(SUM('A4'!S3747:X3747)=6,'A4'!H3747,"")</f>
        <v/>
      </c>
    </row>
    <row r="3717" spans="1:10" x14ac:dyDescent="0.25">
      <c r="A3717" t="str">
        <f>IF(SUM('A4'!S3748:X3748)=6,'Angaben KH-Standort'!$D$25,"")</f>
        <v/>
      </c>
      <c r="B3717" t="str">
        <f>IF(SUM('A4'!S3748:X3748)=6,'Angaben KH-Standort'!$D$26,"")</f>
        <v/>
      </c>
      <c r="C3717" t="str">
        <f>IF(SUM('A4'!S3748:X3748)=6,'Angaben KH-Standort'!$D$12,"")</f>
        <v/>
      </c>
      <c r="D3717" t="str">
        <f>IF(SUM('A4'!S3748:X3748)=6,'A1'!$F$14,"")</f>
        <v/>
      </c>
      <c r="E3717" t="str">
        <f>IF(SUM('A4'!S3748:X3748)=6,'A4'!C3748,"")</f>
        <v/>
      </c>
      <c r="F3717" t="str">
        <f>IF(SUM('A4'!S3748:X3748)=6,'A4'!D3748,"")</f>
        <v/>
      </c>
      <c r="G3717" t="str">
        <f>IF(SUM('A4'!S3748:X3748)=6,'A4'!E3748,"")</f>
        <v/>
      </c>
      <c r="H3717" t="str">
        <f>IF(SUM('A4'!S3748:X3748)=6,'A4'!F3748,"")</f>
        <v/>
      </c>
      <c r="I3717" t="str">
        <f>IF(SUM('A4'!S3748:X3748)=6,'A4'!G3748,"")</f>
        <v/>
      </c>
      <c r="J3717" s="308" t="str">
        <f>IF(SUM('A4'!S3748:X3748)=6,'A4'!H3748,"")</f>
        <v/>
      </c>
    </row>
    <row r="3718" spans="1:10" x14ac:dyDescent="0.25">
      <c r="A3718" t="str">
        <f>IF(SUM('A4'!S3749:X3749)=6,'Angaben KH-Standort'!$D$25,"")</f>
        <v/>
      </c>
      <c r="B3718" t="str">
        <f>IF(SUM('A4'!S3749:X3749)=6,'Angaben KH-Standort'!$D$26,"")</f>
        <v/>
      </c>
      <c r="C3718" t="str">
        <f>IF(SUM('A4'!S3749:X3749)=6,'Angaben KH-Standort'!$D$12,"")</f>
        <v/>
      </c>
      <c r="D3718" t="str">
        <f>IF(SUM('A4'!S3749:X3749)=6,'A1'!$F$14,"")</f>
        <v/>
      </c>
      <c r="E3718" t="str">
        <f>IF(SUM('A4'!S3749:X3749)=6,'A4'!C3749,"")</f>
        <v/>
      </c>
      <c r="F3718" t="str">
        <f>IF(SUM('A4'!S3749:X3749)=6,'A4'!D3749,"")</f>
        <v/>
      </c>
      <c r="G3718" t="str">
        <f>IF(SUM('A4'!S3749:X3749)=6,'A4'!E3749,"")</f>
        <v/>
      </c>
      <c r="H3718" t="str">
        <f>IF(SUM('A4'!S3749:X3749)=6,'A4'!F3749,"")</f>
        <v/>
      </c>
      <c r="I3718" t="str">
        <f>IF(SUM('A4'!S3749:X3749)=6,'A4'!G3749,"")</f>
        <v/>
      </c>
      <c r="J3718" s="308" t="str">
        <f>IF(SUM('A4'!S3749:X3749)=6,'A4'!H3749,"")</f>
        <v/>
      </c>
    </row>
    <row r="3719" spans="1:10" x14ac:dyDescent="0.25">
      <c r="A3719" t="str">
        <f>IF(SUM('A4'!S3750:X3750)=6,'Angaben KH-Standort'!$D$25,"")</f>
        <v/>
      </c>
      <c r="B3719" t="str">
        <f>IF(SUM('A4'!S3750:X3750)=6,'Angaben KH-Standort'!$D$26,"")</f>
        <v/>
      </c>
      <c r="C3719" t="str">
        <f>IF(SUM('A4'!S3750:X3750)=6,'Angaben KH-Standort'!$D$12,"")</f>
        <v/>
      </c>
      <c r="D3719" t="str">
        <f>IF(SUM('A4'!S3750:X3750)=6,'A1'!$F$14,"")</f>
        <v/>
      </c>
      <c r="E3719" t="str">
        <f>IF(SUM('A4'!S3750:X3750)=6,'A4'!C3750,"")</f>
        <v/>
      </c>
      <c r="F3719" t="str">
        <f>IF(SUM('A4'!S3750:X3750)=6,'A4'!D3750,"")</f>
        <v/>
      </c>
      <c r="G3719" t="str">
        <f>IF(SUM('A4'!S3750:X3750)=6,'A4'!E3750,"")</f>
        <v/>
      </c>
      <c r="H3719" t="str">
        <f>IF(SUM('A4'!S3750:X3750)=6,'A4'!F3750,"")</f>
        <v/>
      </c>
      <c r="I3719" t="str">
        <f>IF(SUM('A4'!S3750:X3750)=6,'A4'!G3750,"")</f>
        <v/>
      </c>
      <c r="J3719" s="308" t="str">
        <f>IF(SUM('A4'!S3750:X3750)=6,'A4'!H3750,"")</f>
        <v/>
      </c>
    </row>
    <row r="3720" spans="1:10" x14ac:dyDescent="0.25">
      <c r="A3720" t="str">
        <f>IF(SUM('A4'!S3751:X3751)=6,'Angaben KH-Standort'!$D$25,"")</f>
        <v/>
      </c>
      <c r="B3720" t="str">
        <f>IF(SUM('A4'!S3751:X3751)=6,'Angaben KH-Standort'!$D$26,"")</f>
        <v/>
      </c>
      <c r="C3720" t="str">
        <f>IF(SUM('A4'!S3751:X3751)=6,'Angaben KH-Standort'!$D$12,"")</f>
        <v/>
      </c>
      <c r="D3720" t="str">
        <f>IF(SUM('A4'!S3751:X3751)=6,'A1'!$F$14,"")</f>
        <v/>
      </c>
      <c r="E3720" t="str">
        <f>IF(SUM('A4'!S3751:X3751)=6,'A4'!C3751,"")</f>
        <v/>
      </c>
      <c r="F3720" t="str">
        <f>IF(SUM('A4'!S3751:X3751)=6,'A4'!D3751,"")</f>
        <v/>
      </c>
      <c r="G3720" t="str">
        <f>IF(SUM('A4'!S3751:X3751)=6,'A4'!E3751,"")</f>
        <v/>
      </c>
      <c r="H3720" t="str">
        <f>IF(SUM('A4'!S3751:X3751)=6,'A4'!F3751,"")</f>
        <v/>
      </c>
      <c r="I3720" t="str">
        <f>IF(SUM('A4'!S3751:X3751)=6,'A4'!G3751,"")</f>
        <v/>
      </c>
      <c r="J3720" s="308" t="str">
        <f>IF(SUM('A4'!S3751:X3751)=6,'A4'!H3751,"")</f>
        <v/>
      </c>
    </row>
    <row r="3721" spans="1:10" x14ac:dyDescent="0.25">
      <c r="A3721" t="str">
        <f>IF(SUM('A4'!S3752:X3752)=6,'Angaben KH-Standort'!$D$25,"")</f>
        <v/>
      </c>
      <c r="B3721" t="str">
        <f>IF(SUM('A4'!S3752:X3752)=6,'Angaben KH-Standort'!$D$26,"")</f>
        <v/>
      </c>
      <c r="C3721" t="str">
        <f>IF(SUM('A4'!S3752:X3752)=6,'Angaben KH-Standort'!$D$12,"")</f>
        <v/>
      </c>
      <c r="D3721" t="str">
        <f>IF(SUM('A4'!S3752:X3752)=6,'A1'!$F$14,"")</f>
        <v/>
      </c>
      <c r="E3721" t="str">
        <f>IF(SUM('A4'!S3752:X3752)=6,'A4'!C3752,"")</f>
        <v/>
      </c>
      <c r="F3721" t="str">
        <f>IF(SUM('A4'!S3752:X3752)=6,'A4'!D3752,"")</f>
        <v/>
      </c>
      <c r="G3721" t="str">
        <f>IF(SUM('A4'!S3752:X3752)=6,'A4'!E3752,"")</f>
        <v/>
      </c>
      <c r="H3721" t="str">
        <f>IF(SUM('A4'!S3752:X3752)=6,'A4'!F3752,"")</f>
        <v/>
      </c>
      <c r="I3721" t="str">
        <f>IF(SUM('A4'!S3752:X3752)=6,'A4'!G3752,"")</f>
        <v/>
      </c>
      <c r="J3721" s="308" t="str">
        <f>IF(SUM('A4'!S3752:X3752)=6,'A4'!H3752,"")</f>
        <v/>
      </c>
    </row>
    <row r="3722" spans="1:10" x14ac:dyDescent="0.25">
      <c r="A3722" t="str">
        <f>IF(SUM('A4'!S3753:X3753)=6,'Angaben KH-Standort'!$D$25,"")</f>
        <v/>
      </c>
      <c r="B3722" t="str">
        <f>IF(SUM('A4'!S3753:X3753)=6,'Angaben KH-Standort'!$D$26,"")</f>
        <v/>
      </c>
      <c r="C3722" t="str">
        <f>IF(SUM('A4'!S3753:X3753)=6,'Angaben KH-Standort'!$D$12,"")</f>
        <v/>
      </c>
      <c r="D3722" t="str">
        <f>IF(SUM('A4'!S3753:X3753)=6,'A1'!$F$14,"")</f>
        <v/>
      </c>
      <c r="E3722" t="str">
        <f>IF(SUM('A4'!S3753:X3753)=6,'A4'!C3753,"")</f>
        <v/>
      </c>
      <c r="F3722" t="str">
        <f>IF(SUM('A4'!S3753:X3753)=6,'A4'!D3753,"")</f>
        <v/>
      </c>
      <c r="G3722" t="str">
        <f>IF(SUM('A4'!S3753:X3753)=6,'A4'!E3753,"")</f>
        <v/>
      </c>
      <c r="H3722" t="str">
        <f>IF(SUM('A4'!S3753:X3753)=6,'A4'!F3753,"")</f>
        <v/>
      </c>
      <c r="I3722" t="str">
        <f>IF(SUM('A4'!S3753:X3753)=6,'A4'!G3753,"")</f>
        <v/>
      </c>
      <c r="J3722" s="308" t="str">
        <f>IF(SUM('A4'!S3753:X3753)=6,'A4'!H3753,"")</f>
        <v/>
      </c>
    </row>
    <row r="3723" spans="1:10" x14ac:dyDescent="0.25">
      <c r="A3723" t="str">
        <f>IF(SUM('A4'!S3754:X3754)=6,'Angaben KH-Standort'!$D$25,"")</f>
        <v/>
      </c>
      <c r="B3723" t="str">
        <f>IF(SUM('A4'!S3754:X3754)=6,'Angaben KH-Standort'!$D$26,"")</f>
        <v/>
      </c>
      <c r="C3723" t="str">
        <f>IF(SUM('A4'!S3754:X3754)=6,'Angaben KH-Standort'!$D$12,"")</f>
        <v/>
      </c>
      <c r="D3723" t="str">
        <f>IF(SUM('A4'!S3754:X3754)=6,'A1'!$F$14,"")</f>
        <v/>
      </c>
      <c r="E3723" t="str">
        <f>IF(SUM('A4'!S3754:X3754)=6,'A4'!C3754,"")</f>
        <v/>
      </c>
      <c r="F3723" t="str">
        <f>IF(SUM('A4'!S3754:X3754)=6,'A4'!D3754,"")</f>
        <v/>
      </c>
      <c r="G3723" t="str">
        <f>IF(SUM('A4'!S3754:X3754)=6,'A4'!E3754,"")</f>
        <v/>
      </c>
      <c r="H3723" t="str">
        <f>IF(SUM('A4'!S3754:X3754)=6,'A4'!F3754,"")</f>
        <v/>
      </c>
      <c r="I3723" t="str">
        <f>IF(SUM('A4'!S3754:X3754)=6,'A4'!G3754,"")</f>
        <v/>
      </c>
      <c r="J3723" s="308" t="str">
        <f>IF(SUM('A4'!S3754:X3754)=6,'A4'!H3754,"")</f>
        <v/>
      </c>
    </row>
    <row r="3724" spans="1:10" x14ac:dyDescent="0.25">
      <c r="A3724" t="str">
        <f>IF(SUM('A4'!S3755:X3755)=6,'Angaben KH-Standort'!$D$25,"")</f>
        <v/>
      </c>
      <c r="B3724" t="str">
        <f>IF(SUM('A4'!S3755:X3755)=6,'Angaben KH-Standort'!$D$26,"")</f>
        <v/>
      </c>
      <c r="C3724" t="str">
        <f>IF(SUM('A4'!S3755:X3755)=6,'Angaben KH-Standort'!$D$12,"")</f>
        <v/>
      </c>
      <c r="D3724" t="str">
        <f>IF(SUM('A4'!S3755:X3755)=6,'A1'!$F$14,"")</f>
        <v/>
      </c>
      <c r="E3724" t="str">
        <f>IF(SUM('A4'!S3755:X3755)=6,'A4'!C3755,"")</f>
        <v/>
      </c>
      <c r="F3724" t="str">
        <f>IF(SUM('A4'!S3755:X3755)=6,'A4'!D3755,"")</f>
        <v/>
      </c>
      <c r="G3724" t="str">
        <f>IF(SUM('A4'!S3755:X3755)=6,'A4'!E3755,"")</f>
        <v/>
      </c>
      <c r="H3724" t="str">
        <f>IF(SUM('A4'!S3755:X3755)=6,'A4'!F3755,"")</f>
        <v/>
      </c>
      <c r="I3724" t="str">
        <f>IF(SUM('A4'!S3755:X3755)=6,'A4'!G3755,"")</f>
        <v/>
      </c>
      <c r="J3724" s="308" t="str">
        <f>IF(SUM('A4'!S3755:X3755)=6,'A4'!H3755,"")</f>
        <v/>
      </c>
    </row>
    <row r="3725" spans="1:10" x14ac:dyDescent="0.25">
      <c r="A3725" t="str">
        <f>IF(SUM('A4'!S3756:X3756)=6,'Angaben KH-Standort'!$D$25,"")</f>
        <v/>
      </c>
      <c r="B3725" t="str">
        <f>IF(SUM('A4'!S3756:X3756)=6,'Angaben KH-Standort'!$D$26,"")</f>
        <v/>
      </c>
      <c r="C3725" t="str">
        <f>IF(SUM('A4'!S3756:X3756)=6,'Angaben KH-Standort'!$D$12,"")</f>
        <v/>
      </c>
      <c r="D3725" t="str">
        <f>IF(SUM('A4'!S3756:X3756)=6,'A1'!$F$14,"")</f>
        <v/>
      </c>
      <c r="E3725" t="str">
        <f>IF(SUM('A4'!S3756:X3756)=6,'A4'!C3756,"")</f>
        <v/>
      </c>
      <c r="F3725" t="str">
        <f>IF(SUM('A4'!S3756:X3756)=6,'A4'!D3756,"")</f>
        <v/>
      </c>
      <c r="G3725" t="str">
        <f>IF(SUM('A4'!S3756:X3756)=6,'A4'!E3756,"")</f>
        <v/>
      </c>
      <c r="H3725" t="str">
        <f>IF(SUM('A4'!S3756:X3756)=6,'A4'!F3756,"")</f>
        <v/>
      </c>
      <c r="I3725" t="str">
        <f>IF(SUM('A4'!S3756:X3756)=6,'A4'!G3756,"")</f>
        <v/>
      </c>
      <c r="J3725" s="308" t="str">
        <f>IF(SUM('A4'!S3756:X3756)=6,'A4'!H3756,"")</f>
        <v/>
      </c>
    </row>
    <row r="3726" spans="1:10" x14ac:dyDescent="0.25">
      <c r="A3726" t="str">
        <f>IF(SUM('A4'!S3757:X3757)=6,'Angaben KH-Standort'!$D$25,"")</f>
        <v/>
      </c>
      <c r="B3726" t="str">
        <f>IF(SUM('A4'!S3757:X3757)=6,'Angaben KH-Standort'!$D$26,"")</f>
        <v/>
      </c>
      <c r="C3726" t="str">
        <f>IF(SUM('A4'!S3757:X3757)=6,'Angaben KH-Standort'!$D$12,"")</f>
        <v/>
      </c>
      <c r="D3726" t="str">
        <f>IF(SUM('A4'!S3757:X3757)=6,'A1'!$F$14,"")</f>
        <v/>
      </c>
      <c r="E3726" t="str">
        <f>IF(SUM('A4'!S3757:X3757)=6,'A4'!C3757,"")</f>
        <v/>
      </c>
      <c r="F3726" t="str">
        <f>IF(SUM('A4'!S3757:X3757)=6,'A4'!D3757,"")</f>
        <v/>
      </c>
      <c r="G3726" t="str">
        <f>IF(SUM('A4'!S3757:X3757)=6,'A4'!E3757,"")</f>
        <v/>
      </c>
      <c r="H3726" t="str">
        <f>IF(SUM('A4'!S3757:X3757)=6,'A4'!F3757,"")</f>
        <v/>
      </c>
      <c r="I3726" t="str">
        <f>IF(SUM('A4'!S3757:X3757)=6,'A4'!G3757,"")</f>
        <v/>
      </c>
      <c r="J3726" s="308" t="str">
        <f>IF(SUM('A4'!S3757:X3757)=6,'A4'!H3757,"")</f>
        <v/>
      </c>
    </row>
    <row r="3727" spans="1:10" x14ac:dyDescent="0.25">
      <c r="A3727" t="str">
        <f>IF(SUM('A4'!S3758:X3758)=6,'Angaben KH-Standort'!$D$25,"")</f>
        <v/>
      </c>
      <c r="B3727" t="str">
        <f>IF(SUM('A4'!S3758:X3758)=6,'Angaben KH-Standort'!$D$26,"")</f>
        <v/>
      </c>
      <c r="C3727" t="str">
        <f>IF(SUM('A4'!S3758:X3758)=6,'Angaben KH-Standort'!$D$12,"")</f>
        <v/>
      </c>
      <c r="D3727" t="str">
        <f>IF(SUM('A4'!S3758:X3758)=6,'A1'!$F$14,"")</f>
        <v/>
      </c>
      <c r="E3727" t="str">
        <f>IF(SUM('A4'!S3758:X3758)=6,'A4'!C3758,"")</f>
        <v/>
      </c>
      <c r="F3727" t="str">
        <f>IF(SUM('A4'!S3758:X3758)=6,'A4'!D3758,"")</f>
        <v/>
      </c>
      <c r="G3727" t="str">
        <f>IF(SUM('A4'!S3758:X3758)=6,'A4'!E3758,"")</f>
        <v/>
      </c>
      <c r="H3727" t="str">
        <f>IF(SUM('A4'!S3758:X3758)=6,'A4'!F3758,"")</f>
        <v/>
      </c>
      <c r="I3727" t="str">
        <f>IF(SUM('A4'!S3758:X3758)=6,'A4'!G3758,"")</f>
        <v/>
      </c>
      <c r="J3727" s="308" t="str">
        <f>IF(SUM('A4'!S3758:X3758)=6,'A4'!H3758,"")</f>
        <v/>
      </c>
    </row>
    <row r="3728" spans="1:10" x14ac:dyDescent="0.25">
      <c r="A3728" t="str">
        <f>IF(SUM('A4'!S3759:X3759)=6,'Angaben KH-Standort'!$D$25,"")</f>
        <v/>
      </c>
      <c r="B3728" t="str">
        <f>IF(SUM('A4'!S3759:X3759)=6,'Angaben KH-Standort'!$D$26,"")</f>
        <v/>
      </c>
      <c r="C3728" t="str">
        <f>IF(SUM('A4'!S3759:X3759)=6,'Angaben KH-Standort'!$D$12,"")</f>
        <v/>
      </c>
      <c r="D3728" t="str">
        <f>IF(SUM('A4'!S3759:X3759)=6,'A1'!$F$14,"")</f>
        <v/>
      </c>
      <c r="E3728" t="str">
        <f>IF(SUM('A4'!S3759:X3759)=6,'A4'!C3759,"")</f>
        <v/>
      </c>
      <c r="F3728" t="str">
        <f>IF(SUM('A4'!S3759:X3759)=6,'A4'!D3759,"")</f>
        <v/>
      </c>
      <c r="G3728" t="str">
        <f>IF(SUM('A4'!S3759:X3759)=6,'A4'!E3759,"")</f>
        <v/>
      </c>
      <c r="H3728" t="str">
        <f>IF(SUM('A4'!S3759:X3759)=6,'A4'!F3759,"")</f>
        <v/>
      </c>
      <c r="I3728" t="str">
        <f>IF(SUM('A4'!S3759:X3759)=6,'A4'!G3759,"")</f>
        <v/>
      </c>
      <c r="J3728" s="308" t="str">
        <f>IF(SUM('A4'!S3759:X3759)=6,'A4'!H3759,"")</f>
        <v/>
      </c>
    </row>
    <row r="3729" spans="1:10" x14ac:dyDescent="0.25">
      <c r="A3729" t="str">
        <f>IF(SUM('A4'!S3760:X3760)=6,'Angaben KH-Standort'!$D$25,"")</f>
        <v/>
      </c>
      <c r="B3729" t="str">
        <f>IF(SUM('A4'!S3760:X3760)=6,'Angaben KH-Standort'!$D$26,"")</f>
        <v/>
      </c>
      <c r="C3729" t="str">
        <f>IF(SUM('A4'!S3760:X3760)=6,'Angaben KH-Standort'!$D$12,"")</f>
        <v/>
      </c>
      <c r="D3729" t="str">
        <f>IF(SUM('A4'!S3760:X3760)=6,'A1'!$F$14,"")</f>
        <v/>
      </c>
      <c r="E3729" t="str">
        <f>IF(SUM('A4'!S3760:X3760)=6,'A4'!C3760,"")</f>
        <v/>
      </c>
      <c r="F3729" t="str">
        <f>IF(SUM('A4'!S3760:X3760)=6,'A4'!D3760,"")</f>
        <v/>
      </c>
      <c r="G3729" t="str">
        <f>IF(SUM('A4'!S3760:X3760)=6,'A4'!E3760,"")</f>
        <v/>
      </c>
      <c r="H3729" t="str">
        <f>IF(SUM('A4'!S3760:X3760)=6,'A4'!F3760,"")</f>
        <v/>
      </c>
      <c r="I3729" t="str">
        <f>IF(SUM('A4'!S3760:X3760)=6,'A4'!G3760,"")</f>
        <v/>
      </c>
      <c r="J3729" s="308" t="str">
        <f>IF(SUM('A4'!S3760:X3760)=6,'A4'!H3760,"")</f>
        <v/>
      </c>
    </row>
    <row r="3730" spans="1:10" x14ac:dyDescent="0.25">
      <c r="A3730" t="str">
        <f>IF(SUM('A4'!S3761:X3761)=6,'Angaben KH-Standort'!$D$25,"")</f>
        <v/>
      </c>
      <c r="B3730" t="str">
        <f>IF(SUM('A4'!S3761:X3761)=6,'Angaben KH-Standort'!$D$26,"")</f>
        <v/>
      </c>
      <c r="C3730" t="str">
        <f>IF(SUM('A4'!S3761:X3761)=6,'Angaben KH-Standort'!$D$12,"")</f>
        <v/>
      </c>
      <c r="D3730" t="str">
        <f>IF(SUM('A4'!S3761:X3761)=6,'A1'!$F$14,"")</f>
        <v/>
      </c>
      <c r="E3730" t="str">
        <f>IF(SUM('A4'!S3761:X3761)=6,'A4'!C3761,"")</f>
        <v/>
      </c>
      <c r="F3730" t="str">
        <f>IF(SUM('A4'!S3761:X3761)=6,'A4'!D3761,"")</f>
        <v/>
      </c>
      <c r="G3730" t="str">
        <f>IF(SUM('A4'!S3761:X3761)=6,'A4'!E3761,"")</f>
        <v/>
      </c>
      <c r="H3730" t="str">
        <f>IF(SUM('A4'!S3761:X3761)=6,'A4'!F3761,"")</f>
        <v/>
      </c>
      <c r="I3730" t="str">
        <f>IF(SUM('A4'!S3761:X3761)=6,'A4'!G3761,"")</f>
        <v/>
      </c>
      <c r="J3730" s="308" t="str">
        <f>IF(SUM('A4'!S3761:X3761)=6,'A4'!H3761,"")</f>
        <v/>
      </c>
    </row>
    <row r="3731" spans="1:10" x14ac:dyDescent="0.25">
      <c r="A3731" t="str">
        <f>IF(SUM('A4'!S3762:X3762)=6,'Angaben KH-Standort'!$D$25,"")</f>
        <v/>
      </c>
      <c r="B3731" t="str">
        <f>IF(SUM('A4'!S3762:X3762)=6,'Angaben KH-Standort'!$D$26,"")</f>
        <v/>
      </c>
      <c r="C3731" t="str">
        <f>IF(SUM('A4'!S3762:X3762)=6,'Angaben KH-Standort'!$D$12,"")</f>
        <v/>
      </c>
      <c r="D3731" t="str">
        <f>IF(SUM('A4'!S3762:X3762)=6,'A1'!$F$14,"")</f>
        <v/>
      </c>
      <c r="E3731" t="str">
        <f>IF(SUM('A4'!S3762:X3762)=6,'A4'!C3762,"")</f>
        <v/>
      </c>
      <c r="F3731" t="str">
        <f>IF(SUM('A4'!S3762:X3762)=6,'A4'!D3762,"")</f>
        <v/>
      </c>
      <c r="G3731" t="str">
        <f>IF(SUM('A4'!S3762:X3762)=6,'A4'!E3762,"")</f>
        <v/>
      </c>
      <c r="H3731" t="str">
        <f>IF(SUM('A4'!S3762:X3762)=6,'A4'!F3762,"")</f>
        <v/>
      </c>
      <c r="I3731" t="str">
        <f>IF(SUM('A4'!S3762:X3762)=6,'A4'!G3762,"")</f>
        <v/>
      </c>
      <c r="J3731" s="308" t="str">
        <f>IF(SUM('A4'!S3762:X3762)=6,'A4'!H3762,"")</f>
        <v/>
      </c>
    </row>
    <row r="3732" spans="1:10" x14ac:dyDescent="0.25">
      <c r="A3732" t="str">
        <f>IF(SUM('A4'!S3763:X3763)=6,'Angaben KH-Standort'!$D$25,"")</f>
        <v/>
      </c>
      <c r="B3732" t="str">
        <f>IF(SUM('A4'!S3763:X3763)=6,'Angaben KH-Standort'!$D$26,"")</f>
        <v/>
      </c>
      <c r="C3732" t="str">
        <f>IF(SUM('A4'!S3763:X3763)=6,'Angaben KH-Standort'!$D$12,"")</f>
        <v/>
      </c>
      <c r="D3732" t="str">
        <f>IF(SUM('A4'!S3763:X3763)=6,'A1'!$F$14,"")</f>
        <v/>
      </c>
      <c r="E3732" t="str">
        <f>IF(SUM('A4'!S3763:X3763)=6,'A4'!C3763,"")</f>
        <v/>
      </c>
      <c r="F3732" t="str">
        <f>IF(SUM('A4'!S3763:X3763)=6,'A4'!D3763,"")</f>
        <v/>
      </c>
      <c r="G3732" t="str">
        <f>IF(SUM('A4'!S3763:X3763)=6,'A4'!E3763,"")</f>
        <v/>
      </c>
      <c r="H3732" t="str">
        <f>IF(SUM('A4'!S3763:X3763)=6,'A4'!F3763,"")</f>
        <v/>
      </c>
      <c r="I3732" t="str">
        <f>IF(SUM('A4'!S3763:X3763)=6,'A4'!G3763,"")</f>
        <v/>
      </c>
      <c r="J3732" s="308" t="str">
        <f>IF(SUM('A4'!S3763:X3763)=6,'A4'!H3763,"")</f>
        <v/>
      </c>
    </row>
    <row r="3733" spans="1:10" x14ac:dyDescent="0.25">
      <c r="A3733" t="str">
        <f>IF(SUM('A4'!S3764:X3764)=6,'Angaben KH-Standort'!$D$25,"")</f>
        <v/>
      </c>
      <c r="B3733" t="str">
        <f>IF(SUM('A4'!S3764:X3764)=6,'Angaben KH-Standort'!$D$26,"")</f>
        <v/>
      </c>
      <c r="C3733" t="str">
        <f>IF(SUM('A4'!S3764:X3764)=6,'Angaben KH-Standort'!$D$12,"")</f>
        <v/>
      </c>
      <c r="D3733" t="str">
        <f>IF(SUM('A4'!S3764:X3764)=6,'A1'!$F$14,"")</f>
        <v/>
      </c>
      <c r="E3733" t="str">
        <f>IF(SUM('A4'!S3764:X3764)=6,'A4'!C3764,"")</f>
        <v/>
      </c>
      <c r="F3733" t="str">
        <f>IF(SUM('A4'!S3764:X3764)=6,'A4'!D3764,"")</f>
        <v/>
      </c>
      <c r="G3733" t="str">
        <f>IF(SUM('A4'!S3764:X3764)=6,'A4'!E3764,"")</f>
        <v/>
      </c>
      <c r="H3733" t="str">
        <f>IF(SUM('A4'!S3764:X3764)=6,'A4'!F3764,"")</f>
        <v/>
      </c>
      <c r="I3733" t="str">
        <f>IF(SUM('A4'!S3764:X3764)=6,'A4'!G3764,"")</f>
        <v/>
      </c>
      <c r="J3733" s="308" t="str">
        <f>IF(SUM('A4'!S3764:X3764)=6,'A4'!H3764,"")</f>
        <v/>
      </c>
    </row>
    <row r="3734" spans="1:10" x14ac:dyDescent="0.25">
      <c r="A3734" t="str">
        <f>IF(SUM('A4'!S3765:X3765)=6,'Angaben KH-Standort'!$D$25,"")</f>
        <v/>
      </c>
      <c r="B3734" t="str">
        <f>IF(SUM('A4'!S3765:X3765)=6,'Angaben KH-Standort'!$D$26,"")</f>
        <v/>
      </c>
      <c r="C3734" t="str">
        <f>IF(SUM('A4'!S3765:X3765)=6,'Angaben KH-Standort'!$D$12,"")</f>
        <v/>
      </c>
      <c r="D3734" t="str">
        <f>IF(SUM('A4'!S3765:X3765)=6,'A1'!$F$14,"")</f>
        <v/>
      </c>
      <c r="E3734" t="str">
        <f>IF(SUM('A4'!S3765:X3765)=6,'A4'!C3765,"")</f>
        <v/>
      </c>
      <c r="F3734" t="str">
        <f>IF(SUM('A4'!S3765:X3765)=6,'A4'!D3765,"")</f>
        <v/>
      </c>
      <c r="G3734" t="str">
        <f>IF(SUM('A4'!S3765:X3765)=6,'A4'!E3765,"")</f>
        <v/>
      </c>
      <c r="H3734" t="str">
        <f>IF(SUM('A4'!S3765:X3765)=6,'A4'!F3765,"")</f>
        <v/>
      </c>
      <c r="I3734" t="str">
        <f>IF(SUM('A4'!S3765:X3765)=6,'A4'!G3765,"")</f>
        <v/>
      </c>
      <c r="J3734" s="308" t="str">
        <f>IF(SUM('A4'!S3765:X3765)=6,'A4'!H3765,"")</f>
        <v/>
      </c>
    </row>
    <row r="3735" spans="1:10" x14ac:dyDescent="0.25">
      <c r="A3735" t="str">
        <f>IF(SUM('A4'!S3766:X3766)=6,'Angaben KH-Standort'!$D$25,"")</f>
        <v/>
      </c>
      <c r="B3735" t="str">
        <f>IF(SUM('A4'!S3766:X3766)=6,'Angaben KH-Standort'!$D$26,"")</f>
        <v/>
      </c>
      <c r="C3735" t="str">
        <f>IF(SUM('A4'!S3766:X3766)=6,'Angaben KH-Standort'!$D$12,"")</f>
        <v/>
      </c>
      <c r="D3735" t="str">
        <f>IF(SUM('A4'!S3766:X3766)=6,'A1'!$F$14,"")</f>
        <v/>
      </c>
      <c r="E3735" t="str">
        <f>IF(SUM('A4'!S3766:X3766)=6,'A4'!C3766,"")</f>
        <v/>
      </c>
      <c r="F3735" t="str">
        <f>IF(SUM('A4'!S3766:X3766)=6,'A4'!D3766,"")</f>
        <v/>
      </c>
      <c r="G3735" t="str">
        <f>IF(SUM('A4'!S3766:X3766)=6,'A4'!E3766,"")</f>
        <v/>
      </c>
      <c r="H3735" t="str">
        <f>IF(SUM('A4'!S3766:X3766)=6,'A4'!F3766,"")</f>
        <v/>
      </c>
      <c r="I3735" t="str">
        <f>IF(SUM('A4'!S3766:X3766)=6,'A4'!G3766,"")</f>
        <v/>
      </c>
      <c r="J3735" s="308" t="str">
        <f>IF(SUM('A4'!S3766:X3766)=6,'A4'!H3766,"")</f>
        <v/>
      </c>
    </row>
    <row r="3736" spans="1:10" x14ac:dyDescent="0.25">
      <c r="A3736" t="str">
        <f>IF(SUM('A4'!S3767:X3767)=6,'Angaben KH-Standort'!$D$25,"")</f>
        <v/>
      </c>
      <c r="B3736" t="str">
        <f>IF(SUM('A4'!S3767:X3767)=6,'Angaben KH-Standort'!$D$26,"")</f>
        <v/>
      </c>
      <c r="C3736" t="str">
        <f>IF(SUM('A4'!S3767:X3767)=6,'Angaben KH-Standort'!$D$12,"")</f>
        <v/>
      </c>
      <c r="D3736" t="str">
        <f>IF(SUM('A4'!S3767:X3767)=6,'A1'!$F$14,"")</f>
        <v/>
      </c>
      <c r="E3736" t="str">
        <f>IF(SUM('A4'!S3767:X3767)=6,'A4'!C3767,"")</f>
        <v/>
      </c>
      <c r="F3736" t="str">
        <f>IF(SUM('A4'!S3767:X3767)=6,'A4'!D3767,"")</f>
        <v/>
      </c>
      <c r="G3736" t="str">
        <f>IF(SUM('A4'!S3767:X3767)=6,'A4'!E3767,"")</f>
        <v/>
      </c>
      <c r="H3736" t="str">
        <f>IF(SUM('A4'!S3767:X3767)=6,'A4'!F3767,"")</f>
        <v/>
      </c>
      <c r="I3736" t="str">
        <f>IF(SUM('A4'!S3767:X3767)=6,'A4'!G3767,"")</f>
        <v/>
      </c>
      <c r="J3736" s="308" t="str">
        <f>IF(SUM('A4'!S3767:X3767)=6,'A4'!H3767,"")</f>
        <v/>
      </c>
    </row>
    <row r="3737" spans="1:10" x14ac:dyDescent="0.25">
      <c r="A3737" t="str">
        <f>IF(SUM('A4'!S3768:X3768)=6,'Angaben KH-Standort'!$D$25,"")</f>
        <v/>
      </c>
      <c r="B3737" t="str">
        <f>IF(SUM('A4'!S3768:X3768)=6,'Angaben KH-Standort'!$D$26,"")</f>
        <v/>
      </c>
      <c r="C3737" t="str">
        <f>IF(SUM('A4'!S3768:X3768)=6,'Angaben KH-Standort'!$D$12,"")</f>
        <v/>
      </c>
      <c r="D3737" t="str">
        <f>IF(SUM('A4'!S3768:X3768)=6,'A1'!$F$14,"")</f>
        <v/>
      </c>
      <c r="E3737" t="str">
        <f>IF(SUM('A4'!S3768:X3768)=6,'A4'!C3768,"")</f>
        <v/>
      </c>
      <c r="F3737" t="str">
        <f>IF(SUM('A4'!S3768:X3768)=6,'A4'!D3768,"")</f>
        <v/>
      </c>
      <c r="G3737" t="str">
        <f>IF(SUM('A4'!S3768:X3768)=6,'A4'!E3768,"")</f>
        <v/>
      </c>
      <c r="H3737" t="str">
        <f>IF(SUM('A4'!S3768:X3768)=6,'A4'!F3768,"")</f>
        <v/>
      </c>
      <c r="I3737" t="str">
        <f>IF(SUM('A4'!S3768:X3768)=6,'A4'!G3768,"")</f>
        <v/>
      </c>
      <c r="J3737" s="308" t="str">
        <f>IF(SUM('A4'!S3768:X3768)=6,'A4'!H3768,"")</f>
        <v/>
      </c>
    </row>
    <row r="3738" spans="1:10" x14ac:dyDescent="0.25">
      <c r="A3738" t="str">
        <f>IF(SUM('A4'!S3769:X3769)=6,'Angaben KH-Standort'!$D$25,"")</f>
        <v/>
      </c>
      <c r="B3738" t="str">
        <f>IF(SUM('A4'!S3769:X3769)=6,'Angaben KH-Standort'!$D$26,"")</f>
        <v/>
      </c>
      <c r="C3738" t="str">
        <f>IF(SUM('A4'!S3769:X3769)=6,'Angaben KH-Standort'!$D$12,"")</f>
        <v/>
      </c>
      <c r="D3738" t="str">
        <f>IF(SUM('A4'!S3769:X3769)=6,'A1'!$F$14,"")</f>
        <v/>
      </c>
      <c r="E3738" t="str">
        <f>IF(SUM('A4'!S3769:X3769)=6,'A4'!C3769,"")</f>
        <v/>
      </c>
      <c r="F3738" t="str">
        <f>IF(SUM('A4'!S3769:X3769)=6,'A4'!D3769,"")</f>
        <v/>
      </c>
      <c r="G3738" t="str">
        <f>IF(SUM('A4'!S3769:X3769)=6,'A4'!E3769,"")</f>
        <v/>
      </c>
      <c r="H3738" t="str">
        <f>IF(SUM('A4'!S3769:X3769)=6,'A4'!F3769,"")</f>
        <v/>
      </c>
      <c r="I3738" t="str">
        <f>IF(SUM('A4'!S3769:X3769)=6,'A4'!G3769,"")</f>
        <v/>
      </c>
      <c r="J3738" s="308" t="str">
        <f>IF(SUM('A4'!S3769:X3769)=6,'A4'!H3769,"")</f>
        <v/>
      </c>
    </row>
    <row r="3739" spans="1:10" x14ac:dyDescent="0.25">
      <c r="A3739" t="str">
        <f>IF(SUM('A4'!S3770:X3770)=6,'Angaben KH-Standort'!$D$25,"")</f>
        <v/>
      </c>
      <c r="B3739" t="str">
        <f>IF(SUM('A4'!S3770:X3770)=6,'Angaben KH-Standort'!$D$26,"")</f>
        <v/>
      </c>
      <c r="C3739" t="str">
        <f>IF(SUM('A4'!S3770:X3770)=6,'Angaben KH-Standort'!$D$12,"")</f>
        <v/>
      </c>
      <c r="D3739" t="str">
        <f>IF(SUM('A4'!S3770:X3770)=6,'A1'!$F$14,"")</f>
        <v/>
      </c>
      <c r="E3739" t="str">
        <f>IF(SUM('A4'!S3770:X3770)=6,'A4'!C3770,"")</f>
        <v/>
      </c>
      <c r="F3739" t="str">
        <f>IF(SUM('A4'!S3770:X3770)=6,'A4'!D3770,"")</f>
        <v/>
      </c>
      <c r="G3739" t="str">
        <f>IF(SUM('A4'!S3770:X3770)=6,'A4'!E3770,"")</f>
        <v/>
      </c>
      <c r="H3739" t="str">
        <f>IF(SUM('A4'!S3770:X3770)=6,'A4'!F3770,"")</f>
        <v/>
      </c>
      <c r="I3739" t="str">
        <f>IF(SUM('A4'!S3770:X3770)=6,'A4'!G3770,"")</f>
        <v/>
      </c>
      <c r="J3739" s="308" t="str">
        <f>IF(SUM('A4'!S3770:X3770)=6,'A4'!H3770,"")</f>
        <v/>
      </c>
    </row>
    <row r="3740" spans="1:10" x14ac:dyDescent="0.25">
      <c r="A3740" t="str">
        <f>IF(SUM('A4'!S3771:X3771)=6,'Angaben KH-Standort'!$D$25,"")</f>
        <v/>
      </c>
      <c r="B3740" t="str">
        <f>IF(SUM('A4'!S3771:X3771)=6,'Angaben KH-Standort'!$D$26,"")</f>
        <v/>
      </c>
      <c r="C3740" t="str">
        <f>IF(SUM('A4'!S3771:X3771)=6,'Angaben KH-Standort'!$D$12,"")</f>
        <v/>
      </c>
      <c r="D3740" t="str">
        <f>IF(SUM('A4'!S3771:X3771)=6,'A1'!$F$14,"")</f>
        <v/>
      </c>
      <c r="E3740" t="str">
        <f>IF(SUM('A4'!S3771:X3771)=6,'A4'!C3771,"")</f>
        <v/>
      </c>
      <c r="F3740" t="str">
        <f>IF(SUM('A4'!S3771:X3771)=6,'A4'!D3771,"")</f>
        <v/>
      </c>
      <c r="G3740" t="str">
        <f>IF(SUM('A4'!S3771:X3771)=6,'A4'!E3771,"")</f>
        <v/>
      </c>
      <c r="H3740" t="str">
        <f>IF(SUM('A4'!S3771:X3771)=6,'A4'!F3771,"")</f>
        <v/>
      </c>
      <c r="I3740" t="str">
        <f>IF(SUM('A4'!S3771:X3771)=6,'A4'!G3771,"")</f>
        <v/>
      </c>
      <c r="J3740" s="308" t="str">
        <f>IF(SUM('A4'!S3771:X3771)=6,'A4'!H3771,"")</f>
        <v/>
      </c>
    </row>
    <row r="3741" spans="1:10" x14ac:dyDescent="0.25">
      <c r="A3741" t="str">
        <f>IF(SUM('A4'!S3772:X3772)=6,'Angaben KH-Standort'!$D$25,"")</f>
        <v/>
      </c>
      <c r="B3741" t="str">
        <f>IF(SUM('A4'!S3772:X3772)=6,'Angaben KH-Standort'!$D$26,"")</f>
        <v/>
      </c>
      <c r="C3741" t="str">
        <f>IF(SUM('A4'!S3772:X3772)=6,'Angaben KH-Standort'!$D$12,"")</f>
        <v/>
      </c>
      <c r="D3741" t="str">
        <f>IF(SUM('A4'!S3772:X3772)=6,'A1'!$F$14,"")</f>
        <v/>
      </c>
      <c r="E3741" t="str">
        <f>IF(SUM('A4'!S3772:X3772)=6,'A4'!C3772,"")</f>
        <v/>
      </c>
      <c r="F3741" t="str">
        <f>IF(SUM('A4'!S3772:X3772)=6,'A4'!D3772,"")</f>
        <v/>
      </c>
      <c r="G3741" t="str">
        <f>IF(SUM('A4'!S3772:X3772)=6,'A4'!E3772,"")</f>
        <v/>
      </c>
      <c r="H3741" t="str">
        <f>IF(SUM('A4'!S3772:X3772)=6,'A4'!F3772,"")</f>
        <v/>
      </c>
      <c r="I3741" t="str">
        <f>IF(SUM('A4'!S3772:X3772)=6,'A4'!G3772,"")</f>
        <v/>
      </c>
      <c r="J3741" s="308" t="str">
        <f>IF(SUM('A4'!S3772:X3772)=6,'A4'!H3772,"")</f>
        <v/>
      </c>
    </row>
    <row r="3742" spans="1:10" x14ac:dyDescent="0.25">
      <c r="A3742" t="str">
        <f>IF(SUM('A4'!S3773:X3773)=6,'Angaben KH-Standort'!$D$25,"")</f>
        <v/>
      </c>
      <c r="B3742" t="str">
        <f>IF(SUM('A4'!S3773:X3773)=6,'Angaben KH-Standort'!$D$26,"")</f>
        <v/>
      </c>
      <c r="C3742" t="str">
        <f>IF(SUM('A4'!S3773:X3773)=6,'Angaben KH-Standort'!$D$12,"")</f>
        <v/>
      </c>
      <c r="D3742" t="str">
        <f>IF(SUM('A4'!S3773:X3773)=6,'A1'!$F$14,"")</f>
        <v/>
      </c>
      <c r="E3742" t="str">
        <f>IF(SUM('A4'!S3773:X3773)=6,'A4'!C3773,"")</f>
        <v/>
      </c>
      <c r="F3742" t="str">
        <f>IF(SUM('A4'!S3773:X3773)=6,'A4'!D3773,"")</f>
        <v/>
      </c>
      <c r="G3742" t="str">
        <f>IF(SUM('A4'!S3773:X3773)=6,'A4'!E3773,"")</f>
        <v/>
      </c>
      <c r="H3742" t="str">
        <f>IF(SUM('A4'!S3773:X3773)=6,'A4'!F3773,"")</f>
        <v/>
      </c>
      <c r="I3742" t="str">
        <f>IF(SUM('A4'!S3773:X3773)=6,'A4'!G3773,"")</f>
        <v/>
      </c>
      <c r="J3742" s="308" t="str">
        <f>IF(SUM('A4'!S3773:X3773)=6,'A4'!H3773,"")</f>
        <v/>
      </c>
    </row>
    <row r="3743" spans="1:10" x14ac:dyDescent="0.25">
      <c r="A3743" t="str">
        <f>IF(SUM('A4'!S3774:X3774)=6,'Angaben KH-Standort'!$D$25,"")</f>
        <v/>
      </c>
      <c r="B3743" t="str">
        <f>IF(SUM('A4'!S3774:X3774)=6,'Angaben KH-Standort'!$D$26,"")</f>
        <v/>
      </c>
      <c r="C3743" t="str">
        <f>IF(SUM('A4'!S3774:X3774)=6,'Angaben KH-Standort'!$D$12,"")</f>
        <v/>
      </c>
      <c r="D3743" t="str">
        <f>IF(SUM('A4'!S3774:X3774)=6,'A1'!$F$14,"")</f>
        <v/>
      </c>
      <c r="E3743" t="str">
        <f>IF(SUM('A4'!S3774:X3774)=6,'A4'!C3774,"")</f>
        <v/>
      </c>
      <c r="F3743" t="str">
        <f>IF(SUM('A4'!S3774:X3774)=6,'A4'!D3774,"")</f>
        <v/>
      </c>
      <c r="G3743" t="str">
        <f>IF(SUM('A4'!S3774:X3774)=6,'A4'!E3774,"")</f>
        <v/>
      </c>
      <c r="H3743" t="str">
        <f>IF(SUM('A4'!S3774:X3774)=6,'A4'!F3774,"")</f>
        <v/>
      </c>
      <c r="I3743" t="str">
        <f>IF(SUM('A4'!S3774:X3774)=6,'A4'!G3774,"")</f>
        <v/>
      </c>
      <c r="J3743" s="308" t="str">
        <f>IF(SUM('A4'!S3774:X3774)=6,'A4'!H3774,"")</f>
        <v/>
      </c>
    </row>
    <row r="3744" spans="1:10" x14ac:dyDescent="0.25">
      <c r="A3744" t="str">
        <f>IF(SUM('A4'!S3775:X3775)=6,'Angaben KH-Standort'!$D$25,"")</f>
        <v/>
      </c>
      <c r="B3744" t="str">
        <f>IF(SUM('A4'!S3775:X3775)=6,'Angaben KH-Standort'!$D$26,"")</f>
        <v/>
      </c>
      <c r="C3744" t="str">
        <f>IF(SUM('A4'!S3775:X3775)=6,'Angaben KH-Standort'!$D$12,"")</f>
        <v/>
      </c>
      <c r="D3744" t="str">
        <f>IF(SUM('A4'!S3775:X3775)=6,'A1'!$F$14,"")</f>
        <v/>
      </c>
      <c r="E3744" t="str">
        <f>IF(SUM('A4'!S3775:X3775)=6,'A4'!C3775,"")</f>
        <v/>
      </c>
      <c r="F3744" t="str">
        <f>IF(SUM('A4'!S3775:X3775)=6,'A4'!D3775,"")</f>
        <v/>
      </c>
      <c r="G3744" t="str">
        <f>IF(SUM('A4'!S3775:X3775)=6,'A4'!E3775,"")</f>
        <v/>
      </c>
      <c r="H3744" t="str">
        <f>IF(SUM('A4'!S3775:X3775)=6,'A4'!F3775,"")</f>
        <v/>
      </c>
      <c r="I3744" t="str">
        <f>IF(SUM('A4'!S3775:X3775)=6,'A4'!G3775,"")</f>
        <v/>
      </c>
      <c r="J3744" s="308" t="str">
        <f>IF(SUM('A4'!S3775:X3775)=6,'A4'!H3775,"")</f>
        <v/>
      </c>
    </row>
    <row r="3745" spans="1:10" x14ac:dyDescent="0.25">
      <c r="A3745" t="str">
        <f>IF(SUM('A4'!S3776:X3776)=6,'Angaben KH-Standort'!$D$25,"")</f>
        <v/>
      </c>
      <c r="B3745" t="str">
        <f>IF(SUM('A4'!S3776:X3776)=6,'Angaben KH-Standort'!$D$26,"")</f>
        <v/>
      </c>
      <c r="C3745" t="str">
        <f>IF(SUM('A4'!S3776:X3776)=6,'Angaben KH-Standort'!$D$12,"")</f>
        <v/>
      </c>
      <c r="D3745" t="str">
        <f>IF(SUM('A4'!S3776:X3776)=6,'A1'!$F$14,"")</f>
        <v/>
      </c>
      <c r="E3745" t="str">
        <f>IF(SUM('A4'!S3776:X3776)=6,'A4'!C3776,"")</f>
        <v/>
      </c>
      <c r="F3745" t="str">
        <f>IF(SUM('A4'!S3776:X3776)=6,'A4'!D3776,"")</f>
        <v/>
      </c>
      <c r="G3745" t="str">
        <f>IF(SUM('A4'!S3776:X3776)=6,'A4'!E3776,"")</f>
        <v/>
      </c>
      <c r="H3745" t="str">
        <f>IF(SUM('A4'!S3776:X3776)=6,'A4'!F3776,"")</f>
        <v/>
      </c>
      <c r="I3745" t="str">
        <f>IF(SUM('A4'!S3776:X3776)=6,'A4'!G3776,"")</f>
        <v/>
      </c>
      <c r="J3745" s="308" t="str">
        <f>IF(SUM('A4'!S3776:X3776)=6,'A4'!H3776,"")</f>
        <v/>
      </c>
    </row>
    <row r="3746" spans="1:10" x14ac:dyDescent="0.25">
      <c r="A3746" t="str">
        <f>IF(SUM('A4'!S3777:X3777)=6,'Angaben KH-Standort'!$D$25,"")</f>
        <v/>
      </c>
      <c r="B3746" t="str">
        <f>IF(SUM('A4'!S3777:X3777)=6,'Angaben KH-Standort'!$D$26,"")</f>
        <v/>
      </c>
      <c r="C3746" t="str">
        <f>IF(SUM('A4'!S3777:X3777)=6,'Angaben KH-Standort'!$D$12,"")</f>
        <v/>
      </c>
      <c r="D3746" t="str">
        <f>IF(SUM('A4'!S3777:X3777)=6,'A1'!$F$14,"")</f>
        <v/>
      </c>
      <c r="E3746" t="str">
        <f>IF(SUM('A4'!S3777:X3777)=6,'A4'!C3777,"")</f>
        <v/>
      </c>
      <c r="F3746" t="str">
        <f>IF(SUM('A4'!S3777:X3777)=6,'A4'!D3777,"")</f>
        <v/>
      </c>
      <c r="G3746" t="str">
        <f>IF(SUM('A4'!S3777:X3777)=6,'A4'!E3777,"")</f>
        <v/>
      </c>
      <c r="H3746" t="str">
        <f>IF(SUM('A4'!S3777:X3777)=6,'A4'!F3777,"")</f>
        <v/>
      </c>
      <c r="I3746" t="str">
        <f>IF(SUM('A4'!S3777:X3777)=6,'A4'!G3777,"")</f>
        <v/>
      </c>
      <c r="J3746" s="308" t="str">
        <f>IF(SUM('A4'!S3777:X3777)=6,'A4'!H3777,"")</f>
        <v/>
      </c>
    </row>
    <row r="3747" spans="1:10" x14ac:dyDescent="0.25">
      <c r="A3747" t="str">
        <f>IF(SUM('A4'!S3778:X3778)=6,'Angaben KH-Standort'!$D$25,"")</f>
        <v/>
      </c>
      <c r="B3747" t="str">
        <f>IF(SUM('A4'!S3778:X3778)=6,'Angaben KH-Standort'!$D$26,"")</f>
        <v/>
      </c>
      <c r="C3747" t="str">
        <f>IF(SUM('A4'!S3778:X3778)=6,'Angaben KH-Standort'!$D$12,"")</f>
        <v/>
      </c>
      <c r="D3747" t="str">
        <f>IF(SUM('A4'!S3778:X3778)=6,'A1'!$F$14,"")</f>
        <v/>
      </c>
      <c r="E3747" t="str">
        <f>IF(SUM('A4'!S3778:X3778)=6,'A4'!C3778,"")</f>
        <v/>
      </c>
      <c r="F3747" t="str">
        <f>IF(SUM('A4'!S3778:X3778)=6,'A4'!D3778,"")</f>
        <v/>
      </c>
      <c r="G3747" t="str">
        <f>IF(SUM('A4'!S3778:X3778)=6,'A4'!E3778,"")</f>
        <v/>
      </c>
      <c r="H3747" t="str">
        <f>IF(SUM('A4'!S3778:X3778)=6,'A4'!F3778,"")</f>
        <v/>
      </c>
      <c r="I3747" t="str">
        <f>IF(SUM('A4'!S3778:X3778)=6,'A4'!G3778,"")</f>
        <v/>
      </c>
      <c r="J3747" s="308" t="str">
        <f>IF(SUM('A4'!S3778:X3778)=6,'A4'!H3778,"")</f>
        <v/>
      </c>
    </row>
    <row r="3748" spans="1:10" x14ac:dyDescent="0.25">
      <c r="A3748" t="str">
        <f>IF(SUM('A4'!S3779:X3779)=6,'Angaben KH-Standort'!$D$25,"")</f>
        <v/>
      </c>
      <c r="B3748" t="str">
        <f>IF(SUM('A4'!S3779:X3779)=6,'Angaben KH-Standort'!$D$26,"")</f>
        <v/>
      </c>
      <c r="C3748" t="str">
        <f>IF(SUM('A4'!S3779:X3779)=6,'Angaben KH-Standort'!$D$12,"")</f>
        <v/>
      </c>
      <c r="D3748" t="str">
        <f>IF(SUM('A4'!S3779:X3779)=6,'A1'!$F$14,"")</f>
        <v/>
      </c>
      <c r="E3748" t="str">
        <f>IF(SUM('A4'!S3779:X3779)=6,'A4'!C3779,"")</f>
        <v/>
      </c>
      <c r="F3748" t="str">
        <f>IF(SUM('A4'!S3779:X3779)=6,'A4'!D3779,"")</f>
        <v/>
      </c>
      <c r="G3748" t="str">
        <f>IF(SUM('A4'!S3779:X3779)=6,'A4'!E3779,"")</f>
        <v/>
      </c>
      <c r="H3748" t="str">
        <f>IF(SUM('A4'!S3779:X3779)=6,'A4'!F3779,"")</f>
        <v/>
      </c>
      <c r="I3748" t="str">
        <f>IF(SUM('A4'!S3779:X3779)=6,'A4'!G3779,"")</f>
        <v/>
      </c>
      <c r="J3748" s="308" t="str">
        <f>IF(SUM('A4'!S3779:X3779)=6,'A4'!H3779,"")</f>
        <v/>
      </c>
    </row>
    <row r="3749" spans="1:10" x14ac:dyDescent="0.25">
      <c r="A3749" t="str">
        <f>IF(SUM('A4'!S3780:X3780)=6,'Angaben KH-Standort'!$D$25,"")</f>
        <v/>
      </c>
      <c r="B3749" t="str">
        <f>IF(SUM('A4'!S3780:X3780)=6,'Angaben KH-Standort'!$D$26,"")</f>
        <v/>
      </c>
      <c r="C3749" t="str">
        <f>IF(SUM('A4'!S3780:X3780)=6,'Angaben KH-Standort'!$D$12,"")</f>
        <v/>
      </c>
      <c r="D3749" t="str">
        <f>IF(SUM('A4'!S3780:X3780)=6,'A1'!$F$14,"")</f>
        <v/>
      </c>
      <c r="E3749" t="str">
        <f>IF(SUM('A4'!S3780:X3780)=6,'A4'!C3780,"")</f>
        <v/>
      </c>
      <c r="F3749" t="str">
        <f>IF(SUM('A4'!S3780:X3780)=6,'A4'!D3780,"")</f>
        <v/>
      </c>
      <c r="G3749" t="str">
        <f>IF(SUM('A4'!S3780:X3780)=6,'A4'!E3780,"")</f>
        <v/>
      </c>
      <c r="H3749" t="str">
        <f>IF(SUM('A4'!S3780:X3780)=6,'A4'!F3780,"")</f>
        <v/>
      </c>
      <c r="I3749" t="str">
        <f>IF(SUM('A4'!S3780:X3780)=6,'A4'!G3780,"")</f>
        <v/>
      </c>
      <c r="J3749" s="308" t="str">
        <f>IF(SUM('A4'!S3780:X3780)=6,'A4'!H3780,"")</f>
        <v/>
      </c>
    </row>
    <row r="3750" spans="1:10" x14ac:dyDescent="0.25">
      <c r="A3750" t="str">
        <f>IF(SUM('A4'!S3781:X3781)=6,'Angaben KH-Standort'!$D$25,"")</f>
        <v/>
      </c>
      <c r="B3750" t="str">
        <f>IF(SUM('A4'!S3781:X3781)=6,'Angaben KH-Standort'!$D$26,"")</f>
        <v/>
      </c>
      <c r="C3750" t="str">
        <f>IF(SUM('A4'!S3781:X3781)=6,'Angaben KH-Standort'!$D$12,"")</f>
        <v/>
      </c>
      <c r="D3750" t="str">
        <f>IF(SUM('A4'!S3781:X3781)=6,'A1'!$F$14,"")</f>
        <v/>
      </c>
      <c r="E3750" t="str">
        <f>IF(SUM('A4'!S3781:X3781)=6,'A4'!C3781,"")</f>
        <v/>
      </c>
      <c r="F3750" t="str">
        <f>IF(SUM('A4'!S3781:X3781)=6,'A4'!D3781,"")</f>
        <v/>
      </c>
      <c r="G3750" t="str">
        <f>IF(SUM('A4'!S3781:X3781)=6,'A4'!E3781,"")</f>
        <v/>
      </c>
      <c r="H3750" t="str">
        <f>IF(SUM('A4'!S3781:X3781)=6,'A4'!F3781,"")</f>
        <v/>
      </c>
      <c r="I3750" t="str">
        <f>IF(SUM('A4'!S3781:X3781)=6,'A4'!G3781,"")</f>
        <v/>
      </c>
      <c r="J3750" s="308" t="str">
        <f>IF(SUM('A4'!S3781:X3781)=6,'A4'!H3781,"")</f>
        <v/>
      </c>
    </row>
    <row r="3751" spans="1:10" x14ac:dyDescent="0.25">
      <c r="A3751" t="str">
        <f>IF(SUM('A4'!S3782:X3782)=6,'Angaben KH-Standort'!$D$25,"")</f>
        <v/>
      </c>
      <c r="B3751" t="str">
        <f>IF(SUM('A4'!S3782:X3782)=6,'Angaben KH-Standort'!$D$26,"")</f>
        <v/>
      </c>
      <c r="C3751" t="str">
        <f>IF(SUM('A4'!S3782:X3782)=6,'Angaben KH-Standort'!$D$12,"")</f>
        <v/>
      </c>
      <c r="D3751" t="str">
        <f>IF(SUM('A4'!S3782:X3782)=6,'A1'!$F$14,"")</f>
        <v/>
      </c>
      <c r="E3751" t="str">
        <f>IF(SUM('A4'!S3782:X3782)=6,'A4'!C3782,"")</f>
        <v/>
      </c>
      <c r="F3751" t="str">
        <f>IF(SUM('A4'!S3782:X3782)=6,'A4'!D3782,"")</f>
        <v/>
      </c>
      <c r="G3751" t="str">
        <f>IF(SUM('A4'!S3782:X3782)=6,'A4'!E3782,"")</f>
        <v/>
      </c>
      <c r="H3751" t="str">
        <f>IF(SUM('A4'!S3782:X3782)=6,'A4'!F3782,"")</f>
        <v/>
      </c>
      <c r="I3751" t="str">
        <f>IF(SUM('A4'!S3782:X3782)=6,'A4'!G3782,"")</f>
        <v/>
      </c>
      <c r="J3751" s="308" t="str">
        <f>IF(SUM('A4'!S3782:X3782)=6,'A4'!H3782,"")</f>
        <v/>
      </c>
    </row>
    <row r="3752" spans="1:10" x14ac:dyDescent="0.25">
      <c r="A3752" t="str">
        <f>IF(SUM('A4'!S3783:X3783)=6,'Angaben KH-Standort'!$D$25,"")</f>
        <v/>
      </c>
      <c r="B3752" t="str">
        <f>IF(SUM('A4'!S3783:X3783)=6,'Angaben KH-Standort'!$D$26,"")</f>
        <v/>
      </c>
      <c r="C3752" t="str">
        <f>IF(SUM('A4'!S3783:X3783)=6,'Angaben KH-Standort'!$D$12,"")</f>
        <v/>
      </c>
      <c r="D3752" t="str">
        <f>IF(SUM('A4'!S3783:X3783)=6,'A1'!$F$14,"")</f>
        <v/>
      </c>
      <c r="E3752" t="str">
        <f>IF(SUM('A4'!S3783:X3783)=6,'A4'!C3783,"")</f>
        <v/>
      </c>
      <c r="F3752" t="str">
        <f>IF(SUM('A4'!S3783:X3783)=6,'A4'!D3783,"")</f>
        <v/>
      </c>
      <c r="G3752" t="str">
        <f>IF(SUM('A4'!S3783:X3783)=6,'A4'!E3783,"")</f>
        <v/>
      </c>
      <c r="H3752" t="str">
        <f>IF(SUM('A4'!S3783:X3783)=6,'A4'!F3783,"")</f>
        <v/>
      </c>
      <c r="I3752" t="str">
        <f>IF(SUM('A4'!S3783:X3783)=6,'A4'!G3783,"")</f>
        <v/>
      </c>
      <c r="J3752" s="308" t="str">
        <f>IF(SUM('A4'!S3783:X3783)=6,'A4'!H3783,"")</f>
        <v/>
      </c>
    </row>
    <row r="3753" spans="1:10" x14ac:dyDescent="0.25">
      <c r="A3753" t="str">
        <f>IF(SUM('A4'!S3784:X3784)=6,'Angaben KH-Standort'!$D$25,"")</f>
        <v/>
      </c>
      <c r="B3753" t="str">
        <f>IF(SUM('A4'!S3784:X3784)=6,'Angaben KH-Standort'!$D$26,"")</f>
        <v/>
      </c>
      <c r="C3753" t="str">
        <f>IF(SUM('A4'!S3784:X3784)=6,'Angaben KH-Standort'!$D$12,"")</f>
        <v/>
      </c>
      <c r="D3753" t="str">
        <f>IF(SUM('A4'!S3784:X3784)=6,'A1'!$F$14,"")</f>
        <v/>
      </c>
      <c r="E3753" t="str">
        <f>IF(SUM('A4'!S3784:X3784)=6,'A4'!C3784,"")</f>
        <v/>
      </c>
      <c r="F3753" t="str">
        <f>IF(SUM('A4'!S3784:X3784)=6,'A4'!D3784,"")</f>
        <v/>
      </c>
      <c r="G3753" t="str">
        <f>IF(SUM('A4'!S3784:X3784)=6,'A4'!E3784,"")</f>
        <v/>
      </c>
      <c r="H3753" t="str">
        <f>IF(SUM('A4'!S3784:X3784)=6,'A4'!F3784,"")</f>
        <v/>
      </c>
      <c r="I3753" t="str">
        <f>IF(SUM('A4'!S3784:X3784)=6,'A4'!G3784,"")</f>
        <v/>
      </c>
      <c r="J3753" s="308" t="str">
        <f>IF(SUM('A4'!S3784:X3784)=6,'A4'!H3784,"")</f>
        <v/>
      </c>
    </row>
    <row r="3754" spans="1:10" x14ac:dyDescent="0.25">
      <c r="A3754" t="str">
        <f>IF(SUM('A4'!S3785:X3785)=6,'Angaben KH-Standort'!$D$25,"")</f>
        <v/>
      </c>
      <c r="B3754" t="str">
        <f>IF(SUM('A4'!S3785:X3785)=6,'Angaben KH-Standort'!$D$26,"")</f>
        <v/>
      </c>
      <c r="C3754" t="str">
        <f>IF(SUM('A4'!S3785:X3785)=6,'Angaben KH-Standort'!$D$12,"")</f>
        <v/>
      </c>
      <c r="D3754" t="str">
        <f>IF(SUM('A4'!S3785:X3785)=6,'A1'!$F$14,"")</f>
        <v/>
      </c>
      <c r="E3754" t="str">
        <f>IF(SUM('A4'!S3785:X3785)=6,'A4'!C3785,"")</f>
        <v/>
      </c>
      <c r="F3754" t="str">
        <f>IF(SUM('A4'!S3785:X3785)=6,'A4'!D3785,"")</f>
        <v/>
      </c>
      <c r="G3754" t="str">
        <f>IF(SUM('A4'!S3785:X3785)=6,'A4'!E3785,"")</f>
        <v/>
      </c>
      <c r="H3754" t="str">
        <f>IF(SUM('A4'!S3785:X3785)=6,'A4'!F3785,"")</f>
        <v/>
      </c>
      <c r="I3754" t="str">
        <f>IF(SUM('A4'!S3785:X3785)=6,'A4'!G3785,"")</f>
        <v/>
      </c>
      <c r="J3754" s="308" t="str">
        <f>IF(SUM('A4'!S3785:X3785)=6,'A4'!H3785,"")</f>
        <v/>
      </c>
    </row>
    <row r="3755" spans="1:10" x14ac:dyDescent="0.25">
      <c r="A3755" t="str">
        <f>IF(SUM('A4'!S3786:X3786)=6,'Angaben KH-Standort'!$D$25,"")</f>
        <v/>
      </c>
      <c r="B3755" t="str">
        <f>IF(SUM('A4'!S3786:X3786)=6,'Angaben KH-Standort'!$D$26,"")</f>
        <v/>
      </c>
      <c r="C3755" t="str">
        <f>IF(SUM('A4'!S3786:X3786)=6,'Angaben KH-Standort'!$D$12,"")</f>
        <v/>
      </c>
      <c r="D3755" t="str">
        <f>IF(SUM('A4'!S3786:X3786)=6,'A1'!$F$14,"")</f>
        <v/>
      </c>
      <c r="E3755" t="str">
        <f>IF(SUM('A4'!S3786:X3786)=6,'A4'!C3786,"")</f>
        <v/>
      </c>
      <c r="F3755" t="str">
        <f>IF(SUM('A4'!S3786:X3786)=6,'A4'!D3786,"")</f>
        <v/>
      </c>
      <c r="G3755" t="str">
        <f>IF(SUM('A4'!S3786:X3786)=6,'A4'!E3786,"")</f>
        <v/>
      </c>
      <c r="H3755" t="str">
        <f>IF(SUM('A4'!S3786:X3786)=6,'A4'!F3786,"")</f>
        <v/>
      </c>
      <c r="I3755" t="str">
        <f>IF(SUM('A4'!S3786:X3786)=6,'A4'!G3786,"")</f>
        <v/>
      </c>
      <c r="J3755" s="308" t="str">
        <f>IF(SUM('A4'!S3786:X3786)=6,'A4'!H3786,"")</f>
        <v/>
      </c>
    </row>
    <row r="3756" spans="1:10" x14ac:dyDescent="0.25">
      <c r="A3756" t="str">
        <f>IF(SUM('A4'!S3787:X3787)=6,'Angaben KH-Standort'!$D$25,"")</f>
        <v/>
      </c>
      <c r="B3756" t="str">
        <f>IF(SUM('A4'!S3787:X3787)=6,'Angaben KH-Standort'!$D$26,"")</f>
        <v/>
      </c>
      <c r="C3756" t="str">
        <f>IF(SUM('A4'!S3787:X3787)=6,'Angaben KH-Standort'!$D$12,"")</f>
        <v/>
      </c>
      <c r="D3756" t="str">
        <f>IF(SUM('A4'!S3787:X3787)=6,'A1'!$F$14,"")</f>
        <v/>
      </c>
      <c r="E3756" t="str">
        <f>IF(SUM('A4'!S3787:X3787)=6,'A4'!C3787,"")</f>
        <v/>
      </c>
      <c r="F3756" t="str">
        <f>IF(SUM('A4'!S3787:X3787)=6,'A4'!D3787,"")</f>
        <v/>
      </c>
      <c r="G3756" t="str">
        <f>IF(SUM('A4'!S3787:X3787)=6,'A4'!E3787,"")</f>
        <v/>
      </c>
      <c r="H3756" t="str">
        <f>IF(SUM('A4'!S3787:X3787)=6,'A4'!F3787,"")</f>
        <v/>
      </c>
      <c r="I3756" t="str">
        <f>IF(SUM('A4'!S3787:X3787)=6,'A4'!G3787,"")</f>
        <v/>
      </c>
      <c r="J3756" s="308" t="str">
        <f>IF(SUM('A4'!S3787:X3787)=6,'A4'!H3787,"")</f>
        <v/>
      </c>
    </row>
    <row r="3757" spans="1:10" x14ac:dyDescent="0.25">
      <c r="A3757" t="str">
        <f>IF(SUM('A4'!S3788:X3788)=6,'Angaben KH-Standort'!$D$25,"")</f>
        <v/>
      </c>
      <c r="B3757" t="str">
        <f>IF(SUM('A4'!S3788:X3788)=6,'Angaben KH-Standort'!$D$26,"")</f>
        <v/>
      </c>
      <c r="C3757" t="str">
        <f>IF(SUM('A4'!S3788:X3788)=6,'Angaben KH-Standort'!$D$12,"")</f>
        <v/>
      </c>
      <c r="D3757" t="str">
        <f>IF(SUM('A4'!S3788:X3788)=6,'A1'!$F$14,"")</f>
        <v/>
      </c>
      <c r="E3757" t="str">
        <f>IF(SUM('A4'!S3788:X3788)=6,'A4'!C3788,"")</f>
        <v/>
      </c>
      <c r="F3757" t="str">
        <f>IF(SUM('A4'!S3788:X3788)=6,'A4'!D3788,"")</f>
        <v/>
      </c>
      <c r="G3757" t="str">
        <f>IF(SUM('A4'!S3788:X3788)=6,'A4'!E3788,"")</f>
        <v/>
      </c>
      <c r="H3757" t="str">
        <f>IF(SUM('A4'!S3788:X3788)=6,'A4'!F3788,"")</f>
        <v/>
      </c>
      <c r="I3757" t="str">
        <f>IF(SUM('A4'!S3788:X3788)=6,'A4'!G3788,"")</f>
        <v/>
      </c>
      <c r="J3757" s="308" t="str">
        <f>IF(SUM('A4'!S3788:X3788)=6,'A4'!H3788,"")</f>
        <v/>
      </c>
    </row>
    <row r="3758" spans="1:10" x14ac:dyDescent="0.25">
      <c r="A3758" t="str">
        <f>IF(SUM('A4'!S3789:X3789)=6,'Angaben KH-Standort'!$D$25,"")</f>
        <v/>
      </c>
      <c r="B3758" t="str">
        <f>IF(SUM('A4'!S3789:X3789)=6,'Angaben KH-Standort'!$D$26,"")</f>
        <v/>
      </c>
      <c r="C3758" t="str">
        <f>IF(SUM('A4'!S3789:X3789)=6,'Angaben KH-Standort'!$D$12,"")</f>
        <v/>
      </c>
      <c r="D3758" t="str">
        <f>IF(SUM('A4'!S3789:X3789)=6,'A1'!$F$14,"")</f>
        <v/>
      </c>
      <c r="E3758" t="str">
        <f>IF(SUM('A4'!S3789:X3789)=6,'A4'!C3789,"")</f>
        <v/>
      </c>
      <c r="F3758" t="str">
        <f>IF(SUM('A4'!S3789:X3789)=6,'A4'!D3789,"")</f>
        <v/>
      </c>
      <c r="G3758" t="str">
        <f>IF(SUM('A4'!S3789:X3789)=6,'A4'!E3789,"")</f>
        <v/>
      </c>
      <c r="H3758" t="str">
        <f>IF(SUM('A4'!S3789:X3789)=6,'A4'!F3789,"")</f>
        <v/>
      </c>
      <c r="I3758" t="str">
        <f>IF(SUM('A4'!S3789:X3789)=6,'A4'!G3789,"")</f>
        <v/>
      </c>
      <c r="J3758" s="308" t="str">
        <f>IF(SUM('A4'!S3789:X3789)=6,'A4'!H3789,"")</f>
        <v/>
      </c>
    </row>
    <row r="3759" spans="1:10" x14ac:dyDescent="0.25">
      <c r="A3759" t="str">
        <f>IF(SUM('A4'!S3790:X3790)=6,'Angaben KH-Standort'!$D$25,"")</f>
        <v/>
      </c>
      <c r="B3759" t="str">
        <f>IF(SUM('A4'!S3790:X3790)=6,'Angaben KH-Standort'!$D$26,"")</f>
        <v/>
      </c>
      <c r="C3759" t="str">
        <f>IF(SUM('A4'!S3790:X3790)=6,'Angaben KH-Standort'!$D$12,"")</f>
        <v/>
      </c>
      <c r="D3759" t="str">
        <f>IF(SUM('A4'!S3790:X3790)=6,'A1'!$F$14,"")</f>
        <v/>
      </c>
      <c r="E3759" t="str">
        <f>IF(SUM('A4'!S3790:X3790)=6,'A4'!C3790,"")</f>
        <v/>
      </c>
      <c r="F3759" t="str">
        <f>IF(SUM('A4'!S3790:X3790)=6,'A4'!D3790,"")</f>
        <v/>
      </c>
      <c r="G3759" t="str">
        <f>IF(SUM('A4'!S3790:X3790)=6,'A4'!E3790,"")</f>
        <v/>
      </c>
      <c r="H3759" t="str">
        <f>IF(SUM('A4'!S3790:X3790)=6,'A4'!F3790,"")</f>
        <v/>
      </c>
      <c r="I3759" t="str">
        <f>IF(SUM('A4'!S3790:X3790)=6,'A4'!G3790,"")</f>
        <v/>
      </c>
      <c r="J3759" s="308" t="str">
        <f>IF(SUM('A4'!S3790:X3790)=6,'A4'!H3790,"")</f>
        <v/>
      </c>
    </row>
    <row r="3760" spans="1:10" x14ac:dyDescent="0.25">
      <c r="A3760" t="str">
        <f>IF(SUM('A4'!S3791:X3791)=6,'Angaben KH-Standort'!$D$25,"")</f>
        <v/>
      </c>
      <c r="B3760" t="str">
        <f>IF(SUM('A4'!S3791:X3791)=6,'Angaben KH-Standort'!$D$26,"")</f>
        <v/>
      </c>
      <c r="C3760" t="str">
        <f>IF(SUM('A4'!S3791:X3791)=6,'Angaben KH-Standort'!$D$12,"")</f>
        <v/>
      </c>
      <c r="D3760" t="str">
        <f>IF(SUM('A4'!S3791:X3791)=6,'A1'!$F$14,"")</f>
        <v/>
      </c>
      <c r="E3760" t="str">
        <f>IF(SUM('A4'!S3791:X3791)=6,'A4'!C3791,"")</f>
        <v/>
      </c>
      <c r="F3760" t="str">
        <f>IF(SUM('A4'!S3791:X3791)=6,'A4'!D3791,"")</f>
        <v/>
      </c>
      <c r="G3760" t="str">
        <f>IF(SUM('A4'!S3791:X3791)=6,'A4'!E3791,"")</f>
        <v/>
      </c>
      <c r="H3760" t="str">
        <f>IF(SUM('A4'!S3791:X3791)=6,'A4'!F3791,"")</f>
        <v/>
      </c>
      <c r="I3760" t="str">
        <f>IF(SUM('A4'!S3791:X3791)=6,'A4'!G3791,"")</f>
        <v/>
      </c>
      <c r="J3760" s="308" t="str">
        <f>IF(SUM('A4'!S3791:X3791)=6,'A4'!H3791,"")</f>
        <v/>
      </c>
    </row>
    <row r="3761" spans="1:10" x14ac:dyDescent="0.25">
      <c r="A3761" t="str">
        <f>IF(SUM('A4'!S3792:X3792)=6,'Angaben KH-Standort'!$D$25,"")</f>
        <v/>
      </c>
      <c r="B3761" t="str">
        <f>IF(SUM('A4'!S3792:X3792)=6,'Angaben KH-Standort'!$D$26,"")</f>
        <v/>
      </c>
      <c r="C3761" t="str">
        <f>IF(SUM('A4'!S3792:X3792)=6,'Angaben KH-Standort'!$D$12,"")</f>
        <v/>
      </c>
      <c r="D3761" t="str">
        <f>IF(SUM('A4'!S3792:X3792)=6,'A1'!$F$14,"")</f>
        <v/>
      </c>
      <c r="E3761" t="str">
        <f>IF(SUM('A4'!S3792:X3792)=6,'A4'!C3792,"")</f>
        <v/>
      </c>
      <c r="F3761" t="str">
        <f>IF(SUM('A4'!S3792:X3792)=6,'A4'!D3792,"")</f>
        <v/>
      </c>
      <c r="G3761" t="str">
        <f>IF(SUM('A4'!S3792:X3792)=6,'A4'!E3792,"")</f>
        <v/>
      </c>
      <c r="H3761" t="str">
        <f>IF(SUM('A4'!S3792:X3792)=6,'A4'!F3792,"")</f>
        <v/>
      </c>
      <c r="I3761" t="str">
        <f>IF(SUM('A4'!S3792:X3792)=6,'A4'!G3792,"")</f>
        <v/>
      </c>
      <c r="J3761" s="308" t="str">
        <f>IF(SUM('A4'!S3792:X3792)=6,'A4'!H3792,"")</f>
        <v/>
      </c>
    </row>
    <row r="3762" spans="1:10" x14ac:dyDescent="0.25">
      <c r="A3762" t="str">
        <f>IF(SUM('A4'!S3793:X3793)=6,'Angaben KH-Standort'!$D$25,"")</f>
        <v/>
      </c>
      <c r="B3762" t="str">
        <f>IF(SUM('A4'!S3793:X3793)=6,'Angaben KH-Standort'!$D$26,"")</f>
        <v/>
      </c>
      <c r="C3762" t="str">
        <f>IF(SUM('A4'!S3793:X3793)=6,'Angaben KH-Standort'!$D$12,"")</f>
        <v/>
      </c>
      <c r="D3762" t="str">
        <f>IF(SUM('A4'!S3793:X3793)=6,'A1'!$F$14,"")</f>
        <v/>
      </c>
      <c r="E3762" t="str">
        <f>IF(SUM('A4'!S3793:X3793)=6,'A4'!C3793,"")</f>
        <v/>
      </c>
      <c r="F3762" t="str">
        <f>IF(SUM('A4'!S3793:X3793)=6,'A4'!D3793,"")</f>
        <v/>
      </c>
      <c r="G3762" t="str">
        <f>IF(SUM('A4'!S3793:X3793)=6,'A4'!E3793,"")</f>
        <v/>
      </c>
      <c r="H3762" t="str">
        <f>IF(SUM('A4'!S3793:X3793)=6,'A4'!F3793,"")</f>
        <v/>
      </c>
      <c r="I3762" t="str">
        <f>IF(SUM('A4'!S3793:X3793)=6,'A4'!G3793,"")</f>
        <v/>
      </c>
      <c r="J3762" s="308" t="str">
        <f>IF(SUM('A4'!S3793:X3793)=6,'A4'!H3793,"")</f>
        <v/>
      </c>
    </row>
    <row r="3763" spans="1:10" x14ac:dyDescent="0.25">
      <c r="A3763" t="str">
        <f>IF(SUM('A4'!S3794:X3794)=6,'Angaben KH-Standort'!$D$25,"")</f>
        <v/>
      </c>
      <c r="B3763" t="str">
        <f>IF(SUM('A4'!S3794:X3794)=6,'Angaben KH-Standort'!$D$26,"")</f>
        <v/>
      </c>
      <c r="C3763" t="str">
        <f>IF(SUM('A4'!S3794:X3794)=6,'Angaben KH-Standort'!$D$12,"")</f>
        <v/>
      </c>
      <c r="D3763" t="str">
        <f>IF(SUM('A4'!S3794:X3794)=6,'A1'!$F$14,"")</f>
        <v/>
      </c>
      <c r="E3763" t="str">
        <f>IF(SUM('A4'!S3794:X3794)=6,'A4'!C3794,"")</f>
        <v/>
      </c>
      <c r="F3763" t="str">
        <f>IF(SUM('A4'!S3794:X3794)=6,'A4'!D3794,"")</f>
        <v/>
      </c>
      <c r="G3763" t="str">
        <f>IF(SUM('A4'!S3794:X3794)=6,'A4'!E3794,"")</f>
        <v/>
      </c>
      <c r="H3763" t="str">
        <f>IF(SUM('A4'!S3794:X3794)=6,'A4'!F3794,"")</f>
        <v/>
      </c>
      <c r="I3763" t="str">
        <f>IF(SUM('A4'!S3794:X3794)=6,'A4'!G3794,"")</f>
        <v/>
      </c>
      <c r="J3763" s="308" t="str">
        <f>IF(SUM('A4'!S3794:X3794)=6,'A4'!H3794,"")</f>
        <v/>
      </c>
    </row>
    <row r="3764" spans="1:10" x14ac:dyDescent="0.25">
      <c r="A3764" t="str">
        <f>IF(SUM('A4'!S3795:X3795)=6,'Angaben KH-Standort'!$D$25,"")</f>
        <v/>
      </c>
      <c r="B3764" t="str">
        <f>IF(SUM('A4'!S3795:X3795)=6,'Angaben KH-Standort'!$D$26,"")</f>
        <v/>
      </c>
      <c r="C3764" t="str">
        <f>IF(SUM('A4'!S3795:X3795)=6,'Angaben KH-Standort'!$D$12,"")</f>
        <v/>
      </c>
      <c r="D3764" t="str">
        <f>IF(SUM('A4'!S3795:X3795)=6,'A1'!$F$14,"")</f>
        <v/>
      </c>
      <c r="E3764" t="str">
        <f>IF(SUM('A4'!S3795:X3795)=6,'A4'!C3795,"")</f>
        <v/>
      </c>
      <c r="F3764" t="str">
        <f>IF(SUM('A4'!S3795:X3795)=6,'A4'!D3795,"")</f>
        <v/>
      </c>
      <c r="G3764" t="str">
        <f>IF(SUM('A4'!S3795:X3795)=6,'A4'!E3795,"")</f>
        <v/>
      </c>
      <c r="H3764" t="str">
        <f>IF(SUM('A4'!S3795:X3795)=6,'A4'!F3795,"")</f>
        <v/>
      </c>
      <c r="I3764" t="str">
        <f>IF(SUM('A4'!S3795:X3795)=6,'A4'!G3795,"")</f>
        <v/>
      </c>
      <c r="J3764" s="308" t="str">
        <f>IF(SUM('A4'!S3795:X3795)=6,'A4'!H3795,"")</f>
        <v/>
      </c>
    </row>
    <row r="3765" spans="1:10" x14ac:dyDescent="0.25">
      <c r="A3765" t="str">
        <f>IF(SUM('A4'!S3796:X3796)=6,'Angaben KH-Standort'!$D$25,"")</f>
        <v/>
      </c>
      <c r="B3765" t="str">
        <f>IF(SUM('A4'!S3796:X3796)=6,'Angaben KH-Standort'!$D$26,"")</f>
        <v/>
      </c>
      <c r="C3765" t="str">
        <f>IF(SUM('A4'!S3796:X3796)=6,'Angaben KH-Standort'!$D$12,"")</f>
        <v/>
      </c>
      <c r="D3765" t="str">
        <f>IF(SUM('A4'!S3796:X3796)=6,'A1'!$F$14,"")</f>
        <v/>
      </c>
      <c r="E3765" t="str">
        <f>IF(SUM('A4'!S3796:X3796)=6,'A4'!C3796,"")</f>
        <v/>
      </c>
      <c r="F3765" t="str">
        <f>IF(SUM('A4'!S3796:X3796)=6,'A4'!D3796,"")</f>
        <v/>
      </c>
      <c r="G3765" t="str">
        <f>IF(SUM('A4'!S3796:X3796)=6,'A4'!E3796,"")</f>
        <v/>
      </c>
      <c r="H3765" t="str">
        <f>IF(SUM('A4'!S3796:X3796)=6,'A4'!F3796,"")</f>
        <v/>
      </c>
      <c r="I3765" t="str">
        <f>IF(SUM('A4'!S3796:X3796)=6,'A4'!G3796,"")</f>
        <v/>
      </c>
      <c r="J3765" s="308" t="str">
        <f>IF(SUM('A4'!S3796:X3796)=6,'A4'!H3796,"")</f>
        <v/>
      </c>
    </row>
    <row r="3766" spans="1:10" x14ac:dyDescent="0.25">
      <c r="A3766" t="str">
        <f>IF(SUM('A4'!S3797:X3797)=6,'Angaben KH-Standort'!$D$25,"")</f>
        <v/>
      </c>
      <c r="B3766" t="str">
        <f>IF(SUM('A4'!S3797:X3797)=6,'Angaben KH-Standort'!$D$26,"")</f>
        <v/>
      </c>
      <c r="C3766" t="str">
        <f>IF(SUM('A4'!S3797:X3797)=6,'Angaben KH-Standort'!$D$12,"")</f>
        <v/>
      </c>
      <c r="D3766" t="str">
        <f>IF(SUM('A4'!S3797:X3797)=6,'A1'!$F$14,"")</f>
        <v/>
      </c>
      <c r="E3766" t="str">
        <f>IF(SUM('A4'!S3797:X3797)=6,'A4'!C3797,"")</f>
        <v/>
      </c>
      <c r="F3766" t="str">
        <f>IF(SUM('A4'!S3797:X3797)=6,'A4'!D3797,"")</f>
        <v/>
      </c>
      <c r="G3766" t="str">
        <f>IF(SUM('A4'!S3797:X3797)=6,'A4'!E3797,"")</f>
        <v/>
      </c>
      <c r="H3766" t="str">
        <f>IF(SUM('A4'!S3797:X3797)=6,'A4'!F3797,"")</f>
        <v/>
      </c>
      <c r="I3766" t="str">
        <f>IF(SUM('A4'!S3797:X3797)=6,'A4'!G3797,"")</f>
        <v/>
      </c>
      <c r="J3766" s="308" t="str">
        <f>IF(SUM('A4'!S3797:X3797)=6,'A4'!H3797,"")</f>
        <v/>
      </c>
    </row>
    <row r="3767" spans="1:10" x14ac:dyDescent="0.25">
      <c r="A3767" t="str">
        <f>IF(SUM('A4'!S3798:X3798)=6,'Angaben KH-Standort'!$D$25,"")</f>
        <v/>
      </c>
      <c r="B3767" t="str">
        <f>IF(SUM('A4'!S3798:X3798)=6,'Angaben KH-Standort'!$D$26,"")</f>
        <v/>
      </c>
      <c r="C3767" t="str">
        <f>IF(SUM('A4'!S3798:X3798)=6,'Angaben KH-Standort'!$D$12,"")</f>
        <v/>
      </c>
      <c r="D3767" t="str">
        <f>IF(SUM('A4'!S3798:X3798)=6,'A1'!$F$14,"")</f>
        <v/>
      </c>
      <c r="E3767" t="str">
        <f>IF(SUM('A4'!S3798:X3798)=6,'A4'!C3798,"")</f>
        <v/>
      </c>
      <c r="F3767" t="str">
        <f>IF(SUM('A4'!S3798:X3798)=6,'A4'!D3798,"")</f>
        <v/>
      </c>
      <c r="G3767" t="str">
        <f>IF(SUM('A4'!S3798:X3798)=6,'A4'!E3798,"")</f>
        <v/>
      </c>
      <c r="H3767" t="str">
        <f>IF(SUM('A4'!S3798:X3798)=6,'A4'!F3798,"")</f>
        <v/>
      </c>
      <c r="I3767" t="str">
        <f>IF(SUM('A4'!S3798:X3798)=6,'A4'!G3798,"")</f>
        <v/>
      </c>
      <c r="J3767" s="308" t="str">
        <f>IF(SUM('A4'!S3798:X3798)=6,'A4'!H3798,"")</f>
        <v/>
      </c>
    </row>
    <row r="3768" spans="1:10" x14ac:dyDescent="0.25">
      <c r="A3768" t="str">
        <f>IF(SUM('A4'!S3799:X3799)=6,'Angaben KH-Standort'!$D$25,"")</f>
        <v/>
      </c>
      <c r="B3768" t="str">
        <f>IF(SUM('A4'!S3799:X3799)=6,'Angaben KH-Standort'!$D$26,"")</f>
        <v/>
      </c>
      <c r="C3768" t="str">
        <f>IF(SUM('A4'!S3799:X3799)=6,'Angaben KH-Standort'!$D$12,"")</f>
        <v/>
      </c>
      <c r="D3768" t="str">
        <f>IF(SUM('A4'!S3799:X3799)=6,'A1'!$F$14,"")</f>
        <v/>
      </c>
      <c r="E3768" t="str">
        <f>IF(SUM('A4'!S3799:X3799)=6,'A4'!C3799,"")</f>
        <v/>
      </c>
      <c r="F3768" t="str">
        <f>IF(SUM('A4'!S3799:X3799)=6,'A4'!D3799,"")</f>
        <v/>
      </c>
      <c r="G3768" t="str">
        <f>IF(SUM('A4'!S3799:X3799)=6,'A4'!E3799,"")</f>
        <v/>
      </c>
      <c r="H3768" t="str">
        <f>IF(SUM('A4'!S3799:X3799)=6,'A4'!F3799,"")</f>
        <v/>
      </c>
      <c r="I3768" t="str">
        <f>IF(SUM('A4'!S3799:X3799)=6,'A4'!G3799,"")</f>
        <v/>
      </c>
      <c r="J3768" s="308" t="str">
        <f>IF(SUM('A4'!S3799:X3799)=6,'A4'!H3799,"")</f>
        <v/>
      </c>
    </row>
    <row r="3769" spans="1:10" x14ac:dyDescent="0.25">
      <c r="A3769" t="str">
        <f>IF(SUM('A4'!S3800:X3800)=6,'Angaben KH-Standort'!$D$25,"")</f>
        <v/>
      </c>
      <c r="B3769" t="str">
        <f>IF(SUM('A4'!S3800:X3800)=6,'Angaben KH-Standort'!$D$26,"")</f>
        <v/>
      </c>
      <c r="C3769" t="str">
        <f>IF(SUM('A4'!S3800:X3800)=6,'Angaben KH-Standort'!$D$12,"")</f>
        <v/>
      </c>
      <c r="D3769" t="str">
        <f>IF(SUM('A4'!S3800:X3800)=6,'A1'!$F$14,"")</f>
        <v/>
      </c>
      <c r="E3769" t="str">
        <f>IF(SUM('A4'!S3800:X3800)=6,'A4'!C3800,"")</f>
        <v/>
      </c>
      <c r="F3769" t="str">
        <f>IF(SUM('A4'!S3800:X3800)=6,'A4'!D3800,"")</f>
        <v/>
      </c>
      <c r="G3769" t="str">
        <f>IF(SUM('A4'!S3800:X3800)=6,'A4'!E3800,"")</f>
        <v/>
      </c>
      <c r="H3769" t="str">
        <f>IF(SUM('A4'!S3800:X3800)=6,'A4'!F3800,"")</f>
        <v/>
      </c>
      <c r="I3769" t="str">
        <f>IF(SUM('A4'!S3800:X3800)=6,'A4'!G3800,"")</f>
        <v/>
      </c>
      <c r="J3769" s="308" t="str">
        <f>IF(SUM('A4'!S3800:X3800)=6,'A4'!H3800,"")</f>
        <v/>
      </c>
    </row>
    <row r="3770" spans="1:10" x14ac:dyDescent="0.25">
      <c r="A3770" t="str">
        <f>IF(SUM('A4'!S3801:X3801)=6,'Angaben KH-Standort'!$D$25,"")</f>
        <v/>
      </c>
      <c r="B3770" t="str">
        <f>IF(SUM('A4'!S3801:X3801)=6,'Angaben KH-Standort'!$D$26,"")</f>
        <v/>
      </c>
      <c r="C3770" t="str">
        <f>IF(SUM('A4'!S3801:X3801)=6,'Angaben KH-Standort'!$D$12,"")</f>
        <v/>
      </c>
      <c r="D3770" t="str">
        <f>IF(SUM('A4'!S3801:X3801)=6,'A1'!$F$14,"")</f>
        <v/>
      </c>
      <c r="E3770" t="str">
        <f>IF(SUM('A4'!S3801:X3801)=6,'A4'!C3801,"")</f>
        <v/>
      </c>
      <c r="F3770" t="str">
        <f>IF(SUM('A4'!S3801:X3801)=6,'A4'!D3801,"")</f>
        <v/>
      </c>
      <c r="G3770" t="str">
        <f>IF(SUM('A4'!S3801:X3801)=6,'A4'!E3801,"")</f>
        <v/>
      </c>
      <c r="H3770" t="str">
        <f>IF(SUM('A4'!S3801:X3801)=6,'A4'!F3801,"")</f>
        <v/>
      </c>
      <c r="I3770" t="str">
        <f>IF(SUM('A4'!S3801:X3801)=6,'A4'!G3801,"")</f>
        <v/>
      </c>
      <c r="J3770" s="308" t="str">
        <f>IF(SUM('A4'!S3801:X3801)=6,'A4'!H3801,"")</f>
        <v/>
      </c>
    </row>
    <row r="3771" spans="1:10" x14ac:dyDescent="0.25">
      <c r="A3771" t="str">
        <f>IF(SUM('A4'!S3802:X3802)=6,'Angaben KH-Standort'!$D$25,"")</f>
        <v/>
      </c>
      <c r="B3771" t="str">
        <f>IF(SUM('A4'!S3802:X3802)=6,'Angaben KH-Standort'!$D$26,"")</f>
        <v/>
      </c>
      <c r="C3771" t="str">
        <f>IF(SUM('A4'!S3802:X3802)=6,'Angaben KH-Standort'!$D$12,"")</f>
        <v/>
      </c>
      <c r="D3771" t="str">
        <f>IF(SUM('A4'!S3802:X3802)=6,'A1'!$F$14,"")</f>
        <v/>
      </c>
      <c r="E3771" t="str">
        <f>IF(SUM('A4'!S3802:X3802)=6,'A4'!C3802,"")</f>
        <v/>
      </c>
      <c r="F3771" t="str">
        <f>IF(SUM('A4'!S3802:X3802)=6,'A4'!D3802,"")</f>
        <v/>
      </c>
      <c r="G3771" t="str">
        <f>IF(SUM('A4'!S3802:X3802)=6,'A4'!E3802,"")</f>
        <v/>
      </c>
      <c r="H3771" t="str">
        <f>IF(SUM('A4'!S3802:X3802)=6,'A4'!F3802,"")</f>
        <v/>
      </c>
      <c r="I3771" t="str">
        <f>IF(SUM('A4'!S3802:X3802)=6,'A4'!G3802,"")</f>
        <v/>
      </c>
      <c r="J3771" s="308" t="str">
        <f>IF(SUM('A4'!S3802:X3802)=6,'A4'!H3802,"")</f>
        <v/>
      </c>
    </row>
    <row r="3772" spans="1:10" x14ac:dyDescent="0.25">
      <c r="A3772" t="str">
        <f>IF(SUM('A4'!S3803:X3803)=6,'Angaben KH-Standort'!$D$25,"")</f>
        <v/>
      </c>
      <c r="B3772" t="str">
        <f>IF(SUM('A4'!S3803:X3803)=6,'Angaben KH-Standort'!$D$26,"")</f>
        <v/>
      </c>
      <c r="C3772" t="str">
        <f>IF(SUM('A4'!S3803:X3803)=6,'Angaben KH-Standort'!$D$12,"")</f>
        <v/>
      </c>
      <c r="D3772" t="str">
        <f>IF(SUM('A4'!S3803:X3803)=6,'A1'!$F$14,"")</f>
        <v/>
      </c>
      <c r="E3772" t="str">
        <f>IF(SUM('A4'!S3803:X3803)=6,'A4'!C3803,"")</f>
        <v/>
      </c>
      <c r="F3772" t="str">
        <f>IF(SUM('A4'!S3803:X3803)=6,'A4'!D3803,"")</f>
        <v/>
      </c>
      <c r="G3772" t="str">
        <f>IF(SUM('A4'!S3803:X3803)=6,'A4'!E3803,"")</f>
        <v/>
      </c>
      <c r="H3772" t="str">
        <f>IF(SUM('A4'!S3803:X3803)=6,'A4'!F3803,"")</f>
        <v/>
      </c>
      <c r="I3772" t="str">
        <f>IF(SUM('A4'!S3803:X3803)=6,'A4'!G3803,"")</f>
        <v/>
      </c>
      <c r="J3772" s="308" t="str">
        <f>IF(SUM('A4'!S3803:X3803)=6,'A4'!H3803,"")</f>
        <v/>
      </c>
    </row>
    <row r="3773" spans="1:10" x14ac:dyDescent="0.25">
      <c r="A3773" t="str">
        <f>IF(SUM('A4'!S3804:X3804)=6,'Angaben KH-Standort'!$D$25,"")</f>
        <v/>
      </c>
      <c r="B3773" t="str">
        <f>IF(SUM('A4'!S3804:X3804)=6,'Angaben KH-Standort'!$D$26,"")</f>
        <v/>
      </c>
      <c r="C3773" t="str">
        <f>IF(SUM('A4'!S3804:X3804)=6,'Angaben KH-Standort'!$D$12,"")</f>
        <v/>
      </c>
      <c r="D3773" t="str">
        <f>IF(SUM('A4'!S3804:X3804)=6,'A1'!$F$14,"")</f>
        <v/>
      </c>
      <c r="E3773" t="str">
        <f>IF(SUM('A4'!S3804:X3804)=6,'A4'!C3804,"")</f>
        <v/>
      </c>
      <c r="F3773" t="str">
        <f>IF(SUM('A4'!S3804:X3804)=6,'A4'!D3804,"")</f>
        <v/>
      </c>
      <c r="G3773" t="str">
        <f>IF(SUM('A4'!S3804:X3804)=6,'A4'!E3804,"")</f>
        <v/>
      </c>
      <c r="H3773" t="str">
        <f>IF(SUM('A4'!S3804:X3804)=6,'A4'!F3804,"")</f>
        <v/>
      </c>
      <c r="I3773" t="str">
        <f>IF(SUM('A4'!S3804:X3804)=6,'A4'!G3804,"")</f>
        <v/>
      </c>
      <c r="J3773" s="308" t="str">
        <f>IF(SUM('A4'!S3804:X3804)=6,'A4'!H3804,"")</f>
        <v/>
      </c>
    </row>
    <row r="3774" spans="1:10" x14ac:dyDescent="0.25">
      <c r="A3774" t="str">
        <f>IF(SUM('A4'!S3805:X3805)=6,'Angaben KH-Standort'!$D$25,"")</f>
        <v/>
      </c>
      <c r="B3774" t="str">
        <f>IF(SUM('A4'!S3805:X3805)=6,'Angaben KH-Standort'!$D$26,"")</f>
        <v/>
      </c>
      <c r="C3774" t="str">
        <f>IF(SUM('A4'!S3805:X3805)=6,'Angaben KH-Standort'!$D$12,"")</f>
        <v/>
      </c>
      <c r="D3774" t="str">
        <f>IF(SUM('A4'!S3805:X3805)=6,'A1'!$F$14,"")</f>
        <v/>
      </c>
      <c r="E3774" t="str">
        <f>IF(SUM('A4'!S3805:X3805)=6,'A4'!C3805,"")</f>
        <v/>
      </c>
      <c r="F3774" t="str">
        <f>IF(SUM('A4'!S3805:X3805)=6,'A4'!D3805,"")</f>
        <v/>
      </c>
      <c r="G3774" t="str">
        <f>IF(SUM('A4'!S3805:X3805)=6,'A4'!E3805,"")</f>
        <v/>
      </c>
      <c r="H3774" t="str">
        <f>IF(SUM('A4'!S3805:X3805)=6,'A4'!F3805,"")</f>
        <v/>
      </c>
      <c r="I3774" t="str">
        <f>IF(SUM('A4'!S3805:X3805)=6,'A4'!G3805,"")</f>
        <v/>
      </c>
      <c r="J3774" s="308" t="str">
        <f>IF(SUM('A4'!S3805:X3805)=6,'A4'!H3805,"")</f>
        <v/>
      </c>
    </row>
    <row r="3775" spans="1:10" x14ac:dyDescent="0.25">
      <c r="A3775" t="str">
        <f>IF(SUM('A4'!S3806:X3806)=6,'Angaben KH-Standort'!$D$25,"")</f>
        <v/>
      </c>
      <c r="B3775" t="str">
        <f>IF(SUM('A4'!S3806:X3806)=6,'Angaben KH-Standort'!$D$26,"")</f>
        <v/>
      </c>
      <c r="C3775" t="str">
        <f>IF(SUM('A4'!S3806:X3806)=6,'Angaben KH-Standort'!$D$12,"")</f>
        <v/>
      </c>
      <c r="D3775" t="str">
        <f>IF(SUM('A4'!S3806:X3806)=6,'A1'!$F$14,"")</f>
        <v/>
      </c>
      <c r="E3775" t="str">
        <f>IF(SUM('A4'!S3806:X3806)=6,'A4'!C3806,"")</f>
        <v/>
      </c>
      <c r="F3775" t="str">
        <f>IF(SUM('A4'!S3806:X3806)=6,'A4'!D3806,"")</f>
        <v/>
      </c>
      <c r="G3775" t="str">
        <f>IF(SUM('A4'!S3806:X3806)=6,'A4'!E3806,"")</f>
        <v/>
      </c>
      <c r="H3775" t="str">
        <f>IF(SUM('A4'!S3806:X3806)=6,'A4'!F3806,"")</f>
        <v/>
      </c>
      <c r="I3775" t="str">
        <f>IF(SUM('A4'!S3806:X3806)=6,'A4'!G3806,"")</f>
        <v/>
      </c>
      <c r="J3775" s="308" t="str">
        <f>IF(SUM('A4'!S3806:X3806)=6,'A4'!H3806,"")</f>
        <v/>
      </c>
    </row>
    <row r="3776" spans="1:10" x14ac:dyDescent="0.25">
      <c r="A3776" t="str">
        <f>IF(SUM('A4'!S3807:X3807)=6,'Angaben KH-Standort'!$D$25,"")</f>
        <v/>
      </c>
      <c r="B3776" t="str">
        <f>IF(SUM('A4'!S3807:X3807)=6,'Angaben KH-Standort'!$D$26,"")</f>
        <v/>
      </c>
      <c r="C3776" t="str">
        <f>IF(SUM('A4'!S3807:X3807)=6,'Angaben KH-Standort'!$D$12,"")</f>
        <v/>
      </c>
      <c r="D3776" t="str">
        <f>IF(SUM('A4'!S3807:X3807)=6,'A1'!$F$14,"")</f>
        <v/>
      </c>
      <c r="E3776" t="str">
        <f>IF(SUM('A4'!S3807:X3807)=6,'A4'!C3807,"")</f>
        <v/>
      </c>
      <c r="F3776" t="str">
        <f>IF(SUM('A4'!S3807:X3807)=6,'A4'!D3807,"")</f>
        <v/>
      </c>
      <c r="G3776" t="str">
        <f>IF(SUM('A4'!S3807:X3807)=6,'A4'!E3807,"")</f>
        <v/>
      </c>
      <c r="H3776" t="str">
        <f>IF(SUM('A4'!S3807:X3807)=6,'A4'!F3807,"")</f>
        <v/>
      </c>
      <c r="I3776" t="str">
        <f>IF(SUM('A4'!S3807:X3807)=6,'A4'!G3807,"")</f>
        <v/>
      </c>
      <c r="J3776" s="308" t="str">
        <f>IF(SUM('A4'!S3807:X3807)=6,'A4'!H3807,"")</f>
        <v/>
      </c>
    </row>
    <row r="3777" spans="1:10" x14ac:dyDescent="0.25">
      <c r="A3777" t="str">
        <f>IF(SUM('A4'!S3808:X3808)=6,'Angaben KH-Standort'!$D$25,"")</f>
        <v/>
      </c>
      <c r="B3777" t="str">
        <f>IF(SUM('A4'!S3808:X3808)=6,'Angaben KH-Standort'!$D$26,"")</f>
        <v/>
      </c>
      <c r="C3777" t="str">
        <f>IF(SUM('A4'!S3808:X3808)=6,'Angaben KH-Standort'!$D$12,"")</f>
        <v/>
      </c>
      <c r="D3777" t="str">
        <f>IF(SUM('A4'!S3808:X3808)=6,'A1'!$F$14,"")</f>
        <v/>
      </c>
      <c r="E3777" t="str">
        <f>IF(SUM('A4'!S3808:X3808)=6,'A4'!C3808,"")</f>
        <v/>
      </c>
      <c r="F3777" t="str">
        <f>IF(SUM('A4'!S3808:X3808)=6,'A4'!D3808,"")</f>
        <v/>
      </c>
      <c r="G3777" t="str">
        <f>IF(SUM('A4'!S3808:X3808)=6,'A4'!E3808,"")</f>
        <v/>
      </c>
      <c r="H3777" t="str">
        <f>IF(SUM('A4'!S3808:X3808)=6,'A4'!F3808,"")</f>
        <v/>
      </c>
      <c r="I3777" t="str">
        <f>IF(SUM('A4'!S3808:X3808)=6,'A4'!G3808,"")</f>
        <v/>
      </c>
      <c r="J3777" s="308" t="str">
        <f>IF(SUM('A4'!S3808:X3808)=6,'A4'!H3808,"")</f>
        <v/>
      </c>
    </row>
    <row r="3778" spans="1:10" x14ac:dyDescent="0.25">
      <c r="A3778" t="str">
        <f>IF(SUM('A4'!S3809:X3809)=6,'Angaben KH-Standort'!$D$25,"")</f>
        <v/>
      </c>
      <c r="B3778" t="str">
        <f>IF(SUM('A4'!S3809:X3809)=6,'Angaben KH-Standort'!$D$26,"")</f>
        <v/>
      </c>
      <c r="C3778" t="str">
        <f>IF(SUM('A4'!S3809:X3809)=6,'Angaben KH-Standort'!$D$12,"")</f>
        <v/>
      </c>
      <c r="D3778" t="str">
        <f>IF(SUM('A4'!S3809:X3809)=6,'A1'!$F$14,"")</f>
        <v/>
      </c>
      <c r="E3778" t="str">
        <f>IF(SUM('A4'!S3809:X3809)=6,'A4'!C3809,"")</f>
        <v/>
      </c>
      <c r="F3778" t="str">
        <f>IF(SUM('A4'!S3809:X3809)=6,'A4'!D3809,"")</f>
        <v/>
      </c>
      <c r="G3778" t="str">
        <f>IF(SUM('A4'!S3809:X3809)=6,'A4'!E3809,"")</f>
        <v/>
      </c>
      <c r="H3778" t="str">
        <f>IF(SUM('A4'!S3809:X3809)=6,'A4'!F3809,"")</f>
        <v/>
      </c>
      <c r="I3778" t="str">
        <f>IF(SUM('A4'!S3809:X3809)=6,'A4'!G3809,"")</f>
        <v/>
      </c>
      <c r="J3778" s="308" t="str">
        <f>IF(SUM('A4'!S3809:X3809)=6,'A4'!H3809,"")</f>
        <v/>
      </c>
    </row>
    <row r="3779" spans="1:10" x14ac:dyDescent="0.25">
      <c r="A3779" t="str">
        <f>IF(SUM('A4'!S3810:X3810)=6,'Angaben KH-Standort'!$D$25,"")</f>
        <v/>
      </c>
      <c r="B3779" t="str">
        <f>IF(SUM('A4'!S3810:X3810)=6,'Angaben KH-Standort'!$D$26,"")</f>
        <v/>
      </c>
      <c r="C3779" t="str">
        <f>IF(SUM('A4'!S3810:X3810)=6,'Angaben KH-Standort'!$D$12,"")</f>
        <v/>
      </c>
      <c r="D3779" t="str">
        <f>IF(SUM('A4'!S3810:X3810)=6,'A1'!$F$14,"")</f>
        <v/>
      </c>
      <c r="E3779" t="str">
        <f>IF(SUM('A4'!S3810:X3810)=6,'A4'!C3810,"")</f>
        <v/>
      </c>
      <c r="F3779" t="str">
        <f>IF(SUM('A4'!S3810:X3810)=6,'A4'!D3810,"")</f>
        <v/>
      </c>
      <c r="G3779" t="str">
        <f>IF(SUM('A4'!S3810:X3810)=6,'A4'!E3810,"")</f>
        <v/>
      </c>
      <c r="H3779" t="str">
        <f>IF(SUM('A4'!S3810:X3810)=6,'A4'!F3810,"")</f>
        <v/>
      </c>
      <c r="I3779" t="str">
        <f>IF(SUM('A4'!S3810:X3810)=6,'A4'!G3810,"")</f>
        <v/>
      </c>
      <c r="J3779" s="308" t="str">
        <f>IF(SUM('A4'!S3810:X3810)=6,'A4'!H3810,"")</f>
        <v/>
      </c>
    </row>
    <row r="3780" spans="1:10" x14ac:dyDescent="0.25">
      <c r="A3780" t="str">
        <f>IF(SUM('A4'!S3811:X3811)=6,'Angaben KH-Standort'!$D$25,"")</f>
        <v/>
      </c>
      <c r="B3780" t="str">
        <f>IF(SUM('A4'!S3811:X3811)=6,'Angaben KH-Standort'!$D$26,"")</f>
        <v/>
      </c>
      <c r="C3780" t="str">
        <f>IF(SUM('A4'!S3811:X3811)=6,'Angaben KH-Standort'!$D$12,"")</f>
        <v/>
      </c>
      <c r="D3780" t="str">
        <f>IF(SUM('A4'!S3811:X3811)=6,'A1'!$F$14,"")</f>
        <v/>
      </c>
      <c r="E3780" t="str">
        <f>IF(SUM('A4'!S3811:X3811)=6,'A4'!C3811,"")</f>
        <v/>
      </c>
      <c r="F3780" t="str">
        <f>IF(SUM('A4'!S3811:X3811)=6,'A4'!D3811,"")</f>
        <v/>
      </c>
      <c r="G3780" t="str">
        <f>IF(SUM('A4'!S3811:X3811)=6,'A4'!E3811,"")</f>
        <v/>
      </c>
      <c r="H3780" t="str">
        <f>IF(SUM('A4'!S3811:X3811)=6,'A4'!F3811,"")</f>
        <v/>
      </c>
      <c r="I3780" t="str">
        <f>IF(SUM('A4'!S3811:X3811)=6,'A4'!G3811,"")</f>
        <v/>
      </c>
      <c r="J3780" s="308" t="str">
        <f>IF(SUM('A4'!S3811:X3811)=6,'A4'!H3811,"")</f>
        <v/>
      </c>
    </row>
    <row r="3781" spans="1:10" x14ac:dyDescent="0.25">
      <c r="A3781" t="str">
        <f>IF(SUM('A4'!S3812:X3812)=6,'Angaben KH-Standort'!$D$25,"")</f>
        <v/>
      </c>
      <c r="B3781" t="str">
        <f>IF(SUM('A4'!S3812:X3812)=6,'Angaben KH-Standort'!$D$26,"")</f>
        <v/>
      </c>
      <c r="C3781" t="str">
        <f>IF(SUM('A4'!S3812:X3812)=6,'Angaben KH-Standort'!$D$12,"")</f>
        <v/>
      </c>
      <c r="D3781" t="str">
        <f>IF(SUM('A4'!S3812:X3812)=6,'A1'!$F$14,"")</f>
        <v/>
      </c>
      <c r="E3781" t="str">
        <f>IF(SUM('A4'!S3812:X3812)=6,'A4'!C3812,"")</f>
        <v/>
      </c>
      <c r="F3781" t="str">
        <f>IF(SUM('A4'!S3812:X3812)=6,'A4'!D3812,"")</f>
        <v/>
      </c>
      <c r="G3781" t="str">
        <f>IF(SUM('A4'!S3812:X3812)=6,'A4'!E3812,"")</f>
        <v/>
      </c>
      <c r="H3781" t="str">
        <f>IF(SUM('A4'!S3812:X3812)=6,'A4'!F3812,"")</f>
        <v/>
      </c>
      <c r="I3781" t="str">
        <f>IF(SUM('A4'!S3812:X3812)=6,'A4'!G3812,"")</f>
        <v/>
      </c>
      <c r="J3781" s="308" t="str">
        <f>IF(SUM('A4'!S3812:X3812)=6,'A4'!H3812,"")</f>
        <v/>
      </c>
    </row>
    <row r="3782" spans="1:10" x14ac:dyDescent="0.25">
      <c r="A3782" t="str">
        <f>IF(SUM('A4'!S3813:X3813)=6,'Angaben KH-Standort'!$D$25,"")</f>
        <v/>
      </c>
      <c r="B3782" t="str">
        <f>IF(SUM('A4'!S3813:X3813)=6,'Angaben KH-Standort'!$D$26,"")</f>
        <v/>
      </c>
      <c r="C3782" t="str">
        <f>IF(SUM('A4'!S3813:X3813)=6,'Angaben KH-Standort'!$D$12,"")</f>
        <v/>
      </c>
      <c r="D3782" t="str">
        <f>IF(SUM('A4'!S3813:X3813)=6,'A1'!$F$14,"")</f>
        <v/>
      </c>
      <c r="E3782" t="str">
        <f>IF(SUM('A4'!S3813:X3813)=6,'A4'!C3813,"")</f>
        <v/>
      </c>
      <c r="F3782" t="str">
        <f>IF(SUM('A4'!S3813:X3813)=6,'A4'!D3813,"")</f>
        <v/>
      </c>
      <c r="G3782" t="str">
        <f>IF(SUM('A4'!S3813:X3813)=6,'A4'!E3813,"")</f>
        <v/>
      </c>
      <c r="H3782" t="str">
        <f>IF(SUM('A4'!S3813:X3813)=6,'A4'!F3813,"")</f>
        <v/>
      </c>
      <c r="I3782" t="str">
        <f>IF(SUM('A4'!S3813:X3813)=6,'A4'!G3813,"")</f>
        <v/>
      </c>
      <c r="J3782" s="308" t="str">
        <f>IF(SUM('A4'!S3813:X3813)=6,'A4'!H3813,"")</f>
        <v/>
      </c>
    </row>
    <row r="3783" spans="1:10" x14ac:dyDescent="0.25">
      <c r="A3783" t="str">
        <f>IF(SUM('A4'!S3814:X3814)=6,'Angaben KH-Standort'!$D$25,"")</f>
        <v/>
      </c>
      <c r="B3783" t="str">
        <f>IF(SUM('A4'!S3814:X3814)=6,'Angaben KH-Standort'!$D$26,"")</f>
        <v/>
      </c>
      <c r="C3783" t="str">
        <f>IF(SUM('A4'!S3814:X3814)=6,'Angaben KH-Standort'!$D$12,"")</f>
        <v/>
      </c>
      <c r="D3783" t="str">
        <f>IF(SUM('A4'!S3814:X3814)=6,'A1'!$F$14,"")</f>
        <v/>
      </c>
      <c r="E3783" t="str">
        <f>IF(SUM('A4'!S3814:X3814)=6,'A4'!C3814,"")</f>
        <v/>
      </c>
      <c r="F3783" t="str">
        <f>IF(SUM('A4'!S3814:X3814)=6,'A4'!D3814,"")</f>
        <v/>
      </c>
      <c r="G3783" t="str">
        <f>IF(SUM('A4'!S3814:X3814)=6,'A4'!E3814,"")</f>
        <v/>
      </c>
      <c r="H3783" t="str">
        <f>IF(SUM('A4'!S3814:X3814)=6,'A4'!F3814,"")</f>
        <v/>
      </c>
      <c r="I3783" t="str">
        <f>IF(SUM('A4'!S3814:X3814)=6,'A4'!G3814,"")</f>
        <v/>
      </c>
      <c r="J3783" s="308" t="str">
        <f>IF(SUM('A4'!S3814:X3814)=6,'A4'!H3814,"")</f>
        <v/>
      </c>
    </row>
    <row r="3784" spans="1:10" x14ac:dyDescent="0.25">
      <c r="A3784" t="str">
        <f>IF(SUM('A4'!S3815:X3815)=6,'Angaben KH-Standort'!$D$25,"")</f>
        <v/>
      </c>
      <c r="B3784" t="str">
        <f>IF(SUM('A4'!S3815:X3815)=6,'Angaben KH-Standort'!$D$26,"")</f>
        <v/>
      </c>
      <c r="C3784" t="str">
        <f>IF(SUM('A4'!S3815:X3815)=6,'Angaben KH-Standort'!$D$12,"")</f>
        <v/>
      </c>
      <c r="D3784" t="str">
        <f>IF(SUM('A4'!S3815:X3815)=6,'A1'!$F$14,"")</f>
        <v/>
      </c>
      <c r="E3784" t="str">
        <f>IF(SUM('A4'!S3815:X3815)=6,'A4'!C3815,"")</f>
        <v/>
      </c>
      <c r="F3784" t="str">
        <f>IF(SUM('A4'!S3815:X3815)=6,'A4'!D3815,"")</f>
        <v/>
      </c>
      <c r="G3784" t="str">
        <f>IF(SUM('A4'!S3815:X3815)=6,'A4'!E3815,"")</f>
        <v/>
      </c>
      <c r="H3784" t="str">
        <f>IF(SUM('A4'!S3815:X3815)=6,'A4'!F3815,"")</f>
        <v/>
      </c>
      <c r="I3784" t="str">
        <f>IF(SUM('A4'!S3815:X3815)=6,'A4'!G3815,"")</f>
        <v/>
      </c>
      <c r="J3784" s="308" t="str">
        <f>IF(SUM('A4'!S3815:X3815)=6,'A4'!H3815,"")</f>
        <v/>
      </c>
    </row>
    <row r="3785" spans="1:10" x14ac:dyDescent="0.25">
      <c r="A3785" t="str">
        <f>IF(SUM('A4'!S3816:X3816)=6,'Angaben KH-Standort'!$D$25,"")</f>
        <v/>
      </c>
      <c r="B3785" t="str">
        <f>IF(SUM('A4'!S3816:X3816)=6,'Angaben KH-Standort'!$D$26,"")</f>
        <v/>
      </c>
      <c r="C3785" t="str">
        <f>IF(SUM('A4'!S3816:X3816)=6,'Angaben KH-Standort'!$D$12,"")</f>
        <v/>
      </c>
      <c r="D3785" t="str">
        <f>IF(SUM('A4'!S3816:X3816)=6,'A1'!$F$14,"")</f>
        <v/>
      </c>
      <c r="E3785" t="str">
        <f>IF(SUM('A4'!S3816:X3816)=6,'A4'!C3816,"")</f>
        <v/>
      </c>
      <c r="F3785" t="str">
        <f>IF(SUM('A4'!S3816:X3816)=6,'A4'!D3816,"")</f>
        <v/>
      </c>
      <c r="G3785" t="str">
        <f>IF(SUM('A4'!S3816:X3816)=6,'A4'!E3816,"")</f>
        <v/>
      </c>
      <c r="H3785" t="str">
        <f>IF(SUM('A4'!S3816:X3816)=6,'A4'!F3816,"")</f>
        <v/>
      </c>
      <c r="I3785" t="str">
        <f>IF(SUM('A4'!S3816:X3816)=6,'A4'!G3816,"")</f>
        <v/>
      </c>
      <c r="J3785" s="308" t="str">
        <f>IF(SUM('A4'!S3816:X3816)=6,'A4'!H3816,"")</f>
        <v/>
      </c>
    </row>
    <row r="3786" spans="1:10" x14ac:dyDescent="0.25">
      <c r="A3786" t="str">
        <f>IF(SUM('A4'!S3817:X3817)=6,'Angaben KH-Standort'!$D$25,"")</f>
        <v/>
      </c>
      <c r="B3786" t="str">
        <f>IF(SUM('A4'!S3817:X3817)=6,'Angaben KH-Standort'!$D$26,"")</f>
        <v/>
      </c>
      <c r="C3786" t="str">
        <f>IF(SUM('A4'!S3817:X3817)=6,'Angaben KH-Standort'!$D$12,"")</f>
        <v/>
      </c>
      <c r="D3786" t="str">
        <f>IF(SUM('A4'!S3817:X3817)=6,'A1'!$F$14,"")</f>
        <v/>
      </c>
      <c r="E3786" t="str">
        <f>IF(SUM('A4'!S3817:X3817)=6,'A4'!C3817,"")</f>
        <v/>
      </c>
      <c r="F3786" t="str">
        <f>IF(SUM('A4'!S3817:X3817)=6,'A4'!D3817,"")</f>
        <v/>
      </c>
      <c r="G3786" t="str">
        <f>IF(SUM('A4'!S3817:X3817)=6,'A4'!E3817,"")</f>
        <v/>
      </c>
      <c r="H3786" t="str">
        <f>IF(SUM('A4'!S3817:X3817)=6,'A4'!F3817,"")</f>
        <v/>
      </c>
      <c r="I3786" t="str">
        <f>IF(SUM('A4'!S3817:X3817)=6,'A4'!G3817,"")</f>
        <v/>
      </c>
      <c r="J3786" s="308" t="str">
        <f>IF(SUM('A4'!S3817:X3817)=6,'A4'!H3817,"")</f>
        <v/>
      </c>
    </row>
    <row r="3787" spans="1:10" x14ac:dyDescent="0.25">
      <c r="A3787" t="str">
        <f>IF(SUM('A4'!S3818:X3818)=6,'Angaben KH-Standort'!$D$25,"")</f>
        <v/>
      </c>
      <c r="B3787" t="str">
        <f>IF(SUM('A4'!S3818:X3818)=6,'Angaben KH-Standort'!$D$26,"")</f>
        <v/>
      </c>
      <c r="C3787" t="str">
        <f>IF(SUM('A4'!S3818:X3818)=6,'Angaben KH-Standort'!$D$12,"")</f>
        <v/>
      </c>
      <c r="D3787" t="str">
        <f>IF(SUM('A4'!S3818:X3818)=6,'A1'!$F$14,"")</f>
        <v/>
      </c>
      <c r="E3787" t="str">
        <f>IF(SUM('A4'!S3818:X3818)=6,'A4'!C3818,"")</f>
        <v/>
      </c>
      <c r="F3787" t="str">
        <f>IF(SUM('A4'!S3818:X3818)=6,'A4'!D3818,"")</f>
        <v/>
      </c>
      <c r="G3787" t="str">
        <f>IF(SUM('A4'!S3818:X3818)=6,'A4'!E3818,"")</f>
        <v/>
      </c>
      <c r="H3787" t="str">
        <f>IF(SUM('A4'!S3818:X3818)=6,'A4'!F3818,"")</f>
        <v/>
      </c>
      <c r="I3787" t="str">
        <f>IF(SUM('A4'!S3818:X3818)=6,'A4'!G3818,"")</f>
        <v/>
      </c>
      <c r="J3787" s="308" t="str">
        <f>IF(SUM('A4'!S3818:X3818)=6,'A4'!H3818,"")</f>
        <v/>
      </c>
    </row>
    <row r="3788" spans="1:10" x14ac:dyDescent="0.25">
      <c r="A3788" t="str">
        <f>IF(SUM('A4'!S3819:X3819)=6,'Angaben KH-Standort'!$D$25,"")</f>
        <v/>
      </c>
      <c r="B3788" t="str">
        <f>IF(SUM('A4'!S3819:X3819)=6,'Angaben KH-Standort'!$D$26,"")</f>
        <v/>
      </c>
      <c r="C3788" t="str">
        <f>IF(SUM('A4'!S3819:X3819)=6,'Angaben KH-Standort'!$D$12,"")</f>
        <v/>
      </c>
      <c r="D3788" t="str">
        <f>IF(SUM('A4'!S3819:X3819)=6,'A1'!$F$14,"")</f>
        <v/>
      </c>
      <c r="E3788" t="str">
        <f>IF(SUM('A4'!S3819:X3819)=6,'A4'!C3819,"")</f>
        <v/>
      </c>
      <c r="F3788" t="str">
        <f>IF(SUM('A4'!S3819:X3819)=6,'A4'!D3819,"")</f>
        <v/>
      </c>
      <c r="G3788" t="str">
        <f>IF(SUM('A4'!S3819:X3819)=6,'A4'!E3819,"")</f>
        <v/>
      </c>
      <c r="H3788" t="str">
        <f>IF(SUM('A4'!S3819:X3819)=6,'A4'!F3819,"")</f>
        <v/>
      </c>
      <c r="I3788" t="str">
        <f>IF(SUM('A4'!S3819:X3819)=6,'A4'!G3819,"")</f>
        <v/>
      </c>
      <c r="J3788" s="308" t="str">
        <f>IF(SUM('A4'!S3819:X3819)=6,'A4'!H3819,"")</f>
        <v/>
      </c>
    </row>
    <row r="3789" spans="1:10" x14ac:dyDescent="0.25">
      <c r="A3789" t="str">
        <f>IF(SUM('A4'!S3820:X3820)=6,'Angaben KH-Standort'!$D$25,"")</f>
        <v/>
      </c>
      <c r="B3789" t="str">
        <f>IF(SUM('A4'!S3820:X3820)=6,'Angaben KH-Standort'!$D$26,"")</f>
        <v/>
      </c>
      <c r="C3789" t="str">
        <f>IF(SUM('A4'!S3820:X3820)=6,'Angaben KH-Standort'!$D$12,"")</f>
        <v/>
      </c>
      <c r="D3789" t="str">
        <f>IF(SUM('A4'!S3820:X3820)=6,'A1'!$F$14,"")</f>
        <v/>
      </c>
      <c r="E3789" t="str">
        <f>IF(SUM('A4'!S3820:X3820)=6,'A4'!C3820,"")</f>
        <v/>
      </c>
      <c r="F3789" t="str">
        <f>IF(SUM('A4'!S3820:X3820)=6,'A4'!D3820,"")</f>
        <v/>
      </c>
      <c r="G3789" t="str">
        <f>IF(SUM('A4'!S3820:X3820)=6,'A4'!E3820,"")</f>
        <v/>
      </c>
      <c r="H3789" t="str">
        <f>IF(SUM('A4'!S3820:X3820)=6,'A4'!F3820,"")</f>
        <v/>
      </c>
      <c r="I3789" t="str">
        <f>IF(SUM('A4'!S3820:X3820)=6,'A4'!G3820,"")</f>
        <v/>
      </c>
      <c r="J3789" s="308" t="str">
        <f>IF(SUM('A4'!S3820:X3820)=6,'A4'!H3820,"")</f>
        <v/>
      </c>
    </row>
    <row r="3790" spans="1:10" x14ac:dyDescent="0.25">
      <c r="A3790" t="str">
        <f>IF(SUM('A4'!S3821:X3821)=6,'Angaben KH-Standort'!$D$25,"")</f>
        <v/>
      </c>
      <c r="B3790" t="str">
        <f>IF(SUM('A4'!S3821:X3821)=6,'Angaben KH-Standort'!$D$26,"")</f>
        <v/>
      </c>
      <c r="C3790" t="str">
        <f>IF(SUM('A4'!S3821:X3821)=6,'Angaben KH-Standort'!$D$12,"")</f>
        <v/>
      </c>
      <c r="D3790" t="str">
        <f>IF(SUM('A4'!S3821:X3821)=6,'A1'!$F$14,"")</f>
        <v/>
      </c>
      <c r="E3790" t="str">
        <f>IF(SUM('A4'!S3821:X3821)=6,'A4'!C3821,"")</f>
        <v/>
      </c>
      <c r="F3790" t="str">
        <f>IF(SUM('A4'!S3821:X3821)=6,'A4'!D3821,"")</f>
        <v/>
      </c>
      <c r="G3790" t="str">
        <f>IF(SUM('A4'!S3821:X3821)=6,'A4'!E3821,"")</f>
        <v/>
      </c>
      <c r="H3790" t="str">
        <f>IF(SUM('A4'!S3821:X3821)=6,'A4'!F3821,"")</f>
        <v/>
      </c>
      <c r="I3790" t="str">
        <f>IF(SUM('A4'!S3821:X3821)=6,'A4'!G3821,"")</f>
        <v/>
      </c>
      <c r="J3790" s="308" t="str">
        <f>IF(SUM('A4'!S3821:X3821)=6,'A4'!H3821,"")</f>
        <v/>
      </c>
    </row>
    <row r="3791" spans="1:10" x14ac:dyDescent="0.25">
      <c r="A3791" t="str">
        <f>IF(SUM('A4'!S3822:X3822)=6,'Angaben KH-Standort'!$D$25,"")</f>
        <v/>
      </c>
      <c r="B3791" t="str">
        <f>IF(SUM('A4'!S3822:X3822)=6,'Angaben KH-Standort'!$D$26,"")</f>
        <v/>
      </c>
      <c r="C3791" t="str">
        <f>IF(SUM('A4'!S3822:X3822)=6,'Angaben KH-Standort'!$D$12,"")</f>
        <v/>
      </c>
      <c r="D3791" t="str">
        <f>IF(SUM('A4'!S3822:X3822)=6,'A1'!$F$14,"")</f>
        <v/>
      </c>
      <c r="E3791" t="str">
        <f>IF(SUM('A4'!S3822:X3822)=6,'A4'!C3822,"")</f>
        <v/>
      </c>
      <c r="F3791" t="str">
        <f>IF(SUM('A4'!S3822:X3822)=6,'A4'!D3822,"")</f>
        <v/>
      </c>
      <c r="G3791" t="str">
        <f>IF(SUM('A4'!S3822:X3822)=6,'A4'!E3822,"")</f>
        <v/>
      </c>
      <c r="H3791" t="str">
        <f>IF(SUM('A4'!S3822:X3822)=6,'A4'!F3822,"")</f>
        <v/>
      </c>
      <c r="I3791" t="str">
        <f>IF(SUM('A4'!S3822:X3822)=6,'A4'!G3822,"")</f>
        <v/>
      </c>
      <c r="J3791" s="308" t="str">
        <f>IF(SUM('A4'!S3822:X3822)=6,'A4'!H3822,"")</f>
        <v/>
      </c>
    </row>
    <row r="3792" spans="1:10" x14ac:dyDescent="0.25">
      <c r="A3792" t="str">
        <f>IF(SUM('A4'!S3823:X3823)=6,'Angaben KH-Standort'!$D$25,"")</f>
        <v/>
      </c>
      <c r="B3792" t="str">
        <f>IF(SUM('A4'!S3823:X3823)=6,'Angaben KH-Standort'!$D$26,"")</f>
        <v/>
      </c>
      <c r="C3792" t="str">
        <f>IF(SUM('A4'!S3823:X3823)=6,'Angaben KH-Standort'!$D$12,"")</f>
        <v/>
      </c>
      <c r="D3792" t="str">
        <f>IF(SUM('A4'!S3823:X3823)=6,'A1'!$F$14,"")</f>
        <v/>
      </c>
      <c r="E3792" t="str">
        <f>IF(SUM('A4'!S3823:X3823)=6,'A4'!C3823,"")</f>
        <v/>
      </c>
      <c r="F3792" t="str">
        <f>IF(SUM('A4'!S3823:X3823)=6,'A4'!D3823,"")</f>
        <v/>
      </c>
      <c r="G3792" t="str">
        <f>IF(SUM('A4'!S3823:X3823)=6,'A4'!E3823,"")</f>
        <v/>
      </c>
      <c r="H3792" t="str">
        <f>IF(SUM('A4'!S3823:X3823)=6,'A4'!F3823,"")</f>
        <v/>
      </c>
      <c r="I3792" t="str">
        <f>IF(SUM('A4'!S3823:X3823)=6,'A4'!G3823,"")</f>
        <v/>
      </c>
      <c r="J3792" s="308" t="str">
        <f>IF(SUM('A4'!S3823:X3823)=6,'A4'!H3823,"")</f>
        <v/>
      </c>
    </row>
    <row r="3793" spans="1:10" x14ac:dyDescent="0.25">
      <c r="A3793" t="str">
        <f>IF(SUM('A4'!S3824:X3824)=6,'Angaben KH-Standort'!$D$25,"")</f>
        <v/>
      </c>
      <c r="B3793" t="str">
        <f>IF(SUM('A4'!S3824:X3824)=6,'Angaben KH-Standort'!$D$26,"")</f>
        <v/>
      </c>
      <c r="C3793" t="str">
        <f>IF(SUM('A4'!S3824:X3824)=6,'Angaben KH-Standort'!$D$12,"")</f>
        <v/>
      </c>
      <c r="D3793" t="str">
        <f>IF(SUM('A4'!S3824:X3824)=6,'A1'!$F$14,"")</f>
        <v/>
      </c>
      <c r="E3793" t="str">
        <f>IF(SUM('A4'!S3824:X3824)=6,'A4'!C3824,"")</f>
        <v/>
      </c>
      <c r="F3793" t="str">
        <f>IF(SUM('A4'!S3824:X3824)=6,'A4'!D3824,"")</f>
        <v/>
      </c>
      <c r="G3793" t="str">
        <f>IF(SUM('A4'!S3824:X3824)=6,'A4'!E3824,"")</f>
        <v/>
      </c>
      <c r="H3793" t="str">
        <f>IF(SUM('A4'!S3824:X3824)=6,'A4'!F3824,"")</f>
        <v/>
      </c>
      <c r="I3793" t="str">
        <f>IF(SUM('A4'!S3824:X3824)=6,'A4'!G3824,"")</f>
        <v/>
      </c>
      <c r="J3793" s="308" t="str">
        <f>IF(SUM('A4'!S3824:X3824)=6,'A4'!H3824,"")</f>
        <v/>
      </c>
    </row>
    <row r="3794" spans="1:10" x14ac:dyDescent="0.25">
      <c r="A3794" t="str">
        <f>IF(SUM('A4'!S3825:X3825)=6,'Angaben KH-Standort'!$D$25,"")</f>
        <v/>
      </c>
      <c r="B3794" t="str">
        <f>IF(SUM('A4'!S3825:X3825)=6,'Angaben KH-Standort'!$D$26,"")</f>
        <v/>
      </c>
      <c r="C3794" t="str">
        <f>IF(SUM('A4'!S3825:X3825)=6,'Angaben KH-Standort'!$D$12,"")</f>
        <v/>
      </c>
      <c r="D3794" t="str">
        <f>IF(SUM('A4'!S3825:X3825)=6,'A1'!$F$14,"")</f>
        <v/>
      </c>
      <c r="E3794" t="str">
        <f>IF(SUM('A4'!S3825:X3825)=6,'A4'!C3825,"")</f>
        <v/>
      </c>
      <c r="F3794" t="str">
        <f>IF(SUM('A4'!S3825:X3825)=6,'A4'!D3825,"")</f>
        <v/>
      </c>
      <c r="G3794" t="str">
        <f>IF(SUM('A4'!S3825:X3825)=6,'A4'!E3825,"")</f>
        <v/>
      </c>
      <c r="H3794" t="str">
        <f>IF(SUM('A4'!S3825:X3825)=6,'A4'!F3825,"")</f>
        <v/>
      </c>
      <c r="I3794" t="str">
        <f>IF(SUM('A4'!S3825:X3825)=6,'A4'!G3825,"")</f>
        <v/>
      </c>
      <c r="J3794" s="308" t="str">
        <f>IF(SUM('A4'!S3825:X3825)=6,'A4'!H3825,"")</f>
        <v/>
      </c>
    </row>
    <row r="3795" spans="1:10" x14ac:dyDescent="0.25">
      <c r="A3795" t="str">
        <f>IF(SUM('A4'!S3826:X3826)=6,'Angaben KH-Standort'!$D$25,"")</f>
        <v/>
      </c>
      <c r="B3795" t="str">
        <f>IF(SUM('A4'!S3826:X3826)=6,'Angaben KH-Standort'!$D$26,"")</f>
        <v/>
      </c>
      <c r="C3795" t="str">
        <f>IF(SUM('A4'!S3826:X3826)=6,'Angaben KH-Standort'!$D$12,"")</f>
        <v/>
      </c>
      <c r="D3795" t="str">
        <f>IF(SUM('A4'!S3826:X3826)=6,'A1'!$F$14,"")</f>
        <v/>
      </c>
      <c r="E3795" t="str">
        <f>IF(SUM('A4'!S3826:X3826)=6,'A4'!C3826,"")</f>
        <v/>
      </c>
      <c r="F3795" t="str">
        <f>IF(SUM('A4'!S3826:X3826)=6,'A4'!D3826,"")</f>
        <v/>
      </c>
      <c r="G3795" t="str">
        <f>IF(SUM('A4'!S3826:X3826)=6,'A4'!E3826,"")</f>
        <v/>
      </c>
      <c r="H3795" t="str">
        <f>IF(SUM('A4'!S3826:X3826)=6,'A4'!F3826,"")</f>
        <v/>
      </c>
      <c r="I3795" t="str">
        <f>IF(SUM('A4'!S3826:X3826)=6,'A4'!G3826,"")</f>
        <v/>
      </c>
      <c r="J3795" s="308" t="str">
        <f>IF(SUM('A4'!S3826:X3826)=6,'A4'!H3826,"")</f>
        <v/>
      </c>
    </row>
    <row r="3796" spans="1:10" x14ac:dyDescent="0.25">
      <c r="A3796" t="str">
        <f>IF(SUM('A4'!S3827:X3827)=6,'Angaben KH-Standort'!$D$25,"")</f>
        <v/>
      </c>
      <c r="B3796" t="str">
        <f>IF(SUM('A4'!S3827:X3827)=6,'Angaben KH-Standort'!$D$26,"")</f>
        <v/>
      </c>
      <c r="C3796" t="str">
        <f>IF(SUM('A4'!S3827:X3827)=6,'Angaben KH-Standort'!$D$12,"")</f>
        <v/>
      </c>
      <c r="D3796" t="str">
        <f>IF(SUM('A4'!S3827:X3827)=6,'A1'!$F$14,"")</f>
        <v/>
      </c>
      <c r="E3796" t="str">
        <f>IF(SUM('A4'!S3827:X3827)=6,'A4'!C3827,"")</f>
        <v/>
      </c>
      <c r="F3796" t="str">
        <f>IF(SUM('A4'!S3827:X3827)=6,'A4'!D3827,"")</f>
        <v/>
      </c>
      <c r="G3796" t="str">
        <f>IF(SUM('A4'!S3827:X3827)=6,'A4'!E3827,"")</f>
        <v/>
      </c>
      <c r="H3796" t="str">
        <f>IF(SUM('A4'!S3827:X3827)=6,'A4'!F3827,"")</f>
        <v/>
      </c>
      <c r="I3796" t="str">
        <f>IF(SUM('A4'!S3827:X3827)=6,'A4'!G3827,"")</f>
        <v/>
      </c>
      <c r="J3796" s="308" t="str">
        <f>IF(SUM('A4'!S3827:X3827)=6,'A4'!H3827,"")</f>
        <v/>
      </c>
    </row>
    <row r="3797" spans="1:10" x14ac:dyDescent="0.25">
      <c r="A3797" t="str">
        <f>IF(SUM('A4'!S3828:X3828)=6,'Angaben KH-Standort'!$D$25,"")</f>
        <v/>
      </c>
      <c r="B3797" t="str">
        <f>IF(SUM('A4'!S3828:X3828)=6,'Angaben KH-Standort'!$D$26,"")</f>
        <v/>
      </c>
      <c r="C3797" t="str">
        <f>IF(SUM('A4'!S3828:X3828)=6,'Angaben KH-Standort'!$D$12,"")</f>
        <v/>
      </c>
      <c r="D3797" t="str">
        <f>IF(SUM('A4'!S3828:X3828)=6,'A1'!$F$14,"")</f>
        <v/>
      </c>
      <c r="E3797" t="str">
        <f>IF(SUM('A4'!S3828:X3828)=6,'A4'!C3828,"")</f>
        <v/>
      </c>
      <c r="F3797" t="str">
        <f>IF(SUM('A4'!S3828:X3828)=6,'A4'!D3828,"")</f>
        <v/>
      </c>
      <c r="G3797" t="str">
        <f>IF(SUM('A4'!S3828:X3828)=6,'A4'!E3828,"")</f>
        <v/>
      </c>
      <c r="H3797" t="str">
        <f>IF(SUM('A4'!S3828:X3828)=6,'A4'!F3828,"")</f>
        <v/>
      </c>
      <c r="I3797" t="str">
        <f>IF(SUM('A4'!S3828:X3828)=6,'A4'!G3828,"")</f>
        <v/>
      </c>
      <c r="J3797" s="308" t="str">
        <f>IF(SUM('A4'!S3828:X3828)=6,'A4'!H3828,"")</f>
        <v/>
      </c>
    </row>
    <row r="3798" spans="1:10" x14ac:dyDescent="0.25">
      <c r="A3798" t="str">
        <f>IF(SUM('A4'!S3829:X3829)=6,'Angaben KH-Standort'!$D$25,"")</f>
        <v/>
      </c>
      <c r="B3798" t="str">
        <f>IF(SUM('A4'!S3829:X3829)=6,'Angaben KH-Standort'!$D$26,"")</f>
        <v/>
      </c>
      <c r="C3798" t="str">
        <f>IF(SUM('A4'!S3829:X3829)=6,'Angaben KH-Standort'!$D$12,"")</f>
        <v/>
      </c>
      <c r="D3798" t="str">
        <f>IF(SUM('A4'!S3829:X3829)=6,'A1'!$F$14,"")</f>
        <v/>
      </c>
      <c r="E3798" t="str">
        <f>IF(SUM('A4'!S3829:X3829)=6,'A4'!C3829,"")</f>
        <v/>
      </c>
      <c r="F3798" t="str">
        <f>IF(SUM('A4'!S3829:X3829)=6,'A4'!D3829,"")</f>
        <v/>
      </c>
      <c r="G3798" t="str">
        <f>IF(SUM('A4'!S3829:X3829)=6,'A4'!E3829,"")</f>
        <v/>
      </c>
      <c r="H3798" t="str">
        <f>IF(SUM('A4'!S3829:X3829)=6,'A4'!F3829,"")</f>
        <v/>
      </c>
      <c r="I3798" t="str">
        <f>IF(SUM('A4'!S3829:X3829)=6,'A4'!G3829,"")</f>
        <v/>
      </c>
      <c r="J3798" s="308" t="str">
        <f>IF(SUM('A4'!S3829:X3829)=6,'A4'!H3829,"")</f>
        <v/>
      </c>
    </row>
    <row r="3799" spans="1:10" x14ac:dyDescent="0.25">
      <c r="A3799" t="str">
        <f>IF(SUM('A4'!S3830:X3830)=6,'Angaben KH-Standort'!$D$25,"")</f>
        <v/>
      </c>
      <c r="B3799" t="str">
        <f>IF(SUM('A4'!S3830:X3830)=6,'Angaben KH-Standort'!$D$26,"")</f>
        <v/>
      </c>
      <c r="C3799" t="str">
        <f>IF(SUM('A4'!S3830:X3830)=6,'Angaben KH-Standort'!$D$12,"")</f>
        <v/>
      </c>
      <c r="D3799" t="str">
        <f>IF(SUM('A4'!S3830:X3830)=6,'A1'!$F$14,"")</f>
        <v/>
      </c>
      <c r="E3799" t="str">
        <f>IF(SUM('A4'!S3830:X3830)=6,'A4'!C3830,"")</f>
        <v/>
      </c>
      <c r="F3799" t="str">
        <f>IF(SUM('A4'!S3830:X3830)=6,'A4'!D3830,"")</f>
        <v/>
      </c>
      <c r="G3799" t="str">
        <f>IF(SUM('A4'!S3830:X3830)=6,'A4'!E3830,"")</f>
        <v/>
      </c>
      <c r="H3799" t="str">
        <f>IF(SUM('A4'!S3830:X3830)=6,'A4'!F3830,"")</f>
        <v/>
      </c>
      <c r="I3799" t="str">
        <f>IF(SUM('A4'!S3830:X3830)=6,'A4'!G3830,"")</f>
        <v/>
      </c>
      <c r="J3799" s="308" t="str">
        <f>IF(SUM('A4'!S3830:X3830)=6,'A4'!H3830,"")</f>
        <v/>
      </c>
    </row>
    <row r="3800" spans="1:10" x14ac:dyDescent="0.25">
      <c r="A3800" t="str">
        <f>IF(SUM('A4'!S3831:X3831)=6,'Angaben KH-Standort'!$D$25,"")</f>
        <v/>
      </c>
      <c r="B3800" t="str">
        <f>IF(SUM('A4'!S3831:X3831)=6,'Angaben KH-Standort'!$D$26,"")</f>
        <v/>
      </c>
      <c r="C3800" t="str">
        <f>IF(SUM('A4'!S3831:X3831)=6,'Angaben KH-Standort'!$D$12,"")</f>
        <v/>
      </c>
      <c r="D3800" t="str">
        <f>IF(SUM('A4'!S3831:X3831)=6,'A1'!$F$14,"")</f>
        <v/>
      </c>
      <c r="E3800" t="str">
        <f>IF(SUM('A4'!S3831:X3831)=6,'A4'!C3831,"")</f>
        <v/>
      </c>
      <c r="F3800" t="str">
        <f>IF(SUM('A4'!S3831:X3831)=6,'A4'!D3831,"")</f>
        <v/>
      </c>
      <c r="G3800" t="str">
        <f>IF(SUM('A4'!S3831:X3831)=6,'A4'!E3831,"")</f>
        <v/>
      </c>
      <c r="H3800" t="str">
        <f>IF(SUM('A4'!S3831:X3831)=6,'A4'!F3831,"")</f>
        <v/>
      </c>
      <c r="I3800" t="str">
        <f>IF(SUM('A4'!S3831:X3831)=6,'A4'!G3831,"")</f>
        <v/>
      </c>
      <c r="J3800" s="308" t="str">
        <f>IF(SUM('A4'!S3831:X3831)=6,'A4'!H3831,"")</f>
        <v/>
      </c>
    </row>
    <row r="3801" spans="1:10" x14ac:dyDescent="0.25">
      <c r="A3801" t="str">
        <f>IF(SUM('A4'!S3832:X3832)=6,'Angaben KH-Standort'!$D$25,"")</f>
        <v/>
      </c>
      <c r="B3801" t="str">
        <f>IF(SUM('A4'!S3832:X3832)=6,'Angaben KH-Standort'!$D$26,"")</f>
        <v/>
      </c>
      <c r="C3801" t="str">
        <f>IF(SUM('A4'!S3832:X3832)=6,'Angaben KH-Standort'!$D$12,"")</f>
        <v/>
      </c>
      <c r="D3801" t="str">
        <f>IF(SUM('A4'!S3832:X3832)=6,'A1'!$F$14,"")</f>
        <v/>
      </c>
      <c r="E3801" t="str">
        <f>IF(SUM('A4'!S3832:X3832)=6,'A4'!C3832,"")</f>
        <v/>
      </c>
      <c r="F3801" t="str">
        <f>IF(SUM('A4'!S3832:X3832)=6,'A4'!D3832,"")</f>
        <v/>
      </c>
      <c r="G3801" t="str">
        <f>IF(SUM('A4'!S3832:X3832)=6,'A4'!E3832,"")</f>
        <v/>
      </c>
      <c r="H3801" t="str">
        <f>IF(SUM('A4'!S3832:X3832)=6,'A4'!F3832,"")</f>
        <v/>
      </c>
      <c r="I3801" t="str">
        <f>IF(SUM('A4'!S3832:X3832)=6,'A4'!G3832,"")</f>
        <v/>
      </c>
      <c r="J3801" s="308" t="str">
        <f>IF(SUM('A4'!S3832:X3832)=6,'A4'!H3832,"")</f>
        <v/>
      </c>
    </row>
    <row r="3802" spans="1:10" x14ac:dyDescent="0.25">
      <c r="A3802" t="str">
        <f>IF(SUM('A4'!S3833:X3833)=6,'Angaben KH-Standort'!$D$25,"")</f>
        <v/>
      </c>
      <c r="B3802" t="str">
        <f>IF(SUM('A4'!S3833:X3833)=6,'Angaben KH-Standort'!$D$26,"")</f>
        <v/>
      </c>
      <c r="C3802" t="str">
        <f>IF(SUM('A4'!S3833:X3833)=6,'Angaben KH-Standort'!$D$12,"")</f>
        <v/>
      </c>
      <c r="D3802" t="str">
        <f>IF(SUM('A4'!S3833:X3833)=6,'A1'!$F$14,"")</f>
        <v/>
      </c>
      <c r="E3802" t="str">
        <f>IF(SUM('A4'!S3833:X3833)=6,'A4'!C3833,"")</f>
        <v/>
      </c>
      <c r="F3802" t="str">
        <f>IF(SUM('A4'!S3833:X3833)=6,'A4'!D3833,"")</f>
        <v/>
      </c>
      <c r="G3802" t="str">
        <f>IF(SUM('A4'!S3833:X3833)=6,'A4'!E3833,"")</f>
        <v/>
      </c>
      <c r="H3802" t="str">
        <f>IF(SUM('A4'!S3833:X3833)=6,'A4'!F3833,"")</f>
        <v/>
      </c>
      <c r="I3802" t="str">
        <f>IF(SUM('A4'!S3833:X3833)=6,'A4'!G3833,"")</f>
        <v/>
      </c>
      <c r="J3802" s="308" t="str">
        <f>IF(SUM('A4'!S3833:X3833)=6,'A4'!H3833,"")</f>
        <v/>
      </c>
    </row>
    <row r="3803" spans="1:10" x14ac:dyDescent="0.25">
      <c r="A3803" t="str">
        <f>IF(SUM('A4'!S3834:X3834)=6,'Angaben KH-Standort'!$D$25,"")</f>
        <v/>
      </c>
      <c r="B3803" t="str">
        <f>IF(SUM('A4'!S3834:X3834)=6,'Angaben KH-Standort'!$D$26,"")</f>
        <v/>
      </c>
      <c r="C3803" t="str">
        <f>IF(SUM('A4'!S3834:X3834)=6,'Angaben KH-Standort'!$D$12,"")</f>
        <v/>
      </c>
      <c r="D3803" t="str">
        <f>IF(SUM('A4'!S3834:X3834)=6,'A1'!$F$14,"")</f>
        <v/>
      </c>
      <c r="E3803" t="str">
        <f>IF(SUM('A4'!S3834:X3834)=6,'A4'!C3834,"")</f>
        <v/>
      </c>
      <c r="F3803" t="str">
        <f>IF(SUM('A4'!S3834:X3834)=6,'A4'!D3834,"")</f>
        <v/>
      </c>
      <c r="G3803" t="str">
        <f>IF(SUM('A4'!S3834:X3834)=6,'A4'!E3834,"")</f>
        <v/>
      </c>
      <c r="H3803" t="str">
        <f>IF(SUM('A4'!S3834:X3834)=6,'A4'!F3834,"")</f>
        <v/>
      </c>
      <c r="I3803" t="str">
        <f>IF(SUM('A4'!S3834:X3834)=6,'A4'!G3834,"")</f>
        <v/>
      </c>
      <c r="J3803" s="308" t="str">
        <f>IF(SUM('A4'!S3834:X3834)=6,'A4'!H3834,"")</f>
        <v/>
      </c>
    </row>
    <row r="3804" spans="1:10" x14ac:dyDescent="0.25">
      <c r="A3804" t="str">
        <f>IF(SUM('A4'!S3835:X3835)=6,'Angaben KH-Standort'!$D$25,"")</f>
        <v/>
      </c>
      <c r="B3804" t="str">
        <f>IF(SUM('A4'!S3835:X3835)=6,'Angaben KH-Standort'!$D$26,"")</f>
        <v/>
      </c>
      <c r="C3804" t="str">
        <f>IF(SUM('A4'!S3835:X3835)=6,'Angaben KH-Standort'!$D$12,"")</f>
        <v/>
      </c>
      <c r="D3804" t="str">
        <f>IF(SUM('A4'!S3835:X3835)=6,'A1'!$F$14,"")</f>
        <v/>
      </c>
      <c r="E3804" t="str">
        <f>IF(SUM('A4'!S3835:X3835)=6,'A4'!C3835,"")</f>
        <v/>
      </c>
      <c r="F3804" t="str">
        <f>IF(SUM('A4'!S3835:X3835)=6,'A4'!D3835,"")</f>
        <v/>
      </c>
      <c r="G3804" t="str">
        <f>IF(SUM('A4'!S3835:X3835)=6,'A4'!E3835,"")</f>
        <v/>
      </c>
      <c r="H3804" t="str">
        <f>IF(SUM('A4'!S3835:X3835)=6,'A4'!F3835,"")</f>
        <v/>
      </c>
      <c r="I3804" t="str">
        <f>IF(SUM('A4'!S3835:X3835)=6,'A4'!G3835,"")</f>
        <v/>
      </c>
      <c r="J3804" s="308" t="str">
        <f>IF(SUM('A4'!S3835:X3835)=6,'A4'!H3835,"")</f>
        <v/>
      </c>
    </row>
    <row r="3805" spans="1:10" x14ac:dyDescent="0.25">
      <c r="A3805" t="str">
        <f>IF(SUM('A4'!S3836:X3836)=6,'Angaben KH-Standort'!$D$25,"")</f>
        <v/>
      </c>
      <c r="B3805" t="str">
        <f>IF(SUM('A4'!S3836:X3836)=6,'Angaben KH-Standort'!$D$26,"")</f>
        <v/>
      </c>
      <c r="C3805" t="str">
        <f>IF(SUM('A4'!S3836:X3836)=6,'Angaben KH-Standort'!$D$12,"")</f>
        <v/>
      </c>
      <c r="D3805" t="str">
        <f>IF(SUM('A4'!S3836:X3836)=6,'A1'!$F$14,"")</f>
        <v/>
      </c>
      <c r="E3805" t="str">
        <f>IF(SUM('A4'!S3836:X3836)=6,'A4'!C3836,"")</f>
        <v/>
      </c>
      <c r="F3805" t="str">
        <f>IF(SUM('A4'!S3836:X3836)=6,'A4'!D3836,"")</f>
        <v/>
      </c>
      <c r="G3805" t="str">
        <f>IF(SUM('A4'!S3836:X3836)=6,'A4'!E3836,"")</f>
        <v/>
      </c>
      <c r="H3805" t="str">
        <f>IF(SUM('A4'!S3836:X3836)=6,'A4'!F3836,"")</f>
        <v/>
      </c>
      <c r="I3805" t="str">
        <f>IF(SUM('A4'!S3836:X3836)=6,'A4'!G3836,"")</f>
        <v/>
      </c>
      <c r="J3805" s="308" t="str">
        <f>IF(SUM('A4'!S3836:X3836)=6,'A4'!H3836,"")</f>
        <v/>
      </c>
    </row>
    <row r="3806" spans="1:10" x14ac:dyDescent="0.25">
      <c r="A3806" t="str">
        <f>IF(SUM('A4'!S3837:X3837)=6,'Angaben KH-Standort'!$D$25,"")</f>
        <v/>
      </c>
      <c r="B3806" t="str">
        <f>IF(SUM('A4'!S3837:X3837)=6,'Angaben KH-Standort'!$D$26,"")</f>
        <v/>
      </c>
      <c r="C3806" t="str">
        <f>IF(SUM('A4'!S3837:X3837)=6,'Angaben KH-Standort'!$D$12,"")</f>
        <v/>
      </c>
      <c r="D3806" t="str">
        <f>IF(SUM('A4'!S3837:X3837)=6,'A1'!$F$14,"")</f>
        <v/>
      </c>
      <c r="E3806" t="str">
        <f>IF(SUM('A4'!S3837:X3837)=6,'A4'!C3837,"")</f>
        <v/>
      </c>
      <c r="F3806" t="str">
        <f>IF(SUM('A4'!S3837:X3837)=6,'A4'!D3837,"")</f>
        <v/>
      </c>
      <c r="G3806" t="str">
        <f>IF(SUM('A4'!S3837:X3837)=6,'A4'!E3837,"")</f>
        <v/>
      </c>
      <c r="H3806" t="str">
        <f>IF(SUM('A4'!S3837:X3837)=6,'A4'!F3837,"")</f>
        <v/>
      </c>
      <c r="I3806" t="str">
        <f>IF(SUM('A4'!S3837:X3837)=6,'A4'!G3837,"")</f>
        <v/>
      </c>
      <c r="J3806" s="308" t="str">
        <f>IF(SUM('A4'!S3837:X3837)=6,'A4'!H3837,"")</f>
        <v/>
      </c>
    </row>
    <row r="3807" spans="1:10" x14ac:dyDescent="0.25">
      <c r="A3807" t="str">
        <f>IF(SUM('A4'!S3838:X3838)=6,'Angaben KH-Standort'!$D$25,"")</f>
        <v/>
      </c>
      <c r="B3807" t="str">
        <f>IF(SUM('A4'!S3838:X3838)=6,'Angaben KH-Standort'!$D$26,"")</f>
        <v/>
      </c>
      <c r="C3807" t="str">
        <f>IF(SUM('A4'!S3838:X3838)=6,'Angaben KH-Standort'!$D$12,"")</f>
        <v/>
      </c>
      <c r="D3807" t="str">
        <f>IF(SUM('A4'!S3838:X3838)=6,'A1'!$F$14,"")</f>
        <v/>
      </c>
      <c r="E3807" t="str">
        <f>IF(SUM('A4'!S3838:X3838)=6,'A4'!C3838,"")</f>
        <v/>
      </c>
      <c r="F3807" t="str">
        <f>IF(SUM('A4'!S3838:X3838)=6,'A4'!D3838,"")</f>
        <v/>
      </c>
      <c r="G3807" t="str">
        <f>IF(SUM('A4'!S3838:X3838)=6,'A4'!E3838,"")</f>
        <v/>
      </c>
      <c r="H3807" t="str">
        <f>IF(SUM('A4'!S3838:X3838)=6,'A4'!F3838,"")</f>
        <v/>
      </c>
      <c r="I3807" t="str">
        <f>IF(SUM('A4'!S3838:X3838)=6,'A4'!G3838,"")</f>
        <v/>
      </c>
      <c r="J3807" s="308" t="str">
        <f>IF(SUM('A4'!S3838:X3838)=6,'A4'!H3838,"")</f>
        <v/>
      </c>
    </row>
    <row r="3808" spans="1:10" x14ac:dyDescent="0.25">
      <c r="A3808" t="str">
        <f>IF(SUM('A4'!S3839:X3839)=6,'Angaben KH-Standort'!$D$25,"")</f>
        <v/>
      </c>
      <c r="B3808" t="str">
        <f>IF(SUM('A4'!S3839:X3839)=6,'Angaben KH-Standort'!$D$26,"")</f>
        <v/>
      </c>
      <c r="C3808" t="str">
        <f>IF(SUM('A4'!S3839:X3839)=6,'Angaben KH-Standort'!$D$12,"")</f>
        <v/>
      </c>
      <c r="D3808" t="str">
        <f>IF(SUM('A4'!S3839:X3839)=6,'A1'!$F$14,"")</f>
        <v/>
      </c>
      <c r="E3808" t="str">
        <f>IF(SUM('A4'!S3839:X3839)=6,'A4'!C3839,"")</f>
        <v/>
      </c>
      <c r="F3808" t="str">
        <f>IF(SUM('A4'!S3839:X3839)=6,'A4'!D3839,"")</f>
        <v/>
      </c>
      <c r="G3808" t="str">
        <f>IF(SUM('A4'!S3839:X3839)=6,'A4'!E3839,"")</f>
        <v/>
      </c>
      <c r="H3808" t="str">
        <f>IF(SUM('A4'!S3839:X3839)=6,'A4'!F3839,"")</f>
        <v/>
      </c>
      <c r="I3808" t="str">
        <f>IF(SUM('A4'!S3839:X3839)=6,'A4'!G3839,"")</f>
        <v/>
      </c>
      <c r="J3808" s="308" t="str">
        <f>IF(SUM('A4'!S3839:X3839)=6,'A4'!H3839,"")</f>
        <v/>
      </c>
    </row>
    <row r="3809" spans="1:10" x14ac:dyDescent="0.25">
      <c r="A3809" t="str">
        <f>IF(SUM('A4'!S3840:X3840)=6,'Angaben KH-Standort'!$D$25,"")</f>
        <v/>
      </c>
      <c r="B3809" t="str">
        <f>IF(SUM('A4'!S3840:X3840)=6,'Angaben KH-Standort'!$D$26,"")</f>
        <v/>
      </c>
      <c r="C3809" t="str">
        <f>IF(SUM('A4'!S3840:X3840)=6,'Angaben KH-Standort'!$D$12,"")</f>
        <v/>
      </c>
      <c r="D3809" t="str">
        <f>IF(SUM('A4'!S3840:X3840)=6,'A1'!$F$14,"")</f>
        <v/>
      </c>
      <c r="E3809" t="str">
        <f>IF(SUM('A4'!S3840:X3840)=6,'A4'!C3840,"")</f>
        <v/>
      </c>
      <c r="F3809" t="str">
        <f>IF(SUM('A4'!S3840:X3840)=6,'A4'!D3840,"")</f>
        <v/>
      </c>
      <c r="G3809" t="str">
        <f>IF(SUM('A4'!S3840:X3840)=6,'A4'!E3840,"")</f>
        <v/>
      </c>
      <c r="H3809" t="str">
        <f>IF(SUM('A4'!S3840:X3840)=6,'A4'!F3840,"")</f>
        <v/>
      </c>
      <c r="I3809" t="str">
        <f>IF(SUM('A4'!S3840:X3840)=6,'A4'!G3840,"")</f>
        <v/>
      </c>
      <c r="J3809" s="308" t="str">
        <f>IF(SUM('A4'!S3840:X3840)=6,'A4'!H3840,"")</f>
        <v/>
      </c>
    </row>
    <row r="3810" spans="1:10" x14ac:dyDescent="0.25">
      <c r="A3810" t="str">
        <f>IF(SUM('A4'!S3841:X3841)=6,'Angaben KH-Standort'!$D$25,"")</f>
        <v/>
      </c>
      <c r="B3810" t="str">
        <f>IF(SUM('A4'!S3841:X3841)=6,'Angaben KH-Standort'!$D$26,"")</f>
        <v/>
      </c>
      <c r="C3810" t="str">
        <f>IF(SUM('A4'!S3841:X3841)=6,'Angaben KH-Standort'!$D$12,"")</f>
        <v/>
      </c>
      <c r="D3810" t="str">
        <f>IF(SUM('A4'!S3841:X3841)=6,'A1'!$F$14,"")</f>
        <v/>
      </c>
      <c r="E3810" t="str">
        <f>IF(SUM('A4'!S3841:X3841)=6,'A4'!C3841,"")</f>
        <v/>
      </c>
      <c r="F3810" t="str">
        <f>IF(SUM('A4'!S3841:X3841)=6,'A4'!D3841,"")</f>
        <v/>
      </c>
      <c r="G3810" t="str">
        <f>IF(SUM('A4'!S3841:X3841)=6,'A4'!E3841,"")</f>
        <v/>
      </c>
      <c r="H3810" t="str">
        <f>IF(SUM('A4'!S3841:X3841)=6,'A4'!F3841,"")</f>
        <v/>
      </c>
      <c r="I3810" t="str">
        <f>IF(SUM('A4'!S3841:X3841)=6,'A4'!G3841,"")</f>
        <v/>
      </c>
      <c r="J3810" s="308" t="str">
        <f>IF(SUM('A4'!S3841:X3841)=6,'A4'!H3841,"")</f>
        <v/>
      </c>
    </row>
    <row r="3811" spans="1:10" x14ac:dyDescent="0.25">
      <c r="A3811" t="str">
        <f>IF(SUM('A4'!S3842:X3842)=6,'Angaben KH-Standort'!$D$25,"")</f>
        <v/>
      </c>
      <c r="B3811" t="str">
        <f>IF(SUM('A4'!S3842:X3842)=6,'Angaben KH-Standort'!$D$26,"")</f>
        <v/>
      </c>
      <c r="C3811" t="str">
        <f>IF(SUM('A4'!S3842:X3842)=6,'Angaben KH-Standort'!$D$12,"")</f>
        <v/>
      </c>
      <c r="D3811" t="str">
        <f>IF(SUM('A4'!S3842:X3842)=6,'A1'!$F$14,"")</f>
        <v/>
      </c>
      <c r="E3811" t="str">
        <f>IF(SUM('A4'!S3842:X3842)=6,'A4'!C3842,"")</f>
        <v/>
      </c>
      <c r="F3811" t="str">
        <f>IF(SUM('A4'!S3842:X3842)=6,'A4'!D3842,"")</f>
        <v/>
      </c>
      <c r="G3811" t="str">
        <f>IF(SUM('A4'!S3842:X3842)=6,'A4'!E3842,"")</f>
        <v/>
      </c>
      <c r="H3811" t="str">
        <f>IF(SUM('A4'!S3842:X3842)=6,'A4'!F3842,"")</f>
        <v/>
      </c>
      <c r="I3811" t="str">
        <f>IF(SUM('A4'!S3842:X3842)=6,'A4'!G3842,"")</f>
        <v/>
      </c>
      <c r="J3811" s="308" t="str">
        <f>IF(SUM('A4'!S3842:X3842)=6,'A4'!H3842,"")</f>
        <v/>
      </c>
    </row>
    <row r="3812" spans="1:10" x14ac:dyDescent="0.25">
      <c r="A3812" t="str">
        <f>IF(SUM('A4'!S3843:X3843)=6,'Angaben KH-Standort'!$D$25,"")</f>
        <v/>
      </c>
      <c r="B3812" t="str">
        <f>IF(SUM('A4'!S3843:X3843)=6,'Angaben KH-Standort'!$D$26,"")</f>
        <v/>
      </c>
      <c r="C3812" t="str">
        <f>IF(SUM('A4'!S3843:X3843)=6,'Angaben KH-Standort'!$D$12,"")</f>
        <v/>
      </c>
      <c r="D3812" t="str">
        <f>IF(SUM('A4'!S3843:X3843)=6,'A1'!$F$14,"")</f>
        <v/>
      </c>
      <c r="E3812" t="str">
        <f>IF(SUM('A4'!S3843:X3843)=6,'A4'!C3843,"")</f>
        <v/>
      </c>
      <c r="F3812" t="str">
        <f>IF(SUM('A4'!S3843:X3843)=6,'A4'!D3843,"")</f>
        <v/>
      </c>
      <c r="G3812" t="str">
        <f>IF(SUM('A4'!S3843:X3843)=6,'A4'!E3843,"")</f>
        <v/>
      </c>
      <c r="H3812" t="str">
        <f>IF(SUM('A4'!S3843:X3843)=6,'A4'!F3843,"")</f>
        <v/>
      </c>
      <c r="I3812" t="str">
        <f>IF(SUM('A4'!S3843:X3843)=6,'A4'!G3843,"")</f>
        <v/>
      </c>
      <c r="J3812" s="308" t="str">
        <f>IF(SUM('A4'!S3843:X3843)=6,'A4'!H3843,"")</f>
        <v/>
      </c>
    </row>
    <row r="3813" spans="1:10" x14ac:dyDescent="0.25">
      <c r="A3813" t="str">
        <f>IF(SUM('A4'!S3844:X3844)=6,'Angaben KH-Standort'!$D$25,"")</f>
        <v/>
      </c>
      <c r="B3813" t="str">
        <f>IF(SUM('A4'!S3844:X3844)=6,'Angaben KH-Standort'!$D$26,"")</f>
        <v/>
      </c>
      <c r="C3813" t="str">
        <f>IF(SUM('A4'!S3844:X3844)=6,'Angaben KH-Standort'!$D$12,"")</f>
        <v/>
      </c>
      <c r="D3813" t="str">
        <f>IF(SUM('A4'!S3844:X3844)=6,'A1'!$F$14,"")</f>
        <v/>
      </c>
      <c r="E3813" t="str">
        <f>IF(SUM('A4'!S3844:X3844)=6,'A4'!C3844,"")</f>
        <v/>
      </c>
      <c r="F3813" t="str">
        <f>IF(SUM('A4'!S3844:X3844)=6,'A4'!D3844,"")</f>
        <v/>
      </c>
      <c r="G3813" t="str">
        <f>IF(SUM('A4'!S3844:X3844)=6,'A4'!E3844,"")</f>
        <v/>
      </c>
      <c r="H3813" t="str">
        <f>IF(SUM('A4'!S3844:X3844)=6,'A4'!F3844,"")</f>
        <v/>
      </c>
      <c r="I3813" t="str">
        <f>IF(SUM('A4'!S3844:X3844)=6,'A4'!G3844,"")</f>
        <v/>
      </c>
      <c r="J3813" s="308" t="str">
        <f>IF(SUM('A4'!S3844:X3844)=6,'A4'!H3844,"")</f>
        <v/>
      </c>
    </row>
    <row r="3814" spans="1:10" x14ac:dyDescent="0.25">
      <c r="A3814" t="str">
        <f>IF(SUM('A4'!S3845:X3845)=6,'Angaben KH-Standort'!$D$25,"")</f>
        <v/>
      </c>
      <c r="B3814" t="str">
        <f>IF(SUM('A4'!S3845:X3845)=6,'Angaben KH-Standort'!$D$26,"")</f>
        <v/>
      </c>
      <c r="C3814" t="str">
        <f>IF(SUM('A4'!S3845:X3845)=6,'Angaben KH-Standort'!$D$12,"")</f>
        <v/>
      </c>
      <c r="D3814" t="str">
        <f>IF(SUM('A4'!S3845:X3845)=6,'A1'!$F$14,"")</f>
        <v/>
      </c>
      <c r="E3814" t="str">
        <f>IF(SUM('A4'!S3845:X3845)=6,'A4'!C3845,"")</f>
        <v/>
      </c>
      <c r="F3814" t="str">
        <f>IF(SUM('A4'!S3845:X3845)=6,'A4'!D3845,"")</f>
        <v/>
      </c>
      <c r="G3814" t="str">
        <f>IF(SUM('A4'!S3845:X3845)=6,'A4'!E3845,"")</f>
        <v/>
      </c>
      <c r="H3814" t="str">
        <f>IF(SUM('A4'!S3845:X3845)=6,'A4'!F3845,"")</f>
        <v/>
      </c>
      <c r="I3814" t="str">
        <f>IF(SUM('A4'!S3845:X3845)=6,'A4'!G3845,"")</f>
        <v/>
      </c>
      <c r="J3814" s="308" t="str">
        <f>IF(SUM('A4'!S3845:X3845)=6,'A4'!H3845,"")</f>
        <v/>
      </c>
    </row>
    <row r="3815" spans="1:10" x14ac:dyDescent="0.25">
      <c r="A3815" t="str">
        <f>IF(SUM('A4'!S3846:X3846)=6,'Angaben KH-Standort'!$D$25,"")</f>
        <v/>
      </c>
      <c r="B3815" t="str">
        <f>IF(SUM('A4'!S3846:X3846)=6,'Angaben KH-Standort'!$D$26,"")</f>
        <v/>
      </c>
      <c r="C3815" t="str">
        <f>IF(SUM('A4'!S3846:X3846)=6,'Angaben KH-Standort'!$D$12,"")</f>
        <v/>
      </c>
      <c r="D3815" t="str">
        <f>IF(SUM('A4'!S3846:X3846)=6,'A1'!$F$14,"")</f>
        <v/>
      </c>
      <c r="E3815" t="str">
        <f>IF(SUM('A4'!S3846:X3846)=6,'A4'!C3846,"")</f>
        <v/>
      </c>
      <c r="F3815" t="str">
        <f>IF(SUM('A4'!S3846:X3846)=6,'A4'!D3846,"")</f>
        <v/>
      </c>
      <c r="G3815" t="str">
        <f>IF(SUM('A4'!S3846:X3846)=6,'A4'!E3846,"")</f>
        <v/>
      </c>
      <c r="H3815" t="str">
        <f>IF(SUM('A4'!S3846:X3846)=6,'A4'!F3846,"")</f>
        <v/>
      </c>
      <c r="I3815" t="str">
        <f>IF(SUM('A4'!S3846:X3846)=6,'A4'!G3846,"")</f>
        <v/>
      </c>
      <c r="J3815" s="308" t="str">
        <f>IF(SUM('A4'!S3846:X3846)=6,'A4'!H3846,"")</f>
        <v/>
      </c>
    </row>
    <row r="3816" spans="1:10" x14ac:dyDescent="0.25">
      <c r="A3816" t="str">
        <f>IF(SUM('A4'!S3847:X3847)=6,'Angaben KH-Standort'!$D$25,"")</f>
        <v/>
      </c>
      <c r="B3816" t="str">
        <f>IF(SUM('A4'!S3847:X3847)=6,'Angaben KH-Standort'!$D$26,"")</f>
        <v/>
      </c>
      <c r="C3816" t="str">
        <f>IF(SUM('A4'!S3847:X3847)=6,'Angaben KH-Standort'!$D$12,"")</f>
        <v/>
      </c>
      <c r="D3816" t="str">
        <f>IF(SUM('A4'!S3847:X3847)=6,'A1'!$F$14,"")</f>
        <v/>
      </c>
      <c r="E3816" t="str">
        <f>IF(SUM('A4'!S3847:X3847)=6,'A4'!C3847,"")</f>
        <v/>
      </c>
      <c r="F3816" t="str">
        <f>IF(SUM('A4'!S3847:X3847)=6,'A4'!D3847,"")</f>
        <v/>
      </c>
      <c r="G3816" t="str">
        <f>IF(SUM('A4'!S3847:X3847)=6,'A4'!E3847,"")</f>
        <v/>
      </c>
      <c r="H3816" t="str">
        <f>IF(SUM('A4'!S3847:X3847)=6,'A4'!F3847,"")</f>
        <v/>
      </c>
      <c r="I3816" t="str">
        <f>IF(SUM('A4'!S3847:X3847)=6,'A4'!G3847,"")</f>
        <v/>
      </c>
      <c r="J3816" s="308" t="str">
        <f>IF(SUM('A4'!S3847:X3847)=6,'A4'!H3847,"")</f>
        <v/>
      </c>
    </row>
    <row r="3817" spans="1:10" x14ac:dyDescent="0.25">
      <c r="A3817" t="str">
        <f>IF(SUM('A4'!S3848:X3848)=6,'Angaben KH-Standort'!$D$25,"")</f>
        <v/>
      </c>
      <c r="B3817" t="str">
        <f>IF(SUM('A4'!S3848:X3848)=6,'Angaben KH-Standort'!$D$26,"")</f>
        <v/>
      </c>
      <c r="C3817" t="str">
        <f>IF(SUM('A4'!S3848:X3848)=6,'Angaben KH-Standort'!$D$12,"")</f>
        <v/>
      </c>
      <c r="D3817" t="str">
        <f>IF(SUM('A4'!S3848:X3848)=6,'A1'!$F$14,"")</f>
        <v/>
      </c>
      <c r="E3817" t="str">
        <f>IF(SUM('A4'!S3848:X3848)=6,'A4'!C3848,"")</f>
        <v/>
      </c>
      <c r="F3817" t="str">
        <f>IF(SUM('A4'!S3848:X3848)=6,'A4'!D3848,"")</f>
        <v/>
      </c>
      <c r="G3817" t="str">
        <f>IF(SUM('A4'!S3848:X3848)=6,'A4'!E3848,"")</f>
        <v/>
      </c>
      <c r="H3817" t="str">
        <f>IF(SUM('A4'!S3848:X3848)=6,'A4'!F3848,"")</f>
        <v/>
      </c>
      <c r="I3817" t="str">
        <f>IF(SUM('A4'!S3848:X3848)=6,'A4'!G3848,"")</f>
        <v/>
      </c>
      <c r="J3817" s="308" t="str">
        <f>IF(SUM('A4'!S3848:X3848)=6,'A4'!H3848,"")</f>
        <v/>
      </c>
    </row>
    <row r="3818" spans="1:10" x14ac:dyDescent="0.25">
      <c r="A3818" t="str">
        <f>IF(SUM('A4'!S3849:X3849)=6,'Angaben KH-Standort'!$D$25,"")</f>
        <v/>
      </c>
      <c r="B3818" t="str">
        <f>IF(SUM('A4'!S3849:X3849)=6,'Angaben KH-Standort'!$D$26,"")</f>
        <v/>
      </c>
      <c r="C3818" t="str">
        <f>IF(SUM('A4'!S3849:X3849)=6,'Angaben KH-Standort'!$D$12,"")</f>
        <v/>
      </c>
      <c r="D3818" t="str">
        <f>IF(SUM('A4'!S3849:X3849)=6,'A1'!$F$14,"")</f>
        <v/>
      </c>
      <c r="E3818" t="str">
        <f>IF(SUM('A4'!S3849:X3849)=6,'A4'!C3849,"")</f>
        <v/>
      </c>
      <c r="F3818" t="str">
        <f>IF(SUM('A4'!S3849:X3849)=6,'A4'!D3849,"")</f>
        <v/>
      </c>
      <c r="G3818" t="str">
        <f>IF(SUM('A4'!S3849:X3849)=6,'A4'!E3849,"")</f>
        <v/>
      </c>
      <c r="H3818" t="str">
        <f>IF(SUM('A4'!S3849:X3849)=6,'A4'!F3849,"")</f>
        <v/>
      </c>
      <c r="I3818" t="str">
        <f>IF(SUM('A4'!S3849:X3849)=6,'A4'!G3849,"")</f>
        <v/>
      </c>
      <c r="J3818" s="308" t="str">
        <f>IF(SUM('A4'!S3849:X3849)=6,'A4'!H3849,"")</f>
        <v/>
      </c>
    </row>
    <row r="3819" spans="1:10" x14ac:dyDescent="0.25">
      <c r="A3819" t="str">
        <f>IF(SUM('A4'!S3850:X3850)=6,'Angaben KH-Standort'!$D$25,"")</f>
        <v/>
      </c>
      <c r="B3819" t="str">
        <f>IF(SUM('A4'!S3850:X3850)=6,'Angaben KH-Standort'!$D$26,"")</f>
        <v/>
      </c>
      <c r="C3819" t="str">
        <f>IF(SUM('A4'!S3850:X3850)=6,'Angaben KH-Standort'!$D$12,"")</f>
        <v/>
      </c>
      <c r="D3819" t="str">
        <f>IF(SUM('A4'!S3850:X3850)=6,'A1'!$F$14,"")</f>
        <v/>
      </c>
      <c r="E3819" t="str">
        <f>IF(SUM('A4'!S3850:X3850)=6,'A4'!C3850,"")</f>
        <v/>
      </c>
      <c r="F3819" t="str">
        <f>IF(SUM('A4'!S3850:X3850)=6,'A4'!D3850,"")</f>
        <v/>
      </c>
      <c r="G3819" t="str">
        <f>IF(SUM('A4'!S3850:X3850)=6,'A4'!E3850,"")</f>
        <v/>
      </c>
      <c r="H3819" t="str">
        <f>IF(SUM('A4'!S3850:X3850)=6,'A4'!F3850,"")</f>
        <v/>
      </c>
      <c r="I3819" t="str">
        <f>IF(SUM('A4'!S3850:X3850)=6,'A4'!G3850,"")</f>
        <v/>
      </c>
      <c r="J3819" s="308" t="str">
        <f>IF(SUM('A4'!S3850:X3850)=6,'A4'!H3850,"")</f>
        <v/>
      </c>
    </row>
    <row r="3820" spans="1:10" x14ac:dyDescent="0.25">
      <c r="A3820" t="str">
        <f>IF(SUM('A4'!S3851:X3851)=6,'Angaben KH-Standort'!$D$25,"")</f>
        <v/>
      </c>
      <c r="B3820" t="str">
        <f>IF(SUM('A4'!S3851:X3851)=6,'Angaben KH-Standort'!$D$26,"")</f>
        <v/>
      </c>
      <c r="C3820" t="str">
        <f>IF(SUM('A4'!S3851:X3851)=6,'Angaben KH-Standort'!$D$12,"")</f>
        <v/>
      </c>
      <c r="D3820" t="str">
        <f>IF(SUM('A4'!S3851:X3851)=6,'A1'!$F$14,"")</f>
        <v/>
      </c>
      <c r="E3820" t="str">
        <f>IF(SUM('A4'!S3851:X3851)=6,'A4'!C3851,"")</f>
        <v/>
      </c>
      <c r="F3820" t="str">
        <f>IF(SUM('A4'!S3851:X3851)=6,'A4'!D3851,"")</f>
        <v/>
      </c>
      <c r="G3820" t="str">
        <f>IF(SUM('A4'!S3851:X3851)=6,'A4'!E3851,"")</f>
        <v/>
      </c>
      <c r="H3820" t="str">
        <f>IF(SUM('A4'!S3851:X3851)=6,'A4'!F3851,"")</f>
        <v/>
      </c>
      <c r="I3820" t="str">
        <f>IF(SUM('A4'!S3851:X3851)=6,'A4'!G3851,"")</f>
        <v/>
      </c>
      <c r="J3820" s="308" t="str">
        <f>IF(SUM('A4'!S3851:X3851)=6,'A4'!H3851,"")</f>
        <v/>
      </c>
    </row>
    <row r="3821" spans="1:10" x14ac:dyDescent="0.25">
      <c r="A3821" t="str">
        <f>IF(SUM('A4'!S3852:X3852)=6,'Angaben KH-Standort'!$D$25,"")</f>
        <v/>
      </c>
      <c r="B3821" t="str">
        <f>IF(SUM('A4'!S3852:X3852)=6,'Angaben KH-Standort'!$D$26,"")</f>
        <v/>
      </c>
      <c r="C3821" t="str">
        <f>IF(SUM('A4'!S3852:X3852)=6,'Angaben KH-Standort'!$D$12,"")</f>
        <v/>
      </c>
      <c r="D3821" t="str">
        <f>IF(SUM('A4'!S3852:X3852)=6,'A1'!$F$14,"")</f>
        <v/>
      </c>
      <c r="E3821" t="str">
        <f>IF(SUM('A4'!S3852:X3852)=6,'A4'!C3852,"")</f>
        <v/>
      </c>
      <c r="F3821" t="str">
        <f>IF(SUM('A4'!S3852:X3852)=6,'A4'!D3852,"")</f>
        <v/>
      </c>
      <c r="G3821" t="str">
        <f>IF(SUM('A4'!S3852:X3852)=6,'A4'!E3852,"")</f>
        <v/>
      </c>
      <c r="H3821" t="str">
        <f>IF(SUM('A4'!S3852:X3852)=6,'A4'!F3852,"")</f>
        <v/>
      </c>
      <c r="I3821" t="str">
        <f>IF(SUM('A4'!S3852:X3852)=6,'A4'!G3852,"")</f>
        <v/>
      </c>
      <c r="J3821" s="308" t="str">
        <f>IF(SUM('A4'!S3852:X3852)=6,'A4'!H3852,"")</f>
        <v/>
      </c>
    </row>
    <row r="3822" spans="1:10" x14ac:dyDescent="0.25">
      <c r="A3822" t="str">
        <f>IF(SUM('A4'!S3853:X3853)=6,'Angaben KH-Standort'!$D$25,"")</f>
        <v/>
      </c>
      <c r="B3822" t="str">
        <f>IF(SUM('A4'!S3853:X3853)=6,'Angaben KH-Standort'!$D$26,"")</f>
        <v/>
      </c>
      <c r="C3822" t="str">
        <f>IF(SUM('A4'!S3853:X3853)=6,'Angaben KH-Standort'!$D$12,"")</f>
        <v/>
      </c>
      <c r="D3822" t="str">
        <f>IF(SUM('A4'!S3853:X3853)=6,'A1'!$F$14,"")</f>
        <v/>
      </c>
      <c r="E3822" t="str">
        <f>IF(SUM('A4'!S3853:X3853)=6,'A4'!C3853,"")</f>
        <v/>
      </c>
      <c r="F3822" t="str">
        <f>IF(SUM('A4'!S3853:X3853)=6,'A4'!D3853,"")</f>
        <v/>
      </c>
      <c r="G3822" t="str">
        <f>IF(SUM('A4'!S3853:X3853)=6,'A4'!E3853,"")</f>
        <v/>
      </c>
      <c r="H3822" t="str">
        <f>IF(SUM('A4'!S3853:X3853)=6,'A4'!F3853,"")</f>
        <v/>
      </c>
      <c r="I3822" t="str">
        <f>IF(SUM('A4'!S3853:X3853)=6,'A4'!G3853,"")</f>
        <v/>
      </c>
      <c r="J3822" s="308" t="str">
        <f>IF(SUM('A4'!S3853:X3853)=6,'A4'!H3853,"")</f>
        <v/>
      </c>
    </row>
    <row r="3823" spans="1:10" x14ac:dyDescent="0.25">
      <c r="A3823" t="str">
        <f>IF(SUM('A4'!S3854:X3854)=6,'Angaben KH-Standort'!$D$25,"")</f>
        <v/>
      </c>
      <c r="B3823" t="str">
        <f>IF(SUM('A4'!S3854:X3854)=6,'Angaben KH-Standort'!$D$26,"")</f>
        <v/>
      </c>
      <c r="C3823" t="str">
        <f>IF(SUM('A4'!S3854:X3854)=6,'Angaben KH-Standort'!$D$12,"")</f>
        <v/>
      </c>
      <c r="D3823" t="str">
        <f>IF(SUM('A4'!S3854:X3854)=6,'A1'!$F$14,"")</f>
        <v/>
      </c>
      <c r="E3823" t="str">
        <f>IF(SUM('A4'!S3854:X3854)=6,'A4'!C3854,"")</f>
        <v/>
      </c>
      <c r="F3823" t="str">
        <f>IF(SUM('A4'!S3854:X3854)=6,'A4'!D3854,"")</f>
        <v/>
      </c>
      <c r="G3823" t="str">
        <f>IF(SUM('A4'!S3854:X3854)=6,'A4'!E3854,"")</f>
        <v/>
      </c>
      <c r="H3823" t="str">
        <f>IF(SUM('A4'!S3854:X3854)=6,'A4'!F3854,"")</f>
        <v/>
      </c>
      <c r="I3823" t="str">
        <f>IF(SUM('A4'!S3854:X3854)=6,'A4'!G3854,"")</f>
        <v/>
      </c>
      <c r="J3823" s="308" t="str">
        <f>IF(SUM('A4'!S3854:X3854)=6,'A4'!H3854,"")</f>
        <v/>
      </c>
    </row>
    <row r="3824" spans="1:10" x14ac:dyDescent="0.25">
      <c r="A3824" t="str">
        <f>IF(SUM('A4'!S3855:X3855)=6,'Angaben KH-Standort'!$D$25,"")</f>
        <v/>
      </c>
      <c r="B3824" t="str">
        <f>IF(SUM('A4'!S3855:X3855)=6,'Angaben KH-Standort'!$D$26,"")</f>
        <v/>
      </c>
      <c r="C3824" t="str">
        <f>IF(SUM('A4'!S3855:X3855)=6,'Angaben KH-Standort'!$D$12,"")</f>
        <v/>
      </c>
      <c r="D3824" t="str">
        <f>IF(SUM('A4'!S3855:X3855)=6,'A1'!$F$14,"")</f>
        <v/>
      </c>
      <c r="E3824" t="str">
        <f>IF(SUM('A4'!S3855:X3855)=6,'A4'!C3855,"")</f>
        <v/>
      </c>
      <c r="F3824" t="str">
        <f>IF(SUM('A4'!S3855:X3855)=6,'A4'!D3855,"")</f>
        <v/>
      </c>
      <c r="G3824" t="str">
        <f>IF(SUM('A4'!S3855:X3855)=6,'A4'!E3855,"")</f>
        <v/>
      </c>
      <c r="H3824" t="str">
        <f>IF(SUM('A4'!S3855:X3855)=6,'A4'!F3855,"")</f>
        <v/>
      </c>
      <c r="I3824" t="str">
        <f>IF(SUM('A4'!S3855:X3855)=6,'A4'!G3855,"")</f>
        <v/>
      </c>
      <c r="J3824" s="308" t="str">
        <f>IF(SUM('A4'!S3855:X3855)=6,'A4'!H3855,"")</f>
        <v/>
      </c>
    </row>
    <row r="3825" spans="1:10" x14ac:dyDescent="0.25">
      <c r="A3825" t="str">
        <f>IF(SUM('A4'!S3856:X3856)=6,'Angaben KH-Standort'!$D$25,"")</f>
        <v/>
      </c>
      <c r="B3825" t="str">
        <f>IF(SUM('A4'!S3856:X3856)=6,'Angaben KH-Standort'!$D$26,"")</f>
        <v/>
      </c>
      <c r="C3825" t="str">
        <f>IF(SUM('A4'!S3856:X3856)=6,'Angaben KH-Standort'!$D$12,"")</f>
        <v/>
      </c>
      <c r="D3825" t="str">
        <f>IF(SUM('A4'!S3856:X3856)=6,'A1'!$F$14,"")</f>
        <v/>
      </c>
      <c r="E3825" t="str">
        <f>IF(SUM('A4'!S3856:X3856)=6,'A4'!C3856,"")</f>
        <v/>
      </c>
      <c r="F3825" t="str">
        <f>IF(SUM('A4'!S3856:X3856)=6,'A4'!D3856,"")</f>
        <v/>
      </c>
      <c r="G3825" t="str">
        <f>IF(SUM('A4'!S3856:X3856)=6,'A4'!E3856,"")</f>
        <v/>
      </c>
      <c r="H3825" t="str">
        <f>IF(SUM('A4'!S3856:X3856)=6,'A4'!F3856,"")</f>
        <v/>
      </c>
      <c r="I3825" t="str">
        <f>IF(SUM('A4'!S3856:X3856)=6,'A4'!G3856,"")</f>
        <v/>
      </c>
      <c r="J3825" s="308" t="str">
        <f>IF(SUM('A4'!S3856:X3856)=6,'A4'!H3856,"")</f>
        <v/>
      </c>
    </row>
    <row r="3826" spans="1:10" x14ac:dyDescent="0.25">
      <c r="A3826" t="str">
        <f>IF(SUM('A4'!S3857:X3857)=6,'Angaben KH-Standort'!$D$25,"")</f>
        <v/>
      </c>
      <c r="B3826" t="str">
        <f>IF(SUM('A4'!S3857:X3857)=6,'Angaben KH-Standort'!$D$26,"")</f>
        <v/>
      </c>
      <c r="C3826" t="str">
        <f>IF(SUM('A4'!S3857:X3857)=6,'Angaben KH-Standort'!$D$12,"")</f>
        <v/>
      </c>
      <c r="D3826" t="str">
        <f>IF(SUM('A4'!S3857:X3857)=6,'A1'!$F$14,"")</f>
        <v/>
      </c>
      <c r="E3826" t="str">
        <f>IF(SUM('A4'!S3857:X3857)=6,'A4'!C3857,"")</f>
        <v/>
      </c>
      <c r="F3826" t="str">
        <f>IF(SUM('A4'!S3857:X3857)=6,'A4'!D3857,"")</f>
        <v/>
      </c>
      <c r="G3826" t="str">
        <f>IF(SUM('A4'!S3857:X3857)=6,'A4'!E3857,"")</f>
        <v/>
      </c>
      <c r="H3826" t="str">
        <f>IF(SUM('A4'!S3857:X3857)=6,'A4'!F3857,"")</f>
        <v/>
      </c>
      <c r="I3826" t="str">
        <f>IF(SUM('A4'!S3857:X3857)=6,'A4'!G3857,"")</f>
        <v/>
      </c>
      <c r="J3826" s="308" t="str">
        <f>IF(SUM('A4'!S3857:X3857)=6,'A4'!H3857,"")</f>
        <v/>
      </c>
    </row>
    <row r="3827" spans="1:10" x14ac:dyDescent="0.25">
      <c r="A3827" t="str">
        <f>IF(SUM('A4'!S3858:X3858)=6,'Angaben KH-Standort'!$D$25,"")</f>
        <v/>
      </c>
      <c r="B3827" t="str">
        <f>IF(SUM('A4'!S3858:X3858)=6,'Angaben KH-Standort'!$D$26,"")</f>
        <v/>
      </c>
      <c r="C3827" t="str">
        <f>IF(SUM('A4'!S3858:X3858)=6,'Angaben KH-Standort'!$D$12,"")</f>
        <v/>
      </c>
      <c r="D3827" t="str">
        <f>IF(SUM('A4'!S3858:X3858)=6,'A1'!$F$14,"")</f>
        <v/>
      </c>
      <c r="E3827" t="str">
        <f>IF(SUM('A4'!S3858:X3858)=6,'A4'!C3858,"")</f>
        <v/>
      </c>
      <c r="F3827" t="str">
        <f>IF(SUM('A4'!S3858:X3858)=6,'A4'!D3858,"")</f>
        <v/>
      </c>
      <c r="G3827" t="str">
        <f>IF(SUM('A4'!S3858:X3858)=6,'A4'!E3858,"")</f>
        <v/>
      </c>
      <c r="H3827" t="str">
        <f>IF(SUM('A4'!S3858:X3858)=6,'A4'!F3858,"")</f>
        <v/>
      </c>
      <c r="I3827" t="str">
        <f>IF(SUM('A4'!S3858:X3858)=6,'A4'!G3858,"")</f>
        <v/>
      </c>
      <c r="J3827" s="308" t="str">
        <f>IF(SUM('A4'!S3858:X3858)=6,'A4'!H3858,"")</f>
        <v/>
      </c>
    </row>
    <row r="3828" spans="1:10" x14ac:dyDescent="0.25">
      <c r="A3828" t="str">
        <f>IF(SUM('A4'!S3859:X3859)=6,'Angaben KH-Standort'!$D$25,"")</f>
        <v/>
      </c>
      <c r="B3828" t="str">
        <f>IF(SUM('A4'!S3859:X3859)=6,'Angaben KH-Standort'!$D$26,"")</f>
        <v/>
      </c>
      <c r="C3828" t="str">
        <f>IF(SUM('A4'!S3859:X3859)=6,'Angaben KH-Standort'!$D$12,"")</f>
        <v/>
      </c>
      <c r="D3828" t="str">
        <f>IF(SUM('A4'!S3859:X3859)=6,'A1'!$F$14,"")</f>
        <v/>
      </c>
      <c r="E3828" t="str">
        <f>IF(SUM('A4'!S3859:X3859)=6,'A4'!C3859,"")</f>
        <v/>
      </c>
      <c r="F3828" t="str">
        <f>IF(SUM('A4'!S3859:X3859)=6,'A4'!D3859,"")</f>
        <v/>
      </c>
      <c r="G3828" t="str">
        <f>IF(SUM('A4'!S3859:X3859)=6,'A4'!E3859,"")</f>
        <v/>
      </c>
      <c r="H3828" t="str">
        <f>IF(SUM('A4'!S3859:X3859)=6,'A4'!F3859,"")</f>
        <v/>
      </c>
      <c r="I3828" t="str">
        <f>IF(SUM('A4'!S3859:X3859)=6,'A4'!G3859,"")</f>
        <v/>
      </c>
      <c r="J3828" s="308" t="str">
        <f>IF(SUM('A4'!S3859:X3859)=6,'A4'!H3859,"")</f>
        <v/>
      </c>
    </row>
    <row r="3829" spans="1:10" x14ac:dyDescent="0.25">
      <c r="A3829" t="str">
        <f>IF(SUM('A4'!S3860:X3860)=6,'Angaben KH-Standort'!$D$25,"")</f>
        <v/>
      </c>
      <c r="B3829" t="str">
        <f>IF(SUM('A4'!S3860:X3860)=6,'Angaben KH-Standort'!$D$26,"")</f>
        <v/>
      </c>
      <c r="C3829" t="str">
        <f>IF(SUM('A4'!S3860:X3860)=6,'Angaben KH-Standort'!$D$12,"")</f>
        <v/>
      </c>
      <c r="D3829" t="str">
        <f>IF(SUM('A4'!S3860:X3860)=6,'A1'!$F$14,"")</f>
        <v/>
      </c>
      <c r="E3829" t="str">
        <f>IF(SUM('A4'!S3860:X3860)=6,'A4'!C3860,"")</f>
        <v/>
      </c>
      <c r="F3829" t="str">
        <f>IF(SUM('A4'!S3860:X3860)=6,'A4'!D3860,"")</f>
        <v/>
      </c>
      <c r="G3829" t="str">
        <f>IF(SUM('A4'!S3860:X3860)=6,'A4'!E3860,"")</f>
        <v/>
      </c>
      <c r="H3829" t="str">
        <f>IF(SUM('A4'!S3860:X3860)=6,'A4'!F3860,"")</f>
        <v/>
      </c>
      <c r="I3829" t="str">
        <f>IF(SUM('A4'!S3860:X3860)=6,'A4'!G3860,"")</f>
        <v/>
      </c>
      <c r="J3829" s="308" t="str">
        <f>IF(SUM('A4'!S3860:X3860)=6,'A4'!H3860,"")</f>
        <v/>
      </c>
    </row>
    <row r="3830" spans="1:10" x14ac:dyDescent="0.25">
      <c r="A3830" t="str">
        <f>IF(SUM('A4'!S3861:X3861)=6,'Angaben KH-Standort'!$D$25,"")</f>
        <v/>
      </c>
      <c r="B3830" t="str">
        <f>IF(SUM('A4'!S3861:X3861)=6,'Angaben KH-Standort'!$D$26,"")</f>
        <v/>
      </c>
      <c r="C3830" t="str">
        <f>IF(SUM('A4'!S3861:X3861)=6,'Angaben KH-Standort'!$D$12,"")</f>
        <v/>
      </c>
      <c r="D3830" t="str">
        <f>IF(SUM('A4'!S3861:X3861)=6,'A1'!$F$14,"")</f>
        <v/>
      </c>
      <c r="E3830" t="str">
        <f>IF(SUM('A4'!S3861:X3861)=6,'A4'!C3861,"")</f>
        <v/>
      </c>
      <c r="F3830" t="str">
        <f>IF(SUM('A4'!S3861:X3861)=6,'A4'!D3861,"")</f>
        <v/>
      </c>
      <c r="G3830" t="str">
        <f>IF(SUM('A4'!S3861:X3861)=6,'A4'!E3861,"")</f>
        <v/>
      </c>
      <c r="H3830" t="str">
        <f>IF(SUM('A4'!S3861:X3861)=6,'A4'!F3861,"")</f>
        <v/>
      </c>
      <c r="I3830" t="str">
        <f>IF(SUM('A4'!S3861:X3861)=6,'A4'!G3861,"")</f>
        <v/>
      </c>
      <c r="J3830" s="308" t="str">
        <f>IF(SUM('A4'!S3861:X3861)=6,'A4'!H3861,"")</f>
        <v/>
      </c>
    </row>
    <row r="3831" spans="1:10" x14ac:dyDescent="0.25">
      <c r="A3831" t="str">
        <f>IF(SUM('A4'!S3862:X3862)=6,'Angaben KH-Standort'!$D$25,"")</f>
        <v/>
      </c>
      <c r="B3831" t="str">
        <f>IF(SUM('A4'!S3862:X3862)=6,'Angaben KH-Standort'!$D$26,"")</f>
        <v/>
      </c>
      <c r="C3831" t="str">
        <f>IF(SUM('A4'!S3862:X3862)=6,'Angaben KH-Standort'!$D$12,"")</f>
        <v/>
      </c>
      <c r="D3831" t="str">
        <f>IF(SUM('A4'!S3862:X3862)=6,'A1'!$F$14,"")</f>
        <v/>
      </c>
      <c r="E3831" t="str">
        <f>IF(SUM('A4'!S3862:X3862)=6,'A4'!C3862,"")</f>
        <v/>
      </c>
      <c r="F3831" t="str">
        <f>IF(SUM('A4'!S3862:X3862)=6,'A4'!D3862,"")</f>
        <v/>
      </c>
      <c r="G3831" t="str">
        <f>IF(SUM('A4'!S3862:X3862)=6,'A4'!E3862,"")</f>
        <v/>
      </c>
      <c r="H3831" t="str">
        <f>IF(SUM('A4'!S3862:X3862)=6,'A4'!F3862,"")</f>
        <v/>
      </c>
      <c r="I3831" t="str">
        <f>IF(SUM('A4'!S3862:X3862)=6,'A4'!G3862,"")</f>
        <v/>
      </c>
      <c r="J3831" s="308" t="str">
        <f>IF(SUM('A4'!S3862:X3862)=6,'A4'!H3862,"")</f>
        <v/>
      </c>
    </row>
    <row r="3832" spans="1:10" x14ac:dyDescent="0.25">
      <c r="A3832" t="str">
        <f>IF(SUM('A4'!S3863:X3863)=6,'Angaben KH-Standort'!$D$25,"")</f>
        <v/>
      </c>
      <c r="B3832" t="str">
        <f>IF(SUM('A4'!S3863:X3863)=6,'Angaben KH-Standort'!$D$26,"")</f>
        <v/>
      </c>
      <c r="C3832" t="str">
        <f>IF(SUM('A4'!S3863:X3863)=6,'Angaben KH-Standort'!$D$12,"")</f>
        <v/>
      </c>
      <c r="D3832" t="str">
        <f>IF(SUM('A4'!S3863:X3863)=6,'A1'!$F$14,"")</f>
        <v/>
      </c>
      <c r="E3832" t="str">
        <f>IF(SUM('A4'!S3863:X3863)=6,'A4'!C3863,"")</f>
        <v/>
      </c>
      <c r="F3832" t="str">
        <f>IF(SUM('A4'!S3863:X3863)=6,'A4'!D3863,"")</f>
        <v/>
      </c>
      <c r="G3832" t="str">
        <f>IF(SUM('A4'!S3863:X3863)=6,'A4'!E3863,"")</f>
        <v/>
      </c>
      <c r="H3832" t="str">
        <f>IF(SUM('A4'!S3863:X3863)=6,'A4'!F3863,"")</f>
        <v/>
      </c>
      <c r="I3832" t="str">
        <f>IF(SUM('A4'!S3863:X3863)=6,'A4'!G3863,"")</f>
        <v/>
      </c>
      <c r="J3832" s="308" t="str">
        <f>IF(SUM('A4'!S3863:X3863)=6,'A4'!H3863,"")</f>
        <v/>
      </c>
    </row>
    <row r="3833" spans="1:10" x14ac:dyDescent="0.25">
      <c r="A3833" t="str">
        <f>IF(SUM('A4'!S3864:X3864)=6,'Angaben KH-Standort'!$D$25,"")</f>
        <v/>
      </c>
      <c r="B3833" t="str">
        <f>IF(SUM('A4'!S3864:X3864)=6,'Angaben KH-Standort'!$D$26,"")</f>
        <v/>
      </c>
      <c r="C3833" t="str">
        <f>IF(SUM('A4'!S3864:X3864)=6,'Angaben KH-Standort'!$D$12,"")</f>
        <v/>
      </c>
      <c r="D3833" t="str">
        <f>IF(SUM('A4'!S3864:X3864)=6,'A1'!$F$14,"")</f>
        <v/>
      </c>
      <c r="E3833" t="str">
        <f>IF(SUM('A4'!S3864:X3864)=6,'A4'!C3864,"")</f>
        <v/>
      </c>
      <c r="F3833" t="str">
        <f>IF(SUM('A4'!S3864:X3864)=6,'A4'!D3864,"")</f>
        <v/>
      </c>
      <c r="G3833" t="str">
        <f>IF(SUM('A4'!S3864:X3864)=6,'A4'!E3864,"")</f>
        <v/>
      </c>
      <c r="H3833" t="str">
        <f>IF(SUM('A4'!S3864:X3864)=6,'A4'!F3864,"")</f>
        <v/>
      </c>
      <c r="I3833" t="str">
        <f>IF(SUM('A4'!S3864:X3864)=6,'A4'!G3864,"")</f>
        <v/>
      </c>
      <c r="J3833" s="308" t="str">
        <f>IF(SUM('A4'!S3864:X3864)=6,'A4'!H3864,"")</f>
        <v/>
      </c>
    </row>
    <row r="3834" spans="1:10" x14ac:dyDescent="0.25">
      <c r="A3834" t="str">
        <f>IF(SUM('A4'!S3865:X3865)=6,'Angaben KH-Standort'!$D$25,"")</f>
        <v/>
      </c>
      <c r="B3834" t="str">
        <f>IF(SUM('A4'!S3865:X3865)=6,'Angaben KH-Standort'!$D$26,"")</f>
        <v/>
      </c>
      <c r="C3834" t="str">
        <f>IF(SUM('A4'!S3865:X3865)=6,'Angaben KH-Standort'!$D$12,"")</f>
        <v/>
      </c>
      <c r="D3834" t="str">
        <f>IF(SUM('A4'!S3865:X3865)=6,'A1'!$F$14,"")</f>
        <v/>
      </c>
      <c r="E3834" t="str">
        <f>IF(SUM('A4'!S3865:X3865)=6,'A4'!C3865,"")</f>
        <v/>
      </c>
      <c r="F3834" t="str">
        <f>IF(SUM('A4'!S3865:X3865)=6,'A4'!D3865,"")</f>
        <v/>
      </c>
      <c r="G3834" t="str">
        <f>IF(SUM('A4'!S3865:X3865)=6,'A4'!E3865,"")</f>
        <v/>
      </c>
      <c r="H3834" t="str">
        <f>IF(SUM('A4'!S3865:X3865)=6,'A4'!F3865,"")</f>
        <v/>
      </c>
      <c r="I3834" t="str">
        <f>IF(SUM('A4'!S3865:X3865)=6,'A4'!G3865,"")</f>
        <v/>
      </c>
      <c r="J3834" s="308" t="str">
        <f>IF(SUM('A4'!S3865:X3865)=6,'A4'!H3865,"")</f>
        <v/>
      </c>
    </row>
    <row r="3835" spans="1:10" x14ac:dyDescent="0.25">
      <c r="A3835" t="str">
        <f>IF(SUM('A4'!S3866:X3866)=6,'Angaben KH-Standort'!$D$25,"")</f>
        <v/>
      </c>
      <c r="B3835" t="str">
        <f>IF(SUM('A4'!S3866:X3866)=6,'Angaben KH-Standort'!$D$26,"")</f>
        <v/>
      </c>
      <c r="C3835" t="str">
        <f>IF(SUM('A4'!S3866:X3866)=6,'Angaben KH-Standort'!$D$12,"")</f>
        <v/>
      </c>
      <c r="D3835" t="str">
        <f>IF(SUM('A4'!S3866:X3866)=6,'A1'!$F$14,"")</f>
        <v/>
      </c>
      <c r="E3835" t="str">
        <f>IF(SUM('A4'!S3866:X3866)=6,'A4'!C3866,"")</f>
        <v/>
      </c>
      <c r="F3835" t="str">
        <f>IF(SUM('A4'!S3866:X3866)=6,'A4'!D3866,"")</f>
        <v/>
      </c>
      <c r="G3835" t="str">
        <f>IF(SUM('A4'!S3866:X3866)=6,'A4'!E3866,"")</f>
        <v/>
      </c>
      <c r="H3835" t="str">
        <f>IF(SUM('A4'!S3866:X3866)=6,'A4'!F3866,"")</f>
        <v/>
      </c>
      <c r="I3835" t="str">
        <f>IF(SUM('A4'!S3866:X3866)=6,'A4'!G3866,"")</f>
        <v/>
      </c>
      <c r="J3835" s="308" t="str">
        <f>IF(SUM('A4'!S3866:X3866)=6,'A4'!H3866,"")</f>
        <v/>
      </c>
    </row>
    <row r="3836" spans="1:10" x14ac:dyDescent="0.25">
      <c r="A3836" t="str">
        <f>IF(SUM('A4'!S3867:X3867)=6,'Angaben KH-Standort'!$D$25,"")</f>
        <v/>
      </c>
      <c r="B3836" t="str">
        <f>IF(SUM('A4'!S3867:X3867)=6,'Angaben KH-Standort'!$D$26,"")</f>
        <v/>
      </c>
      <c r="C3836" t="str">
        <f>IF(SUM('A4'!S3867:X3867)=6,'Angaben KH-Standort'!$D$12,"")</f>
        <v/>
      </c>
      <c r="D3836" t="str">
        <f>IF(SUM('A4'!S3867:X3867)=6,'A1'!$F$14,"")</f>
        <v/>
      </c>
      <c r="E3836" t="str">
        <f>IF(SUM('A4'!S3867:X3867)=6,'A4'!C3867,"")</f>
        <v/>
      </c>
      <c r="F3836" t="str">
        <f>IF(SUM('A4'!S3867:X3867)=6,'A4'!D3867,"")</f>
        <v/>
      </c>
      <c r="G3836" t="str">
        <f>IF(SUM('A4'!S3867:X3867)=6,'A4'!E3867,"")</f>
        <v/>
      </c>
      <c r="H3836" t="str">
        <f>IF(SUM('A4'!S3867:X3867)=6,'A4'!F3867,"")</f>
        <v/>
      </c>
      <c r="I3836" t="str">
        <f>IF(SUM('A4'!S3867:X3867)=6,'A4'!G3867,"")</f>
        <v/>
      </c>
      <c r="J3836" s="308" t="str">
        <f>IF(SUM('A4'!S3867:X3867)=6,'A4'!H3867,"")</f>
        <v/>
      </c>
    </row>
    <row r="3837" spans="1:10" x14ac:dyDescent="0.25">
      <c r="A3837" t="str">
        <f>IF(SUM('A4'!S3868:X3868)=6,'Angaben KH-Standort'!$D$25,"")</f>
        <v/>
      </c>
      <c r="B3837" t="str">
        <f>IF(SUM('A4'!S3868:X3868)=6,'Angaben KH-Standort'!$D$26,"")</f>
        <v/>
      </c>
      <c r="C3837" t="str">
        <f>IF(SUM('A4'!S3868:X3868)=6,'Angaben KH-Standort'!$D$12,"")</f>
        <v/>
      </c>
      <c r="D3837" t="str">
        <f>IF(SUM('A4'!S3868:X3868)=6,'A1'!$F$14,"")</f>
        <v/>
      </c>
      <c r="E3837" t="str">
        <f>IF(SUM('A4'!S3868:X3868)=6,'A4'!C3868,"")</f>
        <v/>
      </c>
      <c r="F3837" t="str">
        <f>IF(SUM('A4'!S3868:X3868)=6,'A4'!D3868,"")</f>
        <v/>
      </c>
      <c r="G3837" t="str">
        <f>IF(SUM('A4'!S3868:X3868)=6,'A4'!E3868,"")</f>
        <v/>
      </c>
      <c r="H3837" t="str">
        <f>IF(SUM('A4'!S3868:X3868)=6,'A4'!F3868,"")</f>
        <v/>
      </c>
      <c r="I3837" t="str">
        <f>IF(SUM('A4'!S3868:X3868)=6,'A4'!G3868,"")</f>
        <v/>
      </c>
      <c r="J3837" s="308" t="str">
        <f>IF(SUM('A4'!S3868:X3868)=6,'A4'!H3868,"")</f>
        <v/>
      </c>
    </row>
    <row r="3838" spans="1:10" x14ac:dyDescent="0.25">
      <c r="A3838" t="str">
        <f>IF(SUM('A4'!S3869:X3869)=6,'Angaben KH-Standort'!$D$25,"")</f>
        <v/>
      </c>
      <c r="B3838" t="str">
        <f>IF(SUM('A4'!S3869:X3869)=6,'Angaben KH-Standort'!$D$26,"")</f>
        <v/>
      </c>
      <c r="C3838" t="str">
        <f>IF(SUM('A4'!S3869:X3869)=6,'Angaben KH-Standort'!$D$12,"")</f>
        <v/>
      </c>
      <c r="D3838" t="str">
        <f>IF(SUM('A4'!S3869:X3869)=6,'A1'!$F$14,"")</f>
        <v/>
      </c>
      <c r="E3838" t="str">
        <f>IF(SUM('A4'!S3869:X3869)=6,'A4'!C3869,"")</f>
        <v/>
      </c>
      <c r="F3838" t="str">
        <f>IF(SUM('A4'!S3869:X3869)=6,'A4'!D3869,"")</f>
        <v/>
      </c>
      <c r="G3838" t="str">
        <f>IF(SUM('A4'!S3869:X3869)=6,'A4'!E3869,"")</f>
        <v/>
      </c>
      <c r="H3838" t="str">
        <f>IF(SUM('A4'!S3869:X3869)=6,'A4'!F3869,"")</f>
        <v/>
      </c>
      <c r="I3838" t="str">
        <f>IF(SUM('A4'!S3869:X3869)=6,'A4'!G3869,"")</f>
        <v/>
      </c>
      <c r="J3838" s="308" t="str">
        <f>IF(SUM('A4'!S3869:X3869)=6,'A4'!H3869,"")</f>
        <v/>
      </c>
    </row>
    <row r="3839" spans="1:10" x14ac:dyDescent="0.25">
      <c r="A3839" t="str">
        <f>IF(SUM('A4'!S3870:X3870)=6,'Angaben KH-Standort'!$D$25,"")</f>
        <v/>
      </c>
      <c r="B3839" t="str">
        <f>IF(SUM('A4'!S3870:X3870)=6,'Angaben KH-Standort'!$D$26,"")</f>
        <v/>
      </c>
      <c r="C3839" t="str">
        <f>IF(SUM('A4'!S3870:X3870)=6,'Angaben KH-Standort'!$D$12,"")</f>
        <v/>
      </c>
      <c r="D3839" t="str">
        <f>IF(SUM('A4'!S3870:X3870)=6,'A1'!$F$14,"")</f>
        <v/>
      </c>
      <c r="E3839" t="str">
        <f>IF(SUM('A4'!S3870:X3870)=6,'A4'!C3870,"")</f>
        <v/>
      </c>
      <c r="F3839" t="str">
        <f>IF(SUM('A4'!S3870:X3870)=6,'A4'!D3870,"")</f>
        <v/>
      </c>
      <c r="G3839" t="str">
        <f>IF(SUM('A4'!S3870:X3870)=6,'A4'!E3870,"")</f>
        <v/>
      </c>
      <c r="H3839" t="str">
        <f>IF(SUM('A4'!S3870:X3870)=6,'A4'!F3870,"")</f>
        <v/>
      </c>
      <c r="I3839" t="str">
        <f>IF(SUM('A4'!S3870:X3870)=6,'A4'!G3870,"")</f>
        <v/>
      </c>
      <c r="J3839" s="308" t="str">
        <f>IF(SUM('A4'!S3870:X3870)=6,'A4'!H3870,"")</f>
        <v/>
      </c>
    </row>
    <row r="3840" spans="1:10" x14ac:dyDescent="0.25">
      <c r="A3840" t="str">
        <f>IF(SUM('A4'!S3871:X3871)=6,'Angaben KH-Standort'!$D$25,"")</f>
        <v/>
      </c>
      <c r="B3840" t="str">
        <f>IF(SUM('A4'!S3871:X3871)=6,'Angaben KH-Standort'!$D$26,"")</f>
        <v/>
      </c>
      <c r="C3840" t="str">
        <f>IF(SUM('A4'!S3871:X3871)=6,'Angaben KH-Standort'!$D$12,"")</f>
        <v/>
      </c>
      <c r="D3840" t="str">
        <f>IF(SUM('A4'!S3871:X3871)=6,'A1'!$F$14,"")</f>
        <v/>
      </c>
      <c r="E3840" t="str">
        <f>IF(SUM('A4'!S3871:X3871)=6,'A4'!C3871,"")</f>
        <v/>
      </c>
      <c r="F3840" t="str">
        <f>IF(SUM('A4'!S3871:X3871)=6,'A4'!D3871,"")</f>
        <v/>
      </c>
      <c r="G3840" t="str">
        <f>IF(SUM('A4'!S3871:X3871)=6,'A4'!E3871,"")</f>
        <v/>
      </c>
      <c r="H3840" t="str">
        <f>IF(SUM('A4'!S3871:X3871)=6,'A4'!F3871,"")</f>
        <v/>
      </c>
      <c r="I3840" t="str">
        <f>IF(SUM('A4'!S3871:X3871)=6,'A4'!G3871,"")</f>
        <v/>
      </c>
      <c r="J3840" s="308" t="str">
        <f>IF(SUM('A4'!S3871:X3871)=6,'A4'!H3871,"")</f>
        <v/>
      </c>
    </row>
    <row r="3841" spans="1:10" x14ac:dyDescent="0.25">
      <c r="A3841" t="str">
        <f>IF(SUM('A4'!S3872:X3872)=6,'Angaben KH-Standort'!$D$25,"")</f>
        <v/>
      </c>
      <c r="B3841" t="str">
        <f>IF(SUM('A4'!S3872:X3872)=6,'Angaben KH-Standort'!$D$26,"")</f>
        <v/>
      </c>
      <c r="C3841" t="str">
        <f>IF(SUM('A4'!S3872:X3872)=6,'Angaben KH-Standort'!$D$12,"")</f>
        <v/>
      </c>
      <c r="D3841" t="str">
        <f>IF(SUM('A4'!S3872:X3872)=6,'A1'!$F$14,"")</f>
        <v/>
      </c>
      <c r="E3841" t="str">
        <f>IF(SUM('A4'!S3872:X3872)=6,'A4'!C3872,"")</f>
        <v/>
      </c>
      <c r="F3841" t="str">
        <f>IF(SUM('A4'!S3872:X3872)=6,'A4'!D3872,"")</f>
        <v/>
      </c>
      <c r="G3841" t="str">
        <f>IF(SUM('A4'!S3872:X3872)=6,'A4'!E3872,"")</f>
        <v/>
      </c>
      <c r="H3841" t="str">
        <f>IF(SUM('A4'!S3872:X3872)=6,'A4'!F3872,"")</f>
        <v/>
      </c>
      <c r="I3841" t="str">
        <f>IF(SUM('A4'!S3872:X3872)=6,'A4'!G3872,"")</f>
        <v/>
      </c>
      <c r="J3841" s="308" t="str">
        <f>IF(SUM('A4'!S3872:X3872)=6,'A4'!H3872,"")</f>
        <v/>
      </c>
    </row>
    <row r="3842" spans="1:10" x14ac:dyDescent="0.25">
      <c r="A3842" t="str">
        <f>IF(SUM('A4'!S3873:X3873)=6,'Angaben KH-Standort'!$D$25,"")</f>
        <v/>
      </c>
      <c r="B3842" t="str">
        <f>IF(SUM('A4'!S3873:X3873)=6,'Angaben KH-Standort'!$D$26,"")</f>
        <v/>
      </c>
      <c r="C3842" t="str">
        <f>IF(SUM('A4'!S3873:X3873)=6,'Angaben KH-Standort'!$D$12,"")</f>
        <v/>
      </c>
      <c r="D3842" t="str">
        <f>IF(SUM('A4'!S3873:X3873)=6,'A1'!$F$14,"")</f>
        <v/>
      </c>
      <c r="E3842" t="str">
        <f>IF(SUM('A4'!S3873:X3873)=6,'A4'!C3873,"")</f>
        <v/>
      </c>
      <c r="F3842" t="str">
        <f>IF(SUM('A4'!S3873:X3873)=6,'A4'!D3873,"")</f>
        <v/>
      </c>
      <c r="G3842" t="str">
        <f>IF(SUM('A4'!S3873:X3873)=6,'A4'!E3873,"")</f>
        <v/>
      </c>
      <c r="H3842" t="str">
        <f>IF(SUM('A4'!S3873:X3873)=6,'A4'!F3873,"")</f>
        <v/>
      </c>
      <c r="I3842" t="str">
        <f>IF(SUM('A4'!S3873:X3873)=6,'A4'!G3873,"")</f>
        <v/>
      </c>
      <c r="J3842" s="308" t="str">
        <f>IF(SUM('A4'!S3873:X3873)=6,'A4'!H3873,"")</f>
        <v/>
      </c>
    </row>
    <row r="3843" spans="1:10" x14ac:dyDescent="0.25">
      <c r="A3843" t="str">
        <f>IF(SUM('A4'!S3874:X3874)=6,'Angaben KH-Standort'!$D$25,"")</f>
        <v/>
      </c>
      <c r="B3843" t="str">
        <f>IF(SUM('A4'!S3874:X3874)=6,'Angaben KH-Standort'!$D$26,"")</f>
        <v/>
      </c>
      <c r="C3843" t="str">
        <f>IF(SUM('A4'!S3874:X3874)=6,'Angaben KH-Standort'!$D$12,"")</f>
        <v/>
      </c>
      <c r="D3843" t="str">
        <f>IF(SUM('A4'!S3874:X3874)=6,'A1'!$F$14,"")</f>
        <v/>
      </c>
      <c r="E3843" t="str">
        <f>IF(SUM('A4'!S3874:X3874)=6,'A4'!C3874,"")</f>
        <v/>
      </c>
      <c r="F3843" t="str">
        <f>IF(SUM('A4'!S3874:X3874)=6,'A4'!D3874,"")</f>
        <v/>
      </c>
      <c r="G3843" t="str">
        <f>IF(SUM('A4'!S3874:X3874)=6,'A4'!E3874,"")</f>
        <v/>
      </c>
      <c r="H3843" t="str">
        <f>IF(SUM('A4'!S3874:X3874)=6,'A4'!F3874,"")</f>
        <v/>
      </c>
      <c r="I3843" t="str">
        <f>IF(SUM('A4'!S3874:X3874)=6,'A4'!G3874,"")</f>
        <v/>
      </c>
      <c r="J3843" s="308" t="str">
        <f>IF(SUM('A4'!S3874:X3874)=6,'A4'!H3874,"")</f>
        <v/>
      </c>
    </row>
    <row r="3844" spans="1:10" x14ac:dyDescent="0.25">
      <c r="A3844" t="str">
        <f>IF(SUM('A4'!S3875:X3875)=6,'Angaben KH-Standort'!$D$25,"")</f>
        <v/>
      </c>
      <c r="B3844" t="str">
        <f>IF(SUM('A4'!S3875:X3875)=6,'Angaben KH-Standort'!$D$26,"")</f>
        <v/>
      </c>
      <c r="C3844" t="str">
        <f>IF(SUM('A4'!S3875:X3875)=6,'Angaben KH-Standort'!$D$12,"")</f>
        <v/>
      </c>
      <c r="D3844" t="str">
        <f>IF(SUM('A4'!S3875:X3875)=6,'A1'!$F$14,"")</f>
        <v/>
      </c>
      <c r="E3844" t="str">
        <f>IF(SUM('A4'!S3875:X3875)=6,'A4'!C3875,"")</f>
        <v/>
      </c>
      <c r="F3844" t="str">
        <f>IF(SUM('A4'!S3875:X3875)=6,'A4'!D3875,"")</f>
        <v/>
      </c>
      <c r="G3844" t="str">
        <f>IF(SUM('A4'!S3875:X3875)=6,'A4'!E3875,"")</f>
        <v/>
      </c>
      <c r="H3844" t="str">
        <f>IF(SUM('A4'!S3875:X3875)=6,'A4'!F3875,"")</f>
        <v/>
      </c>
      <c r="I3844" t="str">
        <f>IF(SUM('A4'!S3875:X3875)=6,'A4'!G3875,"")</f>
        <v/>
      </c>
      <c r="J3844" s="308" t="str">
        <f>IF(SUM('A4'!S3875:X3875)=6,'A4'!H3875,"")</f>
        <v/>
      </c>
    </row>
    <row r="3845" spans="1:10" x14ac:dyDescent="0.25">
      <c r="A3845" t="str">
        <f>IF(SUM('A4'!S3876:X3876)=6,'Angaben KH-Standort'!$D$25,"")</f>
        <v/>
      </c>
      <c r="B3845" t="str">
        <f>IF(SUM('A4'!S3876:X3876)=6,'Angaben KH-Standort'!$D$26,"")</f>
        <v/>
      </c>
      <c r="C3845" t="str">
        <f>IF(SUM('A4'!S3876:X3876)=6,'Angaben KH-Standort'!$D$12,"")</f>
        <v/>
      </c>
      <c r="D3845" t="str">
        <f>IF(SUM('A4'!S3876:X3876)=6,'A1'!$F$14,"")</f>
        <v/>
      </c>
      <c r="E3845" t="str">
        <f>IF(SUM('A4'!S3876:X3876)=6,'A4'!C3876,"")</f>
        <v/>
      </c>
      <c r="F3845" t="str">
        <f>IF(SUM('A4'!S3876:X3876)=6,'A4'!D3876,"")</f>
        <v/>
      </c>
      <c r="G3845" t="str">
        <f>IF(SUM('A4'!S3876:X3876)=6,'A4'!E3876,"")</f>
        <v/>
      </c>
      <c r="H3845" t="str">
        <f>IF(SUM('A4'!S3876:X3876)=6,'A4'!F3876,"")</f>
        <v/>
      </c>
      <c r="I3845" t="str">
        <f>IF(SUM('A4'!S3876:X3876)=6,'A4'!G3876,"")</f>
        <v/>
      </c>
      <c r="J3845" s="308" t="str">
        <f>IF(SUM('A4'!S3876:X3876)=6,'A4'!H3876,"")</f>
        <v/>
      </c>
    </row>
    <row r="3846" spans="1:10" x14ac:dyDescent="0.25">
      <c r="A3846" t="str">
        <f>IF(SUM('A4'!S3877:X3877)=6,'Angaben KH-Standort'!$D$25,"")</f>
        <v/>
      </c>
      <c r="B3846" t="str">
        <f>IF(SUM('A4'!S3877:X3877)=6,'Angaben KH-Standort'!$D$26,"")</f>
        <v/>
      </c>
      <c r="C3846" t="str">
        <f>IF(SUM('A4'!S3877:X3877)=6,'Angaben KH-Standort'!$D$12,"")</f>
        <v/>
      </c>
      <c r="D3846" t="str">
        <f>IF(SUM('A4'!S3877:X3877)=6,'A1'!$F$14,"")</f>
        <v/>
      </c>
      <c r="E3846" t="str">
        <f>IF(SUM('A4'!S3877:X3877)=6,'A4'!C3877,"")</f>
        <v/>
      </c>
      <c r="F3846" t="str">
        <f>IF(SUM('A4'!S3877:X3877)=6,'A4'!D3877,"")</f>
        <v/>
      </c>
      <c r="G3846" t="str">
        <f>IF(SUM('A4'!S3877:X3877)=6,'A4'!E3877,"")</f>
        <v/>
      </c>
      <c r="H3846" t="str">
        <f>IF(SUM('A4'!S3877:X3877)=6,'A4'!F3877,"")</f>
        <v/>
      </c>
      <c r="I3846" t="str">
        <f>IF(SUM('A4'!S3877:X3877)=6,'A4'!G3877,"")</f>
        <v/>
      </c>
      <c r="J3846" s="308" t="str">
        <f>IF(SUM('A4'!S3877:X3877)=6,'A4'!H3877,"")</f>
        <v/>
      </c>
    </row>
    <row r="3847" spans="1:10" x14ac:dyDescent="0.25">
      <c r="A3847" t="str">
        <f>IF(SUM('A4'!S3878:X3878)=6,'Angaben KH-Standort'!$D$25,"")</f>
        <v/>
      </c>
      <c r="B3847" t="str">
        <f>IF(SUM('A4'!S3878:X3878)=6,'Angaben KH-Standort'!$D$26,"")</f>
        <v/>
      </c>
      <c r="C3847" t="str">
        <f>IF(SUM('A4'!S3878:X3878)=6,'Angaben KH-Standort'!$D$12,"")</f>
        <v/>
      </c>
      <c r="D3847" t="str">
        <f>IF(SUM('A4'!S3878:X3878)=6,'A1'!$F$14,"")</f>
        <v/>
      </c>
      <c r="E3847" t="str">
        <f>IF(SUM('A4'!S3878:X3878)=6,'A4'!C3878,"")</f>
        <v/>
      </c>
      <c r="F3847" t="str">
        <f>IF(SUM('A4'!S3878:X3878)=6,'A4'!D3878,"")</f>
        <v/>
      </c>
      <c r="G3847" t="str">
        <f>IF(SUM('A4'!S3878:X3878)=6,'A4'!E3878,"")</f>
        <v/>
      </c>
      <c r="H3847" t="str">
        <f>IF(SUM('A4'!S3878:X3878)=6,'A4'!F3878,"")</f>
        <v/>
      </c>
      <c r="I3847" t="str">
        <f>IF(SUM('A4'!S3878:X3878)=6,'A4'!G3878,"")</f>
        <v/>
      </c>
      <c r="J3847" s="308" t="str">
        <f>IF(SUM('A4'!S3878:X3878)=6,'A4'!H3878,"")</f>
        <v/>
      </c>
    </row>
    <row r="3848" spans="1:10" x14ac:dyDescent="0.25">
      <c r="A3848" t="str">
        <f>IF(SUM('A4'!S3879:X3879)=6,'Angaben KH-Standort'!$D$25,"")</f>
        <v/>
      </c>
      <c r="B3848" t="str">
        <f>IF(SUM('A4'!S3879:X3879)=6,'Angaben KH-Standort'!$D$26,"")</f>
        <v/>
      </c>
      <c r="C3848" t="str">
        <f>IF(SUM('A4'!S3879:X3879)=6,'Angaben KH-Standort'!$D$12,"")</f>
        <v/>
      </c>
      <c r="D3848" t="str">
        <f>IF(SUM('A4'!S3879:X3879)=6,'A1'!$F$14,"")</f>
        <v/>
      </c>
      <c r="E3848" t="str">
        <f>IF(SUM('A4'!S3879:X3879)=6,'A4'!C3879,"")</f>
        <v/>
      </c>
      <c r="F3848" t="str">
        <f>IF(SUM('A4'!S3879:X3879)=6,'A4'!D3879,"")</f>
        <v/>
      </c>
      <c r="G3848" t="str">
        <f>IF(SUM('A4'!S3879:X3879)=6,'A4'!E3879,"")</f>
        <v/>
      </c>
      <c r="H3848" t="str">
        <f>IF(SUM('A4'!S3879:X3879)=6,'A4'!F3879,"")</f>
        <v/>
      </c>
      <c r="I3848" t="str">
        <f>IF(SUM('A4'!S3879:X3879)=6,'A4'!G3879,"")</f>
        <v/>
      </c>
      <c r="J3848" s="308" t="str">
        <f>IF(SUM('A4'!S3879:X3879)=6,'A4'!H3879,"")</f>
        <v/>
      </c>
    </row>
    <row r="3849" spans="1:10" x14ac:dyDescent="0.25">
      <c r="A3849" t="str">
        <f>IF(SUM('A4'!S3880:X3880)=6,'Angaben KH-Standort'!$D$25,"")</f>
        <v/>
      </c>
      <c r="B3849" t="str">
        <f>IF(SUM('A4'!S3880:X3880)=6,'Angaben KH-Standort'!$D$26,"")</f>
        <v/>
      </c>
      <c r="C3849" t="str">
        <f>IF(SUM('A4'!S3880:X3880)=6,'Angaben KH-Standort'!$D$12,"")</f>
        <v/>
      </c>
      <c r="D3849" t="str">
        <f>IF(SUM('A4'!S3880:X3880)=6,'A1'!$F$14,"")</f>
        <v/>
      </c>
      <c r="E3849" t="str">
        <f>IF(SUM('A4'!S3880:X3880)=6,'A4'!C3880,"")</f>
        <v/>
      </c>
      <c r="F3849" t="str">
        <f>IF(SUM('A4'!S3880:X3880)=6,'A4'!D3880,"")</f>
        <v/>
      </c>
      <c r="G3849" t="str">
        <f>IF(SUM('A4'!S3880:X3880)=6,'A4'!E3880,"")</f>
        <v/>
      </c>
      <c r="H3849" t="str">
        <f>IF(SUM('A4'!S3880:X3880)=6,'A4'!F3880,"")</f>
        <v/>
      </c>
      <c r="I3849" t="str">
        <f>IF(SUM('A4'!S3880:X3880)=6,'A4'!G3880,"")</f>
        <v/>
      </c>
      <c r="J3849" s="308" t="str">
        <f>IF(SUM('A4'!S3880:X3880)=6,'A4'!H3880,"")</f>
        <v/>
      </c>
    </row>
    <row r="3850" spans="1:10" x14ac:dyDescent="0.25">
      <c r="A3850" t="str">
        <f>IF(SUM('A4'!S3881:X3881)=6,'Angaben KH-Standort'!$D$25,"")</f>
        <v/>
      </c>
      <c r="B3850" t="str">
        <f>IF(SUM('A4'!S3881:X3881)=6,'Angaben KH-Standort'!$D$26,"")</f>
        <v/>
      </c>
      <c r="C3850" t="str">
        <f>IF(SUM('A4'!S3881:X3881)=6,'Angaben KH-Standort'!$D$12,"")</f>
        <v/>
      </c>
      <c r="D3850" t="str">
        <f>IF(SUM('A4'!S3881:X3881)=6,'A1'!$F$14,"")</f>
        <v/>
      </c>
      <c r="E3850" t="str">
        <f>IF(SUM('A4'!S3881:X3881)=6,'A4'!C3881,"")</f>
        <v/>
      </c>
      <c r="F3850" t="str">
        <f>IF(SUM('A4'!S3881:X3881)=6,'A4'!D3881,"")</f>
        <v/>
      </c>
      <c r="G3850" t="str">
        <f>IF(SUM('A4'!S3881:X3881)=6,'A4'!E3881,"")</f>
        <v/>
      </c>
      <c r="H3850" t="str">
        <f>IF(SUM('A4'!S3881:X3881)=6,'A4'!F3881,"")</f>
        <v/>
      </c>
      <c r="I3850" t="str">
        <f>IF(SUM('A4'!S3881:X3881)=6,'A4'!G3881,"")</f>
        <v/>
      </c>
      <c r="J3850" s="308" t="str">
        <f>IF(SUM('A4'!S3881:X3881)=6,'A4'!H3881,"")</f>
        <v/>
      </c>
    </row>
    <row r="3851" spans="1:10" x14ac:dyDescent="0.25">
      <c r="A3851" t="str">
        <f>IF(SUM('A4'!S3882:X3882)=6,'Angaben KH-Standort'!$D$25,"")</f>
        <v/>
      </c>
      <c r="B3851" t="str">
        <f>IF(SUM('A4'!S3882:X3882)=6,'Angaben KH-Standort'!$D$26,"")</f>
        <v/>
      </c>
      <c r="C3851" t="str">
        <f>IF(SUM('A4'!S3882:X3882)=6,'Angaben KH-Standort'!$D$12,"")</f>
        <v/>
      </c>
      <c r="D3851" t="str">
        <f>IF(SUM('A4'!S3882:X3882)=6,'A1'!$F$14,"")</f>
        <v/>
      </c>
      <c r="E3851" t="str">
        <f>IF(SUM('A4'!S3882:X3882)=6,'A4'!C3882,"")</f>
        <v/>
      </c>
      <c r="F3851" t="str">
        <f>IF(SUM('A4'!S3882:X3882)=6,'A4'!D3882,"")</f>
        <v/>
      </c>
      <c r="G3851" t="str">
        <f>IF(SUM('A4'!S3882:X3882)=6,'A4'!E3882,"")</f>
        <v/>
      </c>
      <c r="H3851" t="str">
        <f>IF(SUM('A4'!S3882:X3882)=6,'A4'!F3882,"")</f>
        <v/>
      </c>
      <c r="I3851" t="str">
        <f>IF(SUM('A4'!S3882:X3882)=6,'A4'!G3882,"")</f>
        <v/>
      </c>
      <c r="J3851" s="308" t="str">
        <f>IF(SUM('A4'!S3882:X3882)=6,'A4'!H3882,"")</f>
        <v/>
      </c>
    </row>
    <row r="3852" spans="1:10" x14ac:dyDescent="0.25">
      <c r="A3852" t="str">
        <f>IF(SUM('A4'!S3883:X3883)=6,'Angaben KH-Standort'!$D$25,"")</f>
        <v/>
      </c>
      <c r="B3852" t="str">
        <f>IF(SUM('A4'!S3883:X3883)=6,'Angaben KH-Standort'!$D$26,"")</f>
        <v/>
      </c>
      <c r="C3852" t="str">
        <f>IF(SUM('A4'!S3883:X3883)=6,'Angaben KH-Standort'!$D$12,"")</f>
        <v/>
      </c>
      <c r="D3852" t="str">
        <f>IF(SUM('A4'!S3883:X3883)=6,'A1'!$F$14,"")</f>
        <v/>
      </c>
      <c r="E3852" t="str">
        <f>IF(SUM('A4'!S3883:X3883)=6,'A4'!C3883,"")</f>
        <v/>
      </c>
      <c r="F3852" t="str">
        <f>IF(SUM('A4'!S3883:X3883)=6,'A4'!D3883,"")</f>
        <v/>
      </c>
      <c r="G3852" t="str">
        <f>IF(SUM('A4'!S3883:X3883)=6,'A4'!E3883,"")</f>
        <v/>
      </c>
      <c r="H3852" t="str">
        <f>IF(SUM('A4'!S3883:X3883)=6,'A4'!F3883,"")</f>
        <v/>
      </c>
      <c r="I3852" t="str">
        <f>IF(SUM('A4'!S3883:X3883)=6,'A4'!G3883,"")</f>
        <v/>
      </c>
      <c r="J3852" s="308" t="str">
        <f>IF(SUM('A4'!S3883:X3883)=6,'A4'!H3883,"")</f>
        <v/>
      </c>
    </row>
    <row r="3853" spans="1:10" x14ac:dyDescent="0.25">
      <c r="A3853" t="str">
        <f>IF(SUM('A4'!S3884:X3884)=6,'Angaben KH-Standort'!$D$25,"")</f>
        <v/>
      </c>
      <c r="B3853" t="str">
        <f>IF(SUM('A4'!S3884:X3884)=6,'Angaben KH-Standort'!$D$26,"")</f>
        <v/>
      </c>
      <c r="C3853" t="str">
        <f>IF(SUM('A4'!S3884:X3884)=6,'Angaben KH-Standort'!$D$12,"")</f>
        <v/>
      </c>
      <c r="D3853" t="str">
        <f>IF(SUM('A4'!S3884:X3884)=6,'A1'!$F$14,"")</f>
        <v/>
      </c>
      <c r="E3853" t="str">
        <f>IF(SUM('A4'!S3884:X3884)=6,'A4'!C3884,"")</f>
        <v/>
      </c>
      <c r="F3853" t="str">
        <f>IF(SUM('A4'!S3884:X3884)=6,'A4'!D3884,"")</f>
        <v/>
      </c>
      <c r="G3853" t="str">
        <f>IF(SUM('A4'!S3884:X3884)=6,'A4'!E3884,"")</f>
        <v/>
      </c>
      <c r="H3853" t="str">
        <f>IF(SUM('A4'!S3884:X3884)=6,'A4'!F3884,"")</f>
        <v/>
      </c>
      <c r="I3853" t="str">
        <f>IF(SUM('A4'!S3884:X3884)=6,'A4'!G3884,"")</f>
        <v/>
      </c>
      <c r="J3853" s="308" t="str">
        <f>IF(SUM('A4'!S3884:X3884)=6,'A4'!H3884,"")</f>
        <v/>
      </c>
    </row>
    <row r="3854" spans="1:10" x14ac:dyDescent="0.25">
      <c r="A3854" t="str">
        <f>IF(SUM('A4'!S3885:X3885)=6,'Angaben KH-Standort'!$D$25,"")</f>
        <v/>
      </c>
      <c r="B3854" t="str">
        <f>IF(SUM('A4'!S3885:X3885)=6,'Angaben KH-Standort'!$D$26,"")</f>
        <v/>
      </c>
      <c r="C3854" t="str">
        <f>IF(SUM('A4'!S3885:X3885)=6,'Angaben KH-Standort'!$D$12,"")</f>
        <v/>
      </c>
      <c r="D3854" t="str">
        <f>IF(SUM('A4'!S3885:X3885)=6,'A1'!$F$14,"")</f>
        <v/>
      </c>
      <c r="E3854" t="str">
        <f>IF(SUM('A4'!S3885:X3885)=6,'A4'!C3885,"")</f>
        <v/>
      </c>
      <c r="F3854" t="str">
        <f>IF(SUM('A4'!S3885:X3885)=6,'A4'!D3885,"")</f>
        <v/>
      </c>
      <c r="G3854" t="str">
        <f>IF(SUM('A4'!S3885:X3885)=6,'A4'!E3885,"")</f>
        <v/>
      </c>
      <c r="H3854" t="str">
        <f>IF(SUM('A4'!S3885:X3885)=6,'A4'!F3885,"")</f>
        <v/>
      </c>
      <c r="I3854" t="str">
        <f>IF(SUM('A4'!S3885:X3885)=6,'A4'!G3885,"")</f>
        <v/>
      </c>
      <c r="J3854" s="308" t="str">
        <f>IF(SUM('A4'!S3885:X3885)=6,'A4'!H3885,"")</f>
        <v/>
      </c>
    </row>
    <row r="3855" spans="1:10" x14ac:dyDescent="0.25">
      <c r="A3855" t="str">
        <f>IF(SUM('A4'!S3886:X3886)=6,'Angaben KH-Standort'!$D$25,"")</f>
        <v/>
      </c>
      <c r="B3855" t="str">
        <f>IF(SUM('A4'!S3886:X3886)=6,'Angaben KH-Standort'!$D$26,"")</f>
        <v/>
      </c>
      <c r="C3855" t="str">
        <f>IF(SUM('A4'!S3886:X3886)=6,'Angaben KH-Standort'!$D$12,"")</f>
        <v/>
      </c>
      <c r="D3855" t="str">
        <f>IF(SUM('A4'!S3886:X3886)=6,'A1'!$F$14,"")</f>
        <v/>
      </c>
      <c r="E3855" t="str">
        <f>IF(SUM('A4'!S3886:X3886)=6,'A4'!C3886,"")</f>
        <v/>
      </c>
      <c r="F3855" t="str">
        <f>IF(SUM('A4'!S3886:X3886)=6,'A4'!D3886,"")</f>
        <v/>
      </c>
      <c r="G3855" t="str">
        <f>IF(SUM('A4'!S3886:X3886)=6,'A4'!E3886,"")</f>
        <v/>
      </c>
      <c r="H3855" t="str">
        <f>IF(SUM('A4'!S3886:X3886)=6,'A4'!F3886,"")</f>
        <v/>
      </c>
      <c r="I3855" t="str">
        <f>IF(SUM('A4'!S3886:X3886)=6,'A4'!G3886,"")</f>
        <v/>
      </c>
      <c r="J3855" s="308" t="str">
        <f>IF(SUM('A4'!S3886:X3886)=6,'A4'!H3886,"")</f>
        <v/>
      </c>
    </row>
    <row r="3856" spans="1:10" x14ac:dyDescent="0.25">
      <c r="A3856" t="str">
        <f>IF(SUM('A4'!S3887:X3887)=6,'Angaben KH-Standort'!$D$25,"")</f>
        <v/>
      </c>
      <c r="B3856" t="str">
        <f>IF(SUM('A4'!S3887:X3887)=6,'Angaben KH-Standort'!$D$26,"")</f>
        <v/>
      </c>
      <c r="C3856" t="str">
        <f>IF(SUM('A4'!S3887:X3887)=6,'Angaben KH-Standort'!$D$12,"")</f>
        <v/>
      </c>
      <c r="D3856" t="str">
        <f>IF(SUM('A4'!S3887:X3887)=6,'A1'!$F$14,"")</f>
        <v/>
      </c>
      <c r="E3856" t="str">
        <f>IF(SUM('A4'!S3887:X3887)=6,'A4'!C3887,"")</f>
        <v/>
      </c>
      <c r="F3856" t="str">
        <f>IF(SUM('A4'!S3887:X3887)=6,'A4'!D3887,"")</f>
        <v/>
      </c>
      <c r="G3856" t="str">
        <f>IF(SUM('A4'!S3887:X3887)=6,'A4'!E3887,"")</f>
        <v/>
      </c>
      <c r="H3856" t="str">
        <f>IF(SUM('A4'!S3887:X3887)=6,'A4'!F3887,"")</f>
        <v/>
      </c>
      <c r="I3856" t="str">
        <f>IF(SUM('A4'!S3887:X3887)=6,'A4'!G3887,"")</f>
        <v/>
      </c>
      <c r="J3856" s="308" t="str">
        <f>IF(SUM('A4'!S3887:X3887)=6,'A4'!H3887,"")</f>
        <v/>
      </c>
    </row>
    <row r="3857" spans="1:10" x14ac:dyDescent="0.25">
      <c r="A3857" t="str">
        <f>IF(SUM('A4'!S3888:X3888)=6,'Angaben KH-Standort'!$D$25,"")</f>
        <v/>
      </c>
      <c r="B3857" t="str">
        <f>IF(SUM('A4'!S3888:X3888)=6,'Angaben KH-Standort'!$D$26,"")</f>
        <v/>
      </c>
      <c r="C3857" t="str">
        <f>IF(SUM('A4'!S3888:X3888)=6,'Angaben KH-Standort'!$D$12,"")</f>
        <v/>
      </c>
      <c r="D3857" t="str">
        <f>IF(SUM('A4'!S3888:X3888)=6,'A1'!$F$14,"")</f>
        <v/>
      </c>
      <c r="E3857" t="str">
        <f>IF(SUM('A4'!S3888:X3888)=6,'A4'!C3888,"")</f>
        <v/>
      </c>
      <c r="F3857" t="str">
        <f>IF(SUM('A4'!S3888:X3888)=6,'A4'!D3888,"")</f>
        <v/>
      </c>
      <c r="G3857" t="str">
        <f>IF(SUM('A4'!S3888:X3888)=6,'A4'!E3888,"")</f>
        <v/>
      </c>
      <c r="H3857" t="str">
        <f>IF(SUM('A4'!S3888:X3888)=6,'A4'!F3888,"")</f>
        <v/>
      </c>
      <c r="I3857" t="str">
        <f>IF(SUM('A4'!S3888:X3888)=6,'A4'!G3888,"")</f>
        <v/>
      </c>
      <c r="J3857" s="308" t="str">
        <f>IF(SUM('A4'!S3888:X3888)=6,'A4'!H3888,"")</f>
        <v/>
      </c>
    </row>
    <row r="3858" spans="1:10" x14ac:dyDescent="0.25">
      <c r="A3858" t="str">
        <f>IF(SUM('A4'!S3889:X3889)=6,'Angaben KH-Standort'!$D$25,"")</f>
        <v/>
      </c>
      <c r="B3858" t="str">
        <f>IF(SUM('A4'!S3889:X3889)=6,'Angaben KH-Standort'!$D$26,"")</f>
        <v/>
      </c>
      <c r="C3858" t="str">
        <f>IF(SUM('A4'!S3889:X3889)=6,'Angaben KH-Standort'!$D$12,"")</f>
        <v/>
      </c>
      <c r="D3858" t="str">
        <f>IF(SUM('A4'!S3889:X3889)=6,'A1'!$F$14,"")</f>
        <v/>
      </c>
      <c r="E3858" t="str">
        <f>IF(SUM('A4'!S3889:X3889)=6,'A4'!C3889,"")</f>
        <v/>
      </c>
      <c r="F3858" t="str">
        <f>IF(SUM('A4'!S3889:X3889)=6,'A4'!D3889,"")</f>
        <v/>
      </c>
      <c r="G3858" t="str">
        <f>IF(SUM('A4'!S3889:X3889)=6,'A4'!E3889,"")</f>
        <v/>
      </c>
      <c r="H3858" t="str">
        <f>IF(SUM('A4'!S3889:X3889)=6,'A4'!F3889,"")</f>
        <v/>
      </c>
      <c r="I3858" t="str">
        <f>IF(SUM('A4'!S3889:X3889)=6,'A4'!G3889,"")</f>
        <v/>
      </c>
      <c r="J3858" s="308" t="str">
        <f>IF(SUM('A4'!S3889:X3889)=6,'A4'!H3889,"")</f>
        <v/>
      </c>
    </row>
    <row r="3859" spans="1:10" x14ac:dyDescent="0.25">
      <c r="A3859" t="str">
        <f>IF(SUM('A4'!S3890:X3890)=6,'Angaben KH-Standort'!$D$25,"")</f>
        <v/>
      </c>
      <c r="B3859" t="str">
        <f>IF(SUM('A4'!S3890:X3890)=6,'Angaben KH-Standort'!$D$26,"")</f>
        <v/>
      </c>
      <c r="C3859" t="str">
        <f>IF(SUM('A4'!S3890:X3890)=6,'Angaben KH-Standort'!$D$12,"")</f>
        <v/>
      </c>
      <c r="D3859" t="str">
        <f>IF(SUM('A4'!S3890:X3890)=6,'A1'!$F$14,"")</f>
        <v/>
      </c>
      <c r="E3859" t="str">
        <f>IF(SUM('A4'!S3890:X3890)=6,'A4'!C3890,"")</f>
        <v/>
      </c>
      <c r="F3859" t="str">
        <f>IF(SUM('A4'!S3890:X3890)=6,'A4'!D3890,"")</f>
        <v/>
      </c>
      <c r="G3859" t="str">
        <f>IF(SUM('A4'!S3890:X3890)=6,'A4'!E3890,"")</f>
        <v/>
      </c>
      <c r="H3859" t="str">
        <f>IF(SUM('A4'!S3890:X3890)=6,'A4'!F3890,"")</f>
        <v/>
      </c>
      <c r="I3859" t="str">
        <f>IF(SUM('A4'!S3890:X3890)=6,'A4'!G3890,"")</f>
        <v/>
      </c>
      <c r="J3859" s="308" t="str">
        <f>IF(SUM('A4'!S3890:X3890)=6,'A4'!H3890,"")</f>
        <v/>
      </c>
    </row>
    <row r="3860" spans="1:10" x14ac:dyDescent="0.25">
      <c r="A3860" t="str">
        <f>IF(SUM('A4'!S3891:X3891)=6,'Angaben KH-Standort'!$D$25,"")</f>
        <v/>
      </c>
      <c r="B3860" t="str">
        <f>IF(SUM('A4'!S3891:X3891)=6,'Angaben KH-Standort'!$D$26,"")</f>
        <v/>
      </c>
      <c r="C3860" t="str">
        <f>IF(SUM('A4'!S3891:X3891)=6,'Angaben KH-Standort'!$D$12,"")</f>
        <v/>
      </c>
      <c r="D3860" t="str">
        <f>IF(SUM('A4'!S3891:X3891)=6,'A1'!$F$14,"")</f>
        <v/>
      </c>
      <c r="E3860" t="str">
        <f>IF(SUM('A4'!S3891:X3891)=6,'A4'!C3891,"")</f>
        <v/>
      </c>
      <c r="F3860" t="str">
        <f>IF(SUM('A4'!S3891:X3891)=6,'A4'!D3891,"")</f>
        <v/>
      </c>
      <c r="G3860" t="str">
        <f>IF(SUM('A4'!S3891:X3891)=6,'A4'!E3891,"")</f>
        <v/>
      </c>
      <c r="H3860" t="str">
        <f>IF(SUM('A4'!S3891:X3891)=6,'A4'!F3891,"")</f>
        <v/>
      </c>
      <c r="I3860" t="str">
        <f>IF(SUM('A4'!S3891:X3891)=6,'A4'!G3891,"")</f>
        <v/>
      </c>
      <c r="J3860" s="308" t="str">
        <f>IF(SUM('A4'!S3891:X3891)=6,'A4'!H3891,"")</f>
        <v/>
      </c>
    </row>
    <row r="3861" spans="1:10" x14ac:dyDescent="0.25">
      <c r="A3861" t="str">
        <f>IF(SUM('A4'!S3892:X3892)=6,'Angaben KH-Standort'!$D$25,"")</f>
        <v/>
      </c>
      <c r="B3861" t="str">
        <f>IF(SUM('A4'!S3892:X3892)=6,'Angaben KH-Standort'!$D$26,"")</f>
        <v/>
      </c>
      <c r="C3861" t="str">
        <f>IF(SUM('A4'!S3892:X3892)=6,'Angaben KH-Standort'!$D$12,"")</f>
        <v/>
      </c>
      <c r="D3861" t="str">
        <f>IF(SUM('A4'!S3892:X3892)=6,'A1'!$F$14,"")</f>
        <v/>
      </c>
      <c r="E3861" t="str">
        <f>IF(SUM('A4'!S3892:X3892)=6,'A4'!C3892,"")</f>
        <v/>
      </c>
      <c r="F3861" t="str">
        <f>IF(SUM('A4'!S3892:X3892)=6,'A4'!D3892,"")</f>
        <v/>
      </c>
      <c r="G3861" t="str">
        <f>IF(SUM('A4'!S3892:X3892)=6,'A4'!E3892,"")</f>
        <v/>
      </c>
      <c r="H3861" t="str">
        <f>IF(SUM('A4'!S3892:X3892)=6,'A4'!F3892,"")</f>
        <v/>
      </c>
      <c r="I3861" t="str">
        <f>IF(SUM('A4'!S3892:X3892)=6,'A4'!G3892,"")</f>
        <v/>
      </c>
      <c r="J3861" s="308" t="str">
        <f>IF(SUM('A4'!S3892:X3892)=6,'A4'!H3892,"")</f>
        <v/>
      </c>
    </row>
    <row r="3862" spans="1:10" x14ac:dyDescent="0.25">
      <c r="A3862" t="str">
        <f>IF(SUM('A4'!S3893:X3893)=6,'Angaben KH-Standort'!$D$25,"")</f>
        <v/>
      </c>
      <c r="B3862" t="str">
        <f>IF(SUM('A4'!S3893:X3893)=6,'Angaben KH-Standort'!$D$26,"")</f>
        <v/>
      </c>
      <c r="C3862" t="str">
        <f>IF(SUM('A4'!S3893:X3893)=6,'Angaben KH-Standort'!$D$12,"")</f>
        <v/>
      </c>
      <c r="D3862" t="str">
        <f>IF(SUM('A4'!S3893:X3893)=6,'A1'!$F$14,"")</f>
        <v/>
      </c>
      <c r="E3862" t="str">
        <f>IF(SUM('A4'!S3893:X3893)=6,'A4'!C3893,"")</f>
        <v/>
      </c>
      <c r="F3862" t="str">
        <f>IF(SUM('A4'!S3893:X3893)=6,'A4'!D3893,"")</f>
        <v/>
      </c>
      <c r="G3862" t="str">
        <f>IF(SUM('A4'!S3893:X3893)=6,'A4'!E3893,"")</f>
        <v/>
      </c>
      <c r="H3862" t="str">
        <f>IF(SUM('A4'!S3893:X3893)=6,'A4'!F3893,"")</f>
        <v/>
      </c>
      <c r="I3862" t="str">
        <f>IF(SUM('A4'!S3893:X3893)=6,'A4'!G3893,"")</f>
        <v/>
      </c>
      <c r="J3862" s="308" t="str">
        <f>IF(SUM('A4'!S3893:X3893)=6,'A4'!H3893,"")</f>
        <v/>
      </c>
    </row>
    <row r="3863" spans="1:10" x14ac:dyDescent="0.25">
      <c r="A3863" t="str">
        <f>IF(SUM('A4'!S3894:X3894)=6,'Angaben KH-Standort'!$D$25,"")</f>
        <v/>
      </c>
      <c r="B3863" t="str">
        <f>IF(SUM('A4'!S3894:X3894)=6,'Angaben KH-Standort'!$D$26,"")</f>
        <v/>
      </c>
      <c r="C3863" t="str">
        <f>IF(SUM('A4'!S3894:X3894)=6,'Angaben KH-Standort'!$D$12,"")</f>
        <v/>
      </c>
      <c r="D3863" t="str">
        <f>IF(SUM('A4'!S3894:X3894)=6,'A1'!$F$14,"")</f>
        <v/>
      </c>
      <c r="E3863" t="str">
        <f>IF(SUM('A4'!S3894:X3894)=6,'A4'!C3894,"")</f>
        <v/>
      </c>
      <c r="F3863" t="str">
        <f>IF(SUM('A4'!S3894:X3894)=6,'A4'!D3894,"")</f>
        <v/>
      </c>
      <c r="G3863" t="str">
        <f>IF(SUM('A4'!S3894:X3894)=6,'A4'!E3894,"")</f>
        <v/>
      </c>
      <c r="H3863" t="str">
        <f>IF(SUM('A4'!S3894:X3894)=6,'A4'!F3894,"")</f>
        <v/>
      </c>
      <c r="I3863" t="str">
        <f>IF(SUM('A4'!S3894:X3894)=6,'A4'!G3894,"")</f>
        <v/>
      </c>
      <c r="J3863" s="308" t="str">
        <f>IF(SUM('A4'!S3894:X3894)=6,'A4'!H3894,"")</f>
        <v/>
      </c>
    </row>
    <row r="3864" spans="1:10" x14ac:dyDescent="0.25">
      <c r="A3864" t="str">
        <f>IF(SUM('A4'!S3895:X3895)=6,'Angaben KH-Standort'!$D$25,"")</f>
        <v/>
      </c>
      <c r="B3864" t="str">
        <f>IF(SUM('A4'!S3895:X3895)=6,'Angaben KH-Standort'!$D$26,"")</f>
        <v/>
      </c>
      <c r="C3864" t="str">
        <f>IF(SUM('A4'!S3895:X3895)=6,'Angaben KH-Standort'!$D$12,"")</f>
        <v/>
      </c>
      <c r="D3864" t="str">
        <f>IF(SUM('A4'!S3895:X3895)=6,'A1'!$F$14,"")</f>
        <v/>
      </c>
      <c r="E3864" t="str">
        <f>IF(SUM('A4'!S3895:X3895)=6,'A4'!C3895,"")</f>
        <v/>
      </c>
      <c r="F3864" t="str">
        <f>IF(SUM('A4'!S3895:X3895)=6,'A4'!D3895,"")</f>
        <v/>
      </c>
      <c r="G3864" t="str">
        <f>IF(SUM('A4'!S3895:X3895)=6,'A4'!E3895,"")</f>
        <v/>
      </c>
      <c r="H3864" t="str">
        <f>IF(SUM('A4'!S3895:X3895)=6,'A4'!F3895,"")</f>
        <v/>
      </c>
      <c r="I3864" t="str">
        <f>IF(SUM('A4'!S3895:X3895)=6,'A4'!G3895,"")</f>
        <v/>
      </c>
      <c r="J3864" s="308" t="str">
        <f>IF(SUM('A4'!S3895:X3895)=6,'A4'!H3895,"")</f>
        <v/>
      </c>
    </row>
    <row r="3865" spans="1:10" x14ac:dyDescent="0.25">
      <c r="A3865" t="str">
        <f>IF(SUM('A4'!S3896:X3896)=6,'Angaben KH-Standort'!$D$25,"")</f>
        <v/>
      </c>
      <c r="B3865" t="str">
        <f>IF(SUM('A4'!S3896:X3896)=6,'Angaben KH-Standort'!$D$26,"")</f>
        <v/>
      </c>
      <c r="C3865" t="str">
        <f>IF(SUM('A4'!S3896:X3896)=6,'Angaben KH-Standort'!$D$12,"")</f>
        <v/>
      </c>
      <c r="D3865" t="str">
        <f>IF(SUM('A4'!S3896:X3896)=6,'A1'!$F$14,"")</f>
        <v/>
      </c>
      <c r="E3865" t="str">
        <f>IF(SUM('A4'!S3896:X3896)=6,'A4'!C3896,"")</f>
        <v/>
      </c>
      <c r="F3865" t="str">
        <f>IF(SUM('A4'!S3896:X3896)=6,'A4'!D3896,"")</f>
        <v/>
      </c>
      <c r="G3865" t="str">
        <f>IF(SUM('A4'!S3896:X3896)=6,'A4'!E3896,"")</f>
        <v/>
      </c>
      <c r="H3865" t="str">
        <f>IF(SUM('A4'!S3896:X3896)=6,'A4'!F3896,"")</f>
        <v/>
      </c>
      <c r="I3865" t="str">
        <f>IF(SUM('A4'!S3896:X3896)=6,'A4'!G3896,"")</f>
        <v/>
      </c>
      <c r="J3865" s="308" t="str">
        <f>IF(SUM('A4'!S3896:X3896)=6,'A4'!H3896,"")</f>
        <v/>
      </c>
    </row>
    <row r="3866" spans="1:10" x14ac:dyDescent="0.25">
      <c r="A3866" t="str">
        <f>IF(SUM('A4'!S3897:X3897)=6,'Angaben KH-Standort'!$D$25,"")</f>
        <v/>
      </c>
      <c r="B3866" t="str">
        <f>IF(SUM('A4'!S3897:X3897)=6,'Angaben KH-Standort'!$D$26,"")</f>
        <v/>
      </c>
      <c r="C3866" t="str">
        <f>IF(SUM('A4'!S3897:X3897)=6,'Angaben KH-Standort'!$D$12,"")</f>
        <v/>
      </c>
      <c r="D3866" t="str">
        <f>IF(SUM('A4'!S3897:X3897)=6,'A1'!$F$14,"")</f>
        <v/>
      </c>
      <c r="E3866" t="str">
        <f>IF(SUM('A4'!S3897:X3897)=6,'A4'!C3897,"")</f>
        <v/>
      </c>
      <c r="F3866" t="str">
        <f>IF(SUM('A4'!S3897:X3897)=6,'A4'!D3897,"")</f>
        <v/>
      </c>
      <c r="G3866" t="str">
        <f>IF(SUM('A4'!S3897:X3897)=6,'A4'!E3897,"")</f>
        <v/>
      </c>
      <c r="H3866" t="str">
        <f>IF(SUM('A4'!S3897:X3897)=6,'A4'!F3897,"")</f>
        <v/>
      </c>
      <c r="I3866" t="str">
        <f>IF(SUM('A4'!S3897:X3897)=6,'A4'!G3897,"")</f>
        <v/>
      </c>
      <c r="J3866" s="308" t="str">
        <f>IF(SUM('A4'!S3897:X3897)=6,'A4'!H3897,"")</f>
        <v/>
      </c>
    </row>
    <row r="3867" spans="1:10" x14ac:dyDescent="0.25">
      <c r="A3867" t="str">
        <f>IF(SUM('A4'!S3898:X3898)=6,'Angaben KH-Standort'!$D$25,"")</f>
        <v/>
      </c>
      <c r="B3867" t="str">
        <f>IF(SUM('A4'!S3898:X3898)=6,'Angaben KH-Standort'!$D$26,"")</f>
        <v/>
      </c>
      <c r="C3867" t="str">
        <f>IF(SUM('A4'!S3898:X3898)=6,'Angaben KH-Standort'!$D$12,"")</f>
        <v/>
      </c>
      <c r="D3867" t="str">
        <f>IF(SUM('A4'!S3898:X3898)=6,'A1'!$F$14,"")</f>
        <v/>
      </c>
      <c r="E3867" t="str">
        <f>IF(SUM('A4'!S3898:X3898)=6,'A4'!C3898,"")</f>
        <v/>
      </c>
      <c r="F3867" t="str">
        <f>IF(SUM('A4'!S3898:X3898)=6,'A4'!D3898,"")</f>
        <v/>
      </c>
      <c r="G3867" t="str">
        <f>IF(SUM('A4'!S3898:X3898)=6,'A4'!E3898,"")</f>
        <v/>
      </c>
      <c r="H3867" t="str">
        <f>IF(SUM('A4'!S3898:X3898)=6,'A4'!F3898,"")</f>
        <v/>
      </c>
      <c r="I3867" t="str">
        <f>IF(SUM('A4'!S3898:X3898)=6,'A4'!G3898,"")</f>
        <v/>
      </c>
      <c r="J3867" s="308" t="str">
        <f>IF(SUM('A4'!S3898:X3898)=6,'A4'!H3898,"")</f>
        <v/>
      </c>
    </row>
    <row r="3868" spans="1:10" x14ac:dyDescent="0.25">
      <c r="A3868" t="str">
        <f>IF(SUM('A4'!S3899:X3899)=6,'Angaben KH-Standort'!$D$25,"")</f>
        <v/>
      </c>
      <c r="B3868" t="str">
        <f>IF(SUM('A4'!S3899:X3899)=6,'Angaben KH-Standort'!$D$26,"")</f>
        <v/>
      </c>
      <c r="C3868" t="str">
        <f>IF(SUM('A4'!S3899:X3899)=6,'Angaben KH-Standort'!$D$12,"")</f>
        <v/>
      </c>
      <c r="D3868" t="str">
        <f>IF(SUM('A4'!S3899:X3899)=6,'A1'!$F$14,"")</f>
        <v/>
      </c>
      <c r="E3868" t="str">
        <f>IF(SUM('A4'!S3899:X3899)=6,'A4'!C3899,"")</f>
        <v/>
      </c>
      <c r="F3868" t="str">
        <f>IF(SUM('A4'!S3899:X3899)=6,'A4'!D3899,"")</f>
        <v/>
      </c>
      <c r="G3868" t="str">
        <f>IF(SUM('A4'!S3899:X3899)=6,'A4'!E3899,"")</f>
        <v/>
      </c>
      <c r="H3868" t="str">
        <f>IF(SUM('A4'!S3899:X3899)=6,'A4'!F3899,"")</f>
        <v/>
      </c>
      <c r="I3868" t="str">
        <f>IF(SUM('A4'!S3899:X3899)=6,'A4'!G3899,"")</f>
        <v/>
      </c>
      <c r="J3868" s="308" t="str">
        <f>IF(SUM('A4'!S3899:X3899)=6,'A4'!H3899,"")</f>
        <v/>
      </c>
    </row>
    <row r="3869" spans="1:10" x14ac:dyDescent="0.25">
      <c r="A3869" t="str">
        <f>IF(SUM('A4'!S3900:X3900)=6,'Angaben KH-Standort'!$D$25,"")</f>
        <v/>
      </c>
      <c r="B3869" t="str">
        <f>IF(SUM('A4'!S3900:X3900)=6,'Angaben KH-Standort'!$D$26,"")</f>
        <v/>
      </c>
      <c r="C3869" t="str">
        <f>IF(SUM('A4'!S3900:X3900)=6,'Angaben KH-Standort'!$D$12,"")</f>
        <v/>
      </c>
      <c r="D3869" t="str">
        <f>IF(SUM('A4'!S3900:X3900)=6,'A1'!$F$14,"")</f>
        <v/>
      </c>
      <c r="E3869" t="str">
        <f>IF(SUM('A4'!S3900:X3900)=6,'A4'!C3900,"")</f>
        <v/>
      </c>
      <c r="F3869" t="str">
        <f>IF(SUM('A4'!S3900:X3900)=6,'A4'!D3900,"")</f>
        <v/>
      </c>
      <c r="G3869" t="str">
        <f>IF(SUM('A4'!S3900:X3900)=6,'A4'!E3900,"")</f>
        <v/>
      </c>
      <c r="H3869" t="str">
        <f>IF(SUM('A4'!S3900:X3900)=6,'A4'!F3900,"")</f>
        <v/>
      </c>
      <c r="I3869" t="str">
        <f>IF(SUM('A4'!S3900:X3900)=6,'A4'!G3900,"")</f>
        <v/>
      </c>
      <c r="J3869" s="308" t="str">
        <f>IF(SUM('A4'!S3900:X3900)=6,'A4'!H3900,"")</f>
        <v/>
      </c>
    </row>
    <row r="3870" spans="1:10" x14ac:dyDescent="0.25">
      <c r="A3870" t="str">
        <f>IF(SUM('A4'!S3901:X3901)=6,'Angaben KH-Standort'!$D$25,"")</f>
        <v/>
      </c>
      <c r="B3870" t="str">
        <f>IF(SUM('A4'!S3901:X3901)=6,'Angaben KH-Standort'!$D$26,"")</f>
        <v/>
      </c>
      <c r="C3870" t="str">
        <f>IF(SUM('A4'!S3901:X3901)=6,'Angaben KH-Standort'!$D$12,"")</f>
        <v/>
      </c>
      <c r="D3870" t="str">
        <f>IF(SUM('A4'!S3901:X3901)=6,'A1'!$F$14,"")</f>
        <v/>
      </c>
      <c r="E3870" t="str">
        <f>IF(SUM('A4'!S3901:X3901)=6,'A4'!C3901,"")</f>
        <v/>
      </c>
      <c r="F3870" t="str">
        <f>IF(SUM('A4'!S3901:X3901)=6,'A4'!D3901,"")</f>
        <v/>
      </c>
      <c r="G3870" t="str">
        <f>IF(SUM('A4'!S3901:X3901)=6,'A4'!E3901,"")</f>
        <v/>
      </c>
      <c r="H3870" t="str">
        <f>IF(SUM('A4'!S3901:X3901)=6,'A4'!F3901,"")</f>
        <v/>
      </c>
      <c r="I3870" t="str">
        <f>IF(SUM('A4'!S3901:X3901)=6,'A4'!G3901,"")</f>
        <v/>
      </c>
      <c r="J3870" s="308" t="str">
        <f>IF(SUM('A4'!S3901:X3901)=6,'A4'!H3901,"")</f>
        <v/>
      </c>
    </row>
    <row r="3871" spans="1:10" x14ac:dyDescent="0.25">
      <c r="A3871" t="str">
        <f>IF(SUM('A4'!S3902:X3902)=6,'Angaben KH-Standort'!$D$25,"")</f>
        <v/>
      </c>
      <c r="B3871" t="str">
        <f>IF(SUM('A4'!S3902:X3902)=6,'Angaben KH-Standort'!$D$26,"")</f>
        <v/>
      </c>
      <c r="C3871" t="str">
        <f>IF(SUM('A4'!S3902:X3902)=6,'Angaben KH-Standort'!$D$12,"")</f>
        <v/>
      </c>
      <c r="D3871" t="str">
        <f>IF(SUM('A4'!S3902:X3902)=6,'A1'!$F$14,"")</f>
        <v/>
      </c>
      <c r="E3871" t="str">
        <f>IF(SUM('A4'!S3902:X3902)=6,'A4'!C3902,"")</f>
        <v/>
      </c>
      <c r="F3871" t="str">
        <f>IF(SUM('A4'!S3902:X3902)=6,'A4'!D3902,"")</f>
        <v/>
      </c>
      <c r="G3871" t="str">
        <f>IF(SUM('A4'!S3902:X3902)=6,'A4'!E3902,"")</f>
        <v/>
      </c>
      <c r="H3871" t="str">
        <f>IF(SUM('A4'!S3902:X3902)=6,'A4'!F3902,"")</f>
        <v/>
      </c>
      <c r="I3871" t="str">
        <f>IF(SUM('A4'!S3902:X3902)=6,'A4'!G3902,"")</f>
        <v/>
      </c>
      <c r="J3871" s="308" t="str">
        <f>IF(SUM('A4'!S3902:X3902)=6,'A4'!H3902,"")</f>
        <v/>
      </c>
    </row>
    <row r="3872" spans="1:10" x14ac:dyDescent="0.25">
      <c r="A3872" t="str">
        <f>IF(SUM('A4'!S3903:X3903)=6,'Angaben KH-Standort'!$D$25,"")</f>
        <v/>
      </c>
      <c r="B3872" t="str">
        <f>IF(SUM('A4'!S3903:X3903)=6,'Angaben KH-Standort'!$D$26,"")</f>
        <v/>
      </c>
      <c r="C3872" t="str">
        <f>IF(SUM('A4'!S3903:X3903)=6,'Angaben KH-Standort'!$D$12,"")</f>
        <v/>
      </c>
      <c r="D3872" t="str">
        <f>IF(SUM('A4'!S3903:X3903)=6,'A1'!$F$14,"")</f>
        <v/>
      </c>
      <c r="E3872" t="str">
        <f>IF(SUM('A4'!S3903:X3903)=6,'A4'!C3903,"")</f>
        <v/>
      </c>
      <c r="F3872" t="str">
        <f>IF(SUM('A4'!S3903:X3903)=6,'A4'!D3903,"")</f>
        <v/>
      </c>
      <c r="G3872" t="str">
        <f>IF(SUM('A4'!S3903:X3903)=6,'A4'!E3903,"")</f>
        <v/>
      </c>
      <c r="H3872" t="str">
        <f>IF(SUM('A4'!S3903:X3903)=6,'A4'!F3903,"")</f>
        <v/>
      </c>
      <c r="I3872" t="str">
        <f>IF(SUM('A4'!S3903:X3903)=6,'A4'!G3903,"")</f>
        <v/>
      </c>
      <c r="J3872" s="308" t="str">
        <f>IF(SUM('A4'!S3903:X3903)=6,'A4'!H3903,"")</f>
        <v/>
      </c>
    </row>
    <row r="3873" spans="1:10" x14ac:dyDescent="0.25">
      <c r="A3873" t="str">
        <f>IF(SUM('A4'!S3904:X3904)=6,'Angaben KH-Standort'!$D$25,"")</f>
        <v/>
      </c>
      <c r="B3873" t="str">
        <f>IF(SUM('A4'!S3904:X3904)=6,'Angaben KH-Standort'!$D$26,"")</f>
        <v/>
      </c>
      <c r="C3873" t="str">
        <f>IF(SUM('A4'!S3904:X3904)=6,'Angaben KH-Standort'!$D$12,"")</f>
        <v/>
      </c>
      <c r="D3873" t="str">
        <f>IF(SUM('A4'!S3904:X3904)=6,'A1'!$F$14,"")</f>
        <v/>
      </c>
      <c r="E3873" t="str">
        <f>IF(SUM('A4'!S3904:X3904)=6,'A4'!C3904,"")</f>
        <v/>
      </c>
      <c r="F3873" t="str">
        <f>IF(SUM('A4'!S3904:X3904)=6,'A4'!D3904,"")</f>
        <v/>
      </c>
      <c r="G3873" t="str">
        <f>IF(SUM('A4'!S3904:X3904)=6,'A4'!E3904,"")</f>
        <v/>
      </c>
      <c r="H3873" t="str">
        <f>IF(SUM('A4'!S3904:X3904)=6,'A4'!F3904,"")</f>
        <v/>
      </c>
      <c r="I3873" t="str">
        <f>IF(SUM('A4'!S3904:X3904)=6,'A4'!G3904,"")</f>
        <v/>
      </c>
      <c r="J3873" s="308" t="str">
        <f>IF(SUM('A4'!S3904:X3904)=6,'A4'!H3904,"")</f>
        <v/>
      </c>
    </row>
    <row r="3874" spans="1:10" x14ac:dyDescent="0.25">
      <c r="A3874" t="str">
        <f>IF(SUM('A4'!S3905:X3905)=6,'Angaben KH-Standort'!$D$25,"")</f>
        <v/>
      </c>
      <c r="B3874" t="str">
        <f>IF(SUM('A4'!S3905:X3905)=6,'Angaben KH-Standort'!$D$26,"")</f>
        <v/>
      </c>
      <c r="C3874" t="str">
        <f>IF(SUM('A4'!S3905:X3905)=6,'Angaben KH-Standort'!$D$12,"")</f>
        <v/>
      </c>
      <c r="D3874" t="str">
        <f>IF(SUM('A4'!S3905:X3905)=6,'A1'!$F$14,"")</f>
        <v/>
      </c>
      <c r="E3874" t="str">
        <f>IF(SUM('A4'!S3905:X3905)=6,'A4'!C3905,"")</f>
        <v/>
      </c>
      <c r="F3874" t="str">
        <f>IF(SUM('A4'!S3905:X3905)=6,'A4'!D3905,"")</f>
        <v/>
      </c>
      <c r="G3874" t="str">
        <f>IF(SUM('A4'!S3905:X3905)=6,'A4'!E3905,"")</f>
        <v/>
      </c>
      <c r="H3874" t="str">
        <f>IF(SUM('A4'!S3905:X3905)=6,'A4'!F3905,"")</f>
        <v/>
      </c>
      <c r="I3874" t="str">
        <f>IF(SUM('A4'!S3905:X3905)=6,'A4'!G3905,"")</f>
        <v/>
      </c>
      <c r="J3874" s="308" t="str">
        <f>IF(SUM('A4'!S3905:X3905)=6,'A4'!H3905,"")</f>
        <v/>
      </c>
    </row>
    <row r="3875" spans="1:10" x14ac:dyDescent="0.25">
      <c r="A3875" t="str">
        <f>IF(SUM('A4'!S3906:X3906)=6,'Angaben KH-Standort'!$D$25,"")</f>
        <v/>
      </c>
      <c r="B3875" t="str">
        <f>IF(SUM('A4'!S3906:X3906)=6,'Angaben KH-Standort'!$D$26,"")</f>
        <v/>
      </c>
      <c r="C3875" t="str">
        <f>IF(SUM('A4'!S3906:X3906)=6,'Angaben KH-Standort'!$D$12,"")</f>
        <v/>
      </c>
      <c r="D3875" t="str">
        <f>IF(SUM('A4'!S3906:X3906)=6,'A1'!$F$14,"")</f>
        <v/>
      </c>
      <c r="E3875" t="str">
        <f>IF(SUM('A4'!S3906:X3906)=6,'A4'!C3906,"")</f>
        <v/>
      </c>
      <c r="F3875" t="str">
        <f>IF(SUM('A4'!S3906:X3906)=6,'A4'!D3906,"")</f>
        <v/>
      </c>
      <c r="G3875" t="str">
        <f>IF(SUM('A4'!S3906:X3906)=6,'A4'!E3906,"")</f>
        <v/>
      </c>
      <c r="H3875" t="str">
        <f>IF(SUM('A4'!S3906:X3906)=6,'A4'!F3906,"")</f>
        <v/>
      </c>
      <c r="I3875" t="str">
        <f>IF(SUM('A4'!S3906:X3906)=6,'A4'!G3906,"")</f>
        <v/>
      </c>
      <c r="J3875" s="308" t="str">
        <f>IF(SUM('A4'!S3906:X3906)=6,'A4'!H3906,"")</f>
        <v/>
      </c>
    </row>
    <row r="3876" spans="1:10" x14ac:dyDescent="0.25">
      <c r="A3876" t="str">
        <f>IF(SUM('A4'!S3907:X3907)=6,'Angaben KH-Standort'!$D$25,"")</f>
        <v/>
      </c>
      <c r="B3876" t="str">
        <f>IF(SUM('A4'!S3907:X3907)=6,'Angaben KH-Standort'!$D$26,"")</f>
        <v/>
      </c>
      <c r="C3876" t="str">
        <f>IF(SUM('A4'!S3907:X3907)=6,'Angaben KH-Standort'!$D$12,"")</f>
        <v/>
      </c>
      <c r="D3876" t="str">
        <f>IF(SUM('A4'!S3907:X3907)=6,'A1'!$F$14,"")</f>
        <v/>
      </c>
      <c r="E3876" t="str">
        <f>IF(SUM('A4'!S3907:X3907)=6,'A4'!C3907,"")</f>
        <v/>
      </c>
      <c r="F3876" t="str">
        <f>IF(SUM('A4'!S3907:X3907)=6,'A4'!D3907,"")</f>
        <v/>
      </c>
      <c r="G3876" t="str">
        <f>IF(SUM('A4'!S3907:X3907)=6,'A4'!E3907,"")</f>
        <v/>
      </c>
      <c r="H3876" t="str">
        <f>IF(SUM('A4'!S3907:X3907)=6,'A4'!F3907,"")</f>
        <v/>
      </c>
      <c r="I3876" t="str">
        <f>IF(SUM('A4'!S3907:X3907)=6,'A4'!G3907,"")</f>
        <v/>
      </c>
      <c r="J3876" s="308" t="str">
        <f>IF(SUM('A4'!S3907:X3907)=6,'A4'!H3907,"")</f>
        <v/>
      </c>
    </row>
    <row r="3877" spans="1:10" x14ac:dyDescent="0.25">
      <c r="A3877" t="str">
        <f>IF(SUM('A4'!S3908:X3908)=6,'Angaben KH-Standort'!$D$25,"")</f>
        <v/>
      </c>
      <c r="B3877" t="str">
        <f>IF(SUM('A4'!S3908:X3908)=6,'Angaben KH-Standort'!$D$26,"")</f>
        <v/>
      </c>
      <c r="C3877" t="str">
        <f>IF(SUM('A4'!S3908:X3908)=6,'Angaben KH-Standort'!$D$12,"")</f>
        <v/>
      </c>
      <c r="D3877" t="str">
        <f>IF(SUM('A4'!S3908:X3908)=6,'A1'!$F$14,"")</f>
        <v/>
      </c>
      <c r="E3877" t="str">
        <f>IF(SUM('A4'!S3908:X3908)=6,'A4'!C3908,"")</f>
        <v/>
      </c>
      <c r="F3877" t="str">
        <f>IF(SUM('A4'!S3908:X3908)=6,'A4'!D3908,"")</f>
        <v/>
      </c>
      <c r="G3877" t="str">
        <f>IF(SUM('A4'!S3908:X3908)=6,'A4'!E3908,"")</f>
        <v/>
      </c>
      <c r="H3877" t="str">
        <f>IF(SUM('A4'!S3908:X3908)=6,'A4'!F3908,"")</f>
        <v/>
      </c>
      <c r="I3877" t="str">
        <f>IF(SUM('A4'!S3908:X3908)=6,'A4'!G3908,"")</f>
        <v/>
      </c>
      <c r="J3877" s="308" t="str">
        <f>IF(SUM('A4'!S3908:X3908)=6,'A4'!H3908,"")</f>
        <v/>
      </c>
    </row>
    <row r="3878" spans="1:10" x14ac:dyDescent="0.25">
      <c r="A3878" t="str">
        <f>IF(SUM('A4'!S3909:X3909)=6,'Angaben KH-Standort'!$D$25,"")</f>
        <v/>
      </c>
      <c r="B3878" t="str">
        <f>IF(SUM('A4'!S3909:X3909)=6,'Angaben KH-Standort'!$D$26,"")</f>
        <v/>
      </c>
      <c r="C3878" t="str">
        <f>IF(SUM('A4'!S3909:X3909)=6,'Angaben KH-Standort'!$D$12,"")</f>
        <v/>
      </c>
      <c r="D3878" t="str">
        <f>IF(SUM('A4'!S3909:X3909)=6,'A1'!$F$14,"")</f>
        <v/>
      </c>
      <c r="E3878" t="str">
        <f>IF(SUM('A4'!S3909:X3909)=6,'A4'!C3909,"")</f>
        <v/>
      </c>
      <c r="F3878" t="str">
        <f>IF(SUM('A4'!S3909:X3909)=6,'A4'!D3909,"")</f>
        <v/>
      </c>
      <c r="G3878" t="str">
        <f>IF(SUM('A4'!S3909:X3909)=6,'A4'!E3909,"")</f>
        <v/>
      </c>
      <c r="H3878" t="str">
        <f>IF(SUM('A4'!S3909:X3909)=6,'A4'!F3909,"")</f>
        <v/>
      </c>
      <c r="I3878" t="str">
        <f>IF(SUM('A4'!S3909:X3909)=6,'A4'!G3909,"")</f>
        <v/>
      </c>
      <c r="J3878" s="308" t="str">
        <f>IF(SUM('A4'!S3909:X3909)=6,'A4'!H3909,"")</f>
        <v/>
      </c>
    </row>
    <row r="3879" spans="1:10" x14ac:dyDescent="0.25">
      <c r="A3879" t="str">
        <f>IF(SUM('A4'!S3910:X3910)=6,'Angaben KH-Standort'!$D$25,"")</f>
        <v/>
      </c>
      <c r="B3879" t="str">
        <f>IF(SUM('A4'!S3910:X3910)=6,'Angaben KH-Standort'!$D$26,"")</f>
        <v/>
      </c>
      <c r="C3879" t="str">
        <f>IF(SUM('A4'!S3910:X3910)=6,'Angaben KH-Standort'!$D$12,"")</f>
        <v/>
      </c>
      <c r="D3879" t="str">
        <f>IF(SUM('A4'!S3910:X3910)=6,'A1'!$F$14,"")</f>
        <v/>
      </c>
      <c r="E3879" t="str">
        <f>IF(SUM('A4'!S3910:X3910)=6,'A4'!C3910,"")</f>
        <v/>
      </c>
      <c r="F3879" t="str">
        <f>IF(SUM('A4'!S3910:X3910)=6,'A4'!D3910,"")</f>
        <v/>
      </c>
      <c r="G3879" t="str">
        <f>IF(SUM('A4'!S3910:X3910)=6,'A4'!E3910,"")</f>
        <v/>
      </c>
      <c r="H3879" t="str">
        <f>IF(SUM('A4'!S3910:X3910)=6,'A4'!F3910,"")</f>
        <v/>
      </c>
      <c r="I3879" t="str">
        <f>IF(SUM('A4'!S3910:X3910)=6,'A4'!G3910,"")</f>
        <v/>
      </c>
      <c r="J3879" s="308" t="str">
        <f>IF(SUM('A4'!S3910:X3910)=6,'A4'!H3910,"")</f>
        <v/>
      </c>
    </row>
    <row r="3880" spans="1:10" x14ac:dyDescent="0.25">
      <c r="A3880" t="str">
        <f>IF(SUM('A4'!S3911:X3911)=6,'Angaben KH-Standort'!$D$25,"")</f>
        <v/>
      </c>
      <c r="B3880" t="str">
        <f>IF(SUM('A4'!S3911:X3911)=6,'Angaben KH-Standort'!$D$26,"")</f>
        <v/>
      </c>
      <c r="C3880" t="str">
        <f>IF(SUM('A4'!S3911:X3911)=6,'Angaben KH-Standort'!$D$12,"")</f>
        <v/>
      </c>
      <c r="D3880" t="str">
        <f>IF(SUM('A4'!S3911:X3911)=6,'A1'!$F$14,"")</f>
        <v/>
      </c>
      <c r="E3880" t="str">
        <f>IF(SUM('A4'!S3911:X3911)=6,'A4'!C3911,"")</f>
        <v/>
      </c>
      <c r="F3880" t="str">
        <f>IF(SUM('A4'!S3911:X3911)=6,'A4'!D3911,"")</f>
        <v/>
      </c>
      <c r="G3880" t="str">
        <f>IF(SUM('A4'!S3911:X3911)=6,'A4'!E3911,"")</f>
        <v/>
      </c>
      <c r="H3880" t="str">
        <f>IF(SUM('A4'!S3911:X3911)=6,'A4'!F3911,"")</f>
        <v/>
      </c>
      <c r="I3880" t="str">
        <f>IF(SUM('A4'!S3911:X3911)=6,'A4'!G3911,"")</f>
        <v/>
      </c>
      <c r="J3880" s="308" t="str">
        <f>IF(SUM('A4'!S3911:X3911)=6,'A4'!H3911,"")</f>
        <v/>
      </c>
    </row>
    <row r="3881" spans="1:10" x14ac:dyDescent="0.25">
      <c r="A3881" t="str">
        <f>IF(SUM('A4'!S3912:X3912)=6,'Angaben KH-Standort'!$D$25,"")</f>
        <v/>
      </c>
      <c r="B3881" t="str">
        <f>IF(SUM('A4'!S3912:X3912)=6,'Angaben KH-Standort'!$D$26,"")</f>
        <v/>
      </c>
      <c r="C3881" t="str">
        <f>IF(SUM('A4'!S3912:X3912)=6,'Angaben KH-Standort'!$D$12,"")</f>
        <v/>
      </c>
      <c r="D3881" t="str">
        <f>IF(SUM('A4'!S3912:X3912)=6,'A1'!$F$14,"")</f>
        <v/>
      </c>
      <c r="E3881" t="str">
        <f>IF(SUM('A4'!S3912:X3912)=6,'A4'!C3912,"")</f>
        <v/>
      </c>
      <c r="F3881" t="str">
        <f>IF(SUM('A4'!S3912:X3912)=6,'A4'!D3912,"")</f>
        <v/>
      </c>
      <c r="G3881" t="str">
        <f>IF(SUM('A4'!S3912:X3912)=6,'A4'!E3912,"")</f>
        <v/>
      </c>
      <c r="H3881" t="str">
        <f>IF(SUM('A4'!S3912:X3912)=6,'A4'!F3912,"")</f>
        <v/>
      </c>
      <c r="I3881" t="str">
        <f>IF(SUM('A4'!S3912:X3912)=6,'A4'!G3912,"")</f>
        <v/>
      </c>
      <c r="J3881" s="308" t="str">
        <f>IF(SUM('A4'!S3912:X3912)=6,'A4'!H3912,"")</f>
        <v/>
      </c>
    </row>
    <row r="3882" spans="1:10" x14ac:dyDescent="0.25">
      <c r="A3882" t="str">
        <f>IF(SUM('A4'!S3913:X3913)=6,'Angaben KH-Standort'!$D$25,"")</f>
        <v/>
      </c>
      <c r="B3882" t="str">
        <f>IF(SUM('A4'!S3913:X3913)=6,'Angaben KH-Standort'!$D$26,"")</f>
        <v/>
      </c>
      <c r="C3882" t="str">
        <f>IF(SUM('A4'!S3913:X3913)=6,'Angaben KH-Standort'!$D$12,"")</f>
        <v/>
      </c>
      <c r="D3882" t="str">
        <f>IF(SUM('A4'!S3913:X3913)=6,'A1'!$F$14,"")</f>
        <v/>
      </c>
      <c r="E3882" t="str">
        <f>IF(SUM('A4'!S3913:X3913)=6,'A4'!C3913,"")</f>
        <v/>
      </c>
      <c r="F3882" t="str">
        <f>IF(SUM('A4'!S3913:X3913)=6,'A4'!D3913,"")</f>
        <v/>
      </c>
      <c r="G3882" t="str">
        <f>IF(SUM('A4'!S3913:X3913)=6,'A4'!E3913,"")</f>
        <v/>
      </c>
      <c r="H3882" t="str">
        <f>IF(SUM('A4'!S3913:X3913)=6,'A4'!F3913,"")</f>
        <v/>
      </c>
      <c r="I3882" t="str">
        <f>IF(SUM('A4'!S3913:X3913)=6,'A4'!G3913,"")</f>
        <v/>
      </c>
      <c r="J3882" s="308" t="str">
        <f>IF(SUM('A4'!S3913:X3913)=6,'A4'!H3913,"")</f>
        <v/>
      </c>
    </row>
    <row r="3883" spans="1:10" x14ac:dyDescent="0.25">
      <c r="A3883" t="str">
        <f>IF(SUM('A4'!S3914:X3914)=6,'Angaben KH-Standort'!$D$25,"")</f>
        <v/>
      </c>
      <c r="B3883" t="str">
        <f>IF(SUM('A4'!S3914:X3914)=6,'Angaben KH-Standort'!$D$26,"")</f>
        <v/>
      </c>
      <c r="C3883" t="str">
        <f>IF(SUM('A4'!S3914:X3914)=6,'Angaben KH-Standort'!$D$12,"")</f>
        <v/>
      </c>
      <c r="D3883" t="str">
        <f>IF(SUM('A4'!S3914:X3914)=6,'A1'!$F$14,"")</f>
        <v/>
      </c>
      <c r="E3883" t="str">
        <f>IF(SUM('A4'!S3914:X3914)=6,'A4'!C3914,"")</f>
        <v/>
      </c>
      <c r="F3883" t="str">
        <f>IF(SUM('A4'!S3914:X3914)=6,'A4'!D3914,"")</f>
        <v/>
      </c>
      <c r="G3883" t="str">
        <f>IF(SUM('A4'!S3914:X3914)=6,'A4'!E3914,"")</f>
        <v/>
      </c>
      <c r="H3883" t="str">
        <f>IF(SUM('A4'!S3914:X3914)=6,'A4'!F3914,"")</f>
        <v/>
      </c>
      <c r="I3883" t="str">
        <f>IF(SUM('A4'!S3914:X3914)=6,'A4'!G3914,"")</f>
        <v/>
      </c>
      <c r="J3883" s="308" t="str">
        <f>IF(SUM('A4'!S3914:X3914)=6,'A4'!H3914,"")</f>
        <v/>
      </c>
    </row>
    <row r="3884" spans="1:10" x14ac:dyDescent="0.25">
      <c r="A3884" t="str">
        <f>IF(SUM('A4'!S3915:X3915)=6,'Angaben KH-Standort'!$D$25,"")</f>
        <v/>
      </c>
      <c r="B3884" t="str">
        <f>IF(SUM('A4'!S3915:X3915)=6,'Angaben KH-Standort'!$D$26,"")</f>
        <v/>
      </c>
      <c r="C3884" t="str">
        <f>IF(SUM('A4'!S3915:X3915)=6,'Angaben KH-Standort'!$D$12,"")</f>
        <v/>
      </c>
      <c r="D3884" t="str">
        <f>IF(SUM('A4'!S3915:X3915)=6,'A1'!$F$14,"")</f>
        <v/>
      </c>
      <c r="E3884" t="str">
        <f>IF(SUM('A4'!S3915:X3915)=6,'A4'!C3915,"")</f>
        <v/>
      </c>
      <c r="F3884" t="str">
        <f>IF(SUM('A4'!S3915:X3915)=6,'A4'!D3915,"")</f>
        <v/>
      </c>
      <c r="G3884" t="str">
        <f>IF(SUM('A4'!S3915:X3915)=6,'A4'!E3915,"")</f>
        <v/>
      </c>
      <c r="H3884" t="str">
        <f>IF(SUM('A4'!S3915:X3915)=6,'A4'!F3915,"")</f>
        <v/>
      </c>
      <c r="I3884" t="str">
        <f>IF(SUM('A4'!S3915:X3915)=6,'A4'!G3915,"")</f>
        <v/>
      </c>
      <c r="J3884" s="308" t="str">
        <f>IF(SUM('A4'!S3915:X3915)=6,'A4'!H3915,"")</f>
        <v/>
      </c>
    </row>
    <row r="3885" spans="1:10" x14ac:dyDescent="0.25">
      <c r="A3885" t="str">
        <f>IF(SUM('A4'!S3916:X3916)=6,'Angaben KH-Standort'!$D$25,"")</f>
        <v/>
      </c>
      <c r="B3885" t="str">
        <f>IF(SUM('A4'!S3916:X3916)=6,'Angaben KH-Standort'!$D$26,"")</f>
        <v/>
      </c>
      <c r="C3885" t="str">
        <f>IF(SUM('A4'!S3916:X3916)=6,'Angaben KH-Standort'!$D$12,"")</f>
        <v/>
      </c>
      <c r="D3885" t="str">
        <f>IF(SUM('A4'!S3916:X3916)=6,'A1'!$F$14,"")</f>
        <v/>
      </c>
      <c r="E3885" t="str">
        <f>IF(SUM('A4'!S3916:X3916)=6,'A4'!C3916,"")</f>
        <v/>
      </c>
      <c r="F3885" t="str">
        <f>IF(SUM('A4'!S3916:X3916)=6,'A4'!D3916,"")</f>
        <v/>
      </c>
      <c r="G3885" t="str">
        <f>IF(SUM('A4'!S3916:X3916)=6,'A4'!E3916,"")</f>
        <v/>
      </c>
      <c r="H3885" t="str">
        <f>IF(SUM('A4'!S3916:X3916)=6,'A4'!F3916,"")</f>
        <v/>
      </c>
      <c r="I3885" t="str">
        <f>IF(SUM('A4'!S3916:X3916)=6,'A4'!G3916,"")</f>
        <v/>
      </c>
      <c r="J3885" s="308" t="str">
        <f>IF(SUM('A4'!S3916:X3916)=6,'A4'!H3916,"")</f>
        <v/>
      </c>
    </row>
    <row r="3886" spans="1:10" x14ac:dyDescent="0.25">
      <c r="A3886" t="str">
        <f>IF(SUM('A4'!S3917:X3917)=6,'Angaben KH-Standort'!$D$25,"")</f>
        <v/>
      </c>
      <c r="B3886" t="str">
        <f>IF(SUM('A4'!S3917:X3917)=6,'Angaben KH-Standort'!$D$26,"")</f>
        <v/>
      </c>
      <c r="C3886" t="str">
        <f>IF(SUM('A4'!S3917:X3917)=6,'Angaben KH-Standort'!$D$12,"")</f>
        <v/>
      </c>
      <c r="D3886" t="str">
        <f>IF(SUM('A4'!S3917:X3917)=6,'A1'!$F$14,"")</f>
        <v/>
      </c>
      <c r="E3886" t="str">
        <f>IF(SUM('A4'!S3917:X3917)=6,'A4'!C3917,"")</f>
        <v/>
      </c>
      <c r="F3886" t="str">
        <f>IF(SUM('A4'!S3917:X3917)=6,'A4'!D3917,"")</f>
        <v/>
      </c>
      <c r="G3886" t="str">
        <f>IF(SUM('A4'!S3917:X3917)=6,'A4'!E3917,"")</f>
        <v/>
      </c>
      <c r="H3886" t="str">
        <f>IF(SUM('A4'!S3917:X3917)=6,'A4'!F3917,"")</f>
        <v/>
      </c>
      <c r="I3886" t="str">
        <f>IF(SUM('A4'!S3917:X3917)=6,'A4'!G3917,"")</f>
        <v/>
      </c>
      <c r="J3886" s="308" t="str">
        <f>IF(SUM('A4'!S3917:X3917)=6,'A4'!H3917,"")</f>
        <v/>
      </c>
    </row>
    <row r="3887" spans="1:10" x14ac:dyDescent="0.25">
      <c r="A3887" t="str">
        <f>IF(SUM('A4'!S3918:X3918)=6,'Angaben KH-Standort'!$D$25,"")</f>
        <v/>
      </c>
      <c r="B3887" t="str">
        <f>IF(SUM('A4'!S3918:X3918)=6,'Angaben KH-Standort'!$D$26,"")</f>
        <v/>
      </c>
      <c r="C3887" t="str">
        <f>IF(SUM('A4'!S3918:X3918)=6,'Angaben KH-Standort'!$D$12,"")</f>
        <v/>
      </c>
      <c r="D3887" t="str">
        <f>IF(SUM('A4'!S3918:X3918)=6,'A1'!$F$14,"")</f>
        <v/>
      </c>
      <c r="E3887" t="str">
        <f>IF(SUM('A4'!S3918:X3918)=6,'A4'!C3918,"")</f>
        <v/>
      </c>
      <c r="F3887" t="str">
        <f>IF(SUM('A4'!S3918:X3918)=6,'A4'!D3918,"")</f>
        <v/>
      </c>
      <c r="G3887" t="str">
        <f>IF(SUM('A4'!S3918:X3918)=6,'A4'!E3918,"")</f>
        <v/>
      </c>
      <c r="H3887" t="str">
        <f>IF(SUM('A4'!S3918:X3918)=6,'A4'!F3918,"")</f>
        <v/>
      </c>
      <c r="I3887" t="str">
        <f>IF(SUM('A4'!S3918:X3918)=6,'A4'!G3918,"")</f>
        <v/>
      </c>
      <c r="J3887" s="308" t="str">
        <f>IF(SUM('A4'!S3918:X3918)=6,'A4'!H3918,"")</f>
        <v/>
      </c>
    </row>
    <row r="3888" spans="1:10" x14ac:dyDescent="0.25">
      <c r="A3888" t="str">
        <f>IF(SUM('A4'!S3919:X3919)=6,'Angaben KH-Standort'!$D$25,"")</f>
        <v/>
      </c>
      <c r="B3888" t="str">
        <f>IF(SUM('A4'!S3919:X3919)=6,'Angaben KH-Standort'!$D$26,"")</f>
        <v/>
      </c>
      <c r="C3888" t="str">
        <f>IF(SUM('A4'!S3919:X3919)=6,'Angaben KH-Standort'!$D$12,"")</f>
        <v/>
      </c>
      <c r="D3888" t="str">
        <f>IF(SUM('A4'!S3919:X3919)=6,'A1'!$F$14,"")</f>
        <v/>
      </c>
      <c r="E3888" t="str">
        <f>IF(SUM('A4'!S3919:X3919)=6,'A4'!C3919,"")</f>
        <v/>
      </c>
      <c r="F3888" t="str">
        <f>IF(SUM('A4'!S3919:X3919)=6,'A4'!D3919,"")</f>
        <v/>
      </c>
      <c r="G3888" t="str">
        <f>IF(SUM('A4'!S3919:X3919)=6,'A4'!E3919,"")</f>
        <v/>
      </c>
      <c r="H3888" t="str">
        <f>IF(SUM('A4'!S3919:X3919)=6,'A4'!F3919,"")</f>
        <v/>
      </c>
      <c r="I3888" t="str">
        <f>IF(SUM('A4'!S3919:X3919)=6,'A4'!G3919,"")</f>
        <v/>
      </c>
      <c r="J3888" s="308" t="str">
        <f>IF(SUM('A4'!S3919:X3919)=6,'A4'!H3919,"")</f>
        <v/>
      </c>
    </row>
    <row r="3889" spans="1:10" x14ac:dyDescent="0.25">
      <c r="A3889" t="str">
        <f>IF(SUM('A4'!S3920:X3920)=6,'Angaben KH-Standort'!$D$25,"")</f>
        <v/>
      </c>
      <c r="B3889" t="str">
        <f>IF(SUM('A4'!S3920:X3920)=6,'Angaben KH-Standort'!$D$26,"")</f>
        <v/>
      </c>
      <c r="C3889" t="str">
        <f>IF(SUM('A4'!S3920:X3920)=6,'Angaben KH-Standort'!$D$12,"")</f>
        <v/>
      </c>
      <c r="D3889" t="str">
        <f>IF(SUM('A4'!S3920:X3920)=6,'A1'!$F$14,"")</f>
        <v/>
      </c>
      <c r="E3889" t="str">
        <f>IF(SUM('A4'!S3920:X3920)=6,'A4'!C3920,"")</f>
        <v/>
      </c>
      <c r="F3889" t="str">
        <f>IF(SUM('A4'!S3920:X3920)=6,'A4'!D3920,"")</f>
        <v/>
      </c>
      <c r="G3889" t="str">
        <f>IF(SUM('A4'!S3920:X3920)=6,'A4'!E3920,"")</f>
        <v/>
      </c>
      <c r="H3889" t="str">
        <f>IF(SUM('A4'!S3920:X3920)=6,'A4'!F3920,"")</f>
        <v/>
      </c>
      <c r="I3889" t="str">
        <f>IF(SUM('A4'!S3920:X3920)=6,'A4'!G3920,"")</f>
        <v/>
      </c>
      <c r="J3889" s="308" t="str">
        <f>IF(SUM('A4'!S3920:X3920)=6,'A4'!H3920,"")</f>
        <v/>
      </c>
    </row>
    <row r="3890" spans="1:10" x14ac:dyDescent="0.25">
      <c r="A3890" t="str">
        <f>IF(SUM('A4'!S3921:X3921)=6,'Angaben KH-Standort'!$D$25,"")</f>
        <v/>
      </c>
      <c r="B3890" t="str">
        <f>IF(SUM('A4'!S3921:X3921)=6,'Angaben KH-Standort'!$D$26,"")</f>
        <v/>
      </c>
      <c r="C3890" t="str">
        <f>IF(SUM('A4'!S3921:X3921)=6,'Angaben KH-Standort'!$D$12,"")</f>
        <v/>
      </c>
      <c r="D3890" t="str">
        <f>IF(SUM('A4'!S3921:X3921)=6,'A1'!$F$14,"")</f>
        <v/>
      </c>
      <c r="E3890" t="str">
        <f>IF(SUM('A4'!S3921:X3921)=6,'A4'!C3921,"")</f>
        <v/>
      </c>
      <c r="F3890" t="str">
        <f>IF(SUM('A4'!S3921:X3921)=6,'A4'!D3921,"")</f>
        <v/>
      </c>
      <c r="G3890" t="str">
        <f>IF(SUM('A4'!S3921:X3921)=6,'A4'!E3921,"")</f>
        <v/>
      </c>
      <c r="H3890" t="str">
        <f>IF(SUM('A4'!S3921:X3921)=6,'A4'!F3921,"")</f>
        <v/>
      </c>
      <c r="I3890" t="str">
        <f>IF(SUM('A4'!S3921:X3921)=6,'A4'!G3921,"")</f>
        <v/>
      </c>
      <c r="J3890" s="308" t="str">
        <f>IF(SUM('A4'!S3921:X3921)=6,'A4'!H3921,"")</f>
        <v/>
      </c>
    </row>
    <row r="3891" spans="1:10" x14ac:dyDescent="0.25">
      <c r="A3891" t="str">
        <f>IF(SUM('A4'!S3922:X3922)=6,'Angaben KH-Standort'!$D$25,"")</f>
        <v/>
      </c>
      <c r="B3891" t="str">
        <f>IF(SUM('A4'!S3922:X3922)=6,'Angaben KH-Standort'!$D$26,"")</f>
        <v/>
      </c>
      <c r="C3891" t="str">
        <f>IF(SUM('A4'!S3922:X3922)=6,'Angaben KH-Standort'!$D$12,"")</f>
        <v/>
      </c>
      <c r="D3891" t="str">
        <f>IF(SUM('A4'!S3922:X3922)=6,'A1'!$F$14,"")</f>
        <v/>
      </c>
      <c r="E3891" t="str">
        <f>IF(SUM('A4'!S3922:X3922)=6,'A4'!C3922,"")</f>
        <v/>
      </c>
      <c r="F3891" t="str">
        <f>IF(SUM('A4'!S3922:X3922)=6,'A4'!D3922,"")</f>
        <v/>
      </c>
      <c r="G3891" t="str">
        <f>IF(SUM('A4'!S3922:X3922)=6,'A4'!E3922,"")</f>
        <v/>
      </c>
      <c r="H3891" t="str">
        <f>IF(SUM('A4'!S3922:X3922)=6,'A4'!F3922,"")</f>
        <v/>
      </c>
      <c r="I3891" t="str">
        <f>IF(SUM('A4'!S3922:X3922)=6,'A4'!G3922,"")</f>
        <v/>
      </c>
      <c r="J3891" s="308" t="str">
        <f>IF(SUM('A4'!S3922:X3922)=6,'A4'!H3922,"")</f>
        <v/>
      </c>
    </row>
    <row r="3892" spans="1:10" x14ac:dyDescent="0.25">
      <c r="A3892" t="str">
        <f>IF(SUM('A4'!S3923:X3923)=6,'Angaben KH-Standort'!$D$25,"")</f>
        <v/>
      </c>
      <c r="B3892" t="str">
        <f>IF(SUM('A4'!S3923:X3923)=6,'Angaben KH-Standort'!$D$26,"")</f>
        <v/>
      </c>
      <c r="C3892" t="str">
        <f>IF(SUM('A4'!S3923:X3923)=6,'Angaben KH-Standort'!$D$12,"")</f>
        <v/>
      </c>
      <c r="D3892" t="str">
        <f>IF(SUM('A4'!S3923:X3923)=6,'A1'!$F$14,"")</f>
        <v/>
      </c>
      <c r="E3892" t="str">
        <f>IF(SUM('A4'!S3923:X3923)=6,'A4'!C3923,"")</f>
        <v/>
      </c>
      <c r="F3892" t="str">
        <f>IF(SUM('A4'!S3923:X3923)=6,'A4'!D3923,"")</f>
        <v/>
      </c>
      <c r="G3892" t="str">
        <f>IF(SUM('A4'!S3923:X3923)=6,'A4'!E3923,"")</f>
        <v/>
      </c>
      <c r="H3892" t="str">
        <f>IF(SUM('A4'!S3923:X3923)=6,'A4'!F3923,"")</f>
        <v/>
      </c>
      <c r="I3892" t="str">
        <f>IF(SUM('A4'!S3923:X3923)=6,'A4'!G3923,"")</f>
        <v/>
      </c>
      <c r="J3892" s="308" t="str">
        <f>IF(SUM('A4'!S3923:X3923)=6,'A4'!H3923,"")</f>
        <v/>
      </c>
    </row>
    <row r="3893" spans="1:10" x14ac:dyDescent="0.25">
      <c r="A3893" t="str">
        <f>IF(SUM('A4'!S3924:X3924)=6,'Angaben KH-Standort'!$D$25,"")</f>
        <v/>
      </c>
      <c r="B3893" t="str">
        <f>IF(SUM('A4'!S3924:X3924)=6,'Angaben KH-Standort'!$D$26,"")</f>
        <v/>
      </c>
      <c r="C3893" t="str">
        <f>IF(SUM('A4'!S3924:X3924)=6,'Angaben KH-Standort'!$D$12,"")</f>
        <v/>
      </c>
      <c r="D3893" t="str">
        <f>IF(SUM('A4'!S3924:X3924)=6,'A1'!$F$14,"")</f>
        <v/>
      </c>
      <c r="E3893" t="str">
        <f>IF(SUM('A4'!S3924:X3924)=6,'A4'!C3924,"")</f>
        <v/>
      </c>
      <c r="F3893" t="str">
        <f>IF(SUM('A4'!S3924:X3924)=6,'A4'!D3924,"")</f>
        <v/>
      </c>
      <c r="G3893" t="str">
        <f>IF(SUM('A4'!S3924:X3924)=6,'A4'!E3924,"")</f>
        <v/>
      </c>
      <c r="H3893" t="str">
        <f>IF(SUM('A4'!S3924:X3924)=6,'A4'!F3924,"")</f>
        <v/>
      </c>
      <c r="I3893" t="str">
        <f>IF(SUM('A4'!S3924:X3924)=6,'A4'!G3924,"")</f>
        <v/>
      </c>
      <c r="J3893" s="308" t="str">
        <f>IF(SUM('A4'!S3924:X3924)=6,'A4'!H3924,"")</f>
        <v/>
      </c>
    </row>
    <row r="3894" spans="1:10" x14ac:dyDescent="0.25">
      <c r="A3894" t="str">
        <f>IF(SUM('A4'!S3925:X3925)=6,'Angaben KH-Standort'!$D$25,"")</f>
        <v/>
      </c>
      <c r="B3894" t="str">
        <f>IF(SUM('A4'!S3925:X3925)=6,'Angaben KH-Standort'!$D$26,"")</f>
        <v/>
      </c>
      <c r="C3894" t="str">
        <f>IF(SUM('A4'!S3925:X3925)=6,'Angaben KH-Standort'!$D$12,"")</f>
        <v/>
      </c>
      <c r="D3894" t="str">
        <f>IF(SUM('A4'!S3925:X3925)=6,'A1'!$F$14,"")</f>
        <v/>
      </c>
      <c r="E3894" t="str">
        <f>IF(SUM('A4'!S3925:X3925)=6,'A4'!C3925,"")</f>
        <v/>
      </c>
      <c r="F3894" t="str">
        <f>IF(SUM('A4'!S3925:X3925)=6,'A4'!D3925,"")</f>
        <v/>
      </c>
      <c r="G3894" t="str">
        <f>IF(SUM('A4'!S3925:X3925)=6,'A4'!E3925,"")</f>
        <v/>
      </c>
      <c r="H3894" t="str">
        <f>IF(SUM('A4'!S3925:X3925)=6,'A4'!F3925,"")</f>
        <v/>
      </c>
      <c r="I3894" t="str">
        <f>IF(SUM('A4'!S3925:X3925)=6,'A4'!G3925,"")</f>
        <v/>
      </c>
      <c r="J3894" s="308" t="str">
        <f>IF(SUM('A4'!S3925:X3925)=6,'A4'!H3925,"")</f>
        <v/>
      </c>
    </row>
    <row r="3895" spans="1:10" x14ac:dyDescent="0.25">
      <c r="A3895" t="str">
        <f>IF(SUM('A4'!S3926:X3926)=6,'Angaben KH-Standort'!$D$25,"")</f>
        <v/>
      </c>
      <c r="B3895" t="str">
        <f>IF(SUM('A4'!S3926:X3926)=6,'Angaben KH-Standort'!$D$26,"")</f>
        <v/>
      </c>
      <c r="C3895" t="str">
        <f>IF(SUM('A4'!S3926:X3926)=6,'Angaben KH-Standort'!$D$12,"")</f>
        <v/>
      </c>
      <c r="D3895" t="str">
        <f>IF(SUM('A4'!S3926:X3926)=6,'A1'!$F$14,"")</f>
        <v/>
      </c>
      <c r="E3895" t="str">
        <f>IF(SUM('A4'!S3926:X3926)=6,'A4'!C3926,"")</f>
        <v/>
      </c>
      <c r="F3895" t="str">
        <f>IF(SUM('A4'!S3926:X3926)=6,'A4'!D3926,"")</f>
        <v/>
      </c>
      <c r="G3895" t="str">
        <f>IF(SUM('A4'!S3926:X3926)=6,'A4'!E3926,"")</f>
        <v/>
      </c>
      <c r="H3895" t="str">
        <f>IF(SUM('A4'!S3926:X3926)=6,'A4'!F3926,"")</f>
        <v/>
      </c>
      <c r="I3895" t="str">
        <f>IF(SUM('A4'!S3926:X3926)=6,'A4'!G3926,"")</f>
        <v/>
      </c>
      <c r="J3895" s="308" t="str">
        <f>IF(SUM('A4'!S3926:X3926)=6,'A4'!H3926,"")</f>
        <v/>
      </c>
    </row>
    <row r="3896" spans="1:10" x14ac:dyDescent="0.25">
      <c r="A3896" t="str">
        <f>IF(SUM('A4'!S3927:X3927)=6,'Angaben KH-Standort'!$D$25,"")</f>
        <v/>
      </c>
      <c r="B3896" t="str">
        <f>IF(SUM('A4'!S3927:X3927)=6,'Angaben KH-Standort'!$D$26,"")</f>
        <v/>
      </c>
      <c r="C3896" t="str">
        <f>IF(SUM('A4'!S3927:X3927)=6,'Angaben KH-Standort'!$D$12,"")</f>
        <v/>
      </c>
      <c r="D3896" t="str">
        <f>IF(SUM('A4'!S3927:X3927)=6,'A1'!$F$14,"")</f>
        <v/>
      </c>
      <c r="E3896" t="str">
        <f>IF(SUM('A4'!S3927:X3927)=6,'A4'!C3927,"")</f>
        <v/>
      </c>
      <c r="F3896" t="str">
        <f>IF(SUM('A4'!S3927:X3927)=6,'A4'!D3927,"")</f>
        <v/>
      </c>
      <c r="G3896" t="str">
        <f>IF(SUM('A4'!S3927:X3927)=6,'A4'!E3927,"")</f>
        <v/>
      </c>
      <c r="H3896" t="str">
        <f>IF(SUM('A4'!S3927:X3927)=6,'A4'!F3927,"")</f>
        <v/>
      </c>
      <c r="I3896" t="str">
        <f>IF(SUM('A4'!S3927:X3927)=6,'A4'!G3927,"")</f>
        <v/>
      </c>
      <c r="J3896" s="308" t="str">
        <f>IF(SUM('A4'!S3927:X3927)=6,'A4'!H3927,"")</f>
        <v/>
      </c>
    </row>
    <row r="3897" spans="1:10" x14ac:dyDescent="0.25">
      <c r="A3897" t="str">
        <f>IF(SUM('A4'!S3928:X3928)=6,'Angaben KH-Standort'!$D$25,"")</f>
        <v/>
      </c>
      <c r="B3897" t="str">
        <f>IF(SUM('A4'!S3928:X3928)=6,'Angaben KH-Standort'!$D$26,"")</f>
        <v/>
      </c>
      <c r="C3897" t="str">
        <f>IF(SUM('A4'!S3928:X3928)=6,'Angaben KH-Standort'!$D$12,"")</f>
        <v/>
      </c>
      <c r="D3897" t="str">
        <f>IF(SUM('A4'!S3928:X3928)=6,'A1'!$F$14,"")</f>
        <v/>
      </c>
      <c r="E3897" t="str">
        <f>IF(SUM('A4'!S3928:X3928)=6,'A4'!C3928,"")</f>
        <v/>
      </c>
      <c r="F3897" t="str">
        <f>IF(SUM('A4'!S3928:X3928)=6,'A4'!D3928,"")</f>
        <v/>
      </c>
      <c r="G3897" t="str">
        <f>IF(SUM('A4'!S3928:X3928)=6,'A4'!E3928,"")</f>
        <v/>
      </c>
      <c r="H3897" t="str">
        <f>IF(SUM('A4'!S3928:X3928)=6,'A4'!F3928,"")</f>
        <v/>
      </c>
      <c r="I3897" t="str">
        <f>IF(SUM('A4'!S3928:X3928)=6,'A4'!G3928,"")</f>
        <v/>
      </c>
      <c r="J3897" s="308" t="str">
        <f>IF(SUM('A4'!S3928:X3928)=6,'A4'!H3928,"")</f>
        <v/>
      </c>
    </row>
    <row r="3898" spans="1:10" x14ac:dyDescent="0.25">
      <c r="A3898" t="str">
        <f>IF(SUM('A4'!S3929:X3929)=6,'Angaben KH-Standort'!$D$25,"")</f>
        <v/>
      </c>
      <c r="B3898" t="str">
        <f>IF(SUM('A4'!S3929:X3929)=6,'Angaben KH-Standort'!$D$26,"")</f>
        <v/>
      </c>
      <c r="C3898" t="str">
        <f>IF(SUM('A4'!S3929:X3929)=6,'Angaben KH-Standort'!$D$12,"")</f>
        <v/>
      </c>
      <c r="D3898" t="str">
        <f>IF(SUM('A4'!S3929:X3929)=6,'A1'!$F$14,"")</f>
        <v/>
      </c>
      <c r="E3898" t="str">
        <f>IF(SUM('A4'!S3929:X3929)=6,'A4'!C3929,"")</f>
        <v/>
      </c>
      <c r="F3898" t="str">
        <f>IF(SUM('A4'!S3929:X3929)=6,'A4'!D3929,"")</f>
        <v/>
      </c>
      <c r="G3898" t="str">
        <f>IF(SUM('A4'!S3929:X3929)=6,'A4'!E3929,"")</f>
        <v/>
      </c>
      <c r="H3898" t="str">
        <f>IF(SUM('A4'!S3929:X3929)=6,'A4'!F3929,"")</f>
        <v/>
      </c>
      <c r="I3898" t="str">
        <f>IF(SUM('A4'!S3929:X3929)=6,'A4'!G3929,"")</f>
        <v/>
      </c>
      <c r="J3898" s="308" t="str">
        <f>IF(SUM('A4'!S3929:X3929)=6,'A4'!H3929,"")</f>
        <v/>
      </c>
    </row>
    <row r="3899" spans="1:10" x14ac:dyDescent="0.25">
      <c r="A3899" t="str">
        <f>IF(SUM('A4'!S3930:X3930)=6,'Angaben KH-Standort'!$D$25,"")</f>
        <v/>
      </c>
      <c r="B3899" t="str">
        <f>IF(SUM('A4'!S3930:X3930)=6,'Angaben KH-Standort'!$D$26,"")</f>
        <v/>
      </c>
      <c r="C3899" t="str">
        <f>IF(SUM('A4'!S3930:X3930)=6,'Angaben KH-Standort'!$D$12,"")</f>
        <v/>
      </c>
      <c r="D3899" t="str">
        <f>IF(SUM('A4'!S3930:X3930)=6,'A1'!$F$14,"")</f>
        <v/>
      </c>
      <c r="E3899" t="str">
        <f>IF(SUM('A4'!S3930:X3930)=6,'A4'!C3930,"")</f>
        <v/>
      </c>
      <c r="F3899" t="str">
        <f>IF(SUM('A4'!S3930:X3930)=6,'A4'!D3930,"")</f>
        <v/>
      </c>
      <c r="G3899" t="str">
        <f>IF(SUM('A4'!S3930:X3930)=6,'A4'!E3930,"")</f>
        <v/>
      </c>
      <c r="H3899" t="str">
        <f>IF(SUM('A4'!S3930:X3930)=6,'A4'!F3930,"")</f>
        <v/>
      </c>
      <c r="I3899" t="str">
        <f>IF(SUM('A4'!S3930:X3930)=6,'A4'!G3930,"")</f>
        <v/>
      </c>
      <c r="J3899" s="308" t="str">
        <f>IF(SUM('A4'!S3930:X3930)=6,'A4'!H3930,"")</f>
        <v/>
      </c>
    </row>
    <row r="3900" spans="1:10" x14ac:dyDescent="0.25">
      <c r="A3900" t="str">
        <f>IF(SUM('A4'!S3931:X3931)=6,'Angaben KH-Standort'!$D$25,"")</f>
        <v/>
      </c>
      <c r="B3900" t="str">
        <f>IF(SUM('A4'!S3931:X3931)=6,'Angaben KH-Standort'!$D$26,"")</f>
        <v/>
      </c>
      <c r="C3900" t="str">
        <f>IF(SUM('A4'!S3931:X3931)=6,'Angaben KH-Standort'!$D$12,"")</f>
        <v/>
      </c>
      <c r="D3900" t="str">
        <f>IF(SUM('A4'!S3931:X3931)=6,'A1'!$F$14,"")</f>
        <v/>
      </c>
      <c r="E3900" t="str">
        <f>IF(SUM('A4'!S3931:X3931)=6,'A4'!C3931,"")</f>
        <v/>
      </c>
      <c r="F3900" t="str">
        <f>IF(SUM('A4'!S3931:X3931)=6,'A4'!D3931,"")</f>
        <v/>
      </c>
      <c r="G3900" t="str">
        <f>IF(SUM('A4'!S3931:X3931)=6,'A4'!E3931,"")</f>
        <v/>
      </c>
      <c r="H3900" t="str">
        <f>IF(SUM('A4'!S3931:X3931)=6,'A4'!F3931,"")</f>
        <v/>
      </c>
      <c r="I3900" t="str">
        <f>IF(SUM('A4'!S3931:X3931)=6,'A4'!G3931,"")</f>
        <v/>
      </c>
      <c r="J3900" s="308" t="str">
        <f>IF(SUM('A4'!S3931:X3931)=6,'A4'!H3931,"")</f>
        <v/>
      </c>
    </row>
    <row r="3901" spans="1:10" x14ac:dyDescent="0.25">
      <c r="A3901" t="str">
        <f>IF(SUM('A4'!S3932:X3932)=6,'Angaben KH-Standort'!$D$25,"")</f>
        <v/>
      </c>
      <c r="B3901" t="str">
        <f>IF(SUM('A4'!S3932:X3932)=6,'Angaben KH-Standort'!$D$26,"")</f>
        <v/>
      </c>
      <c r="C3901" t="str">
        <f>IF(SUM('A4'!S3932:X3932)=6,'Angaben KH-Standort'!$D$12,"")</f>
        <v/>
      </c>
      <c r="D3901" t="str">
        <f>IF(SUM('A4'!S3932:X3932)=6,'A1'!$F$14,"")</f>
        <v/>
      </c>
      <c r="E3901" t="str">
        <f>IF(SUM('A4'!S3932:X3932)=6,'A4'!C3932,"")</f>
        <v/>
      </c>
      <c r="F3901" t="str">
        <f>IF(SUM('A4'!S3932:X3932)=6,'A4'!D3932,"")</f>
        <v/>
      </c>
      <c r="G3901" t="str">
        <f>IF(SUM('A4'!S3932:X3932)=6,'A4'!E3932,"")</f>
        <v/>
      </c>
      <c r="H3901" t="str">
        <f>IF(SUM('A4'!S3932:X3932)=6,'A4'!F3932,"")</f>
        <v/>
      </c>
      <c r="I3901" t="str">
        <f>IF(SUM('A4'!S3932:X3932)=6,'A4'!G3932,"")</f>
        <v/>
      </c>
      <c r="J3901" s="308" t="str">
        <f>IF(SUM('A4'!S3932:X3932)=6,'A4'!H3932,"")</f>
        <v/>
      </c>
    </row>
    <row r="3902" spans="1:10" x14ac:dyDescent="0.25">
      <c r="A3902" t="str">
        <f>IF(SUM('A4'!S3933:X3933)=6,'Angaben KH-Standort'!$D$25,"")</f>
        <v/>
      </c>
      <c r="B3902" t="str">
        <f>IF(SUM('A4'!S3933:X3933)=6,'Angaben KH-Standort'!$D$26,"")</f>
        <v/>
      </c>
      <c r="C3902" t="str">
        <f>IF(SUM('A4'!S3933:X3933)=6,'Angaben KH-Standort'!$D$12,"")</f>
        <v/>
      </c>
      <c r="D3902" t="str">
        <f>IF(SUM('A4'!S3933:X3933)=6,'A1'!$F$14,"")</f>
        <v/>
      </c>
      <c r="E3902" t="str">
        <f>IF(SUM('A4'!S3933:X3933)=6,'A4'!C3933,"")</f>
        <v/>
      </c>
      <c r="F3902" t="str">
        <f>IF(SUM('A4'!S3933:X3933)=6,'A4'!D3933,"")</f>
        <v/>
      </c>
      <c r="G3902" t="str">
        <f>IF(SUM('A4'!S3933:X3933)=6,'A4'!E3933,"")</f>
        <v/>
      </c>
      <c r="H3902" t="str">
        <f>IF(SUM('A4'!S3933:X3933)=6,'A4'!F3933,"")</f>
        <v/>
      </c>
      <c r="I3902" t="str">
        <f>IF(SUM('A4'!S3933:X3933)=6,'A4'!G3933,"")</f>
        <v/>
      </c>
      <c r="J3902" s="308" t="str">
        <f>IF(SUM('A4'!S3933:X3933)=6,'A4'!H3933,"")</f>
        <v/>
      </c>
    </row>
    <row r="3903" spans="1:10" x14ac:dyDescent="0.25">
      <c r="A3903" t="str">
        <f>IF(SUM('A4'!S3934:X3934)=6,'Angaben KH-Standort'!$D$25,"")</f>
        <v/>
      </c>
      <c r="B3903" t="str">
        <f>IF(SUM('A4'!S3934:X3934)=6,'Angaben KH-Standort'!$D$26,"")</f>
        <v/>
      </c>
      <c r="C3903" t="str">
        <f>IF(SUM('A4'!S3934:X3934)=6,'Angaben KH-Standort'!$D$12,"")</f>
        <v/>
      </c>
      <c r="D3903" t="str">
        <f>IF(SUM('A4'!S3934:X3934)=6,'A1'!$F$14,"")</f>
        <v/>
      </c>
      <c r="E3903" t="str">
        <f>IF(SUM('A4'!S3934:X3934)=6,'A4'!C3934,"")</f>
        <v/>
      </c>
      <c r="F3903" t="str">
        <f>IF(SUM('A4'!S3934:X3934)=6,'A4'!D3934,"")</f>
        <v/>
      </c>
      <c r="G3903" t="str">
        <f>IF(SUM('A4'!S3934:X3934)=6,'A4'!E3934,"")</f>
        <v/>
      </c>
      <c r="H3903" t="str">
        <f>IF(SUM('A4'!S3934:X3934)=6,'A4'!F3934,"")</f>
        <v/>
      </c>
      <c r="I3903" t="str">
        <f>IF(SUM('A4'!S3934:X3934)=6,'A4'!G3934,"")</f>
        <v/>
      </c>
      <c r="J3903" s="308" t="str">
        <f>IF(SUM('A4'!S3934:X3934)=6,'A4'!H3934,"")</f>
        <v/>
      </c>
    </row>
    <row r="3904" spans="1:10" x14ac:dyDescent="0.25">
      <c r="A3904" t="str">
        <f>IF(SUM('A4'!S3935:X3935)=6,'Angaben KH-Standort'!$D$25,"")</f>
        <v/>
      </c>
      <c r="B3904" t="str">
        <f>IF(SUM('A4'!S3935:X3935)=6,'Angaben KH-Standort'!$D$26,"")</f>
        <v/>
      </c>
      <c r="C3904" t="str">
        <f>IF(SUM('A4'!S3935:X3935)=6,'Angaben KH-Standort'!$D$12,"")</f>
        <v/>
      </c>
      <c r="D3904" t="str">
        <f>IF(SUM('A4'!S3935:X3935)=6,'A1'!$F$14,"")</f>
        <v/>
      </c>
      <c r="E3904" t="str">
        <f>IF(SUM('A4'!S3935:X3935)=6,'A4'!C3935,"")</f>
        <v/>
      </c>
      <c r="F3904" t="str">
        <f>IF(SUM('A4'!S3935:X3935)=6,'A4'!D3935,"")</f>
        <v/>
      </c>
      <c r="G3904" t="str">
        <f>IF(SUM('A4'!S3935:X3935)=6,'A4'!E3935,"")</f>
        <v/>
      </c>
      <c r="H3904" t="str">
        <f>IF(SUM('A4'!S3935:X3935)=6,'A4'!F3935,"")</f>
        <v/>
      </c>
      <c r="I3904" t="str">
        <f>IF(SUM('A4'!S3935:X3935)=6,'A4'!G3935,"")</f>
        <v/>
      </c>
      <c r="J3904" s="308" t="str">
        <f>IF(SUM('A4'!S3935:X3935)=6,'A4'!H3935,"")</f>
        <v/>
      </c>
    </row>
    <row r="3905" spans="1:10" x14ac:dyDescent="0.25">
      <c r="A3905" t="str">
        <f>IF(SUM('A4'!S3936:X3936)=6,'Angaben KH-Standort'!$D$25,"")</f>
        <v/>
      </c>
      <c r="B3905" t="str">
        <f>IF(SUM('A4'!S3936:X3936)=6,'Angaben KH-Standort'!$D$26,"")</f>
        <v/>
      </c>
      <c r="C3905" t="str">
        <f>IF(SUM('A4'!S3936:X3936)=6,'Angaben KH-Standort'!$D$12,"")</f>
        <v/>
      </c>
      <c r="D3905" t="str">
        <f>IF(SUM('A4'!S3936:X3936)=6,'A1'!$F$14,"")</f>
        <v/>
      </c>
      <c r="E3905" t="str">
        <f>IF(SUM('A4'!S3936:X3936)=6,'A4'!C3936,"")</f>
        <v/>
      </c>
      <c r="F3905" t="str">
        <f>IF(SUM('A4'!S3936:X3936)=6,'A4'!D3936,"")</f>
        <v/>
      </c>
      <c r="G3905" t="str">
        <f>IF(SUM('A4'!S3936:X3936)=6,'A4'!E3936,"")</f>
        <v/>
      </c>
      <c r="H3905" t="str">
        <f>IF(SUM('A4'!S3936:X3936)=6,'A4'!F3936,"")</f>
        <v/>
      </c>
      <c r="I3905" t="str">
        <f>IF(SUM('A4'!S3936:X3936)=6,'A4'!G3936,"")</f>
        <v/>
      </c>
      <c r="J3905" s="308" t="str">
        <f>IF(SUM('A4'!S3936:X3936)=6,'A4'!H3936,"")</f>
        <v/>
      </c>
    </row>
    <row r="3906" spans="1:10" x14ac:dyDescent="0.25">
      <c r="A3906" t="str">
        <f>IF(SUM('A4'!S3937:X3937)=6,'Angaben KH-Standort'!$D$25,"")</f>
        <v/>
      </c>
      <c r="B3906" t="str">
        <f>IF(SUM('A4'!S3937:X3937)=6,'Angaben KH-Standort'!$D$26,"")</f>
        <v/>
      </c>
      <c r="C3906" t="str">
        <f>IF(SUM('A4'!S3937:X3937)=6,'Angaben KH-Standort'!$D$12,"")</f>
        <v/>
      </c>
      <c r="D3906" t="str">
        <f>IF(SUM('A4'!S3937:X3937)=6,'A1'!$F$14,"")</f>
        <v/>
      </c>
      <c r="E3906" t="str">
        <f>IF(SUM('A4'!S3937:X3937)=6,'A4'!C3937,"")</f>
        <v/>
      </c>
      <c r="F3906" t="str">
        <f>IF(SUM('A4'!S3937:X3937)=6,'A4'!D3937,"")</f>
        <v/>
      </c>
      <c r="G3906" t="str">
        <f>IF(SUM('A4'!S3937:X3937)=6,'A4'!E3937,"")</f>
        <v/>
      </c>
      <c r="H3906" t="str">
        <f>IF(SUM('A4'!S3937:X3937)=6,'A4'!F3937,"")</f>
        <v/>
      </c>
      <c r="I3906" t="str">
        <f>IF(SUM('A4'!S3937:X3937)=6,'A4'!G3937,"")</f>
        <v/>
      </c>
      <c r="J3906" s="308" t="str">
        <f>IF(SUM('A4'!S3937:X3937)=6,'A4'!H3937,"")</f>
        <v/>
      </c>
    </row>
    <row r="3907" spans="1:10" x14ac:dyDescent="0.25">
      <c r="A3907" t="str">
        <f>IF(SUM('A4'!S3938:X3938)=6,'Angaben KH-Standort'!$D$25,"")</f>
        <v/>
      </c>
      <c r="B3907" t="str">
        <f>IF(SUM('A4'!S3938:X3938)=6,'Angaben KH-Standort'!$D$26,"")</f>
        <v/>
      </c>
      <c r="C3907" t="str">
        <f>IF(SUM('A4'!S3938:X3938)=6,'Angaben KH-Standort'!$D$12,"")</f>
        <v/>
      </c>
      <c r="D3907" t="str">
        <f>IF(SUM('A4'!S3938:X3938)=6,'A1'!$F$14,"")</f>
        <v/>
      </c>
      <c r="E3907" t="str">
        <f>IF(SUM('A4'!S3938:X3938)=6,'A4'!C3938,"")</f>
        <v/>
      </c>
      <c r="F3907" t="str">
        <f>IF(SUM('A4'!S3938:X3938)=6,'A4'!D3938,"")</f>
        <v/>
      </c>
      <c r="G3907" t="str">
        <f>IF(SUM('A4'!S3938:X3938)=6,'A4'!E3938,"")</f>
        <v/>
      </c>
      <c r="H3907" t="str">
        <f>IF(SUM('A4'!S3938:X3938)=6,'A4'!F3938,"")</f>
        <v/>
      </c>
      <c r="I3907" t="str">
        <f>IF(SUM('A4'!S3938:X3938)=6,'A4'!G3938,"")</f>
        <v/>
      </c>
      <c r="J3907" s="308" t="str">
        <f>IF(SUM('A4'!S3938:X3938)=6,'A4'!H3938,"")</f>
        <v/>
      </c>
    </row>
    <row r="3908" spans="1:10" x14ac:dyDescent="0.25">
      <c r="A3908" t="str">
        <f>IF(SUM('A4'!S3939:X3939)=6,'Angaben KH-Standort'!$D$25,"")</f>
        <v/>
      </c>
      <c r="B3908" t="str">
        <f>IF(SUM('A4'!S3939:X3939)=6,'Angaben KH-Standort'!$D$26,"")</f>
        <v/>
      </c>
      <c r="C3908" t="str">
        <f>IF(SUM('A4'!S3939:X3939)=6,'Angaben KH-Standort'!$D$12,"")</f>
        <v/>
      </c>
      <c r="D3908" t="str">
        <f>IF(SUM('A4'!S3939:X3939)=6,'A1'!$F$14,"")</f>
        <v/>
      </c>
      <c r="E3908" t="str">
        <f>IF(SUM('A4'!S3939:X3939)=6,'A4'!C3939,"")</f>
        <v/>
      </c>
      <c r="F3908" t="str">
        <f>IF(SUM('A4'!S3939:X3939)=6,'A4'!D3939,"")</f>
        <v/>
      </c>
      <c r="G3908" t="str">
        <f>IF(SUM('A4'!S3939:X3939)=6,'A4'!E3939,"")</f>
        <v/>
      </c>
      <c r="H3908" t="str">
        <f>IF(SUM('A4'!S3939:X3939)=6,'A4'!F3939,"")</f>
        <v/>
      </c>
      <c r="I3908" t="str">
        <f>IF(SUM('A4'!S3939:X3939)=6,'A4'!G3939,"")</f>
        <v/>
      </c>
      <c r="J3908" s="308" t="str">
        <f>IF(SUM('A4'!S3939:X3939)=6,'A4'!H3939,"")</f>
        <v/>
      </c>
    </row>
    <row r="3909" spans="1:10" x14ac:dyDescent="0.25">
      <c r="A3909" t="str">
        <f>IF(SUM('A4'!S3940:X3940)=6,'Angaben KH-Standort'!$D$25,"")</f>
        <v/>
      </c>
      <c r="B3909" t="str">
        <f>IF(SUM('A4'!S3940:X3940)=6,'Angaben KH-Standort'!$D$26,"")</f>
        <v/>
      </c>
      <c r="C3909" t="str">
        <f>IF(SUM('A4'!S3940:X3940)=6,'Angaben KH-Standort'!$D$12,"")</f>
        <v/>
      </c>
      <c r="D3909" t="str">
        <f>IF(SUM('A4'!S3940:X3940)=6,'A1'!$F$14,"")</f>
        <v/>
      </c>
      <c r="E3909" t="str">
        <f>IF(SUM('A4'!S3940:X3940)=6,'A4'!C3940,"")</f>
        <v/>
      </c>
      <c r="F3909" t="str">
        <f>IF(SUM('A4'!S3940:X3940)=6,'A4'!D3940,"")</f>
        <v/>
      </c>
      <c r="G3909" t="str">
        <f>IF(SUM('A4'!S3940:X3940)=6,'A4'!E3940,"")</f>
        <v/>
      </c>
      <c r="H3909" t="str">
        <f>IF(SUM('A4'!S3940:X3940)=6,'A4'!F3940,"")</f>
        <v/>
      </c>
      <c r="I3909" t="str">
        <f>IF(SUM('A4'!S3940:X3940)=6,'A4'!G3940,"")</f>
        <v/>
      </c>
      <c r="J3909" s="308" t="str">
        <f>IF(SUM('A4'!S3940:X3940)=6,'A4'!H3940,"")</f>
        <v/>
      </c>
    </row>
    <row r="3910" spans="1:10" x14ac:dyDescent="0.25">
      <c r="A3910" t="str">
        <f>IF(SUM('A4'!S3941:X3941)=6,'Angaben KH-Standort'!$D$25,"")</f>
        <v/>
      </c>
      <c r="B3910" t="str">
        <f>IF(SUM('A4'!S3941:X3941)=6,'Angaben KH-Standort'!$D$26,"")</f>
        <v/>
      </c>
      <c r="C3910" t="str">
        <f>IF(SUM('A4'!S3941:X3941)=6,'Angaben KH-Standort'!$D$12,"")</f>
        <v/>
      </c>
      <c r="D3910" t="str">
        <f>IF(SUM('A4'!S3941:X3941)=6,'A1'!$F$14,"")</f>
        <v/>
      </c>
      <c r="E3910" t="str">
        <f>IF(SUM('A4'!S3941:X3941)=6,'A4'!C3941,"")</f>
        <v/>
      </c>
      <c r="F3910" t="str">
        <f>IF(SUM('A4'!S3941:X3941)=6,'A4'!D3941,"")</f>
        <v/>
      </c>
      <c r="G3910" t="str">
        <f>IF(SUM('A4'!S3941:X3941)=6,'A4'!E3941,"")</f>
        <v/>
      </c>
      <c r="H3910" t="str">
        <f>IF(SUM('A4'!S3941:X3941)=6,'A4'!F3941,"")</f>
        <v/>
      </c>
      <c r="I3910" t="str">
        <f>IF(SUM('A4'!S3941:X3941)=6,'A4'!G3941,"")</f>
        <v/>
      </c>
      <c r="J3910" s="308" t="str">
        <f>IF(SUM('A4'!S3941:X3941)=6,'A4'!H3941,"")</f>
        <v/>
      </c>
    </row>
    <row r="3911" spans="1:10" x14ac:dyDescent="0.25">
      <c r="A3911" t="str">
        <f>IF(SUM('A4'!S3942:X3942)=6,'Angaben KH-Standort'!$D$25,"")</f>
        <v/>
      </c>
      <c r="B3911" t="str">
        <f>IF(SUM('A4'!S3942:X3942)=6,'Angaben KH-Standort'!$D$26,"")</f>
        <v/>
      </c>
      <c r="C3911" t="str">
        <f>IF(SUM('A4'!S3942:X3942)=6,'Angaben KH-Standort'!$D$12,"")</f>
        <v/>
      </c>
      <c r="D3911" t="str">
        <f>IF(SUM('A4'!S3942:X3942)=6,'A1'!$F$14,"")</f>
        <v/>
      </c>
      <c r="E3911" t="str">
        <f>IF(SUM('A4'!S3942:X3942)=6,'A4'!C3942,"")</f>
        <v/>
      </c>
      <c r="F3911" t="str">
        <f>IF(SUM('A4'!S3942:X3942)=6,'A4'!D3942,"")</f>
        <v/>
      </c>
      <c r="G3911" t="str">
        <f>IF(SUM('A4'!S3942:X3942)=6,'A4'!E3942,"")</f>
        <v/>
      </c>
      <c r="H3911" t="str">
        <f>IF(SUM('A4'!S3942:X3942)=6,'A4'!F3942,"")</f>
        <v/>
      </c>
      <c r="I3911" t="str">
        <f>IF(SUM('A4'!S3942:X3942)=6,'A4'!G3942,"")</f>
        <v/>
      </c>
      <c r="J3911" s="308" t="str">
        <f>IF(SUM('A4'!S3942:X3942)=6,'A4'!H3942,"")</f>
        <v/>
      </c>
    </row>
    <row r="3912" spans="1:10" x14ac:dyDescent="0.25">
      <c r="A3912" t="str">
        <f>IF(SUM('A4'!S3943:X3943)=6,'Angaben KH-Standort'!$D$25,"")</f>
        <v/>
      </c>
      <c r="B3912" t="str">
        <f>IF(SUM('A4'!S3943:X3943)=6,'Angaben KH-Standort'!$D$26,"")</f>
        <v/>
      </c>
      <c r="C3912" t="str">
        <f>IF(SUM('A4'!S3943:X3943)=6,'Angaben KH-Standort'!$D$12,"")</f>
        <v/>
      </c>
      <c r="D3912" t="str">
        <f>IF(SUM('A4'!S3943:X3943)=6,'A1'!$F$14,"")</f>
        <v/>
      </c>
      <c r="E3912" t="str">
        <f>IF(SUM('A4'!S3943:X3943)=6,'A4'!C3943,"")</f>
        <v/>
      </c>
      <c r="F3912" t="str">
        <f>IF(SUM('A4'!S3943:X3943)=6,'A4'!D3943,"")</f>
        <v/>
      </c>
      <c r="G3912" t="str">
        <f>IF(SUM('A4'!S3943:X3943)=6,'A4'!E3943,"")</f>
        <v/>
      </c>
      <c r="H3912" t="str">
        <f>IF(SUM('A4'!S3943:X3943)=6,'A4'!F3943,"")</f>
        <v/>
      </c>
      <c r="I3912" t="str">
        <f>IF(SUM('A4'!S3943:X3943)=6,'A4'!G3943,"")</f>
        <v/>
      </c>
      <c r="J3912" s="308" t="str">
        <f>IF(SUM('A4'!S3943:X3943)=6,'A4'!H3943,"")</f>
        <v/>
      </c>
    </row>
    <row r="3913" spans="1:10" x14ac:dyDescent="0.25">
      <c r="A3913" t="str">
        <f>IF(SUM('A4'!S3944:X3944)=6,'Angaben KH-Standort'!$D$25,"")</f>
        <v/>
      </c>
      <c r="B3913" t="str">
        <f>IF(SUM('A4'!S3944:X3944)=6,'Angaben KH-Standort'!$D$26,"")</f>
        <v/>
      </c>
      <c r="C3913" t="str">
        <f>IF(SUM('A4'!S3944:X3944)=6,'Angaben KH-Standort'!$D$12,"")</f>
        <v/>
      </c>
      <c r="D3913" t="str">
        <f>IF(SUM('A4'!S3944:X3944)=6,'A1'!$F$14,"")</f>
        <v/>
      </c>
      <c r="E3913" t="str">
        <f>IF(SUM('A4'!S3944:X3944)=6,'A4'!C3944,"")</f>
        <v/>
      </c>
      <c r="F3913" t="str">
        <f>IF(SUM('A4'!S3944:X3944)=6,'A4'!D3944,"")</f>
        <v/>
      </c>
      <c r="G3913" t="str">
        <f>IF(SUM('A4'!S3944:X3944)=6,'A4'!E3944,"")</f>
        <v/>
      </c>
      <c r="H3913" t="str">
        <f>IF(SUM('A4'!S3944:X3944)=6,'A4'!F3944,"")</f>
        <v/>
      </c>
      <c r="I3913" t="str">
        <f>IF(SUM('A4'!S3944:X3944)=6,'A4'!G3944,"")</f>
        <v/>
      </c>
      <c r="J3913" s="308" t="str">
        <f>IF(SUM('A4'!S3944:X3944)=6,'A4'!H3944,"")</f>
        <v/>
      </c>
    </row>
    <row r="3914" spans="1:10" x14ac:dyDescent="0.25">
      <c r="A3914" t="str">
        <f>IF(SUM('A4'!S3945:X3945)=6,'Angaben KH-Standort'!$D$25,"")</f>
        <v/>
      </c>
      <c r="B3914" t="str">
        <f>IF(SUM('A4'!S3945:X3945)=6,'Angaben KH-Standort'!$D$26,"")</f>
        <v/>
      </c>
      <c r="C3914" t="str">
        <f>IF(SUM('A4'!S3945:X3945)=6,'Angaben KH-Standort'!$D$12,"")</f>
        <v/>
      </c>
      <c r="D3914" t="str">
        <f>IF(SUM('A4'!S3945:X3945)=6,'A1'!$F$14,"")</f>
        <v/>
      </c>
      <c r="E3914" t="str">
        <f>IF(SUM('A4'!S3945:X3945)=6,'A4'!C3945,"")</f>
        <v/>
      </c>
      <c r="F3914" t="str">
        <f>IF(SUM('A4'!S3945:X3945)=6,'A4'!D3945,"")</f>
        <v/>
      </c>
      <c r="G3914" t="str">
        <f>IF(SUM('A4'!S3945:X3945)=6,'A4'!E3945,"")</f>
        <v/>
      </c>
      <c r="H3914" t="str">
        <f>IF(SUM('A4'!S3945:X3945)=6,'A4'!F3945,"")</f>
        <v/>
      </c>
      <c r="I3914" t="str">
        <f>IF(SUM('A4'!S3945:X3945)=6,'A4'!G3945,"")</f>
        <v/>
      </c>
      <c r="J3914" s="308" t="str">
        <f>IF(SUM('A4'!S3945:X3945)=6,'A4'!H3945,"")</f>
        <v/>
      </c>
    </row>
    <row r="3915" spans="1:10" x14ac:dyDescent="0.25">
      <c r="A3915" t="str">
        <f>IF(SUM('A4'!S3946:X3946)=6,'Angaben KH-Standort'!$D$25,"")</f>
        <v/>
      </c>
      <c r="B3915" t="str">
        <f>IF(SUM('A4'!S3946:X3946)=6,'Angaben KH-Standort'!$D$26,"")</f>
        <v/>
      </c>
      <c r="C3915" t="str">
        <f>IF(SUM('A4'!S3946:X3946)=6,'Angaben KH-Standort'!$D$12,"")</f>
        <v/>
      </c>
      <c r="D3915" t="str">
        <f>IF(SUM('A4'!S3946:X3946)=6,'A1'!$F$14,"")</f>
        <v/>
      </c>
      <c r="E3915" t="str">
        <f>IF(SUM('A4'!S3946:X3946)=6,'A4'!C3946,"")</f>
        <v/>
      </c>
      <c r="F3915" t="str">
        <f>IF(SUM('A4'!S3946:X3946)=6,'A4'!D3946,"")</f>
        <v/>
      </c>
      <c r="G3915" t="str">
        <f>IF(SUM('A4'!S3946:X3946)=6,'A4'!E3946,"")</f>
        <v/>
      </c>
      <c r="H3915" t="str">
        <f>IF(SUM('A4'!S3946:X3946)=6,'A4'!F3946,"")</f>
        <v/>
      </c>
      <c r="I3915" t="str">
        <f>IF(SUM('A4'!S3946:X3946)=6,'A4'!G3946,"")</f>
        <v/>
      </c>
      <c r="J3915" s="308" t="str">
        <f>IF(SUM('A4'!S3946:X3946)=6,'A4'!H3946,"")</f>
        <v/>
      </c>
    </row>
    <row r="3916" spans="1:10" x14ac:dyDescent="0.25">
      <c r="A3916" t="str">
        <f>IF(SUM('A4'!S3947:X3947)=6,'Angaben KH-Standort'!$D$25,"")</f>
        <v/>
      </c>
      <c r="B3916" t="str">
        <f>IF(SUM('A4'!S3947:X3947)=6,'Angaben KH-Standort'!$D$26,"")</f>
        <v/>
      </c>
      <c r="C3916" t="str">
        <f>IF(SUM('A4'!S3947:X3947)=6,'Angaben KH-Standort'!$D$12,"")</f>
        <v/>
      </c>
      <c r="D3916" t="str">
        <f>IF(SUM('A4'!S3947:X3947)=6,'A1'!$F$14,"")</f>
        <v/>
      </c>
      <c r="E3916" t="str">
        <f>IF(SUM('A4'!S3947:X3947)=6,'A4'!C3947,"")</f>
        <v/>
      </c>
      <c r="F3916" t="str">
        <f>IF(SUM('A4'!S3947:X3947)=6,'A4'!D3947,"")</f>
        <v/>
      </c>
      <c r="G3916" t="str">
        <f>IF(SUM('A4'!S3947:X3947)=6,'A4'!E3947,"")</f>
        <v/>
      </c>
      <c r="H3916" t="str">
        <f>IF(SUM('A4'!S3947:X3947)=6,'A4'!F3947,"")</f>
        <v/>
      </c>
      <c r="I3916" t="str">
        <f>IF(SUM('A4'!S3947:X3947)=6,'A4'!G3947,"")</f>
        <v/>
      </c>
      <c r="J3916" s="308" t="str">
        <f>IF(SUM('A4'!S3947:X3947)=6,'A4'!H3947,"")</f>
        <v/>
      </c>
    </row>
    <row r="3917" spans="1:10" x14ac:dyDescent="0.25">
      <c r="A3917" t="str">
        <f>IF(SUM('A4'!S3948:X3948)=6,'Angaben KH-Standort'!$D$25,"")</f>
        <v/>
      </c>
      <c r="B3917" t="str">
        <f>IF(SUM('A4'!S3948:X3948)=6,'Angaben KH-Standort'!$D$26,"")</f>
        <v/>
      </c>
      <c r="C3917" t="str">
        <f>IF(SUM('A4'!S3948:X3948)=6,'Angaben KH-Standort'!$D$12,"")</f>
        <v/>
      </c>
      <c r="D3917" t="str">
        <f>IF(SUM('A4'!S3948:X3948)=6,'A1'!$F$14,"")</f>
        <v/>
      </c>
      <c r="E3917" t="str">
        <f>IF(SUM('A4'!S3948:X3948)=6,'A4'!C3948,"")</f>
        <v/>
      </c>
      <c r="F3917" t="str">
        <f>IF(SUM('A4'!S3948:X3948)=6,'A4'!D3948,"")</f>
        <v/>
      </c>
      <c r="G3917" t="str">
        <f>IF(SUM('A4'!S3948:X3948)=6,'A4'!E3948,"")</f>
        <v/>
      </c>
      <c r="H3917" t="str">
        <f>IF(SUM('A4'!S3948:X3948)=6,'A4'!F3948,"")</f>
        <v/>
      </c>
      <c r="I3917" t="str">
        <f>IF(SUM('A4'!S3948:X3948)=6,'A4'!G3948,"")</f>
        <v/>
      </c>
      <c r="J3917" s="308" t="str">
        <f>IF(SUM('A4'!S3948:X3948)=6,'A4'!H3948,"")</f>
        <v/>
      </c>
    </row>
    <row r="3918" spans="1:10" x14ac:dyDescent="0.25">
      <c r="A3918" t="str">
        <f>IF(SUM('A4'!S3949:X3949)=6,'Angaben KH-Standort'!$D$25,"")</f>
        <v/>
      </c>
      <c r="B3918" t="str">
        <f>IF(SUM('A4'!S3949:X3949)=6,'Angaben KH-Standort'!$D$26,"")</f>
        <v/>
      </c>
      <c r="C3918" t="str">
        <f>IF(SUM('A4'!S3949:X3949)=6,'Angaben KH-Standort'!$D$12,"")</f>
        <v/>
      </c>
      <c r="D3918" t="str">
        <f>IF(SUM('A4'!S3949:X3949)=6,'A1'!$F$14,"")</f>
        <v/>
      </c>
      <c r="E3918" t="str">
        <f>IF(SUM('A4'!S3949:X3949)=6,'A4'!C3949,"")</f>
        <v/>
      </c>
      <c r="F3918" t="str">
        <f>IF(SUM('A4'!S3949:X3949)=6,'A4'!D3949,"")</f>
        <v/>
      </c>
      <c r="G3918" t="str">
        <f>IF(SUM('A4'!S3949:X3949)=6,'A4'!E3949,"")</f>
        <v/>
      </c>
      <c r="H3918" t="str">
        <f>IF(SUM('A4'!S3949:X3949)=6,'A4'!F3949,"")</f>
        <v/>
      </c>
      <c r="I3918" t="str">
        <f>IF(SUM('A4'!S3949:X3949)=6,'A4'!G3949,"")</f>
        <v/>
      </c>
      <c r="J3918" s="308" t="str">
        <f>IF(SUM('A4'!S3949:X3949)=6,'A4'!H3949,"")</f>
        <v/>
      </c>
    </row>
    <row r="3919" spans="1:10" x14ac:dyDescent="0.25">
      <c r="A3919" t="str">
        <f>IF(SUM('A4'!S3950:X3950)=6,'Angaben KH-Standort'!$D$25,"")</f>
        <v/>
      </c>
      <c r="B3919" t="str">
        <f>IF(SUM('A4'!S3950:X3950)=6,'Angaben KH-Standort'!$D$26,"")</f>
        <v/>
      </c>
      <c r="C3919" t="str">
        <f>IF(SUM('A4'!S3950:X3950)=6,'Angaben KH-Standort'!$D$12,"")</f>
        <v/>
      </c>
      <c r="D3919" t="str">
        <f>IF(SUM('A4'!S3950:X3950)=6,'A1'!$F$14,"")</f>
        <v/>
      </c>
      <c r="E3919" t="str">
        <f>IF(SUM('A4'!S3950:X3950)=6,'A4'!C3950,"")</f>
        <v/>
      </c>
      <c r="F3919" t="str">
        <f>IF(SUM('A4'!S3950:X3950)=6,'A4'!D3950,"")</f>
        <v/>
      </c>
      <c r="G3919" t="str">
        <f>IF(SUM('A4'!S3950:X3950)=6,'A4'!E3950,"")</f>
        <v/>
      </c>
      <c r="H3919" t="str">
        <f>IF(SUM('A4'!S3950:X3950)=6,'A4'!F3950,"")</f>
        <v/>
      </c>
      <c r="I3919" t="str">
        <f>IF(SUM('A4'!S3950:X3950)=6,'A4'!G3950,"")</f>
        <v/>
      </c>
      <c r="J3919" s="308" t="str">
        <f>IF(SUM('A4'!S3950:X3950)=6,'A4'!H3950,"")</f>
        <v/>
      </c>
    </row>
    <row r="3920" spans="1:10" x14ac:dyDescent="0.25">
      <c r="A3920" t="str">
        <f>IF(SUM('A4'!S3951:X3951)=6,'Angaben KH-Standort'!$D$25,"")</f>
        <v/>
      </c>
      <c r="B3920" t="str">
        <f>IF(SUM('A4'!S3951:X3951)=6,'Angaben KH-Standort'!$D$26,"")</f>
        <v/>
      </c>
      <c r="C3920" t="str">
        <f>IF(SUM('A4'!S3951:X3951)=6,'Angaben KH-Standort'!$D$12,"")</f>
        <v/>
      </c>
      <c r="D3920" t="str">
        <f>IF(SUM('A4'!S3951:X3951)=6,'A1'!$F$14,"")</f>
        <v/>
      </c>
      <c r="E3920" t="str">
        <f>IF(SUM('A4'!S3951:X3951)=6,'A4'!C3951,"")</f>
        <v/>
      </c>
      <c r="F3920" t="str">
        <f>IF(SUM('A4'!S3951:X3951)=6,'A4'!D3951,"")</f>
        <v/>
      </c>
      <c r="G3920" t="str">
        <f>IF(SUM('A4'!S3951:X3951)=6,'A4'!E3951,"")</f>
        <v/>
      </c>
      <c r="H3920" t="str">
        <f>IF(SUM('A4'!S3951:X3951)=6,'A4'!F3951,"")</f>
        <v/>
      </c>
      <c r="I3920" t="str">
        <f>IF(SUM('A4'!S3951:X3951)=6,'A4'!G3951,"")</f>
        <v/>
      </c>
      <c r="J3920" s="308" t="str">
        <f>IF(SUM('A4'!S3951:X3951)=6,'A4'!H3951,"")</f>
        <v/>
      </c>
    </row>
    <row r="3921" spans="1:10" x14ac:dyDescent="0.25">
      <c r="A3921" t="str">
        <f>IF(SUM('A4'!S3952:X3952)=6,'Angaben KH-Standort'!$D$25,"")</f>
        <v/>
      </c>
      <c r="B3921" t="str">
        <f>IF(SUM('A4'!S3952:X3952)=6,'Angaben KH-Standort'!$D$26,"")</f>
        <v/>
      </c>
      <c r="C3921" t="str">
        <f>IF(SUM('A4'!S3952:X3952)=6,'Angaben KH-Standort'!$D$12,"")</f>
        <v/>
      </c>
      <c r="D3921" t="str">
        <f>IF(SUM('A4'!S3952:X3952)=6,'A1'!$F$14,"")</f>
        <v/>
      </c>
      <c r="E3921" t="str">
        <f>IF(SUM('A4'!S3952:X3952)=6,'A4'!C3952,"")</f>
        <v/>
      </c>
      <c r="F3921" t="str">
        <f>IF(SUM('A4'!S3952:X3952)=6,'A4'!D3952,"")</f>
        <v/>
      </c>
      <c r="G3921" t="str">
        <f>IF(SUM('A4'!S3952:X3952)=6,'A4'!E3952,"")</f>
        <v/>
      </c>
      <c r="H3921" t="str">
        <f>IF(SUM('A4'!S3952:X3952)=6,'A4'!F3952,"")</f>
        <v/>
      </c>
      <c r="I3921" t="str">
        <f>IF(SUM('A4'!S3952:X3952)=6,'A4'!G3952,"")</f>
        <v/>
      </c>
      <c r="J3921" s="308" t="str">
        <f>IF(SUM('A4'!S3952:X3952)=6,'A4'!H3952,"")</f>
        <v/>
      </c>
    </row>
    <row r="3922" spans="1:10" x14ac:dyDescent="0.25">
      <c r="A3922" t="str">
        <f>IF(SUM('A4'!S3953:X3953)=6,'Angaben KH-Standort'!$D$25,"")</f>
        <v/>
      </c>
      <c r="B3922" t="str">
        <f>IF(SUM('A4'!S3953:X3953)=6,'Angaben KH-Standort'!$D$26,"")</f>
        <v/>
      </c>
      <c r="C3922" t="str">
        <f>IF(SUM('A4'!S3953:X3953)=6,'Angaben KH-Standort'!$D$12,"")</f>
        <v/>
      </c>
      <c r="D3922" t="str">
        <f>IF(SUM('A4'!S3953:X3953)=6,'A1'!$F$14,"")</f>
        <v/>
      </c>
      <c r="E3922" t="str">
        <f>IF(SUM('A4'!S3953:X3953)=6,'A4'!C3953,"")</f>
        <v/>
      </c>
      <c r="F3922" t="str">
        <f>IF(SUM('A4'!S3953:X3953)=6,'A4'!D3953,"")</f>
        <v/>
      </c>
      <c r="G3922" t="str">
        <f>IF(SUM('A4'!S3953:X3953)=6,'A4'!E3953,"")</f>
        <v/>
      </c>
      <c r="H3922" t="str">
        <f>IF(SUM('A4'!S3953:X3953)=6,'A4'!F3953,"")</f>
        <v/>
      </c>
      <c r="I3922" t="str">
        <f>IF(SUM('A4'!S3953:X3953)=6,'A4'!G3953,"")</f>
        <v/>
      </c>
      <c r="J3922" s="308" t="str">
        <f>IF(SUM('A4'!S3953:X3953)=6,'A4'!H3953,"")</f>
        <v/>
      </c>
    </row>
    <row r="3923" spans="1:10" x14ac:dyDescent="0.25">
      <c r="A3923" t="str">
        <f>IF(SUM('A4'!S3954:X3954)=6,'Angaben KH-Standort'!$D$25,"")</f>
        <v/>
      </c>
      <c r="B3923" t="str">
        <f>IF(SUM('A4'!S3954:X3954)=6,'Angaben KH-Standort'!$D$26,"")</f>
        <v/>
      </c>
      <c r="C3923" t="str">
        <f>IF(SUM('A4'!S3954:X3954)=6,'Angaben KH-Standort'!$D$12,"")</f>
        <v/>
      </c>
      <c r="D3923" t="str">
        <f>IF(SUM('A4'!S3954:X3954)=6,'A1'!$F$14,"")</f>
        <v/>
      </c>
      <c r="E3923" t="str">
        <f>IF(SUM('A4'!S3954:X3954)=6,'A4'!C3954,"")</f>
        <v/>
      </c>
      <c r="F3923" t="str">
        <f>IF(SUM('A4'!S3954:X3954)=6,'A4'!D3954,"")</f>
        <v/>
      </c>
      <c r="G3923" t="str">
        <f>IF(SUM('A4'!S3954:X3954)=6,'A4'!E3954,"")</f>
        <v/>
      </c>
      <c r="H3923" t="str">
        <f>IF(SUM('A4'!S3954:X3954)=6,'A4'!F3954,"")</f>
        <v/>
      </c>
      <c r="I3923" t="str">
        <f>IF(SUM('A4'!S3954:X3954)=6,'A4'!G3954,"")</f>
        <v/>
      </c>
      <c r="J3923" s="308" t="str">
        <f>IF(SUM('A4'!S3954:X3954)=6,'A4'!H3954,"")</f>
        <v/>
      </c>
    </row>
    <row r="3924" spans="1:10" x14ac:dyDescent="0.25">
      <c r="A3924" t="str">
        <f>IF(SUM('A4'!S3955:X3955)=6,'Angaben KH-Standort'!$D$25,"")</f>
        <v/>
      </c>
      <c r="B3924" t="str">
        <f>IF(SUM('A4'!S3955:X3955)=6,'Angaben KH-Standort'!$D$26,"")</f>
        <v/>
      </c>
      <c r="C3924" t="str">
        <f>IF(SUM('A4'!S3955:X3955)=6,'Angaben KH-Standort'!$D$12,"")</f>
        <v/>
      </c>
      <c r="D3924" t="str">
        <f>IF(SUM('A4'!S3955:X3955)=6,'A1'!$F$14,"")</f>
        <v/>
      </c>
      <c r="E3924" t="str">
        <f>IF(SUM('A4'!S3955:X3955)=6,'A4'!C3955,"")</f>
        <v/>
      </c>
      <c r="F3924" t="str">
        <f>IF(SUM('A4'!S3955:X3955)=6,'A4'!D3955,"")</f>
        <v/>
      </c>
      <c r="G3924" t="str">
        <f>IF(SUM('A4'!S3955:X3955)=6,'A4'!E3955,"")</f>
        <v/>
      </c>
      <c r="H3924" t="str">
        <f>IF(SUM('A4'!S3955:X3955)=6,'A4'!F3955,"")</f>
        <v/>
      </c>
      <c r="I3924" t="str">
        <f>IF(SUM('A4'!S3955:X3955)=6,'A4'!G3955,"")</f>
        <v/>
      </c>
      <c r="J3924" s="308" t="str">
        <f>IF(SUM('A4'!S3955:X3955)=6,'A4'!H3955,"")</f>
        <v/>
      </c>
    </row>
    <row r="3925" spans="1:10" x14ac:dyDescent="0.25">
      <c r="A3925" t="str">
        <f>IF(SUM('A4'!S3956:X3956)=6,'Angaben KH-Standort'!$D$25,"")</f>
        <v/>
      </c>
      <c r="B3925" t="str">
        <f>IF(SUM('A4'!S3956:X3956)=6,'Angaben KH-Standort'!$D$26,"")</f>
        <v/>
      </c>
      <c r="C3925" t="str">
        <f>IF(SUM('A4'!S3956:X3956)=6,'Angaben KH-Standort'!$D$12,"")</f>
        <v/>
      </c>
      <c r="D3925" t="str">
        <f>IF(SUM('A4'!S3956:X3956)=6,'A1'!$F$14,"")</f>
        <v/>
      </c>
      <c r="E3925" t="str">
        <f>IF(SUM('A4'!S3956:X3956)=6,'A4'!C3956,"")</f>
        <v/>
      </c>
      <c r="F3925" t="str">
        <f>IF(SUM('A4'!S3956:X3956)=6,'A4'!D3956,"")</f>
        <v/>
      </c>
      <c r="G3925" t="str">
        <f>IF(SUM('A4'!S3956:X3956)=6,'A4'!E3956,"")</f>
        <v/>
      </c>
      <c r="H3925" t="str">
        <f>IF(SUM('A4'!S3956:X3956)=6,'A4'!F3956,"")</f>
        <v/>
      </c>
      <c r="I3925" t="str">
        <f>IF(SUM('A4'!S3956:X3956)=6,'A4'!G3956,"")</f>
        <v/>
      </c>
      <c r="J3925" s="308" t="str">
        <f>IF(SUM('A4'!S3956:X3956)=6,'A4'!H3956,"")</f>
        <v/>
      </c>
    </row>
    <row r="3926" spans="1:10" x14ac:dyDescent="0.25">
      <c r="A3926" t="str">
        <f>IF(SUM('A4'!S3957:X3957)=6,'Angaben KH-Standort'!$D$25,"")</f>
        <v/>
      </c>
      <c r="B3926" t="str">
        <f>IF(SUM('A4'!S3957:X3957)=6,'Angaben KH-Standort'!$D$26,"")</f>
        <v/>
      </c>
      <c r="C3926" t="str">
        <f>IF(SUM('A4'!S3957:X3957)=6,'Angaben KH-Standort'!$D$12,"")</f>
        <v/>
      </c>
      <c r="D3926" t="str">
        <f>IF(SUM('A4'!S3957:X3957)=6,'A1'!$F$14,"")</f>
        <v/>
      </c>
      <c r="E3926" t="str">
        <f>IF(SUM('A4'!S3957:X3957)=6,'A4'!C3957,"")</f>
        <v/>
      </c>
      <c r="F3926" t="str">
        <f>IF(SUM('A4'!S3957:X3957)=6,'A4'!D3957,"")</f>
        <v/>
      </c>
      <c r="G3926" t="str">
        <f>IF(SUM('A4'!S3957:X3957)=6,'A4'!E3957,"")</f>
        <v/>
      </c>
      <c r="H3926" t="str">
        <f>IF(SUM('A4'!S3957:X3957)=6,'A4'!F3957,"")</f>
        <v/>
      </c>
      <c r="I3926" t="str">
        <f>IF(SUM('A4'!S3957:X3957)=6,'A4'!G3957,"")</f>
        <v/>
      </c>
      <c r="J3926" s="308" t="str">
        <f>IF(SUM('A4'!S3957:X3957)=6,'A4'!H3957,"")</f>
        <v/>
      </c>
    </row>
    <row r="3927" spans="1:10" x14ac:dyDescent="0.25">
      <c r="A3927" t="str">
        <f>IF(SUM('A4'!S3958:X3958)=6,'Angaben KH-Standort'!$D$25,"")</f>
        <v/>
      </c>
      <c r="B3927" t="str">
        <f>IF(SUM('A4'!S3958:X3958)=6,'Angaben KH-Standort'!$D$26,"")</f>
        <v/>
      </c>
      <c r="C3927" t="str">
        <f>IF(SUM('A4'!S3958:X3958)=6,'Angaben KH-Standort'!$D$12,"")</f>
        <v/>
      </c>
      <c r="D3927" t="str">
        <f>IF(SUM('A4'!S3958:X3958)=6,'A1'!$F$14,"")</f>
        <v/>
      </c>
      <c r="E3927" t="str">
        <f>IF(SUM('A4'!S3958:X3958)=6,'A4'!C3958,"")</f>
        <v/>
      </c>
      <c r="F3927" t="str">
        <f>IF(SUM('A4'!S3958:X3958)=6,'A4'!D3958,"")</f>
        <v/>
      </c>
      <c r="G3927" t="str">
        <f>IF(SUM('A4'!S3958:X3958)=6,'A4'!E3958,"")</f>
        <v/>
      </c>
      <c r="H3927" t="str">
        <f>IF(SUM('A4'!S3958:X3958)=6,'A4'!F3958,"")</f>
        <v/>
      </c>
      <c r="I3927" t="str">
        <f>IF(SUM('A4'!S3958:X3958)=6,'A4'!G3958,"")</f>
        <v/>
      </c>
      <c r="J3927" s="308" t="str">
        <f>IF(SUM('A4'!S3958:X3958)=6,'A4'!H3958,"")</f>
        <v/>
      </c>
    </row>
    <row r="3928" spans="1:10" x14ac:dyDescent="0.25">
      <c r="A3928" t="str">
        <f>IF(SUM('A4'!S3959:X3959)=6,'Angaben KH-Standort'!$D$25,"")</f>
        <v/>
      </c>
      <c r="B3928" t="str">
        <f>IF(SUM('A4'!S3959:X3959)=6,'Angaben KH-Standort'!$D$26,"")</f>
        <v/>
      </c>
      <c r="C3928" t="str">
        <f>IF(SUM('A4'!S3959:X3959)=6,'Angaben KH-Standort'!$D$12,"")</f>
        <v/>
      </c>
      <c r="D3928" t="str">
        <f>IF(SUM('A4'!S3959:X3959)=6,'A1'!$F$14,"")</f>
        <v/>
      </c>
      <c r="E3928" t="str">
        <f>IF(SUM('A4'!S3959:X3959)=6,'A4'!C3959,"")</f>
        <v/>
      </c>
      <c r="F3928" t="str">
        <f>IF(SUM('A4'!S3959:X3959)=6,'A4'!D3959,"")</f>
        <v/>
      </c>
      <c r="G3928" t="str">
        <f>IF(SUM('A4'!S3959:X3959)=6,'A4'!E3959,"")</f>
        <v/>
      </c>
      <c r="H3928" t="str">
        <f>IF(SUM('A4'!S3959:X3959)=6,'A4'!F3959,"")</f>
        <v/>
      </c>
      <c r="I3928" t="str">
        <f>IF(SUM('A4'!S3959:X3959)=6,'A4'!G3959,"")</f>
        <v/>
      </c>
      <c r="J3928" s="308" t="str">
        <f>IF(SUM('A4'!S3959:X3959)=6,'A4'!H3959,"")</f>
        <v/>
      </c>
    </row>
    <row r="3929" spans="1:10" x14ac:dyDescent="0.25">
      <c r="A3929" t="str">
        <f>IF(SUM('A4'!S3960:X3960)=6,'Angaben KH-Standort'!$D$25,"")</f>
        <v/>
      </c>
      <c r="B3929" t="str">
        <f>IF(SUM('A4'!S3960:X3960)=6,'Angaben KH-Standort'!$D$26,"")</f>
        <v/>
      </c>
      <c r="C3929" t="str">
        <f>IF(SUM('A4'!S3960:X3960)=6,'Angaben KH-Standort'!$D$12,"")</f>
        <v/>
      </c>
      <c r="D3929" t="str">
        <f>IF(SUM('A4'!S3960:X3960)=6,'A1'!$F$14,"")</f>
        <v/>
      </c>
      <c r="E3929" t="str">
        <f>IF(SUM('A4'!S3960:X3960)=6,'A4'!C3960,"")</f>
        <v/>
      </c>
      <c r="F3929" t="str">
        <f>IF(SUM('A4'!S3960:X3960)=6,'A4'!D3960,"")</f>
        <v/>
      </c>
      <c r="G3929" t="str">
        <f>IF(SUM('A4'!S3960:X3960)=6,'A4'!E3960,"")</f>
        <v/>
      </c>
      <c r="H3929" t="str">
        <f>IF(SUM('A4'!S3960:X3960)=6,'A4'!F3960,"")</f>
        <v/>
      </c>
      <c r="I3929" t="str">
        <f>IF(SUM('A4'!S3960:X3960)=6,'A4'!G3960,"")</f>
        <v/>
      </c>
      <c r="J3929" s="308" t="str">
        <f>IF(SUM('A4'!S3960:X3960)=6,'A4'!H3960,"")</f>
        <v/>
      </c>
    </row>
    <row r="3930" spans="1:10" x14ac:dyDescent="0.25">
      <c r="A3930" t="str">
        <f>IF(SUM('A4'!S3961:X3961)=6,'Angaben KH-Standort'!$D$25,"")</f>
        <v/>
      </c>
      <c r="B3930" t="str">
        <f>IF(SUM('A4'!S3961:X3961)=6,'Angaben KH-Standort'!$D$26,"")</f>
        <v/>
      </c>
      <c r="C3930" t="str">
        <f>IF(SUM('A4'!S3961:X3961)=6,'Angaben KH-Standort'!$D$12,"")</f>
        <v/>
      </c>
      <c r="D3930" t="str">
        <f>IF(SUM('A4'!S3961:X3961)=6,'A1'!$F$14,"")</f>
        <v/>
      </c>
      <c r="E3930" t="str">
        <f>IF(SUM('A4'!S3961:X3961)=6,'A4'!C3961,"")</f>
        <v/>
      </c>
      <c r="F3930" t="str">
        <f>IF(SUM('A4'!S3961:X3961)=6,'A4'!D3961,"")</f>
        <v/>
      </c>
      <c r="G3930" t="str">
        <f>IF(SUM('A4'!S3961:X3961)=6,'A4'!E3961,"")</f>
        <v/>
      </c>
      <c r="H3930" t="str">
        <f>IF(SUM('A4'!S3961:X3961)=6,'A4'!F3961,"")</f>
        <v/>
      </c>
      <c r="I3930" t="str">
        <f>IF(SUM('A4'!S3961:X3961)=6,'A4'!G3961,"")</f>
        <v/>
      </c>
      <c r="J3930" s="308" t="str">
        <f>IF(SUM('A4'!S3961:X3961)=6,'A4'!H3961,"")</f>
        <v/>
      </c>
    </row>
    <row r="3931" spans="1:10" x14ac:dyDescent="0.25">
      <c r="A3931" t="str">
        <f>IF(SUM('A4'!S3962:X3962)=6,'Angaben KH-Standort'!$D$25,"")</f>
        <v/>
      </c>
      <c r="B3931" t="str">
        <f>IF(SUM('A4'!S3962:X3962)=6,'Angaben KH-Standort'!$D$26,"")</f>
        <v/>
      </c>
      <c r="C3931" t="str">
        <f>IF(SUM('A4'!S3962:X3962)=6,'Angaben KH-Standort'!$D$12,"")</f>
        <v/>
      </c>
      <c r="D3931" t="str">
        <f>IF(SUM('A4'!S3962:X3962)=6,'A1'!$F$14,"")</f>
        <v/>
      </c>
      <c r="E3931" t="str">
        <f>IF(SUM('A4'!S3962:X3962)=6,'A4'!C3962,"")</f>
        <v/>
      </c>
      <c r="F3931" t="str">
        <f>IF(SUM('A4'!S3962:X3962)=6,'A4'!D3962,"")</f>
        <v/>
      </c>
      <c r="G3931" t="str">
        <f>IF(SUM('A4'!S3962:X3962)=6,'A4'!E3962,"")</f>
        <v/>
      </c>
      <c r="H3931" t="str">
        <f>IF(SUM('A4'!S3962:X3962)=6,'A4'!F3962,"")</f>
        <v/>
      </c>
      <c r="I3931" t="str">
        <f>IF(SUM('A4'!S3962:X3962)=6,'A4'!G3962,"")</f>
        <v/>
      </c>
      <c r="J3931" s="308" t="str">
        <f>IF(SUM('A4'!S3962:X3962)=6,'A4'!H3962,"")</f>
        <v/>
      </c>
    </row>
    <row r="3932" spans="1:10" x14ac:dyDescent="0.25">
      <c r="A3932" t="str">
        <f>IF(SUM('A4'!S3963:X3963)=6,'Angaben KH-Standort'!$D$25,"")</f>
        <v/>
      </c>
      <c r="B3932" t="str">
        <f>IF(SUM('A4'!S3963:X3963)=6,'Angaben KH-Standort'!$D$26,"")</f>
        <v/>
      </c>
      <c r="C3932" t="str">
        <f>IF(SUM('A4'!S3963:X3963)=6,'Angaben KH-Standort'!$D$12,"")</f>
        <v/>
      </c>
      <c r="D3932" t="str">
        <f>IF(SUM('A4'!S3963:X3963)=6,'A1'!$F$14,"")</f>
        <v/>
      </c>
      <c r="E3932" t="str">
        <f>IF(SUM('A4'!S3963:X3963)=6,'A4'!C3963,"")</f>
        <v/>
      </c>
      <c r="F3932" t="str">
        <f>IF(SUM('A4'!S3963:X3963)=6,'A4'!D3963,"")</f>
        <v/>
      </c>
      <c r="G3932" t="str">
        <f>IF(SUM('A4'!S3963:X3963)=6,'A4'!E3963,"")</f>
        <v/>
      </c>
      <c r="H3932" t="str">
        <f>IF(SUM('A4'!S3963:X3963)=6,'A4'!F3963,"")</f>
        <v/>
      </c>
      <c r="I3932" t="str">
        <f>IF(SUM('A4'!S3963:X3963)=6,'A4'!G3963,"")</f>
        <v/>
      </c>
      <c r="J3932" s="308" t="str">
        <f>IF(SUM('A4'!S3963:X3963)=6,'A4'!H3963,"")</f>
        <v/>
      </c>
    </row>
    <row r="3933" spans="1:10" x14ac:dyDescent="0.25">
      <c r="A3933" t="str">
        <f>IF(SUM('A4'!S3964:X3964)=6,'Angaben KH-Standort'!$D$25,"")</f>
        <v/>
      </c>
      <c r="B3933" t="str">
        <f>IF(SUM('A4'!S3964:X3964)=6,'Angaben KH-Standort'!$D$26,"")</f>
        <v/>
      </c>
      <c r="C3933" t="str">
        <f>IF(SUM('A4'!S3964:X3964)=6,'Angaben KH-Standort'!$D$12,"")</f>
        <v/>
      </c>
      <c r="D3933" t="str">
        <f>IF(SUM('A4'!S3964:X3964)=6,'A1'!$F$14,"")</f>
        <v/>
      </c>
      <c r="E3933" t="str">
        <f>IF(SUM('A4'!S3964:X3964)=6,'A4'!C3964,"")</f>
        <v/>
      </c>
      <c r="F3933" t="str">
        <f>IF(SUM('A4'!S3964:X3964)=6,'A4'!D3964,"")</f>
        <v/>
      </c>
      <c r="G3933" t="str">
        <f>IF(SUM('A4'!S3964:X3964)=6,'A4'!E3964,"")</f>
        <v/>
      </c>
      <c r="H3933" t="str">
        <f>IF(SUM('A4'!S3964:X3964)=6,'A4'!F3964,"")</f>
        <v/>
      </c>
      <c r="I3933" t="str">
        <f>IF(SUM('A4'!S3964:X3964)=6,'A4'!G3964,"")</f>
        <v/>
      </c>
      <c r="J3933" s="308" t="str">
        <f>IF(SUM('A4'!S3964:X3964)=6,'A4'!H3964,"")</f>
        <v/>
      </c>
    </row>
    <row r="3934" spans="1:10" x14ac:dyDescent="0.25">
      <c r="A3934" t="str">
        <f>IF(SUM('A4'!S3965:X3965)=6,'Angaben KH-Standort'!$D$25,"")</f>
        <v/>
      </c>
      <c r="B3934" t="str">
        <f>IF(SUM('A4'!S3965:X3965)=6,'Angaben KH-Standort'!$D$26,"")</f>
        <v/>
      </c>
      <c r="C3934" t="str">
        <f>IF(SUM('A4'!S3965:X3965)=6,'Angaben KH-Standort'!$D$12,"")</f>
        <v/>
      </c>
      <c r="D3934" t="str">
        <f>IF(SUM('A4'!S3965:X3965)=6,'A1'!$F$14,"")</f>
        <v/>
      </c>
      <c r="E3934" t="str">
        <f>IF(SUM('A4'!S3965:X3965)=6,'A4'!C3965,"")</f>
        <v/>
      </c>
      <c r="F3934" t="str">
        <f>IF(SUM('A4'!S3965:X3965)=6,'A4'!D3965,"")</f>
        <v/>
      </c>
      <c r="G3934" t="str">
        <f>IF(SUM('A4'!S3965:X3965)=6,'A4'!E3965,"")</f>
        <v/>
      </c>
      <c r="H3934" t="str">
        <f>IF(SUM('A4'!S3965:X3965)=6,'A4'!F3965,"")</f>
        <v/>
      </c>
      <c r="I3934" t="str">
        <f>IF(SUM('A4'!S3965:X3965)=6,'A4'!G3965,"")</f>
        <v/>
      </c>
      <c r="J3934" s="308" t="str">
        <f>IF(SUM('A4'!S3965:X3965)=6,'A4'!H3965,"")</f>
        <v/>
      </c>
    </row>
    <row r="3935" spans="1:10" x14ac:dyDescent="0.25">
      <c r="A3935" t="str">
        <f>IF(SUM('A4'!S3966:X3966)=6,'Angaben KH-Standort'!$D$25,"")</f>
        <v/>
      </c>
      <c r="B3935" t="str">
        <f>IF(SUM('A4'!S3966:X3966)=6,'Angaben KH-Standort'!$D$26,"")</f>
        <v/>
      </c>
      <c r="C3935" t="str">
        <f>IF(SUM('A4'!S3966:X3966)=6,'Angaben KH-Standort'!$D$12,"")</f>
        <v/>
      </c>
      <c r="D3935" t="str">
        <f>IF(SUM('A4'!S3966:X3966)=6,'A1'!$F$14,"")</f>
        <v/>
      </c>
      <c r="E3935" t="str">
        <f>IF(SUM('A4'!S3966:X3966)=6,'A4'!C3966,"")</f>
        <v/>
      </c>
      <c r="F3935" t="str">
        <f>IF(SUM('A4'!S3966:X3966)=6,'A4'!D3966,"")</f>
        <v/>
      </c>
      <c r="G3935" t="str">
        <f>IF(SUM('A4'!S3966:X3966)=6,'A4'!E3966,"")</f>
        <v/>
      </c>
      <c r="H3935" t="str">
        <f>IF(SUM('A4'!S3966:X3966)=6,'A4'!F3966,"")</f>
        <v/>
      </c>
      <c r="I3935" t="str">
        <f>IF(SUM('A4'!S3966:X3966)=6,'A4'!G3966,"")</f>
        <v/>
      </c>
      <c r="J3935" s="308" t="str">
        <f>IF(SUM('A4'!S3966:X3966)=6,'A4'!H3966,"")</f>
        <v/>
      </c>
    </row>
    <row r="3936" spans="1:10" x14ac:dyDescent="0.25">
      <c r="A3936" t="str">
        <f>IF(SUM('A4'!S3967:X3967)=6,'Angaben KH-Standort'!$D$25,"")</f>
        <v/>
      </c>
      <c r="B3936" t="str">
        <f>IF(SUM('A4'!S3967:X3967)=6,'Angaben KH-Standort'!$D$26,"")</f>
        <v/>
      </c>
      <c r="C3936" t="str">
        <f>IF(SUM('A4'!S3967:X3967)=6,'Angaben KH-Standort'!$D$12,"")</f>
        <v/>
      </c>
      <c r="D3936" t="str">
        <f>IF(SUM('A4'!S3967:X3967)=6,'A1'!$F$14,"")</f>
        <v/>
      </c>
      <c r="E3936" t="str">
        <f>IF(SUM('A4'!S3967:X3967)=6,'A4'!C3967,"")</f>
        <v/>
      </c>
      <c r="F3936" t="str">
        <f>IF(SUM('A4'!S3967:X3967)=6,'A4'!D3967,"")</f>
        <v/>
      </c>
      <c r="G3936" t="str">
        <f>IF(SUM('A4'!S3967:X3967)=6,'A4'!E3967,"")</f>
        <v/>
      </c>
      <c r="H3936" t="str">
        <f>IF(SUM('A4'!S3967:X3967)=6,'A4'!F3967,"")</f>
        <v/>
      </c>
      <c r="I3936" t="str">
        <f>IF(SUM('A4'!S3967:X3967)=6,'A4'!G3967,"")</f>
        <v/>
      </c>
      <c r="J3936" s="308" t="str">
        <f>IF(SUM('A4'!S3967:X3967)=6,'A4'!H3967,"")</f>
        <v/>
      </c>
    </row>
    <row r="3937" spans="1:10" x14ac:dyDescent="0.25">
      <c r="A3937" t="str">
        <f>IF(SUM('A4'!S3968:X3968)=6,'Angaben KH-Standort'!$D$25,"")</f>
        <v/>
      </c>
      <c r="B3937" t="str">
        <f>IF(SUM('A4'!S3968:X3968)=6,'Angaben KH-Standort'!$D$26,"")</f>
        <v/>
      </c>
      <c r="C3937" t="str">
        <f>IF(SUM('A4'!S3968:X3968)=6,'Angaben KH-Standort'!$D$12,"")</f>
        <v/>
      </c>
      <c r="D3937" t="str">
        <f>IF(SUM('A4'!S3968:X3968)=6,'A1'!$F$14,"")</f>
        <v/>
      </c>
      <c r="E3937" t="str">
        <f>IF(SUM('A4'!S3968:X3968)=6,'A4'!C3968,"")</f>
        <v/>
      </c>
      <c r="F3937" t="str">
        <f>IF(SUM('A4'!S3968:X3968)=6,'A4'!D3968,"")</f>
        <v/>
      </c>
      <c r="G3937" t="str">
        <f>IF(SUM('A4'!S3968:X3968)=6,'A4'!E3968,"")</f>
        <v/>
      </c>
      <c r="H3937" t="str">
        <f>IF(SUM('A4'!S3968:X3968)=6,'A4'!F3968,"")</f>
        <v/>
      </c>
      <c r="I3937" t="str">
        <f>IF(SUM('A4'!S3968:X3968)=6,'A4'!G3968,"")</f>
        <v/>
      </c>
      <c r="J3937" s="308" t="str">
        <f>IF(SUM('A4'!S3968:X3968)=6,'A4'!H3968,"")</f>
        <v/>
      </c>
    </row>
    <row r="3938" spans="1:10" x14ac:dyDescent="0.25">
      <c r="A3938" t="str">
        <f>IF(SUM('A4'!S3969:X3969)=6,'Angaben KH-Standort'!$D$25,"")</f>
        <v/>
      </c>
      <c r="B3938" t="str">
        <f>IF(SUM('A4'!S3969:X3969)=6,'Angaben KH-Standort'!$D$26,"")</f>
        <v/>
      </c>
      <c r="C3938" t="str">
        <f>IF(SUM('A4'!S3969:X3969)=6,'Angaben KH-Standort'!$D$12,"")</f>
        <v/>
      </c>
      <c r="D3938" t="str">
        <f>IF(SUM('A4'!S3969:X3969)=6,'A1'!$F$14,"")</f>
        <v/>
      </c>
      <c r="E3938" t="str">
        <f>IF(SUM('A4'!S3969:X3969)=6,'A4'!C3969,"")</f>
        <v/>
      </c>
      <c r="F3938" t="str">
        <f>IF(SUM('A4'!S3969:X3969)=6,'A4'!D3969,"")</f>
        <v/>
      </c>
      <c r="G3938" t="str">
        <f>IF(SUM('A4'!S3969:X3969)=6,'A4'!E3969,"")</f>
        <v/>
      </c>
      <c r="H3938" t="str">
        <f>IF(SUM('A4'!S3969:X3969)=6,'A4'!F3969,"")</f>
        <v/>
      </c>
      <c r="I3938" t="str">
        <f>IF(SUM('A4'!S3969:X3969)=6,'A4'!G3969,"")</f>
        <v/>
      </c>
      <c r="J3938" s="308" t="str">
        <f>IF(SUM('A4'!S3969:X3969)=6,'A4'!H3969,"")</f>
        <v/>
      </c>
    </row>
    <row r="3939" spans="1:10" x14ac:dyDescent="0.25">
      <c r="A3939" t="str">
        <f>IF(SUM('A4'!S3970:X3970)=6,'Angaben KH-Standort'!$D$25,"")</f>
        <v/>
      </c>
      <c r="B3939" t="str">
        <f>IF(SUM('A4'!S3970:X3970)=6,'Angaben KH-Standort'!$D$26,"")</f>
        <v/>
      </c>
      <c r="C3939" t="str">
        <f>IF(SUM('A4'!S3970:X3970)=6,'Angaben KH-Standort'!$D$12,"")</f>
        <v/>
      </c>
      <c r="D3939" t="str">
        <f>IF(SUM('A4'!S3970:X3970)=6,'A1'!$F$14,"")</f>
        <v/>
      </c>
      <c r="E3939" t="str">
        <f>IF(SUM('A4'!S3970:X3970)=6,'A4'!C3970,"")</f>
        <v/>
      </c>
      <c r="F3939" t="str">
        <f>IF(SUM('A4'!S3970:X3970)=6,'A4'!D3970,"")</f>
        <v/>
      </c>
      <c r="G3939" t="str">
        <f>IF(SUM('A4'!S3970:X3970)=6,'A4'!E3970,"")</f>
        <v/>
      </c>
      <c r="H3939" t="str">
        <f>IF(SUM('A4'!S3970:X3970)=6,'A4'!F3970,"")</f>
        <v/>
      </c>
      <c r="I3939" t="str">
        <f>IF(SUM('A4'!S3970:X3970)=6,'A4'!G3970,"")</f>
        <v/>
      </c>
      <c r="J3939" s="308" t="str">
        <f>IF(SUM('A4'!S3970:X3970)=6,'A4'!H3970,"")</f>
        <v/>
      </c>
    </row>
    <row r="3940" spans="1:10" x14ac:dyDescent="0.25">
      <c r="A3940" t="str">
        <f>IF(SUM('A4'!S3971:X3971)=6,'Angaben KH-Standort'!$D$25,"")</f>
        <v/>
      </c>
      <c r="B3940" t="str">
        <f>IF(SUM('A4'!S3971:X3971)=6,'Angaben KH-Standort'!$D$26,"")</f>
        <v/>
      </c>
      <c r="C3940" t="str">
        <f>IF(SUM('A4'!S3971:X3971)=6,'Angaben KH-Standort'!$D$12,"")</f>
        <v/>
      </c>
      <c r="D3940" t="str">
        <f>IF(SUM('A4'!S3971:X3971)=6,'A1'!$F$14,"")</f>
        <v/>
      </c>
      <c r="E3940" t="str">
        <f>IF(SUM('A4'!S3971:X3971)=6,'A4'!C3971,"")</f>
        <v/>
      </c>
      <c r="F3940" t="str">
        <f>IF(SUM('A4'!S3971:X3971)=6,'A4'!D3971,"")</f>
        <v/>
      </c>
      <c r="G3940" t="str">
        <f>IF(SUM('A4'!S3971:X3971)=6,'A4'!E3971,"")</f>
        <v/>
      </c>
      <c r="H3940" t="str">
        <f>IF(SUM('A4'!S3971:X3971)=6,'A4'!F3971,"")</f>
        <v/>
      </c>
      <c r="I3940" t="str">
        <f>IF(SUM('A4'!S3971:X3971)=6,'A4'!G3971,"")</f>
        <v/>
      </c>
      <c r="J3940" s="308" t="str">
        <f>IF(SUM('A4'!S3971:X3971)=6,'A4'!H3971,"")</f>
        <v/>
      </c>
    </row>
    <row r="3941" spans="1:10" x14ac:dyDescent="0.25">
      <c r="A3941" t="str">
        <f>IF(SUM('A4'!S3972:X3972)=6,'Angaben KH-Standort'!$D$25,"")</f>
        <v/>
      </c>
      <c r="B3941" t="str">
        <f>IF(SUM('A4'!S3972:X3972)=6,'Angaben KH-Standort'!$D$26,"")</f>
        <v/>
      </c>
      <c r="C3941" t="str">
        <f>IF(SUM('A4'!S3972:X3972)=6,'Angaben KH-Standort'!$D$12,"")</f>
        <v/>
      </c>
      <c r="D3941" t="str">
        <f>IF(SUM('A4'!S3972:X3972)=6,'A1'!$F$14,"")</f>
        <v/>
      </c>
      <c r="E3941" t="str">
        <f>IF(SUM('A4'!S3972:X3972)=6,'A4'!C3972,"")</f>
        <v/>
      </c>
      <c r="F3941" t="str">
        <f>IF(SUM('A4'!S3972:X3972)=6,'A4'!D3972,"")</f>
        <v/>
      </c>
      <c r="G3941" t="str">
        <f>IF(SUM('A4'!S3972:X3972)=6,'A4'!E3972,"")</f>
        <v/>
      </c>
      <c r="H3941" t="str">
        <f>IF(SUM('A4'!S3972:X3972)=6,'A4'!F3972,"")</f>
        <v/>
      </c>
      <c r="I3941" t="str">
        <f>IF(SUM('A4'!S3972:X3972)=6,'A4'!G3972,"")</f>
        <v/>
      </c>
      <c r="J3941" s="308" t="str">
        <f>IF(SUM('A4'!S3972:X3972)=6,'A4'!H3972,"")</f>
        <v/>
      </c>
    </row>
    <row r="3942" spans="1:10" x14ac:dyDescent="0.25">
      <c r="A3942" t="str">
        <f>IF(SUM('A4'!S3973:X3973)=6,'Angaben KH-Standort'!$D$25,"")</f>
        <v/>
      </c>
      <c r="B3942" t="str">
        <f>IF(SUM('A4'!S3973:X3973)=6,'Angaben KH-Standort'!$D$26,"")</f>
        <v/>
      </c>
      <c r="C3942" t="str">
        <f>IF(SUM('A4'!S3973:X3973)=6,'Angaben KH-Standort'!$D$12,"")</f>
        <v/>
      </c>
      <c r="D3942" t="str">
        <f>IF(SUM('A4'!S3973:X3973)=6,'A1'!$F$14,"")</f>
        <v/>
      </c>
      <c r="E3942" t="str">
        <f>IF(SUM('A4'!S3973:X3973)=6,'A4'!C3973,"")</f>
        <v/>
      </c>
      <c r="F3942" t="str">
        <f>IF(SUM('A4'!S3973:X3973)=6,'A4'!D3973,"")</f>
        <v/>
      </c>
      <c r="G3942" t="str">
        <f>IF(SUM('A4'!S3973:X3973)=6,'A4'!E3973,"")</f>
        <v/>
      </c>
      <c r="H3942" t="str">
        <f>IF(SUM('A4'!S3973:X3973)=6,'A4'!F3973,"")</f>
        <v/>
      </c>
      <c r="I3942" t="str">
        <f>IF(SUM('A4'!S3973:X3973)=6,'A4'!G3973,"")</f>
        <v/>
      </c>
      <c r="J3942" s="308" t="str">
        <f>IF(SUM('A4'!S3973:X3973)=6,'A4'!H3973,"")</f>
        <v/>
      </c>
    </row>
    <row r="3943" spans="1:10" x14ac:dyDescent="0.25">
      <c r="A3943" t="str">
        <f>IF(SUM('A4'!S3974:X3974)=6,'Angaben KH-Standort'!$D$25,"")</f>
        <v/>
      </c>
      <c r="B3943" t="str">
        <f>IF(SUM('A4'!S3974:X3974)=6,'Angaben KH-Standort'!$D$26,"")</f>
        <v/>
      </c>
      <c r="C3943" t="str">
        <f>IF(SUM('A4'!S3974:X3974)=6,'Angaben KH-Standort'!$D$12,"")</f>
        <v/>
      </c>
      <c r="D3943" t="str">
        <f>IF(SUM('A4'!S3974:X3974)=6,'A1'!$F$14,"")</f>
        <v/>
      </c>
      <c r="E3943" t="str">
        <f>IF(SUM('A4'!S3974:X3974)=6,'A4'!C3974,"")</f>
        <v/>
      </c>
      <c r="F3943" t="str">
        <f>IF(SUM('A4'!S3974:X3974)=6,'A4'!D3974,"")</f>
        <v/>
      </c>
      <c r="G3943" t="str">
        <f>IF(SUM('A4'!S3974:X3974)=6,'A4'!E3974,"")</f>
        <v/>
      </c>
      <c r="H3943" t="str">
        <f>IF(SUM('A4'!S3974:X3974)=6,'A4'!F3974,"")</f>
        <v/>
      </c>
      <c r="I3943" t="str">
        <f>IF(SUM('A4'!S3974:X3974)=6,'A4'!G3974,"")</f>
        <v/>
      </c>
      <c r="J3943" s="308" t="str">
        <f>IF(SUM('A4'!S3974:X3974)=6,'A4'!H3974,"")</f>
        <v/>
      </c>
    </row>
    <row r="3944" spans="1:10" x14ac:dyDescent="0.25">
      <c r="A3944" t="str">
        <f>IF(SUM('A4'!S3975:X3975)=6,'Angaben KH-Standort'!$D$25,"")</f>
        <v/>
      </c>
      <c r="B3944" t="str">
        <f>IF(SUM('A4'!S3975:X3975)=6,'Angaben KH-Standort'!$D$26,"")</f>
        <v/>
      </c>
      <c r="C3944" t="str">
        <f>IF(SUM('A4'!S3975:X3975)=6,'Angaben KH-Standort'!$D$12,"")</f>
        <v/>
      </c>
      <c r="D3944" t="str">
        <f>IF(SUM('A4'!S3975:X3975)=6,'A1'!$F$14,"")</f>
        <v/>
      </c>
      <c r="E3944" t="str">
        <f>IF(SUM('A4'!S3975:X3975)=6,'A4'!C3975,"")</f>
        <v/>
      </c>
      <c r="F3944" t="str">
        <f>IF(SUM('A4'!S3975:X3975)=6,'A4'!D3975,"")</f>
        <v/>
      </c>
      <c r="G3944" t="str">
        <f>IF(SUM('A4'!S3975:X3975)=6,'A4'!E3975,"")</f>
        <v/>
      </c>
      <c r="H3944" t="str">
        <f>IF(SUM('A4'!S3975:X3975)=6,'A4'!F3975,"")</f>
        <v/>
      </c>
      <c r="I3944" t="str">
        <f>IF(SUM('A4'!S3975:X3975)=6,'A4'!G3975,"")</f>
        <v/>
      </c>
      <c r="J3944" s="308" t="str">
        <f>IF(SUM('A4'!S3975:X3975)=6,'A4'!H3975,"")</f>
        <v/>
      </c>
    </row>
    <row r="3945" spans="1:10" x14ac:dyDescent="0.25">
      <c r="A3945" t="str">
        <f>IF(SUM('A4'!S3976:X3976)=6,'Angaben KH-Standort'!$D$25,"")</f>
        <v/>
      </c>
      <c r="B3945" t="str">
        <f>IF(SUM('A4'!S3976:X3976)=6,'Angaben KH-Standort'!$D$26,"")</f>
        <v/>
      </c>
      <c r="C3945" t="str">
        <f>IF(SUM('A4'!S3976:X3976)=6,'Angaben KH-Standort'!$D$12,"")</f>
        <v/>
      </c>
      <c r="D3945" t="str">
        <f>IF(SUM('A4'!S3976:X3976)=6,'A1'!$F$14,"")</f>
        <v/>
      </c>
      <c r="E3945" t="str">
        <f>IF(SUM('A4'!S3976:X3976)=6,'A4'!C3976,"")</f>
        <v/>
      </c>
      <c r="F3945" t="str">
        <f>IF(SUM('A4'!S3976:X3976)=6,'A4'!D3976,"")</f>
        <v/>
      </c>
      <c r="G3945" t="str">
        <f>IF(SUM('A4'!S3976:X3976)=6,'A4'!E3976,"")</f>
        <v/>
      </c>
      <c r="H3945" t="str">
        <f>IF(SUM('A4'!S3976:X3976)=6,'A4'!F3976,"")</f>
        <v/>
      </c>
      <c r="I3945" t="str">
        <f>IF(SUM('A4'!S3976:X3976)=6,'A4'!G3976,"")</f>
        <v/>
      </c>
      <c r="J3945" s="308" t="str">
        <f>IF(SUM('A4'!S3976:X3976)=6,'A4'!H3976,"")</f>
        <v/>
      </c>
    </row>
    <row r="3946" spans="1:10" x14ac:dyDescent="0.25">
      <c r="A3946" t="str">
        <f>IF(SUM('A4'!S3977:X3977)=6,'Angaben KH-Standort'!$D$25,"")</f>
        <v/>
      </c>
      <c r="B3946" t="str">
        <f>IF(SUM('A4'!S3977:X3977)=6,'Angaben KH-Standort'!$D$26,"")</f>
        <v/>
      </c>
      <c r="C3946" t="str">
        <f>IF(SUM('A4'!S3977:X3977)=6,'Angaben KH-Standort'!$D$12,"")</f>
        <v/>
      </c>
      <c r="D3946" t="str">
        <f>IF(SUM('A4'!S3977:X3977)=6,'A1'!$F$14,"")</f>
        <v/>
      </c>
      <c r="E3946" t="str">
        <f>IF(SUM('A4'!S3977:X3977)=6,'A4'!C3977,"")</f>
        <v/>
      </c>
      <c r="F3946" t="str">
        <f>IF(SUM('A4'!S3977:X3977)=6,'A4'!D3977,"")</f>
        <v/>
      </c>
      <c r="G3946" t="str">
        <f>IF(SUM('A4'!S3977:X3977)=6,'A4'!E3977,"")</f>
        <v/>
      </c>
      <c r="H3946" t="str">
        <f>IF(SUM('A4'!S3977:X3977)=6,'A4'!F3977,"")</f>
        <v/>
      </c>
      <c r="I3946" t="str">
        <f>IF(SUM('A4'!S3977:X3977)=6,'A4'!G3977,"")</f>
        <v/>
      </c>
      <c r="J3946" s="308" t="str">
        <f>IF(SUM('A4'!S3977:X3977)=6,'A4'!H3977,"")</f>
        <v/>
      </c>
    </row>
    <row r="3947" spans="1:10" x14ac:dyDescent="0.25">
      <c r="A3947" t="str">
        <f>IF(SUM('A4'!S3978:X3978)=6,'Angaben KH-Standort'!$D$25,"")</f>
        <v/>
      </c>
      <c r="B3947" t="str">
        <f>IF(SUM('A4'!S3978:X3978)=6,'Angaben KH-Standort'!$D$26,"")</f>
        <v/>
      </c>
      <c r="C3947" t="str">
        <f>IF(SUM('A4'!S3978:X3978)=6,'Angaben KH-Standort'!$D$12,"")</f>
        <v/>
      </c>
      <c r="D3947" t="str">
        <f>IF(SUM('A4'!S3978:X3978)=6,'A1'!$F$14,"")</f>
        <v/>
      </c>
      <c r="E3947" t="str">
        <f>IF(SUM('A4'!S3978:X3978)=6,'A4'!C3978,"")</f>
        <v/>
      </c>
      <c r="F3947" t="str">
        <f>IF(SUM('A4'!S3978:X3978)=6,'A4'!D3978,"")</f>
        <v/>
      </c>
      <c r="G3947" t="str">
        <f>IF(SUM('A4'!S3978:X3978)=6,'A4'!E3978,"")</f>
        <v/>
      </c>
      <c r="H3947" t="str">
        <f>IF(SUM('A4'!S3978:X3978)=6,'A4'!F3978,"")</f>
        <v/>
      </c>
      <c r="I3947" t="str">
        <f>IF(SUM('A4'!S3978:X3978)=6,'A4'!G3978,"")</f>
        <v/>
      </c>
      <c r="J3947" s="308" t="str">
        <f>IF(SUM('A4'!S3978:X3978)=6,'A4'!H3978,"")</f>
        <v/>
      </c>
    </row>
    <row r="3948" spans="1:10" x14ac:dyDescent="0.25">
      <c r="A3948" t="str">
        <f>IF(SUM('A4'!S3979:X3979)=6,'Angaben KH-Standort'!$D$25,"")</f>
        <v/>
      </c>
      <c r="B3948" t="str">
        <f>IF(SUM('A4'!S3979:X3979)=6,'Angaben KH-Standort'!$D$26,"")</f>
        <v/>
      </c>
      <c r="C3948" t="str">
        <f>IF(SUM('A4'!S3979:X3979)=6,'Angaben KH-Standort'!$D$12,"")</f>
        <v/>
      </c>
      <c r="D3948" t="str">
        <f>IF(SUM('A4'!S3979:X3979)=6,'A1'!$F$14,"")</f>
        <v/>
      </c>
      <c r="E3948" t="str">
        <f>IF(SUM('A4'!S3979:X3979)=6,'A4'!C3979,"")</f>
        <v/>
      </c>
      <c r="F3948" t="str">
        <f>IF(SUM('A4'!S3979:X3979)=6,'A4'!D3979,"")</f>
        <v/>
      </c>
      <c r="G3948" t="str">
        <f>IF(SUM('A4'!S3979:X3979)=6,'A4'!E3979,"")</f>
        <v/>
      </c>
      <c r="H3948" t="str">
        <f>IF(SUM('A4'!S3979:X3979)=6,'A4'!F3979,"")</f>
        <v/>
      </c>
      <c r="I3948" t="str">
        <f>IF(SUM('A4'!S3979:X3979)=6,'A4'!G3979,"")</f>
        <v/>
      </c>
      <c r="J3948" s="308" t="str">
        <f>IF(SUM('A4'!S3979:X3979)=6,'A4'!H3979,"")</f>
        <v/>
      </c>
    </row>
    <row r="3949" spans="1:10" x14ac:dyDescent="0.25">
      <c r="A3949" t="str">
        <f>IF(SUM('A4'!S3980:X3980)=6,'Angaben KH-Standort'!$D$25,"")</f>
        <v/>
      </c>
      <c r="B3949" t="str">
        <f>IF(SUM('A4'!S3980:X3980)=6,'Angaben KH-Standort'!$D$26,"")</f>
        <v/>
      </c>
      <c r="C3949" t="str">
        <f>IF(SUM('A4'!S3980:X3980)=6,'Angaben KH-Standort'!$D$12,"")</f>
        <v/>
      </c>
      <c r="D3949" t="str">
        <f>IF(SUM('A4'!S3980:X3980)=6,'A1'!$F$14,"")</f>
        <v/>
      </c>
      <c r="E3949" t="str">
        <f>IF(SUM('A4'!S3980:X3980)=6,'A4'!C3980,"")</f>
        <v/>
      </c>
      <c r="F3949" t="str">
        <f>IF(SUM('A4'!S3980:X3980)=6,'A4'!D3980,"")</f>
        <v/>
      </c>
      <c r="G3949" t="str">
        <f>IF(SUM('A4'!S3980:X3980)=6,'A4'!E3980,"")</f>
        <v/>
      </c>
      <c r="H3949" t="str">
        <f>IF(SUM('A4'!S3980:X3980)=6,'A4'!F3980,"")</f>
        <v/>
      </c>
      <c r="I3949" t="str">
        <f>IF(SUM('A4'!S3980:X3980)=6,'A4'!G3980,"")</f>
        <v/>
      </c>
      <c r="J3949" s="308" t="str">
        <f>IF(SUM('A4'!S3980:X3980)=6,'A4'!H3980,"")</f>
        <v/>
      </c>
    </row>
    <row r="3950" spans="1:10" x14ac:dyDescent="0.25">
      <c r="A3950" t="str">
        <f>IF(SUM('A4'!S3981:X3981)=6,'Angaben KH-Standort'!$D$25,"")</f>
        <v/>
      </c>
      <c r="B3950" t="str">
        <f>IF(SUM('A4'!S3981:X3981)=6,'Angaben KH-Standort'!$D$26,"")</f>
        <v/>
      </c>
      <c r="C3950" t="str">
        <f>IF(SUM('A4'!S3981:X3981)=6,'Angaben KH-Standort'!$D$12,"")</f>
        <v/>
      </c>
      <c r="D3950" t="str">
        <f>IF(SUM('A4'!S3981:X3981)=6,'A1'!$F$14,"")</f>
        <v/>
      </c>
      <c r="E3950" t="str">
        <f>IF(SUM('A4'!S3981:X3981)=6,'A4'!C3981,"")</f>
        <v/>
      </c>
      <c r="F3950" t="str">
        <f>IF(SUM('A4'!S3981:X3981)=6,'A4'!D3981,"")</f>
        <v/>
      </c>
      <c r="G3950" t="str">
        <f>IF(SUM('A4'!S3981:X3981)=6,'A4'!E3981,"")</f>
        <v/>
      </c>
      <c r="H3950" t="str">
        <f>IF(SUM('A4'!S3981:X3981)=6,'A4'!F3981,"")</f>
        <v/>
      </c>
      <c r="I3950" t="str">
        <f>IF(SUM('A4'!S3981:X3981)=6,'A4'!G3981,"")</f>
        <v/>
      </c>
      <c r="J3950" s="308" t="str">
        <f>IF(SUM('A4'!S3981:X3981)=6,'A4'!H3981,"")</f>
        <v/>
      </c>
    </row>
    <row r="3951" spans="1:10" x14ac:dyDescent="0.25">
      <c r="A3951" t="str">
        <f>IF(SUM('A4'!S3982:X3982)=6,'Angaben KH-Standort'!$D$25,"")</f>
        <v/>
      </c>
      <c r="B3951" t="str">
        <f>IF(SUM('A4'!S3982:X3982)=6,'Angaben KH-Standort'!$D$26,"")</f>
        <v/>
      </c>
      <c r="C3951" t="str">
        <f>IF(SUM('A4'!S3982:X3982)=6,'Angaben KH-Standort'!$D$12,"")</f>
        <v/>
      </c>
      <c r="D3951" t="str">
        <f>IF(SUM('A4'!S3982:X3982)=6,'A1'!$F$14,"")</f>
        <v/>
      </c>
      <c r="E3951" t="str">
        <f>IF(SUM('A4'!S3982:X3982)=6,'A4'!C3982,"")</f>
        <v/>
      </c>
      <c r="F3951" t="str">
        <f>IF(SUM('A4'!S3982:X3982)=6,'A4'!D3982,"")</f>
        <v/>
      </c>
      <c r="G3951" t="str">
        <f>IF(SUM('A4'!S3982:X3982)=6,'A4'!E3982,"")</f>
        <v/>
      </c>
      <c r="H3951" t="str">
        <f>IF(SUM('A4'!S3982:X3982)=6,'A4'!F3982,"")</f>
        <v/>
      </c>
      <c r="I3951" t="str">
        <f>IF(SUM('A4'!S3982:X3982)=6,'A4'!G3982,"")</f>
        <v/>
      </c>
      <c r="J3951" s="308" t="str">
        <f>IF(SUM('A4'!S3982:X3982)=6,'A4'!H3982,"")</f>
        <v/>
      </c>
    </row>
    <row r="3952" spans="1:10" x14ac:dyDescent="0.25">
      <c r="A3952" t="str">
        <f>IF(SUM('A4'!S3983:X3983)=6,'Angaben KH-Standort'!$D$25,"")</f>
        <v/>
      </c>
      <c r="B3952" t="str">
        <f>IF(SUM('A4'!S3983:X3983)=6,'Angaben KH-Standort'!$D$26,"")</f>
        <v/>
      </c>
      <c r="C3952" t="str">
        <f>IF(SUM('A4'!S3983:X3983)=6,'Angaben KH-Standort'!$D$12,"")</f>
        <v/>
      </c>
      <c r="D3952" t="str">
        <f>IF(SUM('A4'!S3983:X3983)=6,'A1'!$F$14,"")</f>
        <v/>
      </c>
      <c r="E3952" t="str">
        <f>IF(SUM('A4'!S3983:X3983)=6,'A4'!C3983,"")</f>
        <v/>
      </c>
      <c r="F3952" t="str">
        <f>IF(SUM('A4'!S3983:X3983)=6,'A4'!D3983,"")</f>
        <v/>
      </c>
      <c r="G3952" t="str">
        <f>IF(SUM('A4'!S3983:X3983)=6,'A4'!E3983,"")</f>
        <v/>
      </c>
      <c r="H3952" t="str">
        <f>IF(SUM('A4'!S3983:X3983)=6,'A4'!F3983,"")</f>
        <v/>
      </c>
      <c r="I3952" t="str">
        <f>IF(SUM('A4'!S3983:X3983)=6,'A4'!G3983,"")</f>
        <v/>
      </c>
      <c r="J3952" s="308" t="str">
        <f>IF(SUM('A4'!S3983:X3983)=6,'A4'!H3983,"")</f>
        <v/>
      </c>
    </row>
    <row r="3953" spans="1:10" x14ac:dyDescent="0.25">
      <c r="A3953" t="str">
        <f>IF(SUM('A4'!S3984:X3984)=6,'Angaben KH-Standort'!$D$25,"")</f>
        <v/>
      </c>
      <c r="B3953" t="str">
        <f>IF(SUM('A4'!S3984:X3984)=6,'Angaben KH-Standort'!$D$26,"")</f>
        <v/>
      </c>
      <c r="C3953" t="str">
        <f>IF(SUM('A4'!S3984:X3984)=6,'Angaben KH-Standort'!$D$12,"")</f>
        <v/>
      </c>
      <c r="D3953" t="str">
        <f>IF(SUM('A4'!S3984:X3984)=6,'A1'!$F$14,"")</f>
        <v/>
      </c>
      <c r="E3953" t="str">
        <f>IF(SUM('A4'!S3984:X3984)=6,'A4'!C3984,"")</f>
        <v/>
      </c>
      <c r="F3953" t="str">
        <f>IF(SUM('A4'!S3984:X3984)=6,'A4'!D3984,"")</f>
        <v/>
      </c>
      <c r="G3953" t="str">
        <f>IF(SUM('A4'!S3984:X3984)=6,'A4'!E3984,"")</f>
        <v/>
      </c>
      <c r="H3953" t="str">
        <f>IF(SUM('A4'!S3984:X3984)=6,'A4'!F3984,"")</f>
        <v/>
      </c>
      <c r="I3953" t="str">
        <f>IF(SUM('A4'!S3984:X3984)=6,'A4'!G3984,"")</f>
        <v/>
      </c>
      <c r="J3953" s="308" t="str">
        <f>IF(SUM('A4'!S3984:X3984)=6,'A4'!H3984,"")</f>
        <v/>
      </c>
    </row>
    <row r="3954" spans="1:10" x14ac:dyDescent="0.25">
      <c r="A3954" t="str">
        <f>IF(SUM('A4'!S3985:X3985)=6,'Angaben KH-Standort'!$D$25,"")</f>
        <v/>
      </c>
      <c r="B3954" t="str">
        <f>IF(SUM('A4'!S3985:X3985)=6,'Angaben KH-Standort'!$D$26,"")</f>
        <v/>
      </c>
      <c r="C3954" t="str">
        <f>IF(SUM('A4'!S3985:X3985)=6,'Angaben KH-Standort'!$D$12,"")</f>
        <v/>
      </c>
      <c r="D3954" t="str">
        <f>IF(SUM('A4'!S3985:X3985)=6,'A1'!$F$14,"")</f>
        <v/>
      </c>
      <c r="E3954" t="str">
        <f>IF(SUM('A4'!S3985:X3985)=6,'A4'!C3985,"")</f>
        <v/>
      </c>
      <c r="F3954" t="str">
        <f>IF(SUM('A4'!S3985:X3985)=6,'A4'!D3985,"")</f>
        <v/>
      </c>
      <c r="G3954" t="str">
        <f>IF(SUM('A4'!S3985:X3985)=6,'A4'!E3985,"")</f>
        <v/>
      </c>
      <c r="H3954" t="str">
        <f>IF(SUM('A4'!S3985:X3985)=6,'A4'!F3985,"")</f>
        <v/>
      </c>
      <c r="I3954" t="str">
        <f>IF(SUM('A4'!S3985:X3985)=6,'A4'!G3985,"")</f>
        <v/>
      </c>
      <c r="J3954" s="308" t="str">
        <f>IF(SUM('A4'!S3985:X3985)=6,'A4'!H3985,"")</f>
        <v/>
      </c>
    </row>
    <row r="3955" spans="1:10" x14ac:dyDescent="0.25">
      <c r="A3955" t="str">
        <f>IF(SUM('A4'!S3986:X3986)=6,'Angaben KH-Standort'!$D$25,"")</f>
        <v/>
      </c>
      <c r="B3955" t="str">
        <f>IF(SUM('A4'!S3986:X3986)=6,'Angaben KH-Standort'!$D$26,"")</f>
        <v/>
      </c>
      <c r="C3955" t="str">
        <f>IF(SUM('A4'!S3986:X3986)=6,'Angaben KH-Standort'!$D$12,"")</f>
        <v/>
      </c>
      <c r="D3955" t="str">
        <f>IF(SUM('A4'!S3986:X3986)=6,'A1'!$F$14,"")</f>
        <v/>
      </c>
      <c r="E3955" t="str">
        <f>IF(SUM('A4'!S3986:X3986)=6,'A4'!C3986,"")</f>
        <v/>
      </c>
      <c r="F3955" t="str">
        <f>IF(SUM('A4'!S3986:X3986)=6,'A4'!D3986,"")</f>
        <v/>
      </c>
      <c r="G3955" t="str">
        <f>IF(SUM('A4'!S3986:X3986)=6,'A4'!E3986,"")</f>
        <v/>
      </c>
      <c r="H3955" t="str">
        <f>IF(SUM('A4'!S3986:X3986)=6,'A4'!F3986,"")</f>
        <v/>
      </c>
      <c r="I3955" t="str">
        <f>IF(SUM('A4'!S3986:X3986)=6,'A4'!G3986,"")</f>
        <v/>
      </c>
      <c r="J3955" s="308" t="str">
        <f>IF(SUM('A4'!S3986:X3986)=6,'A4'!H3986,"")</f>
        <v/>
      </c>
    </row>
    <row r="3956" spans="1:10" x14ac:dyDescent="0.25">
      <c r="A3956" t="str">
        <f>IF(SUM('A4'!S3987:X3987)=6,'Angaben KH-Standort'!$D$25,"")</f>
        <v/>
      </c>
      <c r="B3956" t="str">
        <f>IF(SUM('A4'!S3987:X3987)=6,'Angaben KH-Standort'!$D$26,"")</f>
        <v/>
      </c>
      <c r="C3956" t="str">
        <f>IF(SUM('A4'!S3987:X3987)=6,'Angaben KH-Standort'!$D$12,"")</f>
        <v/>
      </c>
      <c r="D3956" t="str">
        <f>IF(SUM('A4'!S3987:X3987)=6,'A1'!$F$14,"")</f>
        <v/>
      </c>
      <c r="E3956" t="str">
        <f>IF(SUM('A4'!S3987:X3987)=6,'A4'!C3987,"")</f>
        <v/>
      </c>
      <c r="F3956" t="str">
        <f>IF(SUM('A4'!S3987:X3987)=6,'A4'!D3987,"")</f>
        <v/>
      </c>
      <c r="G3956" t="str">
        <f>IF(SUM('A4'!S3987:X3987)=6,'A4'!E3987,"")</f>
        <v/>
      </c>
      <c r="H3956" t="str">
        <f>IF(SUM('A4'!S3987:X3987)=6,'A4'!F3987,"")</f>
        <v/>
      </c>
      <c r="I3956" t="str">
        <f>IF(SUM('A4'!S3987:X3987)=6,'A4'!G3987,"")</f>
        <v/>
      </c>
      <c r="J3956" s="308" t="str">
        <f>IF(SUM('A4'!S3987:X3987)=6,'A4'!H3987,"")</f>
        <v/>
      </c>
    </row>
    <row r="3957" spans="1:10" x14ac:dyDescent="0.25">
      <c r="A3957" t="str">
        <f>IF(SUM('A4'!S3988:X3988)=6,'Angaben KH-Standort'!$D$25,"")</f>
        <v/>
      </c>
      <c r="B3957" t="str">
        <f>IF(SUM('A4'!S3988:X3988)=6,'Angaben KH-Standort'!$D$26,"")</f>
        <v/>
      </c>
      <c r="C3957" t="str">
        <f>IF(SUM('A4'!S3988:X3988)=6,'Angaben KH-Standort'!$D$12,"")</f>
        <v/>
      </c>
      <c r="D3957" t="str">
        <f>IF(SUM('A4'!S3988:X3988)=6,'A1'!$F$14,"")</f>
        <v/>
      </c>
      <c r="E3957" t="str">
        <f>IF(SUM('A4'!S3988:X3988)=6,'A4'!C3988,"")</f>
        <v/>
      </c>
      <c r="F3957" t="str">
        <f>IF(SUM('A4'!S3988:X3988)=6,'A4'!D3988,"")</f>
        <v/>
      </c>
      <c r="G3957" t="str">
        <f>IF(SUM('A4'!S3988:X3988)=6,'A4'!E3988,"")</f>
        <v/>
      </c>
      <c r="H3957" t="str">
        <f>IF(SUM('A4'!S3988:X3988)=6,'A4'!F3988,"")</f>
        <v/>
      </c>
      <c r="I3957" t="str">
        <f>IF(SUM('A4'!S3988:X3988)=6,'A4'!G3988,"")</f>
        <v/>
      </c>
      <c r="J3957" s="308" t="str">
        <f>IF(SUM('A4'!S3988:X3988)=6,'A4'!H3988,"")</f>
        <v/>
      </c>
    </row>
    <row r="3958" spans="1:10" x14ac:dyDescent="0.25">
      <c r="A3958" t="str">
        <f>IF(SUM('A4'!S3989:X3989)=6,'Angaben KH-Standort'!$D$25,"")</f>
        <v/>
      </c>
      <c r="B3958" t="str">
        <f>IF(SUM('A4'!S3989:X3989)=6,'Angaben KH-Standort'!$D$26,"")</f>
        <v/>
      </c>
      <c r="C3958" t="str">
        <f>IF(SUM('A4'!S3989:X3989)=6,'Angaben KH-Standort'!$D$12,"")</f>
        <v/>
      </c>
      <c r="D3958" t="str">
        <f>IF(SUM('A4'!S3989:X3989)=6,'A1'!$F$14,"")</f>
        <v/>
      </c>
      <c r="E3958" t="str">
        <f>IF(SUM('A4'!S3989:X3989)=6,'A4'!C3989,"")</f>
        <v/>
      </c>
      <c r="F3958" t="str">
        <f>IF(SUM('A4'!S3989:X3989)=6,'A4'!D3989,"")</f>
        <v/>
      </c>
      <c r="G3958" t="str">
        <f>IF(SUM('A4'!S3989:X3989)=6,'A4'!E3989,"")</f>
        <v/>
      </c>
      <c r="H3958" t="str">
        <f>IF(SUM('A4'!S3989:X3989)=6,'A4'!F3989,"")</f>
        <v/>
      </c>
      <c r="I3958" t="str">
        <f>IF(SUM('A4'!S3989:X3989)=6,'A4'!G3989,"")</f>
        <v/>
      </c>
      <c r="J3958" s="308" t="str">
        <f>IF(SUM('A4'!S3989:X3989)=6,'A4'!H3989,"")</f>
        <v/>
      </c>
    </row>
    <row r="3959" spans="1:10" x14ac:dyDescent="0.25">
      <c r="A3959" t="str">
        <f>IF(SUM('A4'!S3990:X3990)=6,'Angaben KH-Standort'!$D$25,"")</f>
        <v/>
      </c>
      <c r="B3959" t="str">
        <f>IF(SUM('A4'!S3990:X3990)=6,'Angaben KH-Standort'!$D$26,"")</f>
        <v/>
      </c>
      <c r="C3959" t="str">
        <f>IF(SUM('A4'!S3990:X3990)=6,'Angaben KH-Standort'!$D$12,"")</f>
        <v/>
      </c>
      <c r="D3959" t="str">
        <f>IF(SUM('A4'!S3990:X3990)=6,'A1'!$F$14,"")</f>
        <v/>
      </c>
      <c r="E3959" t="str">
        <f>IF(SUM('A4'!S3990:X3990)=6,'A4'!C3990,"")</f>
        <v/>
      </c>
      <c r="F3959" t="str">
        <f>IF(SUM('A4'!S3990:X3990)=6,'A4'!D3990,"")</f>
        <v/>
      </c>
      <c r="G3959" t="str">
        <f>IF(SUM('A4'!S3990:X3990)=6,'A4'!E3990,"")</f>
        <v/>
      </c>
      <c r="H3959" t="str">
        <f>IF(SUM('A4'!S3990:X3990)=6,'A4'!F3990,"")</f>
        <v/>
      </c>
      <c r="I3959" t="str">
        <f>IF(SUM('A4'!S3990:X3990)=6,'A4'!G3990,"")</f>
        <v/>
      </c>
      <c r="J3959" s="308" t="str">
        <f>IF(SUM('A4'!S3990:X3990)=6,'A4'!H3990,"")</f>
        <v/>
      </c>
    </row>
    <row r="3960" spans="1:10" x14ac:dyDescent="0.25">
      <c r="A3960" t="str">
        <f>IF(SUM('A4'!S3991:X3991)=6,'Angaben KH-Standort'!$D$25,"")</f>
        <v/>
      </c>
      <c r="B3960" t="str">
        <f>IF(SUM('A4'!S3991:X3991)=6,'Angaben KH-Standort'!$D$26,"")</f>
        <v/>
      </c>
      <c r="C3960" t="str">
        <f>IF(SUM('A4'!S3991:X3991)=6,'Angaben KH-Standort'!$D$12,"")</f>
        <v/>
      </c>
      <c r="D3960" t="str">
        <f>IF(SUM('A4'!S3991:X3991)=6,'A1'!$F$14,"")</f>
        <v/>
      </c>
      <c r="E3960" t="str">
        <f>IF(SUM('A4'!S3991:X3991)=6,'A4'!C3991,"")</f>
        <v/>
      </c>
      <c r="F3960" t="str">
        <f>IF(SUM('A4'!S3991:X3991)=6,'A4'!D3991,"")</f>
        <v/>
      </c>
      <c r="G3960" t="str">
        <f>IF(SUM('A4'!S3991:X3991)=6,'A4'!E3991,"")</f>
        <v/>
      </c>
      <c r="H3960" t="str">
        <f>IF(SUM('A4'!S3991:X3991)=6,'A4'!F3991,"")</f>
        <v/>
      </c>
      <c r="I3960" t="str">
        <f>IF(SUM('A4'!S3991:X3991)=6,'A4'!G3991,"")</f>
        <v/>
      </c>
      <c r="J3960" s="308" t="str">
        <f>IF(SUM('A4'!S3991:X3991)=6,'A4'!H3991,"")</f>
        <v/>
      </c>
    </row>
    <row r="3961" spans="1:10" x14ac:dyDescent="0.25">
      <c r="A3961" t="str">
        <f>IF(SUM('A4'!S3992:X3992)=6,'Angaben KH-Standort'!$D$25,"")</f>
        <v/>
      </c>
      <c r="B3961" t="str">
        <f>IF(SUM('A4'!S3992:X3992)=6,'Angaben KH-Standort'!$D$26,"")</f>
        <v/>
      </c>
      <c r="C3961" t="str">
        <f>IF(SUM('A4'!S3992:X3992)=6,'Angaben KH-Standort'!$D$12,"")</f>
        <v/>
      </c>
      <c r="D3961" t="str">
        <f>IF(SUM('A4'!S3992:X3992)=6,'A1'!$F$14,"")</f>
        <v/>
      </c>
      <c r="E3961" t="str">
        <f>IF(SUM('A4'!S3992:X3992)=6,'A4'!C3992,"")</f>
        <v/>
      </c>
      <c r="F3961" t="str">
        <f>IF(SUM('A4'!S3992:X3992)=6,'A4'!D3992,"")</f>
        <v/>
      </c>
      <c r="G3961" t="str">
        <f>IF(SUM('A4'!S3992:X3992)=6,'A4'!E3992,"")</f>
        <v/>
      </c>
      <c r="H3961" t="str">
        <f>IF(SUM('A4'!S3992:X3992)=6,'A4'!F3992,"")</f>
        <v/>
      </c>
      <c r="I3961" t="str">
        <f>IF(SUM('A4'!S3992:X3992)=6,'A4'!G3992,"")</f>
        <v/>
      </c>
      <c r="J3961" s="308" t="str">
        <f>IF(SUM('A4'!S3992:X3992)=6,'A4'!H3992,"")</f>
        <v/>
      </c>
    </row>
    <row r="3962" spans="1:10" x14ac:dyDescent="0.25">
      <c r="A3962" t="str">
        <f>IF(SUM('A4'!S3993:X3993)=6,'Angaben KH-Standort'!$D$25,"")</f>
        <v/>
      </c>
      <c r="B3962" t="str">
        <f>IF(SUM('A4'!S3993:X3993)=6,'Angaben KH-Standort'!$D$26,"")</f>
        <v/>
      </c>
      <c r="C3962" t="str">
        <f>IF(SUM('A4'!S3993:X3993)=6,'Angaben KH-Standort'!$D$12,"")</f>
        <v/>
      </c>
      <c r="D3962" t="str">
        <f>IF(SUM('A4'!S3993:X3993)=6,'A1'!$F$14,"")</f>
        <v/>
      </c>
      <c r="E3962" t="str">
        <f>IF(SUM('A4'!S3993:X3993)=6,'A4'!C3993,"")</f>
        <v/>
      </c>
      <c r="F3962" t="str">
        <f>IF(SUM('A4'!S3993:X3993)=6,'A4'!D3993,"")</f>
        <v/>
      </c>
      <c r="G3962" t="str">
        <f>IF(SUM('A4'!S3993:X3993)=6,'A4'!E3993,"")</f>
        <v/>
      </c>
      <c r="H3962" t="str">
        <f>IF(SUM('A4'!S3993:X3993)=6,'A4'!F3993,"")</f>
        <v/>
      </c>
      <c r="I3962" t="str">
        <f>IF(SUM('A4'!S3993:X3993)=6,'A4'!G3993,"")</f>
        <v/>
      </c>
      <c r="J3962" s="308" t="str">
        <f>IF(SUM('A4'!S3993:X3993)=6,'A4'!H3993,"")</f>
        <v/>
      </c>
    </row>
    <row r="3963" spans="1:10" x14ac:dyDescent="0.25">
      <c r="A3963" t="str">
        <f>IF(SUM('A4'!S3994:X3994)=6,'Angaben KH-Standort'!$D$25,"")</f>
        <v/>
      </c>
      <c r="B3963" t="str">
        <f>IF(SUM('A4'!S3994:X3994)=6,'Angaben KH-Standort'!$D$26,"")</f>
        <v/>
      </c>
      <c r="C3963" t="str">
        <f>IF(SUM('A4'!S3994:X3994)=6,'Angaben KH-Standort'!$D$12,"")</f>
        <v/>
      </c>
      <c r="D3963" t="str">
        <f>IF(SUM('A4'!S3994:X3994)=6,'A1'!$F$14,"")</f>
        <v/>
      </c>
      <c r="E3963" t="str">
        <f>IF(SUM('A4'!S3994:X3994)=6,'A4'!C3994,"")</f>
        <v/>
      </c>
      <c r="F3963" t="str">
        <f>IF(SUM('A4'!S3994:X3994)=6,'A4'!D3994,"")</f>
        <v/>
      </c>
      <c r="G3963" t="str">
        <f>IF(SUM('A4'!S3994:X3994)=6,'A4'!E3994,"")</f>
        <v/>
      </c>
      <c r="H3963" t="str">
        <f>IF(SUM('A4'!S3994:X3994)=6,'A4'!F3994,"")</f>
        <v/>
      </c>
      <c r="I3963" t="str">
        <f>IF(SUM('A4'!S3994:X3994)=6,'A4'!G3994,"")</f>
        <v/>
      </c>
      <c r="J3963" s="308" t="str">
        <f>IF(SUM('A4'!S3994:X3994)=6,'A4'!H3994,"")</f>
        <v/>
      </c>
    </row>
    <row r="3964" spans="1:10" x14ac:dyDescent="0.25">
      <c r="A3964" t="str">
        <f>IF(SUM('A4'!S3995:X3995)=6,'Angaben KH-Standort'!$D$25,"")</f>
        <v/>
      </c>
      <c r="B3964" t="str">
        <f>IF(SUM('A4'!S3995:X3995)=6,'Angaben KH-Standort'!$D$26,"")</f>
        <v/>
      </c>
      <c r="C3964" t="str">
        <f>IF(SUM('A4'!S3995:X3995)=6,'Angaben KH-Standort'!$D$12,"")</f>
        <v/>
      </c>
      <c r="D3964" t="str">
        <f>IF(SUM('A4'!S3995:X3995)=6,'A1'!$F$14,"")</f>
        <v/>
      </c>
      <c r="E3964" t="str">
        <f>IF(SUM('A4'!S3995:X3995)=6,'A4'!C3995,"")</f>
        <v/>
      </c>
      <c r="F3964" t="str">
        <f>IF(SUM('A4'!S3995:X3995)=6,'A4'!D3995,"")</f>
        <v/>
      </c>
      <c r="G3964" t="str">
        <f>IF(SUM('A4'!S3995:X3995)=6,'A4'!E3995,"")</f>
        <v/>
      </c>
      <c r="H3964" t="str">
        <f>IF(SUM('A4'!S3995:X3995)=6,'A4'!F3995,"")</f>
        <v/>
      </c>
      <c r="I3964" t="str">
        <f>IF(SUM('A4'!S3995:X3995)=6,'A4'!G3995,"")</f>
        <v/>
      </c>
      <c r="J3964" s="308" t="str">
        <f>IF(SUM('A4'!S3995:X3995)=6,'A4'!H3995,"")</f>
        <v/>
      </c>
    </row>
    <row r="3965" spans="1:10" x14ac:dyDescent="0.25">
      <c r="A3965" t="str">
        <f>IF(SUM('A4'!S3996:X3996)=6,'Angaben KH-Standort'!$D$25,"")</f>
        <v/>
      </c>
      <c r="B3965" t="str">
        <f>IF(SUM('A4'!S3996:X3996)=6,'Angaben KH-Standort'!$D$26,"")</f>
        <v/>
      </c>
      <c r="C3965" t="str">
        <f>IF(SUM('A4'!S3996:X3996)=6,'Angaben KH-Standort'!$D$12,"")</f>
        <v/>
      </c>
      <c r="D3965" t="str">
        <f>IF(SUM('A4'!S3996:X3996)=6,'A1'!$F$14,"")</f>
        <v/>
      </c>
      <c r="E3965" t="str">
        <f>IF(SUM('A4'!S3996:X3996)=6,'A4'!C3996,"")</f>
        <v/>
      </c>
      <c r="F3965" t="str">
        <f>IF(SUM('A4'!S3996:X3996)=6,'A4'!D3996,"")</f>
        <v/>
      </c>
      <c r="G3965" t="str">
        <f>IF(SUM('A4'!S3996:X3996)=6,'A4'!E3996,"")</f>
        <v/>
      </c>
      <c r="H3965" t="str">
        <f>IF(SUM('A4'!S3996:X3996)=6,'A4'!F3996,"")</f>
        <v/>
      </c>
      <c r="I3965" t="str">
        <f>IF(SUM('A4'!S3996:X3996)=6,'A4'!G3996,"")</f>
        <v/>
      </c>
      <c r="J3965" s="308" t="str">
        <f>IF(SUM('A4'!S3996:X3996)=6,'A4'!H3996,"")</f>
        <v/>
      </c>
    </row>
    <row r="3966" spans="1:10" x14ac:dyDescent="0.25">
      <c r="A3966" t="str">
        <f>IF(SUM('A4'!S3997:X3997)=6,'Angaben KH-Standort'!$D$25,"")</f>
        <v/>
      </c>
      <c r="B3966" t="str">
        <f>IF(SUM('A4'!S3997:X3997)=6,'Angaben KH-Standort'!$D$26,"")</f>
        <v/>
      </c>
      <c r="C3966" t="str">
        <f>IF(SUM('A4'!S3997:X3997)=6,'Angaben KH-Standort'!$D$12,"")</f>
        <v/>
      </c>
      <c r="D3966" t="str">
        <f>IF(SUM('A4'!S3997:X3997)=6,'A1'!$F$14,"")</f>
        <v/>
      </c>
      <c r="E3966" t="str">
        <f>IF(SUM('A4'!S3997:X3997)=6,'A4'!C3997,"")</f>
        <v/>
      </c>
      <c r="F3966" t="str">
        <f>IF(SUM('A4'!S3997:X3997)=6,'A4'!D3997,"")</f>
        <v/>
      </c>
      <c r="G3966" t="str">
        <f>IF(SUM('A4'!S3997:X3997)=6,'A4'!E3997,"")</f>
        <v/>
      </c>
      <c r="H3966" t="str">
        <f>IF(SUM('A4'!S3997:X3997)=6,'A4'!F3997,"")</f>
        <v/>
      </c>
      <c r="I3966" t="str">
        <f>IF(SUM('A4'!S3997:X3997)=6,'A4'!G3997,"")</f>
        <v/>
      </c>
      <c r="J3966" s="308" t="str">
        <f>IF(SUM('A4'!S3997:X3997)=6,'A4'!H3997,"")</f>
        <v/>
      </c>
    </row>
    <row r="3967" spans="1:10" x14ac:dyDescent="0.25">
      <c r="A3967" t="str">
        <f>IF(SUM('A4'!S3998:X3998)=6,'Angaben KH-Standort'!$D$25,"")</f>
        <v/>
      </c>
      <c r="B3967" t="str">
        <f>IF(SUM('A4'!S3998:X3998)=6,'Angaben KH-Standort'!$D$26,"")</f>
        <v/>
      </c>
      <c r="C3967" t="str">
        <f>IF(SUM('A4'!S3998:X3998)=6,'Angaben KH-Standort'!$D$12,"")</f>
        <v/>
      </c>
      <c r="D3967" t="str">
        <f>IF(SUM('A4'!S3998:X3998)=6,'A1'!$F$14,"")</f>
        <v/>
      </c>
      <c r="E3967" t="str">
        <f>IF(SUM('A4'!S3998:X3998)=6,'A4'!C3998,"")</f>
        <v/>
      </c>
      <c r="F3967" t="str">
        <f>IF(SUM('A4'!S3998:X3998)=6,'A4'!D3998,"")</f>
        <v/>
      </c>
      <c r="G3967" t="str">
        <f>IF(SUM('A4'!S3998:X3998)=6,'A4'!E3998,"")</f>
        <v/>
      </c>
      <c r="H3967" t="str">
        <f>IF(SUM('A4'!S3998:X3998)=6,'A4'!F3998,"")</f>
        <v/>
      </c>
      <c r="I3967" t="str">
        <f>IF(SUM('A4'!S3998:X3998)=6,'A4'!G3998,"")</f>
        <v/>
      </c>
      <c r="J3967" s="308" t="str">
        <f>IF(SUM('A4'!S3998:X3998)=6,'A4'!H3998,"")</f>
        <v/>
      </c>
    </row>
    <row r="3968" spans="1:10" x14ac:dyDescent="0.25">
      <c r="A3968" t="str">
        <f>IF(SUM('A4'!S3999:X3999)=6,'Angaben KH-Standort'!$D$25,"")</f>
        <v/>
      </c>
      <c r="B3968" t="str">
        <f>IF(SUM('A4'!S3999:X3999)=6,'Angaben KH-Standort'!$D$26,"")</f>
        <v/>
      </c>
      <c r="C3968" t="str">
        <f>IF(SUM('A4'!S3999:X3999)=6,'Angaben KH-Standort'!$D$12,"")</f>
        <v/>
      </c>
      <c r="D3968" t="str">
        <f>IF(SUM('A4'!S3999:X3999)=6,'A1'!$F$14,"")</f>
        <v/>
      </c>
      <c r="E3968" t="str">
        <f>IF(SUM('A4'!S3999:X3999)=6,'A4'!C3999,"")</f>
        <v/>
      </c>
      <c r="F3968" t="str">
        <f>IF(SUM('A4'!S3999:X3999)=6,'A4'!D3999,"")</f>
        <v/>
      </c>
      <c r="G3968" t="str">
        <f>IF(SUM('A4'!S3999:X3999)=6,'A4'!E3999,"")</f>
        <v/>
      </c>
      <c r="H3968" t="str">
        <f>IF(SUM('A4'!S3999:X3999)=6,'A4'!F3999,"")</f>
        <v/>
      </c>
      <c r="I3968" t="str">
        <f>IF(SUM('A4'!S3999:X3999)=6,'A4'!G3999,"")</f>
        <v/>
      </c>
      <c r="J3968" s="308" t="str">
        <f>IF(SUM('A4'!S3999:X3999)=6,'A4'!H3999,"")</f>
        <v/>
      </c>
    </row>
    <row r="3969" spans="1:10" x14ac:dyDescent="0.25">
      <c r="A3969" t="str">
        <f>IF(SUM('A4'!S4000:X4000)=6,'Angaben KH-Standort'!$D$25,"")</f>
        <v/>
      </c>
      <c r="B3969" t="str">
        <f>IF(SUM('A4'!S4000:X4000)=6,'Angaben KH-Standort'!$D$26,"")</f>
        <v/>
      </c>
      <c r="C3969" t="str">
        <f>IF(SUM('A4'!S4000:X4000)=6,'Angaben KH-Standort'!$D$12,"")</f>
        <v/>
      </c>
      <c r="D3969" t="str">
        <f>IF(SUM('A4'!S4000:X4000)=6,'A1'!$F$14,"")</f>
        <v/>
      </c>
      <c r="E3969" t="str">
        <f>IF(SUM('A4'!S4000:X4000)=6,'A4'!C4000,"")</f>
        <v/>
      </c>
      <c r="F3969" t="str">
        <f>IF(SUM('A4'!S4000:X4000)=6,'A4'!D4000,"")</f>
        <v/>
      </c>
      <c r="G3969" t="str">
        <f>IF(SUM('A4'!S4000:X4000)=6,'A4'!E4000,"")</f>
        <v/>
      </c>
      <c r="H3969" t="str">
        <f>IF(SUM('A4'!S4000:X4000)=6,'A4'!F4000,"")</f>
        <v/>
      </c>
      <c r="I3969" t="str">
        <f>IF(SUM('A4'!S4000:X4000)=6,'A4'!G4000,"")</f>
        <v/>
      </c>
      <c r="J3969" s="308" t="str">
        <f>IF(SUM('A4'!S4000:X4000)=6,'A4'!H4000,"")</f>
        <v/>
      </c>
    </row>
    <row r="3970" spans="1:10" x14ac:dyDescent="0.25">
      <c r="A3970" t="str">
        <f>IF(SUM('A4'!S4001:X4001)=6,'Angaben KH-Standort'!$D$25,"")</f>
        <v/>
      </c>
      <c r="B3970" t="str">
        <f>IF(SUM('A4'!S4001:X4001)=6,'Angaben KH-Standort'!$D$26,"")</f>
        <v/>
      </c>
      <c r="C3970" t="str">
        <f>IF(SUM('A4'!S4001:X4001)=6,'Angaben KH-Standort'!$D$12,"")</f>
        <v/>
      </c>
      <c r="D3970" t="str">
        <f>IF(SUM('A4'!S4001:X4001)=6,'A1'!$F$14,"")</f>
        <v/>
      </c>
      <c r="E3970" t="str">
        <f>IF(SUM('A4'!S4001:X4001)=6,'A4'!C4001,"")</f>
        <v/>
      </c>
      <c r="F3970" t="str">
        <f>IF(SUM('A4'!S4001:X4001)=6,'A4'!D4001,"")</f>
        <v/>
      </c>
      <c r="G3970" t="str">
        <f>IF(SUM('A4'!S4001:X4001)=6,'A4'!E4001,"")</f>
        <v/>
      </c>
      <c r="H3970" t="str">
        <f>IF(SUM('A4'!S4001:X4001)=6,'A4'!F4001,"")</f>
        <v/>
      </c>
      <c r="I3970" t="str">
        <f>IF(SUM('A4'!S4001:X4001)=6,'A4'!G4001,"")</f>
        <v/>
      </c>
      <c r="J3970" s="308" t="str">
        <f>IF(SUM('A4'!S4001:X4001)=6,'A4'!H4001,"")</f>
        <v/>
      </c>
    </row>
    <row r="3971" spans="1:10" x14ac:dyDescent="0.25">
      <c r="A3971" t="str">
        <f>IF(SUM('A4'!S4002:X4002)=6,'Angaben KH-Standort'!$D$25,"")</f>
        <v/>
      </c>
      <c r="B3971" t="str">
        <f>IF(SUM('A4'!S4002:X4002)=6,'Angaben KH-Standort'!$D$26,"")</f>
        <v/>
      </c>
      <c r="C3971" t="str">
        <f>IF(SUM('A4'!S4002:X4002)=6,'Angaben KH-Standort'!$D$12,"")</f>
        <v/>
      </c>
      <c r="D3971" t="str">
        <f>IF(SUM('A4'!S4002:X4002)=6,'A1'!$F$14,"")</f>
        <v/>
      </c>
      <c r="E3971" t="str">
        <f>IF(SUM('A4'!S4002:X4002)=6,'A4'!C4002,"")</f>
        <v/>
      </c>
      <c r="F3971" t="str">
        <f>IF(SUM('A4'!S4002:X4002)=6,'A4'!D4002,"")</f>
        <v/>
      </c>
      <c r="G3971" t="str">
        <f>IF(SUM('A4'!S4002:X4002)=6,'A4'!E4002,"")</f>
        <v/>
      </c>
      <c r="H3971" t="str">
        <f>IF(SUM('A4'!S4002:X4002)=6,'A4'!F4002,"")</f>
        <v/>
      </c>
      <c r="I3971" t="str">
        <f>IF(SUM('A4'!S4002:X4002)=6,'A4'!G4002,"")</f>
        <v/>
      </c>
      <c r="J3971" s="308" t="str">
        <f>IF(SUM('A4'!S4002:X4002)=6,'A4'!H4002,"")</f>
        <v/>
      </c>
    </row>
    <row r="3972" spans="1:10" x14ac:dyDescent="0.25">
      <c r="A3972" t="str">
        <f>IF(SUM('A4'!S4003:X4003)=6,'Angaben KH-Standort'!$D$25,"")</f>
        <v/>
      </c>
      <c r="B3972" t="str">
        <f>IF(SUM('A4'!S4003:X4003)=6,'Angaben KH-Standort'!$D$26,"")</f>
        <v/>
      </c>
      <c r="C3972" t="str">
        <f>IF(SUM('A4'!S4003:X4003)=6,'Angaben KH-Standort'!$D$12,"")</f>
        <v/>
      </c>
      <c r="D3972" t="str">
        <f>IF(SUM('A4'!S4003:X4003)=6,'A1'!$F$14,"")</f>
        <v/>
      </c>
      <c r="E3972" t="str">
        <f>IF(SUM('A4'!S4003:X4003)=6,'A4'!C4003,"")</f>
        <v/>
      </c>
      <c r="F3972" t="str">
        <f>IF(SUM('A4'!S4003:X4003)=6,'A4'!D4003,"")</f>
        <v/>
      </c>
      <c r="G3972" t="str">
        <f>IF(SUM('A4'!S4003:X4003)=6,'A4'!E4003,"")</f>
        <v/>
      </c>
      <c r="H3972" t="str">
        <f>IF(SUM('A4'!S4003:X4003)=6,'A4'!F4003,"")</f>
        <v/>
      </c>
      <c r="I3972" t="str">
        <f>IF(SUM('A4'!S4003:X4003)=6,'A4'!G4003,"")</f>
        <v/>
      </c>
      <c r="J3972" s="308" t="str">
        <f>IF(SUM('A4'!S4003:X4003)=6,'A4'!H4003,"")</f>
        <v/>
      </c>
    </row>
    <row r="3973" spans="1:10" x14ac:dyDescent="0.25">
      <c r="A3973" t="str">
        <f>IF(SUM('A4'!S4004:X4004)=6,'Angaben KH-Standort'!$D$25,"")</f>
        <v/>
      </c>
      <c r="B3973" t="str">
        <f>IF(SUM('A4'!S4004:X4004)=6,'Angaben KH-Standort'!$D$26,"")</f>
        <v/>
      </c>
      <c r="C3973" t="str">
        <f>IF(SUM('A4'!S4004:X4004)=6,'Angaben KH-Standort'!$D$12,"")</f>
        <v/>
      </c>
      <c r="D3973" t="str">
        <f>IF(SUM('A4'!S4004:X4004)=6,'A1'!$F$14,"")</f>
        <v/>
      </c>
      <c r="E3973" t="str">
        <f>IF(SUM('A4'!S4004:X4004)=6,'A4'!C4004,"")</f>
        <v/>
      </c>
      <c r="F3973" t="str">
        <f>IF(SUM('A4'!S4004:X4004)=6,'A4'!D4004,"")</f>
        <v/>
      </c>
      <c r="G3973" t="str">
        <f>IF(SUM('A4'!S4004:X4004)=6,'A4'!E4004,"")</f>
        <v/>
      </c>
      <c r="H3973" t="str">
        <f>IF(SUM('A4'!S4004:X4004)=6,'A4'!F4004,"")</f>
        <v/>
      </c>
      <c r="I3973" t="str">
        <f>IF(SUM('A4'!S4004:X4004)=6,'A4'!G4004,"")</f>
        <v/>
      </c>
      <c r="J3973" s="308" t="str">
        <f>IF(SUM('A4'!S4004:X4004)=6,'A4'!H4004,"")</f>
        <v/>
      </c>
    </row>
    <row r="3974" spans="1:10" x14ac:dyDescent="0.25">
      <c r="A3974" t="str">
        <f>IF(SUM('A4'!S4005:X4005)=6,'Angaben KH-Standort'!$D$25,"")</f>
        <v/>
      </c>
      <c r="B3974" t="str">
        <f>IF(SUM('A4'!S4005:X4005)=6,'Angaben KH-Standort'!$D$26,"")</f>
        <v/>
      </c>
      <c r="C3974" t="str">
        <f>IF(SUM('A4'!S4005:X4005)=6,'Angaben KH-Standort'!$D$12,"")</f>
        <v/>
      </c>
      <c r="D3974" t="str">
        <f>IF(SUM('A4'!S4005:X4005)=6,'A1'!$F$14,"")</f>
        <v/>
      </c>
      <c r="E3974" t="str">
        <f>IF(SUM('A4'!S4005:X4005)=6,'A4'!C4005,"")</f>
        <v/>
      </c>
      <c r="F3974" t="str">
        <f>IF(SUM('A4'!S4005:X4005)=6,'A4'!D4005,"")</f>
        <v/>
      </c>
      <c r="G3974" t="str">
        <f>IF(SUM('A4'!S4005:X4005)=6,'A4'!E4005,"")</f>
        <v/>
      </c>
      <c r="H3974" t="str">
        <f>IF(SUM('A4'!S4005:X4005)=6,'A4'!F4005,"")</f>
        <v/>
      </c>
      <c r="I3974" t="str">
        <f>IF(SUM('A4'!S4005:X4005)=6,'A4'!G4005,"")</f>
        <v/>
      </c>
      <c r="J3974" s="308" t="str">
        <f>IF(SUM('A4'!S4005:X4005)=6,'A4'!H4005,"")</f>
        <v/>
      </c>
    </row>
    <row r="3975" spans="1:10" x14ac:dyDescent="0.25">
      <c r="A3975" t="str">
        <f>IF(SUM('A4'!S4006:X4006)=6,'Angaben KH-Standort'!$D$25,"")</f>
        <v/>
      </c>
      <c r="B3975" t="str">
        <f>IF(SUM('A4'!S4006:X4006)=6,'Angaben KH-Standort'!$D$26,"")</f>
        <v/>
      </c>
      <c r="C3975" t="str">
        <f>IF(SUM('A4'!S4006:X4006)=6,'Angaben KH-Standort'!$D$12,"")</f>
        <v/>
      </c>
      <c r="D3975" t="str">
        <f>IF(SUM('A4'!S4006:X4006)=6,'A1'!$F$14,"")</f>
        <v/>
      </c>
      <c r="E3975" t="str">
        <f>IF(SUM('A4'!S4006:X4006)=6,'A4'!C4006,"")</f>
        <v/>
      </c>
      <c r="F3975" t="str">
        <f>IF(SUM('A4'!S4006:X4006)=6,'A4'!D4006,"")</f>
        <v/>
      </c>
      <c r="G3975" t="str">
        <f>IF(SUM('A4'!S4006:X4006)=6,'A4'!E4006,"")</f>
        <v/>
      </c>
      <c r="H3975" t="str">
        <f>IF(SUM('A4'!S4006:X4006)=6,'A4'!F4006,"")</f>
        <v/>
      </c>
      <c r="I3975" t="str">
        <f>IF(SUM('A4'!S4006:X4006)=6,'A4'!G4006,"")</f>
        <v/>
      </c>
      <c r="J3975" s="308" t="str">
        <f>IF(SUM('A4'!S4006:X4006)=6,'A4'!H4006,"")</f>
        <v/>
      </c>
    </row>
    <row r="3976" spans="1:10" x14ac:dyDescent="0.25">
      <c r="A3976" t="str">
        <f>IF(SUM('A4'!S4007:X4007)=6,'Angaben KH-Standort'!$D$25,"")</f>
        <v/>
      </c>
      <c r="B3976" t="str">
        <f>IF(SUM('A4'!S4007:X4007)=6,'Angaben KH-Standort'!$D$26,"")</f>
        <v/>
      </c>
      <c r="C3976" t="str">
        <f>IF(SUM('A4'!S4007:X4007)=6,'Angaben KH-Standort'!$D$12,"")</f>
        <v/>
      </c>
      <c r="D3976" t="str">
        <f>IF(SUM('A4'!S4007:X4007)=6,'A1'!$F$14,"")</f>
        <v/>
      </c>
      <c r="E3976" t="str">
        <f>IF(SUM('A4'!S4007:X4007)=6,'A4'!C4007,"")</f>
        <v/>
      </c>
      <c r="F3976" t="str">
        <f>IF(SUM('A4'!S4007:X4007)=6,'A4'!D4007,"")</f>
        <v/>
      </c>
      <c r="G3976" t="str">
        <f>IF(SUM('A4'!S4007:X4007)=6,'A4'!E4007,"")</f>
        <v/>
      </c>
      <c r="H3976" t="str">
        <f>IF(SUM('A4'!S4007:X4007)=6,'A4'!F4007,"")</f>
        <v/>
      </c>
      <c r="I3976" t="str">
        <f>IF(SUM('A4'!S4007:X4007)=6,'A4'!G4007,"")</f>
        <v/>
      </c>
      <c r="J3976" s="308" t="str">
        <f>IF(SUM('A4'!S4007:X4007)=6,'A4'!H4007,"")</f>
        <v/>
      </c>
    </row>
    <row r="3977" spans="1:10" x14ac:dyDescent="0.25">
      <c r="A3977" t="str">
        <f>IF(SUM('A4'!S4008:X4008)=6,'Angaben KH-Standort'!$D$25,"")</f>
        <v/>
      </c>
      <c r="B3977" t="str">
        <f>IF(SUM('A4'!S4008:X4008)=6,'Angaben KH-Standort'!$D$26,"")</f>
        <v/>
      </c>
      <c r="C3977" t="str">
        <f>IF(SUM('A4'!S4008:X4008)=6,'Angaben KH-Standort'!$D$12,"")</f>
        <v/>
      </c>
      <c r="D3977" t="str">
        <f>IF(SUM('A4'!S4008:X4008)=6,'A1'!$F$14,"")</f>
        <v/>
      </c>
      <c r="E3977" t="str">
        <f>IF(SUM('A4'!S4008:X4008)=6,'A4'!C4008,"")</f>
        <v/>
      </c>
      <c r="F3977" t="str">
        <f>IF(SUM('A4'!S4008:X4008)=6,'A4'!D4008,"")</f>
        <v/>
      </c>
      <c r="G3977" t="str">
        <f>IF(SUM('A4'!S4008:X4008)=6,'A4'!E4008,"")</f>
        <v/>
      </c>
      <c r="H3977" t="str">
        <f>IF(SUM('A4'!S4008:X4008)=6,'A4'!F4008,"")</f>
        <v/>
      </c>
      <c r="I3977" t="str">
        <f>IF(SUM('A4'!S4008:X4008)=6,'A4'!G4008,"")</f>
        <v/>
      </c>
      <c r="J3977" s="308" t="str">
        <f>IF(SUM('A4'!S4008:X4008)=6,'A4'!H4008,"")</f>
        <v/>
      </c>
    </row>
    <row r="3978" spans="1:10" x14ac:dyDescent="0.25">
      <c r="A3978" t="str">
        <f>IF(SUM('A4'!S4009:X4009)=6,'Angaben KH-Standort'!$D$25,"")</f>
        <v/>
      </c>
      <c r="B3978" t="str">
        <f>IF(SUM('A4'!S4009:X4009)=6,'Angaben KH-Standort'!$D$26,"")</f>
        <v/>
      </c>
      <c r="C3978" t="str">
        <f>IF(SUM('A4'!S4009:X4009)=6,'Angaben KH-Standort'!$D$12,"")</f>
        <v/>
      </c>
      <c r="D3978" t="str">
        <f>IF(SUM('A4'!S4009:X4009)=6,'A1'!$F$14,"")</f>
        <v/>
      </c>
      <c r="E3978" t="str">
        <f>IF(SUM('A4'!S4009:X4009)=6,'A4'!C4009,"")</f>
        <v/>
      </c>
      <c r="F3978" t="str">
        <f>IF(SUM('A4'!S4009:X4009)=6,'A4'!D4009,"")</f>
        <v/>
      </c>
      <c r="G3978" t="str">
        <f>IF(SUM('A4'!S4009:X4009)=6,'A4'!E4009,"")</f>
        <v/>
      </c>
      <c r="H3978" t="str">
        <f>IF(SUM('A4'!S4009:X4009)=6,'A4'!F4009,"")</f>
        <v/>
      </c>
      <c r="I3978" t="str">
        <f>IF(SUM('A4'!S4009:X4009)=6,'A4'!G4009,"")</f>
        <v/>
      </c>
      <c r="J3978" s="308" t="str">
        <f>IF(SUM('A4'!S4009:X4009)=6,'A4'!H4009,"")</f>
        <v/>
      </c>
    </row>
    <row r="3979" spans="1:10" x14ac:dyDescent="0.25">
      <c r="A3979" t="str">
        <f>IF(SUM('A4'!S4010:X4010)=6,'Angaben KH-Standort'!$D$25,"")</f>
        <v/>
      </c>
      <c r="B3979" t="str">
        <f>IF(SUM('A4'!S4010:X4010)=6,'Angaben KH-Standort'!$D$26,"")</f>
        <v/>
      </c>
      <c r="C3979" t="str">
        <f>IF(SUM('A4'!S4010:X4010)=6,'Angaben KH-Standort'!$D$12,"")</f>
        <v/>
      </c>
      <c r="D3979" t="str">
        <f>IF(SUM('A4'!S4010:X4010)=6,'A1'!$F$14,"")</f>
        <v/>
      </c>
      <c r="E3979" t="str">
        <f>IF(SUM('A4'!S4010:X4010)=6,'A4'!C4010,"")</f>
        <v/>
      </c>
      <c r="F3979" t="str">
        <f>IF(SUM('A4'!S4010:X4010)=6,'A4'!D4010,"")</f>
        <v/>
      </c>
      <c r="G3979" t="str">
        <f>IF(SUM('A4'!S4010:X4010)=6,'A4'!E4010,"")</f>
        <v/>
      </c>
      <c r="H3979" t="str">
        <f>IF(SUM('A4'!S4010:X4010)=6,'A4'!F4010,"")</f>
        <v/>
      </c>
      <c r="I3979" t="str">
        <f>IF(SUM('A4'!S4010:X4010)=6,'A4'!G4010,"")</f>
        <v/>
      </c>
      <c r="J3979" s="308" t="str">
        <f>IF(SUM('A4'!S4010:X4010)=6,'A4'!H4010,"")</f>
        <v/>
      </c>
    </row>
    <row r="3980" spans="1:10" x14ac:dyDescent="0.25">
      <c r="A3980" t="str">
        <f>IF(SUM('A4'!S4011:X4011)=6,'Angaben KH-Standort'!$D$25,"")</f>
        <v/>
      </c>
      <c r="B3980" t="str">
        <f>IF(SUM('A4'!S4011:X4011)=6,'Angaben KH-Standort'!$D$26,"")</f>
        <v/>
      </c>
      <c r="C3980" t="str">
        <f>IF(SUM('A4'!S4011:X4011)=6,'Angaben KH-Standort'!$D$12,"")</f>
        <v/>
      </c>
      <c r="D3980" t="str">
        <f>IF(SUM('A4'!S4011:X4011)=6,'A1'!$F$14,"")</f>
        <v/>
      </c>
      <c r="E3980" t="str">
        <f>IF(SUM('A4'!S4011:X4011)=6,'A4'!C4011,"")</f>
        <v/>
      </c>
      <c r="F3980" t="str">
        <f>IF(SUM('A4'!S4011:X4011)=6,'A4'!D4011,"")</f>
        <v/>
      </c>
      <c r="G3980" t="str">
        <f>IF(SUM('A4'!S4011:X4011)=6,'A4'!E4011,"")</f>
        <v/>
      </c>
      <c r="H3980" t="str">
        <f>IF(SUM('A4'!S4011:X4011)=6,'A4'!F4011,"")</f>
        <v/>
      </c>
      <c r="I3980" t="str">
        <f>IF(SUM('A4'!S4011:X4011)=6,'A4'!G4011,"")</f>
        <v/>
      </c>
      <c r="J3980" s="308" t="str">
        <f>IF(SUM('A4'!S4011:X4011)=6,'A4'!H4011,"")</f>
        <v/>
      </c>
    </row>
    <row r="3981" spans="1:10" x14ac:dyDescent="0.25">
      <c r="A3981" t="str">
        <f>IF(SUM('A4'!S4012:X4012)=6,'Angaben KH-Standort'!$D$25,"")</f>
        <v/>
      </c>
      <c r="B3981" t="str">
        <f>IF(SUM('A4'!S4012:X4012)=6,'Angaben KH-Standort'!$D$26,"")</f>
        <v/>
      </c>
      <c r="C3981" t="str">
        <f>IF(SUM('A4'!S4012:X4012)=6,'Angaben KH-Standort'!$D$12,"")</f>
        <v/>
      </c>
      <c r="D3981" t="str">
        <f>IF(SUM('A4'!S4012:X4012)=6,'A1'!$F$14,"")</f>
        <v/>
      </c>
      <c r="E3981" t="str">
        <f>IF(SUM('A4'!S4012:X4012)=6,'A4'!C4012,"")</f>
        <v/>
      </c>
      <c r="F3981" t="str">
        <f>IF(SUM('A4'!S4012:X4012)=6,'A4'!D4012,"")</f>
        <v/>
      </c>
      <c r="G3981" t="str">
        <f>IF(SUM('A4'!S4012:X4012)=6,'A4'!E4012,"")</f>
        <v/>
      </c>
      <c r="H3981" t="str">
        <f>IF(SUM('A4'!S4012:X4012)=6,'A4'!F4012,"")</f>
        <v/>
      </c>
      <c r="I3981" t="str">
        <f>IF(SUM('A4'!S4012:X4012)=6,'A4'!G4012,"")</f>
        <v/>
      </c>
      <c r="J3981" s="308" t="str">
        <f>IF(SUM('A4'!S4012:X4012)=6,'A4'!H4012,"")</f>
        <v/>
      </c>
    </row>
    <row r="3982" spans="1:10" x14ac:dyDescent="0.25">
      <c r="A3982" t="str">
        <f>IF(SUM('A4'!S4013:X4013)=6,'Angaben KH-Standort'!$D$25,"")</f>
        <v/>
      </c>
      <c r="B3982" t="str">
        <f>IF(SUM('A4'!S4013:X4013)=6,'Angaben KH-Standort'!$D$26,"")</f>
        <v/>
      </c>
      <c r="C3982" t="str">
        <f>IF(SUM('A4'!S4013:X4013)=6,'Angaben KH-Standort'!$D$12,"")</f>
        <v/>
      </c>
      <c r="D3982" t="str">
        <f>IF(SUM('A4'!S4013:X4013)=6,'A1'!$F$14,"")</f>
        <v/>
      </c>
      <c r="E3982" t="str">
        <f>IF(SUM('A4'!S4013:X4013)=6,'A4'!C4013,"")</f>
        <v/>
      </c>
      <c r="F3982" t="str">
        <f>IF(SUM('A4'!S4013:X4013)=6,'A4'!D4013,"")</f>
        <v/>
      </c>
      <c r="G3982" t="str">
        <f>IF(SUM('A4'!S4013:X4013)=6,'A4'!E4013,"")</f>
        <v/>
      </c>
      <c r="H3982" t="str">
        <f>IF(SUM('A4'!S4013:X4013)=6,'A4'!F4013,"")</f>
        <v/>
      </c>
      <c r="I3982" t="str">
        <f>IF(SUM('A4'!S4013:X4013)=6,'A4'!G4013,"")</f>
        <v/>
      </c>
      <c r="J3982" s="308" t="str">
        <f>IF(SUM('A4'!S4013:X4013)=6,'A4'!H4013,"")</f>
        <v/>
      </c>
    </row>
    <row r="3983" spans="1:10" x14ac:dyDescent="0.25">
      <c r="A3983" t="str">
        <f>IF(SUM('A4'!S4014:X4014)=6,'Angaben KH-Standort'!$D$25,"")</f>
        <v/>
      </c>
      <c r="B3983" t="str">
        <f>IF(SUM('A4'!S4014:X4014)=6,'Angaben KH-Standort'!$D$26,"")</f>
        <v/>
      </c>
      <c r="C3983" t="str">
        <f>IF(SUM('A4'!S4014:X4014)=6,'Angaben KH-Standort'!$D$12,"")</f>
        <v/>
      </c>
      <c r="D3983" t="str">
        <f>IF(SUM('A4'!S4014:X4014)=6,'A1'!$F$14,"")</f>
        <v/>
      </c>
      <c r="E3983" t="str">
        <f>IF(SUM('A4'!S4014:X4014)=6,'A4'!C4014,"")</f>
        <v/>
      </c>
      <c r="F3983" t="str">
        <f>IF(SUM('A4'!S4014:X4014)=6,'A4'!D4014,"")</f>
        <v/>
      </c>
      <c r="G3983" t="str">
        <f>IF(SUM('A4'!S4014:X4014)=6,'A4'!E4014,"")</f>
        <v/>
      </c>
      <c r="H3983" t="str">
        <f>IF(SUM('A4'!S4014:X4014)=6,'A4'!F4014,"")</f>
        <v/>
      </c>
      <c r="I3983" t="str">
        <f>IF(SUM('A4'!S4014:X4014)=6,'A4'!G4014,"")</f>
        <v/>
      </c>
      <c r="J3983" s="308" t="str">
        <f>IF(SUM('A4'!S4014:X4014)=6,'A4'!H4014,"")</f>
        <v/>
      </c>
    </row>
    <row r="3984" spans="1:10" x14ac:dyDescent="0.25">
      <c r="A3984" t="str">
        <f>IF(SUM('A4'!S4015:X4015)=6,'Angaben KH-Standort'!$D$25,"")</f>
        <v/>
      </c>
      <c r="B3984" t="str">
        <f>IF(SUM('A4'!S4015:X4015)=6,'Angaben KH-Standort'!$D$26,"")</f>
        <v/>
      </c>
      <c r="C3984" t="str">
        <f>IF(SUM('A4'!S4015:X4015)=6,'Angaben KH-Standort'!$D$12,"")</f>
        <v/>
      </c>
      <c r="D3984" t="str">
        <f>IF(SUM('A4'!S4015:X4015)=6,'A1'!$F$14,"")</f>
        <v/>
      </c>
      <c r="E3984" t="str">
        <f>IF(SUM('A4'!S4015:X4015)=6,'A4'!C4015,"")</f>
        <v/>
      </c>
      <c r="F3984" t="str">
        <f>IF(SUM('A4'!S4015:X4015)=6,'A4'!D4015,"")</f>
        <v/>
      </c>
      <c r="G3984" t="str">
        <f>IF(SUM('A4'!S4015:X4015)=6,'A4'!E4015,"")</f>
        <v/>
      </c>
      <c r="H3984" t="str">
        <f>IF(SUM('A4'!S4015:X4015)=6,'A4'!F4015,"")</f>
        <v/>
      </c>
      <c r="I3984" t="str">
        <f>IF(SUM('A4'!S4015:X4015)=6,'A4'!G4015,"")</f>
        <v/>
      </c>
      <c r="J3984" s="308" t="str">
        <f>IF(SUM('A4'!S4015:X4015)=6,'A4'!H4015,"")</f>
        <v/>
      </c>
    </row>
    <row r="3985" spans="1:10" x14ac:dyDescent="0.25">
      <c r="A3985" t="str">
        <f>IF(SUM('A4'!S4016:X4016)=6,'Angaben KH-Standort'!$D$25,"")</f>
        <v/>
      </c>
      <c r="B3985" t="str">
        <f>IF(SUM('A4'!S4016:X4016)=6,'Angaben KH-Standort'!$D$26,"")</f>
        <v/>
      </c>
      <c r="C3985" t="str">
        <f>IF(SUM('A4'!S4016:X4016)=6,'Angaben KH-Standort'!$D$12,"")</f>
        <v/>
      </c>
      <c r="D3985" t="str">
        <f>IF(SUM('A4'!S4016:X4016)=6,'A1'!$F$14,"")</f>
        <v/>
      </c>
      <c r="E3985" t="str">
        <f>IF(SUM('A4'!S4016:X4016)=6,'A4'!C4016,"")</f>
        <v/>
      </c>
      <c r="F3985" t="str">
        <f>IF(SUM('A4'!S4016:X4016)=6,'A4'!D4016,"")</f>
        <v/>
      </c>
      <c r="G3985" t="str">
        <f>IF(SUM('A4'!S4016:X4016)=6,'A4'!E4016,"")</f>
        <v/>
      </c>
      <c r="H3985" t="str">
        <f>IF(SUM('A4'!S4016:X4016)=6,'A4'!F4016,"")</f>
        <v/>
      </c>
      <c r="I3985" t="str">
        <f>IF(SUM('A4'!S4016:X4016)=6,'A4'!G4016,"")</f>
        <v/>
      </c>
      <c r="J3985" s="308" t="str">
        <f>IF(SUM('A4'!S4016:X4016)=6,'A4'!H4016,"")</f>
        <v/>
      </c>
    </row>
    <row r="3986" spans="1:10" x14ac:dyDescent="0.25">
      <c r="A3986" t="str">
        <f>IF(SUM('A4'!S4017:X4017)=6,'Angaben KH-Standort'!$D$25,"")</f>
        <v/>
      </c>
      <c r="B3986" t="str">
        <f>IF(SUM('A4'!S4017:X4017)=6,'Angaben KH-Standort'!$D$26,"")</f>
        <v/>
      </c>
      <c r="C3986" t="str">
        <f>IF(SUM('A4'!S4017:X4017)=6,'Angaben KH-Standort'!$D$12,"")</f>
        <v/>
      </c>
      <c r="D3986" t="str">
        <f>IF(SUM('A4'!S4017:X4017)=6,'A1'!$F$14,"")</f>
        <v/>
      </c>
      <c r="E3986" t="str">
        <f>IF(SUM('A4'!S4017:X4017)=6,'A4'!C4017,"")</f>
        <v/>
      </c>
      <c r="F3986" t="str">
        <f>IF(SUM('A4'!S4017:X4017)=6,'A4'!D4017,"")</f>
        <v/>
      </c>
      <c r="G3986" t="str">
        <f>IF(SUM('A4'!S4017:X4017)=6,'A4'!E4017,"")</f>
        <v/>
      </c>
      <c r="H3986" t="str">
        <f>IF(SUM('A4'!S4017:X4017)=6,'A4'!F4017,"")</f>
        <v/>
      </c>
      <c r="I3986" t="str">
        <f>IF(SUM('A4'!S4017:X4017)=6,'A4'!G4017,"")</f>
        <v/>
      </c>
      <c r="J3986" s="308" t="str">
        <f>IF(SUM('A4'!S4017:X4017)=6,'A4'!H4017,"")</f>
        <v/>
      </c>
    </row>
    <row r="3987" spans="1:10" x14ac:dyDescent="0.25">
      <c r="A3987" t="str">
        <f>IF(SUM('A4'!S4018:X4018)=6,'Angaben KH-Standort'!$D$25,"")</f>
        <v/>
      </c>
      <c r="B3987" t="str">
        <f>IF(SUM('A4'!S4018:X4018)=6,'Angaben KH-Standort'!$D$26,"")</f>
        <v/>
      </c>
      <c r="C3987" t="str">
        <f>IF(SUM('A4'!S4018:X4018)=6,'Angaben KH-Standort'!$D$12,"")</f>
        <v/>
      </c>
      <c r="D3987" t="str">
        <f>IF(SUM('A4'!S4018:X4018)=6,'A1'!$F$14,"")</f>
        <v/>
      </c>
      <c r="E3987" t="str">
        <f>IF(SUM('A4'!S4018:X4018)=6,'A4'!C4018,"")</f>
        <v/>
      </c>
      <c r="F3987" t="str">
        <f>IF(SUM('A4'!S4018:X4018)=6,'A4'!D4018,"")</f>
        <v/>
      </c>
      <c r="G3987" t="str">
        <f>IF(SUM('A4'!S4018:X4018)=6,'A4'!E4018,"")</f>
        <v/>
      </c>
      <c r="H3987" t="str">
        <f>IF(SUM('A4'!S4018:X4018)=6,'A4'!F4018,"")</f>
        <v/>
      </c>
      <c r="I3987" t="str">
        <f>IF(SUM('A4'!S4018:X4018)=6,'A4'!G4018,"")</f>
        <v/>
      </c>
      <c r="J3987" s="308" t="str">
        <f>IF(SUM('A4'!S4018:X4018)=6,'A4'!H4018,"")</f>
        <v/>
      </c>
    </row>
    <row r="3988" spans="1:10" x14ac:dyDescent="0.25">
      <c r="A3988" t="str">
        <f>IF(SUM('A4'!S4019:X4019)=6,'Angaben KH-Standort'!$D$25,"")</f>
        <v/>
      </c>
      <c r="B3988" t="str">
        <f>IF(SUM('A4'!S4019:X4019)=6,'Angaben KH-Standort'!$D$26,"")</f>
        <v/>
      </c>
      <c r="C3988" t="str">
        <f>IF(SUM('A4'!S4019:X4019)=6,'Angaben KH-Standort'!$D$12,"")</f>
        <v/>
      </c>
      <c r="D3988" t="str">
        <f>IF(SUM('A4'!S4019:X4019)=6,'A1'!$F$14,"")</f>
        <v/>
      </c>
      <c r="E3988" t="str">
        <f>IF(SUM('A4'!S4019:X4019)=6,'A4'!C4019,"")</f>
        <v/>
      </c>
      <c r="F3988" t="str">
        <f>IF(SUM('A4'!S4019:X4019)=6,'A4'!D4019,"")</f>
        <v/>
      </c>
      <c r="G3988" t="str">
        <f>IF(SUM('A4'!S4019:X4019)=6,'A4'!E4019,"")</f>
        <v/>
      </c>
      <c r="H3988" t="str">
        <f>IF(SUM('A4'!S4019:X4019)=6,'A4'!F4019,"")</f>
        <v/>
      </c>
      <c r="I3988" t="str">
        <f>IF(SUM('A4'!S4019:X4019)=6,'A4'!G4019,"")</f>
        <v/>
      </c>
      <c r="J3988" s="308" t="str">
        <f>IF(SUM('A4'!S4019:X4019)=6,'A4'!H4019,"")</f>
        <v/>
      </c>
    </row>
    <row r="3989" spans="1:10" x14ac:dyDescent="0.25">
      <c r="A3989" t="str">
        <f>IF(SUM('A4'!S4020:X4020)=6,'Angaben KH-Standort'!$D$25,"")</f>
        <v/>
      </c>
      <c r="B3989" t="str">
        <f>IF(SUM('A4'!S4020:X4020)=6,'Angaben KH-Standort'!$D$26,"")</f>
        <v/>
      </c>
      <c r="C3989" t="str">
        <f>IF(SUM('A4'!S4020:X4020)=6,'Angaben KH-Standort'!$D$12,"")</f>
        <v/>
      </c>
      <c r="D3989" t="str">
        <f>IF(SUM('A4'!S4020:X4020)=6,'A1'!$F$14,"")</f>
        <v/>
      </c>
      <c r="E3989" t="str">
        <f>IF(SUM('A4'!S4020:X4020)=6,'A4'!C4020,"")</f>
        <v/>
      </c>
      <c r="F3989" t="str">
        <f>IF(SUM('A4'!S4020:X4020)=6,'A4'!D4020,"")</f>
        <v/>
      </c>
      <c r="G3989" t="str">
        <f>IF(SUM('A4'!S4020:X4020)=6,'A4'!E4020,"")</f>
        <v/>
      </c>
      <c r="H3989" t="str">
        <f>IF(SUM('A4'!S4020:X4020)=6,'A4'!F4020,"")</f>
        <v/>
      </c>
      <c r="I3989" t="str">
        <f>IF(SUM('A4'!S4020:X4020)=6,'A4'!G4020,"")</f>
        <v/>
      </c>
      <c r="J3989" s="308" t="str">
        <f>IF(SUM('A4'!S4020:X4020)=6,'A4'!H4020,"")</f>
        <v/>
      </c>
    </row>
    <row r="3990" spans="1:10" x14ac:dyDescent="0.25">
      <c r="A3990" t="str">
        <f>IF(SUM('A4'!S4021:X4021)=6,'Angaben KH-Standort'!$D$25,"")</f>
        <v/>
      </c>
      <c r="B3990" t="str">
        <f>IF(SUM('A4'!S4021:X4021)=6,'Angaben KH-Standort'!$D$26,"")</f>
        <v/>
      </c>
      <c r="C3990" t="str">
        <f>IF(SUM('A4'!S4021:X4021)=6,'Angaben KH-Standort'!$D$12,"")</f>
        <v/>
      </c>
      <c r="D3990" t="str">
        <f>IF(SUM('A4'!S4021:X4021)=6,'A1'!$F$14,"")</f>
        <v/>
      </c>
      <c r="E3990" t="str">
        <f>IF(SUM('A4'!S4021:X4021)=6,'A4'!C4021,"")</f>
        <v/>
      </c>
      <c r="F3990" t="str">
        <f>IF(SUM('A4'!S4021:X4021)=6,'A4'!D4021,"")</f>
        <v/>
      </c>
      <c r="G3990" t="str">
        <f>IF(SUM('A4'!S4021:X4021)=6,'A4'!E4021,"")</f>
        <v/>
      </c>
      <c r="H3990" t="str">
        <f>IF(SUM('A4'!S4021:X4021)=6,'A4'!F4021,"")</f>
        <v/>
      </c>
      <c r="I3990" t="str">
        <f>IF(SUM('A4'!S4021:X4021)=6,'A4'!G4021,"")</f>
        <v/>
      </c>
      <c r="J3990" s="308" t="str">
        <f>IF(SUM('A4'!S4021:X4021)=6,'A4'!H4021,"")</f>
        <v/>
      </c>
    </row>
    <row r="3991" spans="1:10" x14ac:dyDescent="0.25">
      <c r="A3991" t="str">
        <f>IF(SUM('A4'!S4022:X4022)=6,'Angaben KH-Standort'!$D$25,"")</f>
        <v/>
      </c>
      <c r="B3991" t="str">
        <f>IF(SUM('A4'!S4022:X4022)=6,'Angaben KH-Standort'!$D$26,"")</f>
        <v/>
      </c>
      <c r="C3991" t="str">
        <f>IF(SUM('A4'!S4022:X4022)=6,'Angaben KH-Standort'!$D$12,"")</f>
        <v/>
      </c>
      <c r="D3991" t="str">
        <f>IF(SUM('A4'!S4022:X4022)=6,'A1'!$F$14,"")</f>
        <v/>
      </c>
      <c r="E3991" t="str">
        <f>IF(SUM('A4'!S4022:X4022)=6,'A4'!C4022,"")</f>
        <v/>
      </c>
      <c r="F3991" t="str">
        <f>IF(SUM('A4'!S4022:X4022)=6,'A4'!D4022,"")</f>
        <v/>
      </c>
      <c r="G3991" t="str">
        <f>IF(SUM('A4'!S4022:X4022)=6,'A4'!E4022,"")</f>
        <v/>
      </c>
      <c r="H3991" t="str">
        <f>IF(SUM('A4'!S4022:X4022)=6,'A4'!F4022,"")</f>
        <v/>
      </c>
      <c r="I3991" t="str">
        <f>IF(SUM('A4'!S4022:X4022)=6,'A4'!G4022,"")</f>
        <v/>
      </c>
      <c r="J3991" s="308" t="str">
        <f>IF(SUM('A4'!S4022:X4022)=6,'A4'!H4022,"")</f>
        <v/>
      </c>
    </row>
    <row r="3992" spans="1:10" x14ac:dyDescent="0.25">
      <c r="A3992" t="str">
        <f>IF(SUM('A4'!S4023:X4023)=6,'Angaben KH-Standort'!$D$25,"")</f>
        <v/>
      </c>
      <c r="B3992" t="str">
        <f>IF(SUM('A4'!S4023:X4023)=6,'Angaben KH-Standort'!$D$26,"")</f>
        <v/>
      </c>
      <c r="C3992" t="str">
        <f>IF(SUM('A4'!S4023:X4023)=6,'Angaben KH-Standort'!$D$12,"")</f>
        <v/>
      </c>
      <c r="D3992" t="str">
        <f>IF(SUM('A4'!S4023:X4023)=6,'A1'!$F$14,"")</f>
        <v/>
      </c>
      <c r="E3992" t="str">
        <f>IF(SUM('A4'!S4023:X4023)=6,'A4'!C4023,"")</f>
        <v/>
      </c>
      <c r="F3992" t="str">
        <f>IF(SUM('A4'!S4023:X4023)=6,'A4'!D4023,"")</f>
        <v/>
      </c>
      <c r="G3992" t="str">
        <f>IF(SUM('A4'!S4023:X4023)=6,'A4'!E4023,"")</f>
        <v/>
      </c>
      <c r="H3992" t="str">
        <f>IF(SUM('A4'!S4023:X4023)=6,'A4'!F4023,"")</f>
        <v/>
      </c>
      <c r="I3992" t="str">
        <f>IF(SUM('A4'!S4023:X4023)=6,'A4'!G4023,"")</f>
        <v/>
      </c>
      <c r="J3992" s="308" t="str">
        <f>IF(SUM('A4'!S4023:X4023)=6,'A4'!H4023,"")</f>
        <v/>
      </c>
    </row>
    <row r="3993" spans="1:10" x14ac:dyDescent="0.25">
      <c r="A3993" t="str">
        <f>IF(SUM('A4'!S4024:X4024)=6,'Angaben KH-Standort'!$D$25,"")</f>
        <v/>
      </c>
      <c r="B3993" t="str">
        <f>IF(SUM('A4'!S4024:X4024)=6,'Angaben KH-Standort'!$D$26,"")</f>
        <v/>
      </c>
      <c r="C3993" t="str">
        <f>IF(SUM('A4'!S4024:X4024)=6,'Angaben KH-Standort'!$D$12,"")</f>
        <v/>
      </c>
      <c r="D3993" t="str">
        <f>IF(SUM('A4'!S4024:X4024)=6,'A1'!$F$14,"")</f>
        <v/>
      </c>
      <c r="E3993" t="str">
        <f>IF(SUM('A4'!S4024:X4024)=6,'A4'!C4024,"")</f>
        <v/>
      </c>
      <c r="F3993" t="str">
        <f>IF(SUM('A4'!S4024:X4024)=6,'A4'!D4024,"")</f>
        <v/>
      </c>
      <c r="G3993" t="str">
        <f>IF(SUM('A4'!S4024:X4024)=6,'A4'!E4024,"")</f>
        <v/>
      </c>
      <c r="H3993" t="str">
        <f>IF(SUM('A4'!S4024:X4024)=6,'A4'!F4024,"")</f>
        <v/>
      </c>
      <c r="I3993" t="str">
        <f>IF(SUM('A4'!S4024:X4024)=6,'A4'!G4024,"")</f>
        <v/>
      </c>
      <c r="J3993" s="308" t="str">
        <f>IF(SUM('A4'!S4024:X4024)=6,'A4'!H4024,"")</f>
        <v/>
      </c>
    </row>
    <row r="3994" spans="1:10" x14ac:dyDescent="0.25">
      <c r="A3994" t="str">
        <f>IF(SUM('A4'!S4025:X4025)=6,'Angaben KH-Standort'!$D$25,"")</f>
        <v/>
      </c>
      <c r="B3994" t="str">
        <f>IF(SUM('A4'!S4025:X4025)=6,'Angaben KH-Standort'!$D$26,"")</f>
        <v/>
      </c>
      <c r="C3994" t="str">
        <f>IF(SUM('A4'!S4025:X4025)=6,'Angaben KH-Standort'!$D$12,"")</f>
        <v/>
      </c>
      <c r="D3994" t="str">
        <f>IF(SUM('A4'!S4025:X4025)=6,'A1'!$F$14,"")</f>
        <v/>
      </c>
      <c r="E3994" t="str">
        <f>IF(SUM('A4'!S4025:X4025)=6,'A4'!C4025,"")</f>
        <v/>
      </c>
      <c r="F3994" t="str">
        <f>IF(SUM('A4'!S4025:X4025)=6,'A4'!D4025,"")</f>
        <v/>
      </c>
      <c r="G3994" t="str">
        <f>IF(SUM('A4'!S4025:X4025)=6,'A4'!E4025,"")</f>
        <v/>
      </c>
      <c r="H3994" t="str">
        <f>IF(SUM('A4'!S4025:X4025)=6,'A4'!F4025,"")</f>
        <v/>
      </c>
      <c r="I3994" t="str">
        <f>IF(SUM('A4'!S4025:X4025)=6,'A4'!G4025,"")</f>
        <v/>
      </c>
      <c r="J3994" s="308" t="str">
        <f>IF(SUM('A4'!S4025:X4025)=6,'A4'!H4025,"")</f>
        <v/>
      </c>
    </row>
    <row r="3995" spans="1:10" x14ac:dyDescent="0.25">
      <c r="A3995" t="str">
        <f>IF(SUM('A4'!S4026:X4026)=6,'Angaben KH-Standort'!$D$25,"")</f>
        <v/>
      </c>
      <c r="B3995" t="str">
        <f>IF(SUM('A4'!S4026:X4026)=6,'Angaben KH-Standort'!$D$26,"")</f>
        <v/>
      </c>
      <c r="C3995" t="str">
        <f>IF(SUM('A4'!S4026:X4026)=6,'Angaben KH-Standort'!$D$12,"")</f>
        <v/>
      </c>
      <c r="D3995" t="str">
        <f>IF(SUM('A4'!S4026:X4026)=6,'A1'!$F$14,"")</f>
        <v/>
      </c>
      <c r="E3995" t="str">
        <f>IF(SUM('A4'!S4026:X4026)=6,'A4'!C4026,"")</f>
        <v/>
      </c>
      <c r="F3995" t="str">
        <f>IF(SUM('A4'!S4026:X4026)=6,'A4'!D4026,"")</f>
        <v/>
      </c>
      <c r="G3995" t="str">
        <f>IF(SUM('A4'!S4026:X4026)=6,'A4'!E4026,"")</f>
        <v/>
      </c>
      <c r="H3995" t="str">
        <f>IF(SUM('A4'!S4026:X4026)=6,'A4'!F4026,"")</f>
        <v/>
      </c>
      <c r="I3995" t="str">
        <f>IF(SUM('A4'!S4026:X4026)=6,'A4'!G4026,"")</f>
        <v/>
      </c>
      <c r="J3995" s="308" t="str">
        <f>IF(SUM('A4'!S4026:X4026)=6,'A4'!H4026,"")</f>
        <v/>
      </c>
    </row>
    <row r="3996" spans="1:10" x14ac:dyDescent="0.25">
      <c r="A3996" t="str">
        <f>IF(SUM('A4'!S4027:X4027)=6,'Angaben KH-Standort'!$D$25,"")</f>
        <v/>
      </c>
      <c r="B3996" t="str">
        <f>IF(SUM('A4'!S4027:X4027)=6,'Angaben KH-Standort'!$D$26,"")</f>
        <v/>
      </c>
      <c r="C3996" t="str">
        <f>IF(SUM('A4'!S4027:X4027)=6,'Angaben KH-Standort'!$D$12,"")</f>
        <v/>
      </c>
      <c r="D3996" t="str">
        <f>IF(SUM('A4'!S4027:X4027)=6,'A1'!$F$14,"")</f>
        <v/>
      </c>
      <c r="E3996" t="str">
        <f>IF(SUM('A4'!S4027:X4027)=6,'A4'!C4027,"")</f>
        <v/>
      </c>
      <c r="F3996" t="str">
        <f>IF(SUM('A4'!S4027:X4027)=6,'A4'!D4027,"")</f>
        <v/>
      </c>
      <c r="G3996" t="str">
        <f>IF(SUM('A4'!S4027:X4027)=6,'A4'!E4027,"")</f>
        <v/>
      </c>
      <c r="H3996" t="str">
        <f>IF(SUM('A4'!S4027:X4027)=6,'A4'!F4027,"")</f>
        <v/>
      </c>
      <c r="I3996" t="str">
        <f>IF(SUM('A4'!S4027:X4027)=6,'A4'!G4027,"")</f>
        <v/>
      </c>
      <c r="J3996" s="308" t="str">
        <f>IF(SUM('A4'!S4027:X4027)=6,'A4'!H4027,"")</f>
        <v/>
      </c>
    </row>
    <row r="3997" spans="1:10" x14ac:dyDescent="0.25">
      <c r="A3997" t="str">
        <f>IF(SUM('A4'!S4028:X4028)=6,'Angaben KH-Standort'!$D$25,"")</f>
        <v/>
      </c>
      <c r="B3997" t="str">
        <f>IF(SUM('A4'!S4028:X4028)=6,'Angaben KH-Standort'!$D$26,"")</f>
        <v/>
      </c>
      <c r="C3997" t="str">
        <f>IF(SUM('A4'!S4028:X4028)=6,'Angaben KH-Standort'!$D$12,"")</f>
        <v/>
      </c>
      <c r="D3997" t="str">
        <f>IF(SUM('A4'!S4028:X4028)=6,'A1'!$F$14,"")</f>
        <v/>
      </c>
      <c r="E3997" t="str">
        <f>IF(SUM('A4'!S4028:X4028)=6,'A4'!C4028,"")</f>
        <v/>
      </c>
      <c r="F3997" t="str">
        <f>IF(SUM('A4'!S4028:X4028)=6,'A4'!D4028,"")</f>
        <v/>
      </c>
      <c r="G3997" t="str">
        <f>IF(SUM('A4'!S4028:X4028)=6,'A4'!E4028,"")</f>
        <v/>
      </c>
      <c r="H3997" t="str">
        <f>IF(SUM('A4'!S4028:X4028)=6,'A4'!F4028,"")</f>
        <v/>
      </c>
      <c r="I3997" t="str">
        <f>IF(SUM('A4'!S4028:X4028)=6,'A4'!G4028,"")</f>
        <v/>
      </c>
      <c r="J3997" s="308" t="str">
        <f>IF(SUM('A4'!S4028:X4028)=6,'A4'!H4028,"")</f>
        <v/>
      </c>
    </row>
    <row r="3998" spans="1:10" x14ac:dyDescent="0.25">
      <c r="A3998" t="str">
        <f>IF(SUM('A4'!S4029:X4029)=6,'Angaben KH-Standort'!$D$25,"")</f>
        <v/>
      </c>
      <c r="B3998" t="str">
        <f>IF(SUM('A4'!S4029:X4029)=6,'Angaben KH-Standort'!$D$26,"")</f>
        <v/>
      </c>
      <c r="C3998" t="str">
        <f>IF(SUM('A4'!S4029:X4029)=6,'Angaben KH-Standort'!$D$12,"")</f>
        <v/>
      </c>
      <c r="D3998" t="str">
        <f>IF(SUM('A4'!S4029:X4029)=6,'A1'!$F$14,"")</f>
        <v/>
      </c>
      <c r="E3998" t="str">
        <f>IF(SUM('A4'!S4029:X4029)=6,'A4'!C4029,"")</f>
        <v/>
      </c>
      <c r="F3998" t="str">
        <f>IF(SUM('A4'!S4029:X4029)=6,'A4'!D4029,"")</f>
        <v/>
      </c>
      <c r="G3998" t="str">
        <f>IF(SUM('A4'!S4029:X4029)=6,'A4'!E4029,"")</f>
        <v/>
      </c>
      <c r="H3998" t="str">
        <f>IF(SUM('A4'!S4029:X4029)=6,'A4'!F4029,"")</f>
        <v/>
      </c>
      <c r="I3998" t="str">
        <f>IF(SUM('A4'!S4029:X4029)=6,'A4'!G4029,"")</f>
        <v/>
      </c>
      <c r="J3998" s="308" t="str">
        <f>IF(SUM('A4'!S4029:X4029)=6,'A4'!H4029,"")</f>
        <v/>
      </c>
    </row>
    <row r="3999" spans="1:10" x14ac:dyDescent="0.25">
      <c r="A3999" t="str">
        <f>IF(SUM('A4'!S4030:X4030)=6,'Angaben KH-Standort'!$D$25,"")</f>
        <v/>
      </c>
      <c r="B3999" t="str">
        <f>IF(SUM('A4'!S4030:X4030)=6,'Angaben KH-Standort'!$D$26,"")</f>
        <v/>
      </c>
      <c r="C3999" t="str">
        <f>IF(SUM('A4'!S4030:X4030)=6,'Angaben KH-Standort'!$D$12,"")</f>
        <v/>
      </c>
      <c r="D3999" t="str">
        <f>IF(SUM('A4'!S4030:X4030)=6,'A1'!$F$14,"")</f>
        <v/>
      </c>
      <c r="E3999" t="str">
        <f>IF(SUM('A4'!S4030:X4030)=6,'A4'!C4030,"")</f>
        <v/>
      </c>
      <c r="F3999" t="str">
        <f>IF(SUM('A4'!S4030:X4030)=6,'A4'!D4030,"")</f>
        <v/>
      </c>
      <c r="G3999" t="str">
        <f>IF(SUM('A4'!S4030:X4030)=6,'A4'!E4030,"")</f>
        <v/>
      </c>
      <c r="H3999" t="str">
        <f>IF(SUM('A4'!S4030:X4030)=6,'A4'!F4030,"")</f>
        <v/>
      </c>
      <c r="I3999" t="str">
        <f>IF(SUM('A4'!S4030:X4030)=6,'A4'!G4030,"")</f>
        <v/>
      </c>
      <c r="J3999" s="308" t="str">
        <f>IF(SUM('A4'!S4030:X4030)=6,'A4'!H4030,"")</f>
        <v/>
      </c>
    </row>
    <row r="4000" spans="1:10" x14ac:dyDescent="0.25">
      <c r="A4000" t="str">
        <f>IF(SUM('A4'!S4031:X4031)=6,'Angaben KH-Standort'!$D$25,"")</f>
        <v/>
      </c>
      <c r="B4000" t="str">
        <f>IF(SUM('A4'!S4031:X4031)=6,'Angaben KH-Standort'!$D$26,"")</f>
        <v/>
      </c>
      <c r="C4000" t="str">
        <f>IF(SUM('A4'!S4031:X4031)=6,'Angaben KH-Standort'!$D$12,"")</f>
        <v/>
      </c>
      <c r="D4000" t="str">
        <f>IF(SUM('A4'!S4031:X4031)=6,'A1'!$F$14,"")</f>
        <v/>
      </c>
      <c r="E4000" t="str">
        <f>IF(SUM('A4'!S4031:X4031)=6,'A4'!C4031,"")</f>
        <v/>
      </c>
      <c r="F4000" t="str">
        <f>IF(SUM('A4'!S4031:X4031)=6,'A4'!D4031,"")</f>
        <v/>
      </c>
      <c r="G4000" t="str">
        <f>IF(SUM('A4'!S4031:X4031)=6,'A4'!E4031,"")</f>
        <v/>
      </c>
      <c r="H4000" t="str">
        <f>IF(SUM('A4'!S4031:X4031)=6,'A4'!F4031,"")</f>
        <v/>
      </c>
      <c r="I4000" t="str">
        <f>IF(SUM('A4'!S4031:X4031)=6,'A4'!G4031,"")</f>
        <v/>
      </c>
      <c r="J4000" s="308" t="str">
        <f>IF(SUM('A4'!S4031:X4031)=6,'A4'!H4031,"")</f>
        <v/>
      </c>
    </row>
    <row r="4001" spans="1:10" x14ac:dyDescent="0.25">
      <c r="A4001" t="str">
        <f>IF(SUM('A4'!S4032:X4032)=6,'Angaben KH-Standort'!$D$25,"")</f>
        <v/>
      </c>
      <c r="B4001" t="str">
        <f>IF(SUM('A4'!S4032:X4032)=6,'Angaben KH-Standort'!$D$26,"")</f>
        <v/>
      </c>
      <c r="C4001" t="str">
        <f>IF(SUM('A4'!S4032:X4032)=6,'Angaben KH-Standort'!$D$12,"")</f>
        <v/>
      </c>
      <c r="D4001" t="str">
        <f>IF(SUM('A4'!S4032:X4032)=6,'A1'!$F$14,"")</f>
        <v/>
      </c>
      <c r="E4001" t="str">
        <f>IF(SUM('A4'!S4032:X4032)=6,'A4'!C4032,"")</f>
        <v/>
      </c>
      <c r="F4001" t="str">
        <f>IF(SUM('A4'!S4032:X4032)=6,'A4'!D4032,"")</f>
        <v/>
      </c>
      <c r="G4001" t="str">
        <f>IF(SUM('A4'!S4032:X4032)=6,'A4'!E4032,"")</f>
        <v/>
      </c>
      <c r="H4001" t="str">
        <f>IF(SUM('A4'!S4032:X4032)=6,'A4'!F4032,"")</f>
        <v/>
      </c>
      <c r="I4001" t="str">
        <f>IF(SUM('A4'!S4032:X4032)=6,'A4'!G4032,"")</f>
        <v/>
      </c>
      <c r="J4001" s="308" t="str">
        <f>IF(SUM('A4'!S4032:X4032)=6,'A4'!H4032,"")</f>
        <v/>
      </c>
    </row>
    <row r="4002" spans="1:10" x14ac:dyDescent="0.25">
      <c r="A4002" t="str">
        <f>IF(SUM('A4'!S4033:X4033)=6,'Angaben KH-Standort'!$D$25,"")</f>
        <v/>
      </c>
      <c r="B4002" t="str">
        <f>IF(SUM('A4'!S4033:X4033)=6,'Angaben KH-Standort'!$D$26,"")</f>
        <v/>
      </c>
      <c r="C4002" t="str">
        <f>IF(SUM('A4'!S4033:X4033)=6,'Angaben KH-Standort'!$D$12,"")</f>
        <v/>
      </c>
      <c r="D4002" t="str">
        <f>IF(SUM('A4'!S4033:X4033)=6,'A1'!$F$14,"")</f>
        <v/>
      </c>
      <c r="E4002" t="str">
        <f>IF(SUM('A4'!S4033:X4033)=6,'A4'!C4033,"")</f>
        <v/>
      </c>
      <c r="F4002" t="str">
        <f>IF(SUM('A4'!S4033:X4033)=6,'A4'!D4033,"")</f>
        <v/>
      </c>
      <c r="G4002" t="str">
        <f>IF(SUM('A4'!S4033:X4033)=6,'A4'!E4033,"")</f>
        <v/>
      </c>
      <c r="H4002" t="str">
        <f>IF(SUM('A4'!S4033:X4033)=6,'A4'!F4033,"")</f>
        <v/>
      </c>
      <c r="I4002" t="str">
        <f>IF(SUM('A4'!S4033:X4033)=6,'A4'!G4033,"")</f>
        <v/>
      </c>
      <c r="J4002" s="308" t="str">
        <f>IF(SUM('A4'!S4033:X4033)=6,'A4'!H4033,"")</f>
        <v/>
      </c>
    </row>
    <row r="4003" spans="1:10" x14ac:dyDescent="0.25">
      <c r="A4003" t="str">
        <f>IF(SUM('A4'!S4034:X4034)=6,'Angaben KH-Standort'!$D$25,"")</f>
        <v/>
      </c>
      <c r="B4003" t="str">
        <f>IF(SUM('A4'!S4034:X4034)=6,'Angaben KH-Standort'!$D$26,"")</f>
        <v/>
      </c>
      <c r="C4003" t="str">
        <f>IF(SUM('A4'!S4034:X4034)=6,'Angaben KH-Standort'!$D$12,"")</f>
        <v/>
      </c>
      <c r="D4003" t="str">
        <f>IF(SUM('A4'!S4034:X4034)=6,'A1'!$F$14,"")</f>
        <v/>
      </c>
      <c r="E4003" t="str">
        <f>IF(SUM('A4'!S4034:X4034)=6,'A4'!C4034,"")</f>
        <v/>
      </c>
      <c r="F4003" t="str">
        <f>IF(SUM('A4'!S4034:X4034)=6,'A4'!D4034,"")</f>
        <v/>
      </c>
      <c r="G4003" t="str">
        <f>IF(SUM('A4'!S4034:X4034)=6,'A4'!E4034,"")</f>
        <v/>
      </c>
      <c r="H4003" t="str">
        <f>IF(SUM('A4'!S4034:X4034)=6,'A4'!F4034,"")</f>
        <v/>
      </c>
      <c r="I4003" t="str">
        <f>IF(SUM('A4'!S4034:X4034)=6,'A4'!G4034,"")</f>
        <v/>
      </c>
      <c r="J4003" s="308" t="str">
        <f>IF(SUM('A4'!S4034:X4034)=6,'A4'!H4034,"")</f>
        <v/>
      </c>
    </row>
    <row r="4004" spans="1:10" x14ac:dyDescent="0.25">
      <c r="A4004" t="str">
        <f>IF(SUM('A4'!S4035:X4035)=6,'Angaben KH-Standort'!$D$25,"")</f>
        <v/>
      </c>
      <c r="B4004" t="str">
        <f>IF(SUM('A4'!S4035:X4035)=6,'Angaben KH-Standort'!$D$26,"")</f>
        <v/>
      </c>
      <c r="C4004" t="str">
        <f>IF(SUM('A4'!S4035:X4035)=6,'Angaben KH-Standort'!$D$12,"")</f>
        <v/>
      </c>
      <c r="D4004" t="str">
        <f>IF(SUM('A4'!S4035:X4035)=6,'A1'!$F$14,"")</f>
        <v/>
      </c>
      <c r="E4004" t="str">
        <f>IF(SUM('A4'!S4035:X4035)=6,'A4'!C4035,"")</f>
        <v/>
      </c>
      <c r="F4004" t="str">
        <f>IF(SUM('A4'!S4035:X4035)=6,'A4'!D4035,"")</f>
        <v/>
      </c>
      <c r="G4004" t="str">
        <f>IF(SUM('A4'!S4035:X4035)=6,'A4'!E4035,"")</f>
        <v/>
      </c>
      <c r="H4004" t="str">
        <f>IF(SUM('A4'!S4035:X4035)=6,'A4'!F4035,"")</f>
        <v/>
      </c>
      <c r="I4004" t="str">
        <f>IF(SUM('A4'!S4035:X4035)=6,'A4'!G4035,"")</f>
        <v/>
      </c>
      <c r="J4004" s="308" t="str">
        <f>IF(SUM('A4'!S4035:X4035)=6,'A4'!H4035,"")</f>
        <v/>
      </c>
    </row>
    <row r="4005" spans="1:10" x14ac:dyDescent="0.25">
      <c r="A4005" t="str">
        <f>IF(SUM('A4'!S4036:X4036)=6,'Angaben KH-Standort'!$D$25,"")</f>
        <v/>
      </c>
      <c r="B4005" t="str">
        <f>IF(SUM('A4'!S4036:X4036)=6,'Angaben KH-Standort'!$D$26,"")</f>
        <v/>
      </c>
      <c r="C4005" t="str">
        <f>IF(SUM('A4'!S4036:X4036)=6,'Angaben KH-Standort'!$D$12,"")</f>
        <v/>
      </c>
      <c r="D4005" t="str">
        <f>IF(SUM('A4'!S4036:X4036)=6,'A1'!$F$14,"")</f>
        <v/>
      </c>
      <c r="E4005" t="str">
        <f>IF(SUM('A4'!S4036:X4036)=6,'A4'!C4036,"")</f>
        <v/>
      </c>
      <c r="F4005" t="str">
        <f>IF(SUM('A4'!S4036:X4036)=6,'A4'!D4036,"")</f>
        <v/>
      </c>
      <c r="G4005" t="str">
        <f>IF(SUM('A4'!S4036:X4036)=6,'A4'!E4036,"")</f>
        <v/>
      </c>
      <c r="H4005" t="str">
        <f>IF(SUM('A4'!S4036:X4036)=6,'A4'!F4036,"")</f>
        <v/>
      </c>
      <c r="I4005" t="str">
        <f>IF(SUM('A4'!S4036:X4036)=6,'A4'!G4036,"")</f>
        <v/>
      </c>
      <c r="J4005" s="308" t="str">
        <f>IF(SUM('A4'!S4036:X4036)=6,'A4'!H4036,"")</f>
        <v/>
      </c>
    </row>
    <row r="4006" spans="1:10" x14ac:dyDescent="0.25">
      <c r="A4006" t="str">
        <f>IF(SUM('A4'!S4037:X4037)=6,'Angaben KH-Standort'!$D$25,"")</f>
        <v/>
      </c>
      <c r="B4006" t="str">
        <f>IF(SUM('A4'!S4037:X4037)=6,'Angaben KH-Standort'!$D$26,"")</f>
        <v/>
      </c>
      <c r="C4006" t="str">
        <f>IF(SUM('A4'!S4037:X4037)=6,'Angaben KH-Standort'!$D$12,"")</f>
        <v/>
      </c>
      <c r="D4006" t="str">
        <f>IF(SUM('A4'!S4037:X4037)=6,'A1'!$F$14,"")</f>
        <v/>
      </c>
      <c r="E4006" t="str">
        <f>IF(SUM('A4'!S4037:X4037)=6,'A4'!C4037,"")</f>
        <v/>
      </c>
      <c r="F4006" t="str">
        <f>IF(SUM('A4'!S4037:X4037)=6,'A4'!D4037,"")</f>
        <v/>
      </c>
      <c r="G4006" t="str">
        <f>IF(SUM('A4'!S4037:X4037)=6,'A4'!E4037,"")</f>
        <v/>
      </c>
      <c r="H4006" t="str">
        <f>IF(SUM('A4'!S4037:X4037)=6,'A4'!F4037,"")</f>
        <v/>
      </c>
      <c r="I4006" t="str">
        <f>IF(SUM('A4'!S4037:X4037)=6,'A4'!G4037,"")</f>
        <v/>
      </c>
      <c r="J4006" s="308" t="str">
        <f>IF(SUM('A4'!S4037:X4037)=6,'A4'!H4037,"")</f>
        <v/>
      </c>
    </row>
    <row r="4007" spans="1:10" x14ac:dyDescent="0.25">
      <c r="A4007" t="str">
        <f>IF(SUM('A4'!S4038:X4038)=6,'Angaben KH-Standort'!$D$25,"")</f>
        <v/>
      </c>
      <c r="B4007" t="str">
        <f>IF(SUM('A4'!S4038:X4038)=6,'Angaben KH-Standort'!$D$26,"")</f>
        <v/>
      </c>
      <c r="C4007" t="str">
        <f>IF(SUM('A4'!S4038:X4038)=6,'Angaben KH-Standort'!$D$12,"")</f>
        <v/>
      </c>
      <c r="D4007" t="str">
        <f>IF(SUM('A4'!S4038:X4038)=6,'A1'!$F$14,"")</f>
        <v/>
      </c>
      <c r="E4007" t="str">
        <f>IF(SUM('A4'!S4038:X4038)=6,'A4'!C4038,"")</f>
        <v/>
      </c>
      <c r="F4007" t="str">
        <f>IF(SUM('A4'!S4038:X4038)=6,'A4'!D4038,"")</f>
        <v/>
      </c>
      <c r="G4007" t="str">
        <f>IF(SUM('A4'!S4038:X4038)=6,'A4'!E4038,"")</f>
        <v/>
      </c>
      <c r="H4007" t="str">
        <f>IF(SUM('A4'!S4038:X4038)=6,'A4'!F4038,"")</f>
        <v/>
      </c>
      <c r="I4007" t="str">
        <f>IF(SUM('A4'!S4038:X4038)=6,'A4'!G4038,"")</f>
        <v/>
      </c>
      <c r="J4007" s="308" t="str">
        <f>IF(SUM('A4'!S4038:X4038)=6,'A4'!H4038,"")</f>
        <v/>
      </c>
    </row>
    <row r="4008" spans="1:10" x14ac:dyDescent="0.25">
      <c r="A4008" t="str">
        <f>IF(SUM('A4'!S4039:X4039)=6,'Angaben KH-Standort'!$D$25,"")</f>
        <v/>
      </c>
      <c r="B4008" t="str">
        <f>IF(SUM('A4'!S4039:X4039)=6,'Angaben KH-Standort'!$D$26,"")</f>
        <v/>
      </c>
      <c r="C4008" t="str">
        <f>IF(SUM('A4'!S4039:X4039)=6,'Angaben KH-Standort'!$D$12,"")</f>
        <v/>
      </c>
      <c r="D4008" t="str">
        <f>IF(SUM('A4'!S4039:X4039)=6,'A1'!$F$14,"")</f>
        <v/>
      </c>
      <c r="E4008" t="str">
        <f>IF(SUM('A4'!S4039:X4039)=6,'A4'!C4039,"")</f>
        <v/>
      </c>
      <c r="F4008" t="str">
        <f>IF(SUM('A4'!S4039:X4039)=6,'A4'!D4039,"")</f>
        <v/>
      </c>
      <c r="G4008" t="str">
        <f>IF(SUM('A4'!S4039:X4039)=6,'A4'!E4039,"")</f>
        <v/>
      </c>
      <c r="H4008" t="str">
        <f>IF(SUM('A4'!S4039:X4039)=6,'A4'!F4039,"")</f>
        <v/>
      </c>
      <c r="I4008" t="str">
        <f>IF(SUM('A4'!S4039:X4039)=6,'A4'!G4039,"")</f>
        <v/>
      </c>
      <c r="J4008" s="308" t="str">
        <f>IF(SUM('A4'!S4039:X4039)=6,'A4'!H4039,"")</f>
        <v/>
      </c>
    </row>
    <row r="4009" spans="1:10" x14ac:dyDescent="0.25">
      <c r="A4009" t="str">
        <f>IF(SUM('A4'!S4040:X4040)=6,'Angaben KH-Standort'!$D$25,"")</f>
        <v/>
      </c>
      <c r="B4009" t="str">
        <f>IF(SUM('A4'!S4040:X4040)=6,'Angaben KH-Standort'!$D$26,"")</f>
        <v/>
      </c>
      <c r="C4009" t="str">
        <f>IF(SUM('A4'!S4040:X4040)=6,'Angaben KH-Standort'!$D$12,"")</f>
        <v/>
      </c>
      <c r="D4009" t="str">
        <f>IF(SUM('A4'!S4040:X4040)=6,'A1'!$F$14,"")</f>
        <v/>
      </c>
      <c r="E4009" t="str">
        <f>IF(SUM('A4'!S4040:X4040)=6,'A4'!C4040,"")</f>
        <v/>
      </c>
      <c r="F4009" t="str">
        <f>IF(SUM('A4'!S4040:X4040)=6,'A4'!D4040,"")</f>
        <v/>
      </c>
      <c r="G4009" t="str">
        <f>IF(SUM('A4'!S4040:X4040)=6,'A4'!E4040,"")</f>
        <v/>
      </c>
      <c r="H4009" t="str">
        <f>IF(SUM('A4'!S4040:X4040)=6,'A4'!F4040,"")</f>
        <v/>
      </c>
      <c r="I4009" t="str">
        <f>IF(SUM('A4'!S4040:X4040)=6,'A4'!G4040,"")</f>
        <v/>
      </c>
      <c r="J4009" s="308" t="str">
        <f>IF(SUM('A4'!S4040:X4040)=6,'A4'!H4040,"")</f>
        <v/>
      </c>
    </row>
    <row r="4010" spans="1:10" x14ac:dyDescent="0.25">
      <c r="A4010" t="str">
        <f>IF(SUM('A4'!S4041:X4041)=6,'Angaben KH-Standort'!$D$25,"")</f>
        <v/>
      </c>
      <c r="B4010" t="str">
        <f>IF(SUM('A4'!S4041:X4041)=6,'Angaben KH-Standort'!$D$26,"")</f>
        <v/>
      </c>
      <c r="C4010" t="str">
        <f>IF(SUM('A4'!S4041:X4041)=6,'Angaben KH-Standort'!$D$12,"")</f>
        <v/>
      </c>
      <c r="D4010" t="str">
        <f>IF(SUM('A4'!S4041:X4041)=6,'A1'!$F$14,"")</f>
        <v/>
      </c>
      <c r="E4010" t="str">
        <f>IF(SUM('A4'!S4041:X4041)=6,'A4'!C4041,"")</f>
        <v/>
      </c>
      <c r="F4010" t="str">
        <f>IF(SUM('A4'!S4041:X4041)=6,'A4'!D4041,"")</f>
        <v/>
      </c>
      <c r="G4010" t="str">
        <f>IF(SUM('A4'!S4041:X4041)=6,'A4'!E4041,"")</f>
        <v/>
      </c>
      <c r="H4010" t="str">
        <f>IF(SUM('A4'!S4041:X4041)=6,'A4'!F4041,"")</f>
        <v/>
      </c>
      <c r="I4010" t="str">
        <f>IF(SUM('A4'!S4041:X4041)=6,'A4'!G4041,"")</f>
        <v/>
      </c>
      <c r="J4010" s="308" t="str">
        <f>IF(SUM('A4'!S4041:X4041)=6,'A4'!H4041,"")</f>
        <v/>
      </c>
    </row>
    <row r="4011" spans="1:10" x14ac:dyDescent="0.25">
      <c r="A4011" t="str">
        <f>IF(SUM('A4'!S4042:X4042)=6,'Angaben KH-Standort'!$D$25,"")</f>
        <v/>
      </c>
      <c r="B4011" t="str">
        <f>IF(SUM('A4'!S4042:X4042)=6,'Angaben KH-Standort'!$D$26,"")</f>
        <v/>
      </c>
      <c r="C4011" t="str">
        <f>IF(SUM('A4'!S4042:X4042)=6,'Angaben KH-Standort'!$D$12,"")</f>
        <v/>
      </c>
      <c r="D4011" t="str">
        <f>IF(SUM('A4'!S4042:X4042)=6,'A1'!$F$14,"")</f>
        <v/>
      </c>
      <c r="E4011" t="str">
        <f>IF(SUM('A4'!S4042:X4042)=6,'A4'!C4042,"")</f>
        <v/>
      </c>
      <c r="F4011" t="str">
        <f>IF(SUM('A4'!S4042:X4042)=6,'A4'!D4042,"")</f>
        <v/>
      </c>
      <c r="G4011" t="str">
        <f>IF(SUM('A4'!S4042:X4042)=6,'A4'!E4042,"")</f>
        <v/>
      </c>
      <c r="H4011" t="str">
        <f>IF(SUM('A4'!S4042:X4042)=6,'A4'!F4042,"")</f>
        <v/>
      </c>
      <c r="I4011" t="str">
        <f>IF(SUM('A4'!S4042:X4042)=6,'A4'!G4042,"")</f>
        <v/>
      </c>
      <c r="J4011" s="308" t="str">
        <f>IF(SUM('A4'!S4042:X4042)=6,'A4'!H4042,"")</f>
        <v/>
      </c>
    </row>
    <row r="4012" spans="1:10" x14ac:dyDescent="0.25">
      <c r="A4012" t="str">
        <f>IF(SUM('A4'!S4043:X4043)=6,'Angaben KH-Standort'!$D$25,"")</f>
        <v/>
      </c>
      <c r="B4012" t="str">
        <f>IF(SUM('A4'!S4043:X4043)=6,'Angaben KH-Standort'!$D$26,"")</f>
        <v/>
      </c>
      <c r="C4012" t="str">
        <f>IF(SUM('A4'!S4043:X4043)=6,'Angaben KH-Standort'!$D$12,"")</f>
        <v/>
      </c>
      <c r="D4012" t="str">
        <f>IF(SUM('A4'!S4043:X4043)=6,'A1'!$F$14,"")</f>
        <v/>
      </c>
      <c r="E4012" t="str">
        <f>IF(SUM('A4'!S4043:X4043)=6,'A4'!C4043,"")</f>
        <v/>
      </c>
      <c r="F4012" t="str">
        <f>IF(SUM('A4'!S4043:X4043)=6,'A4'!D4043,"")</f>
        <v/>
      </c>
      <c r="G4012" t="str">
        <f>IF(SUM('A4'!S4043:X4043)=6,'A4'!E4043,"")</f>
        <v/>
      </c>
      <c r="H4012" t="str">
        <f>IF(SUM('A4'!S4043:X4043)=6,'A4'!F4043,"")</f>
        <v/>
      </c>
      <c r="I4012" t="str">
        <f>IF(SUM('A4'!S4043:X4043)=6,'A4'!G4043,"")</f>
        <v/>
      </c>
      <c r="J4012" s="308" t="str">
        <f>IF(SUM('A4'!S4043:X4043)=6,'A4'!H4043,"")</f>
        <v/>
      </c>
    </row>
    <row r="4013" spans="1:10" x14ac:dyDescent="0.25">
      <c r="A4013" t="str">
        <f>IF(SUM('A4'!S4044:X4044)=6,'Angaben KH-Standort'!$D$25,"")</f>
        <v/>
      </c>
      <c r="B4013" t="str">
        <f>IF(SUM('A4'!S4044:X4044)=6,'Angaben KH-Standort'!$D$26,"")</f>
        <v/>
      </c>
      <c r="C4013" t="str">
        <f>IF(SUM('A4'!S4044:X4044)=6,'Angaben KH-Standort'!$D$12,"")</f>
        <v/>
      </c>
      <c r="D4013" t="str">
        <f>IF(SUM('A4'!S4044:X4044)=6,'A1'!$F$14,"")</f>
        <v/>
      </c>
      <c r="E4013" t="str">
        <f>IF(SUM('A4'!S4044:X4044)=6,'A4'!C4044,"")</f>
        <v/>
      </c>
      <c r="F4013" t="str">
        <f>IF(SUM('A4'!S4044:X4044)=6,'A4'!D4044,"")</f>
        <v/>
      </c>
      <c r="G4013" t="str">
        <f>IF(SUM('A4'!S4044:X4044)=6,'A4'!E4044,"")</f>
        <v/>
      </c>
      <c r="H4013" t="str">
        <f>IF(SUM('A4'!S4044:X4044)=6,'A4'!F4044,"")</f>
        <v/>
      </c>
      <c r="I4013" t="str">
        <f>IF(SUM('A4'!S4044:X4044)=6,'A4'!G4044,"")</f>
        <v/>
      </c>
      <c r="J4013" s="308" t="str">
        <f>IF(SUM('A4'!S4044:X4044)=6,'A4'!H4044,"")</f>
        <v/>
      </c>
    </row>
    <row r="4014" spans="1:10" x14ac:dyDescent="0.25">
      <c r="A4014" t="str">
        <f>IF(SUM('A4'!S4045:X4045)=6,'Angaben KH-Standort'!$D$25,"")</f>
        <v/>
      </c>
      <c r="B4014" t="str">
        <f>IF(SUM('A4'!S4045:X4045)=6,'Angaben KH-Standort'!$D$26,"")</f>
        <v/>
      </c>
      <c r="C4014" t="str">
        <f>IF(SUM('A4'!S4045:X4045)=6,'Angaben KH-Standort'!$D$12,"")</f>
        <v/>
      </c>
      <c r="D4014" t="str">
        <f>IF(SUM('A4'!S4045:X4045)=6,'A1'!$F$14,"")</f>
        <v/>
      </c>
      <c r="E4014" t="str">
        <f>IF(SUM('A4'!S4045:X4045)=6,'A4'!C4045,"")</f>
        <v/>
      </c>
      <c r="F4014" t="str">
        <f>IF(SUM('A4'!S4045:X4045)=6,'A4'!D4045,"")</f>
        <v/>
      </c>
      <c r="G4014" t="str">
        <f>IF(SUM('A4'!S4045:X4045)=6,'A4'!E4045,"")</f>
        <v/>
      </c>
      <c r="H4014" t="str">
        <f>IF(SUM('A4'!S4045:X4045)=6,'A4'!F4045,"")</f>
        <v/>
      </c>
      <c r="I4014" t="str">
        <f>IF(SUM('A4'!S4045:X4045)=6,'A4'!G4045,"")</f>
        <v/>
      </c>
      <c r="J4014" s="308" t="str">
        <f>IF(SUM('A4'!S4045:X4045)=6,'A4'!H4045,"")</f>
        <v/>
      </c>
    </row>
    <row r="4015" spans="1:10" x14ac:dyDescent="0.25">
      <c r="A4015" t="str">
        <f>IF(SUM('A4'!S4046:X4046)=6,'Angaben KH-Standort'!$D$25,"")</f>
        <v/>
      </c>
      <c r="B4015" t="str">
        <f>IF(SUM('A4'!S4046:X4046)=6,'Angaben KH-Standort'!$D$26,"")</f>
        <v/>
      </c>
      <c r="C4015" t="str">
        <f>IF(SUM('A4'!S4046:X4046)=6,'Angaben KH-Standort'!$D$12,"")</f>
        <v/>
      </c>
      <c r="D4015" t="str">
        <f>IF(SUM('A4'!S4046:X4046)=6,'A1'!$F$14,"")</f>
        <v/>
      </c>
      <c r="E4015" t="str">
        <f>IF(SUM('A4'!S4046:X4046)=6,'A4'!C4046,"")</f>
        <v/>
      </c>
      <c r="F4015" t="str">
        <f>IF(SUM('A4'!S4046:X4046)=6,'A4'!D4046,"")</f>
        <v/>
      </c>
      <c r="G4015" t="str">
        <f>IF(SUM('A4'!S4046:X4046)=6,'A4'!E4046,"")</f>
        <v/>
      </c>
      <c r="H4015" t="str">
        <f>IF(SUM('A4'!S4046:X4046)=6,'A4'!F4046,"")</f>
        <v/>
      </c>
      <c r="I4015" t="str">
        <f>IF(SUM('A4'!S4046:X4046)=6,'A4'!G4046,"")</f>
        <v/>
      </c>
      <c r="J4015" s="308" t="str">
        <f>IF(SUM('A4'!S4046:X4046)=6,'A4'!H4046,"")</f>
        <v/>
      </c>
    </row>
    <row r="4016" spans="1:10" x14ac:dyDescent="0.25">
      <c r="A4016" t="str">
        <f>IF(SUM('A4'!S4047:X4047)=6,'Angaben KH-Standort'!$D$25,"")</f>
        <v/>
      </c>
      <c r="B4016" t="str">
        <f>IF(SUM('A4'!S4047:X4047)=6,'Angaben KH-Standort'!$D$26,"")</f>
        <v/>
      </c>
      <c r="C4016" t="str">
        <f>IF(SUM('A4'!S4047:X4047)=6,'Angaben KH-Standort'!$D$12,"")</f>
        <v/>
      </c>
      <c r="D4016" t="str">
        <f>IF(SUM('A4'!S4047:X4047)=6,'A1'!$F$14,"")</f>
        <v/>
      </c>
      <c r="E4016" t="str">
        <f>IF(SUM('A4'!S4047:X4047)=6,'A4'!C4047,"")</f>
        <v/>
      </c>
      <c r="F4016" t="str">
        <f>IF(SUM('A4'!S4047:X4047)=6,'A4'!D4047,"")</f>
        <v/>
      </c>
      <c r="G4016" t="str">
        <f>IF(SUM('A4'!S4047:X4047)=6,'A4'!E4047,"")</f>
        <v/>
      </c>
      <c r="H4016" t="str">
        <f>IF(SUM('A4'!S4047:X4047)=6,'A4'!F4047,"")</f>
        <v/>
      </c>
      <c r="I4016" t="str">
        <f>IF(SUM('A4'!S4047:X4047)=6,'A4'!G4047,"")</f>
        <v/>
      </c>
      <c r="J4016" s="308" t="str">
        <f>IF(SUM('A4'!S4047:X4047)=6,'A4'!H4047,"")</f>
        <v/>
      </c>
    </row>
    <row r="4017" spans="1:10" x14ac:dyDescent="0.25">
      <c r="A4017" t="str">
        <f>IF(SUM('A4'!S4048:X4048)=6,'Angaben KH-Standort'!$D$25,"")</f>
        <v/>
      </c>
      <c r="B4017" t="str">
        <f>IF(SUM('A4'!S4048:X4048)=6,'Angaben KH-Standort'!$D$26,"")</f>
        <v/>
      </c>
      <c r="C4017" t="str">
        <f>IF(SUM('A4'!S4048:X4048)=6,'Angaben KH-Standort'!$D$12,"")</f>
        <v/>
      </c>
      <c r="D4017" t="str">
        <f>IF(SUM('A4'!S4048:X4048)=6,'A1'!$F$14,"")</f>
        <v/>
      </c>
      <c r="E4017" t="str">
        <f>IF(SUM('A4'!S4048:X4048)=6,'A4'!C4048,"")</f>
        <v/>
      </c>
      <c r="F4017" t="str">
        <f>IF(SUM('A4'!S4048:X4048)=6,'A4'!D4048,"")</f>
        <v/>
      </c>
      <c r="G4017" t="str">
        <f>IF(SUM('A4'!S4048:X4048)=6,'A4'!E4048,"")</f>
        <v/>
      </c>
      <c r="H4017" t="str">
        <f>IF(SUM('A4'!S4048:X4048)=6,'A4'!F4048,"")</f>
        <v/>
      </c>
      <c r="I4017" t="str">
        <f>IF(SUM('A4'!S4048:X4048)=6,'A4'!G4048,"")</f>
        <v/>
      </c>
      <c r="J4017" s="308" t="str">
        <f>IF(SUM('A4'!S4048:X4048)=6,'A4'!H4048,"")</f>
        <v/>
      </c>
    </row>
    <row r="4018" spans="1:10" x14ac:dyDescent="0.25">
      <c r="A4018" t="str">
        <f>IF(SUM('A4'!S4049:X4049)=6,'Angaben KH-Standort'!$D$25,"")</f>
        <v/>
      </c>
      <c r="B4018" t="str">
        <f>IF(SUM('A4'!S4049:X4049)=6,'Angaben KH-Standort'!$D$26,"")</f>
        <v/>
      </c>
      <c r="C4018" t="str">
        <f>IF(SUM('A4'!S4049:X4049)=6,'Angaben KH-Standort'!$D$12,"")</f>
        <v/>
      </c>
      <c r="D4018" t="str">
        <f>IF(SUM('A4'!S4049:X4049)=6,'A1'!$F$14,"")</f>
        <v/>
      </c>
      <c r="E4018" t="str">
        <f>IF(SUM('A4'!S4049:X4049)=6,'A4'!C4049,"")</f>
        <v/>
      </c>
      <c r="F4018" t="str">
        <f>IF(SUM('A4'!S4049:X4049)=6,'A4'!D4049,"")</f>
        <v/>
      </c>
      <c r="G4018" t="str">
        <f>IF(SUM('A4'!S4049:X4049)=6,'A4'!E4049,"")</f>
        <v/>
      </c>
      <c r="H4018" t="str">
        <f>IF(SUM('A4'!S4049:X4049)=6,'A4'!F4049,"")</f>
        <v/>
      </c>
      <c r="I4018" t="str">
        <f>IF(SUM('A4'!S4049:X4049)=6,'A4'!G4049,"")</f>
        <v/>
      </c>
      <c r="J4018" s="308" t="str">
        <f>IF(SUM('A4'!S4049:X4049)=6,'A4'!H4049,"")</f>
        <v/>
      </c>
    </row>
    <row r="4019" spans="1:10" x14ac:dyDescent="0.25">
      <c r="A4019" t="str">
        <f>IF(SUM('A4'!S4050:X4050)=6,'Angaben KH-Standort'!$D$25,"")</f>
        <v/>
      </c>
      <c r="B4019" t="str">
        <f>IF(SUM('A4'!S4050:X4050)=6,'Angaben KH-Standort'!$D$26,"")</f>
        <v/>
      </c>
      <c r="C4019" t="str">
        <f>IF(SUM('A4'!S4050:X4050)=6,'Angaben KH-Standort'!$D$12,"")</f>
        <v/>
      </c>
      <c r="D4019" t="str">
        <f>IF(SUM('A4'!S4050:X4050)=6,'A1'!$F$14,"")</f>
        <v/>
      </c>
      <c r="E4019" t="str">
        <f>IF(SUM('A4'!S4050:X4050)=6,'A4'!C4050,"")</f>
        <v/>
      </c>
      <c r="F4019" t="str">
        <f>IF(SUM('A4'!S4050:X4050)=6,'A4'!D4050,"")</f>
        <v/>
      </c>
      <c r="G4019" t="str">
        <f>IF(SUM('A4'!S4050:X4050)=6,'A4'!E4050,"")</f>
        <v/>
      </c>
      <c r="H4019" t="str">
        <f>IF(SUM('A4'!S4050:X4050)=6,'A4'!F4050,"")</f>
        <v/>
      </c>
      <c r="I4019" t="str">
        <f>IF(SUM('A4'!S4050:X4050)=6,'A4'!G4050,"")</f>
        <v/>
      </c>
      <c r="J4019" s="308" t="str">
        <f>IF(SUM('A4'!S4050:X4050)=6,'A4'!H4050,"")</f>
        <v/>
      </c>
    </row>
    <row r="4020" spans="1:10" x14ac:dyDescent="0.25">
      <c r="A4020" t="str">
        <f>IF(SUM('A4'!S4051:X4051)=6,'Angaben KH-Standort'!$D$25,"")</f>
        <v/>
      </c>
      <c r="B4020" t="str">
        <f>IF(SUM('A4'!S4051:X4051)=6,'Angaben KH-Standort'!$D$26,"")</f>
        <v/>
      </c>
      <c r="C4020" t="str">
        <f>IF(SUM('A4'!S4051:X4051)=6,'Angaben KH-Standort'!$D$12,"")</f>
        <v/>
      </c>
      <c r="D4020" t="str">
        <f>IF(SUM('A4'!S4051:X4051)=6,'A1'!$F$14,"")</f>
        <v/>
      </c>
      <c r="E4020" t="str">
        <f>IF(SUM('A4'!S4051:X4051)=6,'A4'!C4051,"")</f>
        <v/>
      </c>
      <c r="F4020" t="str">
        <f>IF(SUM('A4'!S4051:X4051)=6,'A4'!D4051,"")</f>
        <v/>
      </c>
      <c r="G4020" t="str">
        <f>IF(SUM('A4'!S4051:X4051)=6,'A4'!E4051,"")</f>
        <v/>
      </c>
      <c r="H4020" t="str">
        <f>IF(SUM('A4'!S4051:X4051)=6,'A4'!F4051,"")</f>
        <v/>
      </c>
      <c r="I4020" t="str">
        <f>IF(SUM('A4'!S4051:X4051)=6,'A4'!G4051,"")</f>
        <v/>
      </c>
      <c r="J4020" s="308" t="str">
        <f>IF(SUM('A4'!S4051:X4051)=6,'A4'!H4051,"")</f>
        <v/>
      </c>
    </row>
    <row r="4021" spans="1:10" x14ac:dyDescent="0.25">
      <c r="A4021" t="str">
        <f>IF(SUM('A4'!S4052:X4052)=6,'Angaben KH-Standort'!$D$25,"")</f>
        <v/>
      </c>
      <c r="B4021" t="str">
        <f>IF(SUM('A4'!S4052:X4052)=6,'Angaben KH-Standort'!$D$26,"")</f>
        <v/>
      </c>
      <c r="C4021" t="str">
        <f>IF(SUM('A4'!S4052:X4052)=6,'Angaben KH-Standort'!$D$12,"")</f>
        <v/>
      </c>
      <c r="D4021" t="str">
        <f>IF(SUM('A4'!S4052:X4052)=6,'A1'!$F$14,"")</f>
        <v/>
      </c>
      <c r="E4021" t="str">
        <f>IF(SUM('A4'!S4052:X4052)=6,'A4'!C4052,"")</f>
        <v/>
      </c>
      <c r="F4021" t="str">
        <f>IF(SUM('A4'!S4052:X4052)=6,'A4'!D4052,"")</f>
        <v/>
      </c>
      <c r="G4021" t="str">
        <f>IF(SUM('A4'!S4052:X4052)=6,'A4'!E4052,"")</f>
        <v/>
      </c>
      <c r="H4021" t="str">
        <f>IF(SUM('A4'!S4052:X4052)=6,'A4'!F4052,"")</f>
        <v/>
      </c>
      <c r="I4021" t="str">
        <f>IF(SUM('A4'!S4052:X4052)=6,'A4'!G4052,"")</f>
        <v/>
      </c>
      <c r="J4021" s="308" t="str">
        <f>IF(SUM('A4'!S4052:X4052)=6,'A4'!H4052,"")</f>
        <v/>
      </c>
    </row>
    <row r="4022" spans="1:10" x14ac:dyDescent="0.25">
      <c r="A4022" t="str">
        <f>IF(SUM('A4'!S4053:X4053)=6,'Angaben KH-Standort'!$D$25,"")</f>
        <v/>
      </c>
      <c r="B4022" t="str">
        <f>IF(SUM('A4'!S4053:X4053)=6,'Angaben KH-Standort'!$D$26,"")</f>
        <v/>
      </c>
      <c r="C4022" t="str">
        <f>IF(SUM('A4'!S4053:X4053)=6,'Angaben KH-Standort'!$D$12,"")</f>
        <v/>
      </c>
      <c r="D4022" t="str">
        <f>IF(SUM('A4'!S4053:X4053)=6,'A1'!$F$14,"")</f>
        <v/>
      </c>
      <c r="E4022" t="str">
        <f>IF(SUM('A4'!S4053:X4053)=6,'A4'!C4053,"")</f>
        <v/>
      </c>
      <c r="F4022" t="str">
        <f>IF(SUM('A4'!S4053:X4053)=6,'A4'!D4053,"")</f>
        <v/>
      </c>
      <c r="G4022" t="str">
        <f>IF(SUM('A4'!S4053:X4053)=6,'A4'!E4053,"")</f>
        <v/>
      </c>
      <c r="H4022" t="str">
        <f>IF(SUM('A4'!S4053:X4053)=6,'A4'!F4053,"")</f>
        <v/>
      </c>
      <c r="I4022" t="str">
        <f>IF(SUM('A4'!S4053:X4053)=6,'A4'!G4053,"")</f>
        <v/>
      </c>
      <c r="J4022" s="308" t="str">
        <f>IF(SUM('A4'!S4053:X4053)=6,'A4'!H4053,"")</f>
        <v/>
      </c>
    </row>
    <row r="4023" spans="1:10" x14ac:dyDescent="0.25">
      <c r="A4023" t="str">
        <f>IF(SUM('A4'!S4054:X4054)=6,'Angaben KH-Standort'!$D$25,"")</f>
        <v/>
      </c>
      <c r="B4023" t="str">
        <f>IF(SUM('A4'!S4054:X4054)=6,'Angaben KH-Standort'!$D$26,"")</f>
        <v/>
      </c>
      <c r="C4023" t="str">
        <f>IF(SUM('A4'!S4054:X4054)=6,'Angaben KH-Standort'!$D$12,"")</f>
        <v/>
      </c>
      <c r="D4023" t="str">
        <f>IF(SUM('A4'!S4054:X4054)=6,'A1'!$F$14,"")</f>
        <v/>
      </c>
      <c r="E4023" t="str">
        <f>IF(SUM('A4'!S4054:X4054)=6,'A4'!C4054,"")</f>
        <v/>
      </c>
      <c r="F4023" t="str">
        <f>IF(SUM('A4'!S4054:X4054)=6,'A4'!D4054,"")</f>
        <v/>
      </c>
      <c r="G4023" t="str">
        <f>IF(SUM('A4'!S4054:X4054)=6,'A4'!E4054,"")</f>
        <v/>
      </c>
      <c r="H4023" t="str">
        <f>IF(SUM('A4'!S4054:X4054)=6,'A4'!F4054,"")</f>
        <v/>
      </c>
      <c r="I4023" t="str">
        <f>IF(SUM('A4'!S4054:X4054)=6,'A4'!G4054,"")</f>
        <v/>
      </c>
      <c r="J4023" s="308" t="str">
        <f>IF(SUM('A4'!S4054:X4054)=6,'A4'!H4054,"")</f>
        <v/>
      </c>
    </row>
    <row r="4024" spans="1:10" x14ac:dyDescent="0.25">
      <c r="A4024" t="str">
        <f>IF(SUM('A4'!S4055:X4055)=6,'Angaben KH-Standort'!$D$25,"")</f>
        <v/>
      </c>
      <c r="B4024" t="str">
        <f>IF(SUM('A4'!S4055:X4055)=6,'Angaben KH-Standort'!$D$26,"")</f>
        <v/>
      </c>
      <c r="C4024" t="str">
        <f>IF(SUM('A4'!S4055:X4055)=6,'Angaben KH-Standort'!$D$12,"")</f>
        <v/>
      </c>
      <c r="D4024" t="str">
        <f>IF(SUM('A4'!S4055:X4055)=6,'A1'!$F$14,"")</f>
        <v/>
      </c>
      <c r="E4024" t="str">
        <f>IF(SUM('A4'!S4055:X4055)=6,'A4'!C4055,"")</f>
        <v/>
      </c>
      <c r="F4024" t="str">
        <f>IF(SUM('A4'!S4055:X4055)=6,'A4'!D4055,"")</f>
        <v/>
      </c>
      <c r="G4024" t="str">
        <f>IF(SUM('A4'!S4055:X4055)=6,'A4'!E4055,"")</f>
        <v/>
      </c>
      <c r="H4024" t="str">
        <f>IF(SUM('A4'!S4055:X4055)=6,'A4'!F4055,"")</f>
        <v/>
      </c>
      <c r="I4024" t="str">
        <f>IF(SUM('A4'!S4055:X4055)=6,'A4'!G4055,"")</f>
        <v/>
      </c>
      <c r="J4024" s="308" t="str">
        <f>IF(SUM('A4'!S4055:X4055)=6,'A4'!H4055,"")</f>
        <v/>
      </c>
    </row>
    <row r="4025" spans="1:10" x14ac:dyDescent="0.25">
      <c r="A4025" t="str">
        <f>IF(SUM('A4'!S4056:X4056)=6,'Angaben KH-Standort'!$D$25,"")</f>
        <v/>
      </c>
      <c r="B4025" t="str">
        <f>IF(SUM('A4'!S4056:X4056)=6,'Angaben KH-Standort'!$D$26,"")</f>
        <v/>
      </c>
      <c r="C4025" t="str">
        <f>IF(SUM('A4'!S4056:X4056)=6,'Angaben KH-Standort'!$D$12,"")</f>
        <v/>
      </c>
      <c r="D4025" t="str">
        <f>IF(SUM('A4'!S4056:X4056)=6,'A1'!$F$14,"")</f>
        <v/>
      </c>
      <c r="E4025" t="str">
        <f>IF(SUM('A4'!S4056:X4056)=6,'A4'!C4056,"")</f>
        <v/>
      </c>
      <c r="F4025" t="str">
        <f>IF(SUM('A4'!S4056:X4056)=6,'A4'!D4056,"")</f>
        <v/>
      </c>
      <c r="G4025" t="str">
        <f>IF(SUM('A4'!S4056:X4056)=6,'A4'!E4056,"")</f>
        <v/>
      </c>
      <c r="H4025" t="str">
        <f>IF(SUM('A4'!S4056:X4056)=6,'A4'!F4056,"")</f>
        <v/>
      </c>
      <c r="I4025" t="str">
        <f>IF(SUM('A4'!S4056:X4056)=6,'A4'!G4056,"")</f>
        <v/>
      </c>
      <c r="J4025" s="308" t="str">
        <f>IF(SUM('A4'!S4056:X4056)=6,'A4'!H4056,"")</f>
        <v/>
      </c>
    </row>
    <row r="4026" spans="1:10" x14ac:dyDescent="0.25">
      <c r="A4026" t="str">
        <f>IF(SUM('A4'!S4057:X4057)=6,'Angaben KH-Standort'!$D$25,"")</f>
        <v/>
      </c>
      <c r="B4026" t="str">
        <f>IF(SUM('A4'!S4057:X4057)=6,'Angaben KH-Standort'!$D$26,"")</f>
        <v/>
      </c>
      <c r="C4026" t="str">
        <f>IF(SUM('A4'!S4057:X4057)=6,'Angaben KH-Standort'!$D$12,"")</f>
        <v/>
      </c>
      <c r="D4026" t="str">
        <f>IF(SUM('A4'!S4057:X4057)=6,'A1'!$F$14,"")</f>
        <v/>
      </c>
      <c r="E4026" t="str">
        <f>IF(SUM('A4'!S4057:X4057)=6,'A4'!C4057,"")</f>
        <v/>
      </c>
      <c r="F4026" t="str">
        <f>IF(SUM('A4'!S4057:X4057)=6,'A4'!D4057,"")</f>
        <v/>
      </c>
      <c r="G4026" t="str">
        <f>IF(SUM('A4'!S4057:X4057)=6,'A4'!E4057,"")</f>
        <v/>
      </c>
      <c r="H4026" t="str">
        <f>IF(SUM('A4'!S4057:X4057)=6,'A4'!F4057,"")</f>
        <v/>
      </c>
      <c r="I4026" t="str">
        <f>IF(SUM('A4'!S4057:X4057)=6,'A4'!G4057,"")</f>
        <v/>
      </c>
      <c r="J4026" s="308" t="str">
        <f>IF(SUM('A4'!S4057:X4057)=6,'A4'!H4057,"")</f>
        <v/>
      </c>
    </row>
    <row r="4027" spans="1:10" x14ac:dyDescent="0.25">
      <c r="A4027" t="str">
        <f>IF(SUM('A4'!S4058:X4058)=6,'Angaben KH-Standort'!$D$25,"")</f>
        <v/>
      </c>
      <c r="B4027" t="str">
        <f>IF(SUM('A4'!S4058:X4058)=6,'Angaben KH-Standort'!$D$26,"")</f>
        <v/>
      </c>
      <c r="C4027" t="str">
        <f>IF(SUM('A4'!S4058:X4058)=6,'Angaben KH-Standort'!$D$12,"")</f>
        <v/>
      </c>
      <c r="D4027" t="str">
        <f>IF(SUM('A4'!S4058:X4058)=6,'A1'!$F$14,"")</f>
        <v/>
      </c>
      <c r="E4027" t="str">
        <f>IF(SUM('A4'!S4058:X4058)=6,'A4'!C4058,"")</f>
        <v/>
      </c>
      <c r="F4027" t="str">
        <f>IF(SUM('A4'!S4058:X4058)=6,'A4'!D4058,"")</f>
        <v/>
      </c>
      <c r="G4027" t="str">
        <f>IF(SUM('A4'!S4058:X4058)=6,'A4'!E4058,"")</f>
        <v/>
      </c>
      <c r="H4027" t="str">
        <f>IF(SUM('A4'!S4058:X4058)=6,'A4'!F4058,"")</f>
        <v/>
      </c>
      <c r="I4027" t="str">
        <f>IF(SUM('A4'!S4058:X4058)=6,'A4'!G4058,"")</f>
        <v/>
      </c>
      <c r="J4027" s="308" t="str">
        <f>IF(SUM('A4'!S4058:X4058)=6,'A4'!H4058,"")</f>
        <v/>
      </c>
    </row>
    <row r="4028" spans="1:10" x14ac:dyDescent="0.25">
      <c r="A4028" t="str">
        <f>IF(SUM('A4'!S4059:X4059)=6,'Angaben KH-Standort'!$D$25,"")</f>
        <v/>
      </c>
      <c r="B4028" t="str">
        <f>IF(SUM('A4'!S4059:X4059)=6,'Angaben KH-Standort'!$D$26,"")</f>
        <v/>
      </c>
      <c r="C4028" t="str">
        <f>IF(SUM('A4'!S4059:X4059)=6,'Angaben KH-Standort'!$D$12,"")</f>
        <v/>
      </c>
      <c r="D4028" t="str">
        <f>IF(SUM('A4'!S4059:X4059)=6,'A1'!$F$14,"")</f>
        <v/>
      </c>
      <c r="E4028" t="str">
        <f>IF(SUM('A4'!S4059:X4059)=6,'A4'!C4059,"")</f>
        <v/>
      </c>
      <c r="F4028" t="str">
        <f>IF(SUM('A4'!S4059:X4059)=6,'A4'!D4059,"")</f>
        <v/>
      </c>
      <c r="G4028" t="str">
        <f>IF(SUM('A4'!S4059:X4059)=6,'A4'!E4059,"")</f>
        <v/>
      </c>
      <c r="H4028" t="str">
        <f>IF(SUM('A4'!S4059:X4059)=6,'A4'!F4059,"")</f>
        <v/>
      </c>
      <c r="I4028" t="str">
        <f>IF(SUM('A4'!S4059:X4059)=6,'A4'!G4059,"")</f>
        <v/>
      </c>
      <c r="J4028" s="308" t="str">
        <f>IF(SUM('A4'!S4059:X4059)=6,'A4'!H4059,"")</f>
        <v/>
      </c>
    </row>
    <row r="4029" spans="1:10" x14ac:dyDescent="0.25">
      <c r="A4029" t="str">
        <f>IF(SUM('A4'!S4060:X4060)=6,'Angaben KH-Standort'!$D$25,"")</f>
        <v/>
      </c>
      <c r="B4029" t="str">
        <f>IF(SUM('A4'!S4060:X4060)=6,'Angaben KH-Standort'!$D$26,"")</f>
        <v/>
      </c>
      <c r="C4029" t="str">
        <f>IF(SUM('A4'!S4060:X4060)=6,'Angaben KH-Standort'!$D$12,"")</f>
        <v/>
      </c>
      <c r="D4029" t="str">
        <f>IF(SUM('A4'!S4060:X4060)=6,'A1'!$F$14,"")</f>
        <v/>
      </c>
      <c r="E4029" t="str">
        <f>IF(SUM('A4'!S4060:X4060)=6,'A4'!C4060,"")</f>
        <v/>
      </c>
      <c r="F4029" t="str">
        <f>IF(SUM('A4'!S4060:X4060)=6,'A4'!D4060,"")</f>
        <v/>
      </c>
      <c r="G4029" t="str">
        <f>IF(SUM('A4'!S4060:X4060)=6,'A4'!E4060,"")</f>
        <v/>
      </c>
      <c r="H4029" t="str">
        <f>IF(SUM('A4'!S4060:X4060)=6,'A4'!F4060,"")</f>
        <v/>
      </c>
      <c r="I4029" t="str">
        <f>IF(SUM('A4'!S4060:X4060)=6,'A4'!G4060,"")</f>
        <v/>
      </c>
      <c r="J4029" s="308" t="str">
        <f>IF(SUM('A4'!S4060:X4060)=6,'A4'!H4060,"")</f>
        <v/>
      </c>
    </row>
    <row r="4030" spans="1:10" x14ac:dyDescent="0.25">
      <c r="A4030" t="str">
        <f>IF(SUM('A4'!S4061:X4061)=6,'Angaben KH-Standort'!$D$25,"")</f>
        <v/>
      </c>
      <c r="B4030" t="str">
        <f>IF(SUM('A4'!S4061:X4061)=6,'Angaben KH-Standort'!$D$26,"")</f>
        <v/>
      </c>
      <c r="C4030" t="str">
        <f>IF(SUM('A4'!S4061:X4061)=6,'Angaben KH-Standort'!$D$12,"")</f>
        <v/>
      </c>
      <c r="D4030" t="str">
        <f>IF(SUM('A4'!S4061:X4061)=6,'A1'!$F$14,"")</f>
        <v/>
      </c>
      <c r="E4030" t="str">
        <f>IF(SUM('A4'!S4061:X4061)=6,'A4'!C4061,"")</f>
        <v/>
      </c>
      <c r="F4030" t="str">
        <f>IF(SUM('A4'!S4061:X4061)=6,'A4'!D4061,"")</f>
        <v/>
      </c>
      <c r="G4030" t="str">
        <f>IF(SUM('A4'!S4061:X4061)=6,'A4'!E4061,"")</f>
        <v/>
      </c>
      <c r="H4030" t="str">
        <f>IF(SUM('A4'!S4061:X4061)=6,'A4'!F4061,"")</f>
        <v/>
      </c>
      <c r="I4030" t="str">
        <f>IF(SUM('A4'!S4061:X4061)=6,'A4'!G4061,"")</f>
        <v/>
      </c>
      <c r="J4030" s="308" t="str">
        <f>IF(SUM('A4'!S4061:X4061)=6,'A4'!H4061,"")</f>
        <v/>
      </c>
    </row>
    <row r="4031" spans="1:10" x14ac:dyDescent="0.25">
      <c r="A4031" t="str">
        <f>IF(SUM('A4'!S4062:X4062)=6,'Angaben KH-Standort'!$D$25,"")</f>
        <v/>
      </c>
      <c r="B4031" t="str">
        <f>IF(SUM('A4'!S4062:X4062)=6,'Angaben KH-Standort'!$D$26,"")</f>
        <v/>
      </c>
      <c r="C4031" t="str">
        <f>IF(SUM('A4'!S4062:X4062)=6,'Angaben KH-Standort'!$D$12,"")</f>
        <v/>
      </c>
      <c r="D4031" t="str">
        <f>IF(SUM('A4'!S4062:X4062)=6,'A1'!$F$14,"")</f>
        <v/>
      </c>
      <c r="E4031" t="str">
        <f>IF(SUM('A4'!S4062:X4062)=6,'A4'!C4062,"")</f>
        <v/>
      </c>
      <c r="F4031" t="str">
        <f>IF(SUM('A4'!S4062:X4062)=6,'A4'!D4062,"")</f>
        <v/>
      </c>
      <c r="G4031" t="str">
        <f>IF(SUM('A4'!S4062:X4062)=6,'A4'!E4062,"")</f>
        <v/>
      </c>
      <c r="H4031" t="str">
        <f>IF(SUM('A4'!S4062:X4062)=6,'A4'!F4062,"")</f>
        <v/>
      </c>
      <c r="I4031" t="str">
        <f>IF(SUM('A4'!S4062:X4062)=6,'A4'!G4062,"")</f>
        <v/>
      </c>
      <c r="J4031" s="308" t="str">
        <f>IF(SUM('A4'!S4062:X4062)=6,'A4'!H4062,"")</f>
        <v/>
      </c>
    </row>
    <row r="4032" spans="1:10" x14ac:dyDescent="0.25">
      <c r="A4032" t="str">
        <f>IF(SUM('A4'!S4063:X4063)=6,'Angaben KH-Standort'!$D$25,"")</f>
        <v/>
      </c>
      <c r="B4032" t="str">
        <f>IF(SUM('A4'!S4063:X4063)=6,'Angaben KH-Standort'!$D$26,"")</f>
        <v/>
      </c>
      <c r="C4032" t="str">
        <f>IF(SUM('A4'!S4063:X4063)=6,'Angaben KH-Standort'!$D$12,"")</f>
        <v/>
      </c>
      <c r="D4032" t="str">
        <f>IF(SUM('A4'!S4063:X4063)=6,'A1'!$F$14,"")</f>
        <v/>
      </c>
      <c r="E4032" t="str">
        <f>IF(SUM('A4'!S4063:X4063)=6,'A4'!C4063,"")</f>
        <v/>
      </c>
      <c r="F4032" t="str">
        <f>IF(SUM('A4'!S4063:X4063)=6,'A4'!D4063,"")</f>
        <v/>
      </c>
      <c r="G4032" t="str">
        <f>IF(SUM('A4'!S4063:X4063)=6,'A4'!E4063,"")</f>
        <v/>
      </c>
      <c r="H4032" t="str">
        <f>IF(SUM('A4'!S4063:X4063)=6,'A4'!F4063,"")</f>
        <v/>
      </c>
      <c r="I4032" t="str">
        <f>IF(SUM('A4'!S4063:X4063)=6,'A4'!G4063,"")</f>
        <v/>
      </c>
      <c r="J4032" s="308" t="str">
        <f>IF(SUM('A4'!S4063:X4063)=6,'A4'!H4063,"")</f>
        <v/>
      </c>
    </row>
    <row r="4033" spans="1:10" x14ac:dyDescent="0.25">
      <c r="A4033" t="str">
        <f>IF(SUM('A4'!S4064:X4064)=6,'Angaben KH-Standort'!$D$25,"")</f>
        <v/>
      </c>
      <c r="B4033" t="str">
        <f>IF(SUM('A4'!S4064:X4064)=6,'Angaben KH-Standort'!$D$26,"")</f>
        <v/>
      </c>
      <c r="C4033" t="str">
        <f>IF(SUM('A4'!S4064:X4064)=6,'Angaben KH-Standort'!$D$12,"")</f>
        <v/>
      </c>
      <c r="D4033" t="str">
        <f>IF(SUM('A4'!S4064:X4064)=6,'A1'!$F$14,"")</f>
        <v/>
      </c>
      <c r="E4033" t="str">
        <f>IF(SUM('A4'!S4064:X4064)=6,'A4'!C4064,"")</f>
        <v/>
      </c>
      <c r="F4033" t="str">
        <f>IF(SUM('A4'!S4064:X4064)=6,'A4'!D4064,"")</f>
        <v/>
      </c>
      <c r="G4033" t="str">
        <f>IF(SUM('A4'!S4064:X4064)=6,'A4'!E4064,"")</f>
        <v/>
      </c>
      <c r="H4033" t="str">
        <f>IF(SUM('A4'!S4064:X4064)=6,'A4'!F4064,"")</f>
        <v/>
      </c>
      <c r="I4033" t="str">
        <f>IF(SUM('A4'!S4064:X4064)=6,'A4'!G4064,"")</f>
        <v/>
      </c>
      <c r="J4033" s="308" t="str">
        <f>IF(SUM('A4'!S4064:X4064)=6,'A4'!H4064,"")</f>
        <v/>
      </c>
    </row>
    <row r="4034" spans="1:10" x14ac:dyDescent="0.25">
      <c r="A4034" t="str">
        <f>IF(SUM('A4'!S4065:X4065)=6,'Angaben KH-Standort'!$D$25,"")</f>
        <v/>
      </c>
      <c r="B4034" t="str">
        <f>IF(SUM('A4'!S4065:X4065)=6,'Angaben KH-Standort'!$D$26,"")</f>
        <v/>
      </c>
      <c r="C4034" t="str">
        <f>IF(SUM('A4'!S4065:X4065)=6,'Angaben KH-Standort'!$D$12,"")</f>
        <v/>
      </c>
      <c r="D4034" t="str">
        <f>IF(SUM('A4'!S4065:X4065)=6,'A1'!$F$14,"")</f>
        <v/>
      </c>
      <c r="E4034" t="str">
        <f>IF(SUM('A4'!S4065:X4065)=6,'A4'!C4065,"")</f>
        <v/>
      </c>
      <c r="F4034" t="str">
        <f>IF(SUM('A4'!S4065:X4065)=6,'A4'!D4065,"")</f>
        <v/>
      </c>
      <c r="G4034" t="str">
        <f>IF(SUM('A4'!S4065:X4065)=6,'A4'!E4065,"")</f>
        <v/>
      </c>
      <c r="H4034" t="str">
        <f>IF(SUM('A4'!S4065:X4065)=6,'A4'!F4065,"")</f>
        <v/>
      </c>
      <c r="I4034" t="str">
        <f>IF(SUM('A4'!S4065:X4065)=6,'A4'!G4065,"")</f>
        <v/>
      </c>
      <c r="J4034" s="308" t="str">
        <f>IF(SUM('A4'!S4065:X4065)=6,'A4'!H4065,"")</f>
        <v/>
      </c>
    </row>
    <row r="4035" spans="1:10" x14ac:dyDescent="0.25">
      <c r="A4035" t="str">
        <f>IF(SUM('A4'!S4066:X4066)=6,'Angaben KH-Standort'!$D$25,"")</f>
        <v/>
      </c>
      <c r="B4035" t="str">
        <f>IF(SUM('A4'!S4066:X4066)=6,'Angaben KH-Standort'!$D$26,"")</f>
        <v/>
      </c>
      <c r="C4035" t="str">
        <f>IF(SUM('A4'!S4066:X4066)=6,'Angaben KH-Standort'!$D$12,"")</f>
        <v/>
      </c>
      <c r="D4035" t="str">
        <f>IF(SUM('A4'!S4066:X4066)=6,'A1'!$F$14,"")</f>
        <v/>
      </c>
      <c r="E4035" t="str">
        <f>IF(SUM('A4'!S4066:X4066)=6,'A4'!C4066,"")</f>
        <v/>
      </c>
      <c r="F4035" t="str">
        <f>IF(SUM('A4'!S4066:X4066)=6,'A4'!D4066,"")</f>
        <v/>
      </c>
      <c r="G4035" t="str">
        <f>IF(SUM('A4'!S4066:X4066)=6,'A4'!E4066,"")</f>
        <v/>
      </c>
      <c r="H4035" t="str">
        <f>IF(SUM('A4'!S4066:X4066)=6,'A4'!F4066,"")</f>
        <v/>
      </c>
      <c r="I4035" t="str">
        <f>IF(SUM('A4'!S4066:X4066)=6,'A4'!G4066,"")</f>
        <v/>
      </c>
      <c r="J4035" s="308" t="str">
        <f>IF(SUM('A4'!S4066:X4066)=6,'A4'!H4066,"")</f>
        <v/>
      </c>
    </row>
    <row r="4036" spans="1:10" x14ac:dyDescent="0.25">
      <c r="A4036" t="str">
        <f>IF(SUM('A4'!S4067:X4067)=6,'Angaben KH-Standort'!$D$25,"")</f>
        <v/>
      </c>
      <c r="B4036" t="str">
        <f>IF(SUM('A4'!S4067:X4067)=6,'Angaben KH-Standort'!$D$26,"")</f>
        <v/>
      </c>
      <c r="C4036" t="str">
        <f>IF(SUM('A4'!S4067:X4067)=6,'Angaben KH-Standort'!$D$12,"")</f>
        <v/>
      </c>
      <c r="D4036" t="str">
        <f>IF(SUM('A4'!S4067:X4067)=6,'A1'!$F$14,"")</f>
        <v/>
      </c>
      <c r="E4036" t="str">
        <f>IF(SUM('A4'!S4067:X4067)=6,'A4'!C4067,"")</f>
        <v/>
      </c>
      <c r="F4036" t="str">
        <f>IF(SUM('A4'!S4067:X4067)=6,'A4'!D4067,"")</f>
        <v/>
      </c>
      <c r="G4036" t="str">
        <f>IF(SUM('A4'!S4067:X4067)=6,'A4'!E4067,"")</f>
        <v/>
      </c>
      <c r="H4036" t="str">
        <f>IF(SUM('A4'!S4067:X4067)=6,'A4'!F4067,"")</f>
        <v/>
      </c>
      <c r="I4036" t="str">
        <f>IF(SUM('A4'!S4067:X4067)=6,'A4'!G4067,"")</f>
        <v/>
      </c>
      <c r="J4036" s="308" t="str">
        <f>IF(SUM('A4'!S4067:X4067)=6,'A4'!H4067,"")</f>
        <v/>
      </c>
    </row>
    <row r="4037" spans="1:10" x14ac:dyDescent="0.25">
      <c r="A4037" t="str">
        <f>IF(SUM('A4'!S4068:X4068)=6,'Angaben KH-Standort'!$D$25,"")</f>
        <v/>
      </c>
      <c r="B4037" t="str">
        <f>IF(SUM('A4'!S4068:X4068)=6,'Angaben KH-Standort'!$D$26,"")</f>
        <v/>
      </c>
      <c r="C4037" t="str">
        <f>IF(SUM('A4'!S4068:X4068)=6,'Angaben KH-Standort'!$D$12,"")</f>
        <v/>
      </c>
      <c r="D4037" t="str">
        <f>IF(SUM('A4'!S4068:X4068)=6,'A1'!$F$14,"")</f>
        <v/>
      </c>
      <c r="E4037" t="str">
        <f>IF(SUM('A4'!S4068:X4068)=6,'A4'!C4068,"")</f>
        <v/>
      </c>
      <c r="F4037" t="str">
        <f>IF(SUM('A4'!S4068:X4068)=6,'A4'!D4068,"")</f>
        <v/>
      </c>
      <c r="G4037" t="str">
        <f>IF(SUM('A4'!S4068:X4068)=6,'A4'!E4068,"")</f>
        <v/>
      </c>
      <c r="H4037" t="str">
        <f>IF(SUM('A4'!S4068:X4068)=6,'A4'!F4068,"")</f>
        <v/>
      </c>
      <c r="I4037" t="str">
        <f>IF(SUM('A4'!S4068:X4068)=6,'A4'!G4068,"")</f>
        <v/>
      </c>
      <c r="J4037" s="308" t="str">
        <f>IF(SUM('A4'!S4068:X4068)=6,'A4'!H4068,"")</f>
        <v/>
      </c>
    </row>
    <row r="4038" spans="1:10" x14ac:dyDescent="0.25">
      <c r="A4038" t="str">
        <f>IF(SUM('A4'!S4069:X4069)=6,'Angaben KH-Standort'!$D$25,"")</f>
        <v/>
      </c>
      <c r="B4038" t="str">
        <f>IF(SUM('A4'!S4069:X4069)=6,'Angaben KH-Standort'!$D$26,"")</f>
        <v/>
      </c>
      <c r="C4038" t="str">
        <f>IF(SUM('A4'!S4069:X4069)=6,'Angaben KH-Standort'!$D$12,"")</f>
        <v/>
      </c>
      <c r="D4038" t="str">
        <f>IF(SUM('A4'!S4069:X4069)=6,'A1'!$F$14,"")</f>
        <v/>
      </c>
      <c r="E4038" t="str">
        <f>IF(SUM('A4'!S4069:X4069)=6,'A4'!C4069,"")</f>
        <v/>
      </c>
      <c r="F4038" t="str">
        <f>IF(SUM('A4'!S4069:X4069)=6,'A4'!D4069,"")</f>
        <v/>
      </c>
      <c r="G4038" t="str">
        <f>IF(SUM('A4'!S4069:X4069)=6,'A4'!E4069,"")</f>
        <v/>
      </c>
      <c r="H4038" t="str">
        <f>IF(SUM('A4'!S4069:X4069)=6,'A4'!F4069,"")</f>
        <v/>
      </c>
      <c r="I4038" t="str">
        <f>IF(SUM('A4'!S4069:X4069)=6,'A4'!G4069,"")</f>
        <v/>
      </c>
      <c r="J4038" s="308" t="str">
        <f>IF(SUM('A4'!S4069:X4069)=6,'A4'!H4069,"")</f>
        <v/>
      </c>
    </row>
    <row r="4039" spans="1:10" x14ac:dyDescent="0.25">
      <c r="A4039" t="str">
        <f>IF(SUM('A4'!S4070:X4070)=6,'Angaben KH-Standort'!$D$25,"")</f>
        <v/>
      </c>
      <c r="B4039" t="str">
        <f>IF(SUM('A4'!S4070:X4070)=6,'Angaben KH-Standort'!$D$26,"")</f>
        <v/>
      </c>
      <c r="C4039" t="str">
        <f>IF(SUM('A4'!S4070:X4070)=6,'Angaben KH-Standort'!$D$12,"")</f>
        <v/>
      </c>
      <c r="D4039" t="str">
        <f>IF(SUM('A4'!S4070:X4070)=6,'A1'!$F$14,"")</f>
        <v/>
      </c>
      <c r="E4039" t="str">
        <f>IF(SUM('A4'!S4070:X4070)=6,'A4'!C4070,"")</f>
        <v/>
      </c>
      <c r="F4039" t="str">
        <f>IF(SUM('A4'!S4070:X4070)=6,'A4'!D4070,"")</f>
        <v/>
      </c>
      <c r="G4039" t="str">
        <f>IF(SUM('A4'!S4070:X4070)=6,'A4'!E4070,"")</f>
        <v/>
      </c>
      <c r="H4039" t="str">
        <f>IF(SUM('A4'!S4070:X4070)=6,'A4'!F4070,"")</f>
        <v/>
      </c>
      <c r="I4039" t="str">
        <f>IF(SUM('A4'!S4070:X4070)=6,'A4'!G4070,"")</f>
        <v/>
      </c>
      <c r="J4039" s="308" t="str">
        <f>IF(SUM('A4'!S4070:X4070)=6,'A4'!H4070,"")</f>
        <v/>
      </c>
    </row>
    <row r="4040" spans="1:10" x14ac:dyDescent="0.25">
      <c r="A4040" t="str">
        <f>IF(SUM('A4'!S4071:X4071)=6,'Angaben KH-Standort'!$D$25,"")</f>
        <v/>
      </c>
      <c r="B4040" t="str">
        <f>IF(SUM('A4'!S4071:X4071)=6,'Angaben KH-Standort'!$D$26,"")</f>
        <v/>
      </c>
      <c r="C4040" t="str">
        <f>IF(SUM('A4'!S4071:X4071)=6,'Angaben KH-Standort'!$D$12,"")</f>
        <v/>
      </c>
      <c r="D4040" t="str">
        <f>IF(SUM('A4'!S4071:X4071)=6,'A1'!$F$14,"")</f>
        <v/>
      </c>
      <c r="E4040" t="str">
        <f>IF(SUM('A4'!S4071:X4071)=6,'A4'!C4071,"")</f>
        <v/>
      </c>
      <c r="F4040" t="str">
        <f>IF(SUM('A4'!S4071:X4071)=6,'A4'!D4071,"")</f>
        <v/>
      </c>
      <c r="G4040" t="str">
        <f>IF(SUM('A4'!S4071:X4071)=6,'A4'!E4071,"")</f>
        <v/>
      </c>
      <c r="H4040" t="str">
        <f>IF(SUM('A4'!S4071:X4071)=6,'A4'!F4071,"")</f>
        <v/>
      </c>
      <c r="I4040" t="str">
        <f>IF(SUM('A4'!S4071:X4071)=6,'A4'!G4071,"")</f>
        <v/>
      </c>
      <c r="J4040" s="308" t="str">
        <f>IF(SUM('A4'!S4071:X4071)=6,'A4'!H4071,"")</f>
        <v/>
      </c>
    </row>
    <row r="4041" spans="1:10" x14ac:dyDescent="0.25">
      <c r="A4041" t="str">
        <f>IF(SUM('A4'!S4072:X4072)=6,'Angaben KH-Standort'!$D$25,"")</f>
        <v/>
      </c>
      <c r="B4041" t="str">
        <f>IF(SUM('A4'!S4072:X4072)=6,'Angaben KH-Standort'!$D$26,"")</f>
        <v/>
      </c>
      <c r="C4041" t="str">
        <f>IF(SUM('A4'!S4072:X4072)=6,'Angaben KH-Standort'!$D$12,"")</f>
        <v/>
      </c>
      <c r="D4041" t="str">
        <f>IF(SUM('A4'!S4072:X4072)=6,'A1'!$F$14,"")</f>
        <v/>
      </c>
      <c r="E4041" t="str">
        <f>IF(SUM('A4'!S4072:X4072)=6,'A4'!C4072,"")</f>
        <v/>
      </c>
      <c r="F4041" t="str">
        <f>IF(SUM('A4'!S4072:X4072)=6,'A4'!D4072,"")</f>
        <v/>
      </c>
      <c r="G4041" t="str">
        <f>IF(SUM('A4'!S4072:X4072)=6,'A4'!E4072,"")</f>
        <v/>
      </c>
      <c r="H4041" t="str">
        <f>IF(SUM('A4'!S4072:X4072)=6,'A4'!F4072,"")</f>
        <v/>
      </c>
      <c r="I4041" t="str">
        <f>IF(SUM('A4'!S4072:X4072)=6,'A4'!G4072,"")</f>
        <v/>
      </c>
      <c r="J4041" s="308" t="str">
        <f>IF(SUM('A4'!S4072:X4072)=6,'A4'!H4072,"")</f>
        <v/>
      </c>
    </row>
    <row r="4042" spans="1:10" x14ac:dyDescent="0.25">
      <c r="A4042" t="str">
        <f>IF(SUM('A4'!S4073:X4073)=6,'Angaben KH-Standort'!$D$25,"")</f>
        <v/>
      </c>
      <c r="B4042" t="str">
        <f>IF(SUM('A4'!S4073:X4073)=6,'Angaben KH-Standort'!$D$26,"")</f>
        <v/>
      </c>
      <c r="C4042" t="str">
        <f>IF(SUM('A4'!S4073:X4073)=6,'Angaben KH-Standort'!$D$12,"")</f>
        <v/>
      </c>
      <c r="D4042" t="str">
        <f>IF(SUM('A4'!S4073:X4073)=6,'A1'!$F$14,"")</f>
        <v/>
      </c>
      <c r="E4042" t="str">
        <f>IF(SUM('A4'!S4073:X4073)=6,'A4'!C4073,"")</f>
        <v/>
      </c>
      <c r="F4042" t="str">
        <f>IF(SUM('A4'!S4073:X4073)=6,'A4'!D4073,"")</f>
        <v/>
      </c>
      <c r="G4042" t="str">
        <f>IF(SUM('A4'!S4073:X4073)=6,'A4'!E4073,"")</f>
        <v/>
      </c>
      <c r="H4042" t="str">
        <f>IF(SUM('A4'!S4073:X4073)=6,'A4'!F4073,"")</f>
        <v/>
      </c>
      <c r="I4042" t="str">
        <f>IF(SUM('A4'!S4073:X4073)=6,'A4'!G4073,"")</f>
        <v/>
      </c>
      <c r="J4042" s="308" t="str">
        <f>IF(SUM('A4'!S4073:X4073)=6,'A4'!H4073,"")</f>
        <v/>
      </c>
    </row>
    <row r="4043" spans="1:10" x14ac:dyDescent="0.25">
      <c r="A4043" t="str">
        <f>IF(SUM('A4'!S4074:X4074)=6,'Angaben KH-Standort'!$D$25,"")</f>
        <v/>
      </c>
      <c r="B4043" t="str">
        <f>IF(SUM('A4'!S4074:X4074)=6,'Angaben KH-Standort'!$D$26,"")</f>
        <v/>
      </c>
      <c r="C4043" t="str">
        <f>IF(SUM('A4'!S4074:X4074)=6,'Angaben KH-Standort'!$D$12,"")</f>
        <v/>
      </c>
      <c r="D4043" t="str">
        <f>IF(SUM('A4'!S4074:X4074)=6,'A1'!$F$14,"")</f>
        <v/>
      </c>
      <c r="E4043" t="str">
        <f>IF(SUM('A4'!S4074:X4074)=6,'A4'!C4074,"")</f>
        <v/>
      </c>
      <c r="F4043" t="str">
        <f>IF(SUM('A4'!S4074:X4074)=6,'A4'!D4074,"")</f>
        <v/>
      </c>
      <c r="G4043" t="str">
        <f>IF(SUM('A4'!S4074:X4074)=6,'A4'!E4074,"")</f>
        <v/>
      </c>
      <c r="H4043" t="str">
        <f>IF(SUM('A4'!S4074:X4074)=6,'A4'!F4074,"")</f>
        <v/>
      </c>
      <c r="I4043" t="str">
        <f>IF(SUM('A4'!S4074:X4074)=6,'A4'!G4074,"")</f>
        <v/>
      </c>
      <c r="J4043" s="308" t="str">
        <f>IF(SUM('A4'!S4074:X4074)=6,'A4'!H4074,"")</f>
        <v/>
      </c>
    </row>
    <row r="4044" spans="1:10" x14ac:dyDescent="0.25">
      <c r="A4044" t="str">
        <f>IF(SUM('A4'!S4075:X4075)=6,'Angaben KH-Standort'!$D$25,"")</f>
        <v/>
      </c>
      <c r="B4044" t="str">
        <f>IF(SUM('A4'!S4075:X4075)=6,'Angaben KH-Standort'!$D$26,"")</f>
        <v/>
      </c>
      <c r="C4044" t="str">
        <f>IF(SUM('A4'!S4075:X4075)=6,'Angaben KH-Standort'!$D$12,"")</f>
        <v/>
      </c>
      <c r="D4044" t="str">
        <f>IF(SUM('A4'!S4075:X4075)=6,'A1'!$F$14,"")</f>
        <v/>
      </c>
      <c r="E4044" t="str">
        <f>IF(SUM('A4'!S4075:X4075)=6,'A4'!C4075,"")</f>
        <v/>
      </c>
      <c r="F4044" t="str">
        <f>IF(SUM('A4'!S4075:X4075)=6,'A4'!D4075,"")</f>
        <v/>
      </c>
      <c r="G4044" t="str">
        <f>IF(SUM('A4'!S4075:X4075)=6,'A4'!E4075,"")</f>
        <v/>
      </c>
      <c r="H4044" t="str">
        <f>IF(SUM('A4'!S4075:X4075)=6,'A4'!F4075,"")</f>
        <v/>
      </c>
      <c r="I4044" t="str">
        <f>IF(SUM('A4'!S4075:X4075)=6,'A4'!G4075,"")</f>
        <v/>
      </c>
      <c r="J4044" s="308" t="str">
        <f>IF(SUM('A4'!S4075:X4075)=6,'A4'!H4075,"")</f>
        <v/>
      </c>
    </row>
    <row r="4045" spans="1:10" x14ac:dyDescent="0.25">
      <c r="A4045" t="str">
        <f>IF(SUM('A4'!S4076:X4076)=6,'Angaben KH-Standort'!$D$25,"")</f>
        <v/>
      </c>
      <c r="B4045" t="str">
        <f>IF(SUM('A4'!S4076:X4076)=6,'Angaben KH-Standort'!$D$26,"")</f>
        <v/>
      </c>
      <c r="C4045" t="str">
        <f>IF(SUM('A4'!S4076:X4076)=6,'Angaben KH-Standort'!$D$12,"")</f>
        <v/>
      </c>
      <c r="D4045" t="str">
        <f>IF(SUM('A4'!S4076:X4076)=6,'A1'!$F$14,"")</f>
        <v/>
      </c>
      <c r="E4045" t="str">
        <f>IF(SUM('A4'!S4076:X4076)=6,'A4'!C4076,"")</f>
        <v/>
      </c>
      <c r="F4045" t="str">
        <f>IF(SUM('A4'!S4076:X4076)=6,'A4'!D4076,"")</f>
        <v/>
      </c>
      <c r="G4045" t="str">
        <f>IF(SUM('A4'!S4076:X4076)=6,'A4'!E4076,"")</f>
        <v/>
      </c>
      <c r="H4045" t="str">
        <f>IF(SUM('A4'!S4076:X4076)=6,'A4'!F4076,"")</f>
        <v/>
      </c>
      <c r="I4045" t="str">
        <f>IF(SUM('A4'!S4076:X4076)=6,'A4'!G4076,"")</f>
        <v/>
      </c>
      <c r="J4045" s="308" t="str">
        <f>IF(SUM('A4'!S4076:X4076)=6,'A4'!H4076,"")</f>
        <v/>
      </c>
    </row>
    <row r="4046" spans="1:10" x14ac:dyDescent="0.25">
      <c r="A4046" t="str">
        <f>IF(SUM('A4'!S4077:X4077)=6,'Angaben KH-Standort'!$D$25,"")</f>
        <v/>
      </c>
      <c r="B4046" t="str">
        <f>IF(SUM('A4'!S4077:X4077)=6,'Angaben KH-Standort'!$D$26,"")</f>
        <v/>
      </c>
      <c r="C4046" t="str">
        <f>IF(SUM('A4'!S4077:X4077)=6,'Angaben KH-Standort'!$D$12,"")</f>
        <v/>
      </c>
      <c r="D4046" t="str">
        <f>IF(SUM('A4'!S4077:X4077)=6,'A1'!$F$14,"")</f>
        <v/>
      </c>
      <c r="E4046" t="str">
        <f>IF(SUM('A4'!S4077:X4077)=6,'A4'!C4077,"")</f>
        <v/>
      </c>
      <c r="F4046" t="str">
        <f>IF(SUM('A4'!S4077:X4077)=6,'A4'!D4077,"")</f>
        <v/>
      </c>
      <c r="G4046" t="str">
        <f>IF(SUM('A4'!S4077:X4077)=6,'A4'!E4077,"")</f>
        <v/>
      </c>
      <c r="H4046" t="str">
        <f>IF(SUM('A4'!S4077:X4077)=6,'A4'!F4077,"")</f>
        <v/>
      </c>
      <c r="I4046" t="str">
        <f>IF(SUM('A4'!S4077:X4077)=6,'A4'!G4077,"")</f>
        <v/>
      </c>
      <c r="J4046" s="308" t="str">
        <f>IF(SUM('A4'!S4077:X4077)=6,'A4'!H4077,"")</f>
        <v/>
      </c>
    </row>
    <row r="4047" spans="1:10" x14ac:dyDescent="0.25">
      <c r="A4047" t="str">
        <f>IF(SUM('A4'!S4078:X4078)=6,'Angaben KH-Standort'!$D$25,"")</f>
        <v/>
      </c>
      <c r="B4047" t="str">
        <f>IF(SUM('A4'!S4078:X4078)=6,'Angaben KH-Standort'!$D$26,"")</f>
        <v/>
      </c>
      <c r="C4047" t="str">
        <f>IF(SUM('A4'!S4078:X4078)=6,'Angaben KH-Standort'!$D$12,"")</f>
        <v/>
      </c>
      <c r="D4047" t="str">
        <f>IF(SUM('A4'!S4078:X4078)=6,'A1'!$F$14,"")</f>
        <v/>
      </c>
      <c r="E4047" t="str">
        <f>IF(SUM('A4'!S4078:X4078)=6,'A4'!C4078,"")</f>
        <v/>
      </c>
      <c r="F4047" t="str">
        <f>IF(SUM('A4'!S4078:X4078)=6,'A4'!D4078,"")</f>
        <v/>
      </c>
      <c r="G4047" t="str">
        <f>IF(SUM('A4'!S4078:X4078)=6,'A4'!E4078,"")</f>
        <v/>
      </c>
      <c r="H4047" t="str">
        <f>IF(SUM('A4'!S4078:X4078)=6,'A4'!F4078,"")</f>
        <v/>
      </c>
      <c r="I4047" t="str">
        <f>IF(SUM('A4'!S4078:X4078)=6,'A4'!G4078,"")</f>
        <v/>
      </c>
      <c r="J4047" s="308" t="str">
        <f>IF(SUM('A4'!S4078:X4078)=6,'A4'!H4078,"")</f>
        <v/>
      </c>
    </row>
    <row r="4048" spans="1:10" x14ac:dyDescent="0.25">
      <c r="A4048" t="str">
        <f>IF(SUM('A4'!S4079:X4079)=6,'Angaben KH-Standort'!$D$25,"")</f>
        <v/>
      </c>
      <c r="B4048" t="str">
        <f>IF(SUM('A4'!S4079:X4079)=6,'Angaben KH-Standort'!$D$26,"")</f>
        <v/>
      </c>
      <c r="C4048" t="str">
        <f>IF(SUM('A4'!S4079:X4079)=6,'Angaben KH-Standort'!$D$12,"")</f>
        <v/>
      </c>
      <c r="D4048" t="str">
        <f>IF(SUM('A4'!S4079:X4079)=6,'A1'!$F$14,"")</f>
        <v/>
      </c>
      <c r="E4048" t="str">
        <f>IF(SUM('A4'!S4079:X4079)=6,'A4'!C4079,"")</f>
        <v/>
      </c>
      <c r="F4048" t="str">
        <f>IF(SUM('A4'!S4079:X4079)=6,'A4'!D4079,"")</f>
        <v/>
      </c>
      <c r="G4048" t="str">
        <f>IF(SUM('A4'!S4079:X4079)=6,'A4'!E4079,"")</f>
        <v/>
      </c>
      <c r="H4048" t="str">
        <f>IF(SUM('A4'!S4079:X4079)=6,'A4'!F4079,"")</f>
        <v/>
      </c>
      <c r="I4048" t="str">
        <f>IF(SUM('A4'!S4079:X4079)=6,'A4'!G4079,"")</f>
        <v/>
      </c>
      <c r="J4048" s="308" t="str">
        <f>IF(SUM('A4'!S4079:X4079)=6,'A4'!H4079,"")</f>
        <v/>
      </c>
    </row>
    <row r="4049" spans="1:10" x14ac:dyDescent="0.25">
      <c r="A4049" t="str">
        <f>IF(SUM('A4'!S4080:X4080)=6,'Angaben KH-Standort'!$D$25,"")</f>
        <v/>
      </c>
      <c r="B4049" t="str">
        <f>IF(SUM('A4'!S4080:X4080)=6,'Angaben KH-Standort'!$D$26,"")</f>
        <v/>
      </c>
      <c r="C4049" t="str">
        <f>IF(SUM('A4'!S4080:X4080)=6,'Angaben KH-Standort'!$D$12,"")</f>
        <v/>
      </c>
      <c r="D4049" t="str">
        <f>IF(SUM('A4'!S4080:X4080)=6,'A1'!$F$14,"")</f>
        <v/>
      </c>
      <c r="E4049" t="str">
        <f>IF(SUM('A4'!S4080:X4080)=6,'A4'!C4080,"")</f>
        <v/>
      </c>
      <c r="F4049" t="str">
        <f>IF(SUM('A4'!S4080:X4080)=6,'A4'!D4080,"")</f>
        <v/>
      </c>
      <c r="G4049" t="str">
        <f>IF(SUM('A4'!S4080:X4080)=6,'A4'!E4080,"")</f>
        <v/>
      </c>
      <c r="H4049" t="str">
        <f>IF(SUM('A4'!S4080:X4080)=6,'A4'!F4080,"")</f>
        <v/>
      </c>
      <c r="I4049" t="str">
        <f>IF(SUM('A4'!S4080:X4080)=6,'A4'!G4080,"")</f>
        <v/>
      </c>
      <c r="J4049" s="308" t="str">
        <f>IF(SUM('A4'!S4080:X4080)=6,'A4'!H4080,"")</f>
        <v/>
      </c>
    </row>
    <row r="4050" spans="1:10" x14ac:dyDescent="0.25">
      <c r="A4050" t="str">
        <f>IF(SUM('A4'!S4081:X4081)=6,'Angaben KH-Standort'!$D$25,"")</f>
        <v/>
      </c>
      <c r="B4050" t="str">
        <f>IF(SUM('A4'!S4081:X4081)=6,'Angaben KH-Standort'!$D$26,"")</f>
        <v/>
      </c>
      <c r="C4050" t="str">
        <f>IF(SUM('A4'!S4081:X4081)=6,'Angaben KH-Standort'!$D$12,"")</f>
        <v/>
      </c>
      <c r="D4050" t="str">
        <f>IF(SUM('A4'!S4081:X4081)=6,'A1'!$F$14,"")</f>
        <v/>
      </c>
      <c r="E4050" t="str">
        <f>IF(SUM('A4'!S4081:X4081)=6,'A4'!C4081,"")</f>
        <v/>
      </c>
      <c r="F4050" t="str">
        <f>IF(SUM('A4'!S4081:X4081)=6,'A4'!D4081,"")</f>
        <v/>
      </c>
      <c r="G4050" t="str">
        <f>IF(SUM('A4'!S4081:X4081)=6,'A4'!E4081,"")</f>
        <v/>
      </c>
      <c r="H4050" t="str">
        <f>IF(SUM('A4'!S4081:X4081)=6,'A4'!F4081,"")</f>
        <v/>
      </c>
      <c r="I4050" t="str">
        <f>IF(SUM('A4'!S4081:X4081)=6,'A4'!G4081,"")</f>
        <v/>
      </c>
      <c r="J4050" s="308" t="str">
        <f>IF(SUM('A4'!S4081:X4081)=6,'A4'!H4081,"")</f>
        <v/>
      </c>
    </row>
    <row r="4051" spans="1:10" x14ac:dyDescent="0.25">
      <c r="A4051" t="str">
        <f>IF(SUM('A4'!S4082:X4082)=6,'Angaben KH-Standort'!$D$25,"")</f>
        <v/>
      </c>
      <c r="B4051" t="str">
        <f>IF(SUM('A4'!S4082:X4082)=6,'Angaben KH-Standort'!$D$26,"")</f>
        <v/>
      </c>
      <c r="C4051" t="str">
        <f>IF(SUM('A4'!S4082:X4082)=6,'Angaben KH-Standort'!$D$12,"")</f>
        <v/>
      </c>
      <c r="D4051" t="str">
        <f>IF(SUM('A4'!S4082:X4082)=6,'A1'!$F$14,"")</f>
        <v/>
      </c>
      <c r="E4051" t="str">
        <f>IF(SUM('A4'!S4082:X4082)=6,'A4'!C4082,"")</f>
        <v/>
      </c>
      <c r="F4051" t="str">
        <f>IF(SUM('A4'!S4082:X4082)=6,'A4'!D4082,"")</f>
        <v/>
      </c>
      <c r="G4051" t="str">
        <f>IF(SUM('A4'!S4082:X4082)=6,'A4'!E4082,"")</f>
        <v/>
      </c>
      <c r="H4051" t="str">
        <f>IF(SUM('A4'!S4082:X4082)=6,'A4'!F4082,"")</f>
        <v/>
      </c>
      <c r="I4051" t="str">
        <f>IF(SUM('A4'!S4082:X4082)=6,'A4'!G4082,"")</f>
        <v/>
      </c>
      <c r="J4051" s="308" t="str">
        <f>IF(SUM('A4'!S4082:X4082)=6,'A4'!H4082,"")</f>
        <v/>
      </c>
    </row>
    <row r="4052" spans="1:10" x14ac:dyDescent="0.25">
      <c r="A4052" t="str">
        <f>IF(SUM('A4'!S4083:X4083)=6,'Angaben KH-Standort'!$D$25,"")</f>
        <v/>
      </c>
      <c r="B4052" t="str">
        <f>IF(SUM('A4'!S4083:X4083)=6,'Angaben KH-Standort'!$D$26,"")</f>
        <v/>
      </c>
      <c r="C4052" t="str">
        <f>IF(SUM('A4'!S4083:X4083)=6,'Angaben KH-Standort'!$D$12,"")</f>
        <v/>
      </c>
      <c r="D4052" t="str">
        <f>IF(SUM('A4'!S4083:X4083)=6,'A1'!$F$14,"")</f>
        <v/>
      </c>
      <c r="E4052" t="str">
        <f>IF(SUM('A4'!S4083:X4083)=6,'A4'!C4083,"")</f>
        <v/>
      </c>
      <c r="F4052" t="str">
        <f>IF(SUM('A4'!S4083:X4083)=6,'A4'!D4083,"")</f>
        <v/>
      </c>
      <c r="G4052" t="str">
        <f>IF(SUM('A4'!S4083:X4083)=6,'A4'!E4083,"")</f>
        <v/>
      </c>
      <c r="H4052" t="str">
        <f>IF(SUM('A4'!S4083:X4083)=6,'A4'!F4083,"")</f>
        <v/>
      </c>
      <c r="I4052" t="str">
        <f>IF(SUM('A4'!S4083:X4083)=6,'A4'!G4083,"")</f>
        <v/>
      </c>
      <c r="J4052" s="308" t="str">
        <f>IF(SUM('A4'!S4083:X4083)=6,'A4'!H4083,"")</f>
        <v/>
      </c>
    </row>
    <row r="4053" spans="1:10" x14ac:dyDescent="0.25">
      <c r="A4053" t="str">
        <f>IF(SUM('A4'!S4084:X4084)=6,'Angaben KH-Standort'!$D$25,"")</f>
        <v/>
      </c>
      <c r="B4053" t="str">
        <f>IF(SUM('A4'!S4084:X4084)=6,'Angaben KH-Standort'!$D$26,"")</f>
        <v/>
      </c>
      <c r="C4053" t="str">
        <f>IF(SUM('A4'!S4084:X4084)=6,'Angaben KH-Standort'!$D$12,"")</f>
        <v/>
      </c>
      <c r="D4053" t="str">
        <f>IF(SUM('A4'!S4084:X4084)=6,'A1'!$F$14,"")</f>
        <v/>
      </c>
      <c r="E4053" t="str">
        <f>IF(SUM('A4'!S4084:X4084)=6,'A4'!C4084,"")</f>
        <v/>
      </c>
      <c r="F4053" t="str">
        <f>IF(SUM('A4'!S4084:X4084)=6,'A4'!D4084,"")</f>
        <v/>
      </c>
      <c r="G4053" t="str">
        <f>IF(SUM('A4'!S4084:X4084)=6,'A4'!E4084,"")</f>
        <v/>
      </c>
      <c r="H4053" t="str">
        <f>IF(SUM('A4'!S4084:X4084)=6,'A4'!F4084,"")</f>
        <v/>
      </c>
      <c r="I4053" t="str">
        <f>IF(SUM('A4'!S4084:X4084)=6,'A4'!G4084,"")</f>
        <v/>
      </c>
      <c r="J4053" s="308" t="str">
        <f>IF(SUM('A4'!S4084:X4084)=6,'A4'!H4084,"")</f>
        <v/>
      </c>
    </row>
    <row r="4054" spans="1:10" x14ac:dyDescent="0.25">
      <c r="A4054" t="str">
        <f>IF(SUM('A4'!S4085:X4085)=6,'Angaben KH-Standort'!$D$25,"")</f>
        <v/>
      </c>
      <c r="B4054" t="str">
        <f>IF(SUM('A4'!S4085:X4085)=6,'Angaben KH-Standort'!$D$26,"")</f>
        <v/>
      </c>
      <c r="C4054" t="str">
        <f>IF(SUM('A4'!S4085:X4085)=6,'Angaben KH-Standort'!$D$12,"")</f>
        <v/>
      </c>
      <c r="D4054" t="str">
        <f>IF(SUM('A4'!S4085:X4085)=6,'A1'!$F$14,"")</f>
        <v/>
      </c>
      <c r="E4054" t="str">
        <f>IF(SUM('A4'!S4085:X4085)=6,'A4'!C4085,"")</f>
        <v/>
      </c>
      <c r="F4054" t="str">
        <f>IF(SUM('A4'!S4085:X4085)=6,'A4'!D4085,"")</f>
        <v/>
      </c>
      <c r="G4054" t="str">
        <f>IF(SUM('A4'!S4085:X4085)=6,'A4'!E4085,"")</f>
        <v/>
      </c>
      <c r="H4054" t="str">
        <f>IF(SUM('A4'!S4085:X4085)=6,'A4'!F4085,"")</f>
        <v/>
      </c>
      <c r="I4054" t="str">
        <f>IF(SUM('A4'!S4085:X4085)=6,'A4'!G4085,"")</f>
        <v/>
      </c>
      <c r="J4054" s="308" t="str">
        <f>IF(SUM('A4'!S4085:X4085)=6,'A4'!H4085,"")</f>
        <v/>
      </c>
    </row>
    <row r="4055" spans="1:10" x14ac:dyDescent="0.25">
      <c r="A4055" t="str">
        <f>IF(SUM('A4'!S4086:X4086)=6,'Angaben KH-Standort'!$D$25,"")</f>
        <v/>
      </c>
      <c r="B4055" t="str">
        <f>IF(SUM('A4'!S4086:X4086)=6,'Angaben KH-Standort'!$D$26,"")</f>
        <v/>
      </c>
      <c r="C4055" t="str">
        <f>IF(SUM('A4'!S4086:X4086)=6,'Angaben KH-Standort'!$D$12,"")</f>
        <v/>
      </c>
      <c r="D4055" t="str">
        <f>IF(SUM('A4'!S4086:X4086)=6,'A1'!$F$14,"")</f>
        <v/>
      </c>
      <c r="E4055" t="str">
        <f>IF(SUM('A4'!S4086:X4086)=6,'A4'!C4086,"")</f>
        <v/>
      </c>
      <c r="F4055" t="str">
        <f>IF(SUM('A4'!S4086:X4086)=6,'A4'!D4086,"")</f>
        <v/>
      </c>
      <c r="G4055" t="str">
        <f>IF(SUM('A4'!S4086:X4086)=6,'A4'!E4086,"")</f>
        <v/>
      </c>
      <c r="H4055" t="str">
        <f>IF(SUM('A4'!S4086:X4086)=6,'A4'!F4086,"")</f>
        <v/>
      </c>
      <c r="I4055" t="str">
        <f>IF(SUM('A4'!S4086:X4086)=6,'A4'!G4086,"")</f>
        <v/>
      </c>
      <c r="J4055" s="308" t="str">
        <f>IF(SUM('A4'!S4086:X4086)=6,'A4'!H4086,"")</f>
        <v/>
      </c>
    </row>
    <row r="4056" spans="1:10" x14ac:dyDescent="0.25">
      <c r="A4056" t="str">
        <f>IF(SUM('A4'!S4087:X4087)=6,'Angaben KH-Standort'!$D$25,"")</f>
        <v/>
      </c>
      <c r="B4056" t="str">
        <f>IF(SUM('A4'!S4087:X4087)=6,'Angaben KH-Standort'!$D$26,"")</f>
        <v/>
      </c>
      <c r="C4056" t="str">
        <f>IF(SUM('A4'!S4087:X4087)=6,'Angaben KH-Standort'!$D$12,"")</f>
        <v/>
      </c>
      <c r="D4056" t="str">
        <f>IF(SUM('A4'!S4087:X4087)=6,'A1'!$F$14,"")</f>
        <v/>
      </c>
      <c r="E4056" t="str">
        <f>IF(SUM('A4'!S4087:X4087)=6,'A4'!C4087,"")</f>
        <v/>
      </c>
      <c r="F4056" t="str">
        <f>IF(SUM('A4'!S4087:X4087)=6,'A4'!D4087,"")</f>
        <v/>
      </c>
      <c r="G4056" t="str">
        <f>IF(SUM('A4'!S4087:X4087)=6,'A4'!E4087,"")</f>
        <v/>
      </c>
      <c r="H4056" t="str">
        <f>IF(SUM('A4'!S4087:X4087)=6,'A4'!F4087,"")</f>
        <v/>
      </c>
      <c r="I4056" t="str">
        <f>IF(SUM('A4'!S4087:X4087)=6,'A4'!G4087,"")</f>
        <v/>
      </c>
      <c r="J4056" s="308" t="str">
        <f>IF(SUM('A4'!S4087:X4087)=6,'A4'!H4087,"")</f>
        <v/>
      </c>
    </row>
    <row r="4057" spans="1:10" x14ac:dyDescent="0.25">
      <c r="A4057" t="str">
        <f>IF(SUM('A4'!S4088:X4088)=6,'Angaben KH-Standort'!$D$25,"")</f>
        <v/>
      </c>
      <c r="B4057" t="str">
        <f>IF(SUM('A4'!S4088:X4088)=6,'Angaben KH-Standort'!$D$26,"")</f>
        <v/>
      </c>
      <c r="C4057" t="str">
        <f>IF(SUM('A4'!S4088:X4088)=6,'Angaben KH-Standort'!$D$12,"")</f>
        <v/>
      </c>
      <c r="D4057" t="str">
        <f>IF(SUM('A4'!S4088:X4088)=6,'A1'!$F$14,"")</f>
        <v/>
      </c>
      <c r="E4057" t="str">
        <f>IF(SUM('A4'!S4088:X4088)=6,'A4'!C4088,"")</f>
        <v/>
      </c>
      <c r="F4057" t="str">
        <f>IF(SUM('A4'!S4088:X4088)=6,'A4'!D4088,"")</f>
        <v/>
      </c>
      <c r="G4057" t="str">
        <f>IF(SUM('A4'!S4088:X4088)=6,'A4'!E4088,"")</f>
        <v/>
      </c>
      <c r="H4057" t="str">
        <f>IF(SUM('A4'!S4088:X4088)=6,'A4'!F4088,"")</f>
        <v/>
      </c>
      <c r="I4057" t="str">
        <f>IF(SUM('A4'!S4088:X4088)=6,'A4'!G4088,"")</f>
        <v/>
      </c>
      <c r="J4057" s="308" t="str">
        <f>IF(SUM('A4'!S4088:X4088)=6,'A4'!H4088,"")</f>
        <v/>
      </c>
    </row>
    <row r="4058" spans="1:10" x14ac:dyDescent="0.25">
      <c r="A4058" t="str">
        <f>IF(SUM('A4'!S4089:X4089)=6,'Angaben KH-Standort'!$D$25,"")</f>
        <v/>
      </c>
      <c r="B4058" t="str">
        <f>IF(SUM('A4'!S4089:X4089)=6,'Angaben KH-Standort'!$D$26,"")</f>
        <v/>
      </c>
      <c r="C4058" t="str">
        <f>IF(SUM('A4'!S4089:X4089)=6,'Angaben KH-Standort'!$D$12,"")</f>
        <v/>
      </c>
      <c r="D4058" t="str">
        <f>IF(SUM('A4'!S4089:X4089)=6,'A1'!$F$14,"")</f>
        <v/>
      </c>
      <c r="E4058" t="str">
        <f>IF(SUM('A4'!S4089:X4089)=6,'A4'!C4089,"")</f>
        <v/>
      </c>
      <c r="F4058" t="str">
        <f>IF(SUM('A4'!S4089:X4089)=6,'A4'!D4089,"")</f>
        <v/>
      </c>
      <c r="G4058" t="str">
        <f>IF(SUM('A4'!S4089:X4089)=6,'A4'!E4089,"")</f>
        <v/>
      </c>
      <c r="H4058" t="str">
        <f>IF(SUM('A4'!S4089:X4089)=6,'A4'!F4089,"")</f>
        <v/>
      </c>
      <c r="I4058" t="str">
        <f>IF(SUM('A4'!S4089:X4089)=6,'A4'!G4089,"")</f>
        <v/>
      </c>
      <c r="J4058" s="308" t="str">
        <f>IF(SUM('A4'!S4089:X4089)=6,'A4'!H4089,"")</f>
        <v/>
      </c>
    </row>
    <row r="4059" spans="1:10" x14ac:dyDescent="0.25">
      <c r="A4059" t="str">
        <f>IF(SUM('A4'!S4090:X4090)=6,'Angaben KH-Standort'!$D$25,"")</f>
        <v/>
      </c>
      <c r="B4059" t="str">
        <f>IF(SUM('A4'!S4090:X4090)=6,'Angaben KH-Standort'!$D$26,"")</f>
        <v/>
      </c>
      <c r="C4059" t="str">
        <f>IF(SUM('A4'!S4090:X4090)=6,'Angaben KH-Standort'!$D$12,"")</f>
        <v/>
      </c>
      <c r="D4059" t="str">
        <f>IF(SUM('A4'!S4090:X4090)=6,'A1'!$F$14,"")</f>
        <v/>
      </c>
      <c r="E4059" t="str">
        <f>IF(SUM('A4'!S4090:X4090)=6,'A4'!C4090,"")</f>
        <v/>
      </c>
      <c r="F4059" t="str">
        <f>IF(SUM('A4'!S4090:X4090)=6,'A4'!D4090,"")</f>
        <v/>
      </c>
      <c r="G4059" t="str">
        <f>IF(SUM('A4'!S4090:X4090)=6,'A4'!E4090,"")</f>
        <v/>
      </c>
      <c r="H4059" t="str">
        <f>IF(SUM('A4'!S4090:X4090)=6,'A4'!F4090,"")</f>
        <v/>
      </c>
      <c r="I4059" t="str">
        <f>IF(SUM('A4'!S4090:X4090)=6,'A4'!G4090,"")</f>
        <v/>
      </c>
      <c r="J4059" s="308" t="str">
        <f>IF(SUM('A4'!S4090:X4090)=6,'A4'!H4090,"")</f>
        <v/>
      </c>
    </row>
    <row r="4060" spans="1:10" x14ac:dyDescent="0.25">
      <c r="A4060" t="str">
        <f>IF(SUM('A4'!S4091:X4091)=6,'Angaben KH-Standort'!$D$25,"")</f>
        <v/>
      </c>
      <c r="B4060" t="str">
        <f>IF(SUM('A4'!S4091:X4091)=6,'Angaben KH-Standort'!$D$26,"")</f>
        <v/>
      </c>
      <c r="C4060" t="str">
        <f>IF(SUM('A4'!S4091:X4091)=6,'Angaben KH-Standort'!$D$12,"")</f>
        <v/>
      </c>
      <c r="D4060" t="str">
        <f>IF(SUM('A4'!S4091:X4091)=6,'A1'!$F$14,"")</f>
        <v/>
      </c>
      <c r="E4060" t="str">
        <f>IF(SUM('A4'!S4091:X4091)=6,'A4'!C4091,"")</f>
        <v/>
      </c>
      <c r="F4060" t="str">
        <f>IF(SUM('A4'!S4091:X4091)=6,'A4'!D4091,"")</f>
        <v/>
      </c>
      <c r="G4060" t="str">
        <f>IF(SUM('A4'!S4091:X4091)=6,'A4'!E4091,"")</f>
        <v/>
      </c>
      <c r="H4060" t="str">
        <f>IF(SUM('A4'!S4091:X4091)=6,'A4'!F4091,"")</f>
        <v/>
      </c>
      <c r="I4060" t="str">
        <f>IF(SUM('A4'!S4091:X4091)=6,'A4'!G4091,"")</f>
        <v/>
      </c>
      <c r="J4060" s="308" t="str">
        <f>IF(SUM('A4'!S4091:X4091)=6,'A4'!H4091,"")</f>
        <v/>
      </c>
    </row>
    <row r="4061" spans="1:10" x14ac:dyDescent="0.25">
      <c r="A4061" t="str">
        <f>IF(SUM('A4'!S4092:X4092)=6,'Angaben KH-Standort'!$D$25,"")</f>
        <v/>
      </c>
      <c r="B4061" t="str">
        <f>IF(SUM('A4'!S4092:X4092)=6,'Angaben KH-Standort'!$D$26,"")</f>
        <v/>
      </c>
      <c r="C4061" t="str">
        <f>IF(SUM('A4'!S4092:X4092)=6,'Angaben KH-Standort'!$D$12,"")</f>
        <v/>
      </c>
      <c r="D4061" t="str">
        <f>IF(SUM('A4'!S4092:X4092)=6,'A1'!$F$14,"")</f>
        <v/>
      </c>
      <c r="E4061" t="str">
        <f>IF(SUM('A4'!S4092:X4092)=6,'A4'!C4092,"")</f>
        <v/>
      </c>
      <c r="F4061" t="str">
        <f>IF(SUM('A4'!S4092:X4092)=6,'A4'!D4092,"")</f>
        <v/>
      </c>
      <c r="G4061" t="str">
        <f>IF(SUM('A4'!S4092:X4092)=6,'A4'!E4092,"")</f>
        <v/>
      </c>
      <c r="H4061" t="str">
        <f>IF(SUM('A4'!S4092:X4092)=6,'A4'!F4092,"")</f>
        <v/>
      </c>
      <c r="I4061" t="str">
        <f>IF(SUM('A4'!S4092:X4092)=6,'A4'!G4092,"")</f>
        <v/>
      </c>
      <c r="J4061" s="308" t="str">
        <f>IF(SUM('A4'!S4092:X4092)=6,'A4'!H4092,"")</f>
        <v/>
      </c>
    </row>
    <row r="4062" spans="1:10" x14ac:dyDescent="0.25">
      <c r="A4062" t="str">
        <f>IF(SUM('A4'!S4093:X4093)=6,'Angaben KH-Standort'!$D$25,"")</f>
        <v/>
      </c>
      <c r="B4062" t="str">
        <f>IF(SUM('A4'!S4093:X4093)=6,'Angaben KH-Standort'!$D$26,"")</f>
        <v/>
      </c>
      <c r="C4062" t="str">
        <f>IF(SUM('A4'!S4093:X4093)=6,'Angaben KH-Standort'!$D$12,"")</f>
        <v/>
      </c>
      <c r="D4062" t="str">
        <f>IF(SUM('A4'!S4093:X4093)=6,'A1'!$F$14,"")</f>
        <v/>
      </c>
      <c r="E4062" t="str">
        <f>IF(SUM('A4'!S4093:X4093)=6,'A4'!C4093,"")</f>
        <v/>
      </c>
      <c r="F4062" t="str">
        <f>IF(SUM('A4'!S4093:X4093)=6,'A4'!D4093,"")</f>
        <v/>
      </c>
      <c r="G4062" t="str">
        <f>IF(SUM('A4'!S4093:X4093)=6,'A4'!E4093,"")</f>
        <v/>
      </c>
      <c r="H4062" t="str">
        <f>IF(SUM('A4'!S4093:X4093)=6,'A4'!F4093,"")</f>
        <v/>
      </c>
      <c r="I4062" t="str">
        <f>IF(SUM('A4'!S4093:X4093)=6,'A4'!G4093,"")</f>
        <v/>
      </c>
      <c r="J4062" s="308" t="str">
        <f>IF(SUM('A4'!S4093:X4093)=6,'A4'!H4093,"")</f>
        <v/>
      </c>
    </row>
    <row r="4063" spans="1:10" x14ac:dyDescent="0.25">
      <c r="A4063" t="str">
        <f>IF(SUM('A4'!S4094:X4094)=6,'Angaben KH-Standort'!$D$25,"")</f>
        <v/>
      </c>
      <c r="B4063" t="str">
        <f>IF(SUM('A4'!S4094:X4094)=6,'Angaben KH-Standort'!$D$26,"")</f>
        <v/>
      </c>
      <c r="C4063" t="str">
        <f>IF(SUM('A4'!S4094:X4094)=6,'Angaben KH-Standort'!$D$12,"")</f>
        <v/>
      </c>
      <c r="D4063" t="str">
        <f>IF(SUM('A4'!S4094:X4094)=6,'A1'!$F$14,"")</f>
        <v/>
      </c>
      <c r="E4063" t="str">
        <f>IF(SUM('A4'!S4094:X4094)=6,'A4'!C4094,"")</f>
        <v/>
      </c>
      <c r="F4063" t="str">
        <f>IF(SUM('A4'!S4094:X4094)=6,'A4'!D4094,"")</f>
        <v/>
      </c>
      <c r="G4063" t="str">
        <f>IF(SUM('A4'!S4094:X4094)=6,'A4'!E4094,"")</f>
        <v/>
      </c>
      <c r="H4063" t="str">
        <f>IF(SUM('A4'!S4094:X4094)=6,'A4'!F4094,"")</f>
        <v/>
      </c>
      <c r="I4063" t="str">
        <f>IF(SUM('A4'!S4094:X4094)=6,'A4'!G4094,"")</f>
        <v/>
      </c>
      <c r="J4063" s="308" t="str">
        <f>IF(SUM('A4'!S4094:X4094)=6,'A4'!H4094,"")</f>
        <v/>
      </c>
    </row>
    <row r="4064" spans="1:10" x14ac:dyDescent="0.25">
      <c r="A4064" t="str">
        <f>IF(SUM('A4'!S4095:X4095)=6,'Angaben KH-Standort'!$D$25,"")</f>
        <v/>
      </c>
      <c r="B4064" t="str">
        <f>IF(SUM('A4'!S4095:X4095)=6,'Angaben KH-Standort'!$D$26,"")</f>
        <v/>
      </c>
      <c r="C4064" t="str">
        <f>IF(SUM('A4'!S4095:X4095)=6,'Angaben KH-Standort'!$D$12,"")</f>
        <v/>
      </c>
      <c r="D4064" t="str">
        <f>IF(SUM('A4'!S4095:X4095)=6,'A1'!$F$14,"")</f>
        <v/>
      </c>
      <c r="E4064" t="str">
        <f>IF(SUM('A4'!S4095:X4095)=6,'A4'!C4095,"")</f>
        <v/>
      </c>
      <c r="F4064" t="str">
        <f>IF(SUM('A4'!S4095:X4095)=6,'A4'!D4095,"")</f>
        <v/>
      </c>
      <c r="G4064" t="str">
        <f>IF(SUM('A4'!S4095:X4095)=6,'A4'!E4095,"")</f>
        <v/>
      </c>
      <c r="H4064" t="str">
        <f>IF(SUM('A4'!S4095:X4095)=6,'A4'!F4095,"")</f>
        <v/>
      </c>
      <c r="I4064" t="str">
        <f>IF(SUM('A4'!S4095:X4095)=6,'A4'!G4095,"")</f>
        <v/>
      </c>
      <c r="J4064" s="308" t="str">
        <f>IF(SUM('A4'!S4095:X4095)=6,'A4'!H4095,"")</f>
        <v/>
      </c>
    </row>
    <row r="4065" spans="1:10" x14ac:dyDescent="0.25">
      <c r="A4065" t="str">
        <f>IF(SUM('A4'!S4096:X4096)=6,'Angaben KH-Standort'!$D$25,"")</f>
        <v/>
      </c>
      <c r="B4065" t="str">
        <f>IF(SUM('A4'!S4096:X4096)=6,'Angaben KH-Standort'!$D$26,"")</f>
        <v/>
      </c>
      <c r="C4065" t="str">
        <f>IF(SUM('A4'!S4096:X4096)=6,'Angaben KH-Standort'!$D$12,"")</f>
        <v/>
      </c>
      <c r="D4065" t="str">
        <f>IF(SUM('A4'!S4096:X4096)=6,'A1'!$F$14,"")</f>
        <v/>
      </c>
      <c r="E4065" t="str">
        <f>IF(SUM('A4'!S4096:X4096)=6,'A4'!C4096,"")</f>
        <v/>
      </c>
      <c r="F4065" t="str">
        <f>IF(SUM('A4'!S4096:X4096)=6,'A4'!D4096,"")</f>
        <v/>
      </c>
      <c r="G4065" t="str">
        <f>IF(SUM('A4'!S4096:X4096)=6,'A4'!E4096,"")</f>
        <v/>
      </c>
      <c r="H4065" t="str">
        <f>IF(SUM('A4'!S4096:X4096)=6,'A4'!F4096,"")</f>
        <v/>
      </c>
      <c r="I4065" t="str">
        <f>IF(SUM('A4'!S4096:X4096)=6,'A4'!G4096,"")</f>
        <v/>
      </c>
      <c r="J4065" s="308" t="str">
        <f>IF(SUM('A4'!S4096:X4096)=6,'A4'!H4096,"")</f>
        <v/>
      </c>
    </row>
    <row r="4066" spans="1:10" x14ac:dyDescent="0.25">
      <c r="A4066" t="str">
        <f>IF(SUM('A4'!S4097:X4097)=6,'Angaben KH-Standort'!$D$25,"")</f>
        <v/>
      </c>
      <c r="B4066" t="str">
        <f>IF(SUM('A4'!S4097:X4097)=6,'Angaben KH-Standort'!$D$26,"")</f>
        <v/>
      </c>
      <c r="C4066" t="str">
        <f>IF(SUM('A4'!S4097:X4097)=6,'Angaben KH-Standort'!$D$12,"")</f>
        <v/>
      </c>
      <c r="D4066" t="str">
        <f>IF(SUM('A4'!S4097:X4097)=6,'A1'!$F$14,"")</f>
        <v/>
      </c>
      <c r="E4066" t="str">
        <f>IF(SUM('A4'!S4097:X4097)=6,'A4'!C4097,"")</f>
        <v/>
      </c>
      <c r="F4066" t="str">
        <f>IF(SUM('A4'!S4097:X4097)=6,'A4'!D4097,"")</f>
        <v/>
      </c>
      <c r="G4066" t="str">
        <f>IF(SUM('A4'!S4097:X4097)=6,'A4'!E4097,"")</f>
        <v/>
      </c>
      <c r="H4066" t="str">
        <f>IF(SUM('A4'!S4097:X4097)=6,'A4'!F4097,"")</f>
        <v/>
      </c>
      <c r="I4066" t="str">
        <f>IF(SUM('A4'!S4097:X4097)=6,'A4'!G4097,"")</f>
        <v/>
      </c>
      <c r="J4066" s="308" t="str">
        <f>IF(SUM('A4'!S4097:X4097)=6,'A4'!H4097,"")</f>
        <v/>
      </c>
    </row>
    <row r="4067" spans="1:10" x14ac:dyDescent="0.25">
      <c r="A4067" t="str">
        <f>IF(SUM('A4'!S4098:X4098)=6,'Angaben KH-Standort'!$D$25,"")</f>
        <v/>
      </c>
      <c r="B4067" t="str">
        <f>IF(SUM('A4'!S4098:X4098)=6,'Angaben KH-Standort'!$D$26,"")</f>
        <v/>
      </c>
      <c r="C4067" t="str">
        <f>IF(SUM('A4'!S4098:X4098)=6,'Angaben KH-Standort'!$D$12,"")</f>
        <v/>
      </c>
      <c r="D4067" t="str">
        <f>IF(SUM('A4'!S4098:X4098)=6,'A1'!$F$14,"")</f>
        <v/>
      </c>
      <c r="E4067" t="str">
        <f>IF(SUM('A4'!S4098:X4098)=6,'A4'!C4098,"")</f>
        <v/>
      </c>
      <c r="F4067" t="str">
        <f>IF(SUM('A4'!S4098:X4098)=6,'A4'!D4098,"")</f>
        <v/>
      </c>
      <c r="G4067" t="str">
        <f>IF(SUM('A4'!S4098:X4098)=6,'A4'!E4098,"")</f>
        <v/>
      </c>
      <c r="H4067" t="str">
        <f>IF(SUM('A4'!S4098:X4098)=6,'A4'!F4098,"")</f>
        <v/>
      </c>
      <c r="I4067" t="str">
        <f>IF(SUM('A4'!S4098:X4098)=6,'A4'!G4098,"")</f>
        <v/>
      </c>
      <c r="J4067" s="308" t="str">
        <f>IF(SUM('A4'!S4098:X4098)=6,'A4'!H4098,"")</f>
        <v/>
      </c>
    </row>
    <row r="4068" spans="1:10" x14ac:dyDescent="0.25">
      <c r="A4068" t="str">
        <f>IF(SUM('A4'!S4099:X4099)=6,'Angaben KH-Standort'!$D$25,"")</f>
        <v/>
      </c>
      <c r="B4068" t="str">
        <f>IF(SUM('A4'!S4099:X4099)=6,'Angaben KH-Standort'!$D$26,"")</f>
        <v/>
      </c>
      <c r="C4068" t="str">
        <f>IF(SUM('A4'!S4099:X4099)=6,'Angaben KH-Standort'!$D$12,"")</f>
        <v/>
      </c>
      <c r="D4068" t="str">
        <f>IF(SUM('A4'!S4099:X4099)=6,'A1'!$F$14,"")</f>
        <v/>
      </c>
      <c r="E4068" t="str">
        <f>IF(SUM('A4'!S4099:X4099)=6,'A4'!C4099,"")</f>
        <v/>
      </c>
      <c r="F4068" t="str">
        <f>IF(SUM('A4'!S4099:X4099)=6,'A4'!D4099,"")</f>
        <v/>
      </c>
      <c r="G4068" t="str">
        <f>IF(SUM('A4'!S4099:X4099)=6,'A4'!E4099,"")</f>
        <v/>
      </c>
      <c r="H4068" t="str">
        <f>IF(SUM('A4'!S4099:X4099)=6,'A4'!F4099,"")</f>
        <v/>
      </c>
      <c r="I4068" t="str">
        <f>IF(SUM('A4'!S4099:X4099)=6,'A4'!G4099,"")</f>
        <v/>
      </c>
      <c r="J4068" s="308" t="str">
        <f>IF(SUM('A4'!S4099:X4099)=6,'A4'!H4099,"")</f>
        <v/>
      </c>
    </row>
    <row r="4069" spans="1:10" x14ac:dyDescent="0.25">
      <c r="A4069" t="str">
        <f>IF(SUM('A4'!S4100:X4100)=6,'Angaben KH-Standort'!$D$25,"")</f>
        <v/>
      </c>
      <c r="B4069" t="str">
        <f>IF(SUM('A4'!S4100:X4100)=6,'Angaben KH-Standort'!$D$26,"")</f>
        <v/>
      </c>
      <c r="C4069" t="str">
        <f>IF(SUM('A4'!S4100:X4100)=6,'Angaben KH-Standort'!$D$12,"")</f>
        <v/>
      </c>
      <c r="D4069" t="str">
        <f>IF(SUM('A4'!S4100:X4100)=6,'A1'!$F$14,"")</f>
        <v/>
      </c>
      <c r="E4069" t="str">
        <f>IF(SUM('A4'!S4100:X4100)=6,'A4'!C4100,"")</f>
        <v/>
      </c>
      <c r="F4069" t="str">
        <f>IF(SUM('A4'!S4100:X4100)=6,'A4'!D4100,"")</f>
        <v/>
      </c>
      <c r="G4069" t="str">
        <f>IF(SUM('A4'!S4100:X4100)=6,'A4'!E4100,"")</f>
        <v/>
      </c>
      <c r="H4069" t="str">
        <f>IF(SUM('A4'!S4100:X4100)=6,'A4'!F4100,"")</f>
        <v/>
      </c>
      <c r="I4069" t="str">
        <f>IF(SUM('A4'!S4100:X4100)=6,'A4'!G4100,"")</f>
        <v/>
      </c>
      <c r="J4069" s="308" t="str">
        <f>IF(SUM('A4'!S4100:X4100)=6,'A4'!H4100,"")</f>
        <v/>
      </c>
    </row>
    <row r="4070" spans="1:10" x14ac:dyDescent="0.25">
      <c r="A4070" t="str">
        <f>IF(SUM('A4'!S4101:X4101)=6,'Angaben KH-Standort'!$D$25,"")</f>
        <v/>
      </c>
      <c r="B4070" t="str">
        <f>IF(SUM('A4'!S4101:X4101)=6,'Angaben KH-Standort'!$D$26,"")</f>
        <v/>
      </c>
      <c r="C4070" t="str">
        <f>IF(SUM('A4'!S4101:X4101)=6,'Angaben KH-Standort'!$D$12,"")</f>
        <v/>
      </c>
      <c r="D4070" t="str">
        <f>IF(SUM('A4'!S4101:X4101)=6,'A1'!$F$14,"")</f>
        <v/>
      </c>
      <c r="E4070" t="str">
        <f>IF(SUM('A4'!S4101:X4101)=6,'A4'!C4101,"")</f>
        <v/>
      </c>
      <c r="F4070" t="str">
        <f>IF(SUM('A4'!S4101:X4101)=6,'A4'!D4101,"")</f>
        <v/>
      </c>
      <c r="G4070" t="str">
        <f>IF(SUM('A4'!S4101:X4101)=6,'A4'!E4101,"")</f>
        <v/>
      </c>
      <c r="H4070" t="str">
        <f>IF(SUM('A4'!S4101:X4101)=6,'A4'!F4101,"")</f>
        <v/>
      </c>
      <c r="I4070" t="str">
        <f>IF(SUM('A4'!S4101:X4101)=6,'A4'!G4101,"")</f>
        <v/>
      </c>
      <c r="J4070" s="308" t="str">
        <f>IF(SUM('A4'!S4101:X4101)=6,'A4'!H4101,"")</f>
        <v/>
      </c>
    </row>
    <row r="4071" spans="1:10" x14ac:dyDescent="0.25">
      <c r="A4071" t="str">
        <f>IF(SUM('A4'!S4102:X4102)=6,'Angaben KH-Standort'!$D$25,"")</f>
        <v/>
      </c>
      <c r="B4071" t="str">
        <f>IF(SUM('A4'!S4102:X4102)=6,'Angaben KH-Standort'!$D$26,"")</f>
        <v/>
      </c>
      <c r="C4071" t="str">
        <f>IF(SUM('A4'!S4102:X4102)=6,'Angaben KH-Standort'!$D$12,"")</f>
        <v/>
      </c>
      <c r="D4071" t="str">
        <f>IF(SUM('A4'!S4102:X4102)=6,'A1'!$F$14,"")</f>
        <v/>
      </c>
      <c r="E4071" t="str">
        <f>IF(SUM('A4'!S4102:X4102)=6,'A4'!C4102,"")</f>
        <v/>
      </c>
      <c r="F4071" t="str">
        <f>IF(SUM('A4'!S4102:X4102)=6,'A4'!D4102,"")</f>
        <v/>
      </c>
      <c r="G4071" t="str">
        <f>IF(SUM('A4'!S4102:X4102)=6,'A4'!E4102,"")</f>
        <v/>
      </c>
      <c r="H4071" t="str">
        <f>IF(SUM('A4'!S4102:X4102)=6,'A4'!F4102,"")</f>
        <v/>
      </c>
      <c r="I4071" t="str">
        <f>IF(SUM('A4'!S4102:X4102)=6,'A4'!G4102,"")</f>
        <v/>
      </c>
      <c r="J4071" s="308" t="str">
        <f>IF(SUM('A4'!S4102:X4102)=6,'A4'!H4102,"")</f>
        <v/>
      </c>
    </row>
    <row r="4072" spans="1:10" x14ac:dyDescent="0.25">
      <c r="A4072" t="str">
        <f>IF(SUM('A4'!S4103:X4103)=6,'Angaben KH-Standort'!$D$25,"")</f>
        <v/>
      </c>
      <c r="B4072" t="str">
        <f>IF(SUM('A4'!S4103:X4103)=6,'Angaben KH-Standort'!$D$26,"")</f>
        <v/>
      </c>
      <c r="C4072" t="str">
        <f>IF(SUM('A4'!S4103:X4103)=6,'Angaben KH-Standort'!$D$12,"")</f>
        <v/>
      </c>
      <c r="D4072" t="str">
        <f>IF(SUM('A4'!S4103:X4103)=6,'A1'!$F$14,"")</f>
        <v/>
      </c>
      <c r="E4072" t="str">
        <f>IF(SUM('A4'!S4103:X4103)=6,'A4'!C4103,"")</f>
        <v/>
      </c>
      <c r="F4072" t="str">
        <f>IF(SUM('A4'!S4103:X4103)=6,'A4'!D4103,"")</f>
        <v/>
      </c>
      <c r="G4072" t="str">
        <f>IF(SUM('A4'!S4103:X4103)=6,'A4'!E4103,"")</f>
        <v/>
      </c>
      <c r="H4072" t="str">
        <f>IF(SUM('A4'!S4103:X4103)=6,'A4'!F4103,"")</f>
        <v/>
      </c>
      <c r="I4072" t="str">
        <f>IF(SUM('A4'!S4103:X4103)=6,'A4'!G4103,"")</f>
        <v/>
      </c>
      <c r="J4072" s="308" t="str">
        <f>IF(SUM('A4'!S4103:X4103)=6,'A4'!H4103,"")</f>
        <v/>
      </c>
    </row>
    <row r="4073" spans="1:10" x14ac:dyDescent="0.25">
      <c r="A4073" t="str">
        <f>IF(SUM('A4'!S4104:X4104)=6,'Angaben KH-Standort'!$D$25,"")</f>
        <v/>
      </c>
      <c r="B4073" t="str">
        <f>IF(SUM('A4'!S4104:X4104)=6,'Angaben KH-Standort'!$D$26,"")</f>
        <v/>
      </c>
      <c r="C4073" t="str">
        <f>IF(SUM('A4'!S4104:X4104)=6,'Angaben KH-Standort'!$D$12,"")</f>
        <v/>
      </c>
      <c r="D4073" t="str">
        <f>IF(SUM('A4'!S4104:X4104)=6,'A1'!$F$14,"")</f>
        <v/>
      </c>
      <c r="E4073" t="str">
        <f>IF(SUM('A4'!S4104:X4104)=6,'A4'!C4104,"")</f>
        <v/>
      </c>
      <c r="F4073" t="str">
        <f>IF(SUM('A4'!S4104:X4104)=6,'A4'!D4104,"")</f>
        <v/>
      </c>
      <c r="G4073" t="str">
        <f>IF(SUM('A4'!S4104:X4104)=6,'A4'!E4104,"")</f>
        <v/>
      </c>
      <c r="H4073" t="str">
        <f>IF(SUM('A4'!S4104:X4104)=6,'A4'!F4104,"")</f>
        <v/>
      </c>
      <c r="I4073" t="str">
        <f>IF(SUM('A4'!S4104:X4104)=6,'A4'!G4104,"")</f>
        <v/>
      </c>
      <c r="J4073" s="308" t="str">
        <f>IF(SUM('A4'!S4104:X4104)=6,'A4'!H4104,"")</f>
        <v/>
      </c>
    </row>
    <row r="4074" spans="1:10" x14ac:dyDescent="0.25">
      <c r="A4074" t="str">
        <f>IF(SUM('A4'!S4105:X4105)=6,'Angaben KH-Standort'!$D$25,"")</f>
        <v/>
      </c>
      <c r="B4074" t="str">
        <f>IF(SUM('A4'!S4105:X4105)=6,'Angaben KH-Standort'!$D$26,"")</f>
        <v/>
      </c>
      <c r="C4074" t="str">
        <f>IF(SUM('A4'!S4105:X4105)=6,'Angaben KH-Standort'!$D$12,"")</f>
        <v/>
      </c>
      <c r="D4074" t="str">
        <f>IF(SUM('A4'!S4105:X4105)=6,'A1'!$F$14,"")</f>
        <v/>
      </c>
      <c r="E4074" t="str">
        <f>IF(SUM('A4'!S4105:X4105)=6,'A4'!C4105,"")</f>
        <v/>
      </c>
      <c r="F4074" t="str">
        <f>IF(SUM('A4'!S4105:X4105)=6,'A4'!D4105,"")</f>
        <v/>
      </c>
      <c r="G4074" t="str">
        <f>IF(SUM('A4'!S4105:X4105)=6,'A4'!E4105,"")</f>
        <v/>
      </c>
      <c r="H4074" t="str">
        <f>IF(SUM('A4'!S4105:X4105)=6,'A4'!F4105,"")</f>
        <v/>
      </c>
      <c r="I4074" t="str">
        <f>IF(SUM('A4'!S4105:X4105)=6,'A4'!G4105,"")</f>
        <v/>
      </c>
      <c r="J4074" s="308" t="str">
        <f>IF(SUM('A4'!S4105:X4105)=6,'A4'!H4105,"")</f>
        <v/>
      </c>
    </row>
    <row r="4075" spans="1:10" x14ac:dyDescent="0.25">
      <c r="A4075" t="str">
        <f>IF(SUM('A4'!S4106:X4106)=6,'Angaben KH-Standort'!$D$25,"")</f>
        <v/>
      </c>
      <c r="B4075" t="str">
        <f>IF(SUM('A4'!S4106:X4106)=6,'Angaben KH-Standort'!$D$26,"")</f>
        <v/>
      </c>
      <c r="C4075" t="str">
        <f>IF(SUM('A4'!S4106:X4106)=6,'Angaben KH-Standort'!$D$12,"")</f>
        <v/>
      </c>
      <c r="D4075" t="str">
        <f>IF(SUM('A4'!S4106:X4106)=6,'A1'!$F$14,"")</f>
        <v/>
      </c>
      <c r="E4075" t="str">
        <f>IF(SUM('A4'!S4106:X4106)=6,'A4'!C4106,"")</f>
        <v/>
      </c>
      <c r="F4075" t="str">
        <f>IF(SUM('A4'!S4106:X4106)=6,'A4'!D4106,"")</f>
        <v/>
      </c>
      <c r="G4075" t="str">
        <f>IF(SUM('A4'!S4106:X4106)=6,'A4'!E4106,"")</f>
        <v/>
      </c>
      <c r="H4075" t="str">
        <f>IF(SUM('A4'!S4106:X4106)=6,'A4'!F4106,"")</f>
        <v/>
      </c>
      <c r="I4075" t="str">
        <f>IF(SUM('A4'!S4106:X4106)=6,'A4'!G4106,"")</f>
        <v/>
      </c>
      <c r="J4075" s="308" t="str">
        <f>IF(SUM('A4'!S4106:X4106)=6,'A4'!H4106,"")</f>
        <v/>
      </c>
    </row>
    <row r="4076" spans="1:10" x14ac:dyDescent="0.25">
      <c r="A4076" t="str">
        <f>IF(SUM('A4'!S4107:X4107)=6,'Angaben KH-Standort'!$D$25,"")</f>
        <v/>
      </c>
      <c r="B4076" t="str">
        <f>IF(SUM('A4'!S4107:X4107)=6,'Angaben KH-Standort'!$D$26,"")</f>
        <v/>
      </c>
      <c r="C4076" t="str">
        <f>IF(SUM('A4'!S4107:X4107)=6,'Angaben KH-Standort'!$D$12,"")</f>
        <v/>
      </c>
      <c r="D4076" t="str">
        <f>IF(SUM('A4'!S4107:X4107)=6,'A1'!$F$14,"")</f>
        <v/>
      </c>
      <c r="E4076" t="str">
        <f>IF(SUM('A4'!S4107:X4107)=6,'A4'!C4107,"")</f>
        <v/>
      </c>
      <c r="F4076" t="str">
        <f>IF(SUM('A4'!S4107:X4107)=6,'A4'!D4107,"")</f>
        <v/>
      </c>
      <c r="G4076" t="str">
        <f>IF(SUM('A4'!S4107:X4107)=6,'A4'!E4107,"")</f>
        <v/>
      </c>
      <c r="H4076" t="str">
        <f>IF(SUM('A4'!S4107:X4107)=6,'A4'!F4107,"")</f>
        <v/>
      </c>
      <c r="I4076" t="str">
        <f>IF(SUM('A4'!S4107:X4107)=6,'A4'!G4107,"")</f>
        <v/>
      </c>
      <c r="J4076" s="308" t="str">
        <f>IF(SUM('A4'!S4107:X4107)=6,'A4'!H4107,"")</f>
        <v/>
      </c>
    </row>
    <row r="4077" spans="1:10" x14ac:dyDescent="0.25">
      <c r="A4077" t="str">
        <f>IF(SUM('A4'!S4108:X4108)=6,'Angaben KH-Standort'!$D$25,"")</f>
        <v/>
      </c>
      <c r="B4077" t="str">
        <f>IF(SUM('A4'!S4108:X4108)=6,'Angaben KH-Standort'!$D$26,"")</f>
        <v/>
      </c>
      <c r="C4077" t="str">
        <f>IF(SUM('A4'!S4108:X4108)=6,'Angaben KH-Standort'!$D$12,"")</f>
        <v/>
      </c>
      <c r="D4077" t="str">
        <f>IF(SUM('A4'!S4108:X4108)=6,'A1'!$F$14,"")</f>
        <v/>
      </c>
      <c r="E4077" t="str">
        <f>IF(SUM('A4'!S4108:X4108)=6,'A4'!C4108,"")</f>
        <v/>
      </c>
      <c r="F4077" t="str">
        <f>IF(SUM('A4'!S4108:X4108)=6,'A4'!D4108,"")</f>
        <v/>
      </c>
      <c r="G4077" t="str">
        <f>IF(SUM('A4'!S4108:X4108)=6,'A4'!E4108,"")</f>
        <v/>
      </c>
      <c r="H4077" t="str">
        <f>IF(SUM('A4'!S4108:X4108)=6,'A4'!F4108,"")</f>
        <v/>
      </c>
      <c r="I4077" t="str">
        <f>IF(SUM('A4'!S4108:X4108)=6,'A4'!G4108,"")</f>
        <v/>
      </c>
      <c r="J4077" s="308" t="str">
        <f>IF(SUM('A4'!S4108:X4108)=6,'A4'!H4108,"")</f>
        <v/>
      </c>
    </row>
    <row r="4078" spans="1:10" x14ac:dyDescent="0.25">
      <c r="A4078" t="str">
        <f>IF(SUM('A4'!S4109:X4109)=6,'Angaben KH-Standort'!$D$25,"")</f>
        <v/>
      </c>
      <c r="B4078" t="str">
        <f>IF(SUM('A4'!S4109:X4109)=6,'Angaben KH-Standort'!$D$26,"")</f>
        <v/>
      </c>
      <c r="C4078" t="str">
        <f>IF(SUM('A4'!S4109:X4109)=6,'Angaben KH-Standort'!$D$12,"")</f>
        <v/>
      </c>
      <c r="D4078" t="str">
        <f>IF(SUM('A4'!S4109:X4109)=6,'A1'!$F$14,"")</f>
        <v/>
      </c>
      <c r="E4078" t="str">
        <f>IF(SUM('A4'!S4109:X4109)=6,'A4'!C4109,"")</f>
        <v/>
      </c>
      <c r="F4078" t="str">
        <f>IF(SUM('A4'!S4109:X4109)=6,'A4'!D4109,"")</f>
        <v/>
      </c>
      <c r="G4078" t="str">
        <f>IF(SUM('A4'!S4109:X4109)=6,'A4'!E4109,"")</f>
        <v/>
      </c>
      <c r="H4078" t="str">
        <f>IF(SUM('A4'!S4109:X4109)=6,'A4'!F4109,"")</f>
        <v/>
      </c>
      <c r="I4078" t="str">
        <f>IF(SUM('A4'!S4109:X4109)=6,'A4'!G4109,"")</f>
        <v/>
      </c>
      <c r="J4078" s="308" t="str">
        <f>IF(SUM('A4'!S4109:X4109)=6,'A4'!H4109,"")</f>
        <v/>
      </c>
    </row>
    <row r="4079" spans="1:10" x14ac:dyDescent="0.25">
      <c r="A4079" t="str">
        <f>IF(SUM('A4'!S4110:X4110)=6,'Angaben KH-Standort'!$D$25,"")</f>
        <v/>
      </c>
      <c r="B4079" t="str">
        <f>IF(SUM('A4'!S4110:X4110)=6,'Angaben KH-Standort'!$D$26,"")</f>
        <v/>
      </c>
      <c r="C4079" t="str">
        <f>IF(SUM('A4'!S4110:X4110)=6,'Angaben KH-Standort'!$D$12,"")</f>
        <v/>
      </c>
      <c r="D4079" t="str">
        <f>IF(SUM('A4'!S4110:X4110)=6,'A1'!$F$14,"")</f>
        <v/>
      </c>
      <c r="E4079" t="str">
        <f>IF(SUM('A4'!S4110:X4110)=6,'A4'!C4110,"")</f>
        <v/>
      </c>
      <c r="F4079" t="str">
        <f>IF(SUM('A4'!S4110:X4110)=6,'A4'!D4110,"")</f>
        <v/>
      </c>
      <c r="G4079" t="str">
        <f>IF(SUM('A4'!S4110:X4110)=6,'A4'!E4110,"")</f>
        <v/>
      </c>
      <c r="H4079" t="str">
        <f>IF(SUM('A4'!S4110:X4110)=6,'A4'!F4110,"")</f>
        <v/>
      </c>
      <c r="I4079" t="str">
        <f>IF(SUM('A4'!S4110:X4110)=6,'A4'!G4110,"")</f>
        <v/>
      </c>
      <c r="J4079" s="308" t="str">
        <f>IF(SUM('A4'!S4110:X4110)=6,'A4'!H4110,"")</f>
        <v/>
      </c>
    </row>
    <row r="4080" spans="1:10" x14ac:dyDescent="0.25">
      <c r="A4080" t="str">
        <f>IF(SUM('A4'!S4111:X4111)=6,'Angaben KH-Standort'!$D$25,"")</f>
        <v/>
      </c>
      <c r="B4080" t="str">
        <f>IF(SUM('A4'!S4111:X4111)=6,'Angaben KH-Standort'!$D$26,"")</f>
        <v/>
      </c>
      <c r="C4080" t="str">
        <f>IF(SUM('A4'!S4111:X4111)=6,'Angaben KH-Standort'!$D$12,"")</f>
        <v/>
      </c>
      <c r="D4080" t="str">
        <f>IF(SUM('A4'!S4111:X4111)=6,'A1'!$F$14,"")</f>
        <v/>
      </c>
      <c r="E4080" t="str">
        <f>IF(SUM('A4'!S4111:X4111)=6,'A4'!C4111,"")</f>
        <v/>
      </c>
      <c r="F4080" t="str">
        <f>IF(SUM('A4'!S4111:X4111)=6,'A4'!D4111,"")</f>
        <v/>
      </c>
      <c r="G4080" t="str">
        <f>IF(SUM('A4'!S4111:X4111)=6,'A4'!E4111,"")</f>
        <v/>
      </c>
      <c r="H4080" t="str">
        <f>IF(SUM('A4'!S4111:X4111)=6,'A4'!F4111,"")</f>
        <v/>
      </c>
      <c r="I4080" t="str">
        <f>IF(SUM('A4'!S4111:X4111)=6,'A4'!G4111,"")</f>
        <v/>
      </c>
      <c r="J4080" s="308" t="str">
        <f>IF(SUM('A4'!S4111:X4111)=6,'A4'!H4111,"")</f>
        <v/>
      </c>
    </row>
    <row r="4081" spans="1:10" x14ac:dyDescent="0.25">
      <c r="A4081" t="str">
        <f>IF(SUM('A4'!S4112:X4112)=6,'Angaben KH-Standort'!$D$25,"")</f>
        <v/>
      </c>
      <c r="B4081" t="str">
        <f>IF(SUM('A4'!S4112:X4112)=6,'Angaben KH-Standort'!$D$26,"")</f>
        <v/>
      </c>
      <c r="C4081" t="str">
        <f>IF(SUM('A4'!S4112:X4112)=6,'Angaben KH-Standort'!$D$12,"")</f>
        <v/>
      </c>
      <c r="D4081" t="str">
        <f>IF(SUM('A4'!S4112:X4112)=6,'A1'!$F$14,"")</f>
        <v/>
      </c>
      <c r="E4081" t="str">
        <f>IF(SUM('A4'!S4112:X4112)=6,'A4'!C4112,"")</f>
        <v/>
      </c>
      <c r="F4081" t="str">
        <f>IF(SUM('A4'!S4112:X4112)=6,'A4'!D4112,"")</f>
        <v/>
      </c>
      <c r="G4081" t="str">
        <f>IF(SUM('A4'!S4112:X4112)=6,'A4'!E4112,"")</f>
        <v/>
      </c>
      <c r="H4081" t="str">
        <f>IF(SUM('A4'!S4112:X4112)=6,'A4'!F4112,"")</f>
        <v/>
      </c>
      <c r="I4081" t="str">
        <f>IF(SUM('A4'!S4112:X4112)=6,'A4'!G4112,"")</f>
        <v/>
      </c>
      <c r="J4081" s="308" t="str">
        <f>IF(SUM('A4'!S4112:X4112)=6,'A4'!H4112,"")</f>
        <v/>
      </c>
    </row>
    <row r="4082" spans="1:10" x14ac:dyDescent="0.25">
      <c r="A4082" t="str">
        <f>IF(SUM('A4'!S4113:X4113)=6,'Angaben KH-Standort'!$D$25,"")</f>
        <v/>
      </c>
      <c r="B4082" t="str">
        <f>IF(SUM('A4'!S4113:X4113)=6,'Angaben KH-Standort'!$D$26,"")</f>
        <v/>
      </c>
      <c r="C4082" t="str">
        <f>IF(SUM('A4'!S4113:X4113)=6,'Angaben KH-Standort'!$D$12,"")</f>
        <v/>
      </c>
      <c r="D4082" t="str">
        <f>IF(SUM('A4'!S4113:X4113)=6,'A1'!$F$14,"")</f>
        <v/>
      </c>
      <c r="E4082" t="str">
        <f>IF(SUM('A4'!S4113:X4113)=6,'A4'!C4113,"")</f>
        <v/>
      </c>
      <c r="F4082" t="str">
        <f>IF(SUM('A4'!S4113:X4113)=6,'A4'!D4113,"")</f>
        <v/>
      </c>
      <c r="G4082" t="str">
        <f>IF(SUM('A4'!S4113:X4113)=6,'A4'!E4113,"")</f>
        <v/>
      </c>
      <c r="H4082" t="str">
        <f>IF(SUM('A4'!S4113:X4113)=6,'A4'!F4113,"")</f>
        <v/>
      </c>
      <c r="I4082" t="str">
        <f>IF(SUM('A4'!S4113:X4113)=6,'A4'!G4113,"")</f>
        <v/>
      </c>
      <c r="J4082" s="308" t="str">
        <f>IF(SUM('A4'!S4113:X4113)=6,'A4'!H4113,"")</f>
        <v/>
      </c>
    </row>
    <row r="4083" spans="1:10" x14ac:dyDescent="0.25">
      <c r="A4083" t="str">
        <f>IF(SUM('A4'!S4114:X4114)=6,'Angaben KH-Standort'!$D$25,"")</f>
        <v/>
      </c>
      <c r="B4083" t="str">
        <f>IF(SUM('A4'!S4114:X4114)=6,'Angaben KH-Standort'!$D$26,"")</f>
        <v/>
      </c>
      <c r="C4083" t="str">
        <f>IF(SUM('A4'!S4114:X4114)=6,'Angaben KH-Standort'!$D$12,"")</f>
        <v/>
      </c>
      <c r="D4083" t="str">
        <f>IF(SUM('A4'!S4114:X4114)=6,'A1'!$F$14,"")</f>
        <v/>
      </c>
      <c r="E4083" t="str">
        <f>IF(SUM('A4'!S4114:X4114)=6,'A4'!C4114,"")</f>
        <v/>
      </c>
      <c r="F4083" t="str">
        <f>IF(SUM('A4'!S4114:X4114)=6,'A4'!D4114,"")</f>
        <v/>
      </c>
      <c r="G4083" t="str">
        <f>IF(SUM('A4'!S4114:X4114)=6,'A4'!E4114,"")</f>
        <v/>
      </c>
      <c r="H4083" t="str">
        <f>IF(SUM('A4'!S4114:X4114)=6,'A4'!F4114,"")</f>
        <v/>
      </c>
      <c r="I4083" t="str">
        <f>IF(SUM('A4'!S4114:X4114)=6,'A4'!G4114,"")</f>
        <v/>
      </c>
      <c r="J4083" s="308" t="str">
        <f>IF(SUM('A4'!S4114:X4114)=6,'A4'!H4114,"")</f>
        <v/>
      </c>
    </row>
    <row r="4084" spans="1:10" x14ac:dyDescent="0.25">
      <c r="A4084" t="str">
        <f>IF(SUM('A4'!S4115:X4115)=6,'Angaben KH-Standort'!$D$25,"")</f>
        <v/>
      </c>
      <c r="B4084" t="str">
        <f>IF(SUM('A4'!S4115:X4115)=6,'Angaben KH-Standort'!$D$26,"")</f>
        <v/>
      </c>
      <c r="C4084" t="str">
        <f>IF(SUM('A4'!S4115:X4115)=6,'Angaben KH-Standort'!$D$12,"")</f>
        <v/>
      </c>
      <c r="D4084" t="str">
        <f>IF(SUM('A4'!S4115:X4115)=6,'A1'!$F$14,"")</f>
        <v/>
      </c>
      <c r="E4084" t="str">
        <f>IF(SUM('A4'!S4115:X4115)=6,'A4'!C4115,"")</f>
        <v/>
      </c>
      <c r="F4084" t="str">
        <f>IF(SUM('A4'!S4115:X4115)=6,'A4'!D4115,"")</f>
        <v/>
      </c>
      <c r="G4084" t="str">
        <f>IF(SUM('A4'!S4115:X4115)=6,'A4'!E4115,"")</f>
        <v/>
      </c>
      <c r="H4084" t="str">
        <f>IF(SUM('A4'!S4115:X4115)=6,'A4'!F4115,"")</f>
        <v/>
      </c>
      <c r="I4084" t="str">
        <f>IF(SUM('A4'!S4115:X4115)=6,'A4'!G4115,"")</f>
        <v/>
      </c>
      <c r="J4084" s="308" t="str">
        <f>IF(SUM('A4'!S4115:X4115)=6,'A4'!H4115,"")</f>
        <v/>
      </c>
    </row>
    <row r="4085" spans="1:10" x14ac:dyDescent="0.25">
      <c r="A4085" t="str">
        <f>IF(SUM('A4'!S4116:X4116)=6,'Angaben KH-Standort'!$D$25,"")</f>
        <v/>
      </c>
      <c r="B4085" t="str">
        <f>IF(SUM('A4'!S4116:X4116)=6,'Angaben KH-Standort'!$D$26,"")</f>
        <v/>
      </c>
      <c r="C4085" t="str">
        <f>IF(SUM('A4'!S4116:X4116)=6,'Angaben KH-Standort'!$D$12,"")</f>
        <v/>
      </c>
      <c r="D4085" t="str">
        <f>IF(SUM('A4'!S4116:X4116)=6,'A1'!$F$14,"")</f>
        <v/>
      </c>
      <c r="E4085" t="str">
        <f>IF(SUM('A4'!S4116:X4116)=6,'A4'!C4116,"")</f>
        <v/>
      </c>
      <c r="F4085" t="str">
        <f>IF(SUM('A4'!S4116:X4116)=6,'A4'!D4116,"")</f>
        <v/>
      </c>
      <c r="G4085" t="str">
        <f>IF(SUM('A4'!S4116:X4116)=6,'A4'!E4116,"")</f>
        <v/>
      </c>
      <c r="H4085" t="str">
        <f>IF(SUM('A4'!S4116:X4116)=6,'A4'!F4116,"")</f>
        <v/>
      </c>
      <c r="I4085" t="str">
        <f>IF(SUM('A4'!S4116:X4116)=6,'A4'!G4116,"")</f>
        <v/>
      </c>
      <c r="J4085" s="308" t="str">
        <f>IF(SUM('A4'!S4116:X4116)=6,'A4'!H4116,"")</f>
        <v/>
      </c>
    </row>
    <row r="4086" spans="1:10" x14ac:dyDescent="0.25">
      <c r="A4086" t="str">
        <f>IF(SUM('A4'!S4117:X4117)=6,'Angaben KH-Standort'!$D$25,"")</f>
        <v/>
      </c>
      <c r="B4086" t="str">
        <f>IF(SUM('A4'!S4117:X4117)=6,'Angaben KH-Standort'!$D$26,"")</f>
        <v/>
      </c>
      <c r="C4086" t="str">
        <f>IF(SUM('A4'!S4117:X4117)=6,'Angaben KH-Standort'!$D$12,"")</f>
        <v/>
      </c>
      <c r="D4086" t="str">
        <f>IF(SUM('A4'!S4117:X4117)=6,'A1'!$F$14,"")</f>
        <v/>
      </c>
      <c r="E4086" t="str">
        <f>IF(SUM('A4'!S4117:X4117)=6,'A4'!C4117,"")</f>
        <v/>
      </c>
      <c r="F4086" t="str">
        <f>IF(SUM('A4'!S4117:X4117)=6,'A4'!D4117,"")</f>
        <v/>
      </c>
      <c r="G4086" t="str">
        <f>IF(SUM('A4'!S4117:X4117)=6,'A4'!E4117,"")</f>
        <v/>
      </c>
      <c r="H4086" t="str">
        <f>IF(SUM('A4'!S4117:X4117)=6,'A4'!F4117,"")</f>
        <v/>
      </c>
      <c r="I4086" t="str">
        <f>IF(SUM('A4'!S4117:X4117)=6,'A4'!G4117,"")</f>
        <v/>
      </c>
      <c r="J4086" s="308" t="str">
        <f>IF(SUM('A4'!S4117:X4117)=6,'A4'!H4117,"")</f>
        <v/>
      </c>
    </row>
    <row r="4087" spans="1:10" x14ac:dyDescent="0.25">
      <c r="A4087" t="str">
        <f>IF(SUM('A4'!S4118:X4118)=6,'Angaben KH-Standort'!$D$25,"")</f>
        <v/>
      </c>
      <c r="B4087" t="str">
        <f>IF(SUM('A4'!S4118:X4118)=6,'Angaben KH-Standort'!$D$26,"")</f>
        <v/>
      </c>
      <c r="C4087" t="str">
        <f>IF(SUM('A4'!S4118:X4118)=6,'Angaben KH-Standort'!$D$12,"")</f>
        <v/>
      </c>
      <c r="D4087" t="str">
        <f>IF(SUM('A4'!S4118:X4118)=6,'A1'!$F$14,"")</f>
        <v/>
      </c>
      <c r="E4087" t="str">
        <f>IF(SUM('A4'!S4118:X4118)=6,'A4'!C4118,"")</f>
        <v/>
      </c>
      <c r="F4087" t="str">
        <f>IF(SUM('A4'!S4118:X4118)=6,'A4'!D4118,"")</f>
        <v/>
      </c>
      <c r="G4087" t="str">
        <f>IF(SUM('A4'!S4118:X4118)=6,'A4'!E4118,"")</f>
        <v/>
      </c>
      <c r="H4087" t="str">
        <f>IF(SUM('A4'!S4118:X4118)=6,'A4'!F4118,"")</f>
        <v/>
      </c>
      <c r="I4087" t="str">
        <f>IF(SUM('A4'!S4118:X4118)=6,'A4'!G4118,"")</f>
        <v/>
      </c>
      <c r="J4087" s="308" t="str">
        <f>IF(SUM('A4'!S4118:X4118)=6,'A4'!H4118,"")</f>
        <v/>
      </c>
    </row>
    <row r="4088" spans="1:10" x14ac:dyDescent="0.25">
      <c r="A4088" t="str">
        <f>IF(SUM('A4'!S4119:X4119)=6,'Angaben KH-Standort'!$D$25,"")</f>
        <v/>
      </c>
      <c r="B4088" t="str">
        <f>IF(SUM('A4'!S4119:X4119)=6,'Angaben KH-Standort'!$D$26,"")</f>
        <v/>
      </c>
      <c r="C4088" t="str">
        <f>IF(SUM('A4'!S4119:X4119)=6,'Angaben KH-Standort'!$D$12,"")</f>
        <v/>
      </c>
      <c r="D4088" t="str">
        <f>IF(SUM('A4'!S4119:X4119)=6,'A1'!$F$14,"")</f>
        <v/>
      </c>
      <c r="E4088" t="str">
        <f>IF(SUM('A4'!S4119:X4119)=6,'A4'!C4119,"")</f>
        <v/>
      </c>
      <c r="F4088" t="str">
        <f>IF(SUM('A4'!S4119:X4119)=6,'A4'!D4119,"")</f>
        <v/>
      </c>
      <c r="G4088" t="str">
        <f>IF(SUM('A4'!S4119:X4119)=6,'A4'!E4119,"")</f>
        <v/>
      </c>
      <c r="H4088" t="str">
        <f>IF(SUM('A4'!S4119:X4119)=6,'A4'!F4119,"")</f>
        <v/>
      </c>
      <c r="I4088" t="str">
        <f>IF(SUM('A4'!S4119:X4119)=6,'A4'!G4119,"")</f>
        <v/>
      </c>
      <c r="J4088" s="308" t="str">
        <f>IF(SUM('A4'!S4119:X4119)=6,'A4'!H4119,"")</f>
        <v/>
      </c>
    </row>
    <row r="4089" spans="1:10" x14ac:dyDescent="0.25">
      <c r="A4089" t="str">
        <f>IF(SUM('A4'!S4120:X4120)=6,'Angaben KH-Standort'!$D$25,"")</f>
        <v/>
      </c>
      <c r="B4089" t="str">
        <f>IF(SUM('A4'!S4120:X4120)=6,'Angaben KH-Standort'!$D$26,"")</f>
        <v/>
      </c>
      <c r="C4089" t="str">
        <f>IF(SUM('A4'!S4120:X4120)=6,'Angaben KH-Standort'!$D$12,"")</f>
        <v/>
      </c>
      <c r="D4089" t="str">
        <f>IF(SUM('A4'!S4120:X4120)=6,'A1'!$F$14,"")</f>
        <v/>
      </c>
      <c r="E4089" t="str">
        <f>IF(SUM('A4'!S4120:X4120)=6,'A4'!C4120,"")</f>
        <v/>
      </c>
      <c r="F4089" t="str">
        <f>IF(SUM('A4'!S4120:X4120)=6,'A4'!D4120,"")</f>
        <v/>
      </c>
      <c r="G4089" t="str">
        <f>IF(SUM('A4'!S4120:X4120)=6,'A4'!E4120,"")</f>
        <v/>
      </c>
      <c r="H4089" t="str">
        <f>IF(SUM('A4'!S4120:X4120)=6,'A4'!F4120,"")</f>
        <v/>
      </c>
      <c r="I4089" t="str">
        <f>IF(SUM('A4'!S4120:X4120)=6,'A4'!G4120,"")</f>
        <v/>
      </c>
      <c r="J4089" s="308" t="str">
        <f>IF(SUM('A4'!S4120:X4120)=6,'A4'!H4120,"")</f>
        <v/>
      </c>
    </row>
    <row r="4090" spans="1:10" x14ac:dyDescent="0.25">
      <c r="A4090" t="str">
        <f>IF(SUM('A4'!S4121:X4121)=6,'Angaben KH-Standort'!$D$25,"")</f>
        <v/>
      </c>
      <c r="B4090" t="str">
        <f>IF(SUM('A4'!S4121:X4121)=6,'Angaben KH-Standort'!$D$26,"")</f>
        <v/>
      </c>
      <c r="C4090" t="str">
        <f>IF(SUM('A4'!S4121:X4121)=6,'Angaben KH-Standort'!$D$12,"")</f>
        <v/>
      </c>
      <c r="D4090" t="str">
        <f>IF(SUM('A4'!S4121:X4121)=6,'A1'!$F$14,"")</f>
        <v/>
      </c>
      <c r="E4090" t="str">
        <f>IF(SUM('A4'!S4121:X4121)=6,'A4'!C4121,"")</f>
        <v/>
      </c>
      <c r="F4090" t="str">
        <f>IF(SUM('A4'!S4121:X4121)=6,'A4'!D4121,"")</f>
        <v/>
      </c>
      <c r="G4090" t="str">
        <f>IF(SUM('A4'!S4121:X4121)=6,'A4'!E4121,"")</f>
        <v/>
      </c>
      <c r="H4090" t="str">
        <f>IF(SUM('A4'!S4121:X4121)=6,'A4'!F4121,"")</f>
        <v/>
      </c>
      <c r="I4090" t="str">
        <f>IF(SUM('A4'!S4121:X4121)=6,'A4'!G4121,"")</f>
        <v/>
      </c>
      <c r="J4090" s="308" t="str">
        <f>IF(SUM('A4'!S4121:X4121)=6,'A4'!H4121,"")</f>
        <v/>
      </c>
    </row>
    <row r="4091" spans="1:10" x14ac:dyDescent="0.25">
      <c r="A4091" t="str">
        <f>IF(SUM('A4'!S4122:X4122)=6,'Angaben KH-Standort'!$D$25,"")</f>
        <v/>
      </c>
      <c r="B4091" t="str">
        <f>IF(SUM('A4'!S4122:X4122)=6,'Angaben KH-Standort'!$D$26,"")</f>
        <v/>
      </c>
      <c r="C4091" t="str">
        <f>IF(SUM('A4'!S4122:X4122)=6,'Angaben KH-Standort'!$D$12,"")</f>
        <v/>
      </c>
      <c r="D4091" t="str">
        <f>IF(SUM('A4'!S4122:X4122)=6,'A1'!$F$14,"")</f>
        <v/>
      </c>
      <c r="E4091" t="str">
        <f>IF(SUM('A4'!S4122:X4122)=6,'A4'!C4122,"")</f>
        <v/>
      </c>
      <c r="F4091" t="str">
        <f>IF(SUM('A4'!S4122:X4122)=6,'A4'!D4122,"")</f>
        <v/>
      </c>
      <c r="G4091" t="str">
        <f>IF(SUM('A4'!S4122:X4122)=6,'A4'!E4122,"")</f>
        <v/>
      </c>
      <c r="H4091" t="str">
        <f>IF(SUM('A4'!S4122:X4122)=6,'A4'!F4122,"")</f>
        <v/>
      </c>
      <c r="I4091" t="str">
        <f>IF(SUM('A4'!S4122:X4122)=6,'A4'!G4122,"")</f>
        <v/>
      </c>
      <c r="J4091" s="308" t="str">
        <f>IF(SUM('A4'!S4122:X4122)=6,'A4'!H4122,"")</f>
        <v/>
      </c>
    </row>
    <row r="4092" spans="1:10" x14ac:dyDescent="0.25">
      <c r="A4092" t="str">
        <f>IF(SUM('A4'!S4123:X4123)=6,'Angaben KH-Standort'!$D$25,"")</f>
        <v/>
      </c>
      <c r="B4092" t="str">
        <f>IF(SUM('A4'!S4123:X4123)=6,'Angaben KH-Standort'!$D$26,"")</f>
        <v/>
      </c>
      <c r="C4092" t="str">
        <f>IF(SUM('A4'!S4123:X4123)=6,'Angaben KH-Standort'!$D$12,"")</f>
        <v/>
      </c>
      <c r="D4092" t="str">
        <f>IF(SUM('A4'!S4123:X4123)=6,'A1'!$F$14,"")</f>
        <v/>
      </c>
      <c r="E4092" t="str">
        <f>IF(SUM('A4'!S4123:X4123)=6,'A4'!C4123,"")</f>
        <v/>
      </c>
      <c r="F4092" t="str">
        <f>IF(SUM('A4'!S4123:X4123)=6,'A4'!D4123,"")</f>
        <v/>
      </c>
      <c r="G4092" t="str">
        <f>IF(SUM('A4'!S4123:X4123)=6,'A4'!E4123,"")</f>
        <v/>
      </c>
      <c r="H4092" t="str">
        <f>IF(SUM('A4'!S4123:X4123)=6,'A4'!F4123,"")</f>
        <v/>
      </c>
      <c r="I4092" t="str">
        <f>IF(SUM('A4'!S4123:X4123)=6,'A4'!G4123,"")</f>
        <v/>
      </c>
      <c r="J4092" s="308" t="str">
        <f>IF(SUM('A4'!S4123:X4123)=6,'A4'!H4123,"")</f>
        <v/>
      </c>
    </row>
    <row r="4093" spans="1:10" x14ac:dyDescent="0.25">
      <c r="A4093" t="str">
        <f>IF(SUM('A4'!S4124:X4124)=6,'Angaben KH-Standort'!$D$25,"")</f>
        <v/>
      </c>
      <c r="B4093" t="str">
        <f>IF(SUM('A4'!S4124:X4124)=6,'Angaben KH-Standort'!$D$26,"")</f>
        <v/>
      </c>
      <c r="C4093" t="str">
        <f>IF(SUM('A4'!S4124:X4124)=6,'Angaben KH-Standort'!$D$12,"")</f>
        <v/>
      </c>
      <c r="D4093" t="str">
        <f>IF(SUM('A4'!S4124:X4124)=6,'A1'!$F$14,"")</f>
        <v/>
      </c>
      <c r="E4093" t="str">
        <f>IF(SUM('A4'!S4124:X4124)=6,'A4'!C4124,"")</f>
        <v/>
      </c>
      <c r="F4093" t="str">
        <f>IF(SUM('A4'!S4124:X4124)=6,'A4'!D4124,"")</f>
        <v/>
      </c>
      <c r="G4093" t="str">
        <f>IF(SUM('A4'!S4124:X4124)=6,'A4'!E4124,"")</f>
        <v/>
      </c>
      <c r="H4093" t="str">
        <f>IF(SUM('A4'!S4124:X4124)=6,'A4'!F4124,"")</f>
        <v/>
      </c>
      <c r="I4093" t="str">
        <f>IF(SUM('A4'!S4124:X4124)=6,'A4'!G4124,"")</f>
        <v/>
      </c>
      <c r="J4093" s="308" t="str">
        <f>IF(SUM('A4'!S4124:X4124)=6,'A4'!H4124,"")</f>
        <v/>
      </c>
    </row>
    <row r="4094" spans="1:10" x14ac:dyDescent="0.25">
      <c r="A4094" t="str">
        <f>IF(SUM('A4'!S4125:X4125)=6,'Angaben KH-Standort'!$D$25,"")</f>
        <v/>
      </c>
      <c r="B4094" t="str">
        <f>IF(SUM('A4'!S4125:X4125)=6,'Angaben KH-Standort'!$D$26,"")</f>
        <v/>
      </c>
      <c r="C4094" t="str">
        <f>IF(SUM('A4'!S4125:X4125)=6,'Angaben KH-Standort'!$D$12,"")</f>
        <v/>
      </c>
      <c r="D4094" t="str">
        <f>IF(SUM('A4'!S4125:X4125)=6,'A1'!$F$14,"")</f>
        <v/>
      </c>
      <c r="E4094" t="str">
        <f>IF(SUM('A4'!S4125:X4125)=6,'A4'!C4125,"")</f>
        <v/>
      </c>
      <c r="F4094" t="str">
        <f>IF(SUM('A4'!S4125:X4125)=6,'A4'!D4125,"")</f>
        <v/>
      </c>
      <c r="G4094" t="str">
        <f>IF(SUM('A4'!S4125:X4125)=6,'A4'!E4125,"")</f>
        <v/>
      </c>
      <c r="H4094" t="str">
        <f>IF(SUM('A4'!S4125:X4125)=6,'A4'!F4125,"")</f>
        <v/>
      </c>
      <c r="I4094" t="str">
        <f>IF(SUM('A4'!S4125:X4125)=6,'A4'!G4125,"")</f>
        <v/>
      </c>
      <c r="J4094" s="308" t="str">
        <f>IF(SUM('A4'!S4125:X4125)=6,'A4'!H4125,"")</f>
        <v/>
      </c>
    </row>
    <row r="4095" spans="1:10" x14ac:dyDescent="0.25">
      <c r="A4095" t="str">
        <f>IF(SUM('A4'!S4126:X4126)=6,'Angaben KH-Standort'!$D$25,"")</f>
        <v/>
      </c>
      <c r="B4095" t="str">
        <f>IF(SUM('A4'!S4126:X4126)=6,'Angaben KH-Standort'!$D$26,"")</f>
        <v/>
      </c>
      <c r="C4095" t="str">
        <f>IF(SUM('A4'!S4126:X4126)=6,'Angaben KH-Standort'!$D$12,"")</f>
        <v/>
      </c>
      <c r="D4095" t="str">
        <f>IF(SUM('A4'!S4126:X4126)=6,'A1'!$F$14,"")</f>
        <v/>
      </c>
      <c r="E4095" t="str">
        <f>IF(SUM('A4'!S4126:X4126)=6,'A4'!C4126,"")</f>
        <v/>
      </c>
      <c r="F4095" t="str">
        <f>IF(SUM('A4'!S4126:X4126)=6,'A4'!D4126,"")</f>
        <v/>
      </c>
      <c r="G4095" t="str">
        <f>IF(SUM('A4'!S4126:X4126)=6,'A4'!E4126,"")</f>
        <v/>
      </c>
      <c r="H4095" t="str">
        <f>IF(SUM('A4'!S4126:X4126)=6,'A4'!F4126,"")</f>
        <v/>
      </c>
      <c r="I4095" t="str">
        <f>IF(SUM('A4'!S4126:X4126)=6,'A4'!G4126,"")</f>
        <v/>
      </c>
      <c r="J4095" s="308" t="str">
        <f>IF(SUM('A4'!S4126:X4126)=6,'A4'!H4126,"")</f>
        <v/>
      </c>
    </row>
    <row r="4096" spans="1:10" x14ac:dyDescent="0.25">
      <c r="A4096" t="str">
        <f>IF(SUM('A4'!S4127:X4127)=6,'Angaben KH-Standort'!$D$25,"")</f>
        <v/>
      </c>
      <c r="B4096" t="str">
        <f>IF(SUM('A4'!S4127:X4127)=6,'Angaben KH-Standort'!$D$26,"")</f>
        <v/>
      </c>
      <c r="C4096" t="str">
        <f>IF(SUM('A4'!S4127:X4127)=6,'Angaben KH-Standort'!$D$12,"")</f>
        <v/>
      </c>
      <c r="D4096" t="str">
        <f>IF(SUM('A4'!S4127:X4127)=6,'A1'!$F$14,"")</f>
        <v/>
      </c>
      <c r="E4096" t="str">
        <f>IF(SUM('A4'!S4127:X4127)=6,'A4'!C4127,"")</f>
        <v/>
      </c>
      <c r="F4096" t="str">
        <f>IF(SUM('A4'!S4127:X4127)=6,'A4'!D4127,"")</f>
        <v/>
      </c>
      <c r="G4096" t="str">
        <f>IF(SUM('A4'!S4127:X4127)=6,'A4'!E4127,"")</f>
        <v/>
      </c>
      <c r="H4096" t="str">
        <f>IF(SUM('A4'!S4127:X4127)=6,'A4'!F4127,"")</f>
        <v/>
      </c>
      <c r="I4096" t="str">
        <f>IF(SUM('A4'!S4127:X4127)=6,'A4'!G4127,"")</f>
        <v/>
      </c>
      <c r="J4096" s="308" t="str">
        <f>IF(SUM('A4'!S4127:X4127)=6,'A4'!H4127,"")</f>
        <v/>
      </c>
    </row>
    <row r="4097" spans="1:10" x14ac:dyDescent="0.25">
      <c r="A4097" t="str">
        <f>IF(SUM('A4'!S4128:X4128)=6,'Angaben KH-Standort'!$D$25,"")</f>
        <v/>
      </c>
      <c r="B4097" t="str">
        <f>IF(SUM('A4'!S4128:X4128)=6,'Angaben KH-Standort'!$D$26,"")</f>
        <v/>
      </c>
      <c r="C4097" t="str">
        <f>IF(SUM('A4'!S4128:X4128)=6,'Angaben KH-Standort'!$D$12,"")</f>
        <v/>
      </c>
      <c r="D4097" t="str">
        <f>IF(SUM('A4'!S4128:X4128)=6,'A1'!$F$14,"")</f>
        <v/>
      </c>
      <c r="E4097" t="str">
        <f>IF(SUM('A4'!S4128:X4128)=6,'A4'!C4128,"")</f>
        <v/>
      </c>
      <c r="F4097" t="str">
        <f>IF(SUM('A4'!S4128:X4128)=6,'A4'!D4128,"")</f>
        <v/>
      </c>
      <c r="G4097" t="str">
        <f>IF(SUM('A4'!S4128:X4128)=6,'A4'!E4128,"")</f>
        <v/>
      </c>
      <c r="H4097" t="str">
        <f>IF(SUM('A4'!S4128:X4128)=6,'A4'!F4128,"")</f>
        <v/>
      </c>
      <c r="I4097" t="str">
        <f>IF(SUM('A4'!S4128:X4128)=6,'A4'!G4128,"")</f>
        <v/>
      </c>
      <c r="J4097" s="308" t="str">
        <f>IF(SUM('A4'!S4128:X4128)=6,'A4'!H4128,"")</f>
        <v/>
      </c>
    </row>
    <row r="4098" spans="1:10" x14ac:dyDescent="0.25">
      <c r="A4098" t="str">
        <f>IF(SUM('A4'!S4129:X4129)=6,'Angaben KH-Standort'!$D$25,"")</f>
        <v/>
      </c>
      <c r="B4098" t="str">
        <f>IF(SUM('A4'!S4129:X4129)=6,'Angaben KH-Standort'!$D$26,"")</f>
        <v/>
      </c>
      <c r="C4098" t="str">
        <f>IF(SUM('A4'!S4129:X4129)=6,'Angaben KH-Standort'!$D$12,"")</f>
        <v/>
      </c>
      <c r="D4098" t="str">
        <f>IF(SUM('A4'!S4129:X4129)=6,'A1'!$F$14,"")</f>
        <v/>
      </c>
      <c r="E4098" t="str">
        <f>IF(SUM('A4'!S4129:X4129)=6,'A4'!C4129,"")</f>
        <v/>
      </c>
      <c r="F4098" t="str">
        <f>IF(SUM('A4'!S4129:X4129)=6,'A4'!D4129,"")</f>
        <v/>
      </c>
      <c r="G4098" t="str">
        <f>IF(SUM('A4'!S4129:X4129)=6,'A4'!E4129,"")</f>
        <v/>
      </c>
      <c r="H4098" t="str">
        <f>IF(SUM('A4'!S4129:X4129)=6,'A4'!F4129,"")</f>
        <v/>
      </c>
      <c r="I4098" t="str">
        <f>IF(SUM('A4'!S4129:X4129)=6,'A4'!G4129,"")</f>
        <v/>
      </c>
      <c r="J4098" s="308" t="str">
        <f>IF(SUM('A4'!S4129:X4129)=6,'A4'!H4129,"")</f>
        <v/>
      </c>
    </row>
    <row r="4099" spans="1:10" x14ac:dyDescent="0.25">
      <c r="A4099" t="str">
        <f>IF(SUM('A4'!S4130:X4130)=6,'Angaben KH-Standort'!$D$25,"")</f>
        <v/>
      </c>
      <c r="B4099" t="str">
        <f>IF(SUM('A4'!S4130:X4130)=6,'Angaben KH-Standort'!$D$26,"")</f>
        <v/>
      </c>
      <c r="C4099" t="str">
        <f>IF(SUM('A4'!S4130:X4130)=6,'Angaben KH-Standort'!$D$12,"")</f>
        <v/>
      </c>
      <c r="D4099" t="str">
        <f>IF(SUM('A4'!S4130:X4130)=6,'A1'!$F$14,"")</f>
        <v/>
      </c>
      <c r="E4099" t="str">
        <f>IF(SUM('A4'!S4130:X4130)=6,'A4'!C4130,"")</f>
        <v/>
      </c>
      <c r="F4099" t="str">
        <f>IF(SUM('A4'!S4130:X4130)=6,'A4'!D4130,"")</f>
        <v/>
      </c>
      <c r="G4099" t="str">
        <f>IF(SUM('A4'!S4130:X4130)=6,'A4'!E4130,"")</f>
        <v/>
      </c>
      <c r="H4099" t="str">
        <f>IF(SUM('A4'!S4130:X4130)=6,'A4'!F4130,"")</f>
        <v/>
      </c>
      <c r="I4099" t="str">
        <f>IF(SUM('A4'!S4130:X4130)=6,'A4'!G4130,"")</f>
        <v/>
      </c>
      <c r="J4099" s="308" t="str">
        <f>IF(SUM('A4'!S4130:X4130)=6,'A4'!H4130,"")</f>
        <v/>
      </c>
    </row>
    <row r="4100" spans="1:10" x14ac:dyDescent="0.25">
      <c r="A4100" t="str">
        <f>IF(SUM('A4'!S4131:X4131)=6,'Angaben KH-Standort'!$D$25,"")</f>
        <v/>
      </c>
      <c r="B4100" t="str">
        <f>IF(SUM('A4'!S4131:X4131)=6,'Angaben KH-Standort'!$D$26,"")</f>
        <v/>
      </c>
      <c r="C4100" t="str">
        <f>IF(SUM('A4'!S4131:X4131)=6,'Angaben KH-Standort'!$D$12,"")</f>
        <v/>
      </c>
      <c r="D4100" t="str">
        <f>IF(SUM('A4'!S4131:X4131)=6,'A1'!$F$14,"")</f>
        <v/>
      </c>
      <c r="E4100" t="str">
        <f>IF(SUM('A4'!S4131:X4131)=6,'A4'!C4131,"")</f>
        <v/>
      </c>
      <c r="F4100" t="str">
        <f>IF(SUM('A4'!S4131:X4131)=6,'A4'!D4131,"")</f>
        <v/>
      </c>
      <c r="G4100" t="str">
        <f>IF(SUM('A4'!S4131:X4131)=6,'A4'!E4131,"")</f>
        <v/>
      </c>
      <c r="H4100" t="str">
        <f>IF(SUM('A4'!S4131:X4131)=6,'A4'!F4131,"")</f>
        <v/>
      </c>
      <c r="I4100" t="str">
        <f>IF(SUM('A4'!S4131:X4131)=6,'A4'!G4131,"")</f>
        <v/>
      </c>
      <c r="J4100" s="308" t="str">
        <f>IF(SUM('A4'!S4131:X4131)=6,'A4'!H4131,"")</f>
        <v/>
      </c>
    </row>
    <row r="4101" spans="1:10" x14ac:dyDescent="0.25">
      <c r="A4101" t="str">
        <f>IF(SUM('A4'!S4132:X4132)=6,'Angaben KH-Standort'!$D$25,"")</f>
        <v/>
      </c>
      <c r="B4101" t="str">
        <f>IF(SUM('A4'!S4132:X4132)=6,'Angaben KH-Standort'!$D$26,"")</f>
        <v/>
      </c>
      <c r="C4101" t="str">
        <f>IF(SUM('A4'!S4132:X4132)=6,'Angaben KH-Standort'!$D$12,"")</f>
        <v/>
      </c>
      <c r="D4101" t="str">
        <f>IF(SUM('A4'!S4132:X4132)=6,'A1'!$F$14,"")</f>
        <v/>
      </c>
      <c r="E4101" t="str">
        <f>IF(SUM('A4'!S4132:X4132)=6,'A4'!C4132,"")</f>
        <v/>
      </c>
      <c r="F4101" t="str">
        <f>IF(SUM('A4'!S4132:X4132)=6,'A4'!D4132,"")</f>
        <v/>
      </c>
      <c r="G4101" t="str">
        <f>IF(SUM('A4'!S4132:X4132)=6,'A4'!E4132,"")</f>
        <v/>
      </c>
      <c r="H4101" t="str">
        <f>IF(SUM('A4'!S4132:X4132)=6,'A4'!F4132,"")</f>
        <v/>
      </c>
      <c r="I4101" t="str">
        <f>IF(SUM('A4'!S4132:X4132)=6,'A4'!G4132,"")</f>
        <v/>
      </c>
      <c r="J4101" s="308" t="str">
        <f>IF(SUM('A4'!S4132:X4132)=6,'A4'!H4132,"")</f>
        <v/>
      </c>
    </row>
    <row r="4102" spans="1:10" x14ac:dyDescent="0.25">
      <c r="A4102" t="str">
        <f>IF(SUM('A4'!S4133:X4133)=6,'Angaben KH-Standort'!$D$25,"")</f>
        <v/>
      </c>
      <c r="B4102" t="str">
        <f>IF(SUM('A4'!S4133:X4133)=6,'Angaben KH-Standort'!$D$26,"")</f>
        <v/>
      </c>
      <c r="C4102" t="str">
        <f>IF(SUM('A4'!S4133:X4133)=6,'Angaben KH-Standort'!$D$12,"")</f>
        <v/>
      </c>
      <c r="D4102" t="str">
        <f>IF(SUM('A4'!S4133:X4133)=6,'A1'!$F$14,"")</f>
        <v/>
      </c>
      <c r="E4102" t="str">
        <f>IF(SUM('A4'!S4133:X4133)=6,'A4'!C4133,"")</f>
        <v/>
      </c>
      <c r="F4102" t="str">
        <f>IF(SUM('A4'!S4133:X4133)=6,'A4'!D4133,"")</f>
        <v/>
      </c>
      <c r="G4102" t="str">
        <f>IF(SUM('A4'!S4133:X4133)=6,'A4'!E4133,"")</f>
        <v/>
      </c>
      <c r="H4102" t="str">
        <f>IF(SUM('A4'!S4133:X4133)=6,'A4'!F4133,"")</f>
        <v/>
      </c>
      <c r="I4102" t="str">
        <f>IF(SUM('A4'!S4133:X4133)=6,'A4'!G4133,"")</f>
        <v/>
      </c>
      <c r="J4102" s="308" t="str">
        <f>IF(SUM('A4'!S4133:X4133)=6,'A4'!H4133,"")</f>
        <v/>
      </c>
    </row>
    <row r="4103" spans="1:10" x14ac:dyDescent="0.25">
      <c r="A4103" t="str">
        <f>IF(SUM('A4'!S4134:X4134)=6,'Angaben KH-Standort'!$D$25,"")</f>
        <v/>
      </c>
      <c r="B4103" t="str">
        <f>IF(SUM('A4'!S4134:X4134)=6,'Angaben KH-Standort'!$D$26,"")</f>
        <v/>
      </c>
      <c r="C4103" t="str">
        <f>IF(SUM('A4'!S4134:X4134)=6,'Angaben KH-Standort'!$D$12,"")</f>
        <v/>
      </c>
      <c r="D4103" t="str">
        <f>IF(SUM('A4'!S4134:X4134)=6,'A1'!$F$14,"")</f>
        <v/>
      </c>
      <c r="E4103" t="str">
        <f>IF(SUM('A4'!S4134:X4134)=6,'A4'!C4134,"")</f>
        <v/>
      </c>
      <c r="F4103" t="str">
        <f>IF(SUM('A4'!S4134:X4134)=6,'A4'!D4134,"")</f>
        <v/>
      </c>
      <c r="G4103" t="str">
        <f>IF(SUM('A4'!S4134:X4134)=6,'A4'!E4134,"")</f>
        <v/>
      </c>
      <c r="H4103" t="str">
        <f>IF(SUM('A4'!S4134:X4134)=6,'A4'!F4134,"")</f>
        <v/>
      </c>
      <c r="I4103" t="str">
        <f>IF(SUM('A4'!S4134:X4134)=6,'A4'!G4134,"")</f>
        <v/>
      </c>
      <c r="J4103" s="308" t="str">
        <f>IF(SUM('A4'!S4134:X4134)=6,'A4'!H4134,"")</f>
        <v/>
      </c>
    </row>
    <row r="4104" spans="1:10" x14ac:dyDescent="0.25">
      <c r="A4104" t="str">
        <f>IF(SUM('A4'!S4135:X4135)=6,'Angaben KH-Standort'!$D$25,"")</f>
        <v/>
      </c>
      <c r="B4104" t="str">
        <f>IF(SUM('A4'!S4135:X4135)=6,'Angaben KH-Standort'!$D$26,"")</f>
        <v/>
      </c>
      <c r="C4104" t="str">
        <f>IF(SUM('A4'!S4135:X4135)=6,'Angaben KH-Standort'!$D$12,"")</f>
        <v/>
      </c>
      <c r="D4104" t="str">
        <f>IF(SUM('A4'!S4135:X4135)=6,'A1'!$F$14,"")</f>
        <v/>
      </c>
      <c r="E4104" t="str">
        <f>IF(SUM('A4'!S4135:X4135)=6,'A4'!C4135,"")</f>
        <v/>
      </c>
      <c r="F4104" t="str">
        <f>IF(SUM('A4'!S4135:X4135)=6,'A4'!D4135,"")</f>
        <v/>
      </c>
      <c r="G4104" t="str">
        <f>IF(SUM('A4'!S4135:X4135)=6,'A4'!E4135,"")</f>
        <v/>
      </c>
      <c r="H4104" t="str">
        <f>IF(SUM('A4'!S4135:X4135)=6,'A4'!F4135,"")</f>
        <v/>
      </c>
      <c r="I4104" t="str">
        <f>IF(SUM('A4'!S4135:X4135)=6,'A4'!G4135,"")</f>
        <v/>
      </c>
      <c r="J4104" s="308" t="str">
        <f>IF(SUM('A4'!S4135:X4135)=6,'A4'!H4135,"")</f>
        <v/>
      </c>
    </row>
    <row r="4105" spans="1:10" x14ac:dyDescent="0.25">
      <c r="A4105" t="str">
        <f>IF(SUM('A4'!S4136:X4136)=6,'Angaben KH-Standort'!$D$25,"")</f>
        <v/>
      </c>
      <c r="B4105" t="str">
        <f>IF(SUM('A4'!S4136:X4136)=6,'Angaben KH-Standort'!$D$26,"")</f>
        <v/>
      </c>
      <c r="C4105" t="str">
        <f>IF(SUM('A4'!S4136:X4136)=6,'Angaben KH-Standort'!$D$12,"")</f>
        <v/>
      </c>
      <c r="D4105" t="str">
        <f>IF(SUM('A4'!S4136:X4136)=6,'A1'!$F$14,"")</f>
        <v/>
      </c>
      <c r="E4105" t="str">
        <f>IF(SUM('A4'!S4136:X4136)=6,'A4'!C4136,"")</f>
        <v/>
      </c>
      <c r="F4105" t="str">
        <f>IF(SUM('A4'!S4136:X4136)=6,'A4'!D4136,"")</f>
        <v/>
      </c>
      <c r="G4105" t="str">
        <f>IF(SUM('A4'!S4136:X4136)=6,'A4'!E4136,"")</f>
        <v/>
      </c>
      <c r="H4105" t="str">
        <f>IF(SUM('A4'!S4136:X4136)=6,'A4'!F4136,"")</f>
        <v/>
      </c>
      <c r="I4105" t="str">
        <f>IF(SUM('A4'!S4136:X4136)=6,'A4'!G4136,"")</f>
        <v/>
      </c>
      <c r="J4105" s="308" t="str">
        <f>IF(SUM('A4'!S4136:X4136)=6,'A4'!H4136,"")</f>
        <v/>
      </c>
    </row>
    <row r="4106" spans="1:10" x14ac:dyDescent="0.25">
      <c r="A4106" t="str">
        <f>IF(SUM('A4'!S4137:X4137)=6,'Angaben KH-Standort'!$D$25,"")</f>
        <v/>
      </c>
      <c r="B4106" t="str">
        <f>IF(SUM('A4'!S4137:X4137)=6,'Angaben KH-Standort'!$D$26,"")</f>
        <v/>
      </c>
      <c r="C4106" t="str">
        <f>IF(SUM('A4'!S4137:X4137)=6,'Angaben KH-Standort'!$D$12,"")</f>
        <v/>
      </c>
      <c r="D4106" t="str">
        <f>IF(SUM('A4'!S4137:X4137)=6,'A1'!$F$14,"")</f>
        <v/>
      </c>
      <c r="E4106" t="str">
        <f>IF(SUM('A4'!S4137:X4137)=6,'A4'!C4137,"")</f>
        <v/>
      </c>
      <c r="F4106" t="str">
        <f>IF(SUM('A4'!S4137:X4137)=6,'A4'!D4137,"")</f>
        <v/>
      </c>
      <c r="G4106" t="str">
        <f>IF(SUM('A4'!S4137:X4137)=6,'A4'!E4137,"")</f>
        <v/>
      </c>
      <c r="H4106" t="str">
        <f>IF(SUM('A4'!S4137:X4137)=6,'A4'!F4137,"")</f>
        <v/>
      </c>
      <c r="I4106" t="str">
        <f>IF(SUM('A4'!S4137:X4137)=6,'A4'!G4137,"")</f>
        <v/>
      </c>
      <c r="J4106" s="308" t="str">
        <f>IF(SUM('A4'!S4137:X4137)=6,'A4'!H4137,"")</f>
        <v/>
      </c>
    </row>
    <row r="4107" spans="1:10" x14ac:dyDescent="0.25">
      <c r="A4107" t="str">
        <f>IF(SUM('A4'!S4138:X4138)=6,'Angaben KH-Standort'!$D$25,"")</f>
        <v/>
      </c>
      <c r="B4107" t="str">
        <f>IF(SUM('A4'!S4138:X4138)=6,'Angaben KH-Standort'!$D$26,"")</f>
        <v/>
      </c>
      <c r="C4107" t="str">
        <f>IF(SUM('A4'!S4138:X4138)=6,'Angaben KH-Standort'!$D$12,"")</f>
        <v/>
      </c>
      <c r="D4107" t="str">
        <f>IF(SUM('A4'!S4138:X4138)=6,'A1'!$F$14,"")</f>
        <v/>
      </c>
      <c r="E4107" t="str">
        <f>IF(SUM('A4'!S4138:X4138)=6,'A4'!C4138,"")</f>
        <v/>
      </c>
      <c r="F4107" t="str">
        <f>IF(SUM('A4'!S4138:X4138)=6,'A4'!D4138,"")</f>
        <v/>
      </c>
      <c r="G4107" t="str">
        <f>IF(SUM('A4'!S4138:X4138)=6,'A4'!E4138,"")</f>
        <v/>
      </c>
      <c r="H4107" t="str">
        <f>IF(SUM('A4'!S4138:X4138)=6,'A4'!F4138,"")</f>
        <v/>
      </c>
      <c r="I4107" t="str">
        <f>IF(SUM('A4'!S4138:X4138)=6,'A4'!G4138,"")</f>
        <v/>
      </c>
      <c r="J4107" s="308" t="str">
        <f>IF(SUM('A4'!S4138:X4138)=6,'A4'!H4138,"")</f>
        <v/>
      </c>
    </row>
    <row r="4108" spans="1:10" x14ac:dyDescent="0.25">
      <c r="A4108" t="str">
        <f>IF(SUM('A4'!S4139:X4139)=6,'Angaben KH-Standort'!$D$25,"")</f>
        <v/>
      </c>
      <c r="B4108" t="str">
        <f>IF(SUM('A4'!S4139:X4139)=6,'Angaben KH-Standort'!$D$26,"")</f>
        <v/>
      </c>
      <c r="C4108" t="str">
        <f>IF(SUM('A4'!S4139:X4139)=6,'Angaben KH-Standort'!$D$12,"")</f>
        <v/>
      </c>
      <c r="D4108" t="str">
        <f>IF(SUM('A4'!S4139:X4139)=6,'A1'!$F$14,"")</f>
        <v/>
      </c>
      <c r="E4108" t="str">
        <f>IF(SUM('A4'!S4139:X4139)=6,'A4'!C4139,"")</f>
        <v/>
      </c>
      <c r="F4108" t="str">
        <f>IF(SUM('A4'!S4139:X4139)=6,'A4'!D4139,"")</f>
        <v/>
      </c>
      <c r="G4108" t="str">
        <f>IF(SUM('A4'!S4139:X4139)=6,'A4'!E4139,"")</f>
        <v/>
      </c>
      <c r="H4108" t="str">
        <f>IF(SUM('A4'!S4139:X4139)=6,'A4'!F4139,"")</f>
        <v/>
      </c>
      <c r="I4108" t="str">
        <f>IF(SUM('A4'!S4139:X4139)=6,'A4'!G4139,"")</f>
        <v/>
      </c>
      <c r="J4108" s="308" t="str">
        <f>IF(SUM('A4'!S4139:X4139)=6,'A4'!H4139,"")</f>
        <v/>
      </c>
    </row>
    <row r="4109" spans="1:10" x14ac:dyDescent="0.25">
      <c r="A4109" t="str">
        <f>IF(SUM('A4'!S4140:X4140)=6,'Angaben KH-Standort'!$D$25,"")</f>
        <v/>
      </c>
      <c r="B4109" t="str">
        <f>IF(SUM('A4'!S4140:X4140)=6,'Angaben KH-Standort'!$D$26,"")</f>
        <v/>
      </c>
      <c r="C4109" t="str">
        <f>IF(SUM('A4'!S4140:X4140)=6,'Angaben KH-Standort'!$D$12,"")</f>
        <v/>
      </c>
      <c r="D4109" t="str">
        <f>IF(SUM('A4'!S4140:X4140)=6,'A1'!$F$14,"")</f>
        <v/>
      </c>
      <c r="E4109" t="str">
        <f>IF(SUM('A4'!S4140:X4140)=6,'A4'!C4140,"")</f>
        <v/>
      </c>
      <c r="F4109" t="str">
        <f>IF(SUM('A4'!S4140:X4140)=6,'A4'!D4140,"")</f>
        <v/>
      </c>
      <c r="G4109" t="str">
        <f>IF(SUM('A4'!S4140:X4140)=6,'A4'!E4140,"")</f>
        <v/>
      </c>
      <c r="H4109" t="str">
        <f>IF(SUM('A4'!S4140:X4140)=6,'A4'!F4140,"")</f>
        <v/>
      </c>
      <c r="I4109" t="str">
        <f>IF(SUM('A4'!S4140:X4140)=6,'A4'!G4140,"")</f>
        <v/>
      </c>
      <c r="J4109" s="308" t="str">
        <f>IF(SUM('A4'!S4140:X4140)=6,'A4'!H4140,"")</f>
        <v/>
      </c>
    </row>
    <row r="4110" spans="1:10" x14ac:dyDescent="0.25">
      <c r="A4110" t="str">
        <f>IF(SUM('A4'!S4141:X4141)=6,'Angaben KH-Standort'!$D$25,"")</f>
        <v/>
      </c>
      <c r="B4110" t="str">
        <f>IF(SUM('A4'!S4141:X4141)=6,'Angaben KH-Standort'!$D$26,"")</f>
        <v/>
      </c>
      <c r="C4110" t="str">
        <f>IF(SUM('A4'!S4141:X4141)=6,'Angaben KH-Standort'!$D$12,"")</f>
        <v/>
      </c>
      <c r="D4110" t="str">
        <f>IF(SUM('A4'!S4141:X4141)=6,'A1'!$F$14,"")</f>
        <v/>
      </c>
      <c r="E4110" t="str">
        <f>IF(SUM('A4'!S4141:X4141)=6,'A4'!C4141,"")</f>
        <v/>
      </c>
      <c r="F4110" t="str">
        <f>IF(SUM('A4'!S4141:X4141)=6,'A4'!D4141,"")</f>
        <v/>
      </c>
      <c r="G4110" t="str">
        <f>IF(SUM('A4'!S4141:X4141)=6,'A4'!E4141,"")</f>
        <v/>
      </c>
      <c r="H4110" t="str">
        <f>IF(SUM('A4'!S4141:X4141)=6,'A4'!F4141,"")</f>
        <v/>
      </c>
      <c r="I4110" t="str">
        <f>IF(SUM('A4'!S4141:X4141)=6,'A4'!G4141,"")</f>
        <v/>
      </c>
      <c r="J4110" s="308" t="str">
        <f>IF(SUM('A4'!S4141:X4141)=6,'A4'!H4141,"")</f>
        <v/>
      </c>
    </row>
    <row r="4111" spans="1:10" x14ac:dyDescent="0.25">
      <c r="A4111" t="str">
        <f>IF(SUM('A4'!S4142:X4142)=6,'Angaben KH-Standort'!$D$25,"")</f>
        <v/>
      </c>
      <c r="B4111" t="str">
        <f>IF(SUM('A4'!S4142:X4142)=6,'Angaben KH-Standort'!$D$26,"")</f>
        <v/>
      </c>
      <c r="C4111" t="str">
        <f>IF(SUM('A4'!S4142:X4142)=6,'Angaben KH-Standort'!$D$12,"")</f>
        <v/>
      </c>
      <c r="D4111" t="str">
        <f>IF(SUM('A4'!S4142:X4142)=6,'A1'!$F$14,"")</f>
        <v/>
      </c>
      <c r="E4111" t="str">
        <f>IF(SUM('A4'!S4142:X4142)=6,'A4'!C4142,"")</f>
        <v/>
      </c>
      <c r="F4111" t="str">
        <f>IF(SUM('A4'!S4142:X4142)=6,'A4'!D4142,"")</f>
        <v/>
      </c>
      <c r="G4111" t="str">
        <f>IF(SUM('A4'!S4142:X4142)=6,'A4'!E4142,"")</f>
        <v/>
      </c>
      <c r="H4111" t="str">
        <f>IF(SUM('A4'!S4142:X4142)=6,'A4'!F4142,"")</f>
        <v/>
      </c>
      <c r="I4111" t="str">
        <f>IF(SUM('A4'!S4142:X4142)=6,'A4'!G4142,"")</f>
        <v/>
      </c>
      <c r="J4111" s="308" t="str">
        <f>IF(SUM('A4'!S4142:X4142)=6,'A4'!H4142,"")</f>
        <v/>
      </c>
    </row>
    <row r="4112" spans="1:10" x14ac:dyDescent="0.25">
      <c r="A4112" t="str">
        <f>IF(SUM('A4'!S4143:X4143)=6,'Angaben KH-Standort'!$D$25,"")</f>
        <v/>
      </c>
      <c r="B4112" t="str">
        <f>IF(SUM('A4'!S4143:X4143)=6,'Angaben KH-Standort'!$D$26,"")</f>
        <v/>
      </c>
      <c r="C4112" t="str">
        <f>IF(SUM('A4'!S4143:X4143)=6,'Angaben KH-Standort'!$D$12,"")</f>
        <v/>
      </c>
      <c r="D4112" t="str">
        <f>IF(SUM('A4'!S4143:X4143)=6,'A1'!$F$14,"")</f>
        <v/>
      </c>
      <c r="E4112" t="str">
        <f>IF(SUM('A4'!S4143:X4143)=6,'A4'!C4143,"")</f>
        <v/>
      </c>
      <c r="F4112" t="str">
        <f>IF(SUM('A4'!S4143:X4143)=6,'A4'!D4143,"")</f>
        <v/>
      </c>
      <c r="G4112" t="str">
        <f>IF(SUM('A4'!S4143:X4143)=6,'A4'!E4143,"")</f>
        <v/>
      </c>
      <c r="H4112" t="str">
        <f>IF(SUM('A4'!S4143:X4143)=6,'A4'!F4143,"")</f>
        <v/>
      </c>
      <c r="I4112" t="str">
        <f>IF(SUM('A4'!S4143:X4143)=6,'A4'!G4143,"")</f>
        <v/>
      </c>
      <c r="J4112" s="308" t="str">
        <f>IF(SUM('A4'!S4143:X4143)=6,'A4'!H4143,"")</f>
        <v/>
      </c>
    </row>
    <row r="4113" spans="1:10" x14ac:dyDescent="0.25">
      <c r="A4113" t="str">
        <f>IF(SUM('A4'!S4144:X4144)=6,'Angaben KH-Standort'!$D$25,"")</f>
        <v/>
      </c>
      <c r="B4113" t="str">
        <f>IF(SUM('A4'!S4144:X4144)=6,'Angaben KH-Standort'!$D$26,"")</f>
        <v/>
      </c>
      <c r="C4113" t="str">
        <f>IF(SUM('A4'!S4144:X4144)=6,'Angaben KH-Standort'!$D$12,"")</f>
        <v/>
      </c>
      <c r="D4113" t="str">
        <f>IF(SUM('A4'!S4144:X4144)=6,'A1'!$F$14,"")</f>
        <v/>
      </c>
      <c r="E4113" t="str">
        <f>IF(SUM('A4'!S4144:X4144)=6,'A4'!C4144,"")</f>
        <v/>
      </c>
      <c r="F4113" t="str">
        <f>IF(SUM('A4'!S4144:X4144)=6,'A4'!D4144,"")</f>
        <v/>
      </c>
      <c r="G4113" t="str">
        <f>IF(SUM('A4'!S4144:X4144)=6,'A4'!E4144,"")</f>
        <v/>
      </c>
      <c r="H4113" t="str">
        <f>IF(SUM('A4'!S4144:X4144)=6,'A4'!F4144,"")</f>
        <v/>
      </c>
      <c r="I4113" t="str">
        <f>IF(SUM('A4'!S4144:X4144)=6,'A4'!G4144,"")</f>
        <v/>
      </c>
      <c r="J4113" s="308" t="str">
        <f>IF(SUM('A4'!S4144:X4144)=6,'A4'!H4144,"")</f>
        <v/>
      </c>
    </row>
    <row r="4114" spans="1:10" x14ac:dyDescent="0.25">
      <c r="A4114" t="str">
        <f>IF(SUM('A4'!S4145:X4145)=6,'Angaben KH-Standort'!$D$25,"")</f>
        <v/>
      </c>
      <c r="B4114" t="str">
        <f>IF(SUM('A4'!S4145:X4145)=6,'Angaben KH-Standort'!$D$26,"")</f>
        <v/>
      </c>
      <c r="C4114" t="str">
        <f>IF(SUM('A4'!S4145:X4145)=6,'Angaben KH-Standort'!$D$12,"")</f>
        <v/>
      </c>
      <c r="D4114" t="str">
        <f>IF(SUM('A4'!S4145:X4145)=6,'A1'!$F$14,"")</f>
        <v/>
      </c>
      <c r="E4114" t="str">
        <f>IF(SUM('A4'!S4145:X4145)=6,'A4'!C4145,"")</f>
        <v/>
      </c>
      <c r="F4114" t="str">
        <f>IF(SUM('A4'!S4145:X4145)=6,'A4'!D4145,"")</f>
        <v/>
      </c>
      <c r="G4114" t="str">
        <f>IF(SUM('A4'!S4145:X4145)=6,'A4'!E4145,"")</f>
        <v/>
      </c>
      <c r="H4114" t="str">
        <f>IF(SUM('A4'!S4145:X4145)=6,'A4'!F4145,"")</f>
        <v/>
      </c>
      <c r="I4114" t="str">
        <f>IF(SUM('A4'!S4145:X4145)=6,'A4'!G4145,"")</f>
        <v/>
      </c>
      <c r="J4114" s="308" t="str">
        <f>IF(SUM('A4'!S4145:X4145)=6,'A4'!H4145,"")</f>
        <v/>
      </c>
    </row>
    <row r="4115" spans="1:10" x14ac:dyDescent="0.25">
      <c r="A4115" t="str">
        <f>IF(SUM('A4'!S4146:X4146)=6,'Angaben KH-Standort'!$D$25,"")</f>
        <v/>
      </c>
      <c r="B4115" t="str">
        <f>IF(SUM('A4'!S4146:X4146)=6,'Angaben KH-Standort'!$D$26,"")</f>
        <v/>
      </c>
      <c r="C4115" t="str">
        <f>IF(SUM('A4'!S4146:X4146)=6,'Angaben KH-Standort'!$D$12,"")</f>
        <v/>
      </c>
      <c r="D4115" t="str">
        <f>IF(SUM('A4'!S4146:X4146)=6,'A1'!$F$14,"")</f>
        <v/>
      </c>
      <c r="E4115" t="str">
        <f>IF(SUM('A4'!S4146:X4146)=6,'A4'!C4146,"")</f>
        <v/>
      </c>
      <c r="F4115" t="str">
        <f>IF(SUM('A4'!S4146:X4146)=6,'A4'!D4146,"")</f>
        <v/>
      </c>
      <c r="G4115" t="str">
        <f>IF(SUM('A4'!S4146:X4146)=6,'A4'!E4146,"")</f>
        <v/>
      </c>
      <c r="H4115" t="str">
        <f>IF(SUM('A4'!S4146:X4146)=6,'A4'!F4146,"")</f>
        <v/>
      </c>
      <c r="I4115" t="str">
        <f>IF(SUM('A4'!S4146:X4146)=6,'A4'!G4146,"")</f>
        <v/>
      </c>
      <c r="J4115" s="308" t="str">
        <f>IF(SUM('A4'!S4146:X4146)=6,'A4'!H4146,"")</f>
        <v/>
      </c>
    </row>
    <row r="4116" spans="1:10" x14ac:dyDescent="0.25">
      <c r="A4116" t="str">
        <f>IF(SUM('A4'!S4147:X4147)=6,'Angaben KH-Standort'!$D$25,"")</f>
        <v/>
      </c>
      <c r="B4116" t="str">
        <f>IF(SUM('A4'!S4147:X4147)=6,'Angaben KH-Standort'!$D$26,"")</f>
        <v/>
      </c>
      <c r="C4116" t="str">
        <f>IF(SUM('A4'!S4147:X4147)=6,'Angaben KH-Standort'!$D$12,"")</f>
        <v/>
      </c>
      <c r="D4116" t="str">
        <f>IF(SUM('A4'!S4147:X4147)=6,'A1'!$F$14,"")</f>
        <v/>
      </c>
      <c r="E4116" t="str">
        <f>IF(SUM('A4'!S4147:X4147)=6,'A4'!C4147,"")</f>
        <v/>
      </c>
      <c r="F4116" t="str">
        <f>IF(SUM('A4'!S4147:X4147)=6,'A4'!D4147,"")</f>
        <v/>
      </c>
      <c r="G4116" t="str">
        <f>IF(SUM('A4'!S4147:X4147)=6,'A4'!E4147,"")</f>
        <v/>
      </c>
      <c r="H4116" t="str">
        <f>IF(SUM('A4'!S4147:X4147)=6,'A4'!F4147,"")</f>
        <v/>
      </c>
      <c r="I4116" t="str">
        <f>IF(SUM('A4'!S4147:X4147)=6,'A4'!G4147,"")</f>
        <v/>
      </c>
      <c r="J4116" s="308" t="str">
        <f>IF(SUM('A4'!S4147:X4147)=6,'A4'!H4147,"")</f>
        <v/>
      </c>
    </row>
    <row r="4117" spans="1:10" x14ac:dyDescent="0.25">
      <c r="A4117" t="str">
        <f>IF(SUM('A4'!S4148:X4148)=6,'Angaben KH-Standort'!$D$25,"")</f>
        <v/>
      </c>
      <c r="B4117" t="str">
        <f>IF(SUM('A4'!S4148:X4148)=6,'Angaben KH-Standort'!$D$26,"")</f>
        <v/>
      </c>
      <c r="C4117" t="str">
        <f>IF(SUM('A4'!S4148:X4148)=6,'Angaben KH-Standort'!$D$12,"")</f>
        <v/>
      </c>
      <c r="D4117" t="str">
        <f>IF(SUM('A4'!S4148:X4148)=6,'A1'!$F$14,"")</f>
        <v/>
      </c>
      <c r="E4117" t="str">
        <f>IF(SUM('A4'!S4148:X4148)=6,'A4'!C4148,"")</f>
        <v/>
      </c>
      <c r="F4117" t="str">
        <f>IF(SUM('A4'!S4148:X4148)=6,'A4'!D4148,"")</f>
        <v/>
      </c>
      <c r="G4117" t="str">
        <f>IF(SUM('A4'!S4148:X4148)=6,'A4'!E4148,"")</f>
        <v/>
      </c>
      <c r="H4117" t="str">
        <f>IF(SUM('A4'!S4148:X4148)=6,'A4'!F4148,"")</f>
        <v/>
      </c>
      <c r="I4117" t="str">
        <f>IF(SUM('A4'!S4148:X4148)=6,'A4'!G4148,"")</f>
        <v/>
      </c>
      <c r="J4117" s="308" t="str">
        <f>IF(SUM('A4'!S4148:X4148)=6,'A4'!H4148,"")</f>
        <v/>
      </c>
    </row>
    <row r="4118" spans="1:10" x14ac:dyDescent="0.25">
      <c r="A4118" t="str">
        <f>IF(SUM('A4'!S4149:X4149)=6,'Angaben KH-Standort'!$D$25,"")</f>
        <v/>
      </c>
      <c r="B4118" t="str">
        <f>IF(SUM('A4'!S4149:X4149)=6,'Angaben KH-Standort'!$D$26,"")</f>
        <v/>
      </c>
      <c r="C4118" t="str">
        <f>IF(SUM('A4'!S4149:X4149)=6,'Angaben KH-Standort'!$D$12,"")</f>
        <v/>
      </c>
      <c r="D4118" t="str">
        <f>IF(SUM('A4'!S4149:X4149)=6,'A1'!$F$14,"")</f>
        <v/>
      </c>
      <c r="E4118" t="str">
        <f>IF(SUM('A4'!S4149:X4149)=6,'A4'!C4149,"")</f>
        <v/>
      </c>
      <c r="F4118" t="str">
        <f>IF(SUM('A4'!S4149:X4149)=6,'A4'!D4149,"")</f>
        <v/>
      </c>
      <c r="G4118" t="str">
        <f>IF(SUM('A4'!S4149:X4149)=6,'A4'!E4149,"")</f>
        <v/>
      </c>
      <c r="H4118" t="str">
        <f>IF(SUM('A4'!S4149:X4149)=6,'A4'!F4149,"")</f>
        <v/>
      </c>
      <c r="I4118" t="str">
        <f>IF(SUM('A4'!S4149:X4149)=6,'A4'!G4149,"")</f>
        <v/>
      </c>
      <c r="J4118" s="308" t="str">
        <f>IF(SUM('A4'!S4149:X4149)=6,'A4'!H4149,"")</f>
        <v/>
      </c>
    </row>
    <row r="4119" spans="1:10" x14ac:dyDescent="0.25">
      <c r="A4119" t="str">
        <f>IF(SUM('A4'!S4150:X4150)=6,'Angaben KH-Standort'!$D$25,"")</f>
        <v/>
      </c>
      <c r="B4119" t="str">
        <f>IF(SUM('A4'!S4150:X4150)=6,'Angaben KH-Standort'!$D$26,"")</f>
        <v/>
      </c>
      <c r="C4119" t="str">
        <f>IF(SUM('A4'!S4150:X4150)=6,'Angaben KH-Standort'!$D$12,"")</f>
        <v/>
      </c>
      <c r="D4119" t="str">
        <f>IF(SUM('A4'!S4150:X4150)=6,'A1'!$F$14,"")</f>
        <v/>
      </c>
      <c r="E4119" t="str">
        <f>IF(SUM('A4'!S4150:X4150)=6,'A4'!C4150,"")</f>
        <v/>
      </c>
      <c r="F4119" t="str">
        <f>IF(SUM('A4'!S4150:X4150)=6,'A4'!D4150,"")</f>
        <v/>
      </c>
      <c r="G4119" t="str">
        <f>IF(SUM('A4'!S4150:X4150)=6,'A4'!E4150,"")</f>
        <v/>
      </c>
      <c r="H4119" t="str">
        <f>IF(SUM('A4'!S4150:X4150)=6,'A4'!F4150,"")</f>
        <v/>
      </c>
      <c r="I4119" t="str">
        <f>IF(SUM('A4'!S4150:X4150)=6,'A4'!G4150,"")</f>
        <v/>
      </c>
      <c r="J4119" s="308" t="str">
        <f>IF(SUM('A4'!S4150:X4150)=6,'A4'!H4150,"")</f>
        <v/>
      </c>
    </row>
    <row r="4120" spans="1:10" x14ac:dyDescent="0.25">
      <c r="A4120" t="str">
        <f>IF(SUM('A4'!S4151:X4151)=6,'Angaben KH-Standort'!$D$25,"")</f>
        <v/>
      </c>
      <c r="B4120" t="str">
        <f>IF(SUM('A4'!S4151:X4151)=6,'Angaben KH-Standort'!$D$26,"")</f>
        <v/>
      </c>
      <c r="C4120" t="str">
        <f>IF(SUM('A4'!S4151:X4151)=6,'Angaben KH-Standort'!$D$12,"")</f>
        <v/>
      </c>
      <c r="D4120" t="str">
        <f>IF(SUM('A4'!S4151:X4151)=6,'A1'!$F$14,"")</f>
        <v/>
      </c>
      <c r="E4120" t="str">
        <f>IF(SUM('A4'!S4151:X4151)=6,'A4'!C4151,"")</f>
        <v/>
      </c>
      <c r="F4120" t="str">
        <f>IF(SUM('A4'!S4151:X4151)=6,'A4'!D4151,"")</f>
        <v/>
      </c>
      <c r="G4120" t="str">
        <f>IF(SUM('A4'!S4151:X4151)=6,'A4'!E4151,"")</f>
        <v/>
      </c>
      <c r="H4120" t="str">
        <f>IF(SUM('A4'!S4151:X4151)=6,'A4'!F4151,"")</f>
        <v/>
      </c>
      <c r="I4120" t="str">
        <f>IF(SUM('A4'!S4151:X4151)=6,'A4'!G4151,"")</f>
        <v/>
      </c>
      <c r="J4120" s="308" t="str">
        <f>IF(SUM('A4'!S4151:X4151)=6,'A4'!H4151,"")</f>
        <v/>
      </c>
    </row>
    <row r="4121" spans="1:10" x14ac:dyDescent="0.25">
      <c r="A4121" t="str">
        <f>IF(SUM('A4'!S4152:X4152)=6,'Angaben KH-Standort'!$D$25,"")</f>
        <v/>
      </c>
      <c r="B4121" t="str">
        <f>IF(SUM('A4'!S4152:X4152)=6,'Angaben KH-Standort'!$D$26,"")</f>
        <v/>
      </c>
      <c r="C4121" t="str">
        <f>IF(SUM('A4'!S4152:X4152)=6,'Angaben KH-Standort'!$D$12,"")</f>
        <v/>
      </c>
      <c r="D4121" t="str">
        <f>IF(SUM('A4'!S4152:X4152)=6,'A1'!$F$14,"")</f>
        <v/>
      </c>
      <c r="E4121" t="str">
        <f>IF(SUM('A4'!S4152:X4152)=6,'A4'!C4152,"")</f>
        <v/>
      </c>
      <c r="F4121" t="str">
        <f>IF(SUM('A4'!S4152:X4152)=6,'A4'!D4152,"")</f>
        <v/>
      </c>
      <c r="G4121" t="str">
        <f>IF(SUM('A4'!S4152:X4152)=6,'A4'!E4152,"")</f>
        <v/>
      </c>
      <c r="H4121" t="str">
        <f>IF(SUM('A4'!S4152:X4152)=6,'A4'!F4152,"")</f>
        <v/>
      </c>
      <c r="I4121" t="str">
        <f>IF(SUM('A4'!S4152:X4152)=6,'A4'!G4152,"")</f>
        <v/>
      </c>
      <c r="J4121" s="308" t="str">
        <f>IF(SUM('A4'!S4152:X4152)=6,'A4'!H4152,"")</f>
        <v/>
      </c>
    </row>
    <row r="4122" spans="1:10" x14ac:dyDescent="0.25">
      <c r="A4122" t="str">
        <f>IF(SUM('A4'!S4153:X4153)=6,'Angaben KH-Standort'!$D$25,"")</f>
        <v/>
      </c>
      <c r="B4122" t="str">
        <f>IF(SUM('A4'!S4153:X4153)=6,'Angaben KH-Standort'!$D$26,"")</f>
        <v/>
      </c>
      <c r="C4122" t="str">
        <f>IF(SUM('A4'!S4153:X4153)=6,'Angaben KH-Standort'!$D$12,"")</f>
        <v/>
      </c>
      <c r="D4122" t="str">
        <f>IF(SUM('A4'!S4153:X4153)=6,'A1'!$F$14,"")</f>
        <v/>
      </c>
      <c r="E4122" t="str">
        <f>IF(SUM('A4'!S4153:X4153)=6,'A4'!C4153,"")</f>
        <v/>
      </c>
      <c r="F4122" t="str">
        <f>IF(SUM('A4'!S4153:X4153)=6,'A4'!D4153,"")</f>
        <v/>
      </c>
      <c r="G4122" t="str">
        <f>IF(SUM('A4'!S4153:X4153)=6,'A4'!E4153,"")</f>
        <v/>
      </c>
      <c r="H4122" t="str">
        <f>IF(SUM('A4'!S4153:X4153)=6,'A4'!F4153,"")</f>
        <v/>
      </c>
      <c r="I4122" t="str">
        <f>IF(SUM('A4'!S4153:X4153)=6,'A4'!G4153,"")</f>
        <v/>
      </c>
      <c r="J4122" s="308" t="str">
        <f>IF(SUM('A4'!S4153:X4153)=6,'A4'!H4153,"")</f>
        <v/>
      </c>
    </row>
    <row r="4123" spans="1:10" x14ac:dyDescent="0.25">
      <c r="A4123" t="str">
        <f>IF(SUM('A4'!S4154:X4154)=6,'Angaben KH-Standort'!$D$25,"")</f>
        <v/>
      </c>
      <c r="B4123" t="str">
        <f>IF(SUM('A4'!S4154:X4154)=6,'Angaben KH-Standort'!$D$26,"")</f>
        <v/>
      </c>
      <c r="C4123" t="str">
        <f>IF(SUM('A4'!S4154:X4154)=6,'Angaben KH-Standort'!$D$12,"")</f>
        <v/>
      </c>
      <c r="D4123" t="str">
        <f>IF(SUM('A4'!S4154:X4154)=6,'A1'!$F$14,"")</f>
        <v/>
      </c>
      <c r="E4123" t="str">
        <f>IF(SUM('A4'!S4154:X4154)=6,'A4'!C4154,"")</f>
        <v/>
      </c>
      <c r="F4123" t="str">
        <f>IF(SUM('A4'!S4154:X4154)=6,'A4'!D4154,"")</f>
        <v/>
      </c>
      <c r="G4123" t="str">
        <f>IF(SUM('A4'!S4154:X4154)=6,'A4'!E4154,"")</f>
        <v/>
      </c>
      <c r="H4123" t="str">
        <f>IF(SUM('A4'!S4154:X4154)=6,'A4'!F4154,"")</f>
        <v/>
      </c>
      <c r="I4123" t="str">
        <f>IF(SUM('A4'!S4154:X4154)=6,'A4'!G4154,"")</f>
        <v/>
      </c>
      <c r="J4123" s="308" t="str">
        <f>IF(SUM('A4'!S4154:X4154)=6,'A4'!H4154,"")</f>
        <v/>
      </c>
    </row>
    <row r="4124" spans="1:10" x14ac:dyDescent="0.25">
      <c r="A4124" t="str">
        <f>IF(SUM('A4'!S4155:X4155)=6,'Angaben KH-Standort'!$D$25,"")</f>
        <v/>
      </c>
      <c r="B4124" t="str">
        <f>IF(SUM('A4'!S4155:X4155)=6,'Angaben KH-Standort'!$D$26,"")</f>
        <v/>
      </c>
      <c r="C4124" t="str">
        <f>IF(SUM('A4'!S4155:X4155)=6,'Angaben KH-Standort'!$D$12,"")</f>
        <v/>
      </c>
      <c r="D4124" t="str">
        <f>IF(SUM('A4'!S4155:X4155)=6,'A1'!$F$14,"")</f>
        <v/>
      </c>
      <c r="E4124" t="str">
        <f>IF(SUM('A4'!S4155:X4155)=6,'A4'!C4155,"")</f>
        <v/>
      </c>
      <c r="F4124" t="str">
        <f>IF(SUM('A4'!S4155:X4155)=6,'A4'!D4155,"")</f>
        <v/>
      </c>
      <c r="G4124" t="str">
        <f>IF(SUM('A4'!S4155:X4155)=6,'A4'!E4155,"")</f>
        <v/>
      </c>
      <c r="H4124" t="str">
        <f>IF(SUM('A4'!S4155:X4155)=6,'A4'!F4155,"")</f>
        <v/>
      </c>
      <c r="I4124" t="str">
        <f>IF(SUM('A4'!S4155:X4155)=6,'A4'!G4155,"")</f>
        <v/>
      </c>
      <c r="J4124" s="308" t="str">
        <f>IF(SUM('A4'!S4155:X4155)=6,'A4'!H4155,"")</f>
        <v/>
      </c>
    </row>
    <row r="4125" spans="1:10" x14ac:dyDescent="0.25">
      <c r="A4125" t="str">
        <f>IF(SUM('A4'!S4156:X4156)=6,'Angaben KH-Standort'!$D$25,"")</f>
        <v/>
      </c>
      <c r="B4125" t="str">
        <f>IF(SUM('A4'!S4156:X4156)=6,'Angaben KH-Standort'!$D$26,"")</f>
        <v/>
      </c>
      <c r="C4125" t="str">
        <f>IF(SUM('A4'!S4156:X4156)=6,'Angaben KH-Standort'!$D$12,"")</f>
        <v/>
      </c>
      <c r="D4125" t="str">
        <f>IF(SUM('A4'!S4156:X4156)=6,'A1'!$F$14,"")</f>
        <v/>
      </c>
      <c r="E4125" t="str">
        <f>IF(SUM('A4'!S4156:X4156)=6,'A4'!C4156,"")</f>
        <v/>
      </c>
      <c r="F4125" t="str">
        <f>IF(SUM('A4'!S4156:X4156)=6,'A4'!D4156,"")</f>
        <v/>
      </c>
      <c r="G4125" t="str">
        <f>IF(SUM('A4'!S4156:X4156)=6,'A4'!E4156,"")</f>
        <v/>
      </c>
      <c r="H4125" t="str">
        <f>IF(SUM('A4'!S4156:X4156)=6,'A4'!F4156,"")</f>
        <v/>
      </c>
      <c r="I4125" t="str">
        <f>IF(SUM('A4'!S4156:X4156)=6,'A4'!G4156,"")</f>
        <v/>
      </c>
      <c r="J4125" s="308" t="str">
        <f>IF(SUM('A4'!S4156:X4156)=6,'A4'!H4156,"")</f>
        <v/>
      </c>
    </row>
    <row r="4126" spans="1:10" x14ac:dyDescent="0.25">
      <c r="A4126" t="str">
        <f>IF(SUM('A4'!S4157:X4157)=6,'Angaben KH-Standort'!$D$25,"")</f>
        <v/>
      </c>
      <c r="B4126" t="str">
        <f>IF(SUM('A4'!S4157:X4157)=6,'Angaben KH-Standort'!$D$26,"")</f>
        <v/>
      </c>
      <c r="C4126" t="str">
        <f>IF(SUM('A4'!S4157:X4157)=6,'Angaben KH-Standort'!$D$12,"")</f>
        <v/>
      </c>
      <c r="D4126" t="str">
        <f>IF(SUM('A4'!S4157:X4157)=6,'A1'!$F$14,"")</f>
        <v/>
      </c>
      <c r="E4126" t="str">
        <f>IF(SUM('A4'!S4157:X4157)=6,'A4'!C4157,"")</f>
        <v/>
      </c>
      <c r="F4126" t="str">
        <f>IF(SUM('A4'!S4157:X4157)=6,'A4'!D4157,"")</f>
        <v/>
      </c>
      <c r="G4126" t="str">
        <f>IF(SUM('A4'!S4157:X4157)=6,'A4'!E4157,"")</f>
        <v/>
      </c>
      <c r="H4126" t="str">
        <f>IF(SUM('A4'!S4157:X4157)=6,'A4'!F4157,"")</f>
        <v/>
      </c>
      <c r="I4126" t="str">
        <f>IF(SUM('A4'!S4157:X4157)=6,'A4'!G4157,"")</f>
        <v/>
      </c>
      <c r="J4126" s="308" t="str">
        <f>IF(SUM('A4'!S4157:X4157)=6,'A4'!H4157,"")</f>
        <v/>
      </c>
    </row>
    <row r="4127" spans="1:10" x14ac:dyDescent="0.25">
      <c r="A4127" t="str">
        <f>IF(SUM('A4'!S4158:X4158)=6,'Angaben KH-Standort'!$D$25,"")</f>
        <v/>
      </c>
      <c r="B4127" t="str">
        <f>IF(SUM('A4'!S4158:X4158)=6,'Angaben KH-Standort'!$D$26,"")</f>
        <v/>
      </c>
      <c r="C4127" t="str">
        <f>IF(SUM('A4'!S4158:X4158)=6,'Angaben KH-Standort'!$D$12,"")</f>
        <v/>
      </c>
      <c r="D4127" t="str">
        <f>IF(SUM('A4'!S4158:X4158)=6,'A1'!$F$14,"")</f>
        <v/>
      </c>
      <c r="E4127" t="str">
        <f>IF(SUM('A4'!S4158:X4158)=6,'A4'!C4158,"")</f>
        <v/>
      </c>
      <c r="F4127" t="str">
        <f>IF(SUM('A4'!S4158:X4158)=6,'A4'!D4158,"")</f>
        <v/>
      </c>
      <c r="G4127" t="str">
        <f>IF(SUM('A4'!S4158:X4158)=6,'A4'!E4158,"")</f>
        <v/>
      </c>
      <c r="H4127" t="str">
        <f>IF(SUM('A4'!S4158:X4158)=6,'A4'!F4158,"")</f>
        <v/>
      </c>
      <c r="I4127" t="str">
        <f>IF(SUM('A4'!S4158:X4158)=6,'A4'!G4158,"")</f>
        <v/>
      </c>
      <c r="J4127" s="308" t="str">
        <f>IF(SUM('A4'!S4158:X4158)=6,'A4'!H4158,"")</f>
        <v/>
      </c>
    </row>
    <row r="4128" spans="1:10" x14ac:dyDescent="0.25">
      <c r="A4128" t="str">
        <f>IF(SUM('A4'!S4159:X4159)=6,'Angaben KH-Standort'!$D$25,"")</f>
        <v/>
      </c>
      <c r="B4128" t="str">
        <f>IF(SUM('A4'!S4159:X4159)=6,'Angaben KH-Standort'!$D$26,"")</f>
        <v/>
      </c>
      <c r="C4128" t="str">
        <f>IF(SUM('A4'!S4159:X4159)=6,'Angaben KH-Standort'!$D$12,"")</f>
        <v/>
      </c>
      <c r="D4128" t="str">
        <f>IF(SUM('A4'!S4159:X4159)=6,'A1'!$F$14,"")</f>
        <v/>
      </c>
      <c r="E4128" t="str">
        <f>IF(SUM('A4'!S4159:X4159)=6,'A4'!C4159,"")</f>
        <v/>
      </c>
      <c r="F4128" t="str">
        <f>IF(SUM('A4'!S4159:X4159)=6,'A4'!D4159,"")</f>
        <v/>
      </c>
      <c r="G4128" t="str">
        <f>IF(SUM('A4'!S4159:X4159)=6,'A4'!E4159,"")</f>
        <v/>
      </c>
      <c r="H4128" t="str">
        <f>IF(SUM('A4'!S4159:X4159)=6,'A4'!F4159,"")</f>
        <v/>
      </c>
      <c r="I4128" t="str">
        <f>IF(SUM('A4'!S4159:X4159)=6,'A4'!G4159,"")</f>
        <v/>
      </c>
      <c r="J4128" s="308" t="str">
        <f>IF(SUM('A4'!S4159:X4159)=6,'A4'!H4159,"")</f>
        <v/>
      </c>
    </row>
    <row r="4129" spans="1:10" x14ac:dyDescent="0.25">
      <c r="A4129" t="str">
        <f>IF(SUM('A4'!S4160:X4160)=6,'Angaben KH-Standort'!$D$25,"")</f>
        <v/>
      </c>
      <c r="B4129" t="str">
        <f>IF(SUM('A4'!S4160:X4160)=6,'Angaben KH-Standort'!$D$26,"")</f>
        <v/>
      </c>
      <c r="C4129" t="str">
        <f>IF(SUM('A4'!S4160:X4160)=6,'Angaben KH-Standort'!$D$12,"")</f>
        <v/>
      </c>
      <c r="D4129" t="str">
        <f>IF(SUM('A4'!S4160:X4160)=6,'A1'!$F$14,"")</f>
        <v/>
      </c>
      <c r="E4129" t="str">
        <f>IF(SUM('A4'!S4160:X4160)=6,'A4'!C4160,"")</f>
        <v/>
      </c>
      <c r="F4129" t="str">
        <f>IF(SUM('A4'!S4160:X4160)=6,'A4'!D4160,"")</f>
        <v/>
      </c>
      <c r="G4129" t="str">
        <f>IF(SUM('A4'!S4160:X4160)=6,'A4'!E4160,"")</f>
        <v/>
      </c>
      <c r="H4129" t="str">
        <f>IF(SUM('A4'!S4160:X4160)=6,'A4'!F4160,"")</f>
        <v/>
      </c>
      <c r="I4129" t="str">
        <f>IF(SUM('A4'!S4160:X4160)=6,'A4'!G4160,"")</f>
        <v/>
      </c>
      <c r="J4129" s="308" t="str">
        <f>IF(SUM('A4'!S4160:X4160)=6,'A4'!H4160,"")</f>
        <v/>
      </c>
    </row>
    <row r="4130" spans="1:10" x14ac:dyDescent="0.25">
      <c r="A4130" t="str">
        <f>IF(SUM('A4'!S4161:X4161)=6,'Angaben KH-Standort'!$D$25,"")</f>
        <v/>
      </c>
      <c r="B4130" t="str">
        <f>IF(SUM('A4'!S4161:X4161)=6,'Angaben KH-Standort'!$D$26,"")</f>
        <v/>
      </c>
      <c r="C4130" t="str">
        <f>IF(SUM('A4'!S4161:X4161)=6,'Angaben KH-Standort'!$D$12,"")</f>
        <v/>
      </c>
      <c r="D4130" t="str">
        <f>IF(SUM('A4'!S4161:X4161)=6,'A1'!$F$14,"")</f>
        <v/>
      </c>
      <c r="E4130" t="str">
        <f>IF(SUM('A4'!S4161:X4161)=6,'A4'!C4161,"")</f>
        <v/>
      </c>
      <c r="F4130" t="str">
        <f>IF(SUM('A4'!S4161:X4161)=6,'A4'!D4161,"")</f>
        <v/>
      </c>
      <c r="G4130" t="str">
        <f>IF(SUM('A4'!S4161:X4161)=6,'A4'!E4161,"")</f>
        <v/>
      </c>
      <c r="H4130" t="str">
        <f>IF(SUM('A4'!S4161:X4161)=6,'A4'!F4161,"")</f>
        <v/>
      </c>
      <c r="I4130" t="str">
        <f>IF(SUM('A4'!S4161:X4161)=6,'A4'!G4161,"")</f>
        <v/>
      </c>
      <c r="J4130" s="308" t="str">
        <f>IF(SUM('A4'!S4161:X4161)=6,'A4'!H4161,"")</f>
        <v/>
      </c>
    </row>
    <row r="4131" spans="1:10" x14ac:dyDescent="0.25">
      <c r="A4131" t="str">
        <f>IF(SUM('A4'!S4162:X4162)=6,'Angaben KH-Standort'!$D$25,"")</f>
        <v/>
      </c>
      <c r="B4131" t="str">
        <f>IF(SUM('A4'!S4162:X4162)=6,'Angaben KH-Standort'!$D$26,"")</f>
        <v/>
      </c>
      <c r="C4131" t="str">
        <f>IF(SUM('A4'!S4162:X4162)=6,'Angaben KH-Standort'!$D$12,"")</f>
        <v/>
      </c>
      <c r="D4131" t="str">
        <f>IF(SUM('A4'!S4162:X4162)=6,'A1'!$F$14,"")</f>
        <v/>
      </c>
      <c r="E4131" t="str">
        <f>IF(SUM('A4'!S4162:X4162)=6,'A4'!C4162,"")</f>
        <v/>
      </c>
      <c r="F4131" t="str">
        <f>IF(SUM('A4'!S4162:X4162)=6,'A4'!D4162,"")</f>
        <v/>
      </c>
      <c r="G4131" t="str">
        <f>IF(SUM('A4'!S4162:X4162)=6,'A4'!E4162,"")</f>
        <v/>
      </c>
      <c r="H4131" t="str">
        <f>IF(SUM('A4'!S4162:X4162)=6,'A4'!F4162,"")</f>
        <v/>
      </c>
      <c r="I4131" t="str">
        <f>IF(SUM('A4'!S4162:X4162)=6,'A4'!G4162,"")</f>
        <v/>
      </c>
      <c r="J4131" s="308" t="str">
        <f>IF(SUM('A4'!S4162:X4162)=6,'A4'!H4162,"")</f>
        <v/>
      </c>
    </row>
    <row r="4132" spans="1:10" x14ac:dyDescent="0.25">
      <c r="A4132" t="str">
        <f>IF(SUM('A4'!S4163:X4163)=6,'Angaben KH-Standort'!$D$25,"")</f>
        <v/>
      </c>
      <c r="B4132" t="str">
        <f>IF(SUM('A4'!S4163:X4163)=6,'Angaben KH-Standort'!$D$26,"")</f>
        <v/>
      </c>
      <c r="C4132" t="str">
        <f>IF(SUM('A4'!S4163:X4163)=6,'Angaben KH-Standort'!$D$12,"")</f>
        <v/>
      </c>
      <c r="D4132" t="str">
        <f>IF(SUM('A4'!S4163:X4163)=6,'A1'!$F$14,"")</f>
        <v/>
      </c>
      <c r="E4132" t="str">
        <f>IF(SUM('A4'!S4163:X4163)=6,'A4'!C4163,"")</f>
        <v/>
      </c>
      <c r="F4132" t="str">
        <f>IF(SUM('A4'!S4163:X4163)=6,'A4'!D4163,"")</f>
        <v/>
      </c>
      <c r="G4132" t="str">
        <f>IF(SUM('A4'!S4163:X4163)=6,'A4'!E4163,"")</f>
        <v/>
      </c>
      <c r="H4132" t="str">
        <f>IF(SUM('A4'!S4163:X4163)=6,'A4'!F4163,"")</f>
        <v/>
      </c>
      <c r="I4132" t="str">
        <f>IF(SUM('A4'!S4163:X4163)=6,'A4'!G4163,"")</f>
        <v/>
      </c>
      <c r="J4132" s="308" t="str">
        <f>IF(SUM('A4'!S4163:X4163)=6,'A4'!H4163,"")</f>
        <v/>
      </c>
    </row>
    <row r="4133" spans="1:10" x14ac:dyDescent="0.25">
      <c r="A4133" t="str">
        <f>IF(SUM('A4'!S4164:X4164)=6,'Angaben KH-Standort'!$D$25,"")</f>
        <v/>
      </c>
      <c r="B4133" t="str">
        <f>IF(SUM('A4'!S4164:X4164)=6,'Angaben KH-Standort'!$D$26,"")</f>
        <v/>
      </c>
      <c r="C4133" t="str">
        <f>IF(SUM('A4'!S4164:X4164)=6,'Angaben KH-Standort'!$D$12,"")</f>
        <v/>
      </c>
      <c r="D4133" t="str">
        <f>IF(SUM('A4'!S4164:X4164)=6,'A1'!$F$14,"")</f>
        <v/>
      </c>
      <c r="E4133" t="str">
        <f>IF(SUM('A4'!S4164:X4164)=6,'A4'!C4164,"")</f>
        <v/>
      </c>
      <c r="F4133" t="str">
        <f>IF(SUM('A4'!S4164:X4164)=6,'A4'!D4164,"")</f>
        <v/>
      </c>
      <c r="G4133" t="str">
        <f>IF(SUM('A4'!S4164:X4164)=6,'A4'!E4164,"")</f>
        <v/>
      </c>
      <c r="H4133" t="str">
        <f>IF(SUM('A4'!S4164:X4164)=6,'A4'!F4164,"")</f>
        <v/>
      </c>
      <c r="I4133" t="str">
        <f>IF(SUM('A4'!S4164:X4164)=6,'A4'!G4164,"")</f>
        <v/>
      </c>
      <c r="J4133" s="308" t="str">
        <f>IF(SUM('A4'!S4164:X4164)=6,'A4'!H4164,"")</f>
        <v/>
      </c>
    </row>
    <row r="4134" spans="1:10" x14ac:dyDescent="0.25">
      <c r="A4134" t="str">
        <f>IF(SUM('A4'!S4165:X4165)=6,'Angaben KH-Standort'!$D$25,"")</f>
        <v/>
      </c>
      <c r="B4134" t="str">
        <f>IF(SUM('A4'!S4165:X4165)=6,'Angaben KH-Standort'!$D$26,"")</f>
        <v/>
      </c>
      <c r="C4134" t="str">
        <f>IF(SUM('A4'!S4165:X4165)=6,'Angaben KH-Standort'!$D$12,"")</f>
        <v/>
      </c>
      <c r="D4134" t="str">
        <f>IF(SUM('A4'!S4165:X4165)=6,'A1'!$F$14,"")</f>
        <v/>
      </c>
      <c r="E4134" t="str">
        <f>IF(SUM('A4'!S4165:X4165)=6,'A4'!C4165,"")</f>
        <v/>
      </c>
      <c r="F4134" t="str">
        <f>IF(SUM('A4'!S4165:X4165)=6,'A4'!D4165,"")</f>
        <v/>
      </c>
      <c r="G4134" t="str">
        <f>IF(SUM('A4'!S4165:X4165)=6,'A4'!E4165,"")</f>
        <v/>
      </c>
      <c r="H4134" t="str">
        <f>IF(SUM('A4'!S4165:X4165)=6,'A4'!F4165,"")</f>
        <v/>
      </c>
      <c r="I4134" t="str">
        <f>IF(SUM('A4'!S4165:X4165)=6,'A4'!G4165,"")</f>
        <v/>
      </c>
      <c r="J4134" s="308" t="str">
        <f>IF(SUM('A4'!S4165:X4165)=6,'A4'!H4165,"")</f>
        <v/>
      </c>
    </row>
    <row r="4135" spans="1:10" x14ac:dyDescent="0.25">
      <c r="A4135" t="str">
        <f>IF(SUM('A4'!S4166:X4166)=6,'Angaben KH-Standort'!$D$25,"")</f>
        <v/>
      </c>
      <c r="B4135" t="str">
        <f>IF(SUM('A4'!S4166:X4166)=6,'Angaben KH-Standort'!$D$26,"")</f>
        <v/>
      </c>
      <c r="C4135" t="str">
        <f>IF(SUM('A4'!S4166:X4166)=6,'Angaben KH-Standort'!$D$12,"")</f>
        <v/>
      </c>
      <c r="D4135" t="str">
        <f>IF(SUM('A4'!S4166:X4166)=6,'A1'!$F$14,"")</f>
        <v/>
      </c>
      <c r="E4135" t="str">
        <f>IF(SUM('A4'!S4166:X4166)=6,'A4'!C4166,"")</f>
        <v/>
      </c>
      <c r="F4135" t="str">
        <f>IF(SUM('A4'!S4166:X4166)=6,'A4'!D4166,"")</f>
        <v/>
      </c>
      <c r="G4135" t="str">
        <f>IF(SUM('A4'!S4166:X4166)=6,'A4'!E4166,"")</f>
        <v/>
      </c>
      <c r="H4135" t="str">
        <f>IF(SUM('A4'!S4166:X4166)=6,'A4'!F4166,"")</f>
        <v/>
      </c>
      <c r="I4135" t="str">
        <f>IF(SUM('A4'!S4166:X4166)=6,'A4'!G4166,"")</f>
        <v/>
      </c>
      <c r="J4135" s="308" t="str">
        <f>IF(SUM('A4'!S4166:X4166)=6,'A4'!H4166,"")</f>
        <v/>
      </c>
    </row>
    <row r="4136" spans="1:10" x14ac:dyDescent="0.25">
      <c r="A4136" t="str">
        <f>IF(SUM('A4'!S4167:X4167)=6,'Angaben KH-Standort'!$D$25,"")</f>
        <v/>
      </c>
      <c r="B4136" t="str">
        <f>IF(SUM('A4'!S4167:X4167)=6,'Angaben KH-Standort'!$D$26,"")</f>
        <v/>
      </c>
      <c r="C4136" t="str">
        <f>IF(SUM('A4'!S4167:X4167)=6,'Angaben KH-Standort'!$D$12,"")</f>
        <v/>
      </c>
      <c r="D4136" t="str">
        <f>IF(SUM('A4'!S4167:X4167)=6,'A1'!$F$14,"")</f>
        <v/>
      </c>
      <c r="E4136" t="str">
        <f>IF(SUM('A4'!S4167:X4167)=6,'A4'!C4167,"")</f>
        <v/>
      </c>
      <c r="F4136" t="str">
        <f>IF(SUM('A4'!S4167:X4167)=6,'A4'!D4167,"")</f>
        <v/>
      </c>
      <c r="G4136" t="str">
        <f>IF(SUM('A4'!S4167:X4167)=6,'A4'!E4167,"")</f>
        <v/>
      </c>
      <c r="H4136" t="str">
        <f>IF(SUM('A4'!S4167:X4167)=6,'A4'!F4167,"")</f>
        <v/>
      </c>
      <c r="I4136" t="str">
        <f>IF(SUM('A4'!S4167:X4167)=6,'A4'!G4167,"")</f>
        <v/>
      </c>
      <c r="J4136" s="308" t="str">
        <f>IF(SUM('A4'!S4167:X4167)=6,'A4'!H4167,"")</f>
        <v/>
      </c>
    </row>
    <row r="4137" spans="1:10" x14ac:dyDescent="0.25">
      <c r="A4137" t="str">
        <f>IF(SUM('A4'!S4168:X4168)=6,'Angaben KH-Standort'!$D$25,"")</f>
        <v/>
      </c>
      <c r="B4137" t="str">
        <f>IF(SUM('A4'!S4168:X4168)=6,'Angaben KH-Standort'!$D$26,"")</f>
        <v/>
      </c>
      <c r="C4137" t="str">
        <f>IF(SUM('A4'!S4168:X4168)=6,'Angaben KH-Standort'!$D$12,"")</f>
        <v/>
      </c>
      <c r="D4137" t="str">
        <f>IF(SUM('A4'!S4168:X4168)=6,'A1'!$F$14,"")</f>
        <v/>
      </c>
      <c r="E4137" t="str">
        <f>IF(SUM('A4'!S4168:X4168)=6,'A4'!C4168,"")</f>
        <v/>
      </c>
      <c r="F4137" t="str">
        <f>IF(SUM('A4'!S4168:X4168)=6,'A4'!D4168,"")</f>
        <v/>
      </c>
      <c r="G4137" t="str">
        <f>IF(SUM('A4'!S4168:X4168)=6,'A4'!E4168,"")</f>
        <v/>
      </c>
      <c r="H4137" t="str">
        <f>IF(SUM('A4'!S4168:X4168)=6,'A4'!F4168,"")</f>
        <v/>
      </c>
      <c r="I4137" t="str">
        <f>IF(SUM('A4'!S4168:X4168)=6,'A4'!G4168,"")</f>
        <v/>
      </c>
      <c r="J4137" s="308" t="str">
        <f>IF(SUM('A4'!S4168:X4168)=6,'A4'!H4168,"")</f>
        <v/>
      </c>
    </row>
    <row r="4138" spans="1:10" x14ac:dyDescent="0.25">
      <c r="A4138" t="str">
        <f>IF(SUM('A4'!S4169:X4169)=6,'Angaben KH-Standort'!$D$25,"")</f>
        <v/>
      </c>
      <c r="B4138" t="str">
        <f>IF(SUM('A4'!S4169:X4169)=6,'Angaben KH-Standort'!$D$26,"")</f>
        <v/>
      </c>
      <c r="C4138" t="str">
        <f>IF(SUM('A4'!S4169:X4169)=6,'Angaben KH-Standort'!$D$12,"")</f>
        <v/>
      </c>
      <c r="D4138" t="str">
        <f>IF(SUM('A4'!S4169:X4169)=6,'A1'!$F$14,"")</f>
        <v/>
      </c>
      <c r="E4138" t="str">
        <f>IF(SUM('A4'!S4169:X4169)=6,'A4'!C4169,"")</f>
        <v/>
      </c>
      <c r="F4138" t="str">
        <f>IF(SUM('A4'!S4169:X4169)=6,'A4'!D4169,"")</f>
        <v/>
      </c>
      <c r="G4138" t="str">
        <f>IF(SUM('A4'!S4169:X4169)=6,'A4'!E4169,"")</f>
        <v/>
      </c>
      <c r="H4138" t="str">
        <f>IF(SUM('A4'!S4169:X4169)=6,'A4'!F4169,"")</f>
        <v/>
      </c>
      <c r="I4138" t="str">
        <f>IF(SUM('A4'!S4169:X4169)=6,'A4'!G4169,"")</f>
        <v/>
      </c>
      <c r="J4138" s="308" t="str">
        <f>IF(SUM('A4'!S4169:X4169)=6,'A4'!H4169,"")</f>
        <v/>
      </c>
    </row>
    <row r="4139" spans="1:10" x14ac:dyDescent="0.25">
      <c r="A4139" t="str">
        <f>IF(SUM('A4'!S4170:X4170)=6,'Angaben KH-Standort'!$D$25,"")</f>
        <v/>
      </c>
      <c r="B4139" t="str">
        <f>IF(SUM('A4'!S4170:X4170)=6,'Angaben KH-Standort'!$D$26,"")</f>
        <v/>
      </c>
      <c r="C4139" t="str">
        <f>IF(SUM('A4'!S4170:X4170)=6,'Angaben KH-Standort'!$D$12,"")</f>
        <v/>
      </c>
      <c r="D4139" t="str">
        <f>IF(SUM('A4'!S4170:X4170)=6,'A1'!$F$14,"")</f>
        <v/>
      </c>
      <c r="E4139" t="str">
        <f>IF(SUM('A4'!S4170:X4170)=6,'A4'!C4170,"")</f>
        <v/>
      </c>
      <c r="F4139" t="str">
        <f>IF(SUM('A4'!S4170:X4170)=6,'A4'!D4170,"")</f>
        <v/>
      </c>
      <c r="G4139" t="str">
        <f>IF(SUM('A4'!S4170:X4170)=6,'A4'!E4170,"")</f>
        <v/>
      </c>
      <c r="H4139" t="str">
        <f>IF(SUM('A4'!S4170:X4170)=6,'A4'!F4170,"")</f>
        <v/>
      </c>
      <c r="I4139" t="str">
        <f>IF(SUM('A4'!S4170:X4170)=6,'A4'!G4170,"")</f>
        <v/>
      </c>
      <c r="J4139" s="308" t="str">
        <f>IF(SUM('A4'!S4170:X4170)=6,'A4'!H4170,"")</f>
        <v/>
      </c>
    </row>
    <row r="4140" spans="1:10" x14ac:dyDescent="0.25">
      <c r="A4140" t="str">
        <f>IF(SUM('A4'!S4171:X4171)=6,'Angaben KH-Standort'!$D$25,"")</f>
        <v/>
      </c>
      <c r="B4140" t="str">
        <f>IF(SUM('A4'!S4171:X4171)=6,'Angaben KH-Standort'!$D$26,"")</f>
        <v/>
      </c>
      <c r="C4140" t="str">
        <f>IF(SUM('A4'!S4171:X4171)=6,'Angaben KH-Standort'!$D$12,"")</f>
        <v/>
      </c>
      <c r="D4140" t="str">
        <f>IF(SUM('A4'!S4171:X4171)=6,'A1'!$F$14,"")</f>
        <v/>
      </c>
      <c r="E4140" t="str">
        <f>IF(SUM('A4'!S4171:X4171)=6,'A4'!C4171,"")</f>
        <v/>
      </c>
      <c r="F4140" t="str">
        <f>IF(SUM('A4'!S4171:X4171)=6,'A4'!D4171,"")</f>
        <v/>
      </c>
      <c r="G4140" t="str">
        <f>IF(SUM('A4'!S4171:X4171)=6,'A4'!E4171,"")</f>
        <v/>
      </c>
      <c r="H4140" t="str">
        <f>IF(SUM('A4'!S4171:X4171)=6,'A4'!F4171,"")</f>
        <v/>
      </c>
      <c r="I4140" t="str">
        <f>IF(SUM('A4'!S4171:X4171)=6,'A4'!G4171,"")</f>
        <v/>
      </c>
      <c r="J4140" s="308" t="str">
        <f>IF(SUM('A4'!S4171:X4171)=6,'A4'!H4171,"")</f>
        <v/>
      </c>
    </row>
    <row r="4141" spans="1:10" x14ac:dyDescent="0.25">
      <c r="A4141" t="str">
        <f>IF(SUM('A4'!S4172:X4172)=6,'Angaben KH-Standort'!$D$25,"")</f>
        <v/>
      </c>
      <c r="B4141" t="str">
        <f>IF(SUM('A4'!S4172:X4172)=6,'Angaben KH-Standort'!$D$26,"")</f>
        <v/>
      </c>
      <c r="C4141" t="str">
        <f>IF(SUM('A4'!S4172:X4172)=6,'Angaben KH-Standort'!$D$12,"")</f>
        <v/>
      </c>
      <c r="D4141" t="str">
        <f>IF(SUM('A4'!S4172:X4172)=6,'A1'!$F$14,"")</f>
        <v/>
      </c>
      <c r="E4141" t="str">
        <f>IF(SUM('A4'!S4172:X4172)=6,'A4'!C4172,"")</f>
        <v/>
      </c>
      <c r="F4141" t="str">
        <f>IF(SUM('A4'!S4172:X4172)=6,'A4'!D4172,"")</f>
        <v/>
      </c>
      <c r="G4141" t="str">
        <f>IF(SUM('A4'!S4172:X4172)=6,'A4'!E4172,"")</f>
        <v/>
      </c>
      <c r="H4141" t="str">
        <f>IF(SUM('A4'!S4172:X4172)=6,'A4'!F4172,"")</f>
        <v/>
      </c>
      <c r="I4141" t="str">
        <f>IF(SUM('A4'!S4172:X4172)=6,'A4'!G4172,"")</f>
        <v/>
      </c>
      <c r="J4141" s="308" t="str">
        <f>IF(SUM('A4'!S4172:X4172)=6,'A4'!H4172,"")</f>
        <v/>
      </c>
    </row>
    <row r="4142" spans="1:10" x14ac:dyDescent="0.25">
      <c r="A4142" t="str">
        <f>IF(SUM('A4'!S4173:X4173)=6,'Angaben KH-Standort'!$D$25,"")</f>
        <v/>
      </c>
      <c r="B4142" t="str">
        <f>IF(SUM('A4'!S4173:X4173)=6,'Angaben KH-Standort'!$D$26,"")</f>
        <v/>
      </c>
      <c r="C4142" t="str">
        <f>IF(SUM('A4'!S4173:X4173)=6,'Angaben KH-Standort'!$D$12,"")</f>
        <v/>
      </c>
      <c r="D4142" t="str">
        <f>IF(SUM('A4'!S4173:X4173)=6,'A1'!$F$14,"")</f>
        <v/>
      </c>
      <c r="E4142" t="str">
        <f>IF(SUM('A4'!S4173:X4173)=6,'A4'!C4173,"")</f>
        <v/>
      </c>
      <c r="F4142" t="str">
        <f>IF(SUM('A4'!S4173:X4173)=6,'A4'!D4173,"")</f>
        <v/>
      </c>
      <c r="G4142" t="str">
        <f>IF(SUM('A4'!S4173:X4173)=6,'A4'!E4173,"")</f>
        <v/>
      </c>
      <c r="H4142" t="str">
        <f>IF(SUM('A4'!S4173:X4173)=6,'A4'!F4173,"")</f>
        <v/>
      </c>
      <c r="I4142" t="str">
        <f>IF(SUM('A4'!S4173:X4173)=6,'A4'!G4173,"")</f>
        <v/>
      </c>
      <c r="J4142" s="308" t="str">
        <f>IF(SUM('A4'!S4173:X4173)=6,'A4'!H4173,"")</f>
        <v/>
      </c>
    </row>
    <row r="4143" spans="1:10" x14ac:dyDescent="0.25">
      <c r="A4143" t="str">
        <f>IF(SUM('A4'!S4174:X4174)=6,'Angaben KH-Standort'!$D$25,"")</f>
        <v/>
      </c>
      <c r="B4143" t="str">
        <f>IF(SUM('A4'!S4174:X4174)=6,'Angaben KH-Standort'!$D$26,"")</f>
        <v/>
      </c>
      <c r="C4143" t="str">
        <f>IF(SUM('A4'!S4174:X4174)=6,'Angaben KH-Standort'!$D$12,"")</f>
        <v/>
      </c>
      <c r="D4143" t="str">
        <f>IF(SUM('A4'!S4174:X4174)=6,'A1'!$F$14,"")</f>
        <v/>
      </c>
      <c r="E4143" t="str">
        <f>IF(SUM('A4'!S4174:X4174)=6,'A4'!C4174,"")</f>
        <v/>
      </c>
      <c r="F4143" t="str">
        <f>IF(SUM('A4'!S4174:X4174)=6,'A4'!D4174,"")</f>
        <v/>
      </c>
      <c r="G4143" t="str">
        <f>IF(SUM('A4'!S4174:X4174)=6,'A4'!E4174,"")</f>
        <v/>
      </c>
      <c r="H4143" t="str">
        <f>IF(SUM('A4'!S4174:X4174)=6,'A4'!F4174,"")</f>
        <v/>
      </c>
      <c r="I4143" t="str">
        <f>IF(SUM('A4'!S4174:X4174)=6,'A4'!G4174,"")</f>
        <v/>
      </c>
      <c r="J4143" s="308" t="str">
        <f>IF(SUM('A4'!S4174:X4174)=6,'A4'!H4174,"")</f>
        <v/>
      </c>
    </row>
    <row r="4144" spans="1:10" x14ac:dyDescent="0.25">
      <c r="A4144" t="str">
        <f>IF(SUM('A4'!S4175:X4175)=6,'Angaben KH-Standort'!$D$25,"")</f>
        <v/>
      </c>
      <c r="B4144" t="str">
        <f>IF(SUM('A4'!S4175:X4175)=6,'Angaben KH-Standort'!$D$26,"")</f>
        <v/>
      </c>
      <c r="C4144" t="str">
        <f>IF(SUM('A4'!S4175:X4175)=6,'Angaben KH-Standort'!$D$12,"")</f>
        <v/>
      </c>
      <c r="D4144" t="str">
        <f>IF(SUM('A4'!S4175:X4175)=6,'A1'!$F$14,"")</f>
        <v/>
      </c>
      <c r="E4144" t="str">
        <f>IF(SUM('A4'!S4175:X4175)=6,'A4'!C4175,"")</f>
        <v/>
      </c>
      <c r="F4144" t="str">
        <f>IF(SUM('A4'!S4175:X4175)=6,'A4'!D4175,"")</f>
        <v/>
      </c>
      <c r="G4144" t="str">
        <f>IF(SUM('A4'!S4175:X4175)=6,'A4'!E4175,"")</f>
        <v/>
      </c>
      <c r="H4144" t="str">
        <f>IF(SUM('A4'!S4175:X4175)=6,'A4'!F4175,"")</f>
        <v/>
      </c>
      <c r="I4144" t="str">
        <f>IF(SUM('A4'!S4175:X4175)=6,'A4'!G4175,"")</f>
        <v/>
      </c>
      <c r="J4144" s="308" t="str">
        <f>IF(SUM('A4'!S4175:X4175)=6,'A4'!H4175,"")</f>
        <v/>
      </c>
    </row>
    <row r="4145" spans="1:10" x14ac:dyDescent="0.25">
      <c r="A4145" t="str">
        <f>IF(SUM('A4'!S4176:X4176)=6,'Angaben KH-Standort'!$D$25,"")</f>
        <v/>
      </c>
      <c r="B4145" t="str">
        <f>IF(SUM('A4'!S4176:X4176)=6,'Angaben KH-Standort'!$D$26,"")</f>
        <v/>
      </c>
      <c r="C4145" t="str">
        <f>IF(SUM('A4'!S4176:X4176)=6,'Angaben KH-Standort'!$D$12,"")</f>
        <v/>
      </c>
      <c r="D4145" t="str">
        <f>IF(SUM('A4'!S4176:X4176)=6,'A1'!$F$14,"")</f>
        <v/>
      </c>
      <c r="E4145" t="str">
        <f>IF(SUM('A4'!S4176:X4176)=6,'A4'!C4176,"")</f>
        <v/>
      </c>
      <c r="F4145" t="str">
        <f>IF(SUM('A4'!S4176:X4176)=6,'A4'!D4176,"")</f>
        <v/>
      </c>
      <c r="G4145" t="str">
        <f>IF(SUM('A4'!S4176:X4176)=6,'A4'!E4176,"")</f>
        <v/>
      </c>
      <c r="H4145" t="str">
        <f>IF(SUM('A4'!S4176:X4176)=6,'A4'!F4176,"")</f>
        <v/>
      </c>
      <c r="I4145" t="str">
        <f>IF(SUM('A4'!S4176:X4176)=6,'A4'!G4176,"")</f>
        <v/>
      </c>
      <c r="J4145" s="308" t="str">
        <f>IF(SUM('A4'!S4176:X4176)=6,'A4'!H4176,"")</f>
        <v/>
      </c>
    </row>
    <row r="4146" spans="1:10" x14ac:dyDescent="0.25">
      <c r="A4146" t="str">
        <f>IF(SUM('A4'!S4177:X4177)=6,'Angaben KH-Standort'!$D$25,"")</f>
        <v/>
      </c>
      <c r="B4146" t="str">
        <f>IF(SUM('A4'!S4177:X4177)=6,'Angaben KH-Standort'!$D$26,"")</f>
        <v/>
      </c>
      <c r="C4146" t="str">
        <f>IF(SUM('A4'!S4177:X4177)=6,'Angaben KH-Standort'!$D$12,"")</f>
        <v/>
      </c>
      <c r="D4146" t="str">
        <f>IF(SUM('A4'!S4177:X4177)=6,'A1'!$F$14,"")</f>
        <v/>
      </c>
      <c r="E4146" t="str">
        <f>IF(SUM('A4'!S4177:X4177)=6,'A4'!C4177,"")</f>
        <v/>
      </c>
      <c r="F4146" t="str">
        <f>IF(SUM('A4'!S4177:X4177)=6,'A4'!D4177,"")</f>
        <v/>
      </c>
      <c r="G4146" t="str">
        <f>IF(SUM('A4'!S4177:X4177)=6,'A4'!E4177,"")</f>
        <v/>
      </c>
      <c r="H4146" t="str">
        <f>IF(SUM('A4'!S4177:X4177)=6,'A4'!F4177,"")</f>
        <v/>
      </c>
      <c r="I4146" t="str">
        <f>IF(SUM('A4'!S4177:X4177)=6,'A4'!G4177,"")</f>
        <v/>
      </c>
      <c r="J4146" s="308" t="str">
        <f>IF(SUM('A4'!S4177:X4177)=6,'A4'!H4177,"")</f>
        <v/>
      </c>
    </row>
    <row r="4147" spans="1:10" x14ac:dyDescent="0.25">
      <c r="A4147" t="str">
        <f>IF(SUM('A4'!S4178:X4178)=6,'Angaben KH-Standort'!$D$25,"")</f>
        <v/>
      </c>
      <c r="B4147" t="str">
        <f>IF(SUM('A4'!S4178:X4178)=6,'Angaben KH-Standort'!$D$26,"")</f>
        <v/>
      </c>
      <c r="C4147" t="str">
        <f>IF(SUM('A4'!S4178:X4178)=6,'Angaben KH-Standort'!$D$12,"")</f>
        <v/>
      </c>
      <c r="D4147" t="str">
        <f>IF(SUM('A4'!S4178:X4178)=6,'A1'!$F$14,"")</f>
        <v/>
      </c>
      <c r="E4147" t="str">
        <f>IF(SUM('A4'!S4178:X4178)=6,'A4'!C4178,"")</f>
        <v/>
      </c>
      <c r="F4147" t="str">
        <f>IF(SUM('A4'!S4178:X4178)=6,'A4'!D4178,"")</f>
        <v/>
      </c>
      <c r="G4147" t="str">
        <f>IF(SUM('A4'!S4178:X4178)=6,'A4'!E4178,"")</f>
        <v/>
      </c>
      <c r="H4147" t="str">
        <f>IF(SUM('A4'!S4178:X4178)=6,'A4'!F4178,"")</f>
        <v/>
      </c>
      <c r="I4147" t="str">
        <f>IF(SUM('A4'!S4178:X4178)=6,'A4'!G4178,"")</f>
        <v/>
      </c>
      <c r="J4147" s="308" t="str">
        <f>IF(SUM('A4'!S4178:X4178)=6,'A4'!H4178,"")</f>
        <v/>
      </c>
    </row>
    <row r="4148" spans="1:10" x14ac:dyDescent="0.25">
      <c r="A4148" t="str">
        <f>IF(SUM('A4'!S4179:X4179)=6,'Angaben KH-Standort'!$D$25,"")</f>
        <v/>
      </c>
      <c r="B4148" t="str">
        <f>IF(SUM('A4'!S4179:X4179)=6,'Angaben KH-Standort'!$D$26,"")</f>
        <v/>
      </c>
      <c r="C4148" t="str">
        <f>IF(SUM('A4'!S4179:X4179)=6,'Angaben KH-Standort'!$D$12,"")</f>
        <v/>
      </c>
      <c r="D4148" t="str">
        <f>IF(SUM('A4'!S4179:X4179)=6,'A1'!$F$14,"")</f>
        <v/>
      </c>
      <c r="E4148" t="str">
        <f>IF(SUM('A4'!S4179:X4179)=6,'A4'!C4179,"")</f>
        <v/>
      </c>
      <c r="F4148" t="str">
        <f>IF(SUM('A4'!S4179:X4179)=6,'A4'!D4179,"")</f>
        <v/>
      </c>
      <c r="G4148" t="str">
        <f>IF(SUM('A4'!S4179:X4179)=6,'A4'!E4179,"")</f>
        <v/>
      </c>
      <c r="H4148" t="str">
        <f>IF(SUM('A4'!S4179:X4179)=6,'A4'!F4179,"")</f>
        <v/>
      </c>
      <c r="I4148" t="str">
        <f>IF(SUM('A4'!S4179:X4179)=6,'A4'!G4179,"")</f>
        <v/>
      </c>
      <c r="J4148" s="308" t="str">
        <f>IF(SUM('A4'!S4179:X4179)=6,'A4'!H4179,"")</f>
        <v/>
      </c>
    </row>
    <row r="4149" spans="1:10" x14ac:dyDescent="0.25">
      <c r="A4149" t="str">
        <f>IF(SUM('A4'!S4180:X4180)=6,'Angaben KH-Standort'!$D$25,"")</f>
        <v/>
      </c>
      <c r="B4149" t="str">
        <f>IF(SUM('A4'!S4180:X4180)=6,'Angaben KH-Standort'!$D$26,"")</f>
        <v/>
      </c>
      <c r="C4149" t="str">
        <f>IF(SUM('A4'!S4180:X4180)=6,'Angaben KH-Standort'!$D$12,"")</f>
        <v/>
      </c>
      <c r="D4149" t="str">
        <f>IF(SUM('A4'!S4180:X4180)=6,'A1'!$F$14,"")</f>
        <v/>
      </c>
      <c r="E4149" t="str">
        <f>IF(SUM('A4'!S4180:X4180)=6,'A4'!C4180,"")</f>
        <v/>
      </c>
      <c r="F4149" t="str">
        <f>IF(SUM('A4'!S4180:X4180)=6,'A4'!D4180,"")</f>
        <v/>
      </c>
      <c r="G4149" t="str">
        <f>IF(SUM('A4'!S4180:X4180)=6,'A4'!E4180,"")</f>
        <v/>
      </c>
      <c r="H4149" t="str">
        <f>IF(SUM('A4'!S4180:X4180)=6,'A4'!F4180,"")</f>
        <v/>
      </c>
      <c r="I4149" t="str">
        <f>IF(SUM('A4'!S4180:X4180)=6,'A4'!G4180,"")</f>
        <v/>
      </c>
      <c r="J4149" s="308" t="str">
        <f>IF(SUM('A4'!S4180:X4180)=6,'A4'!H4180,"")</f>
        <v/>
      </c>
    </row>
    <row r="4150" spans="1:10" x14ac:dyDescent="0.25">
      <c r="A4150" t="str">
        <f>IF(SUM('A4'!S4181:X4181)=6,'Angaben KH-Standort'!$D$25,"")</f>
        <v/>
      </c>
      <c r="B4150" t="str">
        <f>IF(SUM('A4'!S4181:X4181)=6,'Angaben KH-Standort'!$D$26,"")</f>
        <v/>
      </c>
      <c r="C4150" t="str">
        <f>IF(SUM('A4'!S4181:X4181)=6,'Angaben KH-Standort'!$D$12,"")</f>
        <v/>
      </c>
      <c r="D4150" t="str">
        <f>IF(SUM('A4'!S4181:X4181)=6,'A1'!$F$14,"")</f>
        <v/>
      </c>
      <c r="E4150" t="str">
        <f>IF(SUM('A4'!S4181:X4181)=6,'A4'!C4181,"")</f>
        <v/>
      </c>
      <c r="F4150" t="str">
        <f>IF(SUM('A4'!S4181:X4181)=6,'A4'!D4181,"")</f>
        <v/>
      </c>
      <c r="G4150" t="str">
        <f>IF(SUM('A4'!S4181:X4181)=6,'A4'!E4181,"")</f>
        <v/>
      </c>
      <c r="H4150" t="str">
        <f>IF(SUM('A4'!S4181:X4181)=6,'A4'!F4181,"")</f>
        <v/>
      </c>
      <c r="I4150" t="str">
        <f>IF(SUM('A4'!S4181:X4181)=6,'A4'!G4181,"")</f>
        <v/>
      </c>
      <c r="J4150" s="308" t="str">
        <f>IF(SUM('A4'!S4181:X4181)=6,'A4'!H4181,"")</f>
        <v/>
      </c>
    </row>
    <row r="4151" spans="1:10" x14ac:dyDescent="0.25">
      <c r="A4151" t="str">
        <f>IF(SUM('A4'!S4182:X4182)=6,'Angaben KH-Standort'!$D$25,"")</f>
        <v/>
      </c>
      <c r="B4151" t="str">
        <f>IF(SUM('A4'!S4182:X4182)=6,'Angaben KH-Standort'!$D$26,"")</f>
        <v/>
      </c>
      <c r="C4151" t="str">
        <f>IF(SUM('A4'!S4182:X4182)=6,'Angaben KH-Standort'!$D$12,"")</f>
        <v/>
      </c>
      <c r="D4151" t="str">
        <f>IF(SUM('A4'!S4182:X4182)=6,'A1'!$F$14,"")</f>
        <v/>
      </c>
      <c r="E4151" t="str">
        <f>IF(SUM('A4'!S4182:X4182)=6,'A4'!C4182,"")</f>
        <v/>
      </c>
      <c r="F4151" t="str">
        <f>IF(SUM('A4'!S4182:X4182)=6,'A4'!D4182,"")</f>
        <v/>
      </c>
      <c r="G4151" t="str">
        <f>IF(SUM('A4'!S4182:X4182)=6,'A4'!E4182,"")</f>
        <v/>
      </c>
      <c r="H4151" t="str">
        <f>IF(SUM('A4'!S4182:X4182)=6,'A4'!F4182,"")</f>
        <v/>
      </c>
      <c r="I4151" t="str">
        <f>IF(SUM('A4'!S4182:X4182)=6,'A4'!G4182,"")</f>
        <v/>
      </c>
      <c r="J4151" s="308" t="str">
        <f>IF(SUM('A4'!S4182:X4182)=6,'A4'!H4182,"")</f>
        <v/>
      </c>
    </row>
    <row r="4152" spans="1:10" x14ac:dyDescent="0.25">
      <c r="A4152" t="str">
        <f>IF(SUM('A4'!S4183:X4183)=6,'Angaben KH-Standort'!$D$25,"")</f>
        <v/>
      </c>
      <c r="B4152" t="str">
        <f>IF(SUM('A4'!S4183:X4183)=6,'Angaben KH-Standort'!$D$26,"")</f>
        <v/>
      </c>
      <c r="C4152" t="str">
        <f>IF(SUM('A4'!S4183:X4183)=6,'Angaben KH-Standort'!$D$12,"")</f>
        <v/>
      </c>
      <c r="D4152" t="str">
        <f>IF(SUM('A4'!S4183:X4183)=6,'A1'!$F$14,"")</f>
        <v/>
      </c>
      <c r="E4152" t="str">
        <f>IF(SUM('A4'!S4183:X4183)=6,'A4'!C4183,"")</f>
        <v/>
      </c>
      <c r="F4152" t="str">
        <f>IF(SUM('A4'!S4183:X4183)=6,'A4'!D4183,"")</f>
        <v/>
      </c>
      <c r="G4152" t="str">
        <f>IF(SUM('A4'!S4183:X4183)=6,'A4'!E4183,"")</f>
        <v/>
      </c>
      <c r="H4152" t="str">
        <f>IF(SUM('A4'!S4183:X4183)=6,'A4'!F4183,"")</f>
        <v/>
      </c>
      <c r="I4152" t="str">
        <f>IF(SUM('A4'!S4183:X4183)=6,'A4'!G4183,"")</f>
        <v/>
      </c>
      <c r="J4152" s="308" t="str">
        <f>IF(SUM('A4'!S4183:X4183)=6,'A4'!H4183,"")</f>
        <v/>
      </c>
    </row>
    <row r="4153" spans="1:10" x14ac:dyDescent="0.25">
      <c r="A4153" t="str">
        <f>IF(SUM('A4'!S4184:X4184)=6,'Angaben KH-Standort'!$D$25,"")</f>
        <v/>
      </c>
      <c r="B4153" t="str">
        <f>IF(SUM('A4'!S4184:X4184)=6,'Angaben KH-Standort'!$D$26,"")</f>
        <v/>
      </c>
      <c r="C4153" t="str">
        <f>IF(SUM('A4'!S4184:X4184)=6,'Angaben KH-Standort'!$D$12,"")</f>
        <v/>
      </c>
      <c r="D4153" t="str">
        <f>IF(SUM('A4'!S4184:X4184)=6,'A1'!$F$14,"")</f>
        <v/>
      </c>
      <c r="E4153" t="str">
        <f>IF(SUM('A4'!S4184:X4184)=6,'A4'!C4184,"")</f>
        <v/>
      </c>
      <c r="F4153" t="str">
        <f>IF(SUM('A4'!S4184:X4184)=6,'A4'!D4184,"")</f>
        <v/>
      </c>
      <c r="G4153" t="str">
        <f>IF(SUM('A4'!S4184:X4184)=6,'A4'!E4184,"")</f>
        <v/>
      </c>
      <c r="H4153" t="str">
        <f>IF(SUM('A4'!S4184:X4184)=6,'A4'!F4184,"")</f>
        <v/>
      </c>
      <c r="I4153" t="str">
        <f>IF(SUM('A4'!S4184:X4184)=6,'A4'!G4184,"")</f>
        <v/>
      </c>
      <c r="J4153" s="308" t="str">
        <f>IF(SUM('A4'!S4184:X4184)=6,'A4'!H4184,"")</f>
        <v/>
      </c>
    </row>
    <row r="4154" spans="1:10" x14ac:dyDescent="0.25">
      <c r="A4154" t="str">
        <f>IF(SUM('A4'!S4185:X4185)=6,'Angaben KH-Standort'!$D$25,"")</f>
        <v/>
      </c>
      <c r="B4154" t="str">
        <f>IF(SUM('A4'!S4185:X4185)=6,'Angaben KH-Standort'!$D$26,"")</f>
        <v/>
      </c>
      <c r="C4154" t="str">
        <f>IF(SUM('A4'!S4185:X4185)=6,'Angaben KH-Standort'!$D$12,"")</f>
        <v/>
      </c>
      <c r="D4154" t="str">
        <f>IF(SUM('A4'!S4185:X4185)=6,'A1'!$F$14,"")</f>
        <v/>
      </c>
      <c r="E4154" t="str">
        <f>IF(SUM('A4'!S4185:X4185)=6,'A4'!C4185,"")</f>
        <v/>
      </c>
      <c r="F4154" t="str">
        <f>IF(SUM('A4'!S4185:X4185)=6,'A4'!D4185,"")</f>
        <v/>
      </c>
      <c r="G4154" t="str">
        <f>IF(SUM('A4'!S4185:X4185)=6,'A4'!E4185,"")</f>
        <v/>
      </c>
      <c r="H4154" t="str">
        <f>IF(SUM('A4'!S4185:X4185)=6,'A4'!F4185,"")</f>
        <v/>
      </c>
      <c r="I4154" t="str">
        <f>IF(SUM('A4'!S4185:X4185)=6,'A4'!G4185,"")</f>
        <v/>
      </c>
      <c r="J4154" s="308" t="str">
        <f>IF(SUM('A4'!S4185:X4185)=6,'A4'!H4185,"")</f>
        <v/>
      </c>
    </row>
    <row r="4155" spans="1:10" x14ac:dyDescent="0.25">
      <c r="A4155" t="str">
        <f>IF(SUM('A4'!S4186:X4186)=6,'Angaben KH-Standort'!$D$25,"")</f>
        <v/>
      </c>
      <c r="B4155" t="str">
        <f>IF(SUM('A4'!S4186:X4186)=6,'Angaben KH-Standort'!$D$26,"")</f>
        <v/>
      </c>
      <c r="C4155" t="str">
        <f>IF(SUM('A4'!S4186:X4186)=6,'Angaben KH-Standort'!$D$12,"")</f>
        <v/>
      </c>
      <c r="D4155" t="str">
        <f>IF(SUM('A4'!S4186:X4186)=6,'A1'!$F$14,"")</f>
        <v/>
      </c>
      <c r="E4155" t="str">
        <f>IF(SUM('A4'!S4186:X4186)=6,'A4'!C4186,"")</f>
        <v/>
      </c>
      <c r="F4155" t="str">
        <f>IF(SUM('A4'!S4186:X4186)=6,'A4'!D4186,"")</f>
        <v/>
      </c>
      <c r="G4155" t="str">
        <f>IF(SUM('A4'!S4186:X4186)=6,'A4'!E4186,"")</f>
        <v/>
      </c>
      <c r="H4155" t="str">
        <f>IF(SUM('A4'!S4186:X4186)=6,'A4'!F4186,"")</f>
        <v/>
      </c>
      <c r="I4155" t="str">
        <f>IF(SUM('A4'!S4186:X4186)=6,'A4'!G4186,"")</f>
        <v/>
      </c>
      <c r="J4155" s="308" t="str">
        <f>IF(SUM('A4'!S4186:X4186)=6,'A4'!H4186,"")</f>
        <v/>
      </c>
    </row>
    <row r="4156" spans="1:10" x14ac:dyDescent="0.25">
      <c r="A4156" t="str">
        <f>IF(SUM('A4'!S4187:X4187)=6,'Angaben KH-Standort'!$D$25,"")</f>
        <v/>
      </c>
      <c r="B4156" t="str">
        <f>IF(SUM('A4'!S4187:X4187)=6,'Angaben KH-Standort'!$D$26,"")</f>
        <v/>
      </c>
      <c r="C4156" t="str">
        <f>IF(SUM('A4'!S4187:X4187)=6,'Angaben KH-Standort'!$D$12,"")</f>
        <v/>
      </c>
      <c r="D4156" t="str">
        <f>IF(SUM('A4'!S4187:X4187)=6,'A1'!$F$14,"")</f>
        <v/>
      </c>
      <c r="E4156" t="str">
        <f>IF(SUM('A4'!S4187:X4187)=6,'A4'!C4187,"")</f>
        <v/>
      </c>
      <c r="F4156" t="str">
        <f>IF(SUM('A4'!S4187:X4187)=6,'A4'!D4187,"")</f>
        <v/>
      </c>
      <c r="G4156" t="str">
        <f>IF(SUM('A4'!S4187:X4187)=6,'A4'!E4187,"")</f>
        <v/>
      </c>
      <c r="H4156" t="str">
        <f>IF(SUM('A4'!S4187:X4187)=6,'A4'!F4187,"")</f>
        <v/>
      </c>
      <c r="I4156" t="str">
        <f>IF(SUM('A4'!S4187:X4187)=6,'A4'!G4187,"")</f>
        <v/>
      </c>
      <c r="J4156" s="308" t="str">
        <f>IF(SUM('A4'!S4187:X4187)=6,'A4'!H4187,"")</f>
        <v/>
      </c>
    </row>
    <row r="4157" spans="1:10" x14ac:dyDescent="0.25">
      <c r="A4157" t="str">
        <f>IF(SUM('A4'!S4188:X4188)=6,'Angaben KH-Standort'!$D$25,"")</f>
        <v/>
      </c>
      <c r="B4157" t="str">
        <f>IF(SUM('A4'!S4188:X4188)=6,'Angaben KH-Standort'!$D$26,"")</f>
        <v/>
      </c>
      <c r="C4157" t="str">
        <f>IF(SUM('A4'!S4188:X4188)=6,'Angaben KH-Standort'!$D$12,"")</f>
        <v/>
      </c>
      <c r="D4157" t="str">
        <f>IF(SUM('A4'!S4188:X4188)=6,'A1'!$F$14,"")</f>
        <v/>
      </c>
      <c r="E4157" t="str">
        <f>IF(SUM('A4'!S4188:X4188)=6,'A4'!C4188,"")</f>
        <v/>
      </c>
      <c r="F4157" t="str">
        <f>IF(SUM('A4'!S4188:X4188)=6,'A4'!D4188,"")</f>
        <v/>
      </c>
      <c r="G4157" t="str">
        <f>IF(SUM('A4'!S4188:X4188)=6,'A4'!E4188,"")</f>
        <v/>
      </c>
      <c r="H4157" t="str">
        <f>IF(SUM('A4'!S4188:X4188)=6,'A4'!F4188,"")</f>
        <v/>
      </c>
      <c r="I4157" t="str">
        <f>IF(SUM('A4'!S4188:X4188)=6,'A4'!G4188,"")</f>
        <v/>
      </c>
      <c r="J4157" s="308" t="str">
        <f>IF(SUM('A4'!S4188:X4188)=6,'A4'!H4188,"")</f>
        <v/>
      </c>
    </row>
    <row r="4158" spans="1:10" x14ac:dyDescent="0.25">
      <c r="A4158" t="str">
        <f>IF(SUM('A4'!S4189:X4189)=6,'Angaben KH-Standort'!$D$25,"")</f>
        <v/>
      </c>
      <c r="B4158" t="str">
        <f>IF(SUM('A4'!S4189:X4189)=6,'Angaben KH-Standort'!$D$26,"")</f>
        <v/>
      </c>
      <c r="C4158" t="str">
        <f>IF(SUM('A4'!S4189:X4189)=6,'Angaben KH-Standort'!$D$12,"")</f>
        <v/>
      </c>
      <c r="D4158" t="str">
        <f>IF(SUM('A4'!S4189:X4189)=6,'A1'!$F$14,"")</f>
        <v/>
      </c>
      <c r="E4158" t="str">
        <f>IF(SUM('A4'!S4189:X4189)=6,'A4'!C4189,"")</f>
        <v/>
      </c>
      <c r="F4158" t="str">
        <f>IF(SUM('A4'!S4189:X4189)=6,'A4'!D4189,"")</f>
        <v/>
      </c>
      <c r="G4158" t="str">
        <f>IF(SUM('A4'!S4189:X4189)=6,'A4'!E4189,"")</f>
        <v/>
      </c>
      <c r="H4158" t="str">
        <f>IF(SUM('A4'!S4189:X4189)=6,'A4'!F4189,"")</f>
        <v/>
      </c>
      <c r="I4158" t="str">
        <f>IF(SUM('A4'!S4189:X4189)=6,'A4'!G4189,"")</f>
        <v/>
      </c>
      <c r="J4158" s="308" t="str">
        <f>IF(SUM('A4'!S4189:X4189)=6,'A4'!H4189,"")</f>
        <v/>
      </c>
    </row>
    <row r="4159" spans="1:10" x14ac:dyDescent="0.25">
      <c r="A4159" t="str">
        <f>IF(SUM('A4'!S4190:X4190)=6,'Angaben KH-Standort'!$D$25,"")</f>
        <v/>
      </c>
      <c r="B4159" t="str">
        <f>IF(SUM('A4'!S4190:X4190)=6,'Angaben KH-Standort'!$D$26,"")</f>
        <v/>
      </c>
      <c r="C4159" t="str">
        <f>IF(SUM('A4'!S4190:X4190)=6,'Angaben KH-Standort'!$D$12,"")</f>
        <v/>
      </c>
      <c r="D4159" t="str">
        <f>IF(SUM('A4'!S4190:X4190)=6,'A1'!$F$14,"")</f>
        <v/>
      </c>
      <c r="E4159" t="str">
        <f>IF(SUM('A4'!S4190:X4190)=6,'A4'!C4190,"")</f>
        <v/>
      </c>
      <c r="F4159" t="str">
        <f>IF(SUM('A4'!S4190:X4190)=6,'A4'!D4190,"")</f>
        <v/>
      </c>
      <c r="G4159" t="str">
        <f>IF(SUM('A4'!S4190:X4190)=6,'A4'!E4190,"")</f>
        <v/>
      </c>
      <c r="H4159" t="str">
        <f>IF(SUM('A4'!S4190:X4190)=6,'A4'!F4190,"")</f>
        <v/>
      </c>
      <c r="I4159" t="str">
        <f>IF(SUM('A4'!S4190:X4190)=6,'A4'!G4190,"")</f>
        <v/>
      </c>
      <c r="J4159" s="308" t="str">
        <f>IF(SUM('A4'!S4190:X4190)=6,'A4'!H4190,"")</f>
        <v/>
      </c>
    </row>
    <row r="4160" spans="1:10" x14ac:dyDescent="0.25">
      <c r="A4160" t="str">
        <f>IF(SUM('A4'!S4191:X4191)=6,'Angaben KH-Standort'!$D$25,"")</f>
        <v/>
      </c>
      <c r="B4160" t="str">
        <f>IF(SUM('A4'!S4191:X4191)=6,'Angaben KH-Standort'!$D$26,"")</f>
        <v/>
      </c>
      <c r="C4160" t="str">
        <f>IF(SUM('A4'!S4191:X4191)=6,'Angaben KH-Standort'!$D$12,"")</f>
        <v/>
      </c>
      <c r="D4160" t="str">
        <f>IF(SUM('A4'!S4191:X4191)=6,'A1'!$F$14,"")</f>
        <v/>
      </c>
      <c r="E4160" t="str">
        <f>IF(SUM('A4'!S4191:X4191)=6,'A4'!C4191,"")</f>
        <v/>
      </c>
      <c r="F4160" t="str">
        <f>IF(SUM('A4'!S4191:X4191)=6,'A4'!D4191,"")</f>
        <v/>
      </c>
      <c r="G4160" t="str">
        <f>IF(SUM('A4'!S4191:X4191)=6,'A4'!E4191,"")</f>
        <v/>
      </c>
      <c r="H4160" t="str">
        <f>IF(SUM('A4'!S4191:X4191)=6,'A4'!F4191,"")</f>
        <v/>
      </c>
      <c r="I4160" t="str">
        <f>IF(SUM('A4'!S4191:X4191)=6,'A4'!G4191,"")</f>
        <v/>
      </c>
      <c r="J4160" s="308" t="str">
        <f>IF(SUM('A4'!S4191:X4191)=6,'A4'!H4191,"")</f>
        <v/>
      </c>
    </row>
    <row r="4161" spans="1:10" x14ac:dyDescent="0.25">
      <c r="A4161" t="str">
        <f>IF(SUM('A4'!S4192:X4192)=6,'Angaben KH-Standort'!$D$25,"")</f>
        <v/>
      </c>
      <c r="B4161" t="str">
        <f>IF(SUM('A4'!S4192:X4192)=6,'Angaben KH-Standort'!$D$26,"")</f>
        <v/>
      </c>
      <c r="C4161" t="str">
        <f>IF(SUM('A4'!S4192:X4192)=6,'Angaben KH-Standort'!$D$12,"")</f>
        <v/>
      </c>
      <c r="D4161" t="str">
        <f>IF(SUM('A4'!S4192:X4192)=6,'A1'!$F$14,"")</f>
        <v/>
      </c>
      <c r="E4161" t="str">
        <f>IF(SUM('A4'!S4192:X4192)=6,'A4'!C4192,"")</f>
        <v/>
      </c>
      <c r="F4161" t="str">
        <f>IF(SUM('A4'!S4192:X4192)=6,'A4'!D4192,"")</f>
        <v/>
      </c>
      <c r="G4161" t="str">
        <f>IF(SUM('A4'!S4192:X4192)=6,'A4'!E4192,"")</f>
        <v/>
      </c>
      <c r="H4161" t="str">
        <f>IF(SUM('A4'!S4192:X4192)=6,'A4'!F4192,"")</f>
        <v/>
      </c>
      <c r="I4161" t="str">
        <f>IF(SUM('A4'!S4192:X4192)=6,'A4'!G4192,"")</f>
        <v/>
      </c>
      <c r="J4161" s="308" t="str">
        <f>IF(SUM('A4'!S4192:X4192)=6,'A4'!H4192,"")</f>
        <v/>
      </c>
    </row>
    <row r="4162" spans="1:10" x14ac:dyDescent="0.25">
      <c r="A4162" t="str">
        <f>IF(SUM('A4'!S4193:X4193)=6,'Angaben KH-Standort'!$D$25,"")</f>
        <v/>
      </c>
      <c r="B4162" t="str">
        <f>IF(SUM('A4'!S4193:X4193)=6,'Angaben KH-Standort'!$D$26,"")</f>
        <v/>
      </c>
      <c r="C4162" t="str">
        <f>IF(SUM('A4'!S4193:X4193)=6,'Angaben KH-Standort'!$D$12,"")</f>
        <v/>
      </c>
      <c r="D4162" t="str">
        <f>IF(SUM('A4'!S4193:X4193)=6,'A1'!$F$14,"")</f>
        <v/>
      </c>
      <c r="E4162" t="str">
        <f>IF(SUM('A4'!S4193:X4193)=6,'A4'!C4193,"")</f>
        <v/>
      </c>
      <c r="F4162" t="str">
        <f>IF(SUM('A4'!S4193:X4193)=6,'A4'!D4193,"")</f>
        <v/>
      </c>
      <c r="G4162" t="str">
        <f>IF(SUM('A4'!S4193:X4193)=6,'A4'!E4193,"")</f>
        <v/>
      </c>
      <c r="H4162" t="str">
        <f>IF(SUM('A4'!S4193:X4193)=6,'A4'!F4193,"")</f>
        <v/>
      </c>
      <c r="I4162" t="str">
        <f>IF(SUM('A4'!S4193:X4193)=6,'A4'!G4193,"")</f>
        <v/>
      </c>
      <c r="J4162" s="308" t="str">
        <f>IF(SUM('A4'!S4193:X4193)=6,'A4'!H4193,"")</f>
        <v/>
      </c>
    </row>
    <row r="4163" spans="1:10" x14ac:dyDescent="0.25">
      <c r="A4163" t="str">
        <f>IF(SUM('A4'!S4194:X4194)=6,'Angaben KH-Standort'!$D$25,"")</f>
        <v/>
      </c>
      <c r="B4163" t="str">
        <f>IF(SUM('A4'!S4194:X4194)=6,'Angaben KH-Standort'!$D$26,"")</f>
        <v/>
      </c>
      <c r="C4163" t="str">
        <f>IF(SUM('A4'!S4194:X4194)=6,'Angaben KH-Standort'!$D$12,"")</f>
        <v/>
      </c>
      <c r="D4163" t="str">
        <f>IF(SUM('A4'!S4194:X4194)=6,'A1'!$F$14,"")</f>
        <v/>
      </c>
      <c r="E4163" t="str">
        <f>IF(SUM('A4'!S4194:X4194)=6,'A4'!C4194,"")</f>
        <v/>
      </c>
      <c r="F4163" t="str">
        <f>IF(SUM('A4'!S4194:X4194)=6,'A4'!D4194,"")</f>
        <v/>
      </c>
      <c r="G4163" t="str">
        <f>IF(SUM('A4'!S4194:X4194)=6,'A4'!E4194,"")</f>
        <v/>
      </c>
      <c r="H4163" t="str">
        <f>IF(SUM('A4'!S4194:X4194)=6,'A4'!F4194,"")</f>
        <v/>
      </c>
      <c r="I4163" t="str">
        <f>IF(SUM('A4'!S4194:X4194)=6,'A4'!G4194,"")</f>
        <v/>
      </c>
      <c r="J4163" s="308" t="str">
        <f>IF(SUM('A4'!S4194:X4194)=6,'A4'!H4194,"")</f>
        <v/>
      </c>
    </row>
    <row r="4164" spans="1:10" x14ac:dyDescent="0.25">
      <c r="A4164" t="str">
        <f>IF(SUM('A4'!S4195:X4195)=6,'Angaben KH-Standort'!$D$25,"")</f>
        <v/>
      </c>
      <c r="B4164" t="str">
        <f>IF(SUM('A4'!S4195:X4195)=6,'Angaben KH-Standort'!$D$26,"")</f>
        <v/>
      </c>
      <c r="C4164" t="str">
        <f>IF(SUM('A4'!S4195:X4195)=6,'Angaben KH-Standort'!$D$12,"")</f>
        <v/>
      </c>
      <c r="D4164" t="str">
        <f>IF(SUM('A4'!S4195:X4195)=6,'A1'!$F$14,"")</f>
        <v/>
      </c>
      <c r="E4164" t="str">
        <f>IF(SUM('A4'!S4195:X4195)=6,'A4'!C4195,"")</f>
        <v/>
      </c>
      <c r="F4164" t="str">
        <f>IF(SUM('A4'!S4195:X4195)=6,'A4'!D4195,"")</f>
        <v/>
      </c>
      <c r="G4164" t="str">
        <f>IF(SUM('A4'!S4195:X4195)=6,'A4'!E4195,"")</f>
        <v/>
      </c>
      <c r="H4164" t="str">
        <f>IF(SUM('A4'!S4195:X4195)=6,'A4'!F4195,"")</f>
        <v/>
      </c>
      <c r="I4164" t="str">
        <f>IF(SUM('A4'!S4195:X4195)=6,'A4'!G4195,"")</f>
        <v/>
      </c>
      <c r="J4164" s="308" t="str">
        <f>IF(SUM('A4'!S4195:X4195)=6,'A4'!H4195,"")</f>
        <v/>
      </c>
    </row>
    <row r="4165" spans="1:10" x14ac:dyDescent="0.25">
      <c r="A4165" t="str">
        <f>IF(SUM('A4'!S4196:X4196)=6,'Angaben KH-Standort'!$D$25,"")</f>
        <v/>
      </c>
      <c r="B4165" t="str">
        <f>IF(SUM('A4'!S4196:X4196)=6,'Angaben KH-Standort'!$D$26,"")</f>
        <v/>
      </c>
      <c r="C4165" t="str">
        <f>IF(SUM('A4'!S4196:X4196)=6,'Angaben KH-Standort'!$D$12,"")</f>
        <v/>
      </c>
      <c r="D4165" t="str">
        <f>IF(SUM('A4'!S4196:X4196)=6,'A1'!$F$14,"")</f>
        <v/>
      </c>
      <c r="E4165" t="str">
        <f>IF(SUM('A4'!S4196:X4196)=6,'A4'!C4196,"")</f>
        <v/>
      </c>
      <c r="F4165" t="str">
        <f>IF(SUM('A4'!S4196:X4196)=6,'A4'!D4196,"")</f>
        <v/>
      </c>
      <c r="G4165" t="str">
        <f>IF(SUM('A4'!S4196:X4196)=6,'A4'!E4196,"")</f>
        <v/>
      </c>
      <c r="H4165" t="str">
        <f>IF(SUM('A4'!S4196:X4196)=6,'A4'!F4196,"")</f>
        <v/>
      </c>
      <c r="I4165" t="str">
        <f>IF(SUM('A4'!S4196:X4196)=6,'A4'!G4196,"")</f>
        <v/>
      </c>
      <c r="J4165" s="308" t="str">
        <f>IF(SUM('A4'!S4196:X4196)=6,'A4'!H4196,"")</f>
        <v/>
      </c>
    </row>
    <row r="4166" spans="1:10" x14ac:dyDescent="0.25">
      <c r="A4166" t="str">
        <f>IF(SUM('A4'!S4197:X4197)=6,'Angaben KH-Standort'!$D$25,"")</f>
        <v/>
      </c>
      <c r="B4166" t="str">
        <f>IF(SUM('A4'!S4197:X4197)=6,'Angaben KH-Standort'!$D$26,"")</f>
        <v/>
      </c>
      <c r="C4166" t="str">
        <f>IF(SUM('A4'!S4197:X4197)=6,'Angaben KH-Standort'!$D$12,"")</f>
        <v/>
      </c>
      <c r="D4166" t="str">
        <f>IF(SUM('A4'!S4197:X4197)=6,'A1'!$F$14,"")</f>
        <v/>
      </c>
      <c r="E4166" t="str">
        <f>IF(SUM('A4'!S4197:X4197)=6,'A4'!C4197,"")</f>
        <v/>
      </c>
      <c r="F4166" t="str">
        <f>IF(SUM('A4'!S4197:X4197)=6,'A4'!D4197,"")</f>
        <v/>
      </c>
      <c r="G4166" t="str">
        <f>IF(SUM('A4'!S4197:X4197)=6,'A4'!E4197,"")</f>
        <v/>
      </c>
      <c r="H4166" t="str">
        <f>IF(SUM('A4'!S4197:X4197)=6,'A4'!F4197,"")</f>
        <v/>
      </c>
      <c r="I4166" t="str">
        <f>IF(SUM('A4'!S4197:X4197)=6,'A4'!G4197,"")</f>
        <v/>
      </c>
      <c r="J4166" s="308" t="str">
        <f>IF(SUM('A4'!S4197:X4197)=6,'A4'!H4197,"")</f>
        <v/>
      </c>
    </row>
    <row r="4167" spans="1:10" x14ac:dyDescent="0.25">
      <c r="A4167" t="str">
        <f>IF(SUM('A4'!S4198:X4198)=6,'Angaben KH-Standort'!$D$25,"")</f>
        <v/>
      </c>
      <c r="B4167" t="str">
        <f>IF(SUM('A4'!S4198:X4198)=6,'Angaben KH-Standort'!$D$26,"")</f>
        <v/>
      </c>
      <c r="C4167" t="str">
        <f>IF(SUM('A4'!S4198:X4198)=6,'Angaben KH-Standort'!$D$12,"")</f>
        <v/>
      </c>
      <c r="D4167" t="str">
        <f>IF(SUM('A4'!S4198:X4198)=6,'A1'!$F$14,"")</f>
        <v/>
      </c>
      <c r="E4167" t="str">
        <f>IF(SUM('A4'!S4198:X4198)=6,'A4'!C4198,"")</f>
        <v/>
      </c>
      <c r="F4167" t="str">
        <f>IF(SUM('A4'!S4198:X4198)=6,'A4'!D4198,"")</f>
        <v/>
      </c>
      <c r="G4167" t="str">
        <f>IF(SUM('A4'!S4198:X4198)=6,'A4'!E4198,"")</f>
        <v/>
      </c>
      <c r="H4167" t="str">
        <f>IF(SUM('A4'!S4198:X4198)=6,'A4'!F4198,"")</f>
        <v/>
      </c>
      <c r="I4167" t="str">
        <f>IF(SUM('A4'!S4198:X4198)=6,'A4'!G4198,"")</f>
        <v/>
      </c>
      <c r="J4167" s="308" t="str">
        <f>IF(SUM('A4'!S4198:X4198)=6,'A4'!H4198,"")</f>
        <v/>
      </c>
    </row>
    <row r="4168" spans="1:10" x14ac:dyDescent="0.25">
      <c r="A4168" t="str">
        <f>IF(SUM('A4'!S4199:X4199)=6,'Angaben KH-Standort'!$D$25,"")</f>
        <v/>
      </c>
      <c r="B4168" t="str">
        <f>IF(SUM('A4'!S4199:X4199)=6,'Angaben KH-Standort'!$D$26,"")</f>
        <v/>
      </c>
      <c r="C4168" t="str">
        <f>IF(SUM('A4'!S4199:X4199)=6,'Angaben KH-Standort'!$D$12,"")</f>
        <v/>
      </c>
      <c r="D4168" t="str">
        <f>IF(SUM('A4'!S4199:X4199)=6,'A1'!$F$14,"")</f>
        <v/>
      </c>
      <c r="E4168" t="str">
        <f>IF(SUM('A4'!S4199:X4199)=6,'A4'!C4199,"")</f>
        <v/>
      </c>
      <c r="F4168" t="str">
        <f>IF(SUM('A4'!S4199:X4199)=6,'A4'!D4199,"")</f>
        <v/>
      </c>
      <c r="G4168" t="str">
        <f>IF(SUM('A4'!S4199:X4199)=6,'A4'!E4199,"")</f>
        <v/>
      </c>
      <c r="H4168" t="str">
        <f>IF(SUM('A4'!S4199:X4199)=6,'A4'!F4199,"")</f>
        <v/>
      </c>
      <c r="I4168" t="str">
        <f>IF(SUM('A4'!S4199:X4199)=6,'A4'!G4199,"")</f>
        <v/>
      </c>
      <c r="J4168" s="308" t="str">
        <f>IF(SUM('A4'!S4199:X4199)=6,'A4'!H4199,"")</f>
        <v/>
      </c>
    </row>
    <row r="4169" spans="1:10" x14ac:dyDescent="0.25">
      <c r="A4169" t="str">
        <f>IF(SUM('A4'!S4200:X4200)=6,'Angaben KH-Standort'!$D$25,"")</f>
        <v/>
      </c>
      <c r="B4169" t="str">
        <f>IF(SUM('A4'!S4200:X4200)=6,'Angaben KH-Standort'!$D$26,"")</f>
        <v/>
      </c>
      <c r="C4169" t="str">
        <f>IF(SUM('A4'!S4200:X4200)=6,'Angaben KH-Standort'!$D$12,"")</f>
        <v/>
      </c>
      <c r="D4169" t="str">
        <f>IF(SUM('A4'!S4200:X4200)=6,'A1'!$F$14,"")</f>
        <v/>
      </c>
      <c r="E4169" t="str">
        <f>IF(SUM('A4'!S4200:X4200)=6,'A4'!C4200,"")</f>
        <v/>
      </c>
      <c r="F4169" t="str">
        <f>IF(SUM('A4'!S4200:X4200)=6,'A4'!D4200,"")</f>
        <v/>
      </c>
      <c r="G4169" t="str">
        <f>IF(SUM('A4'!S4200:X4200)=6,'A4'!E4200,"")</f>
        <v/>
      </c>
      <c r="H4169" t="str">
        <f>IF(SUM('A4'!S4200:X4200)=6,'A4'!F4200,"")</f>
        <v/>
      </c>
      <c r="I4169" t="str">
        <f>IF(SUM('A4'!S4200:X4200)=6,'A4'!G4200,"")</f>
        <v/>
      </c>
      <c r="J4169" s="308" t="str">
        <f>IF(SUM('A4'!S4200:X4200)=6,'A4'!H4200,"")</f>
        <v/>
      </c>
    </row>
    <row r="4170" spans="1:10" x14ac:dyDescent="0.25">
      <c r="A4170" t="str">
        <f>IF(SUM('A4'!S4201:X4201)=6,'Angaben KH-Standort'!$D$25,"")</f>
        <v/>
      </c>
      <c r="B4170" t="str">
        <f>IF(SUM('A4'!S4201:X4201)=6,'Angaben KH-Standort'!$D$26,"")</f>
        <v/>
      </c>
      <c r="C4170" t="str">
        <f>IF(SUM('A4'!S4201:X4201)=6,'Angaben KH-Standort'!$D$12,"")</f>
        <v/>
      </c>
      <c r="D4170" t="str">
        <f>IF(SUM('A4'!S4201:X4201)=6,'A1'!$F$14,"")</f>
        <v/>
      </c>
      <c r="E4170" t="str">
        <f>IF(SUM('A4'!S4201:X4201)=6,'A4'!C4201,"")</f>
        <v/>
      </c>
      <c r="F4170" t="str">
        <f>IF(SUM('A4'!S4201:X4201)=6,'A4'!D4201,"")</f>
        <v/>
      </c>
      <c r="G4170" t="str">
        <f>IF(SUM('A4'!S4201:X4201)=6,'A4'!E4201,"")</f>
        <v/>
      </c>
      <c r="H4170" t="str">
        <f>IF(SUM('A4'!S4201:X4201)=6,'A4'!F4201,"")</f>
        <v/>
      </c>
      <c r="I4170" t="str">
        <f>IF(SUM('A4'!S4201:X4201)=6,'A4'!G4201,"")</f>
        <v/>
      </c>
      <c r="J4170" s="308" t="str">
        <f>IF(SUM('A4'!S4201:X4201)=6,'A4'!H4201,"")</f>
        <v/>
      </c>
    </row>
    <row r="4171" spans="1:10" x14ac:dyDescent="0.25">
      <c r="A4171" t="str">
        <f>IF(SUM('A4'!S4202:X4202)=6,'Angaben KH-Standort'!$D$25,"")</f>
        <v/>
      </c>
      <c r="B4171" t="str">
        <f>IF(SUM('A4'!S4202:X4202)=6,'Angaben KH-Standort'!$D$26,"")</f>
        <v/>
      </c>
      <c r="C4171" t="str">
        <f>IF(SUM('A4'!S4202:X4202)=6,'Angaben KH-Standort'!$D$12,"")</f>
        <v/>
      </c>
      <c r="D4171" t="str">
        <f>IF(SUM('A4'!S4202:X4202)=6,'A1'!$F$14,"")</f>
        <v/>
      </c>
      <c r="E4171" t="str">
        <f>IF(SUM('A4'!S4202:X4202)=6,'A4'!C4202,"")</f>
        <v/>
      </c>
      <c r="F4171" t="str">
        <f>IF(SUM('A4'!S4202:X4202)=6,'A4'!D4202,"")</f>
        <v/>
      </c>
      <c r="G4171" t="str">
        <f>IF(SUM('A4'!S4202:X4202)=6,'A4'!E4202,"")</f>
        <v/>
      </c>
      <c r="H4171" t="str">
        <f>IF(SUM('A4'!S4202:X4202)=6,'A4'!F4202,"")</f>
        <v/>
      </c>
      <c r="I4171" t="str">
        <f>IF(SUM('A4'!S4202:X4202)=6,'A4'!G4202,"")</f>
        <v/>
      </c>
      <c r="J4171" s="308" t="str">
        <f>IF(SUM('A4'!S4202:X4202)=6,'A4'!H4202,"")</f>
        <v/>
      </c>
    </row>
    <row r="4172" spans="1:10" x14ac:dyDescent="0.25">
      <c r="A4172" t="str">
        <f>IF(SUM('A4'!S4203:X4203)=6,'Angaben KH-Standort'!$D$25,"")</f>
        <v/>
      </c>
      <c r="B4172" t="str">
        <f>IF(SUM('A4'!S4203:X4203)=6,'Angaben KH-Standort'!$D$26,"")</f>
        <v/>
      </c>
      <c r="C4172" t="str">
        <f>IF(SUM('A4'!S4203:X4203)=6,'Angaben KH-Standort'!$D$12,"")</f>
        <v/>
      </c>
      <c r="D4172" t="str">
        <f>IF(SUM('A4'!S4203:X4203)=6,'A1'!$F$14,"")</f>
        <v/>
      </c>
      <c r="E4172" t="str">
        <f>IF(SUM('A4'!S4203:X4203)=6,'A4'!C4203,"")</f>
        <v/>
      </c>
      <c r="F4172" t="str">
        <f>IF(SUM('A4'!S4203:X4203)=6,'A4'!D4203,"")</f>
        <v/>
      </c>
      <c r="G4172" t="str">
        <f>IF(SUM('A4'!S4203:X4203)=6,'A4'!E4203,"")</f>
        <v/>
      </c>
      <c r="H4172" t="str">
        <f>IF(SUM('A4'!S4203:X4203)=6,'A4'!F4203,"")</f>
        <v/>
      </c>
      <c r="I4172" t="str">
        <f>IF(SUM('A4'!S4203:X4203)=6,'A4'!G4203,"")</f>
        <v/>
      </c>
      <c r="J4172" s="308" t="str">
        <f>IF(SUM('A4'!S4203:X4203)=6,'A4'!H4203,"")</f>
        <v/>
      </c>
    </row>
    <row r="4173" spans="1:10" x14ac:dyDescent="0.25">
      <c r="A4173" t="str">
        <f>IF(SUM('A4'!S4204:X4204)=6,'Angaben KH-Standort'!$D$25,"")</f>
        <v/>
      </c>
      <c r="B4173" t="str">
        <f>IF(SUM('A4'!S4204:X4204)=6,'Angaben KH-Standort'!$D$26,"")</f>
        <v/>
      </c>
      <c r="C4173" t="str">
        <f>IF(SUM('A4'!S4204:X4204)=6,'Angaben KH-Standort'!$D$12,"")</f>
        <v/>
      </c>
      <c r="D4173" t="str">
        <f>IF(SUM('A4'!S4204:X4204)=6,'A1'!$F$14,"")</f>
        <v/>
      </c>
      <c r="E4173" t="str">
        <f>IF(SUM('A4'!S4204:X4204)=6,'A4'!C4204,"")</f>
        <v/>
      </c>
      <c r="F4173" t="str">
        <f>IF(SUM('A4'!S4204:X4204)=6,'A4'!D4204,"")</f>
        <v/>
      </c>
      <c r="G4173" t="str">
        <f>IF(SUM('A4'!S4204:X4204)=6,'A4'!E4204,"")</f>
        <v/>
      </c>
      <c r="H4173" t="str">
        <f>IF(SUM('A4'!S4204:X4204)=6,'A4'!F4204,"")</f>
        <v/>
      </c>
      <c r="I4173" t="str">
        <f>IF(SUM('A4'!S4204:X4204)=6,'A4'!G4204,"")</f>
        <v/>
      </c>
      <c r="J4173" s="308" t="str">
        <f>IF(SUM('A4'!S4204:X4204)=6,'A4'!H4204,"")</f>
        <v/>
      </c>
    </row>
    <row r="4174" spans="1:10" x14ac:dyDescent="0.25">
      <c r="A4174" t="str">
        <f>IF(SUM('A4'!S4205:X4205)=6,'Angaben KH-Standort'!$D$25,"")</f>
        <v/>
      </c>
      <c r="B4174" t="str">
        <f>IF(SUM('A4'!S4205:X4205)=6,'Angaben KH-Standort'!$D$26,"")</f>
        <v/>
      </c>
      <c r="C4174" t="str">
        <f>IF(SUM('A4'!S4205:X4205)=6,'Angaben KH-Standort'!$D$12,"")</f>
        <v/>
      </c>
      <c r="D4174" t="str">
        <f>IF(SUM('A4'!S4205:X4205)=6,'A1'!$F$14,"")</f>
        <v/>
      </c>
      <c r="E4174" t="str">
        <f>IF(SUM('A4'!S4205:X4205)=6,'A4'!C4205,"")</f>
        <v/>
      </c>
      <c r="F4174" t="str">
        <f>IF(SUM('A4'!S4205:X4205)=6,'A4'!D4205,"")</f>
        <v/>
      </c>
      <c r="G4174" t="str">
        <f>IF(SUM('A4'!S4205:X4205)=6,'A4'!E4205,"")</f>
        <v/>
      </c>
      <c r="H4174" t="str">
        <f>IF(SUM('A4'!S4205:X4205)=6,'A4'!F4205,"")</f>
        <v/>
      </c>
      <c r="I4174" t="str">
        <f>IF(SUM('A4'!S4205:X4205)=6,'A4'!G4205,"")</f>
        <v/>
      </c>
      <c r="J4174" s="308" t="str">
        <f>IF(SUM('A4'!S4205:X4205)=6,'A4'!H4205,"")</f>
        <v/>
      </c>
    </row>
    <row r="4175" spans="1:10" x14ac:dyDescent="0.25">
      <c r="A4175" t="str">
        <f>IF(SUM('A4'!S4206:X4206)=6,'Angaben KH-Standort'!$D$25,"")</f>
        <v/>
      </c>
      <c r="B4175" t="str">
        <f>IF(SUM('A4'!S4206:X4206)=6,'Angaben KH-Standort'!$D$26,"")</f>
        <v/>
      </c>
      <c r="C4175" t="str">
        <f>IF(SUM('A4'!S4206:X4206)=6,'Angaben KH-Standort'!$D$12,"")</f>
        <v/>
      </c>
      <c r="D4175" t="str">
        <f>IF(SUM('A4'!S4206:X4206)=6,'A1'!$F$14,"")</f>
        <v/>
      </c>
      <c r="E4175" t="str">
        <f>IF(SUM('A4'!S4206:X4206)=6,'A4'!C4206,"")</f>
        <v/>
      </c>
      <c r="F4175" t="str">
        <f>IF(SUM('A4'!S4206:X4206)=6,'A4'!D4206,"")</f>
        <v/>
      </c>
      <c r="G4175" t="str">
        <f>IF(SUM('A4'!S4206:X4206)=6,'A4'!E4206,"")</f>
        <v/>
      </c>
      <c r="H4175" t="str">
        <f>IF(SUM('A4'!S4206:X4206)=6,'A4'!F4206,"")</f>
        <v/>
      </c>
      <c r="I4175" t="str">
        <f>IF(SUM('A4'!S4206:X4206)=6,'A4'!G4206,"")</f>
        <v/>
      </c>
      <c r="J4175" s="308" t="str">
        <f>IF(SUM('A4'!S4206:X4206)=6,'A4'!H4206,"")</f>
        <v/>
      </c>
    </row>
    <row r="4176" spans="1:10" x14ac:dyDescent="0.25">
      <c r="A4176" t="str">
        <f>IF(SUM('A4'!S4207:X4207)=6,'Angaben KH-Standort'!$D$25,"")</f>
        <v/>
      </c>
      <c r="B4176" t="str">
        <f>IF(SUM('A4'!S4207:X4207)=6,'Angaben KH-Standort'!$D$26,"")</f>
        <v/>
      </c>
      <c r="C4176" t="str">
        <f>IF(SUM('A4'!S4207:X4207)=6,'Angaben KH-Standort'!$D$12,"")</f>
        <v/>
      </c>
      <c r="D4176" t="str">
        <f>IF(SUM('A4'!S4207:X4207)=6,'A1'!$F$14,"")</f>
        <v/>
      </c>
      <c r="E4176" t="str">
        <f>IF(SUM('A4'!S4207:X4207)=6,'A4'!C4207,"")</f>
        <v/>
      </c>
      <c r="F4176" t="str">
        <f>IF(SUM('A4'!S4207:X4207)=6,'A4'!D4207,"")</f>
        <v/>
      </c>
      <c r="G4176" t="str">
        <f>IF(SUM('A4'!S4207:X4207)=6,'A4'!E4207,"")</f>
        <v/>
      </c>
      <c r="H4176" t="str">
        <f>IF(SUM('A4'!S4207:X4207)=6,'A4'!F4207,"")</f>
        <v/>
      </c>
      <c r="I4176" t="str">
        <f>IF(SUM('A4'!S4207:X4207)=6,'A4'!G4207,"")</f>
        <v/>
      </c>
      <c r="J4176" s="308" t="str">
        <f>IF(SUM('A4'!S4207:X4207)=6,'A4'!H4207,"")</f>
        <v/>
      </c>
    </row>
    <row r="4177" spans="1:10" x14ac:dyDescent="0.25">
      <c r="A4177" t="str">
        <f>IF(SUM('A4'!S4208:X4208)=6,'Angaben KH-Standort'!$D$25,"")</f>
        <v/>
      </c>
      <c r="B4177" t="str">
        <f>IF(SUM('A4'!S4208:X4208)=6,'Angaben KH-Standort'!$D$26,"")</f>
        <v/>
      </c>
      <c r="C4177" t="str">
        <f>IF(SUM('A4'!S4208:X4208)=6,'Angaben KH-Standort'!$D$12,"")</f>
        <v/>
      </c>
      <c r="D4177" t="str">
        <f>IF(SUM('A4'!S4208:X4208)=6,'A1'!$F$14,"")</f>
        <v/>
      </c>
      <c r="E4177" t="str">
        <f>IF(SUM('A4'!S4208:X4208)=6,'A4'!C4208,"")</f>
        <v/>
      </c>
      <c r="F4177" t="str">
        <f>IF(SUM('A4'!S4208:X4208)=6,'A4'!D4208,"")</f>
        <v/>
      </c>
      <c r="G4177" t="str">
        <f>IF(SUM('A4'!S4208:X4208)=6,'A4'!E4208,"")</f>
        <v/>
      </c>
      <c r="H4177" t="str">
        <f>IF(SUM('A4'!S4208:X4208)=6,'A4'!F4208,"")</f>
        <v/>
      </c>
      <c r="I4177" t="str">
        <f>IF(SUM('A4'!S4208:X4208)=6,'A4'!G4208,"")</f>
        <v/>
      </c>
      <c r="J4177" s="308" t="str">
        <f>IF(SUM('A4'!S4208:X4208)=6,'A4'!H4208,"")</f>
        <v/>
      </c>
    </row>
    <row r="4178" spans="1:10" x14ac:dyDescent="0.25">
      <c r="A4178" t="str">
        <f>IF(SUM('A4'!S4209:X4209)=6,'Angaben KH-Standort'!$D$25,"")</f>
        <v/>
      </c>
      <c r="B4178" t="str">
        <f>IF(SUM('A4'!S4209:X4209)=6,'Angaben KH-Standort'!$D$26,"")</f>
        <v/>
      </c>
      <c r="C4178" t="str">
        <f>IF(SUM('A4'!S4209:X4209)=6,'Angaben KH-Standort'!$D$12,"")</f>
        <v/>
      </c>
      <c r="D4178" t="str">
        <f>IF(SUM('A4'!S4209:X4209)=6,'A1'!$F$14,"")</f>
        <v/>
      </c>
      <c r="E4178" t="str">
        <f>IF(SUM('A4'!S4209:X4209)=6,'A4'!C4209,"")</f>
        <v/>
      </c>
      <c r="F4178" t="str">
        <f>IF(SUM('A4'!S4209:X4209)=6,'A4'!D4209,"")</f>
        <v/>
      </c>
      <c r="G4178" t="str">
        <f>IF(SUM('A4'!S4209:X4209)=6,'A4'!E4209,"")</f>
        <v/>
      </c>
      <c r="H4178" t="str">
        <f>IF(SUM('A4'!S4209:X4209)=6,'A4'!F4209,"")</f>
        <v/>
      </c>
      <c r="I4178" t="str">
        <f>IF(SUM('A4'!S4209:X4209)=6,'A4'!G4209,"")</f>
        <v/>
      </c>
      <c r="J4178" s="308" t="str">
        <f>IF(SUM('A4'!S4209:X4209)=6,'A4'!H4209,"")</f>
        <v/>
      </c>
    </row>
    <row r="4179" spans="1:10" x14ac:dyDescent="0.25">
      <c r="A4179" t="str">
        <f>IF(SUM('A4'!S4210:X4210)=6,'Angaben KH-Standort'!$D$25,"")</f>
        <v/>
      </c>
      <c r="B4179" t="str">
        <f>IF(SUM('A4'!S4210:X4210)=6,'Angaben KH-Standort'!$D$26,"")</f>
        <v/>
      </c>
      <c r="C4179" t="str">
        <f>IF(SUM('A4'!S4210:X4210)=6,'Angaben KH-Standort'!$D$12,"")</f>
        <v/>
      </c>
      <c r="D4179" t="str">
        <f>IF(SUM('A4'!S4210:X4210)=6,'A1'!$F$14,"")</f>
        <v/>
      </c>
      <c r="E4179" t="str">
        <f>IF(SUM('A4'!S4210:X4210)=6,'A4'!C4210,"")</f>
        <v/>
      </c>
      <c r="F4179" t="str">
        <f>IF(SUM('A4'!S4210:X4210)=6,'A4'!D4210,"")</f>
        <v/>
      </c>
      <c r="G4179" t="str">
        <f>IF(SUM('A4'!S4210:X4210)=6,'A4'!E4210,"")</f>
        <v/>
      </c>
      <c r="H4179" t="str">
        <f>IF(SUM('A4'!S4210:X4210)=6,'A4'!F4210,"")</f>
        <v/>
      </c>
      <c r="I4179" t="str">
        <f>IF(SUM('A4'!S4210:X4210)=6,'A4'!G4210,"")</f>
        <v/>
      </c>
      <c r="J4179" s="308" t="str">
        <f>IF(SUM('A4'!S4210:X4210)=6,'A4'!H4210,"")</f>
        <v/>
      </c>
    </row>
    <row r="4180" spans="1:10" x14ac:dyDescent="0.25">
      <c r="A4180" t="str">
        <f>IF(SUM('A4'!S4211:X4211)=6,'Angaben KH-Standort'!$D$25,"")</f>
        <v/>
      </c>
      <c r="B4180" t="str">
        <f>IF(SUM('A4'!S4211:X4211)=6,'Angaben KH-Standort'!$D$26,"")</f>
        <v/>
      </c>
      <c r="C4180" t="str">
        <f>IF(SUM('A4'!S4211:X4211)=6,'Angaben KH-Standort'!$D$12,"")</f>
        <v/>
      </c>
      <c r="D4180" t="str">
        <f>IF(SUM('A4'!S4211:X4211)=6,'A1'!$F$14,"")</f>
        <v/>
      </c>
      <c r="E4180" t="str">
        <f>IF(SUM('A4'!S4211:X4211)=6,'A4'!C4211,"")</f>
        <v/>
      </c>
      <c r="F4180" t="str">
        <f>IF(SUM('A4'!S4211:X4211)=6,'A4'!D4211,"")</f>
        <v/>
      </c>
      <c r="G4180" t="str">
        <f>IF(SUM('A4'!S4211:X4211)=6,'A4'!E4211,"")</f>
        <v/>
      </c>
      <c r="H4180" t="str">
        <f>IF(SUM('A4'!S4211:X4211)=6,'A4'!F4211,"")</f>
        <v/>
      </c>
      <c r="I4180" t="str">
        <f>IF(SUM('A4'!S4211:X4211)=6,'A4'!G4211,"")</f>
        <v/>
      </c>
      <c r="J4180" s="308" t="str">
        <f>IF(SUM('A4'!S4211:X4211)=6,'A4'!H4211,"")</f>
        <v/>
      </c>
    </row>
    <row r="4181" spans="1:10" x14ac:dyDescent="0.25">
      <c r="A4181" t="str">
        <f>IF(SUM('A4'!S4212:X4212)=6,'Angaben KH-Standort'!$D$25,"")</f>
        <v/>
      </c>
      <c r="B4181" t="str">
        <f>IF(SUM('A4'!S4212:X4212)=6,'Angaben KH-Standort'!$D$26,"")</f>
        <v/>
      </c>
      <c r="C4181" t="str">
        <f>IF(SUM('A4'!S4212:X4212)=6,'Angaben KH-Standort'!$D$12,"")</f>
        <v/>
      </c>
      <c r="D4181" t="str">
        <f>IF(SUM('A4'!S4212:X4212)=6,'A1'!$F$14,"")</f>
        <v/>
      </c>
      <c r="E4181" t="str">
        <f>IF(SUM('A4'!S4212:X4212)=6,'A4'!C4212,"")</f>
        <v/>
      </c>
      <c r="F4181" t="str">
        <f>IF(SUM('A4'!S4212:X4212)=6,'A4'!D4212,"")</f>
        <v/>
      </c>
      <c r="G4181" t="str">
        <f>IF(SUM('A4'!S4212:X4212)=6,'A4'!E4212,"")</f>
        <v/>
      </c>
      <c r="H4181" t="str">
        <f>IF(SUM('A4'!S4212:X4212)=6,'A4'!F4212,"")</f>
        <v/>
      </c>
      <c r="I4181" t="str">
        <f>IF(SUM('A4'!S4212:X4212)=6,'A4'!G4212,"")</f>
        <v/>
      </c>
      <c r="J4181" s="308" t="str">
        <f>IF(SUM('A4'!S4212:X4212)=6,'A4'!H4212,"")</f>
        <v/>
      </c>
    </row>
    <row r="4182" spans="1:10" x14ac:dyDescent="0.25">
      <c r="A4182" t="str">
        <f>IF(SUM('A4'!S4213:X4213)=6,'Angaben KH-Standort'!$D$25,"")</f>
        <v/>
      </c>
      <c r="B4182" t="str">
        <f>IF(SUM('A4'!S4213:X4213)=6,'Angaben KH-Standort'!$D$26,"")</f>
        <v/>
      </c>
      <c r="C4182" t="str">
        <f>IF(SUM('A4'!S4213:X4213)=6,'Angaben KH-Standort'!$D$12,"")</f>
        <v/>
      </c>
      <c r="D4182" t="str">
        <f>IF(SUM('A4'!S4213:X4213)=6,'A1'!$F$14,"")</f>
        <v/>
      </c>
      <c r="E4182" t="str">
        <f>IF(SUM('A4'!S4213:X4213)=6,'A4'!C4213,"")</f>
        <v/>
      </c>
      <c r="F4182" t="str">
        <f>IF(SUM('A4'!S4213:X4213)=6,'A4'!D4213,"")</f>
        <v/>
      </c>
      <c r="G4182" t="str">
        <f>IF(SUM('A4'!S4213:X4213)=6,'A4'!E4213,"")</f>
        <v/>
      </c>
      <c r="H4182" t="str">
        <f>IF(SUM('A4'!S4213:X4213)=6,'A4'!F4213,"")</f>
        <v/>
      </c>
      <c r="I4182" t="str">
        <f>IF(SUM('A4'!S4213:X4213)=6,'A4'!G4213,"")</f>
        <v/>
      </c>
      <c r="J4182" s="308" t="str">
        <f>IF(SUM('A4'!S4213:X4213)=6,'A4'!H4213,"")</f>
        <v/>
      </c>
    </row>
    <row r="4183" spans="1:10" x14ac:dyDescent="0.25">
      <c r="A4183" t="str">
        <f>IF(SUM('A4'!S4214:X4214)=6,'Angaben KH-Standort'!$D$25,"")</f>
        <v/>
      </c>
      <c r="B4183" t="str">
        <f>IF(SUM('A4'!S4214:X4214)=6,'Angaben KH-Standort'!$D$26,"")</f>
        <v/>
      </c>
      <c r="C4183" t="str">
        <f>IF(SUM('A4'!S4214:X4214)=6,'Angaben KH-Standort'!$D$12,"")</f>
        <v/>
      </c>
      <c r="D4183" t="str">
        <f>IF(SUM('A4'!S4214:X4214)=6,'A1'!$F$14,"")</f>
        <v/>
      </c>
      <c r="E4183" t="str">
        <f>IF(SUM('A4'!S4214:X4214)=6,'A4'!C4214,"")</f>
        <v/>
      </c>
      <c r="F4183" t="str">
        <f>IF(SUM('A4'!S4214:X4214)=6,'A4'!D4214,"")</f>
        <v/>
      </c>
      <c r="G4183" t="str">
        <f>IF(SUM('A4'!S4214:X4214)=6,'A4'!E4214,"")</f>
        <v/>
      </c>
      <c r="H4183" t="str">
        <f>IF(SUM('A4'!S4214:X4214)=6,'A4'!F4214,"")</f>
        <v/>
      </c>
      <c r="I4183" t="str">
        <f>IF(SUM('A4'!S4214:X4214)=6,'A4'!G4214,"")</f>
        <v/>
      </c>
      <c r="J4183" s="308" t="str">
        <f>IF(SUM('A4'!S4214:X4214)=6,'A4'!H4214,"")</f>
        <v/>
      </c>
    </row>
    <row r="4184" spans="1:10" x14ac:dyDescent="0.25">
      <c r="A4184" t="str">
        <f>IF(SUM('A4'!S4215:X4215)=6,'Angaben KH-Standort'!$D$25,"")</f>
        <v/>
      </c>
      <c r="B4184" t="str">
        <f>IF(SUM('A4'!S4215:X4215)=6,'Angaben KH-Standort'!$D$26,"")</f>
        <v/>
      </c>
      <c r="C4184" t="str">
        <f>IF(SUM('A4'!S4215:X4215)=6,'Angaben KH-Standort'!$D$12,"")</f>
        <v/>
      </c>
      <c r="D4184" t="str">
        <f>IF(SUM('A4'!S4215:X4215)=6,'A1'!$F$14,"")</f>
        <v/>
      </c>
      <c r="E4184" t="str">
        <f>IF(SUM('A4'!S4215:X4215)=6,'A4'!C4215,"")</f>
        <v/>
      </c>
      <c r="F4184" t="str">
        <f>IF(SUM('A4'!S4215:X4215)=6,'A4'!D4215,"")</f>
        <v/>
      </c>
      <c r="G4184" t="str">
        <f>IF(SUM('A4'!S4215:X4215)=6,'A4'!E4215,"")</f>
        <v/>
      </c>
      <c r="H4184" t="str">
        <f>IF(SUM('A4'!S4215:X4215)=6,'A4'!F4215,"")</f>
        <v/>
      </c>
      <c r="I4184" t="str">
        <f>IF(SUM('A4'!S4215:X4215)=6,'A4'!G4215,"")</f>
        <v/>
      </c>
      <c r="J4184" s="308" t="str">
        <f>IF(SUM('A4'!S4215:X4215)=6,'A4'!H4215,"")</f>
        <v/>
      </c>
    </row>
    <row r="4185" spans="1:10" x14ac:dyDescent="0.25">
      <c r="A4185" t="str">
        <f>IF(SUM('A4'!S4216:X4216)=6,'Angaben KH-Standort'!$D$25,"")</f>
        <v/>
      </c>
      <c r="B4185" t="str">
        <f>IF(SUM('A4'!S4216:X4216)=6,'Angaben KH-Standort'!$D$26,"")</f>
        <v/>
      </c>
      <c r="C4185" t="str">
        <f>IF(SUM('A4'!S4216:X4216)=6,'Angaben KH-Standort'!$D$12,"")</f>
        <v/>
      </c>
      <c r="D4185" t="str">
        <f>IF(SUM('A4'!S4216:X4216)=6,'A1'!$F$14,"")</f>
        <v/>
      </c>
      <c r="E4185" t="str">
        <f>IF(SUM('A4'!S4216:X4216)=6,'A4'!C4216,"")</f>
        <v/>
      </c>
      <c r="F4185" t="str">
        <f>IF(SUM('A4'!S4216:X4216)=6,'A4'!D4216,"")</f>
        <v/>
      </c>
      <c r="G4185" t="str">
        <f>IF(SUM('A4'!S4216:X4216)=6,'A4'!E4216,"")</f>
        <v/>
      </c>
      <c r="H4185" t="str">
        <f>IF(SUM('A4'!S4216:X4216)=6,'A4'!F4216,"")</f>
        <v/>
      </c>
      <c r="I4185" t="str">
        <f>IF(SUM('A4'!S4216:X4216)=6,'A4'!G4216,"")</f>
        <v/>
      </c>
      <c r="J4185" s="308" t="str">
        <f>IF(SUM('A4'!S4216:X4216)=6,'A4'!H4216,"")</f>
        <v/>
      </c>
    </row>
    <row r="4186" spans="1:10" x14ac:dyDescent="0.25">
      <c r="A4186" t="str">
        <f>IF(SUM('A4'!S4217:X4217)=6,'Angaben KH-Standort'!$D$25,"")</f>
        <v/>
      </c>
      <c r="B4186" t="str">
        <f>IF(SUM('A4'!S4217:X4217)=6,'Angaben KH-Standort'!$D$26,"")</f>
        <v/>
      </c>
      <c r="C4186" t="str">
        <f>IF(SUM('A4'!S4217:X4217)=6,'Angaben KH-Standort'!$D$12,"")</f>
        <v/>
      </c>
      <c r="D4186" t="str">
        <f>IF(SUM('A4'!S4217:X4217)=6,'A1'!$F$14,"")</f>
        <v/>
      </c>
      <c r="E4186" t="str">
        <f>IF(SUM('A4'!S4217:X4217)=6,'A4'!C4217,"")</f>
        <v/>
      </c>
      <c r="F4186" t="str">
        <f>IF(SUM('A4'!S4217:X4217)=6,'A4'!D4217,"")</f>
        <v/>
      </c>
      <c r="G4186" t="str">
        <f>IF(SUM('A4'!S4217:X4217)=6,'A4'!E4217,"")</f>
        <v/>
      </c>
      <c r="H4186" t="str">
        <f>IF(SUM('A4'!S4217:X4217)=6,'A4'!F4217,"")</f>
        <v/>
      </c>
      <c r="I4186" t="str">
        <f>IF(SUM('A4'!S4217:X4217)=6,'A4'!G4217,"")</f>
        <v/>
      </c>
      <c r="J4186" s="308" t="str">
        <f>IF(SUM('A4'!S4217:X4217)=6,'A4'!H4217,"")</f>
        <v/>
      </c>
    </row>
    <row r="4187" spans="1:10" x14ac:dyDescent="0.25">
      <c r="A4187" t="str">
        <f>IF(SUM('A4'!S4218:X4218)=6,'Angaben KH-Standort'!$D$25,"")</f>
        <v/>
      </c>
      <c r="B4187" t="str">
        <f>IF(SUM('A4'!S4218:X4218)=6,'Angaben KH-Standort'!$D$26,"")</f>
        <v/>
      </c>
      <c r="C4187" t="str">
        <f>IF(SUM('A4'!S4218:X4218)=6,'Angaben KH-Standort'!$D$12,"")</f>
        <v/>
      </c>
      <c r="D4187" t="str">
        <f>IF(SUM('A4'!S4218:X4218)=6,'A1'!$F$14,"")</f>
        <v/>
      </c>
      <c r="E4187" t="str">
        <f>IF(SUM('A4'!S4218:X4218)=6,'A4'!C4218,"")</f>
        <v/>
      </c>
      <c r="F4187" t="str">
        <f>IF(SUM('A4'!S4218:X4218)=6,'A4'!D4218,"")</f>
        <v/>
      </c>
      <c r="G4187" t="str">
        <f>IF(SUM('A4'!S4218:X4218)=6,'A4'!E4218,"")</f>
        <v/>
      </c>
      <c r="H4187" t="str">
        <f>IF(SUM('A4'!S4218:X4218)=6,'A4'!F4218,"")</f>
        <v/>
      </c>
      <c r="I4187" t="str">
        <f>IF(SUM('A4'!S4218:X4218)=6,'A4'!G4218,"")</f>
        <v/>
      </c>
      <c r="J4187" s="308" t="str">
        <f>IF(SUM('A4'!S4218:X4218)=6,'A4'!H4218,"")</f>
        <v/>
      </c>
    </row>
    <row r="4188" spans="1:10" x14ac:dyDescent="0.25">
      <c r="A4188" t="str">
        <f>IF(SUM('A4'!S4219:X4219)=6,'Angaben KH-Standort'!$D$25,"")</f>
        <v/>
      </c>
      <c r="B4188" t="str">
        <f>IF(SUM('A4'!S4219:X4219)=6,'Angaben KH-Standort'!$D$26,"")</f>
        <v/>
      </c>
      <c r="C4188" t="str">
        <f>IF(SUM('A4'!S4219:X4219)=6,'Angaben KH-Standort'!$D$12,"")</f>
        <v/>
      </c>
      <c r="D4188" t="str">
        <f>IF(SUM('A4'!S4219:X4219)=6,'A1'!$F$14,"")</f>
        <v/>
      </c>
      <c r="E4188" t="str">
        <f>IF(SUM('A4'!S4219:X4219)=6,'A4'!C4219,"")</f>
        <v/>
      </c>
      <c r="F4188" t="str">
        <f>IF(SUM('A4'!S4219:X4219)=6,'A4'!D4219,"")</f>
        <v/>
      </c>
      <c r="G4188" t="str">
        <f>IF(SUM('A4'!S4219:X4219)=6,'A4'!E4219,"")</f>
        <v/>
      </c>
      <c r="H4188" t="str">
        <f>IF(SUM('A4'!S4219:X4219)=6,'A4'!F4219,"")</f>
        <v/>
      </c>
      <c r="I4188" t="str">
        <f>IF(SUM('A4'!S4219:X4219)=6,'A4'!G4219,"")</f>
        <v/>
      </c>
      <c r="J4188" s="308" t="str">
        <f>IF(SUM('A4'!S4219:X4219)=6,'A4'!H4219,"")</f>
        <v/>
      </c>
    </row>
    <row r="4189" spans="1:10" x14ac:dyDescent="0.25">
      <c r="A4189" t="str">
        <f>IF(SUM('A4'!S4220:X4220)=6,'Angaben KH-Standort'!$D$25,"")</f>
        <v/>
      </c>
      <c r="B4189" t="str">
        <f>IF(SUM('A4'!S4220:X4220)=6,'Angaben KH-Standort'!$D$26,"")</f>
        <v/>
      </c>
      <c r="C4189" t="str">
        <f>IF(SUM('A4'!S4220:X4220)=6,'Angaben KH-Standort'!$D$12,"")</f>
        <v/>
      </c>
      <c r="D4189" t="str">
        <f>IF(SUM('A4'!S4220:X4220)=6,'A1'!$F$14,"")</f>
        <v/>
      </c>
      <c r="E4189" t="str">
        <f>IF(SUM('A4'!S4220:X4220)=6,'A4'!C4220,"")</f>
        <v/>
      </c>
      <c r="F4189" t="str">
        <f>IF(SUM('A4'!S4220:X4220)=6,'A4'!D4220,"")</f>
        <v/>
      </c>
      <c r="G4189" t="str">
        <f>IF(SUM('A4'!S4220:X4220)=6,'A4'!E4220,"")</f>
        <v/>
      </c>
      <c r="H4189" t="str">
        <f>IF(SUM('A4'!S4220:X4220)=6,'A4'!F4220,"")</f>
        <v/>
      </c>
      <c r="I4189" t="str">
        <f>IF(SUM('A4'!S4220:X4220)=6,'A4'!G4220,"")</f>
        <v/>
      </c>
      <c r="J4189" s="308" t="str">
        <f>IF(SUM('A4'!S4220:X4220)=6,'A4'!H4220,"")</f>
        <v/>
      </c>
    </row>
    <row r="4190" spans="1:10" x14ac:dyDescent="0.25">
      <c r="A4190" t="str">
        <f>IF(SUM('A4'!S4221:X4221)=6,'Angaben KH-Standort'!$D$25,"")</f>
        <v/>
      </c>
      <c r="B4190" t="str">
        <f>IF(SUM('A4'!S4221:X4221)=6,'Angaben KH-Standort'!$D$26,"")</f>
        <v/>
      </c>
      <c r="C4190" t="str">
        <f>IF(SUM('A4'!S4221:X4221)=6,'Angaben KH-Standort'!$D$12,"")</f>
        <v/>
      </c>
      <c r="D4190" t="str">
        <f>IF(SUM('A4'!S4221:X4221)=6,'A1'!$F$14,"")</f>
        <v/>
      </c>
      <c r="E4190" t="str">
        <f>IF(SUM('A4'!S4221:X4221)=6,'A4'!C4221,"")</f>
        <v/>
      </c>
      <c r="F4190" t="str">
        <f>IF(SUM('A4'!S4221:X4221)=6,'A4'!D4221,"")</f>
        <v/>
      </c>
      <c r="G4190" t="str">
        <f>IF(SUM('A4'!S4221:X4221)=6,'A4'!E4221,"")</f>
        <v/>
      </c>
      <c r="H4190" t="str">
        <f>IF(SUM('A4'!S4221:X4221)=6,'A4'!F4221,"")</f>
        <v/>
      </c>
      <c r="I4190" t="str">
        <f>IF(SUM('A4'!S4221:X4221)=6,'A4'!G4221,"")</f>
        <v/>
      </c>
      <c r="J4190" s="308" t="str">
        <f>IF(SUM('A4'!S4221:X4221)=6,'A4'!H4221,"")</f>
        <v/>
      </c>
    </row>
    <row r="4191" spans="1:10" x14ac:dyDescent="0.25">
      <c r="A4191" t="str">
        <f>IF(SUM('A4'!S4222:X4222)=6,'Angaben KH-Standort'!$D$25,"")</f>
        <v/>
      </c>
      <c r="B4191" t="str">
        <f>IF(SUM('A4'!S4222:X4222)=6,'Angaben KH-Standort'!$D$26,"")</f>
        <v/>
      </c>
      <c r="C4191" t="str">
        <f>IF(SUM('A4'!S4222:X4222)=6,'Angaben KH-Standort'!$D$12,"")</f>
        <v/>
      </c>
      <c r="D4191" t="str">
        <f>IF(SUM('A4'!S4222:X4222)=6,'A1'!$F$14,"")</f>
        <v/>
      </c>
      <c r="E4191" t="str">
        <f>IF(SUM('A4'!S4222:X4222)=6,'A4'!C4222,"")</f>
        <v/>
      </c>
      <c r="F4191" t="str">
        <f>IF(SUM('A4'!S4222:X4222)=6,'A4'!D4222,"")</f>
        <v/>
      </c>
      <c r="G4191" t="str">
        <f>IF(SUM('A4'!S4222:X4222)=6,'A4'!E4222,"")</f>
        <v/>
      </c>
      <c r="H4191" t="str">
        <f>IF(SUM('A4'!S4222:X4222)=6,'A4'!F4222,"")</f>
        <v/>
      </c>
      <c r="I4191" t="str">
        <f>IF(SUM('A4'!S4222:X4222)=6,'A4'!G4222,"")</f>
        <v/>
      </c>
      <c r="J4191" s="308" t="str">
        <f>IF(SUM('A4'!S4222:X4222)=6,'A4'!H4222,"")</f>
        <v/>
      </c>
    </row>
    <row r="4192" spans="1:10" x14ac:dyDescent="0.25">
      <c r="A4192" t="str">
        <f>IF(SUM('A4'!S4223:X4223)=6,'Angaben KH-Standort'!$D$25,"")</f>
        <v/>
      </c>
      <c r="B4192" t="str">
        <f>IF(SUM('A4'!S4223:X4223)=6,'Angaben KH-Standort'!$D$26,"")</f>
        <v/>
      </c>
      <c r="C4192" t="str">
        <f>IF(SUM('A4'!S4223:X4223)=6,'Angaben KH-Standort'!$D$12,"")</f>
        <v/>
      </c>
      <c r="D4192" t="str">
        <f>IF(SUM('A4'!S4223:X4223)=6,'A1'!$F$14,"")</f>
        <v/>
      </c>
      <c r="E4192" t="str">
        <f>IF(SUM('A4'!S4223:X4223)=6,'A4'!C4223,"")</f>
        <v/>
      </c>
      <c r="F4192" t="str">
        <f>IF(SUM('A4'!S4223:X4223)=6,'A4'!D4223,"")</f>
        <v/>
      </c>
      <c r="G4192" t="str">
        <f>IF(SUM('A4'!S4223:X4223)=6,'A4'!E4223,"")</f>
        <v/>
      </c>
      <c r="H4192" t="str">
        <f>IF(SUM('A4'!S4223:X4223)=6,'A4'!F4223,"")</f>
        <v/>
      </c>
      <c r="I4192" t="str">
        <f>IF(SUM('A4'!S4223:X4223)=6,'A4'!G4223,"")</f>
        <v/>
      </c>
      <c r="J4192" s="308" t="str">
        <f>IF(SUM('A4'!S4223:X4223)=6,'A4'!H4223,"")</f>
        <v/>
      </c>
    </row>
    <row r="4193" spans="1:10" x14ac:dyDescent="0.25">
      <c r="A4193" t="str">
        <f>IF(SUM('A4'!S4224:X4224)=6,'Angaben KH-Standort'!$D$25,"")</f>
        <v/>
      </c>
      <c r="B4193" t="str">
        <f>IF(SUM('A4'!S4224:X4224)=6,'Angaben KH-Standort'!$D$26,"")</f>
        <v/>
      </c>
      <c r="C4193" t="str">
        <f>IF(SUM('A4'!S4224:X4224)=6,'Angaben KH-Standort'!$D$12,"")</f>
        <v/>
      </c>
      <c r="D4193" t="str">
        <f>IF(SUM('A4'!S4224:X4224)=6,'A1'!$F$14,"")</f>
        <v/>
      </c>
      <c r="E4193" t="str">
        <f>IF(SUM('A4'!S4224:X4224)=6,'A4'!C4224,"")</f>
        <v/>
      </c>
      <c r="F4193" t="str">
        <f>IF(SUM('A4'!S4224:X4224)=6,'A4'!D4224,"")</f>
        <v/>
      </c>
      <c r="G4193" t="str">
        <f>IF(SUM('A4'!S4224:X4224)=6,'A4'!E4224,"")</f>
        <v/>
      </c>
      <c r="H4193" t="str">
        <f>IF(SUM('A4'!S4224:X4224)=6,'A4'!F4224,"")</f>
        <v/>
      </c>
      <c r="I4193" t="str">
        <f>IF(SUM('A4'!S4224:X4224)=6,'A4'!G4224,"")</f>
        <v/>
      </c>
      <c r="J4193" s="308" t="str">
        <f>IF(SUM('A4'!S4224:X4224)=6,'A4'!H4224,"")</f>
        <v/>
      </c>
    </row>
    <row r="4194" spans="1:10" x14ac:dyDescent="0.25">
      <c r="A4194" t="str">
        <f>IF(SUM('A4'!S4225:X4225)=6,'Angaben KH-Standort'!$D$25,"")</f>
        <v/>
      </c>
      <c r="B4194" t="str">
        <f>IF(SUM('A4'!S4225:X4225)=6,'Angaben KH-Standort'!$D$26,"")</f>
        <v/>
      </c>
      <c r="C4194" t="str">
        <f>IF(SUM('A4'!S4225:X4225)=6,'Angaben KH-Standort'!$D$12,"")</f>
        <v/>
      </c>
      <c r="D4194" t="str">
        <f>IF(SUM('A4'!S4225:X4225)=6,'A1'!$F$14,"")</f>
        <v/>
      </c>
      <c r="E4194" t="str">
        <f>IF(SUM('A4'!S4225:X4225)=6,'A4'!C4225,"")</f>
        <v/>
      </c>
      <c r="F4194" t="str">
        <f>IF(SUM('A4'!S4225:X4225)=6,'A4'!D4225,"")</f>
        <v/>
      </c>
      <c r="G4194" t="str">
        <f>IF(SUM('A4'!S4225:X4225)=6,'A4'!E4225,"")</f>
        <v/>
      </c>
      <c r="H4194" t="str">
        <f>IF(SUM('A4'!S4225:X4225)=6,'A4'!F4225,"")</f>
        <v/>
      </c>
      <c r="I4194" t="str">
        <f>IF(SUM('A4'!S4225:X4225)=6,'A4'!G4225,"")</f>
        <v/>
      </c>
      <c r="J4194" s="308" t="str">
        <f>IF(SUM('A4'!S4225:X4225)=6,'A4'!H4225,"")</f>
        <v/>
      </c>
    </row>
    <row r="4195" spans="1:10" x14ac:dyDescent="0.25">
      <c r="A4195" t="str">
        <f>IF(SUM('A4'!S4226:X4226)=6,'Angaben KH-Standort'!$D$25,"")</f>
        <v/>
      </c>
      <c r="B4195" t="str">
        <f>IF(SUM('A4'!S4226:X4226)=6,'Angaben KH-Standort'!$D$26,"")</f>
        <v/>
      </c>
      <c r="C4195" t="str">
        <f>IF(SUM('A4'!S4226:X4226)=6,'Angaben KH-Standort'!$D$12,"")</f>
        <v/>
      </c>
      <c r="D4195" t="str">
        <f>IF(SUM('A4'!S4226:X4226)=6,'A1'!$F$14,"")</f>
        <v/>
      </c>
      <c r="E4195" t="str">
        <f>IF(SUM('A4'!S4226:X4226)=6,'A4'!C4226,"")</f>
        <v/>
      </c>
      <c r="F4195" t="str">
        <f>IF(SUM('A4'!S4226:X4226)=6,'A4'!D4226,"")</f>
        <v/>
      </c>
      <c r="G4195" t="str">
        <f>IF(SUM('A4'!S4226:X4226)=6,'A4'!E4226,"")</f>
        <v/>
      </c>
      <c r="H4195" t="str">
        <f>IF(SUM('A4'!S4226:X4226)=6,'A4'!F4226,"")</f>
        <v/>
      </c>
      <c r="I4195" t="str">
        <f>IF(SUM('A4'!S4226:X4226)=6,'A4'!G4226,"")</f>
        <v/>
      </c>
      <c r="J4195" s="308" t="str">
        <f>IF(SUM('A4'!S4226:X4226)=6,'A4'!H4226,"")</f>
        <v/>
      </c>
    </row>
    <row r="4196" spans="1:10" x14ac:dyDescent="0.25">
      <c r="A4196" t="str">
        <f>IF(SUM('A4'!S4227:X4227)=6,'Angaben KH-Standort'!$D$25,"")</f>
        <v/>
      </c>
      <c r="B4196" t="str">
        <f>IF(SUM('A4'!S4227:X4227)=6,'Angaben KH-Standort'!$D$26,"")</f>
        <v/>
      </c>
      <c r="C4196" t="str">
        <f>IF(SUM('A4'!S4227:X4227)=6,'Angaben KH-Standort'!$D$12,"")</f>
        <v/>
      </c>
      <c r="D4196" t="str">
        <f>IF(SUM('A4'!S4227:X4227)=6,'A1'!$F$14,"")</f>
        <v/>
      </c>
      <c r="E4196" t="str">
        <f>IF(SUM('A4'!S4227:X4227)=6,'A4'!C4227,"")</f>
        <v/>
      </c>
      <c r="F4196" t="str">
        <f>IF(SUM('A4'!S4227:X4227)=6,'A4'!D4227,"")</f>
        <v/>
      </c>
      <c r="G4196" t="str">
        <f>IF(SUM('A4'!S4227:X4227)=6,'A4'!E4227,"")</f>
        <v/>
      </c>
      <c r="H4196" t="str">
        <f>IF(SUM('A4'!S4227:X4227)=6,'A4'!F4227,"")</f>
        <v/>
      </c>
      <c r="I4196" t="str">
        <f>IF(SUM('A4'!S4227:X4227)=6,'A4'!G4227,"")</f>
        <v/>
      </c>
      <c r="J4196" s="308" t="str">
        <f>IF(SUM('A4'!S4227:X4227)=6,'A4'!H4227,"")</f>
        <v/>
      </c>
    </row>
    <row r="4197" spans="1:10" x14ac:dyDescent="0.25">
      <c r="A4197" t="str">
        <f>IF(SUM('A4'!S4228:X4228)=6,'Angaben KH-Standort'!$D$25,"")</f>
        <v/>
      </c>
      <c r="B4197" t="str">
        <f>IF(SUM('A4'!S4228:X4228)=6,'Angaben KH-Standort'!$D$26,"")</f>
        <v/>
      </c>
      <c r="C4197" t="str">
        <f>IF(SUM('A4'!S4228:X4228)=6,'Angaben KH-Standort'!$D$12,"")</f>
        <v/>
      </c>
      <c r="D4197" t="str">
        <f>IF(SUM('A4'!S4228:X4228)=6,'A1'!$F$14,"")</f>
        <v/>
      </c>
      <c r="E4197" t="str">
        <f>IF(SUM('A4'!S4228:X4228)=6,'A4'!C4228,"")</f>
        <v/>
      </c>
      <c r="F4197" t="str">
        <f>IF(SUM('A4'!S4228:X4228)=6,'A4'!D4228,"")</f>
        <v/>
      </c>
      <c r="G4197" t="str">
        <f>IF(SUM('A4'!S4228:X4228)=6,'A4'!E4228,"")</f>
        <v/>
      </c>
      <c r="H4197" t="str">
        <f>IF(SUM('A4'!S4228:X4228)=6,'A4'!F4228,"")</f>
        <v/>
      </c>
      <c r="I4197" t="str">
        <f>IF(SUM('A4'!S4228:X4228)=6,'A4'!G4228,"")</f>
        <v/>
      </c>
      <c r="J4197" s="308" t="str">
        <f>IF(SUM('A4'!S4228:X4228)=6,'A4'!H4228,"")</f>
        <v/>
      </c>
    </row>
    <row r="4198" spans="1:10" x14ac:dyDescent="0.25">
      <c r="A4198" t="str">
        <f>IF(SUM('A4'!S4229:X4229)=6,'Angaben KH-Standort'!$D$25,"")</f>
        <v/>
      </c>
      <c r="B4198" t="str">
        <f>IF(SUM('A4'!S4229:X4229)=6,'Angaben KH-Standort'!$D$26,"")</f>
        <v/>
      </c>
      <c r="C4198" t="str">
        <f>IF(SUM('A4'!S4229:X4229)=6,'Angaben KH-Standort'!$D$12,"")</f>
        <v/>
      </c>
      <c r="D4198" t="str">
        <f>IF(SUM('A4'!S4229:X4229)=6,'A1'!$F$14,"")</f>
        <v/>
      </c>
      <c r="E4198" t="str">
        <f>IF(SUM('A4'!S4229:X4229)=6,'A4'!C4229,"")</f>
        <v/>
      </c>
      <c r="F4198" t="str">
        <f>IF(SUM('A4'!S4229:X4229)=6,'A4'!D4229,"")</f>
        <v/>
      </c>
      <c r="G4198" t="str">
        <f>IF(SUM('A4'!S4229:X4229)=6,'A4'!E4229,"")</f>
        <v/>
      </c>
      <c r="H4198" t="str">
        <f>IF(SUM('A4'!S4229:X4229)=6,'A4'!F4229,"")</f>
        <v/>
      </c>
      <c r="I4198" t="str">
        <f>IF(SUM('A4'!S4229:X4229)=6,'A4'!G4229,"")</f>
        <v/>
      </c>
      <c r="J4198" s="308" t="str">
        <f>IF(SUM('A4'!S4229:X4229)=6,'A4'!H4229,"")</f>
        <v/>
      </c>
    </row>
    <row r="4199" spans="1:10" x14ac:dyDescent="0.25">
      <c r="A4199" t="str">
        <f>IF(SUM('A4'!S4230:X4230)=6,'Angaben KH-Standort'!$D$25,"")</f>
        <v/>
      </c>
      <c r="B4199" t="str">
        <f>IF(SUM('A4'!S4230:X4230)=6,'Angaben KH-Standort'!$D$26,"")</f>
        <v/>
      </c>
      <c r="C4199" t="str">
        <f>IF(SUM('A4'!S4230:X4230)=6,'Angaben KH-Standort'!$D$12,"")</f>
        <v/>
      </c>
      <c r="D4199" t="str">
        <f>IF(SUM('A4'!S4230:X4230)=6,'A1'!$F$14,"")</f>
        <v/>
      </c>
      <c r="E4199" t="str">
        <f>IF(SUM('A4'!S4230:X4230)=6,'A4'!C4230,"")</f>
        <v/>
      </c>
      <c r="F4199" t="str">
        <f>IF(SUM('A4'!S4230:X4230)=6,'A4'!D4230,"")</f>
        <v/>
      </c>
      <c r="G4199" t="str">
        <f>IF(SUM('A4'!S4230:X4230)=6,'A4'!E4230,"")</f>
        <v/>
      </c>
      <c r="H4199" t="str">
        <f>IF(SUM('A4'!S4230:X4230)=6,'A4'!F4230,"")</f>
        <v/>
      </c>
      <c r="I4199" t="str">
        <f>IF(SUM('A4'!S4230:X4230)=6,'A4'!G4230,"")</f>
        <v/>
      </c>
      <c r="J4199" s="308" t="str">
        <f>IF(SUM('A4'!S4230:X4230)=6,'A4'!H4230,"")</f>
        <v/>
      </c>
    </row>
    <row r="4200" spans="1:10" x14ac:dyDescent="0.25">
      <c r="A4200" t="str">
        <f>IF(SUM('A4'!S4231:X4231)=6,'Angaben KH-Standort'!$D$25,"")</f>
        <v/>
      </c>
      <c r="B4200" t="str">
        <f>IF(SUM('A4'!S4231:X4231)=6,'Angaben KH-Standort'!$D$26,"")</f>
        <v/>
      </c>
      <c r="C4200" t="str">
        <f>IF(SUM('A4'!S4231:X4231)=6,'Angaben KH-Standort'!$D$12,"")</f>
        <v/>
      </c>
      <c r="D4200" t="str">
        <f>IF(SUM('A4'!S4231:X4231)=6,'A1'!$F$14,"")</f>
        <v/>
      </c>
      <c r="E4200" t="str">
        <f>IF(SUM('A4'!S4231:X4231)=6,'A4'!C4231,"")</f>
        <v/>
      </c>
      <c r="F4200" t="str">
        <f>IF(SUM('A4'!S4231:X4231)=6,'A4'!D4231,"")</f>
        <v/>
      </c>
      <c r="G4200" t="str">
        <f>IF(SUM('A4'!S4231:X4231)=6,'A4'!E4231,"")</f>
        <v/>
      </c>
      <c r="H4200" t="str">
        <f>IF(SUM('A4'!S4231:X4231)=6,'A4'!F4231,"")</f>
        <v/>
      </c>
      <c r="I4200" t="str">
        <f>IF(SUM('A4'!S4231:X4231)=6,'A4'!G4231,"")</f>
        <v/>
      </c>
      <c r="J4200" s="308" t="str">
        <f>IF(SUM('A4'!S4231:X4231)=6,'A4'!H4231,"")</f>
        <v/>
      </c>
    </row>
    <row r="4201" spans="1:10" x14ac:dyDescent="0.25">
      <c r="A4201" t="str">
        <f>IF(SUM('A4'!S4232:X4232)=6,'Angaben KH-Standort'!$D$25,"")</f>
        <v/>
      </c>
      <c r="B4201" t="str">
        <f>IF(SUM('A4'!S4232:X4232)=6,'Angaben KH-Standort'!$D$26,"")</f>
        <v/>
      </c>
      <c r="C4201" t="str">
        <f>IF(SUM('A4'!S4232:X4232)=6,'Angaben KH-Standort'!$D$12,"")</f>
        <v/>
      </c>
      <c r="D4201" t="str">
        <f>IF(SUM('A4'!S4232:X4232)=6,'A1'!$F$14,"")</f>
        <v/>
      </c>
      <c r="E4201" t="str">
        <f>IF(SUM('A4'!S4232:X4232)=6,'A4'!C4232,"")</f>
        <v/>
      </c>
      <c r="F4201" t="str">
        <f>IF(SUM('A4'!S4232:X4232)=6,'A4'!D4232,"")</f>
        <v/>
      </c>
      <c r="G4201" t="str">
        <f>IF(SUM('A4'!S4232:X4232)=6,'A4'!E4232,"")</f>
        <v/>
      </c>
      <c r="H4201" t="str">
        <f>IF(SUM('A4'!S4232:X4232)=6,'A4'!F4232,"")</f>
        <v/>
      </c>
      <c r="I4201" t="str">
        <f>IF(SUM('A4'!S4232:X4232)=6,'A4'!G4232,"")</f>
        <v/>
      </c>
      <c r="J4201" s="308" t="str">
        <f>IF(SUM('A4'!S4232:X4232)=6,'A4'!H4232,"")</f>
        <v/>
      </c>
    </row>
  </sheetData>
  <pageMargins left="0.7" right="0.7" top="0.78740157499999996" bottom="0.78740157499999996"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2"/>
  <dimension ref="A1:M56"/>
  <sheetViews>
    <sheetView zoomScale="85" zoomScaleNormal="85" workbookViewId="0">
      <selection activeCell="A2" sqref="A2"/>
    </sheetView>
  </sheetViews>
  <sheetFormatPr baseColWidth="10" defaultRowHeight="15" x14ac:dyDescent="0.25"/>
  <cols>
    <col min="1" max="1" width="32" bestFit="1" customWidth="1"/>
    <col min="5" max="5" width="27.140625" bestFit="1" customWidth="1"/>
    <col min="7" max="12" width="12.42578125" customWidth="1"/>
  </cols>
  <sheetData>
    <row r="1" spans="1:13" x14ac:dyDescent="0.25">
      <c r="A1" t="s">
        <v>140</v>
      </c>
      <c r="B1" t="s">
        <v>141</v>
      </c>
      <c r="C1" t="s">
        <v>142</v>
      </c>
      <c r="D1" t="s">
        <v>143</v>
      </c>
      <c r="E1" t="s">
        <v>144</v>
      </c>
      <c r="F1" t="s">
        <v>148</v>
      </c>
      <c r="G1" t="s">
        <v>153</v>
      </c>
      <c r="H1" t="s">
        <v>154</v>
      </c>
      <c r="I1" t="s">
        <v>155</v>
      </c>
      <c r="J1" t="s">
        <v>156</v>
      </c>
      <c r="K1" t="s">
        <v>157</v>
      </c>
      <c r="L1" t="s">
        <v>150</v>
      </c>
      <c r="M1" t="s">
        <v>158</v>
      </c>
    </row>
    <row r="2" spans="1:13" x14ac:dyDescent="0.25">
      <c r="A2" t="str">
        <f>IF(SUM('A5.1'!X19:AF19)=9,'Angaben KH-Standort'!$D$25,"")</f>
        <v/>
      </c>
      <c r="B2" t="str">
        <f>IF(SUM('A5.1'!X19:AF19)=9,'Angaben KH-Standort'!$D$26,"")</f>
        <v/>
      </c>
      <c r="C2" t="str">
        <f>IF(SUM('A5.1'!X19:AF19)=9,'Angaben KH-Standort'!$D$12,"")</f>
        <v/>
      </c>
      <c r="D2" t="str">
        <f>IF(SUM('A5.1'!X19:AF19)=9,'A1'!$F$14,"")</f>
        <v/>
      </c>
      <c r="E2" t="str">
        <f>IF(SUM('A5.1'!X19:AF19)=9,'A5.1'!C19,"")</f>
        <v/>
      </c>
      <c r="F2" t="str">
        <f>IF(SUM('A5.1'!X19:AF19)=9,'A5.1'!D19,"")</f>
        <v/>
      </c>
      <c r="G2" s="308" t="str">
        <f>IF(SUM('A5.1'!X19:AF19)=9,'A5.1'!E19,"")</f>
        <v/>
      </c>
      <c r="H2" s="308" t="str">
        <f>IF(SUM('A5.1'!X19:AF19)=9,'A5.1'!F19,"")</f>
        <v/>
      </c>
      <c r="I2" s="308" t="str">
        <f>IF(SUM('A5.1'!X19:AF19)=9,'A5.1'!G19,"")</f>
        <v/>
      </c>
      <c r="J2" s="308" t="str">
        <f>IF(SUM('A5.1'!X19:AF19)=9,'A5.1'!H19,"")</f>
        <v/>
      </c>
      <c r="K2" s="308" t="str">
        <f>IF(SUM('A5.1'!X19:AF19)=9,'A5.1'!I19,"")</f>
        <v/>
      </c>
      <c r="L2" s="27" t="str">
        <f>IF(SUM('A5.1'!X19:AF19)=9,'A5.1'!J19,"")</f>
        <v/>
      </c>
      <c r="M2" t="str">
        <f>IF(SUM('A5.1'!X19:AF19)=9,'A5.1'!K19,"")</f>
        <v/>
      </c>
    </row>
    <row r="3" spans="1:13" x14ac:dyDescent="0.25">
      <c r="A3" t="str">
        <f>IF(SUM('A5.1'!X20:AF20)=9,'Angaben KH-Standort'!$D$25,"")</f>
        <v/>
      </c>
      <c r="B3" t="str">
        <f>IF(SUM('A5.1'!X20:AF20)=9,'Angaben KH-Standort'!$D$26,"")</f>
        <v/>
      </c>
      <c r="C3" t="str">
        <f>IF(SUM('A5.1'!X20:AF20)=9,'Angaben KH-Standort'!$D$12,"")</f>
        <v/>
      </c>
      <c r="D3" t="str">
        <f>IF(SUM('A5.1'!X20:AF20)=9,'A1'!$F$14,"")</f>
        <v/>
      </c>
      <c r="E3" t="str">
        <f>IF(SUM('A5.1'!X20:AF20)=9,'A5.1'!C20,"")</f>
        <v/>
      </c>
      <c r="F3" t="str">
        <f>IF(SUM('A5.1'!X20:AF20)=9,'A5.1'!D20,"")</f>
        <v/>
      </c>
      <c r="G3" s="308" t="str">
        <f>IF(SUM('A5.1'!X20:AF20)=9,'A5.1'!E20,"")</f>
        <v/>
      </c>
      <c r="H3" s="308" t="str">
        <f>IF(SUM('A5.1'!X20:AF20)=9,'A5.1'!F20,"")</f>
        <v/>
      </c>
      <c r="I3" s="308" t="str">
        <f>IF(SUM('A5.1'!X20:AF20)=9,'A5.1'!G20,"")</f>
        <v/>
      </c>
      <c r="J3" s="308" t="str">
        <f>IF(SUM('A5.1'!X20:AF20)=9,'A5.1'!H20,"")</f>
        <v/>
      </c>
      <c r="K3" s="308" t="str">
        <f>IF(SUM('A5.1'!X20:AF20)=9,'A5.1'!I20,"")</f>
        <v/>
      </c>
      <c r="L3" s="27" t="str">
        <f>IF(SUM('A5.1'!X20:AF20)=9,'A5.1'!J20,"")</f>
        <v/>
      </c>
      <c r="M3" t="str">
        <f>IF(SUM('A5.1'!X20:AF20)=9,'A5.1'!K20,"")</f>
        <v/>
      </c>
    </row>
    <row r="4" spans="1:13" x14ac:dyDescent="0.25">
      <c r="A4" t="str">
        <f>IF(SUM('A5.1'!X21:AF21)=9,'Angaben KH-Standort'!$D$25,"")</f>
        <v/>
      </c>
      <c r="B4" t="str">
        <f>IF(SUM('A5.1'!X21:AF21)=9,'Angaben KH-Standort'!$D$26,"")</f>
        <v/>
      </c>
      <c r="C4" t="str">
        <f>IF(SUM('A5.1'!X21:AF21)=9,'Angaben KH-Standort'!$D$12,"")</f>
        <v/>
      </c>
      <c r="D4" t="str">
        <f>IF(SUM('A5.1'!X21:AF21)=9,'A1'!$F$14,"")</f>
        <v/>
      </c>
      <c r="E4" t="str">
        <f>IF(SUM('A5.1'!X21:AF21)=9,'A5.1'!C21,"")</f>
        <v/>
      </c>
      <c r="F4" t="str">
        <f>IF(SUM('A5.1'!X21:AF21)=9,'A5.1'!D21,"")</f>
        <v/>
      </c>
      <c r="G4" s="308" t="str">
        <f>IF(SUM('A5.1'!X21:AF21)=9,'A5.1'!E21,"")</f>
        <v/>
      </c>
      <c r="H4" s="308" t="str">
        <f>IF(SUM('A5.1'!X21:AF21)=9,'A5.1'!F21,"")</f>
        <v/>
      </c>
      <c r="I4" s="308" t="str">
        <f>IF(SUM('A5.1'!X21:AF21)=9,'A5.1'!G21,"")</f>
        <v/>
      </c>
      <c r="J4" s="308" t="str">
        <f>IF(SUM('A5.1'!X21:AF21)=9,'A5.1'!H21,"")</f>
        <v/>
      </c>
      <c r="K4" s="308" t="str">
        <f>IF(SUM('A5.1'!X21:AF21)=9,'A5.1'!I21,"")</f>
        <v/>
      </c>
      <c r="L4" s="27" t="str">
        <f>IF(SUM('A5.1'!X21:AF21)=9,'A5.1'!J21,"")</f>
        <v/>
      </c>
      <c r="M4" t="str">
        <f>IF(SUM('A5.1'!X21:AF21)=9,'A5.1'!K21,"")</f>
        <v/>
      </c>
    </row>
    <row r="5" spans="1:13" x14ac:dyDescent="0.25">
      <c r="A5" t="str">
        <f>IF(SUM('A5.1'!X22:AF22)=9,'Angaben KH-Standort'!$D$25,"")</f>
        <v/>
      </c>
      <c r="B5" t="str">
        <f>IF(SUM('A5.1'!X22:AF22)=9,'Angaben KH-Standort'!$D$26,"")</f>
        <v/>
      </c>
      <c r="C5" t="str">
        <f>IF(SUM('A5.1'!X22:AF22)=9,'Angaben KH-Standort'!$D$12,"")</f>
        <v/>
      </c>
      <c r="D5" t="str">
        <f>IF(SUM('A5.1'!X22:AF22)=9,'A1'!$F$14,"")</f>
        <v/>
      </c>
      <c r="E5" t="str">
        <f>IF(SUM('A5.1'!X22:AF22)=9,'A5.1'!C22,"")</f>
        <v/>
      </c>
      <c r="F5" t="str">
        <f>IF(SUM('A5.1'!X22:AF22)=9,'A5.1'!D22,"")</f>
        <v/>
      </c>
      <c r="G5" s="308" t="str">
        <f>IF(SUM('A5.1'!X22:AF22)=9,'A5.1'!E22,"")</f>
        <v/>
      </c>
      <c r="H5" s="308" t="str">
        <f>IF(SUM('A5.1'!X22:AF22)=9,'A5.1'!F22,"")</f>
        <v/>
      </c>
      <c r="I5" s="308" t="str">
        <f>IF(SUM('A5.1'!X22:AF22)=9,'A5.1'!G22,"")</f>
        <v/>
      </c>
      <c r="J5" s="308" t="str">
        <f>IF(SUM('A5.1'!X22:AF22)=9,'A5.1'!H22,"")</f>
        <v/>
      </c>
      <c r="K5" s="308" t="str">
        <f>IF(SUM('A5.1'!X22:AF22)=9,'A5.1'!I22,"")</f>
        <v/>
      </c>
      <c r="L5" s="27" t="str">
        <f>IF(SUM('A5.1'!X22:AF22)=9,'A5.1'!J22,"")</f>
        <v/>
      </c>
      <c r="M5" t="str">
        <f>IF(SUM('A5.1'!X22:AF22)=9,'A5.1'!K22,"")</f>
        <v/>
      </c>
    </row>
    <row r="6" spans="1:13" x14ac:dyDescent="0.25">
      <c r="A6" t="str">
        <f>IF(SUM('A5.1'!X23:AF23)=9,'Angaben KH-Standort'!$D$25,"")</f>
        <v/>
      </c>
      <c r="B6" t="str">
        <f>IF(SUM('A5.1'!X23:AF23)=9,'Angaben KH-Standort'!$D$26,"")</f>
        <v/>
      </c>
      <c r="C6" t="str">
        <f>IF(SUM('A5.1'!X23:AF23)=9,'Angaben KH-Standort'!$D$12,"")</f>
        <v/>
      </c>
      <c r="D6" t="str">
        <f>IF(SUM('A5.1'!X23:AF23)=9,'A1'!$F$14,"")</f>
        <v/>
      </c>
      <c r="E6" t="str">
        <f>IF(SUM('A5.1'!X23:AF23)=9,'A5.1'!C23,"")</f>
        <v/>
      </c>
      <c r="F6" t="str">
        <f>IF(SUM('A5.1'!X23:AF23)=9,'A5.1'!D23,"")</f>
        <v/>
      </c>
      <c r="G6" s="308" t="str">
        <f>IF(SUM('A5.1'!X23:AF23)=9,'A5.1'!E23,"")</f>
        <v/>
      </c>
      <c r="H6" s="308" t="str">
        <f>IF(SUM('A5.1'!X23:AF23)=9,'A5.1'!F23,"")</f>
        <v/>
      </c>
      <c r="I6" s="308" t="str">
        <f>IF(SUM('A5.1'!X23:AF23)=9,'A5.1'!G23,"")</f>
        <v/>
      </c>
      <c r="J6" s="308" t="str">
        <f>IF(SUM('A5.1'!X23:AF23)=9,'A5.1'!H23,"")</f>
        <v/>
      </c>
      <c r="K6" s="308" t="str">
        <f>IF(SUM('A5.1'!X23:AF23)=9,'A5.1'!I23,"")</f>
        <v/>
      </c>
      <c r="L6" s="27" t="str">
        <f>IF(SUM('A5.1'!X23:AF23)=9,'A5.1'!J23,"")</f>
        <v/>
      </c>
      <c r="M6" t="str">
        <f>IF(SUM('A5.1'!X23:AF23)=9,'A5.1'!K23,"")</f>
        <v/>
      </c>
    </row>
    <row r="7" spans="1:13" x14ac:dyDescent="0.25">
      <c r="A7" t="str">
        <f>IF(SUM('A5.1'!X24:AF24)=9,'Angaben KH-Standort'!$D$25,"")</f>
        <v/>
      </c>
      <c r="B7" t="str">
        <f>IF(SUM('A5.1'!X24:AF24)=9,'Angaben KH-Standort'!$D$26,"")</f>
        <v/>
      </c>
      <c r="C7" t="str">
        <f>IF(SUM('A5.1'!X24:AF24)=9,'Angaben KH-Standort'!$D$12,"")</f>
        <v/>
      </c>
      <c r="D7" t="str">
        <f>IF(SUM('A5.1'!X24:AF24)=9,'A1'!$F$14,"")</f>
        <v/>
      </c>
      <c r="E7" t="str">
        <f>IF(SUM('A5.1'!X24:AF24)=9,'A5.1'!C24,"")</f>
        <v/>
      </c>
      <c r="F7" t="str">
        <f>IF(SUM('A5.1'!X24:AF24)=9,'A5.1'!D24,"")</f>
        <v/>
      </c>
      <c r="G7" s="308" t="str">
        <f>IF(SUM('A5.1'!X24:AF24)=9,'A5.1'!E24,"")</f>
        <v/>
      </c>
      <c r="H7" s="308" t="str">
        <f>IF(SUM('A5.1'!X24:AF24)=9,'A5.1'!F24,"")</f>
        <v/>
      </c>
      <c r="I7" s="308" t="str">
        <f>IF(SUM('A5.1'!X24:AF24)=9,'A5.1'!G24,"")</f>
        <v/>
      </c>
      <c r="J7" s="308" t="str">
        <f>IF(SUM('A5.1'!X24:AF24)=9,'A5.1'!H24,"")</f>
        <v/>
      </c>
      <c r="K7" s="308" t="str">
        <f>IF(SUM('A5.1'!X24:AF24)=9,'A5.1'!I24,"")</f>
        <v/>
      </c>
      <c r="L7" s="27" t="str">
        <f>IF(SUM('A5.1'!X24:AF24)=9,'A5.1'!J24,"")</f>
        <v/>
      </c>
      <c r="M7" t="str">
        <f>IF(SUM('A5.1'!X24:AF24)=9,'A5.1'!K24,"")</f>
        <v/>
      </c>
    </row>
    <row r="8" spans="1:13" x14ac:dyDescent="0.25">
      <c r="A8" t="str">
        <f>IF(SUM('A5.1'!X25:AF25)=9,'Angaben KH-Standort'!$D$25,"")</f>
        <v/>
      </c>
      <c r="B8" t="str">
        <f>IF(SUM('A5.1'!X25:AF25)=9,'Angaben KH-Standort'!$D$26,"")</f>
        <v/>
      </c>
      <c r="C8" t="str">
        <f>IF(SUM('A5.1'!X25:AF25)=9,'Angaben KH-Standort'!$D$12,"")</f>
        <v/>
      </c>
      <c r="D8" t="str">
        <f>IF(SUM('A5.1'!X25:AF25)=9,'A1'!$F$14,"")</f>
        <v/>
      </c>
      <c r="E8" t="str">
        <f>IF(SUM('A5.1'!X25:AF25)=9,'A5.1'!C25,"")</f>
        <v/>
      </c>
      <c r="F8" t="str">
        <f>IF(SUM('A5.1'!X25:AF25)=9,'A5.1'!D25,"")</f>
        <v/>
      </c>
      <c r="G8" s="308" t="str">
        <f>IF(SUM('A5.1'!X25:AF25)=9,'A5.1'!E25,"")</f>
        <v/>
      </c>
      <c r="H8" s="308" t="str">
        <f>IF(SUM('A5.1'!X25:AF25)=9,'A5.1'!F25,"")</f>
        <v/>
      </c>
      <c r="I8" s="308" t="str">
        <f>IF(SUM('A5.1'!X25:AF25)=9,'A5.1'!G25,"")</f>
        <v/>
      </c>
      <c r="J8" s="308" t="str">
        <f>IF(SUM('A5.1'!X25:AF25)=9,'A5.1'!H25,"")</f>
        <v/>
      </c>
      <c r="K8" s="308" t="str">
        <f>IF(SUM('A5.1'!X25:AF25)=9,'A5.1'!I25,"")</f>
        <v/>
      </c>
      <c r="L8" s="27" t="str">
        <f>IF(SUM('A5.1'!X25:AF25)=9,'A5.1'!J25,"")</f>
        <v/>
      </c>
      <c r="M8" t="str">
        <f>IF(SUM('A5.1'!X25:AF25)=9,'A5.1'!K25,"")</f>
        <v/>
      </c>
    </row>
    <row r="9" spans="1:13" x14ac:dyDescent="0.25">
      <c r="A9" t="str">
        <f>IF(SUM('A5.1'!X26:AF26)=9,'Angaben KH-Standort'!$D$25,"")</f>
        <v/>
      </c>
      <c r="B9" t="str">
        <f>IF(SUM('A5.1'!X26:AF26)=9,'Angaben KH-Standort'!$D$26,"")</f>
        <v/>
      </c>
      <c r="C9" t="str">
        <f>IF(SUM('A5.1'!X26:AF26)=9,'Angaben KH-Standort'!$D$12,"")</f>
        <v/>
      </c>
      <c r="D9" t="str">
        <f>IF(SUM('A5.1'!X26:AF26)=9,'A1'!$F$14,"")</f>
        <v/>
      </c>
      <c r="E9" t="str">
        <f>IF(SUM('A5.1'!X26:AF26)=9,'A5.1'!C26,"")</f>
        <v/>
      </c>
      <c r="F9" t="str">
        <f>IF(SUM('A5.1'!X26:AF26)=9,'A5.1'!D26,"")</f>
        <v/>
      </c>
      <c r="G9" s="308" t="str">
        <f>IF(SUM('A5.1'!X26:AF26)=9,'A5.1'!E26,"")</f>
        <v/>
      </c>
      <c r="H9" s="308" t="str">
        <f>IF(SUM('A5.1'!X26:AF26)=9,'A5.1'!F26,"")</f>
        <v/>
      </c>
      <c r="I9" s="308" t="str">
        <f>IF(SUM('A5.1'!X26:AF26)=9,'A5.1'!G26,"")</f>
        <v/>
      </c>
      <c r="J9" s="308" t="str">
        <f>IF(SUM('A5.1'!X26:AF26)=9,'A5.1'!H26,"")</f>
        <v/>
      </c>
      <c r="K9" s="308" t="str">
        <f>IF(SUM('A5.1'!X26:AF26)=9,'A5.1'!I26,"")</f>
        <v/>
      </c>
      <c r="L9" s="27" t="str">
        <f>IF(SUM('A5.1'!X26:AF26)=9,'A5.1'!J26,"")</f>
        <v/>
      </c>
      <c r="M9" t="str">
        <f>IF(SUM('A5.1'!X26:AF26)=9,'A5.1'!K26,"")</f>
        <v/>
      </c>
    </row>
    <row r="10" spans="1:13" x14ac:dyDescent="0.25">
      <c r="A10" t="str">
        <f>IF(SUM('A5.1'!X27:AF27)=9,'Angaben KH-Standort'!$D$25,"")</f>
        <v/>
      </c>
      <c r="B10" t="str">
        <f>IF(SUM('A5.1'!X27:AF27)=9,'Angaben KH-Standort'!$D$26,"")</f>
        <v/>
      </c>
      <c r="C10" t="str">
        <f>IF(SUM('A5.1'!X27:AF27)=9,'Angaben KH-Standort'!$D$12,"")</f>
        <v/>
      </c>
      <c r="D10" t="str">
        <f>IF(SUM('A5.1'!X27:AF27)=9,'A1'!$F$14,"")</f>
        <v/>
      </c>
      <c r="E10" t="str">
        <f>IF(SUM('A5.1'!X27:AF27)=9,'A5.1'!C27,"")</f>
        <v/>
      </c>
      <c r="F10" t="str">
        <f>IF(SUM('A5.1'!X27:AF27)=9,'A5.1'!D27,"")</f>
        <v/>
      </c>
      <c r="G10" s="308" t="str">
        <f>IF(SUM('A5.1'!X27:AF27)=9,'A5.1'!E27,"")</f>
        <v/>
      </c>
      <c r="H10" s="308" t="str">
        <f>IF(SUM('A5.1'!X27:AF27)=9,'A5.1'!F27,"")</f>
        <v/>
      </c>
      <c r="I10" s="308" t="str">
        <f>IF(SUM('A5.1'!X27:AF27)=9,'A5.1'!G27,"")</f>
        <v/>
      </c>
      <c r="J10" s="308" t="str">
        <f>IF(SUM('A5.1'!X27:AF27)=9,'A5.1'!H27,"")</f>
        <v/>
      </c>
      <c r="K10" s="308" t="str">
        <f>IF(SUM('A5.1'!X27:AF27)=9,'A5.1'!I27,"")</f>
        <v/>
      </c>
      <c r="L10" s="27" t="str">
        <f>IF(SUM('A5.1'!X27:AF27)=9,'A5.1'!J27,"")</f>
        <v/>
      </c>
      <c r="M10" t="str">
        <f>IF(SUM('A5.1'!X27:AF27)=9,'A5.1'!K27,"")</f>
        <v/>
      </c>
    </row>
    <row r="11" spans="1:13" x14ac:dyDescent="0.25">
      <c r="A11" t="str">
        <f>IF(SUM('A5.1'!X28:AF28)=9,'Angaben KH-Standort'!$D$25,"")</f>
        <v/>
      </c>
      <c r="B11" t="str">
        <f>IF(SUM('A5.1'!X28:AF28)=9,'Angaben KH-Standort'!$D$26,"")</f>
        <v/>
      </c>
      <c r="C11" t="str">
        <f>IF(SUM('A5.1'!X28:AF28)=9,'Angaben KH-Standort'!$D$12,"")</f>
        <v/>
      </c>
      <c r="D11" t="str">
        <f>IF(SUM('A5.1'!X28:AF28)=9,'A1'!$F$14,"")</f>
        <v/>
      </c>
      <c r="E11" t="str">
        <f>IF(SUM('A5.1'!X28:AF28)=9,'A5.1'!C28,"")</f>
        <v/>
      </c>
      <c r="F11" t="str">
        <f>IF(SUM('A5.1'!X28:AF28)=9,'A5.1'!D28,"")</f>
        <v/>
      </c>
      <c r="G11" s="308" t="str">
        <f>IF(SUM('A5.1'!X28:AF28)=9,'A5.1'!E28,"")</f>
        <v/>
      </c>
      <c r="H11" s="308" t="str">
        <f>IF(SUM('A5.1'!X28:AF28)=9,'A5.1'!F28,"")</f>
        <v/>
      </c>
      <c r="I11" s="308" t="str">
        <f>IF(SUM('A5.1'!X28:AF28)=9,'A5.1'!G28,"")</f>
        <v/>
      </c>
      <c r="J11" s="308" t="str">
        <f>IF(SUM('A5.1'!X28:AF28)=9,'A5.1'!H28,"")</f>
        <v/>
      </c>
      <c r="K11" s="308" t="str">
        <f>IF(SUM('A5.1'!X28:AF28)=9,'A5.1'!I28,"")</f>
        <v/>
      </c>
      <c r="L11" s="27" t="str">
        <f>IF(SUM('A5.1'!X28:AF28)=9,'A5.1'!J28,"")</f>
        <v/>
      </c>
      <c r="M11" t="str">
        <f>IF(SUM('A5.1'!X28:AF28)=9,'A5.1'!K28,"")</f>
        <v/>
      </c>
    </row>
    <row r="12" spans="1:13" x14ac:dyDescent="0.25">
      <c r="A12" t="str">
        <f>IF(SUM('A5.1'!X29:AF29)=9,'Angaben KH-Standort'!$D$25,"")</f>
        <v/>
      </c>
      <c r="B12" t="str">
        <f>IF(SUM('A5.1'!X29:AF29)=9,'Angaben KH-Standort'!$D$26,"")</f>
        <v/>
      </c>
      <c r="C12" t="str">
        <f>IF(SUM('A5.1'!X29:AF29)=9,'Angaben KH-Standort'!$D$12,"")</f>
        <v/>
      </c>
      <c r="D12" t="str">
        <f>IF(SUM('A5.1'!X29:AF29)=9,'A1'!$F$14,"")</f>
        <v/>
      </c>
      <c r="E12" t="str">
        <f>IF(SUM('A5.1'!X29:AF29)=9,'A5.1'!C29,"")</f>
        <v/>
      </c>
      <c r="F12" t="str">
        <f>IF(SUM('A5.1'!X29:AF29)=9,'A5.1'!D29,"")</f>
        <v/>
      </c>
      <c r="G12" s="308" t="str">
        <f>IF(SUM('A5.1'!X29:AF29)=9,'A5.1'!E29,"")</f>
        <v/>
      </c>
      <c r="H12" s="308" t="str">
        <f>IF(SUM('A5.1'!X29:AF29)=9,'A5.1'!F29,"")</f>
        <v/>
      </c>
      <c r="I12" s="308" t="str">
        <f>IF(SUM('A5.1'!X29:AF29)=9,'A5.1'!G29,"")</f>
        <v/>
      </c>
      <c r="J12" s="308" t="str">
        <f>IF(SUM('A5.1'!X29:AF29)=9,'A5.1'!H29,"")</f>
        <v/>
      </c>
      <c r="K12" s="308" t="str">
        <f>IF(SUM('A5.1'!X29:AF29)=9,'A5.1'!I29,"")</f>
        <v/>
      </c>
      <c r="L12" s="27" t="str">
        <f>IF(SUM('A5.1'!X29:AF29)=9,'A5.1'!J29,"")</f>
        <v/>
      </c>
      <c r="M12" t="str">
        <f>IF(SUM('A5.1'!X29:AF29)=9,'A5.1'!K29,"")</f>
        <v/>
      </c>
    </row>
    <row r="13" spans="1:13" x14ac:dyDescent="0.25">
      <c r="A13" t="str">
        <f>IF(SUM('A5.1'!X30:AF30)=9,'Angaben KH-Standort'!$D$25,"")</f>
        <v/>
      </c>
      <c r="B13" t="str">
        <f>IF(SUM('A5.1'!X30:AF30)=9,'Angaben KH-Standort'!$D$26,"")</f>
        <v/>
      </c>
      <c r="C13" t="str">
        <f>IF(SUM('A5.1'!X30:AF30)=9,'Angaben KH-Standort'!$D$12,"")</f>
        <v/>
      </c>
      <c r="D13" t="str">
        <f>IF(SUM('A5.1'!X30:AF30)=9,'A1'!$F$14,"")</f>
        <v/>
      </c>
      <c r="E13" t="str">
        <f>IF(SUM('A5.1'!X30:AF30)=9,'A5.1'!C30,"")</f>
        <v/>
      </c>
      <c r="F13" t="str">
        <f>IF(SUM('A5.1'!X30:AF30)=9,'A5.1'!D30,"")</f>
        <v/>
      </c>
      <c r="G13" s="308" t="str">
        <f>IF(SUM('A5.1'!X30:AF30)=9,'A5.1'!E30,"")</f>
        <v/>
      </c>
      <c r="H13" s="308" t="str">
        <f>IF(SUM('A5.1'!X30:AF30)=9,'A5.1'!F30,"")</f>
        <v/>
      </c>
      <c r="I13" s="308" t="str">
        <f>IF(SUM('A5.1'!X30:AF30)=9,'A5.1'!G30,"")</f>
        <v/>
      </c>
      <c r="J13" s="308" t="str">
        <f>IF(SUM('A5.1'!X30:AF30)=9,'A5.1'!H30,"")</f>
        <v/>
      </c>
      <c r="K13" s="308" t="str">
        <f>IF(SUM('A5.1'!X30:AF30)=9,'A5.1'!I30,"")</f>
        <v/>
      </c>
      <c r="L13" s="27" t="str">
        <f>IF(SUM('A5.1'!X30:AF30)=9,'A5.1'!J30,"")</f>
        <v/>
      </c>
      <c r="M13" t="str">
        <f>IF(SUM('A5.1'!X30:AF30)=9,'A5.1'!K30,"")</f>
        <v/>
      </c>
    </row>
    <row r="14" spans="1:13" x14ac:dyDescent="0.25">
      <c r="A14" t="str">
        <f>IF(SUM('A5.1'!X31:AF31)=9,'Angaben KH-Standort'!$D$25,"")</f>
        <v/>
      </c>
      <c r="B14" t="str">
        <f>IF(SUM('A5.1'!X31:AF31)=9,'Angaben KH-Standort'!$D$26,"")</f>
        <v/>
      </c>
      <c r="C14" t="str">
        <f>IF(SUM('A5.1'!X31:AF31)=9,'Angaben KH-Standort'!$D$12,"")</f>
        <v/>
      </c>
      <c r="D14" t="str">
        <f>IF(SUM('A5.1'!X31:AF31)=9,'A1'!$F$14,"")</f>
        <v/>
      </c>
      <c r="E14" t="str">
        <f>IF(SUM('A5.1'!X31:AF31)=9,'A5.1'!C31,"")</f>
        <v/>
      </c>
      <c r="F14" t="str">
        <f>IF(SUM('A5.1'!X31:AF31)=9,'A5.1'!D31,"")</f>
        <v/>
      </c>
      <c r="G14" s="308" t="str">
        <f>IF(SUM('A5.1'!X31:AF31)=9,'A5.1'!E31,"")</f>
        <v/>
      </c>
      <c r="H14" s="308" t="str">
        <f>IF(SUM('A5.1'!X31:AF31)=9,'A5.1'!F31,"")</f>
        <v/>
      </c>
      <c r="I14" s="308" t="str">
        <f>IF(SUM('A5.1'!X31:AF31)=9,'A5.1'!G31,"")</f>
        <v/>
      </c>
      <c r="J14" s="308" t="str">
        <f>IF(SUM('A5.1'!X31:AF31)=9,'A5.1'!H31,"")</f>
        <v/>
      </c>
      <c r="K14" s="308" t="str">
        <f>IF(SUM('A5.1'!X31:AF31)=9,'A5.1'!I31,"")</f>
        <v/>
      </c>
      <c r="L14" s="27" t="str">
        <f>IF(SUM('A5.1'!X31:AF31)=9,'A5.1'!J31,"")</f>
        <v/>
      </c>
      <c r="M14" t="str">
        <f>IF(SUM('A5.1'!X31:AF31)=9,'A5.1'!K31,"")</f>
        <v/>
      </c>
    </row>
    <row r="15" spans="1:13" x14ac:dyDescent="0.25">
      <c r="A15" t="str">
        <f>IF(SUM('A5.1'!X32:AF32)=9,'Angaben KH-Standort'!$D$25,"")</f>
        <v/>
      </c>
      <c r="B15" t="str">
        <f>IF(SUM('A5.1'!X32:AF32)=9,'Angaben KH-Standort'!$D$26,"")</f>
        <v/>
      </c>
      <c r="C15" t="str">
        <f>IF(SUM('A5.1'!X32:AF32)=9,'Angaben KH-Standort'!$D$12,"")</f>
        <v/>
      </c>
      <c r="D15" t="str">
        <f>IF(SUM('A5.1'!X32:AF32)=9,'A1'!$F$14,"")</f>
        <v/>
      </c>
      <c r="E15" t="str">
        <f>IF(SUM('A5.1'!X32:AF32)=9,'A5.1'!C32,"")</f>
        <v/>
      </c>
      <c r="F15" t="str">
        <f>IF(SUM('A5.1'!X32:AF32)=9,'A5.1'!D32,"")</f>
        <v/>
      </c>
      <c r="G15" s="308" t="str">
        <f>IF(SUM('A5.1'!X32:AF32)=9,'A5.1'!E32,"")</f>
        <v/>
      </c>
      <c r="H15" s="308" t="str">
        <f>IF(SUM('A5.1'!X32:AF32)=9,'A5.1'!F32,"")</f>
        <v/>
      </c>
      <c r="I15" s="308" t="str">
        <f>IF(SUM('A5.1'!X32:AF32)=9,'A5.1'!G32,"")</f>
        <v/>
      </c>
      <c r="J15" s="308" t="str">
        <f>IF(SUM('A5.1'!X32:AF32)=9,'A5.1'!H32,"")</f>
        <v/>
      </c>
      <c r="K15" s="308" t="str">
        <f>IF(SUM('A5.1'!X32:AF32)=9,'A5.1'!I32,"")</f>
        <v/>
      </c>
      <c r="L15" s="27" t="str">
        <f>IF(SUM('A5.1'!X32:AF32)=9,'A5.1'!J32,"")</f>
        <v/>
      </c>
      <c r="M15" t="str">
        <f>IF(SUM('A5.1'!X32:AF32)=9,'A5.1'!K32,"")</f>
        <v/>
      </c>
    </row>
    <row r="16" spans="1:13" x14ac:dyDescent="0.25">
      <c r="A16" t="str">
        <f>IF(SUM('A5.1'!X33:AF33)=9,'Angaben KH-Standort'!$D$25,"")</f>
        <v/>
      </c>
      <c r="B16" t="str">
        <f>IF(SUM('A5.1'!X33:AF33)=9,'Angaben KH-Standort'!$D$26,"")</f>
        <v/>
      </c>
      <c r="C16" t="str">
        <f>IF(SUM('A5.1'!X33:AF33)=9,'Angaben KH-Standort'!$D$12,"")</f>
        <v/>
      </c>
      <c r="D16" t="str">
        <f>IF(SUM('A5.1'!X33:AF33)=9,'A1'!$F$14,"")</f>
        <v/>
      </c>
      <c r="E16" t="str">
        <f>IF(SUM('A5.1'!X33:AF33)=9,'A5.1'!C33,"")</f>
        <v/>
      </c>
      <c r="F16" t="str">
        <f>IF(SUM('A5.1'!X33:AF33)=9,'A5.1'!D33,"")</f>
        <v/>
      </c>
      <c r="G16" s="308" t="str">
        <f>IF(SUM('A5.1'!X33:AF33)=9,'A5.1'!E33,"")</f>
        <v/>
      </c>
      <c r="H16" s="308" t="str">
        <f>IF(SUM('A5.1'!X33:AF33)=9,'A5.1'!F33,"")</f>
        <v/>
      </c>
      <c r="I16" s="308" t="str">
        <f>IF(SUM('A5.1'!X33:AF33)=9,'A5.1'!G33,"")</f>
        <v/>
      </c>
      <c r="J16" s="308" t="str">
        <f>IF(SUM('A5.1'!X33:AF33)=9,'A5.1'!H33,"")</f>
        <v/>
      </c>
      <c r="K16" s="308" t="str">
        <f>IF(SUM('A5.1'!X33:AF33)=9,'A5.1'!I33,"")</f>
        <v/>
      </c>
      <c r="L16" s="27" t="str">
        <f>IF(SUM('A5.1'!X33:AF33)=9,'A5.1'!J33,"")</f>
        <v/>
      </c>
      <c r="M16" t="str">
        <f>IF(SUM('A5.1'!X33:AF33)=9,'A5.1'!K33,"")</f>
        <v/>
      </c>
    </row>
    <row r="17" spans="1:13" x14ac:dyDescent="0.25">
      <c r="A17" t="str">
        <f>IF(SUM('A5.1'!X34:AF34)=9,'Angaben KH-Standort'!$D$25,"")</f>
        <v/>
      </c>
      <c r="B17" t="str">
        <f>IF(SUM('A5.1'!X34:AF34)=9,'Angaben KH-Standort'!$D$26,"")</f>
        <v/>
      </c>
      <c r="C17" t="str">
        <f>IF(SUM('A5.1'!X34:AF34)=9,'Angaben KH-Standort'!$D$12,"")</f>
        <v/>
      </c>
      <c r="D17" t="str">
        <f>IF(SUM('A5.1'!X34:AF34)=9,'A1'!$F$14,"")</f>
        <v/>
      </c>
      <c r="E17" t="str">
        <f>IF(SUM('A5.1'!X34:AF34)=9,'A5.1'!C34,"")</f>
        <v/>
      </c>
      <c r="F17" t="str">
        <f>IF(SUM('A5.1'!X34:AF34)=9,'A5.1'!D34,"")</f>
        <v/>
      </c>
      <c r="G17" s="308" t="str">
        <f>IF(SUM('A5.1'!X34:AF34)=9,'A5.1'!E34,"")</f>
        <v/>
      </c>
      <c r="H17" s="308" t="str">
        <f>IF(SUM('A5.1'!X34:AF34)=9,'A5.1'!F34,"")</f>
        <v/>
      </c>
      <c r="I17" s="308" t="str">
        <f>IF(SUM('A5.1'!X34:AF34)=9,'A5.1'!G34,"")</f>
        <v/>
      </c>
      <c r="J17" s="308" t="str">
        <f>IF(SUM('A5.1'!X34:AF34)=9,'A5.1'!H34,"")</f>
        <v/>
      </c>
      <c r="K17" s="308" t="str">
        <f>IF(SUM('A5.1'!X34:AF34)=9,'A5.1'!I34,"")</f>
        <v/>
      </c>
      <c r="L17" s="27" t="str">
        <f>IF(SUM('A5.1'!X34:AF34)=9,'A5.1'!J34,"")</f>
        <v/>
      </c>
      <c r="M17" t="str">
        <f>IF(SUM('A5.1'!X34:AF34)=9,'A5.1'!K34,"")</f>
        <v/>
      </c>
    </row>
    <row r="18" spans="1:13" x14ac:dyDescent="0.25">
      <c r="A18" t="str">
        <f>IF(SUM('A5.1'!X35:AF35)=9,'Angaben KH-Standort'!$D$25,"")</f>
        <v/>
      </c>
      <c r="B18" t="str">
        <f>IF(SUM('A5.1'!X35:AF35)=9,'Angaben KH-Standort'!$D$26,"")</f>
        <v/>
      </c>
      <c r="C18" t="str">
        <f>IF(SUM('A5.1'!X35:AF35)=9,'Angaben KH-Standort'!$D$12,"")</f>
        <v/>
      </c>
      <c r="D18" t="str">
        <f>IF(SUM('A5.1'!X35:AF35)=9,'A1'!$F$14,"")</f>
        <v/>
      </c>
      <c r="E18" t="str">
        <f>IF(SUM('A5.1'!X35:AF35)=9,'A5.1'!C35,"")</f>
        <v/>
      </c>
      <c r="F18" t="str">
        <f>IF(SUM('A5.1'!X35:AF35)=9,'A5.1'!D35,"")</f>
        <v/>
      </c>
      <c r="G18" s="308" t="str">
        <f>IF(SUM('A5.1'!X35:AF35)=9,'A5.1'!E35,"")</f>
        <v/>
      </c>
      <c r="H18" s="308" t="str">
        <f>IF(SUM('A5.1'!X35:AF35)=9,'A5.1'!F35,"")</f>
        <v/>
      </c>
      <c r="I18" s="308" t="str">
        <f>IF(SUM('A5.1'!X35:AF35)=9,'A5.1'!G35,"")</f>
        <v/>
      </c>
      <c r="J18" s="308" t="str">
        <f>IF(SUM('A5.1'!X35:AF35)=9,'A5.1'!H35,"")</f>
        <v/>
      </c>
      <c r="K18" s="308" t="str">
        <f>IF(SUM('A5.1'!X35:AF35)=9,'A5.1'!I35,"")</f>
        <v/>
      </c>
      <c r="L18" s="27" t="str">
        <f>IF(SUM('A5.1'!X35:AF35)=9,'A5.1'!J35,"")</f>
        <v/>
      </c>
      <c r="M18" t="str">
        <f>IF(SUM('A5.1'!X35:AF35)=9,'A5.1'!K35,"")</f>
        <v/>
      </c>
    </row>
    <row r="19" spans="1:13" x14ac:dyDescent="0.25">
      <c r="A19" t="str">
        <f>IF(SUM('A5.1'!X36:AF36)=9,'Angaben KH-Standort'!$D$25,"")</f>
        <v/>
      </c>
      <c r="B19" t="str">
        <f>IF(SUM('A5.1'!X36:AF36)=9,'Angaben KH-Standort'!$D$26,"")</f>
        <v/>
      </c>
      <c r="C19" t="str">
        <f>IF(SUM('A5.1'!X36:AF36)=9,'Angaben KH-Standort'!$D$12,"")</f>
        <v/>
      </c>
      <c r="D19" t="str">
        <f>IF(SUM('A5.1'!X36:AF36)=9,'A1'!$F$14,"")</f>
        <v/>
      </c>
      <c r="E19" t="str">
        <f>IF(SUM('A5.1'!X36:AF36)=9,'A5.1'!C36,"")</f>
        <v/>
      </c>
      <c r="F19" t="str">
        <f>IF(SUM('A5.1'!X36:AF36)=9,'A5.1'!D36,"")</f>
        <v/>
      </c>
      <c r="G19" s="308" t="str">
        <f>IF(SUM('A5.1'!X36:AF36)=9,'A5.1'!E36,"")</f>
        <v/>
      </c>
      <c r="H19" s="308" t="str">
        <f>IF(SUM('A5.1'!X36:AF36)=9,'A5.1'!F36,"")</f>
        <v/>
      </c>
      <c r="I19" s="308" t="str">
        <f>IF(SUM('A5.1'!X36:AF36)=9,'A5.1'!G36,"")</f>
        <v/>
      </c>
      <c r="J19" s="308" t="str">
        <f>IF(SUM('A5.1'!X36:AF36)=9,'A5.1'!H36,"")</f>
        <v/>
      </c>
      <c r="K19" s="308" t="str">
        <f>IF(SUM('A5.1'!X36:AF36)=9,'A5.1'!I36,"")</f>
        <v/>
      </c>
      <c r="L19" s="27" t="str">
        <f>IF(SUM('A5.1'!X36:AF36)=9,'A5.1'!J36,"")</f>
        <v/>
      </c>
      <c r="M19" t="str">
        <f>IF(SUM('A5.1'!X36:AF36)=9,'A5.1'!K36,"")</f>
        <v/>
      </c>
    </row>
    <row r="20" spans="1:13" x14ac:dyDescent="0.25">
      <c r="A20" t="str">
        <f>IF(SUM('A5.1'!X37:AF37)=9,'Angaben KH-Standort'!$D$25,"")</f>
        <v/>
      </c>
      <c r="B20" t="str">
        <f>IF(SUM('A5.1'!X37:AF37)=9,'Angaben KH-Standort'!$D$26,"")</f>
        <v/>
      </c>
      <c r="C20" t="str">
        <f>IF(SUM('A5.1'!X37:AF37)=9,'Angaben KH-Standort'!$D$12,"")</f>
        <v/>
      </c>
      <c r="D20" t="str">
        <f>IF(SUM('A5.1'!X37:AF37)=9,'A1'!$F$14,"")</f>
        <v/>
      </c>
      <c r="E20" t="str">
        <f>IF(SUM('A5.1'!X37:AF37)=9,'A5.1'!C37,"")</f>
        <v/>
      </c>
      <c r="F20" t="str">
        <f>IF(SUM('A5.1'!X37:AF37)=9,'A5.1'!D37,"")</f>
        <v/>
      </c>
      <c r="G20" s="308" t="str">
        <f>IF(SUM('A5.1'!X37:AF37)=9,'A5.1'!E37,"")</f>
        <v/>
      </c>
      <c r="H20" s="308" t="str">
        <f>IF(SUM('A5.1'!X37:AF37)=9,'A5.1'!F37,"")</f>
        <v/>
      </c>
      <c r="I20" s="308" t="str">
        <f>IF(SUM('A5.1'!X37:AF37)=9,'A5.1'!G37,"")</f>
        <v/>
      </c>
      <c r="J20" s="308" t="str">
        <f>IF(SUM('A5.1'!X37:AF37)=9,'A5.1'!H37,"")</f>
        <v/>
      </c>
      <c r="K20" s="308" t="str">
        <f>IF(SUM('A5.1'!X37:AF37)=9,'A5.1'!I37,"")</f>
        <v/>
      </c>
      <c r="L20" s="27" t="str">
        <f>IF(SUM('A5.1'!X37:AF37)=9,'A5.1'!J37,"")</f>
        <v/>
      </c>
      <c r="M20" t="str">
        <f>IF(SUM('A5.1'!X37:AF37)=9,'A5.1'!K37,"")</f>
        <v/>
      </c>
    </row>
    <row r="21" spans="1:13" x14ac:dyDescent="0.25">
      <c r="A21" t="str">
        <f>IF(SUM('A5.1'!X38:AF38)=9,'Angaben KH-Standort'!$D$25,"")</f>
        <v/>
      </c>
      <c r="B21" t="str">
        <f>IF(SUM('A5.1'!X38:AF38)=9,'Angaben KH-Standort'!$D$26,"")</f>
        <v/>
      </c>
      <c r="C21" t="str">
        <f>IF(SUM('A5.1'!X38:AF38)=9,'Angaben KH-Standort'!$D$12,"")</f>
        <v/>
      </c>
      <c r="D21" t="str">
        <f>IF(SUM('A5.1'!X38:AF38)=9,'A1'!$F$14,"")</f>
        <v/>
      </c>
      <c r="E21" t="str">
        <f>IF(SUM('A5.1'!X38:AF38)=9,'A5.1'!C38,"")</f>
        <v/>
      </c>
      <c r="F21" t="str">
        <f>IF(SUM('A5.1'!X38:AF38)=9,'A5.1'!D38,"")</f>
        <v/>
      </c>
      <c r="G21" s="308" t="str">
        <f>IF(SUM('A5.1'!X38:AF38)=9,'A5.1'!E38,"")</f>
        <v/>
      </c>
      <c r="H21" s="308" t="str">
        <f>IF(SUM('A5.1'!X38:AF38)=9,'A5.1'!F38,"")</f>
        <v/>
      </c>
      <c r="I21" s="308" t="str">
        <f>IF(SUM('A5.1'!X38:AF38)=9,'A5.1'!G38,"")</f>
        <v/>
      </c>
      <c r="J21" s="308" t="str">
        <f>IF(SUM('A5.1'!X38:AF38)=9,'A5.1'!H38,"")</f>
        <v/>
      </c>
      <c r="K21" s="308" t="str">
        <f>IF(SUM('A5.1'!X38:AF38)=9,'A5.1'!I38,"")</f>
        <v/>
      </c>
      <c r="L21" s="27" t="str">
        <f>IF(SUM('A5.1'!X38:AF38)=9,'A5.1'!J38,"")</f>
        <v/>
      </c>
      <c r="M21" t="str">
        <f>IF(SUM('A5.1'!X38:AF38)=9,'A5.1'!K38,"")</f>
        <v/>
      </c>
    </row>
    <row r="22" spans="1:13" x14ac:dyDescent="0.25">
      <c r="A22" t="str">
        <f>IF(SUM('A5.1'!X39:AF39)=9,'Angaben KH-Standort'!$D$25,"")</f>
        <v/>
      </c>
      <c r="B22" t="str">
        <f>IF(SUM('A5.1'!X39:AF39)=9,'Angaben KH-Standort'!$D$26,"")</f>
        <v/>
      </c>
      <c r="C22" t="str">
        <f>IF(SUM('A5.1'!X39:AF39)=9,'Angaben KH-Standort'!$D$12,"")</f>
        <v/>
      </c>
      <c r="D22" t="str">
        <f>IF(SUM('A5.1'!X39:AF39)=9,'A1'!$F$14,"")</f>
        <v/>
      </c>
      <c r="E22" t="str">
        <f>IF(SUM('A5.1'!X39:AF39)=9,'A5.1'!C39,"")</f>
        <v/>
      </c>
      <c r="F22" t="str">
        <f>IF(SUM('A5.1'!X39:AF39)=9,'A5.1'!D39,"")</f>
        <v/>
      </c>
      <c r="G22" s="308" t="str">
        <f>IF(SUM('A5.1'!X39:AF39)=9,'A5.1'!E39,"")</f>
        <v/>
      </c>
      <c r="H22" s="308" t="str">
        <f>IF(SUM('A5.1'!X39:AF39)=9,'A5.1'!F39,"")</f>
        <v/>
      </c>
      <c r="I22" s="308" t="str">
        <f>IF(SUM('A5.1'!X39:AF39)=9,'A5.1'!G39,"")</f>
        <v/>
      </c>
      <c r="J22" s="308" t="str">
        <f>IF(SUM('A5.1'!X39:AF39)=9,'A5.1'!H39,"")</f>
        <v/>
      </c>
      <c r="K22" s="308" t="str">
        <f>IF(SUM('A5.1'!X39:AF39)=9,'A5.1'!I39,"")</f>
        <v/>
      </c>
      <c r="L22" s="27" t="str">
        <f>IF(SUM('A5.1'!X39:AF39)=9,'A5.1'!J39,"")</f>
        <v/>
      </c>
      <c r="M22" t="str">
        <f>IF(SUM('A5.1'!X39:AF39)=9,'A5.1'!K39,"")</f>
        <v/>
      </c>
    </row>
    <row r="23" spans="1:13" x14ac:dyDescent="0.25">
      <c r="A23" t="str">
        <f>IF(SUM('A5.1'!X40:AF40)=9,'Angaben KH-Standort'!$D$25,"")</f>
        <v/>
      </c>
      <c r="B23" t="str">
        <f>IF(SUM('A5.1'!X40:AF40)=9,'Angaben KH-Standort'!$D$26,"")</f>
        <v/>
      </c>
      <c r="C23" t="str">
        <f>IF(SUM('A5.1'!X40:AF40)=9,'Angaben KH-Standort'!$D$12,"")</f>
        <v/>
      </c>
      <c r="D23" t="str">
        <f>IF(SUM('A5.1'!X40:AF40)=9,'A1'!$F$14,"")</f>
        <v/>
      </c>
      <c r="E23" t="str">
        <f>IF(SUM('A5.1'!X40:AF40)=9,'A5.1'!C40,"")</f>
        <v/>
      </c>
      <c r="F23" t="str">
        <f>IF(SUM('A5.1'!X40:AF40)=9,'A5.1'!D40,"")</f>
        <v/>
      </c>
      <c r="G23" s="308" t="str">
        <f>IF(SUM('A5.1'!X40:AF40)=9,'A5.1'!E40,"")</f>
        <v/>
      </c>
      <c r="H23" s="308" t="str">
        <f>IF(SUM('A5.1'!X40:AF40)=9,'A5.1'!F40,"")</f>
        <v/>
      </c>
      <c r="I23" s="308" t="str">
        <f>IF(SUM('A5.1'!X40:AF40)=9,'A5.1'!G40,"")</f>
        <v/>
      </c>
      <c r="J23" s="308" t="str">
        <f>IF(SUM('A5.1'!X40:AF40)=9,'A5.1'!H40,"")</f>
        <v/>
      </c>
      <c r="K23" s="308" t="str">
        <f>IF(SUM('A5.1'!X40:AF40)=9,'A5.1'!I40,"")</f>
        <v/>
      </c>
      <c r="L23" s="27" t="str">
        <f>IF(SUM('A5.1'!X40:AF40)=9,'A5.1'!J40,"")</f>
        <v/>
      </c>
      <c r="M23" t="str">
        <f>IF(SUM('A5.1'!X40:AF40)=9,'A5.1'!K40,"")</f>
        <v/>
      </c>
    </row>
    <row r="24" spans="1:13" x14ac:dyDescent="0.25">
      <c r="A24" t="str">
        <f>IF(SUM('A5.1'!X41:AF41)=9,'Angaben KH-Standort'!$D$25,"")</f>
        <v/>
      </c>
      <c r="B24" t="str">
        <f>IF(SUM('A5.1'!X41:AF41)=9,'Angaben KH-Standort'!$D$26,"")</f>
        <v/>
      </c>
      <c r="C24" t="str">
        <f>IF(SUM('A5.1'!X41:AF41)=9,'Angaben KH-Standort'!$D$12,"")</f>
        <v/>
      </c>
      <c r="D24" t="str">
        <f>IF(SUM('A5.1'!X41:AF41)=9,'A1'!$F$14,"")</f>
        <v/>
      </c>
      <c r="E24" t="str">
        <f>IF(SUM('A5.1'!X41:AF41)=9,'A5.1'!C41,"")</f>
        <v/>
      </c>
      <c r="F24" t="str">
        <f>IF(SUM('A5.1'!X41:AF41)=9,'A5.1'!D41,"")</f>
        <v/>
      </c>
      <c r="G24" s="308" t="str">
        <f>IF(SUM('A5.1'!X41:AF41)=9,'A5.1'!E41,"")</f>
        <v/>
      </c>
      <c r="H24" s="308" t="str">
        <f>IF(SUM('A5.1'!X41:AF41)=9,'A5.1'!F41,"")</f>
        <v/>
      </c>
      <c r="I24" s="308" t="str">
        <f>IF(SUM('A5.1'!X41:AF41)=9,'A5.1'!G41,"")</f>
        <v/>
      </c>
      <c r="J24" s="308" t="str">
        <f>IF(SUM('A5.1'!X41:AF41)=9,'A5.1'!H41,"")</f>
        <v/>
      </c>
      <c r="K24" s="308" t="str">
        <f>IF(SUM('A5.1'!X41:AF41)=9,'A5.1'!I41,"")</f>
        <v/>
      </c>
      <c r="L24" s="27" t="str">
        <f>IF(SUM('A5.1'!X41:AF41)=9,'A5.1'!J41,"")</f>
        <v/>
      </c>
      <c r="M24" t="str">
        <f>IF(SUM('A5.1'!X41:AF41)=9,'A5.1'!K41,"")</f>
        <v/>
      </c>
    </row>
    <row r="25" spans="1:13" x14ac:dyDescent="0.25">
      <c r="A25" t="str">
        <f>IF(SUM('A5.1'!X42:AF42)=9,'Angaben KH-Standort'!$D$25,"")</f>
        <v/>
      </c>
      <c r="B25" t="str">
        <f>IF(SUM('A5.1'!X42:AF42)=9,'Angaben KH-Standort'!$D$26,"")</f>
        <v/>
      </c>
      <c r="C25" t="str">
        <f>IF(SUM('A5.1'!X42:AF42)=9,'Angaben KH-Standort'!$D$12,"")</f>
        <v/>
      </c>
      <c r="D25" t="str">
        <f>IF(SUM('A5.1'!X42:AF42)=9,'A1'!$F$14,"")</f>
        <v/>
      </c>
      <c r="E25" t="str">
        <f>IF(SUM('A5.1'!X42:AF42)=9,'A5.1'!C42,"")</f>
        <v/>
      </c>
      <c r="F25" t="str">
        <f>IF(SUM('A5.1'!X42:AF42)=9,'A5.1'!D42,"")</f>
        <v/>
      </c>
      <c r="G25" s="308" t="str">
        <f>IF(SUM('A5.1'!X42:AF42)=9,'A5.1'!E42,"")</f>
        <v/>
      </c>
      <c r="H25" s="308" t="str">
        <f>IF(SUM('A5.1'!X42:AF42)=9,'A5.1'!F42,"")</f>
        <v/>
      </c>
      <c r="I25" s="308" t="str">
        <f>IF(SUM('A5.1'!X42:AF42)=9,'A5.1'!G42,"")</f>
        <v/>
      </c>
      <c r="J25" s="308" t="str">
        <f>IF(SUM('A5.1'!X42:AF42)=9,'A5.1'!H42,"")</f>
        <v/>
      </c>
      <c r="K25" s="308" t="str">
        <f>IF(SUM('A5.1'!X42:AF42)=9,'A5.1'!I42,"")</f>
        <v/>
      </c>
      <c r="L25" s="27" t="str">
        <f>IF(SUM('A5.1'!X42:AF42)=9,'A5.1'!J42,"")</f>
        <v/>
      </c>
      <c r="M25" t="str">
        <f>IF(SUM('A5.1'!X42:AF42)=9,'A5.1'!K42,"")</f>
        <v/>
      </c>
    </row>
    <row r="26" spans="1:13" x14ac:dyDescent="0.25">
      <c r="A26" t="str">
        <f>IF(SUM('A5.1'!X43:AF43)=9,'Angaben KH-Standort'!$D$25,"")</f>
        <v/>
      </c>
      <c r="B26" t="str">
        <f>IF(SUM('A5.1'!X43:AF43)=9,'Angaben KH-Standort'!$D$26,"")</f>
        <v/>
      </c>
      <c r="C26" t="str">
        <f>IF(SUM('A5.1'!X43:AF43)=9,'Angaben KH-Standort'!$D$12,"")</f>
        <v/>
      </c>
      <c r="D26" t="str">
        <f>IF(SUM('A5.1'!X43:AF43)=9,'A1'!$F$14,"")</f>
        <v/>
      </c>
      <c r="E26" t="str">
        <f>IF(SUM('A5.1'!X43:AF43)=9,'A5.1'!C43,"")</f>
        <v/>
      </c>
      <c r="F26" t="str">
        <f>IF(SUM('A5.1'!X43:AF43)=9,'A5.1'!D43,"")</f>
        <v/>
      </c>
      <c r="G26" s="308" t="str">
        <f>IF(SUM('A5.1'!X43:AF43)=9,'A5.1'!E43,"")</f>
        <v/>
      </c>
      <c r="H26" s="308" t="str">
        <f>IF(SUM('A5.1'!X43:AF43)=9,'A5.1'!F43,"")</f>
        <v/>
      </c>
      <c r="I26" s="308" t="str">
        <f>IF(SUM('A5.1'!X43:AF43)=9,'A5.1'!G43,"")</f>
        <v/>
      </c>
      <c r="J26" s="308" t="str">
        <f>IF(SUM('A5.1'!X43:AF43)=9,'A5.1'!H43,"")</f>
        <v/>
      </c>
      <c r="K26" s="308" t="str">
        <f>IF(SUM('A5.1'!X43:AF43)=9,'A5.1'!I43,"")</f>
        <v/>
      </c>
      <c r="L26" s="27" t="str">
        <f>IF(SUM('A5.1'!X43:AF43)=9,'A5.1'!J43,"")</f>
        <v/>
      </c>
      <c r="M26" t="str">
        <f>IF(SUM('A5.1'!X43:AF43)=9,'A5.1'!K43,"")</f>
        <v/>
      </c>
    </row>
    <row r="27" spans="1:13" x14ac:dyDescent="0.25">
      <c r="G27" s="308"/>
      <c r="H27" s="308"/>
      <c r="I27" s="308"/>
      <c r="J27" s="308"/>
      <c r="K27" s="308"/>
      <c r="L27" s="27"/>
    </row>
    <row r="28" spans="1:13" x14ac:dyDescent="0.25">
      <c r="G28" s="308"/>
      <c r="H28" s="308"/>
      <c r="I28" s="308"/>
      <c r="J28" s="308"/>
      <c r="K28" s="308"/>
      <c r="L28" s="27"/>
    </row>
    <row r="29" spans="1:13" x14ac:dyDescent="0.25">
      <c r="G29" s="308"/>
      <c r="H29" s="308"/>
      <c r="I29" s="308"/>
      <c r="J29" s="308"/>
      <c r="K29" s="308"/>
      <c r="L29" s="27"/>
    </row>
    <row r="30" spans="1:13" x14ac:dyDescent="0.25">
      <c r="G30" s="308"/>
      <c r="H30" s="308"/>
      <c r="I30" s="308"/>
      <c r="J30" s="308"/>
      <c r="K30" s="308"/>
      <c r="L30" s="27"/>
    </row>
    <row r="31" spans="1:13" x14ac:dyDescent="0.25">
      <c r="G31" s="308"/>
      <c r="H31" s="308"/>
      <c r="I31" s="308"/>
      <c r="J31" s="308"/>
      <c r="K31" s="308"/>
      <c r="L31" s="27"/>
    </row>
    <row r="32" spans="1:13" x14ac:dyDescent="0.25">
      <c r="G32" s="308"/>
      <c r="H32" s="308"/>
      <c r="I32" s="308"/>
      <c r="J32" s="308"/>
      <c r="K32" s="308"/>
      <c r="L32" s="27"/>
    </row>
    <row r="33" spans="7:12" x14ac:dyDescent="0.25">
      <c r="G33" s="308"/>
      <c r="H33" s="308"/>
      <c r="I33" s="308"/>
      <c r="J33" s="308"/>
      <c r="K33" s="308"/>
      <c r="L33" s="27"/>
    </row>
    <row r="34" spans="7:12" x14ac:dyDescent="0.25">
      <c r="G34" s="308"/>
      <c r="H34" s="308"/>
      <c r="I34" s="308"/>
      <c r="J34" s="308"/>
      <c r="K34" s="308"/>
      <c r="L34" s="27"/>
    </row>
    <row r="35" spans="7:12" x14ac:dyDescent="0.25">
      <c r="G35" s="308"/>
      <c r="H35" s="308"/>
      <c r="I35" s="308"/>
      <c r="J35" s="308"/>
      <c r="K35" s="308"/>
      <c r="L35" s="27"/>
    </row>
    <row r="36" spans="7:12" x14ac:dyDescent="0.25">
      <c r="G36" s="308"/>
      <c r="H36" s="308"/>
      <c r="I36" s="308"/>
      <c r="J36" s="308"/>
      <c r="K36" s="308"/>
      <c r="L36" s="27"/>
    </row>
    <row r="37" spans="7:12" x14ac:dyDescent="0.25">
      <c r="G37" s="308"/>
      <c r="H37" s="308"/>
      <c r="I37" s="308"/>
      <c r="J37" s="308"/>
      <c r="K37" s="308"/>
      <c r="L37" s="27"/>
    </row>
    <row r="38" spans="7:12" x14ac:dyDescent="0.25">
      <c r="G38" s="308"/>
      <c r="H38" s="308"/>
      <c r="I38" s="308"/>
      <c r="J38" s="308"/>
      <c r="K38" s="308"/>
      <c r="L38" s="27"/>
    </row>
    <row r="39" spans="7:12" x14ac:dyDescent="0.25">
      <c r="G39" s="308"/>
      <c r="H39" s="308"/>
      <c r="I39" s="308"/>
      <c r="J39" s="308"/>
      <c r="K39" s="308"/>
      <c r="L39" s="27"/>
    </row>
    <row r="40" spans="7:12" x14ac:dyDescent="0.25">
      <c r="G40" s="308"/>
      <c r="H40" s="308"/>
      <c r="I40" s="308"/>
      <c r="J40" s="308"/>
      <c r="K40" s="308"/>
      <c r="L40" s="27"/>
    </row>
    <row r="41" spans="7:12" x14ac:dyDescent="0.25">
      <c r="G41" s="308"/>
      <c r="H41" s="308"/>
      <c r="I41" s="308"/>
      <c r="J41" s="308"/>
      <c r="K41" s="308"/>
      <c r="L41" s="27"/>
    </row>
    <row r="42" spans="7:12" x14ac:dyDescent="0.25">
      <c r="G42" s="308"/>
      <c r="H42" s="308"/>
      <c r="I42" s="308"/>
      <c r="J42" s="308"/>
      <c r="K42" s="308"/>
      <c r="L42" s="27"/>
    </row>
    <row r="43" spans="7:12" x14ac:dyDescent="0.25">
      <c r="G43" s="308"/>
      <c r="H43" s="308"/>
      <c r="I43" s="308"/>
      <c r="J43" s="308"/>
      <c r="K43" s="308"/>
      <c r="L43" s="27"/>
    </row>
    <row r="44" spans="7:12" x14ac:dyDescent="0.25">
      <c r="G44" s="308"/>
      <c r="H44" s="308"/>
      <c r="I44" s="308"/>
      <c r="J44" s="308"/>
      <c r="K44" s="308"/>
      <c r="L44" s="27"/>
    </row>
    <row r="45" spans="7:12" x14ac:dyDescent="0.25">
      <c r="G45" s="308"/>
      <c r="H45" s="308"/>
      <c r="I45" s="308"/>
      <c r="J45" s="308"/>
      <c r="K45" s="308"/>
      <c r="L45" s="27"/>
    </row>
    <row r="46" spans="7:12" x14ac:dyDescent="0.25">
      <c r="G46" s="308"/>
      <c r="H46" s="308"/>
      <c r="I46" s="308"/>
      <c r="J46" s="308"/>
      <c r="K46" s="308"/>
      <c r="L46" s="27"/>
    </row>
    <row r="47" spans="7:12" x14ac:dyDescent="0.25">
      <c r="G47" s="308"/>
      <c r="H47" s="308"/>
      <c r="I47" s="308"/>
      <c r="J47" s="308"/>
      <c r="K47" s="308"/>
      <c r="L47" s="27"/>
    </row>
    <row r="48" spans="7:12" x14ac:dyDescent="0.25">
      <c r="G48" s="308"/>
      <c r="H48" s="308"/>
      <c r="I48" s="308"/>
      <c r="J48" s="308"/>
      <c r="K48" s="308"/>
      <c r="L48" s="27"/>
    </row>
    <row r="49" spans="7:12" x14ac:dyDescent="0.25">
      <c r="G49" s="308"/>
      <c r="H49" s="308"/>
      <c r="I49" s="308"/>
      <c r="J49" s="308"/>
      <c r="K49" s="308"/>
      <c r="L49" s="27"/>
    </row>
    <row r="50" spans="7:12" x14ac:dyDescent="0.25">
      <c r="G50" s="308"/>
      <c r="H50" s="308"/>
      <c r="I50" s="308"/>
      <c r="J50" s="308"/>
      <c r="K50" s="308"/>
      <c r="L50" s="27"/>
    </row>
    <row r="51" spans="7:12" x14ac:dyDescent="0.25">
      <c r="G51" s="308"/>
      <c r="H51" s="308"/>
      <c r="I51" s="308"/>
      <c r="J51" s="308"/>
      <c r="K51" s="308"/>
      <c r="L51" s="27"/>
    </row>
    <row r="52" spans="7:12" x14ac:dyDescent="0.25">
      <c r="L52" s="27"/>
    </row>
    <row r="53" spans="7:12" x14ac:dyDescent="0.25">
      <c r="L53" s="27"/>
    </row>
    <row r="54" spans="7:12" x14ac:dyDescent="0.25">
      <c r="L54" s="27"/>
    </row>
    <row r="55" spans="7:12" x14ac:dyDescent="0.25">
      <c r="L55" s="27"/>
    </row>
    <row r="56" spans="7:12" x14ac:dyDescent="0.25">
      <c r="L56" s="27"/>
    </row>
  </sheetData>
  <pageMargins left="0.7" right="0.7" top="0.78740157499999996" bottom="0.78740157499999996"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3"/>
  <dimension ref="A1:H4"/>
  <sheetViews>
    <sheetView topLeftCell="A4" zoomScale="85" zoomScaleNormal="85" workbookViewId="0">
      <selection activeCell="A4" sqref="A4"/>
    </sheetView>
  </sheetViews>
  <sheetFormatPr baseColWidth="10" defaultRowHeight="15" x14ac:dyDescent="0.25"/>
  <cols>
    <col min="1" max="1" width="32" bestFit="1" customWidth="1"/>
    <col min="5" max="5" width="27.140625" bestFit="1" customWidth="1"/>
    <col min="8" max="8" width="19.28515625" bestFit="1" customWidth="1"/>
  </cols>
  <sheetData>
    <row r="1" spans="1:8" x14ac:dyDescent="0.25">
      <c r="A1" t="s">
        <v>140</v>
      </c>
      <c r="B1" t="s">
        <v>141</v>
      </c>
      <c r="C1" t="s">
        <v>142</v>
      </c>
      <c r="D1" t="s">
        <v>143</v>
      </c>
      <c r="E1" t="s">
        <v>144</v>
      </c>
      <c r="F1" t="s">
        <v>150</v>
      </c>
      <c r="G1" t="s">
        <v>151</v>
      </c>
      <c r="H1" t="s">
        <v>152</v>
      </c>
    </row>
    <row r="2" spans="1:8" x14ac:dyDescent="0.25">
      <c r="A2" t="str">
        <f>IF(SUM('A5.2'!O15:R15)=4,'Angaben KH-Standort'!$D$25,"")</f>
        <v/>
      </c>
      <c r="B2" t="str">
        <f>IF(SUM('A5.2'!O15:R15)=4,'Angaben KH-Standort'!$D$26,"")</f>
        <v/>
      </c>
      <c r="C2" t="str">
        <f>IF(SUM('A5.2'!O15:R15)=4,'Angaben KH-Standort'!$D$12,"")</f>
        <v/>
      </c>
      <c r="D2" t="str">
        <f>IF(SUM('A5.2'!O15:R15)=4,'A1'!$F$14,"")</f>
        <v/>
      </c>
      <c r="E2" t="str">
        <f>IF(SUM('A5.2'!O15:R15)=4,'A5.2'!C15,"")</f>
        <v/>
      </c>
      <c r="F2" s="27" t="str">
        <f>IF(SUM('A5.2'!O15:R15)=4,'A5.2'!D15,"")</f>
        <v/>
      </c>
      <c r="G2" t="str">
        <f>IF(SUM('A5.2'!O15:R15)=4,'A5.2'!E15,"")</f>
        <v/>
      </c>
      <c r="H2" t="str">
        <f>IF(SUM('A5.2'!O15:R15)=4,'A5.2'!F15,"")</f>
        <v/>
      </c>
    </row>
    <row r="3" spans="1:8" x14ac:dyDescent="0.25">
      <c r="A3" t="str">
        <f>IF(SUM('A5.2'!O16:R16)=4,'Angaben KH-Standort'!$D$25,"")</f>
        <v/>
      </c>
      <c r="B3" t="str">
        <f>IF(SUM('A5.2'!O16:R16)=4,'Angaben KH-Standort'!$D$26,"")</f>
        <v/>
      </c>
      <c r="C3" t="str">
        <f>IF(SUM('A5.2'!O16:R16)=4,'Angaben KH-Standort'!$D$12,"")</f>
        <v/>
      </c>
      <c r="D3" t="str">
        <f>IF(SUM('A5.2'!O16:R16)=4,'A1'!$F$14,"")</f>
        <v/>
      </c>
      <c r="E3" t="str">
        <f>IF(SUM('A5.2'!O16:R16)=4,'A5.2'!C16,"")</f>
        <v/>
      </c>
      <c r="F3" s="27" t="str">
        <f>IF(SUM('A5.2'!O16:R16)=4,'A5.2'!D16,"")</f>
        <v/>
      </c>
      <c r="G3" t="str">
        <f>IF(SUM('A5.2'!O16:R16)=4,'A5.2'!E16,"")</f>
        <v/>
      </c>
      <c r="H3" t="str">
        <f>IF(SUM('A5.2'!O16:R16)=4,'A5.2'!F16,"")</f>
        <v/>
      </c>
    </row>
    <row r="4" spans="1:8" x14ac:dyDescent="0.25">
      <c r="A4" t="str">
        <f>IF(SUM('A5.2'!O17:R17)=4,'Angaben KH-Standort'!$D$25,"")</f>
        <v/>
      </c>
      <c r="B4" t="str">
        <f>IF(SUM('A5.2'!O17:R17)=4,'Angaben KH-Standort'!$D$26,"")</f>
        <v/>
      </c>
      <c r="C4" t="str">
        <f>IF(SUM('A5.2'!O17:R17)=4,'Angaben KH-Standort'!$D$12,"")</f>
        <v/>
      </c>
      <c r="D4" t="str">
        <f>IF(SUM('A5.2'!O17:R17)=4,'A1'!#REF!,"")</f>
        <v/>
      </c>
      <c r="E4" t="str">
        <f>IF(SUM('A5.2'!O17:R17)=4,'A5.2'!C17,"")</f>
        <v/>
      </c>
      <c r="F4" s="27" t="str">
        <f>IF(SUM('A5.2'!O17:R17)=4,'A5.2'!D17,"")</f>
        <v/>
      </c>
      <c r="G4" t="str">
        <f>IF(SUM('A5.2'!O17:R17)=4,'A5.2'!E17,"")</f>
        <v/>
      </c>
      <c r="H4" t="str">
        <f>IF(SUM('A5.2'!O17:R17)=4,'A5.2'!F17,"")</f>
        <v/>
      </c>
    </row>
  </sheetData>
  <pageMargins left="0.7" right="0.7" top="0.78740157499999996" bottom="0.78740157499999996"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4"/>
  <dimension ref="A1:J202"/>
  <sheetViews>
    <sheetView zoomScale="85" zoomScaleNormal="85" workbookViewId="0">
      <selection activeCell="I2" sqref="I2"/>
    </sheetView>
  </sheetViews>
  <sheetFormatPr baseColWidth="10" defaultRowHeight="15" x14ac:dyDescent="0.25"/>
  <cols>
    <col min="1" max="1" width="32" bestFit="1" customWidth="1"/>
    <col min="5" max="5" width="27.140625" bestFit="1" customWidth="1"/>
    <col min="7" max="10" width="12.42578125" customWidth="1"/>
  </cols>
  <sheetData>
    <row r="1" spans="1:10" x14ac:dyDescent="0.25">
      <c r="A1" t="s">
        <v>140</v>
      </c>
      <c r="B1" t="s">
        <v>141</v>
      </c>
      <c r="C1" t="s">
        <v>142</v>
      </c>
      <c r="D1" t="s">
        <v>143</v>
      </c>
      <c r="E1" t="s">
        <v>144</v>
      </c>
      <c r="F1" t="s">
        <v>167</v>
      </c>
      <c r="G1" t="s">
        <v>168</v>
      </c>
      <c r="H1" t="s">
        <v>169</v>
      </c>
      <c r="I1" t="s">
        <v>149</v>
      </c>
      <c r="J1" t="s">
        <v>229</v>
      </c>
    </row>
    <row r="2" spans="1:10" x14ac:dyDescent="0.25">
      <c r="A2" t="str">
        <f>IF(SUM('A5.3'!Q14:V14)=6,'Angaben KH-Standort'!$D$25,"")</f>
        <v/>
      </c>
      <c r="B2" t="str">
        <f>IF(SUM('A5.3'!Q14:V14)=6,'Angaben KH-Standort'!$D$26,"")</f>
        <v/>
      </c>
      <c r="C2" t="str">
        <f>IF(SUM('A5.3'!Q14:V14)=6,'Angaben KH-Standort'!$D$12,"")</f>
        <v/>
      </c>
      <c r="D2" t="str">
        <f>IF(SUM('A5.3'!Q14:V14)=6,'A1'!$F$14,"")</f>
        <v/>
      </c>
      <c r="E2" t="str">
        <f>IF(SUM('A5.3'!Q14:V14)=6,'A5.3'!C14,"")</f>
        <v/>
      </c>
      <c r="F2" t="str">
        <f>IF(SUM('A5.3'!Q14:V14)=6,'A5.3'!D14,"")</f>
        <v/>
      </c>
      <c r="G2" t="str">
        <f>IF(SUM('A5.3'!Q14:V14)=6,'A5.3'!E14,"")</f>
        <v/>
      </c>
      <c r="H2" t="str">
        <f>IF(SUM('A5.3'!Q14:V14)=6,'A5.3'!F14,"")</f>
        <v/>
      </c>
      <c r="I2" s="308" t="str">
        <f>IF(SUM('A5.3'!Q14:V14)=6,'A5.3'!G14,"")</f>
        <v/>
      </c>
      <c r="J2" t="str">
        <f>IF(SUM('A5.3'!Q14:V14)=6,'A5.3'!H14,"")</f>
        <v/>
      </c>
    </row>
    <row r="3" spans="1:10" x14ac:dyDescent="0.25">
      <c r="A3" t="str">
        <f>IF(SUM('A5.3'!Q15:V15)=6,'Angaben KH-Standort'!$D$25,"")</f>
        <v/>
      </c>
      <c r="B3" t="str">
        <f>IF(SUM('A5.3'!Q15:V15)=6,'Angaben KH-Standort'!$D$26,"")</f>
        <v/>
      </c>
      <c r="C3" t="str">
        <f>IF(SUM('A5.3'!Q15:V15)=6,'Angaben KH-Standort'!$D$12,"")</f>
        <v/>
      </c>
      <c r="D3" t="str">
        <f>IF(SUM('A5.3'!Q15:V15)=6,'A1'!$F$14,"")</f>
        <v/>
      </c>
      <c r="E3" t="str">
        <f>IF(SUM('A5.3'!Q15:V15)=6,'A5.3'!C15,"")</f>
        <v/>
      </c>
      <c r="F3" t="str">
        <f>IF(SUM('A5.3'!Q15:V15)=6,'A5.3'!D15,"")</f>
        <v/>
      </c>
      <c r="G3" t="str">
        <f>IF(SUM('A5.3'!Q15:V15)=6,'A5.3'!E15,"")</f>
        <v/>
      </c>
      <c r="H3" t="str">
        <f>IF(SUM('A5.3'!Q15:V15)=6,'A5.3'!F15,"")</f>
        <v/>
      </c>
      <c r="I3" s="308" t="str">
        <f>IF(SUM('A5.3'!Q15:V15)=6,'A5.3'!G15,"")</f>
        <v/>
      </c>
      <c r="J3" t="str">
        <f>IF(SUM('A5.3'!Q15:V15)=6,'A5.3'!H15,"")</f>
        <v/>
      </c>
    </row>
    <row r="4" spans="1:10" x14ac:dyDescent="0.25">
      <c r="A4" t="str">
        <f>IF(SUM('A5.3'!Q16:V16)=6,'Angaben KH-Standort'!$D$25,"")</f>
        <v/>
      </c>
      <c r="B4" t="str">
        <f>IF(SUM('A5.3'!Q16:V16)=6,'Angaben KH-Standort'!$D$26,"")</f>
        <v/>
      </c>
      <c r="C4" t="str">
        <f>IF(SUM('A5.3'!Q16:V16)=6,'Angaben KH-Standort'!$D$12,"")</f>
        <v/>
      </c>
      <c r="D4" t="str">
        <f>IF(SUM('A5.3'!Q16:V16)=6,'A1'!$F$14,"")</f>
        <v/>
      </c>
      <c r="E4" t="str">
        <f>IF(SUM('A5.3'!Q16:V16)=6,'A5.3'!C16,"")</f>
        <v/>
      </c>
      <c r="F4" t="str">
        <f>IF(SUM('A5.3'!Q16:V16)=6,'A5.3'!D16,"")</f>
        <v/>
      </c>
      <c r="G4" t="str">
        <f>IF(SUM('A5.3'!Q16:V16)=6,'A5.3'!E16,"")</f>
        <v/>
      </c>
      <c r="H4" t="str">
        <f>IF(SUM('A5.3'!Q16:V16)=6,'A5.3'!F16,"")</f>
        <v/>
      </c>
      <c r="I4" s="308" t="str">
        <f>IF(SUM('A5.3'!Q16:V16)=6,'A5.3'!G16,"")</f>
        <v/>
      </c>
      <c r="J4" t="str">
        <f>IF(SUM('A5.3'!Q16:V16)=6,'A5.3'!H16,"")</f>
        <v/>
      </c>
    </row>
    <row r="5" spans="1:10" x14ac:dyDescent="0.25">
      <c r="A5" t="str">
        <f>IF(SUM('A5.3'!Q17:V17)=6,'Angaben KH-Standort'!$D$25,"")</f>
        <v/>
      </c>
      <c r="B5" t="str">
        <f>IF(SUM('A5.3'!Q17:V17)=6,'Angaben KH-Standort'!$D$26,"")</f>
        <v/>
      </c>
      <c r="C5" t="str">
        <f>IF(SUM('A5.3'!Q17:V17)=6,'Angaben KH-Standort'!$D$12,"")</f>
        <v/>
      </c>
      <c r="D5" t="str">
        <f>IF(SUM('A5.3'!Q17:V17)=6,'A1'!$F$14,"")</f>
        <v/>
      </c>
      <c r="E5" t="str">
        <f>IF(SUM('A5.3'!Q17:V17)=6,'A5.3'!C17,"")</f>
        <v/>
      </c>
      <c r="F5" t="str">
        <f>IF(SUM('A5.3'!Q17:V17)=6,'A5.3'!D17,"")</f>
        <v/>
      </c>
      <c r="G5" t="str">
        <f>IF(SUM('A5.3'!Q17:V17)=6,'A5.3'!E17,"")</f>
        <v/>
      </c>
      <c r="H5" t="str">
        <f>IF(SUM('A5.3'!Q17:V17)=6,'A5.3'!F17,"")</f>
        <v/>
      </c>
      <c r="I5" s="308" t="str">
        <f>IF(SUM('A5.3'!Q17:V17)=6,'A5.3'!G17,"")</f>
        <v/>
      </c>
      <c r="J5" t="str">
        <f>IF(SUM('A5.3'!Q17:V17)=6,'A5.3'!H17,"")</f>
        <v/>
      </c>
    </row>
    <row r="6" spans="1:10" x14ac:dyDescent="0.25">
      <c r="A6" t="str">
        <f>IF(SUM('A5.3'!Q18:V18)=6,'Angaben KH-Standort'!$D$25,"")</f>
        <v/>
      </c>
      <c r="B6" t="str">
        <f>IF(SUM('A5.3'!Q18:V18)=6,'Angaben KH-Standort'!$D$26,"")</f>
        <v/>
      </c>
      <c r="C6" t="str">
        <f>IF(SUM('A5.3'!Q18:V18)=6,'Angaben KH-Standort'!$D$12,"")</f>
        <v/>
      </c>
      <c r="D6" t="str">
        <f>IF(SUM('A5.3'!Q18:V18)=6,'A1'!$F$14,"")</f>
        <v/>
      </c>
      <c r="E6" t="str">
        <f>IF(SUM('A5.3'!Q18:V18)=6,'A5.3'!C18,"")</f>
        <v/>
      </c>
      <c r="F6" t="str">
        <f>IF(SUM('A5.3'!Q18:V18)=6,'A5.3'!D18,"")</f>
        <v/>
      </c>
      <c r="G6" t="str">
        <f>IF(SUM('A5.3'!Q18:V18)=6,'A5.3'!E18,"")</f>
        <v/>
      </c>
      <c r="H6" t="str">
        <f>IF(SUM('A5.3'!Q18:V18)=6,'A5.3'!F18,"")</f>
        <v/>
      </c>
      <c r="I6" s="308" t="str">
        <f>IF(SUM('A5.3'!Q18:V18)=6,'A5.3'!G18,"")</f>
        <v/>
      </c>
      <c r="J6" t="str">
        <f>IF(SUM('A5.3'!Q18:V18)=6,'A5.3'!H18,"")</f>
        <v/>
      </c>
    </row>
    <row r="7" spans="1:10" x14ac:dyDescent="0.25">
      <c r="A7" t="str">
        <f>IF(SUM('A5.3'!Q19:V19)=6,'Angaben KH-Standort'!$D$25,"")</f>
        <v/>
      </c>
      <c r="B7" t="str">
        <f>IF(SUM('A5.3'!Q19:V19)=6,'Angaben KH-Standort'!$D$26,"")</f>
        <v/>
      </c>
      <c r="C7" t="str">
        <f>IF(SUM('A5.3'!Q19:V19)=6,'Angaben KH-Standort'!$D$12,"")</f>
        <v/>
      </c>
      <c r="D7" t="str">
        <f>IF(SUM('A5.3'!Q19:V19)=6,'A1'!$F$14,"")</f>
        <v/>
      </c>
      <c r="E7" t="str">
        <f>IF(SUM('A5.3'!Q19:V19)=6,'A5.3'!C19,"")</f>
        <v/>
      </c>
      <c r="F7" t="str">
        <f>IF(SUM('A5.3'!Q19:V19)=6,'A5.3'!D19,"")</f>
        <v/>
      </c>
      <c r="G7" t="str">
        <f>IF(SUM('A5.3'!Q19:V19)=6,'A5.3'!E19,"")</f>
        <v/>
      </c>
      <c r="H7" t="str">
        <f>IF(SUM('A5.3'!Q19:V19)=6,'A5.3'!F19,"")</f>
        <v/>
      </c>
      <c r="I7" s="308" t="str">
        <f>IF(SUM('A5.3'!Q19:V19)=6,'A5.3'!G19,"")</f>
        <v/>
      </c>
      <c r="J7" t="str">
        <f>IF(SUM('A5.3'!Q19:V19)=6,'A5.3'!H19,"")</f>
        <v/>
      </c>
    </row>
    <row r="8" spans="1:10" x14ac:dyDescent="0.25">
      <c r="A8" t="str">
        <f>IF(SUM('A5.3'!Q20:V20)=6,'Angaben KH-Standort'!$D$25,"")</f>
        <v/>
      </c>
      <c r="B8" t="str">
        <f>IF(SUM('A5.3'!Q20:V20)=6,'Angaben KH-Standort'!$D$26,"")</f>
        <v/>
      </c>
      <c r="C8" t="str">
        <f>IF(SUM('A5.3'!Q20:V20)=6,'Angaben KH-Standort'!$D$12,"")</f>
        <v/>
      </c>
      <c r="D8" t="str">
        <f>IF(SUM('A5.3'!Q20:V20)=6,'A1'!$F$14,"")</f>
        <v/>
      </c>
      <c r="E8" t="str">
        <f>IF(SUM('A5.3'!Q20:V20)=6,'A5.3'!C20,"")</f>
        <v/>
      </c>
      <c r="F8" t="str">
        <f>IF(SUM('A5.3'!Q20:V20)=6,'A5.3'!D20,"")</f>
        <v/>
      </c>
      <c r="G8" t="str">
        <f>IF(SUM('A5.3'!Q20:V20)=6,'A5.3'!E20,"")</f>
        <v/>
      </c>
      <c r="H8" t="str">
        <f>IF(SUM('A5.3'!Q20:V20)=6,'A5.3'!F20,"")</f>
        <v/>
      </c>
      <c r="I8" s="308" t="str">
        <f>IF(SUM('A5.3'!Q20:V20)=6,'A5.3'!G20,"")</f>
        <v/>
      </c>
      <c r="J8" t="str">
        <f>IF(SUM('A5.3'!Q20:V20)=6,'A5.3'!H20,"")</f>
        <v/>
      </c>
    </row>
    <row r="9" spans="1:10" x14ac:dyDescent="0.25">
      <c r="A9" t="str">
        <f>IF(SUM('A5.3'!Q21:V21)=6,'Angaben KH-Standort'!$D$25,"")</f>
        <v/>
      </c>
      <c r="B9" t="str">
        <f>IF(SUM('A5.3'!Q21:V21)=6,'Angaben KH-Standort'!$D$26,"")</f>
        <v/>
      </c>
      <c r="C9" t="str">
        <f>IF(SUM('A5.3'!Q21:V21)=6,'Angaben KH-Standort'!$D$12,"")</f>
        <v/>
      </c>
      <c r="D9" t="str">
        <f>IF(SUM('A5.3'!Q21:V21)=6,'A1'!$F$14,"")</f>
        <v/>
      </c>
      <c r="E9" t="str">
        <f>IF(SUM('A5.3'!Q21:V21)=6,'A5.3'!C21,"")</f>
        <v/>
      </c>
      <c r="F9" t="str">
        <f>IF(SUM('A5.3'!Q21:V21)=6,'A5.3'!D21,"")</f>
        <v/>
      </c>
      <c r="G9" t="str">
        <f>IF(SUM('A5.3'!Q21:V21)=6,'A5.3'!E21,"")</f>
        <v/>
      </c>
      <c r="H9" t="str">
        <f>IF(SUM('A5.3'!Q21:V21)=6,'A5.3'!F21,"")</f>
        <v/>
      </c>
      <c r="I9" s="308" t="str">
        <f>IF(SUM('A5.3'!Q21:V21)=6,'A5.3'!G21,"")</f>
        <v/>
      </c>
      <c r="J9" t="str">
        <f>IF(SUM('A5.3'!Q21:V21)=6,'A5.3'!H21,"")</f>
        <v/>
      </c>
    </row>
    <row r="10" spans="1:10" x14ac:dyDescent="0.25">
      <c r="A10" t="str">
        <f>IF(SUM('A5.3'!Q22:V22)=6,'Angaben KH-Standort'!$D$25,"")</f>
        <v/>
      </c>
      <c r="B10" t="str">
        <f>IF(SUM('A5.3'!Q22:V22)=6,'Angaben KH-Standort'!$D$26,"")</f>
        <v/>
      </c>
      <c r="C10" t="str">
        <f>IF(SUM('A5.3'!Q22:V22)=6,'Angaben KH-Standort'!$D$12,"")</f>
        <v/>
      </c>
      <c r="D10" t="str">
        <f>IF(SUM('A5.3'!Q22:V22)=6,'A1'!$F$14,"")</f>
        <v/>
      </c>
      <c r="E10" t="str">
        <f>IF(SUM('A5.3'!Q22:V22)=6,'A5.3'!C22,"")</f>
        <v/>
      </c>
      <c r="F10" t="str">
        <f>IF(SUM('A5.3'!Q22:V22)=6,'A5.3'!D22,"")</f>
        <v/>
      </c>
      <c r="G10" t="str">
        <f>IF(SUM('A5.3'!Q22:V22)=6,'A5.3'!E22,"")</f>
        <v/>
      </c>
      <c r="H10" t="str">
        <f>IF(SUM('A5.3'!Q22:V22)=6,'A5.3'!F22,"")</f>
        <v/>
      </c>
      <c r="I10" s="308" t="str">
        <f>IF(SUM('A5.3'!Q22:V22)=6,'A5.3'!G22,"")</f>
        <v/>
      </c>
      <c r="J10" t="str">
        <f>IF(SUM('A5.3'!Q22:V22)=6,'A5.3'!H22,"")</f>
        <v/>
      </c>
    </row>
    <row r="11" spans="1:10" x14ac:dyDescent="0.25">
      <c r="A11" t="str">
        <f>IF(SUM('A5.3'!Q23:V23)=6,'Angaben KH-Standort'!$D$25,"")</f>
        <v/>
      </c>
      <c r="B11" t="str">
        <f>IF(SUM('A5.3'!Q23:V23)=6,'Angaben KH-Standort'!$D$26,"")</f>
        <v/>
      </c>
      <c r="C11" t="str">
        <f>IF(SUM('A5.3'!Q23:V23)=6,'Angaben KH-Standort'!$D$12,"")</f>
        <v/>
      </c>
      <c r="D11" t="str">
        <f>IF(SUM('A5.3'!Q23:V23)=6,'A1'!$F$14,"")</f>
        <v/>
      </c>
      <c r="E11" t="str">
        <f>IF(SUM('A5.3'!Q23:V23)=6,'A5.3'!C23,"")</f>
        <v/>
      </c>
      <c r="F11" t="str">
        <f>IF(SUM('A5.3'!Q23:V23)=6,'A5.3'!D23,"")</f>
        <v/>
      </c>
      <c r="G11" t="str">
        <f>IF(SUM('A5.3'!Q23:V23)=6,'A5.3'!E23,"")</f>
        <v/>
      </c>
      <c r="H11" t="str">
        <f>IF(SUM('A5.3'!Q23:V23)=6,'A5.3'!F23,"")</f>
        <v/>
      </c>
      <c r="I11" s="308" t="str">
        <f>IF(SUM('A5.3'!Q23:V23)=6,'A5.3'!G23,"")</f>
        <v/>
      </c>
      <c r="J11" t="str">
        <f>IF(SUM('A5.3'!Q23:V23)=6,'A5.3'!H23,"")</f>
        <v/>
      </c>
    </row>
    <row r="12" spans="1:10" x14ac:dyDescent="0.25">
      <c r="A12" t="str">
        <f>IF(SUM('A5.3'!Q24:V24)=6,'Angaben KH-Standort'!$D$25,"")</f>
        <v/>
      </c>
      <c r="B12" t="str">
        <f>IF(SUM('A5.3'!Q24:V24)=6,'Angaben KH-Standort'!$D$26,"")</f>
        <v/>
      </c>
      <c r="C12" t="str">
        <f>IF(SUM('A5.3'!Q24:V24)=6,'Angaben KH-Standort'!$D$12,"")</f>
        <v/>
      </c>
      <c r="D12" t="str">
        <f>IF(SUM('A5.3'!Q24:V24)=6,'A1'!$F$14,"")</f>
        <v/>
      </c>
      <c r="E12" t="str">
        <f>IF(SUM('A5.3'!Q24:V24)=6,'A5.3'!C24,"")</f>
        <v/>
      </c>
      <c r="F12" t="str">
        <f>IF(SUM('A5.3'!Q24:V24)=6,'A5.3'!D24,"")</f>
        <v/>
      </c>
      <c r="G12" t="str">
        <f>IF(SUM('A5.3'!Q24:V24)=6,'A5.3'!E24,"")</f>
        <v/>
      </c>
      <c r="H12" t="str">
        <f>IF(SUM('A5.3'!Q24:V24)=6,'A5.3'!F24,"")</f>
        <v/>
      </c>
      <c r="I12" s="308" t="str">
        <f>IF(SUM('A5.3'!Q24:V24)=6,'A5.3'!G24,"")</f>
        <v/>
      </c>
      <c r="J12" t="str">
        <f>IF(SUM('A5.3'!Q24:V24)=6,'A5.3'!H24,"")</f>
        <v/>
      </c>
    </row>
    <row r="13" spans="1:10" x14ac:dyDescent="0.25">
      <c r="A13" t="str">
        <f>IF(SUM('A5.3'!Q25:V25)=6,'Angaben KH-Standort'!$D$25,"")</f>
        <v/>
      </c>
      <c r="B13" t="str">
        <f>IF(SUM('A5.3'!Q25:V25)=6,'Angaben KH-Standort'!$D$26,"")</f>
        <v/>
      </c>
      <c r="C13" t="str">
        <f>IF(SUM('A5.3'!Q25:V25)=6,'Angaben KH-Standort'!$D$12,"")</f>
        <v/>
      </c>
      <c r="D13" t="str">
        <f>IF(SUM('A5.3'!Q25:V25)=6,'A1'!$F$14,"")</f>
        <v/>
      </c>
      <c r="E13" t="str">
        <f>IF(SUM('A5.3'!Q25:V25)=6,'A5.3'!C25,"")</f>
        <v/>
      </c>
      <c r="F13" t="str">
        <f>IF(SUM('A5.3'!Q25:V25)=6,'A5.3'!D25,"")</f>
        <v/>
      </c>
      <c r="G13" t="str">
        <f>IF(SUM('A5.3'!Q25:V25)=6,'A5.3'!E25,"")</f>
        <v/>
      </c>
      <c r="H13" t="str">
        <f>IF(SUM('A5.3'!Q25:V25)=6,'A5.3'!F25,"")</f>
        <v/>
      </c>
      <c r="I13" s="308" t="str">
        <f>IF(SUM('A5.3'!Q25:V25)=6,'A5.3'!G25,"")</f>
        <v/>
      </c>
      <c r="J13" t="str">
        <f>IF(SUM('A5.3'!Q25:V25)=6,'A5.3'!H25,"")</f>
        <v/>
      </c>
    </row>
    <row r="14" spans="1:10" x14ac:dyDescent="0.25">
      <c r="A14" t="str">
        <f>IF(SUM('A5.3'!Q26:V26)=6,'Angaben KH-Standort'!$D$25,"")</f>
        <v/>
      </c>
      <c r="B14" t="str">
        <f>IF(SUM('A5.3'!Q26:V26)=6,'Angaben KH-Standort'!$D$26,"")</f>
        <v/>
      </c>
      <c r="C14" t="str">
        <f>IF(SUM('A5.3'!Q26:V26)=6,'Angaben KH-Standort'!$D$12,"")</f>
        <v/>
      </c>
      <c r="D14" t="str">
        <f>IF(SUM('A5.3'!Q26:V26)=6,'A1'!$F$14,"")</f>
        <v/>
      </c>
      <c r="E14" t="str">
        <f>IF(SUM('A5.3'!Q26:V26)=6,'A5.3'!C26,"")</f>
        <v/>
      </c>
      <c r="F14" t="str">
        <f>IF(SUM('A5.3'!Q26:V26)=6,'A5.3'!D26,"")</f>
        <v/>
      </c>
      <c r="G14" t="str">
        <f>IF(SUM('A5.3'!Q26:V26)=6,'A5.3'!E26,"")</f>
        <v/>
      </c>
      <c r="H14" t="str">
        <f>IF(SUM('A5.3'!Q26:V26)=6,'A5.3'!F26,"")</f>
        <v/>
      </c>
      <c r="I14" s="308" t="str">
        <f>IF(SUM('A5.3'!Q26:V26)=6,'A5.3'!G26,"")</f>
        <v/>
      </c>
      <c r="J14" t="str">
        <f>IF(SUM('A5.3'!Q26:V26)=6,'A5.3'!H26,"")</f>
        <v/>
      </c>
    </row>
    <row r="15" spans="1:10" x14ac:dyDescent="0.25">
      <c r="A15" t="str">
        <f>IF(SUM('A5.3'!Q27:V27)=6,'Angaben KH-Standort'!$D$25,"")</f>
        <v/>
      </c>
      <c r="B15" t="str">
        <f>IF(SUM('A5.3'!Q27:V27)=6,'Angaben KH-Standort'!$D$26,"")</f>
        <v/>
      </c>
      <c r="C15" t="str">
        <f>IF(SUM('A5.3'!Q27:V27)=6,'Angaben KH-Standort'!$D$12,"")</f>
        <v/>
      </c>
      <c r="D15" t="str">
        <f>IF(SUM('A5.3'!Q27:V27)=6,'A1'!$F$14,"")</f>
        <v/>
      </c>
      <c r="E15" t="str">
        <f>IF(SUM('A5.3'!Q27:V27)=6,'A5.3'!C27,"")</f>
        <v/>
      </c>
      <c r="F15" t="str">
        <f>IF(SUM('A5.3'!Q27:V27)=6,'A5.3'!D27,"")</f>
        <v/>
      </c>
      <c r="G15" t="str">
        <f>IF(SUM('A5.3'!Q27:V27)=6,'A5.3'!E27,"")</f>
        <v/>
      </c>
      <c r="H15" t="str">
        <f>IF(SUM('A5.3'!Q27:V27)=6,'A5.3'!F27,"")</f>
        <v/>
      </c>
      <c r="I15" s="308" t="str">
        <f>IF(SUM('A5.3'!Q27:V27)=6,'A5.3'!G27,"")</f>
        <v/>
      </c>
      <c r="J15" t="str">
        <f>IF(SUM('A5.3'!Q27:V27)=6,'A5.3'!H27,"")</f>
        <v/>
      </c>
    </row>
    <row r="16" spans="1:10" x14ac:dyDescent="0.25">
      <c r="A16" t="str">
        <f>IF(SUM('A5.3'!Q28:V28)=6,'Angaben KH-Standort'!$D$25,"")</f>
        <v/>
      </c>
      <c r="B16" t="str">
        <f>IF(SUM('A5.3'!Q28:V28)=6,'Angaben KH-Standort'!$D$26,"")</f>
        <v/>
      </c>
      <c r="C16" t="str">
        <f>IF(SUM('A5.3'!Q28:V28)=6,'Angaben KH-Standort'!$D$12,"")</f>
        <v/>
      </c>
      <c r="D16" t="str">
        <f>IF(SUM('A5.3'!Q28:V28)=6,'A1'!$F$14,"")</f>
        <v/>
      </c>
      <c r="E16" t="str">
        <f>IF(SUM('A5.3'!Q28:V28)=6,'A5.3'!C28,"")</f>
        <v/>
      </c>
      <c r="F16" t="str">
        <f>IF(SUM('A5.3'!Q28:V28)=6,'A5.3'!D28,"")</f>
        <v/>
      </c>
      <c r="G16" t="str">
        <f>IF(SUM('A5.3'!Q28:V28)=6,'A5.3'!E28,"")</f>
        <v/>
      </c>
      <c r="H16" t="str">
        <f>IF(SUM('A5.3'!Q28:V28)=6,'A5.3'!F28,"")</f>
        <v/>
      </c>
      <c r="I16" s="308" t="str">
        <f>IF(SUM('A5.3'!Q28:V28)=6,'A5.3'!G28,"")</f>
        <v/>
      </c>
      <c r="J16" t="str">
        <f>IF(SUM('A5.3'!Q28:V28)=6,'A5.3'!H28,"")</f>
        <v/>
      </c>
    </row>
    <row r="17" spans="1:10" x14ac:dyDescent="0.25">
      <c r="A17" t="str">
        <f>IF(SUM('A5.3'!Q29:V29)=6,'Angaben KH-Standort'!$D$25,"")</f>
        <v/>
      </c>
      <c r="B17" t="str">
        <f>IF(SUM('A5.3'!Q29:V29)=6,'Angaben KH-Standort'!$D$26,"")</f>
        <v/>
      </c>
      <c r="C17" t="str">
        <f>IF(SUM('A5.3'!Q29:V29)=6,'Angaben KH-Standort'!$D$12,"")</f>
        <v/>
      </c>
      <c r="D17" t="str">
        <f>IF(SUM('A5.3'!Q29:V29)=6,'A1'!$F$14,"")</f>
        <v/>
      </c>
      <c r="E17" t="str">
        <f>IF(SUM('A5.3'!Q29:V29)=6,'A5.3'!C29,"")</f>
        <v/>
      </c>
      <c r="F17" t="str">
        <f>IF(SUM('A5.3'!Q29:V29)=6,'A5.3'!D29,"")</f>
        <v/>
      </c>
      <c r="G17" t="str">
        <f>IF(SUM('A5.3'!Q29:V29)=6,'A5.3'!E29,"")</f>
        <v/>
      </c>
      <c r="H17" t="str">
        <f>IF(SUM('A5.3'!Q29:V29)=6,'A5.3'!F29,"")</f>
        <v/>
      </c>
      <c r="I17" s="308" t="str">
        <f>IF(SUM('A5.3'!Q29:V29)=6,'A5.3'!G29,"")</f>
        <v/>
      </c>
      <c r="J17" t="str">
        <f>IF(SUM('A5.3'!Q29:V29)=6,'A5.3'!H29,"")</f>
        <v/>
      </c>
    </row>
    <row r="18" spans="1:10" x14ac:dyDescent="0.25">
      <c r="A18" t="str">
        <f>IF(SUM('A5.3'!Q30:V30)=6,'Angaben KH-Standort'!$D$25,"")</f>
        <v/>
      </c>
      <c r="B18" t="str">
        <f>IF(SUM('A5.3'!Q30:V30)=6,'Angaben KH-Standort'!$D$26,"")</f>
        <v/>
      </c>
      <c r="C18" t="str">
        <f>IF(SUM('A5.3'!Q30:V30)=6,'Angaben KH-Standort'!$D$12,"")</f>
        <v/>
      </c>
      <c r="D18" t="str">
        <f>IF(SUM('A5.3'!Q30:V30)=6,'A1'!$F$14,"")</f>
        <v/>
      </c>
      <c r="E18" t="str">
        <f>IF(SUM('A5.3'!Q30:V30)=6,'A5.3'!C30,"")</f>
        <v/>
      </c>
      <c r="F18" t="str">
        <f>IF(SUM('A5.3'!Q30:V30)=6,'A5.3'!D30,"")</f>
        <v/>
      </c>
      <c r="G18" t="str">
        <f>IF(SUM('A5.3'!Q30:V30)=6,'A5.3'!E30,"")</f>
        <v/>
      </c>
      <c r="H18" t="str">
        <f>IF(SUM('A5.3'!Q30:V30)=6,'A5.3'!F30,"")</f>
        <v/>
      </c>
      <c r="I18" s="308" t="str">
        <f>IF(SUM('A5.3'!Q30:V30)=6,'A5.3'!G30,"")</f>
        <v/>
      </c>
      <c r="J18" t="str">
        <f>IF(SUM('A5.3'!Q30:V30)=6,'A5.3'!H30,"")</f>
        <v/>
      </c>
    </row>
    <row r="19" spans="1:10" x14ac:dyDescent="0.25">
      <c r="A19" t="str">
        <f>IF(SUM('A5.3'!Q31:V31)=6,'Angaben KH-Standort'!$D$25,"")</f>
        <v/>
      </c>
      <c r="B19" t="str">
        <f>IF(SUM('A5.3'!Q31:V31)=6,'Angaben KH-Standort'!$D$26,"")</f>
        <v/>
      </c>
      <c r="C19" t="str">
        <f>IF(SUM('A5.3'!Q31:V31)=6,'Angaben KH-Standort'!$D$12,"")</f>
        <v/>
      </c>
      <c r="D19" t="str">
        <f>IF(SUM('A5.3'!Q31:V31)=6,'A1'!$F$14,"")</f>
        <v/>
      </c>
      <c r="E19" t="str">
        <f>IF(SUM('A5.3'!Q31:V31)=6,'A5.3'!C31,"")</f>
        <v/>
      </c>
      <c r="F19" t="str">
        <f>IF(SUM('A5.3'!Q31:V31)=6,'A5.3'!D31,"")</f>
        <v/>
      </c>
      <c r="G19" t="str">
        <f>IF(SUM('A5.3'!Q31:V31)=6,'A5.3'!E31,"")</f>
        <v/>
      </c>
      <c r="H19" t="str">
        <f>IF(SUM('A5.3'!Q31:V31)=6,'A5.3'!F31,"")</f>
        <v/>
      </c>
      <c r="I19" s="308" t="str">
        <f>IF(SUM('A5.3'!Q31:V31)=6,'A5.3'!G31,"")</f>
        <v/>
      </c>
      <c r="J19" t="str">
        <f>IF(SUM('A5.3'!Q31:V31)=6,'A5.3'!H31,"")</f>
        <v/>
      </c>
    </row>
    <row r="20" spans="1:10" x14ac:dyDescent="0.25">
      <c r="A20" t="str">
        <f>IF(SUM('A5.3'!Q32:V32)=6,'Angaben KH-Standort'!$D$25,"")</f>
        <v/>
      </c>
      <c r="B20" t="str">
        <f>IF(SUM('A5.3'!Q32:V32)=6,'Angaben KH-Standort'!$D$26,"")</f>
        <v/>
      </c>
      <c r="C20" t="str">
        <f>IF(SUM('A5.3'!Q32:V32)=6,'Angaben KH-Standort'!$D$12,"")</f>
        <v/>
      </c>
      <c r="D20" t="str">
        <f>IF(SUM('A5.3'!Q32:V32)=6,'A1'!$F$14,"")</f>
        <v/>
      </c>
      <c r="E20" t="str">
        <f>IF(SUM('A5.3'!Q32:V32)=6,'A5.3'!C32,"")</f>
        <v/>
      </c>
      <c r="F20" t="str">
        <f>IF(SUM('A5.3'!Q32:V32)=6,'A5.3'!D32,"")</f>
        <v/>
      </c>
      <c r="G20" t="str">
        <f>IF(SUM('A5.3'!Q32:V32)=6,'A5.3'!E32,"")</f>
        <v/>
      </c>
      <c r="H20" t="str">
        <f>IF(SUM('A5.3'!Q32:V32)=6,'A5.3'!F32,"")</f>
        <v/>
      </c>
      <c r="I20" s="308" t="str">
        <f>IF(SUM('A5.3'!Q32:V32)=6,'A5.3'!G32,"")</f>
        <v/>
      </c>
      <c r="J20" t="str">
        <f>IF(SUM('A5.3'!Q32:V32)=6,'A5.3'!H32,"")</f>
        <v/>
      </c>
    </row>
    <row r="21" spans="1:10" x14ac:dyDescent="0.25">
      <c r="A21" t="str">
        <f>IF(SUM('A5.3'!Q33:V33)=6,'Angaben KH-Standort'!$D$25,"")</f>
        <v/>
      </c>
      <c r="B21" t="str">
        <f>IF(SUM('A5.3'!Q33:V33)=6,'Angaben KH-Standort'!$D$26,"")</f>
        <v/>
      </c>
      <c r="C21" t="str">
        <f>IF(SUM('A5.3'!Q33:V33)=6,'Angaben KH-Standort'!$D$12,"")</f>
        <v/>
      </c>
      <c r="D21" t="str">
        <f>IF(SUM('A5.3'!Q33:V33)=6,'A1'!$F$14,"")</f>
        <v/>
      </c>
      <c r="E21" t="str">
        <f>IF(SUM('A5.3'!Q33:V33)=6,'A5.3'!C33,"")</f>
        <v/>
      </c>
      <c r="F21" t="str">
        <f>IF(SUM('A5.3'!Q33:V33)=6,'A5.3'!D33,"")</f>
        <v/>
      </c>
      <c r="G21" t="str">
        <f>IF(SUM('A5.3'!Q33:V33)=6,'A5.3'!E33,"")</f>
        <v/>
      </c>
      <c r="H21" t="str">
        <f>IF(SUM('A5.3'!Q33:V33)=6,'A5.3'!F33,"")</f>
        <v/>
      </c>
      <c r="I21" s="308" t="str">
        <f>IF(SUM('A5.3'!Q33:V33)=6,'A5.3'!G33,"")</f>
        <v/>
      </c>
      <c r="J21" t="str">
        <f>IF(SUM('A5.3'!Q33:V33)=6,'A5.3'!H33,"")</f>
        <v/>
      </c>
    </row>
    <row r="22" spans="1:10" x14ac:dyDescent="0.25">
      <c r="A22" t="str">
        <f>IF(SUM('A5.3'!Q34:V34)=6,'Angaben KH-Standort'!$D$25,"")</f>
        <v/>
      </c>
      <c r="B22" t="str">
        <f>IF(SUM('A5.3'!Q34:V34)=6,'Angaben KH-Standort'!$D$26,"")</f>
        <v/>
      </c>
      <c r="C22" t="str">
        <f>IF(SUM('A5.3'!Q34:V34)=6,'Angaben KH-Standort'!$D$12,"")</f>
        <v/>
      </c>
      <c r="D22" t="str">
        <f>IF(SUM('A5.3'!Q34:V34)=6,'A1'!$F$14,"")</f>
        <v/>
      </c>
      <c r="E22" t="str">
        <f>IF(SUM('A5.3'!Q34:V34)=6,'A5.3'!C34,"")</f>
        <v/>
      </c>
      <c r="F22" t="str">
        <f>IF(SUM('A5.3'!Q34:V34)=6,'A5.3'!D34,"")</f>
        <v/>
      </c>
      <c r="G22" t="str">
        <f>IF(SUM('A5.3'!Q34:V34)=6,'A5.3'!E34,"")</f>
        <v/>
      </c>
      <c r="H22" t="str">
        <f>IF(SUM('A5.3'!Q34:V34)=6,'A5.3'!F34,"")</f>
        <v/>
      </c>
      <c r="I22" s="308" t="str">
        <f>IF(SUM('A5.3'!Q34:V34)=6,'A5.3'!G34,"")</f>
        <v/>
      </c>
      <c r="J22" t="str">
        <f>IF(SUM('A5.3'!Q34:V34)=6,'A5.3'!H34,"")</f>
        <v/>
      </c>
    </row>
    <row r="23" spans="1:10" x14ac:dyDescent="0.25">
      <c r="A23" t="str">
        <f>IF(SUM('A5.3'!Q35:V35)=6,'Angaben KH-Standort'!$D$25,"")</f>
        <v/>
      </c>
      <c r="B23" t="str">
        <f>IF(SUM('A5.3'!Q35:V35)=6,'Angaben KH-Standort'!$D$26,"")</f>
        <v/>
      </c>
      <c r="C23" t="str">
        <f>IF(SUM('A5.3'!Q35:V35)=6,'Angaben KH-Standort'!$D$12,"")</f>
        <v/>
      </c>
      <c r="D23" t="str">
        <f>IF(SUM('A5.3'!Q35:V35)=6,'A1'!$F$14,"")</f>
        <v/>
      </c>
      <c r="E23" t="str">
        <f>IF(SUM('A5.3'!Q35:V35)=6,'A5.3'!C35,"")</f>
        <v/>
      </c>
      <c r="F23" t="str">
        <f>IF(SUM('A5.3'!Q35:V35)=6,'A5.3'!D35,"")</f>
        <v/>
      </c>
      <c r="G23" t="str">
        <f>IF(SUM('A5.3'!Q35:V35)=6,'A5.3'!E35,"")</f>
        <v/>
      </c>
      <c r="H23" t="str">
        <f>IF(SUM('A5.3'!Q35:V35)=6,'A5.3'!F35,"")</f>
        <v/>
      </c>
      <c r="I23" s="308" t="str">
        <f>IF(SUM('A5.3'!Q35:V35)=6,'A5.3'!G35,"")</f>
        <v/>
      </c>
      <c r="J23" t="str">
        <f>IF(SUM('A5.3'!Q35:V35)=6,'A5.3'!H35,"")</f>
        <v/>
      </c>
    </row>
    <row r="24" spans="1:10" x14ac:dyDescent="0.25">
      <c r="A24" t="str">
        <f>IF(SUM('A5.3'!Q36:V36)=6,'Angaben KH-Standort'!$D$25,"")</f>
        <v/>
      </c>
      <c r="B24" t="str">
        <f>IF(SUM('A5.3'!Q36:V36)=6,'Angaben KH-Standort'!$D$26,"")</f>
        <v/>
      </c>
      <c r="C24" t="str">
        <f>IF(SUM('A5.3'!Q36:V36)=6,'Angaben KH-Standort'!$D$12,"")</f>
        <v/>
      </c>
      <c r="D24" t="str">
        <f>IF(SUM('A5.3'!Q36:V36)=6,'A1'!$F$14,"")</f>
        <v/>
      </c>
      <c r="E24" t="str">
        <f>IF(SUM('A5.3'!Q36:V36)=6,'A5.3'!C36,"")</f>
        <v/>
      </c>
      <c r="F24" t="str">
        <f>IF(SUM('A5.3'!Q36:V36)=6,'A5.3'!D36,"")</f>
        <v/>
      </c>
      <c r="G24" t="str">
        <f>IF(SUM('A5.3'!Q36:V36)=6,'A5.3'!E36,"")</f>
        <v/>
      </c>
      <c r="H24" t="str">
        <f>IF(SUM('A5.3'!Q36:V36)=6,'A5.3'!F36,"")</f>
        <v/>
      </c>
      <c r="I24" s="308" t="str">
        <f>IF(SUM('A5.3'!Q36:V36)=6,'A5.3'!G36,"")</f>
        <v/>
      </c>
      <c r="J24" t="str">
        <f>IF(SUM('A5.3'!Q36:V36)=6,'A5.3'!H36,"")</f>
        <v/>
      </c>
    </row>
    <row r="25" spans="1:10" x14ac:dyDescent="0.25">
      <c r="A25" t="str">
        <f>IF(SUM('A5.3'!Q37:V37)=6,'Angaben KH-Standort'!$D$25,"")</f>
        <v/>
      </c>
      <c r="B25" t="str">
        <f>IF(SUM('A5.3'!Q37:V37)=6,'Angaben KH-Standort'!$D$26,"")</f>
        <v/>
      </c>
      <c r="C25" t="str">
        <f>IF(SUM('A5.3'!Q37:V37)=6,'Angaben KH-Standort'!$D$12,"")</f>
        <v/>
      </c>
      <c r="D25" t="str">
        <f>IF(SUM('A5.3'!Q37:V37)=6,'A1'!$F$14,"")</f>
        <v/>
      </c>
      <c r="E25" t="str">
        <f>IF(SUM('A5.3'!Q37:V37)=6,'A5.3'!C37,"")</f>
        <v/>
      </c>
      <c r="F25" t="str">
        <f>IF(SUM('A5.3'!Q37:V37)=6,'A5.3'!D37,"")</f>
        <v/>
      </c>
      <c r="G25" t="str">
        <f>IF(SUM('A5.3'!Q37:V37)=6,'A5.3'!E37,"")</f>
        <v/>
      </c>
      <c r="H25" t="str">
        <f>IF(SUM('A5.3'!Q37:V37)=6,'A5.3'!F37,"")</f>
        <v/>
      </c>
      <c r="I25" s="308" t="str">
        <f>IF(SUM('A5.3'!Q37:V37)=6,'A5.3'!G37,"")</f>
        <v/>
      </c>
      <c r="J25" t="str">
        <f>IF(SUM('A5.3'!Q37:V37)=6,'A5.3'!H37,"")</f>
        <v/>
      </c>
    </row>
    <row r="26" spans="1:10" x14ac:dyDescent="0.25">
      <c r="A26" t="str">
        <f>IF(SUM('A5.3'!Q38:V38)=6,'Angaben KH-Standort'!$D$25,"")</f>
        <v/>
      </c>
      <c r="B26" t="str">
        <f>IF(SUM('A5.3'!Q38:V38)=6,'Angaben KH-Standort'!$D$26,"")</f>
        <v/>
      </c>
      <c r="C26" t="str">
        <f>IF(SUM('A5.3'!Q38:V38)=6,'Angaben KH-Standort'!$D$12,"")</f>
        <v/>
      </c>
      <c r="D26" t="str">
        <f>IF(SUM('A5.3'!Q38:V38)=6,'A1'!$F$14,"")</f>
        <v/>
      </c>
      <c r="E26" t="str">
        <f>IF(SUM('A5.3'!Q38:V38)=6,'A5.3'!C38,"")</f>
        <v/>
      </c>
      <c r="F26" t="str">
        <f>IF(SUM('A5.3'!Q38:V38)=6,'A5.3'!D38,"")</f>
        <v/>
      </c>
      <c r="G26" t="str">
        <f>IF(SUM('A5.3'!Q38:V38)=6,'A5.3'!E38,"")</f>
        <v/>
      </c>
      <c r="H26" t="str">
        <f>IF(SUM('A5.3'!Q38:V38)=6,'A5.3'!F38,"")</f>
        <v/>
      </c>
      <c r="I26" s="308" t="str">
        <f>IF(SUM('A5.3'!Q38:V38)=6,'A5.3'!G38,"")</f>
        <v/>
      </c>
      <c r="J26" t="str">
        <f>IF(SUM('A5.3'!Q38:V38)=6,'A5.3'!H38,"")</f>
        <v/>
      </c>
    </row>
    <row r="27" spans="1:10" x14ac:dyDescent="0.25">
      <c r="A27" t="str">
        <f>IF(SUM('A5.3'!Q39:V39)=6,'Angaben KH-Standort'!$D$25,"")</f>
        <v/>
      </c>
      <c r="B27" t="str">
        <f>IF(SUM('A5.3'!Q39:V39)=6,'Angaben KH-Standort'!$D$26,"")</f>
        <v/>
      </c>
      <c r="C27" t="str">
        <f>IF(SUM('A5.3'!Q39:V39)=6,'Angaben KH-Standort'!$D$12,"")</f>
        <v/>
      </c>
      <c r="D27" t="str">
        <f>IF(SUM('A5.3'!Q39:V39)=6,'A1'!$F$14,"")</f>
        <v/>
      </c>
      <c r="E27" t="str">
        <f>IF(SUM('A5.3'!Q39:V39)=6,'A5.3'!C39,"")</f>
        <v/>
      </c>
      <c r="F27" t="str">
        <f>IF(SUM('A5.3'!Q39:V39)=6,'A5.3'!D39,"")</f>
        <v/>
      </c>
      <c r="G27" t="str">
        <f>IF(SUM('A5.3'!Q39:V39)=6,'A5.3'!E39,"")</f>
        <v/>
      </c>
      <c r="H27" t="str">
        <f>IF(SUM('A5.3'!Q39:V39)=6,'A5.3'!F39,"")</f>
        <v/>
      </c>
      <c r="I27" s="308" t="str">
        <f>IF(SUM('A5.3'!Q39:V39)=6,'A5.3'!G39,"")</f>
        <v/>
      </c>
      <c r="J27" t="str">
        <f>IF(SUM('A5.3'!Q39:V39)=6,'A5.3'!H39,"")</f>
        <v/>
      </c>
    </row>
    <row r="28" spans="1:10" x14ac:dyDescent="0.25">
      <c r="A28" t="str">
        <f>IF(SUM('A5.3'!Q40:V40)=6,'Angaben KH-Standort'!$D$25,"")</f>
        <v/>
      </c>
      <c r="B28" t="str">
        <f>IF(SUM('A5.3'!Q40:V40)=6,'Angaben KH-Standort'!$D$26,"")</f>
        <v/>
      </c>
      <c r="C28" t="str">
        <f>IF(SUM('A5.3'!Q40:V40)=6,'Angaben KH-Standort'!$D$12,"")</f>
        <v/>
      </c>
      <c r="D28" t="str">
        <f>IF(SUM('A5.3'!Q40:V40)=6,'A1'!$F$14,"")</f>
        <v/>
      </c>
      <c r="E28" t="str">
        <f>IF(SUM('A5.3'!Q40:V40)=6,'A5.3'!C40,"")</f>
        <v/>
      </c>
      <c r="F28" t="str">
        <f>IF(SUM('A5.3'!Q40:V40)=6,'A5.3'!D40,"")</f>
        <v/>
      </c>
      <c r="G28" t="str">
        <f>IF(SUM('A5.3'!Q40:V40)=6,'A5.3'!E40,"")</f>
        <v/>
      </c>
      <c r="H28" t="str">
        <f>IF(SUM('A5.3'!Q40:V40)=6,'A5.3'!F40,"")</f>
        <v/>
      </c>
      <c r="I28" s="308" t="str">
        <f>IF(SUM('A5.3'!Q40:V40)=6,'A5.3'!G40,"")</f>
        <v/>
      </c>
      <c r="J28" t="str">
        <f>IF(SUM('A5.3'!Q40:V40)=6,'A5.3'!H40,"")</f>
        <v/>
      </c>
    </row>
    <row r="29" spans="1:10" x14ac:dyDescent="0.25">
      <c r="A29" t="str">
        <f>IF(SUM('A5.3'!Q41:V41)=6,'Angaben KH-Standort'!$D$25,"")</f>
        <v/>
      </c>
      <c r="B29" t="str">
        <f>IF(SUM('A5.3'!Q41:V41)=6,'Angaben KH-Standort'!$D$26,"")</f>
        <v/>
      </c>
      <c r="C29" t="str">
        <f>IF(SUM('A5.3'!Q41:V41)=6,'Angaben KH-Standort'!$D$12,"")</f>
        <v/>
      </c>
      <c r="D29" t="str">
        <f>IF(SUM('A5.3'!Q41:V41)=6,'A1'!$F$14,"")</f>
        <v/>
      </c>
      <c r="E29" t="str">
        <f>IF(SUM('A5.3'!Q41:V41)=6,'A5.3'!C41,"")</f>
        <v/>
      </c>
      <c r="F29" t="str">
        <f>IF(SUM('A5.3'!Q41:V41)=6,'A5.3'!D41,"")</f>
        <v/>
      </c>
      <c r="G29" t="str">
        <f>IF(SUM('A5.3'!Q41:V41)=6,'A5.3'!E41,"")</f>
        <v/>
      </c>
      <c r="H29" t="str">
        <f>IF(SUM('A5.3'!Q41:V41)=6,'A5.3'!F41,"")</f>
        <v/>
      </c>
      <c r="I29" s="308" t="str">
        <f>IF(SUM('A5.3'!Q41:V41)=6,'A5.3'!G41,"")</f>
        <v/>
      </c>
      <c r="J29" t="str">
        <f>IF(SUM('A5.3'!Q41:V41)=6,'A5.3'!H41,"")</f>
        <v/>
      </c>
    </row>
    <row r="30" spans="1:10" x14ac:dyDescent="0.25">
      <c r="A30" t="str">
        <f>IF(SUM('A5.3'!Q42:V42)=6,'Angaben KH-Standort'!$D$25,"")</f>
        <v/>
      </c>
      <c r="B30" t="str">
        <f>IF(SUM('A5.3'!Q42:V42)=6,'Angaben KH-Standort'!$D$26,"")</f>
        <v/>
      </c>
      <c r="C30" t="str">
        <f>IF(SUM('A5.3'!Q42:V42)=6,'Angaben KH-Standort'!$D$12,"")</f>
        <v/>
      </c>
      <c r="D30" t="str">
        <f>IF(SUM('A5.3'!Q42:V42)=6,'A1'!$F$14,"")</f>
        <v/>
      </c>
      <c r="E30" t="str">
        <f>IF(SUM('A5.3'!Q42:V42)=6,'A5.3'!C42,"")</f>
        <v/>
      </c>
      <c r="F30" t="str">
        <f>IF(SUM('A5.3'!Q42:V42)=6,'A5.3'!D42,"")</f>
        <v/>
      </c>
      <c r="G30" t="str">
        <f>IF(SUM('A5.3'!Q42:V42)=6,'A5.3'!E42,"")</f>
        <v/>
      </c>
      <c r="H30" t="str">
        <f>IF(SUM('A5.3'!Q42:V42)=6,'A5.3'!F42,"")</f>
        <v/>
      </c>
      <c r="I30" s="308" t="str">
        <f>IF(SUM('A5.3'!Q42:V42)=6,'A5.3'!G42,"")</f>
        <v/>
      </c>
      <c r="J30" t="str">
        <f>IF(SUM('A5.3'!Q42:V42)=6,'A5.3'!H42,"")</f>
        <v/>
      </c>
    </row>
    <row r="31" spans="1:10" x14ac:dyDescent="0.25">
      <c r="A31" t="str">
        <f>IF(SUM('A5.3'!Q43:V43)=6,'Angaben KH-Standort'!$D$25,"")</f>
        <v/>
      </c>
      <c r="B31" t="str">
        <f>IF(SUM('A5.3'!Q43:V43)=6,'Angaben KH-Standort'!$D$26,"")</f>
        <v/>
      </c>
      <c r="C31" t="str">
        <f>IF(SUM('A5.3'!Q43:V43)=6,'Angaben KH-Standort'!$D$12,"")</f>
        <v/>
      </c>
      <c r="D31" t="str">
        <f>IF(SUM('A5.3'!Q43:V43)=6,'A1'!$F$14,"")</f>
        <v/>
      </c>
      <c r="E31" t="str">
        <f>IF(SUM('A5.3'!Q43:V43)=6,'A5.3'!C43,"")</f>
        <v/>
      </c>
      <c r="F31" t="str">
        <f>IF(SUM('A5.3'!Q43:V43)=6,'A5.3'!D43,"")</f>
        <v/>
      </c>
      <c r="G31" t="str">
        <f>IF(SUM('A5.3'!Q43:V43)=6,'A5.3'!E43,"")</f>
        <v/>
      </c>
      <c r="H31" t="str">
        <f>IF(SUM('A5.3'!Q43:V43)=6,'A5.3'!F43,"")</f>
        <v/>
      </c>
      <c r="I31" s="308" t="str">
        <f>IF(SUM('A5.3'!Q43:V43)=6,'A5.3'!G43,"")</f>
        <v/>
      </c>
      <c r="J31" t="str">
        <f>IF(SUM('A5.3'!Q43:V43)=6,'A5.3'!H43,"")</f>
        <v/>
      </c>
    </row>
    <row r="32" spans="1:10" x14ac:dyDescent="0.25">
      <c r="A32" t="str">
        <f>IF(SUM('A5.3'!Q44:V44)=6,'Angaben KH-Standort'!$D$25,"")</f>
        <v/>
      </c>
      <c r="B32" t="str">
        <f>IF(SUM('A5.3'!Q44:V44)=6,'Angaben KH-Standort'!$D$26,"")</f>
        <v/>
      </c>
      <c r="C32" t="str">
        <f>IF(SUM('A5.3'!Q44:V44)=6,'Angaben KH-Standort'!$D$12,"")</f>
        <v/>
      </c>
      <c r="D32" t="str">
        <f>IF(SUM('A5.3'!Q44:V44)=6,'A1'!$F$14,"")</f>
        <v/>
      </c>
      <c r="E32" t="str">
        <f>IF(SUM('A5.3'!Q44:V44)=6,'A5.3'!C44,"")</f>
        <v/>
      </c>
      <c r="F32" t="str">
        <f>IF(SUM('A5.3'!Q44:V44)=6,'A5.3'!D44,"")</f>
        <v/>
      </c>
      <c r="G32" t="str">
        <f>IF(SUM('A5.3'!Q44:V44)=6,'A5.3'!E44,"")</f>
        <v/>
      </c>
      <c r="H32" t="str">
        <f>IF(SUM('A5.3'!Q44:V44)=6,'A5.3'!F44,"")</f>
        <v/>
      </c>
      <c r="I32" s="308" t="str">
        <f>IF(SUM('A5.3'!Q44:V44)=6,'A5.3'!G44,"")</f>
        <v/>
      </c>
      <c r="J32" t="str">
        <f>IF(SUM('A5.3'!Q44:V44)=6,'A5.3'!H44,"")</f>
        <v/>
      </c>
    </row>
    <row r="33" spans="1:10" x14ac:dyDescent="0.25">
      <c r="A33" t="str">
        <f>IF(SUM('A5.3'!Q45:V45)=6,'Angaben KH-Standort'!$D$25,"")</f>
        <v/>
      </c>
      <c r="B33" t="str">
        <f>IF(SUM('A5.3'!Q45:V45)=6,'Angaben KH-Standort'!$D$26,"")</f>
        <v/>
      </c>
      <c r="C33" t="str">
        <f>IF(SUM('A5.3'!Q45:V45)=6,'Angaben KH-Standort'!$D$12,"")</f>
        <v/>
      </c>
      <c r="D33" t="str">
        <f>IF(SUM('A5.3'!Q45:V45)=6,'A1'!$F$14,"")</f>
        <v/>
      </c>
      <c r="E33" t="str">
        <f>IF(SUM('A5.3'!Q45:V45)=6,'A5.3'!C45,"")</f>
        <v/>
      </c>
      <c r="F33" t="str">
        <f>IF(SUM('A5.3'!Q45:V45)=6,'A5.3'!D45,"")</f>
        <v/>
      </c>
      <c r="G33" t="str">
        <f>IF(SUM('A5.3'!Q45:V45)=6,'A5.3'!E45,"")</f>
        <v/>
      </c>
      <c r="H33" t="str">
        <f>IF(SUM('A5.3'!Q45:V45)=6,'A5.3'!F45,"")</f>
        <v/>
      </c>
      <c r="I33" s="308" t="str">
        <f>IF(SUM('A5.3'!Q45:V45)=6,'A5.3'!G45,"")</f>
        <v/>
      </c>
      <c r="J33" t="str">
        <f>IF(SUM('A5.3'!Q45:V45)=6,'A5.3'!H45,"")</f>
        <v/>
      </c>
    </row>
    <row r="34" spans="1:10" x14ac:dyDescent="0.25">
      <c r="A34" t="str">
        <f>IF(SUM('A5.3'!Q46:V46)=6,'Angaben KH-Standort'!$D$25,"")</f>
        <v/>
      </c>
      <c r="B34" t="str">
        <f>IF(SUM('A5.3'!Q46:V46)=6,'Angaben KH-Standort'!$D$26,"")</f>
        <v/>
      </c>
      <c r="C34" t="str">
        <f>IF(SUM('A5.3'!Q46:V46)=6,'Angaben KH-Standort'!$D$12,"")</f>
        <v/>
      </c>
      <c r="D34" t="str">
        <f>IF(SUM('A5.3'!Q46:V46)=6,'A1'!$F$14,"")</f>
        <v/>
      </c>
      <c r="E34" t="str">
        <f>IF(SUM('A5.3'!Q46:V46)=6,'A5.3'!C46,"")</f>
        <v/>
      </c>
      <c r="F34" t="str">
        <f>IF(SUM('A5.3'!Q46:V46)=6,'A5.3'!D46,"")</f>
        <v/>
      </c>
      <c r="G34" t="str">
        <f>IF(SUM('A5.3'!Q46:V46)=6,'A5.3'!E46,"")</f>
        <v/>
      </c>
      <c r="H34" t="str">
        <f>IF(SUM('A5.3'!Q46:V46)=6,'A5.3'!F46,"")</f>
        <v/>
      </c>
      <c r="I34" s="308" t="str">
        <f>IF(SUM('A5.3'!Q46:V46)=6,'A5.3'!G46,"")</f>
        <v/>
      </c>
      <c r="J34" t="str">
        <f>IF(SUM('A5.3'!Q46:V46)=6,'A5.3'!H46,"")</f>
        <v/>
      </c>
    </row>
    <row r="35" spans="1:10" x14ac:dyDescent="0.25">
      <c r="A35" t="str">
        <f>IF(SUM('A5.3'!Q47:V47)=6,'Angaben KH-Standort'!$D$25,"")</f>
        <v/>
      </c>
      <c r="B35" t="str">
        <f>IF(SUM('A5.3'!Q47:V47)=6,'Angaben KH-Standort'!$D$26,"")</f>
        <v/>
      </c>
      <c r="C35" t="str">
        <f>IF(SUM('A5.3'!Q47:V47)=6,'Angaben KH-Standort'!$D$12,"")</f>
        <v/>
      </c>
      <c r="D35" t="str">
        <f>IF(SUM('A5.3'!Q47:V47)=6,'A1'!$F$14,"")</f>
        <v/>
      </c>
      <c r="E35" t="str">
        <f>IF(SUM('A5.3'!Q47:V47)=6,'A5.3'!C47,"")</f>
        <v/>
      </c>
      <c r="F35" t="str">
        <f>IF(SUM('A5.3'!Q47:V47)=6,'A5.3'!D47,"")</f>
        <v/>
      </c>
      <c r="G35" t="str">
        <f>IF(SUM('A5.3'!Q47:V47)=6,'A5.3'!E47,"")</f>
        <v/>
      </c>
      <c r="H35" t="str">
        <f>IF(SUM('A5.3'!Q47:V47)=6,'A5.3'!F47,"")</f>
        <v/>
      </c>
      <c r="I35" s="308" t="str">
        <f>IF(SUM('A5.3'!Q47:V47)=6,'A5.3'!G47,"")</f>
        <v/>
      </c>
      <c r="J35" t="str">
        <f>IF(SUM('A5.3'!Q47:V47)=6,'A5.3'!H47,"")</f>
        <v/>
      </c>
    </row>
    <row r="36" spans="1:10" x14ac:dyDescent="0.25">
      <c r="A36" t="str">
        <f>IF(SUM('A5.3'!Q48:V48)=6,'Angaben KH-Standort'!$D$25,"")</f>
        <v/>
      </c>
      <c r="B36" t="str">
        <f>IF(SUM('A5.3'!Q48:V48)=6,'Angaben KH-Standort'!$D$26,"")</f>
        <v/>
      </c>
      <c r="C36" t="str">
        <f>IF(SUM('A5.3'!Q48:V48)=6,'Angaben KH-Standort'!$D$12,"")</f>
        <v/>
      </c>
      <c r="D36" t="str">
        <f>IF(SUM('A5.3'!Q48:V48)=6,'A1'!$F$14,"")</f>
        <v/>
      </c>
      <c r="E36" t="str">
        <f>IF(SUM('A5.3'!Q48:V48)=6,'A5.3'!C48,"")</f>
        <v/>
      </c>
      <c r="F36" t="str">
        <f>IF(SUM('A5.3'!Q48:V48)=6,'A5.3'!D48,"")</f>
        <v/>
      </c>
      <c r="G36" t="str">
        <f>IF(SUM('A5.3'!Q48:V48)=6,'A5.3'!E48,"")</f>
        <v/>
      </c>
      <c r="H36" t="str">
        <f>IF(SUM('A5.3'!Q48:V48)=6,'A5.3'!F48,"")</f>
        <v/>
      </c>
      <c r="I36" s="308" t="str">
        <f>IF(SUM('A5.3'!Q48:V48)=6,'A5.3'!G48,"")</f>
        <v/>
      </c>
      <c r="J36" t="str">
        <f>IF(SUM('A5.3'!Q48:V48)=6,'A5.3'!H48,"")</f>
        <v/>
      </c>
    </row>
    <row r="37" spans="1:10" x14ac:dyDescent="0.25">
      <c r="A37" t="str">
        <f>IF(SUM('A5.3'!Q49:V49)=6,'Angaben KH-Standort'!$D$25,"")</f>
        <v/>
      </c>
      <c r="B37" t="str">
        <f>IF(SUM('A5.3'!Q49:V49)=6,'Angaben KH-Standort'!$D$26,"")</f>
        <v/>
      </c>
      <c r="C37" t="str">
        <f>IF(SUM('A5.3'!Q49:V49)=6,'Angaben KH-Standort'!$D$12,"")</f>
        <v/>
      </c>
      <c r="D37" t="str">
        <f>IF(SUM('A5.3'!Q49:V49)=6,'A1'!$F$14,"")</f>
        <v/>
      </c>
      <c r="E37" t="str">
        <f>IF(SUM('A5.3'!Q49:V49)=6,'A5.3'!C49,"")</f>
        <v/>
      </c>
      <c r="F37" t="str">
        <f>IF(SUM('A5.3'!Q49:V49)=6,'A5.3'!D49,"")</f>
        <v/>
      </c>
      <c r="G37" t="str">
        <f>IF(SUM('A5.3'!Q49:V49)=6,'A5.3'!E49,"")</f>
        <v/>
      </c>
      <c r="H37" t="str">
        <f>IF(SUM('A5.3'!Q49:V49)=6,'A5.3'!F49,"")</f>
        <v/>
      </c>
      <c r="I37" s="308" t="str">
        <f>IF(SUM('A5.3'!Q49:V49)=6,'A5.3'!G49,"")</f>
        <v/>
      </c>
      <c r="J37" t="str">
        <f>IF(SUM('A5.3'!Q49:V49)=6,'A5.3'!H49,"")</f>
        <v/>
      </c>
    </row>
    <row r="38" spans="1:10" x14ac:dyDescent="0.25">
      <c r="A38" t="str">
        <f>IF(SUM('A5.3'!Q50:V50)=6,'Angaben KH-Standort'!$D$25,"")</f>
        <v/>
      </c>
      <c r="B38" t="str">
        <f>IF(SUM('A5.3'!Q50:V50)=6,'Angaben KH-Standort'!$D$26,"")</f>
        <v/>
      </c>
      <c r="C38" t="str">
        <f>IF(SUM('A5.3'!Q50:V50)=6,'Angaben KH-Standort'!$D$12,"")</f>
        <v/>
      </c>
      <c r="D38" t="str">
        <f>IF(SUM('A5.3'!Q50:V50)=6,'A1'!$F$14,"")</f>
        <v/>
      </c>
      <c r="E38" t="str">
        <f>IF(SUM('A5.3'!Q50:V50)=6,'A5.3'!C50,"")</f>
        <v/>
      </c>
      <c r="F38" t="str">
        <f>IF(SUM('A5.3'!Q50:V50)=6,'A5.3'!D50,"")</f>
        <v/>
      </c>
      <c r="G38" t="str">
        <f>IF(SUM('A5.3'!Q50:V50)=6,'A5.3'!E50,"")</f>
        <v/>
      </c>
      <c r="H38" t="str">
        <f>IF(SUM('A5.3'!Q50:V50)=6,'A5.3'!F50,"")</f>
        <v/>
      </c>
      <c r="I38" s="308" t="str">
        <f>IF(SUM('A5.3'!Q50:V50)=6,'A5.3'!G50,"")</f>
        <v/>
      </c>
      <c r="J38" t="str">
        <f>IF(SUM('A5.3'!Q50:V50)=6,'A5.3'!H50,"")</f>
        <v/>
      </c>
    </row>
    <row r="39" spans="1:10" x14ac:dyDescent="0.25">
      <c r="A39" t="str">
        <f>IF(SUM('A5.3'!Q51:V51)=6,'Angaben KH-Standort'!$D$25,"")</f>
        <v/>
      </c>
      <c r="B39" t="str">
        <f>IF(SUM('A5.3'!Q51:V51)=6,'Angaben KH-Standort'!$D$26,"")</f>
        <v/>
      </c>
      <c r="C39" t="str">
        <f>IF(SUM('A5.3'!Q51:V51)=6,'Angaben KH-Standort'!$D$12,"")</f>
        <v/>
      </c>
      <c r="D39" t="str">
        <f>IF(SUM('A5.3'!Q51:V51)=6,'A1'!$F$14,"")</f>
        <v/>
      </c>
      <c r="E39" t="str">
        <f>IF(SUM('A5.3'!Q51:V51)=6,'A5.3'!C51,"")</f>
        <v/>
      </c>
      <c r="F39" t="str">
        <f>IF(SUM('A5.3'!Q51:V51)=6,'A5.3'!D51,"")</f>
        <v/>
      </c>
      <c r="G39" t="str">
        <f>IF(SUM('A5.3'!Q51:V51)=6,'A5.3'!E51,"")</f>
        <v/>
      </c>
      <c r="H39" t="str">
        <f>IF(SUM('A5.3'!Q51:V51)=6,'A5.3'!F51,"")</f>
        <v/>
      </c>
      <c r="I39" s="308" t="str">
        <f>IF(SUM('A5.3'!Q51:V51)=6,'A5.3'!G51,"")</f>
        <v/>
      </c>
      <c r="J39" t="str">
        <f>IF(SUM('A5.3'!Q51:V51)=6,'A5.3'!H51,"")</f>
        <v/>
      </c>
    </row>
    <row r="40" spans="1:10" x14ac:dyDescent="0.25">
      <c r="A40" t="str">
        <f>IF(SUM('A5.3'!Q52:V52)=6,'Angaben KH-Standort'!$D$25,"")</f>
        <v/>
      </c>
      <c r="B40" t="str">
        <f>IF(SUM('A5.3'!Q52:V52)=6,'Angaben KH-Standort'!$D$26,"")</f>
        <v/>
      </c>
      <c r="C40" t="str">
        <f>IF(SUM('A5.3'!Q52:V52)=6,'Angaben KH-Standort'!$D$12,"")</f>
        <v/>
      </c>
      <c r="D40" t="str">
        <f>IF(SUM('A5.3'!Q52:V52)=6,'A1'!$F$14,"")</f>
        <v/>
      </c>
      <c r="E40" t="str">
        <f>IF(SUM('A5.3'!Q52:V52)=6,'A5.3'!C52,"")</f>
        <v/>
      </c>
      <c r="F40" t="str">
        <f>IF(SUM('A5.3'!Q52:V52)=6,'A5.3'!D52,"")</f>
        <v/>
      </c>
      <c r="G40" t="str">
        <f>IF(SUM('A5.3'!Q52:V52)=6,'A5.3'!E52,"")</f>
        <v/>
      </c>
      <c r="H40" t="str">
        <f>IF(SUM('A5.3'!Q52:V52)=6,'A5.3'!F52,"")</f>
        <v/>
      </c>
      <c r="I40" s="308" t="str">
        <f>IF(SUM('A5.3'!Q52:V52)=6,'A5.3'!G52,"")</f>
        <v/>
      </c>
      <c r="J40" t="str">
        <f>IF(SUM('A5.3'!Q52:V52)=6,'A5.3'!H52,"")</f>
        <v/>
      </c>
    </row>
    <row r="41" spans="1:10" x14ac:dyDescent="0.25">
      <c r="A41" t="str">
        <f>IF(SUM('A5.3'!Q53:V53)=6,'Angaben KH-Standort'!$D$25,"")</f>
        <v/>
      </c>
      <c r="B41" t="str">
        <f>IF(SUM('A5.3'!Q53:V53)=6,'Angaben KH-Standort'!$D$26,"")</f>
        <v/>
      </c>
      <c r="C41" t="str">
        <f>IF(SUM('A5.3'!Q53:V53)=6,'Angaben KH-Standort'!$D$12,"")</f>
        <v/>
      </c>
      <c r="D41" t="str">
        <f>IF(SUM('A5.3'!Q53:V53)=6,'A1'!$F$14,"")</f>
        <v/>
      </c>
      <c r="E41" t="str">
        <f>IF(SUM('A5.3'!Q53:V53)=6,'A5.3'!C53,"")</f>
        <v/>
      </c>
      <c r="F41" t="str">
        <f>IF(SUM('A5.3'!Q53:V53)=6,'A5.3'!D53,"")</f>
        <v/>
      </c>
      <c r="G41" t="str">
        <f>IF(SUM('A5.3'!Q53:V53)=6,'A5.3'!E53,"")</f>
        <v/>
      </c>
      <c r="H41" t="str">
        <f>IF(SUM('A5.3'!Q53:V53)=6,'A5.3'!F53,"")</f>
        <v/>
      </c>
      <c r="I41" s="308" t="str">
        <f>IF(SUM('A5.3'!Q53:V53)=6,'A5.3'!G53,"")</f>
        <v/>
      </c>
      <c r="J41" t="str">
        <f>IF(SUM('A5.3'!Q53:V53)=6,'A5.3'!H53,"")</f>
        <v/>
      </c>
    </row>
    <row r="42" spans="1:10" x14ac:dyDescent="0.25">
      <c r="A42" t="str">
        <f>IF(SUM('A5.3'!Q54:V54)=6,'Angaben KH-Standort'!$D$25,"")</f>
        <v/>
      </c>
      <c r="B42" t="str">
        <f>IF(SUM('A5.3'!Q54:V54)=6,'Angaben KH-Standort'!$D$26,"")</f>
        <v/>
      </c>
      <c r="C42" t="str">
        <f>IF(SUM('A5.3'!Q54:V54)=6,'Angaben KH-Standort'!$D$12,"")</f>
        <v/>
      </c>
      <c r="D42" t="str">
        <f>IF(SUM('A5.3'!Q54:V54)=6,'A1'!$F$14,"")</f>
        <v/>
      </c>
      <c r="E42" t="str">
        <f>IF(SUM('A5.3'!Q54:V54)=6,'A5.3'!C54,"")</f>
        <v/>
      </c>
      <c r="F42" t="str">
        <f>IF(SUM('A5.3'!Q54:V54)=6,'A5.3'!D54,"")</f>
        <v/>
      </c>
      <c r="G42" t="str">
        <f>IF(SUM('A5.3'!Q54:V54)=6,'A5.3'!E54,"")</f>
        <v/>
      </c>
      <c r="H42" t="str">
        <f>IF(SUM('A5.3'!Q54:V54)=6,'A5.3'!F54,"")</f>
        <v/>
      </c>
      <c r="I42" s="308" t="str">
        <f>IF(SUM('A5.3'!Q54:V54)=6,'A5.3'!G54,"")</f>
        <v/>
      </c>
      <c r="J42" t="str">
        <f>IF(SUM('A5.3'!Q54:V54)=6,'A5.3'!H54,"")</f>
        <v/>
      </c>
    </row>
    <row r="43" spans="1:10" x14ac:dyDescent="0.25">
      <c r="A43" t="str">
        <f>IF(SUM('A5.3'!Q55:V55)=6,'Angaben KH-Standort'!$D$25,"")</f>
        <v/>
      </c>
      <c r="B43" t="str">
        <f>IF(SUM('A5.3'!Q55:V55)=6,'Angaben KH-Standort'!$D$26,"")</f>
        <v/>
      </c>
      <c r="C43" t="str">
        <f>IF(SUM('A5.3'!Q55:V55)=6,'Angaben KH-Standort'!$D$12,"")</f>
        <v/>
      </c>
      <c r="D43" t="str">
        <f>IF(SUM('A5.3'!Q55:V55)=6,'A1'!$F$14,"")</f>
        <v/>
      </c>
      <c r="E43" t="str">
        <f>IF(SUM('A5.3'!Q55:V55)=6,'A5.3'!C55,"")</f>
        <v/>
      </c>
      <c r="F43" t="str">
        <f>IF(SUM('A5.3'!Q55:V55)=6,'A5.3'!D55,"")</f>
        <v/>
      </c>
      <c r="G43" t="str">
        <f>IF(SUM('A5.3'!Q55:V55)=6,'A5.3'!E55,"")</f>
        <v/>
      </c>
      <c r="H43" t="str">
        <f>IF(SUM('A5.3'!Q55:V55)=6,'A5.3'!F55,"")</f>
        <v/>
      </c>
      <c r="I43" s="308" t="str">
        <f>IF(SUM('A5.3'!Q55:V55)=6,'A5.3'!G55,"")</f>
        <v/>
      </c>
      <c r="J43" t="str">
        <f>IF(SUM('A5.3'!Q55:V55)=6,'A5.3'!H55,"")</f>
        <v/>
      </c>
    </row>
    <row r="44" spans="1:10" x14ac:dyDescent="0.25">
      <c r="A44" t="str">
        <f>IF(SUM('A5.3'!Q56:V56)=6,'Angaben KH-Standort'!$D$25,"")</f>
        <v/>
      </c>
      <c r="B44" t="str">
        <f>IF(SUM('A5.3'!Q56:V56)=6,'Angaben KH-Standort'!$D$26,"")</f>
        <v/>
      </c>
      <c r="C44" t="str">
        <f>IF(SUM('A5.3'!Q56:V56)=6,'Angaben KH-Standort'!$D$12,"")</f>
        <v/>
      </c>
      <c r="D44" t="str">
        <f>IF(SUM('A5.3'!Q56:V56)=6,'A1'!$F$14,"")</f>
        <v/>
      </c>
      <c r="E44" t="str">
        <f>IF(SUM('A5.3'!Q56:V56)=6,'A5.3'!C56,"")</f>
        <v/>
      </c>
      <c r="F44" t="str">
        <f>IF(SUM('A5.3'!Q56:V56)=6,'A5.3'!D56,"")</f>
        <v/>
      </c>
      <c r="G44" t="str">
        <f>IF(SUM('A5.3'!Q56:V56)=6,'A5.3'!E56,"")</f>
        <v/>
      </c>
      <c r="H44" t="str">
        <f>IF(SUM('A5.3'!Q56:V56)=6,'A5.3'!F56,"")</f>
        <v/>
      </c>
      <c r="I44" s="308" t="str">
        <f>IF(SUM('A5.3'!Q56:V56)=6,'A5.3'!G56,"")</f>
        <v/>
      </c>
      <c r="J44" t="str">
        <f>IF(SUM('A5.3'!Q56:V56)=6,'A5.3'!H56,"")</f>
        <v/>
      </c>
    </row>
    <row r="45" spans="1:10" x14ac:dyDescent="0.25">
      <c r="A45" t="str">
        <f>IF(SUM('A5.3'!Q57:V57)=6,'Angaben KH-Standort'!$D$25,"")</f>
        <v/>
      </c>
      <c r="B45" t="str">
        <f>IF(SUM('A5.3'!Q57:V57)=6,'Angaben KH-Standort'!$D$26,"")</f>
        <v/>
      </c>
      <c r="C45" t="str">
        <f>IF(SUM('A5.3'!Q57:V57)=6,'Angaben KH-Standort'!$D$12,"")</f>
        <v/>
      </c>
      <c r="D45" t="str">
        <f>IF(SUM('A5.3'!Q57:V57)=6,'A1'!$F$14,"")</f>
        <v/>
      </c>
      <c r="E45" t="str">
        <f>IF(SUM('A5.3'!Q57:V57)=6,'A5.3'!C57,"")</f>
        <v/>
      </c>
      <c r="F45" t="str">
        <f>IF(SUM('A5.3'!Q57:V57)=6,'A5.3'!D57,"")</f>
        <v/>
      </c>
      <c r="G45" t="str">
        <f>IF(SUM('A5.3'!Q57:V57)=6,'A5.3'!E57,"")</f>
        <v/>
      </c>
      <c r="H45" t="str">
        <f>IF(SUM('A5.3'!Q57:V57)=6,'A5.3'!F57,"")</f>
        <v/>
      </c>
      <c r="I45" s="308" t="str">
        <f>IF(SUM('A5.3'!Q57:V57)=6,'A5.3'!G57,"")</f>
        <v/>
      </c>
      <c r="J45" t="str">
        <f>IF(SUM('A5.3'!Q57:V57)=6,'A5.3'!H57,"")</f>
        <v/>
      </c>
    </row>
    <row r="46" spans="1:10" x14ac:dyDescent="0.25">
      <c r="A46" t="str">
        <f>IF(SUM('A5.3'!Q58:V58)=6,'Angaben KH-Standort'!$D$25,"")</f>
        <v/>
      </c>
      <c r="B46" t="str">
        <f>IF(SUM('A5.3'!Q58:V58)=6,'Angaben KH-Standort'!$D$26,"")</f>
        <v/>
      </c>
      <c r="C46" t="str">
        <f>IF(SUM('A5.3'!Q58:V58)=6,'Angaben KH-Standort'!$D$12,"")</f>
        <v/>
      </c>
      <c r="D46" t="str">
        <f>IF(SUM('A5.3'!Q58:V58)=6,'A1'!$F$14,"")</f>
        <v/>
      </c>
      <c r="E46" t="str">
        <f>IF(SUM('A5.3'!Q58:V58)=6,'A5.3'!C58,"")</f>
        <v/>
      </c>
      <c r="F46" t="str">
        <f>IF(SUM('A5.3'!Q58:V58)=6,'A5.3'!D58,"")</f>
        <v/>
      </c>
      <c r="G46" t="str">
        <f>IF(SUM('A5.3'!Q58:V58)=6,'A5.3'!E58,"")</f>
        <v/>
      </c>
      <c r="H46" t="str">
        <f>IF(SUM('A5.3'!Q58:V58)=6,'A5.3'!F58,"")</f>
        <v/>
      </c>
      <c r="I46" s="308" t="str">
        <f>IF(SUM('A5.3'!Q58:V58)=6,'A5.3'!G58,"")</f>
        <v/>
      </c>
      <c r="J46" t="str">
        <f>IF(SUM('A5.3'!Q58:V58)=6,'A5.3'!H58,"")</f>
        <v/>
      </c>
    </row>
    <row r="47" spans="1:10" x14ac:dyDescent="0.25">
      <c r="A47" t="str">
        <f>IF(SUM('A5.3'!Q59:V59)=6,'Angaben KH-Standort'!$D$25,"")</f>
        <v/>
      </c>
      <c r="B47" t="str">
        <f>IF(SUM('A5.3'!Q59:V59)=6,'Angaben KH-Standort'!$D$26,"")</f>
        <v/>
      </c>
      <c r="C47" t="str">
        <f>IF(SUM('A5.3'!Q59:V59)=6,'Angaben KH-Standort'!$D$12,"")</f>
        <v/>
      </c>
      <c r="D47" t="str">
        <f>IF(SUM('A5.3'!Q59:V59)=6,'A1'!$F$14,"")</f>
        <v/>
      </c>
      <c r="E47" t="str">
        <f>IF(SUM('A5.3'!Q59:V59)=6,'A5.3'!C59,"")</f>
        <v/>
      </c>
      <c r="F47" t="str">
        <f>IF(SUM('A5.3'!Q59:V59)=6,'A5.3'!D59,"")</f>
        <v/>
      </c>
      <c r="G47" t="str">
        <f>IF(SUM('A5.3'!Q59:V59)=6,'A5.3'!E59,"")</f>
        <v/>
      </c>
      <c r="H47" t="str">
        <f>IF(SUM('A5.3'!Q59:V59)=6,'A5.3'!F59,"")</f>
        <v/>
      </c>
      <c r="I47" s="308" t="str">
        <f>IF(SUM('A5.3'!Q59:V59)=6,'A5.3'!G59,"")</f>
        <v/>
      </c>
      <c r="J47" t="str">
        <f>IF(SUM('A5.3'!Q59:V59)=6,'A5.3'!H59,"")</f>
        <v/>
      </c>
    </row>
    <row r="48" spans="1:10" x14ac:dyDescent="0.25">
      <c r="A48" t="str">
        <f>IF(SUM('A5.3'!Q60:V60)=6,'Angaben KH-Standort'!$D$25,"")</f>
        <v/>
      </c>
      <c r="B48" t="str">
        <f>IF(SUM('A5.3'!Q60:V60)=6,'Angaben KH-Standort'!$D$26,"")</f>
        <v/>
      </c>
      <c r="C48" t="str">
        <f>IF(SUM('A5.3'!Q60:V60)=6,'Angaben KH-Standort'!$D$12,"")</f>
        <v/>
      </c>
      <c r="D48" t="str">
        <f>IF(SUM('A5.3'!Q60:V60)=6,'A1'!$F$14,"")</f>
        <v/>
      </c>
      <c r="E48" t="str">
        <f>IF(SUM('A5.3'!Q60:V60)=6,'A5.3'!C60,"")</f>
        <v/>
      </c>
      <c r="F48" t="str">
        <f>IF(SUM('A5.3'!Q60:V60)=6,'A5.3'!D60,"")</f>
        <v/>
      </c>
      <c r="G48" t="str">
        <f>IF(SUM('A5.3'!Q60:V60)=6,'A5.3'!E60,"")</f>
        <v/>
      </c>
      <c r="H48" t="str">
        <f>IF(SUM('A5.3'!Q60:V60)=6,'A5.3'!F60,"")</f>
        <v/>
      </c>
      <c r="I48" s="308" t="str">
        <f>IF(SUM('A5.3'!Q60:V60)=6,'A5.3'!G60,"")</f>
        <v/>
      </c>
      <c r="J48" t="str">
        <f>IF(SUM('A5.3'!Q60:V60)=6,'A5.3'!H60,"")</f>
        <v/>
      </c>
    </row>
    <row r="49" spans="1:10" x14ac:dyDescent="0.25">
      <c r="A49" t="str">
        <f>IF(SUM('A5.3'!Q61:V61)=6,'Angaben KH-Standort'!$D$25,"")</f>
        <v/>
      </c>
      <c r="B49" t="str">
        <f>IF(SUM('A5.3'!Q61:V61)=6,'Angaben KH-Standort'!$D$26,"")</f>
        <v/>
      </c>
      <c r="C49" t="str">
        <f>IF(SUM('A5.3'!Q61:V61)=6,'Angaben KH-Standort'!$D$12,"")</f>
        <v/>
      </c>
      <c r="D49" t="str">
        <f>IF(SUM('A5.3'!Q61:V61)=6,'A1'!$F$14,"")</f>
        <v/>
      </c>
      <c r="E49" t="str">
        <f>IF(SUM('A5.3'!Q61:V61)=6,'A5.3'!C61,"")</f>
        <v/>
      </c>
      <c r="F49" t="str">
        <f>IF(SUM('A5.3'!Q61:V61)=6,'A5.3'!D61,"")</f>
        <v/>
      </c>
      <c r="G49" t="str">
        <f>IF(SUM('A5.3'!Q61:V61)=6,'A5.3'!E61,"")</f>
        <v/>
      </c>
      <c r="H49" t="str">
        <f>IF(SUM('A5.3'!Q61:V61)=6,'A5.3'!F61,"")</f>
        <v/>
      </c>
      <c r="I49" s="308" t="str">
        <f>IF(SUM('A5.3'!Q61:V61)=6,'A5.3'!G61,"")</f>
        <v/>
      </c>
      <c r="J49" t="str">
        <f>IF(SUM('A5.3'!Q61:V61)=6,'A5.3'!H61,"")</f>
        <v/>
      </c>
    </row>
    <row r="50" spans="1:10" x14ac:dyDescent="0.25">
      <c r="A50" t="str">
        <f>IF(SUM('A5.3'!Q62:V62)=6,'Angaben KH-Standort'!$D$25,"")</f>
        <v/>
      </c>
      <c r="B50" t="str">
        <f>IF(SUM('A5.3'!Q62:V62)=6,'Angaben KH-Standort'!$D$26,"")</f>
        <v/>
      </c>
      <c r="C50" t="str">
        <f>IF(SUM('A5.3'!Q62:V62)=6,'Angaben KH-Standort'!$D$12,"")</f>
        <v/>
      </c>
      <c r="D50" t="str">
        <f>IF(SUM('A5.3'!Q62:V62)=6,'A1'!$F$14,"")</f>
        <v/>
      </c>
      <c r="E50" t="str">
        <f>IF(SUM('A5.3'!Q62:V62)=6,'A5.3'!C62,"")</f>
        <v/>
      </c>
      <c r="F50" t="str">
        <f>IF(SUM('A5.3'!Q62:V62)=6,'A5.3'!D62,"")</f>
        <v/>
      </c>
      <c r="G50" t="str">
        <f>IF(SUM('A5.3'!Q62:V62)=6,'A5.3'!E62,"")</f>
        <v/>
      </c>
      <c r="H50" t="str">
        <f>IF(SUM('A5.3'!Q62:V62)=6,'A5.3'!F62,"")</f>
        <v/>
      </c>
      <c r="I50" s="308" t="str">
        <f>IF(SUM('A5.3'!Q62:V62)=6,'A5.3'!G62,"")</f>
        <v/>
      </c>
      <c r="J50" t="str">
        <f>IF(SUM('A5.3'!Q62:V62)=6,'A5.3'!H62,"")</f>
        <v/>
      </c>
    </row>
    <row r="51" spans="1:10" x14ac:dyDescent="0.25">
      <c r="A51" t="str">
        <f>IF(SUM('A5.3'!Q63:V63)=6,'Angaben KH-Standort'!$D$25,"")</f>
        <v/>
      </c>
      <c r="B51" t="str">
        <f>IF(SUM('A5.3'!Q63:V63)=6,'Angaben KH-Standort'!$D$26,"")</f>
        <v/>
      </c>
      <c r="C51" t="str">
        <f>IF(SUM('A5.3'!Q63:V63)=6,'Angaben KH-Standort'!$D$12,"")</f>
        <v/>
      </c>
      <c r="D51" t="str">
        <f>IF(SUM('A5.3'!Q63:V63)=6,'A1'!$F$14,"")</f>
        <v/>
      </c>
      <c r="E51" t="str">
        <f>IF(SUM('A5.3'!Q63:V63)=6,'A5.3'!C63,"")</f>
        <v/>
      </c>
      <c r="F51" t="str">
        <f>IF(SUM('A5.3'!Q63:V63)=6,'A5.3'!D63,"")</f>
        <v/>
      </c>
      <c r="G51" t="str">
        <f>IF(SUM('A5.3'!Q63:V63)=6,'A5.3'!E63,"")</f>
        <v/>
      </c>
      <c r="H51" t="str">
        <f>IF(SUM('A5.3'!Q63:V63)=6,'A5.3'!F63,"")</f>
        <v/>
      </c>
      <c r="I51" s="308" t="str">
        <f>IF(SUM('A5.3'!Q63:V63)=6,'A5.3'!G63,"")</f>
        <v/>
      </c>
      <c r="J51" t="str">
        <f>IF(SUM('A5.3'!Q63:V63)=6,'A5.3'!H63,"")</f>
        <v/>
      </c>
    </row>
    <row r="52" spans="1:10" x14ac:dyDescent="0.25">
      <c r="A52" t="str">
        <f>IF(SUM('A5.3'!Q64:V64)=6,'Angaben KH-Standort'!$D$25,"")</f>
        <v/>
      </c>
      <c r="B52" t="str">
        <f>IF(SUM('A5.3'!Q64:V64)=6,'Angaben KH-Standort'!$D$26,"")</f>
        <v/>
      </c>
      <c r="C52" t="str">
        <f>IF(SUM('A5.3'!Q64:V64)=6,'Angaben KH-Standort'!$D$12,"")</f>
        <v/>
      </c>
      <c r="D52" t="str">
        <f>IF(SUM('A5.3'!Q64:V64)=6,'A1'!$F$14,"")</f>
        <v/>
      </c>
      <c r="E52" t="str">
        <f>IF(SUM('A5.3'!Q64:V64)=6,'A5.3'!C64,"")</f>
        <v/>
      </c>
      <c r="F52" t="str">
        <f>IF(SUM('A5.3'!Q64:V64)=6,'A5.3'!D64,"")</f>
        <v/>
      </c>
      <c r="G52" t="str">
        <f>IF(SUM('A5.3'!Q64:V64)=6,'A5.3'!E64,"")</f>
        <v/>
      </c>
      <c r="H52" t="str">
        <f>IF(SUM('A5.3'!Q64:V64)=6,'A5.3'!F64,"")</f>
        <v/>
      </c>
      <c r="I52" s="308" t="str">
        <f>IF(SUM('A5.3'!Q64:V64)=6,'A5.3'!G64,"")</f>
        <v/>
      </c>
      <c r="J52" t="str">
        <f>IF(SUM('A5.3'!Q64:V64)=6,'A5.3'!H64,"")</f>
        <v/>
      </c>
    </row>
    <row r="53" spans="1:10" x14ac:dyDescent="0.25">
      <c r="A53" t="str">
        <f>IF(SUM('A5.3'!Q65:V65)=6,'Angaben KH-Standort'!$D$25,"")</f>
        <v/>
      </c>
      <c r="B53" t="str">
        <f>IF(SUM('A5.3'!Q65:V65)=6,'Angaben KH-Standort'!$D$26,"")</f>
        <v/>
      </c>
      <c r="C53" t="str">
        <f>IF(SUM('A5.3'!Q65:V65)=6,'Angaben KH-Standort'!$D$12,"")</f>
        <v/>
      </c>
      <c r="D53" t="str">
        <f>IF(SUM('A5.3'!Q65:V65)=6,'A1'!$F$14,"")</f>
        <v/>
      </c>
      <c r="E53" t="str">
        <f>IF(SUM('A5.3'!Q65:V65)=6,'A5.3'!C65,"")</f>
        <v/>
      </c>
      <c r="F53" t="str">
        <f>IF(SUM('A5.3'!Q65:V65)=6,'A5.3'!D65,"")</f>
        <v/>
      </c>
      <c r="G53" t="str">
        <f>IF(SUM('A5.3'!Q65:V65)=6,'A5.3'!E65,"")</f>
        <v/>
      </c>
      <c r="H53" t="str">
        <f>IF(SUM('A5.3'!Q65:V65)=6,'A5.3'!F65,"")</f>
        <v/>
      </c>
      <c r="I53" s="308" t="str">
        <f>IF(SUM('A5.3'!Q65:V65)=6,'A5.3'!G65,"")</f>
        <v/>
      </c>
      <c r="J53" t="str">
        <f>IF(SUM('A5.3'!Q65:V65)=6,'A5.3'!H65,"")</f>
        <v/>
      </c>
    </row>
    <row r="54" spans="1:10" x14ac:dyDescent="0.25">
      <c r="A54" t="str">
        <f>IF(SUM('A5.3'!Q66:V66)=6,'Angaben KH-Standort'!$D$25,"")</f>
        <v/>
      </c>
      <c r="B54" t="str">
        <f>IF(SUM('A5.3'!Q66:V66)=6,'Angaben KH-Standort'!$D$26,"")</f>
        <v/>
      </c>
      <c r="C54" t="str">
        <f>IF(SUM('A5.3'!Q66:V66)=6,'Angaben KH-Standort'!$D$12,"")</f>
        <v/>
      </c>
      <c r="D54" t="str">
        <f>IF(SUM('A5.3'!Q66:V66)=6,'A1'!$F$14,"")</f>
        <v/>
      </c>
      <c r="E54" t="str">
        <f>IF(SUM('A5.3'!Q66:V66)=6,'A5.3'!C66,"")</f>
        <v/>
      </c>
      <c r="F54" t="str">
        <f>IF(SUM('A5.3'!Q66:V66)=6,'A5.3'!D66,"")</f>
        <v/>
      </c>
      <c r="G54" t="str">
        <f>IF(SUM('A5.3'!Q66:V66)=6,'A5.3'!E66,"")</f>
        <v/>
      </c>
      <c r="H54" t="str">
        <f>IF(SUM('A5.3'!Q66:V66)=6,'A5.3'!F66,"")</f>
        <v/>
      </c>
      <c r="I54" s="308" t="str">
        <f>IF(SUM('A5.3'!Q66:V66)=6,'A5.3'!G66,"")</f>
        <v/>
      </c>
      <c r="J54" t="str">
        <f>IF(SUM('A5.3'!Q66:V66)=6,'A5.3'!H66,"")</f>
        <v/>
      </c>
    </row>
    <row r="55" spans="1:10" x14ac:dyDescent="0.25">
      <c r="A55" t="str">
        <f>IF(SUM('A5.3'!Q67:V67)=6,'Angaben KH-Standort'!$D$25,"")</f>
        <v/>
      </c>
      <c r="B55" t="str">
        <f>IF(SUM('A5.3'!Q67:V67)=6,'Angaben KH-Standort'!$D$26,"")</f>
        <v/>
      </c>
      <c r="C55" t="str">
        <f>IF(SUM('A5.3'!Q67:V67)=6,'Angaben KH-Standort'!$D$12,"")</f>
        <v/>
      </c>
      <c r="D55" t="str">
        <f>IF(SUM('A5.3'!Q67:V67)=6,'A1'!$F$14,"")</f>
        <v/>
      </c>
      <c r="E55" t="str">
        <f>IF(SUM('A5.3'!Q67:V67)=6,'A5.3'!C67,"")</f>
        <v/>
      </c>
      <c r="F55" t="str">
        <f>IF(SUM('A5.3'!Q67:V67)=6,'A5.3'!D67,"")</f>
        <v/>
      </c>
      <c r="G55" t="str">
        <f>IF(SUM('A5.3'!Q67:V67)=6,'A5.3'!E67,"")</f>
        <v/>
      </c>
      <c r="H55" t="str">
        <f>IF(SUM('A5.3'!Q67:V67)=6,'A5.3'!F67,"")</f>
        <v/>
      </c>
      <c r="I55" s="308" t="str">
        <f>IF(SUM('A5.3'!Q67:V67)=6,'A5.3'!G67,"")</f>
        <v/>
      </c>
      <c r="J55" t="str">
        <f>IF(SUM('A5.3'!Q67:V67)=6,'A5.3'!H67,"")</f>
        <v/>
      </c>
    </row>
    <row r="56" spans="1:10" x14ac:dyDescent="0.25">
      <c r="A56" t="str">
        <f>IF(SUM('A5.3'!Q68:V68)=6,'Angaben KH-Standort'!$D$25,"")</f>
        <v/>
      </c>
      <c r="B56" t="str">
        <f>IF(SUM('A5.3'!Q68:V68)=6,'Angaben KH-Standort'!$D$26,"")</f>
        <v/>
      </c>
      <c r="C56" t="str">
        <f>IF(SUM('A5.3'!Q68:V68)=6,'Angaben KH-Standort'!$D$12,"")</f>
        <v/>
      </c>
      <c r="D56" t="str">
        <f>IF(SUM('A5.3'!Q68:V68)=6,'A1'!$F$14,"")</f>
        <v/>
      </c>
      <c r="E56" t="str">
        <f>IF(SUM('A5.3'!Q68:V68)=6,'A5.3'!C68,"")</f>
        <v/>
      </c>
      <c r="F56" t="str">
        <f>IF(SUM('A5.3'!Q68:V68)=6,'A5.3'!D68,"")</f>
        <v/>
      </c>
      <c r="G56" t="str">
        <f>IF(SUM('A5.3'!Q68:V68)=6,'A5.3'!E68,"")</f>
        <v/>
      </c>
      <c r="H56" t="str">
        <f>IF(SUM('A5.3'!Q68:V68)=6,'A5.3'!F68,"")</f>
        <v/>
      </c>
      <c r="I56" s="308" t="str">
        <f>IF(SUM('A5.3'!Q68:V68)=6,'A5.3'!G68,"")</f>
        <v/>
      </c>
      <c r="J56" t="str">
        <f>IF(SUM('A5.3'!Q68:V68)=6,'A5.3'!H68,"")</f>
        <v/>
      </c>
    </row>
    <row r="57" spans="1:10" x14ac:dyDescent="0.25">
      <c r="A57" t="str">
        <f>IF(SUM('A5.3'!Q69:V69)=6,'Angaben KH-Standort'!$D$25,"")</f>
        <v/>
      </c>
      <c r="B57" t="str">
        <f>IF(SUM('A5.3'!Q69:V69)=6,'Angaben KH-Standort'!$D$26,"")</f>
        <v/>
      </c>
      <c r="C57" t="str">
        <f>IF(SUM('A5.3'!Q69:V69)=6,'Angaben KH-Standort'!$D$12,"")</f>
        <v/>
      </c>
      <c r="D57" t="str">
        <f>IF(SUM('A5.3'!Q69:V69)=6,'A1'!$F$14,"")</f>
        <v/>
      </c>
      <c r="E57" t="str">
        <f>IF(SUM('A5.3'!Q69:V69)=6,'A5.3'!C69,"")</f>
        <v/>
      </c>
      <c r="F57" t="str">
        <f>IF(SUM('A5.3'!Q69:V69)=6,'A5.3'!D69,"")</f>
        <v/>
      </c>
      <c r="G57" t="str">
        <f>IF(SUM('A5.3'!Q69:V69)=6,'A5.3'!E69,"")</f>
        <v/>
      </c>
      <c r="H57" t="str">
        <f>IF(SUM('A5.3'!Q69:V69)=6,'A5.3'!F69,"")</f>
        <v/>
      </c>
      <c r="I57" s="308" t="str">
        <f>IF(SUM('A5.3'!Q69:V69)=6,'A5.3'!G69,"")</f>
        <v/>
      </c>
      <c r="J57" t="str">
        <f>IF(SUM('A5.3'!Q69:V69)=6,'A5.3'!H69,"")</f>
        <v/>
      </c>
    </row>
    <row r="58" spans="1:10" x14ac:dyDescent="0.25">
      <c r="A58" t="str">
        <f>IF(SUM('A5.3'!Q70:V70)=6,'Angaben KH-Standort'!$D$25,"")</f>
        <v/>
      </c>
      <c r="B58" t="str">
        <f>IF(SUM('A5.3'!Q70:V70)=6,'Angaben KH-Standort'!$D$26,"")</f>
        <v/>
      </c>
      <c r="C58" t="str">
        <f>IF(SUM('A5.3'!Q70:V70)=6,'Angaben KH-Standort'!$D$12,"")</f>
        <v/>
      </c>
      <c r="D58" t="str">
        <f>IF(SUM('A5.3'!Q70:V70)=6,'A1'!$F$14,"")</f>
        <v/>
      </c>
      <c r="E58" t="str">
        <f>IF(SUM('A5.3'!Q70:V70)=6,'A5.3'!C70,"")</f>
        <v/>
      </c>
      <c r="F58" t="str">
        <f>IF(SUM('A5.3'!Q70:V70)=6,'A5.3'!D70,"")</f>
        <v/>
      </c>
      <c r="G58" t="str">
        <f>IF(SUM('A5.3'!Q70:V70)=6,'A5.3'!E70,"")</f>
        <v/>
      </c>
      <c r="H58" t="str">
        <f>IF(SUM('A5.3'!Q70:V70)=6,'A5.3'!F70,"")</f>
        <v/>
      </c>
      <c r="I58" s="308" t="str">
        <f>IF(SUM('A5.3'!Q70:V70)=6,'A5.3'!G70,"")</f>
        <v/>
      </c>
      <c r="J58" t="str">
        <f>IF(SUM('A5.3'!Q70:V70)=6,'A5.3'!H70,"")</f>
        <v/>
      </c>
    </row>
    <row r="59" spans="1:10" x14ac:dyDescent="0.25">
      <c r="A59" t="str">
        <f>IF(SUM('A5.3'!Q71:V71)=6,'Angaben KH-Standort'!$D$25,"")</f>
        <v/>
      </c>
      <c r="B59" t="str">
        <f>IF(SUM('A5.3'!Q71:V71)=6,'Angaben KH-Standort'!$D$26,"")</f>
        <v/>
      </c>
      <c r="C59" t="str">
        <f>IF(SUM('A5.3'!Q71:V71)=6,'Angaben KH-Standort'!$D$12,"")</f>
        <v/>
      </c>
      <c r="D59" t="str">
        <f>IF(SUM('A5.3'!Q71:V71)=6,'A1'!$F$14,"")</f>
        <v/>
      </c>
      <c r="E59" t="str">
        <f>IF(SUM('A5.3'!Q71:V71)=6,'A5.3'!C71,"")</f>
        <v/>
      </c>
      <c r="F59" t="str">
        <f>IF(SUM('A5.3'!Q71:V71)=6,'A5.3'!D71,"")</f>
        <v/>
      </c>
      <c r="G59" t="str">
        <f>IF(SUM('A5.3'!Q71:V71)=6,'A5.3'!E71,"")</f>
        <v/>
      </c>
      <c r="H59" t="str">
        <f>IF(SUM('A5.3'!Q71:V71)=6,'A5.3'!F71,"")</f>
        <v/>
      </c>
      <c r="I59" s="308" t="str">
        <f>IF(SUM('A5.3'!Q71:V71)=6,'A5.3'!G71,"")</f>
        <v/>
      </c>
      <c r="J59" t="str">
        <f>IF(SUM('A5.3'!Q71:V71)=6,'A5.3'!H71,"")</f>
        <v/>
      </c>
    </row>
    <row r="60" spans="1:10" x14ac:dyDescent="0.25">
      <c r="A60" t="str">
        <f>IF(SUM('A5.3'!Q72:V72)=6,'Angaben KH-Standort'!$D$25,"")</f>
        <v/>
      </c>
      <c r="B60" t="str">
        <f>IF(SUM('A5.3'!Q72:V72)=6,'Angaben KH-Standort'!$D$26,"")</f>
        <v/>
      </c>
      <c r="C60" t="str">
        <f>IF(SUM('A5.3'!Q72:V72)=6,'Angaben KH-Standort'!$D$12,"")</f>
        <v/>
      </c>
      <c r="D60" t="str">
        <f>IF(SUM('A5.3'!Q72:V72)=6,'A1'!$F$14,"")</f>
        <v/>
      </c>
      <c r="E60" t="str">
        <f>IF(SUM('A5.3'!Q72:V72)=6,'A5.3'!C72,"")</f>
        <v/>
      </c>
      <c r="F60" t="str">
        <f>IF(SUM('A5.3'!Q72:V72)=6,'A5.3'!D72,"")</f>
        <v/>
      </c>
      <c r="G60" t="str">
        <f>IF(SUM('A5.3'!Q72:V72)=6,'A5.3'!E72,"")</f>
        <v/>
      </c>
      <c r="H60" t="str">
        <f>IF(SUM('A5.3'!Q72:V72)=6,'A5.3'!F72,"")</f>
        <v/>
      </c>
      <c r="I60" s="308" t="str">
        <f>IF(SUM('A5.3'!Q72:V72)=6,'A5.3'!G72,"")</f>
        <v/>
      </c>
      <c r="J60" t="str">
        <f>IF(SUM('A5.3'!Q72:V72)=6,'A5.3'!H72,"")</f>
        <v/>
      </c>
    </row>
    <row r="61" spans="1:10" x14ac:dyDescent="0.25">
      <c r="A61" t="str">
        <f>IF(SUM('A5.3'!Q73:V73)=6,'Angaben KH-Standort'!$D$25,"")</f>
        <v/>
      </c>
      <c r="B61" t="str">
        <f>IF(SUM('A5.3'!Q73:V73)=6,'Angaben KH-Standort'!$D$26,"")</f>
        <v/>
      </c>
      <c r="C61" t="str">
        <f>IF(SUM('A5.3'!Q73:V73)=6,'Angaben KH-Standort'!$D$12,"")</f>
        <v/>
      </c>
      <c r="D61" t="str">
        <f>IF(SUM('A5.3'!Q73:V73)=6,'A1'!$F$14,"")</f>
        <v/>
      </c>
      <c r="E61" t="str">
        <f>IF(SUM('A5.3'!Q73:V73)=6,'A5.3'!C73,"")</f>
        <v/>
      </c>
      <c r="F61" t="str">
        <f>IF(SUM('A5.3'!Q73:V73)=6,'A5.3'!D73,"")</f>
        <v/>
      </c>
      <c r="G61" t="str">
        <f>IF(SUM('A5.3'!Q73:V73)=6,'A5.3'!E73,"")</f>
        <v/>
      </c>
      <c r="H61" t="str">
        <f>IF(SUM('A5.3'!Q73:V73)=6,'A5.3'!F73,"")</f>
        <v/>
      </c>
      <c r="I61" s="308" t="str">
        <f>IF(SUM('A5.3'!Q73:V73)=6,'A5.3'!G73,"")</f>
        <v/>
      </c>
      <c r="J61" t="str">
        <f>IF(SUM('A5.3'!Q73:V73)=6,'A5.3'!H73,"")</f>
        <v/>
      </c>
    </row>
    <row r="62" spans="1:10" x14ac:dyDescent="0.25">
      <c r="A62" t="str">
        <f>IF(SUM('A5.3'!Q74:V74)=6,'Angaben KH-Standort'!$D$25,"")</f>
        <v/>
      </c>
      <c r="B62" t="str">
        <f>IF(SUM('A5.3'!Q74:V74)=6,'Angaben KH-Standort'!$D$26,"")</f>
        <v/>
      </c>
      <c r="C62" t="str">
        <f>IF(SUM('A5.3'!Q74:V74)=6,'Angaben KH-Standort'!$D$12,"")</f>
        <v/>
      </c>
      <c r="D62" t="str">
        <f>IF(SUM('A5.3'!Q74:V74)=6,'A1'!$F$14,"")</f>
        <v/>
      </c>
      <c r="E62" t="str">
        <f>IF(SUM('A5.3'!Q74:V74)=6,'A5.3'!C74,"")</f>
        <v/>
      </c>
      <c r="F62" t="str">
        <f>IF(SUM('A5.3'!Q74:V74)=6,'A5.3'!D74,"")</f>
        <v/>
      </c>
      <c r="G62" t="str">
        <f>IF(SUM('A5.3'!Q74:V74)=6,'A5.3'!E74,"")</f>
        <v/>
      </c>
      <c r="H62" t="str">
        <f>IF(SUM('A5.3'!Q74:V74)=6,'A5.3'!F74,"")</f>
        <v/>
      </c>
      <c r="I62" s="308" t="str">
        <f>IF(SUM('A5.3'!Q74:V74)=6,'A5.3'!G74,"")</f>
        <v/>
      </c>
      <c r="J62" t="str">
        <f>IF(SUM('A5.3'!Q74:V74)=6,'A5.3'!H74,"")</f>
        <v/>
      </c>
    </row>
    <row r="63" spans="1:10" x14ac:dyDescent="0.25">
      <c r="A63" t="str">
        <f>IF(SUM('A5.3'!Q75:V75)=6,'Angaben KH-Standort'!$D$25,"")</f>
        <v/>
      </c>
      <c r="B63" t="str">
        <f>IF(SUM('A5.3'!Q75:V75)=6,'Angaben KH-Standort'!$D$26,"")</f>
        <v/>
      </c>
      <c r="C63" t="str">
        <f>IF(SUM('A5.3'!Q75:V75)=6,'Angaben KH-Standort'!$D$12,"")</f>
        <v/>
      </c>
      <c r="D63" t="str">
        <f>IF(SUM('A5.3'!Q75:V75)=6,'A1'!$F$14,"")</f>
        <v/>
      </c>
      <c r="E63" t="str">
        <f>IF(SUM('A5.3'!Q75:V75)=6,'A5.3'!C75,"")</f>
        <v/>
      </c>
      <c r="F63" t="str">
        <f>IF(SUM('A5.3'!Q75:V75)=6,'A5.3'!D75,"")</f>
        <v/>
      </c>
      <c r="G63" t="str">
        <f>IF(SUM('A5.3'!Q75:V75)=6,'A5.3'!E75,"")</f>
        <v/>
      </c>
      <c r="H63" t="str">
        <f>IF(SUM('A5.3'!Q75:V75)=6,'A5.3'!F75,"")</f>
        <v/>
      </c>
      <c r="I63" s="308" t="str">
        <f>IF(SUM('A5.3'!Q75:V75)=6,'A5.3'!G75,"")</f>
        <v/>
      </c>
      <c r="J63" t="str">
        <f>IF(SUM('A5.3'!Q75:V75)=6,'A5.3'!H75,"")</f>
        <v/>
      </c>
    </row>
    <row r="64" spans="1:10" x14ac:dyDescent="0.25">
      <c r="A64" t="str">
        <f>IF(SUM('A5.3'!Q76:V76)=6,'Angaben KH-Standort'!$D$25,"")</f>
        <v/>
      </c>
      <c r="B64" t="str">
        <f>IF(SUM('A5.3'!Q76:V76)=6,'Angaben KH-Standort'!$D$26,"")</f>
        <v/>
      </c>
      <c r="C64" t="str">
        <f>IF(SUM('A5.3'!Q76:V76)=6,'Angaben KH-Standort'!$D$12,"")</f>
        <v/>
      </c>
      <c r="D64" t="str">
        <f>IF(SUM('A5.3'!Q76:V76)=6,'A1'!$F$14,"")</f>
        <v/>
      </c>
      <c r="E64" t="str">
        <f>IF(SUM('A5.3'!Q76:V76)=6,'A5.3'!C76,"")</f>
        <v/>
      </c>
      <c r="F64" t="str">
        <f>IF(SUM('A5.3'!Q76:V76)=6,'A5.3'!D76,"")</f>
        <v/>
      </c>
      <c r="G64" t="str">
        <f>IF(SUM('A5.3'!Q76:V76)=6,'A5.3'!E76,"")</f>
        <v/>
      </c>
      <c r="H64" t="str">
        <f>IF(SUM('A5.3'!Q76:V76)=6,'A5.3'!F76,"")</f>
        <v/>
      </c>
      <c r="I64" s="308" t="str">
        <f>IF(SUM('A5.3'!Q76:V76)=6,'A5.3'!G76,"")</f>
        <v/>
      </c>
      <c r="J64" t="str">
        <f>IF(SUM('A5.3'!Q76:V76)=6,'A5.3'!H76,"")</f>
        <v/>
      </c>
    </row>
    <row r="65" spans="1:10" x14ac:dyDescent="0.25">
      <c r="A65" t="str">
        <f>IF(SUM('A5.3'!Q77:V77)=6,'Angaben KH-Standort'!$D$25,"")</f>
        <v/>
      </c>
      <c r="B65" t="str">
        <f>IF(SUM('A5.3'!Q77:V77)=6,'Angaben KH-Standort'!$D$26,"")</f>
        <v/>
      </c>
      <c r="C65" t="str">
        <f>IF(SUM('A5.3'!Q77:V77)=6,'Angaben KH-Standort'!$D$12,"")</f>
        <v/>
      </c>
      <c r="D65" t="str">
        <f>IF(SUM('A5.3'!Q77:V77)=6,'A1'!$F$14,"")</f>
        <v/>
      </c>
      <c r="E65" t="str">
        <f>IF(SUM('A5.3'!Q77:V77)=6,'A5.3'!C77,"")</f>
        <v/>
      </c>
      <c r="F65" t="str">
        <f>IF(SUM('A5.3'!Q77:V77)=6,'A5.3'!D77,"")</f>
        <v/>
      </c>
      <c r="G65" t="str">
        <f>IF(SUM('A5.3'!Q77:V77)=6,'A5.3'!E77,"")</f>
        <v/>
      </c>
      <c r="H65" t="str">
        <f>IF(SUM('A5.3'!Q77:V77)=6,'A5.3'!F77,"")</f>
        <v/>
      </c>
      <c r="I65" s="308" t="str">
        <f>IF(SUM('A5.3'!Q77:V77)=6,'A5.3'!G77,"")</f>
        <v/>
      </c>
      <c r="J65" t="str">
        <f>IF(SUM('A5.3'!Q77:V77)=6,'A5.3'!H77,"")</f>
        <v/>
      </c>
    </row>
    <row r="66" spans="1:10" x14ac:dyDescent="0.25">
      <c r="A66" t="str">
        <f>IF(SUM('A5.3'!Q78:V78)=6,'Angaben KH-Standort'!$D$25,"")</f>
        <v/>
      </c>
      <c r="B66" t="str">
        <f>IF(SUM('A5.3'!Q78:V78)=6,'Angaben KH-Standort'!$D$26,"")</f>
        <v/>
      </c>
      <c r="C66" t="str">
        <f>IF(SUM('A5.3'!Q78:V78)=6,'Angaben KH-Standort'!$D$12,"")</f>
        <v/>
      </c>
      <c r="D66" t="str">
        <f>IF(SUM('A5.3'!Q78:V78)=6,'A1'!$F$14,"")</f>
        <v/>
      </c>
      <c r="E66" t="str">
        <f>IF(SUM('A5.3'!Q78:V78)=6,'A5.3'!C78,"")</f>
        <v/>
      </c>
      <c r="F66" t="str">
        <f>IF(SUM('A5.3'!Q78:V78)=6,'A5.3'!D78,"")</f>
        <v/>
      </c>
      <c r="G66" t="str">
        <f>IF(SUM('A5.3'!Q78:V78)=6,'A5.3'!E78,"")</f>
        <v/>
      </c>
      <c r="H66" t="str">
        <f>IF(SUM('A5.3'!Q78:V78)=6,'A5.3'!F78,"")</f>
        <v/>
      </c>
      <c r="I66" s="308" t="str">
        <f>IF(SUM('A5.3'!Q78:V78)=6,'A5.3'!G78,"")</f>
        <v/>
      </c>
      <c r="J66" t="str">
        <f>IF(SUM('A5.3'!Q78:V78)=6,'A5.3'!H78,"")</f>
        <v/>
      </c>
    </row>
    <row r="67" spans="1:10" x14ac:dyDescent="0.25">
      <c r="A67" t="str">
        <f>IF(SUM('A5.3'!Q79:V79)=6,'Angaben KH-Standort'!$D$25,"")</f>
        <v/>
      </c>
      <c r="B67" t="str">
        <f>IF(SUM('A5.3'!Q79:V79)=6,'Angaben KH-Standort'!$D$26,"")</f>
        <v/>
      </c>
      <c r="C67" t="str">
        <f>IF(SUM('A5.3'!Q79:V79)=6,'Angaben KH-Standort'!$D$12,"")</f>
        <v/>
      </c>
      <c r="D67" t="str">
        <f>IF(SUM('A5.3'!Q79:V79)=6,'A1'!$F$14,"")</f>
        <v/>
      </c>
      <c r="E67" t="str">
        <f>IF(SUM('A5.3'!Q79:V79)=6,'A5.3'!C79,"")</f>
        <v/>
      </c>
      <c r="F67" t="str">
        <f>IF(SUM('A5.3'!Q79:V79)=6,'A5.3'!D79,"")</f>
        <v/>
      </c>
      <c r="G67" t="str">
        <f>IF(SUM('A5.3'!Q79:V79)=6,'A5.3'!E79,"")</f>
        <v/>
      </c>
      <c r="H67" t="str">
        <f>IF(SUM('A5.3'!Q79:V79)=6,'A5.3'!F79,"")</f>
        <v/>
      </c>
      <c r="I67" s="308" t="str">
        <f>IF(SUM('A5.3'!Q79:V79)=6,'A5.3'!G79,"")</f>
        <v/>
      </c>
      <c r="J67" t="str">
        <f>IF(SUM('A5.3'!Q79:V79)=6,'A5.3'!H79,"")</f>
        <v/>
      </c>
    </row>
    <row r="68" spans="1:10" x14ac:dyDescent="0.25">
      <c r="A68" t="str">
        <f>IF(SUM('A5.3'!Q80:V80)=6,'Angaben KH-Standort'!$D$25,"")</f>
        <v/>
      </c>
      <c r="B68" t="str">
        <f>IF(SUM('A5.3'!Q80:V80)=6,'Angaben KH-Standort'!$D$26,"")</f>
        <v/>
      </c>
      <c r="C68" t="str">
        <f>IF(SUM('A5.3'!Q80:V80)=6,'Angaben KH-Standort'!$D$12,"")</f>
        <v/>
      </c>
      <c r="D68" t="str">
        <f>IF(SUM('A5.3'!Q80:V80)=6,'A1'!$F$14,"")</f>
        <v/>
      </c>
      <c r="E68" t="str">
        <f>IF(SUM('A5.3'!Q80:V80)=6,'A5.3'!C80,"")</f>
        <v/>
      </c>
      <c r="F68" t="str">
        <f>IF(SUM('A5.3'!Q80:V80)=6,'A5.3'!D80,"")</f>
        <v/>
      </c>
      <c r="G68" t="str">
        <f>IF(SUM('A5.3'!Q80:V80)=6,'A5.3'!E80,"")</f>
        <v/>
      </c>
      <c r="H68" t="str">
        <f>IF(SUM('A5.3'!Q80:V80)=6,'A5.3'!F80,"")</f>
        <v/>
      </c>
      <c r="I68" s="308" t="str">
        <f>IF(SUM('A5.3'!Q80:V80)=6,'A5.3'!G80,"")</f>
        <v/>
      </c>
      <c r="J68" t="str">
        <f>IF(SUM('A5.3'!Q80:V80)=6,'A5.3'!H80,"")</f>
        <v/>
      </c>
    </row>
    <row r="69" spans="1:10" x14ac:dyDescent="0.25">
      <c r="A69" t="str">
        <f>IF(SUM('A5.3'!Q81:V81)=6,'Angaben KH-Standort'!$D$25,"")</f>
        <v/>
      </c>
      <c r="B69" t="str">
        <f>IF(SUM('A5.3'!Q81:V81)=6,'Angaben KH-Standort'!$D$26,"")</f>
        <v/>
      </c>
      <c r="C69" t="str">
        <f>IF(SUM('A5.3'!Q81:V81)=6,'Angaben KH-Standort'!$D$12,"")</f>
        <v/>
      </c>
      <c r="D69" t="str">
        <f>IF(SUM('A5.3'!Q81:V81)=6,'A1'!$F$14,"")</f>
        <v/>
      </c>
      <c r="E69" t="str">
        <f>IF(SUM('A5.3'!Q81:V81)=6,'A5.3'!C81,"")</f>
        <v/>
      </c>
      <c r="F69" t="str">
        <f>IF(SUM('A5.3'!Q81:V81)=6,'A5.3'!D81,"")</f>
        <v/>
      </c>
      <c r="G69" t="str">
        <f>IF(SUM('A5.3'!Q81:V81)=6,'A5.3'!E81,"")</f>
        <v/>
      </c>
      <c r="H69" t="str">
        <f>IF(SUM('A5.3'!Q81:V81)=6,'A5.3'!F81,"")</f>
        <v/>
      </c>
      <c r="I69" s="308" t="str">
        <f>IF(SUM('A5.3'!Q81:V81)=6,'A5.3'!G81,"")</f>
        <v/>
      </c>
      <c r="J69" t="str">
        <f>IF(SUM('A5.3'!Q81:V81)=6,'A5.3'!H81,"")</f>
        <v/>
      </c>
    </row>
    <row r="70" spans="1:10" x14ac:dyDescent="0.25">
      <c r="A70" t="str">
        <f>IF(SUM('A5.3'!Q82:V82)=6,'Angaben KH-Standort'!$D$25,"")</f>
        <v/>
      </c>
      <c r="B70" t="str">
        <f>IF(SUM('A5.3'!Q82:V82)=6,'Angaben KH-Standort'!$D$26,"")</f>
        <v/>
      </c>
      <c r="C70" t="str">
        <f>IF(SUM('A5.3'!Q82:V82)=6,'Angaben KH-Standort'!$D$12,"")</f>
        <v/>
      </c>
      <c r="D70" t="str">
        <f>IF(SUM('A5.3'!Q82:V82)=6,'A1'!$F$14,"")</f>
        <v/>
      </c>
      <c r="E70" t="str">
        <f>IF(SUM('A5.3'!Q82:V82)=6,'A5.3'!C82,"")</f>
        <v/>
      </c>
      <c r="F70" t="str">
        <f>IF(SUM('A5.3'!Q82:V82)=6,'A5.3'!D82,"")</f>
        <v/>
      </c>
      <c r="G70" t="str">
        <f>IF(SUM('A5.3'!Q82:V82)=6,'A5.3'!E82,"")</f>
        <v/>
      </c>
      <c r="H70" t="str">
        <f>IF(SUM('A5.3'!Q82:V82)=6,'A5.3'!F82,"")</f>
        <v/>
      </c>
      <c r="I70" s="308" t="str">
        <f>IF(SUM('A5.3'!Q82:V82)=6,'A5.3'!G82,"")</f>
        <v/>
      </c>
      <c r="J70" t="str">
        <f>IF(SUM('A5.3'!Q82:V82)=6,'A5.3'!H82,"")</f>
        <v/>
      </c>
    </row>
    <row r="71" spans="1:10" x14ac:dyDescent="0.25">
      <c r="A71" t="str">
        <f>IF(SUM('A5.3'!Q83:V83)=6,'Angaben KH-Standort'!$D$25,"")</f>
        <v/>
      </c>
      <c r="B71" t="str">
        <f>IF(SUM('A5.3'!Q83:V83)=6,'Angaben KH-Standort'!$D$26,"")</f>
        <v/>
      </c>
      <c r="C71" t="str">
        <f>IF(SUM('A5.3'!Q83:V83)=6,'Angaben KH-Standort'!$D$12,"")</f>
        <v/>
      </c>
      <c r="D71" t="str">
        <f>IF(SUM('A5.3'!Q83:V83)=6,'A1'!$F$14,"")</f>
        <v/>
      </c>
      <c r="E71" t="str">
        <f>IF(SUM('A5.3'!Q83:V83)=6,'A5.3'!C83,"")</f>
        <v/>
      </c>
      <c r="F71" t="str">
        <f>IF(SUM('A5.3'!Q83:V83)=6,'A5.3'!D83,"")</f>
        <v/>
      </c>
      <c r="G71" t="str">
        <f>IF(SUM('A5.3'!Q83:V83)=6,'A5.3'!E83,"")</f>
        <v/>
      </c>
      <c r="H71" t="str">
        <f>IF(SUM('A5.3'!Q83:V83)=6,'A5.3'!F83,"")</f>
        <v/>
      </c>
      <c r="I71" s="308" t="str">
        <f>IF(SUM('A5.3'!Q83:V83)=6,'A5.3'!G83,"")</f>
        <v/>
      </c>
      <c r="J71" t="str">
        <f>IF(SUM('A5.3'!Q83:V83)=6,'A5.3'!H83,"")</f>
        <v/>
      </c>
    </row>
    <row r="72" spans="1:10" x14ac:dyDescent="0.25">
      <c r="A72" t="str">
        <f>IF(SUM('A5.3'!Q84:V84)=6,'Angaben KH-Standort'!$D$25,"")</f>
        <v/>
      </c>
      <c r="B72" t="str">
        <f>IF(SUM('A5.3'!Q84:V84)=6,'Angaben KH-Standort'!$D$26,"")</f>
        <v/>
      </c>
      <c r="C72" t="str">
        <f>IF(SUM('A5.3'!Q84:V84)=6,'Angaben KH-Standort'!$D$12,"")</f>
        <v/>
      </c>
      <c r="D72" t="str">
        <f>IF(SUM('A5.3'!Q84:V84)=6,'A1'!$F$14,"")</f>
        <v/>
      </c>
      <c r="E72" t="str">
        <f>IF(SUM('A5.3'!Q84:V84)=6,'A5.3'!C84,"")</f>
        <v/>
      </c>
      <c r="F72" t="str">
        <f>IF(SUM('A5.3'!Q84:V84)=6,'A5.3'!D84,"")</f>
        <v/>
      </c>
      <c r="G72" t="str">
        <f>IF(SUM('A5.3'!Q84:V84)=6,'A5.3'!E84,"")</f>
        <v/>
      </c>
      <c r="H72" t="str">
        <f>IF(SUM('A5.3'!Q84:V84)=6,'A5.3'!F84,"")</f>
        <v/>
      </c>
      <c r="I72" s="308" t="str">
        <f>IF(SUM('A5.3'!Q84:V84)=6,'A5.3'!G84,"")</f>
        <v/>
      </c>
      <c r="J72" t="str">
        <f>IF(SUM('A5.3'!Q84:V84)=6,'A5.3'!H84,"")</f>
        <v/>
      </c>
    </row>
    <row r="73" spans="1:10" x14ac:dyDescent="0.25">
      <c r="A73" t="str">
        <f>IF(SUM('A5.3'!Q85:V85)=6,'Angaben KH-Standort'!$D$25,"")</f>
        <v/>
      </c>
      <c r="B73" t="str">
        <f>IF(SUM('A5.3'!Q85:V85)=6,'Angaben KH-Standort'!$D$26,"")</f>
        <v/>
      </c>
      <c r="C73" t="str">
        <f>IF(SUM('A5.3'!Q85:V85)=6,'Angaben KH-Standort'!$D$12,"")</f>
        <v/>
      </c>
      <c r="D73" t="str">
        <f>IF(SUM('A5.3'!Q85:V85)=6,'A1'!$F$14,"")</f>
        <v/>
      </c>
      <c r="E73" t="str">
        <f>IF(SUM('A5.3'!Q85:V85)=6,'A5.3'!C85,"")</f>
        <v/>
      </c>
      <c r="F73" t="str">
        <f>IF(SUM('A5.3'!Q85:V85)=6,'A5.3'!D85,"")</f>
        <v/>
      </c>
      <c r="G73" t="str">
        <f>IF(SUM('A5.3'!Q85:V85)=6,'A5.3'!E85,"")</f>
        <v/>
      </c>
      <c r="H73" t="str">
        <f>IF(SUM('A5.3'!Q85:V85)=6,'A5.3'!F85,"")</f>
        <v/>
      </c>
      <c r="I73" s="308" t="str">
        <f>IF(SUM('A5.3'!Q85:V85)=6,'A5.3'!G85,"")</f>
        <v/>
      </c>
      <c r="J73" t="str">
        <f>IF(SUM('A5.3'!Q85:V85)=6,'A5.3'!H85,"")</f>
        <v/>
      </c>
    </row>
    <row r="74" spans="1:10" x14ac:dyDescent="0.25">
      <c r="A74" t="str">
        <f>IF(SUM('A5.3'!Q86:V86)=6,'Angaben KH-Standort'!$D$25,"")</f>
        <v/>
      </c>
      <c r="B74" t="str">
        <f>IF(SUM('A5.3'!Q86:V86)=6,'Angaben KH-Standort'!$D$26,"")</f>
        <v/>
      </c>
      <c r="C74" t="str">
        <f>IF(SUM('A5.3'!Q86:V86)=6,'Angaben KH-Standort'!$D$12,"")</f>
        <v/>
      </c>
      <c r="D74" t="str">
        <f>IF(SUM('A5.3'!Q86:V86)=6,'A1'!$F$14,"")</f>
        <v/>
      </c>
      <c r="E74" t="str">
        <f>IF(SUM('A5.3'!Q86:V86)=6,'A5.3'!C86,"")</f>
        <v/>
      </c>
      <c r="F74" t="str">
        <f>IF(SUM('A5.3'!Q86:V86)=6,'A5.3'!D86,"")</f>
        <v/>
      </c>
      <c r="G74" t="str">
        <f>IF(SUM('A5.3'!Q86:V86)=6,'A5.3'!E86,"")</f>
        <v/>
      </c>
      <c r="H74" t="str">
        <f>IF(SUM('A5.3'!Q86:V86)=6,'A5.3'!F86,"")</f>
        <v/>
      </c>
      <c r="I74" s="308" t="str">
        <f>IF(SUM('A5.3'!Q86:V86)=6,'A5.3'!G86,"")</f>
        <v/>
      </c>
      <c r="J74" t="str">
        <f>IF(SUM('A5.3'!Q86:V86)=6,'A5.3'!H86,"")</f>
        <v/>
      </c>
    </row>
    <row r="75" spans="1:10" x14ac:dyDescent="0.25">
      <c r="A75" t="str">
        <f>IF(SUM('A5.3'!Q87:V87)=6,'Angaben KH-Standort'!$D$25,"")</f>
        <v/>
      </c>
      <c r="B75" t="str">
        <f>IF(SUM('A5.3'!Q87:V87)=6,'Angaben KH-Standort'!$D$26,"")</f>
        <v/>
      </c>
      <c r="C75" t="str">
        <f>IF(SUM('A5.3'!Q87:V87)=6,'Angaben KH-Standort'!$D$12,"")</f>
        <v/>
      </c>
      <c r="D75" t="str">
        <f>IF(SUM('A5.3'!Q87:V87)=6,'A1'!$F$14,"")</f>
        <v/>
      </c>
      <c r="E75" t="str">
        <f>IF(SUM('A5.3'!Q87:V87)=6,'A5.3'!C87,"")</f>
        <v/>
      </c>
      <c r="F75" t="str">
        <f>IF(SUM('A5.3'!Q87:V87)=6,'A5.3'!D87,"")</f>
        <v/>
      </c>
      <c r="G75" t="str">
        <f>IF(SUM('A5.3'!Q87:V87)=6,'A5.3'!E87,"")</f>
        <v/>
      </c>
      <c r="H75" t="str">
        <f>IF(SUM('A5.3'!Q87:V87)=6,'A5.3'!F87,"")</f>
        <v/>
      </c>
      <c r="I75" s="308" t="str">
        <f>IF(SUM('A5.3'!Q87:V87)=6,'A5.3'!G87,"")</f>
        <v/>
      </c>
      <c r="J75" t="str">
        <f>IF(SUM('A5.3'!Q87:V87)=6,'A5.3'!H87,"")</f>
        <v/>
      </c>
    </row>
    <row r="76" spans="1:10" x14ac:dyDescent="0.25">
      <c r="A76" t="str">
        <f>IF(SUM('A5.3'!Q88:V88)=6,'Angaben KH-Standort'!$D$25,"")</f>
        <v/>
      </c>
      <c r="B76" t="str">
        <f>IF(SUM('A5.3'!Q88:V88)=6,'Angaben KH-Standort'!$D$26,"")</f>
        <v/>
      </c>
      <c r="C76" t="str">
        <f>IF(SUM('A5.3'!Q88:V88)=6,'Angaben KH-Standort'!$D$12,"")</f>
        <v/>
      </c>
      <c r="D76" t="str">
        <f>IF(SUM('A5.3'!Q88:V88)=6,'A1'!$F$14,"")</f>
        <v/>
      </c>
      <c r="E76" t="str">
        <f>IF(SUM('A5.3'!Q88:V88)=6,'A5.3'!C88,"")</f>
        <v/>
      </c>
      <c r="F76" t="str">
        <f>IF(SUM('A5.3'!Q88:V88)=6,'A5.3'!D88,"")</f>
        <v/>
      </c>
      <c r="G76" t="str">
        <f>IF(SUM('A5.3'!Q88:V88)=6,'A5.3'!E88,"")</f>
        <v/>
      </c>
      <c r="H76" t="str">
        <f>IF(SUM('A5.3'!Q88:V88)=6,'A5.3'!F88,"")</f>
        <v/>
      </c>
      <c r="I76" s="308" t="str">
        <f>IF(SUM('A5.3'!Q88:V88)=6,'A5.3'!G88,"")</f>
        <v/>
      </c>
      <c r="J76" t="str">
        <f>IF(SUM('A5.3'!Q88:V88)=6,'A5.3'!H88,"")</f>
        <v/>
      </c>
    </row>
    <row r="77" spans="1:10" x14ac:dyDescent="0.25">
      <c r="A77" t="str">
        <f>IF(SUM('A5.3'!Q89:V89)=6,'Angaben KH-Standort'!$D$25,"")</f>
        <v/>
      </c>
      <c r="B77" t="str">
        <f>IF(SUM('A5.3'!Q89:V89)=6,'Angaben KH-Standort'!$D$26,"")</f>
        <v/>
      </c>
      <c r="C77" t="str">
        <f>IF(SUM('A5.3'!Q89:V89)=6,'Angaben KH-Standort'!$D$12,"")</f>
        <v/>
      </c>
      <c r="D77" t="str">
        <f>IF(SUM('A5.3'!Q89:V89)=6,'A1'!$F$14,"")</f>
        <v/>
      </c>
      <c r="E77" t="str">
        <f>IF(SUM('A5.3'!Q89:V89)=6,'A5.3'!C89,"")</f>
        <v/>
      </c>
      <c r="F77" t="str">
        <f>IF(SUM('A5.3'!Q89:V89)=6,'A5.3'!D89,"")</f>
        <v/>
      </c>
      <c r="G77" t="str">
        <f>IF(SUM('A5.3'!Q89:V89)=6,'A5.3'!E89,"")</f>
        <v/>
      </c>
      <c r="H77" t="str">
        <f>IF(SUM('A5.3'!Q89:V89)=6,'A5.3'!F89,"")</f>
        <v/>
      </c>
      <c r="I77" s="308" t="str">
        <f>IF(SUM('A5.3'!Q89:V89)=6,'A5.3'!G89,"")</f>
        <v/>
      </c>
      <c r="J77" t="str">
        <f>IF(SUM('A5.3'!Q89:V89)=6,'A5.3'!H89,"")</f>
        <v/>
      </c>
    </row>
    <row r="78" spans="1:10" x14ac:dyDescent="0.25">
      <c r="A78" t="str">
        <f>IF(SUM('A5.3'!Q90:V90)=6,'Angaben KH-Standort'!$D$25,"")</f>
        <v/>
      </c>
      <c r="B78" t="str">
        <f>IF(SUM('A5.3'!Q90:V90)=6,'Angaben KH-Standort'!$D$26,"")</f>
        <v/>
      </c>
      <c r="C78" t="str">
        <f>IF(SUM('A5.3'!Q90:V90)=6,'Angaben KH-Standort'!$D$12,"")</f>
        <v/>
      </c>
      <c r="D78" t="str">
        <f>IF(SUM('A5.3'!Q90:V90)=6,'A1'!$F$14,"")</f>
        <v/>
      </c>
      <c r="E78" t="str">
        <f>IF(SUM('A5.3'!Q90:V90)=6,'A5.3'!C90,"")</f>
        <v/>
      </c>
      <c r="F78" t="str">
        <f>IF(SUM('A5.3'!Q90:V90)=6,'A5.3'!D90,"")</f>
        <v/>
      </c>
      <c r="G78" t="str">
        <f>IF(SUM('A5.3'!Q90:V90)=6,'A5.3'!E90,"")</f>
        <v/>
      </c>
      <c r="H78" t="str">
        <f>IF(SUM('A5.3'!Q90:V90)=6,'A5.3'!F90,"")</f>
        <v/>
      </c>
      <c r="I78" s="308" t="str">
        <f>IF(SUM('A5.3'!Q90:V90)=6,'A5.3'!G90,"")</f>
        <v/>
      </c>
      <c r="J78" t="str">
        <f>IF(SUM('A5.3'!Q90:V90)=6,'A5.3'!H90,"")</f>
        <v/>
      </c>
    </row>
    <row r="79" spans="1:10" x14ac:dyDescent="0.25">
      <c r="A79" t="str">
        <f>IF(SUM('A5.3'!Q91:V91)=6,'Angaben KH-Standort'!$D$25,"")</f>
        <v/>
      </c>
      <c r="B79" t="str">
        <f>IF(SUM('A5.3'!Q91:V91)=6,'Angaben KH-Standort'!$D$26,"")</f>
        <v/>
      </c>
      <c r="C79" t="str">
        <f>IF(SUM('A5.3'!Q91:V91)=6,'Angaben KH-Standort'!$D$12,"")</f>
        <v/>
      </c>
      <c r="D79" t="str">
        <f>IF(SUM('A5.3'!Q91:V91)=6,'A1'!$F$14,"")</f>
        <v/>
      </c>
      <c r="E79" t="str">
        <f>IF(SUM('A5.3'!Q91:V91)=6,'A5.3'!C91,"")</f>
        <v/>
      </c>
      <c r="F79" t="str">
        <f>IF(SUM('A5.3'!Q91:V91)=6,'A5.3'!D91,"")</f>
        <v/>
      </c>
      <c r="G79" t="str">
        <f>IF(SUM('A5.3'!Q91:V91)=6,'A5.3'!E91,"")</f>
        <v/>
      </c>
      <c r="H79" t="str">
        <f>IF(SUM('A5.3'!Q91:V91)=6,'A5.3'!F91,"")</f>
        <v/>
      </c>
      <c r="I79" s="308" t="str">
        <f>IF(SUM('A5.3'!Q91:V91)=6,'A5.3'!G91,"")</f>
        <v/>
      </c>
      <c r="J79" t="str">
        <f>IF(SUM('A5.3'!Q91:V91)=6,'A5.3'!H91,"")</f>
        <v/>
      </c>
    </row>
    <row r="80" spans="1:10" x14ac:dyDescent="0.25">
      <c r="A80" t="str">
        <f>IF(SUM('A5.3'!Q92:V92)=6,'Angaben KH-Standort'!$D$25,"")</f>
        <v/>
      </c>
      <c r="B80" t="str">
        <f>IF(SUM('A5.3'!Q92:V92)=6,'Angaben KH-Standort'!$D$26,"")</f>
        <v/>
      </c>
      <c r="C80" t="str">
        <f>IF(SUM('A5.3'!Q92:V92)=6,'Angaben KH-Standort'!$D$12,"")</f>
        <v/>
      </c>
      <c r="D80" t="str">
        <f>IF(SUM('A5.3'!Q92:V92)=6,'A1'!$F$14,"")</f>
        <v/>
      </c>
      <c r="E80" t="str">
        <f>IF(SUM('A5.3'!Q92:V92)=6,'A5.3'!C92,"")</f>
        <v/>
      </c>
      <c r="F80" t="str">
        <f>IF(SUM('A5.3'!Q92:V92)=6,'A5.3'!D92,"")</f>
        <v/>
      </c>
      <c r="G80" t="str">
        <f>IF(SUM('A5.3'!Q92:V92)=6,'A5.3'!E92,"")</f>
        <v/>
      </c>
      <c r="H80" t="str">
        <f>IF(SUM('A5.3'!Q92:V92)=6,'A5.3'!F92,"")</f>
        <v/>
      </c>
      <c r="I80" s="308" t="str">
        <f>IF(SUM('A5.3'!Q92:V92)=6,'A5.3'!G92,"")</f>
        <v/>
      </c>
      <c r="J80" t="str">
        <f>IF(SUM('A5.3'!Q92:V92)=6,'A5.3'!H92,"")</f>
        <v/>
      </c>
    </row>
    <row r="81" spans="1:10" x14ac:dyDescent="0.25">
      <c r="A81" t="str">
        <f>IF(SUM('A5.3'!Q93:V93)=6,'Angaben KH-Standort'!$D$25,"")</f>
        <v/>
      </c>
      <c r="B81" t="str">
        <f>IF(SUM('A5.3'!Q93:V93)=6,'Angaben KH-Standort'!$D$26,"")</f>
        <v/>
      </c>
      <c r="C81" t="str">
        <f>IF(SUM('A5.3'!Q93:V93)=6,'Angaben KH-Standort'!$D$12,"")</f>
        <v/>
      </c>
      <c r="D81" t="str">
        <f>IF(SUM('A5.3'!Q93:V93)=6,'A1'!$F$14,"")</f>
        <v/>
      </c>
      <c r="E81" t="str">
        <f>IF(SUM('A5.3'!Q93:V93)=6,'A5.3'!C93,"")</f>
        <v/>
      </c>
      <c r="F81" t="str">
        <f>IF(SUM('A5.3'!Q93:V93)=6,'A5.3'!D93,"")</f>
        <v/>
      </c>
      <c r="G81" t="str">
        <f>IF(SUM('A5.3'!Q93:V93)=6,'A5.3'!E93,"")</f>
        <v/>
      </c>
      <c r="H81" t="str">
        <f>IF(SUM('A5.3'!Q93:V93)=6,'A5.3'!F93,"")</f>
        <v/>
      </c>
      <c r="I81" s="308" t="str">
        <f>IF(SUM('A5.3'!Q93:V93)=6,'A5.3'!G93,"")</f>
        <v/>
      </c>
      <c r="J81" t="str">
        <f>IF(SUM('A5.3'!Q93:V93)=6,'A5.3'!H93,"")</f>
        <v/>
      </c>
    </row>
    <row r="82" spans="1:10" x14ac:dyDescent="0.25">
      <c r="A82" t="str">
        <f>IF(SUM('A5.3'!Q94:V94)=6,'Angaben KH-Standort'!$D$25,"")</f>
        <v/>
      </c>
      <c r="B82" t="str">
        <f>IF(SUM('A5.3'!Q94:V94)=6,'Angaben KH-Standort'!$D$26,"")</f>
        <v/>
      </c>
      <c r="C82" t="str">
        <f>IF(SUM('A5.3'!Q94:V94)=6,'Angaben KH-Standort'!$D$12,"")</f>
        <v/>
      </c>
      <c r="D82" t="str">
        <f>IF(SUM('A5.3'!Q94:V94)=6,'A1'!$F$14,"")</f>
        <v/>
      </c>
      <c r="E82" t="str">
        <f>IF(SUM('A5.3'!Q94:V94)=6,'A5.3'!C94,"")</f>
        <v/>
      </c>
      <c r="F82" t="str">
        <f>IF(SUM('A5.3'!Q94:V94)=6,'A5.3'!D94,"")</f>
        <v/>
      </c>
      <c r="G82" t="str">
        <f>IF(SUM('A5.3'!Q94:V94)=6,'A5.3'!E94,"")</f>
        <v/>
      </c>
      <c r="H82" t="str">
        <f>IF(SUM('A5.3'!Q94:V94)=6,'A5.3'!F94,"")</f>
        <v/>
      </c>
      <c r="I82" s="308" t="str">
        <f>IF(SUM('A5.3'!Q94:V94)=6,'A5.3'!G94,"")</f>
        <v/>
      </c>
      <c r="J82" t="str">
        <f>IF(SUM('A5.3'!Q94:V94)=6,'A5.3'!H94,"")</f>
        <v/>
      </c>
    </row>
    <row r="83" spans="1:10" x14ac:dyDescent="0.25">
      <c r="A83" t="str">
        <f>IF(SUM('A5.3'!Q95:V95)=6,'Angaben KH-Standort'!$D$25,"")</f>
        <v/>
      </c>
      <c r="B83" t="str">
        <f>IF(SUM('A5.3'!Q95:V95)=6,'Angaben KH-Standort'!$D$26,"")</f>
        <v/>
      </c>
      <c r="C83" t="str">
        <f>IF(SUM('A5.3'!Q95:V95)=6,'Angaben KH-Standort'!$D$12,"")</f>
        <v/>
      </c>
      <c r="D83" t="str">
        <f>IF(SUM('A5.3'!Q95:V95)=6,'A1'!$F$14,"")</f>
        <v/>
      </c>
      <c r="E83" t="str">
        <f>IF(SUM('A5.3'!Q95:V95)=6,'A5.3'!C95,"")</f>
        <v/>
      </c>
      <c r="F83" t="str">
        <f>IF(SUM('A5.3'!Q95:V95)=6,'A5.3'!D95,"")</f>
        <v/>
      </c>
      <c r="G83" t="str">
        <f>IF(SUM('A5.3'!Q95:V95)=6,'A5.3'!E95,"")</f>
        <v/>
      </c>
      <c r="H83" t="str">
        <f>IF(SUM('A5.3'!Q95:V95)=6,'A5.3'!F95,"")</f>
        <v/>
      </c>
      <c r="I83" s="308" t="str">
        <f>IF(SUM('A5.3'!Q95:V95)=6,'A5.3'!G95,"")</f>
        <v/>
      </c>
      <c r="J83" t="str">
        <f>IF(SUM('A5.3'!Q95:V95)=6,'A5.3'!H95,"")</f>
        <v/>
      </c>
    </row>
    <row r="84" spans="1:10" x14ac:dyDescent="0.25">
      <c r="A84" t="str">
        <f>IF(SUM('A5.3'!Q96:V96)=6,'Angaben KH-Standort'!$D$25,"")</f>
        <v/>
      </c>
      <c r="B84" t="str">
        <f>IF(SUM('A5.3'!Q96:V96)=6,'Angaben KH-Standort'!$D$26,"")</f>
        <v/>
      </c>
      <c r="C84" t="str">
        <f>IF(SUM('A5.3'!Q96:V96)=6,'Angaben KH-Standort'!$D$12,"")</f>
        <v/>
      </c>
      <c r="D84" t="str">
        <f>IF(SUM('A5.3'!Q96:V96)=6,'A1'!$F$14,"")</f>
        <v/>
      </c>
      <c r="E84" t="str">
        <f>IF(SUM('A5.3'!Q96:V96)=6,'A5.3'!C96,"")</f>
        <v/>
      </c>
      <c r="F84" t="str">
        <f>IF(SUM('A5.3'!Q96:V96)=6,'A5.3'!D96,"")</f>
        <v/>
      </c>
      <c r="G84" t="str">
        <f>IF(SUM('A5.3'!Q96:V96)=6,'A5.3'!E96,"")</f>
        <v/>
      </c>
      <c r="H84" t="str">
        <f>IF(SUM('A5.3'!Q96:V96)=6,'A5.3'!F96,"")</f>
        <v/>
      </c>
      <c r="I84" s="308" t="str">
        <f>IF(SUM('A5.3'!Q96:V96)=6,'A5.3'!G96,"")</f>
        <v/>
      </c>
      <c r="J84" t="str">
        <f>IF(SUM('A5.3'!Q96:V96)=6,'A5.3'!H96,"")</f>
        <v/>
      </c>
    </row>
    <row r="85" spans="1:10" x14ac:dyDescent="0.25">
      <c r="A85" t="str">
        <f>IF(SUM('A5.3'!Q97:V97)=6,'Angaben KH-Standort'!$D$25,"")</f>
        <v/>
      </c>
      <c r="B85" t="str">
        <f>IF(SUM('A5.3'!Q97:V97)=6,'Angaben KH-Standort'!$D$26,"")</f>
        <v/>
      </c>
      <c r="C85" t="str">
        <f>IF(SUM('A5.3'!Q97:V97)=6,'Angaben KH-Standort'!$D$12,"")</f>
        <v/>
      </c>
      <c r="D85" t="str">
        <f>IF(SUM('A5.3'!Q97:V97)=6,'A1'!$F$14,"")</f>
        <v/>
      </c>
      <c r="E85" t="str">
        <f>IF(SUM('A5.3'!Q97:V97)=6,'A5.3'!C97,"")</f>
        <v/>
      </c>
      <c r="F85" t="str">
        <f>IF(SUM('A5.3'!Q97:V97)=6,'A5.3'!D97,"")</f>
        <v/>
      </c>
      <c r="G85" t="str">
        <f>IF(SUM('A5.3'!Q97:V97)=6,'A5.3'!E97,"")</f>
        <v/>
      </c>
      <c r="H85" t="str">
        <f>IF(SUM('A5.3'!Q97:V97)=6,'A5.3'!F97,"")</f>
        <v/>
      </c>
      <c r="I85" s="308" t="str">
        <f>IF(SUM('A5.3'!Q97:V97)=6,'A5.3'!G97,"")</f>
        <v/>
      </c>
      <c r="J85" t="str">
        <f>IF(SUM('A5.3'!Q97:V97)=6,'A5.3'!H97,"")</f>
        <v/>
      </c>
    </row>
    <row r="86" spans="1:10" x14ac:dyDescent="0.25">
      <c r="A86" t="str">
        <f>IF(SUM('A5.3'!Q98:V98)=6,'Angaben KH-Standort'!$D$25,"")</f>
        <v/>
      </c>
      <c r="B86" t="str">
        <f>IF(SUM('A5.3'!Q98:V98)=6,'Angaben KH-Standort'!$D$26,"")</f>
        <v/>
      </c>
      <c r="C86" t="str">
        <f>IF(SUM('A5.3'!Q98:V98)=6,'Angaben KH-Standort'!$D$12,"")</f>
        <v/>
      </c>
      <c r="D86" t="str">
        <f>IF(SUM('A5.3'!Q98:V98)=6,'A1'!$F$14,"")</f>
        <v/>
      </c>
      <c r="E86" t="str">
        <f>IF(SUM('A5.3'!Q98:V98)=6,'A5.3'!C98,"")</f>
        <v/>
      </c>
      <c r="F86" t="str">
        <f>IF(SUM('A5.3'!Q98:V98)=6,'A5.3'!D98,"")</f>
        <v/>
      </c>
      <c r="G86" t="str">
        <f>IF(SUM('A5.3'!Q98:V98)=6,'A5.3'!E98,"")</f>
        <v/>
      </c>
      <c r="H86" t="str">
        <f>IF(SUM('A5.3'!Q98:V98)=6,'A5.3'!F98,"")</f>
        <v/>
      </c>
      <c r="I86" s="308" t="str">
        <f>IF(SUM('A5.3'!Q98:V98)=6,'A5.3'!G98,"")</f>
        <v/>
      </c>
      <c r="J86" t="str">
        <f>IF(SUM('A5.3'!Q98:V98)=6,'A5.3'!H98,"")</f>
        <v/>
      </c>
    </row>
    <row r="87" spans="1:10" x14ac:dyDescent="0.25">
      <c r="A87" t="str">
        <f>IF(SUM('A5.3'!Q99:V99)=6,'Angaben KH-Standort'!$D$25,"")</f>
        <v/>
      </c>
      <c r="B87" t="str">
        <f>IF(SUM('A5.3'!Q99:V99)=6,'Angaben KH-Standort'!$D$26,"")</f>
        <v/>
      </c>
      <c r="C87" t="str">
        <f>IF(SUM('A5.3'!Q99:V99)=6,'Angaben KH-Standort'!$D$12,"")</f>
        <v/>
      </c>
      <c r="D87" t="str">
        <f>IF(SUM('A5.3'!Q99:V99)=6,'A1'!$F$14,"")</f>
        <v/>
      </c>
      <c r="E87" t="str">
        <f>IF(SUM('A5.3'!Q99:V99)=6,'A5.3'!C99,"")</f>
        <v/>
      </c>
      <c r="F87" t="str">
        <f>IF(SUM('A5.3'!Q99:V99)=6,'A5.3'!D99,"")</f>
        <v/>
      </c>
      <c r="G87" t="str">
        <f>IF(SUM('A5.3'!Q99:V99)=6,'A5.3'!E99,"")</f>
        <v/>
      </c>
      <c r="H87" t="str">
        <f>IF(SUM('A5.3'!Q99:V99)=6,'A5.3'!F99,"")</f>
        <v/>
      </c>
      <c r="I87" s="308" t="str">
        <f>IF(SUM('A5.3'!Q99:V99)=6,'A5.3'!G99,"")</f>
        <v/>
      </c>
      <c r="J87" t="str">
        <f>IF(SUM('A5.3'!Q99:V99)=6,'A5.3'!H99,"")</f>
        <v/>
      </c>
    </row>
    <row r="88" spans="1:10" x14ac:dyDescent="0.25">
      <c r="A88" t="str">
        <f>IF(SUM('A5.3'!Q100:V100)=6,'Angaben KH-Standort'!$D$25,"")</f>
        <v/>
      </c>
      <c r="B88" t="str">
        <f>IF(SUM('A5.3'!Q100:V100)=6,'Angaben KH-Standort'!$D$26,"")</f>
        <v/>
      </c>
      <c r="C88" t="str">
        <f>IF(SUM('A5.3'!Q100:V100)=6,'Angaben KH-Standort'!$D$12,"")</f>
        <v/>
      </c>
      <c r="D88" t="str">
        <f>IF(SUM('A5.3'!Q100:V100)=6,'A1'!$F$14,"")</f>
        <v/>
      </c>
      <c r="E88" t="str">
        <f>IF(SUM('A5.3'!Q100:V100)=6,'A5.3'!C100,"")</f>
        <v/>
      </c>
      <c r="F88" t="str">
        <f>IF(SUM('A5.3'!Q100:V100)=6,'A5.3'!D100,"")</f>
        <v/>
      </c>
      <c r="G88" t="str">
        <f>IF(SUM('A5.3'!Q100:V100)=6,'A5.3'!E100,"")</f>
        <v/>
      </c>
      <c r="H88" t="str">
        <f>IF(SUM('A5.3'!Q100:V100)=6,'A5.3'!F100,"")</f>
        <v/>
      </c>
      <c r="I88" s="308" t="str">
        <f>IF(SUM('A5.3'!Q100:V100)=6,'A5.3'!G100,"")</f>
        <v/>
      </c>
      <c r="J88" t="str">
        <f>IF(SUM('A5.3'!Q100:V100)=6,'A5.3'!H100,"")</f>
        <v/>
      </c>
    </row>
    <row r="89" spans="1:10" x14ac:dyDescent="0.25">
      <c r="A89" t="str">
        <f>IF(SUM('A5.3'!Q101:V101)=6,'Angaben KH-Standort'!$D$25,"")</f>
        <v/>
      </c>
      <c r="B89" t="str">
        <f>IF(SUM('A5.3'!Q101:V101)=6,'Angaben KH-Standort'!$D$26,"")</f>
        <v/>
      </c>
      <c r="C89" t="str">
        <f>IF(SUM('A5.3'!Q101:V101)=6,'Angaben KH-Standort'!$D$12,"")</f>
        <v/>
      </c>
      <c r="D89" t="str">
        <f>IF(SUM('A5.3'!Q101:V101)=6,'A1'!$F$14,"")</f>
        <v/>
      </c>
      <c r="E89" t="str">
        <f>IF(SUM('A5.3'!Q101:V101)=6,'A5.3'!C101,"")</f>
        <v/>
      </c>
      <c r="F89" t="str">
        <f>IF(SUM('A5.3'!Q101:V101)=6,'A5.3'!D101,"")</f>
        <v/>
      </c>
      <c r="G89" t="str">
        <f>IF(SUM('A5.3'!Q101:V101)=6,'A5.3'!E101,"")</f>
        <v/>
      </c>
      <c r="H89" t="str">
        <f>IF(SUM('A5.3'!Q101:V101)=6,'A5.3'!F101,"")</f>
        <v/>
      </c>
      <c r="I89" s="308" t="str">
        <f>IF(SUM('A5.3'!Q101:V101)=6,'A5.3'!G101,"")</f>
        <v/>
      </c>
      <c r="J89" t="str">
        <f>IF(SUM('A5.3'!Q101:V101)=6,'A5.3'!H101,"")</f>
        <v/>
      </c>
    </row>
    <row r="90" spans="1:10" x14ac:dyDescent="0.25">
      <c r="A90" t="str">
        <f>IF(SUM('A5.3'!Q102:V102)=6,'Angaben KH-Standort'!$D$25,"")</f>
        <v/>
      </c>
      <c r="B90" t="str">
        <f>IF(SUM('A5.3'!Q102:V102)=6,'Angaben KH-Standort'!$D$26,"")</f>
        <v/>
      </c>
      <c r="C90" t="str">
        <f>IF(SUM('A5.3'!Q102:V102)=6,'Angaben KH-Standort'!$D$12,"")</f>
        <v/>
      </c>
      <c r="D90" t="str">
        <f>IF(SUM('A5.3'!Q102:V102)=6,'A1'!$F$14,"")</f>
        <v/>
      </c>
      <c r="E90" t="str">
        <f>IF(SUM('A5.3'!Q102:V102)=6,'A5.3'!C102,"")</f>
        <v/>
      </c>
      <c r="F90" t="str">
        <f>IF(SUM('A5.3'!Q102:V102)=6,'A5.3'!D102,"")</f>
        <v/>
      </c>
      <c r="G90" t="str">
        <f>IF(SUM('A5.3'!Q102:V102)=6,'A5.3'!E102,"")</f>
        <v/>
      </c>
      <c r="H90" t="str">
        <f>IF(SUM('A5.3'!Q102:V102)=6,'A5.3'!F102,"")</f>
        <v/>
      </c>
      <c r="I90" s="308" t="str">
        <f>IF(SUM('A5.3'!Q102:V102)=6,'A5.3'!G102,"")</f>
        <v/>
      </c>
      <c r="J90" t="str">
        <f>IF(SUM('A5.3'!Q102:V102)=6,'A5.3'!H102,"")</f>
        <v/>
      </c>
    </row>
    <row r="91" spans="1:10" x14ac:dyDescent="0.25">
      <c r="A91" t="str">
        <f>IF(SUM('A5.3'!Q103:V103)=6,'Angaben KH-Standort'!$D$25,"")</f>
        <v/>
      </c>
      <c r="B91" t="str">
        <f>IF(SUM('A5.3'!Q103:V103)=6,'Angaben KH-Standort'!$D$26,"")</f>
        <v/>
      </c>
      <c r="C91" t="str">
        <f>IF(SUM('A5.3'!Q103:V103)=6,'Angaben KH-Standort'!$D$12,"")</f>
        <v/>
      </c>
      <c r="D91" t="str">
        <f>IF(SUM('A5.3'!Q103:V103)=6,'A1'!$F$14,"")</f>
        <v/>
      </c>
      <c r="E91" t="str">
        <f>IF(SUM('A5.3'!Q103:V103)=6,'A5.3'!C103,"")</f>
        <v/>
      </c>
      <c r="F91" t="str">
        <f>IF(SUM('A5.3'!Q103:V103)=6,'A5.3'!D103,"")</f>
        <v/>
      </c>
      <c r="G91" t="str">
        <f>IF(SUM('A5.3'!Q103:V103)=6,'A5.3'!E103,"")</f>
        <v/>
      </c>
      <c r="H91" t="str">
        <f>IF(SUM('A5.3'!Q103:V103)=6,'A5.3'!F103,"")</f>
        <v/>
      </c>
      <c r="I91" s="308" t="str">
        <f>IF(SUM('A5.3'!Q103:V103)=6,'A5.3'!G103,"")</f>
        <v/>
      </c>
      <c r="J91" t="str">
        <f>IF(SUM('A5.3'!Q103:V103)=6,'A5.3'!H103,"")</f>
        <v/>
      </c>
    </row>
    <row r="92" spans="1:10" x14ac:dyDescent="0.25">
      <c r="A92" t="str">
        <f>IF(SUM('A5.3'!Q104:V104)=6,'Angaben KH-Standort'!$D$25,"")</f>
        <v/>
      </c>
      <c r="B92" t="str">
        <f>IF(SUM('A5.3'!Q104:V104)=6,'Angaben KH-Standort'!$D$26,"")</f>
        <v/>
      </c>
      <c r="C92" t="str">
        <f>IF(SUM('A5.3'!Q104:V104)=6,'Angaben KH-Standort'!$D$12,"")</f>
        <v/>
      </c>
      <c r="D92" t="str">
        <f>IF(SUM('A5.3'!Q104:V104)=6,'A1'!$F$14,"")</f>
        <v/>
      </c>
      <c r="E92" t="str">
        <f>IF(SUM('A5.3'!Q104:V104)=6,'A5.3'!C104,"")</f>
        <v/>
      </c>
      <c r="F92" t="str">
        <f>IF(SUM('A5.3'!Q104:V104)=6,'A5.3'!D104,"")</f>
        <v/>
      </c>
      <c r="G92" t="str">
        <f>IF(SUM('A5.3'!Q104:V104)=6,'A5.3'!E104,"")</f>
        <v/>
      </c>
      <c r="H92" t="str">
        <f>IF(SUM('A5.3'!Q104:V104)=6,'A5.3'!F104,"")</f>
        <v/>
      </c>
      <c r="I92" s="308" t="str">
        <f>IF(SUM('A5.3'!Q104:V104)=6,'A5.3'!G104,"")</f>
        <v/>
      </c>
      <c r="J92" t="str">
        <f>IF(SUM('A5.3'!Q104:V104)=6,'A5.3'!H104,"")</f>
        <v/>
      </c>
    </row>
    <row r="93" spans="1:10" x14ac:dyDescent="0.25">
      <c r="A93" t="str">
        <f>IF(SUM('A5.3'!Q105:V105)=6,'Angaben KH-Standort'!$D$25,"")</f>
        <v/>
      </c>
      <c r="B93" t="str">
        <f>IF(SUM('A5.3'!Q105:V105)=6,'Angaben KH-Standort'!$D$26,"")</f>
        <v/>
      </c>
      <c r="C93" t="str">
        <f>IF(SUM('A5.3'!Q105:V105)=6,'Angaben KH-Standort'!$D$12,"")</f>
        <v/>
      </c>
      <c r="D93" t="str">
        <f>IF(SUM('A5.3'!Q105:V105)=6,'A1'!$F$14,"")</f>
        <v/>
      </c>
      <c r="E93" t="str">
        <f>IF(SUM('A5.3'!Q105:V105)=6,'A5.3'!C105,"")</f>
        <v/>
      </c>
      <c r="F93" t="str">
        <f>IF(SUM('A5.3'!Q105:V105)=6,'A5.3'!D105,"")</f>
        <v/>
      </c>
      <c r="G93" t="str">
        <f>IF(SUM('A5.3'!Q105:V105)=6,'A5.3'!E105,"")</f>
        <v/>
      </c>
      <c r="H93" t="str">
        <f>IF(SUM('A5.3'!Q105:V105)=6,'A5.3'!F105,"")</f>
        <v/>
      </c>
      <c r="I93" s="308" t="str">
        <f>IF(SUM('A5.3'!Q105:V105)=6,'A5.3'!G105,"")</f>
        <v/>
      </c>
      <c r="J93" t="str">
        <f>IF(SUM('A5.3'!Q105:V105)=6,'A5.3'!H105,"")</f>
        <v/>
      </c>
    </row>
    <row r="94" spans="1:10" x14ac:dyDescent="0.25">
      <c r="A94" t="str">
        <f>IF(SUM('A5.3'!Q106:V106)=6,'Angaben KH-Standort'!$D$25,"")</f>
        <v/>
      </c>
      <c r="B94" t="str">
        <f>IF(SUM('A5.3'!Q106:V106)=6,'Angaben KH-Standort'!$D$26,"")</f>
        <v/>
      </c>
      <c r="C94" t="str">
        <f>IF(SUM('A5.3'!Q106:V106)=6,'Angaben KH-Standort'!$D$12,"")</f>
        <v/>
      </c>
      <c r="D94" t="str">
        <f>IF(SUM('A5.3'!Q106:V106)=6,'A1'!$F$14,"")</f>
        <v/>
      </c>
      <c r="E94" t="str">
        <f>IF(SUM('A5.3'!Q106:V106)=6,'A5.3'!C106,"")</f>
        <v/>
      </c>
      <c r="F94" t="str">
        <f>IF(SUM('A5.3'!Q106:V106)=6,'A5.3'!D106,"")</f>
        <v/>
      </c>
      <c r="G94" t="str">
        <f>IF(SUM('A5.3'!Q106:V106)=6,'A5.3'!E106,"")</f>
        <v/>
      </c>
      <c r="H94" t="str">
        <f>IF(SUM('A5.3'!Q106:V106)=6,'A5.3'!F106,"")</f>
        <v/>
      </c>
      <c r="I94" s="308" t="str">
        <f>IF(SUM('A5.3'!Q106:V106)=6,'A5.3'!G106,"")</f>
        <v/>
      </c>
      <c r="J94" t="str">
        <f>IF(SUM('A5.3'!Q106:V106)=6,'A5.3'!H106,"")</f>
        <v/>
      </c>
    </row>
    <row r="95" spans="1:10" x14ac:dyDescent="0.25">
      <c r="A95" t="str">
        <f>IF(SUM('A5.3'!Q107:V107)=6,'Angaben KH-Standort'!$D$25,"")</f>
        <v/>
      </c>
      <c r="B95" t="str">
        <f>IF(SUM('A5.3'!Q107:V107)=6,'Angaben KH-Standort'!$D$26,"")</f>
        <v/>
      </c>
      <c r="C95" t="str">
        <f>IF(SUM('A5.3'!Q107:V107)=6,'Angaben KH-Standort'!$D$12,"")</f>
        <v/>
      </c>
      <c r="D95" t="str">
        <f>IF(SUM('A5.3'!Q107:V107)=6,'A1'!$F$14,"")</f>
        <v/>
      </c>
      <c r="E95" t="str">
        <f>IF(SUM('A5.3'!Q107:V107)=6,'A5.3'!C107,"")</f>
        <v/>
      </c>
      <c r="F95" t="str">
        <f>IF(SUM('A5.3'!Q107:V107)=6,'A5.3'!D107,"")</f>
        <v/>
      </c>
      <c r="G95" t="str">
        <f>IF(SUM('A5.3'!Q107:V107)=6,'A5.3'!E107,"")</f>
        <v/>
      </c>
      <c r="H95" t="str">
        <f>IF(SUM('A5.3'!Q107:V107)=6,'A5.3'!F107,"")</f>
        <v/>
      </c>
      <c r="I95" s="308" t="str">
        <f>IF(SUM('A5.3'!Q107:V107)=6,'A5.3'!G107,"")</f>
        <v/>
      </c>
      <c r="J95" t="str">
        <f>IF(SUM('A5.3'!Q107:V107)=6,'A5.3'!H107,"")</f>
        <v/>
      </c>
    </row>
    <row r="96" spans="1:10" x14ac:dyDescent="0.25">
      <c r="A96" t="str">
        <f>IF(SUM('A5.3'!Q108:V108)=6,'Angaben KH-Standort'!$D$25,"")</f>
        <v/>
      </c>
      <c r="B96" t="str">
        <f>IF(SUM('A5.3'!Q108:V108)=6,'Angaben KH-Standort'!$D$26,"")</f>
        <v/>
      </c>
      <c r="C96" t="str">
        <f>IF(SUM('A5.3'!Q108:V108)=6,'Angaben KH-Standort'!$D$12,"")</f>
        <v/>
      </c>
      <c r="D96" t="str">
        <f>IF(SUM('A5.3'!Q108:V108)=6,'A1'!$F$14,"")</f>
        <v/>
      </c>
      <c r="E96" t="str">
        <f>IF(SUM('A5.3'!Q108:V108)=6,'A5.3'!C108,"")</f>
        <v/>
      </c>
      <c r="F96" t="str">
        <f>IF(SUM('A5.3'!Q108:V108)=6,'A5.3'!D108,"")</f>
        <v/>
      </c>
      <c r="G96" t="str">
        <f>IF(SUM('A5.3'!Q108:V108)=6,'A5.3'!E108,"")</f>
        <v/>
      </c>
      <c r="H96" t="str">
        <f>IF(SUM('A5.3'!Q108:V108)=6,'A5.3'!F108,"")</f>
        <v/>
      </c>
      <c r="I96" s="308" t="str">
        <f>IF(SUM('A5.3'!Q108:V108)=6,'A5.3'!G108,"")</f>
        <v/>
      </c>
      <c r="J96" t="str">
        <f>IF(SUM('A5.3'!Q108:V108)=6,'A5.3'!H108,"")</f>
        <v/>
      </c>
    </row>
    <row r="97" spans="1:10" x14ac:dyDescent="0.25">
      <c r="A97" t="str">
        <f>IF(SUM('A5.3'!Q109:V109)=6,'Angaben KH-Standort'!$D$25,"")</f>
        <v/>
      </c>
      <c r="B97" t="str">
        <f>IF(SUM('A5.3'!Q109:V109)=6,'Angaben KH-Standort'!$D$26,"")</f>
        <v/>
      </c>
      <c r="C97" t="str">
        <f>IF(SUM('A5.3'!Q109:V109)=6,'Angaben KH-Standort'!$D$12,"")</f>
        <v/>
      </c>
      <c r="D97" t="str">
        <f>IF(SUM('A5.3'!Q109:V109)=6,'A1'!$F$14,"")</f>
        <v/>
      </c>
      <c r="E97" t="str">
        <f>IF(SUM('A5.3'!Q109:V109)=6,'A5.3'!C109,"")</f>
        <v/>
      </c>
      <c r="F97" t="str">
        <f>IF(SUM('A5.3'!Q109:V109)=6,'A5.3'!D109,"")</f>
        <v/>
      </c>
      <c r="G97" t="str">
        <f>IF(SUM('A5.3'!Q109:V109)=6,'A5.3'!E109,"")</f>
        <v/>
      </c>
      <c r="H97" t="str">
        <f>IF(SUM('A5.3'!Q109:V109)=6,'A5.3'!F109,"")</f>
        <v/>
      </c>
      <c r="I97" s="308" t="str">
        <f>IF(SUM('A5.3'!Q109:V109)=6,'A5.3'!G109,"")</f>
        <v/>
      </c>
      <c r="J97" t="str">
        <f>IF(SUM('A5.3'!Q109:V109)=6,'A5.3'!H109,"")</f>
        <v/>
      </c>
    </row>
    <row r="98" spans="1:10" x14ac:dyDescent="0.25">
      <c r="A98" t="str">
        <f>IF(SUM('A5.3'!Q110:V110)=6,'Angaben KH-Standort'!$D$25,"")</f>
        <v/>
      </c>
      <c r="B98" t="str">
        <f>IF(SUM('A5.3'!Q110:V110)=6,'Angaben KH-Standort'!$D$26,"")</f>
        <v/>
      </c>
      <c r="C98" t="str">
        <f>IF(SUM('A5.3'!Q110:V110)=6,'Angaben KH-Standort'!$D$12,"")</f>
        <v/>
      </c>
      <c r="D98" t="str">
        <f>IF(SUM('A5.3'!Q110:V110)=6,'A1'!$F$14,"")</f>
        <v/>
      </c>
      <c r="E98" t="str">
        <f>IF(SUM('A5.3'!Q110:V110)=6,'A5.3'!C110,"")</f>
        <v/>
      </c>
      <c r="F98" t="str">
        <f>IF(SUM('A5.3'!Q110:V110)=6,'A5.3'!D110,"")</f>
        <v/>
      </c>
      <c r="G98" t="str">
        <f>IF(SUM('A5.3'!Q110:V110)=6,'A5.3'!E110,"")</f>
        <v/>
      </c>
      <c r="H98" t="str">
        <f>IF(SUM('A5.3'!Q110:V110)=6,'A5.3'!F110,"")</f>
        <v/>
      </c>
      <c r="I98" s="308" t="str">
        <f>IF(SUM('A5.3'!Q110:V110)=6,'A5.3'!G110,"")</f>
        <v/>
      </c>
      <c r="J98" t="str">
        <f>IF(SUM('A5.3'!Q110:V110)=6,'A5.3'!H110,"")</f>
        <v/>
      </c>
    </row>
    <row r="99" spans="1:10" x14ac:dyDescent="0.25">
      <c r="A99" t="str">
        <f>IF(SUM('A5.3'!Q111:V111)=6,'Angaben KH-Standort'!$D$25,"")</f>
        <v/>
      </c>
      <c r="B99" t="str">
        <f>IF(SUM('A5.3'!Q111:V111)=6,'Angaben KH-Standort'!$D$26,"")</f>
        <v/>
      </c>
      <c r="C99" t="str">
        <f>IF(SUM('A5.3'!Q111:V111)=6,'Angaben KH-Standort'!$D$12,"")</f>
        <v/>
      </c>
      <c r="D99" t="str">
        <f>IF(SUM('A5.3'!Q111:V111)=6,'A1'!$F$14,"")</f>
        <v/>
      </c>
      <c r="E99" t="str">
        <f>IF(SUM('A5.3'!Q111:V111)=6,'A5.3'!C111,"")</f>
        <v/>
      </c>
      <c r="F99" t="str">
        <f>IF(SUM('A5.3'!Q111:V111)=6,'A5.3'!D111,"")</f>
        <v/>
      </c>
      <c r="G99" t="str">
        <f>IF(SUM('A5.3'!Q111:V111)=6,'A5.3'!E111,"")</f>
        <v/>
      </c>
      <c r="H99" t="str">
        <f>IF(SUM('A5.3'!Q111:V111)=6,'A5.3'!F111,"")</f>
        <v/>
      </c>
      <c r="I99" s="308" t="str">
        <f>IF(SUM('A5.3'!Q111:V111)=6,'A5.3'!G111,"")</f>
        <v/>
      </c>
      <c r="J99" t="str">
        <f>IF(SUM('A5.3'!Q111:V111)=6,'A5.3'!H111,"")</f>
        <v/>
      </c>
    </row>
    <row r="100" spans="1:10" x14ac:dyDescent="0.25">
      <c r="A100" t="str">
        <f>IF(SUM('A5.3'!Q112:V112)=6,'Angaben KH-Standort'!$D$25,"")</f>
        <v/>
      </c>
      <c r="B100" t="str">
        <f>IF(SUM('A5.3'!Q112:V112)=6,'Angaben KH-Standort'!$D$26,"")</f>
        <v/>
      </c>
      <c r="C100" t="str">
        <f>IF(SUM('A5.3'!Q112:V112)=6,'Angaben KH-Standort'!$D$12,"")</f>
        <v/>
      </c>
      <c r="D100" t="str">
        <f>IF(SUM('A5.3'!Q112:V112)=6,'A1'!$F$14,"")</f>
        <v/>
      </c>
      <c r="E100" t="str">
        <f>IF(SUM('A5.3'!Q112:V112)=6,'A5.3'!C112,"")</f>
        <v/>
      </c>
      <c r="F100" t="str">
        <f>IF(SUM('A5.3'!Q112:V112)=6,'A5.3'!D112,"")</f>
        <v/>
      </c>
      <c r="G100" t="str">
        <f>IF(SUM('A5.3'!Q112:V112)=6,'A5.3'!E112,"")</f>
        <v/>
      </c>
      <c r="H100" t="str">
        <f>IF(SUM('A5.3'!Q112:V112)=6,'A5.3'!F112,"")</f>
        <v/>
      </c>
      <c r="I100" s="308" t="str">
        <f>IF(SUM('A5.3'!Q112:V112)=6,'A5.3'!G112,"")</f>
        <v/>
      </c>
      <c r="J100" t="str">
        <f>IF(SUM('A5.3'!Q112:V112)=6,'A5.3'!H112,"")</f>
        <v/>
      </c>
    </row>
    <row r="101" spans="1:10" x14ac:dyDescent="0.25">
      <c r="A101" t="str">
        <f>IF(SUM('A5.3'!Q113:V113)=6,'Angaben KH-Standort'!$D$25,"")</f>
        <v/>
      </c>
      <c r="B101" t="str">
        <f>IF(SUM('A5.3'!Q113:V113)=6,'Angaben KH-Standort'!$D$26,"")</f>
        <v/>
      </c>
      <c r="C101" t="str">
        <f>IF(SUM('A5.3'!Q113:V113)=6,'Angaben KH-Standort'!$D$12,"")</f>
        <v/>
      </c>
      <c r="D101" t="str">
        <f>IF(SUM('A5.3'!Q113:V113)=6,'A1'!$F$14,"")</f>
        <v/>
      </c>
      <c r="E101" t="str">
        <f>IF(SUM('A5.3'!Q113:V113)=6,'A5.3'!C113,"")</f>
        <v/>
      </c>
      <c r="F101" t="str">
        <f>IF(SUM('A5.3'!Q113:V113)=6,'A5.3'!D113,"")</f>
        <v/>
      </c>
      <c r="G101" t="str">
        <f>IF(SUM('A5.3'!Q113:V113)=6,'A5.3'!E113,"")</f>
        <v/>
      </c>
      <c r="H101" t="str">
        <f>IF(SUM('A5.3'!Q113:V113)=6,'A5.3'!F113,"")</f>
        <v/>
      </c>
      <c r="I101" s="308" t="str">
        <f>IF(SUM('A5.3'!Q113:V113)=6,'A5.3'!G113,"")</f>
        <v/>
      </c>
      <c r="J101" t="str">
        <f>IF(SUM('A5.3'!Q113:V113)=6,'A5.3'!H113,"")</f>
        <v/>
      </c>
    </row>
    <row r="102" spans="1:10" x14ac:dyDescent="0.25">
      <c r="A102" t="str">
        <f>IF(SUM('A5.3'!Q114:V114)=6,'Angaben KH-Standort'!$D$25,"")</f>
        <v/>
      </c>
      <c r="B102" t="str">
        <f>IF(SUM('A5.3'!Q114:V114)=6,'Angaben KH-Standort'!$D$26,"")</f>
        <v/>
      </c>
      <c r="C102" t="str">
        <f>IF(SUM('A5.3'!Q114:V114)=6,'Angaben KH-Standort'!$D$12,"")</f>
        <v/>
      </c>
      <c r="D102" t="str">
        <f>IF(SUM('A5.3'!Q114:V114)=6,'A1'!$F$14,"")</f>
        <v/>
      </c>
      <c r="E102" t="str">
        <f>IF(SUM('A5.3'!Q114:V114)=6,'A5.3'!C114,"")</f>
        <v/>
      </c>
      <c r="F102" t="str">
        <f>IF(SUM('A5.3'!Q114:V114)=6,'A5.3'!D114,"")</f>
        <v/>
      </c>
      <c r="G102" t="str">
        <f>IF(SUM('A5.3'!Q114:V114)=6,'A5.3'!E114,"")</f>
        <v/>
      </c>
      <c r="H102" t="str">
        <f>IF(SUM('A5.3'!Q114:V114)=6,'A5.3'!F114,"")</f>
        <v/>
      </c>
      <c r="I102" s="308" t="str">
        <f>IF(SUM('A5.3'!Q114:V114)=6,'A5.3'!G114,"")</f>
        <v/>
      </c>
      <c r="J102" t="str">
        <f>IF(SUM('A5.3'!Q114:V114)=6,'A5.3'!H114,"")</f>
        <v/>
      </c>
    </row>
    <row r="103" spans="1:10" x14ac:dyDescent="0.25">
      <c r="A103" t="str">
        <f>IF(SUM('A5.3'!Q115:V115)=6,'Angaben KH-Standort'!$D$25,"")</f>
        <v/>
      </c>
      <c r="B103" t="str">
        <f>IF(SUM('A5.3'!Q115:V115)=6,'Angaben KH-Standort'!$D$26,"")</f>
        <v/>
      </c>
      <c r="C103" t="str">
        <f>IF(SUM('A5.3'!Q115:V115)=6,'Angaben KH-Standort'!$D$12,"")</f>
        <v/>
      </c>
      <c r="D103" t="str">
        <f>IF(SUM('A5.3'!Q115:V115)=6,'A1'!$F$14,"")</f>
        <v/>
      </c>
      <c r="E103" t="str">
        <f>IF(SUM('A5.3'!Q115:V115)=6,'A5.3'!C115,"")</f>
        <v/>
      </c>
      <c r="F103" t="str">
        <f>IF(SUM('A5.3'!Q115:V115)=6,'A5.3'!D115,"")</f>
        <v/>
      </c>
      <c r="G103" t="str">
        <f>IF(SUM('A5.3'!Q115:V115)=6,'A5.3'!E115,"")</f>
        <v/>
      </c>
      <c r="H103" t="str">
        <f>IF(SUM('A5.3'!Q115:V115)=6,'A5.3'!F115,"")</f>
        <v/>
      </c>
      <c r="I103" s="308" t="str">
        <f>IF(SUM('A5.3'!Q115:V115)=6,'A5.3'!G115,"")</f>
        <v/>
      </c>
      <c r="J103" t="str">
        <f>IF(SUM('A5.3'!Q115:V115)=6,'A5.3'!H115,"")</f>
        <v/>
      </c>
    </row>
    <row r="104" spans="1:10" x14ac:dyDescent="0.25">
      <c r="A104" t="str">
        <f>IF(SUM('A5.3'!Q116:V116)=6,'Angaben KH-Standort'!$D$25,"")</f>
        <v/>
      </c>
      <c r="B104" t="str">
        <f>IF(SUM('A5.3'!Q116:V116)=6,'Angaben KH-Standort'!$D$26,"")</f>
        <v/>
      </c>
      <c r="C104" t="str">
        <f>IF(SUM('A5.3'!Q116:V116)=6,'Angaben KH-Standort'!$D$12,"")</f>
        <v/>
      </c>
      <c r="D104" t="str">
        <f>IF(SUM('A5.3'!Q116:V116)=6,'A1'!$F$14,"")</f>
        <v/>
      </c>
      <c r="E104" t="str">
        <f>IF(SUM('A5.3'!Q116:V116)=6,'A5.3'!C116,"")</f>
        <v/>
      </c>
      <c r="F104" t="str">
        <f>IF(SUM('A5.3'!Q116:V116)=6,'A5.3'!D116,"")</f>
        <v/>
      </c>
      <c r="G104" t="str">
        <f>IF(SUM('A5.3'!Q116:V116)=6,'A5.3'!E116,"")</f>
        <v/>
      </c>
      <c r="H104" t="str">
        <f>IF(SUM('A5.3'!Q116:V116)=6,'A5.3'!F116,"")</f>
        <v/>
      </c>
      <c r="I104" s="308" t="str">
        <f>IF(SUM('A5.3'!Q116:V116)=6,'A5.3'!G116,"")</f>
        <v/>
      </c>
      <c r="J104" t="str">
        <f>IF(SUM('A5.3'!Q116:V116)=6,'A5.3'!H116,"")</f>
        <v/>
      </c>
    </row>
    <row r="105" spans="1:10" x14ac:dyDescent="0.25">
      <c r="A105" t="str">
        <f>IF(SUM('A5.3'!Q117:V117)=6,'Angaben KH-Standort'!$D$25,"")</f>
        <v/>
      </c>
      <c r="B105" t="str">
        <f>IF(SUM('A5.3'!Q117:V117)=6,'Angaben KH-Standort'!$D$26,"")</f>
        <v/>
      </c>
      <c r="C105" t="str">
        <f>IF(SUM('A5.3'!Q117:V117)=6,'Angaben KH-Standort'!$D$12,"")</f>
        <v/>
      </c>
      <c r="D105" t="str">
        <f>IF(SUM('A5.3'!Q117:V117)=6,'A1'!$F$14,"")</f>
        <v/>
      </c>
      <c r="E105" t="str">
        <f>IF(SUM('A5.3'!Q117:V117)=6,'A5.3'!C117,"")</f>
        <v/>
      </c>
      <c r="F105" t="str">
        <f>IF(SUM('A5.3'!Q117:V117)=6,'A5.3'!D117,"")</f>
        <v/>
      </c>
      <c r="G105" t="str">
        <f>IF(SUM('A5.3'!Q117:V117)=6,'A5.3'!E117,"")</f>
        <v/>
      </c>
      <c r="H105" t="str">
        <f>IF(SUM('A5.3'!Q117:V117)=6,'A5.3'!F117,"")</f>
        <v/>
      </c>
      <c r="I105" s="308" t="str">
        <f>IF(SUM('A5.3'!Q117:V117)=6,'A5.3'!G117,"")</f>
        <v/>
      </c>
      <c r="J105" t="str">
        <f>IF(SUM('A5.3'!Q117:V117)=6,'A5.3'!H117,"")</f>
        <v/>
      </c>
    </row>
    <row r="106" spans="1:10" x14ac:dyDescent="0.25">
      <c r="A106" t="str">
        <f>IF(SUM('A5.3'!Q118:V118)=6,'Angaben KH-Standort'!$D$25,"")</f>
        <v/>
      </c>
      <c r="B106" t="str">
        <f>IF(SUM('A5.3'!Q118:V118)=6,'Angaben KH-Standort'!$D$26,"")</f>
        <v/>
      </c>
      <c r="C106" t="str">
        <f>IF(SUM('A5.3'!Q118:V118)=6,'Angaben KH-Standort'!$D$12,"")</f>
        <v/>
      </c>
      <c r="D106" t="str">
        <f>IF(SUM('A5.3'!Q118:V118)=6,'A1'!$F$14,"")</f>
        <v/>
      </c>
      <c r="E106" t="str">
        <f>IF(SUM('A5.3'!Q118:V118)=6,'A5.3'!C118,"")</f>
        <v/>
      </c>
      <c r="F106" t="str">
        <f>IF(SUM('A5.3'!Q118:V118)=6,'A5.3'!D118,"")</f>
        <v/>
      </c>
      <c r="G106" t="str">
        <f>IF(SUM('A5.3'!Q118:V118)=6,'A5.3'!E118,"")</f>
        <v/>
      </c>
      <c r="H106" t="str">
        <f>IF(SUM('A5.3'!Q118:V118)=6,'A5.3'!F118,"")</f>
        <v/>
      </c>
      <c r="I106" s="308" t="str">
        <f>IF(SUM('A5.3'!Q118:V118)=6,'A5.3'!G118,"")</f>
        <v/>
      </c>
      <c r="J106" t="str">
        <f>IF(SUM('A5.3'!Q118:V118)=6,'A5.3'!H118,"")</f>
        <v/>
      </c>
    </row>
    <row r="107" spans="1:10" x14ac:dyDescent="0.25">
      <c r="A107" t="str">
        <f>IF(SUM('A5.3'!Q119:V119)=6,'Angaben KH-Standort'!$D$25,"")</f>
        <v/>
      </c>
      <c r="B107" t="str">
        <f>IF(SUM('A5.3'!Q119:V119)=6,'Angaben KH-Standort'!$D$26,"")</f>
        <v/>
      </c>
      <c r="C107" t="str">
        <f>IF(SUM('A5.3'!Q119:V119)=6,'Angaben KH-Standort'!$D$12,"")</f>
        <v/>
      </c>
      <c r="D107" t="str">
        <f>IF(SUM('A5.3'!Q119:V119)=6,'A1'!$F$14,"")</f>
        <v/>
      </c>
      <c r="E107" t="str">
        <f>IF(SUM('A5.3'!Q119:V119)=6,'A5.3'!C119,"")</f>
        <v/>
      </c>
      <c r="F107" t="str">
        <f>IF(SUM('A5.3'!Q119:V119)=6,'A5.3'!D119,"")</f>
        <v/>
      </c>
      <c r="G107" t="str">
        <f>IF(SUM('A5.3'!Q119:V119)=6,'A5.3'!E119,"")</f>
        <v/>
      </c>
      <c r="H107" t="str">
        <f>IF(SUM('A5.3'!Q119:V119)=6,'A5.3'!F119,"")</f>
        <v/>
      </c>
      <c r="I107" s="308" t="str">
        <f>IF(SUM('A5.3'!Q119:V119)=6,'A5.3'!G119,"")</f>
        <v/>
      </c>
      <c r="J107" t="str">
        <f>IF(SUM('A5.3'!Q119:V119)=6,'A5.3'!H119,"")</f>
        <v/>
      </c>
    </row>
    <row r="108" spans="1:10" x14ac:dyDescent="0.25">
      <c r="A108" t="str">
        <f>IF(SUM('A5.3'!Q120:V120)=6,'Angaben KH-Standort'!$D$25,"")</f>
        <v/>
      </c>
      <c r="B108" t="str">
        <f>IF(SUM('A5.3'!Q120:V120)=6,'Angaben KH-Standort'!$D$26,"")</f>
        <v/>
      </c>
      <c r="C108" t="str">
        <f>IF(SUM('A5.3'!Q120:V120)=6,'Angaben KH-Standort'!$D$12,"")</f>
        <v/>
      </c>
      <c r="D108" t="str">
        <f>IF(SUM('A5.3'!Q120:V120)=6,'A1'!$F$14,"")</f>
        <v/>
      </c>
      <c r="E108" t="str">
        <f>IF(SUM('A5.3'!Q120:V120)=6,'A5.3'!C120,"")</f>
        <v/>
      </c>
      <c r="F108" t="str">
        <f>IF(SUM('A5.3'!Q120:V120)=6,'A5.3'!D120,"")</f>
        <v/>
      </c>
      <c r="G108" t="str">
        <f>IF(SUM('A5.3'!Q120:V120)=6,'A5.3'!E120,"")</f>
        <v/>
      </c>
      <c r="H108" t="str">
        <f>IF(SUM('A5.3'!Q120:V120)=6,'A5.3'!F120,"")</f>
        <v/>
      </c>
      <c r="I108" s="308" t="str">
        <f>IF(SUM('A5.3'!Q120:V120)=6,'A5.3'!G120,"")</f>
        <v/>
      </c>
      <c r="J108" t="str">
        <f>IF(SUM('A5.3'!Q120:V120)=6,'A5.3'!H120,"")</f>
        <v/>
      </c>
    </row>
    <row r="109" spans="1:10" x14ac:dyDescent="0.25">
      <c r="A109" t="str">
        <f>IF(SUM('A5.3'!Q121:V121)=6,'Angaben KH-Standort'!$D$25,"")</f>
        <v/>
      </c>
      <c r="B109" t="str">
        <f>IF(SUM('A5.3'!Q121:V121)=6,'Angaben KH-Standort'!$D$26,"")</f>
        <v/>
      </c>
      <c r="C109" t="str">
        <f>IF(SUM('A5.3'!Q121:V121)=6,'Angaben KH-Standort'!$D$12,"")</f>
        <v/>
      </c>
      <c r="D109" t="str">
        <f>IF(SUM('A5.3'!Q121:V121)=6,'A1'!$F$14,"")</f>
        <v/>
      </c>
      <c r="E109" t="str">
        <f>IF(SUM('A5.3'!Q121:V121)=6,'A5.3'!C121,"")</f>
        <v/>
      </c>
      <c r="F109" t="str">
        <f>IF(SUM('A5.3'!Q121:V121)=6,'A5.3'!D121,"")</f>
        <v/>
      </c>
      <c r="G109" t="str">
        <f>IF(SUM('A5.3'!Q121:V121)=6,'A5.3'!E121,"")</f>
        <v/>
      </c>
      <c r="H109" t="str">
        <f>IF(SUM('A5.3'!Q121:V121)=6,'A5.3'!F121,"")</f>
        <v/>
      </c>
      <c r="I109" s="308" t="str">
        <f>IF(SUM('A5.3'!Q121:V121)=6,'A5.3'!G121,"")</f>
        <v/>
      </c>
      <c r="J109" t="str">
        <f>IF(SUM('A5.3'!Q121:V121)=6,'A5.3'!H121,"")</f>
        <v/>
      </c>
    </row>
    <row r="110" spans="1:10" x14ac:dyDescent="0.25">
      <c r="A110" t="str">
        <f>IF(SUM('A5.3'!Q122:V122)=6,'Angaben KH-Standort'!$D$25,"")</f>
        <v/>
      </c>
      <c r="B110" t="str">
        <f>IF(SUM('A5.3'!Q122:V122)=6,'Angaben KH-Standort'!$D$26,"")</f>
        <v/>
      </c>
      <c r="C110" t="str">
        <f>IF(SUM('A5.3'!Q122:V122)=6,'Angaben KH-Standort'!$D$12,"")</f>
        <v/>
      </c>
      <c r="D110" t="str">
        <f>IF(SUM('A5.3'!Q122:V122)=6,'A1'!$F$14,"")</f>
        <v/>
      </c>
      <c r="E110" t="str">
        <f>IF(SUM('A5.3'!Q122:V122)=6,'A5.3'!C122,"")</f>
        <v/>
      </c>
      <c r="F110" t="str">
        <f>IF(SUM('A5.3'!Q122:V122)=6,'A5.3'!D122,"")</f>
        <v/>
      </c>
      <c r="G110" t="str">
        <f>IF(SUM('A5.3'!Q122:V122)=6,'A5.3'!E122,"")</f>
        <v/>
      </c>
      <c r="H110" t="str">
        <f>IF(SUM('A5.3'!Q122:V122)=6,'A5.3'!F122,"")</f>
        <v/>
      </c>
      <c r="I110" s="308" t="str">
        <f>IF(SUM('A5.3'!Q122:V122)=6,'A5.3'!G122,"")</f>
        <v/>
      </c>
      <c r="J110" t="str">
        <f>IF(SUM('A5.3'!Q122:V122)=6,'A5.3'!H122,"")</f>
        <v/>
      </c>
    </row>
    <row r="111" spans="1:10" x14ac:dyDescent="0.25">
      <c r="A111" t="str">
        <f>IF(SUM('A5.3'!Q123:V123)=6,'Angaben KH-Standort'!$D$25,"")</f>
        <v/>
      </c>
      <c r="B111" t="str">
        <f>IF(SUM('A5.3'!Q123:V123)=6,'Angaben KH-Standort'!$D$26,"")</f>
        <v/>
      </c>
      <c r="C111" t="str">
        <f>IF(SUM('A5.3'!Q123:V123)=6,'Angaben KH-Standort'!$D$12,"")</f>
        <v/>
      </c>
      <c r="D111" t="str">
        <f>IF(SUM('A5.3'!Q123:V123)=6,'A1'!$F$14,"")</f>
        <v/>
      </c>
      <c r="E111" t="str">
        <f>IF(SUM('A5.3'!Q123:V123)=6,'A5.3'!C123,"")</f>
        <v/>
      </c>
      <c r="F111" t="str">
        <f>IF(SUM('A5.3'!Q123:V123)=6,'A5.3'!D123,"")</f>
        <v/>
      </c>
      <c r="G111" t="str">
        <f>IF(SUM('A5.3'!Q123:V123)=6,'A5.3'!E123,"")</f>
        <v/>
      </c>
      <c r="H111" t="str">
        <f>IF(SUM('A5.3'!Q123:V123)=6,'A5.3'!F123,"")</f>
        <v/>
      </c>
      <c r="I111" s="308" t="str">
        <f>IF(SUM('A5.3'!Q123:V123)=6,'A5.3'!G123,"")</f>
        <v/>
      </c>
      <c r="J111" t="str">
        <f>IF(SUM('A5.3'!Q123:V123)=6,'A5.3'!H123,"")</f>
        <v/>
      </c>
    </row>
    <row r="112" spans="1:10" x14ac:dyDescent="0.25">
      <c r="A112" t="str">
        <f>IF(SUM('A5.3'!Q124:V124)=6,'Angaben KH-Standort'!$D$25,"")</f>
        <v/>
      </c>
      <c r="B112" t="str">
        <f>IF(SUM('A5.3'!Q124:V124)=6,'Angaben KH-Standort'!$D$26,"")</f>
        <v/>
      </c>
      <c r="C112" t="str">
        <f>IF(SUM('A5.3'!Q124:V124)=6,'Angaben KH-Standort'!$D$12,"")</f>
        <v/>
      </c>
      <c r="D112" t="str">
        <f>IF(SUM('A5.3'!Q124:V124)=6,'A1'!$F$14,"")</f>
        <v/>
      </c>
      <c r="E112" t="str">
        <f>IF(SUM('A5.3'!Q124:V124)=6,'A5.3'!C124,"")</f>
        <v/>
      </c>
      <c r="F112" t="str">
        <f>IF(SUM('A5.3'!Q124:V124)=6,'A5.3'!D124,"")</f>
        <v/>
      </c>
      <c r="G112" t="str">
        <f>IF(SUM('A5.3'!Q124:V124)=6,'A5.3'!E124,"")</f>
        <v/>
      </c>
      <c r="H112" t="str">
        <f>IF(SUM('A5.3'!Q124:V124)=6,'A5.3'!F124,"")</f>
        <v/>
      </c>
      <c r="I112" s="308" t="str">
        <f>IF(SUM('A5.3'!Q124:V124)=6,'A5.3'!G124,"")</f>
        <v/>
      </c>
      <c r="J112" t="str">
        <f>IF(SUM('A5.3'!Q124:V124)=6,'A5.3'!H124,"")</f>
        <v/>
      </c>
    </row>
    <row r="113" spans="1:10" x14ac:dyDescent="0.25">
      <c r="A113" t="str">
        <f>IF(SUM('A5.3'!Q125:V125)=6,'Angaben KH-Standort'!$D$25,"")</f>
        <v/>
      </c>
      <c r="B113" t="str">
        <f>IF(SUM('A5.3'!Q125:V125)=6,'Angaben KH-Standort'!$D$26,"")</f>
        <v/>
      </c>
      <c r="C113" t="str">
        <f>IF(SUM('A5.3'!Q125:V125)=6,'Angaben KH-Standort'!$D$12,"")</f>
        <v/>
      </c>
      <c r="D113" t="str">
        <f>IF(SUM('A5.3'!Q125:V125)=6,'A1'!$F$14,"")</f>
        <v/>
      </c>
      <c r="E113" t="str">
        <f>IF(SUM('A5.3'!Q125:V125)=6,'A5.3'!C125,"")</f>
        <v/>
      </c>
      <c r="F113" t="str">
        <f>IF(SUM('A5.3'!Q125:V125)=6,'A5.3'!D125,"")</f>
        <v/>
      </c>
      <c r="G113" t="str">
        <f>IF(SUM('A5.3'!Q125:V125)=6,'A5.3'!E125,"")</f>
        <v/>
      </c>
      <c r="H113" t="str">
        <f>IF(SUM('A5.3'!Q125:V125)=6,'A5.3'!F125,"")</f>
        <v/>
      </c>
      <c r="I113" s="308" t="str">
        <f>IF(SUM('A5.3'!Q125:V125)=6,'A5.3'!G125,"")</f>
        <v/>
      </c>
      <c r="J113" t="str">
        <f>IF(SUM('A5.3'!Q125:V125)=6,'A5.3'!H125,"")</f>
        <v/>
      </c>
    </row>
    <row r="114" spans="1:10" x14ac:dyDescent="0.25">
      <c r="A114" t="str">
        <f>IF(SUM('A5.3'!Q126:V126)=6,'Angaben KH-Standort'!$D$25,"")</f>
        <v/>
      </c>
      <c r="B114" t="str">
        <f>IF(SUM('A5.3'!Q126:V126)=6,'Angaben KH-Standort'!$D$26,"")</f>
        <v/>
      </c>
      <c r="C114" t="str">
        <f>IF(SUM('A5.3'!Q126:V126)=6,'Angaben KH-Standort'!$D$12,"")</f>
        <v/>
      </c>
      <c r="D114" t="str">
        <f>IF(SUM('A5.3'!Q126:V126)=6,'A1'!$F$14,"")</f>
        <v/>
      </c>
      <c r="E114" t="str">
        <f>IF(SUM('A5.3'!Q126:V126)=6,'A5.3'!C126,"")</f>
        <v/>
      </c>
      <c r="F114" t="str">
        <f>IF(SUM('A5.3'!Q126:V126)=6,'A5.3'!D126,"")</f>
        <v/>
      </c>
      <c r="G114" t="str">
        <f>IF(SUM('A5.3'!Q126:V126)=6,'A5.3'!E126,"")</f>
        <v/>
      </c>
      <c r="H114" t="str">
        <f>IF(SUM('A5.3'!Q126:V126)=6,'A5.3'!F126,"")</f>
        <v/>
      </c>
      <c r="I114" s="308" t="str">
        <f>IF(SUM('A5.3'!Q126:V126)=6,'A5.3'!G126,"")</f>
        <v/>
      </c>
      <c r="J114" t="str">
        <f>IF(SUM('A5.3'!Q126:V126)=6,'A5.3'!H126,"")</f>
        <v/>
      </c>
    </row>
    <row r="115" spans="1:10" x14ac:dyDescent="0.25">
      <c r="A115" t="str">
        <f>IF(SUM('A5.3'!Q127:V127)=6,'Angaben KH-Standort'!$D$25,"")</f>
        <v/>
      </c>
      <c r="B115" t="str">
        <f>IF(SUM('A5.3'!Q127:V127)=6,'Angaben KH-Standort'!$D$26,"")</f>
        <v/>
      </c>
      <c r="C115" t="str">
        <f>IF(SUM('A5.3'!Q127:V127)=6,'Angaben KH-Standort'!$D$12,"")</f>
        <v/>
      </c>
      <c r="D115" t="str">
        <f>IF(SUM('A5.3'!Q127:V127)=6,'A1'!$F$14,"")</f>
        <v/>
      </c>
      <c r="E115" t="str">
        <f>IF(SUM('A5.3'!Q127:V127)=6,'A5.3'!C127,"")</f>
        <v/>
      </c>
      <c r="F115" t="str">
        <f>IF(SUM('A5.3'!Q127:V127)=6,'A5.3'!D127,"")</f>
        <v/>
      </c>
      <c r="G115" t="str">
        <f>IF(SUM('A5.3'!Q127:V127)=6,'A5.3'!E127,"")</f>
        <v/>
      </c>
      <c r="H115" t="str">
        <f>IF(SUM('A5.3'!Q127:V127)=6,'A5.3'!F127,"")</f>
        <v/>
      </c>
      <c r="I115" s="308" t="str">
        <f>IF(SUM('A5.3'!Q127:V127)=6,'A5.3'!G127,"")</f>
        <v/>
      </c>
      <c r="J115" t="str">
        <f>IF(SUM('A5.3'!Q127:V127)=6,'A5.3'!H127,"")</f>
        <v/>
      </c>
    </row>
    <row r="116" spans="1:10" x14ac:dyDescent="0.25">
      <c r="A116" t="str">
        <f>IF(SUM('A5.3'!Q128:V128)=6,'Angaben KH-Standort'!$D$25,"")</f>
        <v/>
      </c>
      <c r="B116" t="str">
        <f>IF(SUM('A5.3'!Q128:V128)=6,'Angaben KH-Standort'!$D$26,"")</f>
        <v/>
      </c>
      <c r="C116" t="str">
        <f>IF(SUM('A5.3'!Q128:V128)=6,'Angaben KH-Standort'!$D$12,"")</f>
        <v/>
      </c>
      <c r="D116" t="str">
        <f>IF(SUM('A5.3'!Q128:V128)=6,'A1'!$F$14,"")</f>
        <v/>
      </c>
      <c r="E116" t="str">
        <f>IF(SUM('A5.3'!Q128:V128)=6,'A5.3'!C128,"")</f>
        <v/>
      </c>
      <c r="F116" t="str">
        <f>IF(SUM('A5.3'!Q128:V128)=6,'A5.3'!D128,"")</f>
        <v/>
      </c>
      <c r="G116" t="str">
        <f>IF(SUM('A5.3'!Q128:V128)=6,'A5.3'!E128,"")</f>
        <v/>
      </c>
      <c r="H116" t="str">
        <f>IF(SUM('A5.3'!Q128:V128)=6,'A5.3'!F128,"")</f>
        <v/>
      </c>
      <c r="I116" s="308" t="str">
        <f>IF(SUM('A5.3'!Q128:V128)=6,'A5.3'!G128,"")</f>
        <v/>
      </c>
      <c r="J116" t="str">
        <f>IF(SUM('A5.3'!Q128:V128)=6,'A5.3'!H128,"")</f>
        <v/>
      </c>
    </row>
    <row r="117" spans="1:10" x14ac:dyDescent="0.25">
      <c r="A117" t="str">
        <f>IF(SUM('A5.3'!Q129:V129)=6,'Angaben KH-Standort'!$D$25,"")</f>
        <v/>
      </c>
      <c r="B117" t="str">
        <f>IF(SUM('A5.3'!Q129:V129)=6,'Angaben KH-Standort'!$D$26,"")</f>
        <v/>
      </c>
      <c r="C117" t="str">
        <f>IF(SUM('A5.3'!Q129:V129)=6,'Angaben KH-Standort'!$D$12,"")</f>
        <v/>
      </c>
      <c r="D117" t="str">
        <f>IF(SUM('A5.3'!Q129:V129)=6,'A1'!$F$14,"")</f>
        <v/>
      </c>
      <c r="E117" t="str">
        <f>IF(SUM('A5.3'!Q129:V129)=6,'A5.3'!C129,"")</f>
        <v/>
      </c>
      <c r="F117" t="str">
        <f>IF(SUM('A5.3'!Q129:V129)=6,'A5.3'!D129,"")</f>
        <v/>
      </c>
      <c r="G117" t="str">
        <f>IF(SUM('A5.3'!Q129:V129)=6,'A5.3'!E129,"")</f>
        <v/>
      </c>
      <c r="H117" t="str">
        <f>IF(SUM('A5.3'!Q129:V129)=6,'A5.3'!F129,"")</f>
        <v/>
      </c>
      <c r="I117" s="308" t="str">
        <f>IF(SUM('A5.3'!Q129:V129)=6,'A5.3'!G129,"")</f>
        <v/>
      </c>
      <c r="J117" t="str">
        <f>IF(SUM('A5.3'!Q129:V129)=6,'A5.3'!H129,"")</f>
        <v/>
      </c>
    </row>
    <row r="118" spans="1:10" x14ac:dyDescent="0.25">
      <c r="A118" t="str">
        <f>IF(SUM('A5.3'!Q130:V130)=6,'Angaben KH-Standort'!$D$25,"")</f>
        <v/>
      </c>
      <c r="B118" t="str">
        <f>IF(SUM('A5.3'!Q130:V130)=6,'Angaben KH-Standort'!$D$26,"")</f>
        <v/>
      </c>
      <c r="C118" t="str">
        <f>IF(SUM('A5.3'!Q130:V130)=6,'Angaben KH-Standort'!$D$12,"")</f>
        <v/>
      </c>
      <c r="D118" t="str">
        <f>IF(SUM('A5.3'!Q130:V130)=6,'A1'!$F$14,"")</f>
        <v/>
      </c>
      <c r="E118" t="str">
        <f>IF(SUM('A5.3'!Q130:V130)=6,'A5.3'!C130,"")</f>
        <v/>
      </c>
      <c r="F118" t="str">
        <f>IF(SUM('A5.3'!Q130:V130)=6,'A5.3'!D130,"")</f>
        <v/>
      </c>
      <c r="G118" t="str">
        <f>IF(SUM('A5.3'!Q130:V130)=6,'A5.3'!E130,"")</f>
        <v/>
      </c>
      <c r="H118" t="str">
        <f>IF(SUM('A5.3'!Q130:V130)=6,'A5.3'!F130,"")</f>
        <v/>
      </c>
      <c r="I118" s="308" t="str">
        <f>IF(SUM('A5.3'!Q130:V130)=6,'A5.3'!G130,"")</f>
        <v/>
      </c>
      <c r="J118" t="str">
        <f>IF(SUM('A5.3'!Q130:V130)=6,'A5.3'!H130,"")</f>
        <v/>
      </c>
    </row>
    <row r="119" spans="1:10" x14ac:dyDescent="0.25">
      <c r="A119" t="str">
        <f>IF(SUM('A5.3'!Q131:V131)=6,'Angaben KH-Standort'!$D$25,"")</f>
        <v/>
      </c>
      <c r="B119" t="str">
        <f>IF(SUM('A5.3'!Q131:V131)=6,'Angaben KH-Standort'!$D$26,"")</f>
        <v/>
      </c>
      <c r="C119" t="str">
        <f>IF(SUM('A5.3'!Q131:V131)=6,'Angaben KH-Standort'!$D$12,"")</f>
        <v/>
      </c>
      <c r="D119" t="str">
        <f>IF(SUM('A5.3'!Q131:V131)=6,'A1'!$F$14,"")</f>
        <v/>
      </c>
      <c r="E119" t="str">
        <f>IF(SUM('A5.3'!Q131:V131)=6,'A5.3'!C131,"")</f>
        <v/>
      </c>
      <c r="F119" t="str">
        <f>IF(SUM('A5.3'!Q131:V131)=6,'A5.3'!D131,"")</f>
        <v/>
      </c>
      <c r="G119" t="str">
        <f>IF(SUM('A5.3'!Q131:V131)=6,'A5.3'!E131,"")</f>
        <v/>
      </c>
      <c r="H119" t="str">
        <f>IF(SUM('A5.3'!Q131:V131)=6,'A5.3'!F131,"")</f>
        <v/>
      </c>
      <c r="I119" s="308" t="str">
        <f>IF(SUM('A5.3'!Q131:V131)=6,'A5.3'!G131,"")</f>
        <v/>
      </c>
      <c r="J119" t="str">
        <f>IF(SUM('A5.3'!Q131:V131)=6,'A5.3'!H131,"")</f>
        <v/>
      </c>
    </row>
    <row r="120" spans="1:10" x14ac:dyDescent="0.25">
      <c r="A120" t="str">
        <f>IF(SUM('A5.3'!Q132:V132)=6,'Angaben KH-Standort'!$D$25,"")</f>
        <v/>
      </c>
      <c r="B120" t="str">
        <f>IF(SUM('A5.3'!Q132:V132)=6,'Angaben KH-Standort'!$D$26,"")</f>
        <v/>
      </c>
      <c r="C120" t="str">
        <f>IF(SUM('A5.3'!Q132:V132)=6,'Angaben KH-Standort'!$D$12,"")</f>
        <v/>
      </c>
      <c r="D120" t="str">
        <f>IF(SUM('A5.3'!Q132:V132)=6,'A1'!$F$14,"")</f>
        <v/>
      </c>
      <c r="E120" t="str">
        <f>IF(SUM('A5.3'!Q132:V132)=6,'A5.3'!C132,"")</f>
        <v/>
      </c>
      <c r="F120" t="str">
        <f>IF(SUM('A5.3'!Q132:V132)=6,'A5.3'!D132,"")</f>
        <v/>
      </c>
      <c r="G120" t="str">
        <f>IF(SUM('A5.3'!Q132:V132)=6,'A5.3'!E132,"")</f>
        <v/>
      </c>
      <c r="H120" t="str">
        <f>IF(SUM('A5.3'!Q132:V132)=6,'A5.3'!F132,"")</f>
        <v/>
      </c>
      <c r="I120" s="308" t="str">
        <f>IF(SUM('A5.3'!Q132:V132)=6,'A5.3'!G132,"")</f>
        <v/>
      </c>
      <c r="J120" t="str">
        <f>IF(SUM('A5.3'!Q132:V132)=6,'A5.3'!H132,"")</f>
        <v/>
      </c>
    </row>
    <row r="121" spans="1:10" x14ac:dyDescent="0.25">
      <c r="A121" t="str">
        <f>IF(SUM('A5.3'!Q133:V133)=6,'Angaben KH-Standort'!$D$25,"")</f>
        <v/>
      </c>
      <c r="B121" t="str">
        <f>IF(SUM('A5.3'!Q133:V133)=6,'Angaben KH-Standort'!$D$26,"")</f>
        <v/>
      </c>
      <c r="C121" t="str">
        <f>IF(SUM('A5.3'!Q133:V133)=6,'Angaben KH-Standort'!$D$12,"")</f>
        <v/>
      </c>
      <c r="D121" t="str">
        <f>IF(SUM('A5.3'!Q133:V133)=6,'A1'!$F$14,"")</f>
        <v/>
      </c>
      <c r="E121" t="str">
        <f>IF(SUM('A5.3'!Q133:V133)=6,'A5.3'!C133,"")</f>
        <v/>
      </c>
      <c r="F121" t="str">
        <f>IF(SUM('A5.3'!Q133:V133)=6,'A5.3'!D133,"")</f>
        <v/>
      </c>
      <c r="G121" t="str">
        <f>IF(SUM('A5.3'!Q133:V133)=6,'A5.3'!E133,"")</f>
        <v/>
      </c>
      <c r="H121" t="str">
        <f>IF(SUM('A5.3'!Q133:V133)=6,'A5.3'!F133,"")</f>
        <v/>
      </c>
      <c r="I121" s="308" t="str">
        <f>IF(SUM('A5.3'!Q133:V133)=6,'A5.3'!G133,"")</f>
        <v/>
      </c>
      <c r="J121" t="str">
        <f>IF(SUM('A5.3'!Q133:V133)=6,'A5.3'!H133,"")</f>
        <v/>
      </c>
    </row>
    <row r="122" spans="1:10" x14ac:dyDescent="0.25">
      <c r="A122" t="str">
        <f>IF(SUM('A5.3'!Q134:V134)=6,'Angaben KH-Standort'!$D$25,"")</f>
        <v/>
      </c>
      <c r="B122" t="str">
        <f>IF(SUM('A5.3'!Q134:V134)=6,'Angaben KH-Standort'!$D$26,"")</f>
        <v/>
      </c>
      <c r="C122" t="str">
        <f>IF(SUM('A5.3'!Q134:V134)=6,'Angaben KH-Standort'!$D$12,"")</f>
        <v/>
      </c>
      <c r="D122" t="str">
        <f>IF(SUM('A5.3'!Q134:V134)=6,'A1'!$F$14,"")</f>
        <v/>
      </c>
      <c r="E122" t="str">
        <f>IF(SUM('A5.3'!Q134:V134)=6,'A5.3'!C134,"")</f>
        <v/>
      </c>
      <c r="F122" t="str">
        <f>IF(SUM('A5.3'!Q134:V134)=6,'A5.3'!D134,"")</f>
        <v/>
      </c>
      <c r="G122" t="str">
        <f>IF(SUM('A5.3'!Q134:V134)=6,'A5.3'!E134,"")</f>
        <v/>
      </c>
      <c r="H122" t="str">
        <f>IF(SUM('A5.3'!Q134:V134)=6,'A5.3'!F134,"")</f>
        <v/>
      </c>
      <c r="I122" s="308" t="str">
        <f>IF(SUM('A5.3'!Q134:V134)=6,'A5.3'!G134,"")</f>
        <v/>
      </c>
      <c r="J122" t="str">
        <f>IF(SUM('A5.3'!Q134:V134)=6,'A5.3'!H134,"")</f>
        <v/>
      </c>
    </row>
    <row r="123" spans="1:10" x14ac:dyDescent="0.25">
      <c r="A123" t="str">
        <f>IF(SUM('A5.3'!Q135:V135)=6,'Angaben KH-Standort'!$D$25,"")</f>
        <v/>
      </c>
      <c r="B123" t="str">
        <f>IF(SUM('A5.3'!Q135:V135)=6,'Angaben KH-Standort'!$D$26,"")</f>
        <v/>
      </c>
      <c r="C123" t="str">
        <f>IF(SUM('A5.3'!Q135:V135)=6,'Angaben KH-Standort'!$D$12,"")</f>
        <v/>
      </c>
      <c r="D123" t="str">
        <f>IF(SUM('A5.3'!Q135:V135)=6,'A1'!$F$14,"")</f>
        <v/>
      </c>
      <c r="E123" t="str">
        <f>IF(SUM('A5.3'!Q135:V135)=6,'A5.3'!C135,"")</f>
        <v/>
      </c>
      <c r="F123" t="str">
        <f>IF(SUM('A5.3'!Q135:V135)=6,'A5.3'!D135,"")</f>
        <v/>
      </c>
      <c r="G123" t="str">
        <f>IF(SUM('A5.3'!Q135:V135)=6,'A5.3'!E135,"")</f>
        <v/>
      </c>
      <c r="H123" t="str">
        <f>IF(SUM('A5.3'!Q135:V135)=6,'A5.3'!F135,"")</f>
        <v/>
      </c>
      <c r="I123" s="308" t="str">
        <f>IF(SUM('A5.3'!Q135:V135)=6,'A5.3'!G135,"")</f>
        <v/>
      </c>
      <c r="J123" t="str">
        <f>IF(SUM('A5.3'!Q135:V135)=6,'A5.3'!H135,"")</f>
        <v/>
      </c>
    </row>
    <row r="124" spans="1:10" x14ac:dyDescent="0.25">
      <c r="A124" t="str">
        <f>IF(SUM('A5.3'!Q136:V136)=6,'Angaben KH-Standort'!$D$25,"")</f>
        <v/>
      </c>
      <c r="B124" t="str">
        <f>IF(SUM('A5.3'!Q136:V136)=6,'Angaben KH-Standort'!$D$26,"")</f>
        <v/>
      </c>
      <c r="C124" t="str">
        <f>IF(SUM('A5.3'!Q136:V136)=6,'Angaben KH-Standort'!$D$12,"")</f>
        <v/>
      </c>
      <c r="D124" t="str">
        <f>IF(SUM('A5.3'!Q136:V136)=6,'A1'!$F$14,"")</f>
        <v/>
      </c>
      <c r="E124" t="str">
        <f>IF(SUM('A5.3'!Q136:V136)=6,'A5.3'!C136,"")</f>
        <v/>
      </c>
      <c r="F124" t="str">
        <f>IF(SUM('A5.3'!Q136:V136)=6,'A5.3'!D136,"")</f>
        <v/>
      </c>
      <c r="G124" t="str">
        <f>IF(SUM('A5.3'!Q136:V136)=6,'A5.3'!E136,"")</f>
        <v/>
      </c>
      <c r="H124" t="str">
        <f>IF(SUM('A5.3'!Q136:V136)=6,'A5.3'!F136,"")</f>
        <v/>
      </c>
      <c r="I124" s="308" t="str">
        <f>IF(SUM('A5.3'!Q136:V136)=6,'A5.3'!G136,"")</f>
        <v/>
      </c>
      <c r="J124" t="str">
        <f>IF(SUM('A5.3'!Q136:V136)=6,'A5.3'!H136,"")</f>
        <v/>
      </c>
    </row>
    <row r="125" spans="1:10" x14ac:dyDescent="0.25">
      <c r="A125" t="str">
        <f>IF(SUM('A5.3'!Q137:V137)=6,'Angaben KH-Standort'!$D$25,"")</f>
        <v/>
      </c>
      <c r="B125" t="str">
        <f>IF(SUM('A5.3'!Q137:V137)=6,'Angaben KH-Standort'!$D$26,"")</f>
        <v/>
      </c>
      <c r="C125" t="str">
        <f>IF(SUM('A5.3'!Q137:V137)=6,'Angaben KH-Standort'!$D$12,"")</f>
        <v/>
      </c>
      <c r="D125" t="str">
        <f>IF(SUM('A5.3'!Q137:V137)=6,'A1'!$F$14,"")</f>
        <v/>
      </c>
      <c r="E125" t="str">
        <f>IF(SUM('A5.3'!Q137:V137)=6,'A5.3'!C137,"")</f>
        <v/>
      </c>
      <c r="F125" t="str">
        <f>IF(SUM('A5.3'!Q137:V137)=6,'A5.3'!D137,"")</f>
        <v/>
      </c>
      <c r="G125" t="str">
        <f>IF(SUM('A5.3'!Q137:V137)=6,'A5.3'!E137,"")</f>
        <v/>
      </c>
      <c r="H125" t="str">
        <f>IF(SUM('A5.3'!Q137:V137)=6,'A5.3'!F137,"")</f>
        <v/>
      </c>
      <c r="I125" s="308" t="str">
        <f>IF(SUM('A5.3'!Q137:V137)=6,'A5.3'!G137,"")</f>
        <v/>
      </c>
      <c r="J125" t="str">
        <f>IF(SUM('A5.3'!Q137:V137)=6,'A5.3'!H137,"")</f>
        <v/>
      </c>
    </row>
    <row r="126" spans="1:10" x14ac:dyDescent="0.25">
      <c r="A126" t="str">
        <f>IF(SUM('A5.3'!Q138:V138)=6,'Angaben KH-Standort'!$D$25,"")</f>
        <v/>
      </c>
      <c r="B126" t="str">
        <f>IF(SUM('A5.3'!Q138:V138)=6,'Angaben KH-Standort'!$D$26,"")</f>
        <v/>
      </c>
      <c r="C126" t="str">
        <f>IF(SUM('A5.3'!Q138:V138)=6,'Angaben KH-Standort'!$D$12,"")</f>
        <v/>
      </c>
      <c r="D126" t="str">
        <f>IF(SUM('A5.3'!Q138:V138)=6,'A1'!$F$14,"")</f>
        <v/>
      </c>
      <c r="E126" t="str">
        <f>IF(SUM('A5.3'!Q138:V138)=6,'A5.3'!C138,"")</f>
        <v/>
      </c>
      <c r="F126" t="str">
        <f>IF(SUM('A5.3'!Q138:V138)=6,'A5.3'!D138,"")</f>
        <v/>
      </c>
      <c r="G126" t="str">
        <f>IF(SUM('A5.3'!Q138:V138)=6,'A5.3'!E138,"")</f>
        <v/>
      </c>
      <c r="H126" t="str">
        <f>IF(SUM('A5.3'!Q138:V138)=6,'A5.3'!F138,"")</f>
        <v/>
      </c>
      <c r="I126" s="308" t="str">
        <f>IF(SUM('A5.3'!Q138:V138)=6,'A5.3'!G138,"")</f>
        <v/>
      </c>
      <c r="J126" t="str">
        <f>IF(SUM('A5.3'!Q138:V138)=6,'A5.3'!H138,"")</f>
        <v/>
      </c>
    </row>
    <row r="127" spans="1:10" x14ac:dyDescent="0.25">
      <c r="A127" t="str">
        <f>IF(SUM('A5.3'!Q139:V139)=6,'Angaben KH-Standort'!$D$25,"")</f>
        <v/>
      </c>
      <c r="B127" t="str">
        <f>IF(SUM('A5.3'!Q139:V139)=6,'Angaben KH-Standort'!$D$26,"")</f>
        <v/>
      </c>
      <c r="C127" t="str">
        <f>IF(SUM('A5.3'!Q139:V139)=6,'Angaben KH-Standort'!$D$12,"")</f>
        <v/>
      </c>
      <c r="D127" t="str">
        <f>IF(SUM('A5.3'!Q139:V139)=6,'A1'!$F$14,"")</f>
        <v/>
      </c>
      <c r="E127" t="str">
        <f>IF(SUM('A5.3'!Q139:V139)=6,'A5.3'!C139,"")</f>
        <v/>
      </c>
      <c r="F127" t="str">
        <f>IF(SUM('A5.3'!Q139:V139)=6,'A5.3'!D139,"")</f>
        <v/>
      </c>
      <c r="G127" t="str">
        <f>IF(SUM('A5.3'!Q139:V139)=6,'A5.3'!E139,"")</f>
        <v/>
      </c>
      <c r="H127" t="str">
        <f>IF(SUM('A5.3'!Q139:V139)=6,'A5.3'!F139,"")</f>
        <v/>
      </c>
      <c r="I127" s="308" t="str">
        <f>IF(SUM('A5.3'!Q139:V139)=6,'A5.3'!G139,"")</f>
        <v/>
      </c>
      <c r="J127" t="str">
        <f>IF(SUM('A5.3'!Q139:V139)=6,'A5.3'!H139,"")</f>
        <v/>
      </c>
    </row>
    <row r="128" spans="1:10" x14ac:dyDescent="0.25">
      <c r="A128" t="str">
        <f>IF(SUM('A5.3'!Q140:V140)=6,'Angaben KH-Standort'!$D$25,"")</f>
        <v/>
      </c>
      <c r="B128" t="str">
        <f>IF(SUM('A5.3'!Q140:V140)=6,'Angaben KH-Standort'!$D$26,"")</f>
        <v/>
      </c>
      <c r="C128" t="str">
        <f>IF(SUM('A5.3'!Q140:V140)=6,'Angaben KH-Standort'!$D$12,"")</f>
        <v/>
      </c>
      <c r="D128" t="str">
        <f>IF(SUM('A5.3'!Q140:V140)=6,'A1'!$F$14,"")</f>
        <v/>
      </c>
      <c r="E128" t="str">
        <f>IF(SUM('A5.3'!Q140:V140)=6,'A5.3'!C140,"")</f>
        <v/>
      </c>
      <c r="F128" t="str">
        <f>IF(SUM('A5.3'!Q140:V140)=6,'A5.3'!D140,"")</f>
        <v/>
      </c>
      <c r="G128" t="str">
        <f>IF(SUM('A5.3'!Q140:V140)=6,'A5.3'!E140,"")</f>
        <v/>
      </c>
      <c r="H128" t="str">
        <f>IF(SUM('A5.3'!Q140:V140)=6,'A5.3'!F140,"")</f>
        <v/>
      </c>
      <c r="I128" s="308" t="str">
        <f>IF(SUM('A5.3'!Q140:V140)=6,'A5.3'!G140,"")</f>
        <v/>
      </c>
      <c r="J128" t="str">
        <f>IF(SUM('A5.3'!Q140:V140)=6,'A5.3'!H140,"")</f>
        <v/>
      </c>
    </row>
    <row r="129" spans="1:10" x14ac:dyDescent="0.25">
      <c r="A129" t="str">
        <f>IF(SUM('A5.3'!Q141:V141)=6,'Angaben KH-Standort'!$D$25,"")</f>
        <v/>
      </c>
      <c r="B129" t="str">
        <f>IF(SUM('A5.3'!Q141:V141)=6,'Angaben KH-Standort'!$D$26,"")</f>
        <v/>
      </c>
      <c r="C129" t="str">
        <f>IF(SUM('A5.3'!Q141:V141)=6,'Angaben KH-Standort'!$D$12,"")</f>
        <v/>
      </c>
      <c r="D129" t="str">
        <f>IF(SUM('A5.3'!Q141:V141)=6,'A1'!$F$14,"")</f>
        <v/>
      </c>
      <c r="E129" t="str">
        <f>IF(SUM('A5.3'!Q141:V141)=6,'A5.3'!C141,"")</f>
        <v/>
      </c>
      <c r="F129" t="str">
        <f>IF(SUM('A5.3'!Q141:V141)=6,'A5.3'!D141,"")</f>
        <v/>
      </c>
      <c r="G129" t="str">
        <f>IF(SUM('A5.3'!Q141:V141)=6,'A5.3'!E141,"")</f>
        <v/>
      </c>
      <c r="H129" t="str">
        <f>IF(SUM('A5.3'!Q141:V141)=6,'A5.3'!F141,"")</f>
        <v/>
      </c>
      <c r="I129" s="308" t="str">
        <f>IF(SUM('A5.3'!Q141:V141)=6,'A5.3'!G141,"")</f>
        <v/>
      </c>
      <c r="J129" t="str">
        <f>IF(SUM('A5.3'!Q141:V141)=6,'A5.3'!H141,"")</f>
        <v/>
      </c>
    </row>
    <row r="130" spans="1:10" x14ac:dyDescent="0.25">
      <c r="A130" t="str">
        <f>IF(SUM('A5.3'!Q142:V142)=6,'Angaben KH-Standort'!$D$25,"")</f>
        <v/>
      </c>
      <c r="B130" t="str">
        <f>IF(SUM('A5.3'!Q142:V142)=6,'Angaben KH-Standort'!$D$26,"")</f>
        <v/>
      </c>
      <c r="C130" t="str">
        <f>IF(SUM('A5.3'!Q142:V142)=6,'Angaben KH-Standort'!$D$12,"")</f>
        <v/>
      </c>
      <c r="D130" t="str">
        <f>IF(SUM('A5.3'!Q142:V142)=6,'A1'!$F$14,"")</f>
        <v/>
      </c>
      <c r="E130" t="str">
        <f>IF(SUM('A5.3'!Q142:V142)=6,'A5.3'!C142,"")</f>
        <v/>
      </c>
      <c r="F130" t="str">
        <f>IF(SUM('A5.3'!Q142:V142)=6,'A5.3'!D142,"")</f>
        <v/>
      </c>
      <c r="G130" t="str">
        <f>IF(SUM('A5.3'!Q142:V142)=6,'A5.3'!E142,"")</f>
        <v/>
      </c>
      <c r="H130" t="str">
        <f>IF(SUM('A5.3'!Q142:V142)=6,'A5.3'!F142,"")</f>
        <v/>
      </c>
      <c r="I130" s="308" t="str">
        <f>IF(SUM('A5.3'!Q142:V142)=6,'A5.3'!G142,"")</f>
        <v/>
      </c>
      <c r="J130" t="str">
        <f>IF(SUM('A5.3'!Q142:V142)=6,'A5.3'!H142,"")</f>
        <v/>
      </c>
    </row>
    <row r="131" spans="1:10" x14ac:dyDescent="0.25">
      <c r="A131" t="str">
        <f>IF(SUM('A5.3'!Q143:V143)=6,'Angaben KH-Standort'!$D$25,"")</f>
        <v/>
      </c>
      <c r="B131" t="str">
        <f>IF(SUM('A5.3'!Q143:V143)=6,'Angaben KH-Standort'!$D$26,"")</f>
        <v/>
      </c>
      <c r="C131" t="str">
        <f>IF(SUM('A5.3'!Q143:V143)=6,'Angaben KH-Standort'!$D$12,"")</f>
        <v/>
      </c>
      <c r="D131" t="str">
        <f>IF(SUM('A5.3'!Q143:V143)=6,'A1'!$F$14,"")</f>
        <v/>
      </c>
      <c r="E131" t="str">
        <f>IF(SUM('A5.3'!Q143:V143)=6,'A5.3'!C143,"")</f>
        <v/>
      </c>
      <c r="F131" t="str">
        <f>IF(SUM('A5.3'!Q143:V143)=6,'A5.3'!D143,"")</f>
        <v/>
      </c>
      <c r="G131" t="str">
        <f>IF(SUM('A5.3'!Q143:V143)=6,'A5.3'!E143,"")</f>
        <v/>
      </c>
      <c r="H131" t="str">
        <f>IF(SUM('A5.3'!Q143:V143)=6,'A5.3'!F143,"")</f>
        <v/>
      </c>
      <c r="I131" s="308" t="str">
        <f>IF(SUM('A5.3'!Q143:V143)=6,'A5.3'!G143,"")</f>
        <v/>
      </c>
      <c r="J131" t="str">
        <f>IF(SUM('A5.3'!Q143:V143)=6,'A5.3'!H143,"")</f>
        <v/>
      </c>
    </row>
    <row r="132" spans="1:10" x14ac:dyDescent="0.25">
      <c r="A132" t="str">
        <f>IF(SUM('A5.3'!Q144:V144)=6,'Angaben KH-Standort'!$D$25,"")</f>
        <v/>
      </c>
      <c r="B132" t="str">
        <f>IF(SUM('A5.3'!Q144:V144)=6,'Angaben KH-Standort'!$D$26,"")</f>
        <v/>
      </c>
      <c r="C132" t="str">
        <f>IF(SUM('A5.3'!Q144:V144)=6,'Angaben KH-Standort'!$D$12,"")</f>
        <v/>
      </c>
      <c r="D132" t="str">
        <f>IF(SUM('A5.3'!Q144:V144)=6,'A1'!$F$14,"")</f>
        <v/>
      </c>
      <c r="E132" t="str">
        <f>IF(SUM('A5.3'!Q144:V144)=6,'A5.3'!C144,"")</f>
        <v/>
      </c>
      <c r="F132" t="str">
        <f>IF(SUM('A5.3'!Q144:V144)=6,'A5.3'!D144,"")</f>
        <v/>
      </c>
      <c r="G132" t="str">
        <f>IF(SUM('A5.3'!Q144:V144)=6,'A5.3'!E144,"")</f>
        <v/>
      </c>
      <c r="H132" t="str">
        <f>IF(SUM('A5.3'!Q144:V144)=6,'A5.3'!F144,"")</f>
        <v/>
      </c>
      <c r="I132" s="308" t="str">
        <f>IF(SUM('A5.3'!Q144:V144)=6,'A5.3'!G144,"")</f>
        <v/>
      </c>
      <c r="J132" t="str">
        <f>IF(SUM('A5.3'!Q144:V144)=6,'A5.3'!H144,"")</f>
        <v/>
      </c>
    </row>
    <row r="133" spans="1:10" x14ac:dyDescent="0.25">
      <c r="A133" t="str">
        <f>IF(SUM('A5.3'!Q145:V145)=6,'Angaben KH-Standort'!$D$25,"")</f>
        <v/>
      </c>
      <c r="B133" t="str">
        <f>IF(SUM('A5.3'!Q145:V145)=6,'Angaben KH-Standort'!$D$26,"")</f>
        <v/>
      </c>
      <c r="C133" t="str">
        <f>IF(SUM('A5.3'!Q145:V145)=6,'Angaben KH-Standort'!$D$12,"")</f>
        <v/>
      </c>
      <c r="D133" t="str">
        <f>IF(SUM('A5.3'!Q145:V145)=6,'A1'!$F$14,"")</f>
        <v/>
      </c>
      <c r="E133" t="str">
        <f>IF(SUM('A5.3'!Q145:V145)=6,'A5.3'!C145,"")</f>
        <v/>
      </c>
      <c r="F133" t="str">
        <f>IF(SUM('A5.3'!Q145:V145)=6,'A5.3'!D145,"")</f>
        <v/>
      </c>
      <c r="G133" t="str">
        <f>IF(SUM('A5.3'!Q145:V145)=6,'A5.3'!E145,"")</f>
        <v/>
      </c>
      <c r="H133" t="str">
        <f>IF(SUM('A5.3'!Q145:V145)=6,'A5.3'!F145,"")</f>
        <v/>
      </c>
      <c r="I133" s="308" t="str">
        <f>IF(SUM('A5.3'!Q145:V145)=6,'A5.3'!G145,"")</f>
        <v/>
      </c>
      <c r="J133" t="str">
        <f>IF(SUM('A5.3'!Q145:V145)=6,'A5.3'!H145,"")</f>
        <v/>
      </c>
    </row>
    <row r="134" spans="1:10" x14ac:dyDescent="0.25">
      <c r="A134" t="str">
        <f>IF(SUM('A5.3'!Q146:V146)=6,'Angaben KH-Standort'!$D$25,"")</f>
        <v/>
      </c>
      <c r="B134" t="str">
        <f>IF(SUM('A5.3'!Q146:V146)=6,'Angaben KH-Standort'!$D$26,"")</f>
        <v/>
      </c>
      <c r="C134" t="str">
        <f>IF(SUM('A5.3'!Q146:V146)=6,'Angaben KH-Standort'!$D$12,"")</f>
        <v/>
      </c>
      <c r="D134" t="str">
        <f>IF(SUM('A5.3'!Q146:V146)=6,'A1'!$F$14,"")</f>
        <v/>
      </c>
      <c r="E134" t="str">
        <f>IF(SUM('A5.3'!Q146:V146)=6,'A5.3'!C146,"")</f>
        <v/>
      </c>
      <c r="F134" t="str">
        <f>IF(SUM('A5.3'!Q146:V146)=6,'A5.3'!D146,"")</f>
        <v/>
      </c>
      <c r="G134" t="str">
        <f>IF(SUM('A5.3'!Q146:V146)=6,'A5.3'!E146,"")</f>
        <v/>
      </c>
      <c r="H134" t="str">
        <f>IF(SUM('A5.3'!Q146:V146)=6,'A5.3'!F146,"")</f>
        <v/>
      </c>
      <c r="I134" s="308" t="str">
        <f>IF(SUM('A5.3'!Q146:V146)=6,'A5.3'!G146,"")</f>
        <v/>
      </c>
      <c r="J134" t="str">
        <f>IF(SUM('A5.3'!Q146:V146)=6,'A5.3'!H146,"")</f>
        <v/>
      </c>
    </row>
    <row r="135" spans="1:10" x14ac:dyDescent="0.25">
      <c r="A135" t="str">
        <f>IF(SUM('A5.3'!Q147:V147)=6,'Angaben KH-Standort'!$D$25,"")</f>
        <v/>
      </c>
      <c r="B135" t="str">
        <f>IF(SUM('A5.3'!Q147:V147)=6,'Angaben KH-Standort'!$D$26,"")</f>
        <v/>
      </c>
      <c r="C135" t="str">
        <f>IF(SUM('A5.3'!Q147:V147)=6,'Angaben KH-Standort'!$D$12,"")</f>
        <v/>
      </c>
      <c r="D135" t="str">
        <f>IF(SUM('A5.3'!Q147:V147)=6,'A1'!$F$14,"")</f>
        <v/>
      </c>
      <c r="E135" t="str">
        <f>IF(SUM('A5.3'!Q147:V147)=6,'A5.3'!C147,"")</f>
        <v/>
      </c>
      <c r="F135" t="str">
        <f>IF(SUM('A5.3'!Q147:V147)=6,'A5.3'!D147,"")</f>
        <v/>
      </c>
      <c r="G135" t="str">
        <f>IF(SUM('A5.3'!Q147:V147)=6,'A5.3'!E147,"")</f>
        <v/>
      </c>
      <c r="H135" t="str">
        <f>IF(SUM('A5.3'!Q147:V147)=6,'A5.3'!F147,"")</f>
        <v/>
      </c>
      <c r="I135" s="308" t="str">
        <f>IF(SUM('A5.3'!Q147:V147)=6,'A5.3'!G147,"")</f>
        <v/>
      </c>
      <c r="J135" t="str">
        <f>IF(SUM('A5.3'!Q147:V147)=6,'A5.3'!H147,"")</f>
        <v/>
      </c>
    </row>
    <row r="136" spans="1:10" x14ac:dyDescent="0.25">
      <c r="A136" t="str">
        <f>IF(SUM('A5.3'!Q148:V148)=6,'Angaben KH-Standort'!$D$25,"")</f>
        <v/>
      </c>
      <c r="B136" t="str">
        <f>IF(SUM('A5.3'!Q148:V148)=6,'Angaben KH-Standort'!$D$26,"")</f>
        <v/>
      </c>
      <c r="C136" t="str">
        <f>IF(SUM('A5.3'!Q148:V148)=6,'Angaben KH-Standort'!$D$12,"")</f>
        <v/>
      </c>
      <c r="D136" t="str">
        <f>IF(SUM('A5.3'!Q148:V148)=6,'A1'!$F$14,"")</f>
        <v/>
      </c>
      <c r="E136" t="str">
        <f>IF(SUM('A5.3'!Q148:V148)=6,'A5.3'!C148,"")</f>
        <v/>
      </c>
      <c r="F136" t="str">
        <f>IF(SUM('A5.3'!Q148:V148)=6,'A5.3'!D148,"")</f>
        <v/>
      </c>
      <c r="G136" t="str">
        <f>IF(SUM('A5.3'!Q148:V148)=6,'A5.3'!E148,"")</f>
        <v/>
      </c>
      <c r="H136" t="str">
        <f>IF(SUM('A5.3'!Q148:V148)=6,'A5.3'!F148,"")</f>
        <v/>
      </c>
      <c r="I136" s="308" t="str">
        <f>IF(SUM('A5.3'!Q148:V148)=6,'A5.3'!G148,"")</f>
        <v/>
      </c>
      <c r="J136" t="str">
        <f>IF(SUM('A5.3'!Q148:V148)=6,'A5.3'!H148,"")</f>
        <v/>
      </c>
    </row>
    <row r="137" spans="1:10" x14ac:dyDescent="0.25">
      <c r="A137" t="str">
        <f>IF(SUM('A5.3'!Q149:V149)=6,'Angaben KH-Standort'!$D$25,"")</f>
        <v/>
      </c>
      <c r="B137" t="str">
        <f>IF(SUM('A5.3'!Q149:V149)=6,'Angaben KH-Standort'!$D$26,"")</f>
        <v/>
      </c>
      <c r="C137" t="str">
        <f>IF(SUM('A5.3'!Q149:V149)=6,'Angaben KH-Standort'!$D$12,"")</f>
        <v/>
      </c>
      <c r="D137" t="str">
        <f>IF(SUM('A5.3'!Q149:V149)=6,'A1'!$F$14,"")</f>
        <v/>
      </c>
      <c r="E137" t="str">
        <f>IF(SUM('A5.3'!Q149:V149)=6,'A5.3'!C149,"")</f>
        <v/>
      </c>
      <c r="F137" t="str">
        <f>IF(SUM('A5.3'!Q149:V149)=6,'A5.3'!D149,"")</f>
        <v/>
      </c>
      <c r="G137" t="str">
        <f>IF(SUM('A5.3'!Q149:V149)=6,'A5.3'!E149,"")</f>
        <v/>
      </c>
      <c r="H137" t="str">
        <f>IF(SUM('A5.3'!Q149:V149)=6,'A5.3'!F149,"")</f>
        <v/>
      </c>
      <c r="I137" s="308" t="str">
        <f>IF(SUM('A5.3'!Q149:V149)=6,'A5.3'!G149,"")</f>
        <v/>
      </c>
      <c r="J137" t="str">
        <f>IF(SUM('A5.3'!Q149:V149)=6,'A5.3'!H149,"")</f>
        <v/>
      </c>
    </row>
    <row r="138" spans="1:10" x14ac:dyDescent="0.25">
      <c r="A138" t="str">
        <f>IF(SUM('A5.3'!Q150:V150)=6,'Angaben KH-Standort'!$D$25,"")</f>
        <v/>
      </c>
      <c r="B138" t="str">
        <f>IF(SUM('A5.3'!Q150:V150)=6,'Angaben KH-Standort'!$D$26,"")</f>
        <v/>
      </c>
      <c r="C138" t="str">
        <f>IF(SUM('A5.3'!Q150:V150)=6,'Angaben KH-Standort'!$D$12,"")</f>
        <v/>
      </c>
      <c r="D138" t="str">
        <f>IF(SUM('A5.3'!Q150:V150)=6,'A1'!$F$14,"")</f>
        <v/>
      </c>
      <c r="E138" t="str">
        <f>IF(SUM('A5.3'!Q150:V150)=6,'A5.3'!C150,"")</f>
        <v/>
      </c>
      <c r="F138" t="str">
        <f>IF(SUM('A5.3'!Q150:V150)=6,'A5.3'!D150,"")</f>
        <v/>
      </c>
      <c r="G138" t="str">
        <f>IF(SUM('A5.3'!Q150:V150)=6,'A5.3'!E150,"")</f>
        <v/>
      </c>
      <c r="H138" t="str">
        <f>IF(SUM('A5.3'!Q150:V150)=6,'A5.3'!F150,"")</f>
        <v/>
      </c>
      <c r="I138" s="308" t="str">
        <f>IF(SUM('A5.3'!Q150:V150)=6,'A5.3'!G150,"")</f>
        <v/>
      </c>
      <c r="J138" t="str">
        <f>IF(SUM('A5.3'!Q150:V150)=6,'A5.3'!H150,"")</f>
        <v/>
      </c>
    </row>
    <row r="139" spans="1:10" x14ac:dyDescent="0.25">
      <c r="A139" t="str">
        <f>IF(SUM('A5.3'!Q151:V151)=6,'Angaben KH-Standort'!$D$25,"")</f>
        <v/>
      </c>
      <c r="B139" t="str">
        <f>IF(SUM('A5.3'!Q151:V151)=6,'Angaben KH-Standort'!$D$26,"")</f>
        <v/>
      </c>
      <c r="C139" t="str">
        <f>IF(SUM('A5.3'!Q151:V151)=6,'Angaben KH-Standort'!$D$12,"")</f>
        <v/>
      </c>
      <c r="D139" t="str">
        <f>IF(SUM('A5.3'!Q151:V151)=6,'A1'!$F$14,"")</f>
        <v/>
      </c>
      <c r="E139" t="str">
        <f>IF(SUM('A5.3'!Q151:V151)=6,'A5.3'!C151,"")</f>
        <v/>
      </c>
      <c r="F139" t="str">
        <f>IF(SUM('A5.3'!Q151:V151)=6,'A5.3'!D151,"")</f>
        <v/>
      </c>
      <c r="G139" t="str">
        <f>IF(SUM('A5.3'!Q151:V151)=6,'A5.3'!E151,"")</f>
        <v/>
      </c>
      <c r="H139" t="str">
        <f>IF(SUM('A5.3'!Q151:V151)=6,'A5.3'!F151,"")</f>
        <v/>
      </c>
      <c r="I139" s="308" t="str">
        <f>IF(SUM('A5.3'!Q151:V151)=6,'A5.3'!G151,"")</f>
        <v/>
      </c>
      <c r="J139" t="str">
        <f>IF(SUM('A5.3'!Q151:V151)=6,'A5.3'!H151,"")</f>
        <v/>
      </c>
    </row>
    <row r="140" spans="1:10" x14ac:dyDescent="0.25">
      <c r="A140" t="str">
        <f>IF(SUM('A5.3'!Q152:V152)=6,'Angaben KH-Standort'!$D$25,"")</f>
        <v/>
      </c>
      <c r="B140" t="str">
        <f>IF(SUM('A5.3'!Q152:V152)=6,'Angaben KH-Standort'!$D$26,"")</f>
        <v/>
      </c>
      <c r="C140" t="str">
        <f>IF(SUM('A5.3'!Q152:V152)=6,'Angaben KH-Standort'!$D$12,"")</f>
        <v/>
      </c>
      <c r="D140" t="str">
        <f>IF(SUM('A5.3'!Q152:V152)=6,'A1'!$F$14,"")</f>
        <v/>
      </c>
      <c r="E140" t="str">
        <f>IF(SUM('A5.3'!Q152:V152)=6,'A5.3'!C152,"")</f>
        <v/>
      </c>
      <c r="F140" t="str">
        <f>IF(SUM('A5.3'!Q152:V152)=6,'A5.3'!D152,"")</f>
        <v/>
      </c>
      <c r="G140" t="str">
        <f>IF(SUM('A5.3'!Q152:V152)=6,'A5.3'!E152,"")</f>
        <v/>
      </c>
      <c r="H140" t="str">
        <f>IF(SUM('A5.3'!Q152:V152)=6,'A5.3'!F152,"")</f>
        <v/>
      </c>
      <c r="I140" s="308" t="str">
        <f>IF(SUM('A5.3'!Q152:V152)=6,'A5.3'!G152,"")</f>
        <v/>
      </c>
      <c r="J140" t="str">
        <f>IF(SUM('A5.3'!Q152:V152)=6,'A5.3'!H152,"")</f>
        <v/>
      </c>
    </row>
    <row r="141" spans="1:10" x14ac:dyDescent="0.25">
      <c r="A141" t="str">
        <f>IF(SUM('A5.3'!Q153:V153)=6,'Angaben KH-Standort'!$D$25,"")</f>
        <v/>
      </c>
      <c r="B141" t="str">
        <f>IF(SUM('A5.3'!Q153:V153)=6,'Angaben KH-Standort'!$D$26,"")</f>
        <v/>
      </c>
      <c r="C141" t="str">
        <f>IF(SUM('A5.3'!Q153:V153)=6,'Angaben KH-Standort'!$D$12,"")</f>
        <v/>
      </c>
      <c r="D141" t="str">
        <f>IF(SUM('A5.3'!Q153:V153)=6,'A1'!$F$14,"")</f>
        <v/>
      </c>
      <c r="E141" t="str">
        <f>IF(SUM('A5.3'!Q153:V153)=6,'A5.3'!C153,"")</f>
        <v/>
      </c>
      <c r="F141" t="str">
        <f>IF(SUM('A5.3'!Q153:V153)=6,'A5.3'!D153,"")</f>
        <v/>
      </c>
      <c r="G141" t="str">
        <f>IF(SUM('A5.3'!Q153:V153)=6,'A5.3'!E153,"")</f>
        <v/>
      </c>
      <c r="H141" t="str">
        <f>IF(SUM('A5.3'!Q153:V153)=6,'A5.3'!F153,"")</f>
        <v/>
      </c>
      <c r="I141" s="308" t="str">
        <f>IF(SUM('A5.3'!Q153:V153)=6,'A5.3'!G153,"")</f>
        <v/>
      </c>
      <c r="J141" t="str">
        <f>IF(SUM('A5.3'!Q153:V153)=6,'A5.3'!H153,"")</f>
        <v/>
      </c>
    </row>
    <row r="142" spans="1:10" x14ac:dyDescent="0.25">
      <c r="A142" t="str">
        <f>IF(SUM('A5.3'!Q154:V154)=6,'Angaben KH-Standort'!$D$25,"")</f>
        <v/>
      </c>
      <c r="B142" t="str">
        <f>IF(SUM('A5.3'!Q154:V154)=6,'Angaben KH-Standort'!$D$26,"")</f>
        <v/>
      </c>
      <c r="C142" t="str">
        <f>IF(SUM('A5.3'!Q154:V154)=6,'Angaben KH-Standort'!$D$12,"")</f>
        <v/>
      </c>
      <c r="D142" t="str">
        <f>IF(SUM('A5.3'!Q154:V154)=6,'A1'!$F$14,"")</f>
        <v/>
      </c>
      <c r="E142" t="str">
        <f>IF(SUM('A5.3'!Q154:V154)=6,'A5.3'!C154,"")</f>
        <v/>
      </c>
      <c r="F142" t="str">
        <f>IF(SUM('A5.3'!Q154:V154)=6,'A5.3'!D154,"")</f>
        <v/>
      </c>
      <c r="G142" t="str">
        <f>IF(SUM('A5.3'!Q154:V154)=6,'A5.3'!E154,"")</f>
        <v/>
      </c>
      <c r="H142" t="str">
        <f>IF(SUM('A5.3'!Q154:V154)=6,'A5.3'!F154,"")</f>
        <v/>
      </c>
      <c r="I142" s="308" t="str">
        <f>IF(SUM('A5.3'!Q154:V154)=6,'A5.3'!G154,"")</f>
        <v/>
      </c>
      <c r="J142" t="str">
        <f>IF(SUM('A5.3'!Q154:V154)=6,'A5.3'!H154,"")</f>
        <v/>
      </c>
    </row>
    <row r="143" spans="1:10" x14ac:dyDescent="0.25">
      <c r="A143" t="str">
        <f>IF(SUM('A5.3'!Q155:V155)=6,'Angaben KH-Standort'!$D$25,"")</f>
        <v/>
      </c>
      <c r="B143" t="str">
        <f>IF(SUM('A5.3'!Q155:V155)=6,'Angaben KH-Standort'!$D$26,"")</f>
        <v/>
      </c>
      <c r="C143" t="str">
        <f>IF(SUM('A5.3'!Q155:V155)=6,'Angaben KH-Standort'!$D$12,"")</f>
        <v/>
      </c>
      <c r="D143" t="str">
        <f>IF(SUM('A5.3'!Q155:V155)=6,'A1'!$F$14,"")</f>
        <v/>
      </c>
      <c r="E143" t="str">
        <f>IF(SUM('A5.3'!Q155:V155)=6,'A5.3'!C155,"")</f>
        <v/>
      </c>
      <c r="F143" t="str">
        <f>IF(SUM('A5.3'!Q155:V155)=6,'A5.3'!D155,"")</f>
        <v/>
      </c>
      <c r="G143" t="str">
        <f>IF(SUM('A5.3'!Q155:V155)=6,'A5.3'!E155,"")</f>
        <v/>
      </c>
      <c r="H143" t="str">
        <f>IF(SUM('A5.3'!Q155:V155)=6,'A5.3'!F155,"")</f>
        <v/>
      </c>
      <c r="I143" s="308" t="str">
        <f>IF(SUM('A5.3'!Q155:V155)=6,'A5.3'!G155,"")</f>
        <v/>
      </c>
      <c r="J143" t="str">
        <f>IF(SUM('A5.3'!Q155:V155)=6,'A5.3'!H155,"")</f>
        <v/>
      </c>
    </row>
    <row r="144" spans="1:10" x14ac:dyDescent="0.25">
      <c r="A144" t="str">
        <f>IF(SUM('A5.3'!Q156:V156)=6,'Angaben KH-Standort'!$D$25,"")</f>
        <v/>
      </c>
      <c r="B144" t="str">
        <f>IF(SUM('A5.3'!Q156:V156)=6,'Angaben KH-Standort'!$D$26,"")</f>
        <v/>
      </c>
      <c r="C144" t="str">
        <f>IF(SUM('A5.3'!Q156:V156)=6,'Angaben KH-Standort'!$D$12,"")</f>
        <v/>
      </c>
      <c r="D144" t="str">
        <f>IF(SUM('A5.3'!Q156:V156)=6,'A1'!$F$14,"")</f>
        <v/>
      </c>
      <c r="E144" t="str">
        <f>IF(SUM('A5.3'!Q156:V156)=6,'A5.3'!C156,"")</f>
        <v/>
      </c>
      <c r="F144" t="str">
        <f>IF(SUM('A5.3'!Q156:V156)=6,'A5.3'!D156,"")</f>
        <v/>
      </c>
      <c r="G144" t="str">
        <f>IF(SUM('A5.3'!Q156:V156)=6,'A5.3'!E156,"")</f>
        <v/>
      </c>
      <c r="H144" t="str">
        <f>IF(SUM('A5.3'!Q156:V156)=6,'A5.3'!F156,"")</f>
        <v/>
      </c>
      <c r="I144" s="308" t="str">
        <f>IF(SUM('A5.3'!Q156:V156)=6,'A5.3'!G156,"")</f>
        <v/>
      </c>
      <c r="J144" t="str">
        <f>IF(SUM('A5.3'!Q156:V156)=6,'A5.3'!H156,"")</f>
        <v/>
      </c>
    </row>
    <row r="145" spans="1:10" x14ac:dyDescent="0.25">
      <c r="A145" t="str">
        <f>IF(SUM('A5.3'!Q157:V157)=6,'Angaben KH-Standort'!$D$25,"")</f>
        <v/>
      </c>
      <c r="B145" t="str">
        <f>IF(SUM('A5.3'!Q157:V157)=6,'Angaben KH-Standort'!$D$26,"")</f>
        <v/>
      </c>
      <c r="C145" t="str">
        <f>IF(SUM('A5.3'!Q157:V157)=6,'Angaben KH-Standort'!$D$12,"")</f>
        <v/>
      </c>
      <c r="D145" t="str">
        <f>IF(SUM('A5.3'!Q157:V157)=6,'A1'!$F$14,"")</f>
        <v/>
      </c>
      <c r="E145" t="str">
        <f>IF(SUM('A5.3'!Q157:V157)=6,'A5.3'!C157,"")</f>
        <v/>
      </c>
      <c r="F145" t="str">
        <f>IF(SUM('A5.3'!Q157:V157)=6,'A5.3'!D157,"")</f>
        <v/>
      </c>
      <c r="G145" t="str">
        <f>IF(SUM('A5.3'!Q157:V157)=6,'A5.3'!E157,"")</f>
        <v/>
      </c>
      <c r="H145" t="str">
        <f>IF(SUM('A5.3'!Q157:V157)=6,'A5.3'!F157,"")</f>
        <v/>
      </c>
      <c r="I145" s="308" t="str">
        <f>IF(SUM('A5.3'!Q157:V157)=6,'A5.3'!G157,"")</f>
        <v/>
      </c>
      <c r="J145" t="str">
        <f>IF(SUM('A5.3'!Q157:V157)=6,'A5.3'!H157,"")</f>
        <v/>
      </c>
    </row>
    <row r="146" spans="1:10" x14ac:dyDescent="0.25">
      <c r="A146" t="str">
        <f>IF(SUM('A5.3'!Q158:V158)=6,'Angaben KH-Standort'!$D$25,"")</f>
        <v/>
      </c>
      <c r="B146" t="str">
        <f>IF(SUM('A5.3'!Q158:V158)=6,'Angaben KH-Standort'!$D$26,"")</f>
        <v/>
      </c>
      <c r="C146" t="str">
        <f>IF(SUM('A5.3'!Q158:V158)=6,'Angaben KH-Standort'!$D$12,"")</f>
        <v/>
      </c>
      <c r="D146" t="str">
        <f>IF(SUM('A5.3'!Q158:V158)=6,'A1'!$F$14,"")</f>
        <v/>
      </c>
      <c r="E146" t="str">
        <f>IF(SUM('A5.3'!Q158:V158)=6,'A5.3'!C158,"")</f>
        <v/>
      </c>
      <c r="F146" t="str">
        <f>IF(SUM('A5.3'!Q158:V158)=6,'A5.3'!D158,"")</f>
        <v/>
      </c>
      <c r="G146" t="str">
        <f>IF(SUM('A5.3'!Q158:V158)=6,'A5.3'!E158,"")</f>
        <v/>
      </c>
      <c r="H146" t="str">
        <f>IF(SUM('A5.3'!Q158:V158)=6,'A5.3'!F158,"")</f>
        <v/>
      </c>
      <c r="I146" s="308" t="str">
        <f>IF(SUM('A5.3'!Q158:V158)=6,'A5.3'!G158,"")</f>
        <v/>
      </c>
      <c r="J146" t="str">
        <f>IF(SUM('A5.3'!Q158:V158)=6,'A5.3'!H158,"")</f>
        <v/>
      </c>
    </row>
    <row r="147" spans="1:10" x14ac:dyDescent="0.25">
      <c r="A147" t="str">
        <f>IF(SUM('A5.3'!Q159:V159)=6,'Angaben KH-Standort'!$D$25,"")</f>
        <v/>
      </c>
      <c r="B147" t="str">
        <f>IF(SUM('A5.3'!Q159:V159)=6,'Angaben KH-Standort'!$D$26,"")</f>
        <v/>
      </c>
      <c r="C147" t="str">
        <f>IF(SUM('A5.3'!Q159:V159)=6,'Angaben KH-Standort'!$D$12,"")</f>
        <v/>
      </c>
      <c r="D147" t="str">
        <f>IF(SUM('A5.3'!Q159:V159)=6,'A1'!$F$14,"")</f>
        <v/>
      </c>
      <c r="E147" t="str">
        <f>IF(SUM('A5.3'!Q159:V159)=6,'A5.3'!C159,"")</f>
        <v/>
      </c>
      <c r="F147" t="str">
        <f>IF(SUM('A5.3'!Q159:V159)=6,'A5.3'!D159,"")</f>
        <v/>
      </c>
      <c r="G147" t="str">
        <f>IF(SUM('A5.3'!Q159:V159)=6,'A5.3'!E159,"")</f>
        <v/>
      </c>
      <c r="H147" t="str">
        <f>IF(SUM('A5.3'!Q159:V159)=6,'A5.3'!F159,"")</f>
        <v/>
      </c>
      <c r="I147" s="308" t="str">
        <f>IF(SUM('A5.3'!Q159:V159)=6,'A5.3'!G159,"")</f>
        <v/>
      </c>
      <c r="J147" t="str">
        <f>IF(SUM('A5.3'!Q159:V159)=6,'A5.3'!H159,"")</f>
        <v/>
      </c>
    </row>
    <row r="148" spans="1:10" x14ac:dyDescent="0.25">
      <c r="A148" t="str">
        <f>IF(SUM('A5.3'!Q160:V160)=6,'Angaben KH-Standort'!$D$25,"")</f>
        <v/>
      </c>
      <c r="B148" t="str">
        <f>IF(SUM('A5.3'!Q160:V160)=6,'Angaben KH-Standort'!$D$26,"")</f>
        <v/>
      </c>
      <c r="C148" t="str">
        <f>IF(SUM('A5.3'!Q160:V160)=6,'Angaben KH-Standort'!$D$12,"")</f>
        <v/>
      </c>
      <c r="D148" t="str">
        <f>IF(SUM('A5.3'!Q160:V160)=6,'A1'!$F$14,"")</f>
        <v/>
      </c>
      <c r="E148" t="str">
        <f>IF(SUM('A5.3'!Q160:V160)=6,'A5.3'!C160,"")</f>
        <v/>
      </c>
      <c r="F148" t="str">
        <f>IF(SUM('A5.3'!Q160:V160)=6,'A5.3'!D160,"")</f>
        <v/>
      </c>
      <c r="G148" t="str">
        <f>IF(SUM('A5.3'!Q160:V160)=6,'A5.3'!E160,"")</f>
        <v/>
      </c>
      <c r="H148" t="str">
        <f>IF(SUM('A5.3'!Q160:V160)=6,'A5.3'!F160,"")</f>
        <v/>
      </c>
      <c r="I148" s="308" t="str">
        <f>IF(SUM('A5.3'!Q160:V160)=6,'A5.3'!G160,"")</f>
        <v/>
      </c>
      <c r="J148" t="str">
        <f>IF(SUM('A5.3'!Q160:V160)=6,'A5.3'!H160,"")</f>
        <v/>
      </c>
    </row>
    <row r="149" spans="1:10" x14ac:dyDescent="0.25">
      <c r="A149" t="str">
        <f>IF(SUM('A5.3'!Q161:V161)=6,'Angaben KH-Standort'!$D$25,"")</f>
        <v/>
      </c>
      <c r="B149" t="str">
        <f>IF(SUM('A5.3'!Q161:V161)=6,'Angaben KH-Standort'!$D$26,"")</f>
        <v/>
      </c>
      <c r="C149" t="str">
        <f>IF(SUM('A5.3'!Q161:V161)=6,'Angaben KH-Standort'!$D$12,"")</f>
        <v/>
      </c>
      <c r="D149" t="str">
        <f>IF(SUM('A5.3'!Q161:V161)=6,'A1'!$F$14,"")</f>
        <v/>
      </c>
      <c r="E149" t="str">
        <f>IF(SUM('A5.3'!Q161:V161)=6,'A5.3'!C161,"")</f>
        <v/>
      </c>
      <c r="F149" t="str">
        <f>IF(SUM('A5.3'!Q161:V161)=6,'A5.3'!D161,"")</f>
        <v/>
      </c>
      <c r="G149" t="str">
        <f>IF(SUM('A5.3'!Q161:V161)=6,'A5.3'!E161,"")</f>
        <v/>
      </c>
      <c r="H149" t="str">
        <f>IF(SUM('A5.3'!Q161:V161)=6,'A5.3'!F161,"")</f>
        <v/>
      </c>
      <c r="I149" s="308" t="str">
        <f>IF(SUM('A5.3'!Q161:V161)=6,'A5.3'!G161,"")</f>
        <v/>
      </c>
      <c r="J149" t="str">
        <f>IF(SUM('A5.3'!Q161:V161)=6,'A5.3'!H161,"")</f>
        <v/>
      </c>
    </row>
    <row r="150" spans="1:10" x14ac:dyDescent="0.25">
      <c r="A150" t="str">
        <f>IF(SUM('A5.3'!Q162:V162)=6,'Angaben KH-Standort'!$D$25,"")</f>
        <v/>
      </c>
      <c r="B150" t="str">
        <f>IF(SUM('A5.3'!Q162:V162)=6,'Angaben KH-Standort'!$D$26,"")</f>
        <v/>
      </c>
      <c r="C150" t="str">
        <f>IF(SUM('A5.3'!Q162:V162)=6,'Angaben KH-Standort'!$D$12,"")</f>
        <v/>
      </c>
      <c r="D150" t="str">
        <f>IF(SUM('A5.3'!Q162:V162)=6,'A1'!$F$14,"")</f>
        <v/>
      </c>
      <c r="E150" t="str">
        <f>IF(SUM('A5.3'!Q162:V162)=6,'A5.3'!C162,"")</f>
        <v/>
      </c>
      <c r="F150" t="str">
        <f>IF(SUM('A5.3'!Q162:V162)=6,'A5.3'!D162,"")</f>
        <v/>
      </c>
      <c r="G150" t="str">
        <f>IF(SUM('A5.3'!Q162:V162)=6,'A5.3'!E162,"")</f>
        <v/>
      </c>
      <c r="H150" t="str">
        <f>IF(SUM('A5.3'!Q162:V162)=6,'A5.3'!F162,"")</f>
        <v/>
      </c>
      <c r="I150" s="308" t="str">
        <f>IF(SUM('A5.3'!Q162:V162)=6,'A5.3'!G162,"")</f>
        <v/>
      </c>
      <c r="J150" t="str">
        <f>IF(SUM('A5.3'!Q162:V162)=6,'A5.3'!H162,"")</f>
        <v/>
      </c>
    </row>
    <row r="151" spans="1:10" x14ac:dyDescent="0.25">
      <c r="A151" t="str">
        <f>IF(SUM('A5.3'!Q163:V163)=6,'Angaben KH-Standort'!$D$25,"")</f>
        <v/>
      </c>
      <c r="B151" t="str">
        <f>IF(SUM('A5.3'!Q163:V163)=6,'Angaben KH-Standort'!$D$26,"")</f>
        <v/>
      </c>
      <c r="C151" t="str">
        <f>IF(SUM('A5.3'!Q163:V163)=6,'Angaben KH-Standort'!$D$12,"")</f>
        <v/>
      </c>
      <c r="D151" t="str">
        <f>IF(SUM('A5.3'!Q163:V163)=6,'A1'!$F$14,"")</f>
        <v/>
      </c>
      <c r="E151" t="str">
        <f>IF(SUM('A5.3'!Q163:V163)=6,'A5.3'!C163,"")</f>
        <v/>
      </c>
      <c r="F151" t="str">
        <f>IF(SUM('A5.3'!Q163:V163)=6,'A5.3'!D163,"")</f>
        <v/>
      </c>
      <c r="G151" t="str">
        <f>IF(SUM('A5.3'!Q163:V163)=6,'A5.3'!E163,"")</f>
        <v/>
      </c>
      <c r="H151" t="str">
        <f>IF(SUM('A5.3'!Q163:V163)=6,'A5.3'!F163,"")</f>
        <v/>
      </c>
      <c r="I151" s="308" t="str">
        <f>IF(SUM('A5.3'!Q163:V163)=6,'A5.3'!G163,"")</f>
        <v/>
      </c>
      <c r="J151" t="str">
        <f>IF(SUM('A5.3'!Q163:V163)=6,'A5.3'!H163,"")</f>
        <v/>
      </c>
    </row>
    <row r="152" spans="1:10" x14ac:dyDescent="0.25">
      <c r="A152" t="str">
        <f>IF(SUM('A5.3'!Q164:V164)=6,'Angaben KH-Standort'!$D$25,"")</f>
        <v/>
      </c>
      <c r="B152" t="str">
        <f>IF(SUM('A5.3'!Q164:V164)=6,'Angaben KH-Standort'!$D$26,"")</f>
        <v/>
      </c>
      <c r="C152" t="str">
        <f>IF(SUM('A5.3'!Q164:V164)=6,'Angaben KH-Standort'!$D$12,"")</f>
        <v/>
      </c>
      <c r="D152" t="str">
        <f>IF(SUM('A5.3'!Q164:V164)=6,'A1'!$F$14,"")</f>
        <v/>
      </c>
      <c r="E152" t="str">
        <f>IF(SUM('A5.3'!Q164:V164)=6,'A5.3'!C164,"")</f>
        <v/>
      </c>
      <c r="F152" t="str">
        <f>IF(SUM('A5.3'!Q164:V164)=6,'A5.3'!D164,"")</f>
        <v/>
      </c>
      <c r="G152" t="str">
        <f>IF(SUM('A5.3'!Q164:V164)=6,'A5.3'!E164,"")</f>
        <v/>
      </c>
      <c r="H152" t="str">
        <f>IF(SUM('A5.3'!Q164:V164)=6,'A5.3'!F164,"")</f>
        <v/>
      </c>
      <c r="I152" s="308" t="str">
        <f>IF(SUM('A5.3'!Q164:V164)=6,'A5.3'!G164,"")</f>
        <v/>
      </c>
      <c r="J152" t="str">
        <f>IF(SUM('A5.3'!Q164:V164)=6,'A5.3'!H164,"")</f>
        <v/>
      </c>
    </row>
    <row r="153" spans="1:10" x14ac:dyDescent="0.25">
      <c r="A153" t="str">
        <f>IF(SUM('A5.3'!Q165:V165)=6,'Angaben KH-Standort'!$D$25,"")</f>
        <v/>
      </c>
      <c r="B153" t="str">
        <f>IF(SUM('A5.3'!Q165:V165)=6,'Angaben KH-Standort'!$D$26,"")</f>
        <v/>
      </c>
      <c r="C153" t="str">
        <f>IF(SUM('A5.3'!Q165:V165)=6,'Angaben KH-Standort'!$D$12,"")</f>
        <v/>
      </c>
      <c r="D153" t="str">
        <f>IF(SUM('A5.3'!Q165:V165)=6,'A1'!$F$14,"")</f>
        <v/>
      </c>
      <c r="E153" t="str">
        <f>IF(SUM('A5.3'!Q165:V165)=6,'A5.3'!C165,"")</f>
        <v/>
      </c>
      <c r="F153" t="str">
        <f>IF(SUM('A5.3'!Q165:V165)=6,'A5.3'!D165,"")</f>
        <v/>
      </c>
      <c r="G153" t="str">
        <f>IF(SUM('A5.3'!Q165:V165)=6,'A5.3'!E165,"")</f>
        <v/>
      </c>
      <c r="H153" t="str">
        <f>IF(SUM('A5.3'!Q165:V165)=6,'A5.3'!F165,"")</f>
        <v/>
      </c>
      <c r="I153" s="308" t="str">
        <f>IF(SUM('A5.3'!Q165:V165)=6,'A5.3'!G165,"")</f>
        <v/>
      </c>
      <c r="J153" t="str">
        <f>IF(SUM('A5.3'!Q165:V165)=6,'A5.3'!H165,"")</f>
        <v/>
      </c>
    </row>
    <row r="154" spans="1:10" x14ac:dyDescent="0.25">
      <c r="A154" t="str">
        <f>IF(SUM('A5.3'!Q166:V166)=6,'Angaben KH-Standort'!$D$25,"")</f>
        <v/>
      </c>
      <c r="B154" t="str">
        <f>IF(SUM('A5.3'!Q166:V166)=6,'Angaben KH-Standort'!$D$26,"")</f>
        <v/>
      </c>
      <c r="C154" t="str">
        <f>IF(SUM('A5.3'!Q166:V166)=6,'Angaben KH-Standort'!$D$12,"")</f>
        <v/>
      </c>
      <c r="D154" t="str">
        <f>IF(SUM('A5.3'!Q166:V166)=6,'A1'!$F$14,"")</f>
        <v/>
      </c>
      <c r="E154" t="str">
        <f>IF(SUM('A5.3'!Q166:V166)=6,'A5.3'!C166,"")</f>
        <v/>
      </c>
      <c r="F154" t="str">
        <f>IF(SUM('A5.3'!Q166:V166)=6,'A5.3'!D166,"")</f>
        <v/>
      </c>
      <c r="G154" t="str">
        <f>IF(SUM('A5.3'!Q166:V166)=6,'A5.3'!E166,"")</f>
        <v/>
      </c>
      <c r="H154" t="str">
        <f>IF(SUM('A5.3'!Q166:V166)=6,'A5.3'!F166,"")</f>
        <v/>
      </c>
      <c r="I154" s="308" t="str">
        <f>IF(SUM('A5.3'!Q166:V166)=6,'A5.3'!G166,"")</f>
        <v/>
      </c>
      <c r="J154" t="str">
        <f>IF(SUM('A5.3'!Q166:V166)=6,'A5.3'!H166,"")</f>
        <v/>
      </c>
    </row>
    <row r="155" spans="1:10" x14ac:dyDescent="0.25">
      <c r="A155" t="str">
        <f>IF(SUM('A5.3'!Q167:V167)=6,'Angaben KH-Standort'!$D$25,"")</f>
        <v/>
      </c>
      <c r="B155" t="str">
        <f>IF(SUM('A5.3'!Q167:V167)=6,'Angaben KH-Standort'!$D$26,"")</f>
        <v/>
      </c>
      <c r="C155" t="str">
        <f>IF(SUM('A5.3'!Q167:V167)=6,'Angaben KH-Standort'!$D$12,"")</f>
        <v/>
      </c>
      <c r="D155" t="str">
        <f>IF(SUM('A5.3'!Q167:V167)=6,'A1'!$F$14,"")</f>
        <v/>
      </c>
      <c r="E155" t="str">
        <f>IF(SUM('A5.3'!Q167:V167)=6,'A5.3'!C167,"")</f>
        <v/>
      </c>
      <c r="F155" t="str">
        <f>IF(SUM('A5.3'!Q167:V167)=6,'A5.3'!D167,"")</f>
        <v/>
      </c>
      <c r="G155" t="str">
        <f>IF(SUM('A5.3'!Q167:V167)=6,'A5.3'!E167,"")</f>
        <v/>
      </c>
      <c r="H155" t="str">
        <f>IF(SUM('A5.3'!Q167:V167)=6,'A5.3'!F167,"")</f>
        <v/>
      </c>
      <c r="I155" s="308" t="str">
        <f>IF(SUM('A5.3'!Q167:V167)=6,'A5.3'!G167,"")</f>
        <v/>
      </c>
      <c r="J155" t="str">
        <f>IF(SUM('A5.3'!Q167:V167)=6,'A5.3'!H167,"")</f>
        <v/>
      </c>
    </row>
    <row r="156" spans="1:10" x14ac:dyDescent="0.25">
      <c r="A156" t="str">
        <f>IF(SUM('A5.3'!Q168:V168)=6,'Angaben KH-Standort'!$D$25,"")</f>
        <v/>
      </c>
      <c r="B156" t="str">
        <f>IF(SUM('A5.3'!Q168:V168)=6,'Angaben KH-Standort'!$D$26,"")</f>
        <v/>
      </c>
      <c r="C156" t="str">
        <f>IF(SUM('A5.3'!Q168:V168)=6,'Angaben KH-Standort'!$D$12,"")</f>
        <v/>
      </c>
      <c r="D156" t="str">
        <f>IF(SUM('A5.3'!Q168:V168)=6,'A1'!$F$14,"")</f>
        <v/>
      </c>
      <c r="E156" t="str">
        <f>IF(SUM('A5.3'!Q168:V168)=6,'A5.3'!C168,"")</f>
        <v/>
      </c>
      <c r="F156" t="str">
        <f>IF(SUM('A5.3'!Q168:V168)=6,'A5.3'!D168,"")</f>
        <v/>
      </c>
      <c r="G156" t="str">
        <f>IF(SUM('A5.3'!Q168:V168)=6,'A5.3'!E168,"")</f>
        <v/>
      </c>
      <c r="H156" t="str">
        <f>IF(SUM('A5.3'!Q168:V168)=6,'A5.3'!F168,"")</f>
        <v/>
      </c>
      <c r="I156" s="308" t="str">
        <f>IF(SUM('A5.3'!Q168:V168)=6,'A5.3'!G168,"")</f>
        <v/>
      </c>
      <c r="J156" t="str">
        <f>IF(SUM('A5.3'!Q168:V168)=6,'A5.3'!H168,"")</f>
        <v/>
      </c>
    </row>
    <row r="157" spans="1:10" x14ac:dyDescent="0.25">
      <c r="A157" t="str">
        <f>IF(SUM('A5.3'!Q169:V169)=6,'Angaben KH-Standort'!$D$25,"")</f>
        <v/>
      </c>
      <c r="B157" t="str">
        <f>IF(SUM('A5.3'!Q169:V169)=6,'Angaben KH-Standort'!$D$26,"")</f>
        <v/>
      </c>
      <c r="C157" t="str">
        <f>IF(SUM('A5.3'!Q169:V169)=6,'Angaben KH-Standort'!$D$12,"")</f>
        <v/>
      </c>
      <c r="D157" t="str">
        <f>IF(SUM('A5.3'!Q169:V169)=6,'A1'!$F$14,"")</f>
        <v/>
      </c>
      <c r="E157" t="str">
        <f>IF(SUM('A5.3'!Q169:V169)=6,'A5.3'!C169,"")</f>
        <v/>
      </c>
      <c r="F157" t="str">
        <f>IF(SUM('A5.3'!Q169:V169)=6,'A5.3'!D169,"")</f>
        <v/>
      </c>
      <c r="G157" t="str">
        <f>IF(SUM('A5.3'!Q169:V169)=6,'A5.3'!E169,"")</f>
        <v/>
      </c>
      <c r="H157" t="str">
        <f>IF(SUM('A5.3'!Q169:V169)=6,'A5.3'!F169,"")</f>
        <v/>
      </c>
      <c r="I157" s="308" t="str">
        <f>IF(SUM('A5.3'!Q169:V169)=6,'A5.3'!G169,"")</f>
        <v/>
      </c>
      <c r="J157" t="str">
        <f>IF(SUM('A5.3'!Q169:V169)=6,'A5.3'!H169,"")</f>
        <v/>
      </c>
    </row>
    <row r="158" spans="1:10" x14ac:dyDescent="0.25">
      <c r="A158" t="str">
        <f>IF(SUM('A5.3'!Q170:V170)=6,'Angaben KH-Standort'!$D$25,"")</f>
        <v/>
      </c>
      <c r="B158" t="str">
        <f>IF(SUM('A5.3'!Q170:V170)=6,'Angaben KH-Standort'!$D$26,"")</f>
        <v/>
      </c>
      <c r="C158" t="str">
        <f>IF(SUM('A5.3'!Q170:V170)=6,'Angaben KH-Standort'!$D$12,"")</f>
        <v/>
      </c>
      <c r="D158" t="str">
        <f>IF(SUM('A5.3'!Q170:V170)=6,'A1'!$F$14,"")</f>
        <v/>
      </c>
      <c r="E158" t="str">
        <f>IF(SUM('A5.3'!Q170:V170)=6,'A5.3'!C170,"")</f>
        <v/>
      </c>
      <c r="F158" t="str">
        <f>IF(SUM('A5.3'!Q170:V170)=6,'A5.3'!D170,"")</f>
        <v/>
      </c>
      <c r="G158" t="str">
        <f>IF(SUM('A5.3'!Q170:V170)=6,'A5.3'!E170,"")</f>
        <v/>
      </c>
      <c r="H158" t="str">
        <f>IF(SUM('A5.3'!Q170:V170)=6,'A5.3'!F170,"")</f>
        <v/>
      </c>
      <c r="I158" s="308" t="str">
        <f>IF(SUM('A5.3'!Q170:V170)=6,'A5.3'!G170,"")</f>
        <v/>
      </c>
      <c r="J158" t="str">
        <f>IF(SUM('A5.3'!Q170:V170)=6,'A5.3'!H170,"")</f>
        <v/>
      </c>
    </row>
    <row r="159" spans="1:10" x14ac:dyDescent="0.25">
      <c r="A159" t="str">
        <f>IF(SUM('A5.3'!Q171:V171)=6,'Angaben KH-Standort'!$D$25,"")</f>
        <v/>
      </c>
      <c r="B159" t="str">
        <f>IF(SUM('A5.3'!Q171:V171)=6,'Angaben KH-Standort'!$D$26,"")</f>
        <v/>
      </c>
      <c r="C159" t="str">
        <f>IF(SUM('A5.3'!Q171:V171)=6,'Angaben KH-Standort'!$D$12,"")</f>
        <v/>
      </c>
      <c r="D159" t="str">
        <f>IF(SUM('A5.3'!Q171:V171)=6,'A1'!$F$14,"")</f>
        <v/>
      </c>
      <c r="E159" t="str">
        <f>IF(SUM('A5.3'!Q171:V171)=6,'A5.3'!C171,"")</f>
        <v/>
      </c>
      <c r="F159" t="str">
        <f>IF(SUM('A5.3'!Q171:V171)=6,'A5.3'!D171,"")</f>
        <v/>
      </c>
      <c r="G159" t="str">
        <f>IF(SUM('A5.3'!Q171:V171)=6,'A5.3'!E171,"")</f>
        <v/>
      </c>
      <c r="H159" t="str">
        <f>IF(SUM('A5.3'!Q171:V171)=6,'A5.3'!F171,"")</f>
        <v/>
      </c>
      <c r="I159" s="308" t="str">
        <f>IF(SUM('A5.3'!Q171:V171)=6,'A5.3'!G171,"")</f>
        <v/>
      </c>
      <c r="J159" t="str">
        <f>IF(SUM('A5.3'!Q171:V171)=6,'A5.3'!H171,"")</f>
        <v/>
      </c>
    </row>
    <row r="160" spans="1:10" x14ac:dyDescent="0.25">
      <c r="A160" t="str">
        <f>IF(SUM('A5.3'!Q172:V172)=6,'Angaben KH-Standort'!$D$25,"")</f>
        <v/>
      </c>
      <c r="B160" t="str">
        <f>IF(SUM('A5.3'!Q172:V172)=6,'Angaben KH-Standort'!$D$26,"")</f>
        <v/>
      </c>
      <c r="C160" t="str">
        <f>IF(SUM('A5.3'!Q172:V172)=6,'Angaben KH-Standort'!$D$12,"")</f>
        <v/>
      </c>
      <c r="D160" t="str">
        <f>IF(SUM('A5.3'!Q172:V172)=6,'A1'!$F$14,"")</f>
        <v/>
      </c>
      <c r="E160" t="str">
        <f>IF(SUM('A5.3'!Q172:V172)=6,'A5.3'!C172,"")</f>
        <v/>
      </c>
      <c r="F160" t="str">
        <f>IF(SUM('A5.3'!Q172:V172)=6,'A5.3'!D172,"")</f>
        <v/>
      </c>
      <c r="G160" t="str">
        <f>IF(SUM('A5.3'!Q172:V172)=6,'A5.3'!E172,"")</f>
        <v/>
      </c>
      <c r="H160" t="str">
        <f>IF(SUM('A5.3'!Q172:V172)=6,'A5.3'!F172,"")</f>
        <v/>
      </c>
      <c r="I160" s="308" t="str">
        <f>IF(SUM('A5.3'!Q172:V172)=6,'A5.3'!G172,"")</f>
        <v/>
      </c>
      <c r="J160" t="str">
        <f>IF(SUM('A5.3'!Q172:V172)=6,'A5.3'!H172,"")</f>
        <v/>
      </c>
    </row>
    <row r="161" spans="1:10" x14ac:dyDescent="0.25">
      <c r="A161" t="str">
        <f>IF(SUM('A5.3'!Q173:V173)=6,'Angaben KH-Standort'!$D$25,"")</f>
        <v/>
      </c>
      <c r="B161" t="str">
        <f>IF(SUM('A5.3'!Q173:V173)=6,'Angaben KH-Standort'!$D$26,"")</f>
        <v/>
      </c>
      <c r="C161" t="str">
        <f>IF(SUM('A5.3'!Q173:V173)=6,'Angaben KH-Standort'!$D$12,"")</f>
        <v/>
      </c>
      <c r="D161" t="str">
        <f>IF(SUM('A5.3'!Q173:V173)=6,'A1'!$F$14,"")</f>
        <v/>
      </c>
      <c r="E161" t="str">
        <f>IF(SUM('A5.3'!Q173:V173)=6,'A5.3'!C173,"")</f>
        <v/>
      </c>
      <c r="F161" t="str">
        <f>IF(SUM('A5.3'!Q173:V173)=6,'A5.3'!D173,"")</f>
        <v/>
      </c>
      <c r="G161" t="str">
        <f>IF(SUM('A5.3'!Q173:V173)=6,'A5.3'!E173,"")</f>
        <v/>
      </c>
      <c r="H161" t="str">
        <f>IF(SUM('A5.3'!Q173:V173)=6,'A5.3'!F173,"")</f>
        <v/>
      </c>
      <c r="I161" s="308" t="str">
        <f>IF(SUM('A5.3'!Q173:V173)=6,'A5.3'!G173,"")</f>
        <v/>
      </c>
      <c r="J161" t="str">
        <f>IF(SUM('A5.3'!Q173:V173)=6,'A5.3'!H173,"")</f>
        <v/>
      </c>
    </row>
    <row r="162" spans="1:10" x14ac:dyDescent="0.25">
      <c r="A162" t="str">
        <f>IF(SUM('A5.3'!Q174:V174)=6,'Angaben KH-Standort'!$D$25,"")</f>
        <v/>
      </c>
      <c r="B162" t="str">
        <f>IF(SUM('A5.3'!Q174:V174)=6,'Angaben KH-Standort'!$D$26,"")</f>
        <v/>
      </c>
      <c r="C162" t="str">
        <f>IF(SUM('A5.3'!Q174:V174)=6,'Angaben KH-Standort'!$D$12,"")</f>
        <v/>
      </c>
      <c r="D162" t="str">
        <f>IF(SUM('A5.3'!Q174:V174)=6,'A1'!$F$14,"")</f>
        <v/>
      </c>
      <c r="E162" t="str">
        <f>IF(SUM('A5.3'!Q174:V174)=6,'A5.3'!C174,"")</f>
        <v/>
      </c>
      <c r="F162" t="str">
        <f>IF(SUM('A5.3'!Q174:V174)=6,'A5.3'!D174,"")</f>
        <v/>
      </c>
      <c r="G162" t="str">
        <f>IF(SUM('A5.3'!Q174:V174)=6,'A5.3'!E174,"")</f>
        <v/>
      </c>
      <c r="H162" t="str">
        <f>IF(SUM('A5.3'!Q174:V174)=6,'A5.3'!F174,"")</f>
        <v/>
      </c>
      <c r="I162" s="308" t="str">
        <f>IF(SUM('A5.3'!Q174:V174)=6,'A5.3'!G174,"")</f>
        <v/>
      </c>
      <c r="J162" t="str">
        <f>IF(SUM('A5.3'!Q174:V174)=6,'A5.3'!H174,"")</f>
        <v/>
      </c>
    </row>
    <row r="163" spans="1:10" x14ac:dyDescent="0.25">
      <c r="A163" t="str">
        <f>IF(SUM('A5.3'!Q175:V175)=6,'Angaben KH-Standort'!$D$25,"")</f>
        <v/>
      </c>
      <c r="B163" t="str">
        <f>IF(SUM('A5.3'!Q175:V175)=6,'Angaben KH-Standort'!$D$26,"")</f>
        <v/>
      </c>
      <c r="C163" t="str">
        <f>IF(SUM('A5.3'!Q175:V175)=6,'Angaben KH-Standort'!$D$12,"")</f>
        <v/>
      </c>
      <c r="D163" t="str">
        <f>IF(SUM('A5.3'!Q175:V175)=6,'A1'!$F$14,"")</f>
        <v/>
      </c>
      <c r="E163" t="str">
        <f>IF(SUM('A5.3'!Q175:V175)=6,'A5.3'!C175,"")</f>
        <v/>
      </c>
      <c r="F163" t="str">
        <f>IF(SUM('A5.3'!Q175:V175)=6,'A5.3'!D175,"")</f>
        <v/>
      </c>
      <c r="G163" t="str">
        <f>IF(SUM('A5.3'!Q175:V175)=6,'A5.3'!E175,"")</f>
        <v/>
      </c>
      <c r="H163" t="str">
        <f>IF(SUM('A5.3'!Q175:V175)=6,'A5.3'!F175,"")</f>
        <v/>
      </c>
      <c r="I163" s="308" t="str">
        <f>IF(SUM('A5.3'!Q175:V175)=6,'A5.3'!G175,"")</f>
        <v/>
      </c>
      <c r="J163" t="str">
        <f>IF(SUM('A5.3'!Q175:V175)=6,'A5.3'!H175,"")</f>
        <v/>
      </c>
    </row>
    <row r="164" spans="1:10" x14ac:dyDescent="0.25">
      <c r="A164" t="str">
        <f>IF(SUM('A5.3'!Q176:V176)=6,'Angaben KH-Standort'!$D$25,"")</f>
        <v/>
      </c>
      <c r="B164" t="str">
        <f>IF(SUM('A5.3'!Q176:V176)=6,'Angaben KH-Standort'!$D$26,"")</f>
        <v/>
      </c>
      <c r="C164" t="str">
        <f>IF(SUM('A5.3'!Q176:V176)=6,'Angaben KH-Standort'!$D$12,"")</f>
        <v/>
      </c>
      <c r="D164" t="str">
        <f>IF(SUM('A5.3'!Q176:V176)=6,'A1'!$F$14,"")</f>
        <v/>
      </c>
      <c r="E164" t="str">
        <f>IF(SUM('A5.3'!Q176:V176)=6,'A5.3'!C176,"")</f>
        <v/>
      </c>
      <c r="F164" t="str">
        <f>IF(SUM('A5.3'!Q176:V176)=6,'A5.3'!D176,"")</f>
        <v/>
      </c>
      <c r="G164" t="str">
        <f>IF(SUM('A5.3'!Q176:V176)=6,'A5.3'!E176,"")</f>
        <v/>
      </c>
      <c r="H164" t="str">
        <f>IF(SUM('A5.3'!Q176:V176)=6,'A5.3'!F176,"")</f>
        <v/>
      </c>
      <c r="I164" s="308" t="str">
        <f>IF(SUM('A5.3'!Q176:V176)=6,'A5.3'!G176,"")</f>
        <v/>
      </c>
      <c r="J164" t="str">
        <f>IF(SUM('A5.3'!Q176:V176)=6,'A5.3'!H176,"")</f>
        <v/>
      </c>
    </row>
    <row r="165" spans="1:10" x14ac:dyDescent="0.25">
      <c r="A165" t="str">
        <f>IF(SUM('A5.3'!Q177:V177)=6,'Angaben KH-Standort'!$D$25,"")</f>
        <v/>
      </c>
      <c r="B165" t="str">
        <f>IF(SUM('A5.3'!Q177:V177)=6,'Angaben KH-Standort'!$D$26,"")</f>
        <v/>
      </c>
      <c r="C165" t="str">
        <f>IF(SUM('A5.3'!Q177:V177)=6,'Angaben KH-Standort'!$D$12,"")</f>
        <v/>
      </c>
      <c r="D165" t="str">
        <f>IF(SUM('A5.3'!Q177:V177)=6,'A1'!$F$14,"")</f>
        <v/>
      </c>
      <c r="E165" t="str">
        <f>IF(SUM('A5.3'!Q177:V177)=6,'A5.3'!C177,"")</f>
        <v/>
      </c>
      <c r="F165" t="str">
        <f>IF(SUM('A5.3'!Q177:V177)=6,'A5.3'!D177,"")</f>
        <v/>
      </c>
      <c r="G165" t="str">
        <f>IF(SUM('A5.3'!Q177:V177)=6,'A5.3'!E177,"")</f>
        <v/>
      </c>
      <c r="H165" t="str">
        <f>IF(SUM('A5.3'!Q177:V177)=6,'A5.3'!F177,"")</f>
        <v/>
      </c>
      <c r="I165" s="308" t="str">
        <f>IF(SUM('A5.3'!Q177:V177)=6,'A5.3'!G177,"")</f>
        <v/>
      </c>
      <c r="J165" t="str">
        <f>IF(SUM('A5.3'!Q177:V177)=6,'A5.3'!H177,"")</f>
        <v/>
      </c>
    </row>
    <row r="166" spans="1:10" x14ac:dyDescent="0.25">
      <c r="A166" t="str">
        <f>IF(SUM('A5.3'!Q178:V178)=6,'Angaben KH-Standort'!$D$25,"")</f>
        <v/>
      </c>
      <c r="B166" t="str">
        <f>IF(SUM('A5.3'!Q178:V178)=6,'Angaben KH-Standort'!$D$26,"")</f>
        <v/>
      </c>
      <c r="C166" t="str">
        <f>IF(SUM('A5.3'!Q178:V178)=6,'Angaben KH-Standort'!$D$12,"")</f>
        <v/>
      </c>
      <c r="D166" t="str">
        <f>IF(SUM('A5.3'!Q178:V178)=6,'A1'!$F$14,"")</f>
        <v/>
      </c>
      <c r="E166" t="str">
        <f>IF(SUM('A5.3'!Q178:V178)=6,'A5.3'!C178,"")</f>
        <v/>
      </c>
      <c r="F166" t="str">
        <f>IF(SUM('A5.3'!Q178:V178)=6,'A5.3'!D178,"")</f>
        <v/>
      </c>
      <c r="G166" t="str">
        <f>IF(SUM('A5.3'!Q178:V178)=6,'A5.3'!E178,"")</f>
        <v/>
      </c>
      <c r="H166" t="str">
        <f>IF(SUM('A5.3'!Q178:V178)=6,'A5.3'!F178,"")</f>
        <v/>
      </c>
      <c r="I166" s="308" t="str">
        <f>IF(SUM('A5.3'!Q178:V178)=6,'A5.3'!G178,"")</f>
        <v/>
      </c>
      <c r="J166" t="str">
        <f>IF(SUM('A5.3'!Q178:V178)=6,'A5.3'!H178,"")</f>
        <v/>
      </c>
    </row>
    <row r="167" spans="1:10" x14ac:dyDescent="0.25">
      <c r="A167" t="str">
        <f>IF(SUM('A5.3'!Q179:V179)=6,'Angaben KH-Standort'!$D$25,"")</f>
        <v/>
      </c>
      <c r="B167" t="str">
        <f>IF(SUM('A5.3'!Q179:V179)=6,'Angaben KH-Standort'!$D$26,"")</f>
        <v/>
      </c>
      <c r="C167" t="str">
        <f>IF(SUM('A5.3'!Q179:V179)=6,'Angaben KH-Standort'!$D$12,"")</f>
        <v/>
      </c>
      <c r="D167" t="str">
        <f>IF(SUM('A5.3'!Q179:V179)=6,'A1'!$F$14,"")</f>
        <v/>
      </c>
      <c r="E167" t="str">
        <f>IF(SUM('A5.3'!Q179:V179)=6,'A5.3'!C179,"")</f>
        <v/>
      </c>
      <c r="F167" t="str">
        <f>IF(SUM('A5.3'!Q179:V179)=6,'A5.3'!D179,"")</f>
        <v/>
      </c>
      <c r="G167" t="str">
        <f>IF(SUM('A5.3'!Q179:V179)=6,'A5.3'!E179,"")</f>
        <v/>
      </c>
      <c r="H167" t="str">
        <f>IF(SUM('A5.3'!Q179:V179)=6,'A5.3'!F179,"")</f>
        <v/>
      </c>
      <c r="I167" s="308" t="str">
        <f>IF(SUM('A5.3'!Q179:V179)=6,'A5.3'!G179,"")</f>
        <v/>
      </c>
      <c r="J167" t="str">
        <f>IF(SUM('A5.3'!Q179:V179)=6,'A5.3'!H179,"")</f>
        <v/>
      </c>
    </row>
    <row r="168" spans="1:10" x14ac:dyDescent="0.25">
      <c r="A168" t="str">
        <f>IF(SUM('A5.3'!Q180:V180)=6,'Angaben KH-Standort'!$D$25,"")</f>
        <v/>
      </c>
      <c r="B168" t="str">
        <f>IF(SUM('A5.3'!Q180:V180)=6,'Angaben KH-Standort'!$D$26,"")</f>
        <v/>
      </c>
      <c r="C168" t="str">
        <f>IF(SUM('A5.3'!Q180:V180)=6,'Angaben KH-Standort'!$D$12,"")</f>
        <v/>
      </c>
      <c r="D168" t="str">
        <f>IF(SUM('A5.3'!Q180:V180)=6,'A1'!$F$14,"")</f>
        <v/>
      </c>
      <c r="E168" t="str">
        <f>IF(SUM('A5.3'!Q180:V180)=6,'A5.3'!C180,"")</f>
        <v/>
      </c>
      <c r="F168" t="str">
        <f>IF(SUM('A5.3'!Q180:V180)=6,'A5.3'!D180,"")</f>
        <v/>
      </c>
      <c r="G168" t="str">
        <f>IF(SUM('A5.3'!Q180:V180)=6,'A5.3'!E180,"")</f>
        <v/>
      </c>
      <c r="H168" t="str">
        <f>IF(SUM('A5.3'!Q180:V180)=6,'A5.3'!F180,"")</f>
        <v/>
      </c>
      <c r="I168" s="308" t="str">
        <f>IF(SUM('A5.3'!Q180:V180)=6,'A5.3'!G180,"")</f>
        <v/>
      </c>
      <c r="J168" t="str">
        <f>IF(SUM('A5.3'!Q180:V180)=6,'A5.3'!H180,"")</f>
        <v/>
      </c>
    </row>
    <row r="169" spans="1:10" x14ac:dyDescent="0.25">
      <c r="A169" t="str">
        <f>IF(SUM('A5.3'!Q181:V181)=6,'Angaben KH-Standort'!$D$25,"")</f>
        <v/>
      </c>
      <c r="B169" t="str">
        <f>IF(SUM('A5.3'!Q181:V181)=6,'Angaben KH-Standort'!$D$26,"")</f>
        <v/>
      </c>
      <c r="C169" t="str">
        <f>IF(SUM('A5.3'!Q181:V181)=6,'Angaben KH-Standort'!$D$12,"")</f>
        <v/>
      </c>
      <c r="D169" t="str">
        <f>IF(SUM('A5.3'!Q181:V181)=6,'A1'!$F$14,"")</f>
        <v/>
      </c>
      <c r="E169" t="str">
        <f>IF(SUM('A5.3'!Q181:V181)=6,'A5.3'!C181,"")</f>
        <v/>
      </c>
      <c r="F169" t="str">
        <f>IF(SUM('A5.3'!Q181:V181)=6,'A5.3'!D181,"")</f>
        <v/>
      </c>
      <c r="G169" t="str">
        <f>IF(SUM('A5.3'!Q181:V181)=6,'A5.3'!E181,"")</f>
        <v/>
      </c>
      <c r="H169" t="str">
        <f>IF(SUM('A5.3'!Q181:V181)=6,'A5.3'!F181,"")</f>
        <v/>
      </c>
      <c r="I169" s="308" t="str">
        <f>IF(SUM('A5.3'!Q181:V181)=6,'A5.3'!G181,"")</f>
        <v/>
      </c>
      <c r="J169" t="str">
        <f>IF(SUM('A5.3'!Q181:V181)=6,'A5.3'!H181,"")</f>
        <v/>
      </c>
    </row>
    <row r="170" spans="1:10" x14ac:dyDescent="0.25">
      <c r="A170" t="str">
        <f>IF(SUM('A5.3'!Q182:V182)=6,'Angaben KH-Standort'!$D$25,"")</f>
        <v/>
      </c>
      <c r="B170" t="str">
        <f>IF(SUM('A5.3'!Q182:V182)=6,'Angaben KH-Standort'!$D$26,"")</f>
        <v/>
      </c>
      <c r="C170" t="str">
        <f>IF(SUM('A5.3'!Q182:V182)=6,'Angaben KH-Standort'!$D$12,"")</f>
        <v/>
      </c>
      <c r="D170" t="str">
        <f>IF(SUM('A5.3'!Q182:V182)=6,'A1'!$F$14,"")</f>
        <v/>
      </c>
      <c r="E170" t="str">
        <f>IF(SUM('A5.3'!Q182:V182)=6,'A5.3'!C182,"")</f>
        <v/>
      </c>
      <c r="F170" t="str">
        <f>IF(SUM('A5.3'!Q182:V182)=6,'A5.3'!D182,"")</f>
        <v/>
      </c>
      <c r="G170" t="str">
        <f>IF(SUM('A5.3'!Q182:V182)=6,'A5.3'!E182,"")</f>
        <v/>
      </c>
      <c r="H170" t="str">
        <f>IF(SUM('A5.3'!Q182:V182)=6,'A5.3'!F182,"")</f>
        <v/>
      </c>
      <c r="I170" s="308" t="str">
        <f>IF(SUM('A5.3'!Q182:V182)=6,'A5.3'!G182,"")</f>
        <v/>
      </c>
      <c r="J170" t="str">
        <f>IF(SUM('A5.3'!Q182:V182)=6,'A5.3'!H182,"")</f>
        <v/>
      </c>
    </row>
    <row r="171" spans="1:10" x14ac:dyDescent="0.25">
      <c r="A171" t="str">
        <f>IF(SUM('A5.3'!Q183:V183)=6,'Angaben KH-Standort'!$D$25,"")</f>
        <v/>
      </c>
      <c r="B171" t="str">
        <f>IF(SUM('A5.3'!Q183:V183)=6,'Angaben KH-Standort'!$D$26,"")</f>
        <v/>
      </c>
      <c r="C171" t="str">
        <f>IF(SUM('A5.3'!Q183:V183)=6,'Angaben KH-Standort'!$D$12,"")</f>
        <v/>
      </c>
      <c r="D171" t="str">
        <f>IF(SUM('A5.3'!Q183:V183)=6,'A1'!$F$14,"")</f>
        <v/>
      </c>
      <c r="E171" t="str">
        <f>IF(SUM('A5.3'!Q183:V183)=6,'A5.3'!C183,"")</f>
        <v/>
      </c>
      <c r="F171" t="str">
        <f>IF(SUM('A5.3'!Q183:V183)=6,'A5.3'!D183,"")</f>
        <v/>
      </c>
      <c r="G171" t="str">
        <f>IF(SUM('A5.3'!Q183:V183)=6,'A5.3'!E183,"")</f>
        <v/>
      </c>
      <c r="H171" t="str">
        <f>IF(SUM('A5.3'!Q183:V183)=6,'A5.3'!F183,"")</f>
        <v/>
      </c>
      <c r="I171" s="308" t="str">
        <f>IF(SUM('A5.3'!Q183:V183)=6,'A5.3'!G183,"")</f>
        <v/>
      </c>
      <c r="J171" t="str">
        <f>IF(SUM('A5.3'!Q183:V183)=6,'A5.3'!H183,"")</f>
        <v/>
      </c>
    </row>
    <row r="172" spans="1:10" x14ac:dyDescent="0.25">
      <c r="A172" t="str">
        <f>IF(SUM('A5.3'!Q184:V184)=6,'Angaben KH-Standort'!$D$25,"")</f>
        <v/>
      </c>
      <c r="B172" t="str">
        <f>IF(SUM('A5.3'!Q184:V184)=6,'Angaben KH-Standort'!$D$26,"")</f>
        <v/>
      </c>
      <c r="C172" t="str">
        <f>IF(SUM('A5.3'!Q184:V184)=6,'Angaben KH-Standort'!$D$12,"")</f>
        <v/>
      </c>
      <c r="D172" t="str">
        <f>IF(SUM('A5.3'!Q184:V184)=6,'A1'!$F$14,"")</f>
        <v/>
      </c>
      <c r="E172" t="str">
        <f>IF(SUM('A5.3'!Q184:V184)=6,'A5.3'!C184,"")</f>
        <v/>
      </c>
      <c r="F172" t="str">
        <f>IF(SUM('A5.3'!Q184:V184)=6,'A5.3'!D184,"")</f>
        <v/>
      </c>
      <c r="G172" t="str">
        <f>IF(SUM('A5.3'!Q184:V184)=6,'A5.3'!E184,"")</f>
        <v/>
      </c>
      <c r="H172" t="str">
        <f>IF(SUM('A5.3'!Q184:V184)=6,'A5.3'!F184,"")</f>
        <v/>
      </c>
      <c r="I172" s="308" t="str">
        <f>IF(SUM('A5.3'!Q184:V184)=6,'A5.3'!G184,"")</f>
        <v/>
      </c>
      <c r="J172" t="str">
        <f>IF(SUM('A5.3'!Q184:V184)=6,'A5.3'!H184,"")</f>
        <v/>
      </c>
    </row>
    <row r="173" spans="1:10" x14ac:dyDescent="0.25">
      <c r="A173" t="str">
        <f>IF(SUM('A5.3'!Q185:V185)=6,'Angaben KH-Standort'!$D$25,"")</f>
        <v/>
      </c>
      <c r="B173" t="str">
        <f>IF(SUM('A5.3'!Q185:V185)=6,'Angaben KH-Standort'!$D$26,"")</f>
        <v/>
      </c>
      <c r="C173" t="str">
        <f>IF(SUM('A5.3'!Q185:V185)=6,'Angaben KH-Standort'!$D$12,"")</f>
        <v/>
      </c>
      <c r="D173" t="str">
        <f>IF(SUM('A5.3'!Q185:V185)=6,'A1'!$F$14,"")</f>
        <v/>
      </c>
      <c r="E173" t="str">
        <f>IF(SUM('A5.3'!Q185:V185)=6,'A5.3'!C185,"")</f>
        <v/>
      </c>
      <c r="F173" t="str">
        <f>IF(SUM('A5.3'!Q185:V185)=6,'A5.3'!D185,"")</f>
        <v/>
      </c>
      <c r="G173" t="str">
        <f>IF(SUM('A5.3'!Q185:V185)=6,'A5.3'!E185,"")</f>
        <v/>
      </c>
      <c r="H173" t="str">
        <f>IF(SUM('A5.3'!Q185:V185)=6,'A5.3'!F185,"")</f>
        <v/>
      </c>
      <c r="I173" s="308" t="str">
        <f>IF(SUM('A5.3'!Q185:V185)=6,'A5.3'!G185,"")</f>
        <v/>
      </c>
      <c r="J173" t="str">
        <f>IF(SUM('A5.3'!Q185:V185)=6,'A5.3'!H185,"")</f>
        <v/>
      </c>
    </row>
    <row r="174" spans="1:10" x14ac:dyDescent="0.25">
      <c r="A174" t="str">
        <f>IF(SUM('A5.3'!Q186:V186)=6,'Angaben KH-Standort'!$D$25,"")</f>
        <v/>
      </c>
      <c r="B174" t="str">
        <f>IF(SUM('A5.3'!Q186:V186)=6,'Angaben KH-Standort'!$D$26,"")</f>
        <v/>
      </c>
      <c r="C174" t="str">
        <f>IF(SUM('A5.3'!Q186:V186)=6,'Angaben KH-Standort'!$D$12,"")</f>
        <v/>
      </c>
      <c r="D174" t="str">
        <f>IF(SUM('A5.3'!Q186:V186)=6,'A1'!$F$14,"")</f>
        <v/>
      </c>
      <c r="E174" t="str">
        <f>IF(SUM('A5.3'!Q186:V186)=6,'A5.3'!C186,"")</f>
        <v/>
      </c>
      <c r="F174" t="str">
        <f>IF(SUM('A5.3'!Q186:V186)=6,'A5.3'!D186,"")</f>
        <v/>
      </c>
      <c r="G174" t="str">
        <f>IF(SUM('A5.3'!Q186:V186)=6,'A5.3'!E186,"")</f>
        <v/>
      </c>
      <c r="H174" t="str">
        <f>IF(SUM('A5.3'!Q186:V186)=6,'A5.3'!F186,"")</f>
        <v/>
      </c>
      <c r="I174" s="308" t="str">
        <f>IF(SUM('A5.3'!Q186:V186)=6,'A5.3'!G186,"")</f>
        <v/>
      </c>
      <c r="J174" t="str">
        <f>IF(SUM('A5.3'!Q186:V186)=6,'A5.3'!H186,"")</f>
        <v/>
      </c>
    </row>
    <row r="175" spans="1:10" x14ac:dyDescent="0.25">
      <c r="A175" t="str">
        <f>IF(SUM('A5.3'!Q187:V187)=6,'Angaben KH-Standort'!$D$25,"")</f>
        <v/>
      </c>
      <c r="B175" t="str">
        <f>IF(SUM('A5.3'!Q187:V187)=6,'Angaben KH-Standort'!$D$26,"")</f>
        <v/>
      </c>
      <c r="C175" t="str">
        <f>IF(SUM('A5.3'!Q187:V187)=6,'Angaben KH-Standort'!$D$12,"")</f>
        <v/>
      </c>
      <c r="D175" t="str">
        <f>IF(SUM('A5.3'!Q187:V187)=6,'A1'!$F$14,"")</f>
        <v/>
      </c>
      <c r="E175" t="str">
        <f>IF(SUM('A5.3'!Q187:V187)=6,'A5.3'!C187,"")</f>
        <v/>
      </c>
      <c r="F175" t="str">
        <f>IF(SUM('A5.3'!Q187:V187)=6,'A5.3'!D187,"")</f>
        <v/>
      </c>
      <c r="G175" t="str">
        <f>IF(SUM('A5.3'!Q187:V187)=6,'A5.3'!E187,"")</f>
        <v/>
      </c>
      <c r="H175" t="str">
        <f>IF(SUM('A5.3'!Q187:V187)=6,'A5.3'!F187,"")</f>
        <v/>
      </c>
      <c r="I175" s="308" t="str">
        <f>IF(SUM('A5.3'!Q187:V187)=6,'A5.3'!G187,"")</f>
        <v/>
      </c>
      <c r="J175" t="str">
        <f>IF(SUM('A5.3'!Q187:V187)=6,'A5.3'!H187,"")</f>
        <v/>
      </c>
    </row>
    <row r="176" spans="1:10" x14ac:dyDescent="0.25">
      <c r="A176" t="str">
        <f>IF(SUM('A5.3'!Q188:V188)=6,'Angaben KH-Standort'!$D$25,"")</f>
        <v/>
      </c>
      <c r="B176" t="str">
        <f>IF(SUM('A5.3'!Q188:V188)=6,'Angaben KH-Standort'!$D$26,"")</f>
        <v/>
      </c>
      <c r="C176" t="str">
        <f>IF(SUM('A5.3'!Q188:V188)=6,'Angaben KH-Standort'!$D$12,"")</f>
        <v/>
      </c>
      <c r="D176" t="str">
        <f>IF(SUM('A5.3'!Q188:V188)=6,'A1'!$F$14,"")</f>
        <v/>
      </c>
      <c r="E176" t="str">
        <f>IF(SUM('A5.3'!Q188:V188)=6,'A5.3'!C188,"")</f>
        <v/>
      </c>
      <c r="F176" t="str">
        <f>IF(SUM('A5.3'!Q188:V188)=6,'A5.3'!D188,"")</f>
        <v/>
      </c>
      <c r="G176" t="str">
        <f>IF(SUM('A5.3'!Q188:V188)=6,'A5.3'!E188,"")</f>
        <v/>
      </c>
      <c r="H176" t="str">
        <f>IF(SUM('A5.3'!Q188:V188)=6,'A5.3'!F188,"")</f>
        <v/>
      </c>
      <c r="I176" s="308" t="str">
        <f>IF(SUM('A5.3'!Q188:V188)=6,'A5.3'!G188,"")</f>
        <v/>
      </c>
      <c r="J176" t="str">
        <f>IF(SUM('A5.3'!Q188:V188)=6,'A5.3'!H188,"")</f>
        <v/>
      </c>
    </row>
    <row r="177" spans="1:10" x14ac:dyDescent="0.25">
      <c r="A177" t="str">
        <f>IF(SUM('A5.3'!Q189:V189)=6,'Angaben KH-Standort'!$D$25,"")</f>
        <v/>
      </c>
      <c r="B177" t="str">
        <f>IF(SUM('A5.3'!Q189:V189)=6,'Angaben KH-Standort'!$D$26,"")</f>
        <v/>
      </c>
      <c r="C177" t="str">
        <f>IF(SUM('A5.3'!Q189:V189)=6,'Angaben KH-Standort'!$D$12,"")</f>
        <v/>
      </c>
      <c r="D177" t="str">
        <f>IF(SUM('A5.3'!Q189:V189)=6,'A1'!$F$14,"")</f>
        <v/>
      </c>
      <c r="E177" t="str">
        <f>IF(SUM('A5.3'!Q189:V189)=6,'A5.3'!C189,"")</f>
        <v/>
      </c>
      <c r="F177" t="str">
        <f>IF(SUM('A5.3'!Q189:V189)=6,'A5.3'!D189,"")</f>
        <v/>
      </c>
      <c r="G177" t="str">
        <f>IF(SUM('A5.3'!Q189:V189)=6,'A5.3'!E189,"")</f>
        <v/>
      </c>
      <c r="H177" t="str">
        <f>IF(SUM('A5.3'!Q189:V189)=6,'A5.3'!F189,"")</f>
        <v/>
      </c>
      <c r="I177" s="308" t="str">
        <f>IF(SUM('A5.3'!Q189:V189)=6,'A5.3'!G189,"")</f>
        <v/>
      </c>
      <c r="J177" t="str">
        <f>IF(SUM('A5.3'!Q189:V189)=6,'A5.3'!H189,"")</f>
        <v/>
      </c>
    </row>
    <row r="178" spans="1:10" x14ac:dyDescent="0.25">
      <c r="A178" t="str">
        <f>IF(SUM('A5.3'!Q190:V190)=6,'Angaben KH-Standort'!$D$25,"")</f>
        <v/>
      </c>
      <c r="B178" t="str">
        <f>IF(SUM('A5.3'!Q190:V190)=6,'Angaben KH-Standort'!$D$26,"")</f>
        <v/>
      </c>
      <c r="C178" t="str">
        <f>IF(SUM('A5.3'!Q190:V190)=6,'Angaben KH-Standort'!$D$12,"")</f>
        <v/>
      </c>
      <c r="D178" t="str">
        <f>IF(SUM('A5.3'!Q190:V190)=6,'A1'!$F$14,"")</f>
        <v/>
      </c>
      <c r="E178" t="str">
        <f>IF(SUM('A5.3'!Q190:V190)=6,'A5.3'!C190,"")</f>
        <v/>
      </c>
      <c r="F178" t="str">
        <f>IF(SUM('A5.3'!Q190:V190)=6,'A5.3'!D190,"")</f>
        <v/>
      </c>
      <c r="G178" t="str">
        <f>IF(SUM('A5.3'!Q190:V190)=6,'A5.3'!E190,"")</f>
        <v/>
      </c>
      <c r="H178" t="str">
        <f>IF(SUM('A5.3'!Q190:V190)=6,'A5.3'!F190,"")</f>
        <v/>
      </c>
      <c r="I178" s="308" t="str">
        <f>IF(SUM('A5.3'!Q190:V190)=6,'A5.3'!G190,"")</f>
        <v/>
      </c>
      <c r="J178" t="str">
        <f>IF(SUM('A5.3'!Q190:V190)=6,'A5.3'!H190,"")</f>
        <v/>
      </c>
    </row>
    <row r="179" spans="1:10" x14ac:dyDescent="0.25">
      <c r="A179" t="str">
        <f>IF(SUM('A5.3'!Q191:V191)=6,'Angaben KH-Standort'!$D$25,"")</f>
        <v/>
      </c>
      <c r="B179" t="str">
        <f>IF(SUM('A5.3'!Q191:V191)=6,'Angaben KH-Standort'!$D$26,"")</f>
        <v/>
      </c>
      <c r="C179" t="str">
        <f>IF(SUM('A5.3'!Q191:V191)=6,'Angaben KH-Standort'!$D$12,"")</f>
        <v/>
      </c>
      <c r="D179" t="str">
        <f>IF(SUM('A5.3'!Q191:V191)=6,'A1'!$F$14,"")</f>
        <v/>
      </c>
      <c r="E179" t="str">
        <f>IF(SUM('A5.3'!Q191:V191)=6,'A5.3'!C191,"")</f>
        <v/>
      </c>
      <c r="F179" t="str">
        <f>IF(SUM('A5.3'!Q191:V191)=6,'A5.3'!D191,"")</f>
        <v/>
      </c>
      <c r="G179" t="str">
        <f>IF(SUM('A5.3'!Q191:V191)=6,'A5.3'!E191,"")</f>
        <v/>
      </c>
      <c r="H179" t="str">
        <f>IF(SUM('A5.3'!Q191:V191)=6,'A5.3'!F191,"")</f>
        <v/>
      </c>
      <c r="I179" s="308" t="str">
        <f>IF(SUM('A5.3'!Q191:V191)=6,'A5.3'!G191,"")</f>
        <v/>
      </c>
      <c r="J179" t="str">
        <f>IF(SUM('A5.3'!Q191:V191)=6,'A5.3'!H191,"")</f>
        <v/>
      </c>
    </row>
    <row r="180" spans="1:10" x14ac:dyDescent="0.25">
      <c r="A180" t="str">
        <f>IF(SUM('A5.3'!Q192:V192)=6,'Angaben KH-Standort'!$D$25,"")</f>
        <v/>
      </c>
      <c r="B180" t="str">
        <f>IF(SUM('A5.3'!Q192:V192)=6,'Angaben KH-Standort'!$D$26,"")</f>
        <v/>
      </c>
      <c r="C180" t="str">
        <f>IF(SUM('A5.3'!Q192:V192)=6,'Angaben KH-Standort'!$D$12,"")</f>
        <v/>
      </c>
      <c r="D180" t="str">
        <f>IF(SUM('A5.3'!Q192:V192)=6,'A1'!$F$14,"")</f>
        <v/>
      </c>
      <c r="E180" t="str">
        <f>IF(SUM('A5.3'!Q192:V192)=6,'A5.3'!C192,"")</f>
        <v/>
      </c>
      <c r="F180" t="str">
        <f>IF(SUM('A5.3'!Q192:V192)=6,'A5.3'!D192,"")</f>
        <v/>
      </c>
      <c r="G180" t="str">
        <f>IF(SUM('A5.3'!Q192:V192)=6,'A5.3'!E192,"")</f>
        <v/>
      </c>
      <c r="H180" t="str">
        <f>IF(SUM('A5.3'!Q192:V192)=6,'A5.3'!F192,"")</f>
        <v/>
      </c>
      <c r="I180" s="308" t="str">
        <f>IF(SUM('A5.3'!Q192:V192)=6,'A5.3'!G192,"")</f>
        <v/>
      </c>
      <c r="J180" t="str">
        <f>IF(SUM('A5.3'!Q192:V192)=6,'A5.3'!H192,"")</f>
        <v/>
      </c>
    </row>
    <row r="181" spans="1:10" x14ac:dyDescent="0.25">
      <c r="A181" t="str">
        <f>IF(SUM('A5.3'!Q193:V193)=6,'Angaben KH-Standort'!$D$25,"")</f>
        <v/>
      </c>
      <c r="B181" t="str">
        <f>IF(SUM('A5.3'!Q193:V193)=6,'Angaben KH-Standort'!$D$26,"")</f>
        <v/>
      </c>
      <c r="C181" t="str">
        <f>IF(SUM('A5.3'!Q193:V193)=6,'Angaben KH-Standort'!$D$12,"")</f>
        <v/>
      </c>
      <c r="D181" t="str">
        <f>IF(SUM('A5.3'!Q193:V193)=6,'A1'!$F$14,"")</f>
        <v/>
      </c>
      <c r="E181" t="str">
        <f>IF(SUM('A5.3'!Q193:V193)=6,'A5.3'!C193,"")</f>
        <v/>
      </c>
      <c r="F181" t="str">
        <f>IF(SUM('A5.3'!Q193:V193)=6,'A5.3'!D193,"")</f>
        <v/>
      </c>
      <c r="G181" t="str">
        <f>IF(SUM('A5.3'!Q193:V193)=6,'A5.3'!E193,"")</f>
        <v/>
      </c>
      <c r="H181" t="str">
        <f>IF(SUM('A5.3'!Q193:V193)=6,'A5.3'!F193,"")</f>
        <v/>
      </c>
      <c r="I181" s="308" t="str">
        <f>IF(SUM('A5.3'!Q193:V193)=6,'A5.3'!G193,"")</f>
        <v/>
      </c>
      <c r="J181" t="str">
        <f>IF(SUM('A5.3'!Q193:V193)=6,'A5.3'!H193,"")</f>
        <v/>
      </c>
    </row>
    <row r="182" spans="1:10" x14ac:dyDescent="0.25">
      <c r="A182" t="str">
        <f>IF(SUM('A5.3'!Q194:V194)=6,'Angaben KH-Standort'!$D$25,"")</f>
        <v/>
      </c>
      <c r="B182" t="str">
        <f>IF(SUM('A5.3'!Q194:V194)=6,'Angaben KH-Standort'!$D$26,"")</f>
        <v/>
      </c>
      <c r="C182" t="str">
        <f>IF(SUM('A5.3'!Q194:V194)=6,'Angaben KH-Standort'!$D$12,"")</f>
        <v/>
      </c>
      <c r="D182" t="str">
        <f>IF(SUM('A5.3'!Q194:V194)=6,'A1'!$F$14,"")</f>
        <v/>
      </c>
      <c r="E182" t="str">
        <f>IF(SUM('A5.3'!Q194:V194)=6,'A5.3'!C194,"")</f>
        <v/>
      </c>
      <c r="F182" t="str">
        <f>IF(SUM('A5.3'!Q194:V194)=6,'A5.3'!D194,"")</f>
        <v/>
      </c>
      <c r="G182" t="str">
        <f>IF(SUM('A5.3'!Q194:V194)=6,'A5.3'!E194,"")</f>
        <v/>
      </c>
      <c r="H182" t="str">
        <f>IF(SUM('A5.3'!Q194:V194)=6,'A5.3'!F194,"")</f>
        <v/>
      </c>
      <c r="I182" s="308" t="str">
        <f>IF(SUM('A5.3'!Q194:V194)=6,'A5.3'!G194,"")</f>
        <v/>
      </c>
      <c r="J182" t="str">
        <f>IF(SUM('A5.3'!Q194:V194)=6,'A5.3'!H194,"")</f>
        <v/>
      </c>
    </row>
    <row r="183" spans="1:10" x14ac:dyDescent="0.25">
      <c r="A183" t="str">
        <f>IF(SUM('A5.3'!Q195:V195)=6,'Angaben KH-Standort'!$D$25,"")</f>
        <v/>
      </c>
      <c r="B183" t="str">
        <f>IF(SUM('A5.3'!Q195:V195)=6,'Angaben KH-Standort'!$D$26,"")</f>
        <v/>
      </c>
      <c r="C183" t="str">
        <f>IF(SUM('A5.3'!Q195:V195)=6,'Angaben KH-Standort'!$D$12,"")</f>
        <v/>
      </c>
      <c r="D183" t="str">
        <f>IF(SUM('A5.3'!Q195:V195)=6,'A1'!$F$14,"")</f>
        <v/>
      </c>
      <c r="E183" t="str">
        <f>IF(SUM('A5.3'!Q195:V195)=6,'A5.3'!C195,"")</f>
        <v/>
      </c>
      <c r="F183" t="str">
        <f>IF(SUM('A5.3'!Q195:V195)=6,'A5.3'!D195,"")</f>
        <v/>
      </c>
      <c r="G183" t="str">
        <f>IF(SUM('A5.3'!Q195:V195)=6,'A5.3'!E195,"")</f>
        <v/>
      </c>
      <c r="H183" t="str">
        <f>IF(SUM('A5.3'!Q195:V195)=6,'A5.3'!F195,"")</f>
        <v/>
      </c>
      <c r="I183" s="308" t="str">
        <f>IF(SUM('A5.3'!Q195:V195)=6,'A5.3'!G195,"")</f>
        <v/>
      </c>
      <c r="J183" t="str">
        <f>IF(SUM('A5.3'!Q195:V195)=6,'A5.3'!H195,"")</f>
        <v/>
      </c>
    </row>
    <row r="184" spans="1:10" x14ac:dyDescent="0.25">
      <c r="A184" t="str">
        <f>IF(SUM('A5.3'!Q196:V196)=6,'Angaben KH-Standort'!$D$25,"")</f>
        <v/>
      </c>
      <c r="B184" t="str">
        <f>IF(SUM('A5.3'!Q196:V196)=6,'Angaben KH-Standort'!$D$26,"")</f>
        <v/>
      </c>
      <c r="C184" t="str">
        <f>IF(SUM('A5.3'!Q196:V196)=6,'Angaben KH-Standort'!$D$12,"")</f>
        <v/>
      </c>
      <c r="D184" t="str">
        <f>IF(SUM('A5.3'!Q196:V196)=6,'A1'!$F$14,"")</f>
        <v/>
      </c>
      <c r="E184" t="str">
        <f>IF(SUM('A5.3'!Q196:V196)=6,'A5.3'!C196,"")</f>
        <v/>
      </c>
      <c r="F184" t="str">
        <f>IF(SUM('A5.3'!Q196:V196)=6,'A5.3'!D196,"")</f>
        <v/>
      </c>
      <c r="G184" t="str">
        <f>IF(SUM('A5.3'!Q196:V196)=6,'A5.3'!E196,"")</f>
        <v/>
      </c>
      <c r="H184" t="str">
        <f>IF(SUM('A5.3'!Q196:V196)=6,'A5.3'!F196,"")</f>
        <v/>
      </c>
      <c r="I184" s="308" t="str">
        <f>IF(SUM('A5.3'!Q196:V196)=6,'A5.3'!G196,"")</f>
        <v/>
      </c>
      <c r="J184" t="str">
        <f>IF(SUM('A5.3'!Q196:V196)=6,'A5.3'!H196,"")</f>
        <v/>
      </c>
    </row>
    <row r="185" spans="1:10" x14ac:dyDescent="0.25">
      <c r="A185" t="str">
        <f>IF(SUM('A5.3'!Q197:V197)=6,'Angaben KH-Standort'!$D$25,"")</f>
        <v/>
      </c>
      <c r="B185" t="str">
        <f>IF(SUM('A5.3'!Q197:V197)=6,'Angaben KH-Standort'!$D$26,"")</f>
        <v/>
      </c>
      <c r="C185" t="str">
        <f>IF(SUM('A5.3'!Q197:V197)=6,'Angaben KH-Standort'!$D$12,"")</f>
        <v/>
      </c>
      <c r="D185" t="str">
        <f>IF(SUM('A5.3'!Q197:V197)=6,'A1'!$F$14,"")</f>
        <v/>
      </c>
      <c r="E185" t="str">
        <f>IF(SUM('A5.3'!Q197:V197)=6,'A5.3'!C197,"")</f>
        <v/>
      </c>
      <c r="F185" t="str">
        <f>IF(SUM('A5.3'!Q197:V197)=6,'A5.3'!D197,"")</f>
        <v/>
      </c>
      <c r="G185" t="str">
        <f>IF(SUM('A5.3'!Q197:V197)=6,'A5.3'!E197,"")</f>
        <v/>
      </c>
      <c r="H185" t="str">
        <f>IF(SUM('A5.3'!Q197:V197)=6,'A5.3'!F197,"")</f>
        <v/>
      </c>
      <c r="I185" s="308" t="str">
        <f>IF(SUM('A5.3'!Q197:V197)=6,'A5.3'!G197,"")</f>
        <v/>
      </c>
      <c r="J185" t="str">
        <f>IF(SUM('A5.3'!Q197:V197)=6,'A5.3'!H197,"")</f>
        <v/>
      </c>
    </row>
    <row r="186" spans="1:10" x14ac:dyDescent="0.25">
      <c r="A186" t="str">
        <f>IF(SUM('A5.3'!Q198:V198)=6,'Angaben KH-Standort'!$D$25,"")</f>
        <v/>
      </c>
      <c r="B186" t="str">
        <f>IF(SUM('A5.3'!Q198:V198)=6,'Angaben KH-Standort'!$D$26,"")</f>
        <v/>
      </c>
      <c r="C186" t="str">
        <f>IF(SUM('A5.3'!Q198:V198)=6,'Angaben KH-Standort'!$D$12,"")</f>
        <v/>
      </c>
      <c r="D186" t="str">
        <f>IF(SUM('A5.3'!Q198:V198)=6,'A1'!$F$14,"")</f>
        <v/>
      </c>
      <c r="E186" t="str">
        <f>IF(SUM('A5.3'!Q198:V198)=6,'A5.3'!C198,"")</f>
        <v/>
      </c>
      <c r="F186" t="str">
        <f>IF(SUM('A5.3'!Q198:V198)=6,'A5.3'!D198,"")</f>
        <v/>
      </c>
      <c r="G186" t="str">
        <f>IF(SUM('A5.3'!Q198:V198)=6,'A5.3'!E198,"")</f>
        <v/>
      </c>
      <c r="H186" t="str">
        <f>IF(SUM('A5.3'!Q198:V198)=6,'A5.3'!F198,"")</f>
        <v/>
      </c>
      <c r="I186" s="308" t="str">
        <f>IF(SUM('A5.3'!Q198:V198)=6,'A5.3'!G198,"")</f>
        <v/>
      </c>
      <c r="J186" t="str">
        <f>IF(SUM('A5.3'!Q198:V198)=6,'A5.3'!H198,"")</f>
        <v/>
      </c>
    </row>
    <row r="187" spans="1:10" x14ac:dyDescent="0.25">
      <c r="A187" t="str">
        <f>IF(SUM('A5.3'!Q199:V199)=6,'Angaben KH-Standort'!$D$25,"")</f>
        <v/>
      </c>
      <c r="B187" t="str">
        <f>IF(SUM('A5.3'!Q199:V199)=6,'Angaben KH-Standort'!$D$26,"")</f>
        <v/>
      </c>
      <c r="C187" t="str">
        <f>IF(SUM('A5.3'!Q199:V199)=6,'Angaben KH-Standort'!$D$12,"")</f>
        <v/>
      </c>
      <c r="D187" t="str">
        <f>IF(SUM('A5.3'!Q199:V199)=6,'A1'!$F$14,"")</f>
        <v/>
      </c>
      <c r="E187" t="str">
        <f>IF(SUM('A5.3'!Q199:V199)=6,'A5.3'!C199,"")</f>
        <v/>
      </c>
      <c r="F187" t="str">
        <f>IF(SUM('A5.3'!Q199:V199)=6,'A5.3'!D199,"")</f>
        <v/>
      </c>
      <c r="G187" t="str">
        <f>IF(SUM('A5.3'!Q199:V199)=6,'A5.3'!E199,"")</f>
        <v/>
      </c>
      <c r="H187" t="str">
        <f>IF(SUM('A5.3'!Q199:V199)=6,'A5.3'!F199,"")</f>
        <v/>
      </c>
      <c r="I187" s="308" t="str">
        <f>IF(SUM('A5.3'!Q199:V199)=6,'A5.3'!G199,"")</f>
        <v/>
      </c>
      <c r="J187" t="str">
        <f>IF(SUM('A5.3'!Q199:V199)=6,'A5.3'!H199,"")</f>
        <v/>
      </c>
    </row>
    <row r="188" spans="1:10" x14ac:dyDescent="0.25">
      <c r="A188" t="str">
        <f>IF(SUM('A5.3'!Q200:V200)=6,'Angaben KH-Standort'!$D$25,"")</f>
        <v/>
      </c>
      <c r="B188" t="str">
        <f>IF(SUM('A5.3'!Q200:V200)=6,'Angaben KH-Standort'!$D$26,"")</f>
        <v/>
      </c>
      <c r="C188" t="str">
        <f>IF(SUM('A5.3'!Q200:V200)=6,'Angaben KH-Standort'!$D$12,"")</f>
        <v/>
      </c>
      <c r="D188" t="str">
        <f>IF(SUM('A5.3'!Q200:V200)=6,'A1'!$F$14,"")</f>
        <v/>
      </c>
      <c r="E188" t="str">
        <f>IF(SUM('A5.3'!Q200:V200)=6,'A5.3'!C200,"")</f>
        <v/>
      </c>
      <c r="F188" t="str">
        <f>IF(SUM('A5.3'!Q200:V200)=6,'A5.3'!D200,"")</f>
        <v/>
      </c>
      <c r="G188" t="str">
        <f>IF(SUM('A5.3'!Q200:V200)=6,'A5.3'!E200,"")</f>
        <v/>
      </c>
      <c r="H188" t="str">
        <f>IF(SUM('A5.3'!Q200:V200)=6,'A5.3'!F200,"")</f>
        <v/>
      </c>
      <c r="I188" s="308" t="str">
        <f>IF(SUM('A5.3'!Q200:V200)=6,'A5.3'!G200,"")</f>
        <v/>
      </c>
      <c r="J188" t="str">
        <f>IF(SUM('A5.3'!Q200:V200)=6,'A5.3'!H200,"")</f>
        <v/>
      </c>
    </row>
    <row r="189" spans="1:10" x14ac:dyDescent="0.25">
      <c r="A189" t="str">
        <f>IF(SUM('A5.3'!Q201:V201)=6,'Angaben KH-Standort'!$D$25,"")</f>
        <v/>
      </c>
      <c r="B189" t="str">
        <f>IF(SUM('A5.3'!Q201:V201)=6,'Angaben KH-Standort'!$D$26,"")</f>
        <v/>
      </c>
      <c r="C189" t="str">
        <f>IF(SUM('A5.3'!Q201:V201)=6,'Angaben KH-Standort'!$D$12,"")</f>
        <v/>
      </c>
      <c r="D189" t="str">
        <f>IF(SUM('A5.3'!Q201:V201)=6,'A1'!$F$14,"")</f>
        <v/>
      </c>
      <c r="E189" t="str">
        <f>IF(SUM('A5.3'!Q201:V201)=6,'A5.3'!C201,"")</f>
        <v/>
      </c>
      <c r="F189" t="str">
        <f>IF(SUM('A5.3'!Q201:V201)=6,'A5.3'!D201,"")</f>
        <v/>
      </c>
      <c r="G189" t="str">
        <f>IF(SUM('A5.3'!Q201:V201)=6,'A5.3'!E201,"")</f>
        <v/>
      </c>
      <c r="H189" t="str">
        <f>IF(SUM('A5.3'!Q201:V201)=6,'A5.3'!F201,"")</f>
        <v/>
      </c>
      <c r="I189" s="308" t="str">
        <f>IF(SUM('A5.3'!Q201:V201)=6,'A5.3'!G201,"")</f>
        <v/>
      </c>
      <c r="J189" t="str">
        <f>IF(SUM('A5.3'!Q201:V201)=6,'A5.3'!H201,"")</f>
        <v/>
      </c>
    </row>
    <row r="190" spans="1:10" x14ac:dyDescent="0.25">
      <c r="A190" t="str">
        <f>IF(SUM('A5.3'!Q202:V202)=6,'Angaben KH-Standort'!$D$25,"")</f>
        <v/>
      </c>
      <c r="B190" t="str">
        <f>IF(SUM('A5.3'!Q202:V202)=6,'Angaben KH-Standort'!$D$26,"")</f>
        <v/>
      </c>
      <c r="C190" t="str">
        <f>IF(SUM('A5.3'!Q202:V202)=6,'Angaben KH-Standort'!$D$12,"")</f>
        <v/>
      </c>
      <c r="D190" t="str">
        <f>IF(SUM('A5.3'!Q202:V202)=6,'A1'!$F$14,"")</f>
        <v/>
      </c>
      <c r="E190" t="str">
        <f>IF(SUM('A5.3'!Q202:V202)=6,'A5.3'!C202,"")</f>
        <v/>
      </c>
      <c r="F190" t="str">
        <f>IF(SUM('A5.3'!Q202:V202)=6,'A5.3'!D202,"")</f>
        <v/>
      </c>
      <c r="G190" t="str">
        <f>IF(SUM('A5.3'!Q202:V202)=6,'A5.3'!E202,"")</f>
        <v/>
      </c>
      <c r="H190" t="str">
        <f>IF(SUM('A5.3'!Q202:V202)=6,'A5.3'!F202,"")</f>
        <v/>
      </c>
      <c r="I190" s="308" t="str">
        <f>IF(SUM('A5.3'!Q202:V202)=6,'A5.3'!G202,"")</f>
        <v/>
      </c>
      <c r="J190" t="str">
        <f>IF(SUM('A5.3'!Q202:V202)=6,'A5.3'!H202,"")</f>
        <v/>
      </c>
    </row>
    <row r="191" spans="1:10" x14ac:dyDescent="0.25">
      <c r="A191" t="str">
        <f>IF(SUM('A5.3'!Q203:V203)=6,'Angaben KH-Standort'!$D$25,"")</f>
        <v/>
      </c>
      <c r="B191" t="str">
        <f>IF(SUM('A5.3'!Q203:V203)=6,'Angaben KH-Standort'!$D$26,"")</f>
        <v/>
      </c>
      <c r="C191" t="str">
        <f>IF(SUM('A5.3'!Q203:V203)=6,'Angaben KH-Standort'!$D$12,"")</f>
        <v/>
      </c>
      <c r="D191" t="str">
        <f>IF(SUM('A5.3'!Q203:V203)=6,'A1'!$F$14,"")</f>
        <v/>
      </c>
      <c r="E191" t="str">
        <f>IF(SUM('A5.3'!Q203:V203)=6,'A5.3'!C203,"")</f>
        <v/>
      </c>
      <c r="F191" t="str">
        <f>IF(SUM('A5.3'!Q203:V203)=6,'A5.3'!D203,"")</f>
        <v/>
      </c>
      <c r="G191" t="str">
        <f>IF(SUM('A5.3'!Q203:V203)=6,'A5.3'!E203,"")</f>
        <v/>
      </c>
      <c r="H191" t="str">
        <f>IF(SUM('A5.3'!Q203:V203)=6,'A5.3'!F203,"")</f>
        <v/>
      </c>
      <c r="I191" s="308" t="str">
        <f>IF(SUM('A5.3'!Q203:V203)=6,'A5.3'!G203,"")</f>
        <v/>
      </c>
      <c r="J191" t="str">
        <f>IF(SUM('A5.3'!Q203:V203)=6,'A5.3'!H203,"")</f>
        <v/>
      </c>
    </row>
    <row r="192" spans="1:10" x14ac:dyDescent="0.25">
      <c r="A192" t="str">
        <f>IF(SUM('A5.3'!Q204:V204)=6,'Angaben KH-Standort'!$D$25,"")</f>
        <v/>
      </c>
      <c r="B192" t="str">
        <f>IF(SUM('A5.3'!Q204:V204)=6,'Angaben KH-Standort'!$D$26,"")</f>
        <v/>
      </c>
      <c r="C192" t="str">
        <f>IF(SUM('A5.3'!Q204:V204)=6,'Angaben KH-Standort'!$D$12,"")</f>
        <v/>
      </c>
      <c r="D192" t="str">
        <f>IF(SUM('A5.3'!Q204:V204)=6,'A1'!$F$14,"")</f>
        <v/>
      </c>
      <c r="E192" t="str">
        <f>IF(SUM('A5.3'!Q204:V204)=6,'A5.3'!C204,"")</f>
        <v/>
      </c>
      <c r="F192" t="str">
        <f>IF(SUM('A5.3'!Q204:V204)=6,'A5.3'!D204,"")</f>
        <v/>
      </c>
      <c r="G192" t="str">
        <f>IF(SUM('A5.3'!Q204:V204)=6,'A5.3'!E204,"")</f>
        <v/>
      </c>
      <c r="H192" t="str">
        <f>IF(SUM('A5.3'!Q204:V204)=6,'A5.3'!F204,"")</f>
        <v/>
      </c>
      <c r="I192" s="308" t="str">
        <f>IF(SUM('A5.3'!Q204:V204)=6,'A5.3'!G204,"")</f>
        <v/>
      </c>
      <c r="J192" t="str">
        <f>IF(SUM('A5.3'!Q204:V204)=6,'A5.3'!H204,"")</f>
        <v/>
      </c>
    </row>
    <row r="193" spans="1:10" x14ac:dyDescent="0.25">
      <c r="A193" t="str">
        <f>IF(SUM('A5.3'!Q205:V205)=6,'Angaben KH-Standort'!$D$25,"")</f>
        <v/>
      </c>
      <c r="B193" t="str">
        <f>IF(SUM('A5.3'!Q205:V205)=6,'Angaben KH-Standort'!$D$26,"")</f>
        <v/>
      </c>
      <c r="C193" t="str">
        <f>IF(SUM('A5.3'!Q205:V205)=6,'Angaben KH-Standort'!$D$12,"")</f>
        <v/>
      </c>
      <c r="D193" t="str">
        <f>IF(SUM('A5.3'!Q205:V205)=6,'A1'!$F$14,"")</f>
        <v/>
      </c>
      <c r="E193" t="str">
        <f>IF(SUM('A5.3'!Q205:V205)=6,'A5.3'!C205,"")</f>
        <v/>
      </c>
      <c r="F193" t="str">
        <f>IF(SUM('A5.3'!Q205:V205)=6,'A5.3'!D205,"")</f>
        <v/>
      </c>
      <c r="G193" t="str">
        <f>IF(SUM('A5.3'!Q205:V205)=6,'A5.3'!E205,"")</f>
        <v/>
      </c>
      <c r="H193" t="str">
        <f>IF(SUM('A5.3'!Q205:V205)=6,'A5.3'!F205,"")</f>
        <v/>
      </c>
      <c r="I193" s="308" t="str">
        <f>IF(SUM('A5.3'!Q205:V205)=6,'A5.3'!G205,"")</f>
        <v/>
      </c>
      <c r="J193" t="str">
        <f>IF(SUM('A5.3'!Q205:V205)=6,'A5.3'!H205,"")</f>
        <v/>
      </c>
    </row>
    <row r="194" spans="1:10" x14ac:dyDescent="0.25">
      <c r="A194" t="str">
        <f>IF(SUM('A5.3'!Q206:V206)=6,'Angaben KH-Standort'!$D$25,"")</f>
        <v/>
      </c>
      <c r="B194" t="str">
        <f>IF(SUM('A5.3'!Q206:V206)=6,'Angaben KH-Standort'!$D$26,"")</f>
        <v/>
      </c>
      <c r="C194" t="str">
        <f>IF(SUM('A5.3'!Q206:V206)=6,'Angaben KH-Standort'!$D$12,"")</f>
        <v/>
      </c>
      <c r="D194" t="str">
        <f>IF(SUM('A5.3'!Q206:V206)=6,'A1'!$F$14,"")</f>
        <v/>
      </c>
      <c r="E194" t="str">
        <f>IF(SUM('A5.3'!Q206:V206)=6,'A5.3'!C206,"")</f>
        <v/>
      </c>
      <c r="F194" t="str">
        <f>IF(SUM('A5.3'!Q206:V206)=6,'A5.3'!D206,"")</f>
        <v/>
      </c>
      <c r="G194" t="str">
        <f>IF(SUM('A5.3'!Q206:V206)=6,'A5.3'!E206,"")</f>
        <v/>
      </c>
      <c r="H194" t="str">
        <f>IF(SUM('A5.3'!Q206:V206)=6,'A5.3'!F206,"")</f>
        <v/>
      </c>
      <c r="I194" s="308" t="str">
        <f>IF(SUM('A5.3'!Q206:V206)=6,'A5.3'!G206,"")</f>
        <v/>
      </c>
      <c r="J194" t="str">
        <f>IF(SUM('A5.3'!Q206:V206)=6,'A5.3'!H206,"")</f>
        <v/>
      </c>
    </row>
    <row r="195" spans="1:10" x14ac:dyDescent="0.25">
      <c r="A195" t="str">
        <f>IF(SUM('A5.3'!Q207:V207)=6,'Angaben KH-Standort'!$D$25,"")</f>
        <v/>
      </c>
      <c r="B195" t="str">
        <f>IF(SUM('A5.3'!Q207:V207)=6,'Angaben KH-Standort'!$D$26,"")</f>
        <v/>
      </c>
      <c r="C195" t="str">
        <f>IF(SUM('A5.3'!Q207:V207)=6,'Angaben KH-Standort'!$D$12,"")</f>
        <v/>
      </c>
      <c r="D195" t="str">
        <f>IF(SUM('A5.3'!Q207:V207)=6,'A1'!$F$14,"")</f>
        <v/>
      </c>
      <c r="E195" t="str">
        <f>IF(SUM('A5.3'!Q207:V207)=6,'A5.3'!C207,"")</f>
        <v/>
      </c>
      <c r="F195" t="str">
        <f>IF(SUM('A5.3'!Q207:V207)=6,'A5.3'!D207,"")</f>
        <v/>
      </c>
      <c r="G195" t="str">
        <f>IF(SUM('A5.3'!Q207:V207)=6,'A5.3'!E207,"")</f>
        <v/>
      </c>
      <c r="H195" t="str">
        <f>IF(SUM('A5.3'!Q207:V207)=6,'A5.3'!F207,"")</f>
        <v/>
      </c>
      <c r="I195" s="308" t="str">
        <f>IF(SUM('A5.3'!Q207:V207)=6,'A5.3'!G207,"")</f>
        <v/>
      </c>
      <c r="J195" t="str">
        <f>IF(SUM('A5.3'!Q207:V207)=6,'A5.3'!H207,"")</f>
        <v/>
      </c>
    </row>
    <row r="196" spans="1:10" x14ac:dyDescent="0.25">
      <c r="A196" t="str">
        <f>IF(SUM('A5.3'!Q208:V208)=6,'Angaben KH-Standort'!$D$25,"")</f>
        <v/>
      </c>
      <c r="B196" t="str">
        <f>IF(SUM('A5.3'!Q208:V208)=6,'Angaben KH-Standort'!$D$26,"")</f>
        <v/>
      </c>
      <c r="C196" t="str">
        <f>IF(SUM('A5.3'!Q208:V208)=6,'Angaben KH-Standort'!$D$12,"")</f>
        <v/>
      </c>
      <c r="D196" t="str">
        <f>IF(SUM('A5.3'!Q208:V208)=6,'A1'!$F$14,"")</f>
        <v/>
      </c>
      <c r="E196" t="str">
        <f>IF(SUM('A5.3'!Q208:V208)=6,'A5.3'!C208,"")</f>
        <v/>
      </c>
      <c r="F196" t="str">
        <f>IF(SUM('A5.3'!Q208:V208)=6,'A5.3'!D208,"")</f>
        <v/>
      </c>
      <c r="G196" t="str">
        <f>IF(SUM('A5.3'!Q208:V208)=6,'A5.3'!E208,"")</f>
        <v/>
      </c>
      <c r="H196" t="str">
        <f>IF(SUM('A5.3'!Q208:V208)=6,'A5.3'!F208,"")</f>
        <v/>
      </c>
      <c r="I196" s="308" t="str">
        <f>IF(SUM('A5.3'!Q208:V208)=6,'A5.3'!G208,"")</f>
        <v/>
      </c>
      <c r="J196" t="str">
        <f>IF(SUM('A5.3'!Q208:V208)=6,'A5.3'!H208,"")</f>
        <v/>
      </c>
    </row>
    <row r="197" spans="1:10" x14ac:dyDescent="0.25">
      <c r="A197" t="str">
        <f>IF(SUM('A5.3'!Q209:V209)=6,'Angaben KH-Standort'!$D$25,"")</f>
        <v/>
      </c>
      <c r="B197" t="str">
        <f>IF(SUM('A5.3'!Q209:V209)=6,'Angaben KH-Standort'!$D$26,"")</f>
        <v/>
      </c>
      <c r="C197" t="str">
        <f>IF(SUM('A5.3'!Q209:V209)=6,'Angaben KH-Standort'!$D$12,"")</f>
        <v/>
      </c>
      <c r="D197" t="str">
        <f>IF(SUM('A5.3'!Q209:V209)=6,'A1'!$F$14,"")</f>
        <v/>
      </c>
      <c r="E197" t="str">
        <f>IF(SUM('A5.3'!Q209:V209)=6,'A5.3'!C209,"")</f>
        <v/>
      </c>
      <c r="F197" t="str">
        <f>IF(SUM('A5.3'!Q209:V209)=6,'A5.3'!D209,"")</f>
        <v/>
      </c>
      <c r="G197" t="str">
        <f>IF(SUM('A5.3'!Q209:V209)=6,'A5.3'!E209,"")</f>
        <v/>
      </c>
      <c r="H197" t="str">
        <f>IF(SUM('A5.3'!Q209:V209)=6,'A5.3'!F209,"")</f>
        <v/>
      </c>
      <c r="I197" s="308" t="str">
        <f>IF(SUM('A5.3'!Q209:V209)=6,'A5.3'!G209,"")</f>
        <v/>
      </c>
      <c r="J197" t="str">
        <f>IF(SUM('A5.3'!Q209:V209)=6,'A5.3'!H209,"")</f>
        <v/>
      </c>
    </row>
    <row r="198" spans="1:10" x14ac:dyDescent="0.25">
      <c r="A198" t="str">
        <f>IF(SUM('A5.3'!Q210:V210)=6,'Angaben KH-Standort'!$D$25,"")</f>
        <v/>
      </c>
      <c r="B198" t="str">
        <f>IF(SUM('A5.3'!Q210:V210)=6,'Angaben KH-Standort'!$D$26,"")</f>
        <v/>
      </c>
      <c r="C198" t="str">
        <f>IF(SUM('A5.3'!Q210:V210)=6,'Angaben KH-Standort'!$D$12,"")</f>
        <v/>
      </c>
      <c r="D198" t="str">
        <f>IF(SUM('A5.3'!Q210:V210)=6,'A1'!$F$14,"")</f>
        <v/>
      </c>
      <c r="E198" t="str">
        <f>IF(SUM('A5.3'!Q210:V210)=6,'A5.3'!C210,"")</f>
        <v/>
      </c>
      <c r="F198" t="str">
        <f>IF(SUM('A5.3'!Q210:V210)=6,'A5.3'!D210,"")</f>
        <v/>
      </c>
      <c r="G198" t="str">
        <f>IF(SUM('A5.3'!Q210:V210)=6,'A5.3'!E210,"")</f>
        <v/>
      </c>
      <c r="H198" t="str">
        <f>IF(SUM('A5.3'!Q210:V210)=6,'A5.3'!F210,"")</f>
        <v/>
      </c>
      <c r="I198" s="308" t="str">
        <f>IF(SUM('A5.3'!Q210:V210)=6,'A5.3'!G210,"")</f>
        <v/>
      </c>
      <c r="J198" t="str">
        <f>IF(SUM('A5.3'!Q210:V210)=6,'A5.3'!H210,"")</f>
        <v/>
      </c>
    </row>
    <row r="199" spans="1:10" x14ac:dyDescent="0.25">
      <c r="A199" t="str">
        <f>IF(SUM('A5.3'!Q211:V211)=6,'Angaben KH-Standort'!$D$25,"")</f>
        <v/>
      </c>
      <c r="B199" t="str">
        <f>IF(SUM('A5.3'!Q211:V211)=6,'Angaben KH-Standort'!$D$26,"")</f>
        <v/>
      </c>
      <c r="C199" t="str">
        <f>IF(SUM('A5.3'!Q211:V211)=6,'Angaben KH-Standort'!$D$12,"")</f>
        <v/>
      </c>
      <c r="D199" t="str">
        <f>IF(SUM('A5.3'!Q211:V211)=6,'A1'!$F$14,"")</f>
        <v/>
      </c>
      <c r="E199" t="str">
        <f>IF(SUM('A5.3'!Q211:V211)=6,'A5.3'!C211,"")</f>
        <v/>
      </c>
      <c r="F199" t="str">
        <f>IF(SUM('A5.3'!Q211:V211)=6,'A5.3'!D211,"")</f>
        <v/>
      </c>
      <c r="G199" t="str">
        <f>IF(SUM('A5.3'!Q211:V211)=6,'A5.3'!E211,"")</f>
        <v/>
      </c>
      <c r="H199" t="str">
        <f>IF(SUM('A5.3'!Q211:V211)=6,'A5.3'!F211,"")</f>
        <v/>
      </c>
      <c r="I199" s="308" t="str">
        <f>IF(SUM('A5.3'!Q211:V211)=6,'A5.3'!G211,"")</f>
        <v/>
      </c>
      <c r="J199" t="str">
        <f>IF(SUM('A5.3'!Q211:V211)=6,'A5.3'!H211,"")</f>
        <v/>
      </c>
    </row>
    <row r="200" spans="1:10" x14ac:dyDescent="0.25">
      <c r="A200" t="str">
        <f>IF(SUM('A5.3'!Q212:V212)=6,'Angaben KH-Standort'!$D$25,"")</f>
        <v/>
      </c>
      <c r="B200" t="str">
        <f>IF(SUM('A5.3'!Q212:V212)=6,'Angaben KH-Standort'!$D$26,"")</f>
        <v/>
      </c>
      <c r="C200" t="str">
        <f>IF(SUM('A5.3'!Q212:V212)=6,'Angaben KH-Standort'!$D$12,"")</f>
        <v/>
      </c>
      <c r="D200" t="str">
        <f>IF(SUM('A5.3'!Q212:V212)=6,'A1'!$F$14,"")</f>
        <v/>
      </c>
      <c r="E200" t="str">
        <f>IF(SUM('A5.3'!Q212:V212)=6,'A5.3'!C212,"")</f>
        <v/>
      </c>
      <c r="F200" t="str">
        <f>IF(SUM('A5.3'!Q212:V212)=6,'A5.3'!D212,"")</f>
        <v/>
      </c>
      <c r="G200" t="str">
        <f>IF(SUM('A5.3'!Q212:V212)=6,'A5.3'!E212,"")</f>
        <v/>
      </c>
      <c r="H200" t="str">
        <f>IF(SUM('A5.3'!Q212:V212)=6,'A5.3'!F212,"")</f>
        <v/>
      </c>
      <c r="I200" s="308" t="str">
        <f>IF(SUM('A5.3'!Q212:V212)=6,'A5.3'!G212,"")</f>
        <v/>
      </c>
      <c r="J200" t="str">
        <f>IF(SUM('A5.3'!Q212:V212)=6,'A5.3'!H212,"")</f>
        <v/>
      </c>
    </row>
    <row r="201" spans="1:10" x14ac:dyDescent="0.25">
      <c r="A201" t="str">
        <f>IF(SUM('A5.3'!Q213:V213)=6,'Angaben KH-Standort'!$D$25,"")</f>
        <v/>
      </c>
      <c r="B201" t="str">
        <f>IF(SUM('A5.3'!Q213:V213)=6,'Angaben KH-Standort'!$D$26,"")</f>
        <v/>
      </c>
      <c r="C201" t="str">
        <f>IF(SUM('A5.3'!Q213:V213)=6,'Angaben KH-Standort'!$D$12,"")</f>
        <v/>
      </c>
      <c r="D201" t="str">
        <f>IF(SUM('A5.3'!Q213:V213)=6,'A1'!$F$14,"")</f>
        <v/>
      </c>
      <c r="E201" t="str">
        <f>IF(SUM('A5.3'!Q213:V213)=6,'A5.3'!C213,"")</f>
        <v/>
      </c>
      <c r="F201" t="str">
        <f>IF(SUM('A5.3'!Q213:V213)=6,'A5.3'!D213,"")</f>
        <v/>
      </c>
      <c r="G201" t="str">
        <f>IF(SUM('A5.3'!Q213:V213)=6,'A5.3'!E213,"")</f>
        <v/>
      </c>
      <c r="H201" t="str">
        <f>IF(SUM('A5.3'!Q213:V213)=6,'A5.3'!F213,"")</f>
        <v/>
      </c>
      <c r="I201" s="308" t="str">
        <f>IF(SUM('A5.3'!Q213:V213)=6,'A5.3'!G213,"")</f>
        <v/>
      </c>
      <c r="J201" t="str">
        <f>IF(SUM('A5.3'!Q213:V213)=6,'A5.3'!H213,"")</f>
        <v/>
      </c>
    </row>
    <row r="202" spans="1:10" x14ac:dyDescent="0.25">
      <c r="A202" t="str">
        <f>IF(SUM('A5.3'!Q214:V214)=6,'Angaben KH-Standort'!$D$25,"")</f>
        <v/>
      </c>
      <c r="B202" t="str">
        <f>IF(SUM('A5.3'!Q214:V214)=6,'Angaben KH-Standort'!$D$26,"")</f>
        <v/>
      </c>
      <c r="C202" t="str">
        <f>IF(SUM('A5.3'!Q214:V214)=6,'Angaben KH-Standort'!$D$12,"")</f>
        <v/>
      </c>
      <c r="D202" t="str">
        <f>IF(SUM('A5.3'!Q214:V214)=6,'A1'!$F$14,"")</f>
        <v/>
      </c>
      <c r="E202" t="str">
        <f>IF(SUM('A5.3'!Q214:V214)=6,'A5.3'!C214,"")</f>
        <v/>
      </c>
      <c r="F202" t="str">
        <f>IF(SUM('A5.3'!Q214:V214)=6,'A5.3'!D214,"")</f>
        <v/>
      </c>
      <c r="G202" t="str">
        <f>IF(SUM('A5.3'!Q214:V214)=6,'A5.3'!E214,"")</f>
        <v/>
      </c>
      <c r="H202" t="str">
        <f>IF(SUM('A5.3'!Q214:V214)=6,'A5.3'!F214,"")</f>
        <v/>
      </c>
      <c r="I202" s="308" t="str">
        <f>IF(SUM('A5.3'!Q214:V214)=6,'A5.3'!G214,"")</f>
        <v/>
      </c>
      <c r="J202" t="str">
        <f>IF(SUM('A5.3'!Q214:V214)=6,'A5.3'!H214,"")</f>
        <v/>
      </c>
    </row>
  </sheetData>
  <pageMargins left="0.7" right="0.7" top="0.78740157499999996" bottom="0.78740157499999996"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26"/>
  <dimension ref="A1:AB236"/>
  <sheetViews>
    <sheetView showGridLines="0" zoomScale="110" zoomScaleNormal="110" workbookViewId="0">
      <selection activeCell="D14" sqref="D14"/>
    </sheetView>
  </sheetViews>
  <sheetFormatPr baseColWidth="10" defaultColWidth="11.42578125" defaultRowHeight="15" customHeight="1" x14ac:dyDescent="0.25"/>
  <cols>
    <col min="1" max="1" width="4.28515625" style="6" customWidth="1"/>
    <col min="2" max="3" width="11.42578125" style="6"/>
    <col min="4" max="4" width="38.5703125" style="6" customWidth="1"/>
    <col min="5" max="5" width="84.7109375" style="6" customWidth="1"/>
    <col min="6" max="6" width="22.85546875" style="6" customWidth="1"/>
    <col min="7" max="7" width="11.42578125" style="8"/>
    <col min="8" max="10" width="11.42578125" style="28"/>
    <col min="11" max="17" width="11.42578125" style="29"/>
    <col min="18" max="18" width="11.42578125" style="8"/>
    <col min="19" max="19" width="14.28515625" style="8" bestFit="1" customWidth="1"/>
    <col min="20" max="20" width="11.42578125" style="8"/>
    <col min="21" max="21" width="11.42578125" style="390"/>
    <col min="22" max="28" width="11.42578125" style="8"/>
    <col min="29" max="16384" width="11.42578125" style="6"/>
  </cols>
  <sheetData>
    <row r="1" spans="1:28" ht="15" customHeight="1" x14ac:dyDescent="0.25">
      <c r="A1" s="6" t="s">
        <v>0</v>
      </c>
    </row>
    <row r="2" spans="1:28" s="55" customFormat="1" ht="30" customHeight="1" x14ac:dyDescent="0.35">
      <c r="A2" s="45"/>
      <c r="B2" s="56" t="s">
        <v>226</v>
      </c>
      <c r="C2" s="48"/>
      <c r="D2" s="154" t="s">
        <v>202</v>
      </c>
      <c r="E2" s="395" t="s">
        <v>204</v>
      </c>
      <c r="F2" s="394" t="s">
        <v>132</v>
      </c>
      <c r="G2" s="54"/>
      <c r="K2" s="53"/>
      <c r="L2" s="53"/>
      <c r="M2" s="53"/>
      <c r="N2" s="53"/>
      <c r="O2" s="53"/>
      <c r="P2" s="53"/>
      <c r="Q2" s="53"/>
      <c r="R2" s="54"/>
      <c r="S2" s="54"/>
      <c r="T2" s="54"/>
      <c r="U2" s="391"/>
      <c r="V2" s="54"/>
      <c r="W2" s="54"/>
      <c r="X2" s="54"/>
      <c r="Y2" s="54"/>
      <c r="Z2" s="54"/>
      <c r="AA2" s="54"/>
      <c r="AB2" s="54"/>
    </row>
    <row r="3" spans="1:28" ht="15" customHeight="1" x14ac:dyDescent="0.25">
      <c r="A3" s="19"/>
      <c r="B3" s="19"/>
      <c r="C3" s="19"/>
      <c r="D3" s="19"/>
      <c r="E3" s="19"/>
      <c r="F3" s="19"/>
    </row>
    <row r="4" spans="1:28" ht="15" customHeight="1" x14ac:dyDescent="0.25">
      <c r="A4" s="19"/>
      <c r="B4" s="121"/>
      <c r="C4" s="65"/>
      <c r="D4" s="152" t="str">
        <f ca="1">"Haupt-IK: " &amp; CELL("inhalt",'Angaben KH-Standort'!D25)</f>
        <v xml:space="preserve">Haupt-IK: </v>
      </c>
      <c r="E4" s="152" t="str">
        <f ca="1">"Jahr: " &amp; CELL("inhalt",'Angaben KH-Standort'!D12)</f>
        <v xml:space="preserve">Jahr: </v>
      </c>
      <c r="F4" s="61"/>
    </row>
    <row r="5" spans="1:28" ht="15" customHeight="1" x14ac:dyDescent="0.25">
      <c r="A5" s="19"/>
      <c r="B5" s="122"/>
      <c r="C5" s="44"/>
      <c r="D5" s="153" t="str">
        <f ca="1" xml:space="preserve"> "Standort-ID: " &amp; CELL("inhalt",'Angaben KH-Standort'!D26)</f>
        <v xml:space="preserve">Standort-ID: </v>
      </c>
      <c r="E5" s="153" t="str">
        <f ca="1">CELL("inhalt",'A1'!$F$14) &amp; ". Quartal"</f>
        <v>0. Quartal</v>
      </c>
      <c r="F5" s="64"/>
    </row>
    <row r="6" spans="1:28" ht="15" customHeight="1" x14ac:dyDescent="0.25">
      <c r="A6" s="19"/>
      <c r="B6" s="408"/>
      <c r="C6" s="409"/>
      <c r="D6" s="192"/>
      <c r="E6" s="148"/>
      <c r="F6" s="38"/>
    </row>
    <row r="7" spans="1:28" ht="15" customHeight="1" x14ac:dyDescent="0.25">
      <c r="B7" s="67"/>
      <c r="C7" s="65"/>
      <c r="D7" s="65"/>
      <c r="E7" s="65"/>
      <c r="F7" s="189"/>
    </row>
    <row r="8" spans="1:28" ht="15" customHeight="1" x14ac:dyDescent="0.35">
      <c r="B8" s="69"/>
      <c r="C8" s="160" t="s">
        <v>181</v>
      </c>
      <c r="D8" s="44"/>
      <c r="E8" s="44"/>
      <c r="F8" s="179" t="s">
        <v>231</v>
      </c>
    </row>
    <row r="9" spans="1:28" ht="15" customHeight="1" x14ac:dyDescent="0.25">
      <c r="B9" s="69"/>
      <c r="C9" s="411" t="s">
        <v>577</v>
      </c>
      <c r="D9" s="411"/>
      <c r="E9" s="411"/>
      <c r="F9" s="185" t="s">
        <v>253</v>
      </c>
      <c r="U9" s="332">
        <f>MIN(U14:U213)</f>
        <v>0</v>
      </c>
    </row>
    <row r="10" spans="1:28" ht="15" customHeight="1" x14ac:dyDescent="0.25">
      <c r="B10" s="69"/>
      <c r="C10" s="411"/>
      <c r="D10" s="411"/>
      <c r="E10" s="411"/>
      <c r="F10" s="178" t="s">
        <v>232</v>
      </c>
      <c r="U10" s="332">
        <f>MAX(U14:U213)</f>
        <v>0</v>
      </c>
      <c r="W10" s="8">
        <f t="shared" ref="W10" si="0">SUM(W14:W213)</f>
        <v>0</v>
      </c>
      <c r="Y10" s="8">
        <f>SUM(Y14:Y213)</f>
        <v>0</v>
      </c>
    </row>
    <row r="11" spans="1:28" ht="15" customHeight="1" x14ac:dyDescent="0.25">
      <c r="B11" s="69"/>
      <c r="C11" s="412"/>
      <c r="D11" s="412"/>
      <c r="E11" s="412"/>
      <c r="F11" s="73"/>
      <c r="U11" s="332"/>
    </row>
    <row r="12" spans="1:28" ht="15" customHeight="1" x14ac:dyDescent="0.25">
      <c r="B12" s="204" t="str">
        <f>IF(Y10&lt;W10,"!!!","")</f>
        <v/>
      </c>
      <c r="C12" s="410" t="str">
        <f>IF(Y10&lt;W10,"Es fehlen noch Angaben in den mit !!! gekennzeichneten Zeilen","")</f>
        <v/>
      </c>
      <c r="D12" s="410"/>
      <c r="E12" s="410"/>
      <c r="F12" s="73"/>
    </row>
    <row r="13" spans="1:28" ht="45" customHeight="1" x14ac:dyDescent="0.25">
      <c r="B13" s="69"/>
      <c r="C13" s="206" t="s">
        <v>208</v>
      </c>
      <c r="D13" s="207" t="s">
        <v>559</v>
      </c>
      <c r="E13" s="206" t="s">
        <v>342</v>
      </c>
      <c r="F13" s="73"/>
    </row>
    <row r="14" spans="1:28" ht="15" customHeight="1" x14ac:dyDescent="0.25">
      <c r="B14" s="76" t="str">
        <f>IF(SUM(W14:Y14)&lt;3,"!!!","")</f>
        <v>!!!</v>
      </c>
      <c r="C14" s="208" t="s">
        <v>32</v>
      </c>
      <c r="D14" s="209"/>
      <c r="E14" s="210"/>
      <c r="F14" s="73"/>
      <c r="Q14" s="392"/>
      <c r="S14" s="8" t="s">
        <v>112</v>
      </c>
      <c r="T14" s="8">
        <f>LEN(D14)</f>
        <v>0</v>
      </c>
      <c r="U14" s="332" t="str">
        <f>IF(T14&gt;0,VALUE($C14),"")</f>
        <v/>
      </c>
      <c r="V14" s="8" t="str">
        <f>VLOOKUP($D14,{"29 -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4" s="8">
        <f>VLOOKUP($D14,{"29 -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4" s="8">
        <f>IF(LEN($C14)&gt;0,1,0)</f>
        <v>1</v>
      </c>
      <c r="Y14" s="8">
        <f>IF(LEN($E14)&gt;0,1,0)</f>
        <v>0</v>
      </c>
    </row>
    <row r="15" spans="1:28" ht="15" customHeight="1" x14ac:dyDescent="0.25">
      <c r="B15" s="76" t="str">
        <f t="shared" ref="B15:B78" si="1">IF(SUM(W15:Y15)&lt;3,"!!!","")</f>
        <v>!!!</v>
      </c>
      <c r="C15" s="208" t="s">
        <v>23</v>
      </c>
      <c r="D15" s="209"/>
      <c r="E15" s="210"/>
      <c r="F15" s="73"/>
      <c r="S15" s="8" t="str">
        <f>IF(D14&lt;&gt;"","Einrichtungen2","Leer")</f>
        <v>Leer</v>
      </c>
      <c r="T15" s="8">
        <f t="shared" ref="T15:T78" si="2">LEN(D15)</f>
        <v>0</v>
      </c>
      <c r="U15" s="332" t="str">
        <f t="shared" ref="U15:U78" si="3">IF(T15&gt;0,VALUE($C15),"")</f>
        <v/>
      </c>
      <c r="V15" s="8" t="str">
        <f>VLOOKUP($D15,{"29 -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5" s="8">
        <f>VLOOKUP($D15,{"29 -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5" s="8">
        <f t="shared" ref="X15:X78" si="4">IF(LEN($C15)&gt;0,1,0)</f>
        <v>1</v>
      </c>
      <c r="Y15" s="8">
        <f t="shared" ref="Y15:Y78" si="5">IF(LEN($E15)&gt;0,1,0)</f>
        <v>0</v>
      </c>
    </row>
    <row r="16" spans="1:28" ht="15" customHeight="1" x14ac:dyDescent="0.25">
      <c r="B16" s="76" t="str">
        <f t="shared" si="1"/>
        <v>!!!</v>
      </c>
      <c r="C16" s="208" t="s">
        <v>24</v>
      </c>
      <c r="D16" s="209"/>
      <c r="E16" s="210"/>
      <c r="F16" s="70"/>
      <c r="S16" s="8" t="str">
        <f t="shared" ref="S16:S79" si="6">IF(D15&lt;&gt;"","Einrichtungen2","Leer")</f>
        <v>Leer</v>
      </c>
      <c r="T16" s="8">
        <f t="shared" si="2"/>
        <v>0</v>
      </c>
      <c r="U16" s="332" t="str">
        <f t="shared" si="3"/>
        <v/>
      </c>
      <c r="V16" s="8" t="str">
        <f>VLOOKUP($D16,{"29 -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6" s="8">
        <f>VLOOKUP($D16,{"29 -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6" s="8">
        <f t="shared" si="4"/>
        <v>1</v>
      </c>
      <c r="Y16" s="8">
        <f t="shared" si="5"/>
        <v>0</v>
      </c>
    </row>
    <row r="17" spans="2:25" ht="15" customHeight="1" x14ac:dyDescent="0.25">
      <c r="B17" s="76" t="str">
        <f t="shared" si="1"/>
        <v>!!!</v>
      </c>
      <c r="C17" s="208" t="s">
        <v>25</v>
      </c>
      <c r="D17" s="209"/>
      <c r="E17" s="210"/>
      <c r="F17" s="82"/>
      <c r="S17" s="8" t="str">
        <f t="shared" si="6"/>
        <v>Leer</v>
      </c>
      <c r="T17" s="8">
        <f t="shared" si="2"/>
        <v>0</v>
      </c>
      <c r="U17" s="332" t="str">
        <f t="shared" si="3"/>
        <v/>
      </c>
      <c r="V17" s="8" t="str">
        <f>VLOOKUP($D17,{"29 -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7" s="8">
        <f>VLOOKUP($D17,{"29 -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7" s="8">
        <f t="shared" si="4"/>
        <v>1</v>
      </c>
      <c r="Y17" s="8">
        <f t="shared" si="5"/>
        <v>0</v>
      </c>
    </row>
    <row r="18" spans="2:25" ht="15" customHeight="1" x14ac:dyDescent="0.25">
      <c r="B18" s="76" t="str">
        <f t="shared" si="1"/>
        <v>!!!</v>
      </c>
      <c r="C18" s="208" t="s">
        <v>26</v>
      </c>
      <c r="D18" s="209"/>
      <c r="E18" s="210"/>
      <c r="F18" s="70"/>
      <c r="S18" s="8" t="str">
        <f t="shared" si="6"/>
        <v>Leer</v>
      </c>
      <c r="T18" s="8">
        <f t="shared" si="2"/>
        <v>0</v>
      </c>
      <c r="U18" s="332" t="str">
        <f t="shared" si="3"/>
        <v/>
      </c>
      <c r="V18" s="8" t="str">
        <f>VLOOKUP($D18,{"29 -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8" s="8">
        <f>VLOOKUP($D18,{"29 -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8" s="8">
        <f t="shared" si="4"/>
        <v>1</v>
      </c>
      <c r="Y18" s="8">
        <f t="shared" si="5"/>
        <v>0</v>
      </c>
    </row>
    <row r="19" spans="2:25" ht="15" customHeight="1" x14ac:dyDescent="0.25">
      <c r="B19" s="76" t="str">
        <f t="shared" si="1"/>
        <v>!!!</v>
      </c>
      <c r="C19" s="208" t="s">
        <v>27</v>
      </c>
      <c r="D19" s="209"/>
      <c r="E19" s="210"/>
      <c r="F19" s="70"/>
      <c r="S19" s="8" t="str">
        <f t="shared" si="6"/>
        <v>Leer</v>
      </c>
      <c r="T19" s="8">
        <f t="shared" si="2"/>
        <v>0</v>
      </c>
      <c r="U19" s="332" t="str">
        <f t="shared" si="3"/>
        <v/>
      </c>
      <c r="V19" s="8" t="str">
        <f>VLOOKUP($D19,{"29 -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9" s="8">
        <f>VLOOKUP($D19,{"29 -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9" s="8">
        <f t="shared" si="4"/>
        <v>1</v>
      </c>
      <c r="Y19" s="8">
        <f t="shared" si="5"/>
        <v>0</v>
      </c>
    </row>
    <row r="20" spans="2:25" ht="15" customHeight="1" x14ac:dyDescent="0.25">
      <c r="B20" s="76" t="str">
        <f t="shared" si="1"/>
        <v>!!!</v>
      </c>
      <c r="C20" s="208" t="s">
        <v>28</v>
      </c>
      <c r="D20" s="209"/>
      <c r="E20" s="210"/>
      <c r="F20" s="70"/>
      <c r="S20" s="8" t="str">
        <f t="shared" si="6"/>
        <v>Leer</v>
      </c>
      <c r="T20" s="8">
        <f t="shared" si="2"/>
        <v>0</v>
      </c>
      <c r="U20" s="332" t="str">
        <f t="shared" si="3"/>
        <v/>
      </c>
      <c r="V20" s="8" t="str">
        <f>VLOOKUP($D20,{"29 -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20" s="8">
        <f>VLOOKUP($D20,{"29 -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20" s="8">
        <f t="shared" si="4"/>
        <v>1</v>
      </c>
      <c r="Y20" s="8">
        <f t="shared" si="5"/>
        <v>0</v>
      </c>
    </row>
    <row r="21" spans="2:25" ht="15" customHeight="1" x14ac:dyDescent="0.25">
      <c r="B21" s="76" t="str">
        <f t="shared" si="1"/>
        <v>!!!</v>
      </c>
      <c r="C21" s="208" t="s">
        <v>29</v>
      </c>
      <c r="D21" s="209"/>
      <c r="E21" s="210"/>
      <c r="F21" s="70"/>
      <c r="S21" s="8" t="str">
        <f t="shared" si="6"/>
        <v>Leer</v>
      </c>
      <c r="T21" s="8">
        <f t="shared" si="2"/>
        <v>0</v>
      </c>
      <c r="U21" s="332" t="str">
        <f t="shared" si="3"/>
        <v/>
      </c>
      <c r="V21" s="8" t="str">
        <f>VLOOKUP($D21,{"29 -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21" s="8">
        <f>VLOOKUP($D21,{"29 -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21" s="8">
        <f t="shared" si="4"/>
        <v>1</v>
      </c>
      <c r="Y21" s="8">
        <f t="shared" si="5"/>
        <v>0</v>
      </c>
    </row>
    <row r="22" spans="2:25" ht="15" customHeight="1" x14ac:dyDescent="0.25">
      <c r="B22" s="76" t="str">
        <f t="shared" si="1"/>
        <v>!!!</v>
      </c>
      <c r="C22" s="208" t="s">
        <v>30</v>
      </c>
      <c r="D22" s="209"/>
      <c r="E22" s="210"/>
      <c r="F22" s="70"/>
      <c r="S22" s="8" t="str">
        <f t="shared" si="6"/>
        <v>Leer</v>
      </c>
      <c r="T22" s="8">
        <f t="shared" si="2"/>
        <v>0</v>
      </c>
      <c r="U22" s="332" t="str">
        <f t="shared" si="3"/>
        <v/>
      </c>
      <c r="V22" s="8" t="str">
        <f>VLOOKUP($D22,{"29 -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22" s="8">
        <f>VLOOKUP($D22,{"29 -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22" s="8">
        <f t="shared" si="4"/>
        <v>1</v>
      </c>
      <c r="Y22" s="8">
        <f t="shared" si="5"/>
        <v>0</v>
      </c>
    </row>
    <row r="23" spans="2:25" ht="15" customHeight="1" x14ac:dyDescent="0.25">
      <c r="B23" s="76" t="str">
        <f t="shared" si="1"/>
        <v>!!!</v>
      </c>
      <c r="C23" s="208" t="s">
        <v>31</v>
      </c>
      <c r="D23" s="209"/>
      <c r="E23" s="210"/>
      <c r="F23" s="70"/>
      <c r="S23" s="8" t="str">
        <f t="shared" si="6"/>
        <v>Leer</v>
      </c>
      <c r="T23" s="8">
        <f t="shared" si="2"/>
        <v>0</v>
      </c>
      <c r="U23" s="332" t="str">
        <f t="shared" si="3"/>
        <v/>
      </c>
      <c r="V23" s="8" t="str">
        <f>VLOOKUP($D23,{"29 -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23" s="8">
        <f>VLOOKUP($D23,{"29 -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23" s="8">
        <f t="shared" si="4"/>
        <v>1</v>
      </c>
      <c r="Y23" s="8">
        <f t="shared" si="5"/>
        <v>0</v>
      </c>
    </row>
    <row r="24" spans="2:25" ht="15" customHeight="1" x14ac:dyDescent="0.25">
      <c r="B24" s="76" t="str">
        <f t="shared" si="1"/>
        <v>!!!</v>
      </c>
      <c r="C24" s="208" t="s">
        <v>67</v>
      </c>
      <c r="D24" s="209"/>
      <c r="E24" s="210"/>
      <c r="F24" s="70"/>
      <c r="S24" s="8" t="str">
        <f t="shared" si="6"/>
        <v>Leer</v>
      </c>
      <c r="T24" s="8">
        <f t="shared" si="2"/>
        <v>0</v>
      </c>
      <c r="U24" s="332" t="str">
        <f t="shared" si="3"/>
        <v/>
      </c>
      <c r="V24" s="8" t="str">
        <f>VLOOKUP($D24,{"29 -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24" s="8">
        <f>VLOOKUP($D24,{"29 -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24" s="8">
        <f t="shared" si="4"/>
        <v>1</v>
      </c>
      <c r="Y24" s="8">
        <f t="shared" si="5"/>
        <v>0</v>
      </c>
    </row>
    <row r="25" spans="2:25" ht="15" customHeight="1" x14ac:dyDescent="0.25">
      <c r="B25" s="76" t="str">
        <f t="shared" si="1"/>
        <v>!!!</v>
      </c>
      <c r="C25" s="208" t="s">
        <v>68</v>
      </c>
      <c r="D25" s="209"/>
      <c r="E25" s="210"/>
      <c r="F25" s="70"/>
      <c r="S25" s="8" t="str">
        <f t="shared" si="6"/>
        <v>Leer</v>
      </c>
      <c r="T25" s="8">
        <f t="shared" si="2"/>
        <v>0</v>
      </c>
      <c r="U25" s="332" t="str">
        <f t="shared" si="3"/>
        <v/>
      </c>
      <c r="V25" s="8" t="str">
        <f>VLOOKUP($D25,{"29 -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25" s="8">
        <f>VLOOKUP($D25,{"29 -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25" s="8">
        <f t="shared" si="4"/>
        <v>1</v>
      </c>
      <c r="Y25" s="8">
        <f t="shared" si="5"/>
        <v>0</v>
      </c>
    </row>
    <row r="26" spans="2:25" ht="15" customHeight="1" x14ac:dyDescent="0.25">
      <c r="B26" s="76" t="str">
        <f t="shared" si="1"/>
        <v>!!!</v>
      </c>
      <c r="C26" s="208" t="s">
        <v>69</v>
      </c>
      <c r="D26" s="209"/>
      <c r="E26" s="210"/>
      <c r="F26" s="70"/>
      <c r="S26" s="8" t="str">
        <f t="shared" si="6"/>
        <v>Leer</v>
      </c>
      <c r="T26" s="8">
        <f t="shared" si="2"/>
        <v>0</v>
      </c>
      <c r="U26" s="332" t="str">
        <f t="shared" si="3"/>
        <v/>
      </c>
      <c r="V26" s="8" t="str">
        <f>VLOOKUP($D26,{"29 -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26" s="8">
        <f>VLOOKUP($D26,{"29 -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26" s="8">
        <f t="shared" si="4"/>
        <v>1</v>
      </c>
      <c r="Y26" s="8">
        <f t="shared" si="5"/>
        <v>0</v>
      </c>
    </row>
    <row r="27" spans="2:25" ht="15" customHeight="1" x14ac:dyDescent="0.25">
      <c r="B27" s="76" t="str">
        <f t="shared" si="1"/>
        <v>!!!</v>
      </c>
      <c r="C27" s="208" t="s">
        <v>70</v>
      </c>
      <c r="D27" s="209"/>
      <c r="E27" s="210"/>
      <c r="F27" s="70"/>
      <c r="S27" s="8" t="str">
        <f t="shared" si="6"/>
        <v>Leer</v>
      </c>
      <c r="T27" s="8">
        <f t="shared" si="2"/>
        <v>0</v>
      </c>
      <c r="U27" s="332" t="str">
        <f t="shared" si="3"/>
        <v/>
      </c>
      <c r="V27" s="8" t="str">
        <f>VLOOKUP($D27,{"29 -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27" s="8">
        <f>VLOOKUP($D27,{"29 -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27" s="8">
        <f t="shared" si="4"/>
        <v>1</v>
      </c>
      <c r="Y27" s="8">
        <f t="shared" si="5"/>
        <v>0</v>
      </c>
    </row>
    <row r="28" spans="2:25" ht="15" customHeight="1" x14ac:dyDescent="0.25">
      <c r="B28" s="76" t="str">
        <f t="shared" si="1"/>
        <v>!!!</v>
      </c>
      <c r="C28" s="208" t="s">
        <v>71</v>
      </c>
      <c r="D28" s="209"/>
      <c r="E28" s="210"/>
      <c r="F28" s="70"/>
      <c r="S28" s="8" t="str">
        <f t="shared" si="6"/>
        <v>Leer</v>
      </c>
      <c r="T28" s="8">
        <f t="shared" si="2"/>
        <v>0</v>
      </c>
      <c r="U28" s="332" t="str">
        <f t="shared" si="3"/>
        <v/>
      </c>
      <c r="V28" s="8" t="str">
        <f>VLOOKUP($D28,{"29 -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28" s="8">
        <f>VLOOKUP($D28,{"29 -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28" s="8">
        <f t="shared" si="4"/>
        <v>1</v>
      </c>
      <c r="Y28" s="8">
        <f t="shared" si="5"/>
        <v>0</v>
      </c>
    </row>
    <row r="29" spans="2:25" ht="15" customHeight="1" x14ac:dyDescent="0.25">
      <c r="B29" s="76" t="str">
        <f t="shared" si="1"/>
        <v>!!!</v>
      </c>
      <c r="C29" s="208" t="s">
        <v>72</v>
      </c>
      <c r="D29" s="209"/>
      <c r="E29" s="210"/>
      <c r="F29" s="70"/>
      <c r="S29" s="8" t="str">
        <f t="shared" si="6"/>
        <v>Leer</v>
      </c>
      <c r="T29" s="8">
        <f t="shared" si="2"/>
        <v>0</v>
      </c>
      <c r="U29" s="332" t="str">
        <f t="shared" si="3"/>
        <v/>
      </c>
      <c r="V29" s="8" t="str">
        <f>VLOOKUP($D29,{"29 -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29" s="8">
        <f>VLOOKUP($D29,{"29 -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29" s="8">
        <f t="shared" si="4"/>
        <v>1</v>
      </c>
      <c r="Y29" s="8">
        <f t="shared" si="5"/>
        <v>0</v>
      </c>
    </row>
    <row r="30" spans="2:25" ht="15" customHeight="1" x14ac:dyDescent="0.25">
      <c r="B30" s="76" t="str">
        <f t="shared" si="1"/>
        <v>!!!</v>
      </c>
      <c r="C30" s="208" t="s">
        <v>73</v>
      </c>
      <c r="D30" s="209"/>
      <c r="E30" s="210"/>
      <c r="F30" s="70"/>
      <c r="S30" s="8" t="str">
        <f t="shared" si="6"/>
        <v>Leer</v>
      </c>
      <c r="T30" s="8">
        <f t="shared" si="2"/>
        <v>0</v>
      </c>
      <c r="U30" s="332" t="str">
        <f t="shared" si="3"/>
        <v/>
      </c>
      <c r="V30" s="8" t="str">
        <f>VLOOKUP($D30,{"29 -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30" s="8">
        <f>VLOOKUP($D30,{"29 -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30" s="8">
        <f t="shared" si="4"/>
        <v>1</v>
      </c>
      <c r="Y30" s="8">
        <f t="shared" si="5"/>
        <v>0</v>
      </c>
    </row>
    <row r="31" spans="2:25" ht="15" customHeight="1" x14ac:dyDescent="0.25">
      <c r="B31" s="76" t="str">
        <f t="shared" si="1"/>
        <v>!!!</v>
      </c>
      <c r="C31" s="208" t="s">
        <v>74</v>
      </c>
      <c r="D31" s="209"/>
      <c r="E31" s="210"/>
      <c r="F31" s="70"/>
      <c r="S31" s="8" t="str">
        <f t="shared" si="6"/>
        <v>Leer</v>
      </c>
      <c r="T31" s="8">
        <f t="shared" si="2"/>
        <v>0</v>
      </c>
      <c r="U31" s="332" t="str">
        <f t="shared" si="3"/>
        <v/>
      </c>
      <c r="V31" s="8" t="str">
        <f>VLOOKUP($D31,{"29 -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31" s="8">
        <f>VLOOKUP($D31,{"29 -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31" s="8">
        <f t="shared" si="4"/>
        <v>1</v>
      </c>
      <c r="Y31" s="8">
        <f t="shared" si="5"/>
        <v>0</v>
      </c>
    </row>
    <row r="32" spans="2:25" ht="15" customHeight="1" x14ac:dyDescent="0.25">
      <c r="B32" s="76" t="str">
        <f t="shared" si="1"/>
        <v>!!!</v>
      </c>
      <c r="C32" s="208" t="s">
        <v>75</v>
      </c>
      <c r="D32" s="209"/>
      <c r="E32" s="210"/>
      <c r="F32" s="70"/>
      <c r="S32" s="8" t="str">
        <f t="shared" si="6"/>
        <v>Leer</v>
      </c>
      <c r="T32" s="8">
        <f t="shared" si="2"/>
        <v>0</v>
      </c>
      <c r="U32" s="332" t="str">
        <f t="shared" si="3"/>
        <v/>
      </c>
      <c r="V32" s="8" t="str">
        <f>VLOOKUP($D32,{"29 -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32" s="8">
        <f>VLOOKUP($D32,{"29 -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32" s="8">
        <f t="shared" si="4"/>
        <v>1</v>
      </c>
      <c r="Y32" s="8">
        <f t="shared" si="5"/>
        <v>0</v>
      </c>
    </row>
    <row r="33" spans="2:25" ht="15" customHeight="1" x14ac:dyDescent="0.25">
      <c r="B33" s="76" t="str">
        <f t="shared" si="1"/>
        <v>!!!</v>
      </c>
      <c r="C33" s="208" t="s">
        <v>76</v>
      </c>
      <c r="D33" s="209"/>
      <c r="E33" s="210"/>
      <c r="F33" s="70"/>
      <c r="S33" s="8" t="str">
        <f t="shared" si="6"/>
        <v>Leer</v>
      </c>
      <c r="T33" s="8">
        <f t="shared" si="2"/>
        <v>0</v>
      </c>
      <c r="U33" s="332" t="str">
        <f t="shared" si="3"/>
        <v/>
      </c>
      <c r="V33" s="8" t="str">
        <f>VLOOKUP($D33,{"29 -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33" s="8">
        <f>VLOOKUP($D33,{"29 -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33" s="8">
        <f t="shared" si="4"/>
        <v>1</v>
      </c>
      <c r="Y33" s="8">
        <f t="shared" si="5"/>
        <v>0</v>
      </c>
    </row>
    <row r="34" spans="2:25" ht="15" customHeight="1" x14ac:dyDescent="0.25">
      <c r="B34" s="76" t="str">
        <f t="shared" si="1"/>
        <v>!!!</v>
      </c>
      <c r="C34" s="208" t="s">
        <v>77</v>
      </c>
      <c r="D34" s="209"/>
      <c r="E34" s="210"/>
      <c r="F34" s="70"/>
      <c r="S34" s="8" t="str">
        <f t="shared" si="6"/>
        <v>Leer</v>
      </c>
      <c r="T34" s="8">
        <f t="shared" si="2"/>
        <v>0</v>
      </c>
      <c r="U34" s="332" t="str">
        <f t="shared" si="3"/>
        <v/>
      </c>
      <c r="V34" s="8" t="str">
        <f>VLOOKUP($D34,{"29 -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34" s="8">
        <f>VLOOKUP($D34,{"29 -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34" s="8">
        <f t="shared" si="4"/>
        <v>1</v>
      </c>
      <c r="Y34" s="8">
        <f t="shared" si="5"/>
        <v>0</v>
      </c>
    </row>
    <row r="35" spans="2:25" ht="15" customHeight="1" x14ac:dyDescent="0.25">
      <c r="B35" s="76" t="str">
        <f t="shared" si="1"/>
        <v>!!!</v>
      </c>
      <c r="C35" s="208" t="s">
        <v>78</v>
      </c>
      <c r="D35" s="209"/>
      <c r="E35" s="210"/>
      <c r="F35" s="70"/>
      <c r="S35" s="8" t="str">
        <f t="shared" si="6"/>
        <v>Leer</v>
      </c>
      <c r="T35" s="8">
        <f t="shared" si="2"/>
        <v>0</v>
      </c>
      <c r="U35" s="332" t="str">
        <f t="shared" si="3"/>
        <v/>
      </c>
      <c r="V35" s="8" t="str">
        <f>VLOOKUP($D35,{"29 -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35" s="8">
        <f>VLOOKUP($D35,{"29 -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35" s="8">
        <f t="shared" si="4"/>
        <v>1</v>
      </c>
      <c r="Y35" s="8">
        <f t="shared" si="5"/>
        <v>0</v>
      </c>
    </row>
    <row r="36" spans="2:25" ht="15" customHeight="1" x14ac:dyDescent="0.25">
      <c r="B36" s="76" t="str">
        <f t="shared" si="1"/>
        <v>!!!</v>
      </c>
      <c r="C36" s="208" t="s">
        <v>79</v>
      </c>
      <c r="D36" s="209"/>
      <c r="E36" s="210"/>
      <c r="F36" s="70"/>
      <c r="S36" s="8" t="str">
        <f t="shared" si="6"/>
        <v>Leer</v>
      </c>
      <c r="T36" s="8">
        <f t="shared" si="2"/>
        <v>0</v>
      </c>
      <c r="U36" s="332" t="str">
        <f t="shared" si="3"/>
        <v/>
      </c>
      <c r="V36" s="8" t="str">
        <f>VLOOKUP($D36,{"29 -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36" s="8">
        <f>VLOOKUP($D36,{"29 -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36" s="8">
        <f t="shared" si="4"/>
        <v>1</v>
      </c>
      <c r="Y36" s="8">
        <f t="shared" si="5"/>
        <v>0</v>
      </c>
    </row>
    <row r="37" spans="2:25" ht="15" customHeight="1" x14ac:dyDescent="0.25">
      <c r="B37" s="76" t="str">
        <f t="shared" si="1"/>
        <v>!!!</v>
      </c>
      <c r="C37" s="208" t="s">
        <v>80</v>
      </c>
      <c r="D37" s="209"/>
      <c r="E37" s="210"/>
      <c r="F37" s="70"/>
      <c r="S37" s="8" t="str">
        <f t="shared" si="6"/>
        <v>Leer</v>
      </c>
      <c r="T37" s="8">
        <f t="shared" si="2"/>
        <v>0</v>
      </c>
      <c r="U37" s="332" t="str">
        <f t="shared" si="3"/>
        <v/>
      </c>
      <c r="V37" s="8" t="str">
        <f>VLOOKUP($D37,{"29 -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37" s="8">
        <f>VLOOKUP($D37,{"29 -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37" s="8">
        <f t="shared" si="4"/>
        <v>1</v>
      </c>
      <c r="Y37" s="8">
        <f t="shared" si="5"/>
        <v>0</v>
      </c>
    </row>
    <row r="38" spans="2:25" ht="15" customHeight="1" x14ac:dyDescent="0.25">
      <c r="B38" s="76" t="str">
        <f t="shared" si="1"/>
        <v>!!!</v>
      </c>
      <c r="C38" s="208" t="s">
        <v>81</v>
      </c>
      <c r="D38" s="209"/>
      <c r="E38" s="210"/>
      <c r="F38" s="70"/>
      <c r="S38" s="8" t="str">
        <f t="shared" si="6"/>
        <v>Leer</v>
      </c>
      <c r="T38" s="8">
        <f t="shared" si="2"/>
        <v>0</v>
      </c>
      <c r="U38" s="332" t="str">
        <f t="shared" si="3"/>
        <v/>
      </c>
      <c r="V38" s="8" t="str">
        <f>VLOOKUP($D38,{"29 -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38" s="8">
        <f>VLOOKUP($D38,{"29 -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38" s="8">
        <f t="shared" si="4"/>
        <v>1</v>
      </c>
      <c r="Y38" s="8">
        <f t="shared" si="5"/>
        <v>0</v>
      </c>
    </row>
    <row r="39" spans="2:25" ht="15" customHeight="1" x14ac:dyDescent="0.25">
      <c r="B39" s="76" t="str">
        <f t="shared" si="1"/>
        <v>!!!</v>
      </c>
      <c r="C39" s="208" t="s">
        <v>82</v>
      </c>
      <c r="D39" s="209"/>
      <c r="E39" s="210"/>
      <c r="F39" s="70"/>
      <c r="S39" s="8" t="str">
        <f t="shared" si="6"/>
        <v>Leer</v>
      </c>
      <c r="T39" s="8">
        <f t="shared" si="2"/>
        <v>0</v>
      </c>
      <c r="U39" s="332" t="str">
        <f t="shared" si="3"/>
        <v/>
      </c>
      <c r="V39" s="8" t="str">
        <f>VLOOKUP($D39,{"29 -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39" s="8">
        <f>VLOOKUP($D39,{"29 -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39" s="8">
        <f t="shared" si="4"/>
        <v>1</v>
      </c>
      <c r="Y39" s="8">
        <f t="shared" si="5"/>
        <v>0</v>
      </c>
    </row>
    <row r="40" spans="2:25" ht="15" customHeight="1" x14ac:dyDescent="0.25">
      <c r="B40" s="76" t="str">
        <f t="shared" si="1"/>
        <v>!!!</v>
      </c>
      <c r="C40" s="208" t="s">
        <v>83</v>
      </c>
      <c r="D40" s="209"/>
      <c r="E40" s="210"/>
      <c r="F40" s="70"/>
      <c r="S40" s="8" t="str">
        <f t="shared" si="6"/>
        <v>Leer</v>
      </c>
      <c r="T40" s="8">
        <f t="shared" si="2"/>
        <v>0</v>
      </c>
      <c r="U40" s="332" t="str">
        <f t="shared" si="3"/>
        <v/>
      </c>
      <c r="V40" s="8" t="str">
        <f>VLOOKUP($D40,{"29 -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40" s="8">
        <f>VLOOKUP($D40,{"29 -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40" s="8">
        <f t="shared" si="4"/>
        <v>1</v>
      </c>
      <c r="Y40" s="8">
        <f t="shared" si="5"/>
        <v>0</v>
      </c>
    </row>
    <row r="41" spans="2:25" ht="15" customHeight="1" x14ac:dyDescent="0.25">
      <c r="B41" s="76" t="str">
        <f t="shared" si="1"/>
        <v>!!!</v>
      </c>
      <c r="C41" s="208" t="s">
        <v>84</v>
      </c>
      <c r="D41" s="209"/>
      <c r="E41" s="210"/>
      <c r="F41" s="70"/>
      <c r="S41" s="8" t="str">
        <f t="shared" si="6"/>
        <v>Leer</v>
      </c>
      <c r="T41" s="8">
        <f t="shared" si="2"/>
        <v>0</v>
      </c>
      <c r="U41" s="332" t="str">
        <f t="shared" si="3"/>
        <v/>
      </c>
      <c r="V41" s="8" t="str">
        <f>VLOOKUP($D41,{"29 -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41" s="8">
        <f>VLOOKUP($D41,{"29 -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41" s="8">
        <f t="shared" si="4"/>
        <v>1</v>
      </c>
      <c r="Y41" s="8">
        <f t="shared" si="5"/>
        <v>0</v>
      </c>
    </row>
    <row r="42" spans="2:25" ht="15" customHeight="1" x14ac:dyDescent="0.25">
      <c r="B42" s="76" t="str">
        <f t="shared" si="1"/>
        <v>!!!</v>
      </c>
      <c r="C42" s="208" t="s">
        <v>85</v>
      </c>
      <c r="D42" s="209"/>
      <c r="E42" s="210"/>
      <c r="F42" s="70"/>
      <c r="S42" s="8" t="str">
        <f t="shared" si="6"/>
        <v>Leer</v>
      </c>
      <c r="T42" s="8">
        <f t="shared" si="2"/>
        <v>0</v>
      </c>
      <c r="U42" s="332" t="str">
        <f t="shared" si="3"/>
        <v/>
      </c>
      <c r="V42" s="8" t="str">
        <f>VLOOKUP($D42,{"29 -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42" s="8">
        <f>VLOOKUP($D42,{"29 -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42" s="8">
        <f t="shared" si="4"/>
        <v>1</v>
      </c>
      <c r="Y42" s="8">
        <f t="shared" si="5"/>
        <v>0</v>
      </c>
    </row>
    <row r="43" spans="2:25" ht="15" customHeight="1" x14ac:dyDescent="0.25">
      <c r="B43" s="76" t="str">
        <f t="shared" si="1"/>
        <v>!!!</v>
      </c>
      <c r="C43" s="208" t="s">
        <v>86</v>
      </c>
      <c r="D43" s="209"/>
      <c r="E43" s="210"/>
      <c r="F43" s="70"/>
      <c r="S43" s="8" t="str">
        <f t="shared" si="6"/>
        <v>Leer</v>
      </c>
      <c r="T43" s="8">
        <f t="shared" si="2"/>
        <v>0</v>
      </c>
      <c r="U43" s="332" t="str">
        <f t="shared" si="3"/>
        <v/>
      </c>
      <c r="V43" s="8" t="str">
        <f>VLOOKUP($D43,{"29 -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43" s="8">
        <f>VLOOKUP($D43,{"29 -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43" s="8">
        <f t="shared" si="4"/>
        <v>1</v>
      </c>
      <c r="Y43" s="8">
        <f t="shared" si="5"/>
        <v>0</v>
      </c>
    </row>
    <row r="44" spans="2:25" ht="15" customHeight="1" x14ac:dyDescent="0.25">
      <c r="B44" s="76" t="str">
        <f t="shared" si="1"/>
        <v>!!!</v>
      </c>
      <c r="C44" s="208" t="s">
        <v>87</v>
      </c>
      <c r="D44" s="209"/>
      <c r="E44" s="210"/>
      <c r="F44" s="70"/>
      <c r="S44" s="8" t="str">
        <f t="shared" si="6"/>
        <v>Leer</v>
      </c>
      <c r="T44" s="8">
        <f t="shared" si="2"/>
        <v>0</v>
      </c>
      <c r="U44" s="332" t="str">
        <f t="shared" si="3"/>
        <v/>
      </c>
      <c r="V44" s="8" t="str">
        <f>VLOOKUP($D44,{"29 -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44" s="8">
        <f>VLOOKUP($D44,{"29 -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44" s="8">
        <f t="shared" si="4"/>
        <v>1</v>
      </c>
      <c r="Y44" s="8">
        <f t="shared" si="5"/>
        <v>0</v>
      </c>
    </row>
    <row r="45" spans="2:25" ht="15" customHeight="1" x14ac:dyDescent="0.25">
      <c r="B45" s="76" t="str">
        <f t="shared" si="1"/>
        <v>!!!</v>
      </c>
      <c r="C45" s="208" t="s">
        <v>88</v>
      </c>
      <c r="D45" s="209"/>
      <c r="E45" s="210"/>
      <c r="F45" s="70"/>
      <c r="S45" s="8" t="str">
        <f t="shared" si="6"/>
        <v>Leer</v>
      </c>
      <c r="T45" s="8">
        <f t="shared" si="2"/>
        <v>0</v>
      </c>
      <c r="U45" s="332" t="str">
        <f t="shared" si="3"/>
        <v/>
      </c>
      <c r="V45" s="8" t="str">
        <f>VLOOKUP($D45,{"29 -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45" s="8">
        <f>VLOOKUP($D45,{"29 -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45" s="8">
        <f t="shared" si="4"/>
        <v>1</v>
      </c>
      <c r="Y45" s="8">
        <f t="shared" si="5"/>
        <v>0</v>
      </c>
    </row>
    <row r="46" spans="2:25" ht="15" customHeight="1" x14ac:dyDescent="0.25">
      <c r="B46" s="76" t="str">
        <f t="shared" si="1"/>
        <v>!!!</v>
      </c>
      <c r="C46" s="208" t="s">
        <v>89</v>
      </c>
      <c r="D46" s="209"/>
      <c r="E46" s="210"/>
      <c r="F46" s="70"/>
      <c r="S46" s="8" t="str">
        <f t="shared" si="6"/>
        <v>Leer</v>
      </c>
      <c r="T46" s="8">
        <f t="shared" si="2"/>
        <v>0</v>
      </c>
      <c r="U46" s="332" t="str">
        <f t="shared" si="3"/>
        <v/>
      </c>
      <c r="V46" s="8" t="str">
        <f>VLOOKUP($D46,{"29 -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46" s="8">
        <f>VLOOKUP($D46,{"29 -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46" s="8">
        <f t="shared" si="4"/>
        <v>1</v>
      </c>
      <c r="Y46" s="8">
        <f t="shared" si="5"/>
        <v>0</v>
      </c>
    </row>
    <row r="47" spans="2:25" ht="15" customHeight="1" x14ac:dyDescent="0.25">
      <c r="B47" s="76" t="str">
        <f t="shared" si="1"/>
        <v>!!!</v>
      </c>
      <c r="C47" s="208" t="s">
        <v>90</v>
      </c>
      <c r="D47" s="209"/>
      <c r="E47" s="210"/>
      <c r="F47" s="70"/>
      <c r="S47" s="8" t="str">
        <f t="shared" si="6"/>
        <v>Leer</v>
      </c>
      <c r="T47" s="8">
        <f t="shared" si="2"/>
        <v>0</v>
      </c>
      <c r="U47" s="332" t="str">
        <f t="shared" si="3"/>
        <v/>
      </c>
      <c r="V47" s="8" t="str">
        <f>VLOOKUP($D47,{"29 -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47" s="8">
        <f>VLOOKUP($D47,{"29 -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47" s="8">
        <f t="shared" si="4"/>
        <v>1</v>
      </c>
      <c r="Y47" s="8">
        <f t="shared" si="5"/>
        <v>0</v>
      </c>
    </row>
    <row r="48" spans="2:25" ht="15" customHeight="1" x14ac:dyDescent="0.25">
      <c r="B48" s="76" t="str">
        <f t="shared" si="1"/>
        <v>!!!</v>
      </c>
      <c r="C48" s="208" t="s">
        <v>91</v>
      </c>
      <c r="D48" s="209"/>
      <c r="E48" s="210"/>
      <c r="F48" s="70"/>
      <c r="S48" s="8" t="str">
        <f t="shared" si="6"/>
        <v>Leer</v>
      </c>
      <c r="T48" s="8">
        <f t="shared" si="2"/>
        <v>0</v>
      </c>
      <c r="U48" s="332" t="str">
        <f t="shared" si="3"/>
        <v/>
      </c>
      <c r="V48" s="8" t="str">
        <f>VLOOKUP($D48,{"29 -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48" s="8">
        <f>VLOOKUP($D48,{"29 -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48" s="8">
        <f t="shared" si="4"/>
        <v>1</v>
      </c>
      <c r="Y48" s="8">
        <f t="shared" si="5"/>
        <v>0</v>
      </c>
    </row>
    <row r="49" spans="2:25" ht="15" customHeight="1" x14ac:dyDescent="0.25">
      <c r="B49" s="76" t="str">
        <f t="shared" si="1"/>
        <v>!!!</v>
      </c>
      <c r="C49" s="208" t="s">
        <v>92</v>
      </c>
      <c r="D49" s="209"/>
      <c r="E49" s="210"/>
      <c r="F49" s="70"/>
      <c r="S49" s="8" t="str">
        <f t="shared" si="6"/>
        <v>Leer</v>
      </c>
      <c r="T49" s="8">
        <f t="shared" si="2"/>
        <v>0</v>
      </c>
      <c r="U49" s="332" t="str">
        <f t="shared" si="3"/>
        <v/>
      </c>
      <c r="V49" s="8" t="str">
        <f>VLOOKUP($D49,{"29 -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49" s="8">
        <f>VLOOKUP($D49,{"29 -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49" s="8">
        <f t="shared" si="4"/>
        <v>1</v>
      </c>
      <c r="Y49" s="8">
        <f t="shared" si="5"/>
        <v>0</v>
      </c>
    </row>
    <row r="50" spans="2:25" ht="15" customHeight="1" x14ac:dyDescent="0.25">
      <c r="B50" s="76" t="str">
        <f t="shared" si="1"/>
        <v>!!!</v>
      </c>
      <c r="C50" s="208" t="s">
        <v>93</v>
      </c>
      <c r="D50" s="209"/>
      <c r="E50" s="210"/>
      <c r="F50" s="70"/>
      <c r="S50" s="8" t="str">
        <f t="shared" si="6"/>
        <v>Leer</v>
      </c>
      <c r="T50" s="8">
        <f t="shared" si="2"/>
        <v>0</v>
      </c>
      <c r="U50" s="332" t="str">
        <f t="shared" si="3"/>
        <v/>
      </c>
      <c r="V50" s="8" t="str">
        <f>VLOOKUP($D50,{"29 -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50" s="8">
        <f>VLOOKUP($D50,{"29 -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50" s="8">
        <f t="shared" si="4"/>
        <v>1</v>
      </c>
      <c r="Y50" s="8">
        <f t="shared" si="5"/>
        <v>0</v>
      </c>
    </row>
    <row r="51" spans="2:25" ht="15" customHeight="1" x14ac:dyDescent="0.25">
      <c r="B51" s="76" t="str">
        <f t="shared" si="1"/>
        <v>!!!</v>
      </c>
      <c r="C51" s="208" t="s">
        <v>94</v>
      </c>
      <c r="D51" s="209"/>
      <c r="E51" s="210"/>
      <c r="F51" s="70"/>
      <c r="S51" s="8" t="str">
        <f t="shared" si="6"/>
        <v>Leer</v>
      </c>
      <c r="T51" s="8">
        <f t="shared" si="2"/>
        <v>0</v>
      </c>
      <c r="U51" s="332" t="str">
        <f t="shared" si="3"/>
        <v/>
      </c>
      <c r="V51" s="8" t="str">
        <f>VLOOKUP($D51,{"29 -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51" s="8">
        <f>VLOOKUP($D51,{"29 -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51" s="8">
        <f t="shared" si="4"/>
        <v>1</v>
      </c>
      <c r="Y51" s="8">
        <f t="shared" si="5"/>
        <v>0</v>
      </c>
    </row>
    <row r="52" spans="2:25" ht="15" customHeight="1" x14ac:dyDescent="0.25">
      <c r="B52" s="76" t="str">
        <f t="shared" si="1"/>
        <v>!!!</v>
      </c>
      <c r="C52" s="208" t="s">
        <v>237</v>
      </c>
      <c r="D52" s="209"/>
      <c r="E52" s="210"/>
      <c r="F52" s="70"/>
      <c r="S52" s="8" t="str">
        <f t="shared" si="6"/>
        <v>Leer</v>
      </c>
      <c r="T52" s="8">
        <f t="shared" si="2"/>
        <v>0</v>
      </c>
      <c r="U52" s="332" t="str">
        <f t="shared" si="3"/>
        <v/>
      </c>
      <c r="V52" s="8" t="str">
        <f>VLOOKUP($D52,{"29 -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52" s="8">
        <f>VLOOKUP($D52,{"29 -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52" s="8">
        <f t="shared" si="4"/>
        <v>1</v>
      </c>
      <c r="Y52" s="8">
        <f t="shared" si="5"/>
        <v>0</v>
      </c>
    </row>
    <row r="53" spans="2:25" ht="15" customHeight="1" x14ac:dyDescent="0.25">
      <c r="B53" s="76" t="str">
        <f t="shared" si="1"/>
        <v>!!!</v>
      </c>
      <c r="C53" s="208" t="s">
        <v>238</v>
      </c>
      <c r="D53" s="209"/>
      <c r="E53" s="210"/>
      <c r="F53" s="70"/>
      <c r="S53" s="8" t="str">
        <f t="shared" si="6"/>
        <v>Leer</v>
      </c>
      <c r="T53" s="8">
        <f t="shared" si="2"/>
        <v>0</v>
      </c>
      <c r="U53" s="332" t="str">
        <f t="shared" si="3"/>
        <v/>
      </c>
      <c r="V53" s="8" t="str">
        <f>VLOOKUP($D53,{"29 -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53" s="8">
        <f>VLOOKUP($D53,{"29 -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53" s="8">
        <f t="shared" si="4"/>
        <v>1</v>
      </c>
      <c r="Y53" s="8">
        <f t="shared" si="5"/>
        <v>0</v>
      </c>
    </row>
    <row r="54" spans="2:25" ht="15" customHeight="1" x14ac:dyDescent="0.25">
      <c r="B54" s="76" t="str">
        <f t="shared" si="1"/>
        <v>!!!</v>
      </c>
      <c r="C54" s="208" t="s">
        <v>239</v>
      </c>
      <c r="D54" s="209"/>
      <c r="E54" s="210"/>
      <c r="F54" s="70"/>
      <c r="S54" s="8" t="str">
        <f t="shared" si="6"/>
        <v>Leer</v>
      </c>
      <c r="T54" s="8">
        <f t="shared" si="2"/>
        <v>0</v>
      </c>
      <c r="U54" s="332" t="str">
        <f t="shared" si="3"/>
        <v/>
      </c>
      <c r="V54" s="8" t="str">
        <f>VLOOKUP($D54,{"29 -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54" s="8">
        <f>VLOOKUP($D54,{"29 -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54" s="8">
        <f t="shared" si="4"/>
        <v>1</v>
      </c>
      <c r="Y54" s="8">
        <f t="shared" si="5"/>
        <v>0</v>
      </c>
    </row>
    <row r="55" spans="2:25" ht="15" customHeight="1" x14ac:dyDescent="0.25">
      <c r="B55" s="76" t="str">
        <f t="shared" si="1"/>
        <v>!!!</v>
      </c>
      <c r="C55" s="208" t="s">
        <v>240</v>
      </c>
      <c r="D55" s="209"/>
      <c r="E55" s="210"/>
      <c r="F55" s="70"/>
      <c r="S55" s="8" t="str">
        <f t="shared" si="6"/>
        <v>Leer</v>
      </c>
      <c r="T55" s="8">
        <f t="shared" si="2"/>
        <v>0</v>
      </c>
      <c r="U55" s="332" t="str">
        <f t="shared" si="3"/>
        <v/>
      </c>
      <c r="V55" s="8" t="str">
        <f>VLOOKUP($D55,{"29 -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55" s="8">
        <f>VLOOKUP($D55,{"29 -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55" s="8">
        <f t="shared" si="4"/>
        <v>1</v>
      </c>
      <c r="Y55" s="8">
        <f t="shared" si="5"/>
        <v>0</v>
      </c>
    </row>
    <row r="56" spans="2:25" ht="15" customHeight="1" x14ac:dyDescent="0.25">
      <c r="B56" s="76" t="str">
        <f t="shared" si="1"/>
        <v>!!!</v>
      </c>
      <c r="C56" s="208" t="s">
        <v>241</v>
      </c>
      <c r="D56" s="209"/>
      <c r="E56" s="210"/>
      <c r="F56" s="70"/>
      <c r="S56" s="8" t="str">
        <f t="shared" si="6"/>
        <v>Leer</v>
      </c>
      <c r="T56" s="8">
        <f t="shared" si="2"/>
        <v>0</v>
      </c>
      <c r="U56" s="332" t="str">
        <f t="shared" si="3"/>
        <v/>
      </c>
      <c r="V56" s="8" t="str">
        <f>VLOOKUP($D56,{"29 -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56" s="8">
        <f>VLOOKUP($D56,{"29 -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56" s="8">
        <f t="shared" si="4"/>
        <v>1</v>
      </c>
      <c r="Y56" s="8">
        <f t="shared" si="5"/>
        <v>0</v>
      </c>
    </row>
    <row r="57" spans="2:25" ht="15" customHeight="1" x14ac:dyDescent="0.25">
      <c r="B57" s="76" t="str">
        <f t="shared" si="1"/>
        <v>!!!</v>
      </c>
      <c r="C57" s="208" t="s">
        <v>242</v>
      </c>
      <c r="D57" s="209"/>
      <c r="E57" s="210"/>
      <c r="F57" s="70"/>
      <c r="S57" s="8" t="str">
        <f t="shared" si="6"/>
        <v>Leer</v>
      </c>
      <c r="T57" s="8">
        <f t="shared" si="2"/>
        <v>0</v>
      </c>
      <c r="U57" s="332" t="str">
        <f t="shared" si="3"/>
        <v/>
      </c>
      <c r="V57" s="8" t="str">
        <f>VLOOKUP($D57,{"29 -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57" s="8">
        <f>VLOOKUP($D57,{"29 -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57" s="8">
        <f t="shared" si="4"/>
        <v>1</v>
      </c>
      <c r="Y57" s="8">
        <f t="shared" si="5"/>
        <v>0</v>
      </c>
    </row>
    <row r="58" spans="2:25" ht="15" customHeight="1" x14ac:dyDescent="0.25">
      <c r="B58" s="76" t="str">
        <f t="shared" si="1"/>
        <v>!!!</v>
      </c>
      <c r="C58" s="208" t="s">
        <v>243</v>
      </c>
      <c r="D58" s="209"/>
      <c r="E58" s="210"/>
      <c r="F58" s="70"/>
      <c r="S58" s="8" t="str">
        <f t="shared" si="6"/>
        <v>Leer</v>
      </c>
      <c r="T58" s="8">
        <f t="shared" si="2"/>
        <v>0</v>
      </c>
      <c r="U58" s="332" t="str">
        <f t="shared" si="3"/>
        <v/>
      </c>
      <c r="V58" s="8" t="str">
        <f>VLOOKUP($D58,{"29 -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58" s="8">
        <f>VLOOKUP($D58,{"29 -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58" s="8">
        <f t="shared" si="4"/>
        <v>1</v>
      </c>
      <c r="Y58" s="8">
        <f t="shared" si="5"/>
        <v>0</v>
      </c>
    </row>
    <row r="59" spans="2:25" ht="15" customHeight="1" x14ac:dyDescent="0.25">
      <c r="B59" s="76" t="str">
        <f t="shared" si="1"/>
        <v>!!!</v>
      </c>
      <c r="C59" s="208" t="s">
        <v>244</v>
      </c>
      <c r="D59" s="209"/>
      <c r="E59" s="210"/>
      <c r="F59" s="70"/>
      <c r="S59" s="8" t="str">
        <f t="shared" si="6"/>
        <v>Leer</v>
      </c>
      <c r="T59" s="8">
        <f t="shared" si="2"/>
        <v>0</v>
      </c>
      <c r="U59" s="332" t="str">
        <f t="shared" si="3"/>
        <v/>
      </c>
      <c r="V59" s="8" t="str">
        <f>VLOOKUP($D59,{"29 -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59" s="8">
        <f>VLOOKUP($D59,{"29 -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59" s="8">
        <f t="shared" si="4"/>
        <v>1</v>
      </c>
      <c r="Y59" s="8">
        <f t="shared" si="5"/>
        <v>0</v>
      </c>
    </row>
    <row r="60" spans="2:25" ht="15" customHeight="1" x14ac:dyDescent="0.25">
      <c r="B60" s="76" t="str">
        <f t="shared" si="1"/>
        <v>!!!</v>
      </c>
      <c r="C60" s="208" t="s">
        <v>245</v>
      </c>
      <c r="D60" s="209"/>
      <c r="E60" s="210"/>
      <c r="F60" s="70"/>
      <c r="S60" s="8" t="str">
        <f t="shared" si="6"/>
        <v>Leer</v>
      </c>
      <c r="T60" s="8">
        <f t="shared" si="2"/>
        <v>0</v>
      </c>
      <c r="U60" s="332" t="str">
        <f t="shared" si="3"/>
        <v/>
      </c>
      <c r="V60" s="8" t="str">
        <f>VLOOKUP($D60,{"29 -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60" s="8">
        <f>VLOOKUP($D60,{"29 -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60" s="8">
        <f t="shared" si="4"/>
        <v>1</v>
      </c>
      <c r="Y60" s="8">
        <f t="shared" si="5"/>
        <v>0</v>
      </c>
    </row>
    <row r="61" spans="2:25" ht="15" customHeight="1" x14ac:dyDescent="0.25">
      <c r="B61" s="76" t="str">
        <f t="shared" si="1"/>
        <v>!!!</v>
      </c>
      <c r="C61" s="208" t="s">
        <v>246</v>
      </c>
      <c r="D61" s="209"/>
      <c r="E61" s="210"/>
      <c r="F61" s="70"/>
      <c r="S61" s="8" t="str">
        <f t="shared" si="6"/>
        <v>Leer</v>
      </c>
      <c r="T61" s="8">
        <f t="shared" si="2"/>
        <v>0</v>
      </c>
      <c r="U61" s="332" t="str">
        <f t="shared" si="3"/>
        <v/>
      </c>
      <c r="V61" s="8" t="str">
        <f>VLOOKUP($D61,{"29 -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61" s="8">
        <f>VLOOKUP($D61,{"29 -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61" s="8">
        <f t="shared" si="4"/>
        <v>1</v>
      </c>
      <c r="Y61" s="8">
        <f t="shared" si="5"/>
        <v>0</v>
      </c>
    </row>
    <row r="62" spans="2:25" ht="15" customHeight="1" x14ac:dyDescent="0.25">
      <c r="B62" s="76" t="str">
        <f t="shared" si="1"/>
        <v>!!!</v>
      </c>
      <c r="C62" s="208" t="s">
        <v>247</v>
      </c>
      <c r="D62" s="209"/>
      <c r="E62" s="210"/>
      <c r="F62" s="70"/>
      <c r="S62" s="8" t="str">
        <f t="shared" si="6"/>
        <v>Leer</v>
      </c>
      <c r="T62" s="8">
        <f t="shared" si="2"/>
        <v>0</v>
      </c>
      <c r="U62" s="332" t="str">
        <f t="shared" si="3"/>
        <v/>
      </c>
      <c r="V62" s="8" t="str">
        <f>VLOOKUP($D62,{"29 -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62" s="8">
        <f>VLOOKUP($D62,{"29 -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62" s="8">
        <f t="shared" si="4"/>
        <v>1</v>
      </c>
      <c r="Y62" s="8">
        <f t="shared" si="5"/>
        <v>0</v>
      </c>
    </row>
    <row r="63" spans="2:25" ht="15" customHeight="1" x14ac:dyDescent="0.25">
      <c r="B63" s="76" t="str">
        <f t="shared" si="1"/>
        <v>!!!</v>
      </c>
      <c r="C63" s="208" t="s">
        <v>248</v>
      </c>
      <c r="D63" s="209"/>
      <c r="E63" s="210"/>
      <c r="F63" s="70"/>
      <c r="S63" s="8" t="str">
        <f t="shared" si="6"/>
        <v>Leer</v>
      </c>
      <c r="T63" s="8">
        <f t="shared" si="2"/>
        <v>0</v>
      </c>
      <c r="U63" s="332" t="str">
        <f t="shared" si="3"/>
        <v/>
      </c>
      <c r="V63" s="8" t="str">
        <f>VLOOKUP($D63,{"29 -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63" s="8">
        <f>VLOOKUP($D63,{"29 -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63" s="8">
        <f t="shared" si="4"/>
        <v>1</v>
      </c>
      <c r="Y63" s="8">
        <f t="shared" si="5"/>
        <v>0</v>
      </c>
    </row>
    <row r="64" spans="2:25" ht="15" customHeight="1" x14ac:dyDescent="0.25">
      <c r="B64" s="76" t="str">
        <f t="shared" si="1"/>
        <v>!!!</v>
      </c>
      <c r="C64" s="208" t="s">
        <v>249</v>
      </c>
      <c r="D64" s="209"/>
      <c r="E64" s="210"/>
      <c r="F64" s="70"/>
      <c r="S64" s="8" t="str">
        <f t="shared" si="6"/>
        <v>Leer</v>
      </c>
      <c r="T64" s="8">
        <f t="shared" si="2"/>
        <v>0</v>
      </c>
      <c r="U64" s="332" t="str">
        <f t="shared" si="3"/>
        <v/>
      </c>
      <c r="V64" s="8" t="str">
        <f>VLOOKUP($D64,{"29 -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64" s="8">
        <f>VLOOKUP($D64,{"29 -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64" s="8">
        <f t="shared" si="4"/>
        <v>1</v>
      </c>
      <c r="Y64" s="8">
        <f t="shared" si="5"/>
        <v>0</v>
      </c>
    </row>
    <row r="65" spans="2:25" ht="15" customHeight="1" x14ac:dyDescent="0.25">
      <c r="B65" s="76" t="str">
        <f t="shared" si="1"/>
        <v>!!!</v>
      </c>
      <c r="C65" s="208" t="s">
        <v>264</v>
      </c>
      <c r="D65" s="209"/>
      <c r="E65" s="210"/>
      <c r="F65" s="70"/>
      <c r="S65" s="8" t="str">
        <f t="shared" si="6"/>
        <v>Leer</v>
      </c>
      <c r="T65" s="8">
        <f t="shared" si="2"/>
        <v>0</v>
      </c>
      <c r="U65" s="332" t="str">
        <f t="shared" si="3"/>
        <v/>
      </c>
      <c r="V65" s="8" t="str">
        <f>VLOOKUP($D65,{"29 -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65" s="8">
        <f>VLOOKUP($D65,{"29 -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65" s="8">
        <f t="shared" si="4"/>
        <v>1</v>
      </c>
      <c r="Y65" s="8">
        <f t="shared" si="5"/>
        <v>0</v>
      </c>
    </row>
    <row r="66" spans="2:25" ht="15" customHeight="1" x14ac:dyDescent="0.25">
      <c r="B66" s="76" t="str">
        <f t="shared" si="1"/>
        <v>!!!</v>
      </c>
      <c r="C66" s="208" t="s">
        <v>265</v>
      </c>
      <c r="D66" s="209"/>
      <c r="E66" s="210"/>
      <c r="F66" s="70"/>
      <c r="S66" s="8" t="str">
        <f t="shared" si="6"/>
        <v>Leer</v>
      </c>
      <c r="T66" s="8">
        <f t="shared" si="2"/>
        <v>0</v>
      </c>
      <c r="U66" s="332" t="str">
        <f t="shared" si="3"/>
        <v/>
      </c>
      <c r="V66" s="8" t="str">
        <f>VLOOKUP($D66,{"29 -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66" s="8">
        <f>VLOOKUP($D66,{"29 -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66" s="8">
        <f t="shared" si="4"/>
        <v>1</v>
      </c>
      <c r="Y66" s="8">
        <f t="shared" si="5"/>
        <v>0</v>
      </c>
    </row>
    <row r="67" spans="2:25" ht="15" customHeight="1" x14ac:dyDescent="0.25">
      <c r="B67" s="76" t="str">
        <f t="shared" si="1"/>
        <v>!!!</v>
      </c>
      <c r="C67" s="208" t="s">
        <v>266</v>
      </c>
      <c r="D67" s="209"/>
      <c r="E67" s="210"/>
      <c r="F67" s="70"/>
      <c r="S67" s="8" t="str">
        <f t="shared" si="6"/>
        <v>Leer</v>
      </c>
      <c r="T67" s="8">
        <f t="shared" si="2"/>
        <v>0</v>
      </c>
      <c r="U67" s="332" t="str">
        <f t="shared" si="3"/>
        <v/>
      </c>
      <c r="V67" s="8" t="str">
        <f>VLOOKUP($D67,{"29 -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67" s="8">
        <f>VLOOKUP($D67,{"29 -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67" s="8">
        <f t="shared" si="4"/>
        <v>1</v>
      </c>
      <c r="Y67" s="8">
        <f t="shared" si="5"/>
        <v>0</v>
      </c>
    </row>
    <row r="68" spans="2:25" ht="15" customHeight="1" x14ac:dyDescent="0.25">
      <c r="B68" s="76" t="str">
        <f t="shared" si="1"/>
        <v>!!!</v>
      </c>
      <c r="C68" s="208" t="s">
        <v>267</v>
      </c>
      <c r="D68" s="209"/>
      <c r="E68" s="210"/>
      <c r="F68" s="70"/>
      <c r="S68" s="8" t="str">
        <f t="shared" si="6"/>
        <v>Leer</v>
      </c>
      <c r="T68" s="8">
        <f t="shared" si="2"/>
        <v>0</v>
      </c>
      <c r="U68" s="332" t="str">
        <f t="shared" si="3"/>
        <v/>
      </c>
      <c r="V68" s="8" t="str">
        <f>VLOOKUP($D68,{"29 -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68" s="8">
        <f>VLOOKUP($D68,{"29 -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68" s="8">
        <f t="shared" si="4"/>
        <v>1</v>
      </c>
      <c r="Y68" s="8">
        <f t="shared" si="5"/>
        <v>0</v>
      </c>
    </row>
    <row r="69" spans="2:25" ht="15" customHeight="1" x14ac:dyDescent="0.25">
      <c r="B69" s="76" t="str">
        <f t="shared" si="1"/>
        <v>!!!</v>
      </c>
      <c r="C69" s="208" t="s">
        <v>268</v>
      </c>
      <c r="D69" s="209"/>
      <c r="E69" s="210"/>
      <c r="F69" s="70"/>
      <c r="S69" s="8" t="str">
        <f t="shared" si="6"/>
        <v>Leer</v>
      </c>
      <c r="T69" s="8">
        <f t="shared" si="2"/>
        <v>0</v>
      </c>
      <c r="U69" s="332" t="str">
        <f t="shared" si="3"/>
        <v/>
      </c>
      <c r="V69" s="8" t="str">
        <f>VLOOKUP($D69,{"29 -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69" s="8">
        <f>VLOOKUP($D69,{"29 -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69" s="8">
        <f t="shared" si="4"/>
        <v>1</v>
      </c>
      <c r="Y69" s="8">
        <f t="shared" si="5"/>
        <v>0</v>
      </c>
    </row>
    <row r="70" spans="2:25" ht="15" customHeight="1" x14ac:dyDescent="0.25">
      <c r="B70" s="76" t="str">
        <f t="shared" si="1"/>
        <v>!!!</v>
      </c>
      <c r="C70" s="208" t="s">
        <v>269</v>
      </c>
      <c r="D70" s="209"/>
      <c r="E70" s="210"/>
      <c r="F70" s="70"/>
      <c r="S70" s="8" t="str">
        <f t="shared" si="6"/>
        <v>Leer</v>
      </c>
      <c r="T70" s="8">
        <f t="shared" si="2"/>
        <v>0</v>
      </c>
      <c r="U70" s="332" t="str">
        <f t="shared" si="3"/>
        <v/>
      </c>
      <c r="V70" s="8" t="str">
        <f>VLOOKUP($D70,{"29 -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70" s="8">
        <f>VLOOKUP($D70,{"29 -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70" s="8">
        <f t="shared" si="4"/>
        <v>1</v>
      </c>
      <c r="Y70" s="8">
        <f t="shared" si="5"/>
        <v>0</v>
      </c>
    </row>
    <row r="71" spans="2:25" ht="15" customHeight="1" x14ac:dyDescent="0.25">
      <c r="B71" s="76" t="str">
        <f t="shared" si="1"/>
        <v>!!!</v>
      </c>
      <c r="C71" s="208" t="s">
        <v>270</v>
      </c>
      <c r="D71" s="209"/>
      <c r="E71" s="210"/>
      <c r="F71" s="70"/>
      <c r="S71" s="8" t="str">
        <f t="shared" si="6"/>
        <v>Leer</v>
      </c>
      <c r="T71" s="8">
        <f t="shared" si="2"/>
        <v>0</v>
      </c>
      <c r="U71" s="332" t="str">
        <f t="shared" si="3"/>
        <v/>
      </c>
      <c r="V71" s="8" t="str">
        <f>VLOOKUP($D71,{"29 -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71" s="8">
        <f>VLOOKUP($D71,{"29 -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71" s="8">
        <f t="shared" si="4"/>
        <v>1</v>
      </c>
      <c r="Y71" s="8">
        <f t="shared" si="5"/>
        <v>0</v>
      </c>
    </row>
    <row r="72" spans="2:25" ht="15" customHeight="1" x14ac:dyDescent="0.25">
      <c r="B72" s="76" t="str">
        <f t="shared" si="1"/>
        <v>!!!</v>
      </c>
      <c r="C72" s="208" t="s">
        <v>271</v>
      </c>
      <c r="D72" s="209"/>
      <c r="E72" s="210"/>
      <c r="F72" s="70"/>
      <c r="S72" s="8" t="str">
        <f t="shared" si="6"/>
        <v>Leer</v>
      </c>
      <c r="T72" s="8">
        <f t="shared" si="2"/>
        <v>0</v>
      </c>
      <c r="U72" s="332" t="str">
        <f t="shared" si="3"/>
        <v/>
      </c>
      <c r="V72" s="8" t="str">
        <f>VLOOKUP($D72,{"29 -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72" s="8">
        <f>VLOOKUP($D72,{"29 -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72" s="8">
        <f t="shared" si="4"/>
        <v>1</v>
      </c>
      <c r="Y72" s="8">
        <f t="shared" si="5"/>
        <v>0</v>
      </c>
    </row>
    <row r="73" spans="2:25" ht="15" customHeight="1" x14ac:dyDescent="0.25">
      <c r="B73" s="76" t="str">
        <f t="shared" si="1"/>
        <v>!!!</v>
      </c>
      <c r="C73" s="208" t="s">
        <v>272</v>
      </c>
      <c r="D73" s="209"/>
      <c r="E73" s="210"/>
      <c r="F73" s="70"/>
      <c r="S73" s="8" t="str">
        <f t="shared" si="6"/>
        <v>Leer</v>
      </c>
      <c r="T73" s="8">
        <f t="shared" si="2"/>
        <v>0</v>
      </c>
      <c r="U73" s="332" t="str">
        <f t="shared" si="3"/>
        <v/>
      </c>
      <c r="V73" s="8" t="str">
        <f>VLOOKUP($D73,{"29 -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73" s="8">
        <f>VLOOKUP($D73,{"29 -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73" s="8">
        <f t="shared" si="4"/>
        <v>1</v>
      </c>
      <c r="Y73" s="8">
        <f t="shared" si="5"/>
        <v>0</v>
      </c>
    </row>
    <row r="74" spans="2:25" ht="15" customHeight="1" x14ac:dyDescent="0.25">
      <c r="B74" s="76" t="str">
        <f t="shared" si="1"/>
        <v>!!!</v>
      </c>
      <c r="C74" s="208" t="s">
        <v>273</v>
      </c>
      <c r="D74" s="209"/>
      <c r="E74" s="210"/>
      <c r="F74" s="70"/>
      <c r="S74" s="8" t="str">
        <f t="shared" si="6"/>
        <v>Leer</v>
      </c>
      <c r="T74" s="8">
        <f t="shared" si="2"/>
        <v>0</v>
      </c>
      <c r="U74" s="332" t="str">
        <f t="shared" si="3"/>
        <v/>
      </c>
      <c r="V74" s="8" t="str">
        <f>VLOOKUP($D74,{"29 -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74" s="8">
        <f>VLOOKUP($D74,{"29 -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74" s="8">
        <f t="shared" si="4"/>
        <v>1</v>
      </c>
      <c r="Y74" s="8">
        <f t="shared" si="5"/>
        <v>0</v>
      </c>
    </row>
    <row r="75" spans="2:25" ht="15" customHeight="1" x14ac:dyDescent="0.25">
      <c r="B75" s="76" t="str">
        <f t="shared" si="1"/>
        <v>!!!</v>
      </c>
      <c r="C75" s="208" t="s">
        <v>274</v>
      </c>
      <c r="D75" s="209"/>
      <c r="E75" s="210"/>
      <c r="F75" s="70"/>
      <c r="S75" s="8" t="str">
        <f t="shared" si="6"/>
        <v>Leer</v>
      </c>
      <c r="T75" s="8">
        <f t="shared" si="2"/>
        <v>0</v>
      </c>
      <c r="U75" s="332" t="str">
        <f t="shared" si="3"/>
        <v/>
      </c>
      <c r="V75" s="8" t="str">
        <f>VLOOKUP($D75,{"29 -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75" s="8">
        <f>VLOOKUP($D75,{"29 -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75" s="8">
        <f t="shared" si="4"/>
        <v>1</v>
      </c>
      <c r="Y75" s="8">
        <f t="shared" si="5"/>
        <v>0</v>
      </c>
    </row>
    <row r="76" spans="2:25" ht="15" customHeight="1" x14ac:dyDescent="0.25">
      <c r="B76" s="76" t="str">
        <f t="shared" si="1"/>
        <v>!!!</v>
      </c>
      <c r="C76" s="208" t="s">
        <v>275</v>
      </c>
      <c r="D76" s="209"/>
      <c r="E76" s="210"/>
      <c r="F76" s="70"/>
      <c r="S76" s="8" t="str">
        <f t="shared" si="6"/>
        <v>Leer</v>
      </c>
      <c r="T76" s="8">
        <f t="shared" si="2"/>
        <v>0</v>
      </c>
      <c r="U76" s="332" t="str">
        <f t="shared" si="3"/>
        <v/>
      </c>
      <c r="V76" s="8" t="str">
        <f>VLOOKUP($D76,{"29 -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76" s="8">
        <f>VLOOKUP($D76,{"29 -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76" s="8">
        <f t="shared" si="4"/>
        <v>1</v>
      </c>
      <c r="Y76" s="8">
        <f t="shared" si="5"/>
        <v>0</v>
      </c>
    </row>
    <row r="77" spans="2:25" ht="15" customHeight="1" x14ac:dyDescent="0.25">
      <c r="B77" s="76" t="str">
        <f t="shared" si="1"/>
        <v>!!!</v>
      </c>
      <c r="C77" s="208" t="s">
        <v>276</v>
      </c>
      <c r="D77" s="209"/>
      <c r="E77" s="210"/>
      <c r="F77" s="70"/>
      <c r="S77" s="8" t="str">
        <f t="shared" si="6"/>
        <v>Leer</v>
      </c>
      <c r="T77" s="8">
        <f t="shared" si="2"/>
        <v>0</v>
      </c>
      <c r="U77" s="332" t="str">
        <f t="shared" si="3"/>
        <v/>
      </c>
      <c r="V77" s="8" t="str">
        <f>VLOOKUP($D77,{"29 -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77" s="8">
        <f>VLOOKUP($D77,{"29 -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77" s="8">
        <f t="shared" si="4"/>
        <v>1</v>
      </c>
      <c r="Y77" s="8">
        <f t="shared" si="5"/>
        <v>0</v>
      </c>
    </row>
    <row r="78" spans="2:25" ht="15" customHeight="1" x14ac:dyDescent="0.25">
      <c r="B78" s="76" t="str">
        <f t="shared" si="1"/>
        <v>!!!</v>
      </c>
      <c r="C78" s="208" t="s">
        <v>277</v>
      </c>
      <c r="D78" s="209"/>
      <c r="E78" s="210"/>
      <c r="F78" s="70"/>
      <c r="S78" s="8" t="str">
        <f t="shared" si="6"/>
        <v>Leer</v>
      </c>
      <c r="T78" s="8">
        <f t="shared" si="2"/>
        <v>0</v>
      </c>
      <c r="U78" s="332" t="str">
        <f t="shared" si="3"/>
        <v/>
      </c>
      <c r="V78" s="8" t="str">
        <f>VLOOKUP($D78,{"29 -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78" s="8">
        <f>VLOOKUP($D78,{"29 -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78" s="8">
        <f t="shared" si="4"/>
        <v>1</v>
      </c>
      <c r="Y78" s="8">
        <f t="shared" si="5"/>
        <v>0</v>
      </c>
    </row>
    <row r="79" spans="2:25" ht="15" customHeight="1" x14ac:dyDescent="0.25">
      <c r="B79" s="76" t="str">
        <f t="shared" ref="B79:B142" si="7">IF(SUM(W79:Y79)&lt;3,"!!!","")</f>
        <v>!!!</v>
      </c>
      <c r="C79" s="208" t="s">
        <v>278</v>
      </c>
      <c r="D79" s="209"/>
      <c r="E79" s="210"/>
      <c r="F79" s="70"/>
      <c r="S79" s="8" t="str">
        <f t="shared" si="6"/>
        <v>Leer</v>
      </c>
      <c r="T79" s="8">
        <f t="shared" ref="T79:T142" si="8">LEN(D79)</f>
        <v>0</v>
      </c>
      <c r="U79" s="332" t="str">
        <f t="shared" ref="U79:U142" si="9">IF(T79&gt;0,VALUE($C79),"")</f>
        <v/>
      </c>
      <c r="V79" s="8" t="str">
        <f>VLOOKUP($D79,{"29 -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79" s="8">
        <f>VLOOKUP($D79,{"29 -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79" s="8">
        <f t="shared" ref="X79:X142" si="10">IF(LEN($C79)&gt;0,1,0)</f>
        <v>1</v>
      </c>
      <c r="Y79" s="8">
        <f t="shared" ref="Y79:Y142" si="11">IF(LEN($E79)&gt;0,1,0)</f>
        <v>0</v>
      </c>
    </row>
    <row r="80" spans="2:25" ht="15" customHeight="1" x14ac:dyDescent="0.25">
      <c r="B80" s="76" t="str">
        <f t="shared" si="7"/>
        <v>!!!</v>
      </c>
      <c r="C80" s="208" t="s">
        <v>279</v>
      </c>
      <c r="D80" s="209"/>
      <c r="E80" s="210"/>
      <c r="F80" s="70"/>
      <c r="S80" s="8" t="str">
        <f t="shared" ref="S80:S143" si="12">IF(D79&lt;&gt;"","Einrichtungen2","Leer")</f>
        <v>Leer</v>
      </c>
      <c r="T80" s="8">
        <f t="shared" si="8"/>
        <v>0</v>
      </c>
      <c r="U80" s="332" t="str">
        <f t="shared" si="9"/>
        <v/>
      </c>
      <c r="V80" s="8" t="str">
        <f>VLOOKUP($D80,{"29 -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80" s="8">
        <f>VLOOKUP($D80,{"29 -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80" s="8">
        <f t="shared" si="10"/>
        <v>1</v>
      </c>
      <c r="Y80" s="8">
        <f t="shared" si="11"/>
        <v>0</v>
      </c>
    </row>
    <row r="81" spans="2:25" ht="15" customHeight="1" x14ac:dyDescent="0.25">
      <c r="B81" s="76" t="str">
        <f t="shared" si="7"/>
        <v>!!!</v>
      </c>
      <c r="C81" s="208" t="s">
        <v>280</v>
      </c>
      <c r="D81" s="209"/>
      <c r="E81" s="210"/>
      <c r="F81" s="70"/>
      <c r="S81" s="8" t="str">
        <f t="shared" si="12"/>
        <v>Leer</v>
      </c>
      <c r="T81" s="8">
        <f t="shared" si="8"/>
        <v>0</v>
      </c>
      <c r="U81" s="332" t="str">
        <f t="shared" si="9"/>
        <v/>
      </c>
      <c r="V81" s="8" t="str">
        <f>VLOOKUP($D81,{"29 -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81" s="8">
        <f>VLOOKUP($D81,{"29 -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81" s="8">
        <f t="shared" si="10"/>
        <v>1</v>
      </c>
      <c r="Y81" s="8">
        <f t="shared" si="11"/>
        <v>0</v>
      </c>
    </row>
    <row r="82" spans="2:25" ht="15" customHeight="1" x14ac:dyDescent="0.25">
      <c r="B82" s="76" t="str">
        <f t="shared" si="7"/>
        <v>!!!</v>
      </c>
      <c r="C82" s="208" t="s">
        <v>281</v>
      </c>
      <c r="D82" s="209"/>
      <c r="E82" s="210"/>
      <c r="F82" s="70"/>
      <c r="S82" s="8" t="str">
        <f t="shared" si="12"/>
        <v>Leer</v>
      </c>
      <c r="T82" s="8">
        <f t="shared" si="8"/>
        <v>0</v>
      </c>
      <c r="U82" s="332" t="str">
        <f t="shared" si="9"/>
        <v/>
      </c>
      <c r="V82" s="8" t="str">
        <f>VLOOKUP($D82,{"29 -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82" s="8">
        <f>VLOOKUP($D82,{"29 -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82" s="8">
        <f t="shared" si="10"/>
        <v>1</v>
      </c>
      <c r="Y82" s="8">
        <f t="shared" si="11"/>
        <v>0</v>
      </c>
    </row>
    <row r="83" spans="2:25" ht="15" customHeight="1" x14ac:dyDescent="0.25">
      <c r="B83" s="76" t="str">
        <f t="shared" si="7"/>
        <v>!!!</v>
      </c>
      <c r="C83" s="208" t="s">
        <v>282</v>
      </c>
      <c r="D83" s="209"/>
      <c r="E83" s="210"/>
      <c r="F83" s="70"/>
      <c r="S83" s="8" t="str">
        <f t="shared" si="12"/>
        <v>Leer</v>
      </c>
      <c r="T83" s="8">
        <f t="shared" si="8"/>
        <v>0</v>
      </c>
      <c r="U83" s="332" t="str">
        <f t="shared" si="9"/>
        <v/>
      </c>
      <c r="V83" s="8" t="str">
        <f>VLOOKUP($D83,{"29 -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83" s="8">
        <f>VLOOKUP($D83,{"29 -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83" s="8">
        <f t="shared" si="10"/>
        <v>1</v>
      </c>
      <c r="Y83" s="8">
        <f t="shared" si="11"/>
        <v>0</v>
      </c>
    </row>
    <row r="84" spans="2:25" ht="15" customHeight="1" x14ac:dyDescent="0.25">
      <c r="B84" s="76" t="str">
        <f t="shared" si="7"/>
        <v>!!!</v>
      </c>
      <c r="C84" s="208" t="s">
        <v>283</v>
      </c>
      <c r="D84" s="209"/>
      <c r="E84" s="210"/>
      <c r="F84" s="70"/>
      <c r="S84" s="8" t="str">
        <f t="shared" si="12"/>
        <v>Leer</v>
      </c>
      <c r="T84" s="8">
        <f t="shared" si="8"/>
        <v>0</v>
      </c>
      <c r="U84" s="332" t="str">
        <f t="shared" si="9"/>
        <v/>
      </c>
      <c r="V84" s="8" t="str">
        <f>VLOOKUP($D84,{"29 -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84" s="8">
        <f>VLOOKUP($D84,{"29 -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84" s="8">
        <f t="shared" si="10"/>
        <v>1</v>
      </c>
      <c r="Y84" s="8">
        <f t="shared" si="11"/>
        <v>0</v>
      </c>
    </row>
    <row r="85" spans="2:25" ht="15" customHeight="1" x14ac:dyDescent="0.25">
      <c r="B85" s="76" t="str">
        <f t="shared" si="7"/>
        <v>!!!</v>
      </c>
      <c r="C85" s="208" t="s">
        <v>284</v>
      </c>
      <c r="D85" s="209"/>
      <c r="E85" s="210"/>
      <c r="F85" s="70"/>
      <c r="S85" s="8" t="str">
        <f t="shared" si="12"/>
        <v>Leer</v>
      </c>
      <c r="T85" s="8">
        <f t="shared" si="8"/>
        <v>0</v>
      </c>
      <c r="U85" s="332" t="str">
        <f t="shared" si="9"/>
        <v/>
      </c>
      <c r="V85" s="8" t="str">
        <f>VLOOKUP($D85,{"29 -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85" s="8">
        <f>VLOOKUP($D85,{"29 -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85" s="8">
        <f t="shared" si="10"/>
        <v>1</v>
      </c>
      <c r="Y85" s="8">
        <f t="shared" si="11"/>
        <v>0</v>
      </c>
    </row>
    <row r="86" spans="2:25" ht="15" customHeight="1" x14ac:dyDescent="0.25">
      <c r="B86" s="76" t="str">
        <f t="shared" si="7"/>
        <v>!!!</v>
      </c>
      <c r="C86" s="208" t="s">
        <v>285</v>
      </c>
      <c r="D86" s="209"/>
      <c r="E86" s="210"/>
      <c r="F86" s="70"/>
      <c r="S86" s="8" t="str">
        <f t="shared" si="12"/>
        <v>Leer</v>
      </c>
      <c r="T86" s="8">
        <f t="shared" si="8"/>
        <v>0</v>
      </c>
      <c r="U86" s="332" t="str">
        <f t="shared" si="9"/>
        <v/>
      </c>
      <c r="V86" s="8" t="str">
        <f>VLOOKUP($D86,{"29 -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86" s="8">
        <f>VLOOKUP($D86,{"29 -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86" s="8">
        <f t="shared" si="10"/>
        <v>1</v>
      </c>
      <c r="Y86" s="8">
        <f t="shared" si="11"/>
        <v>0</v>
      </c>
    </row>
    <row r="87" spans="2:25" ht="15" customHeight="1" x14ac:dyDescent="0.25">
      <c r="B87" s="76" t="str">
        <f t="shared" si="7"/>
        <v>!!!</v>
      </c>
      <c r="C87" s="208" t="s">
        <v>286</v>
      </c>
      <c r="D87" s="209"/>
      <c r="E87" s="210"/>
      <c r="F87" s="70"/>
      <c r="S87" s="8" t="str">
        <f t="shared" si="12"/>
        <v>Leer</v>
      </c>
      <c r="T87" s="8">
        <f t="shared" si="8"/>
        <v>0</v>
      </c>
      <c r="U87" s="332" t="str">
        <f t="shared" si="9"/>
        <v/>
      </c>
      <c r="V87" s="8" t="str">
        <f>VLOOKUP($D87,{"29 -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87" s="8">
        <f>VLOOKUP($D87,{"29 -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87" s="8">
        <f t="shared" si="10"/>
        <v>1</v>
      </c>
      <c r="Y87" s="8">
        <f t="shared" si="11"/>
        <v>0</v>
      </c>
    </row>
    <row r="88" spans="2:25" ht="15" customHeight="1" x14ac:dyDescent="0.25">
      <c r="B88" s="76" t="str">
        <f t="shared" si="7"/>
        <v>!!!</v>
      </c>
      <c r="C88" s="208" t="s">
        <v>287</v>
      </c>
      <c r="D88" s="209"/>
      <c r="E88" s="210"/>
      <c r="F88" s="70"/>
      <c r="S88" s="8" t="str">
        <f t="shared" si="12"/>
        <v>Leer</v>
      </c>
      <c r="T88" s="8">
        <f t="shared" si="8"/>
        <v>0</v>
      </c>
      <c r="U88" s="332" t="str">
        <f t="shared" si="9"/>
        <v/>
      </c>
      <c r="V88" s="8" t="str">
        <f>VLOOKUP($D88,{"29 -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88" s="8">
        <f>VLOOKUP($D88,{"29 -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88" s="8">
        <f t="shared" si="10"/>
        <v>1</v>
      </c>
      <c r="Y88" s="8">
        <f t="shared" si="11"/>
        <v>0</v>
      </c>
    </row>
    <row r="89" spans="2:25" ht="15" customHeight="1" x14ac:dyDescent="0.25">
      <c r="B89" s="76" t="str">
        <f t="shared" si="7"/>
        <v>!!!</v>
      </c>
      <c r="C89" s="208" t="s">
        <v>288</v>
      </c>
      <c r="D89" s="209"/>
      <c r="E89" s="210"/>
      <c r="F89" s="70"/>
      <c r="S89" s="8" t="str">
        <f t="shared" si="12"/>
        <v>Leer</v>
      </c>
      <c r="T89" s="8">
        <f t="shared" si="8"/>
        <v>0</v>
      </c>
      <c r="U89" s="332" t="str">
        <f t="shared" si="9"/>
        <v/>
      </c>
      <c r="V89" s="8" t="str">
        <f>VLOOKUP($D89,{"29 -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89" s="8">
        <f>VLOOKUP($D89,{"29 -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89" s="8">
        <f t="shared" si="10"/>
        <v>1</v>
      </c>
      <c r="Y89" s="8">
        <f t="shared" si="11"/>
        <v>0</v>
      </c>
    </row>
    <row r="90" spans="2:25" ht="15" customHeight="1" x14ac:dyDescent="0.25">
      <c r="B90" s="76" t="str">
        <f t="shared" si="7"/>
        <v>!!!</v>
      </c>
      <c r="C90" s="208" t="s">
        <v>289</v>
      </c>
      <c r="D90" s="209"/>
      <c r="E90" s="210"/>
      <c r="F90" s="70"/>
      <c r="S90" s="8" t="str">
        <f t="shared" si="12"/>
        <v>Leer</v>
      </c>
      <c r="T90" s="8">
        <f t="shared" si="8"/>
        <v>0</v>
      </c>
      <c r="U90" s="332" t="str">
        <f t="shared" si="9"/>
        <v/>
      </c>
      <c r="V90" s="8" t="str">
        <f>VLOOKUP($D90,{"29 -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90" s="8">
        <f>VLOOKUP($D90,{"29 -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90" s="8">
        <f t="shared" si="10"/>
        <v>1</v>
      </c>
      <c r="Y90" s="8">
        <f t="shared" si="11"/>
        <v>0</v>
      </c>
    </row>
    <row r="91" spans="2:25" ht="15" customHeight="1" x14ac:dyDescent="0.25">
      <c r="B91" s="76" t="str">
        <f t="shared" si="7"/>
        <v>!!!</v>
      </c>
      <c r="C91" s="208" t="s">
        <v>290</v>
      </c>
      <c r="D91" s="209"/>
      <c r="E91" s="210"/>
      <c r="F91" s="70"/>
      <c r="S91" s="8" t="str">
        <f t="shared" si="12"/>
        <v>Leer</v>
      </c>
      <c r="T91" s="8">
        <f t="shared" si="8"/>
        <v>0</v>
      </c>
      <c r="U91" s="332" t="str">
        <f t="shared" si="9"/>
        <v/>
      </c>
      <c r="V91" s="8" t="str">
        <f>VLOOKUP($D91,{"29 -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91" s="8">
        <f>VLOOKUP($D91,{"29 -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91" s="8">
        <f t="shared" si="10"/>
        <v>1</v>
      </c>
      <c r="Y91" s="8">
        <f t="shared" si="11"/>
        <v>0</v>
      </c>
    </row>
    <row r="92" spans="2:25" ht="15" customHeight="1" x14ac:dyDescent="0.25">
      <c r="B92" s="76" t="str">
        <f t="shared" si="7"/>
        <v>!!!</v>
      </c>
      <c r="C92" s="208" t="s">
        <v>291</v>
      </c>
      <c r="D92" s="209"/>
      <c r="E92" s="210"/>
      <c r="F92" s="70"/>
      <c r="S92" s="8" t="str">
        <f t="shared" si="12"/>
        <v>Leer</v>
      </c>
      <c r="T92" s="8">
        <f t="shared" si="8"/>
        <v>0</v>
      </c>
      <c r="U92" s="332" t="str">
        <f t="shared" si="9"/>
        <v/>
      </c>
      <c r="V92" s="8" t="str">
        <f>VLOOKUP($D92,{"29 -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92" s="8">
        <f>VLOOKUP($D92,{"29 -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92" s="8">
        <f t="shared" si="10"/>
        <v>1</v>
      </c>
      <c r="Y92" s="8">
        <f t="shared" si="11"/>
        <v>0</v>
      </c>
    </row>
    <row r="93" spans="2:25" ht="15" customHeight="1" x14ac:dyDescent="0.25">
      <c r="B93" s="76" t="str">
        <f t="shared" si="7"/>
        <v>!!!</v>
      </c>
      <c r="C93" s="208" t="s">
        <v>292</v>
      </c>
      <c r="D93" s="209"/>
      <c r="E93" s="210"/>
      <c r="F93" s="70"/>
      <c r="S93" s="8" t="str">
        <f t="shared" si="12"/>
        <v>Leer</v>
      </c>
      <c r="T93" s="8">
        <f t="shared" si="8"/>
        <v>0</v>
      </c>
      <c r="U93" s="332" t="str">
        <f t="shared" si="9"/>
        <v/>
      </c>
      <c r="V93" s="8" t="str">
        <f>VLOOKUP($D93,{"29 -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93" s="8">
        <f>VLOOKUP($D93,{"29 -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93" s="8">
        <f t="shared" si="10"/>
        <v>1</v>
      </c>
      <c r="Y93" s="8">
        <f t="shared" si="11"/>
        <v>0</v>
      </c>
    </row>
    <row r="94" spans="2:25" ht="15" customHeight="1" x14ac:dyDescent="0.25">
      <c r="B94" s="76" t="str">
        <f t="shared" si="7"/>
        <v>!!!</v>
      </c>
      <c r="C94" s="208" t="s">
        <v>293</v>
      </c>
      <c r="D94" s="209"/>
      <c r="E94" s="210"/>
      <c r="F94" s="70"/>
      <c r="S94" s="8" t="str">
        <f t="shared" si="12"/>
        <v>Leer</v>
      </c>
      <c r="T94" s="8">
        <f t="shared" si="8"/>
        <v>0</v>
      </c>
      <c r="U94" s="332" t="str">
        <f t="shared" si="9"/>
        <v/>
      </c>
      <c r="V94" s="8" t="str">
        <f>VLOOKUP($D94,{"29 -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94" s="8">
        <f>VLOOKUP($D94,{"29 -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94" s="8">
        <f t="shared" si="10"/>
        <v>1</v>
      </c>
      <c r="Y94" s="8">
        <f t="shared" si="11"/>
        <v>0</v>
      </c>
    </row>
    <row r="95" spans="2:25" ht="15" customHeight="1" x14ac:dyDescent="0.25">
      <c r="B95" s="76" t="str">
        <f t="shared" si="7"/>
        <v>!!!</v>
      </c>
      <c r="C95" s="208" t="s">
        <v>294</v>
      </c>
      <c r="D95" s="209"/>
      <c r="E95" s="210"/>
      <c r="F95" s="70"/>
      <c r="S95" s="8" t="str">
        <f t="shared" si="12"/>
        <v>Leer</v>
      </c>
      <c r="T95" s="8">
        <f t="shared" si="8"/>
        <v>0</v>
      </c>
      <c r="U95" s="332" t="str">
        <f t="shared" si="9"/>
        <v/>
      </c>
      <c r="V95" s="8" t="str">
        <f>VLOOKUP($D95,{"29 -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95" s="8">
        <f>VLOOKUP($D95,{"29 -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95" s="8">
        <f t="shared" si="10"/>
        <v>1</v>
      </c>
      <c r="Y95" s="8">
        <f t="shared" si="11"/>
        <v>0</v>
      </c>
    </row>
    <row r="96" spans="2:25" ht="15" customHeight="1" x14ac:dyDescent="0.25">
      <c r="B96" s="76" t="str">
        <f t="shared" si="7"/>
        <v>!!!</v>
      </c>
      <c r="C96" s="208" t="s">
        <v>295</v>
      </c>
      <c r="D96" s="209"/>
      <c r="E96" s="210"/>
      <c r="F96" s="70"/>
      <c r="S96" s="8" t="str">
        <f t="shared" si="12"/>
        <v>Leer</v>
      </c>
      <c r="T96" s="8">
        <f t="shared" si="8"/>
        <v>0</v>
      </c>
      <c r="U96" s="332" t="str">
        <f t="shared" si="9"/>
        <v/>
      </c>
      <c r="V96" s="8" t="str">
        <f>VLOOKUP($D96,{"29 -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96" s="8">
        <f>VLOOKUP($D96,{"29 -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96" s="8">
        <f t="shared" si="10"/>
        <v>1</v>
      </c>
      <c r="Y96" s="8">
        <f t="shared" si="11"/>
        <v>0</v>
      </c>
    </row>
    <row r="97" spans="2:25" ht="15" customHeight="1" x14ac:dyDescent="0.25">
      <c r="B97" s="76" t="str">
        <f t="shared" si="7"/>
        <v>!!!</v>
      </c>
      <c r="C97" s="208" t="s">
        <v>296</v>
      </c>
      <c r="D97" s="209"/>
      <c r="E97" s="210"/>
      <c r="F97" s="70"/>
      <c r="S97" s="8" t="str">
        <f t="shared" si="12"/>
        <v>Leer</v>
      </c>
      <c r="T97" s="8">
        <f t="shared" si="8"/>
        <v>0</v>
      </c>
      <c r="U97" s="332" t="str">
        <f t="shared" si="9"/>
        <v/>
      </c>
      <c r="V97" s="8" t="str">
        <f>VLOOKUP($D97,{"29 -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97" s="8">
        <f>VLOOKUP($D97,{"29 -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97" s="8">
        <f t="shared" si="10"/>
        <v>1</v>
      </c>
      <c r="Y97" s="8">
        <f t="shared" si="11"/>
        <v>0</v>
      </c>
    </row>
    <row r="98" spans="2:25" ht="15" customHeight="1" x14ac:dyDescent="0.25">
      <c r="B98" s="76" t="str">
        <f t="shared" si="7"/>
        <v>!!!</v>
      </c>
      <c r="C98" s="208" t="s">
        <v>297</v>
      </c>
      <c r="D98" s="209"/>
      <c r="E98" s="210"/>
      <c r="F98" s="70"/>
      <c r="S98" s="8" t="str">
        <f t="shared" si="12"/>
        <v>Leer</v>
      </c>
      <c r="T98" s="8">
        <f t="shared" si="8"/>
        <v>0</v>
      </c>
      <c r="U98" s="332" t="str">
        <f t="shared" si="9"/>
        <v/>
      </c>
      <c r="V98" s="8" t="str">
        <f>VLOOKUP($D98,{"29 -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98" s="8">
        <f>VLOOKUP($D98,{"29 -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98" s="8">
        <f t="shared" si="10"/>
        <v>1</v>
      </c>
      <c r="Y98" s="8">
        <f t="shared" si="11"/>
        <v>0</v>
      </c>
    </row>
    <row r="99" spans="2:25" ht="15" customHeight="1" x14ac:dyDescent="0.25">
      <c r="B99" s="76" t="str">
        <f t="shared" si="7"/>
        <v>!!!</v>
      </c>
      <c r="C99" s="208" t="s">
        <v>298</v>
      </c>
      <c r="D99" s="209"/>
      <c r="E99" s="210"/>
      <c r="F99" s="70"/>
      <c r="S99" s="8" t="str">
        <f t="shared" si="12"/>
        <v>Leer</v>
      </c>
      <c r="T99" s="8">
        <f t="shared" si="8"/>
        <v>0</v>
      </c>
      <c r="U99" s="332" t="str">
        <f t="shared" si="9"/>
        <v/>
      </c>
      <c r="V99" s="8" t="str">
        <f>VLOOKUP($D99,{"29 -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99" s="8">
        <f>VLOOKUP($D99,{"29 -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99" s="8">
        <f t="shared" si="10"/>
        <v>1</v>
      </c>
      <c r="Y99" s="8">
        <f t="shared" si="11"/>
        <v>0</v>
      </c>
    </row>
    <row r="100" spans="2:25" ht="15" customHeight="1" x14ac:dyDescent="0.25">
      <c r="B100" s="76" t="str">
        <f t="shared" si="7"/>
        <v>!!!</v>
      </c>
      <c r="C100" s="208" t="s">
        <v>299</v>
      </c>
      <c r="D100" s="209"/>
      <c r="E100" s="210"/>
      <c r="F100" s="70"/>
      <c r="S100" s="8" t="str">
        <f t="shared" si="12"/>
        <v>Leer</v>
      </c>
      <c r="T100" s="8">
        <f t="shared" si="8"/>
        <v>0</v>
      </c>
      <c r="U100" s="332" t="str">
        <f t="shared" si="9"/>
        <v/>
      </c>
      <c r="V100" s="8" t="str">
        <f>VLOOKUP($D100,{"29 -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00" s="8">
        <f>VLOOKUP($D100,{"29 -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00" s="8">
        <f t="shared" si="10"/>
        <v>1</v>
      </c>
      <c r="Y100" s="8">
        <f t="shared" si="11"/>
        <v>0</v>
      </c>
    </row>
    <row r="101" spans="2:25" ht="15" customHeight="1" x14ac:dyDescent="0.25">
      <c r="B101" s="76" t="str">
        <f t="shared" si="7"/>
        <v>!!!</v>
      </c>
      <c r="C101" s="208" t="s">
        <v>300</v>
      </c>
      <c r="D101" s="209"/>
      <c r="E101" s="210"/>
      <c r="F101" s="70"/>
      <c r="S101" s="8" t="str">
        <f t="shared" si="12"/>
        <v>Leer</v>
      </c>
      <c r="T101" s="8">
        <f t="shared" si="8"/>
        <v>0</v>
      </c>
      <c r="U101" s="332" t="str">
        <f t="shared" si="9"/>
        <v/>
      </c>
      <c r="V101" s="8" t="str">
        <f>VLOOKUP($D101,{"29 -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01" s="8">
        <f>VLOOKUP($D101,{"29 -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01" s="8">
        <f t="shared" si="10"/>
        <v>1</v>
      </c>
      <c r="Y101" s="8">
        <f t="shared" si="11"/>
        <v>0</v>
      </c>
    </row>
    <row r="102" spans="2:25" ht="15" customHeight="1" x14ac:dyDescent="0.25">
      <c r="B102" s="76" t="str">
        <f t="shared" si="7"/>
        <v>!!!</v>
      </c>
      <c r="C102" s="208" t="s">
        <v>301</v>
      </c>
      <c r="D102" s="209"/>
      <c r="E102" s="210"/>
      <c r="F102" s="70"/>
      <c r="S102" s="8" t="str">
        <f t="shared" si="12"/>
        <v>Leer</v>
      </c>
      <c r="T102" s="8">
        <f t="shared" si="8"/>
        <v>0</v>
      </c>
      <c r="U102" s="332" t="str">
        <f t="shared" si="9"/>
        <v/>
      </c>
      <c r="V102" s="8" t="str">
        <f>VLOOKUP($D102,{"29 -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02" s="8">
        <f>VLOOKUP($D102,{"29 -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02" s="8">
        <f t="shared" si="10"/>
        <v>1</v>
      </c>
      <c r="Y102" s="8">
        <f t="shared" si="11"/>
        <v>0</v>
      </c>
    </row>
    <row r="103" spans="2:25" ht="15" customHeight="1" x14ac:dyDescent="0.25">
      <c r="B103" s="76" t="str">
        <f t="shared" si="7"/>
        <v>!!!</v>
      </c>
      <c r="C103" s="208" t="s">
        <v>302</v>
      </c>
      <c r="D103" s="209"/>
      <c r="E103" s="210"/>
      <c r="F103" s="70"/>
      <c r="S103" s="8" t="str">
        <f t="shared" si="12"/>
        <v>Leer</v>
      </c>
      <c r="T103" s="8">
        <f t="shared" si="8"/>
        <v>0</v>
      </c>
      <c r="U103" s="332" t="str">
        <f t="shared" si="9"/>
        <v/>
      </c>
      <c r="V103" s="8" t="str">
        <f>VLOOKUP($D103,{"29 -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03" s="8">
        <f>VLOOKUP($D103,{"29 -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03" s="8">
        <f t="shared" si="10"/>
        <v>1</v>
      </c>
      <c r="Y103" s="8">
        <f t="shared" si="11"/>
        <v>0</v>
      </c>
    </row>
    <row r="104" spans="2:25" ht="15" customHeight="1" x14ac:dyDescent="0.25">
      <c r="B104" s="76" t="str">
        <f t="shared" si="7"/>
        <v>!!!</v>
      </c>
      <c r="C104" s="208" t="s">
        <v>303</v>
      </c>
      <c r="D104" s="209"/>
      <c r="E104" s="210"/>
      <c r="F104" s="70"/>
      <c r="S104" s="8" t="str">
        <f t="shared" si="12"/>
        <v>Leer</v>
      </c>
      <c r="T104" s="8">
        <f t="shared" si="8"/>
        <v>0</v>
      </c>
      <c r="U104" s="332" t="str">
        <f t="shared" si="9"/>
        <v/>
      </c>
      <c r="V104" s="8" t="str">
        <f>VLOOKUP($D104,{"29 -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04" s="8">
        <f>VLOOKUP($D104,{"29 -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04" s="8">
        <f t="shared" si="10"/>
        <v>1</v>
      </c>
      <c r="Y104" s="8">
        <f t="shared" si="11"/>
        <v>0</v>
      </c>
    </row>
    <row r="105" spans="2:25" ht="15" customHeight="1" x14ac:dyDescent="0.25">
      <c r="B105" s="76" t="str">
        <f t="shared" si="7"/>
        <v>!!!</v>
      </c>
      <c r="C105" s="208" t="s">
        <v>304</v>
      </c>
      <c r="D105" s="209"/>
      <c r="E105" s="210"/>
      <c r="F105" s="70"/>
      <c r="S105" s="8" t="str">
        <f t="shared" si="12"/>
        <v>Leer</v>
      </c>
      <c r="T105" s="8">
        <f t="shared" si="8"/>
        <v>0</v>
      </c>
      <c r="U105" s="332" t="str">
        <f t="shared" si="9"/>
        <v/>
      </c>
      <c r="V105" s="8" t="str">
        <f>VLOOKUP($D105,{"29 -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05" s="8">
        <f>VLOOKUP($D105,{"29 -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05" s="8">
        <f t="shared" si="10"/>
        <v>1</v>
      </c>
      <c r="Y105" s="8">
        <f t="shared" si="11"/>
        <v>0</v>
      </c>
    </row>
    <row r="106" spans="2:25" ht="15" customHeight="1" x14ac:dyDescent="0.25">
      <c r="B106" s="76" t="str">
        <f t="shared" si="7"/>
        <v>!!!</v>
      </c>
      <c r="C106" s="208" t="s">
        <v>305</v>
      </c>
      <c r="D106" s="209"/>
      <c r="E106" s="210"/>
      <c r="F106" s="70"/>
      <c r="S106" s="8" t="str">
        <f t="shared" si="12"/>
        <v>Leer</v>
      </c>
      <c r="T106" s="8">
        <f t="shared" si="8"/>
        <v>0</v>
      </c>
      <c r="U106" s="332" t="str">
        <f t="shared" si="9"/>
        <v/>
      </c>
      <c r="V106" s="8" t="str">
        <f>VLOOKUP($D106,{"29 -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06" s="8">
        <f>VLOOKUP($D106,{"29 -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06" s="8">
        <f t="shared" si="10"/>
        <v>1</v>
      </c>
      <c r="Y106" s="8">
        <f t="shared" si="11"/>
        <v>0</v>
      </c>
    </row>
    <row r="107" spans="2:25" ht="15" customHeight="1" x14ac:dyDescent="0.25">
      <c r="B107" s="76" t="str">
        <f t="shared" si="7"/>
        <v>!!!</v>
      </c>
      <c r="C107" s="208" t="s">
        <v>306</v>
      </c>
      <c r="D107" s="209"/>
      <c r="E107" s="210"/>
      <c r="F107" s="70"/>
      <c r="S107" s="8" t="str">
        <f t="shared" si="12"/>
        <v>Leer</v>
      </c>
      <c r="T107" s="8">
        <f t="shared" si="8"/>
        <v>0</v>
      </c>
      <c r="U107" s="332" t="str">
        <f t="shared" si="9"/>
        <v/>
      </c>
      <c r="V107" s="8" t="str">
        <f>VLOOKUP($D107,{"29 -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07" s="8">
        <f>VLOOKUP($D107,{"29 -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07" s="8">
        <f t="shared" si="10"/>
        <v>1</v>
      </c>
      <c r="Y107" s="8">
        <f t="shared" si="11"/>
        <v>0</v>
      </c>
    </row>
    <row r="108" spans="2:25" ht="15" customHeight="1" x14ac:dyDescent="0.25">
      <c r="B108" s="76" t="str">
        <f t="shared" si="7"/>
        <v>!!!</v>
      </c>
      <c r="C108" s="208" t="s">
        <v>307</v>
      </c>
      <c r="D108" s="209"/>
      <c r="E108" s="210"/>
      <c r="F108" s="70"/>
      <c r="S108" s="8" t="str">
        <f t="shared" si="12"/>
        <v>Leer</v>
      </c>
      <c r="T108" s="8">
        <f t="shared" si="8"/>
        <v>0</v>
      </c>
      <c r="U108" s="332" t="str">
        <f t="shared" si="9"/>
        <v/>
      </c>
      <c r="V108" s="8" t="str">
        <f>VLOOKUP($D108,{"29 -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08" s="8">
        <f>VLOOKUP($D108,{"29 -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08" s="8">
        <f t="shared" si="10"/>
        <v>1</v>
      </c>
      <c r="Y108" s="8">
        <f t="shared" si="11"/>
        <v>0</v>
      </c>
    </row>
    <row r="109" spans="2:25" ht="15" customHeight="1" x14ac:dyDescent="0.25">
      <c r="B109" s="76" t="str">
        <f t="shared" si="7"/>
        <v>!!!</v>
      </c>
      <c r="C109" s="208" t="s">
        <v>308</v>
      </c>
      <c r="D109" s="209"/>
      <c r="E109" s="210"/>
      <c r="F109" s="70"/>
      <c r="S109" s="8" t="str">
        <f t="shared" si="12"/>
        <v>Leer</v>
      </c>
      <c r="T109" s="8">
        <f t="shared" si="8"/>
        <v>0</v>
      </c>
      <c r="U109" s="332" t="str">
        <f t="shared" si="9"/>
        <v/>
      </c>
      <c r="V109" s="8" t="str">
        <f>VLOOKUP($D109,{"29 -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09" s="8">
        <f>VLOOKUP($D109,{"29 -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09" s="8">
        <f t="shared" si="10"/>
        <v>1</v>
      </c>
      <c r="Y109" s="8">
        <f t="shared" si="11"/>
        <v>0</v>
      </c>
    </row>
    <row r="110" spans="2:25" ht="15" customHeight="1" x14ac:dyDescent="0.25">
      <c r="B110" s="76" t="str">
        <f t="shared" si="7"/>
        <v>!!!</v>
      </c>
      <c r="C110" s="208" t="s">
        <v>309</v>
      </c>
      <c r="D110" s="209"/>
      <c r="E110" s="210"/>
      <c r="F110" s="70"/>
      <c r="S110" s="8" t="str">
        <f t="shared" si="12"/>
        <v>Leer</v>
      </c>
      <c r="T110" s="8">
        <f t="shared" si="8"/>
        <v>0</v>
      </c>
      <c r="U110" s="332" t="str">
        <f t="shared" si="9"/>
        <v/>
      </c>
      <c r="V110" s="8" t="str">
        <f>VLOOKUP($D110,{"29 -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10" s="8">
        <f>VLOOKUP($D110,{"29 -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10" s="8">
        <f t="shared" si="10"/>
        <v>1</v>
      </c>
      <c r="Y110" s="8">
        <f t="shared" si="11"/>
        <v>0</v>
      </c>
    </row>
    <row r="111" spans="2:25" ht="15" customHeight="1" x14ac:dyDescent="0.25">
      <c r="B111" s="76" t="str">
        <f t="shared" si="7"/>
        <v>!!!</v>
      </c>
      <c r="C111" s="208" t="s">
        <v>310</v>
      </c>
      <c r="D111" s="209"/>
      <c r="E111" s="210"/>
      <c r="F111" s="70"/>
      <c r="S111" s="8" t="str">
        <f t="shared" si="12"/>
        <v>Leer</v>
      </c>
      <c r="T111" s="8">
        <f t="shared" si="8"/>
        <v>0</v>
      </c>
      <c r="U111" s="332" t="str">
        <f t="shared" si="9"/>
        <v/>
      </c>
      <c r="V111" s="8" t="str">
        <f>VLOOKUP($D111,{"29 -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11" s="8">
        <f>VLOOKUP($D111,{"29 -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11" s="8">
        <f t="shared" si="10"/>
        <v>1</v>
      </c>
      <c r="Y111" s="8">
        <f t="shared" si="11"/>
        <v>0</v>
      </c>
    </row>
    <row r="112" spans="2:25" ht="15" customHeight="1" x14ac:dyDescent="0.25">
      <c r="B112" s="76" t="str">
        <f t="shared" si="7"/>
        <v>!!!</v>
      </c>
      <c r="C112" s="208" t="s">
        <v>311</v>
      </c>
      <c r="D112" s="209"/>
      <c r="E112" s="210"/>
      <c r="F112" s="70"/>
      <c r="S112" s="8" t="str">
        <f t="shared" si="12"/>
        <v>Leer</v>
      </c>
      <c r="T112" s="8">
        <f t="shared" si="8"/>
        <v>0</v>
      </c>
      <c r="U112" s="332" t="str">
        <f t="shared" si="9"/>
        <v/>
      </c>
      <c r="V112" s="8" t="str">
        <f>VLOOKUP($D112,{"29 -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12" s="8">
        <f>VLOOKUP($D112,{"29 -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12" s="8">
        <f t="shared" si="10"/>
        <v>1</v>
      </c>
      <c r="Y112" s="8">
        <f t="shared" si="11"/>
        <v>0</v>
      </c>
    </row>
    <row r="113" spans="2:25" ht="15" customHeight="1" x14ac:dyDescent="0.25">
      <c r="B113" s="76" t="str">
        <f t="shared" si="7"/>
        <v>!!!</v>
      </c>
      <c r="C113" s="208" t="s">
        <v>312</v>
      </c>
      <c r="D113" s="209"/>
      <c r="E113" s="210"/>
      <c r="F113" s="70"/>
      <c r="S113" s="8" t="str">
        <f t="shared" si="12"/>
        <v>Leer</v>
      </c>
      <c r="T113" s="8">
        <f t="shared" si="8"/>
        <v>0</v>
      </c>
      <c r="U113" s="332" t="str">
        <f t="shared" si="9"/>
        <v/>
      </c>
      <c r="V113" s="8" t="str">
        <f>VLOOKUP($D113,{"29 -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13" s="8">
        <f>VLOOKUP($D113,{"29 -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13" s="8">
        <f t="shared" si="10"/>
        <v>1</v>
      </c>
      <c r="Y113" s="8">
        <f t="shared" si="11"/>
        <v>0</v>
      </c>
    </row>
    <row r="114" spans="2:25" ht="15" customHeight="1" x14ac:dyDescent="0.25">
      <c r="B114" s="76" t="str">
        <f t="shared" si="7"/>
        <v>!!!</v>
      </c>
      <c r="C114" s="208" t="s">
        <v>343</v>
      </c>
      <c r="D114" s="209"/>
      <c r="E114" s="210"/>
      <c r="F114" s="70"/>
      <c r="S114" s="8" t="str">
        <f t="shared" si="12"/>
        <v>Leer</v>
      </c>
      <c r="T114" s="8">
        <f t="shared" si="8"/>
        <v>0</v>
      </c>
      <c r="U114" s="332" t="str">
        <f t="shared" si="9"/>
        <v/>
      </c>
      <c r="V114" s="8" t="str">
        <f>VLOOKUP($D114,{"29 -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14" s="8">
        <f>VLOOKUP($D114,{"29 -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14" s="8">
        <f t="shared" si="10"/>
        <v>1</v>
      </c>
      <c r="Y114" s="8">
        <f t="shared" si="11"/>
        <v>0</v>
      </c>
    </row>
    <row r="115" spans="2:25" ht="15" customHeight="1" x14ac:dyDescent="0.25">
      <c r="B115" s="76" t="str">
        <f t="shared" si="7"/>
        <v>!!!</v>
      </c>
      <c r="C115" s="208" t="s">
        <v>344</v>
      </c>
      <c r="D115" s="209"/>
      <c r="E115" s="210"/>
      <c r="F115" s="70"/>
      <c r="S115" s="8" t="str">
        <f t="shared" si="12"/>
        <v>Leer</v>
      </c>
      <c r="T115" s="8">
        <f t="shared" si="8"/>
        <v>0</v>
      </c>
      <c r="U115" s="332" t="str">
        <f t="shared" si="9"/>
        <v/>
      </c>
      <c r="V115" s="8" t="str">
        <f>VLOOKUP($D115,{"29 -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15" s="8">
        <f>VLOOKUP($D115,{"29 -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15" s="8">
        <f t="shared" si="10"/>
        <v>1</v>
      </c>
      <c r="Y115" s="8">
        <f t="shared" si="11"/>
        <v>0</v>
      </c>
    </row>
    <row r="116" spans="2:25" ht="15" customHeight="1" x14ac:dyDescent="0.25">
      <c r="B116" s="76" t="str">
        <f t="shared" si="7"/>
        <v>!!!</v>
      </c>
      <c r="C116" s="208" t="s">
        <v>345</v>
      </c>
      <c r="D116" s="209"/>
      <c r="E116" s="210"/>
      <c r="F116" s="70"/>
      <c r="S116" s="8" t="str">
        <f t="shared" si="12"/>
        <v>Leer</v>
      </c>
      <c r="T116" s="8">
        <f t="shared" si="8"/>
        <v>0</v>
      </c>
      <c r="U116" s="332" t="str">
        <f t="shared" si="9"/>
        <v/>
      </c>
      <c r="V116" s="8" t="str">
        <f>VLOOKUP($D116,{"29 -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16" s="8">
        <f>VLOOKUP($D116,{"29 -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16" s="8">
        <f t="shared" si="10"/>
        <v>1</v>
      </c>
      <c r="Y116" s="8">
        <f t="shared" si="11"/>
        <v>0</v>
      </c>
    </row>
    <row r="117" spans="2:25" ht="15" customHeight="1" x14ac:dyDescent="0.25">
      <c r="B117" s="76" t="str">
        <f t="shared" si="7"/>
        <v>!!!</v>
      </c>
      <c r="C117" s="208" t="s">
        <v>346</v>
      </c>
      <c r="D117" s="209"/>
      <c r="E117" s="210"/>
      <c r="F117" s="70"/>
      <c r="S117" s="8" t="str">
        <f t="shared" si="12"/>
        <v>Leer</v>
      </c>
      <c r="T117" s="8">
        <f t="shared" si="8"/>
        <v>0</v>
      </c>
      <c r="U117" s="332" t="str">
        <f t="shared" si="9"/>
        <v/>
      </c>
      <c r="V117" s="8" t="str">
        <f>VLOOKUP($D117,{"29 -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17" s="8">
        <f>VLOOKUP($D117,{"29 -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17" s="8">
        <f t="shared" si="10"/>
        <v>1</v>
      </c>
      <c r="Y117" s="8">
        <f t="shared" si="11"/>
        <v>0</v>
      </c>
    </row>
    <row r="118" spans="2:25" ht="15" customHeight="1" x14ac:dyDescent="0.25">
      <c r="B118" s="76" t="str">
        <f t="shared" si="7"/>
        <v>!!!</v>
      </c>
      <c r="C118" s="208" t="s">
        <v>347</v>
      </c>
      <c r="D118" s="209"/>
      <c r="E118" s="210"/>
      <c r="F118" s="70"/>
      <c r="S118" s="8" t="str">
        <f t="shared" si="12"/>
        <v>Leer</v>
      </c>
      <c r="T118" s="8">
        <f t="shared" si="8"/>
        <v>0</v>
      </c>
      <c r="U118" s="332" t="str">
        <f t="shared" si="9"/>
        <v/>
      </c>
      <c r="V118" s="8" t="str">
        <f>VLOOKUP($D118,{"29 -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18" s="8">
        <f>VLOOKUP($D118,{"29 -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18" s="8">
        <f t="shared" si="10"/>
        <v>1</v>
      </c>
      <c r="Y118" s="8">
        <f t="shared" si="11"/>
        <v>0</v>
      </c>
    </row>
    <row r="119" spans="2:25" ht="15" customHeight="1" x14ac:dyDescent="0.25">
      <c r="B119" s="76" t="str">
        <f t="shared" si="7"/>
        <v>!!!</v>
      </c>
      <c r="C119" s="208" t="s">
        <v>348</v>
      </c>
      <c r="D119" s="209"/>
      <c r="E119" s="210"/>
      <c r="F119" s="70"/>
      <c r="S119" s="8" t="str">
        <f t="shared" si="12"/>
        <v>Leer</v>
      </c>
      <c r="T119" s="8">
        <f t="shared" si="8"/>
        <v>0</v>
      </c>
      <c r="U119" s="332" t="str">
        <f t="shared" si="9"/>
        <v/>
      </c>
      <c r="V119" s="8" t="str">
        <f>VLOOKUP($D119,{"29 -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19" s="8">
        <f>VLOOKUP($D119,{"29 -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19" s="8">
        <f t="shared" si="10"/>
        <v>1</v>
      </c>
      <c r="Y119" s="8">
        <f t="shared" si="11"/>
        <v>0</v>
      </c>
    </row>
    <row r="120" spans="2:25" ht="15" customHeight="1" x14ac:dyDescent="0.25">
      <c r="B120" s="76" t="str">
        <f t="shared" si="7"/>
        <v>!!!</v>
      </c>
      <c r="C120" s="208" t="s">
        <v>349</v>
      </c>
      <c r="D120" s="209"/>
      <c r="E120" s="210"/>
      <c r="F120" s="70"/>
      <c r="S120" s="8" t="str">
        <f t="shared" si="12"/>
        <v>Leer</v>
      </c>
      <c r="T120" s="8">
        <f t="shared" si="8"/>
        <v>0</v>
      </c>
      <c r="U120" s="332" t="str">
        <f t="shared" si="9"/>
        <v/>
      </c>
      <c r="V120" s="8" t="str">
        <f>VLOOKUP($D120,{"29 -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20" s="8">
        <f>VLOOKUP($D120,{"29 -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20" s="8">
        <f t="shared" si="10"/>
        <v>1</v>
      </c>
      <c r="Y120" s="8">
        <f t="shared" si="11"/>
        <v>0</v>
      </c>
    </row>
    <row r="121" spans="2:25" ht="15" customHeight="1" x14ac:dyDescent="0.25">
      <c r="B121" s="76" t="str">
        <f t="shared" si="7"/>
        <v>!!!</v>
      </c>
      <c r="C121" s="208" t="s">
        <v>350</v>
      </c>
      <c r="D121" s="209"/>
      <c r="E121" s="210"/>
      <c r="F121" s="70"/>
      <c r="S121" s="8" t="str">
        <f t="shared" si="12"/>
        <v>Leer</v>
      </c>
      <c r="T121" s="8">
        <f t="shared" si="8"/>
        <v>0</v>
      </c>
      <c r="U121" s="332" t="str">
        <f t="shared" si="9"/>
        <v/>
      </c>
      <c r="V121" s="8" t="str">
        <f>VLOOKUP($D121,{"29 -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21" s="8">
        <f>VLOOKUP($D121,{"29 -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21" s="8">
        <f t="shared" si="10"/>
        <v>1</v>
      </c>
      <c r="Y121" s="8">
        <f t="shared" si="11"/>
        <v>0</v>
      </c>
    </row>
    <row r="122" spans="2:25" ht="15" customHeight="1" x14ac:dyDescent="0.25">
      <c r="B122" s="76" t="str">
        <f t="shared" si="7"/>
        <v>!!!</v>
      </c>
      <c r="C122" s="208" t="s">
        <v>351</v>
      </c>
      <c r="D122" s="209"/>
      <c r="E122" s="210"/>
      <c r="F122" s="70"/>
      <c r="S122" s="8" t="str">
        <f t="shared" si="12"/>
        <v>Leer</v>
      </c>
      <c r="T122" s="8">
        <f t="shared" si="8"/>
        <v>0</v>
      </c>
      <c r="U122" s="332" t="str">
        <f t="shared" si="9"/>
        <v/>
      </c>
      <c r="V122" s="8" t="str">
        <f>VLOOKUP($D122,{"29 -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22" s="8">
        <f>VLOOKUP($D122,{"29 -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22" s="8">
        <f t="shared" si="10"/>
        <v>1</v>
      </c>
      <c r="Y122" s="8">
        <f t="shared" si="11"/>
        <v>0</v>
      </c>
    </row>
    <row r="123" spans="2:25" ht="15" customHeight="1" x14ac:dyDescent="0.25">
      <c r="B123" s="76" t="str">
        <f t="shared" si="7"/>
        <v>!!!</v>
      </c>
      <c r="C123" s="208" t="s">
        <v>352</v>
      </c>
      <c r="D123" s="209"/>
      <c r="E123" s="210"/>
      <c r="F123" s="70"/>
      <c r="S123" s="8" t="str">
        <f t="shared" si="12"/>
        <v>Leer</v>
      </c>
      <c r="T123" s="8">
        <f t="shared" si="8"/>
        <v>0</v>
      </c>
      <c r="U123" s="332" t="str">
        <f t="shared" si="9"/>
        <v/>
      </c>
      <c r="V123" s="8" t="str">
        <f>VLOOKUP($D123,{"29 -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23" s="8">
        <f>VLOOKUP($D123,{"29 -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23" s="8">
        <f t="shared" si="10"/>
        <v>1</v>
      </c>
      <c r="Y123" s="8">
        <f t="shared" si="11"/>
        <v>0</v>
      </c>
    </row>
    <row r="124" spans="2:25" ht="15" customHeight="1" x14ac:dyDescent="0.25">
      <c r="B124" s="76" t="str">
        <f t="shared" si="7"/>
        <v>!!!</v>
      </c>
      <c r="C124" s="208" t="s">
        <v>353</v>
      </c>
      <c r="D124" s="209"/>
      <c r="E124" s="210"/>
      <c r="F124" s="70"/>
      <c r="S124" s="8" t="str">
        <f t="shared" si="12"/>
        <v>Leer</v>
      </c>
      <c r="T124" s="8">
        <f t="shared" si="8"/>
        <v>0</v>
      </c>
      <c r="U124" s="332" t="str">
        <f t="shared" si="9"/>
        <v/>
      </c>
      <c r="V124" s="8" t="str">
        <f>VLOOKUP($D124,{"29 -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24" s="8">
        <f>VLOOKUP($D124,{"29 -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24" s="8">
        <f t="shared" si="10"/>
        <v>1</v>
      </c>
      <c r="Y124" s="8">
        <f t="shared" si="11"/>
        <v>0</v>
      </c>
    </row>
    <row r="125" spans="2:25" ht="15" customHeight="1" x14ac:dyDescent="0.25">
      <c r="B125" s="76" t="str">
        <f t="shared" si="7"/>
        <v>!!!</v>
      </c>
      <c r="C125" s="208" t="s">
        <v>354</v>
      </c>
      <c r="D125" s="209"/>
      <c r="E125" s="210"/>
      <c r="F125" s="70"/>
      <c r="S125" s="8" t="str">
        <f t="shared" si="12"/>
        <v>Leer</v>
      </c>
      <c r="T125" s="8">
        <f t="shared" si="8"/>
        <v>0</v>
      </c>
      <c r="U125" s="332" t="str">
        <f t="shared" si="9"/>
        <v/>
      </c>
      <c r="V125" s="8" t="str">
        <f>VLOOKUP($D125,{"29 -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25" s="8">
        <f>VLOOKUP($D125,{"29 -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25" s="8">
        <f t="shared" si="10"/>
        <v>1</v>
      </c>
      <c r="Y125" s="8">
        <f t="shared" si="11"/>
        <v>0</v>
      </c>
    </row>
    <row r="126" spans="2:25" ht="15" customHeight="1" x14ac:dyDescent="0.25">
      <c r="B126" s="76" t="str">
        <f t="shared" si="7"/>
        <v>!!!</v>
      </c>
      <c r="C126" s="208" t="s">
        <v>355</v>
      </c>
      <c r="D126" s="209"/>
      <c r="E126" s="210"/>
      <c r="F126" s="70"/>
      <c r="S126" s="8" t="str">
        <f t="shared" si="12"/>
        <v>Leer</v>
      </c>
      <c r="T126" s="8">
        <f t="shared" si="8"/>
        <v>0</v>
      </c>
      <c r="U126" s="332" t="str">
        <f t="shared" si="9"/>
        <v/>
      </c>
      <c r="V126" s="8" t="str">
        <f>VLOOKUP($D126,{"29 -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26" s="8">
        <f>VLOOKUP($D126,{"29 -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26" s="8">
        <f t="shared" si="10"/>
        <v>1</v>
      </c>
      <c r="Y126" s="8">
        <f t="shared" si="11"/>
        <v>0</v>
      </c>
    </row>
    <row r="127" spans="2:25" ht="15" customHeight="1" x14ac:dyDescent="0.25">
      <c r="B127" s="76" t="str">
        <f t="shared" si="7"/>
        <v>!!!</v>
      </c>
      <c r="C127" s="208" t="s">
        <v>356</v>
      </c>
      <c r="D127" s="209"/>
      <c r="E127" s="210"/>
      <c r="F127" s="70"/>
      <c r="S127" s="8" t="str">
        <f t="shared" si="12"/>
        <v>Leer</v>
      </c>
      <c r="T127" s="8">
        <f t="shared" si="8"/>
        <v>0</v>
      </c>
      <c r="U127" s="332" t="str">
        <f t="shared" si="9"/>
        <v/>
      </c>
      <c r="V127" s="8" t="str">
        <f>VLOOKUP($D127,{"29 -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27" s="8">
        <f>VLOOKUP($D127,{"29 -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27" s="8">
        <f t="shared" si="10"/>
        <v>1</v>
      </c>
      <c r="Y127" s="8">
        <f t="shared" si="11"/>
        <v>0</v>
      </c>
    </row>
    <row r="128" spans="2:25" ht="15" customHeight="1" x14ac:dyDescent="0.25">
      <c r="B128" s="76" t="str">
        <f t="shared" si="7"/>
        <v>!!!</v>
      </c>
      <c r="C128" s="208" t="s">
        <v>357</v>
      </c>
      <c r="D128" s="209"/>
      <c r="E128" s="210"/>
      <c r="F128" s="70"/>
      <c r="S128" s="8" t="str">
        <f t="shared" si="12"/>
        <v>Leer</v>
      </c>
      <c r="T128" s="8">
        <f t="shared" si="8"/>
        <v>0</v>
      </c>
      <c r="U128" s="332" t="str">
        <f t="shared" si="9"/>
        <v/>
      </c>
      <c r="V128" s="8" t="str">
        <f>VLOOKUP($D128,{"29 -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28" s="8">
        <f>VLOOKUP($D128,{"29 -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28" s="8">
        <f t="shared" si="10"/>
        <v>1</v>
      </c>
      <c r="Y128" s="8">
        <f t="shared" si="11"/>
        <v>0</v>
      </c>
    </row>
    <row r="129" spans="2:25" ht="15" customHeight="1" x14ac:dyDescent="0.25">
      <c r="B129" s="76" t="str">
        <f t="shared" si="7"/>
        <v>!!!</v>
      </c>
      <c r="C129" s="208" t="s">
        <v>358</v>
      </c>
      <c r="D129" s="209"/>
      <c r="E129" s="210"/>
      <c r="F129" s="70"/>
      <c r="S129" s="8" t="str">
        <f t="shared" si="12"/>
        <v>Leer</v>
      </c>
      <c r="T129" s="8">
        <f t="shared" si="8"/>
        <v>0</v>
      </c>
      <c r="U129" s="332" t="str">
        <f t="shared" si="9"/>
        <v/>
      </c>
      <c r="V129" s="8" t="str">
        <f>VLOOKUP($D129,{"29 -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29" s="8">
        <f>VLOOKUP($D129,{"29 -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29" s="8">
        <f t="shared" si="10"/>
        <v>1</v>
      </c>
      <c r="Y129" s="8">
        <f t="shared" si="11"/>
        <v>0</v>
      </c>
    </row>
    <row r="130" spans="2:25" ht="15" customHeight="1" x14ac:dyDescent="0.25">
      <c r="B130" s="76" t="str">
        <f t="shared" si="7"/>
        <v>!!!</v>
      </c>
      <c r="C130" s="208" t="s">
        <v>359</v>
      </c>
      <c r="D130" s="209"/>
      <c r="E130" s="210"/>
      <c r="F130" s="70"/>
      <c r="S130" s="8" t="str">
        <f t="shared" si="12"/>
        <v>Leer</v>
      </c>
      <c r="T130" s="8">
        <f t="shared" si="8"/>
        <v>0</v>
      </c>
      <c r="U130" s="332" t="str">
        <f t="shared" si="9"/>
        <v/>
      </c>
      <c r="V130" s="8" t="str">
        <f>VLOOKUP($D130,{"29 -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30" s="8">
        <f>VLOOKUP($D130,{"29 -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30" s="8">
        <f t="shared" si="10"/>
        <v>1</v>
      </c>
      <c r="Y130" s="8">
        <f t="shared" si="11"/>
        <v>0</v>
      </c>
    </row>
    <row r="131" spans="2:25" ht="15" customHeight="1" x14ac:dyDescent="0.25">
      <c r="B131" s="76" t="str">
        <f t="shared" si="7"/>
        <v>!!!</v>
      </c>
      <c r="C131" s="208" t="s">
        <v>360</v>
      </c>
      <c r="D131" s="209"/>
      <c r="E131" s="210"/>
      <c r="F131" s="70"/>
      <c r="S131" s="8" t="str">
        <f t="shared" si="12"/>
        <v>Leer</v>
      </c>
      <c r="T131" s="8">
        <f t="shared" si="8"/>
        <v>0</v>
      </c>
      <c r="U131" s="332" t="str">
        <f t="shared" si="9"/>
        <v/>
      </c>
      <c r="V131" s="8" t="str">
        <f>VLOOKUP($D131,{"29 -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31" s="8">
        <f>VLOOKUP($D131,{"29 -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31" s="8">
        <f t="shared" si="10"/>
        <v>1</v>
      </c>
      <c r="Y131" s="8">
        <f t="shared" si="11"/>
        <v>0</v>
      </c>
    </row>
    <row r="132" spans="2:25" ht="15" customHeight="1" x14ac:dyDescent="0.25">
      <c r="B132" s="76" t="str">
        <f t="shared" si="7"/>
        <v>!!!</v>
      </c>
      <c r="C132" s="208" t="s">
        <v>361</v>
      </c>
      <c r="D132" s="209"/>
      <c r="E132" s="210"/>
      <c r="F132" s="70"/>
      <c r="S132" s="8" t="str">
        <f t="shared" si="12"/>
        <v>Leer</v>
      </c>
      <c r="T132" s="8">
        <f t="shared" si="8"/>
        <v>0</v>
      </c>
      <c r="U132" s="332" t="str">
        <f t="shared" si="9"/>
        <v/>
      </c>
      <c r="V132" s="8" t="str">
        <f>VLOOKUP($D132,{"29 -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32" s="8">
        <f>VLOOKUP($D132,{"29 -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32" s="8">
        <f t="shared" si="10"/>
        <v>1</v>
      </c>
      <c r="Y132" s="8">
        <f t="shared" si="11"/>
        <v>0</v>
      </c>
    </row>
    <row r="133" spans="2:25" ht="15" customHeight="1" x14ac:dyDescent="0.25">
      <c r="B133" s="76" t="str">
        <f t="shared" si="7"/>
        <v>!!!</v>
      </c>
      <c r="C133" s="208" t="s">
        <v>362</v>
      </c>
      <c r="D133" s="209"/>
      <c r="E133" s="210"/>
      <c r="F133" s="70"/>
      <c r="S133" s="8" t="str">
        <f t="shared" si="12"/>
        <v>Leer</v>
      </c>
      <c r="T133" s="8">
        <f t="shared" si="8"/>
        <v>0</v>
      </c>
      <c r="U133" s="332" t="str">
        <f t="shared" si="9"/>
        <v/>
      </c>
      <c r="V133" s="8" t="str">
        <f>VLOOKUP($D133,{"29 -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33" s="8">
        <f>VLOOKUP($D133,{"29 -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33" s="8">
        <f t="shared" si="10"/>
        <v>1</v>
      </c>
      <c r="Y133" s="8">
        <f t="shared" si="11"/>
        <v>0</v>
      </c>
    </row>
    <row r="134" spans="2:25" ht="15" customHeight="1" x14ac:dyDescent="0.25">
      <c r="B134" s="76" t="str">
        <f t="shared" si="7"/>
        <v>!!!</v>
      </c>
      <c r="C134" s="208" t="s">
        <v>363</v>
      </c>
      <c r="D134" s="209"/>
      <c r="E134" s="210"/>
      <c r="F134" s="70"/>
      <c r="S134" s="8" t="str">
        <f t="shared" si="12"/>
        <v>Leer</v>
      </c>
      <c r="T134" s="8">
        <f t="shared" si="8"/>
        <v>0</v>
      </c>
      <c r="U134" s="332" t="str">
        <f t="shared" si="9"/>
        <v/>
      </c>
      <c r="V134" s="8" t="str">
        <f>VLOOKUP($D134,{"29 -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34" s="8">
        <f>VLOOKUP($D134,{"29 -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34" s="8">
        <f t="shared" si="10"/>
        <v>1</v>
      </c>
      <c r="Y134" s="8">
        <f t="shared" si="11"/>
        <v>0</v>
      </c>
    </row>
    <row r="135" spans="2:25" ht="15" customHeight="1" x14ac:dyDescent="0.25">
      <c r="B135" s="76" t="str">
        <f t="shared" si="7"/>
        <v>!!!</v>
      </c>
      <c r="C135" s="208" t="s">
        <v>364</v>
      </c>
      <c r="D135" s="209"/>
      <c r="E135" s="210"/>
      <c r="F135" s="70"/>
      <c r="S135" s="8" t="str">
        <f t="shared" si="12"/>
        <v>Leer</v>
      </c>
      <c r="T135" s="8">
        <f t="shared" si="8"/>
        <v>0</v>
      </c>
      <c r="U135" s="332" t="str">
        <f t="shared" si="9"/>
        <v/>
      </c>
      <c r="V135" s="8" t="str">
        <f>VLOOKUP($D135,{"29 -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35" s="8">
        <f>VLOOKUP($D135,{"29 -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35" s="8">
        <f t="shared" si="10"/>
        <v>1</v>
      </c>
      <c r="Y135" s="8">
        <f t="shared" si="11"/>
        <v>0</v>
      </c>
    </row>
    <row r="136" spans="2:25" ht="15" customHeight="1" x14ac:dyDescent="0.25">
      <c r="B136" s="76" t="str">
        <f t="shared" si="7"/>
        <v>!!!</v>
      </c>
      <c r="C136" s="208" t="s">
        <v>365</v>
      </c>
      <c r="D136" s="209"/>
      <c r="E136" s="210"/>
      <c r="F136" s="70"/>
      <c r="S136" s="8" t="str">
        <f t="shared" si="12"/>
        <v>Leer</v>
      </c>
      <c r="T136" s="8">
        <f t="shared" si="8"/>
        <v>0</v>
      </c>
      <c r="U136" s="332" t="str">
        <f t="shared" si="9"/>
        <v/>
      </c>
      <c r="V136" s="8" t="str">
        <f>VLOOKUP($D136,{"29 -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36" s="8">
        <f>VLOOKUP($D136,{"29 -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36" s="8">
        <f t="shared" si="10"/>
        <v>1</v>
      </c>
      <c r="Y136" s="8">
        <f t="shared" si="11"/>
        <v>0</v>
      </c>
    </row>
    <row r="137" spans="2:25" ht="15" customHeight="1" x14ac:dyDescent="0.25">
      <c r="B137" s="76" t="str">
        <f t="shared" si="7"/>
        <v>!!!</v>
      </c>
      <c r="C137" s="208" t="s">
        <v>366</v>
      </c>
      <c r="D137" s="209"/>
      <c r="E137" s="210"/>
      <c r="F137" s="70"/>
      <c r="S137" s="8" t="str">
        <f t="shared" si="12"/>
        <v>Leer</v>
      </c>
      <c r="T137" s="8">
        <f t="shared" si="8"/>
        <v>0</v>
      </c>
      <c r="U137" s="332" t="str">
        <f t="shared" si="9"/>
        <v/>
      </c>
      <c r="V137" s="8" t="str">
        <f>VLOOKUP($D137,{"29 -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37" s="8">
        <f>VLOOKUP($D137,{"29 -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37" s="8">
        <f t="shared" si="10"/>
        <v>1</v>
      </c>
      <c r="Y137" s="8">
        <f t="shared" si="11"/>
        <v>0</v>
      </c>
    </row>
    <row r="138" spans="2:25" ht="15" customHeight="1" x14ac:dyDescent="0.25">
      <c r="B138" s="76" t="str">
        <f t="shared" si="7"/>
        <v>!!!</v>
      </c>
      <c r="C138" s="208" t="s">
        <v>367</v>
      </c>
      <c r="D138" s="209"/>
      <c r="E138" s="210"/>
      <c r="F138" s="70"/>
      <c r="S138" s="8" t="str">
        <f t="shared" si="12"/>
        <v>Leer</v>
      </c>
      <c r="T138" s="8">
        <f t="shared" si="8"/>
        <v>0</v>
      </c>
      <c r="U138" s="332" t="str">
        <f t="shared" si="9"/>
        <v/>
      </c>
      <c r="V138" s="8" t="str">
        <f>VLOOKUP($D138,{"29 -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38" s="8">
        <f>VLOOKUP($D138,{"29 -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38" s="8">
        <f t="shared" si="10"/>
        <v>1</v>
      </c>
      <c r="Y138" s="8">
        <f t="shared" si="11"/>
        <v>0</v>
      </c>
    </row>
    <row r="139" spans="2:25" ht="15" customHeight="1" x14ac:dyDescent="0.25">
      <c r="B139" s="76" t="str">
        <f t="shared" si="7"/>
        <v>!!!</v>
      </c>
      <c r="C139" s="208" t="s">
        <v>368</v>
      </c>
      <c r="D139" s="209"/>
      <c r="E139" s="210"/>
      <c r="F139" s="70"/>
      <c r="S139" s="8" t="str">
        <f t="shared" si="12"/>
        <v>Leer</v>
      </c>
      <c r="T139" s="8">
        <f t="shared" si="8"/>
        <v>0</v>
      </c>
      <c r="U139" s="332" t="str">
        <f t="shared" si="9"/>
        <v/>
      </c>
      <c r="V139" s="8" t="str">
        <f>VLOOKUP($D139,{"29 -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39" s="8">
        <f>VLOOKUP($D139,{"29 -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39" s="8">
        <f t="shared" si="10"/>
        <v>1</v>
      </c>
      <c r="Y139" s="8">
        <f t="shared" si="11"/>
        <v>0</v>
      </c>
    </row>
    <row r="140" spans="2:25" ht="15" customHeight="1" x14ac:dyDescent="0.25">
      <c r="B140" s="76" t="str">
        <f t="shared" si="7"/>
        <v>!!!</v>
      </c>
      <c r="C140" s="208" t="s">
        <v>369</v>
      </c>
      <c r="D140" s="209"/>
      <c r="E140" s="210"/>
      <c r="F140" s="70"/>
      <c r="S140" s="8" t="str">
        <f t="shared" si="12"/>
        <v>Leer</v>
      </c>
      <c r="T140" s="8">
        <f t="shared" si="8"/>
        <v>0</v>
      </c>
      <c r="U140" s="332" t="str">
        <f t="shared" si="9"/>
        <v/>
      </c>
      <c r="V140" s="8" t="str">
        <f>VLOOKUP($D140,{"29 -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40" s="8">
        <f>VLOOKUP($D140,{"29 -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40" s="8">
        <f t="shared" si="10"/>
        <v>1</v>
      </c>
      <c r="Y140" s="8">
        <f t="shared" si="11"/>
        <v>0</v>
      </c>
    </row>
    <row r="141" spans="2:25" ht="15" customHeight="1" x14ac:dyDescent="0.25">
      <c r="B141" s="76" t="str">
        <f t="shared" si="7"/>
        <v>!!!</v>
      </c>
      <c r="C141" s="208" t="s">
        <v>370</v>
      </c>
      <c r="D141" s="209"/>
      <c r="E141" s="210"/>
      <c r="F141" s="70"/>
      <c r="S141" s="8" t="str">
        <f t="shared" si="12"/>
        <v>Leer</v>
      </c>
      <c r="T141" s="8">
        <f t="shared" si="8"/>
        <v>0</v>
      </c>
      <c r="U141" s="332" t="str">
        <f t="shared" si="9"/>
        <v/>
      </c>
      <c r="V141" s="8" t="str">
        <f>VLOOKUP($D141,{"29 -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41" s="8">
        <f>VLOOKUP($D141,{"29 -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41" s="8">
        <f t="shared" si="10"/>
        <v>1</v>
      </c>
      <c r="Y141" s="8">
        <f t="shared" si="11"/>
        <v>0</v>
      </c>
    </row>
    <row r="142" spans="2:25" ht="15" customHeight="1" x14ac:dyDescent="0.25">
      <c r="B142" s="76" t="str">
        <f t="shared" si="7"/>
        <v>!!!</v>
      </c>
      <c r="C142" s="208" t="s">
        <v>371</v>
      </c>
      <c r="D142" s="209"/>
      <c r="E142" s="210"/>
      <c r="F142" s="70"/>
      <c r="S142" s="8" t="str">
        <f t="shared" si="12"/>
        <v>Leer</v>
      </c>
      <c r="T142" s="8">
        <f t="shared" si="8"/>
        <v>0</v>
      </c>
      <c r="U142" s="332" t="str">
        <f t="shared" si="9"/>
        <v/>
      </c>
      <c r="V142" s="8" t="str">
        <f>VLOOKUP($D142,{"29 -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42" s="8">
        <f>VLOOKUP($D142,{"29 -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42" s="8">
        <f t="shared" si="10"/>
        <v>1</v>
      </c>
      <c r="Y142" s="8">
        <f t="shared" si="11"/>
        <v>0</v>
      </c>
    </row>
    <row r="143" spans="2:25" ht="15" customHeight="1" x14ac:dyDescent="0.25">
      <c r="B143" s="76" t="str">
        <f t="shared" ref="B143:B206" si="13">IF(SUM(W143:Y143)&lt;3,"!!!","")</f>
        <v>!!!</v>
      </c>
      <c r="C143" s="208" t="s">
        <v>372</v>
      </c>
      <c r="D143" s="209"/>
      <c r="E143" s="210"/>
      <c r="F143" s="70"/>
      <c r="S143" s="8" t="str">
        <f t="shared" si="12"/>
        <v>Leer</v>
      </c>
      <c r="T143" s="8">
        <f t="shared" ref="T143:T206" si="14">LEN(D143)</f>
        <v>0</v>
      </c>
      <c r="U143" s="332" t="str">
        <f t="shared" ref="U143:U206" si="15">IF(T143&gt;0,VALUE($C143),"")</f>
        <v/>
      </c>
      <c r="V143" s="8" t="str">
        <f>VLOOKUP($D143,{"29 -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43" s="8">
        <f>VLOOKUP($D143,{"29 -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43" s="8">
        <f t="shared" ref="X143:X206" si="16">IF(LEN($C143)&gt;0,1,0)</f>
        <v>1</v>
      </c>
      <c r="Y143" s="8">
        <f t="shared" ref="Y143:Y206" si="17">IF(LEN($E143)&gt;0,1,0)</f>
        <v>0</v>
      </c>
    </row>
    <row r="144" spans="2:25" ht="15" customHeight="1" x14ac:dyDescent="0.25">
      <c r="B144" s="76" t="str">
        <f t="shared" si="13"/>
        <v>!!!</v>
      </c>
      <c r="C144" s="208" t="s">
        <v>373</v>
      </c>
      <c r="D144" s="209"/>
      <c r="E144" s="210"/>
      <c r="F144" s="70"/>
      <c r="S144" s="8" t="str">
        <f t="shared" ref="S144:S207" si="18">IF(D143&lt;&gt;"","Einrichtungen2","Leer")</f>
        <v>Leer</v>
      </c>
      <c r="T144" s="8">
        <f t="shared" si="14"/>
        <v>0</v>
      </c>
      <c r="U144" s="332" t="str">
        <f t="shared" si="15"/>
        <v/>
      </c>
      <c r="V144" s="8" t="str">
        <f>VLOOKUP($D144,{"29 -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44" s="8">
        <f>VLOOKUP($D144,{"29 -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44" s="8">
        <f t="shared" si="16"/>
        <v>1</v>
      </c>
      <c r="Y144" s="8">
        <f t="shared" si="17"/>
        <v>0</v>
      </c>
    </row>
    <row r="145" spans="2:25" ht="15" customHeight="1" x14ac:dyDescent="0.25">
      <c r="B145" s="76" t="str">
        <f t="shared" si="13"/>
        <v>!!!</v>
      </c>
      <c r="C145" s="208" t="s">
        <v>374</v>
      </c>
      <c r="D145" s="209"/>
      <c r="E145" s="210"/>
      <c r="F145" s="70"/>
      <c r="S145" s="8" t="str">
        <f t="shared" si="18"/>
        <v>Leer</v>
      </c>
      <c r="T145" s="8">
        <f t="shared" si="14"/>
        <v>0</v>
      </c>
      <c r="U145" s="332" t="str">
        <f t="shared" si="15"/>
        <v/>
      </c>
      <c r="V145" s="8" t="str">
        <f>VLOOKUP($D145,{"29 -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45" s="8">
        <f>VLOOKUP($D145,{"29 -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45" s="8">
        <f t="shared" si="16"/>
        <v>1</v>
      </c>
      <c r="Y145" s="8">
        <f t="shared" si="17"/>
        <v>0</v>
      </c>
    </row>
    <row r="146" spans="2:25" ht="15" customHeight="1" x14ac:dyDescent="0.25">
      <c r="B146" s="76" t="str">
        <f t="shared" si="13"/>
        <v>!!!</v>
      </c>
      <c r="C146" s="208" t="s">
        <v>375</v>
      </c>
      <c r="D146" s="209"/>
      <c r="E146" s="210"/>
      <c r="F146" s="70"/>
      <c r="S146" s="8" t="str">
        <f t="shared" si="18"/>
        <v>Leer</v>
      </c>
      <c r="T146" s="8">
        <f t="shared" si="14"/>
        <v>0</v>
      </c>
      <c r="U146" s="332" t="str">
        <f t="shared" si="15"/>
        <v/>
      </c>
      <c r="V146" s="8" t="str">
        <f>VLOOKUP($D146,{"29 -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46" s="8">
        <f>VLOOKUP($D146,{"29 -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46" s="8">
        <f t="shared" si="16"/>
        <v>1</v>
      </c>
      <c r="Y146" s="8">
        <f t="shared" si="17"/>
        <v>0</v>
      </c>
    </row>
    <row r="147" spans="2:25" ht="15" customHeight="1" x14ac:dyDescent="0.25">
      <c r="B147" s="76" t="str">
        <f t="shared" si="13"/>
        <v>!!!</v>
      </c>
      <c r="C147" s="208" t="s">
        <v>376</v>
      </c>
      <c r="D147" s="209"/>
      <c r="E147" s="210"/>
      <c r="F147" s="70"/>
      <c r="S147" s="8" t="str">
        <f t="shared" si="18"/>
        <v>Leer</v>
      </c>
      <c r="T147" s="8">
        <f t="shared" si="14"/>
        <v>0</v>
      </c>
      <c r="U147" s="332" t="str">
        <f t="shared" si="15"/>
        <v/>
      </c>
      <c r="V147" s="8" t="str">
        <f>VLOOKUP($D147,{"29 -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47" s="8">
        <f>VLOOKUP($D147,{"29 -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47" s="8">
        <f t="shared" si="16"/>
        <v>1</v>
      </c>
      <c r="Y147" s="8">
        <f t="shared" si="17"/>
        <v>0</v>
      </c>
    </row>
    <row r="148" spans="2:25" ht="15" customHeight="1" x14ac:dyDescent="0.25">
      <c r="B148" s="76" t="str">
        <f t="shared" si="13"/>
        <v>!!!</v>
      </c>
      <c r="C148" s="208" t="s">
        <v>377</v>
      </c>
      <c r="D148" s="209"/>
      <c r="E148" s="210"/>
      <c r="F148" s="70"/>
      <c r="S148" s="8" t="str">
        <f t="shared" si="18"/>
        <v>Leer</v>
      </c>
      <c r="T148" s="8">
        <f t="shared" si="14"/>
        <v>0</v>
      </c>
      <c r="U148" s="332" t="str">
        <f t="shared" si="15"/>
        <v/>
      </c>
      <c r="V148" s="8" t="str">
        <f>VLOOKUP($D148,{"29 -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48" s="8">
        <f>VLOOKUP($D148,{"29 -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48" s="8">
        <f t="shared" si="16"/>
        <v>1</v>
      </c>
      <c r="Y148" s="8">
        <f t="shared" si="17"/>
        <v>0</v>
      </c>
    </row>
    <row r="149" spans="2:25" ht="15" customHeight="1" x14ac:dyDescent="0.25">
      <c r="B149" s="76" t="str">
        <f t="shared" si="13"/>
        <v>!!!</v>
      </c>
      <c r="C149" s="208" t="s">
        <v>378</v>
      </c>
      <c r="D149" s="209"/>
      <c r="E149" s="210"/>
      <c r="F149" s="70"/>
      <c r="S149" s="8" t="str">
        <f t="shared" si="18"/>
        <v>Leer</v>
      </c>
      <c r="T149" s="8">
        <f t="shared" si="14"/>
        <v>0</v>
      </c>
      <c r="U149" s="332" t="str">
        <f t="shared" si="15"/>
        <v/>
      </c>
      <c r="V149" s="8" t="str">
        <f>VLOOKUP($D149,{"29 -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49" s="8">
        <f>VLOOKUP($D149,{"29 -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49" s="8">
        <f t="shared" si="16"/>
        <v>1</v>
      </c>
      <c r="Y149" s="8">
        <f t="shared" si="17"/>
        <v>0</v>
      </c>
    </row>
    <row r="150" spans="2:25" ht="15" customHeight="1" x14ac:dyDescent="0.25">
      <c r="B150" s="76" t="str">
        <f t="shared" si="13"/>
        <v>!!!</v>
      </c>
      <c r="C150" s="208" t="s">
        <v>379</v>
      </c>
      <c r="D150" s="209"/>
      <c r="E150" s="210"/>
      <c r="F150" s="70"/>
      <c r="S150" s="8" t="str">
        <f t="shared" si="18"/>
        <v>Leer</v>
      </c>
      <c r="T150" s="8">
        <f t="shared" si="14"/>
        <v>0</v>
      </c>
      <c r="U150" s="332" t="str">
        <f t="shared" si="15"/>
        <v/>
      </c>
      <c r="V150" s="8" t="str">
        <f>VLOOKUP($D150,{"29 -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50" s="8">
        <f>VLOOKUP($D150,{"29 -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50" s="8">
        <f t="shared" si="16"/>
        <v>1</v>
      </c>
      <c r="Y150" s="8">
        <f t="shared" si="17"/>
        <v>0</v>
      </c>
    </row>
    <row r="151" spans="2:25" ht="15" customHeight="1" x14ac:dyDescent="0.25">
      <c r="B151" s="76" t="str">
        <f t="shared" si="13"/>
        <v>!!!</v>
      </c>
      <c r="C151" s="208" t="s">
        <v>380</v>
      </c>
      <c r="D151" s="209"/>
      <c r="E151" s="210"/>
      <c r="F151" s="70"/>
      <c r="S151" s="8" t="str">
        <f t="shared" si="18"/>
        <v>Leer</v>
      </c>
      <c r="T151" s="8">
        <f t="shared" si="14"/>
        <v>0</v>
      </c>
      <c r="U151" s="332" t="str">
        <f t="shared" si="15"/>
        <v/>
      </c>
      <c r="V151" s="8" t="str">
        <f>VLOOKUP($D151,{"29 -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51" s="8">
        <f>VLOOKUP($D151,{"29 -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51" s="8">
        <f t="shared" si="16"/>
        <v>1</v>
      </c>
      <c r="Y151" s="8">
        <f t="shared" si="17"/>
        <v>0</v>
      </c>
    </row>
    <row r="152" spans="2:25" ht="15" customHeight="1" x14ac:dyDescent="0.25">
      <c r="B152" s="76" t="str">
        <f t="shared" si="13"/>
        <v>!!!</v>
      </c>
      <c r="C152" s="208" t="s">
        <v>381</v>
      </c>
      <c r="D152" s="209"/>
      <c r="E152" s="210"/>
      <c r="F152" s="70"/>
      <c r="S152" s="8" t="str">
        <f t="shared" si="18"/>
        <v>Leer</v>
      </c>
      <c r="T152" s="8">
        <f t="shared" si="14"/>
        <v>0</v>
      </c>
      <c r="U152" s="332" t="str">
        <f t="shared" si="15"/>
        <v/>
      </c>
      <c r="V152" s="8" t="str">
        <f>VLOOKUP($D152,{"29 -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52" s="8">
        <f>VLOOKUP($D152,{"29 -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52" s="8">
        <f t="shared" si="16"/>
        <v>1</v>
      </c>
      <c r="Y152" s="8">
        <f t="shared" si="17"/>
        <v>0</v>
      </c>
    </row>
    <row r="153" spans="2:25" ht="15" customHeight="1" x14ac:dyDescent="0.25">
      <c r="B153" s="76" t="str">
        <f t="shared" si="13"/>
        <v>!!!</v>
      </c>
      <c r="C153" s="208" t="s">
        <v>382</v>
      </c>
      <c r="D153" s="209"/>
      <c r="E153" s="210"/>
      <c r="F153" s="70"/>
      <c r="S153" s="8" t="str">
        <f t="shared" si="18"/>
        <v>Leer</v>
      </c>
      <c r="T153" s="8">
        <f t="shared" si="14"/>
        <v>0</v>
      </c>
      <c r="U153" s="332" t="str">
        <f t="shared" si="15"/>
        <v/>
      </c>
      <c r="V153" s="8" t="str">
        <f>VLOOKUP($D153,{"29 -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53" s="8">
        <f>VLOOKUP($D153,{"29 -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53" s="8">
        <f t="shared" si="16"/>
        <v>1</v>
      </c>
      <c r="Y153" s="8">
        <f t="shared" si="17"/>
        <v>0</v>
      </c>
    </row>
    <row r="154" spans="2:25" ht="15" customHeight="1" x14ac:dyDescent="0.25">
      <c r="B154" s="76" t="str">
        <f t="shared" si="13"/>
        <v>!!!</v>
      </c>
      <c r="C154" s="208" t="s">
        <v>383</v>
      </c>
      <c r="D154" s="209"/>
      <c r="E154" s="210"/>
      <c r="F154" s="70"/>
      <c r="S154" s="8" t="str">
        <f t="shared" si="18"/>
        <v>Leer</v>
      </c>
      <c r="T154" s="8">
        <f t="shared" si="14"/>
        <v>0</v>
      </c>
      <c r="U154" s="332" t="str">
        <f t="shared" si="15"/>
        <v/>
      </c>
      <c r="V154" s="8" t="str">
        <f>VLOOKUP($D154,{"29 -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54" s="8">
        <f>VLOOKUP($D154,{"29 -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54" s="8">
        <f t="shared" si="16"/>
        <v>1</v>
      </c>
      <c r="Y154" s="8">
        <f t="shared" si="17"/>
        <v>0</v>
      </c>
    </row>
    <row r="155" spans="2:25" ht="15" customHeight="1" x14ac:dyDescent="0.25">
      <c r="B155" s="76" t="str">
        <f t="shared" si="13"/>
        <v>!!!</v>
      </c>
      <c r="C155" s="208" t="s">
        <v>384</v>
      </c>
      <c r="D155" s="209"/>
      <c r="E155" s="210"/>
      <c r="F155" s="70"/>
      <c r="S155" s="8" t="str">
        <f t="shared" si="18"/>
        <v>Leer</v>
      </c>
      <c r="T155" s="8">
        <f t="shared" si="14"/>
        <v>0</v>
      </c>
      <c r="U155" s="332" t="str">
        <f t="shared" si="15"/>
        <v/>
      </c>
      <c r="V155" s="8" t="str">
        <f>VLOOKUP($D155,{"29 -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55" s="8">
        <f>VLOOKUP($D155,{"29 -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55" s="8">
        <f t="shared" si="16"/>
        <v>1</v>
      </c>
      <c r="Y155" s="8">
        <f t="shared" si="17"/>
        <v>0</v>
      </c>
    </row>
    <row r="156" spans="2:25" ht="15" customHeight="1" x14ac:dyDescent="0.25">
      <c r="B156" s="76" t="str">
        <f t="shared" si="13"/>
        <v>!!!</v>
      </c>
      <c r="C156" s="208" t="s">
        <v>385</v>
      </c>
      <c r="D156" s="209"/>
      <c r="E156" s="210"/>
      <c r="F156" s="70"/>
      <c r="S156" s="8" t="str">
        <f t="shared" si="18"/>
        <v>Leer</v>
      </c>
      <c r="T156" s="8">
        <f t="shared" si="14"/>
        <v>0</v>
      </c>
      <c r="U156" s="332" t="str">
        <f t="shared" si="15"/>
        <v/>
      </c>
      <c r="V156" s="8" t="str">
        <f>VLOOKUP($D156,{"29 -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56" s="8">
        <f>VLOOKUP($D156,{"29 -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56" s="8">
        <f t="shared" si="16"/>
        <v>1</v>
      </c>
      <c r="Y156" s="8">
        <f t="shared" si="17"/>
        <v>0</v>
      </c>
    </row>
    <row r="157" spans="2:25" ht="15" customHeight="1" x14ac:dyDescent="0.25">
      <c r="B157" s="76" t="str">
        <f t="shared" si="13"/>
        <v>!!!</v>
      </c>
      <c r="C157" s="208" t="s">
        <v>386</v>
      </c>
      <c r="D157" s="209"/>
      <c r="E157" s="210"/>
      <c r="F157" s="70"/>
      <c r="S157" s="8" t="str">
        <f t="shared" si="18"/>
        <v>Leer</v>
      </c>
      <c r="T157" s="8">
        <f t="shared" si="14"/>
        <v>0</v>
      </c>
      <c r="U157" s="332" t="str">
        <f t="shared" si="15"/>
        <v/>
      </c>
      <c r="V157" s="8" t="str">
        <f>VLOOKUP($D157,{"29 -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57" s="8">
        <f>VLOOKUP($D157,{"29 -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57" s="8">
        <f t="shared" si="16"/>
        <v>1</v>
      </c>
      <c r="Y157" s="8">
        <f t="shared" si="17"/>
        <v>0</v>
      </c>
    </row>
    <row r="158" spans="2:25" ht="15" customHeight="1" x14ac:dyDescent="0.25">
      <c r="B158" s="76" t="str">
        <f t="shared" si="13"/>
        <v>!!!</v>
      </c>
      <c r="C158" s="208" t="s">
        <v>387</v>
      </c>
      <c r="D158" s="209"/>
      <c r="E158" s="210"/>
      <c r="F158" s="70"/>
      <c r="S158" s="8" t="str">
        <f t="shared" si="18"/>
        <v>Leer</v>
      </c>
      <c r="T158" s="8">
        <f t="shared" si="14"/>
        <v>0</v>
      </c>
      <c r="U158" s="332" t="str">
        <f t="shared" si="15"/>
        <v/>
      </c>
      <c r="V158" s="8" t="str">
        <f>VLOOKUP($D158,{"29 -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58" s="8">
        <f>VLOOKUP($D158,{"29 -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58" s="8">
        <f t="shared" si="16"/>
        <v>1</v>
      </c>
      <c r="Y158" s="8">
        <f t="shared" si="17"/>
        <v>0</v>
      </c>
    </row>
    <row r="159" spans="2:25" ht="15" customHeight="1" x14ac:dyDescent="0.25">
      <c r="B159" s="76" t="str">
        <f t="shared" si="13"/>
        <v>!!!</v>
      </c>
      <c r="C159" s="208" t="s">
        <v>388</v>
      </c>
      <c r="D159" s="209"/>
      <c r="E159" s="210"/>
      <c r="F159" s="70"/>
      <c r="S159" s="8" t="str">
        <f t="shared" si="18"/>
        <v>Leer</v>
      </c>
      <c r="T159" s="8">
        <f t="shared" si="14"/>
        <v>0</v>
      </c>
      <c r="U159" s="332" t="str">
        <f t="shared" si="15"/>
        <v/>
      </c>
      <c r="V159" s="8" t="str">
        <f>VLOOKUP($D159,{"29 -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59" s="8">
        <f>VLOOKUP($D159,{"29 -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59" s="8">
        <f t="shared" si="16"/>
        <v>1</v>
      </c>
      <c r="Y159" s="8">
        <f t="shared" si="17"/>
        <v>0</v>
      </c>
    </row>
    <row r="160" spans="2:25" ht="15" customHeight="1" x14ac:dyDescent="0.25">
      <c r="B160" s="76" t="str">
        <f t="shared" si="13"/>
        <v>!!!</v>
      </c>
      <c r="C160" s="208" t="s">
        <v>389</v>
      </c>
      <c r="D160" s="209"/>
      <c r="E160" s="210"/>
      <c r="F160" s="70"/>
      <c r="S160" s="8" t="str">
        <f t="shared" si="18"/>
        <v>Leer</v>
      </c>
      <c r="T160" s="8">
        <f t="shared" si="14"/>
        <v>0</v>
      </c>
      <c r="U160" s="332" t="str">
        <f t="shared" si="15"/>
        <v/>
      </c>
      <c r="V160" s="8" t="str">
        <f>VLOOKUP($D160,{"29 -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60" s="8">
        <f>VLOOKUP($D160,{"29 -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60" s="8">
        <f t="shared" si="16"/>
        <v>1</v>
      </c>
      <c r="Y160" s="8">
        <f t="shared" si="17"/>
        <v>0</v>
      </c>
    </row>
    <row r="161" spans="2:25" ht="15" customHeight="1" x14ac:dyDescent="0.25">
      <c r="B161" s="76" t="str">
        <f t="shared" si="13"/>
        <v>!!!</v>
      </c>
      <c r="C161" s="208" t="s">
        <v>390</v>
      </c>
      <c r="D161" s="209"/>
      <c r="E161" s="210"/>
      <c r="F161" s="70"/>
      <c r="S161" s="8" t="str">
        <f t="shared" si="18"/>
        <v>Leer</v>
      </c>
      <c r="T161" s="8">
        <f t="shared" si="14"/>
        <v>0</v>
      </c>
      <c r="U161" s="332" t="str">
        <f t="shared" si="15"/>
        <v/>
      </c>
      <c r="V161" s="8" t="str">
        <f>VLOOKUP($D161,{"29 -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61" s="8">
        <f>VLOOKUP($D161,{"29 -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61" s="8">
        <f t="shared" si="16"/>
        <v>1</v>
      </c>
      <c r="Y161" s="8">
        <f t="shared" si="17"/>
        <v>0</v>
      </c>
    </row>
    <row r="162" spans="2:25" ht="15" customHeight="1" x14ac:dyDescent="0.25">
      <c r="B162" s="76" t="str">
        <f t="shared" si="13"/>
        <v>!!!</v>
      </c>
      <c r="C162" s="208" t="s">
        <v>391</v>
      </c>
      <c r="D162" s="209"/>
      <c r="E162" s="210"/>
      <c r="F162" s="70"/>
      <c r="S162" s="8" t="str">
        <f t="shared" si="18"/>
        <v>Leer</v>
      </c>
      <c r="T162" s="8">
        <f t="shared" si="14"/>
        <v>0</v>
      </c>
      <c r="U162" s="332" t="str">
        <f t="shared" si="15"/>
        <v/>
      </c>
      <c r="V162" s="8" t="str">
        <f>VLOOKUP($D162,{"29 -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62" s="8">
        <f>VLOOKUP($D162,{"29 -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62" s="8">
        <f t="shared" si="16"/>
        <v>1</v>
      </c>
      <c r="Y162" s="8">
        <f t="shared" si="17"/>
        <v>0</v>
      </c>
    </row>
    <row r="163" spans="2:25" ht="15" customHeight="1" x14ac:dyDescent="0.25">
      <c r="B163" s="76" t="str">
        <f t="shared" si="13"/>
        <v>!!!</v>
      </c>
      <c r="C163" s="208" t="s">
        <v>392</v>
      </c>
      <c r="D163" s="209"/>
      <c r="E163" s="210"/>
      <c r="F163" s="70"/>
      <c r="S163" s="8" t="str">
        <f t="shared" si="18"/>
        <v>Leer</v>
      </c>
      <c r="T163" s="8">
        <f t="shared" si="14"/>
        <v>0</v>
      </c>
      <c r="U163" s="332" t="str">
        <f t="shared" si="15"/>
        <v/>
      </c>
      <c r="V163" s="8" t="str">
        <f>VLOOKUP($D163,{"29 -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63" s="8">
        <f>VLOOKUP($D163,{"29 -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63" s="8">
        <f t="shared" si="16"/>
        <v>1</v>
      </c>
      <c r="Y163" s="8">
        <f t="shared" si="17"/>
        <v>0</v>
      </c>
    </row>
    <row r="164" spans="2:25" ht="15" customHeight="1" x14ac:dyDescent="0.25">
      <c r="B164" s="76" t="str">
        <f t="shared" si="13"/>
        <v>!!!</v>
      </c>
      <c r="C164" s="208" t="s">
        <v>393</v>
      </c>
      <c r="D164" s="209"/>
      <c r="E164" s="210"/>
      <c r="F164" s="70"/>
      <c r="S164" s="8" t="str">
        <f t="shared" si="18"/>
        <v>Leer</v>
      </c>
      <c r="T164" s="8">
        <f t="shared" si="14"/>
        <v>0</v>
      </c>
      <c r="U164" s="332" t="str">
        <f t="shared" si="15"/>
        <v/>
      </c>
      <c r="V164" s="8" t="str">
        <f>VLOOKUP($D164,{"29 -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64" s="8">
        <f>VLOOKUP($D164,{"29 -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64" s="8">
        <f t="shared" si="16"/>
        <v>1</v>
      </c>
      <c r="Y164" s="8">
        <f t="shared" si="17"/>
        <v>0</v>
      </c>
    </row>
    <row r="165" spans="2:25" ht="15" customHeight="1" x14ac:dyDescent="0.25">
      <c r="B165" s="76" t="str">
        <f t="shared" si="13"/>
        <v>!!!</v>
      </c>
      <c r="C165" s="208" t="s">
        <v>394</v>
      </c>
      <c r="D165" s="209"/>
      <c r="E165" s="210"/>
      <c r="F165" s="70"/>
      <c r="S165" s="8" t="str">
        <f t="shared" si="18"/>
        <v>Leer</v>
      </c>
      <c r="T165" s="8">
        <f t="shared" si="14"/>
        <v>0</v>
      </c>
      <c r="U165" s="332" t="str">
        <f t="shared" si="15"/>
        <v/>
      </c>
      <c r="V165" s="8" t="str">
        <f>VLOOKUP($D165,{"29 -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65" s="8">
        <f>VLOOKUP($D165,{"29 -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65" s="8">
        <f t="shared" si="16"/>
        <v>1</v>
      </c>
      <c r="Y165" s="8">
        <f t="shared" si="17"/>
        <v>0</v>
      </c>
    </row>
    <row r="166" spans="2:25" ht="15" customHeight="1" x14ac:dyDescent="0.25">
      <c r="B166" s="76" t="str">
        <f t="shared" si="13"/>
        <v>!!!</v>
      </c>
      <c r="C166" s="208" t="s">
        <v>395</v>
      </c>
      <c r="D166" s="209"/>
      <c r="E166" s="210"/>
      <c r="F166" s="70"/>
      <c r="S166" s="8" t="str">
        <f t="shared" si="18"/>
        <v>Leer</v>
      </c>
      <c r="T166" s="8">
        <f t="shared" si="14"/>
        <v>0</v>
      </c>
      <c r="U166" s="332" t="str">
        <f t="shared" si="15"/>
        <v/>
      </c>
      <c r="V166" s="8" t="str">
        <f>VLOOKUP($D166,{"29 -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66" s="8">
        <f>VLOOKUP($D166,{"29 -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66" s="8">
        <f t="shared" si="16"/>
        <v>1</v>
      </c>
      <c r="Y166" s="8">
        <f t="shared" si="17"/>
        <v>0</v>
      </c>
    </row>
    <row r="167" spans="2:25" ht="15" customHeight="1" x14ac:dyDescent="0.25">
      <c r="B167" s="76" t="str">
        <f t="shared" si="13"/>
        <v>!!!</v>
      </c>
      <c r="C167" s="208" t="s">
        <v>396</v>
      </c>
      <c r="D167" s="209"/>
      <c r="E167" s="210"/>
      <c r="F167" s="70"/>
      <c r="S167" s="8" t="str">
        <f t="shared" si="18"/>
        <v>Leer</v>
      </c>
      <c r="T167" s="8">
        <f t="shared" si="14"/>
        <v>0</v>
      </c>
      <c r="U167" s="332" t="str">
        <f t="shared" si="15"/>
        <v/>
      </c>
      <c r="V167" s="8" t="str">
        <f>VLOOKUP($D167,{"29 -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67" s="8">
        <f>VLOOKUP($D167,{"29 -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67" s="8">
        <f t="shared" si="16"/>
        <v>1</v>
      </c>
      <c r="Y167" s="8">
        <f t="shared" si="17"/>
        <v>0</v>
      </c>
    </row>
    <row r="168" spans="2:25" ht="15" customHeight="1" x14ac:dyDescent="0.25">
      <c r="B168" s="76" t="str">
        <f t="shared" si="13"/>
        <v>!!!</v>
      </c>
      <c r="C168" s="208" t="s">
        <v>397</v>
      </c>
      <c r="D168" s="209"/>
      <c r="E168" s="210"/>
      <c r="F168" s="70"/>
      <c r="S168" s="8" t="str">
        <f t="shared" si="18"/>
        <v>Leer</v>
      </c>
      <c r="T168" s="8">
        <f t="shared" si="14"/>
        <v>0</v>
      </c>
      <c r="U168" s="332" t="str">
        <f t="shared" si="15"/>
        <v/>
      </c>
      <c r="V168" s="8" t="str">
        <f>VLOOKUP($D168,{"29 -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68" s="8">
        <f>VLOOKUP($D168,{"29 -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68" s="8">
        <f t="shared" si="16"/>
        <v>1</v>
      </c>
      <c r="Y168" s="8">
        <f t="shared" si="17"/>
        <v>0</v>
      </c>
    </row>
    <row r="169" spans="2:25" ht="15" customHeight="1" x14ac:dyDescent="0.25">
      <c r="B169" s="76" t="str">
        <f t="shared" si="13"/>
        <v>!!!</v>
      </c>
      <c r="C169" s="208" t="s">
        <v>398</v>
      </c>
      <c r="D169" s="209"/>
      <c r="E169" s="210"/>
      <c r="F169" s="70"/>
      <c r="S169" s="8" t="str">
        <f t="shared" si="18"/>
        <v>Leer</v>
      </c>
      <c r="T169" s="8">
        <f t="shared" si="14"/>
        <v>0</v>
      </c>
      <c r="U169" s="332" t="str">
        <f t="shared" si="15"/>
        <v/>
      </c>
      <c r="V169" s="8" t="str">
        <f>VLOOKUP($D169,{"29 -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69" s="8">
        <f>VLOOKUP($D169,{"29 -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69" s="8">
        <f t="shared" si="16"/>
        <v>1</v>
      </c>
      <c r="Y169" s="8">
        <f t="shared" si="17"/>
        <v>0</v>
      </c>
    </row>
    <row r="170" spans="2:25" ht="15" customHeight="1" x14ac:dyDescent="0.25">
      <c r="B170" s="76" t="str">
        <f t="shared" si="13"/>
        <v>!!!</v>
      </c>
      <c r="C170" s="208" t="s">
        <v>399</v>
      </c>
      <c r="D170" s="209"/>
      <c r="E170" s="210"/>
      <c r="F170" s="70"/>
      <c r="S170" s="8" t="str">
        <f t="shared" si="18"/>
        <v>Leer</v>
      </c>
      <c r="T170" s="8">
        <f t="shared" si="14"/>
        <v>0</v>
      </c>
      <c r="U170" s="332" t="str">
        <f t="shared" si="15"/>
        <v/>
      </c>
      <c r="V170" s="8" t="str">
        <f>VLOOKUP($D170,{"29 -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70" s="8">
        <f>VLOOKUP($D170,{"29 -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70" s="8">
        <f t="shared" si="16"/>
        <v>1</v>
      </c>
      <c r="Y170" s="8">
        <f t="shared" si="17"/>
        <v>0</v>
      </c>
    </row>
    <row r="171" spans="2:25" ht="15" customHeight="1" x14ac:dyDescent="0.25">
      <c r="B171" s="76" t="str">
        <f t="shared" si="13"/>
        <v>!!!</v>
      </c>
      <c r="C171" s="208" t="s">
        <v>400</v>
      </c>
      <c r="D171" s="209"/>
      <c r="E171" s="210"/>
      <c r="F171" s="70"/>
      <c r="S171" s="8" t="str">
        <f t="shared" si="18"/>
        <v>Leer</v>
      </c>
      <c r="T171" s="8">
        <f t="shared" si="14"/>
        <v>0</v>
      </c>
      <c r="U171" s="332" t="str">
        <f t="shared" si="15"/>
        <v/>
      </c>
      <c r="V171" s="8" t="str">
        <f>VLOOKUP($D171,{"29 -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71" s="8">
        <f>VLOOKUP($D171,{"29 -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71" s="8">
        <f t="shared" si="16"/>
        <v>1</v>
      </c>
      <c r="Y171" s="8">
        <f t="shared" si="17"/>
        <v>0</v>
      </c>
    </row>
    <row r="172" spans="2:25" ht="15" customHeight="1" x14ac:dyDescent="0.25">
      <c r="B172" s="76" t="str">
        <f t="shared" si="13"/>
        <v>!!!</v>
      </c>
      <c r="C172" s="208" t="s">
        <v>401</v>
      </c>
      <c r="D172" s="209"/>
      <c r="E172" s="210"/>
      <c r="F172" s="70"/>
      <c r="S172" s="8" t="str">
        <f t="shared" si="18"/>
        <v>Leer</v>
      </c>
      <c r="T172" s="8">
        <f t="shared" si="14"/>
        <v>0</v>
      </c>
      <c r="U172" s="332" t="str">
        <f t="shared" si="15"/>
        <v/>
      </c>
      <c r="V172" s="8" t="str">
        <f>VLOOKUP($D172,{"29 -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72" s="8">
        <f>VLOOKUP($D172,{"29 -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72" s="8">
        <f t="shared" si="16"/>
        <v>1</v>
      </c>
      <c r="Y172" s="8">
        <f t="shared" si="17"/>
        <v>0</v>
      </c>
    </row>
    <row r="173" spans="2:25" ht="15" customHeight="1" x14ac:dyDescent="0.25">
      <c r="B173" s="76" t="str">
        <f t="shared" si="13"/>
        <v>!!!</v>
      </c>
      <c r="C173" s="208" t="s">
        <v>402</v>
      </c>
      <c r="D173" s="209"/>
      <c r="E173" s="210"/>
      <c r="F173" s="70"/>
      <c r="S173" s="8" t="str">
        <f t="shared" si="18"/>
        <v>Leer</v>
      </c>
      <c r="T173" s="8">
        <f t="shared" si="14"/>
        <v>0</v>
      </c>
      <c r="U173" s="332" t="str">
        <f t="shared" si="15"/>
        <v/>
      </c>
      <c r="V173" s="8" t="str">
        <f>VLOOKUP($D173,{"29 -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73" s="8">
        <f>VLOOKUP($D173,{"29 -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73" s="8">
        <f t="shared" si="16"/>
        <v>1</v>
      </c>
      <c r="Y173" s="8">
        <f t="shared" si="17"/>
        <v>0</v>
      </c>
    </row>
    <row r="174" spans="2:25" ht="15" customHeight="1" x14ac:dyDescent="0.25">
      <c r="B174" s="76" t="str">
        <f t="shared" si="13"/>
        <v>!!!</v>
      </c>
      <c r="C174" s="208" t="s">
        <v>403</v>
      </c>
      <c r="D174" s="209"/>
      <c r="E174" s="210"/>
      <c r="F174" s="70"/>
      <c r="S174" s="8" t="str">
        <f t="shared" si="18"/>
        <v>Leer</v>
      </c>
      <c r="T174" s="8">
        <f t="shared" si="14"/>
        <v>0</v>
      </c>
      <c r="U174" s="332" t="str">
        <f t="shared" si="15"/>
        <v/>
      </c>
      <c r="V174" s="8" t="str">
        <f>VLOOKUP($D174,{"29 -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74" s="8">
        <f>VLOOKUP($D174,{"29 -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74" s="8">
        <f t="shared" si="16"/>
        <v>1</v>
      </c>
      <c r="Y174" s="8">
        <f t="shared" si="17"/>
        <v>0</v>
      </c>
    </row>
    <row r="175" spans="2:25" ht="15" customHeight="1" x14ac:dyDescent="0.25">
      <c r="B175" s="76" t="str">
        <f t="shared" si="13"/>
        <v>!!!</v>
      </c>
      <c r="C175" s="208" t="s">
        <v>404</v>
      </c>
      <c r="D175" s="209"/>
      <c r="E175" s="210"/>
      <c r="F175" s="70"/>
      <c r="S175" s="8" t="str">
        <f t="shared" si="18"/>
        <v>Leer</v>
      </c>
      <c r="T175" s="8">
        <f t="shared" si="14"/>
        <v>0</v>
      </c>
      <c r="U175" s="332" t="str">
        <f t="shared" si="15"/>
        <v/>
      </c>
      <c r="V175" s="8" t="str">
        <f>VLOOKUP($D175,{"29 -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75" s="8">
        <f>VLOOKUP($D175,{"29 -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75" s="8">
        <f t="shared" si="16"/>
        <v>1</v>
      </c>
      <c r="Y175" s="8">
        <f t="shared" si="17"/>
        <v>0</v>
      </c>
    </row>
    <row r="176" spans="2:25" ht="15" customHeight="1" x14ac:dyDescent="0.25">
      <c r="B176" s="76" t="str">
        <f t="shared" si="13"/>
        <v>!!!</v>
      </c>
      <c r="C176" s="208" t="s">
        <v>405</v>
      </c>
      <c r="D176" s="209"/>
      <c r="E176" s="210"/>
      <c r="F176" s="70"/>
      <c r="S176" s="8" t="str">
        <f t="shared" si="18"/>
        <v>Leer</v>
      </c>
      <c r="T176" s="8">
        <f t="shared" si="14"/>
        <v>0</v>
      </c>
      <c r="U176" s="332" t="str">
        <f t="shared" si="15"/>
        <v/>
      </c>
      <c r="V176" s="8" t="str">
        <f>VLOOKUP($D176,{"29 -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76" s="8">
        <f>VLOOKUP($D176,{"29 -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76" s="8">
        <f t="shared" si="16"/>
        <v>1</v>
      </c>
      <c r="Y176" s="8">
        <f t="shared" si="17"/>
        <v>0</v>
      </c>
    </row>
    <row r="177" spans="2:25" ht="15" customHeight="1" x14ac:dyDescent="0.25">
      <c r="B177" s="76" t="str">
        <f t="shared" si="13"/>
        <v>!!!</v>
      </c>
      <c r="C177" s="208" t="s">
        <v>406</v>
      </c>
      <c r="D177" s="209"/>
      <c r="E177" s="210"/>
      <c r="F177" s="70"/>
      <c r="S177" s="8" t="str">
        <f t="shared" si="18"/>
        <v>Leer</v>
      </c>
      <c r="T177" s="8">
        <f t="shared" si="14"/>
        <v>0</v>
      </c>
      <c r="U177" s="332" t="str">
        <f t="shared" si="15"/>
        <v/>
      </c>
      <c r="V177" s="8" t="str">
        <f>VLOOKUP($D177,{"29 -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77" s="8">
        <f>VLOOKUP($D177,{"29 -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77" s="8">
        <f t="shared" si="16"/>
        <v>1</v>
      </c>
      <c r="Y177" s="8">
        <f t="shared" si="17"/>
        <v>0</v>
      </c>
    </row>
    <row r="178" spans="2:25" ht="15" customHeight="1" x14ac:dyDescent="0.25">
      <c r="B178" s="76" t="str">
        <f t="shared" si="13"/>
        <v>!!!</v>
      </c>
      <c r="C178" s="208" t="s">
        <v>407</v>
      </c>
      <c r="D178" s="209"/>
      <c r="E178" s="210"/>
      <c r="F178" s="70"/>
      <c r="S178" s="8" t="str">
        <f t="shared" si="18"/>
        <v>Leer</v>
      </c>
      <c r="T178" s="8">
        <f t="shared" si="14"/>
        <v>0</v>
      </c>
      <c r="U178" s="332" t="str">
        <f t="shared" si="15"/>
        <v/>
      </c>
      <c r="V178" s="8" t="str">
        <f>VLOOKUP($D178,{"29 -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78" s="8">
        <f>VLOOKUP($D178,{"29 -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78" s="8">
        <f t="shared" si="16"/>
        <v>1</v>
      </c>
      <c r="Y178" s="8">
        <f t="shared" si="17"/>
        <v>0</v>
      </c>
    </row>
    <row r="179" spans="2:25" ht="15" customHeight="1" x14ac:dyDescent="0.25">
      <c r="B179" s="76" t="str">
        <f t="shared" si="13"/>
        <v>!!!</v>
      </c>
      <c r="C179" s="208" t="s">
        <v>408</v>
      </c>
      <c r="D179" s="209"/>
      <c r="E179" s="210"/>
      <c r="F179" s="70"/>
      <c r="S179" s="8" t="str">
        <f t="shared" si="18"/>
        <v>Leer</v>
      </c>
      <c r="T179" s="8">
        <f t="shared" si="14"/>
        <v>0</v>
      </c>
      <c r="U179" s="332" t="str">
        <f t="shared" si="15"/>
        <v/>
      </c>
      <c r="V179" s="8" t="str">
        <f>VLOOKUP($D179,{"29 -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79" s="8">
        <f>VLOOKUP($D179,{"29 -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79" s="8">
        <f t="shared" si="16"/>
        <v>1</v>
      </c>
      <c r="Y179" s="8">
        <f t="shared" si="17"/>
        <v>0</v>
      </c>
    </row>
    <row r="180" spans="2:25" ht="15" customHeight="1" x14ac:dyDescent="0.25">
      <c r="B180" s="76" t="str">
        <f t="shared" si="13"/>
        <v>!!!</v>
      </c>
      <c r="C180" s="208" t="s">
        <v>409</v>
      </c>
      <c r="D180" s="209"/>
      <c r="E180" s="210"/>
      <c r="F180" s="70"/>
      <c r="S180" s="8" t="str">
        <f t="shared" si="18"/>
        <v>Leer</v>
      </c>
      <c r="T180" s="8">
        <f t="shared" si="14"/>
        <v>0</v>
      </c>
      <c r="U180" s="332" t="str">
        <f t="shared" si="15"/>
        <v/>
      </c>
      <c r="V180" s="8" t="str">
        <f>VLOOKUP($D180,{"29 -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80" s="8">
        <f>VLOOKUP($D180,{"29 -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80" s="8">
        <f t="shared" si="16"/>
        <v>1</v>
      </c>
      <c r="Y180" s="8">
        <f t="shared" si="17"/>
        <v>0</v>
      </c>
    </row>
    <row r="181" spans="2:25" ht="15" customHeight="1" x14ac:dyDescent="0.25">
      <c r="B181" s="76" t="str">
        <f t="shared" si="13"/>
        <v>!!!</v>
      </c>
      <c r="C181" s="208" t="s">
        <v>410</v>
      </c>
      <c r="D181" s="209"/>
      <c r="E181" s="210"/>
      <c r="F181" s="70"/>
      <c r="S181" s="8" t="str">
        <f t="shared" si="18"/>
        <v>Leer</v>
      </c>
      <c r="T181" s="8">
        <f t="shared" si="14"/>
        <v>0</v>
      </c>
      <c r="U181" s="332" t="str">
        <f t="shared" si="15"/>
        <v/>
      </c>
      <c r="V181" s="8" t="str">
        <f>VLOOKUP($D181,{"29 -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81" s="8">
        <f>VLOOKUP($D181,{"29 -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81" s="8">
        <f t="shared" si="16"/>
        <v>1</v>
      </c>
      <c r="Y181" s="8">
        <f t="shared" si="17"/>
        <v>0</v>
      </c>
    </row>
    <row r="182" spans="2:25" ht="15" customHeight="1" x14ac:dyDescent="0.25">
      <c r="B182" s="76" t="str">
        <f t="shared" si="13"/>
        <v>!!!</v>
      </c>
      <c r="C182" s="208" t="s">
        <v>411</v>
      </c>
      <c r="D182" s="209"/>
      <c r="E182" s="210"/>
      <c r="F182" s="70"/>
      <c r="S182" s="8" t="str">
        <f t="shared" si="18"/>
        <v>Leer</v>
      </c>
      <c r="T182" s="8">
        <f t="shared" si="14"/>
        <v>0</v>
      </c>
      <c r="U182" s="332" t="str">
        <f t="shared" si="15"/>
        <v/>
      </c>
      <c r="V182" s="8" t="str">
        <f>VLOOKUP($D182,{"29 -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82" s="8">
        <f>VLOOKUP($D182,{"29 -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82" s="8">
        <f t="shared" si="16"/>
        <v>1</v>
      </c>
      <c r="Y182" s="8">
        <f t="shared" si="17"/>
        <v>0</v>
      </c>
    </row>
    <row r="183" spans="2:25" ht="15" customHeight="1" x14ac:dyDescent="0.25">
      <c r="B183" s="76" t="str">
        <f t="shared" si="13"/>
        <v>!!!</v>
      </c>
      <c r="C183" s="208" t="s">
        <v>412</v>
      </c>
      <c r="D183" s="209"/>
      <c r="E183" s="210"/>
      <c r="F183" s="70"/>
      <c r="S183" s="8" t="str">
        <f t="shared" si="18"/>
        <v>Leer</v>
      </c>
      <c r="T183" s="8">
        <f t="shared" si="14"/>
        <v>0</v>
      </c>
      <c r="U183" s="332" t="str">
        <f t="shared" si="15"/>
        <v/>
      </c>
      <c r="V183" s="8" t="str">
        <f>VLOOKUP($D183,{"29 -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83" s="8">
        <f>VLOOKUP($D183,{"29 -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83" s="8">
        <f t="shared" si="16"/>
        <v>1</v>
      </c>
      <c r="Y183" s="8">
        <f t="shared" si="17"/>
        <v>0</v>
      </c>
    </row>
    <row r="184" spans="2:25" ht="15" customHeight="1" x14ac:dyDescent="0.25">
      <c r="B184" s="76" t="str">
        <f t="shared" si="13"/>
        <v>!!!</v>
      </c>
      <c r="C184" s="208" t="s">
        <v>413</v>
      </c>
      <c r="D184" s="209"/>
      <c r="E184" s="210"/>
      <c r="F184" s="70"/>
      <c r="S184" s="8" t="str">
        <f t="shared" si="18"/>
        <v>Leer</v>
      </c>
      <c r="T184" s="8">
        <f t="shared" si="14"/>
        <v>0</v>
      </c>
      <c r="U184" s="332" t="str">
        <f t="shared" si="15"/>
        <v/>
      </c>
      <c r="V184" s="8" t="str">
        <f>VLOOKUP($D184,{"29 -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84" s="8">
        <f>VLOOKUP($D184,{"29 -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84" s="8">
        <f t="shared" si="16"/>
        <v>1</v>
      </c>
      <c r="Y184" s="8">
        <f t="shared" si="17"/>
        <v>0</v>
      </c>
    </row>
    <row r="185" spans="2:25" ht="15" customHeight="1" x14ac:dyDescent="0.25">
      <c r="B185" s="76" t="str">
        <f t="shared" si="13"/>
        <v>!!!</v>
      </c>
      <c r="C185" s="208" t="s">
        <v>414</v>
      </c>
      <c r="D185" s="209"/>
      <c r="E185" s="210"/>
      <c r="F185" s="70"/>
      <c r="S185" s="8" t="str">
        <f t="shared" si="18"/>
        <v>Leer</v>
      </c>
      <c r="T185" s="8">
        <f t="shared" si="14"/>
        <v>0</v>
      </c>
      <c r="U185" s="332" t="str">
        <f t="shared" si="15"/>
        <v/>
      </c>
      <c r="V185" s="8" t="str">
        <f>VLOOKUP($D185,{"29 -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85" s="8">
        <f>VLOOKUP($D185,{"29 -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85" s="8">
        <f t="shared" si="16"/>
        <v>1</v>
      </c>
      <c r="Y185" s="8">
        <f t="shared" si="17"/>
        <v>0</v>
      </c>
    </row>
    <row r="186" spans="2:25" ht="15" customHeight="1" x14ac:dyDescent="0.25">
      <c r="B186" s="76" t="str">
        <f t="shared" si="13"/>
        <v>!!!</v>
      </c>
      <c r="C186" s="208" t="s">
        <v>415</v>
      </c>
      <c r="D186" s="209"/>
      <c r="E186" s="210"/>
      <c r="F186" s="70"/>
      <c r="S186" s="8" t="str">
        <f t="shared" si="18"/>
        <v>Leer</v>
      </c>
      <c r="T186" s="8">
        <f t="shared" si="14"/>
        <v>0</v>
      </c>
      <c r="U186" s="332" t="str">
        <f t="shared" si="15"/>
        <v/>
      </c>
      <c r="V186" s="8" t="str">
        <f>VLOOKUP($D186,{"29 -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86" s="8">
        <f>VLOOKUP($D186,{"29 -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86" s="8">
        <f t="shared" si="16"/>
        <v>1</v>
      </c>
      <c r="Y186" s="8">
        <f t="shared" si="17"/>
        <v>0</v>
      </c>
    </row>
    <row r="187" spans="2:25" ht="15" customHeight="1" x14ac:dyDescent="0.25">
      <c r="B187" s="76" t="str">
        <f t="shared" si="13"/>
        <v>!!!</v>
      </c>
      <c r="C187" s="208" t="s">
        <v>416</v>
      </c>
      <c r="D187" s="209"/>
      <c r="E187" s="210"/>
      <c r="F187" s="70"/>
      <c r="S187" s="8" t="str">
        <f t="shared" si="18"/>
        <v>Leer</v>
      </c>
      <c r="T187" s="8">
        <f t="shared" si="14"/>
        <v>0</v>
      </c>
      <c r="U187" s="332" t="str">
        <f t="shared" si="15"/>
        <v/>
      </c>
      <c r="V187" s="8" t="str">
        <f>VLOOKUP($D187,{"29 -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87" s="8">
        <f>VLOOKUP($D187,{"29 -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87" s="8">
        <f t="shared" si="16"/>
        <v>1</v>
      </c>
      <c r="Y187" s="8">
        <f t="shared" si="17"/>
        <v>0</v>
      </c>
    </row>
    <row r="188" spans="2:25" ht="15" customHeight="1" x14ac:dyDescent="0.25">
      <c r="B188" s="76" t="str">
        <f t="shared" si="13"/>
        <v>!!!</v>
      </c>
      <c r="C188" s="208" t="s">
        <v>417</v>
      </c>
      <c r="D188" s="209"/>
      <c r="E188" s="210"/>
      <c r="F188" s="70"/>
      <c r="S188" s="8" t="str">
        <f t="shared" si="18"/>
        <v>Leer</v>
      </c>
      <c r="T188" s="8">
        <f t="shared" si="14"/>
        <v>0</v>
      </c>
      <c r="U188" s="332" t="str">
        <f t="shared" si="15"/>
        <v/>
      </c>
      <c r="V188" s="8" t="str">
        <f>VLOOKUP($D188,{"29 -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88" s="8">
        <f>VLOOKUP($D188,{"29 -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88" s="8">
        <f t="shared" si="16"/>
        <v>1</v>
      </c>
      <c r="Y188" s="8">
        <f t="shared" si="17"/>
        <v>0</v>
      </c>
    </row>
    <row r="189" spans="2:25" ht="15" customHeight="1" x14ac:dyDescent="0.25">
      <c r="B189" s="76" t="str">
        <f t="shared" si="13"/>
        <v>!!!</v>
      </c>
      <c r="C189" s="208" t="s">
        <v>418</v>
      </c>
      <c r="D189" s="209"/>
      <c r="E189" s="210"/>
      <c r="F189" s="70"/>
      <c r="S189" s="8" t="str">
        <f t="shared" si="18"/>
        <v>Leer</v>
      </c>
      <c r="T189" s="8">
        <f t="shared" si="14"/>
        <v>0</v>
      </c>
      <c r="U189" s="332" t="str">
        <f t="shared" si="15"/>
        <v/>
      </c>
      <c r="V189" s="8" t="str">
        <f>VLOOKUP($D189,{"29 -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89" s="8">
        <f>VLOOKUP($D189,{"29 -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89" s="8">
        <f t="shared" si="16"/>
        <v>1</v>
      </c>
      <c r="Y189" s="8">
        <f t="shared" si="17"/>
        <v>0</v>
      </c>
    </row>
    <row r="190" spans="2:25" ht="15" customHeight="1" x14ac:dyDescent="0.25">
      <c r="B190" s="76" t="str">
        <f t="shared" si="13"/>
        <v>!!!</v>
      </c>
      <c r="C190" s="208" t="s">
        <v>419</v>
      </c>
      <c r="D190" s="209"/>
      <c r="E190" s="210"/>
      <c r="F190" s="70"/>
      <c r="S190" s="8" t="str">
        <f t="shared" si="18"/>
        <v>Leer</v>
      </c>
      <c r="T190" s="8">
        <f t="shared" si="14"/>
        <v>0</v>
      </c>
      <c r="U190" s="332" t="str">
        <f t="shared" si="15"/>
        <v/>
      </c>
      <c r="V190" s="8" t="str">
        <f>VLOOKUP($D190,{"29 -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90" s="8">
        <f>VLOOKUP($D190,{"29 -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90" s="8">
        <f t="shared" si="16"/>
        <v>1</v>
      </c>
      <c r="Y190" s="8">
        <f t="shared" si="17"/>
        <v>0</v>
      </c>
    </row>
    <row r="191" spans="2:25" ht="15" customHeight="1" x14ac:dyDescent="0.25">
      <c r="B191" s="76" t="str">
        <f t="shared" si="13"/>
        <v>!!!</v>
      </c>
      <c r="C191" s="208" t="s">
        <v>420</v>
      </c>
      <c r="D191" s="209"/>
      <c r="E191" s="210"/>
      <c r="F191" s="70"/>
      <c r="S191" s="8" t="str">
        <f t="shared" si="18"/>
        <v>Leer</v>
      </c>
      <c r="T191" s="8">
        <f t="shared" si="14"/>
        <v>0</v>
      </c>
      <c r="U191" s="332" t="str">
        <f t="shared" si="15"/>
        <v/>
      </c>
      <c r="V191" s="8" t="str">
        <f>VLOOKUP($D191,{"29 -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91" s="8">
        <f>VLOOKUP($D191,{"29 -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91" s="8">
        <f t="shared" si="16"/>
        <v>1</v>
      </c>
      <c r="Y191" s="8">
        <f t="shared" si="17"/>
        <v>0</v>
      </c>
    </row>
    <row r="192" spans="2:25" ht="15" customHeight="1" x14ac:dyDescent="0.25">
      <c r="B192" s="76" t="str">
        <f t="shared" si="13"/>
        <v>!!!</v>
      </c>
      <c r="C192" s="208" t="s">
        <v>421</v>
      </c>
      <c r="D192" s="209"/>
      <c r="E192" s="210"/>
      <c r="F192" s="70"/>
      <c r="S192" s="8" t="str">
        <f t="shared" si="18"/>
        <v>Leer</v>
      </c>
      <c r="T192" s="8">
        <f t="shared" si="14"/>
        <v>0</v>
      </c>
      <c r="U192" s="332" t="str">
        <f t="shared" si="15"/>
        <v/>
      </c>
      <c r="V192" s="8" t="str">
        <f>VLOOKUP($D192,{"29 -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92" s="8">
        <f>VLOOKUP($D192,{"29 -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92" s="8">
        <f t="shared" si="16"/>
        <v>1</v>
      </c>
      <c r="Y192" s="8">
        <f t="shared" si="17"/>
        <v>0</v>
      </c>
    </row>
    <row r="193" spans="2:25" ht="15" customHeight="1" x14ac:dyDescent="0.25">
      <c r="B193" s="76" t="str">
        <f t="shared" si="13"/>
        <v>!!!</v>
      </c>
      <c r="C193" s="208" t="s">
        <v>422</v>
      </c>
      <c r="D193" s="209"/>
      <c r="E193" s="210"/>
      <c r="F193" s="70"/>
      <c r="S193" s="8" t="str">
        <f t="shared" si="18"/>
        <v>Leer</v>
      </c>
      <c r="T193" s="8">
        <f t="shared" si="14"/>
        <v>0</v>
      </c>
      <c r="U193" s="332" t="str">
        <f t="shared" si="15"/>
        <v/>
      </c>
      <c r="V193" s="8" t="str">
        <f>VLOOKUP($D193,{"29 -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93" s="8">
        <f>VLOOKUP($D193,{"29 -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93" s="8">
        <f t="shared" si="16"/>
        <v>1</v>
      </c>
      <c r="Y193" s="8">
        <f t="shared" si="17"/>
        <v>0</v>
      </c>
    </row>
    <row r="194" spans="2:25" ht="15" customHeight="1" x14ac:dyDescent="0.25">
      <c r="B194" s="76" t="str">
        <f t="shared" si="13"/>
        <v>!!!</v>
      </c>
      <c r="C194" s="208" t="s">
        <v>423</v>
      </c>
      <c r="D194" s="209"/>
      <c r="E194" s="210"/>
      <c r="F194" s="70"/>
      <c r="S194" s="8" t="str">
        <f t="shared" si="18"/>
        <v>Leer</v>
      </c>
      <c r="T194" s="8">
        <f t="shared" si="14"/>
        <v>0</v>
      </c>
      <c r="U194" s="332" t="str">
        <f t="shared" si="15"/>
        <v/>
      </c>
      <c r="V194" s="8" t="str">
        <f>VLOOKUP($D194,{"29 -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94" s="8">
        <f>VLOOKUP($D194,{"29 -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94" s="8">
        <f t="shared" si="16"/>
        <v>1</v>
      </c>
      <c r="Y194" s="8">
        <f t="shared" si="17"/>
        <v>0</v>
      </c>
    </row>
    <row r="195" spans="2:25" ht="15" customHeight="1" x14ac:dyDescent="0.25">
      <c r="B195" s="76" t="str">
        <f t="shared" si="13"/>
        <v>!!!</v>
      </c>
      <c r="C195" s="208" t="s">
        <v>424</v>
      </c>
      <c r="D195" s="209"/>
      <c r="E195" s="210"/>
      <c r="F195" s="70"/>
      <c r="S195" s="8" t="str">
        <f t="shared" si="18"/>
        <v>Leer</v>
      </c>
      <c r="T195" s="8">
        <f t="shared" si="14"/>
        <v>0</v>
      </c>
      <c r="U195" s="332" t="str">
        <f t="shared" si="15"/>
        <v/>
      </c>
      <c r="V195" s="8" t="str">
        <f>VLOOKUP($D195,{"29 -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95" s="8">
        <f>VLOOKUP($D195,{"29 -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95" s="8">
        <f t="shared" si="16"/>
        <v>1</v>
      </c>
      <c r="Y195" s="8">
        <f t="shared" si="17"/>
        <v>0</v>
      </c>
    </row>
    <row r="196" spans="2:25" ht="15" customHeight="1" x14ac:dyDescent="0.25">
      <c r="B196" s="76" t="str">
        <f t="shared" si="13"/>
        <v>!!!</v>
      </c>
      <c r="C196" s="208" t="s">
        <v>425</v>
      </c>
      <c r="D196" s="209"/>
      <c r="E196" s="210"/>
      <c r="F196" s="70"/>
      <c r="S196" s="8" t="str">
        <f t="shared" si="18"/>
        <v>Leer</v>
      </c>
      <c r="T196" s="8">
        <f t="shared" si="14"/>
        <v>0</v>
      </c>
      <c r="U196" s="332" t="str">
        <f t="shared" si="15"/>
        <v/>
      </c>
      <c r="V196" s="8" t="str">
        <f>VLOOKUP($D196,{"29 -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96" s="8">
        <f>VLOOKUP($D196,{"29 -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96" s="8">
        <f t="shared" si="16"/>
        <v>1</v>
      </c>
      <c r="Y196" s="8">
        <f t="shared" si="17"/>
        <v>0</v>
      </c>
    </row>
    <row r="197" spans="2:25" ht="15" customHeight="1" x14ac:dyDescent="0.25">
      <c r="B197" s="76" t="str">
        <f t="shared" si="13"/>
        <v>!!!</v>
      </c>
      <c r="C197" s="208" t="s">
        <v>426</v>
      </c>
      <c r="D197" s="209"/>
      <c r="E197" s="210"/>
      <c r="F197" s="70"/>
      <c r="S197" s="8" t="str">
        <f t="shared" si="18"/>
        <v>Leer</v>
      </c>
      <c r="T197" s="8">
        <f t="shared" si="14"/>
        <v>0</v>
      </c>
      <c r="U197" s="332" t="str">
        <f t="shared" si="15"/>
        <v/>
      </c>
      <c r="V197" s="8" t="str">
        <f>VLOOKUP($D197,{"29 -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97" s="8">
        <f>VLOOKUP($D197,{"29 -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97" s="8">
        <f t="shared" si="16"/>
        <v>1</v>
      </c>
      <c r="Y197" s="8">
        <f t="shared" si="17"/>
        <v>0</v>
      </c>
    </row>
    <row r="198" spans="2:25" ht="15" customHeight="1" x14ac:dyDescent="0.25">
      <c r="B198" s="76" t="str">
        <f t="shared" si="13"/>
        <v>!!!</v>
      </c>
      <c r="C198" s="208" t="s">
        <v>427</v>
      </c>
      <c r="D198" s="209"/>
      <c r="E198" s="210"/>
      <c r="F198" s="70"/>
      <c r="S198" s="8" t="str">
        <f t="shared" si="18"/>
        <v>Leer</v>
      </c>
      <c r="T198" s="8">
        <f t="shared" si="14"/>
        <v>0</v>
      </c>
      <c r="U198" s="332" t="str">
        <f t="shared" si="15"/>
        <v/>
      </c>
      <c r="V198" s="8" t="str">
        <f>VLOOKUP($D198,{"29 -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98" s="8">
        <f>VLOOKUP($D198,{"29 -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98" s="8">
        <f t="shared" si="16"/>
        <v>1</v>
      </c>
      <c r="Y198" s="8">
        <f t="shared" si="17"/>
        <v>0</v>
      </c>
    </row>
    <row r="199" spans="2:25" ht="15" customHeight="1" x14ac:dyDescent="0.25">
      <c r="B199" s="76" t="str">
        <f t="shared" si="13"/>
        <v>!!!</v>
      </c>
      <c r="C199" s="208" t="s">
        <v>428</v>
      </c>
      <c r="D199" s="209"/>
      <c r="E199" s="210"/>
      <c r="F199" s="70"/>
      <c r="S199" s="8" t="str">
        <f t="shared" si="18"/>
        <v>Leer</v>
      </c>
      <c r="T199" s="8">
        <f t="shared" si="14"/>
        <v>0</v>
      </c>
      <c r="U199" s="332" t="str">
        <f t="shared" si="15"/>
        <v/>
      </c>
      <c r="V199" s="8" t="str">
        <f>VLOOKUP($D199,{"29 -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99" s="8">
        <f>VLOOKUP($D199,{"29 -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99" s="8">
        <f t="shared" si="16"/>
        <v>1</v>
      </c>
      <c r="Y199" s="8">
        <f t="shared" si="17"/>
        <v>0</v>
      </c>
    </row>
    <row r="200" spans="2:25" ht="15" customHeight="1" x14ac:dyDescent="0.25">
      <c r="B200" s="76" t="str">
        <f t="shared" si="13"/>
        <v>!!!</v>
      </c>
      <c r="C200" s="208" t="s">
        <v>429</v>
      </c>
      <c r="D200" s="209"/>
      <c r="E200" s="210"/>
      <c r="F200" s="70"/>
      <c r="S200" s="8" t="str">
        <f t="shared" si="18"/>
        <v>Leer</v>
      </c>
      <c r="T200" s="8">
        <f t="shared" si="14"/>
        <v>0</v>
      </c>
      <c r="U200" s="332" t="str">
        <f t="shared" si="15"/>
        <v/>
      </c>
      <c r="V200" s="8" t="str">
        <f>VLOOKUP($D200,{"29 -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200" s="8">
        <f>VLOOKUP($D200,{"29 -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200" s="8">
        <f t="shared" si="16"/>
        <v>1</v>
      </c>
      <c r="Y200" s="8">
        <f t="shared" si="17"/>
        <v>0</v>
      </c>
    </row>
    <row r="201" spans="2:25" ht="15" customHeight="1" x14ac:dyDescent="0.25">
      <c r="B201" s="76" t="str">
        <f t="shared" si="13"/>
        <v>!!!</v>
      </c>
      <c r="C201" s="208" t="s">
        <v>430</v>
      </c>
      <c r="D201" s="209"/>
      <c r="E201" s="210"/>
      <c r="F201" s="70"/>
      <c r="S201" s="8" t="str">
        <f t="shared" si="18"/>
        <v>Leer</v>
      </c>
      <c r="T201" s="8">
        <f t="shared" si="14"/>
        <v>0</v>
      </c>
      <c r="U201" s="332" t="str">
        <f t="shared" si="15"/>
        <v/>
      </c>
      <c r="V201" s="8" t="str">
        <f>VLOOKUP($D201,{"29 -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201" s="8">
        <f>VLOOKUP($D201,{"29 -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201" s="8">
        <f t="shared" si="16"/>
        <v>1</v>
      </c>
      <c r="Y201" s="8">
        <f t="shared" si="17"/>
        <v>0</v>
      </c>
    </row>
    <row r="202" spans="2:25" ht="15" customHeight="1" x14ac:dyDescent="0.25">
      <c r="B202" s="76" t="str">
        <f t="shared" si="13"/>
        <v>!!!</v>
      </c>
      <c r="C202" s="208" t="s">
        <v>431</v>
      </c>
      <c r="D202" s="209"/>
      <c r="E202" s="210"/>
      <c r="F202" s="70"/>
      <c r="S202" s="8" t="str">
        <f t="shared" si="18"/>
        <v>Leer</v>
      </c>
      <c r="T202" s="8">
        <f t="shared" si="14"/>
        <v>0</v>
      </c>
      <c r="U202" s="332" t="str">
        <f t="shared" si="15"/>
        <v/>
      </c>
      <c r="V202" s="8" t="str">
        <f>VLOOKUP($D202,{"29 -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202" s="8">
        <f>VLOOKUP($D202,{"29 -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202" s="8">
        <f t="shared" si="16"/>
        <v>1</v>
      </c>
      <c r="Y202" s="8">
        <f t="shared" si="17"/>
        <v>0</v>
      </c>
    </row>
    <row r="203" spans="2:25" ht="15" customHeight="1" x14ac:dyDescent="0.25">
      <c r="B203" s="76" t="str">
        <f t="shared" si="13"/>
        <v>!!!</v>
      </c>
      <c r="C203" s="208" t="s">
        <v>432</v>
      </c>
      <c r="D203" s="209"/>
      <c r="E203" s="210"/>
      <c r="F203" s="70"/>
      <c r="S203" s="8" t="str">
        <f t="shared" si="18"/>
        <v>Leer</v>
      </c>
      <c r="T203" s="8">
        <f t="shared" si="14"/>
        <v>0</v>
      </c>
      <c r="U203" s="332" t="str">
        <f t="shared" si="15"/>
        <v/>
      </c>
      <c r="V203" s="8" t="str">
        <f>VLOOKUP($D203,{"29 -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203" s="8">
        <f>VLOOKUP($D203,{"29 -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203" s="8">
        <f t="shared" si="16"/>
        <v>1</v>
      </c>
      <c r="Y203" s="8">
        <f t="shared" si="17"/>
        <v>0</v>
      </c>
    </row>
    <row r="204" spans="2:25" ht="15" customHeight="1" x14ac:dyDescent="0.25">
      <c r="B204" s="76" t="str">
        <f t="shared" si="13"/>
        <v>!!!</v>
      </c>
      <c r="C204" s="208" t="s">
        <v>433</v>
      </c>
      <c r="D204" s="209"/>
      <c r="E204" s="210"/>
      <c r="F204" s="70"/>
      <c r="S204" s="8" t="str">
        <f t="shared" si="18"/>
        <v>Leer</v>
      </c>
      <c r="T204" s="8">
        <f t="shared" si="14"/>
        <v>0</v>
      </c>
      <c r="U204" s="332" t="str">
        <f t="shared" si="15"/>
        <v/>
      </c>
      <c r="V204" s="8" t="str">
        <f>VLOOKUP($D204,{"29 -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204" s="8">
        <f>VLOOKUP($D204,{"29 -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204" s="8">
        <f t="shared" si="16"/>
        <v>1</v>
      </c>
      <c r="Y204" s="8">
        <f t="shared" si="17"/>
        <v>0</v>
      </c>
    </row>
    <row r="205" spans="2:25" ht="15" customHeight="1" x14ac:dyDescent="0.25">
      <c r="B205" s="76" t="str">
        <f t="shared" si="13"/>
        <v>!!!</v>
      </c>
      <c r="C205" s="208" t="s">
        <v>434</v>
      </c>
      <c r="D205" s="209"/>
      <c r="E205" s="210"/>
      <c r="F205" s="70"/>
      <c r="S205" s="8" t="str">
        <f t="shared" si="18"/>
        <v>Leer</v>
      </c>
      <c r="T205" s="8">
        <f t="shared" si="14"/>
        <v>0</v>
      </c>
      <c r="U205" s="332" t="str">
        <f t="shared" si="15"/>
        <v/>
      </c>
      <c r="V205" s="8" t="str">
        <f>VLOOKUP($D205,{"29 -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205" s="8">
        <f>VLOOKUP($D205,{"29 -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205" s="8">
        <f t="shared" si="16"/>
        <v>1</v>
      </c>
      <c r="Y205" s="8">
        <f t="shared" si="17"/>
        <v>0</v>
      </c>
    </row>
    <row r="206" spans="2:25" ht="15" customHeight="1" x14ac:dyDescent="0.25">
      <c r="B206" s="76" t="str">
        <f t="shared" si="13"/>
        <v>!!!</v>
      </c>
      <c r="C206" s="208" t="s">
        <v>435</v>
      </c>
      <c r="D206" s="209"/>
      <c r="E206" s="210"/>
      <c r="F206" s="70"/>
      <c r="S206" s="8" t="str">
        <f t="shared" si="18"/>
        <v>Leer</v>
      </c>
      <c r="T206" s="8">
        <f t="shared" si="14"/>
        <v>0</v>
      </c>
      <c r="U206" s="332" t="str">
        <f t="shared" si="15"/>
        <v/>
      </c>
      <c r="V206" s="8" t="str">
        <f>VLOOKUP($D206,{"29 -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206" s="8">
        <f>VLOOKUP($D206,{"29 -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206" s="8">
        <f t="shared" si="16"/>
        <v>1</v>
      </c>
      <c r="Y206" s="8">
        <f t="shared" si="17"/>
        <v>0</v>
      </c>
    </row>
    <row r="207" spans="2:25" ht="15" customHeight="1" x14ac:dyDescent="0.25">
      <c r="B207" s="76" t="str">
        <f t="shared" ref="B207:B213" si="19">IF(SUM(W207:Y207)&lt;3,"!!!","")</f>
        <v>!!!</v>
      </c>
      <c r="C207" s="208" t="s">
        <v>436</v>
      </c>
      <c r="D207" s="209"/>
      <c r="E207" s="210"/>
      <c r="F207" s="70"/>
      <c r="S207" s="8" t="str">
        <f t="shared" si="18"/>
        <v>Leer</v>
      </c>
      <c r="T207" s="8">
        <f t="shared" ref="T207:T213" si="20">LEN(D207)</f>
        <v>0</v>
      </c>
      <c r="U207" s="332" t="str">
        <f t="shared" ref="U207:U213" si="21">IF(T207&gt;0,VALUE($C207),"")</f>
        <v/>
      </c>
      <c r="V207" s="8" t="str">
        <f>VLOOKUP($D207,{"29 -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207" s="8">
        <f>VLOOKUP($D207,{"29 -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207" s="8">
        <f t="shared" ref="X207:X215" si="22">IF(LEN($C207)&gt;0,1,0)</f>
        <v>1</v>
      </c>
      <c r="Y207" s="8">
        <f t="shared" ref="Y207:Y215" si="23">IF(LEN($E207)&gt;0,1,0)</f>
        <v>0</v>
      </c>
    </row>
    <row r="208" spans="2:25" ht="15" customHeight="1" x14ac:dyDescent="0.25">
      <c r="B208" s="76" t="str">
        <f t="shared" si="19"/>
        <v>!!!</v>
      </c>
      <c r="C208" s="208" t="s">
        <v>437</v>
      </c>
      <c r="D208" s="209"/>
      <c r="E208" s="210"/>
      <c r="F208" s="70"/>
      <c r="S208" s="8" t="str">
        <f t="shared" ref="S208:S214" si="24">IF(D207&lt;&gt;"","Einrichtungen2","Leer")</f>
        <v>Leer</v>
      </c>
      <c r="T208" s="8">
        <f t="shared" si="20"/>
        <v>0</v>
      </c>
      <c r="U208" s="332" t="str">
        <f t="shared" si="21"/>
        <v/>
      </c>
      <c r="V208" s="8" t="str">
        <f>VLOOKUP($D208,{"29 -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208" s="8">
        <f>VLOOKUP($D208,{"29 -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208" s="8">
        <f t="shared" si="22"/>
        <v>1</v>
      </c>
      <c r="Y208" s="8">
        <f t="shared" si="23"/>
        <v>0</v>
      </c>
    </row>
    <row r="209" spans="1:28" ht="15" customHeight="1" x14ac:dyDescent="0.25">
      <c r="B209" s="76" t="str">
        <f t="shared" si="19"/>
        <v>!!!</v>
      </c>
      <c r="C209" s="208" t="s">
        <v>438</v>
      </c>
      <c r="D209" s="209"/>
      <c r="E209" s="210"/>
      <c r="F209" s="70"/>
      <c r="S209" s="8" t="str">
        <f t="shared" si="24"/>
        <v>Leer</v>
      </c>
      <c r="T209" s="8">
        <f t="shared" si="20"/>
        <v>0</v>
      </c>
      <c r="U209" s="332" t="str">
        <f t="shared" si="21"/>
        <v/>
      </c>
      <c r="V209" s="8" t="str">
        <f>VLOOKUP($D209,{"29 -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209" s="8">
        <f>VLOOKUP($D209,{"29 -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209" s="8">
        <f t="shared" si="22"/>
        <v>1</v>
      </c>
      <c r="Y209" s="8">
        <f t="shared" si="23"/>
        <v>0</v>
      </c>
    </row>
    <row r="210" spans="1:28" ht="15" customHeight="1" x14ac:dyDescent="0.25">
      <c r="B210" s="76" t="str">
        <f t="shared" si="19"/>
        <v>!!!</v>
      </c>
      <c r="C210" s="208" t="s">
        <v>439</v>
      </c>
      <c r="D210" s="209"/>
      <c r="E210" s="210"/>
      <c r="F210" s="70"/>
      <c r="S210" s="8" t="str">
        <f t="shared" si="24"/>
        <v>Leer</v>
      </c>
      <c r="T210" s="8">
        <f t="shared" si="20"/>
        <v>0</v>
      </c>
      <c r="U210" s="332" t="str">
        <f t="shared" si="21"/>
        <v/>
      </c>
      <c r="V210" s="8" t="str">
        <f>VLOOKUP($D210,{"29 -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210" s="8">
        <f>VLOOKUP($D210,{"29 -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210" s="8">
        <f t="shared" si="22"/>
        <v>1</v>
      </c>
      <c r="Y210" s="8">
        <f t="shared" si="23"/>
        <v>0</v>
      </c>
    </row>
    <row r="211" spans="1:28" ht="15" customHeight="1" x14ac:dyDescent="0.25">
      <c r="B211" s="76" t="str">
        <f t="shared" si="19"/>
        <v>!!!</v>
      </c>
      <c r="C211" s="208" t="s">
        <v>440</v>
      </c>
      <c r="D211" s="209"/>
      <c r="E211" s="210"/>
      <c r="F211" s="70"/>
      <c r="S211" s="8" t="str">
        <f t="shared" si="24"/>
        <v>Leer</v>
      </c>
      <c r="T211" s="8">
        <f t="shared" si="20"/>
        <v>0</v>
      </c>
      <c r="U211" s="332" t="str">
        <f t="shared" si="21"/>
        <v/>
      </c>
      <c r="V211" s="8" t="str">
        <f>VLOOKUP($D211,{"29 -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211" s="8">
        <f>VLOOKUP($D211,{"29 -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211" s="8">
        <f t="shared" si="22"/>
        <v>1</v>
      </c>
      <c r="Y211" s="8">
        <f t="shared" si="23"/>
        <v>0</v>
      </c>
    </row>
    <row r="212" spans="1:28" ht="15" customHeight="1" x14ac:dyDescent="0.25">
      <c r="B212" s="76" t="str">
        <f t="shared" si="19"/>
        <v>!!!</v>
      </c>
      <c r="C212" s="208" t="s">
        <v>441</v>
      </c>
      <c r="D212" s="209"/>
      <c r="E212" s="210"/>
      <c r="F212" s="70"/>
      <c r="S212" s="8" t="str">
        <f t="shared" si="24"/>
        <v>Leer</v>
      </c>
      <c r="T212" s="8">
        <f t="shared" si="20"/>
        <v>0</v>
      </c>
      <c r="U212" s="332" t="str">
        <f t="shared" si="21"/>
        <v/>
      </c>
      <c r="V212" s="8" t="str">
        <f>VLOOKUP($D212,{"29 -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212" s="8">
        <f>VLOOKUP($D212,{"29 -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212" s="8">
        <f t="shared" si="22"/>
        <v>1</v>
      </c>
      <c r="Y212" s="8">
        <f t="shared" si="23"/>
        <v>0</v>
      </c>
    </row>
    <row r="213" spans="1:28" ht="15" customHeight="1" x14ac:dyDescent="0.25">
      <c r="B213" s="76" t="str">
        <f t="shared" si="19"/>
        <v>!!!</v>
      </c>
      <c r="C213" s="208" t="s">
        <v>442</v>
      </c>
      <c r="D213" s="378"/>
      <c r="E213" s="210"/>
      <c r="F213" s="70"/>
      <c r="S213" s="8" t="str">
        <f t="shared" si="24"/>
        <v>Leer</v>
      </c>
      <c r="T213" s="8">
        <f t="shared" si="20"/>
        <v>0</v>
      </c>
      <c r="U213" s="332" t="str">
        <f t="shared" si="21"/>
        <v/>
      </c>
      <c r="V213" s="8" t="str">
        <f>VLOOKUP($D213,{"29 -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213" s="8">
        <f>VLOOKUP($D213,{"29 -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213" s="8">
        <f t="shared" si="22"/>
        <v>1</v>
      </c>
      <c r="Y213" s="8">
        <f t="shared" si="23"/>
        <v>0</v>
      </c>
    </row>
    <row r="214" spans="1:28" s="28" customFormat="1" ht="15" customHeight="1" x14ac:dyDescent="0.25">
      <c r="A214" s="6"/>
      <c r="B214" s="144"/>
      <c r="C214" s="376" t="s">
        <v>542</v>
      </c>
      <c r="D214" s="376" t="s">
        <v>556</v>
      </c>
      <c r="E214" s="377" t="s">
        <v>542</v>
      </c>
      <c r="F214" s="79"/>
      <c r="G214" s="8"/>
      <c r="K214" s="29"/>
      <c r="L214" s="29"/>
      <c r="M214" s="29"/>
      <c r="N214" s="29"/>
      <c r="O214" s="29"/>
      <c r="P214" s="29"/>
      <c r="Q214" s="29"/>
      <c r="R214" s="8"/>
      <c r="S214" s="8" t="str">
        <f t="shared" si="24"/>
        <v>Leer</v>
      </c>
      <c r="T214" s="8">
        <f t="shared" ref="T214" si="25">LEN(D214)</f>
        <v>65</v>
      </c>
      <c r="U214" s="332">
        <f t="shared" ref="U214" si="26">IF(T214&gt;0,VALUE($C214),"")</f>
        <v>297</v>
      </c>
      <c r="V214" s="8" t="str">
        <f>VLOOKUP($D214,{"29 - Psychiatrie (Erwachsene)","29 - Psychiatrie (Erwachsene)";"Stationsäquivalente Behandlung in der Erwachsenenpsychiatrie (29)","297 - stationsäquivalente Behandlung in der Erwachsenenpsychiatrie (29)";"30 - Kinder- und Jugendpsychiatrie","30 - Kinder- und Jugendpsychiatrie";"Stationsäquivalente Behandlung in der Kinder- und Jugendpsychiatrie (30)","307 - stationsäquivalente Behandlung in der Kinder- und Jugendpsychiatrie (30)";"31 - Psychosomatik","31 - Psychosomatik";"00 - Bitte eine Fachabteilung auswählen","";0,""},2,0)</f>
        <v>297 - stationsäquivalente Behandlung in der Erwachsenenpsychiatrie (29)</v>
      </c>
      <c r="W214" s="8">
        <f>VLOOKUP($D214,{"29 - Psychiatrie (Erwachsene)",1;"Stationsäquivalente Behandlung in der Erwachsenenpsychiatrie (29)",1;"30 - Kinder- und Jugendpsychiatrie",1;"Stationsäquivalente Behandlung in der Kinder- und Jugendpsychiatrie (30)",1;"31 - Psychosomatik",1;"00 - Bitte eine Fachabteilung auswählen",0;0,0},2,0)</f>
        <v>1</v>
      </c>
      <c r="X214" s="8">
        <f t="shared" si="22"/>
        <v>1</v>
      </c>
      <c r="Y214" s="8">
        <f t="shared" si="23"/>
        <v>1</v>
      </c>
      <c r="Z214" s="8"/>
      <c r="AA214" s="8"/>
      <c r="AB214" s="8"/>
    </row>
    <row r="215" spans="1:28" s="28" customFormat="1" ht="15" customHeight="1" x14ac:dyDescent="0.25">
      <c r="C215" s="374" t="s">
        <v>543</v>
      </c>
      <c r="D215" s="374" t="s">
        <v>557</v>
      </c>
      <c r="E215" s="375" t="s">
        <v>543</v>
      </c>
      <c r="G215" s="8"/>
      <c r="K215" s="29"/>
      <c r="L215" s="29"/>
      <c r="M215" s="29"/>
      <c r="N215" s="29"/>
      <c r="O215" s="29"/>
      <c r="P215" s="29"/>
      <c r="Q215" s="29"/>
      <c r="R215" s="8"/>
      <c r="S215" s="8" t="str">
        <f t="shared" ref="S215" si="27">IF(D214&lt;&gt;"","Einrichtungen2","Leer")</f>
        <v>Einrichtungen2</v>
      </c>
      <c r="T215" s="8">
        <f t="shared" ref="T215" si="28">LEN(D215)</f>
        <v>72</v>
      </c>
      <c r="U215" s="332">
        <f t="shared" ref="U215" si="29">IF(T215&gt;0,VALUE($C215),"")</f>
        <v>307</v>
      </c>
      <c r="V215" s="8" t="str">
        <f>VLOOKUP($D215,{"29 - Psychiatrie (Erwachsene)","29 - Psychiatrie (Erwachsene)";"Stationsäquivalente Behandlung in der Erwachsenenpsychiatrie (29)","297 - stationsäquivalente Behandlung in der Erwachsenenpsychiatrie (29)";"30 - Kinder- und Jugendpsychiatrie","30 - Kinder- und Jugendpsychiatrie";"Stationsäquivalente Behandlung in der Kinder- und Jugendpsychiatrie (30)","307 - stationsäquivalente Behandlung in der Kinder- und Jugendpsychiatrie (30)";"31 - Psychosomatik","31 - Psychosomatik";"00 - Bitte eine Fachabteilung auswählen","";0,""},2,0)</f>
        <v>307 - stationsäquivalente Behandlung in der Kinder- und Jugendpsychiatrie (30)</v>
      </c>
      <c r="W215" s="8">
        <f>VLOOKUP($D215,{"29 - Psychiatrie (Erwachsene)",1;"Stationsäquivalente Behandlung in der Erwachsenenpsychiatrie (29)",1;"30 - Kinder- und Jugendpsychiatrie",1;"Stationsäquivalente Behandlung in der Kinder- und Jugendpsychiatrie (30)",1;"31 - Psychosomatik",1;"00 - Bitte eine Fachabteilung auswählen",0;0,0},2,0)</f>
        <v>1</v>
      </c>
      <c r="X215" s="8">
        <f t="shared" si="22"/>
        <v>1</v>
      </c>
      <c r="Y215" s="8">
        <f t="shared" si="23"/>
        <v>1</v>
      </c>
      <c r="Z215" s="8"/>
      <c r="AA215" s="8"/>
      <c r="AB215" s="8"/>
    </row>
    <row r="216" spans="1:28" s="28" customFormat="1" ht="15" customHeight="1" x14ac:dyDescent="0.25">
      <c r="C216" s="31"/>
      <c r="D216" s="31"/>
      <c r="E216" s="89"/>
      <c r="G216" s="8"/>
      <c r="K216" s="29"/>
      <c r="L216" s="29"/>
      <c r="M216" s="29"/>
      <c r="N216" s="29"/>
      <c r="O216" s="29"/>
      <c r="P216" s="29"/>
      <c r="Q216" s="29"/>
      <c r="R216" s="8"/>
      <c r="S216" s="8"/>
      <c r="T216" s="8"/>
      <c r="U216" s="390"/>
      <c r="V216" s="8"/>
      <c r="W216" s="8"/>
      <c r="X216" s="8"/>
      <c r="Y216" s="8"/>
      <c r="Z216" s="8"/>
      <c r="AA216" s="8"/>
      <c r="AB216" s="8"/>
    </row>
    <row r="217" spans="1:28" s="28" customFormat="1" ht="15" customHeight="1" x14ac:dyDescent="0.25">
      <c r="C217" s="31"/>
      <c r="D217" s="31"/>
      <c r="E217" s="89"/>
      <c r="G217" s="8"/>
      <c r="K217" s="29"/>
      <c r="L217" s="29"/>
      <c r="M217" s="29"/>
      <c r="N217" s="29"/>
      <c r="O217" s="29"/>
      <c r="P217" s="29"/>
      <c r="Q217" s="29"/>
      <c r="R217" s="8"/>
      <c r="S217" s="8"/>
      <c r="T217" s="8"/>
      <c r="U217" s="390"/>
      <c r="V217" s="8"/>
      <c r="W217" s="8"/>
      <c r="X217" s="8"/>
      <c r="Y217" s="8"/>
      <c r="Z217" s="8"/>
      <c r="AA217" s="8"/>
      <c r="AB217" s="8"/>
    </row>
    <row r="218" spans="1:28" s="28" customFormat="1" ht="15" customHeight="1" x14ac:dyDescent="0.25">
      <c r="C218" s="31"/>
      <c r="D218" s="31"/>
      <c r="E218" s="89"/>
      <c r="G218" s="8"/>
      <c r="K218" s="29"/>
      <c r="L218" s="29"/>
      <c r="M218" s="29"/>
      <c r="N218" s="29"/>
      <c r="O218" s="29"/>
      <c r="P218" s="29"/>
      <c r="Q218" s="29"/>
      <c r="R218" s="8"/>
      <c r="S218" s="8"/>
      <c r="T218" s="8"/>
      <c r="U218" s="390"/>
      <c r="V218" s="8"/>
      <c r="W218" s="8"/>
      <c r="X218" s="8"/>
      <c r="Y218" s="8"/>
      <c r="Z218" s="8"/>
      <c r="AA218" s="8"/>
      <c r="AB218" s="8"/>
    </row>
    <row r="219" spans="1:28" s="28" customFormat="1" ht="15" customHeight="1" x14ac:dyDescent="0.25">
      <c r="C219" s="31"/>
      <c r="D219" s="31"/>
      <c r="E219" s="89"/>
      <c r="G219" s="8"/>
      <c r="K219" s="29"/>
      <c r="L219" s="29"/>
      <c r="M219" s="29"/>
      <c r="N219" s="29"/>
      <c r="O219" s="29"/>
      <c r="P219" s="29"/>
      <c r="Q219" s="29"/>
      <c r="R219" s="8"/>
      <c r="S219" s="8"/>
      <c r="T219" s="8"/>
      <c r="U219" s="390"/>
      <c r="V219" s="8"/>
      <c r="W219" s="8"/>
      <c r="X219" s="8"/>
      <c r="Y219" s="8"/>
      <c r="Z219" s="8"/>
      <c r="AA219" s="8"/>
      <c r="AB219" s="8"/>
    </row>
    <row r="220" spans="1:28" s="28" customFormat="1" ht="15" customHeight="1" x14ac:dyDescent="0.25">
      <c r="C220" s="31"/>
      <c r="D220" s="31"/>
      <c r="E220" s="89"/>
      <c r="G220" s="8"/>
      <c r="K220" s="29"/>
      <c r="L220" s="29"/>
      <c r="M220" s="29"/>
      <c r="N220" s="29"/>
      <c r="O220" s="29"/>
      <c r="P220" s="29"/>
      <c r="Q220" s="29"/>
      <c r="R220" s="8"/>
      <c r="S220" s="8"/>
      <c r="T220" s="8"/>
      <c r="U220" s="390"/>
      <c r="V220" s="8"/>
      <c r="W220" s="8"/>
      <c r="X220" s="8"/>
      <c r="Y220" s="8"/>
      <c r="Z220" s="8"/>
      <c r="AA220" s="8"/>
      <c r="AB220" s="8"/>
    </row>
    <row r="221" spans="1:28" s="28" customFormat="1" ht="15" customHeight="1" x14ac:dyDescent="0.25">
      <c r="C221" s="31"/>
      <c r="D221" s="31"/>
      <c r="E221" s="89"/>
      <c r="G221" s="8"/>
      <c r="K221" s="29"/>
      <c r="L221" s="29"/>
      <c r="M221" s="29"/>
      <c r="N221" s="29"/>
      <c r="O221" s="29"/>
      <c r="P221" s="29"/>
      <c r="Q221" s="29"/>
      <c r="R221" s="8"/>
      <c r="S221" s="8"/>
      <c r="T221" s="8"/>
      <c r="U221" s="390"/>
      <c r="V221" s="8"/>
      <c r="W221" s="8"/>
      <c r="X221" s="8"/>
      <c r="Y221" s="8"/>
      <c r="Z221" s="8"/>
      <c r="AA221" s="8"/>
      <c r="AB221" s="8"/>
    </row>
    <row r="222" spans="1:28" s="28" customFormat="1" ht="15" customHeight="1" x14ac:dyDescent="0.25">
      <c r="C222" s="31"/>
      <c r="D222" s="31"/>
      <c r="E222" s="89"/>
      <c r="G222" s="8"/>
      <c r="K222" s="29"/>
      <c r="L222" s="29"/>
      <c r="M222" s="29"/>
      <c r="N222" s="29"/>
      <c r="O222" s="29"/>
      <c r="P222" s="29"/>
      <c r="Q222" s="29"/>
      <c r="R222" s="8"/>
      <c r="S222" s="8"/>
      <c r="T222" s="8"/>
      <c r="U222" s="390"/>
      <c r="V222" s="8"/>
      <c r="W222" s="8"/>
      <c r="X222" s="8"/>
      <c r="Y222" s="8"/>
      <c r="Z222" s="8"/>
      <c r="AA222" s="8"/>
      <c r="AB222" s="8"/>
    </row>
    <row r="223" spans="1:28" s="28" customFormat="1" ht="15" customHeight="1" x14ac:dyDescent="0.25">
      <c r="C223" s="31"/>
      <c r="D223" s="31"/>
      <c r="E223" s="89"/>
      <c r="G223" s="8"/>
      <c r="K223" s="29"/>
      <c r="L223" s="29"/>
      <c r="M223" s="29"/>
      <c r="N223" s="29"/>
      <c r="O223" s="29"/>
      <c r="P223" s="29"/>
      <c r="Q223" s="29"/>
      <c r="R223" s="8"/>
      <c r="S223" s="8"/>
      <c r="T223" s="8"/>
      <c r="U223" s="390"/>
      <c r="V223" s="8"/>
      <c r="W223" s="8"/>
      <c r="X223" s="8"/>
      <c r="Y223" s="8"/>
      <c r="Z223" s="8"/>
      <c r="AA223" s="8"/>
      <c r="AB223" s="8"/>
    </row>
    <row r="224" spans="1:28" s="28" customFormat="1" ht="15" customHeight="1" x14ac:dyDescent="0.25">
      <c r="C224" s="31"/>
      <c r="D224" s="31"/>
      <c r="E224" s="89"/>
      <c r="G224" s="8"/>
      <c r="K224" s="29"/>
      <c r="L224" s="29"/>
      <c r="M224" s="29"/>
      <c r="N224" s="29"/>
      <c r="O224" s="29"/>
      <c r="P224" s="29"/>
      <c r="Q224" s="29"/>
      <c r="R224" s="8"/>
      <c r="S224" s="8"/>
      <c r="T224" s="8"/>
      <c r="U224" s="390"/>
      <c r="V224" s="8"/>
      <c r="W224" s="8"/>
      <c r="X224" s="8"/>
      <c r="Y224" s="8"/>
      <c r="Z224" s="8"/>
      <c r="AA224" s="8"/>
      <c r="AB224" s="8"/>
    </row>
    <row r="225" spans="3:28" s="28" customFormat="1" ht="15" customHeight="1" x14ac:dyDescent="0.25">
      <c r="C225" s="31"/>
      <c r="D225" s="31"/>
      <c r="E225" s="89"/>
      <c r="G225" s="8"/>
      <c r="K225" s="29"/>
      <c r="L225" s="29"/>
      <c r="M225" s="29"/>
      <c r="N225" s="29"/>
      <c r="O225" s="29"/>
      <c r="P225" s="29"/>
      <c r="Q225" s="29"/>
      <c r="R225" s="8"/>
      <c r="S225" s="8"/>
      <c r="T225" s="8"/>
      <c r="U225" s="390"/>
      <c r="V225" s="8"/>
      <c r="W225" s="8"/>
      <c r="X225" s="8"/>
      <c r="Y225" s="8"/>
      <c r="Z225" s="8"/>
      <c r="AA225" s="8"/>
      <c r="AB225" s="8"/>
    </row>
    <row r="226" spans="3:28" s="28" customFormat="1" ht="15" customHeight="1" x14ac:dyDescent="0.25">
      <c r="C226" s="31"/>
      <c r="D226" s="31"/>
      <c r="E226" s="89"/>
      <c r="G226" s="8"/>
      <c r="K226" s="29"/>
      <c r="L226" s="29"/>
      <c r="M226" s="29"/>
      <c r="N226" s="29"/>
      <c r="O226" s="29"/>
      <c r="P226" s="29"/>
      <c r="Q226" s="29"/>
      <c r="R226" s="8"/>
      <c r="S226" s="8"/>
      <c r="T226" s="8"/>
      <c r="U226" s="390"/>
      <c r="V226" s="8"/>
      <c r="W226" s="8"/>
      <c r="X226" s="8"/>
      <c r="Y226" s="8"/>
      <c r="Z226" s="8"/>
      <c r="AA226" s="8"/>
      <c r="AB226" s="8"/>
    </row>
    <row r="227" spans="3:28" s="28" customFormat="1" ht="15" customHeight="1" x14ac:dyDescent="0.25">
      <c r="C227" s="31"/>
      <c r="D227" s="31"/>
      <c r="E227" s="89"/>
      <c r="G227" s="8"/>
      <c r="K227" s="29"/>
      <c r="L227" s="29"/>
      <c r="M227" s="29"/>
      <c r="N227" s="29"/>
      <c r="O227" s="29"/>
      <c r="P227" s="29"/>
      <c r="Q227" s="29"/>
      <c r="R227" s="8"/>
      <c r="S227" s="8"/>
      <c r="T227" s="8"/>
      <c r="U227" s="390"/>
      <c r="V227" s="8"/>
      <c r="W227" s="8"/>
      <c r="X227" s="8"/>
      <c r="Y227" s="8"/>
      <c r="Z227" s="8"/>
      <c r="AA227" s="8"/>
      <c r="AB227" s="8"/>
    </row>
    <row r="228" spans="3:28" s="28" customFormat="1" ht="15" customHeight="1" x14ac:dyDescent="0.25">
      <c r="G228" s="8"/>
      <c r="K228" s="29"/>
      <c r="L228" s="29"/>
      <c r="M228" s="29"/>
      <c r="N228" s="29"/>
      <c r="O228" s="29"/>
      <c r="P228" s="29"/>
      <c r="Q228" s="29"/>
      <c r="R228" s="8"/>
      <c r="S228" s="8"/>
      <c r="T228" s="8"/>
      <c r="U228" s="390"/>
      <c r="V228" s="8"/>
      <c r="W228" s="8"/>
      <c r="X228" s="8"/>
      <c r="Y228" s="8"/>
      <c r="Z228" s="8"/>
      <c r="AA228" s="8"/>
      <c r="AB228" s="8"/>
    </row>
    <row r="229" spans="3:28" s="28" customFormat="1" ht="15" customHeight="1" x14ac:dyDescent="0.25">
      <c r="G229" s="8"/>
      <c r="K229" s="29"/>
      <c r="L229" s="29"/>
      <c r="M229" s="29"/>
      <c r="N229" s="29"/>
      <c r="O229" s="29"/>
      <c r="P229" s="29"/>
      <c r="Q229" s="29"/>
      <c r="R229" s="8"/>
      <c r="S229" s="8"/>
      <c r="T229" s="8"/>
      <c r="U229" s="390"/>
      <c r="V229" s="8"/>
      <c r="W229" s="8"/>
      <c r="X229" s="8"/>
      <c r="Y229" s="8"/>
      <c r="Z229" s="8"/>
      <c r="AA229" s="8"/>
      <c r="AB229" s="8"/>
    </row>
    <row r="230" spans="3:28" s="28" customFormat="1" ht="15" customHeight="1" x14ac:dyDescent="0.25">
      <c r="G230" s="8"/>
      <c r="K230" s="29"/>
      <c r="L230" s="29"/>
      <c r="M230" s="29"/>
      <c r="N230" s="29"/>
      <c r="O230" s="29"/>
      <c r="P230" s="29"/>
      <c r="Q230" s="29"/>
      <c r="R230" s="8"/>
      <c r="S230" s="8"/>
      <c r="T230" s="8"/>
      <c r="U230" s="390"/>
      <c r="V230" s="8"/>
      <c r="W230" s="8"/>
      <c r="X230" s="8"/>
      <c r="Y230" s="8"/>
      <c r="Z230" s="8"/>
      <c r="AA230" s="8"/>
      <c r="AB230" s="8"/>
    </row>
    <row r="231" spans="3:28" s="28" customFormat="1" ht="15" customHeight="1" x14ac:dyDescent="0.25">
      <c r="G231" s="8"/>
      <c r="K231" s="29"/>
      <c r="L231" s="29"/>
      <c r="M231" s="29"/>
      <c r="N231" s="29"/>
      <c r="O231" s="29"/>
      <c r="P231" s="29"/>
      <c r="Q231" s="29"/>
      <c r="R231" s="8"/>
      <c r="S231" s="8"/>
      <c r="T231" s="8"/>
      <c r="U231" s="390"/>
      <c r="V231" s="8"/>
      <c r="W231" s="8"/>
      <c r="X231" s="8"/>
      <c r="Y231" s="8"/>
      <c r="Z231" s="8"/>
      <c r="AA231" s="8"/>
      <c r="AB231" s="8"/>
    </row>
    <row r="232" spans="3:28" s="28" customFormat="1" ht="15" customHeight="1" x14ac:dyDescent="0.25">
      <c r="G232" s="8"/>
      <c r="K232" s="29"/>
      <c r="L232" s="29"/>
      <c r="M232" s="29"/>
      <c r="N232" s="29"/>
      <c r="O232" s="29"/>
      <c r="P232" s="29"/>
      <c r="Q232" s="29"/>
      <c r="R232" s="8"/>
      <c r="S232" s="8"/>
      <c r="T232" s="8"/>
      <c r="U232" s="390"/>
      <c r="V232" s="8"/>
      <c r="W232" s="8"/>
      <c r="X232" s="8"/>
      <c r="Y232" s="8"/>
      <c r="Z232" s="8"/>
      <c r="AA232" s="8"/>
      <c r="AB232" s="8"/>
    </row>
    <row r="233" spans="3:28" s="28" customFormat="1" ht="15" customHeight="1" x14ac:dyDescent="0.25">
      <c r="G233" s="8"/>
      <c r="K233" s="29"/>
      <c r="L233" s="29"/>
      <c r="M233" s="29"/>
      <c r="N233" s="29"/>
      <c r="O233" s="29"/>
      <c r="P233" s="29"/>
      <c r="Q233" s="29"/>
      <c r="R233" s="8"/>
      <c r="S233" s="8"/>
      <c r="T233" s="8"/>
      <c r="U233" s="390"/>
      <c r="V233" s="8"/>
      <c r="W233" s="8"/>
      <c r="X233" s="8"/>
      <c r="Y233" s="8"/>
      <c r="Z233" s="8"/>
      <c r="AA233" s="8"/>
      <c r="AB233" s="8"/>
    </row>
    <row r="234" spans="3:28" s="28" customFormat="1" ht="15" customHeight="1" x14ac:dyDescent="0.25">
      <c r="G234" s="8"/>
      <c r="K234" s="29"/>
      <c r="L234" s="29"/>
      <c r="M234" s="29"/>
      <c r="N234" s="29"/>
      <c r="O234" s="29"/>
      <c r="P234" s="29"/>
      <c r="Q234" s="29"/>
      <c r="R234" s="8"/>
      <c r="S234" s="8"/>
      <c r="T234" s="8"/>
      <c r="U234" s="390"/>
      <c r="V234" s="8"/>
      <c r="W234" s="8"/>
      <c r="X234" s="8"/>
      <c r="Y234" s="8"/>
      <c r="Z234" s="8"/>
      <c r="AA234" s="8"/>
      <c r="AB234" s="8"/>
    </row>
    <row r="235" spans="3:28" s="28" customFormat="1" ht="15" customHeight="1" x14ac:dyDescent="0.25">
      <c r="G235" s="8"/>
      <c r="K235" s="29"/>
      <c r="L235" s="29"/>
      <c r="M235" s="29"/>
      <c r="N235" s="29"/>
      <c r="O235" s="29"/>
      <c r="P235" s="29"/>
      <c r="Q235" s="29"/>
      <c r="R235" s="8"/>
      <c r="S235" s="8"/>
      <c r="T235" s="8"/>
      <c r="U235" s="390"/>
      <c r="V235" s="8"/>
      <c r="W235" s="8"/>
      <c r="X235" s="8"/>
      <c r="Y235" s="8"/>
      <c r="Z235" s="8"/>
      <c r="AA235" s="8"/>
      <c r="AB235" s="8"/>
    </row>
    <row r="236" spans="3:28" s="28" customFormat="1" ht="15" customHeight="1" x14ac:dyDescent="0.25">
      <c r="G236" s="8"/>
      <c r="K236" s="29"/>
      <c r="L236" s="29"/>
      <c r="M236" s="29"/>
      <c r="N236" s="29"/>
      <c r="O236" s="29"/>
      <c r="P236" s="29"/>
      <c r="Q236" s="29"/>
      <c r="R236" s="8"/>
      <c r="S236" s="8"/>
      <c r="T236" s="8"/>
      <c r="U236" s="390"/>
      <c r="V236" s="8"/>
      <c r="W236" s="8"/>
      <c r="X236" s="8"/>
      <c r="Y236" s="8"/>
      <c r="Z236" s="8"/>
      <c r="AA236" s="8"/>
      <c r="AB236" s="8"/>
    </row>
  </sheetData>
  <sheetProtection algorithmName="SHA-512" hashValue="5duQoxb6Ni00giuAG1n8DnLZgLJrRtMbTHJj1vy3o1n4/6+Z1DEcxACwjT2f0dNjEMGtK0uyZWlsqOWvkl4dJw==" saltValue="R+OVg7x4vYwRhVfYa9EC/w==" spinCount="100000" sheet="1" selectLockedCells="1"/>
  <mergeCells count="3">
    <mergeCell ref="B6:C6"/>
    <mergeCell ref="C12:E12"/>
    <mergeCell ref="C9:E11"/>
  </mergeCells>
  <conditionalFormatting sqref="C14:C213">
    <cfRule type="expression" dxfId="524" priority="153">
      <formula>#REF!=""</formula>
    </cfRule>
    <cfRule type="expression" dxfId="523" priority="154">
      <formula>#REF!="Bitte eine Fachabteilung auswählen"</formula>
    </cfRule>
  </conditionalFormatting>
  <conditionalFormatting sqref="C214:D227">
    <cfRule type="expression" dxfId="522" priority="8971" stopIfTrue="1">
      <formula>#REF!=""</formula>
    </cfRule>
  </conditionalFormatting>
  <conditionalFormatting sqref="C214:D227">
    <cfRule type="expression" dxfId="521" priority="8972" stopIfTrue="1">
      <formula>#REF!="Bitte eine Fachabteilung auswählen"</formula>
    </cfRule>
  </conditionalFormatting>
  <conditionalFormatting sqref="B14:B213">
    <cfRule type="expression" dxfId="520" priority="8973">
      <formula>D14=""</formula>
    </cfRule>
  </conditionalFormatting>
  <conditionalFormatting sqref="E60:E213">
    <cfRule type="expression" dxfId="519" priority="7">
      <formula>D60="00 - Bitte eine Fachabteilung auswählen"</formula>
    </cfRule>
    <cfRule type="expression" dxfId="518" priority="8">
      <formula>D60=""</formula>
    </cfRule>
  </conditionalFormatting>
  <conditionalFormatting sqref="C12:E12">
    <cfRule type="expression" dxfId="517" priority="6">
      <formula>C12&lt;&gt;""</formula>
    </cfRule>
  </conditionalFormatting>
  <conditionalFormatting sqref="B12">
    <cfRule type="expression" dxfId="516" priority="5">
      <formula>B12&lt;&gt;""</formula>
    </cfRule>
  </conditionalFormatting>
  <conditionalFormatting sqref="E22:E59">
    <cfRule type="expression" dxfId="515" priority="3">
      <formula>D22="00 - Bitte eine Fachabteilung auswählen"</formula>
    </cfRule>
    <cfRule type="expression" dxfId="514" priority="4">
      <formula>D22=""</formula>
    </cfRule>
  </conditionalFormatting>
  <conditionalFormatting sqref="E14:E21">
    <cfRule type="expression" dxfId="513" priority="1">
      <formula>D14="00 - Bitte eine Fachabteilung auswählen"</formula>
    </cfRule>
    <cfRule type="expression" dxfId="512" priority="2">
      <formula>D14=""</formula>
    </cfRule>
  </conditionalFormatting>
  <dataValidations count="2">
    <dataValidation type="list" allowBlank="1" showInputMessage="1" showErrorMessage="1" sqref="D80:D213 D67:D78 D14:D65">
      <formula1>INDIRECT(S14)</formula1>
    </dataValidation>
    <dataValidation type="textLength" allowBlank="1" showErrorMessage="1" errorTitle="ACHTUNG" error="Die Länge des Textes darf 100 Zeichen nicht überschreiten_x000a_" prompt="Die Textlänge beträgt maximal 100 Zeichen" sqref="E14:E227">
      <formula1>1</formula1>
      <formula2>100</formula2>
    </dataValidation>
  </dataValidations>
  <hyperlinks>
    <hyperlink ref="F2" location="'A1'!F15" display="A1 &gt;&gt;"/>
    <hyperlink ref="E2" location="'Angaben KH-Standort'!D11" display="&lt;&lt; Angaben KH-Standort"/>
  </hyperlinks>
  <pageMargins left="0.25" right="0.25" top="0.75" bottom="0.75" header="0.3" footer="0.3"/>
  <pageSetup paperSize="9" scale="64" orientation="landscape" r:id="rId1"/>
  <rowBreaks count="2" manualBreakCount="2">
    <brk id="153" max="5" man="1"/>
    <brk id="162" max="5" man="1"/>
  </rowBreaks>
  <colBreaks count="1" manualBreakCount="1">
    <brk id="6" max="1048575" man="1"/>
  </colBreaks>
  <ignoredErrors>
    <ignoredError sqref="C15:C111" numberStoredAsText="1"/>
  </ignoredError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Auswahldaten!$A$7:$A$10</xm:f>
          </x14:formula1>
          <xm:sqref>D66 D79</xm:sqref>
        </x14:dataValidation>
      </x14:dataValidation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0"/>
  <dimension ref="A1:J202"/>
  <sheetViews>
    <sheetView zoomScale="85" zoomScaleNormal="85" workbookViewId="0">
      <selection activeCell="D4" sqref="D4"/>
    </sheetView>
  </sheetViews>
  <sheetFormatPr baseColWidth="10" defaultRowHeight="15" x14ac:dyDescent="0.25"/>
  <cols>
    <col min="1" max="1" width="32" bestFit="1" customWidth="1"/>
    <col min="5" max="5" width="27.140625" bestFit="1" customWidth="1"/>
    <col min="7" max="10" width="12.42578125" customWidth="1"/>
  </cols>
  <sheetData>
    <row r="1" spans="1:10" x14ac:dyDescent="0.25">
      <c r="A1" t="s">
        <v>140</v>
      </c>
      <c r="B1" t="s">
        <v>141</v>
      </c>
      <c r="C1" t="s">
        <v>142</v>
      </c>
      <c r="D1" t="s">
        <v>143</v>
      </c>
      <c r="E1" t="s">
        <v>144</v>
      </c>
      <c r="F1" t="s">
        <v>493</v>
      </c>
      <c r="G1" t="s">
        <v>494</v>
      </c>
      <c r="H1" t="s">
        <v>495</v>
      </c>
      <c r="I1" t="s">
        <v>496</v>
      </c>
      <c r="J1" t="s">
        <v>497</v>
      </c>
    </row>
    <row r="2" spans="1:10" x14ac:dyDescent="0.25">
      <c r="A2" t="str">
        <f>IF(SUM('A6 (2020)'!U15:Z15)=6,'Angaben KH-Standort'!$D$25,"")</f>
        <v/>
      </c>
      <c r="B2" t="str">
        <f>IF(SUM('A6 (2020)'!U15:Z15)=6,'Angaben KH-Standort'!$D$26,"")</f>
        <v/>
      </c>
      <c r="C2" t="str">
        <f>IF(SUM('A6 (2020)'!U15:Z15)=6,'Angaben KH-Standort'!$D$12,"")</f>
        <v/>
      </c>
      <c r="D2" t="str">
        <f>IF(SUM('A6 (2020)'!U15:Z15)=6,'A1'!$F$14,"")</f>
        <v/>
      </c>
      <c r="E2" t="str">
        <f>IF(SUM('A6 (2020)'!$U15:$Z15)=6,'A6 (2020)'!C15,"")</f>
        <v/>
      </c>
      <c r="F2" t="str">
        <f>IF(SUM('A6 (2020)'!$U15:$Z15)=6,'A6 (2020)'!D15,"")</f>
        <v/>
      </c>
      <c r="G2" t="str">
        <f>IF(SUM('A6 (2020)'!$U15:$Z15)=6,'A6 (2020)'!E15,"")</f>
        <v/>
      </c>
      <c r="H2" s="175" t="str">
        <f>IF(SUM('A6 (2020)'!$U15:$Z15)=6,'A6 (2020)'!F15,"")</f>
        <v/>
      </c>
      <c r="I2" s="175" t="str">
        <f>IF(SUM('A6 (2020)'!$U15:$Z15)=6,'A6 (2020)'!G15,"")</f>
        <v/>
      </c>
      <c r="J2" s="175" t="str">
        <f>IF(SUM('A6 (2020)'!$U15:$Z15)=6,'A6 (2020)'!H15,"")</f>
        <v/>
      </c>
    </row>
    <row r="3" spans="1:10" x14ac:dyDescent="0.25">
      <c r="A3" t="str">
        <f>IF(SUM('A6 (2020)'!U16:Z16)=6,'Angaben KH-Standort'!$D$25,"")</f>
        <v/>
      </c>
      <c r="B3" t="str">
        <f>IF(SUM('A6 (2020)'!U16:Z16)=6,'Angaben KH-Standort'!$D$26,"")</f>
        <v/>
      </c>
      <c r="C3" t="str">
        <f>IF(SUM('A6 (2020)'!U16:Z16)=6,'Angaben KH-Standort'!$D$12,"")</f>
        <v/>
      </c>
      <c r="D3" t="str">
        <f>IF(SUM('A6 (2020)'!U16:Z16)=6,'A1'!$F$14,"")</f>
        <v/>
      </c>
      <c r="E3" t="str">
        <f>IF(SUM('A6 (2020)'!$U16:$Z16)=6,'A6 (2020)'!C16,"")</f>
        <v/>
      </c>
      <c r="F3" t="str">
        <f>IF(SUM('A6 (2020)'!$U16:$Z16)=6,'A6 (2020)'!D16,"")</f>
        <v/>
      </c>
      <c r="G3" t="str">
        <f>IF(SUM('A6 (2020)'!$U16:$Z16)=6,'A6 (2020)'!E16,"")</f>
        <v/>
      </c>
      <c r="H3" s="175" t="str">
        <f>IF(SUM('A6 (2020)'!$U16:$Z16)=6,'A6 (2020)'!F16,"")</f>
        <v/>
      </c>
      <c r="I3" s="175" t="str">
        <f>IF(SUM('A6 (2020)'!$U16:$Z16)=6,'A6 (2020)'!G16,"")</f>
        <v/>
      </c>
      <c r="J3" s="175" t="str">
        <f>IF(SUM('A6 (2020)'!$U16:$Z16)=6,'A6 (2020)'!H16,"")</f>
        <v/>
      </c>
    </row>
    <row r="4" spans="1:10" x14ac:dyDescent="0.25">
      <c r="A4" t="str">
        <f>IF(SUM('A6 (2020)'!U17:Z17)=6,'Angaben KH-Standort'!$D$25,"")</f>
        <v/>
      </c>
      <c r="B4" t="str">
        <f>IF(SUM('A6 (2020)'!U17:Z17)=6,'Angaben KH-Standort'!$D$26,"")</f>
        <v/>
      </c>
      <c r="C4" t="str">
        <f>IF(SUM('A6 (2020)'!U17:Z17)=6,'Angaben KH-Standort'!$D$12,"")</f>
        <v/>
      </c>
      <c r="D4" t="str">
        <f>IF(SUM('A6 (2020)'!U17:Z17)=6,'A1'!$F$14,"")</f>
        <v/>
      </c>
      <c r="E4" t="str">
        <f>IF(SUM('A6 (2020)'!$U17:$Z17)=6,'A6 (2020)'!C17,"")</f>
        <v/>
      </c>
      <c r="F4" t="str">
        <f>IF(SUM('A6 (2020)'!$U17:$Z17)=6,'A6 (2020)'!D17,"")</f>
        <v/>
      </c>
      <c r="G4" t="str">
        <f>IF(SUM('A6 (2020)'!$U17:$Z17)=6,'A6 (2020)'!E17,"")</f>
        <v/>
      </c>
      <c r="H4" s="175" t="str">
        <f>IF(SUM('A6 (2020)'!$U17:$Z17)=6,'A6 (2020)'!F17,"")</f>
        <v/>
      </c>
      <c r="I4" s="175" t="str">
        <f>IF(SUM('A6 (2020)'!$U17:$Z17)=6,'A6 (2020)'!G17,"")</f>
        <v/>
      </c>
      <c r="J4" s="175" t="str">
        <f>IF(SUM('A6 (2020)'!$U17:$Z17)=6,'A6 (2020)'!H17,"")</f>
        <v/>
      </c>
    </row>
    <row r="5" spans="1:10" x14ac:dyDescent="0.25">
      <c r="A5" t="str">
        <f>IF(SUM('A6 (2020)'!U18:Z18)=6,'Angaben KH-Standort'!$D$25,"")</f>
        <v/>
      </c>
      <c r="B5" t="str">
        <f>IF(SUM('A6 (2020)'!U18:Z18)=6,'Angaben KH-Standort'!$D$26,"")</f>
        <v/>
      </c>
      <c r="C5" t="str">
        <f>IF(SUM('A6 (2020)'!U18:Z18)=6,'Angaben KH-Standort'!$D$12,"")</f>
        <v/>
      </c>
      <c r="D5" t="str">
        <f>IF(SUM('A6 (2020)'!U18:Z18)=6,'A1'!$F$14,"")</f>
        <v/>
      </c>
      <c r="E5" t="str">
        <f>IF(SUM('A6 (2020)'!$U18:$Z18)=6,'A6 (2020)'!C18,"")</f>
        <v/>
      </c>
      <c r="F5" t="str">
        <f>IF(SUM('A6 (2020)'!$U18:$Z18)=6,'A6 (2020)'!D18,"")</f>
        <v/>
      </c>
      <c r="G5" t="str">
        <f>IF(SUM('A6 (2020)'!$U18:$Z18)=6,'A6 (2020)'!E18,"")</f>
        <v/>
      </c>
      <c r="H5" s="175" t="str">
        <f>IF(SUM('A6 (2020)'!$U18:$Z18)=6,'A6 (2020)'!F18,"")</f>
        <v/>
      </c>
      <c r="I5" s="175" t="str">
        <f>IF(SUM('A6 (2020)'!$U18:$Z18)=6,'A6 (2020)'!G18,"")</f>
        <v/>
      </c>
      <c r="J5" s="175" t="str">
        <f>IF(SUM('A6 (2020)'!$U18:$Z18)=6,'A6 (2020)'!H18,"")</f>
        <v/>
      </c>
    </row>
    <row r="6" spans="1:10" x14ac:dyDescent="0.25">
      <c r="A6" t="str">
        <f>IF(SUM('A6 (2020)'!U19:Z19)=6,'Angaben KH-Standort'!$D$25,"")</f>
        <v/>
      </c>
      <c r="B6" t="str">
        <f>IF(SUM('A6 (2020)'!U19:Z19)=6,'Angaben KH-Standort'!$D$26,"")</f>
        <v/>
      </c>
      <c r="C6" t="str">
        <f>IF(SUM('A6 (2020)'!U19:Z19)=6,'Angaben KH-Standort'!$D$12,"")</f>
        <v/>
      </c>
      <c r="D6" t="str">
        <f>IF(SUM('A6 (2020)'!U19:Z19)=6,'A1'!$F$14,"")</f>
        <v/>
      </c>
      <c r="E6" t="str">
        <f>IF(SUM('A6 (2020)'!$U19:$Z19)=6,'A6 (2020)'!C19,"")</f>
        <v/>
      </c>
      <c r="F6" t="str">
        <f>IF(SUM('A6 (2020)'!$U19:$Z19)=6,'A6 (2020)'!D19,"")</f>
        <v/>
      </c>
      <c r="G6" t="str">
        <f>IF(SUM('A6 (2020)'!$U19:$Z19)=6,'A6 (2020)'!E19,"")</f>
        <v/>
      </c>
      <c r="H6" s="175" t="str">
        <f>IF(SUM('A6 (2020)'!$U19:$Z19)=6,'A6 (2020)'!F19,"")</f>
        <v/>
      </c>
      <c r="I6" s="175" t="str">
        <f>IF(SUM('A6 (2020)'!$U19:$Z19)=6,'A6 (2020)'!G19,"")</f>
        <v/>
      </c>
      <c r="J6" s="175" t="str">
        <f>IF(SUM('A6 (2020)'!$U19:$Z19)=6,'A6 (2020)'!H19,"")</f>
        <v/>
      </c>
    </row>
    <row r="7" spans="1:10" x14ac:dyDescent="0.25">
      <c r="A7" t="str">
        <f>IF(SUM('A6 (2020)'!U20:Z20)=6,'Angaben KH-Standort'!$D$25,"")</f>
        <v/>
      </c>
      <c r="B7" t="str">
        <f>IF(SUM('A6 (2020)'!U20:Z20)=6,'Angaben KH-Standort'!$D$26,"")</f>
        <v/>
      </c>
      <c r="C7" t="str">
        <f>IF(SUM('A6 (2020)'!U20:Z20)=6,'Angaben KH-Standort'!$D$12,"")</f>
        <v/>
      </c>
      <c r="D7" t="str">
        <f>IF(SUM('A6 (2020)'!U20:Z20)=6,'A1'!$F$14,"")</f>
        <v/>
      </c>
      <c r="E7" t="str">
        <f>IF(SUM('A6 (2020)'!$U20:$Z20)=6,'A6 (2020)'!C20,"")</f>
        <v/>
      </c>
      <c r="F7" t="str">
        <f>IF(SUM('A6 (2020)'!$U20:$Z20)=6,'A6 (2020)'!D20,"")</f>
        <v/>
      </c>
      <c r="G7" t="str">
        <f>IF(SUM('A6 (2020)'!$U20:$Z20)=6,'A6 (2020)'!E20,"")</f>
        <v/>
      </c>
      <c r="H7" s="175" t="str">
        <f>IF(SUM('A6 (2020)'!$U20:$Z20)=6,'A6 (2020)'!F20,"")</f>
        <v/>
      </c>
      <c r="I7" s="175" t="str">
        <f>IF(SUM('A6 (2020)'!$U20:$Z20)=6,'A6 (2020)'!G20,"")</f>
        <v/>
      </c>
      <c r="J7" s="175" t="str">
        <f>IF(SUM('A6 (2020)'!$U20:$Z20)=6,'A6 (2020)'!H20,"")</f>
        <v/>
      </c>
    </row>
    <row r="8" spans="1:10" x14ac:dyDescent="0.25">
      <c r="A8" t="str">
        <f>IF(SUM('A6 (2020)'!U21:Z21)=6,'Angaben KH-Standort'!$D$25,"")</f>
        <v/>
      </c>
      <c r="B8" t="str">
        <f>IF(SUM('A6 (2020)'!U21:Z21)=6,'Angaben KH-Standort'!$D$26,"")</f>
        <v/>
      </c>
      <c r="C8" t="str">
        <f>IF(SUM('A6 (2020)'!U21:Z21)=6,'Angaben KH-Standort'!$D$12,"")</f>
        <v/>
      </c>
      <c r="D8" t="str">
        <f>IF(SUM('A6 (2020)'!U21:Z21)=6,'A1'!$F$14,"")</f>
        <v/>
      </c>
      <c r="E8" t="str">
        <f>IF(SUM('A6 (2020)'!$U21:$Z21)=6,'A6 (2020)'!C21,"")</f>
        <v/>
      </c>
      <c r="F8" t="str">
        <f>IF(SUM('A6 (2020)'!$U21:$Z21)=6,'A6 (2020)'!D21,"")</f>
        <v/>
      </c>
      <c r="G8" t="str">
        <f>IF(SUM('A6 (2020)'!$U21:$Z21)=6,'A6 (2020)'!E21,"")</f>
        <v/>
      </c>
      <c r="H8" s="175" t="str">
        <f>IF(SUM('A6 (2020)'!$U21:$Z21)=6,'A6 (2020)'!F21,"")</f>
        <v/>
      </c>
      <c r="I8" s="175" t="str">
        <f>IF(SUM('A6 (2020)'!$U21:$Z21)=6,'A6 (2020)'!G21,"")</f>
        <v/>
      </c>
      <c r="J8" s="175" t="str">
        <f>IF(SUM('A6 (2020)'!$U21:$Z21)=6,'A6 (2020)'!H21,"")</f>
        <v/>
      </c>
    </row>
    <row r="9" spans="1:10" x14ac:dyDescent="0.25">
      <c r="A9" t="str">
        <f>IF(SUM('A6 (2020)'!U22:Z22)=6,'Angaben KH-Standort'!$D$25,"")</f>
        <v/>
      </c>
      <c r="B9" t="str">
        <f>IF(SUM('A6 (2020)'!U22:Z22)=6,'Angaben KH-Standort'!$D$26,"")</f>
        <v/>
      </c>
      <c r="C9" t="str">
        <f>IF(SUM('A6 (2020)'!U22:Z22)=6,'Angaben KH-Standort'!$D$12,"")</f>
        <v/>
      </c>
      <c r="D9" t="str">
        <f>IF(SUM('A6 (2020)'!U22:Z22)=6,'A1'!$F$14,"")</f>
        <v/>
      </c>
      <c r="E9" t="str">
        <f>IF(SUM('A6 (2020)'!$U22:$Z22)=6,'A6 (2020)'!C22,"")</f>
        <v/>
      </c>
      <c r="F9" t="str">
        <f>IF(SUM('A6 (2020)'!$U22:$Z22)=6,'A6 (2020)'!D22,"")</f>
        <v/>
      </c>
      <c r="G9" t="str">
        <f>IF(SUM('A6 (2020)'!$U22:$Z22)=6,'A6 (2020)'!E22,"")</f>
        <v/>
      </c>
      <c r="H9" s="175" t="str">
        <f>IF(SUM('A6 (2020)'!$U22:$Z22)=6,'A6 (2020)'!F22,"")</f>
        <v/>
      </c>
      <c r="I9" s="175" t="str">
        <f>IF(SUM('A6 (2020)'!$U22:$Z22)=6,'A6 (2020)'!G22,"")</f>
        <v/>
      </c>
      <c r="J9" s="175" t="str">
        <f>IF(SUM('A6 (2020)'!$U22:$Z22)=6,'A6 (2020)'!H22,"")</f>
        <v/>
      </c>
    </row>
    <row r="10" spans="1:10" x14ac:dyDescent="0.25">
      <c r="A10" t="str">
        <f>IF(SUM('A6 (2020)'!U23:Z23)=6,'Angaben KH-Standort'!$D$25,"")</f>
        <v/>
      </c>
      <c r="B10" t="str">
        <f>IF(SUM('A6 (2020)'!U23:Z23)=6,'Angaben KH-Standort'!$D$26,"")</f>
        <v/>
      </c>
      <c r="C10" t="str">
        <f>IF(SUM('A6 (2020)'!U23:Z23)=6,'Angaben KH-Standort'!$D$12,"")</f>
        <v/>
      </c>
      <c r="D10" t="str">
        <f>IF(SUM('A6 (2020)'!U23:Z23)=6,'A1'!$F$14,"")</f>
        <v/>
      </c>
      <c r="E10" t="str">
        <f>IF(SUM('A6 (2020)'!$U23:$Z23)=6,'A6 (2020)'!C23,"")</f>
        <v/>
      </c>
      <c r="F10" t="str">
        <f>IF(SUM('A6 (2020)'!$U23:$Z23)=6,'A6 (2020)'!D23,"")</f>
        <v/>
      </c>
      <c r="G10" t="str">
        <f>IF(SUM('A6 (2020)'!$U23:$Z23)=6,'A6 (2020)'!E23,"")</f>
        <v/>
      </c>
      <c r="H10" s="175" t="str">
        <f>IF(SUM('A6 (2020)'!$U23:$Z23)=6,'A6 (2020)'!F23,"")</f>
        <v/>
      </c>
      <c r="I10" s="175" t="str">
        <f>IF(SUM('A6 (2020)'!$U23:$Z23)=6,'A6 (2020)'!G23,"")</f>
        <v/>
      </c>
      <c r="J10" s="175" t="str">
        <f>IF(SUM('A6 (2020)'!$U23:$Z23)=6,'A6 (2020)'!H23,"")</f>
        <v/>
      </c>
    </row>
    <row r="11" spans="1:10" x14ac:dyDescent="0.25">
      <c r="A11" t="str">
        <f>IF(SUM('A6 (2020)'!U24:Z24)=6,'Angaben KH-Standort'!$D$25,"")</f>
        <v/>
      </c>
      <c r="B11" t="str">
        <f>IF(SUM('A6 (2020)'!U24:Z24)=6,'Angaben KH-Standort'!$D$26,"")</f>
        <v/>
      </c>
      <c r="C11" t="str">
        <f>IF(SUM('A6 (2020)'!U24:Z24)=6,'Angaben KH-Standort'!$D$12,"")</f>
        <v/>
      </c>
      <c r="D11" t="str">
        <f>IF(SUM('A6 (2020)'!U24:Z24)=6,'A1'!$F$14,"")</f>
        <v/>
      </c>
      <c r="E11" t="str">
        <f>IF(SUM('A6 (2020)'!$U24:$Z24)=6,'A6 (2020)'!C24,"")</f>
        <v/>
      </c>
      <c r="F11" t="str">
        <f>IF(SUM('A6 (2020)'!$U24:$Z24)=6,'A6 (2020)'!D24,"")</f>
        <v/>
      </c>
      <c r="G11" t="str">
        <f>IF(SUM('A6 (2020)'!$U24:$Z24)=6,'A6 (2020)'!E24,"")</f>
        <v/>
      </c>
      <c r="H11" s="175" t="str">
        <f>IF(SUM('A6 (2020)'!$U24:$Z24)=6,'A6 (2020)'!F24,"")</f>
        <v/>
      </c>
      <c r="I11" s="175" t="str">
        <f>IF(SUM('A6 (2020)'!$U24:$Z24)=6,'A6 (2020)'!G24,"")</f>
        <v/>
      </c>
      <c r="J11" s="175" t="str">
        <f>IF(SUM('A6 (2020)'!$U24:$Z24)=6,'A6 (2020)'!H24,"")</f>
        <v/>
      </c>
    </row>
    <row r="12" spans="1:10" x14ac:dyDescent="0.25">
      <c r="A12" t="str">
        <f>IF(SUM('A6 (2020)'!U25:Z25)=6,'Angaben KH-Standort'!$D$25,"")</f>
        <v/>
      </c>
      <c r="B12" t="str">
        <f>IF(SUM('A6 (2020)'!U25:Z25)=6,'Angaben KH-Standort'!$D$26,"")</f>
        <v/>
      </c>
      <c r="C12" t="str">
        <f>IF(SUM('A6 (2020)'!U25:Z25)=6,'Angaben KH-Standort'!$D$12,"")</f>
        <v/>
      </c>
      <c r="D12" t="str">
        <f>IF(SUM('A6 (2020)'!U25:Z25)=6,'A1'!$F$14,"")</f>
        <v/>
      </c>
      <c r="E12" t="str">
        <f>IF(SUM('A6 (2020)'!$U25:$Z25)=6,'A6 (2020)'!C25,"")</f>
        <v/>
      </c>
      <c r="F12" t="str">
        <f>IF(SUM('A6 (2020)'!$U25:$Z25)=6,'A6 (2020)'!D25,"")</f>
        <v/>
      </c>
      <c r="G12" t="str">
        <f>IF(SUM('A6 (2020)'!$U25:$Z25)=6,'A6 (2020)'!E25,"")</f>
        <v/>
      </c>
      <c r="H12" s="175" t="str">
        <f>IF(SUM('A6 (2020)'!$U25:$Z25)=6,'A6 (2020)'!F25,"")</f>
        <v/>
      </c>
      <c r="I12" s="175" t="str">
        <f>IF(SUM('A6 (2020)'!$U25:$Z25)=6,'A6 (2020)'!G25,"")</f>
        <v/>
      </c>
      <c r="J12" s="175" t="str">
        <f>IF(SUM('A6 (2020)'!$U25:$Z25)=6,'A6 (2020)'!H25,"")</f>
        <v/>
      </c>
    </row>
    <row r="13" spans="1:10" x14ac:dyDescent="0.25">
      <c r="A13" t="str">
        <f>IF(SUM('A6 (2020)'!U26:Z26)=6,'Angaben KH-Standort'!$D$25,"")</f>
        <v/>
      </c>
      <c r="B13" t="str">
        <f>IF(SUM('A6 (2020)'!U26:Z26)=6,'Angaben KH-Standort'!$D$26,"")</f>
        <v/>
      </c>
      <c r="C13" t="str">
        <f>IF(SUM('A6 (2020)'!U26:Z26)=6,'Angaben KH-Standort'!$D$12,"")</f>
        <v/>
      </c>
      <c r="D13" t="str">
        <f>IF(SUM('A6 (2020)'!U26:Z26)=6,'A1'!$F$14,"")</f>
        <v/>
      </c>
      <c r="E13" t="str">
        <f>IF(SUM('A6 (2020)'!$U26:$Z26)=6,'A6 (2020)'!C26,"")</f>
        <v/>
      </c>
      <c r="F13" t="str">
        <f>IF(SUM('A6 (2020)'!$U26:$Z26)=6,'A6 (2020)'!D26,"")</f>
        <v/>
      </c>
      <c r="G13" t="str">
        <f>IF(SUM('A6 (2020)'!$U26:$Z26)=6,'A6 (2020)'!E26,"")</f>
        <v/>
      </c>
      <c r="H13" s="175" t="str">
        <f>IF(SUM('A6 (2020)'!$U26:$Z26)=6,'A6 (2020)'!F26,"")</f>
        <v/>
      </c>
      <c r="I13" s="175" t="str">
        <f>IF(SUM('A6 (2020)'!$U26:$Z26)=6,'A6 (2020)'!G26,"")</f>
        <v/>
      </c>
      <c r="J13" s="175" t="str">
        <f>IF(SUM('A6 (2020)'!$U26:$Z26)=6,'A6 (2020)'!H26,"")</f>
        <v/>
      </c>
    </row>
    <row r="14" spans="1:10" x14ac:dyDescent="0.25">
      <c r="A14" t="str">
        <f>IF(SUM('A6 (2020)'!U27:Z27)=6,'Angaben KH-Standort'!$D$25,"")</f>
        <v/>
      </c>
      <c r="B14" t="str">
        <f>IF(SUM('A6 (2020)'!U27:Z27)=6,'Angaben KH-Standort'!$D$26,"")</f>
        <v/>
      </c>
      <c r="C14" t="str">
        <f>IF(SUM('A6 (2020)'!U27:Z27)=6,'Angaben KH-Standort'!$D$12,"")</f>
        <v/>
      </c>
      <c r="D14" t="str">
        <f>IF(SUM('A6 (2020)'!U27:Z27)=6,'A1'!$F$14,"")</f>
        <v/>
      </c>
      <c r="E14" t="str">
        <f>IF(SUM('A6 (2020)'!$U27:$Z27)=6,'A6 (2020)'!C27,"")</f>
        <v/>
      </c>
      <c r="F14" t="str">
        <f>IF(SUM('A6 (2020)'!$U27:$Z27)=6,'A6 (2020)'!D27,"")</f>
        <v/>
      </c>
      <c r="G14" t="str">
        <f>IF(SUM('A6 (2020)'!$U27:$Z27)=6,'A6 (2020)'!E27,"")</f>
        <v/>
      </c>
      <c r="H14" s="175" t="str">
        <f>IF(SUM('A6 (2020)'!$U27:$Z27)=6,'A6 (2020)'!F27,"")</f>
        <v/>
      </c>
      <c r="I14" s="175" t="str">
        <f>IF(SUM('A6 (2020)'!$U27:$Z27)=6,'A6 (2020)'!G27,"")</f>
        <v/>
      </c>
      <c r="J14" s="175" t="str">
        <f>IF(SUM('A6 (2020)'!$U27:$Z27)=6,'A6 (2020)'!H27,"")</f>
        <v/>
      </c>
    </row>
    <row r="15" spans="1:10" x14ac:dyDescent="0.25">
      <c r="A15" t="str">
        <f>IF(SUM('A6 (2020)'!U28:Z28)=6,'Angaben KH-Standort'!$D$25,"")</f>
        <v/>
      </c>
      <c r="B15" t="str">
        <f>IF(SUM('A6 (2020)'!U28:Z28)=6,'Angaben KH-Standort'!$D$26,"")</f>
        <v/>
      </c>
      <c r="C15" t="str">
        <f>IF(SUM('A6 (2020)'!U28:Z28)=6,'Angaben KH-Standort'!$D$12,"")</f>
        <v/>
      </c>
      <c r="D15" t="str">
        <f>IF(SUM('A6 (2020)'!U28:Z28)=6,'A1'!$F$14,"")</f>
        <v/>
      </c>
      <c r="E15" t="str">
        <f>IF(SUM('A6 (2020)'!$U28:$Z28)=6,'A6 (2020)'!C28,"")</f>
        <v/>
      </c>
      <c r="F15" t="str">
        <f>IF(SUM('A6 (2020)'!$U28:$Z28)=6,'A6 (2020)'!D28,"")</f>
        <v/>
      </c>
      <c r="G15" t="str">
        <f>IF(SUM('A6 (2020)'!$U28:$Z28)=6,'A6 (2020)'!E28,"")</f>
        <v/>
      </c>
      <c r="H15" s="175" t="str">
        <f>IF(SUM('A6 (2020)'!$U28:$Z28)=6,'A6 (2020)'!F28,"")</f>
        <v/>
      </c>
      <c r="I15" s="175" t="str">
        <f>IF(SUM('A6 (2020)'!$U28:$Z28)=6,'A6 (2020)'!G28,"")</f>
        <v/>
      </c>
      <c r="J15" s="175" t="str">
        <f>IF(SUM('A6 (2020)'!$U28:$Z28)=6,'A6 (2020)'!H28,"")</f>
        <v/>
      </c>
    </row>
    <row r="16" spans="1:10" x14ac:dyDescent="0.25">
      <c r="A16" t="str">
        <f>IF(SUM('A6 (2020)'!U29:Z29)=6,'Angaben KH-Standort'!$D$25,"")</f>
        <v/>
      </c>
      <c r="B16" t="str">
        <f>IF(SUM('A6 (2020)'!U29:Z29)=6,'Angaben KH-Standort'!$D$26,"")</f>
        <v/>
      </c>
      <c r="C16" t="str">
        <f>IF(SUM('A6 (2020)'!U29:Z29)=6,'Angaben KH-Standort'!$D$12,"")</f>
        <v/>
      </c>
      <c r="D16" t="str">
        <f>IF(SUM('A6 (2020)'!U29:Z29)=6,'A1'!$F$14,"")</f>
        <v/>
      </c>
      <c r="E16" t="str">
        <f>IF(SUM('A6 (2020)'!$U29:$Z29)=6,'A6 (2020)'!C29,"")</f>
        <v/>
      </c>
      <c r="F16" t="str">
        <f>IF(SUM('A6 (2020)'!$U29:$Z29)=6,'A6 (2020)'!D29,"")</f>
        <v/>
      </c>
      <c r="G16" t="str">
        <f>IF(SUM('A6 (2020)'!$U29:$Z29)=6,'A6 (2020)'!E29,"")</f>
        <v/>
      </c>
      <c r="H16" s="175" t="str">
        <f>IF(SUM('A6 (2020)'!$U29:$Z29)=6,'A6 (2020)'!F29,"")</f>
        <v/>
      </c>
      <c r="I16" s="175" t="str">
        <f>IF(SUM('A6 (2020)'!$U29:$Z29)=6,'A6 (2020)'!G29,"")</f>
        <v/>
      </c>
      <c r="J16" s="175" t="str">
        <f>IF(SUM('A6 (2020)'!$U29:$Z29)=6,'A6 (2020)'!H29,"")</f>
        <v/>
      </c>
    </row>
    <row r="17" spans="1:10" x14ac:dyDescent="0.25">
      <c r="A17" t="str">
        <f>IF(SUM('A6 (2020)'!U30:Z30)=6,'Angaben KH-Standort'!$D$25,"")</f>
        <v/>
      </c>
      <c r="B17" t="str">
        <f>IF(SUM('A6 (2020)'!U30:Z30)=6,'Angaben KH-Standort'!$D$26,"")</f>
        <v/>
      </c>
      <c r="C17" t="str">
        <f>IF(SUM('A6 (2020)'!U30:Z30)=6,'Angaben KH-Standort'!$D$12,"")</f>
        <v/>
      </c>
      <c r="D17" t="str">
        <f>IF(SUM('A6 (2020)'!U30:Z30)=6,'A1'!$F$14,"")</f>
        <v/>
      </c>
      <c r="E17" t="str">
        <f>IF(SUM('A6 (2020)'!$U30:$Z30)=6,'A6 (2020)'!C30,"")</f>
        <v/>
      </c>
      <c r="F17" t="str">
        <f>IF(SUM('A6 (2020)'!$U30:$Z30)=6,'A6 (2020)'!D30,"")</f>
        <v/>
      </c>
      <c r="G17" t="str">
        <f>IF(SUM('A6 (2020)'!$U30:$Z30)=6,'A6 (2020)'!E30,"")</f>
        <v/>
      </c>
      <c r="H17" s="175" t="str">
        <f>IF(SUM('A6 (2020)'!$U30:$Z30)=6,'A6 (2020)'!F30,"")</f>
        <v/>
      </c>
      <c r="I17" s="175" t="str">
        <f>IF(SUM('A6 (2020)'!$U30:$Z30)=6,'A6 (2020)'!G30,"")</f>
        <v/>
      </c>
      <c r="J17" s="175" t="str">
        <f>IF(SUM('A6 (2020)'!$U30:$Z30)=6,'A6 (2020)'!H30,"")</f>
        <v/>
      </c>
    </row>
    <row r="18" spans="1:10" x14ac:dyDescent="0.25">
      <c r="A18" t="str">
        <f>IF(SUM('A6 (2020)'!U31:Z31)=6,'Angaben KH-Standort'!$D$25,"")</f>
        <v/>
      </c>
      <c r="B18" t="str">
        <f>IF(SUM('A6 (2020)'!U31:Z31)=6,'Angaben KH-Standort'!$D$26,"")</f>
        <v/>
      </c>
      <c r="C18" t="str">
        <f>IF(SUM('A6 (2020)'!U31:Z31)=6,'Angaben KH-Standort'!$D$12,"")</f>
        <v/>
      </c>
      <c r="D18" t="str">
        <f>IF(SUM('A6 (2020)'!U31:Z31)=6,'A1'!$F$14,"")</f>
        <v/>
      </c>
      <c r="E18" t="str">
        <f>IF(SUM('A6 (2020)'!$U31:$Z31)=6,'A6 (2020)'!C31,"")</f>
        <v/>
      </c>
      <c r="F18" t="str">
        <f>IF(SUM('A6 (2020)'!$U31:$Z31)=6,'A6 (2020)'!D31,"")</f>
        <v/>
      </c>
      <c r="G18" t="str">
        <f>IF(SUM('A6 (2020)'!$U31:$Z31)=6,'A6 (2020)'!E31,"")</f>
        <v/>
      </c>
      <c r="H18" s="175" t="str">
        <f>IF(SUM('A6 (2020)'!$U31:$Z31)=6,'A6 (2020)'!F31,"")</f>
        <v/>
      </c>
      <c r="I18" s="175" t="str">
        <f>IF(SUM('A6 (2020)'!$U31:$Z31)=6,'A6 (2020)'!G31,"")</f>
        <v/>
      </c>
      <c r="J18" s="175" t="str">
        <f>IF(SUM('A6 (2020)'!$U31:$Z31)=6,'A6 (2020)'!H31,"")</f>
        <v/>
      </c>
    </row>
    <row r="19" spans="1:10" x14ac:dyDescent="0.25">
      <c r="A19" t="str">
        <f>IF(SUM('A6 (2020)'!U32:Z32)=6,'Angaben KH-Standort'!$D$25,"")</f>
        <v/>
      </c>
      <c r="B19" t="str">
        <f>IF(SUM('A6 (2020)'!U32:Z32)=6,'Angaben KH-Standort'!$D$26,"")</f>
        <v/>
      </c>
      <c r="C19" t="str">
        <f>IF(SUM('A6 (2020)'!U32:Z32)=6,'Angaben KH-Standort'!$D$12,"")</f>
        <v/>
      </c>
      <c r="D19" t="str">
        <f>IF(SUM('A6 (2020)'!U32:Z32)=6,'A1'!$F$14,"")</f>
        <v/>
      </c>
      <c r="E19" t="str">
        <f>IF(SUM('A6 (2020)'!$U32:$Z32)=6,'A6 (2020)'!C32,"")</f>
        <v/>
      </c>
      <c r="F19" t="str">
        <f>IF(SUM('A6 (2020)'!$U32:$Z32)=6,'A6 (2020)'!D32,"")</f>
        <v/>
      </c>
      <c r="G19" t="str">
        <f>IF(SUM('A6 (2020)'!$U32:$Z32)=6,'A6 (2020)'!E32,"")</f>
        <v/>
      </c>
      <c r="H19" s="175" t="str">
        <f>IF(SUM('A6 (2020)'!$U32:$Z32)=6,'A6 (2020)'!F32,"")</f>
        <v/>
      </c>
      <c r="I19" s="175" t="str">
        <f>IF(SUM('A6 (2020)'!$U32:$Z32)=6,'A6 (2020)'!G32,"")</f>
        <v/>
      </c>
      <c r="J19" s="175" t="str">
        <f>IF(SUM('A6 (2020)'!$U32:$Z32)=6,'A6 (2020)'!H32,"")</f>
        <v/>
      </c>
    </row>
    <row r="20" spans="1:10" x14ac:dyDescent="0.25">
      <c r="A20" t="str">
        <f>IF(SUM('A6 (2020)'!U33:Z33)=6,'Angaben KH-Standort'!$D$25,"")</f>
        <v/>
      </c>
      <c r="B20" t="str">
        <f>IF(SUM('A6 (2020)'!U33:Z33)=6,'Angaben KH-Standort'!$D$26,"")</f>
        <v/>
      </c>
      <c r="C20" t="str">
        <f>IF(SUM('A6 (2020)'!U33:Z33)=6,'Angaben KH-Standort'!$D$12,"")</f>
        <v/>
      </c>
      <c r="D20" t="str">
        <f>IF(SUM('A6 (2020)'!U33:Z33)=6,'A1'!$F$14,"")</f>
        <v/>
      </c>
      <c r="E20" t="str">
        <f>IF(SUM('A6 (2020)'!$U33:$Z33)=6,'A6 (2020)'!C33,"")</f>
        <v/>
      </c>
      <c r="F20" t="str">
        <f>IF(SUM('A6 (2020)'!$U33:$Z33)=6,'A6 (2020)'!D33,"")</f>
        <v/>
      </c>
      <c r="G20" t="str">
        <f>IF(SUM('A6 (2020)'!$U33:$Z33)=6,'A6 (2020)'!E33,"")</f>
        <v/>
      </c>
      <c r="H20" s="175" t="str">
        <f>IF(SUM('A6 (2020)'!$U33:$Z33)=6,'A6 (2020)'!F33,"")</f>
        <v/>
      </c>
      <c r="I20" s="175" t="str">
        <f>IF(SUM('A6 (2020)'!$U33:$Z33)=6,'A6 (2020)'!G33,"")</f>
        <v/>
      </c>
      <c r="J20" s="175" t="str">
        <f>IF(SUM('A6 (2020)'!$U33:$Z33)=6,'A6 (2020)'!H33,"")</f>
        <v/>
      </c>
    </row>
    <row r="21" spans="1:10" x14ac:dyDescent="0.25">
      <c r="A21" t="str">
        <f>IF(SUM('A6 (2020)'!U34:Z34)=6,'Angaben KH-Standort'!$D$25,"")</f>
        <v/>
      </c>
      <c r="B21" t="str">
        <f>IF(SUM('A6 (2020)'!U34:Z34)=6,'Angaben KH-Standort'!$D$26,"")</f>
        <v/>
      </c>
      <c r="C21" t="str">
        <f>IF(SUM('A6 (2020)'!U34:Z34)=6,'Angaben KH-Standort'!$D$12,"")</f>
        <v/>
      </c>
      <c r="D21" t="str">
        <f>IF(SUM('A6 (2020)'!U34:Z34)=6,'A1'!$F$14,"")</f>
        <v/>
      </c>
      <c r="E21" t="str">
        <f>IF(SUM('A6 (2020)'!$U34:$Z34)=6,'A6 (2020)'!C34,"")</f>
        <v/>
      </c>
      <c r="F21" t="str">
        <f>IF(SUM('A6 (2020)'!$U34:$Z34)=6,'A6 (2020)'!D34,"")</f>
        <v/>
      </c>
      <c r="G21" t="str">
        <f>IF(SUM('A6 (2020)'!$U34:$Z34)=6,'A6 (2020)'!E34,"")</f>
        <v/>
      </c>
      <c r="H21" s="175" t="str">
        <f>IF(SUM('A6 (2020)'!$U34:$Z34)=6,'A6 (2020)'!F34,"")</f>
        <v/>
      </c>
      <c r="I21" s="175" t="str">
        <f>IF(SUM('A6 (2020)'!$U34:$Z34)=6,'A6 (2020)'!G34,"")</f>
        <v/>
      </c>
      <c r="J21" s="175" t="str">
        <f>IF(SUM('A6 (2020)'!$U34:$Z34)=6,'A6 (2020)'!H34,"")</f>
        <v/>
      </c>
    </row>
    <row r="22" spans="1:10" x14ac:dyDescent="0.25">
      <c r="A22" t="str">
        <f>IF(SUM('A6 (2020)'!U35:Z35)=6,'Angaben KH-Standort'!$D$25,"")</f>
        <v/>
      </c>
      <c r="B22" t="str">
        <f>IF(SUM('A6 (2020)'!U35:Z35)=6,'Angaben KH-Standort'!$D$26,"")</f>
        <v/>
      </c>
      <c r="C22" t="str">
        <f>IF(SUM('A6 (2020)'!U35:Z35)=6,'Angaben KH-Standort'!$D$12,"")</f>
        <v/>
      </c>
      <c r="D22" t="str">
        <f>IF(SUM('A6 (2020)'!U35:Z35)=6,'A1'!$F$14,"")</f>
        <v/>
      </c>
      <c r="E22" t="str">
        <f>IF(SUM('A6 (2020)'!$U35:$Z35)=6,'A6 (2020)'!C35,"")</f>
        <v/>
      </c>
      <c r="F22" t="str">
        <f>IF(SUM('A6 (2020)'!$U35:$Z35)=6,'A6 (2020)'!D35,"")</f>
        <v/>
      </c>
      <c r="G22" t="str">
        <f>IF(SUM('A6 (2020)'!$U35:$Z35)=6,'A6 (2020)'!E35,"")</f>
        <v/>
      </c>
      <c r="H22" s="175" t="str">
        <f>IF(SUM('A6 (2020)'!$U35:$Z35)=6,'A6 (2020)'!F35,"")</f>
        <v/>
      </c>
      <c r="I22" s="175" t="str">
        <f>IF(SUM('A6 (2020)'!$U35:$Z35)=6,'A6 (2020)'!G35,"")</f>
        <v/>
      </c>
      <c r="J22" s="175" t="str">
        <f>IF(SUM('A6 (2020)'!$U35:$Z35)=6,'A6 (2020)'!H35,"")</f>
        <v/>
      </c>
    </row>
    <row r="23" spans="1:10" x14ac:dyDescent="0.25">
      <c r="A23" t="str">
        <f>IF(SUM('A6 (2020)'!U36:Z36)=6,'Angaben KH-Standort'!$D$25,"")</f>
        <v/>
      </c>
      <c r="B23" t="str">
        <f>IF(SUM('A6 (2020)'!U36:Z36)=6,'Angaben KH-Standort'!$D$26,"")</f>
        <v/>
      </c>
      <c r="C23" t="str">
        <f>IF(SUM('A6 (2020)'!U36:Z36)=6,'Angaben KH-Standort'!$D$12,"")</f>
        <v/>
      </c>
      <c r="D23" t="str">
        <f>IF(SUM('A6 (2020)'!U36:Z36)=6,'A1'!$F$14,"")</f>
        <v/>
      </c>
      <c r="E23" t="str">
        <f>IF(SUM('A6 (2020)'!$U36:$Z36)=6,'A6 (2020)'!C36,"")</f>
        <v/>
      </c>
      <c r="F23" t="str">
        <f>IF(SUM('A6 (2020)'!$U36:$Z36)=6,'A6 (2020)'!D36,"")</f>
        <v/>
      </c>
      <c r="G23" t="str">
        <f>IF(SUM('A6 (2020)'!$U36:$Z36)=6,'A6 (2020)'!E36,"")</f>
        <v/>
      </c>
      <c r="H23" s="175" t="str">
        <f>IF(SUM('A6 (2020)'!$U36:$Z36)=6,'A6 (2020)'!F36,"")</f>
        <v/>
      </c>
      <c r="I23" s="175" t="str">
        <f>IF(SUM('A6 (2020)'!$U36:$Z36)=6,'A6 (2020)'!G36,"")</f>
        <v/>
      </c>
      <c r="J23" s="175" t="str">
        <f>IF(SUM('A6 (2020)'!$U36:$Z36)=6,'A6 (2020)'!H36,"")</f>
        <v/>
      </c>
    </row>
    <row r="24" spans="1:10" x14ac:dyDescent="0.25">
      <c r="A24" t="str">
        <f>IF(SUM('A6 (2020)'!U37:Z37)=6,'Angaben KH-Standort'!$D$25,"")</f>
        <v/>
      </c>
      <c r="B24" t="str">
        <f>IF(SUM('A6 (2020)'!U37:Z37)=6,'Angaben KH-Standort'!$D$26,"")</f>
        <v/>
      </c>
      <c r="C24" t="str">
        <f>IF(SUM('A6 (2020)'!U37:Z37)=6,'Angaben KH-Standort'!$D$12,"")</f>
        <v/>
      </c>
      <c r="D24" t="str">
        <f>IF(SUM('A6 (2020)'!U37:Z37)=6,'A1'!$F$14,"")</f>
        <v/>
      </c>
      <c r="E24" t="str">
        <f>IF(SUM('A6 (2020)'!$U37:$Z37)=6,'A6 (2020)'!C37,"")</f>
        <v/>
      </c>
      <c r="F24" t="str">
        <f>IF(SUM('A6 (2020)'!$U37:$Z37)=6,'A6 (2020)'!D37,"")</f>
        <v/>
      </c>
      <c r="G24" t="str">
        <f>IF(SUM('A6 (2020)'!$U37:$Z37)=6,'A6 (2020)'!E37,"")</f>
        <v/>
      </c>
      <c r="H24" s="175" t="str">
        <f>IF(SUM('A6 (2020)'!$U37:$Z37)=6,'A6 (2020)'!F37,"")</f>
        <v/>
      </c>
      <c r="I24" s="175" t="str">
        <f>IF(SUM('A6 (2020)'!$U37:$Z37)=6,'A6 (2020)'!G37,"")</f>
        <v/>
      </c>
      <c r="J24" s="175" t="str">
        <f>IF(SUM('A6 (2020)'!$U37:$Z37)=6,'A6 (2020)'!H37,"")</f>
        <v/>
      </c>
    </row>
    <row r="25" spans="1:10" x14ac:dyDescent="0.25">
      <c r="A25" t="str">
        <f>IF(SUM('A6 (2020)'!U38:Z38)=6,'Angaben KH-Standort'!$D$25,"")</f>
        <v/>
      </c>
      <c r="B25" t="str">
        <f>IF(SUM('A6 (2020)'!U38:Z38)=6,'Angaben KH-Standort'!$D$26,"")</f>
        <v/>
      </c>
      <c r="C25" t="str">
        <f>IF(SUM('A6 (2020)'!U38:Z38)=6,'Angaben KH-Standort'!$D$12,"")</f>
        <v/>
      </c>
      <c r="D25" t="str">
        <f>IF(SUM('A6 (2020)'!U38:Z38)=6,'A1'!$F$14,"")</f>
        <v/>
      </c>
      <c r="E25" t="str">
        <f>IF(SUM('A6 (2020)'!$U38:$Z38)=6,'A6 (2020)'!C38,"")</f>
        <v/>
      </c>
      <c r="F25" t="str">
        <f>IF(SUM('A6 (2020)'!$U38:$Z38)=6,'A6 (2020)'!D38,"")</f>
        <v/>
      </c>
      <c r="G25" t="str">
        <f>IF(SUM('A6 (2020)'!$U38:$Z38)=6,'A6 (2020)'!E38,"")</f>
        <v/>
      </c>
      <c r="H25" s="175" t="str">
        <f>IF(SUM('A6 (2020)'!$U38:$Z38)=6,'A6 (2020)'!F38,"")</f>
        <v/>
      </c>
      <c r="I25" s="175" t="str">
        <f>IF(SUM('A6 (2020)'!$U38:$Z38)=6,'A6 (2020)'!G38,"")</f>
        <v/>
      </c>
      <c r="J25" s="175" t="str">
        <f>IF(SUM('A6 (2020)'!$U38:$Z38)=6,'A6 (2020)'!H38,"")</f>
        <v/>
      </c>
    </row>
    <row r="26" spans="1:10" x14ac:dyDescent="0.25">
      <c r="A26" t="str">
        <f>IF(SUM('A6 (2020)'!U39:Z39)=6,'Angaben KH-Standort'!$D$25,"")</f>
        <v/>
      </c>
      <c r="B26" t="str">
        <f>IF(SUM('A6 (2020)'!U39:Z39)=6,'Angaben KH-Standort'!$D$26,"")</f>
        <v/>
      </c>
      <c r="C26" t="str">
        <f>IF(SUM('A6 (2020)'!U39:Z39)=6,'Angaben KH-Standort'!$D$12,"")</f>
        <v/>
      </c>
      <c r="D26" t="str">
        <f>IF(SUM('A6 (2020)'!U39:Z39)=6,'A1'!$F$14,"")</f>
        <v/>
      </c>
      <c r="E26" t="str">
        <f>IF(SUM('A6 (2020)'!$U39:$Z39)=6,'A6 (2020)'!C39,"")</f>
        <v/>
      </c>
      <c r="F26" t="str">
        <f>IF(SUM('A6 (2020)'!$U39:$Z39)=6,'A6 (2020)'!D39,"")</f>
        <v/>
      </c>
      <c r="G26" t="str">
        <f>IF(SUM('A6 (2020)'!$U39:$Z39)=6,'A6 (2020)'!E39,"")</f>
        <v/>
      </c>
      <c r="H26" s="175" t="str">
        <f>IF(SUM('A6 (2020)'!$U39:$Z39)=6,'A6 (2020)'!F39,"")</f>
        <v/>
      </c>
      <c r="I26" s="175" t="str">
        <f>IF(SUM('A6 (2020)'!$U39:$Z39)=6,'A6 (2020)'!G39,"")</f>
        <v/>
      </c>
      <c r="J26" s="175" t="str">
        <f>IF(SUM('A6 (2020)'!$U39:$Z39)=6,'A6 (2020)'!H39,"")</f>
        <v/>
      </c>
    </row>
    <row r="27" spans="1:10" x14ac:dyDescent="0.25">
      <c r="A27" t="str">
        <f>IF(SUM('A6 (2020)'!U40:Z40)=6,'Angaben KH-Standort'!$D$25,"")</f>
        <v/>
      </c>
      <c r="B27" t="str">
        <f>IF(SUM('A6 (2020)'!U40:Z40)=6,'Angaben KH-Standort'!$D$26,"")</f>
        <v/>
      </c>
      <c r="C27" t="str">
        <f>IF(SUM('A6 (2020)'!U40:Z40)=6,'Angaben KH-Standort'!$D$12,"")</f>
        <v/>
      </c>
      <c r="D27" t="str">
        <f>IF(SUM('A6 (2020)'!U40:Z40)=6,'A1'!$F$14,"")</f>
        <v/>
      </c>
      <c r="E27" t="str">
        <f>IF(SUM('A6 (2020)'!$U40:$Z40)=6,'A6 (2020)'!C40,"")</f>
        <v/>
      </c>
      <c r="F27" t="str">
        <f>IF(SUM('A6 (2020)'!$U40:$Z40)=6,'A6 (2020)'!D40,"")</f>
        <v/>
      </c>
      <c r="G27" t="str">
        <f>IF(SUM('A6 (2020)'!$U40:$Z40)=6,'A6 (2020)'!E40,"")</f>
        <v/>
      </c>
      <c r="H27" s="175" t="str">
        <f>IF(SUM('A6 (2020)'!$U40:$Z40)=6,'A6 (2020)'!F40,"")</f>
        <v/>
      </c>
      <c r="I27" s="175" t="str">
        <f>IF(SUM('A6 (2020)'!$U40:$Z40)=6,'A6 (2020)'!G40,"")</f>
        <v/>
      </c>
      <c r="J27" s="175" t="str">
        <f>IF(SUM('A6 (2020)'!$U40:$Z40)=6,'A6 (2020)'!H40,"")</f>
        <v/>
      </c>
    </row>
    <row r="28" spans="1:10" x14ac:dyDescent="0.25">
      <c r="A28" t="str">
        <f>IF(SUM('A6 (2020)'!U41:Z41)=6,'Angaben KH-Standort'!$D$25,"")</f>
        <v/>
      </c>
      <c r="B28" t="str">
        <f>IF(SUM('A6 (2020)'!U41:Z41)=6,'Angaben KH-Standort'!$D$26,"")</f>
        <v/>
      </c>
      <c r="C28" t="str">
        <f>IF(SUM('A6 (2020)'!U41:Z41)=6,'Angaben KH-Standort'!$D$12,"")</f>
        <v/>
      </c>
      <c r="D28" t="str">
        <f>IF(SUM('A6 (2020)'!U41:Z41)=6,'A1'!$F$14,"")</f>
        <v/>
      </c>
      <c r="E28" t="str">
        <f>IF(SUM('A6 (2020)'!$U41:$Z41)=6,'A6 (2020)'!C41,"")</f>
        <v/>
      </c>
      <c r="F28" t="str">
        <f>IF(SUM('A6 (2020)'!$U41:$Z41)=6,'A6 (2020)'!D41,"")</f>
        <v/>
      </c>
      <c r="G28" t="str">
        <f>IF(SUM('A6 (2020)'!$U41:$Z41)=6,'A6 (2020)'!E41,"")</f>
        <v/>
      </c>
      <c r="H28" s="175" t="str">
        <f>IF(SUM('A6 (2020)'!$U41:$Z41)=6,'A6 (2020)'!F41,"")</f>
        <v/>
      </c>
      <c r="I28" s="175" t="str">
        <f>IF(SUM('A6 (2020)'!$U41:$Z41)=6,'A6 (2020)'!G41,"")</f>
        <v/>
      </c>
      <c r="J28" s="175" t="str">
        <f>IF(SUM('A6 (2020)'!$U41:$Z41)=6,'A6 (2020)'!H41,"")</f>
        <v/>
      </c>
    </row>
    <row r="29" spans="1:10" x14ac:dyDescent="0.25">
      <c r="A29" t="str">
        <f>IF(SUM('A6 (2020)'!U42:Z42)=6,'Angaben KH-Standort'!$D$25,"")</f>
        <v/>
      </c>
      <c r="B29" t="str">
        <f>IF(SUM('A6 (2020)'!U42:Z42)=6,'Angaben KH-Standort'!$D$26,"")</f>
        <v/>
      </c>
      <c r="C29" t="str">
        <f>IF(SUM('A6 (2020)'!U42:Z42)=6,'Angaben KH-Standort'!$D$12,"")</f>
        <v/>
      </c>
      <c r="D29" t="str">
        <f>IF(SUM('A6 (2020)'!U42:Z42)=6,'A1'!$F$14,"")</f>
        <v/>
      </c>
      <c r="E29" t="str">
        <f>IF(SUM('A6 (2020)'!$U42:$Z42)=6,'A6 (2020)'!C42,"")</f>
        <v/>
      </c>
      <c r="F29" t="str">
        <f>IF(SUM('A6 (2020)'!$U42:$Z42)=6,'A6 (2020)'!D42,"")</f>
        <v/>
      </c>
      <c r="G29" t="str">
        <f>IF(SUM('A6 (2020)'!$U42:$Z42)=6,'A6 (2020)'!E42,"")</f>
        <v/>
      </c>
      <c r="H29" s="175" t="str">
        <f>IF(SUM('A6 (2020)'!$U42:$Z42)=6,'A6 (2020)'!F42,"")</f>
        <v/>
      </c>
      <c r="I29" s="175" t="str">
        <f>IF(SUM('A6 (2020)'!$U42:$Z42)=6,'A6 (2020)'!G42,"")</f>
        <v/>
      </c>
      <c r="J29" s="175" t="str">
        <f>IF(SUM('A6 (2020)'!$U42:$Z42)=6,'A6 (2020)'!H42,"")</f>
        <v/>
      </c>
    </row>
    <row r="30" spans="1:10" x14ac:dyDescent="0.25">
      <c r="A30" t="str">
        <f>IF(SUM('A6 (2020)'!U43:Z43)=6,'Angaben KH-Standort'!$D$25,"")</f>
        <v/>
      </c>
      <c r="B30" t="str">
        <f>IF(SUM('A6 (2020)'!U43:Z43)=6,'Angaben KH-Standort'!$D$26,"")</f>
        <v/>
      </c>
      <c r="C30" t="str">
        <f>IF(SUM('A6 (2020)'!U43:Z43)=6,'Angaben KH-Standort'!$D$12,"")</f>
        <v/>
      </c>
      <c r="D30" t="str">
        <f>IF(SUM('A6 (2020)'!U43:Z43)=6,'A1'!$F$14,"")</f>
        <v/>
      </c>
      <c r="E30" t="str">
        <f>IF(SUM('A6 (2020)'!$U43:$Z43)=6,'A6 (2020)'!C43,"")</f>
        <v/>
      </c>
      <c r="F30" t="str">
        <f>IF(SUM('A6 (2020)'!$U43:$Z43)=6,'A6 (2020)'!D43,"")</f>
        <v/>
      </c>
      <c r="G30" t="str">
        <f>IF(SUM('A6 (2020)'!$U43:$Z43)=6,'A6 (2020)'!E43,"")</f>
        <v/>
      </c>
      <c r="H30" s="175" t="str">
        <f>IF(SUM('A6 (2020)'!$U43:$Z43)=6,'A6 (2020)'!F43,"")</f>
        <v/>
      </c>
      <c r="I30" s="175" t="str">
        <f>IF(SUM('A6 (2020)'!$U43:$Z43)=6,'A6 (2020)'!G43,"")</f>
        <v/>
      </c>
      <c r="J30" s="175" t="str">
        <f>IF(SUM('A6 (2020)'!$U43:$Z43)=6,'A6 (2020)'!H43,"")</f>
        <v/>
      </c>
    </row>
    <row r="31" spans="1:10" x14ac:dyDescent="0.25">
      <c r="A31" t="str">
        <f>IF(SUM('A6 (2020)'!U44:Z44)=6,'Angaben KH-Standort'!$D$25,"")</f>
        <v/>
      </c>
      <c r="B31" t="str">
        <f>IF(SUM('A6 (2020)'!U44:Z44)=6,'Angaben KH-Standort'!$D$26,"")</f>
        <v/>
      </c>
      <c r="C31" t="str">
        <f>IF(SUM('A6 (2020)'!U44:Z44)=6,'Angaben KH-Standort'!$D$12,"")</f>
        <v/>
      </c>
      <c r="D31" t="str">
        <f>IF(SUM('A6 (2020)'!U44:Z44)=6,'A1'!$F$14,"")</f>
        <v/>
      </c>
      <c r="E31" t="str">
        <f>IF(SUM('A6 (2020)'!$U44:$Z44)=6,'A6 (2020)'!C44,"")</f>
        <v/>
      </c>
      <c r="F31" t="str">
        <f>IF(SUM('A6 (2020)'!$U44:$Z44)=6,'A6 (2020)'!D44,"")</f>
        <v/>
      </c>
      <c r="G31" t="str">
        <f>IF(SUM('A6 (2020)'!$U44:$Z44)=6,'A6 (2020)'!E44,"")</f>
        <v/>
      </c>
      <c r="H31" s="175" t="str">
        <f>IF(SUM('A6 (2020)'!$U44:$Z44)=6,'A6 (2020)'!F44,"")</f>
        <v/>
      </c>
      <c r="I31" s="175" t="str">
        <f>IF(SUM('A6 (2020)'!$U44:$Z44)=6,'A6 (2020)'!G44,"")</f>
        <v/>
      </c>
      <c r="J31" s="175" t="str">
        <f>IF(SUM('A6 (2020)'!$U44:$Z44)=6,'A6 (2020)'!H44,"")</f>
        <v/>
      </c>
    </row>
    <row r="32" spans="1:10" x14ac:dyDescent="0.25">
      <c r="A32" t="str">
        <f>IF(SUM('A6 (2020)'!U45:Z45)=6,'Angaben KH-Standort'!$D$25,"")</f>
        <v/>
      </c>
      <c r="B32" t="str">
        <f>IF(SUM('A6 (2020)'!U45:Z45)=6,'Angaben KH-Standort'!$D$26,"")</f>
        <v/>
      </c>
      <c r="C32" t="str">
        <f>IF(SUM('A6 (2020)'!U45:Z45)=6,'Angaben KH-Standort'!$D$12,"")</f>
        <v/>
      </c>
      <c r="D32" t="str">
        <f>IF(SUM('A6 (2020)'!U45:Z45)=6,'A1'!$F$14,"")</f>
        <v/>
      </c>
      <c r="E32" t="str">
        <f>IF(SUM('A6 (2020)'!$U45:$Z45)=6,'A6 (2020)'!C45,"")</f>
        <v/>
      </c>
      <c r="F32" t="str">
        <f>IF(SUM('A6 (2020)'!$U45:$Z45)=6,'A6 (2020)'!D45,"")</f>
        <v/>
      </c>
      <c r="G32" t="str">
        <f>IF(SUM('A6 (2020)'!$U45:$Z45)=6,'A6 (2020)'!E45,"")</f>
        <v/>
      </c>
      <c r="H32" s="175" t="str">
        <f>IF(SUM('A6 (2020)'!$U45:$Z45)=6,'A6 (2020)'!F45,"")</f>
        <v/>
      </c>
      <c r="I32" s="175" t="str">
        <f>IF(SUM('A6 (2020)'!$U45:$Z45)=6,'A6 (2020)'!G45,"")</f>
        <v/>
      </c>
      <c r="J32" s="175" t="str">
        <f>IF(SUM('A6 (2020)'!$U45:$Z45)=6,'A6 (2020)'!H45,"")</f>
        <v/>
      </c>
    </row>
    <row r="33" spans="1:10" x14ac:dyDescent="0.25">
      <c r="A33" t="str">
        <f>IF(SUM('A6 (2020)'!U46:Z46)=6,'Angaben KH-Standort'!$D$25,"")</f>
        <v/>
      </c>
      <c r="B33" t="str">
        <f>IF(SUM('A6 (2020)'!U46:Z46)=6,'Angaben KH-Standort'!$D$26,"")</f>
        <v/>
      </c>
      <c r="C33" t="str">
        <f>IF(SUM('A6 (2020)'!U46:Z46)=6,'Angaben KH-Standort'!$D$12,"")</f>
        <v/>
      </c>
      <c r="D33" t="str">
        <f>IF(SUM('A6 (2020)'!U46:Z46)=6,'A1'!$F$14,"")</f>
        <v/>
      </c>
      <c r="E33" t="str">
        <f>IF(SUM('A6 (2020)'!$U46:$Z46)=6,'A6 (2020)'!C46,"")</f>
        <v/>
      </c>
      <c r="F33" t="str">
        <f>IF(SUM('A6 (2020)'!$U46:$Z46)=6,'A6 (2020)'!D46,"")</f>
        <v/>
      </c>
      <c r="G33" t="str">
        <f>IF(SUM('A6 (2020)'!$U46:$Z46)=6,'A6 (2020)'!E46,"")</f>
        <v/>
      </c>
      <c r="H33" s="175" t="str">
        <f>IF(SUM('A6 (2020)'!$U46:$Z46)=6,'A6 (2020)'!F46,"")</f>
        <v/>
      </c>
      <c r="I33" s="175" t="str">
        <f>IF(SUM('A6 (2020)'!$U46:$Z46)=6,'A6 (2020)'!G46,"")</f>
        <v/>
      </c>
      <c r="J33" s="175" t="str">
        <f>IF(SUM('A6 (2020)'!$U46:$Z46)=6,'A6 (2020)'!H46,"")</f>
        <v/>
      </c>
    </row>
    <row r="34" spans="1:10" x14ac:dyDescent="0.25">
      <c r="A34" t="str">
        <f>IF(SUM('A6 (2020)'!U47:Z47)=6,'Angaben KH-Standort'!$D$25,"")</f>
        <v/>
      </c>
      <c r="B34" t="str">
        <f>IF(SUM('A6 (2020)'!U47:Z47)=6,'Angaben KH-Standort'!$D$26,"")</f>
        <v/>
      </c>
      <c r="C34" t="str">
        <f>IF(SUM('A6 (2020)'!U47:Z47)=6,'Angaben KH-Standort'!$D$12,"")</f>
        <v/>
      </c>
      <c r="D34" t="str">
        <f>IF(SUM('A6 (2020)'!U47:Z47)=6,'A1'!$F$14,"")</f>
        <v/>
      </c>
      <c r="E34" t="str">
        <f>IF(SUM('A6 (2020)'!$U47:$Z47)=6,'A6 (2020)'!C47,"")</f>
        <v/>
      </c>
      <c r="F34" t="str">
        <f>IF(SUM('A6 (2020)'!$U47:$Z47)=6,'A6 (2020)'!D47,"")</f>
        <v/>
      </c>
      <c r="G34" t="str">
        <f>IF(SUM('A6 (2020)'!$U47:$Z47)=6,'A6 (2020)'!E47,"")</f>
        <v/>
      </c>
      <c r="H34" s="175" t="str">
        <f>IF(SUM('A6 (2020)'!$U47:$Z47)=6,'A6 (2020)'!F47,"")</f>
        <v/>
      </c>
      <c r="I34" s="175" t="str">
        <f>IF(SUM('A6 (2020)'!$U47:$Z47)=6,'A6 (2020)'!G47,"")</f>
        <v/>
      </c>
      <c r="J34" s="175" t="str">
        <f>IF(SUM('A6 (2020)'!$U47:$Z47)=6,'A6 (2020)'!H47,"")</f>
        <v/>
      </c>
    </row>
    <row r="35" spans="1:10" x14ac:dyDescent="0.25">
      <c r="A35" t="str">
        <f>IF(SUM('A6 (2020)'!U48:Z48)=6,'Angaben KH-Standort'!$D$25,"")</f>
        <v/>
      </c>
      <c r="B35" t="str">
        <f>IF(SUM('A6 (2020)'!U48:Z48)=6,'Angaben KH-Standort'!$D$26,"")</f>
        <v/>
      </c>
      <c r="C35" t="str">
        <f>IF(SUM('A6 (2020)'!U48:Z48)=6,'Angaben KH-Standort'!$D$12,"")</f>
        <v/>
      </c>
      <c r="D35" t="str">
        <f>IF(SUM('A6 (2020)'!U48:Z48)=6,'A1'!$F$14,"")</f>
        <v/>
      </c>
      <c r="E35" t="str">
        <f>IF(SUM('A6 (2020)'!$U48:$Z48)=6,'A6 (2020)'!C48,"")</f>
        <v/>
      </c>
      <c r="F35" t="str">
        <f>IF(SUM('A6 (2020)'!$U48:$Z48)=6,'A6 (2020)'!D48,"")</f>
        <v/>
      </c>
      <c r="G35" t="str">
        <f>IF(SUM('A6 (2020)'!$U48:$Z48)=6,'A6 (2020)'!E48,"")</f>
        <v/>
      </c>
      <c r="H35" s="175" t="str">
        <f>IF(SUM('A6 (2020)'!$U48:$Z48)=6,'A6 (2020)'!F48,"")</f>
        <v/>
      </c>
      <c r="I35" s="175" t="str">
        <f>IF(SUM('A6 (2020)'!$U48:$Z48)=6,'A6 (2020)'!G48,"")</f>
        <v/>
      </c>
      <c r="J35" s="175" t="str">
        <f>IF(SUM('A6 (2020)'!$U48:$Z48)=6,'A6 (2020)'!H48,"")</f>
        <v/>
      </c>
    </row>
    <row r="36" spans="1:10" x14ac:dyDescent="0.25">
      <c r="A36" t="str">
        <f>IF(SUM('A6 (2020)'!U49:Z49)=6,'Angaben KH-Standort'!$D$25,"")</f>
        <v/>
      </c>
      <c r="B36" t="str">
        <f>IF(SUM('A6 (2020)'!U49:Z49)=6,'Angaben KH-Standort'!$D$26,"")</f>
        <v/>
      </c>
      <c r="C36" t="str">
        <f>IF(SUM('A6 (2020)'!U49:Z49)=6,'Angaben KH-Standort'!$D$12,"")</f>
        <v/>
      </c>
      <c r="D36" t="str">
        <f>IF(SUM('A6 (2020)'!U49:Z49)=6,'A1'!$F$14,"")</f>
        <v/>
      </c>
      <c r="E36" t="str">
        <f>IF(SUM('A6 (2020)'!$U49:$Z49)=6,'A6 (2020)'!C49,"")</f>
        <v/>
      </c>
      <c r="F36" t="str">
        <f>IF(SUM('A6 (2020)'!$U49:$Z49)=6,'A6 (2020)'!D49,"")</f>
        <v/>
      </c>
      <c r="G36" t="str">
        <f>IF(SUM('A6 (2020)'!$U49:$Z49)=6,'A6 (2020)'!E49,"")</f>
        <v/>
      </c>
      <c r="H36" s="175" t="str">
        <f>IF(SUM('A6 (2020)'!$U49:$Z49)=6,'A6 (2020)'!F49,"")</f>
        <v/>
      </c>
      <c r="I36" s="175" t="str">
        <f>IF(SUM('A6 (2020)'!$U49:$Z49)=6,'A6 (2020)'!G49,"")</f>
        <v/>
      </c>
      <c r="J36" s="175" t="str">
        <f>IF(SUM('A6 (2020)'!$U49:$Z49)=6,'A6 (2020)'!H49,"")</f>
        <v/>
      </c>
    </row>
    <row r="37" spans="1:10" x14ac:dyDescent="0.25">
      <c r="A37" t="str">
        <f>IF(SUM('A6 (2020)'!U50:Z50)=6,'Angaben KH-Standort'!$D$25,"")</f>
        <v/>
      </c>
      <c r="B37" t="str">
        <f>IF(SUM('A6 (2020)'!U50:Z50)=6,'Angaben KH-Standort'!$D$26,"")</f>
        <v/>
      </c>
      <c r="C37" t="str">
        <f>IF(SUM('A6 (2020)'!U50:Z50)=6,'Angaben KH-Standort'!$D$12,"")</f>
        <v/>
      </c>
      <c r="D37" t="str">
        <f>IF(SUM('A6 (2020)'!U50:Z50)=6,'A1'!$F$14,"")</f>
        <v/>
      </c>
      <c r="E37" t="str">
        <f>IF(SUM('A6 (2020)'!$U50:$Z50)=6,'A6 (2020)'!C50,"")</f>
        <v/>
      </c>
      <c r="F37" t="str">
        <f>IF(SUM('A6 (2020)'!$U50:$Z50)=6,'A6 (2020)'!D50,"")</f>
        <v/>
      </c>
      <c r="G37" t="str">
        <f>IF(SUM('A6 (2020)'!$U50:$Z50)=6,'A6 (2020)'!E50,"")</f>
        <v/>
      </c>
      <c r="H37" s="175" t="str">
        <f>IF(SUM('A6 (2020)'!$U50:$Z50)=6,'A6 (2020)'!F50,"")</f>
        <v/>
      </c>
      <c r="I37" s="175" t="str">
        <f>IF(SUM('A6 (2020)'!$U50:$Z50)=6,'A6 (2020)'!G50,"")</f>
        <v/>
      </c>
      <c r="J37" s="175" t="str">
        <f>IF(SUM('A6 (2020)'!$U50:$Z50)=6,'A6 (2020)'!H50,"")</f>
        <v/>
      </c>
    </row>
    <row r="38" spans="1:10" x14ac:dyDescent="0.25">
      <c r="A38" t="str">
        <f>IF(SUM('A6 (2020)'!U51:Z51)=6,'Angaben KH-Standort'!$D$25,"")</f>
        <v/>
      </c>
      <c r="B38" t="str">
        <f>IF(SUM('A6 (2020)'!U51:Z51)=6,'Angaben KH-Standort'!$D$26,"")</f>
        <v/>
      </c>
      <c r="C38" t="str">
        <f>IF(SUM('A6 (2020)'!U51:Z51)=6,'Angaben KH-Standort'!$D$12,"")</f>
        <v/>
      </c>
      <c r="D38" t="str">
        <f>IF(SUM('A6 (2020)'!U51:Z51)=6,'A1'!$F$14,"")</f>
        <v/>
      </c>
      <c r="E38" t="str">
        <f>IF(SUM('A6 (2020)'!$U51:$Z51)=6,'A6 (2020)'!C51,"")</f>
        <v/>
      </c>
      <c r="F38" t="str">
        <f>IF(SUM('A6 (2020)'!$U51:$Z51)=6,'A6 (2020)'!D51,"")</f>
        <v/>
      </c>
      <c r="G38" t="str">
        <f>IF(SUM('A6 (2020)'!$U51:$Z51)=6,'A6 (2020)'!E51,"")</f>
        <v/>
      </c>
      <c r="H38" s="175" t="str">
        <f>IF(SUM('A6 (2020)'!$U51:$Z51)=6,'A6 (2020)'!F51,"")</f>
        <v/>
      </c>
      <c r="I38" s="175" t="str">
        <f>IF(SUM('A6 (2020)'!$U51:$Z51)=6,'A6 (2020)'!G51,"")</f>
        <v/>
      </c>
      <c r="J38" s="175" t="str">
        <f>IF(SUM('A6 (2020)'!$U51:$Z51)=6,'A6 (2020)'!H51,"")</f>
        <v/>
      </c>
    </row>
    <row r="39" spans="1:10" x14ac:dyDescent="0.25">
      <c r="A39" t="str">
        <f>IF(SUM('A6 (2020)'!U52:Z52)=6,'Angaben KH-Standort'!$D$25,"")</f>
        <v/>
      </c>
      <c r="B39" t="str">
        <f>IF(SUM('A6 (2020)'!U52:Z52)=6,'Angaben KH-Standort'!$D$26,"")</f>
        <v/>
      </c>
      <c r="C39" t="str">
        <f>IF(SUM('A6 (2020)'!U52:Z52)=6,'Angaben KH-Standort'!$D$12,"")</f>
        <v/>
      </c>
      <c r="D39" t="str">
        <f>IF(SUM('A6 (2020)'!U52:Z52)=6,'A1'!$F$14,"")</f>
        <v/>
      </c>
      <c r="E39" t="str">
        <f>IF(SUM('A6 (2020)'!$U52:$Z52)=6,'A6 (2020)'!C52,"")</f>
        <v/>
      </c>
      <c r="F39" t="str">
        <f>IF(SUM('A6 (2020)'!$U52:$Z52)=6,'A6 (2020)'!D52,"")</f>
        <v/>
      </c>
      <c r="G39" t="str">
        <f>IF(SUM('A6 (2020)'!$U52:$Z52)=6,'A6 (2020)'!E52,"")</f>
        <v/>
      </c>
      <c r="H39" s="175" t="str">
        <f>IF(SUM('A6 (2020)'!$U52:$Z52)=6,'A6 (2020)'!F52,"")</f>
        <v/>
      </c>
      <c r="I39" s="175" t="str">
        <f>IF(SUM('A6 (2020)'!$U52:$Z52)=6,'A6 (2020)'!G52,"")</f>
        <v/>
      </c>
      <c r="J39" s="175" t="str">
        <f>IF(SUM('A6 (2020)'!$U52:$Z52)=6,'A6 (2020)'!H52,"")</f>
        <v/>
      </c>
    </row>
    <row r="40" spans="1:10" x14ac:dyDescent="0.25">
      <c r="A40" t="str">
        <f>IF(SUM('A6 (2020)'!U53:Z53)=6,'Angaben KH-Standort'!$D$25,"")</f>
        <v/>
      </c>
      <c r="B40" t="str">
        <f>IF(SUM('A6 (2020)'!U53:Z53)=6,'Angaben KH-Standort'!$D$26,"")</f>
        <v/>
      </c>
      <c r="C40" t="str">
        <f>IF(SUM('A6 (2020)'!U53:Z53)=6,'Angaben KH-Standort'!$D$12,"")</f>
        <v/>
      </c>
      <c r="D40" t="str">
        <f>IF(SUM('A6 (2020)'!U53:Z53)=6,'A1'!$F$14,"")</f>
        <v/>
      </c>
      <c r="E40" t="str">
        <f>IF(SUM('A6 (2020)'!$U53:$Z53)=6,'A6 (2020)'!C53,"")</f>
        <v/>
      </c>
      <c r="F40" t="str">
        <f>IF(SUM('A6 (2020)'!$U53:$Z53)=6,'A6 (2020)'!D53,"")</f>
        <v/>
      </c>
      <c r="G40" t="str">
        <f>IF(SUM('A6 (2020)'!$U53:$Z53)=6,'A6 (2020)'!E53,"")</f>
        <v/>
      </c>
      <c r="H40" s="175" t="str">
        <f>IF(SUM('A6 (2020)'!$U53:$Z53)=6,'A6 (2020)'!F53,"")</f>
        <v/>
      </c>
      <c r="I40" s="175" t="str">
        <f>IF(SUM('A6 (2020)'!$U53:$Z53)=6,'A6 (2020)'!G53,"")</f>
        <v/>
      </c>
      <c r="J40" s="175" t="str">
        <f>IF(SUM('A6 (2020)'!$U53:$Z53)=6,'A6 (2020)'!H53,"")</f>
        <v/>
      </c>
    </row>
    <row r="41" spans="1:10" x14ac:dyDescent="0.25">
      <c r="A41" t="str">
        <f>IF(SUM('A6 (2020)'!U54:Z54)=6,'Angaben KH-Standort'!$D$25,"")</f>
        <v/>
      </c>
      <c r="B41" t="str">
        <f>IF(SUM('A6 (2020)'!U54:Z54)=6,'Angaben KH-Standort'!$D$26,"")</f>
        <v/>
      </c>
      <c r="C41" t="str">
        <f>IF(SUM('A6 (2020)'!U54:Z54)=6,'Angaben KH-Standort'!$D$12,"")</f>
        <v/>
      </c>
      <c r="D41" t="str">
        <f>IF(SUM('A6 (2020)'!U54:Z54)=6,'A1'!$F$14,"")</f>
        <v/>
      </c>
      <c r="E41" t="str">
        <f>IF(SUM('A6 (2020)'!$U54:$Z54)=6,'A6 (2020)'!C54,"")</f>
        <v/>
      </c>
      <c r="F41" t="str">
        <f>IF(SUM('A6 (2020)'!$U54:$Z54)=6,'A6 (2020)'!D54,"")</f>
        <v/>
      </c>
      <c r="G41" t="str">
        <f>IF(SUM('A6 (2020)'!$U54:$Z54)=6,'A6 (2020)'!E54,"")</f>
        <v/>
      </c>
      <c r="H41" s="175" t="str">
        <f>IF(SUM('A6 (2020)'!$U54:$Z54)=6,'A6 (2020)'!F54,"")</f>
        <v/>
      </c>
      <c r="I41" s="175" t="str">
        <f>IF(SUM('A6 (2020)'!$U54:$Z54)=6,'A6 (2020)'!G54,"")</f>
        <v/>
      </c>
      <c r="J41" s="175" t="str">
        <f>IF(SUM('A6 (2020)'!$U54:$Z54)=6,'A6 (2020)'!H54,"")</f>
        <v/>
      </c>
    </row>
    <row r="42" spans="1:10" x14ac:dyDescent="0.25">
      <c r="A42" t="str">
        <f>IF(SUM('A6 (2020)'!U55:Z55)=6,'Angaben KH-Standort'!$D$25,"")</f>
        <v/>
      </c>
      <c r="B42" t="str">
        <f>IF(SUM('A6 (2020)'!U55:Z55)=6,'Angaben KH-Standort'!$D$26,"")</f>
        <v/>
      </c>
      <c r="C42" t="str">
        <f>IF(SUM('A6 (2020)'!U55:Z55)=6,'Angaben KH-Standort'!$D$12,"")</f>
        <v/>
      </c>
      <c r="D42" t="str">
        <f>IF(SUM('A6 (2020)'!U55:Z55)=6,'A1'!$F$14,"")</f>
        <v/>
      </c>
      <c r="E42" t="str">
        <f>IF(SUM('A6 (2020)'!$U55:$Z55)=6,'A6 (2020)'!C55,"")</f>
        <v/>
      </c>
      <c r="F42" t="str">
        <f>IF(SUM('A6 (2020)'!$U55:$Z55)=6,'A6 (2020)'!D55,"")</f>
        <v/>
      </c>
      <c r="G42" t="str">
        <f>IF(SUM('A6 (2020)'!$U55:$Z55)=6,'A6 (2020)'!E55,"")</f>
        <v/>
      </c>
      <c r="H42" s="175" t="str">
        <f>IF(SUM('A6 (2020)'!$U55:$Z55)=6,'A6 (2020)'!F55,"")</f>
        <v/>
      </c>
      <c r="I42" s="175" t="str">
        <f>IF(SUM('A6 (2020)'!$U55:$Z55)=6,'A6 (2020)'!G55,"")</f>
        <v/>
      </c>
      <c r="J42" s="175" t="str">
        <f>IF(SUM('A6 (2020)'!$U55:$Z55)=6,'A6 (2020)'!H55,"")</f>
        <v/>
      </c>
    </row>
    <row r="43" spans="1:10" x14ac:dyDescent="0.25">
      <c r="A43" t="str">
        <f>IF(SUM('A6 (2020)'!U56:Z56)=6,'Angaben KH-Standort'!$D$25,"")</f>
        <v/>
      </c>
      <c r="B43" t="str">
        <f>IF(SUM('A6 (2020)'!U56:Z56)=6,'Angaben KH-Standort'!$D$26,"")</f>
        <v/>
      </c>
      <c r="C43" t="str">
        <f>IF(SUM('A6 (2020)'!U56:Z56)=6,'Angaben KH-Standort'!$D$12,"")</f>
        <v/>
      </c>
      <c r="D43" t="str">
        <f>IF(SUM('A6 (2020)'!U56:Z56)=6,'A1'!$F$14,"")</f>
        <v/>
      </c>
      <c r="E43" t="str">
        <f>IF(SUM('A6 (2020)'!$U56:$Z56)=6,'A6 (2020)'!C56,"")</f>
        <v/>
      </c>
      <c r="F43" t="str">
        <f>IF(SUM('A6 (2020)'!$U56:$Z56)=6,'A6 (2020)'!D56,"")</f>
        <v/>
      </c>
      <c r="G43" t="str">
        <f>IF(SUM('A6 (2020)'!$U56:$Z56)=6,'A6 (2020)'!E56,"")</f>
        <v/>
      </c>
      <c r="H43" s="175" t="str">
        <f>IF(SUM('A6 (2020)'!$U56:$Z56)=6,'A6 (2020)'!F56,"")</f>
        <v/>
      </c>
      <c r="I43" s="175" t="str">
        <f>IF(SUM('A6 (2020)'!$U56:$Z56)=6,'A6 (2020)'!G56,"")</f>
        <v/>
      </c>
      <c r="J43" s="175" t="str">
        <f>IF(SUM('A6 (2020)'!$U56:$Z56)=6,'A6 (2020)'!H56,"")</f>
        <v/>
      </c>
    </row>
    <row r="44" spans="1:10" x14ac:dyDescent="0.25">
      <c r="A44" t="str">
        <f>IF(SUM('A6 (2020)'!U57:Z57)=6,'Angaben KH-Standort'!$D$25,"")</f>
        <v/>
      </c>
      <c r="B44" t="str">
        <f>IF(SUM('A6 (2020)'!U57:Z57)=6,'Angaben KH-Standort'!$D$26,"")</f>
        <v/>
      </c>
      <c r="C44" t="str">
        <f>IF(SUM('A6 (2020)'!U57:Z57)=6,'Angaben KH-Standort'!$D$12,"")</f>
        <v/>
      </c>
      <c r="D44" t="str">
        <f>IF(SUM('A6 (2020)'!U57:Z57)=6,'A1'!$F$14,"")</f>
        <v/>
      </c>
      <c r="E44" t="str">
        <f>IF(SUM('A6 (2020)'!$U57:$Z57)=6,'A6 (2020)'!C57,"")</f>
        <v/>
      </c>
      <c r="F44" t="str">
        <f>IF(SUM('A6 (2020)'!$U57:$Z57)=6,'A6 (2020)'!D57,"")</f>
        <v/>
      </c>
      <c r="G44" t="str">
        <f>IF(SUM('A6 (2020)'!$U57:$Z57)=6,'A6 (2020)'!E57,"")</f>
        <v/>
      </c>
      <c r="H44" s="175" t="str">
        <f>IF(SUM('A6 (2020)'!$U57:$Z57)=6,'A6 (2020)'!F57,"")</f>
        <v/>
      </c>
      <c r="I44" s="175" t="str">
        <f>IF(SUM('A6 (2020)'!$U57:$Z57)=6,'A6 (2020)'!G57,"")</f>
        <v/>
      </c>
      <c r="J44" s="175" t="str">
        <f>IF(SUM('A6 (2020)'!$U57:$Z57)=6,'A6 (2020)'!H57,"")</f>
        <v/>
      </c>
    </row>
    <row r="45" spans="1:10" x14ac:dyDescent="0.25">
      <c r="A45" t="str">
        <f>IF(SUM('A6 (2020)'!U58:Z58)=6,'Angaben KH-Standort'!$D$25,"")</f>
        <v/>
      </c>
      <c r="B45" t="str">
        <f>IF(SUM('A6 (2020)'!U58:Z58)=6,'Angaben KH-Standort'!$D$26,"")</f>
        <v/>
      </c>
      <c r="C45" t="str">
        <f>IF(SUM('A6 (2020)'!U58:Z58)=6,'Angaben KH-Standort'!$D$12,"")</f>
        <v/>
      </c>
      <c r="D45" t="str">
        <f>IF(SUM('A6 (2020)'!U58:Z58)=6,'A1'!$F$14,"")</f>
        <v/>
      </c>
      <c r="E45" t="str">
        <f>IF(SUM('A6 (2020)'!$U58:$Z58)=6,'A6 (2020)'!C58,"")</f>
        <v/>
      </c>
      <c r="F45" t="str">
        <f>IF(SUM('A6 (2020)'!$U58:$Z58)=6,'A6 (2020)'!D58,"")</f>
        <v/>
      </c>
      <c r="G45" t="str">
        <f>IF(SUM('A6 (2020)'!$U58:$Z58)=6,'A6 (2020)'!E58,"")</f>
        <v/>
      </c>
      <c r="H45" s="175" t="str">
        <f>IF(SUM('A6 (2020)'!$U58:$Z58)=6,'A6 (2020)'!F58,"")</f>
        <v/>
      </c>
      <c r="I45" s="175" t="str">
        <f>IF(SUM('A6 (2020)'!$U58:$Z58)=6,'A6 (2020)'!G58,"")</f>
        <v/>
      </c>
      <c r="J45" s="175" t="str">
        <f>IF(SUM('A6 (2020)'!$U58:$Z58)=6,'A6 (2020)'!H58,"")</f>
        <v/>
      </c>
    </row>
    <row r="46" spans="1:10" x14ac:dyDescent="0.25">
      <c r="A46" t="str">
        <f>IF(SUM('A6 (2020)'!U59:Z59)=6,'Angaben KH-Standort'!$D$25,"")</f>
        <v/>
      </c>
      <c r="B46" t="str">
        <f>IF(SUM('A6 (2020)'!U59:Z59)=6,'Angaben KH-Standort'!$D$26,"")</f>
        <v/>
      </c>
      <c r="C46" t="str">
        <f>IF(SUM('A6 (2020)'!U59:Z59)=6,'Angaben KH-Standort'!$D$12,"")</f>
        <v/>
      </c>
      <c r="D46" t="str">
        <f>IF(SUM('A6 (2020)'!U59:Z59)=6,'A1'!$F$14,"")</f>
        <v/>
      </c>
      <c r="E46" t="str">
        <f>IF(SUM('A6 (2020)'!$U59:$Z59)=6,'A6 (2020)'!C59,"")</f>
        <v/>
      </c>
      <c r="F46" t="str">
        <f>IF(SUM('A6 (2020)'!$U59:$Z59)=6,'A6 (2020)'!D59,"")</f>
        <v/>
      </c>
      <c r="G46" t="str">
        <f>IF(SUM('A6 (2020)'!$U59:$Z59)=6,'A6 (2020)'!E59,"")</f>
        <v/>
      </c>
      <c r="H46" s="175" t="str">
        <f>IF(SUM('A6 (2020)'!$U59:$Z59)=6,'A6 (2020)'!F59,"")</f>
        <v/>
      </c>
      <c r="I46" s="175" t="str">
        <f>IF(SUM('A6 (2020)'!$U59:$Z59)=6,'A6 (2020)'!G59,"")</f>
        <v/>
      </c>
      <c r="J46" s="175" t="str">
        <f>IF(SUM('A6 (2020)'!$U59:$Z59)=6,'A6 (2020)'!H59,"")</f>
        <v/>
      </c>
    </row>
    <row r="47" spans="1:10" x14ac:dyDescent="0.25">
      <c r="A47" t="str">
        <f>IF(SUM('A6 (2020)'!U60:Z60)=6,'Angaben KH-Standort'!$D$25,"")</f>
        <v/>
      </c>
      <c r="B47" t="str">
        <f>IF(SUM('A6 (2020)'!U60:Z60)=6,'Angaben KH-Standort'!$D$26,"")</f>
        <v/>
      </c>
      <c r="C47" t="str">
        <f>IF(SUM('A6 (2020)'!U60:Z60)=6,'Angaben KH-Standort'!$D$12,"")</f>
        <v/>
      </c>
      <c r="D47" t="str">
        <f>IF(SUM('A6 (2020)'!U60:Z60)=6,'A1'!$F$14,"")</f>
        <v/>
      </c>
      <c r="E47" t="str">
        <f>IF(SUM('A6 (2020)'!$U60:$Z60)=6,'A6 (2020)'!C60,"")</f>
        <v/>
      </c>
      <c r="F47" t="str">
        <f>IF(SUM('A6 (2020)'!$U60:$Z60)=6,'A6 (2020)'!D60,"")</f>
        <v/>
      </c>
      <c r="G47" t="str">
        <f>IF(SUM('A6 (2020)'!$U60:$Z60)=6,'A6 (2020)'!E60,"")</f>
        <v/>
      </c>
      <c r="H47" s="175" t="str">
        <f>IF(SUM('A6 (2020)'!$U60:$Z60)=6,'A6 (2020)'!F60,"")</f>
        <v/>
      </c>
      <c r="I47" s="175" t="str">
        <f>IF(SUM('A6 (2020)'!$U60:$Z60)=6,'A6 (2020)'!G60,"")</f>
        <v/>
      </c>
      <c r="J47" s="175" t="str">
        <f>IF(SUM('A6 (2020)'!$U60:$Z60)=6,'A6 (2020)'!H60,"")</f>
        <v/>
      </c>
    </row>
    <row r="48" spans="1:10" x14ac:dyDescent="0.25">
      <c r="A48" t="str">
        <f>IF(SUM('A6 (2020)'!U61:Z61)=6,'Angaben KH-Standort'!$D$25,"")</f>
        <v/>
      </c>
      <c r="B48" t="str">
        <f>IF(SUM('A6 (2020)'!U61:Z61)=6,'Angaben KH-Standort'!$D$26,"")</f>
        <v/>
      </c>
      <c r="C48" t="str">
        <f>IF(SUM('A6 (2020)'!U61:Z61)=6,'Angaben KH-Standort'!$D$12,"")</f>
        <v/>
      </c>
      <c r="D48" t="str">
        <f>IF(SUM('A6 (2020)'!U61:Z61)=6,'A1'!$F$14,"")</f>
        <v/>
      </c>
      <c r="E48" t="str">
        <f>IF(SUM('A6 (2020)'!$U61:$Z61)=6,'A6 (2020)'!C61,"")</f>
        <v/>
      </c>
      <c r="F48" t="str">
        <f>IF(SUM('A6 (2020)'!$U61:$Z61)=6,'A6 (2020)'!D61,"")</f>
        <v/>
      </c>
      <c r="G48" t="str">
        <f>IF(SUM('A6 (2020)'!$U61:$Z61)=6,'A6 (2020)'!E61,"")</f>
        <v/>
      </c>
      <c r="H48" s="175" t="str">
        <f>IF(SUM('A6 (2020)'!$U61:$Z61)=6,'A6 (2020)'!F61,"")</f>
        <v/>
      </c>
      <c r="I48" s="175" t="str">
        <f>IF(SUM('A6 (2020)'!$U61:$Z61)=6,'A6 (2020)'!G61,"")</f>
        <v/>
      </c>
      <c r="J48" s="175" t="str">
        <f>IF(SUM('A6 (2020)'!$U61:$Z61)=6,'A6 (2020)'!H61,"")</f>
        <v/>
      </c>
    </row>
    <row r="49" spans="1:10" x14ac:dyDescent="0.25">
      <c r="A49" t="str">
        <f>IF(SUM('A6 (2020)'!U62:Z62)=6,'Angaben KH-Standort'!$D$25,"")</f>
        <v/>
      </c>
      <c r="B49" t="str">
        <f>IF(SUM('A6 (2020)'!U62:Z62)=6,'Angaben KH-Standort'!$D$26,"")</f>
        <v/>
      </c>
      <c r="C49" t="str">
        <f>IF(SUM('A6 (2020)'!U62:Z62)=6,'Angaben KH-Standort'!$D$12,"")</f>
        <v/>
      </c>
      <c r="D49" t="str">
        <f>IF(SUM('A6 (2020)'!U62:Z62)=6,'A1'!$F$14,"")</f>
        <v/>
      </c>
      <c r="E49" t="str">
        <f>IF(SUM('A6 (2020)'!$U62:$Z62)=6,'A6 (2020)'!C62,"")</f>
        <v/>
      </c>
      <c r="F49" t="str">
        <f>IF(SUM('A6 (2020)'!$U62:$Z62)=6,'A6 (2020)'!D62,"")</f>
        <v/>
      </c>
      <c r="G49" t="str">
        <f>IF(SUM('A6 (2020)'!$U62:$Z62)=6,'A6 (2020)'!E62,"")</f>
        <v/>
      </c>
      <c r="H49" s="175" t="str">
        <f>IF(SUM('A6 (2020)'!$U62:$Z62)=6,'A6 (2020)'!F62,"")</f>
        <v/>
      </c>
      <c r="I49" s="175" t="str">
        <f>IF(SUM('A6 (2020)'!$U62:$Z62)=6,'A6 (2020)'!G62,"")</f>
        <v/>
      </c>
      <c r="J49" s="175" t="str">
        <f>IF(SUM('A6 (2020)'!$U62:$Z62)=6,'A6 (2020)'!H62,"")</f>
        <v/>
      </c>
    </row>
    <row r="50" spans="1:10" x14ac:dyDescent="0.25">
      <c r="A50" t="str">
        <f>IF(SUM('A6 (2020)'!U63:Z63)=6,'Angaben KH-Standort'!$D$25,"")</f>
        <v/>
      </c>
      <c r="B50" t="str">
        <f>IF(SUM('A6 (2020)'!U63:Z63)=6,'Angaben KH-Standort'!$D$26,"")</f>
        <v/>
      </c>
      <c r="C50" t="str">
        <f>IF(SUM('A6 (2020)'!U63:Z63)=6,'Angaben KH-Standort'!$D$12,"")</f>
        <v/>
      </c>
      <c r="D50" t="str">
        <f>IF(SUM('A6 (2020)'!U63:Z63)=6,'A1'!$F$14,"")</f>
        <v/>
      </c>
      <c r="E50" t="str">
        <f>IF(SUM('A6 (2020)'!$U63:$Z63)=6,'A6 (2020)'!C63,"")</f>
        <v/>
      </c>
      <c r="F50" t="str">
        <f>IF(SUM('A6 (2020)'!$U63:$Z63)=6,'A6 (2020)'!D63,"")</f>
        <v/>
      </c>
      <c r="G50" t="str">
        <f>IF(SUM('A6 (2020)'!$U63:$Z63)=6,'A6 (2020)'!E63,"")</f>
        <v/>
      </c>
      <c r="H50" s="175" t="str">
        <f>IF(SUM('A6 (2020)'!$U63:$Z63)=6,'A6 (2020)'!F63,"")</f>
        <v/>
      </c>
      <c r="I50" s="175" t="str">
        <f>IF(SUM('A6 (2020)'!$U63:$Z63)=6,'A6 (2020)'!G63,"")</f>
        <v/>
      </c>
      <c r="J50" s="175" t="str">
        <f>IF(SUM('A6 (2020)'!$U63:$Z63)=6,'A6 (2020)'!H63,"")</f>
        <v/>
      </c>
    </row>
    <row r="51" spans="1:10" x14ac:dyDescent="0.25">
      <c r="A51" t="str">
        <f>IF(SUM('A6 (2020)'!U64:Z64)=6,'Angaben KH-Standort'!$D$25,"")</f>
        <v/>
      </c>
      <c r="B51" t="str">
        <f>IF(SUM('A6 (2020)'!U64:Z64)=6,'Angaben KH-Standort'!$D$26,"")</f>
        <v/>
      </c>
      <c r="C51" t="str">
        <f>IF(SUM('A6 (2020)'!U64:Z64)=6,'Angaben KH-Standort'!$D$12,"")</f>
        <v/>
      </c>
      <c r="D51" t="str">
        <f>IF(SUM('A6 (2020)'!U64:Z64)=6,'A1'!$F$14,"")</f>
        <v/>
      </c>
      <c r="E51" t="str">
        <f>IF(SUM('A6 (2020)'!$U64:$Z64)=6,'A6 (2020)'!C64,"")</f>
        <v/>
      </c>
      <c r="F51" t="str">
        <f>IF(SUM('A6 (2020)'!$U64:$Z64)=6,'A6 (2020)'!D64,"")</f>
        <v/>
      </c>
      <c r="G51" t="str">
        <f>IF(SUM('A6 (2020)'!$U64:$Z64)=6,'A6 (2020)'!E64,"")</f>
        <v/>
      </c>
      <c r="H51" s="175" t="str">
        <f>IF(SUM('A6 (2020)'!$U64:$Z64)=6,'A6 (2020)'!F64,"")</f>
        <v/>
      </c>
      <c r="I51" s="175" t="str">
        <f>IF(SUM('A6 (2020)'!$U64:$Z64)=6,'A6 (2020)'!G64,"")</f>
        <v/>
      </c>
      <c r="J51" s="175" t="str">
        <f>IF(SUM('A6 (2020)'!$U64:$Z64)=6,'A6 (2020)'!H64,"")</f>
        <v/>
      </c>
    </row>
    <row r="52" spans="1:10" x14ac:dyDescent="0.25">
      <c r="A52" t="str">
        <f>IF(SUM('A6 (2020)'!U65:Z65)=6,'Angaben KH-Standort'!$D$25,"")</f>
        <v/>
      </c>
      <c r="B52" t="str">
        <f>IF(SUM('A6 (2020)'!U65:Z65)=6,'Angaben KH-Standort'!$D$26,"")</f>
        <v/>
      </c>
      <c r="C52" t="str">
        <f>IF(SUM('A6 (2020)'!U65:Z65)=6,'Angaben KH-Standort'!$D$12,"")</f>
        <v/>
      </c>
      <c r="D52" t="str">
        <f>IF(SUM('A6 (2020)'!U65:Z65)=6,'A1'!$F$14,"")</f>
        <v/>
      </c>
      <c r="E52" t="str">
        <f>IF(SUM('A6 (2020)'!$U65:$Z65)=6,'A6 (2020)'!C65,"")</f>
        <v/>
      </c>
      <c r="F52" t="str">
        <f>IF(SUM('A6 (2020)'!$U65:$Z65)=6,'A6 (2020)'!D65,"")</f>
        <v/>
      </c>
      <c r="G52" t="str">
        <f>IF(SUM('A6 (2020)'!$U65:$Z65)=6,'A6 (2020)'!E65,"")</f>
        <v/>
      </c>
      <c r="H52" s="175" t="str">
        <f>IF(SUM('A6 (2020)'!$U65:$Z65)=6,'A6 (2020)'!F65,"")</f>
        <v/>
      </c>
      <c r="I52" s="175" t="str">
        <f>IF(SUM('A6 (2020)'!$U65:$Z65)=6,'A6 (2020)'!G65,"")</f>
        <v/>
      </c>
      <c r="J52" s="175" t="str">
        <f>IF(SUM('A6 (2020)'!$U65:$Z65)=6,'A6 (2020)'!H65,"")</f>
        <v/>
      </c>
    </row>
    <row r="53" spans="1:10" x14ac:dyDescent="0.25">
      <c r="A53" t="str">
        <f>IF(SUM('A6 (2020)'!U66:Z66)=6,'Angaben KH-Standort'!$D$25,"")</f>
        <v/>
      </c>
      <c r="B53" t="str">
        <f>IF(SUM('A6 (2020)'!U66:Z66)=6,'Angaben KH-Standort'!$D$26,"")</f>
        <v/>
      </c>
      <c r="C53" t="str">
        <f>IF(SUM('A6 (2020)'!U66:Z66)=6,'Angaben KH-Standort'!$D$12,"")</f>
        <v/>
      </c>
      <c r="D53" t="str">
        <f>IF(SUM('A6 (2020)'!U66:Z66)=6,'A1'!$F$14,"")</f>
        <v/>
      </c>
      <c r="E53" t="str">
        <f>IF(SUM('A6 (2020)'!$U66:$Z66)=6,'A6 (2020)'!C66,"")</f>
        <v/>
      </c>
      <c r="F53" t="str">
        <f>IF(SUM('A6 (2020)'!$U66:$Z66)=6,'A6 (2020)'!D66,"")</f>
        <v/>
      </c>
      <c r="G53" t="str">
        <f>IF(SUM('A6 (2020)'!$U66:$Z66)=6,'A6 (2020)'!E66,"")</f>
        <v/>
      </c>
      <c r="H53" s="175" t="str">
        <f>IF(SUM('A6 (2020)'!$U66:$Z66)=6,'A6 (2020)'!F66,"")</f>
        <v/>
      </c>
      <c r="I53" s="175" t="str">
        <f>IF(SUM('A6 (2020)'!$U66:$Z66)=6,'A6 (2020)'!G66,"")</f>
        <v/>
      </c>
      <c r="J53" s="175" t="str">
        <f>IF(SUM('A6 (2020)'!$U66:$Z66)=6,'A6 (2020)'!H66,"")</f>
        <v/>
      </c>
    </row>
    <row r="54" spans="1:10" x14ac:dyDescent="0.25">
      <c r="A54" t="str">
        <f>IF(SUM('A6 (2020)'!U67:Z67)=6,'Angaben KH-Standort'!$D$25,"")</f>
        <v/>
      </c>
      <c r="B54" t="str">
        <f>IF(SUM('A6 (2020)'!U67:Z67)=6,'Angaben KH-Standort'!$D$26,"")</f>
        <v/>
      </c>
      <c r="C54" t="str">
        <f>IF(SUM('A6 (2020)'!U67:Z67)=6,'Angaben KH-Standort'!$D$12,"")</f>
        <v/>
      </c>
      <c r="D54" t="str">
        <f>IF(SUM('A6 (2020)'!U67:Z67)=6,'A1'!$F$14,"")</f>
        <v/>
      </c>
      <c r="E54" t="str">
        <f>IF(SUM('A6 (2020)'!$U67:$Z67)=6,'A6 (2020)'!C67,"")</f>
        <v/>
      </c>
      <c r="F54" t="str">
        <f>IF(SUM('A6 (2020)'!$U67:$Z67)=6,'A6 (2020)'!D67,"")</f>
        <v/>
      </c>
      <c r="G54" t="str">
        <f>IF(SUM('A6 (2020)'!$U67:$Z67)=6,'A6 (2020)'!E67,"")</f>
        <v/>
      </c>
      <c r="H54" s="175" t="str">
        <f>IF(SUM('A6 (2020)'!$U67:$Z67)=6,'A6 (2020)'!F67,"")</f>
        <v/>
      </c>
      <c r="I54" s="175" t="str">
        <f>IF(SUM('A6 (2020)'!$U67:$Z67)=6,'A6 (2020)'!G67,"")</f>
        <v/>
      </c>
      <c r="J54" s="175" t="str">
        <f>IF(SUM('A6 (2020)'!$U67:$Z67)=6,'A6 (2020)'!H67,"")</f>
        <v/>
      </c>
    </row>
    <row r="55" spans="1:10" x14ac:dyDescent="0.25">
      <c r="A55" t="str">
        <f>IF(SUM('A6 (2020)'!U68:Z68)=6,'Angaben KH-Standort'!$D$25,"")</f>
        <v/>
      </c>
      <c r="B55" t="str">
        <f>IF(SUM('A6 (2020)'!U68:Z68)=6,'Angaben KH-Standort'!$D$26,"")</f>
        <v/>
      </c>
      <c r="C55" t="str">
        <f>IF(SUM('A6 (2020)'!U68:Z68)=6,'Angaben KH-Standort'!$D$12,"")</f>
        <v/>
      </c>
      <c r="D55" t="str">
        <f>IF(SUM('A6 (2020)'!U68:Z68)=6,'A1'!$F$14,"")</f>
        <v/>
      </c>
      <c r="E55" t="str">
        <f>IF(SUM('A6 (2020)'!$U68:$Z68)=6,'A6 (2020)'!C68,"")</f>
        <v/>
      </c>
      <c r="F55" t="str">
        <f>IF(SUM('A6 (2020)'!$U68:$Z68)=6,'A6 (2020)'!D68,"")</f>
        <v/>
      </c>
      <c r="G55" t="str">
        <f>IF(SUM('A6 (2020)'!$U68:$Z68)=6,'A6 (2020)'!E68,"")</f>
        <v/>
      </c>
      <c r="H55" s="175" t="str">
        <f>IF(SUM('A6 (2020)'!$U68:$Z68)=6,'A6 (2020)'!F68,"")</f>
        <v/>
      </c>
      <c r="I55" s="175" t="str">
        <f>IF(SUM('A6 (2020)'!$U68:$Z68)=6,'A6 (2020)'!G68,"")</f>
        <v/>
      </c>
      <c r="J55" s="175" t="str">
        <f>IF(SUM('A6 (2020)'!$U68:$Z68)=6,'A6 (2020)'!H68,"")</f>
        <v/>
      </c>
    </row>
    <row r="56" spans="1:10" x14ac:dyDescent="0.25">
      <c r="A56" t="str">
        <f>IF(SUM('A6 (2020)'!U69:Z69)=6,'Angaben KH-Standort'!$D$25,"")</f>
        <v/>
      </c>
      <c r="B56" t="str">
        <f>IF(SUM('A6 (2020)'!U69:Z69)=6,'Angaben KH-Standort'!$D$26,"")</f>
        <v/>
      </c>
      <c r="C56" t="str">
        <f>IF(SUM('A6 (2020)'!U69:Z69)=6,'Angaben KH-Standort'!$D$12,"")</f>
        <v/>
      </c>
      <c r="D56" t="str">
        <f>IF(SUM('A6 (2020)'!U69:Z69)=6,'A1'!$F$14,"")</f>
        <v/>
      </c>
      <c r="E56" t="str">
        <f>IF(SUM('A6 (2020)'!$U69:$Z69)=6,'A6 (2020)'!C69,"")</f>
        <v/>
      </c>
      <c r="F56" t="str">
        <f>IF(SUM('A6 (2020)'!$U69:$Z69)=6,'A6 (2020)'!D69,"")</f>
        <v/>
      </c>
      <c r="G56" t="str">
        <f>IF(SUM('A6 (2020)'!$U69:$Z69)=6,'A6 (2020)'!E69,"")</f>
        <v/>
      </c>
      <c r="H56" s="175" t="str">
        <f>IF(SUM('A6 (2020)'!$U69:$Z69)=6,'A6 (2020)'!F69,"")</f>
        <v/>
      </c>
      <c r="I56" s="175" t="str">
        <f>IF(SUM('A6 (2020)'!$U69:$Z69)=6,'A6 (2020)'!G69,"")</f>
        <v/>
      </c>
      <c r="J56" s="175" t="str">
        <f>IF(SUM('A6 (2020)'!$U69:$Z69)=6,'A6 (2020)'!H69,"")</f>
        <v/>
      </c>
    </row>
    <row r="57" spans="1:10" x14ac:dyDescent="0.25">
      <c r="A57" t="str">
        <f>IF(SUM('A6 (2020)'!U70:Z70)=6,'Angaben KH-Standort'!$D$25,"")</f>
        <v/>
      </c>
      <c r="B57" t="str">
        <f>IF(SUM('A6 (2020)'!U70:Z70)=6,'Angaben KH-Standort'!$D$26,"")</f>
        <v/>
      </c>
      <c r="C57" t="str">
        <f>IF(SUM('A6 (2020)'!U70:Z70)=6,'Angaben KH-Standort'!$D$12,"")</f>
        <v/>
      </c>
      <c r="D57" t="str">
        <f>IF(SUM('A6 (2020)'!U70:Z70)=6,'A1'!$F$14,"")</f>
        <v/>
      </c>
      <c r="E57" t="str">
        <f>IF(SUM('A6 (2020)'!$U70:$Z70)=6,'A6 (2020)'!C70,"")</f>
        <v/>
      </c>
      <c r="F57" t="str">
        <f>IF(SUM('A6 (2020)'!$U70:$Z70)=6,'A6 (2020)'!D70,"")</f>
        <v/>
      </c>
      <c r="G57" t="str">
        <f>IF(SUM('A6 (2020)'!$U70:$Z70)=6,'A6 (2020)'!E70,"")</f>
        <v/>
      </c>
      <c r="H57" s="175" t="str">
        <f>IF(SUM('A6 (2020)'!$U70:$Z70)=6,'A6 (2020)'!F70,"")</f>
        <v/>
      </c>
      <c r="I57" s="175" t="str">
        <f>IF(SUM('A6 (2020)'!$U70:$Z70)=6,'A6 (2020)'!G70,"")</f>
        <v/>
      </c>
      <c r="J57" s="175" t="str">
        <f>IF(SUM('A6 (2020)'!$U70:$Z70)=6,'A6 (2020)'!H70,"")</f>
        <v/>
      </c>
    </row>
    <row r="58" spans="1:10" x14ac:dyDescent="0.25">
      <c r="A58" t="str">
        <f>IF(SUM('A6 (2020)'!U71:Z71)=6,'Angaben KH-Standort'!$D$25,"")</f>
        <v/>
      </c>
      <c r="B58" t="str">
        <f>IF(SUM('A6 (2020)'!U71:Z71)=6,'Angaben KH-Standort'!$D$26,"")</f>
        <v/>
      </c>
      <c r="C58" t="str">
        <f>IF(SUM('A6 (2020)'!U71:Z71)=6,'Angaben KH-Standort'!$D$12,"")</f>
        <v/>
      </c>
      <c r="D58" t="str">
        <f>IF(SUM('A6 (2020)'!U71:Z71)=6,'A1'!$F$14,"")</f>
        <v/>
      </c>
      <c r="E58" t="str">
        <f>IF(SUM('A6 (2020)'!$U71:$Z71)=6,'A6 (2020)'!C71,"")</f>
        <v/>
      </c>
      <c r="F58" t="str">
        <f>IF(SUM('A6 (2020)'!$U71:$Z71)=6,'A6 (2020)'!D71,"")</f>
        <v/>
      </c>
      <c r="G58" t="str">
        <f>IF(SUM('A6 (2020)'!$U71:$Z71)=6,'A6 (2020)'!E71,"")</f>
        <v/>
      </c>
      <c r="H58" s="175" t="str">
        <f>IF(SUM('A6 (2020)'!$U71:$Z71)=6,'A6 (2020)'!F71,"")</f>
        <v/>
      </c>
      <c r="I58" s="175" t="str">
        <f>IF(SUM('A6 (2020)'!$U71:$Z71)=6,'A6 (2020)'!G71,"")</f>
        <v/>
      </c>
      <c r="J58" s="175" t="str">
        <f>IF(SUM('A6 (2020)'!$U71:$Z71)=6,'A6 (2020)'!H71,"")</f>
        <v/>
      </c>
    </row>
    <row r="59" spans="1:10" x14ac:dyDescent="0.25">
      <c r="A59" t="str">
        <f>IF(SUM('A6 (2020)'!U72:Z72)=6,'Angaben KH-Standort'!$D$25,"")</f>
        <v/>
      </c>
      <c r="B59" t="str">
        <f>IF(SUM('A6 (2020)'!U72:Z72)=6,'Angaben KH-Standort'!$D$26,"")</f>
        <v/>
      </c>
      <c r="C59" t="str">
        <f>IF(SUM('A6 (2020)'!U72:Z72)=6,'Angaben KH-Standort'!$D$12,"")</f>
        <v/>
      </c>
      <c r="D59" t="str">
        <f>IF(SUM('A6 (2020)'!U72:Z72)=6,'A1'!$F$14,"")</f>
        <v/>
      </c>
      <c r="E59" t="str">
        <f>IF(SUM('A6 (2020)'!$U72:$Z72)=6,'A6 (2020)'!C72,"")</f>
        <v/>
      </c>
      <c r="F59" t="str">
        <f>IF(SUM('A6 (2020)'!$U72:$Z72)=6,'A6 (2020)'!D72,"")</f>
        <v/>
      </c>
      <c r="G59" t="str">
        <f>IF(SUM('A6 (2020)'!$U72:$Z72)=6,'A6 (2020)'!E72,"")</f>
        <v/>
      </c>
      <c r="H59" s="175" t="str">
        <f>IF(SUM('A6 (2020)'!$U72:$Z72)=6,'A6 (2020)'!F72,"")</f>
        <v/>
      </c>
      <c r="I59" s="175" t="str">
        <f>IF(SUM('A6 (2020)'!$U72:$Z72)=6,'A6 (2020)'!G72,"")</f>
        <v/>
      </c>
      <c r="J59" s="175" t="str">
        <f>IF(SUM('A6 (2020)'!$U72:$Z72)=6,'A6 (2020)'!H72,"")</f>
        <v/>
      </c>
    </row>
    <row r="60" spans="1:10" x14ac:dyDescent="0.25">
      <c r="A60" t="str">
        <f>IF(SUM('A6 (2020)'!U73:Z73)=6,'Angaben KH-Standort'!$D$25,"")</f>
        <v/>
      </c>
      <c r="B60" t="str">
        <f>IF(SUM('A6 (2020)'!U73:Z73)=6,'Angaben KH-Standort'!$D$26,"")</f>
        <v/>
      </c>
      <c r="C60" t="str">
        <f>IF(SUM('A6 (2020)'!U73:Z73)=6,'Angaben KH-Standort'!$D$12,"")</f>
        <v/>
      </c>
      <c r="D60" t="str">
        <f>IF(SUM('A6 (2020)'!U73:Z73)=6,'A1'!$F$14,"")</f>
        <v/>
      </c>
      <c r="E60" t="str">
        <f>IF(SUM('A6 (2020)'!$U73:$Z73)=6,'A6 (2020)'!C73,"")</f>
        <v/>
      </c>
      <c r="F60" t="str">
        <f>IF(SUM('A6 (2020)'!$U73:$Z73)=6,'A6 (2020)'!D73,"")</f>
        <v/>
      </c>
      <c r="G60" t="str">
        <f>IF(SUM('A6 (2020)'!$U73:$Z73)=6,'A6 (2020)'!E73,"")</f>
        <v/>
      </c>
      <c r="H60" s="175" t="str">
        <f>IF(SUM('A6 (2020)'!$U73:$Z73)=6,'A6 (2020)'!F73,"")</f>
        <v/>
      </c>
      <c r="I60" s="175" t="str">
        <f>IF(SUM('A6 (2020)'!$U73:$Z73)=6,'A6 (2020)'!G73,"")</f>
        <v/>
      </c>
      <c r="J60" s="175" t="str">
        <f>IF(SUM('A6 (2020)'!$U73:$Z73)=6,'A6 (2020)'!H73,"")</f>
        <v/>
      </c>
    </row>
    <row r="61" spans="1:10" x14ac:dyDescent="0.25">
      <c r="A61" t="str">
        <f>IF(SUM('A6 (2020)'!U74:Z74)=6,'Angaben KH-Standort'!$D$25,"")</f>
        <v/>
      </c>
      <c r="B61" t="str">
        <f>IF(SUM('A6 (2020)'!U74:Z74)=6,'Angaben KH-Standort'!$D$26,"")</f>
        <v/>
      </c>
      <c r="C61" t="str">
        <f>IF(SUM('A6 (2020)'!U74:Z74)=6,'Angaben KH-Standort'!$D$12,"")</f>
        <v/>
      </c>
      <c r="D61" t="str">
        <f>IF(SUM('A6 (2020)'!U74:Z74)=6,'A1'!$F$14,"")</f>
        <v/>
      </c>
      <c r="E61" t="str">
        <f>IF(SUM('A6 (2020)'!$U74:$Z74)=6,'A6 (2020)'!C74,"")</f>
        <v/>
      </c>
      <c r="F61" t="str">
        <f>IF(SUM('A6 (2020)'!$U74:$Z74)=6,'A6 (2020)'!D74,"")</f>
        <v/>
      </c>
      <c r="G61" t="str">
        <f>IF(SUM('A6 (2020)'!$U74:$Z74)=6,'A6 (2020)'!E74,"")</f>
        <v/>
      </c>
      <c r="H61" s="175" t="str">
        <f>IF(SUM('A6 (2020)'!$U74:$Z74)=6,'A6 (2020)'!F74,"")</f>
        <v/>
      </c>
      <c r="I61" s="175" t="str">
        <f>IF(SUM('A6 (2020)'!$U74:$Z74)=6,'A6 (2020)'!G74,"")</f>
        <v/>
      </c>
      <c r="J61" s="175" t="str">
        <f>IF(SUM('A6 (2020)'!$U74:$Z74)=6,'A6 (2020)'!H74,"")</f>
        <v/>
      </c>
    </row>
    <row r="62" spans="1:10" x14ac:dyDescent="0.25">
      <c r="A62" t="str">
        <f>IF(SUM('A6 (2020)'!U75:Z75)=6,'Angaben KH-Standort'!$D$25,"")</f>
        <v/>
      </c>
      <c r="B62" t="str">
        <f>IF(SUM('A6 (2020)'!U75:Z75)=6,'Angaben KH-Standort'!$D$26,"")</f>
        <v/>
      </c>
      <c r="C62" t="str">
        <f>IF(SUM('A6 (2020)'!U75:Z75)=6,'Angaben KH-Standort'!$D$12,"")</f>
        <v/>
      </c>
      <c r="D62" t="str">
        <f>IF(SUM('A6 (2020)'!U75:Z75)=6,'A1'!$F$14,"")</f>
        <v/>
      </c>
      <c r="E62" t="str">
        <f>IF(SUM('A6 (2020)'!$U75:$Z75)=6,'A6 (2020)'!C75,"")</f>
        <v/>
      </c>
      <c r="F62" t="str">
        <f>IF(SUM('A6 (2020)'!$U75:$Z75)=6,'A6 (2020)'!D75,"")</f>
        <v/>
      </c>
      <c r="G62" t="str">
        <f>IF(SUM('A6 (2020)'!$U75:$Z75)=6,'A6 (2020)'!E75,"")</f>
        <v/>
      </c>
      <c r="H62" s="175" t="str">
        <f>IF(SUM('A6 (2020)'!$U75:$Z75)=6,'A6 (2020)'!F75,"")</f>
        <v/>
      </c>
      <c r="I62" s="175" t="str">
        <f>IF(SUM('A6 (2020)'!$U75:$Z75)=6,'A6 (2020)'!G75,"")</f>
        <v/>
      </c>
      <c r="J62" s="175" t="str">
        <f>IF(SUM('A6 (2020)'!$U75:$Z75)=6,'A6 (2020)'!H75,"")</f>
        <v/>
      </c>
    </row>
    <row r="63" spans="1:10" x14ac:dyDescent="0.25">
      <c r="A63" t="str">
        <f>IF(SUM('A6 (2020)'!U76:Z76)=6,'Angaben KH-Standort'!$D$25,"")</f>
        <v/>
      </c>
      <c r="B63" t="str">
        <f>IF(SUM('A6 (2020)'!U76:Z76)=6,'Angaben KH-Standort'!$D$26,"")</f>
        <v/>
      </c>
      <c r="C63" t="str">
        <f>IF(SUM('A6 (2020)'!U76:Z76)=6,'Angaben KH-Standort'!$D$12,"")</f>
        <v/>
      </c>
      <c r="D63" t="str">
        <f>IF(SUM('A6 (2020)'!U76:Z76)=6,'A1'!$F$14,"")</f>
        <v/>
      </c>
      <c r="E63" t="str">
        <f>IF(SUM('A6 (2020)'!$U76:$Z76)=6,'A6 (2020)'!C76,"")</f>
        <v/>
      </c>
      <c r="F63" t="str">
        <f>IF(SUM('A6 (2020)'!$U76:$Z76)=6,'A6 (2020)'!D76,"")</f>
        <v/>
      </c>
      <c r="G63" t="str">
        <f>IF(SUM('A6 (2020)'!$U76:$Z76)=6,'A6 (2020)'!E76,"")</f>
        <v/>
      </c>
      <c r="H63" s="175" t="str">
        <f>IF(SUM('A6 (2020)'!$U76:$Z76)=6,'A6 (2020)'!F76,"")</f>
        <v/>
      </c>
      <c r="I63" s="175" t="str">
        <f>IF(SUM('A6 (2020)'!$U76:$Z76)=6,'A6 (2020)'!G76,"")</f>
        <v/>
      </c>
      <c r="J63" s="175" t="str">
        <f>IF(SUM('A6 (2020)'!$U76:$Z76)=6,'A6 (2020)'!H76,"")</f>
        <v/>
      </c>
    </row>
    <row r="64" spans="1:10" x14ac:dyDescent="0.25">
      <c r="A64" t="str">
        <f>IF(SUM('A6 (2020)'!U77:Z77)=6,'Angaben KH-Standort'!$D$25,"")</f>
        <v/>
      </c>
      <c r="B64" t="str">
        <f>IF(SUM('A6 (2020)'!U77:Z77)=6,'Angaben KH-Standort'!$D$26,"")</f>
        <v/>
      </c>
      <c r="C64" t="str">
        <f>IF(SUM('A6 (2020)'!U77:Z77)=6,'Angaben KH-Standort'!$D$12,"")</f>
        <v/>
      </c>
      <c r="D64" t="str">
        <f>IF(SUM('A6 (2020)'!U77:Z77)=6,'A1'!$F$14,"")</f>
        <v/>
      </c>
      <c r="E64" t="str">
        <f>IF(SUM('A6 (2020)'!$U77:$Z77)=6,'A6 (2020)'!C77,"")</f>
        <v/>
      </c>
      <c r="F64" t="str">
        <f>IF(SUM('A6 (2020)'!$U77:$Z77)=6,'A6 (2020)'!D77,"")</f>
        <v/>
      </c>
      <c r="G64" t="str">
        <f>IF(SUM('A6 (2020)'!$U77:$Z77)=6,'A6 (2020)'!E77,"")</f>
        <v/>
      </c>
      <c r="H64" s="175" t="str">
        <f>IF(SUM('A6 (2020)'!$U77:$Z77)=6,'A6 (2020)'!F77,"")</f>
        <v/>
      </c>
      <c r="I64" s="175" t="str">
        <f>IF(SUM('A6 (2020)'!$U77:$Z77)=6,'A6 (2020)'!G77,"")</f>
        <v/>
      </c>
      <c r="J64" s="175" t="str">
        <f>IF(SUM('A6 (2020)'!$U77:$Z77)=6,'A6 (2020)'!H77,"")</f>
        <v/>
      </c>
    </row>
    <row r="65" spans="1:10" x14ac:dyDescent="0.25">
      <c r="A65" t="str">
        <f>IF(SUM('A6 (2020)'!U78:Z78)=6,'Angaben KH-Standort'!$D$25,"")</f>
        <v/>
      </c>
      <c r="B65" t="str">
        <f>IF(SUM('A6 (2020)'!U78:Z78)=6,'Angaben KH-Standort'!$D$26,"")</f>
        <v/>
      </c>
      <c r="C65" t="str">
        <f>IF(SUM('A6 (2020)'!U78:Z78)=6,'Angaben KH-Standort'!$D$12,"")</f>
        <v/>
      </c>
      <c r="D65" t="str">
        <f>IF(SUM('A6 (2020)'!U78:Z78)=6,'A1'!$F$14,"")</f>
        <v/>
      </c>
      <c r="E65" t="str">
        <f>IF(SUM('A6 (2020)'!$U78:$Z78)=6,'A6 (2020)'!C78,"")</f>
        <v/>
      </c>
      <c r="F65" t="str">
        <f>IF(SUM('A6 (2020)'!$U78:$Z78)=6,'A6 (2020)'!D78,"")</f>
        <v/>
      </c>
      <c r="G65" t="str">
        <f>IF(SUM('A6 (2020)'!$U78:$Z78)=6,'A6 (2020)'!E78,"")</f>
        <v/>
      </c>
      <c r="H65" s="175" t="str">
        <f>IF(SUM('A6 (2020)'!$U78:$Z78)=6,'A6 (2020)'!F78,"")</f>
        <v/>
      </c>
      <c r="I65" s="175" t="str">
        <f>IF(SUM('A6 (2020)'!$U78:$Z78)=6,'A6 (2020)'!G78,"")</f>
        <v/>
      </c>
      <c r="J65" s="175" t="str">
        <f>IF(SUM('A6 (2020)'!$U78:$Z78)=6,'A6 (2020)'!H78,"")</f>
        <v/>
      </c>
    </row>
    <row r="66" spans="1:10" x14ac:dyDescent="0.25">
      <c r="A66" t="str">
        <f>IF(SUM('A6 (2020)'!U79:Z79)=6,'Angaben KH-Standort'!$D$25,"")</f>
        <v/>
      </c>
      <c r="B66" t="str">
        <f>IF(SUM('A6 (2020)'!U79:Z79)=6,'Angaben KH-Standort'!$D$26,"")</f>
        <v/>
      </c>
      <c r="C66" t="str">
        <f>IF(SUM('A6 (2020)'!U79:Z79)=6,'Angaben KH-Standort'!$D$12,"")</f>
        <v/>
      </c>
      <c r="D66" t="str">
        <f>IF(SUM('A6 (2020)'!U79:Z79)=6,'A1'!$F$14,"")</f>
        <v/>
      </c>
      <c r="E66" t="str">
        <f>IF(SUM('A6 (2020)'!$U79:$Z79)=6,'A6 (2020)'!C79,"")</f>
        <v/>
      </c>
      <c r="F66" t="str">
        <f>IF(SUM('A6 (2020)'!$U79:$Z79)=6,'A6 (2020)'!D79,"")</f>
        <v/>
      </c>
      <c r="G66" t="str">
        <f>IF(SUM('A6 (2020)'!$U79:$Z79)=6,'A6 (2020)'!E79,"")</f>
        <v/>
      </c>
      <c r="H66" s="175" t="str">
        <f>IF(SUM('A6 (2020)'!$U79:$Z79)=6,'A6 (2020)'!F79,"")</f>
        <v/>
      </c>
      <c r="I66" s="175" t="str">
        <f>IF(SUM('A6 (2020)'!$U79:$Z79)=6,'A6 (2020)'!G79,"")</f>
        <v/>
      </c>
      <c r="J66" s="175" t="str">
        <f>IF(SUM('A6 (2020)'!$U79:$Z79)=6,'A6 (2020)'!H79,"")</f>
        <v/>
      </c>
    </row>
    <row r="67" spans="1:10" x14ac:dyDescent="0.25">
      <c r="A67" t="str">
        <f>IF(SUM('A6 (2020)'!U80:Z80)=6,'Angaben KH-Standort'!$D$25,"")</f>
        <v/>
      </c>
      <c r="B67" t="str">
        <f>IF(SUM('A6 (2020)'!U80:Z80)=6,'Angaben KH-Standort'!$D$26,"")</f>
        <v/>
      </c>
      <c r="C67" t="str">
        <f>IF(SUM('A6 (2020)'!U80:Z80)=6,'Angaben KH-Standort'!$D$12,"")</f>
        <v/>
      </c>
      <c r="D67" t="str">
        <f>IF(SUM('A6 (2020)'!U80:Z80)=6,'A1'!$F$14,"")</f>
        <v/>
      </c>
      <c r="E67" t="str">
        <f>IF(SUM('A6 (2020)'!$U80:$Z80)=6,'A6 (2020)'!C80,"")</f>
        <v/>
      </c>
      <c r="F67" t="str">
        <f>IF(SUM('A6 (2020)'!$U80:$Z80)=6,'A6 (2020)'!D80,"")</f>
        <v/>
      </c>
      <c r="G67" t="str">
        <f>IF(SUM('A6 (2020)'!$U80:$Z80)=6,'A6 (2020)'!E80,"")</f>
        <v/>
      </c>
      <c r="H67" s="175" t="str">
        <f>IF(SUM('A6 (2020)'!$U80:$Z80)=6,'A6 (2020)'!F80,"")</f>
        <v/>
      </c>
      <c r="I67" s="175" t="str">
        <f>IF(SUM('A6 (2020)'!$U80:$Z80)=6,'A6 (2020)'!G80,"")</f>
        <v/>
      </c>
      <c r="J67" s="175" t="str">
        <f>IF(SUM('A6 (2020)'!$U80:$Z80)=6,'A6 (2020)'!H80,"")</f>
        <v/>
      </c>
    </row>
    <row r="68" spans="1:10" x14ac:dyDescent="0.25">
      <c r="A68" t="str">
        <f>IF(SUM('A6 (2020)'!U81:Z81)=6,'Angaben KH-Standort'!$D$25,"")</f>
        <v/>
      </c>
      <c r="B68" t="str">
        <f>IF(SUM('A6 (2020)'!U81:Z81)=6,'Angaben KH-Standort'!$D$26,"")</f>
        <v/>
      </c>
      <c r="C68" t="str">
        <f>IF(SUM('A6 (2020)'!U81:Z81)=6,'Angaben KH-Standort'!$D$12,"")</f>
        <v/>
      </c>
      <c r="D68" t="str">
        <f>IF(SUM('A6 (2020)'!U81:Z81)=6,'A1'!$F$14,"")</f>
        <v/>
      </c>
      <c r="E68" t="str">
        <f>IF(SUM('A6 (2020)'!$U81:$Z81)=6,'A6 (2020)'!C81,"")</f>
        <v/>
      </c>
      <c r="F68" t="str">
        <f>IF(SUM('A6 (2020)'!$U81:$Z81)=6,'A6 (2020)'!D81,"")</f>
        <v/>
      </c>
      <c r="G68" t="str">
        <f>IF(SUM('A6 (2020)'!$U81:$Z81)=6,'A6 (2020)'!E81,"")</f>
        <v/>
      </c>
      <c r="H68" s="175" t="str">
        <f>IF(SUM('A6 (2020)'!$U81:$Z81)=6,'A6 (2020)'!F81,"")</f>
        <v/>
      </c>
      <c r="I68" s="175" t="str">
        <f>IF(SUM('A6 (2020)'!$U81:$Z81)=6,'A6 (2020)'!G81,"")</f>
        <v/>
      </c>
      <c r="J68" s="175" t="str">
        <f>IF(SUM('A6 (2020)'!$U81:$Z81)=6,'A6 (2020)'!H81,"")</f>
        <v/>
      </c>
    </row>
    <row r="69" spans="1:10" x14ac:dyDescent="0.25">
      <c r="A69" t="str">
        <f>IF(SUM('A6 (2020)'!U82:Z82)=6,'Angaben KH-Standort'!$D$25,"")</f>
        <v/>
      </c>
      <c r="B69" t="str">
        <f>IF(SUM('A6 (2020)'!U82:Z82)=6,'Angaben KH-Standort'!$D$26,"")</f>
        <v/>
      </c>
      <c r="C69" t="str">
        <f>IF(SUM('A6 (2020)'!U82:Z82)=6,'Angaben KH-Standort'!$D$12,"")</f>
        <v/>
      </c>
      <c r="D69" t="str">
        <f>IF(SUM('A6 (2020)'!U82:Z82)=6,'A1'!$F$14,"")</f>
        <v/>
      </c>
      <c r="E69" t="str">
        <f>IF(SUM('A6 (2020)'!$U82:$Z82)=6,'A6 (2020)'!C82,"")</f>
        <v/>
      </c>
      <c r="F69" t="str">
        <f>IF(SUM('A6 (2020)'!$U82:$Z82)=6,'A6 (2020)'!D82,"")</f>
        <v/>
      </c>
      <c r="G69" t="str">
        <f>IF(SUM('A6 (2020)'!$U82:$Z82)=6,'A6 (2020)'!E82,"")</f>
        <v/>
      </c>
      <c r="H69" s="175" t="str">
        <f>IF(SUM('A6 (2020)'!$U82:$Z82)=6,'A6 (2020)'!F82,"")</f>
        <v/>
      </c>
      <c r="I69" s="175" t="str">
        <f>IF(SUM('A6 (2020)'!$U82:$Z82)=6,'A6 (2020)'!G82,"")</f>
        <v/>
      </c>
      <c r="J69" s="175" t="str">
        <f>IF(SUM('A6 (2020)'!$U82:$Z82)=6,'A6 (2020)'!H82,"")</f>
        <v/>
      </c>
    </row>
    <row r="70" spans="1:10" x14ac:dyDescent="0.25">
      <c r="A70" t="str">
        <f>IF(SUM('A6 (2020)'!U83:Z83)=6,'Angaben KH-Standort'!$D$25,"")</f>
        <v/>
      </c>
      <c r="B70" t="str">
        <f>IF(SUM('A6 (2020)'!U83:Z83)=6,'Angaben KH-Standort'!$D$26,"")</f>
        <v/>
      </c>
      <c r="C70" t="str">
        <f>IF(SUM('A6 (2020)'!U83:Z83)=6,'Angaben KH-Standort'!$D$12,"")</f>
        <v/>
      </c>
      <c r="D70" t="str">
        <f>IF(SUM('A6 (2020)'!U83:Z83)=6,'A1'!$F$14,"")</f>
        <v/>
      </c>
      <c r="E70" t="str">
        <f>IF(SUM('A6 (2020)'!$U83:$Z83)=6,'A6 (2020)'!C83,"")</f>
        <v/>
      </c>
      <c r="F70" t="str">
        <f>IF(SUM('A6 (2020)'!$U83:$Z83)=6,'A6 (2020)'!D83,"")</f>
        <v/>
      </c>
      <c r="G70" t="str">
        <f>IF(SUM('A6 (2020)'!$U83:$Z83)=6,'A6 (2020)'!E83,"")</f>
        <v/>
      </c>
      <c r="H70" s="175" t="str">
        <f>IF(SUM('A6 (2020)'!$U83:$Z83)=6,'A6 (2020)'!F83,"")</f>
        <v/>
      </c>
      <c r="I70" s="175" t="str">
        <f>IF(SUM('A6 (2020)'!$U83:$Z83)=6,'A6 (2020)'!G83,"")</f>
        <v/>
      </c>
      <c r="J70" s="175" t="str">
        <f>IF(SUM('A6 (2020)'!$U83:$Z83)=6,'A6 (2020)'!H83,"")</f>
        <v/>
      </c>
    </row>
    <row r="71" spans="1:10" x14ac:dyDescent="0.25">
      <c r="A71" t="str">
        <f>IF(SUM('A6 (2020)'!U84:Z84)=6,'Angaben KH-Standort'!$D$25,"")</f>
        <v/>
      </c>
      <c r="B71" t="str">
        <f>IF(SUM('A6 (2020)'!U84:Z84)=6,'Angaben KH-Standort'!$D$26,"")</f>
        <v/>
      </c>
      <c r="C71" t="str">
        <f>IF(SUM('A6 (2020)'!U84:Z84)=6,'Angaben KH-Standort'!$D$12,"")</f>
        <v/>
      </c>
      <c r="D71" t="str">
        <f>IF(SUM('A6 (2020)'!U84:Z84)=6,'A1'!$F$14,"")</f>
        <v/>
      </c>
      <c r="E71" t="str">
        <f>IF(SUM('A6 (2020)'!$U84:$Z84)=6,'A6 (2020)'!C84,"")</f>
        <v/>
      </c>
      <c r="F71" t="str">
        <f>IF(SUM('A6 (2020)'!$U84:$Z84)=6,'A6 (2020)'!D84,"")</f>
        <v/>
      </c>
      <c r="G71" t="str">
        <f>IF(SUM('A6 (2020)'!$U84:$Z84)=6,'A6 (2020)'!E84,"")</f>
        <v/>
      </c>
      <c r="H71" s="175" t="str">
        <f>IF(SUM('A6 (2020)'!$U84:$Z84)=6,'A6 (2020)'!F84,"")</f>
        <v/>
      </c>
      <c r="I71" s="175" t="str">
        <f>IF(SUM('A6 (2020)'!$U84:$Z84)=6,'A6 (2020)'!G84,"")</f>
        <v/>
      </c>
      <c r="J71" s="175" t="str">
        <f>IF(SUM('A6 (2020)'!$U84:$Z84)=6,'A6 (2020)'!H84,"")</f>
        <v/>
      </c>
    </row>
    <row r="72" spans="1:10" x14ac:dyDescent="0.25">
      <c r="A72" t="str">
        <f>IF(SUM('A6 (2020)'!U85:Z85)=6,'Angaben KH-Standort'!$D$25,"")</f>
        <v/>
      </c>
      <c r="B72" t="str">
        <f>IF(SUM('A6 (2020)'!U85:Z85)=6,'Angaben KH-Standort'!$D$26,"")</f>
        <v/>
      </c>
      <c r="C72" t="str">
        <f>IF(SUM('A6 (2020)'!U85:Z85)=6,'Angaben KH-Standort'!$D$12,"")</f>
        <v/>
      </c>
      <c r="D72" t="str">
        <f>IF(SUM('A6 (2020)'!U85:Z85)=6,'A1'!$F$14,"")</f>
        <v/>
      </c>
      <c r="E72" t="str">
        <f>IF(SUM('A6 (2020)'!$U85:$Z85)=6,'A6 (2020)'!C85,"")</f>
        <v/>
      </c>
      <c r="F72" t="str">
        <f>IF(SUM('A6 (2020)'!$U85:$Z85)=6,'A6 (2020)'!D85,"")</f>
        <v/>
      </c>
      <c r="G72" t="str">
        <f>IF(SUM('A6 (2020)'!$U85:$Z85)=6,'A6 (2020)'!E85,"")</f>
        <v/>
      </c>
      <c r="H72" s="175" t="str">
        <f>IF(SUM('A6 (2020)'!$U85:$Z85)=6,'A6 (2020)'!F85,"")</f>
        <v/>
      </c>
      <c r="I72" s="175" t="str">
        <f>IF(SUM('A6 (2020)'!$U85:$Z85)=6,'A6 (2020)'!G85,"")</f>
        <v/>
      </c>
      <c r="J72" s="175" t="str">
        <f>IF(SUM('A6 (2020)'!$U85:$Z85)=6,'A6 (2020)'!H85,"")</f>
        <v/>
      </c>
    </row>
    <row r="73" spans="1:10" x14ac:dyDescent="0.25">
      <c r="A73" t="str">
        <f>IF(SUM('A6 (2020)'!U86:Z86)=6,'Angaben KH-Standort'!$D$25,"")</f>
        <v/>
      </c>
      <c r="B73" t="str">
        <f>IF(SUM('A6 (2020)'!U86:Z86)=6,'Angaben KH-Standort'!$D$26,"")</f>
        <v/>
      </c>
      <c r="C73" t="str">
        <f>IF(SUM('A6 (2020)'!U86:Z86)=6,'Angaben KH-Standort'!$D$12,"")</f>
        <v/>
      </c>
      <c r="D73" t="str">
        <f>IF(SUM('A6 (2020)'!U86:Z86)=6,'A1'!$F$14,"")</f>
        <v/>
      </c>
      <c r="E73" t="str">
        <f>IF(SUM('A6 (2020)'!$U86:$Z86)=6,'A6 (2020)'!C86,"")</f>
        <v/>
      </c>
      <c r="F73" t="str">
        <f>IF(SUM('A6 (2020)'!$U86:$Z86)=6,'A6 (2020)'!D86,"")</f>
        <v/>
      </c>
      <c r="G73" t="str">
        <f>IF(SUM('A6 (2020)'!$U86:$Z86)=6,'A6 (2020)'!E86,"")</f>
        <v/>
      </c>
      <c r="H73" s="175" t="str">
        <f>IF(SUM('A6 (2020)'!$U86:$Z86)=6,'A6 (2020)'!F86,"")</f>
        <v/>
      </c>
      <c r="I73" s="175" t="str">
        <f>IF(SUM('A6 (2020)'!$U86:$Z86)=6,'A6 (2020)'!G86,"")</f>
        <v/>
      </c>
      <c r="J73" s="175" t="str">
        <f>IF(SUM('A6 (2020)'!$U86:$Z86)=6,'A6 (2020)'!H86,"")</f>
        <v/>
      </c>
    </row>
    <row r="74" spans="1:10" x14ac:dyDescent="0.25">
      <c r="A74" t="str">
        <f>IF(SUM('A6 (2020)'!U87:Z87)=6,'Angaben KH-Standort'!$D$25,"")</f>
        <v/>
      </c>
      <c r="B74" t="str">
        <f>IF(SUM('A6 (2020)'!U87:Z87)=6,'Angaben KH-Standort'!$D$26,"")</f>
        <v/>
      </c>
      <c r="C74" t="str">
        <f>IF(SUM('A6 (2020)'!U87:Z87)=6,'Angaben KH-Standort'!$D$12,"")</f>
        <v/>
      </c>
      <c r="D74" t="str">
        <f>IF(SUM('A6 (2020)'!U87:Z87)=6,'A1'!$F$14,"")</f>
        <v/>
      </c>
      <c r="E74" t="str">
        <f>IF(SUM('A6 (2020)'!$U87:$Z87)=6,'A6 (2020)'!C87,"")</f>
        <v/>
      </c>
      <c r="F74" t="str">
        <f>IF(SUM('A6 (2020)'!$U87:$Z87)=6,'A6 (2020)'!D87,"")</f>
        <v/>
      </c>
      <c r="G74" t="str">
        <f>IF(SUM('A6 (2020)'!$U87:$Z87)=6,'A6 (2020)'!E87,"")</f>
        <v/>
      </c>
      <c r="H74" s="175" t="str">
        <f>IF(SUM('A6 (2020)'!$U87:$Z87)=6,'A6 (2020)'!F87,"")</f>
        <v/>
      </c>
      <c r="I74" s="175" t="str">
        <f>IF(SUM('A6 (2020)'!$U87:$Z87)=6,'A6 (2020)'!G87,"")</f>
        <v/>
      </c>
      <c r="J74" s="175" t="str">
        <f>IF(SUM('A6 (2020)'!$U87:$Z87)=6,'A6 (2020)'!H87,"")</f>
        <v/>
      </c>
    </row>
    <row r="75" spans="1:10" x14ac:dyDescent="0.25">
      <c r="A75" t="str">
        <f>IF(SUM('A6 (2020)'!U88:Z88)=6,'Angaben KH-Standort'!$D$25,"")</f>
        <v/>
      </c>
      <c r="B75" t="str">
        <f>IF(SUM('A6 (2020)'!U88:Z88)=6,'Angaben KH-Standort'!$D$26,"")</f>
        <v/>
      </c>
      <c r="C75" t="str">
        <f>IF(SUM('A6 (2020)'!U88:Z88)=6,'Angaben KH-Standort'!$D$12,"")</f>
        <v/>
      </c>
      <c r="D75" t="str">
        <f>IF(SUM('A6 (2020)'!U88:Z88)=6,'A1'!$F$14,"")</f>
        <v/>
      </c>
      <c r="E75" t="str">
        <f>IF(SUM('A6 (2020)'!$U88:$Z88)=6,'A6 (2020)'!C88,"")</f>
        <v/>
      </c>
      <c r="F75" t="str">
        <f>IF(SUM('A6 (2020)'!$U88:$Z88)=6,'A6 (2020)'!D88,"")</f>
        <v/>
      </c>
      <c r="G75" t="str">
        <f>IF(SUM('A6 (2020)'!$U88:$Z88)=6,'A6 (2020)'!E88,"")</f>
        <v/>
      </c>
      <c r="H75" s="175" t="str">
        <f>IF(SUM('A6 (2020)'!$U88:$Z88)=6,'A6 (2020)'!F88,"")</f>
        <v/>
      </c>
      <c r="I75" s="175" t="str">
        <f>IF(SUM('A6 (2020)'!$U88:$Z88)=6,'A6 (2020)'!G88,"")</f>
        <v/>
      </c>
      <c r="J75" s="175" t="str">
        <f>IF(SUM('A6 (2020)'!$U88:$Z88)=6,'A6 (2020)'!H88,"")</f>
        <v/>
      </c>
    </row>
    <row r="76" spans="1:10" x14ac:dyDescent="0.25">
      <c r="A76" t="str">
        <f>IF(SUM('A6 (2020)'!U89:Z89)=6,'Angaben KH-Standort'!$D$25,"")</f>
        <v/>
      </c>
      <c r="B76" t="str">
        <f>IF(SUM('A6 (2020)'!U89:Z89)=6,'Angaben KH-Standort'!$D$26,"")</f>
        <v/>
      </c>
      <c r="C76" t="str">
        <f>IF(SUM('A6 (2020)'!U89:Z89)=6,'Angaben KH-Standort'!$D$12,"")</f>
        <v/>
      </c>
      <c r="D76" t="str">
        <f>IF(SUM('A6 (2020)'!U89:Z89)=6,'A1'!$F$14,"")</f>
        <v/>
      </c>
      <c r="E76" t="str">
        <f>IF(SUM('A6 (2020)'!$U89:$Z89)=6,'A6 (2020)'!C89,"")</f>
        <v/>
      </c>
      <c r="F76" t="str">
        <f>IF(SUM('A6 (2020)'!$U89:$Z89)=6,'A6 (2020)'!D89,"")</f>
        <v/>
      </c>
      <c r="G76" t="str">
        <f>IF(SUM('A6 (2020)'!$U89:$Z89)=6,'A6 (2020)'!E89,"")</f>
        <v/>
      </c>
      <c r="H76" s="175" t="str">
        <f>IF(SUM('A6 (2020)'!$U89:$Z89)=6,'A6 (2020)'!F89,"")</f>
        <v/>
      </c>
      <c r="I76" s="175" t="str">
        <f>IF(SUM('A6 (2020)'!$U89:$Z89)=6,'A6 (2020)'!G89,"")</f>
        <v/>
      </c>
      <c r="J76" s="175" t="str">
        <f>IF(SUM('A6 (2020)'!$U89:$Z89)=6,'A6 (2020)'!H89,"")</f>
        <v/>
      </c>
    </row>
    <row r="77" spans="1:10" x14ac:dyDescent="0.25">
      <c r="A77" t="str">
        <f>IF(SUM('A6 (2020)'!U90:Z90)=6,'Angaben KH-Standort'!$D$25,"")</f>
        <v/>
      </c>
      <c r="B77" t="str">
        <f>IF(SUM('A6 (2020)'!U90:Z90)=6,'Angaben KH-Standort'!$D$26,"")</f>
        <v/>
      </c>
      <c r="C77" t="str">
        <f>IF(SUM('A6 (2020)'!U90:Z90)=6,'Angaben KH-Standort'!$D$12,"")</f>
        <v/>
      </c>
      <c r="D77" t="str">
        <f>IF(SUM('A6 (2020)'!U90:Z90)=6,'A1'!$F$14,"")</f>
        <v/>
      </c>
      <c r="E77" t="str">
        <f>IF(SUM('A6 (2020)'!$U90:$Z90)=6,'A6 (2020)'!C90,"")</f>
        <v/>
      </c>
      <c r="F77" t="str">
        <f>IF(SUM('A6 (2020)'!$U90:$Z90)=6,'A6 (2020)'!D90,"")</f>
        <v/>
      </c>
      <c r="G77" t="str">
        <f>IF(SUM('A6 (2020)'!$U90:$Z90)=6,'A6 (2020)'!E90,"")</f>
        <v/>
      </c>
      <c r="H77" s="175" t="str">
        <f>IF(SUM('A6 (2020)'!$U90:$Z90)=6,'A6 (2020)'!F90,"")</f>
        <v/>
      </c>
      <c r="I77" s="175" t="str">
        <f>IF(SUM('A6 (2020)'!$U90:$Z90)=6,'A6 (2020)'!G90,"")</f>
        <v/>
      </c>
      <c r="J77" s="175" t="str">
        <f>IF(SUM('A6 (2020)'!$U90:$Z90)=6,'A6 (2020)'!H90,"")</f>
        <v/>
      </c>
    </row>
    <row r="78" spans="1:10" x14ac:dyDescent="0.25">
      <c r="A78" t="str">
        <f>IF(SUM('A6 (2020)'!U91:Z91)=6,'Angaben KH-Standort'!$D$25,"")</f>
        <v/>
      </c>
      <c r="B78" t="str">
        <f>IF(SUM('A6 (2020)'!U91:Z91)=6,'Angaben KH-Standort'!$D$26,"")</f>
        <v/>
      </c>
      <c r="C78" t="str">
        <f>IF(SUM('A6 (2020)'!U91:Z91)=6,'Angaben KH-Standort'!$D$12,"")</f>
        <v/>
      </c>
      <c r="D78" t="str">
        <f>IF(SUM('A6 (2020)'!U91:Z91)=6,'A1'!$F$14,"")</f>
        <v/>
      </c>
      <c r="E78" t="str">
        <f>IF(SUM('A6 (2020)'!$U91:$Z91)=6,'A6 (2020)'!C91,"")</f>
        <v/>
      </c>
      <c r="F78" t="str">
        <f>IF(SUM('A6 (2020)'!$U91:$Z91)=6,'A6 (2020)'!D91,"")</f>
        <v/>
      </c>
      <c r="G78" t="str">
        <f>IF(SUM('A6 (2020)'!$U91:$Z91)=6,'A6 (2020)'!E91,"")</f>
        <v/>
      </c>
      <c r="H78" s="175" t="str">
        <f>IF(SUM('A6 (2020)'!$U91:$Z91)=6,'A6 (2020)'!F91,"")</f>
        <v/>
      </c>
      <c r="I78" s="175" t="str">
        <f>IF(SUM('A6 (2020)'!$U91:$Z91)=6,'A6 (2020)'!G91,"")</f>
        <v/>
      </c>
      <c r="J78" s="175" t="str">
        <f>IF(SUM('A6 (2020)'!$U91:$Z91)=6,'A6 (2020)'!H91,"")</f>
        <v/>
      </c>
    </row>
    <row r="79" spans="1:10" x14ac:dyDescent="0.25">
      <c r="A79" t="str">
        <f>IF(SUM('A6 (2020)'!U92:Z92)=6,'Angaben KH-Standort'!$D$25,"")</f>
        <v/>
      </c>
      <c r="B79" t="str">
        <f>IF(SUM('A6 (2020)'!U92:Z92)=6,'Angaben KH-Standort'!$D$26,"")</f>
        <v/>
      </c>
      <c r="C79" t="str">
        <f>IF(SUM('A6 (2020)'!U92:Z92)=6,'Angaben KH-Standort'!$D$12,"")</f>
        <v/>
      </c>
      <c r="D79" t="str">
        <f>IF(SUM('A6 (2020)'!U92:Z92)=6,'A1'!$F$14,"")</f>
        <v/>
      </c>
      <c r="E79" t="str">
        <f>IF(SUM('A6 (2020)'!$U92:$Z92)=6,'A6 (2020)'!C92,"")</f>
        <v/>
      </c>
      <c r="F79" t="str">
        <f>IF(SUM('A6 (2020)'!$U92:$Z92)=6,'A6 (2020)'!D92,"")</f>
        <v/>
      </c>
      <c r="G79" t="str">
        <f>IF(SUM('A6 (2020)'!$U92:$Z92)=6,'A6 (2020)'!E92,"")</f>
        <v/>
      </c>
      <c r="H79" s="175" t="str">
        <f>IF(SUM('A6 (2020)'!$U92:$Z92)=6,'A6 (2020)'!F92,"")</f>
        <v/>
      </c>
      <c r="I79" s="175" t="str">
        <f>IF(SUM('A6 (2020)'!$U92:$Z92)=6,'A6 (2020)'!G92,"")</f>
        <v/>
      </c>
      <c r="J79" s="175" t="str">
        <f>IF(SUM('A6 (2020)'!$U92:$Z92)=6,'A6 (2020)'!H92,"")</f>
        <v/>
      </c>
    </row>
    <row r="80" spans="1:10" x14ac:dyDescent="0.25">
      <c r="A80" t="str">
        <f>IF(SUM('A6 (2020)'!U93:Z93)=6,'Angaben KH-Standort'!$D$25,"")</f>
        <v/>
      </c>
      <c r="B80" t="str">
        <f>IF(SUM('A6 (2020)'!U93:Z93)=6,'Angaben KH-Standort'!$D$26,"")</f>
        <v/>
      </c>
      <c r="C80" t="str">
        <f>IF(SUM('A6 (2020)'!U93:Z93)=6,'Angaben KH-Standort'!$D$12,"")</f>
        <v/>
      </c>
      <c r="D80" t="str">
        <f>IF(SUM('A6 (2020)'!U93:Z93)=6,'A1'!$F$14,"")</f>
        <v/>
      </c>
      <c r="E80" t="str">
        <f>IF(SUM('A6 (2020)'!$U93:$Z93)=6,'A6 (2020)'!C93,"")</f>
        <v/>
      </c>
      <c r="F80" t="str">
        <f>IF(SUM('A6 (2020)'!$U93:$Z93)=6,'A6 (2020)'!D93,"")</f>
        <v/>
      </c>
      <c r="G80" t="str">
        <f>IF(SUM('A6 (2020)'!$U93:$Z93)=6,'A6 (2020)'!E93,"")</f>
        <v/>
      </c>
      <c r="H80" s="175" t="str">
        <f>IF(SUM('A6 (2020)'!$U93:$Z93)=6,'A6 (2020)'!F93,"")</f>
        <v/>
      </c>
      <c r="I80" s="175" t="str">
        <f>IF(SUM('A6 (2020)'!$U93:$Z93)=6,'A6 (2020)'!G93,"")</f>
        <v/>
      </c>
      <c r="J80" s="175" t="str">
        <f>IF(SUM('A6 (2020)'!$U93:$Z93)=6,'A6 (2020)'!H93,"")</f>
        <v/>
      </c>
    </row>
    <row r="81" spans="1:10" x14ac:dyDescent="0.25">
      <c r="A81" t="str">
        <f>IF(SUM('A6 (2020)'!U94:Z94)=6,'Angaben KH-Standort'!$D$25,"")</f>
        <v/>
      </c>
      <c r="B81" t="str">
        <f>IF(SUM('A6 (2020)'!U94:Z94)=6,'Angaben KH-Standort'!$D$26,"")</f>
        <v/>
      </c>
      <c r="C81" t="str">
        <f>IF(SUM('A6 (2020)'!U94:Z94)=6,'Angaben KH-Standort'!$D$12,"")</f>
        <v/>
      </c>
      <c r="D81" t="str">
        <f>IF(SUM('A6 (2020)'!U94:Z94)=6,'A1'!$F$14,"")</f>
        <v/>
      </c>
      <c r="E81" t="str">
        <f>IF(SUM('A6 (2020)'!$U94:$Z94)=6,'A6 (2020)'!C94,"")</f>
        <v/>
      </c>
      <c r="F81" t="str">
        <f>IF(SUM('A6 (2020)'!$U94:$Z94)=6,'A6 (2020)'!D94,"")</f>
        <v/>
      </c>
      <c r="G81" t="str">
        <f>IF(SUM('A6 (2020)'!$U94:$Z94)=6,'A6 (2020)'!E94,"")</f>
        <v/>
      </c>
      <c r="H81" s="175" t="str">
        <f>IF(SUM('A6 (2020)'!$U94:$Z94)=6,'A6 (2020)'!F94,"")</f>
        <v/>
      </c>
      <c r="I81" s="175" t="str">
        <f>IF(SUM('A6 (2020)'!$U94:$Z94)=6,'A6 (2020)'!G94,"")</f>
        <v/>
      </c>
      <c r="J81" s="175" t="str">
        <f>IF(SUM('A6 (2020)'!$U94:$Z94)=6,'A6 (2020)'!H94,"")</f>
        <v/>
      </c>
    </row>
    <row r="82" spans="1:10" x14ac:dyDescent="0.25">
      <c r="A82" t="str">
        <f>IF(SUM('A6 (2020)'!U95:Z95)=6,'Angaben KH-Standort'!$D$25,"")</f>
        <v/>
      </c>
      <c r="B82" t="str">
        <f>IF(SUM('A6 (2020)'!U95:Z95)=6,'Angaben KH-Standort'!$D$26,"")</f>
        <v/>
      </c>
      <c r="C82" t="str">
        <f>IF(SUM('A6 (2020)'!U95:Z95)=6,'Angaben KH-Standort'!$D$12,"")</f>
        <v/>
      </c>
      <c r="D82" t="str">
        <f>IF(SUM('A6 (2020)'!U95:Z95)=6,'A1'!$F$14,"")</f>
        <v/>
      </c>
      <c r="E82" t="str">
        <f>IF(SUM('A6 (2020)'!$U95:$Z95)=6,'A6 (2020)'!C95,"")</f>
        <v/>
      </c>
      <c r="F82" t="str">
        <f>IF(SUM('A6 (2020)'!$U95:$Z95)=6,'A6 (2020)'!D95,"")</f>
        <v/>
      </c>
      <c r="G82" t="str">
        <f>IF(SUM('A6 (2020)'!$U95:$Z95)=6,'A6 (2020)'!E95,"")</f>
        <v/>
      </c>
      <c r="H82" s="175" t="str">
        <f>IF(SUM('A6 (2020)'!$U95:$Z95)=6,'A6 (2020)'!F95,"")</f>
        <v/>
      </c>
      <c r="I82" s="175" t="str">
        <f>IF(SUM('A6 (2020)'!$U95:$Z95)=6,'A6 (2020)'!G95,"")</f>
        <v/>
      </c>
      <c r="J82" s="175" t="str">
        <f>IF(SUM('A6 (2020)'!$U95:$Z95)=6,'A6 (2020)'!H95,"")</f>
        <v/>
      </c>
    </row>
    <row r="83" spans="1:10" x14ac:dyDescent="0.25">
      <c r="A83" t="str">
        <f>IF(SUM('A6 (2020)'!U96:Z96)=6,'Angaben KH-Standort'!$D$25,"")</f>
        <v/>
      </c>
      <c r="B83" t="str">
        <f>IF(SUM('A6 (2020)'!U96:Z96)=6,'Angaben KH-Standort'!$D$26,"")</f>
        <v/>
      </c>
      <c r="C83" t="str">
        <f>IF(SUM('A6 (2020)'!U96:Z96)=6,'Angaben KH-Standort'!$D$12,"")</f>
        <v/>
      </c>
      <c r="D83" t="str">
        <f>IF(SUM('A6 (2020)'!U96:Z96)=6,'A1'!$F$14,"")</f>
        <v/>
      </c>
      <c r="E83" t="str">
        <f>IF(SUM('A6 (2020)'!$U96:$Z96)=6,'A6 (2020)'!C96,"")</f>
        <v/>
      </c>
      <c r="F83" t="str">
        <f>IF(SUM('A6 (2020)'!$U96:$Z96)=6,'A6 (2020)'!D96,"")</f>
        <v/>
      </c>
      <c r="G83" t="str">
        <f>IF(SUM('A6 (2020)'!$U96:$Z96)=6,'A6 (2020)'!E96,"")</f>
        <v/>
      </c>
      <c r="H83" s="175" t="str">
        <f>IF(SUM('A6 (2020)'!$U96:$Z96)=6,'A6 (2020)'!F96,"")</f>
        <v/>
      </c>
      <c r="I83" s="175" t="str">
        <f>IF(SUM('A6 (2020)'!$U96:$Z96)=6,'A6 (2020)'!G96,"")</f>
        <v/>
      </c>
      <c r="J83" s="175" t="str">
        <f>IF(SUM('A6 (2020)'!$U96:$Z96)=6,'A6 (2020)'!H96,"")</f>
        <v/>
      </c>
    </row>
    <row r="84" spans="1:10" x14ac:dyDescent="0.25">
      <c r="A84" t="str">
        <f>IF(SUM('A6 (2020)'!U97:Z97)=6,'Angaben KH-Standort'!$D$25,"")</f>
        <v/>
      </c>
      <c r="B84" t="str">
        <f>IF(SUM('A6 (2020)'!U97:Z97)=6,'Angaben KH-Standort'!$D$26,"")</f>
        <v/>
      </c>
      <c r="C84" t="str">
        <f>IF(SUM('A6 (2020)'!U97:Z97)=6,'Angaben KH-Standort'!$D$12,"")</f>
        <v/>
      </c>
      <c r="D84" t="str">
        <f>IF(SUM('A6 (2020)'!U97:Z97)=6,'A1'!$F$14,"")</f>
        <v/>
      </c>
      <c r="E84" t="str">
        <f>IF(SUM('A6 (2020)'!$U97:$Z97)=6,'A6 (2020)'!C97,"")</f>
        <v/>
      </c>
      <c r="F84" t="str">
        <f>IF(SUM('A6 (2020)'!$U97:$Z97)=6,'A6 (2020)'!D97,"")</f>
        <v/>
      </c>
      <c r="G84" t="str">
        <f>IF(SUM('A6 (2020)'!$U97:$Z97)=6,'A6 (2020)'!E97,"")</f>
        <v/>
      </c>
      <c r="H84" s="175" t="str">
        <f>IF(SUM('A6 (2020)'!$U97:$Z97)=6,'A6 (2020)'!F97,"")</f>
        <v/>
      </c>
      <c r="I84" s="175" t="str">
        <f>IF(SUM('A6 (2020)'!$U97:$Z97)=6,'A6 (2020)'!G97,"")</f>
        <v/>
      </c>
      <c r="J84" s="175" t="str">
        <f>IF(SUM('A6 (2020)'!$U97:$Z97)=6,'A6 (2020)'!H97,"")</f>
        <v/>
      </c>
    </row>
    <row r="85" spans="1:10" x14ac:dyDescent="0.25">
      <c r="A85" t="str">
        <f>IF(SUM('A6 (2020)'!U98:Z98)=6,'Angaben KH-Standort'!$D$25,"")</f>
        <v/>
      </c>
      <c r="B85" t="str">
        <f>IF(SUM('A6 (2020)'!U98:Z98)=6,'Angaben KH-Standort'!$D$26,"")</f>
        <v/>
      </c>
      <c r="C85" t="str">
        <f>IF(SUM('A6 (2020)'!U98:Z98)=6,'Angaben KH-Standort'!$D$12,"")</f>
        <v/>
      </c>
      <c r="D85" t="str">
        <f>IF(SUM('A6 (2020)'!U98:Z98)=6,'A1'!$F$14,"")</f>
        <v/>
      </c>
      <c r="E85" t="str">
        <f>IF(SUM('A6 (2020)'!$U98:$Z98)=6,'A6 (2020)'!C98,"")</f>
        <v/>
      </c>
      <c r="F85" t="str">
        <f>IF(SUM('A6 (2020)'!$U98:$Z98)=6,'A6 (2020)'!D98,"")</f>
        <v/>
      </c>
      <c r="G85" t="str">
        <f>IF(SUM('A6 (2020)'!$U98:$Z98)=6,'A6 (2020)'!E98,"")</f>
        <v/>
      </c>
      <c r="H85" s="175" t="str">
        <f>IF(SUM('A6 (2020)'!$U98:$Z98)=6,'A6 (2020)'!F98,"")</f>
        <v/>
      </c>
      <c r="I85" s="175" t="str">
        <f>IF(SUM('A6 (2020)'!$U98:$Z98)=6,'A6 (2020)'!G98,"")</f>
        <v/>
      </c>
      <c r="J85" s="175" t="str">
        <f>IF(SUM('A6 (2020)'!$U98:$Z98)=6,'A6 (2020)'!H98,"")</f>
        <v/>
      </c>
    </row>
    <row r="86" spans="1:10" x14ac:dyDescent="0.25">
      <c r="A86" t="str">
        <f>IF(SUM('A6 (2020)'!U99:Z99)=6,'Angaben KH-Standort'!$D$25,"")</f>
        <v/>
      </c>
      <c r="B86" t="str">
        <f>IF(SUM('A6 (2020)'!U99:Z99)=6,'Angaben KH-Standort'!$D$26,"")</f>
        <v/>
      </c>
      <c r="C86" t="str">
        <f>IF(SUM('A6 (2020)'!U99:Z99)=6,'Angaben KH-Standort'!$D$12,"")</f>
        <v/>
      </c>
      <c r="D86" t="str">
        <f>IF(SUM('A6 (2020)'!U99:Z99)=6,'A1'!$F$14,"")</f>
        <v/>
      </c>
      <c r="E86" t="str">
        <f>IF(SUM('A6 (2020)'!$U99:$Z99)=6,'A6 (2020)'!C99,"")</f>
        <v/>
      </c>
      <c r="F86" t="str">
        <f>IF(SUM('A6 (2020)'!$U99:$Z99)=6,'A6 (2020)'!D99,"")</f>
        <v/>
      </c>
      <c r="G86" t="str">
        <f>IF(SUM('A6 (2020)'!$U99:$Z99)=6,'A6 (2020)'!E99,"")</f>
        <v/>
      </c>
      <c r="H86" s="175" t="str">
        <f>IF(SUM('A6 (2020)'!$U99:$Z99)=6,'A6 (2020)'!F99,"")</f>
        <v/>
      </c>
      <c r="I86" s="175" t="str">
        <f>IF(SUM('A6 (2020)'!$U99:$Z99)=6,'A6 (2020)'!G99,"")</f>
        <v/>
      </c>
      <c r="J86" s="175" t="str">
        <f>IF(SUM('A6 (2020)'!$U99:$Z99)=6,'A6 (2020)'!H99,"")</f>
        <v/>
      </c>
    </row>
    <row r="87" spans="1:10" x14ac:dyDescent="0.25">
      <c r="A87" t="str">
        <f>IF(SUM('A6 (2020)'!U100:Z100)=6,'Angaben KH-Standort'!$D$25,"")</f>
        <v/>
      </c>
      <c r="B87" t="str">
        <f>IF(SUM('A6 (2020)'!U100:Z100)=6,'Angaben KH-Standort'!$D$26,"")</f>
        <v/>
      </c>
      <c r="C87" t="str">
        <f>IF(SUM('A6 (2020)'!U100:Z100)=6,'Angaben KH-Standort'!$D$12,"")</f>
        <v/>
      </c>
      <c r="D87" t="str">
        <f>IF(SUM('A6 (2020)'!U100:Z100)=6,'A1'!$F$14,"")</f>
        <v/>
      </c>
      <c r="E87" t="str">
        <f>IF(SUM('A6 (2020)'!$U100:$Z100)=6,'A6 (2020)'!C100,"")</f>
        <v/>
      </c>
      <c r="F87" t="str">
        <f>IF(SUM('A6 (2020)'!$U100:$Z100)=6,'A6 (2020)'!D100,"")</f>
        <v/>
      </c>
      <c r="G87" t="str">
        <f>IF(SUM('A6 (2020)'!$U100:$Z100)=6,'A6 (2020)'!E100,"")</f>
        <v/>
      </c>
      <c r="H87" s="175" t="str">
        <f>IF(SUM('A6 (2020)'!$U100:$Z100)=6,'A6 (2020)'!F100,"")</f>
        <v/>
      </c>
      <c r="I87" s="175" t="str">
        <f>IF(SUM('A6 (2020)'!$U100:$Z100)=6,'A6 (2020)'!G100,"")</f>
        <v/>
      </c>
      <c r="J87" s="175" t="str">
        <f>IF(SUM('A6 (2020)'!$U100:$Z100)=6,'A6 (2020)'!H100,"")</f>
        <v/>
      </c>
    </row>
    <row r="88" spans="1:10" x14ac:dyDescent="0.25">
      <c r="A88" t="str">
        <f>IF(SUM('A6 (2020)'!U101:Z101)=6,'Angaben KH-Standort'!$D$25,"")</f>
        <v/>
      </c>
      <c r="B88" t="str">
        <f>IF(SUM('A6 (2020)'!U101:Z101)=6,'Angaben KH-Standort'!$D$26,"")</f>
        <v/>
      </c>
      <c r="C88" t="str">
        <f>IF(SUM('A6 (2020)'!U101:Z101)=6,'Angaben KH-Standort'!$D$12,"")</f>
        <v/>
      </c>
      <c r="D88" t="str">
        <f>IF(SUM('A6 (2020)'!U101:Z101)=6,'A1'!$F$14,"")</f>
        <v/>
      </c>
      <c r="E88" t="str">
        <f>IF(SUM('A6 (2020)'!$U101:$Z101)=6,'A6 (2020)'!C101,"")</f>
        <v/>
      </c>
      <c r="F88" t="str">
        <f>IF(SUM('A6 (2020)'!$U101:$Z101)=6,'A6 (2020)'!D101,"")</f>
        <v/>
      </c>
      <c r="G88" t="str">
        <f>IF(SUM('A6 (2020)'!$U101:$Z101)=6,'A6 (2020)'!E101,"")</f>
        <v/>
      </c>
      <c r="H88" s="175" t="str">
        <f>IF(SUM('A6 (2020)'!$U101:$Z101)=6,'A6 (2020)'!F101,"")</f>
        <v/>
      </c>
      <c r="I88" s="175" t="str">
        <f>IF(SUM('A6 (2020)'!$U101:$Z101)=6,'A6 (2020)'!G101,"")</f>
        <v/>
      </c>
      <c r="J88" s="175" t="str">
        <f>IF(SUM('A6 (2020)'!$U101:$Z101)=6,'A6 (2020)'!H101,"")</f>
        <v/>
      </c>
    </row>
    <row r="89" spans="1:10" x14ac:dyDescent="0.25">
      <c r="A89" t="str">
        <f>IF(SUM('A6 (2020)'!U102:Z102)=6,'Angaben KH-Standort'!$D$25,"")</f>
        <v/>
      </c>
      <c r="B89" t="str">
        <f>IF(SUM('A6 (2020)'!U102:Z102)=6,'Angaben KH-Standort'!$D$26,"")</f>
        <v/>
      </c>
      <c r="C89" t="str">
        <f>IF(SUM('A6 (2020)'!U102:Z102)=6,'Angaben KH-Standort'!$D$12,"")</f>
        <v/>
      </c>
      <c r="D89" t="str">
        <f>IF(SUM('A6 (2020)'!U102:Z102)=6,'A1'!$F$14,"")</f>
        <v/>
      </c>
      <c r="E89" t="str">
        <f>IF(SUM('A6 (2020)'!$U102:$Z102)=6,'A6 (2020)'!C102,"")</f>
        <v/>
      </c>
      <c r="F89" t="str">
        <f>IF(SUM('A6 (2020)'!$U102:$Z102)=6,'A6 (2020)'!D102,"")</f>
        <v/>
      </c>
      <c r="G89" t="str">
        <f>IF(SUM('A6 (2020)'!$U102:$Z102)=6,'A6 (2020)'!E102,"")</f>
        <v/>
      </c>
      <c r="H89" s="175" t="str">
        <f>IF(SUM('A6 (2020)'!$U102:$Z102)=6,'A6 (2020)'!F102,"")</f>
        <v/>
      </c>
      <c r="I89" s="175" t="str">
        <f>IF(SUM('A6 (2020)'!$U102:$Z102)=6,'A6 (2020)'!G102,"")</f>
        <v/>
      </c>
      <c r="J89" s="175" t="str">
        <f>IF(SUM('A6 (2020)'!$U102:$Z102)=6,'A6 (2020)'!H102,"")</f>
        <v/>
      </c>
    </row>
    <row r="90" spans="1:10" x14ac:dyDescent="0.25">
      <c r="A90" t="str">
        <f>IF(SUM('A6 (2020)'!U103:Z103)=6,'Angaben KH-Standort'!$D$25,"")</f>
        <v/>
      </c>
      <c r="B90" t="str">
        <f>IF(SUM('A6 (2020)'!U103:Z103)=6,'Angaben KH-Standort'!$D$26,"")</f>
        <v/>
      </c>
      <c r="C90" t="str">
        <f>IF(SUM('A6 (2020)'!U103:Z103)=6,'Angaben KH-Standort'!$D$12,"")</f>
        <v/>
      </c>
      <c r="D90" t="str">
        <f>IF(SUM('A6 (2020)'!U103:Z103)=6,'A1'!$F$14,"")</f>
        <v/>
      </c>
      <c r="E90" t="str">
        <f>IF(SUM('A6 (2020)'!$U103:$Z103)=6,'A6 (2020)'!C103,"")</f>
        <v/>
      </c>
      <c r="F90" t="str">
        <f>IF(SUM('A6 (2020)'!$U103:$Z103)=6,'A6 (2020)'!D103,"")</f>
        <v/>
      </c>
      <c r="G90" t="str">
        <f>IF(SUM('A6 (2020)'!$U103:$Z103)=6,'A6 (2020)'!E103,"")</f>
        <v/>
      </c>
      <c r="H90" s="175" t="str">
        <f>IF(SUM('A6 (2020)'!$U103:$Z103)=6,'A6 (2020)'!F103,"")</f>
        <v/>
      </c>
      <c r="I90" s="175" t="str">
        <f>IF(SUM('A6 (2020)'!$U103:$Z103)=6,'A6 (2020)'!G103,"")</f>
        <v/>
      </c>
      <c r="J90" s="175" t="str">
        <f>IF(SUM('A6 (2020)'!$U103:$Z103)=6,'A6 (2020)'!H103,"")</f>
        <v/>
      </c>
    </row>
    <row r="91" spans="1:10" x14ac:dyDescent="0.25">
      <c r="A91" t="str">
        <f>IF(SUM('A6 (2020)'!U104:Z104)=6,'Angaben KH-Standort'!$D$25,"")</f>
        <v/>
      </c>
      <c r="B91" t="str">
        <f>IF(SUM('A6 (2020)'!U104:Z104)=6,'Angaben KH-Standort'!$D$26,"")</f>
        <v/>
      </c>
      <c r="C91" t="str">
        <f>IF(SUM('A6 (2020)'!U104:Z104)=6,'Angaben KH-Standort'!$D$12,"")</f>
        <v/>
      </c>
      <c r="D91" t="str">
        <f>IF(SUM('A6 (2020)'!U104:Z104)=6,'A1'!$F$14,"")</f>
        <v/>
      </c>
      <c r="E91" t="str">
        <f>IF(SUM('A6 (2020)'!$U104:$Z104)=6,'A6 (2020)'!C104,"")</f>
        <v/>
      </c>
      <c r="F91" t="str">
        <f>IF(SUM('A6 (2020)'!$U104:$Z104)=6,'A6 (2020)'!D104,"")</f>
        <v/>
      </c>
      <c r="G91" t="str">
        <f>IF(SUM('A6 (2020)'!$U104:$Z104)=6,'A6 (2020)'!E104,"")</f>
        <v/>
      </c>
      <c r="H91" s="175" t="str">
        <f>IF(SUM('A6 (2020)'!$U104:$Z104)=6,'A6 (2020)'!F104,"")</f>
        <v/>
      </c>
      <c r="I91" s="175" t="str">
        <f>IF(SUM('A6 (2020)'!$U104:$Z104)=6,'A6 (2020)'!G104,"")</f>
        <v/>
      </c>
      <c r="J91" s="175" t="str">
        <f>IF(SUM('A6 (2020)'!$U104:$Z104)=6,'A6 (2020)'!H104,"")</f>
        <v/>
      </c>
    </row>
    <row r="92" spans="1:10" x14ac:dyDescent="0.25">
      <c r="A92" t="str">
        <f>IF(SUM('A6 (2020)'!U105:Z105)=6,'Angaben KH-Standort'!$D$25,"")</f>
        <v/>
      </c>
      <c r="B92" t="str">
        <f>IF(SUM('A6 (2020)'!U105:Z105)=6,'Angaben KH-Standort'!$D$26,"")</f>
        <v/>
      </c>
      <c r="C92" t="str">
        <f>IF(SUM('A6 (2020)'!U105:Z105)=6,'Angaben KH-Standort'!$D$12,"")</f>
        <v/>
      </c>
      <c r="D92" t="str">
        <f>IF(SUM('A6 (2020)'!U105:Z105)=6,'A1'!$F$14,"")</f>
        <v/>
      </c>
      <c r="E92" t="str">
        <f>IF(SUM('A6 (2020)'!$U105:$Z105)=6,'A6 (2020)'!C105,"")</f>
        <v/>
      </c>
      <c r="F92" t="str">
        <f>IF(SUM('A6 (2020)'!$U105:$Z105)=6,'A6 (2020)'!D105,"")</f>
        <v/>
      </c>
      <c r="G92" t="str">
        <f>IF(SUM('A6 (2020)'!$U105:$Z105)=6,'A6 (2020)'!E105,"")</f>
        <v/>
      </c>
      <c r="H92" s="175" t="str">
        <f>IF(SUM('A6 (2020)'!$U105:$Z105)=6,'A6 (2020)'!F105,"")</f>
        <v/>
      </c>
      <c r="I92" s="175" t="str">
        <f>IF(SUM('A6 (2020)'!$U105:$Z105)=6,'A6 (2020)'!G105,"")</f>
        <v/>
      </c>
      <c r="J92" s="175" t="str">
        <f>IF(SUM('A6 (2020)'!$U105:$Z105)=6,'A6 (2020)'!H105,"")</f>
        <v/>
      </c>
    </row>
    <row r="93" spans="1:10" x14ac:dyDescent="0.25">
      <c r="A93" t="str">
        <f>IF(SUM('A6 (2020)'!U106:Z106)=6,'Angaben KH-Standort'!$D$25,"")</f>
        <v/>
      </c>
      <c r="B93" t="str">
        <f>IF(SUM('A6 (2020)'!U106:Z106)=6,'Angaben KH-Standort'!$D$26,"")</f>
        <v/>
      </c>
      <c r="C93" t="str">
        <f>IF(SUM('A6 (2020)'!U106:Z106)=6,'Angaben KH-Standort'!$D$12,"")</f>
        <v/>
      </c>
      <c r="D93" t="str">
        <f>IF(SUM('A6 (2020)'!U106:Z106)=6,'A1'!$F$14,"")</f>
        <v/>
      </c>
      <c r="E93" t="str">
        <f>IF(SUM('A6 (2020)'!$U106:$Z106)=6,'A6 (2020)'!C106,"")</f>
        <v/>
      </c>
      <c r="F93" t="str">
        <f>IF(SUM('A6 (2020)'!$U106:$Z106)=6,'A6 (2020)'!D106,"")</f>
        <v/>
      </c>
      <c r="G93" t="str">
        <f>IF(SUM('A6 (2020)'!$U106:$Z106)=6,'A6 (2020)'!E106,"")</f>
        <v/>
      </c>
      <c r="H93" s="175" t="str">
        <f>IF(SUM('A6 (2020)'!$U106:$Z106)=6,'A6 (2020)'!F106,"")</f>
        <v/>
      </c>
      <c r="I93" s="175" t="str">
        <f>IF(SUM('A6 (2020)'!$U106:$Z106)=6,'A6 (2020)'!G106,"")</f>
        <v/>
      </c>
      <c r="J93" s="175" t="str">
        <f>IF(SUM('A6 (2020)'!$U106:$Z106)=6,'A6 (2020)'!H106,"")</f>
        <v/>
      </c>
    </row>
    <row r="94" spans="1:10" x14ac:dyDescent="0.25">
      <c r="A94" t="str">
        <f>IF(SUM('A6 (2020)'!U107:Z107)=6,'Angaben KH-Standort'!$D$25,"")</f>
        <v/>
      </c>
      <c r="B94" t="str">
        <f>IF(SUM('A6 (2020)'!U107:Z107)=6,'Angaben KH-Standort'!$D$26,"")</f>
        <v/>
      </c>
      <c r="C94" t="str">
        <f>IF(SUM('A6 (2020)'!U107:Z107)=6,'Angaben KH-Standort'!$D$12,"")</f>
        <v/>
      </c>
      <c r="D94" t="str">
        <f>IF(SUM('A6 (2020)'!U107:Z107)=6,'A1'!$F$14,"")</f>
        <v/>
      </c>
      <c r="E94" t="str">
        <f>IF(SUM('A6 (2020)'!$U107:$Z107)=6,'A6 (2020)'!C107,"")</f>
        <v/>
      </c>
      <c r="F94" t="str">
        <f>IF(SUM('A6 (2020)'!$U107:$Z107)=6,'A6 (2020)'!D107,"")</f>
        <v/>
      </c>
      <c r="G94" t="str">
        <f>IF(SUM('A6 (2020)'!$U107:$Z107)=6,'A6 (2020)'!E107,"")</f>
        <v/>
      </c>
      <c r="H94" s="175" t="str">
        <f>IF(SUM('A6 (2020)'!$U107:$Z107)=6,'A6 (2020)'!F107,"")</f>
        <v/>
      </c>
      <c r="I94" s="175" t="str">
        <f>IF(SUM('A6 (2020)'!$U107:$Z107)=6,'A6 (2020)'!G107,"")</f>
        <v/>
      </c>
      <c r="J94" s="175" t="str">
        <f>IF(SUM('A6 (2020)'!$U107:$Z107)=6,'A6 (2020)'!H107,"")</f>
        <v/>
      </c>
    </row>
    <row r="95" spans="1:10" x14ac:dyDescent="0.25">
      <c r="A95" t="str">
        <f>IF(SUM('A6 (2020)'!U108:Z108)=6,'Angaben KH-Standort'!$D$25,"")</f>
        <v/>
      </c>
      <c r="B95" t="str">
        <f>IF(SUM('A6 (2020)'!U108:Z108)=6,'Angaben KH-Standort'!$D$26,"")</f>
        <v/>
      </c>
      <c r="C95" t="str">
        <f>IF(SUM('A6 (2020)'!U108:Z108)=6,'Angaben KH-Standort'!$D$12,"")</f>
        <v/>
      </c>
      <c r="D95" t="str">
        <f>IF(SUM('A6 (2020)'!U108:Z108)=6,'A1'!$F$14,"")</f>
        <v/>
      </c>
      <c r="E95" t="str">
        <f>IF(SUM('A6 (2020)'!$U108:$Z108)=6,'A6 (2020)'!C108,"")</f>
        <v/>
      </c>
      <c r="F95" t="str">
        <f>IF(SUM('A6 (2020)'!$U108:$Z108)=6,'A6 (2020)'!D108,"")</f>
        <v/>
      </c>
      <c r="G95" t="str">
        <f>IF(SUM('A6 (2020)'!$U108:$Z108)=6,'A6 (2020)'!E108,"")</f>
        <v/>
      </c>
      <c r="H95" s="175" t="str">
        <f>IF(SUM('A6 (2020)'!$U108:$Z108)=6,'A6 (2020)'!F108,"")</f>
        <v/>
      </c>
      <c r="I95" s="175" t="str">
        <f>IF(SUM('A6 (2020)'!$U108:$Z108)=6,'A6 (2020)'!G108,"")</f>
        <v/>
      </c>
      <c r="J95" s="175" t="str">
        <f>IF(SUM('A6 (2020)'!$U108:$Z108)=6,'A6 (2020)'!H108,"")</f>
        <v/>
      </c>
    </row>
    <row r="96" spans="1:10" x14ac:dyDescent="0.25">
      <c r="A96" t="str">
        <f>IF(SUM('A6 (2020)'!U109:Z109)=6,'Angaben KH-Standort'!$D$25,"")</f>
        <v/>
      </c>
      <c r="B96" t="str">
        <f>IF(SUM('A6 (2020)'!U109:Z109)=6,'Angaben KH-Standort'!$D$26,"")</f>
        <v/>
      </c>
      <c r="C96" t="str">
        <f>IF(SUM('A6 (2020)'!U109:Z109)=6,'Angaben KH-Standort'!$D$12,"")</f>
        <v/>
      </c>
      <c r="D96" t="str">
        <f>IF(SUM('A6 (2020)'!U109:Z109)=6,'A1'!$F$14,"")</f>
        <v/>
      </c>
      <c r="E96" t="str">
        <f>IF(SUM('A6 (2020)'!$U109:$Z109)=6,'A6 (2020)'!C109,"")</f>
        <v/>
      </c>
      <c r="F96" t="str">
        <f>IF(SUM('A6 (2020)'!$U109:$Z109)=6,'A6 (2020)'!D109,"")</f>
        <v/>
      </c>
      <c r="G96" t="str">
        <f>IF(SUM('A6 (2020)'!$U109:$Z109)=6,'A6 (2020)'!E109,"")</f>
        <v/>
      </c>
      <c r="H96" s="175" t="str">
        <f>IF(SUM('A6 (2020)'!$U109:$Z109)=6,'A6 (2020)'!F109,"")</f>
        <v/>
      </c>
      <c r="I96" s="175" t="str">
        <f>IF(SUM('A6 (2020)'!$U109:$Z109)=6,'A6 (2020)'!G109,"")</f>
        <v/>
      </c>
      <c r="J96" s="175" t="str">
        <f>IF(SUM('A6 (2020)'!$U109:$Z109)=6,'A6 (2020)'!H109,"")</f>
        <v/>
      </c>
    </row>
    <row r="97" spans="1:10" x14ac:dyDescent="0.25">
      <c r="A97" t="str">
        <f>IF(SUM('A6 (2020)'!U110:Z110)=6,'Angaben KH-Standort'!$D$25,"")</f>
        <v/>
      </c>
      <c r="B97" t="str">
        <f>IF(SUM('A6 (2020)'!U110:Z110)=6,'Angaben KH-Standort'!$D$26,"")</f>
        <v/>
      </c>
      <c r="C97" t="str">
        <f>IF(SUM('A6 (2020)'!U110:Z110)=6,'Angaben KH-Standort'!$D$12,"")</f>
        <v/>
      </c>
      <c r="D97" t="str">
        <f>IF(SUM('A6 (2020)'!U110:Z110)=6,'A1'!$F$14,"")</f>
        <v/>
      </c>
      <c r="E97" t="str">
        <f>IF(SUM('A6 (2020)'!$U110:$Z110)=6,'A6 (2020)'!C110,"")</f>
        <v/>
      </c>
      <c r="F97" t="str">
        <f>IF(SUM('A6 (2020)'!$U110:$Z110)=6,'A6 (2020)'!D110,"")</f>
        <v/>
      </c>
      <c r="G97" t="str">
        <f>IF(SUM('A6 (2020)'!$U110:$Z110)=6,'A6 (2020)'!E110,"")</f>
        <v/>
      </c>
      <c r="H97" s="175" t="str">
        <f>IF(SUM('A6 (2020)'!$U110:$Z110)=6,'A6 (2020)'!F110,"")</f>
        <v/>
      </c>
      <c r="I97" s="175" t="str">
        <f>IF(SUM('A6 (2020)'!$U110:$Z110)=6,'A6 (2020)'!G110,"")</f>
        <v/>
      </c>
      <c r="J97" s="175" t="str">
        <f>IF(SUM('A6 (2020)'!$U110:$Z110)=6,'A6 (2020)'!H110,"")</f>
        <v/>
      </c>
    </row>
    <row r="98" spans="1:10" x14ac:dyDescent="0.25">
      <c r="A98" t="str">
        <f>IF(SUM('A6 (2020)'!U111:Z111)=6,'Angaben KH-Standort'!$D$25,"")</f>
        <v/>
      </c>
      <c r="B98" t="str">
        <f>IF(SUM('A6 (2020)'!U111:Z111)=6,'Angaben KH-Standort'!$D$26,"")</f>
        <v/>
      </c>
      <c r="C98" t="str">
        <f>IF(SUM('A6 (2020)'!U111:Z111)=6,'Angaben KH-Standort'!$D$12,"")</f>
        <v/>
      </c>
      <c r="D98" t="str">
        <f>IF(SUM('A6 (2020)'!U111:Z111)=6,'A1'!$F$14,"")</f>
        <v/>
      </c>
      <c r="E98" t="str">
        <f>IF(SUM('A6 (2020)'!$U111:$Z111)=6,'A6 (2020)'!C111,"")</f>
        <v/>
      </c>
      <c r="F98" t="str">
        <f>IF(SUM('A6 (2020)'!$U111:$Z111)=6,'A6 (2020)'!D111,"")</f>
        <v/>
      </c>
      <c r="G98" t="str">
        <f>IF(SUM('A6 (2020)'!$U111:$Z111)=6,'A6 (2020)'!E111,"")</f>
        <v/>
      </c>
      <c r="H98" s="175" t="str">
        <f>IF(SUM('A6 (2020)'!$U111:$Z111)=6,'A6 (2020)'!F111,"")</f>
        <v/>
      </c>
      <c r="I98" s="175" t="str">
        <f>IF(SUM('A6 (2020)'!$U111:$Z111)=6,'A6 (2020)'!G111,"")</f>
        <v/>
      </c>
      <c r="J98" s="175" t="str">
        <f>IF(SUM('A6 (2020)'!$U111:$Z111)=6,'A6 (2020)'!H111,"")</f>
        <v/>
      </c>
    </row>
    <row r="99" spans="1:10" x14ac:dyDescent="0.25">
      <c r="A99" t="str">
        <f>IF(SUM('A6 (2020)'!U112:Z112)=6,'Angaben KH-Standort'!$D$25,"")</f>
        <v/>
      </c>
      <c r="B99" t="str">
        <f>IF(SUM('A6 (2020)'!U112:Z112)=6,'Angaben KH-Standort'!$D$26,"")</f>
        <v/>
      </c>
      <c r="C99" t="str">
        <f>IF(SUM('A6 (2020)'!U112:Z112)=6,'Angaben KH-Standort'!$D$12,"")</f>
        <v/>
      </c>
      <c r="D99" t="str">
        <f>IF(SUM('A6 (2020)'!U112:Z112)=6,'A1'!$F$14,"")</f>
        <v/>
      </c>
      <c r="E99" t="str">
        <f>IF(SUM('A6 (2020)'!$U112:$Z112)=6,'A6 (2020)'!C112,"")</f>
        <v/>
      </c>
      <c r="F99" t="str">
        <f>IF(SUM('A6 (2020)'!$U112:$Z112)=6,'A6 (2020)'!D112,"")</f>
        <v/>
      </c>
      <c r="G99" t="str">
        <f>IF(SUM('A6 (2020)'!$U112:$Z112)=6,'A6 (2020)'!E112,"")</f>
        <v/>
      </c>
      <c r="H99" s="175" t="str">
        <f>IF(SUM('A6 (2020)'!$U112:$Z112)=6,'A6 (2020)'!F112,"")</f>
        <v/>
      </c>
      <c r="I99" s="175" t="str">
        <f>IF(SUM('A6 (2020)'!$U112:$Z112)=6,'A6 (2020)'!G112,"")</f>
        <v/>
      </c>
      <c r="J99" s="175" t="str">
        <f>IF(SUM('A6 (2020)'!$U112:$Z112)=6,'A6 (2020)'!H112,"")</f>
        <v/>
      </c>
    </row>
    <row r="100" spans="1:10" x14ac:dyDescent="0.25">
      <c r="A100" t="str">
        <f>IF(SUM('A6 (2020)'!U113:Z113)=6,'Angaben KH-Standort'!$D$25,"")</f>
        <v/>
      </c>
      <c r="B100" t="str">
        <f>IF(SUM('A6 (2020)'!U113:Z113)=6,'Angaben KH-Standort'!$D$26,"")</f>
        <v/>
      </c>
      <c r="C100" t="str">
        <f>IF(SUM('A6 (2020)'!U113:Z113)=6,'Angaben KH-Standort'!$D$12,"")</f>
        <v/>
      </c>
      <c r="D100" t="str">
        <f>IF(SUM('A6 (2020)'!U113:Z113)=6,'A1'!$F$14,"")</f>
        <v/>
      </c>
      <c r="E100" t="str">
        <f>IF(SUM('A6 (2020)'!$U113:$Z113)=6,'A6 (2020)'!C113,"")</f>
        <v/>
      </c>
      <c r="F100" t="str">
        <f>IF(SUM('A6 (2020)'!$U113:$Z113)=6,'A6 (2020)'!D113,"")</f>
        <v/>
      </c>
      <c r="G100" t="str">
        <f>IF(SUM('A6 (2020)'!$U113:$Z113)=6,'A6 (2020)'!E113,"")</f>
        <v/>
      </c>
      <c r="H100" s="175" t="str">
        <f>IF(SUM('A6 (2020)'!$U113:$Z113)=6,'A6 (2020)'!F113,"")</f>
        <v/>
      </c>
      <c r="I100" s="175" t="str">
        <f>IF(SUM('A6 (2020)'!$U113:$Z113)=6,'A6 (2020)'!G113,"")</f>
        <v/>
      </c>
      <c r="J100" s="175" t="str">
        <f>IF(SUM('A6 (2020)'!$U113:$Z113)=6,'A6 (2020)'!H113,"")</f>
        <v/>
      </c>
    </row>
    <row r="101" spans="1:10" x14ac:dyDescent="0.25">
      <c r="A101" t="str">
        <f>IF(SUM('A6 (2020)'!U114:Z114)=6,'Angaben KH-Standort'!$D$25,"")</f>
        <v/>
      </c>
      <c r="B101" t="str">
        <f>IF(SUM('A6 (2020)'!U114:Z114)=6,'Angaben KH-Standort'!$D$26,"")</f>
        <v/>
      </c>
      <c r="C101" t="str">
        <f>IF(SUM('A6 (2020)'!U114:Z114)=6,'Angaben KH-Standort'!$D$12,"")</f>
        <v/>
      </c>
      <c r="D101" t="str">
        <f>IF(SUM('A6 (2020)'!U114:Z114)=6,'A1'!$F$14,"")</f>
        <v/>
      </c>
      <c r="E101" t="str">
        <f>IF(SUM('A6 (2020)'!$U114:$Z114)=6,'A6 (2020)'!C114,"")</f>
        <v/>
      </c>
      <c r="F101" t="str">
        <f>IF(SUM('A6 (2020)'!$U114:$Z114)=6,'A6 (2020)'!D114,"")</f>
        <v/>
      </c>
      <c r="G101" t="str">
        <f>IF(SUM('A6 (2020)'!$U114:$Z114)=6,'A6 (2020)'!E114,"")</f>
        <v/>
      </c>
      <c r="H101" s="175" t="str">
        <f>IF(SUM('A6 (2020)'!$U114:$Z114)=6,'A6 (2020)'!F114,"")</f>
        <v/>
      </c>
      <c r="I101" s="175" t="str">
        <f>IF(SUM('A6 (2020)'!$U114:$Z114)=6,'A6 (2020)'!G114,"")</f>
        <v/>
      </c>
      <c r="J101" s="175" t="str">
        <f>IF(SUM('A6 (2020)'!$U114:$Z114)=6,'A6 (2020)'!H114,"")</f>
        <v/>
      </c>
    </row>
    <row r="102" spans="1:10" x14ac:dyDescent="0.25">
      <c r="A102" t="str">
        <f>IF(SUM('A6 (2020)'!U115:Z115)=6,'Angaben KH-Standort'!$D$25,"")</f>
        <v/>
      </c>
      <c r="B102" t="str">
        <f>IF(SUM('A6 (2020)'!U115:Z115)=6,'Angaben KH-Standort'!$D$26,"")</f>
        <v/>
      </c>
      <c r="C102" t="str">
        <f>IF(SUM('A6 (2020)'!U115:Z115)=6,'Angaben KH-Standort'!$D$12,"")</f>
        <v/>
      </c>
      <c r="D102" t="str">
        <f>IF(SUM('A6 (2020)'!U115:Z115)=6,'A1'!$F$14,"")</f>
        <v/>
      </c>
      <c r="E102" t="str">
        <f>IF(SUM('A6 (2020)'!$U115:$Z115)=6,'A6 (2020)'!C115,"")</f>
        <v/>
      </c>
      <c r="F102" t="str">
        <f>IF(SUM('A6 (2020)'!$U115:$Z115)=6,'A6 (2020)'!D115,"")</f>
        <v/>
      </c>
      <c r="G102" t="str">
        <f>IF(SUM('A6 (2020)'!$U115:$Z115)=6,'A6 (2020)'!E115,"")</f>
        <v/>
      </c>
      <c r="H102" s="175" t="str">
        <f>IF(SUM('A6 (2020)'!$U115:$Z115)=6,'A6 (2020)'!F115,"")</f>
        <v/>
      </c>
      <c r="I102" s="175" t="str">
        <f>IF(SUM('A6 (2020)'!$U115:$Z115)=6,'A6 (2020)'!G115,"")</f>
        <v/>
      </c>
      <c r="J102" s="175" t="str">
        <f>IF(SUM('A6 (2020)'!$U115:$Z115)=6,'A6 (2020)'!H115,"")</f>
        <v/>
      </c>
    </row>
    <row r="103" spans="1:10" x14ac:dyDescent="0.25">
      <c r="A103" t="str">
        <f>IF(SUM('A6 (2020)'!U116:Z116)=6,'Angaben KH-Standort'!$D$25,"")</f>
        <v/>
      </c>
      <c r="B103" t="str">
        <f>IF(SUM('A6 (2020)'!U116:Z116)=6,'Angaben KH-Standort'!$D$26,"")</f>
        <v/>
      </c>
      <c r="C103" t="str">
        <f>IF(SUM('A6 (2020)'!U116:Z116)=6,'Angaben KH-Standort'!$D$12,"")</f>
        <v/>
      </c>
      <c r="D103" t="str">
        <f>IF(SUM('A6 (2020)'!U116:Z116)=6,'A1'!$F$14,"")</f>
        <v/>
      </c>
      <c r="E103" t="str">
        <f>IF(SUM('A6 (2020)'!$U116:$Z116)=6,'A6 (2020)'!C116,"")</f>
        <v/>
      </c>
      <c r="F103" t="str">
        <f>IF(SUM('A6 (2020)'!$U116:$Z116)=6,'A6 (2020)'!D116,"")</f>
        <v/>
      </c>
      <c r="G103" t="str">
        <f>IF(SUM('A6 (2020)'!$U116:$Z116)=6,'A6 (2020)'!E116,"")</f>
        <v/>
      </c>
      <c r="H103" s="175" t="str">
        <f>IF(SUM('A6 (2020)'!$U116:$Z116)=6,'A6 (2020)'!F116,"")</f>
        <v/>
      </c>
      <c r="I103" s="175" t="str">
        <f>IF(SUM('A6 (2020)'!$U116:$Z116)=6,'A6 (2020)'!G116,"")</f>
        <v/>
      </c>
      <c r="J103" s="175" t="str">
        <f>IF(SUM('A6 (2020)'!$U116:$Z116)=6,'A6 (2020)'!H116,"")</f>
        <v/>
      </c>
    </row>
    <row r="104" spans="1:10" x14ac:dyDescent="0.25">
      <c r="A104" t="str">
        <f>IF(SUM('A6 (2020)'!U117:Z117)=6,'Angaben KH-Standort'!$D$25,"")</f>
        <v/>
      </c>
      <c r="B104" t="str">
        <f>IF(SUM('A6 (2020)'!U117:Z117)=6,'Angaben KH-Standort'!$D$26,"")</f>
        <v/>
      </c>
      <c r="C104" t="str">
        <f>IF(SUM('A6 (2020)'!U117:Z117)=6,'Angaben KH-Standort'!$D$12,"")</f>
        <v/>
      </c>
      <c r="D104" t="str">
        <f>IF(SUM('A6 (2020)'!U117:Z117)=6,'A1'!$F$14,"")</f>
        <v/>
      </c>
      <c r="E104" t="str">
        <f>IF(SUM('A6 (2020)'!$U117:$Z117)=6,'A6 (2020)'!C117,"")</f>
        <v/>
      </c>
      <c r="F104" t="str">
        <f>IF(SUM('A6 (2020)'!$U117:$Z117)=6,'A6 (2020)'!D117,"")</f>
        <v/>
      </c>
      <c r="G104" t="str">
        <f>IF(SUM('A6 (2020)'!$U117:$Z117)=6,'A6 (2020)'!E117,"")</f>
        <v/>
      </c>
      <c r="H104" s="175" t="str">
        <f>IF(SUM('A6 (2020)'!$U117:$Z117)=6,'A6 (2020)'!F117,"")</f>
        <v/>
      </c>
      <c r="I104" s="175" t="str">
        <f>IF(SUM('A6 (2020)'!$U117:$Z117)=6,'A6 (2020)'!G117,"")</f>
        <v/>
      </c>
      <c r="J104" s="175" t="str">
        <f>IF(SUM('A6 (2020)'!$U117:$Z117)=6,'A6 (2020)'!H117,"")</f>
        <v/>
      </c>
    </row>
    <row r="105" spans="1:10" x14ac:dyDescent="0.25">
      <c r="A105" t="str">
        <f>IF(SUM('A6 (2020)'!U118:Z118)=6,'Angaben KH-Standort'!$D$25,"")</f>
        <v/>
      </c>
      <c r="B105" t="str">
        <f>IF(SUM('A6 (2020)'!U118:Z118)=6,'Angaben KH-Standort'!$D$26,"")</f>
        <v/>
      </c>
      <c r="C105" t="str">
        <f>IF(SUM('A6 (2020)'!U118:Z118)=6,'Angaben KH-Standort'!$D$12,"")</f>
        <v/>
      </c>
      <c r="D105" t="str">
        <f>IF(SUM('A6 (2020)'!U118:Z118)=6,'A1'!$F$14,"")</f>
        <v/>
      </c>
      <c r="E105" t="str">
        <f>IF(SUM('A6 (2020)'!$U118:$Z118)=6,'A6 (2020)'!C118,"")</f>
        <v/>
      </c>
      <c r="F105" t="str">
        <f>IF(SUM('A6 (2020)'!$U118:$Z118)=6,'A6 (2020)'!D118,"")</f>
        <v/>
      </c>
      <c r="G105" t="str">
        <f>IF(SUM('A6 (2020)'!$U118:$Z118)=6,'A6 (2020)'!E118,"")</f>
        <v/>
      </c>
      <c r="H105" s="175" t="str">
        <f>IF(SUM('A6 (2020)'!$U118:$Z118)=6,'A6 (2020)'!F118,"")</f>
        <v/>
      </c>
      <c r="I105" s="175" t="str">
        <f>IF(SUM('A6 (2020)'!$U118:$Z118)=6,'A6 (2020)'!G118,"")</f>
        <v/>
      </c>
      <c r="J105" s="175" t="str">
        <f>IF(SUM('A6 (2020)'!$U118:$Z118)=6,'A6 (2020)'!H118,"")</f>
        <v/>
      </c>
    </row>
    <row r="106" spans="1:10" x14ac:dyDescent="0.25">
      <c r="A106" t="str">
        <f>IF(SUM('A6 (2020)'!U119:Z119)=6,'Angaben KH-Standort'!$D$25,"")</f>
        <v/>
      </c>
      <c r="B106" t="str">
        <f>IF(SUM('A6 (2020)'!U119:Z119)=6,'Angaben KH-Standort'!$D$26,"")</f>
        <v/>
      </c>
      <c r="C106" t="str">
        <f>IF(SUM('A6 (2020)'!U119:Z119)=6,'Angaben KH-Standort'!$D$12,"")</f>
        <v/>
      </c>
      <c r="D106" t="str">
        <f>IF(SUM('A6 (2020)'!U119:Z119)=6,'A1'!$F$14,"")</f>
        <v/>
      </c>
      <c r="E106" t="str">
        <f>IF(SUM('A6 (2020)'!$U119:$Z119)=6,'A6 (2020)'!C119,"")</f>
        <v/>
      </c>
      <c r="F106" t="str">
        <f>IF(SUM('A6 (2020)'!$U119:$Z119)=6,'A6 (2020)'!D119,"")</f>
        <v/>
      </c>
      <c r="G106" t="str">
        <f>IF(SUM('A6 (2020)'!$U119:$Z119)=6,'A6 (2020)'!E119,"")</f>
        <v/>
      </c>
      <c r="H106" s="175" t="str">
        <f>IF(SUM('A6 (2020)'!$U119:$Z119)=6,'A6 (2020)'!F119,"")</f>
        <v/>
      </c>
      <c r="I106" s="175" t="str">
        <f>IF(SUM('A6 (2020)'!$U119:$Z119)=6,'A6 (2020)'!G119,"")</f>
        <v/>
      </c>
      <c r="J106" s="175" t="str">
        <f>IF(SUM('A6 (2020)'!$U119:$Z119)=6,'A6 (2020)'!H119,"")</f>
        <v/>
      </c>
    </row>
    <row r="107" spans="1:10" x14ac:dyDescent="0.25">
      <c r="A107" t="str">
        <f>IF(SUM('A6 (2020)'!U120:Z120)=6,'Angaben KH-Standort'!$D$25,"")</f>
        <v/>
      </c>
      <c r="B107" t="str">
        <f>IF(SUM('A6 (2020)'!U120:Z120)=6,'Angaben KH-Standort'!$D$26,"")</f>
        <v/>
      </c>
      <c r="C107" t="str">
        <f>IF(SUM('A6 (2020)'!U120:Z120)=6,'Angaben KH-Standort'!$D$12,"")</f>
        <v/>
      </c>
      <c r="D107" t="str">
        <f>IF(SUM('A6 (2020)'!U120:Z120)=6,'A1'!$F$14,"")</f>
        <v/>
      </c>
      <c r="E107" t="str">
        <f>IF(SUM('A6 (2020)'!$U120:$Z120)=6,'A6 (2020)'!C120,"")</f>
        <v/>
      </c>
      <c r="F107" t="str">
        <f>IF(SUM('A6 (2020)'!$U120:$Z120)=6,'A6 (2020)'!D120,"")</f>
        <v/>
      </c>
      <c r="G107" t="str">
        <f>IF(SUM('A6 (2020)'!$U120:$Z120)=6,'A6 (2020)'!E120,"")</f>
        <v/>
      </c>
      <c r="H107" s="175" t="str">
        <f>IF(SUM('A6 (2020)'!$U120:$Z120)=6,'A6 (2020)'!F120,"")</f>
        <v/>
      </c>
      <c r="I107" s="175" t="str">
        <f>IF(SUM('A6 (2020)'!$U120:$Z120)=6,'A6 (2020)'!G120,"")</f>
        <v/>
      </c>
      <c r="J107" s="175" t="str">
        <f>IF(SUM('A6 (2020)'!$U120:$Z120)=6,'A6 (2020)'!H120,"")</f>
        <v/>
      </c>
    </row>
    <row r="108" spans="1:10" x14ac:dyDescent="0.25">
      <c r="A108" t="str">
        <f>IF(SUM('A6 (2020)'!U121:Z121)=6,'Angaben KH-Standort'!$D$25,"")</f>
        <v/>
      </c>
      <c r="B108" t="str">
        <f>IF(SUM('A6 (2020)'!U121:Z121)=6,'Angaben KH-Standort'!$D$26,"")</f>
        <v/>
      </c>
      <c r="C108" t="str">
        <f>IF(SUM('A6 (2020)'!U121:Z121)=6,'Angaben KH-Standort'!$D$12,"")</f>
        <v/>
      </c>
      <c r="D108" t="str">
        <f>IF(SUM('A6 (2020)'!U121:Z121)=6,'A1'!$F$14,"")</f>
        <v/>
      </c>
      <c r="E108" t="str">
        <f>IF(SUM('A6 (2020)'!$U121:$Z121)=6,'A6 (2020)'!C121,"")</f>
        <v/>
      </c>
      <c r="F108" t="str">
        <f>IF(SUM('A6 (2020)'!$U121:$Z121)=6,'A6 (2020)'!D121,"")</f>
        <v/>
      </c>
      <c r="G108" t="str">
        <f>IF(SUM('A6 (2020)'!$U121:$Z121)=6,'A6 (2020)'!E121,"")</f>
        <v/>
      </c>
      <c r="H108" s="175" t="str">
        <f>IF(SUM('A6 (2020)'!$U121:$Z121)=6,'A6 (2020)'!F121,"")</f>
        <v/>
      </c>
      <c r="I108" s="175" t="str">
        <f>IF(SUM('A6 (2020)'!$U121:$Z121)=6,'A6 (2020)'!G121,"")</f>
        <v/>
      </c>
      <c r="J108" s="175" t="str">
        <f>IF(SUM('A6 (2020)'!$U121:$Z121)=6,'A6 (2020)'!H121,"")</f>
        <v/>
      </c>
    </row>
    <row r="109" spans="1:10" x14ac:dyDescent="0.25">
      <c r="A109" t="str">
        <f>IF(SUM('A6 (2020)'!U122:Z122)=6,'Angaben KH-Standort'!$D$25,"")</f>
        <v/>
      </c>
      <c r="B109" t="str">
        <f>IF(SUM('A6 (2020)'!U122:Z122)=6,'Angaben KH-Standort'!$D$26,"")</f>
        <v/>
      </c>
      <c r="C109" t="str">
        <f>IF(SUM('A6 (2020)'!U122:Z122)=6,'Angaben KH-Standort'!$D$12,"")</f>
        <v/>
      </c>
      <c r="D109" t="str">
        <f>IF(SUM('A6 (2020)'!U122:Z122)=6,'A1'!$F$14,"")</f>
        <v/>
      </c>
      <c r="E109" t="str">
        <f>IF(SUM('A6 (2020)'!$U122:$Z122)=6,'A6 (2020)'!C122,"")</f>
        <v/>
      </c>
      <c r="F109" t="str">
        <f>IF(SUM('A6 (2020)'!$U122:$Z122)=6,'A6 (2020)'!D122,"")</f>
        <v/>
      </c>
      <c r="G109" t="str">
        <f>IF(SUM('A6 (2020)'!$U122:$Z122)=6,'A6 (2020)'!E122,"")</f>
        <v/>
      </c>
      <c r="H109" s="175" t="str">
        <f>IF(SUM('A6 (2020)'!$U122:$Z122)=6,'A6 (2020)'!F122,"")</f>
        <v/>
      </c>
      <c r="I109" s="175" t="str">
        <f>IF(SUM('A6 (2020)'!$U122:$Z122)=6,'A6 (2020)'!G122,"")</f>
        <v/>
      </c>
      <c r="J109" s="175" t="str">
        <f>IF(SUM('A6 (2020)'!$U122:$Z122)=6,'A6 (2020)'!H122,"")</f>
        <v/>
      </c>
    </row>
    <row r="110" spans="1:10" x14ac:dyDescent="0.25">
      <c r="A110" t="str">
        <f>IF(SUM('A6 (2020)'!U123:Z123)=6,'Angaben KH-Standort'!$D$25,"")</f>
        <v/>
      </c>
      <c r="B110" t="str">
        <f>IF(SUM('A6 (2020)'!U123:Z123)=6,'Angaben KH-Standort'!$D$26,"")</f>
        <v/>
      </c>
      <c r="C110" t="str">
        <f>IF(SUM('A6 (2020)'!U123:Z123)=6,'Angaben KH-Standort'!$D$12,"")</f>
        <v/>
      </c>
      <c r="D110" t="str">
        <f>IF(SUM('A6 (2020)'!U123:Z123)=6,'A1'!$F$14,"")</f>
        <v/>
      </c>
      <c r="E110" t="str">
        <f>IF(SUM('A6 (2020)'!$U123:$Z123)=6,'A6 (2020)'!C123,"")</f>
        <v/>
      </c>
      <c r="F110" t="str">
        <f>IF(SUM('A6 (2020)'!$U123:$Z123)=6,'A6 (2020)'!D123,"")</f>
        <v/>
      </c>
      <c r="G110" t="str">
        <f>IF(SUM('A6 (2020)'!$U123:$Z123)=6,'A6 (2020)'!E123,"")</f>
        <v/>
      </c>
      <c r="H110" s="175" t="str">
        <f>IF(SUM('A6 (2020)'!$U123:$Z123)=6,'A6 (2020)'!F123,"")</f>
        <v/>
      </c>
      <c r="I110" s="175" t="str">
        <f>IF(SUM('A6 (2020)'!$U123:$Z123)=6,'A6 (2020)'!G123,"")</f>
        <v/>
      </c>
      <c r="J110" s="175" t="str">
        <f>IF(SUM('A6 (2020)'!$U123:$Z123)=6,'A6 (2020)'!H123,"")</f>
        <v/>
      </c>
    </row>
    <row r="111" spans="1:10" x14ac:dyDescent="0.25">
      <c r="A111" t="str">
        <f>IF(SUM('A6 (2020)'!U124:Z124)=6,'Angaben KH-Standort'!$D$25,"")</f>
        <v/>
      </c>
      <c r="B111" t="str">
        <f>IF(SUM('A6 (2020)'!U124:Z124)=6,'Angaben KH-Standort'!$D$26,"")</f>
        <v/>
      </c>
      <c r="C111" t="str">
        <f>IF(SUM('A6 (2020)'!U124:Z124)=6,'Angaben KH-Standort'!$D$12,"")</f>
        <v/>
      </c>
      <c r="D111" t="str">
        <f>IF(SUM('A6 (2020)'!U124:Z124)=6,'A1'!$F$14,"")</f>
        <v/>
      </c>
      <c r="E111" t="str">
        <f>IF(SUM('A6 (2020)'!$U124:$Z124)=6,'A6 (2020)'!C124,"")</f>
        <v/>
      </c>
      <c r="F111" t="str">
        <f>IF(SUM('A6 (2020)'!$U124:$Z124)=6,'A6 (2020)'!D124,"")</f>
        <v/>
      </c>
      <c r="G111" t="str">
        <f>IF(SUM('A6 (2020)'!$U124:$Z124)=6,'A6 (2020)'!E124,"")</f>
        <v/>
      </c>
      <c r="H111" s="175" t="str">
        <f>IF(SUM('A6 (2020)'!$U124:$Z124)=6,'A6 (2020)'!F124,"")</f>
        <v/>
      </c>
      <c r="I111" s="175" t="str">
        <f>IF(SUM('A6 (2020)'!$U124:$Z124)=6,'A6 (2020)'!G124,"")</f>
        <v/>
      </c>
      <c r="J111" s="175" t="str">
        <f>IF(SUM('A6 (2020)'!$U124:$Z124)=6,'A6 (2020)'!H124,"")</f>
        <v/>
      </c>
    </row>
    <row r="112" spans="1:10" x14ac:dyDescent="0.25">
      <c r="A112" t="str">
        <f>IF(SUM('A6 (2020)'!U125:Z125)=6,'Angaben KH-Standort'!$D$25,"")</f>
        <v/>
      </c>
      <c r="B112" t="str">
        <f>IF(SUM('A6 (2020)'!U125:Z125)=6,'Angaben KH-Standort'!$D$26,"")</f>
        <v/>
      </c>
      <c r="C112" t="str">
        <f>IF(SUM('A6 (2020)'!U125:Z125)=6,'Angaben KH-Standort'!$D$12,"")</f>
        <v/>
      </c>
      <c r="D112" t="str">
        <f>IF(SUM('A6 (2020)'!U125:Z125)=6,'A1'!$F$14,"")</f>
        <v/>
      </c>
      <c r="E112" t="str">
        <f>IF(SUM('A6 (2020)'!$U125:$Z125)=6,'A6 (2020)'!C125,"")</f>
        <v/>
      </c>
      <c r="F112" t="str">
        <f>IF(SUM('A6 (2020)'!$U125:$Z125)=6,'A6 (2020)'!D125,"")</f>
        <v/>
      </c>
      <c r="G112" t="str">
        <f>IF(SUM('A6 (2020)'!$U125:$Z125)=6,'A6 (2020)'!E125,"")</f>
        <v/>
      </c>
      <c r="H112" s="175" t="str">
        <f>IF(SUM('A6 (2020)'!$U125:$Z125)=6,'A6 (2020)'!F125,"")</f>
        <v/>
      </c>
      <c r="I112" s="175" t="str">
        <f>IF(SUM('A6 (2020)'!$U125:$Z125)=6,'A6 (2020)'!G125,"")</f>
        <v/>
      </c>
      <c r="J112" s="175" t="str">
        <f>IF(SUM('A6 (2020)'!$U125:$Z125)=6,'A6 (2020)'!H125,"")</f>
        <v/>
      </c>
    </row>
    <row r="113" spans="1:10" x14ac:dyDescent="0.25">
      <c r="A113" t="str">
        <f>IF(SUM('A6 (2020)'!U126:Z126)=6,'Angaben KH-Standort'!$D$25,"")</f>
        <v/>
      </c>
      <c r="B113" t="str">
        <f>IF(SUM('A6 (2020)'!U126:Z126)=6,'Angaben KH-Standort'!$D$26,"")</f>
        <v/>
      </c>
      <c r="C113" t="str">
        <f>IF(SUM('A6 (2020)'!U126:Z126)=6,'Angaben KH-Standort'!$D$12,"")</f>
        <v/>
      </c>
      <c r="D113" t="str">
        <f>IF(SUM('A6 (2020)'!U126:Z126)=6,'A1'!$F$14,"")</f>
        <v/>
      </c>
      <c r="E113" t="str">
        <f>IF(SUM('A6 (2020)'!$U126:$Z126)=6,'A6 (2020)'!C126,"")</f>
        <v/>
      </c>
      <c r="F113" t="str">
        <f>IF(SUM('A6 (2020)'!$U126:$Z126)=6,'A6 (2020)'!D126,"")</f>
        <v/>
      </c>
      <c r="G113" t="str">
        <f>IF(SUM('A6 (2020)'!$U126:$Z126)=6,'A6 (2020)'!E126,"")</f>
        <v/>
      </c>
      <c r="H113" s="175" t="str">
        <f>IF(SUM('A6 (2020)'!$U126:$Z126)=6,'A6 (2020)'!F126,"")</f>
        <v/>
      </c>
      <c r="I113" s="175" t="str">
        <f>IF(SUM('A6 (2020)'!$U126:$Z126)=6,'A6 (2020)'!G126,"")</f>
        <v/>
      </c>
      <c r="J113" s="175" t="str">
        <f>IF(SUM('A6 (2020)'!$U126:$Z126)=6,'A6 (2020)'!H126,"")</f>
        <v/>
      </c>
    </row>
    <row r="114" spans="1:10" x14ac:dyDescent="0.25">
      <c r="A114" t="str">
        <f>IF(SUM('A6 (2020)'!U127:Z127)=6,'Angaben KH-Standort'!$D$25,"")</f>
        <v/>
      </c>
      <c r="B114" t="str">
        <f>IF(SUM('A6 (2020)'!U127:Z127)=6,'Angaben KH-Standort'!$D$26,"")</f>
        <v/>
      </c>
      <c r="C114" t="str">
        <f>IF(SUM('A6 (2020)'!U127:Z127)=6,'Angaben KH-Standort'!$D$12,"")</f>
        <v/>
      </c>
      <c r="D114" t="str">
        <f>IF(SUM('A6 (2020)'!U127:Z127)=6,'A1'!$F$14,"")</f>
        <v/>
      </c>
      <c r="E114" t="str">
        <f>IF(SUM('A6 (2020)'!$U127:$Z127)=6,'A6 (2020)'!C127,"")</f>
        <v/>
      </c>
      <c r="F114" t="str">
        <f>IF(SUM('A6 (2020)'!$U127:$Z127)=6,'A6 (2020)'!D127,"")</f>
        <v/>
      </c>
      <c r="G114" t="str">
        <f>IF(SUM('A6 (2020)'!$U127:$Z127)=6,'A6 (2020)'!E127,"")</f>
        <v/>
      </c>
      <c r="H114" s="175" t="str">
        <f>IF(SUM('A6 (2020)'!$U127:$Z127)=6,'A6 (2020)'!F127,"")</f>
        <v/>
      </c>
      <c r="I114" s="175" t="str">
        <f>IF(SUM('A6 (2020)'!$U127:$Z127)=6,'A6 (2020)'!G127,"")</f>
        <v/>
      </c>
      <c r="J114" s="175" t="str">
        <f>IF(SUM('A6 (2020)'!$U127:$Z127)=6,'A6 (2020)'!H127,"")</f>
        <v/>
      </c>
    </row>
    <row r="115" spans="1:10" x14ac:dyDescent="0.25">
      <c r="A115" t="str">
        <f>IF(SUM('A6 (2020)'!U128:Z128)=6,'Angaben KH-Standort'!$D$25,"")</f>
        <v/>
      </c>
      <c r="B115" t="str">
        <f>IF(SUM('A6 (2020)'!U128:Z128)=6,'Angaben KH-Standort'!$D$26,"")</f>
        <v/>
      </c>
      <c r="C115" t="str">
        <f>IF(SUM('A6 (2020)'!U128:Z128)=6,'Angaben KH-Standort'!$D$12,"")</f>
        <v/>
      </c>
      <c r="D115" t="str">
        <f>IF(SUM('A6 (2020)'!U128:Z128)=6,'A1'!$F$14,"")</f>
        <v/>
      </c>
      <c r="E115" t="str">
        <f>IF(SUM('A6 (2020)'!$U128:$Z128)=6,'A6 (2020)'!C128,"")</f>
        <v/>
      </c>
      <c r="F115" t="str">
        <f>IF(SUM('A6 (2020)'!$U128:$Z128)=6,'A6 (2020)'!D128,"")</f>
        <v/>
      </c>
      <c r="G115" t="str">
        <f>IF(SUM('A6 (2020)'!$U128:$Z128)=6,'A6 (2020)'!E128,"")</f>
        <v/>
      </c>
      <c r="H115" s="175" t="str">
        <f>IF(SUM('A6 (2020)'!$U128:$Z128)=6,'A6 (2020)'!F128,"")</f>
        <v/>
      </c>
      <c r="I115" s="175" t="str">
        <f>IF(SUM('A6 (2020)'!$U128:$Z128)=6,'A6 (2020)'!G128,"")</f>
        <v/>
      </c>
      <c r="J115" s="175" t="str">
        <f>IF(SUM('A6 (2020)'!$U128:$Z128)=6,'A6 (2020)'!H128,"")</f>
        <v/>
      </c>
    </row>
    <row r="116" spans="1:10" x14ac:dyDescent="0.25">
      <c r="A116" t="str">
        <f>IF(SUM('A6 (2020)'!U129:Z129)=6,'Angaben KH-Standort'!$D$25,"")</f>
        <v/>
      </c>
      <c r="B116" t="str">
        <f>IF(SUM('A6 (2020)'!U129:Z129)=6,'Angaben KH-Standort'!$D$26,"")</f>
        <v/>
      </c>
      <c r="C116" t="str">
        <f>IF(SUM('A6 (2020)'!U129:Z129)=6,'Angaben KH-Standort'!$D$12,"")</f>
        <v/>
      </c>
      <c r="D116" t="str">
        <f>IF(SUM('A6 (2020)'!U129:Z129)=6,'A1'!$F$14,"")</f>
        <v/>
      </c>
      <c r="E116" t="str">
        <f>IF(SUM('A6 (2020)'!$U129:$Z129)=6,'A6 (2020)'!C129,"")</f>
        <v/>
      </c>
      <c r="F116" t="str">
        <f>IF(SUM('A6 (2020)'!$U129:$Z129)=6,'A6 (2020)'!D129,"")</f>
        <v/>
      </c>
      <c r="G116" t="str">
        <f>IF(SUM('A6 (2020)'!$U129:$Z129)=6,'A6 (2020)'!E129,"")</f>
        <v/>
      </c>
      <c r="H116" s="175" t="str">
        <f>IF(SUM('A6 (2020)'!$U129:$Z129)=6,'A6 (2020)'!F129,"")</f>
        <v/>
      </c>
      <c r="I116" s="175" t="str">
        <f>IF(SUM('A6 (2020)'!$U129:$Z129)=6,'A6 (2020)'!G129,"")</f>
        <v/>
      </c>
      <c r="J116" s="175" t="str">
        <f>IF(SUM('A6 (2020)'!$U129:$Z129)=6,'A6 (2020)'!H129,"")</f>
        <v/>
      </c>
    </row>
    <row r="117" spans="1:10" x14ac:dyDescent="0.25">
      <c r="A117" t="str">
        <f>IF(SUM('A6 (2020)'!U130:Z130)=6,'Angaben KH-Standort'!$D$25,"")</f>
        <v/>
      </c>
      <c r="B117" t="str">
        <f>IF(SUM('A6 (2020)'!U130:Z130)=6,'Angaben KH-Standort'!$D$26,"")</f>
        <v/>
      </c>
      <c r="C117" t="str">
        <f>IF(SUM('A6 (2020)'!U130:Z130)=6,'Angaben KH-Standort'!$D$12,"")</f>
        <v/>
      </c>
      <c r="D117" t="str">
        <f>IF(SUM('A6 (2020)'!U130:Z130)=6,'A1'!$F$14,"")</f>
        <v/>
      </c>
      <c r="E117" t="str">
        <f>IF(SUM('A6 (2020)'!$U130:$Z130)=6,'A6 (2020)'!C130,"")</f>
        <v/>
      </c>
      <c r="F117" t="str">
        <f>IF(SUM('A6 (2020)'!$U130:$Z130)=6,'A6 (2020)'!D130,"")</f>
        <v/>
      </c>
      <c r="G117" t="str">
        <f>IF(SUM('A6 (2020)'!$U130:$Z130)=6,'A6 (2020)'!E130,"")</f>
        <v/>
      </c>
      <c r="H117" s="175" t="str">
        <f>IF(SUM('A6 (2020)'!$U130:$Z130)=6,'A6 (2020)'!F130,"")</f>
        <v/>
      </c>
      <c r="I117" s="175" t="str">
        <f>IF(SUM('A6 (2020)'!$U130:$Z130)=6,'A6 (2020)'!G130,"")</f>
        <v/>
      </c>
      <c r="J117" s="175" t="str">
        <f>IF(SUM('A6 (2020)'!$U130:$Z130)=6,'A6 (2020)'!H130,"")</f>
        <v/>
      </c>
    </row>
    <row r="118" spans="1:10" x14ac:dyDescent="0.25">
      <c r="A118" t="str">
        <f>IF(SUM('A6 (2020)'!U131:Z131)=6,'Angaben KH-Standort'!$D$25,"")</f>
        <v/>
      </c>
      <c r="B118" t="str">
        <f>IF(SUM('A6 (2020)'!U131:Z131)=6,'Angaben KH-Standort'!$D$26,"")</f>
        <v/>
      </c>
      <c r="C118" t="str">
        <f>IF(SUM('A6 (2020)'!U131:Z131)=6,'Angaben KH-Standort'!$D$12,"")</f>
        <v/>
      </c>
      <c r="D118" t="str">
        <f>IF(SUM('A6 (2020)'!U131:Z131)=6,'A1'!$F$14,"")</f>
        <v/>
      </c>
      <c r="E118" t="str">
        <f>IF(SUM('A6 (2020)'!$U131:$Z131)=6,'A6 (2020)'!C131,"")</f>
        <v/>
      </c>
      <c r="F118" t="str">
        <f>IF(SUM('A6 (2020)'!$U131:$Z131)=6,'A6 (2020)'!D131,"")</f>
        <v/>
      </c>
      <c r="G118" t="str">
        <f>IF(SUM('A6 (2020)'!$U131:$Z131)=6,'A6 (2020)'!E131,"")</f>
        <v/>
      </c>
      <c r="H118" s="175" t="str">
        <f>IF(SUM('A6 (2020)'!$U131:$Z131)=6,'A6 (2020)'!F131,"")</f>
        <v/>
      </c>
      <c r="I118" s="175" t="str">
        <f>IF(SUM('A6 (2020)'!$U131:$Z131)=6,'A6 (2020)'!G131,"")</f>
        <v/>
      </c>
      <c r="J118" s="175" t="str">
        <f>IF(SUM('A6 (2020)'!$U131:$Z131)=6,'A6 (2020)'!H131,"")</f>
        <v/>
      </c>
    </row>
    <row r="119" spans="1:10" x14ac:dyDescent="0.25">
      <c r="A119" t="str">
        <f>IF(SUM('A6 (2020)'!U132:Z132)=6,'Angaben KH-Standort'!$D$25,"")</f>
        <v/>
      </c>
      <c r="B119" t="str">
        <f>IF(SUM('A6 (2020)'!U132:Z132)=6,'Angaben KH-Standort'!$D$26,"")</f>
        <v/>
      </c>
      <c r="C119" t="str">
        <f>IF(SUM('A6 (2020)'!U132:Z132)=6,'Angaben KH-Standort'!$D$12,"")</f>
        <v/>
      </c>
      <c r="D119" t="str">
        <f>IF(SUM('A6 (2020)'!U132:Z132)=6,'A1'!$F$14,"")</f>
        <v/>
      </c>
      <c r="E119" t="str">
        <f>IF(SUM('A6 (2020)'!$U132:$Z132)=6,'A6 (2020)'!C132,"")</f>
        <v/>
      </c>
      <c r="F119" t="str">
        <f>IF(SUM('A6 (2020)'!$U132:$Z132)=6,'A6 (2020)'!D132,"")</f>
        <v/>
      </c>
      <c r="G119" t="str">
        <f>IF(SUM('A6 (2020)'!$U132:$Z132)=6,'A6 (2020)'!E132,"")</f>
        <v/>
      </c>
      <c r="H119" s="175" t="str">
        <f>IF(SUM('A6 (2020)'!$U132:$Z132)=6,'A6 (2020)'!F132,"")</f>
        <v/>
      </c>
      <c r="I119" s="175" t="str">
        <f>IF(SUM('A6 (2020)'!$U132:$Z132)=6,'A6 (2020)'!G132,"")</f>
        <v/>
      </c>
      <c r="J119" s="175" t="str">
        <f>IF(SUM('A6 (2020)'!$U132:$Z132)=6,'A6 (2020)'!H132,"")</f>
        <v/>
      </c>
    </row>
    <row r="120" spans="1:10" x14ac:dyDescent="0.25">
      <c r="A120" t="str">
        <f>IF(SUM('A6 (2020)'!U133:Z133)=6,'Angaben KH-Standort'!$D$25,"")</f>
        <v/>
      </c>
      <c r="B120" t="str">
        <f>IF(SUM('A6 (2020)'!U133:Z133)=6,'Angaben KH-Standort'!$D$26,"")</f>
        <v/>
      </c>
      <c r="C120" t="str">
        <f>IF(SUM('A6 (2020)'!U133:Z133)=6,'Angaben KH-Standort'!$D$12,"")</f>
        <v/>
      </c>
      <c r="D120" t="str">
        <f>IF(SUM('A6 (2020)'!U133:Z133)=6,'A1'!$F$14,"")</f>
        <v/>
      </c>
      <c r="E120" t="str">
        <f>IF(SUM('A6 (2020)'!$U133:$Z133)=6,'A6 (2020)'!C133,"")</f>
        <v/>
      </c>
      <c r="F120" t="str">
        <f>IF(SUM('A6 (2020)'!$U133:$Z133)=6,'A6 (2020)'!D133,"")</f>
        <v/>
      </c>
      <c r="G120" t="str">
        <f>IF(SUM('A6 (2020)'!$U133:$Z133)=6,'A6 (2020)'!E133,"")</f>
        <v/>
      </c>
      <c r="H120" s="175" t="str">
        <f>IF(SUM('A6 (2020)'!$U133:$Z133)=6,'A6 (2020)'!F133,"")</f>
        <v/>
      </c>
      <c r="I120" s="175" t="str">
        <f>IF(SUM('A6 (2020)'!$U133:$Z133)=6,'A6 (2020)'!G133,"")</f>
        <v/>
      </c>
      <c r="J120" s="175" t="str">
        <f>IF(SUM('A6 (2020)'!$U133:$Z133)=6,'A6 (2020)'!H133,"")</f>
        <v/>
      </c>
    </row>
    <row r="121" spans="1:10" x14ac:dyDescent="0.25">
      <c r="A121" t="str">
        <f>IF(SUM('A6 (2020)'!U134:Z134)=6,'Angaben KH-Standort'!$D$25,"")</f>
        <v/>
      </c>
      <c r="B121" t="str">
        <f>IF(SUM('A6 (2020)'!U134:Z134)=6,'Angaben KH-Standort'!$D$26,"")</f>
        <v/>
      </c>
      <c r="C121" t="str">
        <f>IF(SUM('A6 (2020)'!U134:Z134)=6,'Angaben KH-Standort'!$D$12,"")</f>
        <v/>
      </c>
      <c r="D121" t="str">
        <f>IF(SUM('A6 (2020)'!U134:Z134)=6,'A1'!$F$14,"")</f>
        <v/>
      </c>
      <c r="E121" t="str">
        <f>IF(SUM('A6 (2020)'!$U134:$Z134)=6,'A6 (2020)'!C134,"")</f>
        <v/>
      </c>
      <c r="F121" t="str">
        <f>IF(SUM('A6 (2020)'!$U134:$Z134)=6,'A6 (2020)'!D134,"")</f>
        <v/>
      </c>
      <c r="G121" t="str">
        <f>IF(SUM('A6 (2020)'!$U134:$Z134)=6,'A6 (2020)'!E134,"")</f>
        <v/>
      </c>
      <c r="H121" s="175" t="str">
        <f>IF(SUM('A6 (2020)'!$U134:$Z134)=6,'A6 (2020)'!F134,"")</f>
        <v/>
      </c>
      <c r="I121" s="175" t="str">
        <f>IF(SUM('A6 (2020)'!$U134:$Z134)=6,'A6 (2020)'!G134,"")</f>
        <v/>
      </c>
      <c r="J121" s="175" t="str">
        <f>IF(SUM('A6 (2020)'!$U134:$Z134)=6,'A6 (2020)'!H134,"")</f>
        <v/>
      </c>
    </row>
    <row r="122" spans="1:10" x14ac:dyDescent="0.25">
      <c r="A122" t="str">
        <f>IF(SUM('A6 (2020)'!U135:Z135)=6,'Angaben KH-Standort'!$D$25,"")</f>
        <v/>
      </c>
      <c r="B122" t="str">
        <f>IF(SUM('A6 (2020)'!U135:Z135)=6,'Angaben KH-Standort'!$D$26,"")</f>
        <v/>
      </c>
      <c r="C122" t="str">
        <f>IF(SUM('A6 (2020)'!U135:Z135)=6,'Angaben KH-Standort'!$D$12,"")</f>
        <v/>
      </c>
      <c r="D122" t="str">
        <f>IF(SUM('A6 (2020)'!U135:Z135)=6,'A1'!$F$14,"")</f>
        <v/>
      </c>
      <c r="E122" t="str">
        <f>IF(SUM('A6 (2020)'!$U135:$Z135)=6,'A6 (2020)'!C135,"")</f>
        <v/>
      </c>
      <c r="F122" t="str">
        <f>IF(SUM('A6 (2020)'!$U135:$Z135)=6,'A6 (2020)'!D135,"")</f>
        <v/>
      </c>
      <c r="G122" t="str">
        <f>IF(SUM('A6 (2020)'!$U135:$Z135)=6,'A6 (2020)'!E135,"")</f>
        <v/>
      </c>
      <c r="H122" s="175" t="str">
        <f>IF(SUM('A6 (2020)'!$U135:$Z135)=6,'A6 (2020)'!F135,"")</f>
        <v/>
      </c>
      <c r="I122" s="175" t="str">
        <f>IF(SUM('A6 (2020)'!$U135:$Z135)=6,'A6 (2020)'!G135,"")</f>
        <v/>
      </c>
      <c r="J122" s="175" t="str">
        <f>IF(SUM('A6 (2020)'!$U135:$Z135)=6,'A6 (2020)'!H135,"")</f>
        <v/>
      </c>
    </row>
    <row r="123" spans="1:10" x14ac:dyDescent="0.25">
      <c r="A123" t="str">
        <f>IF(SUM('A6 (2020)'!U136:Z136)=6,'Angaben KH-Standort'!$D$25,"")</f>
        <v/>
      </c>
      <c r="B123" t="str">
        <f>IF(SUM('A6 (2020)'!U136:Z136)=6,'Angaben KH-Standort'!$D$26,"")</f>
        <v/>
      </c>
      <c r="C123" t="str">
        <f>IF(SUM('A6 (2020)'!U136:Z136)=6,'Angaben KH-Standort'!$D$12,"")</f>
        <v/>
      </c>
      <c r="D123" t="str">
        <f>IF(SUM('A6 (2020)'!U136:Z136)=6,'A1'!$F$14,"")</f>
        <v/>
      </c>
      <c r="E123" t="str">
        <f>IF(SUM('A6 (2020)'!$U136:$Z136)=6,'A6 (2020)'!C136,"")</f>
        <v/>
      </c>
      <c r="F123" t="str">
        <f>IF(SUM('A6 (2020)'!$U136:$Z136)=6,'A6 (2020)'!D136,"")</f>
        <v/>
      </c>
      <c r="G123" t="str">
        <f>IF(SUM('A6 (2020)'!$U136:$Z136)=6,'A6 (2020)'!E136,"")</f>
        <v/>
      </c>
      <c r="H123" s="175" t="str">
        <f>IF(SUM('A6 (2020)'!$U136:$Z136)=6,'A6 (2020)'!F136,"")</f>
        <v/>
      </c>
      <c r="I123" s="175" t="str">
        <f>IF(SUM('A6 (2020)'!$U136:$Z136)=6,'A6 (2020)'!G136,"")</f>
        <v/>
      </c>
      <c r="J123" s="175" t="str">
        <f>IF(SUM('A6 (2020)'!$U136:$Z136)=6,'A6 (2020)'!H136,"")</f>
        <v/>
      </c>
    </row>
    <row r="124" spans="1:10" x14ac:dyDescent="0.25">
      <c r="A124" t="str">
        <f>IF(SUM('A6 (2020)'!U137:Z137)=6,'Angaben KH-Standort'!$D$25,"")</f>
        <v/>
      </c>
      <c r="B124" t="str">
        <f>IF(SUM('A6 (2020)'!U137:Z137)=6,'Angaben KH-Standort'!$D$26,"")</f>
        <v/>
      </c>
      <c r="C124" t="str">
        <f>IF(SUM('A6 (2020)'!U137:Z137)=6,'Angaben KH-Standort'!$D$12,"")</f>
        <v/>
      </c>
      <c r="D124" t="str">
        <f>IF(SUM('A6 (2020)'!U137:Z137)=6,'A1'!$F$14,"")</f>
        <v/>
      </c>
      <c r="E124" t="str">
        <f>IF(SUM('A6 (2020)'!$U137:$Z137)=6,'A6 (2020)'!C137,"")</f>
        <v/>
      </c>
      <c r="F124" t="str">
        <f>IF(SUM('A6 (2020)'!$U137:$Z137)=6,'A6 (2020)'!D137,"")</f>
        <v/>
      </c>
      <c r="G124" t="str">
        <f>IF(SUM('A6 (2020)'!$U137:$Z137)=6,'A6 (2020)'!E137,"")</f>
        <v/>
      </c>
      <c r="H124" s="175" t="str">
        <f>IF(SUM('A6 (2020)'!$U137:$Z137)=6,'A6 (2020)'!F137,"")</f>
        <v/>
      </c>
      <c r="I124" s="175" t="str">
        <f>IF(SUM('A6 (2020)'!$U137:$Z137)=6,'A6 (2020)'!G137,"")</f>
        <v/>
      </c>
      <c r="J124" s="175" t="str">
        <f>IF(SUM('A6 (2020)'!$U137:$Z137)=6,'A6 (2020)'!H137,"")</f>
        <v/>
      </c>
    </row>
    <row r="125" spans="1:10" x14ac:dyDescent="0.25">
      <c r="A125" t="str">
        <f>IF(SUM('A6 (2020)'!U138:Z138)=6,'Angaben KH-Standort'!$D$25,"")</f>
        <v/>
      </c>
      <c r="B125" t="str">
        <f>IF(SUM('A6 (2020)'!U138:Z138)=6,'Angaben KH-Standort'!$D$26,"")</f>
        <v/>
      </c>
      <c r="C125" t="str">
        <f>IF(SUM('A6 (2020)'!U138:Z138)=6,'Angaben KH-Standort'!$D$12,"")</f>
        <v/>
      </c>
      <c r="D125" t="str">
        <f>IF(SUM('A6 (2020)'!U138:Z138)=6,'A1'!$F$14,"")</f>
        <v/>
      </c>
      <c r="E125" t="str">
        <f>IF(SUM('A6 (2020)'!$U138:$Z138)=6,'A6 (2020)'!C138,"")</f>
        <v/>
      </c>
      <c r="F125" t="str">
        <f>IF(SUM('A6 (2020)'!$U138:$Z138)=6,'A6 (2020)'!D138,"")</f>
        <v/>
      </c>
      <c r="G125" t="str">
        <f>IF(SUM('A6 (2020)'!$U138:$Z138)=6,'A6 (2020)'!E138,"")</f>
        <v/>
      </c>
      <c r="H125" s="175" t="str">
        <f>IF(SUM('A6 (2020)'!$U138:$Z138)=6,'A6 (2020)'!F138,"")</f>
        <v/>
      </c>
      <c r="I125" s="175" t="str">
        <f>IF(SUM('A6 (2020)'!$U138:$Z138)=6,'A6 (2020)'!G138,"")</f>
        <v/>
      </c>
      <c r="J125" s="175" t="str">
        <f>IF(SUM('A6 (2020)'!$U138:$Z138)=6,'A6 (2020)'!H138,"")</f>
        <v/>
      </c>
    </row>
    <row r="126" spans="1:10" x14ac:dyDescent="0.25">
      <c r="A126" t="str">
        <f>IF(SUM('A6 (2020)'!U139:Z139)=6,'Angaben KH-Standort'!$D$25,"")</f>
        <v/>
      </c>
      <c r="B126" t="str">
        <f>IF(SUM('A6 (2020)'!U139:Z139)=6,'Angaben KH-Standort'!$D$26,"")</f>
        <v/>
      </c>
      <c r="C126" t="str">
        <f>IF(SUM('A6 (2020)'!U139:Z139)=6,'Angaben KH-Standort'!$D$12,"")</f>
        <v/>
      </c>
      <c r="D126" t="str">
        <f>IF(SUM('A6 (2020)'!U139:Z139)=6,'A1'!$F$14,"")</f>
        <v/>
      </c>
      <c r="E126" t="str">
        <f>IF(SUM('A6 (2020)'!$U139:$Z139)=6,'A6 (2020)'!C139,"")</f>
        <v/>
      </c>
      <c r="F126" t="str">
        <f>IF(SUM('A6 (2020)'!$U139:$Z139)=6,'A6 (2020)'!D139,"")</f>
        <v/>
      </c>
      <c r="G126" t="str">
        <f>IF(SUM('A6 (2020)'!$U139:$Z139)=6,'A6 (2020)'!E139,"")</f>
        <v/>
      </c>
      <c r="H126" s="175" t="str">
        <f>IF(SUM('A6 (2020)'!$U139:$Z139)=6,'A6 (2020)'!F139,"")</f>
        <v/>
      </c>
      <c r="I126" s="175" t="str">
        <f>IF(SUM('A6 (2020)'!$U139:$Z139)=6,'A6 (2020)'!G139,"")</f>
        <v/>
      </c>
      <c r="J126" s="175" t="str">
        <f>IF(SUM('A6 (2020)'!$U139:$Z139)=6,'A6 (2020)'!H139,"")</f>
        <v/>
      </c>
    </row>
    <row r="127" spans="1:10" x14ac:dyDescent="0.25">
      <c r="A127" t="str">
        <f>IF(SUM('A6 (2020)'!U140:Z140)=6,'Angaben KH-Standort'!$D$25,"")</f>
        <v/>
      </c>
      <c r="B127" t="str">
        <f>IF(SUM('A6 (2020)'!U140:Z140)=6,'Angaben KH-Standort'!$D$26,"")</f>
        <v/>
      </c>
      <c r="C127" t="str">
        <f>IF(SUM('A6 (2020)'!U140:Z140)=6,'Angaben KH-Standort'!$D$12,"")</f>
        <v/>
      </c>
      <c r="D127" t="str">
        <f>IF(SUM('A6 (2020)'!U140:Z140)=6,'A1'!$F$14,"")</f>
        <v/>
      </c>
      <c r="E127" t="str">
        <f>IF(SUM('A6 (2020)'!$U140:$Z140)=6,'A6 (2020)'!C140,"")</f>
        <v/>
      </c>
      <c r="F127" t="str">
        <f>IF(SUM('A6 (2020)'!$U140:$Z140)=6,'A6 (2020)'!D140,"")</f>
        <v/>
      </c>
      <c r="G127" t="str">
        <f>IF(SUM('A6 (2020)'!$U140:$Z140)=6,'A6 (2020)'!E140,"")</f>
        <v/>
      </c>
      <c r="H127" s="175" t="str">
        <f>IF(SUM('A6 (2020)'!$U140:$Z140)=6,'A6 (2020)'!F140,"")</f>
        <v/>
      </c>
      <c r="I127" s="175" t="str">
        <f>IF(SUM('A6 (2020)'!$U140:$Z140)=6,'A6 (2020)'!G140,"")</f>
        <v/>
      </c>
      <c r="J127" s="175" t="str">
        <f>IF(SUM('A6 (2020)'!$U140:$Z140)=6,'A6 (2020)'!H140,"")</f>
        <v/>
      </c>
    </row>
    <row r="128" spans="1:10" x14ac:dyDescent="0.25">
      <c r="A128" t="str">
        <f>IF(SUM('A6 (2020)'!U141:Z141)=6,'Angaben KH-Standort'!$D$25,"")</f>
        <v/>
      </c>
      <c r="B128" t="str">
        <f>IF(SUM('A6 (2020)'!U141:Z141)=6,'Angaben KH-Standort'!$D$26,"")</f>
        <v/>
      </c>
      <c r="C128" t="str">
        <f>IF(SUM('A6 (2020)'!U141:Z141)=6,'Angaben KH-Standort'!$D$12,"")</f>
        <v/>
      </c>
      <c r="D128" t="str">
        <f>IF(SUM('A6 (2020)'!U141:Z141)=6,'A1'!$F$14,"")</f>
        <v/>
      </c>
      <c r="E128" t="str">
        <f>IF(SUM('A6 (2020)'!$U141:$Z141)=6,'A6 (2020)'!C141,"")</f>
        <v/>
      </c>
      <c r="F128" t="str">
        <f>IF(SUM('A6 (2020)'!$U141:$Z141)=6,'A6 (2020)'!D141,"")</f>
        <v/>
      </c>
      <c r="G128" t="str">
        <f>IF(SUM('A6 (2020)'!$U141:$Z141)=6,'A6 (2020)'!E141,"")</f>
        <v/>
      </c>
      <c r="H128" s="175" t="str">
        <f>IF(SUM('A6 (2020)'!$U141:$Z141)=6,'A6 (2020)'!F141,"")</f>
        <v/>
      </c>
      <c r="I128" s="175" t="str">
        <f>IF(SUM('A6 (2020)'!$U141:$Z141)=6,'A6 (2020)'!G141,"")</f>
        <v/>
      </c>
      <c r="J128" s="175" t="str">
        <f>IF(SUM('A6 (2020)'!$U141:$Z141)=6,'A6 (2020)'!H141,"")</f>
        <v/>
      </c>
    </row>
    <row r="129" spans="1:10" x14ac:dyDescent="0.25">
      <c r="A129" t="str">
        <f>IF(SUM('A6 (2020)'!U142:Z142)=6,'Angaben KH-Standort'!$D$25,"")</f>
        <v/>
      </c>
      <c r="B129" t="str">
        <f>IF(SUM('A6 (2020)'!U142:Z142)=6,'Angaben KH-Standort'!$D$26,"")</f>
        <v/>
      </c>
      <c r="C129" t="str">
        <f>IF(SUM('A6 (2020)'!U142:Z142)=6,'Angaben KH-Standort'!$D$12,"")</f>
        <v/>
      </c>
      <c r="D129" t="str">
        <f>IF(SUM('A6 (2020)'!U142:Z142)=6,'A1'!$F$14,"")</f>
        <v/>
      </c>
      <c r="E129" t="str">
        <f>IF(SUM('A6 (2020)'!$U142:$Z142)=6,'A6 (2020)'!C142,"")</f>
        <v/>
      </c>
      <c r="F129" t="str">
        <f>IF(SUM('A6 (2020)'!$U142:$Z142)=6,'A6 (2020)'!D142,"")</f>
        <v/>
      </c>
      <c r="G129" t="str">
        <f>IF(SUM('A6 (2020)'!$U142:$Z142)=6,'A6 (2020)'!E142,"")</f>
        <v/>
      </c>
      <c r="H129" s="175" t="str">
        <f>IF(SUM('A6 (2020)'!$U142:$Z142)=6,'A6 (2020)'!F142,"")</f>
        <v/>
      </c>
      <c r="I129" s="175" t="str">
        <f>IF(SUM('A6 (2020)'!$U142:$Z142)=6,'A6 (2020)'!G142,"")</f>
        <v/>
      </c>
      <c r="J129" s="175" t="str">
        <f>IF(SUM('A6 (2020)'!$U142:$Z142)=6,'A6 (2020)'!H142,"")</f>
        <v/>
      </c>
    </row>
    <row r="130" spans="1:10" x14ac:dyDescent="0.25">
      <c r="A130" t="str">
        <f>IF(SUM('A6 (2020)'!U143:Z143)=6,'Angaben KH-Standort'!$D$25,"")</f>
        <v/>
      </c>
      <c r="B130" t="str">
        <f>IF(SUM('A6 (2020)'!U143:Z143)=6,'Angaben KH-Standort'!$D$26,"")</f>
        <v/>
      </c>
      <c r="C130" t="str">
        <f>IF(SUM('A6 (2020)'!U143:Z143)=6,'Angaben KH-Standort'!$D$12,"")</f>
        <v/>
      </c>
      <c r="D130" t="str">
        <f>IF(SUM('A6 (2020)'!U143:Z143)=6,'A1'!$F$14,"")</f>
        <v/>
      </c>
      <c r="E130" t="str">
        <f>IF(SUM('A6 (2020)'!$U143:$Z143)=6,'A6 (2020)'!C143,"")</f>
        <v/>
      </c>
      <c r="F130" t="str">
        <f>IF(SUM('A6 (2020)'!$U143:$Z143)=6,'A6 (2020)'!D143,"")</f>
        <v/>
      </c>
      <c r="G130" t="str">
        <f>IF(SUM('A6 (2020)'!$U143:$Z143)=6,'A6 (2020)'!E143,"")</f>
        <v/>
      </c>
      <c r="H130" s="175" t="str">
        <f>IF(SUM('A6 (2020)'!$U143:$Z143)=6,'A6 (2020)'!F143,"")</f>
        <v/>
      </c>
      <c r="I130" s="175" t="str">
        <f>IF(SUM('A6 (2020)'!$U143:$Z143)=6,'A6 (2020)'!G143,"")</f>
        <v/>
      </c>
      <c r="J130" s="175" t="str">
        <f>IF(SUM('A6 (2020)'!$U143:$Z143)=6,'A6 (2020)'!H143,"")</f>
        <v/>
      </c>
    </row>
    <row r="131" spans="1:10" x14ac:dyDescent="0.25">
      <c r="A131" t="str">
        <f>IF(SUM('A6 (2020)'!U144:Z144)=6,'Angaben KH-Standort'!$D$25,"")</f>
        <v/>
      </c>
      <c r="B131" t="str">
        <f>IF(SUM('A6 (2020)'!U144:Z144)=6,'Angaben KH-Standort'!$D$26,"")</f>
        <v/>
      </c>
      <c r="C131" t="str">
        <f>IF(SUM('A6 (2020)'!U144:Z144)=6,'Angaben KH-Standort'!$D$12,"")</f>
        <v/>
      </c>
      <c r="D131" t="str">
        <f>IF(SUM('A6 (2020)'!U144:Z144)=6,'A1'!$F$14,"")</f>
        <v/>
      </c>
      <c r="E131" t="str">
        <f>IF(SUM('A6 (2020)'!$U144:$Z144)=6,'A6 (2020)'!C144,"")</f>
        <v/>
      </c>
      <c r="F131" t="str">
        <f>IF(SUM('A6 (2020)'!$U144:$Z144)=6,'A6 (2020)'!D144,"")</f>
        <v/>
      </c>
      <c r="G131" t="str">
        <f>IF(SUM('A6 (2020)'!$U144:$Z144)=6,'A6 (2020)'!E144,"")</f>
        <v/>
      </c>
      <c r="H131" s="175" t="str">
        <f>IF(SUM('A6 (2020)'!$U144:$Z144)=6,'A6 (2020)'!F144,"")</f>
        <v/>
      </c>
      <c r="I131" s="175" t="str">
        <f>IF(SUM('A6 (2020)'!$U144:$Z144)=6,'A6 (2020)'!G144,"")</f>
        <v/>
      </c>
      <c r="J131" s="175" t="str">
        <f>IF(SUM('A6 (2020)'!$U144:$Z144)=6,'A6 (2020)'!H144,"")</f>
        <v/>
      </c>
    </row>
    <row r="132" spans="1:10" x14ac:dyDescent="0.25">
      <c r="A132" t="str">
        <f>IF(SUM('A6 (2020)'!U145:Z145)=6,'Angaben KH-Standort'!$D$25,"")</f>
        <v/>
      </c>
      <c r="B132" t="str">
        <f>IF(SUM('A6 (2020)'!U145:Z145)=6,'Angaben KH-Standort'!$D$26,"")</f>
        <v/>
      </c>
      <c r="C132" t="str">
        <f>IF(SUM('A6 (2020)'!U145:Z145)=6,'Angaben KH-Standort'!$D$12,"")</f>
        <v/>
      </c>
      <c r="D132" t="str">
        <f>IF(SUM('A6 (2020)'!U145:Z145)=6,'A1'!$F$14,"")</f>
        <v/>
      </c>
      <c r="E132" t="str">
        <f>IF(SUM('A6 (2020)'!$U145:$Z145)=6,'A6 (2020)'!C145,"")</f>
        <v/>
      </c>
      <c r="F132" t="str">
        <f>IF(SUM('A6 (2020)'!$U145:$Z145)=6,'A6 (2020)'!D145,"")</f>
        <v/>
      </c>
      <c r="G132" t="str">
        <f>IF(SUM('A6 (2020)'!$U145:$Z145)=6,'A6 (2020)'!E145,"")</f>
        <v/>
      </c>
      <c r="H132" s="175" t="str">
        <f>IF(SUM('A6 (2020)'!$U145:$Z145)=6,'A6 (2020)'!F145,"")</f>
        <v/>
      </c>
      <c r="I132" s="175" t="str">
        <f>IF(SUM('A6 (2020)'!$U145:$Z145)=6,'A6 (2020)'!G145,"")</f>
        <v/>
      </c>
      <c r="J132" s="175" t="str">
        <f>IF(SUM('A6 (2020)'!$U145:$Z145)=6,'A6 (2020)'!H145,"")</f>
        <v/>
      </c>
    </row>
    <row r="133" spans="1:10" x14ac:dyDescent="0.25">
      <c r="A133" t="str">
        <f>IF(SUM('A6 (2020)'!U146:Z146)=6,'Angaben KH-Standort'!$D$25,"")</f>
        <v/>
      </c>
      <c r="B133" t="str">
        <f>IF(SUM('A6 (2020)'!U146:Z146)=6,'Angaben KH-Standort'!$D$26,"")</f>
        <v/>
      </c>
      <c r="C133" t="str">
        <f>IF(SUM('A6 (2020)'!U146:Z146)=6,'Angaben KH-Standort'!$D$12,"")</f>
        <v/>
      </c>
      <c r="D133" t="str">
        <f>IF(SUM('A6 (2020)'!U146:Z146)=6,'A1'!$F$14,"")</f>
        <v/>
      </c>
      <c r="E133" t="str">
        <f>IF(SUM('A6 (2020)'!$U146:$Z146)=6,'A6 (2020)'!C146,"")</f>
        <v/>
      </c>
      <c r="F133" t="str">
        <f>IF(SUM('A6 (2020)'!$U146:$Z146)=6,'A6 (2020)'!D146,"")</f>
        <v/>
      </c>
      <c r="G133" t="str">
        <f>IF(SUM('A6 (2020)'!$U146:$Z146)=6,'A6 (2020)'!E146,"")</f>
        <v/>
      </c>
      <c r="H133" s="175" t="str">
        <f>IF(SUM('A6 (2020)'!$U146:$Z146)=6,'A6 (2020)'!F146,"")</f>
        <v/>
      </c>
      <c r="I133" s="175" t="str">
        <f>IF(SUM('A6 (2020)'!$U146:$Z146)=6,'A6 (2020)'!G146,"")</f>
        <v/>
      </c>
      <c r="J133" s="175" t="str">
        <f>IF(SUM('A6 (2020)'!$U146:$Z146)=6,'A6 (2020)'!H146,"")</f>
        <v/>
      </c>
    </row>
    <row r="134" spans="1:10" x14ac:dyDescent="0.25">
      <c r="A134" t="str">
        <f>IF(SUM('A6 (2020)'!U147:Z147)=6,'Angaben KH-Standort'!$D$25,"")</f>
        <v/>
      </c>
      <c r="B134" t="str">
        <f>IF(SUM('A6 (2020)'!U147:Z147)=6,'Angaben KH-Standort'!$D$26,"")</f>
        <v/>
      </c>
      <c r="C134" t="str">
        <f>IF(SUM('A6 (2020)'!U147:Z147)=6,'Angaben KH-Standort'!$D$12,"")</f>
        <v/>
      </c>
      <c r="D134" t="str">
        <f>IF(SUM('A6 (2020)'!U147:Z147)=6,'A1'!$F$14,"")</f>
        <v/>
      </c>
      <c r="E134" t="str">
        <f>IF(SUM('A6 (2020)'!$U147:$Z147)=6,'A6 (2020)'!C147,"")</f>
        <v/>
      </c>
      <c r="F134" t="str">
        <f>IF(SUM('A6 (2020)'!$U147:$Z147)=6,'A6 (2020)'!D147,"")</f>
        <v/>
      </c>
      <c r="G134" t="str">
        <f>IF(SUM('A6 (2020)'!$U147:$Z147)=6,'A6 (2020)'!E147,"")</f>
        <v/>
      </c>
      <c r="H134" s="175" t="str">
        <f>IF(SUM('A6 (2020)'!$U147:$Z147)=6,'A6 (2020)'!F147,"")</f>
        <v/>
      </c>
      <c r="I134" s="175" t="str">
        <f>IF(SUM('A6 (2020)'!$U147:$Z147)=6,'A6 (2020)'!G147,"")</f>
        <v/>
      </c>
      <c r="J134" s="175" t="str">
        <f>IF(SUM('A6 (2020)'!$U147:$Z147)=6,'A6 (2020)'!H147,"")</f>
        <v/>
      </c>
    </row>
    <row r="135" spans="1:10" x14ac:dyDescent="0.25">
      <c r="A135" t="str">
        <f>IF(SUM('A6 (2020)'!U148:Z148)=6,'Angaben KH-Standort'!$D$25,"")</f>
        <v/>
      </c>
      <c r="B135" t="str">
        <f>IF(SUM('A6 (2020)'!U148:Z148)=6,'Angaben KH-Standort'!$D$26,"")</f>
        <v/>
      </c>
      <c r="C135" t="str">
        <f>IF(SUM('A6 (2020)'!U148:Z148)=6,'Angaben KH-Standort'!$D$12,"")</f>
        <v/>
      </c>
      <c r="D135" t="str">
        <f>IF(SUM('A6 (2020)'!U148:Z148)=6,'A1'!$F$14,"")</f>
        <v/>
      </c>
      <c r="E135" t="str">
        <f>IF(SUM('A6 (2020)'!$U148:$Z148)=6,'A6 (2020)'!C148,"")</f>
        <v/>
      </c>
      <c r="F135" t="str">
        <f>IF(SUM('A6 (2020)'!$U148:$Z148)=6,'A6 (2020)'!D148,"")</f>
        <v/>
      </c>
      <c r="G135" t="str">
        <f>IF(SUM('A6 (2020)'!$U148:$Z148)=6,'A6 (2020)'!E148,"")</f>
        <v/>
      </c>
      <c r="H135" s="175" t="str">
        <f>IF(SUM('A6 (2020)'!$U148:$Z148)=6,'A6 (2020)'!F148,"")</f>
        <v/>
      </c>
      <c r="I135" s="175" t="str">
        <f>IF(SUM('A6 (2020)'!$U148:$Z148)=6,'A6 (2020)'!G148,"")</f>
        <v/>
      </c>
      <c r="J135" s="175" t="str">
        <f>IF(SUM('A6 (2020)'!$U148:$Z148)=6,'A6 (2020)'!H148,"")</f>
        <v/>
      </c>
    </row>
    <row r="136" spans="1:10" x14ac:dyDescent="0.25">
      <c r="A136" t="str">
        <f>IF(SUM('A6 (2020)'!U149:Z149)=6,'Angaben KH-Standort'!$D$25,"")</f>
        <v/>
      </c>
      <c r="B136" t="str">
        <f>IF(SUM('A6 (2020)'!U149:Z149)=6,'Angaben KH-Standort'!$D$26,"")</f>
        <v/>
      </c>
      <c r="C136" t="str">
        <f>IF(SUM('A6 (2020)'!U149:Z149)=6,'Angaben KH-Standort'!$D$12,"")</f>
        <v/>
      </c>
      <c r="D136" t="str">
        <f>IF(SUM('A6 (2020)'!U149:Z149)=6,'A1'!$F$14,"")</f>
        <v/>
      </c>
      <c r="E136" t="str">
        <f>IF(SUM('A6 (2020)'!$U149:$Z149)=6,'A6 (2020)'!C149,"")</f>
        <v/>
      </c>
      <c r="F136" t="str">
        <f>IF(SUM('A6 (2020)'!$U149:$Z149)=6,'A6 (2020)'!D149,"")</f>
        <v/>
      </c>
      <c r="G136" t="str">
        <f>IF(SUM('A6 (2020)'!$U149:$Z149)=6,'A6 (2020)'!E149,"")</f>
        <v/>
      </c>
      <c r="H136" s="175" t="str">
        <f>IF(SUM('A6 (2020)'!$U149:$Z149)=6,'A6 (2020)'!F149,"")</f>
        <v/>
      </c>
      <c r="I136" s="175" t="str">
        <f>IF(SUM('A6 (2020)'!$U149:$Z149)=6,'A6 (2020)'!G149,"")</f>
        <v/>
      </c>
      <c r="J136" s="175" t="str">
        <f>IF(SUM('A6 (2020)'!$U149:$Z149)=6,'A6 (2020)'!H149,"")</f>
        <v/>
      </c>
    </row>
    <row r="137" spans="1:10" x14ac:dyDescent="0.25">
      <c r="A137" t="str">
        <f>IF(SUM('A6 (2020)'!U150:Z150)=6,'Angaben KH-Standort'!$D$25,"")</f>
        <v/>
      </c>
      <c r="B137" t="str">
        <f>IF(SUM('A6 (2020)'!U150:Z150)=6,'Angaben KH-Standort'!$D$26,"")</f>
        <v/>
      </c>
      <c r="C137" t="str">
        <f>IF(SUM('A6 (2020)'!U150:Z150)=6,'Angaben KH-Standort'!$D$12,"")</f>
        <v/>
      </c>
      <c r="D137" t="str">
        <f>IF(SUM('A6 (2020)'!U150:Z150)=6,'A1'!$F$14,"")</f>
        <v/>
      </c>
      <c r="E137" t="str">
        <f>IF(SUM('A6 (2020)'!$U150:$Z150)=6,'A6 (2020)'!C150,"")</f>
        <v/>
      </c>
      <c r="F137" t="str">
        <f>IF(SUM('A6 (2020)'!$U150:$Z150)=6,'A6 (2020)'!D150,"")</f>
        <v/>
      </c>
      <c r="G137" t="str">
        <f>IF(SUM('A6 (2020)'!$U150:$Z150)=6,'A6 (2020)'!E150,"")</f>
        <v/>
      </c>
      <c r="H137" s="175" t="str">
        <f>IF(SUM('A6 (2020)'!$U150:$Z150)=6,'A6 (2020)'!F150,"")</f>
        <v/>
      </c>
      <c r="I137" s="175" t="str">
        <f>IF(SUM('A6 (2020)'!$U150:$Z150)=6,'A6 (2020)'!G150,"")</f>
        <v/>
      </c>
      <c r="J137" s="175" t="str">
        <f>IF(SUM('A6 (2020)'!$U150:$Z150)=6,'A6 (2020)'!H150,"")</f>
        <v/>
      </c>
    </row>
    <row r="138" spans="1:10" x14ac:dyDescent="0.25">
      <c r="A138" t="str">
        <f>IF(SUM('A6 (2020)'!U151:Z151)=6,'Angaben KH-Standort'!$D$25,"")</f>
        <v/>
      </c>
      <c r="B138" t="str">
        <f>IF(SUM('A6 (2020)'!U151:Z151)=6,'Angaben KH-Standort'!$D$26,"")</f>
        <v/>
      </c>
      <c r="C138" t="str">
        <f>IF(SUM('A6 (2020)'!U151:Z151)=6,'Angaben KH-Standort'!$D$12,"")</f>
        <v/>
      </c>
      <c r="D138" t="str">
        <f>IF(SUM('A6 (2020)'!U151:Z151)=6,'A1'!$F$14,"")</f>
        <v/>
      </c>
      <c r="E138" t="str">
        <f>IF(SUM('A6 (2020)'!$U151:$Z151)=6,'A6 (2020)'!C151,"")</f>
        <v/>
      </c>
      <c r="F138" t="str">
        <f>IF(SUM('A6 (2020)'!$U151:$Z151)=6,'A6 (2020)'!D151,"")</f>
        <v/>
      </c>
      <c r="G138" t="str">
        <f>IF(SUM('A6 (2020)'!$U151:$Z151)=6,'A6 (2020)'!E151,"")</f>
        <v/>
      </c>
      <c r="H138" s="175" t="str">
        <f>IF(SUM('A6 (2020)'!$U151:$Z151)=6,'A6 (2020)'!F151,"")</f>
        <v/>
      </c>
      <c r="I138" s="175" t="str">
        <f>IF(SUM('A6 (2020)'!$U151:$Z151)=6,'A6 (2020)'!G151,"")</f>
        <v/>
      </c>
      <c r="J138" s="175" t="str">
        <f>IF(SUM('A6 (2020)'!$U151:$Z151)=6,'A6 (2020)'!H151,"")</f>
        <v/>
      </c>
    </row>
    <row r="139" spans="1:10" x14ac:dyDescent="0.25">
      <c r="A139" t="str">
        <f>IF(SUM('A6 (2020)'!U152:Z152)=6,'Angaben KH-Standort'!$D$25,"")</f>
        <v/>
      </c>
      <c r="B139" t="str">
        <f>IF(SUM('A6 (2020)'!U152:Z152)=6,'Angaben KH-Standort'!$D$26,"")</f>
        <v/>
      </c>
      <c r="C139" t="str">
        <f>IF(SUM('A6 (2020)'!U152:Z152)=6,'Angaben KH-Standort'!$D$12,"")</f>
        <v/>
      </c>
      <c r="D139" t="str">
        <f>IF(SUM('A6 (2020)'!U152:Z152)=6,'A1'!$F$14,"")</f>
        <v/>
      </c>
      <c r="E139" t="str">
        <f>IF(SUM('A6 (2020)'!$U152:$Z152)=6,'A6 (2020)'!C152,"")</f>
        <v/>
      </c>
      <c r="F139" t="str">
        <f>IF(SUM('A6 (2020)'!$U152:$Z152)=6,'A6 (2020)'!D152,"")</f>
        <v/>
      </c>
      <c r="G139" t="str">
        <f>IF(SUM('A6 (2020)'!$U152:$Z152)=6,'A6 (2020)'!E152,"")</f>
        <v/>
      </c>
      <c r="H139" s="175" t="str">
        <f>IF(SUM('A6 (2020)'!$U152:$Z152)=6,'A6 (2020)'!F152,"")</f>
        <v/>
      </c>
      <c r="I139" s="175" t="str">
        <f>IF(SUM('A6 (2020)'!$U152:$Z152)=6,'A6 (2020)'!G152,"")</f>
        <v/>
      </c>
      <c r="J139" s="175" t="str">
        <f>IF(SUM('A6 (2020)'!$U152:$Z152)=6,'A6 (2020)'!H152,"")</f>
        <v/>
      </c>
    </row>
    <row r="140" spans="1:10" x14ac:dyDescent="0.25">
      <c r="A140" t="str">
        <f>IF(SUM('A6 (2020)'!U153:Z153)=6,'Angaben KH-Standort'!$D$25,"")</f>
        <v/>
      </c>
      <c r="B140" t="str">
        <f>IF(SUM('A6 (2020)'!U153:Z153)=6,'Angaben KH-Standort'!$D$26,"")</f>
        <v/>
      </c>
      <c r="C140" t="str">
        <f>IF(SUM('A6 (2020)'!U153:Z153)=6,'Angaben KH-Standort'!$D$12,"")</f>
        <v/>
      </c>
      <c r="D140" t="str">
        <f>IF(SUM('A6 (2020)'!U153:Z153)=6,'A1'!$F$14,"")</f>
        <v/>
      </c>
      <c r="E140" t="str">
        <f>IF(SUM('A6 (2020)'!$U153:$Z153)=6,'A6 (2020)'!C153,"")</f>
        <v/>
      </c>
      <c r="F140" t="str">
        <f>IF(SUM('A6 (2020)'!$U153:$Z153)=6,'A6 (2020)'!D153,"")</f>
        <v/>
      </c>
      <c r="G140" t="str">
        <f>IF(SUM('A6 (2020)'!$U153:$Z153)=6,'A6 (2020)'!E153,"")</f>
        <v/>
      </c>
      <c r="H140" s="175" t="str">
        <f>IF(SUM('A6 (2020)'!$U153:$Z153)=6,'A6 (2020)'!F153,"")</f>
        <v/>
      </c>
      <c r="I140" s="175" t="str">
        <f>IF(SUM('A6 (2020)'!$U153:$Z153)=6,'A6 (2020)'!G153,"")</f>
        <v/>
      </c>
      <c r="J140" s="175" t="str">
        <f>IF(SUM('A6 (2020)'!$U153:$Z153)=6,'A6 (2020)'!H153,"")</f>
        <v/>
      </c>
    </row>
    <row r="141" spans="1:10" x14ac:dyDescent="0.25">
      <c r="A141" t="str">
        <f>IF(SUM('A6 (2020)'!U154:Z154)=6,'Angaben KH-Standort'!$D$25,"")</f>
        <v/>
      </c>
      <c r="B141" t="str">
        <f>IF(SUM('A6 (2020)'!U154:Z154)=6,'Angaben KH-Standort'!$D$26,"")</f>
        <v/>
      </c>
      <c r="C141" t="str">
        <f>IF(SUM('A6 (2020)'!U154:Z154)=6,'Angaben KH-Standort'!$D$12,"")</f>
        <v/>
      </c>
      <c r="D141" t="str">
        <f>IF(SUM('A6 (2020)'!U154:Z154)=6,'A1'!$F$14,"")</f>
        <v/>
      </c>
      <c r="E141" t="str">
        <f>IF(SUM('A6 (2020)'!$U154:$Z154)=6,'A6 (2020)'!C154,"")</f>
        <v/>
      </c>
      <c r="F141" t="str">
        <f>IF(SUM('A6 (2020)'!$U154:$Z154)=6,'A6 (2020)'!D154,"")</f>
        <v/>
      </c>
      <c r="G141" t="str">
        <f>IF(SUM('A6 (2020)'!$U154:$Z154)=6,'A6 (2020)'!E154,"")</f>
        <v/>
      </c>
      <c r="H141" s="175" t="str">
        <f>IF(SUM('A6 (2020)'!$U154:$Z154)=6,'A6 (2020)'!F154,"")</f>
        <v/>
      </c>
      <c r="I141" s="175" t="str">
        <f>IF(SUM('A6 (2020)'!$U154:$Z154)=6,'A6 (2020)'!G154,"")</f>
        <v/>
      </c>
      <c r="J141" s="175" t="str">
        <f>IF(SUM('A6 (2020)'!$U154:$Z154)=6,'A6 (2020)'!H154,"")</f>
        <v/>
      </c>
    </row>
    <row r="142" spans="1:10" x14ac:dyDescent="0.25">
      <c r="A142" t="str">
        <f>IF(SUM('A6 (2020)'!U155:Z155)=6,'Angaben KH-Standort'!$D$25,"")</f>
        <v/>
      </c>
      <c r="B142" t="str">
        <f>IF(SUM('A6 (2020)'!U155:Z155)=6,'Angaben KH-Standort'!$D$26,"")</f>
        <v/>
      </c>
      <c r="C142" t="str">
        <f>IF(SUM('A6 (2020)'!U155:Z155)=6,'Angaben KH-Standort'!$D$12,"")</f>
        <v/>
      </c>
      <c r="D142" t="str">
        <f>IF(SUM('A6 (2020)'!U155:Z155)=6,'A1'!$F$14,"")</f>
        <v/>
      </c>
      <c r="E142" t="str">
        <f>IF(SUM('A6 (2020)'!$U155:$Z155)=6,'A6 (2020)'!C155,"")</f>
        <v/>
      </c>
      <c r="F142" t="str">
        <f>IF(SUM('A6 (2020)'!$U155:$Z155)=6,'A6 (2020)'!D155,"")</f>
        <v/>
      </c>
      <c r="G142" t="str">
        <f>IF(SUM('A6 (2020)'!$U155:$Z155)=6,'A6 (2020)'!E155,"")</f>
        <v/>
      </c>
      <c r="H142" s="175" t="str">
        <f>IF(SUM('A6 (2020)'!$U155:$Z155)=6,'A6 (2020)'!F155,"")</f>
        <v/>
      </c>
      <c r="I142" s="175" t="str">
        <f>IF(SUM('A6 (2020)'!$U155:$Z155)=6,'A6 (2020)'!G155,"")</f>
        <v/>
      </c>
      <c r="J142" s="175" t="str">
        <f>IF(SUM('A6 (2020)'!$U155:$Z155)=6,'A6 (2020)'!H155,"")</f>
        <v/>
      </c>
    </row>
    <row r="143" spans="1:10" x14ac:dyDescent="0.25">
      <c r="A143" t="str">
        <f>IF(SUM('A6 (2020)'!U156:Z156)=6,'Angaben KH-Standort'!$D$25,"")</f>
        <v/>
      </c>
      <c r="B143" t="str">
        <f>IF(SUM('A6 (2020)'!U156:Z156)=6,'Angaben KH-Standort'!$D$26,"")</f>
        <v/>
      </c>
      <c r="C143" t="str">
        <f>IF(SUM('A6 (2020)'!U156:Z156)=6,'Angaben KH-Standort'!$D$12,"")</f>
        <v/>
      </c>
      <c r="D143" t="str">
        <f>IF(SUM('A6 (2020)'!U156:Z156)=6,'A1'!$F$14,"")</f>
        <v/>
      </c>
      <c r="E143" t="str">
        <f>IF(SUM('A6 (2020)'!$U156:$Z156)=6,'A6 (2020)'!C156,"")</f>
        <v/>
      </c>
      <c r="F143" t="str">
        <f>IF(SUM('A6 (2020)'!$U156:$Z156)=6,'A6 (2020)'!D156,"")</f>
        <v/>
      </c>
      <c r="G143" t="str">
        <f>IF(SUM('A6 (2020)'!$U156:$Z156)=6,'A6 (2020)'!E156,"")</f>
        <v/>
      </c>
      <c r="H143" s="175" t="str">
        <f>IF(SUM('A6 (2020)'!$U156:$Z156)=6,'A6 (2020)'!F156,"")</f>
        <v/>
      </c>
      <c r="I143" s="175" t="str">
        <f>IF(SUM('A6 (2020)'!$U156:$Z156)=6,'A6 (2020)'!G156,"")</f>
        <v/>
      </c>
      <c r="J143" s="175" t="str">
        <f>IF(SUM('A6 (2020)'!$U156:$Z156)=6,'A6 (2020)'!H156,"")</f>
        <v/>
      </c>
    </row>
    <row r="144" spans="1:10" x14ac:dyDescent="0.25">
      <c r="A144" t="str">
        <f>IF(SUM('A6 (2020)'!U157:Z157)=6,'Angaben KH-Standort'!$D$25,"")</f>
        <v/>
      </c>
      <c r="B144" t="str">
        <f>IF(SUM('A6 (2020)'!U157:Z157)=6,'Angaben KH-Standort'!$D$26,"")</f>
        <v/>
      </c>
      <c r="C144" t="str">
        <f>IF(SUM('A6 (2020)'!U157:Z157)=6,'Angaben KH-Standort'!$D$12,"")</f>
        <v/>
      </c>
      <c r="D144" t="str">
        <f>IF(SUM('A6 (2020)'!U157:Z157)=6,'A1'!$F$14,"")</f>
        <v/>
      </c>
      <c r="E144" t="str">
        <f>IF(SUM('A6 (2020)'!$U157:$Z157)=6,'A6 (2020)'!C157,"")</f>
        <v/>
      </c>
      <c r="F144" t="str">
        <f>IF(SUM('A6 (2020)'!$U157:$Z157)=6,'A6 (2020)'!D157,"")</f>
        <v/>
      </c>
      <c r="G144" t="str">
        <f>IF(SUM('A6 (2020)'!$U157:$Z157)=6,'A6 (2020)'!E157,"")</f>
        <v/>
      </c>
      <c r="H144" s="175" t="str">
        <f>IF(SUM('A6 (2020)'!$U157:$Z157)=6,'A6 (2020)'!F157,"")</f>
        <v/>
      </c>
      <c r="I144" s="175" t="str">
        <f>IF(SUM('A6 (2020)'!$U157:$Z157)=6,'A6 (2020)'!G157,"")</f>
        <v/>
      </c>
      <c r="J144" s="175" t="str">
        <f>IF(SUM('A6 (2020)'!$U157:$Z157)=6,'A6 (2020)'!H157,"")</f>
        <v/>
      </c>
    </row>
    <row r="145" spans="1:10" x14ac:dyDescent="0.25">
      <c r="A145" t="str">
        <f>IF(SUM('A6 (2020)'!U158:Z158)=6,'Angaben KH-Standort'!$D$25,"")</f>
        <v/>
      </c>
      <c r="B145" t="str">
        <f>IF(SUM('A6 (2020)'!U158:Z158)=6,'Angaben KH-Standort'!$D$26,"")</f>
        <v/>
      </c>
      <c r="C145" t="str">
        <f>IF(SUM('A6 (2020)'!U158:Z158)=6,'Angaben KH-Standort'!$D$12,"")</f>
        <v/>
      </c>
      <c r="D145" t="str">
        <f>IF(SUM('A6 (2020)'!U158:Z158)=6,'A1'!$F$14,"")</f>
        <v/>
      </c>
      <c r="E145" t="str">
        <f>IF(SUM('A6 (2020)'!$U158:$Z158)=6,'A6 (2020)'!C158,"")</f>
        <v/>
      </c>
      <c r="F145" t="str">
        <f>IF(SUM('A6 (2020)'!$U158:$Z158)=6,'A6 (2020)'!D158,"")</f>
        <v/>
      </c>
      <c r="G145" t="str">
        <f>IF(SUM('A6 (2020)'!$U158:$Z158)=6,'A6 (2020)'!E158,"")</f>
        <v/>
      </c>
      <c r="H145" s="175" t="str">
        <f>IF(SUM('A6 (2020)'!$U158:$Z158)=6,'A6 (2020)'!F158,"")</f>
        <v/>
      </c>
      <c r="I145" s="175" t="str">
        <f>IF(SUM('A6 (2020)'!$U158:$Z158)=6,'A6 (2020)'!G158,"")</f>
        <v/>
      </c>
      <c r="J145" s="175" t="str">
        <f>IF(SUM('A6 (2020)'!$U158:$Z158)=6,'A6 (2020)'!H158,"")</f>
        <v/>
      </c>
    </row>
    <row r="146" spans="1:10" x14ac:dyDescent="0.25">
      <c r="A146" t="str">
        <f>IF(SUM('A6 (2020)'!U159:Z159)=6,'Angaben KH-Standort'!$D$25,"")</f>
        <v/>
      </c>
      <c r="B146" t="str">
        <f>IF(SUM('A6 (2020)'!U159:Z159)=6,'Angaben KH-Standort'!$D$26,"")</f>
        <v/>
      </c>
      <c r="C146" t="str">
        <f>IF(SUM('A6 (2020)'!U159:Z159)=6,'Angaben KH-Standort'!$D$12,"")</f>
        <v/>
      </c>
      <c r="D146" t="str">
        <f>IF(SUM('A6 (2020)'!U159:Z159)=6,'A1'!$F$14,"")</f>
        <v/>
      </c>
      <c r="E146" t="str">
        <f>IF(SUM('A6 (2020)'!$U159:$Z159)=6,'A6 (2020)'!C159,"")</f>
        <v/>
      </c>
      <c r="F146" t="str">
        <f>IF(SUM('A6 (2020)'!$U159:$Z159)=6,'A6 (2020)'!D159,"")</f>
        <v/>
      </c>
      <c r="G146" t="str">
        <f>IF(SUM('A6 (2020)'!$U159:$Z159)=6,'A6 (2020)'!E159,"")</f>
        <v/>
      </c>
      <c r="H146" s="175" t="str">
        <f>IF(SUM('A6 (2020)'!$U159:$Z159)=6,'A6 (2020)'!F159,"")</f>
        <v/>
      </c>
      <c r="I146" s="175" t="str">
        <f>IF(SUM('A6 (2020)'!$U159:$Z159)=6,'A6 (2020)'!G159,"")</f>
        <v/>
      </c>
      <c r="J146" s="175" t="str">
        <f>IF(SUM('A6 (2020)'!$U159:$Z159)=6,'A6 (2020)'!H159,"")</f>
        <v/>
      </c>
    </row>
    <row r="147" spans="1:10" x14ac:dyDescent="0.25">
      <c r="A147" t="str">
        <f>IF(SUM('A6 (2020)'!U160:Z160)=6,'Angaben KH-Standort'!$D$25,"")</f>
        <v/>
      </c>
      <c r="B147" t="str">
        <f>IF(SUM('A6 (2020)'!U160:Z160)=6,'Angaben KH-Standort'!$D$26,"")</f>
        <v/>
      </c>
      <c r="C147" t="str">
        <f>IF(SUM('A6 (2020)'!U160:Z160)=6,'Angaben KH-Standort'!$D$12,"")</f>
        <v/>
      </c>
      <c r="D147" t="str">
        <f>IF(SUM('A6 (2020)'!U160:Z160)=6,'A1'!$F$14,"")</f>
        <v/>
      </c>
      <c r="E147" t="str">
        <f>IF(SUM('A6 (2020)'!$U160:$Z160)=6,'A6 (2020)'!C160,"")</f>
        <v/>
      </c>
      <c r="F147" t="str">
        <f>IF(SUM('A6 (2020)'!$U160:$Z160)=6,'A6 (2020)'!D160,"")</f>
        <v/>
      </c>
      <c r="G147" t="str">
        <f>IF(SUM('A6 (2020)'!$U160:$Z160)=6,'A6 (2020)'!E160,"")</f>
        <v/>
      </c>
      <c r="H147" s="175" t="str">
        <f>IF(SUM('A6 (2020)'!$U160:$Z160)=6,'A6 (2020)'!F160,"")</f>
        <v/>
      </c>
      <c r="I147" s="175" t="str">
        <f>IF(SUM('A6 (2020)'!$U160:$Z160)=6,'A6 (2020)'!G160,"")</f>
        <v/>
      </c>
      <c r="J147" s="175" t="str">
        <f>IF(SUM('A6 (2020)'!$U160:$Z160)=6,'A6 (2020)'!H160,"")</f>
        <v/>
      </c>
    </row>
    <row r="148" spans="1:10" x14ac:dyDescent="0.25">
      <c r="A148" t="str">
        <f>IF(SUM('A6 (2020)'!U161:Z161)=6,'Angaben KH-Standort'!$D$25,"")</f>
        <v/>
      </c>
      <c r="B148" t="str">
        <f>IF(SUM('A6 (2020)'!U161:Z161)=6,'Angaben KH-Standort'!$D$26,"")</f>
        <v/>
      </c>
      <c r="C148" t="str">
        <f>IF(SUM('A6 (2020)'!U161:Z161)=6,'Angaben KH-Standort'!$D$12,"")</f>
        <v/>
      </c>
      <c r="D148" t="str">
        <f>IF(SUM('A6 (2020)'!U161:Z161)=6,'A1'!$F$14,"")</f>
        <v/>
      </c>
      <c r="E148" t="str">
        <f>IF(SUM('A6 (2020)'!$U161:$Z161)=6,'A6 (2020)'!C161,"")</f>
        <v/>
      </c>
      <c r="F148" t="str">
        <f>IF(SUM('A6 (2020)'!$U161:$Z161)=6,'A6 (2020)'!D161,"")</f>
        <v/>
      </c>
      <c r="G148" t="str">
        <f>IF(SUM('A6 (2020)'!$U161:$Z161)=6,'A6 (2020)'!E161,"")</f>
        <v/>
      </c>
      <c r="H148" s="175" t="str">
        <f>IF(SUM('A6 (2020)'!$U161:$Z161)=6,'A6 (2020)'!F161,"")</f>
        <v/>
      </c>
      <c r="I148" s="175" t="str">
        <f>IF(SUM('A6 (2020)'!$U161:$Z161)=6,'A6 (2020)'!G161,"")</f>
        <v/>
      </c>
      <c r="J148" s="175" t="str">
        <f>IF(SUM('A6 (2020)'!$U161:$Z161)=6,'A6 (2020)'!H161,"")</f>
        <v/>
      </c>
    </row>
    <row r="149" spans="1:10" x14ac:dyDescent="0.25">
      <c r="A149" t="str">
        <f>IF(SUM('A6 (2020)'!U162:Z162)=6,'Angaben KH-Standort'!$D$25,"")</f>
        <v/>
      </c>
      <c r="B149" t="str">
        <f>IF(SUM('A6 (2020)'!U162:Z162)=6,'Angaben KH-Standort'!$D$26,"")</f>
        <v/>
      </c>
      <c r="C149" t="str">
        <f>IF(SUM('A6 (2020)'!U162:Z162)=6,'Angaben KH-Standort'!$D$12,"")</f>
        <v/>
      </c>
      <c r="D149" t="str">
        <f>IF(SUM('A6 (2020)'!U162:Z162)=6,'A1'!$F$14,"")</f>
        <v/>
      </c>
      <c r="E149" t="str">
        <f>IF(SUM('A6 (2020)'!$U162:$Z162)=6,'A6 (2020)'!C162,"")</f>
        <v/>
      </c>
      <c r="F149" t="str">
        <f>IF(SUM('A6 (2020)'!$U162:$Z162)=6,'A6 (2020)'!D162,"")</f>
        <v/>
      </c>
      <c r="G149" t="str">
        <f>IF(SUM('A6 (2020)'!$U162:$Z162)=6,'A6 (2020)'!E162,"")</f>
        <v/>
      </c>
      <c r="H149" s="175" t="str">
        <f>IF(SUM('A6 (2020)'!$U162:$Z162)=6,'A6 (2020)'!F162,"")</f>
        <v/>
      </c>
      <c r="I149" s="175" t="str">
        <f>IF(SUM('A6 (2020)'!$U162:$Z162)=6,'A6 (2020)'!G162,"")</f>
        <v/>
      </c>
      <c r="J149" s="175" t="str">
        <f>IF(SUM('A6 (2020)'!$U162:$Z162)=6,'A6 (2020)'!H162,"")</f>
        <v/>
      </c>
    </row>
    <row r="150" spans="1:10" x14ac:dyDescent="0.25">
      <c r="A150" t="str">
        <f>IF(SUM('A6 (2020)'!U163:Z163)=6,'Angaben KH-Standort'!$D$25,"")</f>
        <v/>
      </c>
      <c r="B150" t="str">
        <f>IF(SUM('A6 (2020)'!U163:Z163)=6,'Angaben KH-Standort'!$D$26,"")</f>
        <v/>
      </c>
      <c r="C150" t="str">
        <f>IF(SUM('A6 (2020)'!U163:Z163)=6,'Angaben KH-Standort'!$D$12,"")</f>
        <v/>
      </c>
      <c r="D150" t="str">
        <f>IF(SUM('A6 (2020)'!U163:Z163)=6,'A1'!$F$14,"")</f>
        <v/>
      </c>
      <c r="E150" t="str">
        <f>IF(SUM('A6 (2020)'!$U163:$Z163)=6,'A6 (2020)'!C163,"")</f>
        <v/>
      </c>
      <c r="F150" t="str">
        <f>IF(SUM('A6 (2020)'!$U163:$Z163)=6,'A6 (2020)'!D163,"")</f>
        <v/>
      </c>
      <c r="G150" t="str">
        <f>IF(SUM('A6 (2020)'!$U163:$Z163)=6,'A6 (2020)'!E163,"")</f>
        <v/>
      </c>
      <c r="H150" s="175" t="str">
        <f>IF(SUM('A6 (2020)'!$U163:$Z163)=6,'A6 (2020)'!F163,"")</f>
        <v/>
      </c>
      <c r="I150" s="175" t="str">
        <f>IF(SUM('A6 (2020)'!$U163:$Z163)=6,'A6 (2020)'!G163,"")</f>
        <v/>
      </c>
      <c r="J150" s="175" t="str">
        <f>IF(SUM('A6 (2020)'!$U163:$Z163)=6,'A6 (2020)'!H163,"")</f>
        <v/>
      </c>
    </row>
    <row r="151" spans="1:10" x14ac:dyDescent="0.25">
      <c r="A151" t="str">
        <f>IF(SUM('A6 (2020)'!U164:Z164)=6,'Angaben KH-Standort'!$D$25,"")</f>
        <v/>
      </c>
      <c r="B151" t="str">
        <f>IF(SUM('A6 (2020)'!U164:Z164)=6,'Angaben KH-Standort'!$D$26,"")</f>
        <v/>
      </c>
      <c r="C151" t="str">
        <f>IF(SUM('A6 (2020)'!U164:Z164)=6,'Angaben KH-Standort'!$D$12,"")</f>
        <v/>
      </c>
      <c r="D151" t="str">
        <f>IF(SUM('A6 (2020)'!U164:Z164)=6,'A1'!$F$14,"")</f>
        <v/>
      </c>
      <c r="E151" t="str">
        <f>IF(SUM('A6 (2020)'!$U164:$Z164)=6,'A6 (2020)'!C164,"")</f>
        <v/>
      </c>
      <c r="F151" t="str">
        <f>IF(SUM('A6 (2020)'!$U164:$Z164)=6,'A6 (2020)'!D164,"")</f>
        <v/>
      </c>
      <c r="G151" t="str">
        <f>IF(SUM('A6 (2020)'!$U164:$Z164)=6,'A6 (2020)'!E164,"")</f>
        <v/>
      </c>
      <c r="H151" s="175" t="str">
        <f>IF(SUM('A6 (2020)'!$U164:$Z164)=6,'A6 (2020)'!F164,"")</f>
        <v/>
      </c>
      <c r="I151" s="175" t="str">
        <f>IF(SUM('A6 (2020)'!$U164:$Z164)=6,'A6 (2020)'!G164,"")</f>
        <v/>
      </c>
      <c r="J151" s="175" t="str">
        <f>IF(SUM('A6 (2020)'!$U164:$Z164)=6,'A6 (2020)'!H164,"")</f>
        <v/>
      </c>
    </row>
    <row r="152" spans="1:10" x14ac:dyDescent="0.25">
      <c r="A152" t="str">
        <f>IF(SUM('A6 (2020)'!U165:Z165)=6,'Angaben KH-Standort'!$D$25,"")</f>
        <v/>
      </c>
      <c r="B152" t="str">
        <f>IF(SUM('A6 (2020)'!U165:Z165)=6,'Angaben KH-Standort'!$D$26,"")</f>
        <v/>
      </c>
      <c r="C152" t="str">
        <f>IF(SUM('A6 (2020)'!U165:Z165)=6,'Angaben KH-Standort'!$D$12,"")</f>
        <v/>
      </c>
      <c r="D152" t="str">
        <f>IF(SUM('A6 (2020)'!U165:Z165)=6,'A1'!$F$14,"")</f>
        <v/>
      </c>
      <c r="E152" t="str">
        <f>IF(SUM('A6 (2020)'!$U165:$Z165)=6,'A6 (2020)'!C165,"")</f>
        <v/>
      </c>
      <c r="F152" t="str">
        <f>IF(SUM('A6 (2020)'!$U165:$Z165)=6,'A6 (2020)'!D165,"")</f>
        <v/>
      </c>
      <c r="G152" t="str">
        <f>IF(SUM('A6 (2020)'!$U165:$Z165)=6,'A6 (2020)'!E165,"")</f>
        <v/>
      </c>
      <c r="H152" s="175" t="str">
        <f>IF(SUM('A6 (2020)'!$U165:$Z165)=6,'A6 (2020)'!F165,"")</f>
        <v/>
      </c>
      <c r="I152" s="175" t="str">
        <f>IF(SUM('A6 (2020)'!$U165:$Z165)=6,'A6 (2020)'!G165,"")</f>
        <v/>
      </c>
      <c r="J152" s="175" t="str">
        <f>IF(SUM('A6 (2020)'!$U165:$Z165)=6,'A6 (2020)'!H165,"")</f>
        <v/>
      </c>
    </row>
    <row r="153" spans="1:10" x14ac:dyDescent="0.25">
      <c r="A153" t="str">
        <f>IF(SUM('A6 (2020)'!U166:Z166)=6,'Angaben KH-Standort'!$D$25,"")</f>
        <v/>
      </c>
      <c r="B153" t="str">
        <f>IF(SUM('A6 (2020)'!U166:Z166)=6,'Angaben KH-Standort'!$D$26,"")</f>
        <v/>
      </c>
      <c r="C153" t="str">
        <f>IF(SUM('A6 (2020)'!U166:Z166)=6,'Angaben KH-Standort'!$D$12,"")</f>
        <v/>
      </c>
      <c r="D153" t="str">
        <f>IF(SUM('A6 (2020)'!U166:Z166)=6,'A1'!$F$14,"")</f>
        <v/>
      </c>
      <c r="E153" t="str">
        <f>IF(SUM('A6 (2020)'!$U166:$Z166)=6,'A6 (2020)'!C166,"")</f>
        <v/>
      </c>
      <c r="F153" t="str">
        <f>IF(SUM('A6 (2020)'!$U166:$Z166)=6,'A6 (2020)'!D166,"")</f>
        <v/>
      </c>
      <c r="G153" t="str">
        <f>IF(SUM('A6 (2020)'!$U166:$Z166)=6,'A6 (2020)'!E166,"")</f>
        <v/>
      </c>
      <c r="H153" s="175" t="str">
        <f>IF(SUM('A6 (2020)'!$U166:$Z166)=6,'A6 (2020)'!F166,"")</f>
        <v/>
      </c>
      <c r="I153" s="175" t="str">
        <f>IF(SUM('A6 (2020)'!$U166:$Z166)=6,'A6 (2020)'!G166,"")</f>
        <v/>
      </c>
      <c r="J153" s="175" t="str">
        <f>IF(SUM('A6 (2020)'!$U166:$Z166)=6,'A6 (2020)'!H166,"")</f>
        <v/>
      </c>
    </row>
    <row r="154" spans="1:10" x14ac:dyDescent="0.25">
      <c r="A154" t="str">
        <f>IF(SUM('A6 (2020)'!U167:Z167)=6,'Angaben KH-Standort'!$D$25,"")</f>
        <v/>
      </c>
      <c r="B154" t="str">
        <f>IF(SUM('A6 (2020)'!U167:Z167)=6,'Angaben KH-Standort'!$D$26,"")</f>
        <v/>
      </c>
      <c r="C154" t="str">
        <f>IF(SUM('A6 (2020)'!U167:Z167)=6,'Angaben KH-Standort'!$D$12,"")</f>
        <v/>
      </c>
      <c r="D154" t="str">
        <f>IF(SUM('A6 (2020)'!U167:Z167)=6,'A1'!$F$14,"")</f>
        <v/>
      </c>
      <c r="E154" t="str">
        <f>IF(SUM('A6 (2020)'!$U167:$Z167)=6,'A6 (2020)'!C167,"")</f>
        <v/>
      </c>
      <c r="F154" t="str">
        <f>IF(SUM('A6 (2020)'!$U167:$Z167)=6,'A6 (2020)'!D167,"")</f>
        <v/>
      </c>
      <c r="G154" t="str">
        <f>IF(SUM('A6 (2020)'!$U167:$Z167)=6,'A6 (2020)'!E167,"")</f>
        <v/>
      </c>
      <c r="H154" s="175" t="str">
        <f>IF(SUM('A6 (2020)'!$U167:$Z167)=6,'A6 (2020)'!F167,"")</f>
        <v/>
      </c>
      <c r="I154" s="175" t="str">
        <f>IF(SUM('A6 (2020)'!$U167:$Z167)=6,'A6 (2020)'!G167,"")</f>
        <v/>
      </c>
      <c r="J154" s="175" t="str">
        <f>IF(SUM('A6 (2020)'!$U167:$Z167)=6,'A6 (2020)'!H167,"")</f>
        <v/>
      </c>
    </row>
    <row r="155" spans="1:10" x14ac:dyDescent="0.25">
      <c r="A155" t="str">
        <f>IF(SUM('A6 (2020)'!U168:Z168)=6,'Angaben KH-Standort'!$D$25,"")</f>
        <v/>
      </c>
      <c r="B155" t="str">
        <f>IF(SUM('A6 (2020)'!U168:Z168)=6,'Angaben KH-Standort'!$D$26,"")</f>
        <v/>
      </c>
      <c r="C155" t="str">
        <f>IF(SUM('A6 (2020)'!U168:Z168)=6,'Angaben KH-Standort'!$D$12,"")</f>
        <v/>
      </c>
      <c r="D155" t="str">
        <f>IF(SUM('A6 (2020)'!U168:Z168)=6,'A1'!$F$14,"")</f>
        <v/>
      </c>
      <c r="E155" t="str">
        <f>IF(SUM('A6 (2020)'!$U168:$Z168)=6,'A6 (2020)'!C168,"")</f>
        <v/>
      </c>
      <c r="F155" t="str">
        <f>IF(SUM('A6 (2020)'!$U168:$Z168)=6,'A6 (2020)'!D168,"")</f>
        <v/>
      </c>
      <c r="G155" t="str">
        <f>IF(SUM('A6 (2020)'!$U168:$Z168)=6,'A6 (2020)'!E168,"")</f>
        <v/>
      </c>
      <c r="H155" s="175" t="str">
        <f>IF(SUM('A6 (2020)'!$U168:$Z168)=6,'A6 (2020)'!F168,"")</f>
        <v/>
      </c>
      <c r="I155" s="175" t="str">
        <f>IF(SUM('A6 (2020)'!$U168:$Z168)=6,'A6 (2020)'!G168,"")</f>
        <v/>
      </c>
      <c r="J155" s="175" t="str">
        <f>IF(SUM('A6 (2020)'!$U168:$Z168)=6,'A6 (2020)'!H168,"")</f>
        <v/>
      </c>
    </row>
    <row r="156" spans="1:10" x14ac:dyDescent="0.25">
      <c r="A156" t="str">
        <f>IF(SUM('A6 (2020)'!U169:Z169)=6,'Angaben KH-Standort'!$D$25,"")</f>
        <v/>
      </c>
      <c r="B156" t="str">
        <f>IF(SUM('A6 (2020)'!U169:Z169)=6,'Angaben KH-Standort'!$D$26,"")</f>
        <v/>
      </c>
      <c r="C156" t="str">
        <f>IF(SUM('A6 (2020)'!U169:Z169)=6,'Angaben KH-Standort'!$D$12,"")</f>
        <v/>
      </c>
      <c r="D156" t="str">
        <f>IF(SUM('A6 (2020)'!U169:Z169)=6,'A1'!$F$14,"")</f>
        <v/>
      </c>
      <c r="E156" t="str">
        <f>IF(SUM('A6 (2020)'!$U169:$Z169)=6,'A6 (2020)'!C169,"")</f>
        <v/>
      </c>
      <c r="F156" t="str">
        <f>IF(SUM('A6 (2020)'!$U169:$Z169)=6,'A6 (2020)'!D169,"")</f>
        <v/>
      </c>
      <c r="G156" t="str">
        <f>IF(SUM('A6 (2020)'!$U169:$Z169)=6,'A6 (2020)'!E169,"")</f>
        <v/>
      </c>
      <c r="H156" s="175" t="str">
        <f>IF(SUM('A6 (2020)'!$U169:$Z169)=6,'A6 (2020)'!F169,"")</f>
        <v/>
      </c>
      <c r="I156" s="175" t="str">
        <f>IF(SUM('A6 (2020)'!$U169:$Z169)=6,'A6 (2020)'!G169,"")</f>
        <v/>
      </c>
      <c r="J156" s="175" t="str">
        <f>IF(SUM('A6 (2020)'!$U169:$Z169)=6,'A6 (2020)'!H169,"")</f>
        <v/>
      </c>
    </row>
    <row r="157" spans="1:10" x14ac:dyDescent="0.25">
      <c r="A157" t="str">
        <f>IF(SUM('A6 (2020)'!U170:Z170)=6,'Angaben KH-Standort'!$D$25,"")</f>
        <v/>
      </c>
      <c r="B157" t="str">
        <f>IF(SUM('A6 (2020)'!U170:Z170)=6,'Angaben KH-Standort'!$D$26,"")</f>
        <v/>
      </c>
      <c r="C157" t="str">
        <f>IF(SUM('A6 (2020)'!U170:Z170)=6,'Angaben KH-Standort'!$D$12,"")</f>
        <v/>
      </c>
      <c r="D157" t="str">
        <f>IF(SUM('A6 (2020)'!U170:Z170)=6,'A1'!$F$14,"")</f>
        <v/>
      </c>
      <c r="E157" t="str">
        <f>IF(SUM('A6 (2020)'!$U170:$Z170)=6,'A6 (2020)'!C170,"")</f>
        <v/>
      </c>
      <c r="F157" t="str">
        <f>IF(SUM('A6 (2020)'!$U170:$Z170)=6,'A6 (2020)'!D170,"")</f>
        <v/>
      </c>
      <c r="G157" t="str">
        <f>IF(SUM('A6 (2020)'!$U170:$Z170)=6,'A6 (2020)'!E170,"")</f>
        <v/>
      </c>
      <c r="H157" s="175" t="str">
        <f>IF(SUM('A6 (2020)'!$U170:$Z170)=6,'A6 (2020)'!F170,"")</f>
        <v/>
      </c>
      <c r="I157" s="175" t="str">
        <f>IF(SUM('A6 (2020)'!$U170:$Z170)=6,'A6 (2020)'!G170,"")</f>
        <v/>
      </c>
      <c r="J157" s="175" t="str">
        <f>IF(SUM('A6 (2020)'!$U170:$Z170)=6,'A6 (2020)'!H170,"")</f>
        <v/>
      </c>
    </row>
    <row r="158" spans="1:10" x14ac:dyDescent="0.25">
      <c r="A158" t="str">
        <f>IF(SUM('A6 (2020)'!U171:Z171)=6,'Angaben KH-Standort'!$D$25,"")</f>
        <v/>
      </c>
      <c r="B158" t="str">
        <f>IF(SUM('A6 (2020)'!U171:Z171)=6,'Angaben KH-Standort'!$D$26,"")</f>
        <v/>
      </c>
      <c r="C158" t="str">
        <f>IF(SUM('A6 (2020)'!U171:Z171)=6,'Angaben KH-Standort'!$D$12,"")</f>
        <v/>
      </c>
      <c r="D158" t="str">
        <f>IF(SUM('A6 (2020)'!U171:Z171)=6,'A1'!$F$14,"")</f>
        <v/>
      </c>
      <c r="E158" t="str">
        <f>IF(SUM('A6 (2020)'!$U171:$Z171)=6,'A6 (2020)'!C171,"")</f>
        <v/>
      </c>
      <c r="F158" t="str">
        <f>IF(SUM('A6 (2020)'!$U171:$Z171)=6,'A6 (2020)'!D171,"")</f>
        <v/>
      </c>
      <c r="G158" t="str">
        <f>IF(SUM('A6 (2020)'!$U171:$Z171)=6,'A6 (2020)'!E171,"")</f>
        <v/>
      </c>
      <c r="H158" s="175" t="str">
        <f>IF(SUM('A6 (2020)'!$U171:$Z171)=6,'A6 (2020)'!F171,"")</f>
        <v/>
      </c>
      <c r="I158" s="175" t="str">
        <f>IF(SUM('A6 (2020)'!$U171:$Z171)=6,'A6 (2020)'!G171,"")</f>
        <v/>
      </c>
      <c r="J158" s="175" t="str">
        <f>IF(SUM('A6 (2020)'!$U171:$Z171)=6,'A6 (2020)'!H171,"")</f>
        <v/>
      </c>
    </row>
    <row r="159" spans="1:10" x14ac:dyDescent="0.25">
      <c r="A159" t="str">
        <f>IF(SUM('A6 (2020)'!U172:Z172)=6,'Angaben KH-Standort'!$D$25,"")</f>
        <v/>
      </c>
      <c r="B159" t="str">
        <f>IF(SUM('A6 (2020)'!U172:Z172)=6,'Angaben KH-Standort'!$D$26,"")</f>
        <v/>
      </c>
      <c r="C159" t="str">
        <f>IF(SUM('A6 (2020)'!U172:Z172)=6,'Angaben KH-Standort'!$D$12,"")</f>
        <v/>
      </c>
      <c r="D159" t="str">
        <f>IF(SUM('A6 (2020)'!U172:Z172)=6,'A1'!$F$14,"")</f>
        <v/>
      </c>
      <c r="E159" t="str">
        <f>IF(SUM('A6 (2020)'!$U172:$Z172)=6,'A6 (2020)'!C172,"")</f>
        <v/>
      </c>
      <c r="F159" t="str">
        <f>IF(SUM('A6 (2020)'!$U172:$Z172)=6,'A6 (2020)'!D172,"")</f>
        <v/>
      </c>
      <c r="G159" t="str">
        <f>IF(SUM('A6 (2020)'!$U172:$Z172)=6,'A6 (2020)'!E172,"")</f>
        <v/>
      </c>
      <c r="H159" s="175" t="str">
        <f>IF(SUM('A6 (2020)'!$U172:$Z172)=6,'A6 (2020)'!F172,"")</f>
        <v/>
      </c>
      <c r="I159" s="175" t="str">
        <f>IF(SUM('A6 (2020)'!$U172:$Z172)=6,'A6 (2020)'!G172,"")</f>
        <v/>
      </c>
      <c r="J159" s="175" t="str">
        <f>IF(SUM('A6 (2020)'!$U172:$Z172)=6,'A6 (2020)'!H172,"")</f>
        <v/>
      </c>
    </row>
    <row r="160" spans="1:10" x14ac:dyDescent="0.25">
      <c r="A160" t="str">
        <f>IF(SUM('A6 (2020)'!U173:Z173)=6,'Angaben KH-Standort'!$D$25,"")</f>
        <v/>
      </c>
      <c r="B160" t="str">
        <f>IF(SUM('A6 (2020)'!U173:Z173)=6,'Angaben KH-Standort'!$D$26,"")</f>
        <v/>
      </c>
      <c r="C160" t="str">
        <f>IF(SUM('A6 (2020)'!U173:Z173)=6,'Angaben KH-Standort'!$D$12,"")</f>
        <v/>
      </c>
      <c r="D160" t="str">
        <f>IF(SUM('A6 (2020)'!U173:Z173)=6,'A1'!$F$14,"")</f>
        <v/>
      </c>
      <c r="E160" t="str">
        <f>IF(SUM('A6 (2020)'!$U173:$Z173)=6,'A6 (2020)'!C173,"")</f>
        <v/>
      </c>
      <c r="F160" t="str">
        <f>IF(SUM('A6 (2020)'!$U173:$Z173)=6,'A6 (2020)'!D173,"")</f>
        <v/>
      </c>
      <c r="G160" t="str">
        <f>IF(SUM('A6 (2020)'!$U173:$Z173)=6,'A6 (2020)'!E173,"")</f>
        <v/>
      </c>
      <c r="H160" s="175" t="str">
        <f>IF(SUM('A6 (2020)'!$U173:$Z173)=6,'A6 (2020)'!F173,"")</f>
        <v/>
      </c>
      <c r="I160" s="175" t="str">
        <f>IF(SUM('A6 (2020)'!$U173:$Z173)=6,'A6 (2020)'!G173,"")</f>
        <v/>
      </c>
      <c r="J160" s="175" t="str">
        <f>IF(SUM('A6 (2020)'!$U173:$Z173)=6,'A6 (2020)'!H173,"")</f>
        <v/>
      </c>
    </row>
    <row r="161" spans="1:10" x14ac:dyDescent="0.25">
      <c r="A161" t="str">
        <f>IF(SUM('A6 (2020)'!U174:Z174)=6,'Angaben KH-Standort'!$D$25,"")</f>
        <v/>
      </c>
      <c r="B161" t="str">
        <f>IF(SUM('A6 (2020)'!U174:Z174)=6,'Angaben KH-Standort'!$D$26,"")</f>
        <v/>
      </c>
      <c r="C161" t="str">
        <f>IF(SUM('A6 (2020)'!U174:Z174)=6,'Angaben KH-Standort'!$D$12,"")</f>
        <v/>
      </c>
      <c r="D161" t="str">
        <f>IF(SUM('A6 (2020)'!U174:Z174)=6,'A1'!$F$14,"")</f>
        <v/>
      </c>
      <c r="E161" t="str">
        <f>IF(SUM('A6 (2020)'!$U174:$Z174)=6,'A6 (2020)'!C174,"")</f>
        <v/>
      </c>
      <c r="F161" t="str">
        <f>IF(SUM('A6 (2020)'!$U174:$Z174)=6,'A6 (2020)'!D174,"")</f>
        <v/>
      </c>
      <c r="G161" t="str">
        <f>IF(SUM('A6 (2020)'!$U174:$Z174)=6,'A6 (2020)'!E174,"")</f>
        <v/>
      </c>
      <c r="H161" s="175" t="str">
        <f>IF(SUM('A6 (2020)'!$U174:$Z174)=6,'A6 (2020)'!F174,"")</f>
        <v/>
      </c>
      <c r="I161" s="175" t="str">
        <f>IF(SUM('A6 (2020)'!$U174:$Z174)=6,'A6 (2020)'!G174,"")</f>
        <v/>
      </c>
      <c r="J161" s="175" t="str">
        <f>IF(SUM('A6 (2020)'!$U174:$Z174)=6,'A6 (2020)'!H174,"")</f>
        <v/>
      </c>
    </row>
    <row r="162" spans="1:10" x14ac:dyDescent="0.25">
      <c r="A162" t="str">
        <f>IF(SUM('A6 (2020)'!U175:Z175)=6,'Angaben KH-Standort'!$D$25,"")</f>
        <v/>
      </c>
      <c r="B162" t="str">
        <f>IF(SUM('A6 (2020)'!U175:Z175)=6,'Angaben KH-Standort'!$D$26,"")</f>
        <v/>
      </c>
      <c r="C162" t="str">
        <f>IF(SUM('A6 (2020)'!U175:Z175)=6,'Angaben KH-Standort'!$D$12,"")</f>
        <v/>
      </c>
      <c r="D162" t="str">
        <f>IF(SUM('A6 (2020)'!U175:Z175)=6,'A1'!$F$14,"")</f>
        <v/>
      </c>
      <c r="E162" t="str">
        <f>IF(SUM('A6 (2020)'!$U175:$Z175)=6,'A6 (2020)'!C175,"")</f>
        <v/>
      </c>
      <c r="F162" t="str">
        <f>IF(SUM('A6 (2020)'!$U175:$Z175)=6,'A6 (2020)'!D175,"")</f>
        <v/>
      </c>
      <c r="G162" t="str">
        <f>IF(SUM('A6 (2020)'!$U175:$Z175)=6,'A6 (2020)'!E175,"")</f>
        <v/>
      </c>
      <c r="H162" s="175" t="str">
        <f>IF(SUM('A6 (2020)'!$U175:$Z175)=6,'A6 (2020)'!F175,"")</f>
        <v/>
      </c>
      <c r="I162" s="175" t="str">
        <f>IF(SUM('A6 (2020)'!$U175:$Z175)=6,'A6 (2020)'!G175,"")</f>
        <v/>
      </c>
      <c r="J162" s="175" t="str">
        <f>IF(SUM('A6 (2020)'!$U175:$Z175)=6,'A6 (2020)'!H175,"")</f>
        <v/>
      </c>
    </row>
    <row r="163" spans="1:10" x14ac:dyDescent="0.25">
      <c r="A163" t="str">
        <f>IF(SUM('A6 (2020)'!U176:Z176)=6,'Angaben KH-Standort'!$D$25,"")</f>
        <v/>
      </c>
      <c r="B163" t="str">
        <f>IF(SUM('A6 (2020)'!U176:Z176)=6,'Angaben KH-Standort'!$D$26,"")</f>
        <v/>
      </c>
      <c r="C163" t="str">
        <f>IF(SUM('A6 (2020)'!U176:Z176)=6,'Angaben KH-Standort'!$D$12,"")</f>
        <v/>
      </c>
      <c r="D163" t="str">
        <f>IF(SUM('A6 (2020)'!U176:Z176)=6,'A1'!$F$14,"")</f>
        <v/>
      </c>
      <c r="E163" t="str">
        <f>IF(SUM('A6 (2020)'!$U176:$Z176)=6,'A6 (2020)'!C176,"")</f>
        <v/>
      </c>
      <c r="F163" t="str">
        <f>IF(SUM('A6 (2020)'!$U176:$Z176)=6,'A6 (2020)'!D176,"")</f>
        <v/>
      </c>
      <c r="G163" t="str">
        <f>IF(SUM('A6 (2020)'!$U176:$Z176)=6,'A6 (2020)'!E176,"")</f>
        <v/>
      </c>
      <c r="H163" s="175" t="str">
        <f>IF(SUM('A6 (2020)'!$U176:$Z176)=6,'A6 (2020)'!F176,"")</f>
        <v/>
      </c>
      <c r="I163" s="175" t="str">
        <f>IF(SUM('A6 (2020)'!$U176:$Z176)=6,'A6 (2020)'!G176,"")</f>
        <v/>
      </c>
      <c r="J163" s="175" t="str">
        <f>IF(SUM('A6 (2020)'!$U176:$Z176)=6,'A6 (2020)'!H176,"")</f>
        <v/>
      </c>
    </row>
    <row r="164" spans="1:10" x14ac:dyDescent="0.25">
      <c r="A164" t="str">
        <f>IF(SUM('A6 (2020)'!U177:Z177)=6,'Angaben KH-Standort'!$D$25,"")</f>
        <v/>
      </c>
      <c r="B164" t="str">
        <f>IF(SUM('A6 (2020)'!U177:Z177)=6,'Angaben KH-Standort'!$D$26,"")</f>
        <v/>
      </c>
      <c r="C164" t="str">
        <f>IF(SUM('A6 (2020)'!U177:Z177)=6,'Angaben KH-Standort'!$D$12,"")</f>
        <v/>
      </c>
      <c r="D164" t="str">
        <f>IF(SUM('A6 (2020)'!U177:Z177)=6,'A1'!$F$14,"")</f>
        <v/>
      </c>
      <c r="E164" t="str">
        <f>IF(SUM('A6 (2020)'!$U177:$Z177)=6,'A6 (2020)'!C177,"")</f>
        <v/>
      </c>
      <c r="F164" t="str">
        <f>IF(SUM('A6 (2020)'!$U177:$Z177)=6,'A6 (2020)'!D177,"")</f>
        <v/>
      </c>
      <c r="G164" t="str">
        <f>IF(SUM('A6 (2020)'!$U177:$Z177)=6,'A6 (2020)'!E177,"")</f>
        <v/>
      </c>
      <c r="H164" s="175" t="str">
        <f>IF(SUM('A6 (2020)'!$U177:$Z177)=6,'A6 (2020)'!F177,"")</f>
        <v/>
      </c>
      <c r="I164" s="175" t="str">
        <f>IF(SUM('A6 (2020)'!$U177:$Z177)=6,'A6 (2020)'!G177,"")</f>
        <v/>
      </c>
      <c r="J164" s="175" t="str">
        <f>IF(SUM('A6 (2020)'!$U177:$Z177)=6,'A6 (2020)'!H177,"")</f>
        <v/>
      </c>
    </row>
    <row r="165" spans="1:10" x14ac:dyDescent="0.25">
      <c r="A165" t="str">
        <f>IF(SUM('A6 (2020)'!U178:Z178)=6,'Angaben KH-Standort'!$D$25,"")</f>
        <v/>
      </c>
      <c r="B165" t="str">
        <f>IF(SUM('A6 (2020)'!U178:Z178)=6,'Angaben KH-Standort'!$D$26,"")</f>
        <v/>
      </c>
      <c r="C165" t="str">
        <f>IF(SUM('A6 (2020)'!U178:Z178)=6,'Angaben KH-Standort'!$D$12,"")</f>
        <v/>
      </c>
      <c r="D165" t="str">
        <f>IF(SUM('A6 (2020)'!U178:Z178)=6,'A1'!$F$14,"")</f>
        <v/>
      </c>
      <c r="E165" t="str">
        <f>IF(SUM('A6 (2020)'!$U178:$Z178)=6,'A6 (2020)'!C178,"")</f>
        <v/>
      </c>
      <c r="F165" t="str">
        <f>IF(SUM('A6 (2020)'!$U178:$Z178)=6,'A6 (2020)'!D178,"")</f>
        <v/>
      </c>
      <c r="G165" t="str">
        <f>IF(SUM('A6 (2020)'!$U178:$Z178)=6,'A6 (2020)'!E178,"")</f>
        <v/>
      </c>
      <c r="H165" s="175" t="str">
        <f>IF(SUM('A6 (2020)'!$U178:$Z178)=6,'A6 (2020)'!F178,"")</f>
        <v/>
      </c>
      <c r="I165" s="175" t="str">
        <f>IF(SUM('A6 (2020)'!$U178:$Z178)=6,'A6 (2020)'!G178,"")</f>
        <v/>
      </c>
      <c r="J165" s="175" t="str">
        <f>IF(SUM('A6 (2020)'!$U178:$Z178)=6,'A6 (2020)'!H178,"")</f>
        <v/>
      </c>
    </row>
    <row r="166" spans="1:10" x14ac:dyDescent="0.25">
      <c r="A166" t="str">
        <f>IF(SUM('A6 (2020)'!U179:Z179)=6,'Angaben KH-Standort'!$D$25,"")</f>
        <v/>
      </c>
      <c r="B166" t="str">
        <f>IF(SUM('A6 (2020)'!U179:Z179)=6,'Angaben KH-Standort'!$D$26,"")</f>
        <v/>
      </c>
      <c r="C166" t="str">
        <f>IF(SUM('A6 (2020)'!U179:Z179)=6,'Angaben KH-Standort'!$D$12,"")</f>
        <v/>
      </c>
      <c r="D166" t="str">
        <f>IF(SUM('A6 (2020)'!U179:Z179)=6,'A1'!$F$14,"")</f>
        <v/>
      </c>
      <c r="E166" t="str">
        <f>IF(SUM('A6 (2020)'!$U179:$Z179)=6,'A6 (2020)'!C179,"")</f>
        <v/>
      </c>
      <c r="F166" t="str">
        <f>IF(SUM('A6 (2020)'!$U179:$Z179)=6,'A6 (2020)'!D179,"")</f>
        <v/>
      </c>
      <c r="G166" t="str">
        <f>IF(SUM('A6 (2020)'!$U179:$Z179)=6,'A6 (2020)'!E179,"")</f>
        <v/>
      </c>
      <c r="H166" s="175" t="str">
        <f>IF(SUM('A6 (2020)'!$U179:$Z179)=6,'A6 (2020)'!F179,"")</f>
        <v/>
      </c>
      <c r="I166" s="175" t="str">
        <f>IF(SUM('A6 (2020)'!$U179:$Z179)=6,'A6 (2020)'!G179,"")</f>
        <v/>
      </c>
      <c r="J166" s="175" t="str">
        <f>IF(SUM('A6 (2020)'!$U179:$Z179)=6,'A6 (2020)'!H179,"")</f>
        <v/>
      </c>
    </row>
    <row r="167" spans="1:10" x14ac:dyDescent="0.25">
      <c r="A167" t="str">
        <f>IF(SUM('A6 (2020)'!U180:Z180)=6,'Angaben KH-Standort'!$D$25,"")</f>
        <v/>
      </c>
      <c r="B167" t="str">
        <f>IF(SUM('A6 (2020)'!U180:Z180)=6,'Angaben KH-Standort'!$D$26,"")</f>
        <v/>
      </c>
      <c r="C167" t="str">
        <f>IF(SUM('A6 (2020)'!U180:Z180)=6,'Angaben KH-Standort'!$D$12,"")</f>
        <v/>
      </c>
      <c r="D167" t="str">
        <f>IF(SUM('A6 (2020)'!U180:Z180)=6,'A1'!$F$14,"")</f>
        <v/>
      </c>
      <c r="E167" t="str">
        <f>IF(SUM('A6 (2020)'!$U180:$Z180)=6,'A6 (2020)'!C180,"")</f>
        <v/>
      </c>
      <c r="F167" t="str">
        <f>IF(SUM('A6 (2020)'!$U180:$Z180)=6,'A6 (2020)'!D180,"")</f>
        <v/>
      </c>
      <c r="G167" t="str">
        <f>IF(SUM('A6 (2020)'!$U180:$Z180)=6,'A6 (2020)'!E180,"")</f>
        <v/>
      </c>
      <c r="H167" s="175" t="str">
        <f>IF(SUM('A6 (2020)'!$U180:$Z180)=6,'A6 (2020)'!F180,"")</f>
        <v/>
      </c>
      <c r="I167" s="175" t="str">
        <f>IF(SUM('A6 (2020)'!$U180:$Z180)=6,'A6 (2020)'!G180,"")</f>
        <v/>
      </c>
      <c r="J167" s="175" t="str">
        <f>IF(SUM('A6 (2020)'!$U180:$Z180)=6,'A6 (2020)'!H180,"")</f>
        <v/>
      </c>
    </row>
    <row r="168" spans="1:10" x14ac:dyDescent="0.25">
      <c r="A168" t="str">
        <f>IF(SUM('A6 (2020)'!U181:Z181)=6,'Angaben KH-Standort'!$D$25,"")</f>
        <v/>
      </c>
      <c r="B168" t="str">
        <f>IF(SUM('A6 (2020)'!U181:Z181)=6,'Angaben KH-Standort'!$D$26,"")</f>
        <v/>
      </c>
      <c r="C168" t="str">
        <f>IF(SUM('A6 (2020)'!U181:Z181)=6,'Angaben KH-Standort'!$D$12,"")</f>
        <v/>
      </c>
      <c r="D168" t="str">
        <f>IF(SUM('A6 (2020)'!U181:Z181)=6,'A1'!$F$14,"")</f>
        <v/>
      </c>
      <c r="E168" t="str">
        <f>IF(SUM('A6 (2020)'!$U181:$Z181)=6,'A6 (2020)'!C181,"")</f>
        <v/>
      </c>
      <c r="F168" t="str">
        <f>IF(SUM('A6 (2020)'!$U181:$Z181)=6,'A6 (2020)'!D181,"")</f>
        <v/>
      </c>
      <c r="G168" t="str">
        <f>IF(SUM('A6 (2020)'!$U181:$Z181)=6,'A6 (2020)'!E181,"")</f>
        <v/>
      </c>
      <c r="H168" s="175" t="str">
        <f>IF(SUM('A6 (2020)'!$U181:$Z181)=6,'A6 (2020)'!F181,"")</f>
        <v/>
      </c>
      <c r="I168" s="175" t="str">
        <f>IF(SUM('A6 (2020)'!$U181:$Z181)=6,'A6 (2020)'!G181,"")</f>
        <v/>
      </c>
      <c r="J168" s="175" t="str">
        <f>IF(SUM('A6 (2020)'!$U181:$Z181)=6,'A6 (2020)'!H181,"")</f>
        <v/>
      </c>
    </row>
    <row r="169" spans="1:10" x14ac:dyDescent="0.25">
      <c r="A169" t="str">
        <f>IF(SUM('A6 (2020)'!U182:Z182)=6,'Angaben KH-Standort'!$D$25,"")</f>
        <v/>
      </c>
      <c r="B169" t="str">
        <f>IF(SUM('A6 (2020)'!U182:Z182)=6,'Angaben KH-Standort'!$D$26,"")</f>
        <v/>
      </c>
      <c r="C169" t="str">
        <f>IF(SUM('A6 (2020)'!U182:Z182)=6,'Angaben KH-Standort'!$D$12,"")</f>
        <v/>
      </c>
      <c r="D169" t="str">
        <f>IF(SUM('A6 (2020)'!U182:Z182)=6,'A1'!$F$14,"")</f>
        <v/>
      </c>
      <c r="E169" t="str">
        <f>IF(SUM('A6 (2020)'!$U182:$Z182)=6,'A6 (2020)'!C182,"")</f>
        <v/>
      </c>
      <c r="F169" t="str">
        <f>IF(SUM('A6 (2020)'!$U182:$Z182)=6,'A6 (2020)'!D182,"")</f>
        <v/>
      </c>
      <c r="G169" t="str">
        <f>IF(SUM('A6 (2020)'!$U182:$Z182)=6,'A6 (2020)'!E182,"")</f>
        <v/>
      </c>
      <c r="H169" s="175" t="str">
        <f>IF(SUM('A6 (2020)'!$U182:$Z182)=6,'A6 (2020)'!F182,"")</f>
        <v/>
      </c>
      <c r="I169" s="175" t="str">
        <f>IF(SUM('A6 (2020)'!$U182:$Z182)=6,'A6 (2020)'!G182,"")</f>
        <v/>
      </c>
      <c r="J169" s="175" t="str">
        <f>IF(SUM('A6 (2020)'!$U182:$Z182)=6,'A6 (2020)'!H182,"")</f>
        <v/>
      </c>
    </row>
    <row r="170" spans="1:10" x14ac:dyDescent="0.25">
      <c r="A170" t="str">
        <f>IF(SUM('A6 (2020)'!U183:Z183)=6,'Angaben KH-Standort'!$D$25,"")</f>
        <v/>
      </c>
      <c r="B170" t="str">
        <f>IF(SUM('A6 (2020)'!U183:Z183)=6,'Angaben KH-Standort'!$D$26,"")</f>
        <v/>
      </c>
      <c r="C170" t="str">
        <f>IF(SUM('A6 (2020)'!U183:Z183)=6,'Angaben KH-Standort'!$D$12,"")</f>
        <v/>
      </c>
      <c r="D170" t="str">
        <f>IF(SUM('A6 (2020)'!U183:Z183)=6,'A1'!$F$14,"")</f>
        <v/>
      </c>
      <c r="E170" t="str">
        <f>IF(SUM('A6 (2020)'!$U183:$Z183)=6,'A6 (2020)'!C183,"")</f>
        <v/>
      </c>
      <c r="F170" t="str">
        <f>IF(SUM('A6 (2020)'!$U183:$Z183)=6,'A6 (2020)'!D183,"")</f>
        <v/>
      </c>
      <c r="G170" t="str">
        <f>IF(SUM('A6 (2020)'!$U183:$Z183)=6,'A6 (2020)'!E183,"")</f>
        <v/>
      </c>
      <c r="H170" s="175" t="str">
        <f>IF(SUM('A6 (2020)'!$U183:$Z183)=6,'A6 (2020)'!F183,"")</f>
        <v/>
      </c>
      <c r="I170" s="175" t="str">
        <f>IF(SUM('A6 (2020)'!$U183:$Z183)=6,'A6 (2020)'!G183,"")</f>
        <v/>
      </c>
      <c r="J170" s="175" t="str">
        <f>IF(SUM('A6 (2020)'!$U183:$Z183)=6,'A6 (2020)'!H183,"")</f>
        <v/>
      </c>
    </row>
    <row r="171" spans="1:10" x14ac:dyDescent="0.25">
      <c r="A171" t="str">
        <f>IF(SUM('A6 (2020)'!U184:Z184)=6,'Angaben KH-Standort'!$D$25,"")</f>
        <v/>
      </c>
      <c r="B171" t="str">
        <f>IF(SUM('A6 (2020)'!U184:Z184)=6,'Angaben KH-Standort'!$D$26,"")</f>
        <v/>
      </c>
      <c r="C171" t="str">
        <f>IF(SUM('A6 (2020)'!U184:Z184)=6,'Angaben KH-Standort'!$D$12,"")</f>
        <v/>
      </c>
      <c r="D171" t="str">
        <f>IF(SUM('A6 (2020)'!U184:Z184)=6,'A1'!$F$14,"")</f>
        <v/>
      </c>
      <c r="E171" t="str">
        <f>IF(SUM('A6 (2020)'!$U184:$Z184)=6,'A6 (2020)'!C184,"")</f>
        <v/>
      </c>
      <c r="F171" t="str">
        <f>IF(SUM('A6 (2020)'!$U184:$Z184)=6,'A6 (2020)'!D184,"")</f>
        <v/>
      </c>
      <c r="G171" t="str">
        <f>IF(SUM('A6 (2020)'!$U184:$Z184)=6,'A6 (2020)'!E184,"")</f>
        <v/>
      </c>
      <c r="H171" s="175" t="str">
        <f>IF(SUM('A6 (2020)'!$U184:$Z184)=6,'A6 (2020)'!F184,"")</f>
        <v/>
      </c>
      <c r="I171" s="175" t="str">
        <f>IF(SUM('A6 (2020)'!$U184:$Z184)=6,'A6 (2020)'!G184,"")</f>
        <v/>
      </c>
      <c r="J171" s="175" t="str">
        <f>IF(SUM('A6 (2020)'!$U184:$Z184)=6,'A6 (2020)'!H184,"")</f>
        <v/>
      </c>
    </row>
    <row r="172" spans="1:10" x14ac:dyDescent="0.25">
      <c r="A172" t="str">
        <f>IF(SUM('A6 (2020)'!U185:Z185)=6,'Angaben KH-Standort'!$D$25,"")</f>
        <v/>
      </c>
      <c r="B172" t="str">
        <f>IF(SUM('A6 (2020)'!U185:Z185)=6,'Angaben KH-Standort'!$D$26,"")</f>
        <v/>
      </c>
      <c r="C172" t="str">
        <f>IF(SUM('A6 (2020)'!U185:Z185)=6,'Angaben KH-Standort'!$D$12,"")</f>
        <v/>
      </c>
      <c r="D172" t="str">
        <f>IF(SUM('A6 (2020)'!U185:Z185)=6,'A1'!$F$14,"")</f>
        <v/>
      </c>
      <c r="E172" t="str">
        <f>IF(SUM('A6 (2020)'!$U185:$Z185)=6,'A6 (2020)'!C185,"")</f>
        <v/>
      </c>
      <c r="F172" t="str">
        <f>IF(SUM('A6 (2020)'!$U185:$Z185)=6,'A6 (2020)'!D185,"")</f>
        <v/>
      </c>
      <c r="G172" t="str">
        <f>IF(SUM('A6 (2020)'!$U185:$Z185)=6,'A6 (2020)'!E185,"")</f>
        <v/>
      </c>
      <c r="H172" s="175" t="str">
        <f>IF(SUM('A6 (2020)'!$U185:$Z185)=6,'A6 (2020)'!F185,"")</f>
        <v/>
      </c>
      <c r="I172" s="175" t="str">
        <f>IF(SUM('A6 (2020)'!$U185:$Z185)=6,'A6 (2020)'!G185,"")</f>
        <v/>
      </c>
      <c r="J172" s="175" t="str">
        <f>IF(SUM('A6 (2020)'!$U185:$Z185)=6,'A6 (2020)'!H185,"")</f>
        <v/>
      </c>
    </row>
    <row r="173" spans="1:10" x14ac:dyDescent="0.25">
      <c r="A173" t="str">
        <f>IF(SUM('A6 (2020)'!U186:Z186)=6,'Angaben KH-Standort'!$D$25,"")</f>
        <v/>
      </c>
      <c r="B173" t="str">
        <f>IF(SUM('A6 (2020)'!U186:Z186)=6,'Angaben KH-Standort'!$D$26,"")</f>
        <v/>
      </c>
      <c r="C173" t="str">
        <f>IF(SUM('A6 (2020)'!U186:Z186)=6,'Angaben KH-Standort'!$D$12,"")</f>
        <v/>
      </c>
      <c r="D173" t="str">
        <f>IF(SUM('A6 (2020)'!U186:Z186)=6,'A1'!$F$14,"")</f>
        <v/>
      </c>
      <c r="E173" t="str">
        <f>IF(SUM('A6 (2020)'!$U186:$Z186)=6,'A6 (2020)'!C186,"")</f>
        <v/>
      </c>
      <c r="F173" t="str">
        <f>IF(SUM('A6 (2020)'!$U186:$Z186)=6,'A6 (2020)'!D186,"")</f>
        <v/>
      </c>
      <c r="G173" t="str">
        <f>IF(SUM('A6 (2020)'!$U186:$Z186)=6,'A6 (2020)'!E186,"")</f>
        <v/>
      </c>
      <c r="H173" s="175" t="str">
        <f>IF(SUM('A6 (2020)'!$U186:$Z186)=6,'A6 (2020)'!F186,"")</f>
        <v/>
      </c>
      <c r="I173" s="175" t="str">
        <f>IF(SUM('A6 (2020)'!$U186:$Z186)=6,'A6 (2020)'!G186,"")</f>
        <v/>
      </c>
      <c r="J173" s="175" t="str">
        <f>IF(SUM('A6 (2020)'!$U186:$Z186)=6,'A6 (2020)'!H186,"")</f>
        <v/>
      </c>
    </row>
    <row r="174" spans="1:10" x14ac:dyDescent="0.25">
      <c r="A174" t="str">
        <f>IF(SUM('A6 (2020)'!U187:Z187)=6,'Angaben KH-Standort'!$D$25,"")</f>
        <v/>
      </c>
      <c r="B174" t="str">
        <f>IF(SUM('A6 (2020)'!U187:Z187)=6,'Angaben KH-Standort'!$D$26,"")</f>
        <v/>
      </c>
      <c r="C174" t="str">
        <f>IF(SUM('A6 (2020)'!U187:Z187)=6,'Angaben KH-Standort'!$D$12,"")</f>
        <v/>
      </c>
      <c r="D174" t="str">
        <f>IF(SUM('A6 (2020)'!U187:Z187)=6,'A1'!$F$14,"")</f>
        <v/>
      </c>
      <c r="E174" t="str">
        <f>IF(SUM('A6 (2020)'!$U187:$Z187)=6,'A6 (2020)'!C187,"")</f>
        <v/>
      </c>
      <c r="F174" t="str">
        <f>IF(SUM('A6 (2020)'!$U187:$Z187)=6,'A6 (2020)'!D187,"")</f>
        <v/>
      </c>
      <c r="G174" t="str">
        <f>IF(SUM('A6 (2020)'!$U187:$Z187)=6,'A6 (2020)'!E187,"")</f>
        <v/>
      </c>
      <c r="H174" s="175" t="str">
        <f>IF(SUM('A6 (2020)'!$U187:$Z187)=6,'A6 (2020)'!F187,"")</f>
        <v/>
      </c>
      <c r="I174" s="175" t="str">
        <f>IF(SUM('A6 (2020)'!$U187:$Z187)=6,'A6 (2020)'!G187,"")</f>
        <v/>
      </c>
      <c r="J174" s="175" t="str">
        <f>IF(SUM('A6 (2020)'!$U187:$Z187)=6,'A6 (2020)'!H187,"")</f>
        <v/>
      </c>
    </row>
    <row r="175" spans="1:10" x14ac:dyDescent="0.25">
      <c r="A175" t="str">
        <f>IF(SUM('A6 (2020)'!U188:Z188)=6,'Angaben KH-Standort'!$D$25,"")</f>
        <v/>
      </c>
      <c r="B175" t="str">
        <f>IF(SUM('A6 (2020)'!U188:Z188)=6,'Angaben KH-Standort'!$D$26,"")</f>
        <v/>
      </c>
      <c r="C175" t="str">
        <f>IF(SUM('A6 (2020)'!U188:Z188)=6,'Angaben KH-Standort'!$D$12,"")</f>
        <v/>
      </c>
      <c r="D175" t="str">
        <f>IF(SUM('A6 (2020)'!U188:Z188)=6,'A1'!$F$14,"")</f>
        <v/>
      </c>
      <c r="E175" t="str">
        <f>IF(SUM('A6 (2020)'!$U188:$Z188)=6,'A6 (2020)'!C188,"")</f>
        <v/>
      </c>
      <c r="F175" t="str">
        <f>IF(SUM('A6 (2020)'!$U188:$Z188)=6,'A6 (2020)'!D188,"")</f>
        <v/>
      </c>
      <c r="G175" t="str">
        <f>IF(SUM('A6 (2020)'!$U188:$Z188)=6,'A6 (2020)'!E188,"")</f>
        <v/>
      </c>
      <c r="H175" s="175" t="str">
        <f>IF(SUM('A6 (2020)'!$U188:$Z188)=6,'A6 (2020)'!F188,"")</f>
        <v/>
      </c>
      <c r="I175" s="175" t="str">
        <f>IF(SUM('A6 (2020)'!$U188:$Z188)=6,'A6 (2020)'!G188,"")</f>
        <v/>
      </c>
      <c r="J175" s="175" t="str">
        <f>IF(SUM('A6 (2020)'!$U188:$Z188)=6,'A6 (2020)'!H188,"")</f>
        <v/>
      </c>
    </row>
    <row r="176" spans="1:10" x14ac:dyDescent="0.25">
      <c r="A176" t="str">
        <f>IF(SUM('A6 (2020)'!U189:Z189)=6,'Angaben KH-Standort'!$D$25,"")</f>
        <v/>
      </c>
      <c r="B176" t="str">
        <f>IF(SUM('A6 (2020)'!U189:Z189)=6,'Angaben KH-Standort'!$D$26,"")</f>
        <v/>
      </c>
      <c r="C176" t="str">
        <f>IF(SUM('A6 (2020)'!U189:Z189)=6,'Angaben KH-Standort'!$D$12,"")</f>
        <v/>
      </c>
      <c r="D176" t="str">
        <f>IF(SUM('A6 (2020)'!U189:Z189)=6,'A1'!$F$14,"")</f>
        <v/>
      </c>
      <c r="E176" t="str">
        <f>IF(SUM('A6 (2020)'!$U189:$Z189)=6,'A6 (2020)'!C189,"")</f>
        <v/>
      </c>
      <c r="F176" t="str">
        <f>IF(SUM('A6 (2020)'!$U189:$Z189)=6,'A6 (2020)'!D189,"")</f>
        <v/>
      </c>
      <c r="G176" t="str">
        <f>IF(SUM('A6 (2020)'!$U189:$Z189)=6,'A6 (2020)'!E189,"")</f>
        <v/>
      </c>
      <c r="H176" s="175" t="str">
        <f>IF(SUM('A6 (2020)'!$U189:$Z189)=6,'A6 (2020)'!F189,"")</f>
        <v/>
      </c>
      <c r="I176" s="175" t="str">
        <f>IF(SUM('A6 (2020)'!$U189:$Z189)=6,'A6 (2020)'!G189,"")</f>
        <v/>
      </c>
      <c r="J176" s="175" t="str">
        <f>IF(SUM('A6 (2020)'!$U189:$Z189)=6,'A6 (2020)'!H189,"")</f>
        <v/>
      </c>
    </row>
    <row r="177" spans="1:10" x14ac:dyDescent="0.25">
      <c r="A177" t="str">
        <f>IF(SUM('A6 (2020)'!U190:Z190)=6,'Angaben KH-Standort'!$D$25,"")</f>
        <v/>
      </c>
      <c r="B177" t="str">
        <f>IF(SUM('A6 (2020)'!U190:Z190)=6,'Angaben KH-Standort'!$D$26,"")</f>
        <v/>
      </c>
      <c r="C177" t="str">
        <f>IF(SUM('A6 (2020)'!U190:Z190)=6,'Angaben KH-Standort'!$D$12,"")</f>
        <v/>
      </c>
      <c r="D177" t="str">
        <f>IF(SUM('A6 (2020)'!U190:Z190)=6,'A1'!$F$14,"")</f>
        <v/>
      </c>
      <c r="E177" t="str">
        <f>IF(SUM('A6 (2020)'!$U190:$Z190)=6,'A6 (2020)'!C190,"")</f>
        <v/>
      </c>
      <c r="F177" t="str">
        <f>IF(SUM('A6 (2020)'!$U190:$Z190)=6,'A6 (2020)'!D190,"")</f>
        <v/>
      </c>
      <c r="G177" t="str">
        <f>IF(SUM('A6 (2020)'!$U190:$Z190)=6,'A6 (2020)'!E190,"")</f>
        <v/>
      </c>
      <c r="H177" s="175" t="str">
        <f>IF(SUM('A6 (2020)'!$U190:$Z190)=6,'A6 (2020)'!F190,"")</f>
        <v/>
      </c>
      <c r="I177" s="175" t="str">
        <f>IF(SUM('A6 (2020)'!$U190:$Z190)=6,'A6 (2020)'!G190,"")</f>
        <v/>
      </c>
      <c r="J177" s="175" t="str">
        <f>IF(SUM('A6 (2020)'!$U190:$Z190)=6,'A6 (2020)'!H190,"")</f>
        <v/>
      </c>
    </row>
    <row r="178" spans="1:10" x14ac:dyDescent="0.25">
      <c r="A178" t="str">
        <f>IF(SUM('A6 (2020)'!U191:Z191)=6,'Angaben KH-Standort'!$D$25,"")</f>
        <v/>
      </c>
      <c r="B178" t="str">
        <f>IF(SUM('A6 (2020)'!U191:Z191)=6,'Angaben KH-Standort'!$D$26,"")</f>
        <v/>
      </c>
      <c r="C178" t="str">
        <f>IF(SUM('A6 (2020)'!U191:Z191)=6,'Angaben KH-Standort'!$D$12,"")</f>
        <v/>
      </c>
      <c r="D178" t="str">
        <f>IF(SUM('A6 (2020)'!U191:Z191)=6,'A1'!$F$14,"")</f>
        <v/>
      </c>
      <c r="E178" t="str">
        <f>IF(SUM('A6 (2020)'!$U191:$Z191)=6,'A6 (2020)'!C191,"")</f>
        <v/>
      </c>
      <c r="F178" t="str">
        <f>IF(SUM('A6 (2020)'!$U191:$Z191)=6,'A6 (2020)'!D191,"")</f>
        <v/>
      </c>
      <c r="G178" t="str">
        <f>IF(SUM('A6 (2020)'!$U191:$Z191)=6,'A6 (2020)'!E191,"")</f>
        <v/>
      </c>
      <c r="H178" s="175" t="str">
        <f>IF(SUM('A6 (2020)'!$U191:$Z191)=6,'A6 (2020)'!F191,"")</f>
        <v/>
      </c>
      <c r="I178" s="175" t="str">
        <f>IF(SUM('A6 (2020)'!$U191:$Z191)=6,'A6 (2020)'!G191,"")</f>
        <v/>
      </c>
      <c r="J178" s="175" t="str">
        <f>IF(SUM('A6 (2020)'!$U191:$Z191)=6,'A6 (2020)'!H191,"")</f>
        <v/>
      </c>
    </row>
    <row r="179" spans="1:10" x14ac:dyDescent="0.25">
      <c r="A179" t="str">
        <f>IF(SUM('A6 (2020)'!U192:Z192)=6,'Angaben KH-Standort'!$D$25,"")</f>
        <v/>
      </c>
      <c r="B179" t="str">
        <f>IF(SUM('A6 (2020)'!U192:Z192)=6,'Angaben KH-Standort'!$D$26,"")</f>
        <v/>
      </c>
      <c r="C179" t="str">
        <f>IF(SUM('A6 (2020)'!U192:Z192)=6,'Angaben KH-Standort'!$D$12,"")</f>
        <v/>
      </c>
      <c r="D179" t="str">
        <f>IF(SUM('A6 (2020)'!U192:Z192)=6,'A1'!$F$14,"")</f>
        <v/>
      </c>
      <c r="E179" t="str">
        <f>IF(SUM('A6 (2020)'!$U192:$Z192)=6,'A6 (2020)'!C192,"")</f>
        <v/>
      </c>
      <c r="F179" t="str">
        <f>IF(SUM('A6 (2020)'!$U192:$Z192)=6,'A6 (2020)'!D192,"")</f>
        <v/>
      </c>
      <c r="G179" t="str">
        <f>IF(SUM('A6 (2020)'!$U192:$Z192)=6,'A6 (2020)'!E192,"")</f>
        <v/>
      </c>
      <c r="H179" s="175" t="str">
        <f>IF(SUM('A6 (2020)'!$U192:$Z192)=6,'A6 (2020)'!F192,"")</f>
        <v/>
      </c>
      <c r="I179" s="175" t="str">
        <f>IF(SUM('A6 (2020)'!$U192:$Z192)=6,'A6 (2020)'!G192,"")</f>
        <v/>
      </c>
      <c r="J179" s="175" t="str">
        <f>IF(SUM('A6 (2020)'!$U192:$Z192)=6,'A6 (2020)'!H192,"")</f>
        <v/>
      </c>
    </row>
    <row r="180" spans="1:10" x14ac:dyDescent="0.25">
      <c r="A180" t="str">
        <f>IF(SUM('A6 (2020)'!U193:Z193)=6,'Angaben KH-Standort'!$D$25,"")</f>
        <v/>
      </c>
      <c r="B180" t="str">
        <f>IF(SUM('A6 (2020)'!U193:Z193)=6,'Angaben KH-Standort'!$D$26,"")</f>
        <v/>
      </c>
      <c r="C180" t="str">
        <f>IF(SUM('A6 (2020)'!U193:Z193)=6,'Angaben KH-Standort'!$D$12,"")</f>
        <v/>
      </c>
      <c r="D180" t="str">
        <f>IF(SUM('A6 (2020)'!U193:Z193)=6,'A1'!$F$14,"")</f>
        <v/>
      </c>
      <c r="E180" t="str">
        <f>IF(SUM('A6 (2020)'!$U193:$Z193)=6,'A6 (2020)'!C193,"")</f>
        <v/>
      </c>
      <c r="F180" t="str">
        <f>IF(SUM('A6 (2020)'!$U193:$Z193)=6,'A6 (2020)'!D193,"")</f>
        <v/>
      </c>
      <c r="G180" t="str">
        <f>IF(SUM('A6 (2020)'!$U193:$Z193)=6,'A6 (2020)'!E193,"")</f>
        <v/>
      </c>
      <c r="H180" s="175" t="str">
        <f>IF(SUM('A6 (2020)'!$U193:$Z193)=6,'A6 (2020)'!F193,"")</f>
        <v/>
      </c>
      <c r="I180" s="175" t="str">
        <f>IF(SUM('A6 (2020)'!$U193:$Z193)=6,'A6 (2020)'!G193,"")</f>
        <v/>
      </c>
      <c r="J180" s="175" t="str">
        <f>IF(SUM('A6 (2020)'!$U193:$Z193)=6,'A6 (2020)'!H193,"")</f>
        <v/>
      </c>
    </row>
    <row r="181" spans="1:10" x14ac:dyDescent="0.25">
      <c r="A181" t="str">
        <f>IF(SUM('A6 (2020)'!U194:Z194)=6,'Angaben KH-Standort'!$D$25,"")</f>
        <v/>
      </c>
      <c r="B181" t="str">
        <f>IF(SUM('A6 (2020)'!U194:Z194)=6,'Angaben KH-Standort'!$D$26,"")</f>
        <v/>
      </c>
      <c r="C181" t="str">
        <f>IF(SUM('A6 (2020)'!U194:Z194)=6,'Angaben KH-Standort'!$D$12,"")</f>
        <v/>
      </c>
      <c r="D181" t="str">
        <f>IF(SUM('A6 (2020)'!U194:Z194)=6,'A1'!$F$14,"")</f>
        <v/>
      </c>
      <c r="E181" t="str">
        <f>IF(SUM('A6 (2020)'!$U194:$Z194)=6,'A6 (2020)'!C194,"")</f>
        <v/>
      </c>
      <c r="F181" t="str">
        <f>IF(SUM('A6 (2020)'!$U194:$Z194)=6,'A6 (2020)'!D194,"")</f>
        <v/>
      </c>
      <c r="G181" t="str">
        <f>IF(SUM('A6 (2020)'!$U194:$Z194)=6,'A6 (2020)'!E194,"")</f>
        <v/>
      </c>
      <c r="H181" s="175" t="str">
        <f>IF(SUM('A6 (2020)'!$U194:$Z194)=6,'A6 (2020)'!F194,"")</f>
        <v/>
      </c>
      <c r="I181" s="175" t="str">
        <f>IF(SUM('A6 (2020)'!$U194:$Z194)=6,'A6 (2020)'!G194,"")</f>
        <v/>
      </c>
      <c r="J181" s="175" t="str">
        <f>IF(SUM('A6 (2020)'!$U194:$Z194)=6,'A6 (2020)'!H194,"")</f>
        <v/>
      </c>
    </row>
    <row r="182" spans="1:10" x14ac:dyDescent="0.25">
      <c r="A182" t="str">
        <f>IF(SUM('A6 (2020)'!U195:Z195)=6,'Angaben KH-Standort'!$D$25,"")</f>
        <v/>
      </c>
      <c r="B182" t="str">
        <f>IF(SUM('A6 (2020)'!U195:Z195)=6,'Angaben KH-Standort'!$D$26,"")</f>
        <v/>
      </c>
      <c r="C182" t="str">
        <f>IF(SUM('A6 (2020)'!U195:Z195)=6,'Angaben KH-Standort'!$D$12,"")</f>
        <v/>
      </c>
      <c r="D182" t="str">
        <f>IF(SUM('A6 (2020)'!U195:Z195)=6,'A1'!$F$14,"")</f>
        <v/>
      </c>
      <c r="E182" t="str">
        <f>IF(SUM('A6 (2020)'!$U195:$Z195)=6,'A6 (2020)'!C195,"")</f>
        <v/>
      </c>
      <c r="F182" t="str">
        <f>IF(SUM('A6 (2020)'!$U195:$Z195)=6,'A6 (2020)'!D195,"")</f>
        <v/>
      </c>
      <c r="G182" t="str">
        <f>IF(SUM('A6 (2020)'!$U195:$Z195)=6,'A6 (2020)'!E195,"")</f>
        <v/>
      </c>
      <c r="H182" s="175" t="str">
        <f>IF(SUM('A6 (2020)'!$U195:$Z195)=6,'A6 (2020)'!F195,"")</f>
        <v/>
      </c>
      <c r="I182" s="175" t="str">
        <f>IF(SUM('A6 (2020)'!$U195:$Z195)=6,'A6 (2020)'!G195,"")</f>
        <v/>
      </c>
      <c r="J182" s="175" t="str">
        <f>IF(SUM('A6 (2020)'!$U195:$Z195)=6,'A6 (2020)'!H195,"")</f>
        <v/>
      </c>
    </row>
    <row r="183" spans="1:10" x14ac:dyDescent="0.25">
      <c r="A183" t="str">
        <f>IF(SUM('A6 (2020)'!U196:Z196)=6,'Angaben KH-Standort'!$D$25,"")</f>
        <v/>
      </c>
      <c r="B183" t="str">
        <f>IF(SUM('A6 (2020)'!U196:Z196)=6,'Angaben KH-Standort'!$D$26,"")</f>
        <v/>
      </c>
      <c r="C183" t="str">
        <f>IF(SUM('A6 (2020)'!U196:Z196)=6,'Angaben KH-Standort'!$D$12,"")</f>
        <v/>
      </c>
      <c r="D183" t="str">
        <f>IF(SUM('A6 (2020)'!U196:Z196)=6,'A1'!$F$14,"")</f>
        <v/>
      </c>
      <c r="E183" t="str">
        <f>IF(SUM('A6 (2020)'!$U196:$Z196)=6,'A6 (2020)'!C196,"")</f>
        <v/>
      </c>
      <c r="F183" t="str">
        <f>IF(SUM('A6 (2020)'!$U196:$Z196)=6,'A6 (2020)'!D196,"")</f>
        <v/>
      </c>
      <c r="G183" t="str">
        <f>IF(SUM('A6 (2020)'!$U196:$Z196)=6,'A6 (2020)'!E196,"")</f>
        <v/>
      </c>
      <c r="H183" s="175" t="str">
        <f>IF(SUM('A6 (2020)'!$U196:$Z196)=6,'A6 (2020)'!F196,"")</f>
        <v/>
      </c>
      <c r="I183" s="175" t="str">
        <f>IF(SUM('A6 (2020)'!$U196:$Z196)=6,'A6 (2020)'!G196,"")</f>
        <v/>
      </c>
      <c r="J183" s="175" t="str">
        <f>IF(SUM('A6 (2020)'!$U196:$Z196)=6,'A6 (2020)'!H196,"")</f>
        <v/>
      </c>
    </row>
    <row r="184" spans="1:10" x14ac:dyDescent="0.25">
      <c r="A184" t="str">
        <f>IF(SUM('A6 (2020)'!U197:Z197)=6,'Angaben KH-Standort'!$D$25,"")</f>
        <v/>
      </c>
      <c r="B184" t="str">
        <f>IF(SUM('A6 (2020)'!U197:Z197)=6,'Angaben KH-Standort'!$D$26,"")</f>
        <v/>
      </c>
      <c r="C184" t="str">
        <f>IF(SUM('A6 (2020)'!U197:Z197)=6,'Angaben KH-Standort'!$D$12,"")</f>
        <v/>
      </c>
      <c r="D184" t="str">
        <f>IF(SUM('A6 (2020)'!U197:Z197)=6,'A1'!$F$14,"")</f>
        <v/>
      </c>
      <c r="E184" t="str">
        <f>IF(SUM('A6 (2020)'!$U197:$Z197)=6,'A6 (2020)'!C197,"")</f>
        <v/>
      </c>
      <c r="F184" t="str">
        <f>IF(SUM('A6 (2020)'!$U197:$Z197)=6,'A6 (2020)'!D197,"")</f>
        <v/>
      </c>
      <c r="G184" t="str">
        <f>IF(SUM('A6 (2020)'!$U197:$Z197)=6,'A6 (2020)'!E197,"")</f>
        <v/>
      </c>
      <c r="H184" s="175" t="str">
        <f>IF(SUM('A6 (2020)'!$U197:$Z197)=6,'A6 (2020)'!F197,"")</f>
        <v/>
      </c>
      <c r="I184" s="175" t="str">
        <f>IF(SUM('A6 (2020)'!$U197:$Z197)=6,'A6 (2020)'!G197,"")</f>
        <v/>
      </c>
      <c r="J184" s="175" t="str">
        <f>IF(SUM('A6 (2020)'!$U197:$Z197)=6,'A6 (2020)'!H197,"")</f>
        <v/>
      </c>
    </row>
    <row r="185" spans="1:10" x14ac:dyDescent="0.25">
      <c r="A185" t="str">
        <f>IF(SUM('A6 (2020)'!U198:Z198)=6,'Angaben KH-Standort'!$D$25,"")</f>
        <v/>
      </c>
      <c r="B185" t="str">
        <f>IF(SUM('A6 (2020)'!U198:Z198)=6,'Angaben KH-Standort'!$D$26,"")</f>
        <v/>
      </c>
      <c r="C185" t="str">
        <f>IF(SUM('A6 (2020)'!U198:Z198)=6,'Angaben KH-Standort'!$D$12,"")</f>
        <v/>
      </c>
      <c r="D185" t="str">
        <f>IF(SUM('A6 (2020)'!U198:Z198)=6,'A1'!$F$14,"")</f>
        <v/>
      </c>
      <c r="E185" t="str">
        <f>IF(SUM('A6 (2020)'!$U198:$Z198)=6,'A6 (2020)'!C198,"")</f>
        <v/>
      </c>
      <c r="F185" t="str">
        <f>IF(SUM('A6 (2020)'!$U198:$Z198)=6,'A6 (2020)'!D198,"")</f>
        <v/>
      </c>
      <c r="G185" t="str">
        <f>IF(SUM('A6 (2020)'!$U198:$Z198)=6,'A6 (2020)'!E198,"")</f>
        <v/>
      </c>
      <c r="H185" s="175" t="str">
        <f>IF(SUM('A6 (2020)'!$U198:$Z198)=6,'A6 (2020)'!F198,"")</f>
        <v/>
      </c>
      <c r="I185" s="175" t="str">
        <f>IF(SUM('A6 (2020)'!$U198:$Z198)=6,'A6 (2020)'!G198,"")</f>
        <v/>
      </c>
      <c r="J185" s="175" t="str">
        <f>IF(SUM('A6 (2020)'!$U198:$Z198)=6,'A6 (2020)'!H198,"")</f>
        <v/>
      </c>
    </row>
    <row r="186" spans="1:10" x14ac:dyDescent="0.25">
      <c r="A186" t="str">
        <f>IF(SUM('A6 (2020)'!U199:Z199)=6,'Angaben KH-Standort'!$D$25,"")</f>
        <v/>
      </c>
      <c r="B186" t="str">
        <f>IF(SUM('A6 (2020)'!U199:Z199)=6,'Angaben KH-Standort'!$D$26,"")</f>
        <v/>
      </c>
      <c r="C186" t="str">
        <f>IF(SUM('A6 (2020)'!U199:Z199)=6,'Angaben KH-Standort'!$D$12,"")</f>
        <v/>
      </c>
      <c r="D186" t="str">
        <f>IF(SUM('A6 (2020)'!U199:Z199)=6,'A1'!$F$14,"")</f>
        <v/>
      </c>
      <c r="E186" t="str">
        <f>IF(SUM('A6 (2020)'!$U199:$Z199)=6,'A6 (2020)'!C199,"")</f>
        <v/>
      </c>
      <c r="F186" t="str">
        <f>IF(SUM('A6 (2020)'!$U199:$Z199)=6,'A6 (2020)'!D199,"")</f>
        <v/>
      </c>
      <c r="G186" t="str">
        <f>IF(SUM('A6 (2020)'!$U199:$Z199)=6,'A6 (2020)'!E199,"")</f>
        <v/>
      </c>
      <c r="H186" s="175" t="str">
        <f>IF(SUM('A6 (2020)'!$U199:$Z199)=6,'A6 (2020)'!F199,"")</f>
        <v/>
      </c>
      <c r="I186" s="175" t="str">
        <f>IF(SUM('A6 (2020)'!$U199:$Z199)=6,'A6 (2020)'!G199,"")</f>
        <v/>
      </c>
      <c r="J186" s="175" t="str">
        <f>IF(SUM('A6 (2020)'!$U199:$Z199)=6,'A6 (2020)'!H199,"")</f>
        <v/>
      </c>
    </row>
    <row r="187" spans="1:10" x14ac:dyDescent="0.25">
      <c r="A187" t="str">
        <f>IF(SUM('A6 (2020)'!U200:Z200)=6,'Angaben KH-Standort'!$D$25,"")</f>
        <v/>
      </c>
      <c r="B187" t="str">
        <f>IF(SUM('A6 (2020)'!U200:Z200)=6,'Angaben KH-Standort'!$D$26,"")</f>
        <v/>
      </c>
      <c r="C187" t="str">
        <f>IF(SUM('A6 (2020)'!U200:Z200)=6,'Angaben KH-Standort'!$D$12,"")</f>
        <v/>
      </c>
      <c r="D187" t="str">
        <f>IF(SUM('A6 (2020)'!U200:Z200)=6,'A1'!$F$14,"")</f>
        <v/>
      </c>
      <c r="E187" t="str">
        <f>IF(SUM('A6 (2020)'!$U200:$Z200)=6,'A6 (2020)'!C200,"")</f>
        <v/>
      </c>
      <c r="F187" t="str">
        <f>IF(SUM('A6 (2020)'!$U200:$Z200)=6,'A6 (2020)'!D200,"")</f>
        <v/>
      </c>
      <c r="G187" t="str">
        <f>IF(SUM('A6 (2020)'!$U200:$Z200)=6,'A6 (2020)'!E200,"")</f>
        <v/>
      </c>
      <c r="H187" s="175" t="str">
        <f>IF(SUM('A6 (2020)'!$U200:$Z200)=6,'A6 (2020)'!F200,"")</f>
        <v/>
      </c>
      <c r="I187" s="175" t="str">
        <f>IF(SUM('A6 (2020)'!$U200:$Z200)=6,'A6 (2020)'!G200,"")</f>
        <v/>
      </c>
      <c r="J187" s="175" t="str">
        <f>IF(SUM('A6 (2020)'!$U200:$Z200)=6,'A6 (2020)'!H200,"")</f>
        <v/>
      </c>
    </row>
    <row r="188" spans="1:10" x14ac:dyDescent="0.25">
      <c r="A188" t="str">
        <f>IF(SUM('A6 (2020)'!U201:Z201)=6,'Angaben KH-Standort'!$D$25,"")</f>
        <v/>
      </c>
      <c r="B188" t="str">
        <f>IF(SUM('A6 (2020)'!U201:Z201)=6,'Angaben KH-Standort'!$D$26,"")</f>
        <v/>
      </c>
      <c r="C188" t="str">
        <f>IF(SUM('A6 (2020)'!U201:Z201)=6,'Angaben KH-Standort'!$D$12,"")</f>
        <v/>
      </c>
      <c r="D188" t="str">
        <f>IF(SUM('A6 (2020)'!U201:Z201)=6,'A1'!$F$14,"")</f>
        <v/>
      </c>
      <c r="E188" t="str">
        <f>IF(SUM('A6 (2020)'!$U201:$Z201)=6,'A6 (2020)'!C201,"")</f>
        <v/>
      </c>
      <c r="F188" t="str">
        <f>IF(SUM('A6 (2020)'!$U201:$Z201)=6,'A6 (2020)'!D201,"")</f>
        <v/>
      </c>
      <c r="G188" t="str">
        <f>IF(SUM('A6 (2020)'!$U201:$Z201)=6,'A6 (2020)'!E201,"")</f>
        <v/>
      </c>
      <c r="H188" s="175" t="str">
        <f>IF(SUM('A6 (2020)'!$U201:$Z201)=6,'A6 (2020)'!F201,"")</f>
        <v/>
      </c>
      <c r="I188" s="175" t="str">
        <f>IF(SUM('A6 (2020)'!$U201:$Z201)=6,'A6 (2020)'!G201,"")</f>
        <v/>
      </c>
      <c r="J188" s="175" t="str">
        <f>IF(SUM('A6 (2020)'!$U201:$Z201)=6,'A6 (2020)'!H201,"")</f>
        <v/>
      </c>
    </row>
    <row r="189" spans="1:10" x14ac:dyDescent="0.25">
      <c r="A189" t="str">
        <f>IF(SUM('A6 (2020)'!U202:Z202)=6,'Angaben KH-Standort'!$D$25,"")</f>
        <v/>
      </c>
      <c r="B189" t="str">
        <f>IF(SUM('A6 (2020)'!U202:Z202)=6,'Angaben KH-Standort'!$D$26,"")</f>
        <v/>
      </c>
      <c r="C189" t="str">
        <f>IF(SUM('A6 (2020)'!U202:Z202)=6,'Angaben KH-Standort'!$D$12,"")</f>
        <v/>
      </c>
      <c r="D189" t="str">
        <f>IF(SUM('A6 (2020)'!U202:Z202)=6,'A1'!$F$14,"")</f>
        <v/>
      </c>
      <c r="E189" t="str">
        <f>IF(SUM('A6 (2020)'!$U202:$Z202)=6,'A6 (2020)'!C202,"")</f>
        <v/>
      </c>
      <c r="F189" t="str">
        <f>IF(SUM('A6 (2020)'!$U202:$Z202)=6,'A6 (2020)'!D202,"")</f>
        <v/>
      </c>
      <c r="G189" t="str">
        <f>IF(SUM('A6 (2020)'!$U202:$Z202)=6,'A6 (2020)'!E202,"")</f>
        <v/>
      </c>
      <c r="H189" s="175" t="str">
        <f>IF(SUM('A6 (2020)'!$U202:$Z202)=6,'A6 (2020)'!F202,"")</f>
        <v/>
      </c>
      <c r="I189" s="175" t="str">
        <f>IF(SUM('A6 (2020)'!$U202:$Z202)=6,'A6 (2020)'!G202,"")</f>
        <v/>
      </c>
      <c r="J189" s="175" t="str">
        <f>IF(SUM('A6 (2020)'!$U202:$Z202)=6,'A6 (2020)'!H202,"")</f>
        <v/>
      </c>
    </row>
    <row r="190" spans="1:10" x14ac:dyDescent="0.25">
      <c r="A190" t="str">
        <f>IF(SUM('A6 (2020)'!U203:Z203)=6,'Angaben KH-Standort'!$D$25,"")</f>
        <v/>
      </c>
      <c r="B190" t="str">
        <f>IF(SUM('A6 (2020)'!U203:Z203)=6,'Angaben KH-Standort'!$D$26,"")</f>
        <v/>
      </c>
      <c r="C190" t="str">
        <f>IF(SUM('A6 (2020)'!U203:Z203)=6,'Angaben KH-Standort'!$D$12,"")</f>
        <v/>
      </c>
      <c r="D190" t="str">
        <f>IF(SUM('A6 (2020)'!U203:Z203)=6,'A1'!$F$14,"")</f>
        <v/>
      </c>
      <c r="E190" t="str">
        <f>IF(SUM('A6 (2020)'!$U203:$Z203)=6,'A6 (2020)'!C203,"")</f>
        <v/>
      </c>
      <c r="F190" t="str">
        <f>IF(SUM('A6 (2020)'!$U203:$Z203)=6,'A6 (2020)'!D203,"")</f>
        <v/>
      </c>
      <c r="G190" t="str">
        <f>IF(SUM('A6 (2020)'!$U203:$Z203)=6,'A6 (2020)'!E203,"")</f>
        <v/>
      </c>
      <c r="H190" s="175" t="str">
        <f>IF(SUM('A6 (2020)'!$U203:$Z203)=6,'A6 (2020)'!F203,"")</f>
        <v/>
      </c>
      <c r="I190" s="175" t="str">
        <f>IF(SUM('A6 (2020)'!$U203:$Z203)=6,'A6 (2020)'!G203,"")</f>
        <v/>
      </c>
      <c r="J190" s="175" t="str">
        <f>IF(SUM('A6 (2020)'!$U203:$Z203)=6,'A6 (2020)'!H203,"")</f>
        <v/>
      </c>
    </row>
    <row r="191" spans="1:10" x14ac:dyDescent="0.25">
      <c r="A191" t="str">
        <f>IF(SUM('A6 (2020)'!U204:Z204)=6,'Angaben KH-Standort'!$D$25,"")</f>
        <v/>
      </c>
      <c r="B191" t="str">
        <f>IF(SUM('A6 (2020)'!U204:Z204)=6,'Angaben KH-Standort'!$D$26,"")</f>
        <v/>
      </c>
      <c r="C191" t="str">
        <f>IF(SUM('A6 (2020)'!U204:Z204)=6,'Angaben KH-Standort'!$D$12,"")</f>
        <v/>
      </c>
      <c r="D191" t="str">
        <f>IF(SUM('A6 (2020)'!U204:Z204)=6,'A1'!$F$14,"")</f>
        <v/>
      </c>
      <c r="E191" t="str">
        <f>IF(SUM('A6 (2020)'!$U204:$Z204)=6,'A6 (2020)'!C204,"")</f>
        <v/>
      </c>
      <c r="F191" t="str">
        <f>IF(SUM('A6 (2020)'!$U204:$Z204)=6,'A6 (2020)'!D204,"")</f>
        <v/>
      </c>
      <c r="G191" t="str">
        <f>IF(SUM('A6 (2020)'!$U204:$Z204)=6,'A6 (2020)'!E204,"")</f>
        <v/>
      </c>
      <c r="H191" s="175" t="str">
        <f>IF(SUM('A6 (2020)'!$U204:$Z204)=6,'A6 (2020)'!F204,"")</f>
        <v/>
      </c>
      <c r="I191" s="175" t="str">
        <f>IF(SUM('A6 (2020)'!$U204:$Z204)=6,'A6 (2020)'!G204,"")</f>
        <v/>
      </c>
      <c r="J191" s="175" t="str">
        <f>IF(SUM('A6 (2020)'!$U204:$Z204)=6,'A6 (2020)'!H204,"")</f>
        <v/>
      </c>
    </row>
    <row r="192" spans="1:10" x14ac:dyDescent="0.25">
      <c r="A192" t="str">
        <f>IF(SUM('A6 (2020)'!U205:Z205)=6,'Angaben KH-Standort'!$D$25,"")</f>
        <v/>
      </c>
      <c r="B192" t="str">
        <f>IF(SUM('A6 (2020)'!U205:Z205)=6,'Angaben KH-Standort'!$D$26,"")</f>
        <v/>
      </c>
      <c r="C192" t="str">
        <f>IF(SUM('A6 (2020)'!U205:Z205)=6,'Angaben KH-Standort'!$D$12,"")</f>
        <v/>
      </c>
      <c r="D192" t="str">
        <f>IF(SUM('A6 (2020)'!U205:Z205)=6,'A1'!$F$14,"")</f>
        <v/>
      </c>
      <c r="E192" t="str">
        <f>IF(SUM('A6 (2020)'!$U205:$Z205)=6,'A6 (2020)'!C205,"")</f>
        <v/>
      </c>
      <c r="F192" t="str">
        <f>IF(SUM('A6 (2020)'!$U205:$Z205)=6,'A6 (2020)'!D205,"")</f>
        <v/>
      </c>
      <c r="G192" t="str">
        <f>IF(SUM('A6 (2020)'!$U205:$Z205)=6,'A6 (2020)'!E205,"")</f>
        <v/>
      </c>
      <c r="H192" s="175" t="str">
        <f>IF(SUM('A6 (2020)'!$U205:$Z205)=6,'A6 (2020)'!F205,"")</f>
        <v/>
      </c>
      <c r="I192" s="175" t="str">
        <f>IF(SUM('A6 (2020)'!$U205:$Z205)=6,'A6 (2020)'!G205,"")</f>
        <v/>
      </c>
      <c r="J192" s="175" t="str">
        <f>IF(SUM('A6 (2020)'!$U205:$Z205)=6,'A6 (2020)'!H205,"")</f>
        <v/>
      </c>
    </row>
    <row r="193" spans="1:10" x14ac:dyDescent="0.25">
      <c r="A193" t="str">
        <f>IF(SUM('A6 (2020)'!U206:Z206)=6,'Angaben KH-Standort'!$D$25,"")</f>
        <v/>
      </c>
      <c r="B193" t="str">
        <f>IF(SUM('A6 (2020)'!U206:Z206)=6,'Angaben KH-Standort'!$D$26,"")</f>
        <v/>
      </c>
      <c r="C193" t="str">
        <f>IF(SUM('A6 (2020)'!U206:Z206)=6,'Angaben KH-Standort'!$D$12,"")</f>
        <v/>
      </c>
      <c r="D193" t="str">
        <f>IF(SUM('A6 (2020)'!U206:Z206)=6,'A1'!$F$14,"")</f>
        <v/>
      </c>
      <c r="E193" t="str">
        <f>IF(SUM('A6 (2020)'!$U206:$Z206)=6,'A6 (2020)'!C206,"")</f>
        <v/>
      </c>
      <c r="F193" t="str">
        <f>IF(SUM('A6 (2020)'!$U206:$Z206)=6,'A6 (2020)'!D206,"")</f>
        <v/>
      </c>
      <c r="G193" t="str">
        <f>IF(SUM('A6 (2020)'!$U206:$Z206)=6,'A6 (2020)'!E206,"")</f>
        <v/>
      </c>
      <c r="H193" s="175" t="str">
        <f>IF(SUM('A6 (2020)'!$U206:$Z206)=6,'A6 (2020)'!F206,"")</f>
        <v/>
      </c>
      <c r="I193" s="175" t="str">
        <f>IF(SUM('A6 (2020)'!$U206:$Z206)=6,'A6 (2020)'!G206,"")</f>
        <v/>
      </c>
      <c r="J193" s="175" t="str">
        <f>IF(SUM('A6 (2020)'!$U206:$Z206)=6,'A6 (2020)'!H206,"")</f>
        <v/>
      </c>
    </row>
    <row r="194" spans="1:10" x14ac:dyDescent="0.25">
      <c r="A194" t="str">
        <f>IF(SUM('A6 (2020)'!U207:Z207)=6,'Angaben KH-Standort'!$D$25,"")</f>
        <v/>
      </c>
      <c r="B194" t="str">
        <f>IF(SUM('A6 (2020)'!U207:Z207)=6,'Angaben KH-Standort'!$D$26,"")</f>
        <v/>
      </c>
      <c r="C194" t="str">
        <f>IF(SUM('A6 (2020)'!U207:Z207)=6,'Angaben KH-Standort'!$D$12,"")</f>
        <v/>
      </c>
      <c r="D194" t="str">
        <f>IF(SUM('A6 (2020)'!U207:Z207)=6,'A1'!$F$14,"")</f>
        <v/>
      </c>
      <c r="E194" t="str">
        <f>IF(SUM('A6 (2020)'!$U207:$Z207)=6,'A6 (2020)'!C207,"")</f>
        <v/>
      </c>
      <c r="F194" t="str">
        <f>IF(SUM('A6 (2020)'!$U207:$Z207)=6,'A6 (2020)'!D207,"")</f>
        <v/>
      </c>
      <c r="G194" t="str">
        <f>IF(SUM('A6 (2020)'!$U207:$Z207)=6,'A6 (2020)'!E207,"")</f>
        <v/>
      </c>
      <c r="H194" s="175" t="str">
        <f>IF(SUM('A6 (2020)'!$U207:$Z207)=6,'A6 (2020)'!F207,"")</f>
        <v/>
      </c>
      <c r="I194" s="175" t="str">
        <f>IF(SUM('A6 (2020)'!$U207:$Z207)=6,'A6 (2020)'!G207,"")</f>
        <v/>
      </c>
      <c r="J194" s="175" t="str">
        <f>IF(SUM('A6 (2020)'!$U207:$Z207)=6,'A6 (2020)'!H207,"")</f>
        <v/>
      </c>
    </row>
    <row r="195" spans="1:10" x14ac:dyDescent="0.25">
      <c r="A195" t="str">
        <f>IF(SUM('A6 (2020)'!U208:Z208)=6,'Angaben KH-Standort'!$D$25,"")</f>
        <v/>
      </c>
      <c r="B195" t="str">
        <f>IF(SUM('A6 (2020)'!U208:Z208)=6,'Angaben KH-Standort'!$D$26,"")</f>
        <v/>
      </c>
      <c r="C195" t="str">
        <f>IF(SUM('A6 (2020)'!U208:Z208)=6,'Angaben KH-Standort'!$D$12,"")</f>
        <v/>
      </c>
      <c r="D195" t="str">
        <f>IF(SUM('A6 (2020)'!U208:Z208)=6,'A1'!$F$14,"")</f>
        <v/>
      </c>
      <c r="E195" t="str">
        <f>IF(SUM('A6 (2020)'!$U208:$Z208)=6,'A6 (2020)'!C208,"")</f>
        <v/>
      </c>
      <c r="F195" t="str">
        <f>IF(SUM('A6 (2020)'!$U208:$Z208)=6,'A6 (2020)'!D208,"")</f>
        <v/>
      </c>
      <c r="G195" t="str">
        <f>IF(SUM('A6 (2020)'!$U208:$Z208)=6,'A6 (2020)'!E208,"")</f>
        <v/>
      </c>
      <c r="H195" s="175" t="str">
        <f>IF(SUM('A6 (2020)'!$U208:$Z208)=6,'A6 (2020)'!F208,"")</f>
        <v/>
      </c>
      <c r="I195" s="175" t="str">
        <f>IF(SUM('A6 (2020)'!$U208:$Z208)=6,'A6 (2020)'!G208,"")</f>
        <v/>
      </c>
      <c r="J195" s="175" t="str">
        <f>IF(SUM('A6 (2020)'!$U208:$Z208)=6,'A6 (2020)'!H208,"")</f>
        <v/>
      </c>
    </row>
    <row r="196" spans="1:10" x14ac:dyDescent="0.25">
      <c r="A196" t="str">
        <f>IF(SUM('A6 (2020)'!U209:Z209)=6,'Angaben KH-Standort'!$D$25,"")</f>
        <v/>
      </c>
      <c r="B196" t="str">
        <f>IF(SUM('A6 (2020)'!U209:Z209)=6,'Angaben KH-Standort'!$D$26,"")</f>
        <v/>
      </c>
      <c r="C196" t="str">
        <f>IF(SUM('A6 (2020)'!U209:Z209)=6,'Angaben KH-Standort'!$D$12,"")</f>
        <v/>
      </c>
      <c r="D196" t="str">
        <f>IF(SUM('A6 (2020)'!U209:Z209)=6,'A1'!$F$14,"")</f>
        <v/>
      </c>
      <c r="E196" t="str">
        <f>IF(SUM('A6 (2020)'!$U209:$Z209)=6,'A6 (2020)'!C209,"")</f>
        <v/>
      </c>
      <c r="F196" t="str">
        <f>IF(SUM('A6 (2020)'!$U209:$Z209)=6,'A6 (2020)'!D209,"")</f>
        <v/>
      </c>
      <c r="G196" t="str">
        <f>IF(SUM('A6 (2020)'!$U209:$Z209)=6,'A6 (2020)'!E209,"")</f>
        <v/>
      </c>
      <c r="H196" s="175" t="str">
        <f>IF(SUM('A6 (2020)'!$U209:$Z209)=6,'A6 (2020)'!F209,"")</f>
        <v/>
      </c>
      <c r="I196" s="175" t="str">
        <f>IF(SUM('A6 (2020)'!$U209:$Z209)=6,'A6 (2020)'!G209,"")</f>
        <v/>
      </c>
      <c r="J196" s="175" t="str">
        <f>IF(SUM('A6 (2020)'!$U209:$Z209)=6,'A6 (2020)'!H209,"")</f>
        <v/>
      </c>
    </row>
    <row r="197" spans="1:10" x14ac:dyDescent="0.25">
      <c r="A197" t="str">
        <f>IF(SUM('A6 (2020)'!U210:Z210)=6,'Angaben KH-Standort'!$D$25,"")</f>
        <v/>
      </c>
      <c r="B197" t="str">
        <f>IF(SUM('A6 (2020)'!U210:Z210)=6,'Angaben KH-Standort'!$D$26,"")</f>
        <v/>
      </c>
      <c r="C197" t="str">
        <f>IF(SUM('A6 (2020)'!U210:Z210)=6,'Angaben KH-Standort'!$D$12,"")</f>
        <v/>
      </c>
      <c r="D197" t="str">
        <f>IF(SUM('A6 (2020)'!U210:Z210)=6,'A1'!$F$14,"")</f>
        <v/>
      </c>
      <c r="E197" t="str">
        <f>IF(SUM('A6 (2020)'!$U210:$Z210)=6,'A6 (2020)'!C210,"")</f>
        <v/>
      </c>
      <c r="F197" t="str">
        <f>IF(SUM('A6 (2020)'!$U210:$Z210)=6,'A6 (2020)'!D210,"")</f>
        <v/>
      </c>
      <c r="G197" t="str">
        <f>IF(SUM('A6 (2020)'!$U210:$Z210)=6,'A6 (2020)'!E210,"")</f>
        <v/>
      </c>
      <c r="H197" s="175" t="str">
        <f>IF(SUM('A6 (2020)'!$U210:$Z210)=6,'A6 (2020)'!F210,"")</f>
        <v/>
      </c>
      <c r="I197" s="175" t="str">
        <f>IF(SUM('A6 (2020)'!$U210:$Z210)=6,'A6 (2020)'!G210,"")</f>
        <v/>
      </c>
      <c r="J197" s="175" t="str">
        <f>IF(SUM('A6 (2020)'!$U210:$Z210)=6,'A6 (2020)'!H210,"")</f>
        <v/>
      </c>
    </row>
    <row r="198" spans="1:10" x14ac:dyDescent="0.25">
      <c r="A198" t="str">
        <f>IF(SUM('A6 (2020)'!U211:Z211)=6,'Angaben KH-Standort'!$D$25,"")</f>
        <v/>
      </c>
      <c r="B198" t="str">
        <f>IF(SUM('A6 (2020)'!U211:Z211)=6,'Angaben KH-Standort'!$D$26,"")</f>
        <v/>
      </c>
      <c r="C198" t="str">
        <f>IF(SUM('A6 (2020)'!U211:Z211)=6,'Angaben KH-Standort'!$D$12,"")</f>
        <v/>
      </c>
      <c r="D198" t="str">
        <f>IF(SUM('A6 (2020)'!U211:Z211)=6,'A1'!$F$14,"")</f>
        <v/>
      </c>
      <c r="E198" t="str">
        <f>IF(SUM('A6 (2020)'!$U211:$Z211)=6,'A6 (2020)'!C211,"")</f>
        <v/>
      </c>
      <c r="F198" t="str">
        <f>IF(SUM('A6 (2020)'!$U211:$Z211)=6,'A6 (2020)'!D211,"")</f>
        <v/>
      </c>
      <c r="G198" t="str">
        <f>IF(SUM('A6 (2020)'!$U211:$Z211)=6,'A6 (2020)'!E211,"")</f>
        <v/>
      </c>
      <c r="H198" s="175" t="str">
        <f>IF(SUM('A6 (2020)'!$U211:$Z211)=6,'A6 (2020)'!F211,"")</f>
        <v/>
      </c>
      <c r="I198" s="175" t="str">
        <f>IF(SUM('A6 (2020)'!$U211:$Z211)=6,'A6 (2020)'!G211,"")</f>
        <v/>
      </c>
      <c r="J198" s="175" t="str">
        <f>IF(SUM('A6 (2020)'!$U211:$Z211)=6,'A6 (2020)'!H211,"")</f>
        <v/>
      </c>
    </row>
    <row r="199" spans="1:10" x14ac:dyDescent="0.25">
      <c r="A199" t="str">
        <f>IF(SUM('A6 (2020)'!U212:Z212)=6,'Angaben KH-Standort'!$D$25,"")</f>
        <v/>
      </c>
      <c r="B199" t="str">
        <f>IF(SUM('A6 (2020)'!U212:Z212)=6,'Angaben KH-Standort'!$D$26,"")</f>
        <v/>
      </c>
      <c r="C199" t="str">
        <f>IF(SUM('A6 (2020)'!U212:Z212)=6,'Angaben KH-Standort'!$D$12,"")</f>
        <v/>
      </c>
      <c r="D199" t="str">
        <f>IF(SUM('A6 (2020)'!U212:Z212)=6,'A1'!$F$14,"")</f>
        <v/>
      </c>
      <c r="E199" t="str">
        <f>IF(SUM('A6 (2020)'!$U212:$Z212)=6,'A6 (2020)'!C212,"")</f>
        <v/>
      </c>
      <c r="F199" t="str">
        <f>IF(SUM('A6 (2020)'!$U212:$Z212)=6,'A6 (2020)'!D212,"")</f>
        <v/>
      </c>
      <c r="G199" t="str">
        <f>IF(SUM('A6 (2020)'!$U212:$Z212)=6,'A6 (2020)'!E212,"")</f>
        <v/>
      </c>
      <c r="H199" s="175" t="str">
        <f>IF(SUM('A6 (2020)'!$U212:$Z212)=6,'A6 (2020)'!F212,"")</f>
        <v/>
      </c>
      <c r="I199" s="175" t="str">
        <f>IF(SUM('A6 (2020)'!$U212:$Z212)=6,'A6 (2020)'!G212,"")</f>
        <v/>
      </c>
      <c r="J199" s="175" t="str">
        <f>IF(SUM('A6 (2020)'!$U212:$Z212)=6,'A6 (2020)'!H212,"")</f>
        <v/>
      </c>
    </row>
    <row r="200" spans="1:10" x14ac:dyDescent="0.25">
      <c r="A200" t="str">
        <f>IF(SUM('A6 (2020)'!U213:Z213)=6,'Angaben KH-Standort'!$D$25,"")</f>
        <v/>
      </c>
      <c r="B200" t="str">
        <f>IF(SUM('A6 (2020)'!U213:Z213)=6,'Angaben KH-Standort'!$D$26,"")</f>
        <v/>
      </c>
      <c r="C200" t="str">
        <f>IF(SUM('A6 (2020)'!U213:Z213)=6,'Angaben KH-Standort'!$D$12,"")</f>
        <v/>
      </c>
      <c r="D200" t="str">
        <f>IF(SUM('A6 (2020)'!U213:Z213)=6,'A1'!$F$14,"")</f>
        <v/>
      </c>
      <c r="E200" t="str">
        <f>IF(SUM('A6 (2020)'!$U213:$Z213)=6,'A6 (2020)'!C213,"")</f>
        <v/>
      </c>
      <c r="F200" t="str">
        <f>IF(SUM('A6 (2020)'!$U213:$Z213)=6,'A6 (2020)'!D213,"")</f>
        <v/>
      </c>
      <c r="G200" t="str">
        <f>IF(SUM('A6 (2020)'!$U213:$Z213)=6,'A6 (2020)'!E213,"")</f>
        <v/>
      </c>
      <c r="H200" s="175" t="str">
        <f>IF(SUM('A6 (2020)'!$U213:$Z213)=6,'A6 (2020)'!F213,"")</f>
        <v/>
      </c>
      <c r="I200" s="175" t="str">
        <f>IF(SUM('A6 (2020)'!$U213:$Z213)=6,'A6 (2020)'!G213,"")</f>
        <v/>
      </c>
      <c r="J200" s="175" t="str">
        <f>IF(SUM('A6 (2020)'!$U213:$Z213)=6,'A6 (2020)'!H213,"")</f>
        <v/>
      </c>
    </row>
    <row r="201" spans="1:10" x14ac:dyDescent="0.25">
      <c r="A201" t="str">
        <f>IF(SUM('A6 (2020)'!U214:Z214)=6,'Angaben KH-Standort'!$D$25,"")</f>
        <v/>
      </c>
      <c r="B201" t="str">
        <f>IF(SUM('A6 (2020)'!U214:Z214)=6,'Angaben KH-Standort'!$D$26,"")</f>
        <v/>
      </c>
      <c r="C201" t="str">
        <f>IF(SUM('A6 (2020)'!U214:Z214)=6,'Angaben KH-Standort'!$D$12,"")</f>
        <v/>
      </c>
      <c r="D201" t="str">
        <f>IF(SUM('A6 (2020)'!U214:Z214)=6,'A1'!$F$14,"")</f>
        <v/>
      </c>
      <c r="E201" t="str">
        <f>IF(SUM('A6 (2020)'!$U214:$Z214)=6,'A6 (2020)'!C214,"")</f>
        <v/>
      </c>
      <c r="F201" t="str">
        <f>IF(SUM('A6 (2020)'!$U214:$Z214)=6,'A6 (2020)'!D214,"")</f>
        <v/>
      </c>
      <c r="G201" t="str">
        <f>IF(SUM('A6 (2020)'!$U214:$Z214)=6,'A6 (2020)'!E214,"")</f>
        <v/>
      </c>
      <c r="H201" s="175" t="str">
        <f>IF(SUM('A6 (2020)'!$U214:$Z214)=6,'A6 (2020)'!F214,"")</f>
        <v/>
      </c>
      <c r="I201" s="175" t="str">
        <f>IF(SUM('A6 (2020)'!$U214:$Z214)=6,'A6 (2020)'!G214,"")</f>
        <v/>
      </c>
      <c r="J201" s="175" t="str">
        <f>IF(SUM('A6 (2020)'!$U214:$Z214)=6,'A6 (2020)'!H214,"")</f>
        <v/>
      </c>
    </row>
    <row r="202" spans="1:10" x14ac:dyDescent="0.25">
      <c r="A202" t="str">
        <f>IF(SUM('A5.3'!Q214:V214)=6,'Angaben KH-Standort'!$D$25,"")</f>
        <v/>
      </c>
      <c r="B202" t="str">
        <f>IF(SUM('A5.3'!Q214:V214)=6,'Angaben KH-Standort'!$D$26,"")</f>
        <v/>
      </c>
      <c r="C202" t="str">
        <f>IF(SUM('A5.3'!Q214:V214)=6,'Angaben KH-Standort'!$D$12,"")</f>
        <v/>
      </c>
      <c r="D202" t="str">
        <f>IF(SUM('A5.3'!Q214:V214)=6,'A1'!$F$14,"")</f>
        <v/>
      </c>
      <c r="E202" t="str">
        <f>IF(SUM('A5.3'!Q214:V214)=6,'A5.3'!C214,"")</f>
        <v/>
      </c>
      <c r="F202" t="str">
        <f>IF(SUM('A5.3'!Q214:V214)=6,'A5.3'!D214,"")</f>
        <v/>
      </c>
      <c r="G202" t="str">
        <f>IF(SUM('A5.3'!Q214:V214)=6,'A5.3'!E214,"")</f>
        <v/>
      </c>
      <c r="H202" t="str">
        <f>IF(SUM('A5.3'!Q214:V214)=6,'A5.3'!F214,"")</f>
        <v/>
      </c>
      <c r="I202" s="308" t="str">
        <f>IF(SUM('A5.3'!Q214:V214)=6,'A5.3'!G214,"")</f>
        <v/>
      </c>
      <c r="J202" t="str">
        <f>IF(SUM('A5.3'!Q214:V214)=6,'A5.3'!H214,"")</f>
        <v/>
      </c>
    </row>
  </sheetData>
  <pageMargins left="0.7" right="0.7" top="0.78740157499999996" bottom="0.78740157499999996"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1"/>
  <dimension ref="A1:J7"/>
  <sheetViews>
    <sheetView zoomScale="85" zoomScaleNormal="85" workbookViewId="0">
      <selection activeCell="J3" sqref="J3"/>
    </sheetView>
  </sheetViews>
  <sheetFormatPr baseColWidth="10" defaultRowHeight="15" x14ac:dyDescent="0.25"/>
  <cols>
    <col min="1" max="1" width="32" bestFit="1" customWidth="1"/>
    <col min="5" max="5" width="27.140625" bestFit="1" customWidth="1"/>
    <col min="7" max="7" width="15.28515625" bestFit="1" customWidth="1"/>
    <col min="8" max="8" width="16" bestFit="1" customWidth="1"/>
    <col min="9" max="10" width="12.42578125" customWidth="1"/>
  </cols>
  <sheetData>
    <row r="1" spans="1:10" x14ac:dyDescent="0.25">
      <c r="A1" t="s">
        <v>140</v>
      </c>
      <c r="B1" t="s">
        <v>141</v>
      </c>
      <c r="C1" t="s">
        <v>142</v>
      </c>
      <c r="D1" t="s">
        <v>143</v>
      </c>
      <c r="E1" t="s">
        <v>144</v>
      </c>
      <c r="F1" t="s">
        <v>448</v>
      </c>
      <c r="G1" t="s">
        <v>498</v>
      </c>
      <c r="H1" t="s">
        <v>499</v>
      </c>
      <c r="I1" t="s">
        <v>500</v>
      </c>
      <c r="J1" t="s">
        <v>501</v>
      </c>
    </row>
    <row r="2" spans="1:10" x14ac:dyDescent="0.25">
      <c r="A2" t="str">
        <f>IF(SUM('A6 (2021)'!$Q18:$U18)=5,'Angaben KH-Standort'!$D$25,"")</f>
        <v/>
      </c>
      <c r="B2" t="str">
        <f>IF(SUM('A6 (2021)'!$Q18:$U18)=5,'Angaben KH-Standort'!$D$26,"")</f>
        <v/>
      </c>
      <c r="C2" t="str">
        <f>IF(SUM('A6 (2021)'!$Q18:$U18)=5,'Angaben KH-Standort'!$D$12,"")</f>
        <v/>
      </c>
      <c r="D2" t="str">
        <f>IF(SUM('A6 (2021)'!$Q18:$U18)=5,'A1'!$F$14,"")</f>
        <v/>
      </c>
      <c r="E2" t="str">
        <f>IF(SUM('A6 (2021)'!$Q18:$U18)=5,'A6 (2021)'!C18,"")</f>
        <v/>
      </c>
      <c r="F2" t="str">
        <f>IF(SUM('A6 (2021)'!$Q18:$U18)=5,'A6 (2021)'!D18,"")</f>
        <v/>
      </c>
      <c r="G2" s="308" t="str">
        <f>IF(SUM('A6 (2021)'!$Q18:$U18)=5,'A6 (2021)'!E18,"")</f>
        <v/>
      </c>
      <c r="H2" s="308" t="str">
        <f>IF(SUM('A6 (2021)'!$Q18:$U18)=5,'A6 (2021)'!F18,"")</f>
        <v/>
      </c>
      <c r="I2" s="308" t="str">
        <f>IF(SUM('A6 (2021)'!$Q18:$U18)=5,'A6 (2021)'!G18,"")</f>
        <v/>
      </c>
      <c r="J2" t="str">
        <f>IF('A6 (2021)'!H18&lt;&gt;"",IF(SUM('A6 (2021)'!$Q18:$U18)=5,'A6 (2021)'!H18,""),"")</f>
        <v/>
      </c>
    </row>
    <row r="3" spans="1:10" x14ac:dyDescent="0.25">
      <c r="A3" t="str">
        <f>IF(SUM('A6 (2021)'!$Q19:$U19)=5,'Angaben KH-Standort'!$D$25,"")</f>
        <v/>
      </c>
      <c r="B3" t="str">
        <f>IF(SUM('A6 (2021)'!$Q19:$U19)=5,'Angaben KH-Standort'!$D$26,"")</f>
        <v/>
      </c>
      <c r="C3" t="str">
        <f>IF(SUM('A6 (2021)'!$Q19:$U19)=5,'Angaben KH-Standort'!$D$12,"")</f>
        <v/>
      </c>
      <c r="D3" t="str">
        <f>IF(SUM('A6 (2021)'!$Q19:$U19)=5,'A1'!$F$14,"")</f>
        <v/>
      </c>
      <c r="E3" t="str">
        <f>IF(SUM('A6 (2021)'!$Q19:$U19)=5,'A6 (2021)'!C19,"")</f>
        <v/>
      </c>
      <c r="F3" t="str">
        <f>IF(SUM('A6 (2021)'!$Q19:$U19)=5,'A6 (2021)'!D19,"")</f>
        <v/>
      </c>
      <c r="G3" s="308" t="str">
        <f>IF(SUM('A6 (2021)'!$Q19:$U19)=5,'A6 (2021)'!E19,"")</f>
        <v/>
      </c>
      <c r="H3" s="308" t="str">
        <f>IF(SUM('A6 (2021)'!$Q19:$U19)=5,'A6 (2021)'!F19,"")</f>
        <v/>
      </c>
      <c r="I3" s="308" t="str">
        <f>IF(SUM('A6 (2021)'!$Q19:$U19)=5,'A6 (2021)'!G19,"")</f>
        <v/>
      </c>
      <c r="J3" t="str">
        <f>IF('A6 (2021)'!H19&lt;&gt;"",IF(SUM('A6 (2021)'!$Q19:$U19)=5,'A6 (2021)'!H19,""),"")</f>
        <v/>
      </c>
    </row>
    <row r="4" spans="1:10" x14ac:dyDescent="0.25">
      <c r="A4" t="str">
        <f>IF(SUM('A6 (2021)'!$Q20:$U20)=5,'Angaben KH-Standort'!$D$25,"")</f>
        <v/>
      </c>
      <c r="B4" t="str">
        <f>IF(SUM('A6 (2021)'!$Q20:$U20)=5,'Angaben KH-Standort'!$D$26,"")</f>
        <v/>
      </c>
      <c r="C4" t="str">
        <f>IF(SUM('A6 (2021)'!$Q20:$U20)=5,'Angaben KH-Standort'!$D$12,"")</f>
        <v/>
      </c>
      <c r="D4" t="str">
        <f>IF(SUM('A6 (2021)'!$Q20:$U20)=5,'A1'!$F$14,"")</f>
        <v/>
      </c>
      <c r="E4" t="str">
        <f>IF(SUM('A6 (2021)'!$Q20:$U20)=5,'A6 (2021)'!C20,"")</f>
        <v/>
      </c>
      <c r="F4" t="str">
        <f>IF(SUM('A6 (2021)'!$Q20:$U20)=5,'A6 (2021)'!D20,"")</f>
        <v/>
      </c>
      <c r="G4" s="308" t="str">
        <f>IF(SUM('A6 (2021)'!$Q20:$U20)=5,'A6 (2021)'!E20,"")</f>
        <v/>
      </c>
      <c r="H4" s="308" t="str">
        <f>IF(SUM('A6 (2021)'!$Q20:$U20)=5,'A6 (2021)'!F20,"")</f>
        <v/>
      </c>
      <c r="I4" s="308" t="str">
        <f>IF(SUM('A6 (2021)'!$Q20:$U20)=5,'A6 (2021)'!G20,"")</f>
        <v/>
      </c>
      <c r="J4" t="str">
        <f>IF('A6 (2021)'!H20&lt;&gt;"",IF(SUM('A6 (2021)'!$Q20:$U20)=5,'A6 (2021)'!H20,""),"")</f>
        <v/>
      </c>
    </row>
    <row r="5" spans="1:10" x14ac:dyDescent="0.25">
      <c r="A5" t="str">
        <f>IF(SUM('A6 (2021)'!$Q21:$U21)=5,'Angaben KH-Standort'!$D$25,"")</f>
        <v/>
      </c>
      <c r="B5" t="str">
        <f>IF(SUM('A6 (2021)'!$Q21:$U21)=5,'Angaben KH-Standort'!$D$26,"")</f>
        <v/>
      </c>
      <c r="C5" t="str">
        <f>IF(SUM('A6 (2021)'!$Q21:$U21)=5,'Angaben KH-Standort'!$D$12,"")</f>
        <v/>
      </c>
      <c r="D5" t="str">
        <f>IF(SUM('A6 (2021)'!$Q21:$U21)=5,'A1'!$F$14,"")</f>
        <v/>
      </c>
      <c r="E5" t="str">
        <f>IF(SUM('A6 (2021)'!$Q21:$U21)=5,'A6 (2021)'!C21,"")</f>
        <v/>
      </c>
      <c r="F5" t="str">
        <f>IF(SUM('A6 (2021)'!$Q21:$U21)=5,'A6 (2021)'!D21,"")</f>
        <v/>
      </c>
      <c r="G5" s="308" t="str">
        <f>IF(SUM('A6 (2021)'!$Q21:$U21)=5,'A6 (2021)'!E21,"")</f>
        <v/>
      </c>
      <c r="H5" s="308" t="str">
        <f>IF(SUM('A6 (2021)'!$Q21:$U21)=5,'A6 (2021)'!F21,"")</f>
        <v/>
      </c>
      <c r="I5" s="308" t="str">
        <f>IF(SUM('A6 (2021)'!$Q21:$U21)=5,'A6 (2021)'!G21,"")</f>
        <v/>
      </c>
      <c r="J5" t="str">
        <f>IF('A6 (2021)'!H21&lt;&gt;"",IF(SUM('A6 (2021)'!$Q21:$U21)=5,'A6 (2021)'!H21,""),"")</f>
        <v/>
      </c>
    </row>
    <row r="6" spans="1:10" x14ac:dyDescent="0.25">
      <c r="A6" t="str">
        <f>IF(SUM('A6 (2021)'!$Q22:$U22)=5,'Angaben KH-Standort'!$D$25,"")</f>
        <v/>
      </c>
      <c r="B6" t="str">
        <f>IF(SUM('A6 (2021)'!$Q22:$U22)=5,'Angaben KH-Standort'!$D$26,"")</f>
        <v/>
      </c>
      <c r="C6" t="str">
        <f>IF(SUM('A6 (2021)'!$Q22:$U22)=5,'Angaben KH-Standort'!$D$12,"")</f>
        <v/>
      </c>
      <c r="D6" t="str">
        <f>IF(SUM('A6 (2021)'!$Q22:$U22)=5,'A1'!$F$14,"")</f>
        <v/>
      </c>
      <c r="E6" t="str">
        <f>IF(SUM('A6 (2021)'!$Q22:$U22)=5,'A6 (2021)'!C22,"")</f>
        <v/>
      </c>
      <c r="F6" t="str">
        <f>IF(SUM('A6 (2021)'!$Q22:$U22)=5,'A6 (2021)'!D22,"")</f>
        <v/>
      </c>
      <c r="G6" s="308" t="str">
        <f>IF(SUM('A6 (2021)'!$Q22:$U22)=5,'A6 (2021)'!E22,"")</f>
        <v/>
      </c>
      <c r="H6" s="308" t="str">
        <f>IF(SUM('A6 (2021)'!$Q22:$U22)=5,'A6 (2021)'!F22,"")</f>
        <v/>
      </c>
      <c r="I6" s="308" t="str">
        <f>IF(SUM('A6 (2021)'!$Q22:$U22)=5,'A6 (2021)'!G22,"")</f>
        <v/>
      </c>
      <c r="J6" t="str">
        <f>IF('A6 (2021)'!H22&lt;&gt;"",IF(SUM('A6 (2021)'!$Q22:$U22)=5,'A6 (2021)'!H22,""),"")</f>
        <v/>
      </c>
    </row>
    <row r="7" spans="1:10" x14ac:dyDescent="0.25">
      <c r="A7" t="str">
        <f>IF(SUM('A6 (2021)'!$Q23:$U23)=5,'Angaben KH-Standort'!$D$25,"")</f>
        <v/>
      </c>
      <c r="B7" t="str">
        <f>IF(SUM('A6 (2021)'!$Q23:$U23)=5,'Angaben KH-Standort'!$D$26,"")</f>
        <v/>
      </c>
      <c r="C7" t="str">
        <f>IF(SUM('A6 (2021)'!$Q23:$U23)=5,'Angaben KH-Standort'!$D$12,"")</f>
        <v/>
      </c>
      <c r="D7" t="str">
        <f>IF(SUM('A6 (2021)'!$Q23:$U23)=5,'A1'!$F$14,"")</f>
        <v/>
      </c>
      <c r="E7" t="str">
        <f>IF(SUM('A6 (2021)'!$Q23:$U23)=5,'A6 (2021)'!C23,"")</f>
        <v/>
      </c>
      <c r="F7" t="str">
        <f>IF(SUM('A6 (2021)'!$Q23:$U23)=5,'A6 (2021)'!D23,"")</f>
        <v/>
      </c>
      <c r="G7" s="308" t="str">
        <f>IF(SUM('A6 (2021)'!$Q23:$U23)=5,'A6 (2021)'!E23,"")</f>
        <v/>
      </c>
      <c r="H7" s="308" t="str">
        <f>IF(SUM('A6 (2021)'!$Q23:$U23)=5,'A6 (2021)'!F23,"")</f>
        <v/>
      </c>
      <c r="I7" s="308" t="str">
        <f>IF(SUM('A6 (2021)'!$Q23:$U23)=5,'A6 (2021)'!G23,"")</f>
        <v/>
      </c>
      <c r="J7" t="str">
        <f>IF('A6 (2021)'!H23&lt;&gt;"",IF(SUM('A6 (2021)'!$Q23:$U23)=5,'A6 (2021)'!H23,""),"")</f>
        <v/>
      </c>
    </row>
  </sheetData>
  <pageMargins left="0.7" right="0.7" top="0.78740157499999996" bottom="0.78740157499999996"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2"/>
  <dimension ref="A1:J7"/>
  <sheetViews>
    <sheetView zoomScale="85" zoomScaleNormal="85" workbookViewId="0">
      <selection activeCell="J2" sqref="J2"/>
    </sheetView>
  </sheetViews>
  <sheetFormatPr baseColWidth="10" defaultRowHeight="15" x14ac:dyDescent="0.25"/>
  <cols>
    <col min="1" max="1" width="32" bestFit="1" customWidth="1"/>
    <col min="5" max="5" width="27.140625" bestFit="1" customWidth="1"/>
    <col min="7" max="7" width="15.28515625" bestFit="1" customWidth="1"/>
    <col min="8" max="8" width="16" bestFit="1" customWidth="1"/>
    <col min="9" max="10" width="12.42578125" customWidth="1"/>
  </cols>
  <sheetData>
    <row r="1" spans="1:10" x14ac:dyDescent="0.25">
      <c r="A1" t="s">
        <v>140</v>
      </c>
      <c r="B1" t="s">
        <v>141</v>
      </c>
      <c r="C1" t="s">
        <v>142</v>
      </c>
      <c r="D1" t="s">
        <v>143</v>
      </c>
      <c r="E1" t="s">
        <v>144</v>
      </c>
      <c r="F1" t="s">
        <v>448</v>
      </c>
      <c r="G1" t="s">
        <v>503</v>
      </c>
      <c r="H1" t="s">
        <v>504</v>
      </c>
      <c r="I1" t="s">
        <v>502</v>
      </c>
      <c r="J1" t="s">
        <v>501</v>
      </c>
    </row>
    <row r="2" spans="1:10" x14ac:dyDescent="0.25">
      <c r="A2" t="str">
        <f>IF(SUM('A6 (2021)'!$Q29:$U29)=5,'Angaben KH-Standort'!$D$25,"")</f>
        <v/>
      </c>
      <c r="B2" t="str">
        <f>IF(SUM('A6 (2021)'!$Q29:$U29)=5,'Angaben KH-Standort'!$D$26,"")</f>
        <v/>
      </c>
      <c r="C2" t="str">
        <f>IF(SUM('A6 (2021)'!$Q29:$U29)=5,'Angaben KH-Standort'!$D$12,"")</f>
        <v/>
      </c>
      <c r="D2" t="str">
        <f>IF(SUM('A6 (2021)'!$Q29:$U29)=5,'A1'!$F$14,"")</f>
        <v/>
      </c>
      <c r="E2" t="str">
        <f>IF(SUM('A6 (2021)'!$Q29:$U29)=5,'A6 (2021)'!C29,"")</f>
        <v/>
      </c>
      <c r="F2" t="str">
        <f>IF(SUM('A6 (2021)'!$Q29:$U29)=5,'A6 (2021)'!D29,"")</f>
        <v/>
      </c>
      <c r="G2" s="308" t="str">
        <f>IF(SUM('A6 (2021)'!$Q29:$U29)=5,'A6 (2021)'!E29,"")</f>
        <v/>
      </c>
      <c r="H2" s="308" t="str">
        <f>IF(SUM('A6 (2021)'!$Q29:$U29)=5,'A6 (2021)'!F29,"")</f>
        <v/>
      </c>
      <c r="I2" s="27" t="str">
        <f>IF(SUM('A6 (2021)'!$Q29:$U29)=5,'A6 (2021)'!G29,"")</f>
        <v/>
      </c>
      <c r="J2" t="str">
        <f>IF('A6 (2021)'!H29&lt;&gt;"",IF(SUM('A6 (2021)'!$Q29:$U29)=5,'A6 (2021)'!H29,""),"")</f>
        <v/>
      </c>
    </row>
    <row r="3" spans="1:10" x14ac:dyDescent="0.25">
      <c r="A3" t="str">
        <f>IF(SUM('A6 (2021)'!$Q30:$U30)=5,'Angaben KH-Standort'!$D$25,"")</f>
        <v/>
      </c>
      <c r="B3" t="str">
        <f>IF(SUM('A6 (2021)'!$Q30:$U30)=5,'Angaben KH-Standort'!$D$26,"")</f>
        <v/>
      </c>
      <c r="C3" t="str">
        <f>IF(SUM('A6 (2021)'!$Q30:$U30)=5,'Angaben KH-Standort'!$D$12,"")</f>
        <v/>
      </c>
      <c r="D3" t="str">
        <f>IF(SUM('A6 (2021)'!$Q30:$U30)=5,'A1'!$F$14,"")</f>
        <v/>
      </c>
      <c r="E3" t="str">
        <f>IF(SUM('A6 (2021)'!$Q30:$U30)=5,'A6 (2021)'!C30,"")</f>
        <v/>
      </c>
      <c r="F3" t="str">
        <f>IF(SUM('A6 (2021)'!$Q30:$U30)=5,'A6 (2021)'!D30,"")</f>
        <v/>
      </c>
      <c r="G3" s="308" t="str">
        <f>IF(SUM('A6 (2021)'!$Q30:$U30)=5,'A6 (2021)'!E30,"")</f>
        <v/>
      </c>
      <c r="H3" s="308" t="str">
        <f>IF(SUM('A6 (2021)'!$Q30:$U30)=5,'A6 (2021)'!F30,"")</f>
        <v/>
      </c>
      <c r="I3" s="27" t="str">
        <f>IF(SUM('A6 (2021)'!$Q30:$U30)=5,'A6 (2021)'!G30,"")</f>
        <v/>
      </c>
      <c r="J3" t="str">
        <f>IF('A6 (2021)'!H30&lt;&gt;"",IF(SUM('A6 (2021)'!$Q30:$U30)=5,'A6 (2021)'!H30,""),"")</f>
        <v/>
      </c>
    </row>
    <row r="4" spans="1:10" x14ac:dyDescent="0.25">
      <c r="A4" t="str">
        <f>IF(SUM('A6 (2021)'!$Q31:$U31)=5,'Angaben KH-Standort'!$D$25,"")</f>
        <v/>
      </c>
      <c r="B4" t="str">
        <f>IF(SUM('A6 (2021)'!$Q31:$U31)=5,'Angaben KH-Standort'!$D$26,"")</f>
        <v/>
      </c>
      <c r="C4" t="str">
        <f>IF(SUM('A6 (2021)'!$Q31:$U31)=5,'Angaben KH-Standort'!$D$12,"")</f>
        <v/>
      </c>
      <c r="D4" t="str">
        <f>IF(SUM('A6 (2021)'!$Q31:$U31)=5,'A1'!$F$14,"")</f>
        <v/>
      </c>
      <c r="E4" t="str">
        <f>IF(SUM('A6 (2021)'!$Q31:$U31)=5,'A6 (2021)'!C31,"")</f>
        <v/>
      </c>
      <c r="F4" t="str">
        <f>IF(SUM('A6 (2021)'!$Q31:$U31)=5,'A6 (2021)'!D31,"")</f>
        <v/>
      </c>
      <c r="G4" s="308" t="str">
        <f>IF(SUM('A6 (2021)'!$Q31:$U31)=5,'A6 (2021)'!E31,"")</f>
        <v/>
      </c>
      <c r="H4" s="308" t="str">
        <f>IF(SUM('A6 (2021)'!$Q31:$U31)=5,'A6 (2021)'!F31,"")</f>
        <v/>
      </c>
      <c r="I4" s="27" t="str">
        <f>IF(SUM('A6 (2021)'!$Q31:$U31)=5,'A6 (2021)'!G31,"")</f>
        <v/>
      </c>
      <c r="J4" t="str">
        <f>IF('A6 (2021)'!H31&lt;&gt;"",IF(SUM('A6 (2021)'!$Q31:$U31)=5,'A6 (2021)'!H31,""),"")</f>
        <v/>
      </c>
    </row>
    <row r="5" spans="1:10" x14ac:dyDescent="0.25">
      <c r="A5" t="str">
        <f>IF(SUM('A6 (2021)'!$Q32:$U32)=5,'Angaben KH-Standort'!$D$25,"")</f>
        <v/>
      </c>
      <c r="B5" t="str">
        <f>IF(SUM('A6 (2021)'!$Q32:$U32)=5,'Angaben KH-Standort'!$D$26,"")</f>
        <v/>
      </c>
      <c r="C5" t="str">
        <f>IF(SUM('A6 (2021)'!$Q32:$U32)=5,'Angaben KH-Standort'!$D$12,"")</f>
        <v/>
      </c>
      <c r="D5" t="str">
        <f>IF(SUM('A6 (2021)'!$Q32:$U32)=5,'A1'!$F$14,"")</f>
        <v/>
      </c>
      <c r="E5" t="str">
        <f>IF(SUM('A6 (2021)'!$Q32:$U32)=5,'A6 (2021)'!C32,"")</f>
        <v/>
      </c>
      <c r="F5" t="str">
        <f>IF(SUM('A6 (2021)'!$Q32:$U32)=5,'A6 (2021)'!D32,"")</f>
        <v/>
      </c>
      <c r="G5" s="308" t="str">
        <f>IF(SUM('A6 (2021)'!$Q32:$U32)=5,'A6 (2021)'!E32,"")</f>
        <v/>
      </c>
      <c r="H5" s="308" t="str">
        <f>IF(SUM('A6 (2021)'!$Q32:$U32)=5,'A6 (2021)'!F32,"")</f>
        <v/>
      </c>
      <c r="I5" s="27" t="str">
        <f>IF(SUM('A6 (2021)'!$Q32:$U32)=5,'A6 (2021)'!G32,"")</f>
        <v/>
      </c>
      <c r="J5" t="str">
        <f>IF('A6 (2021)'!H32&lt;&gt;"",IF(SUM('A6 (2021)'!$Q32:$U32)=5,'A6 (2021)'!H32,""),"")</f>
        <v/>
      </c>
    </row>
    <row r="6" spans="1:10" x14ac:dyDescent="0.25">
      <c r="A6" t="str">
        <f>IF(SUM('A6 (2021)'!$Q33:$U33)=5,'Angaben KH-Standort'!$D$25,"")</f>
        <v/>
      </c>
      <c r="B6" t="str">
        <f>IF(SUM('A6 (2021)'!$Q33:$U33)=5,'Angaben KH-Standort'!$D$26,"")</f>
        <v/>
      </c>
      <c r="C6" t="str">
        <f>IF(SUM('A6 (2021)'!$Q33:$U33)=5,'Angaben KH-Standort'!$D$12,"")</f>
        <v/>
      </c>
      <c r="D6" t="str">
        <f>IF(SUM('A6 (2021)'!$Q33:$U33)=5,'A1'!$F$14,"")</f>
        <v/>
      </c>
      <c r="E6" t="str">
        <f>IF(SUM('A6 (2021)'!$Q33:$U33)=5,'A6 (2021)'!C33,"")</f>
        <v/>
      </c>
      <c r="F6" t="str">
        <f>IF(SUM('A6 (2021)'!$Q33:$U33)=5,'A6 (2021)'!D33,"")</f>
        <v/>
      </c>
      <c r="G6" s="308" t="str">
        <f>IF(SUM('A6 (2021)'!$Q33:$U33)=5,'A6 (2021)'!E33,"")</f>
        <v/>
      </c>
      <c r="H6" s="308" t="str">
        <f>IF(SUM('A6 (2021)'!$Q33:$U33)=5,'A6 (2021)'!F33,"")</f>
        <v/>
      </c>
      <c r="I6" s="27" t="str">
        <f>IF(SUM('A6 (2021)'!$Q33:$U33)=5,'A6 (2021)'!G33,"")</f>
        <v/>
      </c>
      <c r="J6" t="str">
        <f>IF('A6 (2021)'!H33&lt;&gt;"",IF(SUM('A6 (2021)'!$Q33:$U33)=5,'A6 (2021)'!H33,""),"")</f>
        <v/>
      </c>
    </row>
    <row r="7" spans="1:10" x14ac:dyDescent="0.25">
      <c r="A7" t="str">
        <f>IF(SUM('A6 (2021)'!$Q34:$U34)=5,'Angaben KH-Standort'!$D$25,"")</f>
        <v/>
      </c>
      <c r="B7" t="str">
        <f>IF(SUM('A6 (2021)'!$Q34:$U34)=5,'Angaben KH-Standort'!$D$26,"")</f>
        <v/>
      </c>
      <c r="C7" t="str">
        <f>IF(SUM('A6 (2021)'!$Q34:$U34)=5,'Angaben KH-Standort'!$D$12,"")</f>
        <v/>
      </c>
      <c r="D7" t="str">
        <f>IF(SUM('A6 (2021)'!$Q34:$U34)=5,'A1'!$F$14,"")</f>
        <v/>
      </c>
      <c r="E7" t="str">
        <f>IF(SUM('A6 (2021)'!$Q34:$U34)=5,'A6 (2021)'!C34,"")</f>
        <v/>
      </c>
      <c r="F7" t="str">
        <f>IF(SUM('A6 (2021)'!$Q34:$U34)=5,'A6 (2021)'!D34,"")</f>
        <v/>
      </c>
      <c r="G7" s="308" t="str">
        <f>IF(SUM('A6 (2021)'!$Q34:$U34)=5,'A6 (2021)'!E34,"")</f>
        <v/>
      </c>
      <c r="H7" s="308" t="str">
        <f>IF(SUM('A6 (2021)'!$Q34:$U34)=5,'A6 (2021)'!F34,"")</f>
        <v/>
      </c>
      <c r="I7" s="27" t="str">
        <f>IF(SUM('A6 (2021)'!$Q34:$U34)=5,'A6 (2021)'!G34,"")</f>
        <v/>
      </c>
      <c r="J7" t="str">
        <f>IF('A6 (2021)'!H34&lt;&gt;"",IF(SUM('A6 (2021)'!$Q34:$U34)=5,'A6 (2021)'!H34,""),"")</f>
        <v/>
      </c>
    </row>
  </sheetData>
  <pageMargins left="0.7" right="0.7" top="0.78740157499999996" bottom="0.78740157499999996"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3"/>
  <dimension ref="A1:I7"/>
  <sheetViews>
    <sheetView zoomScale="85" zoomScaleNormal="85" workbookViewId="0">
      <selection activeCell="I7" sqref="I7"/>
    </sheetView>
  </sheetViews>
  <sheetFormatPr baseColWidth="10" defaultRowHeight="15" x14ac:dyDescent="0.25"/>
  <cols>
    <col min="1" max="1" width="32" bestFit="1" customWidth="1"/>
    <col min="5" max="5" width="27.140625" bestFit="1" customWidth="1"/>
    <col min="7" max="7" width="17.28515625" bestFit="1" customWidth="1"/>
    <col min="8" max="8" width="17" bestFit="1" customWidth="1"/>
    <col min="9" max="9" width="12.42578125" customWidth="1"/>
  </cols>
  <sheetData>
    <row r="1" spans="1:9" x14ac:dyDescent="0.25">
      <c r="A1" t="s">
        <v>140</v>
      </c>
      <c r="B1" t="s">
        <v>141</v>
      </c>
      <c r="C1" t="s">
        <v>142</v>
      </c>
      <c r="D1" t="s">
        <v>143</v>
      </c>
      <c r="E1" t="s">
        <v>144</v>
      </c>
      <c r="F1" t="s">
        <v>448</v>
      </c>
      <c r="G1" t="s">
        <v>505</v>
      </c>
      <c r="H1" t="s">
        <v>506</v>
      </c>
      <c r="I1" t="s">
        <v>501</v>
      </c>
    </row>
    <row r="2" spans="1:9" x14ac:dyDescent="0.25">
      <c r="A2" t="str">
        <f>IF(SUM('A6 (2021)'!$Q41:$T41)=4,'Angaben KH-Standort'!$D$25,"")</f>
        <v/>
      </c>
      <c r="B2" t="str">
        <f>IF(SUM('A6 (2021)'!$Q41:$T41)=4,'Angaben KH-Standort'!$D$26,"")</f>
        <v/>
      </c>
      <c r="C2" t="str">
        <f>IF(SUM('A6 (2021)'!$Q41:$T41)=4,'Angaben KH-Standort'!$D$12,"")</f>
        <v/>
      </c>
      <c r="D2" t="str">
        <f>IF(SUM('A6 (2021)'!$Q41:$T41)=4,'A1'!$F$14,"")</f>
        <v/>
      </c>
      <c r="E2" t="str">
        <f>IF(SUM('A6 (2021)'!$Q41:$T41)=4,'A6 (2021)'!C41,"")</f>
        <v/>
      </c>
      <c r="F2" s="25" t="str">
        <f>IF(SUM('A6 (2021)'!$Q41:$T41)=4,'A6 (2021)'!D41,"")</f>
        <v/>
      </c>
      <c r="G2" s="25" t="str">
        <f>IF(SUM('A6 (2021)'!$Q41:$T41)=4,'A6 (2021)'!E41,"")</f>
        <v/>
      </c>
      <c r="H2" s="25" t="str">
        <f>IF(SUM('A6 (2021)'!$Q41:$T41)=4,'A6 (2021)'!F41,"")</f>
        <v/>
      </c>
      <c r="I2" t="str">
        <f>IF('A6 (2021)'!G41&lt;&gt;"",IF(SUM('A6 (2021)'!$Q41:$T41)=4,'A6 (2021)'!G41,""),"")</f>
        <v/>
      </c>
    </row>
    <row r="3" spans="1:9" x14ac:dyDescent="0.25">
      <c r="A3" t="str">
        <f>IF(SUM('A6 (2021)'!$Q42:$T42)=4,'Angaben KH-Standort'!$D$25,"")</f>
        <v/>
      </c>
      <c r="B3" t="str">
        <f>IF(SUM('A6 (2021)'!$Q42:$T42)=4,'Angaben KH-Standort'!$D$26,"")</f>
        <v/>
      </c>
      <c r="C3" t="str">
        <f>IF(SUM('A6 (2021)'!$Q42:$T42)=4,'Angaben KH-Standort'!$D$12,"")</f>
        <v/>
      </c>
      <c r="D3" t="str">
        <f>IF(SUM('A6 (2021)'!$Q42:$T42)=4,'A1'!$F$14,"")</f>
        <v/>
      </c>
      <c r="E3" t="str">
        <f>IF(SUM('A6 (2021)'!$Q42:$T42)=4,'A6 (2021)'!C42,"")</f>
        <v/>
      </c>
      <c r="F3" s="25" t="str">
        <f>IF(SUM('A6 (2021)'!$Q42:$T42)=4,'A6 (2021)'!D42,"")</f>
        <v/>
      </c>
      <c r="G3" s="25" t="str">
        <f>IF(SUM('A6 (2021)'!$Q42:$T42)=4,'A6 (2021)'!E42,"")</f>
        <v/>
      </c>
      <c r="H3" s="25" t="str">
        <f>IF(SUM('A6 (2021)'!$Q42:$T42)=4,'A6 (2021)'!F42,"")</f>
        <v/>
      </c>
      <c r="I3" t="str">
        <f>IF('A6 (2021)'!G42&lt;&gt;"",IF(SUM('A6 (2021)'!$Q42:$T42)=4,'A6 (2021)'!G42,""),"")</f>
        <v/>
      </c>
    </row>
    <row r="4" spans="1:9" x14ac:dyDescent="0.25">
      <c r="A4" t="str">
        <f>IF(SUM('A6 (2021)'!$Q43:$T43)=4,'Angaben KH-Standort'!$D$25,"")</f>
        <v/>
      </c>
      <c r="B4" t="str">
        <f>IF(SUM('A6 (2021)'!$Q43:$T43)=4,'Angaben KH-Standort'!$D$26,"")</f>
        <v/>
      </c>
      <c r="C4" t="str">
        <f>IF(SUM('A6 (2021)'!$Q43:$T43)=4,'Angaben KH-Standort'!$D$12,"")</f>
        <v/>
      </c>
      <c r="D4" t="str">
        <f>IF(SUM('A6 (2021)'!$Q43:$T43)=4,'A1'!$F$14,"")</f>
        <v/>
      </c>
      <c r="E4" t="str">
        <f>IF(SUM('A6 (2021)'!$Q43:$T43)=4,'A6 (2021)'!C43,"")</f>
        <v/>
      </c>
      <c r="F4" s="25" t="str">
        <f>IF(SUM('A6 (2021)'!$Q43:$T43)=4,'A6 (2021)'!D43,"")</f>
        <v/>
      </c>
      <c r="G4" s="25" t="str">
        <f>IF(SUM('A6 (2021)'!$Q43:$T43)=4,'A6 (2021)'!E43,"")</f>
        <v/>
      </c>
      <c r="H4" s="25" t="str">
        <f>IF(SUM('A6 (2021)'!$Q43:$T43)=4,'A6 (2021)'!F43,"")</f>
        <v/>
      </c>
      <c r="I4" t="str">
        <f>IF('A6 (2021)'!G43&lt;&gt;"",IF(SUM('A6 (2021)'!$Q43:$T43)=4,'A6 (2021)'!G43,""),"")</f>
        <v/>
      </c>
    </row>
    <row r="5" spans="1:9" x14ac:dyDescent="0.25">
      <c r="A5" t="str">
        <f>IF(SUM('A6 (2021)'!$Q44:$T44)=4,'Angaben KH-Standort'!$D$25,"")</f>
        <v/>
      </c>
      <c r="B5" t="str">
        <f>IF(SUM('A6 (2021)'!$Q44:$T44)=4,'Angaben KH-Standort'!$D$26,"")</f>
        <v/>
      </c>
      <c r="C5" t="str">
        <f>IF(SUM('A6 (2021)'!$Q44:$T44)=4,'Angaben KH-Standort'!$D$12,"")</f>
        <v/>
      </c>
      <c r="D5" t="str">
        <f>IF(SUM('A6 (2021)'!$Q44:$T44)=4,'A1'!$F$14,"")</f>
        <v/>
      </c>
      <c r="E5" t="str">
        <f>IF(SUM('A6 (2021)'!$Q44:$T44)=4,'A6 (2021)'!C44,"")</f>
        <v/>
      </c>
      <c r="F5" s="25" t="str">
        <f>IF(SUM('A6 (2021)'!$Q44:$T44)=4,'A6 (2021)'!D44,"")</f>
        <v/>
      </c>
      <c r="G5" s="25" t="str">
        <f>IF(SUM('A6 (2021)'!$Q44:$T44)=4,'A6 (2021)'!E44,"")</f>
        <v/>
      </c>
      <c r="H5" s="25" t="str">
        <f>IF(SUM('A6 (2021)'!$Q44:$T44)=4,'A6 (2021)'!F44,"")</f>
        <v/>
      </c>
      <c r="I5" t="str">
        <f>IF('A6 (2021)'!G44&lt;&gt;"",IF(SUM('A6 (2021)'!$Q44:$T44)=4,'A6 (2021)'!G44,""),"")</f>
        <v/>
      </c>
    </row>
    <row r="6" spans="1:9" x14ac:dyDescent="0.25">
      <c r="A6" t="str">
        <f>IF(SUM('A6 (2021)'!$Q45:$T45)=4,'Angaben KH-Standort'!$D$25,"")</f>
        <v/>
      </c>
      <c r="B6" t="str">
        <f>IF(SUM('A6 (2021)'!$Q45:$T45)=4,'Angaben KH-Standort'!$D$26,"")</f>
        <v/>
      </c>
      <c r="C6" t="str">
        <f>IF(SUM('A6 (2021)'!$Q45:$T45)=4,'Angaben KH-Standort'!$D$12,"")</f>
        <v/>
      </c>
      <c r="D6" t="str">
        <f>IF(SUM('A6 (2021)'!$Q45:$T45)=4,'A1'!$F$14,"")</f>
        <v/>
      </c>
      <c r="E6" t="str">
        <f>IF(SUM('A6 (2021)'!$Q45:$T45)=4,'A6 (2021)'!C45,"")</f>
        <v/>
      </c>
      <c r="F6" s="25" t="str">
        <f>IF(SUM('A6 (2021)'!$Q45:$T45)=4,'A6 (2021)'!D45,"")</f>
        <v/>
      </c>
      <c r="G6" s="25" t="str">
        <f>IF(SUM('A6 (2021)'!$Q45:$T45)=4,'A6 (2021)'!E45,"")</f>
        <v/>
      </c>
      <c r="H6" s="25" t="str">
        <f>IF(SUM('A6 (2021)'!$Q45:$T45)=4,'A6 (2021)'!F45,"")</f>
        <v/>
      </c>
      <c r="I6" t="str">
        <f>IF('A6 (2021)'!G45&lt;&gt;"",IF(SUM('A6 (2021)'!$Q45:$T45)=4,'A6 (2021)'!G45,""),"")</f>
        <v/>
      </c>
    </row>
    <row r="7" spans="1:9" x14ac:dyDescent="0.25">
      <c r="A7" t="str">
        <f>IF(SUM('A6 (2021)'!$Q46:$T46)=4,'Angaben KH-Standort'!$D$25,"")</f>
        <v/>
      </c>
      <c r="B7" t="str">
        <f>IF(SUM('A6 (2021)'!$Q46:$T46)=4,'Angaben KH-Standort'!$D$26,"")</f>
        <v/>
      </c>
      <c r="C7" t="str">
        <f>IF(SUM('A6 (2021)'!$Q46:$T46)=4,'Angaben KH-Standort'!$D$12,"")</f>
        <v/>
      </c>
      <c r="D7" t="str">
        <f>IF(SUM('A6 (2021)'!$Q46:$T46)=4,'A1'!$F$14,"")</f>
        <v/>
      </c>
      <c r="E7" t="str">
        <f>IF(SUM('A6 (2021)'!$Q46:$T46)=4,'A6 (2021)'!C46,"")</f>
        <v/>
      </c>
      <c r="F7" s="25" t="str">
        <f>IF(SUM('A6 (2021)'!$Q46:$T46)=4,'A6 (2021)'!D46,"")</f>
        <v/>
      </c>
      <c r="G7" s="25" t="str">
        <f>IF(SUM('A6 (2021)'!$Q46:$T46)=4,'A6 (2021)'!E46,"")</f>
        <v/>
      </c>
      <c r="H7" s="25" t="str">
        <f>IF(SUM('A6 (2021)'!$Q46:$T46)=4,'A6 (2021)'!F46,"")</f>
        <v/>
      </c>
      <c r="I7" t="str">
        <f>IF('A6 (2021)'!G46&lt;&gt;"",IF(SUM('A6 (2021)'!$Q46:$T46)=4,'A6 (2021)'!G46,""),"")</f>
        <v/>
      </c>
    </row>
  </sheetData>
  <pageMargins left="0.7" right="0.7" top="0.78740157499999996" bottom="0.78740157499999996"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4"/>
  <dimension ref="A1:I8"/>
  <sheetViews>
    <sheetView zoomScale="85" zoomScaleNormal="85" workbookViewId="0">
      <selection activeCell="A2" sqref="A2"/>
    </sheetView>
  </sheetViews>
  <sheetFormatPr baseColWidth="10" defaultRowHeight="15" x14ac:dyDescent="0.25"/>
  <cols>
    <col min="1" max="1" width="32" bestFit="1" customWidth="1"/>
    <col min="5" max="5" width="27.140625" bestFit="1" customWidth="1"/>
    <col min="7" max="7" width="15.28515625" bestFit="1" customWidth="1"/>
    <col min="8" max="8" width="16" bestFit="1" customWidth="1"/>
    <col min="9" max="10" width="12.42578125" customWidth="1"/>
  </cols>
  <sheetData>
    <row r="1" spans="1:9" x14ac:dyDescent="0.25">
      <c r="A1" t="s">
        <v>140</v>
      </c>
      <c r="B1" t="s">
        <v>141</v>
      </c>
      <c r="C1" t="s">
        <v>142</v>
      </c>
      <c r="D1" t="s">
        <v>143</v>
      </c>
      <c r="E1" t="s">
        <v>144</v>
      </c>
      <c r="F1" t="s">
        <v>448</v>
      </c>
    </row>
    <row r="2" spans="1:9" x14ac:dyDescent="0.25">
      <c r="A2" t="str">
        <f>IF(SUM('A6 (2021)'!$Q56:$V56)=2,'Angaben KH-Standort'!$D$25,"")</f>
        <v/>
      </c>
      <c r="B2" t="str">
        <f>IF(SUM('A6 (2021)'!$Q56:$V56)=2,'Angaben KH-Standort'!$D$26,"")</f>
        <v/>
      </c>
      <c r="C2" t="str">
        <f>IF(SUM('A6 (2021)'!$Q56:$V56)=2,'Angaben KH-Standort'!$D$12,"")</f>
        <v/>
      </c>
      <c r="D2" t="str">
        <f>IF(SUM('A6 (2021)'!$Q56:$V56)=2,'A1'!$F$14,"")</f>
        <v/>
      </c>
      <c r="E2" t="str">
        <f>IF(SUM('A6 (2021)'!$Q56:$V56)=2,'A6 (2021)'!C56,"")</f>
        <v/>
      </c>
      <c r="F2" t="str">
        <f>IF(SUM('A6 (2021)'!$Q56:$V56)=2,'A6 (2021)'!D56,"")</f>
        <v/>
      </c>
      <c r="G2" s="308"/>
      <c r="H2" s="308"/>
      <c r="I2" s="27"/>
    </row>
    <row r="3" spans="1:9" x14ac:dyDescent="0.25">
      <c r="A3" t="str">
        <f>IF(SUM('A6 (2021)'!$Q57:$V57)=2,'Angaben KH-Standort'!$D$25,"")</f>
        <v/>
      </c>
      <c r="B3" t="str">
        <f>IF(SUM('A6 (2021)'!$Q57:$V57)=2,'Angaben KH-Standort'!$D$26,"")</f>
        <v/>
      </c>
      <c r="C3" t="str">
        <f>IF(SUM('A6 (2021)'!$Q57:$V57)=2,'Angaben KH-Standort'!$D$12,"")</f>
        <v/>
      </c>
      <c r="D3" t="str">
        <f>IF(SUM('A6 (2021)'!$Q57:$V57)=2,'A1'!$F$14,"")</f>
        <v/>
      </c>
      <c r="E3" t="str">
        <f>IF(SUM('A6 (2021)'!$Q57:$V57)=2,'A6 (2021)'!C57,"")</f>
        <v/>
      </c>
      <c r="F3" t="str">
        <f>IF(SUM('A6 (2021)'!$Q57:$V57)=2,'A6 (2021)'!D57,"")</f>
        <v/>
      </c>
      <c r="G3" s="308"/>
      <c r="H3" s="308"/>
      <c r="I3" s="27"/>
    </row>
    <row r="4" spans="1:9" x14ac:dyDescent="0.25">
      <c r="A4" t="str">
        <f>IF(SUM('A6 (2021)'!$Q58:$V58)=2,'Angaben KH-Standort'!$D$25,"")</f>
        <v/>
      </c>
      <c r="B4" t="str">
        <f>IF(SUM('A6 (2021)'!$Q58:$V58)=2,'Angaben KH-Standort'!$D$26,"")</f>
        <v/>
      </c>
      <c r="C4" t="str">
        <f>IF(SUM('A6 (2021)'!$Q58:$V58)=2,'Angaben KH-Standort'!$D$12,"")</f>
        <v/>
      </c>
      <c r="D4" t="str">
        <f>IF(SUM('A6 (2021)'!$Q58:$V58)=2,'A1'!$F$14,"")</f>
        <v/>
      </c>
      <c r="E4" t="str">
        <f>IF(SUM('A6 (2021)'!$Q58:$V58)=2,'A6 (2021)'!C58,"")</f>
        <v/>
      </c>
      <c r="F4" t="str">
        <f>IF(SUM('A6 (2021)'!$Q58:$V58)=2,'A6 (2021)'!D58,"")</f>
        <v/>
      </c>
      <c r="G4" s="308"/>
      <c r="H4" s="308"/>
      <c r="I4" s="27"/>
    </row>
    <row r="5" spans="1:9" x14ac:dyDescent="0.25">
      <c r="A5" t="str">
        <f>IF(SUM('A6 (2021)'!$Q59:$V59)=2,'Angaben KH-Standort'!$D$25,"")</f>
        <v/>
      </c>
      <c r="B5" t="str">
        <f>IF(SUM('A6 (2021)'!$Q59:$V59)=2,'Angaben KH-Standort'!$D$26,"")</f>
        <v/>
      </c>
      <c r="C5" t="str">
        <f>IF(SUM('A6 (2021)'!$Q59:$V59)=2,'Angaben KH-Standort'!$D$12,"")</f>
        <v/>
      </c>
      <c r="D5" t="str">
        <f>IF(SUM('A6 (2021)'!$Q59:$V59)=2,'A1'!$F$14,"")</f>
        <v/>
      </c>
      <c r="E5" t="str">
        <f>IF(SUM('A6 (2021)'!$Q59:$V59)=2,'A6 (2021)'!C59,"")</f>
        <v/>
      </c>
      <c r="F5" t="str">
        <f>IF(SUM('A6 (2021)'!$Q59:$V59)=2,'A6 (2021)'!D59,"")</f>
        <v/>
      </c>
      <c r="G5" s="308"/>
      <c r="H5" s="308"/>
      <c r="I5" s="27"/>
    </row>
    <row r="6" spans="1:9" x14ac:dyDescent="0.25">
      <c r="A6" t="str">
        <f>IF(SUM('A6 (2021)'!$Q60:$V60)=2,'Angaben KH-Standort'!$D$25,"")</f>
        <v/>
      </c>
      <c r="B6" t="str">
        <f>IF(SUM('A6 (2021)'!$Q60:$V60)=2,'Angaben KH-Standort'!$D$26,"")</f>
        <v/>
      </c>
      <c r="C6" t="str">
        <f>IF(SUM('A6 (2021)'!$Q60:$V60)=2,'Angaben KH-Standort'!$D$12,"")</f>
        <v/>
      </c>
      <c r="D6" t="str">
        <f>IF(SUM('A6 (2021)'!$Q60:$V60)=2,'A1'!$F$14,"")</f>
        <v/>
      </c>
      <c r="E6" t="str">
        <f>IF(SUM('A6 (2021)'!$Q60:$V60)=2,'A6 (2021)'!C60,"")</f>
        <v/>
      </c>
      <c r="F6" t="str">
        <f>IF(SUM('A6 (2021)'!$Q60:$V60)=2,'A6 (2021)'!D60,"")</f>
        <v/>
      </c>
      <c r="G6" s="308"/>
      <c r="H6" s="308"/>
      <c r="I6" s="27"/>
    </row>
    <row r="7" spans="1:9" x14ac:dyDescent="0.25">
      <c r="A7" t="str">
        <f>IF(SUM('A6 (2021)'!$Q61:$V61)=2,'Angaben KH-Standort'!$D$25,"")</f>
        <v/>
      </c>
      <c r="B7" t="str">
        <f>IF(SUM('A6 (2021)'!$Q61:$V61)=2,'Angaben KH-Standort'!$D$26,"")</f>
        <v/>
      </c>
      <c r="C7" t="str">
        <f>IF(SUM('A6 (2021)'!$Q61:$V61)=2,'Angaben KH-Standort'!$D$12,"")</f>
        <v/>
      </c>
      <c r="D7" t="str">
        <f>IF(SUM('A6 (2021)'!$Q61:$V61)=2,'A1'!$F$14,"")</f>
        <v/>
      </c>
      <c r="E7" t="str">
        <f>IF(SUM('A6 (2021)'!$Q61:$V61)=2,'A6 (2021)'!C61,"")</f>
        <v/>
      </c>
      <c r="F7" t="str">
        <f>IF(SUM('A6 (2021)'!$Q61:$V61)=2,'A6 (2021)'!D61,"")</f>
        <v/>
      </c>
      <c r="G7" s="308"/>
      <c r="H7" s="308"/>
      <c r="I7" s="27"/>
    </row>
    <row r="8" spans="1:9" x14ac:dyDescent="0.25">
      <c r="A8" t="str">
        <f>IF(SUM('A5.3'!Q214:V214)=6,'Angaben KH-Standort'!$D$25,"")</f>
        <v/>
      </c>
      <c r="B8" t="str">
        <f>IF(SUM('A5.3'!Q214:V214)=6,'Angaben KH-Standort'!$D$26,"")</f>
        <v/>
      </c>
      <c r="C8" t="str">
        <f>IF(SUM('A5.3'!Q214:V214)=6,'Angaben KH-Standort'!$D$12,"")</f>
        <v/>
      </c>
      <c r="D8" t="str">
        <f>IF(SUM('A5.3'!Q214:V214)=6,'A1'!$F$14,"")</f>
        <v/>
      </c>
      <c r="E8" t="str">
        <f>IF(SUM('A5.3'!Q214:V214)=6,'A5.3'!C214,"")</f>
        <v/>
      </c>
      <c r="F8" t="str">
        <f>IF(SUM('A5.3'!Q214:V214)=6,'A5.3'!D214,"")</f>
        <v/>
      </c>
      <c r="I8" s="308"/>
    </row>
  </sheetData>
  <pageMargins left="0.7" right="0.7" top="0.78740157499999996" bottom="0.78740157499999996"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dimension ref="A1:U29"/>
  <sheetViews>
    <sheetView showGridLines="0" zoomScaleNormal="100" workbookViewId="0">
      <selection activeCell="F16" sqref="F16"/>
    </sheetView>
  </sheetViews>
  <sheetFormatPr baseColWidth="10" defaultColWidth="11.42578125" defaultRowHeight="15" customHeight="1" x14ac:dyDescent="0.25"/>
  <cols>
    <col min="1" max="1" width="4.28515625" style="6" customWidth="1"/>
    <col min="2" max="2" width="11.42578125" style="6"/>
    <col min="3" max="3" width="45.7109375" style="6" customWidth="1"/>
    <col min="4" max="4" width="58.42578125" style="6" customWidth="1"/>
    <col min="5" max="5" width="33.7109375" style="6" customWidth="1"/>
    <col min="6" max="6" width="45.7109375" style="6" customWidth="1"/>
    <col min="7" max="7" width="11.42578125" style="6" customWidth="1"/>
    <col min="8" max="8" width="11.42578125" style="6"/>
    <col min="9" max="19" width="11.42578125" style="8"/>
    <col min="20" max="21" width="11.42578125" style="28"/>
    <col min="22" max="16384" width="11.42578125" style="6"/>
  </cols>
  <sheetData>
    <row r="1" spans="1:19" ht="15" customHeight="1" x14ac:dyDescent="0.25">
      <c r="A1" s="19"/>
      <c r="G1" s="29"/>
      <c r="H1" s="8"/>
    </row>
    <row r="2" spans="1:19" s="55" customFormat="1" ht="30" customHeight="1" x14ac:dyDescent="0.35">
      <c r="A2" s="45"/>
      <c r="B2" s="56" t="s">
        <v>40</v>
      </c>
      <c r="C2" s="46" t="s">
        <v>549</v>
      </c>
      <c r="D2" s="48"/>
      <c r="E2" s="50"/>
      <c r="F2" s="330" t="s">
        <v>205</v>
      </c>
      <c r="G2" s="380" t="s">
        <v>510</v>
      </c>
      <c r="I2" s="54"/>
      <c r="J2" s="54"/>
      <c r="K2" s="54"/>
      <c r="L2" s="54"/>
      <c r="M2" s="54"/>
      <c r="N2" s="54"/>
      <c r="O2" s="54"/>
      <c r="P2" s="54"/>
      <c r="Q2" s="54"/>
      <c r="R2" s="54"/>
      <c r="S2" s="54"/>
    </row>
    <row r="3" spans="1:19" ht="15" customHeight="1" x14ac:dyDescent="0.25">
      <c r="A3" s="19"/>
      <c r="B3" s="19"/>
      <c r="C3" s="19"/>
      <c r="D3" s="19"/>
      <c r="E3" s="19"/>
      <c r="F3" s="19"/>
      <c r="G3" s="19"/>
    </row>
    <row r="4" spans="1:19" ht="15" customHeight="1" x14ac:dyDescent="0.25">
      <c r="A4" s="19"/>
      <c r="B4" s="121"/>
      <c r="C4" s="152" t="str">
        <f ca="1">"Haupt-IK: " &amp; CELL("inhalt",'Angaben KH-Standort'!D25)</f>
        <v xml:space="preserve">Haupt-IK: </v>
      </c>
      <c r="D4" s="142"/>
      <c r="E4" s="152" t="str">
        <f ca="1">"Jahr: " &amp; CELL("inhalt",'Angaben KH-Standort'!D12)</f>
        <v xml:space="preserve">Jahr: </v>
      </c>
      <c r="F4" s="60"/>
      <c r="G4" s="61"/>
    </row>
    <row r="5" spans="1:19" ht="15" customHeight="1" x14ac:dyDescent="0.25">
      <c r="A5" s="19"/>
      <c r="B5" s="122"/>
      <c r="C5" s="153" t="str">
        <f ca="1" xml:space="preserve"> "Standort-ID: " &amp; CELL("inhalt",'Angaben KH-Standort'!D26)</f>
        <v xml:space="preserve">Standort-ID: </v>
      </c>
      <c r="D5" s="143"/>
      <c r="E5" s="153" t="str">
        <f ca="1">CELL("inhalt",'A1'!$F$14) &amp; ". Quartal"</f>
        <v>0. Quartal</v>
      </c>
      <c r="F5" s="63"/>
      <c r="G5" s="64"/>
    </row>
    <row r="6" spans="1:19" ht="15" customHeight="1" x14ac:dyDescent="0.25">
      <c r="A6" s="19"/>
      <c r="B6" s="19"/>
      <c r="C6" s="19"/>
      <c r="D6" s="19"/>
      <c r="E6" s="19"/>
      <c r="F6" s="19"/>
      <c r="G6" s="19"/>
    </row>
    <row r="7" spans="1:19" ht="15" customHeight="1" x14ac:dyDescent="0.25">
      <c r="B7" s="67"/>
      <c r="C7" s="65"/>
      <c r="D7" s="65"/>
      <c r="E7" s="65"/>
      <c r="F7" s="65"/>
      <c r="G7" s="65"/>
      <c r="H7" s="23"/>
    </row>
    <row r="8" spans="1:19" ht="15" customHeight="1" x14ac:dyDescent="0.35">
      <c r="B8" s="69"/>
      <c r="C8" s="160" t="s">
        <v>181</v>
      </c>
      <c r="D8" s="44"/>
      <c r="E8" s="44"/>
      <c r="F8" s="44"/>
      <c r="G8" s="44"/>
      <c r="H8" s="23"/>
    </row>
    <row r="9" spans="1:19" ht="15" customHeight="1" x14ac:dyDescent="0.25">
      <c r="B9" s="69"/>
      <c r="C9" s="119" t="s">
        <v>182</v>
      </c>
      <c r="D9" s="119"/>
      <c r="E9" s="119"/>
      <c r="F9" s="219" t="s">
        <v>231</v>
      </c>
      <c r="G9" s="44"/>
      <c r="H9" s="23"/>
    </row>
    <row r="10" spans="1:19" ht="15" customHeight="1" x14ac:dyDescent="0.25">
      <c r="B10" s="69"/>
      <c r="C10" s="119" t="s">
        <v>341</v>
      </c>
      <c r="D10" s="119"/>
      <c r="E10" s="119"/>
      <c r="F10" s="220" t="s">
        <v>253</v>
      </c>
      <c r="G10" s="44"/>
      <c r="H10" s="23"/>
    </row>
    <row r="11" spans="1:19" ht="15" customHeight="1" x14ac:dyDescent="0.25">
      <c r="B11" s="69"/>
      <c r="C11" s="119" t="s">
        <v>561</v>
      </c>
      <c r="D11" s="119"/>
      <c r="E11" s="119"/>
      <c r="F11" s="221" t="s">
        <v>232</v>
      </c>
      <c r="G11" s="44"/>
      <c r="H11" s="23"/>
    </row>
    <row r="12" spans="1:19" ht="15" customHeight="1" x14ac:dyDescent="0.25">
      <c r="B12" s="204" t="str">
        <f>IF(F16="Ja",IF(M12-L12&gt;0,"!!!",""),"")</f>
        <v/>
      </c>
      <c r="C12" s="405" t="str">
        <f>IF(F16="Ja",IF(M12-L12&gt;0,"Es fehlen noch MUSS-ANGABEN in den mit !!! gekennzeichneten Zeilen",""),"")</f>
        <v/>
      </c>
      <c r="D12" s="405"/>
      <c r="E12" s="405"/>
      <c r="F12" s="119"/>
      <c r="G12" s="44"/>
      <c r="H12" s="23"/>
      <c r="L12" s="8">
        <f>SUM(L20:L28)</f>
        <v>0</v>
      </c>
      <c r="M12" s="8">
        <f>SUM(M20:M28)</f>
        <v>0</v>
      </c>
    </row>
    <row r="13" spans="1:19" ht="15" customHeight="1" x14ac:dyDescent="0.25">
      <c r="B13" s="69"/>
      <c r="C13" s="119"/>
      <c r="D13" s="74"/>
      <c r="E13" s="222"/>
      <c r="F13" s="119"/>
      <c r="G13" s="44"/>
      <c r="H13" s="23"/>
    </row>
    <row r="14" spans="1:19" ht="15" customHeight="1" x14ac:dyDescent="0.25">
      <c r="B14" s="69"/>
      <c r="C14" s="223" t="s">
        <v>518</v>
      </c>
      <c r="D14" s="224"/>
      <c r="E14" s="224"/>
      <c r="F14" s="221">
        <f ca="1">CELL("Inhalt",'Angaben KH-Standort'!D13)</f>
        <v>0</v>
      </c>
      <c r="G14" s="44"/>
      <c r="H14" s="23"/>
    </row>
    <row r="15" spans="1:19" ht="15" customHeight="1" x14ac:dyDescent="0.25">
      <c r="B15" s="69"/>
      <c r="C15" s="119"/>
      <c r="D15" s="74"/>
      <c r="E15" s="222"/>
      <c r="F15" s="119"/>
      <c r="G15" s="44"/>
      <c r="H15" s="23"/>
    </row>
    <row r="16" spans="1:19" ht="15" customHeight="1" x14ac:dyDescent="0.25">
      <c r="B16" s="69"/>
      <c r="C16" s="225" t="s">
        <v>325</v>
      </c>
      <c r="D16" s="226"/>
      <c r="E16" s="226"/>
      <c r="F16" s="129" t="s">
        <v>14</v>
      </c>
      <c r="G16" s="149"/>
      <c r="H16" s="23"/>
    </row>
    <row r="17" spans="1:17" ht="15" customHeight="1" x14ac:dyDescent="0.25">
      <c r="B17" s="69"/>
      <c r="C17" s="119"/>
      <c r="D17" s="119"/>
      <c r="E17" s="119"/>
      <c r="F17" s="119"/>
      <c r="G17" s="73"/>
    </row>
    <row r="18" spans="1:17" ht="15" customHeight="1" x14ac:dyDescent="0.25">
      <c r="B18" s="69"/>
      <c r="C18" s="416" t="str">
        <f>VLOOKUP(F16,{"Ja","  Für welche Einrichtung gemäß § 2 Absatz 5 gilt die regionale Pflichtversorgung?";"Nein","    Da die vorherige Frage mit 'Nein' beantwortet wurde, müssen die folgenden Angaben nicht getroffen werden";0,""},2,0)</f>
        <v xml:space="preserve">  Für welche Einrichtung gemäß § 2 Absatz 5 gilt die regionale Pflichtversorgung?</v>
      </c>
      <c r="D18" s="417"/>
      <c r="E18" s="413" t="s">
        <v>199</v>
      </c>
      <c r="F18" s="414"/>
      <c r="G18" s="70"/>
    </row>
    <row r="19" spans="1:17" ht="15" customHeight="1" x14ac:dyDescent="0.25">
      <c r="B19" s="69"/>
      <c r="C19" s="227" t="s">
        <v>559</v>
      </c>
      <c r="D19" s="227" t="s">
        <v>15</v>
      </c>
      <c r="E19" s="227" t="s">
        <v>198</v>
      </c>
      <c r="F19" s="228" t="s">
        <v>519</v>
      </c>
      <c r="G19" s="82"/>
    </row>
    <row r="20" spans="1:17" ht="15" customHeight="1" x14ac:dyDescent="0.25">
      <c r="A20" s="8"/>
      <c r="B20" s="76" t="str">
        <f>IF(F16="Ja",IF(SUM(M20:Q20)&lt;5,"!!!",""),"")</f>
        <v>!!!</v>
      </c>
      <c r="C20" s="229" t="str">
        <f>VLOOKUP(I20,{"29 - Psychiatrie (Erwachsene)","29 - Psychiatrie (Erwachsene)";"30 - Kinder- und Jugendpsychiatrie","30 - Kinder- und Jugendpsychiatrie";"31 - Psychosomatik","31 - Psychosomatik";"00 - Bitte eine Fachabteilung auswählen","";"Bitte eine Fachabteilung auswählen","";0,""},2,0)</f>
        <v/>
      </c>
      <c r="D20" s="88"/>
      <c r="E20" s="88"/>
      <c r="F20" s="129"/>
      <c r="G20" s="70"/>
      <c r="I20" s="8">
        <f>'Angaben KH-Standort'!D29</f>
        <v>0</v>
      </c>
      <c r="L20" s="8">
        <f>IF(LEN(B20)&gt;0,0,1)</f>
        <v>0</v>
      </c>
      <c r="M20" s="8">
        <f>VLOOKUP(C20,{"29 - Psychiatrie (Erwachsene)",1;"30 - Kinder- und Jugendpsychiatrie",1;"31 - Psychosomatik",1;"00 - Bitte eine Fachabteilung auswählen",0;"",0},2,0)</f>
        <v>0</v>
      </c>
      <c r="N20" s="8">
        <f t="shared" ref="N20:P22" si="0">IF(LEN(D20)&gt;0,1,0)</f>
        <v>0</v>
      </c>
      <c r="O20" s="8">
        <f t="shared" si="0"/>
        <v>0</v>
      </c>
      <c r="P20" s="8">
        <f t="shared" si="0"/>
        <v>0</v>
      </c>
      <c r="Q20" s="8">
        <f>VLOOKUP($F$16,{"Nein",0;"Ja",1;0,0},2,0)</f>
        <v>1</v>
      </c>
    </row>
    <row r="21" spans="1:17" ht="15" customHeight="1" x14ac:dyDescent="0.25">
      <c r="A21" s="8"/>
      <c r="B21" s="76" t="str">
        <f>IF(F16="Ja",IF(SUM(M21:Q21)&lt;5,"!!!",""),"")</f>
        <v>!!!</v>
      </c>
      <c r="C21" s="229" t="str">
        <f>VLOOKUP(I21,{"29 - Psychiatrie (Erwachsene)","29 - Psychiatrie (Erwachsene)";"30 - Kinder- und Jugendpsychiatrie","30 - Kinder- und Jugendpsychiatrie";"31 - Psychosomatik","31 - Psychosomatik";"00 - Bitte eine Fachabteilung auswählen","";"Bitte eine Fachabteilung auswählen","";0,""},2,0)</f>
        <v/>
      </c>
      <c r="D21" s="88"/>
      <c r="E21" s="88"/>
      <c r="F21" s="129"/>
      <c r="G21" s="70"/>
      <c r="I21" s="8">
        <f>'Angaben KH-Standort'!D30</f>
        <v>0</v>
      </c>
      <c r="L21" s="8">
        <f t="shared" ref="L21:L28" si="1">IF(LEN(B21)&gt;0,0,1)</f>
        <v>0</v>
      </c>
      <c r="M21" s="8">
        <f>VLOOKUP(C21,{"29 - Psychiatrie (Erwachsene)",1;"30 - Kinder- und Jugendpsychiatrie",1;"31 - Psychosomatik",1;"00 - Bitte eine Fachabteilung auswählen",0;"",0},2,0)</f>
        <v>0</v>
      </c>
      <c r="N21" s="8">
        <f t="shared" si="0"/>
        <v>0</v>
      </c>
      <c r="O21" s="8">
        <f t="shared" si="0"/>
        <v>0</v>
      </c>
      <c r="P21" s="8">
        <f t="shared" si="0"/>
        <v>0</v>
      </c>
      <c r="Q21" s="8">
        <f>VLOOKUP($F$16,{"Nein",0;"Ja",1;0,0},2,0)</f>
        <v>1</v>
      </c>
    </row>
    <row r="22" spans="1:17" ht="15" customHeight="1" x14ac:dyDescent="0.25">
      <c r="A22" s="8"/>
      <c r="B22" s="76" t="str">
        <f>IF(F16="Ja",IF(SUM(M22:Q22)&lt;5,"!!!",""),"")</f>
        <v>!!!</v>
      </c>
      <c r="C22" s="229" t="str">
        <f>VLOOKUP(I22,{"29 - Psychiatrie (Erwachsene)","29 - Psychiatrie (Erwachsene)";"30 - Kinder- und Jugendpsychiatrie","30 - Kinder- und Jugendpsychiatrie";"31 - Psychosomatik","31 - Psychosomatik";"00 - Bitte eine Fachabteilung auswählen","";"Bitte eine Fachabteilung auswählen","";0,""},2,0)</f>
        <v/>
      </c>
      <c r="D22" s="88"/>
      <c r="E22" s="88"/>
      <c r="F22" s="129"/>
      <c r="G22" s="70"/>
      <c r="I22" s="8">
        <f>'Angaben KH-Standort'!D31</f>
        <v>0</v>
      </c>
      <c r="L22" s="8">
        <f t="shared" si="1"/>
        <v>0</v>
      </c>
      <c r="M22" s="8">
        <f>VLOOKUP(C22,{"29 - Psychiatrie (Erwachsene)",1;"30 - Kinder- und Jugendpsychiatrie",1;"31 - Psychosomatik",1;"00 - Bitte eine Fachabteilung auswählen",0;"",0},2,0)</f>
        <v>0</v>
      </c>
      <c r="N22" s="8">
        <f t="shared" si="0"/>
        <v>0</v>
      </c>
      <c r="O22" s="8">
        <f t="shared" si="0"/>
        <v>0</v>
      </c>
      <c r="P22" s="8">
        <f t="shared" si="0"/>
        <v>0</v>
      </c>
      <c r="Q22" s="8">
        <f>VLOOKUP($F$16,{"Nein",0;"Ja",1;0,0},2,0)</f>
        <v>1</v>
      </c>
    </row>
    <row r="23" spans="1:17" ht="15" customHeight="1" x14ac:dyDescent="0.25">
      <c r="B23" s="69"/>
      <c r="C23" s="415"/>
      <c r="D23" s="415"/>
      <c r="E23" s="415"/>
      <c r="F23" s="415"/>
      <c r="G23" s="70"/>
    </row>
    <row r="24" spans="1:17" ht="15" customHeight="1" x14ac:dyDescent="0.25">
      <c r="B24" s="69"/>
      <c r="C24" s="420" t="s">
        <v>562</v>
      </c>
      <c r="D24" s="418" t="s">
        <v>200</v>
      </c>
      <c r="E24" s="419"/>
      <c r="F24" s="120"/>
      <c r="G24" s="70"/>
    </row>
    <row r="25" spans="1:17" ht="15" customHeight="1" x14ac:dyDescent="0.25">
      <c r="B25" s="69"/>
      <c r="C25" s="421"/>
      <c r="D25" s="230" t="s">
        <v>197</v>
      </c>
      <c r="E25" s="231" t="s">
        <v>196</v>
      </c>
      <c r="F25" s="119"/>
      <c r="G25" s="70"/>
    </row>
    <row r="26" spans="1:17" ht="15" customHeight="1" x14ac:dyDescent="0.25">
      <c r="B26" s="76" t="str">
        <f>IF(SUM(M26:O26)&lt;3,"!!!","")</f>
        <v>!!!</v>
      </c>
      <c r="C26" s="232" t="str">
        <f>VLOOKUP(I20,{"29 - Psychiatrie (Erwachsene)","29 - Psychiatrie (Erwachsene)";"30 - Kinder- und Jugendpsychiatrie","30 - Kinder- und Jugendpsychiatrie";"31 - Psychosomatik","31 - Psychosomatik";"00 - Bitte eine Fachabteilung auswählen","";"Bitte eine Fachabteilung auswählen","";0,""},2,0)</f>
        <v/>
      </c>
      <c r="D26" s="239"/>
      <c r="E26" s="238"/>
      <c r="F26" s="120"/>
      <c r="G26" s="70"/>
      <c r="L26" s="8">
        <f t="shared" si="1"/>
        <v>0</v>
      </c>
      <c r="M26" s="8">
        <f>VLOOKUP(C26,{"29 - Psychiatrie (Erwachsene)",1;"30 - Kinder- und Jugendpsychiatrie",1;"31 - Psychosomatik",1;"00 - Bitte eine Fachabteilung auswählen",0;"",0},2,0)</f>
        <v>0</v>
      </c>
      <c r="N26" s="8">
        <f t="shared" ref="N26:O28" si="2">IF(LEN(D26)&gt;0,1,0)</f>
        <v>0</v>
      </c>
      <c r="O26" s="8">
        <f t="shared" si="2"/>
        <v>0</v>
      </c>
    </row>
    <row r="27" spans="1:17" ht="15" customHeight="1" x14ac:dyDescent="0.25">
      <c r="B27" s="76" t="str">
        <f>IF(SUM(M27:O27)&lt;3,"!!!","")</f>
        <v>!!!</v>
      </c>
      <c r="C27" s="233" t="str">
        <f>VLOOKUP(I21,{"29 - Psychiatrie (Erwachsene)","29 - Psychiatrie (Erwachsene)";"30 - Kinder- und Jugendpsychiatrie","30 - Kinder- und Jugendpsychiatrie";"31 - Psychosomatik","31 - Psychosomatik";"00 - Bitte eine Fachabteilung auswählen","";"Bitte eine Fachabteilung auswählen","";0,""},2,0)</f>
        <v/>
      </c>
      <c r="D27" s="239"/>
      <c r="E27" s="238"/>
      <c r="F27" s="120"/>
      <c r="G27" s="70"/>
      <c r="L27" s="8">
        <f t="shared" si="1"/>
        <v>0</v>
      </c>
      <c r="M27" s="8">
        <f>VLOOKUP(C27,{"29 - Psychiatrie (Erwachsene)",1;"30 - Kinder- und Jugendpsychiatrie",1;"31 - Psychosomatik",1;"00 - Bitte eine Fachabteilung auswählen",0;"",0},2,0)</f>
        <v>0</v>
      </c>
      <c r="N27" s="8">
        <f t="shared" si="2"/>
        <v>0</v>
      </c>
      <c r="O27" s="8">
        <f t="shared" si="2"/>
        <v>0</v>
      </c>
    </row>
    <row r="28" spans="1:17" ht="15" customHeight="1" x14ac:dyDescent="0.25">
      <c r="B28" s="76" t="str">
        <f>IF(SUM(M28:O28)&lt;3,"!!!","")</f>
        <v>!!!</v>
      </c>
      <c r="C28" s="233" t="str">
        <f>VLOOKUP(I22,{"29 - Psychiatrie (Erwachsene)","29 - Psychiatrie (Erwachsene)";"30 - Kinder- und Jugendpsychiatrie","30 - Kinder- und Jugendpsychiatrie";"31 - Psychosomatik","31 - Psychosomatik";"00 - Bitte eine Fachabteilung auswählen","";"Bitte eine Fachabteilung auswählen","";0,""},2,0)</f>
        <v/>
      </c>
      <c r="D28" s="239"/>
      <c r="E28" s="238"/>
      <c r="F28" s="120"/>
      <c r="G28" s="70"/>
      <c r="L28" s="8">
        <f t="shared" si="1"/>
        <v>0</v>
      </c>
      <c r="M28" s="8">
        <f>VLOOKUP(C28,{"29 - Psychiatrie (Erwachsene)",1;"30 - Kinder- und Jugendpsychiatrie",1;"31 - Psychosomatik",1;"00 - Bitte eine Fachabteilung auswählen",0;"",0},2,0)</f>
        <v>0</v>
      </c>
      <c r="N28" s="8">
        <f t="shared" si="2"/>
        <v>0</v>
      </c>
      <c r="O28" s="8">
        <f t="shared" si="2"/>
        <v>0</v>
      </c>
    </row>
    <row r="29" spans="1:17" ht="15" customHeight="1" x14ac:dyDescent="0.25">
      <c r="B29" s="77"/>
      <c r="C29" s="66"/>
      <c r="D29" s="66"/>
      <c r="E29" s="66"/>
      <c r="F29" s="66"/>
      <c r="G29" s="79"/>
    </row>
  </sheetData>
  <sheetProtection algorithmName="SHA-512" hashValue="BiAifxNsOAugD9bYtDxDP6ChskmgSShRe1v1qWln0IR0iXh4w/q//+xSjTJ6T6xkSabRCZ6L3zmsBne51gZWhA==" saltValue="zYgwTstjttQCmM7fQGbblQ==" spinCount="100000" sheet="1" selectLockedCells="1"/>
  <mergeCells count="6">
    <mergeCell ref="E18:F18"/>
    <mergeCell ref="C23:F23"/>
    <mergeCell ref="C18:D18"/>
    <mergeCell ref="D24:E24"/>
    <mergeCell ref="C12:E12"/>
    <mergeCell ref="C24:C25"/>
  </mergeCells>
  <conditionalFormatting sqref="D26:D28">
    <cfRule type="expression" dxfId="511" priority="22">
      <formula>C26=""</formula>
    </cfRule>
  </conditionalFormatting>
  <conditionalFormatting sqref="B20:B22">
    <cfRule type="expression" dxfId="510" priority="13">
      <formula>C20=""</formula>
    </cfRule>
  </conditionalFormatting>
  <conditionalFormatting sqref="B26:B28">
    <cfRule type="expression" dxfId="509" priority="12">
      <formula>C26=""</formula>
    </cfRule>
  </conditionalFormatting>
  <conditionalFormatting sqref="E26:E28">
    <cfRule type="expression" dxfId="508" priority="8242">
      <formula>#REF!=""</formula>
    </cfRule>
  </conditionalFormatting>
  <conditionalFormatting sqref="C20:C22">
    <cfRule type="expression" dxfId="507" priority="4">
      <formula>C20=""</formula>
    </cfRule>
  </conditionalFormatting>
  <conditionalFormatting sqref="C26:C28">
    <cfRule type="expression" dxfId="506" priority="3">
      <formula>C26=""</formula>
    </cfRule>
  </conditionalFormatting>
  <conditionalFormatting sqref="E26:E28">
    <cfRule type="expression" dxfId="505" priority="8257">
      <formula>C26=""</formula>
    </cfRule>
  </conditionalFormatting>
  <conditionalFormatting sqref="D20:D22">
    <cfRule type="expression" dxfId="504" priority="8258">
      <formula>$F$16=0</formula>
    </cfRule>
    <cfRule type="expression" dxfId="503" priority="8259">
      <formula>C20=""</formula>
    </cfRule>
  </conditionalFormatting>
  <conditionalFormatting sqref="F20:F22">
    <cfRule type="expression" dxfId="502" priority="8260">
      <formula>$F$16="Nein"</formula>
    </cfRule>
    <cfRule type="expression" dxfId="501" priority="8261">
      <formula>C20=""</formula>
    </cfRule>
  </conditionalFormatting>
  <conditionalFormatting sqref="D20:D22">
    <cfRule type="expression" dxfId="500" priority="8262">
      <formula>$F$16="Nein"</formula>
    </cfRule>
  </conditionalFormatting>
  <conditionalFormatting sqref="B20">
    <cfRule type="expression" dxfId="499" priority="8263">
      <formula>$F$16=0</formula>
    </cfRule>
    <cfRule type="expression" dxfId="498" priority="8264">
      <formula>$F$16="Nein"</formula>
    </cfRule>
  </conditionalFormatting>
  <conditionalFormatting sqref="F20:F22">
    <cfRule type="expression" dxfId="497" priority="8265">
      <formula>$F$16=0</formula>
    </cfRule>
  </conditionalFormatting>
  <conditionalFormatting sqref="E20:E22">
    <cfRule type="expression" dxfId="496" priority="8267">
      <formula>$F$16=0</formula>
    </cfRule>
    <cfRule type="expression" dxfId="495" priority="8268">
      <formula>$F$16="Nein"</formula>
    </cfRule>
    <cfRule type="expression" dxfId="494" priority="8269">
      <formula>C20=""</formula>
    </cfRule>
  </conditionalFormatting>
  <conditionalFormatting sqref="C12:E12">
    <cfRule type="expression" dxfId="493" priority="2">
      <formula>C12&lt;&gt;""</formula>
    </cfRule>
  </conditionalFormatting>
  <conditionalFormatting sqref="B12">
    <cfRule type="expression" dxfId="492" priority="1">
      <formula>B12&lt;&gt;""</formula>
    </cfRule>
  </conditionalFormatting>
  <dataValidations xWindow="188" yWindow="728" count="3">
    <dataValidation type="list" allowBlank="1" showInputMessage="1" showErrorMessage="1" sqref="F16">
      <formula1>"Ja,Nein"</formula1>
    </dataValidation>
    <dataValidation type="list" allowBlank="1" showInputMessage="1" showErrorMessage="1" errorTitle="ACHTUNG" error="Bitte wählen Sie einen Wert aus der Liste aus" promptTitle="Hinweis" prompt="Bitte &quot;Ja&quot; oder &quot;Nein&quot; aus der Liste auswählen" sqref="D20:F22">
      <formula1>"Ja,Nein"</formula1>
    </dataValidation>
    <dataValidation type="whole" allowBlank="1" showInputMessage="1" showErrorMessage="1" promptTitle="Eingabehinweis" prompt="Bitte geben Sie einen Wert zwischen 0 und 999999 ein" sqref="D26:E28">
      <formula1>0</formula1>
      <formula2>999999</formula2>
    </dataValidation>
  </dataValidations>
  <hyperlinks>
    <hyperlink ref="F2" location="'Angaben Stationen'!C14" display="&lt;&lt; Angaben Stationen"/>
    <hyperlink ref="G2" location="A2.1!A1" display="A2.1 &gt;&gt;"/>
  </hyperlinks>
  <pageMargins left="0.25" right="0.25" top="0.75" bottom="0.75" header="0.3" footer="0.3"/>
  <pageSetup paperSize="9" scale="64" orientation="landscape" r:id="rId1"/>
  <colBreaks count="1" manualBreakCount="1">
    <brk id="7" max="1048575" man="1"/>
  </col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4"/>
  <dimension ref="A1:AD216"/>
  <sheetViews>
    <sheetView showGridLines="0" zoomScaleNormal="100" workbookViewId="0">
      <selection activeCell="E15" sqref="E15"/>
    </sheetView>
  </sheetViews>
  <sheetFormatPr baseColWidth="10" defaultColWidth="11.42578125" defaultRowHeight="15" customHeight="1" x14ac:dyDescent="0.25"/>
  <cols>
    <col min="1" max="1" width="4.28515625" style="6" customWidth="1"/>
    <col min="2" max="2" width="11.42578125" style="6"/>
    <col min="3" max="3" width="11.42578125" style="6" customWidth="1"/>
    <col min="4" max="4" width="38.5703125" style="6" customWidth="1"/>
    <col min="5" max="5" width="34.28515625" style="6" customWidth="1"/>
    <col min="6" max="7" width="31.85546875" style="6" customWidth="1"/>
    <col min="8" max="8" width="22.85546875" style="6" customWidth="1"/>
    <col min="9" max="9" width="11.42578125" style="8"/>
    <col min="10" max="11" width="11.42578125" style="312"/>
    <col min="12" max="13" width="11.42578125" style="8"/>
    <col min="14" max="15" width="10.7109375" style="8" customWidth="1"/>
    <col min="16" max="16" width="11.85546875" style="8" customWidth="1"/>
    <col min="17" max="18" width="10.7109375" style="8" customWidth="1"/>
    <col min="19" max="21" width="11.42578125" style="8"/>
    <col min="22" max="26" width="11.42578125" style="312"/>
    <col min="27" max="28" width="11.42578125" style="28"/>
    <col min="29" max="16384" width="11.42578125" style="6"/>
  </cols>
  <sheetData>
    <row r="1" spans="1:30" ht="15" customHeight="1" x14ac:dyDescent="0.25">
      <c r="A1" s="6" t="s">
        <v>0</v>
      </c>
    </row>
    <row r="2" spans="1:30" s="55" customFormat="1" ht="30" customHeight="1" x14ac:dyDescent="0.35">
      <c r="A2" s="45"/>
      <c r="B2" s="56" t="s">
        <v>509</v>
      </c>
      <c r="C2" s="46" t="s">
        <v>550</v>
      </c>
      <c r="D2" s="48"/>
      <c r="E2" s="50"/>
      <c r="F2" s="51"/>
      <c r="G2" s="324" t="s">
        <v>19</v>
      </c>
      <c r="H2" s="329" t="s">
        <v>482</v>
      </c>
      <c r="I2" s="54"/>
      <c r="J2" s="313"/>
      <c r="K2" s="313"/>
      <c r="L2" s="54"/>
      <c r="M2" s="54"/>
      <c r="N2" s="54"/>
      <c r="O2" s="54"/>
      <c r="P2" s="54"/>
      <c r="Q2" s="54"/>
      <c r="R2" s="54"/>
      <c r="S2" s="54"/>
      <c r="T2" s="54"/>
      <c r="U2" s="54"/>
      <c r="V2" s="313"/>
      <c r="W2" s="313"/>
      <c r="X2" s="313"/>
      <c r="Y2" s="313"/>
      <c r="Z2" s="313"/>
    </row>
    <row r="3" spans="1:30" ht="15" customHeight="1" x14ac:dyDescent="0.25">
      <c r="A3" s="19"/>
      <c r="B3" s="19"/>
      <c r="C3" s="19"/>
      <c r="D3" s="19"/>
      <c r="E3" s="19"/>
      <c r="F3" s="19"/>
      <c r="G3" s="19"/>
      <c r="H3" s="19"/>
    </row>
    <row r="4" spans="1:30" ht="15" customHeight="1" x14ac:dyDescent="0.25">
      <c r="A4" s="19"/>
      <c r="B4" s="121"/>
      <c r="C4" s="60"/>
      <c r="D4" s="152" t="str">
        <f ca="1">"Haupt-IK: " &amp; CELL("inhalt",'Angaben KH-Standort'!D25)</f>
        <v xml:space="preserve">Haupt-IK: </v>
      </c>
      <c r="E4" s="152" t="str">
        <f ca="1">"Jahr: " &amp; CELL("inhalt",'Angaben KH-Standort'!D12)</f>
        <v xml:space="preserve">Jahr: </v>
      </c>
      <c r="F4" s="60"/>
      <c r="G4" s="60"/>
      <c r="H4" s="61"/>
    </row>
    <row r="5" spans="1:30" ht="15" customHeight="1" x14ac:dyDescent="0.25">
      <c r="A5" s="19"/>
      <c r="B5" s="122"/>
      <c r="C5" s="63"/>
      <c r="D5" s="153" t="str">
        <f ca="1" xml:space="preserve"> "Standort-ID: " &amp; CELL("inhalt",'Angaben KH-Standort'!D26)</f>
        <v xml:space="preserve">Standort-ID: </v>
      </c>
      <c r="E5" s="153" t="str">
        <f ca="1">CELL("inhalt",'A1'!$F$14) &amp; ". Quartal"</f>
        <v>0. Quartal</v>
      </c>
      <c r="F5" s="63"/>
      <c r="G5" s="63"/>
      <c r="H5" s="64"/>
    </row>
    <row r="6" spans="1:30" ht="15" customHeight="1" x14ac:dyDescent="0.25">
      <c r="A6" s="19"/>
      <c r="B6" s="408"/>
      <c r="C6" s="409"/>
      <c r="D6" s="409"/>
      <c r="E6" s="422"/>
      <c r="F6" s="422"/>
      <c r="G6" s="422"/>
      <c r="H6" s="38"/>
    </row>
    <row r="7" spans="1:30" ht="15" customHeight="1" x14ac:dyDescent="0.25">
      <c r="B7" s="67"/>
      <c r="C7" s="65"/>
      <c r="D7" s="65"/>
      <c r="E7" s="65"/>
      <c r="F7" s="65"/>
      <c r="G7" s="65"/>
      <c r="H7" s="68"/>
    </row>
    <row r="8" spans="1:30" ht="15" customHeight="1" x14ac:dyDescent="0.35">
      <c r="B8" s="69"/>
      <c r="C8" s="160" t="s">
        <v>181</v>
      </c>
      <c r="D8" s="44"/>
      <c r="E8" s="44"/>
      <c r="F8" s="44"/>
      <c r="G8" s="44"/>
      <c r="H8" s="79"/>
    </row>
    <row r="9" spans="1:30" ht="15" customHeight="1" x14ac:dyDescent="0.25">
      <c r="B9" s="69"/>
      <c r="C9" s="423" t="s">
        <v>551</v>
      </c>
      <c r="D9" s="424"/>
      <c r="E9" s="424"/>
      <c r="F9" s="424"/>
      <c r="G9" s="424"/>
      <c r="H9" s="219" t="s">
        <v>231</v>
      </c>
    </row>
    <row r="10" spans="1:30" ht="15" customHeight="1" x14ac:dyDescent="0.25">
      <c r="B10" s="69"/>
      <c r="C10" s="424"/>
      <c r="D10" s="424"/>
      <c r="E10" s="424"/>
      <c r="F10" s="424"/>
      <c r="G10" s="424"/>
      <c r="H10" s="220" t="s">
        <v>253</v>
      </c>
    </row>
    <row r="11" spans="1:30" ht="15" customHeight="1" x14ac:dyDescent="0.25">
      <c r="B11" s="69"/>
      <c r="C11" s="424"/>
      <c r="D11" s="424"/>
      <c r="E11" s="424"/>
      <c r="F11" s="424"/>
      <c r="G11" s="424"/>
      <c r="H11" s="221" t="s">
        <v>232</v>
      </c>
    </row>
    <row r="12" spans="1:30" ht="15" customHeight="1" x14ac:dyDescent="0.25">
      <c r="B12" s="69"/>
      <c r="C12" s="424"/>
      <c r="D12" s="424"/>
      <c r="E12" s="424"/>
      <c r="F12" s="424"/>
      <c r="G12" s="424"/>
      <c r="H12" s="158"/>
    </row>
    <row r="13" spans="1:30" ht="15" customHeight="1" x14ac:dyDescent="0.25">
      <c r="B13" s="204" t="str">
        <f>IF(O13-M13&gt;0,"!!!","")</f>
        <v/>
      </c>
      <c r="C13" s="410" t="str">
        <f>IF(O13-M13&gt;0,"Es fehlen noch MUSS-ANGABEN in den mit !!! gekennzeichneten Zeilen, eine fehlende Stationsbezeichnung tragen Sie bitte im Bereich 'Angaben Stationen' nach","")</f>
        <v/>
      </c>
      <c r="D13" s="410"/>
      <c r="E13" s="410"/>
      <c r="F13" s="410"/>
      <c r="G13" s="410"/>
      <c r="H13" s="158"/>
      <c r="L13" s="8">
        <v>100</v>
      </c>
      <c r="M13" s="8">
        <f t="shared" ref="M13:R13" si="0">SUM(M15:M214)</f>
        <v>0</v>
      </c>
      <c r="N13" s="8">
        <f t="shared" si="0"/>
        <v>0</v>
      </c>
      <c r="O13" s="8">
        <f t="shared" si="0"/>
        <v>0</v>
      </c>
      <c r="P13" s="8">
        <f t="shared" si="0"/>
        <v>0</v>
      </c>
      <c r="Q13" s="8">
        <f t="shared" si="0"/>
        <v>0</v>
      </c>
      <c r="R13" s="8">
        <f t="shared" si="0"/>
        <v>0</v>
      </c>
    </row>
    <row r="14" spans="1:30" ht="45" customHeight="1" x14ac:dyDescent="0.25">
      <c r="B14" s="69"/>
      <c r="C14" s="207" t="s">
        <v>233</v>
      </c>
      <c r="D14" s="206" t="s">
        <v>559</v>
      </c>
      <c r="E14" s="234" t="s">
        <v>224</v>
      </c>
      <c r="F14" s="235" t="str">
        <f ca="1">"Planbetten der vollstationären Versorgung (Q"&amp;'A1'!$F$14&amp;"-"&amp;'Angaben KH-Standort'!$D$12&amp;")"</f>
        <v>Planbetten der vollstationären Versorgung (Q0-)</v>
      </c>
      <c r="G14" s="235" t="str">
        <f ca="1">"Planplätze der teilstationären Versorgung (Q"&amp;'A1'!$F$14&amp;"-"&amp;'Angaben KH-Standort'!$D$12&amp;")"</f>
        <v>Planplätze der teilstationären Versorgung (Q0-)</v>
      </c>
      <c r="H14" s="158"/>
      <c r="L14" s="205" t="s">
        <v>324</v>
      </c>
      <c r="M14" s="301" t="s">
        <v>332</v>
      </c>
      <c r="N14" s="301" t="s">
        <v>319</v>
      </c>
      <c r="O14" s="301" t="s">
        <v>320</v>
      </c>
      <c r="P14" s="301" t="s">
        <v>321</v>
      </c>
      <c r="Q14" s="301" t="s">
        <v>322</v>
      </c>
      <c r="R14" s="301" t="s">
        <v>323</v>
      </c>
      <c r="T14" s="8" t="s">
        <v>331</v>
      </c>
    </row>
    <row r="15" spans="1:30" ht="15" customHeight="1" x14ac:dyDescent="0.25">
      <c r="B15" s="76" t="str">
        <f>IF(SUM(N15:R15)&lt;5,"!!!","")</f>
        <v>!!!</v>
      </c>
      <c r="C15" s="303" t="str">
        <f>IF(LEN($E15)&gt;0,VLOOKUP(TEXT($E15,0),'Angaben Stationen'!$E$14:$V$213,17,0),"")</f>
        <v/>
      </c>
      <c r="D15" s="237" t="str">
        <f>IF(LEN($E15)&gt;0,VLOOKUP(TEXT($E15,0),'Angaben Stationen'!$E$14:$V$213,18,0),"")</f>
        <v/>
      </c>
      <c r="E15" s="345"/>
      <c r="F15" s="238"/>
      <c r="G15" s="239"/>
      <c r="H15" s="236"/>
      <c r="M15" s="8">
        <f>IF(LEN(B15)&gt;0,0,1)</f>
        <v>0</v>
      </c>
      <c r="N15" s="8">
        <f>IF(LEN(C15)&gt;0,1,0)</f>
        <v>0</v>
      </c>
      <c r="O15" s="8">
        <f>IF(LEN(D15)&gt;0,1,0)</f>
        <v>0</v>
      </c>
      <c r="P15" s="8">
        <f>IF(LEN(E15)&gt;0,1,0)</f>
        <v>0</v>
      </c>
      <c r="Q15" s="8">
        <f>IF(LEN(F15)&gt;0,1,0)</f>
        <v>0</v>
      </c>
      <c r="R15" s="8">
        <f>IF(LEN(G15)&gt;0,1,0)</f>
        <v>0</v>
      </c>
      <c r="S15" s="8">
        <f t="shared" ref="S15:S46" si="1">IF(LEN(H16)&gt;0,0,1)</f>
        <v>1</v>
      </c>
      <c r="T15" s="8">
        <f t="shared" ref="T15" si="2">IF(LEN(I15)&gt;0,0,1)</f>
        <v>1</v>
      </c>
    </row>
    <row r="16" spans="1:30" ht="15" customHeight="1" x14ac:dyDescent="0.25">
      <c r="B16" s="76" t="str">
        <f t="shared" ref="B16:B79" si="3">IF(SUM(N16:R16)&lt;5,"!!!","")</f>
        <v>!!!</v>
      </c>
      <c r="C16" s="303" t="str">
        <f>IF(LEN($E16)&gt;0,VLOOKUP(TEXT($E16,0),'Angaben Stationen'!$E$14:$V$213,17,0),"")</f>
        <v/>
      </c>
      <c r="D16" s="237" t="str">
        <f>IF(LEN($E16)&gt;0,VLOOKUP(TEXT($E16,0),'Angaben Stationen'!$E$14:$V$213,18,0),"")</f>
        <v/>
      </c>
      <c r="E16" s="345"/>
      <c r="F16" s="238"/>
      <c r="G16" s="239"/>
      <c r="H16" s="236"/>
      <c r="M16" s="8">
        <f t="shared" ref="M16:M79" si="4">IF(LEN(B16)&gt;0,0,1)</f>
        <v>0</v>
      </c>
      <c r="N16" s="8">
        <f t="shared" ref="N16:N79" si="5">IF(LEN(C16)&gt;0,1,0)</f>
        <v>0</v>
      </c>
      <c r="O16" s="8">
        <f t="shared" ref="O16:O79" si="6">IF(LEN(D16)&gt;0,1,0)</f>
        <v>0</v>
      </c>
      <c r="P16" s="8">
        <f t="shared" ref="P16:P79" si="7">IF(LEN(E16)&gt;0,1,0)</f>
        <v>0</v>
      </c>
      <c r="Q16" s="8">
        <f t="shared" ref="Q16:Q79" si="8">IF(LEN(F16)&gt;0,1,0)</f>
        <v>0</v>
      </c>
      <c r="R16" s="8">
        <f t="shared" ref="R16:R79" si="9">IF(LEN(G16)&gt;0,1,0)</f>
        <v>0</v>
      </c>
      <c r="S16" s="8">
        <f t="shared" si="1"/>
        <v>1</v>
      </c>
      <c r="T16" s="8">
        <f t="shared" ref="T16:T79" si="10">IF(LEN(I16)&gt;0,0,1)</f>
        <v>1</v>
      </c>
      <c r="AA16" s="29"/>
      <c r="AB16" s="29"/>
      <c r="AC16" s="29"/>
      <c r="AD16" s="29"/>
    </row>
    <row r="17" spans="2:30" ht="15" customHeight="1" x14ac:dyDescent="0.25">
      <c r="B17" s="76" t="str">
        <f t="shared" si="3"/>
        <v>!!!</v>
      </c>
      <c r="C17" s="303" t="str">
        <f>IF(LEN($E17)&gt;0,VLOOKUP(TEXT($E17,0),'Angaben Stationen'!$E$14:$V$213,17,0),"")</f>
        <v/>
      </c>
      <c r="D17" s="237" t="str">
        <f>IF(LEN($E17)&gt;0,VLOOKUP(TEXT($E17,0),'Angaben Stationen'!$E$14:$V$213,18,0),"")</f>
        <v/>
      </c>
      <c r="E17" s="345"/>
      <c r="F17" s="238"/>
      <c r="G17" s="239"/>
      <c r="H17" s="236"/>
      <c r="M17" s="8">
        <f t="shared" si="4"/>
        <v>0</v>
      </c>
      <c r="N17" s="8">
        <f t="shared" si="5"/>
        <v>0</v>
      </c>
      <c r="O17" s="8">
        <f t="shared" si="6"/>
        <v>0</v>
      </c>
      <c r="P17" s="8">
        <f t="shared" si="7"/>
        <v>0</v>
      </c>
      <c r="Q17" s="8">
        <f t="shared" si="8"/>
        <v>0</v>
      </c>
      <c r="R17" s="8">
        <f t="shared" si="9"/>
        <v>0</v>
      </c>
      <c r="S17" s="8">
        <f t="shared" si="1"/>
        <v>1</v>
      </c>
      <c r="T17" s="8">
        <f t="shared" si="10"/>
        <v>1</v>
      </c>
      <c r="AA17" s="29"/>
      <c r="AB17" s="29"/>
      <c r="AC17" s="29"/>
      <c r="AD17" s="29"/>
    </row>
    <row r="18" spans="2:30" ht="15" customHeight="1" x14ac:dyDescent="0.25">
      <c r="B18" s="76" t="str">
        <f t="shared" si="3"/>
        <v>!!!</v>
      </c>
      <c r="C18" s="303" t="str">
        <f>IF(LEN($E18)&gt;0,VLOOKUP(TEXT($E18,0),'Angaben Stationen'!$E$14:$V$213,17,0),"")</f>
        <v/>
      </c>
      <c r="D18" s="237" t="str">
        <f>IF(LEN($E18)&gt;0,VLOOKUP(TEXT($E18,0),'Angaben Stationen'!$E$14:$V$213,18,0),"")</f>
        <v/>
      </c>
      <c r="E18" s="345"/>
      <c r="F18" s="238"/>
      <c r="G18" s="239"/>
      <c r="H18" s="158"/>
      <c r="M18" s="8">
        <f t="shared" si="4"/>
        <v>0</v>
      </c>
      <c r="N18" s="8">
        <f t="shared" si="5"/>
        <v>0</v>
      </c>
      <c r="O18" s="8">
        <f t="shared" si="6"/>
        <v>0</v>
      </c>
      <c r="P18" s="8">
        <f t="shared" si="7"/>
        <v>0</v>
      </c>
      <c r="Q18" s="8">
        <f t="shared" si="8"/>
        <v>0</v>
      </c>
      <c r="R18" s="8">
        <f t="shared" si="9"/>
        <v>0</v>
      </c>
      <c r="S18" s="8">
        <f t="shared" si="1"/>
        <v>1</v>
      </c>
      <c r="T18" s="8">
        <f t="shared" si="10"/>
        <v>1</v>
      </c>
      <c r="AA18" s="29"/>
      <c r="AB18" s="29"/>
      <c r="AC18" s="29"/>
      <c r="AD18" s="29"/>
    </row>
    <row r="19" spans="2:30" ht="15" customHeight="1" x14ac:dyDescent="0.25">
      <c r="B19" s="76" t="str">
        <f t="shared" si="3"/>
        <v>!!!</v>
      </c>
      <c r="C19" s="303" t="str">
        <f>IF(LEN($E19)&gt;0,VLOOKUP(TEXT($E19,0),'Angaben Stationen'!$E$14:$V$213,17,0),"")</f>
        <v/>
      </c>
      <c r="D19" s="237" t="str">
        <f>IF(LEN($E19)&gt;0,VLOOKUP(TEXT($E19,0),'Angaben Stationen'!$E$14:$V$213,18,0),"")</f>
        <v/>
      </c>
      <c r="E19" s="345"/>
      <c r="F19" s="238"/>
      <c r="G19" s="239"/>
      <c r="H19" s="195"/>
      <c r="M19" s="8">
        <f t="shared" si="4"/>
        <v>0</v>
      </c>
      <c r="N19" s="8">
        <f t="shared" si="5"/>
        <v>0</v>
      </c>
      <c r="O19" s="8">
        <f t="shared" si="6"/>
        <v>0</v>
      </c>
      <c r="P19" s="8">
        <f t="shared" si="7"/>
        <v>0</v>
      </c>
      <c r="Q19" s="8">
        <f t="shared" si="8"/>
        <v>0</v>
      </c>
      <c r="R19" s="8">
        <f t="shared" si="9"/>
        <v>0</v>
      </c>
      <c r="S19" s="8">
        <f t="shared" si="1"/>
        <v>1</v>
      </c>
      <c r="T19" s="8">
        <f t="shared" si="10"/>
        <v>1</v>
      </c>
      <c r="AA19" s="29"/>
      <c r="AB19" s="29"/>
      <c r="AC19" s="29"/>
      <c r="AD19" s="29"/>
    </row>
    <row r="20" spans="2:30" ht="15" customHeight="1" x14ac:dyDescent="0.25">
      <c r="B20" s="76" t="str">
        <f t="shared" si="3"/>
        <v>!!!</v>
      </c>
      <c r="C20" s="303" t="str">
        <f>IF(LEN($E20)&gt;0,VLOOKUP(TEXT($E20,0),'Angaben Stationen'!$E$14:$V$213,17,0),"")</f>
        <v/>
      </c>
      <c r="D20" s="237" t="str">
        <f>IF(LEN($E20)&gt;0,VLOOKUP(TEXT($E20,0),'Angaben Stationen'!$E$14:$V$213,18,0),"")</f>
        <v/>
      </c>
      <c r="E20" s="345"/>
      <c r="F20" s="238"/>
      <c r="G20" s="239"/>
      <c r="H20" s="158"/>
      <c r="M20" s="8">
        <f t="shared" si="4"/>
        <v>0</v>
      </c>
      <c r="N20" s="8">
        <f t="shared" si="5"/>
        <v>0</v>
      </c>
      <c r="O20" s="8">
        <f t="shared" si="6"/>
        <v>0</v>
      </c>
      <c r="P20" s="8">
        <f t="shared" si="7"/>
        <v>0</v>
      </c>
      <c r="Q20" s="8">
        <f t="shared" si="8"/>
        <v>0</v>
      </c>
      <c r="R20" s="8">
        <f t="shared" si="9"/>
        <v>0</v>
      </c>
      <c r="S20" s="8">
        <f t="shared" si="1"/>
        <v>1</v>
      </c>
      <c r="T20" s="8">
        <f t="shared" si="10"/>
        <v>1</v>
      </c>
      <c r="AA20" s="29"/>
      <c r="AB20" s="29"/>
      <c r="AC20" s="29"/>
      <c r="AD20" s="29"/>
    </row>
    <row r="21" spans="2:30" ht="15" customHeight="1" x14ac:dyDescent="0.25">
      <c r="B21" s="76" t="str">
        <f t="shared" si="3"/>
        <v>!!!</v>
      </c>
      <c r="C21" s="303" t="str">
        <f>IF(LEN($E21)&gt;0,VLOOKUP(TEXT($E21,0),'Angaben Stationen'!$E$14:$V$213,17,0),"")</f>
        <v/>
      </c>
      <c r="D21" s="237" t="str">
        <f>IF(LEN($E21)&gt;0,VLOOKUP(TEXT($E21,0),'Angaben Stationen'!$E$14:$V$213,18,0),"")</f>
        <v/>
      </c>
      <c r="E21" s="345"/>
      <c r="F21" s="238"/>
      <c r="G21" s="239"/>
      <c r="H21" s="158"/>
      <c r="M21" s="8">
        <f t="shared" si="4"/>
        <v>0</v>
      </c>
      <c r="N21" s="8">
        <f t="shared" si="5"/>
        <v>0</v>
      </c>
      <c r="O21" s="8">
        <f t="shared" si="6"/>
        <v>0</v>
      </c>
      <c r="P21" s="8">
        <f t="shared" si="7"/>
        <v>0</v>
      </c>
      <c r="Q21" s="8">
        <f t="shared" si="8"/>
        <v>0</v>
      </c>
      <c r="R21" s="8">
        <f t="shared" si="9"/>
        <v>0</v>
      </c>
      <c r="S21" s="8">
        <f t="shared" si="1"/>
        <v>1</v>
      </c>
      <c r="T21" s="8">
        <f t="shared" si="10"/>
        <v>1</v>
      </c>
      <c r="AA21" s="29"/>
      <c r="AB21" s="29"/>
      <c r="AC21" s="29"/>
      <c r="AD21" s="29"/>
    </row>
    <row r="22" spans="2:30" ht="15" customHeight="1" x14ac:dyDescent="0.25">
      <c r="B22" s="76" t="str">
        <f t="shared" si="3"/>
        <v>!!!</v>
      </c>
      <c r="C22" s="303" t="str">
        <f>IF(LEN($E22)&gt;0,VLOOKUP(TEXT($E22,0),'Angaben Stationen'!$E$14:$V$213,17,0),"")</f>
        <v/>
      </c>
      <c r="D22" s="237" t="str">
        <f>IF(LEN($E22)&gt;0,VLOOKUP(TEXT($E22,0),'Angaben Stationen'!$E$14:$V$213,18,0),"")</f>
        <v/>
      </c>
      <c r="E22" s="345"/>
      <c r="F22" s="238"/>
      <c r="G22" s="239"/>
      <c r="H22" s="158"/>
      <c r="M22" s="8">
        <f t="shared" si="4"/>
        <v>0</v>
      </c>
      <c r="N22" s="8">
        <f t="shared" si="5"/>
        <v>0</v>
      </c>
      <c r="O22" s="8">
        <f t="shared" si="6"/>
        <v>0</v>
      </c>
      <c r="P22" s="8">
        <f t="shared" si="7"/>
        <v>0</v>
      </c>
      <c r="Q22" s="8">
        <f t="shared" si="8"/>
        <v>0</v>
      </c>
      <c r="R22" s="8">
        <f t="shared" si="9"/>
        <v>0</v>
      </c>
      <c r="S22" s="8">
        <f t="shared" si="1"/>
        <v>1</v>
      </c>
      <c r="T22" s="8">
        <f t="shared" si="10"/>
        <v>1</v>
      </c>
      <c r="AA22" s="29"/>
      <c r="AB22" s="29"/>
      <c r="AC22" s="29"/>
      <c r="AD22" s="29"/>
    </row>
    <row r="23" spans="2:30" ht="15" customHeight="1" x14ac:dyDescent="0.25">
      <c r="B23" s="76" t="str">
        <f t="shared" si="3"/>
        <v>!!!</v>
      </c>
      <c r="C23" s="303" t="str">
        <f>IF(LEN($E23)&gt;0,VLOOKUP(TEXT($E23,0),'Angaben Stationen'!$E$14:$V$213,17,0),"")</f>
        <v/>
      </c>
      <c r="D23" s="237" t="str">
        <f>IF(LEN($E23)&gt;0,VLOOKUP(TEXT($E23,0),'Angaben Stationen'!$E$14:$V$213,18,0),"")</f>
        <v/>
      </c>
      <c r="E23" s="345"/>
      <c r="F23" s="238"/>
      <c r="G23" s="239"/>
      <c r="H23" s="158"/>
      <c r="M23" s="8">
        <f t="shared" si="4"/>
        <v>0</v>
      </c>
      <c r="N23" s="8">
        <f t="shared" si="5"/>
        <v>0</v>
      </c>
      <c r="O23" s="8">
        <f t="shared" si="6"/>
        <v>0</v>
      </c>
      <c r="P23" s="8">
        <f t="shared" si="7"/>
        <v>0</v>
      </c>
      <c r="Q23" s="8">
        <f t="shared" si="8"/>
        <v>0</v>
      </c>
      <c r="R23" s="8">
        <f t="shared" si="9"/>
        <v>0</v>
      </c>
      <c r="S23" s="8">
        <f t="shared" si="1"/>
        <v>1</v>
      </c>
      <c r="T23" s="8">
        <f t="shared" si="10"/>
        <v>1</v>
      </c>
      <c r="AA23" s="29"/>
      <c r="AB23" s="29"/>
      <c r="AC23" s="29"/>
      <c r="AD23" s="29"/>
    </row>
    <row r="24" spans="2:30" ht="15" customHeight="1" x14ac:dyDescent="0.25">
      <c r="B24" s="76" t="str">
        <f t="shared" si="3"/>
        <v>!!!</v>
      </c>
      <c r="C24" s="303" t="str">
        <f>IF(LEN($E24)&gt;0,VLOOKUP(TEXT($E24,0),'Angaben Stationen'!$E$14:$V$213,17,0),"")</f>
        <v/>
      </c>
      <c r="D24" s="237" t="str">
        <f>IF(LEN($E24)&gt;0,VLOOKUP(TEXT($E24,0),'Angaben Stationen'!$E$14:$V$213,18,0),"")</f>
        <v/>
      </c>
      <c r="E24" s="345"/>
      <c r="F24" s="238"/>
      <c r="G24" s="239"/>
      <c r="H24" s="158"/>
      <c r="M24" s="8">
        <f t="shared" si="4"/>
        <v>0</v>
      </c>
      <c r="N24" s="8">
        <f t="shared" si="5"/>
        <v>0</v>
      </c>
      <c r="O24" s="8">
        <f t="shared" si="6"/>
        <v>0</v>
      </c>
      <c r="P24" s="8">
        <f t="shared" si="7"/>
        <v>0</v>
      </c>
      <c r="Q24" s="8">
        <f t="shared" si="8"/>
        <v>0</v>
      </c>
      <c r="R24" s="8">
        <f t="shared" si="9"/>
        <v>0</v>
      </c>
      <c r="S24" s="8">
        <f t="shared" si="1"/>
        <v>1</v>
      </c>
      <c r="T24" s="8">
        <f t="shared" si="10"/>
        <v>1</v>
      </c>
      <c r="AA24" s="29"/>
      <c r="AB24" s="29"/>
      <c r="AC24" s="29"/>
      <c r="AD24" s="29"/>
    </row>
    <row r="25" spans="2:30" ht="15" customHeight="1" x14ac:dyDescent="0.25">
      <c r="B25" s="76" t="str">
        <f t="shared" si="3"/>
        <v>!!!</v>
      </c>
      <c r="C25" s="303" t="str">
        <f>IF(LEN($E25)&gt;0,VLOOKUP(TEXT($E25,0),'Angaben Stationen'!$E$14:$V$213,17,0),"")</f>
        <v/>
      </c>
      <c r="D25" s="237" t="str">
        <f>IF(LEN($E25)&gt;0,VLOOKUP(TEXT($E25,0),'Angaben Stationen'!$E$14:$V$213,18,0),"")</f>
        <v/>
      </c>
      <c r="E25" s="345"/>
      <c r="F25" s="238"/>
      <c r="G25" s="239"/>
      <c r="H25" s="158"/>
      <c r="M25" s="8">
        <f t="shared" si="4"/>
        <v>0</v>
      </c>
      <c r="N25" s="8">
        <f t="shared" si="5"/>
        <v>0</v>
      </c>
      <c r="O25" s="8">
        <f t="shared" si="6"/>
        <v>0</v>
      </c>
      <c r="P25" s="8">
        <f t="shared" si="7"/>
        <v>0</v>
      </c>
      <c r="Q25" s="8">
        <f t="shared" si="8"/>
        <v>0</v>
      </c>
      <c r="R25" s="8">
        <f t="shared" si="9"/>
        <v>0</v>
      </c>
      <c r="S25" s="8">
        <f t="shared" si="1"/>
        <v>1</v>
      </c>
      <c r="T25" s="8">
        <f t="shared" si="10"/>
        <v>1</v>
      </c>
      <c r="AA25" s="29"/>
      <c r="AB25" s="29"/>
      <c r="AC25" s="29"/>
      <c r="AD25" s="29"/>
    </row>
    <row r="26" spans="2:30" ht="15" customHeight="1" x14ac:dyDescent="0.25">
      <c r="B26" s="76" t="str">
        <f t="shared" si="3"/>
        <v>!!!</v>
      </c>
      <c r="C26" s="303" t="str">
        <f>IF(LEN($E26)&gt;0,VLOOKUP(TEXT($E26,0),'Angaben Stationen'!$E$14:$V$213,17,0),"")</f>
        <v/>
      </c>
      <c r="D26" s="237" t="str">
        <f>IF(LEN($E26)&gt;0,VLOOKUP(TEXT($E26,0),'Angaben Stationen'!$E$14:$V$213,18,0),"")</f>
        <v/>
      </c>
      <c r="E26" s="345"/>
      <c r="F26" s="238"/>
      <c r="G26" s="239"/>
      <c r="H26" s="158"/>
      <c r="M26" s="8">
        <f t="shared" si="4"/>
        <v>0</v>
      </c>
      <c r="N26" s="8">
        <f t="shared" si="5"/>
        <v>0</v>
      </c>
      <c r="O26" s="8">
        <f t="shared" si="6"/>
        <v>0</v>
      </c>
      <c r="P26" s="8">
        <f t="shared" si="7"/>
        <v>0</v>
      </c>
      <c r="Q26" s="8">
        <f t="shared" si="8"/>
        <v>0</v>
      </c>
      <c r="R26" s="8">
        <f t="shared" si="9"/>
        <v>0</v>
      </c>
      <c r="S26" s="8">
        <f t="shared" si="1"/>
        <v>1</v>
      </c>
      <c r="T26" s="8">
        <f t="shared" si="10"/>
        <v>1</v>
      </c>
      <c r="AA26" s="29"/>
      <c r="AB26" s="29"/>
      <c r="AC26" s="29"/>
      <c r="AD26" s="29"/>
    </row>
    <row r="27" spans="2:30" ht="15" customHeight="1" x14ac:dyDescent="0.25">
      <c r="B27" s="76" t="str">
        <f t="shared" si="3"/>
        <v>!!!</v>
      </c>
      <c r="C27" s="303" t="str">
        <f>IF(LEN($E27)&gt;0,VLOOKUP(TEXT($E27,0),'Angaben Stationen'!$E$14:$V$213,17,0),"")</f>
        <v/>
      </c>
      <c r="D27" s="237" t="str">
        <f>IF(LEN($E27)&gt;0,VLOOKUP(TEXT($E27,0),'Angaben Stationen'!$E$14:$V$213,18,0),"")</f>
        <v/>
      </c>
      <c r="E27" s="345"/>
      <c r="F27" s="238"/>
      <c r="G27" s="239"/>
      <c r="H27" s="158"/>
      <c r="M27" s="8">
        <f t="shared" si="4"/>
        <v>0</v>
      </c>
      <c r="N27" s="8">
        <f t="shared" si="5"/>
        <v>0</v>
      </c>
      <c r="O27" s="8">
        <f t="shared" si="6"/>
        <v>0</v>
      </c>
      <c r="P27" s="8">
        <f t="shared" si="7"/>
        <v>0</v>
      </c>
      <c r="Q27" s="8">
        <f t="shared" si="8"/>
        <v>0</v>
      </c>
      <c r="R27" s="8">
        <f t="shared" si="9"/>
        <v>0</v>
      </c>
      <c r="S27" s="8">
        <f t="shared" si="1"/>
        <v>1</v>
      </c>
      <c r="T27" s="8">
        <f t="shared" si="10"/>
        <v>1</v>
      </c>
      <c r="AA27" s="29"/>
      <c r="AB27" s="29"/>
      <c r="AC27" s="29"/>
      <c r="AD27" s="29"/>
    </row>
    <row r="28" spans="2:30" ht="15" customHeight="1" x14ac:dyDescent="0.25">
      <c r="B28" s="76" t="str">
        <f t="shared" si="3"/>
        <v>!!!</v>
      </c>
      <c r="C28" s="303" t="str">
        <f>IF(LEN($E28)&gt;0,VLOOKUP(TEXT($E28,0),'Angaben Stationen'!$E$14:$V$213,17,0),"")</f>
        <v/>
      </c>
      <c r="D28" s="237" t="str">
        <f>IF(LEN($E28)&gt;0,VLOOKUP(TEXT($E28,0),'Angaben Stationen'!$E$14:$V$213,18,0),"")</f>
        <v/>
      </c>
      <c r="E28" s="345"/>
      <c r="F28" s="238"/>
      <c r="G28" s="239"/>
      <c r="H28" s="158"/>
      <c r="M28" s="8">
        <f t="shared" si="4"/>
        <v>0</v>
      </c>
      <c r="N28" s="8">
        <f t="shared" si="5"/>
        <v>0</v>
      </c>
      <c r="O28" s="8">
        <f t="shared" si="6"/>
        <v>0</v>
      </c>
      <c r="P28" s="8">
        <f t="shared" si="7"/>
        <v>0</v>
      </c>
      <c r="Q28" s="8">
        <f t="shared" si="8"/>
        <v>0</v>
      </c>
      <c r="R28" s="8">
        <f t="shared" si="9"/>
        <v>0</v>
      </c>
      <c r="S28" s="8">
        <f t="shared" si="1"/>
        <v>1</v>
      </c>
      <c r="T28" s="8">
        <f t="shared" si="10"/>
        <v>1</v>
      </c>
      <c r="AA28" s="29"/>
      <c r="AB28" s="29"/>
      <c r="AC28" s="29"/>
      <c r="AD28" s="29"/>
    </row>
    <row r="29" spans="2:30" ht="15" customHeight="1" x14ac:dyDescent="0.25">
      <c r="B29" s="76" t="str">
        <f t="shared" si="3"/>
        <v>!!!</v>
      </c>
      <c r="C29" s="303" t="str">
        <f>IF(LEN($E29)&gt;0,VLOOKUP(TEXT($E29,0),'Angaben Stationen'!$E$14:$V$213,17,0),"")</f>
        <v/>
      </c>
      <c r="D29" s="237" t="str">
        <f>IF(LEN($E29)&gt;0,VLOOKUP(TEXT($E29,0),'Angaben Stationen'!$E$14:$V$213,18,0),"")</f>
        <v/>
      </c>
      <c r="E29" s="345"/>
      <c r="F29" s="238"/>
      <c r="G29" s="239"/>
      <c r="H29" s="158"/>
      <c r="M29" s="8">
        <f t="shared" si="4"/>
        <v>0</v>
      </c>
      <c r="N29" s="8">
        <f t="shared" si="5"/>
        <v>0</v>
      </c>
      <c r="O29" s="8">
        <f t="shared" si="6"/>
        <v>0</v>
      </c>
      <c r="P29" s="8">
        <f t="shared" si="7"/>
        <v>0</v>
      </c>
      <c r="Q29" s="8">
        <f t="shared" si="8"/>
        <v>0</v>
      </c>
      <c r="R29" s="8">
        <f t="shared" si="9"/>
        <v>0</v>
      </c>
      <c r="S29" s="8">
        <f t="shared" si="1"/>
        <v>1</v>
      </c>
      <c r="T29" s="8">
        <f t="shared" si="10"/>
        <v>1</v>
      </c>
      <c r="AA29" s="29"/>
      <c r="AB29" s="29"/>
      <c r="AC29" s="29"/>
      <c r="AD29" s="29"/>
    </row>
    <row r="30" spans="2:30" ht="15" customHeight="1" x14ac:dyDescent="0.25">
      <c r="B30" s="76" t="str">
        <f t="shared" si="3"/>
        <v>!!!</v>
      </c>
      <c r="C30" s="303" t="str">
        <f>IF(LEN($E30)&gt;0,VLOOKUP(TEXT($E30,0),'Angaben Stationen'!$E$14:$V$213,17,0),"")</f>
        <v/>
      </c>
      <c r="D30" s="237" t="str">
        <f>IF(LEN($E30)&gt;0,VLOOKUP(TEXT($E30,0),'Angaben Stationen'!$E$14:$V$213,18,0),"")</f>
        <v/>
      </c>
      <c r="E30" s="345"/>
      <c r="F30" s="238"/>
      <c r="G30" s="239"/>
      <c r="H30" s="158"/>
      <c r="M30" s="8">
        <f t="shared" si="4"/>
        <v>0</v>
      </c>
      <c r="N30" s="8">
        <f t="shared" si="5"/>
        <v>0</v>
      </c>
      <c r="O30" s="8">
        <f t="shared" si="6"/>
        <v>0</v>
      </c>
      <c r="P30" s="8">
        <f t="shared" si="7"/>
        <v>0</v>
      </c>
      <c r="Q30" s="8">
        <f t="shared" si="8"/>
        <v>0</v>
      </c>
      <c r="R30" s="8">
        <f t="shared" si="9"/>
        <v>0</v>
      </c>
      <c r="S30" s="8">
        <f t="shared" si="1"/>
        <v>1</v>
      </c>
      <c r="T30" s="8">
        <f t="shared" si="10"/>
        <v>1</v>
      </c>
      <c r="AA30" s="29"/>
      <c r="AB30" s="29"/>
      <c r="AC30" s="29"/>
      <c r="AD30" s="29"/>
    </row>
    <row r="31" spans="2:30" ht="15" customHeight="1" x14ac:dyDescent="0.25">
      <c r="B31" s="76" t="str">
        <f t="shared" si="3"/>
        <v>!!!</v>
      </c>
      <c r="C31" s="303" t="str">
        <f>IF(LEN($E31)&gt;0,VLOOKUP(TEXT($E31,0),'Angaben Stationen'!$E$14:$V$213,17,0),"")</f>
        <v/>
      </c>
      <c r="D31" s="237" t="str">
        <f>IF(LEN($E31)&gt;0,VLOOKUP(TEXT($E31,0),'Angaben Stationen'!$E$14:$V$213,18,0),"")</f>
        <v/>
      </c>
      <c r="E31" s="345"/>
      <c r="F31" s="238"/>
      <c r="G31" s="239"/>
      <c r="H31" s="158"/>
      <c r="M31" s="8">
        <f t="shared" si="4"/>
        <v>0</v>
      </c>
      <c r="N31" s="8">
        <f t="shared" si="5"/>
        <v>0</v>
      </c>
      <c r="O31" s="8">
        <f t="shared" si="6"/>
        <v>0</v>
      </c>
      <c r="P31" s="8">
        <f t="shared" si="7"/>
        <v>0</v>
      </c>
      <c r="Q31" s="8">
        <f t="shared" si="8"/>
        <v>0</v>
      </c>
      <c r="R31" s="8">
        <f t="shared" si="9"/>
        <v>0</v>
      </c>
      <c r="S31" s="8">
        <f t="shared" si="1"/>
        <v>1</v>
      </c>
      <c r="T31" s="8">
        <f t="shared" si="10"/>
        <v>1</v>
      </c>
      <c r="AA31" s="29"/>
      <c r="AB31" s="29"/>
      <c r="AC31" s="29"/>
      <c r="AD31" s="29"/>
    </row>
    <row r="32" spans="2:30" ht="15" customHeight="1" x14ac:dyDescent="0.25">
      <c r="B32" s="76" t="str">
        <f t="shared" si="3"/>
        <v>!!!</v>
      </c>
      <c r="C32" s="303" t="str">
        <f>IF(LEN($E32)&gt;0,VLOOKUP(TEXT($E32,0),'Angaben Stationen'!$E$14:$V$213,17,0),"")</f>
        <v/>
      </c>
      <c r="D32" s="237" t="str">
        <f>IF(LEN($E32)&gt;0,VLOOKUP(TEXT($E32,0),'Angaben Stationen'!$E$14:$V$213,18,0),"")</f>
        <v/>
      </c>
      <c r="E32" s="345"/>
      <c r="F32" s="238"/>
      <c r="G32" s="239"/>
      <c r="H32" s="158"/>
      <c r="M32" s="8">
        <f t="shared" si="4"/>
        <v>0</v>
      </c>
      <c r="N32" s="8">
        <f t="shared" si="5"/>
        <v>0</v>
      </c>
      <c r="O32" s="8">
        <f t="shared" si="6"/>
        <v>0</v>
      </c>
      <c r="P32" s="8">
        <f t="shared" si="7"/>
        <v>0</v>
      </c>
      <c r="Q32" s="8">
        <f t="shared" si="8"/>
        <v>0</v>
      </c>
      <c r="R32" s="8">
        <f t="shared" si="9"/>
        <v>0</v>
      </c>
      <c r="S32" s="8">
        <f t="shared" si="1"/>
        <v>1</v>
      </c>
      <c r="T32" s="8">
        <f t="shared" si="10"/>
        <v>1</v>
      </c>
      <c r="AA32" s="29"/>
      <c r="AB32" s="29"/>
      <c r="AC32" s="29"/>
      <c r="AD32" s="29"/>
    </row>
    <row r="33" spans="2:30" ht="15" customHeight="1" x14ac:dyDescent="0.25">
      <c r="B33" s="76" t="str">
        <f t="shared" si="3"/>
        <v>!!!</v>
      </c>
      <c r="C33" s="303" t="str">
        <f>IF(LEN($E33)&gt;0,VLOOKUP(TEXT($E33,0),'Angaben Stationen'!$E$14:$V$213,17,0),"")</f>
        <v/>
      </c>
      <c r="D33" s="237" t="str">
        <f>IF(LEN($E33)&gt;0,VLOOKUP(TEXT($E33,0),'Angaben Stationen'!$E$14:$V$213,18,0),"")</f>
        <v/>
      </c>
      <c r="E33" s="345"/>
      <c r="F33" s="238"/>
      <c r="G33" s="239"/>
      <c r="H33" s="158"/>
      <c r="M33" s="8">
        <f t="shared" si="4"/>
        <v>0</v>
      </c>
      <c r="N33" s="8">
        <f t="shared" si="5"/>
        <v>0</v>
      </c>
      <c r="O33" s="8">
        <f t="shared" si="6"/>
        <v>0</v>
      </c>
      <c r="P33" s="8">
        <f t="shared" si="7"/>
        <v>0</v>
      </c>
      <c r="Q33" s="8">
        <f t="shared" si="8"/>
        <v>0</v>
      </c>
      <c r="R33" s="8">
        <f t="shared" si="9"/>
        <v>0</v>
      </c>
      <c r="S33" s="8">
        <f t="shared" si="1"/>
        <v>1</v>
      </c>
      <c r="T33" s="8">
        <f t="shared" si="10"/>
        <v>1</v>
      </c>
      <c r="AA33" s="29"/>
      <c r="AB33" s="29"/>
      <c r="AC33" s="29"/>
      <c r="AD33" s="29"/>
    </row>
    <row r="34" spans="2:30" ht="15" customHeight="1" x14ac:dyDescent="0.25">
      <c r="B34" s="76" t="str">
        <f t="shared" si="3"/>
        <v>!!!</v>
      </c>
      <c r="C34" s="303" t="str">
        <f>IF(LEN($E34)&gt;0,VLOOKUP(TEXT($E34,0),'Angaben Stationen'!$E$14:$V$213,17,0),"")</f>
        <v/>
      </c>
      <c r="D34" s="237" t="str">
        <f>IF(LEN($E34)&gt;0,VLOOKUP(TEXT($E34,0),'Angaben Stationen'!$E$14:$V$213,18,0),"")</f>
        <v/>
      </c>
      <c r="E34" s="345"/>
      <c r="F34" s="238"/>
      <c r="G34" s="239"/>
      <c r="H34" s="158"/>
      <c r="M34" s="8">
        <f t="shared" si="4"/>
        <v>0</v>
      </c>
      <c r="N34" s="8">
        <f t="shared" si="5"/>
        <v>0</v>
      </c>
      <c r="O34" s="8">
        <f t="shared" si="6"/>
        <v>0</v>
      </c>
      <c r="P34" s="8">
        <f t="shared" si="7"/>
        <v>0</v>
      </c>
      <c r="Q34" s="8">
        <f t="shared" si="8"/>
        <v>0</v>
      </c>
      <c r="R34" s="8">
        <f t="shared" si="9"/>
        <v>0</v>
      </c>
      <c r="S34" s="8">
        <f t="shared" si="1"/>
        <v>1</v>
      </c>
      <c r="T34" s="8">
        <f t="shared" si="10"/>
        <v>1</v>
      </c>
      <c r="AA34" s="29"/>
      <c r="AB34" s="29"/>
      <c r="AC34" s="29"/>
      <c r="AD34" s="29"/>
    </row>
    <row r="35" spans="2:30" ht="15" customHeight="1" x14ac:dyDescent="0.25">
      <c r="B35" s="76" t="str">
        <f t="shared" si="3"/>
        <v>!!!</v>
      </c>
      <c r="C35" s="303" t="str">
        <f>IF(LEN($E35)&gt;0,VLOOKUP(TEXT($E35,0),'Angaben Stationen'!$E$14:$V$213,17,0),"")</f>
        <v/>
      </c>
      <c r="D35" s="237" t="str">
        <f>IF(LEN($E35)&gt;0,VLOOKUP(TEXT($E35,0),'Angaben Stationen'!$E$14:$V$213,18,0),"")</f>
        <v/>
      </c>
      <c r="E35" s="345"/>
      <c r="F35" s="238"/>
      <c r="G35" s="239"/>
      <c r="H35" s="158"/>
      <c r="M35" s="8">
        <f t="shared" si="4"/>
        <v>0</v>
      </c>
      <c r="N35" s="8">
        <f t="shared" si="5"/>
        <v>0</v>
      </c>
      <c r="O35" s="8">
        <f t="shared" si="6"/>
        <v>0</v>
      </c>
      <c r="P35" s="8">
        <f t="shared" si="7"/>
        <v>0</v>
      </c>
      <c r="Q35" s="8">
        <f t="shared" si="8"/>
        <v>0</v>
      </c>
      <c r="R35" s="8">
        <f t="shared" si="9"/>
        <v>0</v>
      </c>
      <c r="S35" s="8">
        <f t="shared" si="1"/>
        <v>1</v>
      </c>
      <c r="T35" s="8">
        <f t="shared" si="10"/>
        <v>1</v>
      </c>
      <c r="AA35" s="29"/>
      <c r="AB35" s="29"/>
      <c r="AC35" s="29"/>
      <c r="AD35" s="29"/>
    </row>
    <row r="36" spans="2:30" ht="15" customHeight="1" x14ac:dyDescent="0.25">
      <c r="B36" s="76" t="str">
        <f t="shared" si="3"/>
        <v>!!!</v>
      </c>
      <c r="C36" s="303" t="str">
        <f>IF(LEN($E36)&gt;0,VLOOKUP(TEXT($E36,0),'Angaben Stationen'!$E$14:$V$213,17,0),"")</f>
        <v/>
      </c>
      <c r="D36" s="237" t="str">
        <f>IF(LEN($E36)&gt;0,VLOOKUP(TEXT($E36,0),'Angaben Stationen'!$E$14:$V$213,18,0),"")</f>
        <v/>
      </c>
      <c r="E36" s="345"/>
      <c r="F36" s="238"/>
      <c r="G36" s="239"/>
      <c r="H36" s="158"/>
      <c r="M36" s="8">
        <f t="shared" si="4"/>
        <v>0</v>
      </c>
      <c r="N36" s="8">
        <f t="shared" si="5"/>
        <v>0</v>
      </c>
      <c r="O36" s="8">
        <f t="shared" si="6"/>
        <v>0</v>
      </c>
      <c r="P36" s="8">
        <f t="shared" si="7"/>
        <v>0</v>
      </c>
      <c r="Q36" s="8">
        <f t="shared" si="8"/>
        <v>0</v>
      </c>
      <c r="R36" s="8">
        <f t="shared" si="9"/>
        <v>0</v>
      </c>
      <c r="S36" s="8">
        <f t="shared" si="1"/>
        <v>1</v>
      </c>
      <c r="T36" s="8">
        <f t="shared" si="10"/>
        <v>1</v>
      </c>
    </row>
    <row r="37" spans="2:30" ht="15" customHeight="1" x14ac:dyDescent="0.25">
      <c r="B37" s="76" t="str">
        <f t="shared" si="3"/>
        <v>!!!</v>
      </c>
      <c r="C37" s="303" t="str">
        <f>IF(LEN($E37)&gt;0,VLOOKUP(TEXT($E37,0),'Angaben Stationen'!$E$14:$V$213,17,0),"")</f>
        <v/>
      </c>
      <c r="D37" s="237" t="str">
        <f>IF(LEN($E37)&gt;0,VLOOKUP(TEXT($E37,0),'Angaben Stationen'!$E$14:$V$213,18,0),"")</f>
        <v/>
      </c>
      <c r="E37" s="345"/>
      <c r="F37" s="238"/>
      <c r="G37" s="239"/>
      <c r="H37" s="158"/>
      <c r="M37" s="8">
        <f t="shared" si="4"/>
        <v>0</v>
      </c>
      <c r="N37" s="8">
        <f t="shared" si="5"/>
        <v>0</v>
      </c>
      <c r="O37" s="8">
        <f t="shared" si="6"/>
        <v>0</v>
      </c>
      <c r="P37" s="8">
        <f t="shared" si="7"/>
        <v>0</v>
      </c>
      <c r="Q37" s="8">
        <f t="shared" si="8"/>
        <v>0</v>
      </c>
      <c r="R37" s="8">
        <f t="shared" si="9"/>
        <v>0</v>
      </c>
      <c r="S37" s="8">
        <f t="shared" si="1"/>
        <v>1</v>
      </c>
      <c r="T37" s="8">
        <f t="shared" si="10"/>
        <v>1</v>
      </c>
    </row>
    <row r="38" spans="2:30" ht="15" customHeight="1" x14ac:dyDescent="0.25">
      <c r="B38" s="76" t="str">
        <f t="shared" si="3"/>
        <v>!!!</v>
      </c>
      <c r="C38" s="303" t="str">
        <f>IF(LEN($E38)&gt;0,VLOOKUP(TEXT($E38,0),'Angaben Stationen'!$E$14:$V$213,17,0),"")</f>
        <v/>
      </c>
      <c r="D38" s="237" t="str">
        <f>IF(LEN($E38)&gt;0,VLOOKUP(TEXT($E38,0),'Angaben Stationen'!$E$14:$V$213,18,0),"")</f>
        <v/>
      </c>
      <c r="E38" s="345"/>
      <c r="F38" s="238"/>
      <c r="G38" s="239"/>
      <c r="H38" s="158"/>
      <c r="M38" s="8">
        <f t="shared" si="4"/>
        <v>0</v>
      </c>
      <c r="N38" s="8">
        <f t="shared" si="5"/>
        <v>0</v>
      </c>
      <c r="O38" s="8">
        <f t="shared" si="6"/>
        <v>0</v>
      </c>
      <c r="P38" s="8">
        <f t="shared" si="7"/>
        <v>0</v>
      </c>
      <c r="Q38" s="8">
        <f t="shared" si="8"/>
        <v>0</v>
      </c>
      <c r="R38" s="8">
        <f t="shared" si="9"/>
        <v>0</v>
      </c>
      <c r="S38" s="8">
        <f t="shared" si="1"/>
        <v>1</v>
      </c>
      <c r="T38" s="8">
        <f t="shared" si="10"/>
        <v>1</v>
      </c>
    </row>
    <row r="39" spans="2:30" ht="15" customHeight="1" x14ac:dyDescent="0.25">
      <c r="B39" s="76" t="str">
        <f t="shared" si="3"/>
        <v>!!!</v>
      </c>
      <c r="C39" s="303" t="str">
        <f>IF(LEN($E39)&gt;0,VLOOKUP(TEXT($E39,0),'Angaben Stationen'!$E$14:$V$213,17,0),"")</f>
        <v/>
      </c>
      <c r="D39" s="237" t="str">
        <f>IF(LEN($E39)&gt;0,VLOOKUP(TEXT($E39,0),'Angaben Stationen'!$E$14:$V$213,18,0),"")</f>
        <v/>
      </c>
      <c r="E39" s="345"/>
      <c r="F39" s="238"/>
      <c r="G39" s="239"/>
      <c r="H39" s="158"/>
      <c r="M39" s="8">
        <f t="shared" si="4"/>
        <v>0</v>
      </c>
      <c r="N39" s="8">
        <f t="shared" si="5"/>
        <v>0</v>
      </c>
      <c r="O39" s="8">
        <f t="shared" si="6"/>
        <v>0</v>
      </c>
      <c r="P39" s="8">
        <f t="shared" si="7"/>
        <v>0</v>
      </c>
      <c r="Q39" s="8">
        <f t="shared" si="8"/>
        <v>0</v>
      </c>
      <c r="R39" s="8">
        <f t="shared" si="9"/>
        <v>0</v>
      </c>
      <c r="S39" s="8">
        <f t="shared" si="1"/>
        <v>1</v>
      </c>
      <c r="T39" s="8">
        <f t="shared" si="10"/>
        <v>1</v>
      </c>
    </row>
    <row r="40" spans="2:30" ht="15" customHeight="1" x14ac:dyDescent="0.25">
      <c r="B40" s="76" t="str">
        <f t="shared" si="3"/>
        <v>!!!</v>
      </c>
      <c r="C40" s="303" t="str">
        <f>IF(LEN($E40)&gt;0,VLOOKUP(TEXT($E40,0),'Angaben Stationen'!$E$14:$V$213,17,0),"")</f>
        <v/>
      </c>
      <c r="D40" s="237" t="str">
        <f>IF(LEN($E40)&gt;0,VLOOKUP(TEXT($E40,0),'Angaben Stationen'!$E$14:$V$213,18,0),"")</f>
        <v/>
      </c>
      <c r="E40" s="345"/>
      <c r="F40" s="238"/>
      <c r="G40" s="239"/>
      <c r="H40" s="158"/>
      <c r="M40" s="8">
        <f t="shared" si="4"/>
        <v>0</v>
      </c>
      <c r="N40" s="8">
        <f t="shared" si="5"/>
        <v>0</v>
      </c>
      <c r="O40" s="8">
        <f t="shared" si="6"/>
        <v>0</v>
      </c>
      <c r="P40" s="8">
        <f t="shared" si="7"/>
        <v>0</v>
      </c>
      <c r="Q40" s="8">
        <f t="shared" si="8"/>
        <v>0</v>
      </c>
      <c r="R40" s="8">
        <f t="shared" si="9"/>
        <v>0</v>
      </c>
      <c r="S40" s="8">
        <f t="shared" si="1"/>
        <v>1</v>
      </c>
      <c r="T40" s="8">
        <f t="shared" si="10"/>
        <v>1</v>
      </c>
    </row>
    <row r="41" spans="2:30" ht="15" customHeight="1" x14ac:dyDescent="0.25">
      <c r="B41" s="76" t="str">
        <f t="shared" si="3"/>
        <v>!!!</v>
      </c>
      <c r="C41" s="303" t="str">
        <f>IF(LEN($E41)&gt;0,VLOOKUP(TEXT($E41,0),'Angaben Stationen'!$E$14:$V$213,17,0),"")</f>
        <v/>
      </c>
      <c r="D41" s="237" t="str">
        <f>IF(LEN($E41)&gt;0,VLOOKUP(TEXT($E41,0),'Angaben Stationen'!$E$14:$V$213,18,0),"")</f>
        <v/>
      </c>
      <c r="E41" s="345"/>
      <c r="F41" s="238"/>
      <c r="G41" s="239"/>
      <c r="H41" s="158"/>
      <c r="M41" s="8">
        <f t="shared" si="4"/>
        <v>0</v>
      </c>
      <c r="N41" s="8">
        <f t="shared" si="5"/>
        <v>0</v>
      </c>
      <c r="O41" s="8">
        <f t="shared" si="6"/>
        <v>0</v>
      </c>
      <c r="P41" s="8">
        <f t="shared" si="7"/>
        <v>0</v>
      </c>
      <c r="Q41" s="8">
        <f t="shared" si="8"/>
        <v>0</v>
      </c>
      <c r="R41" s="8">
        <f t="shared" si="9"/>
        <v>0</v>
      </c>
      <c r="S41" s="8">
        <f t="shared" si="1"/>
        <v>1</v>
      </c>
      <c r="T41" s="8">
        <f t="shared" si="10"/>
        <v>1</v>
      </c>
    </row>
    <row r="42" spans="2:30" ht="15" customHeight="1" x14ac:dyDescent="0.25">
      <c r="B42" s="76" t="str">
        <f t="shared" si="3"/>
        <v>!!!</v>
      </c>
      <c r="C42" s="303" t="str">
        <f>IF(LEN($E42)&gt;0,VLOOKUP(TEXT($E42,0),'Angaben Stationen'!$E$14:$V$213,17,0),"")</f>
        <v/>
      </c>
      <c r="D42" s="237" t="str">
        <f>IF(LEN($E42)&gt;0,VLOOKUP(TEXT($E42,0),'Angaben Stationen'!$E$14:$V$213,18,0),"")</f>
        <v/>
      </c>
      <c r="E42" s="345"/>
      <c r="F42" s="238"/>
      <c r="G42" s="239"/>
      <c r="H42" s="158"/>
      <c r="M42" s="8">
        <f t="shared" si="4"/>
        <v>0</v>
      </c>
      <c r="N42" s="8">
        <f t="shared" si="5"/>
        <v>0</v>
      </c>
      <c r="O42" s="8">
        <f t="shared" si="6"/>
        <v>0</v>
      </c>
      <c r="P42" s="8">
        <f t="shared" si="7"/>
        <v>0</v>
      </c>
      <c r="Q42" s="8">
        <f t="shared" si="8"/>
        <v>0</v>
      </c>
      <c r="R42" s="8">
        <f t="shared" si="9"/>
        <v>0</v>
      </c>
      <c r="S42" s="8">
        <f t="shared" si="1"/>
        <v>1</v>
      </c>
      <c r="T42" s="8">
        <f t="shared" si="10"/>
        <v>1</v>
      </c>
    </row>
    <row r="43" spans="2:30" ht="15" customHeight="1" x14ac:dyDescent="0.25">
      <c r="B43" s="76" t="str">
        <f t="shared" si="3"/>
        <v>!!!</v>
      </c>
      <c r="C43" s="303" t="str">
        <f>IF(LEN($E43)&gt;0,VLOOKUP(TEXT($E43,0),'Angaben Stationen'!$E$14:$V$213,17,0),"")</f>
        <v/>
      </c>
      <c r="D43" s="237" t="str">
        <f>IF(LEN($E43)&gt;0,VLOOKUP(TEXT($E43,0),'Angaben Stationen'!$E$14:$V$213,18,0),"")</f>
        <v/>
      </c>
      <c r="E43" s="345"/>
      <c r="F43" s="238"/>
      <c r="G43" s="239"/>
      <c r="H43" s="158"/>
      <c r="M43" s="8">
        <f t="shared" si="4"/>
        <v>0</v>
      </c>
      <c r="N43" s="8">
        <f t="shared" si="5"/>
        <v>0</v>
      </c>
      <c r="O43" s="8">
        <f t="shared" si="6"/>
        <v>0</v>
      </c>
      <c r="P43" s="8">
        <f t="shared" si="7"/>
        <v>0</v>
      </c>
      <c r="Q43" s="8">
        <f t="shared" si="8"/>
        <v>0</v>
      </c>
      <c r="R43" s="8">
        <f t="shared" si="9"/>
        <v>0</v>
      </c>
      <c r="S43" s="8">
        <f t="shared" si="1"/>
        <v>1</v>
      </c>
      <c r="T43" s="8">
        <f t="shared" si="10"/>
        <v>1</v>
      </c>
    </row>
    <row r="44" spans="2:30" ht="15" customHeight="1" x14ac:dyDescent="0.25">
      <c r="B44" s="76" t="str">
        <f t="shared" si="3"/>
        <v>!!!</v>
      </c>
      <c r="C44" s="303" t="str">
        <f>IF(LEN($E44)&gt;0,VLOOKUP(TEXT($E44,0),'Angaben Stationen'!$E$14:$V$213,17,0),"")</f>
        <v/>
      </c>
      <c r="D44" s="237" t="str">
        <f>IF(LEN($E44)&gt;0,VLOOKUP(TEXT($E44,0),'Angaben Stationen'!$E$14:$V$213,18,0),"")</f>
        <v/>
      </c>
      <c r="E44" s="345"/>
      <c r="F44" s="238"/>
      <c r="G44" s="239"/>
      <c r="H44" s="158"/>
      <c r="M44" s="8">
        <f t="shared" si="4"/>
        <v>0</v>
      </c>
      <c r="N44" s="8">
        <f t="shared" si="5"/>
        <v>0</v>
      </c>
      <c r="O44" s="8">
        <f t="shared" si="6"/>
        <v>0</v>
      </c>
      <c r="P44" s="8">
        <f t="shared" si="7"/>
        <v>0</v>
      </c>
      <c r="Q44" s="8">
        <f t="shared" si="8"/>
        <v>0</v>
      </c>
      <c r="R44" s="8">
        <f t="shared" si="9"/>
        <v>0</v>
      </c>
      <c r="S44" s="8">
        <f t="shared" si="1"/>
        <v>1</v>
      </c>
      <c r="T44" s="8">
        <f t="shared" si="10"/>
        <v>1</v>
      </c>
    </row>
    <row r="45" spans="2:30" ht="15" customHeight="1" x14ac:dyDescent="0.25">
      <c r="B45" s="76" t="str">
        <f t="shared" si="3"/>
        <v>!!!</v>
      </c>
      <c r="C45" s="303" t="str">
        <f>IF(LEN($E45)&gt;0,VLOOKUP(TEXT($E45,0),'Angaben Stationen'!$E$14:$V$213,17,0),"")</f>
        <v/>
      </c>
      <c r="D45" s="237" t="str">
        <f>IF(LEN($E45)&gt;0,VLOOKUP(TEXT($E45,0),'Angaben Stationen'!$E$14:$V$213,18,0),"")</f>
        <v/>
      </c>
      <c r="E45" s="345"/>
      <c r="F45" s="238"/>
      <c r="G45" s="239"/>
      <c r="H45" s="158"/>
      <c r="M45" s="8">
        <f t="shared" si="4"/>
        <v>0</v>
      </c>
      <c r="N45" s="8">
        <f t="shared" si="5"/>
        <v>0</v>
      </c>
      <c r="O45" s="8">
        <f t="shared" si="6"/>
        <v>0</v>
      </c>
      <c r="P45" s="8">
        <f t="shared" si="7"/>
        <v>0</v>
      </c>
      <c r="Q45" s="8">
        <f t="shared" si="8"/>
        <v>0</v>
      </c>
      <c r="R45" s="8">
        <f t="shared" si="9"/>
        <v>0</v>
      </c>
      <c r="S45" s="8">
        <f t="shared" si="1"/>
        <v>1</v>
      </c>
      <c r="T45" s="8">
        <f t="shared" si="10"/>
        <v>1</v>
      </c>
    </row>
    <row r="46" spans="2:30" ht="15" customHeight="1" x14ac:dyDescent="0.25">
      <c r="B46" s="76" t="str">
        <f t="shared" si="3"/>
        <v>!!!</v>
      </c>
      <c r="C46" s="303" t="str">
        <f>IF(LEN($E46)&gt;0,VLOOKUP(TEXT($E46,0),'Angaben Stationen'!$E$14:$V$213,17,0),"")</f>
        <v/>
      </c>
      <c r="D46" s="237" t="str">
        <f>IF(LEN($E46)&gt;0,VLOOKUP(TEXT($E46,0),'Angaben Stationen'!$E$14:$V$213,18,0),"")</f>
        <v/>
      </c>
      <c r="E46" s="345"/>
      <c r="F46" s="238"/>
      <c r="G46" s="239"/>
      <c r="H46" s="158"/>
      <c r="M46" s="8">
        <f t="shared" si="4"/>
        <v>0</v>
      </c>
      <c r="N46" s="8">
        <f t="shared" si="5"/>
        <v>0</v>
      </c>
      <c r="O46" s="8">
        <f t="shared" si="6"/>
        <v>0</v>
      </c>
      <c r="P46" s="8">
        <f t="shared" si="7"/>
        <v>0</v>
      </c>
      <c r="Q46" s="8">
        <f t="shared" si="8"/>
        <v>0</v>
      </c>
      <c r="R46" s="8">
        <f t="shared" si="9"/>
        <v>0</v>
      </c>
      <c r="S46" s="8">
        <f t="shared" si="1"/>
        <v>1</v>
      </c>
      <c r="T46" s="8">
        <f t="shared" si="10"/>
        <v>1</v>
      </c>
    </row>
    <row r="47" spans="2:30" ht="15" customHeight="1" x14ac:dyDescent="0.25">
      <c r="B47" s="76" t="str">
        <f t="shared" si="3"/>
        <v>!!!</v>
      </c>
      <c r="C47" s="303" t="str">
        <f>IF(LEN($E47)&gt;0,VLOOKUP(TEXT($E47,0),'Angaben Stationen'!$E$14:$V$213,17,0),"")</f>
        <v/>
      </c>
      <c r="D47" s="237" t="str">
        <f>IF(LEN($E47)&gt;0,VLOOKUP(TEXT($E47,0),'Angaben Stationen'!$E$14:$V$213,18,0),"")</f>
        <v/>
      </c>
      <c r="E47" s="345"/>
      <c r="F47" s="238"/>
      <c r="G47" s="239"/>
      <c r="H47" s="158"/>
      <c r="M47" s="8">
        <f t="shared" si="4"/>
        <v>0</v>
      </c>
      <c r="N47" s="8">
        <f t="shared" si="5"/>
        <v>0</v>
      </c>
      <c r="O47" s="8">
        <f t="shared" si="6"/>
        <v>0</v>
      </c>
      <c r="P47" s="8">
        <f t="shared" si="7"/>
        <v>0</v>
      </c>
      <c r="Q47" s="8">
        <f t="shared" si="8"/>
        <v>0</v>
      </c>
      <c r="R47" s="8">
        <f t="shared" si="9"/>
        <v>0</v>
      </c>
      <c r="S47" s="8">
        <f t="shared" ref="S47:S78" si="11">IF(LEN(H48)&gt;0,0,1)</f>
        <v>1</v>
      </c>
      <c r="T47" s="8">
        <f t="shared" si="10"/>
        <v>1</v>
      </c>
    </row>
    <row r="48" spans="2:30" ht="15" customHeight="1" x14ac:dyDescent="0.25">
      <c r="B48" s="76" t="str">
        <f t="shared" si="3"/>
        <v>!!!</v>
      </c>
      <c r="C48" s="303" t="str">
        <f>IF(LEN($E48)&gt;0,VLOOKUP(TEXT($E48,0),'Angaben Stationen'!$E$14:$V$213,17,0),"")</f>
        <v/>
      </c>
      <c r="D48" s="237" t="str">
        <f>IF(LEN($E48)&gt;0,VLOOKUP(TEXT($E48,0),'Angaben Stationen'!$E$14:$V$213,18,0),"")</f>
        <v/>
      </c>
      <c r="E48" s="345"/>
      <c r="F48" s="238"/>
      <c r="G48" s="239"/>
      <c r="H48" s="158"/>
      <c r="M48" s="8">
        <f t="shared" si="4"/>
        <v>0</v>
      </c>
      <c r="N48" s="8">
        <f t="shared" si="5"/>
        <v>0</v>
      </c>
      <c r="O48" s="8">
        <f t="shared" si="6"/>
        <v>0</v>
      </c>
      <c r="P48" s="8">
        <f t="shared" si="7"/>
        <v>0</v>
      </c>
      <c r="Q48" s="8">
        <f t="shared" si="8"/>
        <v>0</v>
      </c>
      <c r="R48" s="8">
        <f t="shared" si="9"/>
        <v>0</v>
      </c>
      <c r="S48" s="8">
        <f t="shared" si="11"/>
        <v>1</v>
      </c>
      <c r="T48" s="8">
        <f t="shared" si="10"/>
        <v>1</v>
      </c>
    </row>
    <row r="49" spans="2:20" ht="15" customHeight="1" x14ac:dyDescent="0.25">
      <c r="B49" s="76" t="str">
        <f t="shared" si="3"/>
        <v>!!!</v>
      </c>
      <c r="C49" s="303" t="str">
        <f>IF(LEN($E49)&gt;0,VLOOKUP(TEXT($E49,0),'Angaben Stationen'!$E$14:$V$213,17,0),"")</f>
        <v/>
      </c>
      <c r="D49" s="237" t="str">
        <f>IF(LEN($E49)&gt;0,VLOOKUP(TEXT($E49,0),'Angaben Stationen'!$E$14:$V$213,18,0),"")</f>
        <v/>
      </c>
      <c r="E49" s="345"/>
      <c r="F49" s="238"/>
      <c r="G49" s="239"/>
      <c r="H49" s="158"/>
      <c r="M49" s="8">
        <f t="shared" si="4"/>
        <v>0</v>
      </c>
      <c r="N49" s="8">
        <f t="shared" si="5"/>
        <v>0</v>
      </c>
      <c r="O49" s="8">
        <f t="shared" si="6"/>
        <v>0</v>
      </c>
      <c r="P49" s="8">
        <f t="shared" si="7"/>
        <v>0</v>
      </c>
      <c r="Q49" s="8">
        <f t="shared" si="8"/>
        <v>0</v>
      </c>
      <c r="R49" s="8">
        <f t="shared" si="9"/>
        <v>0</v>
      </c>
      <c r="S49" s="8">
        <f t="shared" si="11"/>
        <v>1</v>
      </c>
      <c r="T49" s="8">
        <f t="shared" si="10"/>
        <v>1</v>
      </c>
    </row>
    <row r="50" spans="2:20" ht="15" customHeight="1" x14ac:dyDescent="0.25">
      <c r="B50" s="76" t="str">
        <f t="shared" si="3"/>
        <v>!!!</v>
      </c>
      <c r="C50" s="303" t="str">
        <f>IF(LEN($E50)&gt;0,VLOOKUP(TEXT($E50,0),'Angaben Stationen'!$E$14:$V$213,17,0),"")</f>
        <v/>
      </c>
      <c r="D50" s="237" t="str">
        <f>IF(LEN($E50)&gt;0,VLOOKUP(TEXT($E50,0),'Angaben Stationen'!$E$14:$V$213,18,0),"")</f>
        <v/>
      </c>
      <c r="E50" s="345"/>
      <c r="F50" s="238"/>
      <c r="G50" s="239"/>
      <c r="H50" s="158"/>
      <c r="M50" s="8">
        <f t="shared" si="4"/>
        <v>0</v>
      </c>
      <c r="N50" s="8">
        <f t="shared" si="5"/>
        <v>0</v>
      </c>
      <c r="O50" s="8">
        <f t="shared" si="6"/>
        <v>0</v>
      </c>
      <c r="P50" s="8">
        <f t="shared" si="7"/>
        <v>0</v>
      </c>
      <c r="Q50" s="8">
        <f t="shared" si="8"/>
        <v>0</v>
      </c>
      <c r="R50" s="8">
        <f t="shared" si="9"/>
        <v>0</v>
      </c>
      <c r="S50" s="8">
        <f t="shared" si="11"/>
        <v>1</v>
      </c>
      <c r="T50" s="8">
        <f t="shared" si="10"/>
        <v>1</v>
      </c>
    </row>
    <row r="51" spans="2:20" ht="15" customHeight="1" x14ac:dyDescent="0.25">
      <c r="B51" s="76" t="str">
        <f t="shared" si="3"/>
        <v>!!!</v>
      </c>
      <c r="C51" s="303" t="str">
        <f>IF(LEN($E51)&gt;0,VLOOKUP(TEXT($E51,0),'Angaben Stationen'!$E$14:$V$213,17,0),"")</f>
        <v/>
      </c>
      <c r="D51" s="237" t="str">
        <f>IF(LEN($E51)&gt;0,VLOOKUP(TEXT($E51,0),'Angaben Stationen'!$E$14:$V$213,18,0),"")</f>
        <v/>
      </c>
      <c r="E51" s="345"/>
      <c r="F51" s="238"/>
      <c r="G51" s="239"/>
      <c r="H51" s="158"/>
      <c r="M51" s="8">
        <f t="shared" si="4"/>
        <v>0</v>
      </c>
      <c r="N51" s="8">
        <f t="shared" si="5"/>
        <v>0</v>
      </c>
      <c r="O51" s="8">
        <f t="shared" si="6"/>
        <v>0</v>
      </c>
      <c r="P51" s="8">
        <f t="shared" si="7"/>
        <v>0</v>
      </c>
      <c r="Q51" s="8">
        <f t="shared" si="8"/>
        <v>0</v>
      </c>
      <c r="R51" s="8">
        <f t="shared" si="9"/>
        <v>0</v>
      </c>
      <c r="S51" s="8">
        <f t="shared" si="11"/>
        <v>1</v>
      </c>
      <c r="T51" s="8">
        <f t="shared" si="10"/>
        <v>1</v>
      </c>
    </row>
    <row r="52" spans="2:20" ht="15" customHeight="1" x14ac:dyDescent="0.25">
      <c r="B52" s="76" t="str">
        <f t="shared" si="3"/>
        <v>!!!</v>
      </c>
      <c r="C52" s="303" t="str">
        <f>IF(LEN($E52)&gt;0,VLOOKUP(TEXT($E52,0),'Angaben Stationen'!$E$14:$V$213,17,0),"")</f>
        <v/>
      </c>
      <c r="D52" s="237" t="str">
        <f>IF(LEN($E52)&gt;0,VLOOKUP(TEXT($E52,0),'Angaben Stationen'!$E$14:$V$213,18,0),"")</f>
        <v/>
      </c>
      <c r="E52" s="345"/>
      <c r="F52" s="238"/>
      <c r="G52" s="239"/>
      <c r="H52" s="158"/>
      <c r="M52" s="8">
        <f t="shared" si="4"/>
        <v>0</v>
      </c>
      <c r="N52" s="8">
        <f t="shared" si="5"/>
        <v>0</v>
      </c>
      <c r="O52" s="8">
        <f t="shared" si="6"/>
        <v>0</v>
      </c>
      <c r="P52" s="8">
        <f t="shared" si="7"/>
        <v>0</v>
      </c>
      <c r="Q52" s="8">
        <f t="shared" si="8"/>
        <v>0</v>
      </c>
      <c r="R52" s="8">
        <f t="shared" si="9"/>
        <v>0</v>
      </c>
      <c r="S52" s="8">
        <f t="shared" si="11"/>
        <v>1</v>
      </c>
      <c r="T52" s="8">
        <f t="shared" si="10"/>
        <v>1</v>
      </c>
    </row>
    <row r="53" spans="2:20" ht="15" customHeight="1" x14ac:dyDescent="0.25">
      <c r="B53" s="76" t="str">
        <f t="shared" si="3"/>
        <v>!!!</v>
      </c>
      <c r="C53" s="303" t="str">
        <f>IF(LEN($E53)&gt;0,VLOOKUP(TEXT($E53,0),'Angaben Stationen'!$E$14:$V$213,17,0),"")</f>
        <v/>
      </c>
      <c r="D53" s="237" t="str">
        <f>IF(LEN($E53)&gt;0,VLOOKUP(TEXT($E53,0),'Angaben Stationen'!$E$14:$V$213,18,0),"")</f>
        <v/>
      </c>
      <c r="E53" s="345"/>
      <c r="F53" s="238"/>
      <c r="G53" s="239"/>
      <c r="H53" s="158"/>
      <c r="M53" s="8">
        <f t="shared" si="4"/>
        <v>0</v>
      </c>
      <c r="N53" s="8">
        <f t="shared" si="5"/>
        <v>0</v>
      </c>
      <c r="O53" s="8">
        <f t="shared" si="6"/>
        <v>0</v>
      </c>
      <c r="P53" s="8">
        <f t="shared" si="7"/>
        <v>0</v>
      </c>
      <c r="Q53" s="8">
        <f t="shared" si="8"/>
        <v>0</v>
      </c>
      <c r="R53" s="8">
        <f t="shared" si="9"/>
        <v>0</v>
      </c>
      <c r="S53" s="8">
        <f t="shared" si="11"/>
        <v>1</v>
      </c>
      <c r="T53" s="8">
        <f t="shared" si="10"/>
        <v>1</v>
      </c>
    </row>
    <row r="54" spans="2:20" ht="15" customHeight="1" x14ac:dyDescent="0.25">
      <c r="B54" s="76" t="str">
        <f t="shared" si="3"/>
        <v>!!!</v>
      </c>
      <c r="C54" s="303" t="str">
        <f>IF(LEN($E54)&gt;0,VLOOKUP(TEXT($E54,0),'Angaben Stationen'!$E$14:$V$213,17,0),"")</f>
        <v/>
      </c>
      <c r="D54" s="237" t="str">
        <f>IF(LEN($E54)&gt;0,VLOOKUP(TEXT($E54,0),'Angaben Stationen'!$E$14:$V$213,18,0),"")</f>
        <v/>
      </c>
      <c r="E54" s="345"/>
      <c r="F54" s="238"/>
      <c r="G54" s="239"/>
      <c r="H54" s="158"/>
      <c r="M54" s="8">
        <f t="shared" si="4"/>
        <v>0</v>
      </c>
      <c r="N54" s="8">
        <f t="shared" si="5"/>
        <v>0</v>
      </c>
      <c r="O54" s="8">
        <f t="shared" si="6"/>
        <v>0</v>
      </c>
      <c r="P54" s="8">
        <f t="shared" si="7"/>
        <v>0</v>
      </c>
      <c r="Q54" s="8">
        <f t="shared" si="8"/>
        <v>0</v>
      </c>
      <c r="R54" s="8">
        <f t="shared" si="9"/>
        <v>0</v>
      </c>
      <c r="S54" s="8">
        <f t="shared" si="11"/>
        <v>1</v>
      </c>
      <c r="T54" s="8">
        <f t="shared" si="10"/>
        <v>1</v>
      </c>
    </row>
    <row r="55" spans="2:20" ht="15" customHeight="1" x14ac:dyDescent="0.25">
      <c r="B55" s="76" t="str">
        <f t="shared" si="3"/>
        <v>!!!</v>
      </c>
      <c r="C55" s="303" t="str">
        <f>IF(LEN($E55)&gt;0,VLOOKUP(TEXT($E55,0),'Angaben Stationen'!$E$14:$V$213,17,0),"")</f>
        <v/>
      </c>
      <c r="D55" s="237" t="str">
        <f>IF(LEN($E55)&gt;0,VLOOKUP(TEXT($E55,0),'Angaben Stationen'!$E$14:$V$213,18,0),"")</f>
        <v/>
      </c>
      <c r="E55" s="345"/>
      <c r="F55" s="238"/>
      <c r="G55" s="239"/>
      <c r="H55" s="158"/>
      <c r="M55" s="8">
        <f t="shared" si="4"/>
        <v>0</v>
      </c>
      <c r="N55" s="8">
        <f t="shared" si="5"/>
        <v>0</v>
      </c>
      <c r="O55" s="8">
        <f t="shared" si="6"/>
        <v>0</v>
      </c>
      <c r="P55" s="8">
        <f t="shared" si="7"/>
        <v>0</v>
      </c>
      <c r="Q55" s="8">
        <f t="shared" si="8"/>
        <v>0</v>
      </c>
      <c r="R55" s="8">
        <f t="shared" si="9"/>
        <v>0</v>
      </c>
      <c r="S55" s="8">
        <f t="shared" si="11"/>
        <v>1</v>
      </c>
      <c r="T55" s="8">
        <f t="shared" si="10"/>
        <v>1</v>
      </c>
    </row>
    <row r="56" spans="2:20" ht="15" customHeight="1" x14ac:dyDescent="0.25">
      <c r="B56" s="76" t="str">
        <f t="shared" si="3"/>
        <v>!!!</v>
      </c>
      <c r="C56" s="303" t="str">
        <f>IF(LEN($E56)&gt;0,VLOOKUP(TEXT($E56,0),'Angaben Stationen'!$E$14:$V$213,17,0),"")</f>
        <v/>
      </c>
      <c r="D56" s="237" t="str">
        <f>IF(LEN($E56)&gt;0,VLOOKUP(TEXT($E56,0),'Angaben Stationen'!$E$14:$V$213,18,0),"")</f>
        <v/>
      </c>
      <c r="E56" s="345"/>
      <c r="F56" s="238"/>
      <c r="G56" s="239"/>
      <c r="H56" s="158"/>
      <c r="M56" s="8">
        <f t="shared" si="4"/>
        <v>0</v>
      </c>
      <c r="N56" s="8">
        <f t="shared" si="5"/>
        <v>0</v>
      </c>
      <c r="O56" s="8">
        <f t="shared" si="6"/>
        <v>0</v>
      </c>
      <c r="P56" s="8">
        <f t="shared" si="7"/>
        <v>0</v>
      </c>
      <c r="Q56" s="8">
        <f t="shared" si="8"/>
        <v>0</v>
      </c>
      <c r="R56" s="8">
        <f t="shared" si="9"/>
        <v>0</v>
      </c>
      <c r="S56" s="8">
        <f t="shared" si="11"/>
        <v>1</v>
      </c>
      <c r="T56" s="8">
        <f t="shared" si="10"/>
        <v>1</v>
      </c>
    </row>
    <row r="57" spans="2:20" ht="15" customHeight="1" x14ac:dyDescent="0.25">
      <c r="B57" s="76" t="str">
        <f t="shared" si="3"/>
        <v>!!!</v>
      </c>
      <c r="C57" s="303" t="str">
        <f>IF(LEN($E57)&gt;0,VLOOKUP(TEXT($E57,0),'Angaben Stationen'!$E$14:$V$213,17,0),"")</f>
        <v/>
      </c>
      <c r="D57" s="237" t="str">
        <f>IF(LEN($E57)&gt;0,VLOOKUP(TEXT($E57,0),'Angaben Stationen'!$E$14:$V$213,18,0),"")</f>
        <v/>
      </c>
      <c r="E57" s="345"/>
      <c r="F57" s="238"/>
      <c r="G57" s="239"/>
      <c r="H57" s="158"/>
      <c r="M57" s="8">
        <f t="shared" si="4"/>
        <v>0</v>
      </c>
      <c r="N57" s="8">
        <f t="shared" si="5"/>
        <v>0</v>
      </c>
      <c r="O57" s="8">
        <f t="shared" si="6"/>
        <v>0</v>
      </c>
      <c r="P57" s="8">
        <f t="shared" si="7"/>
        <v>0</v>
      </c>
      <c r="Q57" s="8">
        <f t="shared" si="8"/>
        <v>0</v>
      </c>
      <c r="R57" s="8">
        <f t="shared" si="9"/>
        <v>0</v>
      </c>
      <c r="S57" s="8">
        <f t="shared" si="11"/>
        <v>1</v>
      </c>
      <c r="T57" s="8">
        <f t="shared" si="10"/>
        <v>1</v>
      </c>
    </row>
    <row r="58" spans="2:20" ht="15" customHeight="1" x14ac:dyDescent="0.25">
      <c r="B58" s="76" t="str">
        <f t="shared" si="3"/>
        <v>!!!</v>
      </c>
      <c r="C58" s="303" t="str">
        <f>IF(LEN($E58)&gt;0,VLOOKUP(TEXT($E58,0),'Angaben Stationen'!$E$14:$V$213,17,0),"")</f>
        <v/>
      </c>
      <c r="D58" s="237" t="str">
        <f>IF(LEN($E58)&gt;0,VLOOKUP(TEXT($E58,0),'Angaben Stationen'!$E$14:$V$213,18,0),"")</f>
        <v/>
      </c>
      <c r="E58" s="345"/>
      <c r="F58" s="238"/>
      <c r="G58" s="239"/>
      <c r="H58" s="158"/>
      <c r="M58" s="8">
        <f t="shared" si="4"/>
        <v>0</v>
      </c>
      <c r="N58" s="8">
        <f t="shared" si="5"/>
        <v>0</v>
      </c>
      <c r="O58" s="8">
        <f t="shared" si="6"/>
        <v>0</v>
      </c>
      <c r="P58" s="8">
        <f t="shared" si="7"/>
        <v>0</v>
      </c>
      <c r="Q58" s="8">
        <f t="shared" si="8"/>
        <v>0</v>
      </c>
      <c r="R58" s="8">
        <f t="shared" si="9"/>
        <v>0</v>
      </c>
      <c r="S58" s="8">
        <f t="shared" si="11"/>
        <v>1</v>
      </c>
      <c r="T58" s="8">
        <f t="shared" si="10"/>
        <v>1</v>
      </c>
    </row>
    <row r="59" spans="2:20" ht="15" customHeight="1" x14ac:dyDescent="0.25">
      <c r="B59" s="76" t="str">
        <f t="shared" si="3"/>
        <v>!!!</v>
      </c>
      <c r="C59" s="303" t="str">
        <f>IF(LEN($E59)&gt;0,VLOOKUP(TEXT($E59,0),'Angaben Stationen'!$E$14:$V$213,17,0),"")</f>
        <v/>
      </c>
      <c r="D59" s="237" t="str">
        <f>IF(LEN($E59)&gt;0,VLOOKUP(TEXT($E59,0),'Angaben Stationen'!$E$14:$V$213,18,0),"")</f>
        <v/>
      </c>
      <c r="E59" s="345"/>
      <c r="F59" s="238"/>
      <c r="G59" s="239"/>
      <c r="H59" s="158"/>
      <c r="M59" s="8">
        <f t="shared" si="4"/>
        <v>0</v>
      </c>
      <c r="N59" s="8">
        <f t="shared" si="5"/>
        <v>0</v>
      </c>
      <c r="O59" s="8">
        <f t="shared" si="6"/>
        <v>0</v>
      </c>
      <c r="P59" s="8">
        <f t="shared" si="7"/>
        <v>0</v>
      </c>
      <c r="Q59" s="8">
        <f t="shared" si="8"/>
        <v>0</v>
      </c>
      <c r="R59" s="8">
        <f t="shared" si="9"/>
        <v>0</v>
      </c>
      <c r="S59" s="8">
        <f t="shared" si="11"/>
        <v>1</v>
      </c>
      <c r="T59" s="8">
        <f t="shared" si="10"/>
        <v>1</v>
      </c>
    </row>
    <row r="60" spans="2:20" ht="15" customHeight="1" x14ac:dyDescent="0.25">
      <c r="B60" s="76" t="str">
        <f t="shared" si="3"/>
        <v>!!!</v>
      </c>
      <c r="C60" s="303" t="str">
        <f>IF(LEN($E60)&gt;0,VLOOKUP(TEXT($E60,0),'Angaben Stationen'!$E$14:$V$213,17,0),"")</f>
        <v/>
      </c>
      <c r="D60" s="237" t="str">
        <f>IF(LEN($E60)&gt;0,VLOOKUP(TEXT($E60,0),'Angaben Stationen'!$E$14:$V$213,18,0),"")</f>
        <v/>
      </c>
      <c r="E60" s="345"/>
      <c r="F60" s="238"/>
      <c r="G60" s="239"/>
      <c r="H60" s="158"/>
      <c r="M60" s="8">
        <f t="shared" si="4"/>
        <v>0</v>
      </c>
      <c r="N60" s="8">
        <f t="shared" si="5"/>
        <v>0</v>
      </c>
      <c r="O60" s="8">
        <f t="shared" si="6"/>
        <v>0</v>
      </c>
      <c r="P60" s="8">
        <f t="shared" si="7"/>
        <v>0</v>
      </c>
      <c r="Q60" s="8">
        <f t="shared" si="8"/>
        <v>0</v>
      </c>
      <c r="R60" s="8">
        <f t="shared" si="9"/>
        <v>0</v>
      </c>
      <c r="S60" s="8">
        <f t="shared" si="11"/>
        <v>1</v>
      </c>
      <c r="T60" s="8">
        <f t="shared" si="10"/>
        <v>1</v>
      </c>
    </row>
    <row r="61" spans="2:20" ht="15" customHeight="1" x14ac:dyDescent="0.25">
      <c r="B61" s="76" t="str">
        <f t="shared" si="3"/>
        <v>!!!</v>
      </c>
      <c r="C61" s="303" t="str">
        <f>IF(LEN($E61)&gt;0,VLOOKUP(TEXT($E61,0),'Angaben Stationen'!$E$14:$V$213,17,0),"")</f>
        <v/>
      </c>
      <c r="D61" s="237" t="str">
        <f>IF(LEN($E61)&gt;0,VLOOKUP(TEXT($E61,0),'Angaben Stationen'!$E$14:$V$213,18,0),"")</f>
        <v/>
      </c>
      <c r="E61" s="345"/>
      <c r="F61" s="238"/>
      <c r="G61" s="239"/>
      <c r="H61" s="158"/>
      <c r="M61" s="8">
        <f t="shared" si="4"/>
        <v>0</v>
      </c>
      <c r="N61" s="8">
        <f t="shared" si="5"/>
        <v>0</v>
      </c>
      <c r="O61" s="8">
        <f t="shared" si="6"/>
        <v>0</v>
      </c>
      <c r="P61" s="8">
        <f t="shared" si="7"/>
        <v>0</v>
      </c>
      <c r="Q61" s="8">
        <f t="shared" si="8"/>
        <v>0</v>
      </c>
      <c r="R61" s="8">
        <f t="shared" si="9"/>
        <v>0</v>
      </c>
      <c r="S61" s="8">
        <f t="shared" si="11"/>
        <v>1</v>
      </c>
      <c r="T61" s="8">
        <f t="shared" si="10"/>
        <v>1</v>
      </c>
    </row>
    <row r="62" spans="2:20" ht="15" customHeight="1" x14ac:dyDescent="0.25">
      <c r="B62" s="76" t="str">
        <f t="shared" si="3"/>
        <v>!!!</v>
      </c>
      <c r="C62" s="303" t="str">
        <f>IF(LEN($E62)&gt;0,VLOOKUP(TEXT($E62,0),'Angaben Stationen'!$E$14:$V$213,17,0),"")</f>
        <v/>
      </c>
      <c r="D62" s="237" t="str">
        <f>IF(LEN($E62)&gt;0,VLOOKUP(TEXT($E62,0),'Angaben Stationen'!$E$14:$V$213,18,0),"")</f>
        <v/>
      </c>
      <c r="E62" s="345"/>
      <c r="F62" s="238"/>
      <c r="G62" s="239"/>
      <c r="H62" s="158"/>
      <c r="M62" s="8">
        <f t="shared" si="4"/>
        <v>0</v>
      </c>
      <c r="N62" s="8">
        <f t="shared" si="5"/>
        <v>0</v>
      </c>
      <c r="O62" s="8">
        <f t="shared" si="6"/>
        <v>0</v>
      </c>
      <c r="P62" s="8">
        <f t="shared" si="7"/>
        <v>0</v>
      </c>
      <c r="Q62" s="8">
        <f t="shared" si="8"/>
        <v>0</v>
      </c>
      <c r="R62" s="8">
        <f t="shared" si="9"/>
        <v>0</v>
      </c>
      <c r="S62" s="8">
        <f t="shared" si="11"/>
        <v>1</v>
      </c>
      <c r="T62" s="8">
        <f t="shared" si="10"/>
        <v>1</v>
      </c>
    </row>
    <row r="63" spans="2:20" ht="15" customHeight="1" x14ac:dyDescent="0.25">
      <c r="B63" s="76" t="str">
        <f t="shared" si="3"/>
        <v>!!!</v>
      </c>
      <c r="C63" s="303" t="str">
        <f>IF(LEN($E63)&gt;0,VLOOKUP(TEXT($E63,0),'Angaben Stationen'!$E$14:$V$213,17,0),"")</f>
        <v/>
      </c>
      <c r="D63" s="237" t="str">
        <f>IF(LEN($E63)&gt;0,VLOOKUP(TEXT($E63,0),'Angaben Stationen'!$E$14:$V$213,18,0),"")</f>
        <v/>
      </c>
      <c r="E63" s="345"/>
      <c r="F63" s="238"/>
      <c r="G63" s="239"/>
      <c r="H63" s="158"/>
      <c r="M63" s="8">
        <f t="shared" si="4"/>
        <v>0</v>
      </c>
      <c r="N63" s="8">
        <f t="shared" si="5"/>
        <v>0</v>
      </c>
      <c r="O63" s="8">
        <f t="shared" si="6"/>
        <v>0</v>
      </c>
      <c r="P63" s="8">
        <f t="shared" si="7"/>
        <v>0</v>
      </c>
      <c r="Q63" s="8">
        <f t="shared" si="8"/>
        <v>0</v>
      </c>
      <c r="R63" s="8">
        <f t="shared" si="9"/>
        <v>0</v>
      </c>
      <c r="S63" s="8">
        <f t="shared" si="11"/>
        <v>1</v>
      </c>
      <c r="T63" s="8">
        <f t="shared" si="10"/>
        <v>1</v>
      </c>
    </row>
    <row r="64" spans="2:20" ht="15" customHeight="1" x14ac:dyDescent="0.25">
      <c r="B64" s="76" t="str">
        <f t="shared" si="3"/>
        <v>!!!</v>
      </c>
      <c r="C64" s="303" t="str">
        <f>IF(LEN($E64)&gt;0,VLOOKUP(TEXT($E64,0),'Angaben Stationen'!$E$14:$V$213,17,0),"")</f>
        <v/>
      </c>
      <c r="D64" s="237" t="str">
        <f>IF(LEN($E64)&gt;0,VLOOKUP(TEXT($E64,0),'Angaben Stationen'!$E$14:$V$213,18,0),"")</f>
        <v/>
      </c>
      <c r="E64" s="345"/>
      <c r="F64" s="238"/>
      <c r="G64" s="239"/>
      <c r="H64" s="158"/>
      <c r="M64" s="8">
        <f t="shared" si="4"/>
        <v>0</v>
      </c>
      <c r="N64" s="8">
        <f t="shared" si="5"/>
        <v>0</v>
      </c>
      <c r="O64" s="8">
        <f t="shared" si="6"/>
        <v>0</v>
      </c>
      <c r="P64" s="8">
        <f t="shared" si="7"/>
        <v>0</v>
      </c>
      <c r="Q64" s="8">
        <f t="shared" si="8"/>
        <v>0</v>
      </c>
      <c r="R64" s="8">
        <f t="shared" si="9"/>
        <v>0</v>
      </c>
      <c r="S64" s="8">
        <f t="shared" si="11"/>
        <v>1</v>
      </c>
      <c r="T64" s="8">
        <f t="shared" si="10"/>
        <v>1</v>
      </c>
    </row>
    <row r="65" spans="1:26" ht="15" customHeight="1" x14ac:dyDescent="0.25">
      <c r="B65" s="76" t="str">
        <f t="shared" si="3"/>
        <v>!!!</v>
      </c>
      <c r="C65" s="303" t="str">
        <f>IF(LEN($E65)&gt;0,VLOOKUP(TEXT($E65,0),'Angaben Stationen'!$E$14:$V$213,17,0),"")</f>
        <v/>
      </c>
      <c r="D65" s="237" t="str">
        <f>IF(LEN($E65)&gt;0,VLOOKUP(TEXT($E65,0),'Angaben Stationen'!$E$14:$V$213,18,0),"")</f>
        <v/>
      </c>
      <c r="E65" s="345"/>
      <c r="F65" s="238"/>
      <c r="G65" s="239"/>
      <c r="H65" s="158"/>
      <c r="M65" s="8">
        <f t="shared" si="4"/>
        <v>0</v>
      </c>
      <c r="N65" s="8">
        <f t="shared" si="5"/>
        <v>0</v>
      </c>
      <c r="O65" s="8">
        <f t="shared" si="6"/>
        <v>0</v>
      </c>
      <c r="P65" s="8">
        <f t="shared" si="7"/>
        <v>0</v>
      </c>
      <c r="Q65" s="8">
        <f t="shared" si="8"/>
        <v>0</v>
      </c>
      <c r="R65" s="8">
        <f t="shared" si="9"/>
        <v>0</v>
      </c>
      <c r="S65" s="8">
        <f t="shared" si="11"/>
        <v>1</v>
      </c>
      <c r="T65" s="8">
        <f t="shared" si="10"/>
        <v>1</v>
      </c>
    </row>
    <row r="66" spans="1:26" ht="15" customHeight="1" x14ac:dyDescent="0.25">
      <c r="B66" s="76" t="str">
        <f t="shared" si="3"/>
        <v>!!!</v>
      </c>
      <c r="C66" s="303" t="str">
        <f>IF(LEN($E66)&gt;0,VLOOKUP(TEXT($E66,0),'Angaben Stationen'!$E$14:$V$213,17,0),"")</f>
        <v/>
      </c>
      <c r="D66" s="237" t="str">
        <f>IF(LEN($E66)&gt;0,VLOOKUP(TEXT($E66,0),'Angaben Stationen'!$E$14:$V$213,18,0),"")</f>
        <v/>
      </c>
      <c r="E66" s="345"/>
      <c r="F66" s="238"/>
      <c r="G66" s="239"/>
      <c r="H66" s="158"/>
      <c r="M66" s="8">
        <f t="shared" si="4"/>
        <v>0</v>
      </c>
      <c r="N66" s="8">
        <f t="shared" si="5"/>
        <v>0</v>
      </c>
      <c r="O66" s="8">
        <f t="shared" si="6"/>
        <v>0</v>
      </c>
      <c r="P66" s="8">
        <f t="shared" si="7"/>
        <v>0</v>
      </c>
      <c r="Q66" s="8">
        <f t="shared" si="8"/>
        <v>0</v>
      </c>
      <c r="R66" s="8">
        <f t="shared" si="9"/>
        <v>0</v>
      </c>
      <c r="S66" s="8">
        <f t="shared" si="11"/>
        <v>1</v>
      </c>
      <c r="T66" s="8">
        <f t="shared" si="10"/>
        <v>1</v>
      </c>
    </row>
    <row r="67" spans="1:26" s="28" customFormat="1" ht="15" customHeight="1" x14ac:dyDescent="0.25">
      <c r="A67" s="24"/>
      <c r="B67" s="76" t="str">
        <f t="shared" si="3"/>
        <v>!!!</v>
      </c>
      <c r="C67" s="303" t="str">
        <f>IF(LEN($E67)&gt;0,VLOOKUP(TEXT($E67,0),'Angaben Stationen'!$E$14:$V$213,17,0),"")</f>
        <v/>
      </c>
      <c r="D67" s="237" t="str">
        <f>IF(LEN($E67)&gt;0,VLOOKUP(TEXT($E67,0),'Angaben Stationen'!$E$14:$V$213,18,0),"")</f>
        <v/>
      </c>
      <c r="E67" s="345"/>
      <c r="F67" s="238"/>
      <c r="G67" s="239"/>
      <c r="H67" s="158"/>
      <c r="I67" s="8"/>
      <c r="J67" s="312"/>
      <c r="K67" s="312"/>
      <c r="L67" s="8"/>
      <c r="M67" s="8">
        <f t="shared" si="4"/>
        <v>0</v>
      </c>
      <c r="N67" s="8">
        <f t="shared" si="5"/>
        <v>0</v>
      </c>
      <c r="O67" s="8">
        <f t="shared" si="6"/>
        <v>0</v>
      </c>
      <c r="P67" s="8">
        <f t="shared" si="7"/>
        <v>0</v>
      </c>
      <c r="Q67" s="8">
        <f t="shared" si="8"/>
        <v>0</v>
      </c>
      <c r="R67" s="8">
        <f t="shared" si="9"/>
        <v>0</v>
      </c>
      <c r="S67" s="8">
        <f t="shared" si="11"/>
        <v>1</v>
      </c>
      <c r="T67" s="8">
        <f t="shared" si="10"/>
        <v>1</v>
      </c>
      <c r="U67" s="8"/>
      <c r="V67" s="312"/>
      <c r="W67" s="312"/>
      <c r="X67" s="312"/>
      <c r="Y67" s="312"/>
      <c r="Z67" s="312"/>
    </row>
    <row r="68" spans="1:26" s="28" customFormat="1" ht="15" customHeight="1" x14ac:dyDescent="0.25">
      <c r="B68" s="76" t="str">
        <f t="shared" si="3"/>
        <v>!!!</v>
      </c>
      <c r="C68" s="303" t="str">
        <f>IF(LEN($E68)&gt;0,VLOOKUP(TEXT($E68,0),'Angaben Stationen'!$E$14:$V$213,17,0),"")</f>
        <v/>
      </c>
      <c r="D68" s="237" t="str">
        <f>IF(LEN($E68)&gt;0,VLOOKUP(TEXT($E68,0),'Angaben Stationen'!$E$14:$V$213,18,0),"")</f>
        <v/>
      </c>
      <c r="E68" s="345"/>
      <c r="F68" s="238"/>
      <c r="G68" s="239"/>
      <c r="H68" s="158"/>
      <c r="I68" s="8"/>
      <c r="J68" s="312"/>
      <c r="K68" s="312"/>
      <c r="L68" s="8"/>
      <c r="M68" s="8">
        <f t="shared" si="4"/>
        <v>0</v>
      </c>
      <c r="N68" s="8">
        <f t="shared" si="5"/>
        <v>0</v>
      </c>
      <c r="O68" s="8">
        <f t="shared" si="6"/>
        <v>0</v>
      </c>
      <c r="P68" s="8">
        <f t="shared" si="7"/>
        <v>0</v>
      </c>
      <c r="Q68" s="8">
        <f t="shared" si="8"/>
        <v>0</v>
      </c>
      <c r="R68" s="8">
        <f t="shared" si="9"/>
        <v>0</v>
      </c>
      <c r="S68" s="8">
        <f t="shared" si="11"/>
        <v>1</v>
      </c>
      <c r="T68" s="8">
        <f t="shared" si="10"/>
        <v>1</v>
      </c>
      <c r="U68" s="8"/>
      <c r="V68" s="312"/>
      <c r="W68" s="312"/>
      <c r="X68" s="312"/>
      <c r="Y68" s="312"/>
      <c r="Z68" s="312"/>
    </row>
    <row r="69" spans="1:26" s="28" customFormat="1" ht="15" customHeight="1" x14ac:dyDescent="0.25">
      <c r="B69" s="76" t="str">
        <f t="shared" si="3"/>
        <v>!!!</v>
      </c>
      <c r="C69" s="303" t="str">
        <f>IF(LEN($E69)&gt;0,VLOOKUP(TEXT($E69,0),'Angaben Stationen'!$E$14:$V$213,17,0),"")</f>
        <v/>
      </c>
      <c r="D69" s="237" t="str">
        <f>IF(LEN($E69)&gt;0,VLOOKUP(TEXT($E69,0),'Angaben Stationen'!$E$14:$V$213,18,0),"")</f>
        <v/>
      </c>
      <c r="E69" s="345"/>
      <c r="F69" s="238"/>
      <c r="G69" s="239"/>
      <c r="H69" s="158"/>
      <c r="I69" s="8"/>
      <c r="J69" s="312"/>
      <c r="K69" s="312"/>
      <c r="L69" s="8"/>
      <c r="M69" s="8">
        <f t="shared" si="4"/>
        <v>0</v>
      </c>
      <c r="N69" s="8">
        <f t="shared" si="5"/>
        <v>0</v>
      </c>
      <c r="O69" s="8">
        <f t="shared" si="6"/>
        <v>0</v>
      </c>
      <c r="P69" s="8">
        <f t="shared" si="7"/>
        <v>0</v>
      </c>
      <c r="Q69" s="8">
        <f t="shared" si="8"/>
        <v>0</v>
      </c>
      <c r="R69" s="8">
        <f t="shared" si="9"/>
        <v>0</v>
      </c>
      <c r="S69" s="8">
        <f t="shared" si="11"/>
        <v>1</v>
      </c>
      <c r="T69" s="8">
        <f t="shared" si="10"/>
        <v>1</v>
      </c>
      <c r="U69" s="8"/>
      <c r="V69" s="312"/>
      <c r="W69" s="312"/>
      <c r="X69" s="312"/>
      <c r="Y69" s="312"/>
      <c r="Z69" s="312"/>
    </row>
    <row r="70" spans="1:26" s="28" customFormat="1" ht="15" customHeight="1" x14ac:dyDescent="0.25">
      <c r="B70" s="76" t="str">
        <f t="shared" si="3"/>
        <v>!!!</v>
      </c>
      <c r="C70" s="303" t="str">
        <f>IF(LEN($E70)&gt;0,VLOOKUP(TEXT($E70,0),'Angaben Stationen'!$E$14:$V$213,17,0),"")</f>
        <v/>
      </c>
      <c r="D70" s="237" t="str">
        <f>IF(LEN($E70)&gt;0,VLOOKUP(TEXT($E70,0),'Angaben Stationen'!$E$14:$V$213,18,0),"")</f>
        <v/>
      </c>
      <c r="E70" s="345"/>
      <c r="F70" s="238"/>
      <c r="G70" s="239"/>
      <c r="H70" s="158"/>
      <c r="I70" s="8"/>
      <c r="J70" s="312"/>
      <c r="K70" s="312"/>
      <c r="L70" s="8"/>
      <c r="M70" s="8">
        <f t="shared" si="4"/>
        <v>0</v>
      </c>
      <c r="N70" s="8">
        <f t="shared" si="5"/>
        <v>0</v>
      </c>
      <c r="O70" s="8">
        <f t="shared" si="6"/>
        <v>0</v>
      </c>
      <c r="P70" s="8">
        <f t="shared" si="7"/>
        <v>0</v>
      </c>
      <c r="Q70" s="8">
        <f t="shared" si="8"/>
        <v>0</v>
      </c>
      <c r="R70" s="8">
        <f t="shared" si="9"/>
        <v>0</v>
      </c>
      <c r="S70" s="8">
        <f t="shared" si="11"/>
        <v>1</v>
      </c>
      <c r="T70" s="8">
        <f t="shared" si="10"/>
        <v>1</v>
      </c>
      <c r="U70" s="8"/>
      <c r="V70" s="312"/>
      <c r="W70" s="312"/>
      <c r="X70" s="312"/>
      <c r="Y70" s="312"/>
      <c r="Z70" s="312"/>
    </row>
    <row r="71" spans="1:26" s="28" customFormat="1" ht="15" customHeight="1" x14ac:dyDescent="0.25">
      <c r="B71" s="76" t="str">
        <f t="shared" si="3"/>
        <v>!!!</v>
      </c>
      <c r="C71" s="303" t="str">
        <f>IF(LEN($E71)&gt;0,VLOOKUP(TEXT($E71,0),'Angaben Stationen'!$E$14:$V$213,17,0),"")</f>
        <v/>
      </c>
      <c r="D71" s="237" t="str">
        <f>IF(LEN($E71)&gt;0,VLOOKUP(TEXT($E71,0),'Angaben Stationen'!$E$14:$V$213,18,0),"")</f>
        <v/>
      </c>
      <c r="E71" s="345"/>
      <c r="F71" s="238"/>
      <c r="G71" s="239"/>
      <c r="H71" s="158"/>
      <c r="I71" s="8"/>
      <c r="J71" s="312"/>
      <c r="K71" s="312"/>
      <c r="L71" s="8"/>
      <c r="M71" s="8">
        <f t="shared" si="4"/>
        <v>0</v>
      </c>
      <c r="N71" s="8">
        <f t="shared" si="5"/>
        <v>0</v>
      </c>
      <c r="O71" s="8">
        <f t="shared" si="6"/>
        <v>0</v>
      </c>
      <c r="P71" s="8">
        <f t="shared" si="7"/>
        <v>0</v>
      </c>
      <c r="Q71" s="8">
        <f t="shared" si="8"/>
        <v>0</v>
      </c>
      <c r="R71" s="8">
        <f t="shared" si="9"/>
        <v>0</v>
      </c>
      <c r="S71" s="8">
        <f t="shared" si="11"/>
        <v>1</v>
      </c>
      <c r="T71" s="8">
        <f t="shared" si="10"/>
        <v>1</v>
      </c>
      <c r="U71" s="8"/>
      <c r="V71" s="312"/>
      <c r="W71" s="312"/>
      <c r="X71" s="312"/>
      <c r="Y71" s="312"/>
      <c r="Z71" s="312"/>
    </row>
    <row r="72" spans="1:26" s="28" customFormat="1" ht="15" customHeight="1" x14ac:dyDescent="0.25">
      <c r="B72" s="76" t="str">
        <f t="shared" si="3"/>
        <v>!!!</v>
      </c>
      <c r="C72" s="303" t="str">
        <f>IF(LEN($E72)&gt;0,VLOOKUP(TEXT($E72,0),'Angaben Stationen'!$E$14:$V$213,17,0),"")</f>
        <v/>
      </c>
      <c r="D72" s="237" t="str">
        <f>IF(LEN($E72)&gt;0,VLOOKUP(TEXT($E72,0),'Angaben Stationen'!$E$14:$V$213,18,0),"")</f>
        <v/>
      </c>
      <c r="E72" s="345"/>
      <c r="F72" s="238"/>
      <c r="G72" s="239"/>
      <c r="H72" s="158"/>
      <c r="I72" s="8"/>
      <c r="J72" s="312"/>
      <c r="K72" s="312"/>
      <c r="L72" s="8"/>
      <c r="M72" s="8">
        <f t="shared" si="4"/>
        <v>0</v>
      </c>
      <c r="N72" s="8">
        <f t="shared" si="5"/>
        <v>0</v>
      </c>
      <c r="O72" s="8">
        <f t="shared" si="6"/>
        <v>0</v>
      </c>
      <c r="P72" s="8">
        <f t="shared" si="7"/>
        <v>0</v>
      </c>
      <c r="Q72" s="8">
        <f t="shared" si="8"/>
        <v>0</v>
      </c>
      <c r="R72" s="8">
        <f t="shared" si="9"/>
        <v>0</v>
      </c>
      <c r="S72" s="8">
        <f t="shared" si="11"/>
        <v>1</v>
      </c>
      <c r="T72" s="8">
        <f t="shared" si="10"/>
        <v>1</v>
      </c>
      <c r="U72" s="8"/>
      <c r="V72" s="312"/>
      <c r="W72" s="312"/>
      <c r="X72" s="312"/>
      <c r="Y72" s="312"/>
      <c r="Z72" s="312"/>
    </row>
    <row r="73" spans="1:26" s="28" customFormat="1" ht="15" customHeight="1" x14ac:dyDescent="0.25">
      <c r="B73" s="76" t="str">
        <f t="shared" si="3"/>
        <v>!!!</v>
      </c>
      <c r="C73" s="303" t="str">
        <f>IF(LEN($E73)&gt;0,VLOOKUP(TEXT($E73,0),'Angaben Stationen'!$E$14:$V$213,17,0),"")</f>
        <v/>
      </c>
      <c r="D73" s="237" t="str">
        <f>IF(LEN($E73)&gt;0,VLOOKUP(TEXT($E73,0),'Angaben Stationen'!$E$14:$V$213,18,0),"")</f>
        <v/>
      </c>
      <c r="E73" s="345"/>
      <c r="F73" s="238"/>
      <c r="G73" s="239"/>
      <c r="H73" s="158"/>
      <c r="I73" s="8"/>
      <c r="J73" s="312"/>
      <c r="K73" s="312"/>
      <c r="L73" s="8"/>
      <c r="M73" s="8">
        <f t="shared" si="4"/>
        <v>0</v>
      </c>
      <c r="N73" s="8">
        <f t="shared" si="5"/>
        <v>0</v>
      </c>
      <c r="O73" s="8">
        <f t="shared" si="6"/>
        <v>0</v>
      </c>
      <c r="P73" s="8">
        <f t="shared" si="7"/>
        <v>0</v>
      </c>
      <c r="Q73" s="8">
        <f t="shared" si="8"/>
        <v>0</v>
      </c>
      <c r="R73" s="8">
        <f t="shared" si="9"/>
        <v>0</v>
      </c>
      <c r="S73" s="8">
        <f t="shared" si="11"/>
        <v>1</v>
      </c>
      <c r="T73" s="8">
        <f t="shared" si="10"/>
        <v>1</v>
      </c>
      <c r="U73" s="8"/>
      <c r="V73" s="312"/>
      <c r="W73" s="312"/>
      <c r="X73" s="312"/>
      <c r="Y73" s="312"/>
      <c r="Z73" s="312"/>
    </row>
    <row r="74" spans="1:26" s="28" customFormat="1" ht="15" customHeight="1" x14ac:dyDescent="0.25">
      <c r="B74" s="76" t="str">
        <f t="shared" si="3"/>
        <v>!!!</v>
      </c>
      <c r="C74" s="303" t="str">
        <f>IF(LEN($E74)&gt;0,VLOOKUP(TEXT($E74,0),'Angaben Stationen'!$E$14:$V$213,17,0),"")</f>
        <v/>
      </c>
      <c r="D74" s="237" t="str">
        <f>IF(LEN($E74)&gt;0,VLOOKUP(TEXT($E74,0),'Angaben Stationen'!$E$14:$V$213,18,0),"")</f>
        <v/>
      </c>
      <c r="E74" s="345"/>
      <c r="F74" s="238"/>
      <c r="G74" s="239"/>
      <c r="H74" s="158"/>
      <c r="I74" s="8"/>
      <c r="J74" s="312"/>
      <c r="K74" s="312"/>
      <c r="L74" s="8"/>
      <c r="M74" s="8">
        <f t="shared" si="4"/>
        <v>0</v>
      </c>
      <c r="N74" s="8">
        <f t="shared" si="5"/>
        <v>0</v>
      </c>
      <c r="O74" s="8">
        <f t="shared" si="6"/>
        <v>0</v>
      </c>
      <c r="P74" s="8">
        <f t="shared" si="7"/>
        <v>0</v>
      </c>
      <c r="Q74" s="8">
        <f t="shared" si="8"/>
        <v>0</v>
      </c>
      <c r="R74" s="8">
        <f t="shared" si="9"/>
        <v>0</v>
      </c>
      <c r="S74" s="8">
        <f t="shared" si="11"/>
        <v>1</v>
      </c>
      <c r="T74" s="8">
        <f t="shared" si="10"/>
        <v>1</v>
      </c>
      <c r="U74" s="8"/>
      <c r="V74" s="312"/>
      <c r="W74" s="312"/>
      <c r="X74" s="312"/>
      <c r="Y74" s="312"/>
      <c r="Z74" s="312"/>
    </row>
    <row r="75" spans="1:26" s="28" customFormat="1" ht="15" customHeight="1" x14ac:dyDescent="0.25">
      <c r="B75" s="76" t="str">
        <f t="shared" si="3"/>
        <v>!!!</v>
      </c>
      <c r="C75" s="303" t="str">
        <f>IF(LEN($E75)&gt;0,VLOOKUP(TEXT($E75,0),'Angaben Stationen'!$E$14:$V$213,17,0),"")</f>
        <v/>
      </c>
      <c r="D75" s="237" t="str">
        <f>IF(LEN($E75)&gt;0,VLOOKUP(TEXT($E75,0),'Angaben Stationen'!$E$14:$V$213,18,0),"")</f>
        <v/>
      </c>
      <c r="E75" s="345"/>
      <c r="F75" s="238"/>
      <c r="G75" s="239"/>
      <c r="H75" s="158"/>
      <c r="I75" s="8"/>
      <c r="J75" s="312"/>
      <c r="K75" s="312"/>
      <c r="L75" s="8"/>
      <c r="M75" s="8">
        <f t="shared" si="4"/>
        <v>0</v>
      </c>
      <c r="N75" s="8">
        <f t="shared" si="5"/>
        <v>0</v>
      </c>
      <c r="O75" s="8">
        <f t="shared" si="6"/>
        <v>0</v>
      </c>
      <c r="P75" s="8">
        <f t="shared" si="7"/>
        <v>0</v>
      </c>
      <c r="Q75" s="8">
        <f t="shared" si="8"/>
        <v>0</v>
      </c>
      <c r="R75" s="8">
        <f t="shared" si="9"/>
        <v>0</v>
      </c>
      <c r="S75" s="8">
        <f t="shared" si="11"/>
        <v>1</v>
      </c>
      <c r="T75" s="8">
        <f t="shared" si="10"/>
        <v>1</v>
      </c>
      <c r="U75" s="8"/>
      <c r="V75" s="312"/>
      <c r="W75" s="312"/>
      <c r="X75" s="312"/>
      <c r="Y75" s="312"/>
      <c r="Z75" s="312"/>
    </row>
    <row r="76" spans="1:26" s="28" customFormat="1" ht="15" customHeight="1" x14ac:dyDescent="0.25">
      <c r="B76" s="76" t="str">
        <f t="shared" si="3"/>
        <v>!!!</v>
      </c>
      <c r="C76" s="303" t="str">
        <f>IF(LEN($E76)&gt;0,VLOOKUP(TEXT($E76,0),'Angaben Stationen'!$E$14:$V$213,17,0),"")</f>
        <v/>
      </c>
      <c r="D76" s="237" t="str">
        <f>IF(LEN($E76)&gt;0,VLOOKUP(TEXT($E76,0),'Angaben Stationen'!$E$14:$V$213,18,0),"")</f>
        <v/>
      </c>
      <c r="E76" s="345"/>
      <c r="F76" s="238"/>
      <c r="G76" s="239"/>
      <c r="H76" s="158"/>
      <c r="I76" s="8"/>
      <c r="J76" s="312"/>
      <c r="K76" s="312"/>
      <c r="L76" s="8"/>
      <c r="M76" s="8">
        <f t="shared" si="4"/>
        <v>0</v>
      </c>
      <c r="N76" s="8">
        <f t="shared" si="5"/>
        <v>0</v>
      </c>
      <c r="O76" s="8">
        <f t="shared" si="6"/>
        <v>0</v>
      </c>
      <c r="P76" s="8">
        <f t="shared" si="7"/>
        <v>0</v>
      </c>
      <c r="Q76" s="8">
        <f t="shared" si="8"/>
        <v>0</v>
      </c>
      <c r="R76" s="8">
        <f t="shared" si="9"/>
        <v>0</v>
      </c>
      <c r="S76" s="8">
        <f t="shared" si="11"/>
        <v>1</v>
      </c>
      <c r="T76" s="8">
        <f t="shared" si="10"/>
        <v>1</v>
      </c>
      <c r="U76" s="8"/>
      <c r="V76" s="312"/>
      <c r="W76" s="312"/>
      <c r="X76" s="312"/>
      <c r="Y76" s="312"/>
      <c r="Z76" s="312"/>
    </row>
    <row r="77" spans="1:26" s="28" customFormat="1" ht="15" customHeight="1" x14ac:dyDescent="0.25">
      <c r="B77" s="76" t="str">
        <f t="shared" si="3"/>
        <v>!!!</v>
      </c>
      <c r="C77" s="303" t="str">
        <f>IF(LEN($E77)&gt;0,VLOOKUP(TEXT($E77,0),'Angaben Stationen'!$E$14:$V$213,17,0),"")</f>
        <v/>
      </c>
      <c r="D77" s="237" t="str">
        <f>IF(LEN($E77)&gt;0,VLOOKUP(TEXT($E77,0),'Angaben Stationen'!$E$14:$V$213,18,0),"")</f>
        <v/>
      </c>
      <c r="E77" s="345"/>
      <c r="F77" s="238"/>
      <c r="G77" s="239"/>
      <c r="H77" s="158"/>
      <c r="I77" s="8"/>
      <c r="J77" s="312"/>
      <c r="K77" s="312"/>
      <c r="L77" s="8"/>
      <c r="M77" s="8">
        <f t="shared" si="4"/>
        <v>0</v>
      </c>
      <c r="N77" s="8">
        <f t="shared" si="5"/>
        <v>0</v>
      </c>
      <c r="O77" s="8">
        <f t="shared" si="6"/>
        <v>0</v>
      </c>
      <c r="P77" s="8">
        <f t="shared" si="7"/>
        <v>0</v>
      </c>
      <c r="Q77" s="8">
        <f t="shared" si="8"/>
        <v>0</v>
      </c>
      <c r="R77" s="8">
        <f t="shared" si="9"/>
        <v>0</v>
      </c>
      <c r="S77" s="8">
        <f t="shared" si="11"/>
        <v>1</v>
      </c>
      <c r="T77" s="8">
        <f t="shared" si="10"/>
        <v>1</v>
      </c>
      <c r="U77" s="8"/>
      <c r="V77" s="312"/>
      <c r="W77" s="312"/>
      <c r="X77" s="312"/>
      <c r="Y77" s="312"/>
      <c r="Z77" s="312"/>
    </row>
    <row r="78" spans="1:26" s="28" customFormat="1" ht="15" customHeight="1" x14ac:dyDescent="0.25">
      <c r="B78" s="76" t="str">
        <f t="shared" si="3"/>
        <v>!!!</v>
      </c>
      <c r="C78" s="303" t="str">
        <f>IF(LEN($E78)&gt;0,VLOOKUP(TEXT($E78,0),'Angaben Stationen'!$E$14:$V$213,17,0),"")</f>
        <v/>
      </c>
      <c r="D78" s="237" t="str">
        <f>IF(LEN($E78)&gt;0,VLOOKUP(TEXT($E78,0),'Angaben Stationen'!$E$14:$V$213,18,0),"")</f>
        <v/>
      </c>
      <c r="E78" s="345"/>
      <c r="F78" s="238"/>
      <c r="G78" s="239"/>
      <c r="H78" s="158"/>
      <c r="I78" s="8"/>
      <c r="J78" s="312"/>
      <c r="K78" s="312"/>
      <c r="L78" s="8"/>
      <c r="M78" s="8">
        <f t="shared" si="4"/>
        <v>0</v>
      </c>
      <c r="N78" s="8">
        <f t="shared" si="5"/>
        <v>0</v>
      </c>
      <c r="O78" s="8">
        <f t="shared" si="6"/>
        <v>0</v>
      </c>
      <c r="P78" s="8">
        <f t="shared" si="7"/>
        <v>0</v>
      </c>
      <c r="Q78" s="8">
        <f t="shared" si="8"/>
        <v>0</v>
      </c>
      <c r="R78" s="8">
        <f t="shared" si="9"/>
        <v>0</v>
      </c>
      <c r="S78" s="8">
        <f t="shared" si="11"/>
        <v>1</v>
      </c>
      <c r="T78" s="8">
        <f t="shared" si="10"/>
        <v>1</v>
      </c>
      <c r="U78" s="8"/>
      <c r="V78" s="312"/>
      <c r="W78" s="312"/>
      <c r="X78" s="312"/>
      <c r="Y78" s="312"/>
      <c r="Z78" s="312"/>
    </row>
    <row r="79" spans="1:26" s="28" customFormat="1" ht="15" customHeight="1" x14ac:dyDescent="0.25">
      <c r="B79" s="76" t="str">
        <f t="shared" si="3"/>
        <v>!!!</v>
      </c>
      <c r="C79" s="303" t="str">
        <f>IF(LEN($E79)&gt;0,VLOOKUP(TEXT($E79,0),'Angaben Stationen'!$E$14:$V$213,17,0),"")</f>
        <v/>
      </c>
      <c r="D79" s="237" t="str">
        <f>IF(LEN($E79)&gt;0,VLOOKUP(TEXT($E79,0),'Angaben Stationen'!$E$14:$V$213,18,0),"")</f>
        <v/>
      </c>
      <c r="E79" s="345"/>
      <c r="F79" s="238"/>
      <c r="G79" s="239"/>
      <c r="H79" s="158"/>
      <c r="I79" s="8"/>
      <c r="J79" s="312"/>
      <c r="K79" s="312"/>
      <c r="L79" s="8"/>
      <c r="M79" s="8">
        <f t="shared" si="4"/>
        <v>0</v>
      </c>
      <c r="N79" s="8">
        <f t="shared" si="5"/>
        <v>0</v>
      </c>
      <c r="O79" s="8">
        <f t="shared" si="6"/>
        <v>0</v>
      </c>
      <c r="P79" s="8">
        <f t="shared" si="7"/>
        <v>0</v>
      </c>
      <c r="Q79" s="8">
        <f t="shared" si="8"/>
        <v>0</v>
      </c>
      <c r="R79" s="8">
        <f t="shared" si="9"/>
        <v>0</v>
      </c>
      <c r="S79" s="8">
        <f t="shared" ref="S79:S110" si="12">IF(LEN(H80)&gt;0,0,1)</f>
        <v>1</v>
      </c>
      <c r="T79" s="8">
        <f t="shared" si="10"/>
        <v>1</v>
      </c>
      <c r="U79" s="8"/>
      <c r="V79" s="312"/>
      <c r="W79" s="312"/>
      <c r="X79" s="312"/>
      <c r="Y79" s="312"/>
      <c r="Z79" s="312"/>
    </row>
    <row r="80" spans="1:26" s="28" customFormat="1" ht="15" customHeight="1" x14ac:dyDescent="0.25">
      <c r="B80" s="76" t="str">
        <f t="shared" ref="B80:B214" si="13">IF(SUM(N80:R80)&lt;5,"!!!","")</f>
        <v>!!!</v>
      </c>
      <c r="C80" s="303" t="str">
        <f>IF(LEN($E80)&gt;0,VLOOKUP(TEXT($E80,0),'Angaben Stationen'!$E$14:$V$213,17,0),"")</f>
        <v/>
      </c>
      <c r="D80" s="237" t="str">
        <f>IF(LEN($E80)&gt;0,VLOOKUP(TEXT($E80,0),'Angaben Stationen'!$E$14:$V$213,18,0),"")</f>
        <v/>
      </c>
      <c r="E80" s="345"/>
      <c r="F80" s="238"/>
      <c r="G80" s="239"/>
      <c r="H80" s="158"/>
      <c r="I80" s="8"/>
      <c r="J80" s="312"/>
      <c r="K80" s="312"/>
      <c r="L80" s="8"/>
      <c r="M80" s="8">
        <f t="shared" ref="M80:M143" si="14">IF(LEN(B80)&gt;0,0,1)</f>
        <v>0</v>
      </c>
      <c r="N80" s="8">
        <f t="shared" ref="N80:N143" si="15">IF(LEN(C80)&gt;0,1,0)</f>
        <v>0</v>
      </c>
      <c r="O80" s="8">
        <f t="shared" ref="O80:O143" si="16">IF(LEN(D80)&gt;0,1,0)</f>
        <v>0</v>
      </c>
      <c r="P80" s="8">
        <f t="shared" ref="P80:P143" si="17">IF(LEN(E80)&gt;0,1,0)</f>
        <v>0</v>
      </c>
      <c r="Q80" s="8">
        <f t="shared" ref="Q80:Q143" si="18">IF(LEN(F80)&gt;0,1,0)</f>
        <v>0</v>
      </c>
      <c r="R80" s="8">
        <f t="shared" ref="R80:R143" si="19">IF(LEN(G80)&gt;0,1,0)</f>
        <v>0</v>
      </c>
      <c r="S80" s="8">
        <f t="shared" si="12"/>
        <v>1</v>
      </c>
      <c r="T80" s="8">
        <f t="shared" ref="T80:T143" si="20">IF(LEN(I80)&gt;0,0,1)</f>
        <v>1</v>
      </c>
      <c r="U80" s="8"/>
      <c r="V80" s="312"/>
      <c r="W80" s="312"/>
      <c r="X80" s="312"/>
      <c r="Y80" s="312"/>
      <c r="Z80" s="312"/>
    </row>
    <row r="81" spans="2:26" s="28" customFormat="1" ht="15" customHeight="1" x14ac:dyDescent="0.25">
      <c r="B81" s="76" t="str">
        <f t="shared" si="13"/>
        <v>!!!</v>
      </c>
      <c r="C81" s="303" t="str">
        <f>IF(LEN($E81)&gt;0,VLOOKUP(TEXT($E81,0),'Angaben Stationen'!$E$14:$V$213,17,0),"")</f>
        <v/>
      </c>
      <c r="D81" s="237" t="str">
        <f>IF(LEN($E81)&gt;0,VLOOKUP(TEXT($E81,0),'Angaben Stationen'!$E$14:$V$213,18,0),"")</f>
        <v/>
      </c>
      <c r="E81" s="345"/>
      <c r="F81" s="238"/>
      <c r="G81" s="239"/>
      <c r="H81" s="158"/>
      <c r="I81" s="8"/>
      <c r="J81" s="312"/>
      <c r="K81" s="312"/>
      <c r="L81" s="8"/>
      <c r="M81" s="8">
        <f t="shared" si="14"/>
        <v>0</v>
      </c>
      <c r="N81" s="8">
        <f t="shared" si="15"/>
        <v>0</v>
      </c>
      <c r="O81" s="8">
        <f t="shared" si="16"/>
        <v>0</v>
      </c>
      <c r="P81" s="8">
        <f t="shared" si="17"/>
        <v>0</v>
      </c>
      <c r="Q81" s="8">
        <f t="shared" si="18"/>
        <v>0</v>
      </c>
      <c r="R81" s="8">
        <f t="shared" si="19"/>
        <v>0</v>
      </c>
      <c r="S81" s="8">
        <f t="shared" si="12"/>
        <v>1</v>
      </c>
      <c r="T81" s="8">
        <f t="shared" si="20"/>
        <v>1</v>
      </c>
      <c r="U81" s="8"/>
      <c r="V81" s="312"/>
      <c r="W81" s="312"/>
      <c r="X81" s="312"/>
      <c r="Y81" s="312"/>
      <c r="Z81" s="312"/>
    </row>
    <row r="82" spans="2:26" s="28" customFormat="1" ht="15" customHeight="1" x14ac:dyDescent="0.25">
      <c r="B82" s="76" t="str">
        <f t="shared" si="13"/>
        <v>!!!</v>
      </c>
      <c r="C82" s="303" t="str">
        <f>IF(LEN($E82)&gt;0,VLOOKUP(TEXT($E82,0),'Angaben Stationen'!$E$14:$V$213,17,0),"")</f>
        <v/>
      </c>
      <c r="D82" s="237" t="str">
        <f>IF(LEN($E82)&gt;0,VLOOKUP(TEXT($E82,0),'Angaben Stationen'!$E$14:$V$213,18,0),"")</f>
        <v/>
      </c>
      <c r="E82" s="345"/>
      <c r="F82" s="238"/>
      <c r="G82" s="239"/>
      <c r="H82" s="158"/>
      <c r="I82" s="8"/>
      <c r="J82" s="312"/>
      <c r="K82" s="312"/>
      <c r="L82" s="8"/>
      <c r="M82" s="8">
        <f t="shared" si="14"/>
        <v>0</v>
      </c>
      <c r="N82" s="8">
        <f t="shared" si="15"/>
        <v>0</v>
      </c>
      <c r="O82" s="8">
        <f t="shared" si="16"/>
        <v>0</v>
      </c>
      <c r="P82" s="8">
        <f t="shared" si="17"/>
        <v>0</v>
      </c>
      <c r="Q82" s="8">
        <f t="shared" si="18"/>
        <v>0</v>
      </c>
      <c r="R82" s="8">
        <f t="shared" si="19"/>
        <v>0</v>
      </c>
      <c r="S82" s="8">
        <f t="shared" si="12"/>
        <v>1</v>
      </c>
      <c r="T82" s="8">
        <f t="shared" si="20"/>
        <v>1</v>
      </c>
      <c r="U82" s="8"/>
      <c r="V82" s="312"/>
      <c r="W82" s="312"/>
      <c r="X82" s="312"/>
      <c r="Y82" s="312"/>
      <c r="Z82" s="312"/>
    </row>
    <row r="83" spans="2:26" s="28" customFormat="1" ht="15" customHeight="1" x14ac:dyDescent="0.25">
      <c r="B83" s="76" t="str">
        <f t="shared" si="13"/>
        <v>!!!</v>
      </c>
      <c r="C83" s="303" t="str">
        <f>IF(LEN($E83)&gt;0,VLOOKUP(TEXT($E83,0),'Angaben Stationen'!$E$14:$V$213,17,0),"")</f>
        <v/>
      </c>
      <c r="D83" s="237" t="str">
        <f>IF(LEN($E83)&gt;0,VLOOKUP(TEXT($E83,0),'Angaben Stationen'!$E$14:$V$213,18,0),"")</f>
        <v/>
      </c>
      <c r="E83" s="345"/>
      <c r="F83" s="238"/>
      <c r="G83" s="239"/>
      <c r="H83" s="158"/>
      <c r="I83" s="8"/>
      <c r="J83" s="312"/>
      <c r="K83" s="312"/>
      <c r="L83" s="8"/>
      <c r="M83" s="8">
        <f t="shared" si="14"/>
        <v>0</v>
      </c>
      <c r="N83" s="8">
        <f t="shared" si="15"/>
        <v>0</v>
      </c>
      <c r="O83" s="8">
        <f t="shared" si="16"/>
        <v>0</v>
      </c>
      <c r="P83" s="8">
        <f t="shared" si="17"/>
        <v>0</v>
      </c>
      <c r="Q83" s="8">
        <f t="shared" si="18"/>
        <v>0</v>
      </c>
      <c r="R83" s="8">
        <f t="shared" si="19"/>
        <v>0</v>
      </c>
      <c r="S83" s="8">
        <f t="shared" si="12"/>
        <v>1</v>
      </c>
      <c r="T83" s="8">
        <f t="shared" si="20"/>
        <v>1</v>
      </c>
      <c r="U83" s="8"/>
      <c r="V83" s="312"/>
      <c r="W83" s="312"/>
      <c r="X83" s="312"/>
      <c r="Y83" s="312"/>
      <c r="Z83" s="312"/>
    </row>
    <row r="84" spans="2:26" s="28" customFormat="1" ht="15" customHeight="1" x14ac:dyDescent="0.25">
      <c r="B84" s="76" t="str">
        <f t="shared" si="13"/>
        <v>!!!</v>
      </c>
      <c r="C84" s="303" t="str">
        <f>IF(LEN($E84)&gt;0,VLOOKUP(TEXT($E84,0),'Angaben Stationen'!$E$14:$V$213,17,0),"")</f>
        <v/>
      </c>
      <c r="D84" s="237" t="str">
        <f>IF(LEN($E84)&gt;0,VLOOKUP(TEXT($E84,0),'Angaben Stationen'!$E$14:$V$213,18,0),"")</f>
        <v/>
      </c>
      <c r="E84" s="345"/>
      <c r="F84" s="238"/>
      <c r="G84" s="239"/>
      <c r="H84" s="158"/>
      <c r="I84" s="8"/>
      <c r="J84" s="312"/>
      <c r="K84" s="312"/>
      <c r="L84" s="8"/>
      <c r="M84" s="8">
        <f t="shared" si="14"/>
        <v>0</v>
      </c>
      <c r="N84" s="8">
        <f t="shared" si="15"/>
        <v>0</v>
      </c>
      <c r="O84" s="8">
        <f t="shared" si="16"/>
        <v>0</v>
      </c>
      <c r="P84" s="8">
        <f t="shared" si="17"/>
        <v>0</v>
      </c>
      <c r="Q84" s="8">
        <f t="shared" si="18"/>
        <v>0</v>
      </c>
      <c r="R84" s="8">
        <f t="shared" si="19"/>
        <v>0</v>
      </c>
      <c r="S84" s="8">
        <f t="shared" si="12"/>
        <v>1</v>
      </c>
      <c r="T84" s="8">
        <f t="shared" si="20"/>
        <v>1</v>
      </c>
      <c r="U84" s="8"/>
      <c r="V84" s="312"/>
      <c r="W84" s="312"/>
      <c r="X84" s="312"/>
      <c r="Y84" s="312"/>
      <c r="Z84" s="312"/>
    </row>
    <row r="85" spans="2:26" s="28" customFormat="1" ht="15" customHeight="1" x14ac:dyDescent="0.25">
      <c r="B85" s="76" t="str">
        <f t="shared" si="13"/>
        <v>!!!</v>
      </c>
      <c r="C85" s="303" t="str">
        <f>IF(LEN($E85)&gt;0,VLOOKUP(TEXT($E85,0),'Angaben Stationen'!$E$14:$V$213,17,0),"")</f>
        <v/>
      </c>
      <c r="D85" s="237" t="str">
        <f>IF(LEN($E85)&gt;0,VLOOKUP(TEXT($E85,0),'Angaben Stationen'!$E$14:$V$213,18,0),"")</f>
        <v/>
      </c>
      <c r="E85" s="345"/>
      <c r="F85" s="238"/>
      <c r="G85" s="239"/>
      <c r="H85" s="158"/>
      <c r="I85" s="8"/>
      <c r="J85" s="312"/>
      <c r="K85" s="312"/>
      <c r="L85" s="8"/>
      <c r="M85" s="8">
        <f t="shared" si="14"/>
        <v>0</v>
      </c>
      <c r="N85" s="8">
        <f t="shared" si="15"/>
        <v>0</v>
      </c>
      <c r="O85" s="8">
        <f t="shared" si="16"/>
        <v>0</v>
      </c>
      <c r="P85" s="8">
        <f t="shared" si="17"/>
        <v>0</v>
      </c>
      <c r="Q85" s="8">
        <f t="shared" si="18"/>
        <v>0</v>
      </c>
      <c r="R85" s="8">
        <f t="shared" si="19"/>
        <v>0</v>
      </c>
      <c r="S85" s="8">
        <f t="shared" si="12"/>
        <v>1</v>
      </c>
      <c r="T85" s="8">
        <f t="shared" si="20"/>
        <v>1</v>
      </c>
      <c r="U85" s="8"/>
      <c r="V85" s="312"/>
      <c r="W85" s="312"/>
      <c r="X85" s="312"/>
      <c r="Y85" s="312"/>
      <c r="Z85" s="312"/>
    </row>
    <row r="86" spans="2:26" s="28" customFormat="1" ht="15" customHeight="1" x14ac:dyDescent="0.25">
      <c r="B86" s="76" t="str">
        <f t="shared" si="13"/>
        <v>!!!</v>
      </c>
      <c r="C86" s="303" t="str">
        <f>IF(LEN($E86)&gt;0,VLOOKUP(TEXT($E86,0),'Angaben Stationen'!$E$14:$V$213,17,0),"")</f>
        <v/>
      </c>
      <c r="D86" s="237" t="str">
        <f>IF(LEN($E86)&gt;0,VLOOKUP(TEXT($E86,0),'Angaben Stationen'!$E$14:$V$213,18,0),"")</f>
        <v/>
      </c>
      <c r="E86" s="345"/>
      <c r="F86" s="238"/>
      <c r="G86" s="239"/>
      <c r="H86" s="158"/>
      <c r="I86" s="8"/>
      <c r="J86" s="312"/>
      <c r="K86" s="312"/>
      <c r="L86" s="8"/>
      <c r="M86" s="8">
        <f t="shared" si="14"/>
        <v>0</v>
      </c>
      <c r="N86" s="8">
        <f t="shared" si="15"/>
        <v>0</v>
      </c>
      <c r="O86" s="8">
        <f t="shared" si="16"/>
        <v>0</v>
      </c>
      <c r="P86" s="8">
        <f t="shared" si="17"/>
        <v>0</v>
      </c>
      <c r="Q86" s="8">
        <f t="shared" si="18"/>
        <v>0</v>
      </c>
      <c r="R86" s="8">
        <f t="shared" si="19"/>
        <v>0</v>
      </c>
      <c r="S86" s="8">
        <f t="shared" si="12"/>
        <v>1</v>
      </c>
      <c r="T86" s="8">
        <f t="shared" si="20"/>
        <v>1</v>
      </c>
      <c r="U86" s="8"/>
      <c r="V86" s="312"/>
      <c r="W86" s="312"/>
      <c r="X86" s="312"/>
      <c r="Y86" s="312"/>
      <c r="Z86" s="312"/>
    </row>
    <row r="87" spans="2:26" s="28" customFormat="1" ht="15" customHeight="1" x14ac:dyDescent="0.25">
      <c r="B87" s="76" t="str">
        <f t="shared" si="13"/>
        <v>!!!</v>
      </c>
      <c r="C87" s="303" t="str">
        <f>IF(LEN($E87)&gt;0,VLOOKUP(TEXT($E87,0),'Angaben Stationen'!$E$14:$V$213,17,0),"")</f>
        <v/>
      </c>
      <c r="D87" s="237" t="str">
        <f>IF(LEN($E87)&gt;0,VLOOKUP(TEXT($E87,0),'Angaben Stationen'!$E$14:$V$213,18,0),"")</f>
        <v/>
      </c>
      <c r="E87" s="345"/>
      <c r="F87" s="238"/>
      <c r="G87" s="239"/>
      <c r="H87" s="158"/>
      <c r="I87" s="8"/>
      <c r="J87" s="312"/>
      <c r="K87" s="312"/>
      <c r="L87" s="8"/>
      <c r="M87" s="8">
        <f t="shared" si="14"/>
        <v>0</v>
      </c>
      <c r="N87" s="8">
        <f t="shared" si="15"/>
        <v>0</v>
      </c>
      <c r="O87" s="8">
        <f t="shared" si="16"/>
        <v>0</v>
      </c>
      <c r="P87" s="8">
        <f t="shared" si="17"/>
        <v>0</v>
      </c>
      <c r="Q87" s="8">
        <f t="shared" si="18"/>
        <v>0</v>
      </c>
      <c r="R87" s="8">
        <f t="shared" si="19"/>
        <v>0</v>
      </c>
      <c r="S87" s="8">
        <f t="shared" si="12"/>
        <v>1</v>
      </c>
      <c r="T87" s="8">
        <f t="shared" si="20"/>
        <v>1</v>
      </c>
      <c r="U87" s="8"/>
      <c r="V87" s="312"/>
      <c r="W87" s="312"/>
      <c r="X87" s="312"/>
      <c r="Y87" s="312"/>
      <c r="Z87" s="312"/>
    </row>
    <row r="88" spans="2:26" s="28" customFormat="1" ht="15" customHeight="1" x14ac:dyDescent="0.25">
      <c r="B88" s="76" t="str">
        <f t="shared" si="13"/>
        <v>!!!</v>
      </c>
      <c r="C88" s="303" t="str">
        <f>IF(LEN($E88)&gt;0,VLOOKUP(TEXT($E88,0),'Angaben Stationen'!$E$14:$V$213,17,0),"")</f>
        <v/>
      </c>
      <c r="D88" s="237" t="str">
        <f>IF(LEN($E88)&gt;0,VLOOKUP(TEXT($E88,0),'Angaben Stationen'!$E$14:$V$213,18,0),"")</f>
        <v/>
      </c>
      <c r="E88" s="345"/>
      <c r="F88" s="238"/>
      <c r="G88" s="239"/>
      <c r="H88" s="158"/>
      <c r="I88" s="8"/>
      <c r="J88" s="312"/>
      <c r="K88" s="312"/>
      <c r="L88" s="8"/>
      <c r="M88" s="8">
        <f t="shared" si="14"/>
        <v>0</v>
      </c>
      <c r="N88" s="8">
        <f t="shared" si="15"/>
        <v>0</v>
      </c>
      <c r="O88" s="8">
        <f t="shared" si="16"/>
        <v>0</v>
      </c>
      <c r="P88" s="8">
        <f t="shared" si="17"/>
        <v>0</v>
      </c>
      <c r="Q88" s="8">
        <f t="shared" si="18"/>
        <v>0</v>
      </c>
      <c r="R88" s="8">
        <f t="shared" si="19"/>
        <v>0</v>
      </c>
      <c r="S88" s="8">
        <f t="shared" si="12"/>
        <v>1</v>
      </c>
      <c r="T88" s="8">
        <f t="shared" si="20"/>
        <v>1</v>
      </c>
      <c r="U88" s="8"/>
      <c r="V88" s="312"/>
      <c r="W88" s="312"/>
      <c r="X88" s="312"/>
      <c r="Y88" s="312"/>
      <c r="Z88" s="312"/>
    </row>
    <row r="89" spans="2:26" s="28" customFormat="1" ht="15" customHeight="1" x14ac:dyDescent="0.25">
      <c r="B89" s="76" t="str">
        <f t="shared" si="13"/>
        <v>!!!</v>
      </c>
      <c r="C89" s="303" t="str">
        <f>IF(LEN($E89)&gt;0,VLOOKUP(TEXT($E89,0),'Angaben Stationen'!$E$14:$V$213,17,0),"")</f>
        <v/>
      </c>
      <c r="D89" s="237" t="str">
        <f>IF(LEN($E89)&gt;0,VLOOKUP(TEXT($E89,0),'Angaben Stationen'!$E$14:$V$213,18,0),"")</f>
        <v/>
      </c>
      <c r="E89" s="345"/>
      <c r="F89" s="238"/>
      <c r="G89" s="239"/>
      <c r="H89" s="158"/>
      <c r="I89" s="8"/>
      <c r="J89" s="312"/>
      <c r="K89" s="312"/>
      <c r="L89" s="8"/>
      <c r="M89" s="8">
        <f t="shared" si="14"/>
        <v>0</v>
      </c>
      <c r="N89" s="8">
        <f t="shared" si="15"/>
        <v>0</v>
      </c>
      <c r="O89" s="8">
        <f t="shared" si="16"/>
        <v>0</v>
      </c>
      <c r="P89" s="8">
        <f t="shared" si="17"/>
        <v>0</v>
      </c>
      <c r="Q89" s="8">
        <f t="shared" si="18"/>
        <v>0</v>
      </c>
      <c r="R89" s="8">
        <f t="shared" si="19"/>
        <v>0</v>
      </c>
      <c r="S89" s="8">
        <f t="shared" si="12"/>
        <v>1</v>
      </c>
      <c r="T89" s="8">
        <f t="shared" si="20"/>
        <v>1</v>
      </c>
      <c r="U89" s="8"/>
      <c r="V89" s="312"/>
      <c r="W89" s="312"/>
      <c r="X89" s="312"/>
      <c r="Y89" s="312"/>
      <c r="Z89" s="312"/>
    </row>
    <row r="90" spans="2:26" ht="15" customHeight="1" x14ac:dyDescent="0.25">
      <c r="B90" s="76" t="str">
        <f t="shared" si="13"/>
        <v>!!!</v>
      </c>
      <c r="C90" s="303" t="str">
        <f>IF(LEN($E90)&gt;0,VLOOKUP(TEXT($E90,0),'Angaben Stationen'!$E$14:$V$213,17,0),"")</f>
        <v/>
      </c>
      <c r="D90" s="237" t="str">
        <f>IF(LEN($E90)&gt;0,VLOOKUP(TEXT($E90,0),'Angaben Stationen'!$E$14:$V$213,18,0),"")</f>
        <v/>
      </c>
      <c r="E90" s="345"/>
      <c r="F90" s="238"/>
      <c r="G90" s="239"/>
      <c r="H90" s="158"/>
      <c r="M90" s="8">
        <f t="shared" si="14"/>
        <v>0</v>
      </c>
      <c r="N90" s="8">
        <f t="shared" si="15"/>
        <v>0</v>
      </c>
      <c r="O90" s="8">
        <f t="shared" si="16"/>
        <v>0</v>
      </c>
      <c r="P90" s="8">
        <f t="shared" si="17"/>
        <v>0</v>
      </c>
      <c r="Q90" s="8">
        <f t="shared" si="18"/>
        <v>0</v>
      </c>
      <c r="R90" s="8">
        <f t="shared" si="19"/>
        <v>0</v>
      </c>
      <c r="S90" s="8">
        <f t="shared" si="12"/>
        <v>1</v>
      </c>
      <c r="T90" s="8">
        <f t="shared" si="20"/>
        <v>1</v>
      </c>
    </row>
    <row r="91" spans="2:26" ht="15" customHeight="1" x14ac:dyDescent="0.25">
      <c r="B91" s="76" t="str">
        <f t="shared" si="13"/>
        <v>!!!</v>
      </c>
      <c r="C91" s="303" t="str">
        <f>IF(LEN($E91)&gt;0,VLOOKUP(TEXT($E91,0),'Angaben Stationen'!$E$14:$V$213,17,0),"")</f>
        <v/>
      </c>
      <c r="D91" s="237" t="str">
        <f>IF(LEN($E91)&gt;0,VLOOKUP(TEXT($E91,0),'Angaben Stationen'!$E$14:$V$213,18,0),"")</f>
        <v/>
      </c>
      <c r="E91" s="345"/>
      <c r="F91" s="238"/>
      <c r="G91" s="239"/>
      <c r="H91" s="158"/>
      <c r="M91" s="8">
        <f t="shared" si="14"/>
        <v>0</v>
      </c>
      <c r="N91" s="8">
        <f t="shared" si="15"/>
        <v>0</v>
      </c>
      <c r="O91" s="8">
        <f t="shared" si="16"/>
        <v>0</v>
      </c>
      <c r="P91" s="8">
        <f t="shared" si="17"/>
        <v>0</v>
      </c>
      <c r="Q91" s="8">
        <f t="shared" si="18"/>
        <v>0</v>
      </c>
      <c r="R91" s="8">
        <f t="shared" si="19"/>
        <v>0</v>
      </c>
      <c r="S91" s="8">
        <f t="shared" si="12"/>
        <v>1</v>
      </c>
      <c r="T91" s="8">
        <f t="shared" si="20"/>
        <v>1</v>
      </c>
    </row>
    <row r="92" spans="2:26" ht="15" customHeight="1" x14ac:dyDescent="0.25">
      <c r="B92" s="76" t="str">
        <f t="shared" si="13"/>
        <v>!!!</v>
      </c>
      <c r="C92" s="303" t="str">
        <f>IF(LEN($E92)&gt;0,VLOOKUP(TEXT($E92,0),'Angaben Stationen'!$E$14:$V$213,17,0),"")</f>
        <v/>
      </c>
      <c r="D92" s="237" t="str">
        <f>IF(LEN($E92)&gt;0,VLOOKUP(TEXT($E92,0),'Angaben Stationen'!$E$14:$V$213,18,0),"")</f>
        <v/>
      </c>
      <c r="E92" s="345"/>
      <c r="F92" s="238"/>
      <c r="G92" s="239"/>
      <c r="H92" s="158"/>
      <c r="M92" s="8">
        <f t="shared" si="14"/>
        <v>0</v>
      </c>
      <c r="N92" s="8">
        <f t="shared" si="15"/>
        <v>0</v>
      </c>
      <c r="O92" s="8">
        <f t="shared" si="16"/>
        <v>0</v>
      </c>
      <c r="P92" s="8">
        <f t="shared" si="17"/>
        <v>0</v>
      </c>
      <c r="Q92" s="8">
        <f t="shared" si="18"/>
        <v>0</v>
      </c>
      <c r="R92" s="8">
        <f t="shared" si="19"/>
        <v>0</v>
      </c>
      <c r="S92" s="8">
        <f t="shared" si="12"/>
        <v>1</v>
      </c>
      <c r="T92" s="8">
        <f t="shared" si="20"/>
        <v>1</v>
      </c>
    </row>
    <row r="93" spans="2:26" ht="15" customHeight="1" x14ac:dyDescent="0.25">
      <c r="B93" s="76" t="str">
        <f t="shared" ref="B93:B156" si="21">IF(SUM(N93:R93)&lt;5,"!!!","")</f>
        <v>!!!</v>
      </c>
      <c r="C93" s="303" t="str">
        <f>IF(LEN($E93)&gt;0,VLOOKUP(TEXT($E93,0),'Angaben Stationen'!$E$14:$V$213,17,0),"")</f>
        <v/>
      </c>
      <c r="D93" s="237" t="str">
        <f>IF(LEN($E93)&gt;0,VLOOKUP(TEXT($E93,0),'Angaben Stationen'!$E$14:$V$213,18,0),"")</f>
        <v/>
      </c>
      <c r="E93" s="345"/>
      <c r="F93" s="238"/>
      <c r="G93" s="239"/>
      <c r="H93" s="158"/>
      <c r="M93" s="8">
        <f t="shared" si="14"/>
        <v>0</v>
      </c>
      <c r="N93" s="8">
        <f t="shared" si="15"/>
        <v>0</v>
      </c>
      <c r="O93" s="8">
        <f t="shared" si="16"/>
        <v>0</v>
      </c>
      <c r="P93" s="8">
        <f t="shared" si="17"/>
        <v>0</v>
      </c>
      <c r="Q93" s="8">
        <f t="shared" si="18"/>
        <v>0</v>
      </c>
      <c r="R93" s="8">
        <f t="shared" si="19"/>
        <v>0</v>
      </c>
      <c r="S93" s="8">
        <f t="shared" si="12"/>
        <v>1</v>
      </c>
      <c r="T93" s="8">
        <f t="shared" si="20"/>
        <v>1</v>
      </c>
    </row>
    <row r="94" spans="2:26" ht="15" customHeight="1" x14ac:dyDescent="0.25">
      <c r="B94" s="76" t="str">
        <f t="shared" si="21"/>
        <v>!!!</v>
      </c>
      <c r="C94" s="303" t="str">
        <f>IF(LEN($E94)&gt;0,VLOOKUP(TEXT($E94,0),'Angaben Stationen'!$E$14:$V$213,17,0),"")</f>
        <v/>
      </c>
      <c r="D94" s="237" t="str">
        <f>IF(LEN($E94)&gt;0,VLOOKUP(TEXT($E94,0),'Angaben Stationen'!$E$14:$V$213,18,0),"")</f>
        <v/>
      </c>
      <c r="E94" s="345"/>
      <c r="F94" s="238"/>
      <c r="G94" s="239"/>
      <c r="H94" s="158"/>
      <c r="M94" s="8">
        <f t="shared" si="14"/>
        <v>0</v>
      </c>
      <c r="N94" s="8">
        <f t="shared" si="15"/>
        <v>0</v>
      </c>
      <c r="O94" s="8">
        <f t="shared" si="16"/>
        <v>0</v>
      </c>
      <c r="P94" s="8">
        <f t="shared" si="17"/>
        <v>0</v>
      </c>
      <c r="Q94" s="8">
        <f t="shared" si="18"/>
        <v>0</v>
      </c>
      <c r="R94" s="8">
        <f t="shared" si="19"/>
        <v>0</v>
      </c>
      <c r="S94" s="8">
        <f t="shared" si="12"/>
        <v>1</v>
      </c>
      <c r="T94" s="8">
        <f t="shared" si="20"/>
        <v>1</v>
      </c>
    </row>
    <row r="95" spans="2:26" ht="15" customHeight="1" x14ac:dyDescent="0.25">
      <c r="B95" s="76" t="str">
        <f t="shared" si="21"/>
        <v>!!!</v>
      </c>
      <c r="C95" s="303" t="str">
        <f>IF(LEN($E95)&gt;0,VLOOKUP(TEXT($E95,0),'Angaben Stationen'!$E$14:$V$213,17,0),"")</f>
        <v/>
      </c>
      <c r="D95" s="237" t="str">
        <f>IF(LEN($E95)&gt;0,VLOOKUP(TEXT($E95,0),'Angaben Stationen'!$E$14:$V$213,18,0),"")</f>
        <v/>
      </c>
      <c r="E95" s="345"/>
      <c r="F95" s="238"/>
      <c r="G95" s="239"/>
      <c r="H95" s="158"/>
      <c r="M95" s="8">
        <f t="shared" si="14"/>
        <v>0</v>
      </c>
      <c r="N95" s="8">
        <f t="shared" si="15"/>
        <v>0</v>
      </c>
      <c r="O95" s="8">
        <f t="shared" si="16"/>
        <v>0</v>
      </c>
      <c r="P95" s="8">
        <f t="shared" si="17"/>
        <v>0</v>
      </c>
      <c r="Q95" s="8">
        <f t="shared" si="18"/>
        <v>0</v>
      </c>
      <c r="R95" s="8">
        <f t="shared" si="19"/>
        <v>0</v>
      </c>
      <c r="S95" s="8">
        <f t="shared" si="12"/>
        <v>1</v>
      </c>
      <c r="T95" s="8">
        <f t="shared" si="20"/>
        <v>1</v>
      </c>
    </row>
    <row r="96" spans="2:26" ht="15" customHeight="1" x14ac:dyDescent="0.25">
      <c r="B96" s="76" t="str">
        <f t="shared" si="21"/>
        <v>!!!</v>
      </c>
      <c r="C96" s="303" t="str">
        <f>IF(LEN($E96)&gt;0,VLOOKUP(TEXT($E96,0),'Angaben Stationen'!$E$14:$V$213,17,0),"")</f>
        <v/>
      </c>
      <c r="D96" s="237" t="str">
        <f>IF(LEN($E96)&gt;0,VLOOKUP(TEXT($E96,0),'Angaben Stationen'!$E$14:$V$213,18,0),"")</f>
        <v/>
      </c>
      <c r="E96" s="345"/>
      <c r="F96" s="238"/>
      <c r="G96" s="239"/>
      <c r="H96" s="158"/>
      <c r="M96" s="8">
        <f t="shared" si="14"/>
        <v>0</v>
      </c>
      <c r="N96" s="8">
        <f t="shared" si="15"/>
        <v>0</v>
      </c>
      <c r="O96" s="8">
        <f t="shared" si="16"/>
        <v>0</v>
      </c>
      <c r="P96" s="8">
        <f t="shared" si="17"/>
        <v>0</v>
      </c>
      <c r="Q96" s="8">
        <f t="shared" si="18"/>
        <v>0</v>
      </c>
      <c r="R96" s="8">
        <f t="shared" si="19"/>
        <v>0</v>
      </c>
      <c r="S96" s="8">
        <f t="shared" si="12"/>
        <v>1</v>
      </c>
      <c r="T96" s="8">
        <f t="shared" si="20"/>
        <v>1</v>
      </c>
    </row>
    <row r="97" spans="2:20" ht="15" customHeight="1" x14ac:dyDescent="0.25">
      <c r="B97" s="76" t="str">
        <f t="shared" si="21"/>
        <v>!!!</v>
      </c>
      <c r="C97" s="303" t="str">
        <f>IF(LEN($E97)&gt;0,VLOOKUP(TEXT($E97,0),'Angaben Stationen'!$E$14:$V$213,17,0),"")</f>
        <v/>
      </c>
      <c r="D97" s="237" t="str">
        <f>IF(LEN($E97)&gt;0,VLOOKUP(TEXT($E97,0),'Angaben Stationen'!$E$14:$V$213,18,0),"")</f>
        <v/>
      </c>
      <c r="E97" s="345"/>
      <c r="F97" s="238"/>
      <c r="G97" s="239"/>
      <c r="H97" s="158"/>
      <c r="M97" s="8">
        <f t="shared" si="14"/>
        <v>0</v>
      </c>
      <c r="N97" s="8">
        <f t="shared" si="15"/>
        <v>0</v>
      </c>
      <c r="O97" s="8">
        <f t="shared" si="16"/>
        <v>0</v>
      </c>
      <c r="P97" s="8">
        <f t="shared" si="17"/>
        <v>0</v>
      </c>
      <c r="Q97" s="8">
        <f t="shared" si="18"/>
        <v>0</v>
      </c>
      <c r="R97" s="8">
        <f t="shared" si="19"/>
        <v>0</v>
      </c>
      <c r="S97" s="8">
        <f t="shared" si="12"/>
        <v>1</v>
      </c>
      <c r="T97" s="8">
        <f t="shared" si="20"/>
        <v>1</v>
      </c>
    </row>
    <row r="98" spans="2:20" ht="15" customHeight="1" x14ac:dyDescent="0.25">
      <c r="B98" s="76" t="str">
        <f t="shared" si="21"/>
        <v>!!!</v>
      </c>
      <c r="C98" s="303" t="str">
        <f>IF(LEN($E98)&gt;0,VLOOKUP(TEXT($E98,0),'Angaben Stationen'!$E$14:$V$213,17,0),"")</f>
        <v/>
      </c>
      <c r="D98" s="237" t="str">
        <f>IF(LEN($E98)&gt;0,VLOOKUP(TEXT($E98,0),'Angaben Stationen'!$E$14:$V$213,18,0),"")</f>
        <v/>
      </c>
      <c r="E98" s="345"/>
      <c r="F98" s="238"/>
      <c r="G98" s="239"/>
      <c r="H98" s="158"/>
      <c r="M98" s="8">
        <f t="shared" si="14"/>
        <v>0</v>
      </c>
      <c r="N98" s="8">
        <f t="shared" si="15"/>
        <v>0</v>
      </c>
      <c r="O98" s="8">
        <f t="shared" si="16"/>
        <v>0</v>
      </c>
      <c r="P98" s="8">
        <f t="shared" si="17"/>
        <v>0</v>
      </c>
      <c r="Q98" s="8">
        <f t="shared" si="18"/>
        <v>0</v>
      </c>
      <c r="R98" s="8">
        <f t="shared" si="19"/>
        <v>0</v>
      </c>
      <c r="S98" s="8">
        <f t="shared" si="12"/>
        <v>1</v>
      </c>
      <c r="T98" s="8">
        <f t="shared" si="20"/>
        <v>1</v>
      </c>
    </row>
    <row r="99" spans="2:20" ht="15" customHeight="1" x14ac:dyDescent="0.25">
      <c r="B99" s="76" t="str">
        <f t="shared" si="21"/>
        <v>!!!</v>
      </c>
      <c r="C99" s="303" t="str">
        <f>IF(LEN($E99)&gt;0,VLOOKUP(TEXT($E99,0),'Angaben Stationen'!$E$14:$V$213,17,0),"")</f>
        <v/>
      </c>
      <c r="D99" s="237" t="str">
        <f>IF(LEN($E99)&gt;0,VLOOKUP(TEXT($E99,0),'Angaben Stationen'!$E$14:$V$213,18,0),"")</f>
        <v/>
      </c>
      <c r="E99" s="345"/>
      <c r="F99" s="238"/>
      <c r="G99" s="239"/>
      <c r="H99" s="158"/>
      <c r="M99" s="8">
        <f t="shared" si="14"/>
        <v>0</v>
      </c>
      <c r="N99" s="8">
        <f t="shared" si="15"/>
        <v>0</v>
      </c>
      <c r="O99" s="8">
        <f t="shared" si="16"/>
        <v>0</v>
      </c>
      <c r="P99" s="8">
        <f t="shared" si="17"/>
        <v>0</v>
      </c>
      <c r="Q99" s="8">
        <f t="shared" si="18"/>
        <v>0</v>
      </c>
      <c r="R99" s="8">
        <f t="shared" si="19"/>
        <v>0</v>
      </c>
      <c r="S99" s="8">
        <f t="shared" si="12"/>
        <v>1</v>
      </c>
      <c r="T99" s="8">
        <f t="shared" si="20"/>
        <v>1</v>
      </c>
    </row>
    <row r="100" spans="2:20" ht="15" customHeight="1" x14ac:dyDescent="0.25">
      <c r="B100" s="76" t="str">
        <f t="shared" si="21"/>
        <v>!!!</v>
      </c>
      <c r="C100" s="303" t="str">
        <f>IF(LEN($E100)&gt;0,VLOOKUP(TEXT($E100,0),'Angaben Stationen'!$E$14:$V$213,17,0),"")</f>
        <v/>
      </c>
      <c r="D100" s="237" t="str">
        <f>IF(LEN($E100)&gt;0,VLOOKUP(TEXT($E100,0),'Angaben Stationen'!$E$14:$V$213,18,0),"")</f>
        <v/>
      </c>
      <c r="E100" s="345"/>
      <c r="F100" s="238"/>
      <c r="G100" s="239"/>
      <c r="H100" s="158"/>
      <c r="M100" s="8">
        <f t="shared" si="14"/>
        <v>0</v>
      </c>
      <c r="N100" s="8">
        <f t="shared" si="15"/>
        <v>0</v>
      </c>
      <c r="O100" s="8">
        <f t="shared" si="16"/>
        <v>0</v>
      </c>
      <c r="P100" s="8">
        <f t="shared" si="17"/>
        <v>0</v>
      </c>
      <c r="Q100" s="8">
        <f t="shared" si="18"/>
        <v>0</v>
      </c>
      <c r="R100" s="8">
        <f t="shared" si="19"/>
        <v>0</v>
      </c>
      <c r="S100" s="8">
        <f t="shared" si="12"/>
        <v>1</v>
      </c>
      <c r="T100" s="8">
        <f t="shared" si="20"/>
        <v>1</v>
      </c>
    </row>
    <row r="101" spans="2:20" ht="15" customHeight="1" x14ac:dyDescent="0.25">
      <c r="B101" s="76" t="str">
        <f t="shared" si="21"/>
        <v>!!!</v>
      </c>
      <c r="C101" s="303" t="str">
        <f>IF(LEN($E101)&gt;0,VLOOKUP(TEXT($E101,0),'Angaben Stationen'!$E$14:$V$213,17,0),"")</f>
        <v/>
      </c>
      <c r="D101" s="237" t="str">
        <f>IF(LEN($E101)&gt;0,VLOOKUP(TEXT($E101,0),'Angaben Stationen'!$E$14:$V$213,18,0),"")</f>
        <v/>
      </c>
      <c r="E101" s="345"/>
      <c r="F101" s="238"/>
      <c r="G101" s="239"/>
      <c r="H101" s="158"/>
      <c r="M101" s="8">
        <f t="shared" si="14"/>
        <v>0</v>
      </c>
      <c r="N101" s="8">
        <f t="shared" si="15"/>
        <v>0</v>
      </c>
      <c r="O101" s="8">
        <f t="shared" si="16"/>
        <v>0</v>
      </c>
      <c r="P101" s="8">
        <f t="shared" si="17"/>
        <v>0</v>
      </c>
      <c r="Q101" s="8">
        <f t="shared" si="18"/>
        <v>0</v>
      </c>
      <c r="R101" s="8">
        <f t="shared" si="19"/>
        <v>0</v>
      </c>
      <c r="S101" s="8">
        <f t="shared" si="12"/>
        <v>1</v>
      </c>
      <c r="T101" s="8">
        <f t="shared" si="20"/>
        <v>1</v>
      </c>
    </row>
    <row r="102" spans="2:20" ht="15" customHeight="1" x14ac:dyDescent="0.25">
      <c r="B102" s="76" t="str">
        <f t="shared" si="21"/>
        <v>!!!</v>
      </c>
      <c r="C102" s="303" t="str">
        <f>IF(LEN($E102)&gt;0,VLOOKUP(TEXT($E102,0),'Angaben Stationen'!$E$14:$V$213,17,0),"")</f>
        <v/>
      </c>
      <c r="D102" s="237" t="str">
        <f>IF(LEN($E102)&gt;0,VLOOKUP(TEXT($E102,0),'Angaben Stationen'!$E$14:$V$213,18,0),"")</f>
        <v/>
      </c>
      <c r="E102" s="345"/>
      <c r="F102" s="238"/>
      <c r="G102" s="239"/>
      <c r="H102" s="158"/>
      <c r="M102" s="8">
        <f t="shared" si="14"/>
        <v>0</v>
      </c>
      <c r="N102" s="8">
        <f t="shared" si="15"/>
        <v>0</v>
      </c>
      <c r="O102" s="8">
        <f t="shared" si="16"/>
        <v>0</v>
      </c>
      <c r="P102" s="8">
        <f t="shared" si="17"/>
        <v>0</v>
      </c>
      <c r="Q102" s="8">
        <f t="shared" si="18"/>
        <v>0</v>
      </c>
      <c r="R102" s="8">
        <f t="shared" si="19"/>
        <v>0</v>
      </c>
      <c r="S102" s="8">
        <f t="shared" si="12"/>
        <v>1</v>
      </c>
      <c r="T102" s="8">
        <f t="shared" si="20"/>
        <v>1</v>
      </c>
    </row>
    <row r="103" spans="2:20" ht="15" customHeight="1" x14ac:dyDescent="0.25">
      <c r="B103" s="76" t="str">
        <f t="shared" si="21"/>
        <v>!!!</v>
      </c>
      <c r="C103" s="303" t="str">
        <f>IF(LEN($E103)&gt;0,VLOOKUP(TEXT($E103,0),'Angaben Stationen'!$E$14:$V$213,17,0),"")</f>
        <v/>
      </c>
      <c r="D103" s="237" t="str">
        <f>IF(LEN($E103)&gt;0,VLOOKUP(TEXT($E103,0),'Angaben Stationen'!$E$14:$V$213,18,0),"")</f>
        <v/>
      </c>
      <c r="E103" s="345"/>
      <c r="F103" s="238"/>
      <c r="G103" s="239"/>
      <c r="H103" s="158"/>
      <c r="M103" s="8">
        <f t="shared" si="14"/>
        <v>0</v>
      </c>
      <c r="N103" s="8">
        <f t="shared" si="15"/>
        <v>0</v>
      </c>
      <c r="O103" s="8">
        <f t="shared" si="16"/>
        <v>0</v>
      </c>
      <c r="P103" s="8">
        <f t="shared" si="17"/>
        <v>0</v>
      </c>
      <c r="Q103" s="8">
        <f t="shared" si="18"/>
        <v>0</v>
      </c>
      <c r="R103" s="8">
        <f t="shared" si="19"/>
        <v>0</v>
      </c>
      <c r="S103" s="8">
        <f t="shared" si="12"/>
        <v>1</v>
      </c>
      <c r="T103" s="8">
        <f t="shared" si="20"/>
        <v>1</v>
      </c>
    </row>
    <row r="104" spans="2:20" ht="15" customHeight="1" x14ac:dyDescent="0.25">
      <c r="B104" s="76" t="str">
        <f t="shared" si="21"/>
        <v>!!!</v>
      </c>
      <c r="C104" s="303" t="str">
        <f>IF(LEN($E104)&gt;0,VLOOKUP(TEXT($E104,0),'Angaben Stationen'!$E$14:$V$213,17,0),"")</f>
        <v/>
      </c>
      <c r="D104" s="237" t="str">
        <f>IF(LEN($E104)&gt;0,VLOOKUP(TEXT($E104,0),'Angaben Stationen'!$E$14:$V$213,18,0),"")</f>
        <v/>
      </c>
      <c r="E104" s="345"/>
      <c r="F104" s="238"/>
      <c r="G104" s="239"/>
      <c r="H104" s="158"/>
      <c r="M104" s="8">
        <f t="shared" si="14"/>
        <v>0</v>
      </c>
      <c r="N104" s="8">
        <f t="shared" si="15"/>
        <v>0</v>
      </c>
      <c r="O104" s="8">
        <f t="shared" si="16"/>
        <v>0</v>
      </c>
      <c r="P104" s="8">
        <f t="shared" si="17"/>
        <v>0</v>
      </c>
      <c r="Q104" s="8">
        <f t="shared" si="18"/>
        <v>0</v>
      </c>
      <c r="R104" s="8">
        <f t="shared" si="19"/>
        <v>0</v>
      </c>
      <c r="S104" s="8">
        <f t="shared" si="12"/>
        <v>1</v>
      </c>
      <c r="T104" s="8">
        <f t="shared" si="20"/>
        <v>1</v>
      </c>
    </row>
    <row r="105" spans="2:20" ht="15" customHeight="1" x14ac:dyDescent="0.25">
      <c r="B105" s="76" t="str">
        <f t="shared" si="21"/>
        <v>!!!</v>
      </c>
      <c r="C105" s="303" t="str">
        <f>IF(LEN($E105)&gt;0,VLOOKUP(TEXT($E105,0),'Angaben Stationen'!$E$14:$V$213,17,0),"")</f>
        <v/>
      </c>
      <c r="D105" s="237" t="str">
        <f>IF(LEN($E105)&gt;0,VLOOKUP(TEXT($E105,0),'Angaben Stationen'!$E$14:$V$213,18,0),"")</f>
        <v/>
      </c>
      <c r="E105" s="345"/>
      <c r="F105" s="238"/>
      <c r="G105" s="239"/>
      <c r="H105" s="158"/>
      <c r="M105" s="8">
        <f t="shared" si="14"/>
        <v>0</v>
      </c>
      <c r="N105" s="8">
        <f t="shared" si="15"/>
        <v>0</v>
      </c>
      <c r="O105" s="8">
        <f t="shared" si="16"/>
        <v>0</v>
      </c>
      <c r="P105" s="8">
        <f t="shared" si="17"/>
        <v>0</v>
      </c>
      <c r="Q105" s="8">
        <f t="shared" si="18"/>
        <v>0</v>
      </c>
      <c r="R105" s="8">
        <f t="shared" si="19"/>
        <v>0</v>
      </c>
      <c r="S105" s="8">
        <f t="shared" si="12"/>
        <v>1</v>
      </c>
      <c r="T105" s="8">
        <f t="shared" si="20"/>
        <v>1</v>
      </c>
    </row>
    <row r="106" spans="2:20" ht="15" customHeight="1" x14ac:dyDescent="0.25">
      <c r="B106" s="76" t="str">
        <f t="shared" si="21"/>
        <v>!!!</v>
      </c>
      <c r="C106" s="303" t="str">
        <f>IF(LEN($E106)&gt;0,VLOOKUP(TEXT($E106,0),'Angaben Stationen'!$E$14:$V$213,17,0),"")</f>
        <v/>
      </c>
      <c r="D106" s="237" t="str">
        <f>IF(LEN($E106)&gt;0,VLOOKUP(TEXT($E106,0),'Angaben Stationen'!$E$14:$V$213,18,0),"")</f>
        <v/>
      </c>
      <c r="E106" s="345"/>
      <c r="F106" s="238"/>
      <c r="G106" s="239"/>
      <c r="H106" s="158"/>
      <c r="M106" s="8">
        <f t="shared" si="14"/>
        <v>0</v>
      </c>
      <c r="N106" s="8">
        <f t="shared" si="15"/>
        <v>0</v>
      </c>
      <c r="O106" s="8">
        <f t="shared" si="16"/>
        <v>0</v>
      </c>
      <c r="P106" s="8">
        <f t="shared" si="17"/>
        <v>0</v>
      </c>
      <c r="Q106" s="8">
        <f t="shared" si="18"/>
        <v>0</v>
      </c>
      <c r="R106" s="8">
        <f t="shared" si="19"/>
        <v>0</v>
      </c>
      <c r="S106" s="8">
        <f t="shared" si="12"/>
        <v>1</v>
      </c>
      <c r="T106" s="8">
        <f t="shared" si="20"/>
        <v>1</v>
      </c>
    </row>
    <row r="107" spans="2:20" ht="15" customHeight="1" x14ac:dyDescent="0.25">
      <c r="B107" s="76" t="str">
        <f t="shared" si="21"/>
        <v>!!!</v>
      </c>
      <c r="C107" s="303" t="str">
        <f>IF(LEN($E107)&gt;0,VLOOKUP(TEXT($E107,0),'Angaben Stationen'!$E$14:$V$213,17,0),"")</f>
        <v/>
      </c>
      <c r="D107" s="237" t="str">
        <f>IF(LEN($E107)&gt;0,VLOOKUP(TEXT($E107,0),'Angaben Stationen'!$E$14:$V$213,18,0),"")</f>
        <v/>
      </c>
      <c r="E107" s="345"/>
      <c r="F107" s="238"/>
      <c r="G107" s="239"/>
      <c r="H107" s="158"/>
      <c r="M107" s="8">
        <f t="shared" si="14"/>
        <v>0</v>
      </c>
      <c r="N107" s="8">
        <f t="shared" si="15"/>
        <v>0</v>
      </c>
      <c r="O107" s="8">
        <f t="shared" si="16"/>
        <v>0</v>
      </c>
      <c r="P107" s="8">
        <f t="shared" si="17"/>
        <v>0</v>
      </c>
      <c r="Q107" s="8">
        <f t="shared" si="18"/>
        <v>0</v>
      </c>
      <c r="R107" s="8">
        <f t="shared" si="19"/>
        <v>0</v>
      </c>
      <c r="S107" s="8">
        <f t="shared" si="12"/>
        <v>1</v>
      </c>
      <c r="T107" s="8">
        <f t="shared" si="20"/>
        <v>1</v>
      </c>
    </row>
    <row r="108" spans="2:20" ht="15" customHeight="1" x14ac:dyDescent="0.25">
      <c r="B108" s="76" t="str">
        <f t="shared" si="21"/>
        <v>!!!</v>
      </c>
      <c r="C108" s="303" t="str">
        <f>IF(LEN($E108)&gt;0,VLOOKUP(TEXT($E108,0),'Angaben Stationen'!$E$14:$V$213,17,0),"")</f>
        <v/>
      </c>
      <c r="D108" s="237" t="str">
        <f>IF(LEN($E108)&gt;0,VLOOKUP(TEXT($E108,0),'Angaben Stationen'!$E$14:$V$213,18,0),"")</f>
        <v/>
      </c>
      <c r="E108" s="345"/>
      <c r="F108" s="238"/>
      <c r="G108" s="239"/>
      <c r="H108" s="158"/>
      <c r="M108" s="8">
        <f t="shared" si="14"/>
        <v>0</v>
      </c>
      <c r="N108" s="8">
        <f t="shared" si="15"/>
        <v>0</v>
      </c>
      <c r="O108" s="8">
        <f t="shared" si="16"/>
        <v>0</v>
      </c>
      <c r="P108" s="8">
        <f t="shared" si="17"/>
        <v>0</v>
      </c>
      <c r="Q108" s="8">
        <f t="shared" si="18"/>
        <v>0</v>
      </c>
      <c r="R108" s="8">
        <f t="shared" si="19"/>
        <v>0</v>
      </c>
      <c r="S108" s="8">
        <f t="shared" si="12"/>
        <v>1</v>
      </c>
      <c r="T108" s="8">
        <f t="shared" si="20"/>
        <v>1</v>
      </c>
    </row>
    <row r="109" spans="2:20" ht="15" customHeight="1" x14ac:dyDescent="0.25">
      <c r="B109" s="76" t="str">
        <f t="shared" si="21"/>
        <v>!!!</v>
      </c>
      <c r="C109" s="303" t="str">
        <f>IF(LEN($E109)&gt;0,VLOOKUP(TEXT($E109,0),'Angaben Stationen'!$E$14:$V$213,17,0),"")</f>
        <v/>
      </c>
      <c r="D109" s="237" t="str">
        <f>IF(LEN($E109)&gt;0,VLOOKUP(TEXT($E109,0),'Angaben Stationen'!$E$14:$V$213,18,0),"")</f>
        <v/>
      </c>
      <c r="E109" s="345"/>
      <c r="F109" s="238"/>
      <c r="G109" s="239"/>
      <c r="H109" s="158"/>
      <c r="M109" s="8">
        <f t="shared" si="14"/>
        <v>0</v>
      </c>
      <c r="N109" s="8">
        <f t="shared" si="15"/>
        <v>0</v>
      </c>
      <c r="O109" s="8">
        <f t="shared" si="16"/>
        <v>0</v>
      </c>
      <c r="P109" s="8">
        <f t="shared" si="17"/>
        <v>0</v>
      </c>
      <c r="Q109" s="8">
        <f t="shared" si="18"/>
        <v>0</v>
      </c>
      <c r="R109" s="8">
        <f t="shared" si="19"/>
        <v>0</v>
      </c>
      <c r="S109" s="8">
        <f t="shared" si="12"/>
        <v>1</v>
      </c>
      <c r="T109" s="8">
        <f t="shared" si="20"/>
        <v>1</v>
      </c>
    </row>
    <row r="110" spans="2:20" ht="15" customHeight="1" x14ac:dyDescent="0.25">
      <c r="B110" s="76" t="str">
        <f t="shared" si="21"/>
        <v>!!!</v>
      </c>
      <c r="C110" s="303" t="str">
        <f>IF(LEN($E110)&gt;0,VLOOKUP(TEXT($E110,0),'Angaben Stationen'!$E$14:$V$213,17,0),"")</f>
        <v/>
      </c>
      <c r="D110" s="237" t="str">
        <f>IF(LEN($E110)&gt;0,VLOOKUP(TEXT($E110,0),'Angaben Stationen'!$E$14:$V$213,18,0),"")</f>
        <v/>
      </c>
      <c r="E110" s="345"/>
      <c r="F110" s="238"/>
      <c r="G110" s="239"/>
      <c r="H110" s="158"/>
      <c r="M110" s="8">
        <f t="shared" si="14"/>
        <v>0</v>
      </c>
      <c r="N110" s="8">
        <f t="shared" si="15"/>
        <v>0</v>
      </c>
      <c r="O110" s="8">
        <f t="shared" si="16"/>
        <v>0</v>
      </c>
      <c r="P110" s="8">
        <f t="shared" si="17"/>
        <v>0</v>
      </c>
      <c r="Q110" s="8">
        <f t="shared" si="18"/>
        <v>0</v>
      </c>
      <c r="R110" s="8">
        <f t="shared" si="19"/>
        <v>0</v>
      </c>
      <c r="S110" s="8">
        <f t="shared" si="12"/>
        <v>1</v>
      </c>
      <c r="T110" s="8">
        <f t="shared" si="20"/>
        <v>1</v>
      </c>
    </row>
    <row r="111" spans="2:20" ht="15" customHeight="1" x14ac:dyDescent="0.25">
      <c r="B111" s="76" t="str">
        <f t="shared" si="21"/>
        <v>!!!</v>
      </c>
      <c r="C111" s="303" t="str">
        <f>IF(LEN($E111)&gt;0,VLOOKUP(TEXT($E111,0),'Angaben Stationen'!$E$14:$V$213,17,0),"")</f>
        <v/>
      </c>
      <c r="D111" s="237" t="str">
        <f>IF(LEN($E111)&gt;0,VLOOKUP(TEXT($E111,0),'Angaben Stationen'!$E$14:$V$213,18,0),"")</f>
        <v/>
      </c>
      <c r="E111" s="345"/>
      <c r="F111" s="238"/>
      <c r="G111" s="239"/>
      <c r="H111" s="158"/>
      <c r="M111" s="8">
        <f t="shared" si="14"/>
        <v>0</v>
      </c>
      <c r="N111" s="8">
        <f t="shared" si="15"/>
        <v>0</v>
      </c>
      <c r="O111" s="8">
        <f t="shared" si="16"/>
        <v>0</v>
      </c>
      <c r="P111" s="8">
        <f t="shared" si="17"/>
        <v>0</v>
      </c>
      <c r="Q111" s="8">
        <f t="shared" si="18"/>
        <v>0</v>
      </c>
      <c r="R111" s="8">
        <f t="shared" si="19"/>
        <v>0</v>
      </c>
      <c r="S111" s="8">
        <f t="shared" ref="S111:S142" si="22">IF(LEN(H112)&gt;0,0,1)</f>
        <v>1</v>
      </c>
      <c r="T111" s="8">
        <f t="shared" si="20"/>
        <v>1</v>
      </c>
    </row>
    <row r="112" spans="2:20" ht="15" customHeight="1" x14ac:dyDescent="0.25">
      <c r="B112" s="76" t="str">
        <f t="shared" si="21"/>
        <v>!!!</v>
      </c>
      <c r="C112" s="303" t="str">
        <f>IF(LEN($E112)&gt;0,VLOOKUP(TEXT($E112,0),'Angaben Stationen'!$E$14:$V$213,17,0),"")</f>
        <v/>
      </c>
      <c r="D112" s="237" t="str">
        <f>IF(LEN($E112)&gt;0,VLOOKUP(TEXT($E112,0),'Angaben Stationen'!$E$14:$V$213,18,0),"")</f>
        <v/>
      </c>
      <c r="E112" s="345"/>
      <c r="F112" s="238"/>
      <c r="G112" s="239"/>
      <c r="H112" s="158"/>
      <c r="M112" s="8">
        <f t="shared" si="14"/>
        <v>0</v>
      </c>
      <c r="N112" s="8">
        <f t="shared" si="15"/>
        <v>0</v>
      </c>
      <c r="O112" s="8">
        <f t="shared" si="16"/>
        <v>0</v>
      </c>
      <c r="P112" s="8">
        <f t="shared" si="17"/>
        <v>0</v>
      </c>
      <c r="Q112" s="8">
        <f t="shared" si="18"/>
        <v>0</v>
      </c>
      <c r="R112" s="8">
        <f t="shared" si="19"/>
        <v>0</v>
      </c>
      <c r="S112" s="8">
        <f t="shared" si="22"/>
        <v>1</v>
      </c>
      <c r="T112" s="8">
        <f t="shared" si="20"/>
        <v>1</v>
      </c>
    </row>
    <row r="113" spans="2:20" ht="15" customHeight="1" x14ac:dyDescent="0.25">
      <c r="B113" s="76" t="str">
        <f t="shared" si="21"/>
        <v>!!!</v>
      </c>
      <c r="C113" s="303" t="str">
        <f>IF(LEN($E113)&gt;0,VLOOKUP(TEXT($E113,0),'Angaben Stationen'!$E$14:$V$213,17,0),"")</f>
        <v/>
      </c>
      <c r="D113" s="237" t="str">
        <f>IF(LEN($E113)&gt;0,VLOOKUP(TEXT($E113,0),'Angaben Stationen'!$E$14:$V$213,18,0),"")</f>
        <v/>
      </c>
      <c r="E113" s="345"/>
      <c r="F113" s="238"/>
      <c r="G113" s="239"/>
      <c r="H113" s="158"/>
      <c r="M113" s="8">
        <f t="shared" si="14"/>
        <v>0</v>
      </c>
      <c r="N113" s="8">
        <f t="shared" si="15"/>
        <v>0</v>
      </c>
      <c r="O113" s="8">
        <f t="shared" si="16"/>
        <v>0</v>
      </c>
      <c r="P113" s="8">
        <f t="shared" si="17"/>
        <v>0</v>
      </c>
      <c r="Q113" s="8">
        <f t="shared" si="18"/>
        <v>0</v>
      </c>
      <c r="R113" s="8">
        <f t="shared" si="19"/>
        <v>0</v>
      </c>
      <c r="S113" s="8">
        <f t="shared" si="22"/>
        <v>1</v>
      </c>
      <c r="T113" s="8">
        <f t="shared" si="20"/>
        <v>1</v>
      </c>
    </row>
    <row r="114" spans="2:20" ht="15" customHeight="1" x14ac:dyDescent="0.25">
      <c r="B114" s="76" t="str">
        <f t="shared" si="21"/>
        <v>!!!</v>
      </c>
      <c r="C114" s="303" t="str">
        <f>IF(LEN($E114)&gt;0,VLOOKUP(TEXT($E114,0),'Angaben Stationen'!$E$14:$V$213,17,0),"")</f>
        <v/>
      </c>
      <c r="D114" s="237" t="str">
        <f>IF(LEN($E114)&gt;0,VLOOKUP(TEXT($E114,0),'Angaben Stationen'!$E$14:$V$213,18,0),"")</f>
        <v/>
      </c>
      <c r="E114" s="345"/>
      <c r="F114" s="238"/>
      <c r="G114" s="239"/>
      <c r="H114" s="158"/>
      <c r="M114" s="8">
        <f t="shared" si="14"/>
        <v>0</v>
      </c>
      <c r="N114" s="8">
        <f t="shared" si="15"/>
        <v>0</v>
      </c>
      <c r="O114" s="8">
        <f t="shared" si="16"/>
        <v>0</v>
      </c>
      <c r="P114" s="8">
        <f t="shared" si="17"/>
        <v>0</v>
      </c>
      <c r="Q114" s="8">
        <f t="shared" si="18"/>
        <v>0</v>
      </c>
      <c r="R114" s="8">
        <f t="shared" si="19"/>
        <v>0</v>
      </c>
      <c r="S114" s="8">
        <f t="shared" si="22"/>
        <v>1</v>
      </c>
      <c r="T114" s="8">
        <f t="shared" si="20"/>
        <v>1</v>
      </c>
    </row>
    <row r="115" spans="2:20" ht="15" customHeight="1" x14ac:dyDescent="0.25">
      <c r="B115" s="76" t="str">
        <f t="shared" si="21"/>
        <v>!!!</v>
      </c>
      <c r="C115" s="303" t="str">
        <f>IF(LEN($E115)&gt;0,VLOOKUP(TEXT($E115,0),'Angaben Stationen'!$E$14:$V$213,17,0),"")</f>
        <v/>
      </c>
      <c r="D115" s="237" t="str">
        <f>IF(LEN($E115)&gt;0,VLOOKUP(TEXT($E115,0),'Angaben Stationen'!$E$14:$V$213,18,0),"")</f>
        <v/>
      </c>
      <c r="E115" s="345"/>
      <c r="F115" s="238"/>
      <c r="G115" s="239"/>
      <c r="H115" s="158"/>
      <c r="M115" s="8">
        <f t="shared" si="14"/>
        <v>0</v>
      </c>
      <c r="N115" s="8">
        <f t="shared" si="15"/>
        <v>0</v>
      </c>
      <c r="O115" s="8">
        <f t="shared" si="16"/>
        <v>0</v>
      </c>
      <c r="P115" s="8">
        <f t="shared" si="17"/>
        <v>0</v>
      </c>
      <c r="Q115" s="8">
        <f t="shared" si="18"/>
        <v>0</v>
      </c>
      <c r="R115" s="8">
        <f t="shared" si="19"/>
        <v>0</v>
      </c>
      <c r="S115" s="8">
        <f t="shared" si="22"/>
        <v>1</v>
      </c>
      <c r="T115" s="8">
        <f t="shared" si="20"/>
        <v>1</v>
      </c>
    </row>
    <row r="116" spans="2:20" ht="15" customHeight="1" x14ac:dyDescent="0.25">
      <c r="B116" s="76" t="str">
        <f t="shared" si="21"/>
        <v>!!!</v>
      </c>
      <c r="C116" s="303" t="str">
        <f>IF(LEN($E116)&gt;0,VLOOKUP(TEXT($E116,0),'Angaben Stationen'!$E$14:$V$213,17,0),"")</f>
        <v/>
      </c>
      <c r="D116" s="237" t="str">
        <f>IF(LEN($E116)&gt;0,VLOOKUP(TEXT($E116,0),'Angaben Stationen'!$E$14:$V$213,18,0),"")</f>
        <v/>
      </c>
      <c r="E116" s="345"/>
      <c r="F116" s="238"/>
      <c r="G116" s="239"/>
      <c r="H116" s="158"/>
      <c r="M116" s="8">
        <f t="shared" si="14"/>
        <v>0</v>
      </c>
      <c r="N116" s="8">
        <f t="shared" si="15"/>
        <v>0</v>
      </c>
      <c r="O116" s="8">
        <f t="shared" si="16"/>
        <v>0</v>
      </c>
      <c r="P116" s="8">
        <f t="shared" si="17"/>
        <v>0</v>
      </c>
      <c r="Q116" s="8">
        <f t="shared" si="18"/>
        <v>0</v>
      </c>
      <c r="R116" s="8">
        <f t="shared" si="19"/>
        <v>0</v>
      </c>
      <c r="S116" s="8">
        <f t="shared" si="22"/>
        <v>1</v>
      </c>
      <c r="T116" s="8">
        <f t="shared" si="20"/>
        <v>1</v>
      </c>
    </row>
    <row r="117" spans="2:20" ht="15" customHeight="1" x14ac:dyDescent="0.25">
      <c r="B117" s="76" t="str">
        <f t="shared" si="21"/>
        <v>!!!</v>
      </c>
      <c r="C117" s="303" t="str">
        <f>IF(LEN($E117)&gt;0,VLOOKUP(TEXT($E117,0),'Angaben Stationen'!$E$14:$V$213,17,0),"")</f>
        <v/>
      </c>
      <c r="D117" s="237" t="str">
        <f>IF(LEN($E117)&gt;0,VLOOKUP(TEXT($E117,0),'Angaben Stationen'!$E$14:$V$213,18,0),"")</f>
        <v/>
      </c>
      <c r="E117" s="345"/>
      <c r="F117" s="238"/>
      <c r="G117" s="239"/>
      <c r="H117" s="158"/>
      <c r="M117" s="8">
        <f t="shared" si="14"/>
        <v>0</v>
      </c>
      <c r="N117" s="8">
        <f t="shared" si="15"/>
        <v>0</v>
      </c>
      <c r="O117" s="8">
        <f t="shared" si="16"/>
        <v>0</v>
      </c>
      <c r="P117" s="8">
        <f t="shared" si="17"/>
        <v>0</v>
      </c>
      <c r="Q117" s="8">
        <f t="shared" si="18"/>
        <v>0</v>
      </c>
      <c r="R117" s="8">
        <f t="shared" si="19"/>
        <v>0</v>
      </c>
      <c r="S117" s="8">
        <f t="shared" si="22"/>
        <v>1</v>
      </c>
      <c r="T117" s="8">
        <f t="shared" si="20"/>
        <v>1</v>
      </c>
    </row>
    <row r="118" spans="2:20" ht="15" customHeight="1" x14ac:dyDescent="0.25">
      <c r="B118" s="76" t="str">
        <f t="shared" si="21"/>
        <v>!!!</v>
      </c>
      <c r="C118" s="303" t="str">
        <f>IF(LEN($E118)&gt;0,VLOOKUP(TEXT($E118,0),'Angaben Stationen'!$E$14:$V$213,17,0),"")</f>
        <v/>
      </c>
      <c r="D118" s="237" t="str">
        <f>IF(LEN($E118)&gt;0,VLOOKUP(TEXT($E118,0),'Angaben Stationen'!$E$14:$V$213,18,0),"")</f>
        <v/>
      </c>
      <c r="E118" s="345"/>
      <c r="F118" s="238"/>
      <c r="G118" s="239"/>
      <c r="H118" s="158"/>
      <c r="M118" s="8">
        <f t="shared" si="14"/>
        <v>0</v>
      </c>
      <c r="N118" s="8">
        <f t="shared" si="15"/>
        <v>0</v>
      </c>
      <c r="O118" s="8">
        <f t="shared" si="16"/>
        <v>0</v>
      </c>
      <c r="P118" s="8">
        <f t="shared" si="17"/>
        <v>0</v>
      </c>
      <c r="Q118" s="8">
        <f t="shared" si="18"/>
        <v>0</v>
      </c>
      <c r="R118" s="8">
        <f t="shared" si="19"/>
        <v>0</v>
      </c>
      <c r="S118" s="8">
        <f t="shared" si="22"/>
        <v>1</v>
      </c>
      <c r="T118" s="8">
        <f t="shared" si="20"/>
        <v>1</v>
      </c>
    </row>
    <row r="119" spans="2:20" ht="15" customHeight="1" x14ac:dyDescent="0.25">
      <c r="B119" s="76" t="str">
        <f t="shared" si="21"/>
        <v>!!!</v>
      </c>
      <c r="C119" s="303" t="str">
        <f>IF(LEN($E119)&gt;0,VLOOKUP(TEXT($E119,0),'Angaben Stationen'!$E$14:$V$213,17,0),"")</f>
        <v/>
      </c>
      <c r="D119" s="237" t="str">
        <f>IF(LEN($E119)&gt;0,VLOOKUP(TEXT($E119,0),'Angaben Stationen'!$E$14:$V$213,18,0),"")</f>
        <v/>
      </c>
      <c r="E119" s="345"/>
      <c r="F119" s="238"/>
      <c r="G119" s="239"/>
      <c r="H119" s="158"/>
      <c r="M119" s="8">
        <f t="shared" si="14"/>
        <v>0</v>
      </c>
      <c r="N119" s="8">
        <f t="shared" si="15"/>
        <v>0</v>
      </c>
      <c r="O119" s="8">
        <f t="shared" si="16"/>
        <v>0</v>
      </c>
      <c r="P119" s="8">
        <f t="shared" si="17"/>
        <v>0</v>
      </c>
      <c r="Q119" s="8">
        <f t="shared" si="18"/>
        <v>0</v>
      </c>
      <c r="R119" s="8">
        <f t="shared" si="19"/>
        <v>0</v>
      </c>
      <c r="S119" s="8">
        <f t="shared" si="22"/>
        <v>1</v>
      </c>
      <c r="T119" s="8">
        <f t="shared" si="20"/>
        <v>1</v>
      </c>
    </row>
    <row r="120" spans="2:20" ht="15" customHeight="1" x14ac:dyDescent="0.25">
      <c r="B120" s="76" t="str">
        <f t="shared" si="21"/>
        <v>!!!</v>
      </c>
      <c r="C120" s="303" t="str">
        <f>IF(LEN($E120)&gt;0,VLOOKUP(TEXT($E120,0),'Angaben Stationen'!$E$14:$V$213,17,0),"")</f>
        <v/>
      </c>
      <c r="D120" s="237" t="str">
        <f>IF(LEN($E120)&gt;0,VLOOKUP(TEXT($E120,0),'Angaben Stationen'!$E$14:$V$213,18,0),"")</f>
        <v/>
      </c>
      <c r="E120" s="345"/>
      <c r="F120" s="238"/>
      <c r="G120" s="239"/>
      <c r="H120" s="158"/>
      <c r="M120" s="8">
        <f t="shared" si="14"/>
        <v>0</v>
      </c>
      <c r="N120" s="8">
        <f t="shared" si="15"/>
        <v>0</v>
      </c>
      <c r="O120" s="8">
        <f t="shared" si="16"/>
        <v>0</v>
      </c>
      <c r="P120" s="8">
        <f t="shared" si="17"/>
        <v>0</v>
      </c>
      <c r="Q120" s="8">
        <f t="shared" si="18"/>
        <v>0</v>
      </c>
      <c r="R120" s="8">
        <f t="shared" si="19"/>
        <v>0</v>
      </c>
      <c r="S120" s="8">
        <f t="shared" si="22"/>
        <v>1</v>
      </c>
      <c r="T120" s="8">
        <f t="shared" si="20"/>
        <v>1</v>
      </c>
    </row>
    <row r="121" spans="2:20" ht="15" customHeight="1" x14ac:dyDescent="0.25">
      <c r="B121" s="76" t="str">
        <f t="shared" si="21"/>
        <v>!!!</v>
      </c>
      <c r="C121" s="303" t="str">
        <f>IF(LEN($E121)&gt;0,VLOOKUP(TEXT($E121,0),'Angaben Stationen'!$E$14:$V$213,17,0),"")</f>
        <v/>
      </c>
      <c r="D121" s="237" t="str">
        <f>IF(LEN($E121)&gt;0,VLOOKUP(TEXT($E121,0),'Angaben Stationen'!$E$14:$V$213,18,0),"")</f>
        <v/>
      </c>
      <c r="E121" s="345"/>
      <c r="F121" s="238"/>
      <c r="G121" s="239"/>
      <c r="H121" s="158"/>
      <c r="M121" s="8">
        <f t="shared" si="14"/>
        <v>0</v>
      </c>
      <c r="N121" s="8">
        <f t="shared" si="15"/>
        <v>0</v>
      </c>
      <c r="O121" s="8">
        <f t="shared" si="16"/>
        <v>0</v>
      </c>
      <c r="P121" s="8">
        <f t="shared" si="17"/>
        <v>0</v>
      </c>
      <c r="Q121" s="8">
        <f t="shared" si="18"/>
        <v>0</v>
      </c>
      <c r="R121" s="8">
        <f t="shared" si="19"/>
        <v>0</v>
      </c>
      <c r="S121" s="8">
        <f t="shared" si="22"/>
        <v>1</v>
      </c>
      <c r="T121" s="8">
        <f t="shared" si="20"/>
        <v>1</v>
      </c>
    </row>
    <row r="122" spans="2:20" ht="15" customHeight="1" x14ac:dyDescent="0.25">
      <c r="B122" s="76" t="str">
        <f t="shared" si="21"/>
        <v>!!!</v>
      </c>
      <c r="C122" s="303" t="str">
        <f>IF(LEN($E122)&gt;0,VLOOKUP(TEXT($E122,0),'Angaben Stationen'!$E$14:$V$213,17,0),"")</f>
        <v/>
      </c>
      <c r="D122" s="237" t="str">
        <f>IF(LEN($E122)&gt;0,VLOOKUP(TEXT($E122,0),'Angaben Stationen'!$E$14:$V$213,18,0),"")</f>
        <v/>
      </c>
      <c r="E122" s="345"/>
      <c r="F122" s="238"/>
      <c r="G122" s="239"/>
      <c r="H122" s="158"/>
      <c r="M122" s="8">
        <f t="shared" si="14"/>
        <v>0</v>
      </c>
      <c r="N122" s="8">
        <f t="shared" si="15"/>
        <v>0</v>
      </c>
      <c r="O122" s="8">
        <f t="shared" si="16"/>
        <v>0</v>
      </c>
      <c r="P122" s="8">
        <f t="shared" si="17"/>
        <v>0</v>
      </c>
      <c r="Q122" s="8">
        <f t="shared" si="18"/>
        <v>0</v>
      </c>
      <c r="R122" s="8">
        <f t="shared" si="19"/>
        <v>0</v>
      </c>
      <c r="S122" s="8">
        <f t="shared" si="22"/>
        <v>1</v>
      </c>
      <c r="T122" s="8">
        <f t="shared" si="20"/>
        <v>1</v>
      </c>
    </row>
    <row r="123" spans="2:20" ht="15" customHeight="1" x14ac:dyDescent="0.25">
      <c r="B123" s="76" t="str">
        <f t="shared" si="21"/>
        <v>!!!</v>
      </c>
      <c r="C123" s="303" t="str">
        <f>IF(LEN($E123)&gt;0,VLOOKUP(TEXT($E123,0),'Angaben Stationen'!$E$14:$V$213,17,0),"")</f>
        <v/>
      </c>
      <c r="D123" s="237" t="str">
        <f>IF(LEN($E123)&gt;0,VLOOKUP(TEXT($E123,0),'Angaben Stationen'!$E$14:$V$213,18,0),"")</f>
        <v/>
      </c>
      <c r="E123" s="345"/>
      <c r="F123" s="238"/>
      <c r="G123" s="239"/>
      <c r="H123" s="158"/>
      <c r="M123" s="8">
        <f t="shared" si="14"/>
        <v>0</v>
      </c>
      <c r="N123" s="8">
        <f t="shared" si="15"/>
        <v>0</v>
      </c>
      <c r="O123" s="8">
        <f t="shared" si="16"/>
        <v>0</v>
      </c>
      <c r="P123" s="8">
        <f t="shared" si="17"/>
        <v>0</v>
      </c>
      <c r="Q123" s="8">
        <f t="shared" si="18"/>
        <v>0</v>
      </c>
      <c r="R123" s="8">
        <f t="shared" si="19"/>
        <v>0</v>
      </c>
      <c r="S123" s="8">
        <f t="shared" si="22"/>
        <v>1</v>
      </c>
      <c r="T123" s="8">
        <f t="shared" si="20"/>
        <v>1</v>
      </c>
    </row>
    <row r="124" spans="2:20" ht="15" customHeight="1" x14ac:dyDescent="0.25">
      <c r="B124" s="76" t="str">
        <f t="shared" si="21"/>
        <v>!!!</v>
      </c>
      <c r="C124" s="303" t="str">
        <f>IF(LEN($E124)&gt;0,VLOOKUP(TEXT($E124,0),'Angaben Stationen'!$E$14:$V$213,17,0),"")</f>
        <v/>
      </c>
      <c r="D124" s="237" t="str">
        <f>IF(LEN($E124)&gt;0,VLOOKUP(TEXT($E124,0),'Angaben Stationen'!$E$14:$V$213,18,0),"")</f>
        <v/>
      </c>
      <c r="E124" s="345"/>
      <c r="F124" s="238"/>
      <c r="G124" s="239"/>
      <c r="H124" s="158"/>
      <c r="M124" s="8">
        <f t="shared" si="14"/>
        <v>0</v>
      </c>
      <c r="N124" s="8">
        <f t="shared" si="15"/>
        <v>0</v>
      </c>
      <c r="O124" s="8">
        <f t="shared" si="16"/>
        <v>0</v>
      </c>
      <c r="P124" s="8">
        <f t="shared" si="17"/>
        <v>0</v>
      </c>
      <c r="Q124" s="8">
        <f t="shared" si="18"/>
        <v>0</v>
      </c>
      <c r="R124" s="8">
        <f t="shared" si="19"/>
        <v>0</v>
      </c>
      <c r="S124" s="8">
        <f t="shared" si="22"/>
        <v>1</v>
      </c>
      <c r="T124" s="8">
        <f t="shared" si="20"/>
        <v>1</v>
      </c>
    </row>
    <row r="125" spans="2:20" ht="15" customHeight="1" x14ac:dyDescent="0.25">
      <c r="B125" s="76" t="str">
        <f t="shared" si="21"/>
        <v>!!!</v>
      </c>
      <c r="C125" s="303" t="str">
        <f>IF(LEN($E125)&gt;0,VLOOKUP(TEXT($E125,0),'Angaben Stationen'!$E$14:$V$213,17,0),"")</f>
        <v/>
      </c>
      <c r="D125" s="237" t="str">
        <f>IF(LEN($E125)&gt;0,VLOOKUP(TEXT($E125,0),'Angaben Stationen'!$E$14:$V$213,18,0),"")</f>
        <v/>
      </c>
      <c r="E125" s="345"/>
      <c r="F125" s="238"/>
      <c r="G125" s="239"/>
      <c r="H125" s="158"/>
      <c r="M125" s="8">
        <f t="shared" si="14"/>
        <v>0</v>
      </c>
      <c r="N125" s="8">
        <f t="shared" si="15"/>
        <v>0</v>
      </c>
      <c r="O125" s="8">
        <f t="shared" si="16"/>
        <v>0</v>
      </c>
      <c r="P125" s="8">
        <f t="shared" si="17"/>
        <v>0</v>
      </c>
      <c r="Q125" s="8">
        <f t="shared" si="18"/>
        <v>0</v>
      </c>
      <c r="R125" s="8">
        <f t="shared" si="19"/>
        <v>0</v>
      </c>
      <c r="S125" s="8">
        <f t="shared" si="22"/>
        <v>1</v>
      </c>
      <c r="T125" s="8">
        <f t="shared" si="20"/>
        <v>1</v>
      </c>
    </row>
    <row r="126" spans="2:20" ht="15" customHeight="1" x14ac:dyDescent="0.25">
      <c r="B126" s="76" t="str">
        <f t="shared" si="21"/>
        <v>!!!</v>
      </c>
      <c r="C126" s="303" t="str">
        <f>IF(LEN($E126)&gt;0,VLOOKUP(TEXT($E126,0),'Angaben Stationen'!$E$14:$V$213,17,0),"")</f>
        <v/>
      </c>
      <c r="D126" s="237" t="str">
        <f>IF(LEN($E126)&gt;0,VLOOKUP(TEXT($E126,0),'Angaben Stationen'!$E$14:$V$213,18,0),"")</f>
        <v/>
      </c>
      <c r="E126" s="345"/>
      <c r="F126" s="238"/>
      <c r="G126" s="239"/>
      <c r="H126" s="158"/>
      <c r="M126" s="8">
        <f t="shared" si="14"/>
        <v>0</v>
      </c>
      <c r="N126" s="8">
        <f t="shared" si="15"/>
        <v>0</v>
      </c>
      <c r="O126" s="8">
        <f t="shared" si="16"/>
        <v>0</v>
      </c>
      <c r="P126" s="8">
        <f t="shared" si="17"/>
        <v>0</v>
      </c>
      <c r="Q126" s="8">
        <f t="shared" si="18"/>
        <v>0</v>
      </c>
      <c r="R126" s="8">
        <f t="shared" si="19"/>
        <v>0</v>
      </c>
      <c r="S126" s="8">
        <f t="shared" si="22"/>
        <v>1</v>
      </c>
      <c r="T126" s="8">
        <f t="shared" si="20"/>
        <v>1</v>
      </c>
    </row>
    <row r="127" spans="2:20" ht="15" customHeight="1" x14ac:dyDescent="0.25">
      <c r="B127" s="76" t="str">
        <f t="shared" si="21"/>
        <v>!!!</v>
      </c>
      <c r="C127" s="303" t="str">
        <f>IF(LEN($E127)&gt;0,VLOOKUP(TEXT($E127,0),'Angaben Stationen'!$E$14:$V$213,17,0),"")</f>
        <v/>
      </c>
      <c r="D127" s="237" t="str">
        <f>IF(LEN($E127)&gt;0,VLOOKUP(TEXT($E127,0),'Angaben Stationen'!$E$14:$V$213,18,0),"")</f>
        <v/>
      </c>
      <c r="E127" s="345"/>
      <c r="F127" s="238"/>
      <c r="G127" s="239"/>
      <c r="H127" s="158"/>
      <c r="M127" s="8">
        <f t="shared" si="14"/>
        <v>0</v>
      </c>
      <c r="N127" s="8">
        <f t="shared" si="15"/>
        <v>0</v>
      </c>
      <c r="O127" s="8">
        <f t="shared" si="16"/>
        <v>0</v>
      </c>
      <c r="P127" s="8">
        <f t="shared" si="17"/>
        <v>0</v>
      </c>
      <c r="Q127" s="8">
        <f t="shared" si="18"/>
        <v>0</v>
      </c>
      <c r="R127" s="8">
        <f t="shared" si="19"/>
        <v>0</v>
      </c>
      <c r="S127" s="8">
        <f t="shared" si="22"/>
        <v>1</v>
      </c>
      <c r="T127" s="8">
        <f t="shared" si="20"/>
        <v>1</v>
      </c>
    </row>
    <row r="128" spans="2:20" ht="15" customHeight="1" x14ac:dyDescent="0.25">
      <c r="B128" s="76" t="str">
        <f t="shared" si="21"/>
        <v>!!!</v>
      </c>
      <c r="C128" s="303" t="str">
        <f>IF(LEN($E128)&gt;0,VLOOKUP(TEXT($E128,0),'Angaben Stationen'!$E$14:$V$213,17,0),"")</f>
        <v/>
      </c>
      <c r="D128" s="237" t="str">
        <f>IF(LEN($E128)&gt;0,VLOOKUP(TEXT($E128,0),'Angaben Stationen'!$E$14:$V$213,18,0),"")</f>
        <v/>
      </c>
      <c r="E128" s="345"/>
      <c r="F128" s="238"/>
      <c r="G128" s="239"/>
      <c r="H128" s="158"/>
      <c r="M128" s="8">
        <f t="shared" si="14"/>
        <v>0</v>
      </c>
      <c r="N128" s="8">
        <f t="shared" si="15"/>
        <v>0</v>
      </c>
      <c r="O128" s="8">
        <f t="shared" si="16"/>
        <v>0</v>
      </c>
      <c r="P128" s="8">
        <f t="shared" si="17"/>
        <v>0</v>
      </c>
      <c r="Q128" s="8">
        <f t="shared" si="18"/>
        <v>0</v>
      </c>
      <c r="R128" s="8">
        <f t="shared" si="19"/>
        <v>0</v>
      </c>
      <c r="S128" s="8">
        <f t="shared" si="22"/>
        <v>1</v>
      </c>
      <c r="T128" s="8">
        <f t="shared" si="20"/>
        <v>1</v>
      </c>
    </row>
    <row r="129" spans="2:20" ht="15" customHeight="1" x14ac:dyDescent="0.25">
      <c r="B129" s="76" t="str">
        <f t="shared" si="21"/>
        <v>!!!</v>
      </c>
      <c r="C129" s="303" t="str">
        <f>IF(LEN($E129)&gt;0,VLOOKUP(TEXT($E129,0),'Angaben Stationen'!$E$14:$V$213,17,0),"")</f>
        <v/>
      </c>
      <c r="D129" s="237" t="str">
        <f>IF(LEN($E129)&gt;0,VLOOKUP(TEXT($E129,0),'Angaben Stationen'!$E$14:$V$213,18,0),"")</f>
        <v/>
      </c>
      <c r="E129" s="345"/>
      <c r="F129" s="238"/>
      <c r="G129" s="239"/>
      <c r="H129" s="158"/>
      <c r="M129" s="8">
        <f t="shared" si="14"/>
        <v>0</v>
      </c>
      <c r="N129" s="8">
        <f t="shared" si="15"/>
        <v>0</v>
      </c>
      <c r="O129" s="8">
        <f t="shared" si="16"/>
        <v>0</v>
      </c>
      <c r="P129" s="8">
        <f t="shared" si="17"/>
        <v>0</v>
      </c>
      <c r="Q129" s="8">
        <f t="shared" si="18"/>
        <v>0</v>
      </c>
      <c r="R129" s="8">
        <f t="shared" si="19"/>
        <v>0</v>
      </c>
      <c r="S129" s="8">
        <f t="shared" si="22"/>
        <v>1</v>
      </c>
      <c r="T129" s="8">
        <f t="shared" si="20"/>
        <v>1</v>
      </c>
    </row>
    <row r="130" spans="2:20" ht="15" customHeight="1" x14ac:dyDescent="0.25">
      <c r="B130" s="76" t="str">
        <f t="shared" si="21"/>
        <v>!!!</v>
      </c>
      <c r="C130" s="303" t="str">
        <f>IF(LEN($E130)&gt;0,VLOOKUP(TEXT($E130,0),'Angaben Stationen'!$E$14:$V$213,17,0),"")</f>
        <v/>
      </c>
      <c r="D130" s="237" t="str">
        <f>IF(LEN($E130)&gt;0,VLOOKUP(TEXT($E130,0),'Angaben Stationen'!$E$14:$V$213,18,0),"")</f>
        <v/>
      </c>
      <c r="E130" s="345"/>
      <c r="F130" s="238"/>
      <c r="G130" s="239"/>
      <c r="H130" s="158"/>
      <c r="M130" s="8">
        <f t="shared" si="14"/>
        <v>0</v>
      </c>
      <c r="N130" s="8">
        <f t="shared" si="15"/>
        <v>0</v>
      </c>
      <c r="O130" s="8">
        <f t="shared" si="16"/>
        <v>0</v>
      </c>
      <c r="P130" s="8">
        <f t="shared" si="17"/>
        <v>0</v>
      </c>
      <c r="Q130" s="8">
        <f t="shared" si="18"/>
        <v>0</v>
      </c>
      <c r="R130" s="8">
        <f t="shared" si="19"/>
        <v>0</v>
      </c>
      <c r="S130" s="8">
        <f t="shared" si="22"/>
        <v>1</v>
      </c>
      <c r="T130" s="8">
        <f t="shared" si="20"/>
        <v>1</v>
      </c>
    </row>
    <row r="131" spans="2:20" ht="15" customHeight="1" x14ac:dyDescent="0.25">
      <c r="B131" s="76" t="str">
        <f t="shared" si="21"/>
        <v>!!!</v>
      </c>
      <c r="C131" s="303" t="str">
        <f>IF(LEN($E131)&gt;0,VLOOKUP(TEXT($E131,0),'Angaben Stationen'!$E$14:$V$213,17,0),"")</f>
        <v/>
      </c>
      <c r="D131" s="237" t="str">
        <f>IF(LEN($E131)&gt;0,VLOOKUP(TEXT($E131,0),'Angaben Stationen'!$E$14:$V$213,18,0),"")</f>
        <v/>
      </c>
      <c r="E131" s="345"/>
      <c r="F131" s="238"/>
      <c r="G131" s="239"/>
      <c r="H131" s="158"/>
      <c r="M131" s="8">
        <f t="shared" si="14"/>
        <v>0</v>
      </c>
      <c r="N131" s="8">
        <f t="shared" si="15"/>
        <v>0</v>
      </c>
      <c r="O131" s="8">
        <f t="shared" si="16"/>
        <v>0</v>
      </c>
      <c r="P131" s="8">
        <f t="shared" si="17"/>
        <v>0</v>
      </c>
      <c r="Q131" s="8">
        <f t="shared" si="18"/>
        <v>0</v>
      </c>
      <c r="R131" s="8">
        <f t="shared" si="19"/>
        <v>0</v>
      </c>
      <c r="S131" s="8">
        <f t="shared" si="22"/>
        <v>1</v>
      </c>
      <c r="T131" s="8">
        <f t="shared" si="20"/>
        <v>1</v>
      </c>
    </row>
    <row r="132" spans="2:20" ht="15" customHeight="1" x14ac:dyDescent="0.25">
      <c r="B132" s="76" t="str">
        <f t="shared" si="21"/>
        <v>!!!</v>
      </c>
      <c r="C132" s="303" t="str">
        <f>IF(LEN($E132)&gt;0,VLOOKUP(TEXT($E132,0),'Angaben Stationen'!$E$14:$V$213,17,0),"")</f>
        <v/>
      </c>
      <c r="D132" s="237" t="str">
        <f>IF(LEN($E132)&gt;0,VLOOKUP(TEXT($E132,0),'Angaben Stationen'!$E$14:$V$213,18,0),"")</f>
        <v/>
      </c>
      <c r="E132" s="345"/>
      <c r="F132" s="238"/>
      <c r="G132" s="239"/>
      <c r="H132" s="158"/>
      <c r="M132" s="8">
        <f t="shared" si="14"/>
        <v>0</v>
      </c>
      <c r="N132" s="8">
        <f t="shared" si="15"/>
        <v>0</v>
      </c>
      <c r="O132" s="8">
        <f t="shared" si="16"/>
        <v>0</v>
      </c>
      <c r="P132" s="8">
        <f t="shared" si="17"/>
        <v>0</v>
      </c>
      <c r="Q132" s="8">
        <f t="shared" si="18"/>
        <v>0</v>
      </c>
      <c r="R132" s="8">
        <f t="shared" si="19"/>
        <v>0</v>
      </c>
      <c r="S132" s="8">
        <f t="shared" si="22"/>
        <v>1</v>
      </c>
      <c r="T132" s="8">
        <f t="shared" si="20"/>
        <v>1</v>
      </c>
    </row>
    <row r="133" spans="2:20" ht="15" customHeight="1" x14ac:dyDescent="0.25">
      <c r="B133" s="76" t="str">
        <f t="shared" si="21"/>
        <v>!!!</v>
      </c>
      <c r="C133" s="303" t="str">
        <f>IF(LEN($E133)&gt;0,VLOOKUP(TEXT($E133,0),'Angaben Stationen'!$E$14:$V$213,17,0),"")</f>
        <v/>
      </c>
      <c r="D133" s="237" t="str">
        <f>IF(LEN($E133)&gt;0,VLOOKUP(TEXT($E133,0),'Angaben Stationen'!$E$14:$V$213,18,0),"")</f>
        <v/>
      </c>
      <c r="E133" s="345"/>
      <c r="F133" s="238"/>
      <c r="G133" s="239"/>
      <c r="H133" s="158"/>
      <c r="M133" s="8">
        <f t="shared" si="14"/>
        <v>0</v>
      </c>
      <c r="N133" s="8">
        <f t="shared" si="15"/>
        <v>0</v>
      </c>
      <c r="O133" s="8">
        <f t="shared" si="16"/>
        <v>0</v>
      </c>
      <c r="P133" s="8">
        <f t="shared" si="17"/>
        <v>0</v>
      </c>
      <c r="Q133" s="8">
        <f t="shared" si="18"/>
        <v>0</v>
      </c>
      <c r="R133" s="8">
        <f t="shared" si="19"/>
        <v>0</v>
      </c>
      <c r="S133" s="8">
        <f t="shared" si="22"/>
        <v>1</v>
      </c>
      <c r="T133" s="8">
        <f t="shared" si="20"/>
        <v>1</v>
      </c>
    </row>
    <row r="134" spans="2:20" ht="15" customHeight="1" x14ac:dyDescent="0.25">
      <c r="B134" s="76" t="str">
        <f t="shared" si="21"/>
        <v>!!!</v>
      </c>
      <c r="C134" s="303" t="str">
        <f>IF(LEN($E134)&gt;0,VLOOKUP(TEXT($E134,0),'Angaben Stationen'!$E$14:$V$213,17,0),"")</f>
        <v/>
      </c>
      <c r="D134" s="237" t="str">
        <f>IF(LEN($E134)&gt;0,VLOOKUP(TEXT($E134,0),'Angaben Stationen'!$E$14:$V$213,18,0),"")</f>
        <v/>
      </c>
      <c r="E134" s="345"/>
      <c r="F134" s="238"/>
      <c r="G134" s="239"/>
      <c r="H134" s="158"/>
      <c r="M134" s="8">
        <f t="shared" si="14"/>
        <v>0</v>
      </c>
      <c r="N134" s="8">
        <f t="shared" si="15"/>
        <v>0</v>
      </c>
      <c r="O134" s="8">
        <f t="shared" si="16"/>
        <v>0</v>
      </c>
      <c r="P134" s="8">
        <f t="shared" si="17"/>
        <v>0</v>
      </c>
      <c r="Q134" s="8">
        <f t="shared" si="18"/>
        <v>0</v>
      </c>
      <c r="R134" s="8">
        <f t="shared" si="19"/>
        <v>0</v>
      </c>
      <c r="S134" s="8">
        <f t="shared" si="22"/>
        <v>1</v>
      </c>
      <c r="T134" s="8">
        <f t="shared" si="20"/>
        <v>1</v>
      </c>
    </row>
    <row r="135" spans="2:20" ht="15" customHeight="1" x14ac:dyDescent="0.25">
      <c r="B135" s="76" t="str">
        <f t="shared" si="21"/>
        <v>!!!</v>
      </c>
      <c r="C135" s="303" t="str">
        <f>IF(LEN($E135)&gt;0,VLOOKUP(TEXT($E135,0),'Angaben Stationen'!$E$14:$V$213,17,0),"")</f>
        <v/>
      </c>
      <c r="D135" s="237" t="str">
        <f>IF(LEN($E135)&gt;0,VLOOKUP(TEXT($E135,0),'Angaben Stationen'!$E$14:$V$213,18,0),"")</f>
        <v/>
      </c>
      <c r="E135" s="345"/>
      <c r="F135" s="238"/>
      <c r="G135" s="239"/>
      <c r="H135" s="158"/>
      <c r="M135" s="8">
        <f t="shared" si="14"/>
        <v>0</v>
      </c>
      <c r="N135" s="8">
        <f t="shared" si="15"/>
        <v>0</v>
      </c>
      <c r="O135" s="8">
        <f t="shared" si="16"/>
        <v>0</v>
      </c>
      <c r="P135" s="8">
        <f t="shared" si="17"/>
        <v>0</v>
      </c>
      <c r="Q135" s="8">
        <f t="shared" si="18"/>
        <v>0</v>
      </c>
      <c r="R135" s="8">
        <f t="shared" si="19"/>
        <v>0</v>
      </c>
      <c r="S135" s="8">
        <f t="shared" si="22"/>
        <v>1</v>
      </c>
      <c r="T135" s="8">
        <f t="shared" si="20"/>
        <v>1</v>
      </c>
    </row>
    <row r="136" spans="2:20" ht="15" customHeight="1" x14ac:dyDescent="0.25">
      <c r="B136" s="76" t="str">
        <f t="shared" si="21"/>
        <v>!!!</v>
      </c>
      <c r="C136" s="303" t="str">
        <f>IF(LEN($E136)&gt;0,VLOOKUP(TEXT($E136,0),'Angaben Stationen'!$E$14:$V$213,17,0),"")</f>
        <v/>
      </c>
      <c r="D136" s="237" t="str">
        <f>IF(LEN($E136)&gt;0,VLOOKUP(TEXT($E136,0),'Angaben Stationen'!$E$14:$V$213,18,0),"")</f>
        <v/>
      </c>
      <c r="E136" s="345"/>
      <c r="F136" s="238"/>
      <c r="G136" s="239"/>
      <c r="H136" s="158"/>
      <c r="M136" s="8">
        <f t="shared" si="14"/>
        <v>0</v>
      </c>
      <c r="N136" s="8">
        <f t="shared" si="15"/>
        <v>0</v>
      </c>
      <c r="O136" s="8">
        <f t="shared" si="16"/>
        <v>0</v>
      </c>
      <c r="P136" s="8">
        <f t="shared" si="17"/>
        <v>0</v>
      </c>
      <c r="Q136" s="8">
        <f t="shared" si="18"/>
        <v>0</v>
      </c>
      <c r="R136" s="8">
        <f t="shared" si="19"/>
        <v>0</v>
      </c>
      <c r="S136" s="8">
        <f t="shared" si="22"/>
        <v>1</v>
      </c>
      <c r="T136" s="8">
        <f t="shared" si="20"/>
        <v>1</v>
      </c>
    </row>
    <row r="137" spans="2:20" ht="15" customHeight="1" x14ac:dyDescent="0.25">
      <c r="B137" s="76" t="str">
        <f t="shared" si="21"/>
        <v>!!!</v>
      </c>
      <c r="C137" s="303" t="str">
        <f>IF(LEN($E137)&gt;0,VLOOKUP(TEXT($E137,0),'Angaben Stationen'!$E$14:$V$213,17,0),"")</f>
        <v/>
      </c>
      <c r="D137" s="237" t="str">
        <f>IF(LEN($E137)&gt;0,VLOOKUP(TEXT($E137,0),'Angaben Stationen'!$E$14:$V$213,18,0),"")</f>
        <v/>
      </c>
      <c r="E137" s="345"/>
      <c r="F137" s="238"/>
      <c r="G137" s="239"/>
      <c r="H137" s="158"/>
      <c r="M137" s="8">
        <f t="shared" si="14"/>
        <v>0</v>
      </c>
      <c r="N137" s="8">
        <f t="shared" si="15"/>
        <v>0</v>
      </c>
      <c r="O137" s="8">
        <f t="shared" si="16"/>
        <v>0</v>
      </c>
      <c r="P137" s="8">
        <f t="shared" si="17"/>
        <v>0</v>
      </c>
      <c r="Q137" s="8">
        <f t="shared" si="18"/>
        <v>0</v>
      </c>
      <c r="R137" s="8">
        <f t="shared" si="19"/>
        <v>0</v>
      </c>
      <c r="S137" s="8">
        <f t="shared" si="22"/>
        <v>1</v>
      </c>
      <c r="T137" s="8">
        <f t="shared" si="20"/>
        <v>1</v>
      </c>
    </row>
    <row r="138" spans="2:20" ht="15" customHeight="1" x14ac:dyDescent="0.25">
      <c r="B138" s="76" t="str">
        <f t="shared" si="21"/>
        <v>!!!</v>
      </c>
      <c r="C138" s="303" t="str">
        <f>IF(LEN($E138)&gt;0,VLOOKUP(TEXT($E138,0),'Angaben Stationen'!$E$14:$V$213,17,0),"")</f>
        <v/>
      </c>
      <c r="D138" s="237" t="str">
        <f>IF(LEN($E138)&gt;0,VLOOKUP(TEXT($E138,0),'Angaben Stationen'!$E$14:$V$213,18,0),"")</f>
        <v/>
      </c>
      <c r="E138" s="345"/>
      <c r="F138" s="238"/>
      <c r="G138" s="239"/>
      <c r="H138" s="158"/>
      <c r="M138" s="8">
        <f t="shared" si="14"/>
        <v>0</v>
      </c>
      <c r="N138" s="8">
        <f t="shared" si="15"/>
        <v>0</v>
      </c>
      <c r="O138" s="8">
        <f t="shared" si="16"/>
        <v>0</v>
      </c>
      <c r="P138" s="8">
        <f t="shared" si="17"/>
        <v>0</v>
      </c>
      <c r="Q138" s="8">
        <f t="shared" si="18"/>
        <v>0</v>
      </c>
      <c r="R138" s="8">
        <f t="shared" si="19"/>
        <v>0</v>
      </c>
      <c r="S138" s="8">
        <f t="shared" si="22"/>
        <v>1</v>
      </c>
      <c r="T138" s="8">
        <f t="shared" si="20"/>
        <v>1</v>
      </c>
    </row>
    <row r="139" spans="2:20" ht="15" customHeight="1" x14ac:dyDescent="0.25">
      <c r="B139" s="76" t="str">
        <f t="shared" si="21"/>
        <v>!!!</v>
      </c>
      <c r="C139" s="303" t="str">
        <f>IF(LEN($E139)&gt;0,VLOOKUP(TEXT($E139,0),'Angaben Stationen'!$E$14:$V$213,17,0),"")</f>
        <v/>
      </c>
      <c r="D139" s="237" t="str">
        <f>IF(LEN($E139)&gt;0,VLOOKUP(TEXT($E139,0),'Angaben Stationen'!$E$14:$V$213,18,0),"")</f>
        <v/>
      </c>
      <c r="E139" s="345"/>
      <c r="F139" s="238"/>
      <c r="G139" s="239"/>
      <c r="H139" s="158"/>
      <c r="M139" s="8">
        <f t="shared" si="14"/>
        <v>0</v>
      </c>
      <c r="N139" s="8">
        <f t="shared" si="15"/>
        <v>0</v>
      </c>
      <c r="O139" s="8">
        <f t="shared" si="16"/>
        <v>0</v>
      </c>
      <c r="P139" s="8">
        <f t="shared" si="17"/>
        <v>0</v>
      </c>
      <c r="Q139" s="8">
        <f t="shared" si="18"/>
        <v>0</v>
      </c>
      <c r="R139" s="8">
        <f t="shared" si="19"/>
        <v>0</v>
      </c>
      <c r="S139" s="8">
        <f t="shared" si="22"/>
        <v>1</v>
      </c>
      <c r="T139" s="8">
        <f t="shared" si="20"/>
        <v>1</v>
      </c>
    </row>
    <row r="140" spans="2:20" ht="15" customHeight="1" x14ac:dyDescent="0.25">
      <c r="B140" s="76" t="str">
        <f t="shared" si="21"/>
        <v>!!!</v>
      </c>
      <c r="C140" s="303" t="str">
        <f>IF(LEN($E140)&gt;0,VLOOKUP(TEXT($E140,0),'Angaben Stationen'!$E$14:$V$213,17,0),"")</f>
        <v/>
      </c>
      <c r="D140" s="237" t="str">
        <f>IF(LEN($E140)&gt;0,VLOOKUP(TEXT($E140,0),'Angaben Stationen'!$E$14:$V$213,18,0),"")</f>
        <v/>
      </c>
      <c r="E140" s="345"/>
      <c r="F140" s="238"/>
      <c r="G140" s="239"/>
      <c r="H140" s="158"/>
      <c r="M140" s="8">
        <f t="shared" si="14"/>
        <v>0</v>
      </c>
      <c r="N140" s="8">
        <f t="shared" si="15"/>
        <v>0</v>
      </c>
      <c r="O140" s="8">
        <f t="shared" si="16"/>
        <v>0</v>
      </c>
      <c r="P140" s="8">
        <f t="shared" si="17"/>
        <v>0</v>
      </c>
      <c r="Q140" s="8">
        <f t="shared" si="18"/>
        <v>0</v>
      </c>
      <c r="R140" s="8">
        <f t="shared" si="19"/>
        <v>0</v>
      </c>
      <c r="S140" s="8">
        <f t="shared" si="22"/>
        <v>1</v>
      </c>
      <c r="T140" s="8">
        <f t="shared" si="20"/>
        <v>1</v>
      </c>
    </row>
    <row r="141" spans="2:20" ht="15" customHeight="1" x14ac:dyDescent="0.25">
      <c r="B141" s="76" t="str">
        <f t="shared" si="21"/>
        <v>!!!</v>
      </c>
      <c r="C141" s="303" t="str">
        <f>IF(LEN($E141)&gt;0,VLOOKUP(TEXT($E141,0),'Angaben Stationen'!$E$14:$V$213,17,0),"")</f>
        <v/>
      </c>
      <c r="D141" s="237" t="str">
        <f>IF(LEN($E141)&gt;0,VLOOKUP(TEXT($E141,0),'Angaben Stationen'!$E$14:$V$213,18,0),"")</f>
        <v/>
      </c>
      <c r="E141" s="345"/>
      <c r="F141" s="238"/>
      <c r="G141" s="239"/>
      <c r="H141" s="158"/>
      <c r="M141" s="8">
        <f t="shared" si="14"/>
        <v>0</v>
      </c>
      <c r="N141" s="8">
        <f t="shared" si="15"/>
        <v>0</v>
      </c>
      <c r="O141" s="8">
        <f t="shared" si="16"/>
        <v>0</v>
      </c>
      <c r="P141" s="8">
        <f t="shared" si="17"/>
        <v>0</v>
      </c>
      <c r="Q141" s="8">
        <f t="shared" si="18"/>
        <v>0</v>
      </c>
      <c r="R141" s="8">
        <f t="shared" si="19"/>
        <v>0</v>
      </c>
      <c r="S141" s="8">
        <f t="shared" si="22"/>
        <v>1</v>
      </c>
      <c r="T141" s="8">
        <f t="shared" si="20"/>
        <v>1</v>
      </c>
    </row>
    <row r="142" spans="2:20" ht="15" customHeight="1" x14ac:dyDescent="0.25">
      <c r="B142" s="76" t="str">
        <f t="shared" si="21"/>
        <v>!!!</v>
      </c>
      <c r="C142" s="303" t="str">
        <f>IF(LEN($E142)&gt;0,VLOOKUP(TEXT($E142,0),'Angaben Stationen'!$E$14:$V$213,17,0),"")</f>
        <v/>
      </c>
      <c r="D142" s="237" t="str">
        <f>IF(LEN($E142)&gt;0,VLOOKUP(TEXT($E142,0),'Angaben Stationen'!$E$14:$V$213,18,0),"")</f>
        <v/>
      </c>
      <c r="E142" s="345"/>
      <c r="F142" s="238"/>
      <c r="G142" s="239"/>
      <c r="H142" s="158"/>
      <c r="M142" s="8">
        <f t="shared" si="14"/>
        <v>0</v>
      </c>
      <c r="N142" s="8">
        <f t="shared" si="15"/>
        <v>0</v>
      </c>
      <c r="O142" s="8">
        <f t="shared" si="16"/>
        <v>0</v>
      </c>
      <c r="P142" s="8">
        <f t="shared" si="17"/>
        <v>0</v>
      </c>
      <c r="Q142" s="8">
        <f t="shared" si="18"/>
        <v>0</v>
      </c>
      <c r="R142" s="8">
        <f t="shared" si="19"/>
        <v>0</v>
      </c>
      <c r="S142" s="8">
        <f t="shared" si="22"/>
        <v>1</v>
      </c>
      <c r="T142" s="8">
        <f t="shared" si="20"/>
        <v>1</v>
      </c>
    </row>
    <row r="143" spans="2:20" ht="15" customHeight="1" x14ac:dyDescent="0.25">
      <c r="B143" s="76" t="str">
        <f t="shared" si="21"/>
        <v>!!!</v>
      </c>
      <c r="C143" s="303" t="str">
        <f>IF(LEN($E143)&gt;0,VLOOKUP(TEXT($E143,0),'Angaben Stationen'!$E$14:$V$213,17,0),"")</f>
        <v/>
      </c>
      <c r="D143" s="237" t="str">
        <f>IF(LEN($E143)&gt;0,VLOOKUP(TEXT($E143,0),'Angaben Stationen'!$E$14:$V$213,18,0),"")</f>
        <v/>
      </c>
      <c r="E143" s="345"/>
      <c r="F143" s="238"/>
      <c r="G143" s="239"/>
      <c r="H143" s="158"/>
      <c r="M143" s="8">
        <f t="shared" si="14"/>
        <v>0</v>
      </c>
      <c r="N143" s="8">
        <f t="shared" si="15"/>
        <v>0</v>
      </c>
      <c r="O143" s="8">
        <f t="shared" si="16"/>
        <v>0</v>
      </c>
      <c r="P143" s="8">
        <f t="shared" si="17"/>
        <v>0</v>
      </c>
      <c r="Q143" s="8">
        <f t="shared" si="18"/>
        <v>0</v>
      </c>
      <c r="R143" s="8">
        <f t="shared" si="19"/>
        <v>0</v>
      </c>
      <c r="S143" s="8">
        <f t="shared" ref="S143:S174" si="23">IF(LEN(H144)&gt;0,0,1)</f>
        <v>1</v>
      </c>
      <c r="T143" s="8">
        <f t="shared" si="20"/>
        <v>1</v>
      </c>
    </row>
    <row r="144" spans="2:20" ht="15" customHeight="1" x14ac:dyDescent="0.25">
      <c r="B144" s="76" t="str">
        <f t="shared" si="21"/>
        <v>!!!</v>
      </c>
      <c r="C144" s="303" t="str">
        <f>IF(LEN($E144)&gt;0,VLOOKUP(TEXT($E144,0),'Angaben Stationen'!$E$14:$V$213,17,0),"")</f>
        <v/>
      </c>
      <c r="D144" s="237" t="str">
        <f>IF(LEN($E144)&gt;0,VLOOKUP(TEXT($E144,0),'Angaben Stationen'!$E$14:$V$213,18,0),"")</f>
        <v/>
      </c>
      <c r="E144" s="345"/>
      <c r="F144" s="238"/>
      <c r="G144" s="239"/>
      <c r="H144" s="158"/>
      <c r="M144" s="8">
        <f t="shared" ref="M144:M207" si="24">IF(LEN(B144)&gt;0,0,1)</f>
        <v>0</v>
      </c>
      <c r="N144" s="8">
        <f t="shared" ref="N144:N207" si="25">IF(LEN(C144)&gt;0,1,0)</f>
        <v>0</v>
      </c>
      <c r="O144" s="8">
        <f t="shared" ref="O144:O207" si="26">IF(LEN(D144)&gt;0,1,0)</f>
        <v>0</v>
      </c>
      <c r="P144" s="8">
        <f t="shared" ref="P144:P207" si="27">IF(LEN(E144)&gt;0,1,0)</f>
        <v>0</v>
      </c>
      <c r="Q144" s="8">
        <f t="shared" ref="Q144:Q207" si="28">IF(LEN(F144)&gt;0,1,0)</f>
        <v>0</v>
      </c>
      <c r="R144" s="8">
        <f t="shared" ref="R144:R207" si="29">IF(LEN(G144)&gt;0,1,0)</f>
        <v>0</v>
      </c>
      <c r="S144" s="8">
        <f t="shared" si="23"/>
        <v>1</v>
      </c>
      <c r="T144" s="8">
        <f t="shared" ref="T144:T207" si="30">IF(LEN(I144)&gt;0,0,1)</f>
        <v>1</v>
      </c>
    </row>
    <row r="145" spans="2:20" ht="15" customHeight="1" x14ac:dyDescent="0.25">
      <c r="B145" s="76" t="str">
        <f t="shared" si="21"/>
        <v>!!!</v>
      </c>
      <c r="C145" s="303" t="str">
        <f>IF(LEN($E145)&gt;0,VLOOKUP(TEXT($E145,0),'Angaben Stationen'!$E$14:$V$213,17,0),"")</f>
        <v/>
      </c>
      <c r="D145" s="237" t="str">
        <f>IF(LEN($E145)&gt;0,VLOOKUP(TEXT($E145,0),'Angaben Stationen'!$E$14:$V$213,18,0),"")</f>
        <v/>
      </c>
      <c r="E145" s="345"/>
      <c r="F145" s="238"/>
      <c r="G145" s="239"/>
      <c r="H145" s="158"/>
      <c r="M145" s="8">
        <f t="shared" si="24"/>
        <v>0</v>
      </c>
      <c r="N145" s="8">
        <f t="shared" si="25"/>
        <v>0</v>
      </c>
      <c r="O145" s="8">
        <f t="shared" si="26"/>
        <v>0</v>
      </c>
      <c r="P145" s="8">
        <f t="shared" si="27"/>
        <v>0</v>
      </c>
      <c r="Q145" s="8">
        <f t="shared" si="28"/>
        <v>0</v>
      </c>
      <c r="R145" s="8">
        <f t="shared" si="29"/>
        <v>0</v>
      </c>
      <c r="S145" s="8">
        <f t="shared" si="23"/>
        <v>1</v>
      </c>
      <c r="T145" s="8">
        <f t="shared" si="30"/>
        <v>1</v>
      </c>
    </row>
    <row r="146" spans="2:20" ht="15" customHeight="1" x14ac:dyDescent="0.25">
      <c r="B146" s="76" t="str">
        <f t="shared" si="21"/>
        <v>!!!</v>
      </c>
      <c r="C146" s="303" t="str">
        <f>IF(LEN($E146)&gt;0,VLOOKUP(TEXT($E146,0),'Angaben Stationen'!$E$14:$V$213,17,0),"")</f>
        <v/>
      </c>
      <c r="D146" s="237" t="str">
        <f>IF(LEN($E146)&gt;0,VLOOKUP(TEXT($E146,0),'Angaben Stationen'!$E$14:$V$213,18,0),"")</f>
        <v/>
      </c>
      <c r="E146" s="345"/>
      <c r="F146" s="238"/>
      <c r="G146" s="239"/>
      <c r="H146" s="158"/>
      <c r="M146" s="8">
        <f t="shared" si="24"/>
        <v>0</v>
      </c>
      <c r="N146" s="8">
        <f t="shared" si="25"/>
        <v>0</v>
      </c>
      <c r="O146" s="8">
        <f t="shared" si="26"/>
        <v>0</v>
      </c>
      <c r="P146" s="8">
        <f t="shared" si="27"/>
        <v>0</v>
      </c>
      <c r="Q146" s="8">
        <f t="shared" si="28"/>
        <v>0</v>
      </c>
      <c r="R146" s="8">
        <f t="shared" si="29"/>
        <v>0</v>
      </c>
      <c r="S146" s="8">
        <f t="shared" si="23"/>
        <v>1</v>
      </c>
      <c r="T146" s="8">
        <f t="shared" si="30"/>
        <v>1</v>
      </c>
    </row>
    <row r="147" spans="2:20" ht="15" customHeight="1" x14ac:dyDescent="0.25">
      <c r="B147" s="76" t="str">
        <f t="shared" si="21"/>
        <v>!!!</v>
      </c>
      <c r="C147" s="303" t="str">
        <f>IF(LEN($E147)&gt;0,VLOOKUP(TEXT($E147,0),'Angaben Stationen'!$E$14:$V$213,17,0),"")</f>
        <v/>
      </c>
      <c r="D147" s="237" t="str">
        <f>IF(LEN($E147)&gt;0,VLOOKUP(TEXT($E147,0),'Angaben Stationen'!$E$14:$V$213,18,0),"")</f>
        <v/>
      </c>
      <c r="E147" s="345"/>
      <c r="F147" s="238"/>
      <c r="G147" s="239"/>
      <c r="H147" s="158"/>
      <c r="M147" s="8">
        <f t="shared" si="24"/>
        <v>0</v>
      </c>
      <c r="N147" s="8">
        <f t="shared" si="25"/>
        <v>0</v>
      </c>
      <c r="O147" s="8">
        <f t="shared" si="26"/>
        <v>0</v>
      </c>
      <c r="P147" s="8">
        <f t="shared" si="27"/>
        <v>0</v>
      </c>
      <c r="Q147" s="8">
        <f t="shared" si="28"/>
        <v>0</v>
      </c>
      <c r="R147" s="8">
        <f t="shared" si="29"/>
        <v>0</v>
      </c>
      <c r="S147" s="8">
        <f t="shared" si="23"/>
        <v>1</v>
      </c>
      <c r="T147" s="8">
        <f t="shared" si="30"/>
        <v>1</v>
      </c>
    </row>
    <row r="148" spans="2:20" ht="15" customHeight="1" x14ac:dyDescent="0.25">
      <c r="B148" s="76" t="str">
        <f t="shared" si="21"/>
        <v>!!!</v>
      </c>
      <c r="C148" s="303" t="str">
        <f>IF(LEN($E148)&gt;0,VLOOKUP(TEXT($E148,0),'Angaben Stationen'!$E$14:$V$213,17,0),"")</f>
        <v/>
      </c>
      <c r="D148" s="237" t="str">
        <f>IF(LEN($E148)&gt;0,VLOOKUP(TEXT($E148,0),'Angaben Stationen'!$E$14:$V$213,18,0),"")</f>
        <v/>
      </c>
      <c r="E148" s="345"/>
      <c r="F148" s="238"/>
      <c r="G148" s="239"/>
      <c r="H148" s="158"/>
      <c r="M148" s="8">
        <f t="shared" si="24"/>
        <v>0</v>
      </c>
      <c r="N148" s="8">
        <f t="shared" si="25"/>
        <v>0</v>
      </c>
      <c r="O148" s="8">
        <f t="shared" si="26"/>
        <v>0</v>
      </c>
      <c r="P148" s="8">
        <f t="shared" si="27"/>
        <v>0</v>
      </c>
      <c r="Q148" s="8">
        <f t="shared" si="28"/>
        <v>0</v>
      </c>
      <c r="R148" s="8">
        <f t="shared" si="29"/>
        <v>0</v>
      </c>
      <c r="S148" s="8">
        <f t="shared" si="23"/>
        <v>1</v>
      </c>
      <c r="T148" s="8">
        <f t="shared" si="30"/>
        <v>1</v>
      </c>
    </row>
    <row r="149" spans="2:20" ht="15" customHeight="1" x14ac:dyDescent="0.25">
      <c r="B149" s="76" t="str">
        <f t="shared" si="21"/>
        <v>!!!</v>
      </c>
      <c r="C149" s="303" t="str">
        <f>IF(LEN($E149)&gt;0,VLOOKUP(TEXT($E149,0),'Angaben Stationen'!$E$14:$V$213,17,0),"")</f>
        <v/>
      </c>
      <c r="D149" s="237" t="str">
        <f>IF(LEN($E149)&gt;0,VLOOKUP(TEXT($E149,0),'Angaben Stationen'!$E$14:$V$213,18,0),"")</f>
        <v/>
      </c>
      <c r="E149" s="345"/>
      <c r="F149" s="238"/>
      <c r="G149" s="239"/>
      <c r="H149" s="158"/>
      <c r="M149" s="8">
        <f t="shared" si="24"/>
        <v>0</v>
      </c>
      <c r="N149" s="8">
        <f t="shared" si="25"/>
        <v>0</v>
      </c>
      <c r="O149" s="8">
        <f t="shared" si="26"/>
        <v>0</v>
      </c>
      <c r="P149" s="8">
        <f t="shared" si="27"/>
        <v>0</v>
      </c>
      <c r="Q149" s="8">
        <f t="shared" si="28"/>
        <v>0</v>
      </c>
      <c r="R149" s="8">
        <f t="shared" si="29"/>
        <v>0</v>
      </c>
      <c r="S149" s="8">
        <f t="shared" si="23"/>
        <v>1</v>
      </c>
      <c r="T149" s="8">
        <f t="shared" si="30"/>
        <v>1</v>
      </c>
    </row>
    <row r="150" spans="2:20" ht="15" customHeight="1" x14ac:dyDescent="0.25">
      <c r="B150" s="76" t="str">
        <f t="shared" si="21"/>
        <v>!!!</v>
      </c>
      <c r="C150" s="303" t="str">
        <f>IF(LEN($E150)&gt;0,VLOOKUP(TEXT($E150,0),'Angaben Stationen'!$E$14:$V$213,17,0),"")</f>
        <v/>
      </c>
      <c r="D150" s="237" t="str">
        <f>IF(LEN($E150)&gt;0,VLOOKUP(TEXT($E150,0),'Angaben Stationen'!$E$14:$V$213,18,0),"")</f>
        <v/>
      </c>
      <c r="E150" s="345"/>
      <c r="F150" s="238"/>
      <c r="G150" s="239"/>
      <c r="H150" s="158"/>
      <c r="M150" s="8">
        <f t="shared" si="24"/>
        <v>0</v>
      </c>
      <c r="N150" s="8">
        <f t="shared" si="25"/>
        <v>0</v>
      </c>
      <c r="O150" s="8">
        <f t="shared" si="26"/>
        <v>0</v>
      </c>
      <c r="P150" s="8">
        <f t="shared" si="27"/>
        <v>0</v>
      </c>
      <c r="Q150" s="8">
        <f t="shared" si="28"/>
        <v>0</v>
      </c>
      <c r="R150" s="8">
        <f t="shared" si="29"/>
        <v>0</v>
      </c>
      <c r="S150" s="8">
        <f t="shared" si="23"/>
        <v>1</v>
      </c>
      <c r="T150" s="8">
        <f t="shared" si="30"/>
        <v>1</v>
      </c>
    </row>
    <row r="151" spans="2:20" ht="15" customHeight="1" x14ac:dyDescent="0.25">
      <c r="B151" s="76" t="str">
        <f t="shared" si="21"/>
        <v>!!!</v>
      </c>
      <c r="C151" s="303" t="str">
        <f>IF(LEN($E151)&gt;0,VLOOKUP(TEXT($E151,0),'Angaben Stationen'!$E$14:$V$213,17,0),"")</f>
        <v/>
      </c>
      <c r="D151" s="237" t="str">
        <f>IF(LEN($E151)&gt;0,VLOOKUP(TEXT($E151,0),'Angaben Stationen'!$E$14:$V$213,18,0),"")</f>
        <v/>
      </c>
      <c r="E151" s="345"/>
      <c r="F151" s="238"/>
      <c r="G151" s="239"/>
      <c r="H151" s="158"/>
      <c r="M151" s="8">
        <f t="shared" si="24"/>
        <v>0</v>
      </c>
      <c r="N151" s="8">
        <f t="shared" si="25"/>
        <v>0</v>
      </c>
      <c r="O151" s="8">
        <f t="shared" si="26"/>
        <v>0</v>
      </c>
      <c r="P151" s="8">
        <f t="shared" si="27"/>
        <v>0</v>
      </c>
      <c r="Q151" s="8">
        <f t="shared" si="28"/>
        <v>0</v>
      </c>
      <c r="R151" s="8">
        <f t="shared" si="29"/>
        <v>0</v>
      </c>
      <c r="S151" s="8">
        <f t="shared" si="23"/>
        <v>1</v>
      </c>
      <c r="T151" s="8">
        <f t="shared" si="30"/>
        <v>1</v>
      </c>
    </row>
    <row r="152" spans="2:20" ht="15" customHeight="1" x14ac:dyDescent="0.25">
      <c r="B152" s="76" t="str">
        <f t="shared" si="21"/>
        <v>!!!</v>
      </c>
      <c r="C152" s="303" t="str">
        <f>IF(LEN($E152)&gt;0,VLOOKUP(TEXT($E152,0),'Angaben Stationen'!$E$14:$V$213,17,0),"")</f>
        <v/>
      </c>
      <c r="D152" s="237" t="str">
        <f>IF(LEN($E152)&gt;0,VLOOKUP(TEXT($E152,0),'Angaben Stationen'!$E$14:$V$213,18,0),"")</f>
        <v/>
      </c>
      <c r="E152" s="345"/>
      <c r="F152" s="238"/>
      <c r="G152" s="239"/>
      <c r="H152" s="158"/>
      <c r="M152" s="8">
        <f t="shared" si="24"/>
        <v>0</v>
      </c>
      <c r="N152" s="8">
        <f t="shared" si="25"/>
        <v>0</v>
      </c>
      <c r="O152" s="8">
        <f t="shared" si="26"/>
        <v>0</v>
      </c>
      <c r="P152" s="8">
        <f t="shared" si="27"/>
        <v>0</v>
      </c>
      <c r="Q152" s="8">
        <f t="shared" si="28"/>
        <v>0</v>
      </c>
      <c r="R152" s="8">
        <f t="shared" si="29"/>
        <v>0</v>
      </c>
      <c r="S152" s="8">
        <f t="shared" si="23"/>
        <v>1</v>
      </c>
      <c r="T152" s="8">
        <f t="shared" si="30"/>
        <v>1</v>
      </c>
    </row>
    <row r="153" spans="2:20" ht="15" customHeight="1" x14ac:dyDescent="0.25">
      <c r="B153" s="76" t="str">
        <f t="shared" si="21"/>
        <v>!!!</v>
      </c>
      <c r="C153" s="303" t="str">
        <f>IF(LEN($E153)&gt;0,VLOOKUP(TEXT($E153,0),'Angaben Stationen'!$E$14:$V$213,17,0),"")</f>
        <v/>
      </c>
      <c r="D153" s="237" t="str">
        <f>IF(LEN($E153)&gt;0,VLOOKUP(TEXT($E153,0),'Angaben Stationen'!$E$14:$V$213,18,0),"")</f>
        <v/>
      </c>
      <c r="E153" s="345"/>
      <c r="F153" s="238"/>
      <c r="G153" s="239"/>
      <c r="H153" s="158"/>
      <c r="M153" s="8">
        <f t="shared" si="24"/>
        <v>0</v>
      </c>
      <c r="N153" s="8">
        <f t="shared" si="25"/>
        <v>0</v>
      </c>
      <c r="O153" s="8">
        <f t="shared" si="26"/>
        <v>0</v>
      </c>
      <c r="P153" s="8">
        <f t="shared" si="27"/>
        <v>0</v>
      </c>
      <c r="Q153" s="8">
        <f t="shared" si="28"/>
        <v>0</v>
      </c>
      <c r="R153" s="8">
        <f t="shared" si="29"/>
        <v>0</v>
      </c>
      <c r="S153" s="8">
        <f t="shared" si="23"/>
        <v>1</v>
      </c>
      <c r="T153" s="8">
        <f t="shared" si="30"/>
        <v>1</v>
      </c>
    </row>
    <row r="154" spans="2:20" ht="15" customHeight="1" x14ac:dyDescent="0.25">
      <c r="B154" s="76" t="str">
        <f t="shared" si="21"/>
        <v>!!!</v>
      </c>
      <c r="C154" s="303" t="str">
        <f>IF(LEN($E154)&gt;0,VLOOKUP(TEXT($E154,0),'Angaben Stationen'!$E$14:$V$213,17,0),"")</f>
        <v/>
      </c>
      <c r="D154" s="237" t="str">
        <f>IF(LEN($E154)&gt;0,VLOOKUP(TEXT($E154,0),'Angaben Stationen'!$E$14:$V$213,18,0),"")</f>
        <v/>
      </c>
      <c r="E154" s="345"/>
      <c r="F154" s="238"/>
      <c r="G154" s="239"/>
      <c r="H154" s="158"/>
      <c r="M154" s="8">
        <f t="shared" si="24"/>
        <v>0</v>
      </c>
      <c r="N154" s="8">
        <f t="shared" si="25"/>
        <v>0</v>
      </c>
      <c r="O154" s="8">
        <f t="shared" si="26"/>
        <v>0</v>
      </c>
      <c r="P154" s="8">
        <f t="shared" si="27"/>
        <v>0</v>
      </c>
      <c r="Q154" s="8">
        <f t="shared" si="28"/>
        <v>0</v>
      </c>
      <c r="R154" s="8">
        <f t="shared" si="29"/>
        <v>0</v>
      </c>
      <c r="S154" s="8">
        <f t="shared" si="23"/>
        <v>1</v>
      </c>
      <c r="T154" s="8">
        <f t="shared" si="30"/>
        <v>1</v>
      </c>
    </row>
    <row r="155" spans="2:20" ht="15" customHeight="1" x14ac:dyDescent="0.25">
      <c r="B155" s="76" t="str">
        <f t="shared" si="21"/>
        <v>!!!</v>
      </c>
      <c r="C155" s="303" t="str">
        <f>IF(LEN($E155)&gt;0,VLOOKUP(TEXT($E155,0),'Angaben Stationen'!$E$14:$V$213,17,0),"")</f>
        <v/>
      </c>
      <c r="D155" s="237" t="str">
        <f>IF(LEN($E155)&gt;0,VLOOKUP(TEXT($E155,0),'Angaben Stationen'!$E$14:$V$213,18,0),"")</f>
        <v/>
      </c>
      <c r="E155" s="345"/>
      <c r="F155" s="238"/>
      <c r="G155" s="239"/>
      <c r="H155" s="158"/>
      <c r="M155" s="8">
        <f t="shared" si="24"/>
        <v>0</v>
      </c>
      <c r="N155" s="8">
        <f t="shared" si="25"/>
        <v>0</v>
      </c>
      <c r="O155" s="8">
        <f t="shared" si="26"/>
        <v>0</v>
      </c>
      <c r="P155" s="8">
        <f t="shared" si="27"/>
        <v>0</v>
      </c>
      <c r="Q155" s="8">
        <f t="shared" si="28"/>
        <v>0</v>
      </c>
      <c r="R155" s="8">
        <f t="shared" si="29"/>
        <v>0</v>
      </c>
      <c r="S155" s="8">
        <f t="shared" si="23"/>
        <v>1</v>
      </c>
      <c r="T155" s="8">
        <f t="shared" si="30"/>
        <v>1</v>
      </c>
    </row>
    <row r="156" spans="2:20" ht="15" customHeight="1" x14ac:dyDescent="0.25">
      <c r="B156" s="76" t="str">
        <f t="shared" si="21"/>
        <v>!!!</v>
      </c>
      <c r="C156" s="303" t="str">
        <f>IF(LEN($E156)&gt;0,VLOOKUP(TEXT($E156,0),'Angaben Stationen'!$E$14:$V$213,17,0),"")</f>
        <v/>
      </c>
      <c r="D156" s="237" t="str">
        <f>IF(LEN($E156)&gt;0,VLOOKUP(TEXT($E156,0),'Angaben Stationen'!$E$14:$V$213,18,0),"")</f>
        <v/>
      </c>
      <c r="E156" s="345"/>
      <c r="F156" s="238"/>
      <c r="G156" s="239"/>
      <c r="H156" s="158"/>
      <c r="M156" s="8">
        <f t="shared" si="24"/>
        <v>0</v>
      </c>
      <c r="N156" s="8">
        <f t="shared" si="25"/>
        <v>0</v>
      </c>
      <c r="O156" s="8">
        <f t="shared" si="26"/>
        <v>0</v>
      </c>
      <c r="P156" s="8">
        <f t="shared" si="27"/>
        <v>0</v>
      </c>
      <c r="Q156" s="8">
        <f t="shared" si="28"/>
        <v>0</v>
      </c>
      <c r="R156" s="8">
        <f t="shared" si="29"/>
        <v>0</v>
      </c>
      <c r="S156" s="8">
        <f t="shared" si="23"/>
        <v>1</v>
      </c>
      <c r="T156" s="8">
        <f t="shared" si="30"/>
        <v>1</v>
      </c>
    </row>
    <row r="157" spans="2:20" ht="15" customHeight="1" x14ac:dyDescent="0.25">
      <c r="B157" s="76" t="str">
        <f t="shared" ref="B157:B213" si="31">IF(SUM(N157:R157)&lt;5,"!!!","")</f>
        <v>!!!</v>
      </c>
      <c r="C157" s="303" t="str">
        <f>IF(LEN($E157)&gt;0,VLOOKUP(TEXT($E157,0),'Angaben Stationen'!$E$14:$V$213,17,0),"")</f>
        <v/>
      </c>
      <c r="D157" s="237" t="str">
        <f>IF(LEN($E157)&gt;0,VLOOKUP(TEXT($E157,0),'Angaben Stationen'!$E$14:$V$213,18,0),"")</f>
        <v/>
      </c>
      <c r="E157" s="345"/>
      <c r="F157" s="238"/>
      <c r="G157" s="239"/>
      <c r="H157" s="158"/>
      <c r="M157" s="8">
        <f t="shared" si="24"/>
        <v>0</v>
      </c>
      <c r="N157" s="8">
        <f t="shared" si="25"/>
        <v>0</v>
      </c>
      <c r="O157" s="8">
        <f t="shared" si="26"/>
        <v>0</v>
      </c>
      <c r="P157" s="8">
        <f t="shared" si="27"/>
        <v>0</v>
      </c>
      <c r="Q157" s="8">
        <f t="shared" si="28"/>
        <v>0</v>
      </c>
      <c r="R157" s="8">
        <f t="shared" si="29"/>
        <v>0</v>
      </c>
      <c r="S157" s="8">
        <f t="shared" si="23"/>
        <v>1</v>
      </c>
      <c r="T157" s="8">
        <f t="shared" si="30"/>
        <v>1</v>
      </c>
    </row>
    <row r="158" spans="2:20" ht="15" customHeight="1" x14ac:dyDescent="0.25">
      <c r="B158" s="76" t="str">
        <f t="shared" si="31"/>
        <v>!!!</v>
      </c>
      <c r="C158" s="303" t="str">
        <f>IF(LEN($E158)&gt;0,VLOOKUP(TEXT($E158,0),'Angaben Stationen'!$E$14:$V$213,17,0),"")</f>
        <v/>
      </c>
      <c r="D158" s="237" t="str">
        <f>IF(LEN($E158)&gt;0,VLOOKUP(TEXT($E158,0),'Angaben Stationen'!$E$14:$V$213,18,0),"")</f>
        <v/>
      </c>
      <c r="E158" s="345"/>
      <c r="F158" s="238"/>
      <c r="G158" s="239"/>
      <c r="H158" s="158"/>
      <c r="M158" s="8">
        <f t="shared" si="24"/>
        <v>0</v>
      </c>
      <c r="N158" s="8">
        <f t="shared" si="25"/>
        <v>0</v>
      </c>
      <c r="O158" s="8">
        <f t="shared" si="26"/>
        <v>0</v>
      </c>
      <c r="P158" s="8">
        <f t="shared" si="27"/>
        <v>0</v>
      </c>
      <c r="Q158" s="8">
        <f t="shared" si="28"/>
        <v>0</v>
      </c>
      <c r="R158" s="8">
        <f t="shared" si="29"/>
        <v>0</v>
      </c>
      <c r="S158" s="8">
        <f t="shared" si="23"/>
        <v>1</v>
      </c>
      <c r="T158" s="8">
        <f t="shared" si="30"/>
        <v>1</v>
      </c>
    </row>
    <row r="159" spans="2:20" ht="15" customHeight="1" x14ac:dyDescent="0.25">
      <c r="B159" s="76" t="str">
        <f t="shared" si="31"/>
        <v>!!!</v>
      </c>
      <c r="C159" s="303" t="str">
        <f>IF(LEN($E159)&gt;0,VLOOKUP(TEXT($E159,0),'Angaben Stationen'!$E$14:$V$213,17,0),"")</f>
        <v/>
      </c>
      <c r="D159" s="237" t="str">
        <f>IF(LEN($E159)&gt;0,VLOOKUP(TEXT($E159,0),'Angaben Stationen'!$E$14:$V$213,18,0),"")</f>
        <v/>
      </c>
      <c r="E159" s="345"/>
      <c r="F159" s="238"/>
      <c r="G159" s="239"/>
      <c r="H159" s="158"/>
      <c r="M159" s="8">
        <f t="shared" si="24"/>
        <v>0</v>
      </c>
      <c r="N159" s="8">
        <f t="shared" si="25"/>
        <v>0</v>
      </c>
      <c r="O159" s="8">
        <f t="shared" si="26"/>
        <v>0</v>
      </c>
      <c r="P159" s="8">
        <f t="shared" si="27"/>
        <v>0</v>
      </c>
      <c r="Q159" s="8">
        <f t="shared" si="28"/>
        <v>0</v>
      </c>
      <c r="R159" s="8">
        <f t="shared" si="29"/>
        <v>0</v>
      </c>
      <c r="S159" s="8">
        <f t="shared" si="23"/>
        <v>1</v>
      </c>
      <c r="T159" s="8">
        <f t="shared" si="30"/>
        <v>1</v>
      </c>
    </row>
    <row r="160" spans="2:20" ht="15" customHeight="1" x14ac:dyDescent="0.25">
      <c r="B160" s="76" t="str">
        <f t="shared" si="31"/>
        <v>!!!</v>
      </c>
      <c r="C160" s="303" t="str">
        <f>IF(LEN($E160)&gt;0,VLOOKUP(TEXT($E160,0),'Angaben Stationen'!$E$14:$V$213,17,0),"")</f>
        <v/>
      </c>
      <c r="D160" s="237" t="str">
        <f>IF(LEN($E160)&gt;0,VLOOKUP(TEXT($E160,0),'Angaben Stationen'!$E$14:$V$213,18,0),"")</f>
        <v/>
      </c>
      <c r="E160" s="345"/>
      <c r="F160" s="238"/>
      <c r="G160" s="239"/>
      <c r="H160" s="158"/>
      <c r="M160" s="8">
        <f t="shared" si="24"/>
        <v>0</v>
      </c>
      <c r="N160" s="8">
        <f t="shared" si="25"/>
        <v>0</v>
      </c>
      <c r="O160" s="8">
        <f t="shared" si="26"/>
        <v>0</v>
      </c>
      <c r="P160" s="8">
        <f t="shared" si="27"/>
        <v>0</v>
      </c>
      <c r="Q160" s="8">
        <f t="shared" si="28"/>
        <v>0</v>
      </c>
      <c r="R160" s="8">
        <f t="shared" si="29"/>
        <v>0</v>
      </c>
      <c r="S160" s="8">
        <f t="shared" si="23"/>
        <v>1</v>
      </c>
      <c r="T160" s="8">
        <f t="shared" si="30"/>
        <v>1</v>
      </c>
    </row>
    <row r="161" spans="2:20" ht="15" customHeight="1" x14ac:dyDescent="0.25">
      <c r="B161" s="76" t="str">
        <f t="shared" si="31"/>
        <v>!!!</v>
      </c>
      <c r="C161" s="303" t="str">
        <f>IF(LEN($E161)&gt;0,VLOOKUP(TEXT($E161,0),'Angaben Stationen'!$E$14:$V$213,17,0),"")</f>
        <v/>
      </c>
      <c r="D161" s="237" t="str">
        <f>IF(LEN($E161)&gt;0,VLOOKUP(TEXT($E161,0),'Angaben Stationen'!$E$14:$V$213,18,0),"")</f>
        <v/>
      </c>
      <c r="E161" s="345"/>
      <c r="F161" s="238"/>
      <c r="G161" s="239"/>
      <c r="H161" s="158"/>
      <c r="M161" s="8">
        <f t="shared" si="24"/>
        <v>0</v>
      </c>
      <c r="N161" s="8">
        <f t="shared" si="25"/>
        <v>0</v>
      </c>
      <c r="O161" s="8">
        <f t="shared" si="26"/>
        <v>0</v>
      </c>
      <c r="P161" s="8">
        <f t="shared" si="27"/>
        <v>0</v>
      </c>
      <c r="Q161" s="8">
        <f t="shared" si="28"/>
        <v>0</v>
      </c>
      <c r="R161" s="8">
        <f t="shared" si="29"/>
        <v>0</v>
      </c>
      <c r="S161" s="8">
        <f t="shared" si="23"/>
        <v>1</v>
      </c>
      <c r="T161" s="8">
        <f t="shared" si="30"/>
        <v>1</v>
      </c>
    </row>
    <row r="162" spans="2:20" ht="15" customHeight="1" x14ac:dyDescent="0.25">
      <c r="B162" s="76" t="str">
        <f t="shared" si="31"/>
        <v>!!!</v>
      </c>
      <c r="C162" s="303" t="str">
        <f>IF(LEN($E162)&gt;0,VLOOKUP(TEXT($E162,0),'Angaben Stationen'!$E$14:$V$213,17,0),"")</f>
        <v/>
      </c>
      <c r="D162" s="237" t="str">
        <f>IF(LEN($E162)&gt;0,VLOOKUP(TEXT($E162,0),'Angaben Stationen'!$E$14:$V$213,18,0),"")</f>
        <v/>
      </c>
      <c r="E162" s="345"/>
      <c r="F162" s="238"/>
      <c r="G162" s="239"/>
      <c r="H162" s="158"/>
      <c r="M162" s="8">
        <f t="shared" si="24"/>
        <v>0</v>
      </c>
      <c r="N162" s="8">
        <f t="shared" si="25"/>
        <v>0</v>
      </c>
      <c r="O162" s="8">
        <f t="shared" si="26"/>
        <v>0</v>
      </c>
      <c r="P162" s="8">
        <f t="shared" si="27"/>
        <v>0</v>
      </c>
      <c r="Q162" s="8">
        <f t="shared" si="28"/>
        <v>0</v>
      </c>
      <c r="R162" s="8">
        <f t="shared" si="29"/>
        <v>0</v>
      </c>
      <c r="S162" s="8">
        <f t="shared" si="23"/>
        <v>1</v>
      </c>
      <c r="T162" s="8">
        <f t="shared" si="30"/>
        <v>1</v>
      </c>
    </row>
    <row r="163" spans="2:20" ht="15" customHeight="1" x14ac:dyDescent="0.25">
      <c r="B163" s="76" t="str">
        <f t="shared" si="31"/>
        <v>!!!</v>
      </c>
      <c r="C163" s="303" t="str">
        <f>IF(LEN($E163)&gt;0,VLOOKUP(TEXT($E163,0),'Angaben Stationen'!$E$14:$V$213,17,0),"")</f>
        <v/>
      </c>
      <c r="D163" s="237" t="str">
        <f>IF(LEN($E163)&gt;0,VLOOKUP(TEXT($E163,0),'Angaben Stationen'!$E$14:$V$213,18,0),"")</f>
        <v/>
      </c>
      <c r="E163" s="345"/>
      <c r="F163" s="238"/>
      <c r="G163" s="239"/>
      <c r="H163" s="158"/>
      <c r="M163" s="8">
        <f t="shared" si="24"/>
        <v>0</v>
      </c>
      <c r="N163" s="8">
        <f t="shared" si="25"/>
        <v>0</v>
      </c>
      <c r="O163" s="8">
        <f t="shared" si="26"/>
        <v>0</v>
      </c>
      <c r="P163" s="8">
        <f t="shared" si="27"/>
        <v>0</v>
      </c>
      <c r="Q163" s="8">
        <f t="shared" si="28"/>
        <v>0</v>
      </c>
      <c r="R163" s="8">
        <f t="shared" si="29"/>
        <v>0</v>
      </c>
      <c r="S163" s="8">
        <f t="shared" si="23"/>
        <v>1</v>
      </c>
      <c r="T163" s="8">
        <f t="shared" si="30"/>
        <v>1</v>
      </c>
    </row>
    <row r="164" spans="2:20" ht="15" customHeight="1" x14ac:dyDescent="0.25">
      <c r="B164" s="76" t="str">
        <f t="shared" si="31"/>
        <v>!!!</v>
      </c>
      <c r="C164" s="303" t="str">
        <f>IF(LEN($E164)&gt;0,VLOOKUP(TEXT($E164,0),'Angaben Stationen'!$E$14:$V$213,17,0),"")</f>
        <v/>
      </c>
      <c r="D164" s="237" t="str">
        <f>IF(LEN($E164)&gt;0,VLOOKUP(TEXT($E164,0),'Angaben Stationen'!$E$14:$V$213,18,0),"")</f>
        <v/>
      </c>
      <c r="E164" s="345"/>
      <c r="F164" s="238"/>
      <c r="G164" s="239"/>
      <c r="H164" s="158"/>
      <c r="M164" s="8">
        <f t="shared" si="24"/>
        <v>0</v>
      </c>
      <c r="N164" s="8">
        <f t="shared" si="25"/>
        <v>0</v>
      </c>
      <c r="O164" s="8">
        <f t="shared" si="26"/>
        <v>0</v>
      </c>
      <c r="P164" s="8">
        <f t="shared" si="27"/>
        <v>0</v>
      </c>
      <c r="Q164" s="8">
        <f t="shared" si="28"/>
        <v>0</v>
      </c>
      <c r="R164" s="8">
        <f t="shared" si="29"/>
        <v>0</v>
      </c>
      <c r="S164" s="8">
        <f t="shared" si="23"/>
        <v>1</v>
      </c>
      <c r="T164" s="8">
        <f t="shared" si="30"/>
        <v>1</v>
      </c>
    </row>
    <row r="165" spans="2:20" ht="15" customHeight="1" x14ac:dyDescent="0.25">
      <c r="B165" s="76" t="str">
        <f t="shared" si="31"/>
        <v>!!!</v>
      </c>
      <c r="C165" s="303" t="str">
        <f>IF(LEN($E165)&gt;0,VLOOKUP(TEXT($E165,0),'Angaben Stationen'!$E$14:$V$213,17,0),"")</f>
        <v/>
      </c>
      <c r="D165" s="237" t="str">
        <f>IF(LEN($E165)&gt;0,VLOOKUP(TEXT($E165,0),'Angaben Stationen'!$E$14:$V$213,18,0),"")</f>
        <v/>
      </c>
      <c r="E165" s="345"/>
      <c r="F165" s="238"/>
      <c r="G165" s="239"/>
      <c r="H165" s="158"/>
      <c r="M165" s="8">
        <f t="shared" si="24"/>
        <v>0</v>
      </c>
      <c r="N165" s="8">
        <f t="shared" si="25"/>
        <v>0</v>
      </c>
      <c r="O165" s="8">
        <f t="shared" si="26"/>
        <v>0</v>
      </c>
      <c r="P165" s="8">
        <f t="shared" si="27"/>
        <v>0</v>
      </c>
      <c r="Q165" s="8">
        <f t="shared" si="28"/>
        <v>0</v>
      </c>
      <c r="R165" s="8">
        <f t="shared" si="29"/>
        <v>0</v>
      </c>
      <c r="S165" s="8">
        <f t="shared" si="23"/>
        <v>1</v>
      </c>
      <c r="T165" s="8">
        <f t="shared" si="30"/>
        <v>1</v>
      </c>
    </row>
    <row r="166" spans="2:20" ht="15" customHeight="1" x14ac:dyDescent="0.25">
      <c r="B166" s="76" t="str">
        <f t="shared" si="31"/>
        <v>!!!</v>
      </c>
      <c r="C166" s="303" t="str">
        <f>IF(LEN($E166)&gt;0,VLOOKUP(TEXT($E166,0),'Angaben Stationen'!$E$14:$V$213,17,0),"")</f>
        <v/>
      </c>
      <c r="D166" s="237" t="str">
        <f>IF(LEN($E166)&gt;0,VLOOKUP(TEXT($E166,0),'Angaben Stationen'!$E$14:$V$213,18,0),"")</f>
        <v/>
      </c>
      <c r="E166" s="345"/>
      <c r="F166" s="238"/>
      <c r="G166" s="239"/>
      <c r="H166" s="158"/>
      <c r="M166" s="8">
        <f t="shared" si="24"/>
        <v>0</v>
      </c>
      <c r="N166" s="8">
        <f t="shared" si="25"/>
        <v>0</v>
      </c>
      <c r="O166" s="8">
        <f t="shared" si="26"/>
        <v>0</v>
      </c>
      <c r="P166" s="8">
        <f t="shared" si="27"/>
        <v>0</v>
      </c>
      <c r="Q166" s="8">
        <f t="shared" si="28"/>
        <v>0</v>
      </c>
      <c r="R166" s="8">
        <f t="shared" si="29"/>
        <v>0</v>
      </c>
      <c r="S166" s="8">
        <f t="shared" si="23"/>
        <v>1</v>
      </c>
      <c r="T166" s="8">
        <f t="shared" si="30"/>
        <v>1</v>
      </c>
    </row>
    <row r="167" spans="2:20" ht="15" customHeight="1" x14ac:dyDescent="0.25">
      <c r="B167" s="76" t="str">
        <f t="shared" si="31"/>
        <v>!!!</v>
      </c>
      <c r="C167" s="303" t="str">
        <f>IF(LEN($E167)&gt;0,VLOOKUP(TEXT($E167,0),'Angaben Stationen'!$E$14:$V$213,17,0),"")</f>
        <v/>
      </c>
      <c r="D167" s="237" t="str">
        <f>IF(LEN($E167)&gt;0,VLOOKUP(TEXT($E167,0),'Angaben Stationen'!$E$14:$V$213,18,0),"")</f>
        <v/>
      </c>
      <c r="E167" s="345"/>
      <c r="F167" s="238"/>
      <c r="G167" s="239"/>
      <c r="H167" s="158"/>
      <c r="M167" s="8">
        <f t="shared" si="24"/>
        <v>0</v>
      </c>
      <c r="N167" s="8">
        <f t="shared" si="25"/>
        <v>0</v>
      </c>
      <c r="O167" s="8">
        <f t="shared" si="26"/>
        <v>0</v>
      </c>
      <c r="P167" s="8">
        <f t="shared" si="27"/>
        <v>0</v>
      </c>
      <c r="Q167" s="8">
        <f t="shared" si="28"/>
        <v>0</v>
      </c>
      <c r="R167" s="8">
        <f t="shared" si="29"/>
        <v>0</v>
      </c>
      <c r="S167" s="8">
        <f t="shared" si="23"/>
        <v>1</v>
      </c>
      <c r="T167" s="8">
        <f t="shared" si="30"/>
        <v>1</v>
      </c>
    </row>
    <row r="168" spans="2:20" ht="15" customHeight="1" x14ac:dyDescent="0.25">
      <c r="B168" s="76" t="str">
        <f t="shared" si="31"/>
        <v>!!!</v>
      </c>
      <c r="C168" s="303" t="str">
        <f>IF(LEN($E168)&gt;0,VLOOKUP(TEXT($E168,0),'Angaben Stationen'!$E$14:$V$213,17,0),"")</f>
        <v/>
      </c>
      <c r="D168" s="237" t="str">
        <f>IF(LEN($E168)&gt;0,VLOOKUP(TEXT($E168,0),'Angaben Stationen'!$E$14:$V$213,18,0),"")</f>
        <v/>
      </c>
      <c r="E168" s="345"/>
      <c r="F168" s="238"/>
      <c r="G168" s="239"/>
      <c r="H168" s="158"/>
      <c r="M168" s="8">
        <f t="shared" si="24"/>
        <v>0</v>
      </c>
      <c r="N168" s="8">
        <f t="shared" si="25"/>
        <v>0</v>
      </c>
      <c r="O168" s="8">
        <f t="shared" si="26"/>
        <v>0</v>
      </c>
      <c r="P168" s="8">
        <f t="shared" si="27"/>
        <v>0</v>
      </c>
      <c r="Q168" s="8">
        <f t="shared" si="28"/>
        <v>0</v>
      </c>
      <c r="R168" s="8">
        <f t="shared" si="29"/>
        <v>0</v>
      </c>
      <c r="S168" s="8">
        <f t="shared" si="23"/>
        <v>1</v>
      </c>
      <c r="T168" s="8">
        <f t="shared" si="30"/>
        <v>1</v>
      </c>
    </row>
    <row r="169" spans="2:20" ht="15" customHeight="1" x14ac:dyDescent="0.25">
      <c r="B169" s="76" t="str">
        <f t="shared" si="31"/>
        <v>!!!</v>
      </c>
      <c r="C169" s="303" t="str">
        <f>IF(LEN($E169)&gt;0,VLOOKUP(TEXT($E169,0),'Angaben Stationen'!$E$14:$V$213,17,0),"")</f>
        <v/>
      </c>
      <c r="D169" s="237" t="str">
        <f>IF(LEN($E169)&gt;0,VLOOKUP(TEXT($E169,0),'Angaben Stationen'!$E$14:$V$213,18,0),"")</f>
        <v/>
      </c>
      <c r="E169" s="345"/>
      <c r="F169" s="238"/>
      <c r="G169" s="239"/>
      <c r="H169" s="158"/>
      <c r="M169" s="8">
        <f t="shared" si="24"/>
        <v>0</v>
      </c>
      <c r="N169" s="8">
        <f t="shared" si="25"/>
        <v>0</v>
      </c>
      <c r="O169" s="8">
        <f t="shared" si="26"/>
        <v>0</v>
      </c>
      <c r="P169" s="8">
        <f t="shared" si="27"/>
        <v>0</v>
      </c>
      <c r="Q169" s="8">
        <f t="shared" si="28"/>
        <v>0</v>
      </c>
      <c r="R169" s="8">
        <f t="shared" si="29"/>
        <v>0</v>
      </c>
      <c r="S169" s="8">
        <f t="shared" si="23"/>
        <v>1</v>
      </c>
      <c r="T169" s="8">
        <f t="shared" si="30"/>
        <v>1</v>
      </c>
    </row>
    <row r="170" spans="2:20" ht="15" customHeight="1" x14ac:dyDescent="0.25">
      <c r="B170" s="76" t="str">
        <f t="shared" si="31"/>
        <v>!!!</v>
      </c>
      <c r="C170" s="303" t="str">
        <f>IF(LEN($E170)&gt;0,VLOOKUP(TEXT($E170,0),'Angaben Stationen'!$E$14:$V$213,17,0),"")</f>
        <v/>
      </c>
      <c r="D170" s="237" t="str">
        <f>IF(LEN($E170)&gt;0,VLOOKUP(TEXT($E170,0),'Angaben Stationen'!$E$14:$V$213,18,0),"")</f>
        <v/>
      </c>
      <c r="E170" s="345"/>
      <c r="F170" s="238"/>
      <c r="G170" s="239"/>
      <c r="H170" s="158"/>
      <c r="M170" s="8">
        <f t="shared" si="24"/>
        <v>0</v>
      </c>
      <c r="N170" s="8">
        <f t="shared" si="25"/>
        <v>0</v>
      </c>
      <c r="O170" s="8">
        <f t="shared" si="26"/>
        <v>0</v>
      </c>
      <c r="P170" s="8">
        <f t="shared" si="27"/>
        <v>0</v>
      </c>
      <c r="Q170" s="8">
        <f t="shared" si="28"/>
        <v>0</v>
      </c>
      <c r="R170" s="8">
        <f t="shared" si="29"/>
        <v>0</v>
      </c>
      <c r="S170" s="8">
        <f t="shared" si="23"/>
        <v>1</v>
      </c>
      <c r="T170" s="8">
        <f t="shared" si="30"/>
        <v>1</v>
      </c>
    </row>
    <row r="171" spans="2:20" ht="15" customHeight="1" x14ac:dyDescent="0.25">
      <c r="B171" s="76" t="str">
        <f t="shared" si="31"/>
        <v>!!!</v>
      </c>
      <c r="C171" s="303" t="str">
        <f>IF(LEN($E171)&gt;0,VLOOKUP(TEXT($E171,0),'Angaben Stationen'!$E$14:$V$213,17,0),"")</f>
        <v/>
      </c>
      <c r="D171" s="237" t="str">
        <f>IF(LEN($E171)&gt;0,VLOOKUP(TEXT($E171,0),'Angaben Stationen'!$E$14:$V$213,18,0),"")</f>
        <v/>
      </c>
      <c r="E171" s="345"/>
      <c r="F171" s="238"/>
      <c r="G171" s="239"/>
      <c r="H171" s="158"/>
      <c r="M171" s="8">
        <f t="shared" si="24"/>
        <v>0</v>
      </c>
      <c r="N171" s="8">
        <f t="shared" si="25"/>
        <v>0</v>
      </c>
      <c r="O171" s="8">
        <f t="shared" si="26"/>
        <v>0</v>
      </c>
      <c r="P171" s="8">
        <f t="shared" si="27"/>
        <v>0</v>
      </c>
      <c r="Q171" s="8">
        <f t="shared" si="28"/>
        <v>0</v>
      </c>
      <c r="R171" s="8">
        <f t="shared" si="29"/>
        <v>0</v>
      </c>
      <c r="S171" s="8">
        <f t="shared" si="23"/>
        <v>1</v>
      </c>
      <c r="T171" s="8">
        <f t="shared" si="30"/>
        <v>1</v>
      </c>
    </row>
    <row r="172" spans="2:20" ht="15" customHeight="1" x14ac:dyDescent="0.25">
      <c r="B172" s="76" t="str">
        <f t="shared" si="31"/>
        <v>!!!</v>
      </c>
      <c r="C172" s="303" t="str">
        <f>IF(LEN($E172)&gt;0,VLOOKUP(TEXT($E172,0),'Angaben Stationen'!$E$14:$V$213,17,0),"")</f>
        <v/>
      </c>
      <c r="D172" s="237" t="str">
        <f>IF(LEN($E172)&gt;0,VLOOKUP(TEXT($E172,0),'Angaben Stationen'!$E$14:$V$213,18,0),"")</f>
        <v/>
      </c>
      <c r="E172" s="345"/>
      <c r="F172" s="238"/>
      <c r="G172" s="239"/>
      <c r="H172" s="158"/>
      <c r="M172" s="8">
        <f t="shared" si="24"/>
        <v>0</v>
      </c>
      <c r="N172" s="8">
        <f t="shared" si="25"/>
        <v>0</v>
      </c>
      <c r="O172" s="8">
        <f t="shared" si="26"/>
        <v>0</v>
      </c>
      <c r="P172" s="8">
        <f t="shared" si="27"/>
        <v>0</v>
      </c>
      <c r="Q172" s="8">
        <f t="shared" si="28"/>
        <v>0</v>
      </c>
      <c r="R172" s="8">
        <f t="shared" si="29"/>
        <v>0</v>
      </c>
      <c r="S172" s="8">
        <f t="shared" si="23"/>
        <v>1</v>
      </c>
      <c r="T172" s="8">
        <f t="shared" si="30"/>
        <v>1</v>
      </c>
    </row>
    <row r="173" spans="2:20" ht="15" customHeight="1" x14ac:dyDescent="0.25">
      <c r="B173" s="76" t="str">
        <f t="shared" si="31"/>
        <v>!!!</v>
      </c>
      <c r="C173" s="303" t="str">
        <f>IF(LEN($E173)&gt;0,VLOOKUP(TEXT($E173,0),'Angaben Stationen'!$E$14:$V$213,17,0),"")</f>
        <v/>
      </c>
      <c r="D173" s="237" t="str">
        <f>IF(LEN($E173)&gt;0,VLOOKUP(TEXT($E173,0),'Angaben Stationen'!$E$14:$V$213,18,0),"")</f>
        <v/>
      </c>
      <c r="E173" s="345"/>
      <c r="F173" s="238"/>
      <c r="G173" s="239"/>
      <c r="H173" s="158"/>
      <c r="M173" s="8">
        <f t="shared" si="24"/>
        <v>0</v>
      </c>
      <c r="N173" s="8">
        <f t="shared" si="25"/>
        <v>0</v>
      </c>
      <c r="O173" s="8">
        <f t="shared" si="26"/>
        <v>0</v>
      </c>
      <c r="P173" s="8">
        <f t="shared" si="27"/>
        <v>0</v>
      </c>
      <c r="Q173" s="8">
        <f t="shared" si="28"/>
        <v>0</v>
      </c>
      <c r="R173" s="8">
        <f t="shared" si="29"/>
        <v>0</v>
      </c>
      <c r="S173" s="8">
        <f t="shared" si="23"/>
        <v>1</v>
      </c>
      <c r="T173" s="8">
        <f t="shared" si="30"/>
        <v>1</v>
      </c>
    </row>
    <row r="174" spans="2:20" ht="15" customHeight="1" x14ac:dyDescent="0.25">
      <c r="B174" s="76" t="str">
        <f t="shared" si="31"/>
        <v>!!!</v>
      </c>
      <c r="C174" s="303" t="str">
        <f>IF(LEN($E174)&gt;0,VLOOKUP(TEXT($E174,0),'Angaben Stationen'!$E$14:$V$213,17,0),"")</f>
        <v/>
      </c>
      <c r="D174" s="237" t="str">
        <f>IF(LEN($E174)&gt;0,VLOOKUP(TEXT($E174,0),'Angaben Stationen'!$E$14:$V$213,18,0),"")</f>
        <v/>
      </c>
      <c r="E174" s="345"/>
      <c r="F174" s="238"/>
      <c r="G174" s="239"/>
      <c r="H174" s="158"/>
      <c r="M174" s="8">
        <f t="shared" si="24"/>
        <v>0</v>
      </c>
      <c r="N174" s="8">
        <f t="shared" si="25"/>
        <v>0</v>
      </c>
      <c r="O174" s="8">
        <f t="shared" si="26"/>
        <v>0</v>
      </c>
      <c r="P174" s="8">
        <f t="shared" si="27"/>
        <v>0</v>
      </c>
      <c r="Q174" s="8">
        <f t="shared" si="28"/>
        <v>0</v>
      </c>
      <c r="R174" s="8">
        <f t="shared" si="29"/>
        <v>0</v>
      </c>
      <c r="S174" s="8">
        <f t="shared" si="23"/>
        <v>1</v>
      </c>
      <c r="T174" s="8">
        <f t="shared" si="30"/>
        <v>1</v>
      </c>
    </row>
    <row r="175" spans="2:20" ht="15" customHeight="1" x14ac:dyDescent="0.25">
      <c r="B175" s="76" t="str">
        <f t="shared" si="31"/>
        <v>!!!</v>
      </c>
      <c r="C175" s="303" t="str">
        <f>IF(LEN($E175)&gt;0,VLOOKUP(TEXT($E175,0),'Angaben Stationen'!$E$14:$V$213,17,0),"")</f>
        <v/>
      </c>
      <c r="D175" s="237" t="str">
        <f>IF(LEN($E175)&gt;0,VLOOKUP(TEXT($E175,0),'Angaben Stationen'!$E$14:$V$213,18,0),"")</f>
        <v/>
      </c>
      <c r="E175" s="345"/>
      <c r="F175" s="238"/>
      <c r="G175" s="239"/>
      <c r="H175" s="158"/>
      <c r="M175" s="8">
        <f t="shared" si="24"/>
        <v>0</v>
      </c>
      <c r="N175" s="8">
        <f t="shared" si="25"/>
        <v>0</v>
      </c>
      <c r="O175" s="8">
        <f t="shared" si="26"/>
        <v>0</v>
      </c>
      <c r="P175" s="8">
        <f t="shared" si="27"/>
        <v>0</v>
      </c>
      <c r="Q175" s="8">
        <f t="shared" si="28"/>
        <v>0</v>
      </c>
      <c r="R175" s="8">
        <f t="shared" si="29"/>
        <v>0</v>
      </c>
      <c r="S175" s="8">
        <f t="shared" ref="S175:S206" si="32">IF(LEN(H176)&gt;0,0,1)</f>
        <v>1</v>
      </c>
      <c r="T175" s="8">
        <f t="shared" si="30"/>
        <v>1</v>
      </c>
    </row>
    <row r="176" spans="2:20" ht="15" customHeight="1" x14ac:dyDescent="0.25">
      <c r="B176" s="76" t="str">
        <f t="shared" si="31"/>
        <v>!!!</v>
      </c>
      <c r="C176" s="303" t="str">
        <f>IF(LEN($E176)&gt;0,VLOOKUP(TEXT($E176,0),'Angaben Stationen'!$E$14:$V$213,17,0),"")</f>
        <v/>
      </c>
      <c r="D176" s="237" t="str">
        <f>IF(LEN($E176)&gt;0,VLOOKUP(TEXT($E176,0),'Angaben Stationen'!$E$14:$V$213,18,0),"")</f>
        <v/>
      </c>
      <c r="E176" s="345"/>
      <c r="F176" s="238"/>
      <c r="G176" s="239"/>
      <c r="H176" s="158"/>
      <c r="M176" s="8">
        <f t="shared" si="24"/>
        <v>0</v>
      </c>
      <c r="N176" s="8">
        <f t="shared" si="25"/>
        <v>0</v>
      </c>
      <c r="O176" s="8">
        <f t="shared" si="26"/>
        <v>0</v>
      </c>
      <c r="P176" s="8">
        <f t="shared" si="27"/>
        <v>0</v>
      </c>
      <c r="Q176" s="8">
        <f t="shared" si="28"/>
        <v>0</v>
      </c>
      <c r="R176" s="8">
        <f t="shared" si="29"/>
        <v>0</v>
      </c>
      <c r="S176" s="8">
        <f t="shared" si="32"/>
        <v>1</v>
      </c>
      <c r="T176" s="8">
        <f t="shared" si="30"/>
        <v>1</v>
      </c>
    </row>
    <row r="177" spans="2:20" ht="15" customHeight="1" x14ac:dyDescent="0.25">
      <c r="B177" s="76" t="str">
        <f t="shared" si="31"/>
        <v>!!!</v>
      </c>
      <c r="C177" s="303" t="str">
        <f>IF(LEN($E177)&gt;0,VLOOKUP(TEXT($E177,0),'Angaben Stationen'!$E$14:$V$213,17,0),"")</f>
        <v/>
      </c>
      <c r="D177" s="237" t="str">
        <f>IF(LEN($E177)&gt;0,VLOOKUP(TEXT($E177,0),'Angaben Stationen'!$E$14:$V$213,18,0),"")</f>
        <v/>
      </c>
      <c r="E177" s="345"/>
      <c r="F177" s="238"/>
      <c r="G177" s="239"/>
      <c r="H177" s="158"/>
      <c r="M177" s="8">
        <f t="shared" si="24"/>
        <v>0</v>
      </c>
      <c r="N177" s="8">
        <f t="shared" si="25"/>
        <v>0</v>
      </c>
      <c r="O177" s="8">
        <f t="shared" si="26"/>
        <v>0</v>
      </c>
      <c r="P177" s="8">
        <f t="shared" si="27"/>
        <v>0</v>
      </c>
      <c r="Q177" s="8">
        <f t="shared" si="28"/>
        <v>0</v>
      </c>
      <c r="R177" s="8">
        <f t="shared" si="29"/>
        <v>0</v>
      </c>
      <c r="S177" s="8">
        <f t="shared" si="32"/>
        <v>1</v>
      </c>
      <c r="T177" s="8">
        <f t="shared" si="30"/>
        <v>1</v>
      </c>
    </row>
    <row r="178" spans="2:20" ht="15" customHeight="1" x14ac:dyDescent="0.25">
      <c r="B178" s="76" t="str">
        <f t="shared" si="31"/>
        <v>!!!</v>
      </c>
      <c r="C178" s="303" t="str">
        <f>IF(LEN($E178)&gt;0,VLOOKUP(TEXT($E178,0),'Angaben Stationen'!$E$14:$V$213,17,0),"")</f>
        <v/>
      </c>
      <c r="D178" s="237" t="str">
        <f>IF(LEN($E178)&gt;0,VLOOKUP(TEXT($E178,0),'Angaben Stationen'!$E$14:$V$213,18,0),"")</f>
        <v/>
      </c>
      <c r="E178" s="345"/>
      <c r="F178" s="238"/>
      <c r="G178" s="239"/>
      <c r="H178" s="158"/>
      <c r="M178" s="8">
        <f t="shared" si="24"/>
        <v>0</v>
      </c>
      <c r="N178" s="8">
        <f t="shared" si="25"/>
        <v>0</v>
      </c>
      <c r="O178" s="8">
        <f t="shared" si="26"/>
        <v>0</v>
      </c>
      <c r="P178" s="8">
        <f t="shared" si="27"/>
        <v>0</v>
      </c>
      <c r="Q178" s="8">
        <f t="shared" si="28"/>
        <v>0</v>
      </c>
      <c r="R178" s="8">
        <f t="shared" si="29"/>
        <v>0</v>
      </c>
      <c r="S178" s="8">
        <f t="shared" si="32"/>
        <v>1</v>
      </c>
      <c r="T178" s="8">
        <f t="shared" si="30"/>
        <v>1</v>
      </c>
    </row>
    <row r="179" spans="2:20" ht="15" customHeight="1" x14ac:dyDescent="0.25">
      <c r="B179" s="76" t="str">
        <f t="shared" si="31"/>
        <v>!!!</v>
      </c>
      <c r="C179" s="303" t="str">
        <f>IF(LEN($E179)&gt;0,VLOOKUP(TEXT($E179,0),'Angaben Stationen'!$E$14:$V$213,17,0),"")</f>
        <v/>
      </c>
      <c r="D179" s="237" t="str">
        <f>IF(LEN($E179)&gt;0,VLOOKUP(TEXT($E179,0),'Angaben Stationen'!$E$14:$V$213,18,0),"")</f>
        <v/>
      </c>
      <c r="E179" s="345"/>
      <c r="F179" s="238"/>
      <c r="G179" s="239"/>
      <c r="H179" s="158"/>
      <c r="M179" s="8">
        <f t="shared" si="24"/>
        <v>0</v>
      </c>
      <c r="N179" s="8">
        <f t="shared" si="25"/>
        <v>0</v>
      </c>
      <c r="O179" s="8">
        <f t="shared" si="26"/>
        <v>0</v>
      </c>
      <c r="P179" s="8">
        <f t="shared" si="27"/>
        <v>0</v>
      </c>
      <c r="Q179" s="8">
        <f t="shared" si="28"/>
        <v>0</v>
      </c>
      <c r="R179" s="8">
        <f t="shared" si="29"/>
        <v>0</v>
      </c>
      <c r="S179" s="8">
        <f t="shared" si="32"/>
        <v>1</v>
      </c>
      <c r="T179" s="8">
        <f t="shared" si="30"/>
        <v>1</v>
      </c>
    </row>
    <row r="180" spans="2:20" ht="15" customHeight="1" x14ac:dyDescent="0.25">
      <c r="B180" s="76" t="str">
        <f t="shared" si="31"/>
        <v>!!!</v>
      </c>
      <c r="C180" s="303" t="str">
        <f>IF(LEN($E180)&gt;0,VLOOKUP(TEXT($E180,0),'Angaben Stationen'!$E$14:$V$213,17,0),"")</f>
        <v/>
      </c>
      <c r="D180" s="237" t="str">
        <f>IF(LEN($E180)&gt;0,VLOOKUP(TEXT($E180,0),'Angaben Stationen'!$E$14:$V$213,18,0),"")</f>
        <v/>
      </c>
      <c r="E180" s="345"/>
      <c r="F180" s="238"/>
      <c r="G180" s="239"/>
      <c r="H180" s="158"/>
      <c r="M180" s="8">
        <f t="shared" si="24"/>
        <v>0</v>
      </c>
      <c r="N180" s="8">
        <f t="shared" si="25"/>
        <v>0</v>
      </c>
      <c r="O180" s="8">
        <f t="shared" si="26"/>
        <v>0</v>
      </c>
      <c r="P180" s="8">
        <f t="shared" si="27"/>
        <v>0</v>
      </c>
      <c r="Q180" s="8">
        <f t="shared" si="28"/>
        <v>0</v>
      </c>
      <c r="R180" s="8">
        <f t="shared" si="29"/>
        <v>0</v>
      </c>
      <c r="S180" s="8">
        <f t="shared" si="32"/>
        <v>1</v>
      </c>
      <c r="T180" s="8">
        <f t="shared" si="30"/>
        <v>1</v>
      </c>
    </row>
    <row r="181" spans="2:20" ht="15" customHeight="1" x14ac:dyDescent="0.25">
      <c r="B181" s="76" t="str">
        <f t="shared" si="31"/>
        <v>!!!</v>
      </c>
      <c r="C181" s="303" t="str">
        <f>IF(LEN($E181)&gt;0,VLOOKUP(TEXT($E181,0),'Angaben Stationen'!$E$14:$V$213,17,0),"")</f>
        <v/>
      </c>
      <c r="D181" s="237" t="str">
        <f>IF(LEN($E181)&gt;0,VLOOKUP(TEXT($E181,0),'Angaben Stationen'!$E$14:$V$213,18,0),"")</f>
        <v/>
      </c>
      <c r="E181" s="345"/>
      <c r="F181" s="238"/>
      <c r="G181" s="239"/>
      <c r="H181" s="158"/>
      <c r="M181" s="8">
        <f t="shared" si="24"/>
        <v>0</v>
      </c>
      <c r="N181" s="8">
        <f t="shared" si="25"/>
        <v>0</v>
      </c>
      <c r="O181" s="8">
        <f t="shared" si="26"/>
        <v>0</v>
      </c>
      <c r="P181" s="8">
        <f t="shared" si="27"/>
        <v>0</v>
      </c>
      <c r="Q181" s="8">
        <f t="shared" si="28"/>
        <v>0</v>
      </c>
      <c r="R181" s="8">
        <f t="shared" si="29"/>
        <v>0</v>
      </c>
      <c r="S181" s="8">
        <f t="shared" si="32"/>
        <v>1</v>
      </c>
      <c r="T181" s="8">
        <f t="shared" si="30"/>
        <v>1</v>
      </c>
    </row>
    <row r="182" spans="2:20" ht="15" customHeight="1" x14ac:dyDescent="0.25">
      <c r="B182" s="76" t="str">
        <f t="shared" si="31"/>
        <v>!!!</v>
      </c>
      <c r="C182" s="303" t="str">
        <f>IF(LEN($E182)&gt;0,VLOOKUP(TEXT($E182,0),'Angaben Stationen'!$E$14:$V$213,17,0),"")</f>
        <v/>
      </c>
      <c r="D182" s="237" t="str">
        <f>IF(LEN($E182)&gt;0,VLOOKUP(TEXT($E182,0),'Angaben Stationen'!$E$14:$V$213,18,0),"")</f>
        <v/>
      </c>
      <c r="E182" s="345"/>
      <c r="F182" s="238"/>
      <c r="G182" s="239"/>
      <c r="H182" s="158"/>
      <c r="M182" s="8">
        <f t="shared" si="24"/>
        <v>0</v>
      </c>
      <c r="N182" s="8">
        <f t="shared" si="25"/>
        <v>0</v>
      </c>
      <c r="O182" s="8">
        <f t="shared" si="26"/>
        <v>0</v>
      </c>
      <c r="P182" s="8">
        <f t="shared" si="27"/>
        <v>0</v>
      </c>
      <c r="Q182" s="8">
        <f t="shared" si="28"/>
        <v>0</v>
      </c>
      <c r="R182" s="8">
        <f t="shared" si="29"/>
        <v>0</v>
      </c>
      <c r="S182" s="8">
        <f t="shared" si="32"/>
        <v>1</v>
      </c>
      <c r="T182" s="8">
        <f t="shared" si="30"/>
        <v>1</v>
      </c>
    </row>
    <row r="183" spans="2:20" ht="15" customHeight="1" x14ac:dyDescent="0.25">
      <c r="B183" s="76" t="str">
        <f t="shared" si="31"/>
        <v>!!!</v>
      </c>
      <c r="C183" s="303" t="str">
        <f>IF(LEN($E183)&gt;0,VLOOKUP(TEXT($E183,0),'Angaben Stationen'!$E$14:$V$213,17,0),"")</f>
        <v/>
      </c>
      <c r="D183" s="237" t="str">
        <f>IF(LEN($E183)&gt;0,VLOOKUP(TEXT($E183,0),'Angaben Stationen'!$E$14:$V$213,18,0),"")</f>
        <v/>
      </c>
      <c r="E183" s="345"/>
      <c r="F183" s="238"/>
      <c r="G183" s="239"/>
      <c r="H183" s="158"/>
      <c r="M183" s="8">
        <f t="shared" si="24"/>
        <v>0</v>
      </c>
      <c r="N183" s="8">
        <f t="shared" si="25"/>
        <v>0</v>
      </c>
      <c r="O183" s="8">
        <f t="shared" si="26"/>
        <v>0</v>
      </c>
      <c r="P183" s="8">
        <f t="shared" si="27"/>
        <v>0</v>
      </c>
      <c r="Q183" s="8">
        <f t="shared" si="28"/>
        <v>0</v>
      </c>
      <c r="R183" s="8">
        <f t="shared" si="29"/>
        <v>0</v>
      </c>
      <c r="S183" s="8">
        <f t="shared" si="32"/>
        <v>1</v>
      </c>
      <c r="T183" s="8">
        <f t="shared" si="30"/>
        <v>1</v>
      </c>
    </row>
    <row r="184" spans="2:20" ht="15" customHeight="1" x14ac:dyDescent="0.25">
      <c r="B184" s="76" t="str">
        <f t="shared" si="31"/>
        <v>!!!</v>
      </c>
      <c r="C184" s="303" t="str">
        <f>IF(LEN($E184)&gt;0,VLOOKUP(TEXT($E184,0),'Angaben Stationen'!$E$14:$V$213,17,0),"")</f>
        <v/>
      </c>
      <c r="D184" s="237" t="str">
        <f>IF(LEN($E184)&gt;0,VLOOKUP(TEXT($E184,0),'Angaben Stationen'!$E$14:$V$213,18,0),"")</f>
        <v/>
      </c>
      <c r="E184" s="345"/>
      <c r="F184" s="238"/>
      <c r="G184" s="239"/>
      <c r="H184" s="158"/>
      <c r="M184" s="8">
        <f t="shared" si="24"/>
        <v>0</v>
      </c>
      <c r="N184" s="8">
        <f t="shared" si="25"/>
        <v>0</v>
      </c>
      <c r="O184" s="8">
        <f t="shared" si="26"/>
        <v>0</v>
      </c>
      <c r="P184" s="8">
        <f t="shared" si="27"/>
        <v>0</v>
      </c>
      <c r="Q184" s="8">
        <f t="shared" si="28"/>
        <v>0</v>
      </c>
      <c r="R184" s="8">
        <f t="shared" si="29"/>
        <v>0</v>
      </c>
      <c r="S184" s="8">
        <f t="shared" si="32"/>
        <v>1</v>
      </c>
      <c r="T184" s="8">
        <f t="shared" si="30"/>
        <v>1</v>
      </c>
    </row>
    <row r="185" spans="2:20" ht="15" customHeight="1" x14ac:dyDescent="0.25">
      <c r="B185" s="76" t="str">
        <f t="shared" si="31"/>
        <v>!!!</v>
      </c>
      <c r="C185" s="303" t="str">
        <f>IF(LEN($E185)&gt;0,VLOOKUP(TEXT($E185,0),'Angaben Stationen'!$E$14:$V$213,17,0),"")</f>
        <v/>
      </c>
      <c r="D185" s="237" t="str">
        <f>IF(LEN($E185)&gt;0,VLOOKUP(TEXT($E185,0),'Angaben Stationen'!$E$14:$V$213,18,0),"")</f>
        <v/>
      </c>
      <c r="E185" s="345"/>
      <c r="F185" s="238"/>
      <c r="G185" s="239"/>
      <c r="H185" s="158"/>
      <c r="M185" s="8">
        <f t="shared" si="24"/>
        <v>0</v>
      </c>
      <c r="N185" s="8">
        <f t="shared" si="25"/>
        <v>0</v>
      </c>
      <c r="O185" s="8">
        <f t="shared" si="26"/>
        <v>0</v>
      </c>
      <c r="P185" s="8">
        <f t="shared" si="27"/>
        <v>0</v>
      </c>
      <c r="Q185" s="8">
        <f t="shared" si="28"/>
        <v>0</v>
      </c>
      <c r="R185" s="8">
        <f t="shared" si="29"/>
        <v>0</v>
      </c>
      <c r="S185" s="8">
        <f t="shared" si="32"/>
        <v>1</v>
      </c>
      <c r="T185" s="8">
        <f t="shared" si="30"/>
        <v>1</v>
      </c>
    </row>
    <row r="186" spans="2:20" ht="15" customHeight="1" x14ac:dyDescent="0.25">
      <c r="B186" s="76" t="str">
        <f t="shared" si="31"/>
        <v>!!!</v>
      </c>
      <c r="C186" s="303" t="str">
        <f>IF(LEN($E186)&gt;0,VLOOKUP(TEXT($E186,0),'Angaben Stationen'!$E$14:$V$213,17,0),"")</f>
        <v/>
      </c>
      <c r="D186" s="237" t="str">
        <f>IF(LEN($E186)&gt;0,VLOOKUP(TEXT($E186,0),'Angaben Stationen'!$E$14:$V$213,18,0),"")</f>
        <v/>
      </c>
      <c r="E186" s="345"/>
      <c r="F186" s="238"/>
      <c r="G186" s="239"/>
      <c r="H186" s="158"/>
      <c r="M186" s="8">
        <f t="shared" si="24"/>
        <v>0</v>
      </c>
      <c r="N186" s="8">
        <f t="shared" si="25"/>
        <v>0</v>
      </c>
      <c r="O186" s="8">
        <f t="shared" si="26"/>
        <v>0</v>
      </c>
      <c r="P186" s="8">
        <f t="shared" si="27"/>
        <v>0</v>
      </c>
      <c r="Q186" s="8">
        <f t="shared" si="28"/>
        <v>0</v>
      </c>
      <c r="R186" s="8">
        <f t="shared" si="29"/>
        <v>0</v>
      </c>
      <c r="S186" s="8">
        <f t="shared" si="32"/>
        <v>1</v>
      </c>
      <c r="T186" s="8">
        <f t="shared" si="30"/>
        <v>1</v>
      </c>
    </row>
    <row r="187" spans="2:20" ht="15" customHeight="1" x14ac:dyDescent="0.25">
      <c r="B187" s="76" t="str">
        <f t="shared" si="31"/>
        <v>!!!</v>
      </c>
      <c r="C187" s="303" t="str">
        <f>IF(LEN($E187)&gt;0,VLOOKUP(TEXT($E187,0),'Angaben Stationen'!$E$14:$V$213,17,0),"")</f>
        <v/>
      </c>
      <c r="D187" s="237" t="str">
        <f>IF(LEN($E187)&gt;0,VLOOKUP(TEXT($E187,0),'Angaben Stationen'!$E$14:$V$213,18,0),"")</f>
        <v/>
      </c>
      <c r="E187" s="345"/>
      <c r="F187" s="238"/>
      <c r="G187" s="239"/>
      <c r="H187" s="158"/>
      <c r="M187" s="8">
        <f t="shared" si="24"/>
        <v>0</v>
      </c>
      <c r="N187" s="8">
        <f t="shared" si="25"/>
        <v>0</v>
      </c>
      <c r="O187" s="8">
        <f t="shared" si="26"/>
        <v>0</v>
      </c>
      <c r="P187" s="8">
        <f t="shared" si="27"/>
        <v>0</v>
      </c>
      <c r="Q187" s="8">
        <f t="shared" si="28"/>
        <v>0</v>
      </c>
      <c r="R187" s="8">
        <f t="shared" si="29"/>
        <v>0</v>
      </c>
      <c r="S187" s="8">
        <f t="shared" si="32"/>
        <v>1</v>
      </c>
      <c r="T187" s="8">
        <f t="shared" si="30"/>
        <v>1</v>
      </c>
    </row>
    <row r="188" spans="2:20" ht="15" customHeight="1" x14ac:dyDescent="0.25">
      <c r="B188" s="76" t="str">
        <f t="shared" si="31"/>
        <v>!!!</v>
      </c>
      <c r="C188" s="303" t="str">
        <f>IF(LEN($E188)&gt;0,VLOOKUP(TEXT($E188,0),'Angaben Stationen'!$E$14:$V$213,17,0),"")</f>
        <v/>
      </c>
      <c r="D188" s="237" t="str">
        <f>IF(LEN($E188)&gt;0,VLOOKUP(TEXT($E188,0),'Angaben Stationen'!$E$14:$V$213,18,0),"")</f>
        <v/>
      </c>
      <c r="E188" s="345"/>
      <c r="F188" s="238"/>
      <c r="G188" s="239"/>
      <c r="H188" s="158"/>
      <c r="M188" s="8">
        <f t="shared" si="24"/>
        <v>0</v>
      </c>
      <c r="N188" s="8">
        <f t="shared" si="25"/>
        <v>0</v>
      </c>
      <c r="O188" s="8">
        <f t="shared" si="26"/>
        <v>0</v>
      </c>
      <c r="P188" s="8">
        <f t="shared" si="27"/>
        <v>0</v>
      </c>
      <c r="Q188" s="8">
        <f t="shared" si="28"/>
        <v>0</v>
      </c>
      <c r="R188" s="8">
        <f t="shared" si="29"/>
        <v>0</v>
      </c>
      <c r="S188" s="8">
        <f t="shared" si="32"/>
        <v>1</v>
      </c>
      <c r="T188" s="8">
        <f t="shared" si="30"/>
        <v>1</v>
      </c>
    </row>
    <row r="189" spans="2:20" ht="15" customHeight="1" x14ac:dyDescent="0.25">
      <c r="B189" s="76" t="str">
        <f t="shared" si="31"/>
        <v>!!!</v>
      </c>
      <c r="C189" s="303" t="str">
        <f>IF(LEN($E189)&gt;0,VLOOKUP(TEXT($E189,0),'Angaben Stationen'!$E$14:$V$213,17,0),"")</f>
        <v/>
      </c>
      <c r="D189" s="237" t="str">
        <f>IF(LEN($E189)&gt;0,VLOOKUP(TEXT($E189,0),'Angaben Stationen'!$E$14:$V$213,18,0),"")</f>
        <v/>
      </c>
      <c r="E189" s="345"/>
      <c r="F189" s="238"/>
      <c r="G189" s="239"/>
      <c r="H189" s="158"/>
      <c r="M189" s="8">
        <f t="shared" si="24"/>
        <v>0</v>
      </c>
      <c r="N189" s="8">
        <f t="shared" si="25"/>
        <v>0</v>
      </c>
      <c r="O189" s="8">
        <f t="shared" si="26"/>
        <v>0</v>
      </c>
      <c r="P189" s="8">
        <f t="shared" si="27"/>
        <v>0</v>
      </c>
      <c r="Q189" s="8">
        <f t="shared" si="28"/>
        <v>0</v>
      </c>
      <c r="R189" s="8">
        <f t="shared" si="29"/>
        <v>0</v>
      </c>
      <c r="S189" s="8">
        <f t="shared" si="32"/>
        <v>1</v>
      </c>
      <c r="T189" s="8">
        <f t="shared" si="30"/>
        <v>1</v>
      </c>
    </row>
    <row r="190" spans="2:20" ht="15" customHeight="1" x14ac:dyDescent="0.25">
      <c r="B190" s="76" t="str">
        <f t="shared" si="31"/>
        <v>!!!</v>
      </c>
      <c r="C190" s="303" t="str">
        <f>IF(LEN($E190)&gt;0,VLOOKUP(TEXT($E190,0),'Angaben Stationen'!$E$14:$V$213,17,0),"")</f>
        <v/>
      </c>
      <c r="D190" s="237" t="str">
        <f>IF(LEN($E190)&gt;0,VLOOKUP(TEXT($E190,0),'Angaben Stationen'!$E$14:$V$213,18,0),"")</f>
        <v/>
      </c>
      <c r="E190" s="345"/>
      <c r="F190" s="238"/>
      <c r="G190" s="239"/>
      <c r="H190" s="158"/>
      <c r="M190" s="8">
        <f t="shared" si="24"/>
        <v>0</v>
      </c>
      <c r="N190" s="8">
        <f t="shared" si="25"/>
        <v>0</v>
      </c>
      <c r="O190" s="8">
        <f t="shared" si="26"/>
        <v>0</v>
      </c>
      <c r="P190" s="8">
        <f t="shared" si="27"/>
        <v>0</v>
      </c>
      <c r="Q190" s="8">
        <f t="shared" si="28"/>
        <v>0</v>
      </c>
      <c r="R190" s="8">
        <f t="shared" si="29"/>
        <v>0</v>
      </c>
      <c r="S190" s="8">
        <f t="shared" si="32"/>
        <v>1</v>
      </c>
      <c r="T190" s="8">
        <f t="shared" si="30"/>
        <v>1</v>
      </c>
    </row>
    <row r="191" spans="2:20" ht="15" customHeight="1" x14ac:dyDescent="0.25">
      <c r="B191" s="76" t="str">
        <f t="shared" si="31"/>
        <v>!!!</v>
      </c>
      <c r="C191" s="303" t="str">
        <f>IF(LEN($E191)&gt;0,VLOOKUP(TEXT($E191,0),'Angaben Stationen'!$E$14:$V$213,17,0),"")</f>
        <v/>
      </c>
      <c r="D191" s="237" t="str">
        <f>IF(LEN($E191)&gt;0,VLOOKUP(TEXT($E191,0),'Angaben Stationen'!$E$14:$V$213,18,0),"")</f>
        <v/>
      </c>
      <c r="E191" s="345"/>
      <c r="F191" s="238"/>
      <c r="G191" s="239"/>
      <c r="H191" s="158"/>
      <c r="M191" s="8">
        <f t="shared" si="24"/>
        <v>0</v>
      </c>
      <c r="N191" s="8">
        <f t="shared" si="25"/>
        <v>0</v>
      </c>
      <c r="O191" s="8">
        <f t="shared" si="26"/>
        <v>0</v>
      </c>
      <c r="P191" s="8">
        <f t="shared" si="27"/>
        <v>0</v>
      </c>
      <c r="Q191" s="8">
        <f t="shared" si="28"/>
        <v>0</v>
      </c>
      <c r="R191" s="8">
        <f t="shared" si="29"/>
        <v>0</v>
      </c>
      <c r="S191" s="8">
        <f t="shared" si="32"/>
        <v>1</v>
      </c>
      <c r="T191" s="8">
        <f t="shared" si="30"/>
        <v>1</v>
      </c>
    </row>
    <row r="192" spans="2:20" ht="15" customHeight="1" x14ac:dyDescent="0.25">
      <c r="B192" s="76" t="str">
        <f t="shared" si="31"/>
        <v>!!!</v>
      </c>
      <c r="C192" s="303" t="str">
        <f>IF(LEN($E192)&gt;0,VLOOKUP(TEXT($E192,0),'Angaben Stationen'!$E$14:$V$213,17,0),"")</f>
        <v/>
      </c>
      <c r="D192" s="237" t="str">
        <f>IF(LEN($E192)&gt;0,VLOOKUP(TEXT($E192,0),'Angaben Stationen'!$E$14:$V$213,18,0),"")</f>
        <v/>
      </c>
      <c r="E192" s="345"/>
      <c r="F192" s="238"/>
      <c r="G192" s="239"/>
      <c r="H192" s="158"/>
      <c r="M192" s="8">
        <f t="shared" si="24"/>
        <v>0</v>
      </c>
      <c r="N192" s="8">
        <f t="shared" si="25"/>
        <v>0</v>
      </c>
      <c r="O192" s="8">
        <f t="shared" si="26"/>
        <v>0</v>
      </c>
      <c r="P192" s="8">
        <f t="shared" si="27"/>
        <v>0</v>
      </c>
      <c r="Q192" s="8">
        <f t="shared" si="28"/>
        <v>0</v>
      </c>
      <c r="R192" s="8">
        <f t="shared" si="29"/>
        <v>0</v>
      </c>
      <c r="S192" s="8">
        <f t="shared" si="32"/>
        <v>1</v>
      </c>
      <c r="T192" s="8">
        <f t="shared" si="30"/>
        <v>1</v>
      </c>
    </row>
    <row r="193" spans="2:20" ht="15" customHeight="1" x14ac:dyDescent="0.25">
      <c r="B193" s="76" t="str">
        <f t="shared" si="31"/>
        <v>!!!</v>
      </c>
      <c r="C193" s="303" t="str">
        <f>IF(LEN($E193)&gt;0,VLOOKUP(TEXT($E193,0),'Angaben Stationen'!$E$14:$V$213,17,0),"")</f>
        <v/>
      </c>
      <c r="D193" s="237" t="str">
        <f>IF(LEN($E193)&gt;0,VLOOKUP(TEXT($E193,0),'Angaben Stationen'!$E$14:$V$213,18,0),"")</f>
        <v/>
      </c>
      <c r="E193" s="345"/>
      <c r="F193" s="238"/>
      <c r="G193" s="239"/>
      <c r="H193" s="158"/>
      <c r="M193" s="8">
        <f t="shared" si="24"/>
        <v>0</v>
      </c>
      <c r="N193" s="8">
        <f t="shared" si="25"/>
        <v>0</v>
      </c>
      <c r="O193" s="8">
        <f t="shared" si="26"/>
        <v>0</v>
      </c>
      <c r="P193" s="8">
        <f t="shared" si="27"/>
        <v>0</v>
      </c>
      <c r="Q193" s="8">
        <f t="shared" si="28"/>
        <v>0</v>
      </c>
      <c r="R193" s="8">
        <f t="shared" si="29"/>
        <v>0</v>
      </c>
      <c r="S193" s="8">
        <f t="shared" si="32"/>
        <v>1</v>
      </c>
      <c r="T193" s="8">
        <f t="shared" si="30"/>
        <v>1</v>
      </c>
    </row>
    <row r="194" spans="2:20" ht="15" customHeight="1" x14ac:dyDescent="0.25">
      <c r="B194" s="76" t="str">
        <f t="shared" si="31"/>
        <v>!!!</v>
      </c>
      <c r="C194" s="303" t="str">
        <f>IF(LEN($E194)&gt;0,VLOOKUP(TEXT($E194,0),'Angaben Stationen'!$E$14:$V$213,17,0),"")</f>
        <v/>
      </c>
      <c r="D194" s="237" t="str">
        <f>IF(LEN($E194)&gt;0,VLOOKUP(TEXT($E194,0),'Angaben Stationen'!$E$14:$V$213,18,0),"")</f>
        <v/>
      </c>
      <c r="E194" s="345"/>
      <c r="F194" s="238"/>
      <c r="G194" s="239"/>
      <c r="H194" s="158"/>
      <c r="M194" s="8">
        <f t="shared" si="24"/>
        <v>0</v>
      </c>
      <c r="N194" s="8">
        <f t="shared" si="25"/>
        <v>0</v>
      </c>
      <c r="O194" s="8">
        <f t="shared" si="26"/>
        <v>0</v>
      </c>
      <c r="P194" s="8">
        <f t="shared" si="27"/>
        <v>0</v>
      </c>
      <c r="Q194" s="8">
        <f t="shared" si="28"/>
        <v>0</v>
      </c>
      <c r="R194" s="8">
        <f t="shared" si="29"/>
        <v>0</v>
      </c>
      <c r="S194" s="8">
        <f t="shared" si="32"/>
        <v>1</v>
      </c>
      <c r="T194" s="8">
        <f t="shared" si="30"/>
        <v>1</v>
      </c>
    </row>
    <row r="195" spans="2:20" ht="15" customHeight="1" x14ac:dyDescent="0.25">
      <c r="B195" s="76" t="str">
        <f t="shared" si="31"/>
        <v>!!!</v>
      </c>
      <c r="C195" s="303" t="str">
        <f>IF(LEN($E195)&gt;0,VLOOKUP(TEXT($E195,0),'Angaben Stationen'!$E$14:$V$213,17,0),"")</f>
        <v/>
      </c>
      <c r="D195" s="237" t="str">
        <f>IF(LEN($E195)&gt;0,VLOOKUP(TEXT($E195,0),'Angaben Stationen'!$E$14:$V$213,18,0),"")</f>
        <v/>
      </c>
      <c r="E195" s="345"/>
      <c r="F195" s="238"/>
      <c r="G195" s="239"/>
      <c r="H195" s="158"/>
      <c r="M195" s="8">
        <f t="shared" si="24"/>
        <v>0</v>
      </c>
      <c r="N195" s="8">
        <f t="shared" si="25"/>
        <v>0</v>
      </c>
      <c r="O195" s="8">
        <f t="shared" si="26"/>
        <v>0</v>
      </c>
      <c r="P195" s="8">
        <f t="shared" si="27"/>
        <v>0</v>
      </c>
      <c r="Q195" s="8">
        <f t="shared" si="28"/>
        <v>0</v>
      </c>
      <c r="R195" s="8">
        <f t="shared" si="29"/>
        <v>0</v>
      </c>
      <c r="S195" s="8">
        <f t="shared" si="32"/>
        <v>1</v>
      </c>
      <c r="T195" s="8">
        <f t="shared" si="30"/>
        <v>1</v>
      </c>
    </row>
    <row r="196" spans="2:20" ht="15" customHeight="1" x14ac:dyDescent="0.25">
      <c r="B196" s="76" t="str">
        <f t="shared" si="31"/>
        <v>!!!</v>
      </c>
      <c r="C196" s="303" t="str">
        <f>IF(LEN($E196)&gt;0,VLOOKUP(TEXT($E196,0),'Angaben Stationen'!$E$14:$V$213,17,0),"")</f>
        <v/>
      </c>
      <c r="D196" s="237" t="str">
        <f>IF(LEN($E196)&gt;0,VLOOKUP(TEXT($E196,0),'Angaben Stationen'!$E$14:$V$213,18,0),"")</f>
        <v/>
      </c>
      <c r="E196" s="345"/>
      <c r="F196" s="238"/>
      <c r="G196" s="239"/>
      <c r="H196" s="158"/>
      <c r="M196" s="8">
        <f t="shared" si="24"/>
        <v>0</v>
      </c>
      <c r="N196" s="8">
        <f t="shared" si="25"/>
        <v>0</v>
      </c>
      <c r="O196" s="8">
        <f t="shared" si="26"/>
        <v>0</v>
      </c>
      <c r="P196" s="8">
        <f t="shared" si="27"/>
        <v>0</v>
      </c>
      <c r="Q196" s="8">
        <f t="shared" si="28"/>
        <v>0</v>
      </c>
      <c r="R196" s="8">
        <f t="shared" si="29"/>
        <v>0</v>
      </c>
      <c r="S196" s="8">
        <f t="shared" si="32"/>
        <v>1</v>
      </c>
      <c r="T196" s="8">
        <f t="shared" si="30"/>
        <v>1</v>
      </c>
    </row>
    <row r="197" spans="2:20" ht="15" customHeight="1" x14ac:dyDescent="0.25">
      <c r="B197" s="76" t="str">
        <f t="shared" si="31"/>
        <v>!!!</v>
      </c>
      <c r="C197" s="303" t="str">
        <f>IF(LEN($E197)&gt;0,VLOOKUP(TEXT($E197,0),'Angaben Stationen'!$E$14:$V$213,17,0),"")</f>
        <v/>
      </c>
      <c r="D197" s="237" t="str">
        <f>IF(LEN($E197)&gt;0,VLOOKUP(TEXT($E197,0),'Angaben Stationen'!$E$14:$V$213,18,0),"")</f>
        <v/>
      </c>
      <c r="E197" s="345"/>
      <c r="F197" s="238"/>
      <c r="G197" s="239"/>
      <c r="H197" s="158"/>
      <c r="M197" s="8">
        <f t="shared" si="24"/>
        <v>0</v>
      </c>
      <c r="N197" s="8">
        <f t="shared" si="25"/>
        <v>0</v>
      </c>
      <c r="O197" s="8">
        <f t="shared" si="26"/>
        <v>0</v>
      </c>
      <c r="P197" s="8">
        <f t="shared" si="27"/>
        <v>0</v>
      </c>
      <c r="Q197" s="8">
        <f t="shared" si="28"/>
        <v>0</v>
      </c>
      <c r="R197" s="8">
        <f t="shared" si="29"/>
        <v>0</v>
      </c>
      <c r="S197" s="8">
        <f t="shared" si="32"/>
        <v>1</v>
      </c>
      <c r="T197" s="8">
        <f t="shared" si="30"/>
        <v>1</v>
      </c>
    </row>
    <row r="198" spans="2:20" ht="15" customHeight="1" x14ac:dyDescent="0.25">
      <c r="B198" s="76" t="str">
        <f t="shared" si="31"/>
        <v>!!!</v>
      </c>
      <c r="C198" s="303" t="str">
        <f>IF(LEN($E198)&gt;0,VLOOKUP(TEXT($E198,0),'Angaben Stationen'!$E$14:$V$213,17,0),"")</f>
        <v/>
      </c>
      <c r="D198" s="237" t="str">
        <f>IF(LEN($E198)&gt;0,VLOOKUP(TEXT($E198,0),'Angaben Stationen'!$E$14:$V$213,18,0),"")</f>
        <v/>
      </c>
      <c r="E198" s="345"/>
      <c r="F198" s="238"/>
      <c r="G198" s="239"/>
      <c r="H198" s="158"/>
      <c r="M198" s="8">
        <f t="shared" si="24"/>
        <v>0</v>
      </c>
      <c r="N198" s="8">
        <f t="shared" si="25"/>
        <v>0</v>
      </c>
      <c r="O198" s="8">
        <f t="shared" si="26"/>
        <v>0</v>
      </c>
      <c r="P198" s="8">
        <f t="shared" si="27"/>
        <v>0</v>
      </c>
      <c r="Q198" s="8">
        <f t="shared" si="28"/>
        <v>0</v>
      </c>
      <c r="R198" s="8">
        <f t="shared" si="29"/>
        <v>0</v>
      </c>
      <c r="S198" s="8">
        <f t="shared" si="32"/>
        <v>1</v>
      </c>
      <c r="T198" s="8">
        <f t="shared" si="30"/>
        <v>1</v>
      </c>
    </row>
    <row r="199" spans="2:20" ht="15" customHeight="1" x14ac:dyDescent="0.25">
      <c r="B199" s="76" t="str">
        <f t="shared" si="31"/>
        <v>!!!</v>
      </c>
      <c r="C199" s="303" t="str">
        <f>IF(LEN($E199)&gt;0,VLOOKUP(TEXT($E199,0),'Angaben Stationen'!$E$14:$V$213,17,0),"")</f>
        <v/>
      </c>
      <c r="D199" s="237" t="str">
        <f>IF(LEN($E199)&gt;0,VLOOKUP(TEXT($E199,0),'Angaben Stationen'!$E$14:$V$213,18,0),"")</f>
        <v/>
      </c>
      <c r="E199" s="345"/>
      <c r="F199" s="238"/>
      <c r="G199" s="239"/>
      <c r="H199" s="158"/>
      <c r="M199" s="8">
        <f t="shared" si="24"/>
        <v>0</v>
      </c>
      <c r="N199" s="8">
        <f t="shared" si="25"/>
        <v>0</v>
      </c>
      <c r="O199" s="8">
        <f t="shared" si="26"/>
        <v>0</v>
      </c>
      <c r="P199" s="8">
        <f t="shared" si="27"/>
        <v>0</v>
      </c>
      <c r="Q199" s="8">
        <f t="shared" si="28"/>
        <v>0</v>
      </c>
      <c r="R199" s="8">
        <f t="shared" si="29"/>
        <v>0</v>
      </c>
      <c r="S199" s="8">
        <f t="shared" si="32"/>
        <v>1</v>
      </c>
      <c r="T199" s="8">
        <f t="shared" si="30"/>
        <v>1</v>
      </c>
    </row>
    <row r="200" spans="2:20" ht="15" customHeight="1" x14ac:dyDescent="0.25">
      <c r="B200" s="76" t="str">
        <f t="shared" si="31"/>
        <v>!!!</v>
      </c>
      <c r="C200" s="303" t="str">
        <f>IF(LEN($E200)&gt;0,VLOOKUP(TEXT($E200,0),'Angaben Stationen'!$E$14:$V$213,17,0),"")</f>
        <v/>
      </c>
      <c r="D200" s="237" t="str">
        <f>IF(LEN($E200)&gt;0,VLOOKUP(TEXT($E200,0),'Angaben Stationen'!$E$14:$V$213,18,0),"")</f>
        <v/>
      </c>
      <c r="E200" s="345"/>
      <c r="F200" s="238"/>
      <c r="G200" s="239"/>
      <c r="H200" s="158"/>
      <c r="M200" s="8">
        <f t="shared" si="24"/>
        <v>0</v>
      </c>
      <c r="N200" s="8">
        <f t="shared" si="25"/>
        <v>0</v>
      </c>
      <c r="O200" s="8">
        <f t="shared" si="26"/>
        <v>0</v>
      </c>
      <c r="P200" s="8">
        <f t="shared" si="27"/>
        <v>0</v>
      </c>
      <c r="Q200" s="8">
        <f t="shared" si="28"/>
        <v>0</v>
      </c>
      <c r="R200" s="8">
        <f t="shared" si="29"/>
        <v>0</v>
      </c>
      <c r="S200" s="8">
        <f t="shared" si="32"/>
        <v>1</v>
      </c>
      <c r="T200" s="8">
        <f t="shared" si="30"/>
        <v>1</v>
      </c>
    </row>
    <row r="201" spans="2:20" ht="15" customHeight="1" x14ac:dyDescent="0.25">
      <c r="B201" s="76" t="str">
        <f t="shared" si="31"/>
        <v>!!!</v>
      </c>
      <c r="C201" s="303" t="str">
        <f>IF(LEN($E201)&gt;0,VLOOKUP(TEXT($E201,0),'Angaben Stationen'!$E$14:$V$213,17,0),"")</f>
        <v/>
      </c>
      <c r="D201" s="237" t="str">
        <f>IF(LEN($E201)&gt;0,VLOOKUP(TEXT($E201,0),'Angaben Stationen'!$E$14:$V$213,18,0),"")</f>
        <v/>
      </c>
      <c r="E201" s="345"/>
      <c r="F201" s="238"/>
      <c r="G201" s="239"/>
      <c r="H201" s="158"/>
      <c r="M201" s="8">
        <f t="shared" si="24"/>
        <v>0</v>
      </c>
      <c r="N201" s="8">
        <f t="shared" si="25"/>
        <v>0</v>
      </c>
      <c r="O201" s="8">
        <f t="shared" si="26"/>
        <v>0</v>
      </c>
      <c r="P201" s="8">
        <f t="shared" si="27"/>
        <v>0</v>
      </c>
      <c r="Q201" s="8">
        <f t="shared" si="28"/>
        <v>0</v>
      </c>
      <c r="R201" s="8">
        <f t="shared" si="29"/>
        <v>0</v>
      </c>
      <c r="S201" s="8">
        <f t="shared" si="32"/>
        <v>1</v>
      </c>
      <c r="T201" s="8">
        <f t="shared" si="30"/>
        <v>1</v>
      </c>
    </row>
    <row r="202" spans="2:20" ht="15" customHeight="1" x14ac:dyDescent="0.25">
      <c r="B202" s="76" t="str">
        <f t="shared" si="31"/>
        <v>!!!</v>
      </c>
      <c r="C202" s="303" t="str">
        <f>IF(LEN($E202)&gt;0,VLOOKUP(TEXT($E202,0),'Angaben Stationen'!$E$14:$V$213,17,0),"")</f>
        <v/>
      </c>
      <c r="D202" s="237" t="str">
        <f>IF(LEN($E202)&gt;0,VLOOKUP(TEXT($E202,0),'Angaben Stationen'!$E$14:$V$213,18,0),"")</f>
        <v/>
      </c>
      <c r="E202" s="345"/>
      <c r="F202" s="238"/>
      <c r="G202" s="239"/>
      <c r="H202" s="158"/>
      <c r="M202" s="8">
        <f t="shared" si="24"/>
        <v>0</v>
      </c>
      <c r="N202" s="8">
        <f t="shared" si="25"/>
        <v>0</v>
      </c>
      <c r="O202" s="8">
        <f t="shared" si="26"/>
        <v>0</v>
      </c>
      <c r="P202" s="8">
        <f t="shared" si="27"/>
        <v>0</v>
      </c>
      <c r="Q202" s="8">
        <f t="shared" si="28"/>
        <v>0</v>
      </c>
      <c r="R202" s="8">
        <f t="shared" si="29"/>
        <v>0</v>
      </c>
      <c r="S202" s="8">
        <f t="shared" si="32"/>
        <v>1</v>
      </c>
      <c r="T202" s="8">
        <f t="shared" si="30"/>
        <v>1</v>
      </c>
    </row>
    <row r="203" spans="2:20" ht="15" customHeight="1" x14ac:dyDescent="0.25">
      <c r="B203" s="76" t="str">
        <f t="shared" si="31"/>
        <v>!!!</v>
      </c>
      <c r="C203" s="303" t="str">
        <f>IF(LEN($E203)&gt;0,VLOOKUP(TEXT($E203,0),'Angaben Stationen'!$E$14:$V$213,17,0),"")</f>
        <v/>
      </c>
      <c r="D203" s="237" t="str">
        <f>IF(LEN($E203)&gt;0,VLOOKUP(TEXT($E203,0),'Angaben Stationen'!$E$14:$V$213,18,0),"")</f>
        <v/>
      </c>
      <c r="E203" s="345"/>
      <c r="F203" s="238"/>
      <c r="G203" s="239"/>
      <c r="H203" s="158"/>
      <c r="M203" s="8">
        <f t="shared" si="24"/>
        <v>0</v>
      </c>
      <c r="N203" s="8">
        <f t="shared" si="25"/>
        <v>0</v>
      </c>
      <c r="O203" s="8">
        <f t="shared" si="26"/>
        <v>0</v>
      </c>
      <c r="P203" s="8">
        <f t="shared" si="27"/>
        <v>0</v>
      </c>
      <c r="Q203" s="8">
        <f t="shared" si="28"/>
        <v>0</v>
      </c>
      <c r="R203" s="8">
        <f t="shared" si="29"/>
        <v>0</v>
      </c>
      <c r="S203" s="8">
        <f t="shared" si="32"/>
        <v>1</v>
      </c>
      <c r="T203" s="8">
        <f t="shared" si="30"/>
        <v>1</v>
      </c>
    </row>
    <row r="204" spans="2:20" ht="15" customHeight="1" x14ac:dyDescent="0.25">
      <c r="B204" s="76" t="str">
        <f t="shared" si="31"/>
        <v>!!!</v>
      </c>
      <c r="C204" s="303" t="str">
        <f>IF(LEN($E204)&gt;0,VLOOKUP(TEXT($E204,0),'Angaben Stationen'!$E$14:$V$213,17,0),"")</f>
        <v/>
      </c>
      <c r="D204" s="237" t="str">
        <f>IF(LEN($E204)&gt;0,VLOOKUP(TEXT($E204,0),'Angaben Stationen'!$E$14:$V$213,18,0),"")</f>
        <v/>
      </c>
      <c r="E204" s="345"/>
      <c r="F204" s="238"/>
      <c r="G204" s="239"/>
      <c r="H204" s="158"/>
      <c r="M204" s="8">
        <f t="shared" si="24"/>
        <v>0</v>
      </c>
      <c r="N204" s="8">
        <f t="shared" si="25"/>
        <v>0</v>
      </c>
      <c r="O204" s="8">
        <f t="shared" si="26"/>
        <v>0</v>
      </c>
      <c r="P204" s="8">
        <f t="shared" si="27"/>
        <v>0</v>
      </c>
      <c r="Q204" s="8">
        <f t="shared" si="28"/>
        <v>0</v>
      </c>
      <c r="R204" s="8">
        <f t="shared" si="29"/>
        <v>0</v>
      </c>
      <c r="S204" s="8">
        <f t="shared" si="32"/>
        <v>1</v>
      </c>
      <c r="T204" s="8">
        <f t="shared" si="30"/>
        <v>1</v>
      </c>
    </row>
    <row r="205" spans="2:20" ht="15" customHeight="1" x14ac:dyDescent="0.25">
      <c r="B205" s="76" t="str">
        <f t="shared" si="31"/>
        <v>!!!</v>
      </c>
      <c r="C205" s="303" t="str">
        <f>IF(LEN($E205)&gt;0,VLOOKUP(TEXT($E205,0),'Angaben Stationen'!$E$14:$V$213,17,0),"")</f>
        <v/>
      </c>
      <c r="D205" s="237" t="str">
        <f>IF(LEN($E205)&gt;0,VLOOKUP(TEXT($E205,0),'Angaben Stationen'!$E$14:$V$213,18,0),"")</f>
        <v/>
      </c>
      <c r="E205" s="345"/>
      <c r="F205" s="238"/>
      <c r="G205" s="239"/>
      <c r="H205" s="158"/>
      <c r="M205" s="8">
        <f t="shared" si="24"/>
        <v>0</v>
      </c>
      <c r="N205" s="8">
        <f t="shared" si="25"/>
        <v>0</v>
      </c>
      <c r="O205" s="8">
        <f t="shared" si="26"/>
        <v>0</v>
      </c>
      <c r="P205" s="8">
        <f t="shared" si="27"/>
        <v>0</v>
      </c>
      <c r="Q205" s="8">
        <f t="shared" si="28"/>
        <v>0</v>
      </c>
      <c r="R205" s="8">
        <f t="shared" si="29"/>
        <v>0</v>
      </c>
      <c r="S205" s="8">
        <f t="shared" si="32"/>
        <v>1</v>
      </c>
      <c r="T205" s="8">
        <f t="shared" si="30"/>
        <v>1</v>
      </c>
    </row>
    <row r="206" spans="2:20" ht="15" customHeight="1" x14ac:dyDescent="0.25">
      <c r="B206" s="76" t="str">
        <f t="shared" si="31"/>
        <v>!!!</v>
      </c>
      <c r="C206" s="303" t="str">
        <f>IF(LEN($E206)&gt;0,VLOOKUP(TEXT($E206,0),'Angaben Stationen'!$E$14:$V$213,17,0),"")</f>
        <v/>
      </c>
      <c r="D206" s="237" t="str">
        <f>IF(LEN($E206)&gt;0,VLOOKUP(TEXT($E206,0),'Angaben Stationen'!$E$14:$V$213,18,0),"")</f>
        <v/>
      </c>
      <c r="E206" s="345"/>
      <c r="F206" s="238"/>
      <c r="G206" s="239"/>
      <c r="H206" s="158"/>
      <c r="M206" s="8">
        <f t="shared" si="24"/>
        <v>0</v>
      </c>
      <c r="N206" s="8">
        <f t="shared" si="25"/>
        <v>0</v>
      </c>
      <c r="O206" s="8">
        <f t="shared" si="26"/>
        <v>0</v>
      </c>
      <c r="P206" s="8">
        <f t="shared" si="27"/>
        <v>0</v>
      </c>
      <c r="Q206" s="8">
        <f t="shared" si="28"/>
        <v>0</v>
      </c>
      <c r="R206" s="8">
        <f t="shared" si="29"/>
        <v>0</v>
      </c>
      <c r="S206" s="8">
        <f t="shared" si="32"/>
        <v>1</v>
      </c>
      <c r="T206" s="8">
        <f t="shared" si="30"/>
        <v>1</v>
      </c>
    </row>
    <row r="207" spans="2:20" ht="15" customHeight="1" x14ac:dyDescent="0.25">
      <c r="B207" s="76" t="str">
        <f t="shared" si="31"/>
        <v>!!!</v>
      </c>
      <c r="C207" s="303" t="str">
        <f>IF(LEN($E207)&gt;0,VLOOKUP(TEXT($E207,0),'Angaben Stationen'!$E$14:$V$213,17,0),"")</f>
        <v/>
      </c>
      <c r="D207" s="237" t="str">
        <f>IF(LEN($E207)&gt;0,VLOOKUP(TEXT($E207,0),'Angaben Stationen'!$E$14:$V$213,18,0),"")</f>
        <v/>
      </c>
      <c r="E207" s="345"/>
      <c r="F207" s="238"/>
      <c r="G207" s="239"/>
      <c r="H207" s="158"/>
      <c r="M207" s="8">
        <f t="shared" si="24"/>
        <v>0</v>
      </c>
      <c r="N207" s="8">
        <f t="shared" si="25"/>
        <v>0</v>
      </c>
      <c r="O207" s="8">
        <f t="shared" si="26"/>
        <v>0</v>
      </c>
      <c r="P207" s="8">
        <f t="shared" si="27"/>
        <v>0</v>
      </c>
      <c r="Q207" s="8">
        <f t="shared" si="28"/>
        <v>0</v>
      </c>
      <c r="R207" s="8">
        <f t="shared" si="29"/>
        <v>0</v>
      </c>
      <c r="S207" s="8">
        <f t="shared" ref="S207:S213" si="33">IF(LEN(H208)&gt;0,0,1)</f>
        <v>1</v>
      </c>
      <c r="T207" s="8">
        <f t="shared" si="30"/>
        <v>1</v>
      </c>
    </row>
    <row r="208" spans="2:20" ht="15" customHeight="1" x14ac:dyDescent="0.25">
      <c r="B208" s="76" t="str">
        <f t="shared" si="31"/>
        <v>!!!</v>
      </c>
      <c r="C208" s="303" t="str">
        <f>IF(LEN($E208)&gt;0,VLOOKUP(TEXT($E208,0),'Angaben Stationen'!$E$14:$V$213,17,0),"")</f>
        <v/>
      </c>
      <c r="D208" s="237" t="str">
        <f>IF(LEN($E208)&gt;0,VLOOKUP(TEXT($E208,0),'Angaben Stationen'!$E$14:$V$213,18,0),"")</f>
        <v/>
      </c>
      <c r="E208" s="345"/>
      <c r="F208" s="238"/>
      <c r="G208" s="239"/>
      <c r="H208" s="158"/>
      <c r="M208" s="8">
        <f t="shared" ref="M208:M214" si="34">IF(LEN(B208)&gt;0,0,1)</f>
        <v>0</v>
      </c>
      <c r="N208" s="8">
        <f t="shared" ref="N208:N214" si="35">IF(LEN(C208)&gt;0,1,0)</f>
        <v>0</v>
      </c>
      <c r="O208" s="8">
        <f t="shared" ref="O208:O214" si="36">IF(LEN(D208)&gt;0,1,0)</f>
        <v>0</v>
      </c>
      <c r="P208" s="8">
        <f t="shared" ref="P208:P214" si="37">IF(LEN(E208)&gt;0,1,0)</f>
        <v>0</v>
      </c>
      <c r="Q208" s="8">
        <f t="shared" ref="Q208:Q214" si="38">IF(LEN(F208)&gt;0,1,0)</f>
        <v>0</v>
      </c>
      <c r="R208" s="8">
        <f t="shared" ref="R208:R214" si="39">IF(LEN(G208)&gt;0,1,0)</f>
        <v>0</v>
      </c>
      <c r="S208" s="8">
        <f t="shared" si="33"/>
        <v>1</v>
      </c>
      <c r="T208" s="8">
        <f t="shared" ref="T208:T214" si="40">IF(LEN(I208)&gt;0,0,1)</f>
        <v>1</v>
      </c>
    </row>
    <row r="209" spans="2:20" ht="15" customHeight="1" x14ac:dyDescent="0.25">
      <c r="B209" s="76" t="str">
        <f t="shared" si="31"/>
        <v>!!!</v>
      </c>
      <c r="C209" s="303" t="str">
        <f>IF(LEN($E209)&gt;0,VLOOKUP(TEXT($E209,0),'Angaben Stationen'!$E$14:$V$213,17,0),"")</f>
        <v/>
      </c>
      <c r="D209" s="237" t="str">
        <f>IF(LEN($E209)&gt;0,VLOOKUP(TEXT($E209,0),'Angaben Stationen'!$E$14:$V$213,18,0),"")</f>
        <v/>
      </c>
      <c r="E209" s="345"/>
      <c r="F209" s="238"/>
      <c r="G209" s="239"/>
      <c r="H209" s="158"/>
      <c r="M209" s="8">
        <f t="shared" si="34"/>
        <v>0</v>
      </c>
      <c r="N209" s="8">
        <f t="shared" si="35"/>
        <v>0</v>
      </c>
      <c r="O209" s="8">
        <f t="shared" si="36"/>
        <v>0</v>
      </c>
      <c r="P209" s="8">
        <f t="shared" si="37"/>
        <v>0</v>
      </c>
      <c r="Q209" s="8">
        <f t="shared" si="38"/>
        <v>0</v>
      </c>
      <c r="R209" s="8">
        <f t="shared" si="39"/>
        <v>0</v>
      </c>
      <c r="S209" s="8">
        <f t="shared" si="33"/>
        <v>1</v>
      </c>
      <c r="T209" s="8">
        <f t="shared" si="40"/>
        <v>1</v>
      </c>
    </row>
    <row r="210" spans="2:20" ht="15" customHeight="1" x14ac:dyDescent="0.25">
      <c r="B210" s="76" t="str">
        <f t="shared" si="31"/>
        <v>!!!</v>
      </c>
      <c r="C210" s="303" t="str">
        <f>IF(LEN($E210)&gt;0,VLOOKUP(TEXT($E210,0),'Angaben Stationen'!$E$14:$V$213,17,0),"")</f>
        <v/>
      </c>
      <c r="D210" s="237" t="str">
        <f>IF(LEN($E210)&gt;0,VLOOKUP(TEXT($E210,0),'Angaben Stationen'!$E$14:$V$213,18,0),"")</f>
        <v/>
      </c>
      <c r="E210" s="345"/>
      <c r="F210" s="238"/>
      <c r="G210" s="239"/>
      <c r="H210" s="158"/>
      <c r="M210" s="8">
        <f t="shared" si="34"/>
        <v>0</v>
      </c>
      <c r="N210" s="8">
        <f t="shared" si="35"/>
        <v>0</v>
      </c>
      <c r="O210" s="8">
        <f t="shared" si="36"/>
        <v>0</v>
      </c>
      <c r="P210" s="8">
        <f t="shared" si="37"/>
        <v>0</v>
      </c>
      <c r="Q210" s="8">
        <f t="shared" si="38"/>
        <v>0</v>
      </c>
      <c r="R210" s="8">
        <f t="shared" si="39"/>
        <v>0</v>
      </c>
      <c r="S210" s="8">
        <f t="shared" si="33"/>
        <v>1</v>
      </c>
      <c r="T210" s="8">
        <f t="shared" si="40"/>
        <v>1</v>
      </c>
    </row>
    <row r="211" spans="2:20" ht="15" customHeight="1" x14ac:dyDescent="0.25">
      <c r="B211" s="76" t="str">
        <f t="shared" si="31"/>
        <v>!!!</v>
      </c>
      <c r="C211" s="303" t="str">
        <f>IF(LEN($E211)&gt;0,VLOOKUP(TEXT($E211,0),'Angaben Stationen'!$E$14:$V$213,17,0),"")</f>
        <v/>
      </c>
      <c r="D211" s="237" t="str">
        <f>IF(LEN($E211)&gt;0,VLOOKUP(TEXT($E211,0),'Angaben Stationen'!$E$14:$V$213,18,0),"")</f>
        <v/>
      </c>
      <c r="E211" s="345"/>
      <c r="F211" s="238"/>
      <c r="G211" s="239"/>
      <c r="H211" s="158"/>
      <c r="M211" s="8">
        <f t="shared" si="34"/>
        <v>0</v>
      </c>
      <c r="N211" s="8">
        <f t="shared" si="35"/>
        <v>0</v>
      </c>
      <c r="O211" s="8">
        <f t="shared" si="36"/>
        <v>0</v>
      </c>
      <c r="P211" s="8">
        <f t="shared" si="37"/>
        <v>0</v>
      </c>
      <c r="Q211" s="8">
        <f t="shared" si="38"/>
        <v>0</v>
      </c>
      <c r="R211" s="8">
        <f t="shared" si="39"/>
        <v>0</v>
      </c>
      <c r="S211" s="8">
        <f t="shared" si="33"/>
        <v>1</v>
      </c>
      <c r="T211" s="8">
        <f t="shared" si="40"/>
        <v>1</v>
      </c>
    </row>
    <row r="212" spans="2:20" ht="15" customHeight="1" x14ac:dyDescent="0.25">
      <c r="B212" s="76" t="str">
        <f t="shared" si="31"/>
        <v>!!!</v>
      </c>
      <c r="C212" s="303" t="str">
        <f>IF(LEN($E212)&gt;0,VLOOKUP(TEXT($E212,0),'Angaben Stationen'!$E$14:$V$213,17,0),"")</f>
        <v/>
      </c>
      <c r="D212" s="237" t="str">
        <f>IF(LEN($E212)&gt;0,VLOOKUP(TEXT($E212,0),'Angaben Stationen'!$E$14:$V$213,18,0),"")</f>
        <v/>
      </c>
      <c r="E212" s="345"/>
      <c r="F212" s="238"/>
      <c r="G212" s="239"/>
      <c r="H212" s="158"/>
      <c r="M212" s="8">
        <f t="shared" si="34"/>
        <v>0</v>
      </c>
      <c r="N212" s="8">
        <f t="shared" si="35"/>
        <v>0</v>
      </c>
      <c r="O212" s="8">
        <f t="shared" si="36"/>
        <v>0</v>
      </c>
      <c r="P212" s="8">
        <f t="shared" si="37"/>
        <v>0</v>
      </c>
      <c r="Q212" s="8">
        <f t="shared" si="38"/>
        <v>0</v>
      </c>
      <c r="R212" s="8">
        <f t="shared" si="39"/>
        <v>0</v>
      </c>
      <c r="S212" s="8">
        <f t="shared" si="33"/>
        <v>1</v>
      </c>
      <c r="T212" s="8">
        <f t="shared" si="40"/>
        <v>1</v>
      </c>
    </row>
    <row r="213" spans="2:20" ht="15" customHeight="1" x14ac:dyDescent="0.25">
      <c r="B213" s="76" t="str">
        <f t="shared" si="31"/>
        <v>!!!</v>
      </c>
      <c r="C213" s="303" t="str">
        <f>IF(LEN($E213)&gt;0,VLOOKUP(TEXT($E213,0),'Angaben Stationen'!$E$14:$V$213,17,0),"")</f>
        <v/>
      </c>
      <c r="D213" s="237" t="str">
        <f>IF(LEN($E213)&gt;0,VLOOKUP(TEXT($E213,0),'Angaben Stationen'!$E$14:$V$213,18,0),"")</f>
        <v/>
      </c>
      <c r="E213" s="345"/>
      <c r="F213" s="238"/>
      <c r="G213" s="239"/>
      <c r="H213" s="158"/>
      <c r="M213" s="8">
        <f t="shared" si="34"/>
        <v>0</v>
      </c>
      <c r="N213" s="8">
        <f t="shared" si="35"/>
        <v>0</v>
      </c>
      <c r="O213" s="8">
        <f t="shared" si="36"/>
        <v>0</v>
      </c>
      <c r="P213" s="8">
        <f t="shared" si="37"/>
        <v>0</v>
      </c>
      <c r="Q213" s="8">
        <f t="shared" si="38"/>
        <v>0</v>
      </c>
      <c r="R213" s="8">
        <f t="shared" si="39"/>
        <v>0</v>
      </c>
      <c r="S213" s="8">
        <f t="shared" si="33"/>
        <v>1</v>
      </c>
      <c r="T213" s="8">
        <f t="shared" si="40"/>
        <v>1</v>
      </c>
    </row>
    <row r="214" spans="2:20" ht="15" customHeight="1" x14ac:dyDescent="0.25">
      <c r="B214" s="76" t="str">
        <f t="shared" si="13"/>
        <v>!!!</v>
      </c>
      <c r="C214" s="303" t="str">
        <f>IF(LEN($E214)&gt;0,VLOOKUP(TEXT($E214,0),'Angaben Stationen'!$E$14:$V$213,17,0),"")</f>
        <v/>
      </c>
      <c r="D214" s="237" t="str">
        <f>IF(LEN($E214)&gt;0,VLOOKUP(TEXT($E214,0),'Angaben Stationen'!$E$14:$V$213,18,0),"")</f>
        <v/>
      </c>
      <c r="E214" s="345"/>
      <c r="F214" s="238"/>
      <c r="G214" s="239"/>
      <c r="H214" s="158"/>
      <c r="M214" s="8">
        <f t="shared" si="34"/>
        <v>0</v>
      </c>
      <c r="N214" s="8">
        <f t="shared" si="35"/>
        <v>0</v>
      </c>
      <c r="O214" s="8">
        <f t="shared" si="36"/>
        <v>0</v>
      </c>
      <c r="P214" s="8">
        <f t="shared" si="37"/>
        <v>0</v>
      </c>
      <c r="Q214" s="8">
        <f t="shared" si="38"/>
        <v>0</v>
      </c>
      <c r="R214" s="8">
        <f t="shared" si="39"/>
        <v>0</v>
      </c>
      <c r="S214" s="8" t="e">
        <f>IF(LEN(#REF!)&gt;0,0,1)</f>
        <v>#REF!</v>
      </c>
      <c r="T214" s="8">
        <f t="shared" si="40"/>
        <v>1</v>
      </c>
    </row>
    <row r="215" spans="2:20" ht="15" customHeight="1" x14ac:dyDescent="0.25">
      <c r="B215" s="76"/>
      <c r="C215" s="44"/>
      <c r="D215" s="44"/>
      <c r="E215" s="44"/>
      <c r="F215" s="44"/>
      <c r="G215" s="44"/>
      <c r="H215" s="70"/>
    </row>
    <row r="216" spans="2:20" ht="15" customHeight="1" x14ac:dyDescent="0.25">
      <c r="B216" s="203"/>
      <c r="C216" s="203"/>
      <c r="D216" s="203"/>
      <c r="E216" s="203"/>
      <c r="F216" s="203"/>
      <c r="G216" s="203"/>
      <c r="H216" s="203"/>
    </row>
  </sheetData>
  <sheetProtection algorithmName="SHA-512" hashValue="VTtmETbE+O78unUKrEu0qeCEUb1CB5oBGYgCOdLeNGlQvO3fq+hTH3L9H9RoNNoD20DR4pZlp85Ip5R7RIG2Lw==" saltValue="1NKe/63ETlHq9CYn71Cssg==" spinCount="100000" sheet="1" selectLockedCells="1" autoFilter="0"/>
  <autoFilter ref="C14:C66"/>
  <mergeCells count="4">
    <mergeCell ref="E6:G6"/>
    <mergeCell ref="B6:D6"/>
    <mergeCell ref="C9:G12"/>
    <mergeCell ref="C13:G13"/>
  </mergeCells>
  <conditionalFormatting sqref="F15:F214">
    <cfRule type="expression" dxfId="491" priority="211">
      <formula>C15=""</formula>
    </cfRule>
  </conditionalFormatting>
  <conditionalFormatting sqref="F16">
    <cfRule type="expression" dxfId="490" priority="210">
      <formula>C16=""</formula>
    </cfRule>
  </conditionalFormatting>
  <conditionalFormatting sqref="F17">
    <cfRule type="expression" dxfId="489" priority="209">
      <formula>C17=""</formula>
    </cfRule>
  </conditionalFormatting>
  <conditionalFormatting sqref="F18">
    <cfRule type="expression" dxfId="488" priority="208">
      <formula>C18=""</formula>
    </cfRule>
  </conditionalFormatting>
  <conditionalFormatting sqref="F19">
    <cfRule type="expression" dxfId="487" priority="207">
      <formula>C19=""</formula>
    </cfRule>
  </conditionalFormatting>
  <conditionalFormatting sqref="F20">
    <cfRule type="expression" dxfId="486" priority="206">
      <formula>C20=""</formula>
    </cfRule>
  </conditionalFormatting>
  <conditionalFormatting sqref="F21">
    <cfRule type="expression" dxfId="485" priority="205">
      <formula>C21=""</formula>
    </cfRule>
  </conditionalFormatting>
  <conditionalFormatting sqref="F22">
    <cfRule type="expression" dxfId="484" priority="204">
      <formula>C22=""</formula>
    </cfRule>
  </conditionalFormatting>
  <conditionalFormatting sqref="F23">
    <cfRule type="expression" dxfId="483" priority="203">
      <formula>C23=""</formula>
    </cfRule>
  </conditionalFormatting>
  <conditionalFormatting sqref="F24">
    <cfRule type="expression" dxfId="482" priority="202">
      <formula>C24=""</formula>
    </cfRule>
  </conditionalFormatting>
  <conditionalFormatting sqref="F25">
    <cfRule type="expression" dxfId="481" priority="201">
      <formula>C25=""</formula>
    </cfRule>
  </conditionalFormatting>
  <conditionalFormatting sqref="F26">
    <cfRule type="expression" dxfId="480" priority="200">
      <formula>C26=""</formula>
    </cfRule>
  </conditionalFormatting>
  <conditionalFormatting sqref="F27">
    <cfRule type="expression" dxfId="479" priority="199">
      <formula>C27=""</formula>
    </cfRule>
  </conditionalFormatting>
  <conditionalFormatting sqref="F28">
    <cfRule type="expression" dxfId="478" priority="198">
      <formula>C28=""</formula>
    </cfRule>
  </conditionalFormatting>
  <conditionalFormatting sqref="F29">
    <cfRule type="expression" dxfId="477" priority="197">
      <formula>C29=""</formula>
    </cfRule>
  </conditionalFormatting>
  <conditionalFormatting sqref="F30">
    <cfRule type="expression" dxfId="476" priority="196">
      <formula>C30=""</formula>
    </cfRule>
  </conditionalFormatting>
  <conditionalFormatting sqref="F31">
    <cfRule type="expression" dxfId="475" priority="195">
      <formula>C31=""</formula>
    </cfRule>
  </conditionalFormatting>
  <conditionalFormatting sqref="F32">
    <cfRule type="expression" dxfId="474" priority="194">
      <formula>C32=""</formula>
    </cfRule>
  </conditionalFormatting>
  <conditionalFormatting sqref="F15:F34">
    <cfRule type="expression" dxfId="473" priority="193">
      <formula>C15=""</formula>
    </cfRule>
  </conditionalFormatting>
  <conditionalFormatting sqref="F34">
    <cfRule type="expression" dxfId="472" priority="192">
      <formula>C34=""</formula>
    </cfRule>
  </conditionalFormatting>
  <conditionalFormatting sqref="F35">
    <cfRule type="expression" dxfId="471" priority="191">
      <formula>C35=""</formula>
    </cfRule>
  </conditionalFormatting>
  <conditionalFormatting sqref="F36">
    <cfRule type="expression" dxfId="470" priority="190">
      <formula>C36=""</formula>
    </cfRule>
  </conditionalFormatting>
  <conditionalFormatting sqref="F37">
    <cfRule type="expression" dxfId="469" priority="189">
      <formula>C37=""</formula>
    </cfRule>
  </conditionalFormatting>
  <conditionalFormatting sqref="F38">
    <cfRule type="expression" dxfId="468" priority="188">
      <formula>C38=""</formula>
    </cfRule>
  </conditionalFormatting>
  <conditionalFormatting sqref="F39">
    <cfRule type="expression" dxfId="467" priority="187">
      <formula>C39=""</formula>
    </cfRule>
  </conditionalFormatting>
  <conditionalFormatting sqref="F40">
    <cfRule type="expression" dxfId="466" priority="186">
      <formula>C40=""</formula>
    </cfRule>
  </conditionalFormatting>
  <conditionalFormatting sqref="F41">
    <cfRule type="expression" dxfId="465" priority="185">
      <formula>C41=""</formula>
    </cfRule>
  </conditionalFormatting>
  <conditionalFormatting sqref="F42">
    <cfRule type="expression" dxfId="464" priority="184">
      <formula>C42=""</formula>
    </cfRule>
  </conditionalFormatting>
  <conditionalFormatting sqref="F43">
    <cfRule type="expression" dxfId="463" priority="183">
      <formula>C43=""</formula>
    </cfRule>
  </conditionalFormatting>
  <conditionalFormatting sqref="F44">
    <cfRule type="expression" dxfId="462" priority="182">
      <formula>C44=""</formula>
    </cfRule>
  </conditionalFormatting>
  <conditionalFormatting sqref="F45">
    <cfRule type="expression" dxfId="461" priority="181">
      <formula>C45=""</formula>
    </cfRule>
  </conditionalFormatting>
  <conditionalFormatting sqref="F46">
    <cfRule type="expression" dxfId="460" priority="180">
      <formula>C46=""</formula>
    </cfRule>
  </conditionalFormatting>
  <conditionalFormatting sqref="F47">
    <cfRule type="expression" dxfId="459" priority="179">
      <formula>C47=""</formula>
    </cfRule>
  </conditionalFormatting>
  <conditionalFormatting sqref="F48">
    <cfRule type="expression" dxfId="458" priority="178">
      <formula>C48=""</formula>
    </cfRule>
  </conditionalFormatting>
  <conditionalFormatting sqref="F49">
    <cfRule type="expression" dxfId="457" priority="177">
      <formula>C49=""</formula>
    </cfRule>
  </conditionalFormatting>
  <conditionalFormatting sqref="F50">
    <cfRule type="expression" dxfId="456" priority="176">
      <formula>C50=""</formula>
    </cfRule>
  </conditionalFormatting>
  <conditionalFormatting sqref="F51">
    <cfRule type="expression" dxfId="455" priority="175">
      <formula>C51=""</formula>
    </cfRule>
  </conditionalFormatting>
  <conditionalFormatting sqref="F52">
    <cfRule type="expression" dxfId="454" priority="174">
      <formula>C52=""</formula>
    </cfRule>
  </conditionalFormatting>
  <conditionalFormatting sqref="F53">
    <cfRule type="expression" dxfId="453" priority="158">
      <formula>C53=""</formula>
    </cfRule>
  </conditionalFormatting>
  <conditionalFormatting sqref="F54">
    <cfRule type="expression" dxfId="452" priority="157">
      <formula>C54=""</formula>
    </cfRule>
  </conditionalFormatting>
  <conditionalFormatting sqref="F55">
    <cfRule type="expression" dxfId="451" priority="156">
      <formula>C55=""</formula>
    </cfRule>
  </conditionalFormatting>
  <conditionalFormatting sqref="F56">
    <cfRule type="expression" dxfId="450" priority="155">
      <formula>C56=""</formula>
    </cfRule>
  </conditionalFormatting>
  <conditionalFormatting sqref="F57">
    <cfRule type="expression" dxfId="449" priority="154">
      <formula>C57=""</formula>
    </cfRule>
  </conditionalFormatting>
  <conditionalFormatting sqref="F58">
    <cfRule type="expression" dxfId="448" priority="153">
      <formula>C58=""</formula>
    </cfRule>
  </conditionalFormatting>
  <conditionalFormatting sqref="F59">
    <cfRule type="expression" dxfId="447" priority="152">
      <formula>C59=""</formula>
    </cfRule>
  </conditionalFormatting>
  <conditionalFormatting sqref="F60">
    <cfRule type="expression" dxfId="446" priority="151">
      <formula>C60=""</formula>
    </cfRule>
  </conditionalFormatting>
  <conditionalFormatting sqref="F61">
    <cfRule type="expression" dxfId="445" priority="150">
      <formula>C61=""</formula>
    </cfRule>
  </conditionalFormatting>
  <conditionalFormatting sqref="F62">
    <cfRule type="expression" dxfId="444" priority="149">
      <formula>C62=""</formula>
    </cfRule>
  </conditionalFormatting>
  <conditionalFormatting sqref="F63">
    <cfRule type="expression" dxfId="443" priority="148">
      <formula>C63=""</formula>
    </cfRule>
  </conditionalFormatting>
  <conditionalFormatting sqref="G15:G214">
    <cfRule type="expression" dxfId="442" priority="111">
      <formula>C15=""</formula>
    </cfRule>
  </conditionalFormatting>
  <conditionalFormatting sqref="G16">
    <cfRule type="expression" dxfId="441" priority="110">
      <formula>C16=""</formula>
    </cfRule>
  </conditionalFormatting>
  <conditionalFormatting sqref="G17">
    <cfRule type="expression" dxfId="440" priority="109">
      <formula>C17=""</formula>
    </cfRule>
  </conditionalFormatting>
  <conditionalFormatting sqref="G18">
    <cfRule type="expression" dxfId="439" priority="108">
      <formula>C18=""</formula>
    </cfRule>
  </conditionalFormatting>
  <conditionalFormatting sqref="G19">
    <cfRule type="expression" dxfId="438" priority="107">
      <formula>C19=""</formula>
    </cfRule>
  </conditionalFormatting>
  <conditionalFormatting sqref="G20">
    <cfRule type="expression" dxfId="437" priority="106">
      <formula>C20=""</formula>
    </cfRule>
  </conditionalFormatting>
  <conditionalFormatting sqref="G21">
    <cfRule type="expression" dxfId="436" priority="105">
      <formula>C21=""</formula>
    </cfRule>
  </conditionalFormatting>
  <conditionalFormatting sqref="G22">
    <cfRule type="expression" dxfId="435" priority="104">
      <formula>C22=""</formula>
    </cfRule>
  </conditionalFormatting>
  <conditionalFormatting sqref="G23">
    <cfRule type="expression" dxfId="434" priority="103">
      <formula>C23=""</formula>
    </cfRule>
  </conditionalFormatting>
  <conditionalFormatting sqref="G24">
    <cfRule type="expression" dxfId="433" priority="102">
      <formula>C24=""</formula>
    </cfRule>
  </conditionalFormatting>
  <conditionalFormatting sqref="G25">
    <cfRule type="expression" dxfId="432" priority="101">
      <formula>C25=""</formula>
    </cfRule>
  </conditionalFormatting>
  <conditionalFormatting sqref="G26">
    <cfRule type="expression" dxfId="431" priority="100">
      <formula>C26=""</formula>
    </cfRule>
  </conditionalFormatting>
  <conditionalFormatting sqref="G27">
    <cfRule type="expression" dxfId="430" priority="99">
      <formula>C27=""</formula>
    </cfRule>
  </conditionalFormatting>
  <conditionalFormatting sqref="G28">
    <cfRule type="expression" dxfId="429" priority="98">
      <formula>C28=""</formula>
    </cfRule>
  </conditionalFormatting>
  <conditionalFormatting sqref="G29">
    <cfRule type="expression" dxfId="428" priority="97">
      <formula>C29=""</formula>
    </cfRule>
  </conditionalFormatting>
  <conditionalFormatting sqref="G30">
    <cfRule type="expression" dxfId="427" priority="96">
      <formula>C30=""</formula>
    </cfRule>
  </conditionalFormatting>
  <conditionalFormatting sqref="G31">
    <cfRule type="expression" dxfId="426" priority="95">
      <formula>C31=""</formula>
    </cfRule>
  </conditionalFormatting>
  <conditionalFormatting sqref="G32">
    <cfRule type="expression" dxfId="425" priority="94">
      <formula>C32=""</formula>
    </cfRule>
  </conditionalFormatting>
  <conditionalFormatting sqref="G15:G34">
    <cfRule type="expression" dxfId="424" priority="93">
      <formula>C15=""</formula>
    </cfRule>
  </conditionalFormatting>
  <conditionalFormatting sqref="G34">
    <cfRule type="expression" dxfId="423" priority="92">
      <formula>C34=""</formula>
    </cfRule>
  </conditionalFormatting>
  <conditionalFormatting sqref="G35">
    <cfRule type="expression" dxfId="422" priority="91">
      <formula>C35=""</formula>
    </cfRule>
  </conditionalFormatting>
  <conditionalFormatting sqref="G36">
    <cfRule type="expression" dxfId="421" priority="90">
      <formula>C36=""</formula>
    </cfRule>
  </conditionalFormatting>
  <conditionalFormatting sqref="G37">
    <cfRule type="expression" dxfId="420" priority="89">
      <formula>C37=""</formula>
    </cfRule>
  </conditionalFormatting>
  <conditionalFormatting sqref="G38">
    <cfRule type="expression" dxfId="419" priority="88">
      <formula>C38=""</formula>
    </cfRule>
  </conditionalFormatting>
  <conditionalFormatting sqref="G39">
    <cfRule type="expression" dxfId="418" priority="87">
      <formula>C39=""</formula>
    </cfRule>
  </conditionalFormatting>
  <conditionalFormatting sqref="G40">
    <cfRule type="expression" dxfId="417" priority="86">
      <formula>C40=""</formula>
    </cfRule>
  </conditionalFormatting>
  <conditionalFormatting sqref="G41">
    <cfRule type="expression" dxfId="416" priority="85">
      <formula>C41=""</formula>
    </cfRule>
  </conditionalFormatting>
  <conditionalFormatting sqref="G42">
    <cfRule type="expression" dxfId="415" priority="84">
      <formula>C42=""</formula>
    </cfRule>
  </conditionalFormatting>
  <conditionalFormatting sqref="G43">
    <cfRule type="expression" dxfId="414" priority="83">
      <formula>C43=""</formula>
    </cfRule>
  </conditionalFormatting>
  <conditionalFormatting sqref="G44">
    <cfRule type="expression" dxfId="413" priority="82">
      <formula>C44=""</formula>
    </cfRule>
  </conditionalFormatting>
  <conditionalFormatting sqref="G45">
    <cfRule type="expression" dxfId="412" priority="81">
      <formula>C45=""</formula>
    </cfRule>
  </conditionalFormatting>
  <conditionalFormatting sqref="G46">
    <cfRule type="expression" dxfId="411" priority="80">
      <formula>C46=""</formula>
    </cfRule>
  </conditionalFormatting>
  <conditionalFormatting sqref="G47">
    <cfRule type="expression" dxfId="410" priority="79">
      <formula>C47=""</formula>
    </cfRule>
  </conditionalFormatting>
  <conditionalFormatting sqref="G48">
    <cfRule type="expression" dxfId="409" priority="78">
      <formula>C48=""</formula>
    </cfRule>
  </conditionalFormatting>
  <conditionalFormatting sqref="G49">
    <cfRule type="expression" dxfId="408" priority="77">
      <formula>C49=""</formula>
    </cfRule>
  </conditionalFormatting>
  <conditionalFormatting sqref="G50">
    <cfRule type="expression" dxfId="407" priority="76">
      <formula>C50=""</formula>
    </cfRule>
  </conditionalFormatting>
  <conditionalFormatting sqref="G51">
    <cfRule type="expression" dxfId="406" priority="75">
      <formula>C51=""</formula>
    </cfRule>
  </conditionalFormatting>
  <conditionalFormatting sqref="G52">
    <cfRule type="expression" dxfId="405" priority="74">
      <formula>C52=""</formula>
    </cfRule>
  </conditionalFormatting>
  <conditionalFormatting sqref="G53">
    <cfRule type="expression" dxfId="404" priority="58">
      <formula>C53=""</formula>
    </cfRule>
  </conditionalFormatting>
  <conditionalFormatting sqref="G54">
    <cfRule type="expression" dxfId="403" priority="57">
      <formula>C54=""</formula>
    </cfRule>
  </conditionalFormatting>
  <conditionalFormatting sqref="G55">
    <cfRule type="expression" dxfId="402" priority="56">
      <formula>C55=""</formula>
    </cfRule>
  </conditionalFormatting>
  <conditionalFormatting sqref="G56">
    <cfRule type="expression" dxfId="401" priority="55">
      <formula>C56=""</formula>
    </cfRule>
  </conditionalFormatting>
  <conditionalFormatting sqref="G57">
    <cfRule type="expression" dxfId="400" priority="54">
      <formula>C57=""</formula>
    </cfRule>
  </conditionalFormatting>
  <conditionalFormatting sqref="G58">
    <cfRule type="expression" dxfId="399" priority="53">
      <formula>C58=""</formula>
    </cfRule>
  </conditionalFormatting>
  <conditionalFormatting sqref="G59">
    <cfRule type="expression" dxfId="398" priority="52">
      <formula>C59=""</formula>
    </cfRule>
  </conditionalFormatting>
  <conditionalFormatting sqref="G60">
    <cfRule type="expression" dxfId="397" priority="51">
      <formula>C60=""</formula>
    </cfRule>
  </conditionalFormatting>
  <conditionalFormatting sqref="G61">
    <cfRule type="expression" dxfId="396" priority="50">
      <formula>C61=""</formula>
    </cfRule>
  </conditionalFormatting>
  <conditionalFormatting sqref="G62">
    <cfRule type="expression" dxfId="395" priority="49">
      <formula>C62=""</formula>
    </cfRule>
  </conditionalFormatting>
  <conditionalFormatting sqref="G63">
    <cfRule type="expression" dxfId="394" priority="48">
      <formula>C63=""</formula>
    </cfRule>
  </conditionalFormatting>
  <conditionalFormatting sqref="B15:B215">
    <cfRule type="expression" dxfId="393" priority="10">
      <formula>C15=""</formula>
    </cfRule>
  </conditionalFormatting>
  <conditionalFormatting sqref="C13:G13">
    <cfRule type="expression" dxfId="392" priority="5">
      <formula>C13&lt;&gt;""</formula>
    </cfRule>
  </conditionalFormatting>
  <conditionalFormatting sqref="B13">
    <cfRule type="expression" dxfId="391" priority="4">
      <formula>B13&lt;&gt;""</formula>
    </cfRule>
  </conditionalFormatting>
  <dataValidations count="2">
    <dataValidation type="whole" allowBlank="1" showErrorMessage="1" errorTitle="ACHTUNG: " error="Es sind nur Eingaben zwischen 0 und 999 zulässig" sqref="G15:G214">
      <formula1>0</formula1>
      <formula2>999</formula2>
    </dataValidation>
    <dataValidation type="whole" allowBlank="1" showErrorMessage="1" errorTitle="ACHTUNG: " error="Es sind nur Eingaben zwischen 1 und 999 zulässig" sqref="F15:F214">
      <formula1>0</formula1>
      <formula2>999</formula2>
    </dataValidation>
  </dataValidations>
  <hyperlinks>
    <hyperlink ref="G2" location="'A1'!F15" display="&lt;&lt; A1"/>
    <hyperlink ref="H2" location="'A2.2 (2021)'!A1" display="A2.2 (2021) &gt;&gt;"/>
  </hyperlinks>
  <pageMargins left="0.25" right="0.25" top="0.75" bottom="0.75" header="0.3" footer="0.3"/>
  <pageSetup paperSize="9" scale="64" orientation="landscape" r:id="rId1"/>
  <colBreaks count="1" manualBreakCount="1">
    <brk id="8" max="1048575" man="1"/>
  </colBreaks>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3"/>
  <dimension ref="A1:AE217"/>
  <sheetViews>
    <sheetView showGridLines="0" zoomScaleNormal="100" workbookViewId="0">
      <selection activeCell="E16" sqref="E16"/>
    </sheetView>
  </sheetViews>
  <sheetFormatPr baseColWidth="10" defaultColWidth="11.42578125" defaultRowHeight="15" customHeight="1" x14ac:dyDescent="0.25"/>
  <cols>
    <col min="1" max="1" width="4.28515625" style="6" customWidth="1"/>
    <col min="2" max="2" width="11.42578125" style="6"/>
    <col min="3" max="3" width="11.42578125" style="6" customWidth="1"/>
    <col min="4" max="4" width="38.5703125" style="6" customWidth="1"/>
    <col min="5" max="5" width="34.28515625" style="6" customWidth="1"/>
    <col min="6" max="6" width="11.5703125" style="6" customWidth="1"/>
    <col min="7" max="7" width="21.42578125" style="6" customWidth="1"/>
    <col min="8" max="8" width="46.140625" style="6" customWidth="1"/>
    <col min="9" max="9" width="22.85546875" style="6" customWidth="1"/>
    <col min="10" max="10" width="11.42578125" style="8"/>
    <col min="11" max="11" width="11.42578125" style="28"/>
    <col min="12" max="14" width="11.42578125" style="8"/>
    <col min="15" max="16" width="10.7109375" style="8" customWidth="1"/>
    <col min="17" max="17" width="11.85546875" style="8" customWidth="1"/>
    <col min="18" max="19" width="10.7109375" style="8" customWidth="1"/>
    <col min="20" max="29" width="11.42578125" style="8"/>
    <col min="30" max="16384" width="11.42578125" style="6"/>
  </cols>
  <sheetData>
    <row r="1" spans="1:29" ht="15" customHeight="1" x14ac:dyDescent="0.25">
      <c r="A1" s="6" t="s">
        <v>0</v>
      </c>
    </row>
    <row r="2" spans="1:29" s="55" customFormat="1" ht="30" customHeight="1" x14ac:dyDescent="0.35">
      <c r="A2" s="45"/>
      <c r="B2" s="56" t="s">
        <v>467</v>
      </c>
      <c r="C2" s="46" t="s">
        <v>468</v>
      </c>
      <c r="D2" s="48"/>
      <c r="E2" s="50"/>
      <c r="F2" s="51"/>
      <c r="G2" s="51"/>
      <c r="H2" s="339" t="s">
        <v>512</v>
      </c>
      <c r="I2" s="329" t="s">
        <v>313</v>
      </c>
      <c r="J2" s="54"/>
      <c r="L2" s="54"/>
      <c r="M2" s="54"/>
      <c r="N2" s="54"/>
      <c r="O2" s="54"/>
      <c r="P2" s="54"/>
      <c r="Q2" s="54"/>
      <c r="R2" s="54"/>
      <c r="S2" s="54"/>
      <c r="T2" s="54"/>
      <c r="U2" s="54"/>
      <c r="V2" s="54"/>
      <c r="W2" s="54"/>
      <c r="X2" s="54"/>
      <c r="Y2" s="54"/>
      <c r="Z2" s="54"/>
      <c r="AA2" s="54"/>
      <c r="AB2" s="54"/>
      <c r="AC2" s="54"/>
    </row>
    <row r="3" spans="1:29" ht="15" customHeight="1" x14ac:dyDescent="0.25">
      <c r="A3" s="19"/>
      <c r="B3" s="19"/>
      <c r="C3" s="19"/>
      <c r="D3" s="19"/>
      <c r="E3" s="19"/>
      <c r="F3" s="19"/>
      <c r="G3" s="19"/>
      <c r="H3" s="19"/>
      <c r="I3" s="19"/>
    </row>
    <row r="4" spans="1:29" ht="15" customHeight="1" x14ac:dyDescent="0.25">
      <c r="A4" s="19"/>
      <c r="B4" s="121"/>
      <c r="C4" s="60"/>
      <c r="D4" s="152" t="str">
        <f ca="1">"Haupt-IK: " &amp; CELL("inhalt",'Angaben KH-Standort'!D25)</f>
        <v xml:space="preserve">Haupt-IK: </v>
      </c>
      <c r="E4" s="152" t="str">
        <f ca="1">"Jahr: " &amp; CELL("inhalt",'Angaben KH-Standort'!D12)</f>
        <v xml:space="preserve">Jahr: </v>
      </c>
      <c r="F4" s="60"/>
      <c r="G4" s="60"/>
      <c r="H4" s="60"/>
      <c r="I4" s="61"/>
    </row>
    <row r="5" spans="1:29" ht="15" customHeight="1" x14ac:dyDescent="0.25">
      <c r="A5" s="19"/>
      <c r="B5" s="122"/>
      <c r="C5" s="63"/>
      <c r="D5" s="153" t="str">
        <f ca="1" xml:space="preserve"> "Standort-ID: " &amp; CELL("inhalt",'Angaben KH-Standort'!D26)</f>
        <v xml:space="preserve">Standort-ID: </v>
      </c>
      <c r="E5" s="153" t="str">
        <f ca="1">CELL("inhalt",'A1'!$F$14) &amp; ". Quartal"</f>
        <v>0. Quartal</v>
      </c>
      <c r="F5" s="63"/>
      <c r="G5" s="63"/>
      <c r="H5" s="63"/>
      <c r="I5" s="64"/>
    </row>
    <row r="6" spans="1:29" ht="15" customHeight="1" x14ac:dyDescent="0.25">
      <c r="A6" s="19"/>
      <c r="B6" s="408"/>
      <c r="C6" s="409"/>
      <c r="D6" s="409"/>
      <c r="E6" s="422"/>
      <c r="F6" s="422"/>
      <c r="G6" s="422"/>
      <c r="H6" s="422"/>
      <c r="I6" s="38"/>
    </row>
    <row r="7" spans="1:29" ht="15" customHeight="1" x14ac:dyDescent="0.25">
      <c r="B7" s="67"/>
      <c r="C7" s="65"/>
      <c r="D7" s="65"/>
      <c r="E7" s="65"/>
      <c r="F7" s="65"/>
      <c r="G7" s="65"/>
      <c r="H7" s="65"/>
      <c r="I7" s="68"/>
    </row>
    <row r="8" spans="1:29" ht="15" customHeight="1" x14ac:dyDescent="0.35">
      <c r="B8" s="69"/>
      <c r="C8" s="160" t="s">
        <v>181</v>
      </c>
      <c r="D8" s="44"/>
      <c r="E8" s="44"/>
      <c r="F8" s="44"/>
      <c r="G8" s="44"/>
      <c r="H8" s="44"/>
      <c r="I8" s="79"/>
    </row>
    <row r="9" spans="1:29" ht="15" customHeight="1" x14ac:dyDescent="0.25">
      <c r="B9" s="69"/>
      <c r="C9" s="423" t="s">
        <v>552</v>
      </c>
      <c r="D9" s="424"/>
      <c r="E9" s="424"/>
      <c r="F9" s="424"/>
      <c r="G9" s="424"/>
      <c r="H9" s="424"/>
      <c r="I9" s="383" t="s">
        <v>231</v>
      </c>
    </row>
    <row r="10" spans="1:29" ht="15" customHeight="1" x14ac:dyDescent="0.25">
      <c r="B10" s="69"/>
      <c r="C10" s="424"/>
      <c r="D10" s="424"/>
      <c r="E10" s="424"/>
      <c r="F10" s="424"/>
      <c r="G10" s="424"/>
      <c r="H10" s="424"/>
      <c r="I10" s="385" t="s">
        <v>253</v>
      </c>
    </row>
    <row r="11" spans="1:29" ht="15" customHeight="1" x14ac:dyDescent="0.25">
      <c r="B11" s="69"/>
      <c r="C11" s="424"/>
      <c r="D11" s="424"/>
      <c r="E11" s="424"/>
      <c r="F11" s="424"/>
      <c r="G11" s="424"/>
      <c r="H11" s="424"/>
      <c r="I11" s="384" t="s">
        <v>232</v>
      </c>
    </row>
    <row r="12" spans="1:29" ht="15" customHeight="1" x14ac:dyDescent="0.25">
      <c r="B12" s="69"/>
      <c r="C12" s="424"/>
      <c r="D12" s="424"/>
      <c r="E12" s="424"/>
      <c r="F12" s="424"/>
      <c r="G12" s="424"/>
      <c r="H12" s="424"/>
      <c r="I12" s="158"/>
    </row>
    <row r="13" spans="1:29" ht="15" customHeight="1" x14ac:dyDescent="0.25">
      <c r="B13" s="69"/>
      <c r="C13" s="424"/>
      <c r="D13" s="424"/>
      <c r="E13" s="424"/>
      <c r="F13" s="424"/>
      <c r="G13" s="424"/>
      <c r="H13" s="424"/>
      <c r="I13" s="158"/>
    </row>
    <row r="14" spans="1:29" ht="15" customHeight="1" x14ac:dyDescent="0.25">
      <c r="B14" s="204" t="str">
        <f>IF(P14-N14&gt;0,"!!!","")</f>
        <v/>
      </c>
      <c r="C14" s="410" t="str">
        <f>IF(P14-N14&gt;0,"Es fehlen noch MUSS-ANGABEN in den mit !!! gekennzeichneten Zeilen, eine fehlende Stationsbezeichnung tragen Sie bitte im Bereich 'Angaben Stationen' nach","")</f>
        <v/>
      </c>
      <c r="D14" s="410"/>
      <c r="E14" s="410"/>
      <c r="F14" s="410"/>
      <c r="G14" s="410"/>
      <c r="H14" s="410"/>
      <c r="I14" s="158"/>
      <c r="M14" s="8">
        <v>100</v>
      </c>
      <c r="N14" s="8">
        <f t="shared" ref="N14:T14" si="0">SUM(N16:N215)</f>
        <v>0</v>
      </c>
      <c r="O14" s="8">
        <f t="shared" si="0"/>
        <v>0</v>
      </c>
      <c r="P14" s="8">
        <f t="shared" si="0"/>
        <v>0</v>
      </c>
      <c r="Q14" s="8">
        <f t="shared" si="0"/>
        <v>0</v>
      </c>
      <c r="R14" s="8">
        <f t="shared" si="0"/>
        <v>0</v>
      </c>
      <c r="S14" s="8">
        <f t="shared" si="0"/>
        <v>0</v>
      </c>
      <c r="T14" s="8">
        <f t="shared" si="0"/>
        <v>0</v>
      </c>
    </row>
    <row r="15" spans="1:29" ht="45" customHeight="1" x14ac:dyDescent="0.25">
      <c r="B15" s="69"/>
      <c r="C15" s="207" t="s">
        <v>233</v>
      </c>
      <c r="D15" s="206" t="s">
        <v>559</v>
      </c>
      <c r="E15" s="234" t="s">
        <v>224</v>
      </c>
      <c r="F15" s="322" t="s">
        <v>469</v>
      </c>
      <c r="G15" s="322" t="s">
        <v>470</v>
      </c>
      <c r="H15" s="322" t="s">
        <v>471</v>
      </c>
      <c r="I15" s="236"/>
      <c r="M15" s="205" t="s">
        <v>324</v>
      </c>
      <c r="N15" s="301" t="s">
        <v>332</v>
      </c>
      <c r="O15" s="301" t="s">
        <v>319</v>
      </c>
      <c r="P15" s="301" t="s">
        <v>320</v>
      </c>
      <c r="Q15" s="301" t="s">
        <v>321</v>
      </c>
      <c r="R15" s="301" t="s">
        <v>322</v>
      </c>
      <c r="S15" s="301" t="s">
        <v>323</v>
      </c>
      <c r="T15" s="301" t="s">
        <v>483</v>
      </c>
      <c r="U15" s="8" t="s">
        <v>331</v>
      </c>
    </row>
    <row r="16" spans="1:29" ht="15" customHeight="1" x14ac:dyDescent="0.25">
      <c r="B16" s="76" t="str">
        <f>IF(SUM(O16:S16)&lt;5,"!!!","")</f>
        <v>!!!</v>
      </c>
      <c r="C16" s="303" t="str">
        <f>IF(LEN($E16)&gt;0,VLOOKUP(TEXT($E16,0),'Angaben Stationen'!$E$14:$V$213,17,0),"")</f>
        <v/>
      </c>
      <c r="D16" s="237" t="str">
        <f>IF(LEN($E16)&gt;0,VLOOKUP(TEXT($E16,0),'Angaben Stationen'!$E$14:$V$213,18,0),"")</f>
        <v/>
      </c>
      <c r="E16" s="345"/>
      <c r="F16" s="238"/>
      <c r="G16" s="239"/>
      <c r="H16" s="331"/>
      <c r="I16" s="236"/>
      <c r="N16" s="8">
        <f>IF(LEN(B16)&gt;0,0,1)</f>
        <v>0</v>
      </c>
      <c r="O16" s="8">
        <f t="shared" ref="O16:O47" si="1">IF(LEN(C16)&gt;0,1,0)</f>
        <v>0</v>
      </c>
      <c r="P16" s="8">
        <f t="shared" ref="P16:P47" si="2">IF(LEN(D16)&gt;0,1,0)</f>
        <v>0</v>
      </c>
      <c r="Q16" s="8">
        <f t="shared" ref="Q16:Q47" si="3">IF(LEN(E16)&gt;0,1,0)</f>
        <v>0</v>
      </c>
      <c r="R16" s="8">
        <f t="shared" ref="R16:R47" si="4">IF(LEN(F16)&gt;0,1,0)</f>
        <v>0</v>
      </c>
      <c r="S16" s="8">
        <f>IF(LEN(G16)&gt;0,1,0)</f>
        <v>0</v>
      </c>
      <c r="T16" s="8">
        <f>IF(LEN(H16)&gt;0,1,0)</f>
        <v>0</v>
      </c>
      <c r="U16" s="8">
        <f t="shared" ref="U16:U31" si="5">IF(LEN(J16)&gt;0,0,1)</f>
        <v>1</v>
      </c>
      <c r="V16" s="8" t="str">
        <f>IF(LEN(E16)&gt;0,"Typ","")</f>
        <v/>
      </c>
      <c r="W16" s="8" t="str">
        <f>IF(LEN(E16)&gt;0,"Schwerpunkt","")</f>
        <v/>
      </c>
    </row>
    <row r="17" spans="2:31" ht="15" customHeight="1" x14ac:dyDescent="0.25">
      <c r="B17" s="76" t="str">
        <f t="shared" ref="B17:B80" si="6">IF(SUM(O17:S17)&lt;5,"!!!","")</f>
        <v>!!!</v>
      </c>
      <c r="C17" s="303" t="str">
        <f>IF(LEN($E17)&gt;0,VLOOKUP(TEXT($E17,0),'Angaben Stationen'!$E$14:$V$213,17,0),"")</f>
        <v/>
      </c>
      <c r="D17" s="237" t="str">
        <f>IF(LEN($E17)&gt;0,VLOOKUP(TEXT($E17,0),'Angaben Stationen'!$E$14:$V$213,18,0),"")</f>
        <v/>
      </c>
      <c r="E17" s="345"/>
      <c r="F17" s="238"/>
      <c r="G17" s="239"/>
      <c r="H17" s="331"/>
      <c r="I17" s="236"/>
      <c r="N17" s="8">
        <f t="shared" ref="N17:N80" si="7">IF(LEN(B17)&gt;0,0,1)</f>
        <v>0</v>
      </c>
      <c r="O17" s="8">
        <f t="shared" si="1"/>
        <v>0</v>
      </c>
      <c r="P17" s="8">
        <f t="shared" si="2"/>
        <v>0</v>
      </c>
      <c r="Q17" s="8">
        <f t="shared" si="3"/>
        <v>0</v>
      </c>
      <c r="R17" s="8">
        <f t="shared" si="4"/>
        <v>0</v>
      </c>
      <c r="S17" s="8">
        <f t="shared" ref="S17:S80" si="8">IF(LEN(G17)&gt;0,1,0)</f>
        <v>0</v>
      </c>
      <c r="T17" s="8">
        <f t="shared" ref="T17:T80" si="9">IF(LEN(H17)&gt;0,1,0)</f>
        <v>0</v>
      </c>
      <c r="U17" s="8">
        <f t="shared" si="5"/>
        <v>1</v>
      </c>
      <c r="V17" s="8" t="str">
        <f t="shared" ref="V17:V80" si="10">IF(LEN(E17)&gt;0,"Typ","")</f>
        <v/>
      </c>
      <c r="W17" s="8" t="str">
        <f t="shared" ref="W17:W80" si="11">IF(LEN(E17)&gt;0,"Schwerpunkt","")</f>
        <v/>
      </c>
      <c r="AD17" s="29"/>
      <c r="AE17" s="29"/>
    </row>
    <row r="18" spans="2:31" ht="15" customHeight="1" x14ac:dyDescent="0.25">
      <c r="B18" s="76" t="str">
        <f t="shared" si="6"/>
        <v>!!!</v>
      </c>
      <c r="C18" s="303" t="str">
        <f>IF(LEN($E18)&gt;0,VLOOKUP(TEXT($E18,0),'Angaben Stationen'!$E$14:$V$213,17,0),"")</f>
        <v/>
      </c>
      <c r="D18" s="237" t="str">
        <f>IF(LEN($E18)&gt;0,VLOOKUP(TEXT($E18,0),'Angaben Stationen'!$E$14:$V$213,18,0),"")</f>
        <v/>
      </c>
      <c r="E18" s="345"/>
      <c r="F18" s="238"/>
      <c r="G18" s="239"/>
      <c r="H18" s="331"/>
      <c r="I18" s="158"/>
      <c r="N18" s="8">
        <f t="shared" si="7"/>
        <v>0</v>
      </c>
      <c r="O18" s="8">
        <f t="shared" si="1"/>
        <v>0</v>
      </c>
      <c r="P18" s="8">
        <f t="shared" si="2"/>
        <v>0</v>
      </c>
      <c r="Q18" s="8">
        <f t="shared" si="3"/>
        <v>0</v>
      </c>
      <c r="R18" s="8">
        <f t="shared" si="4"/>
        <v>0</v>
      </c>
      <c r="S18" s="8">
        <f t="shared" si="8"/>
        <v>0</v>
      </c>
      <c r="T18" s="8">
        <f t="shared" si="9"/>
        <v>0</v>
      </c>
      <c r="U18" s="8">
        <f t="shared" si="5"/>
        <v>1</v>
      </c>
      <c r="V18" s="8" t="str">
        <f t="shared" si="10"/>
        <v/>
      </c>
      <c r="W18" s="8" t="str">
        <f t="shared" si="11"/>
        <v/>
      </c>
      <c r="AD18" s="29"/>
      <c r="AE18" s="29"/>
    </row>
    <row r="19" spans="2:31" ht="15" customHeight="1" x14ac:dyDescent="0.25">
      <c r="B19" s="76" t="str">
        <f t="shared" si="6"/>
        <v>!!!</v>
      </c>
      <c r="C19" s="303" t="str">
        <f>IF(LEN($E19)&gt;0,VLOOKUP(TEXT($E19,0),'Angaben Stationen'!$E$14:$V$213,17,0),"")</f>
        <v/>
      </c>
      <c r="D19" s="237" t="str">
        <f>IF(LEN($E19)&gt;0,VLOOKUP(TEXT($E19,0),'Angaben Stationen'!$E$14:$V$213,18,0),"")</f>
        <v/>
      </c>
      <c r="E19" s="345"/>
      <c r="F19" s="238"/>
      <c r="G19" s="239"/>
      <c r="H19" s="331"/>
      <c r="I19" s="195"/>
      <c r="N19" s="8">
        <f t="shared" si="7"/>
        <v>0</v>
      </c>
      <c r="O19" s="8">
        <f t="shared" si="1"/>
        <v>0</v>
      </c>
      <c r="P19" s="8">
        <f t="shared" si="2"/>
        <v>0</v>
      </c>
      <c r="Q19" s="8">
        <f t="shared" si="3"/>
        <v>0</v>
      </c>
      <c r="R19" s="8">
        <f t="shared" si="4"/>
        <v>0</v>
      </c>
      <c r="S19" s="8">
        <f t="shared" si="8"/>
        <v>0</v>
      </c>
      <c r="T19" s="8">
        <f t="shared" si="9"/>
        <v>0</v>
      </c>
      <c r="U19" s="8">
        <f t="shared" si="5"/>
        <v>1</v>
      </c>
      <c r="V19" s="8" t="str">
        <f t="shared" si="10"/>
        <v/>
      </c>
      <c r="W19" s="8" t="str">
        <f t="shared" si="11"/>
        <v/>
      </c>
      <c r="AD19" s="29"/>
      <c r="AE19" s="29"/>
    </row>
    <row r="20" spans="2:31" ht="15" customHeight="1" x14ac:dyDescent="0.25">
      <c r="B20" s="76" t="str">
        <f t="shared" si="6"/>
        <v>!!!</v>
      </c>
      <c r="C20" s="303" t="str">
        <f>IF(LEN($E20)&gt;0,VLOOKUP(TEXT($E20,0),'Angaben Stationen'!$E$14:$V$213,17,0),"")</f>
        <v/>
      </c>
      <c r="D20" s="237" t="str">
        <f>IF(LEN($E20)&gt;0,VLOOKUP(TEXT($E20,0),'Angaben Stationen'!$E$14:$V$213,18,0),"")</f>
        <v/>
      </c>
      <c r="E20" s="345"/>
      <c r="F20" s="238"/>
      <c r="G20" s="239"/>
      <c r="H20" s="331"/>
      <c r="I20" s="158"/>
      <c r="N20" s="8">
        <f t="shared" si="7"/>
        <v>0</v>
      </c>
      <c r="O20" s="8">
        <f t="shared" si="1"/>
        <v>0</v>
      </c>
      <c r="P20" s="8">
        <f t="shared" si="2"/>
        <v>0</v>
      </c>
      <c r="Q20" s="8">
        <f t="shared" si="3"/>
        <v>0</v>
      </c>
      <c r="R20" s="8">
        <f t="shared" si="4"/>
        <v>0</v>
      </c>
      <c r="S20" s="8">
        <f t="shared" si="8"/>
        <v>0</v>
      </c>
      <c r="T20" s="8">
        <f t="shared" si="9"/>
        <v>0</v>
      </c>
      <c r="U20" s="8">
        <f t="shared" si="5"/>
        <v>1</v>
      </c>
      <c r="V20" s="8" t="str">
        <f t="shared" si="10"/>
        <v/>
      </c>
      <c r="W20" s="8" t="str">
        <f t="shared" si="11"/>
        <v/>
      </c>
      <c r="AD20" s="29"/>
      <c r="AE20" s="29"/>
    </row>
    <row r="21" spans="2:31" ht="15" customHeight="1" x14ac:dyDescent="0.25">
      <c r="B21" s="76" t="str">
        <f t="shared" si="6"/>
        <v>!!!</v>
      </c>
      <c r="C21" s="303" t="str">
        <f>IF(LEN($E21)&gt;0,VLOOKUP(TEXT($E21,0),'Angaben Stationen'!$E$14:$V$213,17,0),"")</f>
        <v/>
      </c>
      <c r="D21" s="237" t="str">
        <f>IF(LEN($E21)&gt;0,VLOOKUP(TEXT($E21,0),'Angaben Stationen'!$E$14:$V$213,18,0),"")</f>
        <v/>
      </c>
      <c r="E21" s="345"/>
      <c r="F21" s="238"/>
      <c r="G21" s="239"/>
      <c r="H21" s="331"/>
      <c r="I21" s="158"/>
      <c r="N21" s="8">
        <f t="shared" si="7"/>
        <v>0</v>
      </c>
      <c r="O21" s="8">
        <f t="shared" si="1"/>
        <v>0</v>
      </c>
      <c r="P21" s="8">
        <f t="shared" si="2"/>
        <v>0</v>
      </c>
      <c r="Q21" s="8">
        <f t="shared" si="3"/>
        <v>0</v>
      </c>
      <c r="R21" s="8">
        <f t="shared" si="4"/>
        <v>0</v>
      </c>
      <c r="S21" s="8">
        <f t="shared" si="8"/>
        <v>0</v>
      </c>
      <c r="T21" s="8">
        <f t="shared" si="9"/>
        <v>0</v>
      </c>
      <c r="U21" s="8">
        <f t="shared" si="5"/>
        <v>1</v>
      </c>
      <c r="V21" s="8" t="str">
        <f t="shared" si="10"/>
        <v/>
      </c>
      <c r="W21" s="8" t="str">
        <f t="shared" si="11"/>
        <v/>
      </c>
      <c r="AD21" s="29"/>
      <c r="AE21" s="29"/>
    </row>
    <row r="22" spans="2:31" ht="15" customHeight="1" x14ac:dyDescent="0.25">
      <c r="B22" s="76" t="str">
        <f t="shared" si="6"/>
        <v>!!!</v>
      </c>
      <c r="C22" s="303" t="str">
        <f>IF(LEN($E22)&gt;0,VLOOKUP(TEXT($E22,0),'Angaben Stationen'!$E$14:$V$213,17,0),"")</f>
        <v/>
      </c>
      <c r="D22" s="237" t="str">
        <f>IF(LEN($E22)&gt;0,VLOOKUP(TEXT($E22,0),'Angaben Stationen'!$E$14:$V$213,18,0),"")</f>
        <v/>
      </c>
      <c r="E22" s="345"/>
      <c r="F22" s="238"/>
      <c r="G22" s="239"/>
      <c r="H22" s="331"/>
      <c r="I22" s="158"/>
      <c r="N22" s="8">
        <f t="shared" si="7"/>
        <v>0</v>
      </c>
      <c r="O22" s="8">
        <f t="shared" si="1"/>
        <v>0</v>
      </c>
      <c r="P22" s="8">
        <f t="shared" si="2"/>
        <v>0</v>
      </c>
      <c r="Q22" s="8">
        <f t="shared" si="3"/>
        <v>0</v>
      </c>
      <c r="R22" s="8">
        <f t="shared" si="4"/>
        <v>0</v>
      </c>
      <c r="S22" s="8">
        <f t="shared" si="8"/>
        <v>0</v>
      </c>
      <c r="T22" s="8">
        <f t="shared" si="9"/>
        <v>0</v>
      </c>
      <c r="U22" s="8">
        <f t="shared" si="5"/>
        <v>1</v>
      </c>
      <c r="V22" s="8" t="str">
        <f t="shared" si="10"/>
        <v/>
      </c>
      <c r="W22" s="8" t="str">
        <f t="shared" si="11"/>
        <v/>
      </c>
      <c r="AD22" s="29"/>
      <c r="AE22" s="29"/>
    </row>
    <row r="23" spans="2:31" ht="15" customHeight="1" x14ac:dyDescent="0.25">
      <c r="B23" s="76" t="str">
        <f t="shared" si="6"/>
        <v>!!!</v>
      </c>
      <c r="C23" s="303" t="str">
        <f>IF(LEN($E23)&gt;0,VLOOKUP(TEXT($E23,0),'Angaben Stationen'!$E$14:$V$213,17,0),"")</f>
        <v/>
      </c>
      <c r="D23" s="237" t="str">
        <f>IF(LEN($E23)&gt;0,VLOOKUP(TEXT($E23,0),'Angaben Stationen'!$E$14:$V$213,18,0),"")</f>
        <v/>
      </c>
      <c r="E23" s="345"/>
      <c r="F23" s="238"/>
      <c r="G23" s="239"/>
      <c r="H23" s="331"/>
      <c r="I23" s="158"/>
      <c r="N23" s="8">
        <f t="shared" si="7"/>
        <v>0</v>
      </c>
      <c r="O23" s="8">
        <f t="shared" si="1"/>
        <v>0</v>
      </c>
      <c r="P23" s="8">
        <f t="shared" si="2"/>
        <v>0</v>
      </c>
      <c r="Q23" s="8">
        <f t="shared" si="3"/>
        <v>0</v>
      </c>
      <c r="R23" s="8">
        <f t="shared" si="4"/>
        <v>0</v>
      </c>
      <c r="S23" s="8">
        <f t="shared" si="8"/>
        <v>0</v>
      </c>
      <c r="T23" s="8">
        <f t="shared" si="9"/>
        <v>0</v>
      </c>
      <c r="U23" s="8">
        <f t="shared" si="5"/>
        <v>1</v>
      </c>
      <c r="V23" s="8" t="str">
        <f t="shared" si="10"/>
        <v/>
      </c>
      <c r="W23" s="8" t="str">
        <f t="shared" si="11"/>
        <v/>
      </c>
      <c r="AD23" s="29"/>
      <c r="AE23" s="29"/>
    </row>
    <row r="24" spans="2:31" ht="15" customHeight="1" x14ac:dyDescent="0.25">
      <c r="B24" s="76" t="str">
        <f t="shared" si="6"/>
        <v>!!!</v>
      </c>
      <c r="C24" s="303" t="str">
        <f>IF(LEN($E24)&gt;0,VLOOKUP(TEXT($E24,0),'Angaben Stationen'!$E$14:$V$213,17,0),"")</f>
        <v/>
      </c>
      <c r="D24" s="237" t="str">
        <f>IF(LEN($E24)&gt;0,VLOOKUP(TEXT($E24,0),'Angaben Stationen'!$E$14:$V$213,18,0),"")</f>
        <v/>
      </c>
      <c r="E24" s="345"/>
      <c r="F24" s="238"/>
      <c r="G24" s="239"/>
      <c r="H24" s="331"/>
      <c r="I24" s="158"/>
      <c r="N24" s="8">
        <f t="shared" si="7"/>
        <v>0</v>
      </c>
      <c r="O24" s="8">
        <f t="shared" si="1"/>
        <v>0</v>
      </c>
      <c r="P24" s="8">
        <f t="shared" si="2"/>
        <v>0</v>
      </c>
      <c r="Q24" s="8">
        <f t="shared" si="3"/>
        <v>0</v>
      </c>
      <c r="R24" s="8">
        <f t="shared" si="4"/>
        <v>0</v>
      </c>
      <c r="S24" s="8">
        <f t="shared" si="8"/>
        <v>0</v>
      </c>
      <c r="T24" s="8">
        <f t="shared" si="9"/>
        <v>0</v>
      </c>
      <c r="U24" s="8">
        <f t="shared" si="5"/>
        <v>1</v>
      </c>
      <c r="V24" s="8" t="str">
        <f t="shared" si="10"/>
        <v/>
      </c>
      <c r="W24" s="8" t="str">
        <f t="shared" si="11"/>
        <v/>
      </c>
      <c r="AD24" s="29"/>
      <c r="AE24" s="29"/>
    </row>
    <row r="25" spans="2:31" ht="15" customHeight="1" x14ac:dyDescent="0.25">
      <c r="B25" s="76" t="str">
        <f t="shared" si="6"/>
        <v>!!!</v>
      </c>
      <c r="C25" s="303" t="str">
        <f>IF(LEN($E25)&gt;0,VLOOKUP(TEXT($E25,0),'Angaben Stationen'!$E$14:$V$213,17,0),"")</f>
        <v/>
      </c>
      <c r="D25" s="237" t="str">
        <f>IF(LEN($E25)&gt;0,VLOOKUP(TEXT($E25,0),'Angaben Stationen'!$E$14:$V$213,18,0),"")</f>
        <v/>
      </c>
      <c r="E25" s="345"/>
      <c r="F25" s="238"/>
      <c r="G25" s="239"/>
      <c r="H25" s="331"/>
      <c r="I25" s="158"/>
      <c r="N25" s="8">
        <f t="shared" si="7"/>
        <v>0</v>
      </c>
      <c r="O25" s="8">
        <f t="shared" si="1"/>
        <v>0</v>
      </c>
      <c r="P25" s="8">
        <f t="shared" si="2"/>
        <v>0</v>
      </c>
      <c r="Q25" s="8">
        <f t="shared" si="3"/>
        <v>0</v>
      </c>
      <c r="R25" s="8">
        <f t="shared" si="4"/>
        <v>0</v>
      </c>
      <c r="S25" s="8">
        <f t="shared" si="8"/>
        <v>0</v>
      </c>
      <c r="T25" s="8">
        <f t="shared" si="9"/>
        <v>0</v>
      </c>
      <c r="U25" s="8">
        <f t="shared" si="5"/>
        <v>1</v>
      </c>
      <c r="V25" s="8" t="str">
        <f t="shared" si="10"/>
        <v/>
      </c>
      <c r="W25" s="8" t="str">
        <f t="shared" si="11"/>
        <v/>
      </c>
      <c r="AD25" s="29"/>
      <c r="AE25" s="29"/>
    </row>
    <row r="26" spans="2:31" ht="15" customHeight="1" x14ac:dyDescent="0.25">
      <c r="B26" s="76" t="str">
        <f t="shared" si="6"/>
        <v>!!!</v>
      </c>
      <c r="C26" s="303" t="str">
        <f>IF(LEN($E26)&gt;0,VLOOKUP(TEXT($E26,0),'Angaben Stationen'!$E$14:$V$213,17,0),"")</f>
        <v/>
      </c>
      <c r="D26" s="237" t="str">
        <f>IF(LEN($E26)&gt;0,VLOOKUP(TEXT($E26,0),'Angaben Stationen'!$E$14:$V$213,18,0),"")</f>
        <v/>
      </c>
      <c r="E26" s="345"/>
      <c r="F26" s="238"/>
      <c r="G26" s="239"/>
      <c r="H26" s="331"/>
      <c r="I26" s="158"/>
      <c r="N26" s="8">
        <f t="shared" si="7"/>
        <v>0</v>
      </c>
      <c r="O26" s="8">
        <f t="shared" si="1"/>
        <v>0</v>
      </c>
      <c r="P26" s="8">
        <f t="shared" si="2"/>
        <v>0</v>
      </c>
      <c r="Q26" s="8">
        <f t="shared" si="3"/>
        <v>0</v>
      </c>
      <c r="R26" s="8">
        <f t="shared" si="4"/>
        <v>0</v>
      </c>
      <c r="S26" s="8">
        <f t="shared" si="8"/>
        <v>0</v>
      </c>
      <c r="T26" s="8">
        <f t="shared" si="9"/>
        <v>0</v>
      </c>
      <c r="U26" s="8">
        <f t="shared" si="5"/>
        <v>1</v>
      </c>
      <c r="V26" s="8" t="str">
        <f t="shared" si="10"/>
        <v/>
      </c>
      <c r="W26" s="8" t="str">
        <f t="shared" si="11"/>
        <v/>
      </c>
      <c r="AD26" s="29"/>
      <c r="AE26" s="29"/>
    </row>
    <row r="27" spans="2:31" ht="15" customHeight="1" x14ac:dyDescent="0.25">
      <c r="B27" s="76" t="str">
        <f t="shared" si="6"/>
        <v>!!!</v>
      </c>
      <c r="C27" s="303" t="str">
        <f>IF(LEN($E27)&gt;0,VLOOKUP(TEXT($E27,0),'Angaben Stationen'!$E$14:$V$213,17,0),"")</f>
        <v/>
      </c>
      <c r="D27" s="237" t="str">
        <f>IF(LEN($E27)&gt;0,VLOOKUP(TEXT($E27,0),'Angaben Stationen'!$E$14:$V$213,18,0),"")</f>
        <v/>
      </c>
      <c r="E27" s="345"/>
      <c r="F27" s="238"/>
      <c r="G27" s="239"/>
      <c r="H27" s="331"/>
      <c r="I27" s="158"/>
      <c r="N27" s="8">
        <f t="shared" si="7"/>
        <v>0</v>
      </c>
      <c r="O27" s="8">
        <f t="shared" si="1"/>
        <v>0</v>
      </c>
      <c r="P27" s="8">
        <f t="shared" si="2"/>
        <v>0</v>
      </c>
      <c r="Q27" s="8">
        <f t="shared" si="3"/>
        <v>0</v>
      </c>
      <c r="R27" s="8">
        <f t="shared" si="4"/>
        <v>0</v>
      </c>
      <c r="S27" s="8">
        <f t="shared" si="8"/>
        <v>0</v>
      </c>
      <c r="T27" s="8">
        <f t="shared" si="9"/>
        <v>0</v>
      </c>
      <c r="U27" s="8">
        <f t="shared" si="5"/>
        <v>1</v>
      </c>
      <c r="V27" s="8" t="str">
        <f t="shared" si="10"/>
        <v/>
      </c>
      <c r="W27" s="8" t="str">
        <f t="shared" si="11"/>
        <v/>
      </c>
      <c r="AD27" s="29"/>
      <c r="AE27" s="29"/>
    </row>
    <row r="28" spans="2:31" ht="15" customHeight="1" x14ac:dyDescent="0.25">
      <c r="B28" s="76" t="str">
        <f t="shared" si="6"/>
        <v>!!!</v>
      </c>
      <c r="C28" s="303" t="str">
        <f>IF(LEN($E28)&gt;0,VLOOKUP(TEXT($E28,0),'Angaben Stationen'!$E$14:$V$213,17,0),"")</f>
        <v/>
      </c>
      <c r="D28" s="237" t="str">
        <f>IF(LEN($E28)&gt;0,VLOOKUP(TEXT($E28,0),'Angaben Stationen'!$E$14:$V$213,18,0),"")</f>
        <v/>
      </c>
      <c r="E28" s="345"/>
      <c r="F28" s="238"/>
      <c r="G28" s="239"/>
      <c r="H28" s="331"/>
      <c r="I28" s="158"/>
      <c r="N28" s="8">
        <f t="shared" si="7"/>
        <v>0</v>
      </c>
      <c r="O28" s="8">
        <f t="shared" si="1"/>
        <v>0</v>
      </c>
      <c r="P28" s="8">
        <f t="shared" si="2"/>
        <v>0</v>
      </c>
      <c r="Q28" s="8">
        <f t="shared" si="3"/>
        <v>0</v>
      </c>
      <c r="R28" s="8">
        <f t="shared" si="4"/>
        <v>0</v>
      </c>
      <c r="S28" s="8">
        <f t="shared" si="8"/>
        <v>0</v>
      </c>
      <c r="T28" s="8">
        <f t="shared" si="9"/>
        <v>0</v>
      </c>
      <c r="U28" s="8">
        <f t="shared" si="5"/>
        <v>1</v>
      </c>
      <c r="V28" s="8" t="str">
        <f t="shared" si="10"/>
        <v/>
      </c>
      <c r="W28" s="8" t="str">
        <f t="shared" si="11"/>
        <v/>
      </c>
      <c r="AD28" s="29"/>
      <c r="AE28" s="29"/>
    </row>
    <row r="29" spans="2:31" ht="15" customHeight="1" x14ac:dyDescent="0.25">
      <c r="B29" s="76" t="str">
        <f t="shared" si="6"/>
        <v>!!!</v>
      </c>
      <c r="C29" s="303" t="str">
        <f>IF(LEN($E29)&gt;0,VLOOKUP(TEXT($E29,0),'Angaben Stationen'!$E$14:$V$213,17,0),"")</f>
        <v/>
      </c>
      <c r="D29" s="237" t="str">
        <f>IF(LEN($E29)&gt;0,VLOOKUP(TEXT($E29,0),'Angaben Stationen'!$E$14:$V$213,18,0),"")</f>
        <v/>
      </c>
      <c r="E29" s="345"/>
      <c r="F29" s="238"/>
      <c r="G29" s="239"/>
      <c r="H29" s="331"/>
      <c r="I29" s="158"/>
      <c r="N29" s="8">
        <f t="shared" si="7"/>
        <v>0</v>
      </c>
      <c r="O29" s="8">
        <f t="shared" si="1"/>
        <v>0</v>
      </c>
      <c r="P29" s="8">
        <f t="shared" si="2"/>
        <v>0</v>
      </c>
      <c r="Q29" s="8">
        <f t="shared" si="3"/>
        <v>0</v>
      </c>
      <c r="R29" s="8">
        <f t="shared" si="4"/>
        <v>0</v>
      </c>
      <c r="S29" s="8">
        <f t="shared" si="8"/>
        <v>0</v>
      </c>
      <c r="T29" s="8">
        <f t="shared" si="9"/>
        <v>0</v>
      </c>
      <c r="U29" s="8">
        <f t="shared" si="5"/>
        <v>1</v>
      </c>
      <c r="V29" s="8" t="str">
        <f t="shared" si="10"/>
        <v/>
      </c>
      <c r="W29" s="8" t="str">
        <f t="shared" si="11"/>
        <v/>
      </c>
      <c r="AD29" s="29"/>
      <c r="AE29" s="29"/>
    </row>
    <row r="30" spans="2:31" ht="15" customHeight="1" x14ac:dyDescent="0.25">
      <c r="B30" s="76" t="str">
        <f t="shared" si="6"/>
        <v>!!!</v>
      </c>
      <c r="C30" s="303" t="str">
        <f>IF(LEN($E30)&gt;0,VLOOKUP(TEXT($E30,0),'Angaben Stationen'!$E$14:$V$213,17,0),"")</f>
        <v/>
      </c>
      <c r="D30" s="237" t="str">
        <f>IF(LEN($E30)&gt;0,VLOOKUP(TEXT($E30,0),'Angaben Stationen'!$E$14:$V$213,18,0),"")</f>
        <v/>
      </c>
      <c r="E30" s="345"/>
      <c r="F30" s="238"/>
      <c r="G30" s="239"/>
      <c r="H30" s="331"/>
      <c r="I30" s="158"/>
      <c r="N30" s="8">
        <f t="shared" si="7"/>
        <v>0</v>
      </c>
      <c r="O30" s="8">
        <f t="shared" si="1"/>
        <v>0</v>
      </c>
      <c r="P30" s="8">
        <f t="shared" si="2"/>
        <v>0</v>
      </c>
      <c r="Q30" s="8">
        <f t="shared" si="3"/>
        <v>0</v>
      </c>
      <c r="R30" s="8">
        <f t="shared" si="4"/>
        <v>0</v>
      </c>
      <c r="S30" s="8">
        <f t="shared" si="8"/>
        <v>0</v>
      </c>
      <c r="T30" s="8">
        <f t="shared" si="9"/>
        <v>0</v>
      </c>
      <c r="U30" s="8">
        <f t="shared" si="5"/>
        <v>1</v>
      </c>
      <c r="V30" s="8" t="str">
        <f t="shared" si="10"/>
        <v/>
      </c>
      <c r="W30" s="8" t="str">
        <f t="shared" si="11"/>
        <v/>
      </c>
      <c r="AD30" s="29"/>
      <c r="AE30" s="29"/>
    </row>
    <row r="31" spans="2:31" ht="15" customHeight="1" x14ac:dyDescent="0.25">
      <c r="B31" s="76" t="str">
        <f t="shared" si="6"/>
        <v>!!!</v>
      </c>
      <c r="C31" s="303" t="str">
        <f>IF(LEN($E31)&gt;0,VLOOKUP(TEXT($E31,0),'Angaben Stationen'!$E$14:$V$213,17,0),"")</f>
        <v/>
      </c>
      <c r="D31" s="237" t="str">
        <f>IF(LEN($E31)&gt;0,VLOOKUP(TEXT($E31,0),'Angaben Stationen'!$E$14:$V$213,18,0),"")</f>
        <v/>
      </c>
      <c r="E31" s="345"/>
      <c r="F31" s="238"/>
      <c r="G31" s="239"/>
      <c r="H31" s="331"/>
      <c r="I31" s="158"/>
      <c r="N31" s="8">
        <f t="shared" si="7"/>
        <v>0</v>
      </c>
      <c r="O31" s="8">
        <f t="shared" si="1"/>
        <v>0</v>
      </c>
      <c r="P31" s="8">
        <f t="shared" si="2"/>
        <v>0</v>
      </c>
      <c r="Q31" s="8">
        <f t="shared" si="3"/>
        <v>0</v>
      </c>
      <c r="R31" s="8">
        <f t="shared" si="4"/>
        <v>0</v>
      </c>
      <c r="S31" s="8">
        <f t="shared" si="8"/>
        <v>0</v>
      </c>
      <c r="T31" s="8">
        <f t="shared" si="9"/>
        <v>0</v>
      </c>
      <c r="U31" s="8">
        <f t="shared" si="5"/>
        <v>1</v>
      </c>
      <c r="V31" s="8" t="str">
        <f t="shared" si="10"/>
        <v/>
      </c>
      <c r="W31" s="8" t="str">
        <f t="shared" si="11"/>
        <v/>
      </c>
      <c r="AD31" s="29"/>
      <c r="AE31" s="29"/>
    </row>
    <row r="32" spans="2:31" ht="15" customHeight="1" x14ac:dyDescent="0.25">
      <c r="B32" s="76" t="str">
        <f t="shared" si="6"/>
        <v>!!!</v>
      </c>
      <c r="C32" s="303" t="str">
        <f>IF(LEN($E32)&gt;0,VLOOKUP(TEXT($E32,0),'Angaben Stationen'!$E$14:$V$213,17,0),"")</f>
        <v/>
      </c>
      <c r="D32" s="237" t="str">
        <f>IF(LEN($E32)&gt;0,VLOOKUP(TEXT($E32,0),'Angaben Stationen'!$E$14:$V$213,18,0),"")</f>
        <v/>
      </c>
      <c r="E32" s="345"/>
      <c r="F32" s="238"/>
      <c r="G32" s="239"/>
      <c r="H32" s="331"/>
      <c r="I32" s="158"/>
      <c r="N32" s="8">
        <f t="shared" si="7"/>
        <v>0</v>
      </c>
      <c r="O32" s="8">
        <f t="shared" si="1"/>
        <v>0</v>
      </c>
      <c r="P32" s="8">
        <f t="shared" si="2"/>
        <v>0</v>
      </c>
      <c r="Q32" s="8">
        <f t="shared" si="3"/>
        <v>0</v>
      </c>
      <c r="R32" s="8">
        <f t="shared" si="4"/>
        <v>0</v>
      </c>
      <c r="S32" s="8">
        <f t="shared" si="8"/>
        <v>0</v>
      </c>
      <c r="T32" s="8">
        <f t="shared" si="9"/>
        <v>0</v>
      </c>
      <c r="U32" s="8">
        <f t="shared" ref="U32:U95" si="12">IF(LEN(J32)&gt;0,0,1)</f>
        <v>1</v>
      </c>
      <c r="V32" s="8" t="str">
        <f t="shared" si="10"/>
        <v/>
      </c>
      <c r="W32" s="8" t="str">
        <f t="shared" si="11"/>
        <v/>
      </c>
      <c r="AD32" s="29"/>
      <c r="AE32" s="29"/>
    </row>
    <row r="33" spans="2:31" ht="15" customHeight="1" x14ac:dyDescent="0.25">
      <c r="B33" s="76" t="str">
        <f t="shared" si="6"/>
        <v>!!!</v>
      </c>
      <c r="C33" s="303" t="str">
        <f>IF(LEN($E33)&gt;0,VLOOKUP(TEXT($E33,0),'Angaben Stationen'!$E$14:$V$213,17,0),"")</f>
        <v/>
      </c>
      <c r="D33" s="237" t="str">
        <f>IF(LEN($E33)&gt;0,VLOOKUP(TEXT($E33,0),'Angaben Stationen'!$E$14:$V$213,18,0),"")</f>
        <v/>
      </c>
      <c r="E33" s="345"/>
      <c r="F33" s="238"/>
      <c r="G33" s="239"/>
      <c r="H33" s="331"/>
      <c r="I33" s="158"/>
      <c r="N33" s="8">
        <f t="shared" si="7"/>
        <v>0</v>
      </c>
      <c r="O33" s="8">
        <f t="shared" si="1"/>
        <v>0</v>
      </c>
      <c r="P33" s="8">
        <f t="shared" si="2"/>
        <v>0</v>
      </c>
      <c r="Q33" s="8">
        <f t="shared" si="3"/>
        <v>0</v>
      </c>
      <c r="R33" s="8">
        <f t="shared" si="4"/>
        <v>0</v>
      </c>
      <c r="S33" s="8">
        <f t="shared" si="8"/>
        <v>0</v>
      </c>
      <c r="T33" s="8">
        <f t="shared" si="9"/>
        <v>0</v>
      </c>
      <c r="U33" s="8">
        <f t="shared" si="12"/>
        <v>1</v>
      </c>
      <c r="V33" s="8" t="str">
        <f t="shared" si="10"/>
        <v/>
      </c>
      <c r="W33" s="8" t="str">
        <f t="shared" si="11"/>
        <v/>
      </c>
      <c r="AD33" s="29"/>
      <c r="AE33" s="29"/>
    </row>
    <row r="34" spans="2:31" ht="15" customHeight="1" x14ac:dyDescent="0.25">
      <c r="B34" s="76" t="str">
        <f t="shared" si="6"/>
        <v>!!!</v>
      </c>
      <c r="C34" s="303" t="str">
        <f>IF(LEN($E34)&gt;0,VLOOKUP(TEXT($E34,0),'Angaben Stationen'!$E$14:$V$213,17,0),"")</f>
        <v/>
      </c>
      <c r="D34" s="237" t="str">
        <f>IF(LEN($E34)&gt;0,VLOOKUP(TEXT($E34,0),'Angaben Stationen'!$E$14:$V$213,18,0),"")</f>
        <v/>
      </c>
      <c r="E34" s="345"/>
      <c r="F34" s="238"/>
      <c r="G34" s="239"/>
      <c r="H34" s="331"/>
      <c r="I34" s="158"/>
      <c r="N34" s="8">
        <f t="shared" si="7"/>
        <v>0</v>
      </c>
      <c r="O34" s="8">
        <f t="shared" si="1"/>
        <v>0</v>
      </c>
      <c r="P34" s="8">
        <f t="shared" si="2"/>
        <v>0</v>
      </c>
      <c r="Q34" s="8">
        <f t="shared" si="3"/>
        <v>0</v>
      </c>
      <c r="R34" s="8">
        <f t="shared" si="4"/>
        <v>0</v>
      </c>
      <c r="S34" s="8">
        <f t="shared" si="8"/>
        <v>0</v>
      </c>
      <c r="T34" s="8">
        <f t="shared" si="9"/>
        <v>0</v>
      </c>
      <c r="U34" s="8">
        <f t="shared" si="12"/>
        <v>1</v>
      </c>
      <c r="V34" s="8" t="str">
        <f t="shared" si="10"/>
        <v/>
      </c>
      <c r="W34" s="8" t="str">
        <f t="shared" si="11"/>
        <v/>
      </c>
      <c r="AD34" s="29"/>
      <c r="AE34" s="29"/>
    </row>
    <row r="35" spans="2:31" ht="15" customHeight="1" x14ac:dyDescent="0.25">
      <c r="B35" s="76" t="str">
        <f t="shared" si="6"/>
        <v>!!!</v>
      </c>
      <c r="C35" s="303" t="str">
        <f>IF(LEN($E35)&gt;0,VLOOKUP(TEXT($E35,0),'Angaben Stationen'!$E$14:$V$213,17,0),"")</f>
        <v/>
      </c>
      <c r="D35" s="237" t="str">
        <f>IF(LEN($E35)&gt;0,VLOOKUP(TEXT($E35,0),'Angaben Stationen'!$E$14:$V$213,18,0),"")</f>
        <v/>
      </c>
      <c r="E35" s="345"/>
      <c r="F35" s="238"/>
      <c r="G35" s="239"/>
      <c r="H35" s="331"/>
      <c r="I35" s="158"/>
      <c r="N35" s="8">
        <f t="shared" si="7"/>
        <v>0</v>
      </c>
      <c r="O35" s="8">
        <f t="shared" si="1"/>
        <v>0</v>
      </c>
      <c r="P35" s="8">
        <f t="shared" si="2"/>
        <v>0</v>
      </c>
      <c r="Q35" s="8">
        <f t="shared" si="3"/>
        <v>0</v>
      </c>
      <c r="R35" s="8">
        <f t="shared" si="4"/>
        <v>0</v>
      </c>
      <c r="S35" s="8">
        <f t="shared" si="8"/>
        <v>0</v>
      </c>
      <c r="T35" s="8">
        <f t="shared" si="9"/>
        <v>0</v>
      </c>
      <c r="U35" s="8">
        <f t="shared" si="12"/>
        <v>1</v>
      </c>
      <c r="V35" s="8" t="str">
        <f t="shared" si="10"/>
        <v/>
      </c>
      <c r="W35" s="8" t="str">
        <f t="shared" si="11"/>
        <v/>
      </c>
      <c r="AD35" s="29"/>
      <c r="AE35" s="29"/>
    </row>
    <row r="36" spans="2:31" ht="15" customHeight="1" x14ac:dyDescent="0.25">
      <c r="B36" s="76" t="str">
        <f t="shared" si="6"/>
        <v>!!!</v>
      </c>
      <c r="C36" s="303" t="str">
        <f>IF(LEN($E36)&gt;0,VLOOKUP(TEXT($E36,0),'Angaben Stationen'!$E$14:$V$213,17,0),"")</f>
        <v/>
      </c>
      <c r="D36" s="237" t="str">
        <f>IF(LEN($E36)&gt;0,VLOOKUP(TEXT($E36,0),'Angaben Stationen'!$E$14:$V$213,18,0),"")</f>
        <v/>
      </c>
      <c r="E36" s="345"/>
      <c r="F36" s="238"/>
      <c r="G36" s="239"/>
      <c r="H36" s="331"/>
      <c r="I36" s="158"/>
      <c r="N36" s="8">
        <f t="shared" si="7"/>
        <v>0</v>
      </c>
      <c r="O36" s="8">
        <f t="shared" si="1"/>
        <v>0</v>
      </c>
      <c r="P36" s="8">
        <f t="shared" si="2"/>
        <v>0</v>
      </c>
      <c r="Q36" s="8">
        <f t="shared" si="3"/>
        <v>0</v>
      </c>
      <c r="R36" s="8">
        <f t="shared" si="4"/>
        <v>0</v>
      </c>
      <c r="S36" s="8">
        <f t="shared" si="8"/>
        <v>0</v>
      </c>
      <c r="T36" s="8">
        <f t="shared" si="9"/>
        <v>0</v>
      </c>
      <c r="U36" s="8">
        <f t="shared" si="12"/>
        <v>1</v>
      </c>
      <c r="V36" s="8" t="str">
        <f t="shared" si="10"/>
        <v/>
      </c>
      <c r="W36" s="8" t="str">
        <f t="shared" si="11"/>
        <v/>
      </c>
      <c r="AD36" s="29"/>
      <c r="AE36" s="29"/>
    </row>
    <row r="37" spans="2:31" ht="15" customHeight="1" x14ac:dyDescent="0.25">
      <c r="B37" s="76" t="str">
        <f t="shared" si="6"/>
        <v>!!!</v>
      </c>
      <c r="C37" s="303" t="str">
        <f>IF(LEN($E37)&gt;0,VLOOKUP(TEXT($E37,0),'Angaben Stationen'!$E$14:$V$213,17,0),"")</f>
        <v/>
      </c>
      <c r="D37" s="237" t="str">
        <f>IF(LEN($E37)&gt;0,VLOOKUP(TEXT($E37,0),'Angaben Stationen'!$E$14:$V$213,18,0),"")</f>
        <v/>
      </c>
      <c r="E37" s="345"/>
      <c r="F37" s="238"/>
      <c r="G37" s="239"/>
      <c r="H37" s="331"/>
      <c r="I37" s="158"/>
      <c r="N37" s="8">
        <f t="shared" si="7"/>
        <v>0</v>
      </c>
      <c r="O37" s="8">
        <f t="shared" si="1"/>
        <v>0</v>
      </c>
      <c r="P37" s="8">
        <f t="shared" si="2"/>
        <v>0</v>
      </c>
      <c r="Q37" s="8">
        <f t="shared" si="3"/>
        <v>0</v>
      </c>
      <c r="R37" s="8">
        <f t="shared" si="4"/>
        <v>0</v>
      </c>
      <c r="S37" s="8">
        <f t="shared" si="8"/>
        <v>0</v>
      </c>
      <c r="T37" s="8">
        <f t="shared" si="9"/>
        <v>0</v>
      </c>
      <c r="U37" s="8">
        <f t="shared" si="12"/>
        <v>1</v>
      </c>
      <c r="V37" s="8" t="str">
        <f t="shared" si="10"/>
        <v/>
      </c>
      <c r="W37" s="8" t="str">
        <f t="shared" si="11"/>
        <v/>
      </c>
    </row>
    <row r="38" spans="2:31" ht="15" customHeight="1" x14ac:dyDescent="0.25">
      <c r="B38" s="76" t="str">
        <f t="shared" si="6"/>
        <v>!!!</v>
      </c>
      <c r="C38" s="303" t="str">
        <f>IF(LEN($E38)&gt;0,VLOOKUP(TEXT($E38,0),'Angaben Stationen'!$E$14:$V$213,17,0),"")</f>
        <v/>
      </c>
      <c r="D38" s="237" t="str">
        <f>IF(LEN($E38)&gt;0,VLOOKUP(TEXT($E38,0),'Angaben Stationen'!$E$14:$V$213,18,0),"")</f>
        <v/>
      </c>
      <c r="E38" s="345"/>
      <c r="F38" s="238"/>
      <c r="G38" s="239"/>
      <c r="H38" s="331"/>
      <c r="I38" s="158"/>
      <c r="N38" s="8">
        <f t="shared" si="7"/>
        <v>0</v>
      </c>
      <c r="O38" s="8">
        <f t="shared" si="1"/>
        <v>0</v>
      </c>
      <c r="P38" s="8">
        <f t="shared" si="2"/>
        <v>0</v>
      </c>
      <c r="Q38" s="8">
        <f t="shared" si="3"/>
        <v>0</v>
      </c>
      <c r="R38" s="8">
        <f t="shared" si="4"/>
        <v>0</v>
      </c>
      <c r="S38" s="8">
        <f t="shared" si="8"/>
        <v>0</v>
      </c>
      <c r="T38" s="8">
        <f t="shared" si="9"/>
        <v>0</v>
      </c>
      <c r="U38" s="8">
        <f t="shared" si="12"/>
        <v>1</v>
      </c>
      <c r="V38" s="8" t="str">
        <f t="shared" si="10"/>
        <v/>
      </c>
      <c r="W38" s="8" t="str">
        <f t="shared" si="11"/>
        <v/>
      </c>
    </row>
    <row r="39" spans="2:31" ht="15" customHeight="1" x14ac:dyDescent="0.25">
      <c r="B39" s="76" t="str">
        <f t="shared" si="6"/>
        <v>!!!</v>
      </c>
      <c r="C39" s="303" t="str">
        <f>IF(LEN($E39)&gt;0,VLOOKUP(TEXT($E39,0),'Angaben Stationen'!$E$14:$V$213,17,0),"")</f>
        <v/>
      </c>
      <c r="D39" s="237" t="str">
        <f>IF(LEN($E39)&gt;0,VLOOKUP(TEXT($E39,0),'Angaben Stationen'!$E$14:$V$213,18,0),"")</f>
        <v/>
      </c>
      <c r="E39" s="345"/>
      <c r="F39" s="238"/>
      <c r="G39" s="239"/>
      <c r="H39" s="331"/>
      <c r="I39" s="158"/>
      <c r="N39" s="8">
        <f t="shared" si="7"/>
        <v>0</v>
      </c>
      <c r="O39" s="8">
        <f t="shared" si="1"/>
        <v>0</v>
      </c>
      <c r="P39" s="8">
        <f t="shared" si="2"/>
        <v>0</v>
      </c>
      <c r="Q39" s="8">
        <f t="shared" si="3"/>
        <v>0</v>
      </c>
      <c r="R39" s="8">
        <f t="shared" si="4"/>
        <v>0</v>
      </c>
      <c r="S39" s="8">
        <f t="shared" si="8"/>
        <v>0</v>
      </c>
      <c r="T39" s="8">
        <f t="shared" si="9"/>
        <v>0</v>
      </c>
      <c r="U39" s="8">
        <f t="shared" si="12"/>
        <v>1</v>
      </c>
      <c r="V39" s="8" t="str">
        <f t="shared" si="10"/>
        <v/>
      </c>
      <c r="W39" s="8" t="str">
        <f t="shared" si="11"/>
        <v/>
      </c>
    </row>
    <row r="40" spans="2:31" ht="15" customHeight="1" x14ac:dyDescent="0.25">
      <c r="B40" s="76" t="str">
        <f t="shared" si="6"/>
        <v>!!!</v>
      </c>
      <c r="C40" s="303" t="str">
        <f>IF(LEN($E40)&gt;0,VLOOKUP(TEXT($E40,0),'Angaben Stationen'!$E$14:$V$213,17,0),"")</f>
        <v/>
      </c>
      <c r="D40" s="237" t="str">
        <f>IF(LEN($E40)&gt;0,VLOOKUP(TEXT($E40,0),'Angaben Stationen'!$E$14:$V$213,18,0),"")</f>
        <v/>
      </c>
      <c r="E40" s="345"/>
      <c r="F40" s="238"/>
      <c r="G40" s="239"/>
      <c r="H40" s="331"/>
      <c r="I40" s="158"/>
      <c r="N40" s="8">
        <f t="shared" si="7"/>
        <v>0</v>
      </c>
      <c r="O40" s="8">
        <f t="shared" si="1"/>
        <v>0</v>
      </c>
      <c r="P40" s="8">
        <f t="shared" si="2"/>
        <v>0</v>
      </c>
      <c r="Q40" s="8">
        <f t="shared" si="3"/>
        <v>0</v>
      </c>
      <c r="R40" s="8">
        <f t="shared" si="4"/>
        <v>0</v>
      </c>
      <c r="S40" s="8">
        <f t="shared" si="8"/>
        <v>0</v>
      </c>
      <c r="T40" s="8">
        <f t="shared" si="9"/>
        <v>0</v>
      </c>
      <c r="U40" s="8">
        <f t="shared" si="12"/>
        <v>1</v>
      </c>
      <c r="V40" s="8" t="str">
        <f t="shared" si="10"/>
        <v/>
      </c>
      <c r="W40" s="8" t="str">
        <f t="shared" si="11"/>
        <v/>
      </c>
    </row>
    <row r="41" spans="2:31" ht="15" customHeight="1" x14ac:dyDescent="0.25">
      <c r="B41" s="76" t="str">
        <f t="shared" si="6"/>
        <v>!!!</v>
      </c>
      <c r="C41" s="303" t="str">
        <f>IF(LEN($E41)&gt;0,VLOOKUP(TEXT($E41,0),'Angaben Stationen'!$E$14:$V$213,17,0),"")</f>
        <v/>
      </c>
      <c r="D41" s="237" t="str">
        <f>IF(LEN($E41)&gt;0,VLOOKUP(TEXT($E41,0),'Angaben Stationen'!$E$14:$V$213,18,0),"")</f>
        <v/>
      </c>
      <c r="E41" s="345"/>
      <c r="F41" s="238"/>
      <c r="G41" s="239"/>
      <c r="H41" s="331"/>
      <c r="I41" s="158"/>
      <c r="N41" s="8">
        <f t="shared" si="7"/>
        <v>0</v>
      </c>
      <c r="O41" s="8">
        <f t="shared" si="1"/>
        <v>0</v>
      </c>
      <c r="P41" s="8">
        <f t="shared" si="2"/>
        <v>0</v>
      </c>
      <c r="Q41" s="8">
        <f t="shared" si="3"/>
        <v>0</v>
      </c>
      <c r="R41" s="8">
        <f t="shared" si="4"/>
        <v>0</v>
      </c>
      <c r="S41" s="8">
        <f t="shared" si="8"/>
        <v>0</v>
      </c>
      <c r="T41" s="8">
        <f t="shared" si="9"/>
        <v>0</v>
      </c>
      <c r="U41" s="8">
        <f t="shared" si="12"/>
        <v>1</v>
      </c>
      <c r="V41" s="8" t="str">
        <f t="shared" si="10"/>
        <v/>
      </c>
      <c r="W41" s="8" t="str">
        <f t="shared" si="11"/>
        <v/>
      </c>
    </row>
    <row r="42" spans="2:31" ht="15" customHeight="1" x14ac:dyDescent="0.25">
      <c r="B42" s="76" t="str">
        <f t="shared" si="6"/>
        <v>!!!</v>
      </c>
      <c r="C42" s="303" t="str">
        <f>IF(LEN($E42)&gt;0,VLOOKUP(TEXT($E42,0),'Angaben Stationen'!$E$14:$V$213,17,0),"")</f>
        <v/>
      </c>
      <c r="D42" s="237" t="str">
        <f>IF(LEN($E42)&gt;0,VLOOKUP(TEXT($E42,0),'Angaben Stationen'!$E$14:$V$213,18,0),"")</f>
        <v/>
      </c>
      <c r="E42" s="345"/>
      <c r="F42" s="238"/>
      <c r="G42" s="239"/>
      <c r="H42" s="331"/>
      <c r="I42" s="158"/>
      <c r="N42" s="8">
        <f t="shared" si="7"/>
        <v>0</v>
      </c>
      <c r="O42" s="8">
        <f t="shared" si="1"/>
        <v>0</v>
      </c>
      <c r="P42" s="8">
        <f t="shared" si="2"/>
        <v>0</v>
      </c>
      <c r="Q42" s="8">
        <f t="shared" si="3"/>
        <v>0</v>
      </c>
      <c r="R42" s="8">
        <f t="shared" si="4"/>
        <v>0</v>
      </c>
      <c r="S42" s="8">
        <f t="shared" si="8"/>
        <v>0</v>
      </c>
      <c r="T42" s="8">
        <f t="shared" si="9"/>
        <v>0</v>
      </c>
      <c r="U42" s="8">
        <f t="shared" si="12"/>
        <v>1</v>
      </c>
      <c r="V42" s="8" t="str">
        <f t="shared" si="10"/>
        <v/>
      </c>
      <c r="W42" s="8" t="str">
        <f t="shared" si="11"/>
        <v/>
      </c>
    </row>
    <row r="43" spans="2:31" ht="15" customHeight="1" x14ac:dyDescent="0.25">
      <c r="B43" s="76" t="str">
        <f t="shared" si="6"/>
        <v>!!!</v>
      </c>
      <c r="C43" s="303" t="str">
        <f>IF(LEN($E43)&gt;0,VLOOKUP(TEXT($E43,0),'Angaben Stationen'!$E$14:$V$213,17,0),"")</f>
        <v/>
      </c>
      <c r="D43" s="237" t="str">
        <f>IF(LEN($E43)&gt;0,VLOOKUP(TEXT($E43,0),'Angaben Stationen'!$E$14:$V$213,18,0),"")</f>
        <v/>
      </c>
      <c r="E43" s="345"/>
      <c r="F43" s="238"/>
      <c r="G43" s="239"/>
      <c r="H43" s="331"/>
      <c r="I43" s="158"/>
      <c r="N43" s="8">
        <f t="shared" si="7"/>
        <v>0</v>
      </c>
      <c r="O43" s="8">
        <f t="shared" si="1"/>
        <v>0</v>
      </c>
      <c r="P43" s="8">
        <f t="shared" si="2"/>
        <v>0</v>
      </c>
      <c r="Q43" s="8">
        <f t="shared" si="3"/>
        <v>0</v>
      </c>
      <c r="R43" s="8">
        <f t="shared" si="4"/>
        <v>0</v>
      </c>
      <c r="S43" s="8">
        <f t="shared" si="8"/>
        <v>0</v>
      </c>
      <c r="T43" s="8">
        <f t="shared" si="9"/>
        <v>0</v>
      </c>
      <c r="U43" s="8">
        <f t="shared" si="12"/>
        <v>1</v>
      </c>
      <c r="V43" s="8" t="str">
        <f t="shared" si="10"/>
        <v/>
      </c>
      <c r="W43" s="8" t="str">
        <f t="shared" si="11"/>
        <v/>
      </c>
    </row>
    <row r="44" spans="2:31" ht="15" customHeight="1" x14ac:dyDescent="0.25">
      <c r="B44" s="76" t="str">
        <f t="shared" si="6"/>
        <v>!!!</v>
      </c>
      <c r="C44" s="303" t="str">
        <f>IF(LEN($E44)&gt;0,VLOOKUP(TEXT($E44,0),'Angaben Stationen'!$E$14:$V$213,17,0),"")</f>
        <v/>
      </c>
      <c r="D44" s="237" t="str">
        <f>IF(LEN($E44)&gt;0,VLOOKUP(TEXT($E44,0),'Angaben Stationen'!$E$14:$V$213,18,0),"")</f>
        <v/>
      </c>
      <c r="E44" s="345"/>
      <c r="F44" s="238"/>
      <c r="G44" s="239"/>
      <c r="H44" s="331"/>
      <c r="I44" s="158"/>
      <c r="N44" s="8">
        <f t="shared" si="7"/>
        <v>0</v>
      </c>
      <c r="O44" s="8">
        <f t="shared" si="1"/>
        <v>0</v>
      </c>
      <c r="P44" s="8">
        <f t="shared" si="2"/>
        <v>0</v>
      </c>
      <c r="Q44" s="8">
        <f t="shared" si="3"/>
        <v>0</v>
      </c>
      <c r="R44" s="8">
        <f t="shared" si="4"/>
        <v>0</v>
      </c>
      <c r="S44" s="8">
        <f t="shared" si="8"/>
        <v>0</v>
      </c>
      <c r="T44" s="8">
        <f t="shared" si="9"/>
        <v>0</v>
      </c>
      <c r="U44" s="8">
        <f t="shared" si="12"/>
        <v>1</v>
      </c>
      <c r="V44" s="8" t="str">
        <f t="shared" si="10"/>
        <v/>
      </c>
      <c r="W44" s="8" t="str">
        <f t="shared" si="11"/>
        <v/>
      </c>
    </row>
    <row r="45" spans="2:31" ht="15" customHeight="1" x14ac:dyDescent="0.25">
      <c r="B45" s="76" t="str">
        <f t="shared" si="6"/>
        <v>!!!</v>
      </c>
      <c r="C45" s="303" t="str">
        <f>IF(LEN($E45)&gt;0,VLOOKUP(TEXT($E45,0),'Angaben Stationen'!$E$14:$V$213,17,0),"")</f>
        <v/>
      </c>
      <c r="D45" s="237" t="str">
        <f>IF(LEN($E45)&gt;0,VLOOKUP(TEXT($E45,0),'Angaben Stationen'!$E$14:$V$213,18,0),"")</f>
        <v/>
      </c>
      <c r="E45" s="345"/>
      <c r="F45" s="238"/>
      <c r="G45" s="239"/>
      <c r="H45" s="331"/>
      <c r="I45" s="158"/>
      <c r="N45" s="8">
        <f t="shared" si="7"/>
        <v>0</v>
      </c>
      <c r="O45" s="8">
        <f t="shared" si="1"/>
        <v>0</v>
      </c>
      <c r="P45" s="8">
        <f t="shared" si="2"/>
        <v>0</v>
      </c>
      <c r="Q45" s="8">
        <f t="shared" si="3"/>
        <v>0</v>
      </c>
      <c r="R45" s="8">
        <f t="shared" si="4"/>
        <v>0</v>
      </c>
      <c r="S45" s="8">
        <f t="shared" si="8"/>
        <v>0</v>
      </c>
      <c r="T45" s="8">
        <f t="shared" si="9"/>
        <v>0</v>
      </c>
      <c r="U45" s="8">
        <f t="shared" si="12"/>
        <v>1</v>
      </c>
      <c r="V45" s="8" t="str">
        <f t="shared" si="10"/>
        <v/>
      </c>
      <c r="W45" s="8" t="str">
        <f t="shared" si="11"/>
        <v/>
      </c>
    </row>
    <row r="46" spans="2:31" ht="15" customHeight="1" x14ac:dyDescent="0.25">
      <c r="B46" s="76" t="str">
        <f t="shared" si="6"/>
        <v>!!!</v>
      </c>
      <c r="C46" s="303" t="str">
        <f>IF(LEN($E46)&gt;0,VLOOKUP(TEXT($E46,0),'Angaben Stationen'!$E$14:$V$213,17,0),"")</f>
        <v/>
      </c>
      <c r="D46" s="237" t="str">
        <f>IF(LEN($E46)&gt;0,VLOOKUP(TEXT($E46,0),'Angaben Stationen'!$E$14:$V$213,18,0),"")</f>
        <v/>
      </c>
      <c r="E46" s="345"/>
      <c r="F46" s="238"/>
      <c r="G46" s="239"/>
      <c r="H46" s="331"/>
      <c r="I46" s="158"/>
      <c r="N46" s="8">
        <f t="shared" si="7"/>
        <v>0</v>
      </c>
      <c r="O46" s="8">
        <f t="shared" si="1"/>
        <v>0</v>
      </c>
      <c r="P46" s="8">
        <f t="shared" si="2"/>
        <v>0</v>
      </c>
      <c r="Q46" s="8">
        <f t="shared" si="3"/>
        <v>0</v>
      </c>
      <c r="R46" s="8">
        <f t="shared" si="4"/>
        <v>0</v>
      </c>
      <c r="S46" s="8">
        <f t="shared" si="8"/>
        <v>0</v>
      </c>
      <c r="T46" s="8">
        <f t="shared" si="9"/>
        <v>0</v>
      </c>
      <c r="U46" s="8">
        <f t="shared" si="12"/>
        <v>1</v>
      </c>
      <c r="V46" s="8" t="str">
        <f t="shared" si="10"/>
        <v/>
      </c>
      <c r="W46" s="8" t="str">
        <f t="shared" si="11"/>
        <v/>
      </c>
    </row>
    <row r="47" spans="2:31" ht="15" customHeight="1" x14ac:dyDescent="0.25">
      <c r="B47" s="76" t="str">
        <f t="shared" si="6"/>
        <v>!!!</v>
      </c>
      <c r="C47" s="303" t="str">
        <f>IF(LEN($E47)&gt;0,VLOOKUP(TEXT($E47,0),'Angaben Stationen'!$E$14:$V$213,17,0),"")</f>
        <v/>
      </c>
      <c r="D47" s="237" t="str">
        <f>IF(LEN($E47)&gt;0,VLOOKUP(TEXT($E47,0),'Angaben Stationen'!$E$14:$V$213,18,0),"")</f>
        <v/>
      </c>
      <c r="E47" s="345"/>
      <c r="F47" s="238"/>
      <c r="G47" s="239"/>
      <c r="H47" s="331"/>
      <c r="I47" s="158"/>
      <c r="N47" s="8">
        <f t="shared" si="7"/>
        <v>0</v>
      </c>
      <c r="O47" s="8">
        <f t="shared" si="1"/>
        <v>0</v>
      </c>
      <c r="P47" s="8">
        <f t="shared" si="2"/>
        <v>0</v>
      </c>
      <c r="Q47" s="8">
        <f t="shared" si="3"/>
        <v>0</v>
      </c>
      <c r="R47" s="8">
        <f t="shared" si="4"/>
        <v>0</v>
      </c>
      <c r="S47" s="8">
        <f t="shared" si="8"/>
        <v>0</v>
      </c>
      <c r="T47" s="8">
        <f t="shared" si="9"/>
        <v>0</v>
      </c>
      <c r="U47" s="8">
        <f t="shared" si="12"/>
        <v>1</v>
      </c>
      <c r="V47" s="8" t="str">
        <f t="shared" si="10"/>
        <v/>
      </c>
      <c r="W47" s="8" t="str">
        <f t="shared" si="11"/>
        <v/>
      </c>
    </row>
    <row r="48" spans="2:31" ht="15" customHeight="1" x14ac:dyDescent="0.25">
      <c r="B48" s="76" t="str">
        <f t="shared" si="6"/>
        <v>!!!</v>
      </c>
      <c r="C48" s="303" t="str">
        <f>IF(LEN($E48)&gt;0,VLOOKUP(TEXT($E48,0),'Angaben Stationen'!$E$14:$V$213,17,0),"")</f>
        <v/>
      </c>
      <c r="D48" s="237" t="str">
        <f>IF(LEN($E48)&gt;0,VLOOKUP(TEXT($E48,0),'Angaben Stationen'!$E$14:$V$213,18,0),"")</f>
        <v/>
      </c>
      <c r="E48" s="345"/>
      <c r="F48" s="238"/>
      <c r="G48" s="239"/>
      <c r="H48" s="331"/>
      <c r="I48" s="158"/>
      <c r="N48" s="8">
        <f t="shared" si="7"/>
        <v>0</v>
      </c>
      <c r="O48" s="8">
        <f t="shared" ref="O48:O79" si="13">IF(LEN(C48)&gt;0,1,0)</f>
        <v>0</v>
      </c>
      <c r="P48" s="8">
        <f t="shared" ref="P48:P79" si="14">IF(LEN(D48)&gt;0,1,0)</f>
        <v>0</v>
      </c>
      <c r="Q48" s="8">
        <f t="shared" ref="Q48:Q79" si="15">IF(LEN(E48)&gt;0,1,0)</f>
        <v>0</v>
      </c>
      <c r="R48" s="8">
        <f t="shared" ref="R48:R79" si="16">IF(LEN(F48)&gt;0,1,0)</f>
        <v>0</v>
      </c>
      <c r="S48" s="8">
        <f t="shared" si="8"/>
        <v>0</v>
      </c>
      <c r="T48" s="8">
        <f t="shared" si="9"/>
        <v>0</v>
      </c>
      <c r="U48" s="8">
        <f t="shared" si="12"/>
        <v>1</v>
      </c>
      <c r="V48" s="8" t="str">
        <f t="shared" si="10"/>
        <v/>
      </c>
      <c r="W48" s="8" t="str">
        <f t="shared" si="11"/>
        <v/>
      </c>
    </row>
    <row r="49" spans="2:23" ht="15" customHeight="1" x14ac:dyDescent="0.25">
      <c r="B49" s="76" t="str">
        <f t="shared" si="6"/>
        <v>!!!</v>
      </c>
      <c r="C49" s="303" t="str">
        <f>IF(LEN($E49)&gt;0,VLOOKUP(TEXT($E49,0),'Angaben Stationen'!$E$14:$V$213,17,0),"")</f>
        <v/>
      </c>
      <c r="D49" s="237" t="str">
        <f>IF(LEN($E49)&gt;0,VLOOKUP(TEXT($E49,0),'Angaben Stationen'!$E$14:$V$213,18,0),"")</f>
        <v/>
      </c>
      <c r="E49" s="345"/>
      <c r="F49" s="238"/>
      <c r="G49" s="239"/>
      <c r="H49" s="331"/>
      <c r="I49" s="158"/>
      <c r="N49" s="8">
        <f t="shared" si="7"/>
        <v>0</v>
      </c>
      <c r="O49" s="8">
        <f t="shared" si="13"/>
        <v>0</v>
      </c>
      <c r="P49" s="8">
        <f t="shared" si="14"/>
        <v>0</v>
      </c>
      <c r="Q49" s="8">
        <f t="shared" si="15"/>
        <v>0</v>
      </c>
      <c r="R49" s="8">
        <f t="shared" si="16"/>
        <v>0</v>
      </c>
      <c r="S49" s="8">
        <f t="shared" si="8"/>
        <v>0</v>
      </c>
      <c r="T49" s="8">
        <f t="shared" si="9"/>
        <v>0</v>
      </c>
      <c r="U49" s="8">
        <f t="shared" si="12"/>
        <v>1</v>
      </c>
      <c r="V49" s="8" t="str">
        <f t="shared" si="10"/>
        <v/>
      </c>
      <c r="W49" s="8" t="str">
        <f t="shared" si="11"/>
        <v/>
      </c>
    </row>
    <row r="50" spans="2:23" ht="15" customHeight="1" x14ac:dyDescent="0.25">
      <c r="B50" s="76" t="str">
        <f t="shared" si="6"/>
        <v>!!!</v>
      </c>
      <c r="C50" s="303" t="str">
        <f>IF(LEN($E50)&gt;0,VLOOKUP(TEXT($E50,0),'Angaben Stationen'!$E$14:$V$213,17,0),"")</f>
        <v/>
      </c>
      <c r="D50" s="237" t="str">
        <f>IF(LEN($E50)&gt;0,VLOOKUP(TEXT($E50,0),'Angaben Stationen'!$E$14:$V$213,18,0),"")</f>
        <v/>
      </c>
      <c r="E50" s="345"/>
      <c r="F50" s="238"/>
      <c r="G50" s="239"/>
      <c r="H50" s="331"/>
      <c r="I50" s="158"/>
      <c r="N50" s="8">
        <f t="shared" si="7"/>
        <v>0</v>
      </c>
      <c r="O50" s="8">
        <f t="shared" si="13"/>
        <v>0</v>
      </c>
      <c r="P50" s="8">
        <f t="shared" si="14"/>
        <v>0</v>
      </c>
      <c r="Q50" s="8">
        <f t="shared" si="15"/>
        <v>0</v>
      </c>
      <c r="R50" s="8">
        <f t="shared" si="16"/>
        <v>0</v>
      </c>
      <c r="S50" s="8">
        <f t="shared" si="8"/>
        <v>0</v>
      </c>
      <c r="T50" s="8">
        <f t="shared" si="9"/>
        <v>0</v>
      </c>
      <c r="U50" s="8">
        <f t="shared" si="12"/>
        <v>1</v>
      </c>
      <c r="V50" s="8" t="str">
        <f t="shared" si="10"/>
        <v/>
      </c>
      <c r="W50" s="8" t="str">
        <f t="shared" si="11"/>
        <v/>
      </c>
    </row>
    <row r="51" spans="2:23" ht="15" customHeight="1" x14ac:dyDescent="0.25">
      <c r="B51" s="76" t="str">
        <f t="shared" si="6"/>
        <v>!!!</v>
      </c>
      <c r="C51" s="303" t="str">
        <f>IF(LEN($E51)&gt;0,VLOOKUP(TEXT($E51,0),'Angaben Stationen'!$E$14:$V$213,17,0),"")</f>
        <v/>
      </c>
      <c r="D51" s="237" t="str">
        <f>IF(LEN($E51)&gt;0,VLOOKUP(TEXT($E51,0),'Angaben Stationen'!$E$14:$V$213,18,0),"")</f>
        <v/>
      </c>
      <c r="E51" s="345"/>
      <c r="F51" s="238"/>
      <c r="G51" s="239"/>
      <c r="H51" s="331"/>
      <c r="I51" s="158"/>
      <c r="N51" s="8">
        <f t="shared" si="7"/>
        <v>0</v>
      </c>
      <c r="O51" s="8">
        <f t="shared" si="13"/>
        <v>0</v>
      </c>
      <c r="P51" s="8">
        <f t="shared" si="14"/>
        <v>0</v>
      </c>
      <c r="Q51" s="8">
        <f t="shared" si="15"/>
        <v>0</v>
      </c>
      <c r="R51" s="8">
        <f t="shared" si="16"/>
        <v>0</v>
      </c>
      <c r="S51" s="8">
        <f t="shared" si="8"/>
        <v>0</v>
      </c>
      <c r="T51" s="8">
        <f t="shared" si="9"/>
        <v>0</v>
      </c>
      <c r="U51" s="8">
        <f t="shared" si="12"/>
        <v>1</v>
      </c>
      <c r="V51" s="8" t="str">
        <f t="shared" si="10"/>
        <v/>
      </c>
      <c r="W51" s="8" t="str">
        <f t="shared" si="11"/>
        <v/>
      </c>
    </row>
    <row r="52" spans="2:23" ht="15" customHeight="1" x14ac:dyDescent="0.25">
      <c r="B52" s="76" t="str">
        <f t="shared" si="6"/>
        <v>!!!</v>
      </c>
      <c r="C52" s="303" t="str">
        <f>IF(LEN($E52)&gt;0,VLOOKUP(TEXT($E52,0),'Angaben Stationen'!$E$14:$V$213,17,0),"")</f>
        <v/>
      </c>
      <c r="D52" s="237" t="str">
        <f>IF(LEN($E52)&gt;0,VLOOKUP(TEXT($E52,0),'Angaben Stationen'!$E$14:$V$213,18,0),"")</f>
        <v/>
      </c>
      <c r="E52" s="345"/>
      <c r="F52" s="238"/>
      <c r="G52" s="239"/>
      <c r="H52" s="331"/>
      <c r="I52" s="158"/>
      <c r="N52" s="8">
        <f t="shared" si="7"/>
        <v>0</v>
      </c>
      <c r="O52" s="8">
        <f t="shared" si="13"/>
        <v>0</v>
      </c>
      <c r="P52" s="8">
        <f t="shared" si="14"/>
        <v>0</v>
      </c>
      <c r="Q52" s="8">
        <f t="shared" si="15"/>
        <v>0</v>
      </c>
      <c r="R52" s="8">
        <f t="shared" si="16"/>
        <v>0</v>
      </c>
      <c r="S52" s="8">
        <f t="shared" si="8"/>
        <v>0</v>
      </c>
      <c r="T52" s="8">
        <f t="shared" si="9"/>
        <v>0</v>
      </c>
      <c r="U52" s="8">
        <f t="shared" si="12"/>
        <v>1</v>
      </c>
      <c r="V52" s="8" t="str">
        <f t="shared" si="10"/>
        <v/>
      </c>
      <c r="W52" s="8" t="str">
        <f t="shared" si="11"/>
        <v/>
      </c>
    </row>
    <row r="53" spans="2:23" ht="15" customHeight="1" x14ac:dyDescent="0.25">
      <c r="B53" s="76" t="str">
        <f t="shared" si="6"/>
        <v>!!!</v>
      </c>
      <c r="C53" s="303" t="str">
        <f>IF(LEN($E53)&gt;0,VLOOKUP(TEXT($E53,0),'Angaben Stationen'!$E$14:$V$213,17,0),"")</f>
        <v/>
      </c>
      <c r="D53" s="237" t="str">
        <f>IF(LEN($E53)&gt;0,VLOOKUP(TEXT($E53,0),'Angaben Stationen'!$E$14:$V$213,18,0),"")</f>
        <v/>
      </c>
      <c r="E53" s="345"/>
      <c r="F53" s="238"/>
      <c r="G53" s="239"/>
      <c r="H53" s="331"/>
      <c r="I53" s="158"/>
      <c r="N53" s="8">
        <f t="shared" si="7"/>
        <v>0</v>
      </c>
      <c r="O53" s="8">
        <f t="shared" si="13"/>
        <v>0</v>
      </c>
      <c r="P53" s="8">
        <f t="shared" si="14"/>
        <v>0</v>
      </c>
      <c r="Q53" s="8">
        <f t="shared" si="15"/>
        <v>0</v>
      </c>
      <c r="R53" s="8">
        <f t="shared" si="16"/>
        <v>0</v>
      </c>
      <c r="S53" s="8">
        <f t="shared" si="8"/>
        <v>0</v>
      </c>
      <c r="T53" s="8">
        <f t="shared" si="9"/>
        <v>0</v>
      </c>
      <c r="U53" s="8">
        <f t="shared" si="12"/>
        <v>1</v>
      </c>
      <c r="V53" s="8" t="str">
        <f t="shared" si="10"/>
        <v/>
      </c>
      <c r="W53" s="8" t="str">
        <f t="shared" si="11"/>
        <v/>
      </c>
    </row>
    <row r="54" spans="2:23" ht="15" customHeight="1" x14ac:dyDescent="0.25">
      <c r="B54" s="76" t="str">
        <f t="shared" si="6"/>
        <v>!!!</v>
      </c>
      <c r="C54" s="303" t="str">
        <f>IF(LEN($E54)&gt;0,VLOOKUP(TEXT($E54,0),'Angaben Stationen'!$E$14:$V$213,17,0),"")</f>
        <v/>
      </c>
      <c r="D54" s="237" t="str">
        <f>IF(LEN($E54)&gt;0,VLOOKUP(TEXT($E54,0),'Angaben Stationen'!$E$14:$V$213,18,0),"")</f>
        <v/>
      </c>
      <c r="E54" s="345"/>
      <c r="F54" s="238"/>
      <c r="G54" s="239"/>
      <c r="H54" s="331"/>
      <c r="I54" s="158"/>
      <c r="N54" s="8">
        <f t="shared" si="7"/>
        <v>0</v>
      </c>
      <c r="O54" s="8">
        <f t="shared" si="13"/>
        <v>0</v>
      </c>
      <c r="P54" s="8">
        <f t="shared" si="14"/>
        <v>0</v>
      </c>
      <c r="Q54" s="8">
        <f t="shared" si="15"/>
        <v>0</v>
      </c>
      <c r="R54" s="8">
        <f t="shared" si="16"/>
        <v>0</v>
      </c>
      <c r="S54" s="8">
        <f t="shared" si="8"/>
        <v>0</v>
      </c>
      <c r="T54" s="8">
        <f t="shared" si="9"/>
        <v>0</v>
      </c>
      <c r="U54" s="8">
        <f t="shared" si="12"/>
        <v>1</v>
      </c>
      <c r="V54" s="8" t="str">
        <f t="shared" si="10"/>
        <v/>
      </c>
      <c r="W54" s="8" t="str">
        <f t="shared" si="11"/>
        <v/>
      </c>
    </row>
    <row r="55" spans="2:23" ht="15" customHeight="1" x14ac:dyDescent="0.25">
      <c r="B55" s="76" t="str">
        <f t="shared" si="6"/>
        <v>!!!</v>
      </c>
      <c r="C55" s="303" t="str">
        <f>IF(LEN($E55)&gt;0,VLOOKUP(TEXT($E55,0),'Angaben Stationen'!$E$14:$V$213,17,0),"")</f>
        <v/>
      </c>
      <c r="D55" s="237" t="str">
        <f>IF(LEN($E55)&gt;0,VLOOKUP(TEXT($E55,0),'Angaben Stationen'!$E$14:$V$213,18,0),"")</f>
        <v/>
      </c>
      <c r="E55" s="345"/>
      <c r="F55" s="238"/>
      <c r="G55" s="239"/>
      <c r="H55" s="331"/>
      <c r="I55" s="158"/>
      <c r="N55" s="8">
        <f t="shared" si="7"/>
        <v>0</v>
      </c>
      <c r="O55" s="8">
        <f t="shared" si="13"/>
        <v>0</v>
      </c>
      <c r="P55" s="8">
        <f t="shared" si="14"/>
        <v>0</v>
      </c>
      <c r="Q55" s="8">
        <f t="shared" si="15"/>
        <v>0</v>
      </c>
      <c r="R55" s="8">
        <f t="shared" si="16"/>
        <v>0</v>
      </c>
      <c r="S55" s="8">
        <f t="shared" si="8"/>
        <v>0</v>
      </c>
      <c r="T55" s="8">
        <f t="shared" si="9"/>
        <v>0</v>
      </c>
      <c r="U55" s="8">
        <f t="shared" si="12"/>
        <v>1</v>
      </c>
      <c r="V55" s="8" t="str">
        <f t="shared" si="10"/>
        <v/>
      </c>
      <c r="W55" s="8" t="str">
        <f t="shared" si="11"/>
        <v/>
      </c>
    </row>
    <row r="56" spans="2:23" ht="15" customHeight="1" x14ac:dyDescent="0.25">
      <c r="B56" s="76" t="str">
        <f t="shared" si="6"/>
        <v>!!!</v>
      </c>
      <c r="C56" s="303" t="str">
        <f>IF(LEN($E56)&gt;0,VLOOKUP(TEXT($E56,0),'Angaben Stationen'!$E$14:$V$213,17,0),"")</f>
        <v/>
      </c>
      <c r="D56" s="237" t="str">
        <f>IF(LEN($E56)&gt;0,VLOOKUP(TEXT($E56,0),'Angaben Stationen'!$E$14:$V$213,18,0),"")</f>
        <v/>
      </c>
      <c r="E56" s="345"/>
      <c r="F56" s="238"/>
      <c r="G56" s="239"/>
      <c r="H56" s="331"/>
      <c r="I56" s="158"/>
      <c r="N56" s="8">
        <f t="shared" si="7"/>
        <v>0</v>
      </c>
      <c r="O56" s="8">
        <f t="shared" si="13"/>
        <v>0</v>
      </c>
      <c r="P56" s="8">
        <f t="shared" si="14"/>
        <v>0</v>
      </c>
      <c r="Q56" s="8">
        <f t="shared" si="15"/>
        <v>0</v>
      </c>
      <c r="R56" s="8">
        <f t="shared" si="16"/>
        <v>0</v>
      </c>
      <c r="S56" s="8">
        <f t="shared" si="8"/>
        <v>0</v>
      </c>
      <c r="T56" s="8">
        <f t="shared" si="9"/>
        <v>0</v>
      </c>
      <c r="U56" s="8">
        <f t="shared" si="12"/>
        <v>1</v>
      </c>
      <c r="V56" s="8" t="str">
        <f t="shared" si="10"/>
        <v/>
      </c>
      <c r="W56" s="8" t="str">
        <f t="shared" si="11"/>
        <v/>
      </c>
    </row>
    <row r="57" spans="2:23" ht="15" customHeight="1" x14ac:dyDescent="0.25">
      <c r="B57" s="76" t="str">
        <f t="shared" si="6"/>
        <v>!!!</v>
      </c>
      <c r="C57" s="303" t="str">
        <f>IF(LEN($E57)&gt;0,VLOOKUP(TEXT($E57,0),'Angaben Stationen'!$E$14:$V$213,17,0),"")</f>
        <v/>
      </c>
      <c r="D57" s="237" t="str">
        <f>IF(LEN($E57)&gt;0,VLOOKUP(TEXT($E57,0),'Angaben Stationen'!$E$14:$V$213,18,0),"")</f>
        <v/>
      </c>
      <c r="E57" s="345"/>
      <c r="F57" s="238"/>
      <c r="G57" s="239"/>
      <c r="H57" s="331"/>
      <c r="I57" s="158"/>
      <c r="N57" s="8">
        <f t="shared" si="7"/>
        <v>0</v>
      </c>
      <c r="O57" s="8">
        <f t="shared" si="13"/>
        <v>0</v>
      </c>
      <c r="P57" s="8">
        <f t="shared" si="14"/>
        <v>0</v>
      </c>
      <c r="Q57" s="8">
        <f t="shared" si="15"/>
        <v>0</v>
      </c>
      <c r="R57" s="8">
        <f t="shared" si="16"/>
        <v>0</v>
      </c>
      <c r="S57" s="8">
        <f t="shared" si="8"/>
        <v>0</v>
      </c>
      <c r="T57" s="8">
        <f t="shared" si="9"/>
        <v>0</v>
      </c>
      <c r="U57" s="8">
        <f t="shared" si="12"/>
        <v>1</v>
      </c>
      <c r="V57" s="8" t="str">
        <f t="shared" si="10"/>
        <v/>
      </c>
      <c r="W57" s="8" t="str">
        <f t="shared" si="11"/>
        <v/>
      </c>
    </row>
    <row r="58" spans="2:23" ht="15" customHeight="1" x14ac:dyDescent="0.25">
      <c r="B58" s="76" t="str">
        <f t="shared" si="6"/>
        <v>!!!</v>
      </c>
      <c r="C58" s="303" t="str">
        <f>IF(LEN($E58)&gt;0,VLOOKUP(TEXT($E58,0),'Angaben Stationen'!$E$14:$V$213,17,0),"")</f>
        <v/>
      </c>
      <c r="D58" s="237" t="str">
        <f>IF(LEN($E58)&gt;0,VLOOKUP(TEXT($E58,0),'Angaben Stationen'!$E$14:$V$213,18,0),"")</f>
        <v/>
      </c>
      <c r="E58" s="345"/>
      <c r="F58" s="238"/>
      <c r="G58" s="239"/>
      <c r="H58" s="331"/>
      <c r="I58" s="158"/>
      <c r="N58" s="8">
        <f t="shared" si="7"/>
        <v>0</v>
      </c>
      <c r="O58" s="8">
        <f t="shared" si="13"/>
        <v>0</v>
      </c>
      <c r="P58" s="8">
        <f t="shared" si="14"/>
        <v>0</v>
      </c>
      <c r="Q58" s="8">
        <f t="shared" si="15"/>
        <v>0</v>
      </c>
      <c r="R58" s="8">
        <f t="shared" si="16"/>
        <v>0</v>
      </c>
      <c r="S58" s="8">
        <f t="shared" si="8"/>
        <v>0</v>
      </c>
      <c r="T58" s="8">
        <f t="shared" si="9"/>
        <v>0</v>
      </c>
      <c r="U58" s="8">
        <f t="shared" si="12"/>
        <v>1</v>
      </c>
      <c r="V58" s="8" t="str">
        <f t="shared" si="10"/>
        <v/>
      </c>
      <c r="W58" s="8" t="str">
        <f t="shared" si="11"/>
        <v/>
      </c>
    </row>
    <row r="59" spans="2:23" ht="15" customHeight="1" x14ac:dyDescent="0.25">
      <c r="B59" s="76" t="str">
        <f t="shared" si="6"/>
        <v>!!!</v>
      </c>
      <c r="C59" s="303" t="str">
        <f>IF(LEN($E59)&gt;0,VLOOKUP(TEXT($E59,0),'Angaben Stationen'!$E$14:$V$213,17,0),"")</f>
        <v/>
      </c>
      <c r="D59" s="237" t="str">
        <f>IF(LEN($E59)&gt;0,VLOOKUP(TEXT($E59,0),'Angaben Stationen'!$E$14:$V$213,18,0),"")</f>
        <v/>
      </c>
      <c r="E59" s="345"/>
      <c r="F59" s="238"/>
      <c r="G59" s="239"/>
      <c r="H59" s="331"/>
      <c r="I59" s="158"/>
      <c r="N59" s="8">
        <f t="shared" si="7"/>
        <v>0</v>
      </c>
      <c r="O59" s="8">
        <f t="shared" si="13"/>
        <v>0</v>
      </c>
      <c r="P59" s="8">
        <f t="shared" si="14"/>
        <v>0</v>
      </c>
      <c r="Q59" s="8">
        <f t="shared" si="15"/>
        <v>0</v>
      </c>
      <c r="R59" s="8">
        <f t="shared" si="16"/>
        <v>0</v>
      </c>
      <c r="S59" s="8">
        <f t="shared" si="8"/>
        <v>0</v>
      </c>
      <c r="T59" s="8">
        <f t="shared" si="9"/>
        <v>0</v>
      </c>
      <c r="U59" s="8">
        <f t="shared" si="12"/>
        <v>1</v>
      </c>
      <c r="V59" s="8" t="str">
        <f t="shared" si="10"/>
        <v/>
      </c>
      <c r="W59" s="8" t="str">
        <f t="shared" si="11"/>
        <v/>
      </c>
    </row>
    <row r="60" spans="2:23" ht="15" customHeight="1" x14ac:dyDescent="0.25">
      <c r="B60" s="76" t="str">
        <f t="shared" si="6"/>
        <v>!!!</v>
      </c>
      <c r="C60" s="303" t="str">
        <f>IF(LEN($E60)&gt;0,VLOOKUP(TEXT($E60,0),'Angaben Stationen'!$E$14:$V$213,17,0),"")</f>
        <v/>
      </c>
      <c r="D60" s="237" t="str">
        <f>IF(LEN($E60)&gt;0,VLOOKUP(TEXT($E60,0),'Angaben Stationen'!$E$14:$V$213,18,0),"")</f>
        <v/>
      </c>
      <c r="E60" s="345"/>
      <c r="F60" s="238"/>
      <c r="G60" s="239"/>
      <c r="H60" s="331"/>
      <c r="I60" s="158"/>
      <c r="N60" s="8">
        <f t="shared" si="7"/>
        <v>0</v>
      </c>
      <c r="O60" s="8">
        <f t="shared" si="13"/>
        <v>0</v>
      </c>
      <c r="P60" s="8">
        <f t="shared" si="14"/>
        <v>0</v>
      </c>
      <c r="Q60" s="8">
        <f t="shared" si="15"/>
        <v>0</v>
      </c>
      <c r="R60" s="8">
        <f t="shared" si="16"/>
        <v>0</v>
      </c>
      <c r="S60" s="8">
        <f t="shared" si="8"/>
        <v>0</v>
      </c>
      <c r="T60" s="8">
        <f t="shared" si="9"/>
        <v>0</v>
      </c>
      <c r="U60" s="8">
        <f t="shared" si="12"/>
        <v>1</v>
      </c>
      <c r="V60" s="8" t="str">
        <f t="shared" si="10"/>
        <v/>
      </c>
      <c r="W60" s="8" t="str">
        <f t="shared" si="11"/>
        <v/>
      </c>
    </row>
    <row r="61" spans="2:23" ht="15" customHeight="1" x14ac:dyDescent="0.25">
      <c r="B61" s="76" t="str">
        <f t="shared" si="6"/>
        <v>!!!</v>
      </c>
      <c r="C61" s="303" t="str">
        <f>IF(LEN($E61)&gt;0,VLOOKUP(TEXT($E61,0),'Angaben Stationen'!$E$14:$V$213,17,0),"")</f>
        <v/>
      </c>
      <c r="D61" s="237" t="str">
        <f>IF(LEN($E61)&gt;0,VLOOKUP(TEXT($E61,0),'Angaben Stationen'!$E$14:$V$213,18,0),"")</f>
        <v/>
      </c>
      <c r="E61" s="345"/>
      <c r="F61" s="238"/>
      <c r="G61" s="239"/>
      <c r="H61" s="331"/>
      <c r="I61" s="158"/>
      <c r="N61" s="8">
        <f t="shared" si="7"/>
        <v>0</v>
      </c>
      <c r="O61" s="8">
        <f t="shared" si="13"/>
        <v>0</v>
      </c>
      <c r="P61" s="8">
        <f t="shared" si="14"/>
        <v>0</v>
      </c>
      <c r="Q61" s="8">
        <f t="shared" si="15"/>
        <v>0</v>
      </c>
      <c r="R61" s="8">
        <f t="shared" si="16"/>
        <v>0</v>
      </c>
      <c r="S61" s="8">
        <f t="shared" si="8"/>
        <v>0</v>
      </c>
      <c r="T61" s="8">
        <f t="shared" si="9"/>
        <v>0</v>
      </c>
      <c r="U61" s="8">
        <f t="shared" si="12"/>
        <v>1</v>
      </c>
      <c r="V61" s="8" t="str">
        <f t="shared" si="10"/>
        <v/>
      </c>
      <c r="W61" s="8" t="str">
        <f t="shared" si="11"/>
        <v/>
      </c>
    </row>
    <row r="62" spans="2:23" ht="15" customHeight="1" x14ac:dyDescent="0.25">
      <c r="B62" s="76" t="str">
        <f t="shared" si="6"/>
        <v>!!!</v>
      </c>
      <c r="C62" s="303" t="str">
        <f>IF(LEN($E62)&gt;0,VLOOKUP(TEXT($E62,0),'Angaben Stationen'!$E$14:$V$213,17,0),"")</f>
        <v/>
      </c>
      <c r="D62" s="237" t="str">
        <f>IF(LEN($E62)&gt;0,VLOOKUP(TEXT($E62,0),'Angaben Stationen'!$E$14:$V$213,18,0),"")</f>
        <v/>
      </c>
      <c r="E62" s="345"/>
      <c r="F62" s="238"/>
      <c r="G62" s="239"/>
      <c r="H62" s="331"/>
      <c r="I62" s="158"/>
      <c r="N62" s="8">
        <f t="shared" si="7"/>
        <v>0</v>
      </c>
      <c r="O62" s="8">
        <f t="shared" si="13"/>
        <v>0</v>
      </c>
      <c r="P62" s="8">
        <f t="shared" si="14"/>
        <v>0</v>
      </c>
      <c r="Q62" s="8">
        <f t="shared" si="15"/>
        <v>0</v>
      </c>
      <c r="R62" s="8">
        <f t="shared" si="16"/>
        <v>0</v>
      </c>
      <c r="S62" s="8">
        <f t="shared" si="8"/>
        <v>0</v>
      </c>
      <c r="T62" s="8">
        <f t="shared" si="9"/>
        <v>0</v>
      </c>
      <c r="U62" s="8">
        <f t="shared" si="12"/>
        <v>1</v>
      </c>
      <c r="V62" s="8" t="str">
        <f t="shared" si="10"/>
        <v/>
      </c>
      <c r="W62" s="8" t="str">
        <f t="shared" si="11"/>
        <v/>
      </c>
    </row>
    <row r="63" spans="2:23" ht="15" customHeight="1" x14ac:dyDescent="0.25">
      <c r="B63" s="76" t="str">
        <f t="shared" si="6"/>
        <v>!!!</v>
      </c>
      <c r="C63" s="303" t="str">
        <f>IF(LEN($E63)&gt;0,VLOOKUP(TEXT($E63,0),'Angaben Stationen'!$E$14:$V$213,17,0),"")</f>
        <v/>
      </c>
      <c r="D63" s="237" t="str">
        <f>IF(LEN($E63)&gt;0,VLOOKUP(TEXT($E63,0),'Angaben Stationen'!$E$14:$V$213,18,0),"")</f>
        <v/>
      </c>
      <c r="E63" s="345"/>
      <c r="F63" s="238"/>
      <c r="G63" s="239"/>
      <c r="H63" s="331"/>
      <c r="I63" s="158"/>
      <c r="N63" s="8">
        <f t="shared" si="7"/>
        <v>0</v>
      </c>
      <c r="O63" s="8">
        <f t="shared" si="13"/>
        <v>0</v>
      </c>
      <c r="P63" s="8">
        <f t="shared" si="14"/>
        <v>0</v>
      </c>
      <c r="Q63" s="8">
        <f t="shared" si="15"/>
        <v>0</v>
      </c>
      <c r="R63" s="8">
        <f t="shared" si="16"/>
        <v>0</v>
      </c>
      <c r="S63" s="8">
        <f t="shared" si="8"/>
        <v>0</v>
      </c>
      <c r="T63" s="8">
        <f t="shared" si="9"/>
        <v>0</v>
      </c>
      <c r="U63" s="8">
        <f t="shared" si="12"/>
        <v>1</v>
      </c>
      <c r="V63" s="8" t="str">
        <f t="shared" si="10"/>
        <v/>
      </c>
      <c r="W63" s="8" t="str">
        <f t="shared" si="11"/>
        <v/>
      </c>
    </row>
    <row r="64" spans="2:23" ht="15" customHeight="1" x14ac:dyDescent="0.25">
      <c r="B64" s="76" t="str">
        <f t="shared" si="6"/>
        <v>!!!</v>
      </c>
      <c r="C64" s="303" t="str">
        <f>IF(LEN($E64)&gt;0,VLOOKUP(TEXT($E64,0),'Angaben Stationen'!$E$14:$V$213,17,0),"")</f>
        <v/>
      </c>
      <c r="D64" s="237" t="str">
        <f>IF(LEN($E64)&gt;0,VLOOKUP(TEXT($E64,0),'Angaben Stationen'!$E$14:$V$213,18,0),"")</f>
        <v/>
      </c>
      <c r="E64" s="345"/>
      <c r="F64" s="238"/>
      <c r="G64" s="239"/>
      <c r="H64" s="331"/>
      <c r="I64" s="158"/>
      <c r="N64" s="8">
        <f t="shared" si="7"/>
        <v>0</v>
      </c>
      <c r="O64" s="8">
        <f t="shared" si="13"/>
        <v>0</v>
      </c>
      <c r="P64" s="8">
        <f t="shared" si="14"/>
        <v>0</v>
      </c>
      <c r="Q64" s="8">
        <f t="shared" si="15"/>
        <v>0</v>
      </c>
      <c r="R64" s="8">
        <f t="shared" si="16"/>
        <v>0</v>
      </c>
      <c r="S64" s="8">
        <f t="shared" si="8"/>
        <v>0</v>
      </c>
      <c r="T64" s="8">
        <f t="shared" si="9"/>
        <v>0</v>
      </c>
      <c r="U64" s="8">
        <f t="shared" si="12"/>
        <v>1</v>
      </c>
      <c r="V64" s="8" t="str">
        <f t="shared" si="10"/>
        <v/>
      </c>
      <c r="W64" s="8" t="str">
        <f t="shared" si="11"/>
        <v/>
      </c>
    </row>
    <row r="65" spans="1:29" ht="15" customHeight="1" x14ac:dyDescent="0.25">
      <c r="B65" s="76" t="str">
        <f t="shared" si="6"/>
        <v>!!!</v>
      </c>
      <c r="C65" s="303" t="str">
        <f>IF(LEN($E65)&gt;0,VLOOKUP(TEXT($E65,0),'Angaben Stationen'!$E$14:$V$213,17,0),"")</f>
        <v/>
      </c>
      <c r="D65" s="237" t="str">
        <f>IF(LEN($E65)&gt;0,VLOOKUP(TEXT($E65,0),'Angaben Stationen'!$E$14:$V$213,18,0),"")</f>
        <v/>
      </c>
      <c r="E65" s="345"/>
      <c r="F65" s="238"/>
      <c r="G65" s="239"/>
      <c r="H65" s="331"/>
      <c r="I65" s="158"/>
      <c r="N65" s="8">
        <f t="shared" si="7"/>
        <v>0</v>
      </c>
      <c r="O65" s="8">
        <f t="shared" si="13"/>
        <v>0</v>
      </c>
      <c r="P65" s="8">
        <f t="shared" si="14"/>
        <v>0</v>
      </c>
      <c r="Q65" s="8">
        <f t="shared" si="15"/>
        <v>0</v>
      </c>
      <c r="R65" s="8">
        <f t="shared" si="16"/>
        <v>0</v>
      </c>
      <c r="S65" s="8">
        <f t="shared" si="8"/>
        <v>0</v>
      </c>
      <c r="T65" s="8">
        <f t="shared" si="9"/>
        <v>0</v>
      </c>
      <c r="U65" s="8">
        <f t="shared" si="12"/>
        <v>1</v>
      </c>
      <c r="V65" s="8" t="str">
        <f t="shared" si="10"/>
        <v/>
      </c>
      <c r="W65" s="8" t="str">
        <f t="shared" si="11"/>
        <v/>
      </c>
    </row>
    <row r="66" spans="1:29" ht="15" customHeight="1" x14ac:dyDescent="0.25">
      <c r="B66" s="76" t="str">
        <f t="shared" si="6"/>
        <v>!!!</v>
      </c>
      <c r="C66" s="303" t="str">
        <f>IF(LEN($E66)&gt;0,VLOOKUP(TEXT($E66,0),'Angaben Stationen'!$E$14:$V$213,17,0),"")</f>
        <v/>
      </c>
      <c r="D66" s="237" t="str">
        <f>IF(LEN($E66)&gt;0,VLOOKUP(TEXT($E66,0),'Angaben Stationen'!$E$14:$V$213,18,0),"")</f>
        <v/>
      </c>
      <c r="E66" s="345"/>
      <c r="F66" s="238"/>
      <c r="G66" s="239"/>
      <c r="H66" s="331"/>
      <c r="I66" s="158"/>
      <c r="N66" s="8">
        <f t="shared" si="7"/>
        <v>0</v>
      </c>
      <c r="O66" s="8">
        <f t="shared" si="13"/>
        <v>0</v>
      </c>
      <c r="P66" s="8">
        <f t="shared" si="14"/>
        <v>0</v>
      </c>
      <c r="Q66" s="8">
        <f t="shared" si="15"/>
        <v>0</v>
      </c>
      <c r="R66" s="8">
        <f t="shared" si="16"/>
        <v>0</v>
      </c>
      <c r="S66" s="8">
        <f t="shared" si="8"/>
        <v>0</v>
      </c>
      <c r="T66" s="8">
        <f t="shared" si="9"/>
        <v>0</v>
      </c>
      <c r="U66" s="8">
        <f t="shared" si="12"/>
        <v>1</v>
      </c>
      <c r="V66" s="8" t="str">
        <f t="shared" si="10"/>
        <v/>
      </c>
      <c r="W66" s="8" t="str">
        <f t="shared" si="11"/>
        <v/>
      </c>
    </row>
    <row r="67" spans="1:29" ht="15" customHeight="1" x14ac:dyDescent="0.25">
      <c r="B67" s="76" t="str">
        <f t="shared" si="6"/>
        <v>!!!</v>
      </c>
      <c r="C67" s="303" t="str">
        <f>IF(LEN($E67)&gt;0,VLOOKUP(TEXT($E67,0),'Angaben Stationen'!$E$14:$V$213,17,0),"")</f>
        <v/>
      </c>
      <c r="D67" s="237" t="str">
        <f>IF(LEN($E67)&gt;0,VLOOKUP(TEXT($E67,0),'Angaben Stationen'!$E$14:$V$213,18,0),"")</f>
        <v/>
      </c>
      <c r="E67" s="345"/>
      <c r="F67" s="238"/>
      <c r="G67" s="239"/>
      <c r="H67" s="331"/>
      <c r="I67" s="158"/>
      <c r="N67" s="8">
        <f t="shared" si="7"/>
        <v>0</v>
      </c>
      <c r="O67" s="8">
        <f t="shared" si="13"/>
        <v>0</v>
      </c>
      <c r="P67" s="8">
        <f t="shared" si="14"/>
        <v>0</v>
      </c>
      <c r="Q67" s="8">
        <f t="shared" si="15"/>
        <v>0</v>
      </c>
      <c r="R67" s="8">
        <f t="shared" si="16"/>
        <v>0</v>
      </c>
      <c r="S67" s="8">
        <f t="shared" si="8"/>
        <v>0</v>
      </c>
      <c r="T67" s="8">
        <f t="shared" si="9"/>
        <v>0</v>
      </c>
      <c r="U67" s="8">
        <f t="shared" si="12"/>
        <v>1</v>
      </c>
      <c r="V67" s="8" t="str">
        <f t="shared" si="10"/>
        <v/>
      </c>
      <c r="W67" s="8" t="str">
        <f t="shared" si="11"/>
        <v/>
      </c>
    </row>
    <row r="68" spans="1:29" s="28" customFormat="1" ht="15" customHeight="1" x14ac:dyDescent="0.25">
      <c r="A68" s="24"/>
      <c r="B68" s="76" t="str">
        <f t="shared" si="6"/>
        <v>!!!</v>
      </c>
      <c r="C68" s="303" t="str">
        <f>IF(LEN($E68)&gt;0,VLOOKUP(TEXT($E68,0),'Angaben Stationen'!$E$14:$V$213,17,0),"")</f>
        <v/>
      </c>
      <c r="D68" s="237" t="str">
        <f>IF(LEN($E68)&gt;0,VLOOKUP(TEXT($E68,0),'Angaben Stationen'!$E$14:$V$213,18,0),"")</f>
        <v/>
      </c>
      <c r="E68" s="345"/>
      <c r="F68" s="238"/>
      <c r="G68" s="239"/>
      <c r="H68" s="331"/>
      <c r="I68" s="158"/>
      <c r="J68" s="8"/>
      <c r="L68" s="8"/>
      <c r="M68" s="8"/>
      <c r="N68" s="8">
        <f t="shared" si="7"/>
        <v>0</v>
      </c>
      <c r="O68" s="8">
        <f t="shared" si="13"/>
        <v>0</v>
      </c>
      <c r="P68" s="8">
        <f t="shared" si="14"/>
        <v>0</v>
      </c>
      <c r="Q68" s="8">
        <f t="shared" si="15"/>
        <v>0</v>
      </c>
      <c r="R68" s="8">
        <f t="shared" si="16"/>
        <v>0</v>
      </c>
      <c r="S68" s="8">
        <f t="shared" si="8"/>
        <v>0</v>
      </c>
      <c r="T68" s="8">
        <f t="shared" si="9"/>
        <v>0</v>
      </c>
      <c r="U68" s="8">
        <f t="shared" si="12"/>
        <v>1</v>
      </c>
      <c r="V68" s="8" t="str">
        <f t="shared" si="10"/>
        <v/>
      </c>
      <c r="W68" s="8" t="str">
        <f t="shared" si="11"/>
        <v/>
      </c>
      <c r="X68" s="8"/>
      <c r="Y68" s="8"/>
      <c r="Z68" s="8"/>
      <c r="AA68" s="8"/>
      <c r="AB68" s="8"/>
      <c r="AC68" s="8"/>
    </row>
    <row r="69" spans="1:29" s="28" customFormat="1" ht="15" customHeight="1" x14ac:dyDescent="0.25">
      <c r="B69" s="76" t="str">
        <f t="shared" si="6"/>
        <v>!!!</v>
      </c>
      <c r="C69" s="303" t="str">
        <f>IF(LEN($E69)&gt;0,VLOOKUP(TEXT($E69,0),'Angaben Stationen'!$E$14:$V$213,17,0),"")</f>
        <v/>
      </c>
      <c r="D69" s="237" t="str">
        <f>IF(LEN($E69)&gt;0,VLOOKUP(TEXT($E69,0),'Angaben Stationen'!$E$14:$V$213,18,0),"")</f>
        <v/>
      </c>
      <c r="E69" s="345"/>
      <c r="F69" s="238"/>
      <c r="G69" s="239"/>
      <c r="H69" s="331"/>
      <c r="I69" s="158"/>
      <c r="J69" s="8"/>
      <c r="L69" s="8"/>
      <c r="M69" s="8"/>
      <c r="N69" s="8">
        <f t="shared" si="7"/>
        <v>0</v>
      </c>
      <c r="O69" s="8">
        <f t="shared" si="13"/>
        <v>0</v>
      </c>
      <c r="P69" s="8">
        <f t="shared" si="14"/>
        <v>0</v>
      </c>
      <c r="Q69" s="8">
        <f t="shared" si="15"/>
        <v>0</v>
      </c>
      <c r="R69" s="8">
        <f t="shared" si="16"/>
        <v>0</v>
      </c>
      <c r="S69" s="8">
        <f t="shared" si="8"/>
        <v>0</v>
      </c>
      <c r="T69" s="8">
        <f t="shared" si="9"/>
        <v>0</v>
      </c>
      <c r="U69" s="8">
        <f t="shared" si="12"/>
        <v>1</v>
      </c>
      <c r="V69" s="8" t="str">
        <f t="shared" si="10"/>
        <v/>
      </c>
      <c r="W69" s="8" t="str">
        <f t="shared" si="11"/>
        <v/>
      </c>
      <c r="X69" s="8"/>
      <c r="Y69" s="8"/>
      <c r="Z69" s="8"/>
      <c r="AA69" s="8"/>
      <c r="AB69" s="8"/>
      <c r="AC69" s="8"/>
    </row>
    <row r="70" spans="1:29" s="28" customFormat="1" ht="15" customHeight="1" x14ac:dyDescent="0.25">
      <c r="B70" s="76" t="str">
        <f t="shared" si="6"/>
        <v>!!!</v>
      </c>
      <c r="C70" s="303" t="str">
        <f>IF(LEN($E70)&gt;0,VLOOKUP(TEXT($E70,0),'Angaben Stationen'!$E$14:$V$213,17,0),"")</f>
        <v/>
      </c>
      <c r="D70" s="237" t="str">
        <f>IF(LEN($E70)&gt;0,VLOOKUP(TEXT($E70,0),'Angaben Stationen'!$E$14:$V$213,18,0),"")</f>
        <v/>
      </c>
      <c r="E70" s="345"/>
      <c r="F70" s="238"/>
      <c r="G70" s="239"/>
      <c r="H70" s="331"/>
      <c r="I70" s="158"/>
      <c r="J70" s="8"/>
      <c r="L70" s="8"/>
      <c r="M70" s="8"/>
      <c r="N70" s="8">
        <f t="shared" si="7"/>
        <v>0</v>
      </c>
      <c r="O70" s="8">
        <f t="shared" si="13"/>
        <v>0</v>
      </c>
      <c r="P70" s="8">
        <f t="shared" si="14"/>
        <v>0</v>
      </c>
      <c r="Q70" s="8">
        <f t="shared" si="15"/>
        <v>0</v>
      </c>
      <c r="R70" s="8">
        <f t="shared" si="16"/>
        <v>0</v>
      </c>
      <c r="S70" s="8">
        <f t="shared" si="8"/>
        <v>0</v>
      </c>
      <c r="T70" s="8">
        <f t="shared" si="9"/>
        <v>0</v>
      </c>
      <c r="U70" s="8">
        <f t="shared" si="12"/>
        <v>1</v>
      </c>
      <c r="V70" s="8" t="str">
        <f t="shared" si="10"/>
        <v/>
      </c>
      <c r="W70" s="8" t="str">
        <f t="shared" si="11"/>
        <v/>
      </c>
      <c r="X70" s="8"/>
      <c r="Y70" s="8"/>
      <c r="Z70" s="8"/>
      <c r="AA70" s="8"/>
      <c r="AB70" s="8"/>
      <c r="AC70" s="8"/>
    </row>
    <row r="71" spans="1:29" s="28" customFormat="1" ht="15" customHeight="1" x14ac:dyDescent="0.25">
      <c r="B71" s="76" t="str">
        <f t="shared" si="6"/>
        <v>!!!</v>
      </c>
      <c r="C71" s="303" t="str">
        <f>IF(LEN($E71)&gt;0,VLOOKUP(TEXT($E71,0),'Angaben Stationen'!$E$14:$V$213,17,0),"")</f>
        <v/>
      </c>
      <c r="D71" s="237" t="str">
        <f>IF(LEN($E71)&gt;0,VLOOKUP(TEXT($E71,0),'Angaben Stationen'!$E$14:$V$213,18,0),"")</f>
        <v/>
      </c>
      <c r="E71" s="345"/>
      <c r="F71" s="238"/>
      <c r="G71" s="239"/>
      <c r="H71" s="331"/>
      <c r="I71" s="158"/>
      <c r="J71" s="8"/>
      <c r="L71" s="8"/>
      <c r="M71" s="8"/>
      <c r="N71" s="8">
        <f t="shared" si="7"/>
        <v>0</v>
      </c>
      <c r="O71" s="8">
        <f t="shared" si="13"/>
        <v>0</v>
      </c>
      <c r="P71" s="8">
        <f t="shared" si="14"/>
        <v>0</v>
      </c>
      <c r="Q71" s="8">
        <f t="shared" si="15"/>
        <v>0</v>
      </c>
      <c r="R71" s="8">
        <f t="shared" si="16"/>
        <v>0</v>
      </c>
      <c r="S71" s="8">
        <f t="shared" si="8"/>
        <v>0</v>
      </c>
      <c r="T71" s="8">
        <f t="shared" si="9"/>
        <v>0</v>
      </c>
      <c r="U71" s="8">
        <f t="shared" si="12"/>
        <v>1</v>
      </c>
      <c r="V71" s="8" t="str">
        <f t="shared" si="10"/>
        <v/>
      </c>
      <c r="W71" s="8" t="str">
        <f t="shared" si="11"/>
        <v/>
      </c>
      <c r="X71" s="8"/>
      <c r="Y71" s="8"/>
      <c r="Z71" s="8"/>
      <c r="AA71" s="8"/>
      <c r="AB71" s="8"/>
      <c r="AC71" s="8"/>
    </row>
    <row r="72" spans="1:29" s="28" customFormat="1" ht="15" customHeight="1" x14ac:dyDescent="0.25">
      <c r="B72" s="76" t="str">
        <f t="shared" si="6"/>
        <v>!!!</v>
      </c>
      <c r="C72" s="303" t="str">
        <f>IF(LEN($E72)&gt;0,VLOOKUP(TEXT($E72,0),'Angaben Stationen'!$E$14:$V$213,17,0),"")</f>
        <v/>
      </c>
      <c r="D72" s="237" t="str">
        <f>IF(LEN($E72)&gt;0,VLOOKUP(TEXT($E72,0),'Angaben Stationen'!$E$14:$V$213,18,0),"")</f>
        <v/>
      </c>
      <c r="E72" s="345"/>
      <c r="F72" s="238"/>
      <c r="G72" s="239"/>
      <c r="H72" s="331"/>
      <c r="I72" s="158"/>
      <c r="J72" s="8"/>
      <c r="L72" s="8"/>
      <c r="M72" s="8"/>
      <c r="N72" s="8">
        <f t="shared" si="7"/>
        <v>0</v>
      </c>
      <c r="O72" s="8">
        <f t="shared" si="13"/>
        <v>0</v>
      </c>
      <c r="P72" s="8">
        <f t="shared" si="14"/>
        <v>0</v>
      </c>
      <c r="Q72" s="8">
        <f t="shared" si="15"/>
        <v>0</v>
      </c>
      <c r="R72" s="8">
        <f t="shared" si="16"/>
        <v>0</v>
      </c>
      <c r="S72" s="8">
        <f t="shared" si="8"/>
        <v>0</v>
      </c>
      <c r="T72" s="8">
        <f t="shared" si="9"/>
        <v>0</v>
      </c>
      <c r="U72" s="8">
        <f t="shared" si="12"/>
        <v>1</v>
      </c>
      <c r="V72" s="8" t="str">
        <f t="shared" si="10"/>
        <v/>
      </c>
      <c r="W72" s="8" t="str">
        <f t="shared" si="11"/>
        <v/>
      </c>
      <c r="X72" s="8"/>
      <c r="Y72" s="8"/>
      <c r="Z72" s="8"/>
      <c r="AA72" s="8"/>
      <c r="AB72" s="8"/>
      <c r="AC72" s="8"/>
    </row>
    <row r="73" spans="1:29" s="28" customFormat="1" ht="15" customHeight="1" x14ac:dyDescent="0.25">
      <c r="B73" s="76" t="str">
        <f t="shared" si="6"/>
        <v>!!!</v>
      </c>
      <c r="C73" s="303" t="str">
        <f>IF(LEN($E73)&gt;0,VLOOKUP(TEXT($E73,0),'Angaben Stationen'!$E$14:$V$213,17,0),"")</f>
        <v/>
      </c>
      <c r="D73" s="237" t="str">
        <f>IF(LEN($E73)&gt;0,VLOOKUP(TEXT($E73,0),'Angaben Stationen'!$E$14:$V$213,18,0),"")</f>
        <v/>
      </c>
      <c r="E73" s="345"/>
      <c r="F73" s="238"/>
      <c r="G73" s="239"/>
      <c r="H73" s="331"/>
      <c r="I73" s="158"/>
      <c r="J73" s="8"/>
      <c r="L73" s="8"/>
      <c r="M73" s="8"/>
      <c r="N73" s="8">
        <f t="shared" si="7"/>
        <v>0</v>
      </c>
      <c r="O73" s="8">
        <f t="shared" si="13"/>
        <v>0</v>
      </c>
      <c r="P73" s="8">
        <f t="shared" si="14"/>
        <v>0</v>
      </c>
      <c r="Q73" s="8">
        <f t="shared" si="15"/>
        <v>0</v>
      </c>
      <c r="R73" s="8">
        <f t="shared" si="16"/>
        <v>0</v>
      </c>
      <c r="S73" s="8">
        <f t="shared" si="8"/>
        <v>0</v>
      </c>
      <c r="T73" s="8">
        <f t="shared" si="9"/>
        <v>0</v>
      </c>
      <c r="U73" s="8">
        <f t="shared" si="12"/>
        <v>1</v>
      </c>
      <c r="V73" s="8" t="str">
        <f t="shared" si="10"/>
        <v/>
      </c>
      <c r="W73" s="8" t="str">
        <f t="shared" si="11"/>
        <v/>
      </c>
      <c r="X73" s="8"/>
      <c r="Y73" s="8"/>
      <c r="Z73" s="8"/>
      <c r="AA73" s="8"/>
      <c r="AB73" s="8"/>
      <c r="AC73" s="8"/>
    </row>
    <row r="74" spans="1:29" s="28" customFormat="1" ht="15" customHeight="1" x14ac:dyDescent="0.25">
      <c r="B74" s="76" t="str">
        <f t="shared" si="6"/>
        <v>!!!</v>
      </c>
      <c r="C74" s="303" t="str">
        <f>IF(LEN($E74)&gt;0,VLOOKUP(TEXT($E74,0),'Angaben Stationen'!$E$14:$V$213,17,0),"")</f>
        <v/>
      </c>
      <c r="D74" s="237" t="str">
        <f>IF(LEN($E74)&gt;0,VLOOKUP(TEXT($E74,0),'Angaben Stationen'!$E$14:$V$213,18,0),"")</f>
        <v/>
      </c>
      <c r="E74" s="345"/>
      <c r="F74" s="238"/>
      <c r="G74" s="239"/>
      <c r="H74" s="331"/>
      <c r="I74" s="158"/>
      <c r="J74" s="8"/>
      <c r="L74" s="8"/>
      <c r="M74" s="8"/>
      <c r="N74" s="8">
        <f t="shared" si="7"/>
        <v>0</v>
      </c>
      <c r="O74" s="8">
        <f t="shared" si="13"/>
        <v>0</v>
      </c>
      <c r="P74" s="8">
        <f t="shared" si="14"/>
        <v>0</v>
      </c>
      <c r="Q74" s="8">
        <f t="shared" si="15"/>
        <v>0</v>
      </c>
      <c r="R74" s="8">
        <f t="shared" si="16"/>
        <v>0</v>
      </c>
      <c r="S74" s="8">
        <f t="shared" si="8"/>
        <v>0</v>
      </c>
      <c r="T74" s="8">
        <f t="shared" si="9"/>
        <v>0</v>
      </c>
      <c r="U74" s="8">
        <f t="shared" si="12"/>
        <v>1</v>
      </c>
      <c r="V74" s="8" t="str">
        <f t="shared" si="10"/>
        <v/>
      </c>
      <c r="W74" s="8" t="str">
        <f t="shared" si="11"/>
        <v/>
      </c>
      <c r="X74" s="8"/>
      <c r="Y74" s="8"/>
      <c r="Z74" s="8"/>
      <c r="AA74" s="8"/>
      <c r="AB74" s="8"/>
      <c r="AC74" s="8"/>
    </row>
    <row r="75" spans="1:29" s="28" customFormat="1" ht="15" customHeight="1" x14ac:dyDescent="0.25">
      <c r="B75" s="76" t="str">
        <f t="shared" si="6"/>
        <v>!!!</v>
      </c>
      <c r="C75" s="303" t="str">
        <f>IF(LEN($E75)&gt;0,VLOOKUP(TEXT($E75,0),'Angaben Stationen'!$E$14:$V$213,17,0),"")</f>
        <v/>
      </c>
      <c r="D75" s="237" t="str">
        <f>IF(LEN($E75)&gt;0,VLOOKUP(TEXT($E75,0),'Angaben Stationen'!$E$14:$V$213,18,0),"")</f>
        <v/>
      </c>
      <c r="E75" s="345"/>
      <c r="F75" s="238"/>
      <c r="G75" s="239"/>
      <c r="H75" s="331"/>
      <c r="I75" s="158"/>
      <c r="J75" s="8"/>
      <c r="L75" s="8"/>
      <c r="M75" s="8"/>
      <c r="N75" s="8">
        <f t="shared" si="7"/>
        <v>0</v>
      </c>
      <c r="O75" s="8">
        <f t="shared" si="13"/>
        <v>0</v>
      </c>
      <c r="P75" s="8">
        <f t="shared" si="14"/>
        <v>0</v>
      </c>
      <c r="Q75" s="8">
        <f t="shared" si="15"/>
        <v>0</v>
      </c>
      <c r="R75" s="8">
        <f t="shared" si="16"/>
        <v>0</v>
      </c>
      <c r="S75" s="8">
        <f t="shared" si="8"/>
        <v>0</v>
      </c>
      <c r="T75" s="8">
        <f t="shared" si="9"/>
        <v>0</v>
      </c>
      <c r="U75" s="8">
        <f t="shared" si="12"/>
        <v>1</v>
      </c>
      <c r="V75" s="8" t="str">
        <f t="shared" si="10"/>
        <v/>
      </c>
      <c r="W75" s="8" t="str">
        <f t="shared" si="11"/>
        <v/>
      </c>
      <c r="X75" s="8"/>
      <c r="Y75" s="8"/>
      <c r="Z75" s="8"/>
      <c r="AA75" s="8"/>
      <c r="AB75" s="8"/>
      <c r="AC75" s="8"/>
    </row>
    <row r="76" spans="1:29" s="28" customFormat="1" ht="15" customHeight="1" x14ac:dyDescent="0.25">
      <c r="B76" s="76" t="str">
        <f t="shared" si="6"/>
        <v>!!!</v>
      </c>
      <c r="C76" s="303" t="str">
        <f>IF(LEN($E76)&gt;0,VLOOKUP(TEXT($E76,0),'Angaben Stationen'!$E$14:$V$213,17,0),"")</f>
        <v/>
      </c>
      <c r="D76" s="237" t="str">
        <f>IF(LEN($E76)&gt;0,VLOOKUP(TEXT($E76,0),'Angaben Stationen'!$E$14:$V$213,18,0),"")</f>
        <v/>
      </c>
      <c r="E76" s="345"/>
      <c r="F76" s="238"/>
      <c r="G76" s="239"/>
      <c r="H76" s="331"/>
      <c r="I76" s="158"/>
      <c r="J76" s="8"/>
      <c r="L76" s="8"/>
      <c r="M76" s="8"/>
      <c r="N76" s="8">
        <f t="shared" si="7"/>
        <v>0</v>
      </c>
      <c r="O76" s="8">
        <f t="shared" si="13"/>
        <v>0</v>
      </c>
      <c r="P76" s="8">
        <f t="shared" si="14"/>
        <v>0</v>
      </c>
      <c r="Q76" s="8">
        <f t="shared" si="15"/>
        <v>0</v>
      </c>
      <c r="R76" s="8">
        <f t="shared" si="16"/>
        <v>0</v>
      </c>
      <c r="S76" s="8">
        <f t="shared" si="8"/>
        <v>0</v>
      </c>
      <c r="T76" s="8">
        <f t="shared" si="9"/>
        <v>0</v>
      </c>
      <c r="U76" s="8">
        <f t="shared" si="12"/>
        <v>1</v>
      </c>
      <c r="V76" s="8" t="str">
        <f t="shared" si="10"/>
        <v/>
      </c>
      <c r="W76" s="8" t="str">
        <f t="shared" si="11"/>
        <v/>
      </c>
      <c r="X76" s="8"/>
      <c r="Y76" s="8"/>
      <c r="Z76" s="8"/>
      <c r="AA76" s="8"/>
      <c r="AB76" s="8"/>
      <c r="AC76" s="8"/>
    </row>
    <row r="77" spans="1:29" s="28" customFormat="1" ht="15" customHeight="1" x14ac:dyDescent="0.25">
      <c r="B77" s="76" t="str">
        <f t="shared" si="6"/>
        <v>!!!</v>
      </c>
      <c r="C77" s="303" t="str">
        <f>IF(LEN($E77)&gt;0,VLOOKUP(TEXT($E77,0),'Angaben Stationen'!$E$14:$V$213,17,0),"")</f>
        <v/>
      </c>
      <c r="D77" s="237" t="str">
        <f>IF(LEN($E77)&gt;0,VLOOKUP(TEXT($E77,0),'Angaben Stationen'!$E$14:$V$213,18,0),"")</f>
        <v/>
      </c>
      <c r="E77" s="345"/>
      <c r="F77" s="238"/>
      <c r="G77" s="239"/>
      <c r="H77" s="331"/>
      <c r="I77" s="158"/>
      <c r="J77" s="8"/>
      <c r="L77" s="8"/>
      <c r="M77" s="8"/>
      <c r="N77" s="8">
        <f t="shared" si="7"/>
        <v>0</v>
      </c>
      <c r="O77" s="8">
        <f t="shared" si="13"/>
        <v>0</v>
      </c>
      <c r="P77" s="8">
        <f t="shared" si="14"/>
        <v>0</v>
      </c>
      <c r="Q77" s="8">
        <f t="shared" si="15"/>
        <v>0</v>
      </c>
      <c r="R77" s="8">
        <f t="shared" si="16"/>
        <v>0</v>
      </c>
      <c r="S77" s="8">
        <f t="shared" si="8"/>
        <v>0</v>
      </c>
      <c r="T77" s="8">
        <f t="shared" si="9"/>
        <v>0</v>
      </c>
      <c r="U77" s="8">
        <f t="shared" si="12"/>
        <v>1</v>
      </c>
      <c r="V77" s="8" t="str">
        <f t="shared" si="10"/>
        <v/>
      </c>
      <c r="W77" s="8" t="str">
        <f t="shared" si="11"/>
        <v/>
      </c>
      <c r="X77" s="8"/>
      <c r="Y77" s="8"/>
      <c r="Z77" s="8"/>
      <c r="AA77" s="8"/>
      <c r="AB77" s="8"/>
      <c r="AC77" s="8"/>
    </row>
    <row r="78" spans="1:29" s="28" customFormat="1" ht="15" customHeight="1" x14ac:dyDescent="0.25">
      <c r="B78" s="76" t="str">
        <f t="shared" si="6"/>
        <v>!!!</v>
      </c>
      <c r="C78" s="303" t="str">
        <f>IF(LEN($E78)&gt;0,VLOOKUP(TEXT($E78,0),'Angaben Stationen'!$E$14:$V$213,17,0),"")</f>
        <v/>
      </c>
      <c r="D78" s="237" t="str">
        <f>IF(LEN($E78)&gt;0,VLOOKUP(TEXT($E78,0),'Angaben Stationen'!$E$14:$V$213,18,0),"")</f>
        <v/>
      </c>
      <c r="E78" s="345"/>
      <c r="F78" s="238"/>
      <c r="G78" s="239"/>
      <c r="H78" s="331"/>
      <c r="I78" s="158"/>
      <c r="J78" s="8"/>
      <c r="L78" s="8"/>
      <c r="M78" s="8"/>
      <c r="N78" s="8">
        <f t="shared" si="7"/>
        <v>0</v>
      </c>
      <c r="O78" s="8">
        <f t="shared" si="13"/>
        <v>0</v>
      </c>
      <c r="P78" s="8">
        <f t="shared" si="14"/>
        <v>0</v>
      </c>
      <c r="Q78" s="8">
        <f t="shared" si="15"/>
        <v>0</v>
      </c>
      <c r="R78" s="8">
        <f t="shared" si="16"/>
        <v>0</v>
      </c>
      <c r="S78" s="8">
        <f t="shared" si="8"/>
        <v>0</v>
      </c>
      <c r="T78" s="8">
        <f t="shared" si="9"/>
        <v>0</v>
      </c>
      <c r="U78" s="8">
        <f t="shared" si="12"/>
        <v>1</v>
      </c>
      <c r="V78" s="8" t="str">
        <f t="shared" si="10"/>
        <v/>
      </c>
      <c r="W78" s="8" t="str">
        <f t="shared" si="11"/>
        <v/>
      </c>
      <c r="X78" s="8"/>
      <c r="Y78" s="8"/>
      <c r="Z78" s="8"/>
      <c r="AA78" s="8"/>
      <c r="AB78" s="8"/>
      <c r="AC78" s="8"/>
    </row>
    <row r="79" spans="1:29" s="28" customFormat="1" ht="15" customHeight="1" x14ac:dyDescent="0.25">
      <c r="B79" s="76" t="str">
        <f t="shared" si="6"/>
        <v>!!!</v>
      </c>
      <c r="C79" s="303" t="str">
        <f>IF(LEN($E79)&gt;0,VLOOKUP(TEXT($E79,0),'Angaben Stationen'!$E$14:$V$213,17,0),"")</f>
        <v/>
      </c>
      <c r="D79" s="237" t="str">
        <f>IF(LEN($E79)&gt;0,VLOOKUP(TEXT($E79,0),'Angaben Stationen'!$E$14:$V$213,18,0),"")</f>
        <v/>
      </c>
      <c r="E79" s="345"/>
      <c r="F79" s="238"/>
      <c r="G79" s="239"/>
      <c r="H79" s="331"/>
      <c r="I79" s="158"/>
      <c r="J79" s="8"/>
      <c r="L79" s="8"/>
      <c r="M79" s="8"/>
      <c r="N79" s="8">
        <f t="shared" si="7"/>
        <v>0</v>
      </c>
      <c r="O79" s="8">
        <f t="shared" si="13"/>
        <v>0</v>
      </c>
      <c r="P79" s="8">
        <f t="shared" si="14"/>
        <v>0</v>
      </c>
      <c r="Q79" s="8">
        <f t="shared" si="15"/>
        <v>0</v>
      </c>
      <c r="R79" s="8">
        <f t="shared" si="16"/>
        <v>0</v>
      </c>
      <c r="S79" s="8">
        <f t="shared" si="8"/>
        <v>0</v>
      </c>
      <c r="T79" s="8">
        <f t="shared" si="9"/>
        <v>0</v>
      </c>
      <c r="U79" s="8">
        <f t="shared" si="12"/>
        <v>1</v>
      </c>
      <c r="V79" s="8" t="str">
        <f t="shared" si="10"/>
        <v/>
      </c>
      <c r="W79" s="8" t="str">
        <f t="shared" si="11"/>
        <v/>
      </c>
      <c r="X79" s="8"/>
      <c r="Y79" s="8"/>
      <c r="Z79" s="8"/>
      <c r="AA79" s="8"/>
      <c r="AB79" s="8"/>
      <c r="AC79" s="8"/>
    </row>
    <row r="80" spans="1:29" s="28" customFormat="1" ht="15" customHeight="1" x14ac:dyDescent="0.25">
      <c r="B80" s="76" t="str">
        <f t="shared" si="6"/>
        <v>!!!</v>
      </c>
      <c r="C80" s="303" t="str">
        <f>IF(LEN($E80)&gt;0,VLOOKUP(TEXT($E80,0),'Angaben Stationen'!$E$14:$V$213,17,0),"")</f>
        <v/>
      </c>
      <c r="D80" s="237" t="str">
        <f>IF(LEN($E80)&gt;0,VLOOKUP(TEXT($E80,0),'Angaben Stationen'!$E$14:$V$213,18,0),"")</f>
        <v/>
      </c>
      <c r="E80" s="345"/>
      <c r="F80" s="238"/>
      <c r="G80" s="239"/>
      <c r="H80" s="331"/>
      <c r="I80" s="158"/>
      <c r="J80" s="8"/>
      <c r="L80" s="8"/>
      <c r="M80" s="8"/>
      <c r="N80" s="8">
        <f t="shared" si="7"/>
        <v>0</v>
      </c>
      <c r="O80" s="8">
        <f t="shared" ref="O80:O111" si="17">IF(LEN(C80)&gt;0,1,0)</f>
        <v>0</v>
      </c>
      <c r="P80" s="8">
        <f t="shared" ref="P80:P111" si="18">IF(LEN(D80)&gt;0,1,0)</f>
        <v>0</v>
      </c>
      <c r="Q80" s="8">
        <f t="shared" ref="Q80:Q111" si="19">IF(LEN(E80)&gt;0,1,0)</f>
        <v>0</v>
      </c>
      <c r="R80" s="8">
        <f t="shared" ref="R80:R111" si="20">IF(LEN(F80)&gt;0,1,0)</f>
        <v>0</v>
      </c>
      <c r="S80" s="8">
        <f t="shared" si="8"/>
        <v>0</v>
      </c>
      <c r="T80" s="8">
        <f t="shared" si="9"/>
        <v>0</v>
      </c>
      <c r="U80" s="8">
        <f t="shared" si="12"/>
        <v>1</v>
      </c>
      <c r="V80" s="8" t="str">
        <f t="shared" si="10"/>
        <v/>
      </c>
      <c r="W80" s="8" t="str">
        <f t="shared" si="11"/>
        <v/>
      </c>
      <c r="X80" s="8"/>
      <c r="Y80" s="8"/>
      <c r="Z80" s="8"/>
      <c r="AA80" s="8"/>
      <c r="AB80" s="8"/>
      <c r="AC80" s="8"/>
    </row>
    <row r="81" spans="2:29" s="28" customFormat="1" ht="15" customHeight="1" x14ac:dyDescent="0.25">
      <c r="B81" s="76" t="str">
        <f t="shared" ref="B81:B144" si="21">IF(SUM(O81:S81)&lt;5,"!!!","")</f>
        <v>!!!</v>
      </c>
      <c r="C81" s="303" t="str">
        <f>IF(LEN($E81)&gt;0,VLOOKUP(TEXT($E81,0),'Angaben Stationen'!$E$14:$V$213,17,0),"")</f>
        <v/>
      </c>
      <c r="D81" s="237" t="str">
        <f>IF(LEN($E81)&gt;0,VLOOKUP(TEXT($E81,0),'Angaben Stationen'!$E$14:$V$213,18,0),"")</f>
        <v/>
      </c>
      <c r="E81" s="345"/>
      <c r="F81" s="238"/>
      <c r="G81" s="239"/>
      <c r="H81" s="331"/>
      <c r="I81" s="158"/>
      <c r="J81" s="8"/>
      <c r="L81" s="8"/>
      <c r="M81" s="8"/>
      <c r="N81" s="8">
        <f t="shared" ref="N81:N144" si="22">IF(LEN(B81)&gt;0,0,1)</f>
        <v>0</v>
      </c>
      <c r="O81" s="8">
        <f t="shared" si="17"/>
        <v>0</v>
      </c>
      <c r="P81" s="8">
        <f t="shared" si="18"/>
        <v>0</v>
      </c>
      <c r="Q81" s="8">
        <f t="shared" si="19"/>
        <v>0</v>
      </c>
      <c r="R81" s="8">
        <f t="shared" si="20"/>
        <v>0</v>
      </c>
      <c r="S81" s="8">
        <f t="shared" ref="S81:S144" si="23">IF(LEN(G81)&gt;0,1,0)</f>
        <v>0</v>
      </c>
      <c r="T81" s="8">
        <f t="shared" ref="T81:T144" si="24">IF(LEN(H81)&gt;0,1,0)</f>
        <v>0</v>
      </c>
      <c r="U81" s="8">
        <f t="shared" si="12"/>
        <v>1</v>
      </c>
      <c r="V81" s="8" t="str">
        <f t="shared" ref="V81:V144" si="25">IF(LEN(E81)&gt;0,"Typ","")</f>
        <v/>
      </c>
      <c r="W81" s="8" t="str">
        <f t="shared" ref="W81:W144" si="26">IF(LEN(E81)&gt;0,"Schwerpunkt","")</f>
        <v/>
      </c>
      <c r="X81" s="8"/>
      <c r="Y81" s="8"/>
      <c r="Z81" s="8"/>
      <c r="AA81" s="8"/>
      <c r="AB81" s="8"/>
      <c r="AC81" s="8"/>
    </row>
    <row r="82" spans="2:29" s="28" customFormat="1" ht="15" customHeight="1" x14ac:dyDescent="0.25">
      <c r="B82" s="76" t="str">
        <f t="shared" si="21"/>
        <v>!!!</v>
      </c>
      <c r="C82" s="303" t="str">
        <f>IF(LEN($E82)&gt;0,VLOOKUP(TEXT($E82,0),'Angaben Stationen'!$E$14:$V$213,17,0),"")</f>
        <v/>
      </c>
      <c r="D82" s="237" t="str">
        <f>IF(LEN($E82)&gt;0,VLOOKUP(TEXT($E82,0),'Angaben Stationen'!$E$14:$V$213,18,0),"")</f>
        <v/>
      </c>
      <c r="E82" s="345"/>
      <c r="F82" s="238"/>
      <c r="G82" s="239"/>
      <c r="H82" s="331"/>
      <c r="I82" s="158"/>
      <c r="J82" s="8"/>
      <c r="L82" s="8"/>
      <c r="M82" s="8"/>
      <c r="N82" s="8">
        <f t="shared" si="22"/>
        <v>0</v>
      </c>
      <c r="O82" s="8">
        <f t="shared" si="17"/>
        <v>0</v>
      </c>
      <c r="P82" s="8">
        <f t="shared" si="18"/>
        <v>0</v>
      </c>
      <c r="Q82" s="8">
        <f t="shared" si="19"/>
        <v>0</v>
      </c>
      <c r="R82" s="8">
        <f t="shared" si="20"/>
        <v>0</v>
      </c>
      <c r="S82" s="8">
        <f t="shared" si="23"/>
        <v>0</v>
      </c>
      <c r="T82" s="8">
        <f t="shared" si="24"/>
        <v>0</v>
      </c>
      <c r="U82" s="8">
        <f t="shared" si="12"/>
        <v>1</v>
      </c>
      <c r="V82" s="8" t="str">
        <f t="shared" si="25"/>
        <v/>
      </c>
      <c r="W82" s="8" t="str">
        <f t="shared" si="26"/>
        <v/>
      </c>
      <c r="X82" s="8"/>
      <c r="Y82" s="8"/>
      <c r="Z82" s="8"/>
      <c r="AA82" s="8"/>
      <c r="AB82" s="8"/>
      <c r="AC82" s="8"/>
    </row>
    <row r="83" spans="2:29" s="28" customFormat="1" ht="15" customHeight="1" x14ac:dyDescent="0.25">
      <c r="B83" s="76" t="str">
        <f t="shared" si="21"/>
        <v>!!!</v>
      </c>
      <c r="C83" s="303" t="str">
        <f>IF(LEN($E83)&gt;0,VLOOKUP(TEXT($E83,0),'Angaben Stationen'!$E$14:$V$213,17,0),"")</f>
        <v/>
      </c>
      <c r="D83" s="237" t="str">
        <f>IF(LEN($E83)&gt;0,VLOOKUP(TEXT($E83,0),'Angaben Stationen'!$E$14:$V$213,18,0),"")</f>
        <v/>
      </c>
      <c r="E83" s="345"/>
      <c r="F83" s="238"/>
      <c r="G83" s="239"/>
      <c r="H83" s="331"/>
      <c r="I83" s="158"/>
      <c r="J83" s="8"/>
      <c r="L83" s="8"/>
      <c r="M83" s="8"/>
      <c r="N83" s="8">
        <f t="shared" si="22"/>
        <v>0</v>
      </c>
      <c r="O83" s="8">
        <f t="shared" si="17"/>
        <v>0</v>
      </c>
      <c r="P83" s="8">
        <f t="shared" si="18"/>
        <v>0</v>
      </c>
      <c r="Q83" s="8">
        <f t="shared" si="19"/>
        <v>0</v>
      </c>
      <c r="R83" s="8">
        <f t="shared" si="20"/>
        <v>0</v>
      </c>
      <c r="S83" s="8">
        <f t="shared" si="23"/>
        <v>0</v>
      </c>
      <c r="T83" s="8">
        <f t="shared" si="24"/>
        <v>0</v>
      </c>
      <c r="U83" s="8">
        <f t="shared" si="12"/>
        <v>1</v>
      </c>
      <c r="V83" s="8" t="str">
        <f t="shared" si="25"/>
        <v/>
      </c>
      <c r="W83" s="8" t="str">
        <f t="shared" si="26"/>
        <v/>
      </c>
      <c r="X83" s="8"/>
      <c r="Y83" s="8"/>
      <c r="Z83" s="8"/>
      <c r="AA83" s="8"/>
      <c r="AB83" s="8"/>
      <c r="AC83" s="8"/>
    </row>
    <row r="84" spans="2:29" s="28" customFormat="1" ht="15" customHeight="1" x14ac:dyDescent="0.25">
      <c r="B84" s="76" t="str">
        <f t="shared" si="21"/>
        <v>!!!</v>
      </c>
      <c r="C84" s="303" t="str">
        <f>IF(LEN($E84)&gt;0,VLOOKUP(TEXT($E84,0),'Angaben Stationen'!$E$14:$V$213,17,0),"")</f>
        <v/>
      </c>
      <c r="D84" s="237" t="str">
        <f>IF(LEN($E84)&gt;0,VLOOKUP(TEXT($E84,0),'Angaben Stationen'!$E$14:$V$213,18,0),"")</f>
        <v/>
      </c>
      <c r="E84" s="345"/>
      <c r="F84" s="238"/>
      <c r="G84" s="239"/>
      <c r="H84" s="331"/>
      <c r="I84" s="158"/>
      <c r="J84" s="8"/>
      <c r="L84" s="8"/>
      <c r="M84" s="8"/>
      <c r="N84" s="8">
        <f t="shared" si="22"/>
        <v>0</v>
      </c>
      <c r="O84" s="8">
        <f t="shared" si="17"/>
        <v>0</v>
      </c>
      <c r="P84" s="8">
        <f t="shared" si="18"/>
        <v>0</v>
      </c>
      <c r="Q84" s="8">
        <f t="shared" si="19"/>
        <v>0</v>
      </c>
      <c r="R84" s="8">
        <f t="shared" si="20"/>
        <v>0</v>
      </c>
      <c r="S84" s="8">
        <f t="shared" si="23"/>
        <v>0</v>
      </c>
      <c r="T84" s="8">
        <f t="shared" si="24"/>
        <v>0</v>
      </c>
      <c r="U84" s="8">
        <f t="shared" si="12"/>
        <v>1</v>
      </c>
      <c r="V84" s="8" t="str">
        <f t="shared" si="25"/>
        <v/>
      </c>
      <c r="W84" s="8" t="str">
        <f t="shared" si="26"/>
        <v/>
      </c>
      <c r="X84" s="8"/>
      <c r="Y84" s="8"/>
      <c r="Z84" s="8"/>
      <c r="AA84" s="8"/>
      <c r="AB84" s="8"/>
      <c r="AC84" s="8"/>
    </row>
    <row r="85" spans="2:29" s="28" customFormat="1" ht="15" customHeight="1" x14ac:dyDescent="0.25">
      <c r="B85" s="76" t="str">
        <f t="shared" si="21"/>
        <v>!!!</v>
      </c>
      <c r="C85" s="303" t="str">
        <f>IF(LEN($E85)&gt;0,VLOOKUP(TEXT($E85,0),'Angaben Stationen'!$E$14:$V$213,17,0),"")</f>
        <v/>
      </c>
      <c r="D85" s="237" t="str">
        <f>IF(LEN($E85)&gt;0,VLOOKUP(TEXT($E85,0),'Angaben Stationen'!$E$14:$V$213,18,0),"")</f>
        <v/>
      </c>
      <c r="E85" s="345"/>
      <c r="F85" s="238"/>
      <c r="G85" s="239"/>
      <c r="H85" s="331"/>
      <c r="I85" s="158"/>
      <c r="J85" s="8"/>
      <c r="L85" s="8"/>
      <c r="M85" s="8"/>
      <c r="N85" s="8">
        <f t="shared" si="22"/>
        <v>0</v>
      </c>
      <c r="O85" s="8">
        <f t="shared" si="17"/>
        <v>0</v>
      </c>
      <c r="P85" s="8">
        <f t="shared" si="18"/>
        <v>0</v>
      </c>
      <c r="Q85" s="8">
        <f t="shared" si="19"/>
        <v>0</v>
      </c>
      <c r="R85" s="8">
        <f t="shared" si="20"/>
        <v>0</v>
      </c>
      <c r="S85" s="8">
        <f t="shared" si="23"/>
        <v>0</v>
      </c>
      <c r="T85" s="8">
        <f t="shared" si="24"/>
        <v>0</v>
      </c>
      <c r="U85" s="8">
        <f t="shared" si="12"/>
        <v>1</v>
      </c>
      <c r="V85" s="8" t="str">
        <f t="shared" si="25"/>
        <v/>
      </c>
      <c r="W85" s="8" t="str">
        <f t="shared" si="26"/>
        <v/>
      </c>
      <c r="X85" s="8"/>
      <c r="Y85" s="8"/>
      <c r="Z85" s="8"/>
      <c r="AA85" s="8"/>
      <c r="AB85" s="8"/>
      <c r="AC85" s="8"/>
    </row>
    <row r="86" spans="2:29" s="28" customFormat="1" ht="15" customHeight="1" x14ac:dyDescent="0.25">
      <c r="B86" s="76" t="str">
        <f t="shared" si="21"/>
        <v>!!!</v>
      </c>
      <c r="C86" s="303" t="str">
        <f>IF(LEN($E86)&gt;0,VLOOKUP(TEXT($E86,0),'Angaben Stationen'!$E$14:$V$213,17,0),"")</f>
        <v/>
      </c>
      <c r="D86" s="237" t="str">
        <f>IF(LEN($E86)&gt;0,VLOOKUP(TEXT($E86,0),'Angaben Stationen'!$E$14:$V$213,18,0),"")</f>
        <v/>
      </c>
      <c r="E86" s="345"/>
      <c r="F86" s="238"/>
      <c r="G86" s="239"/>
      <c r="H86" s="331"/>
      <c r="I86" s="158"/>
      <c r="J86" s="8"/>
      <c r="L86" s="8"/>
      <c r="M86" s="8"/>
      <c r="N86" s="8">
        <f t="shared" si="22"/>
        <v>0</v>
      </c>
      <c r="O86" s="8">
        <f t="shared" si="17"/>
        <v>0</v>
      </c>
      <c r="P86" s="8">
        <f t="shared" si="18"/>
        <v>0</v>
      </c>
      <c r="Q86" s="8">
        <f t="shared" si="19"/>
        <v>0</v>
      </c>
      <c r="R86" s="8">
        <f t="shared" si="20"/>
        <v>0</v>
      </c>
      <c r="S86" s="8">
        <f t="shared" si="23"/>
        <v>0</v>
      </c>
      <c r="T86" s="8">
        <f t="shared" si="24"/>
        <v>0</v>
      </c>
      <c r="U86" s="8">
        <f t="shared" si="12"/>
        <v>1</v>
      </c>
      <c r="V86" s="8" t="str">
        <f t="shared" si="25"/>
        <v/>
      </c>
      <c r="W86" s="8" t="str">
        <f t="shared" si="26"/>
        <v/>
      </c>
      <c r="X86" s="8"/>
      <c r="Y86" s="8"/>
      <c r="Z86" s="8"/>
      <c r="AA86" s="8"/>
      <c r="AB86" s="8"/>
      <c r="AC86" s="8"/>
    </row>
    <row r="87" spans="2:29" s="28" customFormat="1" ht="15" customHeight="1" x14ac:dyDescent="0.25">
      <c r="B87" s="76" t="str">
        <f t="shared" si="21"/>
        <v>!!!</v>
      </c>
      <c r="C87" s="303" t="str">
        <f>IF(LEN($E87)&gt;0,VLOOKUP(TEXT($E87,0),'Angaben Stationen'!$E$14:$V$213,17,0),"")</f>
        <v/>
      </c>
      <c r="D87" s="237" t="str">
        <f>IF(LEN($E87)&gt;0,VLOOKUP(TEXT($E87,0),'Angaben Stationen'!$E$14:$V$213,18,0),"")</f>
        <v/>
      </c>
      <c r="E87" s="345"/>
      <c r="F87" s="238"/>
      <c r="G87" s="239"/>
      <c r="H87" s="331"/>
      <c r="I87" s="158"/>
      <c r="J87" s="8"/>
      <c r="L87" s="8"/>
      <c r="M87" s="8"/>
      <c r="N87" s="8">
        <f t="shared" si="22"/>
        <v>0</v>
      </c>
      <c r="O87" s="8">
        <f t="shared" si="17"/>
        <v>0</v>
      </c>
      <c r="P87" s="8">
        <f t="shared" si="18"/>
        <v>0</v>
      </c>
      <c r="Q87" s="8">
        <f t="shared" si="19"/>
        <v>0</v>
      </c>
      <c r="R87" s="8">
        <f t="shared" si="20"/>
        <v>0</v>
      </c>
      <c r="S87" s="8">
        <f t="shared" si="23"/>
        <v>0</v>
      </c>
      <c r="T87" s="8">
        <f t="shared" si="24"/>
        <v>0</v>
      </c>
      <c r="U87" s="8">
        <f t="shared" si="12"/>
        <v>1</v>
      </c>
      <c r="V87" s="8" t="str">
        <f t="shared" si="25"/>
        <v/>
      </c>
      <c r="W87" s="8" t="str">
        <f t="shared" si="26"/>
        <v/>
      </c>
      <c r="X87" s="8"/>
      <c r="Y87" s="8"/>
      <c r="Z87" s="8"/>
      <c r="AA87" s="8"/>
      <c r="AB87" s="8"/>
      <c r="AC87" s="8"/>
    </row>
    <row r="88" spans="2:29" s="28" customFormat="1" ht="15" customHeight="1" x14ac:dyDescent="0.25">
      <c r="B88" s="76" t="str">
        <f t="shared" si="21"/>
        <v>!!!</v>
      </c>
      <c r="C88" s="303" t="str">
        <f>IF(LEN($E88)&gt;0,VLOOKUP(TEXT($E88,0),'Angaben Stationen'!$E$14:$V$213,17,0),"")</f>
        <v/>
      </c>
      <c r="D88" s="237" t="str">
        <f>IF(LEN($E88)&gt;0,VLOOKUP(TEXT($E88,0),'Angaben Stationen'!$E$14:$V$213,18,0),"")</f>
        <v/>
      </c>
      <c r="E88" s="345"/>
      <c r="F88" s="238"/>
      <c r="G88" s="239"/>
      <c r="H88" s="331"/>
      <c r="I88" s="158"/>
      <c r="J88" s="8"/>
      <c r="L88" s="8"/>
      <c r="M88" s="8"/>
      <c r="N88" s="8">
        <f t="shared" si="22"/>
        <v>0</v>
      </c>
      <c r="O88" s="8">
        <f t="shared" si="17"/>
        <v>0</v>
      </c>
      <c r="P88" s="8">
        <f t="shared" si="18"/>
        <v>0</v>
      </c>
      <c r="Q88" s="8">
        <f t="shared" si="19"/>
        <v>0</v>
      </c>
      <c r="R88" s="8">
        <f t="shared" si="20"/>
        <v>0</v>
      </c>
      <c r="S88" s="8">
        <f t="shared" si="23"/>
        <v>0</v>
      </c>
      <c r="T88" s="8">
        <f t="shared" si="24"/>
        <v>0</v>
      </c>
      <c r="U88" s="8">
        <f t="shared" si="12"/>
        <v>1</v>
      </c>
      <c r="V88" s="8" t="str">
        <f t="shared" si="25"/>
        <v/>
      </c>
      <c r="W88" s="8" t="str">
        <f t="shared" si="26"/>
        <v/>
      </c>
      <c r="X88" s="8"/>
      <c r="Y88" s="8"/>
      <c r="Z88" s="8"/>
      <c r="AA88" s="8"/>
      <c r="AB88" s="8"/>
      <c r="AC88" s="8"/>
    </row>
    <row r="89" spans="2:29" s="28" customFormat="1" ht="15" customHeight="1" x14ac:dyDescent="0.25">
      <c r="B89" s="76" t="str">
        <f t="shared" si="21"/>
        <v>!!!</v>
      </c>
      <c r="C89" s="303" t="str">
        <f>IF(LEN($E89)&gt;0,VLOOKUP(TEXT($E89,0),'Angaben Stationen'!$E$14:$V$213,17,0),"")</f>
        <v/>
      </c>
      <c r="D89" s="237" t="str">
        <f>IF(LEN($E89)&gt;0,VLOOKUP(TEXT($E89,0),'Angaben Stationen'!$E$14:$V$213,18,0),"")</f>
        <v/>
      </c>
      <c r="E89" s="345"/>
      <c r="F89" s="238"/>
      <c r="G89" s="239"/>
      <c r="H89" s="331"/>
      <c r="I89" s="158"/>
      <c r="J89" s="8"/>
      <c r="L89" s="8"/>
      <c r="M89" s="8"/>
      <c r="N89" s="8">
        <f t="shared" si="22"/>
        <v>0</v>
      </c>
      <c r="O89" s="8">
        <f t="shared" si="17"/>
        <v>0</v>
      </c>
      <c r="P89" s="8">
        <f t="shared" si="18"/>
        <v>0</v>
      </c>
      <c r="Q89" s="8">
        <f t="shared" si="19"/>
        <v>0</v>
      </c>
      <c r="R89" s="8">
        <f t="shared" si="20"/>
        <v>0</v>
      </c>
      <c r="S89" s="8">
        <f t="shared" si="23"/>
        <v>0</v>
      </c>
      <c r="T89" s="8">
        <f t="shared" si="24"/>
        <v>0</v>
      </c>
      <c r="U89" s="8">
        <f t="shared" si="12"/>
        <v>1</v>
      </c>
      <c r="V89" s="8" t="str">
        <f t="shared" si="25"/>
        <v/>
      </c>
      <c r="W89" s="8" t="str">
        <f t="shared" si="26"/>
        <v/>
      </c>
      <c r="X89" s="8"/>
      <c r="Y89" s="8"/>
      <c r="Z89" s="8"/>
      <c r="AA89" s="8"/>
      <c r="AB89" s="8"/>
      <c r="AC89" s="8"/>
    </row>
    <row r="90" spans="2:29" s="28" customFormat="1" ht="15" customHeight="1" x14ac:dyDescent="0.25">
      <c r="B90" s="76" t="str">
        <f t="shared" si="21"/>
        <v>!!!</v>
      </c>
      <c r="C90" s="303" t="str">
        <f>IF(LEN($E90)&gt;0,VLOOKUP(TEXT($E90,0),'Angaben Stationen'!$E$14:$V$213,17,0),"")</f>
        <v/>
      </c>
      <c r="D90" s="237" t="str">
        <f>IF(LEN($E90)&gt;0,VLOOKUP(TEXT($E90,0),'Angaben Stationen'!$E$14:$V$213,18,0),"")</f>
        <v/>
      </c>
      <c r="E90" s="345"/>
      <c r="F90" s="238"/>
      <c r="G90" s="239"/>
      <c r="H90" s="331"/>
      <c r="I90" s="158"/>
      <c r="J90" s="8"/>
      <c r="L90" s="8"/>
      <c r="M90" s="8"/>
      <c r="N90" s="8">
        <f t="shared" si="22"/>
        <v>0</v>
      </c>
      <c r="O90" s="8">
        <f t="shared" si="17"/>
        <v>0</v>
      </c>
      <c r="P90" s="8">
        <f t="shared" si="18"/>
        <v>0</v>
      </c>
      <c r="Q90" s="8">
        <f t="shared" si="19"/>
        <v>0</v>
      </c>
      <c r="R90" s="8">
        <f t="shared" si="20"/>
        <v>0</v>
      </c>
      <c r="S90" s="8">
        <f t="shared" si="23"/>
        <v>0</v>
      </c>
      <c r="T90" s="8">
        <f t="shared" si="24"/>
        <v>0</v>
      </c>
      <c r="U90" s="8">
        <f t="shared" si="12"/>
        <v>1</v>
      </c>
      <c r="V90" s="8" t="str">
        <f t="shared" si="25"/>
        <v/>
      </c>
      <c r="W90" s="8" t="str">
        <f t="shared" si="26"/>
        <v/>
      </c>
      <c r="X90" s="8"/>
      <c r="Y90" s="8"/>
      <c r="Z90" s="8"/>
      <c r="AA90" s="8"/>
      <c r="AB90" s="8"/>
      <c r="AC90" s="8"/>
    </row>
    <row r="91" spans="2:29" ht="15" customHeight="1" x14ac:dyDescent="0.25">
      <c r="B91" s="76" t="str">
        <f t="shared" si="21"/>
        <v>!!!</v>
      </c>
      <c r="C91" s="303" t="str">
        <f>IF(LEN($E91)&gt;0,VLOOKUP(TEXT($E91,0),'Angaben Stationen'!$E$14:$V$213,17,0),"")</f>
        <v/>
      </c>
      <c r="D91" s="237" t="str">
        <f>IF(LEN($E91)&gt;0,VLOOKUP(TEXT($E91,0),'Angaben Stationen'!$E$14:$V$213,18,0),"")</f>
        <v/>
      </c>
      <c r="E91" s="345"/>
      <c r="F91" s="238"/>
      <c r="G91" s="239"/>
      <c r="H91" s="331"/>
      <c r="I91" s="158"/>
      <c r="N91" s="8">
        <f t="shared" si="22"/>
        <v>0</v>
      </c>
      <c r="O91" s="8">
        <f t="shared" si="17"/>
        <v>0</v>
      </c>
      <c r="P91" s="8">
        <f t="shared" si="18"/>
        <v>0</v>
      </c>
      <c r="Q91" s="8">
        <f t="shared" si="19"/>
        <v>0</v>
      </c>
      <c r="R91" s="8">
        <f t="shared" si="20"/>
        <v>0</v>
      </c>
      <c r="S91" s="8">
        <f t="shared" si="23"/>
        <v>0</v>
      </c>
      <c r="T91" s="8">
        <f t="shared" si="24"/>
        <v>0</v>
      </c>
      <c r="U91" s="8">
        <f t="shared" si="12"/>
        <v>1</v>
      </c>
      <c r="V91" s="8" t="str">
        <f t="shared" si="25"/>
        <v/>
      </c>
      <c r="W91" s="8" t="str">
        <f t="shared" si="26"/>
        <v/>
      </c>
    </row>
    <row r="92" spans="2:29" ht="15" customHeight="1" x14ac:dyDescent="0.25">
      <c r="B92" s="76" t="str">
        <f t="shared" si="21"/>
        <v>!!!</v>
      </c>
      <c r="C92" s="303" t="str">
        <f>IF(LEN($E92)&gt;0,VLOOKUP(TEXT($E92,0),'Angaben Stationen'!$E$14:$V$213,17,0),"")</f>
        <v/>
      </c>
      <c r="D92" s="237" t="str">
        <f>IF(LEN($E92)&gt;0,VLOOKUP(TEXT($E92,0),'Angaben Stationen'!$E$14:$V$213,18,0),"")</f>
        <v/>
      </c>
      <c r="E92" s="345"/>
      <c r="F92" s="238"/>
      <c r="G92" s="239"/>
      <c r="H92" s="331"/>
      <c r="I92" s="158"/>
      <c r="N92" s="8">
        <f t="shared" si="22"/>
        <v>0</v>
      </c>
      <c r="O92" s="8">
        <f t="shared" si="17"/>
        <v>0</v>
      </c>
      <c r="P92" s="8">
        <f t="shared" si="18"/>
        <v>0</v>
      </c>
      <c r="Q92" s="8">
        <f t="shared" si="19"/>
        <v>0</v>
      </c>
      <c r="R92" s="8">
        <f t="shared" si="20"/>
        <v>0</v>
      </c>
      <c r="S92" s="8">
        <f t="shared" si="23"/>
        <v>0</v>
      </c>
      <c r="T92" s="8">
        <f t="shared" si="24"/>
        <v>0</v>
      </c>
      <c r="U92" s="8">
        <f t="shared" si="12"/>
        <v>1</v>
      </c>
      <c r="V92" s="8" t="str">
        <f t="shared" si="25"/>
        <v/>
      </c>
      <c r="W92" s="8" t="str">
        <f t="shared" si="26"/>
        <v/>
      </c>
    </row>
    <row r="93" spans="2:29" ht="15" customHeight="1" x14ac:dyDescent="0.25">
      <c r="B93" s="76" t="str">
        <f t="shared" si="21"/>
        <v>!!!</v>
      </c>
      <c r="C93" s="303" t="str">
        <f>IF(LEN($E93)&gt;0,VLOOKUP(TEXT($E93,0),'Angaben Stationen'!$E$14:$V$213,17,0),"")</f>
        <v/>
      </c>
      <c r="D93" s="237" t="str">
        <f>IF(LEN($E93)&gt;0,VLOOKUP(TEXT($E93,0),'Angaben Stationen'!$E$14:$V$213,18,0),"")</f>
        <v/>
      </c>
      <c r="E93" s="345"/>
      <c r="F93" s="238"/>
      <c r="G93" s="239"/>
      <c r="H93" s="331"/>
      <c r="I93" s="158"/>
      <c r="N93" s="8">
        <f t="shared" si="22"/>
        <v>0</v>
      </c>
      <c r="O93" s="8">
        <f t="shared" si="17"/>
        <v>0</v>
      </c>
      <c r="P93" s="8">
        <f t="shared" si="18"/>
        <v>0</v>
      </c>
      <c r="Q93" s="8">
        <f t="shared" si="19"/>
        <v>0</v>
      </c>
      <c r="R93" s="8">
        <f t="shared" si="20"/>
        <v>0</v>
      </c>
      <c r="S93" s="8">
        <f t="shared" si="23"/>
        <v>0</v>
      </c>
      <c r="T93" s="8">
        <f t="shared" si="24"/>
        <v>0</v>
      </c>
      <c r="U93" s="8">
        <f t="shared" si="12"/>
        <v>1</v>
      </c>
      <c r="V93" s="8" t="str">
        <f t="shared" si="25"/>
        <v/>
      </c>
      <c r="W93" s="8" t="str">
        <f t="shared" si="26"/>
        <v/>
      </c>
    </row>
    <row r="94" spans="2:29" ht="15" customHeight="1" x14ac:dyDescent="0.25">
      <c r="B94" s="76" t="str">
        <f t="shared" si="21"/>
        <v>!!!</v>
      </c>
      <c r="C94" s="303" t="str">
        <f>IF(LEN($E94)&gt;0,VLOOKUP(TEXT($E94,0),'Angaben Stationen'!$E$14:$V$213,17,0),"")</f>
        <v/>
      </c>
      <c r="D94" s="237" t="str">
        <f>IF(LEN($E94)&gt;0,VLOOKUP(TEXT($E94,0),'Angaben Stationen'!$E$14:$V$213,18,0),"")</f>
        <v/>
      </c>
      <c r="E94" s="345"/>
      <c r="F94" s="238"/>
      <c r="G94" s="239"/>
      <c r="H94" s="331"/>
      <c r="I94" s="158"/>
      <c r="N94" s="8">
        <f t="shared" si="22"/>
        <v>0</v>
      </c>
      <c r="O94" s="8">
        <f t="shared" si="17"/>
        <v>0</v>
      </c>
      <c r="P94" s="8">
        <f t="shared" si="18"/>
        <v>0</v>
      </c>
      <c r="Q94" s="8">
        <f t="shared" si="19"/>
        <v>0</v>
      </c>
      <c r="R94" s="8">
        <f t="shared" si="20"/>
        <v>0</v>
      </c>
      <c r="S94" s="8">
        <f t="shared" si="23"/>
        <v>0</v>
      </c>
      <c r="T94" s="8">
        <f t="shared" si="24"/>
        <v>0</v>
      </c>
      <c r="U94" s="8">
        <f t="shared" si="12"/>
        <v>1</v>
      </c>
      <c r="V94" s="8" t="str">
        <f t="shared" si="25"/>
        <v/>
      </c>
      <c r="W94" s="8" t="str">
        <f t="shared" si="26"/>
        <v/>
      </c>
    </row>
    <row r="95" spans="2:29" ht="15" customHeight="1" x14ac:dyDescent="0.25">
      <c r="B95" s="76" t="str">
        <f t="shared" si="21"/>
        <v>!!!</v>
      </c>
      <c r="C95" s="303" t="str">
        <f>IF(LEN($E95)&gt;0,VLOOKUP(TEXT($E95,0),'Angaben Stationen'!$E$14:$V$213,17,0),"")</f>
        <v/>
      </c>
      <c r="D95" s="237" t="str">
        <f>IF(LEN($E95)&gt;0,VLOOKUP(TEXT($E95,0),'Angaben Stationen'!$E$14:$V$213,18,0),"")</f>
        <v/>
      </c>
      <c r="E95" s="345"/>
      <c r="F95" s="238"/>
      <c r="G95" s="239"/>
      <c r="H95" s="331"/>
      <c r="I95" s="158"/>
      <c r="N95" s="8">
        <f t="shared" si="22"/>
        <v>0</v>
      </c>
      <c r="O95" s="8">
        <f t="shared" si="17"/>
        <v>0</v>
      </c>
      <c r="P95" s="8">
        <f t="shared" si="18"/>
        <v>0</v>
      </c>
      <c r="Q95" s="8">
        <f t="shared" si="19"/>
        <v>0</v>
      </c>
      <c r="R95" s="8">
        <f t="shared" si="20"/>
        <v>0</v>
      </c>
      <c r="S95" s="8">
        <f t="shared" si="23"/>
        <v>0</v>
      </c>
      <c r="T95" s="8">
        <f t="shared" si="24"/>
        <v>0</v>
      </c>
      <c r="U95" s="8">
        <f t="shared" si="12"/>
        <v>1</v>
      </c>
      <c r="V95" s="8" t="str">
        <f t="shared" si="25"/>
        <v/>
      </c>
      <c r="W95" s="8" t="str">
        <f t="shared" si="26"/>
        <v/>
      </c>
    </row>
    <row r="96" spans="2:29" ht="15" customHeight="1" x14ac:dyDescent="0.25">
      <c r="B96" s="76" t="str">
        <f t="shared" si="21"/>
        <v>!!!</v>
      </c>
      <c r="C96" s="303" t="str">
        <f>IF(LEN($E96)&gt;0,VLOOKUP(TEXT($E96,0),'Angaben Stationen'!$E$14:$V$213,17,0),"")</f>
        <v/>
      </c>
      <c r="D96" s="237" t="str">
        <f>IF(LEN($E96)&gt;0,VLOOKUP(TEXT($E96,0),'Angaben Stationen'!$E$14:$V$213,18,0),"")</f>
        <v/>
      </c>
      <c r="E96" s="345"/>
      <c r="F96" s="238"/>
      <c r="G96" s="239"/>
      <c r="H96" s="331"/>
      <c r="I96" s="158"/>
      <c r="N96" s="8">
        <f t="shared" si="22"/>
        <v>0</v>
      </c>
      <c r="O96" s="8">
        <f t="shared" si="17"/>
        <v>0</v>
      </c>
      <c r="P96" s="8">
        <f t="shared" si="18"/>
        <v>0</v>
      </c>
      <c r="Q96" s="8">
        <f t="shared" si="19"/>
        <v>0</v>
      </c>
      <c r="R96" s="8">
        <f t="shared" si="20"/>
        <v>0</v>
      </c>
      <c r="S96" s="8">
        <f t="shared" si="23"/>
        <v>0</v>
      </c>
      <c r="T96" s="8">
        <f t="shared" si="24"/>
        <v>0</v>
      </c>
      <c r="U96" s="8">
        <f t="shared" ref="U96:U159" si="27">IF(LEN(J96)&gt;0,0,1)</f>
        <v>1</v>
      </c>
      <c r="V96" s="8" t="str">
        <f t="shared" si="25"/>
        <v/>
      </c>
      <c r="W96" s="8" t="str">
        <f t="shared" si="26"/>
        <v/>
      </c>
    </row>
    <row r="97" spans="2:23" ht="15" customHeight="1" x14ac:dyDescent="0.25">
      <c r="B97" s="76" t="str">
        <f t="shared" si="21"/>
        <v>!!!</v>
      </c>
      <c r="C97" s="303" t="str">
        <f>IF(LEN($E97)&gt;0,VLOOKUP(TEXT($E97,0),'Angaben Stationen'!$E$14:$V$213,17,0),"")</f>
        <v/>
      </c>
      <c r="D97" s="237" t="str">
        <f>IF(LEN($E97)&gt;0,VLOOKUP(TEXT($E97,0),'Angaben Stationen'!$E$14:$V$213,18,0),"")</f>
        <v/>
      </c>
      <c r="E97" s="345"/>
      <c r="F97" s="238"/>
      <c r="G97" s="239"/>
      <c r="H97" s="331"/>
      <c r="I97" s="158"/>
      <c r="N97" s="8">
        <f t="shared" si="22"/>
        <v>0</v>
      </c>
      <c r="O97" s="8">
        <f t="shared" si="17"/>
        <v>0</v>
      </c>
      <c r="P97" s="8">
        <f t="shared" si="18"/>
        <v>0</v>
      </c>
      <c r="Q97" s="8">
        <f t="shared" si="19"/>
        <v>0</v>
      </c>
      <c r="R97" s="8">
        <f t="shared" si="20"/>
        <v>0</v>
      </c>
      <c r="S97" s="8">
        <f t="shared" si="23"/>
        <v>0</v>
      </c>
      <c r="T97" s="8">
        <f t="shared" si="24"/>
        <v>0</v>
      </c>
      <c r="U97" s="8">
        <f t="shared" si="27"/>
        <v>1</v>
      </c>
      <c r="V97" s="8" t="str">
        <f t="shared" si="25"/>
        <v/>
      </c>
      <c r="W97" s="8" t="str">
        <f t="shared" si="26"/>
        <v/>
      </c>
    </row>
    <row r="98" spans="2:23" ht="15" customHeight="1" x14ac:dyDescent="0.25">
      <c r="B98" s="76" t="str">
        <f t="shared" si="21"/>
        <v>!!!</v>
      </c>
      <c r="C98" s="303" t="str">
        <f>IF(LEN($E98)&gt;0,VLOOKUP(TEXT($E98,0),'Angaben Stationen'!$E$14:$V$213,17,0),"")</f>
        <v/>
      </c>
      <c r="D98" s="237" t="str">
        <f>IF(LEN($E98)&gt;0,VLOOKUP(TEXT($E98,0),'Angaben Stationen'!$E$14:$V$213,18,0),"")</f>
        <v/>
      </c>
      <c r="E98" s="345"/>
      <c r="F98" s="238"/>
      <c r="G98" s="239"/>
      <c r="H98" s="331"/>
      <c r="I98" s="158"/>
      <c r="N98" s="8">
        <f t="shared" si="22"/>
        <v>0</v>
      </c>
      <c r="O98" s="8">
        <f t="shared" si="17"/>
        <v>0</v>
      </c>
      <c r="P98" s="8">
        <f t="shared" si="18"/>
        <v>0</v>
      </c>
      <c r="Q98" s="8">
        <f t="shared" si="19"/>
        <v>0</v>
      </c>
      <c r="R98" s="8">
        <f t="shared" si="20"/>
        <v>0</v>
      </c>
      <c r="S98" s="8">
        <f t="shared" si="23"/>
        <v>0</v>
      </c>
      <c r="T98" s="8">
        <f t="shared" si="24"/>
        <v>0</v>
      </c>
      <c r="U98" s="8">
        <f t="shared" si="27"/>
        <v>1</v>
      </c>
      <c r="V98" s="8" t="str">
        <f t="shared" si="25"/>
        <v/>
      </c>
      <c r="W98" s="8" t="str">
        <f t="shared" si="26"/>
        <v/>
      </c>
    </row>
    <row r="99" spans="2:23" ht="15" customHeight="1" x14ac:dyDescent="0.25">
      <c r="B99" s="76" t="str">
        <f t="shared" si="21"/>
        <v>!!!</v>
      </c>
      <c r="C99" s="303" t="str">
        <f>IF(LEN($E99)&gt;0,VLOOKUP(TEXT($E99,0),'Angaben Stationen'!$E$14:$V$213,17,0),"")</f>
        <v/>
      </c>
      <c r="D99" s="237" t="str">
        <f>IF(LEN($E99)&gt;0,VLOOKUP(TEXT($E99,0),'Angaben Stationen'!$E$14:$V$213,18,0),"")</f>
        <v/>
      </c>
      <c r="E99" s="345"/>
      <c r="F99" s="238"/>
      <c r="G99" s="239"/>
      <c r="H99" s="331"/>
      <c r="I99" s="158"/>
      <c r="N99" s="8">
        <f t="shared" si="22"/>
        <v>0</v>
      </c>
      <c r="O99" s="8">
        <f t="shared" si="17"/>
        <v>0</v>
      </c>
      <c r="P99" s="8">
        <f t="shared" si="18"/>
        <v>0</v>
      </c>
      <c r="Q99" s="8">
        <f t="shared" si="19"/>
        <v>0</v>
      </c>
      <c r="R99" s="8">
        <f t="shared" si="20"/>
        <v>0</v>
      </c>
      <c r="S99" s="8">
        <f t="shared" si="23"/>
        <v>0</v>
      </c>
      <c r="T99" s="8">
        <f t="shared" si="24"/>
        <v>0</v>
      </c>
      <c r="U99" s="8">
        <f t="shared" si="27"/>
        <v>1</v>
      </c>
      <c r="V99" s="8" t="str">
        <f t="shared" si="25"/>
        <v/>
      </c>
      <c r="W99" s="8" t="str">
        <f t="shared" si="26"/>
        <v/>
      </c>
    </row>
    <row r="100" spans="2:23" ht="15" customHeight="1" x14ac:dyDescent="0.25">
      <c r="B100" s="76" t="str">
        <f t="shared" si="21"/>
        <v>!!!</v>
      </c>
      <c r="C100" s="303" t="str">
        <f>IF(LEN($E100)&gt;0,VLOOKUP(TEXT($E100,0),'Angaben Stationen'!$E$14:$V$213,17,0),"")</f>
        <v/>
      </c>
      <c r="D100" s="237" t="str">
        <f>IF(LEN($E100)&gt;0,VLOOKUP(TEXT($E100,0),'Angaben Stationen'!$E$14:$V$213,18,0),"")</f>
        <v/>
      </c>
      <c r="E100" s="345"/>
      <c r="F100" s="238"/>
      <c r="G100" s="239"/>
      <c r="H100" s="331"/>
      <c r="I100" s="158"/>
      <c r="N100" s="8">
        <f t="shared" si="22"/>
        <v>0</v>
      </c>
      <c r="O100" s="8">
        <f t="shared" si="17"/>
        <v>0</v>
      </c>
      <c r="P100" s="8">
        <f t="shared" si="18"/>
        <v>0</v>
      </c>
      <c r="Q100" s="8">
        <f t="shared" si="19"/>
        <v>0</v>
      </c>
      <c r="R100" s="8">
        <f t="shared" si="20"/>
        <v>0</v>
      </c>
      <c r="S100" s="8">
        <f t="shared" si="23"/>
        <v>0</v>
      </c>
      <c r="T100" s="8">
        <f t="shared" si="24"/>
        <v>0</v>
      </c>
      <c r="U100" s="8">
        <f t="shared" si="27"/>
        <v>1</v>
      </c>
      <c r="V100" s="8" t="str">
        <f t="shared" si="25"/>
        <v/>
      </c>
      <c r="W100" s="8" t="str">
        <f t="shared" si="26"/>
        <v/>
      </c>
    </row>
    <row r="101" spans="2:23" ht="15" customHeight="1" x14ac:dyDescent="0.25">
      <c r="B101" s="76" t="str">
        <f t="shared" si="21"/>
        <v>!!!</v>
      </c>
      <c r="C101" s="303" t="str">
        <f>IF(LEN($E101)&gt;0,VLOOKUP(TEXT($E101,0),'Angaben Stationen'!$E$14:$V$213,17,0),"")</f>
        <v/>
      </c>
      <c r="D101" s="237" t="str">
        <f>IF(LEN($E101)&gt;0,VLOOKUP(TEXT($E101,0),'Angaben Stationen'!$E$14:$V$213,18,0),"")</f>
        <v/>
      </c>
      <c r="E101" s="345"/>
      <c r="F101" s="238"/>
      <c r="G101" s="239"/>
      <c r="H101" s="331"/>
      <c r="I101" s="158"/>
      <c r="N101" s="8">
        <f t="shared" si="22"/>
        <v>0</v>
      </c>
      <c r="O101" s="8">
        <f t="shared" si="17"/>
        <v>0</v>
      </c>
      <c r="P101" s="8">
        <f t="shared" si="18"/>
        <v>0</v>
      </c>
      <c r="Q101" s="8">
        <f t="shared" si="19"/>
        <v>0</v>
      </c>
      <c r="R101" s="8">
        <f t="shared" si="20"/>
        <v>0</v>
      </c>
      <c r="S101" s="8">
        <f t="shared" si="23"/>
        <v>0</v>
      </c>
      <c r="T101" s="8">
        <f t="shared" si="24"/>
        <v>0</v>
      </c>
      <c r="U101" s="8">
        <f t="shared" si="27"/>
        <v>1</v>
      </c>
      <c r="V101" s="8" t="str">
        <f t="shared" si="25"/>
        <v/>
      </c>
      <c r="W101" s="8" t="str">
        <f t="shared" si="26"/>
        <v/>
      </c>
    </row>
    <row r="102" spans="2:23" ht="15" customHeight="1" x14ac:dyDescent="0.25">
      <c r="B102" s="76" t="str">
        <f t="shared" si="21"/>
        <v>!!!</v>
      </c>
      <c r="C102" s="303" t="str">
        <f>IF(LEN($E102)&gt;0,VLOOKUP(TEXT($E102,0),'Angaben Stationen'!$E$14:$V$213,17,0),"")</f>
        <v/>
      </c>
      <c r="D102" s="237" t="str">
        <f>IF(LEN($E102)&gt;0,VLOOKUP(TEXT($E102,0),'Angaben Stationen'!$E$14:$V$213,18,0),"")</f>
        <v/>
      </c>
      <c r="E102" s="345"/>
      <c r="F102" s="238"/>
      <c r="G102" s="239"/>
      <c r="H102" s="331"/>
      <c r="I102" s="158"/>
      <c r="N102" s="8">
        <f t="shared" si="22"/>
        <v>0</v>
      </c>
      <c r="O102" s="8">
        <f t="shared" si="17"/>
        <v>0</v>
      </c>
      <c r="P102" s="8">
        <f t="shared" si="18"/>
        <v>0</v>
      </c>
      <c r="Q102" s="8">
        <f t="shared" si="19"/>
        <v>0</v>
      </c>
      <c r="R102" s="8">
        <f t="shared" si="20"/>
        <v>0</v>
      </c>
      <c r="S102" s="8">
        <f t="shared" si="23"/>
        <v>0</v>
      </c>
      <c r="T102" s="8">
        <f t="shared" si="24"/>
        <v>0</v>
      </c>
      <c r="U102" s="8">
        <f t="shared" si="27"/>
        <v>1</v>
      </c>
      <c r="V102" s="8" t="str">
        <f t="shared" si="25"/>
        <v/>
      </c>
      <c r="W102" s="8" t="str">
        <f t="shared" si="26"/>
        <v/>
      </c>
    </row>
    <row r="103" spans="2:23" ht="15" customHeight="1" x14ac:dyDescent="0.25">
      <c r="B103" s="76" t="str">
        <f t="shared" si="21"/>
        <v>!!!</v>
      </c>
      <c r="C103" s="303" t="str">
        <f>IF(LEN($E103)&gt;0,VLOOKUP(TEXT($E103,0),'Angaben Stationen'!$E$14:$V$213,17,0),"")</f>
        <v/>
      </c>
      <c r="D103" s="237" t="str">
        <f>IF(LEN($E103)&gt;0,VLOOKUP(TEXT($E103,0),'Angaben Stationen'!$E$14:$V$213,18,0),"")</f>
        <v/>
      </c>
      <c r="E103" s="345"/>
      <c r="F103" s="238"/>
      <c r="G103" s="239"/>
      <c r="H103" s="331"/>
      <c r="I103" s="158"/>
      <c r="N103" s="8">
        <f t="shared" si="22"/>
        <v>0</v>
      </c>
      <c r="O103" s="8">
        <f t="shared" si="17"/>
        <v>0</v>
      </c>
      <c r="P103" s="8">
        <f t="shared" si="18"/>
        <v>0</v>
      </c>
      <c r="Q103" s="8">
        <f t="shared" si="19"/>
        <v>0</v>
      </c>
      <c r="R103" s="8">
        <f t="shared" si="20"/>
        <v>0</v>
      </c>
      <c r="S103" s="8">
        <f t="shared" si="23"/>
        <v>0</v>
      </c>
      <c r="T103" s="8">
        <f t="shared" si="24"/>
        <v>0</v>
      </c>
      <c r="U103" s="8">
        <f t="shared" si="27"/>
        <v>1</v>
      </c>
      <c r="V103" s="8" t="str">
        <f t="shared" si="25"/>
        <v/>
      </c>
      <c r="W103" s="8" t="str">
        <f t="shared" si="26"/>
        <v/>
      </c>
    </row>
    <row r="104" spans="2:23" ht="15" customHeight="1" x14ac:dyDescent="0.25">
      <c r="B104" s="76" t="str">
        <f t="shared" si="21"/>
        <v>!!!</v>
      </c>
      <c r="C104" s="303" t="str">
        <f>IF(LEN($E104)&gt;0,VLOOKUP(TEXT($E104,0),'Angaben Stationen'!$E$14:$V$213,17,0),"")</f>
        <v/>
      </c>
      <c r="D104" s="237" t="str">
        <f>IF(LEN($E104)&gt;0,VLOOKUP(TEXT($E104,0),'Angaben Stationen'!$E$14:$V$213,18,0),"")</f>
        <v/>
      </c>
      <c r="E104" s="345"/>
      <c r="F104" s="238"/>
      <c r="G104" s="239"/>
      <c r="H104" s="331"/>
      <c r="I104" s="158"/>
      <c r="N104" s="8">
        <f t="shared" si="22"/>
        <v>0</v>
      </c>
      <c r="O104" s="8">
        <f t="shared" si="17"/>
        <v>0</v>
      </c>
      <c r="P104" s="8">
        <f t="shared" si="18"/>
        <v>0</v>
      </c>
      <c r="Q104" s="8">
        <f t="shared" si="19"/>
        <v>0</v>
      </c>
      <c r="R104" s="8">
        <f t="shared" si="20"/>
        <v>0</v>
      </c>
      <c r="S104" s="8">
        <f t="shared" si="23"/>
        <v>0</v>
      </c>
      <c r="T104" s="8">
        <f t="shared" si="24"/>
        <v>0</v>
      </c>
      <c r="U104" s="8">
        <f t="shared" si="27"/>
        <v>1</v>
      </c>
      <c r="V104" s="8" t="str">
        <f t="shared" si="25"/>
        <v/>
      </c>
      <c r="W104" s="8" t="str">
        <f t="shared" si="26"/>
        <v/>
      </c>
    </row>
    <row r="105" spans="2:23" ht="15" customHeight="1" x14ac:dyDescent="0.25">
      <c r="B105" s="76" t="str">
        <f t="shared" si="21"/>
        <v>!!!</v>
      </c>
      <c r="C105" s="303" t="str">
        <f>IF(LEN($E105)&gt;0,VLOOKUP(TEXT($E105,0),'Angaben Stationen'!$E$14:$V$213,17,0),"")</f>
        <v/>
      </c>
      <c r="D105" s="237" t="str">
        <f>IF(LEN($E105)&gt;0,VLOOKUP(TEXT($E105,0),'Angaben Stationen'!$E$14:$V$213,18,0),"")</f>
        <v/>
      </c>
      <c r="E105" s="345"/>
      <c r="F105" s="238"/>
      <c r="G105" s="239"/>
      <c r="H105" s="331"/>
      <c r="I105" s="158"/>
      <c r="N105" s="8">
        <f t="shared" si="22"/>
        <v>0</v>
      </c>
      <c r="O105" s="8">
        <f t="shared" si="17"/>
        <v>0</v>
      </c>
      <c r="P105" s="8">
        <f t="shared" si="18"/>
        <v>0</v>
      </c>
      <c r="Q105" s="8">
        <f t="shared" si="19"/>
        <v>0</v>
      </c>
      <c r="R105" s="8">
        <f t="shared" si="20"/>
        <v>0</v>
      </c>
      <c r="S105" s="8">
        <f t="shared" si="23"/>
        <v>0</v>
      </c>
      <c r="T105" s="8">
        <f t="shared" si="24"/>
        <v>0</v>
      </c>
      <c r="U105" s="8">
        <f t="shared" si="27"/>
        <v>1</v>
      </c>
      <c r="V105" s="8" t="str">
        <f t="shared" si="25"/>
        <v/>
      </c>
      <c r="W105" s="8" t="str">
        <f t="shared" si="26"/>
        <v/>
      </c>
    </row>
    <row r="106" spans="2:23" ht="15" customHeight="1" x14ac:dyDescent="0.25">
      <c r="B106" s="76" t="str">
        <f t="shared" si="21"/>
        <v>!!!</v>
      </c>
      <c r="C106" s="303" t="str">
        <f>IF(LEN($E106)&gt;0,VLOOKUP(TEXT($E106,0),'Angaben Stationen'!$E$14:$V$213,17,0),"")</f>
        <v/>
      </c>
      <c r="D106" s="237" t="str">
        <f>IF(LEN($E106)&gt;0,VLOOKUP(TEXT($E106,0),'Angaben Stationen'!$E$14:$V$213,18,0),"")</f>
        <v/>
      </c>
      <c r="E106" s="345"/>
      <c r="F106" s="238"/>
      <c r="G106" s="239"/>
      <c r="H106" s="331"/>
      <c r="I106" s="158"/>
      <c r="N106" s="8">
        <f t="shared" si="22"/>
        <v>0</v>
      </c>
      <c r="O106" s="8">
        <f t="shared" si="17"/>
        <v>0</v>
      </c>
      <c r="P106" s="8">
        <f t="shared" si="18"/>
        <v>0</v>
      </c>
      <c r="Q106" s="8">
        <f t="shared" si="19"/>
        <v>0</v>
      </c>
      <c r="R106" s="8">
        <f t="shared" si="20"/>
        <v>0</v>
      </c>
      <c r="S106" s="8">
        <f t="shared" si="23"/>
        <v>0</v>
      </c>
      <c r="T106" s="8">
        <f t="shared" si="24"/>
        <v>0</v>
      </c>
      <c r="U106" s="8">
        <f t="shared" si="27"/>
        <v>1</v>
      </c>
      <c r="V106" s="8" t="str">
        <f t="shared" si="25"/>
        <v/>
      </c>
      <c r="W106" s="8" t="str">
        <f t="shared" si="26"/>
        <v/>
      </c>
    </row>
    <row r="107" spans="2:23" ht="15" customHeight="1" x14ac:dyDescent="0.25">
      <c r="B107" s="76" t="str">
        <f t="shared" si="21"/>
        <v>!!!</v>
      </c>
      <c r="C107" s="303" t="str">
        <f>IF(LEN($E107)&gt;0,VLOOKUP(TEXT($E107,0),'Angaben Stationen'!$E$14:$V$213,17,0),"")</f>
        <v/>
      </c>
      <c r="D107" s="237" t="str">
        <f>IF(LEN($E107)&gt;0,VLOOKUP(TEXT($E107,0),'Angaben Stationen'!$E$14:$V$213,18,0),"")</f>
        <v/>
      </c>
      <c r="E107" s="345"/>
      <c r="F107" s="238"/>
      <c r="G107" s="239"/>
      <c r="H107" s="331"/>
      <c r="I107" s="158"/>
      <c r="N107" s="8">
        <f t="shared" si="22"/>
        <v>0</v>
      </c>
      <c r="O107" s="8">
        <f t="shared" si="17"/>
        <v>0</v>
      </c>
      <c r="P107" s="8">
        <f t="shared" si="18"/>
        <v>0</v>
      </c>
      <c r="Q107" s="8">
        <f t="shared" si="19"/>
        <v>0</v>
      </c>
      <c r="R107" s="8">
        <f t="shared" si="20"/>
        <v>0</v>
      </c>
      <c r="S107" s="8">
        <f t="shared" si="23"/>
        <v>0</v>
      </c>
      <c r="T107" s="8">
        <f t="shared" si="24"/>
        <v>0</v>
      </c>
      <c r="U107" s="8">
        <f t="shared" si="27"/>
        <v>1</v>
      </c>
      <c r="V107" s="8" t="str">
        <f t="shared" si="25"/>
        <v/>
      </c>
      <c r="W107" s="8" t="str">
        <f t="shared" si="26"/>
        <v/>
      </c>
    </row>
    <row r="108" spans="2:23" ht="15" customHeight="1" x14ac:dyDescent="0.25">
      <c r="B108" s="76" t="str">
        <f t="shared" si="21"/>
        <v>!!!</v>
      </c>
      <c r="C108" s="303" t="str">
        <f>IF(LEN($E108)&gt;0,VLOOKUP(TEXT($E108,0),'Angaben Stationen'!$E$14:$V$213,17,0),"")</f>
        <v/>
      </c>
      <c r="D108" s="237" t="str">
        <f>IF(LEN($E108)&gt;0,VLOOKUP(TEXT($E108,0),'Angaben Stationen'!$E$14:$V$213,18,0),"")</f>
        <v/>
      </c>
      <c r="E108" s="345"/>
      <c r="F108" s="238"/>
      <c r="G108" s="239"/>
      <c r="H108" s="331"/>
      <c r="I108" s="158"/>
      <c r="N108" s="8">
        <f t="shared" si="22"/>
        <v>0</v>
      </c>
      <c r="O108" s="8">
        <f t="shared" si="17"/>
        <v>0</v>
      </c>
      <c r="P108" s="8">
        <f t="shared" si="18"/>
        <v>0</v>
      </c>
      <c r="Q108" s="8">
        <f t="shared" si="19"/>
        <v>0</v>
      </c>
      <c r="R108" s="8">
        <f t="shared" si="20"/>
        <v>0</v>
      </c>
      <c r="S108" s="8">
        <f t="shared" si="23"/>
        <v>0</v>
      </c>
      <c r="T108" s="8">
        <f t="shared" si="24"/>
        <v>0</v>
      </c>
      <c r="U108" s="8">
        <f t="shared" si="27"/>
        <v>1</v>
      </c>
      <c r="V108" s="8" t="str">
        <f t="shared" si="25"/>
        <v/>
      </c>
      <c r="W108" s="8" t="str">
        <f t="shared" si="26"/>
        <v/>
      </c>
    </row>
    <row r="109" spans="2:23" ht="15" customHeight="1" x14ac:dyDescent="0.25">
      <c r="B109" s="76" t="str">
        <f t="shared" si="21"/>
        <v>!!!</v>
      </c>
      <c r="C109" s="303" t="str">
        <f>IF(LEN($E109)&gt;0,VLOOKUP(TEXT($E109,0),'Angaben Stationen'!$E$14:$V$213,17,0),"")</f>
        <v/>
      </c>
      <c r="D109" s="237" t="str">
        <f>IF(LEN($E109)&gt;0,VLOOKUP(TEXT($E109,0),'Angaben Stationen'!$E$14:$V$213,18,0),"")</f>
        <v/>
      </c>
      <c r="E109" s="345"/>
      <c r="F109" s="238"/>
      <c r="G109" s="239"/>
      <c r="H109" s="331"/>
      <c r="I109" s="158"/>
      <c r="N109" s="8">
        <f t="shared" si="22"/>
        <v>0</v>
      </c>
      <c r="O109" s="8">
        <f t="shared" si="17"/>
        <v>0</v>
      </c>
      <c r="P109" s="8">
        <f t="shared" si="18"/>
        <v>0</v>
      </c>
      <c r="Q109" s="8">
        <f t="shared" si="19"/>
        <v>0</v>
      </c>
      <c r="R109" s="8">
        <f t="shared" si="20"/>
        <v>0</v>
      </c>
      <c r="S109" s="8">
        <f t="shared" si="23"/>
        <v>0</v>
      </c>
      <c r="T109" s="8">
        <f t="shared" si="24"/>
        <v>0</v>
      </c>
      <c r="U109" s="8">
        <f t="shared" si="27"/>
        <v>1</v>
      </c>
      <c r="V109" s="8" t="str">
        <f t="shared" si="25"/>
        <v/>
      </c>
      <c r="W109" s="8" t="str">
        <f t="shared" si="26"/>
        <v/>
      </c>
    </row>
    <row r="110" spans="2:23" ht="15" customHeight="1" x14ac:dyDescent="0.25">
      <c r="B110" s="76" t="str">
        <f t="shared" si="21"/>
        <v>!!!</v>
      </c>
      <c r="C110" s="303" t="str">
        <f>IF(LEN($E110)&gt;0,VLOOKUP(TEXT($E110,0),'Angaben Stationen'!$E$14:$V$213,17,0),"")</f>
        <v/>
      </c>
      <c r="D110" s="237" t="str">
        <f>IF(LEN($E110)&gt;0,VLOOKUP(TEXT($E110,0),'Angaben Stationen'!$E$14:$V$213,18,0),"")</f>
        <v/>
      </c>
      <c r="E110" s="345"/>
      <c r="F110" s="238"/>
      <c r="G110" s="239"/>
      <c r="H110" s="331"/>
      <c r="I110" s="158"/>
      <c r="N110" s="8">
        <f t="shared" si="22"/>
        <v>0</v>
      </c>
      <c r="O110" s="8">
        <f t="shared" si="17"/>
        <v>0</v>
      </c>
      <c r="P110" s="8">
        <f t="shared" si="18"/>
        <v>0</v>
      </c>
      <c r="Q110" s="8">
        <f t="shared" si="19"/>
        <v>0</v>
      </c>
      <c r="R110" s="8">
        <f t="shared" si="20"/>
        <v>0</v>
      </c>
      <c r="S110" s="8">
        <f t="shared" si="23"/>
        <v>0</v>
      </c>
      <c r="T110" s="8">
        <f t="shared" si="24"/>
        <v>0</v>
      </c>
      <c r="U110" s="8">
        <f t="shared" si="27"/>
        <v>1</v>
      </c>
      <c r="V110" s="8" t="str">
        <f t="shared" si="25"/>
        <v/>
      </c>
      <c r="W110" s="8" t="str">
        <f t="shared" si="26"/>
        <v/>
      </c>
    </row>
    <row r="111" spans="2:23" ht="15" customHeight="1" x14ac:dyDescent="0.25">
      <c r="B111" s="76" t="str">
        <f t="shared" si="21"/>
        <v>!!!</v>
      </c>
      <c r="C111" s="303" t="str">
        <f>IF(LEN($E111)&gt;0,VLOOKUP(TEXT($E111,0),'Angaben Stationen'!$E$14:$V$213,17,0),"")</f>
        <v/>
      </c>
      <c r="D111" s="237" t="str">
        <f>IF(LEN($E111)&gt;0,VLOOKUP(TEXT($E111,0),'Angaben Stationen'!$E$14:$V$213,18,0),"")</f>
        <v/>
      </c>
      <c r="E111" s="345"/>
      <c r="F111" s="238"/>
      <c r="G111" s="239"/>
      <c r="H111" s="331"/>
      <c r="I111" s="158"/>
      <c r="N111" s="8">
        <f t="shared" si="22"/>
        <v>0</v>
      </c>
      <c r="O111" s="8">
        <f t="shared" si="17"/>
        <v>0</v>
      </c>
      <c r="P111" s="8">
        <f t="shared" si="18"/>
        <v>0</v>
      </c>
      <c r="Q111" s="8">
        <f t="shared" si="19"/>
        <v>0</v>
      </c>
      <c r="R111" s="8">
        <f t="shared" si="20"/>
        <v>0</v>
      </c>
      <c r="S111" s="8">
        <f t="shared" si="23"/>
        <v>0</v>
      </c>
      <c r="T111" s="8">
        <f t="shared" si="24"/>
        <v>0</v>
      </c>
      <c r="U111" s="8">
        <f t="shared" si="27"/>
        <v>1</v>
      </c>
      <c r="V111" s="8" t="str">
        <f t="shared" si="25"/>
        <v/>
      </c>
      <c r="W111" s="8" t="str">
        <f t="shared" si="26"/>
        <v/>
      </c>
    </row>
    <row r="112" spans="2:23" ht="15" customHeight="1" x14ac:dyDescent="0.25">
      <c r="B112" s="76" t="str">
        <f t="shared" si="21"/>
        <v>!!!</v>
      </c>
      <c r="C112" s="303" t="str">
        <f>IF(LEN($E112)&gt;0,VLOOKUP(TEXT($E112,0),'Angaben Stationen'!$E$14:$V$213,17,0),"")</f>
        <v/>
      </c>
      <c r="D112" s="237" t="str">
        <f>IF(LEN($E112)&gt;0,VLOOKUP(TEXT($E112,0),'Angaben Stationen'!$E$14:$V$213,18,0),"")</f>
        <v/>
      </c>
      <c r="E112" s="345"/>
      <c r="F112" s="238"/>
      <c r="G112" s="239"/>
      <c r="H112" s="331"/>
      <c r="I112" s="158"/>
      <c r="N112" s="8">
        <f t="shared" si="22"/>
        <v>0</v>
      </c>
      <c r="O112" s="8">
        <f t="shared" ref="O112:O143" si="28">IF(LEN(C112)&gt;0,1,0)</f>
        <v>0</v>
      </c>
      <c r="P112" s="8">
        <f t="shared" ref="P112:P143" si="29">IF(LEN(D112)&gt;0,1,0)</f>
        <v>0</v>
      </c>
      <c r="Q112" s="8">
        <f t="shared" ref="Q112:Q143" si="30">IF(LEN(E112)&gt;0,1,0)</f>
        <v>0</v>
      </c>
      <c r="R112" s="8">
        <f t="shared" ref="R112:R143" si="31">IF(LEN(F112)&gt;0,1,0)</f>
        <v>0</v>
      </c>
      <c r="S112" s="8">
        <f t="shared" si="23"/>
        <v>0</v>
      </c>
      <c r="T112" s="8">
        <f t="shared" si="24"/>
        <v>0</v>
      </c>
      <c r="U112" s="8">
        <f t="shared" si="27"/>
        <v>1</v>
      </c>
      <c r="V112" s="8" t="str">
        <f t="shared" si="25"/>
        <v/>
      </c>
      <c r="W112" s="8" t="str">
        <f t="shared" si="26"/>
        <v/>
      </c>
    </row>
    <row r="113" spans="2:23" ht="15" customHeight="1" x14ac:dyDescent="0.25">
      <c r="B113" s="76" t="str">
        <f t="shared" si="21"/>
        <v>!!!</v>
      </c>
      <c r="C113" s="303" t="str">
        <f>IF(LEN($E113)&gt;0,VLOOKUP(TEXT($E113,0),'Angaben Stationen'!$E$14:$V$213,17,0),"")</f>
        <v/>
      </c>
      <c r="D113" s="237" t="str">
        <f>IF(LEN($E113)&gt;0,VLOOKUP(TEXT($E113,0),'Angaben Stationen'!$E$14:$V$213,18,0),"")</f>
        <v/>
      </c>
      <c r="E113" s="345"/>
      <c r="F113" s="238"/>
      <c r="G113" s="239"/>
      <c r="H113" s="331"/>
      <c r="I113" s="158"/>
      <c r="N113" s="8">
        <f t="shared" si="22"/>
        <v>0</v>
      </c>
      <c r="O113" s="8">
        <f t="shared" si="28"/>
        <v>0</v>
      </c>
      <c r="P113" s="8">
        <f t="shared" si="29"/>
        <v>0</v>
      </c>
      <c r="Q113" s="8">
        <f t="shared" si="30"/>
        <v>0</v>
      </c>
      <c r="R113" s="8">
        <f t="shared" si="31"/>
        <v>0</v>
      </c>
      <c r="S113" s="8">
        <f t="shared" si="23"/>
        <v>0</v>
      </c>
      <c r="T113" s="8">
        <f t="shared" si="24"/>
        <v>0</v>
      </c>
      <c r="U113" s="8">
        <f t="shared" si="27"/>
        <v>1</v>
      </c>
      <c r="V113" s="8" t="str">
        <f t="shared" si="25"/>
        <v/>
      </c>
      <c r="W113" s="8" t="str">
        <f t="shared" si="26"/>
        <v/>
      </c>
    </row>
    <row r="114" spans="2:23" ht="15" customHeight="1" x14ac:dyDescent="0.25">
      <c r="B114" s="76" t="str">
        <f t="shared" si="21"/>
        <v>!!!</v>
      </c>
      <c r="C114" s="303" t="str">
        <f>IF(LEN($E114)&gt;0,VLOOKUP(TEXT($E114,0),'Angaben Stationen'!$E$14:$V$213,17,0),"")</f>
        <v/>
      </c>
      <c r="D114" s="237" t="str">
        <f>IF(LEN($E114)&gt;0,VLOOKUP(TEXT($E114,0),'Angaben Stationen'!$E$14:$V$213,18,0),"")</f>
        <v/>
      </c>
      <c r="E114" s="345"/>
      <c r="F114" s="238"/>
      <c r="G114" s="239"/>
      <c r="H114" s="331"/>
      <c r="I114" s="158"/>
      <c r="N114" s="8">
        <f t="shared" si="22"/>
        <v>0</v>
      </c>
      <c r="O114" s="8">
        <f t="shared" si="28"/>
        <v>0</v>
      </c>
      <c r="P114" s="8">
        <f t="shared" si="29"/>
        <v>0</v>
      </c>
      <c r="Q114" s="8">
        <f t="shared" si="30"/>
        <v>0</v>
      </c>
      <c r="R114" s="8">
        <f t="shared" si="31"/>
        <v>0</v>
      </c>
      <c r="S114" s="8">
        <f t="shared" si="23"/>
        <v>0</v>
      </c>
      <c r="T114" s="8">
        <f t="shared" si="24"/>
        <v>0</v>
      </c>
      <c r="U114" s="8">
        <f t="shared" si="27"/>
        <v>1</v>
      </c>
      <c r="V114" s="8" t="str">
        <f t="shared" si="25"/>
        <v/>
      </c>
      <c r="W114" s="8" t="str">
        <f t="shared" si="26"/>
        <v/>
      </c>
    </row>
    <row r="115" spans="2:23" ht="15" customHeight="1" x14ac:dyDescent="0.25">
      <c r="B115" s="76" t="str">
        <f t="shared" si="21"/>
        <v>!!!</v>
      </c>
      <c r="C115" s="303" t="str">
        <f>IF(LEN($E115)&gt;0,VLOOKUP(TEXT($E115,0),'Angaben Stationen'!$E$14:$V$213,17,0),"")</f>
        <v/>
      </c>
      <c r="D115" s="237" t="str">
        <f>IF(LEN($E115)&gt;0,VLOOKUP(TEXT($E115,0),'Angaben Stationen'!$E$14:$V$213,18,0),"")</f>
        <v/>
      </c>
      <c r="E115" s="345"/>
      <c r="F115" s="238"/>
      <c r="G115" s="239"/>
      <c r="H115" s="331"/>
      <c r="I115" s="158"/>
      <c r="N115" s="8">
        <f t="shared" si="22"/>
        <v>0</v>
      </c>
      <c r="O115" s="8">
        <f t="shared" si="28"/>
        <v>0</v>
      </c>
      <c r="P115" s="8">
        <f t="shared" si="29"/>
        <v>0</v>
      </c>
      <c r="Q115" s="8">
        <f t="shared" si="30"/>
        <v>0</v>
      </c>
      <c r="R115" s="8">
        <f t="shared" si="31"/>
        <v>0</v>
      </c>
      <c r="S115" s="8">
        <f t="shared" si="23"/>
        <v>0</v>
      </c>
      <c r="T115" s="8">
        <f t="shared" si="24"/>
        <v>0</v>
      </c>
      <c r="U115" s="8">
        <f t="shared" si="27"/>
        <v>1</v>
      </c>
      <c r="V115" s="8" t="str">
        <f t="shared" si="25"/>
        <v/>
      </c>
      <c r="W115" s="8" t="str">
        <f t="shared" si="26"/>
        <v/>
      </c>
    </row>
    <row r="116" spans="2:23" ht="15" customHeight="1" x14ac:dyDescent="0.25">
      <c r="B116" s="76" t="str">
        <f t="shared" si="21"/>
        <v>!!!</v>
      </c>
      <c r="C116" s="303" t="str">
        <f>IF(LEN($E116)&gt;0,VLOOKUP(TEXT($E116,0),'Angaben Stationen'!$E$14:$V$213,17,0),"")</f>
        <v/>
      </c>
      <c r="D116" s="237" t="str">
        <f>IF(LEN($E116)&gt;0,VLOOKUP(TEXT($E116,0),'Angaben Stationen'!$E$14:$V$213,18,0),"")</f>
        <v/>
      </c>
      <c r="E116" s="345"/>
      <c r="F116" s="238"/>
      <c r="G116" s="239"/>
      <c r="H116" s="331"/>
      <c r="I116" s="158"/>
      <c r="N116" s="8">
        <f t="shared" si="22"/>
        <v>0</v>
      </c>
      <c r="O116" s="8">
        <f t="shared" si="28"/>
        <v>0</v>
      </c>
      <c r="P116" s="8">
        <f t="shared" si="29"/>
        <v>0</v>
      </c>
      <c r="Q116" s="8">
        <f t="shared" si="30"/>
        <v>0</v>
      </c>
      <c r="R116" s="8">
        <f t="shared" si="31"/>
        <v>0</v>
      </c>
      <c r="S116" s="8">
        <f t="shared" si="23"/>
        <v>0</v>
      </c>
      <c r="T116" s="8">
        <f t="shared" si="24"/>
        <v>0</v>
      </c>
      <c r="U116" s="8">
        <f t="shared" si="27"/>
        <v>1</v>
      </c>
      <c r="V116" s="8" t="str">
        <f t="shared" si="25"/>
        <v/>
      </c>
      <c r="W116" s="8" t="str">
        <f t="shared" si="26"/>
        <v/>
      </c>
    </row>
    <row r="117" spans="2:23" ht="15" customHeight="1" x14ac:dyDescent="0.25">
      <c r="B117" s="76" t="str">
        <f t="shared" si="21"/>
        <v>!!!</v>
      </c>
      <c r="C117" s="303" t="str">
        <f>IF(LEN($E117)&gt;0,VLOOKUP(TEXT($E117,0),'Angaben Stationen'!$E$14:$V$213,17,0),"")</f>
        <v/>
      </c>
      <c r="D117" s="237" t="str">
        <f>IF(LEN($E117)&gt;0,VLOOKUP(TEXT($E117,0),'Angaben Stationen'!$E$14:$V$213,18,0),"")</f>
        <v/>
      </c>
      <c r="E117" s="345"/>
      <c r="F117" s="238"/>
      <c r="G117" s="239"/>
      <c r="H117" s="331"/>
      <c r="I117" s="158"/>
      <c r="N117" s="8">
        <f t="shared" si="22"/>
        <v>0</v>
      </c>
      <c r="O117" s="8">
        <f t="shared" si="28"/>
        <v>0</v>
      </c>
      <c r="P117" s="8">
        <f t="shared" si="29"/>
        <v>0</v>
      </c>
      <c r="Q117" s="8">
        <f t="shared" si="30"/>
        <v>0</v>
      </c>
      <c r="R117" s="8">
        <f t="shared" si="31"/>
        <v>0</v>
      </c>
      <c r="S117" s="8">
        <f t="shared" si="23"/>
        <v>0</v>
      </c>
      <c r="T117" s="8">
        <f t="shared" si="24"/>
        <v>0</v>
      </c>
      <c r="U117" s="8">
        <f t="shared" si="27"/>
        <v>1</v>
      </c>
      <c r="V117" s="8" t="str">
        <f t="shared" si="25"/>
        <v/>
      </c>
      <c r="W117" s="8" t="str">
        <f t="shared" si="26"/>
        <v/>
      </c>
    </row>
    <row r="118" spans="2:23" ht="15" customHeight="1" x14ac:dyDescent="0.25">
      <c r="B118" s="76" t="str">
        <f t="shared" si="21"/>
        <v>!!!</v>
      </c>
      <c r="C118" s="303" t="str">
        <f>IF(LEN($E118)&gt;0,VLOOKUP(TEXT($E118,0),'Angaben Stationen'!$E$14:$V$213,17,0),"")</f>
        <v/>
      </c>
      <c r="D118" s="237" t="str">
        <f>IF(LEN($E118)&gt;0,VLOOKUP(TEXT($E118,0),'Angaben Stationen'!$E$14:$V$213,18,0),"")</f>
        <v/>
      </c>
      <c r="E118" s="345"/>
      <c r="F118" s="238"/>
      <c r="G118" s="239"/>
      <c r="H118" s="331"/>
      <c r="I118" s="158"/>
      <c r="N118" s="8">
        <f t="shared" si="22"/>
        <v>0</v>
      </c>
      <c r="O118" s="8">
        <f t="shared" si="28"/>
        <v>0</v>
      </c>
      <c r="P118" s="8">
        <f t="shared" si="29"/>
        <v>0</v>
      </c>
      <c r="Q118" s="8">
        <f t="shared" si="30"/>
        <v>0</v>
      </c>
      <c r="R118" s="8">
        <f t="shared" si="31"/>
        <v>0</v>
      </c>
      <c r="S118" s="8">
        <f t="shared" si="23"/>
        <v>0</v>
      </c>
      <c r="T118" s="8">
        <f t="shared" si="24"/>
        <v>0</v>
      </c>
      <c r="U118" s="8">
        <f t="shared" si="27"/>
        <v>1</v>
      </c>
      <c r="V118" s="8" t="str">
        <f t="shared" si="25"/>
        <v/>
      </c>
      <c r="W118" s="8" t="str">
        <f t="shared" si="26"/>
        <v/>
      </c>
    </row>
    <row r="119" spans="2:23" ht="15" customHeight="1" x14ac:dyDescent="0.25">
      <c r="B119" s="76" t="str">
        <f t="shared" si="21"/>
        <v>!!!</v>
      </c>
      <c r="C119" s="303" t="str">
        <f>IF(LEN($E119)&gt;0,VLOOKUP(TEXT($E119,0),'Angaben Stationen'!$E$14:$V$213,17,0),"")</f>
        <v/>
      </c>
      <c r="D119" s="237" t="str">
        <f>IF(LEN($E119)&gt;0,VLOOKUP(TEXT($E119,0),'Angaben Stationen'!$E$14:$V$213,18,0),"")</f>
        <v/>
      </c>
      <c r="E119" s="345"/>
      <c r="F119" s="238"/>
      <c r="G119" s="239"/>
      <c r="H119" s="331"/>
      <c r="I119" s="158"/>
      <c r="N119" s="8">
        <f t="shared" si="22"/>
        <v>0</v>
      </c>
      <c r="O119" s="8">
        <f t="shared" si="28"/>
        <v>0</v>
      </c>
      <c r="P119" s="8">
        <f t="shared" si="29"/>
        <v>0</v>
      </c>
      <c r="Q119" s="8">
        <f t="shared" si="30"/>
        <v>0</v>
      </c>
      <c r="R119" s="8">
        <f t="shared" si="31"/>
        <v>0</v>
      </c>
      <c r="S119" s="8">
        <f t="shared" si="23"/>
        <v>0</v>
      </c>
      <c r="T119" s="8">
        <f t="shared" si="24"/>
        <v>0</v>
      </c>
      <c r="U119" s="8">
        <f t="shared" si="27"/>
        <v>1</v>
      </c>
      <c r="V119" s="8" t="str">
        <f t="shared" si="25"/>
        <v/>
      </c>
      <c r="W119" s="8" t="str">
        <f t="shared" si="26"/>
        <v/>
      </c>
    </row>
    <row r="120" spans="2:23" ht="15" customHeight="1" x14ac:dyDescent="0.25">
      <c r="B120" s="76" t="str">
        <f t="shared" si="21"/>
        <v>!!!</v>
      </c>
      <c r="C120" s="303" t="str">
        <f>IF(LEN($E120)&gt;0,VLOOKUP(TEXT($E120,0),'Angaben Stationen'!$E$14:$V$213,17,0),"")</f>
        <v/>
      </c>
      <c r="D120" s="237" t="str">
        <f>IF(LEN($E120)&gt;0,VLOOKUP(TEXT($E120,0),'Angaben Stationen'!$E$14:$V$213,18,0),"")</f>
        <v/>
      </c>
      <c r="E120" s="345"/>
      <c r="F120" s="238"/>
      <c r="G120" s="239"/>
      <c r="H120" s="331"/>
      <c r="I120" s="158"/>
      <c r="N120" s="8">
        <f t="shared" si="22"/>
        <v>0</v>
      </c>
      <c r="O120" s="8">
        <f t="shared" si="28"/>
        <v>0</v>
      </c>
      <c r="P120" s="8">
        <f t="shared" si="29"/>
        <v>0</v>
      </c>
      <c r="Q120" s="8">
        <f t="shared" si="30"/>
        <v>0</v>
      </c>
      <c r="R120" s="8">
        <f t="shared" si="31"/>
        <v>0</v>
      </c>
      <c r="S120" s="8">
        <f t="shared" si="23"/>
        <v>0</v>
      </c>
      <c r="T120" s="8">
        <f t="shared" si="24"/>
        <v>0</v>
      </c>
      <c r="U120" s="8">
        <f t="shared" si="27"/>
        <v>1</v>
      </c>
      <c r="V120" s="8" t="str">
        <f t="shared" si="25"/>
        <v/>
      </c>
      <c r="W120" s="8" t="str">
        <f t="shared" si="26"/>
        <v/>
      </c>
    </row>
    <row r="121" spans="2:23" ht="15" customHeight="1" x14ac:dyDescent="0.25">
      <c r="B121" s="76" t="str">
        <f t="shared" si="21"/>
        <v>!!!</v>
      </c>
      <c r="C121" s="303" t="str">
        <f>IF(LEN($E121)&gt;0,VLOOKUP(TEXT($E121,0),'Angaben Stationen'!$E$14:$V$213,17,0),"")</f>
        <v/>
      </c>
      <c r="D121" s="237" t="str">
        <f>IF(LEN($E121)&gt;0,VLOOKUP(TEXT($E121,0),'Angaben Stationen'!$E$14:$V$213,18,0),"")</f>
        <v/>
      </c>
      <c r="E121" s="345"/>
      <c r="F121" s="238"/>
      <c r="G121" s="239"/>
      <c r="H121" s="331"/>
      <c r="I121" s="158"/>
      <c r="N121" s="8">
        <f t="shared" si="22"/>
        <v>0</v>
      </c>
      <c r="O121" s="8">
        <f t="shared" si="28"/>
        <v>0</v>
      </c>
      <c r="P121" s="8">
        <f t="shared" si="29"/>
        <v>0</v>
      </c>
      <c r="Q121" s="8">
        <f t="shared" si="30"/>
        <v>0</v>
      </c>
      <c r="R121" s="8">
        <f t="shared" si="31"/>
        <v>0</v>
      </c>
      <c r="S121" s="8">
        <f t="shared" si="23"/>
        <v>0</v>
      </c>
      <c r="T121" s="8">
        <f t="shared" si="24"/>
        <v>0</v>
      </c>
      <c r="U121" s="8">
        <f t="shared" si="27"/>
        <v>1</v>
      </c>
      <c r="V121" s="8" t="str">
        <f t="shared" si="25"/>
        <v/>
      </c>
      <c r="W121" s="8" t="str">
        <f t="shared" si="26"/>
        <v/>
      </c>
    </row>
    <row r="122" spans="2:23" ht="15" customHeight="1" x14ac:dyDescent="0.25">
      <c r="B122" s="76" t="str">
        <f t="shared" si="21"/>
        <v>!!!</v>
      </c>
      <c r="C122" s="303" t="str">
        <f>IF(LEN($E122)&gt;0,VLOOKUP(TEXT($E122,0),'Angaben Stationen'!$E$14:$V$213,17,0),"")</f>
        <v/>
      </c>
      <c r="D122" s="237" t="str">
        <f>IF(LEN($E122)&gt;0,VLOOKUP(TEXT($E122,0),'Angaben Stationen'!$E$14:$V$213,18,0),"")</f>
        <v/>
      </c>
      <c r="E122" s="345"/>
      <c r="F122" s="238"/>
      <c r="G122" s="239"/>
      <c r="H122" s="331"/>
      <c r="I122" s="158"/>
      <c r="N122" s="8">
        <f t="shared" si="22"/>
        <v>0</v>
      </c>
      <c r="O122" s="8">
        <f t="shared" si="28"/>
        <v>0</v>
      </c>
      <c r="P122" s="8">
        <f t="shared" si="29"/>
        <v>0</v>
      </c>
      <c r="Q122" s="8">
        <f t="shared" si="30"/>
        <v>0</v>
      </c>
      <c r="R122" s="8">
        <f t="shared" si="31"/>
        <v>0</v>
      </c>
      <c r="S122" s="8">
        <f t="shared" si="23"/>
        <v>0</v>
      </c>
      <c r="T122" s="8">
        <f t="shared" si="24"/>
        <v>0</v>
      </c>
      <c r="U122" s="8">
        <f t="shared" si="27"/>
        <v>1</v>
      </c>
      <c r="V122" s="8" t="str">
        <f t="shared" si="25"/>
        <v/>
      </c>
      <c r="W122" s="8" t="str">
        <f t="shared" si="26"/>
        <v/>
      </c>
    </row>
    <row r="123" spans="2:23" ht="15" customHeight="1" x14ac:dyDescent="0.25">
      <c r="B123" s="76" t="str">
        <f t="shared" si="21"/>
        <v>!!!</v>
      </c>
      <c r="C123" s="303" t="str">
        <f>IF(LEN($E123)&gt;0,VLOOKUP(TEXT($E123,0),'Angaben Stationen'!$E$14:$V$213,17,0),"")</f>
        <v/>
      </c>
      <c r="D123" s="237" t="str">
        <f>IF(LEN($E123)&gt;0,VLOOKUP(TEXT($E123,0),'Angaben Stationen'!$E$14:$V$213,18,0),"")</f>
        <v/>
      </c>
      <c r="E123" s="345"/>
      <c r="F123" s="238"/>
      <c r="G123" s="239"/>
      <c r="H123" s="331"/>
      <c r="I123" s="158"/>
      <c r="N123" s="8">
        <f t="shared" si="22"/>
        <v>0</v>
      </c>
      <c r="O123" s="8">
        <f t="shared" si="28"/>
        <v>0</v>
      </c>
      <c r="P123" s="8">
        <f t="shared" si="29"/>
        <v>0</v>
      </c>
      <c r="Q123" s="8">
        <f t="shared" si="30"/>
        <v>0</v>
      </c>
      <c r="R123" s="8">
        <f t="shared" si="31"/>
        <v>0</v>
      </c>
      <c r="S123" s="8">
        <f t="shared" si="23"/>
        <v>0</v>
      </c>
      <c r="T123" s="8">
        <f t="shared" si="24"/>
        <v>0</v>
      </c>
      <c r="U123" s="8">
        <f t="shared" si="27"/>
        <v>1</v>
      </c>
      <c r="V123" s="8" t="str">
        <f t="shared" si="25"/>
        <v/>
      </c>
      <c r="W123" s="8" t="str">
        <f t="shared" si="26"/>
        <v/>
      </c>
    </row>
    <row r="124" spans="2:23" ht="15" customHeight="1" x14ac:dyDescent="0.25">
      <c r="B124" s="76" t="str">
        <f t="shared" si="21"/>
        <v>!!!</v>
      </c>
      <c r="C124" s="303" t="str">
        <f>IF(LEN($E124)&gt;0,VLOOKUP(TEXT($E124,0),'Angaben Stationen'!$E$14:$V$213,17,0),"")</f>
        <v/>
      </c>
      <c r="D124" s="237" t="str">
        <f>IF(LEN($E124)&gt;0,VLOOKUP(TEXT($E124,0),'Angaben Stationen'!$E$14:$V$213,18,0),"")</f>
        <v/>
      </c>
      <c r="E124" s="345"/>
      <c r="F124" s="238"/>
      <c r="G124" s="239"/>
      <c r="H124" s="331"/>
      <c r="I124" s="158"/>
      <c r="N124" s="8">
        <f t="shared" si="22"/>
        <v>0</v>
      </c>
      <c r="O124" s="8">
        <f t="shared" si="28"/>
        <v>0</v>
      </c>
      <c r="P124" s="8">
        <f t="shared" si="29"/>
        <v>0</v>
      </c>
      <c r="Q124" s="8">
        <f t="shared" si="30"/>
        <v>0</v>
      </c>
      <c r="R124" s="8">
        <f t="shared" si="31"/>
        <v>0</v>
      </c>
      <c r="S124" s="8">
        <f t="shared" si="23"/>
        <v>0</v>
      </c>
      <c r="T124" s="8">
        <f t="shared" si="24"/>
        <v>0</v>
      </c>
      <c r="U124" s="8">
        <f t="shared" si="27"/>
        <v>1</v>
      </c>
      <c r="V124" s="8" t="str">
        <f t="shared" si="25"/>
        <v/>
      </c>
      <c r="W124" s="8" t="str">
        <f t="shared" si="26"/>
        <v/>
      </c>
    </row>
    <row r="125" spans="2:23" ht="15" customHeight="1" x14ac:dyDescent="0.25">
      <c r="B125" s="76" t="str">
        <f t="shared" si="21"/>
        <v>!!!</v>
      </c>
      <c r="C125" s="303" t="str">
        <f>IF(LEN($E125)&gt;0,VLOOKUP(TEXT($E125,0),'Angaben Stationen'!$E$14:$V$213,17,0),"")</f>
        <v/>
      </c>
      <c r="D125" s="237" t="str">
        <f>IF(LEN($E125)&gt;0,VLOOKUP(TEXT($E125,0),'Angaben Stationen'!$E$14:$V$213,18,0),"")</f>
        <v/>
      </c>
      <c r="E125" s="345"/>
      <c r="F125" s="238"/>
      <c r="G125" s="239"/>
      <c r="H125" s="331"/>
      <c r="I125" s="158"/>
      <c r="N125" s="8">
        <f t="shared" si="22"/>
        <v>0</v>
      </c>
      <c r="O125" s="8">
        <f t="shared" si="28"/>
        <v>0</v>
      </c>
      <c r="P125" s="8">
        <f t="shared" si="29"/>
        <v>0</v>
      </c>
      <c r="Q125" s="8">
        <f t="shared" si="30"/>
        <v>0</v>
      </c>
      <c r="R125" s="8">
        <f t="shared" si="31"/>
        <v>0</v>
      </c>
      <c r="S125" s="8">
        <f t="shared" si="23"/>
        <v>0</v>
      </c>
      <c r="T125" s="8">
        <f t="shared" si="24"/>
        <v>0</v>
      </c>
      <c r="U125" s="8">
        <f t="shared" si="27"/>
        <v>1</v>
      </c>
      <c r="V125" s="8" t="str">
        <f t="shared" si="25"/>
        <v/>
      </c>
      <c r="W125" s="8" t="str">
        <f t="shared" si="26"/>
        <v/>
      </c>
    </row>
    <row r="126" spans="2:23" ht="15" customHeight="1" x14ac:dyDescent="0.25">
      <c r="B126" s="76" t="str">
        <f t="shared" si="21"/>
        <v>!!!</v>
      </c>
      <c r="C126" s="303" t="str">
        <f>IF(LEN($E126)&gt;0,VLOOKUP(TEXT($E126,0),'Angaben Stationen'!$E$14:$V$213,17,0),"")</f>
        <v/>
      </c>
      <c r="D126" s="237" t="str">
        <f>IF(LEN($E126)&gt;0,VLOOKUP(TEXT($E126,0),'Angaben Stationen'!$E$14:$V$213,18,0),"")</f>
        <v/>
      </c>
      <c r="E126" s="345"/>
      <c r="F126" s="238"/>
      <c r="G126" s="239"/>
      <c r="H126" s="331"/>
      <c r="I126" s="158"/>
      <c r="N126" s="8">
        <f t="shared" si="22"/>
        <v>0</v>
      </c>
      <c r="O126" s="8">
        <f t="shared" si="28"/>
        <v>0</v>
      </c>
      <c r="P126" s="8">
        <f t="shared" si="29"/>
        <v>0</v>
      </c>
      <c r="Q126" s="8">
        <f t="shared" si="30"/>
        <v>0</v>
      </c>
      <c r="R126" s="8">
        <f t="shared" si="31"/>
        <v>0</v>
      </c>
      <c r="S126" s="8">
        <f t="shared" si="23"/>
        <v>0</v>
      </c>
      <c r="T126" s="8">
        <f t="shared" si="24"/>
        <v>0</v>
      </c>
      <c r="U126" s="8">
        <f t="shared" si="27"/>
        <v>1</v>
      </c>
      <c r="V126" s="8" t="str">
        <f t="shared" si="25"/>
        <v/>
      </c>
      <c r="W126" s="8" t="str">
        <f t="shared" si="26"/>
        <v/>
      </c>
    </row>
    <row r="127" spans="2:23" ht="15" customHeight="1" x14ac:dyDescent="0.25">
      <c r="B127" s="76" t="str">
        <f t="shared" si="21"/>
        <v>!!!</v>
      </c>
      <c r="C127" s="303" t="str">
        <f>IF(LEN($E127)&gt;0,VLOOKUP(TEXT($E127,0),'Angaben Stationen'!$E$14:$V$213,17,0),"")</f>
        <v/>
      </c>
      <c r="D127" s="237" t="str">
        <f>IF(LEN($E127)&gt;0,VLOOKUP(TEXT($E127,0),'Angaben Stationen'!$E$14:$V$213,18,0),"")</f>
        <v/>
      </c>
      <c r="E127" s="345"/>
      <c r="F127" s="238"/>
      <c r="G127" s="239"/>
      <c r="H127" s="331"/>
      <c r="I127" s="158"/>
      <c r="N127" s="8">
        <f t="shared" si="22"/>
        <v>0</v>
      </c>
      <c r="O127" s="8">
        <f t="shared" si="28"/>
        <v>0</v>
      </c>
      <c r="P127" s="8">
        <f t="shared" si="29"/>
        <v>0</v>
      </c>
      <c r="Q127" s="8">
        <f t="shared" si="30"/>
        <v>0</v>
      </c>
      <c r="R127" s="8">
        <f t="shared" si="31"/>
        <v>0</v>
      </c>
      <c r="S127" s="8">
        <f t="shared" si="23"/>
        <v>0</v>
      </c>
      <c r="T127" s="8">
        <f t="shared" si="24"/>
        <v>0</v>
      </c>
      <c r="U127" s="8">
        <f t="shared" si="27"/>
        <v>1</v>
      </c>
      <c r="V127" s="8" t="str">
        <f t="shared" si="25"/>
        <v/>
      </c>
      <c r="W127" s="8" t="str">
        <f t="shared" si="26"/>
        <v/>
      </c>
    </row>
    <row r="128" spans="2:23" ht="15" customHeight="1" x14ac:dyDescent="0.25">
      <c r="B128" s="76" t="str">
        <f t="shared" si="21"/>
        <v>!!!</v>
      </c>
      <c r="C128" s="303" t="str">
        <f>IF(LEN($E128)&gt;0,VLOOKUP(TEXT($E128,0),'Angaben Stationen'!$E$14:$V$213,17,0),"")</f>
        <v/>
      </c>
      <c r="D128" s="237" t="str">
        <f>IF(LEN($E128)&gt;0,VLOOKUP(TEXT($E128,0),'Angaben Stationen'!$E$14:$V$213,18,0),"")</f>
        <v/>
      </c>
      <c r="E128" s="345"/>
      <c r="F128" s="238"/>
      <c r="G128" s="239"/>
      <c r="H128" s="331"/>
      <c r="I128" s="158"/>
      <c r="N128" s="8">
        <f t="shared" si="22"/>
        <v>0</v>
      </c>
      <c r="O128" s="8">
        <f t="shared" si="28"/>
        <v>0</v>
      </c>
      <c r="P128" s="8">
        <f t="shared" si="29"/>
        <v>0</v>
      </c>
      <c r="Q128" s="8">
        <f t="shared" si="30"/>
        <v>0</v>
      </c>
      <c r="R128" s="8">
        <f t="shared" si="31"/>
        <v>0</v>
      </c>
      <c r="S128" s="8">
        <f t="shared" si="23"/>
        <v>0</v>
      </c>
      <c r="T128" s="8">
        <f t="shared" si="24"/>
        <v>0</v>
      </c>
      <c r="U128" s="8">
        <f t="shared" si="27"/>
        <v>1</v>
      </c>
      <c r="V128" s="8" t="str">
        <f t="shared" si="25"/>
        <v/>
      </c>
      <c r="W128" s="8" t="str">
        <f t="shared" si="26"/>
        <v/>
      </c>
    </row>
    <row r="129" spans="2:23" ht="15" customHeight="1" x14ac:dyDescent="0.25">
      <c r="B129" s="76" t="str">
        <f t="shared" si="21"/>
        <v>!!!</v>
      </c>
      <c r="C129" s="303" t="str">
        <f>IF(LEN($E129)&gt;0,VLOOKUP(TEXT($E129,0),'Angaben Stationen'!$E$14:$V$213,17,0),"")</f>
        <v/>
      </c>
      <c r="D129" s="237" t="str">
        <f>IF(LEN($E129)&gt;0,VLOOKUP(TEXT($E129,0),'Angaben Stationen'!$E$14:$V$213,18,0),"")</f>
        <v/>
      </c>
      <c r="E129" s="345"/>
      <c r="F129" s="238"/>
      <c r="G129" s="239"/>
      <c r="H129" s="331"/>
      <c r="I129" s="158"/>
      <c r="N129" s="8">
        <f t="shared" si="22"/>
        <v>0</v>
      </c>
      <c r="O129" s="8">
        <f t="shared" si="28"/>
        <v>0</v>
      </c>
      <c r="P129" s="8">
        <f t="shared" si="29"/>
        <v>0</v>
      </c>
      <c r="Q129" s="8">
        <f t="shared" si="30"/>
        <v>0</v>
      </c>
      <c r="R129" s="8">
        <f t="shared" si="31"/>
        <v>0</v>
      </c>
      <c r="S129" s="8">
        <f t="shared" si="23"/>
        <v>0</v>
      </c>
      <c r="T129" s="8">
        <f t="shared" si="24"/>
        <v>0</v>
      </c>
      <c r="U129" s="8">
        <f t="shared" si="27"/>
        <v>1</v>
      </c>
      <c r="V129" s="8" t="str">
        <f t="shared" si="25"/>
        <v/>
      </c>
      <c r="W129" s="8" t="str">
        <f t="shared" si="26"/>
        <v/>
      </c>
    </row>
    <row r="130" spans="2:23" ht="15" customHeight="1" x14ac:dyDescent="0.25">
      <c r="B130" s="76" t="str">
        <f t="shared" si="21"/>
        <v>!!!</v>
      </c>
      <c r="C130" s="303" t="str">
        <f>IF(LEN($E130)&gt;0,VLOOKUP(TEXT($E130,0),'Angaben Stationen'!$E$14:$V$213,17,0),"")</f>
        <v/>
      </c>
      <c r="D130" s="237" t="str">
        <f>IF(LEN($E130)&gt;0,VLOOKUP(TEXT($E130,0),'Angaben Stationen'!$E$14:$V$213,18,0),"")</f>
        <v/>
      </c>
      <c r="E130" s="345"/>
      <c r="F130" s="238"/>
      <c r="G130" s="239"/>
      <c r="H130" s="331"/>
      <c r="I130" s="158"/>
      <c r="N130" s="8">
        <f t="shared" si="22"/>
        <v>0</v>
      </c>
      <c r="O130" s="8">
        <f t="shared" si="28"/>
        <v>0</v>
      </c>
      <c r="P130" s="8">
        <f t="shared" si="29"/>
        <v>0</v>
      </c>
      <c r="Q130" s="8">
        <f t="shared" si="30"/>
        <v>0</v>
      </c>
      <c r="R130" s="8">
        <f t="shared" si="31"/>
        <v>0</v>
      </c>
      <c r="S130" s="8">
        <f t="shared" si="23"/>
        <v>0</v>
      </c>
      <c r="T130" s="8">
        <f t="shared" si="24"/>
        <v>0</v>
      </c>
      <c r="U130" s="8">
        <f t="shared" si="27"/>
        <v>1</v>
      </c>
      <c r="V130" s="8" t="str">
        <f t="shared" si="25"/>
        <v/>
      </c>
      <c r="W130" s="8" t="str">
        <f t="shared" si="26"/>
        <v/>
      </c>
    </row>
    <row r="131" spans="2:23" ht="15" customHeight="1" x14ac:dyDescent="0.25">
      <c r="B131" s="76" t="str">
        <f t="shared" si="21"/>
        <v>!!!</v>
      </c>
      <c r="C131" s="303" t="str">
        <f>IF(LEN($E131)&gt;0,VLOOKUP(TEXT($E131,0),'Angaben Stationen'!$E$14:$V$213,17,0),"")</f>
        <v/>
      </c>
      <c r="D131" s="237" t="str">
        <f>IF(LEN($E131)&gt;0,VLOOKUP(TEXT($E131,0),'Angaben Stationen'!$E$14:$V$213,18,0),"")</f>
        <v/>
      </c>
      <c r="E131" s="345"/>
      <c r="F131" s="238"/>
      <c r="G131" s="239"/>
      <c r="H131" s="331"/>
      <c r="I131" s="158"/>
      <c r="N131" s="8">
        <f t="shared" si="22"/>
        <v>0</v>
      </c>
      <c r="O131" s="8">
        <f t="shared" si="28"/>
        <v>0</v>
      </c>
      <c r="P131" s="8">
        <f t="shared" si="29"/>
        <v>0</v>
      </c>
      <c r="Q131" s="8">
        <f t="shared" si="30"/>
        <v>0</v>
      </c>
      <c r="R131" s="8">
        <f t="shared" si="31"/>
        <v>0</v>
      </c>
      <c r="S131" s="8">
        <f t="shared" si="23"/>
        <v>0</v>
      </c>
      <c r="T131" s="8">
        <f t="shared" si="24"/>
        <v>0</v>
      </c>
      <c r="U131" s="8">
        <f t="shared" si="27"/>
        <v>1</v>
      </c>
      <c r="V131" s="8" t="str">
        <f t="shared" si="25"/>
        <v/>
      </c>
      <c r="W131" s="8" t="str">
        <f t="shared" si="26"/>
        <v/>
      </c>
    </row>
    <row r="132" spans="2:23" ht="15" customHeight="1" x14ac:dyDescent="0.25">
      <c r="B132" s="76" t="str">
        <f t="shared" si="21"/>
        <v>!!!</v>
      </c>
      <c r="C132" s="303" t="str">
        <f>IF(LEN($E132)&gt;0,VLOOKUP(TEXT($E132,0),'Angaben Stationen'!$E$14:$V$213,17,0),"")</f>
        <v/>
      </c>
      <c r="D132" s="237" t="str">
        <f>IF(LEN($E132)&gt;0,VLOOKUP(TEXT($E132,0),'Angaben Stationen'!$E$14:$V$213,18,0),"")</f>
        <v/>
      </c>
      <c r="E132" s="345"/>
      <c r="F132" s="238"/>
      <c r="G132" s="239"/>
      <c r="H132" s="331"/>
      <c r="I132" s="158"/>
      <c r="N132" s="8">
        <f t="shared" si="22"/>
        <v>0</v>
      </c>
      <c r="O132" s="8">
        <f t="shared" si="28"/>
        <v>0</v>
      </c>
      <c r="P132" s="8">
        <f t="shared" si="29"/>
        <v>0</v>
      </c>
      <c r="Q132" s="8">
        <f t="shared" si="30"/>
        <v>0</v>
      </c>
      <c r="R132" s="8">
        <f t="shared" si="31"/>
        <v>0</v>
      </c>
      <c r="S132" s="8">
        <f t="shared" si="23"/>
        <v>0</v>
      </c>
      <c r="T132" s="8">
        <f t="shared" si="24"/>
        <v>0</v>
      </c>
      <c r="U132" s="8">
        <f t="shared" si="27"/>
        <v>1</v>
      </c>
      <c r="V132" s="8" t="str">
        <f t="shared" si="25"/>
        <v/>
      </c>
      <c r="W132" s="8" t="str">
        <f t="shared" si="26"/>
        <v/>
      </c>
    </row>
    <row r="133" spans="2:23" ht="15" customHeight="1" x14ac:dyDescent="0.25">
      <c r="B133" s="76" t="str">
        <f t="shared" si="21"/>
        <v>!!!</v>
      </c>
      <c r="C133" s="303" t="str">
        <f>IF(LEN($E133)&gt;0,VLOOKUP(TEXT($E133,0),'Angaben Stationen'!$E$14:$V$213,17,0),"")</f>
        <v/>
      </c>
      <c r="D133" s="237" t="str">
        <f>IF(LEN($E133)&gt;0,VLOOKUP(TEXT($E133,0),'Angaben Stationen'!$E$14:$V$213,18,0),"")</f>
        <v/>
      </c>
      <c r="E133" s="345"/>
      <c r="F133" s="238"/>
      <c r="G133" s="239"/>
      <c r="H133" s="331"/>
      <c r="I133" s="158"/>
      <c r="N133" s="8">
        <f t="shared" si="22"/>
        <v>0</v>
      </c>
      <c r="O133" s="8">
        <f t="shared" si="28"/>
        <v>0</v>
      </c>
      <c r="P133" s="8">
        <f t="shared" si="29"/>
        <v>0</v>
      </c>
      <c r="Q133" s="8">
        <f t="shared" si="30"/>
        <v>0</v>
      </c>
      <c r="R133" s="8">
        <f t="shared" si="31"/>
        <v>0</v>
      </c>
      <c r="S133" s="8">
        <f t="shared" si="23"/>
        <v>0</v>
      </c>
      <c r="T133" s="8">
        <f t="shared" si="24"/>
        <v>0</v>
      </c>
      <c r="U133" s="8">
        <f t="shared" si="27"/>
        <v>1</v>
      </c>
      <c r="V133" s="8" t="str">
        <f t="shared" si="25"/>
        <v/>
      </c>
      <c r="W133" s="8" t="str">
        <f t="shared" si="26"/>
        <v/>
      </c>
    </row>
    <row r="134" spans="2:23" ht="15" customHeight="1" x14ac:dyDescent="0.25">
      <c r="B134" s="76" t="str">
        <f t="shared" si="21"/>
        <v>!!!</v>
      </c>
      <c r="C134" s="303" t="str">
        <f>IF(LEN($E134)&gt;0,VLOOKUP(TEXT($E134,0),'Angaben Stationen'!$E$14:$V$213,17,0),"")</f>
        <v/>
      </c>
      <c r="D134" s="237" t="str">
        <f>IF(LEN($E134)&gt;0,VLOOKUP(TEXT($E134,0),'Angaben Stationen'!$E$14:$V$213,18,0),"")</f>
        <v/>
      </c>
      <c r="E134" s="345"/>
      <c r="F134" s="238"/>
      <c r="G134" s="239"/>
      <c r="H134" s="331"/>
      <c r="I134" s="158"/>
      <c r="N134" s="8">
        <f t="shared" si="22"/>
        <v>0</v>
      </c>
      <c r="O134" s="8">
        <f t="shared" si="28"/>
        <v>0</v>
      </c>
      <c r="P134" s="8">
        <f t="shared" si="29"/>
        <v>0</v>
      </c>
      <c r="Q134" s="8">
        <f t="shared" si="30"/>
        <v>0</v>
      </c>
      <c r="R134" s="8">
        <f t="shared" si="31"/>
        <v>0</v>
      </c>
      <c r="S134" s="8">
        <f t="shared" si="23"/>
        <v>0</v>
      </c>
      <c r="T134" s="8">
        <f t="shared" si="24"/>
        <v>0</v>
      </c>
      <c r="U134" s="8">
        <f t="shared" si="27"/>
        <v>1</v>
      </c>
      <c r="V134" s="8" t="str">
        <f t="shared" si="25"/>
        <v/>
      </c>
      <c r="W134" s="8" t="str">
        <f t="shared" si="26"/>
        <v/>
      </c>
    </row>
    <row r="135" spans="2:23" ht="15" customHeight="1" x14ac:dyDescent="0.25">
      <c r="B135" s="76" t="str">
        <f t="shared" si="21"/>
        <v>!!!</v>
      </c>
      <c r="C135" s="303" t="str">
        <f>IF(LEN($E135)&gt;0,VLOOKUP(TEXT($E135,0),'Angaben Stationen'!$E$14:$V$213,17,0),"")</f>
        <v/>
      </c>
      <c r="D135" s="237" t="str">
        <f>IF(LEN($E135)&gt;0,VLOOKUP(TEXT($E135,0),'Angaben Stationen'!$E$14:$V$213,18,0),"")</f>
        <v/>
      </c>
      <c r="E135" s="345"/>
      <c r="F135" s="238"/>
      <c r="G135" s="239"/>
      <c r="H135" s="331"/>
      <c r="I135" s="158"/>
      <c r="N135" s="8">
        <f t="shared" si="22"/>
        <v>0</v>
      </c>
      <c r="O135" s="8">
        <f t="shared" si="28"/>
        <v>0</v>
      </c>
      <c r="P135" s="8">
        <f t="shared" si="29"/>
        <v>0</v>
      </c>
      <c r="Q135" s="8">
        <f t="shared" si="30"/>
        <v>0</v>
      </c>
      <c r="R135" s="8">
        <f t="shared" si="31"/>
        <v>0</v>
      </c>
      <c r="S135" s="8">
        <f t="shared" si="23"/>
        <v>0</v>
      </c>
      <c r="T135" s="8">
        <f t="shared" si="24"/>
        <v>0</v>
      </c>
      <c r="U135" s="8">
        <f t="shared" si="27"/>
        <v>1</v>
      </c>
      <c r="V135" s="8" t="str">
        <f t="shared" si="25"/>
        <v/>
      </c>
      <c r="W135" s="8" t="str">
        <f t="shared" si="26"/>
        <v/>
      </c>
    </row>
    <row r="136" spans="2:23" ht="15" customHeight="1" x14ac:dyDescent="0.25">
      <c r="B136" s="76" t="str">
        <f t="shared" si="21"/>
        <v>!!!</v>
      </c>
      <c r="C136" s="303" t="str">
        <f>IF(LEN($E136)&gt;0,VLOOKUP(TEXT($E136,0),'Angaben Stationen'!$E$14:$V$213,17,0),"")</f>
        <v/>
      </c>
      <c r="D136" s="237" t="str">
        <f>IF(LEN($E136)&gt;0,VLOOKUP(TEXT($E136,0),'Angaben Stationen'!$E$14:$V$213,18,0),"")</f>
        <v/>
      </c>
      <c r="E136" s="345"/>
      <c r="F136" s="238"/>
      <c r="G136" s="239"/>
      <c r="H136" s="331"/>
      <c r="I136" s="158"/>
      <c r="N136" s="8">
        <f t="shared" si="22"/>
        <v>0</v>
      </c>
      <c r="O136" s="8">
        <f t="shared" si="28"/>
        <v>0</v>
      </c>
      <c r="P136" s="8">
        <f t="shared" si="29"/>
        <v>0</v>
      </c>
      <c r="Q136" s="8">
        <f t="shared" si="30"/>
        <v>0</v>
      </c>
      <c r="R136" s="8">
        <f t="shared" si="31"/>
        <v>0</v>
      </c>
      <c r="S136" s="8">
        <f t="shared" si="23"/>
        <v>0</v>
      </c>
      <c r="T136" s="8">
        <f t="shared" si="24"/>
        <v>0</v>
      </c>
      <c r="U136" s="8">
        <f t="shared" si="27"/>
        <v>1</v>
      </c>
      <c r="V136" s="8" t="str">
        <f t="shared" si="25"/>
        <v/>
      </c>
      <c r="W136" s="8" t="str">
        <f t="shared" si="26"/>
        <v/>
      </c>
    </row>
    <row r="137" spans="2:23" ht="15" customHeight="1" x14ac:dyDescent="0.25">
      <c r="B137" s="76" t="str">
        <f t="shared" si="21"/>
        <v>!!!</v>
      </c>
      <c r="C137" s="303" t="str">
        <f>IF(LEN($E137)&gt;0,VLOOKUP(TEXT($E137,0),'Angaben Stationen'!$E$14:$V$213,17,0),"")</f>
        <v/>
      </c>
      <c r="D137" s="237" t="str">
        <f>IF(LEN($E137)&gt;0,VLOOKUP(TEXT($E137,0),'Angaben Stationen'!$E$14:$V$213,18,0),"")</f>
        <v/>
      </c>
      <c r="E137" s="345"/>
      <c r="F137" s="238"/>
      <c r="G137" s="239"/>
      <c r="H137" s="331"/>
      <c r="I137" s="158"/>
      <c r="N137" s="8">
        <f t="shared" si="22"/>
        <v>0</v>
      </c>
      <c r="O137" s="8">
        <f t="shared" si="28"/>
        <v>0</v>
      </c>
      <c r="P137" s="8">
        <f t="shared" si="29"/>
        <v>0</v>
      </c>
      <c r="Q137" s="8">
        <f t="shared" si="30"/>
        <v>0</v>
      </c>
      <c r="R137" s="8">
        <f t="shared" si="31"/>
        <v>0</v>
      </c>
      <c r="S137" s="8">
        <f t="shared" si="23"/>
        <v>0</v>
      </c>
      <c r="T137" s="8">
        <f t="shared" si="24"/>
        <v>0</v>
      </c>
      <c r="U137" s="8">
        <f t="shared" si="27"/>
        <v>1</v>
      </c>
      <c r="V137" s="8" t="str">
        <f t="shared" si="25"/>
        <v/>
      </c>
      <c r="W137" s="8" t="str">
        <f t="shared" si="26"/>
        <v/>
      </c>
    </row>
    <row r="138" spans="2:23" ht="15" customHeight="1" x14ac:dyDescent="0.25">
      <c r="B138" s="76" t="str">
        <f t="shared" si="21"/>
        <v>!!!</v>
      </c>
      <c r="C138" s="303" t="str">
        <f>IF(LEN($E138)&gt;0,VLOOKUP(TEXT($E138,0),'Angaben Stationen'!$E$14:$V$213,17,0),"")</f>
        <v/>
      </c>
      <c r="D138" s="237" t="str">
        <f>IF(LEN($E138)&gt;0,VLOOKUP(TEXT($E138,0),'Angaben Stationen'!$E$14:$V$213,18,0),"")</f>
        <v/>
      </c>
      <c r="E138" s="345"/>
      <c r="F138" s="238"/>
      <c r="G138" s="239"/>
      <c r="H138" s="331"/>
      <c r="I138" s="158"/>
      <c r="N138" s="8">
        <f t="shared" si="22"/>
        <v>0</v>
      </c>
      <c r="O138" s="8">
        <f t="shared" si="28"/>
        <v>0</v>
      </c>
      <c r="P138" s="8">
        <f t="shared" si="29"/>
        <v>0</v>
      </c>
      <c r="Q138" s="8">
        <f t="shared" si="30"/>
        <v>0</v>
      </c>
      <c r="R138" s="8">
        <f t="shared" si="31"/>
        <v>0</v>
      </c>
      <c r="S138" s="8">
        <f t="shared" si="23"/>
        <v>0</v>
      </c>
      <c r="T138" s="8">
        <f t="shared" si="24"/>
        <v>0</v>
      </c>
      <c r="U138" s="8">
        <f t="shared" si="27"/>
        <v>1</v>
      </c>
      <c r="V138" s="8" t="str">
        <f t="shared" si="25"/>
        <v/>
      </c>
      <c r="W138" s="8" t="str">
        <f t="shared" si="26"/>
        <v/>
      </c>
    </row>
    <row r="139" spans="2:23" ht="15" customHeight="1" x14ac:dyDescent="0.25">
      <c r="B139" s="76" t="str">
        <f t="shared" si="21"/>
        <v>!!!</v>
      </c>
      <c r="C139" s="303" t="str">
        <f>IF(LEN($E139)&gt;0,VLOOKUP(TEXT($E139,0),'Angaben Stationen'!$E$14:$V$213,17,0),"")</f>
        <v/>
      </c>
      <c r="D139" s="237" t="str">
        <f>IF(LEN($E139)&gt;0,VLOOKUP(TEXT($E139,0),'Angaben Stationen'!$E$14:$V$213,18,0),"")</f>
        <v/>
      </c>
      <c r="E139" s="345"/>
      <c r="F139" s="238"/>
      <c r="G139" s="239"/>
      <c r="H139" s="331"/>
      <c r="I139" s="158"/>
      <c r="N139" s="8">
        <f t="shared" si="22"/>
        <v>0</v>
      </c>
      <c r="O139" s="8">
        <f t="shared" si="28"/>
        <v>0</v>
      </c>
      <c r="P139" s="8">
        <f t="shared" si="29"/>
        <v>0</v>
      </c>
      <c r="Q139" s="8">
        <f t="shared" si="30"/>
        <v>0</v>
      </c>
      <c r="R139" s="8">
        <f t="shared" si="31"/>
        <v>0</v>
      </c>
      <c r="S139" s="8">
        <f t="shared" si="23"/>
        <v>0</v>
      </c>
      <c r="T139" s="8">
        <f t="shared" si="24"/>
        <v>0</v>
      </c>
      <c r="U139" s="8">
        <f t="shared" si="27"/>
        <v>1</v>
      </c>
      <c r="V139" s="8" t="str">
        <f t="shared" si="25"/>
        <v/>
      </c>
      <c r="W139" s="8" t="str">
        <f t="shared" si="26"/>
        <v/>
      </c>
    </row>
    <row r="140" spans="2:23" ht="15" customHeight="1" x14ac:dyDescent="0.25">
      <c r="B140" s="76" t="str">
        <f t="shared" si="21"/>
        <v>!!!</v>
      </c>
      <c r="C140" s="303" t="str">
        <f>IF(LEN($E140)&gt;0,VLOOKUP(TEXT($E140,0),'Angaben Stationen'!$E$14:$V$213,17,0),"")</f>
        <v/>
      </c>
      <c r="D140" s="237" t="str">
        <f>IF(LEN($E140)&gt;0,VLOOKUP(TEXT($E140,0),'Angaben Stationen'!$E$14:$V$213,18,0),"")</f>
        <v/>
      </c>
      <c r="E140" s="345"/>
      <c r="F140" s="238"/>
      <c r="G140" s="239"/>
      <c r="H140" s="331"/>
      <c r="I140" s="158"/>
      <c r="N140" s="8">
        <f t="shared" si="22"/>
        <v>0</v>
      </c>
      <c r="O140" s="8">
        <f t="shared" si="28"/>
        <v>0</v>
      </c>
      <c r="P140" s="8">
        <f t="shared" si="29"/>
        <v>0</v>
      </c>
      <c r="Q140" s="8">
        <f t="shared" si="30"/>
        <v>0</v>
      </c>
      <c r="R140" s="8">
        <f t="shared" si="31"/>
        <v>0</v>
      </c>
      <c r="S140" s="8">
        <f t="shared" si="23"/>
        <v>0</v>
      </c>
      <c r="T140" s="8">
        <f t="shared" si="24"/>
        <v>0</v>
      </c>
      <c r="U140" s="8">
        <f t="shared" si="27"/>
        <v>1</v>
      </c>
      <c r="V140" s="8" t="str">
        <f t="shared" si="25"/>
        <v/>
      </c>
      <c r="W140" s="8" t="str">
        <f t="shared" si="26"/>
        <v/>
      </c>
    </row>
    <row r="141" spans="2:23" ht="15" customHeight="1" x14ac:dyDescent="0.25">
      <c r="B141" s="76" t="str">
        <f t="shared" si="21"/>
        <v>!!!</v>
      </c>
      <c r="C141" s="303" t="str">
        <f>IF(LEN($E141)&gt;0,VLOOKUP(TEXT($E141,0),'Angaben Stationen'!$E$14:$V$213,17,0),"")</f>
        <v/>
      </c>
      <c r="D141" s="237" t="str">
        <f>IF(LEN($E141)&gt;0,VLOOKUP(TEXT($E141,0),'Angaben Stationen'!$E$14:$V$213,18,0),"")</f>
        <v/>
      </c>
      <c r="E141" s="345"/>
      <c r="F141" s="238"/>
      <c r="G141" s="239"/>
      <c r="H141" s="331"/>
      <c r="I141" s="158"/>
      <c r="N141" s="8">
        <f t="shared" si="22"/>
        <v>0</v>
      </c>
      <c r="O141" s="8">
        <f t="shared" si="28"/>
        <v>0</v>
      </c>
      <c r="P141" s="8">
        <f t="shared" si="29"/>
        <v>0</v>
      </c>
      <c r="Q141" s="8">
        <f t="shared" si="30"/>
        <v>0</v>
      </c>
      <c r="R141" s="8">
        <f t="shared" si="31"/>
        <v>0</v>
      </c>
      <c r="S141" s="8">
        <f t="shared" si="23"/>
        <v>0</v>
      </c>
      <c r="T141" s="8">
        <f t="shared" si="24"/>
        <v>0</v>
      </c>
      <c r="U141" s="8">
        <f t="shared" si="27"/>
        <v>1</v>
      </c>
      <c r="V141" s="8" t="str">
        <f t="shared" si="25"/>
        <v/>
      </c>
      <c r="W141" s="8" t="str">
        <f t="shared" si="26"/>
        <v/>
      </c>
    </row>
    <row r="142" spans="2:23" ht="15" customHeight="1" x14ac:dyDescent="0.25">
      <c r="B142" s="76" t="str">
        <f t="shared" si="21"/>
        <v>!!!</v>
      </c>
      <c r="C142" s="303" t="str">
        <f>IF(LEN($E142)&gt;0,VLOOKUP(TEXT($E142,0),'Angaben Stationen'!$E$14:$V$213,17,0),"")</f>
        <v/>
      </c>
      <c r="D142" s="237" t="str">
        <f>IF(LEN($E142)&gt;0,VLOOKUP(TEXT($E142,0),'Angaben Stationen'!$E$14:$V$213,18,0),"")</f>
        <v/>
      </c>
      <c r="E142" s="345"/>
      <c r="F142" s="238"/>
      <c r="G142" s="239"/>
      <c r="H142" s="331"/>
      <c r="I142" s="158"/>
      <c r="N142" s="8">
        <f t="shared" si="22"/>
        <v>0</v>
      </c>
      <c r="O142" s="8">
        <f t="shared" si="28"/>
        <v>0</v>
      </c>
      <c r="P142" s="8">
        <f t="shared" si="29"/>
        <v>0</v>
      </c>
      <c r="Q142" s="8">
        <f t="shared" si="30"/>
        <v>0</v>
      </c>
      <c r="R142" s="8">
        <f t="shared" si="31"/>
        <v>0</v>
      </c>
      <c r="S142" s="8">
        <f t="shared" si="23"/>
        <v>0</v>
      </c>
      <c r="T142" s="8">
        <f t="shared" si="24"/>
        <v>0</v>
      </c>
      <c r="U142" s="8">
        <f t="shared" si="27"/>
        <v>1</v>
      </c>
      <c r="V142" s="8" t="str">
        <f t="shared" si="25"/>
        <v/>
      </c>
      <c r="W142" s="8" t="str">
        <f t="shared" si="26"/>
        <v/>
      </c>
    </row>
    <row r="143" spans="2:23" ht="15" customHeight="1" x14ac:dyDescent="0.25">
      <c r="B143" s="76" t="str">
        <f t="shared" si="21"/>
        <v>!!!</v>
      </c>
      <c r="C143" s="303" t="str">
        <f>IF(LEN($E143)&gt;0,VLOOKUP(TEXT($E143,0),'Angaben Stationen'!$E$14:$V$213,17,0),"")</f>
        <v/>
      </c>
      <c r="D143" s="237" t="str">
        <f>IF(LEN($E143)&gt;0,VLOOKUP(TEXT($E143,0),'Angaben Stationen'!$E$14:$V$213,18,0),"")</f>
        <v/>
      </c>
      <c r="E143" s="345"/>
      <c r="F143" s="238"/>
      <c r="G143" s="239"/>
      <c r="H143" s="331"/>
      <c r="I143" s="158"/>
      <c r="N143" s="8">
        <f t="shared" si="22"/>
        <v>0</v>
      </c>
      <c r="O143" s="8">
        <f t="shared" si="28"/>
        <v>0</v>
      </c>
      <c r="P143" s="8">
        <f t="shared" si="29"/>
        <v>0</v>
      </c>
      <c r="Q143" s="8">
        <f t="shared" si="30"/>
        <v>0</v>
      </c>
      <c r="R143" s="8">
        <f t="shared" si="31"/>
        <v>0</v>
      </c>
      <c r="S143" s="8">
        <f t="shared" si="23"/>
        <v>0</v>
      </c>
      <c r="T143" s="8">
        <f t="shared" si="24"/>
        <v>0</v>
      </c>
      <c r="U143" s="8">
        <f t="shared" si="27"/>
        <v>1</v>
      </c>
      <c r="V143" s="8" t="str">
        <f t="shared" si="25"/>
        <v/>
      </c>
      <c r="W143" s="8" t="str">
        <f t="shared" si="26"/>
        <v/>
      </c>
    </row>
    <row r="144" spans="2:23" ht="15" customHeight="1" x14ac:dyDescent="0.25">
      <c r="B144" s="76" t="str">
        <f t="shared" si="21"/>
        <v>!!!</v>
      </c>
      <c r="C144" s="303" t="str">
        <f>IF(LEN($E144)&gt;0,VLOOKUP(TEXT($E144,0),'Angaben Stationen'!$E$14:$V$213,17,0),"")</f>
        <v/>
      </c>
      <c r="D144" s="237" t="str">
        <f>IF(LEN($E144)&gt;0,VLOOKUP(TEXT($E144,0),'Angaben Stationen'!$E$14:$V$213,18,0),"")</f>
        <v/>
      </c>
      <c r="E144" s="345"/>
      <c r="F144" s="238"/>
      <c r="G144" s="239"/>
      <c r="H144" s="331"/>
      <c r="I144" s="158"/>
      <c r="N144" s="8">
        <f t="shared" si="22"/>
        <v>0</v>
      </c>
      <c r="O144" s="8">
        <f t="shared" ref="O144:O175" si="32">IF(LEN(C144)&gt;0,1,0)</f>
        <v>0</v>
      </c>
      <c r="P144" s="8">
        <f t="shared" ref="P144:P175" si="33">IF(LEN(D144)&gt;0,1,0)</f>
        <v>0</v>
      </c>
      <c r="Q144" s="8">
        <f t="shared" ref="Q144:Q175" si="34">IF(LEN(E144)&gt;0,1,0)</f>
        <v>0</v>
      </c>
      <c r="R144" s="8">
        <f t="shared" ref="R144:R175" si="35">IF(LEN(F144)&gt;0,1,0)</f>
        <v>0</v>
      </c>
      <c r="S144" s="8">
        <f t="shared" si="23"/>
        <v>0</v>
      </c>
      <c r="T144" s="8">
        <f t="shared" si="24"/>
        <v>0</v>
      </c>
      <c r="U144" s="8">
        <f t="shared" si="27"/>
        <v>1</v>
      </c>
      <c r="V144" s="8" t="str">
        <f t="shared" si="25"/>
        <v/>
      </c>
      <c r="W144" s="8" t="str">
        <f t="shared" si="26"/>
        <v/>
      </c>
    </row>
    <row r="145" spans="2:23" ht="15" customHeight="1" x14ac:dyDescent="0.25">
      <c r="B145" s="76" t="str">
        <f t="shared" ref="B145:B208" si="36">IF(SUM(O145:S145)&lt;5,"!!!","")</f>
        <v>!!!</v>
      </c>
      <c r="C145" s="303" t="str">
        <f>IF(LEN($E145)&gt;0,VLOOKUP(TEXT($E145,0),'Angaben Stationen'!$E$14:$V$213,17,0),"")</f>
        <v/>
      </c>
      <c r="D145" s="237" t="str">
        <f>IF(LEN($E145)&gt;0,VLOOKUP(TEXT($E145,0),'Angaben Stationen'!$E$14:$V$213,18,0),"")</f>
        <v/>
      </c>
      <c r="E145" s="345"/>
      <c r="F145" s="238"/>
      <c r="G145" s="239"/>
      <c r="H145" s="331"/>
      <c r="I145" s="158"/>
      <c r="N145" s="8">
        <f t="shared" ref="N145:N208" si="37">IF(LEN(B145)&gt;0,0,1)</f>
        <v>0</v>
      </c>
      <c r="O145" s="8">
        <f t="shared" si="32"/>
        <v>0</v>
      </c>
      <c r="P145" s="8">
        <f t="shared" si="33"/>
        <v>0</v>
      </c>
      <c r="Q145" s="8">
        <f t="shared" si="34"/>
        <v>0</v>
      </c>
      <c r="R145" s="8">
        <f t="shared" si="35"/>
        <v>0</v>
      </c>
      <c r="S145" s="8">
        <f t="shared" ref="S145:S208" si="38">IF(LEN(G145)&gt;0,1,0)</f>
        <v>0</v>
      </c>
      <c r="T145" s="8">
        <f t="shared" ref="T145:T208" si="39">IF(LEN(H145)&gt;0,1,0)</f>
        <v>0</v>
      </c>
      <c r="U145" s="8">
        <f t="shared" si="27"/>
        <v>1</v>
      </c>
      <c r="V145" s="8" t="str">
        <f t="shared" ref="V145:V208" si="40">IF(LEN(E145)&gt;0,"Typ","")</f>
        <v/>
      </c>
      <c r="W145" s="8" t="str">
        <f t="shared" ref="W145:W208" si="41">IF(LEN(E145)&gt;0,"Schwerpunkt","")</f>
        <v/>
      </c>
    </row>
    <row r="146" spans="2:23" ht="15" customHeight="1" x14ac:dyDescent="0.25">
      <c r="B146" s="76" t="str">
        <f t="shared" si="36"/>
        <v>!!!</v>
      </c>
      <c r="C146" s="303" t="str">
        <f>IF(LEN($E146)&gt;0,VLOOKUP(TEXT($E146,0),'Angaben Stationen'!$E$14:$V$213,17,0),"")</f>
        <v/>
      </c>
      <c r="D146" s="237" t="str">
        <f>IF(LEN($E146)&gt;0,VLOOKUP(TEXT($E146,0),'Angaben Stationen'!$E$14:$V$213,18,0),"")</f>
        <v/>
      </c>
      <c r="E146" s="345"/>
      <c r="F146" s="238"/>
      <c r="G146" s="239"/>
      <c r="H146" s="331"/>
      <c r="I146" s="158"/>
      <c r="N146" s="8">
        <f t="shared" si="37"/>
        <v>0</v>
      </c>
      <c r="O146" s="8">
        <f t="shared" si="32"/>
        <v>0</v>
      </c>
      <c r="P146" s="8">
        <f t="shared" si="33"/>
        <v>0</v>
      </c>
      <c r="Q146" s="8">
        <f t="shared" si="34"/>
        <v>0</v>
      </c>
      <c r="R146" s="8">
        <f t="shared" si="35"/>
        <v>0</v>
      </c>
      <c r="S146" s="8">
        <f t="shared" si="38"/>
        <v>0</v>
      </c>
      <c r="T146" s="8">
        <f t="shared" si="39"/>
        <v>0</v>
      </c>
      <c r="U146" s="8">
        <f t="shared" si="27"/>
        <v>1</v>
      </c>
      <c r="V146" s="8" t="str">
        <f t="shared" si="40"/>
        <v/>
      </c>
      <c r="W146" s="8" t="str">
        <f t="shared" si="41"/>
        <v/>
      </c>
    </row>
    <row r="147" spans="2:23" ht="15" customHeight="1" x14ac:dyDescent="0.25">
      <c r="B147" s="76" t="str">
        <f t="shared" si="36"/>
        <v>!!!</v>
      </c>
      <c r="C147" s="303" t="str">
        <f>IF(LEN($E147)&gt;0,VLOOKUP(TEXT($E147,0),'Angaben Stationen'!$E$14:$V$213,17,0),"")</f>
        <v/>
      </c>
      <c r="D147" s="237" t="str">
        <f>IF(LEN($E147)&gt;0,VLOOKUP(TEXT($E147,0),'Angaben Stationen'!$E$14:$V$213,18,0),"")</f>
        <v/>
      </c>
      <c r="E147" s="345"/>
      <c r="F147" s="238"/>
      <c r="G147" s="239"/>
      <c r="H147" s="331"/>
      <c r="I147" s="158"/>
      <c r="N147" s="8">
        <f t="shared" si="37"/>
        <v>0</v>
      </c>
      <c r="O147" s="8">
        <f t="shared" si="32"/>
        <v>0</v>
      </c>
      <c r="P147" s="8">
        <f t="shared" si="33"/>
        <v>0</v>
      </c>
      <c r="Q147" s="8">
        <f t="shared" si="34"/>
        <v>0</v>
      </c>
      <c r="R147" s="8">
        <f t="shared" si="35"/>
        <v>0</v>
      </c>
      <c r="S147" s="8">
        <f t="shared" si="38"/>
        <v>0</v>
      </c>
      <c r="T147" s="8">
        <f t="shared" si="39"/>
        <v>0</v>
      </c>
      <c r="U147" s="8">
        <f t="shared" si="27"/>
        <v>1</v>
      </c>
      <c r="V147" s="8" t="str">
        <f t="shared" si="40"/>
        <v/>
      </c>
      <c r="W147" s="8" t="str">
        <f t="shared" si="41"/>
        <v/>
      </c>
    </row>
    <row r="148" spans="2:23" ht="15" customHeight="1" x14ac:dyDescent="0.25">
      <c r="B148" s="76" t="str">
        <f t="shared" si="36"/>
        <v>!!!</v>
      </c>
      <c r="C148" s="303" t="str">
        <f>IF(LEN($E148)&gt;0,VLOOKUP(TEXT($E148,0),'Angaben Stationen'!$E$14:$V$213,17,0),"")</f>
        <v/>
      </c>
      <c r="D148" s="237" t="str">
        <f>IF(LEN($E148)&gt;0,VLOOKUP(TEXT($E148,0),'Angaben Stationen'!$E$14:$V$213,18,0),"")</f>
        <v/>
      </c>
      <c r="E148" s="345"/>
      <c r="F148" s="238"/>
      <c r="G148" s="239"/>
      <c r="H148" s="331"/>
      <c r="I148" s="158"/>
      <c r="N148" s="8">
        <f t="shared" si="37"/>
        <v>0</v>
      </c>
      <c r="O148" s="8">
        <f t="shared" si="32"/>
        <v>0</v>
      </c>
      <c r="P148" s="8">
        <f t="shared" si="33"/>
        <v>0</v>
      </c>
      <c r="Q148" s="8">
        <f t="shared" si="34"/>
        <v>0</v>
      </c>
      <c r="R148" s="8">
        <f t="shared" si="35"/>
        <v>0</v>
      </c>
      <c r="S148" s="8">
        <f t="shared" si="38"/>
        <v>0</v>
      </c>
      <c r="T148" s="8">
        <f t="shared" si="39"/>
        <v>0</v>
      </c>
      <c r="U148" s="8">
        <f t="shared" si="27"/>
        <v>1</v>
      </c>
      <c r="V148" s="8" t="str">
        <f t="shared" si="40"/>
        <v/>
      </c>
      <c r="W148" s="8" t="str">
        <f t="shared" si="41"/>
        <v/>
      </c>
    </row>
    <row r="149" spans="2:23" ht="15" customHeight="1" x14ac:dyDescent="0.25">
      <c r="B149" s="76" t="str">
        <f t="shared" si="36"/>
        <v>!!!</v>
      </c>
      <c r="C149" s="303" t="str">
        <f>IF(LEN($E149)&gt;0,VLOOKUP(TEXT($E149,0),'Angaben Stationen'!$E$14:$V$213,17,0),"")</f>
        <v/>
      </c>
      <c r="D149" s="237" t="str">
        <f>IF(LEN($E149)&gt;0,VLOOKUP(TEXT($E149,0),'Angaben Stationen'!$E$14:$V$213,18,0),"")</f>
        <v/>
      </c>
      <c r="E149" s="345"/>
      <c r="F149" s="238"/>
      <c r="G149" s="239"/>
      <c r="H149" s="331"/>
      <c r="I149" s="158"/>
      <c r="N149" s="8">
        <f t="shared" si="37"/>
        <v>0</v>
      </c>
      <c r="O149" s="8">
        <f t="shared" si="32"/>
        <v>0</v>
      </c>
      <c r="P149" s="8">
        <f t="shared" si="33"/>
        <v>0</v>
      </c>
      <c r="Q149" s="8">
        <f t="shared" si="34"/>
        <v>0</v>
      </c>
      <c r="R149" s="8">
        <f t="shared" si="35"/>
        <v>0</v>
      </c>
      <c r="S149" s="8">
        <f t="shared" si="38"/>
        <v>0</v>
      </c>
      <c r="T149" s="8">
        <f t="shared" si="39"/>
        <v>0</v>
      </c>
      <c r="U149" s="8">
        <f t="shared" si="27"/>
        <v>1</v>
      </c>
      <c r="V149" s="8" t="str">
        <f t="shared" si="40"/>
        <v/>
      </c>
      <c r="W149" s="8" t="str">
        <f t="shared" si="41"/>
        <v/>
      </c>
    </row>
    <row r="150" spans="2:23" ht="15" customHeight="1" x14ac:dyDescent="0.25">
      <c r="B150" s="76" t="str">
        <f t="shared" si="36"/>
        <v>!!!</v>
      </c>
      <c r="C150" s="303" t="str">
        <f>IF(LEN($E150)&gt;0,VLOOKUP(TEXT($E150,0),'Angaben Stationen'!$E$14:$V$213,17,0),"")</f>
        <v/>
      </c>
      <c r="D150" s="237" t="str">
        <f>IF(LEN($E150)&gt;0,VLOOKUP(TEXT($E150,0),'Angaben Stationen'!$E$14:$V$213,18,0),"")</f>
        <v/>
      </c>
      <c r="E150" s="345"/>
      <c r="F150" s="238"/>
      <c r="G150" s="239"/>
      <c r="H150" s="331"/>
      <c r="I150" s="158"/>
      <c r="N150" s="8">
        <f t="shared" si="37"/>
        <v>0</v>
      </c>
      <c r="O150" s="8">
        <f t="shared" si="32"/>
        <v>0</v>
      </c>
      <c r="P150" s="8">
        <f t="shared" si="33"/>
        <v>0</v>
      </c>
      <c r="Q150" s="8">
        <f t="shared" si="34"/>
        <v>0</v>
      </c>
      <c r="R150" s="8">
        <f t="shared" si="35"/>
        <v>0</v>
      </c>
      <c r="S150" s="8">
        <f t="shared" si="38"/>
        <v>0</v>
      </c>
      <c r="T150" s="8">
        <f t="shared" si="39"/>
        <v>0</v>
      </c>
      <c r="U150" s="8">
        <f t="shared" si="27"/>
        <v>1</v>
      </c>
      <c r="V150" s="8" t="str">
        <f t="shared" si="40"/>
        <v/>
      </c>
      <c r="W150" s="8" t="str">
        <f t="shared" si="41"/>
        <v/>
      </c>
    </row>
    <row r="151" spans="2:23" ht="15" customHeight="1" x14ac:dyDescent="0.25">
      <c r="B151" s="76" t="str">
        <f t="shared" si="36"/>
        <v>!!!</v>
      </c>
      <c r="C151" s="303" t="str">
        <f>IF(LEN($E151)&gt;0,VLOOKUP(TEXT($E151,0),'Angaben Stationen'!$E$14:$V$213,17,0),"")</f>
        <v/>
      </c>
      <c r="D151" s="237" t="str">
        <f>IF(LEN($E151)&gt;0,VLOOKUP(TEXT($E151,0),'Angaben Stationen'!$E$14:$V$213,18,0),"")</f>
        <v/>
      </c>
      <c r="E151" s="345"/>
      <c r="F151" s="238"/>
      <c r="G151" s="239"/>
      <c r="H151" s="331"/>
      <c r="I151" s="158"/>
      <c r="N151" s="8">
        <f t="shared" si="37"/>
        <v>0</v>
      </c>
      <c r="O151" s="8">
        <f t="shared" si="32"/>
        <v>0</v>
      </c>
      <c r="P151" s="8">
        <f t="shared" si="33"/>
        <v>0</v>
      </c>
      <c r="Q151" s="8">
        <f t="shared" si="34"/>
        <v>0</v>
      </c>
      <c r="R151" s="8">
        <f t="shared" si="35"/>
        <v>0</v>
      </c>
      <c r="S151" s="8">
        <f t="shared" si="38"/>
        <v>0</v>
      </c>
      <c r="T151" s="8">
        <f t="shared" si="39"/>
        <v>0</v>
      </c>
      <c r="U151" s="8">
        <f t="shared" si="27"/>
        <v>1</v>
      </c>
      <c r="V151" s="8" t="str">
        <f t="shared" si="40"/>
        <v/>
      </c>
      <c r="W151" s="8" t="str">
        <f t="shared" si="41"/>
        <v/>
      </c>
    </row>
    <row r="152" spans="2:23" ht="15" customHeight="1" x14ac:dyDescent="0.25">
      <c r="B152" s="76" t="str">
        <f t="shared" si="36"/>
        <v>!!!</v>
      </c>
      <c r="C152" s="303" t="str">
        <f>IF(LEN($E152)&gt;0,VLOOKUP(TEXT($E152,0),'Angaben Stationen'!$E$14:$V$213,17,0),"")</f>
        <v/>
      </c>
      <c r="D152" s="237" t="str">
        <f>IF(LEN($E152)&gt;0,VLOOKUP(TEXT($E152,0),'Angaben Stationen'!$E$14:$V$213,18,0),"")</f>
        <v/>
      </c>
      <c r="E152" s="345"/>
      <c r="F152" s="238"/>
      <c r="G152" s="239"/>
      <c r="H152" s="331"/>
      <c r="I152" s="158"/>
      <c r="N152" s="8">
        <f t="shared" si="37"/>
        <v>0</v>
      </c>
      <c r="O152" s="8">
        <f t="shared" si="32"/>
        <v>0</v>
      </c>
      <c r="P152" s="8">
        <f t="shared" si="33"/>
        <v>0</v>
      </c>
      <c r="Q152" s="8">
        <f t="shared" si="34"/>
        <v>0</v>
      </c>
      <c r="R152" s="8">
        <f t="shared" si="35"/>
        <v>0</v>
      </c>
      <c r="S152" s="8">
        <f t="shared" si="38"/>
        <v>0</v>
      </c>
      <c r="T152" s="8">
        <f t="shared" si="39"/>
        <v>0</v>
      </c>
      <c r="U152" s="8">
        <f t="shared" si="27"/>
        <v>1</v>
      </c>
      <c r="V152" s="8" t="str">
        <f t="shared" si="40"/>
        <v/>
      </c>
      <c r="W152" s="8" t="str">
        <f t="shared" si="41"/>
        <v/>
      </c>
    </row>
    <row r="153" spans="2:23" ht="15" customHeight="1" x14ac:dyDescent="0.25">
      <c r="B153" s="76" t="str">
        <f t="shared" si="36"/>
        <v>!!!</v>
      </c>
      <c r="C153" s="303" t="str">
        <f>IF(LEN($E153)&gt;0,VLOOKUP(TEXT($E153,0),'Angaben Stationen'!$E$14:$V$213,17,0),"")</f>
        <v/>
      </c>
      <c r="D153" s="237" t="str">
        <f>IF(LEN($E153)&gt;0,VLOOKUP(TEXT($E153,0),'Angaben Stationen'!$E$14:$V$213,18,0),"")</f>
        <v/>
      </c>
      <c r="E153" s="345"/>
      <c r="F153" s="238"/>
      <c r="G153" s="239"/>
      <c r="H153" s="331"/>
      <c r="I153" s="158"/>
      <c r="N153" s="8">
        <f t="shared" si="37"/>
        <v>0</v>
      </c>
      <c r="O153" s="8">
        <f t="shared" si="32"/>
        <v>0</v>
      </c>
      <c r="P153" s="8">
        <f t="shared" si="33"/>
        <v>0</v>
      </c>
      <c r="Q153" s="8">
        <f t="shared" si="34"/>
        <v>0</v>
      </c>
      <c r="R153" s="8">
        <f t="shared" si="35"/>
        <v>0</v>
      </c>
      <c r="S153" s="8">
        <f t="shared" si="38"/>
        <v>0</v>
      </c>
      <c r="T153" s="8">
        <f t="shared" si="39"/>
        <v>0</v>
      </c>
      <c r="U153" s="8">
        <f t="shared" si="27"/>
        <v>1</v>
      </c>
      <c r="V153" s="8" t="str">
        <f t="shared" si="40"/>
        <v/>
      </c>
      <c r="W153" s="8" t="str">
        <f t="shared" si="41"/>
        <v/>
      </c>
    </row>
    <row r="154" spans="2:23" ht="15" customHeight="1" x14ac:dyDescent="0.25">
      <c r="B154" s="76" t="str">
        <f t="shared" si="36"/>
        <v>!!!</v>
      </c>
      <c r="C154" s="303" t="str">
        <f>IF(LEN($E154)&gt;0,VLOOKUP(TEXT($E154,0),'Angaben Stationen'!$E$14:$V$213,17,0),"")</f>
        <v/>
      </c>
      <c r="D154" s="237" t="str">
        <f>IF(LEN($E154)&gt;0,VLOOKUP(TEXT($E154,0),'Angaben Stationen'!$E$14:$V$213,18,0),"")</f>
        <v/>
      </c>
      <c r="E154" s="345"/>
      <c r="F154" s="238"/>
      <c r="G154" s="239"/>
      <c r="H154" s="331"/>
      <c r="I154" s="158"/>
      <c r="N154" s="8">
        <f t="shared" si="37"/>
        <v>0</v>
      </c>
      <c r="O154" s="8">
        <f t="shared" si="32"/>
        <v>0</v>
      </c>
      <c r="P154" s="8">
        <f t="shared" si="33"/>
        <v>0</v>
      </c>
      <c r="Q154" s="8">
        <f t="shared" si="34"/>
        <v>0</v>
      </c>
      <c r="R154" s="8">
        <f t="shared" si="35"/>
        <v>0</v>
      </c>
      <c r="S154" s="8">
        <f t="shared" si="38"/>
        <v>0</v>
      </c>
      <c r="T154" s="8">
        <f t="shared" si="39"/>
        <v>0</v>
      </c>
      <c r="U154" s="8">
        <f t="shared" si="27"/>
        <v>1</v>
      </c>
      <c r="V154" s="8" t="str">
        <f t="shared" si="40"/>
        <v/>
      </c>
      <c r="W154" s="8" t="str">
        <f t="shared" si="41"/>
        <v/>
      </c>
    </row>
    <row r="155" spans="2:23" ht="15" customHeight="1" x14ac:dyDescent="0.25">
      <c r="B155" s="76" t="str">
        <f t="shared" si="36"/>
        <v>!!!</v>
      </c>
      <c r="C155" s="303" t="str">
        <f>IF(LEN($E155)&gt;0,VLOOKUP(TEXT($E155,0),'Angaben Stationen'!$E$14:$V$213,17,0),"")</f>
        <v/>
      </c>
      <c r="D155" s="237" t="str">
        <f>IF(LEN($E155)&gt;0,VLOOKUP(TEXT($E155,0),'Angaben Stationen'!$E$14:$V$213,18,0),"")</f>
        <v/>
      </c>
      <c r="E155" s="345"/>
      <c r="F155" s="238"/>
      <c r="G155" s="239"/>
      <c r="H155" s="331"/>
      <c r="I155" s="158"/>
      <c r="N155" s="8">
        <f t="shared" si="37"/>
        <v>0</v>
      </c>
      <c r="O155" s="8">
        <f t="shared" si="32"/>
        <v>0</v>
      </c>
      <c r="P155" s="8">
        <f t="shared" si="33"/>
        <v>0</v>
      </c>
      <c r="Q155" s="8">
        <f t="shared" si="34"/>
        <v>0</v>
      </c>
      <c r="R155" s="8">
        <f t="shared" si="35"/>
        <v>0</v>
      </c>
      <c r="S155" s="8">
        <f t="shared" si="38"/>
        <v>0</v>
      </c>
      <c r="T155" s="8">
        <f t="shared" si="39"/>
        <v>0</v>
      </c>
      <c r="U155" s="8">
        <f t="shared" si="27"/>
        <v>1</v>
      </c>
      <c r="V155" s="8" t="str">
        <f t="shared" si="40"/>
        <v/>
      </c>
      <c r="W155" s="8" t="str">
        <f t="shared" si="41"/>
        <v/>
      </c>
    </row>
    <row r="156" spans="2:23" ht="15" customHeight="1" x14ac:dyDescent="0.25">
      <c r="B156" s="76" t="str">
        <f t="shared" si="36"/>
        <v>!!!</v>
      </c>
      <c r="C156" s="303" t="str">
        <f>IF(LEN($E156)&gt;0,VLOOKUP(TEXT($E156,0),'Angaben Stationen'!$E$14:$V$213,17,0),"")</f>
        <v/>
      </c>
      <c r="D156" s="237" t="str">
        <f>IF(LEN($E156)&gt;0,VLOOKUP(TEXT($E156,0),'Angaben Stationen'!$E$14:$V$213,18,0),"")</f>
        <v/>
      </c>
      <c r="E156" s="345"/>
      <c r="F156" s="238"/>
      <c r="G156" s="239"/>
      <c r="H156" s="331"/>
      <c r="I156" s="158"/>
      <c r="N156" s="8">
        <f t="shared" si="37"/>
        <v>0</v>
      </c>
      <c r="O156" s="8">
        <f t="shared" si="32"/>
        <v>0</v>
      </c>
      <c r="P156" s="8">
        <f t="shared" si="33"/>
        <v>0</v>
      </c>
      <c r="Q156" s="8">
        <f t="shared" si="34"/>
        <v>0</v>
      </c>
      <c r="R156" s="8">
        <f t="shared" si="35"/>
        <v>0</v>
      </c>
      <c r="S156" s="8">
        <f t="shared" si="38"/>
        <v>0</v>
      </c>
      <c r="T156" s="8">
        <f t="shared" si="39"/>
        <v>0</v>
      </c>
      <c r="U156" s="8">
        <f t="shared" si="27"/>
        <v>1</v>
      </c>
      <c r="V156" s="8" t="str">
        <f t="shared" si="40"/>
        <v/>
      </c>
      <c r="W156" s="8" t="str">
        <f t="shared" si="41"/>
        <v/>
      </c>
    </row>
    <row r="157" spans="2:23" ht="15" customHeight="1" x14ac:dyDescent="0.25">
      <c r="B157" s="76" t="str">
        <f t="shared" si="36"/>
        <v>!!!</v>
      </c>
      <c r="C157" s="303" t="str">
        <f>IF(LEN($E157)&gt;0,VLOOKUP(TEXT($E157,0),'Angaben Stationen'!$E$14:$V$213,17,0),"")</f>
        <v/>
      </c>
      <c r="D157" s="237" t="str">
        <f>IF(LEN($E157)&gt;0,VLOOKUP(TEXT($E157,0),'Angaben Stationen'!$E$14:$V$213,18,0),"")</f>
        <v/>
      </c>
      <c r="E157" s="345"/>
      <c r="F157" s="238"/>
      <c r="G157" s="239"/>
      <c r="H157" s="331"/>
      <c r="I157" s="158"/>
      <c r="N157" s="8">
        <f t="shared" si="37"/>
        <v>0</v>
      </c>
      <c r="O157" s="8">
        <f t="shared" si="32"/>
        <v>0</v>
      </c>
      <c r="P157" s="8">
        <f t="shared" si="33"/>
        <v>0</v>
      </c>
      <c r="Q157" s="8">
        <f t="shared" si="34"/>
        <v>0</v>
      </c>
      <c r="R157" s="8">
        <f t="shared" si="35"/>
        <v>0</v>
      </c>
      <c r="S157" s="8">
        <f t="shared" si="38"/>
        <v>0</v>
      </c>
      <c r="T157" s="8">
        <f t="shared" si="39"/>
        <v>0</v>
      </c>
      <c r="U157" s="8">
        <f t="shared" si="27"/>
        <v>1</v>
      </c>
      <c r="V157" s="8" t="str">
        <f t="shared" si="40"/>
        <v/>
      </c>
      <c r="W157" s="8" t="str">
        <f t="shared" si="41"/>
        <v/>
      </c>
    </row>
    <row r="158" spans="2:23" ht="15" customHeight="1" x14ac:dyDescent="0.25">
      <c r="B158" s="76" t="str">
        <f t="shared" si="36"/>
        <v>!!!</v>
      </c>
      <c r="C158" s="303" t="str">
        <f>IF(LEN($E158)&gt;0,VLOOKUP(TEXT($E158,0),'Angaben Stationen'!$E$14:$V$213,17,0),"")</f>
        <v/>
      </c>
      <c r="D158" s="237" t="str">
        <f>IF(LEN($E158)&gt;0,VLOOKUP(TEXT($E158,0),'Angaben Stationen'!$E$14:$V$213,18,0),"")</f>
        <v/>
      </c>
      <c r="E158" s="345"/>
      <c r="F158" s="238"/>
      <c r="G158" s="239"/>
      <c r="H158" s="331"/>
      <c r="I158" s="158"/>
      <c r="N158" s="8">
        <f t="shared" si="37"/>
        <v>0</v>
      </c>
      <c r="O158" s="8">
        <f t="shared" si="32"/>
        <v>0</v>
      </c>
      <c r="P158" s="8">
        <f t="shared" si="33"/>
        <v>0</v>
      </c>
      <c r="Q158" s="8">
        <f t="shared" si="34"/>
        <v>0</v>
      </c>
      <c r="R158" s="8">
        <f t="shared" si="35"/>
        <v>0</v>
      </c>
      <c r="S158" s="8">
        <f t="shared" si="38"/>
        <v>0</v>
      </c>
      <c r="T158" s="8">
        <f t="shared" si="39"/>
        <v>0</v>
      </c>
      <c r="U158" s="8">
        <f t="shared" si="27"/>
        <v>1</v>
      </c>
      <c r="V158" s="8" t="str">
        <f t="shared" si="40"/>
        <v/>
      </c>
      <c r="W158" s="8" t="str">
        <f t="shared" si="41"/>
        <v/>
      </c>
    </row>
    <row r="159" spans="2:23" ht="15" customHeight="1" x14ac:dyDescent="0.25">
      <c r="B159" s="76" t="str">
        <f t="shared" si="36"/>
        <v>!!!</v>
      </c>
      <c r="C159" s="303" t="str">
        <f>IF(LEN($E159)&gt;0,VLOOKUP(TEXT($E159,0),'Angaben Stationen'!$E$14:$V$213,17,0),"")</f>
        <v/>
      </c>
      <c r="D159" s="237" t="str">
        <f>IF(LEN($E159)&gt;0,VLOOKUP(TEXT($E159,0),'Angaben Stationen'!$E$14:$V$213,18,0),"")</f>
        <v/>
      </c>
      <c r="E159" s="345"/>
      <c r="F159" s="238"/>
      <c r="G159" s="239"/>
      <c r="H159" s="331"/>
      <c r="I159" s="158"/>
      <c r="N159" s="8">
        <f t="shared" si="37"/>
        <v>0</v>
      </c>
      <c r="O159" s="8">
        <f t="shared" si="32"/>
        <v>0</v>
      </c>
      <c r="P159" s="8">
        <f t="shared" si="33"/>
        <v>0</v>
      </c>
      <c r="Q159" s="8">
        <f t="shared" si="34"/>
        <v>0</v>
      </c>
      <c r="R159" s="8">
        <f t="shared" si="35"/>
        <v>0</v>
      </c>
      <c r="S159" s="8">
        <f t="shared" si="38"/>
        <v>0</v>
      </c>
      <c r="T159" s="8">
        <f t="shared" si="39"/>
        <v>0</v>
      </c>
      <c r="U159" s="8">
        <f t="shared" si="27"/>
        <v>1</v>
      </c>
      <c r="V159" s="8" t="str">
        <f t="shared" si="40"/>
        <v/>
      </c>
      <c r="W159" s="8" t="str">
        <f t="shared" si="41"/>
        <v/>
      </c>
    </row>
    <row r="160" spans="2:23" ht="15" customHeight="1" x14ac:dyDescent="0.25">
      <c r="B160" s="76" t="str">
        <f t="shared" si="36"/>
        <v>!!!</v>
      </c>
      <c r="C160" s="303" t="str">
        <f>IF(LEN($E160)&gt;0,VLOOKUP(TEXT($E160,0),'Angaben Stationen'!$E$14:$V$213,17,0),"")</f>
        <v/>
      </c>
      <c r="D160" s="237" t="str">
        <f>IF(LEN($E160)&gt;0,VLOOKUP(TEXT($E160,0),'Angaben Stationen'!$E$14:$V$213,18,0),"")</f>
        <v/>
      </c>
      <c r="E160" s="345"/>
      <c r="F160" s="238"/>
      <c r="G160" s="239"/>
      <c r="H160" s="331"/>
      <c r="I160" s="158"/>
      <c r="N160" s="8">
        <f t="shared" si="37"/>
        <v>0</v>
      </c>
      <c r="O160" s="8">
        <f t="shared" si="32"/>
        <v>0</v>
      </c>
      <c r="P160" s="8">
        <f t="shared" si="33"/>
        <v>0</v>
      </c>
      <c r="Q160" s="8">
        <f t="shared" si="34"/>
        <v>0</v>
      </c>
      <c r="R160" s="8">
        <f t="shared" si="35"/>
        <v>0</v>
      </c>
      <c r="S160" s="8">
        <f t="shared" si="38"/>
        <v>0</v>
      </c>
      <c r="T160" s="8">
        <f t="shared" si="39"/>
        <v>0</v>
      </c>
      <c r="U160" s="8">
        <f t="shared" ref="U160:U215" si="42">IF(LEN(J160)&gt;0,0,1)</f>
        <v>1</v>
      </c>
      <c r="V160" s="8" t="str">
        <f t="shared" si="40"/>
        <v/>
      </c>
      <c r="W160" s="8" t="str">
        <f t="shared" si="41"/>
        <v/>
      </c>
    </row>
    <row r="161" spans="2:23" ht="15" customHeight="1" x14ac:dyDescent="0.25">
      <c r="B161" s="76" t="str">
        <f t="shared" si="36"/>
        <v>!!!</v>
      </c>
      <c r="C161" s="303" t="str">
        <f>IF(LEN($E161)&gt;0,VLOOKUP(TEXT($E161,0),'Angaben Stationen'!$E$14:$V$213,17,0),"")</f>
        <v/>
      </c>
      <c r="D161" s="237" t="str">
        <f>IF(LEN($E161)&gt;0,VLOOKUP(TEXT($E161,0),'Angaben Stationen'!$E$14:$V$213,18,0),"")</f>
        <v/>
      </c>
      <c r="E161" s="345"/>
      <c r="F161" s="238"/>
      <c r="G161" s="239"/>
      <c r="H161" s="331"/>
      <c r="I161" s="158"/>
      <c r="N161" s="8">
        <f t="shared" si="37"/>
        <v>0</v>
      </c>
      <c r="O161" s="8">
        <f t="shared" si="32"/>
        <v>0</v>
      </c>
      <c r="P161" s="8">
        <f t="shared" si="33"/>
        <v>0</v>
      </c>
      <c r="Q161" s="8">
        <f t="shared" si="34"/>
        <v>0</v>
      </c>
      <c r="R161" s="8">
        <f t="shared" si="35"/>
        <v>0</v>
      </c>
      <c r="S161" s="8">
        <f t="shared" si="38"/>
        <v>0</v>
      </c>
      <c r="T161" s="8">
        <f t="shared" si="39"/>
        <v>0</v>
      </c>
      <c r="U161" s="8">
        <f t="shared" si="42"/>
        <v>1</v>
      </c>
      <c r="V161" s="8" t="str">
        <f t="shared" si="40"/>
        <v/>
      </c>
      <c r="W161" s="8" t="str">
        <f t="shared" si="41"/>
        <v/>
      </c>
    </row>
    <row r="162" spans="2:23" ht="15" customHeight="1" x14ac:dyDescent="0.25">
      <c r="B162" s="76" t="str">
        <f t="shared" si="36"/>
        <v>!!!</v>
      </c>
      <c r="C162" s="303" t="str">
        <f>IF(LEN($E162)&gt;0,VLOOKUP(TEXT($E162,0),'Angaben Stationen'!$E$14:$V$213,17,0),"")</f>
        <v/>
      </c>
      <c r="D162" s="237" t="str">
        <f>IF(LEN($E162)&gt;0,VLOOKUP(TEXT($E162,0),'Angaben Stationen'!$E$14:$V$213,18,0),"")</f>
        <v/>
      </c>
      <c r="E162" s="345"/>
      <c r="F162" s="238"/>
      <c r="G162" s="239"/>
      <c r="H162" s="331"/>
      <c r="I162" s="158"/>
      <c r="N162" s="8">
        <f t="shared" si="37"/>
        <v>0</v>
      </c>
      <c r="O162" s="8">
        <f t="shared" si="32"/>
        <v>0</v>
      </c>
      <c r="P162" s="8">
        <f t="shared" si="33"/>
        <v>0</v>
      </c>
      <c r="Q162" s="8">
        <f t="shared" si="34"/>
        <v>0</v>
      </c>
      <c r="R162" s="8">
        <f t="shared" si="35"/>
        <v>0</v>
      </c>
      <c r="S162" s="8">
        <f t="shared" si="38"/>
        <v>0</v>
      </c>
      <c r="T162" s="8">
        <f t="shared" si="39"/>
        <v>0</v>
      </c>
      <c r="U162" s="8">
        <f t="shared" si="42"/>
        <v>1</v>
      </c>
      <c r="V162" s="8" t="str">
        <f t="shared" si="40"/>
        <v/>
      </c>
      <c r="W162" s="8" t="str">
        <f t="shared" si="41"/>
        <v/>
      </c>
    </row>
    <row r="163" spans="2:23" ht="15" customHeight="1" x14ac:dyDescent="0.25">
      <c r="B163" s="76" t="str">
        <f t="shared" si="36"/>
        <v>!!!</v>
      </c>
      <c r="C163" s="303" t="str">
        <f>IF(LEN($E163)&gt;0,VLOOKUP(TEXT($E163,0),'Angaben Stationen'!$E$14:$V$213,17,0),"")</f>
        <v/>
      </c>
      <c r="D163" s="237" t="str">
        <f>IF(LEN($E163)&gt;0,VLOOKUP(TEXT($E163,0),'Angaben Stationen'!$E$14:$V$213,18,0),"")</f>
        <v/>
      </c>
      <c r="E163" s="345"/>
      <c r="F163" s="238"/>
      <c r="G163" s="239"/>
      <c r="H163" s="331"/>
      <c r="I163" s="158"/>
      <c r="N163" s="8">
        <f t="shared" si="37"/>
        <v>0</v>
      </c>
      <c r="O163" s="8">
        <f t="shared" si="32"/>
        <v>0</v>
      </c>
      <c r="P163" s="8">
        <f t="shared" si="33"/>
        <v>0</v>
      </c>
      <c r="Q163" s="8">
        <f t="shared" si="34"/>
        <v>0</v>
      </c>
      <c r="R163" s="8">
        <f t="shared" si="35"/>
        <v>0</v>
      </c>
      <c r="S163" s="8">
        <f t="shared" si="38"/>
        <v>0</v>
      </c>
      <c r="T163" s="8">
        <f t="shared" si="39"/>
        <v>0</v>
      </c>
      <c r="U163" s="8">
        <f t="shared" si="42"/>
        <v>1</v>
      </c>
      <c r="V163" s="8" t="str">
        <f t="shared" si="40"/>
        <v/>
      </c>
      <c r="W163" s="8" t="str">
        <f t="shared" si="41"/>
        <v/>
      </c>
    </row>
    <row r="164" spans="2:23" ht="15" customHeight="1" x14ac:dyDescent="0.25">
      <c r="B164" s="76" t="str">
        <f t="shared" si="36"/>
        <v>!!!</v>
      </c>
      <c r="C164" s="303" t="str">
        <f>IF(LEN($E164)&gt;0,VLOOKUP(TEXT($E164,0),'Angaben Stationen'!$E$14:$V$213,17,0),"")</f>
        <v/>
      </c>
      <c r="D164" s="237" t="str">
        <f>IF(LEN($E164)&gt;0,VLOOKUP(TEXT($E164,0),'Angaben Stationen'!$E$14:$V$213,18,0),"")</f>
        <v/>
      </c>
      <c r="E164" s="345"/>
      <c r="F164" s="238"/>
      <c r="G164" s="239"/>
      <c r="H164" s="331"/>
      <c r="I164" s="158"/>
      <c r="N164" s="8">
        <f t="shared" si="37"/>
        <v>0</v>
      </c>
      <c r="O164" s="8">
        <f t="shared" si="32"/>
        <v>0</v>
      </c>
      <c r="P164" s="8">
        <f t="shared" si="33"/>
        <v>0</v>
      </c>
      <c r="Q164" s="8">
        <f t="shared" si="34"/>
        <v>0</v>
      </c>
      <c r="R164" s="8">
        <f t="shared" si="35"/>
        <v>0</v>
      </c>
      <c r="S164" s="8">
        <f t="shared" si="38"/>
        <v>0</v>
      </c>
      <c r="T164" s="8">
        <f t="shared" si="39"/>
        <v>0</v>
      </c>
      <c r="U164" s="8">
        <f t="shared" si="42"/>
        <v>1</v>
      </c>
      <c r="V164" s="8" t="str">
        <f t="shared" si="40"/>
        <v/>
      </c>
      <c r="W164" s="8" t="str">
        <f t="shared" si="41"/>
        <v/>
      </c>
    </row>
    <row r="165" spans="2:23" ht="15" customHeight="1" x14ac:dyDescent="0.25">
      <c r="B165" s="76" t="str">
        <f t="shared" si="36"/>
        <v>!!!</v>
      </c>
      <c r="C165" s="303" t="str">
        <f>IF(LEN($E165)&gt;0,VLOOKUP(TEXT($E165,0),'Angaben Stationen'!$E$14:$V$213,17,0),"")</f>
        <v/>
      </c>
      <c r="D165" s="237" t="str">
        <f>IF(LEN($E165)&gt;0,VLOOKUP(TEXT($E165,0),'Angaben Stationen'!$E$14:$V$213,18,0),"")</f>
        <v/>
      </c>
      <c r="E165" s="345"/>
      <c r="F165" s="238"/>
      <c r="G165" s="239"/>
      <c r="H165" s="331"/>
      <c r="I165" s="158"/>
      <c r="N165" s="8">
        <f t="shared" si="37"/>
        <v>0</v>
      </c>
      <c r="O165" s="8">
        <f t="shared" si="32"/>
        <v>0</v>
      </c>
      <c r="P165" s="8">
        <f t="shared" si="33"/>
        <v>0</v>
      </c>
      <c r="Q165" s="8">
        <f t="shared" si="34"/>
        <v>0</v>
      </c>
      <c r="R165" s="8">
        <f t="shared" si="35"/>
        <v>0</v>
      </c>
      <c r="S165" s="8">
        <f t="shared" si="38"/>
        <v>0</v>
      </c>
      <c r="T165" s="8">
        <f t="shared" si="39"/>
        <v>0</v>
      </c>
      <c r="U165" s="8">
        <f t="shared" si="42"/>
        <v>1</v>
      </c>
      <c r="V165" s="8" t="str">
        <f t="shared" si="40"/>
        <v/>
      </c>
      <c r="W165" s="8" t="str">
        <f t="shared" si="41"/>
        <v/>
      </c>
    </row>
    <row r="166" spans="2:23" ht="15" customHeight="1" x14ac:dyDescent="0.25">
      <c r="B166" s="76" t="str">
        <f t="shared" si="36"/>
        <v>!!!</v>
      </c>
      <c r="C166" s="303" t="str">
        <f>IF(LEN($E166)&gt;0,VLOOKUP(TEXT($E166,0),'Angaben Stationen'!$E$14:$V$213,17,0),"")</f>
        <v/>
      </c>
      <c r="D166" s="237" t="str">
        <f>IF(LEN($E166)&gt;0,VLOOKUP(TEXT($E166,0),'Angaben Stationen'!$E$14:$V$213,18,0),"")</f>
        <v/>
      </c>
      <c r="E166" s="345"/>
      <c r="F166" s="238"/>
      <c r="G166" s="239"/>
      <c r="H166" s="331"/>
      <c r="I166" s="158"/>
      <c r="N166" s="8">
        <f t="shared" si="37"/>
        <v>0</v>
      </c>
      <c r="O166" s="8">
        <f t="shared" si="32"/>
        <v>0</v>
      </c>
      <c r="P166" s="8">
        <f t="shared" si="33"/>
        <v>0</v>
      </c>
      <c r="Q166" s="8">
        <f t="shared" si="34"/>
        <v>0</v>
      </c>
      <c r="R166" s="8">
        <f t="shared" si="35"/>
        <v>0</v>
      </c>
      <c r="S166" s="8">
        <f t="shared" si="38"/>
        <v>0</v>
      </c>
      <c r="T166" s="8">
        <f t="shared" si="39"/>
        <v>0</v>
      </c>
      <c r="U166" s="8">
        <f t="shared" si="42"/>
        <v>1</v>
      </c>
      <c r="V166" s="8" t="str">
        <f t="shared" si="40"/>
        <v/>
      </c>
      <c r="W166" s="8" t="str">
        <f t="shared" si="41"/>
        <v/>
      </c>
    </row>
    <row r="167" spans="2:23" ht="15" customHeight="1" x14ac:dyDescent="0.25">
      <c r="B167" s="76" t="str">
        <f t="shared" si="36"/>
        <v>!!!</v>
      </c>
      <c r="C167" s="303" t="str">
        <f>IF(LEN($E167)&gt;0,VLOOKUP(TEXT($E167,0),'Angaben Stationen'!$E$14:$V$213,17,0),"")</f>
        <v/>
      </c>
      <c r="D167" s="237" t="str">
        <f>IF(LEN($E167)&gt;0,VLOOKUP(TEXT($E167,0),'Angaben Stationen'!$E$14:$V$213,18,0),"")</f>
        <v/>
      </c>
      <c r="E167" s="345"/>
      <c r="F167" s="238"/>
      <c r="G167" s="239"/>
      <c r="H167" s="331"/>
      <c r="I167" s="158"/>
      <c r="N167" s="8">
        <f t="shared" si="37"/>
        <v>0</v>
      </c>
      <c r="O167" s="8">
        <f t="shared" si="32"/>
        <v>0</v>
      </c>
      <c r="P167" s="8">
        <f t="shared" si="33"/>
        <v>0</v>
      </c>
      <c r="Q167" s="8">
        <f t="shared" si="34"/>
        <v>0</v>
      </c>
      <c r="R167" s="8">
        <f t="shared" si="35"/>
        <v>0</v>
      </c>
      <c r="S167" s="8">
        <f t="shared" si="38"/>
        <v>0</v>
      </c>
      <c r="T167" s="8">
        <f t="shared" si="39"/>
        <v>0</v>
      </c>
      <c r="U167" s="8">
        <f t="shared" si="42"/>
        <v>1</v>
      </c>
      <c r="V167" s="8" t="str">
        <f t="shared" si="40"/>
        <v/>
      </c>
      <c r="W167" s="8" t="str">
        <f t="shared" si="41"/>
        <v/>
      </c>
    </row>
    <row r="168" spans="2:23" ht="15" customHeight="1" x14ac:dyDescent="0.25">
      <c r="B168" s="76" t="str">
        <f t="shared" si="36"/>
        <v>!!!</v>
      </c>
      <c r="C168" s="303" t="str">
        <f>IF(LEN($E168)&gt;0,VLOOKUP(TEXT($E168,0),'Angaben Stationen'!$E$14:$V$213,17,0),"")</f>
        <v/>
      </c>
      <c r="D168" s="237" t="str">
        <f>IF(LEN($E168)&gt;0,VLOOKUP(TEXT($E168,0),'Angaben Stationen'!$E$14:$V$213,18,0),"")</f>
        <v/>
      </c>
      <c r="E168" s="345"/>
      <c r="F168" s="238"/>
      <c r="G168" s="239"/>
      <c r="H168" s="331"/>
      <c r="I168" s="158"/>
      <c r="N168" s="8">
        <f t="shared" si="37"/>
        <v>0</v>
      </c>
      <c r="O168" s="8">
        <f t="shared" si="32"/>
        <v>0</v>
      </c>
      <c r="P168" s="8">
        <f t="shared" si="33"/>
        <v>0</v>
      </c>
      <c r="Q168" s="8">
        <f t="shared" si="34"/>
        <v>0</v>
      </c>
      <c r="R168" s="8">
        <f t="shared" si="35"/>
        <v>0</v>
      </c>
      <c r="S168" s="8">
        <f t="shared" si="38"/>
        <v>0</v>
      </c>
      <c r="T168" s="8">
        <f t="shared" si="39"/>
        <v>0</v>
      </c>
      <c r="U168" s="8">
        <f t="shared" si="42"/>
        <v>1</v>
      </c>
      <c r="V168" s="8" t="str">
        <f t="shared" si="40"/>
        <v/>
      </c>
      <c r="W168" s="8" t="str">
        <f t="shared" si="41"/>
        <v/>
      </c>
    </row>
    <row r="169" spans="2:23" ht="15" customHeight="1" x14ac:dyDescent="0.25">
      <c r="B169" s="76" t="str">
        <f t="shared" si="36"/>
        <v>!!!</v>
      </c>
      <c r="C169" s="303" t="str">
        <f>IF(LEN($E169)&gt;0,VLOOKUP(TEXT($E169,0),'Angaben Stationen'!$E$14:$V$213,17,0),"")</f>
        <v/>
      </c>
      <c r="D169" s="237" t="str">
        <f>IF(LEN($E169)&gt;0,VLOOKUP(TEXT($E169,0),'Angaben Stationen'!$E$14:$V$213,18,0),"")</f>
        <v/>
      </c>
      <c r="E169" s="345"/>
      <c r="F169" s="238"/>
      <c r="G169" s="239"/>
      <c r="H169" s="331"/>
      <c r="I169" s="158"/>
      <c r="N169" s="8">
        <f t="shared" si="37"/>
        <v>0</v>
      </c>
      <c r="O169" s="8">
        <f t="shared" si="32"/>
        <v>0</v>
      </c>
      <c r="P169" s="8">
        <f t="shared" si="33"/>
        <v>0</v>
      </c>
      <c r="Q169" s="8">
        <f t="shared" si="34"/>
        <v>0</v>
      </c>
      <c r="R169" s="8">
        <f t="shared" si="35"/>
        <v>0</v>
      </c>
      <c r="S169" s="8">
        <f t="shared" si="38"/>
        <v>0</v>
      </c>
      <c r="T169" s="8">
        <f t="shared" si="39"/>
        <v>0</v>
      </c>
      <c r="U169" s="8">
        <f t="shared" si="42"/>
        <v>1</v>
      </c>
      <c r="V169" s="8" t="str">
        <f t="shared" si="40"/>
        <v/>
      </c>
      <c r="W169" s="8" t="str">
        <f t="shared" si="41"/>
        <v/>
      </c>
    </row>
    <row r="170" spans="2:23" ht="15" customHeight="1" x14ac:dyDescent="0.25">
      <c r="B170" s="76" t="str">
        <f t="shared" si="36"/>
        <v>!!!</v>
      </c>
      <c r="C170" s="303" t="str">
        <f>IF(LEN($E170)&gt;0,VLOOKUP(TEXT($E170,0),'Angaben Stationen'!$E$14:$V$213,17,0),"")</f>
        <v/>
      </c>
      <c r="D170" s="237" t="str">
        <f>IF(LEN($E170)&gt;0,VLOOKUP(TEXT($E170,0),'Angaben Stationen'!$E$14:$V$213,18,0),"")</f>
        <v/>
      </c>
      <c r="E170" s="345"/>
      <c r="F170" s="238"/>
      <c r="G170" s="239"/>
      <c r="H170" s="331"/>
      <c r="I170" s="158"/>
      <c r="N170" s="8">
        <f t="shared" si="37"/>
        <v>0</v>
      </c>
      <c r="O170" s="8">
        <f t="shared" si="32"/>
        <v>0</v>
      </c>
      <c r="P170" s="8">
        <f t="shared" si="33"/>
        <v>0</v>
      </c>
      <c r="Q170" s="8">
        <f t="shared" si="34"/>
        <v>0</v>
      </c>
      <c r="R170" s="8">
        <f t="shared" si="35"/>
        <v>0</v>
      </c>
      <c r="S170" s="8">
        <f t="shared" si="38"/>
        <v>0</v>
      </c>
      <c r="T170" s="8">
        <f t="shared" si="39"/>
        <v>0</v>
      </c>
      <c r="U170" s="8">
        <f t="shared" si="42"/>
        <v>1</v>
      </c>
      <c r="V170" s="8" t="str">
        <f t="shared" si="40"/>
        <v/>
      </c>
      <c r="W170" s="8" t="str">
        <f t="shared" si="41"/>
        <v/>
      </c>
    </row>
    <row r="171" spans="2:23" ht="15" customHeight="1" x14ac:dyDescent="0.25">
      <c r="B171" s="76" t="str">
        <f t="shared" si="36"/>
        <v>!!!</v>
      </c>
      <c r="C171" s="303" t="str">
        <f>IF(LEN($E171)&gt;0,VLOOKUP(TEXT($E171,0),'Angaben Stationen'!$E$14:$V$213,17,0),"")</f>
        <v/>
      </c>
      <c r="D171" s="237" t="str">
        <f>IF(LEN($E171)&gt;0,VLOOKUP(TEXT($E171,0),'Angaben Stationen'!$E$14:$V$213,18,0),"")</f>
        <v/>
      </c>
      <c r="E171" s="345"/>
      <c r="F171" s="238"/>
      <c r="G171" s="239"/>
      <c r="H171" s="331"/>
      <c r="I171" s="158"/>
      <c r="N171" s="8">
        <f t="shared" si="37"/>
        <v>0</v>
      </c>
      <c r="O171" s="8">
        <f t="shared" si="32"/>
        <v>0</v>
      </c>
      <c r="P171" s="8">
        <f t="shared" si="33"/>
        <v>0</v>
      </c>
      <c r="Q171" s="8">
        <f t="shared" si="34"/>
        <v>0</v>
      </c>
      <c r="R171" s="8">
        <f t="shared" si="35"/>
        <v>0</v>
      </c>
      <c r="S171" s="8">
        <f t="shared" si="38"/>
        <v>0</v>
      </c>
      <c r="T171" s="8">
        <f t="shared" si="39"/>
        <v>0</v>
      </c>
      <c r="U171" s="8">
        <f t="shared" si="42"/>
        <v>1</v>
      </c>
      <c r="V171" s="8" t="str">
        <f t="shared" si="40"/>
        <v/>
      </c>
      <c r="W171" s="8" t="str">
        <f t="shared" si="41"/>
        <v/>
      </c>
    </row>
    <row r="172" spans="2:23" ht="15" customHeight="1" x14ac:dyDescent="0.25">
      <c r="B172" s="76" t="str">
        <f t="shared" si="36"/>
        <v>!!!</v>
      </c>
      <c r="C172" s="303" t="str">
        <f>IF(LEN($E172)&gt;0,VLOOKUP(TEXT($E172,0),'Angaben Stationen'!$E$14:$V$213,17,0),"")</f>
        <v/>
      </c>
      <c r="D172" s="237" t="str">
        <f>IF(LEN($E172)&gt;0,VLOOKUP(TEXT($E172,0),'Angaben Stationen'!$E$14:$V$213,18,0),"")</f>
        <v/>
      </c>
      <c r="E172" s="345"/>
      <c r="F172" s="238"/>
      <c r="G172" s="239"/>
      <c r="H172" s="331"/>
      <c r="I172" s="158"/>
      <c r="N172" s="8">
        <f t="shared" si="37"/>
        <v>0</v>
      </c>
      <c r="O172" s="8">
        <f t="shared" si="32"/>
        <v>0</v>
      </c>
      <c r="P172" s="8">
        <f t="shared" si="33"/>
        <v>0</v>
      </c>
      <c r="Q172" s="8">
        <f t="shared" si="34"/>
        <v>0</v>
      </c>
      <c r="R172" s="8">
        <f t="shared" si="35"/>
        <v>0</v>
      </c>
      <c r="S172" s="8">
        <f t="shared" si="38"/>
        <v>0</v>
      </c>
      <c r="T172" s="8">
        <f t="shared" si="39"/>
        <v>0</v>
      </c>
      <c r="U172" s="8">
        <f t="shared" si="42"/>
        <v>1</v>
      </c>
      <c r="V172" s="8" t="str">
        <f t="shared" si="40"/>
        <v/>
      </c>
      <c r="W172" s="8" t="str">
        <f t="shared" si="41"/>
        <v/>
      </c>
    </row>
    <row r="173" spans="2:23" ht="15" customHeight="1" x14ac:dyDescent="0.25">
      <c r="B173" s="76" t="str">
        <f t="shared" si="36"/>
        <v>!!!</v>
      </c>
      <c r="C173" s="303" t="str">
        <f>IF(LEN($E173)&gt;0,VLOOKUP(TEXT($E173,0),'Angaben Stationen'!$E$14:$V$213,17,0),"")</f>
        <v/>
      </c>
      <c r="D173" s="237" t="str">
        <f>IF(LEN($E173)&gt;0,VLOOKUP(TEXT($E173,0),'Angaben Stationen'!$E$14:$V$213,18,0),"")</f>
        <v/>
      </c>
      <c r="E173" s="345"/>
      <c r="F173" s="238"/>
      <c r="G173" s="239"/>
      <c r="H173" s="331"/>
      <c r="I173" s="158"/>
      <c r="N173" s="8">
        <f t="shared" si="37"/>
        <v>0</v>
      </c>
      <c r="O173" s="8">
        <f t="shared" si="32"/>
        <v>0</v>
      </c>
      <c r="P173" s="8">
        <f t="shared" si="33"/>
        <v>0</v>
      </c>
      <c r="Q173" s="8">
        <f t="shared" si="34"/>
        <v>0</v>
      </c>
      <c r="R173" s="8">
        <f t="shared" si="35"/>
        <v>0</v>
      </c>
      <c r="S173" s="8">
        <f t="shared" si="38"/>
        <v>0</v>
      </c>
      <c r="T173" s="8">
        <f t="shared" si="39"/>
        <v>0</v>
      </c>
      <c r="U173" s="8">
        <f t="shared" si="42"/>
        <v>1</v>
      </c>
      <c r="V173" s="8" t="str">
        <f t="shared" si="40"/>
        <v/>
      </c>
      <c r="W173" s="8" t="str">
        <f t="shared" si="41"/>
        <v/>
      </c>
    </row>
    <row r="174" spans="2:23" ht="15" customHeight="1" x14ac:dyDescent="0.25">
      <c r="B174" s="76" t="str">
        <f t="shared" si="36"/>
        <v>!!!</v>
      </c>
      <c r="C174" s="303" t="str">
        <f>IF(LEN($E174)&gt;0,VLOOKUP(TEXT($E174,0),'Angaben Stationen'!$E$14:$V$213,17,0),"")</f>
        <v/>
      </c>
      <c r="D174" s="237" t="str">
        <f>IF(LEN($E174)&gt;0,VLOOKUP(TEXT($E174,0),'Angaben Stationen'!$E$14:$V$213,18,0),"")</f>
        <v/>
      </c>
      <c r="E174" s="345"/>
      <c r="F174" s="238"/>
      <c r="G174" s="239"/>
      <c r="H174" s="331"/>
      <c r="I174" s="158"/>
      <c r="N174" s="8">
        <f t="shared" si="37"/>
        <v>0</v>
      </c>
      <c r="O174" s="8">
        <f t="shared" si="32"/>
        <v>0</v>
      </c>
      <c r="P174" s="8">
        <f t="shared" si="33"/>
        <v>0</v>
      </c>
      <c r="Q174" s="8">
        <f t="shared" si="34"/>
        <v>0</v>
      </c>
      <c r="R174" s="8">
        <f t="shared" si="35"/>
        <v>0</v>
      </c>
      <c r="S174" s="8">
        <f t="shared" si="38"/>
        <v>0</v>
      </c>
      <c r="T174" s="8">
        <f t="shared" si="39"/>
        <v>0</v>
      </c>
      <c r="U174" s="8">
        <f t="shared" si="42"/>
        <v>1</v>
      </c>
      <c r="V174" s="8" t="str">
        <f t="shared" si="40"/>
        <v/>
      </c>
      <c r="W174" s="8" t="str">
        <f t="shared" si="41"/>
        <v/>
      </c>
    </row>
    <row r="175" spans="2:23" ht="15" customHeight="1" x14ac:dyDescent="0.25">
      <c r="B175" s="76" t="str">
        <f t="shared" si="36"/>
        <v>!!!</v>
      </c>
      <c r="C175" s="303" t="str">
        <f>IF(LEN($E175)&gt;0,VLOOKUP(TEXT($E175,0),'Angaben Stationen'!$E$14:$V$213,17,0),"")</f>
        <v/>
      </c>
      <c r="D175" s="237" t="str">
        <f>IF(LEN($E175)&gt;0,VLOOKUP(TEXT($E175,0),'Angaben Stationen'!$E$14:$V$213,18,0),"")</f>
        <v/>
      </c>
      <c r="E175" s="345"/>
      <c r="F175" s="238"/>
      <c r="G175" s="239"/>
      <c r="H175" s="331"/>
      <c r="I175" s="158"/>
      <c r="N175" s="8">
        <f t="shared" si="37"/>
        <v>0</v>
      </c>
      <c r="O175" s="8">
        <f t="shared" si="32"/>
        <v>0</v>
      </c>
      <c r="P175" s="8">
        <f t="shared" si="33"/>
        <v>0</v>
      </c>
      <c r="Q175" s="8">
        <f t="shared" si="34"/>
        <v>0</v>
      </c>
      <c r="R175" s="8">
        <f t="shared" si="35"/>
        <v>0</v>
      </c>
      <c r="S175" s="8">
        <f t="shared" si="38"/>
        <v>0</v>
      </c>
      <c r="T175" s="8">
        <f t="shared" si="39"/>
        <v>0</v>
      </c>
      <c r="U175" s="8">
        <f t="shared" si="42"/>
        <v>1</v>
      </c>
      <c r="V175" s="8" t="str">
        <f t="shared" si="40"/>
        <v/>
      </c>
      <c r="W175" s="8" t="str">
        <f t="shared" si="41"/>
        <v/>
      </c>
    </row>
    <row r="176" spans="2:23" ht="15" customHeight="1" x14ac:dyDescent="0.25">
      <c r="B176" s="76" t="str">
        <f t="shared" si="36"/>
        <v>!!!</v>
      </c>
      <c r="C176" s="303" t="str">
        <f>IF(LEN($E176)&gt;0,VLOOKUP(TEXT($E176,0),'Angaben Stationen'!$E$14:$V$213,17,0),"")</f>
        <v/>
      </c>
      <c r="D176" s="237" t="str">
        <f>IF(LEN($E176)&gt;0,VLOOKUP(TEXT($E176,0),'Angaben Stationen'!$E$14:$V$213,18,0),"")</f>
        <v/>
      </c>
      <c r="E176" s="345"/>
      <c r="F176" s="238"/>
      <c r="G176" s="239"/>
      <c r="H176" s="331"/>
      <c r="I176" s="158"/>
      <c r="N176" s="8">
        <f t="shared" si="37"/>
        <v>0</v>
      </c>
      <c r="O176" s="8">
        <f t="shared" ref="O176:O207" si="43">IF(LEN(C176)&gt;0,1,0)</f>
        <v>0</v>
      </c>
      <c r="P176" s="8">
        <f t="shared" ref="P176:P207" si="44">IF(LEN(D176)&gt;0,1,0)</f>
        <v>0</v>
      </c>
      <c r="Q176" s="8">
        <f t="shared" ref="Q176:Q207" si="45">IF(LEN(E176)&gt;0,1,0)</f>
        <v>0</v>
      </c>
      <c r="R176" s="8">
        <f t="shared" ref="R176:R207" si="46">IF(LEN(F176)&gt;0,1,0)</f>
        <v>0</v>
      </c>
      <c r="S176" s="8">
        <f t="shared" si="38"/>
        <v>0</v>
      </c>
      <c r="T176" s="8">
        <f t="shared" si="39"/>
        <v>0</v>
      </c>
      <c r="U176" s="8">
        <f t="shared" si="42"/>
        <v>1</v>
      </c>
      <c r="V176" s="8" t="str">
        <f t="shared" si="40"/>
        <v/>
      </c>
      <c r="W176" s="8" t="str">
        <f t="shared" si="41"/>
        <v/>
      </c>
    </row>
    <row r="177" spans="2:23" ht="15" customHeight="1" x14ac:dyDescent="0.25">
      <c r="B177" s="76" t="str">
        <f t="shared" si="36"/>
        <v>!!!</v>
      </c>
      <c r="C177" s="303" t="str">
        <f>IF(LEN($E177)&gt;0,VLOOKUP(TEXT($E177,0),'Angaben Stationen'!$E$14:$V$213,17,0),"")</f>
        <v/>
      </c>
      <c r="D177" s="237" t="str">
        <f>IF(LEN($E177)&gt;0,VLOOKUP(TEXT($E177,0),'Angaben Stationen'!$E$14:$V$213,18,0),"")</f>
        <v/>
      </c>
      <c r="E177" s="345"/>
      <c r="F177" s="238"/>
      <c r="G177" s="239"/>
      <c r="H177" s="331"/>
      <c r="I177" s="158"/>
      <c r="N177" s="8">
        <f t="shared" si="37"/>
        <v>0</v>
      </c>
      <c r="O177" s="8">
        <f t="shared" si="43"/>
        <v>0</v>
      </c>
      <c r="P177" s="8">
        <f t="shared" si="44"/>
        <v>0</v>
      </c>
      <c r="Q177" s="8">
        <f t="shared" si="45"/>
        <v>0</v>
      </c>
      <c r="R177" s="8">
        <f t="shared" si="46"/>
        <v>0</v>
      </c>
      <c r="S177" s="8">
        <f t="shared" si="38"/>
        <v>0</v>
      </c>
      <c r="T177" s="8">
        <f t="shared" si="39"/>
        <v>0</v>
      </c>
      <c r="U177" s="8">
        <f t="shared" si="42"/>
        <v>1</v>
      </c>
      <c r="V177" s="8" t="str">
        <f t="shared" si="40"/>
        <v/>
      </c>
      <c r="W177" s="8" t="str">
        <f t="shared" si="41"/>
        <v/>
      </c>
    </row>
    <row r="178" spans="2:23" ht="15" customHeight="1" x14ac:dyDescent="0.25">
      <c r="B178" s="76" t="str">
        <f t="shared" si="36"/>
        <v>!!!</v>
      </c>
      <c r="C178" s="303" t="str">
        <f>IF(LEN($E178)&gt;0,VLOOKUP(TEXT($E178,0),'Angaben Stationen'!$E$14:$V$213,17,0),"")</f>
        <v/>
      </c>
      <c r="D178" s="237" t="str">
        <f>IF(LEN($E178)&gt;0,VLOOKUP(TEXT($E178,0),'Angaben Stationen'!$E$14:$V$213,18,0),"")</f>
        <v/>
      </c>
      <c r="E178" s="345"/>
      <c r="F178" s="238"/>
      <c r="G178" s="239"/>
      <c r="H178" s="331"/>
      <c r="I178" s="158"/>
      <c r="N178" s="8">
        <f t="shared" si="37"/>
        <v>0</v>
      </c>
      <c r="O178" s="8">
        <f t="shared" si="43"/>
        <v>0</v>
      </c>
      <c r="P178" s="8">
        <f t="shared" si="44"/>
        <v>0</v>
      </c>
      <c r="Q178" s="8">
        <f t="shared" si="45"/>
        <v>0</v>
      </c>
      <c r="R178" s="8">
        <f t="shared" si="46"/>
        <v>0</v>
      </c>
      <c r="S178" s="8">
        <f t="shared" si="38"/>
        <v>0</v>
      </c>
      <c r="T178" s="8">
        <f t="shared" si="39"/>
        <v>0</v>
      </c>
      <c r="U178" s="8">
        <f t="shared" si="42"/>
        <v>1</v>
      </c>
      <c r="V178" s="8" t="str">
        <f t="shared" si="40"/>
        <v/>
      </c>
      <c r="W178" s="8" t="str">
        <f t="shared" si="41"/>
        <v/>
      </c>
    </row>
    <row r="179" spans="2:23" ht="15" customHeight="1" x14ac:dyDescent="0.25">
      <c r="B179" s="76" t="str">
        <f t="shared" si="36"/>
        <v>!!!</v>
      </c>
      <c r="C179" s="303" t="str">
        <f>IF(LEN($E179)&gt;0,VLOOKUP(TEXT($E179,0),'Angaben Stationen'!$E$14:$V$213,17,0),"")</f>
        <v/>
      </c>
      <c r="D179" s="237" t="str">
        <f>IF(LEN($E179)&gt;0,VLOOKUP(TEXT($E179,0),'Angaben Stationen'!$E$14:$V$213,18,0),"")</f>
        <v/>
      </c>
      <c r="E179" s="345"/>
      <c r="F179" s="238"/>
      <c r="G179" s="239"/>
      <c r="H179" s="331"/>
      <c r="I179" s="158"/>
      <c r="N179" s="8">
        <f t="shared" si="37"/>
        <v>0</v>
      </c>
      <c r="O179" s="8">
        <f t="shared" si="43"/>
        <v>0</v>
      </c>
      <c r="P179" s="8">
        <f t="shared" si="44"/>
        <v>0</v>
      </c>
      <c r="Q179" s="8">
        <f t="shared" si="45"/>
        <v>0</v>
      </c>
      <c r="R179" s="8">
        <f t="shared" si="46"/>
        <v>0</v>
      </c>
      <c r="S179" s="8">
        <f t="shared" si="38"/>
        <v>0</v>
      </c>
      <c r="T179" s="8">
        <f t="shared" si="39"/>
        <v>0</v>
      </c>
      <c r="U179" s="8">
        <f t="shared" si="42"/>
        <v>1</v>
      </c>
      <c r="V179" s="8" t="str">
        <f t="shared" si="40"/>
        <v/>
      </c>
      <c r="W179" s="8" t="str">
        <f t="shared" si="41"/>
        <v/>
      </c>
    </row>
    <row r="180" spans="2:23" ht="15" customHeight="1" x14ac:dyDescent="0.25">
      <c r="B180" s="76" t="str">
        <f t="shared" si="36"/>
        <v>!!!</v>
      </c>
      <c r="C180" s="303" t="str">
        <f>IF(LEN($E180)&gt;0,VLOOKUP(TEXT($E180,0),'Angaben Stationen'!$E$14:$V$213,17,0),"")</f>
        <v/>
      </c>
      <c r="D180" s="237" t="str">
        <f>IF(LEN($E180)&gt;0,VLOOKUP(TEXT($E180,0),'Angaben Stationen'!$E$14:$V$213,18,0),"")</f>
        <v/>
      </c>
      <c r="E180" s="345"/>
      <c r="F180" s="238"/>
      <c r="G180" s="239"/>
      <c r="H180" s="331"/>
      <c r="I180" s="158"/>
      <c r="N180" s="8">
        <f t="shared" si="37"/>
        <v>0</v>
      </c>
      <c r="O180" s="8">
        <f t="shared" si="43"/>
        <v>0</v>
      </c>
      <c r="P180" s="8">
        <f t="shared" si="44"/>
        <v>0</v>
      </c>
      <c r="Q180" s="8">
        <f t="shared" si="45"/>
        <v>0</v>
      </c>
      <c r="R180" s="8">
        <f t="shared" si="46"/>
        <v>0</v>
      </c>
      <c r="S180" s="8">
        <f t="shared" si="38"/>
        <v>0</v>
      </c>
      <c r="T180" s="8">
        <f t="shared" si="39"/>
        <v>0</v>
      </c>
      <c r="U180" s="8">
        <f t="shared" si="42"/>
        <v>1</v>
      </c>
      <c r="V180" s="8" t="str">
        <f t="shared" si="40"/>
        <v/>
      </c>
      <c r="W180" s="8" t="str">
        <f t="shared" si="41"/>
        <v/>
      </c>
    </row>
    <row r="181" spans="2:23" ht="15" customHeight="1" x14ac:dyDescent="0.25">
      <c r="B181" s="76" t="str">
        <f t="shared" si="36"/>
        <v>!!!</v>
      </c>
      <c r="C181" s="303" t="str">
        <f>IF(LEN($E181)&gt;0,VLOOKUP(TEXT($E181,0),'Angaben Stationen'!$E$14:$V$213,17,0),"")</f>
        <v/>
      </c>
      <c r="D181" s="237" t="str">
        <f>IF(LEN($E181)&gt;0,VLOOKUP(TEXT($E181,0),'Angaben Stationen'!$E$14:$V$213,18,0),"")</f>
        <v/>
      </c>
      <c r="E181" s="345"/>
      <c r="F181" s="238"/>
      <c r="G181" s="239"/>
      <c r="H181" s="331"/>
      <c r="I181" s="158"/>
      <c r="N181" s="8">
        <f t="shared" si="37"/>
        <v>0</v>
      </c>
      <c r="O181" s="8">
        <f t="shared" si="43"/>
        <v>0</v>
      </c>
      <c r="P181" s="8">
        <f t="shared" si="44"/>
        <v>0</v>
      </c>
      <c r="Q181" s="8">
        <f t="shared" si="45"/>
        <v>0</v>
      </c>
      <c r="R181" s="8">
        <f t="shared" si="46"/>
        <v>0</v>
      </c>
      <c r="S181" s="8">
        <f t="shared" si="38"/>
        <v>0</v>
      </c>
      <c r="T181" s="8">
        <f t="shared" si="39"/>
        <v>0</v>
      </c>
      <c r="U181" s="8">
        <f t="shared" si="42"/>
        <v>1</v>
      </c>
      <c r="V181" s="8" t="str">
        <f t="shared" si="40"/>
        <v/>
      </c>
      <c r="W181" s="8" t="str">
        <f t="shared" si="41"/>
        <v/>
      </c>
    </row>
    <row r="182" spans="2:23" ht="15" customHeight="1" x14ac:dyDescent="0.25">
      <c r="B182" s="76" t="str">
        <f t="shared" si="36"/>
        <v>!!!</v>
      </c>
      <c r="C182" s="303" t="str">
        <f>IF(LEN($E182)&gt;0,VLOOKUP(TEXT($E182,0),'Angaben Stationen'!$E$14:$V$213,17,0),"")</f>
        <v/>
      </c>
      <c r="D182" s="237" t="str">
        <f>IF(LEN($E182)&gt;0,VLOOKUP(TEXT($E182,0),'Angaben Stationen'!$E$14:$V$213,18,0),"")</f>
        <v/>
      </c>
      <c r="E182" s="345"/>
      <c r="F182" s="238"/>
      <c r="G182" s="239"/>
      <c r="H182" s="331"/>
      <c r="I182" s="158"/>
      <c r="N182" s="8">
        <f t="shared" si="37"/>
        <v>0</v>
      </c>
      <c r="O182" s="8">
        <f t="shared" si="43"/>
        <v>0</v>
      </c>
      <c r="P182" s="8">
        <f t="shared" si="44"/>
        <v>0</v>
      </c>
      <c r="Q182" s="8">
        <f t="shared" si="45"/>
        <v>0</v>
      </c>
      <c r="R182" s="8">
        <f t="shared" si="46"/>
        <v>0</v>
      </c>
      <c r="S182" s="8">
        <f t="shared" si="38"/>
        <v>0</v>
      </c>
      <c r="T182" s="8">
        <f t="shared" si="39"/>
        <v>0</v>
      </c>
      <c r="U182" s="8">
        <f t="shared" si="42"/>
        <v>1</v>
      </c>
      <c r="V182" s="8" t="str">
        <f t="shared" si="40"/>
        <v/>
      </c>
      <c r="W182" s="8" t="str">
        <f t="shared" si="41"/>
        <v/>
      </c>
    </row>
    <row r="183" spans="2:23" ht="15" customHeight="1" x14ac:dyDescent="0.25">
      <c r="B183" s="76" t="str">
        <f t="shared" si="36"/>
        <v>!!!</v>
      </c>
      <c r="C183" s="303" t="str">
        <f>IF(LEN($E183)&gt;0,VLOOKUP(TEXT($E183,0),'Angaben Stationen'!$E$14:$V$213,17,0),"")</f>
        <v/>
      </c>
      <c r="D183" s="237" t="str">
        <f>IF(LEN($E183)&gt;0,VLOOKUP(TEXT($E183,0),'Angaben Stationen'!$E$14:$V$213,18,0),"")</f>
        <v/>
      </c>
      <c r="E183" s="345"/>
      <c r="F183" s="238"/>
      <c r="G183" s="239"/>
      <c r="H183" s="331"/>
      <c r="I183" s="158"/>
      <c r="N183" s="8">
        <f t="shared" si="37"/>
        <v>0</v>
      </c>
      <c r="O183" s="8">
        <f t="shared" si="43"/>
        <v>0</v>
      </c>
      <c r="P183" s="8">
        <f t="shared" si="44"/>
        <v>0</v>
      </c>
      <c r="Q183" s="8">
        <f t="shared" si="45"/>
        <v>0</v>
      </c>
      <c r="R183" s="8">
        <f t="shared" si="46"/>
        <v>0</v>
      </c>
      <c r="S183" s="8">
        <f t="shared" si="38"/>
        <v>0</v>
      </c>
      <c r="T183" s="8">
        <f t="shared" si="39"/>
        <v>0</v>
      </c>
      <c r="U183" s="8">
        <f t="shared" si="42"/>
        <v>1</v>
      </c>
      <c r="V183" s="8" t="str">
        <f t="shared" si="40"/>
        <v/>
      </c>
      <c r="W183" s="8" t="str">
        <f t="shared" si="41"/>
        <v/>
      </c>
    </row>
    <row r="184" spans="2:23" ht="15" customHeight="1" x14ac:dyDescent="0.25">
      <c r="B184" s="76" t="str">
        <f t="shared" si="36"/>
        <v>!!!</v>
      </c>
      <c r="C184" s="303" t="str">
        <f>IF(LEN($E184)&gt;0,VLOOKUP(TEXT($E184,0),'Angaben Stationen'!$E$14:$V$213,17,0),"")</f>
        <v/>
      </c>
      <c r="D184" s="237" t="str">
        <f>IF(LEN($E184)&gt;0,VLOOKUP(TEXT($E184,0),'Angaben Stationen'!$E$14:$V$213,18,0),"")</f>
        <v/>
      </c>
      <c r="E184" s="345"/>
      <c r="F184" s="238"/>
      <c r="G184" s="239"/>
      <c r="H184" s="331"/>
      <c r="I184" s="158"/>
      <c r="N184" s="8">
        <f t="shared" si="37"/>
        <v>0</v>
      </c>
      <c r="O184" s="8">
        <f t="shared" si="43"/>
        <v>0</v>
      </c>
      <c r="P184" s="8">
        <f t="shared" si="44"/>
        <v>0</v>
      </c>
      <c r="Q184" s="8">
        <f t="shared" si="45"/>
        <v>0</v>
      </c>
      <c r="R184" s="8">
        <f t="shared" si="46"/>
        <v>0</v>
      </c>
      <c r="S184" s="8">
        <f t="shared" si="38"/>
        <v>0</v>
      </c>
      <c r="T184" s="8">
        <f t="shared" si="39"/>
        <v>0</v>
      </c>
      <c r="U184" s="8">
        <f t="shared" si="42"/>
        <v>1</v>
      </c>
      <c r="V184" s="8" t="str">
        <f t="shared" si="40"/>
        <v/>
      </c>
      <c r="W184" s="8" t="str">
        <f t="shared" si="41"/>
        <v/>
      </c>
    </row>
    <row r="185" spans="2:23" ht="15" customHeight="1" x14ac:dyDescent="0.25">
      <c r="B185" s="76" t="str">
        <f t="shared" si="36"/>
        <v>!!!</v>
      </c>
      <c r="C185" s="303" t="str">
        <f>IF(LEN($E185)&gt;0,VLOOKUP(TEXT($E185,0),'Angaben Stationen'!$E$14:$V$213,17,0),"")</f>
        <v/>
      </c>
      <c r="D185" s="237" t="str">
        <f>IF(LEN($E185)&gt;0,VLOOKUP(TEXT($E185,0),'Angaben Stationen'!$E$14:$V$213,18,0),"")</f>
        <v/>
      </c>
      <c r="E185" s="345"/>
      <c r="F185" s="238"/>
      <c r="G185" s="239"/>
      <c r="H185" s="331"/>
      <c r="I185" s="158"/>
      <c r="N185" s="8">
        <f t="shared" si="37"/>
        <v>0</v>
      </c>
      <c r="O185" s="8">
        <f t="shared" si="43"/>
        <v>0</v>
      </c>
      <c r="P185" s="8">
        <f t="shared" si="44"/>
        <v>0</v>
      </c>
      <c r="Q185" s="8">
        <f t="shared" si="45"/>
        <v>0</v>
      </c>
      <c r="R185" s="8">
        <f t="shared" si="46"/>
        <v>0</v>
      </c>
      <c r="S185" s="8">
        <f t="shared" si="38"/>
        <v>0</v>
      </c>
      <c r="T185" s="8">
        <f t="shared" si="39"/>
        <v>0</v>
      </c>
      <c r="U185" s="8">
        <f t="shared" si="42"/>
        <v>1</v>
      </c>
      <c r="V185" s="8" t="str">
        <f t="shared" si="40"/>
        <v/>
      </c>
      <c r="W185" s="8" t="str">
        <f t="shared" si="41"/>
        <v/>
      </c>
    </row>
    <row r="186" spans="2:23" ht="15" customHeight="1" x14ac:dyDescent="0.25">
      <c r="B186" s="76" t="str">
        <f t="shared" si="36"/>
        <v>!!!</v>
      </c>
      <c r="C186" s="303" t="str">
        <f>IF(LEN($E186)&gt;0,VLOOKUP(TEXT($E186,0),'Angaben Stationen'!$E$14:$V$213,17,0),"")</f>
        <v/>
      </c>
      <c r="D186" s="237" t="str">
        <f>IF(LEN($E186)&gt;0,VLOOKUP(TEXT($E186,0),'Angaben Stationen'!$E$14:$V$213,18,0),"")</f>
        <v/>
      </c>
      <c r="E186" s="345"/>
      <c r="F186" s="238"/>
      <c r="G186" s="239"/>
      <c r="H186" s="331"/>
      <c r="I186" s="158"/>
      <c r="N186" s="8">
        <f t="shared" si="37"/>
        <v>0</v>
      </c>
      <c r="O186" s="8">
        <f t="shared" si="43"/>
        <v>0</v>
      </c>
      <c r="P186" s="8">
        <f t="shared" si="44"/>
        <v>0</v>
      </c>
      <c r="Q186" s="8">
        <f t="shared" si="45"/>
        <v>0</v>
      </c>
      <c r="R186" s="8">
        <f t="shared" si="46"/>
        <v>0</v>
      </c>
      <c r="S186" s="8">
        <f t="shared" si="38"/>
        <v>0</v>
      </c>
      <c r="T186" s="8">
        <f t="shared" si="39"/>
        <v>0</v>
      </c>
      <c r="U186" s="8">
        <f t="shared" si="42"/>
        <v>1</v>
      </c>
      <c r="V186" s="8" t="str">
        <f t="shared" si="40"/>
        <v/>
      </c>
      <c r="W186" s="8" t="str">
        <f t="shared" si="41"/>
        <v/>
      </c>
    </row>
    <row r="187" spans="2:23" ht="15" customHeight="1" x14ac:dyDescent="0.25">
      <c r="B187" s="76" t="str">
        <f t="shared" si="36"/>
        <v>!!!</v>
      </c>
      <c r="C187" s="303" t="str">
        <f>IF(LEN($E187)&gt;0,VLOOKUP(TEXT($E187,0),'Angaben Stationen'!$E$14:$V$213,17,0),"")</f>
        <v/>
      </c>
      <c r="D187" s="237" t="str">
        <f>IF(LEN($E187)&gt;0,VLOOKUP(TEXT($E187,0),'Angaben Stationen'!$E$14:$V$213,18,0),"")</f>
        <v/>
      </c>
      <c r="E187" s="345"/>
      <c r="F187" s="238"/>
      <c r="G187" s="239"/>
      <c r="H187" s="331"/>
      <c r="I187" s="158"/>
      <c r="N187" s="8">
        <f t="shared" si="37"/>
        <v>0</v>
      </c>
      <c r="O187" s="8">
        <f t="shared" si="43"/>
        <v>0</v>
      </c>
      <c r="P187" s="8">
        <f t="shared" si="44"/>
        <v>0</v>
      </c>
      <c r="Q187" s="8">
        <f t="shared" si="45"/>
        <v>0</v>
      </c>
      <c r="R187" s="8">
        <f t="shared" si="46"/>
        <v>0</v>
      </c>
      <c r="S187" s="8">
        <f t="shared" si="38"/>
        <v>0</v>
      </c>
      <c r="T187" s="8">
        <f t="shared" si="39"/>
        <v>0</v>
      </c>
      <c r="U187" s="8">
        <f t="shared" si="42"/>
        <v>1</v>
      </c>
      <c r="V187" s="8" t="str">
        <f t="shared" si="40"/>
        <v/>
      </c>
      <c r="W187" s="8" t="str">
        <f t="shared" si="41"/>
        <v/>
      </c>
    </row>
    <row r="188" spans="2:23" ht="15" customHeight="1" x14ac:dyDescent="0.25">
      <c r="B188" s="76" t="str">
        <f t="shared" si="36"/>
        <v>!!!</v>
      </c>
      <c r="C188" s="303" t="str">
        <f>IF(LEN($E188)&gt;0,VLOOKUP(TEXT($E188,0),'Angaben Stationen'!$E$14:$V$213,17,0),"")</f>
        <v/>
      </c>
      <c r="D188" s="237" t="str">
        <f>IF(LEN($E188)&gt;0,VLOOKUP(TEXT($E188,0),'Angaben Stationen'!$E$14:$V$213,18,0),"")</f>
        <v/>
      </c>
      <c r="E188" s="345"/>
      <c r="F188" s="238"/>
      <c r="G188" s="239"/>
      <c r="H188" s="331"/>
      <c r="I188" s="158"/>
      <c r="N188" s="8">
        <f t="shared" si="37"/>
        <v>0</v>
      </c>
      <c r="O188" s="8">
        <f t="shared" si="43"/>
        <v>0</v>
      </c>
      <c r="P188" s="8">
        <f t="shared" si="44"/>
        <v>0</v>
      </c>
      <c r="Q188" s="8">
        <f t="shared" si="45"/>
        <v>0</v>
      </c>
      <c r="R188" s="8">
        <f t="shared" si="46"/>
        <v>0</v>
      </c>
      <c r="S188" s="8">
        <f t="shared" si="38"/>
        <v>0</v>
      </c>
      <c r="T188" s="8">
        <f t="shared" si="39"/>
        <v>0</v>
      </c>
      <c r="U188" s="8">
        <f t="shared" si="42"/>
        <v>1</v>
      </c>
      <c r="V188" s="8" t="str">
        <f t="shared" si="40"/>
        <v/>
      </c>
      <c r="W188" s="8" t="str">
        <f t="shared" si="41"/>
        <v/>
      </c>
    </row>
    <row r="189" spans="2:23" ht="15" customHeight="1" x14ac:dyDescent="0.25">
      <c r="B189" s="76" t="str">
        <f t="shared" si="36"/>
        <v>!!!</v>
      </c>
      <c r="C189" s="303" t="str">
        <f>IF(LEN($E189)&gt;0,VLOOKUP(TEXT($E189,0),'Angaben Stationen'!$E$14:$V$213,17,0),"")</f>
        <v/>
      </c>
      <c r="D189" s="237" t="str">
        <f>IF(LEN($E189)&gt;0,VLOOKUP(TEXT($E189,0),'Angaben Stationen'!$E$14:$V$213,18,0),"")</f>
        <v/>
      </c>
      <c r="E189" s="345"/>
      <c r="F189" s="238"/>
      <c r="G189" s="239"/>
      <c r="H189" s="331"/>
      <c r="I189" s="158"/>
      <c r="N189" s="8">
        <f t="shared" si="37"/>
        <v>0</v>
      </c>
      <c r="O189" s="8">
        <f t="shared" si="43"/>
        <v>0</v>
      </c>
      <c r="P189" s="8">
        <f t="shared" si="44"/>
        <v>0</v>
      </c>
      <c r="Q189" s="8">
        <f t="shared" si="45"/>
        <v>0</v>
      </c>
      <c r="R189" s="8">
        <f t="shared" si="46"/>
        <v>0</v>
      </c>
      <c r="S189" s="8">
        <f t="shared" si="38"/>
        <v>0</v>
      </c>
      <c r="T189" s="8">
        <f t="shared" si="39"/>
        <v>0</v>
      </c>
      <c r="U189" s="8">
        <f t="shared" si="42"/>
        <v>1</v>
      </c>
      <c r="V189" s="8" t="str">
        <f t="shared" si="40"/>
        <v/>
      </c>
      <c r="W189" s="8" t="str">
        <f t="shared" si="41"/>
        <v/>
      </c>
    </row>
    <row r="190" spans="2:23" ht="15" customHeight="1" x14ac:dyDescent="0.25">
      <c r="B190" s="76" t="str">
        <f t="shared" si="36"/>
        <v>!!!</v>
      </c>
      <c r="C190" s="303" t="str">
        <f>IF(LEN($E190)&gt;0,VLOOKUP(TEXT($E190,0),'Angaben Stationen'!$E$14:$V$213,17,0),"")</f>
        <v/>
      </c>
      <c r="D190" s="237" t="str">
        <f>IF(LEN($E190)&gt;0,VLOOKUP(TEXT($E190,0),'Angaben Stationen'!$E$14:$V$213,18,0),"")</f>
        <v/>
      </c>
      <c r="E190" s="345"/>
      <c r="F190" s="238"/>
      <c r="G190" s="239"/>
      <c r="H190" s="331"/>
      <c r="I190" s="158"/>
      <c r="N190" s="8">
        <f t="shared" si="37"/>
        <v>0</v>
      </c>
      <c r="O190" s="8">
        <f t="shared" si="43"/>
        <v>0</v>
      </c>
      <c r="P190" s="8">
        <f t="shared" si="44"/>
        <v>0</v>
      </c>
      <c r="Q190" s="8">
        <f t="shared" si="45"/>
        <v>0</v>
      </c>
      <c r="R190" s="8">
        <f t="shared" si="46"/>
        <v>0</v>
      </c>
      <c r="S190" s="8">
        <f t="shared" si="38"/>
        <v>0</v>
      </c>
      <c r="T190" s="8">
        <f t="shared" si="39"/>
        <v>0</v>
      </c>
      <c r="U190" s="8">
        <f t="shared" si="42"/>
        <v>1</v>
      </c>
      <c r="V190" s="8" t="str">
        <f t="shared" si="40"/>
        <v/>
      </c>
      <c r="W190" s="8" t="str">
        <f t="shared" si="41"/>
        <v/>
      </c>
    </row>
    <row r="191" spans="2:23" ht="15" customHeight="1" x14ac:dyDescent="0.25">
      <c r="B191" s="76" t="str">
        <f t="shared" si="36"/>
        <v>!!!</v>
      </c>
      <c r="C191" s="303" t="str">
        <f>IF(LEN($E191)&gt;0,VLOOKUP(TEXT($E191,0),'Angaben Stationen'!$E$14:$V$213,17,0),"")</f>
        <v/>
      </c>
      <c r="D191" s="237" t="str">
        <f>IF(LEN($E191)&gt;0,VLOOKUP(TEXT($E191,0),'Angaben Stationen'!$E$14:$V$213,18,0),"")</f>
        <v/>
      </c>
      <c r="E191" s="345"/>
      <c r="F191" s="238"/>
      <c r="G191" s="239"/>
      <c r="H191" s="331"/>
      <c r="I191" s="158"/>
      <c r="N191" s="8">
        <f t="shared" si="37"/>
        <v>0</v>
      </c>
      <c r="O191" s="8">
        <f t="shared" si="43"/>
        <v>0</v>
      </c>
      <c r="P191" s="8">
        <f t="shared" si="44"/>
        <v>0</v>
      </c>
      <c r="Q191" s="8">
        <f t="shared" si="45"/>
        <v>0</v>
      </c>
      <c r="R191" s="8">
        <f t="shared" si="46"/>
        <v>0</v>
      </c>
      <c r="S191" s="8">
        <f t="shared" si="38"/>
        <v>0</v>
      </c>
      <c r="T191" s="8">
        <f t="shared" si="39"/>
        <v>0</v>
      </c>
      <c r="U191" s="8">
        <f t="shared" si="42"/>
        <v>1</v>
      </c>
      <c r="V191" s="8" t="str">
        <f t="shared" si="40"/>
        <v/>
      </c>
      <c r="W191" s="8" t="str">
        <f t="shared" si="41"/>
        <v/>
      </c>
    </row>
    <row r="192" spans="2:23" ht="15" customHeight="1" x14ac:dyDescent="0.25">
      <c r="B192" s="76" t="str">
        <f t="shared" si="36"/>
        <v>!!!</v>
      </c>
      <c r="C192" s="303" t="str">
        <f>IF(LEN($E192)&gt;0,VLOOKUP(TEXT($E192,0),'Angaben Stationen'!$E$14:$V$213,17,0),"")</f>
        <v/>
      </c>
      <c r="D192" s="237" t="str">
        <f>IF(LEN($E192)&gt;0,VLOOKUP(TEXT($E192,0),'Angaben Stationen'!$E$14:$V$213,18,0),"")</f>
        <v/>
      </c>
      <c r="E192" s="345"/>
      <c r="F192" s="238"/>
      <c r="G192" s="239"/>
      <c r="H192" s="331"/>
      <c r="I192" s="158"/>
      <c r="N192" s="8">
        <f t="shared" si="37"/>
        <v>0</v>
      </c>
      <c r="O192" s="8">
        <f t="shared" si="43"/>
        <v>0</v>
      </c>
      <c r="P192" s="8">
        <f t="shared" si="44"/>
        <v>0</v>
      </c>
      <c r="Q192" s="8">
        <f t="shared" si="45"/>
        <v>0</v>
      </c>
      <c r="R192" s="8">
        <f t="shared" si="46"/>
        <v>0</v>
      </c>
      <c r="S192" s="8">
        <f t="shared" si="38"/>
        <v>0</v>
      </c>
      <c r="T192" s="8">
        <f t="shared" si="39"/>
        <v>0</v>
      </c>
      <c r="U192" s="8">
        <f t="shared" si="42"/>
        <v>1</v>
      </c>
      <c r="V192" s="8" t="str">
        <f t="shared" si="40"/>
        <v/>
      </c>
      <c r="W192" s="8" t="str">
        <f t="shared" si="41"/>
        <v/>
      </c>
    </row>
    <row r="193" spans="2:23" ht="15" customHeight="1" x14ac:dyDescent="0.25">
      <c r="B193" s="76" t="str">
        <f t="shared" si="36"/>
        <v>!!!</v>
      </c>
      <c r="C193" s="303" t="str">
        <f>IF(LEN($E193)&gt;0,VLOOKUP(TEXT($E193,0),'Angaben Stationen'!$E$14:$V$213,17,0),"")</f>
        <v/>
      </c>
      <c r="D193" s="237" t="str">
        <f>IF(LEN($E193)&gt;0,VLOOKUP(TEXT($E193,0),'Angaben Stationen'!$E$14:$V$213,18,0),"")</f>
        <v/>
      </c>
      <c r="E193" s="345"/>
      <c r="F193" s="238"/>
      <c r="G193" s="239"/>
      <c r="H193" s="331"/>
      <c r="I193" s="158"/>
      <c r="N193" s="8">
        <f t="shared" si="37"/>
        <v>0</v>
      </c>
      <c r="O193" s="8">
        <f t="shared" si="43"/>
        <v>0</v>
      </c>
      <c r="P193" s="8">
        <f t="shared" si="44"/>
        <v>0</v>
      </c>
      <c r="Q193" s="8">
        <f t="shared" si="45"/>
        <v>0</v>
      </c>
      <c r="R193" s="8">
        <f t="shared" si="46"/>
        <v>0</v>
      </c>
      <c r="S193" s="8">
        <f t="shared" si="38"/>
        <v>0</v>
      </c>
      <c r="T193" s="8">
        <f t="shared" si="39"/>
        <v>0</v>
      </c>
      <c r="U193" s="8">
        <f t="shared" si="42"/>
        <v>1</v>
      </c>
      <c r="V193" s="8" t="str">
        <f t="shared" si="40"/>
        <v/>
      </c>
      <c r="W193" s="8" t="str">
        <f t="shared" si="41"/>
        <v/>
      </c>
    </row>
    <row r="194" spans="2:23" ht="15" customHeight="1" x14ac:dyDescent="0.25">
      <c r="B194" s="76" t="str">
        <f t="shared" si="36"/>
        <v>!!!</v>
      </c>
      <c r="C194" s="303" t="str">
        <f>IF(LEN($E194)&gt;0,VLOOKUP(TEXT($E194,0),'Angaben Stationen'!$E$14:$V$213,17,0),"")</f>
        <v/>
      </c>
      <c r="D194" s="237" t="str">
        <f>IF(LEN($E194)&gt;0,VLOOKUP(TEXT($E194,0),'Angaben Stationen'!$E$14:$V$213,18,0),"")</f>
        <v/>
      </c>
      <c r="E194" s="345"/>
      <c r="F194" s="238"/>
      <c r="G194" s="239"/>
      <c r="H194" s="331"/>
      <c r="I194" s="158"/>
      <c r="N194" s="8">
        <f t="shared" si="37"/>
        <v>0</v>
      </c>
      <c r="O194" s="8">
        <f t="shared" si="43"/>
        <v>0</v>
      </c>
      <c r="P194" s="8">
        <f t="shared" si="44"/>
        <v>0</v>
      </c>
      <c r="Q194" s="8">
        <f t="shared" si="45"/>
        <v>0</v>
      </c>
      <c r="R194" s="8">
        <f t="shared" si="46"/>
        <v>0</v>
      </c>
      <c r="S194" s="8">
        <f t="shared" si="38"/>
        <v>0</v>
      </c>
      <c r="T194" s="8">
        <f t="shared" si="39"/>
        <v>0</v>
      </c>
      <c r="U194" s="8">
        <f t="shared" si="42"/>
        <v>1</v>
      </c>
      <c r="V194" s="8" t="str">
        <f t="shared" si="40"/>
        <v/>
      </c>
      <c r="W194" s="8" t="str">
        <f t="shared" si="41"/>
        <v/>
      </c>
    </row>
    <row r="195" spans="2:23" ht="15" customHeight="1" x14ac:dyDescent="0.25">
      <c r="B195" s="76" t="str">
        <f t="shared" si="36"/>
        <v>!!!</v>
      </c>
      <c r="C195" s="303" t="str">
        <f>IF(LEN($E195)&gt;0,VLOOKUP(TEXT($E195,0),'Angaben Stationen'!$E$14:$V$213,17,0),"")</f>
        <v/>
      </c>
      <c r="D195" s="237" t="str">
        <f>IF(LEN($E195)&gt;0,VLOOKUP(TEXT($E195,0),'Angaben Stationen'!$E$14:$V$213,18,0),"")</f>
        <v/>
      </c>
      <c r="E195" s="345"/>
      <c r="F195" s="238"/>
      <c r="G195" s="239"/>
      <c r="H195" s="331"/>
      <c r="I195" s="158"/>
      <c r="N195" s="8">
        <f t="shared" si="37"/>
        <v>0</v>
      </c>
      <c r="O195" s="8">
        <f t="shared" si="43"/>
        <v>0</v>
      </c>
      <c r="P195" s="8">
        <f t="shared" si="44"/>
        <v>0</v>
      </c>
      <c r="Q195" s="8">
        <f t="shared" si="45"/>
        <v>0</v>
      </c>
      <c r="R195" s="8">
        <f t="shared" si="46"/>
        <v>0</v>
      </c>
      <c r="S195" s="8">
        <f t="shared" si="38"/>
        <v>0</v>
      </c>
      <c r="T195" s="8">
        <f t="shared" si="39"/>
        <v>0</v>
      </c>
      <c r="U195" s="8">
        <f t="shared" si="42"/>
        <v>1</v>
      </c>
      <c r="V195" s="8" t="str">
        <f t="shared" si="40"/>
        <v/>
      </c>
      <c r="W195" s="8" t="str">
        <f t="shared" si="41"/>
        <v/>
      </c>
    </row>
    <row r="196" spans="2:23" ht="15" customHeight="1" x14ac:dyDescent="0.25">
      <c r="B196" s="76" t="str">
        <f t="shared" si="36"/>
        <v>!!!</v>
      </c>
      <c r="C196" s="303" t="str">
        <f>IF(LEN($E196)&gt;0,VLOOKUP(TEXT($E196,0),'Angaben Stationen'!$E$14:$V$213,17,0),"")</f>
        <v/>
      </c>
      <c r="D196" s="237" t="str">
        <f>IF(LEN($E196)&gt;0,VLOOKUP(TEXT($E196,0),'Angaben Stationen'!$E$14:$V$213,18,0),"")</f>
        <v/>
      </c>
      <c r="E196" s="345"/>
      <c r="F196" s="238"/>
      <c r="G196" s="239"/>
      <c r="H196" s="331"/>
      <c r="I196" s="158"/>
      <c r="N196" s="8">
        <f t="shared" si="37"/>
        <v>0</v>
      </c>
      <c r="O196" s="8">
        <f t="shared" si="43"/>
        <v>0</v>
      </c>
      <c r="P196" s="8">
        <f t="shared" si="44"/>
        <v>0</v>
      </c>
      <c r="Q196" s="8">
        <f t="shared" si="45"/>
        <v>0</v>
      </c>
      <c r="R196" s="8">
        <f t="shared" si="46"/>
        <v>0</v>
      </c>
      <c r="S196" s="8">
        <f t="shared" si="38"/>
        <v>0</v>
      </c>
      <c r="T196" s="8">
        <f t="shared" si="39"/>
        <v>0</v>
      </c>
      <c r="U196" s="8">
        <f t="shared" si="42"/>
        <v>1</v>
      </c>
      <c r="V196" s="8" t="str">
        <f t="shared" si="40"/>
        <v/>
      </c>
      <c r="W196" s="8" t="str">
        <f t="shared" si="41"/>
        <v/>
      </c>
    </row>
    <row r="197" spans="2:23" ht="15" customHeight="1" x14ac:dyDescent="0.25">
      <c r="B197" s="76" t="str">
        <f t="shared" si="36"/>
        <v>!!!</v>
      </c>
      <c r="C197" s="303" t="str">
        <f>IF(LEN($E197)&gt;0,VLOOKUP(TEXT($E197,0),'Angaben Stationen'!$E$14:$V$213,17,0),"")</f>
        <v/>
      </c>
      <c r="D197" s="237" t="str">
        <f>IF(LEN($E197)&gt;0,VLOOKUP(TEXT($E197,0),'Angaben Stationen'!$E$14:$V$213,18,0),"")</f>
        <v/>
      </c>
      <c r="E197" s="345"/>
      <c r="F197" s="238"/>
      <c r="G197" s="239"/>
      <c r="H197" s="331"/>
      <c r="I197" s="158"/>
      <c r="N197" s="8">
        <f t="shared" si="37"/>
        <v>0</v>
      </c>
      <c r="O197" s="8">
        <f t="shared" si="43"/>
        <v>0</v>
      </c>
      <c r="P197" s="8">
        <f t="shared" si="44"/>
        <v>0</v>
      </c>
      <c r="Q197" s="8">
        <f t="shared" si="45"/>
        <v>0</v>
      </c>
      <c r="R197" s="8">
        <f t="shared" si="46"/>
        <v>0</v>
      </c>
      <c r="S197" s="8">
        <f t="shared" si="38"/>
        <v>0</v>
      </c>
      <c r="T197" s="8">
        <f t="shared" si="39"/>
        <v>0</v>
      </c>
      <c r="U197" s="8">
        <f t="shared" si="42"/>
        <v>1</v>
      </c>
      <c r="V197" s="8" t="str">
        <f t="shared" si="40"/>
        <v/>
      </c>
      <c r="W197" s="8" t="str">
        <f t="shared" si="41"/>
        <v/>
      </c>
    </row>
    <row r="198" spans="2:23" ht="15" customHeight="1" x14ac:dyDescent="0.25">
      <c r="B198" s="76" t="str">
        <f t="shared" si="36"/>
        <v>!!!</v>
      </c>
      <c r="C198" s="303" t="str">
        <f>IF(LEN($E198)&gt;0,VLOOKUP(TEXT($E198,0),'Angaben Stationen'!$E$14:$V$213,17,0),"")</f>
        <v/>
      </c>
      <c r="D198" s="237" t="str">
        <f>IF(LEN($E198)&gt;0,VLOOKUP(TEXT($E198,0),'Angaben Stationen'!$E$14:$V$213,18,0),"")</f>
        <v/>
      </c>
      <c r="E198" s="345"/>
      <c r="F198" s="238"/>
      <c r="G198" s="239"/>
      <c r="H198" s="331"/>
      <c r="I198" s="158"/>
      <c r="N198" s="8">
        <f t="shared" si="37"/>
        <v>0</v>
      </c>
      <c r="O198" s="8">
        <f t="shared" si="43"/>
        <v>0</v>
      </c>
      <c r="P198" s="8">
        <f t="shared" si="44"/>
        <v>0</v>
      </c>
      <c r="Q198" s="8">
        <f t="shared" si="45"/>
        <v>0</v>
      </c>
      <c r="R198" s="8">
        <f t="shared" si="46"/>
        <v>0</v>
      </c>
      <c r="S198" s="8">
        <f t="shared" si="38"/>
        <v>0</v>
      </c>
      <c r="T198" s="8">
        <f t="shared" si="39"/>
        <v>0</v>
      </c>
      <c r="U198" s="8">
        <f t="shared" si="42"/>
        <v>1</v>
      </c>
      <c r="V198" s="8" t="str">
        <f t="shared" si="40"/>
        <v/>
      </c>
      <c r="W198" s="8" t="str">
        <f t="shared" si="41"/>
        <v/>
      </c>
    </row>
    <row r="199" spans="2:23" ht="15" customHeight="1" x14ac:dyDescent="0.25">
      <c r="B199" s="76" t="str">
        <f t="shared" si="36"/>
        <v>!!!</v>
      </c>
      <c r="C199" s="303" t="str">
        <f>IF(LEN($E199)&gt;0,VLOOKUP(TEXT($E199,0),'Angaben Stationen'!$E$14:$V$213,17,0),"")</f>
        <v/>
      </c>
      <c r="D199" s="237" t="str">
        <f>IF(LEN($E199)&gt;0,VLOOKUP(TEXT($E199,0),'Angaben Stationen'!$E$14:$V$213,18,0),"")</f>
        <v/>
      </c>
      <c r="E199" s="345"/>
      <c r="F199" s="238"/>
      <c r="G199" s="239"/>
      <c r="H199" s="331"/>
      <c r="I199" s="158"/>
      <c r="N199" s="8">
        <f t="shared" si="37"/>
        <v>0</v>
      </c>
      <c r="O199" s="8">
        <f t="shared" si="43"/>
        <v>0</v>
      </c>
      <c r="P199" s="8">
        <f t="shared" si="44"/>
        <v>0</v>
      </c>
      <c r="Q199" s="8">
        <f t="shared" si="45"/>
        <v>0</v>
      </c>
      <c r="R199" s="8">
        <f t="shared" si="46"/>
        <v>0</v>
      </c>
      <c r="S199" s="8">
        <f t="shared" si="38"/>
        <v>0</v>
      </c>
      <c r="T199" s="8">
        <f t="shared" si="39"/>
        <v>0</v>
      </c>
      <c r="U199" s="8">
        <f t="shared" si="42"/>
        <v>1</v>
      </c>
      <c r="V199" s="8" t="str">
        <f t="shared" si="40"/>
        <v/>
      </c>
      <c r="W199" s="8" t="str">
        <f t="shared" si="41"/>
        <v/>
      </c>
    </row>
    <row r="200" spans="2:23" ht="15" customHeight="1" x14ac:dyDescent="0.25">
      <c r="B200" s="76" t="str">
        <f t="shared" si="36"/>
        <v>!!!</v>
      </c>
      <c r="C200" s="303" t="str">
        <f>IF(LEN($E200)&gt;0,VLOOKUP(TEXT($E200,0),'Angaben Stationen'!$E$14:$V$213,17,0),"")</f>
        <v/>
      </c>
      <c r="D200" s="237" t="str">
        <f>IF(LEN($E200)&gt;0,VLOOKUP(TEXT($E200,0),'Angaben Stationen'!$E$14:$V$213,18,0),"")</f>
        <v/>
      </c>
      <c r="E200" s="345"/>
      <c r="F200" s="238"/>
      <c r="G200" s="239"/>
      <c r="H200" s="331"/>
      <c r="I200" s="158"/>
      <c r="N200" s="8">
        <f t="shared" si="37"/>
        <v>0</v>
      </c>
      <c r="O200" s="8">
        <f t="shared" si="43"/>
        <v>0</v>
      </c>
      <c r="P200" s="8">
        <f t="shared" si="44"/>
        <v>0</v>
      </c>
      <c r="Q200" s="8">
        <f t="shared" si="45"/>
        <v>0</v>
      </c>
      <c r="R200" s="8">
        <f t="shared" si="46"/>
        <v>0</v>
      </c>
      <c r="S200" s="8">
        <f t="shared" si="38"/>
        <v>0</v>
      </c>
      <c r="T200" s="8">
        <f t="shared" si="39"/>
        <v>0</v>
      </c>
      <c r="U200" s="8">
        <f t="shared" si="42"/>
        <v>1</v>
      </c>
      <c r="V200" s="8" t="str">
        <f t="shared" si="40"/>
        <v/>
      </c>
      <c r="W200" s="8" t="str">
        <f t="shared" si="41"/>
        <v/>
      </c>
    </row>
    <row r="201" spans="2:23" ht="15" customHeight="1" x14ac:dyDescent="0.25">
      <c r="B201" s="76" t="str">
        <f t="shared" si="36"/>
        <v>!!!</v>
      </c>
      <c r="C201" s="303" t="str">
        <f>IF(LEN($E201)&gt;0,VLOOKUP(TEXT($E201,0),'Angaben Stationen'!$E$14:$V$213,17,0),"")</f>
        <v/>
      </c>
      <c r="D201" s="237" t="str">
        <f>IF(LEN($E201)&gt;0,VLOOKUP(TEXT($E201,0),'Angaben Stationen'!$E$14:$V$213,18,0),"")</f>
        <v/>
      </c>
      <c r="E201" s="345"/>
      <c r="F201" s="238"/>
      <c r="G201" s="239"/>
      <c r="H201" s="331"/>
      <c r="I201" s="158"/>
      <c r="N201" s="8">
        <f t="shared" si="37"/>
        <v>0</v>
      </c>
      <c r="O201" s="8">
        <f t="shared" si="43"/>
        <v>0</v>
      </c>
      <c r="P201" s="8">
        <f t="shared" si="44"/>
        <v>0</v>
      </c>
      <c r="Q201" s="8">
        <f t="shared" si="45"/>
        <v>0</v>
      </c>
      <c r="R201" s="8">
        <f t="shared" si="46"/>
        <v>0</v>
      </c>
      <c r="S201" s="8">
        <f t="shared" si="38"/>
        <v>0</v>
      </c>
      <c r="T201" s="8">
        <f t="shared" si="39"/>
        <v>0</v>
      </c>
      <c r="U201" s="8">
        <f t="shared" si="42"/>
        <v>1</v>
      </c>
      <c r="V201" s="8" t="str">
        <f t="shared" si="40"/>
        <v/>
      </c>
      <c r="W201" s="8" t="str">
        <f t="shared" si="41"/>
        <v/>
      </c>
    </row>
    <row r="202" spans="2:23" ht="15" customHeight="1" x14ac:dyDescent="0.25">
      <c r="B202" s="76" t="str">
        <f t="shared" si="36"/>
        <v>!!!</v>
      </c>
      <c r="C202" s="303" t="str">
        <f>IF(LEN($E202)&gt;0,VLOOKUP(TEXT($E202,0),'Angaben Stationen'!$E$14:$V$213,17,0),"")</f>
        <v/>
      </c>
      <c r="D202" s="237" t="str">
        <f>IF(LEN($E202)&gt;0,VLOOKUP(TEXT($E202,0),'Angaben Stationen'!$E$14:$V$213,18,0),"")</f>
        <v/>
      </c>
      <c r="E202" s="345"/>
      <c r="F202" s="238"/>
      <c r="G202" s="239"/>
      <c r="H202" s="331"/>
      <c r="I202" s="158"/>
      <c r="N202" s="8">
        <f t="shared" si="37"/>
        <v>0</v>
      </c>
      <c r="O202" s="8">
        <f t="shared" si="43"/>
        <v>0</v>
      </c>
      <c r="P202" s="8">
        <f t="shared" si="44"/>
        <v>0</v>
      </c>
      <c r="Q202" s="8">
        <f t="shared" si="45"/>
        <v>0</v>
      </c>
      <c r="R202" s="8">
        <f t="shared" si="46"/>
        <v>0</v>
      </c>
      <c r="S202" s="8">
        <f t="shared" si="38"/>
        <v>0</v>
      </c>
      <c r="T202" s="8">
        <f t="shared" si="39"/>
        <v>0</v>
      </c>
      <c r="U202" s="8">
        <f t="shared" si="42"/>
        <v>1</v>
      </c>
      <c r="V202" s="8" t="str">
        <f t="shared" si="40"/>
        <v/>
      </c>
      <c r="W202" s="8" t="str">
        <f t="shared" si="41"/>
        <v/>
      </c>
    </row>
    <row r="203" spans="2:23" ht="15" customHeight="1" x14ac:dyDescent="0.25">
      <c r="B203" s="76" t="str">
        <f t="shared" si="36"/>
        <v>!!!</v>
      </c>
      <c r="C203" s="303" t="str">
        <f>IF(LEN($E203)&gt;0,VLOOKUP(TEXT($E203,0),'Angaben Stationen'!$E$14:$V$213,17,0),"")</f>
        <v/>
      </c>
      <c r="D203" s="237" t="str">
        <f>IF(LEN($E203)&gt;0,VLOOKUP(TEXT($E203,0),'Angaben Stationen'!$E$14:$V$213,18,0),"")</f>
        <v/>
      </c>
      <c r="E203" s="345"/>
      <c r="F203" s="238"/>
      <c r="G203" s="239"/>
      <c r="H203" s="331"/>
      <c r="I203" s="158"/>
      <c r="N203" s="8">
        <f t="shared" si="37"/>
        <v>0</v>
      </c>
      <c r="O203" s="8">
        <f t="shared" si="43"/>
        <v>0</v>
      </c>
      <c r="P203" s="8">
        <f t="shared" si="44"/>
        <v>0</v>
      </c>
      <c r="Q203" s="8">
        <f t="shared" si="45"/>
        <v>0</v>
      </c>
      <c r="R203" s="8">
        <f t="shared" si="46"/>
        <v>0</v>
      </c>
      <c r="S203" s="8">
        <f t="shared" si="38"/>
        <v>0</v>
      </c>
      <c r="T203" s="8">
        <f t="shared" si="39"/>
        <v>0</v>
      </c>
      <c r="U203" s="8">
        <f t="shared" si="42"/>
        <v>1</v>
      </c>
      <c r="V203" s="8" t="str">
        <f t="shared" si="40"/>
        <v/>
      </c>
      <c r="W203" s="8" t="str">
        <f t="shared" si="41"/>
        <v/>
      </c>
    </row>
    <row r="204" spans="2:23" ht="15" customHeight="1" x14ac:dyDescent="0.25">
      <c r="B204" s="76" t="str">
        <f t="shared" si="36"/>
        <v>!!!</v>
      </c>
      <c r="C204" s="303" t="str">
        <f>IF(LEN($E204)&gt;0,VLOOKUP(TEXT($E204,0),'Angaben Stationen'!$E$14:$V$213,17,0),"")</f>
        <v/>
      </c>
      <c r="D204" s="237" t="str">
        <f>IF(LEN($E204)&gt;0,VLOOKUP(TEXT($E204,0),'Angaben Stationen'!$E$14:$V$213,18,0),"")</f>
        <v/>
      </c>
      <c r="E204" s="345"/>
      <c r="F204" s="238"/>
      <c r="G204" s="239"/>
      <c r="H204" s="331"/>
      <c r="I204" s="158"/>
      <c r="N204" s="8">
        <f t="shared" si="37"/>
        <v>0</v>
      </c>
      <c r="O204" s="8">
        <f t="shared" si="43"/>
        <v>0</v>
      </c>
      <c r="P204" s="8">
        <f t="shared" si="44"/>
        <v>0</v>
      </c>
      <c r="Q204" s="8">
        <f t="shared" si="45"/>
        <v>0</v>
      </c>
      <c r="R204" s="8">
        <f t="shared" si="46"/>
        <v>0</v>
      </c>
      <c r="S204" s="8">
        <f t="shared" si="38"/>
        <v>0</v>
      </c>
      <c r="T204" s="8">
        <f t="shared" si="39"/>
        <v>0</v>
      </c>
      <c r="U204" s="8">
        <f t="shared" si="42"/>
        <v>1</v>
      </c>
      <c r="V204" s="8" t="str">
        <f t="shared" si="40"/>
        <v/>
      </c>
      <c r="W204" s="8" t="str">
        <f t="shared" si="41"/>
        <v/>
      </c>
    </row>
    <row r="205" spans="2:23" ht="15" customHeight="1" x14ac:dyDescent="0.25">
      <c r="B205" s="76" t="str">
        <f t="shared" si="36"/>
        <v>!!!</v>
      </c>
      <c r="C205" s="303" t="str">
        <f>IF(LEN($E205)&gt;0,VLOOKUP(TEXT($E205,0),'Angaben Stationen'!$E$14:$V$213,17,0),"")</f>
        <v/>
      </c>
      <c r="D205" s="237" t="str">
        <f>IF(LEN($E205)&gt;0,VLOOKUP(TEXT($E205,0),'Angaben Stationen'!$E$14:$V$213,18,0),"")</f>
        <v/>
      </c>
      <c r="E205" s="345"/>
      <c r="F205" s="238"/>
      <c r="G205" s="239"/>
      <c r="H205" s="331"/>
      <c r="I205" s="158"/>
      <c r="N205" s="8">
        <f t="shared" si="37"/>
        <v>0</v>
      </c>
      <c r="O205" s="8">
        <f t="shared" si="43"/>
        <v>0</v>
      </c>
      <c r="P205" s="8">
        <f t="shared" si="44"/>
        <v>0</v>
      </c>
      <c r="Q205" s="8">
        <f t="shared" si="45"/>
        <v>0</v>
      </c>
      <c r="R205" s="8">
        <f t="shared" si="46"/>
        <v>0</v>
      </c>
      <c r="S205" s="8">
        <f t="shared" si="38"/>
        <v>0</v>
      </c>
      <c r="T205" s="8">
        <f t="shared" si="39"/>
        <v>0</v>
      </c>
      <c r="U205" s="8">
        <f t="shared" si="42"/>
        <v>1</v>
      </c>
      <c r="V205" s="8" t="str">
        <f t="shared" si="40"/>
        <v/>
      </c>
      <c r="W205" s="8" t="str">
        <f t="shared" si="41"/>
        <v/>
      </c>
    </row>
    <row r="206" spans="2:23" ht="15" customHeight="1" x14ac:dyDescent="0.25">
      <c r="B206" s="76" t="str">
        <f t="shared" si="36"/>
        <v>!!!</v>
      </c>
      <c r="C206" s="303" t="str">
        <f>IF(LEN($E206)&gt;0,VLOOKUP(TEXT($E206,0),'Angaben Stationen'!$E$14:$V$213,17,0),"")</f>
        <v/>
      </c>
      <c r="D206" s="237" t="str">
        <f>IF(LEN($E206)&gt;0,VLOOKUP(TEXT($E206,0),'Angaben Stationen'!$E$14:$V$213,18,0),"")</f>
        <v/>
      </c>
      <c r="E206" s="345"/>
      <c r="F206" s="238"/>
      <c r="G206" s="239"/>
      <c r="H206" s="331"/>
      <c r="I206" s="158"/>
      <c r="N206" s="8">
        <f t="shared" si="37"/>
        <v>0</v>
      </c>
      <c r="O206" s="8">
        <f t="shared" si="43"/>
        <v>0</v>
      </c>
      <c r="P206" s="8">
        <f t="shared" si="44"/>
        <v>0</v>
      </c>
      <c r="Q206" s="8">
        <f t="shared" si="45"/>
        <v>0</v>
      </c>
      <c r="R206" s="8">
        <f t="shared" si="46"/>
        <v>0</v>
      </c>
      <c r="S206" s="8">
        <f t="shared" si="38"/>
        <v>0</v>
      </c>
      <c r="T206" s="8">
        <f t="shared" si="39"/>
        <v>0</v>
      </c>
      <c r="U206" s="8">
        <f t="shared" si="42"/>
        <v>1</v>
      </c>
      <c r="V206" s="8" t="str">
        <f t="shared" si="40"/>
        <v/>
      </c>
      <c r="W206" s="8" t="str">
        <f t="shared" si="41"/>
        <v/>
      </c>
    </row>
    <row r="207" spans="2:23" ht="15" customHeight="1" x14ac:dyDescent="0.25">
      <c r="B207" s="76" t="str">
        <f t="shared" si="36"/>
        <v>!!!</v>
      </c>
      <c r="C207" s="303" t="str">
        <f>IF(LEN($E207)&gt;0,VLOOKUP(TEXT($E207,0),'Angaben Stationen'!$E$14:$V$213,17,0),"")</f>
        <v/>
      </c>
      <c r="D207" s="237" t="str">
        <f>IF(LEN($E207)&gt;0,VLOOKUP(TEXT($E207,0),'Angaben Stationen'!$E$14:$V$213,18,0),"")</f>
        <v/>
      </c>
      <c r="E207" s="345"/>
      <c r="F207" s="238"/>
      <c r="G207" s="239"/>
      <c r="H207" s="331"/>
      <c r="I207" s="158"/>
      <c r="N207" s="8">
        <f t="shared" si="37"/>
        <v>0</v>
      </c>
      <c r="O207" s="8">
        <f t="shared" si="43"/>
        <v>0</v>
      </c>
      <c r="P207" s="8">
        <f t="shared" si="44"/>
        <v>0</v>
      </c>
      <c r="Q207" s="8">
        <f t="shared" si="45"/>
        <v>0</v>
      </c>
      <c r="R207" s="8">
        <f t="shared" si="46"/>
        <v>0</v>
      </c>
      <c r="S207" s="8">
        <f t="shared" si="38"/>
        <v>0</v>
      </c>
      <c r="T207" s="8">
        <f t="shared" si="39"/>
        <v>0</v>
      </c>
      <c r="U207" s="8">
        <f t="shared" si="42"/>
        <v>1</v>
      </c>
      <c r="V207" s="8" t="str">
        <f t="shared" si="40"/>
        <v/>
      </c>
      <c r="W207" s="8" t="str">
        <f t="shared" si="41"/>
        <v/>
      </c>
    </row>
    <row r="208" spans="2:23" ht="15" customHeight="1" x14ac:dyDescent="0.25">
      <c r="B208" s="76" t="str">
        <f t="shared" si="36"/>
        <v>!!!</v>
      </c>
      <c r="C208" s="303" t="str">
        <f>IF(LEN($E208)&gt;0,VLOOKUP(TEXT($E208,0),'Angaben Stationen'!$E$14:$V$213,17,0),"")</f>
        <v/>
      </c>
      <c r="D208" s="237" t="str">
        <f>IF(LEN($E208)&gt;0,VLOOKUP(TEXT($E208,0),'Angaben Stationen'!$E$14:$V$213,18,0),"")</f>
        <v/>
      </c>
      <c r="E208" s="345"/>
      <c r="F208" s="238"/>
      <c r="G208" s="239"/>
      <c r="H208" s="331"/>
      <c r="I208" s="158"/>
      <c r="N208" s="8">
        <f t="shared" si="37"/>
        <v>0</v>
      </c>
      <c r="O208" s="8">
        <f t="shared" ref="O208:O215" si="47">IF(LEN(C208)&gt;0,1,0)</f>
        <v>0</v>
      </c>
      <c r="P208" s="8">
        <f t="shared" ref="P208:P215" si="48">IF(LEN(D208)&gt;0,1,0)</f>
        <v>0</v>
      </c>
      <c r="Q208" s="8">
        <f t="shared" ref="Q208:Q215" si="49">IF(LEN(E208)&gt;0,1,0)</f>
        <v>0</v>
      </c>
      <c r="R208" s="8">
        <f t="shared" ref="R208:R215" si="50">IF(LEN(F208)&gt;0,1,0)</f>
        <v>0</v>
      </c>
      <c r="S208" s="8">
        <f t="shared" si="38"/>
        <v>0</v>
      </c>
      <c r="T208" s="8">
        <f t="shared" si="39"/>
        <v>0</v>
      </c>
      <c r="U208" s="8">
        <f t="shared" si="42"/>
        <v>1</v>
      </c>
      <c r="V208" s="8" t="str">
        <f t="shared" si="40"/>
        <v/>
      </c>
      <c r="W208" s="8" t="str">
        <f t="shared" si="41"/>
        <v/>
      </c>
    </row>
    <row r="209" spans="2:23" ht="15" customHeight="1" x14ac:dyDescent="0.25">
      <c r="B209" s="76" t="str">
        <f t="shared" ref="B209:B215" si="51">IF(SUM(O209:S209)&lt;5,"!!!","")</f>
        <v>!!!</v>
      </c>
      <c r="C209" s="303" t="str">
        <f>IF(LEN($E209)&gt;0,VLOOKUP(TEXT($E209,0),'Angaben Stationen'!$E$14:$V$213,17,0),"")</f>
        <v/>
      </c>
      <c r="D209" s="237" t="str">
        <f>IF(LEN($E209)&gt;0,VLOOKUP(TEXT($E209,0),'Angaben Stationen'!$E$14:$V$213,18,0),"")</f>
        <v/>
      </c>
      <c r="E209" s="345"/>
      <c r="F209" s="238"/>
      <c r="G209" s="239"/>
      <c r="H209" s="331"/>
      <c r="I209" s="158"/>
      <c r="N209" s="8">
        <f t="shared" ref="N209:N215" si="52">IF(LEN(B209)&gt;0,0,1)</f>
        <v>0</v>
      </c>
      <c r="O209" s="8">
        <f t="shared" si="47"/>
        <v>0</v>
      </c>
      <c r="P209" s="8">
        <f t="shared" si="48"/>
        <v>0</v>
      </c>
      <c r="Q209" s="8">
        <f t="shared" si="49"/>
        <v>0</v>
      </c>
      <c r="R209" s="8">
        <f t="shared" si="50"/>
        <v>0</v>
      </c>
      <c r="S209" s="8">
        <f t="shared" ref="S209:S215" si="53">IF(LEN(G209)&gt;0,1,0)</f>
        <v>0</v>
      </c>
      <c r="T209" s="8">
        <f t="shared" ref="T209:T215" si="54">IF(LEN(H209)&gt;0,1,0)</f>
        <v>0</v>
      </c>
      <c r="U209" s="8">
        <f t="shared" si="42"/>
        <v>1</v>
      </c>
      <c r="V209" s="8" t="str">
        <f t="shared" ref="V209:V215" si="55">IF(LEN(E209)&gt;0,"Typ","")</f>
        <v/>
      </c>
      <c r="W209" s="8" t="str">
        <f t="shared" ref="W209:W215" si="56">IF(LEN(E209)&gt;0,"Schwerpunkt","")</f>
        <v/>
      </c>
    </row>
    <row r="210" spans="2:23" ht="15" customHeight="1" x14ac:dyDescent="0.25">
      <c r="B210" s="76" t="str">
        <f t="shared" si="51"/>
        <v>!!!</v>
      </c>
      <c r="C210" s="303" t="str">
        <f>IF(LEN($E210)&gt;0,VLOOKUP(TEXT($E210,0),'Angaben Stationen'!$E$14:$V$213,17,0),"")</f>
        <v/>
      </c>
      <c r="D210" s="237" t="str">
        <f>IF(LEN($E210)&gt;0,VLOOKUP(TEXT($E210,0),'Angaben Stationen'!$E$14:$V$213,18,0),"")</f>
        <v/>
      </c>
      <c r="E210" s="345"/>
      <c r="F210" s="238"/>
      <c r="G210" s="239"/>
      <c r="H210" s="331"/>
      <c r="I210" s="158"/>
      <c r="N210" s="8">
        <f t="shared" si="52"/>
        <v>0</v>
      </c>
      <c r="O210" s="8">
        <f t="shared" si="47"/>
        <v>0</v>
      </c>
      <c r="P210" s="8">
        <f t="shared" si="48"/>
        <v>0</v>
      </c>
      <c r="Q210" s="8">
        <f t="shared" si="49"/>
        <v>0</v>
      </c>
      <c r="R210" s="8">
        <f t="shared" si="50"/>
        <v>0</v>
      </c>
      <c r="S210" s="8">
        <f t="shared" si="53"/>
        <v>0</v>
      </c>
      <c r="T210" s="8">
        <f t="shared" si="54"/>
        <v>0</v>
      </c>
      <c r="U210" s="8">
        <f t="shared" si="42"/>
        <v>1</v>
      </c>
      <c r="V210" s="8" t="str">
        <f t="shared" si="55"/>
        <v/>
      </c>
      <c r="W210" s="8" t="str">
        <f t="shared" si="56"/>
        <v/>
      </c>
    </row>
    <row r="211" spans="2:23" ht="15" customHeight="1" x14ac:dyDescent="0.25">
      <c r="B211" s="76" t="str">
        <f t="shared" si="51"/>
        <v>!!!</v>
      </c>
      <c r="C211" s="303" t="str">
        <f>IF(LEN($E211)&gt;0,VLOOKUP(TEXT($E211,0),'Angaben Stationen'!$E$14:$V$213,17,0),"")</f>
        <v/>
      </c>
      <c r="D211" s="237" t="str">
        <f>IF(LEN($E211)&gt;0,VLOOKUP(TEXT($E211,0),'Angaben Stationen'!$E$14:$V$213,18,0),"")</f>
        <v/>
      </c>
      <c r="E211" s="345"/>
      <c r="F211" s="238"/>
      <c r="G211" s="239"/>
      <c r="H211" s="331"/>
      <c r="I211" s="158"/>
      <c r="N211" s="8">
        <f t="shared" si="52"/>
        <v>0</v>
      </c>
      <c r="O211" s="8">
        <f t="shared" si="47"/>
        <v>0</v>
      </c>
      <c r="P211" s="8">
        <f t="shared" si="48"/>
        <v>0</v>
      </c>
      <c r="Q211" s="8">
        <f t="shared" si="49"/>
        <v>0</v>
      </c>
      <c r="R211" s="8">
        <f t="shared" si="50"/>
        <v>0</v>
      </c>
      <c r="S211" s="8">
        <f t="shared" si="53"/>
        <v>0</v>
      </c>
      <c r="T211" s="8">
        <f t="shared" si="54"/>
        <v>0</v>
      </c>
      <c r="U211" s="8">
        <f t="shared" si="42"/>
        <v>1</v>
      </c>
      <c r="V211" s="8" t="str">
        <f t="shared" si="55"/>
        <v/>
      </c>
      <c r="W211" s="8" t="str">
        <f t="shared" si="56"/>
        <v/>
      </c>
    </row>
    <row r="212" spans="2:23" ht="15" customHeight="1" x14ac:dyDescent="0.25">
      <c r="B212" s="76" t="str">
        <f t="shared" si="51"/>
        <v>!!!</v>
      </c>
      <c r="C212" s="303" t="str">
        <f>IF(LEN($E212)&gt;0,VLOOKUP(TEXT($E212,0),'Angaben Stationen'!$E$14:$V$213,17,0),"")</f>
        <v/>
      </c>
      <c r="D212" s="237" t="str">
        <f>IF(LEN($E212)&gt;0,VLOOKUP(TEXT($E212,0),'Angaben Stationen'!$E$14:$V$213,18,0),"")</f>
        <v/>
      </c>
      <c r="E212" s="345"/>
      <c r="F212" s="238"/>
      <c r="G212" s="239"/>
      <c r="H212" s="331"/>
      <c r="I212" s="158"/>
      <c r="N212" s="8">
        <f t="shared" si="52"/>
        <v>0</v>
      </c>
      <c r="O212" s="8">
        <f t="shared" si="47"/>
        <v>0</v>
      </c>
      <c r="P212" s="8">
        <f t="shared" si="48"/>
        <v>0</v>
      </c>
      <c r="Q212" s="8">
        <f t="shared" si="49"/>
        <v>0</v>
      </c>
      <c r="R212" s="8">
        <f t="shared" si="50"/>
        <v>0</v>
      </c>
      <c r="S212" s="8">
        <f t="shared" si="53"/>
        <v>0</v>
      </c>
      <c r="T212" s="8">
        <f t="shared" si="54"/>
        <v>0</v>
      </c>
      <c r="U212" s="8">
        <f t="shared" si="42"/>
        <v>1</v>
      </c>
      <c r="V212" s="8" t="str">
        <f t="shared" si="55"/>
        <v/>
      </c>
      <c r="W212" s="8" t="str">
        <f t="shared" si="56"/>
        <v/>
      </c>
    </row>
    <row r="213" spans="2:23" ht="15" customHeight="1" x14ac:dyDescent="0.25">
      <c r="B213" s="76" t="str">
        <f t="shared" si="51"/>
        <v>!!!</v>
      </c>
      <c r="C213" s="303" t="str">
        <f>IF(LEN($E213)&gt;0,VLOOKUP(TEXT($E213,0),'Angaben Stationen'!$E$14:$V$213,17,0),"")</f>
        <v/>
      </c>
      <c r="D213" s="237" t="str">
        <f>IF(LEN($E213)&gt;0,VLOOKUP(TEXT($E213,0),'Angaben Stationen'!$E$14:$V$213,18,0),"")</f>
        <v/>
      </c>
      <c r="E213" s="345"/>
      <c r="F213" s="238"/>
      <c r="G213" s="239"/>
      <c r="H213" s="331"/>
      <c r="I213" s="158"/>
      <c r="N213" s="8">
        <f t="shared" si="52"/>
        <v>0</v>
      </c>
      <c r="O213" s="8">
        <f t="shared" si="47"/>
        <v>0</v>
      </c>
      <c r="P213" s="8">
        <f t="shared" si="48"/>
        <v>0</v>
      </c>
      <c r="Q213" s="8">
        <f t="shared" si="49"/>
        <v>0</v>
      </c>
      <c r="R213" s="8">
        <f t="shared" si="50"/>
        <v>0</v>
      </c>
      <c r="S213" s="8">
        <f t="shared" si="53"/>
        <v>0</v>
      </c>
      <c r="T213" s="8">
        <f t="shared" si="54"/>
        <v>0</v>
      </c>
      <c r="U213" s="8">
        <f t="shared" si="42"/>
        <v>1</v>
      </c>
      <c r="V213" s="8" t="str">
        <f t="shared" si="55"/>
        <v/>
      </c>
      <c r="W213" s="8" t="str">
        <f t="shared" si="56"/>
        <v/>
      </c>
    </row>
    <row r="214" spans="2:23" ht="15" customHeight="1" x14ac:dyDescent="0.25">
      <c r="B214" s="76" t="str">
        <f t="shared" si="51"/>
        <v>!!!</v>
      </c>
      <c r="C214" s="303" t="str">
        <f>IF(LEN($E214)&gt;0,VLOOKUP(TEXT($E214,0),'Angaben Stationen'!$E$14:$V$213,17,0),"")</f>
        <v/>
      </c>
      <c r="D214" s="237" t="str">
        <f>IF(LEN($E214)&gt;0,VLOOKUP(TEXT($E214,0),'Angaben Stationen'!$E$14:$V$213,18,0),"")</f>
        <v/>
      </c>
      <c r="E214" s="345"/>
      <c r="F214" s="238"/>
      <c r="G214" s="239"/>
      <c r="H214" s="331"/>
      <c r="I214" s="158"/>
      <c r="N214" s="8">
        <f t="shared" si="52"/>
        <v>0</v>
      </c>
      <c r="O214" s="8">
        <f t="shared" si="47"/>
        <v>0</v>
      </c>
      <c r="P214" s="8">
        <f t="shared" si="48"/>
        <v>0</v>
      </c>
      <c r="Q214" s="8">
        <f t="shared" si="49"/>
        <v>0</v>
      </c>
      <c r="R214" s="8">
        <f t="shared" si="50"/>
        <v>0</v>
      </c>
      <c r="S214" s="8">
        <f t="shared" si="53"/>
        <v>0</v>
      </c>
      <c r="T214" s="8">
        <f t="shared" si="54"/>
        <v>0</v>
      </c>
      <c r="U214" s="8">
        <f t="shared" si="42"/>
        <v>1</v>
      </c>
      <c r="V214" s="8" t="str">
        <f t="shared" si="55"/>
        <v/>
      </c>
      <c r="W214" s="8" t="str">
        <f t="shared" si="56"/>
        <v/>
      </c>
    </row>
    <row r="215" spans="2:23" ht="15" customHeight="1" x14ac:dyDescent="0.25">
      <c r="B215" s="76" t="str">
        <f t="shared" si="51"/>
        <v>!!!</v>
      </c>
      <c r="C215" s="303" t="str">
        <f>IF(LEN($E215)&gt;0,VLOOKUP(TEXT($E215,0),'Angaben Stationen'!$E$14:$V$213,17,0),"")</f>
        <v/>
      </c>
      <c r="D215" s="237" t="str">
        <f>IF(LEN($E215)&gt;0,VLOOKUP(TEXT($E215,0),'Angaben Stationen'!$E$14:$V$213,18,0),"")</f>
        <v/>
      </c>
      <c r="E215" s="345"/>
      <c r="F215" s="238"/>
      <c r="G215" s="239"/>
      <c r="H215" s="331"/>
      <c r="I215" s="158"/>
      <c r="N215" s="8">
        <f t="shared" si="52"/>
        <v>0</v>
      </c>
      <c r="O215" s="8">
        <f t="shared" si="47"/>
        <v>0</v>
      </c>
      <c r="P215" s="8">
        <f t="shared" si="48"/>
        <v>0</v>
      </c>
      <c r="Q215" s="8">
        <f t="shared" si="49"/>
        <v>0</v>
      </c>
      <c r="R215" s="8">
        <f t="shared" si="50"/>
        <v>0</v>
      </c>
      <c r="S215" s="8">
        <f t="shared" si="53"/>
        <v>0</v>
      </c>
      <c r="T215" s="8">
        <f t="shared" si="54"/>
        <v>0</v>
      </c>
      <c r="U215" s="8">
        <f t="shared" si="42"/>
        <v>1</v>
      </c>
      <c r="V215" s="8" t="str">
        <f t="shared" si="55"/>
        <v/>
      </c>
      <c r="W215" s="8" t="str">
        <f t="shared" si="56"/>
        <v/>
      </c>
    </row>
    <row r="216" spans="2:23" ht="15" customHeight="1" x14ac:dyDescent="0.25">
      <c r="B216" s="76"/>
      <c r="C216" s="44"/>
      <c r="D216" s="44"/>
      <c r="E216" s="44"/>
      <c r="F216" s="44"/>
      <c r="G216" s="44"/>
      <c r="H216" s="44"/>
      <c r="I216" s="70"/>
    </row>
    <row r="217" spans="2:23" ht="15" customHeight="1" x14ac:dyDescent="0.25">
      <c r="B217" s="203"/>
      <c r="C217" s="203"/>
      <c r="D217" s="203"/>
      <c r="E217" s="203"/>
      <c r="F217" s="203"/>
      <c r="G217" s="203"/>
      <c r="H217" s="203"/>
      <c r="I217" s="203"/>
    </row>
  </sheetData>
  <sheetProtection algorithmName="SHA-512" hashValue="ri3FONSNp1yxJ95cwhEU+MVOuFWsGPtGVvbVVAbCr4pp2GiK4A0u69CtlZtYZtn03HdOX8OYnd7PYvVr4geE3w==" saltValue="D6k5T3DV0LQb5A25VJHgKw==" spinCount="100000" sheet="1" selectLockedCells="1" autoFilter="0"/>
  <autoFilter ref="C15:C67"/>
  <mergeCells count="4">
    <mergeCell ref="B6:D6"/>
    <mergeCell ref="E6:H6"/>
    <mergeCell ref="C9:H13"/>
    <mergeCell ref="C14:H14"/>
  </mergeCells>
  <conditionalFormatting sqref="H31:H215">
    <cfRule type="expression" dxfId="390" priority="158">
      <formula>C31=""</formula>
    </cfRule>
  </conditionalFormatting>
  <conditionalFormatting sqref="H31">
    <cfRule type="expression" dxfId="389" priority="143">
      <formula>C31=""</formula>
    </cfRule>
  </conditionalFormatting>
  <conditionalFormatting sqref="H32">
    <cfRule type="expression" dxfId="388" priority="142">
      <formula>C32=""</formula>
    </cfRule>
  </conditionalFormatting>
  <conditionalFormatting sqref="H33">
    <cfRule type="expression" dxfId="387" priority="141">
      <formula>C33=""</formula>
    </cfRule>
  </conditionalFormatting>
  <conditionalFormatting sqref="H34">
    <cfRule type="expression" dxfId="386" priority="140">
      <formula>C34=""</formula>
    </cfRule>
  </conditionalFormatting>
  <conditionalFormatting sqref="H35">
    <cfRule type="expression" dxfId="385" priority="139">
      <formula>C35=""</formula>
    </cfRule>
  </conditionalFormatting>
  <conditionalFormatting sqref="H36">
    <cfRule type="expression" dxfId="384" priority="138">
      <formula>C36=""</formula>
    </cfRule>
  </conditionalFormatting>
  <conditionalFormatting sqref="H37">
    <cfRule type="expression" dxfId="383" priority="137">
      <formula>C37=""</formula>
    </cfRule>
  </conditionalFormatting>
  <conditionalFormatting sqref="H38">
    <cfRule type="expression" dxfId="382" priority="136">
      <formula>C38=""</formula>
    </cfRule>
  </conditionalFormatting>
  <conditionalFormatting sqref="H39">
    <cfRule type="expression" dxfId="381" priority="135">
      <formula>C39=""</formula>
    </cfRule>
  </conditionalFormatting>
  <conditionalFormatting sqref="H40">
    <cfRule type="expression" dxfId="380" priority="134">
      <formula>C40=""</formula>
    </cfRule>
  </conditionalFormatting>
  <conditionalFormatting sqref="H41">
    <cfRule type="expression" dxfId="379" priority="133">
      <formula>C41=""</formula>
    </cfRule>
  </conditionalFormatting>
  <conditionalFormatting sqref="H42">
    <cfRule type="expression" dxfId="378" priority="132">
      <formula>C42=""</formula>
    </cfRule>
  </conditionalFormatting>
  <conditionalFormatting sqref="H43">
    <cfRule type="expression" dxfId="377" priority="131">
      <formula>C43=""</formula>
    </cfRule>
  </conditionalFormatting>
  <conditionalFormatting sqref="H44">
    <cfRule type="expression" dxfId="376" priority="130">
      <formula>C44=""</formula>
    </cfRule>
  </conditionalFormatting>
  <conditionalFormatting sqref="H45">
    <cfRule type="expression" dxfId="375" priority="129">
      <formula>C45=""</formula>
    </cfRule>
  </conditionalFormatting>
  <conditionalFormatting sqref="H46">
    <cfRule type="expression" dxfId="374" priority="128">
      <formula>C46=""</formula>
    </cfRule>
  </conditionalFormatting>
  <conditionalFormatting sqref="H47">
    <cfRule type="expression" dxfId="373" priority="127">
      <formula>C47=""</formula>
    </cfRule>
  </conditionalFormatting>
  <conditionalFormatting sqref="H48">
    <cfRule type="expression" dxfId="372" priority="126">
      <formula>C48=""</formula>
    </cfRule>
  </conditionalFormatting>
  <conditionalFormatting sqref="H49">
    <cfRule type="expression" dxfId="371" priority="125">
      <formula>C49=""</formula>
    </cfRule>
  </conditionalFormatting>
  <conditionalFormatting sqref="H50">
    <cfRule type="expression" dxfId="370" priority="124">
      <formula>C50=""</formula>
    </cfRule>
  </conditionalFormatting>
  <conditionalFormatting sqref="H51">
    <cfRule type="expression" dxfId="369" priority="123">
      <formula>C51=""</formula>
    </cfRule>
  </conditionalFormatting>
  <conditionalFormatting sqref="H52">
    <cfRule type="expression" dxfId="368" priority="122">
      <formula>C52=""</formula>
    </cfRule>
  </conditionalFormatting>
  <conditionalFormatting sqref="H53">
    <cfRule type="expression" dxfId="367" priority="121">
      <formula>C53=""</formula>
    </cfRule>
  </conditionalFormatting>
  <conditionalFormatting sqref="H54">
    <cfRule type="expression" dxfId="366" priority="120">
      <formula>C54=""</formula>
    </cfRule>
  </conditionalFormatting>
  <conditionalFormatting sqref="H55">
    <cfRule type="expression" dxfId="365" priority="119">
      <formula>C55=""</formula>
    </cfRule>
  </conditionalFormatting>
  <conditionalFormatting sqref="H56">
    <cfRule type="expression" dxfId="364" priority="118">
      <formula>C56=""</formula>
    </cfRule>
  </conditionalFormatting>
  <conditionalFormatting sqref="H57">
    <cfRule type="expression" dxfId="363" priority="117">
      <formula>C57=""</formula>
    </cfRule>
  </conditionalFormatting>
  <conditionalFormatting sqref="H58">
    <cfRule type="expression" dxfId="362" priority="116">
      <formula>C58=""</formula>
    </cfRule>
  </conditionalFormatting>
  <conditionalFormatting sqref="H59">
    <cfRule type="expression" dxfId="361" priority="115">
      <formula>C59=""</formula>
    </cfRule>
  </conditionalFormatting>
  <conditionalFormatting sqref="H60">
    <cfRule type="expression" dxfId="360" priority="114">
      <formula>C60=""</formula>
    </cfRule>
  </conditionalFormatting>
  <conditionalFormatting sqref="H61">
    <cfRule type="expression" dxfId="359" priority="113">
      <formula>C61=""</formula>
    </cfRule>
  </conditionalFormatting>
  <conditionalFormatting sqref="H62">
    <cfRule type="expression" dxfId="358" priority="112">
      <formula>C62=""</formula>
    </cfRule>
  </conditionalFormatting>
  <conditionalFormatting sqref="H63">
    <cfRule type="expression" dxfId="357" priority="111">
      <formula>C63=""</formula>
    </cfRule>
  </conditionalFormatting>
  <conditionalFormatting sqref="H64">
    <cfRule type="expression" dxfId="356" priority="110">
      <formula>C64=""</formula>
    </cfRule>
  </conditionalFormatting>
  <conditionalFormatting sqref="B16:B216">
    <cfRule type="expression" dxfId="355" priority="109">
      <formula>C16=""</formula>
    </cfRule>
  </conditionalFormatting>
  <conditionalFormatting sqref="C14:H14">
    <cfRule type="expression" dxfId="354" priority="108">
      <formula>C14&lt;&gt;""</formula>
    </cfRule>
  </conditionalFormatting>
  <conditionalFormatting sqref="B14">
    <cfRule type="expression" dxfId="353" priority="107">
      <formula>B14&lt;&gt;""</formula>
    </cfRule>
  </conditionalFormatting>
  <conditionalFormatting sqref="F31:F215">
    <cfRule type="expression" dxfId="352" priority="106">
      <formula>C31=""</formula>
    </cfRule>
  </conditionalFormatting>
  <conditionalFormatting sqref="F31:F215">
    <cfRule type="expression" dxfId="351" priority="93">
      <formula>C31=""</formula>
    </cfRule>
  </conditionalFormatting>
  <conditionalFormatting sqref="F31">
    <cfRule type="expression" dxfId="350" priority="91">
      <formula>C31=""</formula>
    </cfRule>
  </conditionalFormatting>
  <conditionalFormatting sqref="F32">
    <cfRule type="expression" dxfId="349" priority="90">
      <formula>C32=""</formula>
    </cfRule>
  </conditionalFormatting>
  <conditionalFormatting sqref="F33">
    <cfRule type="expression" dxfId="348" priority="89">
      <formula>C33=""</formula>
    </cfRule>
  </conditionalFormatting>
  <conditionalFormatting sqref="F34">
    <cfRule type="expression" dxfId="347" priority="88">
      <formula>C34=""</formula>
    </cfRule>
  </conditionalFormatting>
  <conditionalFormatting sqref="F35">
    <cfRule type="expression" dxfId="346" priority="87">
      <formula>C35=""</formula>
    </cfRule>
  </conditionalFormatting>
  <conditionalFormatting sqref="F37">
    <cfRule type="expression" dxfId="345" priority="85">
      <formula>C37=""</formula>
    </cfRule>
  </conditionalFormatting>
  <conditionalFormatting sqref="F36">
    <cfRule type="expression" dxfId="344" priority="86">
      <formula>C36=""</formula>
    </cfRule>
  </conditionalFormatting>
  <conditionalFormatting sqref="F38">
    <cfRule type="expression" dxfId="343" priority="84">
      <formula>C38=""</formula>
    </cfRule>
  </conditionalFormatting>
  <conditionalFormatting sqref="F39">
    <cfRule type="expression" dxfId="342" priority="83">
      <formula>C39=""</formula>
    </cfRule>
  </conditionalFormatting>
  <conditionalFormatting sqref="F40">
    <cfRule type="expression" dxfId="341" priority="82">
      <formula>C40=""</formula>
    </cfRule>
  </conditionalFormatting>
  <conditionalFormatting sqref="F41">
    <cfRule type="expression" dxfId="340" priority="81">
      <formula>C41=""</formula>
    </cfRule>
  </conditionalFormatting>
  <conditionalFormatting sqref="F42">
    <cfRule type="expression" dxfId="339" priority="80">
      <formula>C42=""</formula>
    </cfRule>
  </conditionalFormatting>
  <conditionalFormatting sqref="F43">
    <cfRule type="expression" dxfId="338" priority="79">
      <formula>C43=""</formula>
    </cfRule>
  </conditionalFormatting>
  <conditionalFormatting sqref="F44">
    <cfRule type="expression" dxfId="337" priority="78">
      <formula>C44=""</formula>
    </cfRule>
  </conditionalFormatting>
  <conditionalFormatting sqref="F45">
    <cfRule type="expression" dxfId="336" priority="77">
      <formula>C45=""</formula>
    </cfRule>
  </conditionalFormatting>
  <conditionalFormatting sqref="F46">
    <cfRule type="expression" dxfId="335" priority="76">
      <formula>C46=""</formula>
    </cfRule>
  </conditionalFormatting>
  <conditionalFormatting sqref="F47">
    <cfRule type="expression" dxfId="334" priority="75">
      <formula>C47=""</formula>
    </cfRule>
  </conditionalFormatting>
  <conditionalFormatting sqref="F48">
    <cfRule type="expression" dxfId="333" priority="74">
      <formula>C48=""</formula>
    </cfRule>
  </conditionalFormatting>
  <conditionalFormatting sqref="F49">
    <cfRule type="expression" dxfId="332" priority="73">
      <formula>C49=""</formula>
    </cfRule>
  </conditionalFormatting>
  <conditionalFormatting sqref="F50">
    <cfRule type="expression" dxfId="331" priority="72">
      <formula>C50=""</formula>
    </cfRule>
  </conditionalFormatting>
  <conditionalFormatting sqref="F51">
    <cfRule type="expression" dxfId="330" priority="71">
      <formula>C51=""</formula>
    </cfRule>
  </conditionalFormatting>
  <conditionalFormatting sqref="F52">
    <cfRule type="expression" dxfId="329" priority="70">
      <formula>C52=""</formula>
    </cfRule>
  </conditionalFormatting>
  <conditionalFormatting sqref="F53">
    <cfRule type="expression" dxfId="328" priority="69">
      <formula>C53=""</formula>
    </cfRule>
  </conditionalFormatting>
  <conditionalFormatting sqref="F54">
    <cfRule type="expression" dxfId="327" priority="68">
      <formula>C54=""</formula>
    </cfRule>
  </conditionalFormatting>
  <conditionalFormatting sqref="F55">
    <cfRule type="expression" dxfId="326" priority="67">
      <formula>C55=""</formula>
    </cfRule>
  </conditionalFormatting>
  <conditionalFormatting sqref="F56">
    <cfRule type="expression" dxfId="325" priority="66">
      <formula>C56=""</formula>
    </cfRule>
  </conditionalFormatting>
  <conditionalFormatting sqref="F57">
    <cfRule type="expression" dxfId="324" priority="65">
      <formula>C57=""</formula>
    </cfRule>
  </conditionalFormatting>
  <conditionalFormatting sqref="F58">
    <cfRule type="expression" dxfId="323" priority="64">
      <formula>C58=""</formula>
    </cfRule>
  </conditionalFormatting>
  <conditionalFormatting sqref="F59">
    <cfRule type="expression" dxfId="322" priority="63">
      <formula>C59=""</formula>
    </cfRule>
  </conditionalFormatting>
  <conditionalFormatting sqref="F60">
    <cfRule type="expression" dxfId="321" priority="62">
      <formula>C60=""</formula>
    </cfRule>
  </conditionalFormatting>
  <conditionalFormatting sqref="F61">
    <cfRule type="expression" dxfId="320" priority="61">
      <formula>C61=""</formula>
    </cfRule>
  </conditionalFormatting>
  <conditionalFormatting sqref="F62">
    <cfRule type="expression" dxfId="319" priority="60">
      <formula>C62=""</formula>
    </cfRule>
  </conditionalFormatting>
  <conditionalFormatting sqref="F63">
    <cfRule type="expression" dxfId="318" priority="59">
      <formula>C63=""</formula>
    </cfRule>
  </conditionalFormatting>
  <conditionalFormatting sqref="F64">
    <cfRule type="expression" dxfId="317" priority="58">
      <formula>C64=""</formula>
    </cfRule>
  </conditionalFormatting>
  <conditionalFormatting sqref="G31:G215">
    <cfRule type="expression" dxfId="316" priority="57">
      <formula>C31=""</formula>
    </cfRule>
  </conditionalFormatting>
  <conditionalFormatting sqref="G31">
    <cfRule type="expression" dxfId="315" priority="42">
      <formula>C31=""</formula>
    </cfRule>
  </conditionalFormatting>
  <conditionalFormatting sqref="G32">
    <cfRule type="expression" dxfId="314" priority="41">
      <formula>C32=""</formula>
    </cfRule>
  </conditionalFormatting>
  <conditionalFormatting sqref="G33">
    <cfRule type="expression" dxfId="313" priority="40">
      <formula>C33=""</formula>
    </cfRule>
  </conditionalFormatting>
  <conditionalFormatting sqref="G34">
    <cfRule type="expression" dxfId="312" priority="39">
      <formula>C34=""</formula>
    </cfRule>
  </conditionalFormatting>
  <conditionalFormatting sqref="G35">
    <cfRule type="expression" dxfId="311" priority="38">
      <formula>C35=""</formula>
    </cfRule>
  </conditionalFormatting>
  <conditionalFormatting sqref="G36">
    <cfRule type="expression" dxfId="310" priority="37">
      <formula>C36=""</formula>
    </cfRule>
  </conditionalFormatting>
  <conditionalFormatting sqref="G37">
    <cfRule type="expression" dxfId="309" priority="36">
      <formula>C37=""</formula>
    </cfRule>
  </conditionalFormatting>
  <conditionalFormatting sqref="G38">
    <cfRule type="expression" dxfId="308" priority="35">
      <formula>C38=""</formula>
    </cfRule>
  </conditionalFormatting>
  <conditionalFormatting sqref="G39">
    <cfRule type="expression" dxfId="307" priority="34">
      <formula>C39=""</formula>
    </cfRule>
  </conditionalFormatting>
  <conditionalFormatting sqref="G40">
    <cfRule type="expression" dxfId="306" priority="33">
      <formula>C40=""</formula>
    </cfRule>
  </conditionalFormatting>
  <conditionalFormatting sqref="G41">
    <cfRule type="expression" dxfId="305" priority="32">
      <formula>C41=""</formula>
    </cfRule>
  </conditionalFormatting>
  <conditionalFormatting sqref="G42">
    <cfRule type="expression" dxfId="304" priority="31">
      <formula>C42=""</formula>
    </cfRule>
  </conditionalFormatting>
  <conditionalFormatting sqref="G43">
    <cfRule type="expression" dxfId="303" priority="30">
      <formula>C43=""</formula>
    </cfRule>
  </conditionalFormatting>
  <conditionalFormatting sqref="G44">
    <cfRule type="expression" dxfId="302" priority="29">
      <formula>C44=""</formula>
    </cfRule>
  </conditionalFormatting>
  <conditionalFormatting sqref="G45">
    <cfRule type="expression" dxfId="301" priority="28">
      <formula>C45=""</formula>
    </cfRule>
  </conditionalFormatting>
  <conditionalFormatting sqref="G46">
    <cfRule type="expression" dxfId="300" priority="27">
      <formula>C46=""</formula>
    </cfRule>
  </conditionalFormatting>
  <conditionalFormatting sqref="G47">
    <cfRule type="expression" dxfId="299" priority="26">
      <formula>C47=""</formula>
    </cfRule>
  </conditionalFormatting>
  <conditionalFormatting sqref="G48">
    <cfRule type="expression" dxfId="298" priority="25">
      <formula>C48=""</formula>
    </cfRule>
  </conditionalFormatting>
  <conditionalFormatting sqref="G49">
    <cfRule type="expression" dxfId="297" priority="24">
      <formula>C49=""</formula>
    </cfRule>
  </conditionalFormatting>
  <conditionalFormatting sqref="G50">
    <cfRule type="expression" dxfId="296" priority="23">
      <formula>C50=""</formula>
    </cfRule>
  </conditionalFormatting>
  <conditionalFormatting sqref="G51">
    <cfRule type="expression" dxfId="295" priority="22">
      <formula>C51=""</formula>
    </cfRule>
  </conditionalFormatting>
  <conditionalFormatting sqref="G52">
    <cfRule type="expression" dxfId="294" priority="21">
      <formula>C52=""</formula>
    </cfRule>
  </conditionalFormatting>
  <conditionalFormatting sqref="G53">
    <cfRule type="expression" dxfId="293" priority="20">
      <formula>C53=""</formula>
    </cfRule>
  </conditionalFormatting>
  <conditionalFormatting sqref="G54">
    <cfRule type="expression" dxfId="292" priority="19">
      <formula>C54=""</formula>
    </cfRule>
  </conditionalFormatting>
  <conditionalFormatting sqref="G55">
    <cfRule type="expression" dxfId="291" priority="18">
      <formula>C55=""</formula>
    </cfRule>
  </conditionalFormatting>
  <conditionalFormatting sqref="G56">
    <cfRule type="expression" dxfId="290" priority="17">
      <formula>C56=""</formula>
    </cfRule>
  </conditionalFormatting>
  <conditionalFormatting sqref="G57">
    <cfRule type="expression" dxfId="289" priority="16">
      <formula>C57=""</formula>
    </cfRule>
  </conditionalFormatting>
  <conditionalFormatting sqref="G58">
    <cfRule type="expression" dxfId="288" priority="15">
      <formula>C58=""</formula>
    </cfRule>
  </conditionalFormatting>
  <conditionalFormatting sqref="G59">
    <cfRule type="expression" dxfId="287" priority="14">
      <formula>C59=""</formula>
    </cfRule>
  </conditionalFormatting>
  <conditionalFormatting sqref="G60">
    <cfRule type="expression" dxfId="286" priority="13">
      <formula>C60=""</formula>
    </cfRule>
  </conditionalFormatting>
  <conditionalFormatting sqref="G61">
    <cfRule type="expression" dxfId="285" priority="12">
      <formula>C61=""</formula>
    </cfRule>
  </conditionalFormatting>
  <conditionalFormatting sqref="G62">
    <cfRule type="expression" dxfId="284" priority="11">
      <formula>C62=""</formula>
    </cfRule>
  </conditionalFormatting>
  <conditionalFormatting sqref="G63">
    <cfRule type="expression" dxfId="283" priority="10">
      <formula>C63=""</formula>
    </cfRule>
  </conditionalFormatting>
  <conditionalFormatting sqref="G64">
    <cfRule type="expression" dxfId="282" priority="9">
      <formula>C64=""</formula>
    </cfRule>
  </conditionalFormatting>
  <conditionalFormatting sqref="H16:H30">
    <cfRule type="expression" dxfId="281" priority="7">
      <formula>C16=""</formula>
    </cfRule>
  </conditionalFormatting>
  <conditionalFormatting sqref="H16:H30">
    <cfRule type="expression" dxfId="280" priority="6">
      <formula>C16=""</formula>
    </cfRule>
  </conditionalFormatting>
  <conditionalFormatting sqref="F16:F30">
    <cfRule type="expression" dxfId="279" priority="5">
      <formula>C16=""</formula>
    </cfRule>
  </conditionalFormatting>
  <conditionalFormatting sqref="F16:F30">
    <cfRule type="expression" dxfId="278" priority="4">
      <formula>C16=""</formula>
    </cfRule>
  </conditionalFormatting>
  <conditionalFormatting sqref="F16:F30">
    <cfRule type="expression" dxfId="277" priority="3">
      <formula>C16=""</formula>
    </cfRule>
  </conditionalFormatting>
  <conditionalFormatting sqref="G16:G30">
    <cfRule type="expression" dxfId="276" priority="2">
      <formula>C16=""</formula>
    </cfRule>
  </conditionalFormatting>
  <conditionalFormatting sqref="G16:G30">
    <cfRule type="expression" dxfId="275" priority="1">
      <formula>C16=""</formula>
    </cfRule>
  </conditionalFormatting>
  <dataValidations count="3">
    <dataValidation type="textLength" showErrorMessage="1" errorTitle="ACHTUNG: " error="Es sind nur Eingaben zwischen 0 und 999 zulässig" sqref="H16:H215">
      <formula1>0</formula1>
      <formula2>99999</formula2>
    </dataValidation>
    <dataValidation type="list" allowBlank="1" showErrorMessage="1" errorTitle="ACHTUNG: " error="Es sind nur Eingaben zwischen 1 und 999 zulässig" sqref="F16:F215">
      <formula1>INDIRECT(V16)</formula1>
    </dataValidation>
    <dataValidation type="list" allowBlank="1" showErrorMessage="1" errorTitle="ACHTUNG: " error="Es sind nur Eingaben zwischen 0 und 999 zulässig" sqref="G16:G215">
      <formula1>INDIRECT(W16)</formula1>
    </dataValidation>
  </dataValidations>
  <hyperlinks>
    <hyperlink ref="H2" location="A2.1!E15" display="&lt;&lt; A2.1"/>
    <hyperlink ref="I2" location="A3.1!A1" display="A3.1 &gt;&gt;"/>
  </hyperlinks>
  <pageMargins left="0.25" right="0.25" top="0.75" bottom="0.75" header="0.3" footer="0.3"/>
  <pageSetup paperSize="9" scale="64" orientation="landscape" r:id="rId1"/>
  <colBreaks count="1" manualBreakCount="1">
    <brk id="9"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5"/>
  <dimension ref="A1:AA29"/>
  <sheetViews>
    <sheetView showGridLines="0" zoomScaleNormal="100" workbookViewId="0">
      <selection activeCell="D21" sqref="D21"/>
    </sheetView>
  </sheetViews>
  <sheetFormatPr baseColWidth="10" defaultColWidth="11.42578125" defaultRowHeight="15" x14ac:dyDescent="0.25"/>
  <cols>
    <col min="1" max="1" width="4.28515625" style="6" customWidth="1"/>
    <col min="2" max="2" width="11.42578125" style="6"/>
    <col min="3" max="3" width="35.7109375" style="6" customWidth="1"/>
    <col min="4" max="4" width="29.7109375" style="6" customWidth="1"/>
    <col min="5" max="5" width="34.28515625" style="6" customWidth="1"/>
    <col min="6" max="8" width="22.85546875" style="6" customWidth="1"/>
    <col min="9" max="9" width="11.42578125" style="6"/>
    <col min="10" max="21" width="11.42578125" style="8"/>
    <col min="22" max="27" width="11.42578125" style="28"/>
    <col min="28" max="16384" width="11.42578125" style="6"/>
  </cols>
  <sheetData>
    <row r="1" spans="1:21" x14ac:dyDescent="0.25">
      <c r="A1" s="6" t="s">
        <v>0</v>
      </c>
    </row>
    <row r="2" spans="1:21" s="55" customFormat="1" ht="30" customHeight="1" x14ac:dyDescent="0.35">
      <c r="A2" s="45"/>
      <c r="B2" s="56" t="s">
        <v>187</v>
      </c>
      <c r="C2" s="46" t="s">
        <v>326</v>
      </c>
      <c r="D2" s="50"/>
      <c r="E2" s="51"/>
      <c r="F2" s="51"/>
      <c r="G2" s="324" t="s">
        <v>511</v>
      </c>
      <c r="H2" s="329" t="s">
        <v>20</v>
      </c>
      <c r="J2" s="54"/>
      <c r="K2" s="54"/>
      <c r="L2" s="54"/>
      <c r="M2" s="54"/>
      <c r="N2" s="54"/>
      <c r="O2" s="54"/>
      <c r="P2" s="54"/>
      <c r="Q2" s="54"/>
      <c r="R2" s="54"/>
      <c r="S2" s="54"/>
      <c r="T2" s="54"/>
      <c r="U2" s="54"/>
    </row>
    <row r="3" spans="1:21" ht="15" customHeight="1" x14ac:dyDescent="0.25">
      <c r="A3" s="19"/>
      <c r="B3" s="19"/>
      <c r="C3" s="19"/>
      <c r="D3" s="19"/>
      <c r="E3" s="19"/>
      <c r="F3" s="19"/>
      <c r="G3" s="19"/>
      <c r="H3" s="19"/>
    </row>
    <row r="4" spans="1:21" ht="15" customHeight="1" x14ac:dyDescent="0.25">
      <c r="A4" s="19"/>
      <c r="B4" s="121"/>
      <c r="C4" s="152" t="str">
        <f ca="1">"Haupt-IK: " &amp; CELL("inhalt",'Angaben KH-Standort'!D25)</f>
        <v xml:space="preserve">Haupt-IK: </v>
      </c>
      <c r="D4" s="83"/>
      <c r="E4" s="152" t="str">
        <f ca="1">"Jahr: " &amp; CELL("inhalt",'Angaben KH-Standort'!D12)</f>
        <v xml:space="preserve">Jahr: </v>
      </c>
      <c r="F4" s="60"/>
      <c r="G4" s="60"/>
      <c r="H4" s="61"/>
    </row>
    <row r="5" spans="1:21" ht="15" customHeight="1" x14ac:dyDescent="0.25">
      <c r="A5" s="19"/>
      <c r="B5" s="122"/>
      <c r="C5" s="153" t="str">
        <f ca="1" xml:space="preserve"> "Standort-ID: " &amp; CELL("inhalt",'Angaben KH-Standort'!D26)</f>
        <v xml:space="preserve">Standort-ID: </v>
      </c>
      <c r="D5" s="85"/>
      <c r="E5" s="153" t="str">
        <f ca="1">CELL("inhalt",'A1'!$F$14) &amp; ". Quartal"</f>
        <v>0. Quartal</v>
      </c>
      <c r="F5" s="63"/>
      <c r="G5" s="63"/>
      <c r="H5" s="64"/>
    </row>
    <row r="6" spans="1:21" ht="15" customHeight="1" x14ac:dyDescent="0.25">
      <c r="A6" s="19"/>
      <c r="B6" s="19"/>
      <c r="C6" s="19"/>
      <c r="D6" s="19"/>
      <c r="E6" s="19"/>
      <c r="F6" s="19"/>
      <c r="G6" s="19"/>
      <c r="H6" s="19"/>
    </row>
    <row r="7" spans="1:21" ht="15" customHeight="1" x14ac:dyDescent="0.25">
      <c r="B7" s="67"/>
      <c r="C7" s="65"/>
      <c r="D7" s="65"/>
      <c r="E7" s="65"/>
      <c r="F7" s="65"/>
      <c r="G7" s="65"/>
      <c r="H7" s="68"/>
    </row>
    <row r="8" spans="1:21" ht="15" customHeight="1" x14ac:dyDescent="0.35">
      <c r="B8" s="69"/>
      <c r="C8" s="160" t="s">
        <v>181</v>
      </c>
      <c r="D8" s="114"/>
      <c r="E8" s="114"/>
      <c r="F8" s="44"/>
      <c r="G8" s="150"/>
      <c r="H8" s="70"/>
    </row>
    <row r="9" spans="1:21" ht="15" customHeight="1" x14ac:dyDescent="0.25">
      <c r="B9" s="69"/>
      <c r="C9" s="425" t="s">
        <v>573</v>
      </c>
      <c r="D9" s="425"/>
      <c r="E9" s="425"/>
      <c r="F9" s="425"/>
      <c r="G9" s="425"/>
      <c r="H9" s="179" t="s">
        <v>231</v>
      </c>
    </row>
    <row r="10" spans="1:21" ht="15" customHeight="1" x14ac:dyDescent="0.25">
      <c r="B10" s="69"/>
      <c r="C10" s="425"/>
      <c r="D10" s="425"/>
      <c r="E10" s="425"/>
      <c r="F10" s="425"/>
      <c r="G10" s="425"/>
      <c r="H10" s="185" t="s">
        <v>253</v>
      </c>
    </row>
    <row r="11" spans="1:21" ht="15" customHeight="1" x14ac:dyDescent="0.25">
      <c r="B11" s="69"/>
      <c r="C11" s="425"/>
      <c r="D11" s="425"/>
      <c r="E11" s="425"/>
      <c r="F11" s="425"/>
      <c r="G11" s="425"/>
      <c r="H11" s="178" t="s">
        <v>232</v>
      </c>
    </row>
    <row r="12" spans="1:21" ht="15" customHeight="1" x14ac:dyDescent="0.25">
      <c r="B12" s="69"/>
      <c r="C12" s="425"/>
      <c r="D12" s="425"/>
      <c r="E12" s="425"/>
      <c r="F12" s="425"/>
      <c r="G12" s="425"/>
      <c r="H12" s="73"/>
    </row>
    <row r="13" spans="1:21" ht="15" customHeight="1" x14ac:dyDescent="0.25">
      <c r="B13" s="69"/>
      <c r="C13" s="425"/>
      <c r="D13" s="425"/>
      <c r="E13" s="425"/>
      <c r="F13" s="425"/>
      <c r="G13" s="425"/>
      <c r="H13" s="73"/>
    </row>
    <row r="14" spans="1:21" ht="15" customHeight="1" x14ac:dyDescent="0.25">
      <c r="B14" s="69"/>
      <c r="C14" s="425"/>
      <c r="D14" s="425"/>
      <c r="E14" s="425"/>
      <c r="F14" s="425"/>
      <c r="G14" s="425"/>
      <c r="H14" s="73"/>
    </row>
    <row r="15" spans="1:21" ht="15" customHeight="1" x14ac:dyDescent="0.25">
      <c r="B15" s="69"/>
      <c r="C15" s="425"/>
      <c r="D15" s="425"/>
      <c r="E15" s="425"/>
      <c r="F15" s="425"/>
      <c r="G15" s="425"/>
      <c r="H15" s="73"/>
    </row>
    <row r="16" spans="1:21" ht="15" customHeight="1" x14ac:dyDescent="0.25">
      <c r="B16" s="69"/>
      <c r="C16" s="425"/>
      <c r="D16" s="425"/>
      <c r="E16" s="425"/>
      <c r="F16" s="425"/>
      <c r="G16" s="425"/>
      <c r="H16" s="73"/>
    </row>
    <row r="17" spans="2:20" ht="15" customHeight="1" x14ac:dyDescent="0.25">
      <c r="B17" s="69"/>
      <c r="C17" s="425"/>
      <c r="D17" s="425"/>
      <c r="E17" s="425"/>
      <c r="F17" s="425"/>
      <c r="G17" s="425"/>
      <c r="H17" s="73"/>
      <c r="O17" s="8" t="str">
        <f>IF(N19-M19&gt;0,"Es fehlen noch MUSS-ANGABEN in den mit !!! gekennzeichneten Zeilen","")</f>
        <v/>
      </c>
    </row>
    <row r="18" spans="2:20" ht="15" customHeight="1" x14ac:dyDescent="0.25">
      <c r="B18" s="69"/>
      <c r="C18" s="425"/>
      <c r="D18" s="425"/>
      <c r="E18" s="425"/>
      <c r="F18" s="425"/>
      <c r="G18" s="425"/>
      <c r="H18" s="73"/>
    </row>
    <row r="19" spans="2:20" ht="15" customHeight="1" x14ac:dyDescent="0.25">
      <c r="B19" s="204" t="str">
        <f>IF(C19&lt;&gt;"","!!!","")</f>
        <v>!!!</v>
      </c>
      <c r="C19" s="410" t="str">
        <f>IF(LEN(O17)&gt;0,O17,O19)</f>
        <v>Im Bereich ''Angaben KH-Standort'' fehlt die Jahresangabe, die für eine vollständige Erfassung erforderlich ist!</v>
      </c>
      <c r="D19" s="410"/>
      <c r="E19" s="410"/>
      <c r="F19" s="115"/>
      <c r="G19" s="115"/>
      <c r="H19" s="73"/>
      <c r="M19" s="8">
        <f>SUM(M21:M26)</f>
        <v>0</v>
      </c>
      <c r="N19" s="8">
        <f>SUM(N21:N26)</f>
        <v>0</v>
      </c>
      <c r="O19" s="8" t="str">
        <f>IF(LEN('Angaben KH-Standort'!D12)=0,"Im Bereich ''Angaben KH-Standort'' fehlt die Jahresangabe, die für eine vollständige Erfassung erforderlich ist!","")</f>
        <v>Im Bereich ''Angaben KH-Standort'' fehlt die Jahresangabe, die für eine vollständige Erfassung erforderlich ist!</v>
      </c>
    </row>
    <row r="20" spans="2:20" ht="45" customHeight="1" x14ac:dyDescent="0.25">
      <c r="B20" s="69"/>
      <c r="C20" s="207" t="s">
        <v>563</v>
      </c>
      <c r="D20" s="289" t="s">
        <v>142</v>
      </c>
      <c r="E20" s="241" t="str">
        <f>"Gesamtanzahl  Behandlungstage   
"&amp;IF('Angaben KH-Standort'!$D$13&lt;&gt;0,'Angaben KH-Standort'!$D$13&amp;". Quartal","       0. Quartal")</f>
        <v>Gesamtanzahl  Behandlungstage   
       0. Quartal</v>
      </c>
      <c r="F20" s="75"/>
      <c r="G20" s="156"/>
      <c r="H20" s="70"/>
      <c r="M20" s="205" t="s">
        <v>332</v>
      </c>
      <c r="N20" s="205" t="s">
        <v>333</v>
      </c>
      <c r="T20" s="205" t="s">
        <v>546</v>
      </c>
    </row>
    <row r="21" spans="2:20" ht="15" customHeight="1" x14ac:dyDescent="0.25">
      <c r="B21" s="76" t="str">
        <f>IF(SUM(N21:P21)&lt;3,"!!!","")</f>
        <v>!!!</v>
      </c>
      <c r="C21" s="246" t="str">
        <f>VLOOKUP(J21,{"29 - Psychiatrie (Erwachsene)","29 - Psychiatrie (Erwachsene)";"30 - Kinder- und Jugendpsychiatrie","30 - Kinder- und Jugendpsychiatrie";"31 - Psychosomatik","31 - Psychosomatik";"00 - Bitte eine Fachabteilung auswählen","";"Bitte eine Fachabteilung auswählen","";0,""},2,0)</f>
        <v/>
      </c>
      <c r="D21" s="243">
        <v>2020</v>
      </c>
      <c r="E21" s="247"/>
      <c r="F21" s="116"/>
      <c r="G21" s="115">
        <f>LEN(B21)</f>
        <v>3</v>
      </c>
      <c r="H21" s="70"/>
      <c r="J21" s="8">
        <f>'Angaben KH-Standort'!D29</f>
        <v>0</v>
      </c>
      <c r="M21" s="8">
        <f>IF(LEN(B21)&gt;0,0,1)</f>
        <v>0</v>
      </c>
      <c r="N21" s="8">
        <f>VLOOKUP(C21,{"29 - Psychiatrie (Erwachsene)",1;"30 - Kinder- und Jugendpsychiatrie",1;"31 - Psychosomatik",1;"00 - Bitte eine Fachabteilung auswählen",0;"",0;0,0},2,0)</f>
        <v>0</v>
      </c>
      <c r="O21" s="8">
        <f t="shared" ref="O21:P26" si="0">IF(LEN(D21)&gt;0,1,0)</f>
        <v>1</v>
      </c>
      <c r="P21" s="8">
        <f t="shared" si="0"/>
        <v>0</v>
      </c>
      <c r="R21" s="8" t="e">
        <f>VLOOKUP('Angaben KH-Standort'!$D$12,{2021,"JBJ";2020,"JBJ"},2,0)</f>
        <v>#N/A</v>
      </c>
      <c r="S21" s="8" t="str">
        <f>IF(N21=1,R21,"Leer")</f>
        <v>Leer</v>
      </c>
      <c r="T21" s="8">
        <f>IF('Angaben KH-Standort'!$D$12&gt;0,1,0)</f>
        <v>0</v>
      </c>
    </row>
    <row r="22" spans="2:20" ht="15" customHeight="1" x14ac:dyDescent="0.25">
      <c r="B22" s="76" t="str">
        <f t="shared" ref="B22:B26" si="1">IF(SUM(N22:P22)&lt;3,"!!!","")</f>
        <v>!!!</v>
      </c>
      <c r="C22" s="246" t="str">
        <f>VLOOKUP(J22,{"29 - Psychiatrie (Erwachsene)","29 - Psychiatrie (Erwachsene)";"30 - Kinder- und Jugendpsychiatrie","30 - Kinder- und Jugendpsychiatrie";"31 - Psychosomatik","";"00 - Bitte eine Fachabteilung auswählen","";"Bitte eine Fachabteilung auswählen","";0,""},2,0)</f>
        <v/>
      </c>
      <c r="D22" s="243"/>
      <c r="E22" s="247"/>
      <c r="F22" s="116"/>
      <c r="G22" s="115">
        <f t="shared" ref="G22:G26" si="2">LEN(B22)</f>
        <v>3</v>
      </c>
      <c r="H22" s="70"/>
      <c r="J22" s="8">
        <f>'Angaben KH-Standort'!D29</f>
        <v>0</v>
      </c>
      <c r="M22" s="8">
        <f t="shared" ref="M22:M26" si="3">IF(LEN(B22)&gt;0,0,1)</f>
        <v>0</v>
      </c>
      <c r="N22" s="8">
        <f>VLOOKUP(C22,{"29 - Psychiatrie (Erwachsene)",1;"30 - Kinder- und Jugendpsychiatrie",1;"31 - Psychosomatik",1;"00 - Bitte eine Fachabteilung auswählen",0;"",0;0,0},2,0)</f>
        <v>0</v>
      </c>
      <c r="O22" s="8">
        <f t="shared" si="0"/>
        <v>0</v>
      </c>
      <c r="P22" s="8">
        <f t="shared" si="0"/>
        <v>0</v>
      </c>
      <c r="R22" s="8" t="e">
        <f>VLOOKUP('Angaben KH-Standort'!$D$12,{2021,"JBJ";2020,"JBJ"},2,0)</f>
        <v>#N/A</v>
      </c>
      <c r="S22" s="8" t="str">
        <f t="shared" ref="S22:S26" si="4">IF(N22=1,R22,"Leer")</f>
        <v>Leer</v>
      </c>
      <c r="T22" s="8">
        <f>IF('Angaben KH-Standort'!$D$12&gt;0,1,0)</f>
        <v>0</v>
      </c>
    </row>
    <row r="23" spans="2:20" ht="15" customHeight="1" x14ac:dyDescent="0.25">
      <c r="B23" s="76" t="str">
        <f t="shared" si="1"/>
        <v>!!!</v>
      </c>
      <c r="C23" s="246" t="str">
        <f>VLOOKUP(J23,{"29 - Psychiatrie (Erwachsene)","29 - Psychiatrie (Erwachsene)";"30 - Kinder- und Jugendpsychiatrie","30 - Kinder- und Jugendpsychiatrie";"31 - Psychosomatik","31 - Psychosomatik";"00 - Bitte eine Fachabteilung auswählen","";"Bitte eine Fachabteilung auswählen","";0,""},2,0)</f>
        <v/>
      </c>
      <c r="D23" s="243"/>
      <c r="E23" s="247"/>
      <c r="F23" s="116"/>
      <c r="G23" s="115"/>
      <c r="H23" s="70"/>
      <c r="J23" s="8">
        <f>'Angaben KH-Standort'!D30</f>
        <v>0</v>
      </c>
      <c r="M23" s="8">
        <f t="shared" si="3"/>
        <v>0</v>
      </c>
      <c r="N23" s="8">
        <f>VLOOKUP(C23,{"29 - Psychiatrie (Erwachsene)",1;"30 - Kinder- und Jugendpsychiatrie",1;"31 - Psychosomatik",1;"00 - Bitte eine Fachabteilung auswählen",0;"",0;0,0},2,0)</f>
        <v>0</v>
      </c>
      <c r="O23" s="8">
        <f t="shared" si="0"/>
        <v>0</v>
      </c>
      <c r="P23" s="8">
        <f t="shared" si="0"/>
        <v>0</v>
      </c>
      <c r="R23" s="8" t="e">
        <f>VLOOKUP('Angaben KH-Standort'!$D$12,{2021,"JBJ";2020,"JBJ"},2,0)</f>
        <v>#N/A</v>
      </c>
      <c r="S23" s="8" t="str">
        <f t="shared" si="4"/>
        <v>Leer</v>
      </c>
      <c r="T23" s="8">
        <f>IF('Angaben KH-Standort'!$D$12&gt;0,1,0)</f>
        <v>0</v>
      </c>
    </row>
    <row r="24" spans="2:20" ht="15" customHeight="1" x14ac:dyDescent="0.25">
      <c r="B24" s="76" t="str">
        <f t="shared" si="1"/>
        <v>!!!</v>
      </c>
      <c r="C24" s="246" t="str">
        <f>VLOOKUP(J24,{"29 - Psychiatrie (Erwachsene)","29 - Psychiatrie (Erwachsene)";"30 - Kinder- und Jugendpsychiatrie","30 - Kinder- und Jugendpsychiatrie";"31 - Psychosomatik","";"00 - Bitte eine Fachabteilung auswählen","";"Bitte eine Fachabteilung auswählen","";0,""},2,0)</f>
        <v/>
      </c>
      <c r="D24" s="243"/>
      <c r="E24" s="247"/>
      <c r="F24" s="116"/>
      <c r="G24" s="115"/>
      <c r="H24" s="70"/>
      <c r="J24" s="8">
        <f>'Angaben KH-Standort'!D30</f>
        <v>0</v>
      </c>
      <c r="M24" s="8">
        <f t="shared" si="3"/>
        <v>0</v>
      </c>
      <c r="N24" s="8">
        <f>VLOOKUP(C24,{"29 - Psychiatrie (Erwachsene)",1;"30 - Kinder- und Jugendpsychiatrie",1;"31 - Psychosomatik",1;"00 - Bitte eine Fachabteilung auswählen",0;"",0;0,0},2,0)</f>
        <v>0</v>
      </c>
      <c r="O24" s="8">
        <f t="shared" si="0"/>
        <v>0</v>
      </c>
      <c r="P24" s="8">
        <f t="shared" si="0"/>
        <v>0</v>
      </c>
      <c r="R24" s="8" t="e">
        <f>VLOOKUP('Angaben KH-Standort'!$D$12,{2021,"JBJ";2020,"JBJ"},2,0)</f>
        <v>#N/A</v>
      </c>
      <c r="S24" s="8" t="str">
        <f t="shared" si="4"/>
        <v>Leer</v>
      </c>
      <c r="T24" s="8">
        <f>IF('Angaben KH-Standort'!$D$12&gt;0,1,0)</f>
        <v>0</v>
      </c>
    </row>
    <row r="25" spans="2:20" ht="15" customHeight="1" x14ac:dyDescent="0.25">
      <c r="B25" s="76" t="str">
        <f t="shared" si="1"/>
        <v>!!!</v>
      </c>
      <c r="C25" s="246" t="str">
        <f>VLOOKUP(J25,{"29 - Psychiatrie (Erwachsene)","29 - Psychiatrie (Erwachsene)";"30 - Kinder- und Jugendpsychiatrie","30 - Kinder- und Jugendpsychiatrie";"31 - Psychosomatik","31 - Psychosomatik";"00 - Bitte eine Fachabteilung auswählen","";"Bitte eine Fachabteilung auswählen","";0,""},2,0)</f>
        <v/>
      </c>
      <c r="D25" s="243"/>
      <c r="E25" s="247"/>
      <c r="F25" s="116"/>
      <c r="G25" s="115"/>
      <c r="H25" s="70"/>
      <c r="J25" s="8">
        <f>'Angaben KH-Standort'!D31</f>
        <v>0</v>
      </c>
      <c r="M25" s="8">
        <f t="shared" si="3"/>
        <v>0</v>
      </c>
      <c r="N25" s="8">
        <f>VLOOKUP(C25,{"29 - Psychiatrie (Erwachsene)",1;"30 - Kinder- und Jugendpsychiatrie",1;"31 - Psychosomatik",1;"00 - Bitte eine Fachabteilung auswählen",0;"",0;0,0},2,0)</f>
        <v>0</v>
      </c>
      <c r="O25" s="8">
        <f t="shared" si="0"/>
        <v>0</v>
      </c>
      <c r="P25" s="8">
        <f t="shared" si="0"/>
        <v>0</v>
      </c>
      <c r="R25" s="8" t="e">
        <f>VLOOKUP('Angaben KH-Standort'!$D$12,{2021,"JBJ";2020,"JBJ"},2,0)</f>
        <v>#N/A</v>
      </c>
      <c r="S25" s="8" t="str">
        <f t="shared" si="4"/>
        <v>Leer</v>
      </c>
      <c r="T25" s="8">
        <f>IF('Angaben KH-Standort'!$D$12&gt;0,1,0)</f>
        <v>0</v>
      </c>
    </row>
    <row r="26" spans="2:20" ht="15" customHeight="1" x14ac:dyDescent="0.25">
      <c r="B26" s="76" t="str">
        <f t="shared" si="1"/>
        <v>!!!</v>
      </c>
      <c r="C26" s="246" t="str">
        <f>VLOOKUP(J26,{"29 - Psychiatrie (Erwachsene)","29 - Psychiatrie (Erwachsene)";"30 - Kinder- und Jugendpsychiatrie","30 - Kinder- und Jugendpsychiatrie";"31 - Psychosomatik","";"00 - Bitte eine Fachabteilung auswählen","";"Bitte eine Fachabteilung auswählen","";0,""},2,0)</f>
        <v/>
      </c>
      <c r="D26" s="243"/>
      <c r="E26" s="247"/>
      <c r="F26" s="116"/>
      <c r="G26" s="115">
        <f t="shared" si="2"/>
        <v>3</v>
      </c>
      <c r="H26" s="70"/>
      <c r="I26" s="26"/>
      <c r="J26" s="8">
        <f>'Angaben KH-Standort'!D31</f>
        <v>0</v>
      </c>
      <c r="M26" s="8">
        <f t="shared" si="3"/>
        <v>0</v>
      </c>
      <c r="N26" s="8">
        <f>VLOOKUP(C26,{"29 - Psychiatrie (Erwachsene)",1;"30 - Kinder- und Jugendpsychiatrie",1;"31 - Psychosomatik",1;"00 - Bitte eine Fachabteilung auswählen",0;"",0;0,0},2,0)</f>
        <v>0</v>
      </c>
      <c r="O26" s="8">
        <f t="shared" si="0"/>
        <v>0</v>
      </c>
      <c r="P26" s="8">
        <f t="shared" si="0"/>
        <v>0</v>
      </c>
      <c r="R26" s="8" t="e">
        <f>VLOOKUP('Angaben KH-Standort'!$D$12,{2021,"JBJ";2020,"JBJ"},2,0)</f>
        <v>#N/A</v>
      </c>
      <c r="S26" s="8" t="str">
        <f t="shared" si="4"/>
        <v>Leer</v>
      </c>
      <c r="T26" s="8">
        <f>IF('Angaben KH-Standort'!$D$12&gt;0,1,0)</f>
        <v>0</v>
      </c>
    </row>
    <row r="27" spans="2:20" ht="15" customHeight="1" x14ac:dyDescent="0.25">
      <c r="B27" s="77"/>
      <c r="C27" s="66"/>
      <c r="D27" s="66"/>
      <c r="E27" s="66"/>
      <c r="F27" s="66"/>
      <c r="G27" s="66"/>
      <c r="H27" s="79"/>
    </row>
    <row r="28" spans="2:20" ht="15" customHeight="1" x14ac:dyDescent="0.25"/>
    <row r="29" spans="2:20" ht="15" customHeight="1" x14ac:dyDescent="0.25"/>
  </sheetData>
  <sheetProtection algorithmName="SHA-512" hashValue="hVlmWctRjzxMhTIv0OG7QOn/6Fwls/LvGcf4UZKRjAqHfuHR7Lcu0cwI+zjrmoUnaDN9nU9EatzKgG/sfvm0TA==" saltValue="llnpo18NnkUK3KW6Nx0mHA==" spinCount="100000" sheet="1" selectLockedCells="1" autoFilter="0"/>
  <autoFilter ref="C20:C26"/>
  <mergeCells count="2">
    <mergeCell ref="C19:E19"/>
    <mergeCell ref="C9:G18"/>
  </mergeCells>
  <conditionalFormatting sqref="C21:C26">
    <cfRule type="expression" dxfId="274" priority="22" stopIfTrue="1">
      <formula>C21=0</formula>
    </cfRule>
  </conditionalFormatting>
  <conditionalFormatting sqref="E21:E26">
    <cfRule type="expression" dxfId="273" priority="13">
      <formula>C21=""</formula>
    </cfRule>
  </conditionalFormatting>
  <conditionalFormatting sqref="B21:B26">
    <cfRule type="expression" dxfId="272" priority="10">
      <formula>C21=""</formula>
    </cfRule>
  </conditionalFormatting>
  <conditionalFormatting sqref="C21:C26">
    <cfRule type="expression" dxfId="271" priority="8">
      <formula>C21=""</formula>
    </cfRule>
  </conditionalFormatting>
  <conditionalFormatting sqref="C19:E19">
    <cfRule type="expression" dxfId="270" priority="6">
      <formula>C19&lt;&gt;""</formula>
    </cfRule>
  </conditionalFormatting>
  <conditionalFormatting sqref="B19">
    <cfRule type="expression" dxfId="269" priority="5">
      <formula>B19&lt;&gt;""</formula>
    </cfRule>
  </conditionalFormatting>
  <conditionalFormatting sqref="D21:D26">
    <cfRule type="expression" dxfId="268" priority="2">
      <formula>C21=""</formula>
    </cfRule>
  </conditionalFormatting>
  <conditionalFormatting sqref="D21:D26">
    <cfRule type="expression" dxfId="267" priority="1">
      <formula>$C21="00 - Bitte eine Fachabteilung auswählen"</formula>
    </cfRule>
  </conditionalFormatting>
  <dataValidations count="2">
    <dataValidation type="whole" allowBlank="1" showInputMessage="1" showErrorMessage="1" errorTitle="ACHTUNG" error="Zulässig sind nur Werte im Bereich von 0 bis 99999" sqref="E21:E26">
      <formula1>0</formula1>
      <formula2>99999</formula2>
    </dataValidation>
    <dataValidation type="list" allowBlank="1" showInputMessage="1" showErrorMessage="1" errorTitle="ACHTUNG" error="Zulässig sind das Kalenderjahr des Nachweises oder das Jahr 2019" sqref="D21:D26">
      <formula1>INDIRECT(S21)</formula1>
    </dataValidation>
  </dataValidations>
  <hyperlinks>
    <hyperlink ref="G2" location="'A2.2 (2021)'!F15" display="&lt;&lt; A2 (2021)"/>
    <hyperlink ref="H2" location="A3.2!C17" display="A3.2 &gt;&gt;"/>
  </hyperlinks>
  <pageMargins left="0.25" right="0.25" top="0.75" bottom="0.75" header="0.3" footer="0.3"/>
  <pageSetup paperSize="9" scale="64" orientation="landscape" r:id="rId1"/>
  <colBreaks count="1" manualBreakCount="1">
    <brk id="8" max="1048575" man="1"/>
  </col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6"/>
  <dimension ref="A1:AL1031"/>
  <sheetViews>
    <sheetView showGridLines="0" zoomScaleNormal="100" workbookViewId="0">
      <selection activeCell="C23" sqref="C23"/>
    </sheetView>
  </sheetViews>
  <sheetFormatPr baseColWidth="10" defaultColWidth="11.42578125" defaultRowHeight="15" customHeight="1" x14ac:dyDescent="0.25"/>
  <cols>
    <col min="1" max="1" width="4.28515625" style="6" customWidth="1"/>
    <col min="2" max="2" width="11.42578125" style="6"/>
    <col min="3" max="3" width="38.5703125" style="6" customWidth="1"/>
    <col min="4" max="10" width="22.85546875" style="6" customWidth="1"/>
    <col min="11" max="11" width="11.42578125" style="28"/>
    <col min="12" max="12" width="14.28515625" style="335" bestFit="1" customWidth="1"/>
    <col min="13" max="13" width="11.42578125" style="28"/>
    <col min="14" max="23" width="11.42578125" style="8"/>
    <col min="24" max="24" width="11.28515625" style="8" customWidth="1"/>
    <col min="25" max="27" width="11.42578125" style="8"/>
    <col min="28" max="31" width="11.42578125" style="28"/>
    <col min="32" max="37" width="11.42578125" style="29"/>
    <col min="38" max="38" width="11.42578125" style="176"/>
    <col min="39" max="16384" width="11.42578125" style="6"/>
  </cols>
  <sheetData>
    <row r="1" spans="1:38" ht="15" customHeight="1" x14ac:dyDescent="0.25">
      <c r="A1" s="6" t="s">
        <v>0</v>
      </c>
    </row>
    <row r="2" spans="1:38" s="55" customFormat="1" ht="30" customHeight="1" x14ac:dyDescent="0.35">
      <c r="A2" s="45"/>
      <c r="B2" s="56" t="s">
        <v>188</v>
      </c>
      <c r="C2" s="46" t="s">
        <v>262</v>
      </c>
      <c r="D2" s="46"/>
      <c r="E2" s="50"/>
      <c r="F2" s="48"/>
      <c r="G2" s="51"/>
      <c r="H2" s="51"/>
      <c r="I2" s="324" t="s">
        <v>21</v>
      </c>
      <c r="J2" s="329" t="s">
        <v>22</v>
      </c>
      <c r="N2" s="54"/>
      <c r="O2" s="54"/>
      <c r="P2" s="54"/>
      <c r="Q2" s="54"/>
      <c r="R2" s="54"/>
      <c r="S2" s="54"/>
      <c r="T2" s="54"/>
      <c r="U2" s="54"/>
      <c r="V2" s="54"/>
      <c r="W2" s="54"/>
      <c r="X2" s="54"/>
      <c r="Y2" s="54"/>
      <c r="Z2" s="54"/>
      <c r="AA2" s="54"/>
      <c r="AF2" s="53"/>
      <c r="AG2" s="53"/>
      <c r="AH2" s="53"/>
      <c r="AI2" s="53"/>
      <c r="AJ2" s="53"/>
      <c r="AK2" s="53"/>
      <c r="AL2" s="177"/>
    </row>
    <row r="3" spans="1:38" ht="15" customHeight="1" x14ac:dyDescent="0.25">
      <c r="A3" s="19"/>
      <c r="B3" s="19"/>
      <c r="C3" s="19"/>
      <c r="D3" s="19"/>
      <c r="E3" s="19"/>
      <c r="F3" s="19"/>
      <c r="G3" s="19"/>
      <c r="H3" s="19"/>
      <c r="I3" s="19"/>
      <c r="J3" s="19"/>
      <c r="L3" s="28"/>
    </row>
    <row r="4" spans="1:38" ht="15" customHeight="1" x14ac:dyDescent="0.25">
      <c r="A4" s="19"/>
      <c r="B4" s="121"/>
      <c r="C4" s="152" t="str">
        <f ca="1">"Haupt-IK: " &amp; CELL("inhalt",'Angaben KH-Standort'!D25)</f>
        <v xml:space="preserve">Haupt-IK: </v>
      </c>
      <c r="D4" s="60"/>
      <c r="E4" s="152" t="str">
        <f ca="1">"Jahr: " &amp; CELL("inhalt",'Angaben KH-Standort'!D12)</f>
        <v xml:space="preserve">Jahr: </v>
      </c>
      <c r="F4" s="83"/>
      <c r="G4" s="60"/>
      <c r="H4" s="60"/>
      <c r="I4" s="60"/>
      <c r="J4" s="61"/>
      <c r="L4" s="28"/>
    </row>
    <row r="5" spans="1:38" ht="15" customHeight="1" x14ac:dyDescent="0.25">
      <c r="A5" s="19"/>
      <c r="B5" s="122"/>
      <c r="C5" s="153" t="str">
        <f ca="1" xml:space="preserve"> "Standort-ID: " &amp; CELL("inhalt",'Angaben KH-Standort'!D26)</f>
        <v xml:space="preserve">Standort-ID: </v>
      </c>
      <c r="D5" s="63"/>
      <c r="E5" s="153" t="str">
        <f ca="1">CELL("inhalt",'A1'!$F$14) &amp; ". Quartal"</f>
        <v>0. Quartal</v>
      </c>
      <c r="F5" s="85"/>
      <c r="G5" s="63"/>
      <c r="H5" s="63"/>
      <c r="I5" s="63"/>
      <c r="J5" s="64"/>
      <c r="L5" s="28"/>
    </row>
    <row r="6" spans="1:38" ht="15" customHeight="1" x14ac:dyDescent="0.25">
      <c r="A6" s="19"/>
      <c r="B6" s="19"/>
      <c r="C6" s="19"/>
      <c r="D6" s="19"/>
      <c r="E6" s="19"/>
      <c r="F6" s="19"/>
      <c r="G6" s="19"/>
      <c r="H6" s="19"/>
      <c r="I6" s="19"/>
      <c r="J6" s="19"/>
      <c r="L6" s="28"/>
    </row>
    <row r="7" spans="1:38" ht="15" customHeight="1" x14ac:dyDescent="0.25">
      <c r="B7" s="67"/>
      <c r="C7" s="65"/>
      <c r="D7" s="65"/>
      <c r="E7" s="65"/>
      <c r="F7" s="65"/>
      <c r="G7" s="65"/>
      <c r="H7" s="65"/>
      <c r="I7" s="65"/>
      <c r="J7" s="68"/>
    </row>
    <row r="8" spans="1:38" ht="15" customHeight="1" x14ac:dyDescent="0.35">
      <c r="B8" s="69"/>
      <c r="C8" s="160" t="s">
        <v>181</v>
      </c>
      <c r="D8" s="160"/>
      <c r="E8" s="114"/>
      <c r="F8" s="114"/>
      <c r="G8" s="114"/>
      <c r="H8" s="44"/>
      <c r="I8" s="150"/>
      <c r="J8" s="70"/>
      <c r="L8" s="28"/>
    </row>
    <row r="9" spans="1:38" ht="15" customHeight="1" x14ac:dyDescent="0.25">
      <c r="B9" s="69"/>
      <c r="C9" s="426" t="s">
        <v>570</v>
      </c>
      <c r="D9" s="426"/>
      <c r="E9" s="426"/>
      <c r="F9" s="427"/>
      <c r="G9" s="427"/>
      <c r="H9" s="427"/>
      <c r="I9" s="427"/>
      <c r="J9" s="179" t="s">
        <v>231</v>
      </c>
      <c r="L9" s="28"/>
    </row>
    <row r="10" spans="1:38" ht="15" customHeight="1" x14ac:dyDescent="0.25">
      <c r="B10" s="69"/>
      <c r="C10" s="427"/>
      <c r="D10" s="427"/>
      <c r="E10" s="427"/>
      <c r="F10" s="427"/>
      <c r="G10" s="427"/>
      <c r="H10" s="427"/>
      <c r="I10" s="427"/>
      <c r="J10" s="185" t="s">
        <v>253</v>
      </c>
      <c r="L10" s="28"/>
    </row>
    <row r="11" spans="1:38" ht="15" customHeight="1" x14ac:dyDescent="0.25">
      <c r="B11" s="69"/>
      <c r="C11" s="427"/>
      <c r="D11" s="427"/>
      <c r="E11" s="427"/>
      <c r="F11" s="427"/>
      <c r="G11" s="427"/>
      <c r="H11" s="427"/>
      <c r="I11" s="427"/>
      <c r="J11" s="178" t="s">
        <v>232</v>
      </c>
      <c r="L11" s="28"/>
    </row>
    <row r="12" spans="1:38" ht="15" customHeight="1" x14ac:dyDescent="0.25">
      <c r="B12" s="69"/>
      <c r="C12" s="427"/>
      <c r="D12" s="427"/>
      <c r="E12" s="427"/>
      <c r="F12" s="427"/>
      <c r="G12" s="427"/>
      <c r="H12" s="427"/>
      <c r="I12" s="427"/>
      <c r="J12" s="291"/>
      <c r="L12" s="28"/>
    </row>
    <row r="13" spans="1:38" ht="15" customHeight="1" x14ac:dyDescent="0.25">
      <c r="B13" s="69"/>
      <c r="C13" s="427"/>
      <c r="D13" s="427"/>
      <c r="E13" s="427"/>
      <c r="F13" s="427"/>
      <c r="G13" s="427"/>
      <c r="H13" s="427"/>
      <c r="I13" s="427"/>
      <c r="J13" s="291"/>
      <c r="L13" s="28"/>
    </row>
    <row r="14" spans="1:38" ht="15" customHeight="1" x14ac:dyDescent="0.25">
      <c r="B14" s="69"/>
      <c r="C14" s="427"/>
      <c r="D14" s="427"/>
      <c r="E14" s="427"/>
      <c r="F14" s="427"/>
      <c r="G14" s="427"/>
      <c r="H14" s="427"/>
      <c r="I14" s="427"/>
      <c r="J14" s="73"/>
      <c r="L14" s="28"/>
    </row>
    <row r="15" spans="1:38" ht="15" customHeight="1" x14ac:dyDescent="0.25">
      <c r="B15" s="69"/>
      <c r="C15" s="427"/>
      <c r="D15" s="427"/>
      <c r="E15" s="427"/>
      <c r="F15" s="427"/>
      <c r="G15" s="427"/>
      <c r="H15" s="427"/>
      <c r="I15" s="427"/>
      <c r="J15" s="73"/>
      <c r="L15" s="28"/>
    </row>
    <row r="16" spans="1:38" ht="15" customHeight="1" x14ac:dyDescent="0.25">
      <c r="B16" s="69"/>
      <c r="C16" s="427"/>
      <c r="D16" s="427"/>
      <c r="E16" s="427"/>
      <c r="F16" s="427"/>
      <c r="G16" s="427"/>
      <c r="H16" s="427"/>
      <c r="I16" s="427"/>
      <c r="J16" s="73"/>
      <c r="L16" s="28"/>
    </row>
    <row r="17" spans="2:26" ht="15" customHeight="1" x14ac:dyDescent="0.25">
      <c r="B17" s="69"/>
      <c r="C17" s="427"/>
      <c r="D17" s="427"/>
      <c r="E17" s="427"/>
      <c r="F17" s="427"/>
      <c r="G17" s="427"/>
      <c r="H17" s="427"/>
      <c r="I17" s="427"/>
      <c r="J17" s="73"/>
      <c r="L17" s="28"/>
    </row>
    <row r="18" spans="2:26" ht="15" customHeight="1" x14ac:dyDescent="0.25">
      <c r="B18" s="69"/>
      <c r="C18" s="427"/>
      <c r="D18" s="427"/>
      <c r="E18" s="427"/>
      <c r="F18" s="427"/>
      <c r="G18" s="427"/>
      <c r="H18" s="427"/>
      <c r="I18" s="427"/>
      <c r="J18" s="73"/>
      <c r="L18" s="28"/>
    </row>
    <row r="19" spans="2:26" ht="15" customHeight="1" x14ac:dyDescent="0.25">
      <c r="B19" s="69"/>
      <c r="C19" s="427"/>
      <c r="D19" s="427"/>
      <c r="E19" s="427"/>
      <c r="F19" s="427"/>
      <c r="G19" s="427"/>
      <c r="H19" s="427"/>
      <c r="I19" s="427"/>
      <c r="J19" s="73"/>
      <c r="L19" s="28"/>
    </row>
    <row r="20" spans="2:26" ht="15" customHeight="1" x14ac:dyDescent="0.25">
      <c r="B20" s="69"/>
      <c r="C20" s="427"/>
      <c r="D20" s="427"/>
      <c r="E20" s="427"/>
      <c r="F20" s="427"/>
      <c r="G20" s="427"/>
      <c r="H20" s="427"/>
      <c r="I20" s="427"/>
      <c r="J20" s="73"/>
      <c r="L20" s="28"/>
      <c r="Q20" s="8" t="str">
        <f>IF(P21-O21&gt;0,"Es fehlen noch MUSS-ANGABEN in den mit !!! gekennzeichneten Zeilen","")</f>
        <v/>
      </c>
    </row>
    <row r="21" spans="2:26" ht="15" customHeight="1" x14ac:dyDescent="0.25">
      <c r="B21" s="204" t="str">
        <f>IF(C21&lt;&gt;"","!!!","")</f>
        <v>!!!</v>
      </c>
      <c r="C21" s="428" t="str">
        <f>IF(LEN(Q21)&gt;0,Q21,Q20)</f>
        <v>Im Bereich ''Angaben KH-Standort'' fehlt die Jahresangabe, die für eine vollständige Erfassung erforderlich ist!</v>
      </c>
      <c r="D21" s="428"/>
      <c r="E21" s="428"/>
      <c r="F21" s="428"/>
      <c r="G21" s="428"/>
      <c r="H21" s="191"/>
      <c r="I21" s="191"/>
      <c r="J21" s="73"/>
      <c r="L21" s="28"/>
      <c r="O21" s="8">
        <f>SUM(O23:O1020)</f>
        <v>0</v>
      </c>
      <c r="P21" s="8">
        <f>SUM(P23:P1020)</f>
        <v>0</v>
      </c>
      <c r="Q21" s="8" t="str">
        <f>IF(W23="KJA","Im Bereich ''Angaben KH-Standort'' fehlt die Jahresangabe, die für eine vollständige Erfassung erforderlich ist!","")</f>
        <v>Im Bereich ''Angaben KH-Standort'' fehlt die Jahresangabe, die für eine vollständige Erfassung erforderlich ist!</v>
      </c>
    </row>
    <row r="22" spans="2:26" ht="64.5" customHeight="1" x14ac:dyDescent="0.25">
      <c r="B22" s="69"/>
      <c r="C22" s="207" t="s">
        <v>559</v>
      </c>
      <c r="D22" s="207" t="s">
        <v>142</v>
      </c>
      <c r="E22" s="248" t="s">
        <v>207</v>
      </c>
      <c r="F22" s="248" t="s">
        <v>33</v>
      </c>
      <c r="G22" s="249" t="s">
        <v>206</v>
      </c>
      <c r="H22" s="44"/>
      <c r="I22" s="44"/>
      <c r="J22" s="73"/>
      <c r="O22" s="205" t="s">
        <v>335</v>
      </c>
      <c r="P22" s="205" t="s">
        <v>334</v>
      </c>
    </row>
    <row r="23" spans="2:26" ht="15" customHeight="1" x14ac:dyDescent="0.25">
      <c r="B23" s="76" t="str">
        <f>IF(SUM(P23:T23)&lt;5,"!!!","")</f>
        <v>!!!</v>
      </c>
      <c r="C23" s="250"/>
      <c r="D23" s="243"/>
      <c r="E23" s="251"/>
      <c r="F23" s="88"/>
      <c r="G23" s="387"/>
      <c r="H23" s="150"/>
      <c r="I23" s="150"/>
      <c r="J23" s="73"/>
      <c r="O23" s="8">
        <f>IF(LEN(B23)&gt;0,0,1)</f>
        <v>0</v>
      </c>
      <c r="P23" s="8">
        <f>VLOOKUP(C23,{"29 - Psychiatrie (Erwachsene)",1;"30 - Kinder- und Jugendpsychiatrie",1;"31 - Psychosomatik",1;"00 - Bitte eine Fachabteilung auswählen",0;0,0},2,0)</f>
        <v>0</v>
      </c>
      <c r="Q23" s="8">
        <f t="shared" ref="Q23:Q87" si="0">IF(LEN(D23)&gt;0,1,0)</f>
        <v>0</v>
      </c>
      <c r="R23" s="8">
        <f>IF(LEN(E23)&gt;0,1,0)</f>
        <v>0</v>
      </c>
      <c r="S23" s="8">
        <f t="shared" ref="S23:S87" si="1">IF(LEN(F23)&gt;0,1,0)</f>
        <v>0</v>
      </c>
      <c r="T23" s="8">
        <f>IF(LEN(G23)&gt;0,1,0)</f>
        <v>0</v>
      </c>
      <c r="V23" s="8">
        <f>VLOOKUP($C23,{"29 - Psychiatrie (Erwachsene)",1;"30 - Kinder- und Jugendpsychiatrie",1;"31 - Psychosomatik",1;"00 - Bitte eine Fachabteilung auswählen",0;0,0},2,0)</f>
        <v>0</v>
      </c>
      <c r="W23" s="8" t="str">
        <f>IF('Angaben KH-Standort'!$D$12&gt;0,"JBJ","KJA")</f>
        <v>KJA</v>
      </c>
      <c r="X23" s="8" t="s">
        <v>112</v>
      </c>
      <c r="Y23" s="37" t="str">
        <f>IF(V23=1,W23,"Leer")</f>
        <v>Leer</v>
      </c>
      <c r="Z23" s="8" t="str">
        <f>VLOOKUP($C23,{"29 - Psychiatrie (Erwachsene)","Psychiatrie";"30 - Kinder- und Jugendpsychiatrie","KJPsychiatrie";"31 - Psychosomatik","Psychosomatik";"00 - Bitte eine Fachabteilung auswählen","Leer";0,"Leer"},2,0)</f>
        <v>Leer</v>
      </c>
    </row>
    <row r="24" spans="2:26" ht="15" customHeight="1" x14ac:dyDescent="0.25">
      <c r="B24" s="76" t="str">
        <f t="shared" ref="B24:B29" si="2">IF(SUM(P24:T24)&lt;5,"!!!","")</f>
        <v>!!!</v>
      </c>
      <c r="C24" s="250"/>
      <c r="D24" s="243"/>
      <c r="E24" s="251"/>
      <c r="F24" s="88"/>
      <c r="G24" s="387"/>
      <c r="H24" s="150"/>
      <c r="I24" s="150"/>
      <c r="J24" s="73"/>
      <c r="O24" s="8">
        <f t="shared" ref="O24:O87" si="3">IF(LEN(B24)&gt;0,0,1)</f>
        <v>0</v>
      </c>
      <c r="P24" s="8">
        <f>VLOOKUP(C24,{"29 - Psychiatrie (Erwachsene)",1;"30 - Kinder- und Jugendpsychiatrie",1;"31 - Psychosomatik",1;"00 - Bitte eine Fachabteilung auswählen",0;0,0},2,0)</f>
        <v>0</v>
      </c>
      <c r="Q24" s="8">
        <f t="shared" si="0"/>
        <v>0</v>
      </c>
      <c r="R24" s="8">
        <f t="shared" ref="R24:R87" si="4">IF(LEN(E24)&gt;0,1,0)</f>
        <v>0</v>
      </c>
      <c r="S24" s="8">
        <f t="shared" si="1"/>
        <v>0</v>
      </c>
      <c r="T24" s="8">
        <f t="shared" ref="T24:T87" si="5">IF(LEN(G24)&gt;0,1,0)</f>
        <v>0</v>
      </c>
      <c r="V24" s="8">
        <f>VLOOKUP($C24,{"29 - Psychiatrie (Erwachsene)",1;"30 - Kinder- und Jugendpsychiatrie",1;"31 - Psychosomatik",1;"00 - Bitte eine Fachabteilung auswählen",0;0,0},2,0)</f>
        <v>0</v>
      </c>
      <c r="W24" s="8" t="str">
        <f>IF('Angaben KH-Standort'!$D$12&gt;0,"JBJ","KJA")</f>
        <v>KJA</v>
      </c>
      <c r="X24" s="8" t="str">
        <f>VLOOKUP(C23,{"29 - Psychiatrie (Erwachsene)","Einrichtungen2";"30 - Kinder- und Jugendpsychiatrie","Einrichtungen2";"31 - Psychosomatik","Einrichtungen2";"00 - Bitte eine Einrichtung auswählen","Leer";0,"Leer"},2,0)</f>
        <v>Leer</v>
      </c>
      <c r="Y24" s="37" t="str">
        <f t="shared" ref="Y24:Y87" si="6">IF(V24=1,W24,"Leer")</f>
        <v>Leer</v>
      </c>
      <c r="Z24" s="8" t="str">
        <f>VLOOKUP($C24,{"29 - Psychiatrie (Erwachsene)","Psychiatrie";"30 - Kinder- und Jugendpsychiatrie","KJPsychiatrie";"31 - Psychosomatik","Psychosomatik";"00 - Bitte eine Fachabteilung auswählen","Leer";0,"Leer"},2,0)</f>
        <v>Leer</v>
      </c>
    </row>
    <row r="25" spans="2:26" ht="15" customHeight="1" x14ac:dyDescent="0.25">
      <c r="B25" s="76" t="str">
        <f t="shared" si="2"/>
        <v>!!!</v>
      </c>
      <c r="C25" s="250"/>
      <c r="D25" s="243"/>
      <c r="E25" s="251"/>
      <c r="F25" s="88"/>
      <c r="G25" s="387"/>
      <c r="H25" s="150"/>
      <c r="I25" s="150"/>
      <c r="J25" s="70"/>
      <c r="O25" s="8">
        <f t="shared" si="3"/>
        <v>0</v>
      </c>
      <c r="P25" s="8">
        <f>VLOOKUP(C25,{"29 - Psychiatrie (Erwachsene)",1;"30 - Kinder- und Jugendpsychiatrie",1;"31 - Psychosomatik",1;"00 - Bitte eine Fachabteilung auswählen",0;0,0},2,0)</f>
        <v>0</v>
      </c>
      <c r="Q25" s="8">
        <f t="shared" si="0"/>
        <v>0</v>
      </c>
      <c r="R25" s="8">
        <f t="shared" si="4"/>
        <v>0</v>
      </c>
      <c r="S25" s="8">
        <f t="shared" si="1"/>
        <v>0</v>
      </c>
      <c r="T25" s="8">
        <f t="shared" si="5"/>
        <v>0</v>
      </c>
      <c r="V25" s="8">
        <f>VLOOKUP($C25,{"29 - Psychiatrie (Erwachsene)",1;"30 - Kinder- und Jugendpsychiatrie",1;"31 - Psychosomatik",1;"00 - Bitte eine Fachabteilung auswählen",0;0,0},2,0)</f>
        <v>0</v>
      </c>
      <c r="W25" s="8" t="str">
        <f>IF('Angaben KH-Standort'!$D$12&gt;0,"JBJ","KJA")</f>
        <v>KJA</v>
      </c>
      <c r="X25" s="8" t="str">
        <f>VLOOKUP(C24,{"29 - Psychiatrie (Erwachsene)","Einrichtungen2";"30 - Kinder- und Jugendpsychiatrie","Einrichtungen2";"31 - Psychosomatik","Einrichtungen2";"00 - Bitte eine Einrichtung auswählen","Leer";0,"Leer"},2,0)</f>
        <v>Leer</v>
      </c>
      <c r="Y25" s="37" t="str">
        <f t="shared" si="6"/>
        <v>Leer</v>
      </c>
      <c r="Z25" s="8" t="str">
        <f>VLOOKUP($C25,{"29 - Psychiatrie (Erwachsene)","Psychiatrie";"30 - Kinder- und Jugendpsychiatrie","KJPsychiatrie";"31 - Psychosomatik","Psychosomatik";"00 - Bitte eine Fachabteilung auswählen","Leer";0,"Leer"},2,0)</f>
        <v>Leer</v>
      </c>
    </row>
    <row r="26" spans="2:26" ht="15" customHeight="1" x14ac:dyDescent="0.25">
      <c r="B26" s="76" t="str">
        <f t="shared" si="2"/>
        <v>!!!</v>
      </c>
      <c r="C26" s="250"/>
      <c r="D26" s="243"/>
      <c r="E26" s="251"/>
      <c r="F26" s="88"/>
      <c r="G26" s="387"/>
      <c r="H26" s="150"/>
      <c r="I26" s="150"/>
      <c r="J26" s="82"/>
      <c r="O26" s="8">
        <f t="shared" si="3"/>
        <v>0</v>
      </c>
      <c r="P26" s="8">
        <f>VLOOKUP(C26,{"29 - Psychiatrie (Erwachsene)",1;"30 - Kinder- und Jugendpsychiatrie",1;"31 - Psychosomatik",1;"00 - Bitte eine Fachabteilung auswählen",0;0,0},2,0)</f>
        <v>0</v>
      </c>
      <c r="Q26" s="8">
        <f t="shared" si="0"/>
        <v>0</v>
      </c>
      <c r="R26" s="8">
        <f t="shared" si="4"/>
        <v>0</v>
      </c>
      <c r="S26" s="8">
        <f t="shared" si="1"/>
        <v>0</v>
      </c>
      <c r="T26" s="8">
        <f t="shared" si="5"/>
        <v>0</v>
      </c>
      <c r="V26" s="8">
        <f>VLOOKUP($C26,{"29 - Psychiatrie (Erwachsene)",1;"30 - Kinder- und Jugendpsychiatrie",1;"31 - Psychosomatik",1;"00 - Bitte eine Fachabteilung auswählen",0;0,0},2,0)</f>
        <v>0</v>
      </c>
      <c r="W26" s="8" t="str">
        <f>IF('Angaben KH-Standort'!$D$12&gt;0,"JBJ","KJA")</f>
        <v>KJA</v>
      </c>
      <c r="X26" s="8" t="str">
        <f>VLOOKUP(C25,{"29 - Psychiatrie (Erwachsene)","Einrichtungen2";"30 - Kinder- und Jugendpsychiatrie","Einrichtungen2";"31 - Psychosomatik","Einrichtungen2";"00 - Bitte eine Einrichtung auswählen","Leer";0,"Leer"},2,0)</f>
        <v>Leer</v>
      </c>
      <c r="Y26" s="37" t="str">
        <f t="shared" si="6"/>
        <v>Leer</v>
      </c>
      <c r="Z26" s="8" t="str">
        <f>VLOOKUP($C26,{"29 - Psychiatrie (Erwachsene)","Psychiatrie";"30 - Kinder- und Jugendpsychiatrie","KJPsychiatrie";"31 - Psychosomatik","Psychosomatik";"00 - Bitte eine Fachabteilung auswählen","Leer";0,"Leer"},2,0)</f>
        <v>Leer</v>
      </c>
    </row>
    <row r="27" spans="2:26" ht="15" customHeight="1" x14ac:dyDescent="0.25">
      <c r="B27" s="76" t="str">
        <f t="shared" si="2"/>
        <v>!!!</v>
      </c>
      <c r="C27" s="250"/>
      <c r="D27" s="243"/>
      <c r="E27" s="251"/>
      <c r="F27" s="88"/>
      <c r="G27" s="387"/>
      <c r="H27" s="150"/>
      <c r="I27" s="150"/>
      <c r="J27" s="70"/>
      <c r="O27" s="8">
        <f t="shared" si="3"/>
        <v>0</v>
      </c>
      <c r="P27" s="8">
        <f>VLOOKUP(C27,{"29 - Psychiatrie (Erwachsene)",1;"30 - Kinder- und Jugendpsychiatrie",1;"31 - Psychosomatik",1;"00 - Bitte eine Fachabteilung auswählen",0;0,0},2,0)</f>
        <v>0</v>
      </c>
      <c r="Q27" s="8">
        <f t="shared" si="0"/>
        <v>0</v>
      </c>
      <c r="R27" s="8">
        <f t="shared" si="4"/>
        <v>0</v>
      </c>
      <c r="S27" s="8">
        <f t="shared" si="1"/>
        <v>0</v>
      </c>
      <c r="T27" s="8">
        <f t="shared" si="5"/>
        <v>0</v>
      </c>
      <c r="V27" s="8">
        <f>VLOOKUP($C27,{"29 - Psychiatrie (Erwachsene)",1;"30 - Kinder- und Jugendpsychiatrie",1;"31 - Psychosomatik",1;"00 - Bitte eine Fachabteilung auswählen",0;0,0},2,0)</f>
        <v>0</v>
      </c>
      <c r="W27" s="8" t="str">
        <f>IF('Angaben KH-Standort'!$D$12&gt;0,"JBJ","KJA")</f>
        <v>KJA</v>
      </c>
      <c r="X27" s="8" t="str">
        <f>VLOOKUP(C26,{"29 - Psychiatrie (Erwachsene)","Einrichtungen2";"30 - Kinder- und Jugendpsychiatrie","Einrichtungen2";"31 - Psychosomatik","Einrichtungen2";"00 - Bitte eine Einrichtung auswählen","Leer";0,"Leer"},2,0)</f>
        <v>Leer</v>
      </c>
      <c r="Y27" s="37" t="str">
        <f t="shared" si="6"/>
        <v>Leer</v>
      </c>
      <c r="Z27" s="8" t="str">
        <f>VLOOKUP($C27,{"29 - Psychiatrie (Erwachsene)","Psychiatrie";"30 - Kinder- und Jugendpsychiatrie","KJPsychiatrie";"31 - Psychosomatik","Psychosomatik";"00 - Bitte eine Fachabteilung auswählen","Leer";0,"Leer"},2,0)</f>
        <v>Leer</v>
      </c>
    </row>
    <row r="28" spans="2:26" ht="15" customHeight="1" x14ac:dyDescent="0.25">
      <c r="B28" s="76" t="str">
        <f t="shared" si="2"/>
        <v>!!!</v>
      </c>
      <c r="C28" s="250"/>
      <c r="D28" s="243"/>
      <c r="E28" s="251"/>
      <c r="F28" s="88"/>
      <c r="G28" s="387"/>
      <c r="H28" s="150"/>
      <c r="I28" s="150"/>
      <c r="J28" s="70"/>
      <c r="O28" s="8">
        <f t="shared" si="3"/>
        <v>0</v>
      </c>
      <c r="P28" s="8">
        <f>VLOOKUP(C28,{"29 - Psychiatrie (Erwachsene)",1;"30 - Kinder- und Jugendpsychiatrie",1;"31 - Psychosomatik",1;"00 - Bitte eine Fachabteilung auswählen",0;0,0},2,0)</f>
        <v>0</v>
      </c>
      <c r="Q28" s="8">
        <f t="shared" si="0"/>
        <v>0</v>
      </c>
      <c r="R28" s="8">
        <f t="shared" si="4"/>
        <v>0</v>
      </c>
      <c r="S28" s="8">
        <f t="shared" si="1"/>
        <v>0</v>
      </c>
      <c r="T28" s="8">
        <f t="shared" si="5"/>
        <v>0</v>
      </c>
      <c r="V28" s="8">
        <f>VLOOKUP($C28,{"29 - Psychiatrie (Erwachsene)",1;"30 - Kinder- und Jugendpsychiatrie",1;"31 - Psychosomatik",1;"00 - Bitte eine Fachabteilung auswählen",0;0,0},2,0)</f>
        <v>0</v>
      </c>
      <c r="W28" s="8" t="str">
        <f>IF('Angaben KH-Standort'!$D$12&gt;0,"JBJ","KJA")</f>
        <v>KJA</v>
      </c>
      <c r="X28" s="8" t="str">
        <f>VLOOKUP(C27,{"29 - Psychiatrie (Erwachsene)","Einrichtungen2";"30 - Kinder- und Jugendpsychiatrie","Einrichtungen2";"31 - Psychosomatik","Einrichtungen2";"00 - Bitte eine Einrichtung auswählen","Leer";0,"Leer"},2,0)</f>
        <v>Leer</v>
      </c>
      <c r="Y28" s="37" t="str">
        <f t="shared" si="6"/>
        <v>Leer</v>
      </c>
      <c r="Z28" s="8" t="str">
        <f>VLOOKUP($C28,{"29 - Psychiatrie (Erwachsene)","Psychiatrie";"30 - Kinder- und Jugendpsychiatrie","KJPsychiatrie";"31 - Psychosomatik","Psychosomatik";"00 - Bitte eine Fachabteilung auswählen","Leer";0,"Leer"},2,0)</f>
        <v>Leer</v>
      </c>
    </row>
    <row r="29" spans="2:26" ht="15" customHeight="1" x14ac:dyDescent="0.25">
      <c r="B29" s="76" t="str">
        <f t="shared" si="2"/>
        <v>!!!</v>
      </c>
      <c r="C29" s="250"/>
      <c r="D29" s="243"/>
      <c r="E29" s="251"/>
      <c r="F29" s="88"/>
      <c r="G29" s="387"/>
      <c r="H29" s="150"/>
      <c r="I29" s="150"/>
      <c r="J29" s="70"/>
      <c r="O29" s="8">
        <f t="shared" si="3"/>
        <v>0</v>
      </c>
      <c r="P29" s="8">
        <f>VLOOKUP(C29,{"29 - Psychiatrie (Erwachsene)",1;"30 - Kinder- und Jugendpsychiatrie",1;"31 - Psychosomatik",1;"00 - Bitte eine Fachabteilung auswählen",0;0,0},2,0)</f>
        <v>0</v>
      </c>
      <c r="Q29" s="8">
        <f t="shared" si="0"/>
        <v>0</v>
      </c>
      <c r="R29" s="8">
        <f t="shared" si="4"/>
        <v>0</v>
      </c>
      <c r="S29" s="8">
        <f t="shared" si="1"/>
        <v>0</v>
      </c>
      <c r="T29" s="8">
        <f t="shared" si="5"/>
        <v>0</v>
      </c>
      <c r="V29" s="8">
        <f>VLOOKUP($C29,{"29 - Psychiatrie (Erwachsene)",1;"30 - Kinder- und Jugendpsychiatrie",1;"31 - Psychosomatik",1;"00 - Bitte eine Fachabteilung auswählen",0;0,0},2,0)</f>
        <v>0</v>
      </c>
      <c r="W29" s="8" t="str">
        <f>IF('Angaben KH-Standort'!$D$12&gt;0,"JBJ","KJA")</f>
        <v>KJA</v>
      </c>
      <c r="X29" s="8" t="str">
        <f>VLOOKUP(C28,{"29 - Psychiatrie (Erwachsene)","Einrichtungen2";"30 - Kinder- und Jugendpsychiatrie","Einrichtungen2";"31 - Psychosomatik","Einrichtungen2";"00 - Bitte eine Einrichtung auswählen","Leer";0,"Leer"},2,0)</f>
        <v>Leer</v>
      </c>
      <c r="Y29" s="37" t="str">
        <f t="shared" si="6"/>
        <v>Leer</v>
      </c>
      <c r="Z29" s="8" t="str">
        <f>VLOOKUP($C29,{"29 - Psychiatrie (Erwachsene)","Psychiatrie";"30 - Kinder- und Jugendpsychiatrie","KJPsychiatrie";"31 - Psychosomatik","Psychosomatik";"00 - Bitte eine Fachabteilung auswählen","Leer";0,"Leer"},2,0)</f>
        <v>Leer</v>
      </c>
    </row>
    <row r="30" spans="2:26" ht="15" customHeight="1" x14ac:dyDescent="0.25">
      <c r="B30" s="76" t="str">
        <f t="shared" ref="B30:B93" si="7">IF(SUM(P30:T30)&lt;5,"!!!","")</f>
        <v>!!!</v>
      </c>
      <c r="C30" s="250"/>
      <c r="D30" s="243"/>
      <c r="E30" s="251"/>
      <c r="F30" s="88"/>
      <c r="G30" s="387"/>
      <c r="H30" s="150"/>
      <c r="I30" s="150"/>
      <c r="J30" s="70"/>
      <c r="O30" s="8">
        <f t="shared" si="3"/>
        <v>0</v>
      </c>
      <c r="P30" s="8">
        <f>VLOOKUP(C30,{"29 - Psychiatrie (Erwachsene)",1;"30 - Kinder- und Jugendpsychiatrie",1;"31 - Psychosomatik",1;"00 - Bitte eine Fachabteilung auswählen",0;0,0},2,0)</f>
        <v>0</v>
      </c>
      <c r="Q30" s="8">
        <f t="shared" si="0"/>
        <v>0</v>
      </c>
      <c r="R30" s="8">
        <f t="shared" si="4"/>
        <v>0</v>
      </c>
      <c r="S30" s="8">
        <f t="shared" si="1"/>
        <v>0</v>
      </c>
      <c r="T30" s="8">
        <f t="shared" si="5"/>
        <v>0</v>
      </c>
      <c r="V30" s="8">
        <f>VLOOKUP($C30,{"29 - Psychiatrie (Erwachsene)",1;"30 - Kinder- und Jugendpsychiatrie",1;"31 - Psychosomatik",1;"00 - Bitte eine Fachabteilung auswählen",0;0,0},2,0)</f>
        <v>0</v>
      </c>
      <c r="W30" s="8" t="str">
        <f>IF('Angaben KH-Standort'!$D$12&gt;0,"JBJ","KJA")</f>
        <v>KJA</v>
      </c>
      <c r="X30" s="8" t="str">
        <f>VLOOKUP(C29,{"29 - Psychiatrie (Erwachsene)","Einrichtungen2";"30 - Kinder- und Jugendpsychiatrie","Einrichtungen2";"31 - Psychosomatik","Einrichtungen2";"00 - Bitte eine Einrichtung auswählen","Leer";0,"Leer"},2,0)</f>
        <v>Leer</v>
      </c>
      <c r="Y30" s="37" t="str">
        <f t="shared" si="6"/>
        <v>Leer</v>
      </c>
      <c r="Z30" s="8" t="str">
        <f>VLOOKUP($C30,{"29 - Psychiatrie (Erwachsene)","Psychiatrie";"30 - Kinder- und Jugendpsychiatrie","KJPsychiatrie";"31 - Psychosomatik","Psychosomatik";"00 - Bitte eine Fachabteilung auswählen","Leer";0,"Leer"},2,0)</f>
        <v>Leer</v>
      </c>
    </row>
    <row r="31" spans="2:26" ht="15" customHeight="1" x14ac:dyDescent="0.25">
      <c r="B31" s="76" t="str">
        <f t="shared" si="7"/>
        <v>!!!</v>
      </c>
      <c r="C31" s="250"/>
      <c r="D31" s="243"/>
      <c r="E31" s="251"/>
      <c r="F31" s="88"/>
      <c r="G31" s="387"/>
      <c r="H31" s="150"/>
      <c r="I31" s="150"/>
      <c r="J31" s="70"/>
      <c r="O31" s="8">
        <f t="shared" si="3"/>
        <v>0</v>
      </c>
      <c r="P31" s="8">
        <f>VLOOKUP(C31,{"29 - Psychiatrie (Erwachsene)",1;"30 - Kinder- und Jugendpsychiatrie",1;"31 - Psychosomatik",1;"00 - Bitte eine Fachabteilung auswählen",0;0,0},2,0)</f>
        <v>0</v>
      </c>
      <c r="Q31" s="8">
        <f t="shared" si="0"/>
        <v>0</v>
      </c>
      <c r="R31" s="8">
        <f t="shared" si="4"/>
        <v>0</v>
      </c>
      <c r="S31" s="8">
        <f t="shared" si="1"/>
        <v>0</v>
      </c>
      <c r="T31" s="8">
        <f t="shared" si="5"/>
        <v>0</v>
      </c>
      <c r="V31" s="8">
        <f>VLOOKUP($C31,{"29 - Psychiatrie (Erwachsene)",1;"30 - Kinder- und Jugendpsychiatrie",1;"31 - Psychosomatik",1;"00 - Bitte eine Fachabteilung auswählen",0;0,0},2,0)</f>
        <v>0</v>
      </c>
      <c r="W31" s="8" t="str">
        <f>IF('Angaben KH-Standort'!$D$12&gt;0,"JBJ","KJA")</f>
        <v>KJA</v>
      </c>
      <c r="X31" s="8" t="str">
        <f>VLOOKUP(C30,{"29 - Psychiatrie (Erwachsene)","Einrichtungen2";"30 - Kinder- und Jugendpsychiatrie","Einrichtungen2";"31 - Psychosomatik","Einrichtungen2";"00 - Bitte eine Einrichtung auswählen","Leer";0,"Leer"},2,0)</f>
        <v>Leer</v>
      </c>
      <c r="Y31" s="37" t="str">
        <f t="shared" si="6"/>
        <v>Leer</v>
      </c>
      <c r="Z31" s="8" t="str">
        <f>VLOOKUP($C31,{"29 - Psychiatrie (Erwachsene)","Psychiatrie";"30 - Kinder- und Jugendpsychiatrie","KJPsychiatrie";"31 - Psychosomatik","Psychosomatik";"00 - Bitte eine Fachabteilung auswählen","Leer";0,"Leer"},2,0)</f>
        <v>Leer</v>
      </c>
    </row>
    <row r="32" spans="2:26" ht="15" customHeight="1" x14ac:dyDescent="0.25">
      <c r="B32" s="76" t="str">
        <f t="shared" si="7"/>
        <v>!!!</v>
      </c>
      <c r="C32" s="250"/>
      <c r="D32" s="243"/>
      <c r="E32" s="251"/>
      <c r="F32" s="88"/>
      <c r="G32" s="387"/>
      <c r="H32" s="150"/>
      <c r="I32" s="150"/>
      <c r="J32" s="70"/>
      <c r="O32" s="8">
        <f t="shared" si="3"/>
        <v>0</v>
      </c>
      <c r="P32" s="8">
        <f>VLOOKUP(C32,{"29 - Psychiatrie (Erwachsene)",1;"30 - Kinder- und Jugendpsychiatrie",1;"31 - Psychosomatik",1;"00 - Bitte eine Fachabteilung auswählen",0;0,0},2,0)</f>
        <v>0</v>
      </c>
      <c r="Q32" s="8">
        <f t="shared" si="0"/>
        <v>0</v>
      </c>
      <c r="R32" s="8">
        <f t="shared" si="4"/>
        <v>0</v>
      </c>
      <c r="S32" s="8">
        <f t="shared" si="1"/>
        <v>0</v>
      </c>
      <c r="T32" s="8">
        <f t="shared" si="5"/>
        <v>0</v>
      </c>
      <c r="V32" s="8">
        <f>VLOOKUP($C32,{"29 - Psychiatrie (Erwachsene)",1;"30 - Kinder- und Jugendpsychiatrie",1;"31 - Psychosomatik",1;"00 - Bitte eine Fachabteilung auswählen",0;0,0},2,0)</f>
        <v>0</v>
      </c>
      <c r="W32" s="8" t="str">
        <f>IF('Angaben KH-Standort'!$D$12&gt;0,"JBJ","KJA")</f>
        <v>KJA</v>
      </c>
      <c r="X32" s="8" t="str">
        <f>VLOOKUP(C31,{"29 - Psychiatrie (Erwachsene)","Einrichtungen2";"30 - Kinder- und Jugendpsychiatrie","Einrichtungen2";"31 - Psychosomatik","Einrichtungen2";"00 - Bitte eine Einrichtung auswählen","Leer";0,"Leer"},2,0)</f>
        <v>Leer</v>
      </c>
      <c r="Y32" s="37" t="str">
        <f t="shared" si="6"/>
        <v>Leer</v>
      </c>
      <c r="Z32" s="8" t="str">
        <f>VLOOKUP($C32,{"29 - Psychiatrie (Erwachsene)","Psychiatrie";"30 - Kinder- und Jugendpsychiatrie","KJPsychiatrie";"31 - Psychosomatik","Psychosomatik";"00 - Bitte eine Fachabteilung auswählen","Leer";0,"Leer"},2,0)</f>
        <v>Leer</v>
      </c>
    </row>
    <row r="33" spans="2:26" ht="15" customHeight="1" x14ac:dyDescent="0.25">
      <c r="B33" s="76" t="str">
        <f t="shared" si="7"/>
        <v>!!!</v>
      </c>
      <c r="C33" s="250"/>
      <c r="D33" s="243"/>
      <c r="E33" s="251"/>
      <c r="F33" s="88"/>
      <c r="G33" s="387"/>
      <c r="H33" s="150"/>
      <c r="I33" s="150"/>
      <c r="J33" s="70"/>
      <c r="O33" s="8">
        <f t="shared" si="3"/>
        <v>0</v>
      </c>
      <c r="P33" s="8">
        <f>VLOOKUP(C33,{"29 - Psychiatrie (Erwachsene)",1;"30 - Kinder- und Jugendpsychiatrie",1;"31 - Psychosomatik",1;"00 - Bitte eine Fachabteilung auswählen",0;0,0},2,0)</f>
        <v>0</v>
      </c>
      <c r="Q33" s="8">
        <f t="shared" si="0"/>
        <v>0</v>
      </c>
      <c r="R33" s="8">
        <f t="shared" si="4"/>
        <v>0</v>
      </c>
      <c r="S33" s="8">
        <f t="shared" si="1"/>
        <v>0</v>
      </c>
      <c r="T33" s="8">
        <f t="shared" si="5"/>
        <v>0</v>
      </c>
      <c r="V33" s="8">
        <f>VLOOKUP($C33,{"29 - Psychiatrie (Erwachsene)",1;"30 - Kinder- und Jugendpsychiatrie",1;"31 - Psychosomatik",1;"00 - Bitte eine Fachabteilung auswählen",0;0,0},2,0)</f>
        <v>0</v>
      </c>
      <c r="W33" s="8" t="str">
        <f>IF('Angaben KH-Standort'!$D$12&gt;0,"JBJ","KJA")</f>
        <v>KJA</v>
      </c>
      <c r="X33" s="8" t="str">
        <f>VLOOKUP(C32,{"29 - Psychiatrie (Erwachsene)","Einrichtungen2";"30 - Kinder- und Jugendpsychiatrie","Einrichtungen2";"31 - Psychosomatik","Einrichtungen2";"00 - Bitte eine Einrichtung auswählen","Leer";0,"Leer"},2,0)</f>
        <v>Leer</v>
      </c>
      <c r="Y33" s="37" t="str">
        <f t="shared" si="6"/>
        <v>Leer</v>
      </c>
      <c r="Z33" s="8" t="str">
        <f>VLOOKUP($C33,{"29 - Psychiatrie (Erwachsene)","Psychiatrie";"30 - Kinder- und Jugendpsychiatrie","KJPsychiatrie";"31 - Psychosomatik","Psychosomatik";"00 - Bitte eine Fachabteilung auswählen","Leer";0,"Leer"},2,0)</f>
        <v>Leer</v>
      </c>
    </row>
    <row r="34" spans="2:26" ht="15" customHeight="1" x14ac:dyDescent="0.25">
      <c r="B34" s="76" t="str">
        <f t="shared" si="7"/>
        <v>!!!</v>
      </c>
      <c r="C34" s="250"/>
      <c r="D34" s="243"/>
      <c r="E34" s="251"/>
      <c r="F34" s="88"/>
      <c r="G34" s="387"/>
      <c r="H34" s="150"/>
      <c r="I34" s="150"/>
      <c r="J34" s="70"/>
      <c r="O34" s="8">
        <f t="shared" si="3"/>
        <v>0</v>
      </c>
      <c r="P34" s="8">
        <f>VLOOKUP(C34,{"29 - Psychiatrie (Erwachsene)",1;"30 - Kinder- und Jugendpsychiatrie",1;"31 - Psychosomatik",1;"00 - Bitte eine Fachabteilung auswählen",0;0,0},2,0)</f>
        <v>0</v>
      </c>
      <c r="Q34" s="8">
        <f t="shared" si="0"/>
        <v>0</v>
      </c>
      <c r="R34" s="8">
        <f t="shared" si="4"/>
        <v>0</v>
      </c>
      <c r="S34" s="8">
        <f t="shared" si="1"/>
        <v>0</v>
      </c>
      <c r="T34" s="8">
        <f t="shared" si="5"/>
        <v>0</v>
      </c>
      <c r="V34" s="8">
        <f>VLOOKUP($C34,{"29 - Psychiatrie (Erwachsene)",1;"30 - Kinder- und Jugendpsychiatrie",1;"31 - Psychosomatik",1;"00 - Bitte eine Fachabteilung auswählen",0;0,0},2,0)</f>
        <v>0</v>
      </c>
      <c r="W34" s="8" t="str">
        <f>IF('Angaben KH-Standort'!$D$12&gt;0,"JBJ","KJA")</f>
        <v>KJA</v>
      </c>
      <c r="X34" s="8" t="str">
        <f>VLOOKUP(C33,{"29 - Psychiatrie (Erwachsene)","Einrichtungen2";"30 - Kinder- und Jugendpsychiatrie","Einrichtungen2";"31 - Psychosomatik","Einrichtungen2";"00 - Bitte eine Einrichtung auswählen","Leer";0,"Leer"},2,0)</f>
        <v>Leer</v>
      </c>
      <c r="Y34" s="37" t="str">
        <f t="shared" si="6"/>
        <v>Leer</v>
      </c>
      <c r="Z34" s="8" t="str">
        <f>VLOOKUP($C34,{"29 - Psychiatrie (Erwachsene)","Psychiatrie";"30 - Kinder- und Jugendpsychiatrie","KJPsychiatrie";"31 - Psychosomatik","Psychosomatik";"00 - Bitte eine Fachabteilung auswählen","Leer";0,"Leer"},2,0)</f>
        <v>Leer</v>
      </c>
    </row>
    <row r="35" spans="2:26" ht="15" customHeight="1" x14ac:dyDescent="0.25">
      <c r="B35" s="76" t="str">
        <f t="shared" si="7"/>
        <v>!!!</v>
      </c>
      <c r="C35" s="250"/>
      <c r="D35" s="243"/>
      <c r="E35" s="251"/>
      <c r="F35" s="88"/>
      <c r="G35" s="387"/>
      <c r="H35" s="150"/>
      <c r="I35" s="150"/>
      <c r="J35" s="70"/>
      <c r="O35" s="8">
        <f t="shared" si="3"/>
        <v>0</v>
      </c>
      <c r="P35" s="8">
        <f>VLOOKUP(C35,{"29 - Psychiatrie (Erwachsene)",1;"30 - Kinder- und Jugendpsychiatrie",1;"31 - Psychosomatik",1;"00 - Bitte eine Fachabteilung auswählen",0;0,0},2,0)</f>
        <v>0</v>
      </c>
      <c r="Q35" s="8">
        <f t="shared" si="0"/>
        <v>0</v>
      </c>
      <c r="R35" s="8">
        <f t="shared" si="4"/>
        <v>0</v>
      </c>
      <c r="S35" s="8">
        <f t="shared" si="1"/>
        <v>0</v>
      </c>
      <c r="T35" s="8">
        <f t="shared" si="5"/>
        <v>0</v>
      </c>
      <c r="V35" s="8">
        <f>VLOOKUP($C35,{"29 - Psychiatrie (Erwachsene)",1;"30 - Kinder- und Jugendpsychiatrie",1;"31 - Psychosomatik",1;"00 - Bitte eine Fachabteilung auswählen",0;0,0},2,0)</f>
        <v>0</v>
      </c>
      <c r="W35" s="8" t="str">
        <f>IF('Angaben KH-Standort'!$D$12&gt;0,"JBJ","KJA")</f>
        <v>KJA</v>
      </c>
      <c r="X35" s="8" t="str">
        <f>VLOOKUP(C34,{"29 - Psychiatrie (Erwachsene)","Einrichtungen2";"30 - Kinder- und Jugendpsychiatrie","Einrichtungen2";"31 - Psychosomatik","Einrichtungen2";"00 - Bitte eine Einrichtung auswählen","Leer";0,"Leer"},2,0)</f>
        <v>Leer</v>
      </c>
      <c r="Y35" s="37" t="str">
        <f t="shared" si="6"/>
        <v>Leer</v>
      </c>
      <c r="Z35" s="8" t="str">
        <f>VLOOKUP($C35,{"29 - Psychiatrie (Erwachsene)","Psychiatrie";"30 - Kinder- und Jugendpsychiatrie","KJPsychiatrie";"31 - Psychosomatik","Psychosomatik";"00 - Bitte eine Fachabteilung auswählen","Leer";0,"Leer"},2,0)</f>
        <v>Leer</v>
      </c>
    </row>
    <row r="36" spans="2:26" ht="15" customHeight="1" x14ac:dyDescent="0.25">
      <c r="B36" s="76" t="str">
        <f t="shared" si="7"/>
        <v>!!!</v>
      </c>
      <c r="C36" s="250"/>
      <c r="D36" s="243"/>
      <c r="E36" s="251"/>
      <c r="F36" s="88"/>
      <c r="G36" s="387"/>
      <c r="H36" s="150"/>
      <c r="I36" s="150"/>
      <c r="J36" s="70"/>
      <c r="O36" s="8">
        <f t="shared" si="3"/>
        <v>0</v>
      </c>
      <c r="P36" s="8">
        <f>VLOOKUP(C36,{"29 - Psychiatrie (Erwachsene)",1;"30 - Kinder- und Jugendpsychiatrie",1;"31 - Psychosomatik",1;"00 - Bitte eine Fachabteilung auswählen",0;0,0},2,0)</f>
        <v>0</v>
      </c>
      <c r="Q36" s="8">
        <f t="shared" si="0"/>
        <v>0</v>
      </c>
      <c r="R36" s="8">
        <f t="shared" si="4"/>
        <v>0</v>
      </c>
      <c r="S36" s="8">
        <f t="shared" si="1"/>
        <v>0</v>
      </c>
      <c r="T36" s="8">
        <f t="shared" si="5"/>
        <v>0</v>
      </c>
      <c r="V36" s="8">
        <f>VLOOKUP($C36,{"29 - Psychiatrie (Erwachsene)",1;"30 - Kinder- und Jugendpsychiatrie",1;"31 - Psychosomatik",1;"00 - Bitte eine Fachabteilung auswählen",0;0,0},2,0)</f>
        <v>0</v>
      </c>
      <c r="W36" s="8" t="str">
        <f>IF('Angaben KH-Standort'!$D$12&gt;0,"JBJ","KJA")</f>
        <v>KJA</v>
      </c>
      <c r="X36" s="8" t="str">
        <f>VLOOKUP(C35,{"29 - Psychiatrie (Erwachsene)","Einrichtungen2";"30 - Kinder- und Jugendpsychiatrie","Einrichtungen2";"31 - Psychosomatik","Einrichtungen2";"00 - Bitte eine Einrichtung auswählen","Leer";0,"Leer"},2,0)</f>
        <v>Leer</v>
      </c>
      <c r="Y36" s="37" t="str">
        <f t="shared" si="6"/>
        <v>Leer</v>
      </c>
      <c r="Z36" s="8" t="str">
        <f>VLOOKUP($C36,{"29 - Psychiatrie (Erwachsene)","Psychiatrie";"30 - Kinder- und Jugendpsychiatrie","KJPsychiatrie";"31 - Psychosomatik","Psychosomatik";"00 - Bitte eine Fachabteilung auswählen","Leer";0,"Leer"},2,0)</f>
        <v>Leer</v>
      </c>
    </row>
    <row r="37" spans="2:26" ht="15" customHeight="1" x14ac:dyDescent="0.25">
      <c r="B37" s="76" t="str">
        <f t="shared" si="7"/>
        <v>!!!</v>
      </c>
      <c r="C37" s="250"/>
      <c r="D37" s="243"/>
      <c r="E37" s="251"/>
      <c r="F37" s="88"/>
      <c r="G37" s="387"/>
      <c r="H37" s="150"/>
      <c r="I37" s="150"/>
      <c r="J37" s="70"/>
      <c r="O37" s="8">
        <f t="shared" si="3"/>
        <v>0</v>
      </c>
      <c r="P37" s="8">
        <f>VLOOKUP(C37,{"29 - Psychiatrie (Erwachsene)",1;"30 - Kinder- und Jugendpsychiatrie",1;"31 - Psychosomatik",1;"00 - Bitte eine Fachabteilung auswählen",0;0,0},2,0)</f>
        <v>0</v>
      </c>
      <c r="Q37" s="8">
        <f t="shared" si="0"/>
        <v>0</v>
      </c>
      <c r="R37" s="8">
        <f t="shared" si="4"/>
        <v>0</v>
      </c>
      <c r="S37" s="8">
        <f t="shared" si="1"/>
        <v>0</v>
      </c>
      <c r="T37" s="8">
        <f t="shared" si="5"/>
        <v>0</v>
      </c>
      <c r="V37" s="8">
        <f>VLOOKUP($C37,{"29 - Psychiatrie (Erwachsene)",1;"30 - Kinder- und Jugendpsychiatrie",1;"31 - Psychosomatik",1;"00 - Bitte eine Fachabteilung auswählen",0;0,0},2,0)</f>
        <v>0</v>
      </c>
      <c r="W37" s="8" t="str">
        <f>IF('Angaben KH-Standort'!$D$12&gt;0,"JBJ","KJA")</f>
        <v>KJA</v>
      </c>
      <c r="X37" s="8" t="str">
        <f>VLOOKUP(C36,{"29 - Psychiatrie (Erwachsene)","Einrichtungen2";"30 - Kinder- und Jugendpsychiatrie","Einrichtungen2";"31 - Psychosomatik","Einrichtungen2";"00 - Bitte eine Einrichtung auswählen","Leer";0,"Leer"},2,0)</f>
        <v>Leer</v>
      </c>
      <c r="Y37" s="37" t="str">
        <f t="shared" si="6"/>
        <v>Leer</v>
      </c>
      <c r="Z37" s="8" t="str">
        <f>VLOOKUP($C37,{"29 - Psychiatrie (Erwachsene)","Psychiatrie";"30 - Kinder- und Jugendpsychiatrie","KJPsychiatrie";"31 - Psychosomatik","Psychosomatik";"00 - Bitte eine Fachabteilung auswählen","Leer";0,"Leer"},2,0)</f>
        <v>Leer</v>
      </c>
    </row>
    <row r="38" spans="2:26" ht="15" customHeight="1" x14ac:dyDescent="0.25">
      <c r="B38" s="76" t="str">
        <f t="shared" si="7"/>
        <v>!!!</v>
      </c>
      <c r="C38" s="250"/>
      <c r="D38" s="243"/>
      <c r="E38" s="251"/>
      <c r="F38" s="88"/>
      <c r="G38" s="387"/>
      <c r="H38" s="150"/>
      <c r="I38" s="150"/>
      <c r="J38" s="70"/>
      <c r="O38" s="8">
        <f t="shared" si="3"/>
        <v>0</v>
      </c>
      <c r="P38" s="8">
        <f>VLOOKUP(C38,{"29 - Psychiatrie (Erwachsene)",1;"30 - Kinder- und Jugendpsychiatrie",1;"31 - Psychosomatik",1;"00 - Bitte eine Fachabteilung auswählen",0;0,0},2,0)</f>
        <v>0</v>
      </c>
      <c r="Q38" s="8">
        <f t="shared" si="0"/>
        <v>0</v>
      </c>
      <c r="R38" s="8">
        <f t="shared" si="4"/>
        <v>0</v>
      </c>
      <c r="S38" s="8">
        <f t="shared" si="1"/>
        <v>0</v>
      </c>
      <c r="T38" s="8">
        <f t="shared" si="5"/>
        <v>0</v>
      </c>
      <c r="V38" s="8">
        <f>VLOOKUP($C38,{"29 - Psychiatrie (Erwachsene)",1;"30 - Kinder- und Jugendpsychiatrie",1;"31 - Psychosomatik",1;"00 - Bitte eine Fachabteilung auswählen",0;0,0},2,0)</f>
        <v>0</v>
      </c>
      <c r="W38" s="8" t="str">
        <f>IF('Angaben KH-Standort'!$D$12&gt;0,"JBJ","KJA")</f>
        <v>KJA</v>
      </c>
      <c r="X38" s="8" t="str">
        <f>VLOOKUP(C37,{"29 - Psychiatrie (Erwachsene)","Einrichtungen2";"30 - Kinder- und Jugendpsychiatrie","Einrichtungen2";"31 - Psychosomatik","Einrichtungen2";"00 - Bitte eine Einrichtung auswählen","Leer";0,"Leer"},2,0)</f>
        <v>Leer</v>
      </c>
      <c r="Y38" s="37" t="str">
        <f t="shared" si="6"/>
        <v>Leer</v>
      </c>
      <c r="Z38" s="8" t="str">
        <f>VLOOKUP($C38,{"29 - Psychiatrie (Erwachsene)","Psychiatrie";"30 - Kinder- und Jugendpsychiatrie","KJPsychiatrie";"31 - Psychosomatik","Psychosomatik";"00 - Bitte eine Fachabteilung auswählen","Leer";0,"Leer"},2,0)</f>
        <v>Leer</v>
      </c>
    </row>
    <row r="39" spans="2:26" ht="15" customHeight="1" x14ac:dyDescent="0.25">
      <c r="B39" s="76" t="str">
        <f t="shared" si="7"/>
        <v>!!!</v>
      </c>
      <c r="C39" s="250"/>
      <c r="D39" s="243"/>
      <c r="E39" s="251"/>
      <c r="F39" s="88"/>
      <c r="G39" s="387"/>
      <c r="H39" s="150"/>
      <c r="I39" s="150"/>
      <c r="J39" s="70"/>
      <c r="O39" s="8">
        <f t="shared" si="3"/>
        <v>0</v>
      </c>
      <c r="P39" s="8">
        <f>VLOOKUP(C39,{"29 - Psychiatrie (Erwachsene)",1;"30 - Kinder- und Jugendpsychiatrie",1;"31 - Psychosomatik",1;"00 - Bitte eine Fachabteilung auswählen",0;0,0},2,0)</f>
        <v>0</v>
      </c>
      <c r="Q39" s="8">
        <f t="shared" si="0"/>
        <v>0</v>
      </c>
      <c r="R39" s="8">
        <f t="shared" si="4"/>
        <v>0</v>
      </c>
      <c r="S39" s="8">
        <f t="shared" si="1"/>
        <v>0</v>
      </c>
      <c r="T39" s="8">
        <f t="shared" si="5"/>
        <v>0</v>
      </c>
      <c r="V39" s="8">
        <f>VLOOKUP($C39,{"29 - Psychiatrie (Erwachsene)",1;"30 - Kinder- und Jugendpsychiatrie",1;"31 - Psychosomatik",1;"00 - Bitte eine Fachabteilung auswählen",0;0,0},2,0)</f>
        <v>0</v>
      </c>
      <c r="W39" s="8" t="str">
        <f>IF('Angaben KH-Standort'!$D$12&gt;0,"JBJ","KJA")</f>
        <v>KJA</v>
      </c>
      <c r="X39" s="8" t="str">
        <f>VLOOKUP(C38,{"29 - Psychiatrie (Erwachsene)","Einrichtungen2";"30 - Kinder- und Jugendpsychiatrie","Einrichtungen2";"31 - Psychosomatik","Einrichtungen2";"00 - Bitte eine Einrichtung auswählen","Leer";0,"Leer"},2,0)</f>
        <v>Leer</v>
      </c>
      <c r="Y39" s="37" t="str">
        <f t="shared" si="6"/>
        <v>Leer</v>
      </c>
      <c r="Z39" s="8" t="str">
        <f>VLOOKUP($C39,{"29 - Psychiatrie (Erwachsene)","Psychiatrie";"30 - Kinder- und Jugendpsychiatrie","KJPsychiatrie";"31 - Psychosomatik","Psychosomatik";"00 - Bitte eine Fachabteilung auswählen","Leer";0,"Leer"},2,0)</f>
        <v>Leer</v>
      </c>
    </row>
    <row r="40" spans="2:26" ht="15" customHeight="1" x14ac:dyDescent="0.25">
      <c r="B40" s="76" t="str">
        <f t="shared" si="7"/>
        <v>!!!</v>
      </c>
      <c r="C40" s="250"/>
      <c r="D40" s="243"/>
      <c r="E40" s="251"/>
      <c r="F40" s="88"/>
      <c r="G40" s="387"/>
      <c r="H40" s="150"/>
      <c r="I40" s="150"/>
      <c r="J40" s="70"/>
      <c r="O40" s="8">
        <f t="shared" si="3"/>
        <v>0</v>
      </c>
      <c r="P40" s="8">
        <f>VLOOKUP(C40,{"29 - Psychiatrie (Erwachsene)",1;"30 - Kinder- und Jugendpsychiatrie",1;"31 - Psychosomatik",1;"00 - Bitte eine Fachabteilung auswählen",0;0,0},2,0)</f>
        <v>0</v>
      </c>
      <c r="Q40" s="8">
        <f t="shared" si="0"/>
        <v>0</v>
      </c>
      <c r="R40" s="8">
        <f t="shared" si="4"/>
        <v>0</v>
      </c>
      <c r="S40" s="8">
        <f t="shared" si="1"/>
        <v>0</v>
      </c>
      <c r="T40" s="8">
        <f t="shared" si="5"/>
        <v>0</v>
      </c>
      <c r="V40" s="8">
        <f>VLOOKUP($C40,{"29 - Psychiatrie (Erwachsene)",1;"30 - Kinder- und Jugendpsychiatrie",1;"31 - Psychosomatik",1;"00 - Bitte eine Fachabteilung auswählen",0;0,0},2,0)</f>
        <v>0</v>
      </c>
      <c r="W40" s="8" t="str">
        <f>IF('Angaben KH-Standort'!$D$12&gt;0,"JBJ","KJA")</f>
        <v>KJA</v>
      </c>
      <c r="X40" s="8" t="str">
        <f>VLOOKUP(C39,{"29 - Psychiatrie (Erwachsene)","Einrichtungen2";"30 - Kinder- und Jugendpsychiatrie","Einrichtungen2";"31 - Psychosomatik","Einrichtungen2";"00 - Bitte eine Einrichtung auswählen","Leer";0,"Leer"},2,0)</f>
        <v>Leer</v>
      </c>
      <c r="Y40" s="37" t="str">
        <f t="shared" si="6"/>
        <v>Leer</v>
      </c>
      <c r="Z40" s="8" t="str">
        <f>VLOOKUP($C40,{"29 - Psychiatrie (Erwachsene)","Psychiatrie";"30 - Kinder- und Jugendpsychiatrie","KJPsychiatrie";"31 - Psychosomatik","Psychosomatik";"00 - Bitte eine Fachabteilung auswählen","Leer";0,"Leer"},2,0)</f>
        <v>Leer</v>
      </c>
    </row>
    <row r="41" spans="2:26" ht="15" customHeight="1" x14ac:dyDescent="0.25">
      <c r="B41" s="76" t="str">
        <f t="shared" si="7"/>
        <v>!!!</v>
      </c>
      <c r="C41" s="250"/>
      <c r="D41" s="243"/>
      <c r="E41" s="251"/>
      <c r="F41" s="88"/>
      <c r="G41" s="387"/>
      <c r="H41" s="150"/>
      <c r="I41" s="150"/>
      <c r="J41" s="70"/>
      <c r="O41" s="8">
        <f t="shared" si="3"/>
        <v>0</v>
      </c>
      <c r="P41" s="8">
        <f>VLOOKUP(C41,{"29 - Psychiatrie (Erwachsene)",1;"30 - Kinder- und Jugendpsychiatrie",1;"31 - Psychosomatik",1;"00 - Bitte eine Fachabteilung auswählen",0;0,0},2,0)</f>
        <v>0</v>
      </c>
      <c r="Q41" s="8">
        <f t="shared" si="0"/>
        <v>0</v>
      </c>
      <c r="R41" s="8">
        <f t="shared" si="4"/>
        <v>0</v>
      </c>
      <c r="S41" s="8">
        <f t="shared" si="1"/>
        <v>0</v>
      </c>
      <c r="T41" s="8">
        <f t="shared" si="5"/>
        <v>0</v>
      </c>
      <c r="V41" s="8">
        <f>VLOOKUP($C41,{"29 - Psychiatrie (Erwachsene)",1;"30 - Kinder- und Jugendpsychiatrie",1;"31 - Psychosomatik",1;"00 - Bitte eine Fachabteilung auswählen",0;0,0},2,0)</f>
        <v>0</v>
      </c>
      <c r="W41" s="8" t="str">
        <f>IF('Angaben KH-Standort'!$D$12&gt;0,"JBJ","KJA")</f>
        <v>KJA</v>
      </c>
      <c r="X41" s="8" t="str">
        <f>VLOOKUP(C40,{"29 - Psychiatrie (Erwachsene)","Einrichtungen2";"30 - Kinder- und Jugendpsychiatrie","Einrichtungen2";"31 - Psychosomatik","Einrichtungen2";"00 - Bitte eine Einrichtung auswählen","Leer";0,"Leer"},2,0)</f>
        <v>Leer</v>
      </c>
      <c r="Y41" s="37" t="str">
        <f t="shared" si="6"/>
        <v>Leer</v>
      </c>
      <c r="Z41" s="8" t="str">
        <f>VLOOKUP($C41,{"29 - Psychiatrie (Erwachsene)","Psychiatrie";"30 - Kinder- und Jugendpsychiatrie","KJPsychiatrie";"31 - Psychosomatik","Psychosomatik";"00 - Bitte eine Fachabteilung auswählen","Leer";0,"Leer"},2,0)</f>
        <v>Leer</v>
      </c>
    </row>
    <row r="42" spans="2:26" ht="15" customHeight="1" x14ac:dyDescent="0.25">
      <c r="B42" s="76" t="str">
        <f t="shared" si="7"/>
        <v>!!!</v>
      </c>
      <c r="C42" s="250"/>
      <c r="D42" s="243"/>
      <c r="E42" s="251"/>
      <c r="F42" s="88"/>
      <c r="G42" s="387"/>
      <c r="H42" s="150"/>
      <c r="I42" s="150"/>
      <c r="J42" s="70"/>
      <c r="O42" s="8">
        <f t="shared" si="3"/>
        <v>0</v>
      </c>
      <c r="P42" s="8">
        <f>VLOOKUP(C42,{"29 - Psychiatrie (Erwachsene)",1;"30 - Kinder- und Jugendpsychiatrie",1;"31 - Psychosomatik",1;"00 - Bitte eine Fachabteilung auswählen",0;0,0},2,0)</f>
        <v>0</v>
      </c>
      <c r="Q42" s="8">
        <f t="shared" si="0"/>
        <v>0</v>
      </c>
      <c r="R42" s="8">
        <f t="shared" si="4"/>
        <v>0</v>
      </c>
      <c r="S42" s="8">
        <f t="shared" si="1"/>
        <v>0</v>
      </c>
      <c r="T42" s="8">
        <f t="shared" si="5"/>
        <v>0</v>
      </c>
      <c r="V42" s="8">
        <f>VLOOKUP($C42,{"29 - Psychiatrie (Erwachsene)",1;"30 - Kinder- und Jugendpsychiatrie",1;"31 - Psychosomatik",1;"00 - Bitte eine Fachabteilung auswählen",0;0,0},2,0)</f>
        <v>0</v>
      </c>
      <c r="W42" s="8" t="str">
        <f>IF('Angaben KH-Standort'!$D$12&gt;0,"JBJ","KJA")</f>
        <v>KJA</v>
      </c>
      <c r="X42" s="8" t="str">
        <f>VLOOKUP(C41,{"29 - Psychiatrie (Erwachsene)","Einrichtungen2";"30 - Kinder- und Jugendpsychiatrie","Einrichtungen2";"31 - Psychosomatik","Einrichtungen2";"00 - Bitte eine Einrichtung auswählen","Leer";0,"Leer"},2,0)</f>
        <v>Leer</v>
      </c>
      <c r="Y42" s="37" t="str">
        <f t="shared" si="6"/>
        <v>Leer</v>
      </c>
      <c r="Z42" s="8" t="str">
        <f>VLOOKUP($C42,{"29 - Psychiatrie (Erwachsene)","Psychiatrie";"30 - Kinder- und Jugendpsychiatrie","KJPsychiatrie";"31 - Psychosomatik","Psychosomatik";"00 - Bitte eine Fachabteilung auswählen","Leer";0,"Leer"},2,0)</f>
        <v>Leer</v>
      </c>
    </row>
    <row r="43" spans="2:26" ht="15" customHeight="1" x14ac:dyDescent="0.25">
      <c r="B43" s="76" t="str">
        <f t="shared" si="7"/>
        <v>!!!</v>
      </c>
      <c r="C43" s="250"/>
      <c r="D43" s="243"/>
      <c r="E43" s="251"/>
      <c r="F43" s="88"/>
      <c r="G43" s="387"/>
      <c r="H43" s="150"/>
      <c r="I43" s="150"/>
      <c r="J43" s="70"/>
      <c r="O43" s="8">
        <f t="shared" si="3"/>
        <v>0</v>
      </c>
      <c r="P43" s="8">
        <f>VLOOKUP(C43,{"29 - Psychiatrie (Erwachsene)",1;"30 - Kinder- und Jugendpsychiatrie",1;"31 - Psychosomatik",1;"00 - Bitte eine Fachabteilung auswählen",0;0,0},2,0)</f>
        <v>0</v>
      </c>
      <c r="Q43" s="8">
        <f t="shared" si="0"/>
        <v>0</v>
      </c>
      <c r="R43" s="8">
        <f t="shared" si="4"/>
        <v>0</v>
      </c>
      <c r="S43" s="8">
        <f t="shared" si="1"/>
        <v>0</v>
      </c>
      <c r="T43" s="8">
        <f t="shared" si="5"/>
        <v>0</v>
      </c>
      <c r="V43" s="8">
        <f>VLOOKUP($C43,{"29 - Psychiatrie (Erwachsene)",1;"30 - Kinder- und Jugendpsychiatrie",1;"31 - Psychosomatik",1;"00 - Bitte eine Fachabteilung auswählen",0;0,0},2,0)</f>
        <v>0</v>
      </c>
      <c r="W43" s="8" t="str">
        <f>IF('Angaben KH-Standort'!$D$12&gt;0,"JBJ","KJA")</f>
        <v>KJA</v>
      </c>
      <c r="X43" s="8" t="str">
        <f>VLOOKUP(C42,{"29 - Psychiatrie (Erwachsene)","Einrichtungen2";"30 - Kinder- und Jugendpsychiatrie","Einrichtungen2";"31 - Psychosomatik","Einrichtungen2";"00 - Bitte eine Einrichtung auswählen","Leer";0,"Leer"},2,0)</f>
        <v>Leer</v>
      </c>
      <c r="Y43" s="37" t="str">
        <f t="shared" si="6"/>
        <v>Leer</v>
      </c>
      <c r="Z43" s="8" t="str">
        <f>VLOOKUP($C43,{"29 - Psychiatrie (Erwachsene)","Psychiatrie";"30 - Kinder- und Jugendpsychiatrie","KJPsychiatrie";"31 - Psychosomatik","Psychosomatik";"00 - Bitte eine Fachabteilung auswählen","Leer";0,"Leer"},2,0)</f>
        <v>Leer</v>
      </c>
    </row>
    <row r="44" spans="2:26" ht="15" customHeight="1" x14ac:dyDescent="0.25">
      <c r="B44" s="76" t="str">
        <f t="shared" si="7"/>
        <v>!!!</v>
      </c>
      <c r="C44" s="250"/>
      <c r="D44" s="243"/>
      <c r="E44" s="251"/>
      <c r="F44" s="88"/>
      <c r="G44" s="387"/>
      <c r="H44" s="150"/>
      <c r="I44" s="150"/>
      <c r="J44" s="70"/>
      <c r="O44" s="8">
        <f t="shared" si="3"/>
        <v>0</v>
      </c>
      <c r="P44" s="8">
        <f>VLOOKUP(C44,{"29 - Psychiatrie (Erwachsene)",1;"30 - Kinder- und Jugendpsychiatrie",1;"31 - Psychosomatik",1;"00 - Bitte eine Fachabteilung auswählen",0;0,0},2,0)</f>
        <v>0</v>
      </c>
      <c r="Q44" s="8">
        <f t="shared" si="0"/>
        <v>0</v>
      </c>
      <c r="R44" s="8">
        <f t="shared" si="4"/>
        <v>0</v>
      </c>
      <c r="S44" s="8">
        <f t="shared" si="1"/>
        <v>0</v>
      </c>
      <c r="T44" s="8">
        <f t="shared" si="5"/>
        <v>0</v>
      </c>
      <c r="V44" s="8">
        <f>VLOOKUP($C44,{"29 - Psychiatrie (Erwachsene)",1;"30 - Kinder- und Jugendpsychiatrie",1;"31 - Psychosomatik",1;"00 - Bitte eine Fachabteilung auswählen",0;0,0},2,0)</f>
        <v>0</v>
      </c>
      <c r="W44" s="8" t="str">
        <f>IF('Angaben KH-Standort'!$D$12&gt;0,"JBJ","KJA")</f>
        <v>KJA</v>
      </c>
      <c r="X44" s="8" t="str">
        <f>VLOOKUP(C43,{"29 - Psychiatrie (Erwachsene)","Einrichtungen2";"30 - Kinder- und Jugendpsychiatrie","Einrichtungen2";"31 - Psychosomatik","Einrichtungen2";"00 - Bitte eine Einrichtung auswählen","Leer";0,"Leer"},2,0)</f>
        <v>Leer</v>
      </c>
      <c r="Y44" s="37" t="str">
        <f t="shared" si="6"/>
        <v>Leer</v>
      </c>
      <c r="Z44" s="8" t="str">
        <f>VLOOKUP($C44,{"29 - Psychiatrie (Erwachsene)","Psychiatrie";"30 - Kinder- und Jugendpsychiatrie","KJPsychiatrie";"31 - Psychosomatik","Psychosomatik";"00 - Bitte eine Fachabteilung auswählen","Leer";0,"Leer"},2,0)</f>
        <v>Leer</v>
      </c>
    </row>
    <row r="45" spans="2:26" ht="15" customHeight="1" x14ac:dyDescent="0.25">
      <c r="B45" s="76" t="str">
        <f t="shared" si="7"/>
        <v>!!!</v>
      </c>
      <c r="C45" s="250"/>
      <c r="D45" s="243"/>
      <c r="E45" s="251"/>
      <c r="F45" s="88"/>
      <c r="G45" s="387"/>
      <c r="H45" s="150"/>
      <c r="I45" s="150"/>
      <c r="J45" s="70"/>
      <c r="O45" s="8">
        <f t="shared" si="3"/>
        <v>0</v>
      </c>
      <c r="P45" s="8">
        <f>VLOOKUP(C45,{"29 - Psychiatrie (Erwachsene)",1;"30 - Kinder- und Jugendpsychiatrie",1;"31 - Psychosomatik",1;"00 - Bitte eine Fachabteilung auswählen",0;0,0},2,0)</f>
        <v>0</v>
      </c>
      <c r="Q45" s="8">
        <f t="shared" si="0"/>
        <v>0</v>
      </c>
      <c r="R45" s="8">
        <f t="shared" si="4"/>
        <v>0</v>
      </c>
      <c r="S45" s="8">
        <f t="shared" si="1"/>
        <v>0</v>
      </c>
      <c r="T45" s="8">
        <f t="shared" si="5"/>
        <v>0</v>
      </c>
      <c r="V45" s="8">
        <f>VLOOKUP($C45,{"29 - Psychiatrie (Erwachsene)",1;"30 - Kinder- und Jugendpsychiatrie",1;"31 - Psychosomatik",1;"00 - Bitte eine Fachabteilung auswählen",0;0,0},2,0)</f>
        <v>0</v>
      </c>
      <c r="W45" s="8" t="str">
        <f>IF('Angaben KH-Standort'!$D$12&gt;0,"JBJ","KJA")</f>
        <v>KJA</v>
      </c>
      <c r="X45" s="8" t="str">
        <f>VLOOKUP(C44,{"29 - Psychiatrie (Erwachsene)","Einrichtungen2";"30 - Kinder- und Jugendpsychiatrie","Einrichtungen2";"31 - Psychosomatik","Einrichtungen2";"00 - Bitte eine Einrichtung auswählen","Leer";0,"Leer"},2,0)</f>
        <v>Leer</v>
      </c>
      <c r="Y45" s="37" t="str">
        <f t="shared" si="6"/>
        <v>Leer</v>
      </c>
      <c r="Z45" s="8" t="str">
        <f>VLOOKUP($C45,{"29 - Psychiatrie (Erwachsene)","Psychiatrie";"30 - Kinder- und Jugendpsychiatrie","KJPsychiatrie";"31 - Psychosomatik","Psychosomatik";"00 - Bitte eine Fachabteilung auswählen","Leer";0,"Leer"},2,0)</f>
        <v>Leer</v>
      </c>
    </row>
    <row r="46" spans="2:26" ht="15" customHeight="1" x14ac:dyDescent="0.25">
      <c r="B46" s="76" t="str">
        <f t="shared" si="7"/>
        <v>!!!</v>
      </c>
      <c r="C46" s="250"/>
      <c r="D46" s="243"/>
      <c r="E46" s="251"/>
      <c r="F46" s="88"/>
      <c r="G46" s="387"/>
      <c r="H46" s="150"/>
      <c r="I46" s="150"/>
      <c r="J46" s="70"/>
      <c r="O46" s="8">
        <f t="shared" si="3"/>
        <v>0</v>
      </c>
      <c r="P46" s="8">
        <f>VLOOKUP(C46,{"29 - Psychiatrie (Erwachsene)",1;"30 - Kinder- und Jugendpsychiatrie",1;"31 - Psychosomatik",1;"00 - Bitte eine Fachabteilung auswählen",0;0,0},2,0)</f>
        <v>0</v>
      </c>
      <c r="Q46" s="8">
        <f t="shared" si="0"/>
        <v>0</v>
      </c>
      <c r="R46" s="8">
        <f t="shared" si="4"/>
        <v>0</v>
      </c>
      <c r="S46" s="8">
        <f t="shared" si="1"/>
        <v>0</v>
      </c>
      <c r="T46" s="8">
        <f t="shared" si="5"/>
        <v>0</v>
      </c>
      <c r="V46" s="8">
        <f>VLOOKUP($C46,{"29 - Psychiatrie (Erwachsene)",1;"30 - Kinder- und Jugendpsychiatrie",1;"31 - Psychosomatik",1;"00 - Bitte eine Fachabteilung auswählen",0;0,0},2,0)</f>
        <v>0</v>
      </c>
      <c r="W46" s="8" t="str">
        <f>IF('Angaben KH-Standort'!$D$12&gt;0,"JBJ","KJA")</f>
        <v>KJA</v>
      </c>
      <c r="X46" s="8" t="str">
        <f>VLOOKUP(C45,{"29 - Psychiatrie (Erwachsene)","Einrichtungen2";"30 - Kinder- und Jugendpsychiatrie","Einrichtungen2";"31 - Psychosomatik","Einrichtungen2";"00 - Bitte eine Einrichtung auswählen","Leer";0,"Leer"},2,0)</f>
        <v>Leer</v>
      </c>
      <c r="Y46" s="37" t="str">
        <f t="shared" si="6"/>
        <v>Leer</v>
      </c>
      <c r="Z46" s="8" t="str">
        <f>VLOOKUP($C46,{"29 - Psychiatrie (Erwachsene)","Psychiatrie";"30 - Kinder- und Jugendpsychiatrie","KJPsychiatrie";"31 - Psychosomatik","Psychosomatik";"00 - Bitte eine Fachabteilung auswählen","Leer";0,"Leer"},2,0)</f>
        <v>Leer</v>
      </c>
    </row>
    <row r="47" spans="2:26" ht="15" customHeight="1" x14ac:dyDescent="0.25">
      <c r="B47" s="76" t="str">
        <f t="shared" si="7"/>
        <v>!!!</v>
      </c>
      <c r="C47" s="250"/>
      <c r="D47" s="243"/>
      <c r="E47" s="251"/>
      <c r="F47" s="88"/>
      <c r="G47" s="387"/>
      <c r="H47" s="150"/>
      <c r="I47" s="150"/>
      <c r="J47" s="70"/>
      <c r="O47" s="8">
        <f t="shared" si="3"/>
        <v>0</v>
      </c>
      <c r="P47" s="8">
        <f>VLOOKUP(C47,{"29 - Psychiatrie (Erwachsene)",1;"30 - Kinder- und Jugendpsychiatrie",1;"31 - Psychosomatik",1;"00 - Bitte eine Fachabteilung auswählen",0;0,0},2,0)</f>
        <v>0</v>
      </c>
      <c r="Q47" s="8">
        <f t="shared" si="0"/>
        <v>0</v>
      </c>
      <c r="R47" s="8">
        <f t="shared" si="4"/>
        <v>0</v>
      </c>
      <c r="S47" s="8">
        <f t="shared" si="1"/>
        <v>0</v>
      </c>
      <c r="T47" s="8">
        <f t="shared" si="5"/>
        <v>0</v>
      </c>
      <c r="V47" s="8">
        <f>VLOOKUP($C47,{"29 - Psychiatrie (Erwachsene)",1;"30 - Kinder- und Jugendpsychiatrie",1;"31 - Psychosomatik",1;"00 - Bitte eine Fachabteilung auswählen",0;0,0},2,0)</f>
        <v>0</v>
      </c>
      <c r="W47" s="8" t="str">
        <f>IF('Angaben KH-Standort'!$D$12&gt;0,"JBJ","KJA")</f>
        <v>KJA</v>
      </c>
      <c r="X47" s="8" t="str">
        <f>VLOOKUP(C46,{"29 - Psychiatrie (Erwachsene)","Einrichtungen2";"30 - Kinder- und Jugendpsychiatrie","Einrichtungen2";"31 - Psychosomatik","Einrichtungen2";"00 - Bitte eine Einrichtung auswählen","Leer";0,"Leer"},2,0)</f>
        <v>Leer</v>
      </c>
      <c r="Y47" s="37" t="str">
        <f t="shared" si="6"/>
        <v>Leer</v>
      </c>
      <c r="Z47" s="8" t="str">
        <f>VLOOKUP($C47,{"29 - Psychiatrie (Erwachsene)","Psychiatrie";"30 - Kinder- und Jugendpsychiatrie","KJPsychiatrie";"31 - Psychosomatik","Psychosomatik";"00 - Bitte eine Fachabteilung auswählen","Leer";0,"Leer"},2,0)</f>
        <v>Leer</v>
      </c>
    </row>
    <row r="48" spans="2:26" ht="15" customHeight="1" x14ac:dyDescent="0.25">
      <c r="B48" s="76" t="str">
        <f t="shared" si="7"/>
        <v>!!!</v>
      </c>
      <c r="C48" s="250"/>
      <c r="D48" s="243"/>
      <c r="E48" s="251"/>
      <c r="F48" s="88"/>
      <c r="G48" s="387"/>
      <c r="H48" s="150"/>
      <c r="I48" s="150"/>
      <c r="J48" s="70"/>
      <c r="O48" s="8">
        <f t="shared" si="3"/>
        <v>0</v>
      </c>
      <c r="P48" s="8">
        <f>VLOOKUP(C48,{"29 - Psychiatrie (Erwachsene)",1;"30 - Kinder- und Jugendpsychiatrie",1;"31 - Psychosomatik",1;"00 - Bitte eine Fachabteilung auswählen",0;0,0},2,0)</f>
        <v>0</v>
      </c>
      <c r="Q48" s="8">
        <f t="shared" si="0"/>
        <v>0</v>
      </c>
      <c r="R48" s="8">
        <f t="shared" si="4"/>
        <v>0</v>
      </c>
      <c r="S48" s="8">
        <f t="shared" si="1"/>
        <v>0</v>
      </c>
      <c r="T48" s="8">
        <f t="shared" si="5"/>
        <v>0</v>
      </c>
      <c r="V48" s="8">
        <f>VLOOKUP($C48,{"29 - Psychiatrie (Erwachsene)",1;"30 - Kinder- und Jugendpsychiatrie",1;"31 - Psychosomatik",1;"00 - Bitte eine Fachabteilung auswählen",0;0,0},2,0)</f>
        <v>0</v>
      </c>
      <c r="W48" s="8" t="str">
        <f>IF('Angaben KH-Standort'!$D$12&gt;0,"JBJ","KJA")</f>
        <v>KJA</v>
      </c>
      <c r="X48" s="8" t="str">
        <f>VLOOKUP(C47,{"29 - Psychiatrie (Erwachsene)","Einrichtungen2";"30 - Kinder- und Jugendpsychiatrie","Einrichtungen2";"31 - Psychosomatik","Einrichtungen2";"00 - Bitte eine Einrichtung auswählen","Leer";0,"Leer"},2,0)</f>
        <v>Leer</v>
      </c>
      <c r="Y48" s="37" t="str">
        <f t="shared" si="6"/>
        <v>Leer</v>
      </c>
      <c r="Z48" s="8" t="str">
        <f>VLOOKUP($C48,{"29 - Psychiatrie (Erwachsene)","Psychiatrie";"30 - Kinder- und Jugendpsychiatrie","KJPsychiatrie";"31 - Psychosomatik","Psychosomatik";"00 - Bitte eine Fachabteilung auswählen","Leer";0,"Leer"},2,0)</f>
        <v>Leer</v>
      </c>
    </row>
    <row r="49" spans="2:26" ht="15" customHeight="1" x14ac:dyDescent="0.25">
      <c r="B49" s="76" t="str">
        <f t="shared" si="7"/>
        <v>!!!</v>
      </c>
      <c r="C49" s="250"/>
      <c r="D49" s="243"/>
      <c r="E49" s="251"/>
      <c r="F49" s="88"/>
      <c r="G49" s="387"/>
      <c r="H49" s="150"/>
      <c r="I49" s="150"/>
      <c r="J49" s="70"/>
      <c r="O49" s="8">
        <f t="shared" si="3"/>
        <v>0</v>
      </c>
      <c r="P49" s="8">
        <f>VLOOKUP(C49,{"29 - Psychiatrie (Erwachsene)",1;"30 - Kinder- und Jugendpsychiatrie",1;"31 - Psychosomatik",1;"00 - Bitte eine Fachabteilung auswählen",0;0,0},2,0)</f>
        <v>0</v>
      </c>
      <c r="Q49" s="8">
        <f t="shared" si="0"/>
        <v>0</v>
      </c>
      <c r="R49" s="8">
        <f t="shared" si="4"/>
        <v>0</v>
      </c>
      <c r="S49" s="8">
        <f t="shared" si="1"/>
        <v>0</v>
      </c>
      <c r="T49" s="8">
        <f t="shared" si="5"/>
        <v>0</v>
      </c>
      <c r="V49" s="8">
        <f>VLOOKUP($C49,{"29 - Psychiatrie (Erwachsene)",1;"30 - Kinder- und Jugendpsychiatrie",1;"31 - Psychosomatik",1;"00 - Bitte eine Fachabteilung auswählen",0;0,0},2,0)</f>
        <v>0</v>
      </c>
      <c r="W49" s="8" t="str">
        <f>IF('Angaben KH-Standort'!$D$12&gt;0,"JBJ","KJA")</f>
        <v>KJA</v>
      </c>
      <c r="X49" s="8" t="str">
        <f>VLOOKUP(C48,{"29 - Psychiatrie (Erwachsene)","Einrichtungen2";"30 - Kinder- und Jugendpsychiatrie","Einrichtungen2";"31 - Psychosomatik","Einrichtungen2";"00 - Bitte eine Einrichtung auswählen","Leer";0,"Leer"},2,0)</f>
        <v>Leer</v>
      </c>
      <c r="Y49" s="37" t="str">
        <f t="shared" si="6"/>
        <v>Leer</v>
      </c>
      <c r="Z49" s="8" t="str">
        <f>VLOOKUP($C49,{"29 - Psychiatrie (Erwachsene)","Psychiatrie";"30 - Kinder- und Jugendpsychiatrie","KJPsychiatrie";"31 - Psychosomatik","Psychosomatik";"00 - Bitte eine Fachabteilung auswählen","Leer";0,"Leer"},2,0)</f>
        <v>Leer</v>
      </c>
    </row>
    <row r="50" spans="2:26" ht="15" customHeight="1" x14ac:dyDescent="0.25">
      <c r="B50" s="76" t="str">
        <f t="shared" si="7"/>
        <v>!!!</v>
      </c>
      <c r="C50" s="250"/>
      <c r="D50" s="243"/>
      <c r="E50" s="251"/>
      <c r="F50" s="88"/>
      <c r="G50" s="387"/>
      <c r="H50" s="150"/>
      <c r="I50" s="150"/>
      <c r="J50" s="70"/>
      <c r="O50" s="8">
        <f t="shared" si="3"/>
        <v>0</v>
      </c>
      <c r="P50" s="8">
        <f>VLOOKUP(C50,{"29 - Psychiatrie (Erwachsene)",1;"30 - Kinder- und Jugendpsychiatrie",1;"31 - Psychosomatik",1;"00 - Bitte eine Fachabteilung auswählen",0;0,0},2,0)</f>
        <v>0</v>
      </c>
      <c r="Q50" s="8">
        <f t="shared" si="0"/>
        <v>0</v>
      </c>
      <c r="R50" s="8">
        <f t="shared" si="4"/>
        <v>0</v>
      </c>
      <c r="S50" s="8">
        <f t="shared" si="1"/>
        <v>0</v>
      </c>
      <c r="T50" s="8">
        <f t="shared" si="5"/>
        <v>0</v>
      </c>
      <c r="V50" s="8">
        <f>VLOOKUP($C50,{"29 - Psychiatrie (Erwachsene)",1;"30 - Kinder- und Jugendpsychiatrie",1;"31 - Psychosomatik",1;"00 - Bitte eine Fachabteilung auswählen",0;0,0},2,0)</f>
        <v>0</v>
      </c>
      <c r="W50" s="8" t="str">
        <f>IF('Angaben KH-Standort'!$D$12&gt;0,"JBJ","KJA")</f>
        <v>KJA</v>
      </c>
      <c r="X50" s="8" t="str">
        <f>VLOOKUP(C49,{"29 - Psychiatrie (Erwachsene)","Einrichtungen2";"30 - Kinder- und Jugendpsychiatrie","Einrichtungen2";"31 - Psychosomatik","Einrichtungen2";"00 - Bitte eine Einrichtung auswählen","Leer";0,"Leer"},2,0)</f>
        <v>Leer</v>
      </c>
      <c r="Y50" s="37" t="str">
        <f t="shared" si="6"/>
        <v>Leer</v>
      </c>
      <c r="Z50" s="8" t="str">
        <f>VLOOKUP($C50,{"29 - Psychiatrie (Erwachsene)","Psychiatrie";"30 - Kinder- und Jugendpsychiatrie","KJPsychiatrie";"31 - Psychosomatik","Psychosomatik";"00 - Bitte eine Fachabteilung auswählen","Leer";0,"Leer"},2,0)</f>
        <v>Leer</v>
      </c>
    </row>
    <row r="51" spans="2:26" ht="15" customHeight="1" x14ac:dyDescent="0.25">
      <c r="B51" s="76" t="str">
        <f t="shared" si="7"/>
        <v>!!!</v>
      </c>
      <c r="C51" s="250"/>
      <c r="D51" s="243"/>
      <c r="E51" s="251"/>
      <c r="F51" s="88"/>
      <c r="G51" s="387"/>
      <c r="H51" s="150"/>
      <c r="I51" s="150"/>
      <c r="J51" s="70"/>
      <c r="O51" s="8">
        <f t="shared" si="3"/>
        <v>0</v>
      </c>
      <c r="P51" s="8">
        <f>VLOOKUP(C51,{"29 - Psychiatrie (Erwachsene)",1;"30 - Kinder- und Jugendpsychiatrie",1;"31 - Psychosomatik",1;"00 - Bitte eine Fachabteilung auswählen",0;0,0},2,0)</f>
        <v>0</v>
      </c>
      <c r="Q51" s="8">
        <f t="shared" si="0"/>
        <v>0</v>
      </c>
      <c r="R51" s="8">
        <f t="shared" si="4"/>
        <v>0</v>
      </c>
      <c r="S51" s="8">
        <f t="shared" si="1"/>
        <v>0</v>
      </c>
      <c r="T51" s="8">
        <f t="shared" si="5"/>
        <v>0</v>
      </c>
      <c r="V51" s="8">
        <f>VLOOKUP($C51,{"29 - Psychiatrie (Erwachsene)",1;"30 - Kinder- und Jugendpsychiatrie",1;"31 - Psychosomatik",1;"00 - Bitte eine Fachabteilung auswählen",0;0,0},2,0)</f>
        <v>0</v>
      </c>
      <c r="W51" s="8" t="str">
        <f>IF('Angaben KH-Standort'!$D$12&gt;0,"JBJ","KJA")</f>
        <v>KJA</v>
      </c>
      <c r="X51" s="8" t="str">
        <f>VLOOKUP(C50,{"29 - Psychiatrie (Erwachsene)","Einrichtungen2";"30 - Kinder- und Jugendpsychiatrie","Einrichtungen2";"31 - Psychosomatik","Einrichtungen2";"00 - Bitte eine Einrichtung auswählen","Leer";0,"Leer"},2,0)</f>
        <v>Leer</v>
      </c>
      <c r="Y51" s="37" t="str">
        <f t="shared" si="6"/>
        <v>Leer</v>
      </c>
      <c r="Z51" s="8" t="str">
        <f>VLOOKUP($C51,{"29 - Psychiatrie (Erwachsene)","Psychiatrie";"30 - Kinder- und Jugendpsychiatrie","KJPsychiatrie";"31 - Psychosomatik","Psychosomatik";"00 - Bitte eine Fachabteilung auswählen","Leer";0,"Leer"},2,0)</f>
        <v>Leer</v>
      </c>
    </row>
    <row r="52" spans="2:26" ht="15" customHeight="1" x14ac:dyDescent="0.25">
      <c r="B52" s="76" t="str">
        <f t="shared" si="7"/>
        <v>!!!</v>
      </c>
      <c r="C52" s="250"/>
      <c r="D52" s="243"/>
      <c r="E52" s="251"/>
      <c r="F52" s="88"/>
      <c r="G52" s="387"/>
      <c r="H52" s="150"/>
      <c r="I52" s="150"/>
      <c r="J52" s="70"/>
      <c r="O52" s="8">
        <f t="shared" si="3"/>
        <v>0</v>
      </c>
      <c r="P52" s="8">
        <f>VLOOKUP(C52,{"29 - Psychiatrie (Erwachsene)",1;"30 - Kinder- und Jugendpsychiatrie",1;"31 - Psychosomatik",1;"00 - Bitte eine Fachabteilung auswählen",0;0,0},2,0)</f>
        <v>0</v>
      </c>
      <c r="Q52" s="8">
        <f t="shared" si="0"/>
        <v>0</v>
      </c>
      <c r="R52" s="8">
        <f t="shared" si="4"/>
        <v>0</v>
      </c>
      <c r="S52" s="8">
        <f t="shared" si="1"/>
        <v>0</v>
      </c>
      <c r="T52" s="8">
        <f t="shared" si="5"/>
        <v>0</v>
      </c>
      <c r="V52" s="8">
        <f>VLOOKUP($C52,{"29 - Psychiatrie (Erwachsene)",1;"30 - Kinder- und Jugendpsychiatrie",1;"31 - Psychosomatik",1;"00 - Bitte eine Fachabteilung auswählen",0;0,0},2,0)</f>
        <v>0</v>
      </c>
      <c r="W52" s="8" t="str">
        <f>IF('Angaben KH-Standort'!$D$12&gt;0,"JBJ","KJA")</f>
        <v>KJA</v>
      </c>
      <c r="X52" s="8" t="str">
        <f>VLOOKUP(C51,{"29 - Psychiatrie (Erwachsene)","Einrichtungen2";"30 - Kinder- und Jugendpsychiatrie","Einrichtungen2";"31 - Psychosomatik","Einrichtungen2";"00 - Bitte eine Einrichtung auswählen","Leer";0,"Leer"},2,0)</f>
        <v>Leer</v>
      </c>
      <c r="Y52" s="37" t="str">
        <f t="shared" si="6"/>
        <v>Leer</v>
      </c>
      <c r="Z52" s="8" t="str">
        <f>VLOOKUP($C52,{"29 - Psychiatrie (Erwachsene)","Psychiatrie";"30 - Kinder- und Jugendpsychiatrie","KJPsychiatrie";"31 - Psychosomatik","Psychosomatik";"00 - Bitte eine Fachabteilung auswählen","Leer";0,"Leer"},2,0)</f>
        <v>Leer</v>
      </c>
    </row>
    <row r="53" spans="2:26" ht="15" customHeight="1" x14ac:dyDescent="0.25">
      <c r="B53" s="76" t="str">
        <f t="shared" si="7"/>
        <v>!!!</v>
      </c>
      <c r="C53" s="250"/>
      <c r="D53" s="243"/>
      <c r="E53" s="251"/>
      <c r="F53" s="88"/>
      <c r="G53" s="387"/>
      <c r="H53" s="150"/>
      <c r="I53" s="150"/>
      <c r="J53" s="70"/>
      <c r="O53" s="8">
        <f t="shared" si="3"/>
        <v>0</v>
      </c>
      <c r="P53" s="8">
        <f>VLOOKUP(C53,{"29 - Psychiatrie (Erwachsene)",1;"30 - Kinder- und Jugendpsychiatrie",1;"31 - Psychosomatik",1;"00 - Bitte eine Fachabteilung auswählen",0;0,0},2,0)</f>
        <v>0</v>
      </c>
      <c r="Q53" s="8">
        <f t="shared" si="0"/>
        <v>0</v>
      </c>
      <c r="R53" s="8">
        <f t="shared" si="4"/>
        <v>0</v>
      </c>
      <c r="S53" s="8">
        <f t="shared" si="1"/>
        <v>0</v>
      </c>
      <c r="T53" s="8">
        <f t="shared" si="5"/>
        <v>0</v>
      </c>
      <c r="V53" s="8">
        <f>VLOOKUP($C53,{"29 - Psychiatrie (Erwachsene)",1;"30 - Kinder- und Jugendpsychiatrie",1;"31 - Psychosomatik",1;"00 - Bitte eine Fachabteilung auswählen",0;0,0},2,0)</f>
        <v>0</v>
      </c>
      <c r="W53" s="8" t="str">
        <f>IF('Angaben KH-Standort'!$D$12&gt;0,"JBJ","KJA")</f>
        <v>KJA</v>
      </c>
      <c r="X53" s="8" t="str">
        <f>VLOOKUP(C52,{"29 - Psychiatrie (Erwachsene)","Einrichtungen2";"30 - Kinder- und Jugendpsychiatrie","Einrichtungen2";"31 - Psychosomatik","Einrichtungen2";"00 - Bitte eine Einrichtung auswählen","Leer";0,"Leer"},2,0)</f>
        <v>Leer</v>
      </c>
      <c r="Y53" s="37" t="str">
        <f t="shared" si="6"/>
        <v>Leer</v>
      </c>
      <c r="Z53" s="8" t="str">
        <f>VLOOKUP($C53,{"29 - Psychiatrie (Erwachsene)","Psychiatrie";"30 - Kinder- und Jugendpsychiatrie","KJPsychiatrie";"31 - Psychosomatik","Psychosomatik";"00 - Bitte eine Fachabteilung auswählen","Leer";0,"Leer"},2,0)</f>
        <v>Leer</v>
      </c>
    </row>
    <row r="54" spans="2:26" ht="15" customHeight="1" x14ac:dyDescent="0.25">
      <c r="B54" s="76" t="str">
        <f t="shared" si="7"/>
        <v>!!!</v>
      </c>
      <c r="C54" s="250"/>
      <c r="D54" s="243"/>
      <c r="E54" s="251"/>
      <c r="F54" s="88"/>
      <c r="G54" s="387"/>
      <c r="H54" s="150"/>
      <c r="I54" s="150"/>
      <c r="J54" s="70"/>
      <c r="O54" s="8">
        <f t="shared" si="3"/>
        <v>0</v>
      </c>
      <c r="P54" s="8">
        <f>VLOOKUP(C54,{"29 - Psychiatrie (Erwachsene)",1;"30 - Kinder- und Jugendpsychiatrie",1;"31 - Psychosomatik",1;"00 - Bitte eine Fachabteilung auswählen",0;0,0},2,0)</f>
        <v>0</v>
      </c>
      <c r="Q54" s="8">
        <f t="shared" si="0"/>
        <v>0</v>
      </c>
      <c r="R54" s="8">
        <f t="shared" si="4"/>
        <v>0</v>
      </c>
      <c r="S54" s="8">
        <f t="shared" si="1"/>
        <v>0</v>
      </c>
      <c r="T54" s="8">
        <f t="shared" si="5"/>
        <v>0</v>
      </c>
      <c r="V54" s="8">
        <f>VLOOKUP($C54,{"29 - Psychiatrie (Erwachsene)",1;"30 - Kinder- und Jugendpsychiatrie",1;"31 - Psychosomatik",1;"00 - Bitte eine Fachabteilung auswählen",0;0,0},2,0)</f>
        <v>0</v>
      </c>
      <c r="W54" s="8" t="str">
        <f>IF('Angaben KH-Standort'!$D$12&gt;0,"JBJ","KJA")</f>
        <v>KJA</v>
      </c>
      <c r="X54" s="8" t="str">
        <f>VLOOKUP(C53,{"29 - Psychiatrie (Erwachsene)","Einrichtungen2";"30 - Kinder- und Jugendpsychiatrie","Einrichtungen2";"31 - Psychosomatik","Einrichtungen2";"00 - Bitte eine Einrichtung auswählen","Leer";0,"Leer"},2,0)</f>
        <v>Leer</v>
      </c>
      <c r="Y54" s="37" t="str">
        <f t="shared" si="6"/>
        <v>Leer</v>
      </c>
      <c r="Z54" s="8" t="str">
        <f>VLOOKUP($C54,{"29 - Psychiatrie (Erwachsene)","Psychiatrie";"30 - Kinder- und Jugendpsychiatrie","KJPsychiatrie";"31 - Psychosomatik","Psychosomatik";"00 - Bitte eine Fachabteilung auswählen","Leer";0,"Leer"},2,0)</f>
        <v>Leer</v>
      </c>
    </row>
    <row r="55" spans="2:26" ht="15" customHeight="1" x14ac:dyDescent="0.25">
      <c r="B55" s="76" t="str">
        <f t="shared" si="7"/>
        <v>!!!</v>
      </c>
      <c r="C55" s="250"/>
      <c r="D55" s="243"/>
      <c r="E55" s="251"/>
      <c r="F55" s="88"/>
      <c r="G55" s="387"/>
      <c r="H55" s="150"/>
      <c r="I55" s="150"/>
      <c r="J55" s="70"/>
      <c r="O55" s="8">
        <f t="shared" si="3"/>
        <v>0</v>
      </c>
      <c r="P55" s="8">
        <f>VLOOKUP(C55,{"29 - Psychiatrie (Erwachsene)",1;"30 - Kinder- und Jugendpsychiatrie",1;"31 - Psychosomatik",1;"00 - Bitte eine Fachabteilung auswählen",0;0,0},2,0)</f>
        <v>0</v>
      </c>
      <c r="Q55" s="8">
        <f t="shared" si="0"/>
        <v>0</v>
      </c>
      <c r="R55" s="8">
        <f t="shared" si="4"/>
        <v>0</v>
      </c>
      <c r="S55" s="8">
        <f t="shared" si="1"/>
        <v>0</v>
      </c>
      <c r="T55" s="8">
        <f t="shared" si="5"/>
        <v>0</v>
      </c>
      <c r="V55" s="8">
        <f>VLOOKUP($C55,{"29 - Psychiatrie (Erwachsene)",1;"30 - Kinder- und Jugendpsychiatrie",1;"31 - Psychosomatik",1;"00 - Bitte eine Fachabteilung auswählen",0;0,0},2,0)</f>
        <v>0</v>
      </c>
      <c r="W55" s="8" t="str">
        <f>IF('Angaben KH-Standort'!$D$12&gt;0,"JBJ","KJA")</f>
        <v>KJA</v>
      </c>
      <c r="X55" s="8" t="str">
        <f>VLOOKUP(C54,{"29 - Psychiatrie (Erwachsene)","Einrichtungen2";"30 - Kinder- und Jugendpsychiatrie","Einrichtungen2";"31 - Psychosomatik","Einrichtungen2";"00 - Bitte eine Einrichtung auswählen","Leer";0,"Leer"},2,0)</f>
        <v>Leer</v>
      </c>
      <c r="Y55" s="37" t="str">
        <f t="shared" si="6"/>
        <v>Leer</v>
      </c>
      <c r="Z55" s="8" t="str">
        <f>VLOOKUP($C55,{"29 - Psychiatrie (Erwachsene)","Psychiatrie";"30 - Kinder- und Jugendpsychiatrie","KJPsychiatrie";"31 - Psychosomatik","Psychosomatik";"00 - Bitte eine Fachabteilung auswählen","Leer";0,"Leer"},2,0)</f>
        <v>Leer</v>
      </c>
    </row>
    <row r="56" spans="2:26" ht="15" customHeight="1" x14ac:dyDescent="0.25">
      <c r="B56" s="76" t="str">
        <f t="shared" si="7"/>
        <v>!!!</v>
      </c>
      <c r="C56" s="250"/>
      <c r="D56" s="243"/>
      <c r="E56" s="251"/>
      <c r="F56" s="88"/>
      <c r="G56" s="387"/>
      <c r="H56" s="150"/>
      <c r="I56" s="150"/>
      <c r="J56" s="70"/>
      <c r="O56" s="8">
        <f t="shared" si="3"/>
        <v>0</v>
      </c>
      <c r="P56" s="8">
        <f>VLOOKUP(C56,{"29 - Psychiatrie (Erwachsene)",1;"30 - Kinder- und Jugendpsychiatrie",1;"31 - Psychosomatik",1;"00 - Bitte eine Fachabteilung auswählen",0;0,0},2,0)</f>
        <v>0</v>
      </c>
      <c r="Q56" s="8">
        <f t="shared" si="0"/>
        <v>0</v>
      </c>
      <c r="R56" s="8">
        <f t="shared" si="4"/>
        <v>0</v>
      </c>
      <c r="S56" s="8">
        <f t="shared" si="1"/>
        <v>0</v>
      </c>
      <c r="T56" s="8">
        <f t="shared" si="5"/>
        <v>0</v>
      </c>
      <c r="V56" s="8">
        <f>VLOOKUP($C56,{"29 - Psychiatrie (Erwachsene)",1;"30 - Kinder- und Jugendpsychiatrie",1;"31 - Psychosomatik",1;"00 - Bitte eine Fachabteilung auswählen",0;0,0},2,0)</f>
        <v>0</v>
      </c>
      <c r="W56" s="8" t="str">
        <f>IF('Angaben KH-Standort'!$D$12&gt;0,"JBJ","KJA")</f>
        <v>KJA</v>
      </c>
      <c r="X56" s="8" t="str">
        <f>VLOOKUP(C55,{"29 - Psychiatrie (Erwachsene)","Einrichtungen2";"30 - Kinder- und Jugendpsychiatrie","Einrichtungen2";"31 - Psychosomatik","Einrichtungen2";"00 - Bitte eine Einrichtung auswählen","Leer";0,"Leer"},2,0)</f>
        <v>Leer</v>
      </c>
      <c r="Y56" s="37" t="str">
        <f t="shared" si="6"/>
        <v>Leer</v>
      </c>
      <c r="Z56" s="8" t="str">
        <f>VLOOKUP($C56,{"29 - Psychiatrie (Erwachsene)","Psychiatrie";"30 - Kinder- und Jugendpsychiatrie","KJPsychiatrie";"31 - Psychosomatik","Psychosomatik";"00 - Bitte eine Fachabteilung auswählen","Leer";0,"Leer"},2,0)</f>
        <v>Leer</v>
      </c>
    </row>
    <row r="57" spans="2:26" ht="15" customHeight="1" x14ac:dyDescent="0.25">
      <c r="B57" s="76" t="str">
        <f t="shared" si="7"/>
        <v>!!!</v>
      </c>
      <c r="C57" s="250"/>
      <c r="D57" s="243"/>
      <c r="E57" s="251"/>
      <c r="F57" s="88"/>
      <c r="G57" s="387"/>
      <c r="H57" s="150"/>
      <c r="I57" s="150"/>
      <c r="J57" s="70"/>
      <c r="O57" s="8">
        <f t="shared" si="3"/>
        <v>0</v>
      </c>
      <c r="P57" s="8">
        <f>VLOOKUP(C57,{"29 - Psychiatrie (Erwachsene)",1;"30 - Kinder- und Jugendpsychiatrie",1;"31 - Psychosomatik",1;"00 - Bitte eine Fachabteilung auswählen",0;0,0},2,0)</f>
        <v>0</v>
      </c>
      <c r="Q57" s="8">
        <f t="shared" si="0"/>
        <v>0</v>
      </c>
      <c r="R57" s="8">
        <f t="shared" si="4"/>
        <v>0</v>
      </c>
      <c r="S57" s="8">
        <f t="shared" si="1"/>
        <v>0</v>
      </c>
      <c r="T57" s="8">
        <f t="shared" si="5"/>
        <v>0</v>
      </c>
      <c r="V57" s="8">
        <f>VLOOKUP($C57,{"29 - Psychiatrie (Erwachsene)",1;"30 - Kinder- und Jugendpsychiatrie",1;"31 - Psychosomatik",1;"00 - Bitte eine Fachabteilung auswählen",0;0,0},2,0)</f>
        <v>0</v>
      </c>
      <c r="W57" s="8" t="str">
        <f>IF('Angaben KH-Standort'!$D$12&gt;0,"JBJ","KJA")</f>
        <v>KJA</v>
      </c>
      <c r="X57" s="8" t="str">
        <f>VLOOKUP(C56,{"29 - Psychiatrie (Erwachsene)","Einrichtungen2";"30 - Kinder- und Jugendpsychiatrie","Einrichtungen2";"31 - Psychosomatik","Einrichtungen2";"00 - Bitte eine Einrichtung auswählen","Leer";0,"Leer"},2,0)</f>
        <v>Leer</v>
      </c>
      <c r="Y57" s="37" t="str">
        <f t="shared" si="6"/>
        <v>Leer</v>
      </c>
      <c r="Z57" s="8" t="str">
        <f>VLOOKUP($C57,{"29 - Psychiatrie (Erwachsene)","Psychiatrie";"30 - Kinder- und Jugendpsychiatrie","KJPsychiatrie";"31 - Psychosomatik","Psychosomatik";"00 - Bitte eine Fachabteilung auswählen","Leer";0,"Leer"},2,0)</f>
        <v>Leer</v>
      </c>
    </row>
    <row r="58" spans="2:26" ht="15" customHeight="1" x14ac:dyDescent="0.25">
      <c r="B58" s="76" t="str">
        <f t="shared" si="7"/>
        <v>!!!</v>
      </c>
      <c r="C58" s="250"/>
      <c r="D58" s="243"/>
      <c r="E58" s="251"/>
      <c r="F58" s="88"/>
      <c r="G58" s="387"/>
      <c r="H58" s="150"/>
      <c r="I58" s="150"/>
      <c r="J58" s="73"/>
      <c r="O58" s="8">
        <f t="shared" si="3"/>
        <v>0</v>
      </c>
      <c r="P58" s="8">
        <f>VLOOKUP(C58,{"29 - Psychiatrie (Erwachsene)",1;"30 - Kinder- und Jugendpsychiatrie",1;"31 - Psychosomatik",1;"00 - Bitte eine Fachabteilung auswählen",0;0,0},2,0)</f>
        <v>0</v>
      </c>
      <c r="Q58" s="8">
        <f t="shared" si="0"/>
        <v>0</v>
      </c>
      <c r="R58" s="8">
        <f t="shared" si="4"/>
        <v>0</v>
      </c>
      <c r="S58" s="8">
        <f t="shared" si="1"/>
        <v>0</v>
      </c>
      <c r="T58" s="8">
        <f t="shared" si="5"/>
        <v>0</v>
      </c>
      <c r="V58" s="8">
        <f>VLOOKUP($C58,{"29 - Psychiatrie (Erwachsene)",1;"30 - Kinder- und Jugendpsychiatrie",1;"31 - Psychosomatik",1;"00 - Bitte eine Fachabteilung auswählen",0;0,0},2,0)</f>
        <v>0</v>
      </c>
      <c r="W58" s="8" t="str">
        <f>IF('Angaben KH-Standort'!$D$12&gt;0,"JBJ","KJA")</f>
        <v>KJA</v>
      </c>
      <c r="X58" s="8" t="str">
        <f>VLOOKUP(C57,{"29 - Psychiatrie (Erwachsene)","Einrichtungen2";"30 - Kinder- und Jugendpsychiatrie","Einrichtungen2";"31 - Psychosomatik","Einrichtungen2";"00 - Bitte eine Einrichtung auswählen","Leer";0,"Leer"},2,0)</f>
        <v>Leer</v>
      </c>
      <c r="Y58" s="37" t="str">
        <f t="shared" si="6"/>
        <v>Leer</v>
      </c>
      <c r="Z58" s="8" t="str">
        <f>VLOOKUP($C58,{"29 - Psychiatrie (Erwachsene)","Psychiatrie";"30 - Kinder- und Jugendpsychiatrie","KJPsychiatrie";"31 - Psychosomatik","Psychosomatik";"00 - Bitte eine Fachabteilung auswählen","Leer";0,"Leer"},2,0)</f>
        <v>Leer</v>
      </c>
    </row>
    <row r="59" spans="2:26" ht="15" customHeight="1" x14ac:dyDescent="0.25">
      <c r="B59" s="76" t="str">
        <f t="shared" si="7"/>
        <v>!!!</v>
      </c>
      <c r="C59" s="250"/>
      <c r="D59" s="243"/>
      <c r="E59" s="251"/>
      <c r="F59" s="88"/>
      <c r="G59" s="387"/>
      <c r="H59" s="150"/>
      <c r="I59" s="150"/>
      <c r="J59" s="73"/>
      <c r="O59" s="8">
        <f t="shared" si="3"/>
        <v>0</v>
      </c>
      <c r="P59" s="8">
        <f>VLOOKUP(C59,{"29 - Psychiatrie (Erwachsene)",1;"30 - Kinder- und Jugendpsychiatrie",1;"31 - Psychosomatik",1;"00 - Bitte eine Fachabteilung auswählen",0;0,0},2,0)</f>
        <v>0</v>
      </c>
      <c r="Q59" s="8">
        <f t="shared" si="0"/>
        <v>0</v>
      </c>
      <c r="R59" s="8">
        <f t="shared" si="4"/>
        <v>0</v>
      </c>
      <c r="S59" s="8">
        <f t="shared" si="1"/>
        <v>0</v>
      </c>
      <c r="T59" s="8">
        <f t="shared" si="5"/>
        <v>0</v>
      </c>
      <c r="V59" s="8">
        <f>VLOOKUP($C59,{"29 - Psychiatrie (Erwachsene)",1;"30 - Kinder- und Jugendpsychiatrie",1;"31 - Psychosomatik",1;"00 - Bitte eine Fachabteilung auswählen",0;0,0},2,0)</f>
        <v>0</v>
      </c>
      <c r="W59" s="8" t="str">
        <f>IF('Angaben KH-Standort'!$D$12&gt;0,"JBJ","KJA")</f>
        <v>KJA</v>
      </c>
      <c r="X59" s="8" t="str">
        <f>VLOOKUP(C58,{"29 - Psychiatrie (Erwachsene)","Einrichtungen2";"30 - Kinder- und Jugendpsychiatrie","Einrichtungen2";"31 - Psychosomatik","Einrichtungen2";"00 - Bitte eine Einrichtung auswählen","Leer";0,"Leer"},2,0)</f>
        <v>Leer</v>
      </c>
      <c r="Y59" s="37" t="str">
        <f t="shared" si="6"/>
        <v>Leer</v>
      </c>
      <c r="Z59" s="8" t="str">
        <f>VLOOKUP($C59,{"29 - Psychiatrie (Erwachsene)","Psychiatrie";"30 - Kinder- und Jugendpsychiatrie","KJPsychiatrie";"31 - Psychosomatik","Psychosomatik";"00 - Bitte eine Fachabteilung auswählen","Leer";0,"Leer"},2,0)</f>
        <v>Leer</v>
      </c>
    </row>
    <row r="60" spans="2:26" ht="15" customHeight="1" x14ac:dyDescent="0.25">
      <c r="B60" s="76" t="str">
        <f t="shared" si="7"/>
        <v>!!!</v>
      </c>
      <c r="C60" s="250"/>
      <c r="D60" s="243"/>
      <c r="E60" s="251"/>
      <c r="F60" s="88"/>
      <c r="G60" s="387"/>
      <c r="H60" s="150"/>
      <c r="I60" s="150"/>
      <c r="J60" s="70"/>
      <c r="O60" s="8">
        <f t="shared" si="3"/>
        <v>0</v>
      </c>
      <c r="P60" s="8">
        <f>VLOOKUP(C60,{"29 - Psychiatrie (Erwachsene)",1;"30 - Kinder- und Jugendpsychiatrie",1;"31 - Psychosomatik",1;"00 - Bitte eine Fachabteilung auswählen",0;0,0},2,0)</f>
        <v>0</v>
      </c>
      <c r="Q60" s="8">
        <f t="shared" si="0"/>
        <v>0</v>
      </c>
      <c r="R60" s="8">
        <f t="shared" si="4"/>
        <v>0</v>
      </c>
      <c r="S60" s="8">
        <f t="shared" si="1"/>
        <v>0</v>
      </c>
      <c r="T60" s="8">
        <f t="shared" si="5"/>
        <v>0</v>
      </c>
      <c r="V60" s="8">
        <f>VLOOKUP($C60,{"29 - Psychiatrie (Erwachsene)",1;"30 - Kinder- und Jugendpsychiatrie",1;"31 - Psychosomatik",1;"00 - Bitte eine Fachabteilung auswählen",0;0,0},2,0)</f>
        <v>0</v>
      </c>
      <c r="W60" s="8" t="str">
        <f>IF('Angaben KH-Standort'!$D$12&gt;0,"JBJ","KJA")</f>
        <v>KJA</v>
      </c>
      <c r="X60" s="8" t="str">
        <f>VLOOKUP(C59,{"29 - Psychiatrie (Erwachsene)","Einrichtungen2";"30 - Kinder- und Jugendpsychiatrie","Einrichtungen2";"31 - Psychosomatik","Einrichtungen2";"00 - Bitte eine Einrichtung auswählen","Leer";0,"Leer"},2,0)</f>
        <v>Leer</v>
      </c>
      <c r="Y60" s="37" t="str">
        <f t="shared" si="6"/>
        <v>Leer</v>
      </c>
      <c r="Z60" s="8" t="str">
        <f>VLOOKUP($C60,{"29 - Psychiatrie (Erwachsene)","Psychiatrie";"30 - Kinder- und Jugendpsychiatrie","KJPsychiatrie";"31 - Psychosomatik","Psychosomatik";"00 - Bitte eine Fachabteilung auswählen","Leer";0,"Leer"},2,0)</f>
        <v>Leer</v>
      </c>
    </row>
    <row r="61" spans="2:26" ht="15" customHeight="1" x14ac:dyDescent="0.25">
      <c r="B61" s="76" t="str">
        <f t="shared" si="7"/>
        <v>!!!</v>
      </c>
      <c r="C61" s="250"/>
      <c r="D61" s="243"/>
      <c r="E61" s="251"/>
      <c r="F61" s="88"/>
      <c r="G61" s="387"/>
      <c r="H61" s="150"/>
      <c r="I61" s="150"/>
      <c r="J61" s="82"/>
      <c r="O61" s="8">
        <f t="shared" si="3"/>
        <v>0</v>
      </c>
      <c r="P61" s="8">
        <f>VLOOKUP(C61,{"29 - Psychiatrie (Erwachsene)",1;"30 - Kinder- und Jugendpsychiatrie",1;"31 - Psychosomatik",1;"00 - Bitte eine Fachabteilung auswählen",0;0,0},2,0)</f>
        <v>0</v>
      </c>
      <c r="Q61" s="8">
        <f t="shared" si="0"/>
        <v>0</v>
      </c>
      <c r="R61" s="8">
        <f t="shared" si="4"/>
        <v>0</v>
      </c>
      <c r="S61" s="8">
        <f t="shared" si="1"/>
        <v>0</v>
      </c>
      <c r="T61" s="8">
        <f t="shared" si="5"/>
        <v>0</v>
      </c>
      <c r="V61" s="8">
        <f>VLOOKUP($C61,{"29 - Psychiatrie (Erwachsene)",1;"30 - Kinder- und Jugendpsychiatrie",1;"31 - Psychosomatik",1;"00 - Bitte eine Fachabteilung auswählen",0;0,0},2,0)</f>
        <v>0</v>
      </c>
      <c r="W61" s="8" t="str">
        <f>IF('Angaben KH-Standort'!$D$12&gt;0,"JBJ","KJA")</f>
        <v>KJA</v>
      </c>
      <c r="X61" s="8" t="str">
        <f>VLOOKUP(C60,{"29 - Psychiatrie (Erwachsene)","Einrichtungen2";"30 - Kinder- und Jugendpsychiatrie","Einrichtungen2";"31 - Psychosomatik","Einrichtungen2";"00 - Bitte eine Einrichtung auswählen","Leer";0,"Leer"},2,0)</f>
        <v>Leer</v>
      </c>
      <c r="Y61" s="37" t="str">
        <f t="shared" si="6"/>
        <v>Leer</v>
      </c>
      <c r="Z61" s="8" t="str">
        <f>VLOOKUP($C61,{"29 - Psychiatrie (Erwachsene)","Psychiatrie";"30 - Kinder- und Jugendpsychiatrie","KJPsychiatrie";"31 - Psychosomatik","Psychosomatik";"00 - Bitte eine Fachabteilung auswählen","Leer";0,"Leer"},2,0)</f>
        <v>Leer</v>
      </c>
    </row>
    <row r="62" spans="2:26" ht="15" customHeight="1" x14ac:dyDescent="0.25">
      <c r="B62" s="76" t="str">
        <f t="shared" si="7"/>
        <v>!!!</v>
      </c>
      <c r="C62" s="250"/>
      <c r="D62" s="243"/>
      <c r="E62" s="251"/>
      <c r="F62" s="88"/>
      <c r="G62" s="387"/>
      <c r="H62" s="150"/>
      <c r="I62" s="150"/>
      <c r="J62" s="70"/>
      <c r="O62" s="8">
        <f t="shared" si="3"/>
        <v>0</v>
      </c>
      <c r="P62" s="8">
        <f>VLOOKUP(C62,{"29 - Psychiatrie (Erwachsene)",1;"30 - Kinder- und Jugendpsychiatrie",1;"31 - Psychosomatik",1;"00 - Bitte eine Fachabteilung auswählen",0;0,0},2,0)</f>
        <v>0</v>
      </c>
      <c r="Q62" s="8">
        <f t="shared" si="0"/>
        <v>0</v>
      </c>
      <c r="R62" s="8">
        <f t="shared" si="4"/>
        <v>0</v>
      </c>
      <c r="S62" s="8">
        <f t="shared" si="1"/>
        <v>0</v>
      </c>
      <c r="T62" s="8">
        <f t="shared" si="5"/>
        <v>0</v>
      </c>
      <c r="V62" s="8">
        <f>VLOOKUP($C62,{"29 - Psychiatrie (Erwachsene)",1;"30 - Kinder- und Jugendpsychiatrie",1;"31 - Psychosomatik",1;"00 - Bitte eine Fachabteilung auswählen",0;0,0},2,0)</f>
        <v>0</v>
      </c>
      <c r="W62" s="8" t="str">
        <f>IF('Angaben KH-Standort'!$D$12&gt;0,"JBJ","KJA")</f>
        <v>KJA</v>
      </c>
      <c r="X62" s="8" t="str">
        <f>VLOOKUP(C61,{"29 - Psychiatrie (Erwachsene)","Einrichtungen2";"30 - Kinder- und Jugendpsychiatrie","Einrichtungen2";"31 - Psychosomatik","Einrichtungen2";"00 - Bitte eine Einrichtung auswählen","Leer";0,"Leer"},2,0)</f>
        <v>Leer</v>
      </c>
      <c r="Y62" s="37" t="str">
        <f t="shared" si="6"/>
        <v>Leer</v>
      </c>
      <c r="Z62" s="8" t="str">
        <f>VLOOKUP($C62,{"29 - Psychiatrie (Erwachsene)","Psychiatrie";"30 - Kinder- und Jugendpsychiatrie","KJPsychiatrie";"31 - Psychosomatik","Psychosomatik";"00 - Bitte eine Fachabteilung auswählen","Leer";0,"Leer"},2,0)</f>
        <v>Leer</v>
      </c>
    </row>
    <row r="63" spans="2:26" ht="15" customHeight="1" x14ac:dyDescent="0.25">
      <c r="B63" s="76" t="str">
        <f t="shared" si="7"/>
        <v>!!!</v>
      </c>
      <c r="C63" s="250"/>
      <c r="D63" s="243"/>
      <c r="E63" s="251"/>
      <c r="F63" s="88"/>
      <c r="G63" s="387"/>
      <c r="H63" s="150"/>
      <c r="I63" s="150"/>
      <c r="J63" s="70"/>
      <c r="O63" s="8">
        <f t="shared" si="3"/>
        <v>0</v>
      </c>
      <c r="P63" s="8">
        <f>VLOOKUP(C63,{"29 - Psychiatrie (Erwachsene)",1;"30 - Kinder- und Jugendpsychiatrie",1;"31 - Psychosomatik",1;"00 - Bitte eine Fachabteilung auswählen",0;0,0},2,0)</f>
        <v>0</v>
      </c>
      <c r="Q63" s="8">
        <f t="shared" si="0"/>
        <v>0</v>
      </c>
      <c r="R63" s="8">
        <f t="shared" si="4"/>
        <v>0</v>
      </c>
      <c r="S63" s="8">
        <f t="shared" si="1"/>
        <v>0</v>
      </c>
      <c r="T63" s="8">
        <f t="shared" si="5"/>
        <v>0</v>
      </c>
      <c r="V63" s="8">
        <f>VLOOKUP($C63,{"29 - Psychiatrie (Erwachsene)",1;"30 - Kinder- und Jugendpsychiatrie",1;"31 - Psychosomatik",1;"00 - Bitte eine Fachabteilung auswählen",0;0,0},2,0)</f>
        <v>0</v>
      </c>
      <c r="W63" s="8" t="str">
        <f>IF('Angaben KH-Standort'!$D$12&gt;0,"JBJ","KJA")</f>
        <v>KJA</v>
      </c>
      <c r="X63" s="8" t="str">
        <f>VLOOKUP(C62,{"29 - Psychiatrie (Erwachsene)","Einrichtungen2";"30 - Kinder- und Jugendpsychiatrie","Einrichtungen2";"31 - Psychosomatik","Einrichtungen2";"00 - Bitte eine Einrichtung auswählen","Leer";0,"Leer"},2,0)</f>
        <v>Leer</v>
      </c>
      <c r="Y63" s="37" t="str">
        <f t="shared" si="6"/>
        <v>Leer</v>
      </c>
      <c r="Z63" s="8" t="str">
        <f>VLOOKUP($C63,{"29 - Psychiatrie (Erwachsene)","Psychiatrie";"30 - Kinder- und Jugendpsychiatrie","KJPsychiatrie";"31 - Psychosomatik","Psychosomatik";"00 - Bitte eine Fachabteilung auswählen","Leer";0,"Leer"},2,0)</f>
        <v>Leer</v>
      </c>
    </row>
    <row r="64" spans="2:26" ht="15" customHeight="1" x14ac:dyDescent="0.25">
      <c r="B64" s="76" t="str">
        <f t="shared" si="7"/>
        <v>!!!</v>
      </c>
      <c r="C64" s="250"/>
      <c r="D64" s="243"/>
      <c r="E64" s="251"/>
      <c r="F64" s="88"/>
      <c r="G64" s="387"/>
      <c r="H64" s="150"/>
      <c r="I64" s="150"/>
      <c r="J64" s="70"/>
      <c r="O64" s="8">
        <f t="shared" si="3"/>
        <v>0</v>
      </c>
      <c r="P64" s="8">
        <f>VLOOKUP(C64,{"29 - Psychiatrie (Erwachsene)",1;"30 - Kinder- und Jugendpsychiatrie",1;"31 - Psychosomatik",1;"00 - Bitte eine Fachabteilung auswählen",0;0,0},2,0)</f>
        <v>0</v>
      </c>
      <c r="Q64" s="8">
        <f t="shared" si="0"/>
        <v>0</v>
      </c>
      <c r="R64" s="8">
        <f t="shared" si="4"/>
        <v>0</v>
      </c>
      <c r="S64" s="8">
        <f t="shared" si="1"/>
        <v>0</v>
      </c>
      <c r="T64" s="8">
        <f t="shared" si="5"/>
        <v>0</v>
      </c>
      <c r="V64" s="8">
        <f>VLOOKUP($C64,{"29 - Psychiatrie (Erwachsene)",1;"30 - Kinder- und Jugendpsychiatrie",1;"31 - Psychosomatik",1;"00 - Bitte eine Fachabteilung auswählen",0;0,0},2,0)</f>
        <v>0</v>
      </c>
      <c r="W64" s="8" t="str">
        <f>IF('Angaben KH-Standort'!$D$12&gt;0,"JBJ","KJA")</f>
        <v>KJA</v>
      </c>
      <c r="X64" s="8" t="str">
        <f>VLOOKUP(C63,{"29 - Psychiatrie (Erwachsene)","Einrichtungen2";"30 - Kinder- und Jugendpsychiatrie","Einrichtungen2";"31 - Psychosomatik","Einrichtungen2";"00 - Bitte eine Einrichtung auswählen","Leer";0,"Leer"},2,0)</f>
        <v>Leer</v>
      </c>
      <c r="Y64" s="37" t="str">
        <f t="shared" si="6"/>
        <v>Leer</v>
      </c>
      <c r="Z64" s="8" t="str">
        <f>VLOOKUP($C64,{"29 - Psychiatrie (Erwachsene)","Psychiatrie";"30 - Kinder- und Jugendpsychiatrie","KJPsychiatrie";"31 - Psychosomatik","Psychosomatik";"00 - Bitte eine Fachabteilung auswählen","Leer";0,"Leer"},2,0)</f>
        <v>Leer</v>
      </c>
    </row>
    <row r="65" spans="2:26" ht="15" customHeight="1" x14ac:dyDescent="0.25">
      <c r="B65" s="76" t="str">
        <f t="shared" si="7"/>
        <v>!!!</v>
      </c>
      <c r="C65" s="250"/>
      <c r="D65" s="243"/>
      <c r="E65" s="251"/>
      <c r="F65" s="88"/>
      <c r="G65" s="387"/>
      <c r="H65" s="150"/>
      <c r="I65" s="150"/>
      <c r="J65" s="70"/>
      <c r="O65" s="8">
        <f t="shared" si="3"/>
        <v>0</v>
      </c>
      <c r="P65" s="8">
        <f>VLOOKUP(C65,{"29 - Psychiatrie (Erwachsene)",1;"30 - Kinder- und Jugendpsychiatrie",1;"31 - Psychosomatik",1;"00 - Bitte eine Fachabteilung auswählen",0;0,0},2,0)</f>
        <v>0</v>
      </c>
      <c r="Q65" s="8">
        <f t="shared" si="0"/>
        <v>0</v>
      </c>
      <c r="R65" s="8">
        <f t="shared" si="4"/>
        <v>0</v>
      </c>
      <c r="S65" s="8">
        <f t="shared" si="1"/>
        <v>0</v>
      </c>
      <c r="T65" s="8">
        <f t="shared" si="5"/>
        <v>0</v>
      </c>
      <c r="V65" s="8">
        <f>VLOOKUP($C65,{"29 - Psychiatrie (Erwachsene)",1;"30 - Kinder- und Jugendpsychiatrie",1;"31 - Psychosomatik",1;"00 - Bitte eine Fachabteilung auswählen",0;0,0},2,0)</f>
        <v>0</v>
      </c>
      <c r="W65" s="8" t="str">
        <f>IF('Angaben KH-Standort'!$D$12&gt;0,"JBJ","KJA")</f>
        <v>KJA</v>
      </c>
      <c r="X65" s="8" t="str">
        <f>VLOOKUP(C64,{"29 - Psychiatrie (Erwachsene)","Einrichtungen2";"30 - Kinder- und Jugendpsychiatrie","Einrichtungen2";"31 - Psychosomatik","Einrichtungen2";"00 - Bitte eine Einrichtung auswählen","Leer";0,"Leer"},2,0)</f>
        <v>Leer</v>
      </c>
      <c r="Y65" s="37" t="str">
        <f t="shared" si="6"/>
        <v>Leer</v>
      </c>
      <c r="Z65" s="8" t="str">
        <f>VLOOKUP($C65,{"29 - Psychiatrie (Erwachsene)","Psychiatrie";"30 - Kinder- und Jugendpsychiatrie","KJPsychiatrie";"31 - Psychosomatik","Psychosomatik";"00 - Bitte eine Fachabteilung auswählen","Leer";0,"Leer"},2,0)</f>
        <v>Leer</v>
      </c>
    </row>
    <row r="66" spans="2:26" ht="15" customHeight="1" x14ac:dyDescent="0.25">
      <c r="B66" s="76" t="str">
        <f t="shared" si="7"/>
        <v>!!!</v>
      </c>
      <c r="C66" s="250"/>
      <c r="D66" s="243"/>
      <c r="E66" s="251"/>
      <c r="F66" s="88"/>
      <c r="G66" s="387"/>
      <c r="H66" s="150"/>
      <c r="I66" s="150"/>
      <c r="J66" s="70"/>
      <c r="O66" s="8">
        <f t="shared" si="3"/>
        <v>0</v>
      </c>
      <c r="P66" s="8">
        <f>VLOOKUP(C66,{"29 - Psychiatrie (Erwachsene)",1;"30 - Kinder- und Jugendpsychiatrie",1;"31 - Psychosomatik",1;"00 - Bitte eine Fachabteilung auswählen",0;0,0},2,0)</f>
        <v>0</v>
      </c>
      <c r="Q66" s="8">
        <f t="shared" si="0"/>
        <v>0</v>
      </c>
      <c r="R66" s="8">
        <f t="shared" si="4"/>
        <v>0</v>
      </c>
      <c r="S66" s="8">
        <f t="shared" si="1"/>
        <v>0</v>
      </c>
      <c r="T66" s="8">
        <f t="shared" si="5"/>
        <v>0</v>
      </c>
      <c r="V66" s="8">
        <f>VLOOKUP($C66,{"29 - Psychiatrie (Erwachsene)",1;"30 - Kinder- und Jugendpsychiatrie",1;"31 - Psychosomatik",1;"00 - Bitte eine Fachabteilung auswählen",0;0,0},2,0)</f>
        <v>0</v>
      </c>
      <c r="W66" s="8" t="str">
        <f>IF('Angaben KH-Standort'!$D$12&gt;0,"JBJ","KJA")</f>
        <v>KJA</v>
      </c>
      <c r="X66" s="8" t="str">
        <f>VLOOKUP(C65,{"29 - Psychiatrie (Erwachsene)","Einrichtungen2";"30 - Kinder- und Jugendpsychiatrie","Einrichtungen2";"31 - Psychosomatik","Einrichtungen2";"00 - Bitte eine Einrichtung auswählen","Leer";0,"Leer"},2,0)</f>
        <v>Leer</v>
      </c>
      <c r="Y66" s="37" t="str">
        <f t="shared" si="6"/>
        <v>Leer</v>
      </c>
      <c r="Z66" s="8" t="str">
        <f>VLOOKUP($C66,{"29 - Psychiatrie (Erwachsene)","Psychiatrie";"30 - Kinder- und Jugendpsychiatrie","KJPsychiatrie";"31 - Psychosomatik","Psychosomatik";"00 - Bitte eine Fachabteilung auswählen","Leer";0,"Leer"},2,0)</f>
        <v>Leer</v>
      </c>
    </row>
    <row r="67" spans="2:26" ht="15" customHeight="1" x14ac:dyDescent="0.25">
      <c r="B67" s="76" t="str">
        <f t="shared" si="7"/>
        <v>!!!</v>
      </c>
      <c r="C67" s="250"/>
      <c r="D67" s="243"/>
      <c r="E67" s="251"/>
      <c r="F67" s="88"/>
      <c r="G67" s="387"/>
      <c r="H67" s="150"/>
      <c r="I67" s="150"/>
      <c r="J67" s="70"/>
      <c r="O67" s="8">
        <f t="shared" si="3"/>
        <v>0</v>
      </c>
      <c r="P67" s="8">
        <f>VLOOKUP(C67,{"29 - Psychiatrie (Erwachsene)",1;"30 - Kinder- und Jugendpsychiatrie",1;"31 - Psychosomatik",1;"00 - Bitte eine Fachabteilung auswählen",0;0,0},2,0)</f>
        <v>0</v>
      </c>
      <c r="Q67" s="8">
        <f t="shared" si="0"/>
        <v>0</v>
      </c>
      <c r="R67" s="8">
        <f t="shared" si="4"/>
        <v>0</v>
      </c>
      <c r="S67" s="8">
        <f t="shared" si="1"/>
        <v>0</v>
      </c>
      <c r="T67" s="8">
        <f t="shared" si="5"/>
        <v>0</v>
      </c>
      <c r="V67" s="8">
        <f>VLOOKUP($C67,{"29 - Psychiatrie (Erwachsene)",1;"30 - Kinder- und Jugendpsychiatrie",1;"31 - Psychosomatik",1;"00 - Bitte eine Fachabteilung auswählen",0;0,0},2,0)</f>
        <v>0</v>
      </c>
      <c r="W67" s="8" t="str">
        <f>IF('Angaben KH-Standort'!$D$12&gt;0,"JBJ","KJA")</f>
        <v>KJA</v>
      </c>
      <c r="X67" s="8" t="str">
        <f>VLOOKUP(C66,{"29 - Psychiatrie (Erwachsene)","Einrichtungen2";"30 - Kinder- und Jugendpsychiatrie","Einrichtungen2";"31 - Psychosomatik","Einrichtungen2";"00 - Bitte eine Einrichtung auswählen","Leer";0,"Leer"},2,0)</f>
        <v>Leer</v>
      </c>
      <c r="Y67" s="37" t="str">
        <f t="shared" si="6"/>
        <v>Leer</v>
      </c>
      <c r="Z67" s="8" t="str">
        <f>VLOOKUP($C67,{"29 - Psychiatrie (Erwachsene)","Psychiatrie";"30 - Kinder- und Jugendpsychiatrie","KJPsychiatrie";"31 - Psychosomatik","Psychosomatik";"00 - Bitte eine Fachabteilung auswählen","Leer";0,"Leer"},2,0)</f>
        <v>Leer</v>
      </c>
    </row>
    <row r="68" spans="2:26" ht="15" customHeight="1" x14ac:dyDescent="0.25">
      <c r="B68" s="76" t="str">
        <f t="shared" si="7"/>
        <v>!!!</v>
      </c>
      <c r="C68" s="250"/>
      <c r="D68" s="243"/>
      <c r="E68" s="251"/>
      <c r="F68" s="88"/>
      <c r="G68" s="387"/>
      <c r="H68" s="150"/>
      <c r="I68" s="150"/>
      <c r="J68" s="70"/>
      <c r="O68" s="8">
        <f t="shared" si="3"/>
        <v>0</v>
      </c>
      <c r="P68" s="8">
        <f>VLOOKUP(C68,{"29 - Psychiatrie (Erwachsene)",1;"30 - Kinder- und Jugendpsychiatrie",1;"31 - Psychosomatik",1;"00 - Bitte eine Fachabteilung auswählen",0;0,0},2,0)</f>
        <v>0</v>
      </c>
      <c r="Q68" s="8">
        <f t="shared" si="0"/>
        <v>0</v>
      </c>
      <c r="R68" s="8">
        <f t="shared" si="4"/>
        <v>0</v>
      </c>
      <c r="S68" s="8">
        <f t="shared" si="1"/>
        <v>0</v>
      </c>
      <c r="T68" s="8">
        <f t="shared" si="5"/>
        <v>0</v>
      </c>
      <c r="V68" s="8">
        <f>VLOOKUP($C68,{"29 - Psychiatrie (Erwachsene)",1;"30 - Kinder- und Jugendpsychiatrie",1;"31 - Psychosomatik",1;"00 - Bitte eine Fachabteilung auswählen",0;0,0},2,0)</f>
        <v>0</v>
      </c>
      <c r="W68" s="8" t="str">
        <f>IF('Angaben KH-Standort'!$D$12&gt;0,"JBJ","KJA")</f>
        <v>KJA</v>
      </c>
      <c r="X68" s="8" t="str">
        <f>VLOOKUP(C67,{"29 - Psychiatrie (Erwachsene)","Einrichtungen2";"30 - Kinder- und Jugendpsychiatrie","Einrichtungen2";"31 - Psychosomatik","Einrichtungen2";"00 - Bitte eine Einrichtung auswählen","Leer";0,"Leer"},2,0)</f>
        <v>Leer</v>
      </c>
      <c r="Y68" s="37" t="str">
        <f t="shared" si="6"/>
        <v>Leer</v>
      </c>
      <c r="Z68" s="8" t="str">
        <f>VLOOKUP($C68,{"29 - Psychiatrie (Erwachsene)","Psychiatrie";"30 - Kinder- und Jugendpsychiatrie","KJPsychiatrie";"31 - Psychosomatik","Psychosomatik";"00 - Bitte eine Fachabteilung auswählen","Leer";0,"Leer"},2,0)</f>
        <v>Leer</v>
      </c>
    </row>
    <row r="69" spans="2:26" ht="15" customHeight="1" x14ac:dyDescent="0.25">
      <c r="B69" s="76" t="str">
        <f t="shared" si="7"/>
        <v>!!!</v>
      </c>
      <c r="C69" s="250"/>
      <c r="D69" s="243"/>
      <c r="E69" s="251"/>
      <c r="F69" s="88"/>
      <c r="G69" s="387"/>
      <c r="H69" s="150"/>
      <c r="I69" s="150"/>
      <c r="J69" s="70"/>
      <c r="O69" s="8">
        <f t="shared" si="3"/>
        <v>0</v>
      </c>
      <c r="P69" s="8">
        <f>VLOOKUP(C69,{"29 - Psychiatrie (Erwachsene)",1;"30 - Kinder- und Jugendpsychiatrie",1;"31 - Psychosomatik",1;"00 - Bitte eine Fachabteilung auswählen",0;0,0},2,0)</f>
        <v>0</v>
      </c>
      <c r="Q69" s="8">
        <f t="shared" si="0"/>
        <v>0</v>
      </c>
      <c r="R69" s="8">
        <f t="shared" si="4"/>
        <v>0</v>
      </c>
      <c r="S69" s="8">
        <f t="shared" si="1"/>
        <v>0</v>
      </c>
      <c r="T69" s="8">
        <f t="shared" si="5"/>
        <v>0</v>
      </c>
      <c r="V69" s="8">
        <f>VLOOKUP($C69,{"29 - Psychiatrie (Erwachsene)",1;"30 - Kinder- und Jugendpsychiatrie",1;"31 - Psychosomatik",1;"00 - Bitte eine Fachabteilung auswählen",0;0,0},2,0)</f>
        <v>0</v>
      </c>
      <c r="W69" s="8" t="str">
        <f>IF('Angaben KH-Standort'!$D$12&gt;0,"JBJ","KJA")</f>
        <v>KJA</v>
      </c>
      <c r="X69" s="8" t="str">
        <f>VLOOKUP(C68,{"29 - Psychiatrie (Erwachsene)","Einrichtungen2";"30 - Kinder- und Jugendpsychiatrie","Einrichtungen2";"31 - Psychosomatik","Einrichtungen2";"00 - Bitte eine Einrichtung auswählen","Leer";0,"Leer"},2,0)</f>
        <v>Leer</v>
      </c>
      <c r="Y69" s="37" t="str">
        <f t="shared" si="6"/>
        <v>Leer</v>
      </c>
      <c r="Z69" s="8" t="str">
        <f>VLOOKUP($C69,{"29 - Psychiatrie (Erwachsene)","Psychiatrie";"30 - Kinder- und Jugendpsychiatrie","KJPsychiatrie";"31 - Psychosomatik","Psychosomatik";"00 - Bitte eine Fachabteilung auswählen","Leer";0,"Leer"},2,0)</f>
        <v>Leer</v>
      </c>
    </row>
    <row r="70" spans="2:26" ht="15" customHeight="1" x14ac:dyDescent="0.25">
      <c r="B70" s="76" t="str">
        <f t="shared" si="7"/>
        <v>!!!</v>
      </c>
      <c r="C70" s="250"/>
      <c r="D70" s="243"/>
      <c r="E70" s="251"/>
      <c r="F70" s="88"/>
      <c r="G70" s="387"/>
      <c r="H70" s="150"/>
      <c r="I70" s="150"/>
      <c r="J70" s="70"/>
      <c r="O70" s="8">
        <f t="shared" si="3"/>
        <v>0</v>
      </c>
      <c r="P70" s="8">
        <f>VLOOKUP(C70,{"29 - Psychiatrie (Erwachsene)",1;"30 - Kinder- und Jugendpsychiatrie",1;"31 - Psychosomatik",1;"00 - Bitte eine Fachabteilung auswählen",0;0,0},2,0)</f>
        <v>0</v>
      </c>
      <c r="Q70" s="8">
        <f t="shared" si="0"/>
        <v>0</v>
      </c>
      <c r="R70" s="8">
        <f t="shared" si="4"/>
        <v>0</v>
      </c>
      <c r="S70" s="8">
        <f t="shared" si="1"/>
        <v>0</v>
      </c>
      <c r="T70" s="8">
        <f t="shared" si="5"/>
        <v>0</v>
      </c>
      <c r="V70" s="8">
        <f>VLOOKUP($C70,{"29 - Psychiatrie (Erwachsene)",1;"30 - Kinder- und Jugendpsychiatrie",1;"31 - Psychosomatik",1;"00 - Bitte eine Fachabteilung auswählen",0;0,0},2,0)</f>
        <v>0</v>
      </c>
      <c r="W70" s="8" t="str">
        <f>IF('Angaben KH-Standort'!$D$12&gt;0,"JBJ","KJA")</f>
        <v>KJA</v>
      </c>
      <c r="X70" s="8" t="str">
        <f>VLOOKUP(C69,{"29 - Psychiatrie (Erwachsene)","Einrichtungen2";"30 - Kinder- und Jugendpsychiatrie","Einrichtungen2";"31 - Psychosomatik","Einrichtungen2";"00 - Bitte eine Einrichtung auswählen","Leer";0,"Leer"},2,0)</f>
        <v>Leer</v>
      </c>
      <c r="Y70" s="37" t="str">
        <f t="shared" si="6"/>
        <v>Leer</v>
      </c>
      <c r="Z70" s="8" t="str">
        <f>VLOOKUP($C70,{"29 - Psychiatrie (Erwachsene)","Psychiatrie";"30 - Kinder- und Jugendpsychiatrie","KJPsychiatrie";"31 - Psychosomatik","Psychosomatik";"00 - Bitte eine Fachabteilung auswählen","Leer";0,"Leer"},2,0)</f>
        <v>Leer</v>
      </c>
    </row>
    <row r="71" spans="2:26" ht="15" customHeight="1" x14ac:dyDescent="0.25">
      <c r="B71" s="76" t="str">
        <f t="shared" si="7"/>
        <v>!!!</v>
      </c>
      <c r="C71" s="250"/>
      <c r="D71" s="243"/>
      <c r="E71" s="251"/>
      <c r="F71" s="88"/>
      <c r="G71" s="387"/>
      <c r="H71" s="150"/>
      <c r="I71" s="150"/>
      <c r="J71" s="70"/>
      <c r="O71" s="8">
        <f t="shared" si="3"/>
        <v>0</v>
      </c>
      <c r="P71" s="8">
        <f>VLOOKUP(C71,{"29 - Psychiatrie (Erwachsene)",1;"30 - Kinder- und Jugendpsychiatrie",1;"31 - Psychosomatik",1;"00 - Bitte eine Fachabteilung auswählen",0;0,0},2,0)</f>
        <v>0</v>
      </c>
      <c r="Q71" s="8">
        <f t="shared" si="0"/>
        <v>0</v>
      </c>
      <c r="R71" s="8">
        <f t="shared" si="4"/>
        <v>0</v>
      </c>
      <c r="S71" s="8">
        <f t="shared" si="1"/>
        <v>0</v>
      </c>
      <c r="T71" s="8">
        <f t="shared" si="5"/>
        <v>0</v>
      </c>
      <c r="V71" s="8">
        <f>VLOOKUP($C71,{"29 - Psychiatrie (Erwachsene)",1;"30 - Kinder- und Jugendpsychiatrie",1;"31 - Psychosomatik",1;"00 - Bitte eine Fachabteilung auswählen",0;0,0},2,0)</f>
        <v>0</v>
      </c>
      <c r="W71" s="8" t="str">
        <f>IF('Angaben KH-Standort'!$D$12&gt;0,"JBJ","KJA")</f>
        <v>KJA</v>
      </c>
      <c r="X71" s="8" t="str">
        <f>VLOOKUP(C70,{"29 - Psychiatrie (Erwachsene)","Einrichtungen2";"30 - Kinder- und Jugendpsychiatrie","Einrichtungen2";"31 - Psychosomatik","Einrichtungen2";"00 - Bitte eine Einrichtung auswählen","Leer";0,"Leer"},2,0)</f>
        <v>Leer</v>
      </c>
      <c r="Y71" s="37" t="str">
        <f t="shared" si="6"/>
        <v>Leer</v>
      </c>
      <c r="Z71" s="8" t="str">
        <f>VLOOKUP($C71,{"29 - Psychiatrie (Erwachsene)","Psychiatrie";"30 - Kinder- und Jugendpsychiatrie","KJPsychiatrie";"31 - Psychosomatik","Psychosomatik";"00 - Bitte eine Fachabteilung auswählen","Leer";0,"Leer"},2,0)</f>
        <v>Leer</v>
      </c>
    </row>
    <row r="72" spans="2:26" ht="15" customHeight="1" x14ac:dyDescent="0.25">
      <c r="B72" s="76" t="str">
        <f t="shared" si="7"/>
        <v>!!!</v>
      </c>
      <c r="C72" s="250"/>
      <c r="D72" s="243"/>
      <c r="E72" s="251"/>
      <c r="F72" s="88"/>
      <c r="G72" s="387"/>
      <c r="H72" s="150"/>
      <c r="I72" s="150"/>
      <c r="J72" s="70"/>
      <c r="O72" s="8">
        <f t="shared" si="3"/>
        <v>0</v>
      </c>
      <c r="P72" s="8">
        <f>VLOOKUP(C72,{"29 - Psychiatrie (Erwachsene)",1;"30 - Kinder- und Jugendpsychiatrie",1;"31 - Psychosomatik",1;"00 - Bitte eine Fachabteilung auswählen",0;0,0},2,0)</f>
        <v>0</v>
      </c>
      <c r="Q72" s="8">
        <f t="shared" si="0"/>
        <v>0</v>
      </c>
      <c r="R72" s="8">
        <f t="shared" si="4"/>
        <v>0</v>
      </c>
      <c r="S72" s="8">
        <f t="shared" si="1"/>
        <v>0</v>
      </c>
      <c r="T72" s="8">
        <f t="shared" si="5"/>
        <v>0</v>
      </c>
      <c r="V72" s="8">
        <f>VLOOKUP($C72,{"29 - Psychiatrie (Erwachsene)",1;"30 - Kinder- und Jugendpsychiatrie",1;"31 - Psychosomatik",1;"00 - Bitte eine Fachabteilung auswählen",0;0,0},2,0)</f>
        <v>0</v>
      </c>
      <c r="W72" s="8" t="str">
        <f>IF('Angaben KH-Standort'!$D$12&gt;0,"JBJ","KJA")</f>
        <v>KJA</v>
      </c>
      <c r="X72" s="8" t="str">
        <f>VLOOKUP(C71,{"29 - Psychiatrie (Erwachsene)","Einrichtungen2";"30 - Kinder- und Jugendpsychiatrie","Einrichtungen2";"31 - Psychosomatik","Einrichtungen2";"00 - Bitte eine Einrichtung auswählen","Leer";0,"Leer"},2,0)</f>
        <v>Leer</v>
      </c>
      <c r="Y72" s="37" t="str">
        <f t="shared" si="6"/>
        <v>Leer</v>
      </c>
      <c r="Z72" s="8" t="str">
        <f>VLOOKUP($C72,{"29 - Psychiatrie (Erwachsene)","Psychiatrie";"30 - Kinder- und Jugendpsychiatrie","KJPsychiatrie";"31 - Psychosomatik","Psychosomatik";"00 - Bitte eine Fachabteilung auswählen","Leer";0,"Leer"},2,0)</f>
        <v>Leer</v>
      </c>
    </row>
    <row r="73" spans="2:26" ht="15" customHeight="1" x14ac:dyDescent="0.25">
      <c r="B73" s="76" t="str">
        <f t="shared" si="7"/>
        <v>!!!</v>
      </c>
      <c r="C73" s="250"/>
      <c r="D73" s="243"/>
      <c r="E73" s="251"/>
      <c r="F73" s="88"/>
      <c r="G73" s="387"/>
      <c r="H73" s="150"/>
      <c r="I73" s="150"/>
      <c r="J73" s="70"/>
      <c r="O73" s="8">
        <f t="shared" si="3"/>
        <v>0</v>
      </c>
      <c r="P73" s="8">
        <f>VLOOKUP(C73,{"29 - Psychiatrie (Erwachsene)",1;"30 - Kinder- und Jugendpsychiatrie",1;"31 - Psychosomatik",1;"00 - Bitte eine Fachabteilung auswählen",0;0,0},2,0)</f>
        <v>0</v>
      </c>
      <c r="Q73" s="8">
        <f t="shared" si="0"/>
        <v>0</v>
      </c>
      <c r="R73" s="8">
        <f t="shared" si="4"/>
        <v>0</v>
      </c>
      <c r="S73" s="8">
        <f t="shared" si="1"/>
        <v>0</v>
      </c>
      <c r="T73" s="8">
        <f t="shared" si="5"/>
        <v>0</v>
      </c>
      <c r="V73" s="8">
        <f>VLOOKUP($C73,{"29 - Psychiatrie (Erwachsene)",1;"30 - Kinder- und Jugendpsychiatrie",1;"31 - Psychosomatik",1;"00 - Bitte eine Fachabteilung auswählen",0;0,0},2,0)</f>
        <v>0</v>
      </c>
      <c r="W73" s="8" t="str">
        <f>IF('Angaben KH-Standort'!$D$12&gt;0,"JBJ","KJA")</f>
        <v>KJA</v>
      </c>
      <c r="X73" s="8" t="str">
        <f>VLOOKUP(C72,{"29 - Psychiatrie (Erwachsene)","Einrichtungen2";"30 - Kinder- und Jugendpsychiatrie","Einrichtungen2";"31 - Psychosomatik","Einrichtungen2";"00 - Bitte eine Einrichtung auswählen","Leer";0,"Leer"},2,0)</f>
        <v>Leer</v>
      </c>
      <c r="Y73" s="37" t="str">
        <f t="shared" si="6"/>
        <v>Leer</v>
      </c>
      <c r="Z73" s="8" t="str">
        <f>VLOOKUP($C73,{"29 - Psychiatrie (Erwachsene)","Psychiatrie";"30 - Kinder- und Jugendpsychiatrie","KJPsychiatrie";"31 - Psychosomatik","Psychosomatik";"00 - Bitte eine Fachabteilung auswählen","Leer";0,"Leer"},2,0)</f>
        <v>Leer</v>
      </c>
    </row>
    <row r="74" spans="2:26" ht="15" customHeight="1" x14ac:dyDescent="0.25">
      <c r="B74" s="76" t="str">
        <f t="shared" si="7"/>
        <v>!!!</v>
      </c>
      <c r="C74" s="250"/>
      <c r="D74" s="243"/>
      <c r="E74" s="251"/>
      <c r="F74" s="88"/>
      <c r="G74" s="387"/>
      <c r="H74" s="150"/>
      <c r="I74" s="150"/>
      <c r="J74" s="70"/>
      <c r="O74" s="8">
        <f t="shared" si="3"/>
        <v>0</v>
      </c>
      <c r="P74" s="8">
        <f>VLOOKUP(C74,{"29 - Psychiatrie (Erwachsene)",1;"30 - Kinder- und Jugendpsychiatrie",1;"31 - Psychosomatik",1;"00 - Bitte eine Fachabteilung auswählen",0;0,0},2,0)</f>
        <v>0</v>
      </c>
      <c r="Q74" s="8">
        <f t="shared" si="0"/>
        <v>0</v>
      </c>
      <c r="R74" s="8">
        <f t="shared" si="4"/>
        <v>0</v>
      </c>
      <c r="S74" s="8">
        <f t="shared" si="1"/>
        <v>0</v>
      </c>
      <c r="T74" s="8">
        <f t="shared" si="5"/>
        <v>0</v>
      </c>
      <c r="V74" s="8">
        <f>VLOOKUP($C74,{"29 - Psychiatrie (Erwachsene)",1;"30 - Kinder- und Jugendpsychiatrie",1;"31 - Psychosomatik",1;"00 - Bitte eine Fachabteilung auswählen",0;0,0},2,0)</f>
        <v>0</v>
      </c>
      <c r="W74" s="8" t="str">
        <f>IF('Angaben KH-Standort'!$D$12&gt;0,"JBJ","KJA")</f>
        <v>KJA</v>
      </c>
      <c r="X74" s="8" t="str">
        <f>VLOOKUP(C73,{"29 - Psychiatrie (Erwachsene)","Einrichtungen2";"30 - Kinder- und Jugendpsychiatrie","Einrichtungen2";"31 - Psychosomatik","Einrichtungen2";"00 - Bitte eine Einrichtung auswählen","Leer";0,"Leer"},2,0)</f>
        <v>Leer</v>
      </c>
      <c r="Y74" s="37" t="str">
        <f t="shared" si="6"/>
        <v>Leer</v>
      </c>
      <c r="Z74" s="8" t="str">
        <f>VLOOKUP($C74,{"29 - Psychiatrie (Erwachsene)","Psychiatrie";"30 - Kinder- und Jugendpsychiatrie","KJPsychiatrie";"31 - Psychosomatik","Psychosomatik";"00 - Bitte eine Fachabteilung auswählen","Leer";0,"Leer"},2,0)</f>
        <v>Leer</v>
      </c>
    </row>
    <row r="75" spans="2:26" ht="15" customHeight="1" x14ac:dyDescent="0.25">
      <c r="B75" s="76" t="str">
        <f t="shared" si="7"/>
        <v>!!!</v>
      </c>
      <c r="C75" s="250"/>
      <c r="D75" s="243"/>
      <c r="E75" s="251"/>
      <c r="F75" s="88"/>
      <c r="G75" s="387"/>
      <c r="H75" s="150"/>
      <c r="I75" s="150"/>
      <c r="J75" s="70"/>
      <c r="O75" s="8">
        <f t="shared" si="3"/>
        <v>0</v>
      </c>
      <c r="P75" s="8">
        <f>VLOOKUP(C75,{"29 - Psychiatrie (Erwachsene)",1;"30 - Kinder- und Jugendpsychiatrie",1;"31 - Psychosomatik",1;"00 - Bitte eine Fachabteilung auswählen",0;0,0},2,0)</f>
        <v>0</v>
      </c>
      <c r="Q75" s="8">
        <f t="shared" si="0"/>
        <v>0</v>
      </c>
      <c r="R75" s="8">
        <f t="shared" si="4"/>
        <v>0</v>
      </c>
      <c r="S75" s="8">
        <f t="shared" si="1"/>
        <v>0</v>
      </c>
      <c r="T75" s="8">
        <f t="shared" si="5"/>
        <v>0</v>
      </c>
      <c r="V75" s="8">
        <f>VLOOKUP($C75,{"29 - Psychiatrie (Erwachsene)",1;"30 - Kinder- und Jugendpsychiatrie",1;"31 - Psychosomatik",1;"00 - Bitte eine Fachabteilung auswählen",0;0,0},2,0)</f>
        <v>0</v>
      </c>
      <c r="W75" s="8" t="str">
        <f>IF('Angaben KH-Standort'!$D$12&gt;0,"JBJ","KJA")</f>
        <v>KJA</v>
      </c>
      <c r="X75" s="8" t="str">
        <f>VLOOKUP(C74,{"29 - Psychiatrie (Erwachsene)","Einrichtungen2";"30 - Kinder- und Jugendpsychiatrie","Einrichtungen2";"31 - Psychosomatik","Einrichtungen2";"00 - Bitte eine Einrichtung auswählen","Leer";0,"Leer"},2,0)</f>
        <v>Leer</v>
      </c>
      <c r="Y75" s="37" t="str">
        <f t="shared" si="6"/>
        <v>Leer</v>
      </c>
      <c r="Z75" s="8" t="str">
        <f>VLOOKUP($C75,{"29 - Psychiatrie (Erwachsene)","Psychiatrie";"30 - Kinder- und Jugendpsychiatrie","KJPsychiatrie";"31 - Psychosomatik","Psychosomatik";"00 - Bitte eine Fachabteilung auswählen","Leer";0,"Leer"},2,0)</f>
        <v>Leer</v>
      </c>
    </row>
    <row r="76" spans="2:26" ht="15" customHeight="1" x14ac:dyDescent="0.25">
      <c r="B76" s="76" t="str">
        <f t="shared" si="7"/>
        <v>!!!</v>
      </c>
      <c r="C76" s="250"/>
      <c r="D76" s="243"/>
      <c r="E76" s="251"/>
      <c r="F76" s="88"/>
      <c r="G76" s="387"/>
      <c r="H76" s="150"/>
      <c r="I76" s="150"/>
      <c r="J76" s="70"/>
      <c r="O76" s="8">
        <f t="shared" si="3"/>
        <v>0</v>
      </c>
      <c r="P76" s="8">
        <f>VLOOKUP(C76,{"29 - Psychiatrie (Erwachsene)",1;"30 - Kinder- und Jugendpsychiatrie",1;"31 - Psychosomatik",1;"00 - Bitte eine Fachabteilung auswählen",0;0,0},2,0)</f>
        <v>0</v>
      </c>
      <c r="Q76" s="8">
        <f t="shared" si="0"/>
        <v>0</v>
      </c>
      <c r="R76" s="8">
        <f t="shared" si="4"/>
        <v>0</v>
      </c>
      <c r="S76" s="8">
        <f t="shared" si="1"/>
        <v>0</v>
      </c>
      <c r="T76" s="8">
        <f t="shared" si="5"/>
        <v>0</v>
      </c>
      <c r="V76" s="8">
        <f>VLOOKUP($C76,{"29 - Psychiatrie (Erwachsene)",1;"30 - Kinder- und Jugendpsychiatrie",1;"31 - Psychosomatik",1;"00 - Bitte eine Fachabteilung auswählen",0;0,0},2,0)</f>
        <v>0</v>
      </c>
      <c r="W76" s="8" t="str">
        <f>IF('Angaben KH-Standort'!$D$12&gt;0,"JBJ","KJA")</f>
        <v>KJA</v>
      </c>
      <c r="X76" s="8" t="str">
        <f>VLOOKUP(C75,{"29 - Psychiatrie (Erwachsene)","Einrichtungen2";"30 - Kinder- und Jugendpsychiatrie","Einrichtungen2";"31 - Psychosomatik","Einrichtungen2";"00 - Bitte eine Einrichtung auswählen","Leer";0,"Leer"},2,0)</f>
        <v>Leer</v>
      </c>
      <c r="Y76" s="37" t="str">
        <f t="shared" si="6"/>
        <v>Leer</v>
      </c>
      <c r="Z76" s="8" t="str">
        <f>VLOOKUP($C76,{"29 - Psychiatrie (Erwachsene)","Psychiatrie";"30 - Kinder- und Jugendpsychiatrie","KJPsychiatrie";"31 - Psychosomatik","Psychosomatik";"00 - Bitte eine Fachabteilung auswählen","Leer";0,"Leer"},2,0)</f>
        <v>Leer</v>
      </c>
    </row>
    <row r="77" spans="2:26" ht="15" customHeight="1" x14ac:dyDescent="0.25">
      <c r="B77" s="76" t="str">
        <f t="shared" si="7"/>
        <v>!!!</v>
      </c>
      <c r="C77" s="250"/>
      <c r="D77" s="243"/>
      <c r="E77" s="251"/>
      <c r="F77" s="88"/>
      <c r="G77" s="387"/>
      <c r="H77" s="150"/>
      <c r="I77" s="150"/>
      <c r="J77" s="70"/>
      <c r="O77" s="8">
        <f t="shared" si="3"/>
        <v>0</v>
      </c>
      <c r="P77" s="8">
        <f>VLOOKUP(C77,{"29 - Psychiatrie (Erwachsene)",1;"30 - Kinder- und Jugendpsychiatrie",1;"31 - Psychosomatik",1;"00 - Bitte eine Fachabteilung auswählen",0;0,0},2,0)</f>
        <v>0</v>
      </c>
      <c r="Q77" s="8">
        <f t="shared" si="0"/>
        <v>0</v>
      </c>
      <c r="R77" s="8">
        <f t="shared" si="4"/>
        <v>0</v>
      </c>
      <c r="S77" s="8">
        <f t="shared" si="1"/>
        <v>0</v>
      </c>
      <c r="T77" s="8">
        <f t="shared" si="5"/>
        <v>0</v>
      </c>
      <c r="V77" s="8">
        <f>VLOOKUP($C77,{"29 - Psychiatrie (Erwachsene)",1;"30 - Kinder- und Jugendpsychiatrie",1;"31 - Psychosomatik",1;"00 - Bitte eine Fachabteilung auswählen",0;0,0},2,0)</f>
        <v>0</v>
      </c>
      <c r="W77" s="8" t="str">
        <f>IF('Angaben KH-Standort'!$D$12&gt;0,"JBJ","KJA")</f>
        <v>KJA</v>
      </c>
      <c r="X77" s="8" t="str">
        <f>VLOOKUP(C76,{"29 - Psychiatrie (Erwachsene)","Einrichtungen2";"30 - Kinder- und Jugendpsychiatrie","Einrichtungen2";"31 - Psychosomatik","Einrichtungen2";"00 - Bitte eine Einrichtung auswählen","Leer";0,"Leer"},2,0)</f>
        <v>Leer</v>
      </c>
      <c r="Y77" s="37" t="str">
        <f t="shared" si="6"/>
        <v>Leer</v>
      </c>
      <c r="Z77" s="8" t="str">
        <f>VLOOKUP($C77,{"29 - Psychiatrie (Erwachsene)","Psychiatrie";"30 - Kinder- und Jugendpsychiatrie","KJPsychiatrie";"31 - Psychosomatik","Psychosomatik";"00 - Bitte eine Fachabteilung auswählen","Leer";0,"Leer"},2,0)</f>
        <v>Leer</v>
      </c>
    </row>
    <row r="78" spans="2:26" ht="15" customHeight="1" x14ac:dyDescent="0.25">
      <c r="B78" s="76" t="str">
        <f t="shared" si="7"/>
        <v>!!!</v>
      </c>
      <c r="C78" s="250"/>
      <c r="D78" s="243"/>
      <c r="E78" s="251"/>
      <c r="F78" s="88"/>
      <c r="G78" s="387"/>
      <c r="H78" s="150"/>
      <c r="I78" s="150"/>
      <c r="J78" s="70"/>
      <c r="O78" s="8">
        <f t="shared" si="3"/>
        <v>0</v>
      </c>
      <c r="P78" s="8">
        <f>VLOOKUP(C78,{"29 - Psychiatrie (Erwachsene)",1;"30 - Kinder- und Jugendpsychiatrie",1;"31 - Psychosomatik",1;"00 - Bitte eine Fachabteilung auswählen",0;0,0},2,0)</f>
        <v>0</v>
      </c>
      <c r="Q78" s="8">
        <f t="shared" si="0"/>
        <v>0</v>
      </c>
      <c r="R78" s="8">
        <f t="shared" si="4"/>
        <v>0</v>
      </c>
      <c r="S78" s="8">
        <f t="shared" si="1"/>
        <v>0</v>
      </c>
      <c r="T78" s="8">
        <f t="shared" si="5"/>
        <v>0</v>
      </c>
      <c r="V78" s="8">
        <f>VLOOKUP($C78,{"29 - Psychiatrie (Erwachsene)",1;"30 - Kinder- und Jugendpsychiatrie",1;"31 - Psychosomatik",1;"00 - Bitte eine Fachabteilung auswählen",0;0,0},2,0)</f>
        <v>0</v>
      </c>
      <c r="W78" s="8" t="str">
        <f>IF('Angaben KH-Standort'!$D$12&gt;0,"JBJ","KJA")</f>
        <v>KJA</v>
      </c>
      <c r="X78" s="8" t="str">
        <f>VLOOKUP(C77,{"29 - Psychiatrie (Erwachsene)","Einrichtungen2";"30 - Kinder- und Jugendpsychiatrie","Einrichtungen2";"31 - Psychosomatik","Einrichtungen2";"00 - Bitte eine Einrichtung auswählen","Leer";0,"Leer"},2,0)</f>
        <v>Leer</v>
      </c>
      <c r="Y78" s="37" t="str">
        <f t="shared" si="6"/>
        <v>Leer</v>
      </c>
      <c r="Z78" s="8" t="str">
        <f>VLOOKUP($C78,{"29 - Psychiatrie (Erwachsene)","Psychiatrie";"30 - Kinder- und Jugendpsychiatrie","KJPsychiatrie";"31 - Psychosomatik","Psychosomatik";"00 - Bitte eine Fachabteilung auswählen","Leer";0,"Leer"},2,0)</f>
        <v>Leer</v>
      </c>
    </row>
    <row r="79" spans="2:26" ht="15" customHeight="1" x14ac:dyDescent="0.25">
      <c r="B79" s="76" t="str">
        <f t="shared" si="7"/>
        <v>!!!</v>
      </c>
      <c r="C79" s="250"/>
      <c r="D79" s="243"/>
      <c r="E79" s="251"/>
      <c r="F79" s="88"/>
      <c r="G79" s="387"/>
      <c r="H79" s="150"/>
      <c r="I79" s="150"/>
      <c r="J79" s="70"/>
      <c r="O79" s="8">
        <f t="shared" si="3"/>
        <v>0</v>
      </c>
      <c r="P79" s="8">
        <f>VLOOKUP(C79,{"29 - Psychiatrie (Erwachsene)",1;"30 - Kinder- und Jugendpsychiatrie",1;"31 - Psychosomatik",1;"00 - Bitte eine Fachabteilung auswählen",0;0,0},2,0)</f>
        <v>0</v>
      </c>
      <c r="Q79" s="8">
        <f t="shared" si="0"/>
        <v>0</v>
      </c>
      <c r="R79" s="8">
        <f t="shared" si="4"/>
        <v>0</v>
      </c>
      <c r="S79" s="8">
        <f t="shared" si="1"/>
        <v>0</v>
      </c>
      <c r="T79" s="8">
        <f t="shared" si="5"/>
        <v>0</v>
      </c>
      <c r="V79" s="8">
        <f>VLOOKUP($C79,{"29 - Psychiatrie (Erwachsene)",1;"30 - Kinder- und Jugendpsychiatrie",1;"31 - Psychosomatik",1;"00 - Bitte eine Fachabteilung auswählen",0;0,0},2,0)</f>
        <v>0</v>
      </c>
      <c r="W79" s="8" t="str">
        <f>IF('Angaben KH-Standort'!$D$12&gt;0,"JBJ","KJA")</f>
        <v>KJA</v>
      </c>
      <c r="X79" s="8" t="str">
        <f>VLOOKUP(C78,{"29 - Psychiatrie (Erwachsene)","Einrichtungen2";"30 - Kinder- und Jugendpsychiatrie","Einrichtungen2";"31 - Psychosomatik","Einrichtungen2";"00 - Bitte eine Einrichtung auswählen","Leer";0,"Leer"},2,0)</f>
        <v>Leer</v>
      </c>
      <c r="Y79" s="37" t="str">
        <f t="shared" si="6"/>
        <v>Leer</v>
      </c>
      <c r="Z79" s="8" t="str">
        <f>VLOOKUP($C79,{"29 - Psychiatrie (Erwachsene)","Psychiatrie";"30 - Kinder- und Jugendpsychiatrie","KJPsychiatrie";"31 - Psychosomatik","Psychosomatik";"00 - Bitte eine Fachabteilung auswählen","Leer";0,"Leer"},2,0)</f>
        <v>Leer</v>
      </c>
    </row>
    <row r="80" spans="2:26" ht="15" customHeight="1" x14ac:dyDescent="0.25">
      <c r="B80" s="76" t="str">
        <f t="shared" si="7"/>
        <v>!!!</v>
      </c>
      <c r="C80" s="250"/>
      <c r="D80" s="243"/>
      <c r="E80" s="251"/>
      <c r="F80" s="88"/>
      <c r="G80" s="387"/>
      <c r="H80" s="150"/>
      <c r="I80" s="150"/>
      <c r="J80" s="70"/>
      <c r="O80" s="8">
        <f t="shared" si="3"/>
        <v>0</v>
      </c>
      <c r="P80" s="8">
        <f>VLOOKUP(C80,{"29 - Psychiatrie (Erwachsene)",1;"30 - Kinder- und Jugendpsychiatrie",1;"31 - Psychosomatik",1;"00 - Bitte eine Fachabteilung auswählen",0;0,0},2,0)</f>
        <v>0</v>
      </c>
      <c r="Q80" s="8">
        <f t="shared" si="0"/>
        <v>0</v>
      </c>
      <c r="R80" s="8">
        <f t="shared" si="4"/>
        <v>0</v>
      </c>
      <c r="S80" s="8">
        <f t="shared" si="1"/>
        <v>0</v>
      </c>
      <c r="T80" s="8">
        <f t="shared" si="5"/>
        <v>0</v>
      </c>
      <c r="V80" s="8">
        <f>VLOOKUP($C80,{"29 - Psychiatrie (Erwachsene)",1;"30 - Kinder- und Jugendpsychiatrie",1;"31 - Psychosomatik",1;"00 - Bitte eine Fachabteilung auswählen",0;0,0},2,0)</f>
        <v>0</v>
      </c>
      <c r="W80" s="8" t="str">
        <f>IF('Angaben KH-Standort'!$D$12&gt;0,"JBJ","KJA")</f>
        <v>KJA</v>
      </c>
      <c r="X80" s="8" t="str">
        <f>VLOOKUP(C79,{"29 - Psychiatrie (Erwachsene)","Einrichtungen2";"30 - Kinder- und Jugendpsychiatrie","Einrichtungen2";"31 - Psychosomatik","Einrichtungen2";"00 - Bitte eine Einrichtung auswählen","Leer";0,"Leer"},2,0)</f>
        <v>Leer</v>
      </c>
      <c r="Y80" s="37" t="str">
        <f t="shared" si="6"/>
        <v>Leer</v>
      </c>
      <c r="Z80" s="8" t="str">
        <f>VLOOKUP($C80,{"29 - Psychiatrie (Erwachsene)","Psychiatrie";"30 - Kinder- und Jugendpsychiatrie","KJPsychiatrie";"31 - Psychosomatik","Psychosomatik";"00 - Bitte eine Fachabteilung auswählen","Leer";0,"Leer"},2,0)</f>
        <v>Leer</v>
      </c>
    </row>
    <row r="81" spans="2:26" ht="15" customHeight="1" x14ac:dyDescent="0.25">
      <c r="B81" s="76" t="str">
        <f t="shared" si="7"/>
        <v>!!!</v>
      </c>
      <c r="C81" s="250"/>
      <c r="D81" s="243"/>
      <c r="E81" s="251"/>
      <c r="F81" s="88"/>
      <c r="G81" s="387"/>
      <c r="H81" s="150"/>
      <c r="I81" s="150"/>
      <c r="J81" s="70"/>
      <c r="O81" s="8">
        <f t="shared" si="3"/>
        <v>0</v>
      </c>
      <c r="P81" s="8">
        <f>VLOOKUP(C81,{"29 - Psychiatrie (Erwachsene)",1;"30 - Kinder- und Jugendpsychiatrie",1;"31 - Psychosomatik",1;"00 - Bitte eine Fachabteilung auswählen",0;0,0},2,0)</f>
        <v>0</v>
      </c>
      <c r="Q81" s="8">
        <f t="shared" si="0"/>
        <v>0</v>
      </c>
      <c r="R81" s="8">
        <f t="shared" si="4"/>
        <v>0</v>
      </c>
      <c r="S81" s="8">
        <f t="shared" si="1"/>
        <v>0</v>
      </c>
      <c r="T81" s="8">
        <f t="shared" si="5"/>
        <v>0</v>
      </c>
      <c r="V81" s="8">
        <f>VLOOKUP($C81,{"29 - Psychiatrie (Erwachsene)",1;"30 - Kinder- und Jugendpsychiatrie",1;"31 - Psychosomatik",1;"00 - Bitte eine Fachabteilung auswählen",0;0,0},2,0)</f>
        <v>0</v>
      </c>
      <c r="W81" s="8" t="str">
        <f>IF('Angaben KH-Standort'!$D$12&gt;0,"JBJ","KJA")</f>
        <v>KJA</v>
      </c>
      <c r="X81" s="8" t="str">
        <f>VLOOKUP(C80,{"29 - Psychiatrie (Erwachsene)","Einrichtungen2";"30 - Kinder- und Jugendpsychiatrie","Einrichtungen2";"31 - Psychosomatik","Einrichtungen2";"00 - Bitte eine Einrichtung auswählen","Leer";0,"Leer"},2,0)</f>
        <v>Leer</v>
      </c>
      <c r="Y81" s="37" t="str">
        <f t="shared" si="6"/>
        <v>Leer</v>
      </c>
      <c r="Z81" s="8" t="str">
        <f>VLOOKUP($C81,{"29 - Psychiatrie (Erwachsene)","Psychiatrie";"30 - Kinder- und Jugendpsychiatrie","KJPsychiatrie";"31 - Psychosomatik","Psychosomatik";"00 - Bitte eine Fachabteilung auswählen","Leer";0,"Leer"},2,0)</f>
        <v>Leer</v>
      </c>
    </row>
    <row r="82" spans="2:26" ht="15" customHeight="1" x14ac:dyDescent="0.25">
      <c r="B82" s="76" t="str">
        <f t="shared" si="7"/>
        <v>!!!</v>
      </c>
      <c r="C82" s="250"/>
      <c r="D82" s="243"/>
      <c r="E82" s="251"/>
      <c r="F82" s="88"/>
      <c r="G82" s="387"/>
      <c r="H82" s="150"/>
      <c r="I82" s="150"/>
      <c r="J82" s="70"/>
      <c r="O82" s="8">
        <f t="shared" si="3"/>
        <v>0</v>
      </c>
      <c r="P82" s="8">
        <f>VLOOKUP(C82,{"29 - Psychiatrie (Erwachsene)",1;"30 - Kinder- und Jugendpsychiatrie",1;"31 - Psychosomatik",1;"00 - Bitte eine Fachabteilung auswählen",0;0,0},2,0)</f>
        <v>0</v>
      </c>
      <c r="Q82" s="8">
        <f t="shared" si="0"/>
        <v>0</v>
      </c>
      <c r="R82" s="8">
        <f t="shared" si="4"/>
        <v>0</v>
      </c>
      <c r="S82" s="8">
        <f t="shared" si="1"/>
        <v>0</v>
      </c>
      <c r="T82" s="8">
        <f t="shared" si="5"/>
        <v>0</v>
      </c>
      <c r="V82" s="8">
        <f>VLOOKUP($C82,{"29 - Psychiatrie (Erwachsene)",1;"30 - Kinder- und Jugendpsychiatrie",1;"31 - Psychosomatik",1;"00 - Bitte eine Fachabteilung auswählen",0;0,0},2,0)</f>
        <v>0</v>
      </c>
      <c r="W82" s="8" t="str">
        <f>IF('Angaben KH-Standort'!$D$12&gt;0,"JBJ","KJA")</f>
        <v>KJA</v>
      </c>
      <c r="X82" s="8" t="str">
        <f>VLOOKUP(C81,{"29 - Psychiatrie (Erwachsene)","Einrichtungen2";"30 - Kinder- und Jugendpsychiatrie","Einrichtungen2";"31 - Psychosomatik","Einrichtungen2";"00 - Bitte eine Einrichtung auswählen","Leer";0,"Leer"},2,0)</f>
        <v>Leer</v>
      </c>
      <c r="Y82" s="37" t="str">
        <f t="shared" si="6"/>
        <v>Leer</v>
      </c>
      <c r="Z82" s="8" t="str">
        <f>VLOOKUP($C82,{"29 - Psychiatrie (Erwachsene)","Psychiatrie";"30 - Kinder- und Jugendpsychiatrie","KJPsychiatrie";"31 - Psychosomatik","Psychosomatik";"00 - Bitte eine Fachabteilung auswählen","Leer";0,"Leer"},2,0)</f>
        <v>Leer</v>
      </c>
    </row>
    <row r="83" spans="2:26" ht="15" customHeight="1" x14ac:dyDescent="0.25">
      <c r="B83" s="76" t="str">
        <f t="shared" si="7"/>
        <v>!!!</v>
      </c>
      <c r="C83" s="250"/>
      <c r="D83" s="243"/>
      <c r="E83" s="251"/>
      <c r="F83" s="88"/>
      <c r="G83" s="387"/>
      <c r="H83" s="150"/>
      <c r="I83" s="150"/>
      <c r="J83" s="70"/>
      <c r="O83" s="8">
        <f t="shared" si="3"/>
        <v>0</v>
      </c>
      <c r="P83" s="8">
        <f>VLOOKUP(C83,{"29 - Psychiatrie (Erwachsene)",1;"30 - Kinder- und Jugendpsychiatrie",1;"31 - Psychosomatik",1;"00 - Bitte eine Fachabteilung auswählen",0;0,0},2,0)</f>
        <v>0</v>
      </c>
      <c r="Q83" s="8">
        <f t="shared" si="0"/>
        <v>0</v>
      </c>
      <c r="R83" s="8">
        <f t="shared" si="4"/>
        <v>0</v>
      </c>
      <c r="S83" s="8">
        <f t="shared" si="1"/>
        <v>0</v>
      </c>
      <c r="T83" s="8">
        <f t="shared" si="5"/>
        <v>0</v>
      </c>
      <c r="V83" s="8">
        <f>VLOOKUP($C83,{"29 - Psychiatrie (Erwachsene)",1;"30 - Kinder- und Jugendpsychiatrie",1;"31 - Psychosomatik",1;"00 - Bitte eine Fachabteilung auswählen",0;0,0},2,0)</f>
        <v>0</v>
      </c>
      <c r="W83" s="8" t="str">
        <f>IF('Angaben KH-Standort'!$D$12&gt;0,"JBJ","KJA")</f>
        <v>KJA</v>
      </c>
      <c r="X83" s="8" t="str">
        <f>VLOOKUP(C82,{"29 - Psychiatrie (Erwachsene)","Einrichtungen2";"30 - Kinder- und Jugendpsychiatrie","Einrichtungen2";"31 - Psychosomatik","Einrichtungen2";"00 - Bitte eine Einrichtung auswählen","Leer";0,"Leer"},2,0)</f>
        <v>Leer</v>
      </c>
      <c r="Y83" s="37" t="str">
        <f t="shared" si="6"/>
        <v>Leer</v>
      </c>
      <c r="Z83" s="8" t="str">
        <f>VLOOKUP($C83,{"29 - Psychiatrie (Erwachsene)","Psychiatrie";"30 - Kinder- und Jugendpsychiatrie","KJPsychiatrie";"31 - Psychosomatik","Psychosomatik";"00 - Bitte eine Fachabteilung auswählen","Leer";0,"Leer"},2,0)</f>
        <v>Leer</v>
      </c>
    </row>
    <row r="84" spans="2:26" ht="15" customHeight="1" x14ac:dyDescent="0.25">
      <c r="B84" s="76" t="str">
        <f t="shared" si="7"/>
        <v>!!!</v>
      </c>
      <c r="C84" s="250"/>
      <c r="D84" s="243"/>
      <c r="E84" s="251"/>
      <c r="F84" s="88"/>
      <c r="G84" s="387"/>
      <c r="H84" s="150"/>
      <c r="I84" s="150"/>
      <c r="J84" s="70"/>
      <c r="O84" s="8">
        <f t="shared" si="3"/>
        <v>0</v>
      </c>
      <c r="P84" s="8">
        <f>VLOOKUP(C84,{"29 - Psychiatrie (Erwachsene)",1;"30 - Kinder- und Jugendpsychiatrie",1;"31 - Psychosomatik",1;"00 - Bitte eine Fachabteilung auswählen",0;0,0},2,0)</f>
        <v>0</v>
      </c>
      <c r="Q84" s="8">
        <f t="shared" si="0"/>
        <v>0</v>
      </c>
      <c r="R84" s="8">
        <f t="shared" si="4"/>
        <v>0</v>
      </c>
      <c r="S84" s="8">
        <f t="shared" si="1"/>
        <v>0</v>
      </c>
      <c r="T84" s="8">
        <f t="shared" si="5"/>
        <v>0</v>
      </c>
      <c r="V84" s="8">
        <f>VLOOKUP($C84,{"29 - Psychiatrie (Erwachsene)",1;"30 - Kinder- und Jugendpsychiatrie",1;"31 - Psychosomatik",1;"00 - Bitte eine Fachabteilung auswählen",0;0,0},2,0)</f>
        <v>0</v>
      </c>
      <c r="W84" s="8" t="str">
        <f>IF('Angaben KH-Standort'!$D$12&gt;0,"JBJ","KJA")</f>
        <v>KJA</v>
      </c>
      <c r="X84" s="8" t="str">
        <f>VLOOKUP(C83,{"29 - Psychiatrie (Erwachsene)","Einrichtungen2";"30 - Kinder- und Jugendpsychiatrie","Einrichtungen2";"31 - Psychosomatik","Einrichtungen2";"00 - Bitte eine Einrichtung auswählen","Leer";0,"Leer"},2,0)</f>
        <v>Leer</v>
      </c>
      <c r="Y84" s="37" t="str">
        <f t="shared" si="6"/>
        <v>Leer</v>
      </c>
      <c r="Z84" s="8" t="str">
        <f>VLOOKUP($C84,{"29 - Psychiatrie (Erwachsene)","Psychiatrie";"30 - Kinder- und Jugendpsychiatrie","KJPsychiatrie";"31 - Psychosomatik","Psychosomatik";"00 - Bitte eine Fachabteilung auswählen","Leer";0,"Leer"},2,0)</f>
        <v>Leer</v>
      </c>
    </row>
    <row r="85" spans="2:26" ht="15" customHeight="1" x14ac:dyDescent="0.25">
      <c r="B85" s="76" t="str">
        <f t="shared" si="7"/>
        <v>!!!</v>
      </c>
      <c r="C85" s="250"/>
      <c r="D85" s="243"/>
      <c r="E85" s="251"/>
      <c r="F85" s="88"/>
      <c r="G85" s="387"/>
      <c r="H85" s="150"/>
      <c r="I85" s="150"/>
      <c r="J85" s="70"/>
      <c r="O85" s="8">
        <f t="shared" si="3"/>
        <v>0</v>
      </c>
      <c r="P85" s="8">
        <f>VLOOKUP(C85,{"29 - Psychiatrie (Erwachsene)",1;"30 - Kinder- und Jugendpsychiatrie",1;"31 - Psychosomatik",1;"00 - Bitte eine Fachabteilung auswählen",0;0,0},2,0)</f>
        <v>0</v>
      </c>
      <c r="Q85" s="8">
        <f t="shared" si="0"/>
        <v>0</v>
      </c>
      <c r="R85" s="8">
        <f t="shared" si="4"/>
        <v>0</v>
      </c>
      <c r="S85" s="8">
        <f t="shared" si="1"/>
        <v>0</v>
      </c>
      <c r="T85" s="8">
        <f t="shared" si="5"/>
        <v>0</v>
      </c>
      <c r="V85" s="8">
        <f>VLOOKUP($C85,{"29 - Psychiatrie (Erwachsene)",1;"30 - Kinder- und Jugendpsychiatrie",1;"31 - Psychosomatik",1;"00 - Bitte eine Fachabteilung auswählen",0;0,0},2,0)</f>
        <v>0</v>
      </c>
      <c r="W85" s="8" t="str">
        <f>IF('Angaben KH-Standort'!$D$12&gt;0,"JBJ","KJA")</f>
        <v>KJA</v>
      </c>
      <c r="X85" s="8" t="str">
        <f>VLOOKUP(C84,{"29 - Psychiatrie (Erwachsene)","Einrichtungen2";"30 - Kinder- und Jugendpsychiatrie","Einrichtungen2";"31 - Psychosomatik","Einrichtungen2";"00 - Bitte eine Einrichtung auswählen","Leer";0,"Leer"},2,0)</f>
        <v>Leer</v>
      </c>
      <c r="Y85" s="37" t="str">
        <f t="shared" si="6"/>
        <v>Leer</v>
      </c>
      <c r="Z85" s="8" t="str">
        <f>VLOOKUP($C85,{"29 - Psychiatrie (Erwachsene)","Psychiatrie";"30 - Kinder- und Jugendpsychiatrie","KJPsychiatrie";"31 - Psychosomatik","Psychosomatik";"00 - Bitte eine Fachabteilung auswählen","Leer";0,"Leer"},2,0)</f>
        <v>Leer</v>
      </c>
    </row>
    <row r="86" spans="2:26" ht="15" customHeight="1" x14ac:dyDescent="0.25">
      <c r="B86" s="76" t="str">
        <f t="shared" si="7"/>
        <v>!!!</v>
      </c>
      <c r="C86" s="250"/>
      <c r="D86" s="243"/>
      <c r="E86" s="251"/>
      <c r="F86" s="88"/>
      <c r="G86" s="387"/>
      <c r="H86" s="150"/>
      <c r="I86" s="150"/>
      <c r="J86" s="70"/>
      <c r="O86" s="8">
        <f t="shared" si="3"/>
        <v>0</v>
      </c>
      <c r="P86" s="8">
        <f>VLOOKUP(C86,{"29 - Psychiatrie (Erwachsene)",1;"30 - Kinder- und Jugendpsychiatrie",1;"31 - Psychosomatik",1;"00 - Bitte eine Fachabteilung auswählen",0;0,0},2,0)</f>
        <v>0</v>
      </c>
      <c r="Q86" s="8">
        <f t="shared" si="0"/>
        <v>0</v>
      </c>
      <c r="R86" s="8">
        <f t="shared" si="4"/>
        <v>0</v>
      </c>
      <c r="S86" s="8">
        <f t="shared" si="1"/>
        <v>0</v>
      </c>
      <c r="T86" s="8">
        <f t="shared" si="5"/>
        <v>0</v>
      </c>
      <c r="V86" s="8">
        <f>VLOOKUP($C86,{"29 - Psychiatrie (Erwachsene)",1;"30 - Kinder- und Jugendpsychiatrie",1;"31 - Psychosomatik",1;"00 - Bitte eine Fachabteilung auswählen",0;0,0},2,0)</f>
        <v>0</v>
      </c>
      <c r="W86" s="8" t="str">
        <f>IF('Angaben KH-Standort'!$D$12&gt;0,"JBJ","KJA")</f>
        <v>KJA</v>
      </c>
      <c r="X86" s="8" t="str">
        <f>VLOOKUP(C85,{"29 - Psychiatrie (Erwachsene)","Einrichtungen2";"30 - Kinder- und Jugendpsychiatrie","Einrichtungen2";"31 - Psychosomatik","Einrichtungen2";"00 - Bitte eine Einrichtung auswählen","Leer";0,"Leer"},2,0)</f>
        <v>Leer</v>
      </c>
      <c r="Y86" s="37" t="str">
        <f t="shared" si="6"/>
        <v>Leer</v>
      </c>
      <c r="Z86" s="8" t="str">
        <f>VLOOKUP($C86,{"29 - Psychiatrie (Erwachsene)","Psychiatrie";"30 - Kinder- und Jugendpsychiatrie","KJPsychiatrie";"31 - Psychosomatik","Psychosomatik";"00 - Bitte eine Fachabteilung auswählen","Leer";0,"Leer"},2,0)</f>
        <v>Leer</v>
      </c>
    </row>
    <row r="87" spans="2:26" ht="15" customHeight="1" x14ac:dyDescent="0.25">
      <c r="B87" s="76" t="str">
        <f t="shared" si="7"/>
        <v>!!!</v>
      </c>
      <c r="C87" s="250"/>
      <c r="D87" s="243"/>
      <c r="E87" s="251"/>
      <c r="F87" s="88"/>
      <c r="G87" s="387"/>
      <c r="H87" s="150"/>
      <c r="I87" s="150"/>
      <c r="J87" s="70"/>
      <c r="O87" s="8">
        <f t="shared" si="3"/>
        <v>0</v>
      </c>
      <c r="P87" s="8">
        <f>VLOOKUP(C87,{"29 - Psychiatrie (Erwachsene)",1;"30 - Kinder- und Jugendpsychiatrie",1;"31 - Psychosomatik",1;"00 - Bitte eine Fachabteilung auswählen",0;0,0},2,0)</f>
        <v>0</v>
      </c>
      <c r="Q87" s="8">
        <f t="shared" si="0"/>
        <v>0</v>
      </c>
      <c r="R87" s="8">
        <f t="shared" si="4"/>
        <v>0</v>
      </c>
      <c r="S87" s="8">
        <f t="shared" si="1"/>
        <v>0</v>
      </c>
      <c r="T87" s="8">
        <f t="shared" si="5"/>
        <v>0</v>
      </c>
      <c r="V87" s="8">
        <f>VLOOKUP($C87,{"29 - Psychiatrie (Erwachsene)",1;"30 - Kinder- und Jugendpsychiatrie",1;"31 - Psychosomatik",1;"00 - Bitte eine Fachabteilung auswählen",0;0,0},2,0)</f>
        <v>0</v>
      </c>
      <c r="W87" s="8" t="str">
        <f>IF('Angaben KH-Standort'!$D$12&gt;0,"JBJ","KJA")</f>
        <v>KJA</v>
      </c>
      <c r="X87" s="8" t="str">
        <f>VLOOKUP(C86,{"29 - Psychiatrie (Erwachsene)","Einrichtungen2";"30 - Kinder- und Jugendpsychiatrie","Einrichtungen2";"31 - Psychosomatik","Einrichtungen2";"00 - Bitte eine Einrichtung auswählen","Leer";0,"Leer"},2,0)</f>
        <v>Leer</v>
      </c>
      <c r="Y87" s="37" t="str">
        <f t="shared" si="6"/>
        <v>Leer</v>
      </c>
      <c r="Z87" s="8" t="str">
        <f>VLOOKUP($C87,{"29 - Psychiatrie (Erwachsene)","Psychiatrie";"30 - Kinder- und Jugendpsychiatrie","KJPsychiatrie";"31 - Psychosomatik","Psychosomatik";"00 - Bitte eine Fachabteilung auswählen","Leer";0,"Leer"},2,0)</f>
        <v>Leer</v>
      </c>
    </row>
    <row r="88" spans="2:26" ht="15" customHeight="1" x14ac:dyDescent="0.25">
      <c r="B88" s="76" t="str">
        <f t="shared" si="7"/>
        <v>!!!</v>
      </c>
      <c r="C88" s="250"/>
      <c r="D88" s="243"/>
      <c r="E88" s="251"/>
      <c r="F88" s="88"/>
      <c r="G88" s="387"/>
      <c r="H88" s="150"/>
      <c r="I88" s="150"/>
      <c r="J88" s="70"/>
      <c r="O88" s="8">
        <f t="shared" ref="O88:O151" si="8">IF(LEN(B88)&gt;0,0,1)</f>
        <v>0</v>
      </c>
      <c r="P88" s="8">
        <f>VLOOKUP(C88,{"29 - Psychiatrie (Erwachsene)",1;"30 - Kinder- und Jugendpsychiatrie",1;"31 - Psychosomatik",1;"00 - Bitte eine Fachabteilung auswählen",0;0,0},2,0)</f>
        <v>0</v>
      </c>
      <c r="Q88" s="8">
        <f t="shared" ref="Q88:Q151" si="9">IF(LEN(D88)&gt;0,1,0)</f>
        <v>0</v>
      </c>
      <c r="R88" s="8">
        <f t="shared" ref="R88:R151" si="10">IF(LEN(E88)&gt;0,1,0)</f>
        <v>0</v>
      </c>
      <c r="S88" s="8">
        <f t="shared" ref="S88:S151" si="11">IF(LEN(F88)&gt;0,1,0)</f>
        <v>0</v>
      </c>
      <c r="T88" s="8">
        <f t="shared" ref="T88:T151" si="12">IF(LEN(G88)&gt;0,1,0)</f>
        <v>0</v>
      </c>
      <c r="V88" s="8">
        <f>VLOOKUP($C88,{"29 - Psychiatrie (Erwachsene)",1;"30 - Kinder- und Jugendpsychiatrie",1;"31 - Psychosomatik",1;"00 - Bitte eine Fachabteilung auswählen",0;0,0},2,0)</f>
        <v>0</v>
      </c>
      <c r="W88" s="8" t="str">
        <f>IF('Angaben KH-Standort'!$D$12&gt;0,"JBJ","KJA")</f>
        <v>KJA</v>
      </c>
      <c r="X88" s="8" t="str">
        <f>VLOOKUP(C87,{"29 - Psychiatrie (Erwachsene)","Einrichtungen2";"30 - Kinder- und Jugendpsychiatrie","Einrichtungen2";"31 - Psychosomatik","Einrichtungen2";"00 - Bitte eine Einrichtung auswählen","Leer";0,"Leer"},2,0)</f>
        <v>Leer</v>
      </c>
      <c r="Y88" s="37" t="str">
        <f t="shared" ref="Y88:Y151" si="13">IF(V88=1,W88,"Leer")</f>
        <v>Leer</v>
      </c>
      <c r="Z88" s="8" t="str">
        <f>VLOOKUP($C88,{"29 - Psychiatrie (Erwachsene)","Psychiatrie";"30 - Kinder- und Jugendpsychiatrie","KJPsychiatrie";"31 - Psychosomatik","Psychosomatik";"00 - Bitte eine Fachabteilung auswählen","Leer";0,"Leer"},2,0)</f>
        <v>Leer</v>
      </c>
    </row>
    <row r="89" spans="2:26" ht="15" customHeight="1" x14ac:dyDescent="0.25">
      <c r="B89" s="76" t="str">
        <f t="shared" si="7"/>
        <v>!!!</v>
      </c>
      <c r="C89" s="250"/>
      <c r="D89" s="243"/>
      <c r="E89" s="251"/>
      <c r="F89" s="88"/>
      <c r="G89" s="387"/>
      <c r="H89" s="150"/>
      <c r="I89" s="150"/>
      <c r="J89" s="70"/>
      <c r="O89" s="8">
        <f t="shared" si="8"/>
        <v>0</v>
      </c>
      <c r="P89" s="8">
        <f>VLOOKUP(C89,{"29 - Psychiatrie (Erwachsene)",1;"30 - Kinder- und Jugendpsychiatrie",1;"31 - Psychosomatik",1;"00 - Bitte eine Fachabteilung auswählen",0;0,0},2,0)</f>
        <v>0</v>
      </c>
      <c r="Q89" s="8">
        <f t="shared" si="9"/>
        <v>0</v>
      </c>
      <c r="R89" s="8">
        <f t="shared" si="10"/>
        <v>0</v>
      </c>
      <c r="S89" s="8">
        <f t="shared" si="11"/>
        <v>0</v>
      </c>
      <c r="T89" s="8">
        <f t="shared" si="12"/>
        <v>0</v>
      </c>
      <c r="V89" s="8">
        <f>VLOOKUP($C89,{"29 - Psychiatrie (Erwachsene)",1;"30 - Kinder- und Jugendpsychiatrie",1;"31 - Psychosomatik",1;"00 - Bitte eine Fachabteilung auswählen",0;0,0},2,0)</f>
        <v>0</v>
      </c>
      <c r="W89" s="8" t="str">
        <f>IF('Angaben KH-Standort'!$D$12&gt;0,"JBJ","KJA")</f>
        <v>KJA</v>
      </c>
      <c r="X89" s="8" t="str">
        <f>VLOOKUP(C88,{"29 - Psychiatrie (Erwachsene)","Einrichtungen2";"30 - Kinder- und Jugendpsychiatrie","Einrichtungen2";"31 - Psychosomatik","Einrichtungen2";"00 - Bitte eine Einrichtung auswählen","Leer";0,"Leer"},2,0)</f>
        <v>Leer</v>
      </c>
      <c r="Y89" s="37" t="str">
        <f t="shared" si="13"/>
        <v>Leer</v>
      </c>
      <c r="Z89" s="8" t="str">
        <f>VLOOKUP($C89,{"29 - Psychiatrie (Erwachsene)","Psychiatrie";"30 - Kinder- und Jugendpsychiatrie","KJPsychiatrie";"31 - Psychosomatik","Psychosomatik";"00 - Bitte eine Fachabteilung auswählen","Leer";0,"Leer"},2,0)</f>
        <v>Leer</v>
      </c>
    </row>
    <row r="90" spans="2:26" ht="15" customHeight="1" x14ac:dyDescent="0.25">
      <c r="B90" s="76" t="str">
        <f t="shared" si="7"/>
        <v>!!!</v>
      </c>
      <c r="C90" s="250"/>
      <c r="D90" s="243"/>
      <c r="E90" s="251"/>
      <c r="F90" s="88"/>
      <c r="G90" s="387"/>
      <c r="H90" s="150"/>
      <c r="I90" s="150"/>
      <c r="J90" s="70"/>
      <c r="O90" s="8">
        <f t="shared" si="8"/>
        <v>0</v>
      </c>
      <c r="P90" s="8">
        <f>VLOOKUP(C90,{"29 - Psychiatrie (Erwachsene)",1;"30 - Kinder- und Jugendpsychiatrie",1;"31 - Psychosomatik",1;"00 - Bitte eine Fachabteilung auswählen",0;0,0},2,0)</f>
        <v>0</v>
      </c>
      <c r="Q90" s="8">
        <f t="shared" si="9"/>
        <v>0</v>
      </c>
      <c r="R90" s="8">
        <f t="shared" si="10"/>
        <v>0</v>
      </c>
      <c r="S90" s="8">
        <f t="shared" si="11"/>
        <v>0</v>
      </c>
      <c r="T90" s="8">
        <f t="shared" si="12"/>
        <v>0</v>
      </c>
      <c r="V90" s="8">
        <f>VLOOKUP($C90,{"29 - Psychiatrie (Erwachsene)",1;"30 - Kinder- und Jugendpsychiatrie",1;"31 - Psychosomatik",1;"00 - Bitte eine Fachabteilung auswählen",0;0,0},2,0)</f>
        <v>0</v>
      </c>
      <c r="W90" s="8" t="str">
        <f>IF('Angaben KH-Standort'!$D$12&gt;0,"JBJ","KJA")</f>
        <v>KJA</v>
      </c>
      <c r="X90" s="8" t="str">
        <f>VLOOKUP(C89,{"29 - Psychiatrie (Erwachsene)","Einrichtungen2";"30 - Kinder- und Jugendpsychiatrie","Einrichtungen2";"31 - Psychosomatik","Einrichtungen2";"00 - Bitte eine Einrichtung auswählen","Leer";0,"Leer"},2,0)</f>
        <v>Leer</v>
      </c>
      <c r="Y90" s="37" t="str">
        <f t="shared" si="13"/>
        <v>Leer</v>
      </c>
      <c r="Z90" s="8" t="str">
        <f>VLOOKUP($C90,{"29 - Psychiatrie (Erwachsene)","Psychiatrie";"30 - Kinder- und Jugendpsychiatrie","KJPsychiatrie";"31 - Psychosomatik","Psychosomatik";"00 - Bitte eine Fachabteilung auswählen","Leer";0,"Leer"},2,0)</f>
        <v>Leer</v>
      </c>
    </row>
    <row r="91" spans="2:26" ht="15" customHeight="1" x14ac:dyDescent="0.25">
      <c r="B91" s="76" t="str">
        <f t="shared" si="7"/>
        <v>!!!</v>
      </c>
      <c r="C91" s="250"/>
      <c r="D91" s="243"/>
      <c r="E91" s="251"/>
      <c r="F91" s="88"/>
      <c r="G91" s="387"/>
      <c r="H91" s="150"/>
      <c r="I91" s="150"/>
      <c r="J91" s="70"/>
      <c r="O91" s="8">
        <f t="shared" si="8"/>
        <v>0</v>
      </c>
      <c r="P91" s="8">
        <f>VLOOKUP(C91,{"29 - Psychiatrie (Erwachsene)",1;"30 - Kinder- und Jugendpsychiatrie",1;"31 - Psychosomatik",1;"00 - Bitte eine Fachabteilung auswählen",0;0,0},2,0)</f>
        <v>0</v>
      </c>
      <c r="Q91" s="8">
        <f t="shared" si="9"/>
        <v>0</v>
      </c>
      <c r="R91" s="8">
        <f t="shared" si="10"/>
        <v>0</v>
      </c>
      <c r="S91" s="8">
        <f t="shared" si="11"/>
        <v>0</v>
      </c>
      <c r="T91" s="8">
        <f t="shared" si="12"/>
        <v>0</v>
      </c>
      <c r="V91" s="8">
        <f>VLOOKUP($C91,{"29 - Psychiatrie (Erwachsene)",1;"30 - Kinder- und Jugendpsychiatrie",1;"31 - Psychosomatik",1;"00 - Bitte eine Fachabteilung auswählen",0;0,0},2,0)</f>
        <v>0</v>
      </c>
      <c r="W91" s="8" t="str">
        <f>IF('Angaben KH-Standort'!$D$12&gt;0,"JBJ","KJA")</f>
        <v>KJA</v>
      </c>
      <c r="X91" s="8" t="str">
        <f>VLOOKUP(C90,{"29 - Psychiatrie (Erwachsene)","Einrichtungen2";"30 - Kinder- und Jugendpsychiatrie","Einrichtungen2";"31 - Psychosomatik","Einrichtungen2";"00 - Bitte eine Einrichtung auswählen","Leer";0,"Leer"},2,0)</f>
        <v>Leer</v>
      </c>
      <c r="Y91" s="37" t="str">
        <f t="shared" si="13"/>
        <v>Leer</v>
      </c>
      <c r="Z91" s="8" t="str">
        <f>VLOOKUP($C91,{"29 - Psychiatrie (Erwachsene)","Psychiatrie";"30 - Kinder- und Jugendpsychiatrie","KJPsychiatrie";"31 - Psychosomatik","Psychosomatik";"00 - Bitte eine Fachabteilung auswählen","Leer";0,"Leer"},2,0)</f>
        <v>Leer</v>
      </c>
    </row>
    <row r="92" spans="2:26" ht="15" customHeight="1" x14ac:dyDescent="0.25">
      <c r="B92" s="76" t="str">
        <f t="shared" si="7"/>
        <v>!!!</v>
      </c>
      <c r="C92" s="250"/>
      <c r="D92" s="243"/>
      <c r="E92" s="251"/>
      <c r="F92" s="88"/>
      <c r="G92" s="387"/>
      <c r="H92" s="150"/>
      <c r="I92" s="150"/>
      <c r="J92" s="70"/>
      <c r="O92" s="8">
        <f t="shared" si="8"/>
        <v>0</v>
      </c>
      <c r="P92" s="8">
        <f>VLOOKUP(C92,{"29 - Psychiatrie (Erwachsene)",1;"30 - Kinder- und Jugendpsychiatrie",1;"31 - Psychosomatik",1;"00 - Bitte eine Fachabteilung auswählen",0;0,0},2,0)</f>
        <v>0</v>
      </c>
      <c r="Q92" s="8">
        <f t="shared" si="9"/>
        <v>0</v>
      </c>
      <c r="R92" s="8">
        <f t="shared" si="10"/>
        <v>0</v>
      </c>
      <c r="S92" s="8">
        <f t="shared" si="11"/>
        <v>0</v>
      </c>
      <c r="T92" s="8">
        <f t="shared" si="12"/>
        <v>0</v>
      </c>
      <c r="V92" s="8">
        <f>VLOOKUP($C92,{"29 - Psychiatrie (Erwachsene)",1;"30 - Kinder- und Jugendpsychiatrie",1;"31 - Psychosomatik",1;"00 - Bitte eine Fachabteilung auswählen",0;0,0},2,0)</f>
        <v>0</v>
      </c>
      <c r="W92" s="8" t="str">
        <f>IF('Angaben KH-Standort'!$D$12&gt;0,"JBJ","KJA")</f>
        <v>KJA</v>
      </c>
      <c r="X92" s="8" t="str">
        <f>VLOOKUP(C91,{"29 - Psychiatrie (Erwachsene)","Einrichtungen2";"30 - Kinder- und Jugendpsychiatrie","Einrichtungen2";"31 - Psychosomatik","Einrichtungen2";"00 - Bitte eine Einrichtung auswählen","Leer";0,"Leer"},2,0)</f>
        <v>Leer</v>
      </c>
      <c r="Y92" s="37" t="str">
        <f t="shared" si="13"/>
        <v>Leer</v>
      </c>
      <c r="Z92" s="8" t="str">
        <f>VLOOKUP($C92,{"29 - Psychiatrie (Erwachsene)","Psychiatrie";"30 - Kinder- und Jugendpsychiatrie","KJPsychiatrie";"31 - Psychosomatik","Psychosomatik";"00 - Bitte eine Fachabteilung auswählen","Leer";0,"Leer"},2,0)</f>
        <v>Leer</v>
      </c>
    </row>
    <row r="93" spans="2:26" ht="15" customHeight="1" x14ac:dyDescent="0.25">
      <c r="B93" s="76" t="str">
        <f t="shared" si="7"/>
        <v>!!!</v>
      </c>
      <c r="C93" s="250"/>
      <c r="D93" s="243"/>
      <c r="E93" s="251"/>
      <c r="F93" s="88"/>
      <c r="G93" s="387"/>
      <c r="H93" s="44"/>
      <c r="I93" s="44"/>
      <c r="J93" s="70"/>
      <c r="O93" s="8">
        <f t="shared" si="8"/>
        <v>0</v>
      </c>
      <c r="P93" s="8">
        <f>VLOOKUP(C93,{"29 - Psychiatrie (Erwachsene)",1;"30 - Kinder- und Jugendpsychiatrie",1;"31 - Psychosomatik",1;"00 - Bitte eine Fachabteilung auswählen",0;0,0},2,0)</f>
        <v>0</v>
      </c>
      <c r="Q93" s="8">
        <f t="shared" si="9"/>
        <v>0</v>
      </c>
      <c r="R93" s="8">
        <f t="shared" si="10"/>
        <v>0</v>
      </c>
      <c r="S93" s="8">
        <f t="shared" si="11"/>
        <v>0</v>
      </c>
      <c r="T93" s="8">
        <f t="shared" si="12"/>
        <v>0</v>
      </c>
      <c r="V93" s="8">
        <f>VLOOKUP($C93,{"29 - Psychiatrie (Erwachsene)",1;"30 - Kinder- und Jugendpsychiatrie",1;"31 - Psychosomatik",1;"00 - Bitte eine Fachabteilung auswählen",0;0,0},2,0)</f>
        <v>0</v>
      </c>
      <c r="W93" s="8" t="str">
        <f>IF('Angaben KH-Standort'!$D$12&gt;0,"JBJ","KJA")</f>
        <v>KJA</v>
      </c>
      <c r="X93" s="8" t="str">
        <f>VLOOKUP(C92,{"29 - Psychiatrie (Erwachsene)","Einrichtungen2";"30 - Kinder- und Jugendpsychiatrie","Einrichtungen2";"31 - Psychosomatik","Einrichtungen2";"00 - Bitte eine Einrichtung auswählen","Leer";0,"Leer"},2,0)</f>
        <v>Leer</v>
      </c>
      <c r="Y93" s="37" t="str">
        <f t="shared" si="13"/>
        <v>Leer</v>
      </c>
      <c r="Z93" s="8" t="str">
        <f>VLOOKUP($C93,{"29 - Psychiatrie (Erwachsene)","Psychiatrie";"30 - Kinder- und Jugendpsychiatrie","KJPsychiatrie";"31 - Psychosomatik","Psychosomatik";"00 - Bitte eine Fachabteilung auswählen","Leer";0,"Leer"},2,0)</f>
        <v>Leer</v>
      </c>
    </row>
    <row r="94" spans="2:26" ht="15" customHeight="1" x14ac:dyDescent="0.25">
      <c r="B94" s="76" t="str">
        <f t="shared" ref="B94:B157" si="14">IF(SUM(P94:T94)&lt;5,"!!!","")</f>
        <v>!!!</v>
      </c>
      <c r="C94" s="250"/>
      <c r="D94" s="243"/>
      <c r="E94" s="251"/>
      <c r="F94" s="88"/>
      <c r="G94" s="387"/>
      <c r="H94" s="44"/>
      <c r="I94" s="44"/>
      <c r="J94" s="70"/>
      <c r="O94" s="8">
        <f t="shared" si="8"/>
        <v>0</v>
      </c>
      <c r="P94" s="8">
        <f>VLOOKUP(C94,{"29 - Psychiatrie (Erwachsene)",1;"30 - Kinder- und Jugendpsychiatrie",1;"31 - Psychosomatik",1;"00 - Bitte eine Fachabteilung auswählen",0;0,0},2,0)</f>
        <v>0</v>
      </c>
      <c r="Q94" s="8">
        <f t="shared" si="9"/>
        <v>0</v>
      </c>
      <c r="R94" s="8">
        <f t="shared" si="10"/>
        <v>0</v>
      </c>
      <c r="S94" s="8">
        <f t="shared" si="11"/>
        <v>0</v>
      </c>
      <c r="T94" s="8">
        <f t="shared" si="12"/>
        <v>0</v>
      </c>
      <c r="V94" s="8">
        <f>VLOOKUP($C94,{"29 - Psychiatrie (Erwachsene)",1;"30 - Kinder- und Jugendpsychiatrie",1;"31 - Psychosomatik",1;"00 - Bitte eine Fachabteilung auswählen",0;0,0},2,0)</f>
        <v>0</v>
      </c>
      <c r="W94" s="8" t="str">
        <f>IF('Angaben KH-Standort'!$D$12&gt;0,"JBJ","KJA")</f>
        <v>KJA</v>
      </c>
      <c r="X94" s="8" t="str">
        <f>VLOOKUP(C93,{"29 - Psychiatrie (Erwachsene)","Einrichtungen2";"30 - Kinder- und Jugendpsychiatrie","Einrichtungen2";"31 - Psychosomatik","Einrichtungen2";"00 - Bitte eine Einrichtung auswählen","Leer";0,"Leer"},2,0)</f>
        <v>Leer</v>
      </c>
      <c r="Y94" s="37" t="str">
        <f t="shared" si="13"/>
        <v>Leer</v>
      </c>
      <c r="Z94" s="8" t="str">
        <f>VLOOKUP($C94,{"29 - Psychiatrie (Erwachsene)","Psychiatrie";"30 - Kinder- und Jugendpsychiatrie","KJPsychiatrie";"31 - Psychosomatik","Psychosomatik";"00 - Bitte eine Fachabteilung auswählen","Leer";0,"Leer"},2,0)</f>
        <v>Leer</v>
      </c>
    </row>
    <row r="95" spans="2:26" ht="15" customHeight="1" x14ac:dyDescent="0.25">
      <c r="B95" s="76" t="str">
        <f t="shared" si="14"/>
        <v>!!!</v>
      </c>
      <c r="C95" s="250"/>
      <c r="D95" s="243"/>
      <c r="E95" s="251"/>
      <c r="F95" s="88"/>
      <c r="G95" s="387"/>
      <c r="H95" s="44"/>
      <c r="I95" s="44"/>
      <c r="J95" s="70"/>
      <c r="O95" s="8">
        <f t="shared" si="8"/>
        <v>0</v>
      </c>
      <c r="P95" s="8">
        <f>VLOOKUP(C95,{"29 - Psychiatrie (Erwachsene)",1;"30 - Kinder- und Jugendpsychiatrie",1;"31 - Psychosomatik",1;"00 - Bitte eine Fachabteilung auswählen",0;0,0},2,0)</f>
        <v>0</v>
      </c>
      <c r="Q95" s="8">
        <f t="shared" si="9"/>
        <v>0</v>
      </c>
      <c r="R95" s="8">
        <f t="shared" si="10"/>
        <v>0</v>
      </c>
      <c r="S95" s="8">
        <f t="shared" si="11"/>
        <v>0</v>
      </c>
      <c r="T95" s="8">
        <f t="shared" si="12"/>
        <v>0</v>
      </c>
      <c r="V95" s="8">
        <f>VLOOKUP($C95,{"29 - Psychiatrie (Erwachsene)",1;"30 - Kinder- und Jugendpsychiatrie",1;"31 - Psychosomatik",1;"00 - Bitte eine Fachabteilung auswählen",0;0,0},2,0)</f>
        <v>0</v>
      </c>
      <c r="W95" s="8" t="str">
        <f>IF('Angaben KH-Standort'!$D$12&gt;0,"JBJ","KJA")</f>
        <v>KJA</v>
      </c>
      <c r="X95" s="8" t="str">
        <f>VLOOKUP(C94,{"29 - Psychiatrie (Erwachsene)","Einrichtungen2";"30 - Kinder- und Jugendpsychiatrie","Einrichtungen2";"31 - Psychosomatik","Einrichtungen2";"00 - Bitte eine Einrichtung auswählen","Leer";0,"Leer"},2,0)</f>
        <v>Leer</v>
      </c>
      <c r="Y95" s="37" t="str">
        <f t="shared" si="13"/>
        <v>Leer</v>
      </c>
      <c r="Z95" s="8" t="str">
        <f>VLOOKUP($C95,{"29 - Psychiatrie (Erwachsene)","Psychiatrie";"30 - Kinder- und Jugendpsychiatrie","KJPsychiatrie";"31 - Psychosomatik","Psychosomatik";"00 - Bitte eine Fachabteilung auswählen","Leer";0,"Leer"},2,0)</f>
        <v>Leer</v>
      </c>
    </row>
    <row r="96" spans="2:26" ht="15" customHeight="1" x14ac:dyDescent="0.25">
      <c r="B96" s="76" t="str">
        <f t="shared" si="14"/>
        <v>!!!</v>
      </c>
      <c r="C96" s="250"/>
      <c r="D96" s="243"/>
      <c r="E96" s="251"/>
      <c r="F96" s="88"/>
      <c r="G96" s="387"/>
      <c r="H96" s="44"/>
      <c r="I96" s="44"/>
      <c r="J96" s="70"/>
      <c r="O96" s="8">
        <f t="shared" si="8"/>
        <v>0</v>
      </c>
      <c r="P96" s="8">
        <f>VLOOKUP(C96,{"29 - Psychiatrie (Erwachsene)",1;"30 - Kinder- und Jugendpsychiatrie",1;"31 - Psychosomatik",1;"00 - Bitte eine Fachabteilung auswählen",0;0,0},2,0)</f>
        <v>0</v>
      </c>
      <c r="Q96" s="8">
        <f t="shared" si="9"/>
        <v>0</v>
      </c>
      <c r="R96" s="8">
        <f t="shared" si="10"/>
        <v>0</v>
      </c>
      <c r="S96" s="8">
        <f t="shared" si="11"/>
        <v>0</v>
      </c>
      <c r="T96" s="8">
        <f t="shared" si="12"/>
        <v>0</v>
      </c>
      <c r="V96" s="8">
        <f>VLOOKUP($C96,{"29 - Psychiatrie (Erwachsene)",1;"30 - Kinder- und Jugendpsychiatrie",1;"31 - Psychosomatik",1;"00 - Bitte eine Fachabteilung auswählen",0;0,0},2,0)</f>
        <v>0</v>
      </c>
      <c r="W96" s="8" t="str">
        <f>IF('Angaben KH-Standort'!$D$12&gt;0,"JBJ","KJA")</f>
        <v>KJA</v>
      </c>
      <c r="X96" s="8" t="str">
        <f>VLOOKUP(C95,{"29 - Psychiatrie (Erwachsene)","Einrichtungen2";"30 - Kinder- und Jugendpsychiatrie","Einrichtungen2";"31 - Psychosomatik","Einrichtungen2";"00 - Bitte eine Einrichtung auswählen","Leer";0,"Leer"},2,0)</f>
        <v>Leer</v>
      </c>
      <c r="Y96" s="37" t="str">
        <f t="shared" si="13"/>
        <v>Leer</v>
      </c>
      <c r="Z96" s="8" t="str">
        <f>VLOOKUP($C96,{"29 - Psychiatrie (Erwachsene)","Psychiatrie";"30 - Kinder- und Jugendpsychiatrie","KJPsychiatrie";"31 - Psychosomatik","Psychosomatik";"00 - Bitte eine Fachabteilung auswählen","Leer";0,"Leer"},2,0)</f>
        <v>Leer</v>
      </c>
    </row>
    <row r="97" spans="2:26" ht="15" customHeight="1" x14ac:dyDescent="0.25">
      <c r="B97" s="76" t="str">
        <f t="shared" si="14"/>
        <v>!!!</v>
      </c>
      <c r="C97" s="250"/>
      <c r="D97" s="243"/>
      <c r="E97" s="251"/>
      <c r="F97" s="88"/>
      <c r="G97" s="387"/>
      <c r="H97" s="44"/>
      <c r="I97" s="44"/>
      <c r="J97" s="70"/>
      <c r="O97" s="8">
        <f t="shared" si="8"/>
        <v>0</v>
      </c>
      <c r="P97" s="8">
        <f>VLOOKUP(C97,{"29 - Psychiatrie (Erwachsene)",1;"30 - Kinder- und Jugendpsychiatrie",1;"31 - Psychosomatik",1;"00 - Bitte eine Fachabteilung auswählen",0;0,0},2,0)</f>
        <v>0</v>
      </c>
      <c r="Q97" s="8">
        <f t="shared" si="9"/>
        <v>0</v>
      </c>
      <c r="R97" s="8">
        <f t="shared" si="10"/>
        <v>0</v>
      </c>
      <c r="S97" s="8">
        <f t="shared" si="11"/>
        <v>0</v>
      </c>
      <c r="T97" s="8">
        <f t="shared" si="12"/>
        <v>0</v>
      </c>
      <c r="V97" s="8">
        <f>VLOOKUP($C97,{"29 - Psychiatrie (Erwachsene)",1;"30 - Kinder- und Jugendpsychiatrie",1;"31 - Psychosomatik",1;"00 - Bitte eine Fachabteilung auswählen",0;0,0},2,0)</f>
        <v>0</v>
      </c>
      <c r="W97" s="8" t="str">
        <f>IF('Angaben KH-Standort'!$D$12&gt;0,"JBJ","KJA")</f>
        <v>KJA</v>
      </c>
      <c r="X97" s="8" t="str">
        <f>VLOOKUP(C96,{"29 - Psychiatrie (Erwachsene)","Einrichtungen2";"30 - Kinder- und Jugendpsychiatrie","Einrichtungen2";"31 - Psychosomatik","Einrichtungen2";"00 - Bitte eine Einrichtung auswählen","Leer";0,"Leer"},2,0)</f>
        <v>Leer</v>
      </c>
      <c r="Y97" s="37" t="str">
        <f t="shared" si="13"/>
        <v>Leer</v>
      </c>
      <c r="Z97" s="8" t="str">
        <f>VLOOKUP($C97,{"29 - Psychiatrie (Erwachsene)","Psychiatrie";"30 - Kinder- und Jugendpsychiatrie","KJPsychiatrie";"31 - Psychosomatik","Psychosomatik";"00 - Bitte eine Fachabteilung auswählen","Leer";0,"Leer"},2,0)</f>
        <v>Leer</v>
      </c>
    </row>
    <row r="98" spans="2:26" ht="15" customHeight="1" x14ac:dyDescent="0.25">
      <c r="B98" s="76" t="str">
        <f t="shared" si="14"/>
        <v>!!!</v>
      </c>
      <c r="C98" s="250"/>
      <c r="D98" s="243"/>
      <c r="E98" s="251"/>
      <c r="F98" s="88"/>
      <c r="G98" s="387"/>
      <c r="H98" s="44"/>
      <c r="I98" s="44"/>
      <c r="J98" s="70"/>
      <c r="O98" s="8">
        <f t="shared" si="8"/>
        <v>0</v>
      </c>
      <c r="P98" s="8">
        <f>VLOOKUP(C98,{"29 - Psychiatrie (Erwachsene)",1;"30 - Kinder- und Jugendpsychiatrie",1;"31 - Psychosomatik",1;"00 - Bitte eine Fachabteilung auswählen",0;0,0},2,0)</f>
        <v>0</v>
      </c>
      <c r="Q98" s="8">
        <f t="shared" si="9"/>
        <v>0</v>
      </c>
      <c r="R98" s="8">
        <f t="shared" si="10"/>
        <v>0</v>
      </c>
      <c r="S98" s="8">
        <f t="shared" si="11"/>
        <v>0</v>
      </c>
      <c r="T98" s="8">
        <f t="shared" si="12"/>
        <v>0</v>
      </c>
      <c r="V98" s="8">
        <f>VLOOKUP($C98,{"29 - Psychiatrie (Erwachsene)",1;"30 - Kinder- und Jugendpsychiatrie",1;"31 - Psychosomatik",1;"00 - Bitte eine Fachabteilung auswählen",0;0,0},2,0)</f>
        <v>0</v>
      </c>
      <c r="W98" s="8" t="str">
        <f>IF('Angaben KH-Standort'!$D$12&gt;0,"JBJ","KJA")</f>
        <v>KJA</v>
      </c>
      <c r="X98" s="8" t="str">
        <f>VLOOKUP(C97,{"29 - Psychiatrie (Erwachsene)","Einrichtungen2";"30 - Kinder- und Jugendpsychiatrie","Einrichtungen2";"31 - Psychosomatik","Einrichtungen2";"00 - Bitte eine Einrichtung auswählen","Leer";0,"Leer"},2,0)</f>
        <v>Leer</v>
      </c>
      <c r="Y98" s="37" t="str">
        <f t="shared" si="13"/>
        <v>Leer</v>
      </c>
      <c r="Z98" s="8" t="str">
        <f>VLOOKUP($C98,{"29 - Psychiatrie (Erwachsene)","Psychiatrie";"30 - Kinder- und Jugendpsychiatrie","KJPsychiatrie";"31 - Psychosomatik","Psychosomatik";"00 - Bitte eine Fachabteilung auswählen","Leer";0,"Leer"},2,0)</f>
        <v>Leer</v>
      </c>
    </row>
    <row r="99" spans="2:26" ht="15" customHeight="1" x14ac:dyDescent="0.25">
      <c r="B99" s="76" t="str">
        <f t="shared" si="14"/>
        <v>!!!</v>
      </c>
      <c r="C99" s="250"/>
      <c r="D99" s="243"/>
      <c r="E99" s="251"/>
      <c r="F99" s="88"/>
      <c r="G99" s="387"/>
      <c r="H99" s="44"/>
      <c r="I99" s="44"/>
      <c r="J99" s="70"/>
      <c r="O99" s="8">
        <f t="shared" si="8"/>
        <v>0</v>
      </c>
      <c r="P99" s="8">
        <f>VLOOKUP(C99,{"29 - Psychiatrie (Erwachsene)",1;"30 - Kinder- und Jugendpsychiatrie",1;"31 - Psychosomatik",1;"00 - Bitte eine Fachabteilung auswählen",0;0,0},2,0)</f>
        <v>0</v>
      </c>
      <c r="Q99" s="8">
        <f t="shared" si="9"/>
        <v>0</v>
      </c>
      <c r="R99" s="8">
        <f t="shared" si="10"/>
        <v>0</v>
      </c>
      <c r="S99" s="8">
        <f t="shared" si="11"/>
        <v>0</v>
      </c>
      <c r="T99" s="8">
        <f t="shared" si="12"/>
        <v>0</v>
      </c>
      <c r="V99" s="8">
        <f>VLOOKUP($C99,{"29 - Psychiatrie (Erwachsene)",1;"30 - Kinder- und Jugendpsychiatrie",1;"31 - Psychosomatik",1;"00 - Bitte eine Fachabteilung auswählen",0;0,0},2,0)</f>
        <v>0</v>
      </c>
      <c r="W99" s="8" t="str">
        <f>IF('Angaben KH-Standort'!$D$12&gt;0,"JBJ","KJA")</f>
        <v>KJA</v>
      </c>
      <c r="X99" s="8" t="str">
        <f>VLOOKUP(C98,{"29 - Psychiatrie (Erwachsene)","Einrichtungen2";"30 - Kinder- und Jugendpsychiatrie","Einrichtungen2";"31 - Psychosomatik","Einrichtungen2";"00 - Bitte eine Einrichtung auswählen","Leer";0,"Leer"},2,0)</f>
        <v>Leer</v>
      </c>
      <c r="Y99" s="37" t="str">
        <f t="shared" si="13"/>
        <v>Leer</v>
      </c>
      <c r="Z99" s="8" t="str">
        <f>VLOOKUP($C99,{"29 - Psychiatrie (Erwachsene)","Psychiatrie";"30 - Kinder- und Jugendpsychiatrie","KJPsychiatrie";"31 - Psychosomatik","Psychosomatik";"00 - Bitte eine Fachabteilung auswählen","Leer";0,"Leer"},2,0)</f>
        <v>Leer</v>
      </c>
    </row>
    <row r="100" spans="2:26" ht="15" customHeight="1" x14ac:dyDescent="0.25">
      <c r="B100" s="76" t="str">
        <f t="shared" si="14"/>
        <v>!!!</v>
      </c>
      <c r="C100" s="250"/>
      <c r="D100" s="243"/>
      <c r="E100" s="251"/>
      <c r="F100" s="88"/>
      <c r="G100" s="387"/>
      <c r="H100" s="44"/>
      <c r="I100" s="44"/>
      <c r="J100" s="70"/>
      <c r="O100" s="8">
        <f t="shared" si="8"/>
        <v>0</v>
      </c>
      <c r="P100" s="8">
        <f>VLOOKUP(C100,{"29 - Psychiatrie (Erwachsene)",1;"30 - Kinder- und Jugendpsychiatrie",1;"31 - Psychosomatik",1;"00 - Bitte eine Fachabteilung auswählen",0;0,0},2,0)</f>
        <v>0</v>
      </c>
      <c r="Q100" s="8">
        <f t="shared" si="9"/>
        <v>0</v>
      </c>
      <c r="R100" s="8">
        <f t="shared" si="10"/>
        <v>0</v>
      </c>
      <c r="S100" s="8">
        <f t="shared" si="11"/>
        <v>0</v>
      </c>
      <c r="T100" s="8">
        <f t="shared" si="12"/>
        <v>0</v>
      </c>
      <c r="V100" s="8">
        <f>VLOOKUP($C100,{"29 - Psychiatrie (Erwachsene)",1;"30 - Kinder- und Jugendpsychiatrie",1;"31 - Psychosomatik",1;"00 - Bitte eine Fachabteilung auswählen",0;0,0},2,0)</f>
        <v>0</v>
      </c>
      <c r="W100" s="8" t="str">
        <f>IF('Angaben KH-Standort'!$D$12&gt;0,"JBJ","KJA")</f>
        <v>KJA</v>
      </c>
      <c r="X100" s="8" t="str">
        <f>VLOOKUP(C99,{"29 - Psychiatrie (Erwachsene)","Einrichtungen2";"30 - Kinder- und Jugendpsychiatrie","Einrichtungen2";"31 - Psychosomatik","Einrichtungen2";"00 - Bitte eine Einrichtung auswählen","Leer";0,"Leer"},2,0)</f>
        <v>Leer</v>
      </c>
      <c r="Y100" s="37" t="str">
        <f t="shared" si="13"/>
        <v>Leer</v>
      </c>
      <c r="Z100" s="8" t="str">
        <f>VLOOKUP($C100,{"29 - Psychiatrie (Erwachsene)","Psychiatrie";"30 - Kinder- und Jugendpsychiatrie","KJPsychiatrie";"31 - Psychosomatik","Psychosomatik";"00 - Bitte eine Fachabteilung auswählen","Leer";0,"Leer"},2,0)</f>
        <v>Leer</v>
      </c>
    </row>
    <row r="101" spans="2:26" ht="15" customHeight="1" x14ac:dyDescent="0.25">
      <c r="B101" s="76" t="str">
        <f t="shared" si="14"/>
        <v>!!!</v>
      </c>
      <c r="C101" s="250"/>
      <c r="D101" s="243"/>
      <c r="E101" s="251"/>
      <c r="F101" s="88"/>
      <c r="G101" s="387"/>
      <c r="H101" s="44"/>
      <c r="I101" s="44"/>
      <c r="J101" s="70"/>
      <c r="O101" s="8">
        <f t="shared" si="8"/>
        <v>0</v>
      </c>
      <c r="P101" s="8">
        <f>VLOOKUP(C101,{"29 - Psychiatrie (Erwachsene)",1;"30 - Kinder- und Jugendpsychiatrie",1;"31 - Psychosomatik",1;"00 - Bitte eine Fachabteilung auswählen",0;0,0},2,0)</f>
        <v>0</v>
      </c>
      <c r="Q101" s="8">
        <f t="shared" si="9"/>
        <v>0</v>
      </c>
      <c r="R101" s="8">
        <f t="shared" si="10"/>
        <v>0</v>
      </c>
      <c r="S101" s="8">
        <f t="shared" si="11"/>
        <v>0</v>
      </c>
      <c r="T101" s="8">
        <f t="shared" si="12"/>
        <v>0</v>
      </c>
      <c r="V101" s="8">
        <f>VLOOKUP($C101,{"29 - Psychiatrie (Erwachsene)",1;"30 - Kinder- und Jugendpsychiatrie",1;"31 - Psychosomatik",1;"00 - Bitte eine Fachabteilung auswählen",0;0,0},2,0)</f>
        <v>0</v>
      </c>
      <c r="W101" s="8" t="str">
        <f>IF('Angaben KH-Standort'!$D$12&gt;0,"JBJ","KJA")</f>
        <v>KJA</v>
      </c>
      <c r="X101" s="8" t="str">
        <f>VLOOKUP(C100,{"29 - Psychiatrie (Erwachsene)","Einrichtungen2";"30 - Kinder- und Jugendpsychiatrie","Einrichtungen2";"31 - Psychosomatik","Einrichtungen2";"00 - Bitte eine Einrichtung auswählen","Leer";0,"Leer"},2,0)</f>
        <v>Leer</v>
      </c>
      <c r="Y101" s="37" t="str">
        <f t="shared" si="13"/>
        <v>Leer</v>
      </c>
      <c r="Z101" s="8" t="str">
        <f>VLOOKUP($C101,{"29 - Psychiatrie (Erwachsene)","Psychiatrie";"30 - Kinder- und Jugendpsychiatrie","KJPsychiatrie";"31 - Psychosomatik","Psychosomatik";"00 - Bitte eine Fachabteilung auswählen","Leer";0,"Leer"},2,0)</f>
        <v>Leer</v>
      </c>
    </row>
    <row r="102" spans="2:26" ht="15" customHeight="1" x14ac:dyDescent="0.25">
      <c r="B102" s="76" t="str">
        <f t="shared" si="14"/>
        <v>!!!</v>
      </c>
      <c r="C102" s="250"/>
      <c r="D102" s="243"/>
      <c r="E102" s="251"/>
      <c r="F102" s="88"/>
      <c r="G102" s="387"/>
      <c r="H102" s="44"/>
      <c r="I102" s="44"/>
      <c r="J102" s="70"/>
      <c r="O102" s="8">
        <f t="shared" si="8"/>
        <v>0</v>
      </c>
      <c r="P102" s="8">
        <f>VLOOKUP(C102,{"29 - Psychiatrie (Erwachsene)",1;"30 - Kinder- und Jugendpsychiatrie",1;"31 - Psychosomatik",1;"00 - Bitte eine Fachabteilung auswählen",0;0,0},2,0)</f>
        <v>0</v>
      </c>
      <c r="Q102" s="8">
        <f t="shared" si="9"/>
        <v>0</v>
      </c>
      <c r="R102" s="8">
        <f t="shared" si="10"/>
        <v>0</v>
      </c>
      <c r="S102" s="8">
        <f t="shared" si="11"/>
        <v>0</v>
      </c>
      <c r="T102" s="8">
        <f t="shared" si="12"/>
        <v>0</v>
      </c>
      <c r="V102" s="8">
        <f>VLOOKUP($C102,{"29 - Psychiatrie (Erwachsene)",1;"30 - Kinder- und Jugendpsychiatrie",1;"31 - Psychosomatik",1;"00 - Bitte eine Fachabteilung auswählen",0;0,0},2,0)</f>
        <v>0</v>
      </c>
      <c r="W102" s="8" t="str">
        <f>IF('Angaben KH-Standort'!$D$12&gt;0,"JBJ","KJA")</f>
        <v>KJA</v>
      </c>
      <c r="X102" s="8" t="str">
        <f>VLOOKUP(C101,{"29 - Psychiatrie (Erwachsene)","Einrichtungen2";"30 - Kinder- und Jugendpsychiatrie","Einrichtungen2";"31 - Psychosomatik","Einrichtungen2";"00 - Bitte eine Einrichtung auswählen","Leer";0,"Leer"},2,0)</f>
        <v>Leer</v>
      </c>
      <c r="Y102" s="37" t="str">
        <f t="shared" si="13"/>
        <v>Leer</v>
      </c>
      <c r="Z102" s="8" t="str">
        <f>VLOOKUP($C102,{"29 - Psychiatrie (Erwachsene)","Psychiatrie";"30 - Kinder- und Jugendpsychiatrie","KJPsychiatrie";"31 - Psychosomatik","Psychosomatik";"00 - Bitte eine Fachabteilung auswählen","Leer";0,"Leer"},2,0)</f>
        <v>Leer</v>
      </c>
    </row>
    <row r="103" spans="2:26" ht="15" customHeight="1" x14ac:dyDescent="0.25">
      <c r="B103" s="76" t="str">
        <f t="shared" si="14"/>
        <v>!!!</v>
      </c>
      <c r="C103" s="250"/>
      <c r="D103" s="243"/>
      <c r="E103" s="251"/>
      <c r="F103" s="88"/>
      <c r="G103" s="387"/>
      <c r="H103" s="44"/>
      <c r="I103" s="44"/>
      <c r="J103" s="70"/>
      <c r="O103" s="8">
        <f t="shared" si="8"/>
        <v>0</v>
      </c>
      <c r="P103" s="8">
        <f>VLOOKUP(C103,{"29 - Psychiatrie (Erwachsene)",1;"30 - Kinder- und Jugendpsychiatrie",1;"31 - Psychosomatik",1;"00 - Bitte eine Fachabteilung auswählen",0;0,0},2,0)</f>
        <v>0</v>
      </c>
      <c r="Q103" s="8">
        <f t="shared" si="9"/>
        <v>0</v>
      </c>
      <c r="R103" s="8">
        <f t="shared" si="10"/>
        <v>0</v>
      </c>
      <c r="S103" s="8">
        <f t="shared" si="11"/>
        <v>0</v>
      </c>
      <c r="T103" s="8">
        <f t="shared" si="12"/>
        <v>0</v>
      </c>
      <c r="V103" s="8">
        <f>VLOOKUP($C103,{"29 - Psychiatrie (Erwachsene)",1;"30 - Kinder- und Jugendpsychiatrie",1;"31 - Psychosomatik",1;"00 - Bitte eine Fachabteilung auswählen",0;0,0},2,0)</f>
        <v>0</v>
      </c>
      <c r="W103" s="8" t="str">
        <f>IF('Angaben KH-Standort'!$D$12&gt;0,"JBJ","KJA")</f>
        <v>KJA</v>
      </c>
      <c r="X103" s="8" t="str">
        <f>VLOOKUP(C102,{"29 - Psychiatrie (Erwachsene)","Einrichtungen2";"30 - Kinder- und Jugendpsychiatrie","Einrichtungen2";"31 - Psychosomatik","Einrichtungen2";"00 - Bitte eine Einrichtung auswählen","Leer";0,"Leer"},2,0)</f>
        <v>Leer</v>
      </c>
      <c r="Y103" s="37" t="str">
        <f t="shared" si="13"/>
        <v>Leer</v>
      </c>
      <c r="Z103" s="8" t="str">
        <f>VLOOKUP($C103,{"29 - Psychiatrie (Erwachsene)","Psychiatrie";"30 - Kinder- und Jugendpsychiatrie","KJPsychiatrie";"31 - Psychosomatik","Psychosomatik";"00 - Bitte eine Fachabteilung auswählen","Leer";0,"Leer"},2,0)</f>
        <v>Leer</v>
      </c>
    </row>
    <row r="104" spans="2:26" ht="15" customHeight="1" x14ac:dyDescent="0.25">
      <c r="B104" s="76" t="str">
        <f t="shared" si="14"/>
        <v>!!!</v>
      </c>
      <c r="C104" s="250"/>
      <c r="D104" s="243"/>
      <c r="E104" s="251"/>
      <c r="F104" s="88"/>
      <c r="G104" s="387"/>
      <c r="H104" s="44"/>
      <c r="I104" s="44"/>
      <c r="J104" s="70"/>
      <c r="O104" s="8">
        <f t="shared" si="8"/>
        <v>0</v>
      </c>
      <c r="P104" s="8">
        <f>VLOOKUP(C104,{"29 - Psychiatrie (Erwachsene)",1;"30 - Kinder- und Jugendpsychiatrie",1;"31 - Psychosomatik",1;"00 - Bitte eine Fachabteilung auswählen",0;0,0},2,0)</f>
        <v>0</v>
      </c>
      <c r="Q104" s="8">
        <f t="shared" si="9"/>
        <v>0</v>
      </c>
      <c r="R104" s="8">
        <f t="shared" si="10"/>
        <v>0</v>
      </c>
      <c r="S104" s="8">
        <f t="shared" si="11"/>
        <v>0</v>
      </c>
      <c r="T104" s="8">
        <f t="shared" si="12"/>
        <v>0</v>
      </c>
      <c r="V104" s="8">
        <f>VLOOKUP($C104,{"29 - Psychiatrie (Erwachsene)",1;"30 - Kinder- und Jugendpsychiatrie",1;"31 - Psychosomatik",1;"00 - Bitte eine Fachabteilung auswählen",0;0,0},2,0)</f>
        <v>0</v>
      </c>
      <c r="W104" s="8" t="str">
        <f>IF('Angaben KH-Standort'!$D$12&gt;0,"JBJ","KJA")</f>
        <v>KJA</v>
      </c>
      <c r="X104" s="8" t="str">
        <f>VLOOKUP(C103,{"29 - Psychiatrie (Erwachsene)","Einrichtungen2";"30 - Kinder- und Jugendpsychiatrie","Einrichtungen2";"31 - Psychosomatik","Einrichtungen2";"00 - Bitte eine Einrichtung auswählen","Leer";0,"Leer"},2,0)</f>
        <v>Leer</v>
      </c>
      <c r="Y104" s="37" t="str">
        <f t="shared" si="13"/>
        <v>Leer</v>
      </c>
      <c r="Z104" s="8" t="str">
        <f>VLOOKUP($C104,{"29 - Psychiatrie (Erwachsene)","Psychiatrie";"30 - Kinder- und Jugendpsychiatrie","KJPsychiatrie";"31 - Psychosomatik","Psychosomatik";"00 - Bitte eine Fachabteilung auswählen","Leer";0,"Leer"},2,0)</f>
        <v>Leer</v>
      </c>
    </row>
    <row r="105" spans="2:26" ht="15" customHeight="1" x14ac:dyDescent="0.25">
      <c r="B105" s="76" t="str">
        <f t="shared" si="14"/>
        <v>!!!</v>
      </c>
      <c r="C105" s="250"/>
      <c r="D105" s="243"/>
      <c r="E105" s="251"/>
      <c r="F105" s="88"/>
      <c r="G105" s="387"/>
      <c r="H105" s="44"/>
      <c r="I105" s="44"/>
      <c r="J105" s="70"/>
      <c r="O105" s="8">
        <f t="shared" si="8"/>
        <v>0</v>
      </c>
      <c r="P105" s="8">
        <f>VLOOKUP(C105,{"29 - Psychiatrie (Erwachsene)",1;"30 - Kinder- und Jugendpsychiatrie",1;"31 - Psychosomatik",1;"00 - Bitte eine Fachabteilung auswählen",0;0,0},2,0)</f>
        <v>0</v>
      </c>
      <c r="Q105" s="8">
        <f t="shared" si="9"/>
        <v>0</v>
      </c>
      <c r="R105" s="8">
        <f t="shared" si="10"/>
        <v>0</v>
      </c>
      <c r="S105" s="8">
        <f t="shared" si="11"/>
        <v>0</v>
      </c>
      <c r="T105" s="8">
        <f t="shared" si="12"/>
        <v>0</v>
      </c>
      <c r="V105" s="8">
        <f>VLOOKUP($C105,{"29 - Psychiatrie (Erwachsene)",1;"30 - Kinder- und Jugendpsychiatrie",1;"31 - Psychosomatik",1;"00 - Bitte eine Fachabteilung auswählen",0;0,0},2,0)</f>
        <v>0</v>
      </c>
      <c r="W105" s="8" t="str">
        <f>IF('Angaben KH-Standort'!$D$12&gt;0,"JBJ","KJA")</f>
        <v>KJA</v>
      </c>
      <c r="X105" s="8" t="str">
        <f>VLOOKUP(C104,{"29 - Psychiatrie (Erwachsene)","Einrichtungen2";"30 - Kinder- und Jugendpsychiatrie","Einrichtungen2";"31 - Psychosomatik","Einrichtungen2";"00 - Bitte eine Einrichtung auswählen","Leer";0,"Leer"},2,0)</f>
        <v>Leer</v>
      </c>
      <c r="Y105" s="37" t="str">
        <f t="shared" si="13"/>
        <v>Leer</v>
      </c>
      <c r="Z105" s="8" t="str">
        <f>VLOOKUP($C105,{"29 - Psychiatrie (Erwachsene)","Psychiatrie";"30 - Kinder- und Jugendpsychiatrie","KJPsychiatrie";"31 - Psychosomatik","Psychosomatik";"00 - Bitte eine Fachabteilung auswählen","Leer";0,"Leer"},2,0)</f>
        <v>Leer</v>
      </c>
    </row>
    <row r="106" spans="2:26" ht="15" customHeight="1" x14ac:dyDescent="0.25">
      <c r="B106" s="76" t="str">
        <f t="shared" si="14"/>
        <v>!!!</v>
      </c>
      <c r="C106" s="250"/>
      <c r="D106" s="243"/>
      <c r="E106" s="251"/>
      <c r="F106" s="88"/>
      <c r="G106" s="387"/>
      <c r="H106" s="44"/>
      <c r="I106" s="44"/>
      <c r="J106" s="70"/>
      <c r="O106" s="8">
        <f t="shared" si="8"/>
        <v>0</v>
      </c>
      <c r="P106" s="8">
        <f>VLOOKUP(C106,{"29 - Psychiatrie (Erwachsene)",1;"30 - Kinder- und Jugendpsychiatrie",1;"31 - Psychosomatik",1;"00 - Bitte eine Fachabteilung auswählen",0;0,0},2,0)</f>
        <v>0</v>
      </c>
      <c r="Q106" s="8">
        <f t="shared" si="9"/>
        <v>0</v>
      </c>
      <c r="R106" s="8">
        <f t="shared" si="10"/>
        <v>0</v>
      </c>
      <c r="S106" s="8">
        <f t="shared" si="11"/>
        <v>0</v>
      </c>
      <c r="T106" s="8">
        <f t="shared" si="12"/>
        <v>0</v>
      </c>
      <c r="V106" s="8">
        <f>VLOOKUP($C106,{"29 - Psychiatrie (Erwachsene)",1;"30 - Kinder- und Jugendpsychiatrie",1;"31 - Psychosomatik",1;"00 - Bitte eine Fachabteilung auswählen",0;0,0},2,0)</f>
        <v>0</v>
      </c>
      <c r="W106" s="8" t="str">
        <f>IF('Angaben KH-Standort'!$D$12&gt;0,"JBJ","KJA")</f>
        <v>KJA</v>
      </c>
      <c r="X106" s="8" t="str">
        <f>VLOOKUP(C105,{"29 - Psychiatrie (Erwachsene)","Einrichtungen2";"30 - Kinder- und Jugendpsychiatrie","Einrichtungen2";"31 - Psychosomatik","Einrichtungen2";"00 - Bitte eine Einrichtung auswählen","Leer";0,"Leer"},2,0)</f>
        <v>Leer</v>
      </c>
      <c r="Y106" s="37" t="str">
        <f t="shared" si="13"/>
        <v>Leer</v>
      </c>
      <c r="Z106" s="8" t="str">
        <f>VLOOKUP($C106,{"29 - Psychiatrie (Erwachsene)","Psychiatrie";"30 - Kinder- und Jugendpsychiatrie","KJPsychiatrie";"31 - Psychosomatik","Psychosomatik";"00 - Bitte eine Fachabteilung auswählen","Leer";0,"Leer"},2,0)</f>
        <v>Leer</v>
      </c>
    </row>
    <row r="107" spans="2:26" ht="15" customHeight="1" x14ac:dyDescent="0.25">
      <c r="B107" s="76" t="str">
        <f t="shared" si="14"/>
        <v>!!!</v>
      </c>
      <c r="C107" s="250"/>
      <c r="D107" s="243"/>
      <c r="E107" s="251"/>
      <c r="F107" s="88"/>
      <c r="G107" s="387"/>
      <c r="H107" s="44"/>
      <c r="I107" s="44"/>
      <c r="J107" s="70"/>
      <c r="O107" s="8">
        <f t="shared" si="8"/>
        <v>0</v>
      </c>
      <c r="P107" s="8">
        <f>VLOOKUP(C107,{"29 - Psychiatrie (Erwachsene)",1;"30 - Kinder- und Jugendpsychiatrie",1;"31 - Psychosomatik",1;"00 - Bitte eine Fachabteilung auswählen",0;0,0},2,0)</f>
        <v>0</v>
      </c>
      <c r="Q107" s="8">
        <f t="shared" si="9"/>
        <v>0</v>
      </c>
      <c r="R107" s="8">
        <f t="shared" si="10"/>
        <v>0</v>
      </c>
      <c r="S107" s="8">
        <f t="shared" si="11"/>
        <v>0</v>
      </c>
      <c r="T107" s="8">
        <f t="shared" si="12"/>
        <v>0</v>
      </c>
      <c r="V107" s="8">
        <f>VLOOKUP($C107,{"29 - Psychiatrie (Erwachsene)",1;"30 - Kinder- und Jugendpsychiatrie",1;"31 - Psychosomatik",1;"00 - Bitte eine Fachabteilung auswählen",0;0,0},2,0)</f>
        <v>0</v>
      </c>
      <c r="W107" s="8" t="str">
        <f>IF('Angaben KH-Standort'!$D$12&gt;0,"JBJ","KJA")</f>
        <v>KJA</v>
      </c>
      <c r="X107" s="8" t="str">
        <f>VLOOKUP(C106,{"29 - Psychiatrie (Erwachsene)","Einrichtungen2";"30 - Kinder- und Jugendpsychiatrie","Einrichtungen2";"31 - Psychosomatik","Einrichtungen2";"00 - Bitte eine Einrichtung auswählen","Leer";0,"Leer"},2,0)</f>
        <v>Leer</v>
      </c>
      <c r="Y107" s="37" t="str">
        <f t="shared" si="13"/>
        <v>Leer</v>
      </c>
      <c r="Z107" s="8" t="str">
        <f>VLOOKUP($C107,{"29 - Psychiatrie (Erwachsene)","Psychiatrie";"30 - Kinder- und Jugendpsychiatrie","KJPsychiatrie";"31 - Psychosomatik","Psychosomatik";"00 - Bitte eine Fachabteilung auswählen","Leer";0,"Leer"},2,0)</f>
        <v>Leer</v>
      </c>
    </row>
    <row r="108" spans="2:26" ht="15" customHeight="1" x14ac:dyDescent="0.25">
      <c r="B108" s="76" t="str">
        <f t="shared" si="14"/>
        <v>!!!</v>
      </c>
      <c r="C108" s="250"/>
      <c r="D108" s="243"/>
      <c r="E108" s="251"/>
      <c r="F108" s="88"/>
      <c r="G108" s="387"/>
      <c r="H108" s="44"/>
      <c r="I108" s="44"/>
      <c r="J108" s="70"/>
      <c r="O108" s="8">
        <f t="shared" si="8"/>
        <v>0</v>
      </c>
      <c r="P108" s="8">
        <f>VLOOKUP(C108,{"29 - Psychiatrie (Erwachsene)",1;"30 - Kinder- und Jugendpsychiatrie",1;"31 - Psychosomatik",1;"00 - Bitte eine Fachabteilung auswählen",0;0,0},2,0)</f>
        <v>0</v>
      </c>
      <c r="Q108" s="8">
        <f t="shared" si="9"/>
        <v>0</v>
      </c>
      <c r="R108" s="8">
        <f t="shared" si="10"/>
        <v>0</v>
      </c>
      <c r="S108" s="8">
        <f t="shared" si="11"/>
        <v>0</v>
      </c>
      <c r="T108" s="8">
        <f t="shared" si="12"/>
        <v>0</v>
      </c>
      <c r="V108" s="8">
        <f>VLOOKUP($C108,{"29 - Psychiatrie (Erwachsene)",1;"30 - Kinder- und Jugendpsychiatrie",1;"31 - Psychosomatik",1;"00 - Bitte eine Fachabteilung auswählen",0;0,0},2,0)</f>
        <v>0</v>
      </c>
      <c r="W108" s="8" t="str">
        <f>IF('Angaben KH-Standort'!$D$12&gt;0,"JBJ","KJA")</f>
        <v>KJA</v>
      </c>
      <c r="X108" s="8" t="str">
        <f>VLOOKUP(C107,{"29 - Psychiatrie (Erwachsene)","Einrichtungen2";"30 - Kinder- und Jugendpsychiatrie","Einrichtungen2";"31 - Psychosomatik","Einrichtungen2";"00 - Bitte eine Einrichtung auswählen","Leer";0,"Leer"},2,0)</f>
        <v>Leer</v>
      </c>
      <c r="Y108" s="37" t="str">
        <f t="shared" si="13"/>
        <v>Leer</v>
      </c>
      <c r="Z108" s="8" t="str">
        <f>VLOOKUP($C108,{"29 - Psychiatrie (Erwachsene)","Psychiatrie";"30 - Kinder- und Jugendpsychiatrie","KJPsychiatrie";"31 - Psychosomatik","Psychosomatik";"00 - Bitte eine Fachabteilung auswählen","Leer";0,"Leer"},2,0)</f>
        <v>Leer</v>
      </c>
    </row>
    <row r="109" spans="2:26" ht="15" customHeight="1" x14ac:dyDescent="0.25">
      <c r="B109" s="76" t="str">
        <f t="shared" si="14"/>
        <v>!!!</v>
      </c>
      <c r="C109" s="250"/>
      <c r="D109" s="243"/>
      <c r="E109" s="251"/>
      <c r="F109" s="88"/>
      <c r="G109" s="387"/>
      <c r="H109" s="44"/>
      <c r="I109" s="44"/>
      <c r="J109" s="70"/>
      <c r="O109" s="8">
        <f t="shared" si="8"/>
        <v>0</v>
      </c>
      <c r="P109" s="8">
        <f>VLOOKUP(C109,{"29 - Psychiatrie (Erwachsene)",1;"30 - Kinder- und Jugendpsychiatrie",1;"31 - Psychosomatik",1;"00 - Bitte eine Fachabteilung auswählen",0;0,0},2,0)</f>
        <v>0</v>
      </c>
      <c r="Q109" s="8">
        <f t="shared" si="9"/>
        <v>0</v>
      </c>
      <c r="R109" s="8">
        <f t="shared" si="10"/>
        <v>0</v>
      </c>
      <c r="S109" s="8">
        <f t="shared" si="11"/>
        <v>0</v>
      </c>
      <c r="T109" s="8">
        <f t="shared" si="12"/>
        <v>0</v>
      </c>
      <c r="V109" s="8">
        <f>VLOOKUP($C109,{"29 - Psychiatrie (Erwachsene)",1;"30 - Kinder- und Jugendpsychiatrie",1;"31 - Psychosomatik",1;"00 - Bitte eine Fachabteilung auswählen",0;0,0},2,0)</f>
        <v>0</v>
      </c>
      <c r="W109" s="8" t="str">
        <f>IF('Angaben KH-Standort'!$D$12&gt;0,"JBJ","KJA")</f>
        <v>KJA</v>
      </c>
      <c r="X109" s="8" t="str">
        <f>VLOOKUP(C108,{"29 - Psychiatrie (Erwachsene)","Einrichtungen2";"30 - Kinder- und Jugendpsychiatrie","Einrichtungen2";"31 - Psychosomatik","Einrichtungen2";"00 - Bitte eine Einrichtung auswählen","Leer";0,"Leer"},2,0)</f>
        <v>Leer</v>
      </c>
      <c r="Y109" s="37" t="str">
        <f t="shared" si="13"/>
        <v>Leer</v>
      </c>
      <c r="Z109" s="8" t="str">
        <f>VLOOKUP($C109,{"29 - Psychiatrie (Erwachsene)","Psychiatrie";"30 - Kinder- und Jugendpsychiatrie","KJPsychiatrie";"31 - Psychosomatik","Psychosomatik";"00 - Bitte eine Fachabteilung auswählen","Leer";0,"Leer"},2,0)</f>
        <v>Leer</v>
      </c>
    </row>
    <row r="110" spans="2:26" ht="15" customHeight="1" x14ac:dyDescent="0.25">
      <c r="B110" s="76" t="str">
        <f t="shared" si="14"/>
        <v>!!!</v>
      </c>
      <c r="C110" s="250"/>
      <c r="D110" s="243"/>
      <c r="E110" s="251"/>
      <c r="F110" s="88"/>
      <c r="G110" s="387"/>
      <c r="H110" s="44"/>
      <c r="I110" s="44"/>
      <c r="J110" s="70"/>
      <c r="O110" s="8">
        <f t="shared" si="8"/>
        <v>0</v>
      </c>
      <c r="P110" s="8">
        <f>VLOOKUP(C110,{"29 - Psychiatrie (Erwachsene)",1;"30 - Kinder- und Jugendpsychiatrie",1;"31 - Psychosomatik",1;"00 - Bitte eine Fachabteilung auswählen",0;0,0},2,0)</f>
        <v>0</v>
      </c>
      <c r="Q110" s="8">
        <f t="shared" si="9"/>
        <v>0</v>
      </c>
      <c r="R110" s="8">
        <f t="shared" si="10"/>
        <v>0</v>
      </c>
      <c r="S110" s="8">
        <f t="shared" si="11"/>
        <v>0</v>
      </c>
      <c r="T110" s="8">
        <f t="shared" si="12"/>
        <v>0</v>
      </c>
      <c r="V110" s="8">
        <f>VLOOKUP($C110,{"29 - Psychiatrie (Erwachsene)",1;"30 - Kinder- und Jugendpsychiatrie",1;"31 - Psychosomatik",1;"00 - Bitte eine Fachabteilung auswählen",0;0,0},2,0)</f>
        <v>0</v>
      </c>
      <c r="W110" s="8" t="str">
        <f>IF('Angaben KH-Standort'!$D$12&gt;0,"JBJ","KJA")</f>
        <v>KJA</v>
      </c>
      <c r="X110" s="8" t="str">
        <f>VLOOKUP(C109,{"29 - Psychiatrie (Erwachsene)","Einrichtungen2";"30 - Kinder- und Jugendpsychiatrie","Einrichtungen2";"31 - Psychosomatik","Einrichtungen2";"00 - Bitte eine Einrichtung auswählen","Leer";0,"Leer"},2,0)</f>
        <v>Leer</v>
      </c>
      <c r="Y110" s="37" t="str">
        <f t="shared" si="13"/>
        <v>Leer</v>
      </c>
      <c r="Z110" s="8" t="str">
        <f>VLOOKUP($C110,{"29 - Psychiatrie (Erwachsene)","Psychiatrie";"30 - Kinder- und Jugendpsychiatrie","KJPsychiatrie";"31 - Psychosomatik","Psychosomatik";"00 - Bitte eine Fachabteilung auswählen","Leer";0,"Leer"},2,0)</f>
        <v>Leer</v>
      </c>
    </row>
    <row r="111" spans="2:26" ht="15" customHeight="1" x14ac:dyDescent="0.25">
      <c r="B111" s="76" t="str">
        <f t="shared" si="14"/>
        <v>!!!</v>
      </c>
      <c r="C111" s="250"/>
      <c r="D111" s="243"/>
      <c r="E111" s="251"/>
      <c r="F111" s="88"/>
      <c r="G111" s="387"/>
      <c r="H111" s="44"/>
      <c r="I111" s="44"/>
      <c r="J111" s="70"/>
      <c r="O111" s="8">
        <f t="shared" si="8"/>
        <v>0</v>
      </c>
      <c r="P111" s="8">
        <f>VLOOKUP(C111,{"29 - Psychiatrie (Erwachsene)",1;"30 - Kinder- und Jugendpsychiatrie",1;"31 - Psychosomatik",1;"00 - Bitte eine Fachabteilung auswählen",0;0,0},2,0)</f>
        <v>0</v>
      </c>
      <c r="Q111" s="8">
        <f t="shared" si="9"/>
        <v>0</v>
      </c>
      <c r="R111" s="8">
        <f t="shared" si="10"/>
        <v>0</v>
      </c>
      <c r="S111" s="8">
        <f t="shared" si="11"/>
        <v>0</v>
      </c>
      <c r="T111" s="8">
        <f t="shared" si="12"/>
        <v>0</v>
      </c>
      <c r="V111" s="8">
        <f>VLOOKUP($C111,{"29 - Psychiatrie (Erwachsene)",1;"30 - Kinder- und Jugendpsychiatrie",1;"31 - Psychosomatik",1;"00 - Bitte eine Fachabteilung auswählen",0;0,0},2,0)</f>
        <v>0</v>
      </c>
      <c r="W111" s="8" t="str">
        <f>IF('Angaben KH-Standort'!$D$12&gt;0,"JBJ","KJA")</f>
        <v>KJA</v>
      </c>
      <c r="X111" s="8" t="str">
        <f>VLOOKUP(C110,{"29 - Psychiatrie (Erwachsene)","Einrichtungen2";"30 - Kinder- und Jugendpsychiatrie","Einrichtungen2";"31 - Psychosomatik","Einrichtungen2";"00 - Bitte eine Einrichtung auswählen","Leer";0,"Leer"},2,0)</f>
        <v>Leer</v>
      </c>
      <c r="Y111" s="37" t="str">
        <f t="shared" si="13"/>
        <v>Leer</v>
      </c>
      <c r="Z111" s="8" t="str">
        <f>VLOOKUP($C111,{"29 - Psychiatrie (Erwachsene)","Psychiatrie";"30 - Kinder- und Jugendpsychiatrie","KJPsychiatrie";"31 - Psychosomatik","Psychosomatik";"00 - Bitte eine Fachabteilung auswählen","Leer";0,"Leer"},2,0)</f>
        <v>Leer</v>
      </c>
    </row>
    <row r="112" spans="2:26" ht="15" customHeight="1" x14ac:dyDescent="0.25">
      <c r="B112" s="76" t="str">
        <f t="shared" si="14"/>
        <v>!!!</v>
      </c>
      <c r="C112" s="250"/>
      <c r="D112" s="243"/>
      <c r="E112" s="251"/>
      <c r="F112" s="88"/>
      <c r="G112" s="387"/>
      <c r="H112" s="44"/>
      <c r="I112" s="44"/>
      <c r="J112" s="70"/>
      <c r="O112" s="8">
        <f t="shared" si="8"/>
        <v>0</v>
      </c>
      <c r="P112" s="8">
        <f>VLOOKUP(C112,{"29 - Psychiatrie (Erwachsene)",1;"30 - Kinder- und Jugendpsychiatrie",1;"31 - Psychosomatik",1;"00 - Bitte eine Fachabteilung auswählen",0;0,0},2,0)</f>
        <v>0</v>
      </c>
      <c r="Q112" s="8">
        <f t="shared" si="9"/>
        <v>0</v>
      </c>
      <c r="R112" s="8">
        <f t="shared" si="10"/>
        <v>0</v>
      </c>
      <c r="S112" s="8">
        <f t="shared" si="11"/>
        <v>0</v>
      </c>
      <c r="T112" s="8">
        <f t="shared" si="12"/>
        <v>0</v>
      </c>
      <c r="V112" s="8">
        <f>VLOOKUP($C112,{"29 - Psychiatrie (Erwachsene)",1;"30 - Kinder- und Jugendpsychiatrie",1;"31 - Psychosomatik",1;"00 - Bitte eine Fachabteilung auswählen",0;0,0},2,0)</f>
        <v>0</v>
      </c>
      <c r="W112" s="8" t="str">
        <f>IF('Angaben KH-Standort'!$D$12&gt;0,"JBJ","KJA")</f>
        <v>KJA</v>
      </c>
      <c r="X112" s="8" t="str">
        <f>VLOOKUP(C111,{"29 - Psychiatrie (Erwachsene)","Einrichtungen2";"30 - Kinder- und Jugendpsychiatrie","Einrichtungen2";"31 - Psychosomatik","Einrichtungen2";"00 - Bitte eine Einrichtung auswählen","Leer";0,"Leer"},2,0)</f>
        <v>Leer</v>
      </c>
      <c r="Y112" s="37" t="str">
        <f t="shared" si="13"/>
        <v>Leer</v>
      </c>
      <c r="Z112" s="8" t="str">
        <f>VLOOKUP($C112,{"29 - Psychiatrie (Erwachsene)","Psychiatrie";"30 - Kinder- und Jugendpsychiatrie","KJPsychiatrie";"31 - Psychosomatik","Psychosomatik";"00 - Bitte eine Fachabteilung auswählen","Leer";0,"Leer"},2,0)</f>
        <v>Leer</v>
      </c>
    </row>
    <row r="113" spans="2:26" ht="15" customHeight="1" x14ac:dyDescent="0.25">
      <c r="B113" s="76" t="str">
        <f t="shared" si="14"/>
        <v>!!!</v>
      </c>
      <c r="C113" s="250"/>
      <c r="D113" s="243"/>
      <c r="E113" s="251"/>
      <c r="F113" s="88"/>
      <c r="G113" s="387"/>
      <c r="H113" s="44"/>
      <c r="I113" s="44"/>
      <c r="J113" s="70"/>
      <c r="O113" s="8">
        <f t="shared" si="8"/>
        <v>0</v>
      </c>
      <c r="P113" s="8">
        <f>VLOOKUP(C113,{"29 - Psychiatrie (Erwachsene)",1;"30 - Kinder- und Jugendpsychiatrie",1;"31 - Psychosomatik",1;"00 - Bitte eine Fachabteilung auswählen",0;0,0},2,0)</f>
        <v>0</v>
      </c>
      <c r="Q113" s="8">
        <f t="shared" si="9"/>
        <v>0</v>
      </c>
      <c r="R113" s="8">
        <f t="shared" si="10"/>
        <v>0</v>
      </c>
      <c r="S113" s="8">
        <f t="shared" si="11"/>
        <v>0</v>
      </c>
      <c r="T113" s="8">
        <f t="shared" si="12"/>
        <v>0</v>
      </c>
      <c r="V113" s="8">
        <f>VLOOKUP($C113,{"29 - Psychiatrie (Erwachsene)",1;"30 - Kinder- und Jugendpsychiatrie",1;"31 - Psychosomatik",1;"00 - Bitte eine Fachabteilung auswählen",0;0,0},2,0)</f>
        <v>0</v>
      </c>
      <c r="W113" s="8" t="str">
        <f>IF('Angaben KH-Standort'!$D$12&gt;0,"JBJ","KJA")</f>
        <v>KJA</v>
      </c>
      <c r="X113" s="8" t="str">
        <f>VLOOKUP(C112,{"29 - Psychiatrie (Erwachsene)","Einrichtungen2";"30 - Kinder- und Jugendpsychiatrie","Einrichtungen2";"31 - Psychosomatik","Einrichtungen2";"00 - Bitte eine Einrichtung auswählen","Leer";0,"Leer"},2,0)</f>
        <v>Leer</v>
      </c>
      <c r="Y113" s="37" t="str">
        <f t="shared" si="13"/>
        <v>Leer</v>
      </c>
      <c r="Z113" s="8" t="str">
        <f>VLOOKUP($C113,{"29 - Psychiatrie (Erwachsene)","Psychiatrie";"30 - Kinder- und Jugendpsychiatrie","KJPsychiatrie";"31 - Psychosomatik","Psychosomatik";"00 - Bitte eine Fachabteilung auswählen","Leer";0,"Leer"},2,0)</f>
        <v>Leer</v>
      </c>
    </row>
    <row r="114" spans="2:26" ht="15" customHeight="1" x14ac:dyDescent="0.25">
      <c r="B114" s="76" t="str">
        <f t="shared" si="14"/>
        <v>!!!</v>
      </c>
      <c r="C114" s="250"/>
      <c r="D114" s="243"/>
      <c r="E114" s="251"/>
      <c r="F114" s="88"/>
      <c r="G114" s="387"/>
      <c r="H114" s="44"/>
      <c r="I114" s="44"/>
      <c r="J114" s="70"/>
      <c r="O114" s="8">
        <f t="shared" si="8"/>
        <v>0</v>
      </c>
      <c r="P114" s="8">
        <f>VLOOKUP(C114,{"29 - Psychiatrie (Erwachsene)",1;"30 - Kinder- und Jugendpsychiatrie",1;"31 - Psychosomatik",1;"00 - Bitte eine Fachabteilung auswählen",0;0,0},2,0)</f>
        <v>0</v>
      </c>
      <c r="Q114" s="8">
        <f t="shared" si="9"/>
        <v>0</v>
      </c>
      <c r="R114" s="8">
        <f t="shared" si="10"/>
        <v>0</v>
      </c>
      <c r="S114" s="8">
        <f t="shared" si="11"/>
        <v>0</v>
      </c>
      <c r="T114" s="8">
        <f t="shared" si="12"/>
        <v>0</v>
      </c>
      <c r="V114" s="8">
        <f>VLOOKUP($C114,{"29 - Psychiatrie (Erwachsene)",1;"30 - Kinder- und Jugendpsychiatrie",1;"31 - Psychosomatik",1;"00 - Bitte eine Fachabteilung auswählen",0;0,0},2,0)</f>
        <v>0</v>
      </c>
      <c r="W114" s="8" t="str">
        <f>IF('Angaben KH-Standort'!$D$12&gt;0,"JBJ","KJA")</f>
        <v>KJA</v>
      </c>
      <c r="X114" s="8" t="str">
        <f>VLOOKUP(C113,{"29 - Psychiatrie (Erwachsene)","Einrichtungen2";"30 - Kinder- und Jugendpsychiatrie","Einrichtungen2";"31 - Psychosomatik","Einrichtungen2";"00 - Bitte eine Einrichtung auswählen","Leer";0,"Leer"},2,0)</f>
        <v>Leer</v>
      </c>
      <c r="Y114" s="37" t="str">
        <f t="shared" si="13"/>
        <v>Leer</v>
      </c>
      <c r="Z114" s="8" t="str">
        <f>VLOOKUP($C114,{"29 - Psychiatrie (Erwachsene)","Psychiatrie";"30 - Kinder- und Jugendpsychiatrie","KJPsychiatrie";"31 - Psychosomatik","Psychosomatik";"00 - Bitte eine Fachabteilung auswählen","Leer";0,"Leer"},2,0)</f>
        <v>Leer</v>
      </c>
    </row>
    <row r="115" spans="2:26" ht="15" customHeight="1" x14ac:dyDescent="0.25">
      <c r="B115" s="76" t="str">
        <f t="shared" si="14"/>
        <v>!!!</v>
      </c>
      <c r="C115" s="250"/>
      <c r="D115" s="243"/>
      <c r="E115" s="251"/>
      <c r="F115" s="88"/>
      <c r="G115" s="387"/>
      <c r="H115" s="44"/>
      <c r="I115" s="44"/>
      <c r="J115" s="70"/>
      <c r="O115" s="8">
        <f t="shared" si="8"/>
        <v>0</v>
      </c>
      <c r="P115" s="8">
        <f>VLOOKUP(C115,{"29 - Psychiatrie (Erwachsene)",1;"30 - Kinder- und Jugendpsychiatrie",1;"31 - Psychosomatik",1;"00 - Bitte eine Fachabteilung auswählen",0;0,0},2,0)</f>
        <v>0</v>
      </c>
      <c r="Q115" s="8">
        <f t="shared" si="9"/>
        <v>0</v>
      </c>
      <c r="R115" s="8">
        <f t="shared" si="10"/>
        <v>0</v>
      </c>
      <c r="S115" s="8">
        <f t="shared" si="11"/>
        <v>0</v>
      </c>
      <c r="T115" s="8">
        <f t="shared" si="12"/>
        <v>0</v>
      </c>
      <c r="V115" s="8">
        <f>VLOOKUP($C115,{"29 - Psychiatrie (Erwachsene)",1;"30 - Kinder- und Jugendpsychiatrie",1;"31 - Psychosomatik",1;"00 - Bitte eine Fachabteilung auswählen",0;0,0},2,0)</f>
        <v>0</v>
      </c>
      <c r="W115" s="8" t="str">
        <f>IF('Angaben KH-Standort'!$D$12&gt;0,"JBJ","KJA")</f>
        <v>KJA</v>
      </c>
      <c r="X115" s="8" t="str">
        <f>VLOOKUP(C114,{"29 - Psychiatrie (Erwachsene)","Einrichtungen2";"30 - Kinder- und Jugendpsychiatrie","Einrichtungen2";"31 - Psychosomatik","Einrichtungen2";"00 - Bitte eine Einrichtung auswählen","Leer";0,"Leer"},2,0)</f>
        <v>Leer</v>
      </c>
      <c r="Y115" s="37" t="str">
        <f t="shared" si="13"/>
        <v>Leer</v>
      </c>
      <c r="Z115" s="8" t="str">
        <f>VLOOKUP($C115,{"29 - Psychiatrie (Erwachsene)","Psychiatrie";"30 - Kinder- und Jugendpsychiatrie","KJPsychiatrie";"31 - Psychosomatik","Psychosomatik";"00 - Bitte eine Fachabteilung auswählen","Leer";0,"Leer"},2,0)</f>
        <v>Leer</v>
      </c>
    </row>
    <row r="116" spans="2:26" ht="15" customHeight="1" x14ac:dyDescent="0.25">
      <c r="B116" s="76" t="str">
        <f t="shared" si="14"/>
        <v>!!!</v>
      </c>
      <c r="C116" s="250"/>
      <c r="D116" s="243"/>
      <c r="E116" s="251"/>
      <c r="F116" s="88"/>
      <c r="G116" s="387"/>
      <c r="H116" s="44"/>
      <c r="I116" s="44"/>
      <c r="J116" s="70"/>
      <c r="O116" s="8">
        <f t="shared" si="8"/>
        <v>0</v>
      </c>
      <c r="P116" s="8">
        <f>VLOOKUP(C116,{"29 - Psychiatrie (Erwachsene)",1;"30 - Kinder- und Jugendpsychiatrie",1;"31 - Psychosomatik",1;"00 - Bitte eine Fachabteilung auswählen",0;0,0},2,0)</f>
        <v>0</v>
      </c>
      <c r="Q116" s="8">
        <f t="shared" si="9"/>
        <v>0</v>
      </c>
      <c r="R116" s="8">
        <f t="shared" si="10"/>
        <v>0</v>
      </c>
      <c r="S116" s="8">
        <f t="shared" si="11"/>
        <v>0</v>
      </c>
      <c r="T116" s="8">
        <f t="shared" si="12"/>
        <v>0</v>
      </c>
      <c r="V116" s="8">
        <f>VLOOKUP($C116,{"29 - Psychiatrie (Erwachsene)",1;"30 - Kinder- und Jugendpsychiatrie",1;"31 - Psychosomatik",1;"00 - Bitte eine Fachabteilung auswählen",0;0,0},2,0)</f>
        <v>0</v>
      </c>
      <c r="W116" s="8" t="str">
        <f>IF('Angaben KH-Standort'!$D$12&gt;0,"JBJ","KJA")</f>
        <v>KJA</v>
      </c>
      <c r="X116" s="8" t="str">
        <f>VLOOKUP(C115,{"29 - Psychiatrie (Erwachsene)","Einrichtungen2";"30 - Kinder- und Jugendpsychiatrie","Einrichtungen2";"31 - Psychosomatik","Einrichtungen2";"00 - Bitte eine Einrichtung auswählen","Leer";0,"Leer"},2,0)</f>
        <v>Leer</v>
      </c>
      <c r="Y116" s="37" t="str">
        <f t="shared" si="13"/>
        <v>Leer</v>
      </c>
      <c r="Z116" s="8" t="str">
        <f>VLOOKUP($C116,{"29 - Psychiatrie (Erwachsene)","Psychiatrie";"30 - Kinder- und Jugendpsychiatrie","KJPsychiatrie";"31 - Psychosomatik","Psychosomatik";"00 - Bitte eine Fachabteilung auswählen","Leer";0,"Leer"},2,0)</f>
        <v>Leer</v>
      </c>
    </row>
    <row r="117" spans="2:26" ht="15" customHeight="1" x14ac:dyDescent="0.25">
      <c r="B117" s="76" t="str">
        <f t="shared" si="14"/>
        <v>!!!</v>
      </c>
      <c r="C117" s="250"/>
      <c r="D117" s="243"/>
      <c r="E117" s="251"/>
      <c r="F117" s="88"/>
      <c r="G117" s="387"/>
      <c r="H117" s="44"/>
      <c r="I117" s="44"/>
      <c r="J117" s="70"/>
      <c r="O117" s="8">
        <f t="shared" si="8"/>
        <v>0</v>
      </c>
      <c r="P117" s="8">
        <f>VLOOKUP(C117,{"29 - Psychiatrie (Erwachsene)",1;"30 - Kinder- und Jugendpsychiatrie",1;"31 - Psychosomatik",1;"00 - Bitte eine Fachabteilung auswählen",0;0,0},2,0)</f>
        <v>0</v>
      </c>
      <c r="Q117" s="8">
        <f t="shared" si="9"/>
        <v>0</v>
      </c>
      <c r="R117" s="8">
        <f t="shared" si="10"/>
        <v>0</v>
      </c>
      <c r="S117" s="8">
        <f t="shared" si="11"/>
        <v>0</v>
      </c>
      <c r="T117" s="8">
        <f t="shared" si="12"/>
        <v>0</v>
      </c>
      <c r="V117" s="8">
        <f>VLOOKUP($C117,{"29 - Psychiatrie (Erwachsene)",1;"30 - Kinder- und Jugendpsychiatrie",1;"31 - Psychosomatik",1;"00 - Bitte eine Fachabteilung auswählen",0;0,0},2,0)</f>
        <v>0</v>
      </c>
      <c r="W117" s="8" t="str">
        <f>IF('Angaben KH-Standort'!$D$12&gt;0,"JBJ","KJA")</f>
        <v>KJA</v>
      </c>
      <c r="X117" s="8" t="str">
        <f>VLOOKUP(C116,{"29 - Psychiatrie (Erwachsene)","Einrichtungen2";"30 - Kinder- und Jugendpsychiatrie","Einrichtungen2";"31 - Psychosomatik","Einrichtungen2";"00 - Bitte eine Einrichtung auswählen","Leer";0,"Leer"},2,0)</f>
        <v>Leer</v>
      </c>
      <c r="Y117" s="37" t="str">
        <f t="shared" si="13"/>
        <v>Leer</v>
      </c>
      <c r="Z117" s="8" t="str">
        <f>VLOOKUP($C117,{"29 - Psychiatrie (Erwachsene)","Psychiatrie";"30 - Kinder- und Jugendpsychiatrie","KJPsychiatrie";"31 - Psychosomatik","Psychosomatik";"00 - Bitte eine Fachabteilung auswählen","Leer";0,"Leer"},2,0)</f>
        <v>Leer</v>
      </c>
    </row>
    <row r="118" spans="2:26" ht="15" customHeight="1" x14ac:dyDescent="0.25">
      <c r="B118" s="76" t="str">
        <f t="shared" si="14"/>
        <v>!!!</v>
      </c>
      <c r="C118" s="250"/>
      <c r="D118" s="243"/>
      <c r="E118" s="251"/>
      <c r="F118" s="88"/>
      <c r="G118" s="387"/>
      <c r="H118" s="44"/>
      <c r="I118" s="44"/>
      <c r="J118" s="70"/>
      <c r="O118" s="8">
        <f t="shared" si="8"/>
        <v>0</v>
      </c>
      <c r="P118" s="8">
        <f>VLOOKUP(C118,{"29 - Psychiatrie (Erwachsene)",1;"30 - Kinder- und Jugendpsychiatrie",1;"31 - Psychosomatik",1;"00 - Bitte eine Fachabteilung auswählen",0;0,0},2,0)</f>
        <v>0</v>
      </c>
      <c r="Q118" s="8">
        <f t="shared" si="9"/>
        <v>0</v>
      </c>
      <c r="R118" s="8">
        <f t="shared" si="10"/>
        <v>0</v>
      </c>
      <c r="S118" s="8">
        <f t="shared" si="11"/>
        <v>0</v>
      </c>
      <c r="T118" s="8">
        <f t="shared" si="12"/>
        <v>0</v>
      </c>
      <c r="V118" s="8">
        <f>VLOOKUP($C118,{"29 - Psychiatrie (Erwachsene)",1;"30 - Kinder- und Jugendpsychiatrie",1;"31 - Psychosomatik",1;"00 - Bitte eine Fachabteilung auswählen",0;0,0},2,0)</f>
        <v>0</v>
      </c>
      <c r="W118" s="8" t="str">
        <f>IF('Angaben KH-Standort'!$D$12&gt;0,"JBJ","KJA")</f>
        <v>KJA</v>
      </c>
      <c r="X118" s="8" t="str">
        <f>VLOOKUP(C117,{"29 - Psychiatrie (Erwachsene)","Einrichtungen2";"30 - Kinder- und Jugendpsychiatrie","Einrichtungen2";"31 - Psychosomatik","Einrichtungen2";"00 - Bitte eine Einrichtung auswählen","Leer";0,"Leer"},2,0)</f>
        <v>Leer</v>
      </c>
      <c r="Y118" s="37" t="str">
        <f t="shared" si="13"/>
        <v>Leer</v>
      </c>
      <c r="Z118" s="8" t="str">
        <f>VLOOKUP($C118,{"29 - Psychiatrie (Erwachsene)","Psychiatrie";"30 - Kinder- und Jugendpsychiatrie","KJPsychiatrie";"31 - Psychosomatik","Psychosomatik";"00 - Bitte eine Fachabteilung auswählen","Leer";0,"Leer"},2,0)</f>
        <v>Leer</v>
      </c>
    </row>
    <row r="119" spans="2:26" ht="15" customHeight="1" x14ac:dyDescent="0.25">
      <c r="B119" s="76" t="str">
        <f t="shared" si="14"/>
        <v>!!!</v>
      </c>
      <c r="C119" s="250"/>
      <c r="D119" s="243"/>
      <c r="E119" s="251"/>
      <c r="F119" s="88"/>
      <c r="G119" s="387"/>
      <c r="H119" s="44"/>
      <c r="I119" s="44"/>
      <c r="J119" s="70"/>
      <c r="O119" s="8">
        <f t="shared" si="8"/>
        <v>0</v>
      </c>
      <c r="P119" s="8">
        <f>VLOOKUP(C119,{"29 - Psychiatrie (Erwachsene)",1;"30 - Kinder- und Jugendpsychiatrie",1;"31 - Psychosomatik",1;"00 - Bitte eine Fachabteilung auswählen",0;0,0},2,0)</f>
        <v>0</v>
      </c>
      <c r="Q119" s="8">
        <f t="shared" si="9"/>
        <v>0</v>
      </c>
      <c r="R119" s="8">
        <f t="shared" si="10"/>
        <v>0</v>
      </c>
      <c r="S119" s="8">
        <f t="shared" si="11"/>
        <v>0</v>
      </c>
      <c r="T119" s="8">
        <f t="shared" si="12"/>
        <v>0</v>
      </c>
      <c r="V119" s="8">
        <f>VLOOKUP($C119,{"29 - Psychiatrie (Erwachsene)",1;"30 - Kinder- und Jugendpsychiatrie",1;"31 - Psychosomatik",1;"00 - Bitte eine Fachabteilung auswählen",0;0,0},2,0)</f>
        <v>0</v>
      </c>
      <c r="W119" s="8" t="str">
        <f>IF('Angaben KH-Standort'!$D$12&gt;0,"JBJ","KJA")</f>
        <v>KJA</v>
      </c>
      <c r="X119" s="8" t="str">
        <f>VLOOKUP(C118,{"29 - Psychiatrie (Erwachsene)","Einrichtungen2";"30 - Kinder- und Jugendpsychiatrie","Einrichtungen2";"31 - Psychosomatik","Einrichtungen2";"00 - Bitte eine Einrichtung auswählen","Leer";0,"Leer"},2,0)</f>
        <v>Leer</v>
      </c>
      <c r="Y119" s="37" t="str">
        <f t="shared" si="13"/>
        <v>Leer</v>
      </c>
      <c r="Z119" s="8" t="str">
        <f>VLOOKUP($C119,{"29 - Psychiatrie (Erwachsene)","Psychiatrie";"30 - Kinder- und Jugendpsychiatrie","KJPsychiatrie";"31 - Psychosomatik","Psychosomatik";"00 - Bitte eine Fachabteilung auswählen","Leer";0,"Leer"},2,0)</f>
        <v>Leer</v>
      </c>
    </row>
    <row r="120" spans="2:26" ht="15" customHeight="1" x14ac:dyDescent="0.25">
      <c r="B120" s="76" t="str">
        <f t="shared" si="14"/>
        <v>!!!</v>
      </c>
      <c r="C120" s="250"/>
      <c r="D120" s="243"/>
      <c r="E120" s="251"/>
      <c r="F120" s="88"/>
      <c r="G120" s="387"/>
      <c r="H120" s="44"/>
      <c r="I120" s="44"/>
      <c r="J120" s="70"/>
      <c r="O120" s="8">
        <f t="shared" si="8"/>
        <v>0</v>
      </c>
      <c r="P120" s="8">
        <f>VLOOKUP(C120,{"29 - Psychiatrie (Erwachsene)",1;"30 - Kinder- und Jugendpsychiatrie",1;"31 - Psychosomatik",1;"00 - Bitte eine Fachabteilung auswählen",0;0,0},2,0)</f>
        <v>0</v>
      </c>
      <c r="Q120" s="8">
        <f t="shared" si="9"/>
        <v>0</v>
      </c>
      <c r="R120" s="8">
        <f t="shared" si="10"/>
        <v>0</v>
      </c>
      <c r="S120" s="8">
        <f t="shared" si="11"/>
        <v>0</v>
      </c>
      <c r="T120" s="8">
        <f t="shared" si="12"/>
        <v>0</v>
      </c>
      <c r="V120" s="8">
        <f>VLOOKUP($C120,{"29 - Psychiatrie (Erwachsene)",1;"30 - Kinder- und Jugendpsychiatrie",1;"31 - Psychosomatik",1;"00 - Bitte eine Fachabteilung auswählen",0;0,0},2,0)</f>
        <v>0</v>
      </c>
      <c r="W120" s="8" t="str">
        <f>IF('Angaben KH-Standort'!$D$12&gt;0,"JBJ","KJA")</f>
        <v>KJA</v>
      </c>
      <c r="X120" s="8" t="str">
        <f>VLOOKUP(C119,{"29 - Psychiatrie (Erwachsene)","Einrichtungen2";"30 - Kinder- und Jugendpsychiatrie","Einrichtungen2";"31 - Psychosomatik","Einrichtungen2";"00 - Bitte eine Einrichtung auswählen","Leer";0,"Leer"},2,0)</f>
        <v>Leer</v>
      </c>
      <c r="Y120" s="37" t="str">
        <f t="shared" si="13"/>
        <v>Leer</v>
      </c>
      <c r="Z120" s="8" t="str">
        <f>VLOOKUP($C120,{"29 - Psychiatrie (Erwachsene)","Psychiatrie";"30 - Kinder- und Jugendpsychiatrie","KJPsychiatrie";"31 - Psychosomatik","Psychosomatik";"00 - Bitte eine Fachabteilung auswählen","Leer";0,"Leer"},2,0)</f>
        <v>Leer</v>
      </c>
    </row>
    <row r="121" spans="2:26" ht="15" customHeight="1" x14ac:dyDescent="0.25">
      <c r="B121" s="76" t="str">
        <f t="shared" si="14"/>
        <v>!!!</v>
      </c>
      <c r="C121" s="250"/>
      <c r="D121" s="243"/>
      <c r="E121" s="251"/>
      <c r="F121" s="88"/>
      <c r="G121" s="387"/>
      <c r="H121" s="44"/>
      <c r="I121" s="44"/>
      <c r="J121" s="70"/>
      <c r="O121" s="8">
        <f t="shared" si="8"/>
        <v>0</v>
      </c>
      <c r="P121" s="8">
        <f>VLOOKUP(C121,{"29 - Psychiatrie (Erwachsene)",1;"30 - Kinder- und Jugendpsychiatrie",1;"31 - Psychosomatik",1;"00 - Bitte eine Fachabteilung auswählen",0;0,0},2,0)</f>
        <v>0</v>
      </c>
      <c r="Q121" s="8">
        <f t="shared" si="9"/>
        <v>0</v>
      </c>
      <c r="R121" s="8">
        <f t="shared" si="10"/>
        <v>0</v>
      </c>
      <c r="S121" s="8">
        <f t="shared" si="11"/>
        <v>0</v>
      </c>
      <c r="T121" s="8">
        <f t="shared" si="12"/>
        <v>0</v>
      </c>
      <c r="V121" s="8">
        <f>VLOOKUP($C121,{"29 - Psychiatrie (Erwachsene)",1;"30 - Kinder- und Jugendpsychiatrie",1;"31 - Psychosomatik",1;"00 - Bitte eine Fachabteilung auswählen",0;0,0},2,0)</f>
        <v>0</v>
      </c>
      <c r="W121" s="8" t="str">
        <f>IF('Angaben KH-Standort'!$D$12&gt;0,"JBJ","KJA")</f>
        <v>KJA</v>
      </c>
      <c r="X121" s="8" t="str">
        <f>VLOOKUP(C120,{"29 - Psychiatrie (Erwachsene)","Einrichtungen2";"30 - Kinder- und Jugendpsychiatrie","Einrichtungen2";"31 - Psychosomatik","Einrichtungen2";"00 - Bitte eine Einrichtung auswählen","Leer";0,"Leer"},2,0)</f>
        <v>Leer</v>
      </c>
      <c r="Y121" s="37" t="str">
        <f t="shared" si="13"/>
        <v>Leer</v>
      </c>
      <c r="Z121" s="8" t="str">
        <f>VLOOKUP($C121,{"29 - Psychiatrie (Erwachsene)","Psychiatrie";"30 - Kinder- und Jugendpsychiatrie","KJPsychiatrie";"31 - Psychosomatik","Psychosomatik";"00 - Bitte eine Fachabteilung auswählen","Leer";0,"Leer"},2,0)</f>
        <v>Leer</v>
      </c>
    </row>
    <row r="122" spans="2:26" ht="15" customHeight="1" x14ac:dyDescent="0.25">
      <c r="B122" s="76" t="str">
        <f t="shared" si="14"/>
        <v>!!!</v>
      </c>
      <c r="C122" s="250"/>
      <c r="D122" s="243"/>
      <c r="E122" s="251"/>
      <c r="F122" s="88"/>
      <c r="G122" s="387"/>
      <c r="H122" s="44"/>
      <c r="I122" s="44"/>
      <c r="J122" s="70"/>
      <c r="O122" s="8">
        <f t="shared" si="8"/>
        <v>0</v>
      </c>
      <c r="P122" s="8">
        <f>VLOOKUP(C122,{"29 - Psychiatrie (Erwachsene)",1;"30 - Kinder- und Jugendpsychiatrie",1;"31 - Psychosomatik",1;"00 - Bitte eine Fachabteilung auswählen",0;0,0},2,0)</f>
        <v>0</v>
      </c>
      <c r="Q122" s="8">
        <f t="shared" si="9"/>
        <v>0</v>
      </c>
      <c r="R122" s="8">
        <f t="shared" si="10"/>
        <v>0</v>
      </c>
      <c r="S122" s="8">
        <f t="shared" si="11"/>
        <v>0</v>
      </c>
      <c r="T122" s="8">
        <f t="shared" si="12"/>
        <v>0</v>
      </c>
      <c r="V122" s="8">
        <f>VLOOKUP($C122,{"29 - Psychiatrie (Erwachsene)",1;"30 - Kinder- und Jugendpsychiatrie",1;"31 - Psychosomatik",1;"00 - Bitte eine Fachabteilung auswählen",0;0,0},2,0)</f>
        <v>0</v>
      </c>
      <c r="W122" s="8" t="str">
        <f>IF('Angaben KH-Standort'!$D$12&gt;0,"JBJ","KJA")</f>
        <v>KJA</v>
      </c>
      <c r="X122" s="8" t="str">
        <f>VLOOKUP(C121,{"29 - Psychiatrie (Erwachsene)","Einrichtungen2";"30 - Kinder- und Jugendpsychiatrie","Einrichtungen2";"31 - Psychosomatik","Einrichtungen2";"00 - Bitte eine Einrichtung auswählen","Leer";0,"Leer"},2,0)</f>
        <v>Leer</v>
      </c>
      <c r="Y122" s="37" t="str">
        <f t="shared" si="13"/>
        <v>Leer</v>
      </c>
      <c r="Z122" s="8" t="str">
        <f>VLOOKUP($C122,{"29 - Psychiatrie (Erwachsene)","Psychiatrie";"30 - Kinder- und Jugendpsychiatrie","KJPsychiatrie";"31 - Psychosomatik","Psychosomatik";"00 - Bitte eine Fachabteilung auswählen","Leer";0,"Leer"},2,0)</f>
        <v>Leer</v>
      </c>
    </row>
    <row r="123" spans="2:26" ht="15" customHeight="1" x14ac:dyDescent="0.25">
      <c r="B123" s="76" t="str">
        <f t="shared" si="14"/>
        <v>!!!</v>
      </c>
      <c r="C123" s="250"/>
      <c r="D123" s="243"/>
      <c r="E123" s="251"/>
      <c r="F123" s="88"/>
      <c r="G123" s="387"/>
      <c r="H123" s="44"/>
      <c r="I123" s="44"/>
      <c r="J123" s="70"/>
      <c r="O123" s="8">
        <f t="shared" si="8"/>
        <v>0</v>
      </c>
      <c r="P123" s="8">
        <f>VLOOKUP(C123,{"29 - Psychiatrie (Erwachsene)",1;"30 - Kinder- und Jugendpsychiatrie",1;"31 - Psychosomatik",1;"00 - Bitte eine Fachabteilung auswählen",0;0,0},2,0)</f>
        <v>0</v>
      </c>
      <c r="Q123" s="8">
        <f t="shared" si="9"/>
        <v>0</v>
      </c>
      <c r="R123" s="8">
        <f t="shared" si="10"/>
        <v>0</v>
      </c>
      <c r="S123" s="8">
        <f t="shared" si="11"/>
        <v>0</v>
      </c>
      <c r="T123" s="8">
        <f t="shared" si="12"/>
        <v>0</v>
      </c>
      <c r="V123" s="8">
        <f>VLOOKUP($C123,{"29 - Psychiatrie (Erwachsene)",1;"30 - Kinder- und Jugendpsychiatrie",1;"31 - Psychosomatik",1;"00 - Bitte eine Fachabteilung auswählen",0;0,0},2,0)</f>
        <v>0</v>
      </c>
      <c r="W123" s="8" t="str">
        <f>IF('Angaben KH-Standort'!$D$12&gt;0,"JBJ","KJA")</f>
        <v>KJA</v>
      </c>
      <c r="X123" s="8" t="str">
        <f>VLOOKUP(C122,{"29 - Psychiatrie (Erwachsene)","Einrichtungen2";"30 - Kinder- und Jugendpsychiatrie","Einrichtungen2";"31 - Psychosomatik","Einrichtungen2";"00 - Bitte eine Einrichtung auswählen","Leer";0,"Leer"},2,0)</f>
        <v>Leer</v>
      </c>
      <c r="Y123" s="37" t="str">
        <f t="shared" si="13"/>
        <v>Leer</v>
      </c>
      <c r="Z123" s="8" t="str">
        <f>VLOOKUP($C123,{"29 - Psychiatrie (Erwachsene)","Psychiatrie";"30 - Kinder- und Jugendpsychiatrie","KJPsychiatrie";"31 - Psychosomatik","Psychosomatik";"00 - Bitte eine Fachabteilung auswählen","Leer";0,"Leer"},2,0)</f>
        <v>Leer</v>
      </c>
    </row>
    <row r="124" spans="2:26" ht="15" customHeight="1" x14ac:dyDescent="0.25">
      <c r="B124" s="76" t="str">
        <f t="shared" si="14"/>
        <v>!!!</v>
      </c>
      <c r="C124" s="250"/>
      <c r="D124" s="243"/>
      <c r="E124" s="251"/>
      <c r="F124" s="88"/>
      <c r="G124" s="387"/>
      <c r="H124" s="44"/>
      <c r="I124" s="44"/>
      <c r="J124" s="70"/>
      <c r="O124" s="8">
        <f t="shared" si="8"/>
        <v>0</v>
      </c>
      <c r="P124" s="8">
        <f>VLOOKUP(C124,{"29 - Psychiatrie (Erwachsene)",1;"30 - Kinder- und Jugendpsychiatrie",1;"31 - Psychosomatik",1;"00 - Bitte eine Fachabteilung auswählen",0;0,0},2,0)</f>
        <v>0</v>
      </c>
      <c r="Q124" s="8">
        <f t="shared" si="9"/>
        <v>0</v>
      </c>
      <c r="R124" s="8">
        <f t="shared" si="10"/>
        <v>0</v>
      </c>
      <c r="S124" s="8">
        <f t="shared" si="11"/>
        <v>0</v>
      </c>
      <c r="T124" s="8">
        <f t="shared" si="12"/>
        <v>0</v>
      </c>
      <c r="V124" s="8">
        <f>VLOOKUP($C124,{"29 - Psychiatrie (Erwachsene)",1;"30 - Kinder- und Jugendpsychiatrie",1;"31 - Psychosomatik",1;"00 - Bitte eine Fachabteilung auswählen",0;0,0},2,0)</f>
        <v>0</v>
      </c>
      <c r="W124" s="8" t="str">
        <f>IF('Angaben KH-Standort'!$D$12&gt;0,"JBJ","KJA")</f>
        <v>KJA</v>
      </c>
      <c r="X124" s="8" t="str">
        <f>VLOOKUP(C123,{"29 - Psychiatrie (Erwachsene)","Einrichtungen2";"30 - Kinder- und Jugendpsychiatrie","Einrichtungen2";"31 - Psychosomatik","Einrichtungen2";"00 - Bitte eine Einrichtung auswählen","Leer";0,"Leer"},2,0)</f>
        <v>Leer</v>
      </c>
      <c r="Y124" s="37" t="str">
        <f t="shared" si="13"/>
        <v>Leer</v>
      </c>
      <c r="Z124" s="8" t="str">
        <f>VLOOKUP($C124,{"29 - Psychiatrie (Erwachsene)","Psychiatrie";"30 - Kinder- und Jugendpsychiatrie","KJPsychiatrie";"31 - Psychosomatik","Psychosomatik";"00 - Bitte eine Fachabteilung auswählen","Leer";0,"Leer"},2,0)</f>
        <v>Leer</v>
      </c>
    </row>
    <row r="125" spans="2:26" ht="15" customHeight="1" x14ac:dyDescent="0.25">
      <c r="B125" s="76" t="str">
        <f t="shared" si="14"/>
        <v>!!!</v>
      </c>
      <c r="C125" s="250"/>
      <c r="D125" s="243"/>
      <c r="E125" s="251"/>
      <c r="F125" s="88"/>
      <c r="G125" s="387"/>
      <c r="H125" s="44"/>
      <c r="I125" s="44"/>
      <c r="J125" s="70"/>
      <c r="O125" s="8">
        <f t="shared" si="8"/>
        <v>0</v>
      </c>
      <c r="P125" s="8">
        <f>VLOOKUP(C125,{"29 - Psychiatrie (Erwachsene)",1;"30 - Kinder- und Jugendpsychiatrie",1;"31 - Psychosomatik",1;"00 - Bitte eine Fachabteilung auswählen",0;0,0},2,0)</f>
        <v>0</v>
      </c>
      <c r="Q125" s="8">
        <f t="shared" si="9"/>
        <v>0</v>
      </c>
      <c r="R125" s="8">
        <f t="shared" si="10"/>
        <v>0</v>
      </c>
      <c r="S125" s="8">
        <f t="shared" si="11"/>
        <v>0</v>
      </c>
      <c r="T125" s="8">
        <f t="shared" si="12"/>
        <v>0</v>
      </c>
      <c r="V125" s="8">
        <f>VLOOKUP($C125,{"29 - Psychiatrie (Erwachsene)",1;"30 - Kinder- und Jugendpsychiatrie",1;"31 - Psychosomatik",1;"00 - Bitte eine Fachabteilung auswählen",0;0,0},2,0)</f>
        <v>0</v>
      </c>
      <c r="W125" s="8" t="str">
        <f>IF('Angaben KH-Standort'!$D$12&gt;0,"JBJ","KJA")</f>
        <v>KJA</v>
      </c>
      <c r="X125" s="8" t="str">
        <f>VLOOKUP(C124,{"29 - Psychiatrie (Erwachsene)","Einrichtungen2";"30 - Kinder- und Jugendpsychiatrie","Einrichtungen2";"31 - Psychosomatik","Einrichtungen2";"00 - Bitte eine Einrichtung auswählen","Leer";0,"Leer"},2,0)</f>
        <v>Leer</v>
      </c>
      <c r="Y125" s="37" t="str">
        <f t="shared" si="13"/>
        <v>Leer</v>
      </c>
      <c r="Z125" s="8" t="str">
        <f>VLOOKUP($C125,{"29 - Psychiatrie (Erwachsene)","Psychiatrie";"30 - Kinder- und Jugendpsychiatrie","KJPsychiatrie";"31 - Psychosomatik","Psychosomatik";"00 - Bitte eine Fachabteilung auswählen","Leer";0,"Leer"},2,0)</f>
        <v>Leer</v>
      </c>
    </row>
    <row r="126" spans="2:26" ht="15" customHeight="1" x14ac:dyDescent="0.25">
      <c r="B126" s="76" t="str">
        <f t="shared" si="14"/>
        <v>!!!</v>
      </c>
      <c r="C126" s="250"/>
      <c r="D126" s="243"/>
      <c r="E126" s="251"/>
      <c r="F126" s="88"/>
      <c r="G126" s="387"/>
      <c r="H126" s="44"/>
      <c r="I126" s="44"/>
      <c r="J126" s="70"/>
      <c r="O126" s="8">
        <f t="shared" si="8"/>
        <v>0</v>
      </c>
      <c r="P126" s="8">
        <f>VLOOKUP(C126,{"29 - Psychiatrie (Erwachsene)",1;"30 - Kinder- und Jugendpsychiatrie",1;"31 - Psychosomatik",1;"00 - Bitte eine Fachabteilung auswählen",0;0,0},2,0)</f>
        <v>0</v>
      </c>
      <c r="Q126" s="8">
        <f t="shared" si="9"/>
        <v>0</v>
      </c>
      <c r="R126" s="8">
        <f t="shared" si="10"/>
        <v>0</v>
      </c>
      <c r="S126" s="8">
        <f t="shared" si="11"/>
        <v>0</v>
      </c>
      <c r="T126" s="8">
        <f t="shared" si="12"/>
        <v>0</v>
      </c>
      <c r="V126" s="8">
        <f>VLOOKUP($C126,{"29 - Psychiatrie (Erwachsene)",1;"30 - Kinder- und Jugendpsychiatrie",1;"31 - Psychosomatik",1;"00 - Bitte eine Fachabteilung auswählen",0;0,0},2,0)</f>
        <v>0</v>
      </c>
      <c r="W126" s="8" t="str">
        <f>IF('Angaben KH-Standort'!$D$12&gt;0,"JBJ","KJA")</f>
        <v>KJA</v>
      </c>
      <c r="X126" s="8" t="str">
        <f>VLOOKUP(C125,{"29 - Psychiatrie (Erwachsene)","Einrichtungen2";"30 - Kinder- und Jugendpsychiatrie","Einrichtungen2";"31 - Psychosomatik","Einrichtungen2";"00 - Bitte eine Einrichtung auswählen","Leer";0,"Leer"},2,0)</f>
        <v>Leer</v>
      </c>
      <c r="Y126" s="37" t="str">
        <f t="shared" si="13"/>
        <v>Leer</v>
      </c>
      <c r="Z126" s="8" t="str">
        <f>VLOOKUP($C126,{"29 - Psychiatrie (Erwachsene)","Psychiatrie";"30 - Kinder- und Jugendpsychiatrie","KJPsychiatrie";"31 - Psychosomatik","Psychosomatik";"00 - Bitte eine Fachabteilung auswählen","Leer";0,"Leer"},2,0)</f>
        <v>Leer</v>
      </c>
    </row>
    <row r="127" spans="2:26" ht="15" customHeight="1" x14ac:dyDescent="0.25">
      <c r="B127" s="76" t="str">
        <f t="shared" si="14"/>
        <v>!!!</v>
      </c>
      <c r="C127" s="250"/>
      <c r="D127" s="243"/>
      <c r="E127" s="251"/>
      <c r="F127" s="88"/>
      <c r="G127" s="387"/>
      <c r="H127" s="44"/>
      <c r="I127" s="44"/>
      <c r="J127" s="70"/>
      <c r="O127" s="8">
        <f t="shared" si="8"/>
        <v>0</v>
      </c>
      <c r="P127" s="8">
        <f>VLOOKUP(C127,{"29 - Psychiatrie (Erwachsene)",1;"30 - Kinder- und Jugendpsychiatrie",1;"31 - Psychosomatik",1;"00 - Bitte eine Fachabteilung auswählen",0;0,0},2,0)</f>
        <v>0</v>
      </c>
      <c r="Q127" s="8">
        <f t="shared" si="9"/>
        <v>0</v>
      </c>
      <c r="R127" s="8">
        <f t="shared" si="10"/>
        <v>0</v>
      </c>
      <c r="S127" s="8">
        <f t="shared" si="11"/>
        <v>0</v>
      </c>
      <c r="T127" s="8">
        <f t="shared" si="12"/>
        <v>0</v>
      </c>
      <c r="V127" s="8">
        <f>VLOOKUP($C127,{"29 - Psychiatrie (Erwachsene)",1;"30 - Kinder- und Jugendpsychiatrie",1;"31 - Psychosomatik",1;"00 - Bitte eine Fachabteilung auswählen",0;0,0},2,0)</f>
        <v>0</v>
      </c>
      <c r="W127" s="8" t="str">
        <f>IF('Angaben KH-Standort'!$D$12&gt;0,"JBJ","KJA")</f>
        <v>KJA</v>
      </c>
      <c r="X127" s="8" t="str">
        <f>VLOOKUP(C126,{"29 - Psychiatrie (Erwachsene)","Einrichtungen2";"30 - Kinder- und Jugendpsychiatrie","Einrichtungen2";"31 - Psychosomatik","Einrichtungen2";"00 - Bitte eine Einrichtung auswählen","Leer";0,"Leer"},2,0)</f>
        <v>Leer</v>
      </c>
      <c r="Y127" s="37" t="str">
        <f t="shared" si="13"/>
        <v>Leer</v>
      </c>
      <c r="Z127" s="8" t="str">
        <f>VLOOKUP($C127,{"29 - Psychiatrie (Erwachsene)","Psychiatrie";"30 - Kinder- und Jugendpsychiatrie","KJPsychiatrie";"31 - Psychosomatik","Psychosomatik";"00 - Bitte eine Fachabteilung auswählen","Leer";0,"Leer"},2,0)</f>
        <v>Leer</v>
      </c>
    </row>
    <row r="128" spans="2:26" ht="15" customHeight="1" x14ac:dyDescent="0.25">
      <c r="B128" s="76" t="str">
        <f t="shared" si="14"/>
        <v>!!!</v>
      </c>
      <c r="C128" s="250"/>
      <c r="D128" s="243"/>
      <c r="E128" s="251"/>
      <c r="F128" s="88"/>
      <c r="G128" s="387"/>
      <c r="H128" s="44"/>
      <c r="I128" s="44"/>
      <c r="J128" s="70"/>
      <c r="O128" s="8">
        <f t="shared" si="8"/>
        <v>0</v>
      </c>
      <c r="P128" s="8">
        <f>VLOOKUP(C128,{"29 - Psychiatrie (Erwachsene)",1;"30 - Kinder- und Jugendpsychiatrie",1;"31 - Psychosomatik",1;"00 - Bitte eine Fachabteilung auswählen",0;0,0},2,0)</f>
        <v>0</v>
      </c>
      <c r="Q128" s="8">
        <f t="shared" si="9"/>
        <v>0</v>
      </c>
      <c r="R128" s="8">
        <f t="shared" si="10"/>
        <v>0</v>
      </c>
      <c r="S128" s="8">
        <f t="shared" si="11"/>
        <v>0</v>
      </c>
      <c r="T128" s="8">
        <f t="shared" si="12"/>
        <v>0</v>
      </c>
      <c r="V128" s="8">
        <f>VLOOKUP($C128,{"29 - Psychiatrie (Erwachsene)",1;"30 - Kinder- und Jugendpsychiatrie",1;"31 - Psychosomatik",1;"00 - Bitte eine Fachabteilung auswählen",0;0,0},2,0)</f>
        <v>0</v>
      </c>
      <c r="W128" s="8" t="str">
        <f>IF('Angaben KH-Standort'!$D$12&gt;0,"JBJ","KJA")</f>
        <v>KJA</v>
      </c>
      <c r="X128" s="8" t="str">
        <f>VLOOKUP(C127,{"29 - Psychiatrie (Erwachsene)","Einrichtungen2";"30 - Kinder- und Jugendpsychiatrie","Einrichtungen2";"31 - Psychosomatik","Einrichtungen2";"00 - Bitte eine Einrichtung auswählen","Leer";0,"Leer"},2,0)</f>
        <v>Leer</v>
      </c>
      <c r="Y128" s="37" t="str">
        <f t="shared" si="13"/>
        <v>Leer</v>
      </c>
      <c r="Z128" s="8" t="str">
        <f>VLOOKUP($C128,{"29 - Psychiatrie (Erwachsene)","Psychiatrie";"30 - Kinder- und Jugendpsychiatrie","KJPsychiatrie";"31 - Psychosomatik","Psychosomatik";"00 - Bitte eine Fachabteilung auswählen","Leer";0,"Leer"},2,0)</f>
        <v>Leer</v>
      </c>
    </row>
    <row r="129" spans="2:26" ht="15" customHeight="1" x14ac:dyDescent="0.25">
      <c r="B129" s="76" t="str">
        <f t="shared" si="14"/>
        <v>!!!</v>
      </c>
      <c r="C129" s="250"/>
      <c r="D129" s="243"/>
      <c r="E129" s="251"/>
      <c r="F129" s="88"/>
      <c r="G129" s="387"/>
      <c r="H129" s="44"/>
      <c r="I129" s="44"/>
      <c r="J129" s="70"/>
      <c r="O129" s="8">
        <f t="shared" si="8"/>
        <v>0</v>
      </c>
      <c r="P129" s="8">
        <f>VLOOKUP(C129,{"29 - Psychiatrie (Erwachsene)",1;"30 - Kinder- und Jugendpsychiatrie",1;"31 - Psychosomatik",1;"00 - Bitte eine Fachabteilung auswählen",0;0,0},2,0)</f>
        <v>0</v>
      </c>
      <c r="Q129" s="8">
        <f t="shared" si="9"/>
        <v>0</v>
      </c>
      <c r="R129" s="8">
        <f t="shared" si="10"/>
        <v>0</v>
      </c>
      <c r="S129" s="8">
        <f t="shared" si="11"/>
        <v>0</v>
      </c>
      <c r="T129" s="8">
        <f t="shared" si="12"/>
        <v>0</v>
      </c>
      <c r="V129" s="8">
        <f>VLOOKUP($C129,{"29 - Psychiatrie (Erwachsene)",1;"30 - Kinder- und Jugendpsychiatrie",1;"31 - Psychosomatik",1;"00 - Bitte eine Fachabteilung auswählen",0;0,0},2,0)</f>
        <v>0</v>
      </c>
      <c r="W129" s="8" t="str">
        <f>IF('Angaben KH-Standort'!$D$12&gt;0,"JBJ","KJA")</f>
        <v>KJA</v>
      </c>
      <c r="X129" s="8" t="str">
        <f>VLOOKUP(C128,{"29 - Psychiatrie (Erwachsene)","Einrichtungen2";"30 - Kinder- und Jugendpsychiatrie","Einrichtungen2";"31 - Psychosomatik","Einrichtungen2";"00 - Bitte eine Einrichtung auswählen","Leer";0,"Leer"},2,0)</f>
        <v>Leer</v>
      </c>
      <c r="Y129" s="37" t="str">
        <f t="shared" si="13"/>
        <v>Leer</v>
      </c>
      <c r="Z129" s="8" t="str">
        <f>VLOOKUP($C129,{"29 - Psychiatrie (Erwachsene)","Psychiatrie";"30 - Kinder- und Jugendpsychiatrie","KJPsychiatrie";"31 - Psychosomatik","Psychosomatik";"00 - Bitte eine Fachabteilung auswählen","Leer";0,"Leer"},2,0)</f>
        <v>Leer</v>
      </c>
    </row>
    <row r="130" spans="2:26" ht="15" customHeight="1" x14ac:dyDescent="0.25">
      <c r="B130" s="76" t="str">
        <f t="shared" si="14"/>
        <v>!!!</v>
      </c>
      <c r="C130" s="250"/>
      <c r="D130" s="243"/>
      <c r="E130" s="251"/>
      <c r="F130" s="88"/>
      <c r="G130" s="387"/>
      <c r="H130" s="44"/>
      <c r="I130" s="44"/>
      <c r="J130" s="70"/>
      <c r="O130" s="8">
        <f t="shared" si="8"/>
        <v>0</v>
      </c>
      <c r="P130" s="8">
        <f>VLOOKUP(C130,{"29 - Psychiatrie (Erwachsene)",1;"30 - Kinder- und Jugendpsychiatrie",1;"31 - Psychosomatik",1;"00 - Bitte eine Fachabteilung auswählen",0;0,0},2,0)</f>
        <v>0</v>
      </c>
      <c r="Q130" s="8">
        <f t="shared" si="9"/>
        <v>0</v>
      </c>
      <c r="R130" s="8">
        <f t="shared" si="10"/>
        <v>0</v>
      </c>
      <c r="S130" s="8">
        <f t="shared" si="11"/>
        <v>0</v>
      </c>
      <c r="T130" s="8">
        <f t="shared" si="12"/>
        <v>0</v>
      </c>
      <c r="V130" s="8">
        <f>VLOOKUP($C130,{"29 - Psychiatrie (Erwachsene)",1;"30 - Kinder- und Jugendpsychiatrie",1;"31 - Psychosomatik",1;"00 - Bitte eine Fachabteilung auswählen",0;0,0},2,0)</f>
        <v>0</v>
      </c>
      <c r="W130" s="8" t="str">
        <f>IF('Angaben KH-Standort'!$D$12&gt;0,"JBJ","KJA")</f>
        <v>KJA</v>
      </c>
      <c r="X130" s="8" t="str">
        <f>VLOOKUP(C129,{"29 - Psychiatrie (Erwachsene)","Einrichtungen2";"30 - Kinder- und Jugendpsychiatrie","Einrichtungen2";"31 - Psychosomatik","Einrichtungen2";"00 - Bitte eine Einrichtung auswählen","Leer";0,"Leer"},2,0)</f>
        <v>Leer</v>
      </c>
      <c r="Y130" s="37" t="str">
        <f t="shared" si="13"/>
        <v>Leer</v>
      </c>
      <c r="Z130" s="8" t="str">
        <f>VLOOKUP($C130,{"29 - Psychiatrie (Erwachsene)","Psychiatrie";"30 - Kinder- und Jugendpsychiatrie","KJPsychiatrie";"31 - Psychosomatik","Psychosomatik";"00 - Bitte eine Fachabteilung auswählen","Leer";0,"Leer"},2,0)</f>
        <v>Leer</v>
      </c>
    </row>
    <row r="131" spans="2:26" ht="15" customHeight="1" x14ac:dyDescent="0.25">
      <c r="B131" s="76" t="str">
        <f t="shared" si="14"/>
        <v>!!!</v>
      </c>
      <c r="C131" s="250"/>
      <c r="D131" s="243"/>
      <c r="E131" s="251"/>
      <c r="F131" s="88"/>
      <c r="G131" s="387"/>
      <c r="H131" s="44"/>
      <c r="I131" s="44"/>
      <c r="J131" s="70"/>
      <c r="O131" s="8">
        <f t="shared" si="8"/>
        <v>0</v>
      </c>
      <c r="P131" s="8">
        <f>VLOOKUP(C131,{"29 - Psychiatrie (Erwachsene)",1;"30 - Kinder- und Jugendpsychiatrie",1;"31 - Psychosomatik",1;"00 - Bitte eine Fachabteilung auswählen",0;0,0},2,0)</f>
        <v>0</v>
      </c>
      <c r="Q131" s="8">
        <f t="shared" si="9"/>
        <v>0</v>
      </c>
      <c r="R131" s="8">
        <f t="shared" si="10"/>
        <v>0</v>
      </c>
      <c r="S131" s="8">
        <f t="shared" si="11"/>
        <v>0</v>
      </c>
      <c r="T131" s="8">
        <f t="shared" si="12"/>
        <v>0</v>
      </c>
      <c r="V131" s="8">
        <f>VLOOKUP($C131,{"29 - Psychiatrie (Erwachsene)",1;"30 - Kinder- und Jugendpsychiatrie",1;"31 - Psychosomatik",1;"00 - Bitte eine Fachabteilung auswählen",0;0,0},2,0)</f>
        <v>0</v>
      </c>
      <c r="W131" s="8" t="str">
        <f>IF('Angaben KH-Standort'!$D$12&gt;0,"JBJ","KJA")</f>
        <v>KJA</v>
      </c>
      <c r="X131" s="8" t="str">
        <f>VLOOKUP(C130,{"29 - Psychiatrie (Erwachsene)","Einrichtungen2";"30 - Kinder- und Jugendpsychiatrie","Einrichtungen2";"31 - Psychosomatik","Einrichtungen2";"00 - Bitte eine Einrichtung auswählen","Leer";0,"Leer"},2,0)</f>
        <v>Leer</v>
      </c>
      <c r="Y131" s="37" t="str">
        <f t="shared" si="13"/>
        <v>Leer</v>
      </c>
      <c r="Z131" s="8" t="str">
        <f>VLOOKUP($C131,{"29 - Psychiatrie (Erwachsene)","Psychiatrie";"30 - Kinder- und Jugendpsychiatrie","KJPsychiatrie";"31 - Psychosomatik","Psychosomatik";"00 - Bitte eine Fachabteilung auswählen","Leer";0,"Leer"},2,0)</f>
        <v>Leer</v>
      </c>
    </row>
    <row r="132" spans="2:26" ht="15" customHeight="1" x14ac:dyDescent="0.25">
      <c r="B132" s="76" t="str">
        <f t="shared" si="14"/>
        <v>!!!</v>
      </c>
      <c r="C132" s="250"/>
      <c r="D132" s="243"/>
      <c r="E132" s="251"/>
      <c r="F132" s="88"/>
      <c r="G132" s="387"/>
      <c r="H132" s="44"/>
      <c r="I132" s="44"/>
      <c r="J132" s="70"/>
      <c r="O132" s="8">
        <f t="shared" si="8"/>
        <v>0</v>
      </c>
      <c r="P132" s="8">
        <f>VLOOKUP(C132,{"29 - Psychiatrie (Erwachsene)",1;"30 - Kinder- und Jugendpsychiatrie",1;"31 - Psychosomatik",1;"00 - Bitte eine Fachabteilung auswählen",0;0,0},2,0)</f>
        <v>0</v>
      </c>
      <c r="Q132" s="8">
        <f t="shared" si="9"/>
        <v>0</v>
      </c>
      <c r="R132" s="8">
        <f t="shared" si="10"/>
        <v>0</v>
      </c>
      <c r="S132" s="8">
        <f t="shared" si="11"/>
        <v>0</v>
      </c>
      <c r="T132" s="8">
        <f t="shared" si="12"/>
        <v>0</v>
      </c>
      <c r="V132" s="8">
        <f>VLOOKUP($C132,{"29 - Psychiatrie (Erwachsene)",1;"30 - Kinder- und Jugendpsychiatrie",1;"31 - Psychosomatik",1;"00 - Bitte eine Fachabteilung auswählen",0;0,0},2,0)</f>
        <v>0</v>
      </c>
      <c r="W132" s="8" t="str">
        <f>IF('Angaben KH-Standort'!$D$12&gt;0,"JBJ","KJA")</f>
        <v>KJA</v>
      </c>
      <c r="X132" s="8" t="str">
        <f>VLOOKUP(C131,{"29 - Psychiatrie (Erwachsene)","Einrichtungen2";"30 - Kinder- und Jugendpsychiatrie","Einrichtungen2";"31 - Psychosomatik","Einrichtungen2";"00 - Bitte eine Einrichtung auswählen","Leer";0,"Leer"},2,0)</f>
        <v>Leer</v>
      </c>
      <c r="Y132" s="37" t="str">
        <f t="shared" si="13"/>
        <v>Leer</v>
      </c>
      <c r="Z132" s="8" t="str">
        <f>VLOOKUP($C132,{"29 - Psychiatrie (Erwachsene)","Psychiatrie";"30 - Kinder- und Jugendpsychiatrie","KJPsychiatrie";"31 - Psychosomatik","Psychosomatik";"00 - Bitte eine Fachabteilung auswählen","Leer";0,"Leer"},2,0)</f>
        <v>Leer</v>
      </c>
    </row>
    <row r="133" spans="2:26" ht="15" customHeight="1" x14ac:dyDescent="0.25">
      <c r="B133" s="76" t="str">
        <f t="shared" si="14"/>
        <v>!!!</v>
      </c>
      <c r="C133" s="250"/>
      <c r="D133" s="243"/>
      <c r="E133" s="251"/>
      <c r="F133" s="88"/>
      <c r="G133" s="387"/>
      <c r="H133" s="44"/>
      <c r="I133" s="44"/>
      <c r="J133" s="70"/>
      <c r="O133" s="8">
        <f t="shared" si="8"/>
        <v>0</v>
      </c>
      <c r="P133" s="8">
        <f>VLOOKUP(C133,{"29 - Psychiatrie (Erwachsene)",1;"30 - Kinder- und Jugendpsychiatrie",1;"31 - Psychosomatik",1;"00 - Bitte eine Fachabteilung auswählen",0;0,0},2,0)</f>
        <v>0</v>
      </c>
      <c r="Q133" s="8">
        <f t="shared" si="9"/>
        <v>0</v>
      </c>
      <c r="R133" s="8">
        <f t="shared" si="10"/>
        <v>0</v>
      </c>
      <c r="S133" s="8">
        <f t="shared" si="11"/>
        <v>0</v>
      </c>
      <c r="T133" s="8">
        <f t="shared" si="12"/>
        <v>0</v>
      </c>
      <c r="V133" s="8">
        <f>VLOOKUP($C133,{"29 - Psychiatrie (Erwachsene)",1;"30 - Kinder- und Jugendpsychiatrie",1;"31 - Psychosomatik",1;"00 - Bitte eine Fachabteilung auswählen",0;0,0},2,0)</f>
        <v>0</v>
      </c>
      <c r="W133" s="8" t="str">
        <f>IF('Angaben KH-Standort'!$D$12&gt;0,"JBJ","KJA")</f>
        <v>KJA</v>
      </c>
      <c r="X133" s="8" t="str">
        <f>VLOOKUP(C132,{"29 - Psychiatrie (Erwachsene)","Einrichtungen2";"30 - Kinder- und Jugendpsychiatrie","Einrichtungen2";"31 - Psychosomatik","Einrichtungen2";"00 - Bitte eine Einrichtung auswählen","Leer";0,"Leer"},2,0)</f>
        <v>Leer</v>
      </c>
      <c r="Y133" s="37" t="str">
        <f t="shared" si="13"/>
        <v>Leer</v>
      </c>
      <c r="Z133" s="8" t="str">
        <f>VLOOKUP($C133,{"29 - Psychiatrie (Erwachsene)","Psychiatrie";"30 - Kinder- und Jugendpsychiatrie","KJPsychiatrie";"31 - Psychosomatik","Psychosomatik";"00 - Bitte eine Fachabteilung auswählen","Leer";0,"Leer"},2,0)</f>
        <v>Leer</v>
      </c>
    </row>
    <row r="134" spans="2:26" ht="15" customHeight="1" x14ac:dyDescent="0.25">
      <c r="B134" s="76" t="str">
        <f t="shared" si="14"/>
        <v>!!!</v>
      </c>
      <c r="C134" s="250"/>
      <c r="D134" s="243"/>
      <c r="E134" s="251"/>
      <c r="F134" s="88"/>
      <c r="G134" s="387"/>
      <c r="H134" s="44"/>
      <c r="I134" s="44"/>
      <c r="J134" s="70"/>
      <c r="O134" s="8">
        <f t="shared" si="8"/>
        <v>0</v>
      </c>
      <c r="P134" s="8">
        <f>VLOOKUP(C134,{"29 - Psychiatrie (Erwachsene)",1;"30 - Kinder- und Jugendpsychiatrie",1;"31 - Psychosomatik",1;"00 - Bitte eine Fachabteilung auswählen",0;0,0},2,0)</f>
        <v>0</v>
      </c>
      <c r="Q134" s="8">
        <f t="shared" si="9"/>
        <v>0</v>
      </c>
      <c r="R134" s="8">
        <f t="shared" si="10"/>
        <v>0</v>
      </c>
      <c r="S134" s="8">
        <f t="shared" si="11"/>
        <v>0</v>
      </c>
      <c r="T134" s="8">
        <f t="shared" si="12"/>
        <v>0</v>
      </c>
      <c r="V134" s="8">
        <f>VLOOKUP($C134,{"29 - Psychiatrie (Erwachsene)",1;"30 - Kinder- und Jugendpsychiatrie",1;"31 - Psychosomatik",1;"00 - Bitte eine Fachabteilung auswählen",0;0,0},2,0)</f>
        <v>0</v>
      </c>
      <c r="W134" s="8" t="str">
        <f>IF('Angaben KH-Standort'!$D$12&gt;0,"JBJ","KJA")</f>
        <v>KJA</v>
      </c>
      <c r="X134" s="8" t="str">
        <f>VLOOKUP(C133,{"29 - Psychiatrie (Erwachsene)","Einrichtungen2";"30 - Kinder- und Jugendpsychiatrie","Einrichtungen2";"31 - Psychosomatik","Einrichtungen2";"00 - Bitte eine Einrichtung auswählen","Leer";0,"Leer"},2,0)</f>
        <v>Leer</v>
      </c>
      <c r="Y134" s="37" t="str">
        <f t="shared" si="13"/>
        <v>Leer</v>
      </c>
      <c r="Z134" s="8" t="str">
        <f>VLOOKUP($C134,{"29 - Psychiatrie (Erwachsene)","Psychiatrie";"30 - Kinder- und Jugendpsychiatrie","KJPsychiatrie";"31 - Psychosomatik","Psychosomatik";"00 - Bitte eine Fachabteilung auswählen","Leer";0,"Leer"},2,0)</f>
        <v>Leer</v>
      </c>
    </row>
    <row r="135" spans="2:26" ht="15" customHeight="1" x14ac:dyDescent="0.25">
      <c r="B135" s="76" t="str">
        <f t="shared" si="14"/>
        <v>!!!</v>
      </c>
      <c r="C135" s="250"/>
      <c r="D135" s="243"/>
      <c r="E135" s="251"/>
      <c r="F135" s="88"/>
      <c r="G135" s="387"/>
      <c r="H135" s="44"/>
      <c r="I135" s="44"/>
      <c r="J135" s="70"/>
      <c r="O135" s="8">
        <f t="shared" si="8"/>
        <v>0</v>
      </c>
      <c r="P135" s="8">
        <f>VLOOKUP(C135,{"29 - Psychiatrie (Erwachsene)",1;"30 - Kinder- und Jugendpsychiatrie",1;"31 - Psychosomatik",1;"00 - Bitte eine Fachabteilung auswählen",0;0,0},2,0)</f>
        <v>0</v>
      </c>
      <c r="Q135" s="8">
        <f t="shared" si="9"/>
        <v>0</v>
      </c>
      <c r="R135" s="8">
        <f t="shared" si="10"/>
        <v>0</v>
      </c>
      <c r="S135" s="8">
        <f t="shared" si="11"/>
        <v>0</v>
      </c>
      <c r="T135" s="8">
        <f t="shared" si="12"/>
        <v>0</v>
      </c>
      <c r="V135" s="8">
        <f>VLOOKUP($C135,{"29 - Psychiatrie (Erwachsene)",1;"30 - Kinder- und Jugendpsychiatrie",1;"31 - Psychosomatik",1;"00 - Bitte eine Fachabteilung auswählen",0;0,0},2,0)</f>
        <v>0</v>
      </c>
      <c r="W135" s="8" t="str">
        <f>IF('Angaben KH-Standort'!$D$12&gt;0,"JBJ","KJA")</f>
        <v>KJA</v>
      </c>
      <c r="X135" s="8" t="str">
        <f>VLOOKUP(C134,{"29 - Psychiatrie (Erwachsene)","Einrichtungen2";"30 - Kinder- und Jugendpsychiatrie","Einrichtungen2";"31 - Psychosomatik","Einrichtungen2";"00 - Bitte eine Einrichtung auswählen","Leer";0,"Leer"},2,0)</f>
        <v>Leer</v>
      </c>
      <c r="Y135" s="37" t="str">
        <f t="shared" si="13"/>
        <v>Leer</v>
      </c>
      <c r="Z135" s="8" t="str">
        <f>VLOOKUP($C135,{"29 - Psychiatrie (Erwachsene)","Psychiatrie";"30 - Kinder- und Jugendpsychiatrie","KJPsychiatrie";"31 - Psychosomatik","Psychosomatik";"00 - Bitte eine Fachabteilung auswählen","Leer";0,"Leer"},2,0)</f>
        <v>Leer</v>
      </c>
    </row>
    <row r="136" spans="2:26" ht="15" customHeight="1" x14ac:dyDescent="0.25">
      <c r="B136" s="76" t="str">
        <f t="shared" si="14"/>
        <v>!!!</v>
      </c>
      <c r="C136" s="250"/>
      <c r="D136" s="243"/>
      <c r="E136" s="251"/>
      <c r="F136" s="88"/>
      <c r="G136" s="387"/>
      <c r="H136" s="44"/>
      <c r="I136" s="44"/>
      <c r="J136" s="70"/>
      <c r="O136" s="8">
        <f t="shared" si="8"/>
        <v>0</v>
      </c>
      <c r="P136" s="8">
        <f>VLOOKUP(C136,{"29 - Psychiatrie (Erwachsene)",1;"30 - Kinder- und Jugendpsychiatrie",1;"31 - Psychosomatik",1;"00 - Bitte eine Fachabteilung auswählen",0;0,0},2,0)</f>
        <v>0</v>
      </c>
      <c r="Q136" s="8">
        <f t="shared" si="9"/>
        <v>0</v>
      </c>
      <c r="R136" s="8">
        <f t="shared" si="10"/>
        <v>0</v>
      </c>
      <c r="S136" s="8">
        <f t="shared" si="11"/>
        <v>0</v>
      </c>
      <c r="T136" s="8">
        <f t="shared" si="12"/>
        <v>0</v>
      </c>
      <c r="V136" s="8">
        <f>VLOOKUP($C136,{"29 - Psychiatrie (Erwachsene)",1;"30 - Kinder- und Jugendpsychiatrie",1;"31 - Psychosomatik",1;"00 - Bitte eine Fachabteilung auswählen",0;0,0},2,0)</f>
        <v>0</v>
      </c>
      <c r="W136" s="8" t="str">
        <f>IF('Angaben KH-Standort'!$D$12&gt;0,"JBJ","KJA")</f>
        <v>KJA</v>
      </c>
      <c r="X136" s="8" t="str">
        <f>VLOOKUP(C135,{"29 - Psychiatrie (Erwachsene)","Einrichtungen2";"30 - Kinder- und Jugendpsychiatrie","Einrichtungen2";"31 - Psychosomatik","Einrichtungen2";"00 - Bitte eine Einrichtung auswählen","Leer";0,"Leer"},2,0)</f>
        <v>Leer</v>
      </c>
      <c r="Y136" s="37" t="str">
        <f t="shared" si="13"/>
        <v>Leer</v>
      </c>
      <c r="Z136" s="8" t="str">
        <f>VLOOKUP($C136,{"29 - Psychiatrie (Erwachsene)","Psychiatrie";"30 - Kinder- und Jugendpsychiatrie","KJPsychiatrie";"31 - Psychosomatik","Psychosomatik";"00 - Bitte eine Fachabteilung auswählen","Leer";0,"Leer"},2,0)</f>
        <v>Leer</v>
      </c>
    </row>
    <row r="137" spans="2:26" ht="15" customHeight="1" x14ac:dyDescent="0.25">
      <c r="B137" s="76" t="str">
        <f t="shared" si="14"/>
        <v>!!!</v>
      </c>
      <c r="C137" s="250"/>
      <c r="D137" s="243"/>
      <c r="E137" s="251"/>
      <c r="F137" s="88"/>
      <c r="G137" s="387"/>
      <c r="H137" s="44"/>
      <c r="I137" s="44"/>
      <c r="J137" s="70"/>
      <c r="O137" s="8">
        <f t="shared" si="8"/>
        <v>0</v>
      </c>
      <c r="P137" s="8">
        <f>VLOOKUP(C137,{"29 - Psychiatrie (Erwachsene)",1;"30 - Kinder- und Jugendpsychiatrie",1;"31 - Psychosomatik",1;"00 - Bitte eine Fachabteilung auswählen",0;0,0},2,0)</f>
        <v>0</v>
      </c>
      <c r="Q137" s="8">
        <f t="shared" si="9"/>
        <v>0</v>
      </c>
      <c r="R137" s="8">
        <f t="shared" si="10"/>
        <v>0</v>
      </c>
      <c r="S137" s="8">
        <f t="shared" si="11"/>
        <v>0</v>
      </c>
      <c r="T137" s="8">
        <f t="shared" si="12"/>
        <v>0</v>
      </c>
      <c r="V137" s="8">
        <f>VLOOKUP($C137,{"29 - Psychiatrie (Erwachsene)",1;"30 - Kinder- und Jugendpsychiatrie",1;"31 - Psychosomatik",1;"00 - Bitte eine Fachabteilung auswählen",0;0,0},2,0)</f>
        <v>0</v>
      </c>
      <c r="W137" s="8" t="str">
        <f>IF('Angaben KH-Standort'!$D$12&gt;0,"JBJ","KJA")</f>
        <v>KJA</v>
      </c>
      <c r="X137" s="8" t="str">
        <f>VLOOKUP(C136,{"29 - Psychiatrie (Erwachsene)","Einrichtungen2";"30 - Kinder- und Jugendpsychiatrie","Einrichtungen2";"31 - Psychosomatik","Einrichtungen2";"00 - Bitte eine Einrichtung auswählen","Leer";0,"Leer"},2,0)</f>
        <v>Leer</v>
      </c>
      <c r="Y137" s="37" t="str">
        <f t="shared" si="13"/>
        <v>Leer</v>
      </c>
      <c r="Z137" s="8" t="str">
        <f>VLOOKUP($C137,{"29 - Psychiatrie (Erwachsene)","Psychiatrie";"30 - Kinder- und Jugendpsychiatrie","KJPsychiatrie";"31 - Psychosomatik","Psychosomatik";"00 - Bitte eine Fachabteilung auswählen","Leer";0,"Leer"},2,0)</f>
        <v>Leer</v>
      </c>
    </row>
    <row r="138" spans="2:26" ht="15" customHeight="1" x14ac:dyDescent="0.25">
      <c r="B138" s="76" t="str">
        <f t="shared" si="14"/>
        <v>!!!</v>
      </c>
      <c r="C138" s="250"/>
      <c r="D138" s="243"/>
      <c r="E138" s="251"/>
      <c r="F138" s="88"/>
      <c r="G138" s="387"/>
      <c r="H138" s="44"/>
      <c r="I138" s="44"/>
      <c r="J138" s="70"/>
      <c r="O138" s="8">
        <f t="shared" si="8"/>
        <v>0</v>
      </c>
      <c r="P138" s="8">
        <f>VLOOKUP(C138,{"29 - Psychiatrie (Erwachsene)",1;"30 - Kinder- und Jugendpsychiatrie",1;"31 - Psychosomatik",1;"00 - Bitte eine Fachabteilung auswählen",0;0,0},2,0)</f>
        <v>0</v>
      </c>
      <c r="Q138" s="8">
        <f t="shared" si="9"/>
        <v>0</v>
      </c>
      <c r="R138" s="8">
        <f t="shared" si="10"/>
        <v>0</v>
      </c>
      <c r="S138" s="8">
        <f t="shared" si="11"/>
        <v>0</v>
      </c>
      <c r="T138" s="8">
        <f t="shared" si="12"/>
        <v>0</v>
      </c>
      <c r="V138" s="8">
        <f>VLOOKUP($C138,{"29 - Psychiatrie (Erwachsene)",1;"30 - Kinder- und Jugendpsychiatrie",1;"31 - Psychosomatik",1;"00 - Bitte eine Fachabteilung auswählen",0;0,0},2,0)</f>
        <v>0</v>
      </c>
      <c r="W138" s="8" t="str">
        <f>IF('Angaben KH-Standort'!$D$12&gt;0,"JBJ","KJA")</f>
        <v>KJA</v>
      </c>
      <c r="X138" s="8" t="str">
        <f>VLOOKUP(C137,{"29 - Psychiatrie (Erwachsene)","Einrichtungen2";"30 - Kinder- und Jugendpsychiatrie","Einrichtungen2";"31 - Psychosomatik","Einrichtungen2";"00 - Bitte eine Einrichtung auswählen","Leer";0,"Leer"},2,0)</f>
        <v>Leer</v>
      </c>
      <c r="Y138" s="37" t="str">
        <f t="shared" si="13"/>
        <v>Leer</v>
      </c>
      <c r="Z138" s="8" t="str">
        <f>VLOOKUP($C138,{"29 - Psychiatrie (Erwachsene)","Psychiatrie";"30 - Kinder- und Jugendpsychiatrie","KJPsychiatrie";"31 - Psychosomatik","Psychosomatik";"00 - Bitte eine Fachabteilung auswählen","Leer";0,"Leer"},2,0)</f>
        <v>Leer</v>
      </c>
    </row>
    <row r="139" spans="2:26" ht="15" customHeight="1" x14ac:dyDescent="0.25">
      <c r="B139" s="76" t="str">
        <f t="shared" si="14"/>
        <v>!!!</v>
      </c>
      <c r="C139" s="250"/>
      <c r="D139" s="243"/>
      <c r="E139" s="251"/>
      <c r="F139" s="88"/>
      <c r="G139" s="387"/>
      <c r="H139" s="44"/>
      <c r="I139" s="44"/>
      <c r="J139" s="70"/>
      <c r="O139" s="8">
        <f t="shared" si="8"/>
        <v>0</v>
      </c>
      <c r="P139" s="8">
        <f>VLOOKUP(C139,{"29 - Psychiatrie (Erwachsene)",1;"30 - Kinder- und Jugendpsychiatrie",1;"31 - Psychosomatik",1;"00 - Bitte eine Fachabteilung auswählen",0;0,0},2,0)</f>
        <v>0</v>
      </c>
      <c r="Q139" s="8">
        <f t="shared" si="9"/>
        <v>0</v>
      </c>
      <c r="R139" s="8">
        <f t="shared" si="10"/>
        <v>0</v>
      </c>
      <c r="S139" s="8">
        <f t="shared" si="11"/>
        <v>0</v>
      </c>
      <c r="T139" s="8">
        <f t="shared" si="12"/>
        <v>0</v>
      </c>
      <c r="V139" s="8">
        <f>VLOOKUP($C139,{"29 - Psychiatrie (Erwachsene)",1;"30 - Kinder- und Jugendpsychiatrie",1;"31 - Psychosomatik",1;"00 - Bitte eine Fachabteilung auswählen",0;0,0},2,0)</f>
        <v>0</v>
      </c>
      <c r="W139" s="8" t="str">
        <f>IF('Angaben KH-Standort'!$D$12&gt;0,"JBJ","KJA")</f>
        <v>KJA</v>
      </c>
      <c r="X139" s="8" t="str">
        <f>VLOOKUP(C138,{"29 - Psychiatrie (Erwachsene)","Einrichtungen2";"30 - Kinder- und Jugendpsychiatrie","Einrichtungen2";"31 - Psychosomatik","Einrichtungen2";"00 - Bitte eine Einrichtung auswählen","Leer";0,"Leer"},2,0)</f>
        <v>Leer</v>
      </c>
      <c r="Y139" s="37" t="str">
        <f t="shared" si="13"/>
        <v>Leer</v>
      </c>
      <c r="Z139" s="8" t="str">
        <f>VLOOKUP($C139,{"29 - Psychiatrie (Erwachsene)","Psychiatrie";"30 - Kinder- und Jugendpsychiatrie","KJPsychiatrie";"31 - Psychosomatik","Psychosomatik";"00 - Bitte eine Fachabteilung auswählen","Leer";0,"Leer"},2,0)</f>
        <v>Leer</v>
      </c>
    </row>
    <row r="140" spans="2:26" ht="15" customHeight="1" x14ac:dyDescent="0.25">
      <c r="B140" s="76" t="str">
        <f t="shared" si="14"/>
        <v>!!!</v>
      </c>
      <c r="C140" s="250"/>
      <c r="D140" s="243"/>
      <c r="E140" s="251"/>
      <c r="F140" s="88"/>
      <c r="G140" s="387"/>
      <c r="H140" s="44"/>
      <c r="I140" s="44"/>
      <c r="J140" s="70"/>
      <c r="O140" s="8">
        <f t="shared" si="8"/>
        <v>0</v>
      </c>
      <c r="P140" s="8">
        <f>VLOOKUP(C140,{"29 - Psychiatrie (Erwachsene)",1;"30 - Kinder- und Jugendpsychiatrie",1;"31 - Psychosomatik",1;"00 - Bitte eine Fachabteilung auswählen",0;0,0},2,0)</f>
        <v>0</v>
      </c>
      <c r="Q140" s="8">
        <f t="shared" si="9"/>
        <v>0</v>
      </c>
      <c r="R140" s="8">
        <f t="shared" si="10"/>
        <v>0</v>
      </c>
      <c r="S140" s="8">
        <f t="shared" si="11"/>
        <v>0</v>
      </c>
      <c r="T140" s="8">
        <f t="shared" si="12"/>
        <v>0</v>
      </c>
      <c r="V140" s="8">
        <f>VLOOKUP($C140,{"29 - Psychiatrie (Erwachsene)",1;"30 - Kinder- und Jugendpsychiatrie",1;"31 - Psychosomatik",1;"00 - Bitte eine Fachabteilung auswählen",0;0,0},2,0)</f>
        <v>0</v>
      </c>
      <c r="W140" s="8" t="str">
        <f>IF('Angaben KH-Standort'!$D$12&gt;0,"JBJ","KJA")</f>
        <v>KJA</v>
      </c>
      <c r="X140" s="8" t="str">
        <f>VLOOKUP(C139,{"29 - Psychiatrie (Erwachsene)","Einrichtungen2";"30 - Kinder- und Jugendpsychiatrie","Einrichtungen2";"31 - Psychosomatik","Einrichtungen2";"00 - Bitte eine Einrichtung auswählen","Leer";0,"Leer"},2,0)</f>
        <v>Leer</v>
      </c>
      <c r="Y140" s="37" t="str">
        <f t="shared" si="13"/>
        <v>Leer</v>
      </c>
      <c r="Z140" s="8" t="str">
        <f>VLOOKUP($C140,{"29 - Psychiatrie (Erwachsene)","Psychiatrie";"30 - Kinder- und Jugendpsychiatrie","KJPsychiatrie";"31 - Psychosomatik","Psychosomatik";"00 - Bitte eine Fachabteilung auswählen","Leer";0,"Leer"},2,0)</f>
        <v>Leer</v>
      </c>
    </row>
    <row r="141" spans="2:26" ht="15" customHeight="1" x14ac:dyDescent="0.25">
      <c r="B141" s="76" t="str">
        <f t="shared" si="14"/>
        <v>!!!</v>
      </c>
      <c r="C141" s="250"/>
      <c r="D141" s="243"/>
      <c r="E141" s="251"/>
      <c r="F141" s="88"/>
      <c r="G141" s="387"/>
      <c r="H141" s="44"/>
      <c r="I141" s="44"/>
      <c r="J141" s="70"/>
      <c r="O141" s="8">
        <f t="shared" si="8"/>
        <v>0</v>
      </c>
      <c r="P141" s="8">
        <f>VLOOKUP(C141,{"29 - Psychiatrie (Erwachsene)",1;"30 - Kinder- und Jugendpsychiatrie",1;"31 - Psychosomatik",1;"00 - Bitte eine Fachabteilung auswählen",0;0,0},2,0)</f>
        <v>0</v>
      </c>
      <c r="Q141" s="8">
        <f t="shared" si="9"/>
        <v>0</v>
      </c>
      <c r="R141" s="8">
        <f t="shared" si="10"/>
        <v>0</v>
      </c>
      <c r="S141" s="8">
        <f t="shared" si="11"/>
        <v>0</v>
      </c>
      <c r="T141" s="8">
        <f t="shared" si="12"/>
        <v>0</v>
      </c>
      <c r="V141" s="8">
        <f>VLOOKUP($C141,{"29 - Psychiatrie (Erwachsene)",1;"30 - Kinder- und Jugendpsychiatrie",1;"31 - Psychosomatik",1;"00 - Bitte eine Fachabteilung auswählen",0;0,0},2,0)</f>
        <v>0</v>
      </c>
      <c r="W141" s="8" t="str">
        <f>IF('Angaben KH-Standort'!$D$12&gt;0,"JBJ","KJA")</f>
        <v>KJA</v>
      </c>
      <c r="X141" s="8" t="str">
        <f>VLOOKUP(C140,{"29 - Psychiatrie (Erwachsene)","Einrichtungen2";"30 - Kinder- und Jugendpsychiatrie","Einrichtungen2";"31 - Psychosomatik","Einrichtungen2";"00 - Bitte eine Einrichtung auswählen","Leer";0,"Leer"},2,0)</f>
        <v>Leer</v>
      </c>
      <c r="Y141" s="37" t="str">
        <f t="shared" si="13"/>
        <v>Leer</v>
      </c>
      <c r="Z141" s="8" t="str">
        <f>VLOOKUP($C141,{"29 - Psychiatrie (Erwachsene)","Psychiatrie";"30 - Kinder- und Jugendpsychiatrie","KJPsychiatrie";"31 - Psychosomatik","Psychosomatik";"00 - Bitte eine Fachabteilung auswählen","Leer";0,"Leer"},2,0)</f>
        <v>Leer</v>
      </c>
    </row>
    <row r="142" spans="2:26" ht="15" customHeight="1" x14ac:dyDescent="0.25">
      <c r="B142" s="76" t="str">
        <f t="shared" si="14"/>
        <v>!!!</v>
      </c>
      <c r="C142" s="250"/>
      <c r="D142" s="243"/>
      <c r="E142" s="251"/>
      <c r="F142" s="88"/>
      <c r="G142" s="387"/>
      <c r="H142" s="44"/>
      <c r="I142" s="44"/>
      <c r="J142" s="70"/>
      <c r="O142" s="8">
        <f t="shared" si="8"/>
        <v>0</v>
      </c>
      <c r="P142" s="8">
        <f>VLOOKUP(C142,{"29 - Psychiatrie (Erwachsene)",1;"30 - Kinder- und Jugendpsychiatrie",1;"31 - Psychosomatik",1;"00 - Bitte eine Fachabteilung auswählen",0;0,0},2,0)</f>
        <v>0</v>
      </c>
      <c r="Q142" s="8">
        <f t="shared" si="9"/>
        <v>0</v>
      </c>
      <c r="R142" s="8">
        <f t="shared" si="10"/>
        <v>0</v>
      </c>
      <c r="S142" s="8">
        <f t="shared" si="11"/>
        <v>0</v>
      </c>
      <c r="T142" s="8">
        <f t="shared" si="12"/>
        <v>0</v>
      </c>
      <c r="V142" s="8">
        <f>VLOOKUP($C142,{"29 - Psychiatrie (Erwachsene)",1;"30 - Kinder- und Jugendpsychiatrie",1;"31 - Psychosomatik",1;"00 - Bitte eine Fachabteilung auswählen",0;0,0},2,0)</f>
        <v>0</v>
      </c>
      <c r="W142" s="8" t="str">
        <f>IF('Angaben KH-Standort'!$D$12&gt;0,"JBJ","KJA")</f>
        <v>KJA</v>
      </c>
      <c r="X142" s="8" t="str">
        <f>VLOOKUP(C141,{"29 - Psychiatrie (Erwachsene)","Einrichtungen2";"30 - Kinder- und Jugendpsychiatrie","Einrichtungen2";"31 - Psychosomatik","Einrichtungen2";"00 - Bitte eine Einrichtung auswählen","Leer";0,"Leer"},2,0)</f>
        <v>Leer</v>
      </c>
      <c r="Y142" s="37" t="str">
        <f t="shared" si="13"/>
        <v>Leer</v>
      </c>
      <c r="Z142" s="8" t="str">
        <f>VLOOKUP($C142,{"29 - Psychiatrie (Erwachsene)","Psychiatrie";"30 - Kinder- und Jugendpsychiatrie","KJPsychiatrie";"31 - Psychosomatik","Psychosomatik";"00 - Bitte eine Fachabteilung auswählen","Leer";0,"Leer"},2,0)</f>
        <v>Leer</v>
      </c>
    </row>
    <row r="143" spans="2:26" ht="15" customHeight="1" x14ac:dyDescent="0.25">
      <c r="B143" s="76" t="str">
        <f t="shared" si="14"/>
        <v>!!!</v>
      </c>
      <c r="C143" s="250"/>
      <c r="D143" s="243"/>
      <c r="E143" s="251"/>
      <c r="F143" s="88"/>
      <c r="G143" s="387"/>
      <c r="H143" s="44"/>
      <c r="I143" s="44"/>
      <c r="J143" s="70"/>
      <c r="O143" s="8">
        <f t="shared" si="8"/>
        <v>0</v>
      </c>
      <c r="P143" s="8">
        <f>VLOOKUP(C143,{"29 - Psychiatrie (Erwachsene)",1;"30 - Kinder- und Jugendpsychiatrie",1;"31 - Psychosomatik",1;"00 - Bitte eine Fachabteilung auswählen",0;0,0},2,0)</f>
        <v>0</v>
      </c>
      <c r="Q143" s="8">
        <f t="shared" si="9"/>
        <v>0</v>
      </c>
      <c r="R143" s="8">
        <f t="shared" si="10"/>
        <v>0</v>
      </c>
      <c r="S143" s="8">
        <f t="shared" si="11"/>
        <v>0</v>
      </c>
      <c r="T143" s="8">
        <f t="shared" si="12"/>
        <v>0</v>
      </c>
      <c r="V143" s="8">
        <f>VLOOKUP($C143,{"29 - Psychiatrie (Erwachsene)",1;"30 - Kinder- und Jugendpsychiatrie",1;"31 - Psychosomatik",1;"00 - Bitte eine Fachabteilung auswählen",0;0,0},2,0)</f>
        <v>0</v>
      </c>
      <c r="W143" s="8" t="str">
        <f>IF('Angaben KH-Standort'!$D$12&gt;0,"JBJ","KJA")</f>
        <v>KJA</v>
      </c>
      <c r="X143" s="8" t="str">
        <f>VLOOKUP(C142,{"29 - Psychiatrie (Erwachsene)","Einrichtungen2";"30 - Kinder- und Jugendpsychiatrie","Einrichtungen2";"31 - Psychosomatik","Einrichtungen2";"00 - Bitte eine Einrichtung auswählen","Leer";0,"Leer"},2,0)</f>
        <v>Leer</v>
      </c>
      <c r="Y143" s="37" t="str">
        <f t="shared" si="13"/>
        <v>Leer</v>
      </c>
      <c r="Z143" s="8" t="str">
        <f>VLOOKUP($C143,{"29 - Psychiatrie (Erwachsene)","Psychiatrie";"30 - Kinder- und Jugendpsychiatrie","KJPsychiatrie";"31 - Psychosomatik","Psychosomatik";"00 - Bitte eine Fachabteilung auswählen","Leer";0,"Leer"},2,0)</f>
        <v>Leer</v>
      </c>
    </row>
    <row r="144" spans="2:26" ht="15" customHeight="1" x14ac:dyDescent="0.25">
      <c r="B144" s="76" t="str">
        <f t="shared" si="14"/>
        <v>!!!</v>
      </c>
      <c r="C144" s="250"/>
      <c r="D144" s="243"/>
      <c r="E144" s="251"/>
      <c r="F144" s="88"/>
      <c r="G144" s="387"/>
      <c r="H144" s="44"/>
      <c r="I144" s="44"/>
      <c r="J144" s="70"/>
      <c r="O144" s="8">
        <f t="shared" si="8"/>
        <v>0</v>
      </c>
      <c r="P144" s="8">
        <f>VLOOKUP(C144,{"29 - Psychiatrie (Erwachsene)",1;"30 - Kinder- und Jugendpsychiatrie",1;"31 - Psychosomatik",1;"00 - Bitte eine Fachabteilung auswählen",0;0,0},2,0)</f>
        <v>0</v>
      </c>
      <c r="Q144" s="8">
        <f t="shared" si="9"/>
        <v>0</v>
      </c>
      <c r="R144" s="8">
        <f t="shared" si="10"/>
        <v>0</v>
      </c>
      <c r="S144" s="8">
        <f t="shared" si="11"/>
        <v>0</v>
      </c>
      <c r="T144" s="8">
        <f t="shared" si="12"/>
        <v>0</v>
      </c>
      <c r="V144" s="8">
        <f>VLOOKUP($C144,{"29 - Psychiatrie (Erwachsene)",1;"30 - Kinder- und Jugendpsychiatrie",1;"31 - Psychosomatik",1;"00 - Bitte eine Fachabteilung auswählen",0;0,0},2,0)</f>
        <v>0</v>
      </c>
      <c r="W144" s="8" t="str">
        <f>IF('Angaben KH-Standort'!$D$12&gt;0,"JBJ","KJA")</f>
        <v>KJA</v>
      </c>
      <c r="X144" s="8" t="str">
        <f>VLOOKUP(C143,{"29 - Psychiatrie (Erwachsene)","Einrichtungen2";"30 - Kinder- und Jugendpsychiatrie","Einrichtungen2";"31 - Psychosomatik","Einrichtungen2";"00 - Bitte eine Einrichtung auswählen","Leer";0,"Leer"},2,0)</f>
        <v>Leer</v>
      </c>
      <c r="Y144" s="37" t="str">
        <f t="shared" si="13"/>
        <v>Leer</v>
      </c>
      <c r="Z144" s="8" t="str">
        <f>VLOOKUP($C144,{"29 - Psychiatrie (Erwachsene)","Psychiatrie";"30 - Kinder- und Jugendpsychiatrie","KJPsychiatrie";"31 - Psychosomatik","Psychosomatik";"00 - Bitte eine Fachabteilung auswählen","Leer";0,"Leer"},2,0)</f>
        <v>Leer</v>
      </c>
    </row>
    <row r="145" spans="2:26" ht="15" customHeight="1" x14ac:dyDescent="0.25">
      <c r="B145" s="76" t="str">
        <f t="shared" si="14"/>
        <v>!!!</v>
      </c>
      <c r="C145" s="250"/>
      <c r="D145" s="243"/>
      <c r="E145" s="251"/>
      <c r="F145" s="88"/>
      <c r="G145" s="387"/>
      <c r="H145" s="44"/>
      <c r="I145" s="44"/>
      <c r="J145" s="70"/>
      <c r="O145" s="8">
        <f t="shared" si="8"/>
        <v>0</v>
      </c>
      <c r="P145" s="8">
        <f>VLOOKUP(C145,{"29 - Psychiatrie (Erwachsene)",1;"30 - Kinder- und Jugendpsychiatrie",1;"31 - Psychosomatik",1;"00 - Bitte eine Fachabteilung auswählen",0;0,0},2,0)</f>
        <v>0</v>
      </c>
      <c r="Q145" s="8">
        <f t="shared" si="9"/>
        <v>0</v>
      </c>
      <c r="R145" s="8">
        <f t="shared" si="10"/>
        <v>0</v>
      </c>
      <c r="S145" s="8">
        <f t="shared" si="11"/>
        <v>0</v>
      </c>
      <c r="T145" s="8">
        <f t="shared" si="12"/>
        <v>0</v>
      </c>
      <c r="V145" s="8">
        <f>VLOOKUP($C145,{"29 - Psychiatrie (Erwachsene)",1;"30 - Kinder- und Jugendpsychiatrie",1;"31 - Psychosomatik",1;"00 - Bitte eine Fachabteilung auswählen",0;0,0},2,0)</f>
        <v>0</v>
      </c>
      <c r="W145" s="8" t="str">
        <f>IF('Angaben KH-Standort'!$D$12&gt;0,"JBJ","KJA")</f>
        <v>KJA</v>
      </c>
      <c r="X145" s="8" t="str">
        <f>VLOOKUP(C144,{"29 - Psychiatrie (Erwachsene)","Einrichtungen2";"30 - Kinder- und Jugendpsychiatrie","Einrichtungen2";"31 - Psychosomatik","Einrichtungen2";"00 - Bitte eine Einrichtung auswählen","Leer";0,"Leer"},2,0)</f>
        <v>Leer</v>
      </c>
      <c r="Y145" s="37" t="str">
        <f t="shared" si="13"/>
        <v>Leer</v>
      </c>
      <c r="Z145" s="8" t="str">
        <f>VLOOKUP($C145,{"29 - Psychiatrie (Erwachsene)","Psychiatrie";"30 - Kinder- und Jugendpsychiatrie","KJPsychiatrie";"31 - Psychosomatik","Psychosomatik";"00 - Bitte eine Fachabteilung auswählen","Leer";0,"Leer"},2,0)</f>
        <v>Leer</v>
      </c>
    </row>
    <row r="146" spans="2:26" ht="15" customHeight="1" x14ac:dyDescent="0.25">
      <c r="B146" s="76" t="str">
        <f t="shared" si="14"/>
        <v>!!!</v>
      </c>
      <c r="C146" s="250"/>
      <c r="D146" s="243"/>
      <c r="E146" s="251"/>
      <c r="F146" s="88"/>
      <c r="G146" s="387"/>
      <c r="H146" s="44"/>
      <c r="I146" s="44"/>
      <c r="J146" s="70"/>
      <c r="O146" s="8">
        <f t="shared" si="8"/>
        <v>0</v>
      </c>
      <c r="P146" s="8">
        <f>VLOOKUP(C146,{"29 - Psychiatrie (Erwachsene)",1;"30 - Kinder- und Jugendpsychiatrie",1;"31 - Psychosomatik",1;"00 - Bitte eine Fachabteilung auswählen",0;0,0},2,0)</f>
        <v>0</v>
      </c>
      <c r="Q146" s="8">
        <f t="shared" si="9"/>
        <v>0</v>
      </c>
      <c r="R146" s="8">
        <f t="shared" si="10"/>
        <v>0</v>
      </c>
      <c r="S146" s="8">
        <f t="shared" si="11"/>
        <v>0</v>
      </c>
      <c r="T146" s="8">
        <f t="shared" si="12"/>
        <v>0</v>
      </c>
      <c r="V146" s="8">
        <f>VLOOKUP($C146,{"29 - Psychiatrie (Erwachsene)",1;"30 - Kinder- und Jugendpsychiatrie",1;"31 - Psychosomatik",1;"00 - Bitte eine Fachabteilung auswählen",0;0,0},2,0)</f>
        <v>0</v>
      </c>
      <c r="W146" s="8" t="str">
        <f>IF('Angaben KH-Standort'!$D$12&gt;0,"JBJ","KJA")</f>
        <v>KJA</v>
      </c>
      <c r="X146" s="8" t="str">
        <f>VLOOKUP(C145,{"29 - Psychiatrie (Erwachsene)","Einrichtungen2";"30 - Kinder- und Jugendpsychiatrie","Einrichtungen2";"31 - Psychosomatik","Einrichtungen2";"00 - Bitte eine Einrichtung auswählen","Leer";0,"Leer"},2,0)</f>
        <v>Leer</v>
      </c>
      <c r="Y146" s="37" t="str">
        <f t="shared" si="13"/>
        <v>Leer</v>
      </c>
      <c r="Z146" s="8" t="str">
        <f>VLOOKUP($C146,{"29 - Psychiatrie (Erwachsene)","Psychiatrie";"30 - Kinder- und Jugendpsychiatrie","KJPsychiatrie";"31 - Psychosomatik","Psychosomatik";"00 - Bitte eine Fachabteilung auswählen","Leer";0,"Leer"},2,0)</f>
        <v>Leer</v>
      </c>
    </row>
    <row r="147" spans="2:26" ht="15" customHeight="1" x14ac:dyDescent="0.25">
      <c r="B147" s="76" t="str">
        <f t="shared" si="14"/>
        <v>!!!</v>
      </c>
      <c r="C147" s="250"/>
      <c r="D147" s="243"/>
      <c r="E147" s="251"/>
      <c r="F147" s="88"/>
      <c r="G147" s="387"/>
      <c r="H147" s="44"/>
      <c r="I147" s="44"/>
      <c r="J147" s="70"/>
      <c r="O147" s="8">
        <f t="shared" si="8"/>
        <v>0</v>
      </c>
      <c r="P147" s="8">
        <f>VLOOKUP(C147,{"29 - Psychiatrie (Erwachsene)",1;"30 - Kinder- und Jugendpsychiatrie",1;"31 - Psychosomatik",1;"00 - Bitte eine Fachabteilung auswählen",0;0,0},2,0)</f>
        <v>0</v>
      </c>
      <c r="Q147" s="8">
        <f t="shared" si="9"/>
        <v>0</v>
      </c>
      <c r="R147" s="8">
        <f t="shared" si="10"/>
        <v>0</v>
      </c>
      <c r="S147" s="8">
        <f t="shared" si="11"/>
        <v>0</v>
      </c>
      <c r="T147" s="8">
        <f t="shared" si="12"/>
        <v>0</v>
      </c>
      <c r="V147" s="8">
        <f>VLOOKUP($C147,{"29 - Psychiatrie (Erwachsene)",1;"30 - Kinder- und Jugendpsychiatrie",1;"31 - Psychosomatik",1;"00 - Bitte eine Fachabteilung auswählen",0;0,0},2,0)</f>
        <v>0</v>
      </c>
      <c r="W147" s="8" t="str">
        <f>IF('Angaben KH-Standort'!$D$12&gt;0,"JBJ","KJA")</f>
        <v>KJA</v>
      </c>
      <c r="X147" s="8" t="str">
        <f>VLOOKUP(C146,{"29 - Psychiatrie (Erwachsene)","Einrichtungen2";"30 - Kinder- und Jugendpsychiatrie","Einrichtungen2";"31 - Psychosomatik","Einrichtungen2";"00 - Bitte eine Einrichtung auswählen","Leer";0,"Leer"},2,0)</f>
        <v>Leer</v>
      </c>
      <c r="Y147" s="37" t="str">
        <f t="shared" si="13"/>
        <v>Leer</v>
      </c>
      <c r="Z147" s="8" t="str">
        <f>VLOOKUP($C147,{"29 - Psychiatrie (Erwachsene)","Psychiatrie";"30 - Kinder- und Jugendpsychiatrie","KJPsychiatrie";"31 - Psychosomatik","Psychosomatik";"00 - Bitte eine Fachabteilung auswählen","Leer";0,"Leer"},2,0)</f>
        <v>Leer</v>
      </c>
    </row>
    <row r="148" spans="2:26" ht="15" customHeight="1" x14ac:dyDescent="0.25">
      <c r="B148" s="76" t="str">
        <f t="shared" si="14"/>
        <v>!!!</v>
      </c>
      <c r="C148" s="250"/>
      <c r="D148" s="243"/>
      <c r="E148" s="251"/>
      <c r="F148" s="88"/>
      <c r="G148" s="387"/>
      <c r="H148" s="44"/>
      <c r="I148" s="44"/>
      <c r="J148" s="70"/>
      <c r="O148" s="8">
        <f t="shared" si="8"/>
        <v>0</v>
      </c>
      <c r="P148" s="8">
        <f>VLOOKUP(C148,{"29 - Psychiatrie (Erwachsene)",1;"30 - Kinder- und Jugendpsychiatrie",1;"31 - Psychosomatik",1;"00 - Bitte eine Fachabteilung auswählen",0;0,0},2,0)</f>
        <v>0</v>
      </c>
      <c r="Q148" s="8">
        <f t="shared" si="9"/>
        <v>0</v>
      </c>
      <c r="R148" s="8">
        <f t="shared" si="10"/>
        <v>0</v>
      </c>
      <c r="S148" s="8">
        <f t="shared" si="11"/>
        <v>0</v>
      </c>
      <c r="T148" s="8">
        <f t="shared" si="12"/>
        <v>0</v>
      </c>
      <c r="V148" s="8">
        <f>VLOOKUP($C148,{"29 - Psychiatrie (Erwachsene)",1;"30 - Kinder- und Jugendpsychiatrie",1;"31 - Psychosomatik",1;"00 - Bitte eine Fachabteilung auswählen",0;0,0},2,0)</f>
        <v>0</v>
      </c>
      <c r="W148" s="8" t="str">
        <f>IF('Angaben KH-Standort'!$D$12&gt;0,"JBJ","KJA")</f>
        <v>KJA</v>
      </c>
      <c r="X148" s="8" t="str">
        <f>VLOOKUP(C147,{"29 - Psychiatrie (Erwachsene)","Einrichtungen2";"30 - Kinder- und Jugendpsychiatrie","Einrichtungen2";"31 - Psychosomatik","Einrichtungen2";"00 - Bitte eine Einrichtung auswählen","Leer";0,"Leer"},2,0)</f>
        <v>Leer</v>
      </c>
      <c r="Y148" s="37" t="str">
        <f t="shared" si="13"/>
        <v>Leer</v>
      </c>
      <c r="Z148" s="8" t="str">
        <f>VLOOKUP($C148,{"29 - Psychiatrie (Erwachsene)","Psychiatrie";"30 - Kinder- und Jugendpsychiatrie","KJPsychiatrie";"31 - Psychosomatik","Psychosomatik";"00 - Bitte eine Fachabteilung auswählen","Leer";0,"Leer"},2,0)</f>
        <v>Leer</v>
      </c>
    </row>
    <row r="149" spans="2:26" ht="15" customHeight="1" x14ac:dyDescent="0.25">
      <c r="B149" s="76" t="str">
        <f t="shared" si="14"/>
        <v>!!!</v>
      </c>
      <c r="C149" s="250"/>
      <c r="D149" s="243"/>
      <c r="E149" s="251"/>
      <c r="F149" s="88"/>
      <c r="G149" s="387"/>
      <c r="H149" s="44"/>
      <c r="I149" s="44"/>
      <c r="J149" s="70"/>
      <c r="O149" s="8">
        <f t="shared" si="8"/>
        <v>0</v>
      </c>
      <c r="P149" s="8">
        <f>VLOOKUP(C149,{"29 - Psychiatrie (Erwachsene)",1;"30 - Kinder- und Jugendpsychiatrie",1;"31 - Psychosomatik",1;"00 - Bitte eine Fachabteilung auswählen",0;0,0},2,0)</f>
        <v>0</v>
      </c>
      <c r="Q149" s="8">
        <f t="shared" si="9"/>
        <v>0</v>
      </c>
      <c r="R149" s="8">
        <f t="shared" si="10"/>
        <v>0</v>
      </c>
      <c r="S149" s="8">
        <f t="shared" si="11"/>
        <v>0</v>
      </c>
      <c r="T149" s="8">
        <f t="shared" si="12"/>
        <v>0</v>
      </c>
      <c r="V149" s="8">
        <f>VLOOKUP($C149,{"29 - Psychiatrie (Erwachsene)",1;"30 - Kinder- und Jugendpsychiatrie",1;"31 - Psychosomatik",1;"00 - Bitte eine Fachabteilung auswählen",0;0,0},2,0)</f>
        <v>0</v>
      </c>
      <c r="W149" s="8" t="str">
        <f>IF('Angaben KH-Standort'!$D$12&gt;0,"JBJ","KJA")</f>
        <v>KJA</v>
      </c>
      <c r="X149" s="8" t="str">
        <f>VLOOKUP(C148,{"29 - Psychiatrie (Erwachsene)","Einrichtungen2";"30 - Kinder- und Jugendpsychiatrie","Einrichtungen2";"31 - Psychosomatik","Einrichtungen2";"00 - Bitte eine Einrichtung auswählen","Leer";0,"Leer"},2,0)</f>
        <v>Leer</v>
      </c>
      <c r="Y149" s="37" t="str">
        <f t="shared" si="13"/>
        <v>Leer</v>
      </c>
      <c r="Z149" s="8" t="str">
        <f>VLOOKUP($C149,{"29 - Psychiatrie (Erwachsene)","Psychiatrie";"30 - Kinder- und Jugendpsychiatrie","KJPsychiatrie";"31 - Psychosomatik","Psychosomatik";"00 - Bitte eine Fachabteilung auswählen","Leer";0,"Leer"},2,0)</f>
        <v>Leer</v>
      </c>
    </row>
    <row r="150" spans="2:26" ht="15" customHeight="1" x14ac:dyDescent="0.25">
      <c r="B150" s="76" t="str">
        <f t="shared" si="14"/>
        <v>!!!</v>
      </c>
      <c r="C150" s="250"/>
      <c r="D150" s="243"/>
      <c r="E150" s="251"/>
      <c r="F150" s="88"/>
      <c r="G150" s="387"/>
      <c r="H150" s="44"/>
      <c r="I150" s="44"/>
      <c r="J150" s="70"/>
      <c r="O150" s="8">
        <f t="shared" si="8"/>
        <v>0</v>
      </c>
      <c r="P150" s="8">
        <f>VLOOKUP(C150,{"29 - Psychiatrie (Erwachsene)",1;"30 - Kinder- und Jugendpsychiatrie",1;"31 - Psychosomatik",1;"00 - Bitte eine Fachabteilung auswählen",0;0,0},2,0)</f>
        <v>0</v>
      </c>
      <c r="Q150" s="8">
        <f t="shared" si="9"/>
        <v>0</v>
      </c>
      <c r="R150" s="8">
        <f t="shared" si="10"/>
        <v>0</v>
      </c>
      <c r="S150" s="8">
        <f t="shared" si="11"/>
        <v>0</v>
      </c>
      <c r="T150" s="8">
        <f t="shared" si="12"/>
        <v>0</v>
      </c>
      <c r="V150" s="8">
        <f>VLOOKUP($C150,{"29 - Psychiatrie (Erwachsene)",1;"30 - Kinder- und Jugendpsychiatrie",1;"31 - Psychosomatik",1;"00 - Bitte eine Fachabteilung auswählen",0;0,0},2,0)</f>
        <v>0</v>
      </c>
      <c r="W150" s="8" t="str">
        <f>IF('Angaben KH-Standort'!$D$12&gt;0,"JBJ","KJA")</f>
        <v>KJA</v>
      </c>
      <c r="X150" s="8" t="str">
        <f>VLOOKUP(C149,{"29 - Psychiatrie (Erwachsene)","Einrichtungen2";"30 - Kinder- und Jugendpsychiatrie","Einrichtungen2";"31 - Psychosomatik","Einrichtungen2";"00 - Bitte eine Einrichtung auswählen","Leer";0,"Leer"},2,0)</f>
        <v>Leer</v>
      </c>
      <c r="Y150" s="37" t="str">
        <f t="shared" si="13"/>
        <v>Leer</v>
      </c>
      <c r="Z150" s="8" t="str">
        <f>VLOOKUP($C150,{"29 - Psychiatrie (Erwachsene)","Psychiatrie";"30 - Kinder- und Jugendpsychiatrie","KJPsychiatrie";"31 - Psychosomatik","Psychosomatik";"00 - Bitte eine Fachabteilung auswählen","Leer";0,"Leer"},2,0)</f>
        <v>Leer</v>
      </c>
    </row>
    <row r="151" spans="2:26" ht="15" customHeight="1" x14ac:dyDescent="0.25">
      <c r="B151" s="76" t="str">
        <f t="shared" si="14"/>
        <v>!!!</v>
      </c>
      <c r="C151" s="250"/>
      <c r="D151" s="243"/>
      <c r="E151" s="251"/>
      <c r="F151" s="88"/>
      <c r="G151" s="387"/>
      <c r="H151" s="44"/>
      <c r="I151" s="44"/>
      <c r="J151" s="70"/>
      <c r="O151" s="8">
        <f t="shared" si="8"/>
        <v>0</v>
      </c>
      <c r="P151" s="8">
        <f>VLOOKUP(C151,{"29 - Psychiatrie (Erwachsene)",1;"30 - Kinder- und Jugendpsychiatrie",1;"31 - Psychosomatik",1;"00 - Bitte eine Fachabteilung auswählen",0;0,0},2,0)</f>
        <v>0</v>
      </c>
      <c r="Q151" s="8">
        <f t="shared" si="9"/>
        <v>0</v>
      </c>
      <c r="R151" s="8">
        <f t="shared" si="10"/>
        <v>0</v>
      </c>
      <c r="S151" s="8">
        <f t="shared" si="11"/>
        <v>0</v>
      </c>
      <c r="T151" s="8">
        <f t="shared" si="12"/>
        <v>0</v>
      </c>
      <c r="V151" s="8">
        <f>VLOOKUP($C151,{"29 - Psychiatrie (Erwachsene)",1;"30 - Kinder- und Jugendpsychiatrie",1;"31 - Psychosomatik",1;"00 - Bitte eine Fachabteilung auswählen",0;0,0},2,0)</f>
        <v>0</v>
      </c>
      <c r="W151" s="8" t="str">
        <f>IF('Angaben KH-Standort'!$D$12&gt;0,"JBJ","KJA")</f>
        <v>KJA</v>
      </c>
      <c r="X151" s="8" t="str">
        <f>VLOOKUP(C150,{"29 - Psychiatrie (Erwachsene)","Einrichtungen2";"30 - Kinder- und Jugendpsychiatrie","Einrichtungen2";"31 - Psychosomatik","Einrichtungen2";"00 - Bitte eine Einrichtung auswählen","Leer";0,"Leer"},2,0)</f>
        <v>Leer</v>
      </c>
      <c r="Y151" s="37" t="str">
        <f t="shared" si="13"/>
        <v>Leer</v>
      </c>
      <c r="Z151" s="8" t="str">
        <f>VLOOKUP($C151,{"29 - Psychiatrie (Erwachsene)","Psychiatrie";"30 - Kinder- und Jugendpsychiatrie","KJPsychiatrie";"31 - Psychosomatik","Psychosomatik";"00 - Bitte eine Fachabteilung auswählen","Leer";0,"Leer"},2,0)</f>
        <v>Leer</v>
      </c>
    </row>
    <row r="152" spans="2:26" ht="15" customHeight="1" x14ac:dyDescent="0.25">
      <c r="B152" s="76" t="str">
        <f t="shared" si="14"/>
        <v>!!!</v>
      </c>
      <c r="C152" s="250"/>
      <c r="D152" s="243"/>
      <c r="E152" s="251"/>
      <c r="F152" s="88"/>
      <c r="G152" s="387"/>
      <c r="H152" s="44"/>
      <c r="I152" s="44"/>
      <c r="J152" s="70"/>
      <c r="O152" s="8">
        <f t="shared" ref="O152:O215" si="15">IF(LEN(B152)&gt;0,0,1)</f>
        <v>0</v>
      </c>
      <c r="P152" s="8">
        <f>VLOOKUP(C152,{"29 - Psychiatrie (Erwachsene)",1;"30 - Kinder- und Jugendpsychiatrie",1;"31 - Psychosomatik",1;"00 - Bitte eine Fachabteilung auswählen",0;0,0},2,0)</f>
        <v>0</v>
      </c>
      <c r="Q152" s="8">
        <f t="shared" ref="Q152:Q215" si="16">IF(LEN(D152)&gt;0,1,0)</f>
        <v>0</v>
      </c>
      <c r="R152" s="8">
        <f t="shared" ref="R152:R215" si="17">IF(LEN(E152)&gt;0,1,0)</f>
        <v>0</v>
      </c>
      <c r="S152" s="8">
        <f t="shared" ref="S152:S215" si="18">IF(LEN(F152)&gt;0,1,0)</f>
        <v>0</v>
      </c>
      <c r="T152" s="8">
        <f t="shared" ref="T152:T215" si="19">IF(LEN(G152)&gt;0,1,0)</f>
        <v>0</v>
      </c>
      <c r="V152" s="8">
        <f>VLOOKUP($C152,{"29 - Psychiatrie (Erwachsene)",1;"30 - Kinder- und Jugendpsychiatrie",1;"31 - Psychosomatik",1;"00 - Bitte eine Fachabteilung auswählen",0;0,0},2,0)</f>
        <v>0</v>
      </c>
      <c r="W152" s="8" t="str">
        <f>IF('Angaben KH-Standort'!$D$12&gt;0,"JBJ","KJA")</f>
        <v>KJA</v>
      </c>
      <c r="X152" s="8" t="str">
        <f>VLOOKUP(C151,{"29 - Psychiatrie (Erwachsene)","Einrichtungen2";"30 - Kinder- und Jugendpsychiatrie","Einrichtungen2";"31 - Psychosomatik","Einrichtungen2";"00 - Bitte eine Einrichtung auswählen","Leer";0,"Leer"},2,0)</f>
        <v>Leer</v>
      </c>
      <c r="Y152" s="37" t="str">
        <f t="shared" ref="Y152:Y215" si="20">IF(V152=1,W152,"Leer")</f>
        <v>Leer</v>
      </c>
      <c r="Z152" s="8" t="str">
        <f>VLOOKUP($C152,{"29 - Psychiatrie (Erwachsene)","Psychiatrie";"30 - Kinder- und Jugendpsychiatrie","KJPsychiatrie";"31 - Psychosomatik","Psychosomatik";"00 - Bitte eine Fachabteilung auswählen","Leer";0,"Leer"},2,0)</f>
        <v>Leer</v>
      </c>
    </row>
    <row r="153" spans="2:26" ht="15" customHeight="1" x14ac:dyDescent="0.25">
      <c r="B153" s="76" t="str">
        <f t="shared" si="14"/>
        <v>!!!</v>
      </c>
      <c r="C153" s="250"/>
      <c r="D153" s="243"/>
      <c r="E153" s="251"/>
      <c r="F153" s="88"/>
      <c r="G153" s="387"/>
      <c r="H153" s="44"/>
      <c r="I153" s="44"/>
      <c r="J153" s="70"/>
      <c r="O153" s="8">
        <f t="shared" si="15"/>
        <v>0</v>
      </c>
      <c r="P153" s="8">
        <f>VLOOKUP(C153,{"29 - Psychiatrie (Erwachsene)",1;"30 - Kinder- und Jugendpsychiatrie",1;"31 - Psychosomatik",1;"00 - Bitte eine Fachabteilung auswählen",0;0,0},2,0)</f>
        <v>0</v>
      </c>
      <c r="Q153" s="8">
        <f t="shared" si="16"/>
        <v>0</v>
      </c>
      <c r="R153" s="8">
        <f t="shared" si="17"/>
        <v>0</v>
      </c>
      <c r="S153" s="8">
        <f t="shared" si="18"/>
        <v>0</v>
      </c>
      <c r="T153" s="8">
        <f t="shared" si="19"/>
        <v>0</v>
      </c>
      <c r="V153" s="8">
        <f>VLOOKUP($C153,{"29 - Psychiatrie (Erwachsene)",1;"30 - Kinder- und Jugendpsychiatrie",1;"31 - Psychosomatik",1;"00 - Bitte eine Fachabteilung auswählen",0;0,0},2,0)</f>
        <v>0</v>
      </c>
      <c r="W153" s="8" t="str">
        <f>IF('Angaben KH-Standort'!$D$12&gt;0,"JBJ","KJA")</f>
        <v>KJA</v>
      </c>
      <c r="X153" s="8" t="str">
        <f>VLOOKUP(C152,{"29 - Psychiatrie (Erwachsene)","Einrichtungen2";"30 - Kinder- und Jugendpsychiatrie","Einrichtungen2";"31 - Psychosomatik","Einrichtungen2";"00 - Bitte eine Einrichtung auswählen","Leer";0,"Leer"},2,0)</f>
        <v>Leer</v>
      </c>
      <c r="Y153" s="37" t="str">
        <f t="shared" si="20"/>
        <v>Leer</v>
      </c>
      <c r="Z153" s="8" t="str">
        <f>VLOOKUP($C153,{"29 - Psychiatrie (Erwachsene)","Psychiatrie";"30 - Kinder- und Jugendpsychiatrie","KJPsychiatrie";"31 - Psychosomatik","Psychosomatik";"00 - Bitte eine Fachabteilung auswählen","Leer";0,"Leer"},2,0)</f>
        <v>Leer</v>
      </c>
    </row>
    <row r="154" spans="2:26" ht="15" customHeight="1" x14ac:dyDescent="0.25">
      <c r="B154" s="76" t="str">
        <f t="shared" si="14"/>
        <v>!!!</v>
      </c>
      <c r="C154" s="250"/>
      <c r="D154" s="243"/>
      <c r="E154" s="251"/>
      <c r="F154" s="88"/>
      <c r="G154" s="387"/>
      <c r="H154" s="44"/>
      <c r="I154" s="44"/>
      <c r="J154" s="70"/>
      <c r="O154" s="8">
        <f t="shared" si="15"/>
        <v>0</v>
      </c>
      <c r="P154" s="8">
        <f>VLOOKUP(C154,{"29 - Psychiatrie (Erwachsene)",1;"30 - Kinder- und Jugendpsychiatrie",1;"31 - Psychosomatik",1;"00 - Bitte eine Fachabteilung auswählen",0;0,0},2,0)</f>
        <v>0</v>
      </c>
      <c r="Q154" s="8">
        <f t="shared" si="16"/>
        <v>0</v>
      </c>
      <c r="R154" s="8">
        <f t="shared" si="17"/>
        <v>0</v>
      </c>
      <c r="S154" s="8">
        <f t="shared" si="18"/>
        <v>0</v>
      </c>
      <c r="T154" s="8">
        <f t="shared" si="19"/>
        <v>0</v>
      </c>
      <c r="V154" s="8">
        <f>VLOOKUP($C154,{"29 - Psychiatrie (Erwachsene)",1;"30 - Kinder- und Jugendpsychiatrie",1;"31 - Psychosomatik",1;"00 - Bitte eine Fachabteilung auswählen",0;0,0},2,0)</f>
        <v>0</v>
      </c>
      <c r="W154" s="8" t="str">
        <f>IF('Angaben KH-Standort'!$D$12&gt;0,"JBJ","KJA")</f>
        <v>KJA</v>
      </c>
      <c r="X154" s="8" t="str">
        <f>VLOOKUP(C153,{"29 - Psychiatrie (Erwachsene)","Einrichtungen2";"30 - Kinder- und Jugendpsychiatrie","Einrichtungen2";"31 - Psychosomatik","Einrichtungen2";"00 - Bitte eine Einrichtung auswählen","Leer";0,"Leer"},2,0)</f>
        <v>Leer</v>
      </c>
      <c r="Y154" s="37" t="str">
        <f t="shared" si="20"/>
        <v>Leer</v>
      </c>
      <c r="Z154" s="8" t="str">
        <f>VLOOKUP($C154,{"29 - Psychiatrie (Erwachsene)","Psychiatrie";"30 - Kinder- und Jugendpsychiatrie","KJPsychiatrie";"31 - Psychosomatik","Psychosomatik";"00 - Bitte eine Fachabteilung auswählen","Leer";0,"Leer"},2,0)</f>
        <v>Leer</v>
      </c>
    </row>
    <row r="155" spans="2:26" ht="15" customHeight="1" x14ac:dyDescent="0.25">
      <c r="B155" s="76" t="str">
        <f t="shared" si="14"/>
        <v>!!!</v>
      </c>
      <c r="C155" s="250"/>
      <c r="D155" s="243"/>
      <c r="E155" s="251"/>
      <c r="F155" s="88"/>
      <c r="G155" s="387"/>
      <c r="H155" s="44"/>
      <c r="I155" s="44"/>
      <c r="J155" s="70"/>
      <c r="O155" s="8">
        <f t="shared" si="15"/>
        <v>0</v>
      </c>
      <c r="P155" s="8">
        <f>VLOOKUP(C155,{"29 - Psychiatrie (Erwachsene)",1;"30 - Kinder- und Jugendpsychiatrie",1;"31 - Psychosomatik",1;"00 - Bitte eine Fachabteilung auswählen",0;0,0},2,0)</f>
        <v>0</v>
      </c>
      <c r="Q155" s="8">
        <f t="shared" si="16"/>
        <v>0</v>
      </c>
      <c r="R155" s="8">
        <f t="shared" si="17"/>
        <v>0</v>
      </c>
      <c r="S155" s="8">
        <f t="shared" si="18"/>
        <v>0</v>
      </c>
      <c r="T155" s="8">
        <f t="shared" si="19"/>
        <v>0</v>
      </c>
      <c r="V155" s="8">
        <f>VLOOKUP($C155,{"29 - Psychiatrie (Erwachsene)",1;"30 - Kinder- und Jugendpsychiatrie",1;"31 - Psychosomatik",1;"00 - Bitte eine Fachabteilung auswählen",0;0,0},2,0)</f>
        <v>0</v>
      </c>
      <c r="W155" s="8" t="str">
        <f>IF('Angaben KH-Standort'!$D$12&gt;0,"JBJ","KJA")</f>
        <v>KJA</v>
      </c>
      <c r="X155" s="8" t="str">
        <f>VLOOKUP(C154,{"29 - Psychiatrie (Erwachsene)","Einrichtungen2";"30 - Kinder- und Jugendpsychiatrie","Einrichtungen2";"31 - Psychosomatik","Einrichtungen2";"00 - Bitte eine Einrichtung auswählen","Leer";0,"Leer"},2,0)</f>
        <v>Leer</v>
      </c>
      <c r="Y155" s="37" t="str">
        <f t="shared" si="20"/>
        <v>Leer</v>
      </c>
      <c r="Z155" s="8" t="str">
        <f>VLOOKUP($C155,{"29 - Psychiatrie (Erwachsene)","Psychiatrie";"30 - Kinder- und Jugendpsychiatrie","KJPsychiatrie";"31 - Psychosomatik","Psychosomatik";"00 - Bitte eine Fachabteilung auswählen","Leer";0,"Leer"},2,0)</f>
        <v>Leer</v>
      </c>
    </row>
    <row r="156" spans="2:26" ht="15" customHeight="1" x14ac:dyDescent="0.25">
      <c r="B156" s="76" t="str">
        <f t="shared" si="14"/>
        <v>!!!</v>
      </c>
      <c r="C156" s="250"/>
      <c r="D156" s="243"/>
      <c r="E156" s="251"/>
      <c r="F156" s="88"/>
      <c r="G156" s="387"/>
      <c r="H156" s="44"/>
      <c r="I156" s="44"/>
      <c r="J156" s="70"/>
      <c r="O156" s="8">
        <f t="shared" si="15"/>
        <v>0</v>
      </c>
      <c r="P156" s="8">
        <f>VLOOKUP(C156,{"29 - Psychiatrie (Erwachsene)",1;"30 - Kinder- und Jugendpsychiatrie",1;"31 - Psychosomatik",1;"00 - Bitte eine Fachabteilung auswählen",0;0,0},2,0)</f>
        <v>0</v>
      </c>
      <c r="Q156" s="8">
        <f t="shared" si="16"/>
        <v>0</v>
      </c>
      <c r="R156" s="8">
        <f t="shared" si="17"/>
        <v>0</v>
      </c>
      <c r="S156" s="8">
        <f t="shared" si="18"/>
        <v>0</v>
      </c>
      <c r="T156" s="8">
        <f t="shared" si="19"/>
        <v>0</v>
      </c>
      <c r="V156" s="8">
        <f>VLOOKUP($C156,{"29 - Psychiatrie (Erwachsene)",1;"30 - Kinder- und Jugendpsychiatrie",1;"31 - Psychosomatik",1;"00 - Bitte eine Fachabteilung auswählen",0;0,0},2,0)</f>
        <v>0</v>
      </c>
      <c r="W156" s="8" t="str">
        <f>IF('Angaben KH-Standort'!$D$12&gt;0,"JBJ","KJA")</f>
        <v>KJA</v>
      </c>
      <c r="X156" s="8" t="str">
        <f>VLOOKUP(C155,{"29 - Psychiatrie (Erwachsene)","Einrichtungen2";"30 - Kinder- und Jugendpsychiatrie","Einrichtungen2";"31 - Psychosomatik","Einrichtungen2";"00 - Bitte eine Einrichtung auswählen","Leer";0,"Leer"},2,0)</f>
        <v>Leer</v>
      </c>
      <c r="Y156" s="37" t="str">
        <f t="shared" si="20"/>
        <v>Leer</v>
      </c>
      <c r="Z156" s="8" t="str">
        <f>VLOOKUP($C156,{"29 - Psychiatrie (Erwachsene)","Psychiatrie";"30 - Kinder- und Jugendpsychiatrie","KJPsychiatrie";"31 - Psychosomatik","Psychosomatik";"00 - Bitte eine Fachabteilung auswählen","Leer";0,"Leer"},2,0)</f>
        <v>Leer</v>
      </c>
    </row>
    <row r="157" spans="2:26" ht="15" customHeight="1" x14ac:dyDescent="0.25">
      <c r="B157" s="76" t="str">
        <f t="shared" si="14"/>
        <v>!!!</v>
      </c>
      <c r="C157" s="250"/>
      <c r="D157" s="243"/>
      <c r="E157" s="251"/>
      <c r="F157" s="88"/>
      <c r="G157" s="387"/>
      <c r="H157" s="44"/>
      <c r="I157" s="44"/>
      <c r="J157" s="70"/>
      <c r="O157" s="8">
        <f t="shared" si="15"/>
        <v>0</v>
      </c>
      <c r="P157" s="8">
        <f>VLOOKUP(C157,{"29 - Psychiatrie (Erwachsene)",1;"30 - Kinder- und Jugendpsychiatrie",1;"31 - Psychosomatik",1;"00 - Bitte eine Fachabteilung auswählen",0;0,0},2,0)</f>
        <v>0</v>
      </c>
      <c r="Q157" s="8">
        <f t="shared" si="16"/>
        <v>0</v>
      </c>
      <c r="R157" s="8">
        <f t="shared" si="17"/>
        <v>0</v>
      </c>
      <c r="S157" s="8">
        <f t="shared" si="18"/>
        <v>0</v>
      </c>
      <c r="T157" s="8">
        <f t="shared" si="19"/>
        <v>0</v>
      </c>
      <c r="V157" s="8">
        <f>VLOOKUP($C157,{"29 - Psychiatrie (Erwachsene)",1;"30 - Kinder- und Jugendpsychiatrie",1;"31 - Psychosomatik",1;"00 - Bitte eine Fachabteilung auswählen",0;0,0},2,0)</f>
        <v>0</v>
      </c>
      <c r="W157" s="8" t="str">
        <f>IF('Angaben KH-Standort'!$D$12&gt;0,"JBJ","KJA")</f>
        <v>KJA</v>
      </c>
      <c r="X157" s="8" t="str">
        <f>VLOOKUP(C156,{"29 - Psychiatrie (Erwachsene)","Einrichtungen2";"30 - Kinder- und Jugendpsychiatrie","Einrichtungen2";"31 - Psychosomatik","Einrichtungen2";"00 - Bitte eine Einrichtung auswählen","Leer";0,"Leer"},2,0)</f>
        <v>Leer</v>
      </c>
      <c r="Y157" s="37" t="str">
        <f t="shared" si="20"/>
        <v>Leer</v>
      </c>
      <c r="Z157" s="8" t="str">
        <f>VLOOKUP($C157,{"29 - Psychiatrie (Erwachsene)","Psychiatrie";"30 - Kinder- und Jugendpsychiatrie","KJPsychiatrie";"31 - Psychosomatik","Psychosomatik";"00 - Bitte eine Fachabteilung auswählen","Leer";0,"Leer"},2,0)</f>
        <v>Leer</v>
      </c>
    </row>
    <row r="158" spans="2:26" ht="15" customHeight="1" x14ac:dyDescent="0.25">
      <c r="B158" s="76" t="str">
        <f t="shared" ref="B158:B221" si="21">IF(SUM(P158:T158)&lt;5,"!!!","")</f>
        <v>!!!</v>
      </c>
      <c r="C158" s="250"/>
      <c r="D158" s="243"/>
      <c r="E158" s="251"/>
      <c r="F158" s="88"/>
      <c r="G158" s="387"/>
      <c r="H158" s="44"/>
      <c r="I158" s="44"/>
      <c r="J158" s="70"/>
      <c r="O158" s="8">
        <f t="shared" si="15"/>
        <v>0</v>
      </c>
      <c r="P158" s="8">
        <f>VLOOKUP(C158,{"29 - Psychiatrie (Erwachsene)",1;"30 - Kinder- und Jugendpsychiatrie",1;"31 - Psychosomatik",1;"00 - Bitte eine Fachabteilung auswählen",0;0,0},2,0)</f>
        <v>0</v>
      </c>
      <c r="Q158" s="8">
        <f t="shared" si="16"/>
        <v>0</v>
      </c>
      <c r="R158" s="8">
        <f t="shared" si="17"/>
        <v>0</v>
      </c>
      <c r="S158" s="8">
        <f t="shared" si="18"/>
        <v>0</v>
      </c>
      <c r="T158" s="8">
        <f t="shared" si="19"/>
        <v>0</v>
      </c>
      <c r="V158" s="8">
        <f>VLOOKUP($C158,{"29 - Psychiatrie (Erwachsene)",1;"30 - Kinder- und Jugendpsychiatrie",1;"31 - Psychosomatik",1;"00 - Bitte eine Fachabteilung auswählen",0;0,0},2,0)</f>
        <v>0</v>
      </c>
      <c r="W158" s="8" t="str">
        <f>IF('Angaben KH-Standort'!$D$12&gt;0,"JBJ","KJA")</f>
        <v>KJA</v>
      </c>
      <c r="X158" s="8" t="str">
        <f>VLOOKUP(C157,{"29 - Psychiatrie (Erwachsene)","Einrichtungen2";"30 - Kinder- und Jugendpsychiatrie","Einrichtungen2";"31 - Psychosomatik","Einrichtungen2";"00 - Bitte eine Einrichtung auswählen","Leer";0,"Leer"},2,0)</f>
        <v>Leer</v>
      </c>
      <c r="Y158" s="37" t="str">
        <f t="shared" si="20"/>
        <v>Leer</v>
      </c>
      <c r="Z158" s="8" t="str">
        <f>VLOOKUP($C158,{"29 - Psychiatrie (Erwachsene)","Psychiatrie";"30 - Kinder- und Jugendpsychiatrie","KJPsychiatrie";"31 - Psychosomatik","Psychosomatik";"00 - Bitte eine Fachabteilung auswählen","Leer";0,"Leer"},2,0)</f>
        <v>Leer</v>
      </c>
    </row>
    <row r="159" spans="2:26" ht="15" customHeight="1" x14ac:dyDescent="0.25">
      <c r="B159" s="76" t="str">
        <f t="shared" si="21"/>
        <v>!!!</v>
      </c>
      <c r="C159" s="250"/>
      <c r="D159" s="243"/>
      <c r="E159" s="251"/>
      <c r="F159" s="88"/>
      <c r="G159" s="387"/>
      <c r="H159" s="44"/>
      <c r="I159" s="44"/>
      <c r="J159" s="70"/>
      <c r="O159" s="8">
        <f t="shared" si="15"/>
        <v>0</v>
      </c>
      <c r="P159" s="8">
        <f>VLOOKUP(C159,{"29 - Psychiatrie (Erwachsene)",1;"30 - Kinder- und Jugendpsychiatrie",1;"31 - Psychosomatik",1;"00 - Bitte eine Fachabteilung auswählen",0;0,0},2,0)</f>
        <v>0</v>
      </c>
      <c r="Q159" s="8">
        <f t="shared" si="16"/>
        <v>0</v>
      </c>
      <c r="R159" s="8">
        <f t="shared" si="17"/>
        <v>0</v>
      </c>
      <c r="S159" s="8">
        <f t="shared" si="18"/>
        <v>0</v>
      </c>
      <c r="T159" s="8">
        <f t="shared" si="19"/>
        <v>0</v>
      </c>
      <c r="V159" s="8">
        <f>VLOOKUP($C159,{"29 - Psychiatrie (Erwachsene)",1;"30 - Kinder- und Jugendpsychiatrie",1;"31 - Psychosomatik",1;"00 - Bitte eine Fachabteilung auswählen",0;0,0},2,0)</f>
        <v>0</v>
      </c>
      <c r="W159" s="8" t="str">
        <f>IF('Angaben KH-Standort'!$D$12&gt;0,"JBJ","KJA")</f>
        <v>KJA</v>
      </c>
      <c r="X159" s="8" t="str">
        <f>VLOOKUP(C158,{"29 - Psychiatrie (Erwachsene)","Einrichtungen2";"30 - Kinder- und Jugendpsychiatrie","Einrichtungen2";"31 - Psychosomatik","Einrichtungen2";"00 - Bitte eine Einrichtung auswählen","Leer";0,"Leer"},2,0)</f>
        <v>Leer</v>
      </c>
      <c r="Y159" s="37" t="str">
        <f t="shared" si="20"/>
        <v>Leer</v>
      </c>
      <c r="Z159" s="8" t="str">
        <f>VLOOKUP($C159,{"29 - Psychiatrie (Erwachsene)","Psychiatrie";"30 - Kinder- und Jugendpsychiatrie","KJPsychiatrie";"31 - Psychosomatik","Psychosomatik";"00 - Bitte eine Fachabteilung auswählen","Leer";0,"Leer"},2,0)</f>
        <v>Leer</v>
      </c>
    </row>
    <row r="160" spans="2:26" ht="15" customHeight="1" x14ac:dyDescent="0.25">
      <c r="B160" s="76" t="str">
        <f t="shared" si="21"/>
        <v>!!!</v>
      </c>
      <c r="C160" s="250"/>
      <c r="D160" s="243"/>
      <c r="E160" s="251"/>
      <c r="F160" s="88"/>
      <c r="G160" s="387"/>
      <c r="H160" s="44"/>
      <c r="I160" s="44"/>
      <c r="J160" s="70"/>
      <c r="O160" s="8">
        <f t="shared" si="15"/>
        <v>0</v>
      </c>
      <c r="P160" s="8">
        <f>VLOOKUP(C160,{"29 - Psychiatrie (Erwachsene)",1;"30 - Kinder- und Jugendpsychiatrie",1;"31 - Psychosomatik",1;"00 - Bitte eine Fachabteilung auswählen",0;0,0},2,0)</f>
        <v>0</v>
      </c>
      <c r="Q160" s="8">
        <f t="shared" si="16"/>
        <v>0</v>
      </c>
      <c r="R160" s="8">
        <f t="shared" si="17"/>
        <v>0</v>
      </c>
      <c r="S160" s="8">
        <f t="shared" si="18"/>
        <v>0</v>
      </c>
      <c r="T160" s="8">
        <f t="shared" si="19"/>
        <v>0</v>
      </c>
      <c r="V160" s="8">
        <f>VLOOKUP($C160,{"29 - Psychiatrie (Erwachsene)",1;"30 - Kinder- und Jugendpsychiatrie",1;"31 - Psychosomatik",1;"00 - Bitte eine Fachabteilung auswählen",0;0,0},2,0)</f>
        <v>0</v>
      </c>
      <c r="W160" s="8" t="str">
        <f>IF('Angaben KH-Standort'!$D$12&gt;0,"JBJ","KJA")</f>
        <v>KJA</v>
      </c>
      <c r="X160" s="8" t="str">
        <f>VLOOKUP(C159,{"29 - Psychiatrie (Erwachsene)","Einrichtungen2";"30 - Kinder- und Jugendpsychiatrie","Einrichtungen2";"31 - Psychosomatik","Einrichtungen2";"00 - Bitte eine Einrichtung auswählen","Leer";0,"Leer"},2,0)</f>
        <v>Leer</v>
      </c>
      <c r="Y160" s="37" t="str">
        <f t="shared" si="20"/>
        <v>Leer</v>
      </c>
      <c r="Z160" s="8" t="str">
        <f>VLOOKUP($C160,{"29 - Psychiatrie (Erwachsene)","Psychiatrie";"30 - Kinder- und Jugendpsychiatrie","KJPsychiatrie";"31 - Psychosomatik","Psychosomatik";"00 - Bitte eine Fachabteilung auswählen","Leer";0,"Leer"},2,0)</f>
        <v>Leer</v>
      </c>
    </row>
    <row r="161" spans="2:26" ht="15" customHeight="1" x14ac:dyDescent="0.25">
      <c r="B161" s="76" t="str">
        <f t="shared" si="21"/>
        <v>!!!</v>
      </c>
      <c r="C161" s="250"/>
      <c r="D161" s="243"/>
      <c r="E161" s="251"/>
      <c r="F161" s="88"/>
      <c r="G161" s="387"/>
      <c r="H161" s="44"/>
      <c r="I161" s="44"/>
      <c r="J161" s="70"/>
      <c r="O161" s="8">
        <f t="shared" si="15"/>
        <v>0</v>
      </c>
      <c r="P161" s="8">
        <f>VLOOKUP(C161,{"29 - Psychiatrie (Erwachsene)",1;"30 - Kinder- und Jugendpsychiatrie",1;"31 - Psychosomatik",1;"00 - Bitte eine Fachabteilung auswählen",0;0,0},2,0)</f>
        <v>0</v>
      </c>
      <c r="Q161" s="8">
        <f t="shared" si="16"/>
        <v>0</v>
      </c>
      <c r="R161" s="8">
        <f t="shared" si="17"/>
        <v>0</v>
      </c>
      <c r="S161" s="8">
        <f t="shared" si="18"/>
        <v>0</v>
      </c>
      <c r="T161" s="8">
        <f t="shared" si="19"/>
        <v>0</v>
      </c>
      <c r="V161" s="8">
        <f>VLOOKUP($C161,{"29 - Psychiatrie (Erwachsene)",1;"30 - Kinder- und Jugendpsychiatrie",1;"31 - Psychosomatik",1;"00 - Bitte eine Fachabteilung auswählen",0;0,0},2,0)</f>
        <v>0</v>
      </c>
      <c r="W161" s="8" t="str">
        <f>IF('Angaben KH-Standort'!$D$12&gt;0,"JBJ","KJA")</f>
        <v>KJA</v>
      </c>
      <c r="X161" s="8" t="str">
        <f>VLOOKUP(C160,{"29 - Psychiatrie (Erwachsene)","Einrichtungen2";"30 - Kinder- und Jugendpsychiatrie","Einrichtungen2";"31 - Psychosomatik","Einrichtungen2";"00 - Bitte eine Einrichtung auswählen","Leer";0,"Leer"},2,0)</f>
        <v>Leer</v>
      </c>
      <c r="Y161" s="37" t="str">
        <f t="shared" si="20"/>
        <v>Leer</v>
      </c>
      <c r="Z161" s="8" t="str">
        <f>VLOOKUP($C161,{"29 - Psychiatrie (Erwachsene)","Psychiatrie";"30 - Kinder- und Jugendpsychiatrie","KJPsychiatrie";"31 - Psychosomatik","Psychosomatik";"00 - Bitte eine Fachabteilung auswählen","Leer";0,"Leer"},2,0)</f>
        <v>Leer</v>
      </c>
    </row>
    <row r="162" spans="2:26" ht="15" customHeight="1" x14ac:dyDescent="0.25">
      <c r="B162" s="76" t="str">
        <f t="shared" si="21"/>
        <v>!!!</v>
      </c>
      <c r="C162" s="250"/>
      <c r="D162" s="243"/>
      <c r="E162" s="251"/>
      <c r="F162" s="88"/>
      <c r="G162" s="387"/>
      <c r="H162" s="44"/>
      <c r="I162" s="44"/>
      <c r="J162" s="70"/>
      <c r="O162" s="8">
        <f t="shared" si="15"/>
        <v>0</v>
      </c>
      <c r="P162" s="8">
        <f>VLOOKUP(C162,{"29 - Psychiatrie (Erwachsene)",1;"30 - Kinder- und Jugendpsychiatrie",1;"31 - Psychosomatik",1;"00 - Bitte eine Fachabteilung auswählen",0;0,0},2,0)</f>
        <v>0</v>
      </c>
      <c r="Q162" s="8">
        <f t="shared" si="16"/>
        <v>0</v>
      </c>
      <c r="R162" s="8">
        <f t="shared" si="17"/>
        <v>0</v>
      </c>
      <c r="S162" s="8">
        <f t="shared" si="18"/>
        <v>0</v>
      </c>
      <c r="T162" s="8">
        <f t="shared" si="19"/>
        <v>0</v>
      </c>
      <c r="V162" s="8">
        <f>VLOOKUP($C162,{"29 - Psychiatrie (Erwachsene)",1;"30 - Kinder- und Jugendpsychiatrie",1;"31 - Psychosomatik",1;"00 - Bitte eine Fachabteilung auswählen",0;0,0},2,0)</f>
        <v>0</v>
      </c>
      <c r="W162" s="8" t="str">
        <f>IF('Angaben KH-Standort'!$D$12&gt;0,"JBJ","KJA")</f>
        <v>KJA</v>
      </c>
      <c r="X162" s="8" t="str">
        <f>VLOOKUP(C161,{"29 - Psychiatrie (Erwachsene)","Einrichtungen2";"30 - Kinder- und Jugendpsychiatrie","Einrichtungen2";"31 - Psychosomatik","Einrichtungen2";"00 - Bitte eine Einrichtung auswählen","Leer";0,"Leer"},2,0)</f>
        <v>Leer</v>
      </c>
      <c r="Y162" s="37" t="str">
        <f t="shared" si="20"/>
        <v>Leer</v>
      </c>
      <c r="Z162" s="8" t="str">
        <f>VLOOKUP($C162,{"29 - Psychiatrie (Erwachsene)","Psychiatrie";"30 - Kinder- und Jugendpsychiatrie","KJPsychiatrie";"31 - Psychosomatik","Psychosomatik";"00 - Bitte eine Fachabteilung auswählen","Leer";0,"Leer"},2,0)</f>
        <v>Leer</v>
      </c>
    </row>
    <row r="163" spans="2:26" ht="15" customHeight="1" x14ac:dyDescent="0.25">
      <c r="B163" s="76" t="str">
        <f t="shared" si="21"/>
        <v>!!!</v>
      </c>
      <c r="C163" s="250"/>
      <c r="D163" s="243"/>
      <c r="E163" s="251"/>
      <c r="F163" s="88"/>
      <c r="G163" s="387"/>
      <c r="H163" s="44"/>
      <c r="I163" s="44"/>
      <c r="J163" s="70"/>
      <c r="O163" s="8">
        <f t="shared" si="15"/>
        <v>0</v>
      </c>
      <c r="P163" s="8">
        <f>VLOOKUP(C163,{"29 - Psychiatrie (Erwachsene)",1;"30 - Kinder- und Jugendpsychiatrie",1;"31 - Psychosomatik",1;"00 - Bitte eine Fachabteilung auswählen",0;0,0},2,0)</f>
        <v>0</v>
      </c>
      <c r="Q163" s="8">
        <f t="shared" si="16"/>
        <v>0</v>
      </c>
      <c r="R163" s="8">
        <f t="shared" si="17"/>
        <v>0</v>
      </c>
      <c r="S163" s="8">
        <f t="shared" si="18"/>
        <v>0</v>
      </c>
      <c r="T163" s="8">
        <f t="shared" si="19"/>
        <v>0</v>
      </c>
      <c r="V163" s="8">
        <f>VLOOKUP($C163,{"29 - Psychiatrie (Erwachsene)",1;"30 - Kinder- und Jugendpsychiatrie",1;"31 - Psychosomatik",1;"00 - Bitte eine Fachabteilung auswählen",0;0,0},2,0)</f>
        <v>0</v>
      </c>
      <c r="W163" s="8" t="str">
        <f>IF('Angaben KH-Standort'!$D$12&gt;0,"JBJ","KJA")</f>
        <v>KJA</v>
      </c>
      <c r="X163" s="8" t="str">
        <f>VLOOKUP(C162,{"29 - Psychiatrie (Erwachsene)","Einrichtungen2";"30 - Kinder- und Jugendpsychiatrie","Einrichtungen2";"31 - Psychosomatik","Einrichtungen2";"00 - Bitte eine Einrichtung auswählen","Leer";0,"Leer"},2,0)</f>
        <v>Leer</v>
      </c>
      <c r="Y163" s="37" t="str">
        <f t="shared" si="20"/>
        <v>Leer</v>
      </c>
      <c r="Z163" s="8" t="str">
        <f>VLOOKUP($C163,{"29 - Psychiatrie (Erwachsene)","Psychiatrie";"30 - Kinder- und Jugendpsychiatrie","KJPsychiatrie";"31 - Psychosomatik","Psychosomatik";"00 - Bitte eine Fachabteilung auswählen","Leer";0,"Leer"},2,0)</f>
        <v>Leer</v>
      </c>
    </row>
    <row r="164" spans="2:26" ht="15" customHeight="1" x14ac:dyDescent="0.25">
      <c r="B164" s="76" t="str">
        <f t="shared" si="21"/>
        <v>!!!</v>
      </c>
      <c r="C164" s="250"/>
      <c r="D164" s="243"/>
      <c r="E164" s="251"/>
      <c r="F164" s="88"/>
      <c r="G164" s="387"/>
      <c r="H164" s="44"/>
      <c r="I164" s="44"/>
      <c r="J164" s="70"/>
      <c r="O164" s="8">
        <f t="shared" si="15"/>
        <v>0</v>
      </c>
      <c r="P164" s="8">
        <f>VLOOKUP(C164,{"29 - Psychiatrie (Erwachsene)",1;"30 - Kinder- und Jugendpsychiatrie",1;"31 - Psychosomatik",1;"00 - Bitte eine Fachabteilung auswählen",0;0,0},2,0)</f>
        <v>0</v>
      </c>
      <c r="Q164" s="8">
        <f t="shared" si="16"/>
        <v>0</v>
      </c>
      <c r="R164" s="8">
        <f t="shared" si="17"/>
        <v>0</v>
      </c>
      <c r="S164" s="8">
        <f t="shared" si="18"/>
        <v>0</v>
      </c>
      <c r="T164" s="8">
        <f t="shared" si="19"/>
        <v>0</v>
      </c>
      <c r="V164" s="8">
        <f>VLOOKUP($C164,{"29 - Psychiatrie (Erwachsene)",1;"30 - Kinder- und Jugendpsychiatrie",1;"31 - Psychosomatik",1;"00 - Bitte eine Fachabteilung auswählen",0;0,0},2,0)</f>
        <v>0</v>
      </c>
      <c r="W164" s="8" t="str">
        <f>IF('Angaben KH-Standort'!$D$12&gt;0,"JBJ","KJA")</f>
        <v>KJA</v>
      </c>
      <c r="X164" s="8" t="str">
        <f>VLOOKUP(C163,{"29 - Psychiatrie (Erwachsene)","Einrichtungen2";"30 - Kinder- und Jugendpsychiatrie","Einrichtungen2";"31 - Psychosomatik","Einrichtungen2";"00 - Bitte eine Einrichtung auswählen","Leer";0,"Leer"},2,0)</f>
        <v>Leer</v>
      </c>
      <c r="Y164" s="37" t="str">
        <f t="shared" si="20"/>
        <v>Leer</v>
      </c>
      <c r="Z164" s="8" t="str">
        <f>VLOOKUP($C164,{"29 - Psychiatrie (Erwachsene)","Psychiatrie";"30 - Kinder- und Jugendpsychiatrie","KJPsychiatrie";"31 - Psychosomatik","Psychosomatik";"00 - Bitte eine Fachabteilung auswählen","Leer";0,"Leer"},2,0)</f>
        <v>Leer</v>
      </c>
    </row>
    <row r="165" spans="2:26" ht="15" customHeight="1" x14ac:dyDescent="0.25">
      <c r="B165" s="76" t="str">
        <f t="shared" si="21"/>
        <v>!!!</v>
      </c>
      <c r="C165" s="250"/>
      <c r="D165" s="243"/>
      <c r="E165" s="251"/>
      <c r="F165" s="88"/>
      <c r="G165" s="387"/>
      <c r="H165" s="44"/>
      <c r="I165" s="44"/>
      <c r="J165" s="70"/>
      <c r="O165" s="8">
        <f t="shared" si="15"/>
        <v>0</v>
      </c>
      <c r="P165" s="8">
        <f>VLOOKUP(C165,{"29 - Psychiatrie (Erwachsene)",1;"30 - Kinder- und Jugendpsychiatrie",1;"31 - Psychosomatik",1;"00 - Bitte eine Fachabteilung auswählen",0;0,0},2,0)</f>
        <v>0</v>
      </c>
      <c r="Q165" s="8">
        <f t="shared" si="16"/>
        <v>0</v>
      </c>
      <c r="R165" s="8">
        <f t="shared" si="17"/>
        <v>0</v>
      </c>
      <c r="S165" s="8">
        <f t="shared" si="18"/>
        <v>0</v>
      </c>
      <c r="T165" s="8">
        <f t="shared" si="19"/>
        <v>0</v>
      </c>
      <c r="V165" s="8">
        <f>VLOOKUP($C165,{"29 - Psychiatrie (Erwachsene)",1;"30 - Kinder- und Jugendpsychiatrie",1;"31 - Psychosomatik",1;"00 - Bitte eine Fachabteilung auswählen",0;0,0},2,0)</f>
        <v>0</v>
      </c>
      <c r="W165" s="8" t="str">
        <f>IF('Angaben KH-Standort'!$D$12&gt;0,"JBJ","KJA")</f>
        <v>KJA</v>
      </c>
      <c r="X165" s="8" t="str">
        <f>VLOOKUP(C164,{"29 - Psychiatrie (Erwachsene)","Einrichtungen2";"30 - Kinder- und Jugendpsychiatrie","Einrichtungen2";"31 - Psychosomatik","Einrichtungen2";"00 - Bitte eine Einrichtung auswählen","Leer";0,"Leer"},2,0)</f>
        <v>Leer</v>
      </c>
      <c r="Y165" s="37" t="str">
        <f t="shared" si="20"/>
        <v>Leer</v>
      </c>
      <c r="Z165" s="8" t="str">
        <f>VLOOKUP($C165,{"29 - Psychiatrie (Erwachsene)","Psychiatrie";"30 - Kinder- und Jugendpsychiatrie","KJPsychiatrie";"31 - Psychosomatik","Psychosomatik";"00 - Bitte eine Fachabteilung auswählen","Leer";0,"Leer"},2,0)</f>
        <v>Leer</v>
      </c>
    </row>
    <row r="166" spans="2:26" ht="15" customHeight="1" x14ac:dyDescent="0.25">
      <c r="B166" s="76" t="str">
        <f t="shared" si="21"/>
        <v>!!!</v>
      </c>
      <c r="C166" s="250"/>
      <c r="D166" s="243"/>
      <c r="E166" s="251"/>
      <c r="F166" s="88"/>
      <c r="G166" s="387"/>
      <c r="H166" s="44"/>
      <c r="I166" s="44"/>
      <c r="J166" s="70"/>
      <c r="O166" s="8">
        <f t="shared" si="15"/>
        <v>0</v>
      </c>
      <c r="P166" s="8">
        <f>VLOOKUP(C166,{"29 - Psychiatrie (Erwachsene)",1;"30 - Kinder- und Jugendpsychiatrie",1;"31 - Psychosomatik",1;"00 - Bitte eine Fachabteilung auswählen",0;0,0},2,0)</f>
        <v>0</v>
      </c>
      <c r="Q166" s="8">
        <f t="shared" si="16"/>
        <v>0</v>
      </c>
      <c r="R166" s="8">
        <f t="shared" si="17"/>
        <v>0</v>
      </c>
      <c r="S166" s="8">
        <f t="shared" si="18"/>
        <v>0</v>
      </c>
      <c r="T166" s="8">
        <f t="shared" si="19"/>
        <v>0</v>
      </c>
      <c r="V166" s="8">
        <f>VLOOKUP($C166,{"29 - Psychiatrie (Erwachsene)",1;"30 - Kinder- und Jugendpsychiatrie",1;"31 - Psychosomatik",1;"00 - Bitte eine Fachabteilung auswählen",0;0,0},2,0)</f>
        <v>0</v>
      </c>
      <c r="W166" s="8" t="str">
        <f>IF('Angaben KH-Standort'!$D$12&gt;0,"JBJ","KJA")</f>
        <v>KJA</v>
      </c>
      <c r="X166" s="8" t="str">
        <f>VLOOKUP(C165,{"29 - Psychiatrie (Erwachsene)","Einrichtungen2";"30 - Kinder- und Jugendpsychiatrie","Einrichtungen2";"31 - Psychosomatik","Einrichtungen2";"00 - Bitte eine Einrichtung auswählen","Leer";0,"Leer"},2,0)</f>
        <v>Leer</v>
      </c>
      <c r="Y166" s="37" t="str">
        <f t="shared" si="20"/>
        <v>Leer</v>
      </c>
      <c r="Z166" s="8" t="str">
        <f>VLOOKUP($C166,{"29 - Psychiatrie (Erwachsene)","Psychiatrie";"30 - Kinder- und Jugendpsychiatrie","KJPsychiatrie";"31 - Psychosomatik","Psychosomatik";"00 - Bitte eine Fachabteilung auswählen","Leer";0,"Leer"},2,0)</f>
        <v>Leer</v>
      </c>
    </row>
    <row r="167" spans="2:26" ht="15" customHeight="1" x14ac:dyDescent="0.25">
      <c r="B167" s="76" t="str">
        <f t="shared" si="21"/>
        <v>!!!</v>
      </c>
      <c r="C167" s="250"/>
      <c r="D167" s="243"/>
      <c r="E167" s="251"/>
      <c r="F167" s="88"/>
      <c r="G167" s="387"/>
      <c r="H167" s="44"/>
      <c r="I167" s="44"/>
      <c r="J167" s="70"/>
      <c r="O167" s="8">
        <f t="shared" si="15"/>
        <v>0</v>
      </c>
      <c r="P167" s="8">
        <f>VLOOKUP(C167,{"29 - Psychiatrie (Erwachsene)",1;"30 - Kinder- und Jugendpsychiatrie",1;"31 - Psychosomatik",1;"00 - Bitte eine Fachabteilung auswählen",0;0,0},2,0)</f>
        <v>0</v>
      </c>
      <c r="Q167" s="8">
        <f t="shared" si="16"/>
        <v>0</v>
      </c>
      <c r="R167" s="8">
        <f t="shared" si="17"/>
        <v>0</v>
      </c>
      <c r="S167" s="8">
        <f t="shared" si="18"/>
        <v>0</v>
      </c>
      <c r="T167" s="8">
        <f t="shared" si="19"/>
        <v>0</v>
      </c>
      <c r="V167" s="8">
        <f>VLOOKUP($C167,{"29 - Psychiatrie (Erwachsene)",1;"30 - Kinder- und Jugendpsychiatrie",1;"31 - Psychosomatik",1;"00 - Bitte eine Fachabteilung auswählen",0;0,0},2,0)</f>
        <v>0</v>
      </c>
      <c r="W167" s="8" t="str">
        <f>IF('Angaben KH-Standort'!$D$12&gt;0,"JBJ","KJA")</f>
        <v>KJA</v>
      </c>
      <c r="X167" s="8" t="str">
        <f>VLOOKUP(C166,{"29 - Psychiatrie (Erwachsene)","Einrichtungen2";"30 - Kinder- und Jugendpsychiatrie","Einrichtungen2";"31 - Psychosomatik","Einrichtungen2";"00 - Bitte eine Einrichtung auswählen","Leer";0,"Leer"},2,0)</f>
        <v>Leer</v>
      </c>
      <c r="Y167" s="37" t="str">
        <f t="shared" si="20"/>
        <v>Leer</v>
      </c>
      <c r="Z167" s="8" t="str">
        <f>VLOOKUP($C167,{"29 - Psychiatrie (Erwachsene)","Psychiatrie";"30 - Kinder- und Jugendpsychiatrie","KJPsychiatrie";"31 - Psychosomatik","Psychosomatik";"00 - Bitte eine Fachabteilung auswählen","Leer";0,"Leer"},2,0)</f>
        <v>Leer</v>
      </c>
    </row>
    <row r="168" spans="2:26" ht="15" customHeight="1" x14ac:dyDescent="0.25">
      <c r="B168" s="76" t="str">
        <f t="shared" si="21"/>
        <v>!!!</v>
      </c>
      <c r="C168" s="250"/>
      <c r="D168" s="243"/>
      <c r="E168" s="251"/>
      <c r="F168" s="88"/>
      <c r="G168" s="387"/>
      <c r="H168" s="44"/>
      <c r="I168" s="44"/>
      <c r="J168" s="70"/>
      <c r="O168" s="8">
        <f t="shared" si="15"/>
        <v>0</v>
      </c>
      <c r="P168" s="8">
        <f>VLOOKUP(C168,{"29 - Psychiatrie (Erwachsene)",1;"30 - Kinder- und Jugendpsychiatrie",1;"31 - Psychosomatik",1;"00 - Bitte eine Fachabteilung auswählen",0;0,0},2,0)</f>
        <v>0</v>
      </c>
      <c r="Q168" s="8">
        <f t="shared" si="16"/>
        <v>0</v>
      </c>
      <c r="R168" s="8">
        <f t="shared" si="17"/>
        <v>0</v>
      </c>
      <c r="S168" s="8">
        <f t="shared" si="18"/>
        <v>0</v>
      </c>
      <c r="T168" s="8">
        <f t="shared" si="19"/>
        <v>0</v>
      </c>
      <c r="V168" s="8">
        <f>VLOOKUP($C168,{"29 - Psychiatrie (Erwachsene)",1;"30 - Kinder- und Jugendpsychiatrie",1;"31 - Psychosomatik",1;"00 - Bitte eine Fachabteilung auswählen",0;0,0},2,0)</f>
        <v>0</v>
      </c>
      <c r="W168" s="8" t="str">
        <f>IF('Angaben KH-Standort'!$D$12&gt;0,"JBJ","KJA")</f>
        <v>KJA</v>
      </c>
      <c r="X168" s="8" t="str">
        <f>VLOOKUP(C167,{"29 - Psychiatrie (Erwachsene)","Einrichtungen2";"30 - Kinder- und Jugendpsychiatrie","Einrichtungen2";"31 - Psychosomatik","Einrichtungen2";"00 - Bitte eine Einrichtung auswählen","Leer";0,"Leer"},2,0)</f>
        <v>Leer</v>
      </c>
      <c r="Y168" s="37" t="str">
        <f t="shared" si="20"/>
        <v>Leer</v>
      </c>
      <c r="Z168" s="8" t="str">
        <f>VLOOKUP($C168,{"29 - Psychiatrie (Erwachsene)","Psychiatrie";"30 - Kinder- und Jugendpsychiatrie","KJPsychiatrie";"31 - Psychosomatik","Psychosomatik";"00 - Bitte eine Fachabteilung auswählen","Leer";0,"Leer"},2,0)</f>
        <v>Leer</v>
      </c>
    </row>
    <row r="169" spans="2:26" ht="15" customHeight="1" x14ac:dyDescent="0.25">
      <c r="B169" s="76" t="str">
        <f t="shared" si="21"/>
        <v>!!!</v>
      </c>
      <c r="C169" s="250"/>
      <c r="D169" s="243"/>
      <c r="E169" s="251"/>
      <c r="F169" s="88"/>
      <c r="G169" s="387"/>
      <c r="H169" s="44"/>
      <c r="I169" s="44"/>
      <c r="J169" s="70"/>
      <c r="O169" s="8">
        <f t="shared" si="15"/>
        <v>0</v>
      </c>
      <c r="P169" s="8">
        <f>VLOOKUP(C169,{"29 - Psychiatrie (Erwachsene)",1;"30 - Kinder- und Jugendpsychiatrie",1;"31 - Psychosomatik",1;"00 - Bitte eine Fachabteilung auswählen",0;0,0},2,0)</f>
        <v>0</v>
      </c>
      <c r="Q169" s="8">
        <f t="shared" si="16"/>
        <v>0</v>
      </c>
      <c r="R169" s="8">
        <f t="shared" si="17"/>
        <v>0</v>
      </c>
      <c r="S169" s="8">
        <f t="shared" si="18"/>
        <v>0</v>
      </c>
      <c r="T169" s="8">
        <f t="shared" si="19"/>
        <v>0</v>
      </c>
      <c r="V169" s="8">
        <f>VLOOKUP($C169,{"29 - Psychiatrie (Erwachsene)",1;"30 - Kinder- und Jugendpsychiatrie",1;"31 - Psychosomatik",1;"00 - Bitte eine Fachabteilung auswählen",0;0,0},2,0)</f>
        <v>0</v>
      </c>
      <c r="W169" s="8" t="str">
        <f>IF('Angaben KH-Standort'!$D$12&gt;0,"JBJ","KJA")</f>
        <v>KJA</v>
      </c>
      <c r="X169" s="8" t="str">
        <f>VLOOKUP(C168,{"29 - Psychiatrie (Erwachsene)","Einrichtungen2";"30 - Kinder- und Jugendpsychiatrie","Einrichtungen2";"31 - Psychosomatik","Einrichtungen2";"00 - Bitte eine Einrichtung auswählen","Leer";0,"Leer"},2,0)</f>
        <v>Leer</v>
      </c>
      <c r="Y169" s="37" t="str">
        <f t="shared" si="20"/>
        <v>Leer</v>
      </c>
      <c r="Z169" s="8" t="str">
        <f>VLOOKUP($C169,{"29 - Psychiatrie (Erwachsene)","Psychiatrie";"30 - Kinder- und Jugendpsychiatrie","KJPsychiatrie";"31 - Psychosomatik","Psychosomatik";"00 - Bitte eine Fachabteilung auswählen","Leer";0,"Leer"},2,0)</f>
        <v>Leer</v>
      </c>
    </row>
    <row r="170" spans="2:26" ht="15" customHeight="1" x14ac:dyDescent="0.25">
      <c r="B170" s="76" t="str">
        <f t="shared" si="21"/>
        <v>!!!</v>
      </c>
      <c r="C170" s="250"/>
      <c r="D170" s="243"/>
      <c r="E170" s="251"/>
      <c r="F170" s="88"/>
      <c r="G170" s="387"/>
      <c r="H170" s="44"/>
      <c r="I170" s="44"/>
      <c r="J170" s="70"/>
      <c r="O170" s="8">
        <f t="shared" si="15"/>
        <v>0</v>
      </c>
      <c r="P170" s="8">
        <f>VLOOKUP(C170,{"29 - Psychiatrie (Erwachsene)",1;"30 - Kinder- und Jugendpsychiatrie",1;"31 - Psychosomatik",1;"00 - Bitte eine Fachabteilung auswählen",0;0,0},2,0)</f>
        <v>0</v>
      </c>
      <c r="Q170" s="8">
        <f t="shared" si="16"/>
        <v>0</v>
      </c>
      <c r="R170" s="8">
        <f t="shared" si="17"/>
        <v>0</v>
      </c>
      <c r="S170" s="8">
        <f t="shared" si="18"/>
        <v>0</v>
      </c>
      <c r="T170" s="8">
        <f t="shared" si="19"/>
        <v>0</v>
      </c>
      <c r="V170" s="8">
        <f>VLOOKUP($C170,{"29 - Psychiatrie (Erwachsene)",1;"30 - Kinder- und Jugendpsychiatrie",1;"31 - Psychosomatik",1;"00 - Bitte eine Fachabteilung auswählen",0;0,0},2,0)</f>
        <v>0</v>
      </c>
      <c r="W170" s="8" t="str">
        <f>IF('Angaben KH-Standort'!$D$12&gt;0,"JBJ","KJA")</f>
        <v>KJA</v>
      </c>
      <c r="X170" s="8" t="str">
        <f>VLOOKUP(C169,{"29 - Psychiatrie (Erwachsene)","Einrichtungen2";"30 - Kinder- und Jugendpsychiatrie","Einrichtungen2";"31 - Psychosomatik","Einrichtungen2";"00 - Bitte eine Einrichtung auswählen","Leer";0,"Leer"},2,0)</f>
        <v>Leer</v>
      </c>
      <c r="Y170" s="37" t="str">
        <f t="shared" si="20"/>
        <v>Leer</v>
      </c>
      <c r="Z170" s="8" t="str">
        <f>VLOOKUP($C170,{"29 - Psychiatrie (Erwachsene)","Psychiatrie";"30 - Kinder- und Jugendpsychiatrie","KJPsychiatrie";"31 - Psychosomatik","Psychosomatik";"00 - Bitte eine Fachabteilung auswählen","Leer";0,"Leer"},2,0)</f>
        <v>Leer</v>
      </c>
    </row>
    <row r="171" spans="2:26" ht="15" customHeight="1" x14ac:dyDescent="0.25">
      <c r="B171" s="76" t="str">
        <f t="shared" si="21"/>
        <v>!!!</v>
      </c>
      <c r="C171" s="250"/>
      <c r="D171" s="243"/>
      <c r="E171" s="251"/>
      <c r="F171" s="88"/>
      <c r="G171" s="387"/>
      <c r="H171" s="44"/>
      <c r="I171" s="44"/>
      <c r="J171" s="70"/>
      <c r="O171" s="8">
        <f t="shared" si="15"/>
        <v>0</v>
      </c>
      <c r="P171" s="8">
        <f>VLOOKUP(C171,{"29 - Psychiatrie (Erwachsene)",1;"30 - Kinder- und Jugendpsychiatrie",1;"31 - Psychosomatik",1;"00 - Bitte eine Fachabteilung auswählen",0;0,0},2,0)</f>
        <v>0</v>
      </c>
      <c r="Q171" s="8">
        <f t="shared" si="16"/>
        <v>0</v>
      </c>
      <c r="R171" s="8">
        <f t="shared" si="17"/>
        <v>0</v>
      </c>
      <c r="S171" s="8">
        <f t="shared" si="18"/>
        <v>0</v>
      </c>
      <c r="T171" s="8">
        <f t="shared" si="19"/>
        <v>0</v>
      </c>
      <c r="V171" s="8">
        <f>VLOOKUP($C171,{"29 - Psychiatrie (Erwachsene)",1;"30 - Kinder- und Jugendpsychiatrie",1;"31 - Psychosomatik",1;"00 - Bitte eine Fachabteilung auswählen",0;0,0},2,0)</f>
        <v>0</v>
      </c>
      <c r="W171" s="8" t="str">
        <f>IF('Angaben KH-Standort'!$D$12&gt;0,"JBJ","KJA")</f>
        <v>KJA</v>
      </c>
      <c r="X171" s="8" t="str">
        <f>VLOOKUP(C170,{"29 - Psychiatrie (Erwachsene)","Einrichtungen2";"30 - Kinder- und Jugendpsychiatrie","Einrichtungen2";"31 - Psychosomatik","Einrichtungen2";"00 - Bitte eine Einrichtung auswählen","Leer";0,"Leer"},2,0)</f>
        <v>Leer</v>
      </c>
      <c r="Y171" s="37" t="str">
        <f t="shared" si="20"/>
        <v>Leer</v>
      </c>
      <c r="Z171" s="8" t="str">
        <f>VLOOKUP($C171,{"29 - Psychiatrie (Erwachsene)","Psychiatrie";"30 - Kinder- und Jugendpsychiatrie","KJPsychiatrie";"31 - Psychosomatik","Psychosomatik";"00 - Bitte eine Fachabteilung auswählen","Leer";0,"Leer"},2,0)</f>
        <v>Leer</v>
      </c>
    </row>
    <row r="172" spans="2:26" ht="15" customHeight="1" x14ac:dyDescent="0.25">
      <c r="B172" s="76" t="str">
        <f t="shared" si="21"/>
        <v>!!!</v>
      </c>
      <c r="C172" s="250"/>
      <c r="D172" s="243"/>
      <c r="E172" s="251"/>
      <c r="F172" s="88"/>
      <c r="G172" s="387"/>
      <c r="H172" s="44"/>
      <c r="I172" s="44"/>
      <c r="J172" s="70"/>
      <c r="O172" s="8">
        <f t="shared" si="15"/>
        <v>0</v>
      </c>
      <c r="P172" s="8">
        <f>VLOOKUP(C172,{"29 - Psychiatrie (Erwachsene)",1;"30 - Kinder- und Jugendpsychiatrie",1;"31 - Psychosomatik",1;"00 - Bitte eine Fachabteilung auswählen",0;0,0},2,0)</f>
        <v>0</v>
      </c>
      <c r="Q172" s="8">
        <f t="shared" si="16"/>
        <v>0</v>
      </c>
      <c r="R172" s="8">
        <f t="shared" si="17"/>
        <v>0</v>
      </c>
      <c r="S172" s="8">
        <f t="shared" si="18"/>
        <v>0</v>
      </c>
      <c r="T172" s="8">
        <f t="shared" si="19"/>
        <v>0</v>
      </c>
      <c r="V172" s="8">
        <f>VLOOKUP($C172,{"29 - Psychiatrie (Erwachsene)",1;"30 - Kinder- und Jugendpsychiatrie",1;"31 - Psychosomatik",1;"00 - Bitte eine Fachabteilung auswählen",0;0,0},2,0)</f>
        <v>0</v>
      </c>
      <c r="W172" s="8" t="str">
        <f>IF('Angaben KH-Standort'!$D$12&gt;0,"JBJ","KJA")</f>
        <v>KJA</v>
      </c>
      <c r="X172" s="8" t="str">
        <f>VLOOKUP(C171,{"29 - Psychiatrie (Erwachsene)","Einrichtungen2";"30 - Kinder- und Jugendpsychiatrie","Einrichtungen2";"31 - Psychosomatik","Einrichtungen2";"00 - Bitte eine Einrichtung auswählen","Leer";0,"Leer"},2,0)</f>
        <v>Leer</v>
      </c>
      <c r="Y172" s="37" t="str">
        <f t="shared" si="20"/>
        <v>Leer</v>
      </c>
      <c r="Z172" s="8" t="str">
        <f>VLOOKUP($C172,{"29 - Psychiatrie (Erwachsene)","Psychiatrie";"30 - Kinder- und Jugendpsychiatrie","KJPsychiatrie";"31 - Psychosomatik","Psychosomatik";"00 - Bitte eine Fachabteilung auswählen","Leer";0,"Leer"},2,0)</f>
        <v>Leer</v>
      </c>
    </row>
    <row r="173" spans="2:26" ht="15" customHeight="1" x14ac:dyDescent="0.25">
      <c r="B173" s="76" t="str">
        <f t="shared" si="21"/>
        <v>!!!</v>
      </c>
      <c r="C173" s="250"/>
      <c r="D173" s="243"/>
      <c r="E173" s="251"/>
      <c r="F173" s="88"/>
      <c r="G173" s="387"/>
      <c r="H173" s="44"/>
      <c r="I173" s="44"/>
      <c r="J173" s="70"/>
      <c r="O173" s="8">
        <f t="shared" si="15"/>
        <v>0</v>
      </c>
      <c r="P173" s="8">
        <f>VLOOKUP(C173,{"29 - Psychiatrie (Erwachsene)",1;"30 - Kinder- und Jugendpsychiatrie",1;"31 - Psychosomatik",1;"00 - Bitte eine Fachabteilung auswählen",0;0,0},2,0)</f>
        <v>0</v>
      </c>
      <c r="Q173" s="8">
        <f t="shared" si="16"/>
        <v>0</v>
      </c>
      <c r="R173" s="8">
        <f t="shared" si="17"/>
        <v>0</v>
      </c>
      <c r="S173" s="8">
        <f t="shared" si="18"/>
        <v>0</v>
      </c>
      <c r="T173" s="8">
        <f t="shared" si="19"/>
        <v>0</v>
      </c>
      <c r="V173" s="8">
        <f>VLOOKUP($C173,{"29 - Psychiatrie (Erwachsene)",1;"30 - Kinder- und Jugendpsychiatrie",1;"31 - Psychosomatik",1;"00 - Bitte eine Fachabteilung auswählen",0;0,0},2,0)</f>
        <v>0</v>
      </c>
      <c r="W173" s="8" t="str">
        <f>IF('Angaben KH-Standort'!$D$12&gt;0,"JBJ","KJA")</f>
        <v>KJA</v>
      </c>
      <c r="X173" s="8" t="str">
        <f>VLOOKUP(C172,{"29 - Psychiatrie (Erwachsene)","Einrichtungen2";"30 - Kinder- und Jugendpsychiatrie","Einrichtungen2";"31 - Psychosomatik","Einrichtungen2";"00 - Bitte eine Einrichtung auswählen","Leer";0,"Leer"},2,0)</f>
        <v>Leer</v>
      </c>
      <c r="Y173" s="37" t="str">
        <f t="shared" si="20"/>
        <v>Leer</v>
      </c>
      <c r="Z173" s="8" t="str">
        <f>VLOOKUP($C173,{"29 - Psychiatrie (Erwachsene)","Psychiatrie";"30 - Kinder- und Jugendpsychiatrie","KJPsychiatrie";"31 - Psychosomatik","Psychosomatik";"00 - Bitte eine Fachabteilung auswählen","Leer";0,"Leer"},2,0)</f>
        <v>Leer</v>
      </c>
    </row>
    <row r="174" spans="2:26" ht="15" customHeight="1" x14ac:dyDescent="0.25">
      <c r="B174" s="76" t="str">
        <f t="shared" si="21"/>
        <v>!!!</v>
      </c>
      <c r="C174" s="250"/>
      <c r="D174" s="243"/>
      <c r="E174" s="251"/>
      <c r="F174" s="88"/>
      <c r="G174" s="387"/>
      <c r="H174" s="44"/>
      <c r="I174" s="44"/>
      <c r="J174" s="70"/>
      <c r="O174" s="8">
        <f t="shared" si="15"/>
        <v>0</v>
      </c>
      <c r="P174" s="8">
        <f>VLOOKUP(C174,{"29 - Psychiatrie (Erwachsene)",1;"30 - Kinder- und Jugendpsychiatrie",1;"31 - Psychosomatik",1;"00 - Bitte eine Fachabteilung auswählen",0;0,0},2,0)</f>
        <v>0</v>
      </c>
      <c r="Q174" s="8">
        <f t="shared" si="16"/>
        <v>0</v>
      </c>
      <c r="R174" s="8">
        <f t="shared" si="17"/>
        <v>0</v>
      </c>
      <c r="S174" s="8">
        <f t="shared" si="18"/>
        <v>0</v>
      </c>
      <c r="T174" s="8">
        <f t="shared" si="19"/>
        <v>0</v>
      </c>
      <c r="V174" s="8">
        <f>VLOOKUP($C174,{"29 - Psychiatrie (Erwachsene)",1;"30 - Kinder- und Jugendpsychiatrie",1;"31 - Psychosomatik",1;"00 - Bitte eine Fachabteilung auswählen",0;0,0},2,0)</f>
        <v>0</v>
      </c>
      <c r="W174" s="8" t="str">
        <f>IF('Angaben KH-Standort'!$D$12&gt;0,"JBJ","KJA")</f>
        <v>KJA</v>
      </c>
      <c r="X174" s="8" t="str">
        <f>VLOOKUP(C173,{"29 - Psychiatrie (Erwachsene)","Einrichtungen2";"30 - Kinder- und Jugendpsychiatrie","Einrichtungen2";"31 - Psychosomatik","Einrichtungen2";"00 - Bitte eine Einrichtung auswählen","Leer";0,"Leer"},2,0)</f>
        <v>Leer</v>
      </c>
      <c r="Y174" s="37" t="str">
        <f t="shared" si="20"/>
        <v>Leer</v>
      </c>
      <c r="Z174" s="8" t="str">
        <f>VLOOKUP($C174,{"29 - Psychiatrie (Erwachsene)","Psychiatrie";"30 - Kinder- und Jugendpsychiatrie","KJPsychiatrie";"31 - Psychosomatik","Psychosomatik";"00 - Bitte eine Fachabteilung auswählen","Leer";0,"Leer"},2,0)</f>
        <v>Leer</v>
      </c>
    </row>
    <row r="175" spans="2:26" ht="15" customHeight="1" x14ac:dyDescent="0.25">
      <c r="B175" s="76" t="str">
        <f t="shared" si="21"/>
        <v>!!!</v>
      </c>
      <c r="C175" s="250"/>
      <c r="D175" s="243"/>
      <c r="E175" s="251"/>
      <c r="F175" s="88"/>
      <c r="G175" s="387"/>
      <c r="H175" s="44"/>
      <c r="I175" s="44"/>
      <c r="J175" s="70"/>
      <c r="O175" s="8">
        <f t="shared" si="15"/>
        <v>0</v>
      </c>
      <c r="P175" s="8">
        <f>VLOOKUP(C175,{"29 - Psychiatrie (Erwachsene)",1;"30 - Kinder- und Jugendpsychiatrie",1;"31 - Psychosomatik",1;"00 - Bitte eine Fachabteilung auswählen",0;0,0},2,0)</f>
        <v>0</v>
      </c>
      <c r="Q175" s="8">
        <f t="shared" si="16"/>
        <v>0</v>
      </c>
      <c r="R175" s="8">
        <f t="shared" si="17"/>
        <v>0</v>
      </c>
      <c r="S175" s="8">
        <f t="shared" si="18"/>
        <v>0</v>
      </c>
      <c r="T175" s="8">
        <f t="shared" si="19"/>
        <v>0</v>
      </c>
      <c r="V175" s="8">
        <f>VLOOKUP($C175,{"29 - Psychiatrie (Erwachsene)",1;"30 - Kinder- und Jugendpsychiatrie",1;"31 - Psychosomatik",1;"00 - Bitte eine Fachabteilung auswählen",0;0,0},2,0)</f>
        <v>0</v>
      </c>
      <c r="W175" s="8" t="str">
        <f>IF('Angaben KH-Standort'!$D$12&gt;0,"JBJ","KJA")</f>
        <v>KJA</v>
      </c>
      <c r="X175" s="8" t="str">
        <f>VLOOKUP(C174,{"29 - Psychiatrie (Erwachsene)","Einrichtungen2";"30 - Kinder- und Jugendpsychiatrie","Einrichtungen2";"31 - Psychosomatik","Einrichtungen2";"00 - Bitte eine Einrichtung auswählen","Leer";0,"Leer"},2,0)</f>
        <v>Leer</v>
      </c>
      <c r="Y175" s="37" t="str">
        <f t="shared" si="20"/>
        <v>Leer</v>
      </c>
      <c r="Z175" s="8" t="str">
        <f>VLOOKUP($C175,{"29 - Psychiatrie (Erwachsene)","Psychiatrie";"30 - Kinder- und Jugendpsychiatrie","KJPsychiatrie";"31 - Psychosomatik","Psychosomatik";"00 - Bitte eine Fachabteilung auswählen","Leer";0,"Leer"},2,0)</f>
        <v>Leer</v>
      </c>
    </row>
    <row r="176" spans="2:26" ht="15" customHeight="1" x14ac:dyDescent="0.25">
      <c r="B176" s="76" t="str">
        <f t="shared" si="21"/>
        <v>!!!</v>
      </c>
      <c r="C176" s="250"/>
      <c r="D176" s="243"/>
      <c r="E176" s="251"/>
      <c r="F176" s="88"/>
      <c r="G176" s="387"/>
      <c r="H176" s="44"/>
      <c r="I176" s="44"/>
      <c r="J176" s="70"/>
      <c r="O176" s="8">
        <f t="shared" si="15"/>
        <v>0</v>
      </c>
      <c r="P176" s="8">
        <f>VLOOKUP(C176,{"29 - Psychiatrie (Erwachsene)",1;"30 - Kinder- und Jugendpsychiatrie",1;"31 - Psychosomatik",1;"00 - Bitte eine Fachabteilung auswählen",0;0,0},2,0)</f>
        <v>0</v>
      </c>
      <c r="Q176" s="8">
        <f t="shared" si="16"/>
        <v>0</v>
      </c>
      <c r="R176" s="8">
        <f t="shared" si="17"/>
        <v>0</v>
      </c>
      <c r="S176" s="8">
        <f t="shared" si="18"/>
        <v>0</v>
      </c>
      <c r="T176" s="8">
        <f t="shared" si="19"/>
        <v>0</v>
      </c>
      <c r="V176" s="8">
        <f>VLOOKUP($C176,{"29 - Psychiatrie (Erwachsene)",1;"30 - Kinder- und Jugendpsychiatrie",1;"31 - Psychosomatik",1;"00 - Bitte eine Fachabteilung auswählen",0;0,0},2,0)</f>
        <v>0</v>
      </c>
      <c r="W176" s="8" t="str">
        <f>IF('Angaben KH-Standort'!$D$12&gt;0,"JBJ","KJA")</f>
        <v>KJA</v>
      </c>
      <c r="X176" s="8" t="str">
        <f>VLOOKUP(C175,{"29 - Psychiatrie (Erwachsene)","Einrichtungen2";"30 - Kinder- und Jugendpsychiatrie","Einrichtungen2";"31 - Psychosomatik","Einrichtungen2";"00 - Bitte eine Einrichtung auswählen","Leer";0,"Leer"},2,0)</f>
        <v>Leer</v>
      </c>
      <c r="Y176" s="37" t="str">
        <f t="shared" si="20"/>
        <v>Leer</v>
      </c>
      <c r="Z176" s="8" t="str">
        <f>VLOOKUP($C176,{"29 - Psychiatrie (Erwachsene)","Psychiatrie";"30 - Kinder- und Jugendpsychiatrie","KJPsychiatrie";"31 - Psychosomatik","Psychosomatik";"00 - Bitte eine Fachabteilung auswählen","Leer";0,"Leer"},2,0)</f>
        <v>Leer</v>
      </c>
    </row>
    <row r="177" spans="2:26" ht="15" customHeight="1" x14ac:dyDescent="0.25">
      <c r="B177" s="76" t="str">
        <f t="shared" si="21"/>
        <v>!!!</v>
      </c>
      <c r="C177" s="250"/>
      <c r="D177" s="243"/>
      <c r="E177" s="251"/>
      <c r="F177" s="88"/>
      <c r="G177" s="387"/>
      <c r="H177" s="44"/>
      <c r="I177" s="44"/>
      <c r="J177" s="70"/>
      <c r="O177" s="8">
        <f t="shared" si="15"/>
        <v>0</v>
      </c>
      <c r="P177" s="8">
        <f>VLOOKUP(C177,{"29 - Psychiatrie (Erwachsene)",1;"30 - Kinder- und Jugendpsychiatrie",1;"31 - Psychosomatik",1;"00 - Bitte eine Fachabteilung auswählen",0;0,0},2,0)</f>
        <v>0</v>
      </c>
      <c r="Q177" s="8">
        <f t="shared" si="16"/>
        <v>0</v>
      </c>
      <c r="R177" s="8">
        <f t="shared" si="17"/>
        <v>0</v>
      </c>
      <c r="S177" s="8">
        <f t="shared" si="18"/>
        <v>0</v>
      </c>
      <c r="T177" s="8">
        <f t="shared" si="19"/>
        <v>0</v>
      </c>
      <c r="V177" s="8">
        <f>VLOOKUP($C177,{"29 - Psychiatrie (Erwachsene)",1;"30 - Kinder- und Jugendpsychiatrie",1;"31 - Psychosomatik",1;"00 - Bitte eine Fachabteilung auswählen",0;0,0},2,0)</f>
        <v>0</v>
      </c>
      <c r="W177" s="8" t="str">
        <f>IF('Angaben KH-Standort'!$D$12&gt;0,"JBJ","KJA")</f>
        <v>KJA</v>
      </c>
      <c r="X177" s="8" t="str">
        <f>VLOOKUP(C176,{"29 - Psychiatrie (Erwachsene)","Einrichtungen2";"30 - Kinder- und Jugendpsychiatrie","Einrichtungen2";"31 - Psychosomatik","Einrichtungen2";"00 - Bitte eine Einrichtung auswählen","Leer";0,"Leer"},2,0)</f>
        <v>Leer</v>
      </c>
      <c r="Y177" s="37" t="str">
        <f t="shared" si="20"/>
        <v>Leer</v>
      </c>
      <c r="Z177" s="8" t="str">
        <f>VLOOKUP($C177,{"29 - Psychiatrie (Erwachsene)","Psychiatrie";"30 - Kinder- und Jugendpsychiatrie","KJPsychiatrie";"31 - Psychosomatik","Psychosomatik";"00 - Bitte eine Fachabteilung auswählen","Leer";0,"Leer"},2,0)</f>
        <v>Leer</v>
      </c>
    </row>
    <row r="178" spans="2:26" ht="15" customHeight="1" x14ac:dyDescent="0.25">
      <c r="B178" s="76" t="str">
        <f t="shared" si="21"/>
        <v>!!!</v>
      </c>
      <c r="C178" s="250"/>
      <c r="D178" s="243"/>
      <c r="E178" s="251"/>
      <c r="F178" s="88"/>
      <c r="G178" s="387"/>
      <c r="H178" s="44"/>
      <c r="I178" s="44"/>
      <c r="J178" s="70"/>
      <c r="O178" s="8">
        <f t="shared" si="15"/>
        <v>0</v>
      </c>
      <c r="P178" s="8">
        <f>VLOOKUP(C178,{"29 - Psychiatrie (Erwachsene)",1;"30 - Kinder- und Jugendpsychiatrie",1;"31 - Psychosomatik",1;"00 - Bitte eine Fachabteilung auswählen",0;0,0},2,0)</f>
        <v>0</v>
      </c>
      <c r="Q178" s="8">
        <f t="shared" si="16"/>
        <v>0</v>
      </c>
      <c r="R178" s="8">
        <f t="shared" si="17"/>
        <v>0</v>
      </c>
      <c r="S178" s="8">
        <f t="shared" si="18"/>
        <v>0</v>
      </c>
      <c r="T178" s="8">
        <f t="shared" si="19"/>
        <v>0</v>
      </c>
      <c r="V178" s="8">
        <f>VLOOKUP($C178,{"29 - Psychiatrie (Erwachsene)",1;"30 - Kinder- und Jugendpsychiatrie",1;"31 - Psychosomatik",1;"00 - Bitte eine Fachabteilung auswählen",0;0,0},2,0)</f>
        <v>0</v>
      </c>
      <c r="W178" s="8" t="str">
        <f>IF('Angaben KH-Standort'!$D$12&gt;0,"JBJ","KJA")</f>
        <v>KJA</v>
      </c>
      <c r="X178" s="8" t="str">
        <f>VLOOKUP(C177,{"29 - Psychiatrie (Erwachsene)","Einrichtungen2";"30 - Kinder- und Jugendpsychiatrie","Einrichtungen2";"31 - Psychosomatik","Einrichtungen2";"00 - Bitte eine Einrichtung auswählen","Leer";0,"Leer"},2,0)</f>
        <v>Leer</v>
      </c>
      <c r="Y178" s="37" t="str">
        <f t="shared" si="20"/>
        <v>Leer</v>
      </c>
      <c r="Z178" s="8" t="str">
        <f>VLOOKUP($C178,{"29 - Psychiatrie (Erwachsene)","Psychiatrie";"30 - Kinder- und Jugendpsychiatrie","KJPsychiatrie";"31 - Psychosomatik","Psychosomatik";"00 - Bitte eine Fachabteilung auswählen","Leer";0,"Leer"},2,0)</f>
        <v>Leer</v>
      </c>
    </row>
    <row r="179" spans="2:26" ht="15" customHeight="1" x14ac:dyDescent="0.25">
      <c r="B179" s="76" t="str">
        <f t="shared" si="21"/>
        <v>!!!</v>
      </c>
      <c r="C179" s="250"/>
      <c r="D179" s="243"/>
      <c r="E179" s="251"/>
      <c r="F179" s="88"/>
      <c r="G179" s="387"/>
      <c r="H179" s="44"/>
      <c r="I179" s="44"/>
      <c r="J179" s="70"/>
      <c r="O179" s="8">
        <f t="shared" si="15"/>
        <v>0</v>
      </c>
      <c r="P179" s="8">
        <f>VLOOKUP(C179,{"29 - Psychiatrie (Erwachsene)",1;"30 - Kinder- und Jugendpsychiatrie",1;"31 - Psychosomatik",1;"00 - Bitte eine Fachabteilung auswählen",0;0,0},2,0)</f>
        <v>0</v>
      </c>
      <c r="Q179" s="8">
        <f t="shared" si="16"/>
        <v>0</v>
      </c>
      <c r="R179" s="8">
        <f t="shared" si="17"/>
        <v>0</v>
      </c>
      <c r="S179" s="8">
        <f t="shared" si="18"/>
        <v>0</v>
      </c>
      <c r="T179" s="8">
        <f t="shared" si="19"/>
        <v>0</v>
      </c>
      <c r="V179" s="8">
        <f>VLOOKUP($C179,{"29 - Psychiatrie (Erwachsene)",1;"30 - Kinder- und Jugendpsychiatrie",1;"31 - Psychosomatik",1;"00 - Bitte eine Fachabteilung auswählen",0;0,0},2,0)</f>
        <v>0</v>
      </c>
      <c r="W179" s="8" t="str">
        <f>IF('Angaben KH-Standort'!$D$12&gt;0,"JBJ","KJA")</f>
        <v>KJA</v>
      </c>
      <c r="X179" s="8" t="str">
        <f>VLOOKUP(C178,{"29 - Psychiatrie (Erwachsene)","Einrichtungen2";"30 - Kinder- und Jugendpsychiatrie","Einrichtungen2";"31 - Psychosomatik","Einrichtungen2";"00 - Bitte eine Einrichtung auswählen","Leer";0,"Leer"},2,0)</f>
        <v>Leer</v>
      </c>
      <c r="Y179" s="37" t="str">
        <f t="shared" si="20"/>
        <v>Leer</v>
      </c>
      <c r="Z179" s="8" t="str">
        <f>VLOOKUP($C179,{"29 - Psychiatrie (Erwachsene)","Psychiatrie";"30 - Kinder- und Jugendpsychiatrie","KJPsychiatrie";"31 - Psychosomatik","Psychosomatik";"00 - Bitte eine Fachabteilung auswählen","Leer";0,"Leer"},2,0)</f>
        <v>Leer</v>
      </c>
    </row>
    <row r="180" spans="2:26" ht="15" customHeight="1" x14ac:dyDescent="0.25">
      <c r="B180" s="76" t="str">
        <f t="shared" si="21"/>
        <v>!!!</v>
      </c>
      <c r="C180" s="250"/>
      <c r="D180" s="243"/>
      <c r="E180" s="251"/>
      <c r="F180" s="88"/>
      <c r="G180" s="387"/>
      <c r="H180" s="44"/>
      <c r="I180" s="44"/>
      <c r="J180" s="70"/>
      <c r="O180" s="8">
        <f t="shared" si="15"/>
        <v>0</v>
      </c>
      <c r="P180" s="8">
        <f>VLOOKUP(C180,{"29 - Psychiatrie (Erwachsene)",1;"30 - Kinder- und Jugendpsychiatrie",1;"31 - Psychosomatik",1;"00 - Bitte eine Fachabteilung auswählen",0;0,0},2,0)</f>
        <v>0</v>
      </c>
      <c r="Q180" s="8">
        <f t="shared" si="16"/>
        <v>0</v>
      </c>
      <c r="R180" s="8">
        <f t="shared" si="17"/>
        <v>0</v>
      </c>
      <c r="S180" s="8">
        <f t="shared" si="18"/>
        <v>0</v>
      </c>
      <c r="T180" s="8">
        <f t="shared" si="19"/>
        <v>0</v>
      </c>
      <c r="V180" s="8">
        <f>VLOOKUP($C180,{"29 - Psychiatrie (Erwachsene)",1;"30 - Kinder- und Jugendpsychiatrie",1;"31 - Psychosomatik",1;"00 - Bitte eine Fachabteilung auswählen",0;0,0},2,0)</f>
        <v>0</v>
      </c>
      <c r="W180" s="8" t="str">
        <f>IF('Angaben KH-Standort'!$D$12&gt;0,"JBJ","KJA")</f>
        <v>KJA</v>
      </c>
      <c r="X180" s="8" t="str">
        <f>VLOOKUP(C179,{"29 - Psychiatrie (Erwachsene)","Einrichtungen2";"30 - Kinder- und Jugendpsychiatrie","Einrichtungen2";"31 - Psychosomatik","Einrichtungen2";"00 - Bitte eine Einrichtung auswählen","Leer";0,"Leer"},2,0)</f>
        <v>Leer</v>
      </c>
      <c r="Y180" s="37" t="str">
        <f t="shared" si="20"/>
        <v>Leer</v>
      </c>
      <c r="Z180" s="8" t="str">
        <f>VLOOKUP($C180,{"29 - Psychiatrie (Erwachsene)","Psychiatrie";"30 - Kinder- und Jugendpsychiatrie","KJPsychiatrie";"31 - Psychosomatik","Psychosomatik";"00 - Bitte eine Fachabteilung auswählen","Leer";0,"Leer"},2,0)</f>
        <v>Leer</v>
      </c>
    </row>
    <row r="181" spans="2:26" ht="15" customHeight="1" x14ac:dyDescent="0.25">
      <c r="B181" s="76" t="str">
        <f t="shared" si="21"/>
        <v>!!!</v>
      </c>
      <c r="C181" s="250"/>
      <c r="D181" s="243"/>
      <c r="E181" s="251"/>
      <c r="F181" s="88"/>
      <c r="G181" s="387"/>
      <c r="H181" s="44"/>
      <c r="I181" s="44"/>
      <c r="J181" s="70"/>
      <c r="O181" s="8">
        <f t="shared" si="15"/>
        <v>0</v>
      </c>
      <c r="P181" s="8">
        <f>VLOOKUP(C181,{"29 - Psychiatrie (Erwachsene)",1;"30 - Kinder- und Jugendpsychiatrie",1;"31 - Psychosomatik",1;"00 - Bitte eine Fachabteilung auswählen",0;0,0},2,0)</f>
        <v>0</v>
      </c>
      <c r="Q181" s="8">
        <f t="shared" si="16"/>
        <v>0</v>
      </c>
      <c r="R181" s="8">
        <f t="shared" si="17"/>
        <v>0</v>
      </c>
      <c r="S181" s="8">
        <f t="shared" si="18"/>
        <v>0</v>
      </c>
      <c r="T181" s="8">
        <f t="shared" si="19"/>
        <v>0</v>
      </c>
      <c r="V181" s="8">
        <f>VLOOKUP($C181,{"29 - Psychiatrie (Erwachsene)",1;"30 - Kinder- und Jugendpsychiatrie",1;"31 - Psychosomatik",1;"00 - Bitte eine Fachabteilung auswählen",0;0,0},2,0)</f>
        <v>0</v>
      </c>
      <c r="W181" s="8" t="str">
        <f>IF('Angaben KH-Standort'!$D$12&gt;0,"JBJ","KJA")</f>
        <v>KJA</v>
      </c>
      <c r="X181" s="8" t="str">
        <f>VLOOKUP(C180,{"29 - Psychiatrie (Erwachsene)","Einrichtungen2";"30 - Kinder- und Jugendpsychiatrie","Einrichtungen2";"31 - Psychosomatik","Einrichtungen2";"00 - Bitte eine Einrichtung auswählen","Leer";0,"Leer"},2,0)</f>
        <v>Leer</v>
      </c>
      <c r="Y181" s="37" t="str">
        <f t="shared" si="20"/>
        <v>Leer</v>
      </c>
      <c r="Z181" s="8" t="str">
        <f>VLOOKUP($C181,{"29 - Psychiatrie (Erwachsene)","Psychiatrie";"30 - Kinder- und Jugendpsychiatrie","KJPsychiatrie";"31 - Psychosomatik","Psychosomatik";"00 - Bitte eine Fachabteilung auswählen","Leer";0,"Leer"},2,0)</f>
        <v>Leer</v>
      </c>
    </row>
    <row r="182" spans="2:26" ht="15" customHeight="1" x14ac:dyDescent="0.25">
      <c r="B182" s="76" t="str">
        <f t="shared" si="21"/>
        <v>!!!</v>
      </c>
      <c r="C182" s="250"/>
      <c r="D182" s="243"/>
      <c r="E182" s="251"/>
      <c r="F182" s="88"/>
      <c r="G182" s="387"/>
      <c r="H182" s="44"/>
      <c r="I182" s="44"/>
      <c r="J182" s="70"/>
      <c r="O182" s="8">
        <f t="shared" si="15"/>
        <v>0</v>
      </c>
      <c r="P182" s="8">
        <f>VLOOKUP(C182,{"29 - Psychiatrie (Erwachsene)",1;"30 - Kinder- und Jugendpsychiatrie",1;"31 - Psychosomatik",1;"00 - Bitte eine Fachabteilung auswählen",0;0,0},2,0)</f>
        <v>0</v>
      </c>
      <c r="Q182" s="8">
        <f t="shared" si="16"/>
        <v>0</v>
      </c>
      <c r="R182" s="8">
        <f t="shared" si="17"/>
        <v>0</v>
      </c>
      <c r="S182" s="8">
        <f t="shared" si="18"/>
        <v>0</v>
      </c>
      <c r="T182" s="8">
        <f t="shared" si="19"/>
        <v>0</v>
      </c>
      <c r="V182" s="8">
        <f>VLOOKUP($C182,{"29 - Psychiatrie (Erwachsene)",1;"30 - Kinder- und Jugendpsychiatrie",1;"31 - Psychosomatik",1;"00 - Bitte eine Fachabteilung auswählen",0;0,0},2,0)</f>
        <v>0</v>
      </c>
      <c r="W182" s="8" t="str">
        <f>IF('Angaben KH-Standort'!$D$12&gt;0,"JBJ","KJA")</f>
        <v>KJA</v>
      </c>
      <c r="X182" s="8" t="str">
        <f>VLOOKUP(C181,{"29 - Psychiatrie (Erwachsene)","Einrichtungen2";"30 - Kinder- und Jugendpsychiatrie","Einrichtungen2";"31 - Psychosomatik","Einrichtungen2";"00 - Bitte eine Einrichtung auswählen","Leer";0,"Leer"},2,0)</f>
        <v>Leer</v>
      </c>
      <c r="Y182" s="37" t="str">
        <f t="shared" si="20"/>
        <v>Leer</v>
      </c>
      <c r="Z182" s="8" t="str">
        <f>VLOOKUP($C182,{"29 - Psychiatrie (Erwachsene)","Psychiatrie";"30 - Kinder- und Jugendpsychiatrie","KJPsychiatrie";"31 - Psychosomatik","Psychosomatik";"00 - Bitte eine Fachabteilung auswählen","Leer";0,"Leer"},2,0)</f>
        <v>Leer</v>
      </c>
    </row>
    <row r="183" spans="2:26" ht="15" customHeight="1" x14ac:dyDescent="0.25">
      <c r="B183" s="76" t="str">
        <f t="shared" si="21"/>
        <v>!!!</v>
      </c>
      <c r="C183" s="250"/>
      <c r="D183" s="243"/>
      <c r="E183" s="251"/>
      <c r="F183" s="88"/>
      <c r="G183" s="387"/>
      <c r="H183" s="44"/>
      <c r="I183" s="44"/>
      <c r="J183" s="70"/>
      <c r="O183" s="8">
        <f t="shared" si="15"/>
        <v>0</v>
      </c>
      <c r="P183" s="8">
        <f>VLOOKUP(C183,{"29 - Psychiatrie (Erwachsene)",1;"30 - Kinder- und Jugendpsychiatrie",1;"31 - Psychosomatik",1;"00 - Bitte eine Fachabteilung auswählen",0;0,0},2,0)</f>
        <v>0</v>
      </c>
      <c r="Q183" s="8">
        <f t="shared" si="16"/>
        <v>0</v>
      </c>
      <c r="R183" s="8">
        <f t="shared" si="17"/>
        <v>0</v>
      </c>
      <c r="S183" s="8">
        <f t="shared" si="18"/>
        <v>0</v>
      </c>
      <c r="T183" s="8">
        <f t="shared" si="19"/>
        <v>0</v>
      </c>
      <c r="V183" s="8">
        <f>VLOOKUP($C183,{"29 - Psychiatrie (Erwachsene)",1;"30 - Kinder- und Jugendpsychiatrie",1;"31 - Psychosomatik",1;"00 - Bitte eine Fachabteilung auswählen",0;0,0},2,0)</f>
        <v>0</v>
      </c>
      <c r="W183" s="8" t="str">
        <f>IF('Angaben KH-Standort'!$D$12&gt;0,"JBJ","KJA")</f>
        <v>KJA</v>
      </c>
      <c r="X183" s="8" t="str">
        <f>VLOOKUP(C182,{"29 - Psychiatrie (Erwachsene)","Einrichtungen2";"30 - Kinder- und Jugendpsychiatrie","Einrichtungen2";"31 - Psychosomatik","Einrichtungen2";"00 - Bitte eine Einrichtung auswählen","Leer";0,"Leer"},2,0)</f>
        <v>Leer</v>
      </c>
      <c r="Y183" s="37" t="str">
        <f t="shared" si="20"/>
        <v>Leer</v>
      </c>
      <c r="Z183" s="8" t="str">
        <f>VLOOKUP($C183,{"29 - Psychiatrie (Erwachsene)","Psychiatrie";"30 - Kinder- und Jugendpsychiatrie","KJPsychiatrie";"31 - Psychosomatik","Psychosomatik";"00 - Bitte eine Fachabteilung auswählen","Leer";0,"Leer"},2,0)</f>
        <v>Leer</v>
      </c>
    </row>
    <row r="184" spans="2:26" ht="15" customHeight="1" x14ac:dyDescent="0.25">
      <c r="B184" s="76" t="str">
        <f t="shared" si="21"/>
        <v>!!!</v>
      </c>
      <c r="C184" s="250"/>
      <c r="D184" s="243"/>
      <c r="E184" s="251"/>
      <c r="F184" s="88"/>
      <c r="G184" s="387"/>
      <c r="H184" s="44"/>
      <c r="I184" s="44"/>
      <c r="J184" s="70"/>
      <c r="O184" s="8">
        <f t="shared" si="15"/>
        <v>0</v>
      </c>
      <c r="P184" s="8">
        <f>VLOOKUP(C184,{"29 - Psychiatrie (Erwachsene)",1;"30 - Kinder- und Jugendpsychiatrie",1;"31 - Psychosomatik",1;"00 - Bitte eine Fachabteilung auswählen",0;0,0},2,0)</f>
        <v>0</v>
      </c>
      <c r="Q184" s="8">
        <f t="shared" si="16"/>
        <v>0</v>
      </c>
      <c r="R184" s="8">
        <f t="shared" si="17"/>
        <v>0</v>
      </c>
      <c r="S184" s="8">
        <f t="shared" si="18"/>
        <v>0</v>
      </c>
      <c r="T184" s="8">
        <f t="shared" si="19"/>
        <v>0</v>
      </c>
      <c r="V184" s="8">
        <f>VLOOKUP($C184,{"29 - Psychiatrie (Erwachsene)",1;"30 - Kinder- und Jugendpsychiatrie",1;"31 - Psychosomatik",1;"00 - Bitte eine Fachabteilung auswählen",0;0,0},2,0)</f>
        <v>0</v>
      </c>
      <c r="W184" s="8" t="str">
        <f>IF('Angaben KH-Standort'!$D$12&gt;0,"JBJ","KJA")</f>
        <v>KJA</v>
      </c>
      <c r="X184" s="8" t="str">
        <f>VLOOKUP(C183,{"29 - Psychiatrie (Erwachsene)","Einrichtungen2";"30 - Kinder- und Jugendpsychiatrie","Einrichtungen2";"31 - Psychosomatik","Einrichtungen2";"00 - Bitte eine Einrichtung auswählen","Leer";0,"Leer"},2,0)</f>
        <v>Leer</v>
      </c>
      <c r="Y184" s="37" t="str">
        <f t="shared" si="20"/>
        <v>Leer</v>
      </c>
      <c r="Z184" s="8" t="str">
        <f>VLOOKUP($C184,{"29 - Psychiatrie (Erwachsene)","Psychiatrie";"30 - Kinder- und Jugendpsychiatrie","KJPsychiatrie";"31 - Psychosomatik","Psychosomatik";"00 - Bitte eine Fachabteilung auswählen","Leer";0,"Leer"},2,0)</f>
        <v>Leer</v>
      </c>
    </row>
    <row r="185" spans="2:26" ht="15" customHeight="1" x14ac:dyDescent="0.25">
      <c r="B185" s="76" t="str">
        <f t="shared" si="21"/>
        <v>!!!</v>
      </c>
      <c r="C185" s="250"/>
      <c r="D185" s="243"/>
      <c r="E185" s="251"/>
      <c r="F185" s="88"/>
      <c r="G185" s="387"/>
      <c r="H185" s="44"/>
      <c r="I185" s="44"/>
      <c r="J185" s="70"/>
      <c r="O185" s="8">
        <f t="shared" si="15"/>
        <v>0</v>
      </c>
      <c r="P185" s="8">
        <f>VLOOKUP(C185,{"29 - Psychiatrie (Erwachsene)",1;"30 - Kinder- und Jugendpsychiatrie",1;"31 - Psychosomatik",1;"00 - Bitte eine Fachabteilung auswählen",0;0,0},2,0)</f>
        <v>0</v>
      </c>
      <c r="Q185" s="8">
        <f t="shared" si="16"/>
        <v>0</v>
      </c>
      <c r="R185" s="8">
        <f t="shared" si="17"/>
        <v>0</v>
      </c>
      <c r="S185" s="8">
        <f t="shared" si="18"/>
        <v>0</v>
      </c>
      <c r="T185" s="8">
        <f t="shared" si="19"/>
        <v>0</v>
      </c>
      <c r="V185" s="8">
        <f>VLOOKUP($C185,{"29 - Psychiatrie (Erwachsene)",1;"30 - Kinder- und Jugendpsychiatrie",1;"31 - Psychosomatik",1;"00 - Bitte eine Fachabteilung auswählen",0;0,0},2,0)</f>
        <v>0</v>
      </c>
      <c r="W185" s="8" t="str">
        <f>IF('Angaben KH-Standort'!$D$12&gt;0,"JBJ","KJA")</f>
        <v>KJA</v>
      </c>
      <c r="X185" s="8" t="str">
        <f>VLOOKUP(C184,{"29 - Psychiatrie (Erwachsene)","Einrichtungen2";"30 - Kinder- und Jugendpsychiatrie","Einrichtungen2";"31 - Psychosomatik","Einrichtungen2";"00 - Bitte eine Einrichtung auswählen","Leer";0,"Leer"},2,0)</f>
        <v>Leer</v>
      </c>
      <c r="Y185" s="37" t="str">
        <f t="shared" si="20"/>
        <v>Leer</v>
      </c>
      <c r="Z185" s="8" t="str">
        <f>VLOOKUP($C185,{"29 - Psychiatrie (Erwachsene)","Psychiatrie";"30 - Kinder- und Jugendpsychiatrie","KJPsychiatrie";"31 - Psychosomatik","Psychosomatik";"00 - Bitte eine Fachabteilung auswählen","Leer";0,"Leer"},2,0)</f>
        <v>Leer</v>
      </c>
    </row>
    <row r="186" spans="2:26" ht="15" customHeight="1" x14ac:dyDescent="0.25">
      <c r="B186" s="76" t="str">
        <f t="shared" si="21"/>
        <v>!!!</v>
      </c>
      <c r="C186" s="250"/>
      <c r="D186" s="243"/>
      <c r="E186" s="251"/>
      <c r="F186" s="88"/>
      <c r="G186" s="387"/>
      <c r="H186" s="44"/>
      <c r="I186" s="44"/>
      <c r="J186" s="70"/>
      <c r="O186" s="8">
        <f t="shared" si="15"/>
        <v>0</v>
      </c>
      <c r="P186" s="8">
        <f>VLOOKUP(C186,{"29 - Psychiatrie (Erwachsene)",1;"30 - Kinder- und Jugendpsychiatrie",1;"31 - Psychosomatik",1;"00 - Bitte eine Fachabteilung auswählen",0;0,0},2,0)</f>
        <v>0</v>
      </c>
      <c r="Q186" s="8">
        <f t="shared" si="16"/>
        <v>0</v>
      </c>
      <c r="R186" s="8">
        <f t="shared" si="17"/>
        <v>0</v>
      </c>
      <c r="S186" s="8">
        <f t="shared" si="18"/>
        <v>0</v>
      </c>
      <c r="T186" s="8">
        <f t="shared" si="19"/>
        <v>0</v>
      </c>
      <c r="V186" s="8">
        <f>VLOOKUP($C186,{"29 - Psychiatrie (Erwachsene)",1;"30 - Kinder- und Jugendpsychiatrie",1;"31 - Psychosomatik",1;"00 - Bitte eine Fachabteilung auswählen",0;0,0},2,0)</f>
        <v>0</v>
      </c>
      <c r="W186" s="8" t="str">
        <f>IF('Angaben KH-Standort'!$D$12&gt;0,"JBJ","KJA")</f>
        <v>KJA</v>
      </c>
      <c r="X186" s="8" t="str">
        <f>VLOOKUP(C185,{"29 - Psychiatrie (Erwachsene)","Einrichtungen2";"30 - Kinder- und Jugendpsychiatrie","Einrichtungen2";"31 - Psychosomatik","Einrichtungen2";"00 - Bitte eine Einrichtung auswählen","Leer";0,"Leer"},2,0)</f>
        <v>Leer</v>
      </c>
      <c r="Y186" s="37" t="str">
        <f t="shared" si="20"/>
        <v>Leer</v>
      </c>
      <c r="Z186" s="8" t="str">
        <f>VLOOKUP($C186,{"29 - Psychiatrie (Erwachsene)","Psychiatrie";"30 - Kinder- und Jugendpsychiatrie","KJPsychiatrie";"31 - Psychosomatik","Psychosomatik";"00 - Bitte eine Fachabteilung auswählen","Leer";0,"Leer"},2,0)</f>
        <v>Leer</v>
      </c>
    </row>
    <row r="187" spans="2:26" ht="15" customHeight="1" x14ac:dyDescent="0.25">
      <c r="B187" s="76" t="str">
        <f t="shared" si="21"/>
        <v>!!!</v>
      </c>
      <c r="C187" s="250"/>
      <c r="D187" s="243"/>
      <c r="E187" s="251"/>
      <c r="F187" s="88"/>
      <c r="G187" s="387"/>
      <c r="H187" s="44"/>
      <c r="I187" s="44"/>
      <c r="J187" s="70"/>
      <c r="O187" s="8">
        <f t="shared" si="15"/>
        <v>0</v>
      </c>
      <c r="P187" s="8">
        <f>VLOOKUP(C187,{"29 - Psychiatrie (Erwachsene)",1;"30 - Kinder- und Jugendpsychiatrie",1;"31 - Psychosomatik",1;"00 - Bitte eine Fachabteilung auswählen",0;0,0},2,0)</f>
        <v>0</v>
      </c>
      <c r="Q187" s="8">
        <f t="shared" si="16"/>
        <v>0</v>
      </c>
      <c r="R187" s="8">
        <f t="shared" si="17"/>
        <v>0</v>
      </c>
      <c r="S187" s="8">
        <f t="shared" si="18"/>
        <v>0</v>
      </c>
      <c r="T187" s="8">
        <f t="shared" si="19"/>
        <v>0</v>
      </c>
      <c r="V187" s="8">
        <f>VLOOKUP($C187,{"29 - Psychiatrie (Erwachsene)",1;"30 - Kinder- und Jugendpsychiatrie",1;"31 - Psychosomatik",1;"00 - Bitte eine Fachabteilung auswählen",0;0,0},2,0)</f>
        <v>0</v>
      </c>
      <c r="W187" s="8" t="str">
        <f>IF('Angaben KH-Standort'!$D$12&gt;0,"JBJ","KJA")</f>
        <v>KJA</v>
      </c>
      <c r="X187" s="8" t="str">
        <f>VLOOKUP(C186,{"29 - Psychiatrie (Erwachsene)","Einrichtungen2";"30 - Kinder- und Jugendpsychiatrie","Einrichtungen2";"31 - Psychosomatik","Einrichtungen2";"00 - Bitte eine Einrichtung auswählen","Leer";0,"Leer"},2,0)</f>
        <v>Leer</v>
      </c>
      <c r="Y187" s="37" t="str">
        <f t="shared" si="20"/>
        <v>Leer</v>
      </c>
      <c r="Z187" s="8" t="str">
        <f>VLOOKUP($C187,{"29 - Psychiatrie (Erwachsene)","Psychiatrie";"30 - Kinder- und Jugendpsychiatrie","KJPsychiatrie";"31 - Psychosomatik","Psychosomatik";"00 - Bitte eine Fachabteilung auswählen","Leer";0,"Leer"},2,0)</f>
        <v>Leer</v>
      </c>
    </row>
    <row r="188" spans="2:26" ht="15" customHeight="1" x14ac:dyDescent="0.25">
      <c r="B188" s="76" t="str">
        <f t="shared" si="21"/>
        <v>!!!</v>
      </c>
      <c r="C188" s="250"/>
      <c r="D188" s="243"/>
      <c r="E188" s="251"/>
      <c r="F188" s="88"/>
      <c r="G188" s="387"/>
      <c r="H188" s="44"/>
      <c r="I188" s="44"/>
      <c r="J188" s="70"/>
      <c r="O188" s="8">
        <f t="shared" si="15"/>
        <v>0</v>
      </c>
      <c r="P188" s="8">
        <f>VLOOKUP(C188,{"29 - Psychiatrie (Erwachsene)",1;"30 - Kinder- und Jugendpsychiatrie",1;"31 - Psychosomatik",1;"00 - Bitte eine Fachabteilung auswählen",0;0,0},2,0)</f>
        <v>0</v>
      </c>
      <c r="Q188" s="8">
        <f t="shared" si="16"/>
        <v>0</v>
      </c>
      <c r="R188" s="8">
        <f t="shared" si="17"/>
        <v>0</v>
      </c>
      <c r="S188" s="8">
        <f t="shared" si="18"/>
        <v>0</v>
      </c>
      <c r="T188" s="8">
        <f t="shared" si="19"/>
        <v>0</v>
      </c>
      <c r="V188" s="8">
        <f>VLOOKUP($C188,{"29 - Psychiatrie (Erwachsene)",1;"30 - Kinder- und Jugendpsychiatrie",1;"31 - Psychosomatik",1;"00 - Bitte eine Fachabteilung auswählen",0;0,0},2,0)</f>
        <v>0</v>
      </c>
      <c r="W188" s="8" t="str">
        <f>IF('Angaben KH-Standort'!$D$12&gt;0,"JBJ","KJA")</f>
        <v>KJA</v>
      </c>
      <c r="X188" s="8" t="str">
        <f>VLOOKUP(C187,{"29 - Psychiatrie (Erwachsene)","Einrichtungen2";"30 - Kinder- und Jugendpsychiatrie","Einrichtungen2";"31 - Psychosomatik","Einrichtungen2";"00 - Bitte eine Einrichtung auswählen","Leer";0,"Leer"},2,0)</f>
        <v>Leer</v>
      </c>
      <c r="Y188" s="37" t="str">
        <f t="shared" si="20"/>
        <v>Leer</v>
      </c>
      <c r="Z188" s="8" t="str">
        <f>VLOOKUP($C188,{"29 - Psychiatrie (Erwachsene)","Psychiatrie";"30 - Kinder- und Jugendpsychiatrie","KJPsychiatrie";"31 - Psychosomatik","Psychosomatik";"00 - Bitte eine Fachabteilung auswählen","Leer";0,"Leer"},2,0)</f>
        <v>Leer</v>
      </c>
    </row>
    <row r="189" spans="2:26" ht="15" customHeight="1" x14ac:dyDescent="0.25">
      <c r="B189" s="76" t="str">
        <f t="shared" si="21"/>
        <v>!!!</v>
      </c>
      <c r="C189" s="250"/>
      <c r="D189" s="243"/>
      <c r="E189" s="251"/>
      <c r="F189" s="88"/>
      <c r="G189" s="387"/>
      <c r="H189" s="44"/>
      <c r="I189" s="44"/>
      <c r="J189" s="70"/>
      <c r="O189" s="8">
        <f t="shared" si="15"/>
        <v>0</v>
      </c>
      <c r="P189" s="8">
        <f>VLOOKUP(C189,{"29 - Psychiatrie (Erwachsene)",1;"30 - Kinder- und Jugendpsychiatrie",1;"31 - Psychosomatik",1;"00 - Bitte eine Fachabteilung auswählen",0;0,0},2,0)</f>
        <v>0</v>
      </c>
      <c r="Q189" s="8">
        <f t="shared" si="16"/>
        <v>0</v>
      </c>
      <c r="R189" s="8">
        <f t="shared" si="17"/>
        <v>0</v>
      </c>
      <c r="S189" s="8">
        <f t="shared" si="18"/>
        <v>0</v>
      </c>
      <c r="T189" s="8">
        <f t="shared" si="19"/>
        <v>0</v>
      </c>
      <c r="V189" s="8">
        <f>VLOOKUP($C189,{"29 - Psychiatrie (Erwachsene)",1;"30 - Kinder- und Jugendpsychiatrie",1;"31 - Psychosomatik",1;"00 - Bitte eine Fachabteilung auswählen",0;0,0},2,0)</f>
        <v>0</v>
      </c>
      <c r="W189" s="8" t="str">
        <f>IF('Angaben KH-Standort'!$D$12&gt;0,"JBJ","KJA")</f>
        <v>KJA</v>
      </c>
      <c r="X189" s="8" t="str">
        <f>VLOOKUP(C188,{"29 - Psychiatrie (Erwachsene)","Einrichtungen2";"30 - Kinder- und Jugendpsychiatrie","Einrichtungen2";"31 - Psychosomatik","Einrichtungen2";"00 - Bitte eine Einrichtung auswählen","Leer";0,"Leer"},2,0)</f>
        <v>Leer</v>
      </c>
      <c r="Y189" s="37" t="str">
        <f t="shared" si="20"/>
        <v>Leer</v>
      </c>
      <c r="Z189" s="8" t="str">
        <f>VLOOKUP($C189,{"29 - Psychiatrie (Erwachsene)","Psychiatrie";"30 - Kinder- und Jugendpsychiatrie","KJPsychiatrie";"31 - Psychosomatik","Psychosomatik";"00 - Bitte eine Fachabteilung auswählen","Leer";0,"Leer"},2,0)</f>
        <v>Leer</v>
      </c>
    </row>
    <row r="190" spans="2:26" ht="15" customHeight="1" x14ac:dyDescent="0.25">
      <c r="B190" s="76" t="str">
        <f t="shared" si="21"/>
        <v>!!!</v>
      </c>
      <c r="C190" s="250"/>
      <c r="D190" s="243"/>
      <c r="E190" s="251"/>
      <c r="F190" s="88"/>
      <c r="G190" s="387"/>
      <c r="H190" s="44"/>
      <c r="I190" s="44"/>
      <c r="J190" s="70"/>
      <c r="O190" s="8">
        <f t="shared" si="15"/>
        <v>0</v>
      </c>
      <c r="P190" s="8">
        <f>VLOOKUP(C190,{"29 - Psychiatrie (Erwachsene)",1;"30 - Kinder- und Jugendpsychiatrie",1;"31 - Psychosomatik",1;"00 - Bitte eine Fachabteilung auswählen",0;0,0},2,0)</f>
        <v>0</v>
      </c>
      <c r="Q190" s="8">
        <f t="shared" si="16"/>
        <v>0</v>
      </c>
      <c r="R190" s="8">
        <f t="shared" si="17"/>
        <v>0</v>
      </c>
      <c r="S190" s="8">
        <f t="shared" si="18"/>
        <v>0</v>
      </c>
      <c r="T190" s="8">
        <f t="shared" si="19"/>
        <v>0</v>
      </c>
      <c r="V190" s="8">
        <f>VLOOKUP($C190,{"29 - Psychiatrie (Erwachsene)",1;"30 - Kinder- und Jugendpsychiatrie",1;"31 - Psychosomatik",1;"00 - Bitte eine Fachabteilung auswählen",0;0,0},2,0)</f>
        <v>0</v>
      </c>
      <c r="W190" s="8" t="str">
        <f>IF('Angaben KH-Standort'!$D$12&gt;0,"JBJ","KJA")</f>
        <v>KJA</v>
      </c>
      <c r="X190" s="8" t="str">
        <f>VLOOKUP(C189,{"29 - Psychiatrie (Erwachsene)","Einrichtungen2";"30 - Kinder- und Jugendpsychiatrie","Einrichtungen2";"31 - Psychosomatik","Einrichtungen2";"00 - Bitte eine Einrichtung auswählen","Leer";0,"Leer"},2,0)</f>
        <v>Leer</v>
      </c>
      <c r="Y190" s="37" t="str">
        <f t="shared" si="20"/>
        <v>Leer</v>
      </c>
      <c r="Z190" s="8" t="str">
        <f>VLOOKUP($C190,{"29 - Psychiatrie (Erwachsene)","Psychiatrie";"30 - Kinder- und Jugendpsychiatrie","KJPsychiatrie";"31 - Psychosomatik","Psychosomatik";"00 - Bitte eine Fachabteilung auswählen","Leer";0,"Leer"},2,0)</f>
        <v>Leer</v>
      </c>
    </row>
    <row r="191" spans="2:26" ht="15" customHeight="1" x14ac:dyDescent="0.25">
      <c r="B191" s="76" t="str">
        <f t="shared" si="21"/>
        <v>!!!</v>
      </c>
      <c r="C191" s="250"/>
      <c r="D191" s="243"/>
      <c r="E191" s="251"/>
      <c r="F191" s="88"/>
      <c r="G191" s="387"/>
      <c r="H191" s="44"/>
      <c r="I191" s="44"/>
      <c r="J191" s="70"/>
      <c r="O191" s="8">
        <f t="shared" si="15"/>
        <v>0</v>
      </c>
      <c r="P191" s="8">
        <f>VLOOKUP(C191,{"29 - Psychiatrie (Erwachsene)",1;"30 - Kinder- und Jugendpsychiatrie",1;"31 - Psychosomatik",1;"00 - Bitte eine Fachabteilung auswählen",0;0,0},2,0)</f>
        <v>0</v>
      </c>
      <c r="Q191" s="8">
        <f t="shared" si="16"/>
        <v>0</v>
      </c>
      <c r="R191" s="8">
        <f t="shared" si="17"/>
        <v>0</v>
      </c>
      <c r="S191" s="8">
        <f t="shared" si="18"/>
        <v>0</v>
      </c>
      <c r="T191" s="8">
        <f t="shared" si="19"/>
        <v>0</v>
      </c>
      <c r="V191" s="8">
        <f>VLOOKUP($C191,{"29 - Psychiatrie (Erwachsene)",1;"30 - Kinder- und Jugendpsychiatrie",1;"31 - Psychosomatik",1;"00 - Bitte eine Fachabteilung auswählen",0;0,0},2,0)</f>
        <v>0</v>
      </c>
      <c r="W191" s="8" t="str">
        <f>IF('Angaben KH-Standort'!$D$12&gt;0,"JBJ","KJA")</f>
        <v>KJA</v>
      </c>
      <c r="X191" s="8" t="str">
        <f>VLOOKUP(C190,{"29 - Psychiatrie (Erwachsene)","Einrichtungen2";"30 - Kinder- und Jugendpsychiatrie","Einrichtungen2";"31 - Psychosomatik","Einrichtungen2";"00 - Bitte eine Einrichtung auswählen","Leer";0,"Leer"},2,0)</f>
        <v>Leer</v>
      </c>
      <c r="Y191" s="37" t="str">
        <f t="shared" si="20"/>
        <v>Leer</v>
      </c>
      <c r="Z191" s="8" t="str">
        <f>VLOOKUP($C191,{"29 - Psychiatrie (Erwachsene)","Psychiatrie";"30 - Kinder- und Jugendpsychiatrie","KJPsychiatrie";"31 - Psychosomatik","Psychosomatik";"00 - Bitte eine Fachabteilung auswählen","Leer";0,"Leer"},2,0)</f>
        <v>Leer</v>
      </c>
    </row>
    <row r="192" spans="2:26" ht="15" customHeight="1" x14ac:dyDescent="0.25">
      <c r="B192" s="76" t="str">
        <f t="shared" si="21"/>
        <v>!!!</v>
      </c>
      <c r="C192" s="250"/>
      <c r="D192" s="243"/>
      <c r="E192" s="251"/>
      <c r="F192" s="88"/>
      <c r="G192" s="387"/>
      <c r="H192" s="44"/>
      <c r="I192" s="44"/>
      <c r="J192" s="70"/>
      <c r="O192" s="8">
        <f t="shared" si="15"/>
        <v>0</v>
      </c>
      <c r="P192" s="8">
        <f>VLOOKUP(C192,{"29 - Psychiatrie (Erwachsene)",1;"30 - Kinder- und Jugendpsychiatrie",1;"31 - Psychosomatik",1;"00 - Bitte eine Fachabteilung auswählen",0;0,0},2,0)</f>
        <v>0</v>
      </c>
      <c r="Q192" s="8">
        <f t="shared" si="16"/>
        <v>0</v>
      </c>
      <c r="R192" s="8">
        <f t="shared" si="17"/>
        <v>0</v>
      </c>
      <c r="S192" s="8">
        <f t="shared" si="18"/>
        <v>0</v>
      </c>
      <c r="T192" s="8">
        <f t="shared" si="19"/>
        <v>0</v>
      </c>
      <c r="V192" s="8">
        <f>VLOOKUP($C192,{"29 - Psychiatrie (Erwachsene)",1;"30 - Kinder- und Jugendpsychiatrie",1;"31 - Psychosomatik",1;"00 - Bitte eine Fachabteilung auswählen",0;0,0},2,0)</f>
        <v>0</v>
      </c>
      <c r="W192" s="8" t="str">
        <f>IF('Angaben KH-Standort'!$D$12&gt;0,"JBJ","KJA")</f>
        <v>KJA</v>
      </c>
      <c r="X192" s="8" t="str">
        <f>VLOOKUP(C191,{"29 - Psychiatrie (Erwachsene)","Einrichtungen2";"30 - Kinder- und Jugendpsychiatrie","Einrichtungen2";"31 - Psychosomatik","Einrichtungen2";"00 - Bitte eine Einrichtung auswählen","Leer";0,"Leer"},2,0)</f>
        <v>Leer</v>
      </c>
      <c r="Y192" s="37" t="str">
        <f t="shared" si="20"/>
        <v>Leer</v>
      </c>
      <c r="Z192" s="8" t="str">
        <f>VLOOKUP($C192,{"29 - Psychiatrie (Erwachsene)","Psychiatrie";"30 - Kinder- und Jugendpsychiatrie","KJPsychiatrie";"31 - Psychosomatik","Psychosomatik";"00 - Bitte eine Fachabteilung auswählen","Leer";0,"Leer"},2,0)</f>
        <v>Leer</v>
      </c>
    </row>
    <row r="193" spans="2:26" ht="15" customHeight="1" x14ac:dyDescent="0.25">
      <c r="B193" s="76" t="str">
        <f t="shared" si="21"/>
        <v>!!!</v>
      </c>
      <c r="C193" s="250"/>
      <c r="D193" s="243"/>
      <c r="E193" s="251"/>
      <c r="F193" s="88"/>
      <c r="G193" s="387"/>
      <c r="H193" s="44"/>
      <c r="I193" s="44"/>
      <c r="J193" s="70"/>
      <c r="O193" s="8">
        <f t="shared" si="15"/>
        <v>0</v>
      </c>
      <c r="P193" s="8">
        <f>VLOOKUP(C193,{"29 - Psychiatrie (Erwachsene)",1;"30 - Kinder- und Jugendpsychiatrie",1;"31 - Psychosomatik",1;"00 - Bitte eine Fachabteilung auswählen",0;0,0},2,0)</f>
        <v>0</v>
      </c>
      <c r="Q193" s="8">
        <f t="shared" si="16"/>
        <v>0</v>
      </c>
      <c r="R193" s="8">
        <f t="shared" si="17"/>
        <v>0</v>
      </c>
      <c r="S193" s="8">
        <f t="shared" si="18"/>
        <v>0</v>
      </c>
      <c r="T193" s="8">
        <f t="shared" si="19"/>
        <v>0</v>
      </c>
      <c r="V193" s="8">
        <f>VLOOKUP($C193,{"29 - Psychiatrie (Erwachsene)",1;"30 - Kinder- und Jugendpsychiatrie",1;"31 - Psychosomatik",1;"00 - Bitte eine Fachabteilung auswählen",0;0,0},2,0)</f>
        <v>0</v>
      </c>
      <c r="W193" s="8" t="str">
        <f>IF('Angaben KH-Standort'!$D$12&gt;0,"JBJ","KJA")</f>
        <v>KJA</v>
      </c>
      <c r="X193" s="8" t="str">
        <f>VLOOKUP(C192,{"29 - Psychiatrie (Erwachsene)","Einrichtungen2";"30 - Kinder- und Jugendpsychiatrie","Einrichtungen2";"31 - Psychosomatik","Einrichtungen2";"00 - Bitte eine Einrichtung auswählen","Leer";0,"Leer"},2,0)</f>
        <v>Leer</v>
      </c>
      <c r="Y193" s="37" t="str">
        <f t="shared" si="20"/>
        <v>Leer</v>
      </c>
      <c r="Z193" s="8" t="str">
        <f>VLOOKUP($C193,{"29 - Psychiatrie (Erwachsene)","Psychiatrie";"30 - Kinder- und Jugendpsychiatrie","KJPsychiatrie";"31 - Psychosomatik","Psychosomatik";"00 - Bitte eine Fachabteilung auswählen","Leer";0,"Leer"},2,0)</f>
        <v>Leer</v>
      </c>
    </row>
    <row r="194" spans="2:26" ht="15" customHeight="1" x14ac:dyDescent="0.25">
      <c r="B194" s="76" t="str">
        <f t="shared" si="21"/>
        <v>!!!</v>
      </c>
      <c r="C194" s="250"/>
      <c r="D194" s="243"/>
      <c r="E194" s="251"/>
      <c r="F194" s="88"/>
      <c r="G194" s="387"/>
      <c r="H194" s="44"/>
      <c r="I194" s="44"/>
      <c r="J194" s="70"/>
      <c r="O194" s="8">
        <f t="shared" si="15"/>
        <v>0</v>
      </c>
      <c r="P194" s="8">
        <f>VLOOKUP(C194,{"29 - Psychiatrie (Erwachsene)",1;"30 - Kinder- und Jugendpsychiatrie",1;"31 - Psychosomatik",1;"00 - Bitte eine Fachabteilung auswählen",0;0,0},2,0)</f>
        <v>0</v>
      </c>
      <c r="Q194" s="8">
        <f t="shared" si="16"/>
        <v>0</v>
      </c>
      <c r="R194" s="8">
        <f t="shared" si="17"/>
        <v>0</v>
      </c>
      <c r="S194" s="8">
        <f t="shared" si="18"/>
        <v>0</v>
      </c>
      <c r="T194" s="8">
        <f t="shared" si="19"/>
        <v>0</v>
      </c>
      <c r="V194" s="8">
        <f>VLOOKUP($C194,{"29 - Psychiatrie (Erwachsene)",1;"30 - Kinder- und Jugendpsychiatrie",1;"31 - Psychosomatik",1;"00 - Bitte eine Fachabteilung auswählen",0;0,0},2,0)</f>
        <v>0</v>
      </c>
      <c r="W194" s="8" t="str">
        <f>IF('Angaben KH-Standort'!$D$12&gt;0,"JBJ","KJA")</f>
        <v>KJA</v>
      </c>
      <c r="X194" s="8" t="str">
        <f>VLOOKUP(C193,{"29 - Psychiatrie (Erwachsene)","Einrichtungen2";"30 - Kinder- und Jugendpsychiatrie","Einrichtungen2";"31 - Psychosomatik","Einrichtungen2";"00 - Bitte eine Einrichtung auswählen","Leer";0,"Leer"},2,0)</f>
        <v>Leer</v>
      </c>
      <c r="Y194" s="37" t="str">
        <f t="shared" si="20"/>
        <v>Leer</v>
      </c>
      <c r="Z194" s="8" t="str">
        <f>VLOOKUP($C194,{"29 - Psychiatrie (Erwachsene)","Psychiatrie";"30 - Kinder- und Jugendpsychiatrie","KJPsychiatrie";"31 - Psychosomatik","Psychosomatik";"00 - Bitte eine Fachabteilung auswählen","Leer";0,"Leer"},2,0)</f>
        <v>Leer</v>
      </c>
    </row>
    <row r="195" spans="2:26" ht="15" customHeight="1" x14ac:dyDescent="0.25">
      <c r="B195" s="76" t="str">
        <f t="shared" si="21"/>
        <v>!!!</v>
      </c>
      <c r="C195" s="250"/>
      <c r="D195" s="243"/>
      <c r="E195" s="251"/>
      <c r="F195" s="88"/>
      <c r="G195" s="387"/>
      <c r="H195" s="44"/>
      <c r="I195" s="44"/>
      <c r="J195" s="70"/>
      <c r="O195" s="8">
        <f t="shared" si="15"/>
        <v>0</v>
      </c>
      <c r="P195" s="8">
        <f>VLOOKUP(C195,{"29 - Psychiatrie (Erwachsene)",1;"30 - Kinder- und Jugendpsychiatrie",1;"31 - Psychosomatik",1;"00 - Bitte eine Fachabteilung auswählen",0;0,0},2,0)</f>
        <v>0</v>
      </c>
      <c r="Q195" s="8">
        <f t="shared" si="16"/>
        <v>0</v>
      </c>
      <c r="R195" s="8">
        <f t="shared" si="17"/>
        <v>0</v>
      </c>
      <c r="S195" s="8">
        <f t="shared" si="18"/>
        <v>0</v>
      </c>
      <c r="T195" s="8">
        <f t="shared" si="19"/>
        <v>0</v>
      </c>
      <c r="V195" s="8">
        <f>VLOOKUP($C195,{"29 - Psychiatrie (Erwachsene)",1;"30 - Kinder- und Jugendpsychiatrie",1;"31 - Psychosomatik",1;"00 - Bitte eine Fachabteilung auswählen",0;0,0},2,0)</f>
        <v>0</v>
      </c>
      <c r="W195" s="8" t="str">
        <f>IF('Angaben KH-Standort'!$D$12&gt;0,"JBJ","KJA")</f>
        <v>KJA</v>
      </c>
      <c r="X195" s="8" t="str">
        <f>VLOOKUP(C194,{"29 - Psychiatrie (Erwachsene)","Einrichtungen2";"30 - Kinder- und Jugendpsychiatrie","Einrichtungen2";"31 - Psychosomatik","Einrichtungen2";"00 - Bitte eine Einrichtung auswählen","Leer";0,"Leer"},2,0)</f>
        <v>Leer</v>
      </c>
      <c r="Y195" s="37" t="str">
        <f t="shared" si="20"/>
        <v>Leer</v>
      </c>
      <c r="Z195" s="8" t="str">
        <f>VLOOKUP($C195,{"29 - Psychiatrie (Erwachsene)","Psychiatrie";"30 - Kinder- und Jugendpsychiatrie","KJPsychiatrie";"31 - Psychosomatik","Psychosomatik";"00 - Bitte eine Fachabteilung auswählen","Leer";0,"Leer"},2,0)</f>
        <v>Leer</v>
      </c>
    </row>
    <row r="196" spans="2:26" ht="15" customHeight="1" x14ac:dyDescent="0.25">
      <c r="B196" s="76" t="str">
        <f t="shared" si="21"/>
        <v>!!!</v>
      </c>
      <c r="C196" s="250"/>
      <c r="D196" s="243"/>
      <c r="E196" s="251"/>
      <c r="F196" s="88"/>
      <c r="G196" s="387"/>
      <c r="H196" s="44"/>
      <c r="I196" s="44"/>
      <c r="J196" s="70"/>
      <c r="O196" s="8">
        <f t="shared" si="15"/>
        <v>0</v>
      </c>
      <c r="P196" s="8">
        <f>VLOOKUP(C196,{"29 - Psychiatrie (Erwachsene)",1;"30 - Kinder- und Jugendpsychiatrie",1;"31 - Psychosomatik",1;"00 - Bitte eine Fachabteilung auswählen",0;0,0},2,0)</f>
        <v>0</v>
      </c>
      <c r="Q196" s="8">
        <f t="shared" si="16"/>
        <v>0</v>
      </c>
      <c r="R196" s="8">
        <f t="shared" si="17"/>
        <v>0</v>
      </c>
      <c r="S196" s="8">
        <f t="shared" si="18"/>
        <v>0</v>
      </c>
      <c r="T196" s="8">
        <f t="shared" si="19"/>
        <v>0</v>
      </c>
      <c r="V196" s="8">
        <f>VLOOKUP($C196,{"29 - Psychiatrie (Erwachsene)",1;"30 - Kinder- und Jugendpsychiatrie",1;"31 - Psychosomatik",1;"00 - Bitte eine Fachabteilung auswählen",0;0,0},2,0)</f>
        <v>0</v>
      </c>
      <c r="W196" s="8" t="str">
        <f>IF('Angaben KH-Standort'!$D$12&gt;0,"JBJ","KJA")</f>
        <v>KJA</v>
      </c>
      <c r="X196" s="8" t="str">
        <f>VLOOKUP(C195,{"29 - Psychiatrie (Erwachsene)","Einrichtungen2";"30 - Kinder- und Jugendpsychiatrie","Einrichtungen2";"31 - Psychosomatik","Einrichtungen2";"00 - Bitte eine Einrichtung auswählen","Leer";0,"Leer"},2,0)</f>
        <v>Leer</v>
      </c>
      <c r="Y196" s="37" t="str">
        <f t="shared" si="20"/>
        <v>Leer</v>
      </c>
      <c r="Z196" s="8" t="str">
        <f>VLOOKUP($C196,{"29 - Psychiatrie (Erwachsene)","Psychiatrie";"30 - Kinder- und Jugendpsychiatrie","KJPsychiatrie";"31 - Psychosomatik","Psychosomatik";"00 - Bitte eine Fachabteilung auswählen","Leer";0,"Leer"},2,0)</f>
        <v>Leer</v>
      </c>
    </row>
    <row r="197" spans="2:26" ht="15" customHeight="1" x14ac:dyDescent="0.25">
      <c r="B197" s="76" t="str">
        <f t="shared" si="21"/>
        <v>!!!</v>
      </c>
      <c r="C197" s="250"/>
      <c r="D197" s="243"/>
      <c r="E197" s="251"/>
      <c r="F197" s="88"/>
      <c r="G197" s="387"/>
      <c r="H197" s="44"/>
      <c r="I197" s="44"/>
      <c r="J197" s="70"/>
      <c r="O197" s="8">
        <f t="shared" si="15"/>
        <v>0</v>
      </c>
      <c r="P197" s="8">
        <f>VLOOKUP(C197,{"29 - Psychiatrie (Erwachsene)",1;"30 - Kinder- und Jugendpsychiatrie",1;"31 - Psychosomatik",1;"00 - Bitte eine Fachabteilung auswählen",0;0,0},2,0)</f>
        <v>0</v>
      </c>
      <c r="Q197" s="8">
        <f t="shared" si="16"/>
        <v>0</v>
      </c>
      <c r="R197" s="8">
        <f t="shared" si="17"/>
        <v>0</v>
      </c>
      <c r="S197" s="8">
        <f t="shared" si="18"/>
        <v>0</v>
      </c>
      <c r="T197" s="8">
        <f t="shared" si="19"/>
        <v>0</v>
      </c>
      <c r="V197" s="8">
        <f>VLOOKUP($C197,{"29 - Psychiatrie (Erwachsene)",1;"30 - Kinder- und Jugendpsychiatrie",1;"31 - Psychosomatik",1;"00 - Bitte eine Fachabteilung auswählen",0;0,0},2,0)</f>
        <v>0</v>
      </c>
      <c r="W197" s="8" t="str">
        <f>IF('Angaben KH-Standort'!$D$12&gt;0,"JBJ","KJA")</f>
        <v>KJA</v>
      </c>
      <c r="X197" s="8" t="str">
        <f>VLOOKUP(C196,{"29 - Psychiatrie (Erwachsene)","Einrichtungen2";"30 - Kinder- und Jugendpsychiatrie","Einrichtungen2";"31 - Psychosomatik","Einrichtungen2";"00 - Bitte eine Einrichtung auswählen","Leer";0,"Leer"},2,0)</f>
        <v>Leer</v>
      </c>
      <c r="Y197" s="37" t="str">
        <f t="shared" si="20"/>
        <v>Leer</v>
      </c>
      <c r="Z197" s="8" t="str">
        <f>VLOOKUP($C197,{"29 - Psychiatrie (Erwachsene)","Psychiatrie";"30 - Kinder- und Jugendpsychiatrie","KJPsychiatrie";"31 - Psychosomatik","Psychosomatik";"00 - Bitte eine Fachabteilung auswählen","Leer";0,"Leer"},2,0)</f>
        <v>Leer</v>
      </c>
    </row>
    <row r="198" spans="2:26" ht="15" customHeight="1" x14ac:dyDescent="0.25">
      <c r="B198" s="76" t="str">
        <f t="shared" si="21"/>
        <v>!!!</v>
      </c>
      <c r="C198" s="250"/>
      <c r="D198" s="243"/>
      <c r="E198" s="251"/>
      <c r="F198" s="88"/>
      <c r="G198" s="387"/>
      <c r="H198" s="44"/>
      <c r="I198" s="44"/>
      <c r="J198" s="70"/>
      <c r="O198" s="8">
        <f t="shared" si="15"/>
        <v>0</v>
      </c>
      <c r="P198" s="8">
        <f>VLOOKUP(C198,{"29 - Psychiatrie (Erwachsene)",1;"30 - Kinder- und Jugendpsychiatrie",1;"31 - Psychosomatik",1;"00 - Bitte eine Fachabteilung auswählen",0;0,0},2,0)</f>
        <v>0</v>
      </c>
      <c r="Q198" s="8">
        <f t="shared" si="16"/>
        <v>0</v>
      </c>
      <c r="R198" s="8">
        <f t="shared" si="17"/>
        <v>0</v>
      </c>
      <c r="S198" s="8">
        <f t="shared" si="18"/>
        <v>0</v>
      </c>
      <c r="T198" s="8">
        <f t="shared" si="19"/>
        <v>0</v>
      </c>
      <c r="V198" s="8">
        <f>VLOOKUP($C198,{"29 - Psychiatrie (Erwachsene)",1;"30 - Kinder- und Jugendpsychiatrie",1;"31 - Psychosomatik",1;"00 - Bitte eine Fachabteilung auswählen",0;0,0},2,0)</f>
        <v>0</v>
      </c>
      <c r="W198" s="8" t="str">
        <f>IF('Angaben KH-Standort'!$D$12&gt;0,"JBJ","KJA")</f>
        <v>KJA</v>
      </c>
      <c r="X198" s="8" t="str">
        <f>VLOOKUP(C197,{"29 - Psychiatrie (Erwachsene)","Einrichtungen2";"30 - Kinder- und Jugendpsychiatrie","Einrichtungen2";"31 - Psychosomatik","Einrichtungen2";"00 - Bitte eine Einrichtung auswählen","Leer";0,"Leer"},2,0)</f>
        <v>Leer</v>
      </c>
      <c r="Y198" s="37" t="str">
        <f t="shared" si="20"/>
        <v>Leer</v>
      </c>
      <c r="Z198" s="8" t="str">
        <f>VLOOKUP($C198,{"29 - Psychiatrie (Erwachsene)","Psychiatrie";"30 - Kinder- und Jugendpsychiatrie","KJPsychiatrie";"31 - Psychosomatik","Psychosomatik";"00 - Bitte eine Fachabteilung auswählen","Leer";0,"Leer"},2,0)</f>
        <v>Leer</v>
      </c>
    </row>
    <row r="199" spans="2:26" ht="15" customHeight="1" x14ac:dyDescent="0.25">
      <c r="B199" s="76" t="str">
        <f t="shared" si="21"/>
        <v>!!!</v>
      </c>
      <c r="C199" s="250"/>
      <c r="D199" s="243"/>
      <c r="E199" s="251"/>
      <c r="F199" s="88"/>
      <c r="G199" s="387"/>
      <c r="H199" s="44"/>
      <c r="I199" s="44"/>
      <c r="J199" s="70"/>
      <c r="O199" s="8">
        <f t="shared" si="15"/>
        <v>0</v>
      </c>
      <c r="P199" s="8">
        <f>VLOOKUP(C199,{"29 - Psychiatrie (Erwachsene)",1;"30 - Kinder- und Jugendpsychiatrie",1;"31 - Psychosomatik",1;"00 - Bitte eine Fachabteilung auswählen",0;0,0},2,0)</f>
        <v>0</v>
      </c>
      <c r="Q199" s="8">
        <f t="shared" si="16"/>
        <v>0</v>
      </c>
      <c r="R199" s="8">
        <f t="shared" si="17"/>
        <v>0</v>
      </c>
      <c r="S199" s="8">
        <f t="shared" si="18"/>
        <v>0</v>
      </c>
      <c r="T199" s="8">
        <f t="shared" si="19"/>
        <v>0</v>
      </c>
      <c r="V199" s="8">
        <f>VLOOKUP($C199,{"29 - Psychiatrie (Erwachsene)",1;"30 - Kinder- und Jugendpsychiatrie",1;"31 - Psychosomatik",1;"00 - Bitte eine Fachabteilung auswählen",0;0,0},2,0)</f>
        <v>0</v>
      </c>
      <c r="W199" s="8" t="str">
        <f>IF('Angaben KH-Standort'!$D$12&gt;0,"JBJ","KJA")</f>
        <v>KJA</v>
      </c>
      <c r="X199" s="8" t="str">
        <f>VLOOKUP(C198,{"29 - Psychiatrie (Erwachsene)","Einrichtungen2";"30 - Kinder- und Jugendpsychiatrie","Einrichtungen2";"31 - Psychosomatik","Einrichtungen2";"00 - Bitte eine Einrichtung auswählen","Leer";0,"Leer"},2,0)</f>
        <v>Leer</v>
      </c>
      <c r="Y199" s="37" t="str">
        <f t="shared" si="20"/>
        <v>Leer</v>
      </c>
      <c r="Z199" s="8" t="str">
        <f>VLOOKUP($C199,{"29 - Psychiatrie (Erwachsene)","Psychiatrie";"30 - Kinder- und Jugendpsychiatrie","KJPsychiatrie";"31 - Psychosomatik","Psychosomatik";"00 - Bitte eine Fachabteilung auswählen","Leer";0,"Leer"},2,0)</f>
        <v>Leer</v>
      </c>
    </row>
    <row r="200" spans="2:26" ht="15" customHeight="1" x14ac:dyDescent="0.25">
      <c r="B200" s="76" t="str">
        <f t="shared" si="21"/>
        <v>!!!</v>
      </c>
      <c r="C200" s="250"/>
      <c r="D200" s="243"/>
      <c r="E200" s="251"/>
      <c r="F200" s="88"/>
      <c r="G200" s="387"/>
      <c r="H200" s="44"/>
      <c r="I200" s="44"/>
      <c r="J200" s="70"/>
      <c r="O200" s="8">
        <f t="shared" si="15"/>
        <v>0</v>
      </c>
      <c r="P200" s="8">
        <f>VLOOKUP(C200,{"29 - Psychiatrie (Erwachsene)",1;"30 - Kinder- und Jugendpsychiatrie",1;"31 - Psychosomatik",1;"00 - Bitte eine Fachabteilung auswählen",0;0,0},2,0)</f>
        <v>0</v>
      </c>
      <c r="Q200" s="8">
        <f t="shared" si="16"/>
        <v>0</v>
      </c>
      <c r="R200" s="8">
        <f t="shared" si="17"/>
        <v>0</v>
      </c>
      <c r="S200" s="8">
        <f t="shared" si="18"/>
        <v>0</v>
      </c>
      <c r="T200" s="8">
        <f t="shared" si="19"/>
        <v>0</v>
      </c>
      <c r="V200" s="8">
        <f>VLOOKUP($C200,{"29 - Psychiatrie (Erwachsene)",1;"30 - Kinder- und Jugendpsychiatrie",1;"31 - Psychosomatik",1;"00 - Bitte eine Fachabteilung auswählen",0;0,0},2,0)</f>
        <v>0</v>
      </c>
      <c r="W200" s="8" t="str">
        <f>IF('Angaben KH-Standort'!$D$12&gt;0,"JBJ","KJA")</f>
        <v>KJA</v>
      </c>
      <c r="X200" s="8" t="str">
        <f>VLOOKUP(C199,{"29 - Psychiatrie (Erwachsene)","Einrichtungen2";"30 - Kinder- und Jugendpsychiatrie","Einrichtungen2";"31 - Psychosomatik","Einrichtungen2";"00 - Bitte eine Einrichtung auswählen","Leer";0,"Leer"},2,0)</f>
        <v>Leer</v>
      </c>
      <c r="Y200" s="37" t="str">
        <f t="shared" si="20"/>
        <v>Leer</v>
      </c>
      <c r="Z200" s="8" t="str">
        <f>VLOOKUP($C200,{"29 - Psychiatrie (Erwachsene)","Psychiatrie";"30 - Kinder- und Jugendpsychiatrie","KJPsychiatrie";"31 - Psychosomatik","Psychosomatik";"00 - Bitte eine Fachabteilung auswählen","Leer";0,"Leer"},2,0)</f>
        <v>Leer</v>
      </c>
    </row>
    <row r="201" spans="2:26" ht="15" customHeight="1" x14ac:dyDescent="0.25">
      <c r="B201" s="76" t="str">
        <f t="shared" si="21"/>
        <v>!!!</v>
      </c>
      <c r="C201" s="250"/>
      <c r="D201" s="243"/>
      <c r="E201" s="251"/>
      <c r="F201" s="88"/>
      <c r="G201" s="387"/>
      <c r="H201" s="44"/>
      <c r="I201" s="44"/>
      <c r="J201" s="70"/>
      <c r="O201" s="8">
        <f t="shared" si="15"/>
        <v>0</v>
      </c>
      <c r="P201" s="8">
        <f>VLOOKUP(C201,{"29 - Psychiatrie (Erwachsene)",1;"30 - Kinder- und Jugendpsychiatrie",1;"31 - Psychosomatik",1;"00 - Bitte eine Fachabteilung auswählen",0;0,0},2,0)</f>
        <v>0</v>
      </c>
      <c r="Q201" s="8">
        <f t="shared" si="16"/>
        <v>0</v>
      </c>
      <c r="R201" s="8">
        <f t="shared" si="17"/>
        <v>0</v>
      </c>
      <c r="S201" s="8">
        <f t="shared" si="18"/>
        <v>0</v>
      </c>
      <c r="T201" s="8">
        <f t="shared" si="19"/>
        <v>0</v>
      </c>
      <c r="V201" s="8">
        <f>VLOOKUP($C201,{"29 - Psychiatrie (Erwachsene)",1;"30 - Kinder- und Jugendpsychiatrie",1;"31 - Psychosomatik",1;"00 - Bitte eine Fachabteilung auswählen",0;0,0},2,0)</f>
        <v>0</v>
      </c>
      <c r="W201" s="8" t="str">
        <f>IF('Angaben KH-Standort'!$D$12&gt;0,"JBJ","KJA")</f>
        <v>KJA</v>
      </c>
      <c r="X201" s="8" t="str">
        <f>VLOOKUP(C200,{"29 - Psychiatrie (Erwachsene)","Einrichtungen2";"30 - Kinder- und Jugendpsychiatrie","Einrichtungen2";"31 - Psychosomatik","Einrichtungen2";"00 - Bitte eine Einrichtung auswählen","Leer";0,"Leer"},2,0)</f>
        <v>Leer</v>
      </c>
      <c r="Y201" s="37" t="str">
        <f t="shared" si="20"/>
        <v>Leer</v>
      </c>
      <c r="Z201" s="8" t="str">
        <f>VLOOKUP($C201,{"29 - Psychiatrie (Erwachsene)","Psychiatrie";"30 - Kinder- und Jugendpsychiatrie","KJPsychiatrie";"31 - Psychosomatik","Psychosomatik";"00 - Bitte eine Fachabteilung auswählen","Leer";0,"Leer"},2,0)</f>
        <v>Leer</v>
      </c>
    </row>
    <row r="202" spans="2:26" ht="15" customHeight="1" x14ac:dyDescent="0.25">
      <c r="B202" s="76" t="str">
        <f t="shared" si="21"/>
        <v>!!!</v>
      </c>
      <c r="C202" s="250"/>
      <c r="D202" s="243"/>
      <c r="E202" s="251"/>
      <c r="F202" s="88"/>
      <c r="G202" s="387"/>
      <c r="H202" s="44"/>
      <c r="I202" s="44"/>
      <c r="J202" s="70"/>
      <c r="O202" s="8">
        <f t="shared" si="15"/>
        <v>0</v>
      </c>
      <c r="P202" s="8">
        <f>VLOOKUP(C202,{"29 - Psychiatrie (Erwachsene)",1;"30 - Kinder- und Jugendpsychiatrie",1;"31 - Psychosomatik",1;"00 - Bitte eine Fachabteilung auswählen",0;0,0},2,0)</f>
        <v>0</v>
      </c>
      <c r="Q202" s="8">
        <f t="shared" si="16"/>
        <v>0</v>
      </c>
      <c r="R202" s="8">
        <f t="shared" si="17"/>
        <v>0</v>
      </c>
      <c r="S202" s="8">
        <f t="shared" si="18"/>
        <v>0</v>
      </c>
      <c r="T202" s="8">
        <f t="shared" si="19"/>
        <v>0</v>
      </c>
      <c r="V202" s="8">
        <f>VLOOKUP($C202,{"29 - Psychiatrie (Erwachsene)",1;"30 - Kinder- und Jugendpsychiatrie",1;"31 - Psychosomatik",1;"00 - Bitte eine Fachabteilung auswählen",0;0,0},2,0)</f>
        <v>0</v>
      </c>
      <c r="W202" s="8" t="str">
        <f>IF('Angaben KH-Standort'!$D$12&gt;0,"JBJ","KJA")</f>
        <v>KJA</v>
      </c>
      <c r="X202" s="8" t="str">
        <f>VLOOKUP(C201,{"29 - Psychiatrie (Erwachsene)","Einrichtungen2";"30 - Kinder- und Jugendpsychiatrie","Einrichtungen2";"31 - Psychosomatik","Einrichtungen2";"00 - Bitte eine Einrichtung auswählen","Leer";0,"Leer"},2,0)</f>
        <v>Leer</v>
      </c>
      <c r="Y202" s="37" t="str">
        <f t="shared" si="20"/>
        <v>Leer</v>
      </c>
      <c r="Z202" s="8" t="str">
        <f>VLOOKUP($C202,{"29 - Psychiatrie (Erwachsene)","Psychiatrie";"30 - Kinder- und Jugendpsychiatrie","KJPsychiatrie";"31 - Psychosomatik","Psychosomatik";"00 - Bitte eine Fachabteilung auswählen","Leer";0,"Leer"},2,0)</f>
        <v>Leer</v>
      </c>
    </row>
    <row r="203" spans="2:26" ht="15" customHeight="1" x14ac:dyDescent="0.25">
      <c r="B203" s="76" t="str">
        <f t="shared" si="21"/>
        <v>!!!</v>
      </c>
      <c r="C203" s="250"/>
      <c r="D203" s="243"/>
      <c r="E203" s="251"/>
      <c r="F203" s="88"/>
      <c r="G203" s="387"/>
      <c r="H203" s="44"/>
      <c r="I203" s="44"/>
      <c r="J203" s="70"/>
      <c r="O203" s="8">
        <f t="shared" si="15"/>
        <v>0</v>
      </c>
      <c r="P203" s="8">
        <f>VLOOKUP(C203,{"29 - Psychiatrie (Erwachsene)",1;"30 - Kinder- und Jugendpsychiatrie",1;"31 - Psychosomatik",1;"00 - Bitte eine Fachabteilung auswählen",0;0,0},2,0)</f>
        <v>0</v>
      </c>
      <c r="Q203" s="8">
        <f t="shared" si="16"/>
        <v>0</v>
      </c>
      <c r="R203" s="8">
        <f t="shared" si="17"/>
        <v>0</v>
      </c>
      <c r="S203" s="8">
        <f t="shared" si="18"/>
        <v>0</v>
      </c>
      <c r="T203" s="8">
        <f t="shared" si="19"/>
        <v>0</v>
      </c>
      <c r="V203" s="8">
        <f>VLOOKUP($C203,{"29 - Psychiatrie (Erwachsene)",1;"30 - Kinder- und Jugendpsychiatrie",1;"31 - Psychosomatik",1;"00 - Bitte eine Fachabteilung auswählen",0;0,0},2,0)</f>
        <v>0</v>
      </c>
      <c r="W203" s="8" t="str">
        <f>IF('Angaben KH-Standort'!$D$12&gt;0,"JBJ","KJA")</f>
        <v>KJA</v>
      </c>
      <c r="X203" s="8" t="str">
        <f>VLOOKUP(C202,{"29 - Psychiatrie (Erwachsene)","Einrichtungen2";"30 - Kinder- und Jugendpsychiatrie","Einrichtungen2";"31 - Psychosomatik","Einrichtungen2";"00 - Bitte eine Einrichtung auswählen","Leer";0,"Leer"},2,0)</f>
        <v>Leer</v>
      </c>
      <c r="Y203" s="37" t="str">
        <f t="shared" si="20"/>
        <v>Leer</v>
      </c>
      <c r="Z203" s="8" t="str">
        <f>VLOOKUP($C203,{"29 - Psychiatrie (Erwachsene)","Psychiatrie";"30 - Kinder- und Jugendpsychiatrie","KJPsychiatrie";"31 - Psychosomatik","Psychosomatik";"00 - Bitte eine Fachabteilung auswählen","Leer";0,"Leer"},2,0)</f>
        <v>Leer</v>
      </c>
    </row>
    <row r="204" spans="2:26" ht="15" customHeight="1" x14ac:dyDescent="0.25">
      <c r="B204" s="76" t="str">
        <f t="shared" si="21"/>
        <v>!!!</v>
      </c>
      <c r="C204" s="250"/>
      <c r="D204" s="243"/>
      <c r="E204" s="251"/>
      <c r="F204" s="88"/>
      <c r="G204" s="387"/>
      <c r="H204" s="44"/>
      <c r="I204" s="44"/>
      <c r="J204" s="70"/>
      <c r="O204" s="8">
        <f t="shared" si="15"/>
        <v>0</v>
      </c>
      <c r="P204" s="8">
        <f>VLOOKUP(C204,{"29 - Psychiatrie (Erwachsene)",1;"30 - Kinder- und Jugendpsychiatrie",1;"31 - Psychosomatik",1;"00 - Bitte eine Fachabteilung auswählen",0;0,0},2,0)</f>
        <v>0</v>
      </c>
      <c r="Q204" s="8">
        <f t="shared" si="16"/>
        <v>0</v>
      </c>
      <c r="R204" s="8">
        <f t="shared" si="17"/>
        <v>0</v>
      </c>
      <c r="S204" s="8">
        <f t="shared" si="18"/>
        <v>0</v>
      </c>
      <c r="T204" s="8">
        <f t="shared" si="19"/>
        <v>0</v>
      </c>
      <c r="V204" s="8">
        <f>VLOOKUP($C204,{"29 - Psychiatrie (Erwachsene)",1;"30 - Kinder- und Jugendpsychiatrie",1;"31 - Psychosomatik",1;"00 - Bitte eine Fachabteilung auswählen",0;0,0},2,0)</f>
        <v>0</v>
      </c>
      <c r="W204" s="8" t="str">
        <f>IF('Angaben KH-Standort'!$D$12&gt;0,"JBJ","KJA")</f>
        <v>KJA</v>
      </c>
      <c r="X204" s="8" t="str">
        <f>VLOOKUP(C203,{"29 - Psychiatrie (Erwachsene)","Einrichtungen2";"30 - Kinder- und Jugendpsychiatrie","Einrichtungen2";"31 - Psychosomatik","Einrichtungen2";"00 - Bitte eine Einrichtung auswählen","Leer";0,"Leer"},2,0)</f>
        <v>Leer</v>
      </c>
      <c r="Y204" s="37" t="str">
        <f t="shared" si="20"/>
        <v>Leer</v>
      </c>
      <c r="Z204" s="8" t="str">
        <f>VLOOKUP($C204,{"29 - Psychiatrie (Erwachsene)","Psychiatrie";"30 - Kinder- und Jugendpsychiatrie","KJPsychiatrie";"31 - Psychosomatik","Psychosomatik";"00 - Bitte eine Fachabteilung auswählen","Leer";0,"Leer"},2,0)</f>
        <v>Leer</v>
      </c>
    </row>
    <row r="205" spans="2:26" ht="15" customHeight="1" x14ac:dyDescent="0.25">
      <c r="B205" s="76" t="str">
        <f t="shared" si="21"/>
        <v>!!!</v>
      </c>
      <c r="C205" s="250"/>
      <c r="D205" s="243"/>
      <c r="E205" s="251"/>
      <c r="F205" s="88"/>
      <c r="G205" s="387"/>
      <c r="H205" s="44"/>
      <c r="I205" s="44"/>
      <c r="J205" s="70"/>
      <c r="O205" s="8">
        <f t="shared" si="15"/>
        <v>0</v>
      </c>
      <c r="P205" s="8">
        <f>VLOOKUP(C205,{"29 - Psychiatrie (Erwachsene)",1;"30 - Kinder- und Jugendpsychiatrie",1;"31 - Psychosomatik",1;"00 - Bitte eine Fachabteilung auswählen",0;0,0},2,0)</f>
        <v>0</v>
      </c>
      <c r="Q205" s="8">
        <f t="shared" si="16"/>
        <v>0</v>
      </c>
      <c r="R205" s="8">
        <f t="shared" si="17"/>
        <v>0</v>
      </c>
      <c r="S205" s="8">
        <f t="shared" si="18"/>
        <v>0</v>
      </c>
      <c r="T205" s="8">
        <f t="shared" si="19"/>
        <v>0</v>
      </c>
      <c r="V205" s="8">
        <f>VLOOKUP($C205,{"29 - Psychiatrie (Erwachsene)",1;"30 - Kinder- und Jugendpsychiatrie",1;"31 - Psychosomatik",1;"00 - Bitte eine Fachabteilung auswählen",0;0,0},2,0)</f>
        <v>0</v>
      </c>
      <c r="W205" s="8" t="str">
        <f>IF('Angaben KH-Standort'!$D$12&gt;0,"JBJ","KJA")</f>
        <v>KJA</v>
      </c>
      <c r="X205" s="8" t="str">
        <f>VLOOKUP(C204,{"29 - Psychiatrie (Erwachsene)","Einrichtungen2";"30 - Kinder- und Jugendpsychiatrie","Einrichtungen2";"31 - Psychosomatik","Einrichtungen2";"00 - Bitte eine Einrichtung auswählen","Leer";0,"Leer"},2,0)</f>
        <v>Leer</v>
      </c>
      <c r="Y205" s="37" t="str">
        <f t="shared" si="20"/>
        <v>Leer</v>
      </c>
      <c r="Z205" s="8" t="str">
        <f>VLOOKUP($C205,{"29 - Psychiatrie (Erwachsene)","Psychiatrie";"30 - Kinder- und Jugendpsychiatrie","KJPsychiatrie";"31 - Psychosomatik","Psychosomatik";"00 - Bitte eine Fachabteilung auswählen","Leer";0,"Leer"},2,0)</f>
        <v>Leer</v>
      </c>
    </row>
    <row r="206" spans="2:26" ht="15" customHeight="1" x14ac:dyDescent="0.25">
      <c r="B206" s="76" t="str">
        <f t="shared" si="21"/>
        <v>!!!</v>
      </c>
      <c r="C206" s="250"/>
      <c r="D206" s="243"/>
      <c r="E206" s="251"/>
      <c r="F206" s="88"/>
      <c r="G206" s="387"/>
      <c r="H206" s="44"/>
      <c r="I206" s="44"/>
      <c r="J206" s="70"/>
      <c r="O206" s="8">
        <f t="shared" si="15"/>
        <v>0</v>
      </c>
      <c r="P206" s="8">
        <f>VLOOKUP(C206,{"29 - Psychiatrie (Erwachsene)",1;"30 - Kinder- und Jugendpsychiatrie",1;"31 - Psychosomatik",1;"00 - Bitte eine Fachabteilung auswählen",0;0,0},2,0)</f>
        <v>0</v>
      </c>
      <c r="Q206" s="8">
        <f t="shared" si="16"/>
        <v>0</v>
      </c>
      <c r="R206" s="8">
        <f t="shared" si="17"/>
        <v>0</v>
      </c>
      <c r="S206" s="8">
        <f t="shared" si="18"/>
        <v>0</v>
      </c>
      <c r="T206" s="8">
        <f t="shared" si="19"/>
        <v>0</v>
      </c>
      <c r="V206" s="8">
        <f>VLOOKUP($C206,{"29 - Psychiatrie (Erwachsene)",1;"30 - Kinder- und Jugendpsychiatrie",1;"31 - Psychosomatik",1;"00 - Bitte eine Fachabteilung auswählen",0;0,0},2,0)</f>
        <v>0</v>
      </c>
      <c r="W206" s="8" t="str">
        <f>IF('Angaben KH-Standort'!$D$12&gt;0,"JBJ","KJA")</f>
        <v>KJA</v>
      </c>
      <c r="X206" s="8" t="str">
        <f>VLOOKUP(C205,{"29 - Psychiatrie (Erwachsene)","Einrichtungen2";"30 - Kinder- und Jugendpsychiatrie","Einrichtungen2";"31 - Psychosomatik","Einrichtungen2";"00 - Bitte eine Einrichtung auswählen","Leer";0,"Leer"},2,0)</f>
        <v>Leer</v>
      </c>
      <c r="Y206" s="37" t="str">
        <f t="shared" si="20"/>
        <v>Leer</v>
      </c>
      <c r="Z206" s="8" t="str">
        <f>VLOOKUP($C206,{"29 - Psychiatrie (Erwachsene)","Psychiatrie";"30 - Kinder- und Jugendpsychiatrie","KJPsychiatrie";"31 - Psychosomatik","Psychosomatik";"00 - Bitte eine Fachabteilung auswählen","Leer";0,"Leer"},2,0)</f>
        <v>Leer</v>
      </c>
    </row>
    <row r="207" spans="2:26" ht="15" customHeight="1" x14ac:dyDescent="0.25">
      <c r="B207" s="76" t="str">
        <f t="shared" si="21"/>
        <v>!!!</v>
      </c>
      <c r="C207" s="250"/>
      <c r="D207" s="243"/>
      <c r="E207" s="251"/>
      <c r="F207" s="88"/>
      <c r="G207" s="387"/>
      <c r="H207" s="44"/>
      <c r="I207" s="44"/>
      <c r="J207" s="70"/>
      <c r="O207" s="8">
        <f t="shared" si="15"/>
        <v>0</v>
      </c>
      <c r="P207" s="8">
        <f>VLOOKUP(C207,{"29 - Psychiatrie (Erwachsene)",1;"30 - Kinder- und Jugendpsychiatrie",1;"31 - Psychosomatik",1;"00 - Bitte eine Fachabteilung auswählen",0;0,0},2,0)</f>
        <v>0</v>
      </c>
      <c r="Q207" s="8">
        <f t="shared" si="16"/>
        <v>0</v>
      </c>
      <c r="R207" s="8">
        <f t="shared" si="17"/>
        <v>0</v>
      </c>
      <c r="S207" s="8">
        <f t="shared" si="18"/>
        <v>0</v>
      </c>
      <c r="T207" s="8">
        <f t="shared" si="19"/>
        <v>0</v>
      </c>
      <c r="V207" s="8">
        <f>VLOOKUP($C207,{"29 - Psychiatrie (Erwachsene)",1;"30 - Kinder- und Jugendpsychiatrie",1;"31 - Psychosomatik",1;"00 - Bitte eine Fachabteilung auswählen",0;0,0},2,0)</f>
        <v>0</v>
      </c>
      <c r="W207" s="8" t="str">
        <f>IF('Angaben KH-Standort'!$D$12&gt;0,"JBJ","KJA")</f>
        <v>KJA</v>
      </c>
      <c r="X207" s="8" t="str">
        <f>VLOOKUP(C206,{"29 - Psychiatrie (Erwachsene)","Einrichtungen2";"30 - Kinder- und Jugendpsychiatrie","Einrichtungen2";"31 - Psychosomatik","Einrichtungen2";"00 - Bitte eine Einrichtung auswählen","Leer";0,"Leer"},2,0)</f>
        <v>Leer</v>
      </c>
      <c r="Y207" s="37" t="str">
        <f t="shared" si="20"/>
        <v>Leer</v>
      </c>
      <c r="Z207" s="8" t="str">
        <f>VLOOKUP($C207,{"29 - Psychiatrie (Erwachsene)","Psychiatrie";"30 - Kinder- und Jugendpsychiatrie","KJPsychiatrie";"31 - Psychosomatik","Psychosomatik";"00 - Bitte eine Fachabteilung auswählen","Leer";0,"Leer"},2,0)</f>
        <v>Leer</v>
      </c>
    </row>
    <row r="208" spans="2:26" ht="15" customHeight="1" x14ac:dyDescent="0.25">
      <c r="B208" s="76" t="str">
        <f t="shared" si="21"/>
        <v>!!!</v>
      </c>
      <c r="C208" s="250"/>
      <c r="D208" s="243"/>
      <c r="E208" s="251"/>
      <c r="F208" s="88"/>
      <c r="G208" s="387"/>
      <c r="H208" s="44"/>
      <c r="I208" s="44"/>
      <c r="J208" s="70"/>
      <c r="O208" s="8">
        <f t="shared" si="15"/>
        <v>0</v>
      </c>
      <c r="P208" s="8">
        <f>VLOOKUP(C208,{"29 - Psychiatrie (Erwachsene)",1;"30 - Kinder- und Jugendpsychiatrie",1;"31 - Psychosomatik",1;"00 - Bitte eine Fachabteilung auswählen",0;0,0},2,0)</f>
        <v>0</v>
      </c>
      <c r="Q208" s="8">
        <f t="shared" si="16"/>
        <v>0</v>
      </c>
      <c r="R208" s="8">
        <f t="shared" si="17"/>
        <v>0</v>
      </c>
      <c r="S208" s="8">
        <f t="shared" si="18"/>
        <v>0</v>
      </c>
      <c r="T208" s="8">
        <f t="shared" si="19"/>
        <v>0</v>
      </c>
      <c r="V208" s="8">
        <f>VLOOKUP($C208,{"29 - Psychiatrie (Erwachsene)",1;"30 - Kinder- und Jugendpsychiatrie",1;"31 - Psychosomatik",1;"00 - Bitte eine Fachabteilung auswählen",0;0,0},2,0)</f>
        <v>0</v>
      </c>
      <c r="W208" s="8" t="str">
        <f>IF('Angaben KH-Standort'!$D$12&gt;0,"JBJ","KJA")</f>
        <v>KJA</v>
      </c>
      <c r="X208" s="8" t="str">
        <f>VLOOKUP(C207,{"29 - Psychiatrie (Erwachsene)","Einrichtungen2";"30 - Kinder- und Jugendpsychiatrie","Einrichtungen2";"31 - Psychosomatik","Einrichtungen2";"00 - Bitte eine Einrichtung auswählen","Leer";0,"Leer"},2,0)</f>
        <v>Leer</v>
      </c>
      <c r="Y208" s="37" t="str">
        <f t="shared" si="20"/>
        <v>Leer</v>
      </c>
      <c r="Z208" s="8" t="str">
        <f>VLOOKUP($C208,{"29 - Psychiatrie (Erwachsene)","Psychiatrie";"30 - Kinder- und Jugendpsychiatrie","KJPsychiatrie";"31 - Psychosomatik","Psychosomatik";"00 - Bitte eine Fachabteilung auswählen","Leer";0,"Leer"},2,0)</f>
        <v>Leer</v>
      </c>
    </row>
    <row r="209" spans="2:26" ht="15" customHeight="1" x14ac:dyDescent="0.25">
      <c r="B209" s="76" t="str">
        <f t="shared" si="21"/>
        <v>!!!</v>
      </c>
      <c r="C209" s="250"/>
      <c r="D209" s="243"/>
      <c r="E209" s="251"/>
      <c r="F209" s="88"/>
      <c r="G209" s="387"/>
      <c r="H209" s="44"/>
      <c r="I209" s="44"/>
      <c r="J209" s="70"/>
      <c r="O209" s="8">
        <f t="shared" si="15"/>
        <v>0</v>
      </c>
      <c r="P209" s="8">
        <f>VLOOKUP(C209,{"29 - Psychiatrie (Erwachsene)",1;"30 - Kinder- und Jugendpsychiatrie",1;"31 - Psychosomatik",1;"00 - Bitte eine Fachabteilung auswählen",0;0,0},2,0)</f>
        <v>0</v>
      </c>
      <c r="Q209" s="8">
        <f t="shared" si="16"/>
        <v>0</v>
      </c>
      <c r="R209" s="8">
        <f t="shared" si="17"/>
        <v>0</v>
      </c>
      <c r="S209" s="8">
        <f t="shared" si="18"/>
        <v>0</v>
      </c>
      <c r="T209" s="8">
        <f t="shared" si="19"/>
        <v>0</v>
      </c>
      <c r="V209" s="8">
        <f>VLOOKUP($C209,{"29 - Psychiatrie (Erwachsene)",1;"30 - Kinder- und Jugendpsychiatrie",1;"31 - Psychosomatik",1;"00 - Bitte eine Fachabteilung auswählen",0;0,0},2,0)</f>
        <v>0</v>
      </c>
      <c r="W209" s="8" t="str">
        <f>IF('Angaben KH-Standort'!$D$12&gt;0,"JBJ","KJA")</f>
        <v>KJA</v>
      </c>
      <c r="X209" s="8" t="str">
        <f>VLOOKUP(C208,{"29 - Psychiatrie (Erwachsene)","Einrichtungen2";"30 - Kinder- und Jugendpsychiatrie","Einrichtungen2";"31 - Psychosomatik","Einrichtungen2";"00 - Bitte eine Einrichtung auswählen","Leer";0,"Leer"},2,0)</f>
        <v>Leer</v>
      </c>
      <c r="Y209" s="37" t="str">
        <f t="shared" si="20"/>
        <v>Leer</v>
      </c>
      <c r="Z209" s="8" t="str">
        <f>VLOOKUP($C209,{"29 - Psychiatrie (Erwachsene)","Psychiatrie";"30 - Kinder- und Jugendpsychiatrie","KJPsychiatrie";"31 - Psychosomatik","Psychosomatik";"00 - Bitte eine Fachabteilung auswählen","Leer";0,"Leer"},2,0)</f>
        <v>Leer</v>
      </c>
    </row>
    <row r="210" spans="2:26" ht="15" customHeight="1" x14ac:dyDescent="0.25">
      <c r="B210" s="76" t="str">
        <f t="shared" si="21"/>
        <v>!!!</v>
      </c>
      <c r="C210" s="250"/>
      <c r="D210" s="243"/>
      <c r="E210" s="251"/>
      <c r="F210" s="88"/>
      <c r="G210" s="387"/>
      <c r="H210" s="44"/>
      <c r="I210" s="44"/>
      <c r="J210" s="70"/>
      <c r="O210" s="8">
        <f t="shared" si="15"/>
        <v>0</v>
      </c>
      <c r="P210" s="8">
        <f>VLOOKUP(C210,{"29 - Psychiatrie (Erwachsene)",1;"30 - Kinder- und Jugendpsychiatrie",1;"31 - Psychosomatik",1;"00 - Bitte eine Fachabteilung auswählen",0;0,0},2,0)</f>
        <v>0</v>
      </c>
      <c r="Q210" s="8">
        <f t="shared" si="16"/>
        <v>0</v>
      </c>
      <c r="R210" s="8">
        <f t="shared" si="17"/>
        <v>0</v>
      </c>
      <c r="S210" s="8">
        <f t="shared" si="18"/>
        <v>0</v>
      </c>
      <c r="T210" s="8">
        <f t="shared" si="19"/>
        <v>0</v>
      </c>
      <c r="V210" s="8">
        <f>VLOOKUP($C210,{"29 - Psychiatrie (Erwachsene)",1;"30 - Kinder- und Jugendpsychiatrie",1;"31 - Psychosomatik",1;"00 - Bitte eine Fachabteilung auswählen",0;0,0},2,0)</f>
        <v>0</v>
      </c>
      <c r="W210" s="8" t="str">
        <f>IF('Angaben KH-Standort'!$D$12&gt;0,"JBJ","KJA")</f>
        <v>KJA</v>
      </c>
      <c r="X210" s="8" t="str">
        <f>VLOOKUP(C209,{"29 - Psychiatrie (Erwachsene)","Einrichtungen2";"30 - Kinder- und Jugendpsychiatrie","Einrichtungen2";"31 - Psychosomatik","Einrichtungen2";"00 - Bitte eine Einrichtung auswählen","Leer";0,"Leer"},2,0)</f>
        <v>Leer</v>
      </c>
      <c r="Y210" s="37" t="str">
        <f t="shared" si="20"/>
        <v>Leer</v>
      </c>
      <c r="Z210" s="8" t="str">
        <f>VLOOKUP($C210,{"29 - Psychiatrie (Erwachsene)","Psychiatrie";"30 - Kinder- und Jugendpsychiatrie","KJPsychiatrie";"31 - Psychosomatik","Psychosomatik";"00 - Bitte eine Fachabteilung auswählen","Leer";0,"Leer"},2,0)</f>
        <v>Leer</v>
      </c>
    </row>
    <row r="211" spans="2:26" ht="15" customHeight="1" x14ac:dyDescent="0.25">
      <c r="B211" s="76" t="str">
        <f t="shared" si="21"/>
        <v>!!!</v>
      </c>
      <c r="C211" s="250"/>
      <c r="D211" s="243"/>
      <c r="E211" s="251"/>
      <c r="F211" s="88"/>
      <c r="G211" s="387"/>
      <c r="H211" s="44"/>
      <c r="I211" s="44"/>
      <c r="J211" s="70"/>
      <c r="O211" s="8">
        <f t="shared" si="15"/>
        <v>0</v>
      </c>
      <c r="P211" s="8">
        <f>VLOOKUP(C211,{"29 - Psychiatrie (Erwachsene)",1;"30 - Kinder- und Jugendpsychiatrie",1;"31 - Psychosomatik",1;"00 - Bitte eine Fachabteilung auswählen",0;0,0},2,0)</f>
        <v>0</v>
      </c>
      <c r="Q211" s="8">
        <f t="shared" si="16"/>
        <v>0</v>
      </c>
      <c r="R211" s="8">
        <f t="shared" si="17"/>
        <v>0</v>
      </c>
      <c r="S211" s="8">
        <f t="shared" si="18"/>
        <v>0</v>
      </c>
      <c r="T211" s="8">
        <f t="shared" si="19"/>
        <v>0</v>
      </c>
      <c r="V211" s="8">
        <f>VLOOKUP($C211,{"29 - Psychiatrie (Erwachsene)",1;"30 - Kinder- und Jugendpsychiatrie",1;"31 - Psychosomatik",1;"00 - Bitte eine Fachabteilung auswählen",0;0,0},2,0)</f>
        <v>0</v>
      </c>
      <c r="W211" s="8" t="str">
        <f>IF('Angaben KH-Standort'!$D$12&gt;0,"JBJ","KJA")</f>
        <v>KJA</v>
      </c>
      <c r="X211" s="8" t="str">
        <f>VLOOKUP(C210,{"29 - Psychiatrie (Erwachsene)","Einrichtungen2";"30 - Kinder- und Jugendpsychiatrie","Einrichtungen2";"31 - Psychosomatik","Einrichtungen2";"00 - Bitte eine Einrichtung auswählen","Leer";0,"Leer"},2,0)</f>
        <v>Leer</v>
      </c>
      <c r="Y211" s="37" t="str">
        <f t="shared" si="20"/>
        <v>Leer</v>
      </c>
      <c r="Z211" s="8" t="str">
        <f>VLOOKUP($C211,{"29 - Psychiatrie (Erwachsene)","Psychiatrie";"30 - Kinder- und Jugendpsychiatrie","KJPsychiatrie";"31 - Psychosomatik","Psychosomatik";"00 - Bitte eine Fachabteilung auswählen","Leer";0,"Leer"},2,0)</f>
        <v>Leer</v>
      </c>
    </row>
    <row r="212" spans="2:26" ht="15" customHeight="1" x14ac:dyDescent="0.25">
      <c r="B212" s="76" t="str">
        <f t="shared" si="21"/>
        <v>!!!</v>
      </c>
      <c r="C212" s="250"/>
      <c r="D212" s="243"/>
      <c r="E212" s="251"/>
      <c r="F212" s="88"/>
      <c r="G212" s="387"/>
      <c r="H212" s="44"/>
      <c r="I212" s="44"/>
      <c r="J212" s="70"/>
      <c r="O212" s="8">
        <f t="shared" si="15"/>
        <v>0</v>
      </c>
      <c r="P212" s="8">
        <f>VLOOKUP(C212,{"29 - Psychiatrie (Erwachsene)",1;"30 - Kinder- und Jugendpsychiatrie",1;"31 - Psychosomatik",1;"00 - Bitte eine Fachabteilung auswählen",0;0,0},2,0)</f>
        <v>0</v>
      </c>
      <c r="Q212" s="8">
        <f t="shared" si="16"/>
        <v>0</v>
      </c>
      <c r="R212" s="8">
        <f t="shared" si="17"/>
        <v>0</v>
      </c>
      <c r="S212" s="8">
        <f t="shared" si="18"/>
        <v>0</v>
      </c>
      <c r="T212" s="8">
        <f t="shared" si="19"/>
        <v>0</v>
      </c>
      <c r="V212" s="8">
        <f>VLOOKUP($C212,{"29 - Psychiatrie (Erwachsene)",1;"30 - Kinder- und Jugendpsychiatrie",1;"31 - Psychosomatik",1;"00 - Bitte eine Fachabteilung auswählen",0;0,0},2,0)</f>
        <v>0</v>
      </c>
      <c r="W212" s="8" t="str">
        <f>IF('Angaben KH-Standort'!$D$12&gt;0,"JBJ","KJA")</f>
        <v>KJA</v>
      </c>
      <c r="X212" s="8" t="str">
        <f>VLOOKUP(C211,{"29 - Psychiatrie (Erwachsene)","Einrichtungen2";"30 - Kinder- und Jugendpsychiatrie","Einrichtungen2";"31 - Psychosomatik","Einrichtungen2";"00 - Bitte eine Einrichtung auswählen","Leer";0,"Leer"},2,0)</f>
        <v>Leer</v>
      </c>
      <c r="Y212" s="37" t="str">
        <f t="shared" si="20"/>
        <v>Leer</v>
      </c>
      <c r="Z212" s="8" t="str">
        <f>VLOOKUP($C212,{"29 - Psychiatrie (Erwachsene)","Psychiatrie";"30 - Kinder- und Jugendpsychiatrie","KJPsychiatrie";"31 - Psychosomatik","Psychosomatik";"00 - Bitte eine Fachabteilung auswählen","Leer";0,"Leer"},2,0)</f>
        <v>Leer</v>
      </c>
    </row>
    <row r="213" spans="2:26" ht="15" customHeight="1" x14ac:dyDescent="0.25">
      <c r="B213" s="76" t="str">
        <f t="shared" si="21"/>
        <v>!!!</v>
      </c>
      <c r="C213" s="250"/>
      <c r="D213" s="243"/>
      <c r="E213" s="251"/>
      <c r="F213" s="88"/>
      <c r="G213" s="387"/>
      <c r="H213" s="44"/>
      <c r="I213" s="44"/>
      <c r="J213" s="70"/>
      <c r="O213" s="8">
        <f t="shared" si="15"/>
        <v>0</v>
      </c>
      <c r="P213" s="8">
        <f>VLOOKUP(C213,{"29 - Psychiatrie (Erwachsene)",1;"30 - Kinder- und Jugendpsychiatrie",1;"31 - Psychosomatik",1;"00 - Bitte eine Fachabteilung auswählen",0;0,0},2,0)</f>
        <v>0</v>
      </c>
      <c r="Q213" s="8">
        <f t="shared" si="16"/>
        <v>0</v>
      </c>
      <c r="R213" s="8">
        <f t="shared" si="17"/>
        <v>0</v>
      </c>
      <c r="S213" s="8">
        <f t="shared" si="18"/>
        <v>0</v>
      </c>
      <c r="T213" s="8">
        <f t="shared" si="19"/>
        <v>0</v>
      </c>
      <c r="V213" s="8">
        <f>VLOOKUP($C213,{"29 - Psychiatrie (Erwachsene)",1;"30 - Kinder- und Jugendpsychiatrie",1;"31 - Psychosomatik",1;"00 - Bitte eine Fachabteilung auswählen",0;0,0},2,0)</f>
        <v>0</v>
      </c>
      <c r="W213" s="8" t="str">
        <f>IF('Angaben KH-Standort'!$D$12&gt;0,"JBJ","KJA")</f>
        <v>KJA</v>
      </c>
      <c r="X213" s="8" t="str">
        <f>VLOOKUP(C212,{"29 - Psychiatrie (Erwachsene)","Einrichtungen2";"30 - Kinder- und Jugendpsychiatrie","Einrichtungen2";"31 - Psychosomatik","Einrichtungen2";"00 - Bitte eine Einrichtung auswählen","Leer";0,"Leer"},2,0)</f>
        <v>Leer</v>
      </c>
      <c r="Y213" s="37" t="str">
        <f t="shared" si="20"/>
        <v>Leer</v>
      </c>
      <c r="Z213" s="8" t="str">
        <f>VLOOKUP($C213,{"29 - Psychiatrie (Erwachsene)","Psychiatrie";"30 - Kinder- und Jugendpsychiatrie","KJPsychiatrie";"31 - Psychosomatik","Psychosomatik";"00 - Bitte eine Fachabteilung auswählen","Leer";0,"Leer"},2,0)</f>
        <v>Leer</v>
      </c>
    </row>
    <row r="214" spans="2:26" ht="15" customHeight="1" x14ac:dyDescent="0.25">
      <c r="B214" s="76" t="str">
        <f t="shared" si="21"/>
        <v>!!!</v>
      </c>
      <c r="C214" s="250"/>
      <c r="D214" s="243"/>
      <c r="E214" s="251"/>
      <c r="F214" s="88"/>
      <c r="G214" s="387"/>
      <c r="H214" s="44"/>
      <c r="I214" s="44"/>
      <c r="J214" s="70"/>
      <c r="O214" s="8">
        <f t="shared" si="15"/>
        <v>0</v>
      </c>
      <c r="P214" s="8">
        <f>VLOOKUP(C214,{"29 - Psychiatrie (Erwachsene)",1;"30 - Kinder- und Jugendpsychiatrie",1;"31 - Psychosomatik",1;"00 - Bitte eine Fachabteilung auswählen",0;0,0},2,0)</f>
        <v>0</v>
      </c>
      <c r="Q214" s="8">
        <f t="shared" si="16"/>
        <v>0</v>
      </c>
      <c r="R214" s="8">
        <f t="shared" si="17"/>
        <v>0</v>
      </c>
      <c r="S214" s="8">
        <f t="shared" si="18"/>
        <v>0</v>
      </c>
      <c r="T214" s="8">
        <f t="shared" si="19"/>
        <v>0</v>
      </c>
      <c r="V214" s="8">
        <f>VLOOKUP($C214,{"29 - Psychiatrie (Erwachsene)",1;"30 - Kinder- und Jugendpsychiatrie",1;"31 - Psychosomatik",1;"00 - Bitte eine Fachabteilung auswählen",0;0,0},2,0)</f>
        <v>0</v>
      </c>
      <c r="W214" s="8" t="str">
        <f>IF('Angaben KH-Standort'!$D$12&gt;0,"JBJ","KJA")</f>
        <v>KJA</v>
      </c>
      <c r="X214" s="8" t="str">
        <f>VLOOKUP(C213,{"29 - Psychiatrie (Erwachsene)","Einrichtungen2";"30 - Kinder- und Jugendpsychiatrie","Einrichtungen2";"31 - Psychosomatik","Einrichtungen2";"00 - Bitte eine Einrichtung auswählen","Leer";0,"Leer"},2,0)</f>
        <v>Leer</v>
      </c>
      <c r="Y214" s="37" t="str">
        <f t="shared" si="20"/>
        <v>Leer</v>
      </c>
      <c r="Z214" s="8" t="str">
        <f>VLOOKUP($C214,{"29 - Psychiatrie (Erwachsene)","Psychiatrie";"30 - Kinder- und Jugendpsychiatrie","KJPsychiatrie";"31 - Psychosomatik","Psychosomatik";"00 - Bitte eine Fachabteilung auswählen","Leer";0,"Leer"},2,0)</f>
        <v>Leer</v>
      </c>
    </row>
    <row r="215" spans="2:26" ht="15" customHeight="1" x14ac:dyDescent="0.25">
      <c r="B215" s="76" t="str">
        <f t="shared" si="21"/>
        <v>!!!</v>
      </c>
      <c r="C215" s="250"/>
      <c r="D215" s="243"/>
      <c r="E215" s="251"/>
      <c r="F215" s="88"/>
      <c r="G215" s="387"/>
      <c r="H215" s="44"/>
      <c r="I215" s="44"/>
      <c r="J215" s="70"/>
      <c r="O215" s="8">
        <f t="shared" si="15"/>
        <v>0</v>
      </c>
      <c r="P215" s="8">
        <f>VLOOKUP(C215,{"29 - Psychiatrie (Erwachsene)",1;"30 - Kinder- und Jugendpsychiatrie",1;"31 - Psychosomatik",1;"00 - Bitte eine Fachabteilung auswählen",0;0,0},2,0)</f>
        <v>0</v>
      </c>
      <c r="Q215" s="8">
        <f t="shared" si="16"/>
        <v>0</v>
      </c>
      <c r="R215" s="8">
        <f t="shared" si="17"/>
        <v>0</v>
      </c>
      <c r="S215" s="8">
        <f t="shared" si="18"/>
        <v>0</v>
      </c>
      <c r="T215" s="8">
        <f t="shared" si="19"/>
        <v>0</v>
      </c>
      <c r="V215" s="8">
        <f>VLOOKUP($C215,{"29 - Psychiatrie (Erwachsene)",1;"30 - Kinder- und Jugendpsychiatrie",1;"31 - Psychosomatik",1;"00 - Bitte eine Fachabteilung auswählen",0;0,0},2,0)</f>
        <v>0</v>
      </c>
      <c r="W215" s="8" t="str">
        <f>IF('Angaben KH-Standort'!$D$12&gt;0,"JBJ","KJA")</f>
        <v>KJA</v>
      </c>
      <c r="X215" s="8" t="str">
        <f>VLOOKUP(C214,{"29 - Psychiatrie (Erwachsene)","Einrichtungen2";"30 - Kinder- und Jugendpsychiatrie","Einrichtungen2";"31 - Psychosomatik","Einrichtungen2";"00 - Bitte eine Einrichtung auswählen","Leer";0,"Leer"},2,0)</f>
        <v>Leer</v>
      </c>
      <c r="Y215" s="37" t="str">
        <f t="shared" si="20"/>
        <v>Leer</v>
      </c>
      <c r="Z215" s="8" t="str">
        <f>VLOOKUP($C215,{"29 - Psychiatrie (Erwachsene)","Psychiatrie";"30 - Kinder- und Jugendpsychiatrie","KJPsychiatrie";"31 - Psychosomatik","Psychosomatik";"00 - Bitte eine Fachabteilung auswählen","Leer";0,"Leer"},2,0)</f>
        <v>Leer</v>
      </c>
    </row>
    <row r="216" spans="2:26" ht="15" customHeight="1" x14ac:dyDescent="0.25">
      <c r="B216" s="76" t="str">
        <f t="shared" si="21"/>
        <v>!!!</v>
      </c>
      <c r="C216" s="250"/>
      <c r="D216" s="243"/>
      <c r="E216" s="251"/>
      <c r="F216" s="88"/>
      <c r="G216" s="387"/>
      <c r="H216" s="44"/>
      <c r="I216" s="44"/>
      <c r="J216" s="70"/>
      <c r="O216" s="8">
        <f t="shared" ref="O216:O279" si="22">IF(LEN(B216)&gt;0,0,1)</f>
        <v>0</v>
      </c>
      <c r="P216" s="8">
        <f>VLOOKUP(C216,{"29 - Psychiatrie (Erwachsene)",1;"30 - Kinder- und Jugendpsychiatrie",1;"31 - Psychosomatik",1;"00 - Bitte eine Fachabteilung auswählen",0;0,0},2,0)</f>
        <v>0</v>
      </c>
      <c r="Q216" s="8">
        <f t="shared" ref="Q216:Q279" si="23">IF(LEN(D216)&gt;0,1,0)</f>
        <v>0</v>
      </c>
      <c r="R216" s="8">
        <f t="shared" ref="R216:R279" si="24">IF(LEN(E216)&gt;0,1,0)</f>
        <v>0</v>
      </c>
      <c r="S216" s="8">
        <f t="shared" ref="S216:S279" si="25">IF(LEN(F216)&gt;0,1,0)</f>
        <v>0</v>
      </c>
      <c r="T216" s="8">
        <f t="shared" ref="T216:T279" si="26">IF(LEN(G216)&gt;0,1,0)</f>
        <v>0</v>
      </c>
      <c r="V216" s="8">
        <f>VLOOKUP($C216,{"29 - Psychiatrie (Erwachsene)",1;"30 - Kinder- und Jugendpsychiatrie",1;"31 - Psychosomatik",1;"00 - Bitte eine Fachabteilung auswählen",0;0,0},2,0)</f>
        <v>0</v>
      </c>
      <c r="W216" s="8" t="str">
        <f>IF('Angaben KH-Standort'!$D$12&gt;0,"JBJ","KJA")</f>
        <v>KJA</v>
      </c>
      <c r="X216" s="8" t="str">
        <f>VLOOKUP(C215,{"29 - Psychiatrie (Erwachsene)","Einrichtungen2";"30 - Kinder- und Jugendpsychiatrie","Einrichtungen2";"31 - Psychosomatik","Einrichtungen2";"00 - Bitte eine Einrichtung auswählen","Leer";0,"Leer"},2,0)</f>
        <v>Leer</v>
      </c>
      <c r="Y216" s="37" t="str">
        <f t="shared" ref="Y216:Y279" si="27">IF(V216=1,W216,"Leer")</f>
        <v>Leer</v>
      </c>
      <c r="Z216" s="8" t="str">
        <f>VLOOKUP($C216,{"29 - Psychiatrie (Erwachsene)","Psychiatrie";"30 - Kinder- und Jugendpsychiatrie","KJPsychiatrie";"31 - Psychosomatik","Psychosomatik";"00 - Bitte eine Fachabteilung auswählen","Leer";0,"Leer"},2,0)</f>
        <v>Leer</v>
      </c>
    </row>
    <row r="217" spans="2:26" ht="15" customHeight="1" x14ac:dyDescent="0.25">
      <c r="B217" s="76" t="str">
        <f t="shared" si="21"/>
        <v>!!!</v>
      </c>
      <c r="C217" s="250"/>
      <c r="D217" s="243"/>
      <c r="E217" s="251"/>
      <c r="F217" s="88"/>
      <c r="G217" s="387"/>
      <c r="H217" s="44"/>
      <c r="I217" s="44"/>
      <c r="J217" s="70"/>
      <c r="O217" s="8">
        <f t="shared" si="22"/>
        <v>0</v>
      </c>
      <c r="P217" s="8">
        <f>VLOOKUP(C217,{"29 - Psychiatrie (Erwachsene)",1;"30 - Kinder- und Jugendpsychiatrie",1;"31 - Psychosomatik",1;"00 - Bitte eine Fachabteilung auswählen",0;0,0},2,0)</f>
        <v>0</v>
      </c>
      <c r="Q217" s="8">
        <f t="shared" si="23"/>
        <v>0</v>
      </c>
      <c r="R217" s="8">
        <f t="shared" si="24"/>
        <v>0</v>
      </c>
      <c r="S217" s="8">
        <f t="shared" si="25"/>
        <v>0</v>
      </c>
      <c r="T217" s="8">
        <f t="shared" si="26"/>
        <v>0</v>
      </c>
      <c r="V217" s="8">
        <f>VLOOKUP($C217,{"29 - Psychiatrie (Erwachsene)",1;"30 - Kinder- und Jugendpsychiatrie",1;"31 - Psychosomatik",1;"00 - Bitte eine Fachabteilung auswählen",0;0,0},2,0)</f>
        <v>0</v>
      </c>
      <c r="W217" s="8" t="str">
        <f>IF('Angaben KH-Standort'!$D$12&gt;0,"JBJ","KJA")</f>
        <v>KJA</v>
      </c>
      <c r="X217" s="8" t="str">
        <f>VLOOKUP(C216,{"29 - Psychiatrie (Erwachsene)","Einrichtungen2";"30 - Kinder- und Jugendpsychiatrie","Einrichtungen2";"31 - Psychosomatik","Einrichtungen2";"00 - Bitte eine Einrichtung auswählen","Leer";0,"Leer"},2,0)</f>
        <v>Leer</v>
      </c>
      <c r="Y217" s="37" t="str">
        <f t="shared" si="27"/>
        <v>Leer</v>
      </c>
      <c r="Z217" s="8" t="str">
        <f>VLOOKUP($C217,{"29 - Psychiatrie (Erwachsene)","Psychiatrie";"30 - Kinder- und Jugendpsychiatrie","KJPsychiatrie";"31 - Psychosomatik","Psychosomatik";"00 - Bitte eine Fachabteilung auswählen","Leer";0,"Leer"},2,0)</f>
        <v>Leer</v>
      </c>
    </row>
    <row r="218" spans="2:26" ht="15" customHeight="1" x14ac:dyDescent="0.25">
      <c r="B218" s="76" t="str">
        <f t="shared" si="21"/>
        <v>!!!</v>
      </c>
      <c r="C218" s="250"/>
      <c r="D218" s="243"/>
      <c r="E218" s="251"/>
      <c r="F218" s="88"/>
      <c r="G218" s="387"/>
      <c r="H218" s="44"/>
      <c r="I218" s="44"/>
      <c r="J218" s="70"/>
      <c r="O218" s="8">
        <f t="shared" si="22"/>
        <v>0</v>
      </c>
      <c r="P218" s="8">
        <f>VLOOKUP(C218,{"29 - Psychiatrie (Erwachsene)",1;"30 - Kinder- und Jugendpsychiatrie",1;"31 - Psychosomatik",1;"00 - Bitte eine Fachabteilung auswählen",0;0,0},2,0)</f>
        <v>0</v>
      </c>
      <c r="Q218" s="8">
        <f t="shared" si="23"/>
        <v>0</v>
      </c>
      <c r="R218" s="8">
        <f t="shared" si="24"/>
        <v>0</v>
      </c>
      <c r="S218" s="8">
        <f t="shared" si="25"/>
        <v>0</v>
      </c>
      <c r="T218" s="8">
        <f t="shared" si="26"/>
        <v>0</v>
      </c>
      <c r="V218" s="8">
        <f>VLOOKUP($C218,{"29 - Psychiatrie (Erwachsene)",1;"30 - Kinder- und Jugendpsychiatrie",1;"31 - Psychosomatik",1;"00 - Bitte eine Fachabteilung auswählen",0;0,0},2,0)</f>
        <v>0</v>
      </c>
      <c r="W218" s="8" t="str">
        <f>IF('Angaben KH-Standort'!$D$12&gt;0,"JBJ","KJA")</f>
        <v>KJA</v>
      </c>
      <c r="X218" s="8" t="str">
        <f>VLOOKUP(C217,{"29 - Psychiatrie (Erwachsene)","Einrichtungen2";"30 - Kinder- und Jugendpsychiatrie","Einrichtungen2";"31 - Psychosomatik","Einrichtungen2";"00 - Bitte eine Einrichtung auswählen","Leer";0,"Leer"},2,0)</f>
        <v>Leer</v>
      </c>
      <c r="Y218" s="37" t="str">
        <f t="shared" si="27"/>
        <v>Leer</v>
      </c>
      <c r="Z218" s="8" t="str">
        <f>VLOOKUP($C218,{"29 - Psychiatrie (Erwachsene)","Psychiatrie";"30 - Kinder- und Jugendpsychiatrie","KJPsychiatrie";"31 - Psychosomatik","Psychosomatik";"00 - Bitte eine Fachabteilung auswählen","Leer";0,"Leer"},2,0)</f>
        <v>Leer</v>
      </c>
    </row>
    <row r="219" spans="2:26" ht="15" customHeight="1" x14ac:dyDescent="0.25">
      <c r="B219" s="76" t="str">
        <f t="shared" si="21"/>
        <v>!!!</v>
      </c>
      <c r="C219" s="250"/>
      <c r="D219" s="243"/>
      <c r="E219" s="251"/>
      <c r="F219" s="88"/>
      <c r="G219" s="387"/>
      <c r="H219" s="44"/>
      <c r="I219" s="44"/>
      <c r="J219" s="70"/>
      <c r="O219" s="8">
        <f t="shared" si="22"/>
        <v>0</v>
      </c>
      <c r="P219" s="8">
        <f>VLOOKUP(C219,{"29 - Psychiatrie (Erwachsene)",1;"30 - Kinder- und Jugendpsychiatrie",1;"31 - Psychosomatik",1;"00 - Bitte eine Fachabteilung auswählen",0;0,0},2,0)</f>
        <v>0</v>
      </c>
      <c r="Q219" s="8">
        <f t="shared" si="23"/>
        <v>0</v>
      </c>
      <c r="R219" s="8">
        <f t="shared" si="24"/>
        <v>0</v>
      </c>
      <c r="S219" s="8">
        <f t="shared" si="25"/>
        <v>0</v>
      </c>
      <c r="T219" s="8">
        <f t="shared" si="26"/>
        <v>0</v>
      </c>
      <c r="V219" s="8">
        <f>VLOOKUP($C219,{"29 - Psychiatrie (Erwachsene)",1;"30 - Kinder- und Jugendpsychiatrie",1;"31 - Psychosomatik",1;"00 - Bitte eine Fachabteilung auswählen",0;0,0},2,0)</f>
        <v>0</v>
      </c>
      <c r="W219" s="8" t="str">
        <f>IF('Angaben KH-Standort'!$D$12&gt;0,"JBJ","KJA")</f>
        <v>KJA</v>
      </c>
      <c r="X219" s="8" t="str">
        <f>VLOOKUP(C218,{"29 - Psychiatrie (Erwachsene)","Einrichtungen2";"30 - Kinder- und Jugendpsychiatrie","Einrichtungen2";"31 - Psychosomatik","Einrichtungen2";"00 - Bitte eine Einrichtung auswählen","Leer";0,"Leer"},2,0)</f>
        <v>Leer</v>
      </c>
      <c r="Y219" s="37" t="str">
        <f t="shared" si="27"/>
        <v>Leer</v>
      </c>
      <c r="Z219" s="8" t="str">
        <f>VLOOKUP($C219,{"29 - Psychiatrie (Erwachsene)","Psychiatrie";"30 - Kinder- und Jugendpsychiatrie","KJPsychiatrie";"31 - Psychosomatik","Psychosomatik";"00 - Bitte eine Fachabteilung auswählen","Leer";0,"Leer"},2,0)</f>
        <v>Leer</v>
      </c>
    </row>
    <row r="220" spans="2:26" ht="15" customHeight="1" x14ac:dyDescent="0.25">
      <c r="B220" s="76" t="str">
        <f t="shared" si="21"/>
        <v>!!!</v>
      </c>
      <c r="C220" s="250"/>
      <c r="D220" s="243"/>
      <c r="E220" s="251"/>
      <c r="F220" s="88"/>
      <c r="G220" s="387"/>
      <c r="H220" s="44"/>
      <c r="I220" s="44"/>
      <c r="J220" s="70"/>
      <c r="O220" s="8">
        <f t="shared" si="22"/>
        <v>0</v>
      </c>
      <c r="P220" s="8">
        <f>VLOOKUP(C220,{"29 - Psychiatrie (Erwachsene)",1;"30 - Kinder- und Jugendpsychiatrie",1;"31 - Psychosomatik",1;"00 - Bitte eine Fachabteilung auswählen",0;0,0},2,0)</f>
        <v>0</v>
      </c>
      <c r="Q220" s="8">
        <f t="shared" si="23"/>
        <v>0</v>
      </c>
      <c r="R220" s="8">
        <f t="shared" si="24"/>
        <v>0</v>
      </c>
      <c r="S220" s="8">
        <f t="shared" si="25"/>
        <v>0</v>
      </c>
      <c r="T220" s="8">
        <f t="shared" si="26"/>
        <v>0</v>
      </c>
      <c r="V220" s="8">
        <f>VLOOKUP($C220,{"29 - Psychiatrie (Erwachsene)",1;"30 - Kinder- und Jugendpsychiatrie",1;"31 - Psychosomatik",1;"00 - Bitte eine Fachabteilung auswählen",0;0,0},2,0)</f>
        <v>0</v>
      </c>
      <c r="W220" s="8" t="str">
        <f>IF('Angaben KH-Standort'!$D$12&gt;0,"JBJ","KJA")</f>
        <v>KJA</v>
      </c>
      <c r="X220" s="8" t="str">
        <f>VLOOKUP(C219,{"29 - Psychiatrie (Erwachsene)","Einrichtungen2";"30 - Kinder- und Jugendpsychiatrie","Einrichtungen2";"31 - Psychosomatik","Einrichtungen2";"00 - Bitte eine Einrichtung auswählen","Leer";0,"Leer"},2,0)</f>
        <v>Leer</v>
      </c>
      <c r="Y220" s="37" t="str">
        <f t="shared" si="27"/>
        <v>Leer</v>
      </c>
      <c r="Z220" s="8" t="str">
        <f>VLOOKUP($C220,{"29 - Psychiatrie (Erwachsene)","Psychiatrie";"30 - Kinder- und Jugendpsychiatrie","KJPsychiatrie";"31 - Psychosomatik","Psychosomatik";"00 - Bitte eine Fachabteilung auswählen","Leer";0,"Leer"},2,0)</f>
        <v>Leer</v>
      </c>
    </row>
    <row r="221" spans="2:26" ht="15" customHeight="1" x14ac:dyDescent="0.25">
      <c r="B221" s="76" t="str">
        <f t="shared" si="21"/>
        <v>!!!</v>
      </c>
      <c r="C221" s="250"/>
      <c r="D221" s="243"/>
      <c r="E221" s="251"/>
      <c r="F221" s="88"/>
      <c r="G221" s="387"/>
      <c r="H221" s="44"/>
      <c r="I221" s="44"/>
      <c r="J221" s="70"/>
      <c r="O221" s="8">
        <f t="shared" si="22"/>
        <v>0</v>
      </c>
      <c r="P221" s="8">
        <f>VLOOKUP(C221,{"29 - Psychiatrie (Erwachsene)",1;"30 - Kinder- und Jugendpsychiatrie",1;"31 - Psychosomatik",1;"00 - Bitte eine Fachabteilung auswählen",0;0,0},2,0)</f>
        <v>0</v>
      </c>
      <c r="Q221" s="8">
        <f t="shared" si="23"/>
        <v>0</v>
      </c>
      <c r="R221" s="8">
        <f t="shared" si="24"/>
        <v>0</v>
      </c>
      <c r="S221" s="8">
        <f t="shared" si="25"/>
        <v>0</v>
      </c>
      <c r="T221" s="8">
        <f t="shared" si="26"/>
        <v>0</v>
      </c>
      <c r="V221" s="8">
        <f>VLOOKUP($C221,{"29 - Psychiatrie (Erwachsene)",1;"30 - Kinder- und Jugendpsychiatrie",1;"31 - Psychosomatik",1;"00 - Bitte eine Fachabteilung auswählen",0;0,0},2,0)</f>
        <v>0</v>
      </c>
      <c r="W221" s="8" t="str">
        <f>IF('Angaben KH-Standort'!$D$12&gt;0,"JBJ","KJA")</f>
        <v>KJA</v>
      </c>
      <c r="X221" s="8" t="str">
        <f>VLOOKUP(C220,{"29 - Psychiatrie (Erwachsene)","Einrichtungen2";"30 - Kinder- und Jugendpsychiatrie","Einrichtungen2";"31 - Psychosomatik","Einrichtungen2";"00 - Bitte eine Einrichtung auswählen","Leer";0,"Leer"},2,0)</f>
        <v>Leer</v>
      </c>
      <c r="Y221" s="37" t="str">
        <f t="shared" si="27"/>
        <v>Leer</v>
      </c>
      <c r="Z221" s="8" t="str">
        <f>VLOOKUP($C221,{"29 - Psychiatrie (Erwachsene)","Psychiatrie";"30 - Kinder- und Jugendpsychiatrie","KJPsychiatrie";"31 - Psychosomatik","Psychosomatik";"00 - Bitte eine Fachabteilung auswählen","Leer";0,"Leer"},2,0)</f>
        <v>Leer</v>
      </c>
    </row>
    <row r="222" spans="2:26" ht="15" customHeight="1" x14ac:dyDescent="0.25">
      <c r="B222" s="76" t="str">
        <f t="shared" ref="B222:B285" si="28">IF(SUM(P222:T222)&lt;5,"!!!","")</f>
        <v>!!!</v>
      </c>
      <c r="C222" s="250"/>
      <c r="D222" s="243"/>
      <c r="E222" s="251"/>
      <c r="F222" s="88"/>
      <c r="G222" s="387"/>
      <c r="H222" s="44"/>
      <c r="I222" s="44"/>
      <c r="J222" s="70"/>
      <c r="O222" s="8">
        <f t="shared" si="22"/>
        <v>0</v>
      </c>
      <c r="P222" s="8">
        <f>VLOOKUP(C222,{"29 - Psychiatrie (Erwachsene)",1;"30 - Kinder- und Jugendpsychiatrie",1;"31 - Psychosomatik",1;"00 - Bitte eine Fachabteilung auswählen",0;0,0},2,0)</f>
        <v>0</v>
      </c>
      <c r="Q222" s="8">
        <f t="shared" si="23"/>
        <v>0</v>
      </c>
      <c r="R222" s="8">
        <f t="shared" si="24"/>
        <v>0</v>
      </c>
      <c r="S222" s="8">
        <f t="shared" si="25"/>
        <v>0</v>
      </c>
      <c r="T222" s="8">
        <f t="shared" si="26"/>
        <v>0</v>
      </c>
      <c r="V222" s="8">
        <f>VLOOKUP($C222,{"29 - Psychiatrie (Erwachsene)",1;"30 - Kinder- und Jugendpsychiatrie",1;"31 - Psychosomatik",1;"00 - Bitte eine Fachabteilung auswählen",0;0,0},2,0)</f>
        <v>0</v>
      </c>
      <c r="W222" s="8" t="str">
        <f>IF('Angaben KH-Standort'!$D$12&gt;0,"JBJ","KJA")</f>
        <v>KJA</v>
      </c>
      <c r="X222" s="8" t="str">
        <f>VLOOKUP(C221,{"29 - Psychiatrie (Erwachsene)","Einrichtungen2";"30 - Kinder- und Jugendpsychiatrie","Einrichtungen2";"31 - Psychosomatik","Einrichtungen2";"00 - Bitte eine Einrichtung auswählen","Leer";0,"Leer"},2,0)</f>
        <v>Leer</v>
      </c>
      <c r="Y222" s="37" t="str">
        <f t="shared" si="27"/>
        <v>Leer</v>
      </c>
      <c r="Z222" s="8" t="str">
        <f>VLOOKUP($C222,{"29 - Psychiatrie (Erwachsene)","Psychiatrie";"30 - Kinder- und Jugendpsychiatrie","KJPsychiatrie";"31 - Psychosomatik","Psychosomatik";"00 - Bitte eine Fachabteilung auswählen","Leer";0,"Leer"},2,0)</f>
        <v>Leer</v>
      </c>
    </row>
    <row r="223" spans="2:26" ht="15" customHeight="1" x14ac:dyDescent="0.25">
      <c r="B223" s="76" t="str">
        <f t="shared" si="28"/>
        <v>!!!</v>
      </c>
      <c r="C223" s="250"/>
      <c r="D223" s="243"/>
      <c r="E223" s="251"/>
      <c r="F223" s="88"/>
      <c r="G223" s="387"/>
      <c r="H223" s="44"/>
      <c r="I223" s="44"/>
      <c r="J223" s="70"/>
      <c r="O223" s="8">
        <f t="shared" si="22"/>
        <v>0</v>
      </c>
      <c r="P223" s="8">
        <f>VLOOKUP(C223,{"29 - Psychiatrie (Erwachsene)",1;"30 - Kinder- und Jugendpsychiatrie",1;"31 - Psychosomatik",1;"00 - Bitte eine Fachabteilung auswählen",0;0,0},2,0)</f>
        <v>0</v>
      </c>
      <c r="Q223" s="8">
        <f t="shared" si="23"/>
        <v>0</v>
      </c>
      <c r="R223" s="8">
        <f t="shared" si="24"/>
        <v>0</v>
      </c>
      <c r="S223" s="8">
        <f t="shared" si="25"/>
        <v>0</v>
      </c>
      <c r="T223" s="8">
        <f t="shared" si="26"/>
        <v>0</v>
      </c>
      <c r="V223" s="8">
        <f>VLOOKUP($C223,{"29 - Psychiatrie (Erwachsene)",1;"30 - Kinder- und Jugendpsychiatrie",1;"31 - Psychosomatik",1;"00 - Bitte eine Fachabteilung auswählen",0;0,0},2,0)</f>
        <v>0</v>
      </c>
      <c r="W223" s="8" t="str">
        <f>IF('Angaben KH-Standort'!$D$12&gt;0,"JBJ","KJA")</f>
        <v>KJA</v>
      </c>
      <c r="X223" s="8" t="str">
        <f>VLOOKUP(C222,{"29 - Psychiatrie (Erwachsene)","Einrichtungen2";"30 - Kinder- und Jugendpsychiatrie","Einrichtungen2";"31 - Psychosomatik","Einrichtungen2";"00 - Bitte eine Einrichtung auswählen","Leer";0,"Leer"},2,0)</f>
        <v>Leer</v>
      </c>
      <c r="Y223" s="37" t="str">
        <f t="shared" si="27"/>
        <v>Leer</v>
      </c>
      <c r="Z223" s="8" t="str">
        <f>VLOOKUP($C223,{"29 - Psychiatrie (Erwachsene)","Psychiatrie";"30 - Kinder- und Jugendpsychiatrie","KJPsychiatrie";"31 - Psychosomatik","Psychosomatik";"00 - Bitte eine Fachabteilung auswählen","Leer";0,"Leer"},2,0)</f>
        <v>Leer</v>
      </c>
    </row>
    <row r="224" spans="2:26" ht="15" customHeight="1" x14ac:dyDescent="0.25">
      <c r="B224" s="76" t="str">
        <f t="shared" si="28"/>
        <v>!!!</v>
      </c>
      <c r="C224" s="250"/>
      <c r="D224" s="243"/>
      <c r="E224" s="251"/>
      <c r="F224" s="88"/>
      <c r="G224" s="387"/>
      <c r="H224" s="44"/>
      <c r="I224" s="44"/>
      <c r="J224" s="70"/>
      <c r="O224" s="8">
        <f t="shared" si="22"/>
        <v>0</v>
      </c>
      <c r="P224" s="8">
        <f>VLOOKUP(C224,{"29 - Psychiatrie (Erwachsene)",1;"30 - Kinder- und Jugendpsychiatrie",1;"31 - Psychosomatik",1;"00 - Bitte eine Fachabteilung auswählen",0;0,0},2,0)</f>
        <v>0</v>
      </c>
      <c r="Q224" s="8">
        <f t="shared" si="23"/>
        <v>0</v>
      </c>
      <c r="R224" s="8">
        <f t="shared" si="24"/>
        <v>0</v>
      </c>
      <c r="S224" s="8">
        <f t="shared" si="25"/>
        <v>0</v>
      </c>
      <c r="T224" s="8">
        <f t="shared" si="26"/>
        <v>0</v>
      </c>
      <c r="V224" s="8">
        <f>VLOOKUP($C224,{"29 - Psychiatrie (Erwachsene)",1;"30 - Kinder- und Jugendpsychiatrie",1;"31 - Psychosomatik",1;"00 - Bitte eine Fachabteilung auswählen",0;0,0},2,0)</f>
        <v>0</v>
      </c>
      <c r="W224" s="8" t="str">
        <f>IF('Angaben KH-Standort'!$D$12&gt;0,"JBJ","KJA")</f>
        <v>KJA</v>
      </c>
      <c r="X224" s="8" t="str">
        <f>VLOOKUP(C223,{"29 - Psychiatrie (Erwachsene)","Einrichtungen2";"30 - Kinder- und Jugendpsychiatrie","Einrichtungen2";"31 - Psychosomatik","Einrichtungen2";"00 - Bitte eine Einrichtung auswählen","Leer";0,"Leer"},2,0)</f>
        <v>Leer</v>
      </c>
      <c r="Y224" s="37" t="str">
        <f t="shared" si="27"/>
        <v>Leer</v>
      </c>
      <c r="Z224" s="8" t="str">
        <f>VLOOKUP($C224,{"29 - Psychiatrie (Erwachsene)","Psychiatrie";"30 - Kinder- und Jugendpsychiatrie","KJPsychiatrie";"31 - Psychosomatik","Psychosomatik";"00 - Bitte eine Fachabteilung auswählen","Leer";0,"Leer"},2,0)</f>
        <v>Leer</v>
      </c>
    </row>
    <row r="225" spans="2:26" ht="15" customHeight="1" x14ac:dyDescent="0.25">
      <c r="B225" s="76" t="str">
        <f t="shared" si="28"/>
        <v>!!!</v>
      </c>
      <c r="C225" s="250"/>
      <c r="D225" s="243"/>
      <c r="E225" s="251"/>
      <c r="F225" s="88"/>
      <c r="G225" s="387"/>
      <c r="H225" s="44"/>
      <c r="I225" s="44"/>
      <c r="J225" s="70"/>
      <c r="O225" s="8">
        <f t="shared" si="22"/>
        <v>0</v>
      </c>
      <c r="P225" s="8">
        <f>VLOOKUP(C225,{"29 - Psychiatrie (Erwachsene)",1;"30 - Kinder- und Jugendpsychiatrie",1;"31 - Psychosomatik",1;"00 - Bitte eine Fachabteilung auswählen",0;0,0},2,0)</f>
        <v>0</v>
      </c>
      <c r="Q225" s="8">
        <f t="shared" si="23"/>
        <v>0</v>
      </c>
      <c r="R225" s="8">
        <f t="shared" si="24"/>
        <v>0</v>
      </c>
      <c r="S225" s="8">
        <f t="shared" si="25"/>
        <v>0</v>
      </c>
      <c r="T225" s="8">
        <f t="shared" si="26"/>
        <v>0</v>
      </c>
      <c r="V225" s="8">
        <f>VLOOKUP($C225,{"29 - Psychiatrie (Erwachsene)",1;"30 - Kinder- und Jugendpsychiatrie",1;"31 - Psychosomatik",1;"00 - Bitte eine Fachabteilung auswählen",0;0,0},2,0)</f>
        <v>0</v>
      </c>
      <c r="W225" s="8" t="str">
        <f>IF('Angaben KH-Standort'!$D$12&gt;0,"JBJ","KJA")</f>
        <v>KJA</v>
      </c>
      <c r="X225" s="8" t="str">
        <f>VLOOKUP(C224,{"29 - Psychiatrie (Erwachsene)","Einrichtungen2";"30 - Kinder- und Jugendpsychiatrie","Einrichtungen2";"31 - Psychosomatik","Einrichtungen2";"00 - Bitte eine Einrichtung auswählen","Leer";0,"Leer"},2,0)</f>
        <v>Leer</v>
      </c>
      <c r="Y225" s="37" t="str">
        <f t="shared" si="27"/>
        <v>Leer</v>
      </c>
      <c r="Z225" s="8" t="str">
        <f>VLOOKUP($C225,{"29 - Psychiatrie (Erwachsene)","Psychiatrie";"30 - Kinder- und Jugendpsychiatrie","KJPsychiatrie";"31 - Psychosomatik","Psychosomatik";"00 - Bitte eine Fachabteilung auswählen","Leer";0,"Leer"},2,0)</f>
        <v>Leer</v>
      </c>
    </row>
    <row r="226" spans="2:26" ht="15" customHeight="1" x14ac:dyDescent="0.25">
      <c r="B226" s="76" t="str">
        <f t="shared" si="28"/>
        <v>!!!</v>
      </c>
      <c r="C226" s="250"/>
      <c r="D226" s="243"/>
      <c r="E226" s="251"/>
      <c r="F226" s="88"/>
      <c r="G226" s="387"/>
      <c r="H226" s="44"/>
      <c r="I226" s="44"/>
      <c r="J226" s="70"/>
      <c r="O226" s="8">
        <f t="shared" si="22"/>
        <v>0</v>
      </c>
      <c r="P226" s="8">
        <f>VLOOKUP(C226,{"29 - Psychiatrie (Erwachsene)",1;"30 - Kinder- und Jugendpsychiatrie",1;"31 - Psychosomatik",1;"00 - Bitte eine Fachabteilung auswählen",0;0,0},2,0)</f>
        <v>0</v>
      </c>
      <c r="Q226" s="8">
        <f t="shared" si="23"/>
        <v>0</v>
      </c>
      <c r="R226" s="8">
        <f t="shared" si="24"/>
        <v>0</v>
      </c>
      <c r="S226" s="8">
        <f t="shared" si="25"/>
        <v>0</v>
      </c>
      <c r="T226" s="8">
        <f t="shared" si="26"/>
        <v>0</v>
      </c>
      <c r="V226" s="8">
        <f>VLOOKUP($C226,{"29 - Psychiatrie (Erwachsene)",1;"30 - Kinder- und Jugendpsychiatrie",1;"31 - Psychosomatik",1;"00 - Bitte eine Fachabteilung auswählen",0;0,0},2,0)</f>
        <v>0</v>
      </c>
      <c r="W226" s="8" t="str">
        <f>IF('Angaben KH-Standort'!$D$12&gt;0,"JBJ","KJA")</f>
        <v>KJA</v>
      </c>
      <c r="X226" s="8" t="str">
        <f>VLOOKUP(C225,{"29 - Psychiatrie (Erwachsene)","Einrichtungen2";"30 - Kinder- und Jugendpsychiatrie","Einrichtungen2";"31 - Psychosomatik","Einrichtungen2";"00 - Bitte eine Einrichtung auswählen","Leer";0,"Leer"},2,0)</f>
        <v>Leer</v>
      </c>
      <c r="Y226" s="37" t="str">
        <f t="shared" si="27"/>
        <v>Leer</v>
      </c>
      <c r="Z226" s="8" t="str">
        <f>VLOOKUP($C226,{"29 - Psychiatrie (Erwachsene)","Psychiatrie";"30 - Kinder- und Jugendpsychiatrie","KJPsychiatrie";"31 - Psychosomatik","Psychosomatik";"00 - Bitte eine Fachabteilung auswählen","Leer";0,"Leer"},2,0)</f>
        <v>Leer</v>
      </c>
    </row>
    <row r="227" spans="2:26" ht="15" customHeight="1" x14ac:dyDescent="0.25">
      <c r="B227" s="76" t="str">
        <f t="shared" si="28"/>
        <v>!!!</v>
      </c>
      <c r="C227" s="250"/>
      <c r="D227" s="243"/>
      <c r="E227" s="251"/>
      <c r="F227" s="88"/>
      <c r="G227" s="387"/>
      <c r="H227" s="44"/>
      <c r="I227" s="44"/>
      <c r="J227" s="70"/>
      <c r="O227" s="8">
        <f t="shared" si="22"/>
        <v>0</v>
      </c>
      <c r="P227" s="8">
        <f>VLOOKUP(C227,{"29 - Psychiatrie (Erwachsene)",1;"30 - Kinder- und Jugendpsychiatrie",1;"31 - Psychosomatik",1;"00 - Bitte eine Fachabteilung auswählen",0;0,0},2,0)</f>
        <v>0</v>
      </c>
      <c r="Q227" s="8">
        <f t="shared" si="23"/>
        <v>0</v>
      </c>
      <c r="R227" s="8">
        <f t="shared" si="24"/>
        <v>0</v>
      </c>
      <c r="S227" s="8">
        <f t="shared" si="25"/>
        <v>0</v>
      </c>
      <c r="T227" s="8">
        <f t="shared" si="26"/>
        <v>0</v>
      </c>
      <c r="V227" s="8">
        <f>VLOOKUP($C227,{"29 - Psychiatrie (Erwachsene)",1;"30 - Kinder- und Jugendpsychiatrie",1;"31 - Psychosomatik",1;"00 - Bitte eine Fachabteilung auswählen",0;0,0},2,0)</f>
        <v>0</v>
      </c>
      <c r="W227" s="8" t="str">
        <f>IF('Angaben KH-Standort'!$D$12&gt;0,"JBJ","KJA")</f>
        <v>KJA</v>
      </c>
      <c r="X227" s="8" t="str">
        <f>VLOOKUP(C226,{"29 - Psychiatrie (Erwachsene)","Einrichtungen2";"30 - Kinder- und Jugendpsychiatrie","Einrichtungen2";"31 - Psychosomatik","Einrichtungen2";"00 - Bitte eine Einrichtung auswählen","Leer";0,"Leer"},2,0)</f>
        <v>Leer</v>
      </c>
      <c r="Y227" s="37" t="str">
        <f t="shared" si="27"/>
        <v>Leer</v>
      </c>
      <c r="Z227" s="8" t="str">
        <f>VLOOKUP($C227,{"29 - Psychiatrie (Erwachsene)","Psychiatrie";"30 - Kinder- und Jugendpsychiatrie","KJPsychiatrie";"31 - Psychosomatik","Psychosomatik";"00 - Bitte eine Fachabteilung auswählen","Leer";0,"Leer"},2,0)</f>
        <v>Leer</v>
      </c>
    </row>
    <row r="228" spans="2:26" ht="15" customHeight="1" x14ac:dyDescent="0.25">
      <c r="B228" s="76" t="str">
        <f t="shared" si="28"/>
        <v>!!!</v>
      </c>
      <c r="C228" s="250"/>
      <c r="D228" s="243"/>
      <c r="E228" s="251"/>
      <c r="F228" s="88"/>
      <c r="G228" s="387"/>
      <c r="H228" s="44"/>
      <c r="I228" s="44"/>
      <c r="J228" s="70"/>
      <c r="O228" s="8">
        <f t="shared" si="22"/>
        <v>0</v>
      </c>
      <c r="P228" s="8">
        <f>VLOOKUP(C228,{"29 - Psychiatrie (Erwachsene)",1;"30 - Kinder- und Jugendpsychiatrie",1;"31 - Psychosomatik",1;"00 - Bitte eine Fachabteilung auswählen",0;0,0},2,0)</f>
        <v>0</v>
      </c>
      <c r="Q228" s="8">
        <f t="shared" si="23"/>
        <v>0</v>
      </c>
      <c r="R228" s="8">
        <f t="shared" si="24"/>
        <v>0</v>
      </c>
      <c r="S228" s="8">
        <f t="shared" si="25"/>
        <v>0</v>
      </c>
      <c r="T228" s="8">
        <f t="shared" si="26"/>
        <v>0</v>
      </c>
      <c r="V228" s="8">
        <f>VLOOKUP($C228,{"29 - Psychiatrie (Erwachsene)",1;"30 - Kinder- und Jugendpsychiatrie",1;"31 - Psychosomatik",1;"00 - Bitte eine Fachabteilung auswählen",0;0,0},2,0)</f>
        <v>0</v>
      </c>
      <c r="W228" s="8" t="str">
        <f>IF('Angaben KH-Standort'!$D$12&gt;0,"JBJ","KJA")</f>
        <v>KJA</v>
      </c>
      <c r="X228" s="8" t="str">
        <f>VLOOKUP(C227,{"29 - Psychiatrie (Erwachsene)","Einrichtungen2";"30 - Kinder- und Jugendpsychiatrie","Einrichtungen2";"31 - Psychosomatik","Einrichtungen2";"00 - Bitte eine Einrichtung auswählen","Leer";0,"Leer"},2,0)</f>
        <v>Leer</v>
      </c>
      <c r="Y228" s="37" t="str">
        <f t="shared" si="27"/>
        <v>Leer</v>
      </c>
      <c r="Z228" s="8" t="str">
        <f>VLOOKUP($C228,{"29 - Psychiatrie (Erwachsene)","Psychiatrie";"30 - Kinder- und Jugendpsychiatrie","KJPsychiatrie";"31 - Psychosomatik","Psychosomatik";"00 - Bitte eine Fachabteilung auswählen","Leer";0,"Leer"},2,0)</f>
        <v>Leer</v>
      </c>
    </row>
    <row r="229" spans="2:26" ht="15" customHeight="1" x14ac:dyDescent="0.25">
      <c r="B229" s="76" t="str">
        <f t="shared" si="28"/>
        <v>!!!</v>
      </c>
      <c r="C229" s="250"/>
      <c r="D229" s="243"/>
      <c r="E229" s="251"/>
      <c r="F229" s="88"/>
      <c r="G229" s="387"/>
      <c r="H229" s="44"/>
      <c r="I229" s="44"/>
      <c r="J229" s="70"/>
      <c r="O229" s="8">
        <f t="shared" si="22"/>
        <v>0</v>
      </c>
      <c r="P229" s="8">
        <f>VLOOKUP(C229,{"29 - Psychiatrie (Erwachsene)",1;"30 - Kinder- und Jugendpsychiatrie",1;"31 - Psychosomatik",1;"00 - Bitte eine Fachabteilung auswählen",0;0,0},2,0)</f>
        <v>0</v>
      </c>
      <c r="Q229" s="8">
        <f t="shared" si="23"/>
        <v>0</v>
      </c>
      <c r="R229" s="8">
        <f t="shared" si="24"/>
        <v>0</v>
      </c>
      <c r="S229" s="8">
        <f t="shared" si="25"/>
        <v>0</v>
      </c>
      <c r="T229" s="8">
        <f t="shared" si="26"/>
        <v>0</v>
      </c>
      <c r="V229" s="8">
        <f>VLOOKUP($C229,{"29 - Psychiatrie (Erwachsene)",1;"30 - Kinder- und Jugendpsychiatrie",1;"31 - Psychosomatik",1;"00 - Bitte eine Fachabteilung auswählen",0;0,0},2,0)</f>
        <v>0</v>
      </c>
      <c r="W229" s="8" t="str">
        <f>IF('Angaben KH-Standort'!$D$12&gt;0,"JBJ","KJA")</f>
        <v>KJA</v>
      </c>
      <c r="X229" s="8" t="str">
        <f>VLOOKUP(C228,{"29 - Psychiatrie (Erwachsene)","Einrichtungen2";"30 - Kinder- und Jugendpsychiatrie","Einrichtungen2";"31 - Psychosomatik","Einrichtungen2";"00 - Bitte eine Einrichtung auswählen","Leer";0,"Leer"},2,0)</f>
        <v>Leer</v>
      </c>
      <c r="Y229" s="37" t="str">
        <f t="shared" si="27"/>
        <v>Leer</v>
      </c>
      <c r="Z229" s="8" t="str">
        <f>VLOOKUP($C229,{"29 - Psychiatrie (Erwachsene)","Psychiatrie";"30 - Kinder- und Jugendpsychiatrie","KJPsychiatrie";"31 - Psychosomatik","Psychosomatik";"00 - Bitte eine Fachabteilung auswählen","Leer";0,"Leer"},2,0)</f>
        <v>Leer</v>
      </c>
    </row>
    <row r="230" spans="2:26" ht="15" customHeight="1" x14ac:dyDescent="0.25">
      <c r="B230" s="76" t="str">
        <f t="shared" si="28"/>
        <v>!!!</v>
      </c>
      <c r="C230" s="250"/>
      <c r="D230" s="243"/>
      <c r="E230" s="251"/>
      <c r="F230" s="88"/>
      <c r="G230" s="387"/>
      <c r="H230" s="44"/>
      <c r="I230" s="44"/>
      <c r="J230" s="70"/>
      <c r="O230" s="8">
        <f t="shared" si="22"/>
        <v>0</v>
      </c>
      <c r="P230" s="8">
        <f>VLOOKUP(C230,{"29 - Psychiatrie (Erwachsene)",1;"30 - Kinder- und Jugendpsychiatrie",1;"31 - Psychosomatik",1;"00 - Bitte eine Fachabteilung auswählen",0;0,0},2,0)</f>
        <v>0</v>
      </c>
      <c r="Q230" s="8">
        <f t="shared" si="23"/>
        <v>0</v>
      </c>
      <c r="R230" s="8">
        <f t="shared" si="24"/>
        <v>0</v>
      </c>
      <c r="S230" s="8">
        <f t="shared" si="25"/>
        <v>0</v>
      </c>
      <c r="T230" s="8">
        <f t="shared" si="26"/>
        <v>0</v>
      </c>
      <c r="V230" s="8">
        <f>VLOOKUP($C230,{"29 - Psychiatrie (Erwachsene)",1;"30 - Kinder- und Jugendpsychiatrie",1;"31 - Psychosomatik",1;"00 - Bitte eine Fachabteilung auswählen",0;0,0},2,0)</f>
        <v>0</v>
      </c>
      <c r="W230" s="8" t="str">
        <f>IF('Angaben KH-Standort'!$D$12&gt;0,"JBJ","KJA")</f>
        <v>KJA</v>
      </c>
      <c r="X230" s="8" t="str">
        <f>VLOOKUP(C229,{"29 - Psychiatrie (Erwachsene)","Einrichtungen2";"30 - Kinder- und Jugendpsychiatrie","Einrichtungen2";"31 - Psychosomatik","Einrichtungen2";"00 - Bitte eine Einrichtung auswählen","Leer";0,"Leer"},2,0)</f>
        <v>Leer</v>
      </c>
      <c r="Y230" s="37" t="str">
        <f t="shared" si="27"/>
        <v>Leer</v>
      </c>
      <c r="Z230" s="8" t="str">
        <f>VLOOKUP($C230,{"29 - Psychiatrie (Erwachsene)","Psychiatrie";"30 - Kinder- und Jugendpsychiatrie","KJPsychiatrie";"31 - Psychosomatik","Psychosomatik";"00 - Bitte eine Fachabteilung auswählen","Leer";0,"Leer"},2,0)</f>
        <v>Leer</v>
      </c>
    </row>
    <row r="231" spans="2:26" ht="15" customHeight="1" x14ac:dyDescent="0.25">
      <c r="B231" s="76" t="str">
        <f t="shared" si="28"/>
        <v>!!!</v>
      </c>
      <c r="C231" s="250"/>
      <c r="D231" s="243"/>
      <c r="E231" s="251"/>
      <c r="F231" s="88"/>
      <c r="G231" s="387"/>
      <c r="H231" s="44"/>
      <c r="I231" s="44"/>
      <c r="J231" s="70"/>
      <c r="O231" s="8">
        <f t="shared" si="22"/>
        <v>0</v>
      </c>
      <c r="P231" s="8">
        <f>VLOOKUP(C231,{"29 - Psychiatrie (Erwachsene)",1;"30 - Kinder- und Jugendpsychiatrie",1;"31 - Psychosomatik",1;"00 - Bitte eine Fachabteilung auswählen",0;0,0},2,0)</f>
        <v>0</v>
      </c>
      <c r="Q231" s="8">
        <f t="shared" si="23"/>
        <v>0</v>
      </c>
      <c r="R231" s="8">
        <f t="shared" si="24"/>
        <v>0</v>
      </c>
      <c r="S231" s="8">
        <f t="shared" si="25"/>
        <v>0</v>
      </c>
      <c r="T231" s="8">
        <f t="shared" si="26"/>
        <v>0</v>
      </c>
      <c r="V231" s="8">
        <f>VLOOKUP($C231,{"29 - Psychiatrie (Erwachsene)",1;"30 - Kinder- und Jugendpsychiatrie",1;"31 - Psychosomatik",1;"00 - Bitte eine Fachabteilung auswählen",0;0,0},2,0)</f>
        <v>0</v>
      </c>
      <c r="W231" s="8" t="str">
        <f>IF('Angaben KH-Standort'!$D$12&gt;0,"JBJ","KJA")</f>
        <v>KJA</v>
      </c>
      <c r="X231" s="8" t="str">
        <f>VLOOKUP(C230,{"29 - Psychiatrie (Erwachsene)","Einrichtungen2";"30 - Kinder- und Jugendpsychiatrie","Einrichtungen2";"31 - Psychosomatik","Einrichtungen2";"00 - Bitte eine Einrichtung auswählen","Leer";0,"Leer"},2,0)</f>
        <v>Leer</v>
      </c>
      <c r="Y231" s="37" t="str">
        <f t="shared" si="27"/>
        <v>Leer</v>
      </c>
      <c r="Z231" s="8" t="str">
        <f>VLOOKUP($C231,{"29 - Psychiatrie (Erwachsene)","Psychiatrie";"30 - Kinder- und Jugendpsychiatrie","KJPsychiatrie";"31 - Psychosomatik","Psychosomatik";"00 - Bitte eine Fachabteilung auswählen","Leer";0,"Leer"},2,0)</f>
        <v>Leer</v>
      </c>
    </row>
    <row r="232" spans="2:26" ht="15" customHeight="1" x14ac:dyDescent="0.25">
      <c r="B232" s="76" t="str">
        <f t="shared" si="28"/>
        <v>!!!</v>
      </c>
      <c r="C232" s="250"/>
      <c r="D232" s="243"/>
      <c r="E232" s="251"/>
      <c r="F232" s="88"/>
      <c r="G232" s="387"/>
      <c r="H232" s="44"/>
      <c r="I232" s="44"/>
      <c r="J232" s="70"/>
      <c r="O232" s="8">
        <f t="shared" si="22"/>
        <v>0</v>
      </c>
      <c r="P232" s="8">
        <f>VLOOKUP(C232,{"29 - Psychiatrie (Erwachsene)",1;"30 - Kinder- und Jugendpsychiatrie",1;"31 - Psychosomatik",1;"00 - Bitte eine Fachabteilung auswählen",0;0,0},2,0)</f>
        <v>0</v>
      </c>
      <c r="Q232" s="8">
        <f t="shared" si="23"/>
        <v>0</v>
      </c>
      <c r="R232" s="8">
        <f t="shared" si="24"/>
        <v>0</v>
      </c>
      <c r="S232" s="8">
        <f t="shared" si="25"/>
        <v>0</v>
      </c>
      <c r="T232" s="8">
        <f t="shared" si="26"/>
        <v>0</v>
      </c>
      <c r="V232" s="8">
        <f>VLOOKUP($C232,{"29 - Psychiatrie (Erwachsene)",1;"30 - Kinder- und Jugendpsychiatrie",1;"31 - Psychosomatik",1;"00 - Bitte eine Fachabteilung auswählen",0;0,0},2,0)</f>
        <v>0</v>
      </c>
      <c r="W232" s="8" t="str">
        <f>IF('Angaben KH-Standort'!$D$12&gt;0,"JBJ","KJA")</f>
        <v>KJA</v>
      </c>
      <c r="X232" s="8" t="str">
        <f>VLOOKUP(C231,{"29 - Psychiatrie (Erwachsene)","Einrichtungen2";"30 - Kinder- und Jugendpsychiatrie","Einrichtungen2";"31 - Psychosomatik","Einrichtungen2";"00 - Bitte eine Einrichtung auswählen","Leer";0,"Leer"},2,0)</f>
        <v>Leer</v>
      </c>
      <c r="Y232" s="37" t="str">
        <f t="shared" si="27"/>
        <v>Leer</v>
      </c>
      <c r="Z232" s="8" t="str">
        <f>VLOOKUP($C232,{"29 - Psychiatrie (Erwachsene)","Psychiatrie";"30 - Kinder- und Jugendpsychiatrie","KJPsychiatrie";"31 - Psychosomatik","Psychosomatik";"00 - Bitte eine Fachabteilung auswählen","Leer";0,"Leer"},2,0)</f>
        <v>Leer</v>
      </c>
    </row>
    <row r="233" spans="2:26" ht="15" customHeight="1" x14ac:dyDescent="0.25">
      <c r="B233" s="76" t="str">
        <f t="shared" si="28"/>
        <v>!!!</v>
      </c>
      <c r="C233" s="250"/>
      <c r="D233" s="243"/>
      <c r="E233" s="251"/>
      <c r="F233" s="88"/>
      <c r="G233" s="387"/>
      <c r="H233" s="44"/>
      <c r="I233" s="44"/>
      <c r="J233" s="70"/>
      <c r="O233" s="8">
        <f t="shared" si="22"/>
        <v>0</v>
      </c>
      <c r="P233" s="8">
        <f>VLOOKUP(C233,{"29 - Psychiatrie (Erwachsene)",1;"30 - Kinder- und Jugendpsychiatrie",1;"31 - Psychosomatik",1;"00 - Bitte eine Fachabteilung auswählen",0;0,0},2,0)</f>
        <v>0</v>
      </c>
      <c r="Q233" s="8">
        <f t="shared" si="23"/>
        <v>0</v>
      </c>
      <c r="R233" s="8">
        <f t="shared" si="24"/>
        <v>0</v>
      </c>
      <c r="S233" s="8">
        <f t="shared" si="25"/>
        <v>0</v>
      </c>
      <c r="T233" s="8">
        <f t="shared" si="26"/>
        <v>0</v>
      </c>
      <c r="V233" s="8">
        <f>VLOOKUP($C233,{"29 - Psychiatrie (Erwachsene)",1;"30 - Kinder- und Jugendpsychiatrie",1;"31 - Psychosomatik",1;"00 - Bitte eine Fachabteilung auswählen",0;0,0},2,0)</f>
        <v>0</v>
      </c>
      <c r="W233" s="8" t="str">
        <f>IF('Angaben KH-Standort'!$D$12&gt;0,"JBJ","KJA")</f>
        <v>KJA</v>
      </c>
      <c r="X233" s="8" t="str">
        <f>VLOOKUP(C232,{"29 - Psychiatrie (Erwachsene)","Einrichtungen2";"30 - Kinder- und Jugendpsychiatrie","Einrichtungen2";"31 - Psychosomatik","Einrichtungen2";"00 - Bitte eine Einrichtung auswählen","Leer";0,"Leer"},2,0)</f>
        <v>Leer</v>
      </c>
      <c r="Y233" s="37" t="str">
        <f t="shared" si="27"/>
        <v>Leer</v>
      </c>
      <c r="Z233" s="8" t="str">
        <f>VLOOKUP($C233,{"29 - Psychiatrie (Erwachsene)","Psychiatrie";"30 - Kinder- und Jugendpsychiatrie","KJPsychiatrie";"31 - Psychosomatik","Psychosomatik";"00 - Bitte eine Fachabteilung auswählen","Leer";0,"Leer"},2,0)</f>
        <v>Leer</v>
      </c>
    </row>
    <row r="234" spans="2:26" ht="15" customHeight="1" x14ac:dyDescent="0.25">
      <c r="B234" s="76" t="str">
        <f t="shared" si="28"/>
        <v>!!!</v>
      </c>
      <c r="C234" s="250"/>
      <c r="D234" s="243"/>
      <c r="E234" s="251"/>
      <c r="F234" s="88"/>
      <c r="G234" s="387"/>
      <c r="H234" s="44"/>
      <c r="I234" s="44"/>
      <c r="J234" s="70"/>
      <c r="O234" s="8">
        <f t="shared" si="22"/>
        <v>0</v>
      </c>
      <c r="P234" s="8">
        <f>VLOOKUP(C234,{"29 - Psychiatrie (Erwachsene)",1;"30 - Kinder- und Jugendpsychiatrie",1;"31 - Psychosomatik",1;"00 - Bitte eine Fachabteilung auswählen",0;0,0},2,0)</f>
        <v>0</v>
      </c>
      <c r="Q234" s="8">
        <f t="shared" si="23"/>
        <v>0</v>
      </c>
      <c r="R234" s="8">
        <f t="shared" si="24"/>
        <v>0</v>
      </c>
      <c r="S234" s="8">
        <f t="shared" si="25"/>
        <v>0</v>
      </c>
      <c r="T234" s="8">
        <f t="shared" si="26"/>
        <v>0</v>
      </c>
      <c r="V234" s="8">
        <f>VLOOKUP($C234,{"29 - Psychiatrie (Erwachsene)",1;"30 - Kinder- und Jugendpsychiatrie",1;"31 - Psychosomatik",1;"00 - Bitte eine Fachabteilung auswählen",0;0,0},2,0)</f>
        <v>0</v>
      </c>
      <c r="W234" s="8" t="str">
        <f>IF('Angaben KH-Standort'!$D$12&gt;0,"JBJ","KJA")</f>
        <v>KJA</v>
      </c>
      <c r="X234" s="8" t="str">
        <f>VLOOKUP(C233,{"29 - Psychiatrie (Erwachsene)","Einrichtungen2";"30 - Kinder- und Jugendpsychiatrie","Einrichtungen2";"31 - Psychosomatik","Einrichtungen2";"00 - Bitte eine Einrichtung auswählen","Leer";0,"Leer"},2,0)</f>
        <v>Leer</v>
      </c>
      <c r="Y234" s="37" t="str">
        <f t="shared" si="27"/>
        <v>Leer</v>
      </c>
      <c r="Z234" s="8" t="str">
        <f>VLOOKUP($C234,{"29 - Psychiatrie (Erwachsene)","Psychiatrie";"30 - Kinder- und Jugendpsychiatrie","KJPsychiatrie";"31 - Psychosomatik","Psychosomatik";"00 - Bitte eine Fachabteilung auswählen","Leer";0,"Leer"},2,0)</f>
        <v>Leer</v>
      </c>
    </row>
    <row r="235" spans="2:26" ht="15" customHeight="1" x14ac:dyDescent="0.25">
      <c r="B235" s="76" t="str">
        <f t="shared" si="28"/>
        <v>!!!</v>
      </c>
      <c r="C235" s="250"/>
      <c r="D235" s="243"/>
      <c r="E235" s="251"/>
      <c r="F235" s="88"/>
      <c r="G235" s="387"/>
      <c r="H235" s="44"/>
      <c r="I235" s="44"/>
      <c r="J235" s="70"/>
      <c r="O235" s="8">
        <f t="shared" si="22"/>
        <v>0</v>
      </c>
      <c r="P235" s="8">
        <f>VLOOKUP(C235,{"29 - Psychiatrie (Erwachsene)",1;"30 - Kinder- und Jugendpsychiatrie",1;"31 - Psychosomatik",1;"00 - Bitte eine Fachabteilung auswählen",0;0,0},2,0)</f>
        <v>0</v>
      </c>
      <c r="Q235" s="8">
        <f t="shared" si="23"/>
        <v>0</v>
      </c>
      <c r="R235" s="8">
        <f t="shared" si="24"/>
        <v>0</v>
      </c>
      <c r="S235" s="8">
        <f t="shared" si="25"/>
        <v>0</v>
      </c>
      <c r="T235" s="8">
        <f t="shared" si="26"/>
        <v>0</v>
      </c>
      <c r="V235" s="8">
        <f>VLOOKUP($C235,{"29 - Psychiatrie (Erwachsene)",1;"30 - Kinder- und Jugendpsychiatrie",1;"31 - Psychosomatik",1;"00 - Bitte eine Fachabteilung auswählen",0;0,0},2,0)</f>
        <v>0</v>
      </c>
      <c r="W235" s="8" t="str">
        <f>IF('Angaben KH-Standort'!$D$12&gt;0,"JBJ","KJA")</f>
        <v>KJA</v>
      </c>
      <c r="X235" s="8" t="str">
        <f>VLOOKUP(C234,{"29 - Psychiatrie (Erwachsene)","Einrichtungen2";"30 - Kinder- und Jugendpsychiatrie","Einrichtungen2";"31 - Psychosomatik","Einrichtungen2";"00 - Bitte eine Einrichtung auswählen","Leer";0,"Leer"},2,0)</f>
        <v>Leer</v>
      </c>
      <c r="Y235" s="37" t="str">
        <f t="shared" si="27"/>
        <v>Leer</v>
      </c>
      <c r="Z235" s="8" t="str">
        <f>VLOOKUP($C235,{"29 - Psychiatrie (Erwachsene)","Psychiatrie";"30 - Kinder- und Jugendpsychiatrie","KJPsychiatrie";"31 - Psychosomatik","Psychosomatik";"00 - Bitte eine Fachabteilung auswählen","Leer";0,"Leer"},2,0)</f>
        <v>Leer</v>
      </c>
    </row>
    <row r="236" spans="2:26" ht="15" customHeight="1" x14ac:dyDescent="0.25">
      <c r="B236" s="76" t="str">
        <f t="shared" si="28"/>
        <v>!!!</v>
      </c>
      <c r="C236" s="250"/>
      <c r="D236" s="243"/>
      <c r="E236" s="251"/>
      <c r="F236" s="88"/>
      <c r="G236" s="387"/>
      <c r="H236" s="44"/>
      <c r="I236" s="44"/>
      <c r="J236" s="70"/>
      <c r="O236" s="8">
        <f t="shared" si="22"/>
        <v>0</v>
      </c>
      <c r="P236" s="8">
        <f>VLOOKUP(C236,{"29 - Psychiatrie (Erwachsene)",1;"30 - Kinder- und Jugendpsychiatrie",1;"31 - Psychosomatik",1;"00 - Bitte eine Fachabteilung auswählen",0;0,0},2,0)</f>
        <v>0</v>
      </c>
      <c r="Q236" s="8">
        <f t="shared" si="23"/>
        <v>0</v>
      </c>
      <c r="R236" s="8">
        <f t="shared" si="24"/>
        <v>0</v>
      </c>
      <c r="S236" s="8">
        <f t="shared" si="25"/>
        <v>0</v>
      </c>
      <c r="T236" s="8">
        <f t="shared" si="26"/>
        <v>0</v>
      </c>
      <c r="V236" s="8">
        <f>VLOOKUP($C236,{"29 - Psychiatrie (Erwachsene)",1;"30 - Kinder- und Jugendpsychiatrie",1;"31 - Psychosomatik",1;"00 - Bitte eine Fachabteilung auswählen",0;0,0},2,0)</f>
        <v>0</v>
      </c>
      <c r="W236" s="8" t="str">
        <f>IF('Angaben KH-Standort'!$D$12&gt;0,"JBJ","KJA")</f>
        <v>KJA</v>
      </c>
      <c r="X236" s="8" t="str">
        <f>VLOOKUP(C235,{"29 - Psychiatrie (Erwachsene)","Einrichtungen2";"30 - Kinder- und Jugendpsychiatrie","Einrichtungen2";"31 - Psychosomatik","Einrichtungen2";"00 - Bitte eine Einrichtung auswählen","Leer";0,"Leer"},2,0)</f>
        <v>Leer</v>
      </c>
      <c r="Y236" s="37" t="str">
        <f t="shared" si="27"/>
        <v>Leer</v>
      </c>
      <c r="Z236" s="8" t="str">
        <f>VLOOKUP($C236,{"29 - Psychiatrie (Erwachsene)","Psychiatrie";"30 - Kinder- und Jugendpsychiatrie","KJPsychiatrie";"31 - Psychosomatik","Psychosomatik";"00 - Bitte eine Fachabteilung auswählen","Leer";0,"Leer"},2,0)</f>
        <v>Leer</v>
      </c>
    </row>
    <row r="237" spans="2:26" ht="15" customHeight="1" x14ac:dyDescent="0.25">
      <c r="B237" s="76" t="str">
        <f t="shared" si="28"/>
        <v>!!!</v>
      </c>
      <c r="C237" s="250"/>
      <c r="D237" s="243"/>
      <c r="E237" s="251"/>
      <c r="F237" s="88"/>
      <c r="G237" s="387"/>
      <c r="H237" s="44"/>
      <c r="I237" s="44"/>
      <c r="J237" s="70"/>
      <c r="O237" s="8">
        <f t="shared" si="22"/>
        <v>0</v>
      </c>
      <c r="P237" s="8">
        <f>VLOOKUP(C237,{"29 - Psychiatrie (Erwachsene)",1;"30 - Kinder- und Jugendpsychiatrie",1;"31 - Psychosomatik",1;"00 - Bitte eine Fachabteilung auswählen",0;0,0},2,0)</f>
        <v>0</v>
      </c>
      <c r="Q237" s="8">
        <f t="shared" si="23"/>
        <v>0</v>
      </c>
      <c r="R237" s="8">
        <f t="shared" si="24"/>
        <v>0</v>
      </c>
      <c r="S237" s="8">
        <f t="shared" si="25"/>
        <v>0</v>
      </c>
      <c r="T237" s="8">
        <f t="shared" si="26"/>
        <v>0</v>
      </c>
      <c r="V237" s="8">
        <f>VLOOKUP($C237,{"29 - Psychiatrie (Erwachsene)",1;"30 - Kinder- und Jugendpsychiatrie",1;"31 - Psychosomatik",1;"00 - Bitte eine Fachabteilung auswählen",0;0,0},2,0)</f>
        <v>0</v>
      </c>
      <c r="W237" s="8" t="str">
        <f>IF('Angaben KH-Standort'!$D$12&gt;0,"JBJ","KJA")</f>
        <v>KJA</v>
      </c>
      <c r="X237" s="8" t="str">
        <f>VLOOKUP(C236,{"29 - Psychiatrie (Erwachsene)","Einrichtungen2";"30 - Kinder- und Jugendpsychiatrie","Einrichtungen2";"31 - Psychosomatik","Einrichtungen2";"00 - Bitte eine Einrichtung auswählen","Leer";0,"Leer"},2,0)</f>
        <v>Leer</v>
      </c>
      <c r="Y237" s="37" t="str">
        <f t="shared" si="27"/>
        <v>Leer</v>
      </c>
      <c r="Z237" s="8" t="str">
        <f>VLOOKUP($C237,{"29 - Psychiatrie (Erwachsene)","Psychiatrie";"30 - Kinder- und Jugendpsychiatrie","KJPsychiatrie";"31 - Psychosomatik","Psychosomatik";"00 - Bitte eine Fachabteilung auswählen","Leer";0,"Leer"},2,0)</f>
        <v>Leer</v>
      </c>
    </row>
    <row r="238" spans="2:26" ht="15" customHeight="1" x14ac:dyDescent="0.25">
      <c r="B238" s="76" t="str">
        <f t="shared" si="28"/>
        <v>!!!</v>
      </c>
      <c r="C238" s="250"/>
      <c r="D238" s="243"/>
      <c r="E238" s="251"/>
      <c r="F238" s="88"/>
      <c r="G238" s="387"/>
      <c r="H238" s="44"/>
      <c r="I238" s="44"/>
      <c r="J238" s="70"/>
      <c r="O238" s="8">
        <f t="shared" si="22"/>
        <v>0</v>
      </c>
      <c r="P238" s="8">
        <f>VLOOKUP(C238,{"29 - Psychiatrie (Erwachsene)",1;"30 - Kinder- und Jugendpsychiatrie",1;"31 - Psychosomatik",1;"00 - Bitte eine Fachabteilung auswählen",0;0,0},2,0)</f>
        <v>0</v>
      </c>
      <c r="Q238" s="8">
        <f t="shared" si="23"/>
        <v>0</v>
      </c>
      <c r="R238" s="8">
        <f t="shared" si="24"/>
        <v>0</v>
      </c>
      <c r="S238" s="8">
        <f t="shared" si="25"/>
        <v>0</v>
      </c>
      <c r="T238" s="8">
        <f t="shared" si="26"/>
        <v>0</v>
      </c>
      <c r="V238" s="8">
        <f>VLOOKUP($C238,{"29 - Psychiatrie (Erwachsene)",1;"30 - Kinder- und Jugendpsychiatrie",1;"31 - Psychosomatik",1;"00 - Bitte eine Fachabteilung auswählen",0;0,0},2,0)</f>
        <v>0</v>
      </c>
      <c r="W238" s="8" t="str">
        <f>IF('Angaben KH-Standort'!$D$12&gt;0,"JBJ","KJA")</f>
        <v>KJA</v>
      </c>
      <c r="X238" s="8" t="str">
        <f>VLOOKUP(C237,{"29 - Psychiatrie (Erwachsene)","Einrichtungen2";"30 - Kinder- und Jugendpsychiatrie","Einrichtungen2";"31 - Psychosomatik","Einrichtungen2";"00 - Bitte eine Einrichtung auswählen","Leer";0,"Leer"},2,0)</f>
        <v>Leer</v>
      </c>
      <c r="Y238" s="37" t="str">
        <f t="shared" si="27"/>
        <v>Leer</v>
      </c>
      <c r="Z238" s="8" t="str">
        <f>VLOOKUP($C238,{"29 - Psychiatrie (Erwachsene)","Psychiatrie";"30 - Kinder- und Jugendpsychiatrie","KJPsychiatrie";"31 - Psychosomatik","Psychosomatik";"00 - Bitte eine Fachabteilung auswählen","Leer";0,"Leer"},2,0)</f>
        <v>Leer</v>
      </c>
    </row>
    <row r="239" spans="2:26" ht="15" customHeight="1" x14ac:dyDescent="0.25">
      <c r="B239" s="76" t="str">
        <f t="shared" si="28"/>
        <v>!!!</v>
      </c>
      <c r="C239" s="250"/>
      <c r="D239" s="243"/>
      <c r="E239" s="251"/>
      <c r="F239" s="88"/>
      <c r="G239" s="387"/>
      <c r="H239" s="44"/>
      <c r="I239" s="44"/>
      <c r="J239" s="70"/>
      <c r="O239" s="8">
        <f t="shared" si="22"/>
        <v>0</v>
      </c>
      <c r="P239" s="8">
        <f>VLOOKUP(C239,{"29 - Psychiatrie (Erwachsene)",1;"30 - Kinder- und Jugendpsychiatrie",1;"31 - Psychosomatik",1;"00 - Bitte eine Fachabteilung auswählen",0;0,0},2,0)</f>
        <v>0</v>
      </c>
      <c r="Q239" s="8">
        <f t="shared" si="23"/>
        <v>0</v>
      </c>
      <c r="R239" s="8">
        <f t="shared" si="24"/>
        <v>0</v>
      </c>
      <c r="S239" s="8">
        <f t="shared" si="25"/>
        <v>0</v>
      </c>
      <c r="T239" s="8">
        <f t="shared" si="26"/>
        <v>0</v>
      </c>
      <c r="V239" s="8">
        <f>VLOOKUP($C239,{"29 - Psychiatrie (Erwachsene)",1;"30 - Kinder- und Jugendpsychiatrie",1;"31 - Psychosomatik",1;"00 - Bitte eine Fachabteilung auswählen",0;0,0},2,0)</f>
        <v>0</v>
      </c>
      <c r="W239" s="8" t="str">
        <f>IF('Angaben KH-Standort'!$D$12&gt;0,"JBJ","KJA")</f>
        <v>KJA</v>
      </c>
      <c r="X239" s="8" t="str">
        <f>VLOOKUP(C238,{"29 - Psychiatrie (Erwachsene)","Einrichtungen2";"30 - Kinder- und Jugendpsychiatrie","Einrichtungen2";"31 - Psychosomatik","Einrichtungen2";"00 - Bitte eine Einrichtung auswählen","Leer";0,"Leer"},2,0)</f>
        <v>Leer</v>
      </c>
      <c r="Y239" s="37" t="str">
        <f t="shared" si="27"/>
        <v>Leer</v>
      </c>
      <c r="Z239" s="8" t="str">
        <f>VLOOKUP($C239,{"29 - Psychiatrie (Erwachsene)","Psychiatrie";"30 - Kinder- und Jugendpsychiatrie","KJPsychiatrie";"31 - Psychosomatik","Psychosomatik";"00 - Bitte eine Fachabteilung auswählen","Leer";0,"Leer"},2,0)</f>
        <v>Leer</v>
      </c>
    </row>
    <row r="240" spans="2:26" ht="15" customHeight="1" x14ac:dyDescent="0.25">
      <c r="B240" s="76" t="str">
        <f t="shared" si="28"/>
        <v>!!!</v>
      </c>
      <c r="C240" s="250"/>
      <c r="D240" s="243"/>
      <c r="E240" s="251"/>
      <c r="F240" s="88"/>
      <c r="G240" s="387"/>
      <c r="H240" s="44"/>
      <c r="I240" s="44"/>
      <c r="J240" s="70"/>
      <c r="O240" s="8">
        <f t="shared" si="22"/>
        <v>0</v>
      </c>
      <c r="P240" s="8">
        <f>VLOOKUP(C240,{"29 - Psychiatrie (Erwachsene)",1;"30 - Kinder- und Jugendpsychiatrie",1;"31 - Psychosomatik",1;"00 - Bitte eine Fachabteilung auswählen",0;0,0},2,0)</f>
        <v>0</v>
      </c>
      <c r="Q240" s="8">
        <f t="shared" si="23"/>
        <v>0</v>
      </c>
      <c r="R240" s="8">
        <f t="shared" si="24"/>
        <v>0</v>
      </c>
      <c r="S240" s="8">
        <f t="shared" si="25"/>
        <v>0</v>
      </c>
      <c r="T240" s="8">
        <f t="shared" si="26"/>
        <v>0</v>
      </c>
      <c r="V240" s="8">
        <f>VLOOKUP($C240,{"29 - Psychiatrie (Erwachsene)",1;"30 - Kinder- und Jugendpsychiatrie",1;"31 - Psychosomatik",1;"00 - Bitte eine Fachabteilung auswählen",0;0,0},2,0)</f>
        <v>0</v>
      </c>
      <c r="W240" s="8" t="str">
        <f>IF('Angaben KH-Standort'!$D$12&gt;0,"JBJ","KJA")</f>
        <v>KJA</v>
      </c>
      <c r="X240" s="8" t="str">
        <f>VLOOKUP(C239,{"29 - Psychiatrie (Erwachsene)","Einrichtungen2";"30 - Kinder- und Jugendpsychiatrie","Einrichtungen2";"31 - Psychosomatik","Einrichtungen2";"00 - Bitte eine Einrichtung auswählen","Leer";0,"Leer"},2,0)</f>
        <v>Leer</v>
      </c>
      <c r="Y240" s="37" t="str">
        <f t="shared" si="27"/>
        <v>Leer</v>
      </c>
      <c r="Z240" s="8" t="str">
        <f>VLOOKUP($C240,{"29 - Psychiatrie (Erwachsene)","Psychiatrie";"30 - Kinder- und Jugendpsychiatrie","KJPsychiatrie";"31 - Psychosomatik","Psychosomatik";"00 - Bitte eine Fachabteilung auswählen","Leer";0,"Leer"},2,0)</f>
        <v>Leer</v>
      </c>
    </row>
    <row r="241" spans="2:26" ht="15" customHeight="1" x14ac:dyDescent="0.25">
      <c r="B241" s="76" t="str">
        <f t="shared" si="28"/>
        <v>!!!</v>
      </c>
      <c r="C241" s="250"/>
      <c r="D241" s="243"/>
      <c r="E241" s="251"/>
      <c r="F241" s="88"/>
      <c r="G241" s="387"/>
      <c r="H241" s="44"/>
      <c r="I241" s="44"/>
      <c r="J241" s="70"/>
      <c r="O241" s="8">
        <f t="shared" si="22"/>
        <v>0</v>
      </c>
      <c r="P241" s="8">
        <f>VLOOKUP(C241,{"29 - Psychiatrie (Erwachsene)",1;"30 - Kinder- und Jugendpsychiatrie",1;"31 - Psychosomatik",1;"00 - Bitte eine Fachabteilung auswählen",0;0,0},2,0)</f>
        <v>0</v>
      </c>
      <c r="Q241" s="8">
        <f t="shared" si="23"/>
        <v>0</v>
      </c>
      <c r="R241" s="8">
        <f t="shared" si="24"/>
        <v>0</v>
      </c>
      <c r="S241" s="8">
        <f t="shared" si="25"/>
        <v>0</v>
      </c>
      <c r="T241" s="8">
        <f t="shared" si="26"/>
        <v>0</v>
      </c>
      <c r="V241" s="8">
        <f>VLOOKUP($C241,{"29 - Psychiatrie (Erwachsene)",1;"30 - Kinder- und Jugendpsychiatrie",1;"31 - Psychosomatik",1;"00 - Bitte eine Fachabteilung auswählen",0;0,0},2,0)</f>
        <v>0</v>
      </c>
      <c r="W241" s="8" t="str">
        <f>IF('Angaben KH-Standort'!$D$12&gt;0,"JBJ","KJA")</f>
        <v>KJA</v>
      </c>
      <c r="X241" s="8" t="str">
        <f>VLOOKUP(C240,{"29 - Psychiatrie (Erwachsene)","Einrichtungen2";"30 - Kinder- und Jugendpsychiatrie","Einrichtungen2";"31 - Psychosomatik","Einrichtungen2";"00 - Bitte eine Einrichtung auswählen","Leer";0,"Leer"},2,0)</f>
        <v>Leer</v>
      </c>
      <c r="Y241" s="37" t="str">
        <f t="shared" si="27"/>
        <v>Leer</v>
      </c>
      <c r="Z241" s="8" t="str">
        <f>VLOOKUP($C241,{"29 - Psychiatrie (Erwachsene)","Psychiatrie";"30 - Kinder- und Jugendpsychiatrie","KJPsychiatrie";"31 - Psychosomatik","Psychosomatik";"00 - Bitte eine Fachabteilung auswählen","Leer";0,"Leer"},2,0)</f>
        <v>Leer</v>
      </c>
    </row>
    <row r="242" spans="2:26" ht="15" customHeight="1" x14ac:dyDescent="0.25">
      <c r="B242" s="76" t="str">
        <f t="shared" si="28"/>
        <v>!!!</v>
      </c>
      <c r="C242" s="250"/>
      <c r="D242" s="243"/>
      <c r="E242" s="251"/>
      <c r="F242" s="88"/>
      <c r="G242" s="387"/>
      <c r="H242" s="44"/>
      <c r="I242" s="44"/>
      <c r="J242" s="70"/>
      <c r="O242" s="8">
        <f t="shared" si="22"/>
        <v>0</v>
      </c>
      <c r="P242" s="8">
        <f>VLOOKUP(C242,{"29 - Psychiatrie (Erwachsene)",1;"30 - Kinder- und Jugendpsychiatrie",1;"31 - Psychosomatik",1;"00 - Bitte eine Fachabteilung auswählen",0;0,0},2,0)</f>
        <v>0</v>
      </c>
      <c r="Q242" s="8">
        <f t="shared" si="23"/>
        <v>0</v>
      </c>
      <c r="R242" s="8">
        <f t="shared" si="24"/>
        <v>0</v>
      </c>
      <c r="S242" s="8">
        <f t="shared" si="25"/>
        <v>0</v>
      </c>
      <c r="T242" s="8">
        <f t="shared" si="26"/>
        <v>0</v>
      </c>
      <c r="V242" s="8">
        <f>VLOOKUP($C242,{"29 - Psychiatrie (Erwachsene)",1;"30 - Kinder- und Jugendpsychiatrie",1;"31 - Psychosomatik",1;"00 - Bitte eine Fachabteilung auswählen",0;0,0},2,0)</f>
        <v>0</v>
      </c>
      <c r="W242" s="8" t="str">
        <f>IF('Angaben KH-Standort'!$D$12&gt;0,"JBJ","KJA")</f>
        <v>KJA</v>
      </c>
      <c r="X242" s="8" t="str">
        <f>VLOOKUP(C241,{"29 - Psychiatrie (Erwachsene)","Einrichtungen2";"30 - Kinder- und Jugendpsychiatrie","Einrichtungen2";"31 - Psychosomatik","Einrichtungen2";"00 - Bitte eine Einrichtung auswählen","Leer";0,"Leer"},2,0)</f>
        <v>Leer</v>
      </c>
      <c r="Y242" s="37" t="str">
        <f t="shared" si="27"/>
        <v>Leer</v>
      </c>
      <c r="Z242" s="8" t="str">
        <f>VLOOKUP($C242,{"29 - Psychiatrie (Erwachsene)","Psychiatrie";"30 - Kinder- und Jugendpsychiatrie","KJPsychiatrie";"31 - Psychosomatik","Psychosomatik";"00 - Bitte eine Fachabteilung auswählen","Leer";0,"Leer"},2,0)</f>
        <v>Leer</v>
      </c>
    </row>
    <row r="243" spans="2:26" ht="15" customHeight="1" x14ac:dyDescent="0.25">
      <c r="B243" s="76" t="str">
        <f t="shared" si="28"/>
        <v>!!!</v>
      </c>
      <c r="C243" s="250"/>
      <c r="D243" s="243"/>
      <c r="E243" s="251"/>
      <c r="F243" s="88"/>
      <c r="G243" s="387"/>
      <c r="H243" s="44"/>
      <c r="I243" s="44"/>
      <c r="J243" s="70"/>
      <c r="O243" s="8">
        <f t="shared" si="22"/>
        <v>0</v>
      </c>
      <c r="P243" s="8">
        <f>VLOOKUP(C243,{"29 - Psychiatrie (Erwachsene)",1;"30 - Kinder- und Jugendpsychiatrie",1;"31 - Psychosomatik",1;"00 - Bitte eine Fachabteilung auswählen",0;0,0},2,0)</f>
        <v>0</v>
      </c>
      <c r="Q243" s="8">
        <f t="shared" si="23"/>
        <v>0</v>
      </c>
      <c r="R243" s="8">
        <f t="shared" si="24"/>
        <v>0</v>
      </c>
      <c r="S243" s="8">
        <f t="shared" si="25"/>
        <v>0</v>
      </c>
      <c r="T243" s="8">
        <f t="shared" si="26"/>
        <v>0</v>
      </c>
      <c r="V243" s="8">
        <f>VLOOKUP($C243,{"29 - Psychiatrie (Erwachsene)",1;"30 - Kinder- und Jugendpsychiatrie",1;"31 - Psychosomatik",1;"00 - Bitte eine Fachabteilung auswählen",0;0,0},2,0)</f>
        <v>0</v>
      </c>
      <c r="W243" s="8" t="str">
        <f>IF('Angaben KH-Standort'!$D$12&gt;0,"JBJ","KJA")</f>
        <v>KJA</v>
      </c>
      <c r="X243" s="8" t="str">
        <f>VLOOKUP(C242,{"29 - Psychiatrie (Erwachsene)","Einrichtungen2";"30 - Kinder- und Jugendpsychiatrie","Einrichtungen2";"31 - Psychosomatik","Einrichtungen2";"00 - Bitte eine Einrichtung auswählen","Leer";0,"Leer"},2,0)</f>
        <v>Leer</v>
      </c>
      <c r="Y243" s="37" t="str">
        <f t="shared" si="27"/>
        <v>Leer</v>
      </c>
      <c r="Z243" s="8" t="str">
        <f>VLOOKUP($C243,{"29 - Psychiatrie (Erwachsene)","Psychiatrie";"30 - Kinder- und Jugendpsychiatrie","KJPsychiatrie";"31 - Psychosomatik","Psychosomatik";"00 - Bitte eine Fachabteilung auswählen","Leer";0,"Leer"},2,0)</f>
        <v>Leer</v>
      </c>
    </row>
    <row r="244" spans="2:26" ht="15" customHeight="1" x14ac:dyDescent="0.25">
      <c r="B244" s="76" t="str">
        <f t="shared" si="28"/>
        <v>!!!</v>
      </c>
      <c r="C244" s="250"/>
      <c r="D244" s="243"/>
      <c r="E244" s="251"/>
      <c r="F244" s="88"/>
      <c r="G244" s="387"/>
      <c r="H244" s="44"/>
      <c r="I244" s="44"/>
      <c r="J244" s="70"/>
      <c r="O244" s="8">
        <f t="shared" si="22"/>
        <v>0</v>
      </c>
      <c r="P244" s="8">
        <f>VLOOKUP(C244,{"29 - Psychiatrie (Erwachsene)",1;"30 - Kinder- und Jugendpsychiatrie",1;"31 - Psychosomatik",1;"00 - Bitte eine Fachabteilung auswählen",0;0,0},2,0)</f>
        <v>0</v>
      </c>
      <c r="Q244" s="8">
        <f t="shared" si="23"/>
        <v>0</v>
      </c>
      <c r="R244" s="8">
        <f t="shared" si="24"/>
        <v>0</v>
      </c>
      <c r="S244" s="8">
        <f t="shared" si="25"/>
        <v>0</v>
      </c>
      <c r="T244" s="8">
        <f t="shared" si="26"/>
        <v>0</v>
      </c>
      <c r="V244" s="8">
        <f>VLOOKUP($C244,{"29 - Psychiatrie (Erwachsene)",1;"30 - Kinder- und Jugendpsychiatrie",1;"31 - Psychosomatik",1;"00 - Bitte eine Fachabteilung auswählen",0;0,0},2,0)</f>
        <v>0</v>
      </c>
      <c r="W244" s="8" t="str">
        <f>IF('Angaben KH-Standort'!$D$12&gt;0,"JBJ","KJA")</f>
        <v>KJA</v>
      </c>
      <c r="X244" s="8" t="str">
        <f>VLOOKUP(C243,{"29 - Psychiatrie (Erwachsene)","Einrichtungen2";"30 - Kinder- und Jugendpsychiatrie","Einrichtungen2";"31 - Psychosomatik","Einrichtungen2";"00 - Bitte eine Einrichtung auswählen","Leer";0,"Leer"},2,0)</f>
        <v>Leer</v>
      </c>
      <c r="Y244" s="37" t="str">
        <f t="shared" si="27"/>
        <v>Leer</v>
      </c>
      <c r="Z244" s="8" t="str">
        <f>VLOOKUP($C244,{"29 - Psychiatrie (Erwachsene)","Psychiatrie";"30 - Kinder- und Jugendpsychiatrie","KJPsychiatrie";"31 - Psychosomatik","Psychosomatik";"00 - Bitte eine Fachabteilung auswählen","Leer";0,"Leer"},2,0)</f>
        <v>Leer</v>
      </c>
    </row>
    <row r="245" spans="2:26" ht="15" customHeight="1" x14ac:dyDescent="0.25">
      <c r="B245" s="76" t="str">
        <f t="shared" si="28"/>
        <v>!!!</v>
      </c>
      <c r="C245" s="250"/>
      <c r="D245" s="243"/>
      <c r="E245" s="251"/>
      <c r="F245" s="88"/>
      <c r="G245" s="387"/>
      <c r="H245" s="44"/>
      <c r="I245" s="44"/>
      <c r="J245" s="70"/>
      <c r="O245" s="8">
        <f t="shared" si="22"/>
        <v>0</v>
      </c>
      <c r="P245" s="8">
        <f>VLOOKUP(C245,{"29 - Psychiatrie (Erwachsene)",1;"30 - Kinder- und Jugendpsychiatrie",1;"31 - Psychosomatik",1;"00 - Bitte eine Fachabteilung auswählen",0;0,0},2,0)</f>
        <v>0</v>
      </c>
      <c r="Q245" s="8">
        <f t="shared" si="23"/>
        <v>0</v>
      </c>
      <c r="R245" s="8">
        <f t="shared" si="24"/>
        <v>0</v>
      </c>
      <c r="S245" s="8">
        <f t="shared" si="25"/>
        <v>0</v>
      </c>
      <c r="T245" s="8">
        <f t="shared" si="26"/>
        <v>0</v>
      </c>
      <c r="V245" s="8">
        <f>VLOOKUP($C245,{"29 - Psychiatrie (Erwachsene)",1;"30 - Kinder- und Jugendpsychiatrie",1;"31 - Psychosomatik",1;"00 - Bitte eine Fachabteilung auswählen",0;0,0},2,0)</f>
        <v>0</v>
      </c>
      <c r="W245" s="8" t="str">
        <f>IF('Angaben KH-Standort'!$D$12&gt;0,"JBJ","KJA")</f>
        <v>KJA</v>
      </c>
      <c r="X245" s="8" t="str">
        <f>VLOOKUP(C244,{"29 - Psychiatrie (Erwachsene)","Einrichtungen2";"30 - Kinder- und Jugendpsychiatrie","Einrichtungen2";"31 - Psychosomatik","Einrichtungen2";"00 - Bitte eine Einrichtung auswählen","Leer";0,"Leer"},2,0)</f>
        <v>Leer</v>
      </c>
      <c r="Y245" s="37" t="str">
        <f t="shared" si="27"/>
        <v>Leer</v>
      </c>
      <c r="Z245" s="8" t="str">
        <f>VLOOKUP($C245,{"29 - Psychiatrie (Erwachsene)","Psychiatrie";"30 - Kinder- und Jugendpsychiatrie","KJPsychiatrie";"31 - Psychosomatik","Psychosomatik";"00 - Bitte eine Fachabteilung auswählen","Leer";0,"Leer"},2,0)</f>
        <v>Leer</v>
      </c>
    </row>
    <row r="246" spans="2:26" ht="15" customHeight="1" x14ac:dyDescent="0.25">
      <c r="B246" s="76" t="str">
        <f t="shared" si="28"/>
        <v>!!!</v>
      </c>
      <c r="C246" s="250"/>
      <c r="D246" s="243"/>
      <c r="E246" s="251"/>
      <c r="F246" s="88"/>
      <c r="G246" s="387"/>
      <c r="H246" s="44"/>
      <c r="I246" s="44"/>
      <c r="J246" s="70"/>
      <c r="O246" s="8">
        <f t="shared" si="22"/>
        <v>0</v>
      </c>
      <c r="P246" s="8">
        <f>VLOOKUP(C246,{"29 - Psychiatrie (Erwachsene)",1;"30 - Kinder- und Jugendpsychiatrie",1;"31 - Psychosomatik",1;"00 - Bitte eine Fachabteilung auswählen",0;0,0},2,0)</f>
        <v>0</v>
      </c>
      <c r="Q246" s="8">
        <f t="shared" si="23"/>
        <v>0</v>
      </c>
      <c r="R246" s="8">
        <f t="shared" si="24"/>
        <v>0</v>
      </c>
      <c r="S246" s="8">
        <f t="shared" si="25"/>
        <v>0</v>
      </c>
      <c r="T246" s="8">
        <f t="shared" si="26"/>
        <v>0</v>
      </c>
      <c r="V246" s="8">
        <f>VLOOKUP($C246,{"29 - Psychiatrie (Erwachsene)",1;"30 - Kinder- und Jugendpsychiatrie",1;"31 - Psychosomatik",1;"00 - Bitte eine Fachabteilung auswählen",0;0,0},2,0)</f>
        <v>0</v>
      </c>
      <c r="W246" s="8" t="str">
        <f>IF('Angaben KH-Standort'!$D$12&gt;0,"JBJ","KJA")</f>
        <v>KJA</v>
      </c>
      <c r="X246" s="8" t="str">
        <f>VLOOKUP(C245,{"29 - Psychiatrie (Erwachsene)","Einrichtungen2";"30 - Kinder- und Jugendpsychiatrie","Einrichtungen2";"31 - Psychosomatik","Einrichtungen2";"00 - Bitte eine Einrichtung auswählen","Leer";0,"Leer"},2,0)</f>
        <v>Leer</v>
      </c>
      <c r="Y246" s="37" t="str">
        <f t="shared" si="27"/>
        <v>Leer</v>
      </c>
      <c r="Z246" s="8" t="str">
        <f>VLOOKUP($C246,{"29 - Psychiatrie (Erwachsene)","Psychiatrie";"30 - Kinder- und Jugendpsychiatrie","KJPsychiatrie";"31 - Psychosomatik","Psychosomatik";"00 - Bitte eine Fachabteilung auswählen","Leer";0,"Leer"},2,0)</f>
        <v>Leer</v>
      </c>
    </row>
    <row r="247" spans="2:26" ht="15" customHeight="1" x14ac:dyDescent="0.25">
      <c r="B247" s="76" t="str">
        <f t="shared" si="28"/>
        <v>!!!</v>
      </c>
      <c r="C247" s="250"/>
      <c r="D247" s="243"/>
      <c r="E247" s="251"/>
      <c r="F247" s="88"/>
      <c r="G247" s="387"/>
      <c r="H247" s="44"/>
      <c r="I247" s="44"/>
      <c r="J247" s="70"/>
      <c r="O247" s="8">
        <f t="shared" si="22"/>
        <v>0</v>
      </c>
      <c r="P247" s="8">
        <f>VLOOKUP(C247,{"29 - Psychiatrie (Erwachsene)",1;"30 - Kinder- und Jugendpsychiatrie",1;"31 - Psychosomatik",1;"00 - Bitte eine Fachabteilung auswählen",0;0,0},2,0)</f>
        <v>0</v>
      </c>
      <c r="Q247" s="8">
        <f t="shared" si="23"/>
        <v>0</v>
      </c>
      <c r="R247" s="8">
        <f t="shared" si="24"/>
        <v>0</v>
      </c>
      <c r="S247" s="8">
        <f t="shared" si="25"/>
        <v>0</v>
      </c>
      <c r="T247" s="8">
        <f t="shared" si="26"/>
        <v>0</v>
      </c>
      <c r="V247" s="8">
        <f>VLOOKUP($C247,{"29 - Psychiatrie (Erwachsene)",1;"30 - Kinder- und Jugendpsychiatrie",1;"31 - Psychosomatik",1;"00 - Bitte eine Fachabteilung auswählen",0;0,0},2,0)</f>
        <v>0</v>
      </c>
      <c r="W247" s="8" t="str">
        <f>IF('Angaben KH-Standort'!$D$12&gt;0,"JBJ","KJA")</f>
        <v>KJA</v>
      </c>
      <c r="X247" s="8" t="str">
        <f>VLOOKUP(C246,{"29 - Psychiatrie (Erwachsene)","Einrichtungen2";"30 - Kinder- und Jugendpsychiatrie","Einrichtungen2";"31 - Psychosomatik","Einrichtungen2";"00 - Bitte eine Einrichtung auswählen","Leer";0,"Leer"},2,0)</f>
        <v>Leer</v>
      </c>
      <c r="Y247" s="37" t="str">
        <f t="shared" si="27"/>
        <v>Leer</v>
      </c>
      <c r="Z247" s="8" t="str">
        <f>VLOOKUP($C247,{"29 - Psychiatrie (Erwachsene)","Psychiatrie";"30 - Kinder- und Jugendpsychiatrie","KJPsychiatrie";"31 - Psychosomatik","Psychosomatik";"00 - Bitte eine Fachabteilung auswählen","Leer";0,"Leer"},2,0)</f>
        <v>Leer</v>
      </c>
    </row>
    <row r="248" spans="2:26" ht="15" customHeight="1" x14ac:dyDescent="0.25">
      <c r="B248" s="76" t="str">
        <f t="shared" si="28"/>
        <v>!!!</v>
      </c>
      <c r="C248" s="250"/>
      <c r="D248" s="243"/>
      <c r="E248" s="251"/>
      <c r="F248" s="88"/>
      <c r="G248" s="387"/>
      <c r="H248" s="44"/>
      <c r="I248" s="44"/>
      <c r="J248" s="70"/>
      <c r="O248" s="8">
        <f t="shared" si="22"/>
        <v>0</v>
      </c>
      <c r="P248" s="8">
        <f>VLOOKUP(C248,{"29 - Psychiatrie (Erwachsene)",1;"30 - Kinder- und Jugendpsychiatrie",1;"31 - Psychosomatik",1;"00 - Bitte eine Fachabteilung auswählen",0;0,0},2,0)</f>
        <v>0</v>
      </c>
      <c r="Q248" s="8">
        <f t="shared" si="23"/>
        <v>0</v>
      </c>
      <c r="R248" s="8">
        <f t="shared" si="24"/>
        <v>0</v>
      </c>
      <c r="S248" s="8">
        <f t="shared" si="25"/>
        <v>0</v>
      </c>
      <c r="T248" s="8">
        <f t="shared" si="26"/>
        <v>0</v>
      </c>
      <c r="V248" s="8">
        <f>VLOOKUP($C248,{"29 - Psychiatrie (Erwachsene)",1;"30 - Kinder- und Jugendpsychiatrie",1;"31 - Psychosomatik",1;"00 - Bitte eine Fachabteilung auswählen",0;0,0},2,0)</f>
        <v>0</v>
      </c>
      <c r="W248" s="8" t="str">
        <f>IF('Angaben KH-Standort'!$D$12&gt;0,"JBJ","KJA")</f>
        <v>KJA</v>
      </c>
      <c r="X248" s="8" t="str">
        <f>VLOOKUP(C247,{"29 - Psychiatrie (Erwachsene)","Einrichtungen2";"30 - Kinder- und Jugendpsychiatrie","Einrichtungen2";"31 - Psychosomatik","Einrichtungen2";"00 - Bitte eine Einrichtung auswählen","Leer";0,"Leer"},2,0)</f>
        <v>Leer</v>
      </c>
      <c r="Y248" s="37" t="str">
        <f t="shared" si="27"/>
        <v>Leer</v>
      </c>
      <c r="Z248" s="8" t="str">
        <f>VLOOKUP($C248,{"29 - Psychiatrie (Erwachsene)","Psychiatrie";"30 - Kinder- und Jugendpsychiatrie","KJPsychiatrie";"31 - Psychosomatik","Psychosomatik";"00 - Bitte eine Fachabteilung auswählen","Leer";0,"Leer"},2,0)</f>
        <v>Leer</v>
      </c>
    </row>
    <row r="249" spans="2:26" ht="15" customHeight="1" x14ac:dyDescent="0.25">
      <c r="B249" s="76" t="str">
        <f t="shared" si="28"/>
        <v>!!!</v>
      </c>
      <c r="C249" s="250"/>
      <c r="D249" s="243"/>
      <c r="E249" s="251"/>
      <c r="F249" s="88"/>
      <c r="G249" s="387"/>
      <c r="H249" s="44"/>
      <c r="I249" s="44"/>
      <c r="J249" s="70"/>
      <c r="O249" s="8">
        <f t="shared" si="22"/>
        <v>0</v>
      </c>
      <c r="P249" s="8">
        <f>VLOOKUP(C249,{"29 - Psychiatrie (Erwachsene)",1;"30 - Kinder- und Jugendpsychiatrie",1;"31 - Psychosomatik",1;"00 - Bitte eine Fachabteilung auswählen",0;0,0},2,0)</f>
        <v>0</v>
      </c>
      <c r="Q249" s="8">
        <f t="shared" si="23"/>
        <v>0</v>
      </c>
      <c r="R249" s="8">
        <f t="shared" si="24"/>
        <v>0</v>
      </c>
      <c r="S249" s="8">
        <f t="shared" si="25"/>
        <v>0</v>
      </c>
      <c r="T249" s="8">
        <f t="shared" si="26"/>
        <v>0</v>
      </c>
      <c r="V249" s="8">
        <f>VLOOKUP($C249,{"29 - Psychiatrie (Erwachsene)",1;"30 - Kinder- und Jugendpsychiatrie",1;"31 - Psychosomatik",1;"00 - Bitte eine Fachabteilung auswählen",0;0,0},2,0)</f>
        <v>0</v>
      </c>
      <c r="W249" s="8" t="str">
        <f>IF('Angaben KH-Standort'!$D$12&gt;0,"JBJ","KJA")</f>
        <v>KJA</v>
      </c>
      <c r="X249" s="8" t="str">
        <f>VLOOKUP(C248,{"29 - Psychiatrie (Erwachsene)","Einrichtungen2";"30 - Kinder- und Jugendpsychiatrie","Einrichtungen2";"31 - Psychosomatik","Einrichtungen2";"00 - Bitte eine Einrichtung auswählen","Leer";0,"Leer"},2,0)</f>
        <v>Leer</v>
      </c>
      <c r="Y249" s="37" t="str">
        <f t="shared" si="27"/>
        <v>Leer</v>
      </c>
      <c r="Z249" s="8" t="str">
        <f>VLOOKUP($C249,{"29 - Psychiatrie (Erwachsene)","Psychiatrie";"30 - Kinder- und Jugendpsychiatrie","KJPsychiatrie";"31 - Psychosomatik","Psychosomatik";"00 - Bitte eine Fachabteilung auswählen","Leer";0,"Leer"},2,0)</f>
        <v>Leer</v>
      </c>
    </row>
    <row r="250" spans="2:26" ht="15" customHeight="1" x14ac:dyDescent="0.25">
      <c r="B250" s="76" t="str">
        <f t="shared" si="28"/>
        <v>!!!</v>
      </c>
      <c r="C250" s="250"/>
      <c r="D250" s="243"/>
      <c r="E250" s="251"/>
      <c r="F250" s="88"/>
      <c r="G250" s="387"/>
      <c r="H250" s="44"/>
      <c r="I250" s="44"/>
      <c r="J250" s="70"/>
      <c r="O250" s="8">
        <f t="shared" si="22"/>
        <v>0</v>
      </c>
      <c r="P250" s="8">
        <f>VLOOKUP(C250,{"29 - Psychiatrie (Erwachsene)",1;"30 - Kinder- und Jugendpsychiatrie",1;"31 - Psychosomatik",1;"00 - Bitte eine Fachabteilung auswählen",0;0,0},2,0)</f>
        <v>0</v>
      </c>
      <c r="Q250" s="8">
        <f t="shared" si="23"/>
        <v>0</v>
      </c>
      <c r="R250" s="8">
        <f t="shared" si="24"/>
        <v>0</v>
      </c>
      <c r="S250" s="8">
        <f t="shared" si="25"/>
        <v>0</v>
      </c>
      <c r="T250" s="8">
        <f t="shared" si="26"/>
        <v>0</v>
      </c>
      <c r="V250" s="8">
        <f>VLOOKUP($C250,{"29 - Psychiatrie (Erwachsene)",1;"30 - Kinder- und Jugendpsychiatrie",1;"31 - Psychosomatik",1;"00 - Bitte eine Fachabteilung auswählen",0;0,0},2,0)</f>
        <v>0</v>
      </c>
      <c r="W250" s="8" t="str">
        <f>IF('Angaben KH-Standort'!$D$12&gt;0,"JBJ","KJA")</f>
        <v>KJA</v>
      </c>
      <c r="X250" s="8" t="str">
        <f>VLOOKUP(C249,{"29 - Psychiatrie (Erwachsene)","Einrichtungen2";"30 - Kinder- und Jugendpsychiatrie","Einrichtungen2";"31 - Psychosomatik","Einrichtungen2";"00 - Bitte eine Einrichtung auswählen","Leer";0,"Leer"},2,0)</f>
        <v>Leer</v>
      </c>
      <c r="Y250" s="37" t="str">
        <f t="shared" si="27"/>
        <v>Leer</v>
      </c>
      <c r="Z250" s="8" t="str">
        <f>VLOOKUP($C250,{"29 - Psychiatrie (Erwachsene)","Psychiatrie";"30 - Kinder- und Jugendpsychiatrie","KJPsychiatrie";"31 - Psychosomatik","Psychosomatik";"00 - Bitte eine Fachabteilung auswählen","Leer";0,"Leer"},2,0)</f>
        <v>Leer</v>
      </c>
    </row>
    <row r="251" spans="2:26" ht="15" customHeight="1" x14ac:dyDescent="0.25">
      <c r="B251" s="76" t="str">
        <f t="shared" si="28"/>
        <v>!!!</v>
      </c>
      <c r="C251" s="250"/>
      <c r="D251" s="243"/>
      <c r="E251" s="251"/>
      <c r="F251" s="88"/>
      <c r="G251" s="387"/>
      <c r="H251" s="44"/>
      <c r="I251" s="44"/>
      <c r="J251" s="70"/>
      <c r="O251" s="8">
        <f t="shared" si="22"/>
        <v>0</v>
      </c>
      <c r="P251" s="8">
        <f>VLOOKUP(C251,{"29 - Psychiatrie (Erwachsene)",1;"30 - Kinder- und Jugendpsychiatrie",1;"31 - Psychosomatik",1;"00 - Bitte eine Fachabteilung auswählen",0;0,0},2,0)</f>
        <v>0</v>
      </c>
      <c r="Q251" s="8">
        <f t="shared" si="23"/>
        <v>0</v>
      </c>
      <c r="R251" s="8">
        <f t="shared" si="24"/>
        <v>0</v>
      </c>
      <c r="S251" s="8">
        <f t="shared" si="25"/>
        <v>0</v>
      </c>
      <c r="T251" s="8">
        <f t="shared" si="26"/>
        <v>0</v>
      </c>
      <c r="V251" s="8">
        <f>VLOOKUP($C251,{"29 - Psychiatrie (Erwachsene)",1;"30 - Kinder- und Jugendpsychiatrie",1;"31 - Psychosomatik",1;"00 - Bitte eine Fachabteilung auswählen",0;0,0},2,0)</f>
        <v>0</v>
      </c>
      <c r="W251" s="8" t="str">
        <f>IF('Angaben KH-Standort'!$D$12&gt;0,"JBJ","KJA")</f>
        <v>KJA</v>
      </c>
      <c r="X251" s="8" t="str">
        <f>VLOOKUP(C250,{"29 - Psychiatrie (Erwachsene)","Einrichtungen2";"30 - Kinder- und Jugendpsychiatrie","Einrichtungen2";"31 - Psychosomatik","Einrichtungen2";"00 - Bitte eine Einrichtung auswählen","Leer";0,"Leer"},2,0)</f>
        <v>Leer</v>
      </c>
      <c r="Y251" s="37" t="str">
        <f t="shared" si="27"/>
        <v>Leer</v>
      </c>
      <c r="Z251" s="8" t="str">
        <f>VLOOKUP($C251,{"29 - Psychiatrie (Erwachsene)","Psychiatrie";"30 - Kinder- und Jugendpsychiatrie","KJPsychiatrie";"31 - Psychosomatik","Psychosomatik";"00 - Bitte eine Fachabteilung auswählen","Leer";0,"Leer"},2,0)</f>
        <v>Leer</v>
      </c>
    </row>
    <row r="252" spans="2:26" ht="15" customHeight="1" x14ac:dyDescent="0.25">
      <c r="B252" s="76" t="str">
        <f t="shared" si="28"/>
        <v>!!!</v>
      </c>
      <c r="C252" s="250"/>
      <c r="D252" s="243"/>
      <c r="E252" s="251"/>
      <c r="F252" s="88"/>
      <c r="G252" s="387"/>
      <c r="H252" s="44"/>
      <c r="I252" s="44"/>
      <c r="J252" s="70"/>
      <c r="O252" s="8">
        <f t="shared" si="22"/>
        <v>0</v>
      </c>
      <c r="P252" s="8">
        <f>VLOOKUP(C252,{"29 - Psychiatrie (Erwachsene)",1;"30 - Kinder- und Jugendpsychiatrie",1;"31 - Psychosomatik",1;"00 - Bitte eine Fachabteilung auswählen",0;0,0},2,0)</f>
        <v>0</v>
      </c>
      <c r="Q252" s="8">
        <f t="shared" si="23"/>
        <v>0</v>
      </c>
      <c r="R252" s="8">
        <f t="shared" si="24"/>
        <v>0</v>
      </c>
      <c r="S252" s="8">
        <f t="shared" si="25"/>
        <v>0</v>
      </c>
      <c r="T252" s="8">
        <f t="shared" si="26"/>
        <v>0</v>
      </c>
      <c r="V252" s="8">
        <f>VLOOKUP($C252,{"29 - Psychiatrie (Erwachsene)",1;"30 - Kinder- und Jugendpsychiatrie",1;"31 - Psychosomatik",1;"00 - Bitte eine Fachabteilung auswählen",0;0,0},2,0)</f>
        <v>0</v>
      </c>
      <c r="W252" s="8" t="str">
        <f>IF('Angaben KH-Standort'!$D$12&gt;0,"JBJ","KJA")</f>
        <v>KJA</v>
      </c>
      <c r="X252" s="8" t="str">
        <f>VLOOKUP(C251,{"29 - Psychiatrie (Erwachsene)","Einrichtungen2";"30 - Kinder- und Jugendpsychiatrie","Einrichtungen2";"31 - Psychosomatik","Einrichtungen2";"00 - Bitte eine Einrichtung auswählen","Leer";0,"Leer"},2,0)</f>
        <v>Leer</v>
      </c>
      <c r="Y252" s="37" t="str">
        <f t="shared" si="27"/>
        <v>Leer</v>
      </c>
      <c r="Z252" s="8" t="str">
        <f>VLOOKUP($C252,{"29 - Psychiatrie (Erwachsene)","Psychiatrie";"30 - Kinder- und Jugendpsychiatrie","KJPsychiatrie";"31 - Psychosomatik","Psychosomatik";"00 - Bitte eine Fachabteilung auswählen","Leer";0,"Leer"},2,0)</f>
        <v>Leer</v>
      </c>
    </row>
    <row r="253" spans="2:26" ht="15" customHeight="1" x14ac:dyDescent="0.25">
      <c r="B253" s="76" t="str">
        <f t="shared" si="28"/>
        <v>!!!</v>
      </c>
      <c r="C253" s="250"/>
      <c r="D253" s="243"/>
      <c r="E253" s="251"/>
      <c r="F253" s="88"/>
      <c r="G253" s="387"/>
      <c r="H253" s="44"/>
      <c r="I253" s="44"/>
      <c r="J253" s="70"/>
      <c r="O253" s="8">
        <f t="shared" si="22"/>
        <v>0</v>
      </c>
      <c r="P253" s="8">
        <f>VLOOKUP(C253,{"29 - Psychiatrie (Erwachsene)",1;"30 - Kinder- und Jugendpsychiatrie",1;"31 - Psychosomatik",1;"00 - Bitte eine Fachabteilung auswählen",0;0,0},2,0)</f>
        <v>0</v>
      </c>
      <c r="Q253" s="8">
        <f t="shared" si="23"/>
        <v>0</v>
      </c>
      <c r="R253" s="8">
        <f t="shared" si="24"/>
        <v>0</v>
      </c>
      <c r="S253" s="8">
        <f t="shared" si="25"/>
        <v>0</v>
      </c>
      <c r="T253" s="8">
        <f t="shared" si="26"/>
        <v>0</v>
      </c>
      <c r="V253" s="8">
        <f>VLOOKUP($C253,{"29 - Psychiatrie (Erwachsene)",1;"30 - Kinder- und Jugendpsychiatrie",1;"31 - Psychosomatik",1;"00 - Bitte eine Fachabteilung auswählen",0;0,0},2,0)</f>
        <v>0</v>
      </c>
      <c r="W253" s="8" t="str">
        <f>IF('Angaben KH-Standort'!$D$12&gt;0,"JBJ","KJA")</f>
        <v>KJA</v>
      </c>
      <c r="X253" s="8" t="str">
        <f>VLOOKUP(C252,{"29 - Psychiatrie (Erwachsene)","Einrichtungen2";"30 - Kinder- und Jugendpsychiatrie","Einrichtungen2";"31 - Psychosomatik","Einrichtungen2";"00 - Bitte eine Einrichtung auswählen","Leer";0,"Leer"},2,0)</f>
        <v>Leer</v>
      </c>
      <c r="Y253" s="37" t="str">
        <f t="shared" si="27"/>
        <v>Leer</v>
      </c>
      <c r="Z253" s="8" t="str">
        <f>VLOOKUP($C253,{"29 - Psychiatrie (Erwachsene)","Psychiatrie";"30 - Kinder- und Jugendpsychiatrie","KJPsychiatrie";"31 - Psychosomatik","Psychosomatik";"00 - Bitte eine Fachabteilung auswählen","Leer";0,"Leer"},2,0)</f>
        <v>Leer</v>
      </c>
    </row>
    <row r="254" spans="2:26" ht="15" customHeight="1" x14ac:dyDescent="0.25">
      <c r="B254" s="76" t="str">
        <f t="shared" si="28"/>
        <v>!!!</v>
      </c>
      <c r="C254" s="250"/>
      <c r="D254" s="243"/>
      <c r="E254" s="251"/>
      <c r="F254" s="88"/>
      <c r="G254" s="387"/>
      <c r="H254" s="44"/>
      <c r="I254" s="44"/>
      <c r="J254" s="70"/>
      <c r="O254" s="8">
        <f t="shared" si="22"/>
        <v>0</v>
      </c>
      <c r="P254" s="8">
        <f>VLOOKUP(C254,{"29 - Psychiatrie (Erwachsene)",1;"30 - Kinder- und Jugendpsychiatrie",1;"31 - Psychosomatik",1;"00 - Bitte eine Fachabteilung auswählen",0;0,0},2,0)</f>
        <v>0</v>
      </c>
      <c r="Q254" s="8">
        <f t="shared" si="23"/>
        <v>0</v>
      </c>
      <c r="R254" s="8">
        <f t="shared" si="24"/>
        <v>0</v>
      </c>
      <c r="S254" s="8">
        <f t="shared" si="25"/>
        <v>0</v>
      </c>
      <c r="T254" s="8">
        <f t="shared" si="26"/>
        <v>0</v>
      </c>
      <c r="V254" s="8">
        <f>VLOOKUP($C254,{"29 - Psychiatrie (Erwachsene)",1;"30 - Kinder- und Jugendpsychiatrie",1;"31 - Psychosomatik",1;"00 - Bitte eine Fachabteilung auswählen",0;0,0},2,0)</f>
        <v>0</v>
      </c>
      <c r="W254" s="8" t="str">
        <f>IF('Angaben KH-Standort'!$D$12&gt;0,"JBJ","KJA")</f>
        <v>KJA</v>
      </c>
      <c r="X254" s="8" t="str">
        <f>VLOOKUP(C253,{"29 - Psychiatrie (Erwachsene)","Einrichtungen2";"30 - Kinder- und Jugendpsychiatrie","Einrichtungen2";"31 - Psychosomatik","Einrichtungen2";"00 - Bitte eine Einrichtung auswählen","Leer";0,"Leer"},2,0)</f>
        <v>Leer</v>
      </c>
      <c r="Y254" s="37" t="str">
        <f t="shared" si="27"/>
        <v>Leer</v>
      </c>
      <c r="Z254" s="8" t="str">
        <f>VLOOKUP($C254,{"29 - Psychiatrie (Erwachsene)","Psychiatrie";"30 - Kinder- und Jugendpsychiatrie","KJPsychiatrie";"31 - Psychosomatik","Psychosomatik";"00 - Bitte eine Fachabteilung auswählen","Leer";0,"Leer"},2,0)</f>
        <v>Leer</v>
      </c>
    </row>
    <row r="255" spans="2:26" ht="15" customHeight="1" x14ac:dyDescent="0.25">
      <c r="B255" s="76" t="str">
        <f t="shared" si="28"/>
        <v>!!!</v>
      </c>
      <c r="C255" s="250"/>
      <c r="D255" s="243"/>
      <c r="E255" s="251"/>
      <c r="F255" s="88"/>
      <c r="G255" s="387"/>
      <c r="H255" s="44"/>
      <c r="I255" s="44"/>
      <c r="J255" s="70"/>
      <c r="O255" s="8">
        <f t="shared" si="22"/>
        <v>0</v>
      </c>
      <c r="P255" s="8">
        <f>VLOOKUP(C255,{"29 - Psychiatrie (Erwachsene)",1;"30 - Kinder- und Jugendpsychiatrie",1;"31 - Psychosomatik",1;"00 - Bitte eine Fachabteilung auswählen",0;0,0},2,0)</f>
        <v>0</v>
      </c>
      <c r="Q255" s="8">
        <f t="shared" si="23"/>
        <v>0</v>
      </c>
      <c r="R255" s="8">
        <f t="shared" si="24"/>
        <v>0</v>
      </c>
      <c r="S255" s="8">
        <f t="shared" si="25"/>
        <v>0</v>
      </c>
      <c r="T255" s="8">
        <f t="shared" si="26"/>
        <v>0</v>
      </c>
      <c r="V255" s="8">
        <f>VLOOKUP($C255,{"29 - Psychiatrie (Erwachsene)",1;"30 - Kinder- und Jugendpsychiatrie",1;"31 - Psychosomatik",1;"00 - Bitte eine Fachabteilung auswählen",0;0,0},2,0)</f>
        <v>0</v>
      </c>
      <c r="W255" s="8" t="str">
        <f>IF('Angaben KH-Standort'!$D$12&gt;0,"JBJ","KJA")</f>
        <v>KJA</v>
      </c>
      <c r="X255" s="8" t="str">
        <f>VLOOKUP(C254,{"29 - Psychiatrie (Erwachsene)","Einrichtungen2";"30 - Kinder- und Jugendpsychiatrie","Einrichtungen2";"31 - Psychosomatik","Einrichtungen2";"00 - Bitte eine Einrichtung auswählen","Leer";0,"Leer"},2,0)</f>
        <v>Leer</v>
      </c>
      <c r="Y255" s="37" t="str">
        <f t="shared" si="27"/>
        <v>Leer</v>
      </c>
      <c r="Z255" s="8" t="str">
        <f>VLOOKUP($C255,{"29 - Psychiatrie (Erwachsene)","Psychiatrie";"30 - Kinder- und Jugendpsychiatrie","KJPsychiatrie";"31 - Psychosomatik","Psychosomatik";"00 - Bitte eine Fachabteilung auswählen","Leer";0,"Leer"},2,0)</f>
        <v>Leer</v>
      </c>
    </row>
    <row r="256" spans="2:26" ht="15" customHeight="1" x14ac:dyDescent="0.25">
      <c r="B256" s="76" t="str">
        <f t="shared" si="28"/>
        <v>!!!</v>
      </c>
      <c r="C256" s="250"/>
      <c r="D256" s="243"/>
      <c r="E256" s="251"/>
      <c r="F256" s="88"/>
      <c r="G256" s="387"/>
      <c r="H256" s="44"/>
      <c r="I256" s="44"/>
      <c r="J256" s="70"/>
      <c r="O256" s="8">
        <f t="shared" si="22"/>
        <v>0</v>
      </c>
      <c r="P256" s="8">
        <f>VLOOKUP(C256,{"29 - Psychiatrie (Erwachsene)",1;"30 - Kinder- und Jugendpsychiatrie",1;"31 - Psychosomatik",1;"00 - Bitte eine Fachabteilung auswählen",0;0,0},2,0)</f>
        <v>0</v>
      </c>
      <c r="Q256" s="8">
        <f t="shared" si="23"/>
        <v>0</v>
      </c>
      <c r="R256" s="8">
        <f t="shared" si="24"/>
        <v>0</v>
      </c>
      <c r="S256" s="8">
        <f t="shared" si="25"/>
        <v>0</v>
      </c>
      <c r="T256" s="8">
        <f t="shared" si="26"/>
        <v>0</v>
      </c>
      <c r="V256" s="8">
        <f>VLOOKUP($C256,{"29 - Psychiatrie (Erwachsene)",1;"30 - Kinder- und Jugendpsychiatrie",1;"31 - Psychosomatik",1;"00 - Bitte eine Fachabteilung auswählen",0;0,0},2,0)</f>
        <v>0</v>
      </c>
      <c r="W256" s="8" t="str">
        <f>IF('Angaben KH-Standort'!$D$12&gt;0,"JBJ","KJA")</f>
        <v>KJA</v>
      </c>
      <c r="X256" s="8" t="str">
        <f>VLOOKUP(C255,{"29 - Psychiatrie (Erwachsene)","Einrichtungen2";"30 - Kinder- und Jugendpsychiatrie","Einrichtungen2";"31 - Psychosomatik","Einrichtungen2";"00 - Bitte eine Einrichtung auswählen","Leer";0,"Leer"},2,0)</f>
        <v>Leer</v>
      </c>
      <c r="Y256" s="37" t="str">
        <f t="shared" si="27"/>
        <v>Leer</v>
      </c>
      <c r="Z256" s="8" t="str">
        <f>VLOOKUP($C256,{"29 - Psychiatrie (Erwachsene)","Psychiatrie";"30 - Kinder- und Jugendpsychiatrie","KJPsychiatrie";"31 - Psychosomatik","Psychosomatik";"00 - Bitte eine Fachabteilung auswählen","Leer";0,"Leer"},2,0)</f>
        <v>Leer</v>
      </c>
    </row>
    <row r="257" spans="2:26" ht="15" customHeight="1" x14ac:dyDescent="0.25">
      <c r="B257" s="76" t="str">
        <f t="shared" si="28"/>
        <v>!!!</v>
      </c>
      <c r="C257" s="250"/>
      <c r="D257" s="243"/>
      <c r="E257" s="251"/>
      <c r="F257" s="88"/>
      <c r="G257" s="387"/>
      <c r="H257" s="44"/>
      <c r="I257" s="44"/>
      <c r="J257" s="70"/>
      <c r="O257" s="8">
        <f t="shared" si="22"/>
        <v>0</v>
      </c>
      <c r="P257" s="8">
        <f>VLOOKUP(C257,{"29 - Psychiatrie (Erwachsene)",1;"30 - Kinder- und Jugendpsychiatrie",1;"31 - Psychosomatik",1;"00 - Bitte eine Fachabteilung auswählen",0;0,0},2,0)</f>
        <v>0</v>
      </c>
      <c r="Q257" s="8">
        <f t="shared" si="23"/>
        <v>0</v>
      </c>
      <c r="R257" s="8">
        <f t="shared" si="24"/>
        <v>0</v>
      </c>
      <c r="S257" s="8">
        <f t="shared" si="25"/>
        <v>0</v>
      </c>
      <c r="T257" s="8">
        <f t="shared" si="26"/>
        <v>0</v>
      </c>
      <c r="V257" s="8">
        <f>VLOOKUP($C257,{"29 - Psychiatrie (Erwachsene)",1;"30 - Kinder- und Jugendpsychiatrie",1;"31 - Psychosomatik",1;"00 - Bitte eine Fachabteilung auswählen",0;0,0},2,0)</f>
        <v>0</v>
      </c>
      <c r="W257" s="8" t="str">
        <f>IF('Angaben KH-Standort'!$D$12&gt;0,"JBJ","KJA")</f>
        <v>KJA</v>
      </c>
      <c r="X257" s="8" t="str">
        <f>VLOOKUP(C256,{"29 - Psychiatrie (Erwachsene)","Einrichtungen2";"30 - Kinder- und Jugendpsychiatrie","Einrichtungen2";"31 - Psychosomatik","Einrichtungen2";"00 - Bitte eine Einrichtung auswählen","Leer";0,"Leer"},2,0)</f>
        <v>Leer</v>
      </c>
      <c r="Y257" s="37" t="str">
        <f t="shared" si="27"/>
        <v>Leer</v>
      </c>
      <c r="Z257" s="8" t="str">
        <f>VLOOKUP($C257,{"29 - Psychiatrie (Erwachsene)","Psychiatrie";"30 - Kinder- und Jugendpsychiatrie","KJPsychiatrie";"31 - Psychosomatik","Psychosomatik";"00 - Bitte eine Fachabteilung auswählen","Leer";0,"Leer"},2,0)</f>
        <v>Leer</v>
      </c>
    </row>
    <row r="258" spans="2:26" ht="15" customHeight="1" x14ac:dyDescent="0.25">
      <c r="B258" s="76" t="str">
        <f t="shared" si="28"/>
        <v>!!!</v>
      </c>
      <c r="C258" s="250"/>
      <c r="D258" s="243"/>
      <c r="E258" s="251"/>
      <c r="F258" s="88"/>
      <c r="G258" s="387"/>
      <c r="H258" s="44"/>
      <c r="I258" s="44"/>
      <c r="J258" s="70"/>
      <c r="O258" s="8">
        <f t="shared" si="22"/>
        <v>0</v>
      </c>
      <c r="P258" s="8">
        <f>VLOOKUP(C258,{"29 - Psychiatrie (Erwachsene)",1;"30 - Kinder- und Jugendpsychiatrie",1;"31 - Psychosomatik",1;"00 - Bitte eine Fachabteilung auswählen",0;0,0},2,0)</f>
        <v>0</v>
      </c>
      <c r="Q258" s="8">
        <f t="shared" si="23"/>
        <v>0</v>
      </c>
      <c r="R258" s="8">
        <f t="shared" si="24"/>
        <v>0</v>
      </c>
      <c r="S258" s="8">
        <f t="shared" si="25"/>
        <v>0</v>
      </c>
      <c r="T258" s="8">
        <f t="shared" si="26"/>
        <v>0</v>
      </c>
      <c r="V258" s="8">
        <f>VLOOKUP($C258,{"29 - Psychiatrie (Erwachsene)",1;"30 - Kinder- und Jugendpsychiatrie",1;"31 - Psychosomatik",1;"00 - Bitte eine Fachabteilung auswählen",0;0,0},2,0)</f>
        <v>0</v>
      </c>
      <c r="W258" s="8" t="str">
        <f>IF('Angaben KH-Standort'!$D$12&gt;0,"JBJ","KJA")</f>
        <v>KJA</v>
      </c>
      <c r="X258" s="8" t="str">
        <f>VLOOKUP(C257,{"29 - Psychiatrie (Erwachsene)","Einrichtungen2";"30 - Kinder- und Jugendpsychiatrie","Einrichtungen2";"31 - Psychosomatik","Einrichtungen2";"00 - Bitte eine Einrichtung auswählen","Leer";0,"Leer"},2,0)</f>
        <v>Leer</v>
      </c>
      <c r="Y258" s="37" t="str">
        <f t="shared" si="27"/>
        <v>Leer</v>
      </c>
      <c r="Z258" s="8" t="str">
        <f>VLOOKUP($C258,{"29 - Psychiatrie (Erwachsene)","Psychiatrie";"30 - Kinder- und Jugendpsychiatrie","KJPsychiatrie";"31 - Psychosomatik","Psychosomatik";"00 - Bitte eine Fachabteilung auswählen","Leer";0,"Leer"},2,0)</f>
        <v>Leer</v>
      </c>
    </row>
    <row r="259" spans="2:26" ht="15" customHeight="1" x14ac:dyDescent="0.25">
      <c r="B259" s="76" t="str">
        <f t="shared" si="28"/>
        <v>!!!</v>
      </c>
      <c r="C259" s="250"/>
      <c r="D259" s="243"/>
      <c r="E259" s="251"/>
      <c r="F259" s="88"/>
      <c r="G259" s="387"/>
      <c r="H259" s="44"/>
      <c r="I259" s="44"/>
      <c r="J259" s="70"/>
      <c r="O259" s="8">
        <f t="shared" si="22"/>
        <v>0</v>
      </c>
      <c r="P259" s="8">
        <f>VLOOKUP(C259,{"29 - Psychiatrie (Erwachsene)",1;"30 - Kinder- und Jugendpsychiatrie",1;"31 - Psychosomatik",1;"00 - Bitte eine Fachabteilung auswählen",0;0,0},2,0)</f>
        <v>0</v>
      </c>
      <c r="Q259" s="8">
        <f t="shared" si="23"/>
        <v>0</v>
      </c>
      <c r="R259" s="8">
        <f t="shared" si="24"/>
        <v>0</v>
      </c>
      <c r="S259" s="8">
        <f t="shared" si="25"/>
        <v>0</v>
      </c>
      <c r="T259" s="8">
        <f t="shared" si="26"/>
        <v>0</v>
      </c>
      <c r="V259" s="8">
        <f>VLOOKUP($C259,{"29 - Psychiatrie (Erwachsene)",1;"30 - Kinder- und Jugendpsychiatrie",1;"31 - Psychosomatik",1;"00 - Bitte eine Fachabteilung auswählen",0;0,0},2,0)</f>
        <v>0</v>
      </c>
      <c r="W259" s="8" t="str">
        <f>IF('Angaben KH-Standort'!$D$12&gt;0,"JBJ","KJA")</f>
        <v>KJA</v>
      </c>
      <c r="X259" s="8" t="str">
        <f>VLOOKUP(C258,{"29 - Psychiatrie (Erwachsene)","Einrichtungen2";"30 - Kinder- und Jugendpsychiatrie","Einrichtungen2";"31 - Psychosomatik","Einrichtungen2";"00 - Bitte eine Einrichtung auswählen","Leer";0,"Leer"},2,0)</f>
        <v>Leer</v>
      </c>
      <c r="Y259" s="37" t="str">
        <f t="shared" si="27"/>
        <v>Leer</v>
      </c>
      <c r="Z259" s="8" t="str">
        <f>VLOOKUP($C259,{"29 - Psychiatrie (Erwachsene)","Psychiatrie";"30 - Kinder- und Jugendpsychiatrie","KJPsychiatrie";"31 - Psychosomatik","Psychosomatik";"00 - Bitte eine Fachabteilung auswählen","Leer";0,"Leer"},2,0)</f>
        <v>Leer</v>
      </c>
    </row>
    <row r="260" spans="2:26" ht="15" customHeight="1" x14ac:dyDescent="0.25">
      <c r="B260" s="76" t="str">
        <f t="shared" si="28"/>
        <v>!!!</v>
      </c>
      <c r="C260" s="250"/>
      <c r="D260" s="243"/>
      <c r="E260" s="251"/>
      <c r="F260" s="88"/>
      <c r="G260" s="387"/>
      <c r="H260" s="44"/>
      <c r="I260" s="44"/>
      <c r="J260" s="70"/>
      <c r="O260" s="8">
        <f t="shared" si="22"/>
        <v>0</v>
      </c>
      <c r="P260" s="8">
        <f>VLOOKUP(C260,{"29 - Psychiatrie (Erwachsene)",1;"30 - Kinder- und Jugendpsychiatrie",1;"31 - Psychosomatik",1;"00 - Bitte eine Fachabteilung auswählen",0;0,0},2,0)</f>
        <v>0</v>
      </c>
      <c r="Q260" s="8">
        <f t="shared" si="23"/>
        <v>0</v>
      </c>
      <c r="R260" s="8">
        <f t="shared" si="24"/>
        <v>0</v>
      </c>
      <c r="S260" s="8">
        <f t="shared" si="25"/>
        <v>0</v>
      </c>
      <c r="T260" s="8">
        <f t="shared" si="26"/>
        <v>0</v>
      </c>
      <c r="V260" s="8">
        <f>VLOOKUP($C260,{"29 - Psychiatrie (Erwachsene)",1;"30 - Kinder- und Jugendpsychiatrie",1;"31 - Psychosomatik",1;"00 - Bitte eine Fachabteilung auswählen",0;0,0},2,0)</f>
        <v>0</v>
      </c>
      <c r="W260" s="8" t="str">
        <f>IF('Angaben KH-Standort'!$D$12&gt;0,"JBJ","KJA")</f>
        <v>KJA</v>
      </c>
      <c r="X260" s="8" t="str">
        <f>VLOOKUP(C259,{"29 - Psychiatrie (Erwachsene)","Einrichtungen2";"30 - Kinder- und Jugendpsychiatrie","Einrichtungen2";"31 - Psychosomatik","Einrichtungen2";"00 - Bitte eine Einrichtung auswählen","Leer";0,"Leer"},2,0)</f>
        <v>Leer</v>
      </c>
      <c r="Y260" s="37" t="str">
        <f t="shared" si="27"/>
        <v>Leer</v>
      </c>
      <c r="Z260" s="8" t="str">
        <f>VLOOKUP($C260,{"29 - Psychiatrie (Erwachsene)","Psychiatrie";"30 - Kinder- und Jugendpsychiatrie","KJPsychiatrie";"31 - Psychosomatik","Psychosomatik";"00 - Bitte eine Fachabteilung auswählen","Leer";0,"Leer"},2,0)</f>
        <v>Leer</v>
      </c>
    </row>
    <row r="261" spans="2:26" ht="15" customHeight="1" x14ac:dyDescent="0.25">
      <c r="B261" s="76" t="str">
        <f t="shared" si="28"/>
        <v>!!!</v>
      </c>
      <c r="C261" s="250"/>
      <c r="D261" s="243"/>
      <c r="E261" s="251"/>
      <c r="F261" s="88"/>
      <c r="G261" s="387"/>
      <c r="H261" s="44"/>
      <c r="I261" s="44"/>
      <c r="J261" s="70"/>
      <c r="O261" s="8">
        <f t="shared" si="22"/>
        <v>0</v>
      </c>
      <c r="P261" s="8">
        <f>VLOOKUP(C261,{"29 - Psychiatrie (Erwachsene)",1;"30 - Kinder- und Jugendpsychiatrie",1;"31 - Psychosomatik",1;"00 - Bitte eine Fachabteilung auswählen",0;0,0},2,0)</f>
        <v>0</v>
      </c>
      <c r="Q261" s="8">
        <f t="shared" si="23"/>
        <v>0</v>
      </c>
      <c r="R261" s="8">
        <f t="shared" si="24"/>
        <v>0</v>
      </c>
      <c r="S261" s="8">
        <f t="shared" si="25"/>
        <v>0</v>
      </c>
      <c r="T261" s="8">
        <f t="shared" si="26"/>
        <v>0</v>
      </c>
      <c r="V261" s="8">
        <f>VLOOKUP($C261,{"29 - Psychiatrie (Erwachsene)",1;"30 - Kinder- und Jugendpsychiatrie",1;"31 - Psychosomatik",1;"00 - Bitte eine Fachabteilung auswählen",0;0,0},2,0)</f>
        <v>0</v>
      </c>
      <c r="W261" s="8" t="str">
        <f>IF('Angaben KH-Standort'!$D$12&gt;0,"JBJ","KJA")</f>
        <v>KJA</v>
      </c>
      <c r="X261" s="8" t="str">
        <f>VLOOKUP(C260,{"29 - Psychiatrie (Erwachsene)","Einrichtungen2";"30 - Kinder- und Jugendpsychiatrie","Einrichtungen2";"31 - Psychosomatik","Einrichtungen2";"00 - Bitte eine Einrichtung auswählen","Leer";0,"Leer"},2,0)</f>
        <v>Leer</v>
      </c>
      <c r="Y261" s="37" t="str">
        <f t="shared" si="27"/>
        <v>Leer</v>
      </c>
      <c r="Z261" s="8" t="str">
        <f>VLOOKUP($C261,{"29 - Psychiatrie (Erwachsene)","Psychiatrie";"30 - Kinder- und Jugendpsychiatrie","KJPsychiatrie";"31 - Psychosomatik","Psychosomatik";"00 - Bitte eine Fachabteilung auswählen","Leer";0,"Leer"},2,0)</f>
        <v>Leer</v>
      </c>
    </row>
    <row r="262" spans="2:26" ht="15" customHeight="1" x14ac:dyDescent="0.25">
      <c r="B262" s="76" t="str">
        <f t="shared" si="28"/>
        <v>!!!</v>
      </c>
      <c r="C262" s="250"/>
      <c r="D262" s="243"/>
      <c r="E262" s="251"/>
      <c r="F262" s="88"/>
      <c r="G262" s="387"/>
      <c r="H262" s="44"/>
      <c r="I262" s="44"/>
      <c r="J262" s="70"/>
      <c r="O262" s="8">
        <f t="shared" si="22"/>
        <v>0</v>
      </c>
      <c r="P262" s="8">
        <f>VLOOKUP(C262,{"29 - Psychiatrie (Erwachsene)",1;"30 - Kinder- und Jugendpsychiatrie",1;"31 - Psychosomatik",1;"00 - Bitte eine Fachabteilung auswählen",0;0,0},2,0)</f>
        <v>0</v>
      </c>
      <c r="Q262" s="8">
        <f t="shared" si="23"/>
        <v>0</v>
      </c>
      <c r="R262" s="8">
        <f t="shared" si="24"/>
        <v>0</v>
      </c>
      <c r="S262" s="8">
        <f t="shared" si="25"/>
        <v>0</v>
      </c>
      <c r="T262" s="8">
        <f t="shared" si="26"/>
        <v>0</v>
      </c>
      <c r="V262" s="8">
        <f>VLOOKUP($C262,{"29 - Psychiatrie (Erwachsene)",1;"30 - Kinder- und Jugendpsychiatrie",1;"31 - Psychosomatik",1;"00 - Bitte eine Fachabteilung auswählen",0;0,0},2,0)</f>
        <v>0</v>
      </c>
      <c r="W262" s="8" t="str">
        <f>IF('Angaben KH-Standort'!$D$12&gt;0,"JBJ","KJA")</f>
        <v>KJA</v>
      </c>
      <c r="X262" s="8" t="str">
        <f>VLOOKUP(C261,{"29 - Psychiatrie (Erwachsene)","Einrichtungen2";"30 - Kinder- und Jugendpsychiatrie","Einrichtungen2";"31 - Psychosomatik","Einrichtungen2";"00 - Bitte eine Einrichtung auswählen","Leer";0,"Leer"},2,0)</f>
        <v>Leer</v>
      </c>
      <c r="Y262" s="37" t="str">
        <f t="shared" si="27"/>
        <v>Leer</v>
      </c>
      <c r="Z262" s="8" t="str">
        <f>VLOOKUP($C262,{"29 - Psychiatrie (Erwachsene)","Psychiatrie";"30 - Kinder- und Jugendpsychiatrie","KJPsychiatrie";"31 - Psychosomatik","Psychosomatik";"00 - Bitte eine Fachabteilung auswählen","Leer";0,"Leer"},2,0)</f>
        <v>Leer</v>
      </c>
    </row>
    <row r="263" spans="2:26" ht="15" customHeight="1" x14ac:dyDescent="0.25">
      <c r="B263" s="76" t="str">
        <f t="shared" si="28"/>
        <v>!!!</v>
      </c>
      <c r="C263" s="250"/>
      <c r="D263" s="243"/>
      <c r="E263" s="251"/>
      <c r="F263" s="88"/>
      <c r="G263" s="387"/>
      <c r="H263" s="44"/>
      <c r="I263" s="44"/>
      <c r="J263" s="70"/>
      <c r="O263" s="8">
        <f t="shared" si="22"/>
        <v>0</v>
      </c>
      <c r="P263" s="8">
        <f>VLOOKUP(C263,{"29 - Psychiatrie (Erwachsene)",1;"30 - Kinder- und Jugendpsychiatrie",1;"31 - Psychosomatik",1;"00 - Bitte eine Fachabteilung auswählen",0;0,0},2,0)</f>
        <v>0</v>
      </c>
      <c r="Q263" s="8">
        <f t="shared" si="23"/>
        <v>0</v>
      </c>
      <c r="R263" s="8">
        <f t="shared" si="24"/>
        <v>0</v>
      </c>
      <c r="S263" s="8">
        <f t="shared" si="25"/>
        <v>0</v>
      </c>
      <c r="T263" s="8">
        <f t="shared" si="26"/>
        <v>0</v>
      </c>
      <c r="V263" s="8">
        <f>VLOOKUP($C263,{"29 - Psychiatrie (Erwachsene)",1;"30 - Kinder- und Jugendpsychiatrie",1;"31 - Psychosomatik",1;"00 - Bitte eine Fachabteilung auswählen",0;0,0},2,0)</f>
        <v>0</v>
      </c>
      <c r="W263" s="8" t="str">
        <f>IF('Angaben KH-Standort'!$D$12&gt;0,"JBJ","KJA")</f>
        <v>KJA</v>
      </c>
      <c r="X263" s="8" t="str">
        <f>VLOOKUP(C262,{"29 - Psychiatrie (Erwachsene)","Einrichtungen2";"30 - Kinder- und Jugendpsychiatrie","Einrichtungen2";"31 - Psychosomatik","Einrichtungen2";"00 - Bitte eine Einrichtung auswählen","Leer";0,"Leer"},2,0)</f>
        <v>Leer</v>
      </c>
      <c r="Y263" s="37" t="str">
        <f t="shared" si="27"/>
        <v>Leer</v>
      </c>
      <c r="Z263" s="8" t="str">
        <f>VLOOKUP($C263,{"29 - Psychiatrie (Erwachsene)","Psychiatrie";"30 - Kinder- und Jugendpsychiatrie","KJPsychiatrie";"31 - Psychosomatik","Psychosomatik";"00 - Bitte eine Fachabteilung auswählen","Leer";0,"Leer"},2,0)</f>
        <v>Leer</v>
      </c>
    </row>
    <row r="264" spans="2:26" ht="15" customHeight="1" x14ac:dyDescent="0.25">
      <c r="B264" s="76" t="str">
        <f t="shared" si="28"/>
        <v>!!!</v>
      </c>
      <c r="C264" s="250"/>
      <c r="D264" s="243"/>
      <c r="E264" s="251"/>
      <c r="F264" s="88"/>
      <c r="G264" s="387"/>
      <c r="H264" s="44"/>
      <c r="I264" s="44"/>
      <c r="J264" s="70"/>
      <c r="O264" s="8">
        <f t="shared" si="22"/>
        <v>0</v>
      </c>
      <c r="P264" s="8">
        <f>VLOOKUP(C264,{"29 - Psychiatrie (Erwachsene)",1;"30 - Kinder- und Jugendpsychiatrie",1;"31 - Psychosomatik",1;"00 - Bitte eine Fachabteilung auswählen",0;0,0},2,0)</f>
        <v>0</v>
      </c>
      <c r="Q264" s="8">
        <f t="shared" si="23"/>
        <v>0</v>
      </c>
      <c r="R264" s="8">
        <f t="shared" si="24"/>
        <v>0</v>
      </c>
      <c r="S264" s="8">
        <f t="shared" si="25"/>
        <v>0</v>
      </c>
      <c r="T264" s="8">
        <f t="shared" si="26"/>
        <v>0</v>
      </c>
      <c r="V264" s="8">
        <f>VLOOKUP($C264,{"29 - Psychiatrie (Erwachsene)",1;"30 - Kinder- und Jugendpsychiatrie",1;"31 - Psychosomatik",1;"00 - Bitte eine Fachabteilung auswählen",0;0,0},2,0)</f>
        <v>0</v>
      </c>
      <c r="W264" s="8" t="str">
        <f>IF('Angaben KH-Standort'!$D$12&gt;0,"JBJ","KJA")</f>
        <v>KJA</v>
      </c>
      <c r="X264" s="8" t="str">
        <f>VLOOKUP(C263,{"29 - Psychiatrie (Erwachsene)","Einrichtungen2";"30 - Kinder- und Jugendpsychiatrie","Einrichtungen2";"31 - Psychosomatik","Einrichtungen2";"00 - Bitte eine Einrichtung auswählen","Leer";0,"Leer"},2,0)</f>
        <v>Leer</v>
      </c>
      <c r="Y264" s="37" t="str">
        <f t="shared" si="27"/>
        <v>Leer</v>
      </c>
      <c r="Z264" s="8" t="str">
        <f>VLOOKUP($C264,{"29 - Psychiatrie (Erwachsene)","Psychiatrie";"30 - Kinder- und Jugendpsychiatrie","KJPsychiatrie";"31 - Psychosomatik","Psychosomatik";"00 - Bitte eine Fachabteilung auswählen","Leer";0,"Leer"},2,0)</f>
        <v>Leer</v>
      </c>
    </row>
    <row r="265" spans="2:26" ht="15" customHeight="1" x14ac:dyDescent="0.25">
      <c r="B265" s="76" t="str">
        <f t="shared" si="28"/>
        <v>!!!</v>
      </c>
      <c r="C265" s="250"/>
      <c r="D265" s="243"/>
      <c r="E265" s="251"/>
      <c r="F265" s="88"/>
      <c r="G265" s="387"/>
      <c r="H265" s="44"/>
      <c r="I265" s="44"/>
      <c r="J265" s="70"/>
      <c r="O265" s="8">
        <f t="shared" si="22"/>
        <v>0</v>
      </c>
      <c r="P265" s="8">
        <f>VLOOKUP(C265,{"29 - Psychiatrie (Erwachsene)",1;"30 - Kinder- und Jugendpsychiatrie",1;"31 - Psychosomatik",1;"00 - Bitte eine Fachabteilung auswählen",0;0,0},2,0)</f>
        <v>0</v>
      </c>
      <c r="Q265" s="8">
        <f t="shared" si="23"/>
        <v>0</v>
      </c>
      <c r="R265" s="8">
        <f t="shared" si="24"/>
        <v>0</v>
      </c>
      <c r="S265" s="8">
        <f t="shared" si="25"/>
        <v>0</v>
      </c>
      <c r="T265" s="8">
        <f t="shared" si="26"/>
        <v>0</v>
      </c>
      <c r="V265" s="8">
        <f>VLOOKUP($C265,{"29 - Psychiatrie (Erwachsene)",1;"30 - Kinder- und Jugendpsychiatrie",1;"31 - Psychosomatik",1;"00 - Bitte eine Fachabteilung auswählen",0;0,0},2,0)</f>
        <v>0</v>
      </c>
      <c r="W265" s="8" t="str">
        <f>IF('Angaben KH-Standort'!$D$12&gt;0,"JBJ","KJA")</f>
        <v>KJA</v>
      </c>
      <c r="X265" s="8" t="str">
        <f>VLOOKUP(C264,{"29 - Psychiatrie (Erwachsene)","Einrichtungen2";"30 - Kinder- und Jugendpsychiatrie","Einrichtungen2";"31 - Psychosomatik","Einrichtungen2";"00 - Bitte eine Einrichtung auswählen","Leer";0,"Leer"},2,0)</f>
        <v>Leer</v>
      </c>
      <c r="Y265" s="37" t="str">
        <f t="shared" si="27"/>
        <v>Leer</v>
      </c>
      <c r="Z265" s="8" t="str">
        <f>VLOOKUP($C265,{"29 - Psychiatrie (Erwachsene)","Psychiatrie";"30 - Kinder- und Jugendpsychiatrie","KJPsychiatrie";"31 - Psychosomatik","Psychosomatik";"00 - Bitte eine Fachabteilung auswählen","Leer";0,"Leer"},2,0)</f>
        <v>Leer</v>
      </c>
    </row>
    <row r="266" spans="2:26" ht="15" customHeight="1" x14ac:dyDescent="0.25">
      <c r="B266" s="76" t="str">
        <f t="shared" si="28"/>
        <v>!!!</v>
      </c>
      <c r="C266" s="250"/>
      <c r="D266" s="243"/>
      <c r="E266" s="251"/>
      <c r="F266" s="88"/>
      <c r="G266" s="387"/>
      <c r="H266" s="44"/>
      <c r="I266" s="44"/>
      <c r="J266" s="70"/>
      <c r="O266" s="8">
        <f t="shared" si="22"/>
        <v>0</v>
      </c>
      <c r="P266" s="8">
        <f>VLOOKUP(C266,{"29 - Psychiatrie (Erwachsene)",1;"30 - Kinder- und Jugendpsychiatrie",1;"31 - Psychosomatik",1;"00 - Bitte eine Fachabteilung auswählen",0;0,0},2,0)</f>
        <v>0</v>
      </c>
      <c r="Q266" s="8">
        <f t="shared" si="23"/>
        <v>0</v>
      </c>
      <c r="R266" s="8">
        <f t="shared" si="24"/>
        <v>0</v>
      </c>
      <c r="S266" s="8">
        <f t="shared" si="25"/>
        <v>0</v>
      </c>
      <c r="T266" s="8">
        <f t="shared" si="26"/>
        <v>0</v>
      </c>
      <c r="V266" s="8">
        <f>VLOOKUP($C266,{"29 - Psychiatrie (Erwachsene)",1;"30 - Kinder- und Jugendpsychiatrie",1;"31 - Psychosomatik",1;"00 - Bitte eine Fachabteilung auswählen",0;0,0},2,0)</f>
        <v>0</v>
      </c>
      <c r="W266" s="8" t="str">
        <f>IF('Angaben KH-Standort'!$D$12&gt;0,"JBJ","KJA")</f>
        <v>KJA</v>
      </c>
      <c r="X266" s="8" t="str">
        <f>VLOOKUP(C265,{"29 - Psychiatrie (Erwachsene)","Einrichtungen2";"30 - Kinder- und Jugendpsychiatrie","Einrichtungen2";"31 - Psychosomatik","Einrichtungen2";"00 - Bitte eine Einrichtung auswählen","Leer";0,"Leer"},2,0)</f>
        <v>Leer</v>
      </c>
      <c r="Y266" s="37" t="str">
        <f t="shared" si="27"/>
        <v>Leer</v>
      </c>
      <c r="Z266" s="8" t="str">
        <f>VLOOKUP($C266,{"29 - Psychiatrie (Erwachsene)","Psychiatrie";"30 - Kinder- und Jugendpsychiatrie","KJPsychiatrie";"31 - Psychosomatik","Psychosomatik";"00 - Bitte eine Fachabteilung auswählen","Leer";0,"Leer"},2,0)</f>
        <v>Leer</v>
      </c>
    </row>
    <row r="267" spans="2:26" ht="15" customHeight="1" x14ac:dyDescent="0.25">
      <c r="B267" s="76" t="str">
        <f t="shared" si="28"/>
        <v>!!!</v>
      </c>
      <c r="C267" s="250"/>
      <c r="D267" s="243"/>
      <c r="E267" s="251"/>
      <c r="F267" s="88"/>
      <c r="G267" s="387"/>
      <c r="H267" s="44"/>
      <c r="I267" s="44"/>
      <c r="J267" s="70"/>
      <c r="O267" s="8">
        <f t="shared" si="22"/>
        <v>0</v>
      </c>
      <c r="P267" s="8">
        <f>VLOOKUP(C267,{"29 - Psychiatrie (Erwachsene)",1;"30 - Kinder- und Jugendpsychiatrie",1;"31 - Psychosomatik",1;"00 - Bitte eine Fachabteilung auswählen",0;0,0},2,0)</f>
        <v>0</v>
      </c>
      <c r="Q267" s="8">
        <f t="shared" si="23"/>
        <v>0</v>
      </c>
      <c r="R267" s="8">
        <f t="shared" si="24"/>
        <v>0</v>
      </c>
      <c r="S267" s="8">
        <f t="shared" si="25"/>
        <v>0</v>
      </c>
      <c r="T267" s="8">
        <f t="shared" si="26"/>
        <v>0</v>
      </c>
      <c r="V267" s="8">
        <f>VLOOKUP($C267,{"29 - Psychiatrie (Erwachsene)",1;"30 - Kinder- und Jugendpsychiatrie",1;"31 - Psychosomatik",1;"00 - Bitte eine Fachabteilung auswählen",0;0,0},2,0)</f>
        <v>0</v>
      </c>
      <c r="W267" s="8" t="str">
        <f>IF('Angaben KH-Standort'!$D$12&gt;0,"JBJ","KJA")</f>
        <v>KJA</v>
      </c>
      <c r="X267" s="8" t="str">
        <f>VLOOKUP(C266,{"29 - Psychiatrie (Erwachsene)","Einrichtungen2";"30 - Kinder- und Jugendpsychiatrie","Einrichtungen2";"31 - Psychosomatik","Einrichtungen2";"00 - Bitte eine Einrichtung auswählen","Leer";0,"Leer"},2,0)</f>
        <v>Leer</v>
      </c>
      <c r="Y267" s="37" t="str">
        <f t="shared" si="27"/>
        <v>Leer</v>
      </c>
      <c r="Z267" s="8" t="str">
        <f>VLOOKUP($C267,{"29 - Psychiatrie (Erwachsene)","Psychiatrie";"30 - Kinder- und Jugendpsychiatrie","KJPsychiatrie";"31 - Psychosomatik","Psychosomatik";"00 - Bitte eine Fachabteilung auswählen","Leer";0,"Leer"},2,0)</f>
        <v>Leer</v>
      </c>
    </row>
    <row r="268" spans="2:26" ht="15" customHeight="1" x14ac:dyDescent="0.25">
      <c r="B268" s="76" t="str">
        <f t="shared" si="28"/>
        <v>!!!</v>
      </c>
      <c r="C268" s="250"/>
      <c r="D268" s="243"/>
      <c r="E268" s="251"/>
      <c r="F268" s="88"/>
      <c r="G268" s="387"/>
      <c r="H268" s="44"/>
      <c r="I268" s="44"/>
      <c r="J268" s="70"/>
      <c r="O268" s="8">
        <f t="shared" si="22"/>
        <v>0</v>
      </c>
      <c r="P268" s="8">
        <f>VLOOKUP(C268,{"29 - Psychiatrie (Erwachsene)",1;"30 - Kinder- und Jugendpsychiatrie",1;"31 - Psychosomatik",1;"00 - Bitte eine Fachabteilung auswählen",0;0,0},2,0)</f>
        <v>0</v>
      </c>
      <c r="Q268" s="8">
        <f t="shared" si="23"/>
        <v>0</v>
      </c>
      <c r="R268" s="8">
        <f t="shared" si="24"/>
        <v>0</v>
      </c>
      <c r="S268" s="8">
        <f t="shared" si="25"/>
        <v>0</v>
      </c>
      <c r="T268" s="8">
        <f t="shared" si="26"/>
        <v>0</v>
      </c>
      <c r="V268" s="8">
        <f>VLOOKUP($C268,{"29 - Psychiatrie (Erwachsene)",1;"30 - Kinder- und Jugendpsychiatrie",1;"31 - Psychosomatik",1;"00 - Bitte eine Fachabteilung auswählen",0;0,0},2,0)</f>
        <v>0</v>
      </c>
      <c r="W268" s="8" t="str">
        <f>IF('Angaben KH-Standort'!$D$12&gt;0,"JBJ","KJA")</f>
        <v>KJA</v>
      </c>
      <c r="X268" s="8" t="str">
        <f>VLOOKUP(C267,{"29 - Psychiatrie (Erwachsene)","Einrichtungen2";"30 - Kinder- und Jugendpsychiatrie","Einrichtungen2";"31 - Psychosomatik","Einrichtungen2";"00 - Bitte eine Einrichtung auswählen","Leer";0,"Leer"},2,0)</f>
        <v>Leer</v>
      </c>
      <c r="Y268" s="37" t="str">
        <f t="shared" si="27"/>
        <v>Leer</v>
      </c>
      <c r="Z268" s="8" t="str">
        <f>VLOOKUP($C268,{"29 - Psychiatrie (Erwachsene)","Psychiatrie";"30 - Kinder- und Jugendpsychiatrie","KJPsychiatrie";"31 - Psychosomatik","Psychosomatik";"00 - Bitte eine Fachabteilung auswählen","Leer";0,"Leer"},2,0)</f>
        <v>Leer</v>
      </c>
    </row>
    <row r="269" spans="2:26" ht="15" customHeight="1" x14ac:dyDescent="0.25">
      <c r="B269" s="76" t="str">
        <f t="shared" si="28"/>
        <v>!!!</v>
      </c>
      <c r="C269" s="250"/>
      <c r="D269" s="243"/>
      <c r="E269" s="251"/>
      <c r="F269" s="88"/>
      <c r="G269" s="387"/>
      <c r="H269" s="44"/>
      <c r="I269" s="44"/>
      <c r="J269" s="70"/>
      <c r="O269" s="8">
        <f t="shared" si="22"/>
        <v>0</v>
      </c>
      <c r="P269" s="8">
        <f>VLOOKUP(C269,{"29 - Psychiatrie (Erwachsene)",1;"30 - Kinder- und Jugendpsychiatrie",1;"31 - Psychosomatik",1;"00 - Bitte eine Fachabteilung auswählen",0;0,0},2,0)</f>
        <v>0</v>
      </c>
      <c r="Q269" s="8">
        <f t="shared" si="23"/>
        <v>0</v>
      </c>
      <c r="R269" s="8">
        <f t="shared" si="24"/>
        <v>0</v>
      </c>
      <c r="S269" s="8">
        <f t="shared" si="25"/>
        <v>0</v>
      </c>
      <c r="T269" s="8">
        <f t="shared" si="26"/>
        <v>0</v>
      </c>
      <c r="V269" s="8">
        <f>VLOOKUP($C269,{"29 - Psychiatrie (Erwachsene)",1;"30 - Kinder- und Jugendpsychiatrie",1;"31 - Psychosomatik",1;"00 - Bitte eine Fachabteilung auswählen",0;0,0},2,0)</f>
        <v>0</v>
      </c>
      <c r="W269" s="8" t="str">
        <f>IF('Angaben KH-Standort'!$D$12&gt;0,"JBJ","KJA")</f>
        <v>KJA</v>
      </c>
      <c r="X269" s="8" t="str">
        <f>VLOOKUP(C268,{"29 - Psychiatrie (Erwachsene)","Einrichtungen2";"30 - Kinder- und Jugendpsychiatrie","Einrichtungen2";"31 - Psychosomatik","Einrichtungen2";"00 - Bitte eine Einrichtung auswählen","Leer";0,"Leer"},2,0)</f>
        <v>Leer</v>
      </c>
      <c r="Y269" s="37" t="str">
        <f t="shared" si="27"/>
        <v>Leer</v>
      </c>
      <c r="Z269" s="8" t="str">
        <f>VLOOKUP($C269,{"29 - Psychiatrie (Erwachsene)","Psychiatrie";"30 - Kinder- und Jugendpsychiatrie","KJPsychiatrie";"31 - Psychosomatik","Psychosomatik";"00 - Bitte eine Fachabteilung auswählen","Leer";0,"Leer"},2,0)</f>
        <v>Leer</v>
      </c>
    </row>
    <row r="270" spans="2:26" ht="15" customHeight="1" x14ac:dyDescent="0.25">
      <c r="B270" s="76" t="str">
        <f t="shared" si="28"/>
        <v>!!!</v>
      </c>
      <c r="C270" s="250"/>
      <c r="D270" s="243"/>
      <c r="E270" s="251"/>
      <c r="F270" s="88"/>
      <c r="G270" s="387"/>
      <c r="H270" s="44"/>
      <c r="I270" s="44"/>
      <c r="J270" s="70"/>
      <c r="O270" s="8">
        <f t="shared" si="22"/>
        <v>0</v>
      </c>
      <c r="P270" s="8">
        <f>VLOOKUP(C270,{"29 - Psychiatrie (Erwachsene)",1;"30 - Kinder- und Jugendpsychiatrie",1;"31 - Psychosomatik",1;"00 - Bitte eine Fachabteilung auswählen",0;0,0},2,0)</f>
        <v>0</v>
      </c>
      <c r="Q270" s="8">
        <f t="shared" si="23"/>
        <v>0</v>
      </c>
      <c r="R270" s="8">
        <f t="shared" si="24"/>
        <v>0</v>
      </c>
      <c r="S270" s="8">
        <f t="shared" si="25"/>
        <v>0</v>
      </c>
      <c r="T270" s="8">
        <f t="shared" si="26"/>
        <v>0</v>
      </c>
      <c r="V270" s="8">
        <f>VLOOKUP($C270,{"29 - Psychiatrie (Erwachsene)",1;"30 - Kinder- und Jugendpsychiatrie",1;"31 - Psychosomatik",1;"00 - Bitte eine Fachabteilung auswählen",0;0,0},2,0)</f>
        <v>0</v>
      </c>
      <c r="W270" s="8" t="str">
        <f>IF('Angaben KH-Standort'!$D$12&gt;0,"JBJ","KJA")</f>
        <v>KJA</v>
      </c>
      <c r="X270" s="8" t="str">
        <f>VLOOKUP(C269,{"29 - Psychiatrie (Erwachsene)","Einrichtungen2";"30 - Kinder- und Jugendpsychiatrie","Einrichtungen2";"31 - Psychosomatik","Einrichtungen2";"00 - Bitte eine Einrichtung auswählen","Leer";0,"Leer"},2,0)</f>
        <v>Leer</v>
      </c>
      <c r="Y270" s="37" t="str">
        <f t="shared" si="27"/>
        <v>Leer</v>
      </c>
      <c r="Z270" s="8" t="str">
        <f>VLOOKUP($C270,{"29 - Psychiatrie (Erwachsene)","Psychiatrie";"30 - Kinder- und Jugendpsychiatrie","KJPsychiatrie";"31 - Psychosomatik","Psychosomatik";"00 - Bitte eine Fachabteilung auswählen","Leer";0,"Leer"},2,0)</f>
        <v>Leer</v>
      </c>
    </row>
    <row r="271" spans="2:26" ht="15" customHeight="1" x14ac:dyDescent="0.25">
      <c r="B271" s="76" t="str">
        <f t="shared" si="28"/>
        <v>!!!</v>
      </c>
      <c r="C271" s="250"/>
      <c r="D271" s="243"/>
      <c r="E271" s="251"/>
      <c r="F271" s="88"/>
      <c r="G271" s="387"/>
      <c r="H271" s="44"/>
      <c r="I271" s="44"/>
      <c r="J271" s="70"/>
      <c r="O271" s="8">
        <f t="shared" si="22"/>
        <v>0</v>
      </c>
      <c r="P271" s="8">
        <f>VLOOKUP(C271,{"29 - Psychiatrie (Erwachsene)",1;"30 - Kinder- und Jugendpsychiatrie",1;"31 - Psychosomatik",1;"00 - Bitte eine Fachabteilung auswählen",0;0,0},2,0)</f>
        <v>0</v>
      </c>
      <c r="Q271" s="8">
        <f t="shared" si="23"/>
        <v>0</v>
      </c>
      <c r="R271" s="8">
        <f t="shared" si="24"/>
        <v>0</v>
      </c>
      <c r="S271" s="8">
        <f t="shared" si="25"/>
        <v>0</v>
      </c>
      <c r="T271" s="8">
        <f t="shared" si="26"/>
        <v>0</v>
      </c>
      <c r="V271" s="8">
        <f>VLOOKUP($C271,{"29 - Psychiatrie (Erwachsene)",1;"30 - Kinder- und Jugendpsychiatrie",1;"31 - Psychosomatik",1;"00 - Bitte eine Fachabteilung auswählen",0;0,0},2,0)</f>
        <v>0</v>
      </c>
      <c r="W271" s="8" t="str">
        <f>IF('Angaben KH-Standort'!$D$12&gt;0,"JBJ","KJA")</f>
        <v>KJA</v>
      </c>
      <c r="X271" s="8" t="str">
        <f>VLOOKUP(C270,{"29 - Psychiatrie (Erwachsene)","Einrichtungen2";"30 - Kinder- und Jugendpsychiatrie","Einrichtungen2";"31 - Psychosomatik","Einrichtungen2";"00 - Bitte eine Einrichtung auswählen","Leer";0,"Leer"},2,0)</f>
        <v>Leer</v>
      </c>
      <c r="Y271" s="37" t="str">
        <f t="shared" si="27"/>
        <v>Leer</v>
      </c>
      <c r="Z271" s="8" t="str">
        <f>VLOOKUP($C271,{"29 - Psychiatrie (Erwachsene)","Psychiatrie";"30 - Kinder- und Jugendpsychiatrie","KJPsychiatrie";"31 - Psychosomatik","Psychosomatik";"00 - Bitte eine Fachabteilung auswählen","Leer";0,"Leer"},2,0)</f>
        <v>Leer</v>
      </c>
    </row>
    <row r="272" spans="2:26" ht="15" customHeight="1" x14ac:dyDescent="0.25">
      <c r="B272" s="76" t="str">
        <f t="shared" si="28"/>
        <v>!!!</v>
      </c>
      <c r="C272" s="250"/>
      <c r="D272" s="243"/>
      <c r="E272" s="251"/>
      <c r="F272" s="88"/>
      <c r="G272" s="387"/>
      <c r="H272" s="44"/>
      <c r="I272" s="44"/>
      <c r="J272" s="70"/>
      <c r="O272" s="8">
        <f t="shared" si="22"/>
        <v>0</v>
      </c>
      <c r="P272" s="8">
        <f>VLOOKUP(C272,{"29 - Psychiatrie (Erwachsene)",1;"30 - Kinder- und Jugendpsychiatrie",1;"31 - Psychosomatik",1;"00 - Bitte eine Fachabteilung auswählen",0;0,0},2,0)</f>
        <v>0</v>
      </c>
      <c r="Q272" s="8">
        <f t="shared" si="23"/>
        <v>0</v>
      </c>
      <c r="R272" s="8">
        <f t="shared" si="24"/>
        <v>0</v>
      </c>
      <c r="S272" s="8">
        <f t="shared" si="25"/>
        <v>0</v>
      </c>
      <c r="T272" s="8">
        <f t="shared" si="26"/>
        <v>0</v>
      </c>
      <c r="V272" s="8">
        <f>VLOOKUP($C272,{"29 - Psychiatrie (Erwachsene)",1;"30 - Kinder- und Jugendpsychiatrie",1;"31 - Psychosomatik",1;"00 - Bitte eine Fachabteilung auswählen",0;0,0},2,0)</f>
        <v>0</v>
      </c>
      <c r="W272" s="8" t="str">
        <f>IF('Angaben KH-Standort'!$D$12&gt;0,"JBJ","KJA")</f>
        <v>KJA</v>
      </c>
      <c r="X272" s="8" t="str">
        <f>VLOOKUP(C271,{"29 - Psychiatrie (Erwachsene)","Einrichtungen2";"30 - Kinder- und Jugendpsychiatrie","Einrichtungen2";"31 - Psychosomatik","Einrichtungen2";"00 - Bitte eine Einrichtung auswählen","Leer";0,"Leer"},2,0)</f>
        <v>Leer</v>
      </c>
      <c r="Y272" s="37" t="str">
        <f t="shared" si="27"/>
        <v>Leer</v>
      </c>
      <c r="Z272" s="8" t="str">
        <f>VLOOKUP($C272,{"29 - Psychiatrie (Erwachsene)","Psychiatrie";"30 - Kinder- und Jugendpsychiatrie","KJPsychiatrie";"31 - Psychosomatik","Psychosomatik";"00 - Bitte eine Fachabteilung auswählen","Leer";0,"Leer"},2,0)</f>
        <v>Leer</v>
      </c>
    </row>
    <row r="273" spans="2:26" ht="15" customHeight="1" x14ac:dyDescent="0.25">
      <c r="B273" s="76" t="str">
        <f t="shared" si="28"/>
        <v>!!!</v>
      </c>
      <c r="C273" s="250"/>
      <c r="D273" s="243"/>
      <c r="E273" s="251"/>
      <c r="F273" s="88"/>
      <c r="G273" s="387"/>
      <c r="H273" s="44"/>
      <c r="I273" s="44"/>
      <c r="J273" s="70"/>
      <c r="O273" s="8">
        <f t="shared" si="22"/>
        <v>0</v>
      </c>
      <c r="P273" s="8">
        <f>VLOOKUP(C273,{"29 - Psychiatrie (Erwachsene)",1;"30 - Kinder- und Jugendpsychiatrie",1;"31 - Psychosomatik",1;"00 - Bitte eine Fachabteilung auswählen",0;0,0},2,0)</f>
        <v>0</v>
      </c>
      <c r="Q273" s="8">
        <f t="shared" si="23"/>
        <v>0</v>
      </c>
      <c r="R273" s="8">
        <f t="shared" si="24"/>
        <v>0</v>
      </c>
      <c r="S273" s="8">
        <f t="shared" si="25"/>
        <v>0</v>
      </c>
      <c r="T273" s="8">
        <f t="shared" si="26"/>
        <v>0</v>
      </c>
      <c r="V273" s="8">
        <f>VLOOKUP($C273,{"29 - Psychiatrie (Erwachsene)",1;"30 - Kinder- und Jugendpsychiatrie",1;"31 - Psychosomatik",1;"00 - Bitte eine Fachabteilung auswählen",0;0,0},2,0)</f>
        <v>0</v>
      </c>
      <c r="W273" s="8" t="str">
        <f>IF('Angaben KH-Standort'!$D$12&gt;0,"JBJ","KJA")</f>
        <v>KJA</v>
      </c>
      <c r="X273" s="8" t="str">
        <f>VLOOKUP(C272,{"29 - Psychiatrie (Erwachsene)","Einrichtungen2";"30 - Kinder- und Jugendpsychiatrie","Einrichtungen2";"31 - Psychosomatik","Einrichtungen2";"00 - Bitte eine Einrichtung auswählen","Leer";0,"Leer"},2,0)</f>
        <v>Leer</v>
      </c>
      <c r="Y273" s="37" t="str">
        <f t="shared" si="27"/>
        <v>Leer</v>
      </c>
      <c r="Z273" s="8" t="str">
        <f>VLOOKUP($C273,{"29 - Psychiatrie (Erwachsene)","Psychiatrie";"30 - Kinder- und Jugendpsychiatrie","KJPsychiatrie";"31 - Psychosomatik","Psychosomatik";"00 - Bitte eine Fachabteilung auswählen","Leer";0,"Leer"},2,0)</f>
        <v>Leer</v>
      </c>
    </row>
    <row r="274" spans="2:26" ht="15" customHeight="1" x14ac:dyDescent="0.25">
      <c r="B274" s="76" t="str">
        <f t="shared" si="28"/>
        <v>!!!</v>
      </c>
      <c r="C274" s="250"/>
      <c r="D274" s="243"/>
      <c r="E274" s="251"/>
      <c r="F274" s="88"/>
      <c r="G274" s="387"/>
      <c r="H274" s="44"/>
      <c r="I274" s="44"/>
      <c r="J274" s="70"/>
      <c r="O274" s="8">
        <f t="shared" si="22"/>
        <v>0</v>
      </c>
      <c r="P274" s="8">
        <f>VLOOKUP(C274,{"29 - Psychiatrie (Erwachsene)",1;"30 - Kinder- und Jugendpsychiatrie",1;"31 - Psychosomatik",1;"00 - Bitte eine Fachabteilung auswählen",0;0,0},2,0)</f>
        <v>0</v>
      </c>
      <c r="Q274" s="8">
        <f t="shared" si="23"/>
        <v>0</v>
      </c>
      <c r="R274" s="8">
        <f t="shared" si="24"/>
        <v>0</v>
      </c>
      <c r="S274" s="8">
        <f t="shared" si="25"/>
        <v>0</v>
      </c>
      <c r="T274" s="8">
        <f t="shared" si="26"/>
        <v>0</v>
      </c>
      <c r="V274" s="8">
        <f>VLOOKUP($C274,{"29 - Psychiatrie (Erwachsene)",1;"30 - Kinder- und Jugendpsychiatrie",1;"31 - Psychosomatik",1;"00 - Bitte eine Fachabteilung auswählen",0;0,0},2,0)</f>
        <v>0</v>
      </c>
      <c r="W274" s="8" t="str">
        <f>IF('Angaben KH-Standort'!$D$12&gt;0,"JBJ","KJA")</f>
        <v>KJA</v>
      </c>
      <c r="X274" s="8" t="str">
        <f>VLOOKUP(C273,{"29 - Psychiatrie (Erwachsene)","Einrichtungen2";"30 - Kinder- und Jugendpsychiatrie","Einrichtungen2";"31 - Psychosomatik","Einrichtungen2";"00 - Bitte eine Einrichtung auswählen","Leer";0,"Leer"},2,0)</f>
        <v>Leer</v>
      </c>
      <c r="Y274" s="37" t="str">
        <f t="shared" si="27"/>
        <v>Leer</v>
      </c>
      <c r="Z274" s="8" t="str">
        <f>VLOOKUP($C274,{"29 - Psychiatrie (Erwachsene)","Psychiatrie";"30 - Kinder- und Jugendpsychiatrie","KJPsychiatrie";"31 - Psychosomatik","Psychosomatik";"00 - Bitte eine Fachabteilung auswählen","Leer";0,"Leer"},2,0)</f>
        <v>Leer</v>
      </c>
    </row>
    <row r="275" spans="2:26" ht="15" customHeight="1" x14ac:dyDescent="0.25">
      <c r="B275" s="76" t="str">
        <f t="shared" si="28"/>
        <v>!!!</v>
      </c>
      <c r="C275" s="250"/>
      <c r="D275" s="243"/>
      <c r="E275" s="251"/>
      <c r="F275" s="88"/>
      <c r="G275" s="387"/>
      <c r="H275" s="44"/>
      <c r="I275" s="44"/>
      <c r="J275" s="70"/>
      <c r="O275" s="8">
        <f t="shared" si="22"/>
        <v>0</v>
      </c>
      <c r="P275" s="8">
        <f>VLOOKUP(C275,{"29 - Psychiatrie (Erwachsene)",1;"30 - Kinder- und Jugendpsychiatrie",1;"31 - Psychosomatik",1;"00 - Bitte eine Fachabteilung auswählen",0;0,0},2,0)</f>
        <v>0</v>
      </c>
      <c r="Q275" s="8">
        <f t="shared" si="23"/>
        <v>0</v>
      </c>
      <c r="R275" s="8">
        <f t="shared" si="24"/>
        <v>0</v>
      </c>
      <c r="S275" s="8">
        <f t="shared" si="25"/>
        <v>0</v>
      </c>
      <c r="T275" s="8">
        <f t="shared" si="26"/>
        <v>0</v>
      </c>
      <c r="V275" s="8">
        <f>VLOOKUP($C275,{"29 - Psychiatrie (Erwachsene)",1;"30 - Kinder- und Jugendpsychiatrie",1;"31 - Psychosomatik",1;"00 - Bitte eine Fachabteilung auswählen",0;0,0},2,0)</f>
        <v>0</v>
      </c>
      <c r="W275" s="8" t="str">
        <f>IF('Angaben KH-Standort'!$D$12&gt;0,"JBJ","KJA")</f>
        <v>KJA</v>
      </c>
      <c r="X275" s="8" t="str">
        <f>VLOOKUP(C274,{"29 - Psychiatrie (Erwachsene)","Einrichtungen2";"30 - Kinder- und Jugendpsychiatrie","Einrichtungen2";"31 - Psychosomatik","Einrichtungen2";"00 - Bitte eine Einrichtung auswählen","Leer";0,"Leer"},2,0)</f>
        <v>Leer</v>
      </c>
      <c r="Y275" s="37" t="str">
        <f t="shared" si="27"/>
        <v>Leer</v>
      </c>
      <c r="Z275" s="8" t="str">
        <f>VLOOKUP($C275,{"29 - Psychiatrie (Erwachsene)","Psychiatrie";"30 - Kinder- und Jugendpsychiatrie","KJPsychiatrie";"31 - Psychosomatik","Psychosomatik";"00 - Bitte eine Fachabteilung auswählen","Leer";0,"Leer"},2,0)</f>
        <v>Leer</v>
      </c>
    </row>
    <row r="276" spans="2:26" ht="15" customHeight="1" x14ac:dyDescent="0.25">
      <c r="B276" s="76" t="str">
        <f t="shared" si="28"/>
        <v>!!!</v>
      </c>
      <c r="C276" s="250"/>
      <c r="D276" s="243"/>
      <c r="E276" s="251"/>
      <c r="F276" s="88"/>
      <c r="G276" s="387"/>
      <c r="H276" s="44"/>
      <c r="I276" s="44"/>
      <c r="J276" s="70"/>
      <c r="O276" s="8">
        <f t="shared" si="22"/>
        <v>0</v>
      </c>
      <c r="P276" s="8">
        <f>VLOOKUP(C276,{"29 - Psychiatrie (Erwachsene)",1;"30 - Kinder- und Jugendpsychiatrie",1;"31 - Psychosomatik",1;"00 - Bitte eine Fachabteilung auswählen",0;0,0},2,0)</f>
        <v>0</v>
      </c>
      <c r="Q276" s="8">
        <f t="shared" si="23"/>
        <v>0</v>
      </c>
      <c r="R276" s="8">
        <f t="shared" si="24"/>
        <v>0</v>
      </c>
      <c r="S276" s="8">
        <f t="shared" si="25"/>
        <v>0</v>
      </c>
      <c r="T276" s="8">
        <f t="shared" si="26"/>
        <v>0</v>
      </c>
      <c r="V276" s="8">
        <f>VLOOKUP($C276,{"29 - Psychiatrie (Erwachsene)",1;"30 - Kinder- und Jugendpsychiatrie",1;"31 - Psychosomatik",1;"00 - Bitte eine Fachabteilung auswählen",0;0,0},2,0)</f>
        <v>0</v>
      </c>
      <c r="W276" s="8" t="str">
        <f>IF('Angaben KH-Standort'!$D$12&gt;0,"JBJ","KJA")</f>
        <v>KJA</v>
      </c>
      <c r="X276" s="8" t="str">
        <f>VLOOKUP(C275,{"29 - Psychiatrie (Erwachsene)","Einrichtungen2";"30 - Kinder- und Jugendpsychiatrie","Einrichtungen2";"31 - Psychosomatik","Einrichtungen2";"00 - Bitte eine Einrichtung auswählen","Leer";0,"Leer"},2,0)</f>
        <v>Leer</v>
      </c>
      <c r="Y276" s="37" t="str">
        <f t="shared" si="27"/>
        <v>Leer</v>
      </c>
      <c r="Z276" s="8" t="str">
        <f>VLOOKUP($C276,{"29 - Psychiatrie (Erwachsene)","Psychiatrie";"30 - Kinder- und Jugendpsychiatrie","KJPsychiatrie";"31 - Psychosomatik","Psychosomatik";"00 - Bitte eine Fachabteilung auswählen","Leer";0,"Leer"},2,0)</f>
        <v>Leer</v>
      </c>
    </row>
    <row r="277" spans="2:26" ht="15" customHeight="1" x14ac:dyDescent="0.25">
      <c r="B277" s="76" t="str">
        <f t="shared" si="28"/>
        <v>!!!</v>
      </c>
      <c r="C277" s="250"/>
      <c r="D277" s="243"/>
      <c r="E277" s="251"/>
      <c r="F277" s="88"/>
      <c r="G277" s="387"/>
      <c r="H277" s="44"/>
      <c r="I277" s="44"/>
      <c r="J277" s="70"/>
      <c r="O277" s="8">
        <f t="shared" si="22"/>
        <v>0</v>
      </c>
      <c r="P277" s="8">
        <f>VLOOKUP(C277,{"29 - Psychiatrie (Erwachsene)",1;"30 - Kinder- und Jugendpsychiatrie",1;"31 - Psychosomatik",1;"00 - Bitte eine Fachabteilung auswählen",0;0,0},2,0)</f>
        <v>0</v>
      </c>
      <c r="Q277" s="8">
        <f t="shared" si="23"/>
        <v>0</v>
      </c>
      <c r="R277" s="8">
        <f t="shared" si="24"/>
        <v>0</v>
      </c>
      <c r="S277" s="8">
        <f t="shared" si="25"/>
        <v>0</v>
      </c>
      <c r="T277" s="8">
        <f t="shared" si="26"/>
        <v>0</v>
      </c>
      <c r="V277" s="8">
        <f>VLOOKUP($C277,{"29 - Psychiatrie (Erwachsene)",1;"30 - Kinder- und Jugendpsychiatrie",1;"31 - Psychosomatik",1;"00 - Bitte eine Fachabteilung auswählen",0;0,0},2,0)</f>
        <v>0</v>
      </c>
      <c r="W277" s="8" t="str">
        <f>IF('Angaben KH-Standort'!$D$12&gt;0,"JBJ","KJA")</f>
        <v>KJA</v>
      </c>
      <c r="X277" s="8" t="str">
        <f>VLOOKUP(C276,{"29 - Psychiatrie (Erwachsene)","Einrichtungen2";"30 - Kinder- und Jugendpsychiatrie","Einrichtungen2";"31 - Psychosomatik","Einrichtungen2";"00 - Bitte eine Einrichtung auswählen","Leer";0,"Leer"},2,0)</f>
        <v>Leer</v>
      </c>
      <c r="Y277" s="37" t="str">
        <f t="shared" si="27"/>
        <v>Leer</v>
      </c>
      <c r="Z277" s="8" t="str">
        <f>VLOOKUP($C277,{"29 - Psychiatrie (Erwachsene)","Psychiatrie";"30 - Kinder- und Jugendpsychiatrie","KJPsychiatrie";"31 - Psychosomatik","Psychosomatik";"00 - Bitte eine Fachabteilung auswählen","Leer";0,"Leer"},2,0)</f>
        <v>Leer</v>
      </c>
    </row>
    <row r="278" spans="2:26" ht="15" customHeight="1" x14ac:dyDescent="0.25">
      <c r="B278" s="76" t="str">
        <f t="shared" si="28"/>
        <v>!!!</v>
      </c>
      <c r="C278" s="250"/>
      <c r="D278" s="243"/>
      <c r="E278" s="251"/>
      <c r="F278" s="88"/>
      <c r="G278" s="387"/>
      <c r="H278" s="44"/>
      <c r="I278" s="44"/>
      <c r="J278" s="70"/>
      <c r="O278" s="8">
        <f t="shared" si="22"/>
        <v>0</v>
      </c>
      <c r="P278" s="8">
        <f>VLOOKUP(C278,{"29 - Psychiatrie (Erwachsene)",1;"30 - Kinder- und Jugendpsychiatrie",1;"31 - Psychosomatik",1;"00 - Bitte eine Fachabteilung auswählen",0;0,0},2,0)</f>
        <v>0</v>
      </c>
      <c r="Q278" s="8">
        <f t="shared" si="23"/>
        <v>0</v>
      </c>
      <c r="R278" s="8">
        <f t="shared" si="24"/>
        <v>0</v>
      </c>
      <c r="S278" s="8">
        <f t="shared" si="25"/>
        <v>0</v>
      </c>
      <c r="T278" s="8">
        <f t="shared" si="26"/>
        <v>0</v>
      </c>
      <c r="V278" s="8">
        <f>VLOOKUP($C278,{"29 - Psychiatrie (Erwachsene)",1;"30 - Kinder- und Jugendpsychiatrie",1;"31 - Psychosomatik",1;"00 - Bitte eine Fachabteilung auswählen",0;0,0},2,0)</f>
        <v>0</v>
      </c>
      <c r="W278" s="8" t="str">
        <f>IF('Angaben KH-Standort'!$D$12&gt;0,"JBJ","KJA")</f>
        <v>KJA</v>
      </c>
      <c r="X278" s="8" t="str">
        <f>VLOOKUP(C277,{"29 - Psychiatrie (Erwachsene)","Einrichtungen2";"30 - Kinder- und Jugendpsychiatrie","Einrichtungen2";"31 - Psychosomatik","Einrichtungen2";"00 - Bitte eine Einrichtung auswählen","Leer";0,"Leer"},2,0)</f>
        <v>Leer</v>
      </c>
      <c r="Y278" s="37" t="str">
        <f t="shared" si="27"/>
        <v>Leer</v>
      </c>
      <c r="Z278" s="8" t="str">
        <f>VLOOKUP($C278,{"29 - Psychiatrie (Erwachsene)","Psychiatrie";"30 - Kinder- und Jugendpsychiatrie","KJPsychiatrie";"31 - Psychosomatik","Psychosomatik";"00 - Bitte eine Fachabteilung auswählen","Leer";0,"Leer"},2,0)</f>
        <v>Leer</v>
      </c>
    </row>
    <row r="279" spans="2:26" ht="15" customHeight="1" x14ac:dyDescent="0.25">
      <c r="B279" s="76" t="str">
        <f t="shared" si="28"/>
        <v>!!!</v>
      </c>
      <c r="C279" s="250"/>
      <c r="D279" s="243"/>
      <c r="E279" s="251"/>
      <c r="F279" s="88"/>
      <c r="G279" s="387"/>
      <c r="H279" s="44"/>
      <c r="I279" s="44"/>
      <c r="J279" s="70"/>
      <c r="O279" s="8">
        <f t="shared" si="22"/>
        <v>0</v>
      </c>
      <c r="P279" s="8">
        <f>VLOOKUP(C279,{"29 - Psychiatrie (Erwachsene)",1;"30 - Kinder- und Jugendpsychiatrie",1;"31 - Psychosomatik",1;"00 - Bitte eine Fachabteilung auswählen",0;0,0},2,0)</f>
        <v>0</v>
      </c>
      <c r="Q279" s="8">
        <f t="shared" si="23"/>
        <v>0</v>
      </c>
      <c r="R279" s="8">
        <f t="shared" si="24"/>
        <v>0</v>
      </c>
      <c r="S279" s="8">
        <f t="shared" si="25"/>
        <v>0</v>
      </c>
      <c r="T279" s="8">
        <f t="shared" si="26"/>
        <v>0</v>
      </c>
      <c r="V279" s="8">
        <f>VLOOKUP($C279,{"29 - Psychiatrie (Erwachsene)",1;"30 - Kinder- und Jugendpsychiatrie",1;"31 - Psychosomatik",1;"00 - Bitte eine Fachabteilung auswählen",0;0,0},2,0)</f>
        <v>0</v>
      </c>
      <c r="W279" s="8" t="str">
        <f>IF('Angaben KH-Standort'!$D$12&gt;0,"JBJ","KJA")</f>
        <v>KJA</v>
      </c>
      <c r="X279" s="8" t="str">
        <f>VLOOKUP(C278,{"29 - Psychiatrie (Erwachsene)","Einrichtungen2";"30 - Kinder- und Jugendpsychiatrie","Einrichtungen2";"31 - Psychosomatik","Einrichtungen2";"00 - Bitte eine Einrichtung auswählen","Leer";0,"Leer"},2,0)</f>
        <v>Leer</v>
      </c>
      <c r="Y279" s="37" t="str">
        <f t="shared" si="27"/>
        <v>Leer</v>
      </c>
      <c r="Z279" s="8" t="str">
        <f>VLOOKUP($C279,{"29 - Psychiatrie (Erwachsene)","Psychiatrie";"30 - Kinder- und Jugendpsychiatrie","KJPsychiatrie";"31 - Psychosomatik","Psychosomatik";"00 - Bitte eine Fachabteilung auswählen","Leer";0,"Leer"},2,0)</f>
        <v>Leer</v>
      </c>
    </row>
    <row r="280" spans="2:26" ht="15" customHeight="1" x14ac:dyDescent="0.25">
      <c r="B280" s="76" t="str">
        <f t="shared" si="28"/>
        <v>!!!</v>
      </c>
      <c r="C280" s="250"/>
      <c r="D280" s="243"/>
      <c r="E280" s="251"/>
      <c r="F280" s="88"/>
      <c r="G280" s="387"/>
      <c r="H280" s="44"/>
      <c r="I280" s="44"/>
      <c r="J280" s="70"/>
      <c r="O280" s="8">
        <f t="shared" ref="O280:O343" si="29">IF(LEN(B280)&gt;0,0,1)</f>
        <v>0</v>
      </c>
      <c r="P280" s="8">
        <f>VLOOKUP(C280,{"29 - Psychiatrie (Erwachsene)",1;"30 - Kinder- und Jugendpsychiatrie",1;"31 - Psychosomatik",1;"00 - Bitte eine Fachabteilung auswählen",0;0,0},2,0)</f>
        <v>0</v>
      </c>
      <c r="Q280" s="8">
        <f t="shared" ref="Q280:Q343" si="30">IF(LEN(D280)&gt;0,1,0)</f>
        <v>0</v>
      </c>
      <c r="R280" s="8">
        <f t="shared" ref="R280:R343" si="31">IF(LEN(E280)&gt;0,1,0)</f>
        <v>0</v>
      </c>
      <c r="S280" s="8">
        <f t="shared" ref="S280:S343" si="32">IF(LEN(F280)&gt;0,1,0)</f>
        <v>0</v>
      </c>
      <c r="T280" s="8">
        <f t="shared" ref="T280:T343" si="33">IF(LEN(G280)&gt;0,1,0)</f>
        <v>0</v>
      </c>
      <c r="V280" s="8">
        <f>VLOOKUP($C280,{"29 - Psychiatrie (Erwachsene)",1;"30 - Kinder- und Jugendpsychiatrie",1;"31 - Psychosomatik",1;"00 - Bitte eine Fachabteilung auswählen",0;0,0},2,0)</f>
        <v>0</v>
      </c>
      <c r="W280" s="8" t="str">
        <f>IF('Angaben KH-Standort'!$D$12&gt;0,"JBJ","KJA")</f>
        <v>KJA</v>
      </c>
      <c r="X280" s="8" t="str">
        <f>VLOOKUP(C279,{"29 - Psychiatrie (Erwachsene)","Einrichtungen2";"30 - Kinder- und Jugendpsychiatrie","Einrichtungen2";"31 - Psychosomatik","Einrichtungen2";"00 - Bitte eine Einrichtung auswählen","Leer";0,"Leer"},2,0)</f>
        <v>Leer</v>
      </c>
      <c r="Y280" s="37" t="str">
        <f t="shared" ref="Y280:Y343" si="34">IF(V280=1,W280,"Leer")</f>
        <v>Leer</v>
      </c>
      <c r="Z280" s="8" t="str">
        <f>VLOOKUP($C280,{"29 - Psychiatrie (Erwachsene)","Psychiatrie";"30 - Kinder- und Jugendpsychiatrie","KJPsychiatrie";"31 - Psychosomatik","Psychosomatik";"00 - Bitte eine Fachabteilung auswählen","Leer";0,"Leer"},2,0)</f>
        <v>Leer</v>
      </c>
    </row>
    <row r="281" spans="2:26" ht="15" customHeight="1" x14ac:dyDescent="0.25">
      <c r="B281" s="76" t="str">
        <f t="shared" si="28"/>
        <v>!!!</v>
      </c>
      <c r="C281" s="250"/>
      <c r="D281" s="243"/>
      <c r="E281" s="251"/>
      <c r="F281" s="88"/>
      <c r="G281" s="387"/>
      <c r="H281" s="44"/>
      <c r="I281" s="44"/>
      <c r="J281" s="70"/>
      <c r="O281" s="8">
        <f t="shared" si="29"/>
        <v>0</v>
      </c>
      <c r="P281" s="8">
        <f>VLOOKUP(C281,{"29 - Psychiatrie (Erwachsene)",1;"30 - Kinder- und Jugendpsychiatrie",1;"31 - Psychosomatik",1;"00 - Bitte eine Fachabteilung auswählen",0;0,0},2,0)</f>
        <v>0</v>
      </c>
      <c r="Q281" s="8">
        <f t="shared" si="30"/>
        <v>0</v>
      </c>
      <c r="R281" s="8">
        <f t="shared" si="31"/>
        <v>0</v>
      </c>
      <c r="S281" s="8">
        <f t="shared" si="32"/>
        <v>0</v>
      </c>
      <c r="T281" s="8">
        <f t="shared" si="33"/>
        <v>0</v>
      </c>
      <c r="V281" s="8">
        <f>VLOOKUP($C281,{"29 - Psychiatrie (Erwachsene)",1;"30 - Kinder- und Jugendpsychiatrie",1;"31 - Psychosomatik",1;"00 - Bitte eine Fachabteilung auswählen",0;0,0},2,0)</f>
        <v>0</v>
      </c>
      <c r="W281" s="8" t="str">
        <f>IF('Angaben KH-Standort'!$D$12&gt;0,"JBJ","KJA")</f>
        <v>KJA</v>
      </c>
      <c r="X281" s="8" t="str">
        <f>VLOOKUP(C280,{"29 - Psychiatrie (Erwachsene)","Einrichtungen2";"30 - Kinder- und Jugendpsychiatrie","Einrichtungen2";"31 - Psychosomatik","Einrichtungen2";"00 - Bitte eine Einrichtung auswählen","Leer";0,"Leer"},2,0)</f>
        <v>Leer</v>
      </c>
      <c r="Y281" s="37" t="str">
        <f t="shared" si="34"/>
        <v>Leer</v>
      </c>
      <c r="Z281" s="8" t="str">
        <f>VLOOKUP($C281,{"29 - Psychiatrie (Erwachsene)","Psychiatrie";"30 - Kinder- und Jugendpsychiatrie","KJPsychiatrie";"31 - Psychosomatik","Psychosomatik";"00 - Bitte eine Fachabteilung auswählen","Leer";0,"Leer"},2,0)</f>
        <v>Leer</v>
      </c>
    </row>
    <row r="282" spans="2:26" ht="15" customHeight="1" x14ac:dyDescent="0.25">
      <c r="B282" s="76" t="str">
        <f t="shared" si="28"/>
        <v>!!!</v>
      </c>
      <c r="C282" s="250"/>
      <c r="D282" s="243"/>
      <c r="E282" s="251"/>
      <c r="F282" s="88"/>
      <c r="G282" s="387"/>
      <c r="H282" s="44"/>
      <c r="I282" s="44"/>
      <c r="J282" s="70"/>
      <c r="O282" s="8">
        <f t="shared" si="29"/>
        <v>0</v>
      </c>
      <c r="P282" s="8">
        <f>VLOOKUP(C282,{"29 - Psychiatrie (Erwachsene)",1;"30 - Kinder- und Jugendpsychiatrie",1;"31 - Psychosomatik",1;"00 - Bitte eine Fachabteilung auswählen",0;0,0},2,0)</f>
        <v>0</v>
      </c>
      <c r="Q282" s="8">
        <f t="shared" si="30"/>
        <v>0</v>
      </c>
      <c r="R282" s="8">
        <f t="shared" si="31"/>
        <v>0</v>
      </c>
      <c r="S282" s="8">
        <f t="shared" si="32"/>
        <v>0</v>
      </c>
      <c r="T282" s="8">
        <f t="shared" si="33"/>
        <v>0</v>
      </c>
      <c r="V282" s="8">
        <f>VLOOKUP($C282,{"29 - Psychiatrie (Erwachsene)",1;"30 - Kinder- und Jugendpsychiatrie",1;"31 - Psychosomatik",1;"00 - Bitte eine Fachabteilung auswählen",0;0,0},2,0)</f>
        <v>0</v>
      </c>
      <c r="W282" s="8" t="str">
        <f>IF('Angaben KH-Standort'!$D$12&gt;0,"JBJ","KJA")</f>
        <v>KJA</v>
      </c>
      <c r="X282" s="8" t="str">
        <f>VLOOKUP(C281,{"29 - Psychiatrie (Erwachsene)","Einrichtungen2";"30 - Kinder- und Jugendpsychiatrie","Einrichtungen2";"31 - Psychosomatik","Einrichtungen2";"00 - Bitte eine Einrichtung auswählen","Leer";0,"Leer"},2,0)</f>
        <v>Leer</v>
      </c>
      <c r="Y282" s="37" t="str">
        <f t="shared" si="34"/>
        <v>Leer</v>
      </c>
      <c r="Z282" s="8" t="str">
        <f>VLOOKUP($C282,{"29 - Psychiatrie (Erwachsene)","Psychiatrie";"30 - Kinder- und Jugendpsychiatrie","KJPsychiatrie";"31 - Psychosomatik","Psychosomatik";"00 - Bitte eine Fachabteilung auswählen","Leer";0,"Leer"},2,0)</f>
        <v>Leer</v>
      </c>
    </row>
    <row r="283" spans="2:26" ht="15" customHeight="1" x14ac:dyDescent="0.25">
      <c r="B283" s="76" t="str">
        <f t="shared" si="28"/>
        <v>!!!</v>
      </c>
      <c r="C283" s="250"/>
      <c r="D283" s="243"/>
      <c r="E283" s="251"/>
      <c r="F283" s="88"/>
      <c r="G283" s="387"/>
      <c r="H283" s="44"/>
      <c r="I283" s="44"/>
      <c r="J283" s="70"/>
      <c r="O283" s="8">
        <f t="shared" si="29"/>
        <v>0</v>
      </c>
      <c r="P283" s="8">
        <f>VLOOKUP(C283,{"29 - Psychiatrie (Erwachsene)",1;"30 - Kinder- und Jugendpsychiatrie",1;"31 - Psychosomatik",1;"00 - Bitte eine Fachabteilung auswählen",0;0,0},2,0)</f>
        <v>0</v>
      </c>
      <c r="Q283" s="8">
        <f t="shared" si="30"/>
        <v>0</v>
      </c>
      <c r="R283" s="8">
        <f t="shared" si="31"/>
        <v>0</v>
      </c>
      <c r="S283" s="8">
        <f t="shared" si="32"/>
        <v>0</v>
      </c>
      <c r="T283" s="8">
        <f t="shared" si="33"/>
        <v>0</v>
      </c>
      <c r="V283" s="8">
        <f>VLOOKUP($C283,{"29 - Psychiatrie (Erwachsene)",1;"30 - Kinder- und Jugendpsychiatrie",1;"31 - Psychosomatik",1;"00 - Bitte eine Fachabteilung auswählen",0;0,0},2,0)</f>
        <v>0</v>
      </c>
      <c r="W283" s="8" t="str">
        <f>IF('Angaben KH-Standort'!$D$12&gt;0,"JBJ","KJA")</f>
        <v>KJA</v>
      </c>
      <c r="X283" s="8" t="str">
        <f>VLOOKUP(C282,{"29 - Psychiatrie (Erwachsene)","Einrichtungen2";"30 - Kinder- und Jugendpsychiatrie","Einrichtungen2";"31 - Psychosomatik","Einrichtungen2";"00 - Bitte eine Einrichtung auswählen","Leer";0,"Leer"},2,0)</f>
        <v>Leer</v>
      </c>
      <c r="Y283" s="37" t="str">
        <f t="shared" si="34"/>
        <v>Leer</v>
      </c>
      <c r="Z283" s="8" t="str">
        <f>VLOOKUP($C283,{"29 - Psychiatrie (Erwachsene)","Psychiatrie";"30 - Kinder- und Jugendpsychiatrie","KJPsychiatrie";"31 - Psychosomatik","Psychosomatik";"00 - Bitte eine Fachabteilung auswählen","Leer";0,"Leer"},2,0)</f>
        <v>Leer</v>
      </c>
    </row>
    <row r="284" spans="2:26" ht="15" customHeight="1" x14ac:dyDescent="0.25">
      <c r="B284" s="76" t="str">
        <f t="shared" si="28"/>
        <v>!!!</v>
      </c>
      <c r="C284" s="250"/>
      <c r="D284" s="243"/>
      <c r="E284" s="251"/>
      <c r="F284" s="88"/>
      <c r="G284" s="387"/>
      <c r="H284" s="44"/>
      <c r="I284" s="44"/>
      <c r="J284" s="70"/>
      <c r="O284" s="8">
        <f t="shared" si="29"/>
        <v>0</v>
      </c>
      <c r="P284" s="8">
        <f>VLOOKUP(C284,{"29 - Psychiatrie (Erwachsene)",1;"30 - Kinder- und Jugendpsychiatrie",1;"31 - Psychosomatik",1;"00 - Bitte eine Fachabteilung auswählen",0;0,0},2,0)</f>
        <v>0</v>
      </c>
      <c r="Q284" s="8">
        <f t="shared" si="30"/>
        <v>0</v>
      </c>
      <c r="R284" s="8">
        <f t="shared" si="31"/>
        <v>0</v>
      </c>
      <c r="S284" s="8">
        <f t="shared" si="32"/>
        <v>0</v>
      </c>
      <c r="T284" s="8">
        <f t="shared" si="33"/>
        <v>0</v>
      </c>
      <c r="V284" s="8">
        <f>VLOOKUP($C284,{"29 - Psychiatrie (Erwachsene)",1;"30 - Kinder- und Jugendpsychiatrie",1;"31 - Psychosomatik",1;"00 - Bitte eine Fachabteilung auswählen",0;0,0},2,0)</f>
        <v>0</v>
      </c>
      <c r="W284" s="8" t="str">
        <f>IF('Angaben KH-Standort'!$D$12&gt;0,"JBJ","KJA")</f>
        <v>KJA</v>
      </c>
      <c r="X284" s="8" t="str">
        <f>VLOOKUP(C283,{"29 - Psychiatrie (Erwachsene)","Einrichtungen2";"30 - Kinder- und Jugendpsychiatrie","Einrichtungen2";"31 - Psychosomatik","Einrichtungen2";"00 - Bitte eine Einrichtung auswählen","Leer";0,"Leer"},2,0)</f>
        <v>Leer</v>
      </c>
      <c r="Y284" s="37" t="str">
        <f t="shared" si="34"/>
        <v>Leer</v>
      </c>
      <c r="Z284" s="8" t="str">
        <f>VLOOKUP($C284,{"29 - Psychiatrie (Erwachsene)","Psychiatrie";"30 - Kinder- und Jugendpsychiatrie","KJPsychiatrie";"31 - Psychosomatik","Psychosomatik";"00 - Bitte eine Fachabteilung auswählen","Leer";0,"Leer"},2,0)</f>
        <v>Leer</v>
      </c>
    </row>
    <row r="285" spans="2:26" ht="15" customHeight="1" x14ac:dyDescent="0.25">
      <c r="B285" s="76" t="str">
        <f t="shared" si="28"/>
        <v>!!!</v>
      </c>
      <c r="C285" s="250"/>
      <c r="D285" s="243"/>
      <c r="E285" s="251"/>
      <c r="F285" s="88"/>
      <c r="G285" s="387"/>
      <c r="H285" s="44"/>
      <c r="I285" s="44"/>
      <c r="J285" s="70"/>
      <c r="O285" s="8">
        <f t="shared" si="29"/>
        <v>0</v>
      </c>
      <c r="P285" s="8">
        <f>VLOOKUP(C285,{"29 - Psychiatrie (Erwachsene)",1;"30 - Kinder- und Jugendpsychiatrie",1;"31 - Psychosomatik",1;"00 - Bitte eine Fachabteilung auswählen",0;0,0},2,0)</f>
        <v>0</v>
      </c>
      <c r="Q285" s="8">
        <f t="shared" si="30"/>
        <v>0</v>
      </c>
      <c r="R285" s="8">
        <f t="shared" si="31"/>
        <v>0</v>
      </c>
      <c r="S285" s="8">
        <f t="shared" si="32"/>
        <v>0</v>
      </c>
      <c r="T285" s="8">
        <f t="shared" si="33"/>
        <v>0</v>
      </c>
      <c r="V285" s="8">
        <f>VLOOKUP($C285,{"29 - Psychiatrie (Erwachsene)",1;"30 - Kinder- und Jugendpsychiatrie",1;"31 - Psychosomatik",1;"00 - Bitte eine Fachabteilung auswählen",0;0,0},2,0)</f>
        <v>0</v>
      </c>
      <c r="W285" s="8" t="str">
        <f>IF('Angaben KH-Standort'!$D$12&gt;0,"JBJ","KJA")</f>
        <v>KJA</v>
      </c>
      <c r="X285" s="8" t="str">
        <f>VLOOKUP(C284,{"29 - Psychiatrie (Erwachsene)","Einrichtungen2";"30 - Kinder- und Jugendpsychiatrie","Einrichtungen2";"31 - Psychosomatik","Einrichtungen2";"00 - Bitte eine Einrichtung auswählen","Leer";0,"Leer"},2,0)</f>
        <v>Leer</v>
      </c>
      <c r="Y285" s="37" t="str">
        <f t="shared" si="34"/>
        <v>Leer</v>
      </c>
      <c r="Z285" s="8" t="str">
        <f>VLOOKUP($C285,{"29 - Psychiatrie (Erwachsene)","Psychiatrie";"30 - Kinder- und Jugendpsychiatrie","KJPsychiatrie";"31 - Psychosomatik","Psychosomatik";"00 - Bitte eine Fachabteilung auswählen","Leer";0,"Leer"},2,0)</f>
        <v>Leer</v>
      </c>
    </row>
    <row r="286" spans="2:26" ht="15" customHeight="1" x14ac:dyDescent="0.25">
      <c r="B286" s="76" t="str">
        <f t="shared" ref="B286:B349" si="35">IF(SUM(P286:T286)&lt;5,"!!!","")</f>
        <v>!!!</v>
      </c>
      <c r="C286" s="250"/>
      <c r="D286" s="243"/>
      <c r="E286" s="251"/>
      <c r="F286" s="88"/>
      <c r="G286" s="387"/>
      <c r="H286" s="44"/>
      <c r="I286" s="44"/>
      <c r="J286" s="70"/>
      <c r="O286" s="8">
        <f t="shared" si="29"/>
        <v>0</v>
      </c>
      <c r="P286" s="8">
        <f>VLOOKUP(C286,{"29 - Psychiatrie (Erwachsene)",1;"30 - Kinder- und Jugendpsychiatrie",1;"31 - Psychosomatik",1;"00 - Bitte eine Fachabteilung auswählen",0;0,0},2,0)</f>
        <v>0</v>
      </c>
      <c r="Q286" s="8">
        <f t="shared" si="30"/>
        <v>0</v>
      </c>
      <c r="R286" s="8">
        <f t="shared" si="31"/>
        <v>0</v>
      </c>
      <c r="S286" s="8">
        <f t="shared" si="32"/>
        <v>0</v>
      </c>
      <c r="T286" s="8">
        <f t="shared" si="33"/>
        <v>0</v>
      </c>
      <c r="V286" s="8">
        <f>VLOOKUP($C286,{"29 - Psychiatrie (Erwachsene)",1;"30 - Kinder- und Jugendpsychiatrie",1;"31 - Psychosomatik",1;"00 - Bitte eine Fachabteilung auswählen",0;0,0},2,0)</f>
        <v>0</v>
      </c>
      <c r="W286" s="8" t="str">
        <f>IF('Angaben KH-Standort'!$D$12&gt;0,"JBJ","KJA")</f>
        <v>KJA</v>
      </c>
      <c r="X286" s="8" t="str">
        <f>VLOOKUP(C285,{"29 - Psychiatrie (Erwachsene)","Einrichtungen2";"30 - Kinder- und Jugendpsychiatrie","Einrichtungen2";"31 - Psychosomatik","Einrichtungen2";"00 - Bitte eine Einrichtung auswählen","Leer";0,"Leer"},2,0)</f>
        <v>Leer</v>
      </c>
      <c r="Y286" s="37" t="str">
        <f t="shared" si="34"/>
        <v>Leer</v>
      </c>
      <c r="Z286" s="8" t="str">
        <f>VLOOKUP($C286,{"29 - Psychiatrie (Erwachsene)","Psychiatrie";"30 - Kinder- und Jugendpsychiatrie","KJPsychiatrie";"31 - Psychosomatik","Psychosomatik";"00 - Bitte eine Fachabteilung auswählen","Leer";0,"Leer"},2,0)</f>
        <v>Leer</v>
      </c>
    </row>
    <row r="287" spans="2:26" ht="15" customHeight="1" x14ac:dyDescent="0.25">
      <c r="B287" s="76" t="str">
        <f t="shared" si="35"/>
        <v>!!!</v>
      </c>
      <c r="C287" s="250"/>
      <c r="D287" s="243"/>
      <c r="E287" s="251"/>
      <c r="F287" s="88"/>
      <c r="G287" s="387"/>
      <c r="H287" s="44"/>
      <c r="I287" s="44"/>
      <c r="J287" s="70"/>
      <c r="O287" s="8">
        <f t="shared" si="29"/>
        <v>0</v>
      </c>
      <c r="P287" s="8">
        <f>VLOOKUP(C287,{"29 - Psychiatrie (Erwachsene)",1;"30 - Kinder- und Jugendpsychiatrie",1;"31 - Psychosomatik",1;"00 - Bitte eine Fachabteilung auswählen",0;0,0},2,0)</f>
        <v>0</v>
      </c>
      <c r="Q287" s="8">
        <f t="shared" si="30"/>
        <v>0</v>
      </c>
      <c r="R287" s="8">
        <f t="shared" si="31"/>
        <v>0</v>
      </c>
      <c r="S287" s="8">
        <f t="shared" si="32"/>
        <v>0</v>
      </c>
      <c r="T287" s="8">
        <f t="shared" si="33"/>
        <v>0</v>
      </c>
      <c r="V287" s="8">
        <f>VLOOKUP($C287,{"29 - Psychiatrie (Erwachsene)",1;"30 - Kinder- und Jugendpsychiatrie",1;"31 - Psychosomatik",1;"00 - Bitte eine Fachabteilung auswählen",0;0,0},2,0)</f>
        <v>0</v>
      </c>
      <c r="W287" s="8" t="str">
        <f>IF('Angaben KH-Standort'!$D$12&gt;0,"JBJ","KJA")</f>
        <v>KJA</v>
      </c>
      <c r="X287" s="8" t="str">
        <f>VLOOKUP(C286,{"29 - Psychiatrie (Erwachsene)","Einrichtungen2";"30 - Kinder- und Jugendpsychiatrie","Einrichtungen2";"31 - Psychosomatik","Einrichtungen2";"00 - Bitte eine Einrichtung auswählen","Leer";0,"Leer"},2,0)</f>
        <v>Leer</v>
      </c>
      <c r="Y287" s="37" t="str">
        <f t="shared" si="34"/>
        <v>Leer</v>
      </c>
      <c r="Z287" s="8" t="str">
        <f>VLOOKUP($C287,{"29 - Psychiatrie (Erwachsene)","Psychiatrie";"30 - Kinder- und Jugendpsychiatrie","KJPsychiatrie";"31 - Psychosomatik","Psychosomatik";"00 - Bitte eine Fachabteilung auswählen","Leer";0,"Leer"},2,0)</f>
        <v>Leer</v>
      </c>
    </row>
    <row r="288" spans="2:26" ht="15" customHeight="1" x14ac:dyDescent="0.25">
      <c r="B288" s="76" t="str">
        <f t="shared" si="35"/>
        <v>!!!</v>
      </c>
      <c r="C288" s="250"/>
      <c r="D288" s="243"/>
      <c r="E288" s="251"/>
      <c r="F288" s="88"/>
      <c r="G288" s="387"/>
      <c r="H288" s="44"/>
      <c r="I288" s="44"/>
      <c r="J288" s="70"/>
      <c r="O288" s="8">
        <f t="shared" si="29"/>
        <v>0</v>
      </c>
      <c r="P288" s="8">
        <f>VLOOKUP(C288,{"29 - Psychiatrie (Erwachsene)",1;"30 - Kinder- und Jugendpsychiatrie",1;"31 - Psychosomatik",1;"00 - Bitte eine Fachabteilung auswählen",0;0,0},2,0)</f>
        <v>0</v>
      </c>
      <c r="Q288" s="8">
        <f t="shared" si="30"/>
        <v>0</v>
      </c>
      <c r="R288" s="8">
        <f t="shared" si="31"/>
        <v>0</v>
      </c>
      <c r="S288" s="8">
        <f t="shared" si="32"/>
        <v>0</v>
      </c>
      <c r="T288" s="8">
        <f t="shared" si="33"/>
        <v>0</v>
      </c>
      <c r="V288" s="8">
        <f>VLOOKUP($C288,{"29 - Psychiatrie (Erwachsene)",1;"30 - Kinder- und Jugendpsychiatrie",1;"31 - Psychosomatik",1;"00 - Bitte eine Fachabteilung auswählen",0;0,0},2,0)</f>
        <v>0</v>
      </c>
      <c r="W288" s="8" t="str">
        <f>IF('Angaben KH-Standort'!$D$12&gt;0,"JBJ","KJA")</f>
        <v>KJA</v>
      </c>
      <c r="X288" s="8" t="str">
        <f>VLOOKUP(C287,{"29 - Psychiatrie (Erwachsene)","Einrichtungen2";"30 - Kinder- und Jugendpsychiatrie","Einrichtungen2";"31 - Psychosomatik","Einrichtungen2";"00 - Bitte eine Einrichtung auswählen","Leer";0,"Leer"},2,0)</f>
        <v>Leer</v>
      </c>
      <c r="Y288" s="37" t="str">
        <f t="shared" si="34"/>
        <v>Leer</v>
      </c>
      <c r="Z288" s="8" t="str">
        <f>VLOOKUP($C288,{"29 - Psychiatrie (Erwachsene)","Psychiatrie";"30 - Kinder- und Jugendpsychiatrie","KJPsychiatrie";"31 - Psychosomatik","Psychosomatik";"00 - Bitte eine Fachabteilung auswählen","Leer";0,"Leer"},2,0)</f>
        <v>Leer</v>
      </c>
    </row>
    <row r="289" spans="2:26" ht="15" customHeight="1" x14ac:dyDescent="0.25">
      <c r="B289" s="76" t="str">
        <f t="shared" si="35"/>
        <v>!!!</v>
      </c>
      <c r="C289" s="250"/>
      <c r="D289" s="243"/>
      <c r="E289" s="251"/>
      <c r="F289" s="88"/>
      <c r="G289" s="387"/>
      <c r="H289" s="44"/>
      <c r="I289" s="44"/>
      <c r="J289" s="70"/>
      <c r="O289" s="8">
        <f t="shared" si="29"/>
        <v>0</v>
      </c>
      <c r="P289" s="8">
        <f>VLOOKUP(C289,{"29 - Psychiatrie (Erwachsene)",1;"30 - Kinder- und Jugendpsychiatrie",1;"31 - Psychosomatik",1;"00 - Bitte eine Fachabteilung auswählen",0;0,0},2,0)</f>
        <v>0</v>
      </c>
      <c r="Q289" s="8">
        <f t="shared" si="30"/>
        <v>0</v>
      </c>
      <c r="R289" s="8">
        <f t="shared" si="31"/>
        <v>0</v>
      </c>
      <c r="S289" s="8">
        <f t="shared" si="32"/>
        <v>0</v>
      </c>
      <c r="T289" s="8">
        <f t="shared" si="33"/>
        <v>0</v>
      </c>
      <c r="V289" s="8">
        <f>VLOOKUP($C289,{"29 - Psychiatrie (Erwachsene)",1;"30 - Kinder- und Jugendpsychiatrie",1;"31 - Psychosomatik",1;"00 - Bitte eine Fachabteilung auswählen",0;0,0},2,0)</f>
        <v>0</v>
      </c>
      <c r="W289" s="8" t="str">
        <f>IF('Angaben KH-Standort'!$D$12&gt;0,"JBJ","KJA")</f>
        <v>KJA</v>
      </c>
      <c r="X289" s="8" t="str">
        <f>VLOOKUP(C288,{"29 - Psychiatrie (Erwachsene)","Einrichtungen2";"30 - Kinder- und Jugendpsychiatrie","Einrichtungen2";"31 - Psychosomatik","Einrichtungen2";"00 - Bitte eine Einrichtung auswählen","Leer";0,"Leer"},2,0)</f>
        <v>Leer</v>
      </c>
      <c r="Y289" s="37" t="str">
        <f t="shared" si="34"/>
        <v>Leer</v>
      </c>
      <c r="Z289" s="8" t="str">
        <f>VLOOKUP($C289,{"29 - Psychiatrie (Erwachsene)","Psychiatrie";"30 - Kinder- und Jugendpsychiatrie","KJPsychiatrie";"31 - Psychosomatik","Psychosomatik";"00 - Bitte eine Fachabteilung auswählen","Leer";0,"Leer"},2,0)</f>
        <v>Leer</v>
      </c>
    </row>
    <row r="290" spans="2:26" ht="15" customHeight="1" x14ac:dyDescent="0.25">
      <c r="B290" s="76" t="str">
        <f t="shared" si="35"/>
        <v>!!!</v>
      </c>
      <c r="C290" s="250"/>
      <c r="D290" s="243"/>
      <c r="E290" s="251"/>
      <c r="F290" s="88"/>
      <c r="G290" s="387"/>
      <c r="H290" s="44"/>
      <c r="I290" s="44"/>
      <c r="J290" s="70"/>
      <c r="O290" s="8">
        <f t="shared" si="29"/>
        <v>0</v>
      </c>
      <c r="P290" s="8">
        <f>VLOOKUP(C290,{"29 - Psychiatrie (Erwachsene)",1;"30 - Kinder- und Jugendpsychiatrie",1;"31 - Psychosomatik",1;"00 - Bitte eine Fachabteilung auswählen",0;0,0},2,0)</f>
        <v>0</v>
      </c>
      <c r="Q290" s="8">
        <f t="shared" si="30"/>
        <v>0</v>
      </c>
      <c r="R290" s="8">
        <f t="shared" si="31"/>
        <v>0</v>
      </c>
      <c r="S290" s="8">
        <f t="shared" si="32"/>
        <v>0</v>
      </c>
      <c r="T290" s="8">
        <f t="shared" si="33"/>
        <v>0</v>
      </c>
      <c r="V290" s="8">
        <f>VLOOKUP($C290,{"29 - Psychiatrie (Erwachsene)",1;"30 - Kinder- und Jugendpsychiatrie",1;"31 - Psychosomatik",1;"00 - Bitte eine Fachabteilung auswählen",0;0,0},2,0)</f>
        <v>0</v>
      </c>
      <c r="W290" s="8" t="str">
        <f>IF('Angaben KH-Standort'!$D$12&gt;0,"JBJ","KJA")</f>
        <v>KJA</v>
      </c>
      <c r="X290" s="8" t="str">
        <f>VLOOKUP(C289,{"29 - Psychiatrie (Erwachsene)","Einrichtungen2";"30 - Kinder- und Jugendpsychiatrie","Einrichtungen2";"31 - Psychosomatik","Einrichtungen2";"00 - Bitte eine Einrichtung auswählen","Leer";0,"Leer"},2,0)</f>
        <v>Leer</v>
      </c>
      <c r="Y290" s="37" t="str">
        <f t="shared" si="34"/>
        <v>Leer</v>
      </c>
      <c r="Z290" s="8" t="str">
        <f>VLOOKUP($C290,{"29 - Psychiatrie (Erwachsene)","Psychiatrie";"30 - Kinder- und Jugendpsychiatrie","KJPsychiatrie";"31 - Psychosomatik","Psychosomatik";"00 - Bitte eine Fachabteilung auswählen","Leer";0,"Leer"},2,0)</f>
        <v>Leer</v>
      </c>
    </row>
    <row r="291" spans="2:26" ht="15" customHeight="1" x14ac:dyDescent="0.25">
      <c r="B291" s="76" t="str">
        <f t="shared" si="35"/>
        <v>!!!</v>
      </c>
      <c r="C291" s="250"/>
      <c r="D291" s="243"/>
      <c r="E291" s="251"/>
      <c r="F291" s="88"/>
      <c r="G291" s="387"/>
      <c r="H291" s="44"/>
      <c r="I291" s="44"/>
      <c r="J291" s="70"/>
      <c r="O291" s="8">
        <f t="shared" si="29"/>
        <v>0</v>
      </c>
      <c r="P291" s="8">
        <f>VLOOKUP(C291,{"29 - Psychiatrie (Erwachsene)",1;"30 - Kinder- und Jugendpsychiatrie",1;"31 - Psychosomatik",1;"00 - Bitte eine Fachabteilung auswählen",0;0,0},2,0)</f>
        <v>0</v>
      </c>
      <c r="Q291" s="8">
        <f t="shared" si="30"/>
        <v>0</v>
      </c>
      <c r="R291" s="8">
        <f t="shared" si="31"/>
        <v>0</v>
      </c>
      <c r="S291" s="8">
        <f t="shared" si="32"/>
        <v>0</v>
      </c>
      <c r="T291" s="8">
        <f t="shared" si="33"/>
        <v>0</v>
      </c>
      <c r="V291" s="8">
        <f>VLOOKUP($C291,{"29 - Psychiatrie (Erwachsene)",1;"30 - Kinder- und Jugendpsychiatrie",1;"31 - Psychosomatik",1;"00 - Bitte eine Fachabteilung auswählen",0;0,0},2,0)</f>
        <v>0</v>
      </c>
      <c r="W291" s="8" t="str">
        <f>IF('Angaben KH-Standort'!$D$12&gt;0,"JBJ","KJA")</f>
        <v>KJA</v>
      </c>
      <c r="X291" s="8" t="str">
        <f>VLOOKUP(C290,{"29 - Psychiatrie (Erwachsene)","Einrichtungen2";"30 - Kinder- und Jugendpsychiatrie","Einrichtungen2";"31 - Psychosomatik","Einrichtungen2";"00 - Bitte eine Einrichtung auswählen","Leer";0,"Leer"},2,0)</f>
        <v>Leer</v>
      </c>
      <c r="Y291" s="37" t="str">
        <f t="shared" si="34"/>
        <v>Leer</v>
      </c>
      <c r="Z291" s="8" t="str">
        <f>VLOOKUP($C291,{"29 - Psychiatrie (Erwachsene)","Psychiatrie";"30 - Kinder- und Jugendpsychiatrie","KJPsychiatrie";"31 - Psychosomatik","Psychosomatik";"00 - Bitte eine Fachabteilung auswählen","Leer";0,"Leer"},2,0)</f>
        <v>Leer</v>
      </c>
    </row>
    <row r="292" spans="2:26" ht="15" customHeight="1" x14ac:dyDescent="0.25">
      <c r="B292" s="76" t="str">
        <f t="shared" si="35"/>
        <v>!!!</v>
      </c>
      <c r="C292" s="250"/>
      <c r="D292" s="243"/>
      <c r="E292" s="251"/>
      <c r="F292" s="88"/>
      <c r="G292" s="387"/>
      <c r="H292" s="44"/>
      <c r="I292" s="44"/>
      <c r="J292" s="70"/>
      <c r="O292" s="8">
        <f t="shared" si="29"/>
        <v>0</v>
      </c>
      <c r="P292" s="8">
        <f>VLOOKUP(C292,{"29 - Psychiatrie (Erwachsene)",1;"30 - Kinder- und Jugendpsychiatrie",1;"31 - Psychosomatik",1;"00 - Bitte eine Fachabteilung auswählen",0;0,0},2,0)</f>
        <v>0</v>
      </c>
      <c r="Q292" s="8">
        <f t="shared" si="30"/>
        <v>0</v>
      </c>
      <c r="R292" s="8">
        <f t="shared" si="31"/>
        <v>0</v>
      </c>
      <c r="S292" s="8">
        <f t="shared" si="32"/>
        <v>0</v>
      </c>
      <c r="T292" s="8">
        <f t="shared" si="33"/>
        <v>0</v>
      </c>
      <c r="V292" s="8">
        <f>VLOOKUP($C292,{"29 - Psychiatrie (Erwachsene)",1;"30 - Kinder- und Jugendpsychiatrie",1;"31 - Psychosomatik",1;"00 - Bitte eine Fachabteilung auswählen",0;0,0},2,0)</f>
        <v>0</v>
      </c>
      <c r="W292" s="8" t="str">
        <f>IF('Angaben KH-Standort'!$D$12&gt;0,"JBJ","KJA")</f>
        <v>KJA</v>
      </c>
      <c r="X292" s="8" t="str">
        <f>VLOOKUP(C291,{"29 - Psychiatrie (Erwachsene)","Einrichtungen2";"30 - Kinder- und Jugendpsychiatrie","Einrichtungen2";"31 - Psychosomatik","Einrichtungen2";"00 - Bitte eine Einrichtung auswählen","Leer";0,"Leer"},2,0)</f>
        <v>Leer</v>
      </c>
      <c r="Y292" s="37" t="str">
        <f t="shared" si="34"/>
        <v>Leer</v>
      </c>
      <c r="Z292" s="8" t="str">
        <f>VLOOKUP($C292,{"29 - Psychiatrie (Erwachsene)","Psychiatrie";"30 - Kinder- und Jugendpsychiatrie","KJPsychiatrie";"31 - Psychosomatik","Psychosomatik";"00 - Bitte eine Fachabteilung auswählen","Leer";0,"Leer"},2,0)</f>
        <v>Leer</v>
      </c>
    </row>
    <row r="293" spans="2:26" ht="15" customHeight="1" x14ac:dyDescent="0.25">
      <c r="B293" s="76" t="str">
        <f t="shared" si="35"/>
        <v>!!!</v>
      </c>
      <c r="C293" s="250"/>
      <c r="D293" s="243"/>
      <c r="E293" s="251"/>
      <c r="F293" s="88"/>
      <c r="G293" s="387"/>
      <c r="H293" s="44"/>
      <c r="I293" s="44"/>
      <c r="J293" s="70"/>
      <c r="O293" s="8">
        <f t="shared" si="29"/>
        <v>0</v>
      </c>
      <c r="P293" s="8">
        <f>VLOOKUP(C293,{"29 - Psychiatrie (Erwachsene)",1;"30 - Kinder- und Jugendpsychiatrie",1;"31 - Psychosomatik",1;"00 - Bitte eine Fachabteilung auswählen",0;0,0},2,0)</f>
        <v>0</v>
      </c>
      <c r="Q293" s="8">
        <f t="shared" si="30"/>
        <v>0</v>
      </c>
      <c r="R293" s="8">
        <f t="shared" si="31"/>
        <v>0</v>
      </c>
      <c r="S293" s="8">
        <f t="shared" si="32"/>
        <v>0</v>
      </c>
      <c r="T293" s="8">
        <f t="shared" si="33"/>
        <v>0</v>
      </c>
      <c r="V293" s="8">
        <f>VLOOKUP($C293,{"29 - Psychiatrie (Erwachsene)",1;"30 - Kinder- und Jugendpsychiatrie",1;"31 - Psychosomatik",1;"00 - Bitte eine Fachabteilung auswählen",0;0,0},2,0)</f>
        <v>0</v>
      </c>
      <c r="W293" s="8" t="str">
        <f>IF('Angaben KH-Standort'!$D$12&gt;0,"JBJ","KJA")</f>
        <v>KJA</v>
      </c>
      <c r="X293" s="8" t="str">
        <f>VLOOKUP(C292,{"29 - Psychiatrie (Erwachsene)","Einrichtungen2";"30 - Kinder- und Jugendpsychiatrie","Einrichtungen2";"31 - Psychosomatik","Einrichtungen2";"00 - Bitte eine Einrichtung auswählen","Leer";0,"Leer"},2,0)</f>
        <v>Leer</v>
      </c>
      <c r="Y293" s="37" t="str">
        <f t="shared" si="34"/>
        <v>Leer</v>
      </c>
      <c r="Z293" s="8" t="str">
        <f>VLOOKUP($C293,{"29 - Psychiatrie (Erwachsene)","Psychiatrie";"30 - Kinder- und Jugendpsychiatrie","KJPsychiatrie";"31 - Psychosomatik","Psychosomatik";"00 - Bitte eine Fachabteilung auswählen","Leer";0,"Leer"},2,0)</f>
        <v>Leer</v>
      </c>
    </row>
    <row r="294" spans="2:26" ht="15" customHeight="1" x14ac:dyDescent="0.25">
      <c r="B294" s="76" t="str">
        <f t="shared" si="35"/>
        <v>!!!</v>
      </c>
      <c r="C294" s="250"/>
      <c r="D294" s="243"/>
      <c r="E294" s="251"/>
      <c r="F294" s="88"/>
      <c r="G294" s="387"/>
      <c r="H294" s="44"/>
      <c r="I294" s="44"/>
      <c r="J294" s="70"/>
      <c r="O294" s="8">
        <f t="shared" si="29"/>
        <v>0</v>
      </c>
      <c r="P294" s="8">
        <f>VLOOKUP(C294,{"29 - Psychiatrie (Erwachsene)",1;"30 - Kinder- und Jugendpsychiatrie",1;"31 - Psychosomatik",1;"00 - Bitte eine Fachabteilung auswählen",0;0,0},2,0)</f>
        <v>0</v>
      </c>
      <c r="Q294" s="8">
        <f t="shared" si="30"/>
        <v>0</v>
      </c>
      <c r="R294" s="8">
        <f t="shared" si="31"/>
        <v>0</v>
      </c>
      <c r="S294" s="8">
        <f t="shared" si="32"/>
        <v>0</v>
      </c>
      <c r="T294" s="8">
        <f t="shared" si="33"/>
        <v>0</v>
      </c>
      <c r="V294" s="8">
        <f>VLOOKUP($C294,{"29 - Psychiatrie (Erwachsene)",1;"30 - Kinder- und Jugendpsychiatrie",1;"31 - Psychosomatik",1;"00 - Bitte eine Fachabteilung auswählen",0;0,0},2,0)</f>
        <v>0</v>
      </c>
      <c r="W294" s="8" t="str">
        <f>IF('Angaben KH-Standort'!$D$12&gt;0,"JBJ","KJA")</f>
        <v>KJA</v>
      </c>
      <c r="X294" s="8" t="str">
        <f>VLOOKUP(C293,{"29 - Psychiatrie (Erwachsene)","Einrichtungen2";"30 - Kinder- und Jugendpsychiatrie","Einrichtungen2";"31 - Psychosomatik","Einrichtungen2";"00 - Bitte eine Einrichtung auswählen","Leer";0,"Leer"},2,0)</f>
        <v>Leer</v>
      </c>
      <c r="Y294" s="37" t="str">
        <f t="shared" si="34"/>
        <v>Leer</v>
      </c>
      <c r="Z294" s="8" t="str">
        <f>VLOOKUP($C294,{"29 - Psychiatrie (Erwachsene)","Psychiatrie";"30 - Kinder- und Jugendpsychiatrie","KJPsychiatrie";"31 - Psychosomatik","Psychosomatik";"00 - Bitte eine Fachabteilung auswählen","Leer";0,"Leer"},2,0)</f>
        <v>Leer</v>
      </c>
    </row>
    <row r="295" spans="2:26" ht="15" customHeight="1" x14ac:dyDescent="0.25">
      <c r="B295" s="76" t="str">
        <f t="shared" si="35"/>
        <v>!!!</v>
      </c>
      <c r="C295" s="250"/>
      <c r="D295" s="243"/>
      <c r="E295" s="251"/>
      <c r="F295" s="88"/>
      <c r="G295" s="387"/>
      <c r="H295" s="44"/>
      <c r="I295" s="44"/>
      <c r="J295" s="70"/>
      <c r="O295" s="8">
        <f t="shared" si="29"/>
        <v>0</v>
      </c>
      <c r="P295" s="8">
        <f>VLOOKUP(C295,{"29 - Psychiatrie (Erwachsene)",1;"30 - Kinder- und Jugendpsychiatrie",1;"31 - Psychosomatik",1;"00 - Bitte eine Fachabteilung auswählen",0;0,0},2,0)</f>
        <v>0</v>
      </c>
      <c r="Q295" s="8">
        <f t="shared" si="30"/>
        <v>0</v>
      </c>
      <c r="R295" s="8">
        <f t="shared" si="31"/>
        <v>0</v>
      </c>
      <c r="S295" s="8">
        <f t="shared" si="32"/>
        <v>0</v>
      </c>
      <c r="T295" s="8">
        <f t="shared" si="33"/>
        <v>0</v>
      </c>
      <c r="V295" s="8">
        <f>VLOOKUP($C295,{"29 - Psychiatrie (Erwachsene)",1;"30 - Kinder- und Jugendpsychiatrie",1;"31 - Psychosomatik",1;"00 - Bitte eine Fachabteilung auswählen",0;0,0},2,0)</f>
        <v>0</v>
      </c>
      <c r="W295" s="8" t="str">
        <f>IF('Angaben KH-Standort'!$D$12&gt;0,"JBJ","KJA")</f>
        <v>KJA</v>
      </c>
      <c r="X295" s="8" t="str">
        <f>VLOOKUP(C294,{"29 - Psychiatrie (Erwachsene)","Einrichtungen2";"30 - Kinder- und Jugendpsychiatrie","Einrichtungen2";"31 - Psychosomatik","Einrichtungen2";"00 - Bitte eine Einrichtung auswählen","Leer";0,"Leer"},2,0)</f>
        <v>Leer</v>
      </c>
      <c r="Y295" s="37" t="str">
        <f t="shared" si="34"/>
        <v>Leer</v>
      </c>
      <c r="Z295" s="8" t="str">
        <f>VLOOKUP($C295,{"29 - Psychiatrie (Erwachsene)","Psychiatrie";"30 - Kinder- und Jugendpsychiatrie","KJPsychiatrie";"31 - Psychosomatik","Psychosomatik";"00 - Bitte eine Fachabteilung auswählen","Leer";0,"Leer"},2,0)</f>
        <v>Leer</v>
      </c>
    </row>
    <row r="296" spans="2:26" ht="15" customHeight="1" x14ac:dyDescent="0.25">
      <c r="B296" s="76" t="str">
        <f t="shared" si="35"/>
        <v>!!!</v>
      </c>
      <c r="C296" s="250"/>
      <c r="D296" s="243"/>
      <c r="E296" s="251"/>
      <c r="F296" s="88"/>
      <c r="G296" s="387"/>
      <c r="H296" s="44"/>
      <c r="I296" s="44"/>
      <c r="J296" s="70"/>
      <c r="O296" s="8">
        <f t="shared" si="29"/>
        <v>0</v>
      </c>
      <c r="P296" s="8">
        <f>VLOOKUP(C296,{"29 - Psychiatrie (Erwachsene)",1;"30 - Kinder- und Jugendpsychiatrie",1;"31 - Psychosomatik",1;"00 - Bitte eine Fachabteilung auswählen",0;0,0},2,0)</f>
        <v>0</v>
      </c>
      <c r="Q296" s="8">
        <f t="shared" si="30"/>
        <v>0</v>
      </c>
      <c r="R296" s="8">
        <f t="shared" si="31"/>
        <v>0</v>
      </c>
      <c r="S296" s="8">
        <f t="shared" si="32"/>
        <v>0</v>
      </c>
      <c r="T296" s="8">
        <f t="shared" si="33"/>
        <v>0</v>
      </c>
      <c r="V296" s="8">
        <f>VLOOKUP($C296,{"29 - Psychiatrie (Erwachsene)",1;"30 - Kinder- und Jugendpsychiatrie",1;"31 - Psychosomatik",1;"00 - Bitte eine Fachabteilung auswählen",0;0,0},2,0)</f>
        <v>0</v>
      </c>
      <c r="W296" s="8" t="str">
        <f>IF('Angaben KH-Standort'!$D$12&gt;0,"JBJ","KJA")</f>
        <v>KJA</v>
      </c>
      <c r="X296" s="8" t="str">
        <f>VLOOKUP(C295,{"29 - Psychiatrie (Erwachsene)","Einrichtungen2";"30 - Kinder- und Jugendpsychiatrie","Einrichtungen2";"31 - Psychosomatik","Einrichtungen2";"00 - Bitte eine Einrichtung auswählen","Leer";0,"Leer"},2,0)</f>
        <v>Leer</v>
      </c>
      <c r="Y296" s="37" t="str">
        <f t="shared" si="34"/>
        <v>Leer</v>
      </c>
      <c r="Z296" s="8" t="str">
        <f>VLOOKUP($C296,{"29 - Psychiatrie (Erwachsene)","Psychiatrie";"30 - Kinder- und Jugendpsychiatrie","KJPsychiatrie";"31 - Psychosomatik","Psychosomatik";"00 - Bitte eine Fachabteilung auswählen","Leer";0,"Leer"},2,0)</f>
        <v>Leer</v>
      </c>
    </row>
    <row r="297" spans="2:26" ht="15" customHeight="1" x14ac:dyDescent="0.25">
      <c r="B297" s="76" t="str">
        <f t="shared" si="35"/>
        <v>!!!</v>
      </c>
      <c r="C297" s="250"/>
      <c r="D297" s="243"/>
      <c r="E297" s="251"/>
      <c r="F297" s="88"/>
      <c r="G297" s="387"/>
      <c r="H297" s="44"/>
      <c r="I297" s="44"/>
      <c r="J297" s="70"/>
      <c r="O297" s="8">
        <f t="shared" si="29"/>
        <v>0</v>
      </c>
      <c r="P297" s="8">
        <f>VLOOKUP(C297,{"29 - Psychiatrie (Erwachsene)",1;"30 - Kinder- und Jugendpsychiatrie",1;"31 - Psychosomatik",1;"00 - Bitte eine Fachabteilung auswählen",0;0,0},2,0)</f>
        <v>0</v>
      </c>
      <c r="Q297" s="8">
        <f t="shared" si="30"/>
        <v>0</v>
      </c>
      <c r="R297" s="8">
        <f t="shared" si="31"/>
        <v>0</v>
      </c>
      <c r="S297" s="8">
        <f t="shared" si="32"/>
        <v>0</v>
      </c>
      <c r="T297" s="8">
        <f t="shared" si="33"/>
        <v>0</v>
      </c>
      <c r="V297" s="8">
        <f>VLOOKUP($C297,{"29 - Psychiatrie (Erwachsene)",1;"30 - Kinder- und Jugendpsychiatrie",1;"31 - Psychosomatik",1;"00 - Bitte eine Fachabteilung auswählen",0;0,0},2,0)</f>
        <v>0</v>
      </c>
      <c r="W297" s="8" t="str">
        <f>IF('Angaben KH-Standort'!$D$12&gt;0,"JBJ","KJA")</f>
        <v>KJA</v>
      </c>
      <c r="X297" s="8" t="str">
        <f>VLOOKUP(C296,{"29 - Psychiatrie (Erwachsene)","Einrichtungen2";"30 - Kinder- und Jugendpsychiatrie","Einrichtungen2";"31 - Psychosomatik","Einrichtungen2";"00 - Bitte eine Einrichtung auswählen","Leer";0,"Leer"},2,0)</f>
        <v>Leer</v>
      </c>
      <c r="Y297" s="37" t="str">
        <f t="shared" si="34"/>
        <v>Leer</v>
      </c>
      <c r="Z297" s="8" t="str">
        <f>VLOOKUP($C297,{"29 - Psychiatrie (Erwachsene)","Psychiatrie";"30 - Kinder- und Jugendpsychiatrie","KJPsychiatrie";"31 - Psychosomatik","Psychosomatik";"00 - Bitte eine Fachabteilung auswählen","Leer";0,"Leer"},2,0)</f>
        <v>Leer</v>
      </c>
    </row>
    <row r="298" spans="2:26" ht="15" customHeight="1" x14ac:dyDescent="0.25">
      <c r="B298" s="76" t="str">
        <f t="shared" si="35"/>
        <v>!!!</v>
      </c>
      <c r="C298" s="250"/>
      <c r="D298" s="243"/>
      <c r="E298" s="251"/>
      <c r="F298" s="88"/>
      <c r="G298" s="387"/>
      <c r="H298" s="44"/>
      <c r="I298" s="44"/>
      <c r="J298" s="70"/>
      <c r="O298" s="8">
        <f t="shared" si="29"/>
        <v>0</v>
      </c>
      <c r="P298" s="8">
        <f>VLOOKUP(C298,{"29 - Psychiatrie (Erwachsene)",1;"30 - Kinder- und Jugendpsychiatrie",1;"31 - Psychosomatik",1;"00 - Bitte eine Fachabteilung auswählen",0;0,0},2,0)</f>
        <v>0</v>
      </c>
      <c r="Q298" s="8">
        <f t="shared" si="30"/>
        <v>0</v>
      </c>
      <c r="R298" s="8">
        <f t="shared" si="31"/>
        <v>0</v>
      </c>
      <c r="S298" s="8">
        <f t="shared" si="32"/>
        <v>0</v>
      </c>
      <c r="T298" s="8">
        <f t="shared" si="33"/>
        <v>0</v>
      </c>
      <c r="V298" s="8">
        <f>VLOOKUP($C298,{"29 - Psychiatrie (Erwachsene)",1;"30 - Kinder- und Jugendpsychiatrie",1;"31 - Psychosomatik",1;"00 - Bitte eine Fachabteilung auswählen",0;0,0},2,0)</f>
        <v>0</v>
      </c>
      <c r="W298" s="8" t="str">
        <f>IF('Angaben KH-Standort'!$D$12&gt;0,"JBJ","KJA")</f>
        <v>KJA</v>
      </c>
      <c r="X298" s="8" t="str">
        <f>VLOOKUP(C297,{"29 - Psychiatrie (Erwachsene)","Einrichtungen2";"30 - Kinder- und Jugendpsychiatrie","Einrichtungen2";"31 - Psychosomatik","Einrichtungen2";"00 - Bitte eine Einrichtung auswählen","Leer";0,"Leer"},2,0)</f>
        <v>Leer</v>
      </c>
      <c r="Y298" s="37" t="str">
        <f t="shared" si="34"/>
        <v>Leer</v>
      </c>
      <c r="Z298" s="8" t="str">
        <f>VLOOKUP($C298,{"29 - Psychiatrie (Erwachsene)","Psychiatrie";"30 - Kinder- und Jugendpsychiatrie","KJPsychiatrie";"31 - Psychosomatik","Psychosomatik";"00 - Bitte eine Fachabteilung auswählen","Leer";0,"Leer"},2,0)</f>
        <v>Leer</v>
      </c>
    </row>
    <row r="299" spans="2:26" ht="15" customHeight="1" x14ac:dyDescent="0.25">
      <c r="B299" s="76" t="str">
        <f t="shared" si="35"/>
        <v>!!!</v>
      </c>
      <c r="C299" s="250"/>
      <c r="D299" s="243"/>
      <c r="E299" s="251"/>
      <c r="F299" s="88"/>
      <c r="G299" s="387"/>
      <c r="H299" s="44"/>
      <c r="I299" s="44"/>
      <c r="J299" s="70"/>
      <c r="O299" s="8">
        <f t="shared" si="29"/>
        <v>0</v>
      </c>
      <c r="P299" s="8">
        <f>VLOOKUP(C299,{"29 - Psychiatrie (Erwachsene)",1;"30 - Kinder- und Jugendpsychiatrie",1;"31 - Psychosomatik",1;"00 - Bitte eine Fachabteilung auswählen",0;0,0},2,0)</f>
        <v>0</v>
      </c>
      <c r="Q299" s="8">
        <f t="shared" si="30"/>
        <v>0</v>
      </c>
      <c r="R299" s="8">
        <f t="shared" si="31"/>
        <v>0</v>
      </c>
      <c r="S299" s="8">
        <f t="shared" si="32"/>
        <v>0</v>
      </c>
      <c r="T299" s="8">
        <f t="shared" si="33"/>
        <v>0</v>
      </c>
      <c r="V299" s="8">
        <f>VLOOKUP($C299,{"29 - Psychiatrie (Erwachsene)",1;"30 - Kinder- und Jugendpsychiatrie",1;"31 - Psychosomatik",1;"00 - Bitte eine Fachabteilung auswählen",0;0,0},2,0)</f>
        <v>0</v>
      </c>
      <c r="W299" s="8" t="str">
        <f>IF('Angaben KH-Standort'!$D$12&gt;0,"JBJ","KJA")</f>
        <v>KJA</v>
      </c>
      <c r="X299" s="8" t="str">
        <f>VLOOKUP(C298,{"29 - Psychiatrie (Erwachsene)","Einrichtungen2";"30 - Kinder- und Jugendpsychiatrie","Einrichtungen2";"31 - Psychosomatik","Einrichtungen2";"00 - Bitte eine Einrichtung auswählen","Leer";0,"Leer"},2,0)</f>
        <v>Leer</v>
      </c>
      <c r="Y299" s="37" t="str">
        <f t="shared" si="34"/>
        <v>Leer</v>
      </c>
      <c r="Z299" s="8" t="str">
        <f>VLOOKUP($C299,{"29 - Psychiatrie (Erwachsene)","Psychiatrie";"30 - Kinder- und Jugendpsychiatrie","KJPsychiatrie";"31 - Psychosomatik","Psychosomatik";"00 - Bitte eine Fachabteilung auswählen","Leer";0,"Leer"},2,0)</f>
        <v>Leer</v>
      </c>
    </row>
    <row r="300" spans="2:26" ht="15" customHeight="1" x14ac:dyDescent="0.25">
      <c r="B300" s="76" t="str">
        <f t="shared" si="35"/>
        <v>!!!</v>
      </c>
      <c r="C300" s="250"/>
      <c r="D300" s="243"/>
      <c r="E300" s="251"/>
      <c r="F300" s="88"/>
      <c r="G300" s="387"/>
      <c r="H300" s="44"/>
      <c r="I300" s="44"/>
      <c r="J300" s="70"/>
      <c r="O300" s="8">
        <f t="shared" si="29"/>
        <v>0</v>
      </c>
      <c r="P300" s="8">
        <f>VLOOKUP(C300,{"29 - Psychiatrie (Erwachsene)",1;"30 - Kinder- und Jugendpsychiatrie",1;"31 - Psychosomatik",1;"00 - Bitte eine Fachabteilung auswählen",0;0,0},2,0)</f>
        <v>0</v>
      </c>
      <c r="Q300" s="8">
        <f t="shared" si="30"/>
        <v>0</v>
      </c>
      <c r="R300" s="8">
        <f t="shared" si="31"/>
        <v>0</v>
      </c>
      <c r="S300" s="8">
        <f t="shared" si="32"/>
        <v>0</v>
      </c>
      <c r="T300" s="8">
        <f t="shared" si="33"/>
        <v>0</v>
      </c>
      <c r="V300" s="8">
        <f>VLOOKUP($C300,{"29 - Psychiatrie (Erwachsene)",1;"30 - Kinder- und Jugendpsychiatrie",1;"31 - Psychosomatik",1;"00 - Bitte eine Fachabteilung auswählen",0;0,0},2,0)</f>
        <v>0</v>
      </c>
      <c r="W300" s="8" t="str">
        <f>IF('Angaben KH-Standort'!$D$12&gt;0,"JBJ","KJA")</f>
        <v>KJA</v>
      </c>
      <c r="X300" s="8" t="str">
        <f>VLOOKUP(C299,{"29 - Psychiatrie (Erwachsene)","Einrichtungen2";"30 - Kinder- und Jugendpsychiatrie","Einrichtungen2";"31 - Psychosomatik","Einrichtungen2";"00 - Bitte eine Einrichtung auswählen","Leer";0,"Leer"},2,0)</f>
        <v>Leer</v>
      </c>
      <c r="Y300" s="37" t="str">
        <f t="shared" si="34"/>
        <v>Leer</v>
      </c>
      <c r="Z300" s="8" t="str">
        <f>VLOOKUP($C300,{"29 - Psychiatrie (Erwachsene)","Psychiatrie";"30 - Kinder- und Jugendpsychiatrie","KJPsychiatrie";"31 - Psychosomatik","Psychosomatik";"00 - Bitte eine Fachabteilung auswählen","Leer";0,"Leer"},2,0)</f>
        <v>Leer</v>
      </c>
    </row>
    <row r="301" spans="2:26" ht="15" customHeight="1" x14ac:dyDescent="0.25">
      <c r="B301" s="76" t="str">
        <f t="shared" si="35"/>
        <v>!!!</v>
      </c>
      <c r="C301" s="250"/>
      <c r="D301" s="243"/>
      <c r="E301" s="251"/>
      <c r="F301" s="88"/>
      <c r="G301" s="387"/>
      <c r="H301" s="44"/>
      <c r="I301" s="44"/>
      <c r="J301" s="70"/>
      <c r="O301" s="8">
        <f t="shared" si="29"/>
        <v>0</v>
      </c>
      <c r="P301" s="8">
        <f>VLOOKUP(C301,{"29 - Psychiatrie (Erwachsene)",1;"30 - Kinder- und Jugendpsychiatrie",1;"31 - Psychosomatik",1;"00 - Bitte eine Fachabteilung auswählen",0;0,0},2,0)</f>
        <v>0</v>
      </c>
      <c r="Q301" s="8">
        <f t="shared" si="30"/>
        <v>0</v>
      </c>
      <c r="R301" s="8">
        <f t="shared" si="31"/>
        <v>0</v>
      </c>
      <c r="S301" s="8">
        <f t="shared" si="32"/>
        <v>0</v>
      </c>
      <c r="T301" s="8">
        <f t="shared" si="33"/>
        <v>0</v>
      </c>
      <c r="V301" s="8">
        <f>VLOOKUP($C301,{"29 - Psychiatrie (Erwachsene)",1;"30 - Kinder- und Jugendpsychiatrie",1;"31 - Psychosomatik",1;"00 - Bitte eine Fachabteilung auswählen",0;0,0},2,0)</f>
        <v>0</v>
      </c>
      <c r="W301" s="8" t="str">
        <f>IF('Angaben KH-Standort'!$D$12&gt;0,"JBJ","KJA")</f>
        <v>KJA</v>
      </c>
      <c r="X301" s="8" t="str">
        <f>VLOOKUP(C300,{"29 - Psychiatrie (Erwachsene)","Einrichtungen2";"30 - Kinder- und Jugendpsychiatrie","Einrichtungen2";"31 - Psychosomatik","Einrichtungen2";"00 - Bitte eine Einrichtung auswählen","Leer";0,"Leer"},2,0)</f>
        <v>Leer</v>
      </c>
      <c r="Y301" s="37" t="str">
        <f t="shared" si="34"/>
        <v>Leer</v>
      </c>
      <c r="Z301" s="8" t="str">
        <f>VLOOKUP($C301,{"29 - Psychiatrie (Erwachsene)","Psychiatrie";"30 - Kinder- und Jugendpsychiatrie","KJPsychiatrie";"31 - Psychosomatik","Psychosomatik";"00 - Bitte eine Fachabteilung auswählen","Leer";0,"Leer"},2,0)</f>
        <v>Leer</v>
      </c>
    </row>
    <row r="302" spans="2:26" ht="15" customHeight="1" x14ac:dyDescent="0.25">
      <c r="B302" s="76" t="str">
        <f t="shared" si="35"/>
        <v>!!!</v>
      </c>
      <c r="C302" s="250"/>
      <c r="D302" s="243"/>
      <c r="E302" s="251"/>
      <c r="F302" s="88"/>
      <c r="G302" s="387"/>
      <c r="H302" s="44"/>
      <c r="I302" s="44"/>
      <c r="J302" s="70"/>
      <c r="O302" s="8">
        <f t="shared" si="29"/>
        <v>0</v>
      </c>
      <c r="P302" s="8">
        <f>VLOOKUP(C302,{"29 - Psychiatrie (Erwachsene)",1;"30 - Kinder- und Jugendpsychiatrie",1;"31 - Psychosomatik",1;"00 - Bitte eine Fachabteilung auswählen",0;0,0},2,0)</f>
        <v>0</v>
      </c>
      <c r="Q302" s="8">
        <f t="shared" si="30"/>
        <v>0</v>
      </c>
      <c r="R302" s="8">
        <f t="shared" si="31"/>
        <v>0</v>
      </c>
      <c r="S302" s="8">
        <f t="shared" si="32"/>
        <v>0</v>
      </c>
      <c r="T302" s="8">
        <f t="shared" si="33"/>
        <v>0</v>
      </c>
      <c r="V302" s="8">
        <f>VLOOKUP($C302,{"29 - Psychiatrie (Erwachsene)",1;"30 - Kinder- und Jugendpsychiatrie",1;"31 - Psychosomatik",1;"00 - Bitte eine Fachabteilung auswählen",0;0,0},2,0)</f>
        <v>0</v>
      </c>
      <c r="W302" s="8" t="str">
        <f>IF('Angaben KH-Standort'!$D$12&gt;0,"JBJ","KJA")</f>
        <v>KJA</v>
      </c>
      <c r="X302" s="8" t="str">
        <f>VLOOKUP(C301,{"29 - Psychiatrie (Erwachsene)","Einrichtungen2";"30 - Kinder- und Jugendpsychiatrie","Einrichtungen2";"31 - Psychosomatik","Einrichtungen2";"00 - Bitte eine Einrichtung auswählen","Leer";0,"Leer"},2,0)</f>
        <v>Leer</v>
      </c>
      <c r="Y302" s="37" t="str">
        <f t="shared" si="34"/>
        <v>Leer</v>
      </c>
      <c r="Z302" s="8" t="str">
        <f>VLOOKUP($C302,{"29 - Psychiatrie (Erwachsene)","Psychiatrie";"30 - Kinder- und Jugendpsychiatrie","KJPsychiatrie";"31 - Psychosomatik","Psychosomatik";"00 - Bitte eine Fachabteilung auswählen","Leer";0,"Leer"},2,0)</f>
        <v>Leer</v>
      </c>
    </row>
    <row r="303" spans="2:26" ht="15" customHeight="1" x14ac:dyDescent="0.25">
      <c r="B303" s="76" t="str">
        <f t="shared" si="35"/>
        <v>!!!</v>
      </c>
      <c r="C303" s="250"/>
      <c r="D303" s="243"/>
      <c r="E303" s="251"/>
      <c r="F303" s="88"/>
      <c r="G303" s="387"/>
      <c r="H303" s="44"/>
      <c r="I303" s="44"/>
      <c r="J303" s="70"/>
      <c r="O303" s="8">
        <f t="shared" si="29"/>
        <v>0</v>
      </c>
      <c r="P303" s="8">
        <f>VLOOKUP(C303,{"29 - Psychiatrie (Erwachsene)",1;"30 - Kinder- und Jugendpsychiatrie",1;"31 - Psychosomatik",1;"00 - Bitte eine Fachabteilung auswählen",0;0,0},2,0)</f>
        <v>0</v>
      </c>
      <c r="Q303" s="8">
        <f t="shared" si="30"/>
        <v>0</v>
      </c>
      <c r="R303" s="8">
        <f t="shared" si="31"/>
        <v>0</v>
      </c>
      <c r="S303" s="8">
        <f t="shared" si="32"/>
        <v>0</v>
      </c>
      <c r="T303" s="8">
        <f t="shared" si="33"/>
        <v>0</v>
      </c>
      <c r="V303" s="8">
        <f>VLOOKUP($C303,{"29 - Psychiatrie (Erwachsene)",1;"30 - Kinder- und Jugendpsychiatrie",1;"31 - Psychosomatik",1;"00 - Bitte eine Fachabteilung auswählen",0;0,0},2,0)</f>
        <v>0</v>
      </c>
      <c r="W303" s="8" t="str">
        <f>IF('Angaben KH-Standort'!$D$12&gt;0,"JBJ","KJA")</f>
        <v>KJA</v>
      </c>
      <c r="X303" s="8" t="str">
        <f>VLOOKUP(C302,{"29 - Psychiatrie (Erwachsene)","Einrichtungen2";"30 - Kinder- und Jugendpsychiatrie","Einrichtungen2";"31 - Psychosomatik","Einrichtungen2";"00 - Bitte eine Einrichtung auswählen","Leer";0,"Leer"},2,0)</f>
        <v>Leer</v>
      </c>
      <c r="Y303" s="37" t="str">
        <f t="shared" si="34"/>
        <v>Leer</v>
      </c>
      <c r="Z303" s="8" t="str">
        <f>VLOOKUP($C303,{"29 - Psychiatrie (Erwachsene)","Psychiatrie";"30 - Kinder- und Jugendpsychiatrie","KJPsychiatrie";"31 - Psychosomatik","Psychosomatik";"00 - Bitte eine Fachabteilung auswählen","Leer";0,"Leer"},2,0)</f>
        <v>Leer</v>
      </c>
    </row>
    <row r="304" spans="2:26" ht="15" customHeight="1" x14ac:dyDescent="0.25">
      <c r="B304" s="76" t="str">
        <f t="shared" si="35"/>
        <v>!!!</v>
      </c>
      <c r="C304" s="250"/>
      <c r="D304" s="243"/>
      <c r="E304" s="251"/>
      <c r="F304" s="88"/>
      <c r="G304" s="387"/>
      <c r="H304" s="44"/>
      <c r="I304" s="44"/>
      <c r="J304" s="70"/>
      <c r="O304" s="8">
        <f t="shared" si="29"/>
        <v>0</v>
      </c>
      <c r="P304" s="8">
        <f>VLOOKUP(C304,{"29 - Psychiatrie (Erwachsene)",1;"30 - Kinder- und Jugendpsychiatrie",1;"31 - Psychosomatik",1;"00 - Bitte eine Fachabteilung auswählen",0;0,0},2,0)</f>
        <v>0</v>
      </c>
      <c r="Q304" s="8">
        <f t="shared" si="30"/>
        <v>0</v>
      </c>
      <c r="R304" s="8">
        <f t="shared" si="31"/>
        <v>0</v>
      </c>
      <c r="S304" s="8">
        <f t="shared" si="32"/>
        <v>0</v>
      </c>
      <c r="T304" s="8">
        <f t="shared" si="33"/>
        <v>0</v>
      </c>
      <c r="V304" s="8">
        <f>VLOOKUP($C304,{"29 - Psychiatrie (Erwachsene)",1;"30 - Kinder- und Jugendpsychiatrie",1;"31 - Psychosomatik",1;"00 - Bitte eine Fachabteilung auswählen",0;0,0},2,0)</f>
        <v>0</v>
      </c>
      <c r="W304" s="8" t="str">
        <f>IF('Angaben KH-Standort'!$D$12&gt;0,"JBJ","KJA")</f>
        <v>KJA</v>
      </c>
      <c r="X304" s="8" t="str">
        <f>VLOOKUP(C303,{"29 - Psychiatrie (Erwachsene)","Einrichtungen2";"30 - Kinder- und Jugendpsychiatrie","Einrichtungen2";"31 - Psychosomatik","Einrichtungen2";"00 - Bitte eine Einrichtung auswählen","Leer";0,"Leer"},2,0)</f>
        <v>Leer</v>
      </c>
      <c r="Y304" s="37" t="str">
        <f t="shared" si="34"/>
        <v>Leer</v>
      </c>
      <c r="Z304" s="8" t="str">
        <f>VLOOKUP($C304,{"29 - Psychiatrie (Erwachsene)","Psychiatrie";"30 - Kinder- und Jugendpsychiatrie","KJPsychiatrie";"31 - Psychosomatik","Psychosomatik";"00 - Bitte eine Fachabteilung auswählen","Leer";0,"Leer"},2,0)</f>
        <v>Leer</v>
      </c>
    </row>
    <row r="305" spans="2:26" ht="15" customHeight="1" x14ac:dyDescent="0.25">
      <c r="B305" s="76" t="str">
        <f t="shared" si="35"/>
        <v>!!!</v>
      </c>
      <c r="C305" s="250"/>
      <c r="D305" s="243"/>
      <c r="E305" s="251"/>
      <c r="F305" s="88"/>
      <c r="G305" s="387"/>
      <c r="H305" s="44"/>
      <c r="I305" s="44"/>
      <c r="J305" s="70"/>
      <c r="O305" s="8">
        <f t="shared" si="29"/>
        <v>0</v>
      </c>
      <c r="P305" s="8">
        <f>VLOOKUP(C305,{"29 - Psychiatrie (Erwachsene)",1;"30 - Kinder- und Jugendpsychiatrie",1;"31 - Psychosomatik",1;"00 - Bitte eine Fachabteilung auswählen",0;0,0},2,0)</f>
        <v>0</v>
      </c>
      <c r="Q305" s="8">
        <f t="shared" si="30"/>
        <v>0</v>
      </c>
      <c r="R305" s="8">
        <f t="shared" si="31"/>
        <v>0</v>
      </c>
      <c r="S305" s="8">
        <f t="shared" si="32"/>
        <v>0</v>
      </c>
      <c r="T305" s="8">
        <f t="shared" si="33"/>
        <v>0</v>
      </c>
      <c r="V305" s="8">
        <f>VLOOKUP($C305,{"29 - Psychiatrie (Erwachsene)",1;"30 - Kinder- und Jugendpsychiatrie",1;"31 - Psychosomatik",1;"00 - Bitte eine Fachabteilung auswählen",0;0,0},2,0)</f>
        <v>0</v>
      </c>
      <c r="W305" s="8" t="str">
        <f>IF('Angaben KH-Standort'!$D$12&gt;0,"JBJ","KJA")</f>
        <v>KJA</v>
      </c>
      <c r="X305" s="8" t="str">
        <f>VLOOKUP(C304,{"29 - Psychiatrie (Erwachsene)","Einrichtungen2";"30 - Kinder- und Jugendpsychiatrie","Einrichtungen2";"31 - Psychosomatik","Einrichtungen2";"00 - Bitte eine Einrichtung auswählen","Leer";0,"Leer"},2,0)</f>
        <v>Leer</v>
      </c>
      <c r="Y305" s="37" t="str">
        <f t="shared" si="34"/>
        <v>Leer</v>
      </c>
      <c r="Z305" s="8" t="str">
        <f>VLOOKUP($C305,{"29 - Psychiatrie (Erwachsene)","Psychiatrie";"30 - Kinder- und Jugendpsychiatrie","KJPsychiatrie";"31 - Psychosomatik","Psychosomatik";"00 - Bitte eine Fachabteilung auswählen","Leer";0,"Leer"},2,0)</f>
        <v>Leer</v>
      </c>
    </row>
    <row r="306" spans="2:26" ht="15" customHeight="1" x14ac:dyDescent="0.25">
      <c r="B306" s="76" t="str">
        <f t="shared" si="35"/>
        <v>!!!</v>
      </c>
      <c r="C306" s="250"/>
      <c r="D306" s="243"/>
      <c r="E306" s="251"/>
      <c r="F306" s="88"/>
      <c r="G306" s="387"/>
      <c r="H306" s="44"/>
      <c r="I306" s="44"/>
      <c r="J306" s="70"/>
      <c r="O306" s="8">
        <f t="shared" si="29"/>
        <v>0</v>
      </c>
      <c r="P306" s="8">
        <f>VLOOKUP(C306,{"29 - Psychiatrie (Erwachsene)",1;"30 - Kinder- und Jugendpsychiatrie",1;"31 - Psychosomatik",1;"00 - Bitte eine Fachabteilung auswählen",0;0,0},2,0)</f>
        <v>0</v>
      </c>
      <c r="Q306" s="8">
        <f t="shared" si="30"/>
        <v>0</v>
      </c>
      <c r="R306" s="8">
        <f t="shared" si="31"/>
        <v>0</v>
      </c>
      <c r="S306" s="8">
        <f t="shared" si="32"/>
        <v>0</v>
      </c>
      <c r="T306" s="8">
        <f t="shared" si="33"/>
        <v>0</v>
      </c>
      <c r="V306" s="8">
        <f>VLOOKUP($C306,{"29 - Psychiatrie (Erwachsene)",1;"30 - Kinder- und Jugendpsychiatrie",1;"31 - Psychosomatik",1;"00 - Bitte eine Fachabteilung auswählen",0;0,0},2,0)</f>
        <v>0</v>
      </c>
      <c r="W306" s="8" t="str">
        <f>IF('Angaben KH-Standort'!$D$12&gt;0,"JBJ","KJA")</f>
        <v>KJA</v>
      </c>
      <c r="X306" s="8" t="str">
        <f>VLOOKUP(C305,{"29 - Psychiatrie (Erwachsene)","Einrichtungen2";"30 - Kinder- und Jugendpsychiatrie","Einrichtungen2";"31 - Psychosomatik","Einrichtungen2";"00 - Bitte eine Einrichtung auswählen","Leer";0,"Leer"},2,0)</f>
        <v>Leer</v>
      </c>
      <c r="Y306" s="37" t="str">
        <f t="shared" si="34"/>
        <v>Leer</v>
      </c>
      <c r="Z306" s="8" t="str">
        <f>VLOOKUP($C306,{"29 - Psychiatrie (Erwachsene)","Psychiatrie";"30 - Kinder- und Jugendpsychiatrie","KJPsychiatrie";"31 - Psychosomatik","Psychosomatik";"00 - Bitte eine Fachabteilung auswählen","Leer";0,"Leer"},2,0)</f>
        <v>Leer</v>
      </c>
    </row>
    <row r="307" spans="2:26" ht="15" customHeight="1" x14ac:dyDescent="0.25">
      <c r="B307" s="76" t="str">
        <f t="shared" si="35"/>
        <v>!!!</v>
      </c>
      <c r="C307" s="250"/>
      <c r="D307" s="243"/>
      <c r="E307" s="251"/>
      <c r="F307" s="88"/>
      <c r="G307" s="387"/>
      <c r="H307" s="44"/>
      <c r="I307" s="44"/>
      <c r="J307" s="70"/>
      <c r="O307" s="8">
        <f t="shared" si="29"/>
        <v>0</v>
      </c>
      <c r="P307" s="8">
        <f>VLOOKUP(C307,{"29 - Psychiatrie (Erwachsene)",1;"30 - Kinder- und Jugendpsychiatrie",1;"31 - Psychosomatik",1;"00 - Bitte eine Fachabteilung auswählen",0;0,0},2,0)</f>
        <v>0</v>
      </c>
      <c r="Q307" s="8">
        <f t="shared" si="30"/>
        <v>0</v>
      </c>
      <c r="R307" s="8">
        <f t="shared" si="31"/>
        <v>0</v>
      </c>
      <c r="S307" s="8">
        <f t="shared" si="32"/>
        <v>0</v>
      </c>
      <c r="T307" s="8">
        <f t="shared" si="33"/>
        <v>0</v>
      </c>
      <c r="V307" s="8">
        <f>VLOOKUP($C307,{"29 - Psychiatrie (Erwachsene)",1;"30 - Kinder- und Jugendpsychiatrie",1;"31 - Psychosomatik",1;"00 - Bitte eine Fachabteilung auswählen",0;0,0},2,0)</f>
        <v>0</v>
      </c>
      <c r="W307" s="8" t="str">
        <f>IF('Angaben KH-Standort'!$D$12&gt;0,"JBJ","KJA")</f>
        <v>KJA</v>
      </c>
      <c r="X307" s="8" t="str">
        <f>VLOOKUP(C306,{"29 - Psychiatrie (Erwachsene)","Einrichtungen2";"30 - Kinder- und Jugendpsychiatrie","Einrichtungen2";"31 - Psychosomatik","Einrichtungen2";"00 - Bitte eine Einrichtung auswählen","Leer";0,"Leer"},2,0)</f>
        <v>Leer</v>
      </c>
      <c r="Y307" s="37" t="str">
        <f t="shared" si="34"/>
        <v>Leer</v>
      </c>
      <c r="Z307" s="8" t="str">
        <f>VLOOKUP($C307,{"29 - Psychiatrie (Erwachsene)","Psychiatrie";"30 - Kinder- und Jugendpsychiatrie","KJPsychiatrie";"31 - Psychosomatik","Psychosomatik";"00 - Bitte eine Fachabteilung auswählen","Leer";0,"Leer"},2,0)</f>
        <v>Leer</v>
      </c>
    </row>
    <row r="308" spans="2:26" ht="15" customHeight="1" x14ac:dyDescent="0.25">
      <c r="B308" s="76" t="str">
        <f t="shared" si="35"/>
        <v>!!!</v>
      </c>
      <c r="C308" s="250"/>
      <c r="D308" s="243"/>
      <c r="E308" s="251"/>
      <c r="F308" s="88"/>
      <c r="G308" s="387"/>
      <c r="H308" s="44"/>
      <c r="I308" s="44"/>
      <c r="J308" s="70"/>
      <c r="O308" s="8">
        <f t="shared" si="29"/>
        <v>0</v>
      </c>
      <c r="P308" s="8">
        <f>VLOOKUP(C308,{"29 - Psychiatrie (Erwachsene)",1;"30 - Kinder- und Jugendpsychiatrie",1;"31 - Psychosomatik",1;"00 - Bitte eine Fachabteilung auswählen",0;0,0},2,0)</f>
        <v>0</v>
      </c>
      <c r="Q308" s="8">
        <f t="shared" si="30"/>
        <v>0</v>
      </c>
      <c r="R308" s="8">
        <f t="shared" si="31"/>
        <v>0</v>
      </c>
      <c r="S308" s="8">
        <f t="shared" si="32"/>
        <v>0</v>
      </c>
      <c r="T308" s="8">
        <f t="shared" si="33"/>
        <v>0</v>
      </c>
      <c r="V308" s="8">
        <f>VLOOKUP($C308,{"29 - Psychiatrie (Erwachsene)",1;"30 - Kinder- und Jugendpsychiatrie",1;"31 - Psychosomatik",1;"00 - Bitte eine Fachabteilung auswählen",0;0,0},2,0)</f>
        <v>0</v>
      </c>
      <c r="W308" s="8" t="str">
        <f>IF('Angaben KH-Standort'!$D$12&gt;0,"JBJ","KJA")</f>
        <v>KJA</v>
      </c>
      <c r="X308" s="8" t="str">
        <f>VLOOKUP(C307,{"29 - Psychiatrie (Erwachsene)","Einrichtungen2";"30 - Kinder- und Jugendpsychiatrie","Einrichtungen2";"31 - Psychosomatik","Einrichtungen2";"00 - Bitte eine Einrichtung auswählen","Leer";0,"Leer"},2,0)</f>
        <v>Leer</v>
      </c>
      <c r="Y308" s="37" t="str">
        <f t="shared" si="34"/>
        <v>Leer</v>
      </c>
      <c r="Z308" s="8" t="str">
        <f>VLOOKUP($C308,{"29 - Psychiatrie (Erwachsene)","Psychiatrie";"30 - Kinder- und Jugendpsychiatrie","KJPsychiatrie";"31 - Psychosomatik","Psychosomatik";"00 - Bitte eine Fachabteilung auswählen","Leer";0,"Leer"},2,0)</f>
        <v>Leer</v>
      </c>
    </row>
    <row r="309" spans="2:26" ht="15" customHeight="1" x14ac:dyDescent="0.25">
      <c r="B309" s="76" t="str">
        <f t="shared" si="35"/>
        <v>!!!</v>
      </c>
      <c r="C309" s="250"/>
      <c r="D309" s="243"/>
      <c r="E309" s="251"/>
      <c r="F309" s="88"/>
      <c r="G309" s="387"/>
      <c r="H309" s="44"/>
      <c r="I309" s="44"/>
      <c r="J309" s="70"/>
      <c r="O309" s="8">
        <f t="shared" si="29"/>
        <v>0</v>
      </c>
      <c r="P309" s="8">
        <f>VLOOKUP(C309,{"29 - Psychiatrie (Erwachsene)",1;"30 - Kinder- und Jugendpsychiatrie",1;"31 - Psychosomatik",1;"00 - Bitte eine Fachabteilung auswählen",0;0,0},2,0)</f>
        <v>0</v>
      </c>
      <c r="Q309" s="8">
        <f t="shared" si="30"/>
        <v>0</v>
      </c>
      <c r="R309" s="8">
        <f t="shared" si="31"/>
        <v>0</v>
      </c>
      <c r="S309" s="8">
        <f t="shared" si="32"/>
        <v>0</v>
      </c>
      <c r="T309" s="8">
        <f t="shared" si="33"/>
        <v>0</v>
      </c>
      <c r="V309" s="8">
        <f>VLOOKUP($C309,{"29 - Psychiatrie (Erwachsene)",1;"30 - Kinder- und Jugendpsychiatrie",1;"31 - Psychosomatik",1;"00 - Bitte eine Fachabteilung auswählen",0;0,0},2,0)</f>
        <v>0</v>
      </c>
      <c r="W309" s="8" t="str">
        <f>IF('Angaben KH-Standort'!$D$12&gt;0,"JBJ","KJA")</f>
        <v>KJA</v>
      </c>
      <c r="X309" s="8" t="str">
        <f>VLOOKUP(C308,{"29 - Psychiatrie (Erwachsene)","Einrichtungen2";"30 - Kinder- und Jugendpsychiatrie","Einrichtungen2";"31 - Psychosomatik","Einrichtungen2";"00 - Bitte eine Einrichtung auswählen","Leer";0,"Leer"},2,0)</f>
        <v>Leer</v>
      </c>
      <c r="Y309" s="37" t="str">
        <f t="shared" si="34"/>
        <v>Leer</v>
      </c>
      <c r="Z309" s="8" t="str">
        <f>VLOOKUP($C309,{"29 - Psychiatrie (Erwachsene)","Psychiatrie";"30 - Kinder- und Jugendpsychiatrie","KJPsychiatrie";"31 - Psychosomatik","Psychosomatik";"00 - Bitte eine Fachabteilung auswählen","Leer";0,"Leer"},2,0)</f>
        <v>Leer</v>
      </c>
    </row>
    <row r="310" spans="2:26" ht="15" customHeight="1" x14ac:dyDescent="0.25">
      <c r="B310" s="76" t="str">
        <f t="shared" si="35"/>
        <v>!!!</v>
      </c>
      <c r="C310" s="250"/>
      <c r="D310" s="243"/>
      <c r="E310" s="251"/>
      <c r="F310" s="88"/>
      <c r="G310" s="387"/>
      <c r="H310" s="44"/>
      <c r="I310" s="44"/>
      <c r="J310" s="70"/>
      <c r="O310" s="8">
        <f t="shared" si="29"/>
        <v>0</v>
      </c>
      <c r="P310" s="8">
        <f>VLOOKUP(C310,{"29 - Psychiatrie (Erwachsene)",1;"30 - Kinder- und Jugendpsychiatrie",1;"31 - Psychosomatik",1;"00 - Bitte eine Fachabteilung auswählen",0;0,0},2,0)</f>
        <v>0</v>
      </c>
      <c r="Q310" s="8">
        <f t="shared" si="30"/>
        <v>0</v>
      </c>
      <c r="R310" s="8">
        <f t="shared" si="31"/>
        <v>0</v>
      </c>
      <c r="S310" s="8">
        <f t="shared" si="32"/>
        <v>0</v>
      </c>
      <c r="T310" s="8">
        <f t="shared" si="33"/>
        <v>0</v>
      </c>
      <c r="V310" s="8">
        <f>VLOOKUP($C310,{"29 - Psychiatrie (Erwachsene)",1;"30 - Kinder- und Jugendpsychiatrie",1;"31 - Psychosomatik",1;"00 - Bitte eine Fachabteilung auswählen",0;0,0},2,0)</f>
        <v>0</v>
      </c>
      <c r="W310" s="8" t="str">
        <f>IF('Angaben KH-Standort'!$D$12&gt;0,"JBJ","KJA")</f>
        <v>KJA</v>
      </c>
      <c r="X310" s="8" t="str">
        <f>VLOOKUP(C309,{"29 - Psychiatrie (Erwachsene)","Einrichtungen2";"30 - Kinder- und Jugendpsychiatrie","Einrichtungen2";"31 - Psychosomatik","Einrichtungen2";"00 - Bitte eine Einrichtung auswählen","Leer";0,"Leer"},2,0)</f>
        <v>Leer</v>
      </c>
      <c r="Y310" s="37" t="str">
        <f t="shared" si="34"/>
        <v>Leer</v>
      </c>
      <c r="Z310" s="8" t="str">
        <f>VLOOKUP($C310,{"29 - Psychiatrie (Erwachsene)","Psychiatrie";"30 - Kinder- und Jugendpsychiatrie","KJPsychiatrie";"31 - Psychosomatik","Psychosomatik";"00 - Bitte eine Fachabteilung auswählen","Leer";0,"Leer"},2,0)</f>
        <v>Leer</v>
      </c>
    </row>
    <row r="311" spans="2:26" ht="15" customHeight="1" x14ac:dyDescent="0.25">
      <c r="B311" s="76" t="str">
        <f t="shared" si="35"/>
        <v>!!!</v>
      </c>
      <c r="C311" s="250"/>
      <c r="D311" s="243"/>
      <c r="E311" s="251"/>
      <c r="F311" s="88"/>
      <c r="G311" s="387"/>
      <c r="H311" s="44"/>
      <c r="I311" s="44"/>
      <c r="J311" s="70"/>
      <c r="O311" s="8">
        <f t="shared" si="29"/>
        <v>0</v>
      </c>
      <c r="P311" s="8">
        <f>VLOOKUP(C311,{"29 - Psychiatrie (Erwachsene)",1;"30 - Kinder- und Jugendpsychiatrie",1;"31 - Psychosomatik",1;"00 - Bitte eine Fachabteilung auswählen",0;0,0},2,0)</f>
        <v>0</v>
      </c>
      <c r="Q311" s="8">
        <f t="shared" si="30"/>
        <v>0</v>
      </c>
      <c r="R311" s="8">
        <f t="shared" si="31"/>
        <v>0</v>
      </c>
      <c r="S311" s="8">
        <f t="shared" si="32"/>
        <v>0</v>
      </c>
      <c r="T311" s="8">
        <f t="shared" si="33"/>
        <v>0</v>
      </c>
      <c r="V311" s="8">
        <f>VLOOKUP($C311,{"29 - Psychiatrie (Erwachsene)",1;"30 - Kinder- und Jugendpsychiatrie",1;"31 - Psychosomatik",1;"00 - Bitte eine Fachabteilung auswählen",0;0,0},2,0)</f>
        <v>0</v>
      </c>
      <c r="W311" s="8" t="str">
        <f>IF('Angaben KH-Standort'!$D$12&gt;0,"JBJ","KJA")</f>
        <v>KJA</v>
      </c>
      <c r="X311" s="8" t="str">
        <f>VLOOKUP(C310,{"29 - Psychiatrie (Erwachsene)","Einrichtungen2";"30 - Kinder- und Jugendpsychiatrie","Einrichtungen2";"31 - Psychosomatik","Einrichtungen2";"00 - Bitte eine Einrichtung auswählen","Leer";0,"Leer"},2,0)</f>
        <v>Leer</v>
      </c>
      <c r="Y311" s="37" t="str">
        <f t="shared" si="34"/>
        <v>Leer</v>
      </c>
      <c r="Z311" s="8" t="str">
        <f>VLOOKUP($C311,{"29 - Psychiatrie (Erwachsene)","Psychiatrie";"30 - Kinder- und Jugendpsychiatrie","KJPsychiatrie";"31 - Psychosomatik","Psychosomatik";"00 - Bitte eine Fachabteilung auswählen","Leer";0,"Leer"},2,0)</f>
        <v>Leer</v>
      </c>
    </row>
    <row r="312" spans="2:26" ht="15" customHeight="1" x14ac:dyDescent="0.25">
      <c r="B312" s="76" t="str">
        <f t="shared" si="35"/>
        <v>!!!</v>
      </c>
      <c r="C312" s="250"/>
      <c r="D312" s="243"/>
      <c r="E312" s="251"/>
      <c r="F312" s="88"/>
      <c r="G312" s="387"/>
      <c r="H312" s="44"/>
      <c r="I312" s="44"/>
      <c r="J312" s="70"/>
      <c r="O312" s="8">
        <f t="shared" si="29"/>
        <v>0</v>
      </c>
      <c r="P312" s="8">
        <f>VLOOKUP(C312,{"29 - Psychiatrie (Erwachsene)",1;"30 - Kinder- und Jugendpsychiatrie",1;"31 - Psychosomatik",1;"00 - Bitte eine Fachabteilung auswählen",0;0,0},2,0)</f>
        <v>0</v>
      </c>
      <c r="Q312" s="8">
        <f t="shared" si="30"/>
        <v>0</v>
      </c>
      <c r="R312" s="8">
        <f t="shared" si="31"/>
        <v>0</v>
      </c>
      <c r="S312" s="8">
        <f t="shared" si="32"/>
        <v>0</v>
      </c>
      <c r="T312" s="8">
        <f t="shared" si="33"/>
        <v>0</v>
      </c>
      <c r="V312" s="8">
        <f>VLOOKUP($C312,{"29 - Psychiatrie (Erwachsene)",1;"30 - Kinder- und Jugendpsychiatrie",1;"31 - Psychosomatik",1;"00 - Bitte eine Fachabteilung auswählen",0;0,0},2,0)</f>
        <v>0</v>
      </c>
      <c r="W312" s="8" t="str">
        <f>IF('Angaben KH-Standort'!$D$12&gt;0,"JBJ","KJA")</f>
        <v>KJA</v>
      </c>
      <c r="X312" s="8" t="str">
        <f>VLOOKUP(C311,{"29 - Psychiatrie (Erwachsene)","Einrichtungen2";"30 - Kinder- und Jugendpsychiatrie","Einrichtungen2";"31 - Psychosomatik","Einrichtungen2";"00 - Bitte eine Einrichtung auswählen","Leer";0,"Leer"},2,0)</f>
        <v>Leer</v>
      </c>
      <c r="Y312" s="37" t="str">
        <f t="shared" si="34"/>
        <v>Leer</v>
      </c>
      <c r="Z312" s="8" t="str">
        <f>VLOOKUP($C312,{"29 - Psychiatrie (Erwachsene)","Psychiatrie";"30 - Kinder- und Jugendpsychiatrie","KJPsychiatrie";"31 - Psychosomatik","Psychosomatik";"00 - Bitte eine Fachabteilung auswählen","Leer";0,"Leer"},2,0)</f>
        <v>Leer</v>
      </c>
    </row>
    <row r="313" spans="2:26" ht="15" customHeight="1" x14ac:dyDescent="0.25">
      <c r="B313" s="76" t="str">
        <f t="shared" si="35"/>
        <v>!!!</v>
      </c>
      <c r="C313" s="250"/>
      <c r="D313" s="243"/>
      <c r="E313" s="251"/>
      <c r="F313" s="88"/>
      <c r="G313" s="387"/>
      <c r="H313" s="44"/>
      <c r="I313" s="44"/>
      <c r="J313" s="70"/>
      <c r="O313" s="8">
        <f t="shared" si="29"/>
        <v>0</v>
      </c>
      <c r="P313" s="8">
        <f>VLOOKUP(C313,{"29 - Psychiatrie (Erwachsene)",1;"30 - Kinder- und Jugendpsychiatrie",1;"31 - Psychosomatik",1;"00 - Bitte eine Fachabteilung auswählen",0;0,0},2,0)</f>
        <v>0</v>
      </c>
      <c r="Q313" s="8">
        <f t="shared" si="30"/>
        <v>0</v>
      </c>
      <c r="R313" s="8">
        <f t="shared" si="31"/>
        <v>0</v>
      </c>
      <c r="S313" s="8">
        <f t="shared" si="32"/>
        <v>0</v>
      </c>
      <c r="T313" s="8">
        <f t="shared" si="33"/>
        <v>0</v>
      </c>
      <c r="V313" s="8">
        <f>VLOOKUP($C313,{"29 - Psychiatrie (Erwachsene)",1;"30 - Kinder- und Jugendpsychiatrie",1;"31 - Psychosomatik",1;"00 - Bitte eine Fachabteilung auswählen",0;0,0},2,0)</f>
        <v>0</v>
      </c>
      <c r="W313" s="8" t="str">
        <f>IF('Angaben KH-Standort'!$D$12&gt;0,"JBJ","KJA")</f>
        <v>KJA</v>
      </c>
      <c r="X313" s="8" t="str">
        <f>VLOOKUP(C312,{"29 - Psychiatrie (Erwachsene)","Einrichtungen2";"30 - Kinder- und Jugendpsychiatrie","Einrichtungen2";"31 - Psychosomatik","Einrichtungen2";"00 - Bitte eine Einrichtung auswählen","Leer";0,"Leer"},2,0)</f>
        <v>Leer</v>
      </c>
      <c r="Y313" s="37" t="str">
        <f t="shared" si="34"/>
        <v>Leer</v>
      </c>
      <c r="Z313" s="8" t="str">
        <f>VLOOKUP($C313,{"29 - Psychiatrie (Erwachsene)","Psychiatrie";"30 - Kinder- und Jugendpsychiatrie","KJPsychiatrie";"31 - Psychosomatik","Psychosomatik";"00 - Bitte eine Fachabteilung auswählen","Leer";0,"Leer"},2,0)</f>
        <v>Leer</v>
      </c>
    </row>
    <row r="314" spans="2:26" ht="15" customHeight="1" x14ac:dyDescent="0.25">
      <c r="B314" s="76" t="str">
        <f t="shared" si="35"/>
        <v>!!!</v>
      </c>
      <c r="C314" s="250"/>
      <c r="D314" s="243"/>
      <c r="E314" s="251"/>
      <c r="F314" s="88"/>
      <c r="G314" s="387"/>
      <c r="H314" s="44"/>
      <c r="I314" s="44"/>
      <c r="J314" s="70"/>
      <c r="O314" s="8">
        <f t="shared" si="29"/>
        <v>0</v>
      </c>
      <c r="P314" s="8">
        <f>VLOOKUP(C314,{"29 - Psychiatrie (Erwachsene)",1;"30 - Kinder- und Jugendpsychiatrie",1;"31 - Psychosomatik",1;"00 - Bitte eine Fachabteilung auswählen",0;0,0},2,0)</f>
        <v>0</v>
      </c>
      <c r="Q314" s="8">
        <f t="shared" si="30"/>
        <v>0</v>
      </c>
      <c r="R314" s="8">
        <f t="shared" si="31"/>
        <v>0</v>
      </c>
      <c r="S314" s="8">
        <f t="shared" si="32"/>
        <v>0</v>
      </c>
      <c r="T314" s="8">
        <f t="shared" si="33"/>
        <v>0</v>
      </c>
      <c r="V314" s="8">
        <f>VLOOKUP($C314,{"29 - Psychiatrie (Erwachsene)",1;"30 - Kinder- und Jugendpsychiatrie",1;"31 - Psychosomatik",1;"00 - Bitte eine Fachabteilung auswählen",0;0,0},2,0)</f>
        <v>0</v>
      </c>
      <c r="W314" s="8" t="str">
        <f>IF('Angaben KH-Standort'!$D$12&gt;0,"JBJ","KJA")</f>
        <v>KJA</v>
      </c>
      <c r="X314" s="8" t="str">
        <f>VLOOKUP(C313,{"29 - Psychiatrie (Erwachsene)","Einrichtungen2";"30 - Kinder- und Jugendpsychiatrie","Einrichtungen2";"31 - Psychosomatik","Einrichtungen2";"00 - Bitte eine Einrichtung auswählen","Leer";0,"Leer"},2,0)</f>
        <v>Leer</v>
      </c>
      <c r="Y314" s="37" t="str">
        <f t="shared" si="34"/>
        <v>Leer</v>
      </c>
      <c r="Z314" s="8" t="str">
        <f>VLOOKUP($C314,{"29 - Psychiatrie (Erwachsene)","Psychiatrie";"30 - Kinder- und Jugendpsychiatrie","KJPsychiatrie";"31 - Psychosomatik","Psychosomatik";"00 - Bitte eine Fachabteilung auswählen","Leer";0,"Leer"},2,0)</f>
        <v>Leer</v>
      </c>
    </row>
    <row r="315" spans="2:26" ht="15" customHeight="1" x14ac:dyDescent="0.25">
      <c r="B315" s="76" t="str">
        <f t="shared" si="35"/>
        <v>!!!</v>
      </c>
      <c r="C315" s="250"/>
      <c r="D315" s="243"/>
      <c r="E315" s="251"/>
      <c r="F315" s="88"/>
      <c r="G315" s="387"/>
      <c r="H315" s="44"/>
      <c r="I315" s="44"/>
      <c r="J315" s="70"/>
      <c r="O315" s="8">
        <f t="shared" si="29"/>
        <v>0</v>
      </c>
      <c r="P315" s="8">
        <f>VLOOKUP(C315,{"29 - Psychiatrie (Erwachsene)",1;"30 - Kinder- und Jugendpsychiatrie",1;"31 - Psychosomatik",1;"00 - Bitte eine Fachabteilung auswählen",0;0,0},2,0)</f>
        <v>0</v>
      </c>
      <c r="Q315" s="8">
        <f t="shared" si="30"/>
        <v>0</v>
      </c>
      <c r="R315" s="8">
        <f t="shared" si="31"/>
        <v>0</v>
      </c>
      <c r="S315" s="8">
        <f t="shared" si="32"/>
        <v>0</v>
      </c>
      <c r="T315" s="8">
        <f t="shared" si="33"/>
        <v>0</v>
      </c>
      <c r="V315" s="8">
        <f>VLOOKUP($C315,{"29 - Psychiatrie (Erwachsene)",1;"30 - Kinder- und Jugendpsychiatrie",1;"31 - Psychosomatik",1;"00 - Bitte eine Fachabteilung auswählen",0;0,0},2,0)</f>
        <v>0</v>
      </c>
      <c r="W315" s="8" t="str">
        <f>IF('Angaben KH-Standort'!$D$12&gt;0,"JBJ","KJA")</f>
        <v>KJA</v>
      </c>
      <c r="X315" s="8" t="str">
        <f>VLOOKUP(C314,{"29 - Psychiatrie (Erwachsene)","Einrichtungen2";"30 - Kinder- und Jugendpsychiatrie","Einrichtungen2";"31 - Psychosomatik","Einrichtungen2";"00 - Bitte eine Einrichtung auswählen","Leer";0,"Leer"},2,0)</f>
        <v>Leer</v>
      </c>
      <c r="Y315" s="37" t="str">
        <f t="shared" si="34"/>
        <v>Leer</v>
      </c>
      <c r="Z315" s="8" t="str">
        <f>VLOOKUP($C315,{"29 - Psychiatrie (Erwachsene)","Psychiatrie";"30 - Kinder- und Jugendpsychiatrie","KJPsychiatrie";"31 - Psychosomatik","Psychosomatik";"00 - Bitte eine Fachabteilung auswählen","Leer";0,"Leer"},2,0)</f>
        <v>Leer</v>
      </c>
    </row>
    <row r="316" spans="2:26" ht="15" customHeight="1" x14ac:dyDescent="0.25">
      <c r="B316" s="76" t="str">
        <f t="shared" si="35"/>
        <v>!!!</v>
      </c>
      <c r="C316" s="250"/>
      <c r="D316" s="243"/>
      <c r="E316" s="251"/>
      <c r="F316" s="88"/>
      <c r="G316" s="387"/>
      <c r="H316" s="44"/>
      <c r="I316" s="44"/>
      <c r="J316" s="70"/>
      <c r="O316" s="8">
        <f t="shared" si="29"/>
        <v>0</v>
      </c>
      <c r="P316" s="8">
        <f>VLOOKUP(C316,{"29 - Psychiatrie (Erwachsene)",1;"30 - Kinder- und Jugendpsychiatrie",1;"31 - Psychosomatik",1;"00 - Bitte eine Fachabteilung auswählen",0;0,0},2,0)</f>
        <v>0</v>
      </c>
      <c r="Q316" s="8">
        <f t="shared" si="30"/>
        <v>0</v>
      </c>
      <c r="R316" s="8">
        <f t="shared" si="31"/>
        <v>0</v>
      </c>
      <c r="S316" s="8">
        <f t="shared" si="32"/>
        <v>0</v>
      </c>
      <c r="T316" s="8">
        <f t="shared" si="33"/>
        <v>0</v>
      </c>
      <c r="V316" s="8">
        <f>VLOOKUP($C316,{"29 - Psychiatrie (Erwachsene)",1;"30 - Kinder- und Jugendpsychiatrie",1;"31 - Psychosomatik",1;"00 - Bitte eine Fachabteilung auswählen",0;0,0},2,0)</f>
        <v>0</v>
      </c>
      <c r="W316" s="8" t="str">
        <f>IF('Angaben KH-Standort'!$D$12&gt;0,"JBJ","KJA")</f>
        <v>KJA</v>
      </c>
      <c r="X316" s="8" t="str">
        <f>VLOOKUP(C315,{"29 - Psychiatrie (Erwachsene)","Einrichtungen2";"30 - Kinder- und Jugendpsychiatrie","Einrichtungen2";"31 - Psychosomatik","Einrichtungen2";"00 - Bitte eine Einrichtung auswählen","Leer";0,"Leer"},2,0)</f>
        <v>Leer</v>
      </c>
      <c r="Y316" s="37" t="str">
        <f t="shared" si="34"/>
        <v>Leer</v>
      </c>
      <c r="Z316" s="8" t="str">
        <f>VLOOKUP($C316,{"29 - Psychiatrie (Erwachsene)","Psychiatrie";"30 - Kinder- und Jugendpsychiatrie","KJPsychiatrie";"31 - Psychosomatik","Psychosomatik";"00 - Bitte eine Fachabteilung auswählen","Leer";0,"Leer"},2,0)</f>
        <v>Leer</v>
      </c>
    </row>
    <row r="317" spans="2:26" ht="15" customHeight="1" x14ac:dyDescent="0.25">
      <c r="B317" s="76" t="str">
        <f t="shared" si="35"/>
        <v>!!!</v>
      </c>
      <c r="C317" s="250"/>
      <c r="D317" s="243"/>
      <c r="E317" s="251"/>
      <c r="F317" s="88"/>
      <c r="G317" s="387"/>
      <c r="H317" s="44"/>
      <c r="I317" s="44"/>
      <c r="J317" s="70"/>
      <c r="O317" s="8">
        <f t="shared" si="29"/>
        <v>0</v>
      </c>
      <c r="P317" s="8">
        <f>VLOOKUP(C317,{"29 - Psychiatrie (Erwachsene)",1;"30 - Kinder- und Jugendpsychiatrie",1;"31 - Psychosomatik",1;"00 - Bitte eine Fachabteilung auswählen",0;0,0},2,0)</f>
        <v>0</v>
      </c>
      <c r="Q317" s="8">
        <f t="shared" si="30"/>
        <v>0</v>
      </c>
      <c r="R317" s="8">
        <f t="shared" si="31"/>
        <v>0</v>
      </c>
      <c r="S317" s="8">
        <f t="shared" si="32"/>
        <v>0</v>
      </c>
      <c r="T317" s="8">
        <f t="shared" si="33"/>
        <v>0</v>
      </c>
      <c r="V317" s="8">
        <f>VLOOKUP($C317,{"29 - Psychiatrie (Erwachsene)",1;"30 - Kinder- und Jugendpsychiatrie",1;"31 - Psychosomatik",1;"00 - Bitte eine Fachabteilung auswählen",0;0,0},2,0)</f>
        <v>0</v>
      </c>
      <c r="W317" s="8" t="str">
        <f>IF('Angaben KH-Standort'!$D$12&gt;0,"JBJ","KJA")</f>
        <v>KJA</v>
      </c>
      <c r="X317" s="8" t="str">
        <f>VLOOKUP(C316,{"29 - Psychiatrie (Erwachsene)","Einrichtungen2";"30 - Kinder- und Jugendpsychiatrie","Einrichtungen2";"31 - Psychosomatik","Einrichtungen2";"00 - Bitte eine Einrichtung auswählen","Leer";0,"Leer"},2,0)</f>
        <v>Leer</v>
      </c>
      <c r="Y317" s="37" t="str">
        <f t="shared" si="34"/>
        <v>Leer</v>
      </c>
      <c r="Z317" s="8" t="str">
        <f>VLOOKUP($C317,{"29 - Psychiatrie (Erwachsene)","Psychiatrie";"30 - Kinder- und Jugendpsychiatrie","KJPsychiatrie";"31 - Psychosomatik","Psychosomatik";"00 - Bitte eine Fachabteilung auswählen","Leer";0,"Leer"},2,0)</f>
        <v>Leer</v>
      </c>
    </row>
    <row r="318" spans="2:26" ht="15" customHeight="1" x14ac:dyDescent="0.25">
      <c r="B318" s="76" t="str">
        <f t="shared" si="35"/>
        <v>!!!</v>
      </c>
      <c r="C318" s="250"/>
      <c r="D318" s="243"/>
      <c r="E318" s="251"/>
      <c r="F318" s="88"/>
      <c r="G318" s="387"/>
      <c r="H318" s="44"/>
      <c r="I318" s="44"/>
      <c r="J318" s="70"/>
      <c r="O318" s="8">
        <f t="shared" si="29"/>
        <v>0</v>
      </c>
      <c r="P318" s="8">
        <f>VLOOKUP(C318,{"29 - Psychiatrie (Erwachsene)",1;"30 - Kinder- und Jugendpsychiatrie",1;"31 - Psychosomatik",1;"00 - Bitte eine Fachabteilung auswählen",0;0,0},2,0)</f>
        <v>0</v>
      </c>
      <c r="Q318" s="8">
        <f t="shared" si="30"/>
        <v>0</v>
      </c>
      <c r="R318" s="8">
        <f t="shared" si="31"/>
        <v>0</v>
      </c>
      <c r="S318" s="8">
        <f t="shared" si="32"/>
        <v>0</v>
      </c>
      <c r="T318" s="8">
        <f t="shared" si="33"/>
        <v>0</v>
      </c>
      <c r="V318" s="8">
        <f>VLOOKUP($C318,{"29 - Psychiatrie (Erwachsene)",1;"30 - Kinder- und Jugendpsychiatrie",1;"31 - Psychosomatik",1;"00 - Bitte eine Fachabteilung auswählen",0;0,0},2,0)</f>
        <v>0</v>
      </c>
      <c r="W318" s="8" t="str">
        <f>IF('Angaben KH-Standort'!$D$12&gt;0,"JBJ","KJA")</f>
        <v>KJA</v>
      </c>
      <c r="X318" s="8" t="str">
        <f>VLOOKUP(C317,{"29 - Psychiatrie (Erwachsene)","Einrichtungen2";"30 - Kinder- und Jugendpsychiatrie","Einrichtungen2";"31 - Psychosomatik","Einrichtungen2";"00 - Bitte eine Einrichtung auswählen","Leer";0,"Leer"},2,0)</f>
        <v>Leer</v>
      </c>
      <c r="Y318" s="37" t="str">
        <f t="shared" si="34"/>
        <v>Leer</v>
      </c>
      <c r="Z318" s="8" t="str">
        <f>VLOOKUP($C318,{"29 - Psychiatrie (Erwachsene)","Psychiatrie";"30 - Kinder- und Jugendpsychiatrie","KJPsychiatrie";"31 - Psychosomatik","Psychosomatik";"00 - Bitte eine Fachabteilung auswählen","Leer";0,"Leer"},2,0)</f>
        <v>Leer</v>
      </c>
    </row>
    <row r="319" spans="2:26" ht="15" customHeight="1" x14ac:dyDescent="0.25">
      <c r="B319" s="76" t="str">
        <f t="shared" si="35"/>
        <v>!!!</v>
      </c>
      <c r="C319" s="250"/>
      <c r="D319" s="243"/>
      <c r="E319" s="251"/>
      <c r="F319" s="88"/>
      <c r="G319" s="387"/>
      <c r="H319" s="44"/>
      <c r="I319" s="44"/>
      <c r="J319" s="70"/>
      <c r="O319" s="8">
        <f t="shared" si="29"/>
        <v>0</v>
      </c>
      <c r="P319" s="8">
        <f>VLOOKUP(C319,{"29 - Psychiatrie (Erwachsene)",1;"30 - Kinder- und Jugendpsychiatrie",1;"31 - Psychosomatik",1;"00 - Bitte eine Fachabteilung auswählen",0;0,0},2,0)</f>
        <v>0</v>
      </c>
      <c r="Q319" s="8">
        <f t="shared" si="30"/>
        <v>0</v>
      </c>
      <c r="R319" s="8">
        <f t="shared" si="31"/>
        <v>0</v>
      </c>
      <c r="S319" s="8">
        <f t="shared" si="32"/>
        <v>0</v>
      </c>
      <c r="T319" s="8">
        <f t="shared" si="33"/>
        <v>0</v>
      </c>
      <c r="V319" s="8">
        <f>VLOOKUP($C319,{"29 - Psychiatrie (Erwachsene)",1;"30 - Kinder- und Jugendpsychiatrie",1;"31 - Psychosomatik",1;"00 - Bitte eine Fachabteilung auswählen",0;0,0},2,0)</f>
        <v>0</v>
      </c>
      <c r="W319" s="8" t="str">
        <f>IF('Angaben KH-Standort'!$D$12&gt;0,"JBJ","KJA")</f>
        <v>KJA</v>
      </c>
      <c r="X319" s="8" t="str">
        <f>VLOOKUP(C318,{"29 - Psychiatrie (Erwachsene)","Einrichtungen2";"30 - Kinder- und Jugendpsychiatrie","Einrichtungen2";"31 - Psychosomatik","Einrichtungen2";"00 - Bitte eine Einrichtung auswählen","Leer";0,"Leer"},2,0)</f>
        <v>Leer</v>
      </c>
      <c r="Y319" s="37" t="str">
        <f t="shared" si="34"/>
        <v>Leer</v>
      </c>
      <c r="Z319" s="8" t="str">
        <f>VLOOKUP($C319,{"29 - Psychiatrie (Erwachsene)","Psychiatrie";"30 - Kinder- und Jugendpsychiatrie","KJPsychiatrie";"31 - Psychosomatik","Psychosomatik";"00 - Bitte eine Fachabteilung auswählen","Leer";0,"Leer"},2,0)</f>
        <v>Leer</v>
      </c>
    </row>
    <row r="320" spans="2:26" ht="15" customHeight="1" x14ac:dyDescent="0.25">
      <c r="B320" s="76" t="str">
        <f t="shared" si="35"/>
        <v>!!!</v>
      </c>
      <c r="C320" s="250"/>
      <c r="D320" s="243"/>
      <c r="E320" s="251"/>
      <c r="F320" s="88"/>
      <c r="G320" s="387"/>
      <c r="H320" s="44"/>
      <c r="I320" s="44"/>
      <c r="J320" s="70"/>
      <c r="O320" s="8">
        <f t="shared" si="29"/>
        <v>0</v>
      </c>
      <c r="P320" s="8">
        <f>VLOOKUP(C320,{"29 - Psychiatrie (Erwachsene)",1;"30 - Kinder- und Jugendpsychiatrie",1;"31 - Psychosomatik",1;"00 - Bitte eine Fachabteilung auswählen",0;0,0},2,0)</f>
        <v>0</v>
      </c>
      <c r="Q320" s="8">
        <f t="shared" si="30"/>
        <v>0</v>
      </c>
      <c r="R320" s="8">
        <f t="shared" si="31"/>
        <v>0</v>
      </c>
      <c r="S320" s="8">
        <f t="shared" si="32"/>
        <v>0</v>
      </c>
      <c r="T320" s="8">
        <f t="shared" si="33"/>
        <v>0</v>
      </c>
      <c r="V320" s="8">
        <f>VLOOKUP($C320,{"29 - Psychiatrie (Erwachsene)",1;"30 - Kinder- und Jugendpsychiatrie",1;"31 - Psychosomatik",1;"00 - Bitte eine Fachabteilung auswählen",0;0,0},2,0)</f>
        <v>0</v>
      </c>
      <c r="W320" s="8" t="str">
        <f>IF('Angaben KH-Standort'!$D$12&gt;0,"JBJ","KJA")</f>
        <v>KJA</v>
      </c>
      <c r="X320" s="8" t="str">
        <f>VLOOKUP(C319,{"29 - Psychiatrie (Erwachsene)","Einrichtungen2";"30 - Kinder- und Jugendpsychiatrie","Einrichtungen2";"31 - Psychosomatik","Einrichtungen2";"00 - Bitte eine Einrichtung auswählen","Leer";0,"Leer"},2,0)</f>
        <v>Leer</v>
      </c>
      <c r="Y320" s="37" t="str">
        <f t="shared" si="34"/>
        <v>Leer</v>
      </c>
      <c r="Z320" s="8" t="str">
        <f>VLOOKUP($C320,{"29 - Psychiatrie (Erwachsene)","Psychiatrie";"30 - Kinder- und Jugendpsychiatrie","KJPsychiatrie";"31 - Psychosomatik","Psychosomatik";"00 - Bitte eine Fachabteilung auswählen","Leer";0,"Leer"},2,0)</f>
        <v>Leer</v>
      </c>
    </row>
    <row r="321" spans="2:26" ht="15" customHeight="1" x14ac:dyDescent="0.25">
      <c r="B321" s="76" t="str">
        <f t="shared" si="35"/>
        <v>!!!</v>
      </c>
      <c r="C321" s="250"/>
      <c r="D321" s="243"/>
      <c r="E321" s="251"/>
      <c r="F321" s="88"/>
      <c r="G321" s="387"/>
      <c r="H321" s="44"/>
      <c r="I321" s="44"/>
      <c r="J321" s="70"/>
      <c r="O321" s="8">
        <f t="shared" si="29"/>
        <v>0</v>
      </c>
      <c r="P321" s="8">
        <f>VLOOKUP(C321,{"29 - Psychiatrie (Erwachsene)",1;"30 - Kinder- und Jugendpsychiatrie",1;"31 - Psychosomatik",1;"00 - Bitte eine Fachabteilung auswählen",0;0,0},2,0)</f>
        <v>0</v>
      </c>
      <c r="Q321" s="8">
        <f t="shared" si="30"/>
        <v>0</v>
      </c>
      <c r="R321" s="8">
        <f t="shared" si="31"/>
        <v>0</v>
      </c>
      <c r="S321" s="8">
        <f t="shared" si="32"/>
        <v>0</v>
      </c>
      <c r="T321" s="8">
        <f t="shared" si="33"/>
        <v>0</v>
      </c>
      <c r="V321" s="8">
        <f>VLOOKUP($C321,{"29 - Psychiatrie (Erwachsene)",1;"30 - Kinder- und Jugendpsychiatrie",1;"31 - Psychosomatik",1;"00 - Bitte eine Fachabteilung auswählen",0;0,0},2,0)</f>
        <v>0</v>
      </c>
      <c r="W321" s="8" t="str">
        <f>IF('Angaben KH-Standort'!$D$12&gt;0,"JBJ","KJA")</f>
        <v>KJA</v>
      </c>
      <c r="X321" s="8" t="str">
        <f>VLOOKUP(C320,{"29 - Psychiatrie (Erwachsene)","Einrichtungen2";"30 - Kinder- und Jugendpsychiatrie","Einrichtungen2";"31 - Psychosomatik","Einrichtungen2";"00 - Bitte eine Einrichtung auswählen","Leer";0,"Leer"},2,0)</f>
        <v>Leer</v>
      </c>
      <c r="Y321" s="37" t="str">
        <f t="shared" si="34"/>
        <v>Leer</v>
      </c>
      <c r="Z321" s="8" t="str">
        <f>VLOOKUP($C321,{"29 - Psychiatrie (Erwachsene)","Psychiatrie";"30 - Kinder- und Jugendpsychiatrie","KJPsychiatrie";"31 - Psychosomatik","Psychosomatik";"00 - Bitte eine Fachabteilung auswählen","Leer";0,"Leer"},2,0)</f>
        <v>Leer</v>
      </c>
    </row>
    <row r="322" spans="2:26" ht="15" customHeight="1" x14ac:dyDescent="0.25">
      <c r="B322" s="76" t="str">
        <f t="shared" si="35"/>
        <v>!!!</v>
      </c>
      <c r="C322" s="250"/>
      <c r="D322" s="243"/>
      <c r="E322" s="251"/>
      <c r="F322" s="88"/>
      <c r="G322" s="387"/>
      <c r="H322" s="44"/>
      <c r="I322" s="44"/>
      <c r="J322" s="70"/>
      <c r="O322" s="8">
        <f t="shared" si="29"/>
        <v>0</v>
      </c>
      <c r="P322" s="8">
        <f>VLOOKUP(C322,{"29 - Psychiatrie (Erwachsene)",1;"30 - Kinder- und Jugendpsychiatrie",1;"31 - Psychosomatik",1;"00 - Bitte eine Fachabteilung auswählen",0;0,0},2,0)</f>
        <v>0</v>
      </c>
      <c r="Q322" s="8">
        <f t="shared" si="30"/>
        <v>0</v>
      </c>
      <c r="R322" s="8">
        <f t="shared" si="31"/>
        <v>0</v>
      </c>
      <c r="S322" s="8">
        <f t="shared" si="32"/>
        <v>0</v>
      </c>
      <c r="T322" s="8">
        <f t="shared" si="33"/>
        <v>0</v>
      </c>
      <c r="V322" s="8">
        <f>VLOOKUP($C322,{"29 - Psychiatrie (Erwachsene)",1;"30 - Kinder- und Jugendpsychiatrie",1;"31 - Psychosomatik",1;"00 - Bitte eine Fachabteilung auswählen",0;0,0},2,0)</f>
        <v>0</v>
      </c>
      <c r="W322" s="8" t="str">
        <f>IF('Angaben KH-Standort'!$D$12&gt;0,"JBJ","KJA")</f>
        <v>KJA</v>
      </c>
      <c r="X322" s="8" t="str">
        <f>VLOOKUP(C321,{"29 - Psychiatrie (Erwachsene)","Einrichtungen2";"30 - Kinder- und Jugendpsychiatrie","Einrichtungen2";"31 - Psychosomatik","Einrichtungen2";"00 - Bitte eine Einrichtung auswählen","Leer";0,"Leer"},2,0)</f>
        <v>Leer</v>
      </c>
      <c r="Y322" s="37" t="str">
        <f t="shared" si="34"/>
        <v>Leer</v>
      </c>
      <c r="Z322" s="8" t="str">
        <f>VLOOKUP($C322,{"29 - Psychiatrie (Erwachsene)","Psychiatrie";"30 - Kinder- und Jugendpsychiatrie","KJPsychiatrie";"31 - Psychosomatik","Psychosomatik";"00 - Bitte eine Fachabteilung auswählen","Leer";0,"Leer"},2,0)</f>
        <v>Leer</v>
      </c>
    </row>
    <row r="323" spans="2:26" ht="15" customHeight="1" x14ac:dyDescent="0.25">
      <c r="B323" s="76" t="str">
        <f t="shared" si="35"/>
        <v>!!!</v>
      </c>
      <c r="C323" s="250"/>
      <c r="D323" s="243"/>
      <c r="E323" s="251"/>
      <c r="F323" s="88"/>
      <c r="G323" s="387"/>
      <c r="H323" s="44"/>
      <c r="I323" s="44"/>
      <c r="J323" s="70"/>
      <c r="O323" s="8">
        <f t="shared" si="29"/>
        <v>0</v>
      </c>
      <c r="P323" s="8">
        <f>VLOOKUP(C323,{"29 - Psychiatrie (Erwachsene)",1;"30 - Kinder- und Jugendpsychiatrie",1;"31 - Psychosomatik",1;"00 - Bitte eine Fachabteilung auswählen",0;0,0},2,0)</f>
        <v>0</v>
      </c>
      <c r="Q323" s="8">
        <f t="shared" si="30"/>
        <v>0</v>
      </c>
      <c r="R323" s="8">
        <f t="shared" si="31"/>
        <v>0</v>
      </c>
      <c r="S323" s="8">
        <f t="shared" si="32"/>
        <v>0</v>
      </c>
      <c r="T323" s="8">
        <f t="shared" si="33"/>
        <v>0</v>
      </c>
      <c r="V323" s="8">
        <f>VLOOKUP($C323,{"29 - Psychiatrie (Erwachsene)",1;"30 - Kinder- und Jugendpsychiatrie",1;"31 - Psychosomatik",1;"00 - Bitte eine Fachabteilung auswählen",0;0,0},2,0)</f>
        <v>0</v>
      </c>
      <c r="W323" s="8" t="str">
        <f>IF('Angaben KH-Standort'!$D$12&gt;0,"JBJ","KJA")</f>
        <v>KJA</v>
      </c>
      <c r="X323" s="8" t="str">
        <f>VLOOKUP(C322,{"29 - Psychiatrie (Erwachsene)","Einrichtungen2";"30 - Kinder- und Jugendpsychiatrie","Einrichtungen2";"31 - Psychosomatik","Einrichtungen2";"00 - Bitte eine Einrichtung auswählen","Leer";0,"Leer"},2,0)</f>
        <v>Leer</v>
      </c>
      <c r="Y323" s="37" t="str">
        <f t="shared" si="34"/>
        <v>Leer</v>
      </c>
      <c r="Z323" s="8" t="str">
        <f>VLOOKUP($C323,{"29 - Psychiatrie (Erwachsene)","Psychiatrie";"30 - Kinder- und Jugendpsychiatrie","KJPsychiatrie";"31 - Psychosomatik","Psychosomatik";"00 - Bitte eine Fachabteilung auswählen","Leer";0,"Leer"},2,0)</f>
        <v>Leer</v>
      </c>
    </row>
    <row r="324" spans="2:26" ht="15" customHeight="1" x14ac:dyDescent="0.25">
      <c r="B324" s="76" t="str">
        <f t="shared" si="35"/>
        <v>!!!</v>
      </c>
      <c r="C324" s="250"/>
      <c r="D324" s="243"/>
      <c r="E324" s="251"/>
      <c r="F324" s="88"/>
      <c r="G324" s="387"/>
      <c r="H324" s="44"/>
      <c r="I324" s="44"/>
      <c r="J324" s="70"/>
      <c r="O324" s="8">
        <f t="shared" si="29"/>
        <v>0</v>
      </c>
      <c r="P324" s="8">
        <f>VLOOKUP(C324,{"29 - Psychiatrie (Erwachsene)",1;"30 - Kinder- und Jugendpsychiatrie",1;"31 - Psychosomatik",1;"00 - Bitte eine Fachabteilung auswählen",0;0,0},2,0)</f>
        <v>0</v>
      </c>
      <c r="Q324" s="8">
        <f t="shared" si="30"/>
        <v>0</v>
      </c>
      <c r="R324" s="8">
        <f t="shared" si="31"/>
        <v>0</v>
      </c>
      <c r="S324" s="8">
        <f t="shared" si="32"/>
        <v>0</v>
      </c>
      <c r="T324" s="8">
        <f t="shared" si="33"/>
        <v>0</v>
      </c>
      <c r="V324" s="8">
        <f>VLOOKUP($C324,{"29 - Psychiatrie (Erwachsene)",1;"30 - Kinder- und Jugendpsychiatrie",1;"31 - Psychosomatik",1;"00 - Bitte eine Fachabteilung auswählen",0;0,0},2,0)</f>
        <v>0</v>
      </c>
      <c r="W324" s="8" t="str">
        <f>IF('Angaben KH-Standort'!$D$12&gt;0,"JBJ","KJA")</f>
        <v>KJA</v>
      </c>
      <c r="X324" s="8" t="str">
        <f>VLOOKUP(C323,{"29 - Psychiatrie (Erwachsene)","Einrichtungen2";"30 - Kinder- und Jugendpsychiatrie","Einrichtungen2";"31 - Psychosomatik","Einrichtungen2";"00 - Bitte eine Einrichtung auswählen","Leer";0,"Leer"},2,0)</f>
        <v>Leer</v>
      </c>
      <c r="Y324" s="37" t="str">
        <f t="shared" si="34"/>
        <v>Leer</v>
      </c>
      <c r="Z324" s="8" t="str">
        <f>VLOOKUP($C324,{"29 - Psychiatrie (Erwachsene)","Psychiatrie";"30 - Kinder- und Jugendpsychiatrie","KJPsychiatrie";"31 - Psychosomatik","Psychosomatik";"00 - Bitte eine Fachabteilung auswählen","Leer";0,"Leer"},2,0)</f>
        <v>Leer</v>
      </c>
    </row>
    <row r="325" spans="2:26" ht="15" customHeight="1" x14ac:dyDescent="0.25">
      <c r="B325" s="76" t="str">
        <f t="shared" si="35"/>
        <v>!!!</v>
      </c>
      <c r="C325" s="250"/>
      <c r="D325" s="243"/>
      <c r="E325" s="251"/>
      <c r="F325" s="88"/>
      <c r="G325" s="387"/>
      <c r="H325" s="44"/>
      <c r="I325" s="44"/>
      <c r="J325" s="70"/>
      <c r="O325" s="8">
        <f t="shared" si="29"/>
        <v>0</v>
      </c>
      <c r="P325" s="8">
        <f>VLOOKUP(C325,{"29 - Psychiatrie (Erwachsene)",1;"30 - Kinder- und Jugendpsychiatrie",1;"31 - Psychosomatik",1;"00 - Bitte eine Fachabteilung auswählen",0;0,0},2,0)</f>
        <v>0</v>
      </c>
      <c r="Q325" s="8">
        <f t="shared" si="30"/>
        <v>0</v>
      </c>
      <c r="R325" s="8">
        <f t="shared" si="31"/>
        <v>0</v>
      </c>
      <c r="S325" s="8">
        <f t="shared" si="32"/>
        <v>0</v>
      </c>
      <c r="T325" s="8">
        <f t="shared" si="33"/>
        <v>0</v>
      </c>
      <c r="V325" s="8">
        <f>VLOOKUP($C325,{"29 - Psychiatrie (Erwachsene)",1;"30 - Kinder- und Jugendpsychiatrie",1;"31 - Psychosomatik",1;"00 - Bitte eine Fachabteilung auswählen",0;0,0},2,0)</f>
        <v>0</v>
      </c>
      <c r="W325" s="8" t="str">
        <f>IF('Angaben KH-Standort'!$D$12&gt;0,"JBJ","KJA")</f>
        <v>KJA</v>
      </c>
      <c r="X325" s="8" t="str">
        <f>VLOOKUP(C324,{"29 - Psychiatrie (Erwachsene)","Einrichtungen2";"30 - Kinder- und Jugendpsychiatrie","Einrichtungen2";"31 - Psychosomatik","Einrichtungen2";"00 - Bitte eine Einrichtung auswählen","Leer";0,"Leer"},2,0)</f>
        <v>Leer</v>
      </c>
      <c r="Y325" s="37" t="str">
        <f t="shared" si="34"/>
        <v>Leer</v>
      </c>
      <c r="Z325" s="8" t="str">
        <f>VLOOKUP($C325,{"29 - Psychiatrie (Erwachsene)","Psychiatrie";"30 - Kinder- und Jugendpsychiatrie","KJPsychiatrie";"31 - Psychosomatik","Psychosomatik";"00 - Bitte eine Fachabteilung auswählen","Leer";0,"Leer"},2,0)</f>
        <v>Leer</v>
      </c>
    </row>
    <row r="326" spans="2:26" ht="15" customHeight="1" x14ac:dyDescent="0.25">
      <c r="B326" s="76" t="str">
        <f t="shared" si="35"/>
        <v>!!!</v>
      </c>
      <c r="C326" s="250"/>
      <c r="D326" s="243"/>
      <c r="E326" s="251"/>
      <c r="F326" s="88"/>
      <c r="G326" s="387"/>
      <c r="H326" s="44"/>
      <c r="I326" s="44"/>
      <c r="J326" s="70"/>
      <c r="O326" s="8">
        <f t="shared" si="29"/>
        <v>0</v>
      </c>
      <c r="P326" s="8">
        <f>VLOOKUP(C326,{"29 - Psychiatrie (Erwachsene)",1;"30 - Kinder- und Jugendpsychiatrie",1;"31 - Psychosomatik",1;"00 - Bitte eine Fachabteilung auswählen",0;0,0},2,0)</f>
        <v>0</v>
      </c>
      <c r="Q326" s="8">
        <f t="shared" si="30"/>
        <v>0</v>
      </c>
      <c r="R326" s="8">
        <f t="shared" si="31"/>
        <v>0</v>
      </c>
      <c r="S326" s="8">
        <f t="shared" si="32"/>
        <v>0</v>
      </c>
      <c r="T326" s="8">
        <f t="shared" si="33"/>
        <v>0</v>
      </c>
      <c r="V326" s="8">
        <f>VLOOKUP($C326,{"29 - Psychiatrie (Erwachsene)",1;"30 - Kinder- und Jugendpsychiatrie",1;"31 - Psychosomatik",1;"00 - Bitte eine Fachabteilung auswählen",0;0,0},2,0)</f>
        <v>0</v>
      </c>
      <c r="W326" s="8" t="str">
        <f>IF('Angaben KH-Standort'!$D$12&gt;0,"JBJ","KJA")</f>
        <v>KJA</v>
      </c>
      <c r="X326" s="8" t="str">
        <f>VLOOKUP(C325,{"29 - Psychiatrie (Erwachsene)","Einrichtungen2";"30 - Kinder- und Jugendpsychiatrie","Einrichtungen2";"31 - Psychosomatik","Einrichtungen2";"00 - Bitte eine Einrichtung auswählen","Leer";0,"Leer"},2,0)</f>
        <v>Leer</v>
      </c>
      <c r="Y326" s="37" t="str">
        <f t="shared" si="34"/>
        <v>Leer</v>
      </c>
      <c r="Z326" s="8" t="str">
        <f>VLOOKUP($C326,{"29 - Psychiatrie (Erwachsene)","Psychiatrie";"30 - Kinder- und Jugendpsychiatrie","KJPsychiatrie";"31 - Psychosomatik","Psychosomatik";"00 - Bitte eine Fachabteilung auswählen","Leer";0,"Leer"},2,0)</f>
        <v>Leer</v>
      </c>
    </row>
    <row r="327" spans="2:26" ht="15" customHeight="1" x14ac:dyDescent="0.25">
      <c r="B327" s="76" t="str">
        <f t="shared" si="35"/>
        <v>!!!</v>
      </c>
      <c r="C327" s="250"/>
      <c r="D327" s="243"/>
      <c r="E327" s="251"/>
      <c r="F327" s="88"/>
      <c r="G327" s="387"/>
      <c r="H327" s="44"/>
      <c r="I327" s="44"/>
      <c r="J327" s="70"/>
      <c r="O327" s="8">
        <f t="shared" si="29"/>
        <v>0</v>
      </c>
      <c r="P327" s="8">
        <f>VLOOKUP(C327,{"29 - Psychiatrie (Erwachsene)",1;"30 - Kinder- und Jugendpsychiatrie",1;"31 - Psychosomatik",1;"00 - Bitte eine Fachabteilung auswählen",0;0,0},2,0)</f>
        <v>0</v>
      </c>
      <c r="Q327" s="8">
        <f t="shared" si="30"/>
        <v>0</v>
      </c>
      <c r="R327" s="8">
        <f t="shared" si="31"/>
        <v>0</v>
      </c>
      <c r="S327" s="8">
        <f t="shared" si="32"/>
        <v>0</v>
      </c>
      <c r="T327" s="8">
        <f t="shared" si="33"/>
        <v>0</v>
      </c>
      <c r="V327" s="8">
        <f>VLOOKUP($C327,{"29 - Psychiatrie (Erwachsene)",1;"30 - Kinder- und Jugendpsychiatrie",1;"31 - Psychosomatik",1;"00 - Bitte eine Fachabteilung auswählen",0;0,0},2,0)</f>
        <v>0</v>
      </c>
      <c r="W327" s="8" t="str">
        <f>IF('Angaben KH-Standort'!$D$12&gt;0,"JBJ","KJA")</f>
        <v>KJA</v>
      </c>
      <c r="X327" s="8" t="str">
        <f>VLOOKUP(C326,{"29 - Psychiatrie (Erwachsene)","Einrichtungen2";"30 - Kinder- und Jugendpsychiatrie","Einrichtungen2";"31 - Psychosomatik","Einrichtungen2";"00 - Bitte eine Einrichtung auswählen","Leer";0,"Leer"},2,0)</f>
        <v>Leer</v>
      </c>
      <c r="Y327" s="37" t="str">
        <f t="shared" si="34"/>
        <v>Leer</v>
      </c>
      <c r="Z327" s="8" t="str">
        <f>VLOOKUP($C327,{"29 - Psychiatrie (Erwachsene)","Psychiatrie";"30 - Kinder- und Jugendpsychiatrie","KJPsychiatrie";"31 - Psychosomatik","Psychosomatik";"00 - Bitte eine Fachabteilung auswählen","Leer";0,"Leer"},2,0)</f>
        <v>Leer</v>
      </c>
    </row>
    <row r="328" spans="2:26" ht="15" customHeight="1" x14ac:dyDescent="0.25">
      <c r="B328" s="76" t="str">
        <f t="shared" si="35"/>
        <v>!!!</v>
      </c>
      <c r="C328" s="250"/>
      <c r="D328" s="243"/>
      <c r="E328" s="251"/>
      <c r="F328" s="88"/>
      <c r="G328" s="387"/>
      <c r="H328" s="44"/>
      <c r="I328" s="44"/>
      <c r="J328" s="70"/>
      <c r="O328" s="8">
        <f t="shared" si="29"/>
        <v>0</v>
      </c>
      <c r="P328" s="8">
        <f>VLOOKUP(C328,{"29 - Psychiatrie (Erwachsene)",1;"30 - Kinder- und Jugendpsychiatrie",1;"31 - Psychosomatik",1;"00 - Bitte eine Fachabteilung auswählen",0;0,0},2,0)</f>
        <v>0</v>
      </c>
      <c r="Q328" s="8">
        <f t="shared" si="30"/>
        <v>0</v>
      </c>
      <c r="R328" s="8">
        <f t="shared" si="31"/>
        <v>0</v>
      </c>
      <c r="S328" s="8">
        <f t="shared" si="32"/>
        <v>0</v>
      </c>
      <c r="T328" s="8">
        <f t="shared" si="33"/>
        <v>0</v>
      </c>
      <c r="V328" s="8">
        <f>VLOOKUP($C328,{"29 - Psychiatrie (Erwachsene)",1;"30 - Kinder- und Jugendpsychiatrie",1;"31 - Psychosomatik",1;"00 - Bitte eine Fachabteilung auswählen",0;0,0},2,0)</f>
        <v>0</v>
      </c>
      <c r="W328" s="8" t="str">
        <f>IF('Angaben KH-Standort'!$D$12&gt;0,"JBJ","KJA")</f>
        <v>KJA</v>
      </c>
      <c r="X328" s="8" t="str">
        <f>VLOOKUP(C327,{"29 - Psychiatrie (Erwachsene)","Einrichtungen2";"30 - Kinder- und Jugendpsychiatrie","Einrichtungen2";"31 - Psychosomatik","Einrichtungen2";"00 - Bitte eine Einrichtung auswählen","Leer";0,"Leer"},2,0)</f>
        <v>Leer</v>
      </c>
      <c r="Y328" s="37" t="str">
        <f t="shared" si="34"/>
        <v>Leer</v>
      </c>
      <c r="Z328" s="8" t="str">
        <f>VLOOKUP($C328,{"29 - Psychiatrie (Erwachsene)","Psychiatrie";"30 - Kinder- und Jugendpsychiatrie","KJPsychiatrie";"31 - Psychosomatik","Psychosomatik";"00 - Bitte eine Fachabteilung auswählen","Leer";0,"Leer"},2,0)</f>
        <v>Leer</v>
      </c>
    </row>
    <row r="329" spans="2:26" ht="15" customHeight="1" x14ac:dyDescent="0.25">
      <c r="B329" s="76" t="str">
        <f t="shared" si="35"/>
        <v>!!!</v>
      </c>
      <c r="C329" s="250"/>
      <c r="D329" s="243"/>
      <c r="E329" s="251"/>
      <c r="F329" s="88"/>
      <c r="G329" s="387"/>
      <c r="H329" s="44"/>
      <c r="I329" s="44"/>
      <c r="J329" s="70"/>
      <c r="O329" s="8">
        <f t="shared" si="29"/>
        <v>0</v>
      </c>
      <c r="P329" s="8">
        <f>VLOOKUP(C329,{"29 - Psychiatrie (Erwachsene)",1;"30 - Kinder- und Jugendpsychiatrie",1;"31 - Psychosomatik",1;"00 - Bitte eine Fachabteilung auswählen",0;0,0},2,0)</f>
        <v>0</v>
      </c>
      <c r="Q329" s="8">
        <f t="shared" si="30"/>
        <v>0</v>
      </c>
      <c r="R329" s="8">
        <f t="shared" si="31"/>
        <v>0</v>
      </c>
      <c r="S329" s="8">
        <f t="shared" si="32"/>
        <v>0</v>
      </c>
      <c r="T329" s="8">
        <f t="shared" si="33"/>
        <v>0</v>
      </c>
      <c r="V329" s="8">
        <f>VLOOKUP($C329,{"29 - Psychiatrie (Erwachsene)",1;"30 - Kinder- und Jugendpsychiatrie",1;"31 - Psychosomatik",1;"00 - Bitte eine Fachabteilung auswählen",0;0,0},2,0)</f>
        <v>0</v>
      </c>
      <c r="W329" s="8" t="str">
        <f>IF('Angaben KH-Standort'!$D$12&gt;0,"JBJ","KJA")</f>
        <v>KJA</v>
      </c>
      <c r="X329" s="8" t="str">
        <f>VLOOKUP(C328,{"29 - Psychiatrie (Erwachsene)","Einrichtungen2";"30 - Kinder- und Jugendpsychiatrie","Einrichtungen2";"31 - Psychosomatik","Einrichtungen2";"00 - Bitte eine Einrichtung auswählen","Leer";0,"Leer"},2,0)</f>
        <v>Leer</v>
      </c>
      <c r="Y329" s="37" t="str">
        <f t="shared" si="34"/>
        <v>Leer</v>
      </c>
      <c r="Z329" s="8" t="str">
        <f>VLOOKUP($C329,{"29 - Psychiatrie (Erwachsene)","Psychiatrie";"30 - Kinder- und Jugendpsychiatrie","KJPsychiatrie";"31 - Psychosomatik","Psychosomatik";"00 - Bitte eine Fachabteilung auswählen","Leer";0,"Leer"},2,0)</f>
        <v>Leer</v>
      </c>
    </row>
    <row r="330" spans="2:26" ht="15" customHeight="1" x14ac:dyDescent="0.25">
      <c r="B330" s="76" t="str">
        <f t="shared" si="35"/>
        <v>!!!</v>
      </c>
      <c r="C330" s="250"/>
      <c r="D330" s="243"/>
      <c r="E330" s="251"/>
      <c r="F330" s="88"/>
      <c r="G330" s="387"/>
      <c r="H330" s="44"/>
      <c r="I330" s="44"/>
      <c r="J330" s="70"/>
      <c r="O330" s="8">
        <f t="shared" si="29"/>
        <v>0</v>
      </c>
      <c r="P330" s="8">
        <f>VLOOKUP(C330,{"29 - Psychiatrie (Erwachsene)",1;"30 - Kinder- und Jugendpsychiatrie",1;"31 - Psychosomatik",1;"00 - Bitte eine Fachabteilung auswählen",0;0,0},2,0)</f>
        <v>0</v>
      </c>
      <c r="Q330" s="8">
        <f t="shared" si="30"/>
        <v>0</v>
      </c>
      <c r="R330" s="8">
        <f t="shared" si="31"/>
        <v>0</v>
      </c>
      <c r="S330" s="8">
        <f t="shared" si="32"/>
        <v>0</v>
      </c>
      <c r="T330" s="8">
        <f t="shared" si="33"/>
        <v>0</v>
      </c>
      <c r="V330" s="8">
        <f>VLOOKUP($C330,{"29 - Psychiatrie (Erwachsene)",1;"30 - Kinder- und Jugendpsychiatrie",1;"31 - Psychosomatik",1;"00 - Bitte eine Fachabteilung auswählen",0;0,0},2,0)</f>
        <v>0</v>
      </c>
      <c r="W330" s="8" t="str">
        <f>IF('Angaben KH-Standort'!$D$12&gt;0,"JBJ","KJA")</f>
        <v>KJA</v>
      </c>
      <c r="X330" s="8" t="str">
        <f>VLOOKUP(C329,{"29 - Psychiatrie (Erwachsene)","Einrichtungen2";"30 - Kinder- und Jugendpsychiatrie","Einrichtungen2";"31 - Psychosomatik","Einrichtungen2";"00 - Bitte eine Einrichtung auswählen","Leer";0,"Leer"},2,0)</f>
        <v>Leer</v>
      </c>
      <c r="Y330" s="37" t="str">
        <f t="shared" si="34"/>
        <v>Leer</v>
      </c>
      <c r="Z330" s="8" t="str">
        <f>VLOOKUP($C330,{"29 - Psychiatrie (Erwachsene)","Psychiatrie";"30 - Kinder- und Jugendpsychiatrie","KJPsychiatrie";"31 - Psychosomatik","Psychosomatik";"00 - Bitte eine Fachabteilung auswählen","Leer";0,"Leer"},2,0)</f>
        <v>Leer</v>
      </c>
    </row>
    <row r="331" spans="2:26" ht="15" customHeight="1" x14ac:dyDescent="0.25">
      <c r="B331" s="76" t="str">
        <f t="shared" si="35"/>
        <v>!!!</v>
      </c>
      <c r="C331" s="250"/>
      <c r="D331" s="243"/>
      <c r="E331" s="251"/>
      <c r="F331" s="88"/>
      <c r="G331" s="387"/>
      <c r="H331" s="44"/>
      <c r="I331" s="44"/>
      <c r="J331" s="70"/>
      <c r="O331" s="8">
        <f t="shared" si="29"/>
        <v>0</v>
      </c>
      <c r="P331" s="8">
        <f>VLOOKUP(C331,{"29 - Psychiatrie (Erwachsene)",1;"30 - Kinder- und Jugendpsychiatrie",1;"31 - Psychosomatik",1;"00 - Bitte eine Fachabteilung auswählen",0;0,0},2,0)</f>
        <v>0</v>
      </c>
      <c r="Q331" s="8">
        <f t="shared" si="30"/>
        <v>0</v>
      </c>
      <c r="R331" s="8">
        <f t="shared" si="31"/>
        <v>0</v>
      </c>
      <c r="S331" s="8">
        <f t="shared" si="32"/>
        <v>0</v>
      </c>
      <c r="T331" s="8">
        <f t="shared" si="33"/>
        <v>0</v>
      </c>
      <c r="V331" s="8">
        <f>VLOOKUP($C331,{"29 - Psychiatrie (Erwachsene)",1;"30 - Kinder- und Jugendpsychiatrie",1;"31 - Psychosomatik",1;"00 - Bitte eine Fachabteilung auswählen",0;0,0},2,0)</f>
        <v>0</v>
      </c>
      <c r="W331" s="8" t="str">
        <f>IF('Angaben KH-Standort'!$D$12&gt;0,"JBJ","KJA")</f>
        <v>KJA</v>
      </c>
      <c r="X331" s="8" t="str">
        <f>VLOOKUP(C330,{"29 - Psychiatrie (Erwachsene)","Einrichtungen2";"30 - Kinder- und Jugendpsychiatrie","Einrichtungen2";"31 - Psychosomatik","Einrichtungen2";"00 - Bitte eine Einrichtung auswählen","Leer";0,"Leer"},2,0)</f>
        <v>Leer</v>
      </c>
      <c r="Y331" s="37" t="str">
        <f t="shared" si="34"/>
        <v>Leer</v>
      </c>
      <c r="Z331" s="8" t="str">
        <f>VLOOKUP($C331,{"29 - Psychiatrie (Erwachsene)","Psychiatrie";"30 - Kinder- und Jugendpsychiatrie","KJPsychiatrie";"31 - Psychosomatik","Psychosomatik";"00 - Bitte eine Fachabteilung auswählen","Leer";0,"Leer"},2,0)</f>
        <v>Leer</v>
      </c>
    </row>
    <row r="332" spans="2:26" ht="15" customHeight="1" x14ac:dyDescent="0.25">
      <c r="B332" s="76" t="str">
        <f t="shared" si="35"/>
        <v>!!!</v>
      </c>
      <c r="C332" s="250"/>
      <c r="D332" s="243"/>
      <c r="E332" s="251"/>
      <c r="F332" s="88"/>
      <c r="G332" s="387"/>
      <c r="H332" s="44"/>
      <c r="I332" s="44"/>
      <c r="J332" s="70"/>
      <c r="O332" s="8">
        <f t="shared" si="29"/>
        <v>0</v>
      </c>
      <c r="P332" s="8">
        <f>VLOOKUP(C332,{"29 - Psychiatrie (Erwachsene)",1;"30 - Kinder- und Jugendpsychiatrie",1;"31 - Psychosomatik",1;"00 - Bitte eine Fachabteilung auswählen",0;0,0},2,0)</f>
        <v>0</v>
      </c>
      <c r="Q332" s="8">
        <f t="shared" si="30"/>
        <v>0</v>
      </c>
      <c r="R332" s="8">
        <f t="shared" si="31"/>
        <v>0</v>
      </c>
      <c r="S332" s="8">
        <f t="shared" si="32"/>
        <v>0</v>
      </c>
      <c r="T332" s="8">
        <f t="shared" si="33"/>
        <v>0</v>
      </c>
      <c r="V332" s="8">
        <f>VLOOKUP($C332,{"29 - Psychiatrie (Erwachsene)",1;"30 - Kinder- und Jugendpsychiatrie",1;"31 - Psychosomatik",1;"00 - Bitte eine Fachabteilung auswählen",0;0,0},2,0)</f>
        <v>0</v>
      </c>
      <c r="W332" s="8" t="str">
        <f>IF('Angaben KH-Standort'!$D$12&gt;0,"JBJ","KJA")</f>
        <v>KJA</v>
      </c>
      <c r="X332" s="8" t="str">
        <f>VLOOKUP(C331,{"29 - Psychiatrie (Erwachsene)","Einrichtungen2";"30 - Kinder- und Jugendpsychiatrie","Einrichtungen2";"31 - Psychosomatik","Einrichtungen2";"00 - Bitte eine Einrichtung auswählen","Leer";0,"Leer"},2,0)</f>
        <v>Leer</v>
      </c>
      <c r="Y332" s="37" t="str">
        <f t="shared" si="34"/>
        <v>Leer</v>
      </c>
      <c r="Z332" s="8" t="str">
        <f>VLOOKUP($C332,{"29 - Psychiatrie (Erwachsene)","Psychiatrie";"30 - Kinder- und Jugendpsychiatrie","KJPsychiatrie";"31 - Psychosomatik","Psychosomatik";"00 - Bitte eine Fachabteilung auswählen","Leer";0,"Leer"},2,0)</f>
        <v>Leer</v>
      </c>
    </row>
    <row r="333" spans="2:26" ht="15" customHeight="1" x14ac:dyDescent="0.25">
      <c r="B333" s="76" t="str">
        <f t="shared" si="35"/>
        <v>!!!</v>
      </c>
      <c r="C333" s="250"/>
      <c r="D333" s="243"/>
      <c r="E333" s="251"/>
      <c r="F333" s="88"/>
      <c r="G333" s="387"/>
      <c r="H333" s="44"/>
      <c r="I333" s="44"/>
      <c r="J333" s="70"/>
      <c r="O333" s="8">
        <f t="shared" si="29"/>
        <v>0</v>
      </c>
      <c r="P333" s="8">
        <f>VLOOKUP(C333,{"29 - Psychiatrie (Erwachsene)",1;"30 - Kinder- und Jugendpsychiatrie",1;"31 - Psychosomatik",1;"00 - Bitte eine Fachabteilung auswählen",0;0,0},2,0)</f>
        <v>0</v>
      </c>
      <c r="Q333" s="8">
        <f t="shared" si="30"/>
        <v>0</v>
      </c>
      <c r="R333" s="8">
        <f t="shared" si="31"/>
        <v>0</v>
      </c>
      <c r="S333" s="8">
        <f t="shared" si="32"/>
        <v>0</v>
      </c>
      <c r="T333" s="8">
        <f t="shared" si="33"/>
        <v>0</v>
      </c>
      <c r="V333" s="8">
        <f>VLOOKUP($C333,{"29 - Psychiatrie (Erwachsene)",1;"30 - Kinder- und Jugendpsychiatrie",1;"31 - Psychosomatik",1;"00 - Bitte eine Fachabteilung auswählen",0;0,0},2,0)</f>
        <v>0</v>
      </c>
      <c r="W333" s="8" t="str">
        <f>IF('Angaben KH-Standort'!$D$12&gt;0,"JBJ","KJA")</f>
        <v>KJA</v>
      </c>
      <c r="X333" s="8" t="str">
        <f>VLOOKUP(C332,{"29 - Psychiatrie (Erwachsene)","Einrichtungen2";"30 - Kinder- und Jugendpsychiatrie","Einrichtungen2";"31 - Psychosomatik","Einrichtungen2";"00 - Bitte eine Einrichtung auswählen","Leer";0,"Leer"},2,0)</f>
        <v>Leer</v>
      </c>
      <c r="Y333" s="37" t="str">
        <f t="shared" si="34"/>
        <v>Leer</v>
      </c>
      <c r="Z333" s="8" t="str">
        <f>VLOOKUP($C333,{"29 - Psychiatrie (Erwachsene)","Psychiatrie";"30 - Kinder- und Jugendpsychiatrie","KJPsychiatrie";"31 - Psychosomatik","Psychosomatik";"00 - Bitte eine Fachabteilung auswählen","Leer";0,"Leer"},2,0)</f>
        <v>Leer</v>
      </c>
    </row>
    <row r="334" spans="2:26" ht="15" customHeight="1" x14ac:dyDescent="0.25">
      <c r="B334" s="76" t="str">
        <f t="shared" si="35"/>
        <v>!!!</v>
      </c>
      <c r="C334" s="250"/>
      <c r="D334" s="243"/>
      <c r="E334" s="251"/>
      <c r="F334" s="88"/>
      <c r="G334" s="387"/>
      <c r="H334" s="44"/>
      <c r="I334" s="44"/>
      <c r="J334" s="70"/>
      <c r="O334" s="8">
        <f t="shared" si="29"/>
        <v>0</v>
      </c>
      <c r="P334" s="8">
        <f>VLOOKUP(C334,{"29 - Psychiatrie (Erwachsene)",1;"30 - Kinder- und Jugendpsychiatrie",1;"31 - Psychosomatik",1;"00 - Bitte eine Fachabteilung auswählen",0;0,0},2,0)</f>
        <v>0</v>
      </c>
      <c r="Q334" s="8">
        <f t="shared" si="30"/>
        <v>0</v>
      </c>
      <c r="R334" s="8">
        <f t="shared" si="31"/>
        <v>0</v>
      </c>
      <c r="S334" s="8">
        <f t="shared" si="32"/>
        <v>0</v>
      </c>
      <c r="T334" s="8">
        <f t="shared" si="33"/>
        <v>0</v>
      </c>
      <c r="V334" s="8">
        <f>VLOOKUP($C334,{"29 - Psychiatrie (Erwachsene)",1;"30 - Kinder- und Jugendpsychiatrie",1;"31 - Psychosomatik",1;"00 - Bitte eine Fachabteilung auswählen",0;0,0},2,0)</f>
        <v>0</v>
      </c>
      <c r="W334" s="8" t="str">
        <f>IF('Angaben KH-Standort'!$D$12&gt;0,"JBJ","KJA")</f>
        <v>KJA</v>
      </c>
      <c r="X334" s="8" t="str">
        <f>VLOOKUP(C333,{"29 - Psychiatrie (Erwachsene)","Einrichtungen2";"30 - Kinder- und Jugendpsychiatrie","Einrichtungen2";"31 - Psychosomatik","Einrichtungen2";"00 - Bitte eine Einrichtung auswählen","Leer";0,"Leer"},2,0)</f>
        <v>Leer</v>
      </c>
      <c r="Y334" s="37" t="str">
        <f t="shared" si="34"/>
        <v>Leer</v>
      </c>
      <c r="Z334" s="8" t="str">
        <f>VLOOKUP($C334,{"29 - Psychiatrie (Erwachsene)","Psychiatrie";"30 - Kinder- und Jugendpsychiatrie","KJPsychiatrie";"31 - Psychosomatik","Psychosomatik";"00 - Bitte eine Fachabteilung auswählen","Leer";0,"Leer"},2,0)</f>
        <v>Leer</v>
      </c>
    </row>
    <row r="335" spans="2:26" ht="15" customHeight="1" x14ac:dyDescent="0.25">
      <c r="B335" s="76" t="str">
        <f t="shared" si="35"/>
        <v>!!!</v>
      </c>
      <c r="C335" s="250"/>
      <c r="D335" s="243"/>
      <c r="E335" s="251"/>
      <c r="F335" s="88"/>
      <c r="G335" s="387"/>
      <c r="H335" s="44"/>
      <c r="I335" s="44"/>
      <c r="J335" s="70"/>
      <c r="O335" s="8">
        <f t="shared" si="29"/>
        <v>0</v>
      </c>
      <c r="P335" s="8">
        <f>VLOOKUP(C335,{"29 - Psychiatrie (Erwachsene)",1;"30 - Kinder- und Jugendpsychiatrie",1;"31 - Psychosomatik",1;"00 - Bitte eine Fachabteilung auswählen",0;0,0},2,0)</f>
        <v>0</v>
      </c>
      <c r="Q335" s="8">
        <f t="shared" si="30"/>
        <v>0</v>
      </c>
      <c r="R335" s="8">
        <f t="shared" si="31"/>
        <v>0</v>
      </c>
      <c r="S335" s="8">
        <f t="shared" si="32"/>
        <v>0</v>
      </c>
      <c r="T335" s="8">
        <f t="shared" si="33"/>
        <v>0</v>
      </c>
      <c r="V335" s="8">
        <f>VLOOKUP($C335,{"29 - Psychiatrie (Erwachsene)",1;"30 - Kinder- und Jugendpsychiatrie",1;"31 - Psychosomatik",1;"00 - Bitte eine Fachabteilung auswählen",0;0,0},2,0)</f>
        <v>0</v>
      </c>
      <c r="W335" s="8" t="str">
        <f>IF('Angaben KH-Standort'!$D$12&gt;0,"JBJ","KJA")</f>
        <v>KJA</v>
      </c>
      <c r="X335" s="8" t="str">
        <f>VLOOKUP(C334,{"29 - Psychiatrie (Erwachsene)","Einrichtungen2";"30 - Kinder- und Jugendpsychiatrie","Einrichtungen2";"31 - Psychosomatik","Einrichtungen2";"00 - Bitte eine Einrichtung auswählen","Leer";0,"Leer"},2,0)</f>
        <v>Leer</v>
      </c>
      <c r="Y335" s="37" t="str">
        <f t="shared" si="34"/>
        <v>Leer</v>
      </c>
      <c r="Z335" s="8" t="str">
        <f>VLOOKUP($C335,{"29 - Psychiatrie (Erwachsene)","Psychiatrie";"30 - Kinder- und Jugendpsychiatrie","KJPsychiatrie";"31 - Psychosomatik","Psychosomatik";"00 - Bitte eine Fachabteilung auswählen","Leer";0,"Leer"},2,0)</f>
        <v>Leer</v>
      </c>
    </row>
    <row r="336" spans="2:26" ht="15" customHeight="1" x14ac:dyDescent="0.25">
      <c r="B336" s="76" t="str">
        <f t="shared" si="35"/>
        <v>!!!</v>
      </c>
      <c r="C336" s="250"/>
      <c r="D336" s="243"/>
      <c r="E336" s="251"/>
      <c r="F336" s="88"/>
      <c r="G336" s="387"/>
      <c r="H336" s="44"/>
      <c r="I336" s="44"/>
      <c r="J336" s="70"/>
      <c r="O336" s="8">
        <f t="shared" si="29"/>
        <v>0</v>
      </c>
      <c r="P336" s="8">
        <f>VLOOKUP(C336,{"29 - Psychiatrie (Erwachsene)",1;"30 - Kinder- und Jugendpsychiatrie",1;"31 - Psychosomatik",1;"00 - Bitte eine Fachabteilung auswählen",0;0,0},2,0)</f>
        <v>0</v>
      </c>
      <c r="Q336" s="8">
        <f t="shared" si="30"/>
        <v>0</v>
      </c>
      <c r="R336" s="8">
        <f t="shared" si="31"/>
        <v>0</v>
      </c>
      <c r="S336" s="8">
        <f t="shared" si="32"/>
        <v>0</v>
      </c>
      <c r="T336" s="8">
        <f t="shared" si="33"/>
        <v>0</v>
      </c>
      <c r="V336" s="8">
        <f>VLOOKUP($C336,{"29 - Psychiatrie (Erwachsene)",1;"30 - Kinder- und Jugendpsychiatrie",1;"31 - Psychosomatik",1;"00 - Bitte eine Fachabteilung auswählen",0;0,0},2,0)</f>
        <v>0</v>
      </c>
      <c r="W336" s="8" t="str">
        <f>IF('Angaben KH-Standort'!$D$12&gt;0,"JBJ","KJA")</f>
        <v>KJA</v>
      </c>
      <c r="X336" s="8" t="str">
        <f>VLOOKUP(C335,{"29 - Psychiatrie (Erwachsene)","Einrichtungen2";"30 - Kinder- und Jugendpsychiatrie","Einrichtungen2";"31 - Psychosomatik","Einrichtungen2";"00 - Bitte eine Einrichtung auswählen","Leer";0,"Leer"},2,0)</f>
        <v>Leer</v>
      </c>
      <c r="Y336" s="37" t="str">
        <f t="shared" si="34"/>
        <v>Leer</v>
      </c>
      <c r="Z336" s="8" t="str">
        <f>VLOOKUP($C336,{"29 - Psychiatrie (Erwachsene)","Psychiatrie";"30 - Kinder- und Jugendpsychiatrie","KJPsychiatrie";"31 - Psychosomatik","Psychosomatik";"00 - Bitte eine Fachabteilung auswählen","Leer";0,"Leer"},2,0)</f>
        <v>Leer</v>
      </c>
    </row>
    <row r="337" spans="2:26" ht="15" customHeight="1" x14ac:dyDescent="0.25">
      <c r="B337" s="76" t="str">
        <f t="shared" si="35"/>
        <v>!!!</v>
      </c>
      <c r="C337" s="250"/>
      <c r="D337" s="243"/>
      <c r="E337" s="251"/>
      <c r="F337" s="88"/>
      <c r="G337" s="387"/>
      <c r="H337" s="44"/>
      <c r="I337" s="44"/>
      <c r="J337" s="70"/>
      <c r="O337" s="8">
        <f t="shared" si="29"/>
        <v>0</v>
      </c>
      <c r="P337" s="8">
        <f>VLOOKUP(C337,{"29 - Psychiatrie (Erwachsene)",1;"30 - Kinder- und Jugendpsychiatrie",1;"31 - Psychosomatik",1;"00 - Bitte eine Fachabteilung auswählen",0;0,0},2,0)</f>
        <v>0</v>
      </c>
      <c r="Q337" s="8">
        <f t="shared" si="30"/>
        <v>0</v>
      </c>
      <c r="R337" s="8">
        <f t="shared" si="31"/>
        <v>0</v>
      </c>
      <c r="S337" s="8">
        <f t="shared" si="32"/>
        <v>0</v>
      </c>
      <c r="T337" s="8">
        <f t="shared" si="33"/>
        <v>0</v>
      </c>
      <c r="V337" s="8">
        <f>VLOOKUP($C337,{"29 - Psychiatrie (Erwachsene)",1;"30 - Kinder- und Jugendpsychiatrie",1;"31 - Psychosomatik",1;"00 - Bitte eine Fachabteilung auswählen",0;0,0},2,0)</f>
        <v>0</v>
      </c>
      <c r="W337" s="8" t="str">
        <f>IF('Angaben KH-Standort'!$D$12&gt;0,"JBJ","KJA")</f>
        <v>KJA</v>
      </c>
      <c r="X337" s="8" t="str">
        <f>VLOOKUP(C336,{"29 - Psychiatrie (Erwachsene)","Einrichtungen2";"30 - Kinder- und Jugendpsychiatrie","Einrichtungen2";"31 - Psychosomatik","Einrichtungen2";"00 - Bitte eine Einrichtung auswählen","Leer";0,"Leer"},2,0)</f>
        <v>Leer</v>
      </c>
      <c r="Y337" s="37" t="str">
        <f t="shared" si="34"/>
        <v>Leer</v>
      </c>
      <c r="Z337" s="8" t="str">
        <f>VLOOKUP($C337,{"29 - Psychiatrie (Erwachsene)","Psychiatrie";"30 - Kinder- und Jugendpsychiatrie","KJPsychiatrie";"31 - Psychosomatik","Psychosomatik";"00 - Bitte eine Fachabteilung auswählen","Leer";0,"Leer"},2,0)</f>
        <v>Leer</v>
      </c>
    </row>
    <row r="338" spans="2:26" ht="15" customHeight="1" x14ac:dyDescent="0.25">
      <c r="B338" s="76" t="str">
        <f t="shared" si="35"/>
        <v>!!!</v>
      </c>
      <c r="C338" s="250"/>
      <c r="D338" s="243"/>
      <c r="E338" s="251"/>
      <c r="F338" s="88"/>
      <c r="G338" s="387"/>
      <c r="H338" s="44"/>
      <c r="I338" s="44"/>
      <c r="J338" s="70"/>
      <c r="O338" s="8">
        <f t="shared" si="29"/>
        <v>0</v>
      </c>
      <c r="P338" s="8">
        <f>VLOOKUP(C338,{"29 - Psychiatrie (Erwachsene)",1;"30 - Kinder- und Jugendpsychiatrie",1;"31 - Psychosomatik",1;"00 - Bitte eine Fachabteilung auswählen",0;0,0},2,0)</f>
        <v>0</v>
      </c>
      <c r="Q338" s="8">
        <f t="shared" si="30"/>
        <v>0</v>
      </c>
      <c r="R338" s="8">
        <f t="shared" si="31"/>
        <v>0</v>
      </c>
      <c r="S338" s="8">
        <f t="shared" si="32"/>
        <v>0</v>
      </c>
      <c r="T338" s="8">
        <f t="shared" si="33"/>
        <v>0</v>
      </c>
      <c r="V338" s="8">
        <f>VLOOKUP($C338,{"29 - Psychiatrie (Erwachsene)",1;"30 - Kinder- und Jugendpsychiatrie",1;"31 - Psychosomatik",1;"00 - Bitte eine Fachabteilung auswählen",0;0,0},2,0)</f>
        <v>0</v>
      </c>
      <c r="W338" s="8" t="str">
        <f>IF('Angaben KH-Standort'!$D$12&gt;0,"JBJ","KJA")</f>
        <v>KJA</v>
      </c>
      <c r="X338" s="8" t="str">
        <f>VLOOKUP(C337,{"29 - Psychiatrie (Erwachsene)","Einrichtungen2";"30 - Kinder- und Jugendpsychiatrie","Einrichtungen2";"31 - Psychosomatik","Einrichtungen2";"00 - Bitte eine Einrichtung auswählen","Leer";0,"Leer"},2,0)</f>
        <v>Leer</v>
      </c>
      <c r="Y338" s="37" t="str">
        <f t="shared" si="34"/>
        <v>Leer</v>
      </c>
      <c r="Z338" s="8" t="str">
        <f>VLOOKUP($C338,{"29 - Psychiatrie (Erwachsene)","Psychiatrie";"30 - Kinder- und Jugendpsychiatrie","KJPsychiatrie";"31 - Psychosomatik","Psychosomatik";"00 - Bitte eine Fachabteilung auswählen","Leer";0,"Leer"},2,0)</f>
        <v>Leer</v>
      </c>
    </row>
    <row r="339" spans="2:26" ht="15" customHeight="1" x14ac:dyDescent="0.25">
      <c r="B339" s="76" t="str">
        <f t="shared" si="35"/>
        <v>!!!</v>
      </c>
      <c r="C339" s="250"/>
      <c r="D339" s="243"/>
      <c r="E339" s="251"/>
      <c r="F339" s="88"/>
      <c r="G339" s="387"/>
      <c r="H339" s="44"/>
      <c r="I339" s="44"/>
      <c r="J339" s="70"/>
      <c r="O339" s="8">
        <f t="shared" si="29"/>
        <v>0</v>
      </c>
      <c r="P339" s="8">
        <f>VLOOKUP(C339,{"29 - Psychiatrie (Erwachsene)",1;"30 - Kinder- und Jugendpsychiatrie",1;"31 - Psychosomatik",1;"00 - Bitte eine Fachabteilung auswählen",0;0,0},2,0)</f>
        <v>0</v>
      </c>
      <c r="Q339" s="8">
        <f t="shared" si="30"/>
        <v>0</v>
      </c>
      <c r="R339" s="8">
        <f t="shared" si="31"/>
        <v>0</v>
      </c>
      <c r="S339" s="8">
        <f t="shared" si="32"/>
        <v>0</v>
      </c>
      <c r="T339" s="8">
        <f t="shared" si="33"/>
        <v>0</v>
      </c>
      <c r="V339" s="8">
        <f>VLOOKUP($C339,{"29 - Psychiatrie (Erwachsene)",1;"30 - Kinder- und Jugendpsychiatrie",1;"31 - Psychosomatik",1;"00 - Bitte eine Fachabteilung auswählen",0;0,0},2,0)</f>
        <v>0</v>
      </c>
      <c r="W339" s="8" t="str">
        <f>IF('Angaben KH-Standort'!$D$12&gt;0,"JBJ","KJA")</f>
        <v>KJA</v>
      </c>
      <c r="X339" s="8" t="str">
        <f>VLOOKUP(C338,{"29 - Psychiatrie (Erwachsene)","Einrichtungen2";"30 - Kinder- und Jugendpsychiatrie","Einrichtungen2";"31 - Psychosomatik","Einrichtungen2";"00 - Bitte eine Einrichtung auswählen","Leer";0,"Leer"},2,0)</f>
        <v>Leer</v>
      </c>
      <c r="Y339" s="37" t="str">
        <f t="shared" si="34"/>
        <v>Leer</v>
      </c>
      <c r="Z339" s="8" t="str">
        <f>VLOOKUP($C339,{"29 - Psychiatrie (Erwachsene)","Psychiatrie";"30 - Kinder- und Jugendpsychiatrie","KJPsychiatrie";"31 - Psychosomatik","Psychosomatik";"00 - Bitte eine Fachabteilung auswählen","Leer";0,"Leer"},2,0)</f>
        <v>Leer</v>
      </c>
    </row>
    <row r="340" spans="2:26" ht="15" customHeight="1" x14ac:dyDescent="0.25">
      <c r="B340" s="76" t="str">
        <f t="shared" si="35"/>
        <v>!!!</v>
      </c>
      <c r="C340" s="250"/>
      <c r="D340" s="243"/>
      <c r="E340" s="251"/>
      <c r="F340" s="88"/>
      <c r="G340" s="387"/>
      <c r="H340" s="44"/>
      <c r="I340" s="44"/>
      <c r="J340" s="70"/>
      <c r="O340" s="8">
        <f t="shared" si="29"/>
        <v>0</v>
      </c>
      <c r="P340" s="8">
        <f>VLOOKUP(C340,{"29 - Psychiatrie (Erwachsene)",1;"30 - Kinder- und Jugendpsychiatrie",1;"31 - Psychosomatik",1;"00 - Bitte eine Fachabteilung auswählen",0;0,0},2,0)</f>
        <v>0</v>
      </c>
      <c r="Q340" s="8">
        <f t="shared" si="30"/>
        <v>0</v>
      </c>
      <c r="R340" s="8">
        <f t="shared" si="31"/>
        <v>0</v>
      </c>
      <c r="S340" s="8">
        <f t="shared" si="32"/>
        <v>0</v>
      </c>
      <c r="T340" s="8">
        <f t="shared" si="33"/>
        <v>0</v>
      </c>
      <c r="V340" s="8">
        <f>VLOOKUP($C340,{"29 - Psychiatrie (Erwachsene)",1;"30 - Kinder- und Jugendpsychiatrie",1;"31 - Psychosomatik",1;"00 - Bitte eine Fachabteilung auswählen",0;0,0},2,0)</f>
        <v>0</v>
      </c>
      <c r="W340" s="8" t="str">
        <f>IF('Angaben KH-Standort'!$D$12&gt;0,"JBJ","KJA")</f>
        <v>KJA</v>
      </c>
      <c r="X340" s="8" t="str">
        <f>VLOOKUP(C339,{"29 - Psychiatrie (Erwachsene)","Einrichtungen2";"30 - Kinder- und Jugendpsychiatrie","Einrichtungen2";"31 - Psychosomatik","Einrichtungen2";"00 - Bitte eine Einrichtung auswählen","Leer";0,"Leer"},2,0)</f>
        <v>Leer</v>
      </c>
      <c r="Y340" s="37" t="str">
        <f t="shared" si="34"/>
        <v>Leer</v>
      </c>
      <c r="Z340" s="8" t="str">
        <f>VLOOKUP($C340,{"29 - Psychiatrie (Erwachsene)","Psychiatrie";"30 - Kinder- und Jugendpsychiatrie","KJPsychiatrie";"31 - Psychosomatik","Psychosomatik";"00 - Bitte eine Fachabteilung auswählen","Leer";0,"Leer"},2,0)</f>
        <v>Leer</v>
      </c>
    </row>
    <row r="341" spans="2:26" ht="15" customHeight="1" x14ac:dyDescent="0.25">
      <c r="B341" s="76" t="str">
        <f t="shared" si="35"/>
        <v>!!!</v>
      </c>
      <c r="C341" s="250"/>
      <c r="D341" s="243"/>
      <c r="E341" s="251"/>
      <c r="F341" s="88"/>
      <c r="G341" s="387"/>
      <c r="H341" s="44"/>
      <c r="I341" s="44"/>
      <c r="J341" s="70"/>
      <c r="O341" s="8">
        <f t="shared" si="29"/>
        <v>0</v>
      </c>
      <c r="P341" s="8">
        <f>VLOOKUP(C341,{"29 - Psychiatrie (Erwachsene)",1;"30 - Kinder- und Jugendpsychiatrie",1;"31 - Psychosomatik",1;"00 - Bitte eine Fachabteilung auswählen",0;0,0},2,0)</f>
        <v>0</v>
      </c>
      <c r="Q341" s="8">
        <f t="shared" si="30"/>
        <v>0</v>
      </c>
      <c r="R341" s="8">
        <f t="shared" si="31"/>
        <v>0</v>
      </c>
      <c r="S341" s="8">
        <f t="shared" si="32"/>
        <v>0</v>
      </c>
      <c r="T341" s="8">
        <f t="shared" si="33"/>
        <v>0</v>
      </c>
      <c r="V341" s="8">
        <f>VLOOKUP($C341,{"29 - Psychiatrie (Erwachsene)",1;"30 - Kinder- und Jugendpsychiatrie",1;"31 - Psychosomatik",1;"00 - Bitte eine Fachabteilung auswählen",0;0,0},2,0)</f>
        <v>0</v>
      </c>
      <c r="W341" s="8" t="str">
        <f>IF('Angaben KH-Standort'!$D$12&gt;0,"JBJ","KJA")</f>
        <v>KJA</v>
      </c>
      <c r="X341" s="8" t="str">
        <f>VLOOKUP(C340,{"29 - Psychiatrie (Erwachsene)","Einrichtungen2";"30 - Kinder- und Jugendpsychiatrie","Einrichtungen2";"31 - Psychosomatik","Einrichtungen2";"00 - Bitte eine Einrichtung auswählen","Leer";0,"Leer"},2,0)</f>
        <v>Leer</v>
      </c>
      <c r="Y341" s="37" t="str">
        <f t="shared" si="34"/>
        <v>Leer</v>
      </c>
      <c r="Z341" s="8" t="str">
        <f>VLOOKUP($C341,{"29 - Psychiatrie (Erwachsene)","Psychiatrie";"30 - Kinder- und Jugendpsychiatrie","KJPsychiatrie";"31 - Psychosomatik","Psychosomatik";"00 - Bitte eine Fachabteilung auswählen","Leer";0,"Leer"},2,0)</f>
        <v>Leer</v>
      </c>
    </row>
    <row r="342" spans="2:26" ht="15" customHeight="1" x14ac:dyDescent="0.25">
      <c r="B342" s="76" t="str">
        <f t="shared" si="35"/>
        <v>!!!</v>
      </c>
      <c r="C342" s="250"/>
      <c r="D342" s="243"/>
      <c r="E342" s="251"/>
      <c r="F342" s="88"/>
      <c r="G342" s="387"/>
      <c r="H342" s="44"/>
      <c r="I342" s="44"/>
      <c r="J342" s="70"/>
      <c r="O342" s="8">
        <f t="shared" si="29"/>
        <v>0</v>
      </c>
      <c r="P342" s="8">
        <f>VLOOKUP(C342,{"29 - Psychiatrie (Erwachsene)",1;"30 - Kinder- und Jugendpsychiatrie",1;"31 - Psychosomatik",1;"00 - Bitte eine Fachabteilung auswählen",0;0,0},2,0)</f>
        <v>0</v>
      </c>
      <c r="Q342" s="8">
        <f t="shared" si="30"/>
        <v>0</v>
      </c>
      <c r="R342" s="8">
        <f t="shared" si="31"/>
        <v>0</v>
      </c>
      <c r="S342" s="8">
        <f t="shared" si="32"/>
        <v>0</v>
      </c>
      <c r="T342" s="8">
        <f t="shared" si="33"/>
        <v>0</v>
      </c>
      <c r="V342" s="8">
        <f>VLOOKUP($C342,{"29 - Psychiatrie (Erwachsene)",1;"30 - Kinder- und Jugendpsychiatrie",1;"31 - Psychosomatik",1;"00 - Bitte eine Fachabteilung auswählen",0;0,0},2,0)</f>
        <v>0</v>
      </c>
      <c r="W342" s="8" t="str">
        <f>IF('Angaben KH-Standort'!$D$12&gt;0,"JBJ","KJA")</f>
        <v>KJA</v>
      </c>
      <c r="X342" s="8" t="str">
        <f>VLOOKUP(C341,{"29 - Psychiatrie (Erwachsene)","Einrichtungen2";"30 - Kinder- und Jugendpsychiatrie","Einrichtungen2";"31 - Psychosomatik","Einrichtungen2";"00 - Bitte eine Einrichtung auswählen","Leer";0,"Leer"},2,0)</f>
        <v>Leer</v>
      </c>
      <c r="Y342" s="37" t="str">
        <f t="shared" si="34"/>
        <v>Leer</v>
      </c>
      <c r="Z342" s="8" t="str">
        <f>VLOOKUP($C342,{"29 - Psychiatrie (Erwachsene)","Psychiatrie";"30 - Kinder- und Jugendpsychiatrie","KJPsychiatrie";"31 - Psychosomatik","Psychosomatik";"00 - Bitte eine Fachabteilung auswählen","Leer";0,"Leer"},2,0)</f>
        <v>Leer</v>
      </c>
    </row>
    <row r="343" spans="2:26" ht="15" customHeight="1" x14ac:dyDescent="0.25">
      <c r="B343" s="76" t="str">
        <f t="shared" si="35"/>
        <v>!!!</v>
      </c>
      <c r="C343" s="250"/>
      <c r="D343" s="243"/>
      <c r="E343" s="251"/>
      <c r="F343" s="88"/>
      <c r="G343" s="387"/>
      <c r="H343" s="44"/>
      <c r="I343" s="44"/>
      <c r="J343" s="70"/>
      <c r="O343" s="8">
        <f t="shared" si="29"/>
        <v>0</v>
      </c>
      <c r="P343" s="8">
        <f>VLOOKUP(C343,{"29 - Psychiatrie (Erwachsene)",1;"30 - Kinder- und Jugendpsychiatrie",1;"31 - Psychosomatik",1;"00 - Bitte eine Fachabteilung auswählen",0;0,0},2,0)</f>
        <v>0</v>
      </c>
      <c r="Q343" s="8">
        <f t="shared" si="30"/>
        <v>0</v>
      </c>
      <c r="R343" s="8">
        <f t="shared" si="31"/>
        <v>0</v>
      </c>
      <c r="S343" s="8">
        <f t="shared" si="32"/>
        <v>0</v>
      </c>
      <c r="T343" s="8">
        <f t="shared" si="33"/>
        <v>0</v>
      </c>
      <c r="V343" s="8">
        <f>VLOOKUP($C343,{"29 - Psychiatrie (Erwachsene)",1;"30 - Kinder- und Jugendpsychiatrie",1;"31 - Psychosomatik",1;"00 - Bitte eine Fachabteilung auswählen",0;0,0},2,0)</f>
        <v>0</v>
      </c>
      <c r="W343" s="8" t="str">
        <f>IF('Angaben KH-Standort'!$D$12&gt;0,"JBJ","KJA")</f>
        <v>KJA</v>
      </c>
      <c r="X343" s="8" t="str">
        <f>VLOOKUP(C342,{"29 - Psychiatrie (Erwachsene)","Einrichtungen2";"30 - Kinder- und Jugendpsychiatrie","Einrichtungen2";"31 - Psychosomatik","Einrichtungen2";"00 - Bitte eine Einrichtung auswählen","Leer";0,"Leer"},2,0)</f>
        <v>Leer</v>
      </c>
      <c r="Y343" s="37" t="str">
        <f t="shared" si="34"/>
        <v>Leer</v>
      </c>
      <c r="Z343" s="8" t="str">
        <f>VLOOKUP($C343,{"29 - Psychiatrie (Erwachsene)","Psychiatrie";"30 - Kinder- und Jugendpsychiatrie","KJPsychiatrie";"31 - Psychosomatik","Psychosomatik";"00 - Bitte eine Fachabteilung auswählen","Leer";0,"Leer"},2,0)</f>
        <v>Leer</v>
      </c>
    </row>
    <row r="344" spans="2:26" ht="15" customHeight="1" x14ac:dyDescent="0.25">
      <c r="B344" s="76" t="str">
        <f t="shared" si="35"/>
        <v>!!!</v>
      </c>
      <c r="C344" s="250"/>
      <c r="D344" s="243"/>
      <c r="E344" s="251"/>
      <c r="F344" s="88"/>
      <c r="G344" s="387"/>
      <c r="H344" s="44"/>
      <c r="I344" s="44"/>
      <c r="J344" s="70"/>
      <c r="O344" s="8">
        <f t="shared" ref="O344:O407" si="36">IF(LEN(B344)&gt;0,0,1)</f>
        <v>0</v>
      </c>
      <c r="P344" s="8">
        <f>VLOOKUP(C344,{"29 - Psychiatrie (Erwachsene)",1;"30 - Kinder- und Jugendpsychiatrie",1;"31 - Psychosomatik",1;"00 - Bitte eine Fachabteilung auswählen",0;0,0},2,0)</f>
        <v>0</v>
      </c>
      <c r="Q344" s="8">
        <f t="shared" ref="Q344:Q407" si="37">IF(LEN(D344)&gt;0,1,0)</f>
        <v>0</v>
      </c>
      <c r="R344" s="8">
        <f t="shared" ref="R344:R407" si="38">IF(LEN(E344)&gt;0,1,0)</f>
        <v>0</v>
      </c>
      <c r="S344" s="8">
        <f t="shared" ref="S344:S407" si="39">IF(LEN(F344)&gt;0,1,0)</f>
        <v>0</v>
      </c>
      <c r="T344" s="8">
        <f t="shared" ref="T344:T407" si="40">IF(LEN(G344)&gt;0,1,0)</f>
        <v>0</v>
      </c>
      <c r="V344" s="8">
        <f>VLOOKUP($C344,{"29 - Psychiatrie (Erwachsene)",1;"30 - Kinder- und Jugendpsychiatrie",1;"31 - Psychosomatik",1;"00 - Bitte eine Fachabteilung auswählen",0;0,0},2,0)</f>
        <v>0</v>
      </c>
      <c r="W344" s="8" t="str">
        <f>IF('Angaben KH-Standort'!$D$12&gt;0,"JBJ","KJA")</f>
        <v>KJA</v>
      </c>
      <c r="X344" s="8" t="str">
        <f>VLOOKUP(C343,{"29 - Psychiatrie (Erwachsene)","Einrichtungen2";"30 - Kinder- und Jugendpsychiatrie","Einrichtungen2";"31 - Psychosomatik","Einrichtungen2";"00 - Bitte eine Einrichtung auswählen","Leer";0,"Leer"},2,0)</f>
        <v>Leer</v>
      </c>
      <c r="Y344" s="37" t="str">
        <f t="shared" ref="Y344:Y407" si="41">IF(V344=1,W344,"Leer")</f>
        <v>Leer</v>
      </c>
      <c r="Z344" s="8" t="str">
        <f>VLOOKUP($C344,{"29 - Psychiatrie (Erwachsene)","Psychiatrie";"30 - Kinder- und Jugendpsychiatrie","KJPsychiatrie";"31 - Psychosomatik","Psychosomatik";"00 - Bitte eine Fachabteilung auswählen","Leer";0,"Leer"},2,0)</f>
        <v>Leer</v>
      </c>
    </row>
    <row r="345" spans="2:26" ht="15" customHeight="1" x14ac:dyDescent="0.25">
      <c r="B345" s="76" t="str">
        <f t="shared" si="35"/>
        <v>!!!</v>
      </c>
      <c r="C345" s="250"/>
      <c r="D345" s="243"/>
      <c r="E345" s="251"/>
      <c r="F345" s="88"/>
      <c r="G345" s="387"/>
      <c r="H345" s="44"/>
      <c r="I345" s="44"/>
      <c r="J345" s="70"/>
      <c r="O345" s="8">
        <f t="shared" si="36"/>
        <v>0</v>
      </c>
      <c r="P345" s="8">
        <f>VLOOKUP(C345,{"29 - Psychiatrie (Erwachsene)",1;"30 - Kinder- und Jugendpsychiatrie",1;"31 - Psychosomatik",1;"00 - Bitte eine Fachabteilung auswählen",0;0,0},2,0)</f>
        <v>0</v>
      </c>
      <c r="Q345" s="8">
        <f t="shared" si="37"/>
        <v>0</v>
      </c>
      <c r="R345" s="8">
        <f t="shared" si="38"/>
        <v>0</v>
      </c>
      <c r="S345" s="8">
        <f t="shared" si="39"/>
        <v>0</v>
      </c>
      <c r="T345" s="8">
        <f t="shared" si="40"/>
        <v>0</v>
      </c>
      <c r="V345" s="8">
        <f>VLOOKUP($C345,{"29 - Psychiatrie (Erwachsene)",1;"30 - Kinder- und Jugendpsychiatrie",1;"31 - Psychosomatik",1;"00 - Bitte eine Fachabteilung auswählen",0;0,0},2,0)</f>
        <v>0</v>
      </c>
      <c r="W345" s="8" t="str">
        <f>IF('Angaben KH-Standort'!$D$12&gt;0,"JBJ","KJA")</f>
        <v>KJA</v>
      </c>
      <c r="X345" s="8" t="str">
        <f>VLOOKUP(C344,{"29 - Psychiatrie (Erwachsene)","Einrichtungen2";"30 - Kinder- und Jugendpsychiatrie","Einrichtungen2";"31 - Psychosomatik","Einrichtungen2";"00 - Bitte eine Einrichtung auswählen","Leer";0,"Leer"},2,0)</f>
        <v>Leer</v>
      </c>
      <c r="Y345" s="37" t="str">
        <f t="shared" si="41"/>
        <v>Leer</v>
      </c>
      <c r="Z345" s="8" t="str">
        <f>VLOOKUP($C345,{"29 - Psychiatrie (Erwachsene)","Psychiatrie";"30 - Kinder- und Jugendpsychiatrie","KJPsychiatrie";"31 - Psychosomatik","Psychosomatik";"00 - Bitte eine Fachabteilung auswählen","Leer";0,"Leer"},2,0)</f>
        <v>Leer</v>
      </c>
    </row>
    <row r="346" spans="2:26" ht="15" customHeight="1" x14ac:dyDescent="0.25">
      <c r="B346" s="76" t="str">
        <f t="shared" si="35"/>
        <v>!!!</v>
      </c>
      <c r="C346" s="250"/>
      <c r="D346" s="243"/>
      <c r="E346" s="251"/>
      <c r="F346" s="88"/>
      <c r="G346" s="387"/>
      <c r="H346" s="44"/>
      <c r="I346" s="44"/>
      <c r="J346" s="70"/>
      <c r="O346" s="8">
        <f t="shared" si="36"/>
        <v>0</v>
      </c>
      <c r="P346" s="8">
        <f>VLOOKUP(C346,{"29 - Psychiatrie (Erwachsene)",1;"30 - Kinder- und Jugendpsychiatrie",1;"31 - Psychosomatik",1;"00 - Bitte eine Fachabteilung auswählen",0;0,0},2,0)</f>
        <v>0</v>
      </c>
      <c r="Q346" s="8">
        <f t="shared" si="37"/>
        <v>0</v>
      </c>
      <c r="R346" s="8">
        <f t="shared" si="38"/>
        <v>0</v>
      </c>
      <c r="S346" s="8">
        <f t="shared" si="39"/>
        <v>0</v>
      </c>
      <c r="T346" s="8">
        <f t="shared" si="40"/>
        <v>0</v>
      </c>
      <c r="V346" s="8">
        <f>VLOOKUP($C346,{"29 - Psychiatrie (Erwachsene)",1;"30 - Kinder- und Jugendpsychiatrie",1;"31 - Psychosomatik",1;"00 - Bitte eine Fachabteilung auswählen",0;0,0},2,0)</f>
        <v>0</v>
      </c>
      <c r="W346" s="8" t="str">
        <f>IF('Angaben KH-Standort'!$D$12&gt;0,"JBJ","KJA")</f>
        <v>KJA</v>
      </c>
      <c r="X346" s="8" t="str">
        <f>VLOOKUP(C345,{"29 - Psychiatrie (Erwachsene)","Einrichtungen2";"30 - Kinder- und Jugendpsychiatrie","Einrichtungen2";"31 - Psychosomatik","Einrichtungen2";"00 - Bitte eine Einrichtung auswählen","Leer";0,"Leer"},2,0)</f>
        <v>Leer</v>
      </c>
      <c r="Y346" s="37" t="str">
        <f t="shared" si="41"/>
        <v>Leer</v>
      </c>
      <c r="Z346" s="8" t="str">
        <f>VLOOKUP($C346,{"29 - Psychiatrie (Erwachsene)","Psychiatrie";"30 - Kinder- und Jugendpsychiatrie","KJPsychiatrie";"31 - Psychosomatik","Psychosomatik";"00 - Bitte eine Fachabteilung auswählen","Leer";0,"Leer"},2,0)</f>
        <v>Leer</v>
      </c>
    </row>
    <row r="347" spans="2:26" ht="15" customHeight="1" x14ac:dyDescent="0.25">
      <c r="B347" s="76" t="str">
        <f t="shared" si="35"/>
        <v>!!!</v>
      </c>
      <c r="C347" s="250"/>
      <c r="D347" s="243"/>
      <c r="E347" s="251"/>
      <c r="F347" s="88"/>
      <c r="G347" s="387"/>
      <c r="H347" s="44"/>
      <c r="I347" s="44"/>
      <c r="J347" s="70"/>
      <c r="O347" s="8">
        <f t="shared" si="36"/>
        <v>0</v>
      </c>
      <c r="P347" s="8">
        <f>VLOOKUP(C347,{"29 - Psychiatrie (Erwachsene)",1;"30 - Kinder- und Jugendpsychiatrie",1;"31 - Psychosomatik",1;"00 - Bitte eine Fachabteilung auswählen",0;0,0},2,0)</f>
        <v>0</v>
      </c>
      <c r="Q347" s="8">
        <f t="shared" si="37"/>
        <v>0</v>
      </c>
      <c r="R347" s="8">
        <f t="shared" si="38"/>
        <v>0</v>
      </c>
      <c r="S347" s="8">
        <f t="shared" si="39"/>
        <v>0</v>
      </c>
      <c r="T347" s="8">
        <f t="shared" si="40"/>
        <v>0</v>
      </c>
      <c r="V347" s="8">
        <f>VLOOKUP($C347,{"29 - Psychiatrie (Erwachsene)",1;"30 - Kinder- und Jugendpsychiatrie",1;"31 - Psychosomatik",1;"00 - Bitte eine Fachabteilung auswählen",0;0,0},2,0)</f>
        <v>0</v>
      </c>
      <c r="W347" s="8" t="str">
        <f>IF('Angaben KH-Standort'!$D$12&gt;0,"JBJ","KJA")</f>
        <v>KJA</v>
      </c>
      <c r="X347" s="8" t="str">
        <f>VLOOKUP(C346,{"29 - Psychiatrie (Erwachsene)","Einrichtungen2";"30 - Kinder- und Jugendpsychiatrie","Einrichtungen2";"31 - Psychosomatik","Einrichtungen2";"00 - Bitte eine Einrichtung auswählen","Leer";0,"Leer"},2,0)</f>
        <v>Leer</v>
      </c>
      <c r="Y347" s="37" t="str">
        <f t="shared" si="41"/>
        <v>Leer</v>
      </c>
      <c r="Z347" s="8" t="str">
        <f>VLOOKUP($C347,{"29 - Psychiatrie (Erwachsene)","Psychiatrie";"30 - Kinder- und Jugendpsychiatrie","KJPsychiatrie";"31 - Psychosomatik","Psychosomatik";"00 - Bitte eine Fachabteilung auswählen","Leer";0,"Leer"},2,0)</f>
        <v>Leer</v>
      </c>
    </row>
    <row r="348" spans="2:26" ht="15" customHeight="1" x14ac:dyDescent="0.25">
      <c r="B348" s="76" t="str">
        <f t="shared" si="35"/>
        <v>!!!</v>
      </c>
      <c r="C348" s="250"/>
      <c r="D348" s="243"/>
      <c r="E348" s="251"/>
      <c r="F348" s="88"/>
      <c r="G348" s="387"/>
      <c r="H348" s="44"/>
      <c r="I348" s="44"/>
      <c r="J348" s="70"/>
      <c r="O348" s="8">
        <f t="shared" si="36"/>
        <v>0</v>
      </c>
      <c r="P348" s="8">
        <f>VLOOKUP(C348,{"29 - Psychiatrie (Erwachsene)",1;"30 - Kinder- und Jugendpsychiatrie",1;"31 - Psychosomatik",1;"00 - Bitte eine Fachabteilung auswählen",0;0,0},2,0)</f>
        <v>0</v>
      </c>
      <c r="Q348" s="8">
        <f t="shared" si="37"/>
        <v>0</v>
      </c>
      <c r="R348" s="8">
        <f t="shared" si="38"/>
        <v>0</v>
      </c>
      <c r="S348" s="8">
        <f t="shared" si="39"/>
        <v>0</v>
      </c>
      <c r="T348" s="8">
        <f t="shared" si="40"/>
        <v>0</v>
      </c>
      <c r="V348" s="8">
        <f>VLOOKUP($C348,{"29 - Psychiatrie (Erwachsene)",1;"30 - Kinder- und Jugendpsychiatrie",1;"31 - Psychosomatik",1;"00 - Bitte eine Fachabteilung auswählen",0;0,0},2,0)</f>
        <v>0</v>
      </c>
      <c r="W348" s="8" t="str">
        <f>IF('Angaben KH-Standort'!$D$12&gt;0,"JBJ","KJA")</f>
        <v>KJA</v>
      </c>
      <c r="X348" s="8" t="str">
        <f>VLOOKUP(C347,{"29 - Psychiatrie (Erwachsene)","Einrichtungen2";"30 - Kinder- und Jugendpsychiatrie","Einrichtungen2";"31 - Psychosomatik","Einrichtungen2";"00 - Bitte eine Einrichtung auswählen","Leer";0,"Leer"},2,0)</f>
        <v>Leer</v>
      </c>
      <c r="Y348" s="37" t="str">
        <f t="shared" si="41"/>
        <v>Leer</v>
      </c>
      <c r="Z348" s="8" t="str">
        <f>VLOOKUP($C348,{"29 - Psychiatrie (Erwachsene)","Psychiatrie";"30 - Kinder- und Jugendpsychiatrie","KJPsychiatrie";"31 - Psychosomatik","Psychosomatik";"00 - Bitte eine Fachabteilung auswählen","Leer";0,"Leer"},2,0)</f>
        <v>Leer</v>
      </c>
    </row>
    <row r="349" spans="2:26" ht="15" customHeight="1" x14ac:dyDescent="0.25">
      <c r="B349" s="76" t="str">
        <f t="shared" si="35"/>
        <v>!!!</v>
      </c>
      <c r="C349" s="250"/>
      <c r="D349" s="243"/>
      <c r="E349" s="251"/>
      <c r="F349" s="88"/>
      <c r="G349" s="387"/>
      <c r="H349" s="44"/>
      <c r="I349" s="44"/>
      <c r="J349" s="70"/>
      <c r="O349" s="8">
        <f t="shared" si="36"/>
        <v>0</v>
      </c>
      <c r="P349" s="8">
        <f>VLOOKUP(C349,{"29 - Psychiatrie (Erwachsene)",1;"30 - Kinder- und Jugendpsychiatrie",1;"31 - Psychosomatik",1;"00 - Bitte eine Fachabteilung auswählen",0;0,0},2,0)</f>
        <v>0</v>
      </c>
      <c r="Q349" s="8">
        <f t="shared" si="37"/>
        <v>0</v>
      </c>
      <c r="R349" s="8">
        <f t="shared" si="38"/>
        <v>0</v>
      </c>
      <c r="S349" s="8">
        <f t="shared" si="39"/>
        <v>0</v>
      </c>
      <c r="T349" s="8">
        <f t="shared" si="40"/>
        <v>0</v>
      </c>
      <c r="V349" s="8">
        <f>VLOOKUP($C349,{"29 - Psychiatrie (Erwachsene)",1;"30 - Kinder- und Jugendpsychiatrie",1;"31 - Psychosomatik",1;"00 - Bitte eine Fachabteilung auswählen",0;0,0},2,0)</f>
        <v>0</v>
      </c>
      <c r="W349" s="8" t="str">
        <f>IF('Angaben KH-Standort'!$D$12&gt;0,"JBJ","KJA")</f>
        <v>KJA</v>
      </c>
      <c r="X349" s="8" t="str">
        <f>VLOOKUP(C348,{"29 - Psychiatrie (Erwachsene)","Einrichtungen2";"30 - Kinder- und Jugendpsychiatrie","Einrichtungen2";"31 - Psychosomatik","Einrichtungen2";"00 - Bitte eine Einrichtung auswählen","Leer";0,"Leer"},2,0)</f>
        <v>Leer</v>
      </c>
      <c r="Y349" s="37" t="str">
        <f t="shared" si="41"/>
        <v>Leer</v>
      </c>
      <c r="Z349" s="8" t="str">
        <f>VLOOKUP($C349,{"29 - Psychiatrie (Erwachsene)","Psychiatrie";"30 - Kinder- und Jugendpsychiatrie","KJPsychiatrie";"31 - Psychosomatik","Psychosomatik";"00 - Bitte eine Fachabteilung auswählen","Leer";0,"Leer"},2,0)</f>
        <v>Leer</v>
      </c>
    </row>
    <row r="350" spans="2:26" ht="15" customHeight="1" x14ac:dyDescent="0.25">
      <c r="B350" s="76" t="str">
        <f t="shared" ref="B350:B413" si="42">IF(SUM(P350:T350)&lt;5,"!!!","")</f>
        <v>!!!</v>
      </c>
      <c r="C350" s="250"/>
      <c r="D350" s="243"/>
      <c r="E350" s="251"/>
      <c r="F350" s="88"/>
      <c r="G350" s="387"/>
      <c r="H350" s="44"/>
      <c r="I350" s="44"/>
      <c r="J350" s="70"/>
      <c r="O350" s="8">
        <f t="shared" si="36"/>
        <v>0</v>
      </c>
      <c r="P350" s="8">
        <f>VLOOKUP(C350,{"29 - Psychiatrie (Erwachsene)",1;"30 - Kinder- und Jugendpsychiatrie",1;"31 - Psychosomatik",1;"00 - Bitte eine Fachabteilung auswählen",0;0,0},2,0)</f>
        <v>0</v>
      </c>
      <c r="Q350" s="8">
        <f t="shared" si="37"/>
        <v>0</v>
      </c>
      <c r="R350" s="8">
        <f t="shared" si="38"/>
        <v>0</v>
      </c>
      <c r="S350" s="8">
        <f t="shared" si="39"/>
        <v>0</v>
      </c>
      <c r="T350" s="8">
        <f t="shared" si="40"/>
        <v>0</v>
      </c>
      <c r="V350" s="8">
        <f>VLOOKUP($C350,{"29 - Psychiatrie (Erwachsene)",1;"30 - Kinder- und Jugendpsychiatrie",1;"31 - Psychosomatik",1;"00 - Bitte eine Fachabteilung auswählen",0;0,0},2,0)</f>
        <v>0</v>
      </c>
      <c r="W350" s="8" t="str">
        <f>IF('Angaben KH-Standort'!$D$12&gt;0,"JBJ","KJA")</f>
        <v>KJA</v>
      </c>
      <c r="X350" s="8" t="str">
        <f>VLOOKUP(C349,{"29 - Psychiatrie (Erwachsene)","Einrichtungen2";"30 - Kinder- und Jugendpsychiatrie","Einrichtungen2";"31 - Psychosomatik","Einrichtungen2";"00 - Bitte eine Einrichtung auswählen","Leer";0,"Leer"},2,0)</f>
        <v>Leer</v>
      </c>
      <c r="Y350" s="37" t="str">
        <f t="shared" si="41"/>
        <v>Leer</v>
      </c>
      <c r="Z350" s="8" t="str">
        <f>VLOOKUP($C350,{"29 - Psychiatrie (Erwachsene)","Psychiatrie";"30 - Kinder- und Jugendpsychiatrie","KJPsychiatrie";"31 - Psychosomatik","Psychosomatik";"00 - Bitte eine Fachabteilung auswählen","Leer";0,"Leer"},2,0)</f>
        <v>Leer</v>
      </c>
    </row>
    <row r="351" spans="2:26" ht="15" customHeight="1" x14ac:dyDescent="0.25">
      <c r="B351" s="76" t="str">
        <f t="shared" si="42"/>
        <v>!!!</v>
      </c>
      <c r="C351" s="250"/>
      <c r="D351" s="243"/>
      <c r="E351" s="251"/>
      <c r="F351" s="88"/>
      <c r="G351" s="387"/>
      <c r="H351" s="44"/>
      <c r="I351" s="44"/>
      <c r="J351" s="70"/>
      <c r="O351" s="8">
        <f t="shared" si="36"/>
        <v>0</v>
      </c>
      <c r="P351" s="8">
        <f>VLOOKUP(C351,{"29 - Psychiatrie (Erwachsene)",1;"30 - Kinder- und Jugendpsychiatrie",1;"31 - Psychosomatik",1;"00 - Bitte eine Fachabteilung auswählen",0;0,0},2,0)</f>
        <v>0</v>
      </c>
      <c r="Q351" s="8">
        <f t="shared" si="37"/>
        <v>0</v>
      </c>
      <c r="R351" s="8">
        <f t="shared" si="38"/>
        <v>0</v>
      </c>
      <c r="S351" s="8">
        <f t="shared" si="39"/>
        <v>0</v>
      </c>
      <c r="T351" s="8">
        <f t="shared" si="40"/>
        <v>0</v>
      </c>
      <c r="V351" s="8">
        <f>VLOOKUP($C351,{"29 - Psychiatrie (Erwachsene)",1;"30 - Kinder- und Jugendpsychiatrie",1;"31 - Psychosomatik",1;"00 - Bitte eine Fachabteilung auswählen",0;0,0},2,0)</f>
        <v>0</v>
      </c>
      <c r="W351" s="8" t="str">
        <f>IF('Angaben KH-Standort'!$D$12&gt;0,"JBJ","KJA")</f>
        <v>KJA</v>
      </c>
      <c r="X351" s="8" t="str">
        <f>VLOOKUP(C350,{"29 - Psychiatrie (Erwachsene)","Einrichtungen2";"30 - Kinder- und Jugendpsychiatrie","Einrichtungen2";"31 - Psychosomatik","Einrichtungen2";"00 - Bitte eine Einrichtung auswählen","Leer";0,"Leer"},2,0)</f>
        <v>Leer</v>
      </c>
      <c r="Y351" s="37" t="str">
        <f t="shared" si="41"/>
        <v>Leer</v>
      </c>
      <c r="Z351" s="8" t="str">
        <f>VLOOKUP($C351,{"29 - Psychiatrie (Erwachsene)","Psychiatrie";"30 - Kinder- und Jugendpsychiatrie","KJPsychiatrie";"31 - Psychosomatik","Psychosomatik";"00 - Bitte eine Fachabteilung auswählen","Leer";0,"Leer"},2,0)</f>
        <v>Leer</v>
      </c>
    </row>
    <row r="352" spans="2:26" ht="15" customHeight="1" x14ac:dyDescent="0.25">
      <c r="B352" s="76" t="str">
        <f t="shared" si="42"/>
        <v>!!!</v>
      </c>
      <c r="C352" s="250"/>
      <c r="D352" s="243"/>
      <c r="E352" s="251"/>
      <c r="F352" s="88"/>
      <c r="G352" s="387"/>
      <c r="H352" s="44"/>
      <c r="I352" s="44"/>
      <c r="J352" s="70"/>
      <c r="O352" s="8">
        <f t="shared" si="36"/>
        <v>0</v>
      </c>
      <c r="P352" s="8">
        <f>VLOOKUP(C352,{"29 - Psychiatrie (Erwachsene)",1;"30 - Kinder- und Jugendpsychiatrie",1;"31 - Psychosomatik",1;"00 - Bitte eine Fachabteilung auswählen",0;0,0},2,0)</f>
        <v>0</v>
      </c>
      <c r="Q352" s="8">
        <f t="shared" si="37"/>
        <v>0</v>
      </c>
      <c r="R352" s="8">
        <f t="shared" si="38"/>
        <v>0</v>
      </c>
      <c r="S352" s="8">
        <f t="shared" si="39"/>
        <v>0</v>
      </c>
      <c r="T352" s="8">
        <f t="shared" si="40"/>
        <v>0</v>
      </c>
      <c r="V352" s="8">
        <f>VLOOKUP($C352,{"29 - Psychiatrie (Erwachsene)",1;"30 - Kinder- und Jugendpsychiatrie",1;"31 - Psychosomatik",1;"00 - Bitte eine Fachabteilung auswählen",0;0,0},2,0)</f>
        <v>0</v>
      </c>
      <c r="W352" s="8" t="str">
        <f>IF('Angaben KH-Standort'!$D$12&gt;0,"JBJ","KJA")</f>
        <v>KJA</v>
      </c>
      <c r="X352" s="8" t="str">
        <f>VLOOKUP(C351,{"29 - Psychiatrie (Erwachsene)","Einrichtungen2";"30 - Kinder- und Jugendpsychiatrie","Einrichtungen2";"31 - Psychosomatik","Einrichtungen2";"00 - Bitte eine Einrichtung auswählen","Leer";0,"Leer"},2,0)</f>
        <v>Leer</v>
      </c>
      <c r="Y352" s="37" t="str">
        <f t="shared" si="41"/>
        <v>Leer</v>
      </c>
      <c r="Z352" s="8" t="str">
        <f>VLOOKUP($C352,{"29 - Psychiatrie (Erwachsene)","Psychiatrie";"30 - Kinder- und Jugendpsychiatrie","KJPsychiatrie";"31 - Psychosomatik","Psychosomatik";"00 - Bitte eine Fachabteilung auswählen","Leer";0,"Leer"},2,0)</f>
        <v>Leer</v>
      </c>
    </row>
    <row r="353" spans="2:26" ht="15" customHeight="1" x14ac:dyDescent="0.25">
      <c r="B353" s="76" t="str">
        <f t="shared" si="42"/>
        <v>!!!</v>
      </c>
      <c r="C353" s="250"/>
      <c r="D353" s="243"/>
      <c r="E353" s="251"/>
      <c r="F353" s="88"/>
      <c r="G353" s="387"/>
      <c r="H353" s="44"/>
      <c r="I353" s="44"/>
      <c r="J353" s="70"/>
      <c r="O353" s="8">
        <f t="shared" si="36"/>
        <v>0</v>
      </c>
      <c r="P353" s="8">
        <f>VLOOKUP(C353,{"29 - Psychiatrie (Erwachsene)",1;"30 - Kinder- und Jugendpsychiatrie",1;"31 - Psychosomatik",1;"00 - Bitte eine Fachabteilung auswählen",0;0,0},2,0)</f>
        <v>0</v>
      </c>
      <c r="Q353" s="8">
        <f t="shared" si="37"/>
        <v>0</v>
      </c>
      <c r="R353" s="8">
        <f t="shared" si="38"/>
        <v>0</v>
      </c>
      <c r="S353" s="8">
        <f t="shared" si="39"/>
        <v>0</v>
      </c>
      <c r="T353" s="8">
        <f t="shared" si="40"/>
        <v>0</v>
      </c>
      <c r="V353" s="8">
        <f>VLOOKUP($C353,{"29 - Psychiatrie (Erwachsene)",1;"30 - Kinder- und Jugendpsychiatrie",1;"31 - Psychosomatik",1;"00 - Bitte eine Fachabteilung auswählen",0;0,0},2,0)</f>
        <v>0</v>
      </c>
      <c r="W353" s="8" t="str">
        <f>IF('Angaben KH-Standort'!$D$12&gt;0,"JBJ","KJA")</f>
        <v>KJA</v>
      </c>
      <c r="X353" s="8" t="str">
        <f>VLOOKUP(C352,{"29 - Psychiatrie (Erwachsene)","Einrichtungen2";"30 - Kinder- und Jugendpsychiatrie","Einrichtungen2";"31 - Psychosomatik","Einrichtungen2";"00 - Bitte eine Einrichtung auswählen","Leer";0,"Leer"},2,0)</f>
        <v>Leer</v>
      </c>
      <c r="Y353" s="37" t="str">
        <f t="shared" si="41"/>
        <v>Leer</v>
      </c>
      <c r="Z353" s="8" t="str">
        <f>VLOOKUP($C353,{"29 - Psychiatrie (Erwachsene)","Psychiatrie";"30 - Kinder- und Jugendpsychiatrie","KJPsychiatrie";"31 - Psychosomatik","Psychosomatik";"00 - Bitte eine Fachabteilung auswählen","Leer";0,"Leer"},2,0)</f>
        <v>Leer</v>
      </c>
    </row>
    <row r="354" spans="2:26" ht="15" customHeight="1" x14ac:dyDescent="0.25">
      <c r="B354" s="76" t="str">
        <f t="shared" si="42"/>
        <v>!!!</v>
      </c>
      <c r="C354" s="250"/>
      <c r="D354" s="243"/>
      <c r="E354" s="251"/>
      <c r="F354" s="88"/>
      <c r="G354" s="387"/>
      <c r="H354" s="44"/>
      <c r="I354" s="44"/>
      <c r="J354" s="70"/>
      <c r="O354" s="8">
        <f t="shared" si="36"/>
        <v>0</v>
      </c>
      <c r="P354" s="8">
        <f>VLOOKUP(C354,{"29 - Psychiatrie (Erwachsene)",1;"30 - Kinder- und Jugendpsychiatrie",1;"31 - Psychosomatik",1;"00 - Bitte eine Fachabteilung auswählen",0;0,0},2,0)</f>
        <v>0</v>
      </c>
      <c r="Q354" s="8">
        <f t="shared" si="37"/>
        <v>0</v>
      </c>
      <c r="R354" s="8">
        <f t="shared" si="38"/>
        <v>0</v>
      </c>
      <c r="S354" s="8">
        <f t="shared" si="39"/>
        <v>0</v>
      </c>
      <c r="T354" s="8">
        <f t="shared" si="40"/>
        <v>0</v>
      </c>
      <c r="V354" s="8">
        <f>VLOOKUP($C354,{"29 - Psychiatrie (Erwachsene)",1;"30 - Kinder- und Jugendpsychiatrie",1;"31 - Psychosomatik",1;"00 - Bitte eine Fachabteilung auswählen",0;0,0},2,0)</f>
        <v>0</v>
      </c>
      <c r="W354" s="8" t="str">
        <f>IF('Angaben KH-Standort'!$D$12&gt;0,"JBJ","KJA")</f>
        <v>KJA</v>
      </c>
      <c r="X354" s="8" t="str">
        <f>VLOOKUP(C353,{"29 - Psychiatrie (Erwachsene)","Einrichtungen2";"30 - Kinder- und Jugendpsychiatrie","Einrichtungen2";"31 - Psychosomatik","Einrichtungen2";"00 - Bitte eine Einrichtung auswählen","Leer";0,"Leer"},2,0)</f>
        <v>Leer</v>
      </c>
      <c r="Y354" s="37" t="str">
        <f t="shared" si="41"/>
        <v>Leer</v>
      </c>
      <c r="Z354" s="8" t="str">
        <f>VLOOKUP($C354,{"29 - Psychiatrie (Erwachsene)","Psychiatrie";"30 - Kinder- und Jugendpsychiatrie","KJPsychiatrie";"31 - Psychosomatik","Psychosomatik";"00 - Bitte eine Fachabteilung auswählen","Leer";0,"Leer"},2,0)</f>
        <v>Leer</v>
      </c>
    </row>
    <row r="355" spans="2:26" ht="15" customHeight="1" x14ac:dyDescent="0.25">
      <c r="B355" s="76" t="str">
        <f t="shared" si="42"/>
        <v>!!!</v>
      </c>
      <c r="C355" s="250"/>
      <c r="D355" s="243"/>
      <c r="E355" s="251"/>
      <c r="F355" s="88"/>
      <c r="G355" s="387"/>
      <c r="H355" s="44"/>
      <c r="I355" s="44"/>
      <c r="J355" s="70"/>
      <c r="O355" s="8">
        <f t="shared" si="36"/>
        <v>0</v>
      </c>
      <c r="P355" s="8">
        <f>VLOOKUP(C355,{"29 - Psychiatrie (Erwachsene)",1;"30 - Kinder- und Jugendpsychiatrie",1;"31 - Psychosomatik",1;"00 - Bitte eine Fachabteilung auswählen",0;0,0},2,0)</f>
        <v>0</v>
      </c>
      <c r="Q355" s="8">
        <f t="shared" si="37"/>
        <v>0</v>
      </c>
      <c r="R355" s="8">
        <f t="shared" si="38"/>
        <v>0</v>
      </c>
      <c r="S355" s="8">
        <f t="shared" si="39"/>
        <v>0</v>
      </c>
      <c r="T355" s="8">
        <f t="shared" si="40"/>
        <v>0</v>
      </c>
      <c r="V355" s="8">
        <f>VLOOKUP($C355,{"29 - Psychiatrie (Erwachsene)",1;"30 - Kinder- und Jugendpsychiatrie",1;"31 - Psychosomatik",1;"00 - Bitte eine Fachabteilung auswählen",0;0,0},2,0)</f>
        <v>0</v>
      </c>
      <c r="W355" s="8" t="str">
        <f>IF('Angaben KH-Standort'!$D$12&gt;0,"JBJ","KJA")</f>
        <v>KJA</v>
      </c>
      <c r="X355" s="8" t="str">
        <f>VLOOKUP(C354,{"29 - Psychiatrie (Erwachsene)","Einrichtungen2";"30 - Kinder- und Jugendpsychiatrie","Einrichtungen2";"31 - Psychosomatik","Einrichtungen2";"00 - Bitte eine Einrichtung auswählen","Leer";0,"Leer"},2,0)</f>
        <v>Leer</v>
      </c>
      <c r="Y355" s="37" t="str">
        <f t="shared" si="41"/>
        <v>Leer</v>
      </c>
      <c r="Z355" s="8" t="str">
        <f>VLOOKUP($C355,{"29 - Psychiatrie (Erwachsene)","Psychiatrie";"30 - Kinder- und Jugendpsychiatrie","KJPsychiatrie";"31 - Psychosomatik","Psychosomatik";"00 - Bitte eine Fachabteilung auswählen","Leer";0,"Leer"},2,0)</f>
        <v>Leer</v>
      </c>
    </row>
    <row r="356" spans="2:26" ht="15" customHeight="1" x14ac:dyDescent="0.25">
      <c r="B356" s="76" t="str">
        <f t="shared" si="42"/>
        <v>!!!</v>
      </c>
      <c r="C356" s="250"/>
      <c r="D356" s="243"/>
      <c r="E356" s="251"/>
      <c r="F356" s="88"/>
      <c r="G356" s="387"/>
      <c r="H356" s="44"/>
      <c r="I356" s="44"/>
      <c r="J356" s="70"/>
      <c r="O356" s="8">
        <f t="shared" si="36"/>
        <v>0</v>
      </c>
      <c r="P356" s="8">
        <f>VLOOKUP(C356,{"29 - Psychiatrie (Erwachsene)",1;"30 - Kinder- und Jugendpsychiatrie",1;"31 - Psychosomatik",1;"00 - Bitte eine Fachabteilung auswählen",0;0,0},2,0)</f>
        <v>0</v>
      </c>
      <c r="Q356" s="8">
        <f t="shared" si="37"/>
        <v>0</v>
      </c>
      <c r="R356" s="8">
        <f t="shared" si="38"/>
        <v>0</v>
      </c>
      <c r="S356" s="8">
        <f t="shared" si="39"/>
        <v>0</v>
      </c>
      <c r="T356" s="8">
        <f t="shared" si="40"/>
        <v>0</v>
      </c>
      <c r="V356" s="8">
        <f>VLOOKUP($C356,{"29 - Psychiatrie (Erwachsene)",1;"30 - Kinder- und Jugendpsychiatrie",1;"31 - Psychosomatik",1;"00 - Bitte eine Fachabteilung auswählen",0;0,0},2,0)</f>
        <v>0</v>
      </c>
      <c r="W356" s="8" t="str">
        <f>IF('Angaben KH-Standort'!$D$12&gt;0,"JBJ","KJA")</f>
        <v>KJA</v>
      </c>
      <c r="X356" s="8" t="str">
        <f>VLOOKUP(C355,{"29 - Psychiatrie (Erwachsene)","Einrichtungen2";"30 - Kinder- und Jugendpsychiatrie","Einrichtungen2";"31 - Psychosomatik","Einrichtungen2";"00 - Bitte eine Einrichtung auswählen","Leer";0,"Leer"},2,0)</f>
        <v>Leer</v>
      </c>
      <c r="Y356" s="37" t="str">
        <f t="shared" si="41"/>
        <v>Leer</v>
      </c>
      <c r="Z356" s="8" t="str">
        <f>VLOOKUP($C356,{"29 - Psychiatrie (Erwachsene)","Psychiatrie";"30 - Kinder- und Jugendpsychiatrie","KJPsychiatrie";"31 - Psychosomatik","Psychosomatik";"00 - Bitte eine Fachabteilung auswählen","Leer";0,"Leer"},2,0)</f>
        <v>Leer</v>
      </c>
    </row>
    <row r="357" spans="2:26" ht="15" customHeight="1" x14ac:dyDescent="0.25">
      <c r="B357" s="76" t="str">
        <f t="shared" si="42"/>
        <v>!!!</v>
      </c>
      <c r="C357" s="250"/>
      <c r="D357" s="243"/>
      <c r="E357" s="251"/>
      <c r="F357" s="88"/>
      <c r="G357" s="387"/>
      <c r="H357" s="44"/>
      <c r="I357" s="44"/>
      <c r="J357" s="70"/>
      <c r="O357" s="8">
        <f t="shared" si="36"/>
        <v>0</v>
      </c>
      <c r="P357" s="8">
        <f>VLOOKUP(C357,{"29 - Psychiatrie (Erwachsene)",1;"30 - Kinder- und Jugendpsychiatrie",1;"31 - Psychosomatik",1;"00 - Bitte eine Fachabteilung auswählen",0;0,0},2,0)</f>
        <v>0</v>
      </c>
      <c r="Q357" s="8">
        <f t="shared" si="37"/>
        <v>0</v>
      </c>
      <c r="R357" s="8">
        <f t="shared" si="38"/>
        <v>0</v>
      </c>
      <c r="S357" s="8">
        <f t="shared" si="39"/>
        <v>0</v>
      </c>
      <c r="T357" s="8">
        <f t="shared" si="40"/>
        <v>0</v>
      </c>
      <c r="V357" s="8">
        <f>VLOOKUP($C357,{"29 - Psychiatrie (Erwachsene)",1;"30 - Kinder- und Jugendpsychiatrie",1;"31 - Psychosomatik",1;"00 - Bitte eine Fachabteilung auswählen",0;0,0},2,0)</f>
        <v>0</v>
      </c>
      <c r="W357" s="8" t="str">
        <f>IF('Angaben KH-Standort'!$D$12&gt;0,"JBJ","KJA")</f>
        <v>KJA</v>
      </c>
      <c r="X357" s="8" t="str">
        <f>VLOOKUP(C356,{"29 - Psychiatrie (Erwachsene)","Einrichtungen2";"30 - Kinder- und Jugendpsychiatrie","Einrichtungen2";"31 - Psychosomatik","Einrichtungen2";"00 - Bitte eine Einrichtung auswählen","Leer";0,"Leer"},2,0)</f>
        <v>Leer</v>
      </c>
      <c r="Y357" s="37" t="str">
        <f t="shared" si="41"/>
        <v>Leer</v>
      </c>
      <c r="Z357" s="8" t="str">
        <f>VLOOKUP($C357,{"29 - Psychiatrie (Erwachsene)","Psychiatrie";"30 - Kinder- und Jugendpsychiatrie","KJPsychiatrie";"31 - Psychosomatik","Psychosomatik";"00 - Bitte eine Fachabteilung auswählen","Leer";0,"Leer"},2,0)</f>
        <v>Leer</v>
      </c>
    </row>
    <row r="358" spans="2:26" ht="15" customHeight="1" x14ac:dyDescent="0.25">
      <c r="B358" s="76" t="str">
        <f t="shared" si="42"/>
        <v>!!!</v>
      </c>
      <c r="C358" s="250"/>
      <c r="D358" s="243"/>
      <c r="E358" s="251"/>
      <c r="F358" s="88"/>
      <c r="G358" s="387"/>
      <c r="H358" s="44"/>
      <c r="I358" s="44"/>
      <c r="J358" s="70"/>
      <c r="O358" s="8">
        <f t="shared" si="36"/>
        <v>0</v>
      </c>
      <c r="P358" s="8">
        <f>VLOOKUP(C358,{"29 - Psychiatrie (Erwachsene)",1;"30 - Kinder- und Jugendpsychiatrie",1;"31 - Psychosomatik",1;"00 - Bitte eine Fachabteilung auswählen",0;0,0},2,0)</f>
        <v>0</v>
      </c>
      <c r="Q358" s="8">
        <f t="shared" si="37"/>
        <v>0</v>
      </c>
      <c r="R358" s="8">
        <f t="shared" si="38"/>
        <v>0</v>
      </c>
      <c r="S358" s="8">
        <f t="shared" si="39"/>
        <v>0</v>
      </c>
      <c r="T358" s="8">
        <f t="shared" si="40"/>
        <v>0</v>
      </c>
      <c r="V358" s="8">
        <f>VLOOKUP($C358,{"29 - Psychiatrie (Erwachsene)",1;"30 - Kinder- und Jugendpsychiatrie",1;"31 - Psychosomatik",1;"00 - Bitte eine Fachabteilung auswählen",0;0,0},2,0)</f>
        <v>0</v>
      </c>
      <c r="W358" s="8" t="str">
        <f>IF('Angaben KH-Standort'!$D$12&gt;0,"JBJ","KJA")</f>
        <v>KJA</v>
      </c>
      <c r="X358" s="8" t="str">
        <f>VLOOKUP(C357,{"29 - Psychiatrie (Erwachsene)","Einrichtungen2";"30 - Kinder- und Jugendpsychiatrie","Einrichtungen2";"31 - Psychosomatik","Einrichtungen2";"00 - Bitte eine Einrichtung auswählen","Leer";0,"Leer"},2,0)</f>
        <v>Leer</v>
      </c>
      <c r="Y358" s="37" t="str">
        <f t="shared" si="41"/>
        <v>Leer</v>
      </c>
      <c r="Z358" s="8" t="str">
        <f>VLOOKUP($C358,{"29 - Psychiatrie (Erwachsene)","Psychiatrie";"30 - Kinder- und Jugendpsychiatrie","KJPsychiatrie";"31 - Psychosomatik","Psychosomatik";"00 - Bitte eine Fachabteilung auswählen","Leer";0,"Leer"},2,0)</f>
        <v>Leer</v>
      </c>
    </row>
    <row r="359" spans="2:26" ht="15" customHeight="1" x14ac:dyDescent="0.25">
      <c r="B359" s="76" t="str">
        <f t="shared" si="42"/>
        <v>!!!</v>
      </c>
      <c r="C359" s="250"/>
      <c r="D359" s="243"/>
      <c r="E359" s="251"/>
      <c r="F359" s="88"/>
      <c r="G359" s="387"/>
      <c r="H359" s="44"/>
      <c r="I359" s="44"/>
      <c r="J359" s="70"/>
      <c r="O359" s="8">
        <f t="shared" si="36"/>
        <v>0</v>
      </c>
      <c r="P359" s="8">
        <f>VLOOKUP(C359,{"29 - Psychiatrie (Erwachsene)",1;"30 - Kinder- und Jugendpsychiatrie",1;"31 - Psychosomatik",1;"00 - Bitte eine Fachabteilung auswählen",0;0,0},2,0)</f>
        <v>0</v>
      </c>
      <c r="Q359" s="8">
        <f t="shared" si="37"/>
        <v>0</v>
      </c>
      <c r="R359" s="8">
        <f t="shared" si="38"/>
        <v>0</v>
      </c>
      <c r="S359" s="8">
        <f t="shared" si="39"/>
        <v>0</v>
      </c>
      <c r="T359" s="8">
        <f t="shared" si="40"/>
        <v>0</v>
      </c>
      <c r="V359" s="8">
        <f>VLOOKUP($C359,{"29 - Psychiatrie (Erwachsene)",1;"30 - Kinder- und Jugendpsychiatrie",1;"31 - Psychosomatik",1;"00 - Bitte eine Fachabteilung auswählen",0;0,0},2,0)</f>
        <v>0</v>
      </c>
      <c r="W359" s="8" t="str">
        <f>IF('Angaben KH-Standort'!$D$12&gt;0,"JBJ","KJA")</f>
        <v>KJA</v>
      </c>
      <c r="X359" s="8" t="str">
        <f>VLOOKUP(C358,{"29 - Psychiatrie (Erwachsene)","Einrichtungen2";"30 - Kinder- und Jugendpsychiatrie","Einrichtungen2";"31 - Psychosomatik","Einrichtungen2";"00 - Bitte eine Einrichtung auswählen","Leer";0,"Leer"},2,0)</f>
        <v>Leer</v>
      </c>
      <c r="Y359" s="37" t="str">
        <f t="shared" si="41"/>
        <v>Leer</v>
      </c>
      <c r="Z359" s="8" t="str">
        <f>VLOOKUP($C359,{"29 - Psychiatrie (Erwachsene)","Psychiatrie";"30 - Kinder- und Jugendpsychiatrie","KJPsychiatrie";"31 - Psychosomatik","Psychosomatik";"00 - Bitte eine Fachabteilung auswählen","Leer";0,"Leer"},2,0)</f>
        <v>Leer</v>
      </c>
    </row>
    <row r="360" spans="2:26" ht="15" customHeight="1" x14ac:dyDescent="0.25">
      <c r="B360" s="76" t="str">
        <f t="shared" si="42"/>
        <v>!!!</v>
      </c>
      <c r="C360" s="250"/>
      <c r="D360" s="243"/>
      <c r="E360" s="251"/>
      <c r="F360" s="88"/>
      <c r="G360" s="387"/>
      <c r="H360" s="44"/>
      <c r="I360" s="44"/>
      <c r="J360" s="70"/>
      <c r="O360" s="8">
        <f t="shared" si="36"/>
        <v>0</v>
      </c>
      <c r="P360" s="8">
        <f>VLOOKUP(C360,{"29 - Psychiatrie (Erwachsene)",1;"30 - Kinder- und Jugendpsychiatrie",1;"31 - Psychosomatik",1;"00 - Bitte eine Fachabteilung auswählen",0;0,0},2,0)</f>
        <v>0</v>
      </c>
      <c r="Q360" s="8">
        <f t="shared" si="37"/>
        <v>0</v>
      </c>
      <c r="R360" s="8">
        <f t="shared" si="38"/>
        <v>0</v>
      </c>
      <c r="S360" s="8">
        <f t="shared" si="39"/>
        <v>0</v>
      </c>
      <c r="T360" s="8">
        <f t="shared" si="40"/>
        <v>0</v>
      </c>
      <c r="V360" s="8">
        <f>VLOOKUP($C360,{"29 - Psychiatrie (Erwachsene)",1;"30 - Kinder- und Jugendpsychiatrie",1;"31 - Psychosomatik",1;"00 - Bitte eine Fachabteilung auswählen",0;0,0},2,0)</f>
        <v>0</v>
      </c>
      <c r="W360" s="8" t="str">
        <f>IF('Angaben KH-Standort'!$D$12&gt;0,"JBJ","KJA")</f>
        <v>KJA</v>
      </c>
      <c r="X360" s="8" t="str">
        <f>VLOOKUP(C359,{"29 - Psychiatrie (Erwachsene)","Einrichtungen2";"30 - Kinder- und Jugendpsychiatrie","Einrichtungen2";"31 - Psychosomatik","Einrichtungen2";"00 - Bitte eine Einrichtung auswählen","Leer";0,"Leer"},2,0)</f>
        <v>Leer</v>
      </c>
      <c r="Y360" s="37" t="str">
        <f t="shared" si="41"/>
        <v>Leer</v>
      </c>
      <c r="Z360" s="8" t="str">
        <f>VLOOKUP($C360,{"29 - Psychiatrie (Erwachsene)","Psychiatrie";"30 - Kinder- und Jugendpsychiatrie","KJPsychiatrie";"31 - Psychosomatik","Psychosomatik";"00 - Bitte eine Fachabteilung auswählen","Leer";0,"Leer"},2,0)</f>
        <v>Leer</v>
      </c>
    </row>
    <row r="361" spans="2:26" ht="15" customHeight="1" x14ac:dyDescent="0.25">
      <c r="B361" s="76" t="str">
        <f t="shared" si="42"/>
        <v>!!!</v>
      </c>
      <c r="C361" s="250"/>
      <c r="D361" s="243"/>
      <c r="E361" s="251"/>
      <c r="F361" s="88"/>
      <c r="G361" s="387"/>
      <c r="H361" s="44"/>
      <c r="I361" s="44"/>
      <c r="J361" s="70"/>
      <c r="O361" s="8">
        <f t="shared" si="36"/>
        <v>0</v>
      </c>
      <c r="P361" s="8">
        <f>VLOOKUP(C361,{"29 - Psychiatrie (Erwachsene)",1;"30 - Kinder- und Jugendpsychiatrie",1;"31 - Psychosomatik",1;"00 - Bitte eine Fachabteilung auswählen",0;0,0},2,0)</f>
        <v>0</v>
      </c>
      <c r="Q361" s="8">
        <f t="shared" si="37"/>
        <v>0</v>
      </c>
      <c r="R361" s="8">
        <f t="shared" si="38"/>
        <v>0</v>
      </c>
      <c r="S361" s="8">
        <f t="shared" si="39"/>
        <v>0</v>
      </c>
      <c r="T361" s="8">
        <f t="shared" si="40"/>
        <v>0</v>
      </c>
      <c r="V361" s="8">
        <f>VLOOKUP($C361,{"29 - Psychiatrie (Erwachsene)",1;"30 - Kinder- und Jugendpsychiatrie",1;"31 - Psychosomatik",1;"00 - Bitte eine Fachabteilung auswählen",0;0,0},2,0)</f>
        <v>0</v>
      </c>
      <c r="W361" s="8" t="str">
        <f>IF('Angaben KH-Standort'!$D$12&gt;0,"JBJ","KJA")</f>
        <v>KJA</v>
      </c>
      <c r="X361" s="8" t="str">
        <f>VLOOKUP(C360,{"29 - Psychiatrie (Erwachsene)","Einrichtungen2";"30 - Kinder- und Jugendpsychiatrie","Einrichtungen2";"31 - Psychosomatik","Einrichtungen2";"00 - Bitte eine Einrichtung auswählen","Leer";0,"Leer"},2,0)</f>
        <v>Leer</v>
      </c>
      <c r="Y361" s="37" t="str">
        <f t="shared" si="41"/>
        <v>Leer</v>
      </c>
      <c r="Z361" s="8" t="str">
        <f>VLOOKUP($C361,{"29 - Psychiatrie (Erwachsene)","Psychiatrie";"30 - Kinder- und Jugendpsychiatrie","KJPsychiatrie";"31 - Psychosomatik","Psychosomatik";"00 - Bitte eine Fachabteilung auswählen","Leer";0,"Leer"},2,0)</f>
        <v>Leer</v>
      </c>
    </row>
    <row r="362" spans="2:26" ht="15" customHeight="1" x14ac:dyDescent="0.25">
      <c r="B362" s="76" t="str">
        <f t="shared" si="42"/>
        <v>!!!</v>
      </c>
      <c r="C362" s="250"/>
      <c r="D362" s="243"/>
      <c r="E362" s="251"/>
      <c r="F362" s="88"/>
      <c r="G362" s="387"/>
      <c r="H362" s="44"/>
      <c r="I362" s="44"/>
      <c r="J362" s="70"/>
      <c r="O362" s="8">
        <f t="shared" si="36"/>
        <v>0</v>
      </c>
      <c r="P362" s="8">
        <f>VLOOKUP(C362,{"29 - Psychiatrie (Erwachsene)",1;"30 - Kinder- und Jugendpsychiatrie",1;"31 - Psychosomatik",1;"00 - Bitte eine Fachabteilung auswählen",0;0,0},2,0)</f>
        <v>0</v>
      </c>
      <c r="Q362" s="8">
        <f t="shared" si="37"/>
        <v>0</v>
      </c>
      <c r="R362" s="8">
        <f t="shared" si="38"/>
        <v>0</v>
      </c>
      <c r="S362" s="8">
        <f t="shared" si="39"/>
        <v>0</v>
      </c>
      <c r="T362" s="8">
        <f t="shared" si="40"/>
        <v>0</v>
      </c>
      <c r="V362" s="8">
        <f>VLOOKUP($C362,{"29 - Psychiatrie (Erwachsene)",1;"30 - Kinder- und Jugendpsychiatrie",1;"31 - Psychosomatik",1;"00 - Bitte eine Fachabteilung auswählen",0;0,0},2,0)</f>
        <v>0</v>
      </c>
      <c r="W362" s="8" t="str">
        <f>IF('Angaben KH-Standort'!$D$12&gt;0,"JBJ","KJA")</f>
        <v>KJA</v>
      </c>
      <c r="X362" s="8" t="str">
        <f>VLOOKUP(C361,{"29 - Psychiatrie (Erwachsene)","Einrichtungen2";"30 - Kinder- und Jugendpsychiatrie","Einrichtungen2";"31 - Psychosomatik","Einrichtungen2";"00 - Bitte eine Einrichtung auswählen","Leer";0,"Leer"},2,0)</f>
        <v>Leer</v>
      </c>
      <c r="Y362" s="37" t="str">
        <f t="shared" si="41"/>
        <v>Leer</v>
      </c>
      <c r="Z362" s="8" t="str">
        <f>VLOOKUP($C362,{"29 - Psychiatrie (Erwachsene)","Psychiatrie";"30 - Kinder- und Jugendpsychiatrie","KJPsychiatrie";"31 - Psychosomatik","Psychosomatik";"00 - Bitte eine Fachabteilung auswählen","Leer";0,"Leer"},2,0)</f>
        <v>Leer</v>
      </c>
    </row>
    <row r="363" spans="2:26" ht="15" customHeight="1" x14ac:dyDescent="0.25">
      <c r="B363" s="76" t="str">
        <f t="shared" si="42"/>
        <v>!!!</v>
      </c>
      <c r="C363" s="250"/>
      <c r="D363" s="243"/>
      <c r="E363" s="251"/>
      <c r="F363" s="88"/>
      <c r="G363" s="387"/>
      <c r="H363" s="44"/>
      <c r="I363" s="44"/>
      <c r="J363" s="70"/>
      <c r="O363" s="8">
        <f t="shared" si="36"/>
        <v>0</v>
      </c>
      <c r="P363" s="8">
        <f>VLOOKUP(C363,{"29 - Psychiatrie (Erwachsene)",1;"30 - Kinder- und Jugendpsychiatrie",1;"31 - Psychosomatik",1;"00 - Bitte eine Fachabteilung auswählen",0;0,0},2,0)</f>
        <v>0</v>
      </c>
      <c r="Q363" s="8">
        <f t="shared" si="37"/>
        <v>0</v>
      </c>
      <c r="R363" s="8">
        <f t="shared" si="38"/>
        <v>0</v>
      </c>
      <c r="S363" s="8">
        <f t="shared" si="39"/>
        <v>0</v>
      </c>
      <c r="T363" s="8">
        <f t="shared" si="40"/>
        <v>0</v>
      </c>
      <c r="V363" s="8">
        <f>VLOOKUP($C363,{"29 - Psychiatrie (Erwachsene)",1;"30 - Kinder- und Jugendpsychiatrie",1;"31 - Psychosomatik",1;"00 - Bitte eine Fachabteilung auswählen",0;0,0},2,0)</f>
        <v>0</v>
      </c>
      <c r="W363" s="8" t="str">
        <f>IF('Angaben KH-Standort'!$D$12&gt;0,"JBJ","KJA")</f>
        <v>KJA</v>
      </c>
      <c r="X363" s="8" t="str">
        <f>VLOOKUP(C362,{"29 - Psychiatrie (Erwachsene)","Einrichtungen2";"30 - Kinder- und Jugendpsychiatrie","Einrichtungen2";"31 - Psychosomatik","Einrichtungen2";"00 - Bitte eine Einrichtung auswählen","Leer";0,"Leer"},2,0)</f>
        <v>Leer</v>
      </c>
      <c r="Y363" s="37" t="str">
        <f t="shared" si="41"/>
        <v>Leer</v>
      </c>
      <c r="Z363" s="8" t="str">
        <f>VLOOKUP($C363,{"29 - Psychiatrie (Erwachsene)","Psychiatrie";"30 - Kinder- und Jugendpsychiatrie","KJPsychiatrie";"31 - Psychosomatik","Psychosomatik";"00 - Bitte eine Fachabteilung auswählen","Leer";0,"Leer"},2,0)</f>
        <v>Leer</v>
      </c>
    </row>
    <row r="364" spans="2:26" ht="15" customHeight="1" x14ac:dyDescent="0.25">
      <c r="B364" s="76" t="str">
        <f t="shared" si="42"/>
        <v>!!!</v>
      </c>
      <c r="C364" s="250"/>
      <c r="D364" s="243"/>
      <c r="E364" s="251"/>
      <c r="F364" s="88"/>
      <c r="G364" s="387"/>
      <c r="H364" s="44"/>
      <c r="I364" s="44"/>
      <c r="J364" s="70"/>
      <c r="O364" s="8">
        <f t="shared" si="36"/>
        <v>0</v>
      </c>
      <c r="P364" s="8">
        <f>VLOOKUP(C364,{"29 - Psychiatrie (Erwachsene)",1;"30 - Kinder- und Jugendpsychiatrie",1;"31 - Psychosomatik",1;"00 - Bitte eine Fachabteilung auswählen",0;0,0},2,0)</f>
        <v>0</v>
      </c>
      <c r="Q364" s="8">
        <f t="shared" si="37"/>
        <v>0</v>
      </c>
      <c r="R364" s="8">
        <f t="shared" si="38"/>
        <v>0</v>
      </c>
      <c r="S364" s="8">
        <f t="shared" si="39"/>
        <v>0</v>
      </c>
      <c r="T364" s="8">
        <f t="shared" si="40"/>
        <v>0</v>
      </c>
      <c r="V364" s="8">
        <f>VLOOKUP($C364,{"29 - Psychiatrie (Erwachsene)",1;"30 - Kinder- und Jugendpsychiatrie",1;"31 - Psychosomatik",1;"00 - Bitte eine Fachabteilung auswählen",0;0,0},2,0)</f>
        <v>0</v>
      </c>
      <c r="W364" s="8" t="str">
        <f>IF('Angaben KH-Standort'!$D$12&gt;0,"JBJ","KJA")</f>
        <v>KJA</v>
      </c>
      <c r="X364" s="8" t="str">
        <f>VLOOKUP(C363,{"29 - Psychiatrie (Erwachsene)","Einrichtungen2";"30 - Kinder- und Jugendpsychiatrie","Einrichtungen2";"31 - Psychosomatik","Einrichtungen2";"00 - Bitte eine Einrichtung auswählen","Leer";0,"Leer"},2,0)</f>
        <v>Leer</v>
      </c>
      <c r="Y364" s="37" t="str">
        <f t="shared" si="41"/>
        <v>Leer</v>
      </c>
      <c r="Z364" s="8" t="str">
        <f>VLOOKUP($C364,{"29 - Psychiatrie (Erwachsene)","Psychiatrie";"30 - Kinder- und Jugendpsychiatrie","KJPsychiatrie";"31 - Psychosomatik","Psychosomatik";"00 - Bitte eine Fachabteilung auswählen","Leer";0,"Leer"},2,0)</f>
        <v>Leer</v>
      </c>
    </row>
    <row r="365" spans="2:26" ht="15" customHeight="1" x14ac:dyDescent="0.25">
      <c r="B365" s="76" t="str">
        <f t="shared" si="42"/>
        <v>!!!</v>
      </c>
      <c r="C365" s="250"/>
      <c r="D365" s="243"/>
      <c r="E365" s="251"/>
      <c r="F365" s="88"/>
      <c r="G365" s="387"/>
      <c r="H365" s="44"/>
      <c r="I365" s="44"/>
      <c r="J365" s="70"/>
      <c r="O365" s="8">
        <f t="shared" si="36"/>
        <v>0</v>
      </c>
      <c r="P365" s="8">
        <f>VLOOKUP(C365,{"29 - Psychiatrie (Erwachsene)",1;"30 - Kinder- und Jugendpsychiatrie",1;"31 - Psychosomatik",1;"00 - Bitte eine Fachabteilung auswählen",0;0,0},2,0)</f>
        <v>0</v>
      </c>
      <c r="Q365" s="8">
        <f t="shared" si="37"/>
        <v>0</v>
      </c>
      <c r="R365" s="8">
        <f t="shared" si="38"/>
        <v>0</v>
      </c>
      <c r="S365" s="8">
        <f t="shared" si="39"/>
        <v>0</v>
      </c>
      <c r="T365" s="8">
        <f t="shared" si="40"/>
        <v>0</v>
      </c>
      <c r="V365" s="8">
        <f>VLOOKUP($C365,{"29 - Psychiatrie (Erwachsene)",1;"30 - Kinder- und Jugendpsychiatrie",1;"31 - Psychosomatik",1;"00 - Bitte eine Fachabteilung auswählen",0;0,0},2,0)</f>
        <v>0</v>
      </c>
      <c r="W365" s="8" t="str">
        <f>IF('Angaben KH-Standort'!$D$12&gt;0,"JBJ","KJA")</f>
        <v>KJA</v>
      </c>
      <c r="X365" s="8" t="str">
        <f>VLOOKUP(C364,{"29 - Psychiatrie (Erwachsene)","Einrichtungen2";"30 - Kinder- und Jugendpsychiatrie","Einrichtungen2";"31 - Psychosomatik","Einrichtungen2";"00 - Bitte eine Einrichtung auswählen","Leer";0,"Leer"},2,0)</f>
        <v>Leer</v>
      </c>
      <c r="Y365" s="37" t="str">
        <f t="shared" si="41"/>
        <v>Leer</v>
      </c>
      <c r="Z365" s="8" t="str">
        <f>VLOOKUP($C365,{"29 - Psychiatrie (Erwachsene)","Psychiatrie";"30 - Kinder- und Jugendpsychiatrie","KJPsychiatrie";"31 - Psychosomatik","Psychosomatik";"00 - Bitte eine Fachabteilung auswählen","Leer";0,"Leer"},2,0)</f>
        <v>Leer</v>
      </c>
    </row>
    <row r="366" spans="2:26" ht="15" customHeight="1" x14ac:dyDescent="0.25">
      <c r="B366" s="76" t="str">
        <f t="shared" si="42"/>
        <v>!!!</v>
      </c>
      <c r="C366" s="250"/>
      <c r="D366" s="243"/>
      <c r="E366" s="251"/>
      <c r="F366" s="88"/>
      <c r="G366" s="387"/>
      <c r="H366" s="44"/>
      <c r="I366" s="44"/>
      <c r="J366" s="70"/>
      <c r="O366" s="8">
        <f t="shared" si="36"/>
        <v>0</v>
      </c>
      <c r="P366" s="8">
        <f>VLOOKUP(C366,{"29 - Psychiatrie (Erwachsene)",1;"30 - Kinder- und Jugendpsychiatrie",1;"31 - Psychosomatik",1;"00 - Bitte eine Fachabteilung auswählen",0;0,0},2,0)</f>
        <v>0</v>
      </c>
      <c r="Q366" s="8">
        <f t="shared" si="37"/>
        <v>0</v>
      </c>
      <c r="R366" s="8">
        <f t="shared" si="38"/>
        <v>0</v>
      </c>
      <c r="S366" s="8">
        <f t="shared" si="39"/>
        <v>0</v>
      </c>
      <c r="T366" s="8">
        <f t="shared" si="40"/>
        <v>0</v>
      </c>
      <c r="V366" s="8">
        <f>VLOOKUP($C366,{"29 - Psychiatrie (Erwachsene)",1;"30 - Kinder- und Jugendpsychiatrie",1;"31 - Psychosomatik",1;"00 - Bitte eine Fachabteilung auswählen",0;0,0},2,0)</f>
        <v>0</v>
      </c>
      <c r="W366" s="8" t="str">
        <f>IF('Angaben KH-Standort'!$D$12&gt;0,"JBJ","KJA")</f>
        <v>KJA</v>
      </c>
      <c r="X366" s="8" t="str">
        <f>VLOOKUP(C365,{"29 - Psychiatrie (Erwachsene)","Einrichtungen2";"30 - Kinder- und Jugendpsychiatrie","Einrichtungen2";"31 - Psychosomatik","Einrichtungen2";"00 - Bitte eine Einrichtung auswählen","Leer";0,"Leer"},2,0)</f>
        <v>Leer</v>
      </c>
      <c r="Y366" s="37" t="str">
        <f t="shared" si="41"/>
        <v>Leer</v>
      </c>
      <c r="Z366" s="8" t="str">
        <f>VLOOKUP($C366,{"29 - Psychiatrie (Erwachsene)","Psychiatrie";"30 - Kinder- und Jugendpsychiatrie","KJPsychiatrie";"31 - Psychosomatik","Psychosomatik";"00 - Bitte eine Fachabteilung auswählen","Leer";0,"Leer"},2,0)</f>
        <v>Leer</v>
      </c>
    </row>
    <row r="367" spans="2:26" ht="15" customHeight="1" x14ac:dyDescent="0.25">
      <c r="B367" s="76" t="str">
        <f t="shared" si="42"/>
        <v>!!!</v>
      </c>
      <c r="C367" s="250"/>
      <c r="D367" s="243"/>
      <c r="E367" s="251"/>
      <c r="F367" s="88"/>
      <c r="G367" s="387"/>
      <c r="H367" s="44"/>
      <c r="I367" s="44"/>
      <c r="J367" s="70"/>
      <c r="O367" s="8">
        <f t="shared" si="36"/>
        <v>0</v>
      </c>
      <c r="P367" s="8">
        <f>VLOOKUP(C367,{"29 - Psychiatrie (Erwachsene)",1;"30 - Kinder- und Jugendpsychiatrie",1;"31 - Psychosomatik",1;"00 - Bitte eine Fachabteilung auswählen",0;0,0},2,0)</f>
        <v>0</v>
      </c>
      <c r="Q367" s="8">
        <f t="shared" si="37"/>
        <v>0</v>
      </c>
      <c r="R367" s="8">
        <f t="shared" si="38"/>
        <v>0</v>
      </c>
      <c r="S367" s="8">
        <f t="shared" si="39"/>
        <v>0</v>
      </c>
      <c r="T367" s="8">
        <f t="shared" si="40"/>
        <v>0</v>
      </c>
      <c r="V367" s="8">
        <f>VLOOKUP($C367,{"29 - Psychiatrie (Erwachsene)",1;"30 - Kinder- und Jugendpsychiatrie",1;"31 - Psychosomatik",1;"00 - Bitte eine Fachabteilung auswählen",0;0,0},2,0)</f>
        <v>0</v>
      </c>
      <c r="W367" s="8" t="str">
        <f>IF('Angaben KH-Standort'!$D$12&gt;0,"JBJ","KJA")</f>
        <v>KJA</v>
      </c>
      <c r="X367" s="8" t="str">
        <f>VLOOKUP(C366,{"29 - Psychiatrie (Erwachsene)","Einrichtungen2";"30 - Kinder- und Jugendpsychiatrie","Einrichtungen2";"31 - Psychosomatik","Einrichtungen2";"00 - Bitte eine Einrichtung auswählen","Leer";0,"Leer"},2,0)</f>
        <v>Leer</v>
      </c>
      <c r="Y367" s="37" t="str">
        <f t="shared" si="41"/>
        <v>Leer</v>
      </c>
      <c r="Z367" s="8" t="str">
        <f>VLOOKUP($C367,{"29 - Psychiatrie (Erwachsene)","Psychiatrie";"30 - Kinder- und Jugendpsychiatrie","KJPsychiatrie";"31 - Psychosomatik","Psychosomatik";"00 - Bitte eine Fachabteilung auswählen","Leer";0,"Leer"},2,0)</f>
        <v>Leer</v>
      </c>
    </row>
    <row r="368" spans="2:26" ht="15" customHeight="1" x14ac:dyDescent="0.25">
      <c r="B368" s="76" t="str">
        <f t="shared" si="42"/>
        <v>!!!</v>
      </c>
      <c r="C368" s="250"/>
      <c r="D368" s="243"/>
      <c r="E368" s="251"/>
      <c r="F368" s="88"/>
      <c r="G368" s="387"/>
      <c r="H368" s="44"/>
      <c r="I368" s="44"/>
      <c r="J368" s="70"/>
      <c r="O368" s="8">
        <f t="shared" si="36"/>
        <v>0</v>
      </c>
      <c r="P368" s="8">
        <f>VLOOKUP(C368,{"29 - Psychiatrie (Erwachsene)",1;"30 - Kinder- und Jugendpsychiatrie",1;"31 - Psychosomatik",1;"00 - Bitte eine Fachabteilung auswählen",0;0,0},2,0)</f>
        <v>0</v>
      </c>
      <c r="Q368" s="8">
        <f t="shared" si="37"/>
        <v>0</v>
      </c>
      <c r="R368" s="8">
        <f t="shared" si="38"/>
        <v>0</v>
      </c>
      <c r="S368" s="8">
        <f t="shared" si="39"/>
        <v>0</v>
      </c>
      <c r="T368" s="8">
        <f t="shared" si="40"/>
        <v>0</v>
      </c>
      <c r="V368" s="8">
        <f>VLOOKUP($C368,{"29 - Psychiatrie (Erwachsene)",1;"30 - Kinder- und Jugendpsychiatrie",1;"31 - Psychosomatik",1;"00 - Bitte eine Fachabteilung auswählen",0;0,0},2,0)</f>
        <v>0</v>
      </c>
      <c r="W368" s="8" t="str">
        <f>IF('Angaben KH-Standort'!$D$12&gt;0,"JBJ","KJA")</f>
        <v>KJA</v>
      </c>
      <c r="X368" s="8" t="str">
        <f>VLOOKUP(C367,{"29 - Psychiatrie (Erwachsene)","Einrichtungen2";"30 - Kinder- und Jugendpsychiatrie","Einrichtungen2";"31 - Psychosomatik","Einrichtungen2";"00 - Bitte eine Einrichtung auswählen","Leer";0,"Leer"},2,0)</f>
        <v>Leer</v>
      </c>
      <c r="Y368" s="37" t="str">
        <f t="shared" si="41"/>
        <v>Leer</v>
      </c>
      <c r="Z368" s="8" t="str">
        <f>VLOOKUP($C368,{"29 - Psychiatrie (Erwachsene)","Psychiatrie";"30 - Kinder- und Jugendpsychiatrie","KJPsychiatrie";"31 - Psychosomatik","Psychosomatik";"00 - Bitte eine Fachabteilung auswählen","Leer";0,"Leer"},2,0)</f>
        <v>Leer</v>
      </c>
    </row>
    <row r="369" spans="2:26" ht="15" customHeight="1" x14ac:dyDescent="0.25">
      <c r="B369" s="76" t="str">
        <f t="shared" si="42"/>
        <v>!!!</v>
      </c>
      <c r="C369" s="250"/>
      <c r="D369" s="243"/>
      <c r="E369" s="251"/>
      <c r="F369" s="88"/>
      <c r="G369" s="387"/>
      <c r="H369" s="44"/>
      <c r="I369" s="44"/>
      <c r="J369" s="70"/>
      <c r="O369" s="8">
        <f t="shared" si="36"/>
        <v>0</v>
      </c>
      <c r="P369" s="8">
        <f>VLOOKUP(C369,{"29 - Psychiatrie (Erwachsene)",1;"30 - Kinder- und Jugendpsychiatrie",1;"31 - Psychosomatik",1;"00 - Bitte eine Fachabteilung auswählen",0;0,0},2,0)</f>
        <v>0</v>
      </c>
      <c r="Q369" s="8">
        <f t="shared" si="37"/>
        <v>0</v>
      </c>
      <c r="R369" s="8">
        <f t="shared" si="38"/>
        <v>0</v>
      </c>
      <c r="S369" s="8">
        <f t="shared" si="39"/>
        <v>0</v>
      </c>
      <c r="T369" s="8">
        <f t="shared" si="40"/>
        <v>0</v>
      </c>
      <c r="V369" s="8">
        <f>VLOOKUP($C369,{"29 - Psychiatrie (Erwachsene)",1;"30 - Kinder- und Jugendpsychiatrie",1;"31 - Psychosomatik",1;"00 - Bitte eine Fachabteilung auswählen",0;0,0},2,0)</f>
        <v>0</v>
      </c>
      <c r="W369" s="8" t="str">
        <f>IF('Angaben KH-Standort'!$D$12&gt;0,"JBJ","KJA")</f>
        <v>KJA</v>
      </c>
      <c r="X369" s="8" t="str">
        <f>VLOOKUP(C368,{"29 - Psychiatrie (Erwachsene)","Einrichtungen2";"30 - Kinder- und Jugendpsychiatrie","Einrichtungen2";"31 - Psychosomatik","Einrichtungen2";"00 - Bitte eine Einrichtung auswählen","Leer";0,"Leer"},2,0)</f>
        <v>Leer</v>
      </c>
      <c r="Y369" s="37" t="str">
        <f t="shared" si="41"/>
        <v>Leer</v>
      </c>
      <c r="Z369" s="8" t="str">
        <f>VLOOKUP($C369,{"29 - Psychiatrie (Erwachsene)","Psychiatrie";"30 - Kinder- und Jugendpsychiatrie","KJPsychiatrie";"31 - Psychosomatik","Psychosomatik";"00 - Bitte eine Fachabteilung auswählen","Leer";0,"Leer"},2,0)</f>
        <v>Leer</v>
      </c>
    </row>
    <row r="370" spans="2:26" ht="15" customHeight="1" x14ac:dyDescent="0.25">
      <c r="B370" s="76" t="str">
        <f t="shared" si="42"/>
        <v>!!!</v>
      </c>
      <c r="C370" s="250"/>
      <c r="D370" s="243"/>
      <c r="E370" s="251"/>
      <c r="F370" s="88"/>
      <c r="G370" s="387"/>
      <c r="H370" s="44"/>
      <c r="I370" s="44"/>
      <c r="J370" s="70"/>
      <c r="O370" s="8">
        <f t="shared" si="36"/>
        <v>0</v>
      </c>
      <c r="P370" s="8">
        <f>VLOOKUP(C370,{"29 - Psychiatrie (Erwachsene)",1;"30 - Kinder- und Jugendpsychiatrie",1;"31 - Psychosomatik",1;"00 - Bitte eine Fachabteilung auswählen",0;0,0},2,0)</f>
        <v>0</v>
      </c>
      <c r="Q370" s="8">
        <f t="shared" si="37"/>
        <v>0</v>
      </c>
      <c r="R370" s="8">
        <f t="shared" si="38"/>
        <v>0</v>
      </c>
      <c r="S370" s="8">
        <f t="shared" si="39"/>
        <v>0</v>
      </c>
      <c r="T370" s="8">
        <f t="shared" si="40"/>
        <v>0</v>
      </c>
      <c r="V370" s="8">
        <f>VLOOKUP($C370,{"29 - Psychiatrie (Erwachsene)",1;"30 - Kinder- und Jugendpsychiatrie",1;"31 - Psychosomatik",1;"00 - Bitte eine Fachabteilung auswählen",0;0,0},2,0)</f>
        <v>0</v>
      </c>
      <c r="W370" s="8" t="str">
        <f>IF('Angaben KH-Standort'!$D$12&gt;0,"JBJ","KJA")</f>
        <v>KJA</v>
      </c>
      <c r="X370" s="8" t="str">
        <f>VLOOKUP(C369,{"29 - Psychiatrie (Erwachsene)","Einrichtungen2";"30 - Kinder- und Jugendpsychiatrie","Einrichtungen2";"31 - Psychosomatik","Einrichtungen2";"00 - Bitte eine Einrichtung auswählen","Leer";0,"Leer"},2,0)</f>
        <v>Leer</v>
      </c>
      <c r="Y370" s="37" t="str">
        <f t="shared" si="41"/>
        <v>Leer</v>
      </c>
      <c r="Z370" s="8" t="str">
        <f>VLOOKUP($C370,{"29 - Psychiatrie (Erwachsene)","Psychiatrie";"30 - Kinder- und Jugendpsychiatrie","KJPsychiatrie";"31 - Psychosomatik","Psychosomatik";"00 - Bitte eine Fachabteilung auswählen","Leer";0,"Leer"},2,0)</f>
        <v>Leer</v>
      </c>
    </row>
    <row r="371" spans="2:26" ht="15" customHeight="1" x14ac:dyDescent="0.25">
      <c r="B371" s="76" t="str">
        <f t="shared" si="42"/>
        <v>!!!</v>
      </c>
      <c r="C371" s="250"/>
      <c r="D371" s="243"/>
      <c r="E371" s="251"/>
      <c r="F371" s="88"/>
      <c r="G371" s="387"/>
      <c r="H371" s="44"/>
      <c r="I371" s="44"/>
      <c r="J371" s="70"/>
      <c r="O371" s="8">
        <f t="shared" si="36"/>
        <v>0</v>
      </c>
      <c r="P371" s="8">
        <f>VLOOKUP(C371,{"29 - Psychiatrie (Erwachsene)",1;"30 - Kinder- und Jugendpsychiatrie",1;"31 - Psychosomatik",1;"00 - Bitte eine Fachabteilung auswählen",0;0,0},2,0)</f>
        <v>0</v>
      </c>
      <c r="Q371" s="8">
        <f t="shared" si="37"/>
        <v>0</v>
      </c>
      <c r="R371" s="8">
        <f t="shared" si="38"/>
        <v>0</v>
      </c>
      <c r="S371" s="8">
        <f t="shared" si="39"/>
        <v>0</v>
      </c>
      <c r="T371" s="8">
        <f t="shared" si="40"/>
        <v>0</v>
      </c>
      <c r="V371" s="8">
        <f>VLOOKUP($C371,{"29 - Psychiatrie (Erwachsene)",1;"30 - Kinder- und Jugendpsychiatrie",1;"31 - Psychosomatik",1;"00 - Bitte eine Fachabteilung auswählen",0;0,0},2,0)</f>
        <v>0</v>
      </c>
      <c r="W371" s="8" t="str">
        <f>IF('Angaben KH-Standort'!$D$12&gt;0,"JBJ","KJA")</f>
        <v>KJA</v>
      </c>
      <c r="X371" s="8" t="str">
        <f>VLOOKUP(C370,{"29 - Psychiatrie (Erwachsene)","Einrichtungen2";"30 - Kinder- und Jugendpsychiatrie","Einrichtungen2";"31 - Psychosomatik","Einrichtungen2";"00 - Bitte eine Einrichtung auswählen","Leer";0,"Leer"},2,0)</f>
        <v>Leer</v>
      </c>
      <c r="Y371" s="37" t="str">
        <f t="shared" si="41"/>
        <v>Leer</v>
      </c>
      <c r="Z371" s="8" t="str">
        <f>VLOOKUP($C371,{"29 - Psychiatrie (Erwachsene)","Psychiatrie";"30 - Kinder- und Jugendpsychiatrie","KJPsychiatrie";"31 - Psychosomatik","Psychosomatik";"00 - Bitte eine Fachabteilung auswählen","Leer";0,"Leer"},2,0)</f>
        <v>Leer</v>
      </c>
    </row>
    <row r="372" spans="2:26" ht="15" customHeight="1" x14ac:dyDescent="0.25">
      <c r="B372" s="76" t="str">
        <f t="shared" si="42"/>
        <v>!!!</v>
      </c>
      <c r="C372" s="250"/>
      <c r="D372" s="243"/>
      <c r="E372" s="251"/>
      <c r="F372" s="88"/>
      <c r="G372" s="387"/>
      <c r="H372" s="44"/>
      <c r="I372" s="44"/>
      <c r="J372" s="70"/>
      <c r="O372" s="8">
        <f t="shared" si="36"/>
        <v>0</v>
      </c>
      <c r="P372" s="8">
        <f>VLOOKUP(C372,{"29 - Psychiatrie (Erwachsene)",1;"30 - Kinder- und Jugendpsychiatrie",1;"31 - Psychosomatik",1;"00 - Bitte eine Fachabteilung auswählen",0;0,0},2,0)</f>
        <v>0</v>
      </c>
      <c r="Q372" s="8">
        <f t="shared" si="37"/>
        <v>0</v>
      </c>
      <c r="R372" s="8">
        <f t="shared" si="38"/>
        <v>0</v>
      </c>
      <c r="S372" s="8">
        <f t="shared" si="39"/>
        <v>0</v>
      </c>
      <c r="T372" s="8">
        <f t="shared" si="40"/>
        <v>0</v>
      </c>
      <c r="V372" s="8">
        <f>VLOOKUP($C372,{"29 - Psychiatrie (Erwachsene)",1;"30 - Kinder- und Jugendpsychiatrie",1;"31 - Psychosomatik",1;"00 - Bitte eine Fachabteilung auswählen",0;0,0},2,0)</f>
        <v>0</v>
      </c>
      <c r="W372" s="8" t="str">
        <f>IF('Angaben KH-Standort'!$D$12&gt;0,"JBJ","KJA")</f>
        <v>KJA</v>
      </c>
      <c r="X372" s="8" t="str">
        <f>VLOOKUP(C371,{"29 - Psychiatrie (Erwachsene)","Einrichtungen2";"30 - Kinder- und Jugendpsychiatrie","Einrichtungen2";"31 - Psychosomatik","Einrichtungen2";"00 - Bitte eine Einrichtung auswählen","Leer";0,"Leer"},2,0)</f>
        <v>Leer</v>
      </c>
      <c r="Y372" s="37" t="str">
        <f t="shared" si="41"/>
        <v>Leer</v>
      </c>
      <c r="Z372" s="8" t="str">
        <f>VLOOKUP($C372,{"29 - Psychiatrie (Erwachsene)","Psychiatrie";"30 - Kinder- und Jugendpsychiatrie","KJPsychiatrie";"31 - Psychosomatik","Psychosomatik";"00 - Bitte eine Fachabteilung auswählen","Leer";0,"Leer"},2,0)</f>
        <v>Leer</v>
      </c>
    </row>
    <row r="373" spans="2:26" ht="15" customHeight="1" x14ac:dyDescent="0.25">
      <c r="B373" s="76" t="str">
        <f t="shared" si="42"/>
        <v>!!!</v>
      </c>
      <c r="C373" s="250"/>
      <c r="D373" s="243"/>
      <c r="E373" s="251"/>
      <c r="F373" s="88"/>
      <c r="G373" s="387"/>
      <c r="H373" s="44"/>
      <c r="I373" s="44"/>
      <c r="J373" s="70"/>
      <c r="O373" s="8">
        <f t="shared" si="36"/>
        <v>0</v>
      </c>
      <c r="P373" s="8">
        <f>VLOOKUP(C373,{"29 - Psychiatrie (Erwachsene)",1;"30 - Kinder- und Jugendpsychiatrie",1;"31 - Psychosomatik",1;"00 - Bitte eine Fachabteilung auswählen",0;0,0},2,0)</f>
        <v>0</v>
      </c>
      <c r="Q373" s="8">
        <f t="shared" si="37"/>
        <v>0</v>
      </c>
      <c r="R373" s="8">
        <f t="shared" si="38"/>
        <v>0</v>
      </c>
      <c r="S373" s="8">
        <f t="shared" si="39"/>
        <v>0</v>
      </c>
      <c r="T373" s="8">
        <f t="shared" si="40"/>
        <v>0</v>
      </c>
      <c r="V373" s="8">
        <f>VLOOKUP($C373,{"29 - Psychiatrie (Erwachsene)",1;"30 - Kinder- und Jugendpsychiatrie",1;"31 - Psychosomatik",1;"00 - Bitte eine Fachabteilung auswählen",0;0,0},2,0)</f>
        <v>0</v>
      </c>
      <c r="W373" s="8" t="str">
        <f>IF('Angaben KH-Standort'!$D$12&gt;0,"JBJ","KJA")</f>
        <v>KJA</v>
      </c>
      <c r="X373" s="8" t="str">
        <f>VLOOKUP(C372,{"29 - Psychiatrie (Erwachsene)","Einrichtungen2";"30 - Kinder- und Jugendpsychiatrie","Einrichtungen2";"31 - Psychosomatik","Einrichtungen2";"00 - Bitte eine Einrichtung auswählen","Leer";0,"Leer"},2,0)</f>
        <v>Leer</v>
      </c>
      <c r="Y373" s="37" t="str">
        <f t="shared" si="41"/>
        <v>Leer</v>
      </c>
      <c r="Z373" s="8" t="str">
        <f>VLOOKUP($C373,{"29 - Psychiatrie (Erwachsene)","Psychiatrie";"30 - Kinder- und Jugendpsychiatrie","KJPsychiatrie";"31 - Psychosomatik","Psychosomatik";"00 - Bitte eine Fachabteilung auswählen","Leer";0,"Leer"},2,0)</f>
        <v>Leer</v>
      </c>
    </row>
    <row r="374" spans="2:26" ht="15" customHeight="1" x14ac:dyDescent="0.25">
      <c r="B374" s="76" t="str">
        <f t="shared" si="42"/>
        <v>!!!</v>
      </c>
      <c r="C374" s="250"/>
      <c r="D374" s="243"/>
      <c r="E374" s="251"/>
      <c r="F374" s="88"/>
      <c r="G374" s="387"/>
      <c r="H374" s="44"/>
      <c r="I374" s="44"/>
      <c r="J374" s="70"/>
      <c r="O374" s="8">
        <f t="shared" si="36"/>
        <v>0</v>
      </c>
      <c r="P374" s="8">
        <f>VLOOKUP(C374,{"29 - Psychiatrie (Erwachsene)",1;"30 - Kinder- und Jugendpsychiatrie",1;"31 - Psychosomatik",1;"00 - Bitte eine Fachabteilung auswählen",0;0,0},2,0)</f>
        <v>0</v>
      </c>
      <c r="Q374" s="8">
        <f t="shared" si="37"/>
        <v>0</v>
      </c>
      <c r="R374" s="8">
        <f t="shared" si="38"/>
        <v>0</v>
      </c>
      <c r="S374" s="8">
        <f t="shared" si="39"/>
        <v>0</v>
      </c>
      <c r="T374" s="8">
        <f t="shared" si="40"/>
        <v>0</v>
      </c>
      <c r="V374" s="8">
        <f>VLOOKUP($C374,{"29 - Psychiatrie (Erwachsene)",1;"30 - Kinder- und Jugendpsychiatrie",1;"31 - Psychosomatik",1;"00 - Bitte eine Fachabteilung auswählen",0;0,0},2,0)</f>
        <v>0</v>
      </c>
      <c r="W374" s="8" t="str">
        <f>IF('Angaben KH-Standort'!$D$12&gt;0,"JBJ","KJA")</f>
        <v>KJA</v>
      </c>
      <c r="X374" s="8" t="str">
        <f>VLOOKUP(C373,{"29 - Psychiatrie (Erwachsene)","Einrichtungen2";"30 - Kinder- und Jugendpsychiatrie","Einrichtungen2";"31 - Psychosomatik","Einrichtungen2";"00 - Bitte eine Einrichtung auswählen","Leer";0,"Leer"},2,0)</f>
        <v>Leer</v>
      </c>
      <c r="Y374" s="37" t="str">
        <f t="shared" si="41"/>
        <v>Leer</v>
      </c>
      <c r="Z374" s="8" t="str">
        <f>VLOOKUP($C374,{"29 - Psychiatrie (Erwachsene)","Psychiatrie";"30 - Kinder- und Jugendpsychiatrie","KJPsychiatrie";"31 - Psychosomatik","Psychosomatik";"00 - Bitte eine Fachabteilung auswählen","Leer";0,"Leer"},2,0)</f>
        <v>Leer</v>
      </c>
    </row>
    <row r="375" spans="2:26" ht="15" customHeight="1" x14ac:dyDescent="0.25">
      <c r="B375" s="76" t="str">
        <f t="shared" si="42"/>
        <v>!!!</v>
      </c>
      <c r="C375" s="250"/>
      <c r="D375" s="243"/>
      <c r="E375" s="251"/>
      <c r="F375" s="88"/>
      <c r="G375" s="387"/>
      <c r="H375" s="44"/>
      <c r="I375" s="44"/>
      <c r="J375" s="70"/>
      <c r="O375" s="8">
        <f t="shared" si="36"/>
        <v>0</v>
      </c>
      <c r="P375" s="8">
        <f>VLOOKUP(C375,{"29 - Psychiatrie (Erwachsene)",1;"30 - Kinder- und Jugendpsychiatrie",1;"31 - Psychosomatik",1;"00 - Bitte eine Fachabteilung auswählen",0;0,0},2,0)</f>
        <v>0</v>
      </c>
      <c r="Q375" s="8">
        <f t="shared" si="37"/>
        <v>0</v>
      </c>
      <c r="R375" s="8">
        <f t="shared" si="38"/>
        <v>0</v>
      </c>
      <c r="S375" s="8">
        <f t="shared" si="39"/>
        <v>0</v>
      </c>
      <c r="T375" s="8">
        <f t="shared" si="40"/>
        <v>0</v>
      </c>
      <c r="V375" s="8">
        <f>VLOOKUP($C375,{"29 - Psychiatrie (Erwachsene)",1;"30 - Kinder- und Jugendpsychiatrie",1;"31 - Psychosomatik",1;"00 - Bitte eine Fachabteilung auswählen",0;0,0},2,0)</f>
        <v>0</v>
      </c>
      <c r="W375" s="8" t="str">
        <f>IF('Angaben KH-Standort'!$D$12&gt;0,"JBJ","KJA")</f>
        <v>KJA</v>
      </c>
      <c r="X375" s="8" t="str">
        <f>VLOOKUP(C374,{"29 - Psychiatrie (Erwachsene)","Einrichtungen2";"30 - Kinder- und Jugendpsychiatrie","Einrichtungen2";"31 - Psychosomatik","Einrichtungen2";"00 - Bitte eine Einrichtung auswählen","Leer";0,"Leer"},2,0)</f>
        <v>Leer</v>
      </c>
      <c r="Y375" s="37" t="str">
        <f t="shared" si="41"/>
        <v>Leer</v>
      </c>
      <c r="Z375" s="8" t="str">
        <f>VLOOKUP($C375,{"29 - Psychiatrie (Erwachsene)","Psychiatrie";"30 - Kinder- und Jugendpsychiatrie","KJPsychiatrie";"31 - Psychosomatik","Psychosomatik";"00 - Bitte eine Fachabteilung auswählen","Leer";0,"Leer"},2,0)</f>
        <v>Leer</v>
      </c>
    </row>
    <row r="376" spans="2:26" ht="15" customHeight="1" x14ac:dyDescent="0.25">
      <c r="B376" s="76" t="str">
        <f t="shared" si="42"/>
        <v>!!!</v>
      </c>
      <c r="C376" s="250"/>
      <c r="D376" s="243"/>
      <c r="E376" s="251"/>
      <c r="F376" s="88"/>
      <c r="G376" s="387"/>
      <c r="H376" s="44"/>
      <c r="I376" s="44"/>
      <c r="J376" s="70"/>
      <c r="O376" s="8">
        <f t="shared" si="36"/>
        <v>0</v>
      </c>
      <c r="P376" s="8">
        <f>VLOOKUP(C376,{"29 - Psychiatrie (Erwachsene)",1;"30 - Kinder- und Jugendpsychiatrie",1;"31 - Psychosomatik",1;"00 - Bitte eine Fachabteilung auswählen",0;0,0},2,0)</f>
        <v>0</v>
      </c>
      <c r="Q376" s="8">
        <f t="shared" si="37"/>
        <v>0</v>
      </c>
      <c r="R376" s="8">
        <f t="shared" si="38"/>
        <v>0</v>
      </c>
      <c r="S376" s="8">
        <f t="shared" si="39"/>
        <v>0</v>
      </c>
      <c r="T376" s="8">
        <f t="shared" si="40"/>
        <v>0</v>
      </c>
      <c r="V376" s="8">
        <f>VLOOKUP($C376,{"29 - Psychiatrie (Erwachsene)",1;"30 - Kinder- und Jugendpsychiatrie",1;"31 - Psychosomatik",1;"00 - Bitte eine Fachabteilung auswählen",0;0,0},2,0)</f>
        <v>0</v>
      </c>
      <c r="W376" s="8" t="str">
        <f>IF('Angaben KH-Standort'!$D$12&gt;0,"JBJ","KJA")</f>
        <v>KJA</v>
      </c>
      <c r="X376" s="8" t="str">
        <f>VLOOKUP(C375,{"29 - Psychiatrie (Erwachsene)","Einrichtungen2";"30 - Kinder- und Jugendpsychiatrie","Einrichtungen2";"31 - Psychosomatik","Einrichtungen2";"00 - Bitte eine Einrichtung auswählen","Leer";0,"Leer"},2,0)</f>
        <v>Leer</v>
      </c>
      <c r="Y376" s="37" t="str">
        <f t="shared" si="41"/>
        <v>Leer</v>
      </c>
      <c r="Z376" s="8" t="str">
        <f>VLOOKUP($C376,{"29 - Psychiatrie (Erwachsene)","Psychiatrie";"30 - Kinder- und Jugendpsychiatrie","KJPsychiatrie";"31 - Psychosomatik","Psychosomatik";"00 - Bitte eine Fachabteilung auswählen","Leer";0,"Leer"},2,0)</f>
        <v>Leer</v>
      </c>
    </row>
    <row r="377" spans="2:26" ht="15" customHeight="1" x14ac:dyDescent="0.25">
      <c r="B377" s="76" t="str">
        <f t="shared" si="42"/>
        <v>!!!</v>
      </c>
      <c r="C377" s="250"/>
      <c r="D377" s="243"/>
      <c r="E377" s="251"/>
      <c r="F377" s="88"/>
      <c r="G377" s="387"/>
      <c r="H377" s="44"/>
      <c r="I377" s="44"/>
      <c r="J377" s="70"/>
      <c r="O377" s="8">
        <f t="shared" si="36"/>
        <v>0</v>
      </c>
      <c r="P377" s="8">
        <f>VLOOKUP(C377,{"29 - Psychiatrie (Erwachsene)",1;"30 - Kinder- und Jugendpsychiatrie",1;"31 - Psychosomatik",1;"00 - Bitte eine Fachabteilung auswählen",0;0,0},2,0)</f>
        <v>0</v>
      </c>
      <c r="Q377" s="8">
        <f t="shared" si="37"/>
        <v>0</v>
      </c>
      <c r="R377" s="8">
        <f t="shared" si="38"/>
        <v>0</v>
      </c>
      <c r="S377" s="8">
        <f t="shared" si="39"/>
        <v>0</v>
      </c>
      <c r="T377" s="8">
        <f t="shared" si="40"/>
        <v>0</v>
      </c>
      <c r="V377" s="8">
        <f>VLOOKUP($C377,{"29 - Psychiatrie (Erwachsene)",1;"30 - Kinder- und Jugendpsychiatrie",1;"31 - Psychosomatik",1;"00 - Bitte eine Fachabteilung auswählen",0;0,0},2,0)</f>
        <v>0</v>
      </c>
      <c r="W377" s="8" t="str">
        <f>IF('Angaben KH-Standort'!$D$12&gt;0,"JBJ","KJA")</f>
        <v>KJA</v>
      </c>
      <c r="X377" s="8" t="str">
        <f>VLOOKUP(C376,{"29 - Psychiatrie (Erwachsene)","Einrichtungen2";"30 - Kinder- und Jugendpsychiatrie","Einrichtungen2";"31 - Psychosomatik","Einrichtungen2";"00 - Bitte eine Einrichtung auswählen","Leer";0,"Leer"},2,0)</f>
        <v>Leer</v>
      </c>
      <c r="Y377" s="37" t="str">
        <f t="shared" si="41"/>
        <v>Leer</v>
      </c>
      <c r="Z377" s="8" t="str">
        <f>VLOOKUP($C377,{"29 - Psychiatrie (Erwachsene)","Psychiatrie";"30 - Kinder- und Jugendpsychiatrie","KJPsychiatrie";"31 - Psychosomatik","Psychosomatik";"00 - Bitte eine Fachabteilung auswählen","Leer";0,"Leer"},2,0)</f>
        <v>Leer</v>
      </c>
    </row>
    <row r="378" spans="2:26" ht="15" customHeight="1" x14ac:dyDescent="0.25">
      <c r="B378" s="76" t="str">
        <f t="shared" si="42"/>
        <v>!!!</v>
      </c>
      <c r="C378" s="250"/>
      <c r="D378" s="243"/>
      <c r="E378" s="251"/>
      <c r="F378" s="88"/>
      <c r="G378" s="387"/>
      <c r="H378" s="44"/>
      <c r="I378" s="44"/>
      <c r="J378" s="70"/>
      <c r="O378" s="8">
        <f t="shared" si="36"/>
        <v>0</v>
      </c>
      <c r="P378" s="8">
        <f>VLOOKUP(C378,{"29 - Psychiatrie (Erwachsene)",1;"30 - Kinder- und Jugendpsychiatrie",1;"31 - Psychosomatik",1;"00 - Bitte eine Fachabteilung auswählen",0;0,0},2,0)</f>
        <v>0</v>
      </c>
      <c r="Q378" s="8">
        <f t="shared" si="37"/>
        <v>0</v>
      </c>
      <c r="R378" s="8">
        <f t="shared" si="38"/>
        <v>0</v>
      </c>
      <c r="S378" s="8">
        <f t="shared" si="39"/>
        <v>0</v>
      </c>
      <c r="T378" s="8">
        <f t="shared" si="40"/>
        <v>0</v>
      </c>
      <c r="V378" s="8">
        <f>VLOOKUP($C378,{"29 - Psychiatrie (Erwachsene)",1;"30 - Kinder- und Jugendpsychiatrie",1;"31 - Psychosomatik",1;"00 - Bitte eine Fachabteilung auswählen",0;0,0},2,0)</f>
        <v>0</v>
      </c>
      <c r="W378" s="8" t="str">
        <f>IF('Angaben KH-Standort'!$D$12&gt;0,"JBJ","KJA")</f>
        <v>KJA</v>
      </c>
      <c r="X378" s="8" t="str">
        <f>VLOOKUP(C377,{"29 - Psychiatrie (Erwachsene)","Einrichtungen2";"30 - Kinder- und Jugendpsychiatrie","Einrichtungen2";"31 - Psychosomatik","Einrichtungen2";"00 - Bitte eine Einrichtung auswählen","Leer";0,"Leer"},2,0)</f>
        <v>Leer</v>
      </c>
      <c r="Y378" s="37" t="str">
        <f t="shared" si="41"/>
        <v>Leer</v>
      </c>
      <c r="Z378" s="8" t="str">
        <f>VLOOKUP($C378,{"29 - Psychiatrie (Erwachsene)","Psychiatrie";"30 - Kinder- und Jugendpsychiatrie","KJPsychiatrie";"31 - Psychosomatik","Psychosomatik";"00 - Bitte eine Fachabteilung auswählen","Leer";0,"Leer"},2,0)</f>
        <v>Leer</v>
      </c>
    </row>
    <row r="379" spans="2:26" ht="15" customHeight="1" x14ac:dyDescent="0.25">
      <c r="B379" s="76" t="str">
        <f t="shared" si="42"/>
        <v>!!!</v>
      </c>
      <c r="C379" s="250"/>
      <c r="D379" s="243"/>
      <c r="E379" s="251"/>
      <c r="F379" s="88"/>
      <c r="G379" s="387"/>
      <c r="H379" s="44"/>
      <c r="I379" s="44"/>
      <c r="J379" s="70"/>
      <c r="O379" s="8">
        <f t="shared" si="36"/>
        <v>0</v>
      </c>
      <c r="P379" s="8">
        <f>VLOOKUP(C379,{"29 - Psychiatrie (Erwachsene)",1;"30 - Kinder- und Jugendpsychiatrie",1;"31 - Psychosomatik",1;"00 - Bitte eine Fachabteilung auswählen",0;0,0},2,0)</f>
        <v>0</v>
      </c>
      <c r="Q379" s="8">
        <f t="shared" si="37"/>
        <v>0</v>
      </c>
      <c r="R379" s="8">
        <f t="shared" si="38"/>
        <v>0</v>
      </c>
      <c r="S379" s="8">
        <f t="shared" si="39"/>
        <v>0</v>
      </c>
      <c r="T379" s="8">
        <f t="shared" si="40"/>
        <v>0</v>
      </c>
      <c r="V379" s="8">
        <f>VLOOKUP($C379,{"29 - Psychiatrie (Erwachsene)",1;"30 - Kinder- und Jugendpsychiatrie",1;"31 - Psychosomatik",1;"00 - Bitte eine Fachabteilung auswählen",0;0,0},2,0)</f>
        <v>0</v>
      </c>
      <c r="W379" s="8" t="str">
        <f>IF('Angaben KH-Standort'!$D$12&gt;0,"JBJ","KJA")</f>
        <v>KJA</v>
      </c>
      <c r="X379" s="8" t="str">
        <f>VLOOKUP(C378,{"29 - Psychiatrie (Erwachsene)","Einrichtungen2";"30 - Kinder- und Jugendpsychiatrie","Einrichtungen2";"31 - Psychosomatik","Einrichtungen2";"00 - Bitte eine Einrichtung auswählen","Leer";0,"Leer"},2,0)</f>
        <v>Leer</v>
      </c>
      <c r="Y379" s="37" t="str">
        <f t="shared" si="41"/>
        <v>Leer</v>
      </c>
      <c r="Z379" s="8" t="str">
        <f>VLOOKUP($C379,{"29 - Psychiatrie (Erwachsene)","Psychiatrie";"30 - Kinder- und Jugendpsychiatrie","KJPsychiatrie";"31 - Psychosomatik","Psychosomatik";"00 - Bitte eine Fachabteilung auswählen","Leer";0,"Leer"},2,0)</f>
        <v>Leer</v>
      </c>
    </row>
    <row r="380" spans="2:26" ht="15" customHeight="1" x14ac:dyDescent="0.25">
      <c r="B380" s="76" t="str">
        <f t="shared" si="42"/>
        <v>!!!</v>
      </c>
      <c r="C380" s="250"/>
      <c r="D380" s="243"/>
      <c r="E380" s="251"/>
      <c r="F380" s="88"/>
      <c r="G380" s="387"/>
      <c r="H380" s="44"/>
      <c r="I380" s="44"/>
      <c r="J380" s="70"/>
      <c r="O380" s="8">
        <f t="shared" si="36"/>
        <v>0</v>
      </c>
      <c r="P380" s="8">
        <f>VLOOKUP(C380,{"29 - Psychiatrie (Erwachsene)",1;"30 - Kinder- und Jugendpsychiatrie",1;"31 - Psychosomatik",1;"00 - Bitte eine Fachabteilung auswählen",0;0,0},2,0)</f>
        <v>0</v>
      </c>
      <c r="Q380" s="8">
        <f t="shared" si="37"/>
        <v>0</v>
      </c>
      <c r="R380" s="8">
        <f t="shared" si="38"/>
        <v>0</v>
      </c>
      <c r="S380" s="8">
        <f t="shared" si="39"/>
        <v>0</v>
      </c>
      <c r="T380" s="8">
        <f t="shared" si="40"/>
        <v>0</v>
      </c>
      <c r="V380" s="8">
        <f>VLOOKUP($C380,{"29 - Psychiatrie (Erwachsene)",1;"30 - Kinder- und Jugendpsychiatrie",1;"31 - Psychosomatik",1;"00 - Bitte eine Fachabteilung auswählen",0;0,0},2,0)</f>
        <v>0</v>
      </c>
      <c r="W380" s="8" t="str">
        <f>IF('Angaben KH-Standort'!$D$12&gt;0,"JBJ","KJA")</f>
        <v>KJA</v>
      </c>
      <c r="X380" s="8" t="str">
        <f>VLOOKUP(C379,{"29 - Psychiatrie (Erwachsene)","Einrichtungen2";"30 - Kinder- und Jugendpsychiatrie","Einrichtungen2";"31 - Psychosomatik","Einrichtungen2";"00 - Bitte eine Einrichtung auswählen","Leer";0,"Leer"},2,0)</f>
        <v>Leer</v>
      </c>
      <c r="Y380" s="37" t="str">
        <f t="shared" si="41"/>
        <v>Leer</v>
      </c>
      <c r="Z380" s="8" t="str">
        <f>VLOOKUP($C380,{"29 - Psychiatrie (Erwachsene)","Psychiatrie";"30 - Kinder- und Jugendpsychiatrie","KJPsychiatrie";"31 - Psychosomatik","Psychosomatik";"00 - Bitte eine Fachabteilung auswählen","Leer";0,"Leer"},2,0)</f>
        <v>Leer</v>
      </c>
    </row>
    <row r="381" spans="2:26" ht="15" customHeight="1" x14ac:dyDescent="0.25">
      <c r="B381" s="76" t="str">
        <f t="shared" si="42"/>
        <v>!!!</v>
      </c>
      <c r="C381" s="250"/>
      <c r="D381" s="243"/>
      <c r="E381" s="251"/>
      <c r="F381" s="88"/>
      <c r="G381" s="387"/>
      <c r="H381" s="44"/>
      <c r="I381" s="44"/>
      <c r="J381" s="70"/>
      <c r="O381" s="8">
        <f t="shared" si="36"/>
        <v>0</v>
      </c>
      <c r="P381" s="8">
        <f>VLOOKUP(C381,{"29 - Psychiatrie (Erwachsene)",1;"30 - Kinder- und Jugendpsychiatrie",1;"31 - Psychosomatik",1;"00 - Bitte eine Fachabteilung auswählen",0;0,0},2,0)</f>
        <v>0</v>
      </c>
      <c r="Q381" s="8">
        <f t="shared" si="37"/>
        <v>0</v>
      </c>
      <c r="R381" s="8">
        <f t="shared" si="38"/>
        <v>0</v>
      </c>
      <c r="S381" s="8">
        <f t="shared" si="39"/>
        <v>0</v>
      </c>
      <c r="T381" s="8">
        <f t="shared" si="40"/>
        <v>0</v>
      </c>
      <c r="V381" s="8">
        <f>VLOOKUP($C381,{"29 - Psychiatrie (Erwachsene)",1;"30 - Kinder- und Jugendpsychiatrie",1;"31 - Psychosomatik",1;"00 - Bitte eine Fachabteilung auswählen",0;0,0},2,0)</f>
        <v>0</v>
      </c>
      <c r="W381" s="8" t="str">
        <f>IF('Angaben KH-Standort'!$D$12&gt;0,"JBJ","KJA")</f>
        <v>KJA</v>
      </c>
      <c r="X381" s="8" t="str">
        <f>VLOOKUP(C380,{"29 - Psychiatrie (Erwachsene)","Einrichtungen2";"30 - Kinder- und Jugendpsychiatrie","Einrichtungen2";"31 - Psychosomatik","Einrichtungen2";"00 - Bitte eine Einrichtung auswählen","Leer";0,"Leer"},2,0)</f>
        <v>Leer</v>
      </c>
      <c r="Y381" s="37" t="str">
        <f t="shared" si="41"/>
        <v>Leer</v>
      </c>
      <c r="Z381" s="8" t="str">
        <f>VLOOKUP($C381,{"29 - Psychiatrie (Erwachsene)","Psychiatrie";"30 - Kinder- und Jugendpsychiatrie","KJPsychiatrie";"31 - Psychosomatik","Psychosomatik";"00 - Bitte eine Fachabteilung auswählen","Leer";0,"Leer"},2,0)</f>
        <v>Leer</v>
      </c>
    </row>
    <row r="382" spans="2:26" ht="15" customHeight="1" x14ac:dyDescent="0.25">
      <c r="B382" s="76" t="str">
        <f t="shared" si="42"/>
        <v>!!!</v>
      </c>
      <c r="C382" s="250"/>
      <c r="D382" s="243"/>
      <c r="E382" s="251"/>
      <c r="F382" s="88"/>
      <c r="G382" s="387"/>
      <c r="H382" s="44"/>
      <c r="I382" s="44"/>
      <c r="J382" s="70"/>
      <c r="O382" s="8">
        <f t="shared" si="36"/>
        <v>0</v>
      </c>
      <c r="P382" s="8">
        <f>VLOOKUP(C382,{"29 - Psychiatrie (Erwachsene)",1;"30 - Kinder- und Jugendpsychiatrie",1;"31 - Psychosomatik",1;"00 - Bitte eine Fachabteilung auswählen",0;0,0},2,0)</f>
        <v>0</v>
      </c>
      <c r="Q382" s="8">
        <f t="shared" si="37"/>
        <v>0</v>
      </c>
      <c r="R382" s="8">
        <f t="shared" si="38"/>
        <v>0</v>
      </c>
      <c r="S382" s="8">
        <f t="shared" si="39"/>
        <v>0</v>
      </c>
      <c r="T382" s="8">
        <f t="shared" si="40"/>
        <v>0</v>
      </c>
      <c r="V382" s="8">
        <f>VLOOKUP($C382,{"29 - Psychiatrie (Erwachsene)",1;"30 - Kinder- und Jugendpsychiatrie",1;"31 - Psychosomatik",1;"00 - Bitte eine Fachabteilung auswählen",0;0,0},2,0)</f>
        <v>0</v>
      </c>
      <c r="W382" s="8" t="str">
        <f>IF('Angaben KH-Standort'!$D$12&gt;0,"JBJ","KJA")</f>
        <v>KJA</v>
      </c>
      <c r="X382" s="8" t="str">
        <f>VLOOKUP(C381,{"29 - Psychiatrie (Erwachsene)","Einrichtungen2";"30 - Kinder- und Jugendpsychiatrie","Einrichtungen2";"31 - Psychosomatik","Einrichtungen2";"00 - Bitte eine Einrichtung auswählen","Leer";0,"Leer"},2,0)</f>
        <v>Leer</v>
      </c>
      <c r="Y382" s="37" t="str">
        <f t="shared" si="41"/>
        <v>Leer</v>
      </c>
      <c r="Z382" s="8" t="str">
        <f>VLOOKUP($C382,{"29 - Psychiatrie (Erwachsene)","Psychiatrie";"30 - Kinder- und Jugendpsychiatrie","KJPsychiatrie";"31 - Psychosomatik","Psychosomatik";"00 - Bitte eine Fachabteilung auswählen","Leer";0,"Leer"},2,0)</f>
        <v>Leer</v>
      </c>
    </row>
    <row r="383" spans="2:26" ht="15" customHeight="1" x14ac:dyDescent="0.25">
      <c r="B383" s="76" t="str">
        <f t="shared" si="42"/>
        <v>!!!</v>
      </c>
      <c r="C383" s="250"/>
      <c r="D383" s="243"/>
      <c r="E383" s="251"/>
      <c r="F383" s="88"/>
      <c r="G383" s="387"/>
      <c r="H383" s="44"/>
      <c r="I383" s="44"/>
      <c r="J383" s="70"/>
      <c r="O383" s="8">
        <f t="shared" si="36"/>
        <v>0</v>
      </c>
      <c r="P383" s="8">
        <f>VLOOKUP(C383,{"29 - Psychiatrie (Erwachsene)",1;"30 - Kinder- und Jugendpsychiatrie",1;"31 - Psychosomatik",1;"00 - Bitte eine Fachabteilung auswählen",0;0,0},2,0)</f>
        <v>0</v>
      </c>
      <c r="Q383" s="8">
        <f t="shared" si="37"/>
        <v>0</v>
      </c>
      <c r="R383" s="8">
        <f t="shared" si="38"/>
        <v>0</v>
      </c>
      <c r="S383" s="8">
        <f t="shared" si="39"/>
        <v>0</v>
      </c>
      <c r="T383" s="8">
        <f t="shared" si="40"/>
        <v>0</v>
      </c>
      <c r="V383" s="8">
        <f>VLOOKUP($C383,{"29 - Psychiatrie (Erwachsene)",1;"30 - Kinder- und Jugendpsychiatrie",1;"31 - Psychosomatik",1;"00 - Bitte eine Fachabteilung auswählen",0;0,0},2,0)</f>
        <v>0</v>
      </c>
      <c r="W383" s="8" t="str">
        <f>IF('Angaben KH-Standort'!$D$12&gt;0,"JBJ","KJA")</f>
        <v>KJA</v>
      </c>
      <c r="X383" s="8" t="str">
        <f>VLOOKUP(C382,{"29 - Psychiatrie (Erwachsene)","Einrichtungen2";"30 - Kinder- und Jugendpsychiatrie","Einrichtungen2";"31 - Psychosomatik","Einrichtungen2";"00 - Bitte eine Einrichtung auswählen","Leer";0,"Leer"},2,0)</f>
        <v>Leer</v>
      </c>
      <c r="Y383" s="37" t="str">
        <f t="shared" si="41"/>
        <v>Leer</v>
      </c>
      <c r="Z383" s="8" t="str">
        <f>VLOOKUP($C383,{"29 - Psychiatrie (Erwachsene)","Psychiatrie";"30 - Kinder- und Jugendpsychiatrie","KJPsychiatrie";"31 - Psychosomatik","Psychosomatik";"00 - Bitte eine Fachabteilung auswählen","Leer";0,"Leer"},2,0)</f>
        <v>Leer</v>
      </c>
    </row>
    <row r="384" spans="2:26" ht="15" customHeight="1" x14ac:dyDescent="0.25">
      <c r="B384" s="76" t="str">
        <f t="shared" si="42"/>
        <v>!!!</v>
      </c>
      <c r="C384" s="250"/>
      <c r="D384" s="243"/>
      <c r="E384" s="251"/>
      <c r="F384" s="88"/>
      <c r="G384" s="387"/>
      <c r="H384" s="44"/>
      <c r="I384" s="44"/>
      <c r="J384" s="70"/>
      <c r="O384" s="8">
        <f t="shared" si="36"/>
        <v>0</v>
      </c>
      <c r="P384" s="8">
        <f>VLOOKUP(C384,{"29 - Psychiatrie (Erwachsene)",1;"30 - Kinder- und Jugendpsychiatrie",1;"31 - Psychosomatik",1;"00 - Bitte eine Fachabteilung auswählen",0;0,0},2,0)</f>
        <v>0</v>
      </c>
      <c r="Q384" s="8">
        <f t="shared" si="37"/>
        <v>0</v>
      </c>
      <c r="R384" s="8">
        <f t="shared" si="38"/>
        <v>0</v>
      </c>
      <c r="S384" s="8">
        <f t="shared" si="39"/>
        <v>0</v>
      </c>
      <c r="T384" s="8">
        <f t="shared" si="40"/>
        <v>0</v>
      </c>
      <c r="V384" s="8">
        <f>VLOOKUP($C384,{"29 - Psychiatrie (Erwachsene)",1;"30 - Kinder- und Jugendpsychiatrie",1;"31 - Psychosomatik",1;"00 - Bitte eine Fachabteilung auswählen",0;0,0},2,0)</f>
        <v>0</v>
      </c>
      <c r="W384" s="8" t="str">
        <f>IF('Angaben KH-Standort'!$D$12&gt;0,"JBJ","KJA")</f>
        <v>KJA</v>
      </c>
      <c r="X384" s="8" t="str">
        <f>VLOOKUP(C383,{"29 - Psychiatrie (Erwachsene)","Einrichtungen2";"30 - Kinder- und Jugendpsychiatrie","Einrichtungen2";"31 - Psychosomatik","Einrichtungen2";"00 - Bitte eine Einrichtung auswählen","Leer";0,"Leer"},2,0)</f>
        <v>Leer</v>
      </c>
      <c r="Y384" s="37" t="str">
        <f t="shared" si="41"/>
        <v>Leer</v>
      </c>
      <c r="Z384" s="8" t="str">
        <f>VLOOKUP($C384,{"29 - Psychiatrie (Erwachsene)","Psychiatrie";"30 - Kinder- und Jugendpsychiatrie","KJPsychiatrie";"31 - Psychosomatik","Psychosomatik";"00 - Bitte eine Fachabteilung auswählen","Leer";0,"Leer"},2,0)</f>
        <v>Leer</v>
      </c>
    </row>
    <row r="385" spans="2:26" ht="15" customHeight="1" x14ac:dyDescent="0.25">
      <c r="B385" s="76" t="str">
        <f t="shared" si="42"/>
        <v>!!!</v>
      </c>
      <c r="C385" s="250"/>
      <c r="D385" s="243"/>
      <c r="E385" s="251"/>
      <c r="F385" s="88"/>
      <c r="G385" s="387"/>
      <c r="H385" s="44"/>
      <c r="I385" s="44"/>
      <c r="J385" s="70"/>
      <c r="O385" s="8">
        <f t="shared" si="36"/>
        <v>0</v>
      </c>
      <c r="P385" s="8">
        <f>VLOOKUP(C385,{"29 - Psychiatrie (Erwachsene)",1;"30 - Kinder- und Jugendpsychiatrie",1;"31 - Psychosomatik",1;"00 - Bitte eine Fachabteilung auswählen",0;0,0},2,0)</f>
        <v>0</v>
      </c>
      <c r="Q385" s="8">
        <f t="shared" si="37"/>
        <v>0</v>
      </c>
      <c r="R385" s="8">
        <f t="shared" si="38"/>
        <v>0</v>
      </c>
      <c r="S385" s="8">
        <f t="shared" si="39"/>
        <v>0</v>
      </c>
      <c r="T385" s="8">
        <f t="shared" si="40"/>
        <v>0</v>
      </c>
      <c r="V385" s="8">
        <f>VLOOKUP($C385,{"29 - Psychiatrie (Erwachsene)",1;"30 - Kinder- und Jugendpsychiatrie",1;"31 - Psychosomatik",1;"00 - Bitte eine Fachabteilung auswählen",0;0,0},2,0)</f>
        <v>0</v>
      </c>
      <c r="W385" s="8" t="str">
        <f>IF('Angaben KH-Standort'!$D$12&gt;0,"JBJ","KJA")</f>
        <v>KJA</v>
      </c>
      <c r="X385" s="8" t="str">
        <f>VLOOKUP(C384,{"29 - Psychiatrie (Erwachsene)","Einrichtungen2";"30 - Kinder- und Jugendpsychiatrie","Einrichtungen2";"31 - Psychosomatik","Einrichtungen2";"00 - Bitte eine Einrichtung auswählen","Leer";0,"Leer"},2,0)</f>
        <v>Leer</v>
      </c>
      <c r="Y385" s="37" t="str">
        <f t="shared" si="41"/>
        <v>Leer</v>
      </c>
      <c r="Z385" s="8" t="str">
        <f>VLOOKUP($C385,{"29 - Psychiatrie (Erwachsene)","Psychiatrie";"30 - Kinder- und Jugendpsychiatrie","KJPsychiatrie";"31 - Psychosomatik","Psychosomatik";"00 - Bitte eine Fachabteilung auswählen","Leer";0,"Leer"},2,0)</f>
        <v>Leer</v>
      </c>
    </row>
    <row r="386" spans="2:26" ht="15" customHeight="1" x14ac:dyDescent="0.25">
      <c r="B386" s="76" t="str">
        <f t="shared" si="42"/>
        <v>!!!</v>
      </c>
      <c r="C386" s="250"/>
      <c r="D386" s="243"/>
      <c r="E386" s="251"/>
      <c r="F386" s="88"/>
      <c r="G386" s="387"/>
      <c r="H386" s="44"/>
      <c r="I386" s="44"/>
      <c r="J386" s="70"/>
      <c r="O386" s="8">
        <f t="shared" si="36"/>
        <v>0</v>
      </c>
      <c r="P386" s="8">
        <f>VLOOKUP(C386,{"29 - Psychiatrie (Erwachsene)",1;"30 - Kinder- und Jugendpsychiatrie",1;"31 - Psychosomatik",1;"00 - Bitte eine Fachabteilung auswählen",0;0,0},2,0)</f>
        <v>0</v>
      </c>
      <c r="Q386" s="8">
        <f t="shared" si="37"/>
        <v>0</v>
      </c>
      <c r="R386" s="8">
        <f t="shared" si="38"/>
        <v>0</v>
      </c>
      <c r="S386" s="8">
        <f t="shared" si="39"/>
        <v>0</v>
      </c>
      <c r="T386" s="8">
        <f t="shared" si="40"/>
        <v>0</v>
      </c>
      <c r="V386" s="8">
        <f>VLOOKUP($C386,{"29 - Psychiatrie (Erwachsene)",1;"30 - Kinder- und Jugendpsychiatrie",1;"31 - Psychosomatik",1;"00 - Bitte eine Fachabteilung auswählen",0;0,0},2,0)</f>
        <v>0</v>
      </c>
      <c r="W386" s="8" t="str">
        <f>IF('Angaben KH-Standort'!$D$12&gt;0,"JBJ","KJA")</f>
        <v>KJA</v>
      </c>
      <c r="X386" s="8" t="str">
        <f>VLOOKUP(C385,{"29 - Psychiatrie (Erwachsene)","Einrichtungen2";"30 - Kinder- und Jugendpsychiatrie","Einrichtungen2";"31 - Psychosomatik","Einrichtungen2";"00 - Bitte eine Einrichtung auswählen","Leer";0,"Leer"},2,0)</f>
        <v>Leer</v>
      </c>
      <c r="Y386" s="37" t="str">
        <f t="shared" si="41"/>
        <v>Leer</v>
      </c>
      <c r="Z386" s="8" t="str">
        <f>VLOOKUP($C386,{"29 - Psychiatrie (Erwachsene)","Psychiatrie";"30 - Kinder- und Jugendpsychiatrie","KJPsychiatrie";"31 - Psychosomatik","Psychosomatik";"00 - Bitte eine Fachabteilung auswählen","Leer";0,"Leer"},2,0)</f>
        <v>Leer</v>
      </c>
    </row>
    <row r="387" spans="2:26" ht="15" customHeight="1" x14ac:dyDescent="0.25">
      <c r="B387" s="76" t="str">
        <f t="shared" si="42"/>
        <v>!!!</v>
      </c>
      <c r="C387" s="250"/>
      <c r="D387" s="243"/>
      <c r="E387" s="251"/>
      <c r="F387" s="88"/>
      <c r="G387" s="387"/>
      <c r="H387" s="44"/>
      <c r="I387" s="44"/>
      <c r="J387" s="70"/>
      <c r="O387" s="8">
        <f t="shared" si="36"/>
        <v>0</v>
      </c>
      <c r="P387" s="8">
        <f>VLOOKUP(C387,{"29 - Psychiatrie (Erwachsene)",1;"30 - Kinder- und Jugendpsychiatrie",1;"31 - Psychosomatik",1;"00 - Bitte eine Fachabteilung auswählen",0;0,0},2,0)</f>
        <v>0</v>
      </c>
      <c r="Q387" s="8">
        <f t="shared" si="37"/>
        <v>0</v>
      </c>
      <c r="R387" s="8">
        <f t="shared" si="38"/>
        <v>0</v>
      </c>
      <c r="S387" s="8">
        <f t="shared" si="39"/>
        <v>0</v>
      </c>
      <c r="T387" s="8">
        <f t="shared" si="40"/>
        <v>0</v>
      </c>
      <c r="V387" s="8">
        <f>VLOOKUP($C387,{"29 - Psychiatrie (Erwachsene)",1;"30 - Kinder- und Jugendpsychiatrie",1;"31 - Psychosomatik",1;"00 - Bitte eine Fachabteilung auswählen",0;0,0},2,0)</f>
        <v>0</v>
      </c>
      <c r="W387" s="8" t="str">
        <f>IF('Angaben KH-Standort'!$D$12&gt;0,"JBJ","KJA")</f>
        <v>KJA</v>
      </c>
      <c r="X387" s="8" t="str">
        <f>VLOOKUP(C386,{"29 - Psychiatrie (Erwachsene)","Einrichtungen2";"30 - Kinder- und Jugendpsychiatrie","Einrichtungen2";"31 - Psychosomatik","Einrichtungen2";"00 - Bitte eine Einrichtung auswählen","Leer";0,"Leer"},2,0)</f>
        <v>Leer</v>
      </c>
      <c r="Y387" s="37" t="str">
        <f t="shared" si="41"/>
        <v>Leer</v>
      </c>
      <c r="Z387" s="8" t="str">
        <f>VLOOKUP($C387,{"29 - Psychiatrie (Erwachsene)","Psychiatrie";"30 - Kinder- und Jugendpsychiatrie","KJPsychiatrie";"31 - Psychosomatik","Psychosomatik";"00 - Bitte eine Fachabteilung auswählen","Leer";0,"Leer"},2,0)</f>
        <v>Leer</v>
      </c>
    </row>
    <row r="388" spans="2:26" ht="15" customHeight="1" x14ac:dyDescent="0.25">
      <c r="B388" s="76" t="str">
        <f t="shared" si="42"/>
        <v>!!!</v>
      </c>
      <c r="C388" s="250"/>
      <c r="D388" s="243"/>
      <c r="E388" s="251"/>
      <c r="F388" s="88"/>
      <c r="G388" s="387"/>
      <c r="H388" s="44"/>
      <c r="I388" s="44"/>
      <c r="J388" s="70"/>
      <c r="O388" s="8">
        <f t="shared" si="36"/>
        <v>0</v>
      </c>
      <c r="P388" s="8">
        <f>VLOOKUP(C388,{"29 - Psychiatrie (Erwachsene)",1;"30 - Kinder- und Jugendpsychiatrie",1;"31 - Psychosomatik",1;"00 - Bitte eine Fachabteilung auswählen",0;0,0},2,0)</f>
        <v>0</v>
      </c>
      <c r="Q388" s="8">
        <f t="shared" si="37"/>
        <v>0</v>
      </c>
      <c r="R388" s="8">
        <f t="shared" si="38"/>
        <v>0</v>
      </c>
      <c r="S388" s="8">
        <f t="shared" si="39"/>
        <v>0</v>
      </c>
      <c r="T388" s="8">
        <f t="shared" si="40"/>
        <v>0</v>
      </c>
      <c r="V388" s="8">
        <f>VLOOKUP($C388,{"29 - Psychiatrie (Erwachsene)",1;"30 - Kinder- und Jugendpsychiatrie",1;"31 - Psychosomatik",1;"00 - Bitte eine Fachabteilung auswählen",0;0,0},2,0)</f>
        <v>0</v>
      </c>
      <c r="W388" s="8" t="str">
        <f>IF('Angaben KH-Standort'!$D$12&gt;0,"JBJ","KJA")</f>
        <v>KJA</v>
      </c>
      <c r="X388" s="8" t="str">
        <f>VLOOKUP(C387,{"29 - Psychiatrie (Erwachsene)","Einrichtungen2";"30 - Kinder- und Jugendpsychiatrie","Einrichtungen2";"31 - Psychosomatik","Einrichtungen2";"00 - Bitte eine Einrichtung auswählen","Leer";0,"Leer"},2,0)</f>
        <v>Leer</v>
      </c>
      <c r="Y388" s="37" t="str">
        <f t="shared" si="41"/>
        <v>Leer</v>
      </c>
      <c r="Z388" s="8" t="str">
        <f>VLOOKUP($C388,{"29 - Psychiatrie (Erwachsene)","Psychiatrie";"30 - Kinder- und Jugendpsychiatrie","KJPsychiatrie";"31 - Psychosomatik","Psychosomatik";"00 - Bitte eine Fachabteilung auswählen","Leer";0,"Leer"},2,0)</f>
        <v>Leer</v>
      </c>
    </row>
    <row r="389" spans="2:26" ht="15" customHeight="1" x14ac:dyDescent="0.25">
      <c r="B389" s="76" t="str">
        <f t="shared" si="42"/>
        <v>!!!</v>
      </c>
      <c r="C389" s="250"/>
      <c r="D389" s="243"/>
      <c r="E389" s="251"/>
      <c r="F389" s="88"/>
      <c r="G389" s="387"/>
      <c r="H389" s="44"/>
      <c r="I389" s="44"/>
      <c r="J389" s="70"/>
      <c r="O389" s="8">
        <f t="shared" si="36"/>
        <v>0</v>
      </c>
      <c r="P389" s="8">
        <f>VLOOKUP(C389,{"29 - Psychiatrie (Erwachsene)",1;"30 - Kinder- und Jugendpsychiatrie",1;"31 - Psychosomatik",1;"00 - Bitte eine Fachabteilung auswählen",0;0,0},2,0)</f>
        <v>0</v>
      </c>
      <c r="Q389" s="8">
        <f t="shared" si="37"/>
        <v>0</v>
      </c>
      <c r="R389" s="8">
        <f t="shared" si="38"/>
        <v>0</v>
      </c>
      <c r="S389" s="8">
        <f t="shared" si="39"/>
        <v>0</v>
      </c>
      <c r="T389" s="8">
        <f t="shared" si="40"/>
        <v>0</v>
      </c>
      <c r="V389" s="8">
        <f>VLOOKUP($C389,{"29 - Psychiatrie (Erwachsene)",1;"30 - Kinder- und Jugendpsychiatrie",1;"31 - Psychosomatik",1;"00 - Bitte eine Fachabteilung auswählen",0;0,0},2,0)</f>
        <v>0</v>
      </c>
      <c r="W389" s="8" t="str">
        <f>IF('Angaben KH-Standort'!$D$12&gt;0,"JBJ","KJA")</f>
        <v>KJA</v>
      </c>
      <c r="X389" s="8" t="str">
        <f>VLOOKUP(C388,{"29 - Psychiatrie (Erwachsene)","Einrichtungen2";"30 - Kinder- und Jugendpsychiatrie","Einrichtungen2";"31 - Psychosomatik","Einrichtungen2";"00 - Bitte eine Einrichtung auswählen","Leer";0,"Leer"},2,0)</f>
        <v>Leer</v>
      </c>
      <c r="Y389" s="37" t="str">
        <f t="shared" si="41"/>
        <v>Leer</v>
      </c>
      <c r="Z389" s="8" t="str">
        <f>VLOOKUP($C389,{"29 - Psychiatrie (Erwachsene)","Psychiatrie";"30 - Kinder- und Jugendpsychiatrie","KJPsychiatrie";"31 - Psychosomatik","Psychosomatik";"00 - Bitte eine Fachabteilung auswählen","Leer";0,"Leer"},2,0)</f>
        <v>Leer</v>
      </c>
    </row>
    <row r="390" spans="2:26" ht="15" customHeight="1" x14ac:dyDescent="0.25">
      <c r="B390" s="76" t="str">
        <f t="shared" si="42"/>
        <v>!!!</v>
      </c>
      <c r="C390" s="250"/>
      <c r="D390" s="243"/>
      <c r="E390" s="251"/>
      <c r="F390" s="88"/>
      <c r="G390" s="387"/>
      <c r="H390" s="44"/>
      <c r="I390" s="44"/>
      <c r="J390" s="70"/>
      <c r="O390" s="8">
        <f t="shared" si="36"/>
        <v>0</v>
      </c>
      <c r="P390" s="8">
        <f>VLOOKUP(C390,{"29 - Psychiatrie (Erwachsene)",1;"30 - Kinder- und Jugendpsychiatrie",1;"31 - Psychosomatik",1;"00 - Bitte eine Fachabteilung auswählen",0;0,0},2,0)</f>
        <v>0</v>
      </c>
      <c r="Q390" s="8">
        <f t="shared" si="37"/>
        <v>0</v>
      </c>
      <c r="R390" s="8">
        <f t="shared" si="38"/>
        <v>0</v>
      </c>
      <c r="S390" s="8">
        <f t="shared" si="39"/>
        <v>0</v>
      </c>
      <c r="T390" s="8">
        <f t="shared" si="40"/>
        <v>0</v>
      </c>
      <c r="V390" s="8">
        <f>VLOOKUP($C390,{"29 - Psychiatrie (Erwachsene)",1;"30 - Kinder- und Jugendpsychiatrie",1;"31 - Psychosomatik",1;"00 - Bitte eine Fachabteilung auswählen",0;0,0},2,0)</f>
        <v>0</v>
      </c>
      <c r="W390" s="8" t="str">
        <f>IF('Angaben KH-Standort'!$D$12&gt;0,"JBJ","KJA")</f>
        <v>KJA</v>
      </c>
      <c r="X390" s="8" t="str">
        <f>VLOOKUP(C389,{"29 - Psychiatrie (Erwachsene)","Einrichtungen2";"30 - Kinder- und Jugendpsychiatrie","Einrichtungen2";"31 - Psychosomatik","Einrichtungen2";"00 - Bitte eine Einrichtung auswählen","Leer";0,"Leer"},2,0)</f>
        <v>Leer</v>
      </c>
      <c r="Y390" s="37" t="str">
        <f t="shared" si="41"/>
        <v>Leer</v>
      </c>
      <c r="Z390" s="8" t="str">
        <f>VLOOKUP($C390,{"29 - Psychiatrie (Erwachsene)","Psychiatrie";"30 - Kinder- und Jugendpsychiatrie","KJPsychiatrie";"31 - Psychosomatik","Psychosomatik";"00 - Bitte eine Fachabteilung auswählen","Leer";0,"Leer"},2,0)</f>
        <v>Leer</v>
      </c>
    </row>
    <row r="391" spans="2:26" ht="15" customHeight="1" x14ac:dyDescent="0.25">
      <c r="B391" s="76" t="str">
        <f t="shared" si="42"/>
        <v>!!!</v>
      </c>
      <c r="C391" s="250"/>
      <c r="D391" s="243"/>
      <c r="E391" s="251"/>
      <c r="F391" s="88"/>
      <c r="G391" s="387"/>
      <c r="H391" s="44"/>
      <c r="I391" s="44"/>
      <c r="J391" s="70"/>
      <c r="O391" s="8">
        <f t="shared" si="36"/>
        <v>0</v>
      </c>
      <c r="P391" s="8">
        <f>VLOOKUP(C391,{"29 - Psychiatrie (Erwachsene)",1;"30 - Kinder- und Jugendpsychiatrie",1;"31 - Psychosomatik",1;"00 - Bitte eine Fachabteilung auswählen",0;0,0},2,0)</f>
        <v>0</v>
      </c>
      <c r="Q391" s="8">
        <f t="shared" si="37"/>
        <v>0</v>
      </c>
      <c r="R391" s="8">
        <f t="shared" si="38"/>
        <v>0</v>
      </c>
      <c r="S391" s="8">
        <f t="shared" si="39"/>
        <v>0</v>
      </c>
      <c r="T391" s="8">
        <f t="shared" si="40"/>
        <v>0</v>
      </c>
      <c r="V391" s="8">
        <f>VLOOKUP($C391,{"29 - Psychiatrie (Erwachsene)",1;"30 - Kinder- und Jugendpsychiatrie",1;"31 - Psychosomatik",1;"00 - Bitte eine Fachabteilung auswählen",0;0,0},2,0)</f>
        <v>0</v>
      </c>
      <c r="W391" s="8" t="str">
        <f>IF('Angaben KH-Standort'!$D$12&gt;0,"JBJ","KJA")</f>
        <v>KJA</v>
      </c>
      <c r="X391" s="8" t="str">
        <f>VLOOKUP(C390,{"29 - Psychiatrie (Erwachsene)","Einrichtungen2";"30 - Kinder- und Jugendpsychiatrie","Einrichtungen2";"31 - Psychosomatik","Einrichtungen2";"00 - Bitte eine Einrichtung auswählen","Leer";0,"Leer"},2,0)</f>
        <v>Leer</v>
      </c>
      <c r="Y391" s="37" t="str">
        <f t="shared" si="41"/>
        <v>Leer</v>
      </c>
      <c r="Z391" s="8" t="str">
        <f>VLOOKUP($C391,{"29 - Psychiatrie (Erwachsene)","Psychiatrie";"30 - Kinder- und Jugendpsychiatrie","KJPsychiatrie";"31 - Psychosomatik","Psychosomatik";"00 - Bitte eine Fachabteilung auswählen","Leer";0,"Leer"},2,0)</f>
        <v>Leer</v>
      </c>
    </row>
    <row r="392" spans="2:26" ht="15" customHeight="1" x14ac:dyDescent="0.25">
      <c r="B392" s="76" t="str">
        <f t="shared" si="42"/>
        <v>!!!</v>
      </c>
      <c r="C392" s="250"/>
      <c r="D392" s="243"/>
      <c r="E392" s="251"/>
      <c r="F392" s="88"/>
      <c r="G392" s="387"/>
      <c r="H392" s="44"/>
      <c r="I392" s="44"/>
      <c r="J392" s="70"/>
      <c r="O392" s="8">
        <f t="shared" si="36"/>
        <v>0</v>
      </c>
      <c r="P392" s="8">
        <f>VLOOKUP(C392,{"29 - Psychiatrie (Erwachsene)",1;"30 - Kinder- und Jugendpsychiatrie",1;"31 - Psychosomatik",1;"00 - Bitte eine Fachabteilung auswählen",0;0,0},2,0)</f>
        <v>0</v>
      </c>
      <c r="Q392" s="8">
        <f t="shared" si="37"/>
        <v>0</v>
      </c>
      <c r="R392" s="8">
        <f t="shared" si="38"/>
        <v>0</v>
      </c>
      <c r="S392" s="8">
        <f t="shared" si="39"/>
        <v>0</v>
      </c>
      <c r="T392" s="8">
        <f t="shared" si="40"/>
        <v>0</v>
      </c>
      <c r="V392" s="8">
        <f>VLOOKUP($C392,{"29 - Psychiatrie (Erwachsene)",1;"30 - Kinder- und Jugendpsychiatrie",1;"31 - Psychosomatik",1;"00 - Bitte eine Fachabteilung auswählen",0;0,0},2,0)</f>
        <v>0</v>
      </c>
      <c r="W392" s="8" t="str">
        <f>IF('Angaben KH-Standort'!$D$12&gt;0,"JBJ","KJA")</f>
        <v>KJA</v>
      </c>
      <c r="X392" s="8" t="str">
        <f>VLOOKUP(C391,{"29 - Psychiatrie (Erwachsene)","Einrichtungen2";"30 - Kinder- und Jugendpsychiatrie","Einrichtungen2";"31 - Psychosomatik","Einrichtungen2";"00 - Bitte eine Einrichtung auswählen","Leer";0,"Leer"},2,0)</f>
        <v>Leer</v>
      </c>
      <c r="Y392" s="37" t="str">
        <f t="shared" si="41"/>
        <v>Leer</v>
      </c>
      <c r="Z392" s="8" t="str">
        <f>VLOOKUP($C392,{"29 - Psychiatrie (Erwachsene)","Psychiatrie";"30 - Kinder- und Jugendpsychiatrie","KJPsychiatrie";"31 - Psychosomatik","Psychosomatik";"00 - Bitte eine Fachabteilung auswählen","Leer";0,"Leer"},2,0)</f>
        <v>Leer</v>
      </c>
    </row>
    <row r="393" spans="2:26" ht="15" customHeight="1" x14ac:dyDescent="0.25">
      <c r="B393" s="76" t="str">
        <f t="shared" si="42"/>
        <v>!!!</v>
      </c>
      <c r="C393" s="250"/>
      <c r="D393" s="243"/>
      <c r="E393" s="251"/>
      <c r="F393" s="88"/>
      <c r="G393" s="387"/>
      <c r="H393" s="44"/>
      <c r="I393" s="44"/>
      <c r="J393" s="70"/>
      <c r="O393" s="8">
        <f t="shared" si="36"/>
        <v>0</v>
      </c>
      <c r="P393" s="8">
        <f>VLOOKUP(C393,{"29 - Psychiatrie (Erwachsene)",1;"30 - Kinder- und Jugendpsychiatrie",1;"31 - Psychosomatik",1;"00 - Bitte eine Fachabteilung auswählen",0;0,0},2,0)</f>
        <v>0</v>
      </c>
      <c r="Q393" s="8">
        <f t="shared" si="37"/>
        <v>0</v>
      </c>
      <c r="R393" s="8">
        <f t="shared" si="38"/>
        <v>0</v>
      </c>
      <c r="S393" s="8">
        <f t="shared" si="39"/>
        <v>0</v>
      </c>
      <c r="T393" s="8">
        <f t="shared" si="40"/>
        <v>0</v>
      </c>
      <c r="V393" s="8">
        <f>VLOOKUP($C393,{"29 - Psychiatrie (Erwachsene)",1;"30 - Kinder- und Jugendpsychiatrie",1;"31 - Psychosomatik",1;"00 - Bitte eine Fachabteilung auswählen",0;0,0},2,0)</f>
        <v>0</v>
      </c>
      <c r="W393" s="8" t="str">
        <f>IF('Angaben KH-Standort'!$D$12&gt;0,"JBJ","KJA")</f>
        <v>KJA</v>
      </c>
      <c r="X393" s="8" t="str">
        <f>VLOOKUP(C392,{"29 - Psychiatrie (Erwachsene)","Einrichtungen2";"30 - Kinder- und Jugendpsychiatrie","Einrichtungen2";"31 - Psychosomatik","Einrichtungen2";"00 - Bitte eine Einrichtung auswählen","Leer";0,"Leer"},2,0)</f>
        <v>Leer</v>
      </c>
      <c r="Y393" s="37" t="str">
        <f t="shared" si="41"/>
        <v>Leer</v>
      </c>
      <c r="Z393" s="8" t="str">
        <f>VLOOKUP($C393,{"29 - Psychiatrie (Erwachsene)","Psychiatrie";"30 - Kinder- und Jugendpsychiatrie","KJPsychiatrie";"31 - Psychosomatik","Psychosomatik";"00 - Bitte eine Fachabteilung auswählen","Leer";0,"Leer"},2,0)</f>
        <v>Leer</v>
      </c>
    </row>
    <row r="394" spans="2:26" ht="15" customHeight="1" x14ac:dyDescent="0.25">
      <c r="B394" s="76" t="str">
        <f t="shared" si="42"/>
        <v>!!!</v>
      </c>
      <c r="C394" s="250"/>
      <c r="D394" s="243"/>
      <c r="E394" s="251"/>
      <c r="F394" s="88"/>
      <c r="G394" s="387"/>
      <c r="H394" s="44"/>
      <c r="I394" s="44"/>
      <c r="J394" s="70"/>
      <c r="O394" s="8">
        <f t="shared" si="36"/>
        <v>0</v>
      </c>
      <c r="P394" s="8">
        <f>VLOOKUP(C394,{"29 - Psychiatrie (Erwachsene)",1;"30 - Kinder- und Jugendpsychiatrie",1;"31 - Psychosomatik",1;"00 - Bitte eine Fachabteilung auswählen",0;0,0},2,0)</f>
        <v>0</v>
      </c>
      <c r="Q394" s="8">
        <f t="shared" si="37"/>
        <v>0</v>
      </c>
      <c r="R394" s="8">
        <f t="shared" si="38"/>
        <v>0</v>
      </c>
      <c r="S394" s="8">
        <f t="shared" si="39"/>
        <v>0</v>
      </c>
      <c r="T394" s="8">
        <f t="shared" si="40"/>
        <v>0</v>
      </c>
      <c r="V394" s="8">
        <f>VLOOKUP($C394,{"29 - Psychiatrie (Erwachsene)",1;"30 - Kinder- und Jugendpsychiatrie",1;"31 - Psychosomatik",1;"00 - Bitte eine Fachabteilung auswählen",0;0,0},2,0)</f>
        <v>0</v>
      </c>
      <c r="W394" s="8" t="str">
        <f>IF('Angaben KH-Standort'!$D$12&gt;0,"JBJ","KJA")</f>
        <v>KJA</v>
      </c>
      <c r="X394" s="8" t="str">
        <f>VLOOKUP(C393,{"29 - Psychiatrie (Erwachsene)","Einrichtungen2";"30 - Kinder- und Jugendpsychiatrie","Einrichtungen2";"31 - Psychosomatik","Einrichtungen2";"00 - Bitte eine Einrichtung auswählen","Leer";0,"Leer"},2,0)</f>
        <v>Leer</v>
      </c>
      <c r="Y394" s="37" t="str">
        <f t="shared" si="41"/>
        <v>Leer</v>
      </c>
      <c r="Z394" s="8" t="str">
        <f>VLOOKUP($C394,{"29 - Psychiatrie (Erwachsene)","Psychiatrie";"30 - Kinder- und Jugendpsychiatrie","KJPsychiatrie";"31 - Psychosomatik","Psychosomatik";"00 - Bitte eine Fachabteilung auswählen","Leer";0,"Leer"},2,0)</f>
        <v>Leer</v>
      </c>
    </row>
    <row r="395" spans="2:26" ht="15" customHeight="1" x14ac:dyDescent="0.25">
      <c r="B395" s="76" t="str">
        <f t="shared" si="42"/>
        <v>!!!</v>
      </c>
      <c r="C395" s="250"/>
      <c r="D395" s="243"/>
      <c r="E395" s="251"/>
      <c r="F395" s="88"/>
      <c r="G395" s="387"/>
      <c r="H395" s="44"/>
      <c r="I395" s="44"/>
      <c r="J395" s="70"/>
      <c r="O395" s="8">
        <f t="shared" si="36"/>
        <v>0</v>
      </c>
      <c r="P395" s="8">
        <f>VLOOKUP(C395,{"29 - Psychiatrie (Erwachsene)",1;"30 - Kinder- und Jugendpsychiatrie",1;"31 - Psychosomatik",1;"00 - Bitte eine Fachabteilung auswählen",0;0,0},2,0)</f>
        <v>0</v>
      </c>
      <c r="Q395" s="8">
        <f t="shared" si="37"/>
        <v>0</v>
      </c>
      <c r="R395" s="8">
        <f t="shared" si="38"/>
        <v>0</v>
      </c>
      <c r="S395" s="8">
        <f t="shared" si="39"/>
        <v>0</v>
      </c>
      <c r="T395" s="8">
        <f t="shared" si="40"/>
        <v>0</v>
      </c>
      <c r="V395" s="8">
        <f>VLOOKUP($C395,{"29 - Psychiatrie (Erwachsene)",1;"30 - Kinder- und Jugendpsychiatrie",1;"31 - Psychosomatik",1;"00 - Bitte eine Fachabteilung auswählen",0;0,0},2,0)</f>
        <v>0</v>
      </c>
      <c r="W395" s="8" t="str">
        <f>IF('Angaben KH-Standort'!$D$12&gt;0,"JBJ","KJA")</f>
        <v>KJA</v>
      </c>
      <c r="X395" s="8" t="str">
        <f>VLOOKUP(C394,{"29 - Psychiatrie (Erwachsene)","Einrichtungen2";"30 - Kinder- und Jugendpsychiatrie","Einrichtungen2";"31 - Psychosomatik","Einrichtungen2";"00 - Bitte eine Einrichtung auswählen","Leer";0,"Leer"},2,0)</f>
        <v>Leer</v>
      </c>
      <c r="Y395" s="37" t="str">
        <f t="shared" si="41"/>
        <v>Leer</v>
      </c>
      <c r="Z395" s="8" t="str">
        <f>VLOOKUP($C395,{"29 - Psychiatrie (Erwachsene)","Psychiatrie";"30 - Kinder- und Jugendpsychiatrie","KJPsychiatrie";"31 - Psychosomatik","Psychosomatik";"00 - Bitte eine Fachabteilung auswählen","Leer";0,"Leer"},2,0)</f>
        <v>Leer</v>
      </c>
    </row>
    <row r="396" spans="2:26" ht="15" customHeight="1" x14ac:dyDescent="0.25">
      <c r="B396" s="76" t="str">
        <f t="shared" si="42"/>
        <v>!!!</v>
      </c>
      <c r="C396" s="250"/>
      <c r="D396" s="243"/>
      <c r="E396" s="251"/>
      <c r="F396" s="88"/>
      <c r="G396" s="387"/>
      <c r="H396" s="44"/>
      <c r="I396" s="44"/>
      <c r="J396" s="70"/>
      <c r="O396" s="8">
        <f t="shared" si="36"/>
        <v>0</v>
      </c>
      <c r="P396" s="8">
        <f>VLOOKUP(C396,{"29 - Psychiatrie (Erwachsene)",1;"30 - Kinder- und Jugendpsychiatrie",1;"31 - Psychosomatik",1;"00 - Bitte eine Fachabteilung auswählen",0;0,0},2,0)</f>
        <v>0</v>
      </c>
      <c r="Q396" s="8">
        <f t="shared" si="37"/>
        <v>0</v>
      </c>
      <c r="R396" s="8">
        <f t="shared" si="38"/>
        <v>0</v>
      </c>
      <c r="S396" s="8">
        <f t="shared" si="39"/>
        <v>0</v>
      </c>
      <c r="T396" s="8">
        <f t="shared" si="40"/>
        <v>0</v>
      </c>
      <c r="V396" s="8">
        <f>VLOOKUP($C396,{"29 - Psychiatrie (Erwachsene)",1;"30 - Kinder- und Jugendpsychiatrie",1;"31 - Psychosomatik",1;"00 - Bitte eine Fachabteilung auswählen",0;0,0},2,0)</f>
        <v>0</v>
      </c>
      <c r="W396" s="8" t="str">
        <f>IF('Angaben KH-Standort'!$D$12&gt;0,"JBJ","KJA")</f>
        <v>KJA</v>
      </c>
      <c r="X396" s="8" t="str">
        <f>VLOOKUP(C395,{"29 - Psychiatrie (Erwachsene)","Einrichtungen2";"30 - Kinder- und Jugendpsychiatrie","Einrichtungen2";"31 - Psychosomatik","Einrichtungen2";"00 - Bitte eine Einrichtung auswählen","Leer";0,"Leer"},2,0)</f>
        <v>Leer</v>
      </c>
      <c r="Y396" s="37" t="str">
        <f t="shared" si="41"/>
        <v>Leer</v>
      </c>
      <c r="Z396" s="8" t="str">
        <f>VLOOKUP($C396,{"29 - Psychiatrie (Erwachsene)","Psychiatrie";"30 - Kinder- und Jugendpsychiatrie","KJPsychiatrie";"31 - Psychosomatik","Psychosomatik";"00 - Bitte eine Fachabteilung auswählen","Leer";0,"Leer"},2,0)</f>
        <v>Leer</v>
      </c>
    </row>
    <row r="397" spans="2:26" ht="15" customHeight="1" x14ac:dyDescent="0.25">
      <c r="B397" s="76" t="str">
        <f t="shared" si="42"/>
        <v>!!!</v>
      </c>
      <c r="C397" s="250"/>
      <c r="D397" s="243"/>
      <c r="E397" s="251"/>
      <c r="F397" s="88"/>
      <c r="G397" s="387"/>
      <c r="H397" s="44"/>
      <c r="I397" s="44"/>
      <c r="J397" s="70"/>
      <c r="O397" s="8">
        <f t="shared" si="36"/>
        <v>0</v>
      </c>
      <c r="P397" s="8">
        <f>VLOOKUP(C397,{"29 - Psychiatrie (Erwachsene)",1;"30 - Kinder- und Jugendpsychiatrie",1;"31 - Psychosomatik",1;"00 - Bitte eine Fachabteilung auswählen",0;0,0},2,0)</f>
        <v>0</v>
      </c>
      <c r="Q397" s="8">
        <f t="shared" si="37"/>
        <v>0</v>
      </c>
      <c r="R397" s="8">
        <f t="shared" si="38"/>
        <v>0</v>
      </c>
      <c r="S397" s="8">
        <f t="shared" si="39"/>
        <v>0</v>
      </c>
      <c r="T397" s="8">
        <f t="shared" si="40"/>
        <v>0</v>
      </c>
      <c r="V397" s="8">
        <f>VLOOKUP($C397,{"29 - Psychiatrie (Erwachsene)",1;"30 - Kinder- und Jugendpsychiatrie",1;"31 - Psychosomatik",1;"00 - Bitte eine Fachabteilung auswählen",0;0,0},2,0)</f>
        <v>0</v>
      </c>
      <c r="W397" s="8" t="str">
        <f>IF('Angaben KH-Standort'!$D$12&gt;0,"JBJ","KJA")</f>
        <v>KJA</v>
      </c>
      <c r="X397" s="8" t="str">
        <f>VLOOKUP(C396,{"29 - Psychiatrie (Erwachsene)","Einrichtungen2";"30 - Kinder- und Jugendpsychiatrie","Einrichtungen2";"31 - Psychosomatik","Einrichtungen2";"00 - Bitte eine Einrichtung auswählen","Leer";0,"Leer"},2,0)</f>
        <v>Leer</v>
      </c>
      <c r="Y397" s="37" t="str">
        <f t="shared" si="41"/>
        <v>Leer</v>
      </c>
      <c r="Z397" s="8" t="str">
        <f>VLOOKUP($C397,{"29 - Psychiatrie (Erwachsene)","Psychiatrie";"30 - Kinder- und Jugendpsychiatrie","KJPsychiatrie";"31 - Psychosomatik","Psychosomatik";"00 - Bitte eine Fachabteilung auswählen","Leer";0,"Leer"},2,0)</f>
        <v>Leer</v>
      </c>
    </row>
    <row r="398" spans="2:26" ht="15" customHeight="1" x14ac:dyDescent="0.25">
      <c r="B398" s="76" t="str">
        <f t="shared" si="42"/>
        <v>!!!</v>
      </c>
      <c r="C398" s="250"/>
      <c r="D398" s="243"/>
      <c r="E398" s="251"/>
      <c r="F398" s="88"/>
      <c r="G398" s="387"/>
      <c r="H398" s="44"/>
      <c r="I398" s="44"/>
      <c r="J398" s="70"/>
      <c r="O398" s="8">
        <f t="shared" si="36"/>
        <v>0</v>
      </c>
      <c r="P398" s="8">
        <f>VLOOKUP(C398,{"29 - Psychiatrie (Erwachsene)",1;"30 - Kinder- und Jugendpsychiatrie",1;"31 - Psychosomatik",1;"00 - Bitte eine Fachabteilung auswählen",0;0,0},2,0)</f>
        <v>0</v>
      </c>
      <c r="Q398" s="8">
        <f t="shared" si="37"/>
        <v>0</v>
      </c>
      <c r="R398" s="8">
        <f t="shared" si="38"/>
        <v>0</v>
      </c>
      <c r="S398" s="8">
        <f t="shared" si="39"/>
        <v>0</v>
      </c>
      <c r="T398" s="8">
        <f t="shared" si="40"/>
        <v>0</v>
      </c>
      <c r="V398" s="8">
        <f>VLOOKUP($C398,{"29 - Psychiatrie (Erwachsene)",1;"30 - Kinder- und Jugendpsychiatrie",1;"31 - Psychosomatik",1;"00 - Bitte eine Fachabteilung auswählen",0;0,0},2,0)</f>
        <v>0</v>
      </c>
      <c r="W398" s="8" t="str">
        <f>IF('Angaben KH-Standort'!$D$12&gt;0,"JBJ","KJA")</f>
        <v>KJA</v>
      </c>
      <c r="X398" s="8" t="str">
        <f>VLOOKUP(C397,{"29 - Psychiatrie (Erwachsene)","Einrichtungen2";"30 - Kinder- und Jugendpsychiatrie","Einrichtungen2";"31 - Psychosomatik","Einrichtungen2";"00 - Bitte eine Einrichtung auswählen","Leer";0,"Leer"},2,0)</f>
        <v>Leer</v>
      </c>
      <c r="Y398" s="37" t="str">
        <f t="shared" si="41"/>
        <v>Leer</v>
      </c>
      <c r="Z398" s="8" t="str">
        <f>VLOOKUP($C398,{"29 - Psychiatrie (Erwachsene)","Psychiatrie";"30 - Kinder- und Jugendpsychiatrie","KJPsychiatrie";"31 - Psychosomatik","Psychosomatik";"00 - Bitte eine Fachabteilung auswählen","Leer";0,"Leer"},2,0)</f>
        <v>Leer</v>
      </c>
    </row>
    <row r="399" spans="2:26" ht="15" customHeight="1" x14ac:dyDescent="0.25">
      <c r="B399" s="76" t="str">
        <f t="shared" si="42"/>
        <v>!!!</v>
      </c>
      <c r="C399" s="250"/>
      <c r="D399" s="243"/>
      <c r="E399" s="251"/>
      <c r="F399" s="88"/>
      <c r="G399" s="387"/>
      <c r="H399" s="44"/>
      <c r="I399" s="44"/>
      <c r="J399" s="70"/>
      <c r="O399" s="8">
        <f t="shared" si="36"/>
        <v>0</v>
      </c>
      <c r="P399" s="8">
        <f>VLOOKUP(C399,{"29 - Psychiatrie (Erwachsene)",1;"30 - Kinder- und Jugendpsychiatrie",1;"31 - Psychosomatik",1;"00 - Bitte eine Fachabteilung auswählen",0;0,0},2,0)</f>
        <v>0</v>
      </c>
      <c r="Q399" s="8">
        <f t="shared" si="37"/>
        <v>0</v>
      </c>
      <c r="R399" s="8">
        <f t="shared" si="38"/>
        <v>0</v>
      </c>
      <c r="S399" s="8">
        <f t="shared" si="39"/>
        <v>0</v>
      </c>
      <c r="T399" s="8">
        <f t="shared" si="40"/>
        <v>0</v>
      </c>
      <c r="V399" s="8">
        <f>VLOOKUP($C399,{"29 - Psychiatrie (Erwachsene)",1;"30 - Kinder- und Jugendpsychiatrie",1;"31 - Psychosomatik",1;"00 - Bitte eine Fachabteilung auswählen",0;0,0},2,0)</f>
        <v>0</v>
      </c>
      <c r="W399" s="8" t="str">
        <f>IF('Angaben KH-Standort'!$D$12&gt;0,"JBJ","KJA")</f>
        <v>KJA</v>
      </c>
      <c r="X399" s="8" t="str">
        <f>VLOOKUP(C398,{"29 - Psychiatrie (Erwachsene)","Einrichtungen2";"30 - Kinder- und Jugendpsychiatrie","Einrichtungen2";"31 - Psychosomatik","Einrichtungen2";"00 - Bitte eine Einrichtung auswählen","Leer";0,"Leer"},2,0)</f>
        <v>Leer</v>
      </c>
      <c r="Y399" s="37" t="str">
        <f t="shared" si="41"/>
        <v>Leer</v>
      </c>
      <c r="Z399" s="8" t="str">
        <f>VLOOKUP($C399,{"29 - Psychiatrie (Erwachsene)","Psychiatrie";"30 - Kinder- und Jugendpsychiatrie","KJPsychiatrie";"31 - Psychosomatik","Psychosomatik";"00 - Bitte eine Fachabteilung auswählen","Leer";0,"Leer"},2,0)</f>
        <v>Leer</v>
      </c>
    </row>
    <row r="400" spans="2:26" ht="15" customHeight="1" x14ac:dyDescent="0.25">
      <c r="B400" s="76" t="str">
        <f t="shared" si="42"/>
        <v>!!!</v>
      </c>
      <c r="C400" s="250"/>
      <c r="D400" s="243"/>
      <c r="E400" s="251"/>
      <c r="F400" s="88"/>
      <c r="G400" s="387"/>
      <c r="H400" s="44"/>
      <c r="I400" s="44"/>
      <c r="J400" s="70"/>
      <c r="O400" s="8">
        <f t="shared" si="36"/>
        <v>0</v>
      </c>
      <c r="P400" s="8">
        <f>VLOOKUP(C400,{"29 - Psychiatrie (Erwachsene)",1;"30 - Kinder- und Jugendpsychiatrie",1;"31 - Psychosomatik",1;"00 - Bitte eine Fachabteilung auswählen",0;0,0},2,0)</f>
        <v>0</v>
      </c>
      <c r="Q400" s="8">
        <f t="shared" si="37"/>
        <v>0</v>
      </c>
      <c r="R400" s="8">
        <f t="shared" si="38"/>
        <v>0</v>
      </c>
      <c r="S400" s="8">
        <f t="shared" si="39"/>
        <v>0</v>
      </c>
      <c r="T400" s="8">
        <f t="shared" si="40"/>
        <v>0</v>
      </c>
      <c r="V400" s="8">
        <f>VLOOKUP($C400,{"29 - Psychiatrie (Erwachsene)",1;"30 - Kinder- und Jugendpsychiatrie",1;"31 - Psychosomatik",1;"00 - Bitte eine Fachabteilung auswählen",0;0,0},2,0)</f>
        <v>0</v>
      </c>
      <c r="W400" s="8" t="str">
        <f>IF('Angaben KH-Standort'!$D$12&gt;0,"JBJ","KJA")</f>
        <v>KJA</v>
      </c>
      <c r="X400" s="8" t="str">
        <f>VLOOKUP(C399,{"29 - Psychiatrie (Erwachsene)","Einrichtungen2";"30 - Kinder- und Jugendpsychiatrie","Einrichtungen2";"31 - Psychosomatik","Einrichtungen2";"00 - Bitte eine Einrichtung auswählen","Leer";0,"Leer"},2,0)</f>
        <v>Leer</v>
      </c>
      <c r="Y400" s="37" t="str">
        <f t="shared" si="41"/>
        <v>Leer</v>
      </c>
      <c r="Z400" s="8" t="str">
        <f>VLOOKUP($C400,{"29 - Psychiatrie (Erwachsene)","Psychiatrie";"30 - Kinder- und Jugendpsychiatrie","KJPsychiatrie";"31 - Psychosomatik","Psychosomatik";"00 - Bitte eine Fachabteilung auswählen","Leer";0,"Leer"},2,0)</f>
        <v>Leer</v>
      </c>
    </row>
    <row r="401" spans="2:26" ht="15" customHeight="1" x14ac:dyDescent="0.25">
      <c r="B401" s="76" t="str">
        <f t="shared" si="42"/>
        <v>!!!</v>
      </c>
      <c r="C401" s="250"/>
      <c r="D401" s="243"/>
      <c r="E401" s="251"/>
      <c r="F401" s="88"/>
      <c r="G401" s="387"/>
      <c r="H401" s="44"/>
      <c r="I401" s="44"/>
      <c r="J401" s="70"/>
      <c r="O401" s="8">
        <f t="shared" si="36"/>
        <v>0</v>
      </c>
      <c r="P401" s="8">
        <f>VLOOKUP(C401,{"29 - Psychiatrie (Erwachsene)",1;"30 - Kinder- und Jugendpsychiatrie",1;"31 - Psychosomatik",1;"00 - Bitte eine Fachabteilung auswählen",0;0,0},2,0)</f>
        <v>0</v>
      </c>
      <c r="Q401" s="8">
        <f t="shared" si="37"/>
        <v>0</v>
      </c>
      <c r="R401" s="8">
        <f t="shared" si="38"/>
        <v>0</v>
      </c>
      <c r="S401" s="8">
        <f t="shared" si="39"/>
        <v>0</v>
      </c>
      <c r="T401" s="8">
        <f t="shared" si="40"/>
        <v>0</v>
      </c>
      <c r="V401" s="8">
        <f>VLOOKUP($C401,{"29 - Psychiatrie (Erwachsene)",1;"30 - Kinder- und Jugendpsychiatrie",1;"31 - Psychosomatik",1;"00 - Bitte eine Fachabteilung auswählen",0;0,0},2,0)</f>
        <v>0</v>
      </c>
      <c r="W401" s="8" t="str">
        <f>IF('Angaben KH-Standort'!$D$12&gt;0,"JBJ","KJA")</f>
        <v>KJA</v>
      </c>
      <c r="X401" s="8" t="str">
        <f>VLOOKUP(C400,{"29 - Psychiatrie (Erwachsene)","Einrichtungen2";"30 - Kinder- und Jugendpsychiatrie","Einrichtungen2";"31 - Psychosomatik","Einrichtungen2";"00 - Bitte eine Einrichtung auswählen","Leer";0,"Leer"},2,0)</f>
        <v>Leer</v>
      </c>
      <c r="Y401" s="37" t="str">
        <f t="shared" si="41"/>
        <v>Leer</v>
      </c>
      <c r="Z401" s="8" t="str">
        <f>VLOOKUP($C401,{"29 - Psychiatrie (Erwachsene)","Psychiatrie";"30 - Kinder- und Jugendpsychiatrie","KJPsychiatrie";"31 - Psychosomatik","Psychosomatik";"00 - Bitte eine Fachabteilung auswählen","Leer";0,"Leer"},2,0)</f>
        <v>Leer</v>
      </c>
    </row>
    <row r="402" spans="2:26" ht="15" customHeight="1" x14ac:dyDescent="0.25">
      <c r="B402" s="76" t="str">
        <f t="shared" si="42"/>
        <v>!!!</v>
      </c>
      <c r="C402" s="250"/>
      <c r="D402" s="243"/>
      <c r="E402" s="251"/>
      <c r="F402" s="88"/>
      <c r="G402" s="387"/>
      <c r="H402" s="44"/>
      <c r="I402" s="44"/>
      <c r="J402" s="70"/>
      <c r="O402" s="8">
        <f t="shared" si="36"/>
        <v>0</v>
      </c>
      <c r="P402" s="8">
        <f>VLOOKUP(C402,{"29 - Psychiatrie (Erwachsene)",1;"30 - Kinder- und Jugendpsychiatrie",1;"31 - Psychosomatik",1;"00 - Bitte eine Fachabteilung auswählen",0;0,0},2,0)</f>
        <v>0</v>
      </c>
      <c r="Q402" s="8">
        <f t="shared" si="37"/>
        <v>0</v>
      </c>
      <c r="R402" s="8">
        <f t="shared" si="38"/>
        <v>0</v>
      </c>
      <c r="S402" s="8">
        <f t="shared" si="39"/>
        <v>0</v>
      </c>
      <c r="T402" s="8">
        <f t="shared" si="40"/>
        <v>0</v>
      </c>
      <c r="V402" s="8">
        <f>VLOOKUP($C402,{"29 - Psychiatrie (Erwachsene)",1;"30 - Kinder- und Jugendpsychiatrie",1;"31 - Psychosomatik",1;"00 - Bitte eine Fachabteilung auswählen",0;0,0},2,0)</f>
        <v>0</v>
      </c>
      <c r="W402" s="8" t="str">
        <f>IF('Angaben KH-Standort'!$D$12&gt;0,"JBJ","KJA")</f>
        <v>KJA</v>
      </c>
      <c r="X402" s="8" t="str">
        <f>VLOOKUP(C401,{"29 - Psychiatrie (Erwachsene)","Einrichtungen2";"30 - Kinder- und Jugendpsychiatrie","Einrichtungen2";"31 - Psychosomatik","Einrichtungen2";"00 - Bitte eine Einrichtung auswählen","Leer";0,"Leer"},2,0)</f>
        <v>Leer</v>
      </c>
      <c r="Y402" s="37" t="str">
        <f t="shared" si="41"/>
        <v>Leer</v>
      </c>
      <c r="Z402" s="8" t="str">
        <f>VLOOKUP($C402,{"29 - Psychiatrie (Erwachsene)","Psychiatrie";"30 - Kinder- und Jugendpsychiatrie","KJPsychiatrie";"31 - Psychosomatik","Psychosomatik";"00 - Bitte eine Fachabteilung auswählen","Leer";0,"Leer"},2,0)</f>
        <v>Leer</v>
      </c>
    </row>
    <row r="403" spans="2:26" ht="15" customHeight="1" x14ac:dyDescent="0.25">
      <c r="B403" s="76" t="str">
        <f t="shared" si="42"/>
        <v>!!!</v>
      </c>
      <c r="C403" s="250"/>
      <c r="D403" s="243"/>
      <c r="E403" s="251"/>
      <c r="F403" s="88"/>
      <c r="G403" s="387"/>
      <c r="H403" s="44"/>
      <c r="I403" s="44"/>
      <c r="J403" s="70"/>
      <c r="O403" s="8">
        <f t="shared" si="36"/>
        <v>0</v>
      </c>
      <c r="P403" s="8">
        <f>VLOOKUP(C403,{"29 - Psychiatrie (Erwachsene)",1;"30 - Kinder- und Jugendpsychiatrie",1;"31 - Psychosomatik",1;"00 - Bitte eine Fachabteilung auswählen",0;0,0},2,0)</f>
        <v>0</v>
      </c>
      <c r="Q403" s="8">
        <f t="shared" si="37"/>
        <v>0</v>
      </c>
      <c r="R403" s="8">
        <f t="shared" si="38"/>
        <v>0</v>
      </c>
      <c r="S403" s="8">
        <f t="shared" si="39"/>
        <v>0</v>
      </c>
      <c r="T403" s="8">
        <f t="shared" si="40"/>
        <v>0</v>
      </c>
      <c r="V403" s="8">
        <f>VLOOKUP($C403,{"29 - Psychiatrie (Erwachsene)",1;"30 - Kinder- und Jugendpsychiatrie",1;"31 - Psychosomatik",1;"00 - Bitte eine Fachabteilung auswählen",0;0,0},2,0)</f>
        <v>0</v>
      </c>
      <c r="W403" s="8" t="str">
        <f>IF('Angaben KH-Standort'!$D$12&gt;0,"JBJ","KJA")</f>
        <v>KJA</v>
      </c>
      <c r="X403" s="8" t="str">
        <f>VLOOKUP(C402,{"29 - Psychiatrie (Erwachsene)","Einrichtungen2";"30 - Kinder- und Jugendpsychiatrie","Einrichtungen2";"31 - Psychosomatik","Einrichtungen2";"00 - Bitte eine Einrichtung auswählen","Leer";0,"Leer"},2,0)</f>
        <v>Leer</v>
      </c>
      <c r="Y403" s="37" t="str">
        <f t="shared" si="41"/>
        <v>Leer</v>
      </c>
      <c r="Z403" s="8" t="str">
        <f>VLOOKUP($C403,{"29 - Psychiatrie (Erwachsene)","Psychiatrie";"30 - Kinder- und Jugendpsychiatrie","KJPsychiatrie";"31 - Psychosomatik","Psychosomatik";"00 - Bitte eine Fachabteilung auswählen","Leer";0,"Leer"},2,0)</f>
        <v>Leer</v>
      </c>
    </row>
    <row r="404" spans="2:26" ht="15" customHeight="1" x14ac:dyDescent="0.25">
      <c r="B404" s="76" t="str">
        <f t="shared" si="42"/>
        <v>!!!</v>
      </c>
      <c r="C404" s="250"/>
      <c r="D404" s="243"/>
      <c r="E404" s="251"/>
      <c r="F404" s="88"/>
      <c r="G404" s="387"/>
      <c r="H404" s="44"/>
      <c r="I404" s="44"/>
      <c r="J404" s="70"/>
      <c r="O404" s="8">
        <f t="shared" si="36"/>
        <v>0</v>
      </c>
      <c r="P404" s="8">
        <f>VLOOKUP(C404,{"29 - Psychiatrie (Erwachsene)",1;"30 - Kinder- und Jugendpsychiatrie",1;"31 - Psychosomatik",1;"00 - Bitte eine Fachabteilung auswählen",0;0,0},2,0)</f>
        <v>0</v>
      </c>
      <c r="Q404" s="8">
        <f t="shared" si="37"/>
        <v>0</v>
      </c>
      <c r="R404" s="8">
        <f t="shared" si="38"/>
        <v>0</v>
      </c>
      <c r="S404" s="8">
        <f t="shared" si="39"/>
        <v>0</v>
      </c>
      <c r="T404" s="8">
        <f t="shared" si="40"/>
        <v>0</v>
      </c>
      <c r="V404" s="8">
        <f>VLOOKUP($C404,{"29 - Psychiatrie (Erwachsene)",1;"30 - Kinder- und Jugendpsychiatrie",1;"31 - Psychosomatik",1;"00 - Bitte eine Fachabteilung auswählen",0;0,0},2,0)</f>
        <v>0</v>
      </c>
      <c r="W404" s="8" t="str">
        <f>IF('Angaben KH-Standort'!$D$12&gt;0,"JBJ","KJA")</f>
        <v>KJA</v>
      </c>
      <c r="X404" s="8" t="str">
        <f>VLOOKUP(C403,{"29 - Psychiatrie (Erwachsene)","Einrichtungen2";"30 - Kinder- und Jugendpsychiatrie","Einrichtungen2";"31 - Psychosomatik","Einrichtungen2";"00 - Bitte eine Einrichtung auswählen","Leer";0,"Leer"},2,0)</f>
        <v>Leer</v>
      </c>
      <c r="Y404" s="37" t="str">
        <f t="shared" si="41"/>
        <v>Leer</v>
      </c>
      <c r="Z404" s="8" t="str">
        <f>VLOOKUP($C404,{"29 - Psychiatrie (Erwachsene)","Psychiatrie";"30 - Kinder- und Jugendpsychiatrie","KJPsychiatrie";"31 - Psychosomatik","Psychosomatik";"00 - Bitte eine Fachabteilung auswählen","Leer";0,"Leer"},2,0)</f>
        <v>Leer</v>
      </c>
    </row>
    <row r="405" spans="2:26" ht="15" customHeight="1" x14ac:dyDescent="0.25">
      <c r="B405" s="76" t="str">
        <f t="shared" si="42"/>
        <v>!!!</v>
      </c>
      <c r="C405" s="250"/>
      <c r="D405" s="243"/>
      <c r="E405" s="251"/>
      <c r="F405" s="88"/>
      <c r="G405" s="387"/>
      <c r="H405" s="44"/>
      <c r="I405" s="44"/>
      <c r="J405" s="70"/>
      <c r="O405" s="8">
        <f t="shared" si="36"/>
        <v>0</v>
      </c>
      <c r="P405" s="8">
        <f>VLOOKUP(C405,{"29 - Psychiatrie (Erwachsene)",1;"30 - Kinder- und Jugendpsychiatrie",1;"31 - Psychosomatik",1;"00 - Bitte eine Fachabteilung auswählen",0;0,0},2,0)</f>
        <v>0</v>
      </c>
      <c r="Q405" s="8">
        <f t="shared" si="37"/>
        <v>0</v>
      </c>
      <c r="R405" s="8">
        <f t="shared" si="38"/>
        <v>0</v>
      </c>
      <c r="S405" s="8">
        <f t="shared" si="39"/>
        <v>0</v>
      </c>
      <c r="T405" s="8">
        <f t="shared" si="40"/>
        <v>0</v>
      </c>
      <c r="V405" s="8">
        <f>VLOOKUP($C405,{"29 - Psychiatrie (Erwachsene)",1;"30 - Kinder- und Jugendpsychiatrie",1;"31 - Psychosomatik",1;"00 - Bitte eine Fachabteilung auswählen",0;0,0},2,0)</f>
        <v>0</v>
      </c>
      <c r="W405" s="8" t="str">
        <f>IF('Angaben KH-Standort'!$D$12&gt;0,"JBJ","KJA")</f>
        <v>KJA</v>
      </c>
      <c r="X405" s="8" t="str">
        <f>VLOOKUP(C404,{"29 - Psychiatrie (Erwachsene)","Einrichtungen2";"30 - Kinder- und Jugendpsychiatrie","Einrichtungen2";"31 - Psychosomatik","Einrichtungen2";"00 - Bitte eine Einrichtung auswählen","Leer";0,"Leer"},2,0)</f>
        <v>Leer</v>
      </c>
      <c r="Y405" s="37" t="str">
        <f t="shared" si="41"/>
        <v>Leer</v>
      </c>
      <c r="Z405" s="8" t="str">
        <f>VLOOKUP($C405,{"29 - Psychiatrie (Erwachsene)","Psychiatrie";"30 - Kinder- und Jugendpsychiatrie","KJPsychiatrie";"31 - Psychosomatik","Psychosomatik";"00 - Bitte eine Fachabteilung auswählen","Leer";0,"Leer"},2,0)</f>
        <v>Leer</v>
      </c>
    </row>
    <row r="406" spans="2:26" ht="15" customHeight="1" x14ac:dyDescent="0.25">
      <c r="B406" s="76" t="str">
        <f t="shared" si="42"/>
        <v>!!!</v>
      </c>
      <c r="C406" s="250"/>
      <c r="D406" s="243"/>
      <c r="E406" s="251"/>
      <c r="F406" s="88"/>
      <c r="G406" s="387"/>
      <c r="H406" s="44"/>
      <c r="I406" s="44"/>
      <c r="J406" s="70"/>
      <c r="O406" s="8">
        <f t="shared" si="36"/>
        <v>0</v>
      </c>
      <c r="P406" s="8">
        <f>VLOOKUP(C406,{"29 - Psychiatrie (Erwachsene)",1;"30 - Kinder- und Jugendpsychiatrie",1;"31 - Psychosomatik",1;"00 - Bitte eine Fachabteilung auswählen",0;0,0},2,0)</f>
        <v>0</v>
      </c>
      <c r="Q406" s="8">
        <f t="shared" si="37"/>
        <v>0</v>
      </c>
      <c r="R406" s="8">
        <f t="shared" si="38"/>
        <v>0</v>
      </c>
      <c r="S406" s="8">
        <f t="shared" si="39"/>
        <v>0</v>
      </c>
      <c r="T406" s="8">
        <f t="shared" si="40"/>
        <v>0</v>
      </c>
      <c r="V406" s="8">
        <f>VLOOKUP($C406,{"29 - Psychiatrie (Erwachsene)",1;"30 - Kinder- und Jugendpsychiatrie",1;"31 - Psychosomatik",1;"00 - Bitte eine Fachabteilung auswählen",0;0,0},2,0)</f>
        <v>0</v>
      </c>
      <c r="W406" s="8" t="str">
        <f>IF('Angaben KH-Standort'!$D$12&gt;0,"JBJ","KJA")</f>
        <v>KJA</v>
      </c>
      <c r="X406" s="8" t="str">
        <f>VLOOKUP(C405,{"29 - Psychiatrie (Erwachsene)","Einrichtungen2";"30 - Kinder- und Jugendpsychiatrie","Einrichtungen2";"31 - Psychosomatik","Einrichtungen2";"00 - Bitte eine Einrichtung auswählen","Leer";0,"Leer"},2,0)</f>
        <v>Leer</v>
      </c>
      <c r="Y406" s="37" t="str">
        <f t="shared" si="41"/>
        <v>Leer</v>
      </c>
      <c r="Z406" s="8" t="str">
        <f>VLOOKUP($C406,{"29 - Psychiatrie (Erwachsene)","Psychiatrie";"30 - Kinder- und Jugendpsychiatrie","KJPsychiatrie";"31 - Psychosomatik","Psychosomatik";"00 - Bitte eine Fachabteilung auswählen","Leer";0,"Leer"},2,0)</f>
        <v>Leer</v>
      </c>
    </row>
    <row r="407" spans="2:26" ht="15" customHeight="1" x14ac:dyDescent="0.25">
      <c r="B407" s="76" t="str">
        <f t="shared" si="42"/>
        <v>!!!</v>
      </c>
      <c r="C407" s="250"/>
      <c r="D407" s="243"/>
      <c r="E407" s="251"/>
      <c r="F407" s="88"/>
      <c r="G407" s="387"/>
      <c r="H407" s="44"/>
      <c r="I407" s="44"/>
      <c r="J407" s="70"/>
      <c r="O407" s="8">
        <f t="shared" si="36"/>
        <v>0</v>
      </c>
      <c r="P407" s="8">
        <f>VLOOKUP(C407,{"29 - Psychiatrie (Erwachsene)",1;"30 - Kinder- und Jugendpsychiatrie",1;"31 - Psychosomatik",1;"00 - Bitte eine Fachabteilung auswählen",0;0,0},2,0)</f>
        <v>0</v>
      </c>
      <c r="Q407" s="8">
        <f t="shared" si="37"/>
        <v>0</v>
      </c>
      <c r="R407" s="8">
        <f t="shared" si="38"/>
        <v>0</v>
      </c>
      <c r="S407" s="8">
        <f t="shared" si="39"/>
        <v>0</v>
      </c>
      <c r="T407" s="8">
        <f t="shared" si="40"/>
        <v>0</v>
      </c>
      <c r="V407" s="8">
        <f>VLOOKUP($C407,{"29 - Psychiatrie (Erwachsene)",1;"30 - Kinder- und Jugendpsychiatrie",1;"31 - Psychosomatik",1;"00 - Bitte eine Fachabteilung auswählen",0;0,0},2,0)</f>
        <v>0</v>
      </c>
      <c r="W407" s="8" t="str">
        <f>IF('Angaben KH-Standort'!$D$12&gt;0,"JBJ","KJA")</f>
        <v>KJA</v>
      </c>
      <c r="X407" s="8" t="str">
        <f>VLOOKUP(C406,{"29 - Psychiatrie (Erwachsene)","Einrichtungen2";"30 - Kinder- und Jugendpsychiatrie","Einrichtungen2";"31 - Psychosomatik","Einrichtungen2";"00 - Bitte eine Einrichtung auswählen","Leer";0,"Leer"},2,0)</f>
        <v>Leer</v>
      </c>
      <c r="Y407" s="37" t="str">
        <f t="shared" si="41"/>
        <v>Leer</v>
      </c>
      <c r="Z407" s="8" t="str">
        <f>VLOOKUP($C407,{"29 - Psychiatrie (Erwachsene)","Psychiatrie";"30 - Kinder- und Jugendpsychiatrie","KJPsychiatrie";"31 - Psychosomatik","Psychosomatik";"00 - Bitte eine Fachabteilung auswählen","Leer";0,"Leer"},2,0)</f>
        <v>Leer</v>
      </c>
    </row>
    <row r="408" spans="2:26" ht="15" customHeight="1" x14ac:dyDescent="0.25">
      <c r="B408" s="76" t="str">
        <f t="shared" si="42"/>
        <v>!!!</v>
      </c>
      <c r="C408" s="250"/>
      <c r="D408" s="243"/>
      <c r="E408" s="251"/>
      <c r="F408" s="88"/>
      <c r="G408" s="387"/>
      <c r="H408" s="44"/>
      <c r="I408" s="44"/>
      <c r="J408" s="70"/>
      <c r="O408" s="8">
        <f t="shared" ref="O408:O471" si="43">IF(LEN(B408)&gt;0,0,1)</f>
        <v>0</v>
      </c>
      <c r="P408" s="8">
        <f>VLOOKUP(C408,{"29 - Psychiatrie (Erwachsene)",1;"30 - Kinder- und Jugendpsychiatrie",1;"31 - Psychosomatik",1;"00 - Bitte eine Fachabteilung auswählen",0;0,0},2,0)</f>
        <v>0</v>
      </c>
      <c r="Q408" s="8">
        <f t="shared" ref="Q408:Q471" si="44">IF(LEN(D408)&gt;0,1,0)</f>
        <v>0</v>
      </c>
      <c r="R408" s="8">
        <f t="shared" ref="R408:R471" si="45">IF(LEN(E408)&gt;0,1,0)</f>
        <v>0</v>
      </c>
      <c r="S408" s="8">
        <f t="shared" ref="S408:S471" si="46">IF(LEN(F408)&gt;0,1,0)</f>
        <v>0</v>
      </c>
      <c r="T408" s="8">
        <f t="shared" ref="T408:T471" si="47">IF(LEN(G408)&gt;0,1,0)</f>
        <v>0</v>
      </c>
      <c r="V408" s="8">
        <f>VLOOKUP($C408,{"29 - Psychiatrie (Erwachsene)",1;"30 - Kinder- und Jugendpsychiatrie",1;"31 - Psychosomatik",1;"00 - Bitte eine Fachabteilung auswählen",0;0,0},2,0)</f>
        <v>0</v>
      </c>
      <c r="W408" s="8" t="str">
        <f>IF('Angaben KH-Standort'!$D$12&gt;0,"JBJ","KJA")</f>
        <v>KJA</v>
      </c>
      <c r="X408" s="8" t="str">
        <f>VLOOKUP(C407,{"29 - Psychiatrie (Erwachsene)","Einrichtungen2";"30 - Kinder- und Jugendpsychiatrie","Einrichtungen2";"31 - Psychosomatik","Einrichtungen2";"00 - Bitte eine Einrichtung auswählen","Leer";0,"Leer"},2,0)</f>
        <v>Leer</v>
      </c>
      <c r="Y408" s="37" t="str">
        <f t="shared" ref="Y408:Y471" si="48">IF(V408=1,W408,"Leer")</f>
        <v>Leer</v>
      </c>
      <c r="Z408" s="8" t="str">
        <f>VLOOKUP($C408,{"29 - Psychiatrie (Erwachsene)","Psychiatrie";"30 - Kinder- und Jugendpsychiatrie","KJPsychiatrie";"31 - Psychosomatik","Psychosomatik";"00 - Bitte eine Fachabteilung auswählen","Leer";0,"Leer"},2,0)</f>
        <v>Leer</v>
      </c>
    </row>
    <row r="409" spans="2:26" ht="15" customHeight="1" x14ac:dyDescent="0.25">
      <c r="B409" s="76" t="str">
        <f t="shared" si="42"/>
        <v>!!!</v>
      </c>
      <c r="C409" s="250"/>
      <c r="D409" s="243"/>
      <c r="E409" s="251"/>
      <c r="F409" s="88"/>
      <c r="G409" s="387"/>
      <c r="H409" s="44"/>
      <c r="I409" s="44"/>
      <c r="J409" s="70"/>
      <c r="O409" s="8">
        <f t="shared" si="43"/>
        <v>0</v>
      </c>
      <c r="P409" s="8">
        <f>VLOOKUP(C409,{"29 - Psychiatrie (Erwachsene)",1;"30 - Kinder- und Jugendpsychiatrie",1;"31 - Psychosomatik",1;"00 - Bitte eine Fachabteilung auswählen",0;0,0},2,0)</f>
        <v>0</v>
      </c>
      <c r="Q409" s="8">
        <f t="shared" si="44"/>
        <v>0</v>
      </c>
      <c r="R409" s="8">
        <f t="shared" si="45"/>
        <v>0</v>
      </c>
      <c r="S409" s="8">
        <f t="shared" si="46"/>
        <v>0</v>
      </c>
      <c r="T409" s="8">
        <f t="shared" si="47"/>
        <v>0</v>
      </c>
      <c r="V409" s="8">
        <f>VLOOKUP($C409,{"29 - Psychiatrie (Erwachsene)",1;"30 - Kinder- und Jugendpsychiatrie",1;"31 - Psychosomatik",1;"00 - Bitte eine Fachabteilung auswählen",0;0,0},2,0)</f>
        <v>0</v>
      </c>
      <c r="W409" s="8" t="str">
        <f>IF('Angaben KH-Standort'!$D$12&gt;0,"JBJ","KJA")</f>
        <v>KJA</v>
      </c>
      <c r="X409" s="8" t="str">
        <f>VLOOKUP(C408,{"29 - Psychiatrie (Erwachsene)","Einrichtungen2";"30 - Kinder- und Jugendpsychiatrie","Einrichtungen2";"31 - Psychosomatik","Einrichtungen2";"00 - Bitte eine Einrichtung auswählen","Leer";0,"Leer"},2,0)</f>
        <v>Leer</v>
      </c>
      <c r="Y409" s="37" t="str">
        <f t="shared" si="48"/>
        <v>Leer</v>
      </c>
      <c r="Z409" s="8" t="str">
        <f>VLOOKUP($C409,{"29 - Psychiatrie (Erwachsene)","Psychiatrie";"30 - Kinder- und Jugendpsychiatrie","KJPsychiatrie";"31 - Psychosomatik","Psychosomatik";"00 - Bitte eine Fachabteilung auswählen","Leer";0,"Leer"},2,0)</f>
        <v>Leer</v>
      </c>
    </row>
    <row r="410" spans="2:26" ht="15" customHeight="1" x14ac:dyDescent="0.25">
      <c r="B410" s="76" t="str">
        <f t="shared" si="42"/>
        <v>!!!</v>
      </c>
      <c r="C410" s="250"/>
      <c r="D410" s="243"/>
      <c r="E410" s="251"/>
      <c r="F410" s="88"/>
      <c r="G410" s="387"/>
      <c r="H410" s="44"/>
      <c r="I410" s="44"/>
      <c r="J410" s="70"/>
      <c r="O410" s="8">
        <f t="shared" si="43"/>
        <v>0</v>
      </c>
      <c r="P410" s="8">
        <f>VLOOKUP(C410,{"29 - Psychiatrie (Erwachsene)",1;"30 - Kinder- und Jugendpsychiatrie",1;"31 - Psychosomatik",1;"00 - Bitte eine Fachabteilung auswählen",0;0,0},2,0)</f>
        <v>0</v>
      </c>
      <c r="Q410" s="8">
        <f t="shared" si="44"/>
        <v>0</v>
      </c>
      <c r="R410" s="8">
        <f t="shared" si="45"/>
        <v>0</v>
      </c>
      <c r="S410" s="8">
        <f t="shared" si="46"/>
        <v>0</v>
      </c>
      <c r="T410" s="8">
        <f t="shared" si="47"/>
        <v>0</v>
      </c>
      <c r="V410" s="8">
        <f>VLOOKUP($C410,{"29 - Psychiatrie (Erwachsene)",1;"30 - Kinder- und Jugendpsychiatrie",1;"31 - Psychosomatik",1;"00 - Bitte eine Fachabteilung auswählen",0;0,0},2,0)</f>
        <v>0</v>
      </c>
      <c r="W410" s="8" t="str">
        <f>IF('Angaben KH-Standort'!$D$12&gt;0,"JBJ","KJA")</f>
        <v>KJA</v>
      </c>
      <c r="X410" s="8" t="str">
        <f>VLOOKUP(C409,{"29 - Psychiatrie (Erwachsene)","Einrichtungen2";"30 - Kinder- und Jugendpsychiatrie","Einrichtungen2";"31 - Psychosomatik","Einrichtungen2";"00 - Bitte eine Einrichtung auswählen","Leer";0,"Leer"},2,0)</f>
        <v>Leer</v>
      </c>
      <c r="Y410" s="37" t="str">
        <f t="shared" si="48"/>
        <v>Leer</v>
      </c>
      <c r="Z410" s="8" t="str">
        <f>VLOOKUP($C410,{"29 - Psychiatrie (Erwachsene)","Psychiatrie";"30 - Kinder- und Jugendpsychiatrie","KJPsychiatrie";"31 - Psychosomatik","Psychosomatik";"00 - Bitte eine Fachabteilung auswählen","Leer";0,"Leer"},2,0)</f>
        <v>Leer</v>
      </c>
    </row>
    <row r="411" spans="2:26" ht="15" customHeight="1" x14ac:dyDescent="0.25">
      <c r="B411" s="76" t="str">
        <f t="shared" si="42"/>
        <v>!!!</v>
      </c>
      <c r="C411" s="250"/>
      <c r="D411" s="243"/>
      <c r="E411" s="251"/>
      <c r="F411" s="88"/>
      <c r="G411" s="387"/>
      <c r="H411" s="44"/>
      <c r="I411" s="44"/>
      <c r="J411" s="70"/>
      <c r="O411" s="8">
        <f t="shared" si="43"/>
        <v>0</v>
      </c>
      <c r="P411" s="8">
        <f>VLOOKUP(C411,{"29 - Psychiatrie (Erwachsene)",1;"30 - Kinder- und Jugendpsychiatrie",1;"31 - Psychosomatik",1;"00 - Bitte eine Fachabteilung auswählen",0;0,0},2,0)</f>
        <v>0</v>
      </c>
      <c r="Q411" s="8">
        <f t="shared" si="44"/>
        <v>0</v>
      </c>
      <c r="R411" s="8">
        <f t="shared" si="45"/>
        <v>0</v>
      </c>
      <c r="S411" s="8">
        <f t="shared" si="46"/>
        <v>0</v>
      </c>
      <c r="T411" s="8">
        <f t="shared" si="47"/>
        <v>0</v>
      </c>
      <c r="V411" s="8">
        <f>VLOOKUP($C411,{"29 - Psychiatrie (Erwachsene)",1;"30 - Kinder- und Jugendpsychiatrie",1;"31 - Psychosomatik",1;"00 - Bitte eine Fachabteilung auswählen",0;0,0},2,0)</f>
        <v>0</v>
      </c>
      <c r="W411" s="8" t="str">
        <f>IF('Angaben KH-Standort'!$D$12&gt;0,"JBJ","KJA")</f>
        <v>KJA</v>
      </c>
      <c r="X411" s="8" t="str">
        <f>VLOOKUP(C410,{"29 - Psychiatrie (Erwachsene)","Einrichtungen2";"30 - Kinder- und Jugendpsychiatrie","Einrichtungen2";"31 - Psychosomatik","Einrichtungen2";"00 - Bitte eine Einrichtung auswählen","Leer";0,"Leer"},2,0)</f>
        <v>Leer</v>
      </c>
      <c r="Y411" s="37" t="str">
        <f t="shared" si="48"/>
        <v>Leer</v>
      </c>
      <c r="Z411" s="8" t="str">
        <f>VLOOKUP($C411,{"29 - Psychiatrie (Erwachsene)","Psychiatrie";"30 - Kinder- und Jugendpsychiatrie","KJPsychiatrie";"31 - Psychosomatik","Psychosomatik";"00 - Bitte eine Fachabteilung auswählen","Leer";0,"Leer"},2,0)</f>
        <v>Leer</v>
      </c>
    </row>
    <row r="412" spans="2:26" ht="15" customHeight="1" x14ac:dyDescent="0.25">
      <c r="B412" s="76" t="str">
        <f t="shared" si="42"/>
        <v>!!!</v>
      </c>
      <c r="C412" s="250"/>
      <c r="D412" s="243"/>
      <c r="E412" s="251"/>
      <c r="F412" s="88"/>
      <c r="G412" s="387"/>
      <c r="H412" s="44"/>
      <c r="I412" s="44"/>
      <c r="J412" s="70"/>
      <c r="O412" s="8">
        <f t="shared" si="43"/>
        <v>0</v>
      </c>
      <c r="P412" s="8">
        <f>VLOOKUP(C412,{"29 - Psychiatrie (Erwachsene)",1;"30 - Kinder- und Jugendpsychiatrie",1;"31 - Psychosomatik",1;"00 - Bitte eine Fachabteilung auswählen",0;0,0},2,0)</f>
        <v>0</v>
      </c>
      <c r="Q412" s="8">
        <f t="shared" si="44"/>
        <v>0</v>
      </c>
      <c r="R412" s="8">
        <f t="shared" si="45"/>
        <v>0</v>
      </c>
      <c r="S412" s="8">
        <f t="shared" si="46"/>
        <v>0</v>
      </c>
      <c r="T412" s="8">
        <f t="shared" si="47"/>
        <v>0</v>
      </c>
      <c r="V412" s="8">
        <f>VLOOKUP($C412,{"29 - Psychiatrie (Erwachsene)",1;"30 - Kinder- und Jugendpsychiatrie",1;"31 - Psychosomatik",1;"00 - Bitte eine Fachabteilung auswählen",0;0,0},2,0)</f>
        <v>0</v>
      </c>
      <c r="W412" s="8" t="str">
        <f>IF('Angaben KH-Standort'!$D$12&gt;0,"JBJ","KJA")</f>
        <v>KJA</v>
      </c>
      <c r="X412" s="8" t="str">
        <f>VLOOKUP(C411,{"29 - Psychiatrie (Erwachsene)","Einrichtungen2";"30 - Kinder- und Jugendpsychiatrie","Einrichtungen2";"31 - Psychosomatik","Einrichtungen2";"00 - Bitte eine Einrichtung auswählen","Leer";0,"Leer"},2,0)</f>
        <v>Leer</v>
      </c>
      <c r="Y412" s="37" t="str">
        <f t="shared" si="48"/>
        <v>Leer</v>
      </c>
      <c r="Z412" s="8" t="str">
        <f>VLOOKUP($C412,{"29 - Psychiatrie (Erwachsene)","Psychiatrie";"30 - Kinder- und Jugendpsychiatrie","KJPsychiatrie";"31 - Psychosomatik","Psychosomatik";"00 - Bitte eine Fachabteilung auswählen","Leer";0,"Leer"},2,0)</f>
        <v>Leer</v>
      </c>
    </row>
    <row r="413" spans="2:26" ht="15" customHeight="1" x14ac:dyDescent="0.25">
      <c r="B413" s="76" t="str">
        <f t="shared" si="42"/>
        <v>!!!</v>
      </c>
      <c r="C413" s="250"/>
      <c r="D413" s="243"/>
      <c r="E413" s="251"/>
      <c r="F413" s="88"/>
      <c r="G413" s="387"/>
      <c r="H413" s="44"/>
      <c r="I413" s="44"/>
      <c r="J413" s="70"/>
      <c r="O413" s="8">
        <f t="shared" si="43"/>
        <v>0</v>
      </c>
      <c r="P413" s="8">
        <f>VLOOKUP(C413,{"29 - Psychiatrie (Erwachsene)",1;"30 - Kinder- und Jugendpsychiatrie",1;"31 - Psychosomatik",1;"00 - Bitte eine Fachabteilung auswählen",0;0,0},2,0)</f>
        <v>0</v>
      </c>
      <c r="Q413" s="8">
        <f t="shared" si="44"/>
        <v>0</v>
      </c>
      <c r="R413" s="8">
        <f t="shared" si="45"/>
        <v>0</v>
      </c>
      <c r="S413" s="8">
        <f t="shared" si="46"/>
        <v>0</v>
      </c>
      <c r="T413" s="8">
        <f t="shared" si="47"/>
        <v>0</v>
      </c>
      <c r="V413" s="8">
        <f>VLOOKUP($C413,{"29 - Psychiatrie (Erwachsene)",1;"30 - Kinder- und Jugendpsychiatrie",1;"31 - Psychosomatik",1;"00 - Bitte eine Fachabteilung auswählen",0;0,0},2,0)</f>
        <v>0</v>
      </c>
      <c r="W413" s="8" t="str">
        <f>IF('Angaben KH-Standort'!$D$12&gt;0,"JBJ","KJA")</f>
        <v>KJA</v>
      </c>
      <c r="X413" s="8" t="str">
        <f>VLOOKUP(C412,{"29 - Psychiatrie (Erwachsene)","Einrichtungen2";"30 - Kinder- und Jugendpsychiatrie","Einrichtungen2";"31 - Psychosomatik","Einrichtungen2";"00 - Bitte eine Einrichtung auswählen","Leer";0,"Leer"},2,0)</f>
        <v>Leer</v>
      </c>
      <c r="Y413" s="37" t="str">
        <f t="shared" si="48"/>
        <v>Leer</v>
      </c>
      <c r="Z413" s="8" t="str">
        <f>VLOOKUP($C413,{"29 - Psychiatrie (Erwachsene)","Psychiatrie";"30 - Kinder- und Jugendpsychiatrie","KJPsychiatrie";"31 - Psychosomatik","Psychosomatik";"00 - Bitte eine Fachabteilung auswählen","Leer";0,"Leer"},2,0)</f>
        <v>Leer</v>
      </c>
    </row>
    <row r="414" spans="2:26" ht="15" customHeight="1" x14ac:dyDescent="0.25">
      <c r="B414" s="76" t="str">
        <f t="shared" ref="B414:B477" si="49">IF(SUM(P414:T414)&lt;5,"!!!","")</f>
        <v>!!!</v>
      </c>
      <c r="C414" s="250"/>
      <c r="D414" s="243"/>
      <c r="E414" s="251"/>
      <c r="F414" s="88"/>
      <c r="G414" s="387"/>
      <c r="H414" s="44"/>
      <c r="I414" s="44"/>
      <c r="J414" s="70"/>
      <c r="O414" s="8">
        <f t="shared" si="43"/>
        <v>0</v>
      </c>
      <c r="P414" s="8">
        <f>VLOOKUP(C414,{"29 - Psychiatrie (Erwachsene)",1;"30 - Kinder- und Jugendpsychiatrie",1;"31 - Psychosomatik",1;"00 - Bitte eine Fachabteilung auswählen",0;0,0},2,0)</f>
        <v>0</v>
      </c>
      <c r="Q414" s="8">
        <f t="shared" si="44"/>
        <v>0</v>
      </c>
      <c r="R414" s="8">
        <f t="shared" si="45"/>
        <v>0</v>
      </c>
      <c r="S414" s="8">
        <f t="shared" si="46"/>
        <v>0</v>
      </c>
      <c r="T414" s="8">
        <f t="shared" si="47"/>
        <v>0</v>
      </c>
      <c r="V414" s="8">
        <f>VLOOKUP($C414,{"29 - Psychiatrie (Erwachsene)",1;"30 - Kinder- und Jugendpsychiatrie",1;"31 - Psychosomatik",1;"00 - Bitte eine Fachabteilung auswählen",0;0,0},2,0)</f>
        <v>0</v>
      </c>
      <c r="W414" s="8" t="str">
        <f>IF('Angaben KH-Standort'!$D$12&gt;0,"JBJ","KJA")</f>
        <v>KJA</v>
      </c>
      <c r="X414" s="8" t="str">
        <f>VLOOKUP(C413,{"29 - Psychiatrie (Erwachsene)","Einrichtungen2";"30 - Kinder- und Jugendpsychiatrie","Einrichtungen2";"31 - Psychosomatik","Einrichtungen2";"00 - Bitte eine Einrichtung auswählen","Leer";0,"Leer"},2,0)</f>
        <v>Leer</v>
      </c>
      <c r="Y414" s="37" t="str">
        <f t="shared" si="48"/>
        <v>Leer</v>
      </c>
      <c r="Z414" s="8" t="str">
        <f>VLOOKUP($C414,{"29 - Psychiatrie (Erwachsene)","Psychiatrie";"30 - Kinder- und Jugendpsychiatrie","KJPsychiatrie";"31 - Psychosomatik","Psychosomatik";"00 - Bitte eine Fachabteilung auswählen","Leer";0,"Leer"},2,0)</f>
        <v>Leer</v>
      </c>
    </row>
    <row r="415" spans="2:26" ht="15" customHeight="1" x14ac:dyDescent="0.25">
      <c r="B415" s="76" t="str">
        <f t="shared" si="49"/>
        <v>!!!</v>
      </c>
      <c r="C415" s="250"/>
      <c r="D415" s="243"/>
      <c r="E415" s="251"/>
      <c r="F415" s="88"/>
      <c r="G415" s="387"/>
      <c r="H415" s="44"/>
      <c r="I415" s="44"/>
      <c r="J415" s="70"/>
      <c r="O415" s="8">
        <f t="shared" si="43"/>
        <v>0</v>
      </c>
      <c r="P415" s="8">
        <f>VLOOKUP(C415,{"29 - Psychiatrie (Erwachsene)",1;"30 - Kinder- und Jugendpsychiatrie",1;"31 - Psychosomatik",1;"00 - Bitte eine Fachabteilung auswählen",0;0,0},2,0)</f>
        <v>0</v>
      </c>
      <c r="Q415" s="8">
        <f t="shared" si="44"/>
        <v>0</v>
      </c>
      <c r="R415" s="8">
        <f t="shared" si="45"/>
        <v>0</v>
      </c>
      <c r="S415" s="8">
        <f t="shared" si="46"/>
        <v>0</v>
      </c>
      <c r="T415" s="8">
        <f t="shared" si="47"/>
        <v>0</v>
      </c>
      <c r="V415" s="8">
        <f>VLOOKUP($C415,{"29 - Psychiatrie (Erwachsene)",1;"30 - Kinder- und Jugendpsychiatrie",1;"31 - Psychosomatik",1;"00 - Bitte eine Fachabteilung auswählen",0;0,0},2,0)</f>
        <v>0</v>
      </c>
      <c r="W415" s="8" t="str">
        <f>IF('Angaben KH-Standort'!$D$12&gt;0,"JBJ","KJA")</f>
        <v>KJA</v>
      </c>
      <c r="X415" s="8" t="str">
        <f>VLOOKUP(C414,{"29 - Psychiatrie (Erwachsene)","Einrichtungen2";"30 - Kinder- und Jugendpsychiatrie","Einrichtungen2";"31 - Psychosomatik","Einrichtungen2";"00 - Bitte eine Einrichtung auswählen","Leer";0,"Leer"},2,0)</f>
        <v>Leer</v>
      </c>
      <c r="Y415" s="37" t="str">
        <f t="shared" si="48"/>
        <v>Leer</v>
      </c>
      <c r="Z415" s="8" t="str">
        <f>VLOOKUP($C415,{"29 - Psychiatrie (Erwachsene)","Psychiatrie";"30 - Kinder- und Jugendpsychiatrie","KJPsychiatrie";"31 - Psychosomatik","Psychosomatik";"00 - Bitte eine Fachabteilung auswählen","Leer";0,"Leer"},2,0)</f>
        <v>Leer</v>
      </c>
    </row>
    <row r="416" spans="2:26" ht="15" customHeight="1" x14ac:dyDescent="0.25">
      <c r="B416" s="76" t="str">
        <f t="shared" si="49"/>
        <v>!!!</v>
      </c>
      <c r="C416" s="250"/>
      <c r="D416" s="243"/>
      <c r="E416" s="251"/>
      <c r="F416" s="88"/>
      <c r="G416" s="387"/>
      <c r="H416" s="44"/>
      <c r="I416" s="44"/>
      <c r="J416" s="70"/>
      <c r="O416" s="8">
        <f t="shared" si="43"/>
        <v>0</v>
      </c>
      <c r="P416" s="8">
        <f>VLOOKUP(C416,{"29 - Psychiatrie (Erwachsene)",1;"30 - Kinder- und Jugendpsychiatrie",1;"31 - Psychosomatik",1;"00 - Bitte eine Fachabteilung auswählen",0;0,0},2,0)</f>
        <v>0</v>
      </c>
      <c r="Q416" s="8">
        <f t="shared" si="44"/>
        <v>0</v>
      </c>
      <c r="R416" s="8">
        <f t="shared" si="45"/>
        <v>0</v>
      </c>
      <c r="S416" s="8">
        <f t="shared" si="46"/>
        <v>0</v>
      </c>
      <c r="T416" s="8">
        <f t="shared" si="47"/>
        <v>0</v>
      </c>
      <c r="V416" s="8">
        <f>VLOOKUP($C416,{"29 - Psychiatrie (Erwachsene)",1;"30 - Kinder- und Jugendpsychiatrie",1;"31 - Psychosomatik",1;"00 - Bitte eine Fachabteilung auswählen",0;0,0},2,0)</f>
        <v>0</v>
      </c>
      <c r="W416" s="8" t="str">
        <f>IF('Angaben KH-Standort'!$D$12&gt;0,"JBJ","KJA")</f>
        <v>KJA</v>
      </c>
      <c r="X416" s="8" t="str">
        <f>VLOOKUP(C415,{"29 - Psychiatrie (Erwachsene)","Einrichtungen2";"30 - Kinder- und Jugendpsychiatrie","Einrichtungen2";"31 - Psychosomatik","Einrichtungen2";"00 - Bitte eine Einrichtung auswählen","Leer";0,"Leer"},2,0)</f>
        <v>Leer</v>
      </c>
      <c r="Y416" s="37" t="str">
        <f t="shared" si="48"/>
        <v>Leer</v>
      </c>
      <c r="Z416" s="8" t="str">
        <f>VLOOKUP($C416,{"29 - Psychiatrie (Erwachsene)","Psychiatrie";"30 - Kinder- und Jugendpsychiatrie","KJPsychiatrie";"31 - Psychosomatik","Psychosomatik";"00 - Bitte eine Fachabteilung auswählen","Leer";0,"Leer"},2,0)</f>
        <v>Leer</v>
      </c>
    </row>
    <row r="417" spans="2:26" ht="15" customHeight="1" x14ac:dyDescent="0.25">
      <c r="B417" s="76" t="str">
        <f t="shared" si="49"/>
        <v>!!!</v>
      </c>
      <c r="C417" s="250"/>
      <c r="D417" s="243"/>
      <c r="E417" s="251"/>
      <c r="F417" s="88"/>
      <c r="G417" s="387"/>
      <c r="H417" s="44"/>
      <c r="I417" s="44"/>
      <c r="J417" s="70"/>
      <c r="O417" s="8">
        <f t="shared" si="43"/>
        <v>0</v>
      </c>
      <c r="P417" s="8">
        <f>VLOOKUP(C417,{"29 - Psychiatrie (Erwachsene)",1;"30 - Kinder- und Jugendpsychiatrie",1;"31 - Psychosomatik",1;"00 - Bitte eine Fachabteilung auswählen",0;0,0},2,0)</f>
        <v>0</v>
      </c>
      <c r="Q417" s="8">
        <f t="shared" si="44"/>
        <v>0</v>
      </c>
      <c r="R417" s="8">
        <f t="shared" si="45"/>
        <v>0</v>
      </c>
      <c r="S417" s="8">
        <f t="shared" si="46"/>
        <v>0</v>
      </c>
      <c r="T417" s="8">
        <f t="shared" si="47"/>
        <v>0</v>
      </c>
      <c r="V417" s="8">
        <f>VLOOKUP($C417,{"29 - Psychiatrie (Erwachsene)",1;"30 - Kinder- und Jugendpsychiatrie",1;"31 - Psychosomatik",1;"00 - Bitte eine Fachabteilung auswählen",0;0,0},2,0)</f>
        <v>0</v>
      </c>
      <c r="W417" s="8" t="str">
        <f>IF('Angaben KH-Standort'!$D$12&gt;0,"JBJ","KJA")</f>
        <v>KJA</v>
      </c>
      <c r="X417" s="8" t="str">
        <f>VLOOKUP(C416,{"29 - Psychiatrie (Erwachsene)","Einrichtungen2";"30 - Kinder- und Jugendpsychiatrie","Einrichtungen2";"31 - Psychosomatik","Einrichtungen2";"00 - Bitte eine Einrichtung auswählen","Leer";0,"Leer"},2,0)</f>
        <v>Leer</v>
      </c>
      <c r="Y417" s="37" t="str">
        <f t="shared" si="48"/>
        <v>Leer</v>
      </c>
      <c r="Z417" s="8" t="str">
        <f>VLOOKUP($C417,{"29 - Psychiatrie (Erwachsene)","Psychiatrie";"30 - Kinder- und Jugendpsychiatrie","KJPsychiatrie";"31 - Psychosomatik","Psychosomatik";"00 - Bitte eine Fachabteilung auswählen","Leer";0,"Leer"},2,0)</f>
        <v>Leer</v>
      </c>
    </row>
    <row r="418" spans="2:26" ht="15" customHeight="1" x14ac:dyDescent="0.25">
      <c r="B418" s="76" t="str">
        <f t="shared" si="49"/>
        <v>!!!</v>
      </c>
      <c r="C418" s="250"/>
      <c r="D418" s="243"/>
      <c r="E418" s="251"/>
      <c r="F418" s="88"/>
      <c r="G418" s="387"/>
      <c r="H418" s="44"/>
      <c r="I418" s="44"/>
      <c r="J418" s="70"/>
      <c r="O418" s="8">
        <f t="shared" si="43"/>
        <v>0</v>
      </c>
      <c r="P418" s="8">
        <f>VLOOKUP(C418,{"29 - Psychiatrie (Erwachsene)",1;"30 - Kinder- und Jugendpsychiatrie",1;"31 - Psychosomatik",1;"00 - Bitte eine Fachabteilung auswählen",0;0,0},2,0)</f>
        <v>0</v>
      </c>
      <c r="Q418" s="8">
        <f t="shared" si="44"/>
        <v>0</v>
      </c>
      <c r="R418" s="8">
        <f t="shared" si="45"/>
        <v>0</v>
      </c>
      <c r="S418" s="8">
        <f t="shared" si="46"/>
        <v>0</v>
      </c>
      <c r="T418" s="8">
        <f t="shared" si="47"/>
        <v>0</v>
      </c>
      <c r="V418" s="8">
        <f>VLOOKUP($C418,{"29 - Psychiatrie (Erwachsene)",1;"30 - Kinder- und Jugendpsychiatrie",1;"31 - Psychosomatik",1;"00 - Bitte eine Fachabteilung auswählen",0;0,0},2,0)</f>
        <v>0</v>
      </c>
      <c r="W418" s="8" t="str">
        <f>IF('Angaben KH-Standort'!$D$12&gt;0,"JBJ","KJA")</f>
        <v>KJA</v>
      </c>
      <c r="X418" s="8" t="str">
        <f>VLOOKUP(C417,{"29 - Psychiatrie (Erwachsene)","Einrichtungen2";"30 - Kinder- und Jugendpsychiatrie","Einrichtungen2";"31 - Psychosomatik","Einrichtungen2";"00 - Bitte eine Einrichtung auswählen","Leer";0,"Leer"},2,0)</f>
        <v>Leer</v>
      </c>
      <c r="Y418" s="37" t="str">
        <f t="shared" si="48"/>
        <v>Leer</v>
      </c>
      <c r="Z418" s="8" t="str">
        <f>VLOOKUP($C418,{"29 - Psychiatrie (Erwachsene)","Psychiatrie";"30 - Kinder- und Jugendpsychiatrie","KJPsychiatrie";"31 - Psychosomatik","Psychosomatik";"00 - Bitte eine Fachabteilung auswählen","Leer";0,"Leer"},2,0)</f>
        <v>Leer</v>
      </c>
    </row>
    <row r="419" spans="2:26" ht="15" customHeight="1" x14ac:dyDescent="0.25">
      <c r="B419" s="76" t="str">
        <f t="shared" si="49"/>
        <v>!!!</v>
      </c>
      <c r="C419" s="250"/>
      <c r="D419" s="243"/>
      <c r="E419" s="251"/>
      <c r="F419" s="88"/>
      <c r="G419" s="387"/>
      <c r="H419" s="44"/>
      <c r="I419" s="44"/>
      <c r="J419" s="70"/>
      <c r="O419" s="8">
        <f t="shared" si="43"/>
        <v>0</v>
      </c>
      <c r="P419" s="8">
        <f>VLOOKUP(C419,{"29 - Psychiatrie (Erwachsene)",1;"30 - Kinder- und Jugendpsychiatrie",1;"31 - Psychosomatik",1;"00 - Bitte eine Fachabteilung auswählen",0;0,0},2,0)</f>
        <v>0</v>
      </c>
      <c r="Q419" s="8">
        <f t="shared" si="44"/>
        <v>0</v>
      </c>
      <c r="R419" s="8">
        <f t="shared" si="45"/>
        <v>0</v>
      </c>
      <c r="S419" s="8">
        <f t="shared" si="46"/>
        <v>0</v>
      </c>
      <c r="T419" s="8">
        <f t="shared" si="47"/>
        <v>0</v>
      </c>
      <c r="V419" s="8">
        <f>VLOOKUP($C419,{"29 - Psychiatrie (Erwachsene)",1;"30 - Kinder- und Jugendpsychiatrie",1;"31 - Psychosomatik",1;"00 - Bitte eine Fachabteilung auswählen",0;0,0},2,0)</f>
        <v>0</v>
      </c>
      <c r="W419" s="8" t="str">
        <f>IF('Angaben KH-Standort'!$D$12&gt;0,"JBJ","KJA")</f>
        <v>KJA</v>
      </c>
      <c r="X419" s="8" t="str">
        <f>VLOOKUP(C418,{"29 - Psychiatrie (Erwachsene)","Einrichtungen2";"30 - Kinder- und Jugendpsychiatrie","Einrichtungen2";"31 - Psychosomatik","Einrichtungen2";"00 - Bitte eine Einrichtung auswählen","Leer";0,"Leer"},2,0)</f>
        <v>Leer</v>
      </c>
      <c r="Y419" s="37" t="str">
        <f t="shared" si="48"/>
        <v>Leer</v>
      </c>
      <c r="Z419" s="8" t="str">
        <f>VLOOKUP($C419,{"29 - Psychiatrie (Erwachsene)","Psychiatrie";"30 - Kinder- und Jugendpsychiatrie","KJPsychiatrie";"31 - Psychosomatik","Psychosomatik";"00 - Bitte eine Fachabteilung auswählen","Leer";0,"Leer"},2,0)</f>
        <v>Leer</v>
      </c>
    </row>
    <row r="420" spans="2:26" ht="15" customHeight="1" x14ac:dyDescent="0.25">
      <c r="B420" s="76" t="str">
        <f t="shared" si="49"/>
        <v>!!!</v>
      </c>
      <c r="C420" s="250"/>
      <c r="D420" s="243"/>
      <c r="E420" s="251"/>
      <c r="F420" s="88"/>
      <c r="G420" s="387"/>
      <c r="H420" s="44"/>
      <c r="I420" s="44"/>
      <c r="J420" s="70"/>
      <c r="O420" s="8">
        <f t="shared" si="43"/>
        <v>0</v>
      </c>
      <c r="P420" s="8">
        <f>VLOOKUP(C420,{"29 - Psychiatrie (Erwachsene)",1;"30 - Kinder- und Jugendpsychiatrie",1;"31 - Psychosomatik",1;"00 - Bitte eine Fachabteilung auswählen",0;0,0},2,0)</f>
        <v>0</v>
      </c>
      <c r="Q420" s="8">
        <f t="shared" si="44"/>
        <v>0</v>
      </c>
      <c r="R420" s="8">
        <f t="shared" si="45"/>
        <v>0</v>
      </c>
      <c r="S420" s="8">
        <f t="shared" si="46"/>
        <v>0</v>
      </c>
      <c r="T420" s="8">
        <f t="shared" si="47"/>
        <v>0</v>
      </c>
      <c r="V420" s="8">
        <f>VLOOKUP($C420,{"29 - Psychiatrie (Erwachsene)",1;"30 - Kinder- und Jugendpsychiatrie",1;"31 - Psychosomatik",1;"00 - Bitte eine Fachabteilung auswählen",0;0,0},2,0)</f>
        <v>0</v>
      </c>
      <c r="W420" s="8" t="str">
        <f>IF('Angaben KH-Standort'!$D$12&gt;0,"JBJ","KJA")</f>
        <v>KJA</v>
      </c>
      <c r="X420" s="8" t="str">
        <f>VLOOKUP(C419,{"29 - Psychiatrie (Erwachsene)","Einrichtungen2";"30 - Kinder- und Jugendpsychiatrie","Einrichtungen2";"31 - Psychosomatik","Einrichtungen2";"00 - Bitte eine Einrichtung auswählen","Leer";0,"Leer"},2,0)</f>
        <v>Leer</v>
      </c>
      <c r="Y420" s="37" t="str">
        <f t="shared" si="48"/>
        <v>Leer</v>
      </c>
      <c r="Z420" s="8" t="str">
        <f>VLOOKUP($C420,{"29 - Psychiatrie (Erwachsene)","Psychiatrie";"30 - Kinder- und Jugendpsychiatrie","KJPsychiatrie";"31 - Psychosomatik","Psychosomatik";"00 - Bitte eine Fachabteilung auswählen","Leer";0,"Leer"},2,0)</f>
        <v>Leer</v>
      </c>
    </row>
    <row r="421" spans="2:26" ht="15" customHeight="1" x14ac:dyDescent="0.25">
      <c r="B421" s="76" t="str">
        <f t="shared" si="49"/>
        <v>!!!</v>
      </c>
      <c r="C421" s="250"/>
      <c r="D421" s="243"/>
      <c r="E421" s="251"/>
      <c r="F421" s="88"/>
      <c r="G421" s="387"/>
      <c r="H421" s="44"/>
      <c r="I421" s="44"/>
      <c r="J421" s="70"/>
      <c r="O421" s="8">
        <f t="shared" si="43"/>
        <v>0</v>
      </c>
      <c r="P421" s="8">
        <f>VLOOKUP(C421,{"29 - Psychiatrie (Erwachsene)",1;"30 - Kinder- und Jugendpsychiatrie",1;"31 - Psychosomatik",1;"00 - Bitte eine Fachabteilung auswählen",0;0,0},2,0)</f>
        <v>0</v>
      </c>
      <c r="Q421" s="8">
        <f t="shared" si="44"/>
        <v>0</v>
      </c>
      <c r="R421" s="8">
        <f t="shared" si="45"/>
        <v>0</v>
      </c>
      <c r="S421" s="8">
        <f t="shared" si="46"/>
        <v>0</v>
      </c>
      <c r="T421" s="8">
        <f t="shared" si="47"/>
        <v>0</v>
      </c>
      <c r="V421" s="8">
        <f>VLOOKUP($C421,{"29 - Psychiatrie (Erwachsene)",1;"30 - Kinder- und Jugendpsychiatrie",1;"31 - Psychosomatik",1;"00 - Bitte eine Fachabteilung auswählen",0;0,0},2,0)</f>
        <v>0</v>
      </c>
      <c r="W421" s="8" t="str">
        <f>IF('Angaben KH-Standort'!$D$12&gt;0,"JBJ","KJA")</f>
        <v>KJA</v>
      </c>
      <c r="X421" s="8" t="str">
        <f>VLOOKUP(C420,{"29 - Psychiatrie (Erwachsene)","Einrichtungen2";"30 - Kinder- und Jugendpsychiatrie","Einrichtungen2";"31 - Psychosomatik","Einrichtungen2";"00 - Bitte eine Einrichtung auswählen","Leer";0,"Leer"},2,0)</f>
        <v>Leer</v>
      </c>
      <c r="Y421" s="37" t="str">
        <f t="shared" si="48"/>
        <v>Leer</v>
      </c>
      <c r="Z421" s="8" t="str">
        <f>VLOOKUP($C421,{"29 - Psychiatrie (Erwachsene)","Psychiatrie";"30 - Kinder- und Jugendpsychiatrie","KJPsychiatrie";"31 - Psychosomatik","Psychosomatik";"00 - Bitte eine Fachabteilung auswählen","Leer";0,"Leer"},2,0)</f>
        <v>Leer</v>
      </c>
    </row>
    <row r="422" spans="2:26" ht="15" customHeight="1" x14ac:dyDescent="0.25">
      <c r="B422" s="76" t="str">
        <f t="shared" si="49"/>
        <v>!!!</v>
      </c>
      <c r="C422" s="250"/>
      <c r="D422" s="243"/>
      <c r="E422" s="251"/>
      <c r="F422" s="88"/>
      <c r="G422" s="387"/>
      <c r="H422" s="44"/>
      <c r="I422" s="44"/>
      <c r="J422" s="70"/>
      <c r="O422" s="8">
        <f t="shared" si="43"/>
        <v>0</v>
      </c>
      <c r="P422" s="8">
        <f>VLOOKUP(C422,{"29 - Psychiatrie (Erwachsene)",1;"30 - Kinder- und Jugendpsychiatrie",1;"31 - Psychosomatik",1;"00 - Bitte eine Fachabteilung auswählen",0;0,0},2,0)</f>
        <v>0</v>
      </c>
      <c r="Q422" s="8">
        <f t="shared" si="44"/>
        <v>0</v>
      </c>
      <c r="R422" s="8">
        <f t="shared" si="45"/>
        <v>0</v>
      </c>
      <c r="S422" s="8">
        <f t="shared" si="46"/>
        <v>0</v>
      </c>
      <c r="T422" s="8">
        <f t="shared" si="47"/>
        <v>0</v>
      </c>
      <c r="V422" s="8">
        <f>VLOOKUP($C422,{"29 - Psychiatrie (Erwachsene)",1;"30 - Kinder- und Jugendpsychiatrie",1;"31 - Psychosomatik",1;"00 - Bitte eine Fachabteilung auswählen",0;0,0},2,0)</f>
        <v>0</v>
      </c>
      <c r="W422" s="8" t="str">
        <f>IF('Angaben KH-Standort'!$D$12&gt;0,"JBJ","KJA")</f>
        <v>KJA</v>
      </c>
      <c r="X422" s="8" t="str">
        <f>VLOOKUP(C421,{"29 - Psychiatrie (Erwachsene)","Einrichtungen2";"30 - Kinder- und Jugendpsychiatrie","Einrichtungen2";"31 - Psychosomatik","Einrichtungen2";"00 - Bitte eine Einrichtung auswählen","Leer";0,"Leer"},2,0)</f>
        <v>Leer</v>
      </c>
      <c r="Y422" s="37" t="str">
        <f t="shared" si="48"/>
        <v>Leer</v>
      </c>
      <c r="Z422" s="8" t="str">
        <f>VLOOKUP($C422,{"29 - Psychiatrie (Erwachsene)","Psychiatrie";"30 - Kinder- und Jugendpsychiatrie","KJPsychiatrie";"31 - Psychosomatik","Psychosomatik";"00 - Bitte eine Fachabteilung auswählen","Leer";0,"Leer"},2,0)</f>
        <v>Leer</v>
      </c>
    </row>
    <row r="423" spans="2:26" ht="15" customHeight="1" x14ac:dyDescent="0.25">
      <c r="B423" s="76" t="str">
        <f t="shared" si="49"/>
        <v>!!!</v>
      </c>
      <c r="C423" s="250"/>
      <c r="D423" s="243"/>
      <c r="E423" s="251"/>
      <c r="F423" s="88"/>
      <c r="G423" s="387"/>
      <c r="H423" s="44"/>
      <c r="I423" s="44"/>
      <c r="J423" s="70"/>
      <c r="O423" s="8">
        <f t="shared" si="43"/>
        <v>0</v>
      </c>
      <c r="P423" s="8">
        <f>VLOOKUP(C423,{"29 - Psychiatrie (Erwachsene)",1;"30 - Kinder- und Jugendpsychiatrie",1;"31 - Psychosomatik",1;"00 - Bitte eine Fachabteilung auswählen",0;0,0},2,0)</f>
        <v>0</v>
      </c>
      <c r="Q423" s="8">
        <f t="shared" si="44"/>
        <v>0</v>
      </c>
      <c r="R423" s="8">
        <f t="shared" si="45"/>
        <v>0</v>
      </c>
      <c r="S423" s="8">
        <f t="shared" si="46"/>
        <v>0</v>
      </c>
      <c r="T423" s="8">
        <f t="shared" si="47"/>
        <v>0</v>
      </c>
      <c r="V423" s="8">
        <f>VLOOKUP($C423,{"29 - Psychiatrie (Erwachsene)",1;"30 - Kinder- und Jugendpsychiatrie",1;"31 - Psychosomatik",1;"00 - Bitte eine Fachabteilung auswählen",0;0,0},2,0)</f>
        <v>0</v>
      </c>
      <c r="W423" s="8" t="str">
        <f>IF('Angaben KH-Standort'!$D$12&gt;0,"JBJ","KJA")</f>
        <v>KJA</v>
      </c>
      <c r="X423" s="8" t="str">
        <f>VLOOKUP(C422,{"29 - Psychiatrie (Erwachsene)","Einrichtungen2";"30 - Kinder- und Jugendpsychiatrie","Einrichtungen2";"31 - Psychosomatik","Einrichtungen2";"00 - Bitte eine Einrichtung auswählen","Leer";0,"Leer"},2,0)</f>
        <v>Leer</v>
      </c>
      <c r="Y423" s="37" t="str">
        <f t="shared" si="48"/>
        <v>Leer</v>
      </c>
      <c r="Z423" s="8" t="str">
        <f>VLOOKUP($C423,{"29 - Psychiatrie (Erwachsene)","Psychiatrie";"30 - Kinder- und Jugendpsychiatrie","KJPsychiatrie";"31 - Psychosomatik","Psychosomatik";"00 - Bitte eine Fachabteilung auswählen","Leer";0,"Leer"},2,0)</f>
        <v>Leer</v>
      </c>
    </row>
    <row r="424" spans="2:26" ht="15" customHeight="1" x14ac:dyDescent="0.25">
      <c r="B424" s="76" t="str">
        <f t="shared" si="49"/>
        <v>!!!</v>
      </c>
      <c r="C424" s="250"/>
      <c r="D424" s="243"/>
      <c r="E424" s="251"/>
      <c r="F424" s="88"/>
      <c r="G424" s="387"/>
      <c r="H424" s="44"/>
      <c r="I424" s="44"/>
      <c r="J424" s="70"/>
      <c r="O424" s="8">
        <f t="shared" si="43"/>
        <v>0</v>
      </c>
      <c r="P424" s="8">
        <f>VLOOKUP(C424,{"29 - Psychiatrie (Erwachsene)",1;"30 - Kinder- und Jugendpsychiatrie",1;"31 - Psychosomatik",1;"00 - Bitte eine Fachabteilung auswählen",0;0,0},2,0)</f>
        <v>0</v>
      </c>
      <c r="Q424" s="8">
        <f t="shared" si="44"/>
        <v>0</v>
      </c>
      <c r="R424" s="8">
        <f t="shared" si="45"/>
        <v>0</v>
      </c>
      <c r="S424" s="8">
        <f t="shared" si="46"/>
        <v>0</v>
      </c>
      <c r="T424" s="8">
        <f t="shared" si="47"/>
        <v>0</v>
      </c>
      <c r="V424" s="8">
        <f>VLOOKUP($C424,{"29 - Psychiatrie (Erwachsene)",1;"30 - Kinder- und Jugendpsychiatrie",1;"31 - Psychosomatik",1;"00 - Bitte eine Fachabteilung auswählen",0;0,0},2,0)</f>
        <v>0</v>
      </c>
      <c r="W424" s="8" t="str">
        <f>IF('Angaben KH-Standort'!$D$12&gt;0,"JBJ","KJA")</f>
        <v>KJA</v>
      </c>
      <c r="X424" s="8" t="str">
        <f>VLOOKUP(C423,{"29 - Psychiatrie (Erwachsene)","Einrichtungen2";"30 - Kinder- und Jugendpsychiatrie","Einrichtungen2";"31 - Psychosomatik","Einrichtungen2";"00 - Bitte eine Einrichtung auswählen","Leer";0,"Leer"},2,0)</f>
        <v>Leer</v>
      </c>
      <c r="Y424" s="37" t="str">
        <f t="shared" si="48"/>
        <v>Leer</v>
      </c>
      <c r="Z424" s="8" t="str">
        <f>VLOOKUP($C424,{"29 - Psychiatrie (Erwachsene)","Psychiatrie";"30 - Kinder- und Jugendpsychiatrie","KJPsychiatrie";"31 - Psychosomatik","Psychosomatik";"00 - Bitte eine Fachabteilung auswählen","Leer";0,"Leer"},2,0)</f>
        <v>Leer</v>
      </c>
    </row>
    <row r="425" spans="2:26" ht="15" customHeight="1" x14ac:dyDescent="0.25">
      <c r="B425" s="76" t="str">
        <f t="shared" si="49"/>
        <v>!!!</v>
      </c>
      <c r="C425" s="250"/>
      <c r="D425" s="243"/>
      <c r="E425" s="251"/>
      <c r="F425" s="88"/>
      <c r="G425" s="387"/>
      <c r="H425" s="44"/>
      <c r="I425" s="44"/>
      <c r="J425" s="70"/>
      <c r="O425" s="8">
        <f t="shared" si="43"/>
        <v>0</v>
      </c>
      <c r="P425" s="8">
        <f>VLOOKUP(C425,{"29 - Psychiatrie (Erwachsene)",1;"30 - Kinder- und Jugendpsychiatrie",1;"31 - Psychosomatik",1;"00 - Bitte eine Fachabteilung auswählen",0;0,0},2,0)</f>
        <v>0</v>
      </c>
      <c r="Q425" s="8">
        <f t="shared" si="44"/>
        <v>0</v>
      </c>
      <c r="R425" s="8">
        <f t="shared" si="45"/>
        <v>0</v>
      </c>
      <c r="S425" s="8">
        <f t="shared" si="46"/>
        <v>0</v>
      </c>
      <c r="T425" s="8">
        <f t="shared" si="47"/>
        <v>0</v>
      </c>
      <c r="V425" s="8">
        <f>VLOOKUP($C425,{"29 - Psychiatrie (Erwachsene)",1;"30 - Kinder- und Jugendpsychiatrie",1;"31 - Psychosomatik",1;"00 - Bitte eine Fachabteilung auswählen",0;0,0},2,0)</f>
        <v>0</v>
      </c>
      <c r="W425" s="8" t="str">
        <f>IF('Angaben KH-Standort'!$D$12&gt;0,"JBJ","KJA")</f>
        <v>KJA</v>
      </c>
      <c r="X425" s="8" t="str">
        <f>VLOOKUP(C424,{"29 - Psychiatrie (Erwachsene)","Einrichtungen2";"30 - Kinder- und Jugendpsychiatrie","Einrichtungen2";"31 - Psychosomatik","Einrichtungen2";"00 - Bitte eine Einrichtung auswählen","Leer";0,"Leer"},2,0)</f>
        <v>Leer</v>
      </c>
      <c r="Y425" s="37" t="str">
        <f t="shared" si="48"/>
        <v>Leer</v>
      </c>
      <c r="Z425" s="8" t="str">
        <f>VLOOKUP($C425,{"29 - Psychiatrie (Erwachsene)","Psychiatrie";"30 - Kinder- und Jugendpsychiatrie","KJPsychiatrie";"31 - Psychosomatik","Psychosomatik";"00 - Bitte eine Fachabteilung auswählen","Leer";0,"Leer"},2,0)</f>
        <v>Leer</v>
      </c>
    </row>
    <row r="426" spans="2:26" ht="15" customHeight="1" x14ac:dyDescent="0.25">
      <c r="B426" s="76" t="str">
        <f t="shared" si="49"/>
        <v>!!!</v>
      </c>
      <c r="C426" s="250"/>
      <c r="D426" s="243"/>
      <c r="E426" s="251"/>
      <c r="F426" s="88"/>
      <c r="G426" s="387"/>
      <c r="H426" s="44"/>
      <c r="I426" s="44"/>
      <c r="J426" s="70"/>
      <c r="O426" s="8">
        <f t="shared" si="43"/>
        <v>0</v>
      </c>
      <c r="P426" s="8">
        <f>VLOOKUP(C426,{"29 - Psychiatrie (Erwachsene)",1;"30 - Kinder- und Jugendpsychiatrie",1;"31 - Psychosomatik",1;"00 - Bitte eine Fachabteilung auswählen",0;0,0},2,0)</f>
        <v>0</v>
      </c>
      <c r="Q426" s="8">
        <f t="shared" si="44"/>
        <v>0</v>
      </c>
      <c r="R426" s="8">
        <f t="shared" si="45"/>
        <v>0</v>
      </c>
      <c r="S426" s="8">
        <f t="shared" si="46"/>
        <v>0</v>
      </c>
      <c r="T426" s="8">
        <f t="shared" si="47"/>
        <v>0</v>
      </c>
      <c r="V426" s="8">
        <f>VLOOKUP($C426,{"29 - Psychiatrie (Erwachsene)",1;"30 - Kinder- und Jugendpsychiatrie",1;"31 - Psychosomatik",1;"00 - Bitte eine Fachabteilung auswählen",0;0,0},2,0)</f>
        <v>0</v>
      </c>
      <c r="W426" s="8" t="str">
        <f>IF('Angaben KH-Standort'!$D$12&gt;0,"JBJ","KJA")</f>
        <v>KJA</v>
      </c>
      <c r="X426" s="8" t="str">
        <f>VLOOKUP(C425,{"29 - Psychiatrie (Erwachsene)","Einrichtungen2";"30 - Kinder- und Jugendpsychiatrie","Einrichtungen2";"31 - Psychosomatik","Einrichtungen2";"00 - Bitte eine Einrichtung auswählen","Leer";0,"Leer"},2,0)</f>
        <v>Leer</v>
      </c>
      <c r="Y426" s="37" t="str">
        <f t="shared" si="48"/>
        <v>Leer</v>
      </c>
      <c r="Z426" s="8" t="str">
        <f>VLOOKUP($C426,{"29 - Psychiatrie (Erwachsene)","Psychiatrie";"30 - Kinder- und Jugendpsychiatrie","KJPsychiatrie";"31 - Psychosomatik","Psychosomatik";"00 - Bitte eine Fachabteilung auswählen","Leer";0,"Leer"},2,0)</f>
        <v>Leer</v>
      </c>
    </row>
    <row r="427" spans="2:26" ht="15" customHeight="1" x14ac:dyDescent="0.25">
      <c r="B427" s="76" t="str">
        <f t="shared" si="49"/>
        <v>!!!</v>
      </c>
      <c r="C427" s="250"/>
      <c r="D427" s="243"/>
      <c r="E427" s="251"/>
      <c r="F427" s="88"/>
      <c r="G427" s="387"/>
      <c r="H427" s="44"/>
      <c r="I427" s="44"/>
      <c r="J427" s="70"/>
      <c r="O427" s="8">
        <f t="shared" si="43"/>
        <v>0</v>
      </c>
      <c r="P427" s="8">
        <f>VLOOKUP(C427,{"29 - Psychiatrie (Erwachsene)",1;"30 - Kinder- und Jugendpsychiatrie",1;"31 - Psychosomatik",1;"00 - Bitte eine Fachabteilung auswählen",0;0,0},2,0)</f>
        <v>0</v>
      </c>
      <c r="Q427" s="8">
        <f t="shared" si="44"/>
        <v>0</v>
      </c>
      <c r="R427" s="8">
        <f t="shared" si="45"/>
        <v>0</v>
      </c>
      <c r="S427" s="8">
        <f t="shared" si="46"/>
        <v>0</v>
      </c>
      <c r="T427" s="8">
        <f t="shared" si="47"/>
        <v>0</v>
      </c>
      <c r="V427" s="8">
        <f>VLOOKUP($C427,{"29 - Psychiatrie (Erwachsene)",1;"30 - Kinder- und Jugendpsychiatrie",1;"31 - Psychosomatik",1;"00 - Bitte eine Fachabteilung auswählen",0;0,0},2,0)</f>
        <v>0</v>
      </c>
      <c r="W427" s="8" t="str">
        <f>IF('Angaben KH-Standort'!$D$12&gt;0,"JBJ","KJA")</f>
        <v>KJA</v>
      </c>
      <c r="X427" s="8" t="str">
        <f>VLOOKUP(C426,{"29 - Psychiatrie (Erwachsene)","Einrichtungen2";"30 - Kinder- und Jugendpsychiatrie","Einrichtungen2";"31 - Psychosomatik","Einrichtungen2";"00 - Bitte eine Einrichtung auswählen","Leer";0,"Leer"},2,0)</f>
        <v>Leer</v>
      </c>
      <c r="Y427" s="37" t="str">
        <f t="shared" si="48"/>
        <v>Leer</v>
      </c>
      <c r="Z427" s="8" t="str">
        <f>VLOOKUP($C427,{"29 - Psychiatrie (Erwachsene)","Psychiatrie";"30 - Kinder- und Jugendpsychiatrie","KJPsychiatrie";"31 - Psychosomatik","Psychosomatik";"00 - Bitte eine Fachabteilung auswählen","Leer";0,"Leer"},2,0)</f>
        <v>Leer</v>
      </c>
    </row>
    <row r="428" spans="2:26" ht="15" customHeight="1" x14ac:dyDescent="0.25">
      <c r="B428" s="76" t="str">
        <f t="shared" si="49"/>
        <v>!!!</v>
      </c>
      <c r="C428" s="250"/>
      <c r="D428" s="243"/>
      <c r="E428" s="251"/>
      <c r="F428" s="88"/>
      <c r="G428" s="387"/>
      <c r="H428" s="44"/>
      <c r="I428" s="44"/>
      <c r="J428" s="70"/>
      <c r="O428" s="8">
        <f t="shared" si="43"/>
        <v>0</v>
      </c>
      <c r="P428" s="8">
        <f>VLOOKUP(C428,{"29 - Psychiatrie (Erwachsene)",1;"30 - Kinder- und Jugendpsychiatrie",1;"31 - Psychosomatik",1;"00 - Bitte eine Fachabteilung auswählen",0;0,0},2,0)</f>
        <v>0</v>
      </c>
      <c r="Q428" s="8">
        <f t="shared" si="44"/>
        <v>0</v>
      </c>
      <c r="R428" s="8">
        <f t="shared" si="45"/>
        <v>0</v>
      </c>
      <c r="S428" s="8">
        <f t="shared" si="46"/>
        <v>0</v>
      </c>
      <c r="T428" s="8">
        <f t="shared" si="47"/>
        <v>0</v>
      </c>
      <c r="V428" s="8">
        <f>VLOOKUP($C428,{"29 - Psychiatrie (Erwachsene)",1;"30 - Kinder- und Jugendpsychiatrie",1;"31 - Psychosomatik",1;"00 - Bitte eine Fachabteilung auswählen",0;0,0},2,0)</f>
        <v>0</v>
      </c>
      <c r="W428" s="8" t="str">
        <f>IF('Angaben KH-Standort'!$D$12&gt;0,"JBJ","KJA")</f>
        <v>KJA</v>
      </c>
      <c r="X428" s="8" t="str">
        <f>VLOOKUP(C427,{"29 - Psychiatrie (Erwachsene)","Einrichtungen2";"30 - Kinder- und Jugendpsychiatrie","Einrichtungen2";"31 - Psychosomatik","Einrichtungen2";"00 - Bitte eine Einrichtung auswählen","Leer";0,"Leer"},2,0)</f>
        <v>Leer</v>
      </c>
      <c r="Y428" s="37" t="str">
        <f t="shared" si="48"/>
        <v>Leer</v>
      </c>
      <c r="Z428" s="8" t="str">
        <f>VLOOKUP($C428,{"29 - Psychiatrie (Erwachsene)","Psychiatrie";"30 - Kinder- und Jugendpsychiatrie","KJPsychiatrie";"31 - Psychosomatik","Psychosomatik";"00 - Bitte eine Fachabteilung auswählen","Leer";0,"Leer"},2,0)</f>
        <v>Leer</v>
      </c>
    </row>
    <row r="429" spans="2:26" ht="15" customHeight="1" x14ac:dyDescent="0.25">
      <c r="B429" s="76" t="str">
        <f t="shared" si="49"/>
        <v>!!!</v>
      </c>
      <c r="C429" s="250"/>
      <c r="D429" s="243"/>
      <c r="E429" s="251"/>
      <c r="F429" s="88"/>
      <c r="G429" s="387"/>
      <c r="H429" s="44"/>
      <c r="I429" s="44"/>
      <c r="J429" s="70"/>
      <c r="O429" s="8">
        <f t="shared" si="43"/>
        <v>0</v>
      </c>
      <c r="P429" s="8">
        <f>VLOOKUP(C429,{"29 - Psychiatrie (Erwachsene)",1;"30 - Kinder- und Jugendpsychiatrie",1;"31 - Psychosomatik",1;"00 - Bitte eine Fachabteilung auswählen",0;0,0},2,0)</f>
        <v>0</v>
      </c>
      <c r="Q429" s="8">
        <f t="shared" si="44"/>
        <v>0</v>
      </c>
      <c r="R429" s="8">
        <f t="shared" si="45"/>
        <v>0</v>
      </c>
      <c r="S429" s="8">
        <f t="shared" si="46"/>
        <v>0</v>
      </c>
      <c r="T429" s="8">
        <f t="shared" si="47"/>
        <v>0</v>
      </c>
      <c r="V429" s="8">
        <f>VLOOKUP($C429,{"29 - Psychiatrie (Erwachsene)",1;"30 - Kinder- und Jugendpsychiatrie",1;"31 - Psychosomatik",1;"00 - Bitte eine Fachabteilung auswählen",0;0,0},2,0)</f>
        <v>0</v>
      </c>
      <c r="W429" s="8" t="str">
        <f>IF('Angaben KH-Standort'!$D$12&gt;0,"JBJ","KJA")</f>
        <v>KJA</v>
      </c>
      <c r="X429" s="8" t="str">
        <f>VLOOKUP(C428,{"29 - Psychiatrie (Erwachsene)","Einrichtungen2";"30 - Kinder- und Jugendpsychiatrie","Einrichtungen2";"31 - Psychosomatik","Einrichtungen2";"00 - Bitte eine Einrichtung auswählen","Leer";0,"Leer"},2,0)</f>
        <v>Leer</v>
      </c>
      <c r="Y429" s="37" t="str">
        <f t="shared" si="48"/>
        <v>Leer</v>
      </c>
      <c r="Z429" s="8" t="str">
        <f>VLOOKUP($C429,{"29 - Psychiatrie (Erwachsene)","Psychiatrie";"30 - Kinder- und Jugendpsychiatrie","KJPsychiatrie";"31 - Psychosomatik","Psychosomatik";"00 - Bitte eine Fachabteilung auswählen","Leer";0,"Leer"},2,0)</f>
        <v>Leer</v>
      </c>
    </row>
    <row r="430" spans="2:26" ht="15" customHeight="1" x14ac:dyDescent="0.25">
      <c r="B430" s="76" t="str">
        <f t="shared" si="49"/>
        <v>!!!</v>
      </c>
      <c r="C430" s="250"/>
      <c r="D430" s="243"/>
      <c r="E430" s="251"/>
      <c r="F430" s="88"/>
      <c r="G430" s="387"/>
      <c r="H430" s="44"/>
      <c r="I430" s="44"/>
      <c r="J430" s="70"/>
      <c r="O430" s="8">
        <f t="shared" si="43"/>
        <v>0</v>
      </c>
      <c r="P430" s="8">
        <f>VLOOKUP(C430,{"29 - Psychiatrie (Erwachsene)",1;"30 - Kinder- und Jugendpsychiatrie",1;"31 - Psychosomatik",1;"00 - Bitte eine Fachabteilung auswählen",0;0,0},2,0)</f>
        <v>0</v>
      </c>
      <c r="Q430" s="8">
        <f t="shared" si="44"/>
        <v>0</v>
      </c>
      <c r="R430" s="8">
        <f t="shared" si="45"/>
        <v>0</v>
      </c>
      <c r="S430" s="8">
        <f t="shared" si="46"/>
        <v>0</v>
      </c>
      <c r="T430" s="8">
        <f t="shared" si="47"/>
        <v>0</v>
      </c>
      <c r="V430" s="8">
        <f>VLOOKUP($C430,{"29 - Psychiatrie (Erwachsene)",1;"30 - Kinder- und Jugendpsychiatrie",1;"31 - Psychosomatik",1;"00 - Bitte eine Fachabteilung auswählen",0;0,0},2,0)</f>
        <v>0</v>
      </c>
      <c r="W430" s="8" t="str">
        <f>IF('Angaben KH-Standort'!$D$12&gt;0,"JBJ","KJA")</f>
        <v>KJA</v>
      </c>
      <c r="X430" s="8" t="str">
        <f>VLOOKUP(C429,{"29 - Psychiatrie (Erwachsene)","Einrichtungen2";"30 - Kinder- und Jugendpsychiatrie","Einrichtungen2";"31 - Psychosomatik","Einrichtungen2";"00 - Bitte eine Einrichtung auswählen","Leer";0,"Leer"},2,0)</f>
        <v>Leer</v>
      </c>
      <c r="Y430" s="37" t="str">
        <f t="shared" si="48"/>
        <v>Leer</v>
      </c>
      <c r="Z430" s="8" t="str">
        <f>VLOOKUP($C430,{"29 - Psychiatrie (Erwachsene)","Psychiatrie";"30 - Kinder- und Jugendpsychiatrie","KJPsychiatrie";"31 - Psychosomatik","Psychosomatik";"00 - Bitte eine Fachabteilung auswählen","Leer";0,"Leer"},2,0)</f>
        <v>Leer</v>
      </c>
    </row>
    <row r="431" spans="2:26" ht="15" customHeight="1" x14ac:dyDescent="0.25">
      <c r="B431" s="76" t="str">
        <f t="shared" si="49"/>
        <v>!!!</v>
      </c>
      <c r="C431" s="250"/>
      <c r="D431" s="243"/>
      <c r="E431" s="251"/>
      <c r="F431" s="88"/>
      <c r="G431" s="387"/>
      <c r="H431" s="44"/>
      <c r="I431" s="44"/>
      <c r="J431" s="70"/>
      <c r="O431" s="8">
        <f t="shared" si="43"/>
        <v>0</v>
      </c>
      <c r="P431" s="8">
        <f>VLOOKUP(C431,{"29 - Psychiatrie (Erwachsene)",1;"30 - Kinder- und Jugendpsychiatrie",1;"31 - Psychosomatik",1;"00 - Bitte eine Fachabteilung auswählen",0;0,0},2,0)</f>
        <v>0</v>
      </c>
      <c r="Q431" s="8">
        <f t="shared" si="44"/>
        <v>0</v>
      </c>
      <c r="R431" s="8">
        <f t="shared" si="45"/>
        <v>0</v>
      </c>
      <c r="S431" s="8">
        <f t="shared" si="46"/>
        <v>0</v>
      </c>
      <c r="T431" s="8">
        <f t="shared" si="47"/>
        <v>0</v>
      </c>
      <c r="V431" s="8">
        <f>VLOOKUP($C431,{"29 - Psychiatrie (Erwachsene)",1;"30 - Kinder- und Jugendpsychiatrie",1;"31 - Psychosomatik",1;"00 - Bitte eine Fachabteilung auswählen",0;0,0},2,0)</f>
        <v>0</v>
      </c>
      <c r="W431" s="8" t="str">
        <f>IF('Angaben KH-Standort'!$D$12&gt;0,"JBJ","KJA")</f>
        <v>KJA</v>
      </c>
      <c r="X431" s="8" t="str">
        <f>VLOOKUP(C430,{"29 - Psychiatrie (Erwachsene)","Einrichtungen2";"30 - Kinder- und Jugendpsychiatrie","Einrichtungen2";"31 - Psychosomatik","Einrichtungen2";"00 - Bitte eine Einrichtung auswählen","Leer";0,"Leer"},2,0)</f>
        <v>Leer</v>
      </c>
      <c r="Y431" s="37" t="str">
        <f t="shared" si="48"/>
        <v>Leer</v>
      </c>
      <c r="Z431" s="8" t="str">
        <f>VLOOKUP($C431,{"29 - Psychiatrie (Erwachsene)","Psychiatrie";"30 - Kinder- und Jugendpsychiatrie","KJPsychiatrie";"31 - Psychosomatik","Psychosomatik";"00 - Bitte eine Fachabteilung auswählen","Leer";0,"Leer"},2,0)</f>
        <v>Leer</v>
      </c>
    </row>
    <row r="432" spans="2:26" ht="15" customHeight="1" x14ac:dyDescent="0.25">
      <c r="B432" s="76" t="str">
        <f t="shared" si="49"/>
        <v>!!!</v>
      </c>
      <c r="C432" s="250"/>
      <c r="D432" s="243"/>
      <c r="E432" s="251"/>
      <c r="F432" s="88"/>
      <c r="G432" s="387"/>
      <c r="H432" s="44"/>
      <c r="I432" s="44"/>
      <c r="J432" s="70"/>
      <c r="O432" s="8">
        <f t="shared" si="43"/>
        <v>0</v>
      </c>
      <c r="P432" s="8">
        <f>VLOOKUP(C432,{"29 - Psychiatrie (Erwachsene)",1;"30 - Kinder- und Jugendpsychiatrie",1;"31 - Psychosomatik",1;"00 - Bitte eine Fachabteilung auswählen",0;0,0},2,0)</f>
        <v>0</v>
      </c>
      <c r="Q432" s="8">
        <f t="shared" si="44"/>
        <v>0</v>
      </c>
      <c r="R432" s="8">
        <f t="shared" si="45"/>
        <v>0</v>
      </c>
      <c r="S432" s="8">
        <f t="shared" si="46"/>
        <v>0</v>
      </c>
      <c r="T432" s="8">
        <f t="shared" si="47"/>
        <v>0</v>
      </c>
      <c r="V432" s="8">
        <f>VLOOKUP($C432,{"29 - Psychiatrie (Erwachsene)",1;"30 - Kinder- und Jugendpsychiatrie",1;"31 - Psychosomatik",1;"00 - Bitte eine Fachabteilung auswählen",0;0,0},2,0)</f>
        <v>0</v>
      </c>
      <c r="W432" s="8" t="str">
        <f>IF('Angaben KH-Standort'!$D$12&gt;0,"JBJ","KJA")</f>
        <v>KJA</v>
      </c>
      <c r="X432" s="8" t="str">
        <f>VLOOKUP(C431,{"29 - Psychiatrie (Erwachsene)","Einrichtungen2";"30 - Kinder- und Jugendpsychiatrie","Einrichtungen2";"31 - Psychosomatik","Einrichtungen2";"00 - Bitte eine Einrichtung auswählen","Leer";0,"Leer"},2,0)</f>
        <v>Leer</v>
      </c>
      <c r="Y432" s="37" t="str">
        <f t="shared" si="48"/>
        <v>Leer</v>
      </c>
      <c r="Z432" s="8" t="str">
        <f>VLOOKUP($C432,{"29 - Psychiatrie (Erwachsene)","Psychiatrie";"30 - Kinder- und Jugendpsychiatrie","KJPsychiatrie";"31 - Psychosomatik","Psychosomatik";"00 - Bitte eine Fachabteilung auswählen","Leer";0,"Leer"},2,0)</f>
        <v>Leer</v>
      </c>
    </row>
    <row r="433" spans="2:26" ht="15" customHeight="1" x14ac:dyDescent="0.25">
      <c r="B433" s="76" t="str">
        <f t="shared" si="49"/>
        <v>!!!</v>
      </c>
      <c r="C433" s="250"/>
      <c r="D433" s="243"/>
      <c r="E433" s="251"/>
      <c r="F433" s="88"/>
      <c r="G433" s="387"/>
      <c r="H433" s="44"/>
      <c r="I433" s="44"/>
      <c r="J433" s="70"/>
      <c r="O433" s="8">
        <f t="shared" si="43"/>
        <v>0</v>
      </c>
      <c r="P433" s="8">
        <f>VLOOKUP(C433,{"29 - Psychiatrie (Erwachsene)",1;"30 - Kinder- und Jugendpsychiatrie",1;"31 - Psychosomatik",1;"00 - Bitte eine Fachabteilung auswählen",0;0,0},2,0)</f>
        <v>0</v>
      </c>
      <c r="Q433" s="8">
        <f t="shared" si="44"/>
        <v>0</v>
      </c>
      <c r="R433" s="8">
        <f t="shared" si="45"/>
        <v>0</v>
      </c>
      <c r="S433" s="8">
        <f t="shared" si="46"/>
        <v>0</v>
      </c>
      <c r="T433" s="8">
        <f t="shared" si="47"/>
        <v>0</v>
      </c>
      <c r="V433" s="8">
        <f>VLOOKUP($C433,{"29 - Psychiatrie (Erwachsene)",1;"30 - Kinder- und Jugendpsychiatrie",1;"31 - Psychosomatik",1;"00 - Bitte eine Fachabteilung auswählen",0;0,0},2,0)</f>
        <v>0</v>
      </c>
      <c r="W433" s="8" t="str">
        <f>IF('Angaben KH-Standort'!$D$12&gt;0,"JBJ","KJA")</f>
        <v>KJA</v>
      </c>
      <c r="X433" s="8" t="str">
        <f>VLOOKUP(C432,{"29 - Psychiatrie (Erwachsene)","Einrichtungen2";"30 - Kinder- und Jugendpsychiatrie","Einrichtungen2";"31 - Psychosomatik","Einrichtungen2";"00 - Bitte eine Einrichtung auswählen","Leer";0,"Leer"},2,0)</f>
        <v>Leer</v>
      </c>
      <c r="Y433" s="37" t="str">
        <f t="shared" si="48"/>
        <v>Leer</v>
      </c>
      <c r="Z433" s="8" t="str">
        <f>VLOOKUP($C433,{"29 - Psychiatrie (Erwachsene)","Psychiatrie";"30 - Kinder- und Jugendpsychiatrie","KJPsychiatrie";"31 - Psychosomatik","Psychosomatik";"00 - Bitte eine Fachabteilung auswählen","Leer";0,"Leer"},2,0)</f>
        <v>Leer</v>
      </c>
    </row>
    <row r="434" spans="2:26" ht="15" customHeight="1" x14ac:dyDescent="0.25">
      <c r="B434" s="76" t="str">
        <f t="shared" si="49"/>
        <v>!!!</v>
      </c>
      <c r="C434" s="250"/>
      <c r="D434" s="243"/>
      <c r="E434" s="251"/>
      <c r="F434" s="88"/>
      <c r="G434" s="387"/>
      <c r="H434" s="44"/>
      <c r="I434" s="44"/>
      <c r="J434" s="70"/>
      <c r="O434" s="8">
        <f t="shared" si="43"/>
        <v>0</v>
      </c>
      <c r="P434" s="8">
        <f>VLOOKUP(C434,{"29 - Psychiatrie (Erwachsene)",1;"30 - Kinder- und Jugendpsychiatrie",1;"31 - Psychosomatik",1;"00 - Bitte eine Fachabteilung auswählen",0;0,0},2,0)</f>
        <v>0</v>
      </c>
      <c r="Q434" s="8">
        <f t="shared" si="44"/>
        <v>0</v>
      </c>
      <c r="R434" s="8">
        <f t="shared" si="45"/>
        <v>0</v>
      </c>
      <c r="S434" s="8">
        <f t="shared" si="46"/>
        <v>0</v>
      </c>
      <c r="T434" s="8">
        <f t="shared" si="47"/>
        <v>0</v>
      </c>
      <c r="V434" s="8">
        <f>VLOOKUP($C434,{"29 - Psychiatrie (Erwachsene)",1;"30 - Kinder- und Jugendpsychiatrie",1;"31 - Psychosomatik",1;"00 - Bitte eine Fachabteilung auswählen",0;0,0},2,0)</f>
        <v>0</v>
      </c>
      <c r="W434" s="8" t="str">
        <f>IF('Angaben KH-Standort'!$D$12&gt;0,"JBJ","KJA")</f>
        <v>KJA</v>
      </c>
      <c r="X434" s="8" t="str">
        <f>VLOOKUP(C433,{"29 - Psychiatrie (Erwachsene)","Einrichtungen2";"30 - Kinder- und Jugendpsychiatrie","Einrichtungen2";"31 - Psychosomatik","Einrichtungen2";"00 - Bitte eine Einrichtung auswählen","Leer";0,"Leer"},2,0)</f>
        <v>Leer</v>
      </c>
      <c r="Y434" s="37" t="str">
        <f t="shared" si="48"/>
        <v>Leer</v>
      </c>
      <c r="Z434" s="8" t="str">
        <f>VLOOKUP($C434,{"29 - Psychiatrie (Erwachsene)","Psychiatrie";"30 - Kinder- und Jugendpsychiatrie","KJPsychiatrie";"31 - Psychosomatik","Psychosomatik";"00 - Bitte eine Fachabteilung auswählen","Leer";0,"Leer"},2,0)</f>
        <v>Leer</v>
      </c>
    </row>
    <row r="435" spans="2:26" ht="15" customHeight="1" x14ac:dyDescent="0.25">
      <c r="B435" s="76" t="str">
        <f t="shared" si="49"/>
        <v>!!!</v>
      </c>
      <c r="C435" s="250"/>
      <c r="D435" s="243"/>
      <c r="E435" s="251"/>
      <c r="F435" s="88"/>
      <c r="G435" s="387"/>
      <c r="H435" s="44"/>
      <c r="I435" s="44"/>
      <c r="J435" s="70"/>
      <c r="O435" s="8">
        <f t="shared" si="43"/>
        <v>0</v>
      </c>
      <c r="P435" s="8">
        <f>VLOOKUP(C435,{"29 - Psychiatrie (Erwachsene)",1;"30 - Kinder- und Jugendpsychiatrie",1;"31 - Psychosomatik",1;"00 - Bitte eine Fachabteilung auswählen",0;0,0},2,0)</f>
        <v>0</v>
      </c>
      <c r="Q435" s="8">
        <f t="shared" si="44"/>
        <v>0</v>
      </c>
      <c r="R435" s="8">
        <f t="shared" si="45"/>
        <v>0</v>
      </c>
      <c r="S435" s="8">
        <f t="shared" si="46"/>
        <v>0</v>
      </c>
      <c r="T435" s="8">
        <f t="shared" si="47"/>
        <v>0</v>
      </c>
      <c r="V435" s="8">
        <f>VLOOKUP($C435,{"29 - Psychiatrie (Erwachsene)",1;"30 - Kinder- und Jugendpsychiatrie",1;"31 - Psychosomatik",1;"00 - Bitte eine Fachabteilung auswählen",0;0,0},2,0)</f>
        <v>0</v>
      </c>
      <c r="W435" s="8" t="str">
        <f>IF('Angaben KH-Standort'!$D$12&gt;0,"JBJ","KJA")</f>
        <v>KJA</v>
      </c>
      <c r="X435" s="8" t="str">
        <f>VLOOKUP(C434,{"29 - Psychiatrie (Erwachsene)","Einrichtungen2";"30 - Kinder- und Jugendpsychiatrie","Einrichtungen2";"31 - Psychosomatik","Einrichtungen2";"00 - Bitte eine Einrichtung auswählen","Leer";0,"Leer"},2,0)</f>
        <v>Leer</v>
      </c>
      <c r="Y435" s="37" t="str">
        <f t="shared" si="48"/>
        <v>Leer</v>
      </c>
      <c r="Z435" s="8" t="str">
        <f>VLOOKUP($C435,{"29 - Psychiatrie (Erwachsene)","Psychiatrie";"30 - Kinder- und Jugendpsychiatrie","KJPsychiatrie";"31 - Psychosomatik","Psychosomatik";"00 - Bitte eine Fachabteilung auswählen","Leer";0,"Leer"},2,0)</f>
        <v>Leer</v>
      </c>
    </row>
    <row r="436" spans="2:26" ht="15" customHeight="1" x14ac:dyDescent="0.25">
      <c r="B436" s="76" t="str">
        <f t="shared" si="49"/>
        <v>!!!</v>
      </c>
      <c r="C436" s="250"/>
      <c r="D436" s="243"/>
      <c r="E436" s="251"/>
      <c r="F436" s="88"/>
      <c r="G436" s="387"/>
      <c r="H436" s="44"/>
      <c r="I436" s="44"/>
      <c r="J436" s="70"/>
      <c r="O436" s="8">
        <f t="shared" si="43"/>
        <v>0</v>
      </c>
      <c r="P436" s="8">
        <f>VLOOKUP(C436,{"29 - Psychiatrie (Erwachsene)",1;"30 - Kinder- und Jugendpsychiatrie",1;"31 - Psychosomatik",1;"00 - Bitte eine Fachabteilung auswählen",0;0,0},2,0)</f>
        <v>0</v>
      </c>
      <c r="Q436" s="8">
        <f t="shared" si="44"/>
        <v>0</v>
      </c>
      <c r="R436" s="8">
        <f t="shared" si="45"/>
        <v>0</v>
      </c>
      <c r="S436" s="8">
        <f t="shared" si="46"/>
        <v>0</v>
      </c>
      <c r="T436" s="8">
        <f t="shared" si="47"/>
        <v>0</v>
      </c>
      <c r="V436" s="8">
        <f>VLOOKUP($C436,{"29 - Psychiatrie (Erwachsene)",1;"30 - Kinder- und Jugendpsychiatrie",1;"31 - Psychosomatik",1;"00 - Bitte eine Fachabteilung auswählen",0;0,0},2,0)</f>
        <v>0</v>
      </c>
      <c r="W436" s="8" t="str">
        <f>IF('Angaben KH-Standort'!$D$12&gt;0,"JBJ","KJA")</f>
        <v>KJA</v>
      </c>
      <c r="X436" s="8" t="str">
        <f>VLOOKUP(C435,{"29 - Psychiatrie (Erwachsene)","Einrichtungen2";"30 - Kinder- und Jugendpsychiatrie","Einrichtungen2";"31 - Psychosomatik","Einrichtungen2";"00 - Bitte eine Einrichtung auswählen","Leer";0,"Leer"},2,0)</f>
        <v>Leer</v>
      </c>
      <c r="Y436" s="37" t="str">
        <f t="shared" si="48"/>
        <v>Leer</v>
      </c>
      <c r="Z436" s="8" t="str">
        <f>VLOOKUP($C436,{"29 - Psychiatrie (Erwachsene)","Psychiatrie";"30 - Kinder- und Jugendpsychiatrie","KJPsychiatrie";"31 - Psychosomatik","Psychosomatik";"00 - Bitte eine Fachabteilung auswählen","Leer";0,"Leer"},2,0)</f>
        <v>Leer</v>
      </c>
    </row>
    <row r="437" spans="2:26" ht="15" customHeight="1" x14ac:dyDescent="0.25">
      <c r="B437" s="76" t="str">
        <f t="shared" si="49"/>
        <v>!!!</v>
      </c>
      <c r="C437" s="250"/>
      <c r="D437" s="243"/>
      <c r="E437" s="251"/>
      <c r="F437" s="88"/>
      <c r="G437" s="387"/>
      <c r="H437" s="44"/>
      <c r="I437" s="44"/>
      <c r="J437" s="70"/>
      <c r="O437" s="8">
        <f t="shared" si="43"/>
        <v>0</v>
      </c>
      <c r="P437" s="8">
        <f>VLOOKUP(C437,{"29 - Psychiatrie (Erwachsene)",1;"30 - Kinder- und Jugendpsychiatrie",1;"31 - Psychosomatik",1;"00 - Bitte eine Fachabteilung auswählen",0;0,0},2,0)</f>
        <v>0</v>
      </c>
      <c r="Q437" s="8">
        <f t="shared" si="44"/>
        <v>0</v>
      </c>
      <c r="R437" s="8">
        <f t="shared" si="45"/>
        <v>0</v>
      </c>
      <c r="S437" s="8">
        <f t="shared" si="46"/>
        <v>0</v>
      </c>
      <c r="T437" s="8">
        <f t="shared" si="47"/>
        <v>0</v>
      </c>
      <c r="V437" s="8">
        <f>VLOOKUP($C437,{"29 - Psychiatrie (Erwachsene)",1;"30 - Kinder- und Jugendpsychiatrie",1;"31 - Psychosomatik",1;"00 - Bitte eine Fachabteilung auswählen",0;0,0},2,0)</f>
        <v>0</v>
      </c>
      <c r="W437" s="8" t="str">
        <f>IF('Angaben KH-Standort'!$D$12&gt;0,"JBJ","KJA")</f>
        <v>KJA</v>
      </c>
      <c r="X437" s="8" t="str">
        <f>VLOOKUP(C436,{"29 - Psychiatrie (Erwachsene)","Einrichtungen2";"30 - Kinder- und Jugendpsychiatrie","Einrichtungen2";"31 - Psychosomatik","Einrichtungen2";"00 - Bitte eine Einrichtung auswählen","Leer";0,"Leer"},2,0)</f>
        <v>Leer</v>
      </c>
      <c r="Y437" s="37" t="str">
        <f t="shared" si="48"/>
        <v>Leer</v>
      </c>
      <c r="Z437" s="8" t="str">
        <f>VLOOKUP($C437,{"29 - Psychiatrie (Erwachsene)","Psychiatrie";"30 - Kinder- und Jugendpsychiatrie","KJPsychiatrie";"31 - Psychosomatik","Psychosomatik";"00 - Bitte eine Fachabteilung auswählen","Leer";0,"Leer"},2,0)</f>
        <v>Leer</v>
      </c>
    </row>
    <row r="438" spans="2:26" ht="15" customHeight="1" x14ac:dyDescent="0.25">
      <c r="B438" s="76" t="str">
        <f t="shared" si="49"/>
        <v>!!!</v>
      </c>
      <c r="C438" s="250"/>
      <c r="D438" s="243"/>
      <c r="E438" s="251"/>
      <c r="F438" s="88"/>
      <c r="G438" s="387"/>
      <c r="H438" s="44"/>
      <c r="I438" s="44"/>
      <c r="J438" s="70"/>
      <c r="O438" s="8">
        <f t="shared" si="43"/>
        <v>0</v>
      </c>
      <c r="P438" s="8">
        <f>VLOOKUP(C438,{"29 - Psychiatrie (Erwachsene)",1;"30 - Kinder- und Jugendpsychiatrie",1;"31 - Psychosomatik",1;"00 - Bitte eine Fachabteilung auswählen",0;0,0},2,0)</f>
        <v>0</v>
      </c>
      <c r="Q438" s="8">
        <f t="shared" si="44"/>
        <v>0</v>
      </c>
      <c r="R438" s="8">
        <f t="shared" si="45"/>
        <v>0</v>
      </c>
      <c r="S438" s="8">
        <f t="shared" si="46"/>
        <v>0</v>
      </c>
      <c r="T438" s="8">
        <f t="shared" si="47"/>
        <v>0</v>
      </c>
      <c r="V438" s="8">
        <f>VLOOKUP($C438,{"29 - Psychiatrie (Erwachsene)",1;"30 - Kinder- und Jugendpsychiatrie",1;"31 - Psychosomatik",1;"00 - Bitte eine Fachabteilung auswählen",0;0,0},2,0)</f>
        <v>0</v>
      </c>
      <c r="W438" s="8" t="str">
        <f>IF('Angaben KH-Standort'!$D$12&gt;0,"JBJ","KJA")</f>
        <v>KJA</v>
      </c>
      <c r="X438" s="8" t="str">
        <f>VLOOKUP(C437,{"29 - Psychiatrie (Erwachsene)","Einrichtungen2";"30 - Kinder- und Jugendpsychiatrie","Einrichtungen2";"31 - Psychosomatik","Einrichtungen2";"00 - Bitte eine Einrichtung auswählen","Leer";0,"Leer"},2,0)</f>
        <v>Leer</v>
      </c>
      <c r="Y438" s="37" t="str">
        <f t="shared" si="48"/>
        <v>Leer</v>
      </c>
      <c r="Z438" s="8" t="str">
        <f>VLOOKUP($C438,{"29 - Psychiatrie (Erwachsene)","Psychiatrie";"30 - Kinder- und Jugendpsychiatrie","KJPsychiatrie";"31 - Psychosomatik","Psychosomatik";"00 - Bitte eine Fachabteilung auswählen","Leer";0,"Leer"},2,0)</f>
        <v>Leer</v>
      </c>
    </row>
    <row r="439" spans="2:26" ht="15" customHeight="1" x14ac:dyDescent="0.25">
      <c r="B439" s="76" t="str">
        <f t="shared" si="49"/>
        <v>!!!</v>
      </c>
      <c r="C439" s="250"/>
      <c r="D439" s="243"/>
      <c r="E439" s="251"/>
      <c r="F439" s="88"/>
      <c r="G439" s="387"/>
      <c r="H439" s="44"/>
      <c r="I439" s="44"/>
      <c r="J439" s="70"/>
      <c r="O439" s="8">
        <f t="shared" si="43"/>
        <v>0</v>
      </c>
      <c r="P439" s="8">
        <f>VLOOKUP(C439,{"29 - Psychiatrie (Erwachsene)",1;"30 - Kinder- und Jugendpsychiatrie",1;"31 - Psychosomatik",1;"00 - Bitte eine Fachabteilung auswählen",0;0,0},2,0)</f>
        <v>0</v>
      </c>
      <c r="Q439" s="8">
        <f t="shared" si="44"/>
        <v>0</v>
      </c>
      <c r="R439" s="8">
        <f t="shared" si="45"/>
        <v>0</v>
      </c>
      <c r="S439" s="8">
        <f t="shared" si="46"/>
        <v>0</v>
      </c>
      <c r="T439" s="8">
        <f t="shared" si="47"/>
        <v>0</v>
      </c>
      <c r="V439" s="8">
        <f>VLOOKUP($C439,{"29 - Psychiatrie (Erwachsene)",1;"30 - Kinder- und Jugendpsychiatrie",1;"31 - Psychosomatik",1;"00 - Bitte eine Fachabteilung auswählen",0;0,0},2,0)</f>
        <v>0</v>
      </c>
      <c r="W439" s="8" t="str">
        <f>IF('Angaben KH-Standort'!$D$12&gt;0,"JBJ","KJA")</f>
        <v>KJA</v>
      </c>
      <c r="X439" s="8" t="str">
        <f>VLOOKUP(C438,{"29 - Psychiatrie (Erwachsene)","Einrichtungen2";"30 - Kinder- und Jugendpsychiatrie","Einrichtungen2";"31 - Psychosomatik","Einrichtungen2";"00 - Bitte eine Einrichtung auswählen","Leer";0,"Leer"},2,0)</f>
        <v>Leer</v>
      </c>
      <c r="Y439" s="37" t="str">
        <f t="shared" si="48"/>
        <v>Leer</v>
      </c>
      <c r="Z439" s="8" t="str">
        <f>VLOOKUP($C439,{"29 - Psychiatrie (Erwachsene)","Psychiatrie";"30 - Kinder- und Jugendpsychiatrie","KJPsychiatrie";"31 - Psychosomatik","Psychosomatik";"00 - Bitte eine Fachabteilung auswählen","Leer";0,"Leer"},2,0)</f>
        <v>Leer</v>
      </c>
    </row>
    <row r="440" spans="2:26" ht="15" customHeight="1" x14ac:dyDescent="0.25">
      <c r="B440" s="76" t="str">
        <f t="shared" si="49"/>
        <v>!!!</v>
      </c>
      <c r="C440" s="250"/>
      <c r="D440" s="243"/>
      <c r="E440" s="251"/>
      <c r="F440" s="88"/>
      <c r="G440" s="387"/>
      <c r="H440" s="44"/>
      <c r="I440" s="44"/>
      <c r="J440" s="70"/>
      <c r="O440" s="8">
        <f t="shared" si="43"/>
        <v>0</v>
      </c>
      <c r="P440" s="8">
        <f>VLOOKUP(C440,{"29 - Psychiatrie (Erwachsene)",1;"30 - Kinder- und Jugendpsychiatrie",1;"31 - Psychosomatik",1;"00 - Bitte eine Fachabteilung auswählen",0;0,0},2,0)</f>
        <v>0</v>
      </c>
      <c r="Q440" s="8">
        <f t="shared" si="44"/>
        <v>0</v>
      </c>
      <c r="R440" s="8">
        <f t="shared" si="45"/>
        <v>0</v>
      </c>
      <c r="S440" s="8">
        <f t="shared" si="46"/>
        <v>0</v>
      </c>
      <c r="T440" s="8">
        <f t="shared" si="47"/>
        <v>0</v>
      </c>
      <c r="V440" s="8">
        <f>VLOOKUP($C440,{"29 - Psychiatrie (Erwachsene)",1;"30 - Kinder- und Jugendpsychiatrie",1;"31 - Psychosomatik",1;"00 - Bitte eine Fachabteilung auswählen",0;0,0},2,0)</f>
        <v>0</v>
      </c>
      <c r="W440" s="8" t="str">
        <f>IF('Angaben KH-Standort'!$D$12&gt;0,"JBJ","KJA")</f>
        <v>KJA</v>
      </c>
      <c r="X440" s="8" t="str">
        <f>VLOOKUP(C439,{"29 - Psychiatrie (Erwachsene)","Einrichtungen2";"30 - Kinder- und Jugendpsychiatrie","Einrichtungen2";"31 - Psychosomatik","Einrichtungen2";"00 - Bitte eine Einrichtung auswählen","Leer";0,"Leer"},2,0)</f>
        <v>Leer</v>
      </c>
      <c r="Y440" s="37" t="str">
        <f t="shared" si="48"/>
        <v>Leer</v>
      </c>
      <c r="Z440" s="8" t="str">
        <f>VLOOKUP($C440,{"29 - Psychiatrie (Erwachsene)","Psychiatrie";"30 - Kinder- und Jugendpsychiatrie","KJPsychiatrie";"31 - Psychosomatik","Psychosomatik";"00 - Bitte eine Fachabteilung auswählen","Leer";0,"Leer"},2,0)</f>
        <v>Leer</v>
      </c>
    </row>
    <row r="441" spans="2:26" ht="15" customHeight="1" x14ac:dyDescent="0.25">
      <c r="B441" s="76" t="str">
        <f t="shared" si="49"/>
        <v>!!!</v>
      </c>
      <c r="C441" s="250"/>
      <c r="D441" s="243"/>
      <c r="E441" s="251"/>
      <c r="F441" s="88"/>
      <c r="G441" s="387"/>
      <c r="H441" s="44"/>
      <c r="I441" s="44"/>
      <c r="J441" s="70"/>
      <c r="O441" s="8">
        <f t="shared" si="43"/>
        <v>0</v>
      </c>
      <c r="P441" s="8">
        <f>VLOOKUP(C441,{"29 - Psychiatrie (Erwachsene)",1;"30 - Kinder- und Jugendpsychiatrie",1;"31 - Psychosomatik",1;"00 - Bitte eine Fachabteilung auswählen",0;0,0},2,0)</f>
        <v>0</v>
      </c>
      <c r="Q441" s="8">
        <f t="shared" si="44"/>
        <v>0</v>
      </c>
      <c r="R441" s="8">
        <f t="shared" si="45"/>
        <v>0</v>
      </c>
      <c r="S441" s="8">
        <f t="shared" si="46"/>
        <v>0</v>
      </c>
      <c r="T441" s="8">
        <f t="shared" si="47"/>
        <v>0</v>
      </c>
      <c r="V441" s="8">
        <f>VLOOKUP($C441,{"29 - Psychiatrie (Erwachsene)",1;"30 - Kinder- und Jugendpsychiatrie",1;"31 - Psychosomatik",1;"00 - Bitte eine Fachabteilung auswählen",0;0,0},2,0)</f>
        <v>0</v>
      </c>
      <c r="W441" s="8" t="str">
        <f>IF('Angaben KH-Standort'!$D$12&gt;0,"JBJ","KJA")</f>
        <v>KJA</v>
      </c>
      <c r="X441" s="8" t="str">
        <f>VLOOKUP(C440,{"29 - Psychiatrie (Erwachsene)","Einrichtungen2";"30 - Kinder- und Jugendpsychiatrie","Einrichtungen2";"31 - Psychosomatik","Einrichtungen2";"00 - Bitte eine Einrichtung auswählen","Leer";0,"Leer"},2,0)</f>
        <v>Leer</v>
      </c>
      <c r="Y441" s="37" t="str">
        <f t="shared" si="48"/>
        <v>Leer</v>
      </c>
      <c r="Z441" s="8" t="str">
        <f>VLOOKUP($C441,{"29 - Psychiatrie (Erwachsene)","Psychiatrie";"30 - Kinder- und Jugendpsychiatrie","KJPsychiatrie";"31 - Psychosomatik","Psychosomatik";"00 - Bitte eine Fachabteilung auswählen","Leer";0,"Leer"},2,0)</f>
        <v>Leer</v>
      </c>
    </row>
    <row r="442" spans="2:26" ht="15" customHeight="1" x14ac:dyDescent="0.25">
      <c r="B442" s="76" t="str">
        <f t="shared" si="49"/>
        <v>!!!</v>
      </c>
      <c r="C442" s="250"/>
      <c r="D442" s="243"/>
      <c r="E442" s="251"/>
      <c r="F442" s="88"/>
      <c r="G442" s="387"/>
      <c r="H442" s="44"/>
      <c r="I442" s="44"/>
      <c r="J442" s="70"/>
      <c r="O442" s="8">
        <f t="shared" si="43"/>
        <v>0</v>
      </c>
      <c r="P442" s="8">
        <f>VLOOKUP(C442,{"29 - Psychiatrie (Erwachsene)",1;"30 - Kinder- und Jugendpsychiatrie",1;"31 - Psychosomatik",1;"00 - Bitte eine Fachabteilung auswählen",0;0,0},2,0)</f>
        <v>0</v>
      </c>
      <c r="Q442" s="8">
        <f t="shared" si="44"/>
        <v>0</v>
      </c>
      <c r="R442" s="8">
        <f t="shared" si="45"/>
        <v>0</v>
      </c>
      <c r="S442" s="8">
        <f t="shared" si="46"/>
        <v>0</v>
      </c>
      <c r="T442" s="8">
        <f t="shared" si="47"/>
        <v>0</v>
      </c>
      <c r="V442" s="8">
        <f>VLOOKUP($C442,{"29 - Psychiatrie (Erwachsene)",1;"30 - Kinder- und Jugendpsychiatrie",1;"31 - Psychosomatik",1;"00 - Bitte eine Fachabteilung auswählen",0;0,0},2,0)</f>
        <v>0</v>
      </c>
      <c r="W442" s="8" t="str">
        <f>IF('Angaben KH-Standort'!$D$12&gt;0,"JBJ","KJA")</f>
        <v>KJA</v>
      </c>
      <c r="X442" s="8" t="str">
        <f>VLOOKUP(C441,{"29 - Psychiatrie (Erwachsene)","Einrichtungen2";"30 - Kinder- und Jugendpsychiatrie","Einrichtungen2";"31 - Psychosomatik","Einrichtungen2";"00 - Bitte eine Einrichtung auswählen","Leer";0,"Leer"},2,0)</f>
        <v>Leer</v>
      </c>
      <c r="Y442" s="37" t="str">
        <f t="shared" si="48"/>
        <v>Leer</v>
      </c>
      <c r="Z442" s="8" t="str">
        <f>VLOOKUP($C442,{"29 - Psychiatrie (Erwachsene)","Psychiatrie";"30 - Kinder- und Jugendpsychiatrie","KJPsychiatrie";"31 - Psychosomatik","Psychosomatik";"00 - Bitte eine Fachabteilung auswählen","Leer";0,"Leer"},2,0)</f>
        <v>Leer</v>
      </c>
    </row>
    <row r="443" spans="2:26" ht="15" customHeight="1" x14ac:dyDescent="0.25">
      <c r="B443" s="76" t="str">
        <f t="shared" si="49"/>
        <v>!!!</v>
      </c>
      <c r="C443" s="250"/>
      <c r="D443" s="243"/>
      <c r="E443" s="251"/>
      <c r="F443" s="88"/>
      <c r="G443" s="387"/>
      <c r="H443" s="44"/>
      <c r="I443" s="44"/>
      <c r="J443" s="70"/>
      <c r="O443" s="8">
        <f t="shared" si="43"/>
        <v>0</v>
      </c>
      <c r="P443" s="8">
        <f>VLOOKUP(C443,{"29 - Psychiatrie (Erwachsene)",1;"30 - Kinder- und Jugendpsychiatrie",1;"31 - Psychosomatik",1;"00 - Bitte eine Fachabteilung auswählen",0;0,0},2,0)</f>
        <v>0</v>
      </c>
      <c r="Q443" s="8">
        <f t="shared" si="44"/>
        <v>0</v>
      </c>
      <c r="R443" s="8">
        <f t="shared" si="45"/>
        <v>0</v>
      </c>
      <c r="S443" s="8">
        <f t="shared" si="46"/>
        <v>0</v>
      </c>
      <c r="T443" s="8">
        <f t="shared" si="47"/>
        <v>0</v>
      </c>
      <c r="V443" s="8">
        <f>VLOOKUP($C443,{"29 - Psychiatrie (Erwachsene)",1;"30 - Kinder- und Jugendpsychiatrie",1;"31 - Psychosomatik",1;"00 - Bitte eine Fachabteilung auswählen",0;0,0},2,0)</f>
        <v>0</v>
      </c>
      <c r="W443" s="8" t="str">
        <f>IF('Angaben KH-Standort'!$D$12&gt;0,"JBJ","KJA")</f>
        <v>KJA</v>
      </c>
      <c r="X443" s="8" t="str">
        <f>VLOOKUP(C442,{"29 - Psychiatrie (Erwachsene)","Einrichtungen2";"30 - Kinder- und Jugendpsychiatrie","Einrichtungen2";"31 - Psychosomatik","Einrichtungen2";"00 - Bitte eine Einrichtung auswählen","Leer";0,"Leer"},2,0)</f>
        <v>Leer</v>
      </c>
      <c r="Y443" s="37" t="str">
        <f t="shared" si="48"/>
        <v>Leer</v>
      </c>
      <c r="Z443" s="8" t="str">
        <f>VLOOKUP($C443,{"29 - Psychiatrie (Erwachsene)","Psychiatrie";"30 - Kinder- und Jugendpsychiatrie","KJPsychiatrie";"31 - Psychosomatik","Psychosomatik";"00 - Bitte eine Fachabteilung auswählen","Leer";0,"Leer"},2,0)</f>
        <v>Leer</v>
      </c>
    </row>
    <row r="444" spans="2:26" ht="15" customHeight="1" x14ac:dyDescent="0.25">
      <c r="B444" s="76" t="str">
        <f t="shared" si="49"/>
        <v>!!!</v>
      </c>
      <c r="C444" s="250"/>
      <c r="D444" s="243"/>
      <c r="E444" s="251"/>
      <c r="F444" s="88"/>
      <c r="G444" s="387"/>
      <c r="H444" s="44"/>
      <c r="I444" s="44"/>
      <c r="J444" s="70"/>
      <c r="O444" s="8">
        <f t="shared" si="43"/>
        <v>0</v>
      </c>
      <c r="P444" s="8">
        <f>VLOOKUP(C444,{"29 - Psychiatrie (Erwachsene)",1;"30 - Kinder- und Jugendpsychiatrie",1;"31 - Psychosomatik",1;"00 - Bitte eine Fachabteilung auswählen",0;0,0},2,0)</f>
        <v>0</v>
      </c>
      <c r="Q444" s="8">
        <f t="shared" si="44"/>
        <v>0</v>
      </c>
      <c r="R444" s="8">
        <f t="shared" si="45"/>
        <v>0</v>
      </c>
      <c r="S444" s="8">
        <f t="shared" si="46"/>
        <v>0</v>
      </c>
      <c r="T444" s="8">
        <f t="shared" si="47"/>
        <v>0</v>
      </c>
      <c r="V444" s="8">
        <f>VLOOKUP($C444,{"29 - Psychiatrie (Erwachsene)",1;"30 - Kinder- und Jugendpsychiatrie",1;"31 - Psychosomatik",1;"00 - Bitte eine Fachabteilung auswählen",0;0,0},2,0)</f>
        <v>0</v>
      </c>
      <c r="W444" s="8" t="str">
        <f>IF('Angaben KH-Standort'!$D$12&gt;0,"JBJ","KJA")</f>
        <v>KJA</v>
      </c>
      <c r="X444" s="8" t="str">
        <f>VLOOKUP(C443,{"29 - Psychiatrie (Erwachsene)","Einrichtungen2";"30 - Kinder- und Jugendpsychiatrie","Einrichtungen2";"31 - Psychosomatik","Einrichtungen2";"00 - Bitte eine Einrichtung auswählen","Leer";0,"Leer"},2,0)</f>
        <v>Leer</v>
      </c>
      <c r="Y444" s="37" t="str">
        <f t="shared" si="48"/>
        <v>Leer</v>
      </c>
      <c r="Z444" s="8" t="str">
        <f>VLOOKUP($C444,{"29 - Psychiatrie (Erwachsene)","Psychiatrie";"30 - Kinder- und Jugendpsychiatrie","KJPsychiatrie";"31 - Psychosomatik","Psychosomatik";"00 - Bitte eine Fachabteilung auswählen","Leer";0,"Leer"},2,0)</f>
        <v>Leer</v>
      </c>
    </row>
    <row r="445" spans="2:26" ht="15" customHeight="1" x14ac:dyDescent="0.25">
      <c r="B445" s="76" t="str">
        <f t="shared" si="49"/>
        <v>!!!</v>
      </c>
      <c r="C445" s="250"/>
      <c r="D445" s="243"/>
      <c r="E445" s="251"/>
      <c r="F445" s="88"/>
      <c r="G445" s="387"/>
      <c r="H445" s="44"/>
      <c r="I445" s="44"/>
      <c r="J445" s="70"/>
      <c r="O445" s="8">
        <f t="shared" si="43"/>
        <v>0</v>
      </c>
      <c r="P445" s="8">
        <f>VLOOKUP(C445,{"29 - Psychiatrie (Erwachsene)",1;"30 - Kinder- und Jugendpsychiatrie",1;"31 - Psychosomatik",1;"00 - Bitte eine Fachabteilung auswählen",0;0,0},2,0)</f>
        <v>0</v>
      </c>
      <c r="Q445" s="8">
        <f t="shared" si="44"/>
        <v>0</v>
      </c>
      <c r="R445" s="8">
        <f t="shared" si="45"/>
        <v>0</v>
      </c>
      <c r="S445" s="8">
        <f t="shared" si="46"/>
        <v>0</v>
      </c>
      <c r="T445" s="8">
        <f t="shared" si="47"/>
        <v>0</v>
      </c>
      <c r="V445" s="8">
        <f>VLOOKUP($C445,{"29 - Psychiatrie (Erwachsene)",1;"30 - Kinder- und Jugendpsychiatrie",1;"31 - Psychosomatik",1;"00 - Bitte eine Fachabteilung auswählen",0;0,0},2,0)</f>
        <v>0</v>
      </c>
      <c r="W445" s="8" t="str">
        <f>IF('Angaben KH-Standort'!$D$12&gt;0,"JBJ","KJA")</f>
        <v>KJA</v>
      </c>
      <c r="X445" s="8" t="str">
        <f>VLOOKUP(C444,{"29 - Psychiatrie (Erwachsene)","Einrichtungen2";"30 - Kinder- und Jugendpsychiatrie","Einrichtungen2";"31 - Psychosomatik","Einrichtungen2";"00 - Bitte eine Einrichtung auswählen","Leer";0,"Leer"},2,0)</f>
        <v>Leer</v>
      </c>
      <c r="Y445" s="37" t="str">
        <f t="shared" si="48"/>
        <v>Leer</v>
      </c>
      <c r="Z445" s="8" t="str">
        <f>VLOOKUP($C445,{"29 - Psychiatrie (Erwachsene)","Psychiatrie";"30 - Kinder- und Jugendpsychiatrie","KJPsychiatrie";"31 - Psychosomatik","Psychosomatik";"00 - Bitte eine Fachabteilung auswählen","Leer";0,"Leer"},2,0)</f>
        <v>Leer</v>
      </c>
    </row>
    <row r="446" spans="2:26" ht="15" customHeight="1" x14ac:dyDescent="0.25">
      <c r="B446" s="76" t="str">
        <f t="shared" si="49"/>
        <v>!!!</v>
      </c>
      <c r="C446" s="250"/>
      <c r="D446" s="243"/>
      <c r="E446" s="251"/>
      <c r="F446" s="88"/>
      <c r="G446" s="387"/>
      <c r="H446" s="44"/>
      <c r="I446" s="44"/>
      <c r="J446" s="70"/>
      <c r="O446" s="8">
        <f t="shared" si="43"/>
        <v>0</v>
      </c>
      <c r="P446" s="8">
        <f>VLOOKUP(C446,{"29 - Psychiatrie (Erwachsene)",1;"30 - Kinder- und Jugendpsychiatrie",1;"31 - Psychosomatik",1;"00 - Bitte eine Fachabteilung auswählen",0;0,0},2,0)</f>
        <v>0</v>
      </c>
      <c r="Q446" s="8">
        <f t="shared" si="44"/>
        <v>0</v>
      </c>
      <c r="R446" s="8">
        <f t="shared" si="45"/>
        <v>0</v>
      </c>
      <c r="S446" s="8">
        <f t="shared" si="46"/>
        <v>0</v>
      </c>
      <c r="T446" s="8">
        <f t="shared" si="47"/>
        <v>0</v>
      </c>
      <c r="V446" s="8">
        <f>VLOOKUP($C446,{"29 - Psychiatrie (Erwachsene)",1;"30 - Kinder- und Jugendpsychiatrie",1;"31 - Psychosomatik",1;"00 - Bitte eine Fachabteilung auswählen",0;0,0},2,0)</f>
        <v>0</v>
      </c>
      <c r="W446" s="8" t="str">
        <f>IF('Angaben KH-Standort'!$D$12&gt;0,"JBJ","KJA")</f>
        <v>KJA</v>
      </c>
      <c r="X446" s="8" t="str">
        <f>VLOOKUP(C445,{"29 - Psychiatrie (Erwachsene)","Einrichtungen2";"30 - Kinder- und Jugendpsychiatrie","Einrichtungen2";"31 - Psychosomatik","Einrichtungen2";"00 - Bitte eine Einrichtung auswählen","Leer";0,"Leer"},2,0)</f>
        <v>Leer</v>
      </c>
      <c r="Y446" s="37" t="str">
        <f t="shared" si="48"/>
        <v>Leer</v>
      </c>
      <c r="Z446" s="8" t="str">
        <f>VLOOKUP($C446,{"29 - Psychiatrie (Erwachsene)","Psychiatrie";"30 - Kinder- und Jugendpsychiatrie","KJPsychiatrie";"31 - Psychosomatik","Psychosomatik";"00 - Bitte eine Fachabteilung auswählen","Leer";0,"Leer"},2,0)</f>
        <v>Leer</v>
      </c>
    </row>
    <row r="447" spans="2:26" ht="15" customHeight="1" x14ac:dyDescent="0.25">
      <c r="B447" s="76" t="str">
        <f t="shared" si="49"/>
        <v>!!!</v>
      </c>
      <c r="C447" s="250"/>
      <c r="D447" s="243"/>
      <c r="E447" s="251"/>
      <c r="F447" s="88"/>
      <c r="G447" s="387"/>
      <c r="H447" s="44"/>
      <c r="I447" s="44"/>
      <c r="J447" s="70"/>
      <c r="O447" s="8">
        <f t="shared" si="43"/>
        <v>0</v>
      </c>
      <c r="P447" s="8">
        <f>VLOOKUP(C447,{"29 - Psychiatrie (Erwachsene)",1;"30 - Kinder- und Jugendpsychiatrie",1;"31 - Psychosomatik",1;"00 - Bitte eine Fachabteilung auswählen",0;0,0},2,0)</f>
        <v>0</v>
      </c>
      <c r="Q447" s="8">
        <f t="shared" si="44"/>
        <v>0</v>
      </c>
      <c r="R447" s="8">
        <f t="shared" si="45"/>
        <v>0</v>
      </c>
      <c r="S447" s="8">
        <f t="shared" si="46"/>
        <v>0</v>
      </c>
      <c r="T447" s="8">
        <f t="shared" si="47"/>
        <v>0</v>
      </c>
      <c r="V447" s="8">
        <f>VLOOKUP($C447,{"29 - Psychiatrie (Erwachsene)",1;"30 - Kinder- und Jugendpsychiatrie",1;"31 - Psychosomatik",1;"00 - Bitte eine Fachabteilung auswählen",0;0,0},2,0)</f>
        <v>0</v>
      </c>
      <c r="W447" s="8" t="str">
        <f>IF('Angaben KH-Standort'!$D$12&gt;0,"JBJ","KJA")</f>
        <v>KJA</v>
      </c>
      <c r="X447" s="8" t="str">
        <f>VLOOKUP(C446,{"29 - Psychiatrie (Erwachsene)","Einrichtungen2";"30 - Kinder- und Jugendpsychiatrie","Einrichtungen2";"31 - Psychosomatik","Einrichtungen2";"00 - Bitte eine Einrichtung auswählen","Leer";0,"Leer"},2,0)</f>
        <v>Leer</v>
      </c>
      <c r="Y447" s="37" t="str">
        <f t="shared" si="48"/>
        <v>Leer</v>
      </c>
      <c r="Z447" s="8" t="str">
        <f>VLOOKUP($C447,{"29 - Psychiatrie (Erwachsene)","Psychiatrie";"30 - Kinder- und Jugendpsychiatrie","KJPsychiatrie";"31 - Psychosomatik","Psychosomatik";"00 - Bitte eine Fachabteilung auswählen","Leer";0,"Leer"},2,0)</f>
        <v>Leer</v>
      </c>
    </row>
    <row r="448" spans="2:26" ht="15" customHeight="1" x14ac:dyDescent="0.25">
      <c r="B448" s="76" t="str">
        <f t="shared" si="49"/>
        <v>!!!</v>
      </c>
      <c r="C448" s="250"/>
      <c r="D448" s="243"/>
      <c r="E448" s="251"/>
      <c r="F448" s="88"/>
      <c r="G448" s="387"/>
      <c r="H448" s="44"/>
      <c r="I448" s="44"/>
      <c r="J448" s="70"/>
      <c r="O448" s="8">
        <f t="shared" si="43"/>
        <v>0</v>
      </c>
      <c r="P448" s="8">
        <f>VLOOKUP(C448,{"29 - Psychiatrie (Erwachsene)",1;"30 - Kinder- und Jugendpsychiatrie",1;"31 - Psychosomatik",1;"00 - Bitte eine Fachabteilung auswählen",0;0,0},2,0)</f>
        <v>0</v>
      </c>
      <c r="Q448" s="8">
        <f t="shared" si="44"/>
        <v>0</v>
      </c>
      <c r="R448" s="8">
        <f t="shared" si="45"/>
        <v>0</v>
      </c>
      <c r="S448" s="8">
        <f t="shared" si="46"/>
        <v>0</v>
      </c>
      <c r="T448" s="8">
        <f t="shared" si="47"/>
        <v>0</v>
      </c>
      <c r="V448" s="8">
        <f>VLOOKUP($C448,{"29 - Psychiatrie (Erwachsene)",1;"30 - Kinder- und Jugendpsychiatrie",1;"31 - Psychosomatik",1;"00 - Bitte eine Fachabteilung auswählen",0;0,0},2,0)</f>
        <v>0</v>
      </c>
      <c r="W448" s="8" t="str">
        <f>IF('Angaben KH-Standort'!$D$12&gt;0,"JBJ","KJA")</f>
        <v>KJA</v>
      </c>
      <c r="X448" s="8" t="str">
        <f>VLOOKUP(C447,{"29 - Psychiatrie (Erwachsene)","Einrichtungen2";"30 - Kinder- und Jugendpsychiatrie","Einrichtungen2";"31 - Psychosomatik","Einrichtungen2";"00 - Bitte eine Einrichtung auswählen","Leer";0,"Leer"},2,0)</f>
        <v>Leer</v>
      </c>
      <c r="Y448" s="37" t="str">
        <f t="shared" si="48"/>
        <v>Leer</v>
      </c>
      <c r="Z448" s="8" t="str">
        <f>VLOOKUP($C448,{"29 - Psychiatrie (Erwachsene)","Psychiatrie";"30 - Kinder- und Jugendpsychiatrie","KJPsychiatrie";"31 - Psychosomatik","Psychosomatik";"00 - Bitte eine Fachabteilung auswählen","Leer";0,"Leer"},2,0)</f>
        <v>Leer</v>
      </c>
    </row>
    <row r="449" spans="2:26" ht="15" customHeight="1" x14ac:dyDescent="0.25">
      <c r="B449" s="76" t="str">
        <f t="shared" si="49"/>
        <v>!!!</v>
      </c>
      <c r="C449" s="250"/>
      <c r="D449" s="243"/>
      <c r="E449" s="251"/>
      <c r="F449" s="88"/>
      <c r="G449" s="387"/>
      <c r="H449" s="44"/>
      <c r="I449" s="44"/>
      <c r="J449" s="70"/>
      <c r="O449" s="8">
        <f t="shared" si="43"/>
        <v>0</v>
      </c>
      <c r="P449" s="8">
        <f>VLOOKUP(C449,{"29 - Psychiatrie (Erwachsene)",1;"30 - Kinder- und Jugendpsychiatrie",1;"31 - Psychosomatik",1;"00 - Bitte eine Fachabteilung auswählen",0;0,0},2,0)</f>
        <v>0</v>
      </c>
      <c r="Q449" s="8">
        <f t="shared" si="44"/>
        <v>0</v>
      </c>
      <c r="R449" s="8">
        <f t="shared" si="45"/>
        <v>0</v>
      </c>
      <c r="S449" s="8">
        <f t="shared" si="46"/>
        <v>0</v>
      </c>
      <c r="T449" s="8">
        <f t="shared" si="47"/>
        <v>0</v>
      </c>
      <c r="V449" s="8">
        <f>VLOOKUP($C449,{"29 - Psychiatrie (Erwachsene)",1;"30 - Kinder- und Jugendpsychiatrie",1;"31 - Psychosomatik",1;"00 - Bitte eine Fachabteilung auswählen",0;0,0},2,0)</f>
        <v>0</v>
      </c>
      <c r="W449" s="8" t="str">
        <f>IF('Angaben KH-Standort'!$D$12&gt;0,"JBJ","KJA")</f>
        <v>KJA</v>
      </c>
      <c r="X449" s="8" t="str">
        <f>VLOOKUP(C448,{"29 - Psychiatrie (Erwachsene)","Einrichtungen2";"30 - Kinder- und Jugendpsychiatrie","Einrichtungen2";"31 - Psychosomatik","Einrichtungen2";"00 - Bitte eine Einrichtung auswählen","Leer";0,"Leer"},2,0)</f>
        <v>Leer</v>
      </c>
      <c r="Y449" s="37" t="str">
        <f t="shared" si="48"/>
        <v>Leer</v>
      </c>
      <c r="Z449" s="8" t="str">
        <f>VLOOKUP($C449,{"29 - Psychiatrie (Erwachsene)","Psychiatrie";"30 - Kinder- und Jugendpsychiatrie","KJPsychiatrie";"31 - Psychosomatik","Psychosomatik";"00 - Bitte eine Fachabteilung auswählen","Leer";0,"Leer"},2,0)</f>
        <v>Leer</v>
      </c>
    </row>
    <row r="450" spans="2:26" ht="15" customHeight="1" x14ac:dyDescent="0.25">
      <c r="B450" s="76" t="str">
        <f t="shared" si="49"/>
        <v>!!!</v>
      </c>
      <c r="C450" s="250"/>
      <c r="D450" s="243"/>
      <c r="E450" s="251"/>
      <c r="F450" s="88"/>
      <c r="G450" s="387"/>
      <c r="H450" s="44"/>
      <c r="I450" s="44"/>
      <c r="J450" s="70"/>
      <c r="O450" s="8">
        <f t="shared" si="43"/>
        <v>0</v>
      </c>
      <c r="P450" s="8">
        <f>VLOOKUP(C450,{"29 - Psychiatrie (Erwachsene)",1;"30 - Kinder- und Jugendpsychiatrie",1;"31 - Psychosomatik",1;"00 - Bitte eine Fachabteilung auswählen",0;0,0},2,0)</f>
        <v>0</v>
      </c>
      <c r="Q450" s="8">
        <f t="shared" si="44"/>
        <v>0</v>
      </c>
      <c r="R450" s="8">
        <f t="shared" si="45"/>
        <v>0</v>
      </c>
      <c r="S450" s="8">
        <f t="shared" si="46"/>
        <v>0</v>
      </c>
      <c r="T450" s="8">
        <f t="shared" si="47"/>
        <v>0</v>
      </c>
      <c r="V450" s="8">
        <f>VLOOKUP($C450,{"29 - Psychiatrie (Erwachsene)",1;"30 - Kinder- und Jugendpsychiatrie",1;"31 - Psychosomatik",1;"00 - Bitte eine Fachabteilung auswählen",0;0,0},2,0)</f>
        <v>0</v>
      </c>
      <c r="W450" s="8" t="str">
        <f>IF('Angaben KH-Standort'!$D$12&gt;0,"JBJ","KJA")</f>
        <v>KJA</v>
      </c>
      <c r="X450" s="8" t="str">
        <f>VLOOKUP(C449,{"29 - Psychiatrie (Erwachsene)","Einrichtungen2";"30 - Kinder- und Jugendpsychiatrie","Einrichtungen2";"31 - Psychosomatik","Einrichtungen2";"00 - Bitte eine Einrichtung auswählen","Leer";0,"Leer"},2,0)</f>
        <v>Leer</v>
      </c>
      <c r="Y450" s="37" t="str">
        <f t="shared" si="48"/>
        <v>Leer</v>
      </c>
      <c r="Z450" s="8" t="str">
        <f>VLOOKUP($C450,{"29 - Psychiatrie (Erwachsene)","Psychiatrie";"30 - Kinder- und Jugendpsychiatrie","KJPsychiatrie";"31 - Psychosomatik","Psychosomatik";"00 - Bitte eine Fachabteilung auswählen","Leer";0,"Leer"},2,0)</f>
        <v>Leer</v>
      </c>
    </row>
    <row r="451" spans="2:26" ht="15" customHeight="1" x14ac:dyDescent="0.25">
      <c r="B451" s="76" t="str">
        <f t="shared" si="49"/>
        <v>!!!</v>
      </c>
      <c r="C451" s="250"/>
      <c r="D451" s="243"/>
      <c r="E451" s="251"/>
      <c r="F451" s="88"/>
      <c r="G451" s="387"/>
      <c r="H451" s="44"/>
      <c r="I451" s="44"/>
      <c r="J451" s="70"/>
      <c r="O451" s="8">
        <f t="shared" si="43"/>
        <v>0</v>
      </c>
      <c r="P451" s="8">
        <f>VLOOKUP(C451,{"29 - Psychiatrie (Erwachsene)",1;"30 - Kinder- und Jugendpsychiatrie",1;"31 - Psychosomatik",1;"00 - Bitte eine Fachabteilung auswählen",0;0,0},2,0)</f>
        <v>0</v>
      </c>
      <c r="Q451" s="8">
        <f t="shared" si="44"/>
        <v>0</v>
      </c>
      <c r="R451" s="8">
        <f t="shared" si="45"/>
        <v>0</v>
      </c>
      <c r="S451" s="8">
        <f t="shared" si="46"/>
        <v>0</v>
      </c>
      <c r="T451" s="8">
        <f t="shared" si="47"/>
        <v>0</v>
      </c>
      <c r="V451" s="8">
        <f>VLOOKUP($C451,{"29 - Psychiatrie (Erwachsene)",1;"30 - Kinder- und Jugendpsychiatrie",1;"31 - Psychosomatik",1;"00 - Bitte eine Fachabteilung auswählen",0;0,0},2,0)</f>
        <v>0</v>
      </c>
      <c r="W451" s="8" t="str">
        <f>IF('Angaben KH-Standort'!$D$12&gt;0,"JBJ","KJA")</f>
        <v>KJA</v>
      </c>
      <c r="X451" s="8" t="str">
        <f>VLOOKUP(C450,{"29 - Psychiatrie (Erwachsene)","Einrichtungen2";"30 - Kinder- und Jugendpsychiatrie","Einrichtungen2";"31 - Psychosomatik","Einrichtungen2";"00 - Bitte eine Einrichtung auswählen","Leer";0,"Leer"},2,0)</f>
        <v>Leer</v>
      </c>
      <c r="Y451" s="37" t="str">
        <f t="shared" si="48"/>
        <v>Leer</v>
      </c>
      <c r="Z451" s="8" t="str">
        <f>VLOOKUP($C451,{"29 - Psychiatrie (Erwachsene)","Psychiatrie";"30 - Kinder- und Jugendpsychiatrie","KJPsychiatrie";"31 - Psychosomatik","Psychosomatik";"00 - Bitte eine Fachabteilung auswählen","Leer";0,"Leer"},2,0)</f>
        <v>Leer</v>
      </c>
    </row>
    <row r="452" spans="2:26" ht="15" customHeight="1" x14ac:dyDescent="0.25">
      <c r="B452" s="76" t="str">
        <f t="shared" si="49"/>
        <v>!!!</v>
      </c>
      <c r="C452" s="250"/>
      <c r="D452" s="243"/>
      <c r="E452" s="251"/>
      <c r="F452" s="88"/>
      <c r="G452" s="387"/>
      <c r="H452" s="44"/>
      <c r="I452" s="44"/>
      <c r="J452" s="70"/>
      <c r="O452" s="8">
        <f t="shared" si="43"/>
        <v>0</v>
      </c>
      <c r="P452" s="8">
        <f>VLOOKUP(C452,{"29 - Psychiatrie (Erwachsene)",1;"30 - Kinder- und Jugendpsychiatrie",1;"31 - Psychosomatik",1;"00 - Bitte eine Fachabteilung auswählen",0;0,0},2,0)</f>
        <v>0</v>
      </c>
      <c r="Q452" s="8">
        <f t="shared" si="44"/>
        <v>0</v>
      </c>
      <c r="R452" s="8">
        <f t="shared" si="45"/>
        <v>0</v>
      </c>
      <c r="S452" s="8">
        <f t="shared" si="46"/>
        <v>0</v>
      </c>
      <c r="T452" s="8">
        <f t="shared" si="47"/>
        <v>0</v>
      </c>
      <c r="V452" s="8">
        <f>VLOOKUP($C452,{"29 - Psychiatrie (Erwachsene)",1;"30 - Kinder- und Jugendpsychiatrie",1;"31 - Psychosomatik",1;"00 - Bitte eine Fachabteilung auswählen",0;0,0},2,0)</f>
        <v>0</v>
      </c>
      <c r="W452" s="8" t="str">
        <f>IF('Angaben KH-Standort'!$D$12&gt;0,"JBJ","KJA")</f>
        <v>KJA</v>
      </c>
      <c r="X452" s="8" t="str">
        <f>VLOOKUP(C451,{"29 - Psychiatrie (Erwachsene)","Einrichtungen2";"30 - Kinder- und Jugendpsychiatrie","Einrichtungen2";"31 - Psychosomatik","Einrichtungen2";"00 - Bitte eine Einrichtung auswählen","Leer";0,"Leer"},2,0)</f>
        <v>Leer</v>
      </c>
      <c r="Y452" s="37" t="str">
        <f t="shared" si="48"/>
        <v>Leer</v>
      </c>
      <c r="Z452" s="8" t="str">
        <f>VLOOKUP($C452,{"29 - Psychiatrie (Erwachsene)","Psychiatrie";"30 - Kinder- und Jugendpsychiatrie","KJPsychiatrie";"31 - Psychosomatik","Psychosomatik";"00 - Bitte eine Fachabteilung auswählen","Leer";0,"Leer"},2,0)</f>
        <v>Leer</v>
      </c>
    </row>
    <row r="453" spans="2:26" ht="15" customHeight="1" x14ac:dyDescent="0.25">
      <c r="B453" s="76" t="str">
        <f t="shared" si="49"/>
        <v>!!!</v>
      </c>
      <c r="C453" s="250"/>
      <c r="D453" s="243"/>
      <c r="E453" s="251"/>
      <c r="F453" s="88"/>
      <c r="G453" s="387"/>
      <c r="H453" s="44"/>
      <c r="I453" s="44"/>
      <c r="J453" s="70"/>
      <c r="O453" s="8">
        <f t="shared" si="43"/>
        <v>0</v>
      </c>
      <c r="P453" s="8">
        <f>VLOOKUP(C453,{"29 - Psychiatrie (Erwachsene)",1;"30 - Kinder- und Jugendpsychiatrie",1;"31 - Psychosomatik",1;"00 - Bitte eine Fachabteilung auswählen",0;0,0},2,0)</f>
        <v>0</v>
      </c>
      <c r="Q453" s="8">
        <f t="shared" si="44"/>
        <v>0</v>
      </c>
      <c r="R453" s="8">
        <f t="shared" si="45"/>
        <v>0</v>
      </c>
      <c r="S453" s="8">
        <f t="shared" si="46"/>
        <v>0</v>
      </c>
      <c r="T453" s="8">
        <f t="shared" si="47"/>
        <v>0</v>
      </c>
      <c r="V453" s="8">
        <f>VLOOKUP($C453,{"29 - Psychiatrie (Erwachsene)",1;"30 - Kinder- und Jugendpsychiatrie",1;"31 - Psychosomatik",1;"00 - Bitte eine Fachabteilung auswählen",0;0,0},2,0)</f>
        <v>0</v>
      </c>
      <c r="W453" s="8" t="str">
        <f>IF('Angaben KH-Standort'!$D$12&gt;0,"JBJ","KJA")</f>
        <v>KJA</v>
      </c>
      <c r="X453" s="8" t="str">
        <f>VLOOKUP(C452,{"29 - Psychiatrie (Erwachsene)","Einrichtungen2";"30 - Kinder- und Jugendpsychiatrie","Einrichtungen2";"31 - Psychosomatik","Einrichtungen2";"00 - Bitte eine Einrichtung auswählen","Leer";0,"Leer"},2,0)</f>
        <v>Leer</v>
      </c>
      <c r="Y453" s="37" t="str">
        <f t="shared" si="48"/>
        <v>Leer</v>
      </c>
      <c r="Z453" s="8" t="str">
        <f>VLOOKUP($C453,{"29 - Psychiatrie (Erwachsene)","Psychiatrie";"30 - Kinder- und Jugendpsychiatrie","KJPsychiatrie";"31 - Psychosomatik","Psychosomatik";"00 - Bitte eine Fachabteilung auswählen","Leer";0,"Leer"},2,0)</f>
        <v>Leer</v>
      </c>
    </row>
    <row r="454" spans="2:26" ht="15" customHeight="1" x14ac:dyDescent="0.25">
      <c r="B454" s="76" t="str">
        <f t="shared" si="49"/>
        <v>!!!</v>
      </c>
      <c r="C454" s="250"/>
      <c r="D454" s="243"/>
      <c r="E454" s="251"/>
      <c r="F454" s="88"/>
      <c r="G454" s="387"/>
      <c r="H454" s="44"/>
      <c r="I454" s="44"/>
      <c r="J454" s="70"/>
      <c r="O454" s="8">
        <f t="shared" si="43"/>
        <v>0</v>
      </c>
      <c r="P454" s="8">
        <f>VLOOKUP(C454,{"29 - Psychiatrie (Erwachsene)",1;"30 - Kinder- und Jugendpsychiatrie",1;"31 - Psychosomatik",1;"00 - Bitte eine Fachabteilung auswählen",0;0,0},2,0)</f>
        <v>0</v>
      </c>
      <c r="Q454" s="8">
        <f t="shared" si="44"/>
        <v>0</v>
      </c>
      <c r="R454" s="8">
        <f t="shared" si="45"/>
        <v>0</v>
      </c>
      <c r="S454" s="8">
        <f t="shared" si="46"/>
        <v>0</v>
      </c>
      <c r="T454" s="8">
        <f t="shared" si="47"/>
        <v>0</v>
      </c>
      <c r="V454" s="8">
        <f>VLOOKUP($C454,{"29 - Psychiatrie (Erwachsene)",1;"30 - Kinder- und Jugendpsychiatrie",1;"31 - Psychosomatik",1;"00 - Bitte eine Fachabteilung auswählen",0;0,0},2,0)</f>
        <v>0</v>
      </c>
      <c r="W454" s="8" t="str">
        <f>IF('Angaben KH-Standort'!$D$12&gt;0,"JBJ","KJA")</f>
        <v>KJA</v>
      </c>
      <c r="X454" s="8" t="str">
        <f>VLOOKUP(C453,{"29 - Psychiatrie (Erwachsene)","Einrichtungen2";"30 - Kinder- und Jugendpsychiatrie","Einrichtungen2";"31 - Psychosomatik","Einrichtungen2";"00 - Bitte eine Einrichtung auswählen","Leer";0,"Leer"},2,0)</f>
        <v>Leer</v>
      </c>
      <c r="Y454" s="37" t="str">
        <f t="shared" si="48"/>
        <v>Leer</v>
      </c>
      <c r="Z454" s="8" t="str">
        <f>VLOOKUP($C454,{"29 - Psychiatrie (Erwachsene)","Psychiatrie";"30 - Kinder- und Jugendpsychiatrie","KJPsychiatrie";"31 - Psychosomatik","Psychosomatik";"00 - Bitte eine Fachabteilung auswählen","Leer";0,"Leer"},2,0)</f>
        <v>Leer</v>
      </c>
    </row>
    <row r="455" spans="2:26" ht="15" customHeight="1" x14ac:dyDescent="0.25">
      <c r="B455" s="76" t="str">
        <f t="shared" si="49"/>
        <v>!!!</v>
      </c>
      <c r="C455" s="250"/>
      <c r="D455" s="243"/>
      <c r="E455" s="251"/>
      <c r="F455" s="88"/>
      <c r="G455" s="387"/>
      <c r="H455" s="44"/>
      <c r="I455" s="44"/>
      <c r="J455" s="70"/>
      <c r="O455" s="8">
        <f t="shared" si="43"/>
        <v>0</v>
      </c>
      <c r="P455" s="8">
        <f>VLOOKUP(C455,{"29 - Psychiatrie (Erwachsene)",1;"30 - Kinder- und Jugendpsychiatrie",1;"31 - Psychosomatik",1;"00 - Bitte eine Fachabteilung auswählen",0;0,0},2,0)</f>
        <v>0</v>
      </c>
      <c r="Q455" s="8">
        <f t="shared" si="44"/>
        <v>0</v>
      </c>
      <c r="R455" s="8">
        <f t="shared" si="45"/>
        <v>0</v>
      </c>
      <c r="S455" s="8">
        <f t="shared" si="46"/>
        <v>0</v>
      </c>
      <c r="T455" s="8">
        <f t="shared" si="47"/>
        <v>0</v>
      </c>
      <c r="V455" s="8">
        <f>VLOOKUP($C455,{"29 - Psychiatrie (Erwachsene)",1;"30 - Kinder- und Jugendpsychiatrie",1;"31 - Psychosomatik",1;"00 - Bitte eine Fachabteilung auswählen",0;0,0},2,0)</f>
        <v>0</v>
      </c>
      <c r="W455" s="8" t="str">
        <f>IF('Angaben KH-Standort'!$D$12&gt;0,"JBJ","KJA")</f>
        <v>KJA</v>
      </c>
      <c r="X455" s="8" t="str">
        <f>VLOOKUP(C454,{"29 - Psychiatrie (Erwachsene)","Einrichtungen2";"30 - Kinder- und Jugendpsychiatrie","Einrichtungen2";"31 - Psychosomatik","Einrichtungen2";"00 - Bitte eine Einrichtung auswählen","Leer";0,"Leer"},2,0)</f>
        <v>Leer</v>
      </c>
      <c r="Y455" s="37" t="str">
        <f t="shared" si="48"/>
        <v>Leer</v>
      </c>
      <c r="Z455" s="8" t="str">
        <f>VLOOKUP($C455,{"29 - Psychiatrie (Erwachsene)","Psychiatrie";"30 - Kinder- und Jugendpsychiatrie","KJPsychiatrie";"31 - Psychosomatik","Psychosomatik";"00 - Bitte eine Fachabteilung auswählen","Leer";0,"Leer"},2,0)</f>
        <v>Leer</v>
      </c>
    </row>
    <row r="456" spans="2:26" ht="15" customHeight="1" x14ac:dyDescent="0.25">
      <c r="B456" s="76" t="str">
        <f t="shared" si="49"/>
        <v>!!!</v>
      </c>
      <c r="C456" s="250"/>
      <c r="D456" s="243"/>
      <c r="E456" s="251"/>
      <c r="F456" s="88"/>
      <c r="G456" s="387"/>
      <c r="H456" s="44"/>
      <c r="I456" s="44"/>
      <c r="J456" s="70"/>
      <c r="O456" s="8">
        <f t="shared" si="43"/>
        <v>0</v>
      </c>
      <c r="P456" s="8">
        <f>VLOOKUP(C456,{"29 - Psychiatrie (Erwachsene)",1;"30 - Kinder- und Jugendpsychiatrie",1;"31 - Psychosomatik",1;"00 - Bitte eine Fachabteilung auswählen",0;0,0},2,0)</f>
        <v>0</v>
      </c>
      <c r="Q456" s="8">
        <f t="shared" si="44"/>
        <v>0</v>
      </c>
      <c r="R456" s="8">
        <f t="shared" si="45"/>
        <v>0</v>
      </c>
      <c r="S456" s="8">
        <f t="shared" si="46"/>
        <v>0</v>
      </c>
      <c r="T456" s="8">
        <f t="shared" si="47"/>
        <v>0</v>
      </c>
      <c r="V456" s="8">
        <f>VLOOKUP($C456,{"29 - Psychiatrie (Erwachsene)",1;"30 - Kinder- und Jugendpsychiatrie",1;"31 - Psychosomatik",1;"00 - Bitte eine Fachabteilung auswählen",0;0,0},2,0)</f>
        <v>0</v>
      </c>
      <c r="W456" s="8" t="str">
        <f>IF('Angaben KH-Standort'!$D$12&gt;0,"JBJ","KJA")</f>
        <v>KJA</v>
      </c>
      <c r="X456" s="8" t="str">
        <f>VLOOKUP(C455,{"29 - Psychiatrie (Erwachsene)","Einrichtungen2";"30 - Kinder- und Jugendpsychiatrie","Einrichtungen2";"31 - Psychosomatik","Einrichtungen2";"00 - Bitte eine Einrichtung auswählen","Leer";0,"Leer"},2,0)</f>
        <v>Leer</v>
      </c>
      <c r="Y456" s="37" t="str">
        <f t="shared" si="48"/>
        <v>Leer</v>
      </c>
      <c r="Z456" s="8" t="str">
        <f>VLOOKUP($C456,{"29 - Psychiatrie (Erwachsene)","Psychiatrie";"30 - Kinder- und Jugendpsychiatrie","KJPsychiatrie";"31 - Psychosomatik","Psychosomatik";"00 - Bitte eine Fachabteilung auswählen","Leer";0,"Leer"},2,0)</f>
        <v>Leer</v>
      </c>
    </row>
    <row r="457" spans="2:26" ht="15" customHeight="1" x14ac:dyDescent="0.25">
      <c r="B457" s="76" t="str">
        <f t="shared" si="49"/>
        <v>!!!</v>
      </c>
      <c r="C457" s="250"/>
      <c r="D457" s="243"/>
      <c r="E457" s="251"/>
      <c r="F457" s="88"/>
      <c r="G457" s="387"/>
      <c r="H457" s="44"/>
      <c r="I457" s="44"/>
      <c r="J457" s="70"/>
      <c r="O457" s="8">
        <f t="shared" si="43"/>
        <v>0</v>
      </c>
      <c r="P457" s="8">
        <f>VLOOKUP(C457,{"29 - Psychiatrie (Erwachsene)",1;"30 - Kinder- und Jugendpsychiatrie",1;"31 - Psychosomatik",1;"00 - Bitte eine Fachabteilung auswählen",0;0,0},2,0)</f>
        <v>0</v>
      </c>
      <c r="Q457" s="8">
        <f t="shared" si="44"/>
        <v>0</v>
      </c>
      <c r="R457" s="8">
        <f t="shared" si="45"/>
        <v>0</v>
      </c>
      <c r="S457" s="8">
        <f t="shared" si="46"/>
        <v>0</v>
      </c>
      <c r="T457" s="8">
        <f t="shared" si="47"/>
        <v>0</v>
      </c>
      <c r="V457" s="8">
        <f>VLOOKUP($C457,{"29 - Psychiatrie (Erwachsene)",1;"30 - Kinder- und Jugendpsychiatrie",1;"31 - Psychosomatik",1;"00 - Bitte eine Fachabteilung auswählen",0;0,0},2,0)</f>
        <v>0</v>
      </c>
      <c r="W457" s="8" t="str">
        <f>IF('Angaben KH-Standort'!$D$12&gt;0,"JBJ","KJA")</f>
        <v>KJA</v>
      </c>
      <c r="X457" s="8" t="str">
        <f>VLOOKUP(C456,{"29 - Psychiatrie (Erwachsene)","Einrichtungen2";"30 - Kinder- und Jugendpsychiatrie","Einrichtungen2";"31 - Psychosomatik","Einrichtungen2";"00 - Bitte eine Einrichtung auswählen","Leer";0,"Leer"},2,0)</f>
        <v>Leer</v>
      </c>
      <c r="Y457" s="37" t="str">
        <f t="shared" si="48"/>
        <v>Leer</v>
      </c>
      <c r="Z457" s="8" t="str">
        <f>VLOOKUP($C457,{"29 - Psychiatrie (Erwachsene)","Psychiatrie";"30 - Kinder- und Jugendpsychiatrie","KJPsychiatrie";"31 - Psychosomatik","Psychosomatik";"00 - Bitte eine Fachabteilung auswählen","Leer";0,"Leer"},2,0)</f>
        <v>Leer</v>
      </c>
    </row>
    <row r="458" spans="2:26" ht="15" customHeight="1" x14ac:dyDescent="0.25">
      <c r="B458" s="76" t="str">
        <f t="shared" si="49"/>
        <v>!!!</v>
      </c>
      <c r="C458" s="250"/>
      <c r="D458" s="243"/>
      <c r="E458" s="251"/>
      <c r="F458" s="88"/>
      <c r="G458" s="387"/>
      <c r="H458" s="44"/>
      <c r="I458" s="44"/>
      <c r="J458" s="70"/>
      <c r="O458" s="8">
        <f t="shared" si="43"/>
        <v>0</v>
      </c>
      <c r="P458" s="8">
        <f>VLOOKUP(C458,{"29 - Psychiatrie (Erwachsene)",1;"30 - Kinder- und Jugendpsychiatrie",1;"31 - Psychosomatik",1;"00 - Bitte eine Fachabteilung auswählen",0;0,0},2,0)</f>
        <v>0</v>
      </c>
      <c r="Q458" s="8">
        <f t="shared" si="44"/>
        <v>0</v>
      </c>
      <c r="R458" s="8">
        <f t="shared" si="45"/>
        <v>0</v>
      </c>
      <c r="S458" s="8">
        <f t="shared" si="46"/>
        <v>0</v>
      </c>
      <c r="T458" s="8">
        <f t="shared" si="47"/>
        <v>0</v>
      </c>
      <c r="V458" s="8">
        <f>VLOOKUP($C458,{"29 - Psychiatrie (Erwachsene)",1;"30 - Kinder- und Jugendpsychiatrie",1;"31 - Psychosomatik",1;"00 - Bitte eine Fachabteilung auswählen",0;0,0},2,0)</f>
        <v>0</v>
      </c>
      <c r="W458" s="8" t="str">
        <f>IF('Angaben KH-Standort'!$D$12&gt;0,"JBJ","KJA")</f>
        <v>KJA</v>
      </c>
      <c r="X458" s="8" t="str">
        <f>VLOOKUP(C457,{"29 - Psychiatrie (Erwachsene)","Einrichtungen2";"30 - Kinder- und Jugendpsychiatrie","Einrichtungen2";"31 - Psychosomatik","Einrichtungen2";"00 - Bitte eine Einrichtung auswählen","Leer";0,"Leer"},2,0)</f>
        <v>Leer</v>
      </c>
      <c r="Y458" s="37" t="str">
        <f t="shared" si="48"/>
        <v>Leer</v>
      </c>
      <c r="Z458" s="8" t="str">
        <f>VLOOKUP($C458,{"29 - Psychiatrie (Erwachsene)","Psychiatrie";"30 - Kinder- und Jugendpsychiatrie","KJPsychiatrie";"31 - Psychosomatik","Psychosomatik";"00 - Bitte eine Fachabteilung auswählen","Leer";0,"Leer"},2,0)</f>
        <v>Leer</v>
      </c>
    </row>
    <row r="459" spans="2:26" ht="15" customHeight="1" x14ac:dyDescent="0.25">
      <c r="B459" s="76" t="str">
        <f t="shared" si="49"/>
        <v>!!!</v>
      </c>
      <c r="C459" s="250"/>
      <c r="D459" s="243"/>
      <c r="E459" s="251"/>
      <c r="F459" s="88"/>
      <c r="G459" s="387"/>
      <c r="H459" s="44"/>
      <c r="I459" s="44"/>
      <c r="J459" s="70"/>
      <c r="O459" s="8">
        <f t="shared" si="43"/>
        <v>0</v>
      </c>
      <c r="P459" s="8">
        <f>VLOOKUP(C459,{"29 - Psychiatrie (Erwachsene)",1;"30 - Kinder- und Jugendpsychiatrie",1;"31 - Psychosomatik",1;"00 - Bitte eine Fachabteilung auswählen",0;0,0},2,0)</f>
        <v>0</v>
      </c>
      <c r="Q459" s="8">
        <f t="shared" si="44"/>
        <v>0</v>
      </c>
      <c r="R459" s="8">
        <f t="shared" si="45"/>
        <v>0</v>
      </c>
      <c r="S459" s="8">
        <f t="shared" si="46"/>
        <v>0</v>
      </c>
      <c r="T459" s="8">
        <f t="shared" si="47"/>
        <v>0</v>
      </c>
      <c r="V459" s="8">
        <f>VLOOKUP($C459,{"29 - Psychiatrie (Erwachsene)",1;"30 - Kinder- und Jugendpsychiatrie",1;"31 - Psychosomatik",1;"00 - Bitte eine Fachabteilung auswählen",0;0,0},2,0)</f>
        <v>0</v>
      </c>
      <c r="W459" s="8" t="str">
        <f>IF('Angaben KH-Standort'!$D$12&gt;0,"JBJ","KJA")</f>
        <v>KJA</v>
      </c>
      <c r="X459" s="8" t="str">
        <f>VLOOKUP(C458,{"29 - Psychiatrie (Erwachsene)","Einrichtungen2";"30 - Kinder- und Jugendpsychiatrie","Einrichtungen2";"31 - Psychosomatik","Einrichtungen2";"00 - Bitte eine Einrichtung auswählen","Leer";0,"Leer"},2,0)</f>
        <v>Leer</v>
      </c>
      <c r="Y459" s="37" t="str">
        <f t="shared" si="48"/>
        <v>Leer</v>
      </c>
      <c r="Z459" s="8" t="str">
        <f>VLOOKUP($C459,{"29 - Psychiatrie (Erwachsene)","Psychiatrie";"30 - Kinder- und Jugendpsychiatrie","KJPsychiatrie";"31 - Psychosomatik","Psychosomatik";"00 - Bitte eine Fachabteilung auswählen","Leer";0,"Leer"},2,0)</f>
        <v>Leer</v>
      </c>
    </row>
    <row r="460" spans="2:26" ht="15" customHeight="1" x14ac:dyDescent="0.25">
      <c r="B460" s="76" t="str">
        <f t="shared" si="49"/>
        <v>!!!</v>
      </c>
      <c r="C460" s="250"/>
      <c r="D460" s="243"/>
      <c r="E460" s="251"/>
      <c r="F460" s="88"/>
      <c r="G460" s="387"/>
      <c r="H460" s="44"/>
      <c r="I460" s="44"/>
      <c r="J460" s="70"/>
      <c r="O460" s="8">
        <f t="shared" si="43"/>
        <v>0</v>
      </c>
      <c r="P460" s="8">
        <f>VLOOKUP(C460,{"29 - Psychiatrie (Erwachsene)",1;"30 - Kinder- und Jugendpsychiatrie",1;"31 - Psychosomatik",1;"00 - Bitte eine Fachabteilung auswählen",0;0,0},2,0)</f>
        <v>0</v>
      </c>
      <c r="Q460" s="8">
        <f t="shared" si="44"/>
        <v>0</v>
      </c>
      <c r="R460" s="8">
        <f t="shared" si="45"/>
        <v>0</v>
      </c>
      <c r="S460" s="8">
        <f t="shared" si="46"/>
        <v>0</v>
      </c>
      <c r="T460" s="8">
        <f t="shared" si="47"/>
        <v>0</v>
      </c>
      <c r="V460" s="8">
        <f>VLOOKUP($C460,{"29 - Psychiatrie (Erwachsene)",1;"30 - Kinder- und Jugendpsychiatrie",1;"31 - Psychosomatik",1;"00 - Bitte eine Fachabteilung auswählen",0;0,0},2,0)</f>
        <v>0</v>
      </c>
      <c r="W460" s="8" t="str">
        <f>IF('Angaben KH-Standort'!$D$12&gt;0,"JBJ","KJA")</f>
        <v>KJA</v>
      </c>
      <c r="X460" s="8" t="str">
        <f>VLOOKUP(C459,{"29 - Psychiatrie (Erwachsene)","Einrichtungen2";"30 - Kinder- und Jugendpsychiatrie","Einrichtungen2";"31 - Psychosomatik","Einrichtungen2";"00 - Bitte eine Einrichtung auswählen","Leer";0,"Leer"},2,0)</f>
        <v>Leer</v>
      </c>
      <c r="Y460" s="37" t="str">
        <f t="shared" si="48"/>
        <v>Leer</v>
      </c>
      <c r="Z460" s="8" t="str">
        <f>VLOOKUP($C460,{"29 - Psychiatrie (Erwachsene)","Psychiatrie";"30 - Kinder- und Jugendpsychiatrie","KJPsychiatrie";"31 - Psychosomatik","Psychosomatik";"00 - Bitte eine Fachabteilung auswählen","Leer";0,"Leer"},2,0)</f>
        <v>Leer</v>
      </c>
    </row>
    <row r="461" spans="2:26" ht="15" customHeight="1" x14ac:dyDescent="0.25">
      <c r="B461" s="76" t="str">
        <f t="shared" si="49"/>
        <v>!!!</v>
      </c>
      <c r="C461" s="250"/>
      <c r="D461" s="243"/>
      <c r="E461" s="251"/>
      <c r="F461" s="88"/>
      <c r="G461" s="387"/>
      <c r="H461" s="44"/>
      <c r="I461" s="44"/>
      <c r="J461" s="70"/>
      <c r="O461" s="8">
        <f t="shared" si="43"/>
        <v>0</v>
      </c>
      <c r="P461" s="8">
        <f>VLOOKUP(C461,{"29 - Psychiatrie (Erwachsene)",1;"30 - Kinder- und Jugendpsychiatrie",1;"31 - Psychosomatik",1;"00 - Bitte eine Fachabteilung auswählen",0;0,0},2,0)</f>
        <v>0</v>
      </c>
      <c r="Q461" s="8">
        <f t="shared" si="44"/>
        <v>0</v>
      </c>
      <c r="R461" s="8">
        <f t="shared" si="45"/>
        <v>0</v>
      </c>
      <c r="S461" s="8">
        <f t="shared" si="46"/>
        <v>0</v>
      </c>
      <c r="T461" s="8">
        <f t="shared" si="47"/>
        <v>0</v>
      </c>
      <c r="V461" s="8">
        <f>VLOOKUP($C461,{"29 - Psychiatrie (Erwachsene)",1;"30 - Kinder- und Jugendpsychiatrie",1;"31 - Psychosomatik",1;"00 - Bitte eine Fachabteilung auswählen",0;0,0},2,0)</f>
        <v>0</v>
      </c>
      <c r="W461" s="8" t="str">
        <f>IF('Angaben KH-Standort'!$D$12&gt;0,"JBJ","KJA")</f>
        <v>KJA</v>
      </c>
      <c r="X461" s="8" t="str">
        <f>VLOOKUP(C460,{"29 - Psychiatrie (Erwachsene)","Einrichtungen2";"30 - Kinder- und Jugendpsychiatrie","Einrichtungen2";"31 - Psychosomatik","Einrichtungen2";"00 - Bitte eine Einrichtung auswählen","Leer";0,"Leer"},2,0)</f>
        <v>Leer</v>
      </c>
      <c r="Y461" s="37" t="str">
        <f t="shared" si="48"/>
        <v>Leer</v>
      </c>
      <c r="Z461" s="8" t="str">
        <f>VLOOKUP($C461,{"29 - Psychiatrie (Erwachsene)","Psychiatrie";"30 - Kinder- und Jugendpsychiatrie","KJPsychiatrie";"31 - Psychosomatik","Psychosomatik";"00 - Bitte eine Fachabteilung auswählen","Leer";0,"Leer"},2,0)</f>
        <v>Leer</v>
      </c>
    </row>
    <row r="462" spans="2:26" ht="15" customHeight="1" x14ac:dyDescent="0.25">
      <c r="B462" s="76" t="str">
        <f t="shared" si="49"/>
        <v>!!!</v>
      </c>
      <c r="C462" s="250"/>
      <c r="D462" s="243"/>
      <c r="E462" s="251"/>
      <c r="F462" s="88"/>
      <c r="G462" s="387"/>
      <c r="H462" s="44"/>
      <c r="I462" s="44"/>
      <c r="J462" s="70"/>
      <c r="O462" s="8">
        <f t="shared" si="43"/>
        <v>0</v>
      </c>
      <c r="P462" s="8">
        <f>VLOOKUP(C462,{"29 - Psychiatrie (Erwachsene)",1;"30 - Kinder- und Jugendpsychiatrie",1;"31 - Psychosomatik",1;"00 - Bitte eine Fachabteilung auswählen",0;0,0},2,0)</f>
        <v>0</v>
      </c>
      <c r="Q462" s="8">
        <f t="shared" si="44"/>
        <v>0</v>
      </c>
      <c r="R462" s="8">
        <f t="shared" si="45"/>
        <v>0</v>
      </c>
      <c r="S462" s="8">
        <f t="shared" si="46"/>
        <v>0</v>
      </c>
      <c r="T462" s="8">
        <f t="shared" si="47"/>
        <v>0</v>
      </c>
      <c r="V462" s="8">
        <f>VLOOKUP($C462,{"29 - Psychiatrie (Erwachsene)",1;"30 - Kinder- und Jugendpsychiatrie",1;"31 - Psychosomatik",1;"00 - Bitte eine Fachabteilung auswählen",0;0,0},2,0)</f>
        <v>0</v>
      </c>
      <c r="W462" s="8" t="str">
        <f>IF('Angaben KH-Standort'!$D$12&gt;0,"JBJ","KJA")</f>
        <v>KJA</v>
      </c>
      <c r="X462" s="8" t="str">
        <f>VLOOKUP(C461,{"29 - Psychiatrie (Erwachsene)","Einrichtungen2";"30 - Kinder- und Jugendpsychiatrie","Einrichtungen2";"31 - Psychosomatik","Einrichtungen2";"00 - Bitte eine Einrichtung auswählen","Leer";0,"Leer"},2,0)</f>
        <v>Leer</v>
      </c>
      <c r="Y462" s="37" t="str">
        <f t="shared" si="48"/>
        <v>Leer</v>
      </c>
      <c r="Z462" s="8" t="str">
        <f>VLOOKUP($C462,{"29 - Psychiatrie (Erwachsene)","Psychiatrie";"30 - Kinder- und Jugendpsychiatrie","KJPsychiatrie";"31 - Psychosomatik","Psychosomatik";"00 - Bitte eine Fachabteilung auswählen","Leer";0,"Leer"},2,0)</f>
        <v>Leer</v>
      </c>
    </row>
    <row r="463" spans="2:26" ht="15" customHeight="1" x14ac:dyDescent="0.25">
      <c r="B463" s="76" t="str">
        <f t="shared" si="49"/>
        <v>!!!</v>
      </c>
      <c r="C463" s="250"/>
      <c r="D463" s="243"/>
      <c r="E463" s="251"/>
      <c r="F463" s="88"/>
      <c r="G463" s="387"/>
      <c r="H463" s="44"/>
      <c r="I463" s="44"/>
      <c r="J463" s="70"/>
      <c r="O463" s="8">
        <f t="shared" si="43"/>
        <v>0</v>
      </c>
      <c r="P463" s="8">
        <f>VLOOKUP(C463,{"29 - Psychiatrie (Erwachsene)",1;"30 - Kinder- und Jugendpsychiatrie",1;"31 - Psychosomatik",1;"00 - Bitte eine Fachabteilung auswählen",0;0,0},2,0)</f>
        <v>0</v>
      </c>
      <c r="Q463" s="8">
        <f t="shared" si="44"/>
        <v>0</v>
      </c>
      <c r="R463" s="8">
        <f t="shared" si="45"/>
        <v>0</v>
      </c>
      <c r="S463" s="8">
        <f t="shared" si="46"/>
        <v>0</v>
      </c>
      <c r="T463" s="8">
        <f t="shared" si="47"/>
        <v>0</v>
      </c>
      <c r="V463" s="8">
        <f>VLOOKUP($C463,{"29 - Psychiatrie (Erwachsene)",1;"30 - Kinder- und Jugendpsychiatrie",1;"31 - Psychosomatik",1;"00 - Bitte eine Fachabteilung auswählen",0;0,0},2,0)</f>
        <v>0</v>
      </c>
      <c r="W463" s="8" t="str">
        <f>IF('Angaben KH-Standort'!$D$12&gt;0,"JBJ","KJA")</f>
        <v>KJA</v>
      </c>
      <c r="X463" s="8" t="str">
        <f>VLOOKUP(C462,{"29 - Psychiatrie (Erwachsene)","Einrichtungen2";"30 - Kinder- und Jugendpsychiatrie","Einrichtungen2";"31 - Psychosomatik","Einrichtungen2";"00 - Bitte eine Einrichtung auswählen","Leer";0,"Leer"},2,0)</f>
        <v>Leer</v>
      </c>
      <c r="Y463" s="37" t="str">
        <f t="shared" si="48"/>
        <v>Leer</v>
      </c>
      <c r="Z463" s="8" t="str">
        <f>VLOOKUP($C463,{"29 - Psychiatrie (Erwachsene)","Psychiatrie";"30 - Kinder- und Jugendpsychiatrie","KJPsychiatrie";"31 - Psychosomatik","Psychosomatik";"00 - Bitte eine Fachabteilung auswählen","Leer";0,"Leer"},2,0)</f>
        <v>Leer</v>
      </c>
    </row>
    <row r="464" spans="2:26" ht="15" customHeight="1" x14ac:dyDescent="0.25">
      <c r="B464" s="76" t="str">
        <f t="shared" si="49"/>
        <v>!!!</v>
      </c>
      <c r="C464" s="250"/>
      <c r="D464" s="243"/>
      <c r="E464" s="251"/>
      <c r="F464" s="88"/>
      <c r="G464" s="387"/>
      <c r="H464" s="44"/>
      <c r="I464" s="44"/>
      <c r="J464" s="70"/>
      <c r="O464" s="8">
        <f t="shared" si="43"/>
        <v>0</v>
      </c>
      <c r="P464" s="8">
        <f>VLOOKUP(C464,{"29 - Psychiatrie (Erwachsene)",1;"30 - Kinder- und Jugendpsychiatrie",1;"31 - Psychosomatik",1;"00 - Bitte eine Fachabteilung auswählen",0;0,0},2,0)</f>
        <v>0</v>
      </c>
      <c r="Q464" s="8">
        <f t="shared" si="44"/>
        <v>0</v>
      </c>
      <c r="R464" s="8">
        <f t="shared" si="45"/>
        <v>0</v>
      </c>
      <c r="S464" s="8">
        <f t="shared" si="46"/>
        <v>0</v>
      </c>
      <c r="T464" s="8">
        <f t="shared" si="47"/>
        <v>0</v>
      </c>
      <c r="V464" s="8">
        <f>VLOOKUP($C464,{"29 - Psychiatrie (Erwachsene)",1;"30 - Kinder- und Jugendpsychiatrie",1;"31 - Psychosomatik",1;"00 - Bitte eine Fachabteilung auswählen",0;0,0},2,0)</f>
        <v>0</v>
      </c>
      <c r="W464" s="8" t="str">
        <f>IF('Angaben KH-Standort'!$D$12&gt;0,"JBJ","KJA")</f>
        <v>KJA</v>
      </c>
      <c r="X464" s="8" t="str">
        <f>VLOOKUP(C463,{"29 - Psychiatrie (Erwachsene)","Einrichtungen2";"30 - Kinder- und Jugendpsychiatrie","Einrichtungen2";"31 - Psychosomatik","Einrichtungen2";"00 - Bitte eine Einrichtung auswählen","Leer";0,"Leer"},2,0)</f>
        <v>Leer</v>
      </c>
      <c r="Y464" s="37" t="str">
        <f t="shared" si="48"/>
        <v>Leer</v>
      </c>
      <c r="Z464" s="8" t="str">
        <f>VLOOKUP($C464,{"29 - Psychiatrie (Erwachsene)","Psychiatrie";"30 - Kinder- und Jugendpsychiatrie","KJPsychiatrie";"31 - Psychosomatik","Psychosomatik";"00 - Bitte eine Fachabteilung auswählen","Leer";0,"Leer"},2,0)</f>
        <v>Leer</v>
      </c>
    </row>
    <row r="465" spans="2:26" ht="15" customHeight="1" x14ac:dyDescent="0.25">
      <c r="B465" s="76" t="str">
        <f t="shared" si="49"/>
        <v>!!!</v>
      </c>
      <c r="C465" s="250"/>
      <c r="D465" s="243"/>
      <c r="E465" s="251"/>
      <c r="F465" s="88"/>
      <c r="G465" s="387"/>
      <c r="H465" s="44"/>
      <c r="I465" s="44"/>
      <c r="J465" s="70"/>
      <c r="O465" s="8">
        <f t="shared" si="43"/>
        <v>0</v>
      </c>
      <c r="P465" s="8">
        <f>VLOOKUP(C465,{"29 - Psychiatrie (Erwachsene)",1;"30 - Kinder- und Jugendpsychiatrie",1;"31 - Psychosomatik",1;"00 - Bitte eine Fachabteilung auswählen",0;0,0},2,0)</f>
        <v>0</v>
      </c>
      <c r="Q465" s="8">
        <f t="shared" si="44"/>
        <v>0</v>
      </c>
      <c r="R465" s="8">
        <f t="shared" si="45"/>
        <v>0</v>
      </c>
      <c r="S465" s="8">
        <f t="shared" si="46"/>
        <v>0</v>
      </c>
      <c r="T465" s="8">
        <f t="shared" si="47"/>
        <v>0</v>
      </c>
      <c r="V465" s="8">
        <f>VLOOKUP($C465,{"29 - Psychiatrie (Erwachsene)",1;"30 - Kinder- und Jugendpsychiatrie",1;"31 - Psychosomatik",1;"00 - Bitte eine Fachabteilung auswählen",0;0,0},2,0)</f>
        <v>0</v>
      </c>
      <c r="W465" s="8" t="str">
        <f>IF('Angaben KH-Standort'!$D$12&gt;0,"JBJ","KJA")</f>
        <v>KJA</v>
      </c>
      <c r="X465" s="8" t="str">
        <f>VLOOKUP(C464,{"29 - Psychiatrie (Erwachsene)","Einrichtungen2";"30 - Kinder- und Jugendpsychiatrie","Einrichtungen2";"31 - Psychosomatik","Einrichtungen2";"00 - Bitte eine Einrichtung auswählen","Leer";0,"Leer"},2,0)</f>
        <v>Leer</v>
      </c>
      <c r="Y465" s="37" t="str">
        <f t="shared" si="48"/>
        <v>Leer</v>
      </c>
      <c r="Z465" s="8" t="str">
        <f>VLOOKUP($C465,{"29 - Psychiatrie (Erwachsene)","Psychiatrie";"30 - Kinder- und Jugendpsychiatrie","KJPsychiatrie";"31 - Psychosomatik","Psychosomatik";"00 - Bitte eine Fachabteilung auswählen","Leer";0,"Leer"},2,0)</f>
        <v>Leer</v>
      </c>
    </row>
    <row r="466" spans="2:26" ht="15" customHeight="1" x14ac:dyDescent="0.25">
      <c r="B466" s="76" t="str">
        <f t="shared" si="49"/>
        <v>!!!</v>
      </c>
      <c r="C466" s="250"/>
      <c r="D466" s="243"/>
      <c r="E466" s="251"/>
      <c r="F466" s="88"/>
      <c r="G466" s="387"/>
      <c r="H466" s="44"/>
      <c r="I466" s="44"/>
      <c r="J466" s="70"/>
      <c r="O466" s="8">
        <f t="shared" si="43"/>
        <v>0</v>
      </c>
      <c r="P466" s="8">
        <f>VLOOKUP(C466,{"29 - Psychiatrie (Erwachsene)",1;"30 - Kinder- und Jugendpsychiatrie",1;"31 - Psychosomatik",1;"00 - Bitte eine Fachabteilung auswählen",0;0,0},2,0)</f>
        <v>0</v>
      </c>
      <c r="Q466" s="8">
        <f t="shared" si="44"/>
        <v>0</v>
      </c>
      <c r="R466" s="8">
        <f t="shared" si="45"/>
        <v>0</v>
      </c>
      <c r="S466" s="8">
        <f t="shared" si="46"/>
        <v>0</v>
      </c>
      <c r="T466" s="8">
        <f t="shared" si="47"/>
        <v>0</v>
      </c>
      <c r="V466" s="8">
        <f>VLOOKUP($C466,{"29 - Psychiatrie (Erwachsene)",1;"30 - Kinder- und Jugendpsychiatrie",1;"31 - Psychosomatik",1;"00 - Bitte eine Fachabteilung auswählen",0;0,0},2,0)</f>
        <v>0</v>
      </c>
      <c r="W466" s="8" t="str">
        <f>IF('Angaben KH-Standort'!$D$12&gt;0,"JBJ","KJA")</f>
        <v>KJA</v>
      </c>
      <c r="X466" s="8" t="str">
        <f>VLOOKUP(C465,{"29 - Psychiatrie (Erwachsene)","Einrichtungen2";"30 - Kinder- und Jugendpsychiatrie","Einrichtungen2";"31 - Psychosomatik","Einrichtungen2";"00 - Bitte eine Einrichtung auswählen","Leer";0,"Leer"},2,0)</f>
        <v>Leer</v>
      </c>
      <c r="Y466" s="37" t="str">
        <f t="shared" si="48"/>
        <v>Leer</v>
      </c>
      <c r="Z466" s="8" t="str">
        <f>VLOOKUP($C466,{"29 - Psychiatrie (Erwachsene)","Psychiatrie";"30 - Kinder- und Jugendpsychiatrie","KJPsychiatrie";"31 - Psychosomatik","Psychosomatik";"00 - Bitte eine Fachabteilung auswählen","Leer";0,"Leer"},2,0)</f>
        <v>Leer</v>
      </c>
    </row>
    <row r="467" spans="2:26" ht="15" customHeight="1" x14ac:dyDescent="0.25">
      <c r="B467" s="76" t="str">
        <f t="shared" si="49"/>
        <v>!!!</v>
      </c>
      <c r="C467" s="250"/>
      <c r="D467" s="243"/>
      <c r="E467" s="251"/>
      <c r="F467" s="88"/>
      <c r="G467" s="387"/>
      <c r="H467" s="44"/>
      <c r="I467" s="44"/>
      <c r="J467" s="70"/>
      <c r="O467" s="8">
        <f t="shared" si="43"/>
        <v>0</v>
      </c>
      <c r="P467" s="8">
        <f>VLOOKUP(C467,{"29 - Psychiatrie (Erwachsene)",1;"30 - Kinder- und Jugendpsychiatrie",1;"31 - Psychosomatik",1;"00 - Bitte eine Fachabteilung auswählen",0;0,0},2,0)</f>
        <v>0</v>
      </c>
      <c r="Q467" s="8">
        <f t="shared" si="44"/>
        <v>0</v>
      </c>
      <c r="R467" s="8">
        <f t="shared" si="45"/>
        <v>0</v>
      </c>
      <c r="S467" s="8">
        <f t="shared" si="46"/>
        <v>0</v>
      </c>
      <c r="T467" s="8">
        <f t="shared" si="47"/>
        <v>0</v>
      </c>
      <c r="V467" s="8">
        <f>VLOOKUP($C467,{"29 - Psychiatrie (Erwachsene)",1;"30 - Kinder- und Jugendpsychiatrie",1;"31 - Psychosomatik",1;"00 - Bitte eine Fachabteilung auswählen",0;0,0},2,0)</f>
        <v>0</v>
      </c>
      <c r="W467" s="8" t="str">
        <f>IF('Angaben KH-Standort'!$D$12&gt;0,"JBJ","KJA")</f>
        <v>KJA</v>
      </c>
      <c r="X467" s="8" t="str">
        <f>VLOOKUP(C466,{"29 - Psychiatrie (Erwachsene)","Einrichtungen2";"30 - Kinder- und Jugendpsychiatrie","Einrichtungen2";"31 - Psychosomatik","Einrichtungen2";"00 - Bitte eine Einrichtung auswählen","Leer";0,"Leer"},2,0)</f>
        <v>Leer</v>
      </c>
      <c r="Y467" s="37" t="str">
        <f t="shared" si="48"/>
        <v>Leer</v>
      </c>
      <c r="Z467" s="8" t="str">
        <f>VLOOKUP($C467,{"29 - Psychiatrie (Erwachsene)","Psychiatrie";"30 - Kinder- und Jugendpsychiatrie","KJPsychiatrie";"31 - Psychosomatik","Psychosomatik";"00 - Bitte eine Fachabteilung auswählen","Leer";0,"Leer"},2,0)</f>
        <v>Leer</v>
      </c>
    </row>
    <row r="468" spans="2:26" ht="15" customHeight="1" x14ac:dyDescent="0.25">
      <c r="B468" s="76" t="str">
        <f t="shared" si="49"/>
        <v>!!!</v>
      </c>
      <c r="C468" s="250"/>
      <c r="D468" s="243"/>
      <c r="E468" s="251"/>
      <c r="F468" s="88"/>
      <c r="G468" s="387"/>
      <c r="H468" s="44"/>
      <c r="I468" s="44"/>
      <c r="J468" s="70"/>
      <c r="O468" s="8">
        <f t="shared" si="43"/>
        <v>0</v>
      </c>
      <c r="P468" s="8">
        <f>VLOOKUP(C468,{"29 - Psychiatrie (Erwachsene)",1;"30 - Kinder- und Jugendpsychiatrie",1;"31 - Psychosomatik",1;"00 - Bitte eine Fachabteilung auswählen",0;0,0},2,0)</f>
        <v>0</v>
      </c>
      <c r="Q468" s="8">
        <f t="shared" si="44"/>
        <v>0</v>
      </c>
      <c r="R468" s="8">
        <f t="shared" si="45"/>
        <v>0</v>
      </c>
      <c r="S468" s="8">
        <f t="shared" si="46"/>
        <v>0</v>
      </c>
      <c r="T468" s="8">
        <f t="shared" si="47"/>
        <v>0</v>
      </c>
      <c r="V468" s="8">
        <f>VLOOKUP($C468,{"29 - Psychiatrie (Erwachsene)",1;"30 - Kinder- und Jugendpsychiatrie",1;"31 - Psychosomatik",1;"00 - Bitte eine Fachabteilung auswählen",0;0,0},2,0)</f>
        <v>0</v>
      </c>
      <c r="W468" s="8" t="str">
        <f>IF('Angaben KH-Standort'!$D$12&gt;0,"JBJ","KJA")</f>
        <v>KJA</v>
      </c>
      <c r="X468" s="8" t="str">
        <f>VLOOKUP(C467,{"29 - Psychiatrie (Erwachsene)","Einrichtungen2";"30 - Kinder- und Jugendpsychiatrie","Einrichtungen2";"31 - Psychosomatik","Einrichtungen2";"00 - Bitte eine Einrichtung auswählen","Leer";0,"Leer"},2,0)</f>
        <v>Leer</v>
      </c>
      <c r="Y468" s="37" t="str">
        <f t="shared" si="48"/>
        <v>Leer</v>
      </c>
      <c r="Z468" s="8" t="str">
        <f>VLOOKUP($C468,{"29 - Psychiatrie (Erwachsene)","Psychiatrie";"30 - Kinder- und Jugendpsychiatrie","KJPsychiatrie";"31 - Psychosomatik","Psychosomatik";"00 - Bitte eine Fachabteilung auswählen","Leer";0,"Leer"},2,0)</f>
        <v>Leer</v>
      </c>
    </row>
    <row r="469" spans="2:26" ht="15" customHeight="1" x14ac:dyDescent="0.25">
      <c r="B469" s="76" t="str">
        <f t="shared" si="49"/>
        <v>!!!</v>
      </c>
      <c r="C469" s="250"/>
      <c r="D469" s="243"/>
      <c r="E469" s="251"/>
      <c r="F469" s="88"/>
      <c r="G469" s="387"/>
      <c r="H469" s="44"/>
      <c r="I469" s="44"/>
      <c r="J469" s="70"/>
      <c r="O469" s="8">
        <f t="shared" si="43"/>
        <v>0</v>
      </c>
      <c r="P469" s="8">
        <f>VLOOKUP(C469,{"29 - Psychiatrie (Erwachsene)",1;"30 - Kinder- und Jugendpsychiatrie",1;"31 - Psychosomatik",1;"00 - Bitte eine Fachabteilung auswählen",0;0,0},2,0)</f>
        <v>0</v>
      </c>
      <c r="Q469" s="8">
        <f t="shared" si="44"/>
        <v>0</v>
      </c>
      <c r="R469" s="8">
        <f t="shared" si="45"/>
        <v>0</v>
      </c>
      <c r="S469" s="8">
        <f t="shared" si="46"/>
        <v>0</v>
      </c>
      <c r="T469" s="8">
        <f t="shared" si="47"/>
        <v>0</v>
      </c>
      <c r="V469" s="8">
        <f>VLOOKUP($C469,{"29 - Psychiatrie (Erwachsene)",1;"30 - Kinder- und Jugendpsychiatrie",1;"31 - Psychosomatik",1;"00 - Bitte eine Fachabteilung auswählen",0;0,0},2,0)</f>
        <v>0</v>
      </c>
      <c r="W469" s="8" t="str">
        <f>IF('Angaben KH-Standort'!$D$12&gt;0,"JBJ","KJA")</f>
        <v>KJA</v>
      </c>
      <c r="X469" s="8" t="str">
        <f>VLOOKUP(C468,{"29 - Psychiatrie (Erwachsene)","Einrichtungen2";"30 - Kinder- und Jugendpsychiatrie","Einrichtungen2";"31 - Psychosomatik","Einrichtungen2";"00 - Bitte eine Einrichtung auswählen","Leer";0,"Leer"},2,0)</f>
        <v>Leer</v>
      </c>
      <c r="Y469" s="37" t="str">
        <f t="shared" si="48"/>
        <v>Leer</v>
      </c>
      <c r="Z469" s="8" t="str">
        <f>VLOOKUP($C469,{"29 - Psychiatrie (Erwachsene)","Psychiatrie";"30 - Kinder- und Jugendpsychiatrie","KJPsychiatrie";"31 - Psychosomatik","Psychosomatik";"00 - Bitte eine Fachabteilung auswählen","Leer";0,"Leer"},2,0)</f>
        <v>Leer</v>
      </c>
    </row>
    <row r="470" spans="2:26" ht="15" customHeight="1" x14ac:dyDescent="0.25">
      <c r="B470" s="76" t="str">
        <f t="shared" si="49"/>
        <v>!!!</v>
      </c>
      <c r="C470" s="250"/>
      <c r="D470" s="243"/>
      <c r="E470" s="251"/>
      <c r="F470" s="88"/>
      <c r="G470" s="387"/>
      <c r="H470" s="44"/>
      <c r="I470" s="44"/>
      <c r="J470" s="70"/>
      <c r="O470" s="8">
        <f t="shared" si="43"/>
        <v>0</v>
      </c>
      <c r="P470" s="8">
        <f>VLOOKUP(C470,{"29 - Psychiatrie (Erwachsene)",1;"30 - Kinder- und Jugendpsychiatrie",1;"31 - Psychosomatik",1;"00 - Bitte eine Fachabteilung auswählen",0;0,0},2,0)</f>
        <v>0</v>
      </c>
      <c r="Q470" s="8">
        <f t="shared" si="44"/>
        <v>0</v>
      </c>
      <c r="R470" s="8">
        <f t="shared" si="45"/>
        <v>0</v>
      </c>
      <c r="S470" s="8">
        <f t="shared" si="46"/>
        <v>0</v>
      </c>
      <c r="T470" s="8">
        <f t="shared" si="47"/>
        <v>0</v>
      </c>
      <c r="V470" s="8">
        <f>VLOOKUP($C470,{"29 - Psychiatrie (Erwachsene)",1;"30 - Kinder- und Jugendpsychiatrie",1;"31 - Psychosomatik",1;"00 - Bitte eine Fachabteilung auswählen",0;0,0},2,0)</f>
        <v>0</v>
      </c>
      <c r="W470" s="8" t="str">
        <f>IF('Angaben KH-Standort'!$D$12&gt;0,"JBJ","KJA")</f>
        <v>KJA</v>
      </c>
      <c r="X470" s="8" t="str">
        <f>VLOOKUP(C469,{"29 - Psychiatrie (Erwachsene)","Einrichtungen2";"30 - Kinder- und Jugendpsychiatrie","Einrichtungen2";"31 - Psychosomatik","Einrichtungen2";"00 - Bitte eine Einrichtung auswählen","Leer";0,"Leer"},2,0)</f>
        <v>Leer</v>
      </c>
      <c r="Y470" s="37" t="str">
        <f t="shared" si="48"/>
        <v>Leer</v>
      </c>
      <c r="Z470" s="8" t="str">
        <f>VLOOKUP($C470,{"29 - Psychiatrie (Erwachsene)","Psychiatrie";"30 - Kinder- und Jugendpsychiatrie","KJPsychiatrie";"31 - Psychosomatik","Psychosomatik";"00 - Bitte eine Fachabteilung auswählen","Leer";0,"Leer"},2,0)</f>
        <v>Leer</v>
      </c>
    </row>
    <row r="471" spans="2:26" ht="15" customHeight="1" x14ac:dyDescent="0.25">
      <c r="B471" s="76" t="str">
        <f t="shared" si="49"/>
        <v>!!!</v>
      </c>
      <c r="C471" s="250"/>
      <c r="D471" s="243"/>
      <c r="E471" s="251"/>
      <c r="F471" s="88"/>
      <c r="G471" s="387"/>
      <c r="H471" s="44"/>
      <c r="I471" s="44"/>
      <c r="J471" s="70"/>
      <c r="O471" s="8">
        <f t="shared" si="43"/>
        <v>0</v>
      </c>
      <c r="P471" s="8">
        <f>VLOOKUP(C471,{"29 - Psychiatrie (Erwachsene)",1;"30 - Kinder- und Jugendpsychiatrie",1;"31 - Psychosomatik",1;"00 - Bitte eine Fachabteilung auswählen",0;0,0},2,0)</f>
        <v>0</v>
      </c>
      <c r="Q471" s="8">
        <f t="shared" si="44"/>
        <v>0</v>
      </c>
      <c r="R471" s="8">
        <f t="shared" si="45"/>
        <v>0</v>
      </c>
      <c r="S471" s="8">
        <f t="shared" si="46"/>
        <v>0</v>
      </c>
      <c r="T471" s="8">
        <f t="shared" si="47"/>
        <v>0</v>
      </c>
      <c r="V471" s="8">
        <f>VLOOKUP($C471,{"29 - Psychiatrie (Erwachsene)",1;"30 - Kinder- und Jugendpsychiatrie",1;"31 - Psychosomatik",1;"00 - Bitte eine Fachabteilung auswählen",0;0,0},2,0)</f>
        <v>0</v>
      </c>
      <c r="W471" s="8" t="str">
        <f>IF('Angaben KH-Standort'!$D$12&gt;0,"JBJ","KJA")</f>
        <v>KJA</v>
      </c>
      <c r="X471" s="8" t="str">
        <f>VLOOKUP(C470,{"29 - Psychiatrie (Erwachsene)","Einrichtungen2";"30 - Kinder- und Jugendpsychiatrie","Einrichtungen2";"31 - Psychosomatik","Einrichtungen2";"00 - Bitte eine Einrichtung auswählen","Leer";0,"Leer"},2,0)</f>
        <v>Leer</v>
      </c>
      <c r="Y471" s="37" t="str">
        <f t="shared" si="48"/>
        <v>Leer</v>
      </c>
      <c r="Z471" s="8" t="str">
        <f>VLOOKUP($C471,{"29 - Psychiatrie (Erwachsene)","Psychiatrie";"30 - Kinder- und Jugendpsychiatrie","KJPsychiatrie";"31 - Psychosomatik","Psychosomatik";"00 - Bitte eine Fachabteilung auswählen","Leer";0,"Leer"},2,0)</f>
        <v>Leer</v>
      </c>
    </row>
    <row r="472" spans="2:26" ht="15" customHeight="1" x14ac:dyDescent="0.25">
      <c r="B472" s="76" t="str">
        <f t="shared" si="49"/>
        <v>!!!</v>
      </c>
      <c r="C472" s="250"/>
      <c r="D472" s="243"/>
      <c r="E472" s="251"/>
      <c r="F472" s="88"/>
      <c r="G472" s="387"/>
      <c r="H472" s="44"/>
      <c r="I472" s="44"/>
      <c r="J472" s="70"/>
      <c r="O472" s="8">
        <f t="shared" ref="O472:O535" si="50">IF(LEN(B472)&gt;0,0,1)</f>
        <v>0</v>
      </c>
      <c r="P472" s="8">
        <f>VLOOKUP(C472,{"29 - Psychiatrie (Erwachsene)",1;"30 - Kinder- und Jugendpsychiatrie",1;"31 - Psychosomatik",1;"00 - Bitte eine Fachabteilung auswählen",0;0,0},2,0)</f>
        <v>0</v>
      </c>
      <c r="Q472" s="8">
        <f t="shared" ref="Q472:Q535" si="51">IF(LEN(D472)&gt;0,1,0)</f>
        <v>0</v>
      </c>
      <c r="R472" s="8">
        <f t="shared" ref="R472:R535" si="52">IF(LEN(E472)&gt;0,1,0)</f>
        <v>0</v>
      </c>
      <c r="S472" s="8">
        <f t="shared" ref="S472:S535" si="53">IF(LEN(F472)&gt;0,1,0)</f>
        <v>0</v>
      </c>
      <c r="T472" s="8">
        <f t="shared" ref="T472:T535" si="54">IF(LEN(G472)&gt;0,1,0)</f>
        <v>0</v>
      </c>
      <c r="V472" s="8">
        <f>VLOOKUP($C472,{"29 - Psychiatrie (Erwachsene)",1;"30 - Kinder- und Jugendpsychiatrie",1;"31 - Psychosomatik",1;"00 - Bitte eine Fachabteilung auswählen",0;0,0},2,0)</f>
        <v>0</v>
      </c>
      <c r="W472" s="8" t="str">
        <f>IF('Angaben KH-Standort'!$D$12&gt;0,"JBJ","KJA")</f>
        <v>KJA</v>
      </c>
      <c r="X472" s="8" t="str">
        <f>VLOOKUP(C471,{"29 - Psychiatrie (Erwachsene)","Einrichtungen2";"30 - Kinder- und Jugendpsychiatrie","Einrichtungen2";"31 - Psychosomatik","Einrichtungen2";"00 - Bitte eine Einrichtung auswählen","Leer";0,"Leer"},2,0)</f>
        <v>Leer</v>
      </c>
      <c r="Y472" s="37" t="str">
        <f t="shared" ref="Y472:Y535" si="55">IF(V472=1,W472,"Leer")</f>
        <v>Leer</v>
      </c>
      <c r="Z472" s="8" t="str">
        <f>VLOOKUP($C472,{"29 - Psychiatrie (Erwachsene)","Psychiatrie";"30 - Kinder- und Jugendpsychiatrie","KJPsychiatrie";"31 - Psychosomatik","Psychosomatik";"00 - Bitte eine Fachabteilung auswählen","Leer";0,"Leer"},2,0)</f>
        <v>Leer</v>
      </c>
    </row>
    <row r="473" spans="2:26" ht="15" customHeight="1" x14ac:dyDescent="0.25">
      <c r="B473" s="76" t="str">
        <f t="shared" si="49"/>
        <v>!!!</v>
      </c>
      <c r="C473" s="250"/>
      <c r="D473" s="243"/>
      <c r="E473" s="251"/>
      <c r="F473" s="88"/>
      <c r="G473" s="387"/>
      <c r="H473" s="44"/>
      <c r="I473" s="44"/>
      <c r="J473" s="70"/>
      <c r="O473" s="8">
        <f t="shared" si="50"/>
        <v>0</v>
      </c>
      <c r="P473" s="8">
        <f>VLOOKUP(C473,{"29 - Psychiatrie (Erwachsene)",1;"30 - Kinder- und Jugendpsychiatrie",1;"31 - Psychosomatik",1;"00 - Bitte eine Fachabteilung auswählen",0;0,0},2,0)</f>
        <v>0</v>
      </c>
      <c r="Q473" s="8">
        <f t="shared" si="51"/>
        <v>0</v>
      </c>
      <c r="R473" s="8">
        <f t="shared" si="52"/>
        <v>0</v>
      </c>
      <c r="S473" s="8">
        <f t="shared" si="53"/>
        <v>0</v>
      </c>
      <c r="T473" s="8">
        <f t="shared" si="54"/>
        <v>0</v>
      </c>
      <c r="V473" s="8">
        <f>VLOOKUP($C473,{"29 - Psychiatrie (Erwachsene)",1;"30 - Kinder- und Jugendpsychiatrie",1;"31 - Psychosomatik",1;"00 - Bitte eine Fachabteilung auswählen",0;0,0},2,0)</f>
        <v>0</v>
      </c>
      <c r="W473" s="8" t="str">
        <f>IF('Angaben KH-Standort'!$D$12&gt;0,"JBJ","KJA")</f>
        <v>KJA</v>
      </c>
      <c r="X473" s="8" t="str">
        <f>VLOOKUP(C472,{"29 - Psychiatrie (Erwachsene)","Einrichtungen2";"30 - Kinder- und Jugendpsychiatrie","Einrichtungen2";"31 - Psychosomatik","Einrichtungen2";"00 - Bitte eine Einrichtung auswählen","Leer";0,"Leer"},2,0)</f>
        <v>Leer</v>
      </c>
      <c r="Y473" s="37" t="str">
        <f t="shared" si="55"/>
        <v>Leer</v>
      </c>
      <c r="Z473" s="8" t="str">
        <f>VLOOKUP($C473,{"29 - Psychiatrie (Erwachsene)","Psychiatrie";"30 - Kinder- und Jugendpsychiatrie","KJPsychiatrie";"31 - Psychosomatik","Psychosomatik";"00 - Bitte eine Fachabteilung auswählen","Leer";0,"Leer"},2,0)</f>
        <v>Leer</v>
      </c>
    </row>
    <row r="474" spans="2:26" ht="15" customHeight="1" x14ac:dyDescent="0.25">
      <c r="B474" s="76" t="str">
        <f t="shared" si="49"/>
        <v>!!!</v>
      </c>
      <c r="C474" s="250"/>
      <c r="D474" s="243"/>
      <c r="E474" s="251"/>
      <c r="F474" s="88"/>
      <c r="G474" s="387"/>
      <c r="H474" s="44"/>
      <c r="I474" s="44"/>
      <c r="J474" s="70"/>
      <c r="O474" s="8">
        <f t="shared" si="50"/>
        <v>0</v>
      </c>
      <c r="P474" s="8">
        <f>VLOOKUP(C474,{"29 - Psychiatrie (Erwachsene)",1;"30 - Kinder- und Jugendpsychiatrie",1;"31 - Psychosomatik",1;"00 - Bitte eine Fachabteilung auswählen",0;0,0},2,0)</f>
        <v>0</v>
      </c>
      <c r="Q474" s="8">
        <f t="shared" si="51"/>
        <v>0</v>
      </c>
      <c r="R474" s="8">
        <f t="shared" si="52"/>
        <v>0</v>
      </c>
      <c r="S474" s="8">
        <f t="shared" si="53"/>
        <v>0</v>
      </c>
      <c r="T474" s="8">
        <f t="shared" si="54"/>
        <v>0</v>
      </c>
      <c r="V474" s="8">
        <f>VLOOKUP($C474,{"29 - Psychiatrie (Erwachsene)",1;"30 - Kinder- und Jugendpsychiatrie",1;"31 - Psychosomatik",1;"00 - Bitte eine Fachabteilung auswählen",0;0,0},2,0)</f>
        <v>0</v>
      </c>
      <c r="W474" s="8" t="str">
        <f>IF('Angaben KH-Standort'!$D$12&gt;0,"JBJ","KJA")</f>
        <v>KJA</v>
      </c>
      <c r="X474" s="8" t="str">
        <f>VLOOKUP(C473,{"29 - Psychiatrie (Erwachsene)","Einrichtungen2";"30 - Kinder- und Jugendpsychiatrie","Einrichtungen2";"31 - Psychosomatik","Einrichtungen2";"00 - Bitte eine Einrichtung auswählen","Leer";0,"Leer"},2,0)</f>
        <v>Leer</v>
      </c>
      <c r="Y474" s="37" t="str">
        <f t="shared" si="55"/>
        <v>Leer</v>
      </c>
      <c r="Z474" s="8" t="str">
        <f>VLOOKUP($C474,{"29 - Psychiatrie (Erwachsene)","Psychiatrie";"30 - Kinder- und Jugendpsychiatrie","KJPsychiatrie";"31 - Psychosomatik","Psychosomatik";"00 - Bitte eine Fachabteilung auswählen","Leer";0,"Leer"},2,0)</f>
        <v>Leer</v>
      </c>
    </row>
    <row r="475" spans="2:26" ht="15" customHeight="1" x14ac:dyDescent="0.25">
      <c r="B475" s="76" t="str">
        <f t="shared" si="49"/>
        <v>!!!</v>
      </c>
      <c r="C475" s="250"/>
      <c r="D475" s="243"/>
      <c r="E475" s="251"/>
      <c r="F475" s="88"/>
      <c r="G475" s="387"/>
      <c r="H475" s="44"/>
      <c r="I475" s="44"/>
      <c r="J475" s="70"/>
      <c r="O475" s="8">
        <f t="shared" si="50"/>
        <v>0</v>
      </c>
      <c r="P475" s="8">
        <f>VLOOKUP(C475,{"29 - Psychiatrie (Erwachsene)",1;"30 - Kinder- und Jugendpsychiatrie",1;"31 - Psychosomatik",1;"00 - Bitte eine Fachabteilung auswählen",0;0,0},2,0)</f>
        <v>0</v>
      </c>
      <c r="Q475" s="8">
        <f t="shared" si="51"/>
        <v>0</v>
      </c>
      <c r="R475" s="8">
        <f t="shared" si="52"/>
        <v>0</v>
      </c>
      <c r="S475" s="8">
        <f t="shared" si="53"/>
        <v>0</v>
      </c>
      <c r="T475" s="8">
        <f t="shared" si="54"/>
        <v>0</v>
      </c>
      <c r="V475" s="8">
        <f>VLOOKUP($C475,{"29 - Psychiatrie (Erwachsene)",1;"30 - Kinder- und Jugendpsychiatrie",1;"31 - Psychosomatik",1;"00 - Bitte eine Fachabteilung auswählen",0;0,0},2,0)</f>
        <v>0</v>
      </c>
      <c r="W475" s="8" t="str">
        <f>IF('Angaben KH-Standort'!$D$12&gt;0,"JBJ","KJA")</f>
        <v>KJA</v>
      </c>
      <c r="X475" s="8" t="str">
        <f>VLOOKUP(C474,{"29 - Psychiatrie (Erwachsene)","Einrichtungen2";"30 - Kinder- und Jugendpsychiatrie","Einrichtungen2";"31 - Psychosomatik","Einrichtungen2";"00 - Bitte eine Einrichtung auswählen","Leer";0,"Leer"},2,0)</f>
        <v>Leer</v>
      </c>
      <c r="Y475" s="37" t="str">
        <f t="shared" si="55"/>
        <v>Leer</v>
      </c>
      <c r="Z475" s="8" t="str">
        <f>VLOOKUP($C475,{"29 - Psychiatrie (Erwachsene)","Psychiatrie";"30 - Kinder- und Jugendpsychiatrie","KJPsychiatrie";"31 - Psychosomatik","Psychosomatik";"00 - Bitte eine Fachabteilung auswählen","Leer";0,"Leer"},2,0)</f>
        <v>Leer</v>
      </c>
    </row>
    <row r="476" spans="2:26" ht="15" customHeight="1" x14ac:dyDescent="0.25">
      <c r="B476" s="76" t="str">
        <f t="shared" si="49"/>
        <v>!!!</v>
      </c>
      <c r="C476" s="250"/>
      <c r="D476" s="243"/>
      <c r="E476" s="251"/>
      <c r="F476" s="88"/>
      <c r="G476" s="387"/>
      <c r="H476" s="44"/>
      <c r="I476" s="44"/>
      <c r="J476" s="70"/>
      <c r="O476" s="8">
        <f t="shared" si="50"/>
        <v>0</v>
      </c>
      <c r="P476" s="8">
        <f>VLOOKUP(C476,{"29 - Psychiatrie (Erwachsene)",1;"30 - Kinder- und Jugendpsychiatrie",1;"31 - Psychosomatik",1;"00 - Bitte eine Fachabteilung auswählen",0;0,0},2,0)</f>
        <v>0</v>
      </c>
      <c r="Q476" s="8">
        <f t="shared" si="51"/>
        <v>0</v>
      </c>
      <c r="R476" s="8">
        <f t="shared" si="52"/>
        <v>0</v>
      </c>
      <c r="S476" s="8">
        <f t="shared" si="53"/>
        <v>0</v>
      </c>
      <c r="T476" s="8">
        <f t="shared" si="54"/>
        <v>0</v>
      </c>
      <c r="V476" s="8">
        <f>VLOOKUP($C476,{"29 - Psychiatrie (Erwachsene)",1;"30 - Kinder- und Jugendpsychiatrie",1;"31 - Psychosomatik",1;"00 - Bitte eine Fachabteilung auswählen",0;0,0},2,0)</f>
        <v>0</v>
      </c>
      <c r="W476" s="8" t="str">
        <f>IF('Angaben KH-Standort'!$D$12&gt;0,"JBJ","KJA")</f>
        <v>KJA</v>
      </c>
      <c r="X476" s="8" t="str">
        <f>VLOOKUP(C475,{"29 - Psychiatrie (Erwachsene)","Einrichtungen2";"30 - Kinder- und Jugendpsychiatrie","Einrichtungen2";"31 - Psychosomatik","Einrichtungen2";"00 - Bitte eine Einrichtung auswählen","Leer";0,"Leer"},2,0)</f>
        <v>Leer</v>
      </c>
      <c r="Y476" s="37" t="str">
        <f t="shared" si="55"/>
        <v>Leer</v>
      </c>
      <c r="Z476" s="8" t="str">
        <f>VLOOKUP($C476,{"29 - Psychiatrie (Erwachsene)","Psychiatrie";"30 - Kinder- und Jugendpsychiatrie","KJPsychiatrie";"31 - Psychosomatik","Psychosomatik";"00 - Bitte eine Fachabteilung auswählen","Leer";0,"Leer"},2,0)</f>
        <v>Leer</v>
      </c>
    </row>
    <row r="477" spans="2:26" ht="15" customHeight="1" x14ac:dyDescent="0.25">
      <c r="B477" s="76" t="str">
        <f t="shared" si="49"/>
        <v>!!!</v>
      </c>
      <c r="C477" s="250"/>
      <c r="D477" s="243"/>
      <c r="E477" s="251"/>
      <c r="F477" s="88"/>
      <c r="G477" s="387"/>
      <c r="H477" s="44"/>
      <c r="I477" s="44"/>
      <c r="J477" s="70"/>
      <c r="O477" s="8">
        <f t="shared" si="50"/>
        <v>0</v>
      </c>
      <c r="P477" s="8">
        <f>VLOOKUP(C477,{"29 - Psychiatrie (Erwachsene)",1;"30 - Kinder- und Jugendpsychiatrie",1;"31 - Psychosomatik",1;"00 - Bitte eine Fachabteilung auswählen",0;0,0},2,0)</f>
        <v>0</v>
      </c>
      <c r="Q477" s="8">
        <f t="shared" si="51"/>
        <v>0</v>
      </c>
      <c r="R477" s="8">
        <f t="shared" si="52"/>
        <v>0</v>
      </c>
      <c r="S477" s="8">
        <f t="shared" si="53"/>
        <v>0</v>
      </c>
      <c r="T477" s="8">
        <f t="shared" si="54"/>
        <v>0</v>
      </c>
      <c r="V477" s="8">
        <f>VLOOKUP($C477,{"29 - Psychiatrie (Erwachsene)",1;"30 - Kinder- und Jugendpsychiatrie",1;"31 - Psychosomatik",1;"00 - Bitte eine Fachabteilung auswählen",0;0,0},2,0)</f>
        <v>0</v>
      </c>
      <c r="W477" s="8" t="str">
        <f>IF('Angaben KH-Standort'!$D$12&gt;0,"JBJ","KJA")</f>
        <v>KJA</v>
      </c>
      <c r="X477" s="8" t="str">
        <f>VLOOKUP(C476,{"29 - Psychiatrie (Erwachsene)","Einrichtungen2";"30 - Kinder- und Jugendpsychiatrie","Einrichtungen2";"31 - Psychosomatik","Einrichtungen2";"00 - Bitte eine Einrichtung auswählen","Leer";0,"Leer"},2,0)</f>
        <v>Leer</v>
      </c>
      <c r="Y477" s="37" t="str">
        <f t="shared" si="55"/>
        <v>Leer</v>
      </c>
      <c r="Z477" s="8" t="str">
        <f>VLOOKUP($C477,{"29 - Psychiatrie (Erwachsene)","Psychiatrie";"30 - Kinder- und Jugendpsychiatrie","KJPsychiatrie";"31 - Psychosomatik","Psychosomatik";"00 - Bitte eine Fachabteilung auswählen","Leer";0,"Leer"},2,0)</f>
        <v>Leer</v>
      </c>
    </row>
    <row r="478" spans="2:26" ht="15" customHeight="1" x14ac:dyDescent="0.25">
      <c r="B478" s="76" t="str">
        <f t="shared" ref="B478:B541" si="56">IF(SUM(P478:T478)&lt;5,"!!!","")</f>
        <v>!!!</v>
      </c>
      <c r="C478" s="250"/>
      <c r="D478" s="243"/>
      <c r="E478" s="251"/>
      <c r="F478" s="88"/>
      <c r="G478" s="387"/>
      <c r="H478" s="44"/>
      <c r="I478" s="44"/>
      <c r="J478" s="70"/>
      <c r="O478" s="8">
        <f t="shared" si="50"/>
        <v>0</v>
      </c>
      <c r="P478" s="8">
        <f>VLOOKUP(C478,{"29 - Psychiatrie (Erwachsene)",1;"30 - Kinder- und Jugendpsychiatrie",1;"31 - Psychosomatik",1;"00 - Bitte eine Fachabteilung auswählen",0;0,0},2,0)</f>
        <v>0</v>
      </c>
      <c r="Q478" s="8">
        <f t="shared" si="51"/>
        <v>0</v>
      </c>
      <c r="R478" s="8">
        <f t="shared" si="52"/>
        <v>0</v>
      </c>
      <c r="S478" s="8">
        <f t="shared" si="53"/>
        <v>0</v>
      </c>
      <c r="T478" s="8">
        <f t="shared" si="54"/>
        <v>0</v>
      </c>
      <c r="V478" s="8">
        <f>VLOOKUP($C478,{"29 - Psychiatrie (Erwachsene)",1;"30 - Kinder- und Jugendpsychiatrie",1;"31 - Psychosomatik",1;"00 - Bitte eine Fachabteilung auswählen",0;0,0},2,0)</f>
        <v>0</v>
      </c>
      <c r="W478" s="8" t="str">
        <f>IF('Angaben KH-Standort'!$D$12&gt;0,"JBJ","KJA")</f>
        <v>KJA</v>
      </c>
      <c r="X478" s="8" t="str">
        <f>VLOOKUP(C477,{"29 - Psychiatrie (Erwachsene)","Einrichtungen2";"30 - Kinder- und Jugendpsychiatrie","Einrichtungen2";"31 - Psychosomatik","Einrichtungen2";"00 - Bitte eine Einrichtung auswählen","Leer";0,"Leer"},2,0)</f>
        <v>Leer</v>
      </c>
      <c r="Y478" s="37" t="str">
        <f t="shared" si="55"/>
        <v>Leer</v>
      </c>
      <c r="Z478" s="8" t="str">
        <f>VLOOKUP($C478,{"29 - Psychiatrie (Erwachsene)","Psychiatrie";"30 - Kinder- und Jugendpsychiatrie","KJPsychiatrie";"31 - Psychosomatik","Psychosomatik";"00 - Bitte eine Fachabteilung auswählen","Leer";0,"Leer"},2,0)</f>
        <v>Leer</v>
      </c>
    </row>
    <row r="479" spans="2:26" ht="15" customHeight="1" x14ac:dyDescent="0.25">
      <c r="B479" s="76" t="str">
        <f t="shared" si="56"/>
        <v>!!!</v>
      </c>
      <c r="C479" s="250"/>
      <c r="D479" s="243"/>
      <c r="E479" s="251"/>
      <c r="F479" s="88"/>
      <c r="G479" s="387"/>
      <c r="H479" s="44"/>
      <c r="I479" s="44"/>
      <c r="J479" s="70"/>
      <c r="O479" s="8">
        <f t="shared" si="50"/>
        <v>0</v>
      </c>
      <c r="P479" s="8">
        <f>VLOOKUP(C479,{"29 - Psychiatrie (Erwachsene)",1;"30 - Kinder- und Jugendpsychiatrie",1;"31 - Psychosomatik",1;"00 - Bitte eine Fachabteilung auswählen",0;0,0},2,0)</f>
        <v>0</v>
      </c>
      <c r="Q479" s="8">
        <f t="shared" si="51"/>
        <v>0</v>
      </c>
      <c r="R479" s="8">
        <f t="shared" si="52"/>
        <v>0</v>
      </c>
      <c r="S479" s="8">
        <f t="shared" si="53"/>
        <v>0</v>
      </c>
      <c r="T479" s="8">
        <f t="shared" si="54"/>
        <v>0</v>
      </c>
      <c r="V479" s="8">
        <f>VLOOKUP($C479,{"29 - Psychiatrie (Erwachsene)",1;"30 - Kinder- und Jugendpsychiatrie",1;"31 - Psychosomatik",1;"00 - Bitte eine Fachabteilung auswählen",0;0,0},2,0)</f>
        <v>0</v>
      </c>
      <c r="W479" s="8" t="str">
        <f>IF('Angaben KH-Standort'!$D$12&gt;0,"JBJ","KJA")</f>
        <v>KJA</v>
      </c>
      <c r="X479" s="8" t="str">
        <f>VLOOKUP(C478,{"29 - Psychiatrie (Erwachsene)","Einrichtungen2";"30 - Kinder- und Jugendpsychiatrie","Einrichtungen2";"31 - Psychosomatik","Einrichtungen2";"00 - Bitte eine Einrichtung auswählen","Leer";0,"Leer"},2,0)</f>
        <v>Leer</v>
      </c>
      <c r="Y479" s="37" t="str">
        <f t="shared" si="55"/>
        <v>Leer</v>
      </c>
      <c r="Z479" s="8" t="str">
        <f>VLOOKUP($C479,{"29 - Psychiatrie (Erwachsene)","Psychiatrie";"30 - Kinder- und Jugendpsychiatrie","KJPsychiatrie";"31 - Psychosomatik","Psychosomatik";"00 - Bitte eine Fachabteilung auswählen","Leer";0,"Leer"},2,0)</f>
        <v>Leer</v>
      </c>
    </row>
    <row r="480" spans="2:26" ht="15" customHeight="1" x14ac:dyDescent="0.25">
      <c r="B480" s="76" t="str">
        <f t="shared" si="56"/>
        <v>!!!</v>
      </c>
      <c r="C480" s="250"/>
      <c r="D480" s="243"/>
      <c r="E480" s="251"/>
      <c r="F480" s="88"/>
      <c r="G480" s="387"/>
      <c r="H480" s="44"/>
      <c r="I480" s="44"/>
      <c r="J480" s="70"/>
      <c r="O480" s="8">
        <f t="shared" si="50"/>
        <v>0</v>
      </c>
      <c r="P480" s="8">
        <f>VLOOKUP(C480,{"29 - Psychiatrie (Erwachsene)",1;"30 - Kinder- und Jugendpsychiatrie",1;"31 - Psychosomatik",1;"00 - Bitte eine Fachabteilung auswählen",0;0,0},2,0)</f>
        <v>0</v>
      </c>
      <c r="Q480" s="8">
        <f t="shared" si="51"/>
        <v>0</v>
      </c>
      <c r="R480" s="8">
        <f t="shared" si="52"/>
        <v>0</v>
      </c>
      <c r="S480" s="8">
        <f t="shared" si="53"/>
        <v>0</v>
      </c>
      <c r="T480" s="8">
        <f t="shared" si="54"/>
        <v>0</v>
      </c>
      <c r="V480" s="8">
        <f>VLOOKUP($C480,{"29 - Psychiatrie (Erwachsene)",1;"30 - Kinder- und Jugendpsychiatrie",1;"31 - Psychosomatik",1;"00 - Bitte eine Fachabteilung auswählen",0;0,0},2,0)</f>
        <v>0</v>
      </c>
      <c r="W480" s="8" t="str">
        <f>IF('Angaben KH-Standort'!$D$12&gt;0,"JBJ","KJA")</f>
        <v>KJA</v>
      </c>
      <c r="X480" s="8" t="str">
        <f>VLOOKUP(C479,{"29 - Psychiatrie (Erwachsene)","Einrichtungen2";"30 - Kinder- und Jugendpsychiatrie","Einrichtungen2";"31 - Psychosomatik","Einrichtungen2";"00 - Bitte eine Einrichtung auswählen","Leer";0,"Leer"},2,0)</f>
        <v>Leer</v>
      </c>
      <c r="Y480" s="37" t="str">
        <f t="shared" si="55"/>
        <v>Leer</v>
      </c>
      <c r="Z480" s="8" t="str">
        <f>VLOOKUP($C480,{"29 - Psychiatrie (Erwachsene)","Psychiatrie";"30 - Kinder- und Jugendpsychiatrie","KJPsychiatrie";"31 - Psychosomatik","Psychosomatik";"00 - Bitte eine Fachabteilung auswählen","Leer";0,"Leer"},2,0)</f>
        <v>Leer</v>
      </c>
    </row>
    <row r="481" spans="2:26" ht="15" customHeight="1" x14ac:dyDescent="0.25">
      <c r="B481" s="76" t="str">
        <f t="shared" si="56"/>
        <v>!!!</v>
      </c>
      <c r="C481" s="250"/>
      <c r="D481" s="243"/>
      <c r="E481" s="251"/>
      <c r="F481" s="88"/>
      <c r="G481" s="387"/>
      <c r="H481" s="44"/>
      <c r="I481" s="44"/>
      <c r="J481" s="70"/>
      <c r="O481" s="8">
        <f t="shared" si="50"/>
        <v>0</v>
      </c>
      <c r="P481" s="8">
        <f>VLOOKUP(C481,{"29 - Psychiatrie (Erwachsene)",1;"30 - Kinder- und Jugendpsychiatrie",1;"31 - Psychosomatik",1;"00 - Bitte eine Fachabteilung auswählen",0;0,0},2,0)</f>
        <v>0</v>
      </c>
      <c r="Q481" s="8">
        <f t="shared" si="51"/>
        <v>0</v>
      </c>
      <c r="R481" s="8">
        <f t="shared" si="52"/>
        <v>0</v>
      </c>
      <c r="S481" s="8">
        <f t="shared" si="53"/>
        <v>0</v>
      </c>
      <c r="T481" s="8">
        <f t="shared" si="54"/>
        <v>0</v>
      </c>
      <c r="V481" s="8">
        <f>VLOOKUP($C481,{"29 - Psychiatrie (Erwachsene)",1;"30 - Kinder- und Jugendpsychiatrie",1;"31 - Psychosomatik",1;"00 - Bitte eine Fachabteilung auswählen",0;0,0},2,0)</f>
        <v>0</v>
      </c>
      <c r="W481" s="8" t="str">
        <f>IF('Angaben KH-Standort'!$D$12&gt;0,"JBJ","KJA")</f>
        <v>KJA</v>
      </c>
      <c r="X481" s="8" t="str">
        <f>VLOOKUP(C480,{"29 - Psychiatrie (Erwachsene)","Einrichtungen2";"30 - Kinder- und Jugendpsychiatrie","Einrichtungen2";"31 - Psychosomatik","Einrichtungen2";"00 - Bitte eine Einrichtung auswählen","Leer";0,"Leer"},2,0)</f>
        <v>Leer</v>
      </c>
      <c r="Y481" s="37" t="str">
        <f t="shared" si="55"/>
        <v>Leer</v>
      </c>
      <c r="Z481" s="8" t="str">
        <f>VLOOKUP($C481,{"29 - Psychiatrie (Erwachsene)","Psychiatrie";"30 - Kinder- und Jugendpsychiatrie","KJPsychiatrie";"31 - Psychosomatik","Psychosomatik";"00 - Bitte eine Fachabteilung auswählen","Leer";0,"Leer"},2,0)</f>
        <v>Leer</v>
      </c>
    </row>
    <row r="482" spans="2:26" ht="15" customHeight="1" x14ac:dyDescent="0.25">
      <c r="B482" s="76" t="str">
        <f t="shared" si="56"/>
        <v>!!!</v>
      </c>
      <c r="C482" s="250"/>
      <c r="D482" s="243"/>
      <c r="E482" s="251"/>
      <c r="F482" s="88"/>
      <c r="G482" s="387"/>
      <c r="H482" s="44"/>
      <c r="I482" s="44"/>
      <c r="J482" s="70"/>
      <c r="O482" s="8">
        <f t="shared" si="50"/>
        <v>0</v>
      </c>
      <c r="P482" s="8">
        <f>VLOOKUP(C482,{"29 - Psychiatrie (Erwachsene)",1;"30 - Kinder- und Jugendpsychiatrie",1;"31 - Psychosomatik",1;"00 - Bitte eine Fachabteilung auswählen",0;0,0},2,0)</f>
        <v>0</v>
      </c>
      <c r="Q482" s="8">
        <f t="shared" si="51"/>
        <v>0</v>
      </c>
      <c r="R482" s="8">
        <f t="shared" si="52"/>
        <v>0</v>
      </c>
      <c r="S482" s="8">
        <f t="shared" si="53"/>
        <v>0</v>
      </c>
      <c r="T482" s="8">
        <f t="shared" si="54"/>
        <v>0</v>
      </c>
      <c r="V482" s="8">
        <f>VLOOKUP($C482,{"29 - Psychiatrie (Erwachsene)",1;"30 - Kinder- und Jugendpsychiatrie",1;"31 - Psychosomatik",1;"00 - Bitte eine Fachabteilung auswählen",0;0,0},2,0)</f>
        <v>0</v>
      </c>
      <c r="W482" s="8" t="str">
        <f>IF('Angaben KH-Standort'!$D$12&gt;0,"JBJ","KJA")</f>
        <v>KJA</v>
      </c>
      <c r="X482" s="8" t="str">
        <f>VLOOKUP(C481,{"29 - Psychiatrie (Erwachsene)","Einrichtungen2";"30 - Kinder- und Jugendpsychiatrie","Einrichtungen2";"31 - Psychosomatik","Einrichtungen2";"00 - Bitte eine Einrichtung auswählen","Leer";0,"Leer"},2,0)</f>
        <v>Leer</v>
      </c>
      <c r="Y482" s="37" t="str">
        <f t="shared" si="55"/>
        <v>Leer</v>
      </c>
      <c r="Z482" s="8" t="str">
        <f>VLOOKUP($C482,{"29 - Psychiatrie (Erwachsene)","Psychiatrie";"30 - Kinder- und Jugendpsychiatrie","KJPsychiatrie";"31 - Psychosomatik","Psychosomatik";"00 - Bitte eine Fachabteilung auswählen","Leer";0,"Leer"},2,0)</f>
        <v>Leer</v>
      </c>
    </row>
    <row r="483" spans="2:26" ht="15" customHeight="1" x14ac:dyDescent="0.25">
      <c r="B483" s="76" t="str">
        <f t="shared" si="56"/>
        <v>!!!</v>
      </c>
      <c r="C483" s="250"/>
      <c r="D483" s="243"/>
      <c r="E483" s="251"/>
      <c r="F483" s="88"/>
      <c r="G483" s="387"/>
      <c r="H483" s="44"/>
      <c r="I483" s="44"/>
      <c r="J483" s="70"/>
      <c r="O483" s="8">
        <f t="shared" si="50"/>
        <v>0</v>
      </c>
      <c r="P483" s="8">
        <f>VLOOKUP(C483,{"29 - Psychiatrie (Erwachsene)",1;"30 - Kinder- und Jugendpsychiatrie",1;"31 - Psychosomatik",1;"00 - Bitte eine Fachabteilung auswählen",0;0,0},2,0)</f>
        <v>0</v>
      </c>
      <c r="Q483" s="8">
        <f t="shared" si="51"/>
        <v>0</v>
      </c>
      <c r="R483" s="8">
        <f t="shared" si="52"/>
        <v>0</v>
      </c>
      <c r="S483" s="8">
        <f t="shared" si="53"/>
        <v>0</v>
      </c>
      <c r="T483" s="8">
        <f t="shared" si="54"/>
        <v>0</v>
      </c>
      <c r="V483" s="8">
        <f>VLOOKUP($C483,{"29 - Psychiatrie (Erwachsene)",1;"30 - Kinder- und Jugendpsychiatrie",1;"31 - Psychosomatik",1;"00 - Bitte eine Fachabteilung auswählen",0;0,0},2,0)</f>
        <v>0</v>
      </c>
      <c r="W483" s="8" t="str">
        <f>IF('Angaben KH-Standort'!$D$12&gt;0,"JBJ","KJA")</f>
        <v>KJA</v>
      </c>
      <c r="X483" s="8" t="str">
        <f>VLOOKUP(C482,{"29 - Psychiatrie (Erwachsene)","Einrichtungen2";"30 - Kinder- und Jugendpsychiatrie","Einrichtungen2";"31 - Psychosomatik","Einrichtungen2";"00 - Bitte eine Einrichtung auswählen","Leer";0,"Leer"},2,0)</f>
        <v>Leer</v>
      </c>
      <c r="Y483" s="37" t="str">
        <f t="shared" si="55"/>
        <v>Leer</v>
      </c>
      <c r="Z483" s="8" t="str">
        <f>VLOOKUP($C483,{"29 - Psychiatrie (Erwachsene)","Psychiatrie";"30 - Kinder- und Jugendpsychiatrie","KJPsychiatrie";"31 - Psychosomatik","Psychosomatik";"00 - Bitte eine Fachabteilung auswählen","Leer";0,"Leer"},2,0)</f>
        <v>Leer</v>
      </c>
    </row>
    <row r="484" spans="2:26" ht="15" customHeight="1" x14ac:dyDescent="0.25">
      <c r="B484" s="76" t="str">
        <f t="shared" si="56"/>
        <v>!!!</v>
      </c>
      <c r="C484" s="250"/>
      <c r="D484" s="243"/>
      <c r="E484" s="251"/>
      <c r="F484" s="88"/>
      <c r="G484" s="387"/>
      <c r="H484" s="44"/>
      <c r="I484" s="44"/>
      <c r="J484" s="70"/>
      <c r="O484" s="8">
        <f t="shared" si="50"/>
        <v>0</v>
      </c>
      <c r="P484" s="8">
        <f>VLOOKUP(C484,{"29 - Psychiatrie (Erwachsene)",1;"30 - Kinder- und Jugendpsychiatrie",1;"31 - Psychosomatik",1;"00 - Bitte eine Fachabteilung auswählen",0;0,0},2,0)</f>
        <v>0</v>
      </c>
      <c r="Q484" s="8">
        <f t="shared" si="51"/>
        <v>0</v>
      </c>
      <c r="R484" s="8">
        <f t="shared" si="52"/>
        <v>0</v>
      </c>
      <c r="S484" s="8">
        <f t="shared" si="53"/>
        <v>0</v>
      </c>
      <c r="T484" s="8">
        <f t="shared" si="54"/>
        <v>0</v>
      </c>
      <c r="V484" s="8">
        <f>VLOOKUP($C484,{"29 - Psychiatrie (Erwachsene)",1;"30 - Kinder- und Jugendpsychiatrie",1;"31 - Psychosomatik",1;"00 - Bitte eine Fachabteilung auswählen",0;0,0},2,0)</f>
        <v>0</v>
      </c>
      <c r="W484" s="8" t="str">
        <f>IF('Angaben KH-Standort'!$D$12&gt;0,"JBJ","KJA")</f>
        <v>KJA</v>
      </c>
      <c r="X484" s="8" t="str">
        <f>VLOOKUP(C483,{"29 - Psychiatrie (Erwachsene)","Einrichtungen2";"30 - Kinder- und Jugendpsychiatrie","Einrichtungen2";"31 - Psychosomatik","Einrichtungen2";"00 - Bitte eine Einrichtung auswählen","Leer";0,"Leer"},2,0)</f>
        <v>Leer</v>
      </c>
      <c r="Y484" s="37" t="str">
        <f t="shared" si="55"/>
        <v>Leer</v>
      </c>
      <c r="Z484" s="8" t="str">
        <f>VLOOKUP($C484,{"29 - Psychiatrie (Erwachsene)","Psychiatrie";"30 - Kinder- und Jugendpsychiatrie","KJPsychiatrie";"31 - Psychosomatik","Psychosomatik";"00 - Bitte eine Fachabteilung auswählen","Leer";0,"Leer"},2,0)</f>
        <v>Leer</v>
      </c>
    </row>
    <row r="485" spans="2:26" ht="15" customHeight="1" x14ac:dyDescent="0.25">
      <c r="B485" s="76" t="str">
        <f t="shared" si="56"/>
        <v>!!!</v>
      </c>
      <c r="C485" s="250"/>
      <c r="D485" s="243"/>
      <c r="E485" s="251"/>
      <c r="F485" s="88"/>
      <c r="G485" s="387"/>
      <c r="H485" s="44"/>
      <c r="I485" s="44"/>
      <c r="J485" s="70"/>
      <c r="O485" s="8">
        <f t="shared" si="50"/>
        <v>0</v>
      </c>
      <c r="P485" s="8">
        <f>VLOOKUP(C485,{"29 - Psychiatrie (Erwachsene)",1;"30 - Kinder- und Jugendpsychiatrie",1;"31 - Psychosomatik",1;"00 - Bitte eine Fachabteilung auswählen",0;0,0},2,0)</f>
        <v>0</v>
      </c>
      <c r="Q485" s="8">
        <f t="shared" si="51"/>
        <v>0</v>
      </c>
      <c r="R485" s="8">
        <f t="shared" si="52"/>
        <v>0</v>
      </c>
      <c r="S485" s="8">
        <f t="shared" si="53"/>
        <v>0</v>
      </c>
      <c r="T485" s="8">
        <f t="shared" si="54"/>
        <v>0</v>
      </c>
      <c r="V485" s="8">
        <f>VLOOKUP($C485,{"29 - Psychiatrie (Erwachsene)",1;"30 - Kinder- und Jugendpsychiatrie",1;"31 - Psychosomatik",1;"00 - Bitte eine Fachabteilung auswählen",0;0,0},2,0)</f>
        <v>0</v>
      </c>
      <c r="W485" s="8" t="str">
        <f>IF('Angaben KH-Standort'!$D$12&gt;0,"JBJ","KJA")</f>
        <v>KJA</v>
      </c>
      <c r="X485" s="8" t="str">
        <f>VLOOKUP(C484,{"29 - Psychiatrie (Erwachsene)","Einrichtungen2";"30 - Kinder- und Jugendpsychiatrie","Einrichtungen2";"31 - Psychosomatik","Einrichtungen2";"00 - Bitte eine Einrichtung auswählen","Leer";0,"Leer"},2,0)</f>
        <v>Leer</v>
      </c>
      <c r="Y485" s="37" t="str">
        <f t="shared" si="55"/>
        <v>Leer</v>
      </c>
      <c r="Z485" s="8" t="str">
        <f>VLOOKUP($C485,{"29 - Psychiatrie (Erwachsene)","Psychiatrie";"30 - Kinder- und Jugendpsychiatrie","KJPsychiatrie";"31 - Psychosomatik","Psychosomatik";"00 - Bitte eine Fachabteilung auswählen","Leer";0,"Leer"},2,0)</f>
        <v>Leer</v>
      </c>
    </row>
    <row r="486" spans="2:26" ht="15" customHeight="1" x14ac:dyDescent="0.25">
      <c r="B486" s="76" t="str">
        <f t="shared" si="56"/>
        <v>!!!</v>
      </c>
      <c r="C486" s="250"/>
      <c r="D486" s="243"/>
      <c r="E486" s="251"/>
      <c r="F486" s="88"/>
      <c r="G486" s="387"/>
      <c r="H486" s="44"/>
      <c r="I486" s="44"/>
      <c r="J486" s="70"/>
      <c r="O486" s="8">
        <f t="shared" si="50"/>
        <v>0</v>
      </c>
      <c r="P486" s="8">
        <f>VLOOKUP(C486,{"29 - Psychiatrie (Erwachsene)",1;"30 - Kinder- und Jugendpsychiatrie",1;"31 - Psychosomatik",1;"00 - Bitte eine Fachabteilung auswählen",0;0,0},2,0)</f>
        <v>0</v>
      </c>
      <c r="Q486" s="8">
        <f t="shared" si="51"/>
        <v>0</v>
      </c>
      <c r="R486" s="8">
        <f t="shared" si="52"/>
        <v>0</v>
      </c>
      <c r="S486" s="8">
        <f t="shared" si="53"/>
        <v>0</v>
      </c>
      <c r="T486" s="8">
        <f t="shared" si="54"/>
        <v>0</v>
      </c>
      <c r="V486" s="8">
        <f>VLOOKUP($C486,{"29 - Psychiatrie (Erwachsene)",1;"30 - Kinder- und Jugendpsychiatrie",1;"31 - Psychosomatik",1;"00 - Bitte eine Fachabteilung auswählen",0;0,0},2,0)</f>
        <v>0</v>
      </c>
      <c r="W486" s="8" t="str">
        <f>IF('Angaben KH-Standort'!$D$12&gt;0,"JBJ","KJA")</f>
        <v>KJA</v>
      </c>
      <c r="X486" s="8" t="str">
        <f>VLOOKUP(C485,{"29 - Psychiatrie (Erwachsene)","Einrichtungen2";"30 - Kinder- und Jugendpsychiatrie","Einrichtungen2";"31 - Psychosomatik","Einrichtungen2";"00 - Bitte eine Einrichtung auswählen","Leer";0,"Leer"},2,0)</f>
        <v>Leer</v>
      </c>
      <c r="Y486" s="37" t="str">
        <f t="shared" si="55"/>
        <v>Leer</v>
      </c>
      <c r="Z486" s="8" t="str">
        <f>VLOOKUP($C486,{"29 - Psychiatrie (Erwachsene)","Psychiatrie";"30 - Kinder- und Jugendpsychiatrie","KJPsychiatrie";"31 - Psychosomatik","Psychosomatik";"00 - Bitte eine Fachabteilung auswählen","Leer";0,"Leer"},2,0)</f>
        <v>Leer</v>
      </c>
    </row>
    <row r="487" spans="2:26" ht="15" customHeight="1" x14ac:dyDescent="0.25">
      <c r="B487" s="76" t="str">
        <f t="shared" si="56"/>
        <v>!!!</v>
      </c>
      <c r="C487" s="250"/>
      <c r="D487" s="243"/>
      <c r="E487" s="251"/>
      <c r="F487" s="88"/>
      <c r="G487" s="387"/>
      <c r="H487" s="44"/>
      <c r="I487" s="44"/>
      <c r="J487" s="70"/>
      <c r="O487" s="8">
        <f t="shared" si="50"/>
        <v>0</v>
      </c>
      <c r="P487" s="8">
        <f>VLOOKUP(C487,{"29 - Psychiatrie (Erwachsene)",1;"30 - Kinder- und Jugendpsychiatrie",1;"31 - Psychosomatik",1;"00 - Bitte eine Fachabteilung auswählen",0;0,0},2,0)</f>
        <v>0</v>
      </c>
      <c r="Q487" s="8">
        <f t="shared" si="51"/>
        <v>0</v>
      </c>
      <c r="R487" s="8">
        <f t="shared" si="52"/>
        <v>0</v>
      </c>
      <c r="S487" s="8">
        <f t="shared" si="53"/>
        <v>0</v>
      </c>
      <c r="T487" s="8">
        <f t="shared" si="54"/>
        <v>0</v>
      </c>
      <c r="V487" s="8">
        <f>VLOOKUP($C487,{"29 - Psychiatrie (Erwachsene)",1;"30 - Kinder- und Jugendpsychiatrie",1;"31 - Psychosomatik",1;"00 - Bitte eine Fachabteilung auswählen",0;0,0},2,0)</f>
        <v>0</v>
      </c>
      <c r="W487" s="8" t="str">
        <f>IF('Angaben KH-Standort'!$D$12&gt;0,"JBJ","KJA")</f>
        <v>KJA</v>
      </c>
      <c r="X487" s="8" t="str">
        <f>VLOOKUP(C486,{"29 - Psychiatrie (Erwachsene)","Einrichtungen2";"30 - Kinder- und Jugendpsychiatrie","Einrichtungen2";"31 - Psychosomatik","Einrichtungen2";"00 - Bitte eine Einrichtung auswählen","Leer";0,"Leer"},2,0)</f>
        <v>Leer</v>
      </c>
      <c r="Y487" s="37" t="str">
        <f t="shared" si="55"/>
        <v>Leer</v>
      </c>
      <c r="Z487" s="8" t="str">
        <f>VLOOKUP($C487,{"29 - Psychiatrie (Erwachsene)","Psychiatrie";"30 - Kinder- und Jugendpsychiatrie","KJPsychiatrie";"31 - Psychosomatik","Psychosomatik";"00 - Bitte eine Fachabteilung auswählen","Leer";0,"Leer"},2,0)</f>
        <v>Leer</v>
      </c>
    </row>
    <row r="488" spans="2:26" ht="15" customHeight="1" x14ac:dyDescent="0.25">
      <c r="B488" s="76" t="str">
        <f t="shared" si="56"/>
        <v>!!!</v>
      </c>
      <c r="C488" s="250"/>
      <c r="D488" s="243"/>
      <c r="E488" s="251"/>
      <c r="F488" s="88"/>
      <c r="G488" s="387"/>
      <c r="H488" s="44"/>
      <c r="I488" s="44"/>
      <c r="J488" s="70"/>
      <c r="O488" s="8">
        <f t="shared" si="50"/>
        <v>0</v>
      </c>
      <c r="P488" s="8">
        <f>VLOOKUP(C488,{"29 - Psychiatrie (Erwachsene)",1;"30 - Kinder- und Jugendpsychiatrie",1;"31 - Psychosomatik",1;"00 - Bitte eine Fachabteilung auswählen",0;0,0},2,0)</f>
        <v>0</v>
      </c>
      <c r="Q488" s="8">
        <f t="shared" si="51"/>
        <v>0</v>
      </c>
      <c r="R488" s="8">
        <f t="shared" si="52"/>
        <v>0</v>
      </c>
      <c r="S488" s="8">
        <f t="shared" si="53"/>
        <v>0</v>
      </c>
      <c r="T488" s="8">
        <f t="shared" si="54"/>
        <v>0</v>
      </c>
      <c r="V488" s="8">
        <f>VLOOKUP($C488,{"29 - Psychiatrie (Erwachsene)",1;"30 - Kinder- und Jugendpsychiatrie",1;"31 - Psychosomatik",1;"00 - Bitte eine Fachabteilung auswählen",0;0,0},2,0)</f>
        <v>0</v>
      </c>
      <c r="W488" s="8" t="str">
        <f>IF('Angaben KH-Standort'!$D$12&gt;0,"JBJ","KJA")</f>
        <v>KJA</v>
      </c>
      <c r="X488" s="8" t="str">
        <f>VLOOKUP(C487,{"29 - Psychiatrie (Erwachsene)","Einrichtungen2";"30 - Kinder- und Jugendpsychiatrie","Einrichtungen2";"31 - Psychosomatik","Einrichtungen2";"00 - Bitte eine Einrichtung auswählen","Leer";0,"Leer"},2,0)</f>
        <v>Leer</v>
      </c>
      <c r="Y488" s="37" t="str">
        <f t="shared" si="55"/>
        <v>Leer</v>
      </c>
      <c r="Z488" s="8" t="str">
        <f>VLOOKUP($C488,{"29 - Psychiatrie (Erwachsene)","Psychiatrie";"30 - Kinder- und Jugendpsychiatrie","KJPsychiatrie";"31 - Psychosomatik","Psychosomatik";"00 - Bitte eine Fachabteilung auswählen","Leer";0,"Leer"},2,0)</f>
        <v>Leer</v>
      </c>
    </row>
    <row r="489" spans="2:26" ht="15" customHeight="1" x14ac:dyDescent="0.25">
      <c r="B489" s="76" t="str">
        <f t="shared" si="56"/>
        <v>!!!</v>
      </c>
      <c r="C489" s="250"/>
      <c r="D489" s="243"/>
      <c r="E489" s="251"/>
      <c r="F489" s="88"/>
      <c r="G489" s="387"/>
      <c r="H489" s="44"/>
      <c r="I489" s="44"/>
      <c r="J489" s="70"/>
      <c r="O489" s="8">
        <f t="shared" si="50"/>
        <v>0</v>
      </c>
      <c r="P489" s="8">
        <f>VLOOKUP(C489,{"29 - Psychiatrie (Erwachsene)",1;"30 - Kinder- und Jugendpsychiatrie",1;"31 - Psychosomatik",1;"00 - Bitte eine Fachabteilung auswählen",0;0,0},2,0)</f>
        <v>0</v>
      </c>
      <c r="Q489" s="8">
        <f t="shared" si="51"/>
        <v>0</v>
      </c>
      <c r="R489" s="8">
        <f t="shared" si="52"/>
        <v>0</v>
      </c>
      <c r="S489" s="8">
        <f t="shared" si="53"/>
        <v>0</v>
      </c>
      <c r="T489" s="8">
        <f t="shared" si="54"/>
        <v>0</v>
      </c>
      <c r="V489" s="8">
        <f>VLOOKUP($C489,{"29 - Psychiatrie (Erwachsene)",1;"30 - Kinder- und Jugendpsychiatrie",1;"31 - Psychosomatik",1;"00 - Bitte eine Fachabteilung auswählen",0;0,0},2,0)</f>
        <v>0</v>
      </c>
      <c r="W489" s="8" t="str">
        <f>IF('Angaben KH-Standort'!$D$12&gt;0,"JBJ","KJA")</f>
        <v>KJA</v>
      </c>
      <c r="X489" s="8" t="str">
        <f>VLOOKUP(C488,{"29 - Psychiatrie (Erwachsene)","Einrichtungen2";"30 - Kinder- und Jugendpsychiatrie","Einrichtungen2";"31 - Psychosomatik","Einrichtungen2";"00 - Bitte eine Einrichtung auswählen","Leer";0,"Leer"},2,0)</f>
        <v>Leer</v>
      </c>
      <c r="Y489" s="37" t="str">
        <f t="shared" si="55"/>
        <v>Leer</v>
      </c>
      <c r="Z489" s="8" t="str">
        <f>VLOOKUP($C489,{"29 - Psychiatrie (Erwachsene)","Psychiatrie";"30 - Kinder- und Jugendpsychiatrie","KJPsychiatrie";"31 - Psychosomatik","Psychosomatik";"00 - Bitte eine Fachabteilung auswählen","Leer";0,"Leer"},2,0)</f>
        <v>Leer</v>
      </c>
    </row>
    <row r="490" spans="2:26" ht="15" customHeight="1" x14ac:dyDescent="0.25">
      <c r="B490" s="76" t="str">
        <f t="shared" si="56"/>
        <v>!!!</v>
      </c>
      <c r="C490" s="250"/>
      <c r="D490" s="243"/>
      <c r="E490" s="251"/>
      <c r="F490" s="88"/>
      <c r="G490" s="387"/>
      <c r="H490" s="44"/>
      <c r="I490" s="44"/>
      <c r="J490" s="70"/>
      <c r="O490" s="8">
        <f t="shared" si="50"/>
        <v>0</v>
      </c>
      <c r="P490" s="8">
        <f>VLOOKUP(C490,{"29 - Psychiatrie (Erwachsene)",1;"30 - Kinder- und Jugendpsychiatrie",1;"31 - Psychosomatik",1;"00 - Bitte eine Fachabteilung auswählen",0;0,0},2,0)</f>
        <v>0</v>
      </c>
      <c r="Q490" s="8">
        <f t="shared" si="51"/>
        <v>0</v>
      </c>
      <c r="R490" s="8">
        <f t="shared" si="52"/>
        <v>0</v>
      </c>
      <c r="S490" s="8">
        <f t="shared" si="53"/>
        <v>0</v>
      </c>
      <c r="T490" s="8">
        <f t="shared" si="54"/>
        <v>0</v>
      </c>
      <c r="V490" s="8">
        <f>VLOOKUP($C490,{"29 - Psychiatrie (Erwachsene)",1;"30 - Kinder- und Jugendpsychiatrie",1;"31 - Psychosomatik",1;"00 - Bitte eine Fachabteilung auswählen",0;0,0},2,0)</f>
        <v>0</v>
      </c>
      <c r="W490" s="8" t="str">
        <f>IF('Angaben KH-Standort'!$D$12&gt;0,"JBJ","KJA")</f>
        <v>KJA</v>
      </c>
      <c r="X490" s="8" t="str">
        <f>VLOOKUP(C489,{"29 - Psychiatrie (Erwachsene)","Einrichtungen2";"30 - Kinder- und Jugendpsychiatrie","Einrichtungen2";"31 - Psychosomatik","Einrichtungen2";"00 - Bitte eine Einrichtung auswählen","Leer";0,"Leer"},2,0)</f>
        <v>Leer</v>
      </c>
      <c r="Y490" s="37" t="str">
        <f t="shared" si="55"/>
        <v>Leer</v>
      </c>
      <c r="Z490" s="8" t="str">
        <f>VLOOKUP($C490,{"29 - Psychiatrie (Erwachsene)","Psychiatrie";"30 - Kinder- und Jugendpsychiatrie","KJPsychiatrie";"31 - Psychosomatik","Psychosomatik";"00 - Bitte eine Fachabteilung auswählen","Leer";0,"Leer"},2,0)</f>
        <v>Leer</v>
      </c>
    </row>
    <row r="491" spans="2:26" ht="15" customHeight="1" x14ac:dyDescent="0.25">
      <c r="B491" s="76" t="str">
        <f t="shared" si="56"/>
        <v>!!!</v>
      </c>
      <c r="C491" s="250"/>
      <c r="D491" s="243"/>
      <c r="E491" s="251"/>
      <c r="F491" s="88"/>
      <c r="G491" s="387"/>
      <c r="H491" s="44"/>
      <c r="I491" s="44"/>
      <c r="J491" s="70"/>
      <c r="O491" s="8">
        <f t="shared" si="50"/>
        <v>0</v>
      </c>
      <c r="P491" s="8">
        <f>VLOOKUP(C491,{"29 - Psychiatrie (Erwachsene)",1;"30 - Kinder- und Jugendpsychiatrie",1;"31 - Psychosomatik",1;"00 - Bitte eine Fachabteilung auswählen",0;0,0},2,0)</f>
        <v>0</v>
      </c>
      <c r="Q491" s="8">
        <f t="shared" si="51"/>
        <v>0</v>
      </c>
      <c r="R491" s="8">
        <f t="shared" si="52"/>
        <v>0</v>
      </c>
      <c r="S491" s="8">
        <f t="shared" si="53"/>
        <v>0</v>
      </c>
      <c r="T491" s="8">
        <f t="shared" si="54"/>
        <v>0</v>
      </c>
      <c r="V491" s="8">
        <f>VLOOKUP($C491,{"29 - Psychiatrie (Erwachsene)",1;"30 - Kinder- und Jugendpsychiatrie",1;"31 - Psychosomatik",1;"00 - Bitte eine Fachabteilung auswählen",0;0,0},2,0)</f>
        <v>0</v>
      </c>
      <c r="W491" s="8" t="str">
        <f>IF('Angaben KH-Standort'!$D$12&gt;0,"JBJ","KJA")</f>
        <v>KJA</v>
      </c>
      <c r="X491" s="8" t="str">
        <f>VLOOKUP(C490,{"29 - Psychiatrie (Erwachsene)","Einrichtungen2";"30 - Kinder- und Jugendpsychiatrie","Einrichtungen2";"31 - Psychosomatik","Einrichtungen2";"00 - Bitte eine Einrichtung auswählen","Leer";0,"Leer"},2,0)</f>
        <v>Leer</v>
      </c>
      <c r="Y491" s="37" t="str">
        <f t="shared" si="55"/>
        <v>Leer</v>
      </c>
      <c r="Z491" s="8" t="str">
        <f>VLOOKUP($C491,{"29 - Psychiatrie (Erwachsene)","Psychiatrie";"30 - Kinder- und Jugendpsychiatrie","KJPsychiatrie";"31 - Psychosomatik","Psychosomatik";"00 - Bitte eine Fachabteilung auswählen","Leer";0,"Leer"},2,0)</f>
        <v>Leer</v>
      </c>
    </row>
    <row r="492" spans="2:26" ht="15" customHeight="1" x14ac:dyDescent="0.25">
      <c r="B492" s="76" t="str">
        <f t="shared" si="56"/>
        <v>!!!</v>
      </c>
      <c r="C492" s="250"/>
      <c r="D492" s="243"/>
      <c r="E492" s="251"/>
      <c r="F492" s="88"/>
      <c r="G492" s="387"/>
      <c r="H492" s="44"/>
      <c r="I492" s="44"/>
      <c r="J492" s="70"/>
      <c r="O492" s="8">
        <f t="shared" si="50"/>
        <v>0</v>
      </c>
      <c r="P492" s="8">
        <f>VLOOKUP(C492,{"29 - Psychiatrie (Erwachsene)",1;"30 - Kinder- und Jugendpsychiatrie",1;"31 - Psychosomatik",1;"00 - Bitte eine Fachabteilung auswählen",0;0,0},2,0)</f>
        <v>0</v>
      </c>
      <c r="Q492" s="8">
        <f t="shared" si="51"/>
        <v>0</v>
      </c>
      <c r="R492" s="8">
        <f t="shared" si="52"/>
        <v>0</v>
      </c>
      <c r="S492" s="8">
        <f t="shared" si="53"/>
        <v>0</v>
      </c>
      <c r="T492" s="8">
        <f t="shared" si="54"/>
        <v>0</v>
      </c>
      <c r="V492" s="8">
        <f>VLOOKUP($C492,{"29 - Psychiatrie (Erwachsene)",1;"30 - Kinder- und Jugendpsychiatrie",1;"31 - Psychosomatik",1;"00 - Bitte eine Fachabteilung auswählen",0;0,0},2,0)</f>
        <v>0</v>
      </c>
      <c r="W492" s="8" t="str">
        <f>IF('Angaben KH-Standort'!$D$12&gt;0,"JBJ","KJA")</f>
        <v>KJA</v>
      </c>
      <c r="X492" s="8" t="str">
        <f>VLOOKUP(C491,{"29 - Psychiatrie (Erwachsene)","Einrichtungen2";"30 - Kinder- und Jugendpsychiatrie","Einrichtungen2";"31 - Psychosomatik","Einrichtungen2";"00 - Bitte eine Einrichtung auswählen","Leer";0,"Leer"},2,0)</f>
        <v>Leer</v>
      </c>
      <c r="Y492" s="37" t="str">
        <f t="shared" si="55"/>
        <v>Leer</v>
      </c>
      <c r="Z492" s="8" t="str">
        <f>VLOOKUP($C492,{"29 - Psychiatrie (Erwachsene)","Psychiatrie";"30 - Kinder- und Jugendpsychiatrie","KJPsychiatrie";"31 - Psychosomatik","Psychosomatik";"00 - Bitte eine Fachabteilung auswählen","Leer";0,"Leer"},2,0)</f>
        <v>Leer</v>
      </c>
    </row>
    <row r="493" spans="2:26" ht="15" customHeight="1" x14ac:dyDescent="0.25">
      <c r="B493" s="76" t="str">
        <f t="shared" si="56"/>
        <v>!!!</v>
      </c>
      <c r="C493" s="250"/>
      <c r="D493" s="243"/>
      <c r="E493" s="251"/>
      <c r="F493" s="88"/>
      <c r="G493" s="387"/>
      <c r="H493" s="44"/>
      <c r="I493" s="44"/>
      <c r="J493" s="70"/>
      <c r="O493" s="8">
        <f t="shared" si="50"/>
        <v>0</v>
      </c>
      <c r="P493" s="8">
        <f>VLOOKUP(C493,{"29 - Psychiatrie (Erwachsene)",1;"30 - Kinder- und Jugendpsychiatrie",1;"31 - Psychosomatik",1;"00 - Bitte eine Fachabteilung auswählen",0;0,0},2,0)</f>
        <v>0</v>
      </c>
      <c r="Q493" s="8">
        <f t="shared" si="51"/>
        <v>0</v>
      </c>
      <c r="R493" s="8">
        <f t="shared" si="52"/>
        <v>0</v>
      </c>
      <c r="S493" s="8">
        <f t="shared" si="53"/>
        <v>0</v>
      </c>
      <c r="T493" s="8">
        <f t="shared" si="54"/>
        <v>0</v>
      </c>
      <c r="V493" s="8">
        <f>VLOOKUP($C493,{"29 - Psychiatrie (Erwachsene)",1;"30 - Kinder- und Jugendpsychiatrie",1;"31 - Psychosomatik",1;"00 - Bitte eine Fachabteilung auswählen",0;0,0},2,0)</f>
        <v>0</v>
      </c>
      <c r="W493" s="8" t="str">
        <f>IF('Angaben KH-Standort'!$D$12&gt;0,"JBJ","KJA")</f>
        <v>KJA</v>
      </c>
      <c r="X493" s="8" t="str">
        <f>VLOOKUP(C492,{"29 - Psychiatrie (Erwachsene)","Einrichtungen2";"30 - Kinder- und Jugendpsychiatrie","Einrichtungen2";"31 - Psychosomatik","Einrichtungen2";"00 - Bitte eine Einrichtung auswählen","Leer";0,"Leer"},2,0)</f>
        <v>Leer</v>
      </c>
      <c r="Y493" s="37" t="str">
        <f t="shared" si="55"/>
        <v>Leer</v>
      </c>
      <c r="Z493" s="8" t="str">
        <f>VLOOKUP($C493,{"29 - Psychiatrie (Erwachsene)","Psychiatrie";"30 - Kinder- und Jugendpsychiatrie","KJPsychiatrie";"31 - Psychosomatik","Psychosomatik";"00 - Bitte eine Fachabteilung auswählen","Leer";0,"Leer"},2,0)</f>
        <v>Leer</v>
      </c>
    </row>
    <row r="494" spans="2:26" ht="15" customHeight="1" x14ac:dyDescent="0.25">
      <c r="B494" s="76" t="str">
        <f t="shared" si="56"/>
        <v>!!!</v>
      </c>
      <c r="C494" s="250"/>
      <c r="D494" s="243"/>
      <c r="E494" s="251"/>
      <c r="F494" s="88"/>
      <c r="G494" s="387"/>
      <c r="H494" s="44"/>
      <c r="I494" s="44"/>
      <c r="J494" s="70"/>
      <c r="O494" s="8">
        <f t="shared" si="50"/>
        <v>0</v>
      </c>
      <c r="P494" s="8">
        <f>VLOOKUP(C494,{"29 - Psychiatrie (Erwachsene)",1;"30 - Kinder- und Jugendpsychiatrie",1;"31 - Psychosomatik",1;"00 - Bitte eine Fachabteilung auswählen",0;0,0},2,0)</f>
        <v>0</v>
      </c>
      <c r="Q494" s="8">
        <f t="shared" si="51"/>
        <v>0</v>
      </c>
      <c r="R494" s="8">
        <f t="shared" si="52"/>
        <v>0</v>
      </c>
      <c r="S494" s="8">
        <f t="shared" si="53"/>
        <v>0</v>
      </c>
      <c r="T494" s="8">
        <f t="shared" si="54"/>
        <v>0</v>
      </c>
      <c r="V494" s="8">
        <f>VLOOKUP($C494,{"29 - Psychiatrie (Erwachsene)",1;"30 - Kinder- und Jugendpsychiatrie",1;"31 - Psychosomatik",1;"00 - Bitte eine Fachabteilung auswählen",0;0,0},2,0)</f>
        <v>0</v>
      </c>
      <c r="W494" s="8" t="str">
        <f>IF('Angaben KH-Standort'!$D$12&gt;0,"JBJ","KJA")</f>
        <v>KJA</v>
      </c>
      <c r="X494" s="8" t="str">
        <f>VLOOKUP(C493,{"29 - Psychiatrie (Erwachsene)","Einrichtungen2";"30 - Kinder- und Jugendpsychiatrie","Einrichtungen2";"31 - Psychosomatik","Einrichtungen2";"00 - Bitte eine Einrichtung auswählen","Leer";0,"Leer"},2,0)</f>
        <v>Leer</v>
      </c>
      <c r="Y494" s="37" t="str">
        <f t="shared" si="55"/>
        <v>Leer</v>
      </c>
      <c r="Z494" s="8" t="str">
        <f>VLOOKUP($C494,{"29 - Psychiatrie (Erwachsene)","Psychiatrie";"30 - Kinder- und Jugendpsychiatrie","KJPsychiatrie";"31 - Psychosomatik","Psychosomatik";"00 - Bitte eine Fachabteilung auswählen","Leer";0,"Leer"},2,0)</f>
        <v>Leer</v>
      </c>
    </row>
    <row r="495" spans="2:26" ht="15" customHeight="1" x14ac:dyDescent="0.25">
      <c r="B495" s="76" t="str">
        <f t="shared" si="56"/>
        <v>!!!</v>
      </c>
      <c r="C495" s="250"/>
      <c r="D495" s="243"/>
      <c r="E495" s="251"/>
      <c r="F495" s="88"/>
      <c r="G495" s="387"/>
      <c r="H495" s="44"/>
      <c r="I495" s="44"/>
      <c r="J495" s="70"/>
      <c r="O495" s="8">
        <f t="shared" si="50"/>
        <v>0</v>
      </c>
      <c r="P495" s="8">
        <f>VLOOKUP(C495,{"29 - Psychiatrie (Erwachsene)",1;"30 - Kinder- und Jugendpsychiatrie",1;"31 - Psychosomatik",1;"00 - Bitte eine Fachabteilung auswählen",0;0,0},2,0)</f>
        <v>0</v>
      </c>
      <c r="Q495" s="8">
        <f t="shared" si="51"/>
        <v>0</v>
      </c>
      <c r="R495" s="8">
        <f t="shared" si="52"/>
        <v>0</v>
      </c>
      <c r="S495" s="8">
        <f t="shared" si="53"/>
        <v>0</v>
      </c>
      <c r="T495" s="8">
        <f t="shared" si="54"/>
        <v>0</v>
      </c>
      <c r="V495" s="8">
        <f>VLOOKUP($C495,{"29 - Psychiatrie (Erwachsene)",1;"30 - Kinder- und Jugendpsychiatrie",1;"31 - Psychosomatik",1;"00 - Bitte eine Fachabteilung auswählen",0;0,0},2,0)</f>
        <v>0</v>
      </c>
      <c r="W495" s="8" t="str">
        <f>IF('Angaben KH-Standort'!$D$12&gt;0,"JBJ","KJA")</f>
        <v>KJA</v>
      </c>
      <c r="X495" s="8" t="str">
        <f>VLOOKUP(C494,{"29 - Psychiatrie (Erwachsene)","Einrichtungen2";"30 - Kinder- und Jugendpsychiatrie","Einrichtungen2";"31 - Psychosomatik","Einrichtungen2";"00 - Bitte eine Einrichtung auswählen","Leer";0,"Leer"},2,0)</f>
        <v>Leer</v>
      </c>
      <c r="Y495" s="37" t="str">
        <f t="shared" si="55"/>
        <v>Leer</v>
      </c>
      <c r="Z495" s="8" t="str">
        <f>VLOOKUP($C495,{"29 - Psychiatrie (Erwachsene)","Psychiatrie";"30 - Kinder- und Jugendpsychiatrie","KJPsychiatrie";"31 - Psychosomatik","Psychosomatik";"00 - Bitte eine Fachabteilung auswählen","Leer";0,"Leer"},2,0)</f>
        <v>Leer</v>
      </c>
    </row>
    <row r="496" spans="2:26" ht="15" customHeight="1" x14ac:dyDescent="0.25">
      <c r="B496" s="76" t="str">
        <f t="shared" si="56"/>
        <v>!!!</v>
      </c>
      <c r="C496" s="250"/>
      <c r="D496" s="243"/>
      <c r="E496" s="251"/>
      <c r="F496" s="88"/>
      <c r="G496" s="387"/>
      <c r="H496" s="44"/>
      <c r="I496" s="44"/>
      <c r="J496" s="70"/>
      <c r="O496" s="8">
        <f t="shared" si="50"/>
        <v>0</v>
      </c>
      <c r="P496" s="8">
        <f>VLOOKUP(C496,{"29 - Psychiatrie (Erwachsene)",1;"30 - Kinder- und Jugendpsychiatrie",1;"31 - Psychosomatik",1;"00 - Bitte eine Fachabteilung auswählen",0;0,0},2,0)</f>
        <v>0</v>
      </c>
      <c r="Q496" s="8">
        <f t="shared" si="51"/>
        <v>0</v>
      </c>
      <c r="R496" s="8">
        <f t="shared" si="52"/>
        <v>0</v>
      </c>
      <c r="S496" s="8">
        <f t="shared" si="53"/>
        <v>0</v>
      </c>
      <c r="T496" s="8">
        <f t="shared" si="54"/>
        <v>0</v>
      </c>
      <c r="V496" s="8">
        <f>VLOOKUP($C496,{"29 - Psychiatrie (Erwachsene)",1;"30 - Kinder- und Jugendpsychiatrie",1;"31 - Psychosomatik",1;"00 - Bitte eine Fachabteilung auswählen",0;0,0},2,0)</f>
        <v>0</v>
      </c>
      <c r="W496" s="8" t="str">
        <f>IF('Angaben KH-Standort'!$D$12&gt;0,"JBJ","KJA")</f>
        <v>KJA</v>
      </c>
      <c r="X496" s="8" t="str">
        <f>VLOOKUP(C495,{"29 - Psychiatrie (Erwachsene)","Einrichtungen2";"30 - Kinder- und Jugendpsychiatrie","Einrichtungen2";"31 - Psychosomatik","Einrichtungen2";"00 - Bitte eine Einrichtung auswählen","Leer";0,"Leer"},2,0)</f>
        <v>Leer</v>
      </c>
      <c r="Y496" s="37" t="str">
        <f t="shared" si="55"/>
        <v>Leer</v>
      </c>
      <c r="Z496" s="8" t="str">
        <f>VLOOKUP($C496,{"29 - Psychiatrie (Erwachsene)","Psychiatrie";"30 - Kinder- und Jugendpsychiatrie","KJPsychiatrie";"31 - Psychosomatik","Psychosomatik";"00 - Bitte eine Fachabteilung auswählen","Leer";0,"Leer"},2,0)</f>
        <v>Leer</v>
      </c>
    </row>
    <row r="497" spans="2:26" ht="15" customHeight="1" x14ac:dyDescent="0.25">
      <c r="B497" s="76" t="str">
        <f t="shared" si="56"/>
        <v>!!!</v>
      </c>
      <c r="C497" s="250"/>
      <c r="D497" s="243"/>
      <c r="E497" s="251"/>
      <c r="F497" s="88"/>
      <c r="G497" s="387"/>
      <c r="H497" s="44"/>
      <c r="I497" s="44"/>
      <c r="J497" s="70"/>
      <c r="O497" s="8">
        <f t="shared" si="50"/>
        <v>0</v>
      </c>
      <c r="P497" s="8">
        <f>VLOOKUP(C497,{"29 - Psychiatrie (Erwachsene)",1;"30 - Kinder- und Jugendpsychiatrie",1;"31 - Psychosomatik",1;"00 - Bitte eine Fachabteilung auswählen",0;0,0},2,0)</f>
        <v>0</v>
      </c>
      <c r="Q497" s="8">
        <f t="shared" si="51"/>
        <v>0</v>
      </c>
      <c r="R497" s="8">
        <f t="shared" si="52"/>
        <v>0</v>
      </c>
      <c r="S497" s="8">
        <f t="shared" si="53"/>
        <v>0</v>
      </c>
      <c r="T497" s="8">
        <f t="shared" si="54"/>
        <v>0</v>
      </c>
      <c r="V497" s="8">
        <f>VLOOKUP($C497,{"29 - Psychiatrie (Erwachsene)",1;"30 - Kinder- und Jugendpsychiatrie",1;"31 - Psychosomatik",1;"00 - Bitte eine Fachabteilung auswählen",0;0,0},2,0)</f>
        <v>0</v>
      </c>
      <c r="W497" s="8" t="str">
        <f>IF('Angaben KH-Standort'!$D$12&gt;0,"JBJ","KJA")</f>
        <v>KJA</v>
      </c>
      <c r="X497" s="8" t="str">
        <f>VLOOKUP(C496,{"29 - Psychiatrie (Erwachsene)","Einrichtungen2";"30 - Kinder- und Jugendpsychiatrie","Einrichtungen2";"31 - Psychosomatik","Einrichtungen2";"00 - Bitte eine Einrichtung auswählen","Leer";0,"Leer"},2,0)</f>
        <v>Leer</v>
      </c>
      <c r="Y497" s="37" t="str">
        <f t="shared" si="55"/>
        <v>Leer</v>
      </c>
      <c r="Z497" s="8" t="str">
        <f>VLOOKUP($C497,{"29 - Psychiatrie (Erwachsene)","Psychiatrie";"30 - Kinder- und Jugendpsychiatrie","KJPsychiatrie";"31 - Psychosomatik","Psychosomatik";"00 - Bitte eine Fachabteilung auswählen","Leer";0,"Leer"},2,0)</f>
        <v>Leer</v>
      </c>
    </row>
    <row r="498" spans="2:26" ht="15" customHeight="1" x14ac:dyDescent="0.25">
      <c r="B498" s="76" t="str">
        <f t="shared" si="56"/>
        <v>!!!</v>
      </c>
      <c r="C498" s="250"/>
      <c r="D498" s="243"/>
      <c r="E498" s="251"/>
      <c r="F498" s="88"/>
      <c r="G498" s="387"/>
      <c r="H498" s="44"/>
      <c r="I498" s="44"/>
      <c r="J498" s="70"/>
      <c r="O498" s="8">
        <f t="shared" si="50"/>
        <v>0</v>
      </c>
      <c r="P498" s="8">
        <f>VLOOKUP(C498,{"29 - Psychiatrie (Erwachsene)",1;"30 - Kinder- und Jugendpsychiatrie",1;"31 - Psychosomatik",1;"00 - Bitte eine Fachabteilung auswählen",0;0,0},2,0)</f>
        <v>0</v>
      </c>
      <c r="Q498" s="8">
        <f t="shared" si="51"/>
        <v>0</v>
      </c>
      <c r="R498" s="8">
        <f t="shared" si="52"/>
        <v>0</v>
      </c>
      <c r="S498" s="8">
        <f t="shared" si="53"/>
        <v>0</v>
      </c>
      <c r="T498" s="8">
        <f t="shared" si="54"/>
        <v>0</v>
      </c>
      <c r="V498" s="8">
        <f>VLOOKUP($C498,{"29 - Psychiatrie (Erwachsene)",1;"30 - Kinder- und Jugendpsychiatrie",1;"31 - Psychosomatik",1;"00 - Bitte eine Fachabteilung auswählen",0;0,0},2,0)</f>
        <v>0</v>
      </c>
      <c r="W498" s="8" t="str">
        <f>IF('Angaben KH-Standort'!$D$12&gt;0,"JBJ","KJA")</f>
        <v>KJA</v>
      </c>
      <c r="X498" s="8" t="str">
        <f>VLOOKUP(C497,{"29 - Psychiatrie (Erwachsene)","Einrichtungen2";"30 - Kinder- und Jugendpsychiatrie","Einrichtungen2";"31 - Psychosomatik","Einrichtungen2";"00 - Bitte eine Einrichtung auswählen","Leer";0,"Leer"},2,0)</f>
        <v>Leer</v>
      </c>
      <c r="Y498" s="37" t="str">
        <f t="shared" si="55"/>
        <v>Leer</v>
      </c>
      <c r="Z498" s="8" t="str">
        <f>VLOOKUP($C498,{"29 - Psychiatrie (Erwachsene)","Psychiatrie";"30 - Kinder- und Jugendpsychiatrie","KJPsychiatrie";"31 - Psychosomatik","Psychosomatik";"00 - Bitte eine Fachabteilung auswählen","Leer";0,"Leer"},2,0)</f>
        <v>Leer</v>
      </c>
    </row>
    <row r="499" spans="2:26" ht="15" customHeight="1" x14ac:dyDescent="0.25">
      <c r="B499" s="76" t="str">
        <f t="shared" si="56"/>
        <v>!!!</v>
      </c>
      <c r="C499" s="250"/>
      <c r="D499" s="243"/>
      <c r="E499" s="251"/>
      <c r="F499" s="88"/>
      <c r="G499" s="387"/>
      <c r="H499" s="44"/>
      <c r="I499" s="44"/>
      <c r="J499" s="70"/>
      <c r="O499" s="8">
        <f t="shared" si="50"/>
        <v>0</v>
      </c>
      <c r="P499" s="8">
        <f>VLOOKUP(C499,{"29 - Psychiatrie (Erwachsene)",1;"30 - Kinder- und Jugendpsychiatrie",1;"31 - Psychosomatik",1;"00 - Bitte eine Fachabteilung auswählen",0;0,0},2,0)</f>
        <v>0</v>
      </c>
      <c r="Q499" s="8">
        <f t="shared" si="51"/>
        <v>0</v>
      </c>
      <c r="R499" s="8">
        <f t="shared" si="52"/>
        <v>0</v>
      </c>
      <c r="S499" s="8">
        <f t="shared" si="53"/>
        <v>0</v>
      </c>
      <c r="T499" s="8">
        <f t="shared" si="54"/>
        <v>0</v>
      </c>
      <c r="V499" s="8">
        <f>VLOOKUP($C499,{"29 - Psychiatrie (Erwachsene)",1;"30 - Kinder- und Jugendpsychiatrie",1;"31 - Psychosomatik",1;"00 - Bitte eine Fachabteilung auswählen",0;0,0},2,0)</f>
        <v>0</v>
      </c>
      <c r="W499" s="8" t="str">
        <f>IF('Angaben KH-Standort'!$D$12&gt;0,"JBJ","KJA")</f>
        <v>KJA</v>
      </c>
      <c r="X499" s="8" t="str">
        <f>VLOOKUP(C498,{"29 - Psychiatrie (Erwachsene)","Einrichtungen2";"30 - Kinder- und Jugendpsychiatrie","Einrichtungen2";"31 - Psychosomatik","Einrichtungen2";"00 - Bitte eine Einrichtung auswählen","Leer";0,"Leer"},2,0)</f>
        <v>Leer</v>
      </c>
      <c r="Y499" s="37" t="str">
        <f t="shared" si="55"/>
        <v>Leer</v>
      </c>
      <c r="Z499" s="8" t="str">
        <f>VLOOKUP($C499,{"29 - Psychiatrie (Erwachsene)","Psychiatrie";"30 - Kinder- und Jugendpsychiatrie","KJPsychiatrie";"31 - Psychosomatik","Psychosomatik";"00 - Bitte eine Fachabteilung auswählen","Leer";0,"Leer"},2,0)</f>
        <v>Leer</v>
      </c>
    </row>
    <row r="500" spans="2:26" ht="15" customHeight="1" x14ac:dyDescent="0.25">
      <c r="B500" s="76" t="str">
        <f t="shared" si="56"/>
        <v>!!!</v>
      </c>
      <c r="C500" s="250"/>
      <c r="D500" s="243"/>
      <c r="E500" s="251"/>
      <c r="F500" s="88"/>
      <c r="G500" s="387"/>
      <c r="H500" s="44"/>
      <c r="I500" s="44"/>
      <c r="J500" s="70"/>
      <c r="O500" s="8">
        <f t="shared" si="50"/>
        <v>0</v>
      </c>
      <c r="P500" s="8">
        <f>VLOOKUP(C500,{"29 - Psychiatrie (Erwachsene)",1;"30 - Kinder- und Jugendpsychiatrie",1;"31 - Psychosomatik",1;"00 - Bitte eine Fachabteilung auswählen",0;0,0},2,0)</f>
        <v>0</v>
      </c>
      <c r="Q500" s="8">
        <f t="shared" si="51"/>
        <v>0</v>
      </c>
      <c r="R500" s="8">
        <f t="shared" si="52"/>
        <v>0</v>
      </c>
      <c r="S500" s="8">
        <f t="shared" si="53"/>
        <v>0</v>
      </c>
      <c r="T500" s="8">
        <f t="shared" si="54"/>
        <v>0</v>
      </c>
      <c r="V500" s="8">
        <f>VLOOKUP($C500,{"29 - Psychiatrie (Erwachsene)",1;"30 - Kinder- und Jugendpsychiatrie",1;"31 - Psychosomatik",1;"00 - Bitte eine Fachabteilung auswählen",0;0,0},2,0)</f>
        <v>0</v>
      </c>
      <c r="W500" s="8" t="str">
        <f>IF('Angaben KH-Standort'!$D$12&gt;0,"JBJ","KJA")</f>
        <v>KJA</v>
      </c>
      <c r="X500" s="8" t="str">
        <f>VLOOKUP(C499,{"29 - Psychiatrie (Erwachsene)","Einrichtungen2";"30 - Kinder- und Jugendpsychiatrie","Einrichtungen2";"31 - Psychosomatik","Einrichtungen2";"00 - Bitte eine Einrichtung auswählen","Leer";0,"Leer"},2,0)</f>
        <v>Leer</v>
      </c>
      <c r="Y500" s="37" t="str">
        <f t="shared" si="55"/>
        <v>Leer</v>
      </c>
      <c r="Z500" s="8" t="str">
        <f>VLOOKUP($C500,{"29 - Psychiatrie (Erwachsene)","Psychiatrie";"30 - Kinder- und Jugendpsychiatrie","KJPsychiatrie";"31 - Psychosomatik","Psychosomatik";"00 - Bitte eine Fachabteilung auswählen","Leer";0,"Leer"},2,0)</f>
        <v>Leer</v>
      </c>
    </row>
    <row r="501" spans="2:26" ht="15" customHeight="1" x14ac:dyDescent="0.25">
      <c r="B501" s="76" t="str">
        <f t="shared" si="56"/>
        <v>!!!</v>
      </c>
      <c r="C501" s="250"/>
      <c r="D501" s="243"/>
      <c r="E501" s="251"/>
      <c r="F501" s="88"/>
      <c r="G501" s="387"/>
      <c r="H501" s="44"/>
      <c r="I501" s="44"/>
      <c r="J501" s="70"/>
      <c r="O501" s="8">
        <f t="shared" si="50"/>
        <v>0</v>
      </c>
      <c r="P501" s="8">
        <f>VLOOKUP(C501,{"29 - Psychiatrie (Erwachsene)",1;"30 - Kinder- und Jugendpsychiatrie",1;"31 - Psychosomatik",1;"00 - Bitte eine Fachabteilung auswählen",0;0,0},2,0)</f>
        <v>0</v>
      </c>
      <c r="Q501" s="8">
        <f t="shared" si="51"/>
        <v>0</v>
      </c>
      <c r="R501" s="8">
        <f t="shared" si="52"/>
        <v>0</v>
      </c>
      <c r="S501" s="8">
        <f t="shared" si="53"/>
        <v>0</v>
      </c>
      <c r="T501" s="8">
        <f t="shared" si="54"/>
        <v>0</v>
      </c>
      <c r="V501" s="8">
        <f>VLOOKUP($C501,{"29 - Psychiatrie (Erwachsene)",1;"30 - Kinder- und Jugendpsychiatrie",1;"31 - Psychosomatik",1;"00 - Bitte eine Fachabteilung auswählen",0;0,0},2,0)</f>
        <v>0</v>
      </c>
      <c r="W501" s="8" t="str">
        <f>IF('Angaben KH-Standort'!$D$12&gt;0,"JBJ","KJA")</f>
        <v>KJA</v>
      </c>
      <c r="X501" s="8" t="str">
        <f>VLOOKUP(C500,{"29 - Psychiatrie (Erwachsene)","Einrichtungen2";"30 - Kinder- und Jugendpsychiatrie","Einrichtungen2";"31 - Psychosomatik","Einrichtungen2";"00 - Bitte eine Einrichtung auswählen","Leer";0,"Leer"},2,0)</f>
        <v>Leer</v>
      </c>
      <c r="Y501" s="37" t="str">
        <f t="shared" si="55"/>
        <v>Leer</v>
      </c>
      <c r="Z501" s="8" t="str">
        <f>VLOOKUP($C501,{"29 - Psychiatrie (Erwachsene)","Psychiatrie";"30 - Kinder- und Jugendpsychiatrie","KJPsychiatrie";"31 - Psychosomatik","Psychosomatik";"00 - Bitte eine Fachabteilung auswählen","Leer";0,"Leer"},2,0)</f>
        <v>Leer</v>
      </c>
    </row>
    <row r="502" spans="2:26" ht="15" customHeight="1" x14ac:dyDescent="0.25">
      <c r="B502" s="76" t="str">
        <f t="shared" si="56"/>
        <v>!!!</v>
      </c>
      <c r="C502" s="250"/>
      <c r="D502" s="243"/>
      <c r="E502" s="251"/>
      <c r="F502" s="88"/>
      <c r="G502" s="387"/>
      <c r="H502" s="44"/>
      <c r="I502" s="44"/>
      <c r="J502" s="70"/>
      <c r="O502" s="8">
        <f t="shared" si="50"/>
        <v>0</v>
      </c>
      <c r="P502" s="8">
        <f>VLOOKUP(C502,{"29 - Psychiatrie (Erwachsene)",1;"30 - Kinder- und Jugendpsychiatrie",1;"31 - Psychosomatik",1;"00 - Bitte eine Fachabteilung auswählen",0;0,0},2,0)</f>
        <v>0</v>
      </c>
      <c r="Q502" s="8">
        <f t="shared" si="51"/>
        <v>0</v>
      </c>
      <c r="R502" s="8">
        <f t="shared" si="52"/>
        <v>0</v>
      </c>
      <c r="S502" s="8">
        <f t="shared" si="53"/>
        <v>0</v>
      </c>
      <c r="T502" s="8">
        <f t="shared" si="54"/>
        <v>0</v>
      </c>
      <c r="V502" s="8">
        <f>VLOOKUP($C502,{"29 - Psychiatrie (Erwachsene)",1;"30 - Kinder- und Jugendpsychiatrie",1;"31 - Psychosomatik",1;"00 - Bitte eine Fachabteilung auswählen",0;0,0},2,0)</f>
        <v>0</v>
      </c>
      <c r="W502" s="8" t="str">
        <f>IF('Angaben KH-Standort'!$D$12&gt;0,"JBJ","KJA")</f>
        <v>KJA</v>
      </c>
      <c r="X502" s="8" t="str">
        <f>VLOOKUP(C501,{"29 - Psychiatrie (Erwachsene)","Einrichtungen2";"30 - Kinder- und Jugendpsychiatrie","Einrichtungen2";"31 - Psychosomatik","Einrichtungen2";"00 - Bitte eine Einrichtung auswählen","Leer";0,"Leer"},2,0)</f>
        <v>Leer</v>
      </c>
      <c r="Y502" s="37" t="str">
        <f t="shared" si="55"/>
        <v>Leer</v>
      </c>
      <c r="Z502" s="8" t="str">
        <f>VLOOKUP($C502,{"29 - Psychiatrie (Erwachsene)","Psychiatrie";"30 - Kinder- und Jugendpsychiatrie","KJPsychiatrie";"31 - Psychosomatik","Psychosomatik";"00 - Bitte eine Fachabteilung auswählen","Leer";0,"Leer"},2,0)</f>
        <v>Leer</v>
      </c>
    </row>
    <row r="503" spans="2:26" ht="15" customHeight="1" x14ac:dyDescent="0.25">
      <c r="B503" s="76" t="str">
        <f t="shared" si="56"/>
        <v>!!!</v>
      </c>
      <c r="C503" s="250"/>
      <c r="D503" s="243"/>
      <c r="E503" s="251"/>
      <c r="F503" s="88"/>
      <c r="G503" s="387"/>
      <c r="H503" s="44"/>
      <c r="I503" s="44"/>
      <c r="J503" s="70"/>
      <c r="O503" s="8">
        <f t="shared" si="50"/>
        <v>0</v>
      </c>
      <c r="P503" s="8">
        <f>VLOOKUP(C503,{"29 - Psychiatrie (Erwachsene)",1;"30 - Kinder- und Jugendpsychiatrie",1;"31 - Psychosomatik",1;"00 - Bitte eine Fachabteilung auswählen",0;0,0},2,0)</f>
        <v>0</v>
      </c>
      <c r="Q503" s="8">
        <f t="shared" si="51"/>
        <v>0</v>
      </c>
      <c r="R503" s="8">
        <f t="shared" si="52"/>
        <v>0</v>
      </c>
      <c r="S503" s="8">
        <f t="shared" si="53"/>
        <v>0</v>
      </c>
      <c r="T503" s="8">
        <f t="shared" si="54"/>
        <v>0</v>
      </c>
      <c r="V503" s="8">
        <f>VLOOKUP($C503,{"29 - Psychiatrie (Erwachsene)",1;"30 - Kinder- und Jugendpsychiatrie",1;"31 - Psychosomatik",1;"00 - Bitte eine Fachabteilung auswählen",0;0,0},2,0)</f>
        <v>0</v>
      </c>
      <c r="W503" s="8" t="str">
        <f>IF('Angaben KH-Standort'!$D$12&gt;0,"JBJ","KJA")</f>
        <v>KJA</v>
      </c>
      <c r="X503" s="8" t="str">
        <f>VLOOKUP(C502,{"29 - Psychiatrie (Erwachsene)","Einrichtungen2";"30 - Kinder- und Jugendpsychiatrie","Einrichtungen2";"31 - Psychosomatik","Einrichtungen2";"00 - Bitte eine Einrichtung auswählen","Leer";0,"Leer"},2,0)</f>
        <v>Leer</v>
      </c>
      <c r="Y503" s="37" t="str">
        <f t="shared" si="55"/>
        <v>Leer</v>
      </c>
      <c r="Z503" s="8" t="str">
        <f>VLOOKUP($C503,{"29 - Psychiatrie (Erwachsene)","Psychiatrie";"30 - Kinder- und Jugendpsychiatrie","KJPsychiatrie";"31 - Psychosomatik","Psychosomatik";"00 - Bitte eine Fachabteilung auswählen","Leer";0,"Leer"},2,0)</f>
        <v>Leer</v>
      </c>
    </row>
    <row r="504" spans="2:26" ht="15" customHeight="1" x14ac:dyDescent="0.25">
      <c r="B504" s="76" t="str">
        <f t="shared" si="56"/>
        <v>!!!</v>
      </c>
      <c r="C504" s="250"/>
      <c r="D504" s="243"/>
      <c r="E504" s="251"/>
      <c r="F504" s="88"/>
      <c r="G504" s="387"/>
      <c r="H504" s="44"/>
      <c r="I504" s="44"/>
      <c r="J504" s="70"/>
      <c r="O504" s="8">
        <f t="shared" si="50"/>
        <v>0</v>
      </c>
      <c r="P504" s="8">
        <f>VLOOKUP(C504,{"29 - Psychiatrie (Erwachsene)",1;"30 - Kinder- und Jugendpsychiatrie",1;"31 - Psychosomatik",1;"00 - Bitte eine Fachabteilung auswählen",0;0,0},2,0)</f>
        <v>0</v>
      </c>
      <c r="Q504" s="8">
        <f t="shared" si="51"/>
        <v>0</v>
      </c>
      <c r="R504" s="8">
        <f t="shared" si="52"/>
        <v>0</v>
      </c>
      <c r="S504" s="8">
        <f t="shared" si="53"/>
        <v>0</v>
      </c>
      <c r="T504" s="8">
        <f t="shared" si="54"/>
        <v>0</v>
      </c>
      <c r="V504" s="8">
        <f>VLOOKUP($C504,{"29 - Psychiatrie (Erwachsene)",1;"30 - Kinder- und Jugendpsychiatrie",1;"31 - Psychosomatik",1;"00 - Bitte eine Fachabteilung auswählen",0;0,0},2,0)</f>
        <v>0</v>
      </c>
      <c r="W504" s="8" t="str">
        <f>IF('Angaben KH-Standort'!$D$12&gt;0,"JBJ","KJA")</f>
        <v>KJA</v>
      </c>
      <c r="X504" s="8" t="str">
        <f>VLOOKUP(C503,{"29 - Psychiatrie (Erwachsene)","Einrichtungen2";"30 - Kinder- und Jugendpsychiatrie","Einrichtungen2";"31 - Psychosomatik","Einrichtungen2";"00 - Bitte eine Einrichtung auswählen","Leer";0,"Leer"},2,0)</f>
        <v>Leer</v>
      </c>
      <c r="Y504" s="37" t="str">
        <f t="shared" si="55"/>
        <v>Leer</v>
      </c>
      <c r="Z504" s="8" t="str">
        <f>VLOOKUP($C504,{"29 - Psychiatrie (Erwachsene)","Psychiatrie";"30 - Kinder- und Jugendpsychiatrie","KJPsychiatrie";"31 - Psychosomatik","Psychosomatik";"00 - Bitte eine Fachabteilung auswählen","Leer";0,"Leer"},2,0)</f>
        <v>Leer</v>
      </c>
    </row>
    <row r="505" spans="2:26" ht="15" customHeight="1" x14ac:dyDescent="0.25">
      <c r="B505" s="76" t="str">
        <f t="shared" si="56"/>
        <v>!!!</v>
      </c>
      <c r="C505" s="250"/>
      <c r="D505" s="243"/>
      <c r="E505" s="251"/>
      <c r="F505" s="88"/>
      <c r="G505" s="387"/>
      <c r="H505" s="44"/>
      <c r="I505" s="44"/>
      <c r="J505" s="70"/>
      <c r="O505" s="8">
        <f t="shared" si="50"/>
        <v>0</v>
      </c>
      <c r="P505" s="8">
        <f>VLOOKUP(C505,{"29 - Psychiatrie (Erwachsene)",1;"30 - Kinder- und Jugendpsychiatrie",1;"31 - Psychosomatik",1;"00 - Bitte eine Fachabteilung auswählen",0;0,0},2,0)</f>
        <v>0</v>
      </c>
      <c r="Q505" s="8">
        <f t="shared" si="51"/>
        <v>0</v>
      </c>
      <c r="R505" s="8">
        <f t="shared" si="52"/>
        <v>0</v>
      </c>
      <c r="S505" s="8">
        <f t="shared" si="53"/>
        <v>0</v>
      </c>
      <c r="T505" s="8">
        <f t="shared" si="54"/>
        <v>0</v>
      </c>
      <c r="V505" s="8">
        <f>VLOOKUP($C505,{"29 - Psychiatrie (Erwachsene)",1;"30 - Kinder- und Jugendpsychiatrie",1;"31 - Psychosomatik",1;"00 - Bitte eine Fachabteilung auswählen",0;0,0},2,0)</f>
        <v>0</v>
      </c>
      <c r="W505" s="8" t="str">
        <f>IF('Angaben KH-Standort'!$D$12&gt;0,"JBJ","KJA")</f>
        <v>KJA</v>
      </c>
      <c r="X505" s="8" t="str">
        <f>VLOOKUP(C504,{"29 - Psychiatrie (Erwachsene)","Einrichtungen2";"30 - Kinder- und Jugendpsychiatrie","Einrichtungen2";"31 - Psychosomatik","Einrichtungen2";"00 - Bitte eine Einrichtung auswählen","Leer";0,"Leer"},2,0)</f>
        <v>Leer</v>
      </c>
      <c r="Y505" s="37" t="str">
        <f t="shared" si="55"/>
        <v>Leer</v>
      </c>
      <c r="Z505" s="8" t="str">
        <f>VLOOKUP($C505,{"29 - Psychiatrie (Erwachsene)","Psychiatrie";"30 - Kinder- und Jugendpsychiatrie","KJPsychiatrie";"31 - Psychosomatik","Psychosomatik";"00 - Bitte eine Fachabteilung auswählen","Leer";0,"Leer"},2,0)</f>
        <v>Leer</v>
      </c>
    </row>
    <row r="506" spans="2:26" ht="15" customHeight="1" x14ac:dyDescent="0.25">
      <c r="B506" s="76" t="str">
        <f t="shared" si="56"/>
        <v>!!!</v>
      </c>
      <c r="C506" s="250"/>
      <c r="D506" s="243"/>
      <c r="E506" s="251"/>
      <c r="F506" s="88"/>
      <c r="G506" s="387"/>
      <c r="H506" s="44"/>
      <c r="I506" s="44"/>
      <c r="J506" s="70"/>
      <c r="O506" s="8">
        <f t="shared" si="50"/>
        <v>0</v>
      </c>
      <c r="P506" s="8">
        <f>VLOOKUP(C506,{"29 - Psychiatrie (Erwachsene)",1;"30 - Kinder- und Jugendpsychiatrie",1;"31 - Psychosomatik",1;"00 - Bitte eine Fachabteilung auswählen",0;0,0},2,0)</f>
        <v>0</v>
      </c>
      <c r="Q506" s="8">
        <f t="shared" si="51"/>
        <v>0</v>
      </c>
      <c r="R506" s="8">
        <f t="shared" si="52"/>
        <v>0</v>
      </c>
      <c r="S506" s="8">
        <f t="shared" si="53"/>
        <v>0</v>
      </c>
      <c r="T506" s="8">
        <f t="shared" si="54"/>
        <v>0</v>
      </c>
      <c r="V506" s="8">
        <f>VLOOKUP($C506,{"29 - Psychiatrie (Erwachsene)",1;"30 - Kinder- und Jugendpsychiatrie",1;"31 - Psychosomatik",1;"00 - Bitte eine Fachabteilung auswählen",0;0,0},2,0)</f>
        <v>0</v>
      </c>
      <c r="W506" s="8" t="str">
        <f>IF('Angaben KH-Standort'!$D$12&gt;0,"JBJ","KJA")</f>
        <v>KJA</v>
      </c>
      <c r="X506" s="8" t="str">
        <f>VLOOKUP(C505,{"29 - Psychiatrie (Erwachsene)","Einrichtungen2";"30 - Kinder- und Jugendpsychiatrie","Einrichtungen2";"31 - Psychosomatik","Einrichtungen2";"00 - Bitte eine Einrichtung auswählen","Leer";0,"Leer"},2,0)</f>
        <v>Leer</v>
      </c>
      <c r="Y506" s="37" t="str">
        <f t="shared" si="55"/>
        <v>Leer</v>
      </c>
      <c r="Z506" s="8" t="str">
        <f>VLOOKUP($C506,{"29 - Psychiatrie (Erwachsene)","Psychiatrie";"30 - Kinder- und Jugendpsychiatrie","KJPsychiatrie";"31 - Psychosomatik","Psychosomatik";"00 - Bitte eine Fachabteilung auswählen","Leer";0,"Leer"},2,0)</f>
        <v>Leer</v>
      </c>
    </row>
    <row r="507" spans="2:26" ht="15" customHeight="1" x14ac:dyDescent="0.25">
      <c r="B507" s="76" t="str">
        <f t="shared" si="56"/>
        <v>!!!</v>
      </c>
      <c r="C507" s="250"/>
      <c r="D507" s="243"/>
      <c r="E507" s="251"/>
      <c r="F507" s="88"/>
      <c r="G507" s="387"/>
      <c r="H507" s="44"/>
      <c r="I507" s="44"/>
      <c r="J507" s="70"/>
      <c r="O507" s="8">
        <f t="shared" si="50"/>
        <v>0</v>
      </c>
      <c r="P507" s="8">
        <f>VLOOKUP(C507,{"29 - Psychiatrie (Erwachsene)",1;"30 - Kinder- und Jugendpsychiatrie",1;"31 - Psychosomatik",1;"00 - Bitte eine Fachabteilung auswählen",0;0,0},2,0)</f>
        <v>0</v>
      </c>
      <c r="Q507" s="8">
        <f t="shared" si="51"/>
        <v>0</v>
      </c>
      <c r="R507" s="8">
        <f t="shared" si="52"/>
        <v>0</v>
      </c>
      <c r="S507" s="8">
        <f t="shared" si="53"/>
        <v>0</v>
      </c>
      <c r="T507" s="8">
        <f t="shared" si="54"/>
        <v>0</v>
      </c>
      <c r="V507" s="8">
        <f>VLOOKUP($C507,{"29 - Psychiatrie (Erwachsene)",1;"30 - Kinder- und Jugendpsychiatrie",1;"31 - Psychosomatik",1;"00 - Bitte eine Fachabteilung auswählen",0;0,0},2,0)</f>
        <v>0</v>
      </c>
      <c r="W507" s="8" t="str">
        <f>IF('Angaben KH-Standort'!$D$12&gt;0,"JBJ","KJA")</f>
        <v>KJA</v>
      </c>
      <c r="X507" s="8" t="str">
        <f>VLOOKUP(C506,{"29 - Psychiatrie (Erwachsene)","Einrichtungen2";"30 - Kinder- und Jugendpsychiatrie","Einrichtungen2";"31 - Psychosomatik","Einrichtungen2";"00 - Bitte eine Einrichtung auswählen","Leer";0,"Leer"},2,0)</f>
        <v>Leer</v>
      </c>
      <c r="Y507" s="37" t="str">
        <f t="shared" si="55"/>
        <v>Leer</v>
      </c>
      <c r="Z507" s="8" t="str">
        <f>VLOOKUP($C507,{"29 - Psychiatrie (Erwachsene)","Psychiatrie";"30 - Kinder- und Jugendpsychiatrie","KJPsychiatrie";"31 - Psychosomatik","Psychosomatik";"00 - Bitte eine Fachabteilung auswählen","Leer";0,"Leer"},2,0)</f>
        <v>Leer</v>
      </c>
    </row>
    <row r="508" spans="2:26" ht="15" customHeight="1" x14ac:dyDescent="0.25">
      <c r="B508" s="76" t="str">
        <f t="shared" si="56"/>
        <v>!!!</v>
      </c>
      <c r="C508" s="250"/>
      <c r="D508" s="243"/>
      <c r="E508" s="251"/>
      <c r="F508" s="88"/>
      <c r="G508" s="387"/>
      <c r="H508" s="44"/>
      <c r="I508" s="44"/>
      <c r="J508" s="70"/>
      <c r="O508" s="8">
        <f t="shared" si="50"/>
        <v>0</v>
      </c>
      <c r="P508" s="8">
        <f>VLOOKUP(C508,{"29 - Psychiatrie (Erwachsene)",1;"30 - Kinder- und Jugendpsychiatrie",1;"31 - Psychosomatik",1;"00 - Bitte eine Fachabteilung auswählen",0;0,0},2,0)</f>
        <v>0</v>
      </c>
      <c r="Q508" s="8">
        <f t="shared" si="51"/>
        <v>0</v>
      </c>
      <c r="R508" s="8">
        <f t="shared" si="52"/>
        <v>0</v>
      </c>
      <c r="S508" s="8">
        <f t="shared" si="53"/>
        <v>0</v>
      </c>
      <c r="T508" s="8">
        <f t="shared" si="54"/>
        <v>0</v>
      </c>
      <c r="V508" s="8">
        <f>VLOOKUP($C508,{"29 - Psychiatrie (Erwachsene)",1;"30 - Kinder- und Jugendpsychiatrie",1;"31 - Psychosomatik",1;"00 - Bitte eine Fachabteilung auswählen",0;0,0},2,0)</f>
        <v>0</v>
      </c>
      <c r="W508" s="8" t="str">
        <f>IF('Angaben KH-Standort'!$D$12&gt;0,"JBJ","KJA")</f>
        <v>KJA</v>
      </c>
      <c r="X508" s="8" t="str">
        <f>VLOOKUP(C507,{"29 - Psychiatrie (Erwachsene)","Einrichtungen2";"30 - Kinder- und Jugendpsychiatrie","Einrichtungen2";"31 - Psychosomatik","Einrichtungen2";"00 - Bitte eine Einrichtung auswählen","Leer";0,"Leer"},2,0)</f>
        <v>Leer</v>
      </c>
      <c r="Y508" s="37" t="str">
        <f t="shared" si="55"/>
        <v>Leer</v>
      </c>
      <c r="Z508" s="8" t="str">
        <f>VLOOKUP($C508,{"29 - Psychiatrie (Erwachsene)","Psychiatrie";"30 - Kinder- und Jugendpsychiatrie","KJPsychiatrie";"31 - Psychosomatik","Psychosomatik";"00 - Bitte eine Fachabteilung auswählen","Leer";0,"Leer"},2,0)</f>
        <v>Leer</v>
      </c>
    </row>
    <row r="509" spans="2:26" ht="15" customHeight="1" x14ac:dyDescent="0.25">
      <c r="B509" s="76" t="str">
        <f t="shared" si="56"/>
        <v>!!!</v>
      </c>
      <c r="C509" s="250"/>
      <c r="D509" s="243"/>
      <c r="E509" s="251"/>
      <c r="F509" s="88"/>
      <c r="G509" s="387"/>
      <c r="H509" s="44"/>
      <c r="I509" s="44"/>
      <c r="J509" s="70"/>
      <c r="O509" s="8">
        <f t="shared" si="50"/>
        <v>0</v>
      </c>
      <c r="P509" s="8">
        <f>VLOOKUP(C509,{"29 - Psychiatrie (Erwachsene)",1;"30 - Kinder- und Jugendpsychiatrie",1;"31 - Psychosomatik",1;"00 - Bitte eine Fachabteilung auswählen",0;0,0},2,0)</f>
        <v>0</v>
      </c>
      <c r="Q509" s="8">
        <f t="shared" si="51"/>
        <v>0</v>
      </c>
      <c r="R509" s="8">
        <f t="shared" si="52"/>
        <v>0</v>
      </c>
      <c r="S509" s="8">
        <f t="shared" si="53"/>
        <v>0</v>
      </c>
      <c r="T509" s="8">
        <f t="shared" si="54"/>
        <v>0</v>
      </c>
      <c r="V509" s="8">
        <f>VLOOKUP($C509,{"29 - Psychiatrie (Erwachsene)",1;"30 - Kinder- und Jugendpsychiatrie",1;"31 - Psychosomatik",1;"00 - Bitte eine Fachabteilung auswählen",0;0,0},2,0)</f>
        <v>0</v>
      </c>
      <c r="W509" s="8" t="str">
        <f>IF('Angaben KH-Standort'!$D$12&gt;0,"JBJ","KJA")</f>
        <v>KJA</v>
      </c>
      <c r="X509" s="8" t="str">
        <f>VLOOKUP(C508,{"29 - Psychiatrie (Erwachsene)","Einrichtungen2";"30 - Kinder- und Jugendpsychiatrie","Einrichtungen2";"31 - Psychosomatik","Einrichtungen2";"00 - Bitte eine Einrichtung auswählen","Leer";0,"Leer"},2,0)</f>
        <v>Leer</v>
      </c>
      <c r="Y509" s="37" t="str">
        <f t="shared" si="55"/>
        <v>Leer</v>
      </c>
      <c r="Z509" s="8" t="str">
        <f>VLOOKUP($C509,{"29 - Psychiatrie (Erwachsene)","Psychiatrie";"30 - Kinder- und Jugendpsychiatrie","KJPsychiatrie";"31 - Psychosomatik","Psychosomatik";"00 - Bitte eine Fachabteilung auswählen","Leer";0,"Leer"},2,0)</f>
        <v>Leer</v>
      </c>
    </row>
    <row r="510" spans="2:26" ht="15" customHeight="1" x14ac:dyDescent="0.25">
      <c r="B510" s="76" t="str">
        <f t="shared" si="56"/>
        <v>!!!</v>
      </c>
      <c r="C510" s="250"/>
      <c r="D510" s="243"/>
      <c r="E510" s="251"/>
      <c r="F510" s="88"/>
      <c r="G510" s="387"/>
      <c r="H510" s="44"/>
      <c r="I510" s="44"/>
      <c r="J510" s="70"/>
      <c r="O510" s="8">
        <f t="shared" si="50"/>
        <v>0</v>
      </c>
      <c r="P510" s="8">
        <f>VLOOKUP(C510,{"29 - Psychiatrie (Erwachsene)",1;"30 - Kinder- und Jugendpsychiatrie",1;"31 - Psychosomatik",1;"00 - Bitte eine Fachabteilung auswählen",0;0,0},2,0)</f>
        <v>0</v>
      </c>
      <c r="Q510" s="8">
        <f t="shared" si="51"/>
        <v>0</v>
      </c>
      <c r="R510" s="8">
        <f t="shared" si="52"/>
        <v>0</v>
      </c>
      <c r="S510" s="8">
        <f t="shared" si="53"/>
        <v>0</v>
      </c>
      <c r="T510" s="8">
        <f t="shared" si="54"/>
        <v>0</v>
      </c>
      <c r="V510" s="8">
        <f>VLOOKUP($C510,{"29 - Psychiatrie (Erwachsene)",1;"30 - Kinder- und Jugendpsychiatrie",1;"31 - Psychosomatik",1;"00 - Bitte eine Fachabteilung auswählen",0;0,0},2,0)</f>
        <v>0</v>
      </c>
      <c r="W510" s="8" t="str">
        <f>IF('Angaben KH-Standort'!$D$12&gt;0,"JBJ","KJA")</f>
        <v>KJA</v>
      </c>
      <c r="X510" s="8" t="str">
        <f>VLOOKUP(C509,{"29 - Psychiatrie (Erwachsene)","Einrichtungen2";"30 - Kinder- und Jugendpsychiatrie","Einrichtungen2";"31 - Psychosomatik","Einrichtungen2";"00 - Bitte eine Einrichtung auswählen","Leer";0,"Leer"},2,0)</f>
        <v>Leer</v>
      </c>
      <c r="Y510" s="37" t="str">
        <f t="shared" si="55"/>
        <v>Leer</v>
      </c>
      <c r="Z510" s="8" t="str">
        <f>VLOOKUP($C510,{"29 - Psychiatrie (Erwachsene)","Psychiatrie";"30 - Kinder- und Jugendpsychiatrie","KJPsychiatrie";"31 - Psychosomatik","Psychosomatik";"00 - Bitte eine Fachabteilung auswählen","Leer";0,"Leer"},2,0)</f>
        <v>Leer</v>
      </c>
    </row>
    <row r="511" spans="2:26" ht="15" customHeight="1" x14ac:dyDescent="0.25">
      <c r="B511" s="76" t="str">
        <f t="shared" si="56"/>
        <v>!!!</v>
      </c>
      <c r="C511" s="250"/>
      <c r="D511" s="243"/>
      <c r="E511" s="251"/>
      <c r="F511" s="88"/>
      <c r="G511" s="387"/>
      <c r="H511" s="44"/>
      <c r="I511" s="44"/>
      <c r="J511" s="70"/>
      <c r="O511" s="8">
        <f t="shared" si="50"/>
        <v>0</v>
      </c>
      <c r="P511" s="8">
        <f>VLOOKUP(C511,{"29 - Psychiatrie (Erwachsene)",1;"30 - Kinder- und Jugendpsychiatrie",1;"31 - Psychosomatik",1;"00 - Bitte eine Fachabteilung auswählen",0;0,0},2,0)</f>
        <v>0</v>
      </c>
      <c r="Q511" s="8">
        <f t="shared" si="51"/>
        <v>0</v>
      </c>
      <c r="R511" s="8">
        <f t="shared" si="52"/>
        <v>0</v>
      </c>
      <c r="S511" s="8">
        <f t="shared" si="53"/>
        <v>0</v>
      </c>
      <c r="T511" s="8">
        <f t="shared" si="54"/>
        <v>0</v>
      </c>
      <c r="V511" s="8">
        <f>VLOOKUP($C511,{"29 - Psychiatrie (Erwachsene)",1;"30 - Kinder- und Jugendpsychiatrie",1;"31 - Psychosomatik",1;"00 - Bitte eine Fachabteilung auswählen",0;0,0},2,0)</f>
        <v>0</v>
      </c>
      <c r="W511" s="8" t="str">
        <f>IF('Angaben KH-Standort'!$D$12&gt;0,"JBJ","KJA")</f>
        <v>KJA</v>
      </c>
      <c r="X511" s="8" t="str">
        <f>VLOOKUP(C510,{"29 - Psychiatrie (Erwachsene)","Einrichtungen2";"30 - Kinder- und Jugendpsychiatrie","Einrichtungen2";"31 - Psychosomatik","Einrichtungen2";"00 - Bitte eine Einrichtung auswählen","Leer";0,"Leer"},2,0)</f>
        <v>Leer</v>
      </c>
      <c r="Y511" s="37" t="str">
        <f t="shared" si="55"/>
        <v>Leer</v>
      </c>
      <c r="Z511" s="8" t="str">
        <f>VLOOKUP($C511,{"29 - Psychiatrie (Erwachsene)","Psychiatrie";"30 - Kinder- und Jugendpsychiatrie","KJPsychiatrie";"31 - Psychosomatik","Psychosomatik";"00 - Bitte eine Fachabteilung auswählen","Leer";0,"Leer"},2,0)</f>
        <v>Leer</v>
      </c>
    </row>
    <row r="512" spans="2:26" ht="15" customHeight="1" x14ac:dyDescent="0.25">
      <c r="B512" s="76" t="str">
        <f t="shared" si="56"/>
        <v>!!!</v>
      </c>
      <c r="C512" s="250"/>
      <c r="D512" s="243"/>
      <c r="E512" s="251"/>
      <c r="F512" s="88"/>
      <c r="G512" s="387"/>
      <c r="H512" s="44"/>
      <c r="I512" s="44"/>
      <c r="J512" s="70"/>
      <c r="O512" s="8">
        <f t="shared" si="50"/>
        <v>0</v>
      </c>
      <c r="P512" s="8">
        <f>VLOOKUP(C512,{"29 - Psychiatrie (Erwachsene)",1;"30 - Kinder- und Jugendpsychiatrie",1;"31 - Psychosomatik",1;"00 - Bitte eine Fachabteilung auswählen",0;0,0},2,0)</f>
        <v>0</v>
      </c>
      <c r="Q512" s="8">
        <f t="shared" si="51"/>
        <v>0</v>
      </c>
      <c r="R512" s="8">
        <f t="shared" si="52"/>
        <v>0</v>
      </c>
      <c r="S512" s="8">
        <f t="shared" si="53"/>
        <v>0</v>
      </c>
      <c r="T512" s="8">
        <f t="shared" si="54"/>
        <v>0</v>
      </c>
      <c r="V512" s="8">
        <f>VLOOKUP($C512,{"29 - Psychiatrie (Erwachsene)",1;"30 - Kinder- und Jugendpsychiatrie",1;"31 - Psychosomatik",1;"00 - Bitte eine Fachabteilung auswählen",0;0,0},2,0)</f>
        <v>0</v>
      </c>
      <c r="W512" s="8" t="str">
        <f>IF('Angaben KH-Standort'!$D$12&gt;0,"JBJ","KJA")</f>
        <v>KJA</v>
      </c>
      <c r="X512" s="8" t="str">
        <f>VLOOKUP(C511,{"29 - Psychiatrie (Erwachsene)","Einrichtungen2";"30 - Kinder- und Jugendpsychiatrie","Einrichtungen2";"31 - Psychosomatik","Einrichtungen2";"00 - Bitte eine Einrichtung auswählen","Leer";0,"Leer"},2,0)</f>
        <v>Leer</v>
      </c>
      <c r="Y512" s="37" t="str">
        <f t="shared" si="55"/>
        <v>Leer</v>
      </c>
      <c r="Z512" s="8" t="str">
        <f>VLOOKUP($C512,{"29 - Psychiatrie (Erwachsene)","Psychiatrie";"30 - Kinder- und Jugendpsychiatrie","KJPsychiatrie";"31 - Psychosomatik","Psychosomatik";"00 - Bitte eine Fachabteilung auswählen","Leer";0,"Leer"},2,0)</f>
        <v>Leer</v>
      </c>
    </row>
    <row r="513" spans="2:26" ht="15" customHeight="1" x14ac:dyDescent="0.25">
      <c r="B513" s="76" t="str">
        <f t="shared" si="56"/>
        <v>!!!</v>
      </c>
      <c r="C513" s="250"/>
      <c r="D513" s="243"/>
      <c r="E513" s="251"/>
      <c r="F513" s="88"/>
      <c r="G513" s="387"/>
      <c r="H513" s="44"/>
      <c r="I513" s="44"/>
      <c r="J513" s="70"/>
      <c r="O513" s="8">
        <f t="shared" si="50"/>
        <v>0</v>
      </c>
      <c r="P513" s="8">
        <f>VLOOKUP(C513,{"29 - Psychiatrie (Erwachsene)",1;"30 - Kinder- und Jugendpsychiatrie",1;"31 - Psychosomatik",1;"00 - Bitte eine Fachabteilung auswählen",0;0,0},2,0)</f>
        <v>0</v>
      </c>
      <c r="Q513" s="8">
        <f t="shared" si="51"/>
        <v>0</v>
      </c>
      <c r="R513" s="8">
        <f t="shared" si="52"/>
        <v>0</v>
      </c>
      <c r="S513" s="8">
        <f t="shared" si="53"/>
        <v>0</v>
      </c>
      <c r="T513" s="8">
        <f t="shared" si="54"/>
        <v>0</v>
      </c>
      <c r="V513" s="8">
        <f>VLOOKUP($C513,{"29 - Psychiatrie (Erwachsene)",1;"30 - Kinder- und Jugendpsychiatrie",1;"31 - Psychosomatik",1;"00 - Bitte eine Fachabteilung auswählen",0;0,0},2,0)</f>
        <v>0</v>
      </c>
      <c r="W513" s="8" t="str">
        <f>IF('Angaben KH-Standort'!$D$12&gt;0,"JBJ","KJA")</f>
        <v>KJA</v>
      </c>
      <c r="X513" s="8" t="str">
        <f>VLOOKUP(C512,{"29 - Psychiatrie (Erwachsene)","Einrichtungen2";"30 - Kinder- und Jugendpsychiatrie","Einrichtungen2";"31 - Psychosomatik","Einrichtungen2";"00 - Bitte eine Einrichtung auswählen","Leer";0,"Leer"},2,0)</f>
        <v>Leer</v>
      </c>
      <c r="Y513" s="37" t="str">
        <f t="shared" si="55"/>
        <v>Leer</v>
      </c>
      <c r="Z513" s="8" t="str">
        <f>VLOOKUP($C513,{"29 - Psychiatrie (Erwachsene)","Psychiatrie";"30 - Kinder- und Jugendpsychiatrie","KJPsychiatrie";"31 - Psychosomatik","Psychosomatik";"00 - Bitte eine Fachabteilung auswählen","Leer";0,"Leer"},2,0)</f>
        <v>Leer</v>
      </c>
    </row>
    <row r="514" spans="2:26" ht="15" customHeight="1" x14ac:dyDescent="0.25">
      <c r="B514" s="76" t="str">
        <f t="shared" si="56"/>
        <v>!!!</v>
      </c>
      <c r="C514" s="250"/>
      <c r="D514" s="243"/>
      <c r="E514" s="251"/>
      <c r="F514" s="88"/>
      <c r="G514" s="387"/>
      <c r="H514" s="44"/>
      <c r="I514" s="44"/>
      <c r="J514" s="70"/>
      <c r="O514" s="8">
        <f t="shared" si="50"/>
        <v>0</v>
      </c>
      <c r="P514" s="8">
        <f>VLOOKUP(C514,{"29 - Psychiatrie (Erwachsene)",1;"30 - Kinder- und Jugendpsychiatrie",1;"31 - Psychosomatik",1;"00 - Bitte eine Fachabteilung auswählen",0;0,0},2,0)</f>
        <v>0</v>
      </c>
      <c r="Q514" s="8">
        <f t="shared" si="51"/>
        <v>0</v>
      </c>
      <c r="R514" s="8">
        <f t="shared" si="52"/>
        <v>0</v>
      </c>
      <c r="S514" s="8">
        <f t="shared" si="53"/>
        <v>0</v>
      </c>
      <c r="T514" s="8">
        <f t="shared" si="54"/>
        <v>0</v>
      </c>
      <c r="V514" s="8">
        <f>VLOOKUP($C514,{"29 - Psychiatrie (Erwachsene)",1;"30 - Kinder- und Jugendpsychiatrie",1;"31 - Psychosomatik",1;"00 - Bitte eine Fachabteilung auswählen",0;0,0},2,0)</f>
        <v>0</v>
      </c>
      <c r="W514" s="8" t="str">
        <f>IF('Angaben KH-Standort'!$D$12&gt;0,"JBJ","KJA")</f>
        <v>KJA</v>
      </c>
      <c r="X514" s="8" t="str">
        <f>VLOOKUP(C513,{"29 - Psychiatrie (Erwachsene)","Einrichtungen2";"30 - Kinder- und Jugendpsychiatrie","Einrichtungen2";"31 - Psychosomatik","Einrichtungen2";"00 - Bitte eine Einrichtung auswählen","Leer";0,"Leer"},2,0)</f>
        <v>Leer</v>
      </c>
      <c r="Y514" s="37" t="str">
        <f t="shared" si="55"/>
        <v>Leer</v>
      </c>
      <c r="Z514" s="8" t="str">
        <f>VLOOKUP($C514,{"29 - Psychiatrie (Erwachsene)","Psychiatrie";"30 - Kinder- und Jugendpsychiatrie","KJPsychiatrie";"31 - Psychosomatik","Psychosomatik";"00 - Bitte eine Fachabteilung auswählen","Leer";0,"Leer"},2,0)</f>
        <v>Leer</v>
      </c>
    </row>
    <row r="515" spans="2:26" ht="15" customHeight="1" x14ac:dyDescent="0.25">
      <c r="B515" s="76" t="str">
        <f t="shared" si="56"/>
        <v>!!!</v>
      </c>
      <c r="C515" s="250"/>
      <c r="D515" s="243"/>
      <c r="E515" s="251"/>
      <c r="F515" s="88"/>
      <c r="G515" s="387"/>
      <c r="H515" s="44"/>
      <c r="I515" s="44"/>
      <c r="J515" s="70"/>
      <c r="O515" s="8">
        <f t="shared" si="50"/>
        <v>0</v>
      </c>
      <c r="P515" s="8">
        <f>VLOOKUP(C515,{"29 - Psychiatrie (Erwachsene)",1;"30 - Kinder- und Jugendpsychiatrie",1;"31 - Psychosomatik",1;"00 - Bitte eine Fachabteilung auswählen",0;0,0},2,0)</f>
        <v>0</v>
      </c>
      <c r="Q515" s="8">
        <f t="shared" si="51"/>
        <v>0</v>
      </c>
      <c r="R515" s="8">
        <f t="shared" si="52"/>
        <v>0</v>
      </c>
      <c r="S515" s="8">
        <f t="shared" si="53"/>
        <v>0</v>
      </c>
      <c r="T515" s="8">
        <f t="shared" si="54"/>
        <v>0</v>
      </c>
      <c r="V515" s="8">
        <f>VLOOKUP($C515,{"29 - Psychiatrie (Erwachsene)",1;"30 - Kinder- und Jugendpsychiatrie",1;"31 - Psychosomatik",1;"00 - Bitte eine Fachabteilung auswählen",0;0,0},2,0)</f>
        <v>0</v>
      </c>
      <c r="W515" s="8" t="str">
        <f>IF('Angaben KH-Standort'!$D$12&gt;0,"JBJ","KJA")</f>
        <v>KJA</v>
      </c>
      <c r="X515" s="8" t="str">
        <f>VLOOKUP(C514,{"29 - Psychiatrie (Erwachsene)","Einrichtungen2";"30 - Kinder- und Jugendpsychiatrie","Einrichtungen2";"31 - Psychosomatik","Einrichtungen2";"00 - Bitte eine Einrichtung auswählen","Leer";0,"Leer"},2,0)</f>
        <v>Leer</v>
      </c>
      <c r="Y515" s="37" t="str">
        <f t="shared" si="55"/>
        <v>Leer</v>
      </c>
      <c r="Z515" s="8" t="str">
        <f>VLOOKUP($C515,{"29 - Psychiatrie (Erwachsene)","Psychiatrie";"30 - Kinder- und Jugendpsychiatrie","KJPsychiatrie";"31 - Psychosomatik","Psychosomatik";"00 - Bitte eine Fachabteilung auswählen","Leer";0,"Leer"},2,0)</f>
        <v>Leer</v>
      </c>
    </row>
    <row r="516" spans="2:26" ht="15" customHeight="1" x14ac:dyDescent="0.25">
      <c r="B516" s="76" t="str">
        <f t="shared" si="56"/>
        <v>!!!</v>
      </c>
      <c r="C516" s="250"/>
      <c r="D516" s="243"/>
      <c r="E516" s="251"/>
      <c r="F516" s="88"/>
      <c r="G516" s="387"/>
      <c r="H516" s="44"/>
      <c r="I516" s="44"/>
      <c r="J516" s="70"/>
      <c r="O516" s="8">
        <f t="shared" si="50"/>
        <v>0</v>
      </c>
      <c r="P516" s="8">
        <f>VLOOKUP(C516,{"29 - Psychiatrie (Erwachsene)",1;"30 - Kinder- und Jugendpsychiatrie",1;"31 - Psychosomatik",1;"00 - Bitte eine Fachabteilung auswählen",0;0,0},2,0)</f>
        <v>0</v>
      </c>
      <c r="Q516" s="8">
        <f t="shared" si="51"/>
        <v>0</v>
      </c>
      <c r="R516" s="8">
        <f t="shared" si="52"/>
        <v>0</v>
      </c>
      <c r="S516" s="8">
        <f t="shared" si="53"/>
        <v>0</v>
      </c>
      <c r="T516" s="8">
        <f t="shared" si="54"/>
        <v>0</v>
      </c>
      <c r="V516" s="8">
        <f>VLOOKUP($C516,{"29 - Psychiatrie (Erwachsene)",1;"30 - Kinder- und Jugendpsychiatrie",1;"31 - Psychosomatik",1;"00 - Bitte eine Fachabteilung auswählen",0;0,0},2,0)</f>
        <v>0</v>
      </c>
      <c r="W516" s="8" t="str">
        <f>IF('Angaben KH-Standort'!$D$12&gt;0,"JBJ","KJA")</f>
        <v>KJA</v>
      </c>
      <c r="X516" s="8" t="str">
        <f>VLOOKUP(C515,{"29 - Psychiatrie (Erwachsene)","Einrichtungen2";"30 - Kinder- und Jugendpsychiatrie","Einrichtungen2";"31 - Psychosomatik","Einrichtungen2";"00 - Bitte eine Einrichtung auswählen","Leer";0,"Leer"},2,0)</f>
        <v>Leer</v>
      </c>
      <c r="Y516" s="37" t="str">
        <f t="shared" si="55"/>
        <v>Leer</v>
      </c>
      <c r="Z516" s="8" t="str">
        <f>VLOOKUP($C516,{"29 - Psychiatrie (Erwachsene)","Psychiatrie";"30 - Kinder- und Jugendpsychiatrie","KJPsychiatrie";"31 - Psychosomatik","Psychosomatik";"00 - Bitte eine Fachabteilung auswählen","Leer";0,"Leer"},2,0)</f>
        <v>Leer</v>
      </c>
    </row>
    <row r="517" spans="2:26" ht="15" customHeight="1" x14ac:dyDescent="0.25">
      <c r="B517" s="76" t="str">
        <f t="shared" si="56"/>
        <v>!!!</v>
      </c>
      <c r="C517" s="250"/>
      <c r="D517" s="243"/>
      <c r="E517" s="251"/>
      <c r="F517" s="88"/>
      <c r="G517" s="387"/>
      <c r="H517" s="44"/>
      <c r="I517" s="44"/>
      <c r="J517" s="70"/>
      <c r="O517" s="8">
        <f t="shared" si="50"/>
        <v>0</v>
      </c>
      <c r="P517" s="8">
        <f>VLOOKUP(C517,{"29 - Psychiatrie (Erwachsene)",1;"30 - Kinder- und Jugendpsychiatrie",1;"31 - Psychosomatik",1;"00 - Bitte eine Fachabteilung auswählen",0;0,0},2,0)</f>
        <v>0</v>
      </c>
      <c r="Q517" s="8">
        <f t="shared" si="51"/>
        <v>0</v>
      </c>
      <c r="R517" s="8">
        <f t="shared" si="52"/>
        <v>0</v>
      </c>
      <c r="S517" s="8">
        <f t="shared" si="53"/>
        <v>0</v>
      </c>
      <c r="T517" s="8">
        <f t="shared" si="54"/>
        <v>0</v>
      </c>
      <c r="V517" s="8">
        <f>VLOOKUP($C517,{"29 - Psychiatrie (Erwachsene)",1;"30 - Kinder- und Jugendpsychiatrie",1;"31 - Psychosomatik",1;"00 - Bitte eine Fachabteilung auswählen",0;0,0},2,0)</f>
        <v>0</v>
      </c>
      <c r="W517" s="8" t="str">
        <f>IF('Angaben KH-Standort'!$D$12&gt;0,"JBJ","KJA")</f>
        <v>KJA</v>
      </c>
      <c r="X517" s="8" t="str">
        <f>VLOOKUP(C516,{"29 - Psychiatrie (Erwachsene)","Einrichtungen2";"30 - Kinder- und Jugendpsychiatrie","Einrichtungen2";"31 - Psychosomatik","Einrichtungen2";"00 - Bitte eine Einrichtung auswählen","Leer";0,"Leer"},2,0)</f>
        <v>Leer</v>
      </c>
      <c r="Y517" s="37" t="str">
        <f t="shared" si="55"/>
        <v>Leer</v>
      </c>
      <c r="Z517" s="8" t="str">
        <f>VLOOKUP($C517,{"29 - Psychiatrie (Erwachsene)","Psychiatrie";"30 - Kinder- und Jugendpsychiatrie","KJPsychiatrie";"31 - Psychosomatik","Psychosomatik";"00 - Bitte eine Fachabteilung auswählen","Leer";0,"Leer"},2,0)</f>
        <v>Leer</v>
      </c>
    </row>
    <row r="518" spans="2:26" ht="15" customHeight="1" x14ac:dyDescent="0.25">
      <c r="B518" s="76" t="str">
        <f t="shared" si="56"/>
        <v>!!!</v>
      </c>
      <c r="C518" s="250"/>
      <c r="D518" s="243"/>
      <c r="E518" s="251"/>
      <c r="F518" s="88"/>
      <c r="G518" s="387"/>
      <c r="H518" s="44"/>
      <c r="I518" s="44"/>
      <c r="J518" s="70"/>
      <c r="O518" s="8">
        <f t="shared" si="50"/>
        <v>0</v>
      </c>
      <c r="P518" s="8">
        <f>VLOOKUP(C518,{"29 - Psychiatrie (Erwachsene)",1;"30 - Kinder- und Jugendpsychiatrie",1;"31 - Psychosomatik",1;"00 - Bitte eine Fachabteilung auswählen",0;0,0},2,0)</f>
        <v>0</v>
      </c>
      <c r="Q518" s="8">
        <f t="shared" si="51"/>
        <v>0</v>
      </c>
      <c r="R518" s="8">
        <f t="shared" si="52"/>
        <v>0</v>
      </c>
      <c r="S518" s="8">
        <f t="shared" si="53"/>
        <v>0</v>
      </c>
      <c r="T518" s="8">
        <f t="shared" si="54"/>
        <v>0</v>
      </c>
      <c r="V518" s="8">
        <f>VLOOKUP($C518,{"29 - Psychiatrie (Erwachsene)",1;"30 - Kinder- und Jugendpsychiatrie",1;"31 - Psychosomatik",1;"00 - Bitte eine Fachabteilung auswählen",0;0,0},2,0)</f>
        <v>0</v>
      </c>
      <c r="W518" s="8" t="str">
        <f>IF('Angaben KH-Standort'!$D$12&gt;0,"JBJ","KJA")</f>
        <v>KJA</v>
      </c>
      <c r="X518" s="8" t="str">
        <f>VLOOKUP(C517,{"29 - Psychiatrie (Erwachsene)","Einrichtungen2";"30 - Kinder- und Jugendpsychiatrie","Einrichtungen2";"31 - Psychosomatik","Einrichtungen2";"00 - Bitte eine Einrichtung auswählen","Leer";0,"Leer"},2,0)</f>
        <v>Leer</v>
      </c>
      <c r="Y518" s="37" t="str">
        <f t="shared" si="55"/>
        <v>Leer</v>
      </c>
      <c r="Z518" s="8" t="str">
        <f>VLOOKUP($C518,{"29 - Psychiatrie (Erwachsene)","Psychiatrie";"30 - Kinder- und Jugendpsychiatrie","KJPsychiatrie";"31 - Psychosomatik","Psychosomatik";"00 - Bitte eine Fachabteilung auswählen","Leer";0,"Leer"},2,0)</f>
        <v>Leer</v>
      </c>
    </row>
    <row r="519" spans="2:26" ht="15" customHeight="1" x14ac:dyDescent="0.25">
      <c r="B519" s="76" t="str">
        <f t="shared" si="56"/>
        <v>!!!</v>
      </c>
      <c r="C519" s="250"/>
      <c r="D519" s="243"/>
      <c r="E519" s="251"/>
      <c r="F519" s="88"/>
      <c r="G519" s="387"/>
      <c r="H519" s="44"/>
      <c r="I519" s="44"/>
      <c r="J519" s="70"/>
      <c r="O519" s="8">
        <f t="shared" si="50"/>
        <v>0</v>
      </c>
      <c r="P519" s="8">
        <f>VLOOKUP(C519,{"29 - Psychiatrie (Erwachsene)",1;"30 - Kinder- und Jugendpsychiatrie",1;"31 - Psychosomatik",1;"00 - Bitte eine Fachabteilung auswählen",0;0,0},2,0)</f>
        <v>0</v>
      </c>
      <c r="Q519" s="8">
        <f t="shared" si="51"/>
        <v>0</v>
      </c>
      <c r="R519" s="8">
        <f t="shared" si="52"/>
        <v>0</v>
      </c>
      <c r="S519" s="8">
        <f t="shared" si="53"/>
        <v>0</v>
      </c>
      <c r="T519" s="8">
        <f t="shared" si="54"/>
        <v>0</v>
      </c>
      <c r="V519" s="8">
        <f>VLOOKUP($C519,{"29 - Psychiatrie (Erwachsene)",1;"30 - Kinder- und Jugendpsychiatrie",1;"31 - Psychosomatik",1;"00 - Bitte eine Fachabteilung auswählen",0;0,0},2,0)</f>
        <v>0</v>
      </c>
      <c r="W519" s="8" t="str">
        <f>IF('Angaben KH-Standort'!$D$12&gt;0,"JBJ","KJA")</f>
        <v>KJA</v>
      </c>
      <c r="X519" s="8" t="str">
        <f>VLOOKUP(C518,{"29 - Psychiatrie (Erwachsene)","Einrichtungen2";"30 - Kinder- und Jugendpsychiatrie","Einrichtungen2";"31 - Psychosomatik","Einrichtungen2";"00 - Bitte eine Einrichtung auswählen","Leer";0,"Leer"},2,0)</f>
        <v>Leer</v>
      </c>
      <c r="Y519" s="37" t="str">
        <f t="shared" si="55"/>
        <v>Leer</v>
      </c>
      <c r="Z519" s="8" t="str">
        <f>VLOOKUP($C519,{"29 - Psychiatrie (Erwachsene)","Psychiatrie";"30 - Kinder- und Jugendpsychiatrie","KJPsychiatrie";"31 - Psychosomatik","Psychosomatik";"00 - Bitte eine Fachabteilung auswählen","Leer";0,"Leer"},2,0)</f>
        <v>Leer</v>
      </c>
    </row>
    <row r="520" spans="2:26" ht="15" customHeight="1" x14ac:dyDescent="0.25">
      <c r="B520" s="76" t="str">
        <f t="shared" si="56"/>
        <v>!!!</v>
      </c>
      <c r="C520" s="250"/>
      <c r="D520" s="243"/>
      <c r="E520" s="251"/>
      <c r="F520" s="88"/>
      <c r="G520" s="387"/>
      <c r="H520" s="44"/>
      <c r="I520" s="44"/>
      <c r="J520" s="70"/>
      <c r="O520" s="8">
        <f t="shared" si="50"/>
        <v>0</v>
      </c>
      <c r="P520" s="8">
        <f>VLOOKUP(C520,{"29 - Psychiatrie (Erwachsene)",1;"30 - Kinder- und Jugendpsychiatrie",1;"31 - Psychosomatik",1;"00 - Bitte eine Fachabteilung auswählen",0;0,0},2,0)</f>
        <v>0</v>
      </c>
      <c r="Q520" s="8">
        <f t="shared" si="51"/>
        <v>0</v>
      </c>
      <c r="R520" s="8">
        <f t="shared" si="52"/>
        <v>0</v>
      </c>
      <c r="S520" s="8">
        <f t="shared" si="53"/>
        <v>0</v>
      </c>
      <c r="T520" s="8">
        <f t="shared" si="54"/>
        <v>0</v>
      </c>
      <c r="V520" s="8">
        <f>VLOOKUP($C520,{"29 - Psychiatrie (Erwachsene)",1;"30 - Kinder- und Jugendpsychiatrie",1;"31 - Psychosomatik",1;"00 - Bitte eine Fachabteilung auswählen",0;0,0},2,0)</f>
        <v>0</v>
      </c>
      <c r="W520" s="8" t="str">
        <f>IF('Angaben KH-Standort'!$D$12&gt;0,"JBJ","KJA")</f>
        <v>KJA</v>
      </c>
      <c r="X520" s="8" t="str">
        <f>VLOOKUP(C519,{"29 - Psychiatrie (Erwachsene)","Einrichtungen2";"30 - Kinder- und Jugendpsychiatrie","Einrichtungen2";"31 - Psychosomatik","Einrichtungen2";"00 - Bitte eine Einrichtung auswählen","Leer";0,"Leer"},2,0)</f>
        <v>Leer</v>
      </c>
      <c r="Y520" s="37" t="str">
        <f t="shared" si="55"/>
        <v>Leer</v>
      </c>
      <c r="Z520" s="8" t="str">
        <f>VLOOKUP($C520,{"29 - Psychiatrie (Erwachsene)","Psychiatrie";"30 - Kinder- und Jugendpsychiatrie","KJPsychiatrie";"31 - Psychosomatik","Psychosomatik";"00 - Bitte eine Fachabteilung auswählen","Leer";0,"Leer"},2,0)</f>
        <v>Leer</v>
      </c>
    </row>
    <row r="521" spans="2:26" ht="15" customHeight="1" x14ac:dyDescent="0.25">
      <c r="B521" s="76" t="str">
        <f t="shared" si="56"/>
        <v>!!!</v>
      </c>
      <c r="C521" s="250"/>
      <c r="D521" s="243"/>
      <c r="E521" s="251"/>
      <c r="F521" s="88"/>
      <c r="G521" s="387"/>
      <c r="H521" s="44"/>
      <c r="I521" s="44"/>
      <c r="J521" s="70"/>
      <c r="O521" s="8">
        <f t="shared" si="50"/>
        <v>0</v>
      </c>
      <c r="P521" s="8">
        <f>VLOOKUP(C521,{"29 - Psychiatrie (Erwachsene)",1;"30 - Kinder- und Jugendpsychiatrie",1;"31 - Psychosomatik",1;"00 - Bitte eine Fachabteilung auswählen",0;0,0},2,0)</f>
        <v>0</v>
      </c>
      <c r="Q521" s="8">
        <f t="shared" si="51"/>
        <v>0</v>
      </c>
      <c r="R521" s="8">
        <f t="shared" si="52"/>
        <v>0</v>
      </c>
      <c r="S521" s="8">
        <f t="shared" si="53"/>
        <v>0</v>
      </c>
      <c r="T521" s="8">
        <f t="shared" si="54"/>
        <v>0</v>
      </c>
      <c r="V521" s="8">
        <f>VLOOKUP($C521,{"29 - Psychiatrie (Erwachsene)",1;"30 - Kinder- und Jugendpsychiatrie",1;"31 - Psychosomatik",1;"00 - Bitte eine Fachabteilung auswählen",0;0,0},2,0)</f>
        <v>0</v>
      </c>
      <c r="W521" s="8" t="str">
        <f>IF('Angaben KH-Standort'!$D$12&gt;0,"JBJ","KJA")</f>
        <v>KJA</v>
      </c>
      <c r="X521" s="8" t="str">
        <f>VLOOKUP(C520,{"29 - Psychiatrie (Erwachsene)","Einrichtungen2";"30 - Kinder- und Jugendpsychiatrie","Einrichtungen2";"31 - Psychosomatik","Einrichtungen2";"00 - Bitte eine Einrichtung auswählen","Leer";0,"Leer"},2,0)</f>
        <v>Leer</v>
      </c>
      <c r="Y521" s="37" t="str">
        <f t="shared" si="55"/>
        <v>Leer</v>
      </c>
      <c r="Z521" s="8" t="str">
        <f>VLOOKUP($C521,{"29 - Psychiatrie (Erwachsene)","Psychiatrie";"30 - Kinder- und Jugendpsychiatrie","KJPsychiatrie";"31 - Psychosomatik","Psychosomatik";"00 - Bitte eine Fachabteilung auswählen","Leer";0,"Leer"},2,0)</f>
        <v>Leer</v>
      </c>
    </row>
    <row r="522" spans="2:26" ht="15" customHeight="1" x14ac:dyDescent="0.25">
      <c r="B522" s="76" t="str">
        <f t="shared" si="56"/>
        <v>!!!</v>
      </c>
      <c r="C522" s="250"/>
      <c r="D522" s="243"/>
      <c r="E522" s="251"/>
      <c r="F522" s="88"/>
      <c r="G522" s="387"/>
      <c r="H522" s="44"/>
      <c r="I522" s="44"/>
      <c r="J522" s="70"/>
      <c r="O522" s="8">
        <f t="shared" si="50"/>
        <v>0</v>
      </c>
      <c r="P522" s="8">
        <f>VLOOKUP(C522,{"29 - Psychiatrie (Erwachsene)",1;"30 - Kinder- und Jugendpsychiatrie",1;"31 - Psychosomatik",1;"00 - Bitte eine Fachabteilung auswählen",0;0,0},2,0)</f>
        <v>0</v>
      </c>
      <c r="Q522" s="8">
        <f t="shared" si="51"/>
        <v>0</v>
      </c>
      <c r="R522" s="8">
        <f t="shared" si="52"/>
        <v>0</v>
      </c>
      <c r="S522" s="8">
        <f t="shared" si="53"/>
        <v>0</v>
      </c>
      <c r="T522" s="8">
        <f t="shared" si="54"/>
        <v>0</v>
      </c>
      <c r="V522" s="8">
        <f>VLOOKUP($C522,{"29 - Psychiatrie (Erwachsene)",1;"30 - Kinder- und Jugendpsychiatrie",1;"31 - Psychosomatik",1;"00 - Bitte eine Fachabteilung auswählen",0;0,0},2,0)</f>
        <v>0</v>
      </c>
      <c r="W522" s="8" t="str">
        <f>IF('Angaben KH-Standort'!$D$12&gt;0,"JBJ","KJA")</f>
        <v>KJA</v>
      </c>
      <c r="X522" s="8" t="str">
        <f>VLOOKUP(C521,{"29 - Psychiatrie (Erwachsene)","Einrichtungen2";"30 - Kinder- und Jugendpsychiatrie","Einrichtungen2";"31 - Psychosomatik","Einrichtungen2";"00 - Bitte eine Einrichtung auswählen","Leer";0,"Leer"},2,0)</f>
        <v>Leer</v>
      </c>
      <c r="Y522" s="37" t="str">
        <f t="shared" si="55"/>
        <v>Leer</v>
      </c>
      <c r="Z522" s="8" t="str">
        <f>VLOOKUP($C522,{"29 - Psychiatrie (Erwachsene)","Psychiatrie";"30 - Kinder- und Jugendpsychiatrie","KJPsychiatrie";"31 - Psychosomatik","Psychosomatik";"00 - Bitte eine Fachabteilung auswählen","Leer";0,"Leer"},2,0)</f>
        <v>Leer</v>
      </c>
    </row>
    <row r="523" spans="2:26" ht="15" customHeight="1" x14ac:dyDescent="0.25">
      <c r="B523" s="76" t="str">
        <f t="shared" si="56"/>
        <v>!!!</v>
      </c>
      <c r="C523" s="250"/>
      <c r="D523" s="243"/>
      <c r="E523" s="251"/>
      <c r="F523" s="88"/>
      <c r="G523" s="387"/>
      <c r="H523" s="44"/>
      <c r="I523" s="44"/>
      <c r="J523" s="70"/>
      <c r="O523" s="8">
        <f t="shared" si="50"/>
        <v>0</v>
      </c>
      <c r="P523" s="8">
        <f>VLOOKUP(C523,{"29 - Psychiatrie (Erwachsene)",1;"30 - Kinder- und Jugendpsychiatrie",1;"31 - Psychosomatik",1;"00 - Bitte eine Fachabteilung auswählen",0;0,0},2,0)</f>
        <v>0</v>
      </c>
      <c r="Q523" s="8">
        <f t="shared" si="51"/>
        <v>0</v>
      </c>
      <c r="R523" s="8">
        <f t="shared" si="52"/>
        <v>0</v>
      </c>
      <c r="S523" s="8">
        <f t="shared" si="53"/>
        <v>0</v>
      </c>
      <c r="T523" s="8">
        <f t="shared" si="54"/>
        <v>0</v>
      </c>
      <c r="V523" s="8">
        <f>VLOOKUP($C523,{"29 - Psychiatrie (Erwachsene)",1;"30 - Kinder- und Jugendpsychiatrie",1;"31 - Psychosomatik",1;"00 - Bitte eine Fachabteilung auswählen",0;0,0},2,0)</f>
        <v>0</v>
      </c>
      <c r="W523" s="8" t="str">
        <f>IF('Angaben KH-Standort'!$D$12&gt;0,"JBJ","KJA")</f>
        <v>KJA</v>
      </c>
      <c r="X523" s="8" t="str">
        <f>VLOOKUP(C522,{"29 - Psychiatrie (Erwachsene)","Einrichtungen2";"30 - Kinder- und Jugendpsychiatrie","Einrichtungen2";"31 - Psychosomatik","Einrichtungen2";"00 - Bitte eine Einrichtung auswählen","Leer";0,"Leer"},2,0)</f>
        <v>Leer</v>
      </c>
      <c r="Y523" s="37" t="str">
        <f t="shared" si="55"/>
        <v>Leer</v>
      </c>
      <c r="Z523" s="8" t="str">
        <f>VLOOKUP($C523,{"29 - Psychiatrie (Erwachsene)","Psychiatrie";"30 - Kinder- und Jugendpsychiatrie","KJPsychiatrie";"31 - Psychosomatik","Psychosomatik";"00 - Bitte eine Fachabteilung auswählen","Leer";0,"Leer"},2,0)</f>
        <v>Leer</v>
      </c>
    </row>
    <row r="524" spans="2:26" ht="15" customHeight="1" x14ac:dyDescent="0.25">
      <c r="B524" s="76" t="str">
        <f t="shared" si="56"/>
        <v>!!!</v>
      </c>
      <c r="C524" s="250"/>
      <c r="D524" s="243"/>
      <c r="E524" s="251"/>
      <c r="F524" s="88"/>
      <c r="G524" s="387"/>
      <c r="H524" s="44"/>
      <c r="I524" s="44"/>
      <c r="J524" s="70"/>
      <c r="O524" s="8">
        <f t="shared" si="50"/>
        <v>0</v>
      </c>
      <c r="P524" s="8">
        <f>VLOOKUP(C524,{"29 - Psychiatrie (Erwachsene)",1;"30 - Kinder- und Jugendpsychiatrie",1;"31 - Psychosomatik",1;"00 - Bitte eine Fachabteilung auswählen",0;0,0},2,0)</f>
        <v>0</v>
      </c>
      <c r="Q524" s="8">
        <f t="shared" si="51"/>
        <v>0</v>
      </c>
      <c r="R524" s="8">
        <f t="shared" si="52"/>
        <v>0</v>
      </c>
      <c r="S524" s="8">
        <f t="shared" si="53"/>
        <v>0</v>
      </c>
      <c r="T524" s="8">
        <f t="shared" si="54"/>
        <v>0</v>
      </c>
      <c r="V524" s="8">
        <f>VLOOKUP($C524,{"29 - Psychiatrie (Erwachsene)",1;"30 - Kinder- und Jugendpsychiatrie",1;"31 - Psychosomatik",1;"00 - Bitte eine Fachabteilung auswählen",0;0,0},2,0)</f>
        <v>0</v>
      </c>
      <c r="W524" s="8" t="str">
        <f>IF('Angaben KH-Standort'!$D$12&gt;0,"JBJ","KJA")</f>
        <v>KJA</v>
      </c>
      <c r="X524" s="8" t="str">
        <f>VLOOKUP(C523,{"29 - Psychiatrie (Erwachsene)","Einrichtungen2";"30 - Kinder- und Jugendpsychiatrie","Einrichtungen2";"31 - Psychosomatik","Einrichtungen2";"00 - Bitte eine Einrichtung auswählen","Leer";0,"Leer"},2,0)</f>
        <v>Leer</v>
      </c>
      <c r="Y524" s="37" t="str">
        <f t="shared" si="55"/>
        <v>Leer</v>
      </c>
      <c r="Z524" s="8" t="str">
        <f>VLOOKUP($C524,{"29 - Psychiatrie (Erwachsene)","Psychiatrie";"30 - Kinder- und Jugendpsychiatrie","KJPsychiatrie";"31 - Psychosomatik","Psychosomatik";"00 - Bitte eine Fachabteilung auswählen","Leer";0,"Leer"},2,0)</f>
        <v>Leer</v>
      </c>
    </row>
    <row r="525" spans="2:26" ht="15" customHeight="1" x14ac:dyDescent="0.25">
      <c r="B525" s="76" t="str">
        <f t="shared" si="56"/>
        <v>!!!</v>
      </c>
      <c r="C525" s="250"/>
      <c r="D525" s="243"/>
      <c r="E525" s="251"/>
      <c r="F525" s="88"/>
      <c r="G525" s="387"/>
      <c r="H525" s="44"/>
      <c r="I525" s="44"/>
      <c r="J525" s="70"/>
      <c r="O525" s="8">
        <f t="shared" si="50"/>
        <v>0</v>
      </c>
      <c r="P525" s="8">
        <f>VLOOKUP(C525,{"29 - Psychiatrie (Erwachsene)",1;"30 - Kinder- und Jugendpsychiatrie",1;"31 - Psychosomatik",1;"00 - Bitte eine Fachabteilung auswählen",0;0,0},2,0)</f>
        <v>0</v>
      </c>
      <c r="Q525" s="8">
        <f t="shared" si="51"/>
        <v>0</v>
      </c>
      <c r="R525" s="8">
        <f t="shared" si="52"/>
        <v>0</v>
      </c>
      <c r="S525" s="8">
        <f t="shared" si="53"/>
        <v>0</v>
      </c>
      <c r="T525" s="8">
        <f t="shared" si="54"/>
        <v>0</v>
      </c>
      <c r="V525" s="8">
        <f>VLOOKUP($C525,{"29 - Psychiatrie (Erwachsene)",1;"30 - Kinder- und Jugendpsychiatrie",1;"31 - Psychosomatik",1;"00 - Bitte eine Fachabteilung auswählen",0;0,0},2,0)</f>
        <v>0</v>
      </c>
      <c r="W525" s="8" t="str">
        <f>IF('Angaben KH-Standort'!$D$12&gt;0,"JBJ","KJA")</f>
        <v>KJA</v>
      </c>
      <c r="X525" s="8" t="str">
        <f>VLOOKUP(C524,{"29 - Psychiatrie (Erwachsene)","Einrichtungen2";"30 - Kinder- und Jugendpsychiatrie","Einrichtungen2";"31 - Psychosomatik","Einrichtungen2";"00 - Bitte eine Einrichtung auswählen","Leer";0,"Leer"},2,0)</f>
        <v>Leer</v>
      </c>
      <c r="Y525" s="37" t="str">
        <f t="shared" si="55"/>
        <v>Leer</v>
      </c>
      <c r="Z525" s="8" t="str">
        <f>VLOOKUP($C525,{"29 - Psychiatrie (Erwachsene)","Psychiatrie";"30 - Kinder- und Jugendpsychiatrie","KJPsychiatrie";"31 - Psychosomatik","Psychosomatik";"00 - Bitte eine Fachabteilung auswählen","Leer";0,"Leer"},2,0)</f>
        <v>Leer</v>
      </c>
    </row>
    <row r="526" spans="2:26" ht="15" customHeight="1" x14ac:dyDescent="0.25">
      <c r="B526" s="76" t="str">
        <f t="shared" si="56"/>
        <v>!!!</v>
      </c>
      <c r="C526" s="250"/>
      <c r="D526" s="243"/>
      <c r="E526" s="251"/>
      <c r="F526" s="88"/>
      <c r="G526" s="387"/>
      <c r="H526" s="44"/>
      <c r="I526" s="44"/>
      <c r="J526" s="70"/>
      <c r="O526" s="8">
        <f t="shared" si="50"/>
        <v>0</v>
      </c>
      <c r="P526" s="8">
        <f>VLOOKUP(C526,{"29 - Psychiatrie (Erwachsene)",1;"30 - Kinder- und Jugendpsychiatrie",1;"31 - Psychosomatik",1;"00 - Bitte eine Fachabteilung auswählen",0;0,0},2,0)</f>
        <v>0</v>
      </c>
      <c r="Q526" s="8">
        <f t="shared" si="51"/>
        <v>0</v>
      </c>
      <c r="R526" s="8">
        <f t="shared" si="52"/>
        <v>0</v>
      </c>
      <c r="S526" s="8">
        <f t="shared" si="53"/>
        <v>0</v>
      </c>
      <c r="T526" s="8">
        <f t="shared" si="54"/>
        <v>0</v>
      </c>
      <c r="V526" s="8">
        <f>VLOOKUP($C526,{"29 - Psychiatrie (Erwachsene)",1;"30 - Kinder- und Jugendpsychiatrie",1;"31 - Psychosomatik",1;"00 - Bitte eine Fachabteilung auswählen",0;0,0},2,0)</f>
        <v>0</v>
      </c>
      <c r="W526" s="8" t="str">
        <f>IF('Angaben KH-Standort'!$D$12&gt;0,"JBJ","KJA")</f>
        <v>KJA</v>
      </c>
      <c r="X526" s="8" t="str">
        <f>VLOOKUP(C525,{"29 - Psychiatrie (Erwachsene)","Einrichtungen2";"30 - Kinder- und Jugendpsychiatrie","Einrichtungen2";"31 - Psychosomatik","Einrichtungen2";"00 - Bitte eine Einrichtung auswählen","Leer";0,"Leer"},2,0)</f>
        <v>Leer</v>
      </c>
      <c r="Y526" s="37" t="str">
        <f t="shared" si="55"/>
        <v>Leer</v>
      </c>
      <c r="Z526" s="8" t="str">
        <f>VLOOKUP($C526,{"29 - Psychiatrie (Erwachsene)","Psychiatrie";"30 - Kinder- und Jugendpsychiatrie","KJPsychiatrie";"31 - Psychosomatik","Psychosomatik";"00 - Bitte eine Fachabteilung auswählen","Leer";0,"Leer"},2,0)</f>
        <v>Leer</v>
      </c>
    </row>
    <row r="527" spans="2:26" ht="15" customHeight="1" x14ac:dyDescent="0.25">
      <c r="B527" s="76" t="str">
        <f t="shared" si="56"/>
        <v>!!!</v>
      </c>
      <c r="C527" s="250"/>
      <c r="D527" s="243"/>
      <c r="E527" s="251"/>
      <c r="F527" s="88"/>
      <c r="G527" s="387"/>
      <c r="H527" s="44"/>
      <c r="I527" s="44"/>
      <c r="J527" s="70"/>
      <c r="O527" s="8">
        <f t="shared" si="50"/>
        <v>0</v>
      </c>
      <c r="P527" s="8">
        <f>VLOOKUP(C527,{"29 - Psychiatrie (Erwachsene)",1;"30 - Kinder- und Jugendpsychiatrie",1;"31 - Psychosomatik",1;"00 - Bitte eine Fachabteilung auswählen",0;0,0},2,0)</f>
        <v>0</v>
      </c>
      <c r="Q527" s="8">
        <f t="shared" si="51"/>
        <v>0</v>
      </c>
      <c r="R527" s="8">
        <f t="shared" si="52"/>
        <v>0</v>
      </c>
      <c r="S527" s="8">
        <f t="shared" si="53"/>
        <v>0</v>
      </c>
      <c r="T527" s="8">
        <f t="shared" si="54"/>
        <v>0</v>
      </c>
      <c r="V527" s="8">
        <f>VLOOKUP($C527,{"29 - Psychiatrie (Erwachsene)",1;"30 - Kinder- und Jugendpsychiatrie",1;"31 - Psychosomatik",1;"00 - Bitte eine Fachabteilung auswählen",0;0,0},2,0)</f>
        <v>0</v>
      </c>
      <c r="W527" s="8" t="str">
        <f>IF('Angaben KH-Standort'!$D$12&gt;0,"JBJ","KJA")</f>
        <v>KJA</v>
      </c>
      <c r="X527" s="8" t="str">
        <f>VLOOKUP(C526,{"29 - Psychiatrie (Erwachsene)","Einrichtungen2";"30 - Kinder- und Jugendpsychiatrie","Einrichtungen2";"31 - Psychosomatik","Einrichtungen2";"00 - Bitte eine Einrichtung auswählen","Leer";0,"Leer"},2,0)</f>
        <v>Leer</v>
      </c>
      <c r="Y527" s="37" t="str">
        <f t="shared" si="55"/>
        <v>Leer</v>
      </c>
      <c r="Z527" s="8" t="str">
        <f>VLOOKUP($C527,{"29 - Psychiatrie (Erwachsene)","Psychiatrie";"30 - Kinder- und Jugendpsychiatrie","KJPsychiatrie";"31 - Psychosomatik","Psychosomatik";"00 - Bitte eine Fachabteilung auswählen","Leer";0,"Leer"},2,0)</f>
        <v>Leer</v>
      </c>
    </row>
    <row r="528" spans="2:26" ht="15" customHeight="1" x14ac:dyDescent="0.25">
      <c r="B528" s="76" t="str">
        <f t="shared" si="56"/>
        <v>!!!</v>
      </c>
      <c r="C528" s="250"/>
      <c r="D528" s="243"/>
      <c r="E528" s="251"/>
      <c r="F528" s="88"/>
      <c r="G528" s="387"/>
      <c r="H528" s="44"/>
      <c r="I528" s="44"/>
      <c r="J528" s="70"/>
      <c r="O528" s="8">
        <f t="shared" si="50"/>
        <v>0</v>
      </c>
      <c r="P528" s="8">
        <f>VLOOKUP(C528,{"29 - Psychiatrie (Erwachsene)",1;"30 - Kinder- und Jugendpsychiatrie",1;"31 - Psychosomatik",1;"00 - Bitte eine Fachabteilung auswählen",0;0,0},2,0)</f>
        <v>0</v>
      </c>
      <c r="Q528" s="8">
        <f t="shared" si="51"/>
        <v>0</v>
      </c>
      <c r="R528" s="8">
        <f t="shared" si="52"/>
        <v>0</v>
      </c>
      <c r="S528" s="8">
        <f t="shared" si="53"/>
        <v>0</v>
      </c>
      <c r="T528" s="8">
        <f t="shared" si="54"/>
        <v>0</v>
      </c>
      <c r="V528" s="8">
        <f>VLOOKUP($C528,{"29 - Psychiatrie (Erwachsene)",1;"30 - Kinder- und Jugendpsychiatrie",1;"31 - Psychosomatik",1;"00 - Bitte eine Fachabteilung auswählen",0;0,0},2,0)</f>
        <v>0</v>
      </c>
      <c r="W528" s="8" t="str">
        <f>IF('Angaben KH-Standort'!$D$12&gt;0,"JBJ","KJA")</f>
        <v>KJA</v>
      </c>
      <c r="X528" s="8" t="str">
        <f>VLOOKUP(C527,{"29 - Psychiatrie (Erwachsene)","Einrichtungen2";"30 - Kinder- und Jugendpsychiatrie","Einrichtungen2";"31 - Psychosomatik","Einrichtungen2";"00 - Bitte eine Einrichtung auswählen","Leer";0,"Leer"},2,0)</f>
        <v>Leer</v>
      </c>
      <c r="Y528" s="37" t="str">
        <f t="shared" si="55"/>
        <v>Leer</v>
      </c>
      <c r="Z528" s="8" t="str">
        <f>VLOOKUP($C528,{"29 - Psychiatrie (Erwachsene)","Psychiatrie";"30 - Kinder- und Jugendpsychiatrie","KJPsychiatrie";"31 - Psychosomatik","Psychosomatik";"00 - Bitte eine Fachabteilung auswählen","Leer";0,"Leer"},2,0)</f>
        <v>Leer</v>
      </c>
    </row>
    <row r="529" spans="2:26" ht="15" customHeight="1" x14ac:dyDescent="0.25">
      <c r="B529" s="76" t="str">
        <f t="shared" si="56"/>
        <v>!!!</v>
      </c>
      <c r="C529" s="250"/>
      <c r="D529" s="243"/>
      <c r="E529" s="251"/>
      <c r="F529" s="88"/>
      <c r="G529" s="387"/>
      <c r="H529" s="44"/>
      <c r="I529" s="44"/>
      <c r="J529" s="70"/>
      <c r="O529" s="8">
        <f t="shared" si="50"/>
        <v>0</v>
      </c>
      <c r="P529" s="8">
        <f>VLOOKUP(C529,{"29 - Psychiatrie (Erwachsene)",1;"30 - Kinder- und Jugendpsychiatrie",1;"31 - Psychosomatik",1;"00 - Bitte eine Fachabteilung auswählen",0;0,0},2,0)</f>
        <v>0</v>
      </c>
      <c r="Q529" s="8">
        <f t="shared" si="51"/>
        <v>0</v>
      </c>
      <c r="R529" s="8">
        <f t="shared" si="52"/>
        <v>0</v>
      </c>
      <c r="S529" s="8">
        <f t="shared" si="53"/>
        <v>0</v>
      </c>
      <c r="T529" s="8">
        <f t="shared" si="54"/>
        <v>0</v>
      </c>
      <c r="V529" s="8">
        <f>VLOOKUP($C529,{"29 - Psychiatrie (Erwachsene)",1;"30 - Kinder- und Jugendpsychiatrie",1;"31 - Psychosomatik",1;"00 - Bitte eine Fachabteilung auswählen",0;0,0},2,0)</f>
        <v>0</v>
      </c>
      <c r="W529" s="8" t="str">
        <f>IF('Angaben KH-Standort'!$D$12&gt;0,"JBJ","KJA")</f>
        <v>KJA</v>
      </c>
      <c r="X529" s="8" t="str">
        <f>VLOOKUP(C528,{"29 - Psychiatrie (Erwachsene)","Einrichtungen2";"30 - Kinder- und Jugendpsychiatrie","Einrichtungen2";"31 - Psychosomatik","Einrichtungen2";"00 - Bitte eine Einrichtung auswählen","Leer";0,"Leer"},2,0)</f>
        <v>Leer</v>
      </c>
      <c r="Y529" s="37" t="str">
        <f t="shared" si="55"/>
        <v>Leer</v>
      </c>
      <c r="Z529" s="8" t="str">
        <f>VLOOKUP($C529,{"29 - Psychiatrie (Erwachsene)","Psychiatrie";"30 - Kinder- und Jugendpsychiatrie","KJPsychiatrie";"31 - Psychosomatik","Psychosomatik";"00 - Bitte eine Fachabteilung auswählen","Leer";0,"Leer"},2,0)</f>
        <v>Leer</v>
      </c>
    </row>
    <row r="530" spans="2:26" ht="15" customHeight="1" x14ac:dyDescent="0.25">
      <c r="B530" s="76" t="str">
        <f t="shared" si="56"/>
        <v>!!!</v>
      </c>
      <c r="C530" s="250"/>
      <c r="D530" s="243"/>
      <c r="E530" s="251"/>
      <c r="F530" s="88"/>
      <c r="G530" s="387"/>
      <c r="H530" s="44"/>
      <c r="I530" s="44"/>
      <c r="J530" s="70"/>
      <c r="O530" s="8">
        <f t="shared" si="50"/>
        <v>0</v>
      </c>
      <c r="P530" s="8">
        <f>VLOOKUP(C530,{"29 - Psychiatrie (Erwachsene)",1;"30 - Kinder- und Jugendpsychiatrie",1;"31 - Psychosomatik",1;"00 - Bitte eine Fachabteilung auswählen",0;0,0},2,0)</f>
        <v>0</v>
      </c>
      <c r="Q530" s="8">
        <f t="shared" si="51"/>
        <v>0</v>
      </c>
      <c r="R530" s="8">
        <f t="shared" si="52"/>
        <v>0</v>
      </c>
      <c r="S530" s="8">
        <f t="shared" si="53"/>
        <v>0</v>
      </c>
      <c r="T530" s="8">
        <f t="shared" si="54"/>
        <v>0</v>
      </c>
      <c r="V530" s="8">
        <f>VLOOKUP($C530,{"29 - Psychiatrie (Erwachsene)",1;"30 - Kinder- und Jugendpsychiatrie",1;"31 - Psychosomatik",1;"00 - Bitte eine Fachabteilung auswählen",0;0,0},2,0)</f>
        <v>0</v>
      </c>
      <c r="W530" s="8" t="str">
        <f>IF('Angaben KH-Standort'!$D$12&gt;0,"JBJ","KJA")</f>
        <v>KJA</v>
      </c>
      <c r="X530" s="8" t="str">
        <f>VLOOKUP(C529,{"29 - Psychiatrie (Erwachsene)","Einrichtungen2";"30 - Kinder- und Jugendpsychiatrie","Einrichtungen2";"31 - Psychosomatik","Einrichtungen2";"00 - Bitte eine Einrichtung auswählen","Leer";0,"Leer"},2,0)</f>
        <v>Leer</v>
      </c>
      <c r="Y530" s="37" t="str">
        <f t="shared" si="55"/>
        <v>Leer</v>
      </c>
      <c r="Z530" s="8" t="str">
        <f>VLOOKUP($C530,{"29 - Psychiatrie (Erwachsene)","Psychiatrie";"30 - Kinder- und Jugendpsychiatrie","KJPsychiatrie";"31 - Psychosomatik","Psychosomatik";"00 - Bitte eine Fachabteilung auswählen","Leer";0,"Leer"},2,0)</f>
        <v>Leer</v>
      </c>
    </row>
    <row r="531" spans="2:26" ht="15" customHeight="1" x14ac:dyDescent="0.25">
      <c r="B531" s="76" t="str">
        <f t="shared" si="56"/>
        <v>!!!</v>
      </c>
      <c r="C531" s="250"/>
      <c r="D531" s="243"/>
      <c r="E531" s="251"/>
      <c r="F531" s="88"/>
      <c r="G531" s="387"/>
      <c r="H531" s="44"/>
      <c r="I531" s="44"/>
      <c r="J531" s="70"/>
      <c r="O531" s="8">
        <f t="shared" si="50"/>
        <v>0</v>
      </c>
      <c r="P531" s="8">
        <f>VLOOKUP(C531,{"29 - Psychiatrie (Erwachsene)",1;"30 - Kinder- und Jugendpsychiatrie",1;"31 - Psychosomatik",1;"00 - Bitte eine Fachabteilung auswählen",0;0,0},2,0)</f>
        <v>0</v>
      </c>
      <c r="Q531" s="8">
        <f t="shared" si="51"/>
        <v>0</v>
      </c>
      <c r="R531" s="8">
        <f t="shared" si="52"/>
        <v>0</v>
      </c>
      <c r="S531" s="8">
        <f t="shared" si="53"/>
        <v>0</v>
      </c>
      <c r="T531" s="8">
        <f t="shared" si="54"/>
        <v>0</v>
      </c>
      <c r="V531" s="8">
        <f>VLOOKUP($C531,{"29 - Psychiatrie (Erwachsene)",1;"30 - Kinder- und Jugendpsychiatrie",1;"31 - Psychosomatik",1;"00 - Bitte eine Fachabteilung auswählen",0;0,0},2,0)</f>
        <v>0</v>
      </c>
      <c r="W531" s="8" t="str">
        <f>IF('Angaben KH-Standort'!$D$12&gt;0,"JBJ","KJA")</f>
        <v>KJA</v>
      </c>
      <c r="X531" s="8" t="str">
        <f>VLOOKUP(C530,{"29 - Psychiatrie (Erwachsene)","Einrichtungen2";"30 - Kinder- und Jugendpsychiatrie","Einrichtungen2";"31 - Psychosomatik","Einrichtungen2";"00 - Bitte eine Einrichtung auswählen","Leer";0,"Leer"},2,0)</f>
        <v>Leer</v>
      </c>
      <c r="Y531" s="37" t="str">
        <f t="shared" si="55"/>
        <v>Leer</v>
      </c>
      <c r="Z531" s="8" t="str">
        <f>VLOOKUP($C531,{"29 - Psychiatrie (Erwachsene)","Psychiatrie";"30 - Kinder- und Jugendpsychiatrie","KJPsychiatrie";"31 - Psychosomatik","Psychosomatik";"00 - Bitte eine Fachabteilung auswählen","Leer";0,"Leer"},2,0)</f>
        <v>Leer</v>
      </c>
    </row>
    <row r="532" spans="2:26" ht="15" customHeight="1" x14ac:dyDescent="0.25">
      <c r="B532" s="76" t="str">
        <f t="shared" si="56"/>
        <v>!!!</v>
      </c>
      <c r="C532" s="250"/>
      <c r="D532" s="243"/>
      <c r="E532" s="251"/>
      <c r="F532" s="88"/>
      <c r="G532" s="387"/>
      <c r="H532" s="44"/>
      <c r="I532" s="44"/>
      <c r="J532" s="70"/>
      <c r="O532" s="8">
        <f t="shared" si="50"/>
        <v>0</v>
      </c>
      <c r="P532" s="8">
        <f>VLOOKUP(C532,{"29 - Psychiatrie (Erwachsene)",1;"30 - Kinder- und Jugendpsychiatrie",1;"31 - Psychosomatik",1;"00 - Bitte eine Fachabteilung auswählen",0;0,0},2,0)</f>
        <v>0</v>
      </c>
      <c r="Q532" s="8">
        <f t="shared" si="51"/>
        <v>0</v>
      </c>
      <c r="R532" s="8">
        <f t="shared" si="52"/>
        <v>0</v>
      </c>
      <c r="S532" s="8">
        <f t="shared" si="53"/>
        <v>0</v>
      </c>
      <c r="T532" s="8">
        <f t="shared" si="54"/>
        <v>0</v>
      </c>
      <c r="V532" s="8">
        <f>VLOOKUP($C532,{"29 - Psychiatrie (Erwachsene)",1;"30 - Kinder- und Jugendpsychiatrie",1;"31 - Psychosomatik",1;"00 - Bitte eine Fachabteilung auswählen",0;0,0},2,0)</f>
        <v>0</v>
      </c>
      <c r="W532" s="8" t="str">
        <f>IF('Angaben KH-Standort'!$D$12&gt;0,"JBJ","KJA")</f>
        <v>KJA</v>
      </c>
      <c r="X532" s="8" t="str">
        <f>VLOOKUP(C531,{"29 - Psychiatrie (Erwachsene)","Einrichtungen2";"30 - Kinder- und Jugendpsychiatrie","Einrichtungen2";"31 - Psychosomatik","Einrichtungen2";"00 - Bitte eine Einrichtung auswählen","Leer";0,"Leer"},2,0)</f>
        <v>Leer</v>
      </c>
      <c r="Y532" s="37" t="str">
        <f t="shared" si="55"/>
        <v>Leer</v>
      </c>
      <c r="Z532" s="8" t="str">
        <f>VLOOKUP($C532,{"29 - Psychiatrie (Erwachsene)","Psychiatrie";"30 - Kinder- und Jugendpsychiatrie","KJPsychiatrie";"31 - Psychosomatik","Psychosomatik";"00 - Bitte eine Fachabteilung auswählen","Leer";0,"Leer"},2,0)</f>
        <v>Leer</v>
      </c>
    </row>
    <row r="533" spans="2:26" ht="15" customHeight="1" x14ac:dyDescent="0.25">
      <c r="B533" s="76" t="str">
        <f t="shared" si="56"/>
        <v>!!!</v>
      </c>
      <c r="C533" s="250"/>
      <c r="D533" s="243"/>
      <c r="E533" s="251"/>
      <c r="F533" s="88"/>
      <c r="G533" s="387"/>
      <c r="H533" s="44"/>
      <c r="I533" s="44"/>
      <c r="J533" s="70"/>
      <c r="O533" s="8">
        <f t="shared" si="50"/>
        <v>0</v>
      </c>
      <c r="P533" s="8">
        <f>VLOOKUP(C533,{"29 - Psychiatrie (Erwachsene)",1;"30 - Kinder- und Jugendpsychiatrie",1;"31 - Psychosomatik",1;"00 - Bitte eine Fachabteilung auswählen",0;0,0},2,0)</f>
        <v>0</v>
      </c>
      <c r="Q533" s="8">
        <f t="shared" si="51"/>
        <v>0</v>
      </c>
      <c r="R533" s="8">
        <f t="shared" si="52"/>
        <v>0</v>
      </c>
      <c r="S533" s="8">
        <f t="shared" si="53"/>
        <v>0</v>
      </c>
      <c r="T533" s="8">
        <f t="shared" si="54"/>
        <v>0</v>
      </c>
      <c r="V533" s="8">
        <f>VLOOKUP($C533,{"29 - Psychiatrie (Erwachsene)",1;"30 - Kinder- und Jugendpsychiatrie",1;"31 - Psychosomatik",1;"00 - Bitte eine Fachabteilung auswählen",0;0,0},2,0)</f>
        <v>0</v>
      </c>
      <c r="W533" s="8" t="str">
        <f>IF('Angaben KH-Standort'!$D$12&gt;0,"JBJ","KJA")</f>
        <v>KJA</v>
      </c>
      <c r="X533" s="8" t="str">
        <f>VLOOKUP(C532,{"29 - Psychiatrie (Erwachsene)","Einrichtungen2";"30 - Kinder- und Jugendpsychiatrie","Einrichtungen2";"31 - Psychosomatik","Einrichtungen2";"00 - Bitte eine Einrichtung auswählen","Leer";0,"Leer"},2,0)</f>
        <v>Leer</v>
      </c>
      <c r="Y533" s="37" t="str">
        <f t="shared" si="55"/>
        <v>Leer</v>
      </c>
      <c r="Z533" s="8" t="str">
        <f>VLOOKUP($C533,{"29 - Psychiatrie (Erwachsene)","Psychiatrie";"30 - Kinder- und Jugendpsychiatrie","KJPsychiatrie";"31 - Psychosomatik","Psychosomatik";"00 - Bitte eine Fachabteilung auswählen","Leer";0,"Leer"},2,0)</f>
        <v>Leer</v>
      </c>
    </row>
    <row r="534" spans="2:26" ht="15" customHeight="1" x14ac:dyDescent="0.25">
      <c r="B534" s="76" t="str">
        <f t="shared" si="56"/>
        <v>!!!</v>
      </c>
      <c r="C534" s="250"/>
      <c r="D534" s="243"/>
      <c r="E534" s="251"/>
      <c r="F534" s="88"/>
      <c r="G534" s="387"/>
      <c r="H534" s="44"/>
      <c r="I534" s="44"/>
      <c r="J534" s="70"/>
      <c r="O534" s="8">
        <f t="shared" si="50"/>
        <v>0</v>
      </c>
      <c r="P534" s="8">
        <f>VLOOKUP(C534,{"29 - Psychiatrie (Erwachsene)",1;"30 - Kinder- und Jugendpsychiatrie",1;"31 - Psychosomatik",1;"00 - Bitte eine Fachabteilung auswählen",0;0,0},2,0)</f>
        <v>0</v>
      </c>
      <c r="Q534" s="8">
        <f t="shared" si="51"/>
        <v>0</v>
      </c>
      <c r="R534" s="8">
        <f t="shared" si="52"/>
        <v>0</v>
      </c>
      <c r="S534" s="8">
        <f t="shared" si="53"/>
        <v>0</v>
      </c>
      <c r="T534" s="8">
        <f t="shared" si="54"/>
        <v>0</v>
      </c>
      <c r="V534" s="8">
        <f>VLOOKUP($C534,{"29 - Psychiatrie (Erwachsene)",1;"30 - Kinder- und Jugendpsychiatrie",1;"31 - Psychosomatik",1;"00 - Bitte eine Fachabteilung auswählen",0;0,0},2,0)</f>
        <v>0</v>
      </c>
      <c r="W534" s="8" t="str">
        <f>IF('Angaben KH-Standort'!$D$12&gt;0,"JBJ","KJA")</f>
        <v>KJA</v>
      </c>
      <c r="X534" s="8" t="str">
        <f>VLOOKUP(C533,{"29 - Psychiatrie (Erwachsene)","Einrichtungen2";"30 - Kinder- und Jugendpsychiatrie","Einrichtungen2";"31 - Psychosomatik","Einrichtungen2";"00 - Bitte eine Einrichtung auswählen","Leer";0,"Leer"},2,0)</f>
        <v>Leer</v>
      </c>
      <c r="Y534" s="37" t="str">
        <f t="shared" si="55"/>
        <v>Leer</v>
      </c>
      <c r="Z534" s="8" t="str">
        <f>VLOOKUP($C534,{"29 - Psychiatrie (Erwachsene)","Psychiatrie";"30 - Kinder- und Jugendpsychiatrie","KJPsychiatrie";"31 - Psychosomatik","Psychosomatik";"00 - Bitte eine Fachabteilung auswählen","Leer";0,"Leer"},2,0)</f>
        <v>Leer</v>
      </c>
    </row>
    <row r="535" spans="2:26" ht="15" customHeight="1" x14ac:dyDescent="0.25">
      <c r="B535" s="76" t="str">
        <f t="shared" si="56"/>
        <v>!!!</v>
      </c>
      <c r="C535" s="250"/>
      <c r="D535" s="243"/>
      <c r="E535" s="251"/>
      <c r="F535" s="88"/>
      <c r="G535" s="387"/>
      <c r="H535" s="44"/>
      <c r="I535" s="44"/>
      <c r="J535" s="70"/>
      <c r="O535" s="8">
        <f t="shared" si="50"/>
        <v>0</v>
      </c>
      <c r="P535" s="8">
        <f>VLOOKUP(C535,{"29 - Psychiatrie (Erwachsene)",1;"30 - Kinder- und Jugendpsychiatrie",1;"31 - Psychosomatik",1;"00 - Bitte eine Fachabteilung auswählen",0;0,0},2,0)</f>
        <v>0</v>
      </c>
      <c r="Q535" s="8">
        <f t="shared" si="51"/>
        <v>0</v>
      </c>
      <c r="R535" s="8">
        <f t="shared" si="52"/>
        <v>0</v>
      </c>
      <c r="S535" s="8">
        <f t="shared" si="53"/>
        <v>0</v>
      </c>
      <c r="T535" s="8">
        <f t="shared" si="54"/>
        <v>0</v>
      </c>
      <c r="V535" s="8">
        <f>VLOOKUP($C535,{"29 - Psychiatrie (Erwachsene)",1;"30 - Kinder- und Jugendpsychiatrie",1;"31 - Psychosomatik",1;"00 - Bitte eine Fachabteilung auswählen",0;0,0},2,0)</f>
        <v>0</v>
      </c>
      <c r="W535" s="8" t="str">
        <f>IF('Angaben KH-Standort'!$D$12&gt;0,"JBJ","KJA")</f>
        <v>KJA</v>
      </c>
      <c r="X535" s="8" t="str">
        <f>VLOOKUP(C534,{"29 - Psychiatrie (Erwachsene)","Einrichtungen2";"30 - Kinder- und Jugendpsychiatrie","Einrichtungen2";"31 - Psychosomatik","Einrichtungen2";"00 - Bitte eine Einrichtung auswählen","Leer";0,"Leer"},2,0)</f>
        <v>Leer</v>
      </c>
      <c r="Y535" s="37" t="str">
        <f t="shared" si="55"/>
        <v>Leer</v>
      </c>
      <c r="Z535" s="8" t="str">
        <f>VLOOKUP($C535,{"29 - Psychiatrie (Erwachsene)","Psychiatrie";"30 - Kinder- und Jugendpsychiatrie","KJPsychiatrie";"31 - Psychosomatik","Psychosomatik";"00 - Bitte eine Fachabteilung auswählen","Leer";0,"Leer"},2,0)</f>
        <v>Leer</v>
      </c>
    </row>
    <row r="536" spans="2:26" ht="15" customHeight="1" x14ac:dyDescent="0.25">
      <c r="B536" s="76" t="str">
        <f t="shared" si="56"/>
        <v>!!!</v>
      </c>
      <c r="C536" s="250"/>
      <c r="D536" s="243"/>
      <c r="E536" s="251"/>
      <c r="F536" s="88"/>
      <c r="G536" s="387"/>
      <c r="H536" s="44"/>
      <c r="I536" s="44"/>
      <c r="J536" s="70"/>
      <c r="O536" s="8">
        <f t="shared" ref="O536:O599" si="57">IF(LEN(B536)&gt;0,0,1)</f>
        <v>0</v>
      </c>
      <c r="P536" s="8">
        <f>VLOOKUP(C536,{"29 - Psychiatrie (Erwachsene)",1;"30 - Kinder- und Jugendpsychiatrie",1;"31 - Psychosomatik",1;"00 - Bitte eine Fachabteilung auswählen",0;0,0},2,0)</f>
        <v>0</v>
      </c>
      <c r="Q536" s="8">
        <f t="shared" ref="Q536:Q599" si="58">IF(LEN(D536)&gt;0,1,0)</f>
        <v>0</v>
      </c>
      <c r="R536" s="8">
        <f t="shared" ref="R536:R599" si="59">IF(LEN(E536)&gt;0,1,0)</f>
        <v>0</v>
      </c>
      <c r="S536" s="8">
        <f t="shared" ref="S536:S599" si="60">IF(LEN(F536)&gt;0,1,0)</f>
        <v>0</v>
      </c>
      <c r="T536" s="8">
        <f t="shared" ref="T536:T599" si="61">IF(LEN(G536)&gt;0,1,0)</f>
        <v>0</v>
      </c>
      <c r="V536" s="8">
        <f>VLOOKUP($C536,{"29 - Psychiatrie (Erwachsene)",1;"30 - Kinder- und Jugendpsychiatrie",1;"31 - Psychosomatik",1;"00 - Bitte eine Fachabteilung auswählen",0;0,0},2,0)</f>
        <v>0</v>
      </c>
      <c r="W536" s="8" t="str">
        <f>IF('Angaben KH-Standort'!$D$12&gt;0,"JBJ","KJA")</f>
        <v>KJA</v>
      </c>
      <c r="X536" s="8" t="str">
        <f>VLOOKUP(C535,{"29 - Psychiatrie (Erwachsene)","Einrichtungen2";"30 - Kinder- und Jugendpsychiatrie","Einrichtungen2";"31 - Psychosomatik","Einrichtungen2";"00 - Bitte eine Einrichtung auswählen","Leer";0,"Leer"},2,0)</f>
        <v>Leer</v>
      </c>
      <c r="Y536" s="37" t="str">
        <f t="shared" ref="Y536:Y599" si="62">IF(V536=1,W536,"Leer")</f>
        <v>Leer</v>
      </c>
      <c r="Z536" s="8" t="str">
        <f>VLOOKUP($C536,{"29 - Psychiatrie (Erwachsene)","Psychiatrie";"30 - Kinder- und Jugendpsychiatrie","KJPsychiatrie";"31 - Psychosomatik","Psychosomatik";"00 - Bitte eine Fachabteilung auswählen","Leer";0,"Leer"},2,0)</f>
        <v>Leer</v>
      </c>
    </row>
    <row r="537" spans="2:26" ht="15" customHeight="1" x14ac:dyDescent="0.25">
      <c r="B537" s="76" t="str">
        <f t="shared" si="56"/>
        <v>!!!</v>
      </c>
      <c r="C537" s="250"/>
      <c r="D537" s="243"/>
      <c r="E537" s="251"/>
      <c r="F537" s="88"/>
      <c r="G537" s="387"/>
      <c r="H537" s="44"/>
      <c r="I537" s="44"/>
      <c r="J537" s="70"/>
      <c r="O537" s="8">
        <f t="shared" si="57"/>
        <v>0</v>
      </c>
      <c r="P537" s="8">
        <f>VLOOKUP(C537,{"29 - Psychiatrie (Erwachsene)",1;"30 - Kinder- und Jugendpsychiatrie",1;"31 - Psychosomatik",1;"00 - Bitte eine Fachabteilung auswählen",0;0,0},2,0)</f>
        <v>0</v>
      </c>
      <c r="Q537" s="8">
        <f t="shared" si="58"/>
        <v>0</v>
      </c>
      <c r="R537" s="8">
        <f t="shared" si="59"/>
        <v>0</v>
      </c>
      <c r="S537" s="8">
        <f t="shared" si="60"/>
        <v>0</v>
      </c>
      <c r="T537" s="8">
        <f t="shared" si="61"/>
        <v>0</v>
      </c>
      <c r="V537" s="8">
        <f>VLOOKUP($C537,{"29 - Psychiatrie (Erwachsene)",1;"30 - Kinder- und Jugendpsychiatrie",1;"31 - Psychosomatik",1;"00 - Bitte eine Fachabteilung auswählen",0;0,0},2,0)</f>
        <v>0</v>
      </c>
      <c r="W537" s="8" t="str">
        <f>IF('Angaben KH-Standort'!$D$12&gt;0,"JBJ","KJA")</f>
        <v>KJA</v>
      </c>
      <c r="X537" s="8" t="str">
        <f>VLOOKUP(C536,{"29 - Psychiatrie (Erwachsene)","Einrichtungen2";"30 - Kinder- und Jugendpsychiatrie","Einrichtungen2";"31 - Psychosomatik","Einrichtungen2";"00 - Bitte eine Einrichtung auswählen","Leer";0,"Leer"},2,0)</f>
        <v>Leer</v>
      </c>
      <c r="Y537" s="37" t="str">
        <f t="shared" si="62"/>
        <v>Leer</v>
      </c>
      <c r="Z537" s="8" t="str">
        <f>VLOOKUP($C537,{"29 - Psychiatrie (Erwachsene)","Psychiatrie";"30 - Kinder- und Jugendpsychiatrie","KJPsychiatrie";"31 - Psychosomatik","Psychosomatik";"00 - Bitte eine Fachabteilung auswählen","Leer";0,"Leer"},2,0)</f>
        <v>Leer</v>
      </c>
    </row>
    <row r="538" spans="2:26" ht="15" customHeight="1" x14ac:dyDescent="0.25">
      <c r="B538" s="76" t="str">
        <f t="shared" si="56"/>
        <v>!!!</v>
      </c>
      <c r="C538" s="250"/>
      <c r="D538" s="243"/>
      <c r="E538" s="251"/>
      <c r="F538" s="88"/>
      <c r="G538" s="387"/>
      <c r="H538" s="44"/>
      <c r="I538" s="44"/>
      <c r="J538" s="70"/>
      <c r="O538" s="8">
        <f t="shared" si="57"/>
        <v>0</v>
      </c>
      <c r="P538" s="8">
        <f>VLOOKUP(C538,{"29 - Psychiatrie (Erwachsene)",1;"30 - Kinder- und Jugendpsychiatrie",1;"31 - Psychosomatik",1;"00 - Bitte eine Fachabteilung auswählen",0;0,0},2,0)</f>
        <v>0</v>
      </c>
      <c r="Q538" s="8">
        <f t="shared" si="58"/>
        <v>0</v>
      </c>
      <c r="R538" s="8">
        <f t="shared" si="59"/>
        <v>0</v>
      </c>
      <c r="S538" s="8">
        <f t="shared" si="60"/>
        <v>0</v>
      </c>
      <c r="T538" s="8">
        <f t="shared" si="61"/>
        <v>0</v>
      </c>
      <c r="V538" s="8">
        <f>VLOOKUP($C538,{"29 - Psychiatrie (Erwachsene)",1;"30 - Kinder- und Jugendpsychiatrie",1;"31 - Psychosomatik",1;"00 - Bitte eine Fachabteilung auswählen",0;0,0},2,0)</f>
        <v>0</v>
      </c>
      <c r="W538" s="8" t="str">
        <f>IF('Angaben KH-Standort'!$D$12&gt;0,"JBJ","KJA")</f>
        <v>KJA</v>
      </c>
      <c r="X538" s="8" t="str">
        <f>VLOOKUP(C537,{"29 - Psychiatrie (Erwachsene)","Einrichtungen2";"30 - Kinder- und Jugendpsychiatrie","Einrichtungen2";"31 - Psychosomatik","Einrichtungen2";"00 - Bitte eine Einrichtung auswählen","Leer";0,"Leer"},2,0)</f>
        <v>Leer</v>
      </c>
      <c r="Y538" s="37" t="str">
        <f t="shared" si="62"/>
        <v>Leer</v>
      </c>
      <c r="Z538" s="8" t="str">
        <f>VLOOKUP($C538,{"29 - Psychiatrie (Erwachsene)","Psychiatrie";"30 - Kinder- und Jugendpsychiatrie","KJPsychiatrie";"31 - Psychosomatik","Psychosomatik";"00 - Bitte eine Fachabteilung auswählen","Leer";0,"Leer"},2,0)</f>
        <v>Leer</v>
      </c>
    </row>
    <row r="539" spans="2:26" ht="15" customHeight="1" x14ac:dyDescent="0.25">
      <c r="B539" s="76" t="str">
        <f t="shared" si="56"/>
        <v>!!!</v>
      </c>
      <c r="C539" s="250"/>
      <c r="D539" s="243"/>
      <c r="E539" s="251"/>
      <c r="F539" s="88"/>
      <c r="G539" s="387"/>
      <c r="H539" s="44"/>
      <c r="I539" s="44"/>
      <c r="J539" s="70"/>
      <c r="O539" s="8">
        <f t="shared" si="57"/>
        <v>0</v>
      </c>
      <c r="P539" s="8">
        <f>VLOOKUP(C539,{"29 - Psychiatrie (Erwachsene)",1;"30 - Kinder- und Jugendpsychiatrie",1;"31 - Psychosomatik",1;"00 - Bitte eine Fachabteilung auswählen",0;0,0},2,0)</f>
        <v>0</v>
      </c>
      <c r="Q539" s="8">
        <f t="shared" si="58"/>
        <v>0</v>
      </c>
      <c r="R539" s="8">
        <f t="shared" si="59"/>
        <v>0</v>
      </c>
      <c r="S539" s="8">
        <f t="shared" si="60"/>
        <v>0</v>
      </c>
      <c r="T539" s="8">
        <f t="shared" si="61"/>
        <v>0</v>
      </c>
      <c r="V539" s="8">
        <f>VLOOKUP($C539,{"29 - Psychiatrie (Erwachsene)",1;"30 - Kinder- und Jugendpsychiatrie",1;"31 - Psychosomatik",1;"00 - Bitte eine Fachabteilung auswählen",0;0,0},2,0)</f>
        <v>0</v>
      </c>
      <c r="W539" s="8" t="str">
        <f>IF('Angaben KH-Standort'!$D$12&gt;0,"JBJ","KJA")</f>
        <v>KJA</v>
      </c>
      <c r="X539" s="8" t="str">
        <f>VLOOKUP(C538,{"29 - Psychiatrie (Erwachsene)","Einrichtungen2";"30 - Kinder- und Jugendpsychiatrie","Einrichtungen2";"31 - Psychosomatik","Einrichtungen2";"00 - Bitte eine Einrichtung auswählen","Leer";0,"Leer"},2,0)</f>
        <v>Leer</v>
      </c>
      <c r="Y539" s="37" t="str">
        <f t="shared" si="62"/>
        <v>Leer</v>
      </c>
      <c r="Z539" s="8" t="str">
        <f>VLOOKUP($C539,{"29 - Psychiatrie (Erwachsene)","Psychiatrie";"30 - Kinder- und Jugendpsychiatrie","KJPsychiatrie";"31 - Psychosomatik","Psychosomatik";"00 - Bitte eine Fachabteilung auswählen","Leer";0,"Leer"},2,0)</f>
        <v>Leer</v>
      </c>
    </row>
    <row r="540" spans="2:26" ht="15" customHeight="1" x14ac:dyDescent="0.25">
      <c r="B540" s="76" t="str">
        <f t="shared" si="56"/>
        <v>!!!</v>
      </c>
      <c r="C540" s="250"/>
      <c r="D540" s="243"/>
      <c r="E540" s="251"/>
      <c r="F540" s="88"/>
      <c r="G540" s="387"/>
      <c r="H540" s="44"/>
      <c r="I540" s="44"/>
      <c r="J540" s="70"/>
      <c r="O540" s="8">
        <f t="shared" si="57"/>
        <v>0</v>
      </c>
      <c r="P540" s="8">
        <f>VLOOKUP(C540,{"29 - Psychiatrie (Erwachsene)",1;"30 - Kinder- und Jugendpsychiatrie",1;"31 - Psychosomatik",1;"00 - Bitte eine Fachabteilung auswählen",0;0,0},2,0)</f>
        <v>0</v>
      </c>
      <c r="Q540" s="8">
        <f t="shared" si="58"/>
        <v>0</v>
      </c>
      <c r="R540" s="8">
        <f t="shared" si="59"/>
        <v>0</v>
      </c>
      <c r="S540" s="8">
        <f t="shared" si="60"/>
        <v>0</v>
      </c>
      <c r="T540" s="8">
        <f t="shared" si="61"/>
        <v>0</v>
      </c>
      <c r="V540" s="8">
        <f>VLOOKUP($C540,{"29 - Psychiatrie (Erwachsene)",1;"30 - Kinder- und Jugendpsychiatrie",1;"31 - Psychosomatik",1;"00 - Bitte eine Fachabteilung auswählen",0;0,0},2,0)</f>
        <v>0</v>
      </c>
      <c r="W540" s="8" t="str">
        <f>IF('Angaben KH-Standort'!$D$12&gt;0,"JBJ","KJA")</f>
        <v>KJA</v>
      </c>
      <c r="X540" s="8" t="str">
        <f>VLOOKUP(C539,{"29 - Psychiatrie (Erwachsene)","Einrichtungen2";"30 - Kinder- und Jugendpsychiatrie","Einrichtungen2";"31 - Psychosomatik","Einrichtungen2";"00 - Bitte eine Einrichtung auswählen","Leer";0,"Leer"},2,0)</f>
        <v>Leer</v>
      </c>
      <c r="Y540" s="37" t="str">
        <f t="shared" si="62"/>
        <v>Leer</v>
      </c>
      <c r="Z540" s="8" t="str">
        <f>VLOOKUP($C540,{"29 - Psychiatrie (Erwachsene)","Psychiatrie";"30 - Kinder- und Jugendpsychiatrie","KJPsychiatrie";"31 - Psychosomatik","Psychosomatik";"00 - Bitte eine Fachabteilung auswählen","Leer";0,"Leer"},2,0)</f>
        <v>Leer</v>
      </c>
    </row>
    <row r="541" spans="2:26" ht="15" customHeight="1" x14ac:dyDescent="0.25">
      <c r="B541" s="76" t="str">
        <f t="shared" si="56"/>
        <v>!!!</v>
      </c>
      <c r="C541" s="250"/>
      <c r="D541" s="243"/>
      <c r="E541" s="251"/>
      <c r="F541" s="88"/>
      <c r="G541" s="387"/>
      <c r="H541" s="44"/>
      <c r="I541" s="44"/>
      <c r="J541" s="70"/>
      <c r="O541" s="8">
        <f t="shared" si="57"/>
        <v>0</v>
      </c>
      <c r="P541" s="8">
        <f>VLOOKUP(C541,{"29 - Psychiatrie (Erwachsene)",1;"30 - Kinder- und Jugendpsychiatrie",1;"31 - Psychosomatik",1;"00 - Bitte eine Fachabteilung auswählen",0;0,0},2,0)</f>
        <v>0</v>
      </c>
      <c r="Q541" s="8">
        <f t="shared" si="58"/>
        <v>0</v>
      </c>
      <c r="R541" s="8">
        <f t="shared" si="59"/>
        <v>0</v>
      </c>
      <c r="S541" s="8">
        <f t="shared" si="60"/>
        <v>0</v>
      </c>
      <c r="T541" s="8">
        <f t="shared" si="61"/>
        <v>0</v>
      </c>
      <c r="V541" s="8">
        <f>VLOOKUP($C541,{"29 - Psychiatrie (Erwachsene)",1;"30 - Kinder- und Jugendpsychiatrie",1;"31 - Psychosomatik",1;"00 - Bitte eine Fachabteilung auswählen",0;0,0},2,0)</f>
        <v>0</v>
      </c>
      <c r="W541" s="8" t="str">
        <f>IF('Angaben KH-Standort'!$D$12&gt;0,"JBJ","KJA")</f>
        <v>KJA</v>
      </c>
      <c r="X541" s="8" t="str">
        <f>VLOOKUP(C540,{"29 - Psychiatrie (Erwachsene)","Einrichtungen2";"30 - Kinder- und Jugendpsychiatrie","Einrichtungen2";"31 - Psychosomatik","Einrichtungen2";"00 - Bitte eine Einrichtung auswählen","Leer";0,"Leer"},2,0)</f>
        <v>Leer</v>
      </c>
      <c r="Y541" s="37" t="str">
        <f t="shared" si="62"/>
        <v>Leer</v>
      </c>
      <c r="Z541" s="8" t="str">
        <f>VLOOKUP($C541,{"29 - Psychiatrie (Erwachsene)","Psychiatrie";"30 - Kinder- und Jugendpsychiatrie","KJPsychiatrie";"31 - Psychosomatik","Psychosomatik";"00 - Bitte eine Fachabteilung auswählen","Leer";0,"Leer"},2,0)</f>
        <v>Leer</v>
      </c>
    </row>
    <row r="542" spans="2:26" ht="15" customHeight="1" x14ac:dyDescent="0.25">
      <c r="B542" s="76" t="str">
        <f t="shared" ref="B542:B605" si="63">IF(SUM(P542:T542)&lt;5,"!!!","")</f>
        <v>!!!</v>
      </c>
      <c r="C542" s="250"/>
      <c r="D542" s="243"/>
      <c r="E542" s="251"/>
      <c r="F542" s="88"/>
      <c r="G542" s="387"/>
      <c r="H542" s="44"/>
      <c r="I542" s="44"/>
      <c r="J542" s="70"/>
      <c r="O542" s="8">
        <f t="shared" si="57"/>
        <v>0</v>
      </c>
      <c r="P542" s="8">
        <f>VLOOKUP(C542,{"29 - Psychiatrie (Erwachsene)",1;"30 - Kinder- und Jugendpsychiatrie",1;"31 - Psychosomatik",1;"00 - Bitte eine Fachabteilung auswählen",0;0,0},2,0)</f>
        <v>0</v>
      </c>
      <c r="Q542" s="8">
        <f t="shared" si="58"/>
        <v>0</v>
      </c>
      <c r="R542" s="8">
        <f t="shared" si="59"/>
        <v>0</v>
      </c>
      <c r="S542" s="8">
        <f t="shared" si="60"/>
        <v>0</v>
      </c>
      <c r="T542" s="8">
        <f t="shared" si="61"/>
        <v>0</v>
      </c>
      <c r="V542" s="8">
        <f>VLOOKUP($C542,{"29 - Psychiatrie (Erwachsene)",1;"30 - Kinder- und Jugendpsychiatrie",1;"31 - Psychosomatik",1;"00 - Bitte eine Fachabteilung auswählen",0;0,0},2,0)</f>
        <v>0</v>
      </c>
      <c r="W542" s="8" t="str">
        <f>IF('Angaben KH-Standort'!$D$12&gt;0,"JBJ","KJA")</f>
        <v>KJA</v>
      </c>
      <c r="X542" s="8" t="str">
        <f>VLOOKUP(C541,{"29 - Psychiatrie (Erwachsene)","Einrichtungen2";"30 - Kinder- und Jugendpsychiatrie","Einrichtungen2";"31 - Psychosomatik","Einrichtungen2";"00 - Bitte eine Einrichtung auswählen","Leer";0,"Leer"},2,0)</f>
        <v>Leer</v>
      </c>
      <c r="Y542" s="37" t="str">
        <f t="shared" si="62"/>
        <v>Leer</v>
      </c>
      <c r="Z542" s="8" t="str">
        <f>VLOOKUP($C542,{"29 - Psychiatrie (Erwachsene)","Psychiatrie";"30 - Kinder- und Jugendpsychiatrie","KJPsychiatrie";"31 - Psychosomatik","Psychosomatik";"00 - Bitte eine Fachabteilung auswählen","Leer";0,"Leer"},2,0)</f>
        <v>Leer</v>
      </c>
    </row>
    <row r="543" spans="2:26" ht="15" customHeight="1" x14ac:dyDescent="0.25">
      <c r="B543" s="76" t="str">
        <f t="shared" si="63"/>
        <v>!!!</v>
      </c>
      <c r="C543" s="250"/>
      <c r="D543" s="243"/>
      <c r="E543" s="251"/>
      <c r="F543" s="88"/>
      <c r="G543" s="387"/>
      <c r="H543" s="44"/>
      <c r="I543" s="44"/>
      <c r="J543" s="70"/>
      <c r="O543" s="8">
        <f t="shared" si="57"/>
        <v>0</v>
      </c>
      <c r="P543" s="8">
        <f>VLOOKUP(C543,{"29 - Psychiatrie (Erwachsene)",1;"30 - Kinder- und Jugendpsychiatrie",1;"31 - Psychosomatik",1;"00 - Bitte eine Fachabteilung auswählen",0;0,0},2,0)</f>
        <v>0</v>
      </c>
      <c r="Q543" s="8">
        <f t="shared" si="58"/>
        <v>0</v>
      </c>
      <c r="R543" s="8">
        <f t="shared" si="59"/>
        <v>0</v>
      </c>
      <c r="S543" s="8">
        <f t="shared" si="60"/>
        <v>0</v>
      </c>
      <c r="T543" s="8">
        <f t="shared" si="61"/>
        <v>0</v>
      </c>
      <c r="V543" s="8">
        <f>VLOOKUP($C543,{"29 - Psychiatrie (Erwachsene)",1;"30 - Kinder- und Jugendpsychiatrie",1;"31 - Psychosomatik",1;"00 - Bitte eine Fachabteilung auswählen",0;0,0},2,0)</f>
        <v>0</v>
      </c>
      <c r="W543" s="8" t="str">
        <f>IF('Angaben KH-Standort'!$D$12&gt;0,"JBJ","KJA")</f>
        <v>KJA</v>
      </c>
      <c r="X543" s="8" t="str">
        <f>VLOOKUP(C542,{"29 - Psychiatrie (Erwachsene)","Einrichtungen2";"30 - Kinder- und Jugendpsychiatrie","Einrichtungen2";"31 - Psychosomatik","Einrichtungen2";"00 - Bitte eine Einrichtung auswählen","Leer";0,"Leer"},2,0)</f>
        <v>Leer</v>
      </c>
      <c r="Y543" s="37" t="str">
        <f t="shared" si="62"/>
        <v>Leer</v>
      </c>
      <c r="Z543" s="8" t="str">
        <f>VLOOKUP($C543,{"29 - Psychiatrie (Erwachsene)","Psychiatrie";"30 - Kinder- und Jugendpsychiatrie","KJPsychiatrie";"31 - Psychosomatik","Psychosomatik";"00 - Bitte eine Fachabteilung auswählen","Leer";0,"Leer"},2,0)</f>
        <v>Leer</v>
      </c>
    </row>
    <row r="544" spans="2:26" ht="15" customHeight="1" x14ac:dyDescent="0.25">
      <c r="B544" s="76" t="str">
        <f t="shared" si="63"/>
        <v>!!!</v>
      </c>
      <c r="C544" s="250"/>
      <c r="D544" s="243"/>
      <c r="E544" s="251"/>
      <c r="F544" s="88"/>
      <c r="G544" s="387"/>
      <c r="H544" s="44"/>
      <c r="I544" s="44"/>
      <c r="J544" s="70"/>
      <c r="O544" s="8">
        <f t="shared" si="57"/>
        <v>0</v>
      </c>
      <c r="P544" s="8">
        <f>VLOOKUP(C544,{"29 - Psychiatrie (Erwachsene)",1;"30 - Kinder- und Jugendpsychiatrie",1;"31 - Psychosomatik",1;"00 - Bitte eine Fachabteilung auswählen",0;0,0},2,0)</f>
        <v>0</v>
      </c>
      <c r="Q544" s="8">
        <f t="shared" si="58"/>
        <v>0</v>
      </c>
      <c r="R544" s="8">
        <f t="shared" si="59"/>
        <v>0</v>
      </c>
      <c r="S544" s="8">
        <f t="shared" si="60"/>
        <v>0</v>
      </c>
      <c r="T544" s="8">
        <f t="shared" si="61"/>
        <v>0</v>
      </c>
      <c r="V544" s="8">
        <f>VLOOKUP($C544,{"29 - Psychiatrie (Erwachsene)",1;"30 - Kinder- und Jugendpsychiatrie",1;"31 - Psychosomatik",1;"00 - Bitte eine Fachabteilung auswählen",0;0,0},2,0)</f>
        <v>0</v>
      </c>
      <c r="W544" s="8" t="str">
        <f>IF('Angaben KH-Standort'!$D$12&gt;0,"JBJ","KJA")</f>
        <v>KJA</v>
      </c>
      <c r="X544" s="8" t="str">
        <f>VLOOKUP(C543,{"29 - Psychiatrie (Erwachsene)","Einrichtungen2";"30 - Kinder- und Jugendpsychiatrie","Einrichtungen2";"31 - Psychosomatik","Einrichtungen2";"00 - Bitte eine Einrichtung auswählen","Leer";0,"Leer"},2,0)</f>
        <v>Leer</v>
      </c>
      <c r="Y544" s="37" t="str">
        <f t="shared" si="62"/>
        <v>Leer</v>
      </c>
      <c r="Z544" s="8" t="str">
        <f>VLOOKUP($C544,{"29 - Psychiatrie (Erwachsene)","Psychiatrie";"30 - Kinder- und Jugendpsychiatrie","KJPsychiatrie";"31 - Psychosomatik","Psychosomatik";"00 - Bitte eine Fachabteilung auswählen","Leer";0,"Leer"},2,0)</f>
        <v>Leer</v>
      </c>
    </row>
    <row r="545" spans="2:26" ht="15" customHeight="1" x14ac:dyDescent="0.25">
      <c r="B545" s="76" t="str">
        <f t="shared" si="63"/>
        <v>!!!</v>
      </c>
      <c r="C545" s="250"/>
      <c r="D545" s="243"/>
      <c r="E545" s="251"/>
      <c r="F545" s="88"/>
      <c r="G545" s="387"/>
      <c r="H545" s="44"/>
      <c r="I545" s="44"/>
      <c r="J545" s="70"/>
      <c r="O545" s="8">
        <f t="shared" si="57"/>
        <v>0</v>
      </c>
      <c r="P545" s="8">
        <f>VLOOKUP(C545,{"29 - Psychiatrie (Erwachsene)",1;"30 - Kinder- und Jugendpsychiatrie",1;"31 - Psychosomatik",1;"00 - Bitte eine Fachabteilung auswählen",0;0,0},2,0)</f>
        <v>0</v>
      </c>
      <c r="Q545" s="8">
        <f t="shared" si="58"/>
        <v>0</v>
      </c>
      <c r="R545" s="8">
        <f t="shared" si="59"/>
        <v>0</v>
      </c>
      <c r="S545" s="8">
        <f t="shared" si="60"/>
        <v>0</v>
      </c>
      <c r="T545" s="8">
        <f t="shared" si="61"/>
        <v>0</v>
      </c>
      <c r="V545" s="8">
        <f>VLOOKUP($C545,{"29 - Psychiatrie (Erwachsene)",1;"30 - Kinder- und Jugendpsychiatrie",1;"31 - Psychosomatik",1;"00 - Bitte eine Fachabteilung auswählen",0;0,0},2,0)</f>
        <v>0</v>
      </c>
      <c r="W545" s="8" t="str">
        <f>IF('Angaben KH-Standort'!$D$12&gt;0,"JBJ","KJA")</f>
        <v>KJA</v>
      </c>
      <c r="X545" s="8" t="str">
        <f>VLOOKUP(C544,{"29 - Psychiatrie (Erwachsene)","Einrichtungen2";"30 - Kinder- und Jugendpsychiatrie","Einrichtungen2";"31 - Psychosomatik","Einrichtungen2";"00 - Bitte eine Einrichtung auswählen","Leer";0,"Leer"},2,0)</f>
        <v>Leer</v>
      </c>
      <c r="Y545" s="37" t="str">
        <f t="shared" si="62"/>
        <v>Leer</v>
      </c>
      <c r="Z545" s="8" t="str">
        <f>VLOOKUP($C545,{"29 - Psychiatrie (Erwachsene)","Psychiatrie";"30 - Kinder- und Jugendpsychiatrie","KJPsychiatrie";"31 - Psychosomatik","Psychosomatik";"00 - Bitte eine Fachabteilung auswählen","Leer";0,"Leer"},2,0)</f>
        <v>Leer</v>
      </c>
    </row>
    <row r="546" spans="2:26" ht="15" customHeight="1" x14ac:dyDescent="0.25">
      <c r="B546" s="76" t="str">
        <f t="shared" si="63"/>
        <v>!!!</v>
      </c>
      <c r="C546" s="250"/>
      <c r="D546" s="243"/>
      <c r="E546" s="251"/>
      <c r="F546" s="88"/>
      <c r="G546" s="387"/>
      <c r="H546" s="44"/>
      <c r="I546" s="44"/>
      <c r="J546" s="70"/>
      <c r="O546" s="8">
        <f t="shared" si="57"/>
        <v>0</v>
      </c>
      <c r="P546" s="8">
        <f>VLOOKUP(C546,{"29 - Psychiatrie (Erwachsene)",1;"30 - Kinder- und Jugendpsychiatrie",1;"31 - Psychosomatik",1;"00 - Bitte eine Fachabteilung auswählen",0;0,0},2,0)</f>
        <v>0</v>
      </c>
      <c r="Q546" s="8">
        <f t="shared" si="58"/>
        <v>0</v>
      </c>
      <c r="R546" s="8">
        <f t="shared" si="59"/>
        <v>0</v>
      </c>
      <c r="S546" s="8">
        <f t="shared" si="60"/>
        <v>0</v>
      </c>
      <c r="T546" s="8">
        <f t="shared" si="61"/>
        <v>0</v>
      </c>
      <c r="V546" s="8">
        <f>VLOOKUP($C546,{"29 - Psychiatrie (Erwachsene)",1;"30 - Kinder- und Jugendpsychiatrie",1;"31 - Psychosomatik",1;"00 - Bitte eine Fachabteilung auswählen",0;0,0},2,0)</f>
        <v>0</v>
      </c>
      <c r="W546" s="8" t="str">
        <f>IF('Angaben KH-Standort'!$D$12&gt;0,"JBJ","KJA")</f>
        <v>KJA</v>
      </c>
      <c r="X546" s="8" t="str">
        <f>VLOOKUP(C545,{"29 - Psychiatrie (Erwachsene)","Einrichtungen2";"30 - Kinder- und Jugendpsychiatrie","Einrichtungen2";"31 - Psychosomatik","Einrichtungen2";"00 - Bitte eine Einrichtung auswählen","Leer";0,"Leer"},2,0)</f>
        <v>Leer</v>
      </c>
      <c r="Y546" s="37" t="str">
        <f t="shared" si="62"/>
        <v>Leer</v>
      </c>
      <c r="Z546" s="8" t="str">
        <f>VLOOKUP($C546,{"29 - Psychiatrie (Erwachsene)","Psychiatrie";"30 - Kinder- und Jugendpsychiatrie","KJPsychiatrie";"31 - Psychosomatik","Psychosomatik";"00 - Bitte eine Fachabteilung auswählen","Leer";0,"Leer"},2,0)</f>
        <v>Leer</v>
      </c>
    </row>
    <row r="547" spans="2:26" ht="15" customHeight="1" x14ac:dyDescent="0.25">
      <c r="B547" s="76" t="str">
        <f t="shared" si="63"/>
        <v>!!!</v>
      </c>
      <c r="C547" s="250"/>
      <c r="D547" s="243"/>
      <c r="E547" s="251"/>
      <c r="F547" s="88"/>
      <c r="G547" s="387"/>
      <c r="H547" s="44"/>
      <c r="I547" s="44"/>
      <c r="J547" s="70"/>
      <c r="O547" s="8">
        <f t="shared" si="57"/>
        <v>0</v>
      </c>
      <c r="P547" s="8">
        <f>VLOOKUP(C547,{"29 - Psychiatrie (Erwachsene)",1;"30 - Kinder- und Jugendpsychiatrie",1;"31 - Psychosomatik",1;"00 - Bitte eine Fachabteilung auswählen",0;0,0},2,0)</f>
        <v>0</v>
      </c>
      <c r="Q547" s="8">
        <f t="shared" si="58"/>
        <v>0</v>
      </c>
      <c r="R547" s="8">
        <f t="shared" si="59"/>
        <v>0</v>
      </c>
      <c r="S547" s="8">
        <f t="shared" si="60"/>
        <v>0</v>
      </c>
      <c r="T547" s="8">
        <f t="shared" si="61"/>
        <v>0</v>
      </c>
      <c r="V547" s="8">
        <f>VLOOKUP($C547,{"29 - Psychiatrie (Erwachsene)",1;"30 - Kinder- und Jugendpsychiatrie",1;"31 - Psychosomatik",1;"00 - Bitte eine Fachabteilung auswählen",0;0,0},2,0)</f>
        <v>0</v>
      </c>
      <c r="W547" s="8" t="str">
        <f>IF('Angaben KH-Standort'!$D$12&gt;0,"JBJ","KJA")</f>
        <v>KJA</v>
      </c>
      <c r="X547" s="8" t="str">
        <f>VLOOKUP(C546,{"29 - Psychiatrie (Erwachsene)","Einrichtungen2";"30 - Kinder- und Jugendpsychiatrie","Einrichtungen2";"31 - Psychosomatik","Einrichtungen2";"00 - Bitte eine Einrichtung auswählen","Leer";0,"Leer"},2,0)</f>
        <v>Leer</v>
      </c>
      <c r="Y547" s="37" t="str">
        <f t="shared" si="62"/>
        <v>Leer</v>
      </c>
      <c r="Z547" s="8" t="str">
        <f>VLOOKUP($C547,{"29 - Psychiatrie (Erwachsene)","Psychiatrie";"30 - Kinder- und Jugendpsychiatrie","KJPsychiatrie";"31 - Psychosomatik","Psychosomatik";"00 - Bitte eine Fachabteilung auswählen","Leer";0,"Leer"},2,0)</f>
        <v>Leer</v>
      </c>
    </row>
    <row r="548" spans="2:26" ht="15" customHeight="1" x14ac:dyDescent="0.25">
      <c r="B548" s="76" t="str">
        <f t="shared" si="63"/>
        <v>!!!</v>
      </c>
      <c r="C548" s="250"/>
      <c r="D548" s="243"/>
      <c r="E548" s="251"/>
      <c r="F548" s="88"/>
      <c r="G548" s="387"/>
      <c r="H548" s="44"/>
      <c r="I548" s="44"/>
      <c r="J548" s="70"/>
      <c r="O548" s="8">
        <f t="shared" si="57"/>
        <v>0</v>
      </c>
      <c r="P548" s="8">
        <f>VLOOKUP(C548,{"29 - Psychiatrie (Erwachsene)",1;"30 - Kinder- und Jugendpsychiatrie",1;"31 - Psychosomatik",1;"00 - Bitte eine Fachabteilung auswählen",0;0,0},2,0)</f>
        <v>0</v>
      </c>
      <c r="Q548" s="8">
        <f t="shared" si="58"/>
        <v>0</v>
      </c>
      <c r="R548" s="8">
        <f t="shared" si="59"/>
        <v>0</v>
      </c>
      <c r="S548" s="8">
        <f t="shared" si="60"/>
        <v>0</v>
      </c>
      <c r="T548" s="8">
        <f t="shared" si="61"/>
        <v>0</v>
      </c>
      <c r="V548" s="8">
        <f>VLOOKUP($C548,{"29 - Psychiatrie (Erwachsene)",1;"30 - Kinder- und Jugendpsychiatrie",1;"31 - Psychosomatik",1;"00 - Bitte eine Fachabteilung auswählen",0;0,0},2,0)</f>
        <v>0</v>
      </c>
      <c r="W548" s="8" t="str">
        <f>IF('Angaben KH-Standort'!$D$12&gt;0,"JBJ","KJA")</f>
        <v>KJA</v>
      </c>
      <c r="X548" s="8" t="str">
        <f>VLOOKUP(C547,{"29 - Psychiatrie (Erwachsene)","Einrichtungen2";"30 - Kinder- und Jugendpsychiatrie","Einrichtungen2";"31 - Psychosomatik","Einrichtungen2";"00 - Bitte eine Einrichtung auswählen","Leer";0,"Leer"},2,0)</f>
        <v>Leer</v>
      </c>
      <c r="Y548" s="37" t="str">
        <f t="shared" si="62"/>
        <v>Leer</v>
      </c>
      <c r="Z548" s="8" t="str">
        <f>VLOOKUP($C548,{"29 - Psychiatrie (Erwachsene)","Psychiatrie";"30 - Kinder- und Jugendpsychiatrie","KJPsychiatrie";"31 - Psychosomatik","Psychosomatik";"00 - Bitte eine Fachabteilung auswählen","Leer";0,"Leer"},2,0)</f>
        <v>Leer</v>
      </c>
    </row>
    <row r="549" spans="2:26" ht="15" customHeight="1" x14ac:dyDescent="0.25">
      <c r="B549" s="76" t="str">
        <f t="shared" si="63"/>
        <v>!!!</v>
      </c>
      <c r="C549" s="250"/>
      <c r="D549" s="243"/>
      <c r="E549" s="251"/>
      <c r="F549" s="88"/>
      <c r="G549" s="387"/>
      <c r="H549" s="44"/>
      <c r="I549" s="44"/>
      <c r="J549" s="70"/>
      <c r="O549" s="8">
        <f t="shared" si="57"/>
        <v>0</v>
      </c>
      <c r="P549" s="8">
        <f>VLOOKUP(C549,{"29 - Psychiatrie (Erwachsene)",1;"30 - Kinder- und Jugendpsychiatrie",1;"31 - Psychosomatik",1;"00 - Bitte eine Fachabteilung auswählen",0;0,0},2,0)</f>
        <v>0</v>
      </c>
      <c r="Q549" s="8">
        <f t="shared" si="58"/>
        <v>0</v>
      </c>
      <c r="R549" s="8">
        <f t="shared" si="59"/>
        <v>0</v>
      </c>
      <c r="S549" s="8">
        <f t="shared" si="60"/>
        <v>0</v>
      </c>
      <c r="T549" s="8">
        <f t="shared" si="61"/>
        <v>0</v>
      </c>
      <c r="V549" s="8">
        <f>VLOOKUP($C549,{"29 - Psychiatrie (Erwachsene)",1;"30 - Kinder- und Jugendpsychiatrie",1;"31 - Psychosomatik",1;"00 - Bitte eine Fachabteilung auswählen",0;0,0},2,0)</f>
        <v>0</v>
      </c>
      <c r="W549" s="8" t="str">
        <f>IF('Angaben KH-Standort'!$D$12&gt;0,"JBJ","KJA")</f>
        <v>KJA</v>
      </c>
      <c r="X549" s="8" t="str">
        <f>VLOOKUP(C548,{"29 - Psychiatrie (Erwachsene)","Einrichtungen2";"30 - Kinder- und Jugendpsychiatrie","Einrichtungen2";"31 - Psychosomatik","Einrichtungen2";"00 - Bitte eine Einrichtung auswählen","Leer";0,"Leer"},2,0)</f>
        <v>Leer</v>
      </c>
      <c r="Y549" s="37" t="str">
        <f t="shared" si="62"/>
        <v>Leer</v>
      </c>
      <c r="Z549" s="8" t="str">
        <f>VLOOKUP($C549,{"29 - Psychiatrie (Erwachsene)","Psychiatrie";"30 - Kinder- und Jugendpsychiatrie","KJPsychiatrie";"31 - Psychosomatik","Psychosomatik";"00 - Bitte eine Fachabteilung auswählen","Leer";0,"Leer"},2,0)</f>
        <v>Leer</v>
      </c>
    </row>
    <row r="550" spans="2:26" ht="15" customHeight="1" x14ac:dyDescent="0.25">
      <c r="B550" s="76" t="str">
        <f t="shared" si="63"/>
        <v>!!!</v>
      </c>
      <c r="C550" s="250"/>
      <c r="D550" s="243"/>
      <c r="E550" s="251"/>
      <c r="F550" s="88"/>
      <c r="G550" s="387"/>
      <c r="H550" s="44"/>
      <c r="I550" s="44"/>
      <c r="J550" s="70"/>
      <c r="O550" s="8">
        <f t="shared" si="57"/>
        <v>0</v>
      </c>
      <c r="P550" s="8">
        <f>VLOOKUP(C550,{"29 - Psychiatrie (Erwachsene)",1;"30 - Kinder- und Jugendpsychiatrie",1;"31 - Psychosomatik",1;"00 - Bitte eine Fachabteilung auswählen",0;0,0},2,0)</f>
        <v>0</v>
      </c>
      <c r="Q550" s="8">
        <f t="shared" si="58"/>
        <v>0</v>
      </c>
      <c r="R550" s="8">
        <f t="shared" si="59"/>
        <v>0</v>
      </c>
      <c r="S550" s="8">
        <f t="shared" si="60"/>
        <v>0</v>
      </c>
      <c r="T550" s="8">
        <f t="shared" si="61"/>
        <v>0</v>
      </c>
      <c r="V550" s="8">
        <f>VLOOKUP($C550,{"29 - Psychiatrie (Erwachsene)",1;"30 - Kinder- und Jugendpsychiatrie",1;"31 - Psychosomatik",1;"00 - Bitte eine Fachabteilung auswählen",0;0,0},2,0)</f>
        <v>0</v>
      </c>
      <c r="W550" s="8" t="str">
        <f>IF('Angaben KH-Standort'!$D$12&gt;0,"JBJ","KJA")</f>
        <v>KJA</v>
      </c>
      <c r="X550" s="8" t="str">
        <f>VLOOKUP(C549,{"29 - Psychiatrie (Erwachsene)","Einrichtungen2";"30 - Kinder- und Jugendpsychiatrie","Einrichtungen2";"31 - Psychosomatik","Einrichtungen2";"00 - Bitte eine Einrichtung auswählen","Leer";0,"Leer"},2,0)</f>
        <v>Leer</v>
      </c>
      <c r="Y550" s="37" t="str">
        <f t="shared" si="62"/>
        <v>Leer</v>
      </c>
      <c r="Z550" s="8" t="str">
        <f>VLOOKUP($C550,{"29 - Psychiatrie (Erwachsene)","Psychiatrie";"30 - Kinder- und Jugendpsychiatrie","KJPsychiatrie";"31 - Psychosomatik","Psychosomatik";"00 - Bitte eine Fachabteilung auswählen","Leer";0,"Leer"},2,0)</f>
        <v>Leer</v>
      </c>
    </row>
    <row r="551" spans="2:26" ht="15" customHeight="1" x14ac:dyDescent="0.25">
      <c r="B551" s="76" t="str">
        <f t="shared" si="63"/>
        <v>!!!</v>
      </c>
      <c r="C551" s="250"/>
      <c r="D551" s="243"/>
      <c r="E551" s="251"/>
      <c r="F551" s="88"/>
      <c r="G551" s="387"/>
      <c r="H551" s="44"/>
      <c r="I551" s="44"/>
      <c r="J551" s="70"/>
      <c r="O551" s="8">
        <f t="shared" si="57"/>
        <v>0</v>
      </c>
      <c r="P551" s="8">
        <f>VLOOKUP(C551,{"29 - Psychiatrie (Erwachsene)",1;"30 - Kinder- und Jugendpsychiatrie",1;"31 - Psychosomatik",1;"00 - Bitte eine Fachabteilung auswählen",0;0,0},2,0)</f>
        <v>0</v>
      </c>
      <c r="Q551" s="8">
        <f t="shared" si="58"/>
        <v>0</v>
      </c>
      <c r="R551" s="8">
        <f t="shared" si="59"/>
        <v>0</v>
      </c>
      <c r="S551" s="8">
        <f t="shared" si="60"/>
        <v>0</v>
      </c>
      <c r="T551" s="8">
        <f t="shared" si="61"/>
        <v>0</v>
      </c>
      <c r="V551" s="8">
        <f>VLOOKUP($C551,{"29 - Psychiatrie (Erwachsene)",1;"30 - Kinder- und Jugendpsychiatrie",1;"31 - Psychosomatik",1;"00 - Bitte eine Fachabteilung auswählen",0;0,0},2,0)</f>
        <v>0</v>
      </c>
      <c r="W551" s="8" t="str">
        <f>IF('Angaben KH-Standort'!$D$12&gt;0,"JBJ","KJA")</f>
        <v>KJA</v>
      </c>
      <c r="X551" s="8" t="str">
        <f>VLOOKUP(C550,{"29 - Psychiatrie (Erwachsene)","Einrichtungen2";"30 - Kinder- und Jugendpsychiatrie","Einrichtungen2";"31 - Psychosomatik","Einrichtungen2";"00 - Bitte eine Einrichtung auswählen","Leer";0,"Leer"},2,0)</f>
        <v>Leer</v>
      </c>
      <c r="Y551" s="37" t="str">
        <f t="shared" si="62"/>
        <v>Leer</v>
      </c>
      <c r="Z551" s="8" t="str">
        <f>VLOOKUP($C551,{"29 - Psychiatrie (Erwachsene)","Psychiatrie";"30 - Kinder- und Jugendpsychiatrie","KJPsychiatrie";"31 - Psychosomatik","Psychosomatik";"00 - Bitte eine Fachabteilung auswählen","Leer";0,"Leer"},2,0)</f>
        <v>Leer</v>
      </c>
    </row>
    <row r="552" spans="2:26" ht="15" customHeight="1" x14ac:dyDescent="0.25">
      <c r="B552" s="76" t="str">
        <f t="shared" si="63"/>
        <v>!!!</v>
      </c>
      <c r="C552" s="250"/>
      <c r="D552" s="243"/>
      <c r="E552" s="251"/>
      <c r="F552" s="88"/>
      <c r="G552" s="387"/>
      <c r="H552" s="44"/>
      <c r="I552" s="44"/>
      <c r="J552" s="70"/>
      <c r="O552" s="8">
        <f t="shared" si="57"/>
        <v>0</v>
      </c>
      <c r="P552" s="8">
        <f>VLOOKUP(C552,{"29 - Psychiatrie (Erwachsene)",1;"30 - Kinder- und Jugendpsychiatrie",1;"31 - Psychosomatik",1;"00 - Bitte eine Fachabteilung auswählen",0;0,0},2,0)</f>
        <v>0</v>
      </c>
      <c r="Q552" s="8">
        <f t="shared" si="58"/>
        <v>0</v>
      </c>
      <c r="R552" s="8">
        <f t="shared" si="59"/>
        <v>0</v>
      </c>
      <c r="S552" s="8">
        <f t="shared" si="60"/>
        <v>0</v>
      </c>
      <c r="T552" s="8">
        <f t="shared" si="61"/>
        <v>0</v>
      </c>
      <c r="V552" s="8">
        <f>VLOOKUP($C552,{"29 - Psychiatrie (Erwachsene)",1;"30 - Kinder- und Jugendpsychiatrie",1;"31 - Psychosomatik",1;"00 - Bitte eine Fachabteilung auswählen",0;0,0},2,0)</f>
        <v>0</v>
      </c>
      <c r="W552" s="8" t="str">
        <f>IF('Angaben KH-Standort'!$D$12&gt;0,"JBJ","KJA")</f>
        <v>KJA</v>
      </c>
      <c r="X552" s="8" t="str">
        <f>VLOOKUP(C551,{"29 - Psychiatrie (Erwachsene)","Einrichtungen2";"30 - Kinder- und Jugendpsychiatrie","Einrichtungen2";"31 - Psychosomatik","Einrichtungen2";"00 - Bitte eine Einrichtung auswählen","Leer";0,"Leer"},2,0)</f>
        <v>Leer</v>
      </c>
      <c r="Y552" s="37" t="str">
        <f t="shared" si="62"/>
        <v>Leer</v>
      </c>
      <c r="Z552" s="8" t="str">
        <f>VLOOKUP($C552,{"29 - Psychiatrie (Erwachsene)","Psychiatrie";"30 - Kinder- und Jugendpsychiatrie","KJPsychiatrie";"31 - Psychosomatik","Psychosomatik";"00 - Bitte eine Fachabteilung auswählen","Leer";0,"Leer"},2,0)</f>
        <v>Leer</v>
      </c>
    </row>
    <row r="553" spans="2:26" ht="15" customHeight="1" x14ac:dyDescent="0.25">
      <c r="B553" s="76" t="str">
        <f t="shared" si="63"/>
        <v>!!!</v>
      </c>
      <c r="C553" s="250"/>
      <c r="D553" s="243"/>
      <c r="E553" s="251"/>
      <c r="F553" s="88"/>
      <c r="G553" s="387"/>
      <c r="H553" s="44"/>
      <c r="I553" s="44"/>
      <c r="J553" s="70"/>
      <c r="O553" s="8">
        <f t="shared" si="57"/>
        <v>0</v>
      </c>
      <c r="P553" s="8">
        <f>VLOOKUP(C553,{"29 - Psychiatrie (Erwachsene)",1;"30 - Kinder- und Jugendpsychiatrie",1;"31 - Psychosomatik",1;"00 - Bitte eine Fachabteilung auswählen",0;0,0},2,0)</f>
        <v>0</v>
      </c>
      <c r="Q553" s="8">
        <f t="shared" si="58"/>
        <v>0</v>
      </c>
      <c r="R553" s="8">
        <f t="shared" si="59"/>
        <v>0</v>
      </c>
      <c r="S553" s="8">
        <f t="shared" si="60"/>
        <v>0</v>
      </c>
      <c r="T553" s="8">
        <f t="shared" si="61"/>
        <v>0</v>
      </c>
      <c r="V553" s="8">
        <f>VLOOKUP($C553,{"29 - Psychiatrie (Erwachsene)",1;"30 - Kinder- und Jugendpsychiatrie",1;"31 - Psychosomatik",1;"00 - Bitte eine Fachabteilung auswählen",0;0,0},2,0)</f>
        <v>0</v>
      </c>
      <c r="W553" s="8" t="str">
        <f>IF('Angaben KH-Standort'!$D$12&gt;0,"JBJ","KJA")</f>
        <v>KJA</v>
      </c>
      <c r="X553" s="8" t="str">
        <f>VLOOKUP(C552,{"29 - Psychiatrie (Erwachsene)","Einrichtungen2";"30 - Kinder- und Jugendpsychiatrie","Einrichtungen2";"31 - Psychosomatik","Einrichtungen2";"00 - Bitte eine Einrichtung auswählen","Leer";0,"Leer"},2,0)</f>
        <v>Leer</v>
      </c>
      <c r="Y553" s="37" t="str">
        <f t="shared" si="62"/>
        <v>Leer</v>
      </c>
      <c r="Z553" s="8" t="str">
        <f>VLOOKUP($C553,{"29 - Psychiatrie (Erwachsene)","Psychiatrie";"30 - Kinder- und Jugendpsychiatrie","KJPsychiatrie";"31 - Psychosomatik","Psychosomatik";"00 - Bitte eine Fachabteilung auswählen","Leer";0,"Leer"},2,0)</f>
        <v>Leer</v>
      </c>
    </row>
    <row r="554" spans="2:26" ht="15" customHeight="1" x14ac:dyDescent="0.25">
      <c r="B554" s="76" t="str">
        <f t="shared" si="63"/>
        <v>!!!</v>
      </c>
      <c r="C554" s="250"/>
      <c r="D554" s="243"/>
      <c r="E554" s="251"/>
      <c r="F554" s="88"/>
      <c r="G554" s="387"/>
      <c r="H554" s="44"/>
      <c r="I554" s="44"/>
      <c r="J554" s="70"/>
      <c r="O554" s="8">
        <f t="shared" si="57"/>
        <v>0</v>
      </c>
      <c r="P554" s="8">
        <f>VLOOKUP(C554,{"29 - Psychiatrie (Erwachsene)",1;"30 - Kinder- und Jugendpsychiatrie",1;"31 - Psychosomatik",1;"00 - Bitte eine Fachabteilung auswählen",0;0,0},2,0)</f>
        <v>0</v>
      </c>
      <c r="Q554" s="8">
        <f t="shared" si="58"/>
        <v>0</v>
      </c>
      <c r="R554" s="8">
        <f t="shared" si="59"/>
        <v>0</v>
      </c>
      <c r="S554" s="8">
        <f t="shared" si="60"/>
        <v>0</v>
      </c>
      <c r="T554" s="8">
        <f t="shared" si="61"/>
        <v>0</v>
      </c>
      <c r="V554" s="8">
        <f>VLOOKUP($C554,{"29 - Psychiatrie (Erwachsene)",1;"30 - Kinder- und Jugendpsychiatrie",1;"31 - Psychosomatik",1;"00 - Bitte eine Fachabteilung auswählen",0;0,0},2,0)</f>
        <v>0</v>
      </c>
      <c r="W554" s="8" t="str">
        <f>IF('Angaben KH-Standort'!$D$12&gt;0,"JBJ","KJA")</f>
        <v>KJA</v>
      </c>
      <c r="X554" s="8" t="str">
        <f>VLOOKUP(C553,{"29 - Psychiatrie (Erwachsene)","Einrichtungen2";"30 - Kinder- und Jugendpsychiatrie","Einrichtungen2";"31 - Psychosomatik","Einrichtungen2";"00 - Bitte eine Einrichtung auswählen","Leer";0,"Leer"},2,0)</f>
        <v>Leer</v>
      </c>
      <c r="Y554" s="37" t="str">
        <f t="shared" si="62"/>
        <v>Leer</v>
      </c>
      <c r="Z554" s="8" t="str">
        <f>VLOOKUP($C554,{"29 - Psychiatrie (Erwachsene)","Psychiatrie";"30 - Kinder- und Jugendpsychiatrie","KJPsychiatrie";"31 - Psychosomatik","Psychosomatik";"00 - Bitte eine Fachabteilung auswählen","Leer";0,"Leer"},2,0)</f>
        <v>Leer</v>
      </c>
    </row>
    <row r="555" spans="2:26" ht="15" customHeight="1" x14ac:dyDescent="0.25">
      <c r="B555" s="76" t="str">
        <f t="shared" si="63"/>
        <v>!!!</v>
      </c>
      <c r="C555" s="250"/>
      <c r="D555" s="243"/>
      <c r="E555" s="251"/>
      <c r="F555" s="88"/>
      <c r="G555" s="387"/>
      <c r="H555" s="44"/>
      <c r="I555" s="44"/>
      <c r="J555" s="70"/>
      <c r="O555" s="8">
        <f t="shared" si="57"/>
        <v>0</v>
      </c>
      <c r="P555" s="8">
        <f>VLOOKUP(C555,{"29 - Psychiatrie (Erwachsene)",1;"30 - Kinder- und Jugendpsychiatrie",1;"31 - Psychosomatik",1;"00 - Bitte eine Fachabteilung auswählen",0;0,0},2,0)</f>
        <v>0</v>
      </c>
      <c r="Q555" s="8">
        <f t="shared" si="58"/>
        <v>0</v>
      </c>
      <c r="R555" s="8">
        <f t="shared" si="59"/>
        <v>0</v>
      </c>
      <c r="S555" s="8">
        <f t="shared" si="60"/>
        <v>0</v>
      </c>
      <c r="T555" s="8">
        <f t="shared" si="61"/>
        <v>0</v>
      </c>
      <c r="V555" s="8">
        <f>VLOOKUP($C555,{"29 - Psychiatrie (Erwachsene)",1;"30 - Kinder- und Jugendpsychiatrie",1;"31 - Psychosomatik",1;"00 - Bitte eine Fachabteilung auswählen",0;0,0},2,0)</f>
        <v>0</v>
      </c>
      <c r="W555" s="8" t="str">
        <f>IF('Angaben KH-Standort'!$D$12&gt;0,"JBJ","KJA")</f>
        <v>KJA</v>
      </c>
      <c r="X555" s="8" t="str">
        <f>VLOOKUP(C554,{"29 - Psychiatrie (Erwachsene)","Einrichtungen2";"30 - Kinder- und Jugendpsychiatrie","Einrichtungen2";"31 - Psychosomatik","Einrichtungen2";"00 - Bitte eine Einrichtung auswählen","Leer";0,"Leer"},2,0)</f>
        <v>Leer</v>
      </c>
      <c r="Y555" s="37" t="str">
        <f t="shared" si="62"/>
        <v>Leer</v>
      </c>
      <c r="Z555" s="8" t="str">
        <f>VLOOKUP($C555,{"29 - Psychiatrie (Erwachsene)","Psychiatrie";"30 - Kinder- und Jugendpsychiatrie","KJPsychiatrie";"31 - Psychosomatik","Psychosomatik";"00 - Bitte eine Fachabteilung auswählen","Leer";0,"Leer"},2,0)</f>
        <v>Leer</v>
      </c>
    </row>
    <row r="556" spans="2:26" ht="15" customHeight="1" x14ac:dyDescent="0.25">
      <c r="B556" s="76" t="str">
        <f t="shared" si="63"/>
        <v>!!!</v>
      </c>
      <c r="C556" s="250"/>
      <c r="D556" s="243"/>
      <c r="E556" s="251"/>
      <c r="F556" s="88"/>
      <c r="G556" s="387"/>
      <c r="H556" s="44"/>
      <c r="I556" s="44"/>
      <c r="J556" s="70"/>
      <c r="O556" s="8">
        <f t="shared" si="57"/>
        <v>0</v>
      </c>
      <c r="P556" s="8">
        <f>VLOOKUP(C556,{"29 - Psychiatrie (Erwachsene)",1;"30 - Kinder- und Jugendpsychiatrie",1;"31 - Psychosomatik",1;"00 - Bitte eine Fachabteilung auswählen",0;0,0},2,0)</f>
        <v>0</v>
      </c>
      <c r="Q556" s="8">
        <f t="shared" si="58"/>
        <v>0</v>
      </c>
      <c r="R556" s="8">
        <f t="shared" si="59"/>
        <v>0</v>
      </c>
      <c r="S556" s="8">
        <f t="shared" si="60"/>
        <v>0</v>
      </c>
      <c r="T556" s="8">
        <f t="shared" si="61"/>
        <v>0</v>
      </c>
      <c r="V556" s="8">
        <f>VLOOKUP($C556,{"29 - Psychiatrie (Erwachsene)",1;"30 - Kinder- und Jugendpsychiatrie",1;"31 - Psychosomatik",1;"00 - Bitte eine Fachabteilung auswählen",0;0,0},2,0)</f>
        <v>0</v>
      </c>
      <c r="W556" s="8" t="str">
        <f>IF('Angaben KH-Standort'!$D$12&gt;0,"JBJ","KJA")</f>
        <v>KJA</v>
      </c>
      <c r="X556" s="8" t="str">
        <f>VLOOKUP(C555,{"29 - Psychiatrie (Erwachsene)","Einrichtungen2";"30 - Kinder- und Jugendpsychiatrie","Einrichtungen2";"31 - Psychosomatik","Einrichtungen2";"00 - Bitte eine Einrichtung auswählen","Leer";0,"Leer"},2,0)</f>
        <v>Leer</v>
      </c>
      <c r="Y556" s="37" t="str">
        <f t="shared" si="62"/>
        <v>Leer</v>
      </c>
      <c r="Z556" s="8" t="str">
        <f>VLOOKUP($C556,{"29 - Psychiatrie (Erwachsene)","Psychiatrie";"30 - Kinder- und Jugendpsychiatrie","KJPsychiatrie";"31 - Psychosomatik","Psychosomatik";"00 - Bitte eine Fachabteilung auswählen","Leer";0,"Leer"},2,0)</f>
        <v>Leer</v>
      </c>
    </row>
    <row r="557" spans="2:26" ht="15" customHeight="1" x14ac:dyDescent="0.25">
      <c r="B557" s="76" t="str">
        <f t="shared" si="63"/>
        <v>!!!</v>
      </c>
      <c r="C557" s="250"/>
      <c r="D557" s="243"/>
      <c r="E557" s="251"/>
      <c r="F557" s="88"/>
      <c r="G557" s="387"/>
      <c r="H557" s="44"/>
      <c r="I557" s="44"/>
      <c r="J557" s="70"/>
      <c r="O557" s="8">
        <f t="shared" si="57"/>
        <v>0</v>
      </c>
      <c r="P557" s="8">
        <f>VLOOKUP(C557,{"29 - Psychiatrie (Erwachsene)",1;"30 - Kinder- und Jugendpsychiatrie",1;"31 - Psychosomatik",1;"00 - Bitte eine Fachabteilung auswählen",0;0,0},2,0)</f>
        <v>0</v>
      </c>
      <c r="Q557" s="8">
        <f t="shared" si="58"/>
        <v>0</v>
      </c>
      <c r="R557" s="8">
        <f t="shared" si="59"/>
        <v>0</v>
      </c>
      <c r="S557" s="8">
        <f t="shared" si="60"/>
        <v>0</v>
      </c>
      <c r="T557" s="8">
        <f t="shared" si="61"/>
        <v>0</v>
      </c>
      <c r="V557" s="8">
        <f>VLOOKUP($C557,{"29 - Psychiatrie (Erwachsene)",1;"30 - Kinder- und Jugendpsychiatrie",1;"31 - Psychosomatik",1;"00 - Bitte eine Fachabteilung auswählen",0;0,0},2,0)</f>
        <v>0</v>
      </c>
      <c r="W557" s="8" t="str">
        <f>IF('Angaben KH-Standort'!$D$12&gt;0,"JBJ","KJA")</f>
        <v>KJA</v>
      </c>
      <c r="X557" s="8" t="str">
        <f>VLOOKUP(C556,{"29 - Psychiatrie (Erwachsene)","Einrichtungen2";"30 - Kinder- und Jugendpsychiatrie","Einrichtungen2";"31 - Psychosomatik","Einrichtungen2";"00 - Bitte eine Einrichtung auswählen","Leer";0,"Leer"},2,0)</f>
        <v>Leer</v>
      </c>
      <c r="Y557" s="37" t="str">
        <f t="shared" si="62"/>
        <v>Leer</v>
      </c>
      <c r="Z557" s="8" t="str">
        <f>VLOOKUP($C557,{"29 - Psychiatrie (Erwachsene)","Psychiatrie";"30 - Kinder- und Jugendpsychiatrie","KJPsychiatrie";"31 - Psychosomatik","Psychosomatik";"00 - Bitte eine Fachabteilung auswählen","Leer";0,"Leer"},2,0)</f>
        <v>Leer</v>
      </c>
    </row>
    <row r="558" spans="2:26" ht="15" customHeight="1" x14ac:dyDescent="0.25">
      <c r="B558" s="76" t="str">
        <f t="shared" si="63"/>
        <v>!!!</v>
      </c>
      <c r="C558" s="250"/>
      <c r="D558" s="243"/>
      <c r="E558" s="251"/>
      <c r="F558" s="88"/>
      <c r="G558" s="387"/>
      <c r="H558" s="44"/>
      <c r="I558" s="44"/>
      <c r="J558" s="70"/>
      <c r="O558" s="8">
        <f t="shared" si="57"/>
        <v>0</v>
      </c>
      <c r="P558" s="8">
        <f>VLOOKUP(C558,{"29 - Psychiatrie (Erwachsene)",1;"30 - Kinder- und Jugendpsychiatrie",1;"31 - Psychosomatik",1;"00 - Bitte eine Fachabteilung auswählen",0;0,0},2,0)</f>
        <v>0</v>
      </c>
      <c r="Q558" s="8">
        <f t="shared" si="58"/>
        <v>0</v>
      </c>
      <c r="R558" s="8">
        <f t="shared" si="59"/>
        <v>0</v>
      </c>
      <c r="S558" s="8">
        <f t="shared" si="60"/>
        <v>0</v>
      </c>
      <c r="T558" s="8">
        <f t="shared" si="61"/>
        <v>0</v>
      </c>
      <c r="V558" s="8">
        <f>VLOOKUP($C558,{"29 - Psychiatrie (Erwachsene)",1;"30 - Kinder- und Jugendpsychiatrie",1;"31 - Psychosomatik",1;"00 - Bitte eine Fachabteilung auswählen",0;0,0},2,0)</f>
        <v>0</v>
      </c>
      <c r="W558" s="8" t="str">
        <f>IF('Angaben KH-Standort'!$D$12&gt;0,"JBJ","KJA")</f>
        <v>KJA</v>
      </c>
      <c r="X558" s="8" t="str">
        <f>VLOOKUP(C557,{"29 - Psychiatrie (Erwachsene)","Einrichtungen2";"30 - Kinder- und Jugendpsychiatrie","Einrichtungen2";"31 - Psychosomatik","Einrichtungen2";"00 - Bitte eine Einrichtung auswählen","Leer";0,"Leer"},2,0)</f>
        <v>Leer</v>
      </c>
      <c r="Y558" s="37" t="str">
        <f t="shared" si="62"/>
        <v>Leer</v>
      </c>
      <c r="Z558" s="8" t="str">
        <f>VLOOKUP($C558,{"29 - Psychiatrie (Erwachsene)","Psychiatrie";"30 - Kinder- und Jugendpsychiatrie","KJPsychiatrie";"31 - Psychosomatik","Psychosomatik";"00 - Bitte eine Fachabteilung auswählen","Leer";0,"Leer"},2,0)</f>
        <v>Leer</v>
      </c>
    </row>
    <row r="559" spans="2:26" ht="15" customHeight="1" x14ac:dyDescent="0.25">
      <c r="B559" s="76" t="str">
        <f t="shared" si="63"/>
        <v>!!!</v>
      </c>
      <c r="C559" s="250"/>
      <c r="D559" s="243"/>
      <c r="E559" s="251"/>
      <c r="F559" s="88"/>
      <c r="G559" s="387"/>
      <c r="H559" s="44"/>
      <c r="I559" s="44"/>
      <c r="J559" s="70"/>
      <c r="O559" s="8">
        <f t="shared" si="57"/>
        <v>0</v>
      </c>
      <c r="P559" s="8">
        <f>VLOOKUP(C559,{"29 - Psychiatrie (Erwachsene)",1;"30 - Kinder- und Jugendpsychiatrie",1;"31 - Psychosomatik",1;"00 - Bitte eine Fachabteilung auswählen",0;0,0},2,0)</f>
        <v>0</v>
      </c>
      <c r="Q559" s="8">
        <f t="shared" si="58"/>
        <v>0</v>
      </c>
      <c r="R559" s="8">
        <f t="shared" si="59"/>
        <v>0</v>
      </c>
      <c r="S559" s="8">
        <f t="shared" si="60"/>
        <v>0</v>
      </c>
      <c r="T559" s="8">
        <f t="shared" si="61"/>
        <v>0</v>
      </c>
      <c r="V559" s="8">
        <f>VLOOKUP($C559,{"29 - Psychiatrie (Erwachsene)",1;"30 - Kinder- und Jugendpsychiatrie",1;"31 - Psychosomatik",1;"00 - Bitte eine Fachabteilung auswählen",0;0,0},2,0)</f>
        <v>0</v>
      </c>
      <c r="W559" s="8" t="str">
        <f>IF('Angaben KH-Standort'!$D$12&gt;0,"JBJ","KJA")</f>
        <v>KJA</v>
      </c>
      <c r="X559" s="8" t="str">
        <f>VLOOKUP(C558,{"29 - Psychiatrie (Erwachsene)","Einrichtungen2";"30 - Kinder- und Jugendpsychiatrie","Einrichtungen2";"31 - Psychosomatik","Einrichtungen2";"00 - Bitte eine Einrichtung auswählen","Leer";0,"Leer"},2,0)</f>
        <v>Leer</v>
      </c>
      <c r="Y559" s="37" t="str">
        <f t="shared" si="62"/>
        <v>Leer</v>
      </c>
      <c r="Z559" s="8" t="str">
        <f>VLOOKUP($C559,{"29 - Psychiatrie (Erwachsene)","Psychiatrie";"30 - Kinder- und Jugendpsychiatrie","KJPsychiatrie";"31 - Psychosomatik","Psychosomatik";"00 - Bitte eine Fachabteilung auswählen","Leer";0,"Leer"},2,0)</f>
        <v>Leer</v>
      </c>
    </row>
    <row r="560" spans="2:26" ht="15" customHeight="1" x14ac:dyDescent="0.25">
      <c r="B560" s="76" t="str">
        <f t="shared" si="63"/>
        <v>!!!</v>
      </c>
      <c r="C560" s="250"/>
      <c r="D560" s="243"/>
      <c r="E560" s="251"/>
      <c r="F560" s="88"/>
      <c r="G560" s="387"/>
      <c r="H560" s="44"/>
      <c r="I560" s="44"/>
      <c r="J560" s="70"/>
      <c r="O560" s="8">
        <f t="shared" si="57"/>
        <v>0</v>
      </c>
      <c r="P560" s="8">
        <f>VLOOKUP(C560,{"29 - Psychiatrie (Erwachsene)",1;"30 - Kinder- und Jugendpsychiatrie",1;"31 - Psychosomatik",1;"00 - Bitte eine Fachabteilung auswählen",0;0,0},2,0)</f>
        <v>0</v>
      </c>
      <c r="Q560" s="8">
        <f t="shared" si="58"/>
        <v>0</v>
      </c>
      <c r="R560" s="8">
        <f t="shared" si="59"/>
        <v>0</v>
      </c>
      <c r="S560" s="8">
        <f t="shared" si="60"/>
        <v>0</v>
      </c>
      <c r="T560" s="8">
        <f t="shared" si="61"/>
        <v>0</v>
      </c>
      <c r="V560" s="8">
        <f>VLOOKUP($C560,{"29 - Psychiatrie (Erwachsene)",1;"30 - Kinder- und Jugendpsychiatrie",1;"31 - Psychosomatik",1;"00 - Bitte eine Fachabteilung auswählen",0;0,0},2,0)</f>
        <v>0</v>
      </c>
      <c r="W560" s="8" t="str">
        <f>IF('Angaben KH-Standort'!$D$12&gt;0,"JBJ","KJA")</f>
        <v>KJA</v>
      </c>
      <c r="X560" s="8" t="str">
        <f>VLOOKUP(C559,{"29 - Psychiatrie (Erwachsene)","Einrichtungen2";"30 - Kinder- und Jugendpsychiatrie","Einrichtungen2";"31 - Psychosomatik","Einrichtungen2";"00 - Bitte eine Einrichtung auswählen","Leer";0,"Leer"},2,0)</f>
        <v>Leer</v>
      </c>
      <c r="Y560" s="37" t="str">
        <f t="shared" si="62"/>
        <v>Leer</v>
      </c>
      <c r="Z560" s="8" t="str">
        <f>VLOOKUP($C560,{"29 - Psychiatrie (Erwachsene)","Psychiatrie";"30 - Kinder- und Jugendpsychiatrie","KJPsychiatrie";"31 - Psychosomatik","Psychosomatik";"00 - Bitte eine Fachabteilung auswählen","Leer";0,"Leer"},2,0)</f>
        <v>Leer</v>
      </c>
    </row>
    <row r="561" spans="2:26" ht="15" customHeight="1" x14ac:dyDescent="0.25">
      <c r="B561" s="76" t="str">
        <f t="shared" si="63"/>
        <v>!!!</v>
      </c>
      <c r="C561" s="250"/>
      <c r="D561" s="243"/>
      <c r="E561" s="251"/>
      <c r="F561" s="88"/>
      <c r="G561" s="387"/>
      <c r="H561" s="44"/>
      <c r="I561" s="44"/>
      <c r="J561" s="70"/>
      <c r="O561" s="8">
        <f t="shared" si="57"/>
        <v>0</v>
      </c>
      <c r="P561" s="8">
        <f>VLOOKUP(C561,{"29 - Psychiatrie (Erwachsene)",1;"30 - Kinder- und Jugendpsychiatrie",1;"31 - Psychosomatik",1;"00 - Bitte eine Fachabteilung auswählen",0;0,0},2,0)</f>
        <v>0</v>
      </c>
      <c r="Q561" s="8">
        <f t="shared" si="58"/>
        <v>0</v>
      </c>
      <c r="R561" s="8">
        <f t="shared" si="59"/>
        <v>0</v>
      </c>
      <c r="S561" s="8">
        <f t="shared" si="60"/>
        <v>0</v>
      </c>
      <c r="T561" s="8">
        <f t="shared" si="61"/>
        <v>0</v>
      </c>
      <c r="V561" s="8">
        <f>VLOOKUP($C561,{"29 - Psychiatrie (Erwachsene)",1;"30 - Kinder- und Jugendpsychiatrie",1;"31 - Psychosomatik",1;"00 - Bitte eine Fachabteilung auswählen",0;0,0},2,0)</f>
        <v>0</v>
      </c>
      <c r="W561" s="8" t="str">
        <f>IF('Angaben KH-Standort'!$D$12&gt;0,"JBJ","KJA")</f>
        <v>KJA</v>
      </c>
      <c r="X561" s="8" t="str">
        <f>VLOOKUP(C560,{"29 - Psychiatrie (Erwachsene)","Einrichtungen2";"30 - Kinder- und Jugendpsychiatrie","Einrichtungen2";"31 - Psychosomatik","Einrichtungen2";"00 - Bitte eine Einrichtung auswählen","Leer";0,"Leer"},2,0)</f>
        <v>Leer</v>
      </c>
      <c r="Y561" s="37" t="str">
        <f t="shared" si="62"/>
        <v>Leer</v>
      </c>
      <c r="Z561" s="8" t="str">
        <f>VLOOKUP($C561,{"29 - Psychiatrie (Erwachsene)","Psychiatrie";"30 - Kinder- und Jugendpsychiatrie","KJPsychiatrie";"31 - Psychosomatik","Psychosomatik";"00 - Bitte eine Fachabteilung auswählen","Leer";0,"Leer"},2,0)</f>
        <v>Leer</v>
      </c>
    </row>
    <row r="562" spans="2:26" ht="15" customHeight="1" x14ac:dyDescent="0.25">
      <c r="B562" s="76" t="str">
        <f t="shared" si="63"/>
        <v>!!!</v>
      </c>
      <c r="C562" s="250"/>
      <c r="D562" s="243"/>
      <c r="E562" s="251"/>
      <c r="F562" s="88"/>
      <c r="G562" s="387"/>
      <c r="H562" s="44"/>
      <c r="I562" s="44"/>
      <c r="J562" s="70"/>
      <c r="O562" s="8">
        <f t="shared" si="57"/>
        <v>0</v>
      </c>
      <c r="P562" s="8">
        <f>VLOOKUP(C562,{"29 - Psychiatrie (Erwachsene)",1;"30 - Kinder- und Jugendpsychiatrie",1;"31 - Psychosomatik",1;"00 - Bitte eine Fachabteilung auswählen",0;0,0},2,0)</f>
        <v>0</v>
      </c>
      <c r="Q562" s="8">
        <f t="shared" si="58"/>
        <v>0</v>
      </c>
      <c r="R562" s="8">
        <f t="shared" si="59"/>
        <v>0</v>
      </c>
      <c r="S562" s="8">
        <f t="shared" si="60"/>
        <v>0</v>
      </c>
      <c r="T562" s="8">
        <f t="shared" si="61"/>
        <v>0</v>
      </c>
      <c r="V562" s="8">
        <f>VLOOKUP($C562,{"29 - Psychiatrie (Erwachsene)",1;"30 - Kinder- und Jugendpsychiatrie",1;"31 - Psychosomatik",1;"00 - Bitte eine Fachabteilung auswählen",0;0,0},2,0)</f>
        <v>0</v>
      </c>
      <c r="W562" s="8" t="str">
        <f>IF('Angaben KH-Standort'!$D$12&gt;0,"JBJ","KJA")</f>
        <v>KJA</v>
      </c>
      <c r="X562" s="8" t="str">
        <f>VLOOKUP(C561,{"29 - Psychiatrie (Erwachsene)","Einrichtungen2";"30 - Kinder- und Jugendpsychiatrie","Einrichtungen2";"31 - Psychosomatik","Einrichtungen2";"00 - Bitte eine Einrichtung auswählen","Leer";0,"Leer"},2,0)</f>
        <v>Leer</v>
      </c>
      <c r="Y562" s="37" t="str">
        <f t="shared" si="62"/>
        <v>Leer</v>
      </c>
      <c r="Z562" s="8" t="str">
        <f>VLOOKUP($C562,{"29 - Psychiatrie (Erwachsene)","Psychiatrie";"30 - Kinder- und Jugendpsychiatrie","KJPsychiatrie";"31 - Psychosomatik","Psychosomatik";"00 - Bitte eine Fachabteilung auswählen","Leer";0,"Leer"},2,0)</f>
        <v>Leer</v>
      </c>
    </row>
    <row r="563" spans="2:26" ht="15" customHeight="1" x14ac:dyDescent="0.25">
      <c r="B563" s="76" t="str">
        <f t="shared" si="63"/>
        <v>!!!</v>
      </c>
      <c r="C563" s="250"/>
      <c r="D563" s="243"/>
      <c r="E563" s="251"/>
      <c r="F563" s="88"/>
      <c r="G563" s="387"/>
      <c r="H563" s="44"/>
      <c r="I563" s="44"/>
      <c r="J563" s="70"/>
      <c r="O563" s="8">
        <f t="shared" si="57"/>
        <v>0</v>
      </c>
      <c r="P563" s="8">
        <f>VLOOKUP(C563,{"29 - Psychiatrie (Erwachsene)",1;"30 - Kinder- und Jugendpsychiatrie",1;"31 - Psychosomatik",1;"00 - Bitte eine Fachabteilung auswählen",0;0,0},2,0)</f>
        <v>0</v>
      </c>
      <c r="Q563" s="8">
        <f t="shared" si="58"/>
        <v>0</v>
      </c>
      <c r="R563" s="8">
        <f t="shared" si="59"/>
        <v>0</v>
      </c>
      <c r="S563" s="8">
        <f t="shared" si="60"/>
        <v>0</v>
      </c>
      <c r="T563" s="8">
        <f t="shared" si="61"/>
        <v>0</v>
      </c>
      <c r="V563" s="8">
        <f>VLOOKUP($C563,{"29 - Psychiatrie (Erwachsene)",1;"30 - Kinder- und Jugendpsychiatrie",1;"31 - Psychosomatik",1;"00 - Bitte eine Fachabteilung auswählen",0;0,0},2,0)</f>
        <v>0</v>
      </c>
      <c r="W563" s="8" t="str">
        <f>IF('Angaben KH-Standort'!$D$12&gt;0,"JBJ","KJA")</f>
        <v>KJA</v>
      </c>
      <c r="X563" s="8" t="str">
        <f>VLOOKUP(C562,{"29 - Psychiatrie (Erwachsene)","Einrichtungen2";"30 - Kinder- und Jugendpsychiatrie","Einrichtungen2";"31 - Psychosomatik","Einrichtungen2";"00 - Bitte eine Einrichtung auswählen","Leer";0,"Leer"},2,0)</f>
        <v>Leer</v>
      </c>
      <c r="Y563" s="37" t="str">
        <f t="shared" si="62"/>
        <v>Leer</v>
      </c>
      <c r="Z563" s="8" t="str">
        <f>VLOOKUP($C563,{"29 - Psychiatrie (Erwachsene)","Psychiatrie";"30 - Kinder- und Jugendpsychiatrie","KJPsychiatrie";"31 - Psychosomatik","Psychosomatik";"00 - Bitte eine Fachabteilung auswählen","Leer";0,"Leer"},2,0)</f>
        <v>Leer</v>
      </c>
    </row>
    <row r="564" spans="2:26" ht="15" customHeight="1" x14ac:dyDescent="0.25">
      <c r="B564" s="76" t="str">
        <f t="shared" si="63"/>
        <v>!!!</v>
      </c>
      <c r="C564" s="250"/>
      <c r="D564" s="243"/>
      <c r="E564" s="251"/>
      <c r="F564" s="88"/>
      <c r="G564" s="387"/>
      <c r="H564" s="44"/>
      <c r="I564" s="44"/>
      <c r="J564" s="70"/>
      <c r="O564" s="8">
        <f t="shared" si="57"/>
        <v>0</v>
      </c>
      <c r="P564" s="8">
        <f>VLOOKUP(C564,{"29 - Psychiatrie (Erwachsene)",1;"30 - Kinder- und Jugendpsychiatrie",1;"31 - Psychosomatik",1;"00 - Bitte eine Fachabteilung auswählen",0;0,0},2,0)</f>
        <v>0</v>
      </c>
      <c r="Q564" s="8">
        <f t="shared" si="58"/>
        <v>0</v>
      </c>
      <c r="R564" s="8">
        <f t="shared" si="59"/>
        <v>0</v>
      </c>
      <c r="S564" s="8">
        <f t="shared" si="60"/>
        <v>0</v>
      </c>
      <c r="T564" s="8">
        <f t="shared" si="61"/>
        <v>0</v>
      </c>
      <c r="V564" s="8">
        <f>VLOOKUP($C564,{"29 - Psychiatrie (Erwachsene)",1;"30 - Kinder- und Jugendpsychiatrie",1;"31 - Psychosomatik",1;"00 - Bitte eine Fachabteilung auswählen",0;0,0},2,0)</f>
        <v>0</v>
      </c>
      <c r="W564" s="8" t="str">
        <f>IF('Angaben KH-Standort'!$D$12&gt;0,"JBJ","KJA")</f>
        <v>KJA</v>
      </c>
      <c r="X564" s="8" t="str">
        <f>VLOOKUP(C563,{"29 - Psychiatrie (Erwachsene)","Einrichtungen2";"30 - Kinder- und Jugendpsychiatrie","Einrichtungen2";"31 - Psychosomatik","Einrichtungen2";"00 - Bitte eine Einrichtung auswählen","Leer";0,"Leer"},2,0)</f>
        <v>Leer</v>
      </c>
      <c r="Y564" s="37" t="str">
        <f t="shared" si="62"/>
        <v>Leer</v>
      </c>
      <c r="Z564" s="8" t="str">
        <f>VLOOKUP($C564,{"29 - Psychiatrie (Erwachsene)","Psychiatrie";"30 - Kinder- und Jugendpsychiatrie","KJPsychiatrie";"31 - Psychosomatik","Psychosomatik";"00 - Bitte eine Fachabteilung auswählen","Leer";0,"Leer"},2,0)</f>
        <v>Leer</v>
      </c>
    </row>
    <row r="565" spans="2:26" ht="15" customHeight="1" x14ac:dyDescent="0.25">
      <c r="B565" s="76" t="str">
        <f t="shared" si="63"/>
        <v>!!!</v>
      </c>
      <c r="C565" s="250"/>
      <c r="D565" s="243"/>
      <c r="E565" s="251"/>
      <c r="F565" s="88"/>
      <c r="G565" s="387"/>
      <c r="H565" s="44"/>
      <c r="I565" s="44"/>
      <c r="J565" s="70"/>
      <c r="O565" s="8">
        <f t="shared" si="57"/>
        <v>0</v>
      </c>
      <c r="P565" s="8">
        <f>VLOOKUP(C565,{"29 - Psychiatrie (Erwachsene)",1;"30 - Kinder- und Jugendpsychiatrie",1;"31 - Psychosomatik",1;"00 - Bitte eine Fachabteilung auswählen",0;0,0},2,0)</f>
        <v>0</v>
      </c>
      <c r="Q565" s="8">
        <f t="shared" si="58"/>
        <v>0</v>
      </c>
      <c r="R565" s="8">
        <f t="shared" si="59"/>
        <v>0</v>
      </c>
      <c r="S565" s="8">
        <f t="shared" si="60"/>
        <v>0</v>
      </c>
      <c r="T565" s="8">
        <f t="shared" si="61"/>
        <v>0</v>
      </c>
      <c r="V565" s="8">
        <f>VLOOKUP($C565,{"29 - Psychiatrie (Erwachsene)",1;"30 - Kinder- und Jugendpsychiatrie",1;"31 - Psychosomatik",1;"00 - Bitte eine Fachabteilung auswählen",0;0,0},2,0)</f>
        <v>0</v>
      </c>
      <c r="W565" s="8" t="str">
        <f>IF('Angaben KH-Standort'!$D$12&gt;0,"JBJ","KJA")</f>
        <v>KJA</v>
      </c>
      <c r="X565" s="8" t="str">
        <f>VLOOKUP(C564,{"29 - Psychiatrie (Erwachsene)","Einrichtungen2";"30 - Kinder- und Jugendpsychiatrie","Einrichtungen2";"31 - Psychosomatik","Einrichtungen2";"00 - Bitte eine Einrichtung auswählen","Leer";0,"Leer"},2,0)</f>
        <v>Leer</v>
      </c>
      <c r="Y565" s="37" t="str">
        <f t="shared" si="62"/>
        <v>Leer</v>
      </c>
      <c r="Z565" s="8" t="str">
        <f>VLOOKUP($C565,{"29 - Psychiatrie (Erwachsene)","Psychiatrie";"30 - Kinder- und Jugendpsychiatrie","KJPsychiatrie";"31 - Psychosomatik","Psychosomatik";"00 - Bitte eine Fachabteilung auswählen","Leer";0,"Leer"},2,0)</f>
        <v>Leer</v>
      </c>
    </row>
    <row r="566" spans="2:26" ht="15" customHeight="1" x14ac:dyDescent="0.25">
      <c r="B566" s="76" t="str">
        <f t="shared" si="63"/>
        <v>!!!</v>
      </c>
      <c r="C566" s="250"/>
      <c r="D566" s="243"/>
      <c r="E566" s="251"/>
      <c r="F566" s="88"/>
      <c r="G566" s="387"/>
      <c r="H566" s="44"/>
      <c r="I566" s="44"/>
      <c r="J566" s="70"/>
      <c r="O566" s="8">
        <f t="shared" si="57"/>
        <v>0</v>
      </c>
      <c r="P566" s="8">
        <f>VLOOKUP(C566,{"29 - Psychiatrie (Erwachsene)",1;"30 - Kinder- und Jugendpsychiatrie",1;"31 - Psychosomatik",1;"00 - Bitte eine Fachabteilung auswählen",0;0,0},2,0)</f>
        <v>0</v>
      </c>
      <c r="Q566" s="8">
        <f t="shared" si="58"/>
        <v>0</v>
      </c>
      <c r="R566" s="8">
        <f t="shared" si="59"/>
        <v>0</v>
      </c>
      <c r="S566" s="8">
        <f t="shared" si="60"/>
        <v>0</v>
      </c>
      <c r="T566" s="8">
        <f t="shared" si="61"/>
        <v>0</v>
      </c>
      <c r="V566" s="8">
        <f>VLOOKUP($C566,{"29 - Psychiatrie (Erwachsene)",1;"30 - Kinder- und Jugendpsychiatrie",1;"31 - Psychosomatik",1;"00 - Bitte eine Fachabteilung auswählen",0;0,0},2,0)</f>
        <v>0</v>
      </c>
      <c r="W566" s="8" t="str">
        <f>IF('Angaben KH-Standort'!$D$12&gt;0,"JBJ","KJA")</f>
        <v>KJA</v>
      </c>
      <c r="X566" s="8" t="str">
        <f>VLOOKUP(C565,{"29 - Psychiatrie (Erwachsene)","Einrichtungen2";"30 - Kinder- und Jugendpsychiatrie","Einrichtungen2";"31 - Psychosomatik","Einrichtungen2";"00 - Bitte eine Einrichtung auswählen","Leer";0,"Leer"},2,0)</f>
        <v>Leer</v>
      </c>
      <c r="Y566" s="37" t="str">
        <f t="shared" si="62"/>
        <v>Leer</v>
      </c>
      <c r="Z566" s="8" t="str">
        <f>VLOOKUP($C566,{"29 - Psychiatrie (Erwachsene)","Psychiatrie";"30 - Kinder- und Jugendpsychiatrie","KJPsychiatrie";"31 - Psychosomatik","Psychosomatik";"00 - Bitte eine Fachabteilung auswählen","Leer";0,"Leer"},2,0)</f>
        <v>Leer</v>
      </c>
    </row>
    <row r="567" spans="2:26" ht="15" customHeight="1" x14ac:dyDescent="0.25">
      <c r="B567" s="76" t="str">
        <f t="shared" si="63"/>
        <v>!!!</v>
      </c>
      <c r="C567" s="250"/>
      <c r="D567" s="243"/>
      <c r="E567" s="251"/>
      <c r="F567" s="88"/>
      <c r="G567" s="387"/>
      <c r="H567" s="44"/>
      <c r="I567" s="44"/>
      <c r="J567" s="70"/>
      <c r="O567" s="8">
        <f t="shared" si="57"/>
        <v>0</v>
      </c>
      <c r="P567" s="8">
        <f>VLOOKUP(C567,{"29 - Psychiatrie (Erwachsene)",1;"30 - Kinder- und Jugendpsychiatrie",1;"31 - Psychosomatik",1;"00 - Bitte eine Fachabteilung auswählen",0;0,0},2,0)</f>
        <v>0</v>
      </c>
      <c r="Q567" s="8">
        <f t="shared" si="58"/>
        <v>0</v>
      </c>
      <c r="R567" s="8">
        <f t="shared" si="59"/>
        <v>0</v>
      </c>
      <c r="S567" s="8">
        <f t="shared" si="60"/>
        <v>0</v>
      </c>
      <c r="T567" s="8">
        <f t="shared" si="61"/>
        <v>0</v>
      </c>
      <c r="V567" s="8">
        <f>VLOOKUP($C567,{"29 - Psychiatrie (Erwachsene)",1;"30 - Kinder- und Jugendpsychiatrie",1;"31 - Psychosomatik",1;"00 - Bitte eine Fachabteilung auswählen",0;0,0},2,0)</f>
        <v>0</v>
      </c>
      <c r="W567" s="8" t="str">
        <f>IF('Angaben KH-Standort'!$D$12&gt;0,"JBJ","KJA")</f>
        <v>KJA</v>
      </c>
      <c r="X567" s="8" t="str">
        <f>VLOOKUP(C566,{"29 - Psychiatrie (Erwachsene)","Einrichtungen2";"30 - Kinder- und Jugendpsychiatrie","Einrichtungen2";"31 - Psychosomatik","Einrichtungen2";"00 - Bitte eine Einrichtung auswählen","Leer";0,"Leer"},2,0)</f>
        <v>Leer</v>
      </c>
      <c r="Y567" s="37" t="str">
        <f t="shared" si="62"/>
        <v>Leer</v>
      </c>
      <c r="Z567" s="8" t="str">
        <f>VLOOKUP($C567,{"29 - Psychiatrie (Erwachsene)","Psychiatrie";"30 - Kinder- und Jugendpsychiatrie","KJPsychiatrie";"31 - Psychosomatik","Psychosomatik";"00 - Bitte eine Fachabteilung auswählen","Leer";0,"Leer"},2,0)</f>
        <v>Leer</v>
      </c>
    </row>
    <row r="568" spans="2:26" ht="15" customHeight="1" x14ac:dyDescent="0.25">
      <c r="B568" s="76" t="str">
        <f t="shared" si="63"/>
        <v>!!!</v>
      </c>
      <c r="C568" s="250"/>
      <c r="D568" s="243"/>
      <c r="E568" s="251"/>
      <c r="F568" s="88"/>
      <c r="G568" s="387"/>
      <c r="H568" s="44"/>
      <c r="I568" s="44"/>
      <c r="J568" s="70"/>
      <c r="O568" s="8">
        <f t="shared" si="57"/>
        <v>0</v>
      </c>
      <c r="P568" s="8">
        <f>VLOOKUP(C568,{"29 - Psychiatrie (Erwachsene)",1;"30 - Kinder- und Jugendpsychiatrie",1;"31 - Psychosomatik",1;"00 - Bitte eine Fachabteilung auswählen",0;0,0},2,0)</f>
        <v>0</v>
      </c>
      <c r="Q568" s="8">
        <f t="shared" si="58"/>
        <v>0</v>
      </c>
      <c r="R568" s="8">
        <f t="shared" si="59"/>
        <v>0</v>
      </c>
      <c r="S568" s="8">
        <f t="shared" si="60"/>
        <v>0</v>
      </c>
      <c r="T568" s="8">
        <f t="shared" si="61"/>
        <v>0</v>
      </c>
      <c r="V568" s="8">
        <f>VLOOKUP($C568,{"29 - Psychiatrie (Erwachsene)",1;"30 - Kinder- und Jugendpsychiatrie",1;"31 - Psychosomatik",1;"00 - Bitte eine Fachabteilung auswählen",0;0,0},2,0)</f>
        <v>0</v>
      </c>
      <c r="W568" s="8" t="str">
        <f>IF('Angaben KH-Standort'!$D$12&gt;0,"JBJ","KJA")</f>
        <v>KJA</v>
      </c>
      <c r="X568" s="8" t="str">
        <f>VLOOKUP(C567,{"29 - Psychiatrie (Erwachsene)","Einrichtungen2";"30 - Kinder- und Jugendpsychiatrie","Einrichtungen2";"31 - Psychosomatik","Einrichtungen2";"00 - Bitte eine Einrichtung auswählen","Leer";0,"Leer"},2,0)</f>
        <v>Leer</v>
      </c>
      <c r="Y568" s="37" t="str">
        <f t="shared" si="62"/>
        <v>Leer</v>
      </c>
      <c r="Z568" s="8" t="str">
        <f>VLOOKUP($C568,{"29 - Psychiatrie (Erwachsene)","Psychiatrie";"30 - Kinder- und Jugendpsychiatrie","KJPsychiatrie";"31 - Psychosomatik","Psychosomatik";"00 - Bitte eine Fachabteilung auswählen","Leer";0,"Leer"},2,0)</f>
        <v>Leer</v>
      </c>
    </row>
    <row r="569" spans="2:26" ht="15" customHeight="1" x14ac:dyDescent="0.25">
      <c r="B569" s="76" t="str">
        <f t="shared" si="63"/>
        <v>!!!</v>
      </c>
      <c r="C569" s="250"/>
      <c r="D569" s="243"/>
      <c r="E569" s="251"/>
      <c r="F569" s="88"/>
      <c r="G569" s="387"/>
      <c r="H569" s="44"/>
      <c r="I569" s="44"/>
      <c r="J569" s="70"/>
      <c r="O569" s="8">
        <f t="shared" si="57"/>
        <v>0</v>
      </c>
      <c r="P569" s="8">
        <f>VLOOKUP(C569,{"29 - Psychiatrie (Erwachsene)",1;"30 - Kinder- und Jugendpsychiatrie",1;"31 - Psychosomatik",1;"00 - Bitte eine Fachabteilung auswählen",0;0,0},2,0)</f>
        <v>0</v>
      </c>
      <c r="Q569" s="8">
        <f t="shared" si="58"/>
        <v>0</v>
      </c>
      <c r="R569" s="8">
        <f t="shared" si="59"/>
        <v>0</v>
      </c>
      <c r="S569" s="8">
        <f t="shared" si="60"/>
        <v>0</v>
      </c>
      <c r="T569" s="8">
        <f t="shared" si="61"/>
        <v>0</v>
      </c>
      <c r="V569" s="8">
        <f>VLOOKUP($C569,{"29 - Psychiatrie (Erwachsene)",1;"30 - Kinder- und Jugendpsychiatrie",1;"31 - Psychosomatik",1;"00 - Bitte eine Fachabteilung auswählen",0;0,0},2,0)</f>
        <v>0</v>
      </c>
      <c r="W569" s="8" t="str">
        <f>IF('Angaben KH-Standort'!$D$12&gt;0,"JBJ","KJA")</f>
        <v>KJA</v>
      </c>
      <c r="X569" s="8" t="str">
        <f>VLOOKUP(C568,{"29 - Psychiatrie (Erwachsene)","Einrichtungen2";"30 - Kinder- und Jugendpsychiatrie","Einrichtungen2";"31 - Psychosomatik","Einrichtungen2";"00 - Bitte eine Einrichtung auswählen","Leer";0,"Leer"},2,0)</f>
        <v>Leer</v>
      </c>
      <c r="Y569" s="37" t="str">
        <f t="shared" si="62"/>
        <v>Leer</v>
      </c>
      <c r="Z569" s="8" t="str">
        <f>VLOOKUP($C569,{"29 - Psychiatrie (Erwachsene)","Psychiatrie";"30 - Kinder- und Jugendpsychiatrie","KJPsychiatrie";"31 - Psychosomatik","Psychosomatik";"00 - Bitte eine Fachabteilung auswählen","Leer";0,"Leer"},2,0)</f>
        <v>Leer</v>
      </c>
    </row>
    <row r="570" spans="2:26" ht="15" customHeight="1" x14ac:dyDescent="0.25">
      <c r="B570" s="76" t="str">
        <f t="shared" si="63"/>
        <v>!!!</v>
      </c>
      <c r="C570" s="250"/>
      <c r="D570" s="243"/>
      <c r="E570" s="251"/>
      <c r="F570" s="88"/>
      <c r="G570" s="387"/>
      <c r="H570" s="44"/>
      <c r="I570" s="44"/>
      <c r="J570" s="70"/>
      <c r="O570" s="8">
        <f t="shared" si="57"/>
        <v>0</v>
      </c>
      <c r="P570" s="8">
        <f>VLOOKUP(C570,{"29 - Psychiatrie (Erwachsene)",1;"30 - Kinder- und Jugendpsychiatrie",1;"31 - Psychosomatik",1;"00 - Bitte eine Fachabteilung auswählen",0;0,0},2,0)</f>
        <v>0</v>
      </c>
      <c r="Q570" s="8">
        <f t="shared" si="58"/>
        <v>0</v>
      </c>
      <c r="R570" s="8">
        <f t="shared" si="59"/>
        <v>0</v>
      </c>
      <c r="S570" s="8">
        <f t="shared" si="60"/>
        <v>0</v>
      </c>
      <c r="T570" s="8">
        <f t="shared" si="61"/>
        <v>0</v>
      </c>
      <c r="V570" s="8">
        <f>VLOOKUP($C570,{"29 - Psychiatrie (Erwachsene)",1;"30 - Kinder- und Jugendpsychiatrie",1;"31 - Psychosomatik",1;"00 - Bitte eine Fachabteilung auswählen",0;0,0},2,0)</f>
        <v>0</v>
      </c>
      <c r="W570" s="8" t="str">
        <f>IF('Angaben KH-Standort'!$D$12&gt;0,"JBJ","KJA")</f>
        <v>KJA</v>
      </c>
      <c r="X570" s="8" t="str">
        <f>VLOOKUP(C569,{"29 - Psychiatrie (Erwachsene)","Einrichtungen2";"30 - Kinder- und Jugendpsychiatrie","Einrichtungen2";"31 - Psychosomatik","Einrichtungen2";"00 - Bitte eine Einrichtung auswählen","Leer";0,"Leer"},2,0)</f>
        <v>Leer</v>
      </c>
      <c r="Y570" s="37" t="str">
        <f t="shared" si="62"/>
        <v>Leer</v>
      </c>
      <c r="Z570" s="8" t="str">
        <f>VLOOKUP($C570,{"29 - Psychiatrie (Erwachsene)","Psychiatrie";"30 - Kinder- und Jugendpsychiatrie","KJPsychiatrie";"31 - Psychosomatik","Psychosomatik";"00 - Bitte eine Fachabteilung auswählen","Leer";0,"Leer"},2,0)</f>
        <v>Leer</v>
      </c>
    </row>
    <row r="571" spans="2:26" ht="15" customHeight="1" x14ac:dyDescent="0.25">
      <c r="B571" s="76" t="str">
        <f t="shared" si="63"/>
        <v>!!!</v>
      </c>
      <c r="C571" s="250"/>
      <c r="D571" s="243"/>
      <c r="E571" s="251"/>
      <c r="F571" s="88"/>
      <c r="G571" s="387"/>
      <c r="H571" s="44"/>
      <c r="I571" s="44"/>
      <c r="J571" s="70"/>
      <c r="O571" s="8">
        <f t="shared" si="57"/>
        <v>0</v>
      </c>
      <c r="P571" s="8">
        <f>VLOOKUP(C571,{"29 - Psychiatrie (Erwachsene)",1;"30 - Kinder- und Jugendpsychiatrie",1;"31 - Psychosomatik",1;"00 - Bitte eine Fachabteilung auswählen",0;0,0},2,0)</f>
        <v>0</v>
      </c>
      <c r="Q571" s="8">
        <f t="shared" si="58"/>
        <v>0</v>
      </c>
      <c r="R571" s="8">
        <f t="shared" si="59"/>
        <v>0</v>
      </c>
      <c r="S571" s="8">
        <f t="shared" si="60"/>
        <v>0</v>
      </c>
      <c r="T571" s="8">
        <f t="shared" si="61"/>
        <v>0</v>
      </c>
      <c r="V571" s="8">
        <f>VLOOKUP($C571,{"29 - Psychiatrie (Erwachsene)",1;"30 - Kinder- und Jugendpsychiatrie",1;"31 - Psychosomatik",1;"00 - Bitte eine Fachabteilung auswählen",0;0,0},2,0)</f>
        <v>0</v>
      </c>
      <c r="W571" s="8" t="str">
        <f>IF('Angaben KH-Standort'!$D$12&gt;0,"JBJ","KJA")</f>
        <v>KJA</v>
      </c>
      <c r="X571" s="8" t="str">
        <f>VLOOKUP(C570,{"29 - Psychiatrie (Erwachsene)","Einrichtungen2";"30 - Kinder- und Jugendpsychiatrie","Einrichtungen2";"31 - Psychosomatik","Einrichtungen2";"00 - Bitte eine Einrichtung auswählen","Leer";0,"Leer"},2,0)</f>
        <v>Leer</v>
      </c>
      <c r="Y571" s="37" t="str">
        <f t="shared" si="62"/>
        <v>Leer</v>
      </c>
      <c r="Z571" s="8" t="str">
        <f>VLOOKUP($C571,{"29 - Psychiatrie (Erwachsene)","Psychiatrie";"30 - Kinder- und Jugendpsychiatrie","KJPsychiatrie";"31 - Psychosomatik","Psychosomatik";"00 - Bitte eine Fachabteilung auswählen","Leer";0,"Leer"},2,0)</f>
        <v>Leer</v>
      </c>
    </row>
    <row r="572" spans="2:26" ht="15" customHeight="1" x14ac:dyDescent="0.25">
      <c r="B572" s="76" t="str">
        <f t="shared" si="63"/>
        <v>!!!</v>
      </c>
      <c r="C572" s="250"/>
      <c r="D572" s="243"/>
      <c r="E572" s="251"/>
      <c r="F572" s="88"/>
      <c r="G572" s="387"/>
      <c r="H572" s="44"/>
      <c r="I572" s="44"/>
      <c r="J572" s="70"/>
      <c r="O572" s="8">
        <f t="shared" si="57"/>
        <v>0</v>
      </c>
      <c r="P572" s="8">
        <f>VLOOKUP(C572,{"29 - Psychiatrie (Erwachsene)",1;"30 - Kinder- und Jugendpsychiatrie",1;"31 - Psychosomatik",1;"00 - Bitte eine Fachabteilung auswählen",0;0,0},2,0)</f>
        <v>0</v>
      </c>
      <c r="Q572" s="8">
        <f t="shared" si="58"/>
        <v>0</v>
      </c>
      <c r="R572" s="8">
        <f t="shared" si="59"/>
        <v>0</v>
      </c>
      <c r="S572" s="8">
        <f t="shared" si="60"/>
        <v>0</v>
      </c>
      <c r="T572" s="8">
        <f t="shared" si="61"/>
        <v>0</v>
      </c>
      <c r="V572" s="8">
        <f>VLOOKUP($C572,{"29 - Psychiatrie (Erwachsene)",1;"30 - Kinder- und Jugendpsychiatrie",1;"31 - Psychosomatik",1;"00 - Bitte eine Fachabteilung auswählen",0;0,0},2,0)</f>
        <v>0</v>
      </c>
      <c r="W572" s="8" t="str">
        <f>IF('Angaben KH-Standort'!$D$12&gt;0,"JBJ","KJA")</f>
        <v>KJA</v>
      </c>
      <c r="X572" s="8" t="str">
        <f>VLOOKUP(C571,{"29 - Psychiatrie (Erwachsene)","Einrichtungen2";"30 - Kinder- und Jugendpsychiatrie","Einrichtungen2";"31 - Psychosomatik","Einrichtungen2";"00 - Bitte eine Einrichtung auswählen","Leer";0,"Leer"},2,0)</f>
        <v>Leer</v>
      </c>
      <c r="Y572" s="37" t="str">
        <f t="shared" si="62"/>
        <v>Leer</v>
      </c>
      <c r="Z572" s="8" t="str">
        <f>VLOOKUP($C572,{"29 - Psychiatrie (Erwachsene)","Psychiatrie";"30 - Kinder- und Jugendpsychiatrie","KJPsychiatrie";"31 - Psychosomatik","Psychosomatik";"00 - Bitte eine Fachabteilung auswählen","Leer";0,"Leer"},2,0)</f>
        <v>Leer</v>
      </c>
    </row>
    <row r="573" spans="2:26" ht="15" customHeight="1" x14ac:dyDescent="0.25">
      <c r="B573" s="76" t="str">
        <f t="shared" si="63"/>
        <v>!!!</v>
      </c>
      <c r="C573" s="250"/>
      <c r="D573" s="243"/>
      <c r="E573" s="251"/>
      <c r="F573" s="88"/>
      <c r="G573" s="387"/>
      <c r="H573" s="44"/>
      <c r="I573" s="44"/>
      <c r="J573" s="70"/>
      <c r="O573" s="8">
        <f t="shared" si="57"/>
        <v>0</v>
      </c>
      <c r="P573" s="8">
        <f>VLOOKUP(C573,{"29 - Psychiatrie (Erwachsene)",1;"30 - Kinder- und Jugendpsychiatrie",1;"31 - Psychosomatik",1;"00 - Bitte eine Fachabteilung auswählen",0;0,0},2,0)</f>
        <v>0</v>
      </c>
      <c r="Q573" s="8">
        <f t="shared" si="58"/>
        <v>0</v>
      </c>
      <c r="R573" s="8">
        <f t="shared" si="59"/>
        <v>0</v>
      </c>
      <c r="S573" s="8">
        <f t="shared" si="60"/>
        <v>0</v>
      </c>
      <c r="T573" s="8">
        <f t="shared" si="61"/>
        <v>0</v>
      </c>
      <c r="V573" s="8">
        <f>VLOOKUP($C573,{"29 - Psychiatrie (Erwachsene)",1;"30 - Kinder- und Jugendpsychiatrie",1;"31 - Psychosomatik",1;"00 - Bitte eine Fachabteilung auswählen",0;0,0},2,0)</f>
        <v>0</v>
      </c>
      <c r="W573" s="8" t="str">
        <f>IF('Angaben KH-Standort'!$D$12&gt;0,"JBJ","KJA")</f>
        <v>KJA</v>
      </c>
      <c r="X573" s="8" t="str">
        <f>VLOOKUP(C572,{"29 - Psychiatrie (Erwachsene)","Einrichtungen2";"30 - Kinder- und Jugendpsychiatrie","Einrichtungen2";"31 - Psychosomatik","Einrichtungen2";"00 - Bitte eine Einrichtung auswählen","Leer";0,"Leer"},2,0)</f>
        <v>Leer</v>
      </c>
      <c r="Y573" s="37" t="str">
        <f t="shared" si="62"/>
        <v>Leer</v>
      </c>
      <c r="Z573" s="8" t="str">
        <f>VLOOKUP($C573,{"29 - Psychiatrie (Erwachsene)","Psychiatrie";"30 - Kinder- und Jugendpsychiatrie","KJPsychiatrie";"31 - Psychosomatik","Psychosomatik";"00 - Bitte eine Fachabteilung auswählen","Leer";0,"Leer"},2,0)</f>
        <v>Leer</v>
      </c>
    </row>
    <row r="574" spans="2:26" ht="15" customHeight="1" x14ac:dyDescent="0.25">
      <c r="B574" s="76" t="str">
        <f t="shared" si="63"/>
        <v>!!!</v>
      </c>
      <c r="C574" s="250"/>
      <c r="D574" s="243"/>
      <c r="E574" s="251"/>
      <c r="F574" s="88"/>
      <c r="G574" s="387"/>
      <c r="H574" s="44"/>
      <c r="I574" s="44"/>
      <c r="J574" s="70"/>
      <c r="O574" s="8">
        <f t="shared" si="57"/>
        <v>0</v>
      </c>
      <c r="P574" s="8">
        <f>VLOOKUP(C574,{"29 - Psychiatrie (Erwachsene)",1;"30 - Kinder- und Jugendpsychiatrie",1;"31 - Psychosomatik",1;"00 - Bitte eine Fachabteilung auswählen",0;0,0},2,0)</f>
        <v>0</v>
      </c>
      <c r="Q574" s="8">
        <f t="shared" si="58"/>
        <v>0</v>
      </c>
      <c r="R574" s="8">
        <f t="shared" si="59"/>
        <v>0</v>
      </c>
      <c r="S574" s="8">
        <f t="shared" si="60"/>
        <v>0</v>
      </c>
      <c r="T574" s="8">
        <f t="shared" si="61"/>
        <v>0</v>
      </c>
      <c r="V574" s="8">
        <f>VLOOKUP($C574,{"29 - Psychiatrie (Erwachsene)",1;"30 - Kinder- und Jugendpsychiatrie",1;"31 - Psychosomatik",1;"00 - Bitte eine Fachabteilung auswählen",0;0,0},2,0)</f>
        <v>0</v>
      </c>
      <c r="W574" s="8" t="str">
        <f>IF('Angaben KH-Standort'!$D$12&gt;0,"JBJ","KJA")</f>
        <v>KJA</v>
      </c>
      <c r="X574" s="8" t="str">
        <f>VLOOKUP(C573,{"29 - Psychiatrie (Erwachsene)","Einrichtungen2";"30 - Kinder- und Jugendpsychiatrie","Einrichtungen2";"31 - Psychosomatik","Einrichtungen2";"00 - Bitte eine Einrichtung auswählen","Leer";0,"Leer"},2,0)</f>
        <v>Leer</v>
      </c>
      <c r="Y574" s="37" t="str">
        <f t="shared" si="62"/>
        <v>Leer</v>
      </c>
      <c r="Z574" s="8" t="str">
        <f>VLOOKUP($C574,{"29 - Psychiatrie (Erwachsene)","Psychiatrie";"30 - Kinder- und Jugendpsychiatrie","KJPsychiatrie";"31 - Psychosomatik","Psychosomatik";"00 - Bitte eine Fachabteilung auswählen","Leer";0,"Leer"},2,0)</f>
        <v>Leer</v>
      </c>
    </row>
    <row r="575" spans="2:26" ht="15" customHeight="1" x14ac:dyDescent="0.25">
      <c r="B575" s="76" t="str">
        <f t="shared" si="63"/>
        <v>!!!</v>
      </c>
      <c r="C575" s="250"/>
      <c r="D575" s="243"/>
      <c r="E575" s="251"/>
      <c r="F575" s="88"/>
      <c r="G575" s="387"/>
      <c r="H575" s="44"/>
      <c r="I575" s="44"/>
      <c r="J575" s="70"/>
      <c r="O575" s="8">
        <f t="shared" si="57"/>
        <v>0</v>
      </c>
      <c r="P575" s="8">
        <f>VLOOKUP(C575,{"29 - Psychiatrie (Erwachsene)",1;"30 - Kinder- und Jugendpsychiatrie",1;"31 - Psychosomatik",1;"00 - Bitte eine Fachabteilung auswählen",0;0,0},2,0)</f>
        <v>0</v>
      </c>
      <c r="Q575" s="8">
        <f t="shared" si="58"/>
        <v>0</v>
      </c>
      <c r="R575" s="8">
        <f t="shared" si="59"/>
        <v>0</v>
      </c>
      <c r="S575" s="8">
        <f t="shared" si="60"/>
        <v>0</v>
      </c>
      <c r="T575" s="8">
        <f t="shared" si="61"/>
        <v>0</v>
      </c>
      <c r="V575" s="8">
        <f>VLOOKUP($C575,{"29 - Psychiatrie (Erwachsene)",1;"30 - Kinder- und Jugendpsychiatrie",1;"31 - Psychosomatik",1;"00 - Bitte eine Fachabteilung auswählen",0;0,0},2,0)</f>
        <v>0</v>
      </c>
      <c r="W575" s="8" t="str">
        <f>IF('Angaben KH-Standort'!$D$12&gt;0,"JBJ","KJA")</f>
        <v>KJA</v>
      </c>
      <c r="X575" s="8" t="str">
        <f>VLOOKUP(C574,{"29 - Psychiatrie (Erwachsene)","Einrichtungen2";"30 - Kinder- und Jugendpsychiatrie","Einrichtungen2";"31 - Psychosomatik","Einrichtungen2";"00 - Bitte eine Einrichtung auswählen","Leer";0,"Leer"},2,0)</f>
        <v>Leer</v>
      </c>
      <c r="Y575" s="37" t="str">
        <f t="shared" si="62"/>
        <v>Leer</v>
      </c>
      <c r="Z575" s="8" t="str">
        <f>VLOOKUP($C575,{"29 - Psychiatrie (Erwachsene)","Psychiatrie";"30 - Kinder- und Jugendpsychiatrie","KJPsychiatrie";"31 - Psychosomatik","Psychosomatik";"00 - Bitte eine Fachabteilung auswählen","Leer";0,"Leer"},2,0)</f>
        <v>Leer</v>
      </c>
    </row>
    <row r="576" spans="2:26" ht="15" customHeight="1" x14ac:dyDescent="0.25">
      <c r="B576" s="76" t="str">
        <f t="shared" si="63"/>
        <v>!!!</v>
      </c>
      <c r="C576" s="250"/>
      <c r="D576" s="243"/>
      <c r="E576" s="251"/>
      <c r="F576" s="88"/>
      <c r="G576" s="387"/>
      <c r="H576" s="44"/>
      <c r="I576" s="44"/>
      <c r="J576" s="70"/>
      <c r="O576" s="8">
        <f t="shared" si="57"/>
        <v>0</v>
      </c>
      <c r="P576" s="8">
        <f>VLOOKUP(C576,{"29 - Psychiatrie (Erwachsene)",1;"30 - Kinder- und Jugendpsychiatrie",1;"31 - Psychosomatik",1;"00 - Bitte eine Fachabteilung auswählen",0;0,0},2,0)</f>
        <v>0</v>
      </c>
      <c r="Q576" s="8">
        <f t="shared" si="58"/>
        <v>0</v>
      </c>
      <c r="R576" s="8">
        <f t="shared" si="59"/>
        <v>0</v>
      </c>
      <c r="S576" s="8">
        <f t="shared" si="60"/>
        <v>0</v>
      </c>
      <c r="T576" s="8">
        <f t="shared" si="61"/>
        <v>0</v>
      </c>
      <c r="V576" s="8">
        <f>VLOOKUP($C576,{"29 - Psychiatrie (Erwachsene)",1;"30 - Kinder- und Jugendpsychiatrie",1;"31 - Psychosomatik",1;"00 - Bitte eine Fachabteilung auswählen",0;0,0},2,0)</f>
        <v>0</v>
      </c>
      <c r="W576" s="8" t="str">
        <f>IF('Angaben KH-Standort'!$D$12&gt;0,"JBJ","KJA")</f>
        <v>KJA</v>
      </c>
      <c r="X576" s="8" t="str">
        <f>VLOOKUP(C575,{"29 - Psychiatrie (Erwachsene)","Einrichtungen2";"30 - Kinder- und Jugendpsychiatrie","Einrichtungen2";"31 - Psychosomatik","Einrichtungen2";"00 - Bitte eine Einrichtung auswählen","Leer";0,"Leer"},2,0)</f>
        <v>Leer</v>
      </c>
      <c r="Y576" s="37" t="str">
        <f t="shared" si="62"/>
        <v>Leer</v>
      </c>
      <c r="Z576" s="8" t="str">
        <f>VLOOKUP($C576,{"29 - Psychiatrie (Erwachsene)","Psychiatrie";"30 - Kinder- und Jugendpsychiatrie","KJPsychiatrie";"31 - Psychosomatik","Psychosomatik";"00 - Bitte eine Fachabteilung auswählen","Leer";0,"Leer"},2,0)</f>
        <v>Leer</v>
      </c>
    </row>
    <row r="577" spans="2:26" ht="15" customHeight="1" x14ac:dyDescent="0.25">
      <c r="B577" s="76" t="str">
        <f t="shared" si="63"/>
        <v>!!!</v>
      </c>
      <c r="C577" s="250"/>
      <c r="D577" s="243"/>
      <c r="E577" s="251"/>
      <c r="F577" s="88"/>
      <c r="G577" s="387"/>
      <c r="H577" s="44"/>
      <c r="I577" s="44"/>
      <c r="J577" s="70"/>
      <c r="O577" s="8">
        <f t="shared" si="57"/>
        <v>0</v>
      </c>
      <c r="P577" s="8">
        <f>VLOOKUP(C577,{"29 - Psychiatrie (Erwachsene)",1;"30 - Kinder- und Jugendpsychiatrie",1;"31 - Psychosomatik",1;"00 - Bitte eine Fachabteilung auswählen",0;0,0},2,0)</f>
        <v>0</v>
      </c>
      <c r="Q577" s="8">
        <f t="shared" si="58"/>
        <v>0</v>
      </c>
      <c r="R577" s="8">
        <f t="shared" si="59"/>
        <v>0</v>
      </c>
      <c r="S577" s="8">
        <f t="shared" si="60"/>
        <v>0</v>
      </c>
      <c r="T577" s="8">
        <f t="shared" si="61"/>
        <v>0</v>
      </c>
      <c r="V577" s="8">
        <f>VLOOKUP($C577,{"29 - Psychiatrie (Erwachsene)",1;"30 - Kinder- und Jugendpsychiatrie",1;"31 - Psychosomatik",1;"00 - Bitte eine Fachabteilung auswählen",0;0,0},2,0)</f>
        <v>0</v>
      </c>
      <c r="W577" s="8" t="str">
        <f>IF('Angaben KH-Standort'!$D$12&gt;0,"JBJ","KJA")</f>
        <v>KJA</v>
      </c>
      <c r="X577" s="8" t="str">
        <f>VLOOKUP(C576,{"29 - Psychiatrie (Erwachsene)","Einrichtungen2";"30 - Kinder- und Jugendpsychiatrie","Einrichtungen2";"31 - Psychosomatik","Einrichtungen2";"00 - Bitte eine Einrichtung auswählen","Leer";0,"Leer"},2,0)</f>
        <v>Leer</v>
      </c>
      <c r="Y577" s="37" t="str">
        <f t="shared" si="62"/>
        <v>Leer</v>
      </c>
      <c r="Z577" s="8" t="str">
        <f>VLOOKUP($C577,{"29 - Psychiatrie (Erwachsene)","Psychiatrie";"30 - Kinder- und Jugendpsychiatrie","KJPsychiatrie";"31 - Psychosomatik","Psychosomatik";"00 - Bitte eine Fachabteilung auswählen","Leer";0,"Leer"},2,0)</f>
        <v>Leer</v>
      </c>
    </row>
    <row r="578" spans="2:26" ht="15" customHeight="1" x14ac:dyDescent="0.25">
      <c r="B578" s="76" t="str">
        <f t="shared" si="63"/>
        <v>!!!</v>
      </c>
      <c r="C578" s="250"/>
      <c r="D578" s="243"/>
      <c r="E578" s="251"/>
      <c r="F578" s="88"/>
      <c r="G578" s="387"/>
      <c r="H578" s="44"/>
      <c r="I578" s="44"/>
      <c r="J578" s="70"/>
      <c r="O578" s="8">
        <f t="shared" si="57"/>
        <v>0</v>
      </c>
      <c r="P578" s="8">
        <f>VLOOKUP(C578,{"29 - Psychiatrie (Erwachsene)",1;"30 - Kinder- und Jugendpsychiatrie",1;"31 - Psychosomatik",1;"00 - Bitte eine Fachabteilung auswählen",0;0,0},2,0)</f>
        <v>0</v>
      </c>
      <c r="Q578" s="8">
        <f t="shared" si="58"/>
        <v>0</v>
      </c>
      <c r="R578" s="8">
        <f t="shared" si="59"/>
        <v>0</v>
      </c>
      <c r="S578" s="8">
        <f t="shared" si="60"/>
        <v>0</v>
      </c>
      <c r="T578" s="8">
        <f t="shared" si="61"/>
        <v>0</v>
      </c>
      <c r="V578" s="8">
        <f>VLOOKUP($C578,{"29 - Psychiatrie (Erwachsene)",1;"30 - Kinder- und Jugendpsychiatrie",1;"31 - Psychosomatik",1;"00 - Bitte eine Fachabteilung auswählen",0;0,0},2,0)</f>
        <v>0</v>
      </c>
      <c r="W578" s="8" t="str">
        <f>IF('Angaben KH-Standort'!$D$12&gt;0,"JBJ","KJA")</f>
        <v>KJA</v>
      </c>
      <c r="X578" s="8" t="str">
        <f>VLOOKUP(C577,{"29 - Psychiatrie (Erwachsene)","Einrichtungen2";"30 - Kinder- und Jugendpsychiatrie","Einrichtungen2";"31 - Psychosomatik","Einrichtungen2";"00 - Bitte eine Einrichtung auswählen","Leer";0,"Leer"},2,0)</f>
        <v>Leer</v>
      </c>
      <c r="Y578" s="37" t="str">
        <f t="shared" si="62"/>
        <v>Leer</v>
      </c>
      <c r="Z578" s="8" t="str">
        <f>VLOOKUP($C578,{"29 - Psychiatrie (Erwachsene)","Psychiatrie";"30 - Kinder- und Jugendpsychiatrie","KJPsychiatrie";"31 - Psychosomatik","Psychosomatik";"00 - Bitte eine Fachabteilung auswählen","Leer";0,"Leer"},2,0)</f>
        <v>Leer</v>
      </c>
    </row>
    <row r="579" spans="2:26" ht="15" customHeight="1" x14ac:dyDescent="0.25">
      <c r="B579" s="76" t="str">
        <f t="shared" si="63"/>
        <v>!!!</v>
      </c>
      <c r="C579" s="250"/>
      <c r="D579" s="243"/>
      <c r="E579" s="251"/>
      <c r="F579" s="88"/>
      <c r="G579" s="387"/>
      <c r="H579" s="44"/>
      <c r="I579" s="44"/>
      <c r="J579" s="70"/>
      <c r="O579" s="8">
        <f t="shared" si="57"/>
        <v>0</v>
      </c>
      <c r="P579" s="8">
        <f>VLOOKUP(C579,{"29 - Psychiatrie (Erwachsene)",1;"30 - Kinder- und Jugendpsychiatrie",1;"31 - Psychosomatik",1;"00 - Bitte eine Fachabteilung auswählen",0;0,0},2,0)</f>
        <v>0</v>
      </c>
      <c r="Q579" s="8">
        <f t="shared" si="58"/>
        <v>0</v>
      </c>
      <c r="R579" s="8">
        <f t="shared" si="59"/>
        <v>0</v>
      </c>
      <c r="S579" s="8">
        <f t="shared" si="60"/>
        <v>0</v>
      </c>
      <c r="T579" s="8">
        <f t="shared" si="61"/>
        <v>0</v>
      </c>
      <c r="V579" s="8">
        <f>VLOOKUP($C579,{"29 - Psychiatrie (Erwachsene)",1;"30 - Kinder- und Jugendpsychiatrie",1;"31 - Psychosomatik",1;"00 - Bitte eine Fachabteilung auswählen",0;0,0},2,0)</f>
        <v>0</v>
      </c>
      <c r="W579" s="8" t="str">
        <f>IF('Angaben KH-Standort'!$D$12&gt;0,"JBJ","KJA")</f>
        <v>KJA</v>
      </c>
      <c r="X579" s="8" t="str">
        <f>VLOOKUP(C578,{"29 - Psychiatrie (Erwachsene)","Einrichtungen2";"30 - Kinder- und Jugendpsychiatrie","Einrichtungen2";"31 - Psychosomatik","Einrichtungen2";"00 - Bitte eine Einrichtung auswählen","Leer";0,"Leer"},2,0)</f>
        <v>Leer</v>
      </c>
      <c r="Y579" s="37" t="str">
        <f t="shared" si="62"/>
        <v>Leer</v>
      </c>
      <c r="Z579" s="8" t="str">
        <f>VLOOKUP($C579,{"29 - Psychiatrie (Erwachsene)","Psychiatrie";"30 - Kinder- und Jugendpsychiatrie","KJPsychiatrie";"31 - Psychosomatik","Psychosomatik";"00 - Bitte eine Fachabteilung auswählen","Leer";0,"Leer"},2,0)</f>
        <v>Leer</v>
      </c>
    </row>
    <row r="580" spans="2:26" ht="15" customHeight="1" x14ac:dyDescent="0.25">
      <c r="B580" s="76" t="str">
        <f t="shared" si="63"/>
        <v>!!!</v>
      </c>
      <c r="C580" s="250"/>
      <c r="D580" s="243"/>
      <c r="E580" s="251"/>
      <c r="F580" s="88"/>
      <c r="G580" s="387"/>
      <c r="H580" s="44"/>
      <c r="I580" s="44"/>
      <c r="J580" s="70"/>
      <c r="O580" s="8">
        <f t="shared" si="57"/>
        <v>0</v>
      </c>
      <c r="P580" s="8">
        <f>VLOOKUP(C580,{"29 - Psychiatrie (Erwachsene)",1;"30 - Kinder- und Jugendpsychiatrie",1;"31 - Psychosomatik",1;"00 - Bitte eine Fachabteilung auswählen",0;0,0},2,0)</f>
        <v>0</v>
      </c>
      <c r="Q580" s="8">
        <f t="shared" si="58"/>
        <v>0</v>
      </c>
      <c r="R580" s="8">
        <f t="shared" si="59"/>
        <v>0</v>
      </c>
      <c r="S580" s="8">
        <f t="shared" si="60"/>
        <v>0</v>
      </c>
      <c r="T580" s="8">
        <f t="shared" si="61"/>
        <v>0</v>
      </c>
      <c r="V580" s="8">
        <f>VLOOKUP($C580,{"29 - Psychiatrie (Erwachsene)",1;"30 - Kinder- und Jugendpsychiatrie",1;"31 - Psychosomatik",1;"00 - Bitte eine Fachabteilung auswählen",0;0,0},2,0)</f>
        <v>0</v>
      </c>
      <c r="W580" s="8" t="str">
        <f>IF('Angaben KH-Standort'!$D$12&gt;0,"JBJ","KJA")</f>
        <v>KJA</v>
      </c>
      <c r="X580" s="8" t="str">
        <f>VLOOKUP(C579,{"29 - Psychiatrie (Erwachsene)","Einrichtungen2";"30 - Kinder- und Jugendpsychiatrie","Einrichtungen2";"31 - Psychosomatik","Einrichtungen2";"00 - Bitte eine Einrichtung auswählen","Leer";0,"Leer"},2,0)</f>
        <v>Leer</v>
      </c>
      <c r="Y580" s="37" t="str">
        <f t="shared" si="62"/>
        <v>Leer</v>
      </c>
      <c r="Z580" s="8" t="str">
        <f>VLOOKUP($C580,{"29 - Psychiatrie (Erwachsene)","Psychiatrie";"30 - Kinder- und Jugendpsychiatrie","KJPsychiatrie";"31 - Psychosomatik","Psychosomatik";"00 - Bitte eine Fachabteilung auswählen","Leer";0,"Leer"},2,0)</f>
        <v>Leer</v>
      </c>
    </row>
    <row r="581" spans="2:26" ht="15" customHeight="1" x14ac:dyDescent="0.25">
      <c r="B581" s="76" t="str">
        <f t="shared" si="63"/>
        <v>!!!</v>
      </c>
      <c r="C581" s="250"/>
      <c r="D581" s="243"/>
      <c r="E581" s="251"/>
      <c r="F581" s="88"/>
      <c r="G581" s="387"/>
      <c r="H581" s="44"/>
      <c r="I581" s="44"/>
      <c r="J581" s="70"/>
      <c r="O581" s="8">
        <f t="shared" si="57"/>
        <v>0</v>
      </c>
      <c r="P581" s="8">
        <f>VLOOKUP(C581,{"29 - Psychiatrie (Erwachsene)",1;"30 - Kinder- und Jugendpsychiatrie",1;"31 - Psychosomatik",1;"00 - Bitte eine Fachabteilung auswählen",0;0,0},2,0)</f>
        <v>0</v>
      </c>
      <c r="Q581" s="8">
        <f t="shared" si="58"/>
        <v>0</v>
      </c>
      <c r="R581" s="8">
        <f t="shared" si="59"/>
        <v>0</v>
      </c>
      <c r="S581" s="8">
        <f t="shared" si="60"/>
        <v>0</v>
      </c>
      <c r="T581" s="8">
        <f t="shared" si="61"/>
        <v>0</v>
      </c>
      <c r="V581" s="8">
        <f>VLOOKUP($C581,{"29 - Psychiatrie (Erwachsene)",1;"30 - Kinder- und Jugendpsychiatrie",1;"31 - Psychosomatik",1;"00 - Bitte eine Fachabteilung auswählen",0;0,0},2,0)</f>
        <v>0</v>
      </c>
      <c r="W581" s="8" t="str">
        <f>IF('Angaben KH-Standort'!$D$12&gt;0,"JBJ","KJA")</f>
        <v>KJA</v>
      </c>
      <c r="X581" s="8" t="str">
        <f>VLOOKUP(C580,{"29 - Psychiatrie (Erwachsene)","Einrichtungen2";"30 - Kinder- und Jugendpsychiatrie","Einrichtungen2";"31 - Psychosomatik","Einrichtungen2";"00 - Bitte eine Einrichtung auswählen","Leer";0,"Leer"},2,0)</f>
        <v>Leer</v>
      </c>
      <c r="Y581" s="37" t="str">
        <f t="shared" si="62"/>
        <v>Leer</v>
      </c>
      <c r="Z581" s="8" t="str">
        <f>VLOOKUP($C581,{"29 - Psychiatrie (Erwachsene)","Psychiatrie";"30 - Kinder- und Jugendpsychiatrie","KJPsychiatrie";"31 - Psychosomatik","Psychosomatik";"00 - Bitte eine Fachabteilung auswählen","Leer";0,"Leer"},2,0)</f>
        <v>Leer</v>
      </c>
    </row>
    <row r="582" spans="2:26" ht="15" customHeight="1" x14ac:dyDescent="0.25">
      <c r="B582" s="76" t="str">
        <f t="shared" si="63"/>
        <v>!!!</v>
      </c>
      <c r="C582" s="250"/>
      <c r="D582" s="243"/>
      <c r="E582" s="251"/>
      <c r="F582" s="88"/>
      <c r="G582" s="387"/>
      <c r="H582" s="44"/>
      <c r="I582" s="44"/>
      <c r="J582" s="70"/>
      <c r="O582" s="8">
        <f t="shared" si="57"/>
        <v>0</v>
      </c>
      <c r="P582" s="8">
        <f>VLOOKUP(C582,{"29 - Psychiatrie (Erwachsene)",1;"30 - Kinder- und Jugendpsychiatrie",1;"31 - Psychosomatik",1;"00 - Bitte eine Fachabteilung auswählen",0;0,0},2,0)</f>
        <v>0</v>
      </c>
      <c r="Q582" s="8">
        <f t="shared" si="58"/>
        <v>0</v>
      </c>
      <c r="R582" s="8">
        <f t="shared" si="59"/>
        <v>0</v>
      </c>
      <c r="S582" s="8">
        <f t="shared" si="60"/>
        <v>0</v>
      </c>
      <c r="T582" s="8">
        <f t="shared" si="61"/>
        <v>0</v>
      </c>
      <c r="V582" s="8">
        <f>VLOOKUP($C582,{"29 - Psychiatrie (Erwachsene)",1;"30 - Kinder- und Jugendpsychiatrie",1;"31 - Psychosomatik",1;"00 - Bitte eine Fachabteilung auswählen",0;0,0},2,0)</f>
        <v>0</v>
      </c>
      <c r="W582" s="8" t="str">
        <f>IF('Angaben KH-Standort'!$D$12&gt;0,"JBJ","KJA")</f>
        <v>KJA</v>
      </c>
      <c r="X582" s="8" t="str">
        <f>VLOOKUP(C581,{"29 - Psychiatrie (Erwachsene)","Einrichtungen2";"30 - Kinder- und Jugendpsychiatrie","Einrichtungen2";"31 - Psychosomatik","Einrichtungen2";"00 - Bitte eine Einrichtung auswählen","Leer";0,"Leer"},2,0)</f>
        <v>Leer</v>
      </c>
      <c r="Y582" s="37" t="str">
        <f t="shared" si="62"/>
        <v>Leer</v>
      </c>
      <c r="Z582" s="8" t="str">
        <f>VLOOKUP($C582,{"29 - Psychiatrie (Erwachsene)","Psychiatrie";"30 - Kinder- und Jugendpsychiatrie","KJPsychiatrie";"31 - Psychosomatik","Psychosomatik";"00 - Bitte eine Fachabteilung auswählen","Leer";0,"Leer"},2,0)</f>
        <v>Leer</v>
      </c>
    </row>
    <row r="583" spans="2:26" ht="15" customHeight="1" x14ac:dyDescent="0.25">
      <c r="B583" s="76" t="str">
        <f t="shared" si="63"/>
        <v>!!!</v>
      </c>
      <c r="C583" s="250"/>
      <c r="D583" s="243"/>
      <c r="E583" s="251"/>
      <c r="F583" s="88"/>
      <c r="G583" s="387"/>
      <c r="H583" s="44"/>
      <c r="I583" s="44"/>
      <c r="J583" s="70"/>
      <c r="O583" s="8">
        <f t="shared" si="57"/>
        <v>0</v>
      </c>
      <c r="P583" s="8">
        <f>VLOOKUP(C583,{"29 - Psychiatrie (Erwachsene)",1;"30 - Kinder- und Jugendpsychiatrie",1;"31 - Psychosomatik",1;"00 - Bitte eine Fachabteilung auswählen",0;0,0},2,0)</f>
        <v>0</v>
      </c>
      <c r="Q583" s="8">
        <f t="shared" si="58"/>
        <v>0</v>
      </c>
      <c r="R583" s="8">
        <f t="shared" si="59"/>
        <v>0</v>
      </c>
      <c r="S583" s="8">
        <f t="shared" si="60"/>
        <v>0</v>
      </c>
      <c r="T583" s="8">
        <f t="shared" si="61"/>
        <v>0</v>
      </c>
      <c r="V583" s="8">
        <f>VLOOKUP($C583,{"29 - Psychiatrie (Erwachsene)",1;"30 - Kinder- und Jugendpsychiatrie",1;"31 - Psychosomatik",1;"00 - Bitte eine Fachabteilung auswählen",0;0,0},2,0)</f>
        <v>0</v>
      </c>
      <c r="W583" s="8" t="str">
        <f>IF('Angaben KH-Standort'!$D$12&gt;0,"JBJ","KJA")</f>
        <v>KJA</v>
      </c>
      <c r="X583" s="8" t="str">
        <f>VLOOKUP(C582,{"29 - Psychiatrie (Erwachsene)","Einrichtungen2";"30 - Kinder- und Jugendpsychiatrie","Einrichtungen2";"31 - Psychosomatik","Einrichtungen2";"00 - Bitte eine Einrichtung auswählen","Leer";0,"Leer"},2,0)</f>
        <v>Leer</v>
      </c>
      <c r="Y583" s="37" t="str">
        <f t="shared" si="62"/>
        <v>Leer</v>
      </c>
      <c r="Z583" s="8" t="str">
        <f>VLOOKUP($C583,{"29 - Psychiatrie (Erwachsene)","Psychiatrie";"30 - Kinder- und Jugendpsychiatrie","KJPsychiatrie";"31 - Psychosomatik","Psychosomatik";"00 - Bitte eine Fachabteilung auswählen","Leer";0,"Leer"},2,0)</f>
        <v>Leer</v>
      </c>
    </row>
    <row r="584" spans="2:26" ht="15" customHeight="1" x14ac:dyDescent="0.25">
      <c r="B584" s="76" t="str">
        <f t="shared" si="63"/>
        <v>!!!</v>
      </c>
      <c r="C584" s="250"/>
      <c r="D584" s="243"/>
      <c r="E584" s="251"/>
      <c r="F584" s="88"/>
      <c r="G584" s="387"/>
      <c r="H584" s="44"/>
      <c r="I584" s="44"/>
      <c r="J584" s="70"/>
      <c r="O584" s="8">
        <f t="shared" si="57"/>
        <v>0</v>
      </c>
      <c r="P584" s="8">
        <f>VLOOKUP(C584,{"29 - Psychiatrie (Erwachsene)",1;"30 - Kinder- und Jugendpsychiatrie",1;"31 - Psychosomatik",1;"00 - Bitte eine Fachabteilung auswählen",0;0,0},2,0)</f>
        <v>0</v>
      </c>
      <c r="Q584" s="8">
        <f t="shared" si="58"/>
        <v>0</v>
      </c>
      <c r="R584" s="8">
        <f t="shared" si="59"/>
        <v>0</v>
      </c>
      <c r="S584" s="8">
        <f t="shared" si="60"/>
        <v>0</v>
      </c>
      <c r="T584" s="8">
        <f t="shared" si="61"/>
        <v>0</v>
      </c>
      <c r="V584" s="8">
        <f>VLOOKUP($C584,{"29 - Psychiatrie (Erwachsene)",1;"30 - Kinder- und Jugendpsychiatrie",1;"31 - Psychosomatik",1;"00 - Bitte eine Fachabteilung auswählen",0;0,0},2,0)</f>
        <v>0</v>
      </c>
      <c r="W584" s="8" t="str">
        <f>IF('Angaben KH-Standort'!$D$12&gt;0,"JBJ","KJA")</f>
        <v>KJA</v>
      </c>
      <c r="X584" s="8" t="str">
        <f>VLOOKUP(C583,{"29 - Psychiatrie (Erwachsene)","Einrichtungen2";"30 - Kinder- und Jugendpsychiatrie","Einrichtungen2";"31 - Psychosomatik","Einrichtungen2";"00 - Bitte eine Einrichtung auswählen","Leer";0,"Leer"},2,0)</f>
        <v>Leer</v>
      </c>
      <c r="Y584" s="37" t="str">
        <f t="shared" si="62"/>
        <v>Leer</v>
      </c>
      <c r="Z584" s="8" t="str">
        <f>VLOOKUP($C584,{"29 - Psychiatrie (Erwachsene)","Psychiatrie";"30 - Kinder- und Jugendpsychiatrie","KJPsychiatrie";"31 - Psychosomatik","Psychosomatik";"00 - Bitte eine Fachabteilung auswählen","Leer";0,"Leer"},2,0)</f>
        <v>Leer</v>
      </c>
    </row>
    <row r="585" spans="2:26" ht="15" customHeight="1" x14ac:dyDescent="0.25">
      <c r="B585" s="76" t="str">
        <f t="shared" si="63"/>
        <v>!!!</v>
      </c>
      <c r="C585" s="250"/>
      <c r="D585" s="243"/>
      <c r="E585" s="251"/>
      <c r="F585" s="88"/>
      <c r="G585" s="387"/>
      <c r="H585" s="44"/>
      <c r="I585" s="44"/>
      <c r="J585" s="70"/>
      <c r="O585" s="8">
        <f t="shared" si="57"/>
        <v>0</v>
      </c>
      <c r="P585" s="8">
        <f>VLOOKUP(C585,{"29 - Psychiatrie (Erwachsene)",1;"30 - Kinder- und Jugendpsychiatrie",1;"31 - Psychosomatik",1;"00 - Bitte eine Fachabteilung auswählen",0;0,0},2,0)</f>
        <v>0</v>
      </c>
      <c r="Q585" s="8">
        <f t="shared" si="58"/>
        <v>0</v>
      </c>
      <c r="R585" s="8">
        <f t="shared" si="59"/>
        <v>0</v>
      </c>
      <c r="S585" s="8">
        <f t="shared" si="60"/>
        <v>0</v>
      </c>
      <c r="T585" s="8">
        <f t="shared" si="61"/>
        <v>0</v>
      </c>
      <c r="V585" s="8">
        <f>VLOOKUP($C585,{"29 - Psychiatrie (Erwachsene)",1;"30 - Kinder- und Jugendpsychiatrie",1;"31 - Psychosomatik",1;"00 - Bitte eine Fachabteilung auswählen",0;0,0},2,0)</f>
        <v>0</v>
      </c>
      <c r="W585" s="8" t="str">
        <f>IF('Angaben KH-Standort'!$D$12&gt;0,"JBJ","KJA")</f>
        <v>KJA</v>
      </c>
      <c r="X585" s="8" t="str">
        <f>VLOOKUP(C584,{"29 - Psychiatrie (Erwachsene)","Einrichtungen2";"30 - Kinder- und Jugendpsychiatrie","Einrichtungen2";"31 - Psychosomatik","Einrichtungen2";"00 - Bitte eine Einrichtung auswählen","Leer";0,"Leer"},2,0)</f>
        <v>Leer</v>
      </c>
      <c r="Y585" s="37" t="str">
        <f t="shared" si="62"/>
        <v>Leer</v>
      </c>
      <c r="Z585" s="8" t="str">
        <f>VLOOKUP($C585,{"29 - Psychiatrie (Erwachsene)","Psychiatrie";"30 - Kinder- und Jugendpsychiatrie","KJPsychiatrie";"31 - Psychosomatik","Psychosomatik";"00 - Bitte eine Fachabteilung auswählen","Leer";0,"Leer"},2,0)</f>
        <v>Leer</v>
      </c>
    </row>
    <row r="586" spans="2:26" ht="15" customHeight="1" x14ac:dyDescent="0.25">
      <c r="B586" s="76" t="str">
        <f t="shared" si="63"/>
        <v>!!!</v>
      </c>
      <c r="C586" s="250"/>
      <c r="D586" s="243"/>
      <c r="E586" s="251"/>
      <c r="F586" s="88"/>
      <c r="G586" s="387"/>
      <c r="H586" s="44"/>
      <c r="I586" s="44"/>
      <c r="J586" s="70"/>
      <c r="O586" s="8">
        <f t="shared" si="57"/>
        <v>0</v>
      </c>
      <c r="P586" s="8">
        <f>VLOOKUP(C586,{"29 - Psychiatrie (Erwachsene)",1;"30 - Kinder- und Jugendpsychiatrie",1;"31 - Psychosomatik",1;"00 - Bitte eine Fachabteilung auswählen",0;0,0},2,0)</f>
        <v>0</v>
      </c>
      <c r="Q586" s="8">
        <f t="shared" si="58"/>
        <v>0</v>
      </c>
      <c r="R586" s="8">
        <f t="shared" si="59"/>
        <v>0</v>
      </c>
      <c r="S586" s="8">
        <f t="shared" si="60"/>
        <v>0</v>
      </c>
      <c r="T586" s="8">
        <f t="shared" si="61"/>
        <v>0</v>
      </c>
      <c r="V586" s="8">
        <f>VLOOKUP($C586,{"29 - Psychiatrie (Erwachsene)",1;"30 - Kinder- und Jugendpsychiatrie",1;"31 - Psychosomatik",1;"00 - Bitte eine Fachabteilung auswählen",0;0,0},2,0)</f>
        <v>0</v>
      </c>
      <c r="W586" s="8" t="str">
        <f>IF('Angaben KH-Standort'!$D$12&gt;0,"JBJ","KJA")</f>
        <v>KJA</v>
      </c>
      <c r="X586" s="8" t="str">
        <f>VLOOKUP(C585,{"29 - Psychiatrie (Erwachsene)","Einrichtungen2";"30 - Kinder- und Jugendpsychiatrie","Einrichtungen2";"31 - Psychosomatik","Einrichtungen2";"00 - Bitte eine Einrichtung auswählen","Leer";0,"Leer"},2,0)</f>
        <v>Leer</v>
      </c>
      <c r="Y586" s="37" t="str">
        <f t="shared" si="62"/>
        <v>Leer</v>
      </c>
      <c r="Z586" s="8" t="str">
        <f>VLOOKUP($C586,{"29 - Psychiatrie (Erwachsene)","Psychiatrie";"30 - Kinder- und Jugendpsychiatrie","KJPsychiatrie";"31 - Psychosomatik","Psychosomatik";"00 - Bitte eine Fachabteilung auswählen","Leer";0,"Leer"},2,0)</f>
        <v>Leer</v>
      </c>
    </row>
    <row r="587" spans="2:26" ht="15" customHeight="1" x14ac:dyDescent="0.25">
      <c r="B587" s="76" t="str">
        <f t="shared" si="63"/>
        <v>!!!</v>
      </c>
      <c r="C587" s="250"/>
      <c r="D587" s="243"/>
      <c r="E587" s="251"/>
      <c r="F587" s="88"/>
      <c r="G587" s="387"/>
      <c r="H587" s="44"/>
      <c r="I587" s="44"/>
      <c r="J587" s="70"/>
      <c r="O587" s="8">
        <f t="shared" si="57"/>
        <v>0</v>
      </c>
      <c r="P587" s="8">
        <f>VLOOKUP(C587,{"29 - Psychiatrie (Erwachsene)",1;"30 - Kinder- und Jugendpsychiatrie",1;"31 - Psychosomatik",1;"00 - Bitte eine Fachabteilung auswählen",0;0,0},2,0)</f>
        <v>0</v>
      </c>
      <c r="Q587" s="8">
        <f t="shared" si="58"/>
        <v>0</v>
      </c>
      <c r="R587" s="8">
        <f t="shared" si="59"/>
        <v>0</v>
      </c>
      <c r="S587" s="8">
        <f t="shared" si="60"/>
        <v>0</v>
      </c>
      <c r="T587" s="8">
        <f t="shared" si="61"/>
        <v>0</v>
      </c>
      <c r="V587" s="8">
        <f>VLOOKUP($C587,{"29 - Psychiatrie (Erwachsene)",1;"30 - Kinder- und Jugendpsychiatrie",1;"31 - Psychosomatik",1;"00 - Bitte eine Fachabteilung auswählen",0;0,0},2,0)</f>
        <v>0</v>
      </c>
      <c r="W587" s="8" t="str">
        <f>IF('Angaben KH-Standort'!$D$12&gt;0,"JBJ","KJA")</f>
        <v>KJA</v>
      </c>
      <c r="X587" s="8" t="str">
        <f>VLOOKUP(C586,{"29 - Psychiatrie (Erwachsene)","Einrichtungen2";"30 - Kinder- und Jugendpsychiatrie","Einrichtungen2";"31 - Psychosomatik","Einrichtungen2";"00 - Bitte eine Einrichtung auswählen","Leer";0,"Leer"},2,0)</f>
        <v>Leer</v>
      </c>
      <c r="Y587" s="37" t="str">
        <f t="shared" si="62"/>
        <v>Leer</v>
      </c>
      <c r="Z587" s="8" t="str">
        <f>VLOOKUP($C587,{"29 - Psychiatrie (Erwachsene)","Psychiatrie";"30 - Kinder- und Jugendpsychiatrie","KJPsychiatrie";"31 - Psychosomatik","Psychosomatik";"00 - Bitte eine Fachabteilung auswählen","Leer";0,"Leer"},2,0)</f>
        <v>Leer</v>
      </c>
    </row>
    <row r="588" spans="2:26" ht="15" customHeight="1" x14ac:dyDescent="0.25">
      <c r="B588" s="76" t="str">
        <f t="shared" si="63"/>
        <v>!!!</v>
      </c>
      <c r="C588" s="250"/>
      <c r="D588" s="243"/>
      <c r="E588" s="251"/>
      <c r="F588" s="88"/>
      <c r="G588" s="387"/>
      <c r="H588" s="44"/>
      <c r="I588" s="44"/>
      <c r="J588" s="70"/>
      <c r="O588" s="8">
        <f t="shared" si="57"/>
        <v>0</v>
      </c>
      <c r="P588" s="8">
        <f>VLOOKUP(C588,{"29 - Psychiatrie (Erwachsene)",1;"30 - Kinder- und Jugendpsychiatrie",1;"31 - Psychosomatik",1;"00 - Bitte eine Fachabteilung auswählen",0;0,0},2,0)</f>
        <v>0</v>
      </c>
      <c r="Q588" s="8">
        <f t="shared" si="58"/>
        <v>0</v>
      </c>
      <c r="R588" s="8">
        <f t="shared" si="59"/>
        <v>0</v>
      </c>
      <c r="S588" s="8">
        <f t="shared" si="60"/>
        <v>0</v>
      </c>
      <c r="T588" s="8">
        <f t="shared" si="61"/>
        <v>0</v>
      </c>
      <c r="V588" s="8">
        <f>VLOOKUP($C588,{"29 - Psychiatrie (Erwachsene)",1;"30 - Kinder- und Jugendpsychiatrie",1;"31 - Psychosomatik",1;"00 - Bitte eine Fachabteilung auswählen",0;0,0},2,0)</f>
        <v>0</v>
      </c>
      <c r="W588" s="8" t="str">
        <f>IF('Angaben KH-Standort'!$D$12&gt;0,"JBJ","KJA")</f>
        <v>KJA</v>
      </c>
      <c r="X588" s="8" t="str">
        <f>VLOOKUP(C587,{"29 - Psychiatrie (Erwachsene)","Einrichtungen2";"30 - Kinder- und Jugendpsychiatrie","Einrichtungen2";"31 - Psychosomatik","Einrichtungen2";"00 - Bitte eine Einrichtung auswählen","Leer";0,"Leer"},2,0)</f>
        <v>Leer</v>
      </c>
      <c r="Y588" s="37" t="str">
        <f t="shared" si="62"/>
        <v>Leer</v>
      </c>
      <c r="Z588" s="8" t="str">
        <f>VLOOKUP($C588,{"29 - Psychiatrie (Erwachsene)","Psychiatrie";"30 - Kinder- und Jugendpsychiatrie","KJPsychiatrie";"31 - Psychosomatik","Psychosomatik";"00 - Bitte eine Fachabteilung auswählen","Leer";0,"Leer"},2,0)</f>
        <v>Leer</v>
      </c>
    </row>
    <row r="589" spans="2:26" ht="15" customHeight="1" x14ac:dyDescent="0.25">
      <c r="B589" s="76" t="str">
        <f t="shared" si="63"/>
        <v>!!!</v>
      </c>
      <c r="C589" s="250"/>
      <c r="D589" s="243"/>
      <c r="E589" s="251"/>
      <c r="F589" s="88"/>
      <c r="G589" s="387"/>
      <c r="H589" s="44"/>
      <c r="I589" s="44"/>
      <c r="J589" s="70"/>
      <c r="O589" s="8">
        <f t="shared" si="57"/>
        <v>0</v>
      </c>
      <c r="P589" s="8">
        <f>VLOOKUP(C589,{"29 - Psychiatrie (Erwachsene)",1;"30 - Kinder- und Jugendpsychiatrie",1;"31 - Psychosomatik",1;"00 - Bitte eine Fachabteilung auswählen",0;0,0},2,0)</f>
        <v>0</v>
      </c>
      <c r="Q589" s="8">
        <f t="shared" si="58"/>
        <v>0</v>
      </c>
      <c r="R589" s="8">
        <f t="shared" si="59"/>
        <v>0</v>
      </c>
      <c r="S589" s="8">
        <f t="shared" si="60"/>
        <v>0</v>
      </c>
      <c r="T589" s="8">
        <f t="shared" si="61"/>
        <v>0</v>
      </c>
      <c r="V589" s="8">
        <f>VLOOKUP($C589,{"29 - Psychiatrie (Erwachsene)",1;"30 - Kinder- und Jugendpsychiatrie",1;"31 - Psychosomatik",1;"00 - Bitte eine Fachabteilung auswählen",0;0,0},2,0)</f>
        <v>0</v>
      </c>
      <c r="W589" s="8" t="str">
        <f>IF('Angaben KH-Standort'!$D$12&gt;0,"JBJ","KJA")</f>
        <v>KJA</v>
      </c>
      <c r="X589" s="8" t="str">
        <f>VLOOKUP(C588,{"29 - Psychiatrie (Erwachsene)","Einrichtungen2";"30 - Kinder- und Jugendpsychiatrie","Einrichtungen2";"31 - Psychosomatik","Einrichtungen2";"00 - Bitte eine Einrichtung auswählen","Leer";0,"Leer"},2,0)</f>
        <v>Leer</v>
      </c>
      <c r="Y589" s="37" t="str">
        <f t="shared" si="62"/>
        <v>Leer</v>
      </c>
      <c r="Z589" s="8" t="str">
        <f>VLOOKUP($C589,{"29 - Psychiatrie (Erwachsene)","Psychiatrie";"30 - Kinder- und Jugendpsychiatrie","KJPsychiatrie";"31 - Psychosomatik","Psychosomatik";"00 - Bitte eine Fachabteilung auswählen","Leer";0,"Leer"},2,0)</f>
        <v>Leer</v>
      </c>
    </row>
    <row r="590" spans="2:26" ht="15" customHeight="1" x14ac:dyDescent="0.25">
      <c r="B590" s="76" t="str">
        <f t="shared" si="63"/>
        <v>!!!</v>
      </c>
      <c r="C590" s="250"/>
      <c r="D590" s="243"/>
      <c r="E590" s="251"/>
      <c r="F590" s="88"/>
      <c r="G590" s="387"/>
      <c r="H590" s="44"/>
      <c r="I590" s="44"/>
      <c r="J590" s="70"/>
      <c r="O590" s="8">
        <f t="shared" si="57"/>
        <v>0</v>
      </c>
      <c r="P590" s="8">
        <f>VLOOKUP(C590,{"29 - Psychiatrie (Erwachsene)",1;"30 - Kinder- und Jugendpsychiatrie",1;"31 - Psychosomatik",1;"00 - Bitte eine Fachabteilung auswählen",0;0,0},2,0)</f>
        <v>0</v>
      </c>
      <c r="Q590" s="8">
        <f t="shared" si="58"/>
        <v>0</v>
      </c>
      <c r="R590" s="8">
        <f t="shared" si="59"/>
        <v>0</v>
      </c>
      <c r="S590" s="8">
        <f t="shared" si="60"/>
        <v>0</v>
      </c>
      <c r="T590" s="8">
        <f t="shared" si="61"/>
        <v>0</v>
      </c>
      <c r="V590" s="8">
        <f>VLOOKUP($C590,{"29 - Psychiatrie (Erwachsene)",1;"30 - Kinder- und Jugendpsychiatrie",1;"31 - Psychosomatik",1;"00 - Bitte eine Fachabteilung auswählen",0;0,0},2,0)</f>
        <v>0</v>
      </c>
      <c r="W590" s="8" t="str">
        <f>IF('Angaben KH-Standort'!$D$12&gt;0,"JBJ","KJA")</f>
        <v>KJA</v>
      </c>
      <c r="X590" s="8" t="str">
        <f>VLOOKUP(C589,{"29 - Psychiatrie (Erwachsene)","Einrichtungen2";"30 - Kinder- und Jugendpsychiatrie","Einrichtungen2";"31 - Psychosomatik","Einrichtungen2";"00 - Bitte eine Einrichtung auswählen","Leer";0,"Leer"},2,0)</f>
        <v>Leer</v>
      </c>
      <c r="Y590" s="37" t="str">
        <f t="shared" si="62"/>
        <v>Leer</v>
      </c>
      <c r="Z590" s="8" t="str">
        <f>VLOOKUP($C590,{"29 - Psychiatrie (Erwachsene)","Psychiatrie";"30 - Kinder- und Jugendpsychiatrie","KJPsychiatrie";"31 - Psychosomatik","Psychosomatik";"00 - Bitte eine Fachabteilung auswählen","Leer";0,"Leer"},2,0)</f>
        <v>Leer</v>
      </c>
    </row>
    <row r="591" spans="2:26" ht="15" customHeight="1" x14ac:dyDescent="0.25">
      <c r="B591" s="76" t="str">
        <f t="shared" si="63"/>
        <v>!!!</v>
      </c>
      <c r="C591" s="250"/>
      <c r="D591" s="243"/>
      <c r="E591" s="251"/>
      <c r="F591" s="88"/>
      <c r="G591" s="387"/>
      <c r="H591" s="44"/>
      <c r="I591" s="44"/>
      <c r="J591" s="70"/>
      <c r="O591" s="8">
        <f t="shared" si="57"/>
        <v>0</v>
      </c>
      <c r="P591" s="8">
        <f>VLOOKUP(C591,{"29 - Psychiatrie (Erwachsene)",1;"30 - Kinder- und Jugendpsychiatrie",1;"31 - Psychosomatik",1;"00 - Bitte eine Fachabteilung auswählen",0;0,0},2,0)</f>
        <v>0</v>
      </c>
      <c r="Q591" s="8">
        <f t="shared" si="58"/>
        <v>0</v>
      </c>
      <c r="R591" s="8">
        <f t="shared" si="59"/>
        <v>0</v>
      </c>
      <c r="S591" s="8">
        <f t="shared" si="60"/>
        <v>0</v>
      </c>
      <c r="T591" s="8">
        <f t="shared" si="61"/>
        <v>0</v>
      </c>
      <c r="V591" s="8">
        <f>VLOOKUP($C591,{"29 - Psychiatrie (Erwachsene)",1;"30 - Kinder- und Jugendpsychiatrie",1;"31 - Psychosomatik",1;"00 - Bitte eine Fachabteilung auswählen",0;0,0},2,0)</f>
        <v>0</v>
      </c>
      <c r="W591" s="8" t="str">
        <f>IF('Angaben KH-Standort'!$D$12&gt;0,"JBJ","KJA")</f>
        <v>KJA</v>
      </c>
      <c r="X591" s="8" t="str">
        <f>VLOOKUP(C590,{"29 - Psychiatrie (Erwachsene)","Einrichtungen2";"30 - Kinder- und Jugendpsychiatrie","Einrichtungen2";"31 - Psychosomatik","Einrichtungen2";"00 - Bitte eine Einrichtung auswählen","Leer";0,"Leer"},2,0)</f>
        <v>Leer</v>
      </c>
      <c r="Y591" s="37" t="str">
        <f t="shared" si="62"/>
        <v>Leer</v>
      </c>
      <c r="Z591" s="8" t="str">
        <f>VLOOKUP($C591,{"29 - Psychiatrie (Erwachsene)","Psychiatrie";"30 - Kinder- und Jugendpsychiatrie","KJPsychiatrie";"31 - Psychosomatik","Psychosomatik";"00 - Bitte eine Fachabteilung auswählen","Leer";0,"Leer"},2,0)</f>
        <v>Leer</v>
      </c>
    </row>
    <row r="592" spans="2:26" ht="15" customHeight="1" x14ac:dyDescent="0.25">
      <c r="B592" s="76" t="str">
        <f t="shared" si="63"/>
        <v>!!!</v>
      </c>
      <c r="C592" s="250"/>
      <c r="D592" s="243"/>
      <c r="E592" s="251"/>
      <c r="F592" s="88"/>
      <c r="G592" s="387"/>
      <c r="H592" s="44"/>
      <c r="I592" s="44"/>
      <c r="J592" s="70"/>
      <c r="O592" s="8">
        <f t="shared" si="57"/>
        <v>0</v>
      </c>
      <c r="P592" s="8">
        <f>VLOOKUP(C592,{"29 - Psychiatrie (Erwachsene)",1;"30 - Kinder- und Jugendpsychiatrie",1;"31 - Psychosomatik",1;"00 - Bitte eine Fachabteilung auswählen",0;0,0},2,0)</f>
        <v>0</v>
      </c>
      <c r="Q592" s="8">
        <f t="shared" si="58"/>
        <v>0</v>
      </c>
      <c r="R592" s="8">
        <f t="shared" si="59"/>
        <v>0</v>
      </c>
      <c r="S592" s="8">
        <f t="shared" si="60"/>
        <v>0</v>
      </c>
      <c r="T592" s="8">
        <f t="shared" si="61"/>
        <v>0</v>
      </c>
      <c r="V592" s="8">
        <f>VLOOKUP($C592,{"29 - Psychiatrie (Erwachsene)",1;"30 - Kinder- und Jugendpsychiatrie",1;"31 - Psychosomatik",1;"00 - Bitte eine Fachabteilung auswählen",0;0,0},2,0)</f>
        <v>0</v>
      </c>
      <c r="W592" s="8" t="str">
        <f>IF('Angaben KH-Standort'!$D$12&gt;0,"JBJ","KJA")</f>
        <v>KJA</v>
      </c>
      <c r="X592" s="8" t="str">
        <f>VLOOKUP(C591,{"29 - Psychiatrie (Erwachsene)","Einrichtungen2";"30 - Kinder- und Jugendpsychiatrie","Einrichtungen2";"31 - Psychosomatik","Einrichtungen2";"00 - Bitte eine Einrichtung auswählen","Leer";0,"Leer"},2,0)</f>
        <v>Leer</v>
      </c>
      <c r="Y592" s="37" t="str">
        <f t="shared" si="62"/>
        <v>Leer</v>
      </c>
      <c r="Z592" s="8" t="str">
        <f>VLOOKUP($C592,{"29 - Psychiatrie (Erwachsene)","Psychiatrie";"30 - Kinder- und Jugendpsychiatrie","KJPsychiatrie";"31 - Psychosomatik","Psychosomatik";"00 - Bitte eine Fachabteilung auswählen","Leer";0,"Leer"},2,0)</f>
        <v>Leer</v>
      </c>
    </row>
    <row r="593" spans="2:26" ht="15" customHeight="1" x14ac:dyDescent="0.25">
      <c r="B593" s="76" t="str">
        <f t="shared" si="63"/>
        <v>!!!</v>
      </c>
      <c r="C593" s="250"/>
      <c r="D593" s="243"/>
      <c r="E593" s="251"/>
      <c r="F593" s="88"/>
      <c r="G593" s="387"/>
      <c r="H593" s="44"/>
      <c r="I593" s="44"/>
      <c r="J593" s="70"/>
      <c r="O593" s="8">
        <f t="shared" si="57"/>
        <v>0</v>
      </c>
      <c r="P593" s="8">
        <f>VLOOKUP(C593,{"29 - Psychiatrie (Erwachsene)",1;"30 - Kinder- und Jugendpsychiatrie",1;"31 - Psychosomatik",1;"00 - Bitte eine Fachabteilung auswählen",0;0,0},2,0)</f>
        <v>0</v>
      </c>
      <c r="Q593" s="8">
        <f t="shared" si="58"/>
        <v>0</v>
      </c>
      <c r="R593" s="8">
        <f t="shared" si="59"/>
        <v>0</v>
      </c>
      <c r="S593" s="8">
        <f t="shared" si="60"/>
        <v>0</v>
      </c>
      <c r="T593" s="8">
        <f t="shared" si="61"/>
        <v>0</v>
      </c>
      <c r="V593" s="8">
        <f>VLOOKUP($C593,{"29 - Psychiatrie (Erwachsene)",1;"30 - Kinder- und Jugendpsychiatrie",1;"31 - Psychosomatik",1;"00 - Bitte eine Fachabteilung auswählen",0;0,0},2,0)</f>
        <v>0</v>
      </c>
      <c r="W593" s="8" t="str">
        <f>IF('Angaben KH-Standort'!$D$12&gt;0,"JBJ","KJA")</f>
        <v>KJA</v>
      </c>
      <c r="X593" s="8" t="str">
        <f>VLOOKUP(C592,{"29 - Psychiatrie (Erwachsene)","Einrichtungen2";"30 - Kinder- und Jugendpsychiatrie","Einrichtungen2";"31 - Psychosomatik","Einrichtungen2";"00 - Bitte eine Einrichtung auswählen","Leer";0,"Leer"},2,0)</f>
        <v>Leer</v>
      </c>
      <c r="Y593" s="37" t="str">
        <f t="shared" si="62"/>
        <v>Leer</v>
      </c>
      <c r="Z593" s="8" t="str">
        <f>VLOOKUP($C593,{"29 - Psychiatrie (Erwachsene)","Psychiatrie";"30 - Kinder- und Jugendpsychiatrie","KJPsychiatrie";"31 - Psychosomatik","Psychosomatik";"00 - Bitte eine Fachabteilung auswählen","Leer";0,"Leer"},2,0)</f>
        <v>Leer</v>
      </c>
    </row>
    <row r="594" spans="2:26" ht="15" customHeight="1" x14ac:dyDescent="0.25">
      <c r="B594" s="76" t="str">
        <f t="shared" si="63"/>
        <v>!!!</v>
      </c>
      <c r="C594" s="250"/>
      <c r="D594" s="243"/>
      <c r="E594" s="251"/>
      <c r="F594" s="88"/>
      <c r="G594" s="387"/>
      <c r="H594" s="44"/>
      <c r="I594" s="44"/>
      <c r="J594" s="70"/>
      <c r="O594" s="8">
        <f t="shared" si="57"/>
        <v>0</v>
      </c>
      <c r="P594" s="8">
        <f>VLOOKUP(C594,{"29 - Psychiatrie (Erwachsene)",1;"30 - Kinder- und Jugendpsychiatrie",1;"31 - Psychosomatik",1;"00 - Bitte eine Fachabteilung auswählen",0;0,0},2,0)</f>
        <v>0</v>
      </c>
      <c r="Q594" s="8">
        <f t="shared" si="58"/>
        <v>0</v>
      </c>
      <c r="R594" s="8">
        <f t="shared" si="59"/>
        <v>0</v>
      </c>
      <c r="S594" s="8">
        <f t="shared" si="60"/>
        <v>0</v>
      </c>
      <c r="T594" s="8">
        <f t="shared" si="61"/>
        <v>0</v>
      </c>
      <c r="V594" s="8">
        <f>VLOOKUP($C594,{"29 - Psychiatrie (Erwachsene)",1;"30 - Kinder- und Jugendpsychiatrie",1;"31 - Psychosomatik",1;"00 - Bitte eine Fachabteilung auswählen",0;0,0},2,0)</f>
        <v>0</v>
      </c>
      <c r="W594" s="8" t="str">
        <f>IF('Angaben KH-Standort'!$D$12&gt;0,"JBJ","KJA")</f>
        <v>KJA</v>
      </c>
      <c r="X594" s="8" t="str">
        <f>VLOOKUP(C593,{"29 - Psychiatrie (Erwachsene)","Einrichtungen2";"30 - Kinder- und Jugendpsychiatrie","Einrichtungen2";"31 - Psychosomatik","Einrichtungen2";"00 - Bitte eine Einrichtung auswählen","Leer";0,"Leer"},2,0)</f>
        <v>Leer</v>
      </c>
      <c r="Y594" s="37" t="str">
        <f t="shared" si="62"/>
        <v>Leer</v>
      </c>
      <c r="Z594" s="8" t="str">
        <f>VLOOKUP($C594,{"29 - Psychiatrie (Erwachsene)","Psychiatrie";"30 - Kinder- und Jugendpsychiatrie","KJPsychiatrie";"31 - Psychosomatik","Psychosomatik";"00 - Bitte eine Fachabteilung auswählen","Leer";0,"Leer"},2,0)</f>
        <v>Leer</v>
      </c>
    </row>
    <row r="595" spans="2:26" ht="15" customHeight="1" x14ac:dyDescent="0.25">
      <c r="B595" s="76" t="str">
        <f t="shared" si="63"/>
        <v>!!!</v>
      </c>
      <c r="C595" s="250"/>
      <c r="D595" s="243"/>
      <c r="E595" s="251"/>
      <c r="F595" s="88"/>
      <c r="G595" s="387"/>
      <c r="H595" s="44"/>
      <c r="I595" s="44"/>
      <c r="J595" s="70"/>
      <c r="O595" s="8">
        <f t="shared" si="57"/>
        <v>0</v>
      </c>
      <c r="P595" s="8">
        <f>VLOOKUP(C595,{"29 - Psychiatrie (Erwachsene)",1;"30 - Kinder- und Jugendpsychiatrie",1;"31 - Psychosomatik",1;"00 - Bitte eine Fachabteilung auswählen",0;0,0},2,0)</f>
        <v>0</v>
      </c>
      <c r="Q595" s="8">
        <f t="shared" si="58"/>
        <v>0</v>
      </c>
      <c r="R595" s="8">
        <f t="shared" si="59"/>
        <v>0</v>
      </c>
      <c r="S595" s="8">
        <f t="shared" si="60"/>
        <v>0</v>
      </c>
      <c r="T595" s="8">
        <f t="shared" si="61"/>
        <v>0</v>
      </c>
      <c r="V595" s="8">
        <f>VLOOKUP($C595,{"29 - Psychiatrie (Erwachsene)",1;"30 - Kinder- und Jugendpsychiatrie",1;"31 - Psychosomatik",1;"00 - Bitte eine Fachabteilung auswählen",0;0,0},2,0)</f>
        <v>0</v>
      </c>
      <c r="W595" s="8" t="str">
        <f>IF('Angaben KH-Standort'!$D$12&gt;0,"JBJ","KJA")</f>
        <v>KJA</v>
      </c>
      <c r="X595" s="8" t="str">
        <f>VLOOKUP(C594,{"29 - Psychiatrie (Erwachsene)","Einrichtungen2";"30 - Kinder- und Jugendpsychiatrie","Einrichtungen2";"31 - Psychosomatik","Einrichtungen2";"00 - Bitte eine Einrichtung auswählen","Leer";0,"Leer"},2,0)</f>
        <v>Leer</v>
      </c>
      <c r="Y595" s="37" t="str">
        <f t="shared" si="62"/>
        <v>Leer</v>
      </c>
      <c r="Z595" s="8" t="str">
        <f>VLOOKUP($C595,{"29 - Psychiatrie (Erwachsene)","Psychiatrie";"30 - Kinder- und Jugendpsychiatrie","KJPsychiatrie";"31 - Psychosomatik","Psychosomatik";"00 - Bitte eine Fachabteilung auswählen","Leer";0,"Leer"},2,0)</f>
        <v>Leer</v>
      </c>
    </row>
    <row r="596" spans="2:26" ht="15" customHeight="1" x14ac:dyDescent="0.25">
      <c r="B596" s="76" t="str">
        <f t="shared" si="63"/>
        <v>!!!</v>
      </c>
      <c r="C596" s="250"/>
      <c r="D596" s="243"/>
      <c r="E596" s="251"/>
      <c r="F596" s="88"/>
      <c r="G596" s="387"/>
      <c r="H596" s="44"/>
      <c r="I596" s="44"/>
      <c r="J596" s="70"/>
      <c r="O596" s="8">
        <f t="shared" si="57"/>
        <v>0</v>
      </c>
      <c r="P596" s="8">
        <f>VLOOKUP(C596,{"29 - Psychiatrie (Erwachsene)",1;"30 - Kinder- und Jugendpsychiatrie",1;"31 - Psychosomatik",1;"00 - Bitte eine Fachabteilung auswählen",0;0,0},2,0)</f>
        <v>0</v>
      </c>
      <c r="Q596" s="8">
        <f t="shared" si="58"/>
        <v>0</v>
      </c>
      <c r="R596" s="8">
        <f t="shared" si="59"/>
        <v>0</v>
      </c>
      <c r="S596" s="8">
        <f t="shared" si="60"/>
        <v>0</v>
      </c>
      <c r="T596" s="8">
        <f t="shared" si="61"/>
        <v>0</v>
      </c>
      <c r="V596" s="8">
        <f>VLOOKUP($C596,{"29 - Psychiatrie (Erwachsene)",1;"30 - Kinder- und Jugendpsychiatrie",1;"31 - Psychosomatik",1;"00 - Bitte eine Fachabteilung auswählen",0;0,0},2,0)</f>
        <v>0</v>
      </c>
      <c r="W596" s="8" t="str">
        <f>IF('Angaben KH-Standort'!$D$12&gt;0,"JBJ","KJA")</f>
        <v>KJA</v>
      </c>
      <c r="X596" s="8" t="str">
        <f>VLOOKUP(C595,{"29 - Psychiatrie (Erwachsene)","Einrichtungen2";"30 - Kinder- und Jugendpsychiatrie","Einrichtungen2";"31 - Psychosomatik","Einrichtungen2";"00 - Bitte eine Einrichtung auswählen","Leer";0,"Leer"},2,0)</f>
        <v>Leer</v>
      </c>
      <c r="Y596" s="37" t="str">
        <f t="shared" si="62"/>
        <v>Leer</v>
      </c>
      <c r="Z596" s="8" t="str">
        <f>VLOOKUP($C596,{"29 - Psychiatrie (Erwachsene)","Psychiatrie";"30 - Kinder- und Jugendpsychiatrie","KJPsychiatrie";"31 - Psychosomatik","Psychosomatik";"00 - Bitte eine Fachabteilung auswählen","Leer";0,"Leer"},2,0)</f>
        <v>Leer</v>
      </c>
    </row>
    <row r="597" spans="2:26" ht="15" customHeight="1" x14ac:dyDescent="0.25">
      <c r="B597" s="76" t="str">
        <f t="shared" si="63"/>
        <v>!!!</v>
      </c>
      <c r="C597" s="250"/>
      <c r="D597" s="243"/>
      <c r="E597" s="251"/>
      <c r="F597" s="88"/>
      <c r="G597" s="387"/>
      <c r="H597" s="44"/>
      <c r="I597" s="44"/>
      <c r="J597" s="70"/>
      <c r="O597" s="8">
        <f t="shared" si="57"/>
        <v>0</v>
      </c>
      <c r="P597" s="8">
        <f>VLOOKUP(C597,{"29 - Psychiatrie (Erwachsene)",1;"30 - Kinder- und Jugendpsychiatrie",1;"31 - Psychosomatik",1;"00 - Bitte eine Fachabteilung auswählen",0;0,0},2,0)</f>
        <v>0</v>
      </c>
      <c r="Q597" s="8">
        <f t="shared" si="58"/>
        <v>0</v>
      </c>
      <c r="R597" s="8">
        <f t="shared" si="59"/>
        <v>0</v>
      </c>
      <c r="S597" s="8">
        <f t="shared" si="60"/>
        <v>0</v>
      </c>
      <c r="T597" s="8">
        <f t="shared" si="61"/>
        <v>0</v>
      </c>
      <c r="V597" s="8">
        <f>VLOOKUP($C597,{"29 - Psychiatrie (Erwachsene)",1;"30 - Kinder- und Jugendpsychiatrie",1;"31 - Psychosomatik",1;"00 - Bitte eine Fachabteilung auswählen",0;0,0},2,0)</f>
        <v>0</v>
      </c>
      <c r="W597" s="8" t="str">
        <f>IF('Angaben KH-Standort'!$D$12&gt;0,"JBJ","KJA")</f>
        <v>KJA</v>
      </c>
      <c r="X597" s="8" t="str">
        <f>VLOOKUP(C596,{"29 - Psychiatrie (Erwachsene)","Einrichtungen2";"30 - Kinder- und Jugendpsychiatrie","Einrichtungen2";"31 - Psychosomatik","Einrichtungen2";"00 - Bitte eine Einrichtung auswählen","Leer";0,"Leer"},2,0)</f>
        <v>Leer</v>
      </c>
      <c r="Y597" s="37" t="str">
        <f t="shared" si="62"/>
        <v>Leer</v>
      </c>
      <c r="Z597" s="8" t="str">
        <f>VLOOKUP($C597,{"29 - Psychiatrie (Erwachsene)","Psychiatrie";"30 - Kinder- und Jugendpsychiatrie","KJPsychiatrie";"31 - Psychosomatik","Psychosomatik";"00 - Bitte eine Fachabteilung auswählen","Leer";0,"Leer"},2,0)</f>
        <v>Leer</v>
      </c>
    </row>
    <row r="598" spans="2:26" ht="15" customHeight="1" x14ac:dyDescent="0.25">
      <c r="B598" s="76" t="str">
        <f t="shared" si="63"/>
        <v>!!!</v>
      </c>
      <c r="C598" s="250"/>
      <c r="D598" s="243"/>
      <c r="E598" s="251"/>
      <c r="F598" s="88"/>
      <c r="G598" s="387"/>
      <c r="H598" s="44"/>
      <c r="I598" s="44"/>
      <c r="J598" s="70"/>
      <c r="O598" s="8">
        <f t="shared" si="57"/>
        <v>0</v>
      </c>
      <c r="P598" s="8">
        <f>VLOOKUP(C598,{"29 - Psychiatrie (Erwachsene)",1;"30 - Kinder- und Jugendpsychiatrie",1;"31 - Psychosomatik",1;"00 - Bitte eine Fachabteilung auswählen",0;0,0},2,0)</f>
        <v>0</v>
      </c>
      <c r="Q598" s="8">
        <f t="shared" si="58"/>
        <v>0</v>
      </c>
      <c r="R598" s="8">
        <f t="shared" si="59"/>
        <v>0</v>
      </c>
      <c r="S598" s="8">
        <f t="shared" si="60"/>
        <v>0</v>
      </c>
      <c r="T598" s="8">
        <f t="shared" si="61"/>
        <v>0</v>
      </c>
      <c r="V598" s="8">
        <f>VLOOKUP($C598,{"29 - Psychiatrie (Erwachsene)",1;"30 - Kinder- und Jugendpsychiatrie",1;"31 - Psychosomatik",1;"00 - Bitte eine Fachabteilung auswählen",0;0,0},2,0)</f>
        <v>0</v>
      </c>
      <c r="W598" s="8" t="str">
        <f>IF('Angaben KH-Standort'!$D$12&gt;0,"JBJ","KJA")</f>
        <v>KJA</v>
      </c>
      <c r="X598" s="8" t="str">
        <f>VLOOKUP(C597,{"29 - Psychiatrie (Erwachsene)","Einrichtungen2";"30 - Kinder- und Jugendpsychiatrie","Einrichtungen2";"31 - Psychosomatik","Einrichtungen2";"00 - Bitte eine Einrichtung auswählen","Leer";0,"Leer"},2,0)</f>
        <v>Leer</v>
      </c>
      <c r="Y598" s="37" t="str">
        <f t="shared" si="62"/>
        <v>Leer</v>
      </c>
      <c r="Z598" s="8" t="str">
        <f>VLOOKUP($C598,{"29 - Psychiatrie (Erwachsene)","Psychiatrie";"30 - Kinder- und Jugendpsychiatrie","KJPsychiatrie";"31 - Psychosomatik","Psychosomatik";"00 - Bitte eine Fachabteilung auswählen","Leer";0,"Leer"},2,0)</f>
        <v>Leer</v>
      </c>
    </row>
    <row r="599" spans="2:26" ht="15" customHeight="1" x14ac:dyDescent="0.25">
      <c r="B599" s="76" t="str">
        <f t="shared" si="63"/>
        <v>!!!</v>
      </c>
      <c r="C599" s="250"/>
      <c r="D599" s="243"/>
      <c r="E599" s="251"/>
      <c r="F599" s="88"/>
      <c r="G599" s="387"/>
      <c r="H599" s="44"/>
      <c r="I599" s="44"/>
      <c r="J599" s="70"/>
      <c r="O599" s="8">
        <f t="shared" si="57"/>
        <v>0</v>
      </c>
      <c r="P599" s="8">
        <f>VLOOKUP(C599,{"29 - Psychiatrie (Erwachsene)",1;"30 - Kinder- und Jugendpsychiatrie",1;"31 - Psychosomatik",1;"00 - Bitte eine Fachabteilung auswählen",0;0,0},2,0)</f>
        <v>0</v>
      </c>
      <c r="Q599" s="8">
        <f t="shared" si="58"/>
        <v>0</v>
      </c>
      <c r="R599" s="8">
        <f t="shared" si="59"/>
        <v>0</v>
      </c>
      <c r="S599" s="8">
        <f t="shared" si="60"/>
        <v>0</v>
      </c>
      <c r="T599" s="8">
        <f t="shared" si="61"/>
        <v>0</v>
      </c>
      <c r="V599" s="8">
        <f>VLOOKUP($C599,{"29 - Psychiatrie (Erwachsene)",1;"30 - Kinder- und Jugendpsychiatrie",1;"31 - Psychosomatik",1;"00 - Bitte eine Fachabteilung auswählen",0;0,0},2,0)</f>
        <v>0</v>
      </c>
      <c r="W599" s="8" t="str">
        <f>IF('Angaben KH-Standort'!$D$12&gt;0,"JBJ","KJA")</f>
        <v>KJA</v>
      </c>
      <c r="X599" s="8" t="str">
        <f>VLOOKUP(C598,{"29 - Psychiatrie (Erwachsene)","Einrichtungen2";"30 - Kinder- und Jugendpsychiatrie","Einrichtungen2";"31 - Psychosomatik","Einrichtungen2";"00 - Bitte eine Einrichtung auswählen","Leer";0,"Leer"},2,0)</f>
        <v>Leer</v>
      </c>
      <c r="Y599" s="37" t="str">
        <f t="shared" si="62"/>
        <v>Leer</v>
      </c>
      <c r="Z599" s="8" t="str">
        <f>VLOOKUP($C599,{"29 - Psychiatrie (Erwachsene)","Psychiatrie";"30 - Kinder- und Jugendpsychiatrie","KJPsychiatrie";"31 - Psychosomatik","Psychosomatik";"00 - Bitte eine Fachabteilung auswählen","Leer";0,"Leer"},2,0)</f>
        <v>Leer</v>
      </c>
    </row>
    <row r="600" spans="2:26" ht="15" customHeight="1" x14ac:dyDescent="0.25">
      <c r="B600" s="76" t="str">
        <f t="shared" si="63"/>
        <v>!!!</v>
      </c>
      <c r="C600" s="250"/>
      <c r="D600" s="243"/>
      <c r="E600" s="251"/>
      <c r="F600" s="88"/>
      <c r="G600" s="387"/>
      <c r="H600" s="44"/>
      <c r="I600" s="44"/>
      <c r="J600" s="70"/>
      <c r="O600" s="8">
        <f t="shared" ref="O600:O663" si="64">IF(LEN(B600)&gt;0,0,1)</f>
        <v>0</v>
      </c>
      <c r="P600" s="8">
        <f>VLOOKUP(C600,{"29 - Psychiatrie (Erwachsene)",1;"30 - Kinder- und Jugendpsychiatrie",1;"31 - Psychosomatik",1;"00 - Bitte eine Fachabteilung auswählen",0;0,0},2,0)</f>
        <v>0</v>
      </c>
      <c r="Q600" s="8">
        <f t="shared" ref="Q600:Q663" si="65">IF(LEN(D600)&gt;0,1,0)</f>
        <v>0</v>
      </c>
      <c r="R600" s="8">
        <f t="shared" ref="R600:R663" si="66">IF(LEN(E600)&gt;0,1,0)</f>
        <v>0</v>
      </c>
      <c r="S600" s="8">
        <f t="shared" ref="S600:S663" si="67">IF(LEN(F600)&gt;0,1,0)</f>
        <v>0</v>
      </c>
      <c r="T600" s="8">
        <f t="shared" ref="T600:T663" si="68">IF(LEN(G600)&gt;0,1,0)</f>
        <v>0</v>
      </c>
      <c r="V600" s="8">
        <f>VLOOKUP($C600,{"29 - Psychiatrie (Erwachsene)",1;"30 - Kinder- und Jugendpsychiatrie",1;"31 - Psychosomatik",1;"00 - Bitte eine Fachabteilung auswählen",0;0,0},2,0)</f>
        <v>0</v>
      </c>
      <c r="W600" s="8" t="str">
        <f>IF('Angaben KH-Standort'!$D$12&gt;0,"JBJ","KJA")</f>
        <v>KJA</v>
      </c>
      <c r="X600" s="8" t="str">
        <f>VLOOKUP(C599,{"29 - Psychiatrie (Erwachsene)","Einrichtungen2";"30 - Kinder- und Jugendpsychiatrie","Einrichtungen2";"31 - Psychosomatik","Einrichtungen2";"00 - Bitte eine Einrichtung auswählen","Leer";0,"Leer"},2,0)</f>
        <v>Leer</v>
      </c>
      <c r="Y600" s="37" t="str">
        <f t="shared" ref="Y600:Y663" si="69">IF(V600=1,W600,"Leer")</f>
        <v>Leer</v>
      </c>
      <c r="Z600" s="8" t="str">
        <f>VLOOKUP($C600,{"29 - Psychiatrie (Erwachsene)","Psychiatrie";"30 - Kinder- und Jugendpsychiatrie","KJPsychiatrie";"31 - Psychosomatik","Psychosomatik";"00 - Bitte eine Fachabteilung auswählen","Leer";0,"Leer"},2,0)</f>
        <v>Leer</v>
      </c>
    </row>
    <row r="601" spans="2:26" ht="15" customHeight="1" x14ac:dyDescent="0.25">
      <c r="B601" s="76" t="str">
        <f t="shared" si="63"/>
        <v>!!!</v>
      </c>
      <c r="C601" s="250"/>
      <c r="D601" s="243"/>
      <c r="E601" s="251"/>
      <c r="F601" s="88"/>
      <c r="G601" s="387"/>
      <c r="H601" s="44"/>
      <c r="I601" s="44"/>
      <c r="J601" s="70"/>
      <c r="O601" s="8">
        <f t="shared" si="64"/>
        <v>0</v>
      </c>
      <c r="P601" s="8">
        <f>VLOOKUP(C601,{"29 - Psychiatrie (Erwachsene)",1;"30 - Kinder- und Jugendpsychiatrie",1;"31 - Psychosomatik",1;"00 - Bitte eine Fachabteilung auswählen",0;0,0},2,0)</f>
        <v>0</v>
      </c>
      <c r="Q601" s="8">
        <f t="shared" si="65"/>
        <v>0</v>
      </c>
      <c r="R601" s="8">
        <f t="shared" si="66"/>
        <v>0</v>
      </c>
      <c r="S601" s="8">
        <f t="shared" si="67"/>
        <v>0</v>
      </c>
      <c r="T601" s="8">
        <f t="shared" si="68"/>
        <v>0</v>
      </c>
      <c r="V601" s="8">
        <f>VLOOKUP($C601,{"29 - Psychiatrie (Erwachsene)",1;"30 - Kinder- und Jugendpsychiatrie",1;"31 - Psychosomatik",1;"00 - Bitte eine Fachabteilung auswählen",0;0,0},2,0)</f>
        <v>0</v>
      </c>
      <c r="W601" s="8" t="str">
        <f>IF('Angaben KH-Standort'!$D$12&gt;0,"JBJ","KJA")</f>
        <v>KJA</v>
      </c>
      <c r="X601" s="8" t="str">
        <f>VLOOKUP(C600,{"29 - Psychiatrie (Erwachsene)","Einrichtungen2";"30 - Kinder- und Jugendpsychiatrie","Einrichtungen2";"31 - Psychosomatik","Einrichtungen2";"00 - Bitte eine Einrichtung auswählen","Leer";0,"Leer"},2,0)</f>
        <v>Leer</v>
      </c>
      <c r="Y601" s="37" t="str">
        <f t="shared" si="69"/>
        <v>Leer</v>
      </c>
      <c r="Z601" s="8" t="str">
        <f>VLOOKUP($C601,{"29 - Psychiatrie (Erwachsene)","Psychiatrie";"30 - Kinder- und Jugendpsychiatrie","KJPsychiatrie";"31 - Psychosomatik","Psychosomatik";"00 - Bitte eine Fachabteilung auswählen","Leer";0,"Leer"},2,0)</f>
        <v>Leer</v>
      </c>
    </row>
    <row r="602" spans="2:26" ht="15" customHeight="1" x14ac:dyDescent="0.25">
      <c r="B602" s="76" t="str">
        <f t="shared" si="63"/>
        <v>!!!</v>
      </c>
      <c r="C602" s="250"/>
      <c r="D602" s="243"/>
      <c r="E602" s="251"/>
      <c r="F602" s="88"/>
      <c r="G602" s="387"/>
      <c r="H602" s="44"/>
      <c r="I602" s="44"/>
      <c r="J602" s="70"/>
      <c r="O602" s="8">
        <f t="shared" si="64"/>
        <v>0</v>
      </c>
      <c r="P602" s="8">
        <f>VLOOKUP(C602,{"29 - Psychiatrie (Erwachsene)",1;"30 - Kinder- und Jugendpsychiatrie",1;"31 - Psychosomatik",1;"00 - Bitte eine Fachabteilung auswählen",0;0,0},2,0)</f>
        <v>0</v>
      </c>
      <c r="Q602" s="8">
        <f t="shared" si="65"/>
        <v>0</v>
      </c>
      <c r="R602" s="8">
        <f t="shared" si="66"/>
        <v>0</v>
      </c>
      <c r="S602" s="8">
        <f t="shared" si="67"/>
        <v>0</v>
      </c>
      <c r="T602" s="8">
        <f t="shared" si="68"/>
        <v>0</v>
      </c>
      <c r="V602" s="8">
        <f>VLOOKUP($C602,{"29 - Psychiatrie (Erwachsene)",1;"30 - Kinder- und Jugendpsychiatrie",1;"31 - Psychosomatik",1;"00 - Bitte eine Fachabteilung auswählen",0;0,0},2,0)</f>
        <v>0</v>
      </c>
      <c r="W602" s="8" t="str">
        <f>IF('Angaben KH-Standort'!$D$12&gt;0,"JBJ","KJA")</f>
        <v>KJA</v>
      </c>
      <c r="X602" s="8" t="str">
        <f>VLOOKUP(C601,{"29 - Psychiatrie (Erwachsene)","Einrichtungen2";"30 - Kinder- und Jugendpsychiatrie","Einrichtungen2";"31 - Psychosomatik","Einrichtungen2";"00 - Bitte eine Einrichtung auswählen","Leer";0,"Leer"},2,0)</f>
        <v>Leer</v>
      </c>
      <c r="Y602" s="37" t="str">
        <f t="shared" si="69"/>
        <v>Leer</v>
      </c>
      <c r="Z602" s="8" t="str">
        <f>VLOOKUP($C602,{"29 - Psychiatrie (Erwachsene)","Psychiatrie";"30 - Kinder- und Jugendpsychiatrie","KJPsychiatrie";"31 - Psychosomatik","Psychosomatik";"00 - Bitte eine Fachabteilung auswählen","Leer";0,"Leer"},2,0)</f>
        <v>Leer</v>
      </c>
    </row>
    <row r="603" spans="2:26" ht="15" customHeight="1" x14ac:dyDescent="0.25">
      <c r="B603" s="76" t="str">
        <f t="shared" si="63"/>
        <v>!!!</v>
      </c>
      <c r="C603" s="250"/>
      <c r="D603" s="243"/>
      <c r="E603" s="251"/>
      <c r="F603" s="88"/>
      <c r="G603" s="387"/>
      <c r="H603" s="44"/>
      <c r="I603" s="44"/>
      <c r="J603" s="70"/>
      <c r="O603" s="8">
        <f t="shared" si="64"/>
        <v>0</v>
      </c>
      <c r="P603" s="8">
        <f>VLOOKUP(C603,{"29 - Psychiatrie (Erwachsene)",1;"30 - Kinder- und Jugendpsychiatrie",1;"31 - Psychosomatik",1;"00 - Bitte eine Fachabteilung auswählen",0;0,0},2,0)</f>
        <v>0</v>
      </c>
      <c r="Q603" s="8">
        <f t="shared" si="65"/>
        <v>0</v>
      </c>
      <c r="R603" s="8">
        <f t="shared" si="66"/>
        <v>0</v>
      </c>
      <c r="S603" s="8">
        <f t="shared" si="67"/>
        <v>0</v>
      </c>
      <c r="T603" s="8">
        <f t="shared" si="68"/>
        <v>0</v>
      </c>
      <c r="V603" s="8">
        <f>VLOOKUP($C603,{"29 - Psychiatrie (Erwachsene)",1;"30 - Kinder- und Jugendpsychiatrie",1;"31 - Psychosomatik",1;"00 - Bitte eine Fachabteilung auswählen",0;0,0},2,0)</f>
        <v>0</v>
      </c>
      <c r="W603" s="8" t="str">
        <f>IF('Angaben KH-Standort'!$D$12&gt;0,"JBJ","KJA")</f>
        <v>KJA</v>
      </c>
      <c r="X603" s="8" t="str">
        <f>VLOOKUP(C602,{"29 - Psychiatrie (Erwachsene)","Einrichtungen2";"30 - Kinder- und Jugendpsychiatrie","Einrichtungen2";"31 - Psychosomatik","Einrichtungen2";"00 - Bitte eine Einrichtung auswählen","Leer";0,"Leer"},2,0)</f>
        <v>Leer</v>
      </c>
      <c r="Y603" s="37" t="str">
        <f t="shared" si="69"/>
        <v>Leer</v>
      </c>
      <c r="Z603" s="8" t="str">
        <f>VLOOKUP($C603,{"29 - Psychiatrie (Erwachsene)","Psychiatrie";"30 - Kinder- und Jugendpsychiatrie","KJPsychiatrie";"31 - Psychosomatik","Psychosomatik";"00 - Bitte eine Fachabteilung auswählen","Leer";0,"Leer"},2,0)</f>
        <v>Leer</v>
      </c>
    </row>
    <row r="604" spans="2:26" ht="15" customHeight="1" x14ac:dyDescent="0.25">
      <c r="B604" s="76" t="str">
        <f t="shared" si="63"/>
        <v>!!!</v>
      </c>
      <c r="C604" s="250"/>
      <c r="D604" s="243"/>
      <c r="E604" s="251"/>
      <c r="F604" s="88"/>
      <c r="G604" s="387"/>
      <c r="H604" s="44"/>
      <c r="I604" s="44"/>
      <c r="J604" s="70"/>
      <c r="O604" s="8">
        <f t="shared" si="64"/>
        <v>0</v>
      </c>
      <c r="P604" s="8">
        <f>VLOOKUP(C604,{"29 - Psychiatrie (Erwachsene)",1;"30 - Kinder- und Jugendpsychiatrie",1;"31 - Psychosomatik",1;"00 - Bitte eine Fachabteilung auswählen",0;0,0},2,0)</f>
        <v>0</v>
      </c>
      <c r="Q604" s="8">
        <f t="shared" si="65"/>
        <v>0</v>
      </c>
      <c r="R604" s="8">
        <f t="shared" si="66"/>
        <v>0</v>
      </c>
      <c r="S604" s="8">
        <f t="shared" si="67"/>
        <v>0</v>
      </c>
      <c r="T604" s="8">
        <f t="shared" si="68"/>
        <v>0</v>
      </c>
      <c r="V604" s="8">
        <f>VLOOKUP($C604,{"29 - Psychiatrie (Erwachsene)",1;"30 - Kinder- und Jugendpsychiatrie",1;"31 - Psychosomatik",1;"00 - Bitte eine Fachabteilung auswählen",0;0,0},2,0)</f>
        <v>0</v>
      </c>
      <c r="W604" s="8" t="str">
        <f>IF('Angaben KH-Standort'!$D$12&gt;0,"JBJ","KJA")</f>
        <v>KJA</v>
      </c>
      <c r="X604" s="8" t="str">
        <f>VLOOKUP(C603,{"29 - Psychiatrie (Erwachsene)","Einrichtungen2";"30 - Kinder- und Jugendpsychiatrie","Einrichtungen2";"31 - Psychosomatik","Einrichtungen2";"00 - Bitte eine Einrichtung auswählen","Leer";0,"Leer"},2,0)</f>
        <v>Leer</v>
      </c>
      <c r="Y604" s="37" t="str">
        <f t="shared" si="69"/>
        <v>Leer</v>
      </c>
      <c r="Z604" s="8" t="str">
        <f>VLOOKUP($C604,{"29 - Psychiatrie (Erwachsene)","Psychiatrie";"30 - Kinder- und Jugendpsychiatrie","KJPsychiatrie";"31 - Psychosomatik","Psychosomatik";"00 - Bitte eine Fachabteilung auswählen","Leer";0,"Leer"},2,0)</f>
        <v>Leer</v>
      </c>
    </row>
    <row r="605" spans="2:26" ht="15" customHeight="1" x14ac:dyDescent="0.25">
      <c r="B605" s="76" t="str">
        <f t="shared" si="63"/>
        <v>!!!</v>
      </c>
      <c r="C605" s="250"/>
      <c r="D605" s="243"/>
      <c r="E605" s="251"/>
      <c r="F605" s="88"/>
      <c r="G605" s="387"/>
      <c r="H605" s="44"/>
      <c r="I605" s="44"/>
      <c r="J605" s="70"/>
      <c r="O605" s="8">
        <f t="shared" si="64"/>
        <v>0</v>
      </c>
      <c r="P605" s="8">
        <f>VLOOKUP(C605,{"29 - Psychiatrie (Erwachsene)",1;"30 - Kinder- und Jugendpsychiatrie",1;"31 - Psychosomatik",1;"00 - Bitte eine Fachabteilung auswählen",0;0,0},2,0)</f>
        <v>0</v>
      </c>
      <c r="Q605" s="8">
        <f t="shared" si="65"/>
        <v>0</v>
      </c>
      <c r="R605" s="8">
        <f t="shared" si="66"/>
        <v>0</v>
      </c>
      <c r="S605" s="8">
        <f t="shared" si="67"/>
        <v>0</v>
      </c>
      <c r="T605" s="8">
        <f t="shared" si="68"/>
        <v>0</v>
      </c>
      <c r="V605" s="8">
        <f>VLOOKUP($C605,{"29 - Psychiatrie (Erwachsene)",1;"30 - Kinder- und Jugendpsychiatrie",1;"31 - Psychosomatik",1;"00 - Bitte eine Fachabteilung auswählen",0;0,0},2,0)</f>
        <v>0</v>
      </c>
      <c r="W605" s="8" t="str">
        <f>IF('Angaben KH-Standort'!$D$12&gt;0,"JBJ","KJA")</f>
        <v>KJA</v>
      </c>
      <c r="X605" s="8" t="str">
        <f>VLOOKUP(C604,{"29 - Psychiatrie (Erwachsene)","Einrichtungen2";"30 - Kinder- und Jugendpsychiatrie","Einrichtungen2";"31 - Psychosomatik","Einrichtungen2";"00 - Bitte eine Einrichtung auswählen","Leer";0,"Leer"},2,0)</f>
        <v>Leer</v>
      </c>
      <c r="Y605" s="37" t="str">
        <f t="shared" si="69"/>
        <v>Leer</v>
      </c>
      <c r="Z605" s="8" t="str">
        <f>VLOOKUP($C605,{"29 - Psychiatrie (Erwachsene)","Psychiatrie";"30 - Kinder- und Jugendpsychiatrie","KJPsychiatrie";"31 - Psychosomatik","Psychosomatik";"00 - Bitte eine Fachabteilung auswählen","Leer";0,"Leer"},2,0)</f>
        <v>Leer</v>
      </c>
    </row>
    <row r="606" spans="2:26" ht="15" customHeight="1" x14ac:dyDescent="0.25">
      <c r="B606" s="76" t="str">
        <f t="shared" ref="B606:B669" si="70">IF(SUM(P606:T606)&lt;5,"!!!","")</f>
        <v>!!!</v>
      </c>
      <c r="C606" s="250"/>
      <c r="D606" s="243"/>
      <c r="E606" s="251"/>
      <c r="F606" s="88"/>
      <c r="G606" s="387"/>
      <c r="H606" s="44"/>
      <c r="I606" s="44"/>
      <c r="J606" s="70"/>
      <c r="O606" s="8">
        <f t="shared" si="64"/>
        <v>0</v>
      </c>
      <c r="P606" s="8">
        <f>VLOOKUP(C606,{"29 - Psychiatrie (Erwachsene)",1;"30 - Kinder- und Jugendpsychiatrie",1;"31 - Psychosomatik",1;"00 - Bitte eine Fachabteilung auswählen",0;0,0},2,0)</f>
        <v>0</v>
      </c>
      <c r="Q606" s="8">
        <f t="shared" si="65"/>
        <v>0</v>
      </c>
      <c r="R606" s="8">
        <f t="shared" si="66"/>
        <v>0</v>
      </c>
      <c r="S606" s="8">
        <f t="shared" si="67"/>
        <v>0</v>
      </c>
      <c r="T606" s="8">
        <f t="shared" si="68"/>
        <v>0</v>
      </c>
      <c r="V606" s="8">
        <f>VLOOKUP($C606,{"29 - Psychiatrie (Erwachsene)",1;"30 - Kinder- und Jugendpsychiatrie",1;"31 - Psychosomatik",1;"00 - Bitte eine Fachabteilung auswählen",0;0,0},2,0)</f>
        <v>0</v>
      </c>
      <c r="W606" s="8" t="str">
        <f>IF('Angaben KH-Standort'!$D$12&gt;0,"JBJ","KJA")</f>
        <v>KJA</v>
      </c>
      <c r="X606" s="8" t="str">
        <f>VLOOKUP(C605,{"29 - Psychiatrie (Erwachsene)","Einrichtungen2";"30 - Kinder- und Jugendpsychiatrie","Einrichtungen2";"31 - Psychosomatik","Einrichtungen2";"00 - Bitte eine Einrichtung auswählen","Leer";0,"Leer"},2,0)</f>
        <v>Leer</v>
      </c>
      <c r="Y606" s="37" t="str">
        <f t="shared" si="69"/>
        <v>Leer</v>
      </c>
      <c r="Z606" s="8" t="str">
        <f>VLOOKUP($C606,{"29 - Psychiatrie (Erwachsene)","Psychiatrie";"30 - Kinder- und Jugendpsychiatrie","KJPsychiatrie";"31 - Psychosomatik","Psychosomatik";"00 - Bitte eine Fachabteilung auswählen","Leer";0,"Leer"},2,0)</f>
        <v>Leer</v>
      </c>
    </row>
    <row r="607" spans="2:26" ht="15" customHeight="1" x14ac:dyDescent="0.25">
      <c r="B607" s="76" t="str">
        <f t="shared" si="70"/>
        <v>!!!</v>
      </c>
      <c r="C607" s="250"/>
      <c r="D607" s="243"/>
      <c r="E607" s="251"/>
      <c r="F607" s="88"/>
      <c r="G607" s="387"/>
      <c r="H607" s="44"/>
      <c r="I607" s="44"/>
      <c r="J607" s="70"/>
      <c r="O607" s="8">
        <f t="shared" si="64"/>
        <v>0</v>
      </c>
      <c r="P607" s="8">
        <f>VLOOKUP(C607,{"29 - Psychiatrie (Erwachsene)",1;"30 - Kinder- und Jugendpsychiatrie",1;"31 - Psychosomatik",1;"00 - Bitte eine Fachabteilung auswählen",0;0,0},2,0)</f>
        <v>0</v>
      </c>
      <c r="Q607" s="8">
        <f t="shared" si="65"/>
        <v>0</v>
      </c>
      <c r="R607" s="8">
        <f t="shared" si="66"/>
        <v>0</v>
      </c>
      <c r="S607" s="8">
        <f t="shared" si="67"/>
        <v>0</v>
      </c>
      <c r="T607" s="8">
        <f t="shared" si="68"/>
        <v>0</v>
      </c>
      <c r="V607" s="8">
        <f>VLOOKUP($C607,{"29 - Psychiatrie (Erwachsene)",1;"30 - Kinder- und Jugendpsychiatrie",1;"31 - Psychosomatik",1;"00 - Bitte eine Fachabteilung auswählen",0;0,0},2,0)</f>
        <v>0</v>
      </c>
      <c r="W607" s="8" t="str">
        <f>IF('Angaben KH-Standort'!$D$12&gt;0,"JBJ","KJA")</f>
        <v>KJA</v>
      </c>
      <c r="X607" s="8" t="str">
        <f>VLOOKUP(C606,{"29 - Psychiatrie (Erwachsene)","Einrichtungen2";"30 - Kinder- und Jugendpsychiatrie","Einrichtungen2";"31 - Psychosomatik","Einrichtungen2";"00 - Bitte eine Einrichtung auswählen","Leer";0,"Leer"},2,0)</f>
        <v>Leer</v>
      </c>
      <c r="Y607" s="37" t="str">
        <f t="shared" si="69"/>
        <v>Leer</v>
      </c>
      <c r="Z607" s="8" t="str">
        <f>VLOOKUP($C607,{"29 - Psychiatrie (Erwachsene)","Psychiatrie";"30 - Kinder- und Jugendpsychiatrie","KJPsychiatrie";"31 - Psychosomatik","Psychosomatik";"00 - Bitte eine Fachabteilung auswählen","Leer";0,"Leer"},2,0)</f>
        <v>Leer</v>
      </c>
    </row>
    <row r="608" spans="2:26" ht="15" customHeight="1" x14ac:dyDescent="0.25">
      <c r="B608" s="76" t="str">
        <f t="shared" si="70"/>
        <v>!!!</v>
      </c>
      <c r="C608" s="250"/>
      <c r="D608" s="243"/>
      <c r="E608" s="251"/>
      <c r="F608" s="88"/>
      <c r="G608" s="387"/>
      <c r="H608" s="44"/>
      <c r="I608" s="44"/>
      <c r="J608" s="70"/>
      <c r="O608" s="8">
        <f t="shared" si="64"/>
        <v>0</v>
      </c>
      <c r="P608" s="8">
        <f>VLOOKUP(C608,{"29 - Psychiatrie (Erwachsene)",1;"30 - Kinder- und Jugendpsychiatrie",1;"31 - Psychosomatik",1;"00 - Bitte eine Fachabteilung auswählen",0;0,0},2,0)</f>
        <v>0</v>
      </c>
      <c r="Q608" s="8">
        <f t="shared" si="65"/>
        <v>0</v>
      </c>
      <c r="R608" s="8">
        <f t="shared" si="66"/>
        <v>0</v>
      </c>
      <c r="S608" s="8">
        <f t="shared" si="67"/>
        <v>0</v>
      </c>
      <c r="T608" s="8">
        <f t="shared" si="68"/>
        <v>0</v>
      </c>
      <c r="V608" s="8">
        <f>VLOOKUP($C608,{"29 - Psychiatrie (Erwachsene)",1;"30 - Kinder- und Jugendpsychiatrie",1;"31 - Psychosomatik",1;"00 - Bitte eine Fachabteilung auswählen",0;0,0},2,0)</f>
        <v>0</v>
      </c>
      <c r="W608" s="8" t="str">
        <f>IF('Angaben KH-Standort'!$D$12&gt;0,"JBJ","KJA")</f>
        <v>KJA</v>
      </c>
      <c r="X608" s="8" t="str">
        <f>VLOOKUP(C607,{"29 - Psychiatrie (Erwachsene)","Einrichtungen2";"30 - Kinder- und Jugendpsychiatrie","Einrichtungen2";"31 - Psychosomatik","Einrichtungen2";"00 - Bitte eine Einrichtung auswählen","Leer";0,"Leer"},2,0)</f>
        <v>Leer</v>
      </c>
      <c r="Y608" s="37" t="str">
        <f t="shared" si="69"/>
        <v>Leer</v>
      </c>
      <c r="Z608" s="8" t="str">
        <f>VLOOKUP($C608,{"29 - Psychiatrie (Erwachsene)","Psychiatrie";"30 - Kinder- und Jugendpsychiatrie","KJPsychiatrie";"31 - Psychosomatik","Psychosomatik";"00 - Bitte eine Fachabteilung auswählen","Leer";0,"Leer"},2,0)</f>
        <v>Leer</v>
      </c>
    </row>
    <row r="609" spans="2:26" ht="15" customHeight="1" x14ac:dyDescent="0.25">
      <c r="B609" s="76" t="str">
        <f t="shared" si="70"/>
        <v>!!!</v>
      </c>
      <c r="C609" s="250"/>
      <c r="D609" s="243"/>
      <c r="E609" s="251"/>
      <c r="F609" s="88"/>
      <c r="G609" s="387"/>
      <c r="H609" s="44"/>
      <c r="I609" s="44"/>
      <c r="J609" s="70"/>
      <c r="O609" s="8">
        <f t="shared" si="64"/>
        <v>0</v>
      </c>
      <c r="P609" s="8">
        <f>VLOOKUP(C609,{"29 - Psychiatrie (Erwachsene)",1;"30 - Kinder- und Jugendpsychiatrie",1;"31 - Psychosomatik",1;"00 - Bitte eine Fachabteilung auswählen",0;0,0},2,0)</f>
        <v>0</v>
      </c>
      <c r="Q609" s="8">
        <f t="shared" si="65"/>
        <v>0</v>
      </c>
      <c r="R609" s="8">
        <f t="shared" si="66"/>
        <v>0</v>
      </c>
      <c r="S609" s="8">
        <f t="shared" si="67"/>
        <v>0</v>
      </c>
      <c r="T609" s="8">
        <f t="shared" si="68"/>
        <v>0</v>
      </c>
      <c r="V609" s="8">
        <f>VLOOKUP($C609,{"29 - Psychiatrie (Erwachsene)",1;"30 - Kinder- und Jugendpsychiatrie",1;"31 - Psychosomatik",1;"00 - Bitte eine Fachabteilung auswählen",0;0,0},2,0)</f>
        <v>0</v>
      </c>
      <c r="W609" s="8" t="str">
        <f>IF('Angaben KH-Standort'!$D$12&gt;0,"JBJ","KJA")</f>
        <v>KJA</v>
      </c>
      <c r="X609" s="8" t="str">
        <f>VLOOKUP(C608,{"29 - Psychiatrie (Erwachsene)","Einrichtungen2";"30 - Kinder- und Jugendpsychiatrie","Einrichtungen2";"31 - Psychosomatik","Einrichtungen2";"00 - Bitte eine Einrichtung auswählen","Leer";0,"Leer"},2,0)</f>
        <v>Leer</v>
      </c>
      <c r="Y609" s="37" t="str">
        <f t="shared" si="69"/>
        <v>Leer</v>
      </c>
      <c r="Z609" s="8" t="str">
        <f>VLOOKUP($C609,{"29 - Psychiatrie (Erwachsene)","Psychiatrie";"30 - Kinder- und Jugendpsychiatrie","KJPsychiatrie";"31 - Psychosomatik","Psychosomatik";"00 - Bitte eine Fachabteilung auswählen","Leer";0,"Leer"},2,0)</f>
        <v>Leer</v>
      </c>
    </row>
    <row r="610" spans="2:26" ht="15" customHeight="1" x14ac:dyDescent="0.25">
      <c r="B610" s="76" t="str">
        <f t="shared" si="70"/>
        <v>!!!</v>
      </c>
      <c r="C610" s="250"/>
      <c r="D610" s="243"/>
      <c r="E610" s="251"/>
      <c r="F610" s="88"/>
      <c r="G610" s="387"/>
      <c r="H610" s="44"/>
      <c r="I610" s="44"/>
      <c r="J610" s="70"/>
      <c r="O610" s="8">
        <f t="shared" si="64"/>
        <v>0</v>
      </c>
      <c r="P610" s="8">
        <f>VLOOKUP(C610,{"29 - Psychiatrie (Erwachsene)",1;"30 - Kinder- und Jugendpsychiatrie",1;"31 - Psychosomatik",1;"00 - Bitte eine Fachabteilung auswählen",0;0,0},2,0)</f>
        <v>0</v>
      </c>
      <c r="Q610" s="8">
        <f t="shared" si="65"/>
        <v>0</v>
      </c>
      <c r="R610" s="8">
        <f t="shared" si="66"/>
        <v>0</v>
      </c>
      <c r="S610" s="8">
        <f t="shared" si="67"/>
        <v>0</v>
      </c>
      <c r="T610" s="8">
        <f t="shared" si="68"/>
        <v>0</v>
      </c>
      <c r="V610" s="8">
        <f>VLOOKUP($C610,{"29 - Psychiatrie (Erwachsene)",1;"30 - Kinder- und Jugendpsychiatrie",1;"31 - Psychosomatik",1;"00 - Bitte eine Fachabteilung auswählen",0;0,0},2,0)</f>
        <v>0</v>
      </c>
      <c r="W610" s="8" t="str">
        <f>IF('Angaben KH-Standort'!$D$12&gt;0,"JBJ","KJA")</f>
        <v>KJA</v>
      </c>
      <c r="X610" s="8" t="str">
        <f>VLOOKUP(C609,{"29 - Psychiatrie (Erwachsene)","Einrichtungen2";"30 - Kinder- und Jugendpsychiatrie","Einrichtungen2";"31 - Psychosomatik","Einrichtungen2";"00 - Bitte eine Einrichtung auswählen","Leer";0,"Leer"},2,0)</f>
        <v>Leer</v>
      </c>
      <c r="Y610" s="37" t="str">
        <f t="shared" si="69"/>
        <v>Leer</v>
      </c>
      <c r="Z610" s="8" t="str">
        <f>VLOOKUP($C610,{"29 - Psychiatrie (Erwachsene)","Psychiatrie";"30 - Kinder- und Jugendpsychiatrie","KJPsychiatrie";"31 - Psychosomatik","Psychosomatik";"00 - Bitte eine Fachabteilung auswählen","Leer";0,"Leer"},2,0)</f>
        <v>Leer</v>
      </c>
    </row>
    <row r="611" spans="2:26" ht="15" customHeight="1" x14ac:dyDescent="0.25">
      <c r="B611" s="76" t="str">
        <f t="shared" si="70"/>
        <v>!!!</v>
      </c>
      <c r="C611" s="250"/>
      <c r="D611" s="243"/>
      <c r="E611" s="251"/>
      <c r="F611" s="88"/>
      <c r="G611" s="387"/>
      <c r="H611" s="44"/>
      <c r="I611" s="44"/>
      <c r="J611" s="70"/>
      <c r="O611" s="8">
        <f t="shared" si="64"/>
        <v>0</v>
      </c>
      <c r="P611" s="8">
        <f>VLOOKUP(C611,{"29 - Psychiatrie (Erwachsene)",1;"30 - Kinder- und Jugendpsychiatrie",1;"31 - Psychosomatik",1;"00 - Bitte eine Fachabteilung auswählen",0;0,0},2,0)</f>
        <v>0</v>
      </c>
      <c r="Q611" s="8">
        <f t="shared" si="65"/>
        <v>0</v>
      </c>
      <c r="R611" s="8">
        <f t="shared" si="66"/>
        <v>0</v>
      </c>
      <c r="S611" s="8">
        <f t="shared" si="67"/>
        <v>0</v>
      </c>
      <c r="T611" s="8">
        <f t="shared" si="68"/>
        <v>0</v>
      </c>
      <c r="V611" s="8">
        <f>VLOOKUP($C611,{"29 - Psychiatrie (Erwachsene)",1;"30 - Kinder- und Jugendpsychiatrie",1;"31 - Psychosomatik",1;"00 - Bitte eine Fachabteilung auswählen",0;0,0},2,0)</f>
        <v>0</v>
      </c>
      <c r="W611" s="8" t="str">
        <f>IF('Angaben KH-Standort'!$D$12&gt;0,"JBJ","KJA")</f>
        <v>KJA</v>
      </c>
      <c r="X611" s="8" t="str">
        <f>VLOOKUP(C610,{"29 - Psychiatrie (Erwachsene)","Einrichtungen2";"30 - Kinder- und Jugendpsychiatrie","Einrichtungen2";"31 - Psychosomatik","Einrichtungen2";"00 - Bitte eine Einrichtung auswählen","Leer";0,"Leer"},2,0)</f>
        <v>Leer</v>
      </c>
      <c r="Y611" s="37" t="str">
        <f t="shared" si="69"/>
        <v>Leer</v>
      </c>
      <c r="Z611" s="8" t="str">
        <f>VLOOKUP($C611,{"29 - Psychiatrie (Erwachsene)","Psychiatrie";"30 - Kinder- und Jugendpsychiatrie","KJPsychiatrie";"31 - Psychosomatik","Psychosomatik";"00 - Bitte eine Fachabteilung auswählen","Leer";0,"Leer"},2,0)</f>
        <v>Leer</v>
      </c>
    </row>
    <row r="612" spans="2:26" ht="15" customHeight="1" x14ac:dyDescent="0.25">
      <c r="B612" s="76" t="str">
        <f t="shared" si="70"/>
        <v>!!!</v>
      </c>
      <c r="C612" s="250"/>
      <c r="D612" s="243"/>
      <c r="E612" s="251"/>
      <c r="F612" s="88"/>
      <c r="G612" s="387"/>
      <c r="H612" s="44"/>
      <c r="I612" s="44"/>
      <c r="J612" s="70"/>
      <c r="O612" s="8">
        <f t="shared" si="64"/>
        <v>0</v>
      </c>
      <c r="P612" s="8">
        <f>VLOOKUP(C612,{"29 - Psychiatrie (Erwachsene)",1;"30 - Kinder- und Jugendpsychiatrie",1;"31 - Psychosomatik",1;"00 - Bitte eine Fachabteilung auswählen",0;0,0},2,0)</f>
        <v>0</v>
      </c>
      <c r="Q612" s="8">
        <f t="shared" si="65"/>
        <v>0</v>
      </c>
      <c r="R612" s="8">
        <f t="shared" si="66"/>
        <v>0</v>
      </c>
      <c r="S612" s="8">
        <f t="shared" si="67"/>
        <v>0</v>
      </c>
      <c r="T612" s="8">
        <f t="shared" si="68"/>
        <v>0</v>
      </c>
      <c r="V612" s="8">
        <f>VLOOKUP($C612,{"29 - Psychiatrie (Erwachsene)",1;"30 - Kinder- und Jugendpsychiatrie",1;"31 - Psychosomatik",1;"00 - Bitte eine Fachabteilung auswählen",0;0,0},2,0)</f>
        <v>0</v>
      </c>
      <c r="W612" s="8" t="str">
        <f>IF('Angaben KH-Standort'!$D$12&gt;0,"JBJ","KJA")</f>
        <v>KJA</v>
      </c>
      <c r="X612" s="8" t="str">
        <f>VLOOKUP(C611,{"29 - Psychiatrie (Erwachsene)","Einrichtungen2";"30 - Kinder- und Jugendpsychiatrie","Einrichtungen2";"31 - Psychosomatik","Einrichtungen2";"00 - Bitte eine Einrichtung auswählen","Leer";0,"Leer"},2,0)</f>
        <v>Leer</v>
      </c>
      <c r="Y612" s="37" t="str">
        <f t="shared" si="69"/>
        <v>Leer</v>
      </c>
      <c r="Z612" s="8" t="str">
        <f>VLOOKUP($C612,{"29 - Psychiatrie (Erwachsene)","Psychiatrie";"30 - Kinder- und Jugendpsychiatrie","KJPsychiatrie";"31 - Psychosomatik","Psychosomatik";"00 - Bitte eine Fachabteilung auswählen","Leer";0,"Leer"},2,0)</f>
        <v>Leer</v>
      </c>
    </row>
    <row r="613" spans="2:26" ht="15" customHeight="1" x14ac:dyDescent="0.25">
      <c r="B613" s="76" t="str">
        <f t="shared" si="70"/>
        <v>!!!</v>
      </c>
      <c r="C613" s="250"/>
      <c r="D613" s="243"/>
      <c r="E613" s="251"/>
      <c r="F613" s="88"/>
      <c r="G613" s="387"/>
      <c r="H613" s="44"/>
      <c r="I613" s="44"/>
      <c r="J613" s="70"/>
      <c r="O613" s="8">
        <f t="shared" si="64"/>
        <v>0</v>
      </c>
      <c r="P613" s="8">
        <f>VLOOKUP(C613,{"29 - Psychiatrie (Erwachsene)",1;"30 - Kinder- und Jugendpsychiatrie",1;"31 - Psychosomatik",1;"00 - Bitte eine Fachabteilung auswählen",0;0,0},2,0)</f>
        <v>0</v>
      </c>
      <c r="Q613" s="8">
        <f t="shared" si="65"/>
        <v>0</v>
      </c>
      <c r="R613" s="8">
        <f t="shared" si="66"/>
        <v>0</v>
      </c>
      <c r="S613" s="8">
        <f t="shared" si="67"/>
        <v>0</v>
      </c>
      <c r="T613" s="8">
        <f t="shared" si="68"/>
        <v>0</v>
      </c>
      <c r="V613" s="8">
        <f>VLOOKUP($C613,{"29 - Psychiatrie (Erwachsene)",1;"30 - Kinder- und Jugendpsychiatrie",1;"31 - Psychosomatik",1;"00 - Bitte eine Fachabteilung auswählen",0;0,0},2,0)</f>
        <v>0</v>
      </c>
      <c r="W613" s="8" t="str">
        <f>IF('Angaben KH-Standort'!$D$12&gt;0,"JBJ","KJA")</f>
        <v>KJA</v>
      </c>
      <c r="X613" s="8" t="str">
        <f>VLOOKUP(C612,{"29 - Psychiatrie (Erwachsene)","Einrichtungen2";"30 - Kinder- und Jugendpsychiatrie","Einrichtungen2";"31 - Psychosomatik","Einrichtungen2";"00 - Bitte eine Einrichtung auswählen","Leer";0,"Leer"},2,0)</f>
        <v>Leer</v>
      </c>
      <c r="Y613" s="37" t="str">
        <f t="shared" si="69"/>
        <v>Leer</v>
      </c>
      <c r="Z613" s="8" t="str">
        <f>VLOOKUP($C613,{"29 - Psychiatrie (Erwachsene)","Psychiatrie";"30 - Kinder- und Jugendpsychiatrie","KJPsychiatrie";"31 - Psychosomatik","Psychosomatik";"00 - Bitte eine Fachabteilung auswählen","Leer";0,"Leer"},2,0)</f>
        <v>Leer</v>
      </c>
    </row>
    <row r="614" spans="2:26" ht="15" customHeight="1" x14ac:dyDescent="0.25">
      <c r="B614" s="76" t="str">
        <f t="shared" si="70"/>
        <v>!!!</v>
      </c>
      <c r="C614" s="250"/>
      <c r="D614" s="243"/>
      <c r="E614" s="251"/>
      <c r="F614" s="88"/>
      <c r="G614" s="387"/>
      <c r="H614" s="44"/>
      <c r="I614" s="44"/>
      <c r="J614" s="70"/>
      <c r="O614" s="8">
        <f t="shared" si="64"/>
        <v>0</v>
      </c>
      <c r="P614" s="8">
        <f>VLOOKUP(C614,{"29 - Psychiatrie (Erwachsene)",1;"30 - Kinder- und Jugendpsychiatrie",1;"31 - Psychosomatik",1;"00 - Bitte eine Fachabteilung auswählen",0;0,0},2,0)</f>
        <v>0</v>
      </c>
      <c r="Q614" s="8">
        <f t="shared" si="65"/>
        <v>0</v>
      </c>
      <c r="R614" s="8">
        <f t="shared" si="66"/>
        <v>0</v>
      </c>
      <c r="S614" s="8">
        <f t="shared" si="67"/>
        <v>0</v>
      </c>
      <c r="T614" s="8">
        <f t="shared" si="68"/>
        <v>0</v>
      </c>
      <c r="V614" s="8">
        <f>VLOOKUP($C614,{"29 - Psychiatrie (Erwachsene)",1;"30 - Kinder- und Jugendpsychiatrie",1;"31 - Psychosomatik",1;"00 - Bitte eine Fachabteilung auswählen",0;0,0},2,0)</f>
        <v>0</v>
      </c>
      <c r="W614" s="8" t="str">
        <f>IF('Angaben KH-Standort'!$D$12&gt;0,"JBJ","KJA")</f>
        <v>KJA</v>
      </c>
      <c r="X614" s="8" t="str">
        <f>VLOOKUP(C613,{"29 - Psychiatrie (Erwachsene)","Einrichtungen2";"30 - Kinder- und Jugendpsychiatrie","Einrichtungen2";"31 - Psychosomatik","Einrichtungen2";"00 - Bitte eine Einrichtung auswählen","Leer";0,"Leer"},2,0)</f>
        <v>Leer</v>
      </c>
      <c r="Y614" s="37" t="str">
        <f t="shared" si="69"/>
        <v>Leer</v>
      </c>
      <c r="Z614" s="8" t="str">
        <f>VLOOKUP($C614,{"29 - Psychiatrie (Erwachsene)","Psychiatrie";"30 - Kinder- und Jugendpsychiatrie","KJPsychiatrie";"31 - Psychosomatik","Psychosomatik";"00 - Bitte eine Fachabteilung auswählen","Leer";0,"Leer"},2,0)</f>
        <v>Leer</v>
      </c>
    </row>
    <row r="615" spans="2:26" ht="15" customHeight="1" x14ac:dyDescent="0.25">
      <c r="B615" s="76" t="str">
        <f t="shared" si="70"/>
        <v>!!!</v>
      </c>
      <c r="C615" s="250"/>
      <c r="D615" s="243"/>
      <c r="E615" s="251"/>
      <c r="F615" s="88"/>
      <c r="G615" s="387"/>
      <c r="H615" s="44"/>
      <c r="I615" s="44"/>
      <c r="J615" s="70"/>
      <c r="O615" s="8">
        <f t="shared" si="64"/>
        <v>0</v>
      </c>
      <c r="P615" s="8">
        <f>VLOOKUP(C615,{"29 - Psychiatrie (Erwachsene)",1;"30 - Kinder- und Jugendpsychiatrie",1;"31 - Psychosomatik",1;"00 - Bitte eine Fachabteilung auswählen",0;0,0},2,0)</f>
        <v>0</v>
      </c>
      <c r="Q615" s="8">
        <f t="shared" si="65"/>
        <v>0</v>
      </c>
      <c r="R615" s="8">
        <f t="shared" si="66"/>
        <v>0</v>
      </c>
      <c r="S615" s="8">
        <f t="shared" si="67"/>
        <v>0</v>
      </c>
      <c r="T615" s="8">
        <f t="shared" si="68"/>
        <v>0</v>
      </c>
      <c r="V615" s="8">
        <f>VLOOKUP($C615,{"29 - Psychiatrie (Erwachsene)",1;"30 - Kinder- und Jugendpsychiatrie",1;"31 - Psychosomatik",1;"00 - Bitte eine Fachabteilung auswählen",0;0,0},2,0)</f>
        <v>0</v>
      </c>
      <c r="W615" s="8" t="str">
        <f>IF('Angaben KH-Standort'!$D$12&gt;0,"JBJ","KJA")</f>
        <v>KJA</v>
      </c>
      <c r="X615" s="8" t="str">
        <f>VLOOKUP(C614,{"29 - Psychiatrie (Erwachsene)","Einrichtungen2";"30 - Kinder- und Jugendpsychiatrie","Einrichtungen2";"31 - Psychosomatik","Einrichtungen2";"00 - Bitte eine Einrichtung auswählen","Leer";0,"Leer"},2,0)</f>
        <v>Leer</v>
      </c>
      <c r="Y615" s="37" t="str">
        <f t="shared" si="69"/>
        <v>Leer</v>
      </c>
      <c r="Z615" s="8" t="str">
        <f>VLOOKUP($C615,{"29 - Psychiatrie (Erwachsene)","Psychiatrie";"30 - Kinder- und Jugendpsychiatrie","KJPsychiatrie";"31 - Psychosomatik","Psychosomatik";"00 - Bitte eine Fachabteilung auswählen","Leer";0,"Leer"},2,0)</f>
        <v>Leer</v>
      </c>
    </row>
    <row r="616" spans="2:26" ht="15" customHeight="1" x14ac:dyDescent="0.25">
      <c r="B616" s="76" t="str">
        <f t="shared" si="70"/>
        <v>!!!</v>
      </c>
      <c r="C616" s="250"/>
      <c r="D616" s="243"/>
      <c r="E616" s="251"/>
      <c r="F616" s="88"/>
      <c r="G616" s="387"/>
      <c r="H616" s="44"/>
      <c r="I616" s="44"/>
      <c r="J616" s="70"/>
      <c r="O616" s="8">
        <f t="shared" si="64"/>
        <v>0</v>
      </c>
      <c r="P616" s="8">
        <f>VLOOKUP(C616,{"29 - Psychiatrie (Erwachsene)",1;"30 - Kinder- und Jugendpsychiatrie",1;"31 - Psychosomatik",1;"00 - Bitte eine Fachabteilung auswählen",0;0,0},2,0)</f>
        <v>0</v>
      </c>
      <c r="Q616" s="8">
        <f t="shared" si="65"/>
        <v>0</v>
      </c>
      <c r="R616" s="8">
        <f t="shared" si="66"/>
        <v>0</v>
      </c>
      <c r="S616" s="8">
        <f t="shared" si="67"/>
        <v>0</v>
      </c>
      <c r="T616" s="8">
        <f t="shared" si="68"/>
        <v>0</v>
      </c>
      <c r="V616" s="8">
        <f>VLOOKUP($C616,{"29 - Psychiatrie (Erwachsene)",1;"30 - Kinder- und Jugendpsychiatrie",1;"31 - Psychosomatik",1;"00 - Bitte eine Fachabteilung auswählen",0;0,0},2,0)</f>
        <v>0</v>
      </c>
      <c r="W616" s="8" t="str">
        <f>IF('Angaben KH-Standort'!$D$12&gt;0,"JBJ","KJA")</f>
        <v>KJA</v>
      </c>
      <c r="X616" s="8" t="str">
        <f>VLOOKUP(C615,{"29 - Psychiatrie (Erwachsene)","Einrichtungen2";"30 - Kinder- und Jugendpsychiatrie","Einrichtungen2";"31 - Psychosomatik","Einrichtungen2";"00 - Bitte eine Einrichtung auswählen","Leer";0,"Leer"},2,0)</f>
        <v>Leer</v>
      </c>
      <c r="Y616" s="37" t="str">
        <f t="shared" si="69"/>
        <v>Leer</v>
      </c>
      <c r="Z616" s="8" t="str">
        <f>VLOOKUP($C616,{"29 - Psychiatrie (Erwachsene)","Psychiatrie";"30 - Kinder- und Jugendpsychiatrie","KJPsychiatrie";"31 - Psychosomatik","Psychosomatik";"00 - Bitte eine Fachabteilung auswählen","Leer";0,"Leer"},2,0)</f>
        <v>Leer</v>
      </c>
    </row>
    <row r="617" spans="2:26" ht="15" customHeight="1" x14ac:dyDescent="0.25">
      <c r="B617" s="76" t="str">
        <f t="shared" si="70"/>
        <v>!!!</v>
      </c>
      <c r="C617" s="250"/>
      <c r="D617" s="243"/>
      <c r="E617" s="251"/>
      <c r="F617" s="88"/>
      <c r="G617" s="387"/>
      <c r="H617" s="44"/>
      <c r="I617" s="44"/>
      <c r="J617" s="70"/>
      <c r="O617" s="8">
        <f t="shared" si="64"/>
        <v>0</v>
      </c>
      <c r="P617" s="8">
        <f>VLOOKUP(C617,{"29 - Psychiatrie (Erwachsene)",1;"30 - Kinder- und Jugendpsychiatrie",1;"31 - Psychosomatik",1;"00 - Bitte eine Fachabteilung auswählen",0;0,0},2,0)</f>
        <v>0</v>
      </c>
      <c r="Q617" s="8">
        <f t="shared" si="65"/>
        <v>0</v>
      </c>
      <c r="R617" s="8">
        <f t="shared" si="66"/>
        <v>0</v>
      </c>
      <c r="S617" s="8">
        <f t="shared" si="67"/>
        <v>0</v>
      </c>
      <c r="T617" s="8">
        <f t="shared" si="68"/>
        <v>0</v>
      </c>
      <c r="V617" s="8">
        <f>VLOOKUP($C617,{"29 - Psychiatrie (Erwachsene)",1;"30 - Kinder- und Jugendpsychiatrie",1;"31 - Psychosomatik",1;"00 - Bitte eine Fachabteilung auswählen",0;0,0},2,0)</f>
        <v>0</v>
      </c>
      <c r="W617" s="8" t="str">
        <f>IF('Angaben KH-Standort'!$D$12&gt;0,"JBJ","KJA")</f>
        <v>KJA</v>
      </c>
      <c r="X617" s="8" t="str">
        <f>VLOOKUP(C616,{"29 - Psychiatrie (Erwachsene)","Einrichtungen2";"30 - Kinder- und Jugendpsychiatrie","Einrichtungen2";"31 - Psychosomatik","Einrichtungen2";"00 - Bitte eine Einrichtung auswählen","Leer";0,"Leer"},2,0)</f>
        <v>Leer</v>
      </c>
      <c r="Y617" s="37" t="str">
        <f t="shared" si="69"/>
        <v>Leer</v>
      </c>
      <c r="Z617" s="8" t="str">
        <f>VLOOKUP($C617,{"29 - Psychiatrie (Erwachsene)","Psychiatrie";"30 - Kinder- und Jugendpsychiatrie","KJPsychiatrie";"31 - Psychosomatik","Psychosomatik";"00 - Bitte eine Fachabteilung auswählen","Leer";0,"Leer"},2,0)</f>
        <v>Leer</v>
      </c>
    </row>
    <row r="618" spans="2:26" ht="15" customHeight="1" x14ac:dyDescent="0.25">
      <c r="B618" s="76" t="str">
        <f t="shared" si="70"/>
        <v>!!!</v>
      </c>
      <c r="C618" s="250"/>
      <c r="D618" s="243"/>
      <c r="E618" s="251"/>
      <c r="F618" s="88"/>
      <c r="G618" s="387"/>
      <c r="H618" s="44"/>
      <c r="I618" s="44"/>
      <c r="J618" s="70"/>
      <c r="O618" s="8">
        <f t="shared" si="64"/>
        <v>0</v>
      </c>
      <c r="P618" s="8">
        <f>VLOOKUP(C618,{"29 - Psychiatrie (Erwachsene)",1;"30 - Kinder- und Jugendpsychiatrie",1;"31 - Psychosomatik",1;"00 - Bitte eine Fachabteilung auswählen",0;0,0},2,0)</f>
        <v>0</v>
      </c>
      <c r="Q618" s="8">
        <f t="shared" si="65"/>
        <v>0</v>
      </c>
      <c r="R618" s="8">
        <f t="shared" si="66"/>
        <v>0</v>
      </c>
      <c r="S618" s="8">
        <f t="shared" si="67"/>
        <v>0</v>
      </c>
      <c r="T618" s="8">
        <f t="shared" si="68"/>
        <v>0</v>
      </c>
      <c r="V618" s="8">
        <f>VLOOKUP($C618,{"29 - Psychiatrie (Erwachsene)",1;"30 - Kinder- und Jugendpsychiatrie",1;"31 - Psychosomatik",1;"00 - Bitte eine Fachabteilung auswählen",0;0,0},2,0)</f>
        <v>0</v>
      </c>
      <c r="W618" s="8" t="str">
        <f>IF('Angaben KH-Standort'!$D$12&gt;0,"JBJ","KJA")</f>
        <v>KJA</v>
      </c>
      <c r="X618" s="8" t="str">
        <f>VLOOKUP(C617,{"29 - Psychiatrie (Erwachsene)","Einrichtungen2";"30 - Kinder- und Jugendpsychiatrie","Einrichtungen2";"31 - Psychosomatik","Einrichtungen2";"00 - Bitte eine Einrichtung auswählen","Leer";0,"Leer"},2,0)</f>
        <v>Leer</v>
      </c>
      <c r="Y618" s="37" t="str">
        <f t="shared" si="69"/>
        <v>Leer</v>
      </c>
      <c r="Z618" s="8" t="str">
        <f>VLOOKUP($C618,{"29 - Psychiatrie (Erwachsene)","Psychiatrie";"30 - Kinder- und Jugendpsychiatrie","KJPsychiatrie";"31 - Psychosomatik","Psychosomatik";"00 - Bitte eine Fachabteilung auswählen","Leer";0,"Leer"},2,0)</f>
        <v>Leer</v>
      </c>
    </row>
    <row r="619" spans="2:26" ht="15" customHeight="1" x14ac:dyDescent="0.25">
      <c r="B619" s="76" t="str">
        <f t="shared" si="70"/>
        <v>!!!</v>
      </c>
      <c r="C619" s="250"/>
      <c r="D619" s="243"/>
      <c r="E619" s="251"/>
      <c r="F619" s="88"/>
      <c r="G619" s="387"/>
      <c r="H619" s="44"/>
      <c r="I619" s="44"/>
      <c r="J619" s="70"/>
      <c r="O619" s="8">
        <f t="shared" si="64"/>
        <v>0</v>
      </c>
      <c r="P619" s="8">
        <f>VLOOKUP(C619,{"29 - Psychiatrie (Erwachsene)",1;"30 - Kinder- und Jugendpsychiatrie",1;"31 - Psychosomatik",1;"00 - Bitte eine Fachabteilung auswählen",0;0,0},2,0)</f>
        <v>0</v>
      </c>
      <c r="Q619" s="8">
        <f t="shared" si="65"/>
        <v>0</v>
      </c>
      <c r="R619" s="8">
        <f t="shared" si="66"/>
        <v>0</v>
      </c>
      <c r="S619" s="8">
        <f t="shared" si="67"/>
        <v>0</v>
      </c>
      <c r="T619" s="8">
        <f t="shared" si="68"/>
        <v>0</v>
      </c>
      <c r="V619" s="8">
        <f>VLOOKUP($C619,{"29 - Psychiatrie (Erwachsene)",1;"30 - Kinder- und Jugendpsychiatrie",1;"31 - Psychosomatik",1;"00 - Bitte eine Fachabteilung auswählen",0;0,0},2,0)</f>
        <v>0</v>
      </c>
      <c r="W619" s="8" t="str">
        <f>IF('Angaben KH-Standort'!$D$12&gt;0,"JBJ","KJA")</f>
        <v>KJA</v>
      </c>
      <c r="X619" s="8" t="str">
        <f>VLOOKUP(C618,{"29 - Psychiatrie (Erwachsene)","Einrichtungen2";"30 - Kinder- und Jugendpsychiatrie","Einrichtungen2";"31 - Psychosomatik","Einrichtungen2";"00 - Bitte eine Einrichtung auswählen","Leer";0,"Leer"},2,0)</f>
        <v>Leer</v>
      </c>
      <c r="Y619" s="37" t="str">
        <f t="shared" si="69"/>
        <v>Leer</v>
      </c>
      <c r="Z619" s="8" t="str">
        <f>VLOOKUP($C619,{"29 - Psychiatrie (Erwachsene)","Psychiatrie";"30 - Kinder- und Jugendpsychiatrie","KJPsychiatrie";"31 - Psychosomatik","Psychosomatik";"00 - Bitte eine Fachabteilung auswählen","Leer";0,"Leer"},2,0)</f>
        <v>Leer</v>
      </c>
    </row>
    <row r="620" spans="2:26" ht="15" customHeight="1" x14ac:dyDescent="0.25">
      <c r="B620" s="76" t="str">
        <f t="shared" si="70"/>
        <v>!!!</v>
      </c>
      <c r="C620" s="250"/>
      <c r="D620" s="243"/>
      <c r="E620" s="251"/>
      <c r="F620" s="88"/>
      <c r="G620" s="387"/>
      <c r="H620" s="44"/>
      <c r="I620" s="44"/>
      <c r="J620" s="70"/>
      <c r="O620" s="8">
        <f t="shared" si="64"/>
        <v>0</v>
      </c>
      <c r="P620" s="8">
        <f>VLOOKUP(C620,{"29 - Psychiatrie (Erwachsene)",1;"30 - Kinder- und Jugendpsychiatrie",1;"31 - Psychosomatik",1;"00 - Bitte eine Fachabteilung auswählen",0;0,0},2,0)</f>
        <v>0</v>
      </c>
      <c r="Q620" s="8">
        <f t="shared" si="65"/>
        <v>0</v>
      </c>
      <c r="R620" s="8">
        <f t="shared" si="66"/>
        <v>0</v>
      </c>
      <c r="S620" s="8">
        <f t="shared" si="67"/>
        <v>0</v>
      </c>
      <c r="T620" s="8">
        <f t="shared" si="68"/>
        <v>0</v>
      </c>
      <c r="V620" s="8">
        <f>VLOOKUP($C620,{"29 - Psychiatrie (Erwachsene)",1;"30 - Kinder- und Jugendpsychiatrie",1;"31 - Psychosomatik",1;"00 - Bitte eine Fachabteilung auswählen",0;0,0},2,0)</f>
        <v>0</v>
      </c>
      <c r="W620" s="8" t="str">
        <f>IF('Angaben KH-Standort'!$D$12&gt;0,"JBJ","KJA")</f>
        <v>KJA</v>
      </c>
      <c r="X620" s="8" t="str">
        <f>VLOOKUP(C619,{"29 - Psychiatrie (Erwachsene)","Einrichtungen2";"30 - Kinder- und Jugendpsychiatrie","Einrichtungen2";"31 - Psychosomatik","Einrichtungen2";"00 - Bitte eine Einrichtung auswählen","Leer";0,"Leer"},2,0)</f>
        <v>Leer</v>
      </c>
      <c r="Y620" s="37" t="str">
        <f t="shared" si="69"/>
        <v>Leer</v>
      </c>
      <c r="Z620" s="8" t="str">
        <f>VLOOKUP($C620,{"29 - Psychiatrie (Erwachsene)","Psychiatrie";"30 - Kinder- und Jugendpsychiatrie","KJPsychiatrie";"31 - Psychosomatik","Psychosomatik";"00 - Bitte eine Fachabteilung auswählen","Leer";0,"Leer"},2,0)</f>
        <v>Leer</v>
      </c>
    </row>
    <row r="621" spans="2:26" ht="15" customHeight="1" x14ac:dyDescent="0.25">
      <c r="B621" s="76" t="str">
        <f t="shared" si="70"/>
        <v>!!!</v>
      </c>
      <c r="C621" s="250"/>
      <c r="D621" s="243"/>
      <c r="E621" s="251"/>
      <c r="F621" s="88"/>
      <c r="G621" s="387"/>
      <c r="H621" s="44"/>
      <c r="I621" s="44"/>
      <c r="J621" s="70"/>
      <c r="O621" s="8">
        <f t="shared" si="64"/>
        <v>0</v>
      </c>
      <c r="P621" s="8">
        <f>VLOOKUP(C621,{"29 - Psychiatrie (Erwachsene)",1;"30 - Kinder- und Jugendpsychiatrie",1;"31 - Psychosomatik",1;"00 - Bitte eine Fachabteilung auswählen",0;0,0},2,0)</f>
        <v>0</v>
      </c>
      <c r="Q621" s="8">
        <f t="shared" si="65"/>
        <v>0</v>
      </c>
      <c r="R621" s="8">
        <f t="shared" si="66"/>
        <v>0</v>
      </c>
      <c r="S621" s="8">
        <f t="shared" si="67"/>
        <v>0</v>
      </c>
      <c r="T621" s="8">
        <f t="shared" si="68"/>
        <v>0</v>
      </c>
      <c r="V621" s="8">
        <f>VLOOKUP($C621,{"29 - Psychiatrie (Erwachsene)",1;"30 - Kinder- und Jugendpsychiatrie",1;"31 - Psychosomatik",1;"00 - Bitte eine Fachabteilung auswählen",0;0,0},2,0)</f>
        <v>0</v>
      </c>
      <c r="W621" s="8" t="str">
        <f>IF('Angaben KH-Standort'!$D$12&gt;0,"JBJ","KJA")</f>
        <v>KJA</v>
      </c>
      <c r="X621" s="8" t="str">
        <f>VLOOKUP(C620,{"29 - Psychiatrie (Erwachsene)","Einrichtungen2";"30 - Kinder- und Jugendpsychiatrie","Einrichtungen2";"31 - Psychosomatik","Einrichtungen2";"00 - Bitte eine Einrichtung auswählen","Leer";0,"Leer"},2,0)</f>
        <v>Leer</v>
      </c>
      <c r="Y621" s="37" t="str">
        <f t="shared" si="69"/>
        <v>Leer</v>
      </c>
      <c r="Z621" s="8" t="str">
        <f>VLOOKUP($C621,{"29 - Psychiatrie (Erwachsene)","Psychiatrie";"30 - Kinder- und Jugendpsychiatrie","KJPsychiatrie";"31 - Psychosomatik","Psychosomatik";"00 - Bitte eine Fachabteilung auswählen","Leer";0,"Leer"},2,0)</f>
        <v>Leer</v>
      </c>
    </row>
    <row r="622" spans="2:26" ht="15" customHeight="1" x14ac:dyDescent="0.25">
      <c r="B622" s="76" t="str">
        <f t="shared" si="70"/>
        <v>!!!</v>
      </c>
      <c r="C622" s="250"/>
      <c r="D622" s="243"/>
      <c r="E622" s="251"/>
      <c r="F622" s="88"/>
      <c r="G622" s="387"/>
      <c r="H622" s="44"/>
      <c r="I622" s="44"/>
      <c r="J622" s="70"/>
      <c r="O622" s="8">
        <f t="shared" si="64"/>
        <v>0</v>
      </c>
      <c r="P622" s="8">
        <f>VLOOKUP(C622,{"29 - Psychiatrie (Erwachsene)",1;"30 - Kinder- und Jugendpsychiatrie",1;"31 - Psychosomatik",1;"00 - Bitte eine Fachabteilung auswählen",0;0,0},2,0)</f>
        <v>0</v>
      </c>
      <c r="Q622" s="8">
        <f t="shared" si="65"/>
        <v>0</v>
      </c>
      <c r="R622" s="8">
        <f t="shared" si="66"/>
        <v>0</v>
      </c>
      <c r="S622" s="8">
        <f t="shared" si="67"/>
        <v>0</v>
      </c>
      <c r="T622" s="8">
        <f t="shared" si="68"/>
        <v>0</v>
      </c>
      <c r="V622" s="8">
        <f>VLOOKUP($C622,{"29 - Psychiatrie (Erwachsene)",1;"30 - Kinder- und Jugendpsychiatrie",1;"31 - Psychosomatik",1;"00 - Bitte eine Fachabteilung auswählen",0;0,0},2,0)</f>
        <v>0</v>
      </c>
      <c r="W622" s="8" t="str">
        <f>IF('Angaben KH-Standort'!$D$12&gt;0,"JBJ","KJA")</f>
        <v>KJA</v>
      </c>
      <c r="X622" s="8" t="str">
        <f>VLOOKUP(C621,{"29 - Psychiatrie (Erwachsene)","Einrichtungen2";"30 - Kinder- und Jugendpsychiatrie","Einrichtungen2";"31 - Psychosomatik","Einrichtungen2";"00 - Bitte eine Einrichtung auswählen","Leer";0,"Leer"},2,0)</f>
        <v>Leer</v>
      </c>
      <c r="Y622" s="37" t="str">
        <f t="shared" si="69"/>
        <v>Leer</v>
      </c>
      <c r="Z622" s="8" t="str">
        <f>VLOOKUP($C622,{"29 - Psychiatrie (Erwachsene)","Psychiatrie";"30 - Kinder- und Jugendpsychiatrie","KJPsychiatrie";"31 - Psychosomatik","Psychosomatik";"00 - Bitte eine Fachabteilung auswählen","Leer";0,"Leer"},2,0)</f>
        <v>Leer</v>
      </c>
    </row>
    <row r="623" spans="2:26" ht="15" customHeight="1" x14ac:dyDescent="0.25">
      <c r="B623" s="76" t="str">
        <f t="shared" si="70"/>
        <v>!!!</v>
      </c>
      <c r="C623" s="250"/>
      <c r="D623" s="243"/>
      <c r="E623" s="251"/>
      <c r="F623" s="88"/>
      <c r="G623" s="387"/>
      <c r="H623" s="44"/>
      <c r="I623" s="44"/>
      <c r="J623" s="70"/>
      <c r="O623" s="8">
        <f t="shared" si="64"/>
        <v>0</v>
      </c>
      <c r="P623" s="8">
        <f>VLOOKUP(C623,{"29 - Psychiatrie (Erwachsene)",1;"30 - Kinder- und Jugendpsychiatrie",1;"31 - Psychosomatik",1;"00 - Bitte eine Fachabteilung auswählen",0;0,0},2,0)</f>
        <v>0</v>
      </c>
      <c r="Q623" s="8">
        <f t="shared" si="65"/>
        <v>0</v>
      </c>
      <c r="R623" s="8">
        <f t="shared" si="66"/>
        <v>0</v>
      </c>
      <c r="S623" s="8">
        <f t="shared" si="67"/>
        <v>0</v>
      </c>
      <c r="T623" s="8">
        <f t="shared" si="68"/>
        <v>0</v>
      </c>
      <c r="V623" s="8">
        <f>VLOOKUP($C623,{"29 - Psychiatrie (Erwachsene)",1;"30 - Kinder- und Jugendpsychiatrie",1;"31 - Psychosomatik",1;"00 - Bitte eine Fachabteilung auswählen",0;0,0},2,0)</f>
        <v>0</v>
      </c>
      <c r="W623" s="8" t="str">
        <f>IF('Angaben KH-Standort'!$D$12&gt;0,"JBJ","KJA")</f>
        <v>KJA</v>
      </c>
      <c r="X623" s="8" t="str">
        <f>VLOOKUP(C622,{"29 - Psychiatrie (Erwachsene)","Einrichtungen2";"30 - Kinder- und Jugendpsychiatrie","Einrichtungen2";"31 - Psychosomatik","Einrichtungen2";"00 - Bitte eine Einrichtung auswählen","Leer";0,"Leer"},2,0)</f>
        <v>Leer</v>
      </c>
      <c r="Y623" s="37" t="str">
        <f t="shared" si="69"/>
        <v>Leer</v>
      </c>
      <c r="Z623" s="8" t="str">
        <f>VLOOKUP($C623,{"29 - Psychiatrie (Erwachsene)","Psychiatrie";"30 - Kinder- und Jugendpsychiatrie","KJPsychiatrie";"31 - Psychosomatik","Psychosomatik";"00 - Bitte eine Fachabteilung auswählen","Leer";0,"Leer"},2,0)</f>
        <v>Leer</v>
      </c>
    </row>
    <row r="624" spans="2:26" ht="15" customHeight="1" x14ac:dyDescent="0.25">
      <c r="B624" s="76" t="str">
        <f t="shared" si="70"/>
        <v>!!!</v>
      </c>
      <c r="C624" s="250"/>
      <c r="D624" s="243"/>
      <c r="E624" s="251"/>
      <c r="F624" s="88"/>
      <c r="G624" s="387"/>
      <c r="H624" s="44"/>
      <c r="I624" s="44"/>
      <c r="J624" s="70"/>
      <c r="O624" s="8">
        <f t="shared" si="64"/>
        <v>0</v>
      </c>
      <c r="P624" s="8">
        <f>VLOOKUP(C624,{"29 - Psychiatrie (Erwachsene)",1;"30 - Kinder- und Jugendpsychiatrie",1;"31 - Psychosomatik",1;"00 - Bitte eine Fachabteilung auswählen",0;0,0},2,0)</f>
        <v>0</v>
      </c>
      <c r="Q624" s="8">
        <f t="shared" si="65"/>
        <v>0</v>
      </c>
      <c r="R624" s="8">
        <f t="shared" si="66"/>
        <v>0</v>
      </c>
      <c r="S624" s="8">
        <f t="shared" si="67"/>
        <v>0</v>
      </c>
      <c r="T624" s="8">
        <f t="shared" si="68"/>
        <v>0</v>
      </c>
      <c r="V624" s="8">
        <f>VLOOKUP($C624,{"29 - Psychiatrie (Erwachsene)",1;"30 - Kinder- und Jugendpsychiatrie",1;"31 - Psychosomatik",1;"00 - Bitte eine Fachabteilung auswählen",0;0,0},2,0)</f>
        <v>0</v>
      </c>
      <c r="W624" s="8" t="str">
        <f>IF('Angaben KH-Standort'!$D$12&gt;0,"JBJ","KJA")</f>
        <v>KJA</v>
      </c>
      <c r="X624" s="8" t="str">
        <f>VLOOKUP(C623,{"29 - Psychiatrie (Erwachsene)","Einrichtungen2";"30 - Kinder- und Jugendpsychiatrie","Einrichtungen2";"31 - Psychosomatik","Einrichtungen2";"00 - Bitte eine Einrichtung auswählen","Leer";0,"Leer"},2,0)</f>
        <v>Leer</v>
      </c>
      <c r="Y624" s="37" t="str">
        <f t="shared" si="69"/>
        <v>Leer</v>
      </c>
      <c r="Z624" s="8" t="str">
        <f>VLOOKUP($C624,{"29 - Psychiatrie (Erwachsene)","Psychiatrie";"30 - Kinder- und Jugendpsychiatrie","KJPsychiatrie";"31 - Psychosomatik","Psychosomatik";"00 - Bitte eine Fachabteilung auswählen","Leer";0,"Leer"},2,0)</f>
        <v>Leer</v>
      </c>
    </row>
    <row r="625" spans="2:26" ht="15" customHeight="1" x14ac:dyDescent="0.25">
      <c r="B625" s="76" t="str">
        <f t="shared" si="70"/>
        <v>!!!</v>
      </c>
      <c r="C625" s="250"/>
      <c r="D625" s="243"/>
      <c r="E625" s="251"/>
      <c r="F625" s="88"/>
      <c r="G625" s="387"/>
      <c r="H625" s="44"/>
      <c r="I625" s="44"/>
      <c r="J625" s="70"/>
      <c r="O625" s="8">
        <f t="shared" si="64"/>
        <v>0</v>
      </c>
      <c r="P625" s="8">
        <f>VLOOKUP(C625,{"29 - Psychiatrie (Erwachsene)",1;"30 - Kinder- und Jugendpsychiatrie",1;"31 - Psychosomatik",1;"00 - Bitte eine Fachabteilung auswählen",0;0,0},2,0)</f>
        <v>0</v>
      </c>
      <c r="Q625" s="8">
        <f t="shared" si="65"/>
        <v>0</v>
      </c>
      <c r="R625" s="8">
        <f t="shared" si="66"/>
        <v>0</v>
      </c>
      <c r="S625" s="8">
        <f t="shared" si="67"/>
        <v>0</v>
      </c>
      <c r="T625" s="8">
        <f t="shared" si="68"/>
        <v>0</v>
      </c>
      <c r="V625" s="8">
        <f>VLOOKUP($C625,{"29 - Psychiatrie (Erwachsene)",1;"30 - Kinder- und Jugendpsychiatrie",1;"31 - Psychosomatik",1;"00 - Bitte eine Fachabteilung auswählen",0;0,0},2,0)</f>
        <v>0</v>
      </c>
      <c r="W625" s="8" t="str">
        <f>IF('Angaben KH-Standort'!$D$12&gt;0,"JBJ","KJA")</f>
        <v>KJA</v>
      </c>
      <c r="X625" s="8" t="str">
        <f>VLOOKUP(C624,{"29 - Psychiatrie (Erwachsene)","Einrichtungen2";"30 - Kinder- und Jugendpsychiatrie","Einrichtungen2";"31 - Psychosomatik","Einrichtungen2";"00 - Bitte eine Einrichtung auswählen","Leer";0,"Leer"},2,0)</f>
        <v>Leer</v>
      </c>
      <c r="Y625" s="37" t="str">
        <f t="shared" si="69"/>
        <v>Leer</v>
      </c>
      <c r="Z625" s="8" t="str">
        <f>VLOOKUP($C625,{"29 - Psychiatrie (Erwachsene)","Psychiatrie";"30 - Kinder- und Jugendpsychiatrie","KJPsychiatrie";"31 - Psychosomatik","Psychosomatik";"00 - Bitte eine Fachabteilung auswählen","Leer";0,"Leer"},2,0)</f>
        <v>Leer</v>
      </c>
    </row>
    <row r="626" spans="2:26" ht="15" customHeight="1" x14ac:dyDescent="0.25">
      <c r="B626" s="76" t="str">
        <f t="shared" si="70"/>
        <v>!!!</v>
      </c>
      <c r="C626" s="250"/>
      <c r="D626" s="243"/>
      <c r="E626" s="251"/>
      <c r="F626" s="88"/>
      <c r="G626" s="387"/>
      <c r="H626" s="44"/>
      <c r="I626" s="44"/>
      <c r="J626" s="70"/>
      <c r="O626" s="8">
        <f t="shared" si="64"/>
        <v>0</v>
      </c>
      <c r="P626" s="8">
        <f>VLOOKUP(C626,{"29 - Psychiatrie (Erwachsene)",1;"30 - Kinder- und Jugendpsychiatrie",1;"31 - Psychosomatik",1;"00 - Bitte eine Fachabteilung auswählen",0;0,0},2,0)</f>
        <v>0</v>
      </c>
      <c r="Q626" s="8">
        <f t="shared" si="65"/>
        <v>0</v>
      </c>
      <c r="R626" s="8">
        <f t="shared" si="66"/>
        <v>0</v>
      </c>
      <c r="S626" s="8">
        <f t="shared" si="67"/>
        <v>0</v>
      </c>
      <c r="T626" s="8">
        <f t="shared" si="68"/>
        <v>0</v>
      </c>
      <c r="V626" s="8">
        <f>VLOOKUP($C626,{"29 - Psychiatrie (Erwachsene)",1;"30 - Kinder- und Jugendpsychiatrie",1;"31 - Psychosomatik",1;"00 - Bitte eine Fachabteilung auswählen",0;0,0},2,0)</f>
        <v>0</v>
      </c>
      <c r="W626" s="8" t="str">
        <f>IF('Angaben KH-Standort'!$D$12&gt;0,"JBJ","KJA")</f>
        <v>KJA</v>
      </c>
      <c r="X626" s="8" t="str">
        <f>VLOOKUP(C625,{"29 - Psychiatrie (Erwachsene)","Einrichtungen2";"30 - Kinder- und Jugendpsychiatrie","Einrichtungen2";"31 - Psychosomatik","Einrichtungen2";"00 - Bitte eine Einrichtung auswählen","Leer";0,"Leer"},2,0)</f>
        <v>Leer</v>
      </c>
      <c r="Y626" s="37" t="str">
        <f t="shared" si="69"/>
        <v>Leer</v>
      </c>
      <c r="Z626" s="8" t="str">
        <f>VLOOKUP($C626,{"29 - Psychiatrie (Erwachsene)","Psychiatrie";"30 - Kinder- und Jugendpsychiatrie","KJPsychiatrie";"31 - Psychosomatik","Psychosomatik";"00 - Bitte eine Fachabteilung auswählen","Leer";0,"Leer"},2,0)</f>
        <v>Leer</v>
      </c>
    </row>
    <row r="627" spans="2:26" ht="15" customHeight="1" x14ac:dyDescent="0.25">
      <c r="B627" s="76" t="str">
        <f t="shared" si="70"/>
        <v>!!!</v>
      </c>
      <c r="C627" s="250"/>
      <c r="D627" s="243"/>
      <c r="E627" s="251"/>
      <c r="F627" s="88"/>
      <c r="G627" s="387"/>
      <c r="H627" s="44"/>
      <c r="I627" s="44"/>
      <c r="J627" s="70"/>
      <c r="O627" s="8">
        <f t="shared" si="64"/>
        <v>0</v>
      </c>
      <c r="P627" s="8">
        <f>VLOOKUP(C627,{"29 - Psychiatrie (Erwachsene)",1;"30 - Kinder- und Jugendpsychiatrie",1;"31 - Psychosomatik",1;"00 - Bitte eine Fachabteilung auswählen",0;0,0},2,0)</f>
        <v>0</v>
      </c>
      <c r="Q627" s="8">
        <f t="shared" si="65"/>
        <v>0</v>
      </c>
      <c r="R627" s="8">
        <f t="shared" si="66"/>
        <v>0</v>
      </c>
      <c r="S627" s="8">
        <f t="shared" si="67"/>
        <v>0</v>
      </c>
      <c r="T627" s="8">
        <f t="shared" si="68"/>
        <v>0</v>
      </c>
      <c r="V627" s="8">
        <f>VLOOKUP($C627,{"29 - Psychiatrie (Erwachsene)",1;"30 - Kinder- und Jugendpsychiatrie",1;"31 - Psychosomatik",1;"00 - Bitte eine Fachabteilung auswählen",0;0,0},2,0)</f>
        <v>0</v>
      </c>
      <c r="W627" s="8" t="str">
        <f>IF('Angaben KH-Standort'!$D$12&gt;0,"JBJ","KJA")</f>
        <v>KJA</v>
      </c>
      <c r="X627" s="8" t="str">
        <f>VLOOKUP(C626,{"29 - Psychiatrie (Erwachsene)","Einrichtungen2";"30 - Kinder- und Jugendpsychiatrie","Einrichtungen2";"31 - Psychosomatik","Einrichtungen2";"00 - Bitte eine Einrichtung auswählen","Leer";0,"Leer"},2,0)</f>
        <v>Leer</v>
      </c>
      <c r="Y627" s="37" t="str">
        <f t="shared" si="69"/>
        <v>Leer</v>
      </c>
      <c r="Z627" s="8" t="str">
        <f>VLOOKUP($C627,{"29 - Psychiatrie (Erwachsene)","Psychiatrie";"30 - Kinder- und Jugendpsychiatrie","KJPsychiatrie";"31 - Psychosomatik","Psychosomatik";"00 - Bitte eine Fachabteilung auswählen","Leer";0,"Leer"},2,0)</f>
        <v>Leer</v>
      </c>
    </row>
    <row r="628" spans="2:26" ht="15" customHeight="1" x14ac:dyDescent="0.25">
      <c r="B628" s="76" t="str">
        <f t="shared" si="70"/>
        <v>!!!</v>
      </c>
      <c r="C628" s="250"/>
      <c r="D628" s="243"/>
      <c r="E628" s="251"/>
      <c r="F628" s="88"/>
      <c r="G628" s="387"/>
      <c r="H628" s="44"/>
      <c r="I628" s="44"/>
      <c r="J628" s="70"/>
      <c r="O628" s="8">
        <f t="shared" si="64"/>
        <v>0</v>
      </c>
      <c r="P628" s="8">
        <f>VLOOKUP(C628,{"29 - Psychiatrie (Erwachsene)",1;"30 - Kinder- und Jugendpsychiatrie",1;"31 - Psychosomatik",1;"00 - Bitte eine Fachabteilung auswählen",0;0,0},2,0)</f>
        <v>0</v>
      </c>
      <c r="Q628" s="8">
        <f t="shared" si="65"/>
        <v>0</v>
      </c>
      <c r="R628" s="8">
        <f t="shared" si="66"/>
        <v>0</v>
      </c>
      <c r="S628" s="8">
        <f t="shared" si="67"/>
        <v>0</v>
      </c>
      <c r="T628" s="8">
        <f t="shared" si="68"/>
        <v>0</v>
      </c>
      <c r="V628" s="8">
        <f>VLOOKUP($C628,{"29 - Psychiatrie (Erwachsene)",1;"30 - Kinder- und Jugendpsychiatrie",1;"31 - Psychosomatik",1;"00 - Bitte eine Fachabteilung auswählen",0;0,0},2,0)</f>
        <v>0</v>
      </c>
      <c r="W628" s="8" t="str">
        <f>IF('Angaben KH-Standort'!$D$12&gt;0,"JBJ","KJA")</f>
        <v>KJA</v>
      </c>
      <c r="X628" s="8" t="str">
        <f>VLOOKUP(C627,{"29 - Psychiatrie (Erwachsene)","Einrichtungen2";"30 - Kinder- und Jugendpsychiatrie","Einrichtungen2";"31 - Psychosomatik","Einrichtungen2";"00 - Bitte eine Einrichtung auswählen","Leer";0,"Leer"},2,0)</f>
        <v>Leer</v>
      </c>
      <c r="Y628" s="37" t="str">
        <f t="shared" si="69"/>
        <v>Leer</v>
      </c>
      <c r="Z628" s="8" t="str">
        <f>VLOOKUP($C628,{"29 - Psychiatrie (Erwachsene)","Psychiatrie";"30 - Kinder- und Jugendpsychiatrie","KJPsychiatrie";"31 - Psychosomatik","Psychosomatik";"00 - Bitte eine Fachabteilung auswählen","Leer";0,"Leer"},2,0)</f>
        <v>Leer</v>
      </c>
    </row>
    <row r="629" spans="2:26" ht="15" customHeight="1" x14ac:dyDescent="0.25">
      <c r="B629" s="76" t="str">
        <f t="shared" si="70"/>
        <v>!!!</v>
      </c>
      <c r="C629" s="250"/>
      <c r="D629" s="243"/>
      <c r="E629" s="251"/>
      <c r="F629" s="88"/>
      <c r="G629" s="387"/>
      <c r="H629" s="44"/>
      <c r="I629" s="44"/>
      <c r="J629" s="70"/>
      <c r="O629" s="8">
        <f t="shared" si="64"/>
        <v>0</v>
      </c>
      <c r="P629" s="8">
        <f>VLOOKUP(C629,{"29 - Psychiatrie (Erwachsene)",1;"30 - Kinder- und Jugendpsychiatrie",1;"31 - Psychosomatik",1;"00 - Bitte eine Fachabteilung auswählen",0;0,0},2,0)</f>
        <v>0</v>
      </c>
      <c r="Q629" s="8">
        <f t="shared" si="65"/>
        <v>0</v>
      </c>
      <c r="R629" s="8">
        <f t="shared" si="66"/>
        <v>0</v>
      </c>
      <c r="S629" s="8">
        <f t="shared" si="67"/>
        <v>0</v>
      </c>
      <c r="T629" s="8">
        <f t="shared" si="68"/>
        <v>0</v>
      </c>
      <c r="V629" s="8">
        <f>VLOOKUP($C629,{"29 - Psychiatrie (Erwachsene)",1;"30 - Kinder- und Jugendpsychiatrie",1;"31 - Psychosomatik",1;"00 - Bitte eine Fachabteilung auswählen",0;0,0},2,0)</f>
        <v>0</v>
      </c>
      <c r="W629" s="8" t="str">
        <f>IF('Angaben KH-Standort'!$D$12&gt;0,"JBJ","KJA")</f>
        <v>KJA</v>
      </c>
      <c r="X629" s="8" t="str">
        <f>VLOOKUP(C628,{"29 - Psychiatrie (Erwachsene)","Einrichtungen2";"30 - Kinder- und Jugendpsychiatrie","Einrichtungen2";"31 - Psychosomatik","Einrichtungen2";"00 - Bitte eine Einrichtung auswählen","Leer";0,"Leer"},2,0)</f>
        <v>Leer</v>
      </c>
      <c r="Y629" s="37" t="str">
        <f t="shared" si="69"/>
        <v>Leer</v>
      </c>
      <c r="Z629" s="8" t="str">
        <f>VLOOKUP($C629,{"29 - Psychiatrie (Erwachsene)","Psychiatrie";"30 - Kinder- und Jugendpsychiatrie","KJPsychiatrie";"31 - Psychosomatik","Psychosomatik";"00 - Bitte eine Fachabteilung auswählen","Leer";0,"Leer"},2,0)</f>
        <v>Leer</v>
      </c>
    </row>
    <row r="630" spans="2:26" ht="15" customHeight="1" x14ac:dyDescent="0.25">
      <c r="B630" s="76" t="str">
        <f t="shared" si="70"/>
        <v>!!!</v>
      </c>
      <c r="C630" s="250"/>
      <c r="D630" s="243"/>
      <c r="E630" s="251"/>
      <c r="F630" s="88"/>
      <c r="G630" s="387"/>
      <c r="H630" s="44"/>
      <c r="I630" s="44"/>
      <c r="J630" s="70"/>
      <c r="O630" s="8">
        <f t="shared" si="64"/>
        <v>0</v>
      </c>
      <c r="P630" s="8">
        <f>VLOOKUP(C630,{"29 - Psychiatrie (Erwachsene)",1;"30 - Kinder- und Jugendpsychiatrie",1;"31 - Psychosomatik",1;"00 - Bitte eine Fachabteilung auswählen",0;0,0},2,0)</f>
        <v>0</v>
      </c>
      <c r="Q630" s="8">
        <f t="shared" si="65"/>
        <v>0</v>
      </c>
      <c r="R630" s="8">
        <f t="shared" si="66"/>
        <v>0</v>
      </c>
      <c r="S630" s="8">
        <f t="shared" si="67"/>
        <v>0</v>
      </c>
      <c r="T630" s="8">
        <f t="shared" si="68"/>
        <v>0</v>
      </c>
      <c r="V630" s="8">
        <f>VLOOKUP($C630,{"29 - Psychiatrie (Erwachsene)",1;"30 - Kinder- und Jugendpsychiatrie",1;"31 - Psychosomatik",1;"00 - Bitte eine Fachabteilung auswählen",0;0,0},2,0)</f>
        <v>0</v>
      </c>
      <c r="W630" s="8" t="str">
        <f>IF('Angaben KH-Standort'!$D$12&gt;0,"JBJ","KJA")</f>
        <v>KJA</v>
      </c>
      <c r="X630" s="8" t="str">
        <f>VLOOKUP(C629,{"29 - Psychiatrie (Erwachsene)","Einrichtungen2";"30 - Kinder- und Jugendpsychiatrie","Einrichtungen2";"31 - Psychosomatik","Einrichtungen2";"00 - Bitte eine Einrichtung auswählen","Leer";0,"Leer"},2,0)</f>
        <v>Leer</v>
      </c>
      <c r="Y630" s="37" t="str">
        <f t="shared" si="69"/>
        <v>Leer</v>
      </c>
      <c r="Z630" s="8" t="str">
        <f>VLOOKUP($C630,{"29 - Psychiatrie (Erwachsene)","Psychiatrie";"30 - Kinder- und Jugendpsychiatrie","KJPsychiatrie";"31 - Psychosomatik","Psychosomatik";"00 - Bitte eine Fachabteilung auswählen","Leer";0,"Leer"},2,0)</f>
        <v>Leer</v>
      </c>
    </row>
    <row r="631" spans="2:26" ht="15" customHeight="1" x14ac:dyDescent="0.25">
      <c r="B631" s="76" t="str">
        <f t="shared" si="70"/>
        <v>!!!</v>
      </c>
      <c r="C631" s="250"/>
      <c r="D631" s="243"/>
      <c r="E631" s="251"/>
      <c r="F631" s="88"/>
      <c r="G631" s="387"/>
      <c r="H631" s="44"/>
      <c r="I631" s="44"/>
      <c r="J631" s="70"/>
      <c r="O631" s="8">
        <f t="shared" si="64"/>
        <v>0</v>
      </c>
      <c r="P631" s="8">
        <f>VLOOKUP(C631,{"29 - Psychiatrie (Erwachsene)",1;"30 - Kinder- und Jugendpsychiatrie",1;"31 - Psychosomatik",1;"00 - Bitte eine Fachabteilung auswählen",0;0,0},2,0)</f>
        <v>0</v>
      </c>
      <c r="Q631" s="8">
        <f t="shared" si="65"/>
        <v>0</v>
      </c>
      <c r="R631" s="8">
        <f t="shared" si="66"/>
        <v>0</v>
      </c>
      <c r="S631" s="8">
        <f t="shared" si="67"/>
        <v>0</v>
      </c>
      <c r="T631" s="8">
        <f t="shared" si="68"/>
        <v>0</v>
      </c>
      <c r="V631" s="8">
        <f>VLOOKUP($C631,{"29 - Psychiatrie (Erwachsene)",1;"30 - Kinder- und Jugendpsychiatrie",1;"31 - Psychosomatik",1;"00 - Bitte eine Fachabteilung auswählen",0;0,0},2,0)</f>
        <v>0</v>
      </c>
      <c r="W631" s="8" t="str">
        <f>IF('Angaben KH-Standort'!$D$12&gt;0,"JBJ","KJA")</f>
        <v>KJA</v>
      </c>
      <c r="X631" s="8" t="str">
        <f>VLOOKUP(C630,{"29 - Psychiatrie (Erwachsene)","Einrichtungen2";"30 - Kinder- und Jugendpsychiatrie","Einrichtungen2";"31 - Psychosomatik","Einrichtungen2";"00 - Bitte eine Einrichtung auswählen","Leer";0,"Leer"},2,0)</f>
        <v>Leer</v>
      </c>
      <c r="Y631" s="37" t="str">
        <f t="shared" si="69"/>
        <v>Leer</v>
      </c>
      <c r="Z631" s="8" t="str">
        <f>VLOOKUP($C631,{"29 - Psychiatrie (Erwachsene)","Psychiatrie";"30 - Kinder- und Jugendpsychiatrie","KJPsychiatrie";"31 - Psychosomatik","Psychosomatik";"00 - Bitte eine Fachabteilung auswählen","Leer";0,"Leer"},2,0)</f>
        <v>Leer</v>
      </c>
    </row>
    <row r="632" spans="2:26" ht="15" customHeight="1" x14ac:dyDescent="0.25">
      <c r="B632" s="76" t="str">
        <f t="shared" si="70"/>
        <v>!!!</v>
      </c>
      <c r="C632" s="250"/>
      <c r="D632" s="243"/>
      <c r="E632" s="251"/>
      <c r="F632" s="88"/>
      <c r="G632" s="387"/>
      <c r="H632" s="44"/>
      <c r="I632" s="44"/>
      <c r="J632" s="70"/>
      <c r="O632" s="8">
        <f t="shared" si="64"/>
        <v>0</v>
      </c>
      <c r="P632" s="8">
        <f>VLOOKUP(C632,{"29 - Psychiatrie (Erwachsene)",1;"30 - Kinder- und Jugendpsychiatrie",1;"31 - Psychosomatik",1;"00 - Bitte eine Fachabteilung auswählen",0;0,0},2,0)</f>
        <v>0</v>
      </c>
      <c r="Q632" s="8">
        <f t="shared" si="65"/>
        <v>0</v>
      </c>
      <c r="R632" s="8">
        <f t="shared" si="66"/>
        <v>0</v>
      </c>
      <c r="S632" s="8">
        <f t="shared" si="67"/>
        <v>0</v>
      </c>
      <c r="T632" s="8">
        <f t="shared" si="68"/>
        <v>0</v>
      </c>
      <c r="V632" s="8">
        <f>VLOOKUP($C632,{"29 - Psychiatrie (Erwachsene)",1;"30 - Kinder- und Jugendpsychiatrie",1;"31 - Psychosomatik",1;"00 - Bitte eine Fachabteilung auswählen",0;0,0},2,0)</f>
        <v>0</v>
      </c>
      <c r="W632" s="8" t="str">
        <f>IF('Angaben KH-Standort'!$D$12&gt;0,"JBJ","KJA")</f>
        <v>KJA</v>
      </c>
      <c r="X632" s="8" t="str">
        <f>VLOOKUP(C631,{"29 - Psychiatrie (Erwachsene)","Einrichtungen2";"30 - Kinder- und Jugendpsychiatrie","Einrichtungen2";"31 - Psychosomatik","Einrichtungen2";"00 - Bitte eine Einrichtung auswählen","Leer";0,"Leer"},2,0)</f>
        <v>Leer</v>
      </c>
      <c r="Y632" s="37" t="str">
        <f t="shared" si="69"/>
        <v>Leer</v>
      </c>
      <c r="Z632" s="8" t="str">
        <f>VLOOKUP($C632,{"29 - Psychiatrie (Erwachsene)","Psychiatrie";"30 - Kinder- und Jugendpsychiatrie","KJPsychiatrie";"31 - Psychosomatik","Psychosomatik";"00 - Bitte eine Fachabteilung auswählen","Leer";0,"Leer"},2,0)</f>
        <v>Leer</v>
      </c>
    </row>
    <row r="633" spans="2:26" ht="15" customHeight="1" x14ac:dyDescent="0.25">
      <c r="B633" s="76" t="str">
        <f t="shared" si="70"/>
        <v>!!!</v>
      </c>
      <c r="C633" s="250"/>
      <c r="D633" s="243"/>
      <c r="E633" s="251"/>
      <c r="F633" s="88"/>
      <c r="G633" s="387"/>
      <c r="H633" s="44"/>
      <c r="I633" s="44"/>
      <c r="J633" s="70"/>
      <c r="O633" s="8">
        <f t="shared" si="64"/>
        <v>0</v>
      </c>
      <c r="P633" s="8">
        <f>VLOOKUP(C633,{"29 - Psychiatrie (Erwachsene)",1;"30 - Kinder- und Jugendpsychiatrie",1;"31 - Psychosomatik",1;"00 - Bitte eine Fachabteilung auswählen",0;0,0},2,0)</f>
        <v>0</v>
      </c>
      <c r="Q633" s="8">
        <f t="shared" si="65"/>
        <v>0</v>
      </c>
      <c r="R633" s="8">
        <f t="shared" si="66"/>
        <v>0</v>
      </c>
      <c r="S633" s="8">
        <f t="shared" si="67"/>
        <v>0</v>
      </c>
      <c r="T633" s="8">
        <f t="shared" si="68"/>
        <v>0</v>
      </c>
      <c r="V633" s="8">
        <f>VLOOKUP($C633,{"29 - Psychiatrie (Erwachsene)",1;"30 - Kinder- und Jugendpsychiatrie",1;"31 - Psychosomatik",1;"00 - Bitte eine Fachabteilung auswählen",0;0,0},2,0)</f>
        <v>0</v>
      </c>
      <c r="W633" s="8" t="str">
        <f>IF('Angaben KH-Standort'!$D$12&gt;0,"JBJ","KJA")</f>
        <v>KJA</v>
      </c>
      <c r="X633" s="8" t="str">
        <f>VLOOKUP(C632,{"29 - Psychiatrie (Erwachsene)","Einrichtungen2";"30 - Kinder- und Jugendpsychiatrie","Einrichtungen2";"31 - Psychosomatik","Einrichtungen2";"00 - Bitte eine Einrichtung auswählen","Leer";0,"Leer"},2,0)</f>
        <v>Leer</v>
      </c>
      <c r="Y633" s="37" t="str">
        <f t="shared" si="69"/>
        <v>Leer</v>
      </c>
      <c r="Z633" s="8" t="str">
        <f>VLOOKUP($C633,{"29 - Psychiatrie (Erwachsene)","Psychiatrie";"30 - Kinder- und Jugendpsychiatrie","KJPsychiatrie";"31 - Psychosomatik","Psychosomatik";"00 - Bitte eine Fachabteilung auswählen","Leer";0,"Leer"},2,0)</f>
        <v>Leer</v>
      </c>
    </row>
    <row r="634" spans="2:26" ht="15" customHeight="1" x14ac:dyDescent="0.25">
      <c r="B634" s="76" t="str">
        <f t="shared" si="70"/>
        <v>!!!</v>
      </c>
      <c r="C634" s="250"/>
      <c r="D634" s="243"/>
      <c r="E634" s="251"/>
      <c r="F634" s="88"/>
      <c r="G634" s="387"/>
      <c r="H634" s="44"/>
      <c r="I634" s="44"/>
      <c r="J634" s="70"/>
      <c r="O634" s="8">
        <f t="shared" si="64"/>
        <v>0</v>
      </c>
      <c r="P634" s="8">
        <f>VLOOKUP(C634,{"29 - Psychiatrie (Erwachsene)",1;"30 - Kinder- und Jugendpsychiatrie",1;"31 - Psychosomatik",1;"00 - Bitte eine Fachabteilung auswählen",0;0,0},2,0)</f>
        <v>0</v>
      </c>
      <c r="Q634" s="8">
        <f t="shared" si="65"/>
        <v>0</v>
      </c>
      <c r="R634" s="8">
        <f t="shared" si="66"/>
        <v>0</v>
      </c>
      <c r="S634" s="8">
        <f t="shared" si="67"/>
        <v>0</v>
      </c>
      <c r="T634" s="8">
        <f t="shared" si="68"/>
        <v>0</v>
      </c>
      <c r="V634" s="8">
        <f>VLOOKUP($C634,{"29 - Psychiatrie (Erwachsene)",1;"30 - Kinder- und Jugendpsychiatrie",1;"31 - Psychosomatik",1;"00 - Bitte eine Fachabteilung auswählen",0;0,0},2,0)</f>
        <v>0</v>
      </c>
      <c r="W634" s="8" t="str">
        <f>IF('Angaben KH-Standort'!$D$12&gt;0,"JBJ","KJA")</f>
        <v>KJA</v>
      </c>
      <c r="X634" s="8" t="str">
        <f>VLOOKUP(C633,{"29 - Psychiatrie (Erwachsene)","Einrichtungen2";"30 - Kinder- und Jugendpsychiatrie","Einrichtungen2";"31 - Psychosomatik","Einrichtungen2";"00 - Bitte eine Einrichtung auswählen","Leer";0,"Leer"},2,0)</f>
        <v>Leer</v>
      </c>
      <c r="Y634" s="37" t="str">
        <f t="shared" si="69"/>
        <v>Leer</v>
      </c>
      <c r="Z634" s="8" t="str">
        <f>VLOOKUP($C634,{"29 - Psychiatrie (Erwachsene)","Psychiatrie";"30 - Kinder- und Jugendpsychiatrie","KJPsychiatrie";"31 - Psychosomatik","Psychosomatik";"00 - Bitte eine Fachabteilung auswählen","Leer";0,"Leer"},2,0)</f>
        <v>Leer</v>
      </c>
    </row>
    <row r="635" spans="2:26" ht="15" customHeight="1" x14ac:dyDescent="0.25">
      <c r="B635" s="76" t="str">
        <f t="shared" si="70"/>
        <v>!!!</v>
      </c>
      <c r="C635" s="250"/>
      <c r="D635" s="243"/>
      <c r="E635" s="251"/>
      <c r="F635" s="88"/>
      <c r="G635" s="387"/>
      <c r="H635" s="44"/>
      <c r="I635" s="44"/>
      <c r="J635" s="70"/>
      <c r="O635" s="8">
        <f t="shared" si="64"/>
        <v>0</v>
      </c>
      <c r="P635" s="8">
        <f>VLOOKUP(C635,{"29 - Psychiatrie (Erwachsene)",1;"30 - Kinder- und Jugendpsychiatrie",1;"31 - Psychosomatik",1;"00 - Bitte eine Fachabteilung auswählen",0;0,0},2,0)</f>
        <v>0</v>
      </c>
      <c r="Q635" s="8">
        <f t="shared" si="65"/>
        <v>0</v>
      </c>
      <c r="R635" s="8">
        <f t="shared" si="66"/>
        <v>0</v>
      </c>
      <c r="S635" s="8">
        <f t="shared" si="67"/>
        <v>0</v>
      </c>
      <c r="T635" s="8">
        <f t="shared" si="68"/>
        <v>0</v>
      </c>
      <c r="V635" s="8">
        <f>VLOOKUP($C635,{"29 - Psychiatrie (Erwachsene)",1;"30 - Kinder- und Jugendpsychiatrie",1;"31 - Psychosomatik",1;"00 - Bitte eine Fachabteilung auswählen",0;0,0},2,0)</f>
        <v>0</v>
      </c>
      <c r="W635" s="8" t="str">
        <f>IF('Angaben KH-Standort'!$D$12&gt;0,"JBJ","KJA")</f>
        <v>KJA</v>
      </c>
      <c r="X635" s="8" t="str">
        <f>VLOOKUP(C634,{"29 - Psychiatrie (Erwachsene)","Einrichtungen2";"30 - Kinder- und Jugendpsychiatrie","Einrichtungen2";"31 - Psychosomatik","Einrichtungen2";"00 - Bitte eine Einrichtung auswählen","Leer";0,"Leer"},2,0)</f>
        <v>Leer</v>
      </c>
      <c r="Y635" s="37" t="str">
        <f t="shared" si="69"/>
        <v>Leer</v>
      </c>
      <c r="Z635" s="8" t="str">
        <f>VLOOKUP($C635,{"29 - Psychiatrie (Erwachsene)","Psychiatrie";"30 - Kinder- und Jugendpsychiatrie","KJPsychiatrie";"31 - Psychosomatik","Psychosomatik";"00 - Bitte eine Fachabteilung auswählen","Leer";0,"Leer"},2,0)</f>
        <v>Leer</v>
      </c>
    </row>
    <row r="636" spans="2:26" ht="15" customHeight="1" x14ac:dyDescent="0.25">
      <c r="B636" s="76" t="str">
        <f t="shared" si="70"/>
        <v>!!!</v>
      </c>
      <c r="C636" s="250"/>
      <c r="D636" s="243"/>
      <c r="E636" s="251"/>
      <c r="F636" s="88"/>
      <c r="G636" s="387"/>
      <c r="H636" s="44"/>
      <c r="I636" s="44"/>
      <c r="J636" s="70"/>
      <c r="O636" s="8">
        <f t="shared" si="64"/>
        <v>0</v>
      </c>
      <c r="P636" s="8">
        <f>VLOOKUP(C636,{"29 - Psychiatrie (Erwachsene)",1;"30 - Kinder- und Jugendpsychiatrie",1;"31 - Psychosomatik",1;"00 - Bitte eine Fachabteilung auswählen",0;0,0},2,0)</f>
        <v>0</v>
      </c>
      <c r="Q636" s="8">
        <f t="shared" si="65"/>
        <v>0</v>
      </c>
      <c r="R636" s="8">
        <f t="shared" si="66"/>
        <v>0</v>
      </c>
      <c r="S636" s="8">
        <f t="shared" si="67"/>
        <v>0</v>
      </c>
      <c r="T636" s="8">
        <f t="shared" si="68"/>
        <v>0</v>
      </c>
      <c r="V636" s="8">
        <f>VLOOKUP($C636,{"29 - Psychiatrie (Erwachsene)",1;"30 - Kinder- und Jugendpsychiatrie",1;"31 - Psychosomatik",1;"00 - Bitte eine Fachabteilung auswählen",0;0,0},2,0)</f>
        <v>0</v>
      </c>
      <c r="W636" s="8" t="str">
        <f>IF('Angaben KH-Standort'!$D$12&gt;0,"JBJ","KJA")</f>
        <v>KJA</v>
      </c>
      <c r="X636" s="8" t="str">
        <f>VLOOKUP(C635,{"29 - Psychiatrie (Erwachsene)","Einrichtungen2";"30 - Kinder- und Jugendpsychiatrie","Einrichtungen2";"31 - Psychosomatik","Einrichtungen2";"00 - Bitte eine Einrichtung auswählen","Leer";0,"Leer"},2,0)</f>
        <v>Leer</v>
      </c>
      <c r="Y636" s="37" t="str">
        <f t="shared" si="69"/>
        <v>Leer</v>
      </c>
      <c r="Z636" s="8" t="str">
        <f>VLOOKUP($C636,{"29 - Psychiatrie (Erwachsene)","Psychiatrie";"30 - Kinder- und Jugendpsychiatrie","KJPsychiatrie";"31 - Psychosomatik","Psychosomatik";"00 - Bitte eine Fachabteilung auswählen","Leer";0,"Leer"},2,0)</f>
        <v>Leer</v>
      </c>
    </row>
    <row r="637" spans="2:26" ht="15" customHeight="1" x14ac:dyDescent="0.25">
      <c r="B637" s="76" t="str">
        <f t="shared" si="70"/>
        <v>!!!</v>
      </c>
      <c r="C637" s="250"/>
      <c r="D637" s="243"/>
      <c r="E637" s="251"/>
      <c r="F637" s="88"/>
      <c r="G637" s="387"/>
      <c r="H637" s="44"/>
      <c r="I637" s="44"/>
      <c r="J637" s="70"/>
      <c r="O637" s="8">
        <f t="shared" si="64"/>
        <v>0</v>
      </c>
      <c r="P637" s="8">
        <f>VLOOKUP(C637,{"29 - Psychiatrie (Erwachsene)",1;"30 - Kinder- und Jugendpsychiatrie",1;"31 - Psychosomatik",1;"00 - Bitte eine Fachabteilung auswählen",0;0,0},2,0)</f>
        <v>0</v>
      </c>
      <c r="Q637" s="8">
        <f t="shared" si="65"/>
        <v>0</v>
      </c>
      <c r="R637" s="8">
        <f t="shared" si="66"/>
        <v>0</v>
      </c>
      <c r="S637" s="8">
        <f t="shared" si="67"/>
        <v>0</v>
      </c>
      <c r="T637" s="8">
        <f t="shared" si="68"/>
        <v>0</v>
      </c>
      <c r="V637" s="8">
        <f>VLOOKUP($C637,{"29 - Psychiatrie (Erwachsene)",1;"30 - Kinder- und Jugendpsychiatrie",1;"31 - Psychosomatik",1;"00 - Bitte eine Fachabteilung auswählen",0;0,0},2,0)</f>
        <v>0</v>
      </c>
      <c r="W637" s="8" t="str">
        <f>IF('Angaben KH-Standort'!$D$12&gt;0,"JBJ","KJA")</f>
        <v>KJA</v>
      </c>
      <c r="X637" s="8" t="str">
        <f>VLOOKUP(C636,{"29 - Psychiatrie (Erwachsene)","Einrichtungen2";"30 - Kinder- und Jugendpsychiatrie","Einrichtungen2";"31 - Psychosomatik","Einrichtungen2";"00 - Bitte eine Einrichtung auswählen","Leer";0,"Leer"},2,0)</f>
        <v>Leer</v>
      </c>
      <c r="Y637" s="37" t="str">
        <f t="shared" si="69"/>
        <v>Leer</v>
      </c>
      <c r="Z637" s="8" t="str">
        <f>VLOOKUP($C637,{"29 - Psychiatrie (Erwachsene)","Psychiatrie";"30 - Kinder- und Jugendpsychiatrie","KJPsychiatrie";"31 - Psychosomatik","Psychosomatik";"00 - Bitte eine Fachabteilung auswählen","Leer";0,"Leer"},2,0)</f>
        <v>Leer</v>
      </c>
    </row>
    <row r="638" spans="2:26" ht="15" customHeight="1" x14ac:dyDescent="0.25">
      <c r="B638" s="76" t="str">
        <f t="shared" si="70"/>
        <v>!!!</v>
      </c>
      <c r="C638" s="250"/>
      <c r="D638" s="243"/>
      <c r="E638" s="251"/>
      <c r="F638" s="88"/>
      <c r="G638" s="387"/>
      <c r="H638" s="44"/>
      <c r="I638" s="44"/>
      <c r="J638" s="70"/>
      <c r="O638" s="8">
        <f t="shared" si="64"/>
        <v>0</v>
      </c>
      <c r="P638" s="8">
        <f>VLOOKUP(C638,{"29 - Psychiatrie (Erwachsene)",1;"30 - Kinder- und Jugendpsychiatrie",1;"31 - Psychosomatik",1;"00 - Bitte eine Fachabteilung auswählen",0;0,0},2,0)</f>
        <v>0</v>
      </c>
      <c r="Q638" s="8">
        <f t="shared" si="65"/>
        <v>0</v>
      </c>
      <c r="R638" s="8">
        <f t="shared" si="66"/>
        <v>0</v>
      </c>
      <c r="S638" s="8">
        <f t="shared" si="67"/>
        <v>0</v>
      </c>
      <c r="T638" s="8">
        <f t="shared" si="68"/>
        <v>0</v>
      </c>
      <c r="V638" s="8">
        <f>VLOOKUP($C638,{"29 - Psychiatrie (Erwachsene)",1;"30 - Kinder- und Jugendpsychiatrie",1;"31 - Psychosomatik",1;"00 - Bitte eine Fachabteilung auswählen",0;0,0},2,0)</f>
        <v>0</v>
      </c>
      <c r="W638" s="8" t="str">
        <f>IF('Angaben KH-Standort'!$D$12&gt;0,"JBJ","KJA")</f>
        <v>KJA</v>
      </c>
      <c r="X638" s="8" t="str">
        <f>VLOOKUP(C637,{"29 - Psychiatrie (Erwachsene)","Einrichtungen2";"30 - Kinder- und Jugendpsychiatrie","Einrichtungen2";"31 - Psychosomatik","Einrichtungen2";"00 - Bitte eine Einrichtung auswählen","Leer";0,"Leer"},2,0)</f>
        <v>Leer</v>
      </c>
      <c r="Y638" s="37" t="str">
        <f t="shared" si="69"/>
        <v>Leer</v>
      </c>
      <c r="Z638" s="8" t="str">
        <f>VLOOKUP($C638,{"29 - Psychiatrie (Erwachsene)","Psychiatrie";"30 - Kinder- und Jugendpsychiatrie","KJPsychiatrie";"31 - Psychosomatik","Psychosomatik";"00 - Bitte eine Fachabteilung auswählen","Leer";0,"Leer"},2,0)</f>
        <v>Leer</v>
      </c>
    </row>
    <row r="639" spans="2:26" ht="15" customHeight="1" x14ac:dyDescent="0.25">
      <c r="B639" s="76" t="str">
        <f t="shared" si="70"/>
        <v>!!!</v>
      </c>
      <c r="C639" s="250"/>
      <c r="D639" s="243"/>
      <c r="E639" s="251"/>
      <c r="F639" s="88"/>
      <c r="G639" s="387"/>
      <c r="H639" s="44"/>
      <c r="I639" s="44"/>
      <c r="J639" s="70"/>
      <c r="O639" s="8">
        <f t="shared" si="64"/>
        <v>0</v>
      </c>
      <c r="P639" s="8">
        <f>VLOOKUP(C639,{"29 - Psychiatrie (Erwachsene)",1;"30 - Kinder- und Jugendpsychiatrie",1;"31 - Psychosomatik",1;"00 - Bitte eine Fachabteilung auswählen",0;0,0},2,0)</f>
        <v>0</v>
      </c>
      <c r="Q639" s="8">
        <f t="shared" si="65"/>
        <v>0</v>
      </c>
      <c r="R639" s="8">
        <f t="shared" si="66"/>
        <v>0</v>
      </c>
      <c r="S639" s="8">
        <f t="shared" si="67"/>
        <v>0</v>
      </c>
      <c r="T639" s="8">
        <f t="shared" si="68"/>
        <v>0</v>
      </c>
      <c r="V639" s="8">
        <f>VLOOKUP($C639,{"29 - Psychiatrie (Erwachsene)",1;"30 - Kinder- und Jugendpsychiatrie",1;"31 - Psychosomatik",1;"00 - Bitte eine Fachabteilung auswählen",0;0,0},2,0)</f>
        <v>0</v>
      </c>
      <c r="W639" s="8" t="str">
        <f>IF('Angaben KH-Standort'!$D$12&gt;0,"JBJ","KJA")</f>
        <v>KJA</v>
      </c>
      <c r="X639" s="8" t="str">
        <f>VLOOKUP(C638,{"29 - Psychiatrie (Erwachsene)","Einrichtungen2";"30 - Kinder- und Jugendpsychiatrie","Einrichtungen2";"31 - Psychosomatik","Einrichtungen2";"00 - Bitte eine Einrichtung auswählen","Leer";0,"Leer"},2,0)</f>
        <v>Leer</v>
      </c>
      <c r="Y639" s="37" t="str">
        <f t="shared" si="69"/>
        <v>Leer</v>
      </c>
      <c r="Z639" s="8" t="str">
        <f>VLOOKUP($C639,{"29 - Psychiatrie (Erwachsene)","Psychiatrie";"30 - Kinder- und Jugendpsychiatrie","KJPsychiatrie";"31 - Psychosomatik","Psychosomatik";"00 - Bitte eine Fachabteilung auswählen","Leer";0,"Leer"},2,0)</f>
        <v>Leer</v>
      </c>
    </row>
    <row r="640" spans="2:26" ht="15" customHeight="1" x14ac:dyDescent="0.25">
      <c r="B640" s="76" t="str">
        <f t="shared" si="70"/>
        <v>!!!</v>
      </c>
      <c r="C640" s="250"/>
      <c r="D640" s="243"/>
      <c r="E640" s="251"/>
      <c r="F640" s="88"/>
      <c r="G640" s="387"/>
      <c r="H640" s="44"/>
      <c r="I640" s="44"/>
      <c r="J640" s="70"/>
      <c r="O640" s="8">
        <f t="shared" si="64"/>
        <v>0</v>
      </c>
      <c r="P640" s="8">
        <f>VLOOKUP(C640,{"29 - Psychiatrie (Erwachsene)",1;"30 - Kinder- und Jugendpsychiatrie",1;"31 - Psychosomatik",1;"00 - Bitte eine Fachabteilung auswählen",0;0,0},2,0)</f>
        <v>0</v>
      </c>
      <c r="Q640" s="8">
        <f t="shared" si="65"/>
        <v>0</v>
      </c>
      <c r="R640" s="8">
        <f t="shared" si="66"/>
        <v>0</v>
      </c>
      <c r="S640" s="8">
        <f t="shared" si="67"/>
        <v>0</v>
      </c>
      <c r="T640" s="8">
        <f t="shared" si="68"/>
        <v>0</v>
      </c>
      <c r="V640" s="8">
        <f>VLOOKUP($C640,{"29 - Psychiatrie (Erwachsene)",1;"30 - Kinder- und Jugendpsychiatrie",1;"31 - Psychosomatik",1;"00 - Bitte eine Fachabteilung auswählen",0;0,0},2,0)</f>
        <v>0</v>
      </c>
      <c r="W640" s="8" t="str">
        <f>IF('Angaben KH-Standort'!$D$12&gt;0,"JBJ","KJA")</f>
        <v>KJA</v>
      </c>
      <c r="X640" s="8" t="str">
        <f>VLOOKUP(C639,{"29 - Psychiatrie (Erwachsene)","Einrichtungen2";"30 - Kinder- und Jugendpsychiatrie","Einrichtungen2";"31 - Psychosomatik","Einrichtungen2";"00 - Bitte eine Einrichtung auswählen","Leer";0,"Leer"},2,0)</f>
        <v>Leer</v>
      </c>
      <c r="Y640" s="37" t="str">
        <f t="shared" si="69"/>
        <v>Leer</v>
      </c>
      <c r="Z640" s="8" t="str">
        <f>VLOOKUP($C640,{"29 - Psychiatrie (Erwachsene)","Psychiatrie";"30 - Kinder- und Jugendpsychiatrie","KJPsychiatrie";"31 - Psychosomatik","Psychosomatik";"00 - Bitte eine Fachabteilung auswählen","Leer";0,"Leer"},2,0)</f>
        <v>Leer</v>
      </c>
    </row>
    <row r="641" spans="2:26" ht="15" customHeight="1" x14ac:dyDescent="0.25">
      <c r="B641" s="76" t="str">
        <f t="shared" si="70"/>
        <v>!!!</v>
      </c>
      <c r="C641" s="250"/>
      <c r="D641" s="243"/>
      <c r="E641" s="251"/>
      <c r="F641" s="88"/>
      <c r="G641" s="387"/>
      <c r="H641" s="44"/>
      <c r="I641" s="44"/>
      <c r="J641" s="70"/>
      <c r="O641" s="8">
        <f t="shared" si="64"/>
        <v>0</v>
      </c>
      <c r="P641" s="8">
        <f>VLOOKUP(C641,{"29 - Psychiatrie (Erwachsene)",1;"30 - Kinder- und Jugendpsychiatrie",1;"31 - Psychosomatik",1;"00 - Bitte eine Fachabteilung auswählen",0;0,0},2,0)</f>
        <v>0</v>
      </c>
      <c r="Q641" s="8">
        <f t="shared" si="65"/>
        <v>0</v>
      </c>
      <c r="R641" s="8">
        <f t="shared" si="66"/>
        <v>0</v>
      </c>
      <c r="S641" s="8">
        <f t="shared" si="67"/>
        <v>0</v>
      </c>
      <c r="T641" s="8">
        <f t="shared" si="68"/>
        <v>0</v>
      </c>
      <c r="V641" s="8">
        <f>VLOOKUP($C641,{"29 - Psychiatrie (Erwachsene)",1;"30 - Kinder- und Jugendpsychiatrie",1;"31 - Psychosomatik",1;"00 - Bitte eine Fachabteilung auswählen",0;0,0},2,0)</f>
        <v>0</v>
      </c>
      <c r="W641" s="8" t="str">
        <f>IF('Angaben KH-Standort'!$D$12&gt;0,"JBJ","KJA")</f>
        <v>KJA</v>
      </c>
      <c r="X641" s="8" t="str">
        <f>VLOOKUP(C640,{"29 - Psychiatrie (Erwachsene)","Einrichtungen2";"30 - Kinder- und Jugendpsychiatrie","Einrichtungen2";"31 - Psychosomatik","Einrichtungen2";"00 - Bitte eine Einrichtung auswählen","Leer";0,"Leer"},2,0)</f>
        <v>Leer</v>
      </c>
      <c r="Y641" s="37" t="str">
        <f t="shared" si="69"/>
        <v>Leer</v>
      </c>
      <c r="Z641" s="8" t="str">
        <f>VLOOKUP($C641,{"29 - Psychiatrie (Erwachsene)","Psychiatrie";"30 - Kinder- und Jugendpsychiatrie","KJPsychiatrie";"31 - Psychosomatik","Psychosomatik";"00 - Bitte eine Fachabteilung auswählen","Leer";0,"Leer"},2,0)</f>
        <v>Leer</v>
      </c>
    </row>
    <row r="642" spans="2:26" ht="15" customHeight="1" x14ac:dyDescent="0.25">
      <c r="B642" s="76" t="str">
        <f t="shared" si="70"/>
        <v>!!!</v>
      </c>
      <c r="C642" s="250"/>
      <c r="D642" s="243"/>
      <c r="E642" s="251"/>
      <c r="F642" s="88"/>
      <c r="G642" s="387"/>
      <c r="H642" s="44"/>
      <c r="I642" s="44"/>
      <c r="J642" s="70"/>
      <c r="O642" s="8">
        <f t="shared" si="64"/>
        <v>0</v>
      </c>
      <c r="P642" s="8">
        <f>VLOOKUP(C642,{"29 - Psychiatrie (Erwachsene)",1;"30 - Kinder- und Jugendpsychiatrie",1;"31 - Psychosomatik",1;"00 - Bitte eine Fachabteilung auswählen",0;0,0},2,0)</f>
        <v>0</v>
      </c>
      <c r="Q642" s="8">
        <f t="shared" si="65"/>
        <v>0</v>
      </c>
      <c r="R642" s="8">
        <f t="shared" si="66"/>
        <v>0</v>
      </c>
      <c r="S642" s="8">
        <f t="shared" si="67"/>
        <v>0</v>
      </c>
      <c r="T642" s="8">
        <f t="shared" si="68"/>
        <v>0</v>
      </c>
      <c r="V642" s="8">
        <f>VLOOKUP($C642,{"29 - Psychiatrie (Erwachsene)",1;"30 - Kinder- und Jugendpsychiatrie",1;"31 - Psychosomatik",1;"00 - Bitte eine Fachabteilung auswählen",0;0,0},2,0)</f>
        <v>0</v>
      </c>
      <c r="W642" s="8" t="str">
        <f>IF('Angaben KH-Standort'!$D$12&gt;0,"JBJ","KJA")</f>
        <v>KJA</v>
      </c>
      <c r="X642" s="8" t="str">
        <f>VLOOKUP(C641,{"29 - Psychiatrie (Erwachsene)","Einrichtungen2";"30 - Kinder- und Jugendpsychiatrie","Einrichtungen2";"31 - Psychosomatik","Einrichtungen2";"00 - Bitte eine Einrichtung auswählen","Leer";0,"Leer"},2,0)</f>
        <v>Leer</v>
      </c>
      <c r="Y642" s="37" t="str">
        <f t="shared" si="69"/>
        <v>Leer</v>
      </c>
      <c r="Z642" s="8" t="str">
        <f>VLOOKUP($C642,{"29 - Psychiatrie (Erwachsene)","Psychiatrie";"30 - Kinder- und Jugendpsychiatrie","KJPsychiatrie";"31 - Psychosomatik","Psychosomatik";"00 - Bitte eine Fachabteilung auswählen","Leer";0,"Leer"},2,0)</f>
        <v>Leer</v>
      </c>
    </row>
    <row r="643" spans="2:26" ht="15" customHeight="1" x14ac:dyDescent="0.25">
      <c r="B643" s="76" t="str">
        <f t="shared" si="70"/>
        <v>!!!</v>
      </c>
      <c r="C643" s="250"/>
      <c r="D643" s="243"/>
      <c r="E643" s="251"/>
      <c r="F643" s="88"/>
      <c r="G643" s="387"/>
      <c r="H643" s="44"/>
      <c r="I643" s="44"/>
      <c r="J643" s="70"/>
      <c r="O643" s="8">
        <f t="shared" si="64"/>
        <v>0</v>
      </c>
      <c r="P643" s="8">
        <f>VLOOKUP(C643,{"29 - Psychiatrie (Erwachsene)",1;"30 - Kinder- und Jugendpsychiatrie",1;"31 - Psychosomatik",1;"00 - Bitte eine Fachabteilung auswählen",0;0,0},2,0)</f>
        <v>0</v>
      </c>
      <c r="Q643" s="8">
        <f t="shared" si="65"/>
        <v>0</v>
      </c>
      <c r="R643" s="8">
        <f t="shared" si="66"/>
        <v>0</v>
      </c>
      <c r="S643" s="8">
        <f t="shared" si="67"/>
        <v>0</v>
      </c>
      <c r="T643" s="8">
        <f t="shared" si="68"/>
        <v>0</v>
      </c>
      <c r="V643" s="8">
        <f>VLOOKUP($C643,{"29 - Psychiatrie (Erwachsene)",1;"30 - Kinder- und Jugendpsychiatrie",1;"31 - Psychosomatik",1;"00 - Bitte eine Fachabteilung auswählen",0;0,0},2,0)</f>
        <v>0</v>
      </c>
      <c r="W643" s="8" t="str">
        <f>IF('Angaben KH-Standort'!$D$12&gt;0,"JBJ","KJA")</f>
        <v>KJA</v>
      </c>
      <c r="X643" s="8" t="str">
        <f>VLOOKUP(C642,{"29 - Psychiatrie (Erwachsene)","Einrichtungen2";"30 - Kinder- und Jugendpsychiatrie","Einrichtungen2";"31 - Psychosomatik","Einrichtungen2";"00 - Bitte eine Einrichtung auswählen","Leer";0,"Leer"},2,0)</f>
        <v>Leer</v>
      </c>
      <c r="Y643" s="37" t="str">
        <f t="shared" si="69"/>
        <v>Leer</v>
      </c>
      <c r="Z643" s="8" t="str">
        <f>VLOOKUP($C643,{"29 - Psychiatrie (Erwachsene)","Psychiatrie";"30 - Kinder- und Jugendpsychiatrie","KJPsychiatrie";"31 - Psychosomatik","Psychosomatik";"00 - Bitte eine Fachabteilung auswählen","Leer";0,"Leer"},2,0)</f>
        <v>Leer</v>
      </c>
    </row>
    <row r="644" spans="2:26" ht="15" customHeight="1" x14ac:dyDescent="0.25">
      <c r="B644" s="76" t="str">
        <f t="shared" si="70"/>
        <v>!!!</v>
      </c>
      <c r="C644" s="250"/>
      <c r="D644" s="243"/>
      <c r="E644" s="251"/>
      <c r="F644" s="88"/>
      <c r="G644" s="387"/>
      <c r="H644" s="44"/>
      <c r="I644" s="44"/>
      <c r="J644" s="70"/>
      <c r="O644" s="8">
        <f t="shared" si="64"/>
        <v>0</v>
      </c>
      <c r="P644" s="8">
        <f>VLOOKUP(C644,{"29 - Psychiatrie (Erwachsene)",1;"30 - Kinder- und Jugendpsychiatrie",1;"31 - Psychosomatik",1;"00 - Bitte eine Fachabteilung auswählen",0;0,0},2,0)</f>
        <v>0</v>
      </c>
      <c r="Q644" s="8">
        <f t="shared" si="65"/>
        <v>0</v>
      </c>
      <c r="R644" s="8">
        <f t="shared" si="66"/>
        <v>0</v>
      </c>
      <c r="S644" s="8">
        <f t="shared" si="67"/>
        <v>0</v>
      </c>
      <c r="T644" s="8">
        <f t="shared" si="68"/>
        <v>0</v>
      </c>
      <c r="V644" s="8">
        <f>VLOOKUP($C644,{"29 - Psychiatrie (Erwachsene)",1;"30 - Kinder- und Jugendpsychiatrie",1;"31 - Psychosomatik",1;"00 - Bitte eine Fachabteilung auswählen",0;0,0},2,0)</f>
        <v>0</v>
      </c>
      <c r="W644" s="8" t="str">
        <f>IF('Angaben KH-Standort'!$D$12&gt;0,"JBJ","KJA")</f>
        <v>KJA</v>
      </c>
      <c r="X644" s="8" t="str">
        <f>VLOOKUP(C643,{"29 - Psychiatrie (Erwachsene)","Einrichtungen2";"30 - Kinder- und Jugendpsychiatrie","Einrichtungen2";"31 - Psychosomatik","Einrichtungen2";"00 - Bitte eine Einrichtung auswählen","Leer";0,"Leer"},2,0)</f>
        <v>Leer</v>
      </c>
      <c r="Y644" s="37" t="str">
        <f t="shared" si="69"/>
        <v>Leer</v>
      </c>
      <c r="Z644" s="8" t="str">
        <f>VLOOKUP($C644,{"29 - Psychiatrie (Erwachsene)","Psychiatrie";"30 - Kinder- und Jugendpsychiatrie","KJPsychiatrie";"31 - Psychosomatik","Psychosomatik";"00 - Bitte eine Fachabteilung auswählen","Leer";0,"Leer"},2,0)</f>
        <v>Leer</v>
      </c>
    </row>
    <row r="645" spans="2:26" ht="15" customHeight="1" x14ac:dyDescent="0.25">
      <c r="B645" s="76" t="str">
        <f t="shared" si="70"/>
        <v>!!!</v>
      </c>
      <c r="C645" s="250"/>
      <c r="D645" s="243"/>
      <c r="E645" s="251"/>
      <c r="F645" s="88"/>
      <c r="G645" s="387"/>
      <c r="H645" s="44"/>
      <c r="I645" s="44"/>
      <c r="J645" s="70"/>
      <c r="O645" s="8">
        <f t="shared" si="64"/>
        <v>0</v>
      </c>
      <c r="P645" s="8">
        <f>VLOOKUP(C645,{"29 - Psychiatrie (Erwachsene)",1;"30 - Kinder- und Jugendpsychiatrie",1;"31 - Psychosomatik",1;"00 - Bitte eine Fachabteilung auswählen",0;0,0},2,0)</f>
        <v>0</v>
      </c>
      <c r="Q645" s="8">
        <f t="shared" si="65"/>
        <v>0</v>
      </c>
      <c r="R645" s="8">
        <f t="shared" si="66"/>
        <v>0</v>
      </c>
      <c r="S645" s="8">
        <f t="shared" si="67"/>
        <v>0</v>
      </c>
      <c r="T645" s="8">
        <f t="shared" si="68"/>
        <v>0</v>
      </c>
      <c r="V645" s="8">
        <f>VLOOKUP($C645,{"29 - Psychiatrie (Erwachsene)",1;"30 - Kinder- und Jugendpsychiatrie",1;"31 - Psychosomatik",1;"00 - Bitte eine Fachabteilung auswählen",0;0,0},2,0)</f>
        <v>0</v>
      </c>
      <c r="W645" s="8" t="str">
        <f>IF('Angaben KH-Standort'!$D$12&gt;0,"JBJ","KJA")</f>
        <v>KJA</v>
      </c>
      <c r="X645" s="8" t="str">
        <f>VLOOKUP(C644,{"29 - Psychiatrie (Erwachsene)","Einrichtungen2";"30 - Kinder- und Jugendpsychiatrie","Einrichtungen2";"31 - Psychosomatik","Einrichtungen2";"00 - Bitte eine Einrichtung auswählen","Leer";0,"Leer"},2,0)</f>
        <v>Leer</v>
      </c>
      <c r="Y645" s="37" t="str">
        <f t="shared" si="69"/>
        <v>Leer</v>
      </c>
      <c r="Z645" s="8" t="str">
        <f>VLOOKUP($C645,{"29 - Psychiatrie (Erwachsene)","Psychiatrie";"30 - Kinder- und Jugendpsychiatrie","KJPsychiatrie";"31 - Psychosomatik","Psychosomatik";"00 - Bitte eine Fachabteilung auswählen","Leer";0,"Leer"},2,0)</f>
        <v>Leer</v>
      </c>
    </row>
    <row r="646" spans="2:26" ht="15" customHeight="1" x14ac:dyDescent="0.25">
      <c r="B646" s="76" t="str">
        <f t="shared" si="70"/>
        <v>!!!</v>
      </c>
      <c r="C646" s="250"/>
      <c r="D646" s="243"/>
      <c r="E646" s="251"/>
      <c r="F646" s="88"/>
      <c r="G646" s="387"/>
      <c r="H646" s="44"/>
      <c r="I646" s="44"/>
      <c r="J646" s="70"/>
      <c r="O646" s="8">
        <f t="shared" si="64"/>
        <v>0</v>
      </c>
      <c r="P646" s="8">
        <f>VLOOKUP(C646,{"29 - Psychiatrie (Erwachsene)",1;"30 - Kinder- und Jugendpsychiatrie",1;"31 - Psychosomatik",1;"00 - Bitte eine Fachabteilung auswählen",0;0,0},2,0)</f>
        <v>0</v>
      </c>
      <c r="Q646" s="8">
        <f t="shared" si="65"/>
        <v>0</v>
      </c>
      <c r="R646" s="8">
        <f t="shared" si="66"/>
        <v>0</v>
      </c>
      <c r="S646" s="8">
        <f t="shared" si="67"/>
        <v>0</v>
      </c>
      <c r="T646" s="8">
        <f t="shared" si="68"/>
        <v>0</v>
      </c>
      <c r="V646" s="8">
        <f>VLOOKUP($C646,{"29 - Psychiatrie (Erwachsene)",1;"30 - Kinder- und Jugendpsychiatrie",1;"31 - Psychosomatik",1;"00 - Bitte eine Fachabteilung auswählen",0;0,0},2,0)</f>
        <v>0</v>
      </c>
      <c r="W646" s="8" t="str">
        <f>IF('Angaben KH-Standort'!$D$12&gt;0,"JBJ","KJA")</f>
        <v>KJA</v>
      </c>
      <c r="X646" s="8" t="str">
        <f>VLOOKUP(C645,{"29 - Psychiatrie (Erwachsene)","Einrichtungen2";"30 - Kinder- und Jugendpsychiatrie","Einrichtungen2";"31 - Psychosomatik","Einrichtungen2";"00 - Bitte eine Einrichtung auswählen","Leer";0,"Leer"},2,0)</f>
        <v>Leer</v>
      </c>
      <c r="Y646" s="37" t="str">
        <f t="shared" si="69"/>
        <v>Leer</v>
      </c>
      <c r="Z646" s="8" t="str">
        <f>VLOOKUP($C646,{"29 - Psychiatrie (Erwachsene)","Psychiatrie";"30 - Kinder- und Jugendpsychiatrie","KJPsychiatrie";"31 - Psychosomatik","Psychosomatik";"00 - Bitte eine Fachabteilung auswählen","Leer";0,"Leer"},2,0)</f>
        <v>Leer</v>
      </c>
    </row>
    <row r="647" spans="2:26" ht="15" customHeight="1" x14ac:dyDescent="0.25">
      <c r="B647" s="76" t="str">
        <f t="shared" si="70"/>
        <v>!!!</v>
      </c>
      <c r="C647" s="250"/>
      <c r="D647" s="243"/>
      <c r="E647" s="251"/>
      <c r="F647" s="88"/>
      <c r="G647" s="387"/>
      <c r="H647" s="44"/>
      <c r="I647" s="44"/>
      <c r="J647" s="70"/>
      <c r="O647" s="8">
        <f t="shared" si="64"/>
        <v>0</v>
      </c>
      <c r="P647" s="8">
        <f>VLOOKUP(C647,{"29 - Psychiatrie (Erwachsene)",1;"30 - Kinder- und Jugendpsychiatrie",1;"31 - Psychosomatik",1;"00 - Bitte eine Fachabteilung auswählen",0;0,0},2,0)</f>
        <v>0</v>
      </c>
      <c r="Q647" s="8">
        <f t="shared" si="65"/>
        <v>0</v>
      </c>
      <c r="R647" s="8">
        <f t="shared" si="66"/>
        <v>0</v>
      </c>
      <c r="S647" s="8">
        <f t="shared" si="67"/>
        <v>0</v>
      </c>
      <c r="T647" s="8">
        <f t="shared" si="68"/>
        <v>0</v>
      </c>
      <c r="V647" s="8">
        <f>VLOOKUP($C647,{"29 - Psychiatrie (Erwachsene)",1;"30 - Kinder- und Jugendpsychiatrie",1;"31 - Psychosomatik",1;"00 - Bitte eine Fachabteilung auswählen",0;0,0},2,0)</f>
        <v>0</v>
      </c>
      <c r="W647" s="8" t="str">
        <f>IF('Angaben KH-Standort'!$D$12&gt;0,"JBJ","KJA")</f>
        <v>KJA</v>
      </c>
      <c r="X647" s="8" t="str">
        <f>VLOOKUP(C646,{"29 - Psychiatrie (Erwachsene)","Einrichtungen2";"30 - Kinder- und Jugendpsychiatrie","Einrichtungen2";"31 - Psychosomatik","Einrichtungen2";"00 - Bitte eine Einrichtung auswählen","Leer";0,"Leer"},2,0)</f>
        <v>Leer</v>
      </c>
      <c r="Y647" s="37" t="str">
        <f t="shared" si="69"/>
        <v>Leer</v>
      </c>
      <c r="Z647" s="8" t="str">
        <f>VLOOKUP($C647,{"29 - Psychiatrie (Erwachsene)","Psychiatrie";"30 - Kinder- und Jugendpsychiatrie","KJPsychiatrie";"31 - Psychosomatik","Psychosomatik";"00 - Bitte eine Fachabteilung auswählen","Leer";0,"Leer"},2,0)</f>
        <v>Leer</v>
      </c>
    </row>
    <row r="648" spans="2:26" ht="15" customHeight="1" x14ac:dyDescent="0.25">
      <c r="B648" s="76" t="str">
        <f t="shared" si="70"/>
        <v>!!!</v>
      </c>
      <c r="C648" s="250"/>
      <c r="D648" s="243"/>
      <c r="E648" s="251"/>
      <c r="F648" s="88"/>
      <c r="G648" s="387"/>
      <c r="H648" s="44"/>
      <c r="I648" s="44"/>
      <c r="J648" s="70"/>
      <c r="O648" s="8">
        <f t="shared" si="64"/>
        <v>0</v>
      </c>
      <c r="P648" s="8">
        <f>VLOOKUP(C648,{"29 - Psychiatrie (Erwachsene)",1;"30 - Kinder- und Jugendpsychiatrie",1;"31 - Psychosomatik",1;"00 - Bitte eine Fachabteilung auswählen",0;0,0},2,0)</f>
        <v>0</v>
      </c>
      <c r="Q648" s="8">
        <f t="shared" si="65"/>
        <v>0</v>
      </c>
      <c r="R648" s="8">
        <f t="shared" si="66"/>
        <v>0</v>
      </c>
      <c r="S648" s="8">
        <f t="shared" si="67"/>
        <v>0</v>
      </c>
      <c r="T648" s="8">
        <f t="shared" si="68"/>
        <v>0</v>
      </c>
      <c r="V648" s="8">
        <f>VLOOKUP($C648,{"29 - Psychiatrie (Erwachsene)",1;"30 - Kinder- und Jugendpsychiatrie",1;"31 - Psychosomatik",1;"00 - Bitte eine Fachabteilung auswählen",0;0,0},2,0)</f>
        <v>0</v>
      </c>
      <c r="W648" s="8" t="str">
        <f>IF('Angaben KH-Standort'!$D$12&gt;0,"JBJ","KJA")</f>
        <v>KJA</v>
      </c>
      <c r="X648" s="8" t="str">
        <f>VLOOKUP(C647,{"29 - Psychiatrie (Erwachsene)","Einrichtungen2";"30 - Kinder- und Jugendpsychiatrie","Einrichtungen2";"31 - Psychosomatik","Einrichtungen2";"00 - Bitte eine Einrichtung auswählen","Leer";0,"Leer"},2,0)</f>
        <v>Leer</v>
      </c>
      <c r="Y648" s="37" t="str">
        <f t="shared" si="69"/>
        <v>Leer</v>
      </c>
      <c r="Z648" s="8" t="str">
        <f>VLOOKUP($C648,{"29 - Psychiatrie (Erwachsene)","Psychiatrie";"30 - Kinder- und Jugendpsychiatrie","KJPsychiatrie";"31 - Psychosomatik","Psychosomatik";"00 - Bitte eine Fachabteilung auswählen","Leer";0,"Leer"},2,0)</f>
        <v>Leer</v>
      </c>
    </row>
    <row r="649" spans="2:26" ht="15" customHeight="1" x14ac:dyDescent="0.25">
      <c r="B649" s="76" t="str">
        <f t="shared" si="70"/>
        <v>!!!</v>
      </c>
      <c r="C649" s="250"/>
      <c r="D649" s="243"/>
      <c r="E649" s="251"/>
      <c r="F649" s="88"/>
      <c r="G649" s="387"/>
      <c r="H649" s="44"/>
      <c r="I649" s="44"/>
      <c r="J649" s="70"/>
      <c r="O649" s="8">
        <f t="shared" si="64"/>
        <v>0</v>
      </c>
      <c r="P649" s="8">
        <f>VLOOKUP(C649,{"29 - Psychiatrie (Erwachsene)",1;"30 - Kinder- und Jugendpsychiatrie",1;"31 - Psychosomatik",1;"00 - Bitte eine Fachabteilung auswählen",0;0,0},2,0)</f>
        <v>0</v>
      </c>
      <c r="Q649" s="8">
        <f t="shared" si="65"/>
        <v>0</v>
      </c>
      <c r="R649" s="8">
        <f t="shared" si="66"/>
        <v>0</v>
      </c>
      <c r="S649" s="8">
        <f t="shared" si="67"/>
        <v>0</v>
      </c>
      <c r="T649" s="8">
        <f t="shared" si="68"/>
        <v>0</v>
      </c>
      <c r="V649" s="8">
        <f>VLOOKUP($C649,{"29 - Psychiatrie (Erwachsene)",1;"30 - Kinder- und Jugendpsychiatrie",1;"31 - Psychosomatik",1;"00 - Bitte eine Fachabteilung auswählen",0;0,0},2,0)</f>
        <v>0</v>
      </c>
      <c r="W649" s="8" t="str">
        <f>IF('Angaben KH-Standort'!$D$12&gt;0,"JBJ","KJA")</f>
        <v>KJA</v>
      </c>
      <c r="X649" s="8" t="str">
        <f>VLOOKUP(C648,{"29 - Psychiatrie (Erwachsene)","Einrichtungen2";"30 - Kinder- und Jugendpsychiatrie","Einrichtungen2";"31 - Psychosomatik","Einrichtungen2";"00 - Bitte eine Einrichtung auswählen","Leer";0,"Leer"},2,0)</f>
        <v>Leer</v>
      </c>
      <c r="Y649" s="37" t="str">
        <f t="shared" si="69"/>
        <v>Leer</v>
      </c>
      <c r="Z649" s="8" t="str">
        <f>VLOOKUP($C649,{"29 - Psychiatrie (Erwachsene)","Psychiatrie";"30 - Kinder- und Jugendpsychiatrie","KJPsychiatrie";"31 - Psychosomatik","Psychosomatik";"00 - Bitte eine Fachabteilung auswählen","Leer";0,"Leer"},2,0)</f>
        <v>Leer</v>
      </c>
    </row>
    <row r="650" spans="2:26" ht="15" customHeight="1" x14ac:dyDescent="0.25">
      <c r="B650" s="76" t="str">
        <f t="shared" si="70"/>
        <v>!!!</v>
      </c>
      <c r="C650" s="250"/>
      <c r="D650" s="243"/>
      <c r="E650" s="251"/>
      <c r="F650" s="88"/>
      <c r="G650" s="387"/>
      <c r="H650" s="44"/>
      <c r="I650" s="44"/>
      <c r="J650" s="70"/>
      <c r="O650" s="8">
        <f t="shared" si="64"/>
        <v>0</v>
      </c>
      <c r="P650" s="8">
        <f>VLOOKUP(C650,{"29 - Psychiatrie (Erwachsene)",1;"30 - Kinder- und Jugendpsychiatrie",1;"31 - Psychosomatik",1;"00 - Bitte eine Fachabteilung auswählen",0;0,0},2,0)</f>
        <v>0</v>
      </c>
      <c r="Q650" s="8">
        <f t="shared" si="65"/>
        <v>0</v>
      </c>
      <c r="R650" s="8">
        <f t="shared" si="66"/>
        <v>0</v>
      </c>
      <c r="S650" s="8">
        <f t="shared" si="67"/>
        <v>0</v>
      </c>
      <c r="T650" s="8">
        <f t="shared" si="68"/>
        <v>0</v>
      </c>
      <c r="V650" s="8">
        <f>VLOOKUP($C650,{"29 - Psychiatrie (Erwachsene)",1;"30 - Kinder- und Jugendpsychiatrie",1;"31 - Psychosomatik",1;"00 - Bitte eine Fachabteilung auswählen",0;0,0},2,0)</f>
        <v>0</v>
      </c>
      <c r="W650" s="8" t="str">
        <f>IF('Angaben KH-Standort'!$D$12&gt;0,"JBJ","KJA")</f>
        <v>KJA</v>
      </c>
      <c r="X650" s="8" t="str">
        <f>VLOOKUP(C649,{"29 - Psychiatrie (Erwachsene)","Einrichtungen2";"30 - Kinder- und Jugendpsychiatrie","Einrichtungen2";"31 - Psychosomatik","Einrichtungen2";"00 - Bitte eine Einrichtung auswählen","Leer";0,"Leer"},2,0)</f>
        <v>Leer</v>
      </c>
      <c r="Y650" s="37" t="str">
        <f t="shared" si="69"/>
        <v>Leer</v>
      </c>
      <c r="Z650" s="8" t="str">
        <f>VLOOKUP($C650,{"29 - Psychiatrie (Erwachsene)","Psychiatrie";"30 - Kinder- und Jugendpsychiatrie","KJPsychiatrie";"31 - Psychosomatik","Psychosomatik";"00 - Bitte eine Fachabteilung auswählen","Leer";0,"Leer"},2,0)</f>
        <v>Leer</v>
      </c>
    </row>
    <row r="651" spans="2:26" ht="15" customHeight="1" x14ac:dyDescent="0.25">
      <c r="B651" s="76" t="str">
        <f t="shared" si="70"/>
        <v>!!!</v>
      </c>
      <c r="C651" s="250"/>
      <c r="D651" s="243"/>
      <c r="E651" s="251"/>
      <c r="F651" s="88"/>
      <c r="G651" s="387"/>
      <c r="H651" s="44"/>
      <c r="I651" s="44"/>
      <c r="J651" s="70"/>
      <c r="O651" s="8">
        <f t="shared" si="64"/>
        <v>0</v>
      </c>
      <c r="P651" s="8">
        <f>VLOOKUP(C651,{"29 - Psychiatrie (Erwachsene)",1;"30 - Kinder- und Jugendpsychiatrie",1;"31 - Psychosomatik",1;"00 - Bitte eine Fachabteilung auswählen",0;0,0},2,0)</f>
        <v>0</v>
      </c>
      <c r="Q651" s="8">
        <f t="shared" si="65"/>
        <v>0</v>
      </c>
      <c r="R651" s="8">
        <f t="shared" si="66"/>
        <v>0</v>
      </c>
      <c r="S651" s="8">
        <f t="shared" si="67"/>
        <v>0</v>
      </c>
      <c r="T651" s="8">
        <f t="shared" si="68"/>
        <v>0</v>
      </c>
      <c r="V651" s="8">
        <f>VLOOKUP($C651,{"29 - Psychiatrie (Erwachsene)",1;"30 - Kinder- und Jugendpsychiatrie",1;"31 - Psychosomatik",1;"00 - Bitte eine Fachabteilung auswählen",0;0,0},2,0)</f>
        <v>0</v>
      </c>
      <c r="W651" s="8" t="str">
        <f>IF('Angaben KH-Standort'!$D$12&gt;0,"JBJ","KJA")</f>
        <v>KJA</v>
      </c>
      <c r="X651" s="8" t="str">
        <f>VLOOKUP(C650,{"29 - Psychiatrie (Erwachsene)","Einrichtungen2";"30 - Kinder- und Jugendpsychiatrie","Einrichtungen2";"31 - Psychosomatik","Einrichtungen2";"00 - Bitte eine Einrichtung auswählen","Leer";0,"Leer"},2,0)</f>
        <v>Leer</v>
      </c>
      <c r="Y651" s="37" t="str">
        <f t="shared" si="69"/>
        <v>Leer</v>
      </c>
      <c r="Z651" s="8" t="str">
        <f>VLOOKUP($C651,{"29 - Psychiatrie (Erwachsene)","Psychiatrie";"30 - Kinder- und Jugendpsychiatrie","KJPsychiatrie";"31 - Psychosomatik","Psychosomatik";"00 - Bitte eine Fachabteilung auswählen","Leer";0,"Leer"},2,0)</f>
        <v>Leer</v>
      </c>
    </row>
    <row r="652" spans="2:26" ht="15" customHeight="1" x14ac:dyDescent="0.25">
      <c r="B652" s="76" t="str">
        <f t="shared" si="70"/>
        <v>!!!</v>
      </c>
      <c r="C652" s="250"/>
      <c r="D652" s="243"/>
      <c r="E652" s="251"/>
      <c r="F652" s="88"/>
      <c r="G652" s="387"/>
      <c r="H652" s="44"/>
      <c r="I652" s="44"/>
      <c r="J652" s="70"/>
      <c r="O652" s="8">
        <f t="shared" si="64"/>
        <v>0</v>
      </c>
      <c r="P652" s="8">
        <f>VLOOKUP(C652,{"29 - Psychiatrie (Erwachsene)",1;"30 - Kinder- und Jugendpsychiatrie",1;"31 - Psychosomatik",1;"00 - Bitte eine Fachabteilung auswählen",0;0,0},2,0)</f>
        <v>0</v>
      </c>
      <c r="Q652" s="8">
        <f t="shared" si="65"/>
        <v>0</v>
      </c>
      <c r="R652" s="8">
        <f t="shared" si="66"/>
        <v>0</v>
      </c>
      <c r="S652" s="8">
        <f t="shared" si="67"/>
        <v>0</v>
      </c>
      <c r="T652" s="8">
        <f t="shared" si="68"/>
        <v>0</v>
      </c>
      <c r="V652" s="8">
        <f>VLOOKUP($C652,{"29 - Psychiatrie (Erwachsene)",1;"30 - Kinder- und Jugendpsychiatrie",1;"31 - Psychosomatik",1;"00 - Bitte eine Fachabteilung auswählen",0;0,0},2,0)</f>
        <v>0</v>
      </c>
      <c r="W652" s="8" t="str">
        <f>IF('Angaben KH-Standort'!$D$12&gt;0,"JBJ","KJA")</f>
        <v>KJA</v>
      </c>
      <c r="X652" s="8" t="str">
        <f>VLOOKUP(C651,{"29 - Psychiatrie (Erwachsene)","Einrichtungen2";"30 - Kinder- und Jugendpsychiatrie","Einrichtungen2";"31 - Psychosomatik","Einrichtungen2";"00 - Bitte eine Einrichtung auswählen","Leer";0,"Leer"},2,0)</f>
        <v>Leer</v>
      </c>
      <c r="Y652" s="37" t="str">
        <f t="shared" si="69"/>
        <v>Leer</v>
      </c>
      <c r="Z652" s="8" t="str">
        <f>VLOOKUP($C652,{"29 - Psychiatrie (Erwachsene)","Psychiatrie";"30 - Kinder- und Jugendpsychiatrie","KJPsychiatrie";"31 - Psychosomatik","Psychosomatik";"00 - Bitte eine Fachabteilung auswählen","Leer";0,"Leer"},2,0)</f>
        <v>Leer</v>
      </c>
    </row>
    <row r="653" spans="2:26" ht="15" customHeight="1" x14ac:dyDescent="0.25">
      <c r="B653" s="76" t="str">
        <f t="shared" si="70"/>
        <v>!!!</v>
      </c>
      <c r="C653" s="250"/>
      <c r="D653" s="243"/>
      <c r="E653" s="251"/>
      <c r="F653" s="88"/>
      <c r="G653" s="387"/>
      <c r="H653" s="44"/>
      <c r="I653" s="44"/>
      <c r="J653" s="70"/>
      <c r="O653" s="8">
        <f t="shared" si="64"/>
        <v>0</v>
      </c>
      <c r="P653" s="8">
        <f>VLOOKUP(C653,{"29 - Psychiatrie (Erwachsene)",1;"30 - Kinder- und Jugendpsychiatrie",1;"31 - Psychosomatik",1;"00 - Bitte eine Fachabteilung auswählen",0;0,0},2,0)</f>
        <v>0</v>
      </c>
      <c r="Q653" s="8">
        <f t="shared" si="65"/>
        <v>0</v>
      </c>
      <c r="R653" s="8">
        <f t="shared" si="66"/>
        <v>0</v>
      </c>
      <c r="S653" s="8">
        <f t="shared" si="67"/>
        <v>0</v>
      </c>
      <c r="T653" s="8">
        <f t="shared" si="68"/>
        <v>0</v>
      </c>
      <c r="V653" s="8">
        <f>VLOOKUP($C653,{"29 - Psychiatrie (Erwachsene)",1;"30 - Kinder- und Jugendpsychiatrie",1;"31 - Psychosomatik",1;"00 - Bitte eine Fachabteilung auswählen",0;0,0},2,0)</f>
        <v>0</v>
      </c>
      <c r="W653" s="8" t="str">
        <f>IF('Angaben KH-Standort'!$D$12&gt;0,"JBJ","KJA")</f>
        <v>KJA</v>
      </c>
      <c r="X653" s="8" t="str">
        <f>VLOOKUP(C652,{"29 - Psychiatrie (Erwachsene)","Einrichtungen2";"30 - Kinder- und Jugendpsychiatrie","Einrichtungen2";"31 - Psychosomatik","Einrichtungen2";"00 - Bitte eine Einrichtung auswählen","Leer";0,"Leer"},2,0)</f>
        <v>Leer</v>
      </c>
      <c r="Y653" s="37" t="str">
        <f t="shared" si="69"/>
        <v>Leer</v>
      </c>
      <c r="Z653" s="8" t="str">
        <f>VLOOKUP($C653,{"29 - Psychiatrie (Erwachsene)","Psychiatrie";"30 - Kinder- und Jugendpsychiatrie","KJPsychiatrie";"31 - Psychosomatik","Psychosomatik";"00 - Bitte eine Fachabteilung auswählen","Leer";0,"Leer"},2,0)</f>
        <v>Leer</v>
      </c>
    </row>
    <row r="654" spans="2:26" ht="15" customHeight="1" x14ac:dyDescent="0.25">
      <c r="B654" s="76" t="str">
        <f t="shared" si="70"/>
        <v>!!!</v>
      </c>
      <c r="C654" s="250"/>
      <c r="D654" s="243"/>
      <c r="E654" s="251"/>
      <c r="F654" s="88"/>
      <c r="G654" s="387"/>
      <c r="H654" s="44"/>
      <c r="I654" s="44"/>
      <c r="J654" s="70"/>
      <c r="O654" s="8">
        <f t="shared" si="64"/>
        <v>0</v>
      </c>
      <c r="P654" s="8">
        <f>VLOOKUP(C654,{"29 - Psychiatrie (Erwachsene)",1;"30 - Kinder- und Jugendpsychiatrie",1;"31 - Psychosomatik",1;"00 - Bitte eine Fachabteilung auswählen",0;0,0},2,0)</f>
        <v>0</v>
      </c>
      <c r="Q654" s="8">
        <f t="shared" si="65"/>
        <v>0</v>
      </c>
      <c r="R654" s="8">
        <f t="shared" si="66"/>
        <v>0</v>
      </c>
      <c r="S654" s="8">
        <f t="shared" si="67"/>
        <v>0</v>
      </c>
      <c r="T654" s="8">
        <f t="shared" si="68"/>
        <v>0</v>
      </c>
      <c r="V654" s="8">
        <f>VLOOKUP($C654,{"29 - Psychiatrie (Erwachsene)",1;"30 - Kinder- und Jugendpsychiatrie",1;"31 - Psychosomatik",1;"00 - Bitte eine Fachabteilung auswählen",0;0,0},2,0)</f>
        <v>0</v>
      </c>
      <c r="W654" s="8" t="str">
        <f>IF('Angaben KH-Standort'!$D$12&gt;0,"JBJ","KJA")</f>
        <v>KJA</v>
      </c>
      <c r="X654" s="8" t="str">
        <f>VLOOKUP(C653,{"29 - Psychiatrie (Erwachsene)","Einrichtungen2";"30 - Kinder- und Jugendpsychiatrie","Einrichtungen2";"31 - Psychosomatik","Einrichtungen2";"00 - Bitte eine Einrichtung auswählen","Leer";0,"Leer"},2,0)</f>
        <v>Leer</v>
      </c>
      <c r="Y654" s="37" t="str">
        <f t="shared" si="69"/>
        <v>Leer</v>
      </c>
      <c r="Z654" s="8" t="str">
        <f>VLOOKUP($C654,{"29 - Psychiatrie (Erwachsene)","Psychiatrie";"30 - Kinder- und Jugendpsychiatrie","KJPsychiatrie";"31 - Psychosomatik","Psychosomatik";"00 - Bitte eine Fachabteilung auswählen","Leer";0,"Leer"},2,0)</f>
        <v>Leer</v>
      </c>
    </row>
    <row r="655" spans="2:26" ht="15" customHeight="1" x14ac:dyDescent="0.25">
      <c r="B655" s="76" t="str">
        <f t="shared" si="70"/>
        <v>!!!</v>
      </c>
      <c r="C655" s="250"/>
      <c r="D655" s="243"/>
      <c r="E655" s="251"/>
      <c r="F655" s="88"/>
      <c r="G655" s="387"/>
      <c r="H655" s="44"/>
      <c r="I655" s="44"/>
      <c r="J655" s="70"/>
      <c r="O655" s="8">
        <f t="shared" si="64"/>
        <v>0</v>
      </c>
      <c r="P655" s="8">
        <f>VLOOKUP(C655,{"29 - Psychiatrie (Erwachsene)",1;"30 - Kinder- und Jugendpsychiatrie",1;"31 - Psychosomatik",1;"00 - Bitte eine Fachabteilung auswählen",0;0,0},2,0)</f>
        <v>0</v>
      </c>
      <c r="Q655" s="8">
        <f t="shared" si="65"/>
        <v>0</v>
      </c>
      <c r="R655" s="8">
        <f t="shared" si="66"/>
        <v>0</v>
      </c>
      <c r="S655" s="8">
        <f t="shared" si="67"/>
        <v>0</v>
      </c>
      <c r="T655" s="8">
        <f t="shared" si="68"/>
        <v>0</v>
      </c>
      <c r="V655" s="8">
        <f>VLOOKUP($C655,{"29 - Psychiatrie (Erwachsene)",1;"30 - Kinder- und Jugendpsychiatrie",1;"31 - Psychosomatik",1;"00 - Bitte eine Fachabteilung auswählen",0;0,0},2,0)</f>
        <v>0</v>
      </c>
      <c r="W655" s="8" t="str">
        <f>IF('Angaben KH-Standort'!$D$12&gt;0,"JBJ","KJA")</f>
        <v>KJA</v>
      </c>
      <c r="X655" s="8" t="str">
        <f>VLOOKUP(C654,{"29 - Psychiatrie (Erwachsene)","Einrichtungen2";"30 - Kinder- und Jugendpsychiatrie","Einrichtungen2";"31 - Psychosomatik","Einrichtungen2";"00 - Bitte eine Einrichtung auswählen","Leer";0,"Leer"},2,0)</f>
        <v>Leer</v>
      </c>
      <c r="Y655" s="37" t="str">
        <f t="shared" si="69"/>
        <v>Leer</v>
      </c>
      <c r="Z655" s="8" t="str">
        <f>VLOOKUP($C655,{"29 - Psychiatrie (Erwachsene)","Psychiatrie";"30 - Kinder- und Jugendpsychiatrie","KJPsychiatrie";"31 - Psychosomatik","Psychosomatik";"00 - Bitte eine Fachabteilung auswählen","Leer";0,"Leer"},2,0)</f>
        <v>Leer</v>
      </c>
    </row>
    <row r="656" spans="2:26" ht="15" customHeight="1" x14ac:dyDescent="0.25">
      <c r="B656" s="76" t="str">
        <f t="shared" si="70"/>
        <v>!!!</v>
      </c>
      <c r="C656" s="250"/>
      <c r="D656" s="243"/>
      <c r="E656" s="251"/>
      <c r="F656" s="88"/>
      <c r="G656" s="387"/>
      <c r="H656" s="44"/>
      <c r="I656" s="44"/>
      <c r="J656" s="70"/>
      <c r="O656" s="8">
        <f t="shared" si="64"/>
        <v>0</v>
      </c>
      <c r="P656" s="8">
        <f>VLOOKUP(C656,{"29 - Psychiatrie (Erwachsene)",1;"30 - Kinder- und Jugendpsychiatrie",1;"31 - Psychosomatik",1;"00 - Bitte eine Fachabteilung auswählen",0;0,0},2,0)</f>
        <v>0</v>
      </c>
      <c r="Q656" s="8">
        <f t="shared" si="65"/>
        <v>0</v>
      </c>
      <c r="R656" s="8">
        <f t="shared" si="66"/>
        <v>0</v>
      </c>
      <c r="S656" s="8">
        <f t="shared" si="67"/>
        <v>0</v>
      </c>
      <c r="T656" s="8">
        <f t="shared" si="68"/>
        <v>0</v>
      </c>
      <c r="V656" s="8">
        <f>VLOOKUP($C656,{"29 - Psychiatrie (Erwachsene)",1;"30 - Kinder- und Jugendpsychiatrie",1;"31 - Psychosomatik",1;"00 - Bitte eine Fachabteilung auswählen",0;0,0},2,0)</f>
        <v>0</v>
      </c>
      <c r="W656" s="8" t="str">
        <f>IF('Angaben KH-Standort'!$D$12&gt;0,"JBJ","KJA")</f>
        <v>KJA</v>
      </c>
      <c r="X656" s="8" t="str">
        <f>VLOOKUP(C655,{"29 - Psychiatrie (Erwachsene)","Einrichtungen2";"30 - Kinder- und Jugendpsychiatrie","Einrichtungen2";"31 - Psychosomatik","Einrichtungen2";"00 - Bitte eine Einrichtung auswählen","Leer";0,"Leer"},2,0)</f>
        <v>Leer</v>
      </c>
      <c r="Y656" s="37" t="str">
        <f t="shared" si="69"/>
        <v>Leer</v>
      </c>
      <c r="Z656" s="8" t="str">
        <f>VLOOKUP($C656,{"29 - Psychiatrie (Erwachsene)","Psychiatrie";"30 - Kinder- und Jugendpsychiatrie","KJPsychiatrie";"31 - Psychosomatik","Psychosomatik";"00 - Bitte eine Fachabteilung auswählen","Leer";0,"Leer"},2,0)</f>
        <v>Leer</v>
      </c>
    </row>
    <row r="657" spans="2:26" ht="15" customHeight="1" x14ac:dyDescent="0.25">
      <c r="B657" s="76" t="str">
        <f t="shared" si="70"/>
        <v>!!!</v>
      </c>
      <c r="C657" s="250"/>
      <c r="D657" s="243"/>
      <c r="E657" s="251"/>
      <c r="F657" s="88"/>
      <c r="G657" s="387"/>
      <c r="H657" s="44"/>
      <c r="I657" s="44"/>
      <c r="J657" s="70"/>
      <c r="O657" s="8">
        <f t="shared" si="64"/>
        <v>0</v>
      </c>
      <c r="P657" s="8">
        <f>VLOOKUP(C657,{"29 - Psychiatrie (Erwachsene)",1;"30 - Kinder- und Jugendpsychiatrie",1;"31 - Psychosomatik",1;"00 - Bitte eine Fachabteilung auswählen",0;0,0},2,0)</f>
        <v>0</v>
      </c>
      <c r="Q657" s="8">
        <f t="shared" si="65"/>
        <v>0</v>
      </c>
      <c r="R657" s="8">
        <f t="shared" si="66"/>
        <v>0</v>
      </c>
      <c r="S657" s="8">
        <f t="shared" si="67"/>
        <v>0</v>
      </c>
      <c r="T657" s="8">
        <f t="shared" si="68"/>
        <v>0</v>
      </c>
      <c r="V657" s="8">
        <f>VLOOKUP($C657,{"29 - Psychiatrie (Erwachsene)",1;"30 - Kinder- und Jugendpsychiatrie",1;"31 - Psychosomatik",1;"00 - Bitte eine Fachabteilung auswählen",0;0,0},2,0)</f>
        <v>0</v>
      </c>
      <c r="W657" s="8" t="str">
        <f>IF('Angaben KH-Standort'!$D$12&gt;0,"JBJ","KJA")</f>
        <v>KJA</v>
      </c>
      <c r="X657" s="8" t="str">
        <f>VLOOKUP(C656,{"29 - Psychiatrie (Erwachsene)","Einrichtungen2";"30 - Kinder- und Jugendpsychiatrie","Einrichtungen2";"31 - Psychosomatik","Einrichtungen2";"00 - Bitte eine Einrichtung auswählen","Leer";0,"Leer"},2,0)</f>
        <v>Leer</v>
      </c>
      <c r="Y657" s="37" t="str">
        <f t="shared" si="69"/>
        <v>Leer</v>
      </c>
      <c r="Z657" s="8" t="str">
        <f>VLOOKUP($C657,{"29 - Psychiatrie (Erwachsene)","Psychiatrie";"30 - Kinder- und Jugendpsychiatrie","KJPsychiatrie";"31 - Psychosomatik","Psychosomatik";"00 - Bitte eine Fachabteilung auswählen","Leer";0,"Leer"},2,0)</f>
        <v>Leer</v>
      </c>
    </row>
    <row r="658" spans="2:26" ht="15" customHeight="1" x14ac:dyDescent="0.25">
      <c r="B658" s="76" t="str">
        <f t="shared" si="70"/>
        <v>!!!</v>
      </c>
      <c r="C658" s="250"/>
      <c r="D658" s="243"/>
      <c r="E658" s="251"/>
      <c r="F658" s="88"/>
      <c r="G658" s="387"/>
      <c r="H658" s="44"/>
      <c r="I658" s="44"/>
      <c r="J658" s="70"/>
      <c r="O658" s="8">
        <f t="shared" si="64"/>
        <v>0</v>
      </c>
      <c r="P658" s="8">
        <f>VLOOKUP(C658,{"29 - Psychiatrie (Erwachsene)",1;"30 - Kinder- und Jugendpsychiatrie",1;"31 - Psychosomatik",1;"00 - Bitte eine Fachabteilung auswählen",0;0,0},2,0)</f>
        <v>0</v>
      </c>
      <c r="Q658" s="8">
        <f t="shared" si="65"/>
        <v>0</v>
      </c>
      <c r="R658" s="8">
        <f t="shared" si="66"/>
        <v>0</v>
      </c>
      <c r="S658" s="8">
        <f t="shared" si="67"/>
        <v>0</v>
      </c>
      <c r="T658" s="8">
        <f t="shared" si="68"/>
        <v>0</v>
      </c>
      <c r="V658" s="8">
        <f>VLOOKUP($C658,{"29 - Psychiatrie (Erwachsene)",1;"30 - Kinder- und Jugendpsychiatrie",1;"31 - Psychosomatik",1;"00 - Bitte eine Fachabteilung auswählen",0;0,0},2,0)</f>
        <v>0</v>
      </c>
      <c r="W658" s="8" t="str">
        <f>IF('Angaben KH-Standort'!$D$12&gt;0,"JBJ","KJA")</f>
        <v>KJA</v>
      </c>
      <c r="X658" s="8" t="str">
        <f>VLOOKUP(C657,{"29 - Psychiatrie (Erwachsene)","Einrichtungen2";"30 - Kinder- und Jugendpsychiatrie","Einrichtungen2";"31 - Psychosomatik","Einrichtungen2";"00 - Bitte eine Einrichtung auswählen","Leer";0,"Leer"},2,0)</f>
        <v>Leer</v>
      </c>
      <c r="Y658" s="37" t="str">
        <f t="shared" si="69"/>
        <v>Leer</v>
      </c>
      <c r="Z658" s="8" t="str">
        <f>VLOOKUP($C658,{"29 - Psychiatrie (Erwachsene)","Psychiatrie";"30 - Kinder- und Jugendpsychiatrie","KJPsychiatrie";"31 - Psychosomatik","Psychosomatik";"00 - Bitte eine Fachabteilung auswählen","Leer";0,"Leer"},2,0)</f>
        <v>Leer</v>
      </c>
    </row>
    <row r="659" spans="2:26" ht="15" customHeight="1" x14ac:dyDescent="0.25">
      <c r="B659" s="76" t="str">
        <f t="shared" si="70"/>
        <v>!!!</v>
      </c>
      <c r="C659" s="250"/>
      <c r="D659" s="243"/>
      <c r="E659" s="251"/>
      <c r="F659" s="88"/>
      <c r="G659" s="387"/>
      <c r="H659" s="44"/>
      <c r="I659" s="44"/>
      <c r="J659" s="70"/>
      <c r="O659" s="8">
        <f t="shared" si="64"/>
        <v>0</v>
      </c>
      <c r="P659" s="8">
        <f>VLOOKUP(C659,{"29 - Psychiatrie (Erwachsene)",1;"30 - Kinder- und Jugendpsychiatrie",1;"31 - Psychosomatik",1;"00 - Bitte eine Fachabteilung auswählen",0;0,0},2,0)</f>
        <v>0</v>
      </c>
      <c r="Q659" s="8">
        <f t="shared" si="65"/>
        <v>0</v>
      </c>
      <c r="R659" s="8">
        <f t="shared" si="66"/>
        <v>0</v>
      </c>
      <c r="S659" s="8">
        <f t="shared" si="67"/>
        <v>0</v>
      </c>
      <c r="T659" s="8">
        <f t="shared" si="68"/>
        <v>0</v>
      </c>
      <c r="V659" s="8">
        <f>VLOOKUP($C659,{"29 - Psychiatrie (Erwachsene)",1;"30 - Kinder- und Jugendpsychiatrie",1;"31 - Psychosomatik",1;"00 - Bitte eine Fachabteilung auswählen",0;0,0},2,0)</f>
        <v>0</v>
      </c>
      <c r="W659" s="8" t="str">
        <f>IF('Angaben KH-Standort'!$D$12&gt;0,"JBJ","KJA")</f>
        <v>KJA</v>
      </c>
      <c r="X659" s="8" t="str">
        <f>VLOOKUP(C658,{"29 - Psychiatrie (Erwachsene)","Einrichtungen2";"30 - Kinder- und Jugendpsychiatrie","Einrichtungen2";"31 - Psychosomatik","Einrichtungen2";"00 - Bitte eine Einrichtung auswählen","Leer";0,"Leer"},2,0)</f>
        <v>Leer</v>
      </c>
      <c r="Y659" s="37" t="str">
        <f t="shared" si="69"/>
        <v>Leer</v>
      </c>
      <c r="Z659" s="8" t="str">
        <f>VLOOKUP($C659,{"29 - Psychiatrie (Erwachsene)","Psychiatrie";"30 - Kinder- und Jugendpsychiatrie","KJPsychiatrie";"31 - Psychosomatik","Psychosomatik";"00 - Bitte eine Fachabteilung auswählen","Leer";0,"Leer"},2,0)</f>
        <v>Leer</v>
      </c>
    </row>
    <row r="660" spans="2:26" ht="15" customHeight="1" x14ac:dyDescent="0.25">
      <c r="B660" s="76" t="str">
        <f t="shared" si="70"/>
        <v>!!!</v>
      </c>
      <c r="C660" s="250"/>
      <c r="D660" s="243"/>
      <c r="E660" s="251"/>
      <c r="F660" s="88"/>
      <c r="G660" s="387"/>
      <c r="H660" s="44"/>
      <c r="I660" s="44"/>
      <c r="J660" s="70"/>
      <c r="O660" s="8">
        <f t="shared" si="64"/>
        <v>0</v>
      </c>
      <c r="P660" s="8">
        <f>VLOOKUP(C660,{"29 - Psychiatrie (Erwachsene)",1;"30 - Kinder- und Jugendpsychiatrie",1;"31 - Psychosomatik",1;"00 - Bitte eine Fachabteilung auswählen",0;0,0},2,0)</f>
        <v>0</v>
      </c>
      <c r="Q660" s="8">
        <f t="shared" si="65"/>
        <v>0</v>
      </c>
      <c r="R660" s="8">
        <f t="shared" si="66"/>
        <v>0</v>
      </c>
      <c r="S660" s="8">
        <f t="shared" si="67"/>
        <v>0</v>
      </c>
      <c r="T660" s="8">
        <f t="shared" si="68"/>
        <v>0</v>
      </c>
      <c r="V660" s="8">
        <f>VLOOKUP($C660,{"29 - Psychiatrie (Erwachsene)",1;"30 - Kinder- und Jugendpsychiatrie",1;"31 - Psychosomatik",1;"00 - Bitte eine Fachabteilung auswählen",0;0,0},2,0)</f>
        <v>0</v>
      </c>
      <c r="W660" s="8" t="str">
        <f>IF('Angaben KH-Standort'!$D$12&gt;0,"JBJ","KJA")</f>
        <v>KJA</v>
      </c>
      <c r="X660" s="8" t="str">
        <f>VLOOKUP(C659,{"29 - Psychiatrie (Erwachsene)","Einrichtungen2";"30 - Kinder- und Jugendpsychiatrie","Einrichtungen2";"31 - Psychosomatik","Einrichtungen2";"00 - Bitte eine Einrichtung auswählen","Leer";0,"Leer"},2,0)</f>
        <v>Leer</v>
      </c>
      <c r="Y660" s="37" t="str">
        <f t="shared" si="69"/>
        <v>Leer</v>
      </c>
      <c r="Z660" s="8" t="str">
        <f>VLOOKUP($C660,{"29 - Psychiatrie (Erwachsene)","Psychiatrie";"30 - Kinder- und Jugendpsychiatrie","KJPsychiatrie";"31 - Psychosomatik","Psychosomatik";"00 - Bitte eine Fachabteilung auswählen","Leer";0,"Leer"},2,0)</f>
        <v>Leer</v>
      </c>
    </row>
    <row r="661" spans="2:26" ht="15" customHeight="1" x14ac:dyDescent="0.25">
      <c r="B661" s="76" t="str">
        <f t="shared" si="70"/>
        <v>!!!</v>
      </c>
      <c r="C661" s="250"/>
      <c r="D661" s="243"/>
      <c r="E661" s="251"/>
      <c r="F661" s="88"/>
      <c r="G661" s="387"/>
      <c r="H661" s="44"/>
      <c r="I661" s="44"/>
      <c r="J661" s="70"/>
      <c r="O661" s="8">
        <f t="shared" si="64"/>
        <v>0</v>
      </c>
      <c r="P661" s="8">
        <f>VLOOKUP(C661,{"29 - Psychiatrie (Erwachsene)",1;"30 - Kinder- und Jugendpsychiatrie",1;"31 - Psychosomatik",1;"00 - Bitte eine Fachabteilung auswählen",0;0,0},2,0)</f>
        <v>0</v>
      </c>
      <c r="Q661" s="8">
        <f t="shared" si="65"/>
        <v>0</v>
      </c>
      <c r="R661" s="8">
        <f t="shared" si="66"/>
        <v>0</v>
      </c>
      <c r="S661" s="8">
        <f t="shared" si="67"/>
        <v>0</v>
      </c>
      <c r="T661" s="8">
        <f t="shared" si="68"/>
        <v>0</v>
      </c>
      <c r="V661" s="8">
        <f>VLOOKUP($C661,{"29 - Psychiatrie (Erwachsene)",1;"30 - Kinder- und Jugendpsychiatrie",1;"31 - Psychosomatik",1;"00 - Bitte eine Fachabteilung auswählen",0;0,0},2,0)</f>
        <v>0</v>
      </c>
      <c r="W661" s="8" t="str">
        <f>IF('Angaben KH-Standort'!$D$12&gt;0,"JBJ","KJA")</f>
        <v>KJA</v>
      </c>
      <c r="X661" s="8" t="str">
        <f>VLOOKUP(C660,{"29 - Psychiatrie (Erwachsene)","Einrichtungen2";"30 - Kinder- und Jugendpsychiatrie","Einrichtungen2";"31 - Psychosomatik","Einrichtungen2";"00 - Bitte eine Einrichtung auswählen","Leer";0,"Leer"},2,0)</f>
        <v>Leer</v>
      </c>
      <c r="Y661" s="37" t="str">
        <f t="shared" si="69"/>
        <v>Leer</v>
      </c>
      <c r="Z661" s="8" t="str">
        <f>VLOOKUP($C661,{"29 - Psychiatrie (Erwachsene)","Psychiatrie";"30 - Kinder- und Jugendpsychiatrie","KJPsychiatrie";"31 - Psychosomatik","Psychosomatik";"00 - Bitte eine Fachabteilung auswählen","Leer";0,"Leer"},2,0)</f>
        <v>Leer</v>
      </c>
    </row>
    <row r="662" spans="2:26" ht="15" customHeight="1" x14ac:dyDescent="0.25">
      <c r="B662" s="76" t="str">
        <f t="shared" si="70"/>
        <v>!!!</v>
      </c>
      <c r="C662" s="250"/>
      <c r="D662" s="243"/>
      <c r="E662" s="251"/>
      <c r="F662" s="88"/>
      <c r="G662" s="387"/>
      <c r="H662" s="44"/>
      <c r="I662" s="44"/>
      <c r="J662" s="70"/>
      <c r="O662" s="8">
        <f t="shared" si="64"/>
        <v>0</v>
      </c>
      <c r="P662" s="8">
        <f>VLOOKUP(C662,{"29 - Psychiatrie (Erwachsene)",1;"30 - Kinder- und Jugendpsychiatrie",1;"31 - Psychosomatik",1;"00 - Bitte eine Fachabteilung auswählen",0;0,0},2,0)</f>
        <v>0</v>
      </c>
      <c r="Q662" s="8">
        <f t="shared" si="65"/>
        <v>0</v>
      </c>
      <c r="R662" s="8">
        <f t="shared" si="66"/>
        <v>0</v>
      </c>
      <c r="S662" s="8">
        <f t="shared" si="67"/>
        <v>0</v>
      </c>
      <c r="T662" s="8">
        <f t="shared" si="68"/>
        <v>0</v>
      </c>
      <c r="V662" s="8">
        <f>VLOOKUP($C662,{"29 - Psychiatrie (Erwachsene)",1;"30 - Kinder- und Jugendpsychiatrie",1;"31 - Psychosomatik",1;"00 - Bitte eine Fachabteilung auswählen",0;0,0},2,0)</f>
        <v>0</v>
      </c>
      <c r="W662" s="8" t="str">
        <f>IF('Angaben KH-Standort'!$D$12&gt;0,"JBJ","KJA")</f>
        <v>KJA</v>
      </c>
      <c r="X662" s="8" t="str">
        <f>VLOOKUP(C661,{"29 - Psychiatrie (Erwachsene)","Einrichtungen2";"30 - Kinder- und Jugendpsychiatrie","Einrichtungen2";"31 - Psychosomatik","Einrichtungen2";"00 - Bitte eine Einrichtung auswählen","Leer";0,"Leer"},2,0)</f>
        <v>Leer</v>
      </c>
      <c r="Y662" s="37" t="str">
        <f t="shared" si="69"/>
        <v>Leer</v>
      </c>
      <c r="Z662" s="8" t="str">
        <f>VLOOKUP($C662,{"29 - Psychiatrie (Erwachsene)","Psychiatrie";"30 - Kinder- und Jugendpsychiatrie","KJPsychiatrie";"31 - Psychosomatik","Psychosomatik";"00 - Bitte eine Fachabteilung auswählen","Leer";0,"Leer"},2,0)</f>
        <v>Leer</v>
      </c>
    </row>
    <row r="663" spans="2:26" ht="15" customHeight="1" x14ac:dyDescent="0.25">
      <c r="B663" s="76" t="str">
        <f t="shared" si="70"/>
        <v>!!!</v>
      </c>
      <c r="C663" s="250"/>
      <c r="D663" s="243"/>
      <c r="E663" s="251"/>
      <c r="F663" s="88"/>
      <c r="G663" s="387"/>
      <c r="H663" s="44"/>
      <c r="I663" s="44"/>
      <c r="J663" s="70"/>
      <c r="O663" s="8">
        <f t="shared" si="64"/>
        <v>0</v>
      </c>
      <c r="P663" s="8">
        <f>VLOOKUP(C663,{"29 - Psychiatrie (Erwachsene)",1;"30 - Kinder- und Jugendpsychiatrie",1;"31 - Psychosomatik",1;"00 - Bitte eine Fachabteilung auswählen",0;0,0},2,0)</f>
        <v>0</v>
      </c>
      <c r="Q663" s="8">
        <f t="shared" si="65"/>
        <v>0</v>
      </c>
      <c r="R663" s="8">
        <f t="shared" si="66"/>
        <v>0</v>
      </c>
      <c r="S663" s="8">
        <f t="shared" si="67"/>
        <v>0</v>
      </c>
      <c r="T663" s="8">
        <f t="shared" si="68"/>
        <v>0</v>
      </c>
      <c r="V663" s="8">
        <f>VLOOKUP($C663,{"29 - Psychiatrie (Erwachsene)",1;"30 - Kinder- und Jugendpsychiatrie",1;"31 - Psychosomatik",1;"00 - Bitte eine Fachabteilung auswählen",0;0,0},2,0)</f>
        <v>0</v>
      </c>
      <c r="W663" s="8" t="str">
        <f>IF('Angaben KH-Standort'!$D$12&gt;0,"JBJ","KJA")</f>
        <v>KJA</v>
      </c>
      <c r="X663" s="8" t="str">
        <f>VLOOKUP(C662,{"29 - Psychiatrie (Erwachsene)","Einrichtungen2";"30 - Kinder- und Jugendpsychiatrie","Einrichtungen2";"31 - Psychosomatik","Einrichtungen2";"00 - Bitte eine Einrichtung auswählen","Leer";0,"Leer"},2,0)</f>
        <v>Leer</v>
      </c>
      <c r="Y663" s="37" t="str">
        <f t="shared" si="69"/>
        <v>Leer</v>
      </c>
      <c r="Z663" s="8" t="str">
        <f>VLOOKUP($C663,{"29 - Psychiatrie (Erwachsene)","Psychiatrie";"30 - Kinder- und Jugendpsychiatrie","KJPsychiatrie";"31 - Psychosomatik","Psychosomatik";"00 - Bitte eine Fachabteilung auswählen","Leer";0,"Leer"},2,0)</f>
        <v>Leer</v>
      </c>
    </row>
    <row r="664" spans="2:26" ht="15" customHeight="1" x14ac:dyDescent="0.25">
      <c r="B664" s="76" t="str">
        <f t="shared" si="70"/>
        <v>!!!</v>
      </c>
      <c r="C664" s="250"/>
      <c r="D664" s="243"/>
      <c r="E664" s="251"/>
      <c r="F664" s="88"/>
      <c r="G664" s="387"/>
      <c r="H664" s="44"/>
      <c r="I664" s="44"/>
      <c r="J664" s="70"/>
      <c r="O664" s="8">
        <f t="shared" ref="O664:O727" si="71">IF(LEN(B664)&gt;0,0,1)</f>
        <v>0</v>
      </c>
      <c r="P664" s="8">
        <f>VLOOKUP(C664,{"29 - Psychiatrie (Erwachsene)",1;"30 - Kinder- und Jugendpsychiatrie",1;"31 - Psychosomatik",1;"00 - Bitte eine Fachabteilung auswählen",0;0,0},2,0)</f>
        <v>0</v>
      </c>
      <c r="Q664" s="8">
        <f t="shared" ref="Q664:Q727" si="72">IF(LEN(D664)&gt;0,1,0)</f>
        <v>0</v>
      </c>
      <c r="R664" s="8">
        <f t="shared" ref="R664:R727" si="73">IF(LEN(E664)&gt;0,1,0)</f>
        <v>0</v>
      </c>
      <c r="S664" s="8">
        <f t="shared" ref="S664:S727" si="74">IF(LEN(F664)&gt;0,1,0)</f>
        <v>0</v>
      </c>
      <c r="T664" s="8">
        <f t="shared" ref="T664:T727" si="75">IF(LEN(G664)&gt;0,1,0)</f>
        <v>0</v>
      </c>
      <c r="V664" s="8">
        <f>VLOOKUP($C664,{"29 - Psychiatrie (Erwachsene)",1;"30 - Kinder- und Jugendpsychiatrie",1;"31 - Psychosomatik",1;"00 - Bitte eine Fachabteilung auswählen",0;0,0},2,0)</f>
        <v>0</v>
      </c>
      <c r="W664" s="8" t="str">
        <f>IF('Angaben KH-Standort'!$D$12&gt;0,"JBJ","KJA")</f>
        <v>KJA</v>
      </c>
      <c r="X664" s="8" t="str">
        <f>VLOOKUP(C663,{"29 - Psychiatrie (Erwachsene)","Einrichtungen2";"30 - Kinder- und Jugendpsychiatrie","Einrichtungen2";"31 - Psychosomatik","Einrichtungen2";"00 - Bitte eine Einrichtung auswählen","Leer";0,"Leer"},2,0)</f>
        <v>Leer</v>
      </c>
      <c r="Y664" s="37" t="str">
        <f t="shared" ref="Y664:Y727" si="76">IF(V664=1,W664,"Leer")</f>
        <v>Leer</v>
      </c>
      <c r="Z664" s="8" t="str">
        <f>VLOOKUP($C664,{"29 - Psychiatrie (Erwachsene)","Psychiatrie";"30 - Kinder- und Jugendpsychiatrie","KJPsychiatrie";"31 - Psychosomatik","Psychosomatik";"00 - Bitte eine Fachabteilung auswählen","Leer";0,"Leer"},2,0)</f>
        <v>Leer</v>
      </c>
    </row>
    <row r="665" spans="2:26" ht="15" customHeight="1" x14ac:dyDescent="0.25">
      <c r="B665" s="76" t="str">
        <f t="shared" si="70"/>
        <v>!!!</v>
      </c>
      <c r="C665" s="250"/>
      <c r="D665" s="243"/>
      <c r="E665" s="251"/>
      <c r="F665" s="88"/>
      <c r="G665" s="387"/>
      <c r="H665" s="44"/>
      <c r="I665" s="44"/>
      <c r="J665" s="70"/>
      <c r="O665" s="8">
        <f t="shared" si="71"/>
        <v>0</v>
      </c>
      <c r="P665" s="8">
        <f>VLOOKUP(C665,{"29 - Psychiatrie (Erwachsene)",1;"30 - Kinder- und Jugendpsychiatrie",1;"31 - Psychosomatik",1;"00 - Bitte eine Fachabteilung auswählen",0;0,0},2,0)</f>
        <v>0</v>
      </c>
      <c r="Q665" s="8">
        <f t="shared" si="72"/>
        <v>0</v>
      </c>
      <c r="R665" s="8">
        <f t="shared" si="73"/>
        <v>0</v>
      </c>
      <c r="S665" s="8">
        <f t="shared" si="74"/>
        <v>0</v>
      </c>
      <c r="T665" s="8">
        <f t="shared" si="75"/>
        <v>0</v>
      </c>
      <c r="V665" s="8">
        <f>VLOOKUP($C665,{"29 - Psychiatrie (Erwachsene)",1;"30 - Kinder- und Jugendpsychiatrie",1;"31 - Psychosomatik",1;"00 - Bitte eine Fachabteilung auswählen",0;0,0},2,0)</f>
        <v>0</v>
      </c>
      <c r="W665" s="8" t="str">
        <f>IF('Angaben KH-Standort'!$D$12&gt;0,"JBJ","KJA")</f>
        <v>KJA</v>
      </c>
      <c r="X665" s="8" t="str">
        <f>VLOOKUP(C664,{"29 - Psychiatrie (Erwachsene)","Einrichtungen2";"30 - Kinder- und Jugendpsychiatrie","Einrichtungen2";"31 - Psychosomatik","Einrichtungen2";"00 - Bitte eine Einrichtung auswählen","Leer";0,"Leer"},2,0)</f>
        <v>Leer</v>
      </c>
      <c r="Y665" s="37" t="str">
        <f t="shared" si="76"/>
        <v>Leer</v>
      </c>
      <c r="Z665" s="8" t="str">
        <f>VLOOKUP($C665,{"29 - Psychiatrie (Erwachsene)","Psychiatrie";"30 - Kinder- und Jugendpsychiatrie","KJPsychiatrie";"31 - Psychosomatik","Psychosomatik";"00 - Bitte eine Fachabteilung auswählen","Leer";0,"Leer"},2,0)</f>
        <v>Leer</v>
      </c>
    </row>
    <row r="666" spans="2:26" ht="15" customHeight="1" x14ac:dyDescent="0.25">
      <c r="B666" s="76" t="str">
        <f t="shared" si="70"/>
        <v>!!!</v>
      </c>
      <c r="C666" s="250"/>
      <c r="D666" s="243"/>
      <c r="E666" s="251"/>
      <c r="F666" s="88"/>
      <c r="G666" s="387"/>
      <c r="H666" s="44"/>
      <c r="I666" s="44"/>
      <c r="J666" s="70"/>
      <c r="O666" s="8">
        <f t="shared" si="71"/>
        <v>0</v>
      </c>
      <c r="P666" s="8">
        <f>VLOOKUP(C666,{"29 - Psychiatrie (Erwachsene)",1;"30 - Kinder- und Jugendpsychiatrie",1;"31 - Psychosomatik",1;"00 - Bitte eine Fachabteilung auswählen",0;0,0},2,0)</f>
        <v>0</v>
      </c>
      <c r="Q666" s="8">
        <f t="shared" si="72"/>
        <v>0</v>
      </c>
      <c r="R666" s="8">
        <f t="shared" si="73"/>
        <v>0</v>
      </c>
      <c r="S666" s="8">
        <f t="shared" si="74"/>
        <v>0</v>
      </c>
      <c r="T666" s="8">
        <f t="shared" si="75"/>
        <v>0</v>
      </c>
      <c r="V666" s="8">
        <f>VLOOKUP($C666,{"29 - Psychiatrie (Erwachsene)",1;"30 - Kinder- und Jugendpsychiatrie",1;"31 - Psychosomatik",1;"00 - Bitte eine Fachabteilung auswählen",0;0,0},2,0)</f>
        <v>0</v>
      </c>
      <c r="W666" s="8" t="str">
        <f>IF('Angaben KH-Standort'!$D$12&gt;0,"JBJ","KJA")</f>
        <v>KJA</v>
      </c>
      <c r="X666" s="8" t="str">
        <f>VLOOKUP(C665,{"29 - Psychiatrie (Erwachsene)","Einrichtungen2";"30 - Kinder- und Jugendpsychiatrie","Einrichtungen2";"31 - Psychosomatik","Einrichtungen2";"00 - Bitte eine Einrichtung auswählen","Leer";0,"Leer"},2,0)</f>
        <v>Leer</v>
      </c>
      <c r="Y666" s="37" t="str">
        <f t="shared" si="76"/>
        <v>Leer</v>
      </c>
      <c r="Z666" s="8" t="str">
        <f>VLOOKUP($C666,{"29 - Psychiatrie (Erwachsene)","Psychiatrie";"30 - Kinder- und Jugendpsychiatrie","KJPsychiatrie";"31 - Psychosomatik","Psychosomatik";"00 - Bitte eine Fachabteilung auswählen","Leer";0,"Leer"},2,0)</f>
        <v>Leer</v>
      </c>
    </row>
    <row r="667" spans="2:26" ht="15" customHeight="1" x14ac:dyDescent="0.25">
      <c r="B667" s="76" t="str">
        <f t="shared" si="70"/>
        <v>!!!</v>
      </c>
      <c r="C667" s="250"/>
      <c r="D667" s="243"/>
      <c r="E667" s="251"/>
      <c r="F667" s="88"/>
      <c r="G667" s="387"/>
      <c r="H667" s="44"/>
      <c r="I667" s="44"/>
      <c r="J667" s="70"/>
      <c r="O667" s="8">
        <f t="shared" si="71"/>
        <v>0</v>
      </c>
      <c r="P667" s="8">
        <f>VLOOKUP(C667,{"29 - Psychiatrie (Erwachsene)",1;"30 - Kinder- und Jugendpsychiatrie",1;"31 - Psychosomatik",1;"00 - Bitte eine Fachabteilung auswählen",0;0,0},2,0)</f>
        <v>0</v>
      </c>
      <c r="Q667" s="8">
        <f t="shared" si="72"/>
        <v>0</v>
      </c>
      <c r="R667" s="8">
        <f t="shared" si="73"/>
        <v>0</v>
      </c>
      <c r="S667" s="8">
        <f t="shared" si="74"/>
        <v>0</v>
      </c>
      <c r="T667" s="8">
        <f t="shared" si="75"/>
        <v>0</v>
      </c>
      <c r="V667" s="8">
        <f>VLOOKUP($C667,{"29 - Psychiatrie (Erwachsene)",1;"30 - Kinder- und Jugendpsychiatrie",1;"31 - Psychosomatik",1;"00 - Bitte eine Fachabteilung auswählen",0;0,0},2,0)</f>
        <v>0</v>
      </c>
      <c r="W667" s="8" t="str">
        <f>IF('Angaben KH-Standort'!$D$12&gt;0,"JBJ","KJA")</f>
        <v>KJA</v>
      </c>
      <c r="X667" s="8" t="str">
        <f>VLOOKUP(C666,{"29 - Psychiatrie (Erwachsene)","Einrichtungen2";"30 - Kinder- und Jugendpsychiatrie","Einrichtungen2";"31 - Psychosomatik","Einrichtungen2";"00 - Bitte eine Einrichtung auswählen","Leer";0,"Leer"},2,0)</f>
        <v>Leer</v>
      </c>
      <c r="Y667" s="37" t="str">
        <f t="shared" si="76"/>
        <v>Leer</v>
      </c>
      <c r="Z667" s="8" t="str">
        <f>VLOOKUP($C667,{"29 - Psychiatrie (Erwachsene)","Psychiatrie";"30 - Kinder- und Jugendpsychiatrie","KJPsychiatrie";"31 - Psychosomatik","Psychosomatik";"00 - Bitte eine Fachabteilung auswählen","Leer";0,"Leer"},2,0)</f>
        <v>Leer</v>
      </c>
    </row>
    <row r="668" spans="2:26" ht="15" customHeight="1" x14ac:dyDescent="0.25">
      <c r="B668" s="76" t="str">
        <f t="shared" si="70"/>
        <v>!!!</v>
      </c>
      <c r="C668" s="250"/>
      <c r="D668" s="243"/>
      <c r="E668" s="251"/>
      <c r="F668" s="88"/>
      <c r="G668" s="387"/>
      <c r="H668" s="44"/>
      <c r="I668" s="44"/>
      <c r="J668" s="70"/>
      <c r="O668" s="8">
        <f t="shared" si="71"/>
        <v>0</v>
      </c>
      <c r="P668" s="8">
        <f>VLOOKUP(C668,{"29 - Psychiatrie (Erwachsene)",1;"30 - Kinder- und Jugendpsychiatrie",1;"31 - Psychosomatik",1;"00 - Bitte eine Fachabteilung auswählen",0;0,0},2,0)</f>
        <v>0</v>
      </c>
      <c r="Q668" s="8">
        <f t="shared" si="72"/>
        <v>0</v>
      </c>
      <c r="R668" s="8">
        <f t="shared" si="73"/>
        <v>0</v>
      </c>
      <c r="S668" s="8">
        <f t="shared" si="74"/>
        <v>0</v>
      </c>
      <c r="T668" s="8">
        <f t="shared" si="75"/>
        <v>0</v>
      </c>
      <c r="V668" s="8">
        <f>VLOOKUP($C668,{"29 - Psychiatrie (Erwachsene)",1;"30 - Kinder- und Jugendpsychiatrie",1;"31 - Psychosomatik",1;"00 - Bitte eine Fachabteilung auswählen",0;0,0},2,0)</f>
        <v>0</v>
      </c>
      <c r="W668" s="8" t="str">
        <f>IF('Angaben KH-Standort'!$D$12&gt;0,"JBJ","KJA")</f>
        <v>KJA</v>
      </c>
      <c r="X668" s="8" t="str">
        <f>VLOOKUP(C667,{"29 - Psychiatrie (Erwachsene)","Einrichtungen2";"30 - Kinder- und Jugendpsychiatrie","Einrichtungen2";"31 - Psychosomatik","Einrichtungen2";"00 - Bitte eine Einrichtung auswählen","Leer";0,"Leer"},2,0)</f>
        <v>Leer</v>
      </c>
      <c r="Y668" s="37" t="str">
        <f t="shared" si="76"/>
        <v>Leer</v>
      </c>
      <c r="Z668" s="8" t="str">
        <f>VLOOKUP($C668,{"29 - Psychiatrie (Erwachsene)","Psychiatrie";"30 - Kinder- und Jugendpsychiatrie","KJPsychiatrie";"31 - Psychosomatik","Psychosomatik";"00 - Bitte eine Fachabteilung auswählen","Leer";0,"Leer"},2,0)</f>
        <v>Leer</v>
      </c>
    </row>
    <row r="669" spans="2:26" ht="15" customHeight="1" x14ac:dyDescent="0.25">
      <c r="B669" s="76" t="str">
        <f t="shared" si="70"/>
        <v>!!!</v>
      </c>
      <c r="C669" s="250"/>
      <c r="D669" s="243"/>
      <c r="E669" s="251"/>
      <c r="F669" s="88"/>
      <c r="G669" s="387"/>
      <c r="H669" s="44"/>
      <c r="I669" s="44"/>
      <c r="J669" s="70"/>
      <c r="O669" s="8">
        <f t="shared" si="71"/>
        <v>0</v>
      </c>
      <c r="P669" s="8">
        <f>VLOOKUP(C669,{"29 - Psychiatrie (Erwachsene)",1;"30 - Kinder- und Jugendpsychiatrie",1;"31 - Psychosomatik",1;"00 - Bitte eine Fachabteilung auswählen",0;0,0},2,0)</f>
        <v>0</v>
      </c>
      <c r="Q669" s="8">
        <f t="shared" si="72"/>
        <v>0</v>
      </c>
      <c r="R669" s="8">
        <f t="shared" si="73"/>
        <v>0</v>
      </c>
      <c r="S669" s="8">
        <f t="shared" si="74"/>
        <v>0</v>
      </c>
      <c r="T669" s="8">
        <f t="shared" si="75"/>
        <v>0</v>
      </c>
      <c r="V669" s="8">
        <f>VLOOKUP($C669,{"29 - Psychiatrie (Erwachsene)",1;"30 - Kinder- und Jugendpsychiatrie",1;"31 - Psychosomatik",1;"00 - Bitte eine Fachabteilung auswählen",0;0,0},2,0)</f>
        <v>0</v>
      </c>
      <c r="W669" s="8" t="str">
        <f>IF('Angaben KH-Standort'!$D$12&gt;0,"JBJ","KJA")</f>
        <v>KJA</v>
      </c>
      <c r="X669" s="8" t="str">
        <f>VLOOKUP(C668,{"29 - Psychiatrie (Erwachsene)","Einrichtungen2";"30 - Kinder- und Jugendpsychiatrie","Einrichtungen2";"31 - Psychosomatik","Einrichtungen2";"00 - Bitte eine Einrichtung auswählen","Leer";0,"Leer"},2,0)</f>
        <v>Leer</v>
      </c>
      <c r="Y669" s="37" t="str">
        <f t="shared" si="76"/>
        <v>Leer</v>
      </c>
      <c r="Z669" s="8" t="str">
        <f>VLOOKUP($C669,{"29 - Psychiatrie (Erwachsene)","Psychiatrie";"30 - Kinder- und Jugendpsychiatrie","KJPsychiatrie";"31 - Psychosomatik","Psychosomatik";"00 - Bitte eine Fachabteilung auswählen","Leer";0,"Leer"},2,0)</f>
        <v>Leer</v>
      </c>
    </row>
    <row r="670" spans="2:26" ht="15" customHeight="1" x14ac:dyDescent="0.25">
      <c r="B670" s="76" t="str">
        <f t="shared" ref="B670:B733" si="77">IF(SUM(P670:T670)&lt;5,"!!!","")</f>
        <v>!!!</v>
      </c>
      <c r="C670" s="250"/>
      <c r="D670" s="243"/>
      <c r="E670" s="251"/>
      <c r="F670" s="88"/>
      <c r="G670" s="387"/>
      <c r="H670" s="44"/>
      <c r="I670" s="44"/>
      <c r="J670" s="70"/>
      <c r="O670" s="8">
        <f t="shared" si="71"/>
        <v>0</v>
      </c>
      <c r="P670" s="8">
        <f>VLOOKUP(C670,{"29 - Psychiatrie (Erwachsene)",1;"30 - Kinder- und Jugendpsychiatrie",1;"31 - Psychosomatik",1;"00 - Bitte eine Fachabteilung auswählen",0;0,0},2,0)</f>
        <v>0</v>
      </c>
      <c r="Q670" s="8">
        <f t="shared" si="72"/>
        <v>0</v>
      </c>
      <c r="R670" s="8">
        <f t="shared" si="73"/>
        <v>0</v>
      </c>
      <c r="S670" s="8">
        <f t="shared" si="74"/>
        <v>0</v>
      </c>
      <c r="T670" s="8">
        <f t="shared" si="75"/>
        <v>0</v>
      </c>
      <c r="V670" s="8">
        <f>VLOOKUP($C670,{"29 - Psychiatrie (Erwachsene)",1;"30 - Kinder- und Jugendpsychiatrie",1;"31 - Psychosomatik",1;"00 - Bitte eine Fachabteilung auswählen",0;0,0},2,0)</f>
        <v>0</v>
      </c>
      <c r="W670" s="8" t="str">
        <f>IF('Angaben KH-Standort'!$D$12&gt;0,"JBJ","KJA")</f>
        <v>KJA</v>
      </c>
      <c r="X670" s="8" t="str">
        <f>VLOOKUP(C669,{"29 - Psychiatrie (Erwachsene)","Einrichtungen2";"30 - Kinder- und Jugendpsychiatrie","Einrichtungen2";"31 - Psychosomatik","Einrichtungen2";"00 - Bitte eine Einrichtung auswählen","Leer";0,"Leer"},2,0)</f>
        <v>Leer</v>
      </c>
      <c r="Y670" s="37" t="str">
        <f t="shared" si="76"/>
        <v>Leer</v>
      </c>
      <c r="Z670" s="8" t="str">
        <f>VLOOKUP($C670,{"29 - Psychiatrie (Erwachsene)","Psychiatrie";"30 - Kinder- und Jugendpsychiatrie","KJPsychiatrie";"31 - Psychosomatik","Psychosomatik";"00 - Bitte eine Fachabteilung auswählen","Leer";0,"Leer"},2,0)</f>
        <v>Leer</v>
      </c>
    </row>
    <row r="671" spans="2:26" ht="15" customHeight="1" x14ac:dyDescent="0.25">
      <c r="B671" s="76" t="str">
        <f t="shared" si="77"/>
        <v>!!!</v>
      </c>
      <c r="C671" s="250"/>
      <c r="D671" s="243"/>
      <c r="E671" s="251"/>
      <c r="F671" s="88"/>
      <c r="G671" s="387"/>
      <c r="H671" s="44"/>
      <c r="I671" s="44"/>
      <c r="J671" s="70"/>
      <c r="O671" s="8">
        <f t="shared" si="71"/>
        <v>0</v>
      </c>
      <c r="P671" s="8">
        <f>VLOOKUP(C671,{"29 - Psychiatrie (Erwachsene)",1;"30 - Kinder- und Jugendpsychiatrie",1;"31 - Psychosomatik",1;"00 - Bitte eine Fachabteilung auswählen",0;0,0},2,0)</f>
        <v>0</v>
      </c>
      <c r="Q671" s="8">
        <f t="shared" si="72"/>
        <v>0</v>
      </c>
      <c r="R671" s="8">
        <f t="shared" si="73"/>
        <v>0</v>
      </c>
      <c r="S671" s="8">
        <f t="shared" si="74"/>
        <v>0</v>
      </c>
      <c r="T671" s="8">
        <f t="shared" si="75"/>
        <v>0</v>
      </c>
      <c r="V671" s="8">
        <f>VLOOKUP($C671,{"29 - Psychiatrie (Erwachsene)",1;"30 - Kinder- und Jugendpsychiatrie",1;"31 - Psychosomatik",1;"00 - Bitte eine Fachabteilung auswählen",0;0,0},2,0)</f>
        <v>0</v>
      </c>
      <c r="W671" s="8" t="str">
        <f>IF('Angaben KH-Standort'!$D$12&gt;0,"JBJ","KJA")</f>
        <v>KJA</v>
      </c>
      <c r="X671" s="8" t="str">
        <f>VLOOKUP(C670,{"29 - Psychiatrie (Erwachsene)","Einrichtungen2";"30 - Kinder- und Jugendpsychiatrie","Einrichtungen2";"31 - Psychosomatik","Einrichtungen2";"00 - Bitte eine Einrichtung auswählen","Leer";0,"Leer"},2,0)</f>
        <v>Leer</v>
      </c>
      <c r="Y671" s="37" t="str">
        <f t="shared" si="76"/>
        <v>Leer</v>
      </c>
      <c r="Z671" s="8" t="str">
        <f>VLOOKUP($C671,{"29 - Psychiatrie (Erwachsene)","Psychiatrie";"30 - Kinder- und Jugendpsychiatrie","KJPsychiatrie";"31 - Psychosomatik","Psychosomatik";"00 - Bitte eine Fachabteilung auswählen","Leer";0,"Leer"},2,0)</f>
        <v>Leer</v>
      </c>
    </row>
    <row r="672" spans="2:26" ht="15" customHeight="1" x14ac:dyDescent="0.25">
      <c r="B672" s="76" t="str">
        <f t="shared" si="77"/>
        <v>!!!</v>
      </c>
      <c r="C672" s="250"/>
      <c r="D672" s="243"/>
      <c r="E672" s="251"/>
      <c r="F672" s="88"/>
      <c r="G672" s="387"/>
      <c r="H672" s="44"/>
      <c r="I672" s="44"/>
      <c r="J672" s="70"/>
      <c r="O672" s="8">
        <f t="shared" si="71"/>
        <v>0</v>
      </c>
      <c r="P672" s="8">
        <f>VLOOKUP(C672,{"29 - Psychiatrie (Erwachsene)",1;"30 - Kinder- und Jugendpsychiatrie",1;"31 - Psychosomatik",1;"00 - Bitte eine Fachabteilung auswählen",0;0,0},2,0)</f>
        <v>0</v>
      </c>
      <c r="Q672" s="8">
        <f t="shared" si="72"/>
        <v>0</v>
      </c>
      <c r="R672" s="8">
        <f t="shared" si="73"/>
        <v>0</v>
      </c>
      <c r="S672" s="8">
        <f t="shared" si="74"/>
        <v>0</v>
      </c>
      <c r="T672" s="8">
        <f t="shared" si="75"/>
        <v>0</v>
      </c>
      <c r="V672" s="8">
        <f>VLOOKUP($C672,{"29 - Psychiatrie (Erwachsene)",1;"30 - Kinder- und Jugendpsychiatrie",1;"31 - Psychosomatik",1;"00 - Bitte eine Fachabteilung auswählen",0;0,0},2,0)</f>
        <v>0</v>
      </c>
      <c r="W672" s="8" t="str">
        <f>IF('Angaben KH-Standort'!$D$12&gt;0,"JBJ","KJA")</f>
        <v>KJA</v>
      </c>
      <c r="X672" s="8" t="str">
        <f>VLOOKUP(C671,{"29 - Psychiatrie (Erwachsene)","Einrichtungen2";"30 - Kinder- und Jugendpsychiatrie","Einrichtungen2";"31 - Psychosomatik","Einrichtungen2";"00 - Bitte eine Einrichtung auswählen","Leer";0,"Leer"},2,0)</f>
        <v>Leer</v>
      </c>
      <c r="Y672" s="37" t="str">
        <f t="shared" si="76"/>
        <v>Leer</v>
      </c>
      <c r="Z672" s="8" t="str">
        <f>VLOOKUP($C672,{"29 - Psychiatrie (Erwachsene)","Psychiatrie";"30 - Kinder- und Jugendpsychiatrie","KJPsychiatrie";"31 - Psychosomatik","Psychosomatik";"00 - Bitte eine Fachabteilung auswählen","Leer";0,"Leer"},2,0)</f>
        <v>Leer</v>
      </c>
    </row>
    <row r="673" spans="2:26" ht="15" customHeight="1" x14ac:dyDescent="0.25">
      <c r="B673" s="76" t="str">
        <f t="shared" si="77"/>
        <v>!!!</v>
      </c>
      <c r="C673" s="250"/>
      <c r="D673" s="243"/>
      <c r="E673" s="251"/>
      <c r="F673" s="88"/>
      <c r="G673" s="387"/>
      <c r="H673" s="44"/>
      <c r="I673" s="44"/>
      <c r="J673" s="70"/>
      <c r="O673" s="8">
        <f t="shared" si="71"/>
        <v>0</v>
      </c>
      <c r="P673" s="8">
        <f>VLOOKUP(C673,{"29 - Psychiatrie (Erwachsene)",1;"30 - Kinder- und Jugendpsychiatrie",1;"31 - Psychosomatik",1;"00 - Bitte eine Fachabteilung auswählen",0;0,0},2,0)</f>
        <v>0</v>
      </c>
      <c r="Q673" s="8">
        <f t="shared" si="72"/>
        <v>0</v>
      </c>
      <c r="R673" s="8">
        <f t="shared" si="73"/>
        <v>0</v>
      </c>
      <c r="S673" s="8">
        <f t="shared" si="74"/>
        <v>0</v>
      </c>
      <c r="T673" s="8">
        <f t="shared" si="75"/>
        <v>0</v>
      </c>
      <c r="V673" s="8">
        <f>VLOOKUP($C673,{"29 - Psychiatrie (Erwachsene)",1;"30 - Kinder- und Jugendpsychiatrie",1;"31 - Psychosomatik",1;"00 - Bitte eine Fachabteilung auswählen",0;0,0},2,0)</f>
        <v>0</v>
      </c>
      <c r="W673" s="8" t="str">
        <f>IF('Angaben KH-Standort'!$D$12&gt;0,"JBJ","KJA")</f>
        <v>KJA</v>
      </c>
      <c r="X673" s="8" t="str">
        <f>VLOOKUP(C672,{"29 - Psychiatrie (Erwachsene)","Einrichtungen2";"30 - Kinder- und Jugendpsychiatrie","Einrichtungen2";"31 - Psychosomatik","Einrichtungen2";"00 - Bitte eine Einrichtung auswählen","Leer";0,"Leer"},2,0)</f>
        <v>Leer</v>
      </c>
      <c r="Y673" s="37" t="str">
        <f t="shared" si="76"/>
        <v>Leer</v>
      </c>
      <c r="Z673" s="8" t="str">
        <f>VLOOKUP($C673,{"29 - Psychiatrie (Erwachsene)","Psychiatrie";"30 - Kinder- und Jugendpsychiatrie","KJPsychiatrie";"31 - Psychosomatik","Psychosomatik";"00 - Bitte eine Fachabteilung auswählen","Leer";0,"Leer"},2,0)</f>
        <v>Leer</v>
      </c>
    </row>
    <row r="674" spans="2:26" ht="15" customHeight="1" x14ac:dyDescent="0.25">
      <c r="B674" s="76" t="str">
        <f t="shared" si="77"/>
        <v>!!!</v>
      </c>
      <c r="C674" s="250"/>
      <c r="D674" s="243"/>
      <c r="E674" s="251"/>
      <c r="F674" s="88"/>
      <c r="G674" s="387"/>
      <c r="H674" s="44"/>
      <c r="I674" s="44"/>
      <c r="J674" s="70"/>
      <c r="O674" s="8">
        <f t="shared" si="71"/>
        <v>0</v>
      </c>
      <c r="P674" s="8">
        <f>VLOOKUP(C674,{"29 - Psychiatrie (Erwachsene)",1;"30 - Kinder- und Jugendpsychiatrie",1;"31 - Psychosomatik",1;"00 - Bitte eine Fachabteilung auswählen",0;0,0},2,0)</f>
        <v>0</v>
      </c>
      <c r="Q674" s="8">
        <f t="shared" si="72"/>
        <v>0</v>
      </c>
      <c r="R674" s="8">
        <f t="shared" si="73"/>
        <v>0</v>
      </c>
      <c r="S674" s="8">
        <f t="shared" si="74"/>
        <v>0</v>
      </c>
      <c r="T674" s="8">
        <f t="shared" si="75"/>
        <v>0</v>
      </c>
      <c r="V674" s="8">
        <f>VLOOKUP($C674,{"29 - Psychiatrie (Erwachsene)",1;"30 - Kinder- und Jugendpsychiatrie",1;"31 - Psychosomatik",1;"00 - Bitte eine Fachabteilung auswählen",0;0,0},2,0)</f>
        <v>0</v>
      </c>
      <c r="W674" s="8" t="str">
        <f>IF('Angaben KH-Standort'!$D$12&gt;0,"JBJ","KJA")</f>
        <v>KJA</v>
      </c>
      <c r="X674" s="8" t="str">
        <f>VLOOKUP(C673,{"29 - Psychiatrie (Erwachsene)","Einrichtungen2";"30 - Kinder- und Jugendpsychiatrie","Einrichtungen2";"31 - Psychosomatik","Einrichtungen2";"00 - Bitte eine Einrichtung auswählen","Leer";0,"Leer"},2,0)</f>
        <v>Leer</v>
      </c>
      <c r="Y674" s="37" t="str">
        <f t="shared" si="76"/>
        <v>Leer</v>
      </c>
      <c r="Z674" s="8" t="str">
        <f>VLOOKUP($C674,{"29 - Psychiatrie (Erwachsene)","Psychiatrie";"30 - Kinder- und Jugendpsychiatrie","KJPsychiatrie";"31 - Psychosomatik","Psychosomatik";"00 - Bitte eine Fachabteilung auswählen","Leer";0,"Leer"},2,0)</f>
        <v>Leer</v>
      </c>
    </row>
    <row r="675" spans="2:26" ht="15" customHeight="1" x14ac:dyDescent="0.25">
      <c r="B675" s="76" t="str">
        <f t="shared" si="77"/>
        <v>!!!</v>
      </c>
      <c r="C675" s="250"/>
      <c r="D675" s="243"/>
      <c r="E675" s="251"/>
      <c r="F675" s="88"/>
      <c r="G675" s="387"/>
      <c r="H675" s="44"/>
      <c r="I675" s="44"/>
      <c r="J675" s="70"/>
      <c r="O675" s="8">
        <f t="shared" si="71"/>
        <v>0</v>
      </c>
      <c r="P675" s="8">
        <f>VLOOKUP(C675,{"29 - Psychiatrie (Erwachsene)",1;"30 - Kinder- und Jugendpsychiatrie",1;"31 - Psychosomatik",1;"00 - Bitte eine Fachabteilung auswählen",0;0,0},2,0)</f>
        <v>0</v>
      </c>
      <c r="Q675" s="8">
        <f t="shared" si="72"/>
        <v>0</v>
      </c>
      <c r="R675" s="8">
        <f t="shared" si="73"/>
        <v>0</v>
      </c>
      <c r="S675" s="8">
        <f t="shared" si="74"/>
        <v>0</v>
      </c>
      <c r="T675" s="8">
        <f t="shared" si="75"/>
        <v>0</v>
      </c>
      <c r="V675" s="8">
        <f>VLOOKUP($C675,{"29 - Psychiatrie (Erwachsene)",1;"30 - Kinder- und Jugendpsychiatrie",1;"31 - Psychosomatik",1;"00 - Bitte eine Fachabteilung auswählen",0;0,0},2,0)</f>
        <v>0</v>
      </c>
      <c r="W675" s="8" t="str">
        <f>IF('Angaben KH-Standort'!$D$12&gt;0,"JBJ","KJA")</f>
        <v>KJA</v>
      </c>
      <c r="X675" s="8" t="str">
        <f>VLOOKUP(C674,{"29 - Psychiatrie (Erwachsene)","Einrichtungen2";"30 - Kinder- und Jugendpsychiatrie","Einrichtungen2";"31 - Psychosomatik","Einrichtungen2";"00 - Bitte eine Einrichtung auswählen","Leer";0,"Leer"},2,0)</f>
        <v>Leer</v>
      </c>
      <c r="Y675" s="37" t="str">
        <f t="shared" si="76"/>
        <v>Leer</v>
      </c>
      <c r="Z675" s="8" t="str">
        <f>VLOOKUP($C675,{"29 - Psychiatrie (Erwachsene)","Psychiatrie";"30 - Kinder- und Jugendpsychiatrie","KJPsychiatrie";"31 - Psychosomatik","Psychosomatik";"00 - Bitte eine Fachabteilung auswählen","Leer";0,"Leer"},2,0)</f>
        <v>Leer</v>
      </c>
    </row>
    <row r="676" spans="2:26" ht="15" customHeight="1" x14ac:dyDescent="0.25">
      <c r="B676" s="76" t="str">
        <f t="shared" si="77"/>
        <v>!!!</v>
      </c>
      <c r="C676" s="250"/>
      <c r="D676" s="243"/>
      <c r="E676" s="251"/>
      <c r="F676" s="88"/>
      <c r="G676" s="387"/>
      <c r="H676" s="44"/>
      <c r="I676" s="44"/>
      <c r="J676" s="70"/>
      <c r="O676" s="8">
        <f t="shared" si="71"/>
        <v>0</v>
      </c>
      <c r="P676" s="8">
        <f>VLOOKUP(C676,{"29 - Psychiatrie (Erwachsene)",1;"30 - Kinder- und Jugendpsychiatrie",1;"31 - Psychosomatik",1;"00 - Bitte eine Fachabteilung auswählen",0;0,0},2,0)</f>
        <v>0</v>
      </c>
      <c r="Q676" s="8">
        <f t="shared" si="72"/>
        <v>0</v>
      </c>
      <c r="R676" s="8">
        <f t="shared" si="73"/>
        <v>0</v>
      </c>
      <c r="S676" s="8">
        <f t="shared" si="74"/>
        <v>0</v>
      </c>
      <c r="T676" s="8">
        <f t="shared" si="75"/>
        <v>0</v>
      </c>
      <c r="V676" s="8">
        <f>VLOOKUP($C676,{"29 - Psychiatrie (Erwachsene)",1;"30 - Kinder- und Jugendpsychiatrie",1;"31 - Psychosomatik",1;"00 - Bitte eine Fachabteilung auswählen",0;0,0},2,0)</f>
        <v>0</v>
      </c>
      <c r="W676" s="8" t="str">
        <f>IF('Angaben KH-Standort'!$D$12&gt;0,"JBJ","KJA")</f>
        <v>KJA</v>
      </c>
      <c r="X676" s="8" t="str">
        <f>VLOOKUP(C675,{"29 - Psychiatrie (Erwachsene)","Einrichtungen2";"30 - Kinder- und Jugendpsychiatrie","Einrichtungen2";"31 - Psychosomatik","Einrichtungen2";"00 - Bitte eine Einrichtung auswählen","Leer";0,"Leer"},2,0)</f>
        <v>Leer</v>
      </c>
      <c r="Y676" s="37" t="str">
        <f t="shared" si="76"/>
        <v>Leer</v>
      </c>
      <c r="Z676" s="8" t="str">
        <f>VLOOKUP($C676,{"29 - Psychiatrie (Erwachsene)","Psychiatrie";"30 - Kinder- und Jugendpsychiatrie","KJPsychiatrie";"31 - Psychosomatik","Psychosomatik";"00 - Bitte eine Fachabteilung auswählen","Leer";0,"Leer"},2,0)</f>
        <v>Leer</v>
      </c>
    </row>
    <row r="677" spans="2:26" ht="15" customHeight="1" x14ac:dyDescent="0.25">
      <c r="B677" s="76" t="str">
        <f t="shared" si="77"/>
        <v>!!!</v>
      </c>
      <c r="C677" s="250"/>
      <c r="D677" s="243"/>
      <c r="E677" s="251"/>
      <c r="F677" s="88"/>
      <c r="G677" s="387"/>
      <c r="H677" s="44"/>
      <c r="I677" s="44"/>
      <c r="J677" s="70"/>
      <c r="O677" s="8">
        <f t="shared" si="71"/>
        <v>0</v>
      </c>
      <c r="P677" s="8">
        <f>VLOOKUP(C677,{"29 - Psychiatrie (Erwachsene)",1;"30 - Kinder- und Jugendpsychiatrie",1;"31 - Psychosomatik",1;"00 - Bitte eine Fachabteilung auswählen",0;0,0},2,0)</f>
        <v>0</v>
      </c>
      <c r="Q677" s="8">
        <f t="shared" si="72"/>
        <v>0</v>
      </c>
      <c r="R677" s="8">
        <f t="shared" si="73"/>
        <v>0</v>
      </c>
      <c r="S677" s="8">
        <f t="shared" si="74"/>
        <v>0</v>
      </c>
      <c r="T677" s="8">
        <f t="shared" si="75"/>
        <v>0</v>
      </c>
      <c r="V677" s="8">
        <f>VLOOKUP($C677,{"29 - Psychiatrie (Erwachsene)",1;"30 - Kinder- und Jugendpsychiatrie",1;"31 - Psychosomatik",1;"00 - Bitte eine Fachabteilung auswählen",0;0,0},2,0)</f>
        <v>0</v>
      </c>
      <c r="W677" s="8" t="str">
        <f>IF('Angaben KH-Standort'!$D$12&gt;0,"JBJ","KJA")</f>
        <v>KJA</v>
      </c>
      <c r="X677" s="8" t="str">
        <f>VLOOKUP(C676,{"29 - Psychiatrie (Erwachsene)","Einrichtungen2";"30 - Kinder- und Jugendpsychiatrie","Einrichtungen2";"31 - Psychosomatik","Einrichtungen2";"00 - Bitte eine Einrichtung auswählen","Leer";0,"Leer"},2,0)</f>
        <v>Leer</v>
      </c>
      <c r="Y677" s="37" t="str">
        <f t="shared" si="76"/>
        <v>Leer</v>
      </c>
      <c r="Z677" s="8" t="str">
        <f>VLOOKUP($C677,{"29 - Psychiatrie (Erwachsene)","Psychiatrie";"30 - Kinder- und Jugendpsychiatrie","KJPsychiatrie";"31 - Psychosomatik","Psychosomatik";"00 - Bitte eine Fachabteilung auswählen","Leer";0,"Leer"},2,0)</f>
        <v>Leer</v>
      </c>
    </row>
    <row r="678" spans="2:26" ht="15" customHeight="1" x14ac:dyDescent="0.25">
      <c r="B678" s="76" t="str">
        <f t="shared" si="77"/>
        <v>!!!</v>
      </c>
      <c r="C678" s="250"/>
      <c r="D678" s="243"/>
      <c r="E678" s="251"/>
      <c r="F678" s="88"/>
      <c r="G678" s="387"/>
      <c r="H678" s="44"/>
      <c r="I678" s="44"/>
      <c r="J678" s="70"/>
      <c r="O678" s="8">
        <f t="shared" si="71"/>
        <v>0</v>
      </c>
      <c r="P678" s="8">
        <f>VLOOKUP(C678,{"29 - Psychiatrie (Erwachsene)",1;"30 - Kinder- und Jugendpsychiatrie",1;"31 - Psychosomatik",1;"00 - Bitte eine Fachabteilung auswählen",0;0,0},2,0)</f>
        <v>0</v>
      </c>
      <c r="Q678" s="8">
        <f t="shared" si="72"/>
        <v>0</v>
      </c>
      <c r="R678" s="8">
        <f t="shared" si="73"/>
        <v>0</v>
      </c>
      <c r="S678" s="8">
        <f t="shared" si="74"/>
        <v>0</v>
      </c>
      <c r="T678" s="8">
        <f t="shared" si="75"/>
        <v>0</v>
      </c>
      <c r="V678" s="8">
        <f>VLOOKUP($C678,{"29 - Psychiatrie (Erwachsene)",1;"30 - Kinder- und Jugendpsychiatrie",1;"31 - Psychosomatik",1;"00 - Bitte eine Fachabteilung auswählen",0;0,0},2,0)</f>
        <v>0</v>
      </c>
      <c r="W678" s="8" t="str">
        <f>IF('Angaben KH-Standort'!$D$12&gt;0,"JBJ","KJA")</f>
        <v>KJA</v>
      </c>
      <c r="X678" s="8" t="str">
        <f>VLOOKUP(C677,{"29 - Psychiatrie (Erwachsene)","Einrichtungen2";"30 - Kinder- und Jugendpsychiatrie","Einrichtungen2";"31 - Psychosomatik","Einrichtungen2";"00 - Bitte eine Einrichtung auswählen","Leer";0,"Leer"},2,0)</f>
        <v>Leer</v>
      </c>
      <c r="Y678" s="37" t="str">
        <f t="shared" si="76"/>
        <v>Leer</v>
      </c>
      <c r="Z678" s="8" t="str">
        <f>VLOOKUP($C678,{"29 - Psychiatrie (Erwachsene)","Psychiatrie";"30 - Kinder- und Jugendpsychiatrie","KJPsychiatrie";"31 - Psychosomatik","Psychosomatik";"00 - Bitte eine Fachabteilung auswählen","Leer";0,"Leer"},2,0)</f>
        <v>Leer</v>
      </c>
    </row>
    <row r="679" spans="2:26" ht="15" customHeight="1" x14ac:dyDescent="0.25">
      <c r="B679" s="76" t="str">
        <f t="shared" si="77"/>
        <v>!!!</v>
      </c>
      <c r="C679" s="250"/>
      <c r="D679" s="243"/>
      <c r="E679" s="251"/>
      <c r="F679" s="88"/>
      <c r="G679" s="387"/>
      <c r="H679" s="44"/>
      <c r="I679" s="44"/>
      <c r="J679" s="70"/>
      <c r="O679" s="8">
        <f t="shared" si="71"/>
        <v>0</v>
      </c>
      <c r="P679" s="8">
        <f>VLOOKUP(C679,{"29 - Psychiatrie (Erwachsene)",1;"30 - Kinder- und Jugendpsychiatrie",1;"31 - Psychosomatik",1;"00 - Bitte eine Fachabteilung auswählen",0;0,0},2,0)</f>
        <v>0</v>
      </c>
      <c r="Q679" s="8">
        <f t="shared" si="72"/>
        <v>0</v>
      </c>
      <c r="R679" s="8">
        <f t="shared" si="73"/>
        <v>0</v>
      </c>
      <c r="S679" s="8">
        <f t="shared" si="74"/>
        <v>0</v>
      </c>
      <c r="T679" s="8">
        <f t="shared" si="75"/>
        <v>0</v>
      </c>
      <c r="V679" s="8">
        <f>VLOOKUP($C679,{"29 - Psychiatrie (Erwachsene)",1;"30 - Kinder- und Jugendpsychiatrie",1;"31 - Psychosomatik",1;"00 - Bitte eine Fachabteilung auswählen",0;0,0},2,0)</f>
        <v>0</v>
      </c>
      <c r="W679" s="8" t="str">
        <f>IF('Angaben KH-Standort'!$D$12&gt;0,"JBJ","KJA")</f>
        <v>KJA</v>
      </c>
      <c r="X679" s="8" t="str">
        <f>VLOOKUP(C678,{"29 - Psychiatrie (Erwachsene)","Einrichtungen2";"30 - Kinder- und Jugendpsychiatrie","Einrichtungen2";"31 - Psychosomatik","Einrichtungen2";"00 - Bitte eine Einrichtung auswählen","Leer";0,"Leer"},2,0)</f>
        <v>Leer</v>
      </c>
      <c r="Y679" s="37" t="str">
        <f t="shared" si="76"/>
        <v>Leer</v>
      </c>
      <c r="Z679" s="8" t="str">
        <f>VLOOKUP($C679,{"29 - Psychiatrie (Erwachsene)","Psychiatrie";"30 - Kinder- und Jugendpsychiatrie","KJPsychiatrie";"31 - Psychosomatik","Psychosomatik";"00 - Bitte eine Fachabteilung auswählen","Leer";0,"Leer"},2,0)</f>
        <v>Leer</v>
      </c>
    </row>
    <row r="680" spans="2:26" ht="15" customHeight="1" x14ac:dyDescent="0.25">
      <c r="B680" s="76" t="str">
        <f t="shared" si="77"/>
        <v>!!!</v>
      </c>
      <c r="C680" s="250"/>
      <c r="D680" s="243"/>
      <c r="E680" s="251"/>
      <c r="F680" s="88"/>
      <c r="G680" s="387"/>
      <c r="H680" s="44"/>
      <c r="I680" s="44"/>
      <c r="J680" s="70"/>
      <c r="O680" s="8">
        <f t="shared" si="71"/>
        <v>0</v>
      </c>
      <c r="P680" s="8">
        <f>VLOOKUP(C680,{"29 - Psychiatrie (Erwachsene)",1;"30 - Kinder- und Jugendpsychiatrie",1;"31 - Psychosomatik",1;"00 - Bitte eine Fachabteilung auswählen",0;0,0},2,0)</f>
        <v>0</v>
      </c>
      <c r="Q680" s="8">
        <f t="shared" si="72"/>
        <v>0</v>
      </c>
      <c r="R680" s="8">
        <f t="shared" si="73"/>
        <v>0</v>
      </c>
      <c r="S680" s="8">
        <f t="shared" si="74"/>
        <v>0</v>
      </c>
      <c r="T680" s="8">
        <f t="shared" si="75"/>
        <v>0</v>
      </c>
      <c r="V680" s="8">
        <f>VLOOKUP($C680,{"29 - Psychiatrie (Erwachsene)",1;"30 - Kinder- und Jugendpsychiatrie",1;"31 - Psychosomatik",1;"00 - Bitte eine Fachabteilung auswählen",0;0,0},2,0)</f>
        <v>0</v>
      </c>
      <c r="W680" s="8" t="str">
        <f>IF('Angaben KH-Standort'!$D$12&gt;0,"JBJ","KJA")</f>
        <v>KJA</v>
      </c>
      <c r="X680" s="8" t="str">
        <f>VLOOKUP(C679,{"29 - Psychiatrie (Erwachsene)","Einrichtungen2";"30 - Kinder- und Jugendpsychiatrie","Einrichtungen2";"31 - Psychosomatik","Einrichtungen2";"00 - Bitte eine Einrichtung auswählen","Leer";0,"Leer"},2,0)</f>
        <v>Leer</v>
      </c>
      <c r="Y680" s="37" t="str">
        <f t="shared" si="76"/>
        <v>Leer</v>
      </c>
      <c r="Z680" s="8" t="str">
        <f>VLOOKUP($C680,{"29 - Psychiatrie (Erwachsene)","Psychiatrie";"30 - Kinder- und Jugendpsychiatrie","KJPsychiatrie";"31 - Psychosomatik","Psychosomatik";"00 - Bitte eine Fachabteilung auswählen","Leer";0,"Leer"},2,0)</f>
        <v>Leer</v>
      </c>
    </row>
    <row r="681" spans="2:26" ht="15" customHeight="1" x14ac:dyDescent="0.25">
      <c r="B681" s="76" t="str">
        <f t="shared" si="77"/>
        <v>!!!</v>
      </c>
      <c r="C681" s="250"/>
      <c r="D681" s="243"/>
      <c r="E681" s="251"/>
      <c r="F681" s="88"/>
      <c r="G681" s="387"/>
      <c r="H681" s="44"/>
      <c r="I681" s="44"/>
      <c r="J681" s="70"/>
      <c r="O681" s="8">
        <f t="shared" si="71"/>
        <v>0</v>
      </c>
      <c r="P681" s="8">
        <f>VLOOKUP(C681,{"29 - Psychiatrie (Erwachsene)",1;"30 - Kinder- und Jugendpsychiatrie",1;"31 - Psychosomatik",1;"00 - Bitte eine Fachabteilung auswählen",0;0,0},2,0)</f>
        <v>0</v>
      </c>
      <c r="Q681" s="8">
        <f t="shared" si="72"/>
        <v>0</v>
      </c>
      <c r="R681" s="8">
        <f t="shared" si="73"/>
        <v>0</v>
      </c>
      <c r="S681" s="8">
        <f t="shared" si="74"/>
        <v>0</v>
      </c>
      <c r="T681" s="8">
        <f t="shared" si="75"/>
        <v>0</v>
      </c>
      <c r="V681" s="8">
        <f>VLOOKUP($C681,{"29 - Psychiatrie (Erwachsene)",1;"30 - Kinder- und Jugendpsychiatrie",1;"31 - Psychosomatik",1;"00 - Bitte eine Fachabteilung auswählen",0;0,0},2,0)</f>
        <v>0</v>
      </c>
      <c r="W681" s="8" t="str">
        <f>IF('Angaben KH-Standort'!$D$12&gt;0,"JBJ","KJA")</f>
        <v>KJA</v>
      </c>
      <c r="X681" s="8" t="str">
        <f>VLOOKUP(C680,{"29 - Psychiatrie (Erwachsene)","Einrichtungen2";"30 - Kinder- und Jugendpsychiatrie","Einrichtungen2";"31 - Psychosomatik","Einrichtungen2";"00 - Bitte eine Einrichtung auswählen","Leer";0,"Leer"},2,0)</f>
        <v>Leer</v>
      </c>
      <c r="Y681" s="37" t="str">
        <f t="shared" si="76"/>
        <v>Leer</v>
      </c>
      <c r="Z681" s="8" t="str">
        <f>VLOOKUP($C681,{"29 - Psychiatrie (Erwachsene)","Psychiatrie";"30 - Kinder- und Jugendpsychiatrie","KJPsychiatrie";"31 - Psychosomatik","Psychosomatik";"00 - Bitte eine Fachabteilung auswählen","Leer";0,"Leer"},2,0)</f>
        <v>Leer</v>
      </c>
    </row>
    <row r="682" spans="2:26" ht="15" customHeight="1" x14ac:dyDescent="0.25">
      <c r="B682" s="76" t="str">
        <f t="shared" si="77"/>
        <v>!!!</v>
      </c>
      <c r="C682" s="250"/>
      <c r="D682" s="243"/>
      <c r="E682" s="251"/>
      <c r="F682" s="88"/>
      <c r="G682" s="387"/>
      <c r="H682" s="44"/>
      <c r="I682" s="44"/>
      <c r="J682" s="70"/>
      <c r="O682" s="8">
        <f t="shared" si="71"/>
        <v>0</v>
      </c>
      <c r="P682" s="8">
        <f>VLOOKUP(C682,{"29 - Psychiatrie (Erwachsene)",1;"30 - Kinder- und Jugendpsychiatrie",1;"31 - Psychosomatik",1;"00 - Bitte eine Fachabteilung auswählen",0;0,0},2,0)</f>
        <v>0</v>
      </c>
      <c r="Q682" s="8">
        <f t="shared" si="72"/>
        <v>0</v>
      </c>
      <c r="R682" s="8">
        <f t="shared" si="73"/>
        <v>0</v>
      </c>
      <c r="S682" s="8">
        <f t="shared" si="74"/>
        <v>0</v>
      </c>
      <c r="T682" s="8">
        <f t="shared" si="75"/>
        <v>0</v>
      </c>
      <c r="V682" s="8">
        <f>VLOOKUP($C682,{"29 - Psychiatrie (Erwachsene)",1;"30 - Kinder- und Jugendpsychiatrie",1;"31 - Psychosomatik",1;"00 - Bitte eine Fachabteilung auswählen",0;0,0},2,0)</f>
        <v>0</v>
      </c>
      <c r="W682" s="8" t="str">
        <f>IF('Angaben KH-Standort'!$D$12&gt;0,"JBJ","KJA")</f>
        <v>KJA</v>
      </c>
      <c r="X682" s="8" t="str">
        <f>VLOOKUP(C681,{"29 - Psychiatrie (Erwachsene)","Einrichtungen2";"30 - Kinder- und Jugendpsychiatrie","Einrichtungen2";"31 - Psychosomatik","Einrichtungen2";"00 - Bitte eine Einrichtung auswählen","Leer";0,"Leer"},2,0)</f>
        <v>Leer</v>
      </c>
      <c r="Y682" s="37" t="str">
        <f t="shared" si="76"/>
        <v>Leer</v>
      </c>
      <c r="Z682" s="8" t="str">
        <f>VLOOKUP($C682,{"29 - Psychiatrie (Erwachsene)","Psychiatrie";"30 - Kinder- und Jugendpsychiatrie","KJPsychiatrie";"31 - Psychosomatik","Psychosomatik";"00 - Bitte eine Fachabteilung auswählen","Leer";0,"Leer"},2,0)</f>
        <v>Leer</v>
      </c>
    </row>
    <row r="683" spans="2:26" ht="15" customHeight="1" x14ac:dyDescent="0.25">
      <c r="B683" s="76" t="str">
        <f t="shared" si="77"/>
        <v>!!!</v>
      </c>
      <c r="C683" s="250"/>
      <c r="D683" s="243"/>
      <c r="E683" s="251"/>
      <c r="F683" s="88"/>
      <c r="G683" s="387"/>
      <c r="H683" s="44"/>
      <c r="I683" s="44"/>
      <c r="J683" s="70"/>
      <c r="O683" s="8">
        <f t="shared" si="71"/>
        <v>0</v>
      </c>
      <c r="P683" s="8">
        <f>VLOOKUP(C683,{"29 - Psychiatrie (Erwachsene)",1;"30 - Kinder- und Jugendpsychiatrie",1;"31 - Psychosomatik",1;"00 - Bitte eine Fachabteilung auswählen",0;0,0},2,0)</f>
        <v>0</v>
      </c>
      <c r="Q683" s="8">
        <f t="shared" si="72"/>
        <v>0</v>
      </c>
      <c r="R683" s="8">
        <f t="shared" si="73"/>
        <v>0</v>
      </c>
      <c r="S683" s="8">
        <f t="shared" si="74"/>
        <v>0</v>
      </c>
      <c r="T683" s="8">
        <f t="shared" si="75"/>
        <v>0</v>
      </c>
      <c r="V683" s="8">
        <f>VLOOKUP($C683,{"29 - Psychiatrie (Erwachsene)",1;"30 - Kinder- und Jugendpsychiatrie",1;"31 - Psychosomatik",1;"00 - Bitte eine Fachabteilung auswählen",0;0,0},2,0)</f>
        <v>0</v>
      </c>
      <c r="W683" s="8" t="str">
        <f>IF('Angaben KH-Standort'!$D$12&gt;0,"JBJ","KJA")</f>
        <v>KJA</v>
      </c>
      <c r="X683" s="8" t="str">
        <f>VLOOKUP(C682,{"29 - Psychiatrie (Erwachsene)","Einrichtungen2";"30 - Kinder- und Jugendpsychiatrie","Einrichtungen2";"31 - Psychosomatik","Einrichtungen2";"00 - Bitte eine Einrichtung auswählen","Leer";0,"Leer"},2,0)</f>
        <v>Leer</v>
      </c>
      <c r="Y683" s="37" t="str">
        <f t="shared" si="76"/>
        <v>Leer</v>
      </c>
      <c r="Z683" s="8" t="str">
        <f>VLOOKUP($C683,{"29 - Psychiatrie (Erwachsene)","Psychiatrie";"30 - Kinder- und Jugendpsychiatrie","KJPsychiatrie";"31 - Psychosomatik","Psychosomatik";"00 - Bitte eine Fachabteilung auswählen","Leer";0,"Leer"},2,0)</f>
        <v>Leer</v>
      </c>
    </row>
    <row r="684" spans="2:26" ht="15" customHeight="1" x14ac:dyDescent="0.25">
      <c r="B684" s="76" t="str">
        <f t="shared" si="77"/>
        <v>!!!</v>
      </c>
      <c r="C684" s="250"/>
      <c r="D684" s="243"/>
      <c r="E684" s="251"/>
      <c r="F684" s="88"/>
      <c r="G684" s="387"/>
      <c r="H684" s="44"/>
      <c r="I684" s="44"/>
      <c r="J684" s="70"/>
      <c r="O684" s="8">
        <f t="shared" si="71"/>
        <v>0</v>
      </c>
      <c r="P684" s="8">
        <f>VLOOKUP(C684,{"29 - Psychiatrie (Erwachsene)",1;"30 - Kinder- und Jugendpsychiatrie",1;"31 - Psychosomatik",1;"00 - Bitte eine Fachabteilung auswählen",0;0,0},2,0)</f>
        <v>0</v>
      </c>
      <c r="Q684" s="8">
        <f t="shared" si="72"/>
        <v>0</v>
      </c>
      <c r="R684" s="8">
        <f t="shared" si="73"/>
        <v>0</v>
      </c>
      <c r="S684" s="8">
        <f t="shared" si="74"/>
        <v>0</v>
      </c>
      <c r="T684" s="8">
        <f t="shared" si="75"/>
        <v>0</v>
      </c>
      <c r="V684" s="8">
        <f>VLOOKUP($C684,{"29 - Psychiatrie (Erwachsene)",1;"30 - Kinder- und Jugendpsychiatrie",1;"31 - Psychosomatik",1;"00 - Bitte eine Fachabteilung auswählen",0;0,0},2,0)</f>
        <v>0</v>
      </c>
      <c r="W684" s="8" t="str">
        <f>IF('Angaben KH-Standort'!$D$12&gt;0,"JBJ","KJA")</f>
        <v>KJA</v>
      </c>
      <c r="X684" s="8" t="str">
        <f>VLOOKUP(C683,{"29 - Psychiatrie (Erwachsene)","Einrichtungen2";"30 - Kinder- und Jugendpsychiatrie","Einrichtungen2";"31 - Psychosomatik","Einrichtungen2";"00 - Bitte eine Einrichtung auswählen","Leer";0,"Leer"},2,0)</f>
        <v>Leer</v>
      </c>
      <c r="Y684" s="37" t="str">
        <f t="shared" si="76"/>
        <v>Leer</v>
      </c>
      <c r="Z684" s="8" t="str">
        <f>VLOOKUP($C684,{"29 - Psychiatrie (Erwachsene)","Psychiatrie";"30 - Kinder- und Jugendpsychiatrie","KJPsychiatrie";"31 - Psychosomatik","Psychosomatik";"00 - Bitte eine Fachabteilung auswählen","Leer";0,"Leer"},2,0)</f>
        <v>Leer</v>
      </c>
    </row>
    <row r="685" spans="2:26" ht="15" customHeight="1" x14ac:dyDescent="0.25">
      <c r="B685" s="76" t="str">
        <f t="shared" si="77"/>
        <v>!!!</v>
      </c>
      <c r="C685" s="250"/>
      <c r="D685" s="243"/>
      <c r="E685" s="251"/>
      <c r="F685" s="88"/>
      <c r="G685" s="387"/>
      <c r="H685" s="44"/>
      <c r="I685" s="44"/>
      <c r="J685" s="70"/>
      <c r="O685" s="8">
        <f t="shared" si="71"/>
        <v>0</v>
      </c>
      <c r="P685" s="8">
        <f>VLOOKUP(C685,{"29 - Psychiatrie (Erwachsene)",1;"30 - Kinder- und Jugendpsychiatrie",1;"31 - Psychosomatik",1;"00 - Bitte eine Fachabteilung auswählen",0;0,0},2,0)</f>
        <v>0</v>
      </c>
      <c r="Q685" s="8">
        <f t="shared" si="72"/>
        <v>0</v>
      </c>
      <c r="R685" s="8">
        <f t="shared" si="73"/>
        <v>0</v>
      </c>
      <c r="S685" s="8">
        <f t="shared" si="74"/>
        <v>0</v>
      </c>
      <c r="T685" s="8">
        <f t="shared" si="75"/>
        <v>0</v>
      </c>
      <c r="V685" s="8">
        <f>VLOOKUP($C685,{"29 - Psychiatrie (Erwachsene)",1;"30 - Kinder- und Jugendpsychiatrie",1;"31 - Psychosomatik",1;"00 - Bitte eine Fachabteilung auswählen",0;0,0},2,0)</f>
        <v>0</v>
      </c>
      <c r="W685" s="8" t="str">
        <f>IF('Angaben KH-Standort'!$D$12&gt;0,"JBJ","KJA")</f>
        <v>KJA</v>
      </c>
      <c r="X685" s="8" t="str">
        <f>VLOOKUP(C684,{"29 - Psychiatrie (Erwachsene)","Einrichtungen2";"30 - Kinder- und Jugendpsychiatrie","Einrichtungen2";"31 - Psychosomatik","Einrichtungen2";"00 - Bitte eine Einrichtung auswählen","Leer";0,"Leer"},2,0)</f>
        <v>Leer</v>
      </c>
      <c r="Y685" s="37" t="str">
        <f t="shared" si="76"/>
        <v>Leer</v>
      </c>
      <c r="Z685" s="8" t="str">
        <f>VLOOKUP($C685,{"29 - Psychiatrie (Erwachsene)","Psychiatrie";"30 - Kinder- und Jugendpsychiatrie","KJPsychiatrie";"31 - Psychosomatik","Psychosomatik";"00 - Bitte eine Fachabteilung auswählen","Leer";0,"Leer"},2,0)</f>
        <v>Leer</v>
      </c>
    </row>
    <row r="686" spans="2:26" ht="15" customHeight="1" x14ac:dyDescent="0.25">
      <c r="B686" s="76" t="str">
        <f t="shared" si="77"/>
        <v>!!!</v>
      </c>
      <c r="C686" s="250"/>
      <c r="D686" s="243"/>
      <c r="E686" s="251"/>
      <c r="F686" s="88"/>
      <c r="G686" s="387"/>
      <c r="H686" s="44"/>
      <c r="I686" s="44"/>
      <c r="J686" s="70"/>
      <c r="O686" s="8">
        <f t="shared" si="71"/>
        <v>0</v>
      </c>
      <c r="P686" s="8">
        <f>VLOOKUP(C686,{"29 - Psychiatrie (Erwachsene)",1;"30 - Kinder- und Jugendpsychiatrie",1;"31 - Psychosomatik",1;"00 - Bitte eine Fachabteilung auswählen",0;0,0},2,0)</f>
        <v>0</v>
      </c>
      <c r="Q686" s="8">
        <f t="shared" si="72"/>
        <v>0</v>
      </c>
      <c r="R686" s="8">
        <f t="shared" si="73"/>
        <v>0</v>
      </c>
      <c r="S686" s="8">
        <f t="shared" si="74"/>
        <v>0</v>
      </c>
      <c r="T686" s="8">
        <f t="shared" si="75"/>
        <v>0</v>
      </c>
      <c r="V686" s="8">
        <f>VLOOKUP($C686,{"29 - Psychiatrie (Erwachsene)",1;"30 - Kinder- und Jugendpsychiatrie",1;"31 - Psychosomatik",1;"00 - Bitte eine Fachabteilung auswählen",0;0,0},2,0)</f>
        <v>0</v>
      </c>
      <c r="W686" s="8" t="str">
        <f>IF('Angaben KH-Standort'!$D$12&gt;0,"JBJ","KJA")</f>
        <v>KJA</v>
      </c>
      <c r="X686" s="8" t="str">
        <f>VLOOKUP(C685,{"29 - Psychiatrie (Erwachsene)","Einrichtungen2";"30 - Kinder- und Jugendpsychiatrie","Einrichtungen2";"31 - Psychosomatik","Einrichtungen2";"00 - Bitte eine Einrichtung auswählen","Leer";0,"Leer"},2,0)</f>
        <v>Leer</v>
      </c>
      <c r="Y686" s="37" t="str">
        <f t="shared" si="76"/>
        <v>Leer</v>
      </c>
      <c r="Z686" s="8" t="str">
        <f>VLOOKUP($C686,{"29 - Psychiatrie (Erwachsene)","Psychiatrie";"30 - Kinder- und Jugendpsychiatrie","KJPsychiatrie";"31 - Psychosomatik","Psychosomatik";"00 - Bitte eine Fachabteilung auswählen","Leer";0,"Leer"},2,0)</f>
        <v>Leer</v>
      </c>
    </row>
    <row r="687" spans="2:26" ht="15" customHeight="1" x14ac:dyDescent="0.25">
      <c r="B687" s="76" t="str">
        <f t="shared" si="77"/>
        <v>!!!</v>
      </c>
      <c r="C687" s="250"/>
      <c r="D687" s="243"/>
      <c r="E687" s="251"/>
      <c r="F687" s="88"/>
      <c r="G687" s="387"/>
      <c r="H687" s="44"/>
      <c r="I687" s="44"/>
      <c r="J687" s="70"/>
      <c r="O687" s="8">
        <f t="shared" si="71"/>
        <v>0</v>
      </c>
      <c r="P687" s="8">
        <f>VLOOKUP(C687,{"29 - Psychiatrie (Erwachsene)",1;"30 - Kinder- und Jugendpsychiatrie",1;"31 - Psychosomatik",1;"00 - Bitte eine Fachabteilung auswählen",0;0,0},2,0)</f>
        <v>0</v>
      </c>
      <c r="Q687" s="8">
        <f t="shared" si="72"/>
        <v>0</v>
      </c>
      <c r="R687" s="8">
        <f t="shared" si="73"/>
        <v>0</v>
      </c>
      <c r="S687" s="8">
        <f t="shared" si="74"/>
        <v>0</v>
      </c>
      <c r="T687" s="8">
        <f t="shared" si="75"/>
        <v>0</v>
      </c>
      <c r="V687" s="8">
        <f>VLOOKUP($C687,{"29 - Psychiatrie (Erwachsene)",1;"30 - Kinder- und Jugendpsychiatrie",1;"31 - Psychosomatik",1;"00 - Bitte eine Fachabteilung auswählen",0;0,0},2,0)</f>
        <v>0</v>
      </c>
      <c r="W687" s="8" t="str">
        <f>IF('Angaben KH-Standort'!$D$12&gt;0,"JBJ","KJA")</f>
        <v>KJA</v>
      </c>
      <c r="X687" s="8" t="str">
        <f>VLOOKUP(C686,{"29 - Psychiatrie (Erwachsene)","Einrichtungen2";"30 - Kinder- und Jugendpsychiatrie","Einrichtungen2";"31 - Psychosomatik","Einrichtungen2";"00 - Bitte eine Einrichtung auswählen","Leer";0,"Leer"},2,0)</f>
        <v>Leer</v>
      </c>
      <c r="Y687" s="37" t="str">
        <f t="shared" si="76"/>
        <v>Leer</v>
      </c>
      <c r="Z687" s="8" t="str">
        <f>VLOOKUP($C687,{"29 - Psychiatrie (Erwachsene)","Psychiatrie";"30 - Kinder- und Jugendpsychiatrie","KJPsychiatrie";"31 - Psychosomatik","Psychosomatik";"00 - Bitte eine Fachabteilung auswählen","Leer";0,"Leer"},2,0)</f>
        <v>Leer</v>
      </c>
    </row>
    <row r="688" spans="2:26" ht="15" customHeight="1" x14ac:dyDescent="0.25">
      <c r="B688" s="76" t="str">
        <f t="shared" si="77"/>
        <v>!!!</v>
      </c>
      <c r="C688" s="250"/>
      <c r="D688" s="243"/>
      <c r="E688" s="251"/>
      <c r="F688" s="88"/>
      <c r="G688" s="387"/>
      <c r="H688" s="44"/>
      <c r="I688" s="44"/>
      <c r="J688" s="70"/>
      <c r="O688" s="8">
        <f t="shared" si="71"/>
        <v>0</v>
      </c>
      <c r="P688" s="8">
        <f>VLOOKUP(C688,{"29 - Psychiatrie (Erwachsene)",1;"30 - Kinder- und Jugendpsychiatrie",1;"31 - Psychosomatik",1;"00 - Bitte eine Fachabteilung auswählen",0;0,0},2,0)</f>
        <v>0</v>
      </c>
      <c r="Q688" s="8">
        <f t="shared" si="72"/>
        <v>0</v>
      </c>
      <c r="R688" s="8">
        <f t="shared" si="73"/>
        <v>0</v>
      </c>
      <c r="S688" s="8">
        <f t="shared" si="74"/>
        <v>0</v>
      </c>
      <c r="T688" s="8">
        <f t="shared" si="75"/>
        <v>0</v>
      </c>
      <c r="V688" s="8">
        <f>VLOOKUP($C688,{"29 - Psychiatrie (Erwachsene)",1;"30 - Kinder- und Jugendpsychiatrie",1;"31 - Psychosomatik",1;"00 - Bitte eine Fachabteilung auswählen",0;0,0},2,0)</f>
        <v>0</v>
      </c>
      <c r="W688" s="8" t="str">
        <f>IF('Angaben KH-Standort'!$D$12&gt;0,"JBJ","KJA")</f>
        <v>KJA</v>
      </c>
      <c r="X688" s="8" t="str">
        <f>VLOOKUP(C687,{"29 - Psychiatrie (Erwachsene)","Einrichtungen2";"30 - Kinder- und Jugendpsychiatrie","Einrichtungen2";"31 - Psychosomatik","Einrichtungen2";"00 - Bitte eine Einrichtung auswählen","Leer";0,"Leer"},2,0)</f>
        <v>Leer</v>
      </c>
      <c r="Y688" s="37" t="str">
        <f t="shared" si="76"/>
        <v>Leer</v>
      </c>
      <c r="Z688" s="8" t="str">
        <f>VLOOKUP($C688,{"29 - Psychiatrie (Erwachsene)","Psychiatrie";"30 - Kinder- und Jugendpsychiatrie","KJPsychiatrie";"31 - Psychosomatik","Psychosomatik";"00 - Bitte eine Fachabteilung auswählen","Leer";0,"Leer"},2,0)</f>
        <v>Leer</v>
      </c>
    </row>
    <row r="689" spans="2:26" ht="15" customHeight="1" x14ac:dyDescent="0.25">
      <c r="B689" s="76" t="str">
        <f t="shared" si="77"/>
        <v>!!!</v>
      </c>
      <c r="C689" s="250"/>
      <c r="D689" s="243"/>
      <c r="E689" s="251"/>
      <c r="F689" s="88"/>
      <c r="G689" s="387"/>
      <c r="H689" s="44"/>
      <c r="I689" s="44"/>
      <c r="J689" s="70"/>
      <c r="O689" s="8">
        <f t="shared" si="71"/>
        <v>0</v>
      </c>
      <c r="P689" s="8">
        <f>VLOOKUP(C689,{"29 - Psychiatrie (Erwachsene)",1;"30 - Kinder- und Jugendpsychiatrie",1;"31 - Psychosomatik",1;"00 - Bitte eine Fachabteilung auswählen",0;0,0},2,0)</f>
        <v>0</v>
      </c>
      <c r="Q689" s="8">
        <f t="shared" si="72"/>
        <v>0</v>
      </c>
      <c r="R689" s="8">
        <f t="shared" si="73"/>
        <v>0</v>
      </c>
      <c r="S689" s="8">
        <f t="shared" si="74"/>
        <v>0</v>
      </c>
      <c r="T689" s="8">
        <f t="shared" si="75"/>
        <v>0</v>
      </c>
      <c r="V689" s="8">
        <f>VLOOKUP($C689,{"29 - Psychiatrie (Erwachsene)",1;"30 - Kinder- und Jugendpsychiatrie",1;"31 - Psychosomatik",1;"00 - Bitte eine Fachabteilung auswählen",0;0,0},2,0)</f>
        <v>0</v>
      </c>
      <c r="W689" s="8" t="str">
        <f>IF('Angaben KH-Standort'!$D$12&gt;0,"JBJ","KJA")</f>
        <v>KJA</v>
      </c>
      <c r="X689" s="8" t="str">
        <f>VLOOKUP(C688,{"29 - Psychiatrie (Erwachsene)","Einrichtungen2";"30 - Kinder- und Jugendpsychiatrie","Einrichtungen2";"31 - Psychosomatik","Einrichtungen2";"00 - Bitte eine Einrichtung auswählen","Leer";0,"Leer"},2,0)</f>
        <v>Leer</v>
      </c>
      <c r="Y689" s="37" t="str">
        <f t="shared" si="76"/>
        <v>Leer</v>
      </c>
      <c r="Z689" s="8" t="str">
        <f>VLOOKUP($C689,{"29 - Psychiatrie (Erwachsene)","Psychiatrie";"30 - Kinder- und Jugendpsychiatrie","KJPsychiatrie";"31 - Psychosomatik","Psychosomatik";"00 - Bitte eine Fachabteilung auswählen","Leer";0,"Leer"},2,0)</f>
        <v>Leer</v>
      </c>
    </row>
    <row r="690" spans="2:26" ht="15" customHeight="1" x14ac:dyDescent="0.25">
      <c r="B690" s="76" t="str">
        <f t="shared" si="77"/>
        <v>!!!</v>
      </c>
      <c r="C690" s="250"/>
      <c r="D690" s="243"/>
      <c r="E690" s="251"/>
      <c r="F690" s="88"/>
      <c r="G690" s="387"/>
      <c r="H690" s="44"/>
      <c r="I690" s="44"/>
      <c r="J690" s="70"/>
      <c r="O690" s="8">
        <f t="shared" si="71"/>
        <v>0</v>
      </c>
      <c r="P690" s="8">
        <f>VLOOKUP(C690,{"29 - Psychiatrie (Erwachsene)",1;"30 - Kinder- und Jugendpsychiatrie",1;"31 - Psychosomatik",1;"00 - Bitte eine Fachabteilung auswählen",0;0,0},2,0)</f>
        <v>0</v>
      </c>
      <c r="Q690" s="8">
        <f t="shared" si="72"/>
        <v>0</v>
      </c>
      <c r="R690" s="8">
        <f t="shared" si="73"/>
        <v>0</v>
      </c>
      <c r="S690" s="8">
        <f t="shared" si="74"/>
        <v>0</v>
      </c>
      <c r="T690" s="8">
        <f t="shared" si="75"/>
        <v>0</v>
      </c>
      <c r="V690" s="8">
        <f>VLOOKUP($C690,{"29 - Psychiatrie (Erwachsene)",1;"30 - Kinder- und Jugendpsychiatrie",1;"31 - Psychosomatik",1;"00 - Bitte eine Fachabteilung auswählen",0;0,0},2,0)</f>
        <v>0</v>
      </c>
      <c r="W690" s="8" t="str">
        <f>IF('Angaben KH-Standort'!$D$12&gt;0,"JBJ","KJA")</f>
        <v>KJA</v>
      </c>
      <c r="X690" s="8" t="str">
        <f>VLOOKUP(C689,{"29 - Psychiatrie (Erwachsene)","Einrichtungen2";"30 - Kinder- und Jugendpsychiatrie","Einrichtungen2";"31 - Psychosomatik","Einrichtungen2";"00 - Bitte eine Einrichtung auswählen","Leer";0,"Leer"},2,0)</f>
        <v>Leer</v>
      </c>
      <c r="Y690" s="37" t="str">
        <f t="shared" si="76"/>
        <v>Leer</v>
      </c>
      <c r="Z690" s="8" t="str">
        <f>VLOOKUP($C690,{"29 - Psychiatrie (Erwachsene)","Psychiatrie";"30 - Kinder- und Jugendpsychiatrie","KJPsychiatrie";"31 - Psychosomatik","Psychosomatik";"00 - Bitte eine Fachabteilung auswählen","Leer";0,"Leer"},2,0)</f>
        <v>Leer</v>
      </c>
    </row>
    <row r="691" spans="2:26" ht="15" customHeight="1" x14ac:dyDescent="0.25">
      <c r="B691" s="76" t="str">
        <f t="shared" si="77"/>
        <v>!!!</v>
      </c>
      <c r="C691" s="250"/>
      <c r="D691" s="243"/>
      <c r="E691" s="251"/>
      <c r="F691" s="88"/>
      <c r="G691" s="387"/>
      <c r="H691" s="44"/>
      <c r="I691" s="44"/>
      <c r="J691" s="70"/>
      <c r="O691" s="8">
        <f t="shared" si="71"/>
        <v>0</v>
      </c>
      <c r="P691" s="8">
        <f>VLOOKUP(C691,{"29 - Psychiatrie (Erwachsene)",1;"30 - Kinder- und Jugendpsychiatrie",1;"31 - Psychosomatik",1;"00 - Bitte eine Fachabteilung auswählen",0;0,0},2,0)</f>
        <v>0</v>
      </c>
      <c r="Q691" s="8">
        <f t="shared" si="72"/>
        <v>0</v>
      </c>
      <c r="R691" s="8">
        <f t="shared" si="73"/>
        <v>0</v>
      </c>
      <c r="S691" s="8">
        <f t="shared" si="74"/>
        <v>0</v>
      </c>
      <c r="T691" s="8">
        <f t="shared" si="75"/>
        <v>0</v>
      </c>
      <c r="V691" s="8">
        <f>VLOOKUP($C691,{"29 - Psychiatrie (Erwachsene)",1;"30 - Kinder- und Jugendpsychiatrie",1;"31 - Psychosomatik",1;"00 - Bitte eine Fachabteilung auswählen",0;0,0},2,0)</f>
        <v>0</v>
      </c>
      <c r="W691" s="8" t="str">
        <f>IF('Angaben KH-Standort'!$D$12&gt;0,"JBJ","KJA")</f>
        <v>KJA</v>
      </c>
      <c r="X691" s="8" t="str">
        <f>VLOOKUP(C690,{"29 - Psychiatrie (Erwachsene)","Einrichtungen2";"30 - Kinder- und Jugendpsychiatrie","Einrichtungen2";"31 - Psychosomatik","Einrichtungen2";"00 - Bitte eine Einrichtung auswählen","Leer";0,"Leer"},2,0)</f>
        <v>Leer</v>
      </c>
      <c r="Y691" s="37" t="str">
        <f t="shared" si="76"/>
        <v>Leer</v>
      </c>
      <c r="Z691" s="8" t="str">
        <f>VLOOKUP($C691,{"29 - Psychiatrie (Erwachsene)","Psychiatrie";"30 - Kinder- und Jugendpsychiatrie","KJPsychiatrie";"31 - Psychosomatik","Psychosomatik";"00 - Bitte eine Fachabteilung auswählen","Leer";0,"Leer"},2,0)</f>
        <v>Leer</v>
      </c>
    </row>
    <row r="692" spans="2:26" ht="15" customHeight="1" x14ac:dyDescent="0.25">
      <c r="B692" s="76" t="str">
        <f t="shared" si="77"/>
        <v>!!!</v>
      </c>
      <c r="C692" s="250"/>
      <c r="D692" s="243"/>
      <c r="E692" s="251"/>
      <c r="F692" s="88"/>
      <c r="G692" s="387"/>
      <c r="H692" s="44"/>
      <c r="I692" s="44"/>
      <c r="J692" s="70"/>
      <c r="O692" s="8">
        <f t="shared" si="71"/>
        <v>0</v>
      </c>
      <c r="P692" s="8">
        <f>VLOOKUP(C692,{"29 - Psychiatrie (Erwachsene)",1;"30 - Kinder- und Jugendpsychiatrie",1;"31 - Psychosomatik",1;"00 - Bitte eine Fachabteilung auswählen",0;0,0},2,0)</f>
        <v>0</v>
      </c>
      <c r="Q692" s="8">
        <f t="shared" si="72"/>
        <v>0</v>
      </c>
      <c r="R692" s="8">
        <f t="shared" si="73"/>
        <v>0</v>
      </c>
      <c r="S692" s="8">
        <f t="shared" si="74"/>
        <v>0</v>
      </c>
      <c r="T692" s="8">
        <f t="shared" si="75"/>
        <v>0</v>
      </c>
      <c r="V692" s="8">
        <f>VLOOKUP($C692,{"29 - Psychiatrie (Erwachsene)",1;"30 - Kinder- und Jugendpsychiatrie",1;"31 - Psychosomatik",1;"00 - Bitte eine Fachabteilung auswählen",0;0,0},2,0)</f>
        <v>0</v>
      </c>
      <c r="W692" s="8" t="str">
        <f>IF('Angaben KH-Standort'!$D$12&gt;0,"JBJ","KJA")</f>
        <v>KJA</v>
      </c>
      <c r="X692" s="8" t="str">
        <f>VLOOKUP(C691,{"29 - Psychiatrie (Erwachsene)","Einrichtungen2";"30 - Kinder- und Jugendpsychiatrie","Einrichtungen2";"31 - Psychosomatik","Einrichtungen2";"00 - Bitte eine Einrichtung auswählen","Leer";0,"Leer"},2,0)</f>
        <v>Leer</v>
      </c>
      <c r="Y692" s="37" t="str">
        <f t="shared" si="76"/>
        <v>Leer</v>
      </c>
      <c r="Z692" s="8" t="str">
        <f>VLOOKUP($C692,{"29 - Psychiatrie (Erwachsene)","Psychiatrie";"30 - Kinder- und Jugendpsychiatrie","KJPsychiatrie";"31 - Psychosomatik","Psychosomatik";"00 - Bitte eine Fachabteilung auswählen","Leer";0,"Leer"},2,0)</f>
        <v>Leer</v>
      </c>
    </row>
    <row r="693" spans="2:26" ht="15" customHeight="1" x14ac:dyDescent="0.25">
      <c r="B693" s="76" t="str">
        <f t="shared" si="77"/>
        <v>!!!</v>
      </c>
      <c r="C693" s="250"/>
      <c r="D693" s="243"/>
      <c r="E693" s="251"/>
      <c r="F693" s="88"/>
      <c r="G693" s="387"/>
      <c r="H693" s="44"/>
      <c r="I693" s="44"/>
      <c r="J693" s="70"/>
      <c r="O693" s="8">
        <f t="shared" si="71"/>
        <v>0</v>
      </c>
      <c r="P693" s="8">
        <f>VLOOKUP(C693,{"29 - Psychiatrie (Erwachsene)",1;"30 - Kinder- und Jugendpsychiatrie",1;"31 - Psychosomatik",1;"00 - Bitte eine Fachabteilung auswählen",0;0,0},2,0)</f>
        <v>0</v>
      </c>
      <c r="Q693" s="8">
        <f t="shared" si="72"/>
        <v>0</v>
      </c>
      <c r="R693" s="8">
        <f t="shared" si="73"/>
        <v>0</v>
      </c>
      <c r="S693" s="8">
        <f t="shared" si="74"/>
        <v>0</v>
      </c>
      <c r="T693" s="8">
        <f t="shared" si="75"/>
        <v>0</v>
      </c>
      <c r="V693" s="8">
        <f>VLOOKUP($C693,{"29 - Psychiatrie (Erwachsene)",1;"30 - Kinder- und Jugendpsychiatrie",1;"31 - Psychosomatik",1;"00 - Bitte eine Fachabteilung auswählen",0;0,0},2,0)</f>
        <v>0</v>
      </c>
      <c r="W693" s="8" t="str">
        <f>IF('Angaben KH-Standort'!$D$12&gt;0,"JBJ","KJA")</f>
        <v>KJA</v>
      </c>
      <c r="X693" s="8" t="str">
        <f>VLOOKUP(C692,{"29 - Psychiatrie (Erwachsene)","Einrichtungen2";"30 - Kinder- und Jugendpsychiatrie","Einrichtungen2";"31 - Psychosomatik","Einrichtungen2";"00 - Bitte eine Einrichtung auswählen","Leer";0,"Leer"},2,0)</f>
        <v>Leer</v>
      </c>
      <c r="Y693" s="37" t="str">
        <f t="shared" si="76"/>
        <v>Leer</v>
      </c>
      <c r="Z693" s="8" t="str">
        <f>VLOOKUP($C693,{"29 - Psychiatrie (Erwachsene)","Psychiatrie";"30 - Kinder- und Jugendpsychiatrie","KJPsychiatrie";"31 - Psychosomatik","Psychosomatik";"00 - Bitte eine Fachabteilung auswählen","Leer";0,"Leer"},2,0)</f>
        <v>Leer</v>
      </c>
    </row>
    <row r="694" spans="2:26" ht="15" customHeight="1" x14ac:dyDescent="0.25">
      <c r="B694" s="76" t="str">
        <f t="shared" si="77"/>
        <v>!!!</v>
      </c>
      <c r="C694" s="250"/>
      <c r="D694" s="243"/>
      <c r="E694" s="251"/>
      <c r="F694" s="88"/>
      <c r="G694" s="387"/>
      <c r="H694" s="44"/>
      <c r="I694" s="44"/>
      <c r="J694" s="70"/>
      <c r="O694" s="8">
        <f t="shared" si="71"/>
        <v>0</v>
      </c>
      <c r="P694" s="8">
        <f>VLOOKUP(C694,{"29 - Psychiatrie (Erwachsene)",1;"30 - Kinder- und Jugendpsychiatrie",1;"31 - Psychosomatik",1;"00 - Bitte eine Fachabteilung auswählen",0;0,0},2,0)</f>
        <v>0</v>
      </c>
      <c r="Q694" s="8">
        <f t="shared" si="72"/>
        <v>0</v>
      </c>
      <c r="R694" s="8">
        <f t="shared" si="73"/>
        <v>0</v>
      </c>
      <c r="S694" s="8">
        <f t="shared" si="74"/>
        <v>0</v>
      </c>
      <c r="T694" s="8">
        <f t="shared" si="75"/>
        <v>0</v>
      </c>
      <c r="V694" s="8">
        <f>VLOOKUP($C694,{"29 - Psychiatrie (Erwachsene)",1;"30 - Kinder- und Jugendpsychiatrie",1;"31 - Psychosomatik",1;"00 - Bitte eine Fachabteilung auswählen",0;0,0},2,0)</f>
        <v>0</v>
      </c>
      <c r="W694" s="8" t="str">
        <f>IF('Angaben KH-Standort'!$D$12&gt;0,"JBJ","KJA")</f>
        <v>KJA</v>
      </c>
      <c r="X694" s="8" t="str">
        <f>VLOOKUP(C693,{"29 - Psychiatrie (Erwachsene)","Einrichtungen2";"30 - Kinder- und Jugendpsychiatrie","Einrichtungen2";"31 - Psychosomatik","Einrichtungen2";"00 - Bitte eine Einrichtung auswählen","Leer";0,"Leer"},2,0)</f>
        <v>Leer</v>
      </c>
      <c r="Y694" s="37" t="str">
        <f t="shared" si="76"/>
        <v>Leer</v>
      </c>
      <c r="Z694" s="8" t="str">
        <f>VLOOKUP($C694,{"29 - Psychiatrie (Erwachsene)","Psychiatrie";"30 - Kinder- und Jugendpsychiatrie","KJPsychiatrie";"31 - Psychosomatik","Psychosomatik";"00 - Bitte eine Fachabteilung auswählen","Leer";0,"Leer"},2,0)</f>
        <v>Leer</v>
      </c>
    </row>
    <row r="695" spans="2:26" ht="15" customHeight="1" x14ac:dyDescent="0.25">
      <c r="B695" s="76" t="str">
        <f t="shared" si="77"/>
        <v>!!!</v>
      </c>
      <c r="C695" s="250"/>
      <c r="D695" s="243"/>
      <c r="E695" s="251"/>
      <c r="F695" s="88"/>
      <c r="G695" s="387"/>
      <c r="H695" s="44"/>
      <c r="I695" s="44"/>
      <c r="J695" s="70"/>
      <c r="O695" s="8">
        <f t="shared" si="71"/>
        <v>0</v>
      </c>
      <c r="P695" s="8">
        <f>VLOOKUP(C695,{"29 - Psychiatrie (Erwachsene)",1;"30 - Kinder- und Jugendpsychiatrie",1;"31 - Psychosomatik",1;"00 - Bitte eine Fachabteilung auswählen",0;0,0},2,0)</f>
        <v>0</v>
      </c>
      <c r="Q695" s="8">
        <f t="shared" si="72"/>
        <v>0</v>
      </c>
      <c r="R695" s="8">
        <f t="shared" si="73"/>
        <v>0</v>
      </c>
      <c r="S695" s="8">
        <f t="shared" si="74"/>
        <v>0</v>
      </c>
      <c r="T695" s="8">
        <f t="shared" si="75"/>
        <v>0</v>
      </c>
      <c r="V695" s="8">
        <f>VLOOKUP($C695,{"29 - Psychiatrie (Erwachsene)",1;"30 - Kinder- und Jugendpsychiatrie",1;"31 - Psychosomatik",1;"00 - Bitte eine Fachabteilung auswählen",0;0,0},2,0)</f>
        <v>0</v>
      </c>
      <c r="W695" s="8" t="str">
        <f>IF('Angaben KH-Standort'!$D$12&gt;0,"JBJ","KJA")</f>
        <v>KJA</v>
      </c>
      <c r="X695" s="8" t="str">
        <f>VLOOKUP(C694,{"29 - Psychiatrie (Erwachsene)","Einrichtungen2";"30 - Kinder- und Jugendpsychiatrie","Einrichtungen2";"31 - Psychosomatik","Einrichtungen2";"00 - Bitte eine Einrichtung auswählen","Leer";0,"Leer"},2,0)</f>
        <v>Leer</v>
      </c>
      <c r="Y695" s="37" t="str">
        <f t="shared" si="76"/>
        <v>Leer</v>
      </c>
      <c r="Z695" s="8" t="str">
        <f>VLOOKUP($C695,{"29 - Psychiatrie (Erwachsene)","Psychiatrie";"30 - Kinder- und Jugendpsychiatrie","KJPsychiatrie";"31 - Psychosomatik","Psychosomatik";"00 - Bitte eine Fachabteilung auswählen","Leer";0,"Leer"},2,0)</f>
        <v>Leer</v>
      </c>
    </row>
    <row r="696" spans="2:26" ht="15" customHeight="1" x14ac:dyDescent="0.25">
      <c r="B696" s="76" t="str">
        <f t="shared" si="77"/>
        <v>!!!</v>
      </c>
      <c r="C696" s="250"/>
      <c r="D696" s="243"/>
      <c r="E696" s="251"/>
      <c r="F696" s="88"/>
      <c r="G696" s="387"/>
      <c r="H696" s="44"/>
      <c r="I696" s="44"/>
      <c r="J696" s="70"/>
      <c r="O696" s="8">
        <f t="shared" si="71"/>
        <v>0</v>
      </c>
      <c r="P696" s="8">
        <f>VLOOKUP(C696,{"29 - Psychiatrie (Erwachsene)",1;"30 - Kinder- und Jugendpsychiatrie",1;"31 - Psychosomatik",1;"00 - Bitte eine Fachabteilung auswählen",0;0,0},2,0)</f>
        <v>0</v>
      </c>
      <c r="Q696" s="8">
        <f t="shared" si="72"/>
        <v>0</v>
      </c>
      <c r="R696" s="8">
        <f t="shared" si="73"/>
        <v>0</v>
      </c>
      <c r="S696" s="8">
        <f t="shared" si="74"/>
        <v>0</v>
      </c>
      <c r="T696" s="8">
        <f t="shared" si="75"/>
        <v>0</v>
      </c>
      <c r="V696" s="8">
        <f>VLOOKUP($C696,{"29 - Psychiatrie (Erwachsene)",1;"30 - Kinder- und Jugendpsychiatrie",1;"31 - Psychosomatik",1;"00 - Bitte eine Fachabteilung auswählen",0;0,0},2,0)</f>
        <v>0</v>
      </c>
      <c r="W696" s="8" t="str">
        <f>IF('Angaben KH-Standort'!$D$12&gt;0,"JBJ","KJA")</f>
        <v>KJA</v>
      </c>
      <c r="X696" s="8" t="str">
        <f>VLOOKUP(C695,{"29 - Psychiatrie (Erwachsene)","Einrichtungen2";"30 - Kinder- und Jugendpsychiatrie","Einrichtungen2";"31 - Psychosomatik","Einrichtungen2";"00 - Bitte eine Einrichtung auswählen","Leer";0,"Leer"},2,0)</f>
        <v>Leer</v>
      </c>
      <c r="Y696" s="37" t="str">
        <f t="shared" si="76"/>
        <v>Leer</v>
      </c>
      <c r="Z696" s="8" t="str">
        <f>VLOOKUP($C696,{"29 - Psychiatrie (Erwachsene)","Psychiatrie";"30 - Kinder- und Jugendpsychiatrie","KJPsychiatrie";"31 - Psychosomatik","Psychosomatik";"00 - Bitte eine Fachabteilung auswählen","Leer";0,"Leer"},2,0)</f>
        <v>Leer</v>
      </c>
    </row>
    <row r="697" spans="2:26" ht="15" customHeight="1" x14ac:dyDescent="0.25">
      <c r="B697" s="76" t="str">
        <f t="shared" si="77"/>
        <v>!!!</v>
      </c>
      <c r="C697" s="250"/>
      <c r="D697" s="243"/>
      <c r="E697" s="251"/>
      <c r="F697" s="88"/>
      <c r="G697" s="387"/>
      <c r="H697" s="44"/>
      <c r="I697" s="44"/>
      <c r="J697" s="70"/>
      <c r="O697" s="8">
        <f t="shared" si="71"/>
        <v>0</v>
      </c>
      <c r="P697" s="8">
        <f>VLOOKUP(C697,{"29 - Psychiatrie (Erwachsene)",1;"30 - Kinder- und Jugendpsychiatrie",1;"31 - Psychosomatik",1;"00 - Bitte eine Fachabteilung auswählen",0;0,0},2,0)</f>
        <v>0</v>
      </c>
      <c r="Q697" s="8">
        <f t="shared" si="72"/>
        <v>0</v>
      </c>
      <c r="R697" s="8">
        <f t="shared" si="73"/>
        <v>0</v>
      </c>
      <c r="S697" s="8">
        <f t="shared" si="74"/>
        <v>0</v>
      </c>
      <c r="T697" s="8">
        <f t="shared" si="75"/>
        <v>0</v>
      </c>
      <c r="V697" s="8">
        <f>VLOOKUP($C697,{"29 - Psychiatrie (Erwachsene)",1;"30 - Kinder- und Jugendpsychiatrie",1;"31 - Psychosomatik",1;"00 - Bitte eine Fachabteilung auswählen",0;0,0},2,0)</f>
        <v>0</v>
      </c>
      <c r="W697" s="8" t="str">
        <f>IF('Angaben KH-Standort'!$D$12&gt;0,"JBJ","KJA")</f>
        <v>KJA</v>
      </c>
      <c r="X697" s="8" t="str">
        <f>VLOOKUP(C696,{"29 - Psychiatrie (Erwachsene)","Einrichtungen2";"30 - Kinder- und Jugendpsychiatrie","Einrichtungen2";"31 - Psychosomatik","Einrichtungen2";"00 - Bitte eine Einrichtung auswählen","Leer";0,"Leer"},2,0)</f>
        <v>Leer</v>
      </c>
      <c r="Y697" s="37" t="str">
        <f t="shared" si="76"/>
        <v>Leer</v>
      </c>
      <c r="Z697" s="8" t="str">
        <f>VLOOKUP($C697,{"29 - Psychiatrie (Erwachsene)","Psychiatrie";"30 - Kinder- und Jugendpsychiatrie","KJPsychiatrie";"31 - Psychosomatik","Psychosomatik";"00 - Bitte eine Fachabteilung auswählen","Leer";0,"Leer"},2,0)</f>
        <v>Leer</v>
      </c>
    </row>
    <row r="698" spans="2:26" ht="15" customHeight="1" x14ac:dyDescent="0.25">
      <c r="B698" s="76" t="str">
        <f t="shared" si="77"/>
        <v>!!!</v>
      </c>
      <c r="C698" s="250"/>
      <c r="D698" s="243"/>
      <c r="E698" s="251"/>
      <c r="F698" s="88"/>
      <c r="G698" s="387"/>
      <c r="H698" s="44"/>
      <c r="I698" s="44"/>
      <c r="J698" s="70"/>
      <c r="O698" s="8">
        <f t="shared" si="71"/>
        <v>0</v>
      </c>
      <c r="P698" s="8">
        <f>VLOOKUP(C698,{"29 - Psychiatrie (Erwachsene)",1;"30 - Kinder- und Jugendpsychiatrie",1;"31 - Psychosomatik",1;"00 - Bitte eine Fachabteilung auswählen",0;0,0},2,0)</f>
        <v>0</v>
      </c>
      <c r="Q698" s="8">
        <f t="shared" si="72"/>
        <v>0</v>
      </c>
      <c r="R698" s="8">
        <f t="shared" si="73"/>
        <v>0</v>
      </c>
      <c r="S698" s="8">
        <f t="shared" si="74"/>
        <v>0</v>
      </c>
      <c r="T698" s="8">
        <f t="shared" si="75"/>
        <v>0</v>
      </c>
      <c r="V698" s="8">
        <f>VLOOKUP($C698,{"29 - Psychiatrie (Erwachsene)",1;"30 - Kinder- und Jugendpsychiatrie",1;"31 - Psychosomatik",1;"00 - Bitte eine Fachabteilung auswählen",0;0,0},2,0)</f>
        <v>0</v>
      </c>
      <c r="W698" s="8" t="str">
        <f>IF('Angaben KH-Standort'!$D$12&gt;0,"JBJ","KJA")</f>
        <v>KJA</v>
      </c>
      <c r="X698" s="8" t="str">
        <f>VLOOKUP(C697,{"29 - Psychiatrie (Erwachsene)","Einrichtungen2";"30 - Kinder- und Jugendpsychiatrie","Einrichtungen2";"31 - Psychosomatik","Einrichtungen2";"00 - Bitte eine Einrichtung auswählen","Leer";0,"Leer"},2,0)</f>
        <v>Leer</v>
      </c>
      <c r="Y698" s="37" t="str">
        <f t="shared" si="76"/>
        <v>Leer</v>
      </c>
      <c r="Z698" s="8" t="str">
        <f>VLOOKUP($C698,{"29 - Psychiatrie (Erwachsene)","Psychiatrie";"30 - Kinder- und Jugendpsychiatrie","KJPsychiatrie";"31 - Psychosomatik","Psychosomatik";"00 - Bitte eine Fachabteilung auswählen","Leer";0,"Leer"},2,0)</f>
        <v>Leer</v>
      </c>
    </row>
    <row r="699" spans="2:26" ht="15" customHeight="1" x14ac:dyDescent="0.25">
      <c r="B699" s="76" t="str">
        <f t="shared" si="77"/>
        <v>!!!</v>
      </c>
      <c r="C699" s="250"/>
      <c r="D699" s="243"/>
      <c r="E699" s="251"/>
      <c r="F699" s="88"/>
      <c r="G699" s="387"/>
      <c r="H699" s="44"/>
      <c r="I699" s="44"/>
      <c r="J699" s="70"/>
      <c r="O699" s="8">
        <f t="shared" si="71"/>
        <v>0</v>
      </c>
      <c r="P699" s="8">
        <f>VLOOKUP(C699,{"29 - Psychiatrie (Erwachsene)",1;"30 - Kinder- und Jugendpsychiatrie",1;"31 - Psychosomatik",1;"00 - Bitte eine Fachabteilung auswählen",0;0,0},2,0)</f>
        <v>0</v>
      </c>
      <c r="Q699" s="8">
        <f t="shared" si="72"/>
        <v>0</v>
      </c>
      <c r="R699" s="8">
        <f t="shared" si="73"/>
        <v>0</v>
      </c>
      <c r="S699" s="8">
        <f t="shared" si="74"/>
        <v>0</v>
      </c>
      <c r="T699" s="8">
        <f t="shared" si="75"/>
        <v>0</v>
      </c>
      <c r="V699" s="8">
        <f>VLOOKUP($C699,{"29 - Psychiatrie (Erwachsene)",1;"30 - Kinder- und Jugendpsychiatrie",1;"31 - Psychosomatik",1;"00 - Bitte eine Fachabteilung auswählen",0;0,0},2,0)</f>
        <v>0</v>
      </c>
      <c r="W699" s="8" t="str">
        <f>IF('Angaben KH-Standort'!$D$12&gt;0,"JBJ","KJA")</f>
        <v>KJA</v>
      </c>
      <c r="X699" s="8" t="str">
        <f>VLOOKUP(C698,{"29 - Psychiatrie (Erwachsene)","Einrichtungen2";"30 - Kinder- und Jugendpsychiatrie","Einrichtungen2";"31 - Psychosomatik","Einrichtungen2";"00 - Bitte eine Einrichtung auswählen","Leer";0,"Leer"},2,0)</f>
        <v>Leer</v>
      </c>
      <c r="Y699" s="37" t="str">
        <f t="shared" si="76"/>
        <v>Leer</v>
      </c>
      <c r="Z699" s="8" t="str">
        <f>VLOOKUP($C699,{"29 - Psychiatrie (Erwachsene)","Psychiatrie";"30 - Kinder- und Jugendpsychiatrie","KJPsychiatrie";"31 - Psychosomatik","Psychosomatik";"00 - Bitte eine Fachabteilung auswählen","Leer";0,"Leer"},2,0)</f>
        <v>Leer</v>
      </c>
    </row>
    <row r="700" spans="2:26" ht="15" customHeight="1" x14ac:dyDescent="0.25">
      <c r="B700" s="76" t="str">
        <f t="shared" si="77"/>
        <v>!!!</v>
      </c>
      <c r="C700" s="250"/>
      <c r="D700" s="243"/>
      <c r="E700" s="251"/>
      <c r="F700" s="88"/>
      <c r="G700" s="387"/>
      <c r="H700" s="44"/>
      <c r="I700" s="44"/>
      <c r="J700" s="70"/>
      <c r="O700" s="8">
        <f t="shared" si="71"/>
        <v>0</v>
      </c>
      <c r="P700" s="8">
        <f>VLOOKUP(C700,{"29 - Psychiatrie (Erwachsene)",1;"30 - Kinder- und Jugendpsychiatrie",1;"31 - Psychosomatik",1;"00 - Bitte eine Fachabteilung auswählen",0;0,0},2,0)</f>
        <v>0</v>
      </c>
      <c r="Q700" s="8">
        <f t="shared" si="72"/>
        <v>0</v>
      </c>
      <c r="R700" s="8">
        <f t="shared" si="73"/>
        <v>0</v>
      </c>
      <c r="S700" s="8">
        <f t="shared" si="74"/>
        <v>0</v>
      </c>
      <c r="T700" s="8">
        <f t="shared" si="75"/>
        <v>0</v>
      </c>
      <c r="V700" s="8">
        <f>VLOOKUP($C700,{"29 - Psychiatrie (Erwachsene)",1;"30 - Kinder- und Jugendpsychiatrie",1;"31 - Psychosomatik",1;"00 - Bitte eine Fachabteilung auswählen",0;0,0},2,0)</f>
        <v>0</v>
      </c>
      <c r="W700" s="8" t="str">
        <f>IF('Angaben KH-Standort'!$D$12&gt;0,"JBJ","KJA")</f>
        <v>KJA</v>
      </c>
      <c r="X700" s="8" t="str">
        <f>VLOOKUP(C699,{"29 - Psychiatrie (Erwachsene)","Einrichtungen2";"30 - Kinder- und Jugendpsychiatrie","Einrichtungen2";"31 - Psychosomatik","Einrichtungen2";"00 - Bitte eine Einrichtung auswählen","Leer";0,"Leer"},2,0)</f>
        <v>Leer</v>
      </c>
      <c r="Y700" s="37" t="str">
        <f t="shared" si="76"/>
        <v>Leer</v>
      </c>
      <c r="Z700" s="8" t="str">
        <f>VLOOKUP($C700,{"29 - Psychiatrie (Erwachsene)","Psychiatrie";"30 - Kinder- und Jugendpsychiatrie","KJPsychiatrie";"31 - Psychosomatik","Psychosomatik";"00 - Bitte eine Fachabteilung auswählen","Leer";0,"Leer"},2,0)</f>
        <v>Leer</v>
      </c>
    </row>
    <row r="701" spans="2:26" ht="15" customHeight="1" x14ac:dyDescent="0.25">
      <c r="B701" s="76" t="str">
        <f t="shared" si="77"/>
        <v>!!!</v>
      </c>
      <c r="C701" s="250"/>
      <c r="D701" s="243"/>
      <c r="E701" s="251"/>
      <c r="F701" s="88"/>
      <c r="G701" s="387"/>
      <c r="H701" s="44"/>
      <c r="I701" s="44"/>
      <c r="J701" s="70"/>
      <c r="O701" s="8">
        <f t="shared" si="71"/>
        <v>0</v>
      </c>
      <c r="P701" s="8">
        <f>VLOOKUP(C701,{"29 - Psychiatrie (Erwachsene)",1;"30 - Kinder- und Jugendpsychiatrie",1;"31 - Psychosomatik",1;"00 - Bitte eine Fachabteilung auswählen",0;0,0},2,0)</f>
        <v>0</v>
      </c>
      <c r="Q701" s="8">
        <f t="shared" si="72"/>
        <v>0</v>
      </c>
      <c r="R701" s="8">
        <f t="shared" si="73"/>
        <v>0</v>
      </c>
      <c r="S701" s="8">
        <f t="shared" si="74"/>
        <v>0</v>
      </c>
      <c r="T701" s="8">
        <f t="shared" si="75"/>
        <v>0</v>
      </c>
      <c r="V701" s="8">
        <f>VLOOKUP($C701,{"29 - Psychiatrie (Erwachsene)",1;"30 - Kinder- und Jugendpsychiatrie",1;"31 - Psychosomatik",1;"00 - Bitte eine Fachabteilung auswählen",0;0,0},2,0)</f>
        <v>0</v>
      </c>
      <c r="W701" s="8" t="str">
        <f>IF('Angaben KH-Standort'!$D$12&gt;0,"JBJ","KJA")</f>
        <v>KJA</v>
      </c>
      <c r="X701" s="8" t="str">
        <f>VLOOKUP(C700,{"29 - Psychiatrie (Erwachsene)","Einrichtungen2";"30 - Kinder- und Jugendpsychiatrie","Einrichtungen2";"31 - Psychosomatik","Einrichtungen2";"00 - Bitte eine Einrichtung auswählen","Leer";0,"Leer"},2,0)</f>
        <v>Leer</v>
      </c>
      <c r="Y701" s="37" t="str">
        <f t="shared" si="76"/>
        <v>Leer</v>
      </c>
      <c r="Z701" s="8" t="str">
        <f>VLOOKUP($C701,{"29 - Psychiatrie (Erwachsene)","Psychiatrie";"30 - Kinder- und Jugendpsychiatrie","KJPsychiatrie";"31 - Psychosomatik","Psychosomatik";"00 - Bitte eine Fachabteilung auswählen","Leer";0,"Leer"},2,0)</f>
        <v>Leer</v>
      </c>
    </row>
    <row r="702" spans="2:26" ht="15" customHeight="1" x14ac:dyDescent="0.25">
      <c r="B702" s="76" t="str">
        <f t="shared" si="77"/>
        <v>!!!</v>
      </c>
      <c r="C702" s="250"/>
      <c r="D702" s="243"/>
      <c r="E702" s="251"/>
      <c r="F702" s="88"/>
      <c r="G702" s="387"/>
      <c r="H702" s="44"/>
      <c r="I702" s="44"/>
      <c r="J702" s="70"/>
      <c r="O702" s="8">
        <f t="shared" si="71"/>
        <v>0</v>
      </c>
      <c r="P702" s="8">
        <f>VLOOKUP(C702,{"29 - Psychiatrie (Erwachsene)",1;"30 - Kinder- und Jugendpsychiatrie",1;"31 - Psychosomatik",1;"00 - Bitte eine Fachabteilung auswählen",0;0,0},2,0)</f>
        <v>0</v>
      </c>
      <c r="Q702" s="8">
        <f t="shared" si="72"/>
        <v>0</v>
      </c>
      <c r="R702" s="8">
        <f t="shared" si="73"/>
        <v>0</v>
      </c>
      <c r="S702" s="8">
        <f t="shared" si="74"/>
        <v>0</v>
      </c>
      <c r="T702" s="8">
        <f t="shared" si="75"/>
        <v>0</v>
      </c>
      <c r="V702" s="8">
        <f>VLOOKUP($C702,{"29 - Psychiatrie (Erwachsene)",1;"30 - Kinder- und Jugendpsychiatrie",1;"31 - Psychosomatik",1;"00 - Bitte eine Fachabteilung auswählen",0;0,0},2,0)</f>
        <v>0</v>
      </c>
      <c r="W702" s="8" t="str">
        <f>IF('Angaben KH-Standort'!$D$12&gt;0,"JBJ","KJA")</f>
        <v>KJA</v>
      </c>
      <c r="X702" s="8" t="str">
        <f>VLOOKUP(C701,{"29 - Psychiatrie (Erwachsene)","Einrichtungen2";"30 - Kinder- und Jugendpsychiatrie","Einrichtungen2";"31 - Psychosomatik","Einrichtungen2";"00 - Bitte eine Einrichtung auswählen","Leer";0,"Leer"},2,0)</f>
        <v>Leer</v>
      </c>
      <c r="Y702" s="37" t="str">
        <f t="shared" si="76"/>
        <v>Leer</v>
      </c>
      <c r="Z702" s="8" t="str">
        <f>VLOOKUP($C702,{"29 - Psychiatrie (Erwachsene)","Psychiatrie";"30 - Kinder- und Jugendpsychiatrie","KJPsychiatrie";"31 - Psychosomatik","Psychosomatik";"00 - Bitte eine Fachabteilung auswählen","Leer";0,"Leer"},2,0)</f>
        <v>Leer</v>
      </c>
    </row>
    <row r="703" spans="2:26" ht="15" customHeight="1" x14ac:dyDescent="0.25">
      <c r="B703" s="76" t="str">
        <f t="shared" si="77"/>
        <v>!!!</v>
      </c>
      <c r="C703" s="250"/>
      <c r="D703" s="243"/>
      <c r="E703" s="251"/>
      <c r="F703" s="88"/>
      <c r="G703" s="387"/>
      <c r="H703" s="44"/>
      <c r="I703" s="44"/>
      <c r="J703" s="70"/>
      <c r="O703" s="8">
        <f t="shared" si="71"/>
        <v>0</v>
      </c>
      <c r="P703" s="8">
        <f>VLOOKUP(C703,{"29 - Psychiatrie (Erwachsene)",1;"30 - Kinder- und Jugendpsychiatrie",1;"31 - Psychosomatik",1;"00 - Bitte eine Fachabteilung auswählen",0;0,0},2,0)</f>
        <v>0</v>
      </c>
      <c r="Q703" s="8">
        <f t="shared" si="72"/>
        <v>0</v>
      </c>
      <c r="R703" s="8">
        <f t="shared" si="73"/>
        <v>0</v>
      </c>
      <c r="S703" s="8">
        <f t="shared" si="74"/>
        <v>0</v>
      </c>
      <c r="T703" s="8">
        <f t="shared" si="75"/>
        <v>0</v>
      </c>
      <c r="V703" s="8">
        <f>VLOOKUP($C703,{"29 - Psychiatrie (Erwachsene)",1;"30 - Kinder- und Jugendpsychiatrie",1;"31 - Psychosomatik",1;"00 - Bitte eine Fachabteilung auswählen",0;0,0},2,0)</f>
        <v>0</v>
      </c>
      <c r="W703" s="8" t="str">
        <f>IF('Angaben KH-Standort'!$D$12&gt;0,"JBJ","KJA")</f>
        <v>KJA</v>
      </c>
      <c r="X703" s="8" t="str">
        <f>VLOOKUP(C702,{"29 - Psychiatrie (Erwachsene)","Einrichtungen2";"30 - Kinder- und Jugendpsychiatrie","Einrichtungen2";"31 - Psychosomatik","Einrichtungen2";"00 - Bitte eine Einrichtung auswählen","Leer";0,"Leer"},2,0)</f>
        <v>Leer</v>
      </c>
      <c r="Y703" s="37" t="str">
        <f t="shared" si="76"/>
        <v>Leer</v>
      </c>
      <c r="Z703" s="8" t="str">
        <f>VLOOKUP($C703,{"29 - Psychiatrie (Erwachsene)","Psychiatrie";"30 - Kinder- und Jugendpsychiatrie","KJPsychiatrie";"31 - Psychosomatik","Psychosomatik";"00 - Bitte eine Fachabteilung auswählen","Leer";0,"Leer"},2,0)</f>
        <v>Leer</v>
      </c>
    </row>
    <row r="704" spans="2:26" ht="15" customHeight="1" x14ac:dyDescent="0.25">
      <c r="B704" s="76" t="str">
        <f t="shared" si="77"/>
        <v>!!!</v>
      </c>
      <c r="C704" s="250"/>
      <c r="D704" s="243"/>
      <c r="E704" s="251"/>
      <c r="F704" s="88"/>
      <c r="G704" s="387"/>
      <c r="H704" s="44"/>
      <c r="I704" s="44"/>
      <c r="J704" s="70"/>
      <c r="O704" s="8">
        <f t="shared" si="71"/>
        <v>0</v>
      </c>
      <c r="P704" s="8">
        <f>VLOOKUP(C704,{"29 - Psychiatrie (Erwachsene)",1;"30 - Kinder- und Jugendpsychiatrie",1;"31 - Psychosomatik",1;"00 - Bitte eine Fachabteilung auswählen",0;0,0},2,0)</f>
        <v>0</v>
      </c>
      <c r="Q704" s="8">
        <f t="shared" si="72"/>
        <v>0</v>
      </c>
      <c r="R704" s="8">
        <f t="shared" si="73"/>
        <v>0</v>
      </c>
      <c r="S704" s="8">
        <f t="shared" si="74"/>
        <v>0</v>
      </c>
      <c r="T704" s="8">
        <f t="shared" si="75"/>
        <v>0</v>
      </c>
      <c r="V704" s="8">
        <f>VLOOKUP($C704,{"29 - Psychiatrie (Erwachsene)",1;"30 - Kinder- und Jugendpsychiatrie",1;"31 - Psychosomatik",1;"00 - Bitte eine Fachabteilung auswählen",0;0,0},2,0)</f>
        <v>0</v>
      </c>
      <c r="W704" s="8" t="str">
        <f>IF('Angaben KH-Standort'!$D$12&gt;0,"JBJ","KJA")</f>
        <v>KJA</v>
      </c>
      <c r="X704" s="8" t="str">
        <f>VLOOKUP(C703,{"29 - Psychiatrie (Erwachsene)","Einrichtungen2";"30 - Kinder- und Jugendpsychiatrie","Einrichtungen2";"31 - Psychosomatik","Einrichtungen2";"00 - Bitte eine Einrichtung auswählen","Leer";0,"Leer"},2,0)</f>
        <v>Leer</v>
      </c>
      <c r="Y704" s="37" t="str">
        <f t="shared" si="76"/>
        <v>Leer</v>
      </c>
      <c r="Z704" s="8" t="str">
        <f>VLOOKUP($C704,{"29 - Psychiatrie (Erwachsene)","Psychiatrie";"30 - Kinder- und Jugendpsychiatrie","KJPsychiatrie";"31 - Psychosomatik","Psychosomatik";"00 - Bitte eine Fachabteilung auswählen","Leer";0,"Leer"},2,0)</f>
        <v>Leer</v>
      </c>
    </row>
    <row r="705" spans="2:26" ht="15" customHeight="1" x14ac:dyDescent="0.25">
      <c r="B705" s="76" t="str">
        <f t="shared" si="77"/>
        <v>!!!</v>
      </c>
      <c r="C705" s="250"/>
      <c r="D705" s="243"/>
      <c r="E705" s="251"/>
      <c r="F705" s="88"/>
      <c r="G705" s="387"/>
      <c r="H705" s="44"/>
      <c r="I705" s="44"/>
      <c r="J705" s="70"/>
      <c r="O705" s="8">
        <f t="shared" si="71"/>
        <v>0</v>
      </c>
      <c r="P705" s="8">
        <f>VLOOKUP(C705,{"29 - Psychiatrie (Erwachsene)",1;"30 - Kinder- und Jugendpsychiatrie",1;"31 - Psychosomatik",1;"00 - Bitte eine Fachabteilung auswählen",0;0,0},2,0)</f>
        <v>0</v>
      </c>
      <c r="Q705" s="8">
        <f t="shared" si="72"/>
        <v>0</v>
      </c>
      <c r="R705" s="8">
        <f t="shared" si="73"/>
        <v>0</v>
      </c>
      <c r="S705" s="8">
        <f t="shared" si="74"/>
        <v>0</v>
      </c>
      <c r="T705" s="8">
        <f t="shared" si="75"/>
        <v>0</v>
      </c>
      <c r="V705" s="8">
        <f>VLOOKUP($C705,{"29 - Psychiatrie (Erwachsene)",1;"30 - Kinder- und Jugendpsychiatrie",1;"31 - Psychosomatik",1;"00 - Bitte eine Fachabteilung auswählen",0;0,0},2,0)</f>
        <v>0</v>
      </c>
      <c r="W705" s="8" t="str">
        <f>IF('Angaben KH-Standort'!$D$12&gt;0,"JBJ","KJA")</f>
        <v>KJA</v>
      </c>
      <c r="X705" s="8" t="str">
        <f>VLOOKUP(C704,{"29 - Psychiatrie (Erwachsene)","Einrichtungen2";"30 - Kinder- und Jugendpsychiatrie","Einrichtungen2";"31 - Psychosomatik","Einrichtungen2";"00 - Bitte eine Einrichtung auswählen","Leer";0,"Leer"},2,0)</f>
        <v>Leer</v>
      </c>
      <c r="Y705" s="37" t="str">
        <f t="shared" si="76"/>
        <v>Leer</v>
      </c>
      <c r="Z705" s="8" t="str">
        <f>VLOOKUP($C705,{"29 - Psychiatrie (Erwachsene)","Psychiatrie";"30 - Kinder- und Jugendpsychiatrie","KJPsychiatrie";"31 - Psychosomatik","Psychosomatik";"00 - Bitte eine Fachabteilung auswählen","Leer";0,"Leer"},2,0)</f>
        <v>Leer</v>
      </c>
    </row>
    <row r="706" spans="2:26" ht="15" customHeight="1" x14ac:dyDescent="0.25">
      <c r="B706" s="76" t="str">
        <f t="shared" si="77"/>
        <v>!!!</v>
      </c>
      <c r="C706" s="250"/>
      <c r="D706" s="243"/>
      <c r="E706" s="251"/>
      <c r="F706" s="88"/>
      <c r="G706" s="387"/>
      <c r="H706" s="44"/>
      <c r="I706" s="44"/>
      <c r="J706" s="70"/>
      <c r="O706" s="8">
        <f t="shared" si="71"/>
        <v>0</v>
      </c>
      <c r="P706" s="8">
        <f>VLOOKUP(C706,{"29 - Psychiatrie (Erwachsene)",1;"30 - Kinder- und Jugendpsychiatrie",1;"31 - Psychosomatik",1;"00 - Bitte eine Fachabteilung auswählen",0;0,0},2,0)</f>
        <v>0</v>
      </c>
      <c r="Q706" s="8">
        <f t="shared" si="72"/>
        <v>0</v>
      </c>
      <c r="R706" s="8">
        <f t="shared" si="73"/>
        <v>0</v>
      </c>
      <c r="S706" s="8">
        <f t="shared" si="74"/>
        <v>0</v>
      </c>
      <c r="T706" s="8">
        <f t="shared" si="75"/>
        <v>0</v>
      </c>
      <c r="V706" s="8">
        <f>VLOOKUP($C706,{"29 - Psychiatrie (Erwachsene)",1;"30 - Kinder- und Jugendpsychiatrie",1;"31 - Psychosomatik",1;"00 - Bitte eine Fachabteilung auswählen",0;0,0},2,0)</f>
        <v>0</v>
      </c>
      <c r="W706" s="8" t="str">
        <f>IF('Angaben KH-Standort'!$D$12&gt;0,"JBJ","KJA")</f>
        <v>KJA</v>
      </c>
      <c r="X706" s="8" t="str">
        <f>VLOOKUP(C705,{"29 - Psychiatrie (Erwachsene)","Einrichtungen2";"30 - Kinder- und Jugendpsychiatrie","Einrichtungen2";"31 - Psychosomatik","Einrichtungen2";"00 - Bitte eine Einrichtung auswählen","Leer";0,"Leer"},2,0)</f>
        <v>Leer</v>
      </c>
      <c r="Y706" s="37" t="str">
        <f t="shared" si="76"/>
        <v>Leer</v>
      </c>
      <c r="Z706" s="8" t="str">
        <f>VLOOKUP($C706,{"29 - Psychiatrie (Erwachsene)","Psychiatrie";"30 - Kinder- und Jugendpsychiatrie","KJPsychiatrie";"31 - Psychosomatik","Psychosomatik";"00 - Bitte eine Fachabteilung auswählen","Leer";0,"Leer"},2,0)</f>
        <v>Leer</v>
      </c>
    </row>
    <row r="707" spans="2:26" ht="15" customHeight="1" x14ac:dyDescent="0.25">
      <c r="B707" s="76" t="str">
        <f t="shared" si="77"/>
        <v>!!!</v>
      </c>
      <c r="C707" s="250"/>
      <c r="D707" s="243"/>
      <c r="E707" s="251"/>
      <c r="F707" s="88"/>
      <c r="G707" s="387"/>
      <c r="H707" s="44"/>
      <c r="I707" s="44"/>
      <c r="J707" s="70"/>
      <c r="O707" s="8">
        <f t="shared" si="71"/>
        <v>0</v>
      </c>
      <c r="P707" s="8">
        <f>VLOOKUP(C707,{"29 - Psychiatrie (Erwachsene)",1;"30 - Kinder- und Jugendpsychiatrie",1;"31 - Psychosomatik",1;"00 - Bitte eine Fachabteilung auswählen",0;0,0},2,0)</f>
        <v>0</v>
      </c>
      <c r="Q707" s="8">
        <f t="shared" si="72"/>
        <v>0</v>
      </c>
      <c r="R707" s="8">
        <f t="shared" si="73"/>
        <v>0</v>
      </c>
      <c r="S707" s="8">
        <f t="shared" si="74"/>
        <v>0</v>
      </c>
      <c r="T707" s="8">
        <f t="shared" si="75"/>
        <v>0</v>
      </c>
      <c r="V707" s="8">
        <f>VLOOKUP($C707,{"29 - Psychiatrie (Erwachsene)",1;"30 - Kinder- und Jugendpsychiatrie",1;"31 - Psychosomatik",1;"00 - Bitte eine Fachabteilung auswählen",0;0,0},2,0)</f>
        <v>0</v>
      </c>
      <c r="W707" s="8" t="str">
        <f>IF('Angaben KH-Standort'!$D$12&gt;0,"JBJ","KJA")</f>
        <v>KJA</v>
      </c>
      <c r="X707" s="8" t="str">
        <f>VLOOKUP(C706,{"29 - Psychiatrie (Erwachsene)","Einrichtungen2";"30 - Kinder- und Jugendpsychiatrie","Einrichtungen2";"31 - Psychosomatik","Einrichtungen2";"00 - Bitte eine Einrichtung auswählen","Leer";0,"Leer"},2,0)</f>
        <v>Leer</v>
      </c>
      <c r="Y707" s="37" t="str">
        <f t="shared" si="76"/>
        <v>Leer</v>
      </c>
      <c r="Z707" s="8" t="str">
        <f>VLOOKUP($C707,{"29 - Psychiatrie (Erwachsene)","Psychiatrie";"30 - Kinder- und Jugendpsychiatrie","KJPsychiatrie";"31 - Psychosomatik","Psychosomatik";"00 - Bitte eine Fachabteilung auswählen","Leer";0,"Leer"},2,0)</f>
        <v>Leer</v>
      </c>
    </row>
    <row r="708" spans="2:26" ht="15" customHeight="1" x14ac:dyDescent="0.25">
      <c r="B708" s="76" t="str">
        <f t="shared" si="77"/>
        <v>!!!</v>
      </c>
      <c r="C708" s="250"/>
      <c r="D708" s="243"/>
      <c r="E708" s="251"/>
      <c r="F708" s="88"/>
      <c r="G708" s="387"/>
      <c r="H708" s="44"/>
      <c r="I708" s="44"/>
      <c r="J708" s="70"/>
      <c r="O708" s="8">
        <f t="shared" si="71"/>
        <v>0</v>
      </c>
      <c r="P708" s="8">
        <f>VLOOKUP(C708,{"29 - Psychiatrie (Erwachsene)",1;"30 - Kinder- und Jugendpsychiatrie",1;"31 - Psychosomatik",1;"00 - Bitte eine Fachabteilung auswählen",0;0,0},2,0)</f>
        <v>0</v>
      </c>
      <c r="Q708" s="8">
        <f t="shared" si="72"/>
        <v>0</v>
      </c>
      <c r="R708" s="8">
        <f t="shared" si="73"/>
        <v>0</v>
      </c>
      <c r="S708" s="8">
        <f t="shared" si="74"/>
        <v>0</v>
      </c>
      <c r="T708" s="8">
        <f t="shared" si="75"/>
        <v>0</v>
      </c>
      <c r="V708" s="8">
        <f>VLOOKUP($C708,{"29 - Psychiatrie (Erwachsene)",1;"30 - Kinder- und Jugendpsychiatrie",1;"31 - Psychosomatik",1;"00 - Bitte eine Fachabteilung auswählen",0;0,0},2,0)</f>
        <v>0</v>
      </c>
      <c r="W708" s="8" t="str">
        <f>IF('Angaben KH-Standort'!$D$12&gt;0,"JBJ","KJA")</f>
        <v>KJA</v>
      </c>
      <c r="X708" s="8" t="str">
        <f>VLOOKUP(C707,{"29 - Psychiatrie (Erwachsene)","Einrichtungen2";"30 - Kinder- und Jugendpsychiatrie","Einrichtungen2";"31 - Psychosomatik","Einrichtungen2";"00 - Bitte eine Einrichtung auswählen","Leer";0,"Leer"},2,0)</f>
        <v>Leer</v>
      </c>
      <c r="Y708" s="37" t="str">
        <f t="shared" si="76"/>
        <v>Leer</v>
      </c>
      <c r="Z708" s="8" t="str">
        <f>VLOOKUP($C708,{"29 - Psychiatrie (Erwachsene)","Psychiatrie";"30 - Kinder- und Jugendpsychiatrie","KJPsychiatrie";"31 - Psychosomatik","Psychosomatik";"00 - Bitte eine Fachabteilung auswählen","Leer";0,"Leer"},2,0)</f>
        <v>Leer</v>
      </c>
    </row>
    <row r="709" spans="2:26" ht="15" customHeight="1" x14ac:dyDescent="0.25">
      <c r="B709" s="76" t="str">
        <f t="shared" si="77"/>
        <v>!!!</v>
      </c>
      <c r="C709" s="250"/>
      <c r="D709" s="243"/>
      <c r="E709" s="251"/>
      <c r="F709" s="88"/>
      <c r="G709" s="387"/>
      <c r="H709" s="44"/>
      <c r="I709" s="44"/>
      <c r="J709" s="70"/>
      <c r="O709" s="8">
        <f t="shared" si="71"/>
        <v>0</v>
      </c>
      <c r="P709" s="8">
        <f>VLOOKUP(C709,{"29 - Psychiatrie (Erwachsene)",1;"30 - Kinder- und Jugendpsychiatrie",1;"31 - Psychosomatik",1;"00 - Bitte eine Fachabteilung auswählen",0;0,0},2,0)</f>
        <v>0</v>
      </c>
      <c r="Q709" s="8">
        <f t="shared" si="72"/>
        <v>0</v>
      </c>
      <c r="R709" s="8">
        <f t="shared" si="73"/>
        <v>0</v>
      </c>
      <c r="S709" s="8">
        <f t="shared" si="74"/>
        <v>0</v>
      </c>
      <c r="T709" s="8">
        <f t="shared" si="75"/>
        <v>0</v>
      </c>
      <c r="V709" s="8">
        <f>VLOOKUP($C709,{"29 - Psychiatrie (Erwachsene)",1;"30 - Kinder- und Jugendpsychiatrie",1;"31 - Psychosomatik",1;"00 - Bitte eine Fachabteilung auswählen",0;0,0},2,0)</f>
        <v>0</v>
      </c>
      <c r="W709" s="8" t="str">
        <f>IF('Angaben KH-Standort'!$D$12&gt;0,"JBJ","KJA")</f>
        <v>KJA</v>
      </c>
      <c r="X709" s="8" t="str">
        <f>VLOOKUP(C708,{"29 - Psychiatrie (Erwachsene)","Einrichtungen2";"30 - Kinder- und Jugendpsychiatrie","Einrichtungen2";"31 - Psychosomatik","Einrichtungen2";"00 - Bitte eine Einrichtung auswählen","Leer";0,"Leer"},2,0)</f>
        <v>Leer</v>
      </c>
      <c r="Y709" s="37" t="str">
        <f t="shared" si="76"/>
        <v>Leer</v>
      </c>
      <c r="Z709" s="8" t="str">
        <f>VLOOKUP($C709,{"29 - Psychiatrie (Erwachsene)","Psychiatrie";"30 - Kinder- und Jugendpsychiatrie","KJPsychiatrie";"31 - Psychosomatik","Psychosomatik";"00 - Bitte eine Fachabteilung auswählen","Leer";0,"Leer"},2,0)</f>
        <v>Leer</v>
      </c>
    </row>
    <row r="710" spans="2:26" ht="15" customHeight="1" x14ac:dyDescent="0.25">
      <c r="B710" s="76" t="str">
        <f t="shared" si="77"/>
        <v>!!!</v>
      </c>
      <c r="C710" s="250"/>
      <c r="D710" s="243"/>
      <c r="E710" s="251"/>
      <c r="F710" s="88"/>
      <c r="G710" s="387"/>
      <c r="H710" s="44"/>
      <c r="I710" s="44"/>
      <c r="J710" s="70"/>
      <c r="O710" s="8">
        <f t="shared" si="71"/>
        <v>0</v>
      </c>
      <c r="P710" s="8">
        <f>VLOOKUP(C710,{"29 - Psychiatrie (Erwachsene)",1;"30 - Kinder- und Jugendpsychiatrie",1;"31 - Psychosomatik",1;"00 - Bitte eine Fachabteilung auswählen",0;0,0},2,0)</f>
        <v>0</v>
      </c>
      <c r="Q710" s="8">
        <f t="shared" si="72"/>
        <v>0</v>
      </c>
      <c r="R710" s="8">
        <f t="shared" si="73"/>
        <v>0</v>
      </c>
      <c r="S710" s="8">
        <f t="shared" si="74"/>
        <v>0</v>
      </c>
      <c r="T710" s="8">
        <f t="shared" si="75"/>
        <v>0</v>
      </c>
      <c r="V710" s="8">
        <f>VLOOKUP($C710,{"29 - Psychiatrie (Erwachsene)",1;"30 - Kinder- und Jugendpsychiatrie",1;"31 - Psychosomatik",1;"00 - Bitte eine Fachabteilung auswählen",0;0,0},2,0)</f>
        <v>0</v>
      </c>
      <c r="W710" s="8" t="str">
        <f>IF('Angaben KH-Standort'!$D$12&gt;0,"JBJ","KJA")</f>
        <v>KJA</v>
      </c>
      <c r="X710" s="8" t="str">
        <f>VLOOKUP(C709,{"29 - Psychiatrie (Erwachsene)","Einrichtungen2";"30 - Kinder- und Jugendpsychiatrie","Einrichtungen2";"31 - Psychosomatik","Einrichtungen2";"00 - Bitte eine Einrichtung auswählen","Leer";0,"Leer"},2,0)</f>
        <v>Leer</v>
      </c>
      <c r="Y710" s="37" t="str">
        <f t="shared" si="76"/>
        <v>Leer</v>
      </c>
      <c r="Z710" s="8" t="str">
        <f>VLOOKUP($C710,{"29 - Psychiatrie (Erwachsene)","Psychiatrie";"30 - Kinder- und Jugendpsychiatrie","KJPsychiatrie";"31 - Psychosomatik","Psychosomatik";"00 - Bitte eine Fachabteilung auswählen","Leer";0,"Leer"},2,0)</f>
        <v>Leer</v>
      </c>
    </row>
    <row r="711" spans="2:26" ht="15" customHeight="1" x14ac:dyDescent="0.25">
      <c r="B711" s="76" t="str">
        <f t="shared" si="77"/>
        <v>!!!</v>
      </c>
      <c r="C711" s="250"/>
      <c r="D711" s="243"/>
      <c r="E711" s="251"/>
      <c r="F711" s="88"/>
      <c r="G711" s="387"/>
      <c r="H711" s="44"/>
      <c r="I711" s="44"/>
      <c r="J711" s="70"/>
      <c r="O711" s="8">
        <f t="shared" si="71"/>
        <v>0</v>
      </c>
      <c r="P711" s="8">
        <f>VLOOKUP(C711,{"29 - Psychiatrie (Erwachsene)",1;"30 - Kinder- und Jugendpsychiatrie",1;"31 - Psychosomatik",1;"00 - Bitte eine Fachabteilung auswählen",0;0,0},2,0)</f>
        <v>0</v>
      </c>
      <c r="Q711" s="8">
        <f t="shared" si="72"/>
        <v>0</v>
      </c>
      <c r="R711" s="8">
        <f t="shared" si="73"/>
        <v>0</v>
      </c>
      <c r="S711" s="8">
        <f t="shared" si="74"/>
        <v>0</v>
      </c>
      <c r="T711" s="8">
        <f t="shared" si="75"/>
        <v>0</v>
      </c>
      <c r="V711" s="8">
        <f>VLOOKUP($C711,{"29 - Psychiatrie (Erwachsene)",1;"30 - Kinder- und Jugendpsychiatrie",1;"31 - Psychosomatik",1;"00 - Bitte eine Fachabteilung auswählen",0;0,0},2,0)</f>
        <v>0</v>
      </c>
      <c r="W711" s="8" t="str">
        <f>IF('Angaben KH-Standort'!$D$12&gt;0,"JBJ","KJA")</f>
        <v>KJA</v>
      </c>
      <c r="X711" s="8" t="str">
        <f>VLOOKUP(C710,{"29 - Psychiatrie (Erwachsene)","Einrichtungen2";"30 - Kinder- und Jugendpsychiatrie","Einrichtungen2";"31 - Psychosomatik","Einrichtungen2";"00 - Bitte eine Einrichtung auswählen","Leer";0,"Leer"},2,0)</f>
        <v>Leer</v>
      </c>
      <c r="Y711" s="37" t="str">
        <f t="shared" si="76"/>
        <v>Leer</v>
      </c>
      <c r="Z711" s="8" t="str">
        <f>VLOOKUP($C711,{"29 - Psychiatrie (Erwachsene)","Psychiatrie";"30 - Kinder- und Jugendpsychiatrie","KJPsychiatrie";"31 - Psychosomatik","Psychosomatik";"00 - Bitte eine Fachabteilung auswählen","Leer";0,"Leer"},2,0)</f>
        <v>Leer</v>
      </c>
    </row>
    <row r="712" spans="2:26" ht="15" customHeight="1" x14ac:dyDescent="0.25">
      <c r="B712" s="76" t="str">
        <f t="shared" si="77"/>
        <v>!!!</v>
      </c>
      <c r="C712" s="250"/>
      <c r="D712" s="243"/>
      <c r="E712" s="251"/>
      <c r="F712" s="88"/>
      <c r="G712" s="387"/>
      <c r="H712" s="44"/>
      <c r="I712" s="44"/>
      <c r="J712" s="70"/>
      <c r="O712" s="8">
        <f t="shared" si="71"/>
        <v>0</v>
      </c>
      <c r="P712" s="8">
        <f>VLOOKUP(C712,{"29 - Psychiatrie (Erwachsene)",1;"30 - Kinder- und Jugendpsychiatrie",1;"31 - Psychosomatik",1;"00 - Bitte eine Fachabteilung auswählen",0;0,0},2,0)</f>
        <v>0</v>
      </c>
      <c r="Q712" s="8">
        <f t="shared" si="72"/>
        <v>0</v>
      </c>
      <c r="R712" s="8">
        <f t="shared" si="73"/>
        <v>0</v>
      </c>
      <c r="S712" s="8">
        <f t="shared" si="74"/>
        <v>0</v>
      </c>
      <c r="T712" s="8">
        <f t="shared" si="75"/>
        <v>0</v>
      </c>
      <c r="V712" s="8">
        <f>VLOOKUP($C712,{"29 - Psychiatrie (Erwachsene)",1;"30 - Kinder- und Jugendpsychiatrie",1;"31 - Psychosomatik",1;"00 - Bitte eine Fachabteilung auswählen",0;0,0},2,0)</f>
        <v>0</v>
      </c>
      <c r="W712" s="8" t="str">
        <f>IF('Angaben KH-Standort'!$D$12&gt;0,"JBJ","KJA")</f>
        <v>KJA</v>
      </c>
      <c r="X712" s="8" t="str">
        <f>VLOOKUP(C711,{"29 - Psychiatrie (Erwachsene)","Einrichtungen2";"30 - Kinder- und Jugendpsychiatrie","Einrichtungen2";"31 - Psychosomatik","Einrichtungen2";"00 - Bitte eine Einrichtung auswählen","Leer";0,"Leer"},2,0)</f>
        <v>Leer</v>
      </c>
      <c r="Y712" s="37" t="str">
        <f t="shared" si="76"/>
        <v>Leer</v>
      </c>
      <c r="Z712" s="8" t="str">
        <f>VLOOKUP($C712,{"29 - Psychiatrie (Erwachsene)","Psychiatrie";"30 - Kinder- und Jugendpsychiatrie","KJPsychiatrie";"31 - Psychosomatik","Psychosomatik";"00 - Bitte eine Fachabteilung auswählen","Leer";0,"Leer"},2,0)</f>
        <v>Leer</v>
      </c>
    </row>
    <row r="713" spans="2:26" ht="15" customHeight="1" x14ac:dyDescent="0.25">
      <c r="B713" s="76" t="str">
        <f t="shared" si="77"/>
        <v>!!!</v>
      </c>
      <c r="C713" s="250"/>
      <c r="D713" s="243"/>
      <c r="E713" s="251"/>
      <c r="F713" s="88"/>
      <c r="G713" s="387"/>
      <c r="H713" s="44"/>
      <c r="I713" s="44"/>
      <c r="J713" s="70"/>
      <c r="O713" s="8">
        <f t="shared" si="71"/>
        <v>0</v>
      </c>
      <c r="P713" s="8">
        <f>VLOOKUP(C713,{"29 - Psychiatrie (Erwachsene)",1;"30 - Kinder- und Jugendpsychiatrie",1;"31 - Psychosomatik",1;"00 - Bitte eine Fachabteilung auswählen",0;0,0},2,0)</f>
        <v>0</v>
      </c>
      <c r="Q713" s="8">
        <f t="shared" si="72"/>
        <v>0</v>
      </c>
      <c r="R713" s="8">
        <f t="shared" si="73"/>
        <v>0</v>
      </c>
      <c r="S713" s="8">
        <f t="shared" si="74"/>
        <v>0</v>
      </c>
      <c r="T713" s="8">
        <f t="shared" si="75"/>
        <v>0</v>
      </c>
      <c r="V713" s="8">
        <f>VLOOKUP($C713,{"29 - Psychiatrie (Erwachsene)",1;"30 - Kinder- und Jugendpsychiatrie",1;"31 - Psychosomatik",1;"00 - Bitte eine Fachabteilung auswählen",0;0,0},2,0)</f>
        <v>0</v>
      </c>
      <c r="W713" s="8" t="str">
        <f>IF('Angaben KH-Standort'!$D$12&gt;0,"JBJ","KJA")</f>
        <v>KJA</v>
      </c>
      <c r="X713" s="8" t="str">
        <f>VLOOKUP(C712,{"29 - Psychiatrie (Erwachsene)","Einrichtungen2";"30 - Kinder- und Jugendpsychiatrie","Einrichtungen2";"31 - Psychosomatik","Einrichtungen2";"00 - Bitte eine Einrichtung auswählen","Leer";0,"Leer"},2,0)</f>
        <v>Leer</v>
      </c>
      <c r="Y713" s="37" t="str">
        <f t="shared" si="76"/>
        <v>Leer</v>
      </c>
      <c r="Z713" s="8" t="str">
        <f>VLOOKUP($C713,{"29 - Psychiatrie (Erwachsene)","Psychiatrie";"30 - Kinder- und Jugendpsychiatrie","KJPsychiatrie";"31 - Psychosomatik","Psychosomatik";"00 - Bitte eine Fachabteilung auswählen","Leer";0,"Leer"},2,0)</f>
        <v>Leer</v>
      </c>
    </row>
    <row r="714" spans="2:26" ht="15" customHeight="1" x14ac:dyDescent="0.25">
      <c r="B714" s="76" t="str">
        <f t="shared" si="77"/>
        <v>!!!</v>
      </c>
      <c r="C714" s="250"/>
      <c r="D714" s="243"/>
      <c r="E714" s="251"/>
      <c r="F714" s="88"/>
      <c r="G714" s="387"/>
      <c r="H714" s="44"/>
      <c r="I714" s="44"/>
      <c r="J714" s="70"/>
      <c r="O714" s="8">
        <f t="shared" si="71"/>
        <v>0</v>
      </c>
      <c r="P714" s="8">
        <f>VLOOKUP(C714,{"29 - Psychiatrie (Erwachsene)",1;"30 - Kinder- und Jugendpsychiatrie",1;"31 - Psychosomatik",1;"00 - Bitte eine Fachabteilung auswählen",0;0,0},2,0)</f>
        <v>0</v>
      </c>
      <c r="Q714" s="8">
        <f t="shared" si="72"/>
        <v>0</v>
      </c>
      <c r="R714" s="8">
        <f t="shared" si="73"/>
        <v>0</v>
      </c>
      <c r="S714" s="8">
        <f t="shared" si="74"/>
        <v>0</v>
      </c>
      <c r="T714" s="8">
        <f t="shared" si="75"/>
        <v>0</v>
      </c>
      <c r="V714" s="8">
        <f>VLOOKUP($C714,{"29 - Psychiatrie (Erwachsene)",1;"30 - Kinder- und Jugendpsychiatrie",1;"31 - Psychosomatik",1;"00 - Bitte eine Fachabteilung auswählen",0;0,0},2,0)</f>
        <v>0</v>
      </c>
      <c r="W714" s="8" t="str">
        <f>IF('Angaben KH-Standort'!$D$12&gt;0,"JBJ","KJA")</f>
        <v>KJA</v>
      </c>
      <c r="X714" s="8" t="str">
        <f>VLOOKUP(C713,{"29 - Psychiatrie (Erwachsene)","Einrichtungen2";"30 - Kinder- und Jugendpsychiatrie","Einrichtungen2";"31 - Psychosomatik","Einrichtungen2";"00 - Bitte eine Einrichtung auswählen","Leer";0,"Leer"},2,0)</f>
        <v>Leer</v>
      </c>
      <c r="Y714" s="37" t="str">
        <f t="shared" si="76"/>
        <v>Leer</v>
      </c>
      <c r="Z714" s="8" t="str">
        <f>VLOOKUP($C714,{"29 - Psychiatrie (Erwachsene)","Psychiatrie";"30 - Kinder- und Jugendpsychiatrie","KJPsychiatrie";"31 - Psychosomatik","Psychosomatik";"00 - Bitte eine Fachabteilung auswählen","Leer";0,"Leer"},2,0)</f>
        <v>Leer</v>
      </c>
    </row>
    <row r="715" spans="2:26" ht="15" customHeight="1" x14ac:dyDescent="0.25">
      <c r="B715" s="76" t="str">
        <f t="shared" si="77"/>
        <v>!!!</v>
      </c>
      <c r="C715" s="250"/>
      <c r="D715" s="243"/>
      <c r="E715" s="251"/>
      <c r="F715" s="88"/>
      <c r="G715" s="387"/>
      <c r="H715" s="44"/>
      <c r="I715" s="44"/>
      <c r="J715" s="70"/>
      <c r="O715" s="8">
        <f t="shared" si="71"/>
        <v>0</v>
      </c>
      <c r="P715" s="8">
        <f>VLOOKUP(C715,{"29 - Psychiatrie (Erwachsene)",1;"30 - Kinder- und Jugendpsychiatrie",1;"31 - Psychosomatik",1;"00 - Bitte eine Fachabteilung auswählen",0;0,0},2,0)</f>
        <v>0</v>
      </c>
      <c r="Q715" s="8">
        <f t="shared" si="72"/>
        <v>0</v>
      </c>
      <c r="R715" s="8">
        <f t="shared" si="73"/>
        <v>0</v>
      </c>
      <c r="S715" s="8">
        <f t="shared" si="74"/>
        <v>0</v>
      </c>
      <c r="T715" s="8">
        <f t="shared" si="75"/>
        <v>0</v>
      </c>
      <c r="V715" s="8">
        <f>VLOOKUP($C715,{"29 - Psychiatrie (Erwachsene)",1;"30 - Kinder- und Jugendpsychiatrie",1;"31 - Psychosomatik",1;"00 - Bitte eine Fachabteilung auswählen",0;0,0},2,0)</f>
        <v>0</v>
      </c>
      <c r="W715" s="8" t="str">
        <f>IF('Angaben KH-Standort'!$D$12&gt;0,"JBJ","KJA")</f>
        <v>KJA</v>
      </c>
      <c r="X715" s="8" t="str">
        <f>VLOOKUP(C714,{"29 - Psychiatrie (Erwachsene)","Einrichtungen2";"30 - Kinder- und Jugendpsychiatrie","Einrichtungen2";"31 - Psychosomatik","Einrichtungen2";"00 - Bitte eine Einrichtung auswählen","Leer";0,"Leer"},2,0)</f>
        <v>Leer</v>
      </c>
      <c r="Y715" s="37" t="str">
        <f t="shared" si="76"/>
        <v>Leer</v>
      </c>
      <c r="Z715" s="8" t="str">
        <f>VLOOKUP($C715,{"29 - Psychiatrie (Erwachsene)","Psychiatrie";"30 - Kinder- und Jugendpsychiatrie","KJPsychiatrie";"31 - Psychosomatik","Psychosomatik";"00 - Bitte eine Fachabteilung auswählen","Leer";0,"Leer"},2,0)</f>
        <v>Leer</v>
      </c>
    </row>
    <row r="716" spans="2:26" ht="15" customHeight="1" x14ac:dyDescent="0.25">
      <c r="B716" s="76" t="str">
        <f t="shared" si="77"/>
        <v>!!!</v>
      </c>
      <c r="C716" s="250"/>
      <c r="D716" s="243"/>
      <c r="E716" s="251"/>
      <c r="F716" s="88"/>
      <c r="G716" s="387"/>
      <c r="H716" s="44"/>
      <c r="I716" s="44"/>
      <c r="J716" s="70"/>
      <c r="O716" s="8">
        <f t="shared" si="71"/>
        <v>0</v>
      </c>
      <c r="P716" s="8">
        <f>VLOOKUP(C716,{"29 - Psychiatrie (Erwachsene)",1;"30 - Kinder- und Jugendpsychiatrie",1;"31 - Psychosomatik",1;"00 - Bitte eine Fachabteilung auswählen",0;0,0},2,0)</f>
        <v>0</v>
      </c>
      <c r="Q716" s="8">
        <f t="shared" si="72"/>
        <v>0</v>
      </c>
      <c r="R716" s="8">
        <f t="shared" si="73"/>
        <v>0</v>
      </c>
      <c r="S716" s="8">
        <f t="shared" si="74"/>
        <v>0</v>
      </c>
      <c r="T716" s="8">
        <f t="shared" si="75"/>
        <v>0</v>
      </c>
      <c r="V716" s="8">
        <f>VLOOKUP($C716,{"29 - Psychiatrie (Erwachsene)",1;"30 - Kinder- und Jugendpsychiatrie",1;"31 - Psychosomatik",1;"00 - Bitte eine Fachabteilung auswählen",0;0,0},2,0)</f>
        <v>0</v>
      </c>
      <c r="W716" s="8" t="str">
        <f>IF('Angaben KH-Standort'!$D$12&gt;0,"JBJ","KJA")</f>
        <v>KJA</v>
      </c>
      <c r="X716" s="8" t="str">
        <f>VLOOKUP(C715,{"29 - Psychiatrie (Erwachsene)","Einrichtungen2";"30 - Kinder- und Jugendpsychiatrie","Einrichtungen2";"31 - Psychosomatik","Einrichtungen2";"00 - Bitte eine Einrichtung auswählen","Leer";0,"Leer"},2,0)</f>
        <v>Leer</v>
      </c>
      <c r="Y716" s="37" t="str">
        <f t="shared" si="76"/>
        <v>Leer</v>
      </c>
      <c r="Z716" s="8" t="str">
        <f>VLOOKUP($C716,{"29 - Psychiatrie (Erwachsene)","Psychiatrie";"30 - Kinder- und Jugendpsychiatrie","KJPsychiatrie";"31 - Psychosomatik","Psychosomatik";"00 - Bitte eine Fachabteilung auswählen","Leer";0,"Leer"},2,0)</f>
        <v>Leer</v>
      </c>
    </row>
    <row r="717" spans="2:26" ht="15" customHeight="1" x14ac:dyDescent="0.25">
      <c r="B717" s="76" t="str">
        <f t="shared" si="77"/>
        <v>!!!</v>
      </c>
      <c r="C717" s="250"/>
      <c r="D717" s="243"/>
      <c r="E717" s="251"/>
      <c r="F717" s="88"/>
      <c r="G717" s="387"/>
      <c r="H717" s="44"/>
      <c r="I717" s="44"/>
      <c r="J717" s="70"/>
      <c r="O717" s="8">
        <f t="shared" si="71"/>
        <v>0</v>
      </c>
      <c r="P717" s="8">
        <f>VLOOKUP(C717,{"29 - Psychiatrie (Erwachsene)",1;"30 - Kinder- und Jugendpsychiatrie",1;"31 - Psychosomatik",1;"00 - Bitte eine Fachabteilung auswählen",0;0,0},2,0)</f>
        <v>0</v>
      </c>
      <c r="Q717" s="8">
        <f t="shared" si="72"/>
        <v>0</v>
      </c>
      <c r="R717" s="8">
        <f t="shared" si="73"/>
        <v>0</v>
      </c>
      <c r="S717" s="8">
        <f t="shared" si="74"/>
        <v>0</v>
      </c>
      <c r="T717" s="8">
        <f t="shared" si="75"/>
        <v>0</v>
      </c>
      <c r="V717" s="8">
        <f>VLOOKUP($C717,{"29 - Psychiatrie (Erwachsene)",1;"30 - Kinder- und Jugendpsychiatrie",1;"31 - Psychosomatik",1;"00 - Bitte eine Fachabteilung auswählen",0;0,0},2,0)</f>
        <v>0</v>
      </c>
      <c r="W717" s="8" t="str">
        <f>IF('Angaben KH-Standort'!$D$12&gt;0,"JBJ","KJA")</f>
        <v>KJA</v>
      </c>
      <c r="X717" s="8" t="str">
        <f>VLOOKUP(C716,{"29 - Psychiatrie (Erwachsene)","Einrichtungen2";"30 - Kinder- und Jugendpsychiatrie","Einrichtungen2";"31 - Psychosomatik","Einrichtungen2";"00 - Bitte eine Einrichtung auswählen","Leer";0,"Leer"},2,0)</f>
        <v>Leer</v>
      </c>
      <c r="Y717" s="37" t="str">
        <f t="shared" si="76"/>
        <v>Leer</v>
      </c>
      <c r="Z717" s="8" t="str">
        <f>VLOOKUP($C717,{"29 - Psychiatrie (Erwachsene)","Psychiatrie";"30 - Kinder- und Jugendpsychiatrie","KJPsychiatrie";"31 - Psychosomatik","Psychosomatik";"00 - Bitte eine Fachabteilung auswählen","Leer";0,"Leer"},2,0)</f>
        <v>Leer</v>
      </c>
    </row>
    <row r="718" spans="2:26" ht="15" customHeight="1" x14ac:dyDescent="0.25">
      <c r="B718" s="76" t="str">
        <f t="shared" si="77"/>
        <v>!!!</v>
      </c>
      <c r="C718" s="250"/>
      <c r="D718" s="243"/>
      <c r="E718" s="251"/>
      <c r="F718" s="88"/>
      <c r="G718" s="387"/>
      <c r="H718" s="44"/>
      <c r="I718" s="44"/>
      <c r="J718" s="70"/>
      <c r="O718" s="8">
        <f t="shared" si="71"/>
        <v>0</v>
      </c>
      <c r="P718" s="8">
        <f>VLOOKUP(C718,{"29 - Psychiatrie (Erwachsene)",1;"30 - Kinder- und Jugendpsychiatrie",1;"31 - Psychosomatik",1;"00 - Bitte eine Fachabteilung auswählen",0;0,0},2,0)</f>
        <v>0</v>
      </c>
      <c r="Q718" s="8">
        <f t="shared" si="72"/>
        <v>0</v>
      </c>
      <c r="R718" s="8">
        <f t="shared" si="73"/>
        <v>0</v>
      </c>
      <c r="S718" s="8">
        <f t="shared" si="74"/>
        <v>0</v>
      </c>
      <c r="T718" s="8">
        <f t="shared" si="75"/>
        <v>0</v>
      </c>
      <c r="V718" s="8">
        <f>VLOOKUP($C718,{"29 - Psychiatrie (Erwachsene)",1;"30 - Kinder- und Jugendpsychiatrie",1;"31 - Psychosomatik",1;"00 - Bitte eine Fachabteilung auswählen",0;0,0},2,0)</f>
        <v>0</v>
      </c>
      <c r="W718" s="8" t="str">
        <f>IF('Angaben KH-Standort'!$D$12&gt;0,"JBJ","KJA")</f>
        <v>KJA</v>
      </c>
      <c r="X718" s="8" t="str">
        <f>VLOOKUP(C717,{"29 - Psychiatrie (Erwachsene)","Einrichtungen2";"30 - Kinder- und Jugendpsychiatrie","Einrichtungen2";"31 - Psychosomatik","Einrichtungen2";"00 - Bitte eine Einrichtung auswählen","Leer";0,"Leer"},2,0)</f>
        <v>Leer</v>
      </c>
      <c r="Y718" s="37" t="str">
        <f t="shared" si="76"/>
        <v>Leer</v>
      </c>
      <c r="Z718" s="8" t="str">
        <f>VLOOKUP($C718,{"29 - Psychiatrie (Erwachsene)","Psychiatrie";"30 - Kinder- und Jugendpsychiatrie","KJPsychiatrie";"31 - Psychosomatik","Psychosomatik";"00 - Bitte eine Fachabteilung auswählen","Leer";0,"Leer"},2,0)</f>
        <v>Leer</v>
      </c>
    </row>
    <row r="719" spans="2:26" ht="15" customHeight="1" x14ac:dyDescent="0.25">
      <c r="B719" s="76" t="str">
        <f t="shared" si="77"/>
        <v>!!!</v>
      </c>
      <c r="C719" s="250"/>
      <c r="D719" s="243"/>
      <c r="E719" s="251"/>
      <c r="F719" s="88"/>
      <c r="G719" s="387"/>
      <c r="H719" s="44"/>
      <c r="I719" s="44"/>
      <c r="J719" s="70"/>
      <c r="O719" s="8">
        <f t="shared" si="71"/>
        <v>0</v>
      </c>
      <c r="P719" s="8">
        <f>VLOOKUP(C719,{"29 - Psychiatrie (Erwachsene)",1;"30 - Kinder- und Jugendpsychiatrie",1;"31 - Psychosomatik",1;"00 - Bitte eine Fachabteilung auswählen",0;0,0},2,0)</f>
        <v>0</v>
      </c>
      <c r="Q719" s="8">
        <f t="shared" si="72"/>
        <v>0</v>
      </c>
      <c r="R719" s="8">
        <f t="shared" si="73"/>
        <v>0</v>
      </c>
      <c r="S719" s="8">
        <f t="shared" si="74"/>
        <v>0</v>
      </c>
      <c r="T719" s="8">
        <f t="shared" si="75"/>
        <v>0</v>
      </c>
      <c r="V719" s="8">
        <f>VLOOKUP($C719,{"29 - Psychiatrie (Erwachsene)",1;"30 - Kinder- und Jugendpsychiatrie",1;"31 - Psychosomatik",1;"00 - Bitte eine Fachabteilung auswählen",0;0,0},2,0)</f>
        <v>0</v>
      </c>
      <c r="W719" s="8" t="str">
        <f>IF('Angaben KH-Standort'!$D$12&gt;0,"JBJ","KJA")</f>
        <v>KJA</v>
      </c>
      <c r="X719" s="8" t="str">
        <f>VLOOKUP(C718,{"29 - Psychiatrie (Erwachsene)","Einrichtungen2";"30 - Kinder- und Jugendpsychiatrie","Einrichtungen2";"31 - Psychosomatik","Einrichtungen2";"00 - Bitte eine Einrichtung auswählen","Leer";0,"Leer"},2,0)</f>
        <v>Leer</v>
      </c>
      <c r="Y719" s="37" t="str">
        <f t="shared" si="76"/>
        <v>Leer</v>
      </c>
      <c r="Z719" s="8" t="str">
        <f>VLOOKUP($C719,{"29 - Psychiatrie (Erwachsene)","Psychiatrie";"30 - Kinder- und Jugendpsychiatrie","KJPsychiatrie";"31 - Psychosomatik","Psychosomatik";"00 - Bitte eine Fachabteilung auswählen","Leer";0,"Leer"},2,0)</f>
        <v>Leer</v>
      </c>
    </row>
    <row r="720" spans="2:26" ht="15" customHeight="1" x14ac:dyDescent="0.25">
      <c r="B720" s="76" t="str">
        <f t="shared" si="77"/>
        <v>!!!</v>
      </c>
      <c r="C720" s="250"/>
      <c r="D720" s="243"/>
      <c r="E720" s="251"/>
      <c r="F720" s="88"/>
      <c r="G720" s="387"/>
      <c r="H720" s="44"/>
      <c r="I720" s="44"/>
      <c r="J720" s="70"/>
      <c r="O720" s="8">
        <f t="shared" si="71"/>
        <v>0</v>
      </c>
      <c r="P720" s="8">
        <f>VLOOKUP(C720,{"29 - Psychiatrie (Erwachsene)",1;"30 - Kinder- und Jugendpsychiatrie",1;"31 - Psychosomatik",1;"00 - Bitte eine Fachabteilung auswählen",0;0,0},2,0)</f>
        <v>0</v>
      </c>
      <c r="Q720" s="8">
        <f t="shared" si="72"/>
        <v>0</v>
      </c>
      <c r="R720" s="8">
        <f t="shared" si="73"/>
        <v>0</v>
      </c>
      <c r="S720" s="8">
        <f t="shared" si="74"/>
        <v>0</v>
      </c>
      <c r="T720" s="8">
        <f t="shared" si="75"/>
        <v>0</v>
      </c>
      <c r="V720" s="8">
        <f>VLOOKUP($C720,{"29 - Psychiatrie (Erwachsene)",1;"30 - Kinder- und Jugendpsychiatrie",1;"31 - Psychosomatik",1;"00 - Bitte eine Fachabteilung auswählen",0;0,0},2,0)</f>
        <v>0</v>
      </c>
      <c r="W720" s="8" t="str">
        <f>IF('Angaben KH-Standort'!$D$12&gt;0,"JBJ","KJA")</f>
        <v>KJA</v>
      </c>
      <c r="X720" s="8" t="str">
        <f>VLOOKUP(C719,{"29 - Psychiatrie (Erwachsene)","Einrichtungen2";"30 - Kinder- und Jugendpsychiatrie","Einrichtungen2";"31 - Psychosomatik","Einrichtungen2";"00 - Bitte eine Einrichtung auswählen","Leer";0,"Leer"},2,0)</f>
        <v>Leer</v>
      </c>
      <c r="Y720" s="37" t="str">
        <f t="shared" si="76"/>
        <v>Leer</v>
      </c>
      <c r="Z720" s="8" t="str">
        <f>VLOOKUP($C720,{"29 - Psychiatrie (Erwachsene)","Psychiatrie";"30 - Kinder- und Jugendpsychiatrie","KJPsychiatrie";"31 - Psychosomatik","Psychosomatik";"00 - Bitte eine Fachabteilung auswählen","Leer";0,"Leer"},2,0)</f>
        <v>Leer</v>
      </c>
    </row>
    <row r="721" spans="2:26" ht="15" customHeight="1" x14ac:dyDescent="0.25">
      <c r="B721" s="76" t="str">
        <f t="shared" si="77"/>
        <v>!!!</v>
      </c>
      <c r="C721" s="250"/>
      <c r="D721" s="243"/>
      <c r="E721" s="251"/>
      <c r="F721" s="88"/>
      <c r="G721" s="387"/>
      <c r="H721" s="44"/>
      <c r="I721" s="44"/>
      <c r="J721" s="70"/>
      <c r="O721" s="8">
        <f t="shared" si="71"/>
        <v>0</v>
      </c>
      <c r="P721" s="8">
        <f>VLOOKUP(C721,{"29 - Psychiatrie (Erwachsene)",1;"30 - Kinder- und Jugendpsychiatrie",1;"31 - Psychosomatik",1;"00 - Bitte eine Fachabteilung auswählen",0;0,0},2,0)</f>
        <v>0</v>
      </c>
      <c r="Q721" s="8">
        <f t="shared" si="72"/>
        <v>0</v>
      </c>
      <c r="R721" s="8">
        <f t="shared" si="73"/>
        <v>0</v>
      </c>
      <c r="S721" s="8">
        <f t="shared" si="74"/>
        <v>0</v>
      </c>
      <c r="T721" s="8">
        <f t="shared" si="75"/>
        <v>0</v>
      </c>
      <c r="V721" s="8">
        <f>VLOOKUP($C721,{"29 - Psychiatrie (Erwachsene)",1;"30 - Kinder- und Jugendpsychiatrie",1;"31 - Psychosomatik",1;"00 - Bitte eine Fachabteilung auswählen",0;0,0},2,0)</f>
        <v>0</v>
      </c>
      <c r="W721" s="8" t="str">
        <f>IF('Angaben KH-Standort'!$D$12&gt;0,"JBJ","KJA")</f>
        <v>KJA</v>
      </c>
      <c r="X721" s="8" t="str">
        <f>VLOOKUP(C720,{"29 - Psychiatrie (Erwachsene)","Einrichtungen2";"30 - Kinder- und Jugendpsychiatrie","Einrichtungen2";"31 - Psychosomatik","Einrichtungen2";"00 - Bitte eine Einrichtung auswählen","Leer";0,"Leer"},2,0)</f>
        <v>Leer</v>
      </c>
      <c r="Y721" s="37" t="str">
        <f t="shared" si="76"/>
        <v>Leer</v>
      </c>
      <c r="Z721" s="8" t="str">
        <f>VLOOKUP($C721,{"29 - Psychiatrie (Erwachsene)","Psychiatrie";"30 - Kinder- und Jugendpsychiatrie","KJPsychiatrie";"31 - Psychosomatik","Psychosomatik";"00 - Bitte eine Fachabteilung auswählen","Leer";0,"Leer"},2,0)</f>
        <v>Leer</v>
      </c>
    </row>
    <row r="722" spans="2:26" ht="15" customHeight="1" x14ac:dyDescent="0.25">
      <c r="B722" s="76" t="str">
        <f t="shared" si="77"/>
        <v>!!!</v>
      </c>
      <c r="C722" s="250"/>
      <c r="D722" s="243"/>
      <c r="E722" s="251"/>
      <c r="F722" s="88"/>
      <c r="G722" s="387"/>
      <c r="H722" s="44"/>
      <c r="I722" s="44"/>
      <c r="J722" s="70"/>
      <c r="O722" s="8">
        <f t="shared" si="71"/>
        <v>0</v>
      </c>
      <c r="P722" s="8">
        <f>VLOOKUP(C722,{"29 - Psychiatrie (Erwachsene)",1;"30 - Kinder- und Jugendpsychiatrie",1;"31 - Psychosomatik",1;"00 - Bitte eine Fachabteilung auswählen",0;0,0},2,0)</f>
        <v>0</v>
      </c>
      <c r="Q722" s="8">
        <f t="shared" si="72"/>
        <v>0</v>
      </c>
      <c r="R722" s="8">
        <f t="shared" si="73"/>
        <v>0</v>
      </c>
      <c r="S722" s="8">
        <f t="shared" si="74"/>
        <v>0</v>
      </c>
      <c r="T722" s="8">
        <f t="shared" si="75"/>
        <v>0</v>
      </c>
      <c r="V722" s="8">
        <f>VLOOKUP($C722,{"29 - Psychiatrie (Erwachsene)",1;"30 - Kinder- und Jugendpsychiatrie",1;"31 - Psychosomatik",1;"00 - Bitte eine Fachabteilung auswählen",0;0,0},2,0)</f>
        <v>0</v>
      </c>
      <c r="W722" s="8" t="str">
        <f>IF('Angaben KH-Standort'!$D$12&gt;0,"JBJ","KJA")</f>
        <v>KJA</v>
      </c>
      <c r="X722" s="8" t="str">
        <f>VLOOKUP(C721,{"29 - Psychiatrie (Erwachsene)","Einrichtungen2";"30 - Kinder- und Jugendpsychiatrie","Einrichtungen2";"31 - Psychosomatik","Einrichtungen2";"00 - Bitte eine Einrichtung auswählen","Leer";0,"Leer"},2,0)</f>
        <v>Leer</v>
      </c>
      <c r="Y722" s="37" t="str">
        <f t="shared" si="76"/>
        <v>Leer</v>
      </c>
      <c r="Z722" s="8" t="str">
        <f>VLOOKUP($C722,{"29 - Psychiatrie (Erwachsene)","Psychiatrie";"30 - Kinder- und Jugendpsychiatrie","KJPsychiatrie";"31 - Psychosomatik","Psychosomatik";"00 - Bitte eine Fachabteilung auswählen","Leer";0,"Leer"},2,0)</f>
        <v>Leer</v>
      </c>
    </row>
    <row r="723" spans="2:26" ht="15" customHeight="1" x14ac:dyDescent="0.25">
      <c r="B723" s="76" t="str">
        <f t="shared" si="77"/>
        <v>!!!</v>
      </c>
      <c r="C723" s="250"/>
      <c r="D723" s="243"/>
      <c r="E723" s="251"/>
      <c r="F723" s="88"/>
      <c r="G723" s="387"/>
      <c r="H723" s="44"/>
      <c r="I723" s="44"/>
      <c r="J723" s="70"/>
      <c r="O723" s="8">
        <f t="shared" si="71"/>
        <v>0</v>
      </c>
      <c r="P723" s="8">
        <f>VLOOKUP(C723,{"29 - Psychiatrie (Erwachsene)",1;"30 - Kinder- und Jugendpsychiatrie",1;"31 - Psychosomatik",1;"00 - Bitte eine Fachabteilung auswählen",0;0,0},2,0)</f>
        <v>0</v>
      </c>
      <c r="Q723" s="8">
        <f t="shared" si="72"/>
        <v>0</v>
      </c>
      <c r="R723" s="8">
        <f t="shared" si="73"/>
        <v>0</v>
      </c>
      <c r="S723" s="8">
        <f t="shared" si="74"/>
        <v>0</v>
      </c>
      <c r="T723" s="8">
        <f t="shared" si="75"/>
        <v>0</v>
      </c>
      <c r="V723" s="8">
        <f>VLOOKUP($C723,{"29 - Psychiatrie (Erwachsene)",1;"30 - Kinder- und Jugendpsychiatrie",1;"31 - Psychosomatik",1;"00 - Bitte eine Fachabteilung auswählen",0;0,0},2,0)</f>
        <v>0</v>
      </c>
      <c r="W723" s="8" t="str">
        <f>IF('Angaben KH-Standort'!$D$12&gt;0,"JBJ","KJA")</f>
        <v>KJA</v>
      </c>
      <c r="X723" s="8" t="str">
        <f>VLOOKUP(C722,{"29 - Psychiatrie (Erwachsene)","Einrichtungen2";"30 - Kinder- und Jugendpsychiatrie","Einrichtungen2";"31 - Psychosomatik","Einrichtungen2";"00 - Bitte eine Einrichtung auswählen","Leer";0,"Leer"},2,0)</f>
        <v>Leer</v>
      </c>
      <c r="Y723" s="37" t="str">
        <f t="shared" si="76"/>
        <v>Leer</v>
      </c>
      <c r="Z723" s="8" t="str">
        <f>VLOOKUP($C723,{"29 - Psychiatrie (Erwachsene)","Psychiatrie";"30 - Kinder- und Jugendpsychiatrie","KJPsychiatrie";"31 - Psychosomatik","Psychosomatik";"00 - Bitte eine Fachabteilung auswählen","Leer";0,"Leer"},2,0)</f>
        <v>Leer</v>
      </c>
    </row>
    <row r="724" spans="2:26" ht="15" customHeight="1" x14ac:dyDescent="0.25">
      <c r="B724" s="76" t="str">
        <f t="shared" si="77"/>
        <v>!!!</v>
      </c>
      <c r="C724" s="250"/>
      <c r="D724" s="243"/>
      <c r="E724" s="251"/>
      <c r="F724" s="88"/>
      <c r="G724" s="387"/>
      <c r="H724" s="44"/>
      <c r="I724" s="44"/>
      <c r="J724" s="70"/>
      <c r="O724" s="8">
        <f t="shared" si="71"/>
        <v>0</v>
      </c>
      <c r="P724" s="8">
        <f>VLOOKUP(C724,{"29 - Psychiatrie (Erwachsene)",1;"30 - Kinder- und Jugendpsychiatrie",1;"31 - Psychosomatik",1;"00 - Bitte eine Fachabteilung auswählen",0;0,0},2,0)</f>
        <v>0</v>
      </c>
      <c r="Q724" s="8">
        <f t="shared" si="72"/>
        <v>0</v>
      </c>
      <c r="R724" s="8">
        <f t="shared" si="73"/>
        <v>0</v>
      </c>
      <c r="S724" s="8">
        <f t="shared" si="74"/>
        <v>0</v>
      </c>
      <c r="T724" s="8">
        <f t="shared" si="75"/>
        <v>0</v>
      </c>
      <c r="V724" s="8">
        <f>VLOOKUP($C724,{"29 - Psychiatrie (Erwachsene)",1;"30 - Kinder- und Jugendpsychiatrie",1;"31 - Psychosomatik",1;"00 - Bitte eine Fachabteilung auswählen",0;0,0},2,0)</f>
        <v>0</v>
      </c>
      <c r="W724" s="8" t="str">
        <f>IF('Angaben KH-Standort'!$D$12&gt;0,"JBJ","KJA")</f>
        <v>KJA</v>
      </c>
      <c r="X724" s="8" t="str">
        <f>VLOOKUP(C723,{"29 - Psychiatrie (Erwachsene)","Einrichtungen2";"30 - Kinder- und Jugendpsychiatrie","Einrichtungen2";"31 - Psychosomatik","Einrichtungen2";"00 - Bitte eine Einrichtung auswählen","Leer";0,"Leer"},2,0)</f>
        <v>Leer</v>
      </c>
      <c r="Y724" s="37" t="str">
        <f t="shared" si="76"/>
        <v>Leer</v>
      </c>
      <c r="Z724" s="8" t="str">
        <f>VLOOKUP($C724,{"29 - Psychiatrie (Erwachsene)","Psychiatrie";"30 - Kinder- und Jugendpsychiatrie","KJPsychiatrie";"31 - Psychosomatik","Psychosomatik";"00 - Bitte eine Fachabteilung auswählen","Leer";0,"Leer"},2,0)</f>
        <v>Leer</v>
      </c>
    </row>
    <row r="725" spans="2:26" ht="15" customHeight="1" x14ac:dyDescent="0.25">
      <c r="B725" s="76" t="str">
        <f t="shared" si="77"/>
        <v>!!!</v>
      </c>
      <c r="C725" s="250"/>
      <c r="D725" s="243"/>
      <c r="E725" s="251"/>
      <c r="F725" s="88"/>
      <c r="G725" s="387"/>
      <c r="H725" s="44"/>
      <c r="I725" s="44"/>
      <c r="J725" s="70"/>
      <c r="O725" s="8">
        <f t="shared" si="71"/>
        <v>0</v>
      </c>
      <c r="P725" s="8">
        <f>VLOOKUP(C725,{"29 - Psychiatrie (Erwachsene)",1;"30 - Kinder- und Jugendpsychiatrie",1;"31 - Psychosomatik",1;"00 - Bitte eine Fachabteilung auswählen",0;0,0},2,0)</f>
        <v>0</v>
      </c>
      <c r="Q725" s="8">
        <f t="shared" si="72"/>
        <v>0</v>
      </c>
      <c r="R725" s="8">
        <f t="shared" si="73"/>
        <v>0</v>
      </c>
      <c r="S725" s="8">
        <f t="shared" si="74"/>
        <v>0</v>
      </c>
      <c r="T725" s="8">
        <f t="shared" si="75"/>
        <v>0</v>
      </c>
      <c r="V725" s="8">
        <f>VLOOKUP($C725,{"29 - Psychiatrie (Erwachsene)",1;"30 - Kinder- und Jugendpsychiatrie",1;"31 - Psychosomatik",1;"00 - Bitte eine Fachabteilung auswählen",0;0,0},2,0)</f>
        <v>0</v>
      </c>
      <c r="W725" s="8" t="str">
        <f>IF('Angaben KH-Standort'!$D$12&gt;0,"JBJ","KJA")</f>
        <v>KJA</v>
      </c>
      <c r="X725" s="8" t="str">
        <f>VLOOKUP(C724,{"29 - Psychiatrie (Erwachsene)","Einrichtungen2";"30 - Kinder- und Jugendpsychiatrie","Einrichtungen2";"31 - Psychosomatik","Einrichtungen2";"00 - Bitte eine Einrichtung auswählen","Leer";0,"Leer"},2,0)</f>
        <v>Leer</v>
      </c>
      <c r="Y725" s="37" t="str">
        <f t="shared" si="76"/>
        <v>Leer</v>
      </c>
      <c r="Z725" s="8" t="str">
        <f>VLOOKUP($C725,{"29 - Psychiatrie (Erwachsene)","Psychiatrie";"30 - Kinder- und Jugendpsychiatrie","KJPsychiatrie";"31 - Psychosomatik","Psychosomatik";"00 - Bitte eine Fachabteilung auswählen","Leer";0,"Leer"},2,0)</f>
        <v>Leer</v>
      </c>
    </row>
    <row r="726" spans="2:26" ht="15" customHeight="1" x14ac:dyDescent="0.25">
      <c r="B726" s="76" t="str">
        <f t="shared" si="77"/>
        <v>!!!</v>
      </c>
      <c r="C726" s="250"/>
      <c r="D726" s="243"/>
      <c r="E726" s="251"/>
      <c r="F726" s="88"/>
      <c r="G726" s="387"/>
      <c r="H726" s="44"/>
      <c r="I726" s="44"/>
      <c r="J726" s="70"/>
      <c r="O726" s="8">
        <f t="shared" si="71"/>
        <v>0</v>
      </c>
      <c r="P726" s="8">
        <f>VLOOKUP(C726,{"29 - Psychiatrie (Erwachsene)",1;"30 - Kinder- und Jugendpsychiatrie",1;"31 - Psychosomatik",1;"00 - Bitte eine Fachabteilung auswählen",0;0,0},2,0)</f>
        <v>0</v>
      </c>
      <c r="Q726" s="8">
        <f t="shared" si="72"/>
        <v>0</v>
      </c>
      <c r="R726" s="8">
        <f t="shared" si="73"/>
        <v>0</v>
      </c>
      <c r="S726" s="8">
        <f t="shared" si="74"/>
        <v>0</v>
      </c>
      <c r="T726" s="8">
        <f t="shared" si="75"/>
        <v>0</v>
      </c>
      <c r="V726" s="8">
        <f>VLOOKUP($C726,{"29 - Psychiatrie (Erwachsene)",1;"30 - Kinder- und Jugendpsychiatrie",1;"31 - Psychosomatik",1;"00 - Bitte eine Fachabteilung auswählen",0;0,0},2,0)</f>
        <v>0</v>
      </c>
      <c r="W726" s="8" t="str">
        <f>IF('Angaben KH-Standort'!$D$12&gt;0,"JBJ","KJA")</f>
        <v>KJA</v>
      </c>
      <c r="X726" s="8" t="str">
        <f>VLOOKUP(C725,{"29 - Psychiatrie (Erwachsene)","Einrichtungen2";"30 - Kinder- und Jugendpsychiatrie","Einrichtungen2";"31 - Psychosomatik","Einrichtungen2";"00 - Bitte eine Einrichtung auswählen","Leer";0,"Leer"},2,0)</f>
        <v>Leer</v>
      </c>
      <c r="Y726" s="37" t="str">
        <f t="shared" si="76"/>
        <v>Leer</v>
      </c>
      <c r="Z726" s="8" t="str">
        <f>VLOOKUP($C726,{"29 - Psychiatrie (Erwachsene)","Psychiatrie";"30 - Kinder- und Jugendpsychiatrie","KJPsychiatrie";"31 - Psychosomatik","Psychosomatik";"00 - Bitte eine Fachabteilung auswählen","Leer";0,"Leer"},2,0)</f>
        <v>Leer</v>
      </c>
    </row>
    <row r="727" spans="2:26" ht="15" customHeight="1" x14ac:dyDescent="0.25">
      <c r="B727" s="76" t="str">
        <f t="shared" si="77"/>
        <v>!!!</v>
      </c>
      <c r="C727" s="250"/>
      <c r="D727" s="243"/>
      <c r="E727" s="251"/>
      <c r="F727" s="88"/>
      <c r="G727" s="387"/>
      <c r="H727" s="44"/>
      <c r="I727" s="44"/>
      <c r="J727" s="70"/>
      <c r="O727" s="8">
        <f t="shared" si="71"/>
        <v>0</v>
      </c>
      <c r="P727" s="8">
        <f>VLOOKUP(C727,{"29 - Psychiatrie (Erwachsene)",1;"30 - Kinder- und Jugendpsychiatrie",1;"31 - Psychosomatik",1;"00 - Bitte eine Fachabteilung auswählen",0;0,0},2,0)</f>
        <v>0</v>
      </c>
      <c r="Q727" s="8">
        <f t="shared" si="72"/>
        <v>0</v>
      </c>
      <c r="R727" s="8">
        <f t="shared" si="73"/>
        <v>0</v>
      </c>
      <c r="S727" s="8">
        <f t="shared" si="74"/>
        <v>0</v>
      </c>
      <c r="T727" s="8">
        <f t="shared" si="75"/>
        <v>0</v>
      </c>
      <c r="V727" s="8">
        <f>VLOOKUP($C727,{"29 - Psychiatrie (Erwachsene)",1;"30 - Kinder- und Jugendpsychiatrie",1;"31 - Psychosomatik",1;"00 - Bitte eine Fachabteilung auswählen",0;0,0},2,0)</f>
        <v>0</v>
      </c>
      <c r="W727" s="8" t="str">
        <f>IF('Angaben KH-Standort'!$D$12&gt;0,"JBJ","KJA")</f>
        <v>KJA</v>
      </c>
      <c r="X727" s="8" t="str">
        <f>VLOOKUP(C726,{"29 - Psychiatrie (Erwachsene)","Einrichtungen2";"30 - Kinder- und Jugendpsychiatrie","Einrichtungen2";"31 - Psychosomatik","Einrichtungen2";"00 - Bitte eine Einrichtung auswählen","Leer";0,"Leer"},2,0)</f>
        <v>Leer</v>
      </c>
      <c r="Y727" s="37" t="str">
        <f t="shared" si="76"/>
        <v>Leer</v>
      </c>
      <c r="Z727" s="8" t="str">
        <f>VLOOKUP($C727,{"29 - Psychiatrie (Erwachsene)","Psychiatrie";"30 - Kinder- und Jugendpsychiatrie","KJPsychiatrie";"31 - Psychosomatik","Psychosomatik";"00 - Bitte eine Fachabteilung auswählen","Leer";0,"Leer"},2,0)</f>
        <v>Leer</v>
      </c>
    </row>
    <row r="728" spans="2:26" ht="15" customHeight="1" x14ac:dyDescent="0.25">
      <c r="B728" s="76" t="str">
        <f t="shared" si="77"/>
        <v>!!!</v>
      </c>
      <c r="C728" s="250"/>
      <c r="D728" s="243"/>
      <c r="E728" s="251"/>
      <c r="F728" s="88"/>
      <c r="G728" s="387"/>
      <c r="H728" s="44"/>
      <c r="I728" s="44"/>
      <c r="J728" s="70"/>
      <c r="O728" s="8">
        <f t="shared" ref="O728:O791" si="78">IF(LEN(B728)&gt;0,0,1)</f>
        <v>0</v>
      </c>
      <c r="P728" s="8">
        <f>VLOOKUP(C728,{"29 - Psychiatrie (Erwachsene)",1;"30 - Kinder- und Jugendpsychiatrie",1;"31 - Psychosomatik",1;"00 - Bitte eine Fachabteilung auswählen",0;0,0},2,0)</f>
        <v>0</v>
      </c>
      <c r="Q728" s="8">
        <f t="shared" ref="Q728:Q791" si="79">IF(LEN(D728)&gt;0,1,0)</f>
        <v>0</v>
      </c>
      <c r="R728" s="8">
        <f t="shared" ref="R728:R791" si="80">IF(LEN(E728)&gt;0,1,0)</f>
        <v>0</v>
      </c>
      <c r="S728" s="8">
        <f t="shared" ref="S728:S791" si="81">IF(LEN(F728)&gt;0,1,0)</f>
        <v>0</v>
      </c>
      <c r="T728" s="8">
        <f t="shared" ref="T728:T791" si="82">IF(LEN(G728)&gt;0,1,0)</f>
        <v>0</v>
      </c>
      <c r="V728" s="8">
        <f>VLOOKUP($C728,{"29 - Psychiatrie (Erwachsene)",1;"30 - Kinder- und Jugendpsychiatrie",1;"31 - Psychosomatik",1;"00 - Bitte eine Fachabteilung auswählen",0;0,0},2,0)</f>
        <v>0</v>
      </c>
      <c r="W728" s="8" t="str">
        <f>IF('Angaben KH-Standort'!$D$12&gt;0,"JBJ","KJA")</f>
        <v>KJA</v>
      </c>
      <c r="X728" s="8" t="str">
        <f>VLOOKUP(C727,{"29 - Psychiatrie (Erwachsene)","Einrichtungen2";"30 - Kinder- und Jugendpsychiatrie","Einrichtungen2";"31 - Psychosomatik","Einrichtungen2";"00 - Bitte eine Einrichtung auswählen","Leer";0,"Leer"},2,0)</f>
        <v>Leer</v>
      </c>
      <c r="Y728" s="37" t="str">
        <f t="shared" ref="Y728:Y791" si="83">IF(V728=1,W728,"Leer")</f>
        <v>Leer</v>
      </c>
      <c r="Z728" s="8" t="str">
        <f>VLOOKUP($C728,{"29 - Psychiatrie (Erwachsene)","Psychiatrie";"30 - Kinder- und Jugendpsychiatrie","KJPsychiatrie";"31 - Psychosomatik","Psychosomatik";"00 - Bitte eine Fachabteilung auswählen","Leer";0,"Leer"},2,0)</f>
        <v>Leer</v>
      </c>
    </row>
    <row r="729" spans="2:26" ht="15" customHeight="1" x14ac:dyDescent="0.25">
      <c r="B729" s="76" t="str">
        <f t="shared" si="77"/>
        <v>!!!</v>
      </c>
      <c r="C729" s="250"/>
      <c r="D729" s="243"/>
      <c r="E729" s="251"/>
      <c r="F729" s="88"/>
      <c r="G729" s="387"/>
      <c r="H729" s="44"/>
      <c r="I729" s="44"/>
      <c r="J729" s="70"/>
      <c r="O729" s="8">
        <f t="shared" si="78"/>
        <v>0</v>
      </c>
      <c r="P729" s="8">
        <f>VLOOKUP(C729,{"29 - Psychiatrie (Erwachsene)",1;"30 - Kinder- und Jugendpsychiatrie",1;"31 - Psychosomatik",1;"00 - Bitte eine Fachabteilung auswählen",0;0,0},2,0)</f>
        <v>0</v>
      </c>
      <c r="Q729" s="8">
        <f t="shared" si="79"/>
        <v>0</v>
      </c>
      <c r="R729" s="8">
        <f t="shared" si="80"/>
        <v>0</v>
      </c>
      <c r="S729" s="8">
        <f t="shared" si="81"/>
        <v>0</v>
      </c>
      <c r="T729" s="8">
        <f t="shared" si="82"/>
        <v>0</v>
      </c>
      <c r="V729" s="8">
        <f>VLOOKUP($C729,{"29 - Psychiatrie (Erwachsene)",1;"30 - Kinder- und Jugendpsychiatrie",1;"31 - Psychosomatik",1;"00 - Bitte eine Fachabteilung auswählen",0;0,0},2,0)</f>
        <v>0</v>
      </c>
      <c r="W729" s="8" t="str">
        <f>IF('Angaben KH-Standort'!$D$12&gt;0,"JBJ","KJA")</f>
        <v>KJA</v>
      </c>
      <c r="X729" s="8" t="str">
        <f>VLOOKUP(C728,{"29 - Psychiatrie (Erwachsene)","Einrichtungen2";"30 - Kinder- und Jugendpsychiatrie","Einrichtungen2";"31 - Psychosomatik","Einrichtungen2";"00 - Bitte eine Einrichtung auswählen","Leer";0,"Leer"},2,0)</f>
        <v>Leer</v>
      </c>
      <c r="Y729" s="37" t="str">
        <f t="shared" si="83"/>
        <v>Leer</v>
      </c>
      <c r="Z729" s="8" t="str">
        <f>VLOOKUP($C729,{"29 - Psychiatrie (Erwachsene)","Psychiatrie";"30 - Kinder- und Jugendpsychiatrie","KJPsychiatrie";"31 - Psychosomatik","Psychosomatik";"00 - Bitte eine Fachabteilung auswählen","Leer";0,"Leer"},2,0)</f>
        <v>Leer</v>
      </c>
    </row>
    <row r="730" spans="2:26" ht="15" customHeight="1" x14ac:dyDescent="0.25">
      <c r="B730" s="76" t="str">
        <f t="shared" si="77"/>
        <v>!!!</v>
      </c>
      <c r="C730" s="250"/>
      <c r="D730" s="243"/>
      <c r="E730" s="251"/>
      <c r="F730" s="88"/>
      <c r="G730" s="387"/>
      <c r="H730" s="44"/>
      <c r="I730" s="44"/>
      <c r="J730" s="70"/>
      <c r="O730" s="8">
        <f t="shared" si="78"/>
        <v>0</v>
      </c>
      <c r="P730" s="8">
        <f>VLOOKUP(C730,{"29 - Psychiatrie (Erwachsene)",1;"30 - Kinder- und Jugendpsychiatrie",1;"31 - Psychosomatik",1;"00 - Bitte eine Fachabteilung auswählen",0;0,0},2,0)</f>
        <v>0</v>
      </c>
      <c r="Q730" s="8">
        <f t="shared" si="79"/>
        <v>0</v>
      </c>
      <c r="R730" s="8">
        <f t="shared" si="80"/>
        <v>0</v>
      </c>
      <c r="S730" s="8">
        <f t="shared" si="81"/>
        <v>0</v>
      </c>
      <c r="T730" s="8">
        <f t="shared" si="82"/>
        <v>0</v>
      </c>
      <c r="V730" s="8">
        <f>VLOOKUP($C730,{"29 - Psychiatrie (Erwachsene)",1;"30 - Kinder- und Jugendpsychiatrie",1;"31 - Psychosomatik",1;"00 - Bitte eine Fachabteilung auswählen",0;0,0},2,0)</f>
        <v>0</v>
      </c>
      <c r="W730" s="8" t="str">
        <f>IF('Angaben KH-Standort'!$D$12&gt;0,"JBJ","KJA")</f>
        <v>KJA</v>
      </c>
      <c r="X730" s="8" t="str">
        <f>VLOOKUP(C729,{"29 - Psychiatrie (Erwachsene)","Einrichtungen2";"30 - Kinder- und Jugendpsychiatrie","Einrichtungen2";"31 - Psychosomatik","Einrichtungen2";"00 - Bitte eine Einrichtung auswählen","Leer";0,"Leer"},2,0)</f>
        <v>Leer</v>
      </c>
      <c r="Y730" s="37" t="str">
        <f t="shared" si="83"/>
        <v>Leer</v>
      </c>
      <c r="Z730" s="8" t="str">
        <f>VLOOKUP($C730,{"29 - Psychiatrie (Erwachsene)","Psychiatrie";"30 - Kinder- und Jugendpsychiatrie","KJPsychiatrie";"31 - Psychosomatik","Psychosomatik";"00 - Bitte eine Fachabteilung auswählen","Leer";0,"Leer"},2,0)</f>
        <v>Leer</v>
      </c>
    </row>
    <row r="731" spans="2:26" ht="15" customHeight="1" x14ac:dyDescent="0.25">
      <c r="B731" s="76" t="str">
        <f t="shared" si="77"/>
        <v>!!!</v>
      </c>
      <c r="C731" s="250"/>
      <c r="D731" s="243"/>
      <c r="E731" s="251"/>
      <c r="F731" s="88"/>
      <c r="G731" s="387"/>
      <c r="H731" s="44"/>
      <c r="I731" s="44"/>
      <c r="J731" s="70"/>
      <c r="O731" s="8">
        <f t="shared" si="78"/>
        <v>0</v>
      </c>
      <c r="P731" s="8">
        <f>VLOOKUP(C731,{"29 - Psychiatrie (Erwachsene)",1;"30 - Kinder- und Jugendpsychiatrie",1;"31 - Psychosomatik",1;"00 - Bitte eine Fachabteilung auswählen",0;0,0},2,0)</f>
        <v>0</v>
      </c>
      <c r="Q731" s="8">
        <f t="shared" si="79"/>
        <v>0</v>
      </c>
      <c r="R731" s="8">
        <f t="shared" si="80"/>
        <v>0</v>
      </c>
      <c r="S731" s="8">
        <f t="shared" si="81"/>
        <v>0</v>
      </c>
      <c r="T731" s="8">
        <f t="shared" si="82"/>
        <v>0</v>
      </c>
      <c r="V731" s="8">
        <f>VLOOKUP($C731,{"29 - Psychiatrie (Erwachsene)",1;"30 - Kinder- und Jugendpsychiatrie",1;"31 - Psychosomatik",1;"00 - Bitte eine Fachabteilung auswählen",0;0,0},2,0)</f>
        <v>0</v>
      </c>
      <c r="W731" s="8" t="str">
        <f>IF('Angaben KH-Standort'!$D$12&gt;0,"JBJ","KJA")</f>
        <v>KJA</v>
      </c>
      <c r="X731" s="8" t="str">
        <f>VLOOKUP(C730,{"29 - Psychiatrie (Erwachsene)","Einrichtungen2";"30 - Kinder- und Jugendpsychiatrie","Einrichtungen2";"31 - Psychosomatik","Einrichtungen2";"00 - Bitte eine Einrichtung auswählen","Leer";0,"Leer"},2,0)</f>
        <v>Leer</v>
      </c>
      <c r="Y731" s="37" t="str">
        <f t="shared" si="83"/>
        <v>Leer</v>
      </c>
      <c r="Z731" s="8" t="str">
        <f>VLOOKUP($C731,{"29 - Psychiatrie (Erwachsene)","Psychiatrie";"30 - Kinder- und Jugendpsychiatrie","KJPsychiatrie";"31 - Psychosomatik","Psychosomatik";"00 - Bitte eine Fachabteilung auswählen","Leer";0,"Leer"},2,0)</f>
        <v>Leer</v>
      </c>
    </row>
    <row r="732" spans="2:26" ht="15" customHeight="1" x14ac:dyDescent="0.25">
      <c r="B732" s="76" t="str">
        <f t="shared" si="77"/>
        <v>!!!</v>
      </c>
      <c r="C732" s="250"/>
      <c r="D732" s="243"/>
      <c r="E732" s="251"/>
      <c r="F732" s="88"/>
      <c r="G732" s="387"/>
      <c r="H732" s="44"/>
      <c r="I732" s="44"/>
      <c r="J732" s="70"/>
      <c r="O732" s="8">
        <f t="shared" si="78"/>
        <v>0</v>
      </c>
      <c r="P732" s="8">
        <f>VLOOKUP(C732,{"29 - Psychiatrie (Erwachsene)",1;"30 - Kinder- und Jugendpsychiatrie",1;"31 - Psychosomatik",1;"00 - Bitte eine Fachabteilung auswählen",0;0,0},2,0)</f>
        <v>0</v>
      </c>
      <c r="Q732" s="8">
        <f t="shared" si="79"/>
        <v>0</v>
      </c>
      <c r="R732" s="8">
        <f t="shared" si="80"/>
        <v>0</v>
      </c>
      <c r="S732" s="8">
        <f t="shared" si="81"/>
        <v>0</v>
      </c>
      <c r="T732" s="8">
        <f t="shared" si="82"/>
        <v>0</v>
      </c>
      <c r="V732" s="8">
        <f>VLOOKUP($C732,{"29 - Psychiatrie (Erwachsene)",1;"30 - Kinder- und Jugendpsychiatrie",1;"31 - Psychosomatik",1;"00 - Bitte eine Fachabteilung auswählen",0;0,0},2,0)</f>
        <v>0</v>
      </c>
      <c r="W732" s="8" t="str">
        <f>IF('Angaben KH-Standort'!$D$12&gt;0,"JBJ","KJA")</f>
        <v>KJA</v>
      </c>
      <c r="X732" s="8" t="str">
        <f>VLOOKUP(C731,{"29 - Psychiatrie (Erwachsene)","Einrichtungen2";"30 - Kinder- und Jugendpsychiatrie","Einrichtungen2";"31 - Psychosomatik","Einrichtungen2";"00 - Bitte eine Einrichtung auswählen","Leer";0,"Leer"},2,0)</f>
        <v>Leer</v>
      </c>
      <c r="Y732" s="37" t="str">
        <f t="shared" si="83"/>
        <v>Leer</v>
      </c>
      <c r="Z732" s="8" t="str">
        <f>VLOOKUP($C732,{"29 - Psychiatrie (Erwachsene)","Psychiatrie";"30 - Kinder- und Jugendpsychiatrie","KJPsychiatrie";"31 - Psychosomatik","Psychosomatik";"00 - Bitte eine Fachabteilung auswählen","Leer";0,"Leer"},2,0)</f>
        <v>Leer</v>
      </c>
    </row>
    <row r="733" spans="2:26" ht="15" customHeight="1" x14ac:dyDescent="0.25">
      <c r="B733" s="76" t="str">
        <f t="shared" si="77"/>
        <v>!!!</v>
      </c>
      <c r="C733" s="250"/>
      <c r="D733" s="243"/>
      <c r="E733" s="251"/>
      <c r="F733" s="88"/>
      <c r="G733" s="387"/>
      <c r="H733" s="44"/>
      <c r="I733" s="44"/>
      <c r="J733" s="70"/>
      <c r="O733" s="8">
        <f t="shared" si="78"/>
        <v>0</v>
      </c>
      <c r="P733" s="8">
        <f>VLOOKUP(C733,{"29 - Psychiatrie (Erwachsene)",1;"30 - Kinder- und Jugendpsychiatrie",1;"31 - Psychosomatik",1;"00 - Bitte eine Fachabteilung auswählen",0;0,0},2,0)</f>
        <v>0</v>
      </c>
      <c r="Q733" s="8">
        <f t="shared" si="79"/>
        <v>0</v>
      </c>
      <c r="R733" s="8">
        <f t="shared" si="80"/>
        <v>0</v>
      </c>
      <c r="S733" s="8">
        <f t="shared" si="81"/>
        <v>0</v>
      </c>
      <c r="T733" s="8">
        <f t="shared" si="82"/>
        <v>0</v>
      </c>
      <c r="V733" s="8">
        <f>VLOOKUP($C733,{"29 - Psychiatrie (Erwachsene)",1;"30 - Kinder- und Jugendpsychiatrie",1;"31 - Psychosomatik",1;"00 - Bitte eine Fachabteilung auswählen",0;0,0},2,0)</f>
        <v>0</v>
      </c>
      <c r="W733" s="8" t="str">
        <f>IF('Angaben KH-Standort'!$D$12&gt;0,"JBJ","KJA")</f>
        <v>KJA</v>
      </c>
      <c r="X733" s="8" t="str">
        <f>VLOOKUP(C732,{"29 - Psychiatrie (Erwachsene)","Einrichtungen2";"30 - Kinder- und Jugendpsychiatrie","Einrichtungen2";"31 - Psychosomatik","Einrichtungen2";"00 - Bitte eine Einrichtung auswählen","Leer";0,"Leer"},2,0)</f>
        <v>Leer</v>
      </c>
      <c r="Y733" s="37" t="str">
        <f t="shared" si="83"/>
        <v>Leer</v>
      </c>
      <c r="Z733" s="8" t="str">
        <f>VLOOKUP($C733,{"29 - Psychiatrie (Erwachsene)","Psychiatrie";"30 - Kinder- und Jugendpsychiatrie","KJPsychiatrie";"31 - Psychosomatik","Psychosomatik";"00 - Bitte eine Fachabteilung auswählen","Leer";0,"Leer"},2,0)</f>
        <v>Leer</v>
      </c>
    </row>
    <row r="734" spans="2:26" ht="15" customHeight="1" x14ac:dyDescent="0.25">
      <c r="B734" s="76" t="str">
        <f t="shared" ref="B734:B797" si="84">IF(SUM(P734:T734)&lt;5,"!!!","")</f>
        <v>!!!</v>
      </c>
      <c r="C734" s="250"/>
      <c r="D734" s="243"/>
      <c r="E734" s="251"/>
      <c r="F734" s="88"/>
      <c r="G734" s="387"/>
      <c r="H734" s="44"/>
      <c r="I734" s="44"/>
      <c r="J734" s="70"/>
      <c r="O734" s="8">
        <f t="shared" si="78"/>
        <v>0</v>
      </c>
      <c r="P734" s="8">
        <f>VLOOKUP(C734,{"29 - Psychiatrie (Erwachsene)",1;"30 - Kinder- und Jugendpsychiatrie",1;"31 - Psychosomatik",1;"00 - Bitte eine Fachabteilung auswählen",0;0,0},2,0)</f>
        <v>0</v>
      </c>
      <c r="Q734" s="8">
        <f t="shared" si="79"/>
        <v>0</v>
      </c>
      <c r="R734" s="8">
        <f t="shared" si="80"/>
        <v>0</v>
      </c>
      <c r="S734" s="8">
        <f t="shared" si="81"/>
        <v>0</v>
      </c>
      <c r="T734" s="8">
        <f t="shared" si="82"/>
        <v>0</v>
      </c>
      <c r="V734" s="8">
        <f>VLOOKUP($C734,{"29 - Psychiatrie (Erwachsene)",1;"30 - Kinder- und Jugendpsychiatrie",1;"31 - Psychosomatik",1;"00 - Bitte eine Fachabteilung auswählen",0;0,0},2,0)</f>
        <v>0</v>
      </c>
      <c r="W734" s="8" t="str">
        <f>IF('Angaben KH-Standort'!$D$12&gt;0,"JBJ","KJA")</f>
        <v>KJA</v>
      </c>
      <c r="X734" s="8" t="str">
        <f>VLOOKUP(C733,{"29 - Psychiatrie (Erwachsene)","Einrichtungen2";"30 - Kinder- und Jugendpsychiatrie","Einrichtungen2";"31 - Psychosomatik","Einrichtungen2";"00 - Bitte eine Einrichtung auswählen","Leer";0,"Leer"},2,0)</f>
        <v>Leer</v>
      </c>
      <c r="Y734" s="37" t="str">
        <f t="shared" si="83"/>
        <v>Leer</v>
      </c>
      <c r="Z734" s="8" t="str">
        <f>VLOOKUP($C734,{"29 - Psychiatrie (Erwachsene)","Psychiatrie";"30 - Kinder- und Jugendpsychiatrie","KJPsychiatrie";"31 - Psychosomatik","Psychosomatik";"00 - Bitte eine Fachabteilung auswählen","Leer";0,"Leer"},2,0)</f>
        <v>Leer</v>
      </c>
    </row>
    <row r="735" spans="2:26" ht="15" customHeight="1" x14ac:dyDescent="0.25">
      <c r="B735" s="76" t="str">
        <f t="shared" si="84"/>
        <v>!!!</v>
      </c>
      <c r="C735" s="250"/>
      <c r="D735" s="243"/>
      <c r="E735" s="251"/>
      <c r="F735" s="88"/>
      <c r="G735" s="387"/>
      <c r="H735" s="44"/>
      <c r="I735" s="44"/>
      <c r="J735" s="70"/>
      <c r="O735" s="8">
        <f t="shared" si="78"/>
        <v>0</v>
      </c>
      <c r="P735" s="8">
        <f>VLOOKUP(C735,{"29 - Psychiatrie (Erwachsene)",1;"30 - Kinder- und Jugendpsychiatrie",1;"31 - Psychosomatik",1;"00 - Bitte eine Fachabteilung auswählen",0;0,0},2,0)</f>
        <v>0</v>
      </c>
      <c r="Q735" s="8">
        <f t="shared" si="79"/>
        <v>0</v>
      </c>
      <c r="R735" s="8">
        <f t="shared" si="80"/>
        <v>0</v>
      </c>
      <c r="S735" s="8">
        <f t="shared" si="81"/>
        <v>0</v>
      </c>
      <c r="T735" s="8">
        <f t="shared" si="82"/>
        <v>0</v>
      </c>
      <c r="V735" s="8">
        <f>VLOOKUP($C735,{"29 - Psychiatrie (Erwachsene)",1;"30 - Kinder- und Jugendpsychiatrie",1;"31 - Psychosomatik",1;"00 - Bitte eine Fachabteilung auswählen",0;0,0},2,0)</f>
        <v>0</v>
      </c>
      <c r="W735" s="8" t="str">
        <f>IF('Angaben KH-Standort'!$D$12&gt;0,"JBJ","KJA")</f>
        <v>KJA</v>
      </c>
      <c r="X735" s="8" t="str">
        <f>VLOOKUP(C734,{"29 - Psychiatrie (Erwachsene)","Einrichtungen2";"30 - Kinder- und Jugendpsychiatrie","Einrichtungen2";"31 - Psychosomatik","Einrichtungen2";"00 - Bitte eine Einrichtung auswählen","Leer";0,"Leer"},2,0)</f>
        <v>Leer</v>
      </c>
      <c r="Y735" s="37" t="str">
        <f t="shared" si="83"/>
        <v>Leer</v>
      </c>
      <c r="Z735" s="8" t="str">
        <f>VLOOKUP($C735,{"29 - Psychiatrie (Erwachsene)","Psychiatrie";"30 - Kinder- und Jugendpsychiatrie","KJPsychiatrie";"31 - Psychosomatik","Psychosomatik";"00 - Bitte eine Fachabteilung auswählen","Leer";0,"Leer"},2,0)</f>
        <v>Leer</v>
      </c>
    </row>
    <row r="736" spans="2:26" ht="15" customHeight="1" x14ac:dyDescent="0.25">
      <c r="B736" s="76" t="str">
        <f t="shared" si="84"/>
        <v>!!!</v>
      </c>
      <c r="C736" s="250"/>
      <c r="D736" s="243"/>
      <c r="E736" s="251"/>
      <c r="F736" s="88"/>
      <c r="G736" s="387"/>
      <c r="H736" s="44"/>
      <c r="I736" s="44"/>
      <c r="J736" s="70"/>
      <c r="O736" s="8">
        <f t="shared" si="78"/>
        <v>0</v>
      </c>
      <c r="P736" s="8">
        <f>VLOOKUP(C736,{"29 - Psychiatrie (Erwachsene)",1;"30 - Kinder- und Jugendpsychiatrie",1;"31 - Psychosomatik",1;"00 - Bitte eine Fachabteilung auswählen",0;0,0},2,0)</f>
        <v>0</v>
      </c>
      <c r="Q736" s="8">
        <f t="shared" si="79"/>
        <v>0</v>
      </c>
      <c r="R736" s="8">
        <f t="shared" si="80"/>
        <v>0</v>
      </c>
      <c r="S736" s="8">
        <f t="shared" si="81"/>
        <v>0</v>
      </c>
      <c r="T736" s="8">
        <f t="shared" si="82"/>
        <v>0</v>
      </c>
      <c r="V736" s="8">
        <f>VLOOKUP($C736,{"29 - Psychiatrie (Erwachsene)",1;"30 - Kinder- und Jugendpsychiatrie",1;"31 - Psychosomatik",1;"00 - Bitte eine Fachabteilung auswählen",0;0,0},2,0)</f>
        <v>0</v>
      </c>
      <c r="W736" s="8" t="str">
        <f>IF('Angaben KH-Standort'!$D$12&gt;0,"JBJ","KJA")</f>
        <v>KJA</v>
      </c>
      <c r="X736" s="8" t="str">
        <f>VLOOKUP(C735,{"29 - Psychiatrie (Erwachsene)","Einrichtungen2";"30 - Kinder- und Jugendpsychiatrie","Einrichtungen2";"31 - Psychosomatik","Einrichtungen2";"00 - Bitte eine Einrichtung auswählen","Leer";0,"Leer"},2,0)</f>
        <v>Leer</v>
      </c>
      <c r="Y736" s="37" t="str">
        <f t="shared" si="83"/>
        <v>Leer</v>
      </c>
      <c r="Z736" s="8" t="str">
        <f>VLOOKUP($C736,{"29 - Psychiatrie (Erwachsene)","Psychiatrie";"30 - Kinder- und Jugendpsychiatrie","KJPsychiatrie";"31 - Psychosomatik","Psychosomatik";"00 - Bitte eine Fachabteilung auswählen","Leer";0,"Leer"},2,0)</f>
        <v>Leer</v>
      </c>
    </row>
    <row r="737" spans="2:26" ht="15" customHeight="1" x14ac:dyDescent="0.25">
      <c r="B737" s="76" t="str">
        <f t="shared" si="84"/>
        <v>!!!</v>
      </c>
      <c r="C737" s="250"/>
      <c r="D737" s="243"/>
      <c r="E737" s="251"/>
      <c r="F737" s="88"/>
      <c r="G737" s="387"/>
      <c r="H737" s="44"/>
      <c r="I737" s="44"/>
      <c r="J737" s="70"/>
      <c r="O737" s="8">
        <f t="shared" si="78"/>
        <v>0</v>
      </c>
      <c r="P737" s="8">
        <f>VLOOKUP(C737,{"29 - Psychiatrie (Erwachsene)",1;"30 - Kinder- und Jugendpsychiatrie",1;"31 - Psychosomatik",1;"00 - Bitte eine Fachabteilung auswählen",0;0,0},2,0)</f>
        <v>0</v>
      </c>
      <c r="Q737" s="8">
        <f t="shared" si="79"/>
        <v>0</v>
      </c>
      <c r="R737" s="8">
        <f t="shared" si="80"/>
        <v>0</v>
      </c>
      <c r="S737" s="8">
        <f t="shared" si="81"/>
        <v>0</v>
      </c>
      <c r="T737" s="8">
        <f t="shared" si="82"/>
        <v>0</v>
      </c>
      <c r="V737" s="8">
        <f>VLOOKUP($C737,{"29 - Psychiatrie (Erwachsene)",1;"30 - Kinder- und Jugendpsychiatrie",1;"31 - Psychosomatik",1;"00 - Bitte eine Fachabteilung auswählen",0;0,0},2,0)</f>
        <v>0</v>
      </c>
      <c r="W737" s="8" t="str">
        <f>IF('Angaben KH-Standort'!$D$12&gt;0,"JBJ","KJA")</f>
        <v>KJA</v>
      </c>
      <c r="X737" s="8" t="str">
        <f>VLOOKUP(C736,{"29 - Psychiatrie (Erwachsene)","Einrichtungen2";"30 - Kinder- und Jugendpsychiatrie","Einrichtungen2";"31 - Psychosomatik","Einrichtungen2";"00 - Bitte eine Einrichtung auswählen","Leer";0,"Leer"},2,0)</f>
        <v>Leer</v>
      </c>
      <c r="Y737" s="37" t="str">
        <f t="shared" si="83"/>
        <v>Leer</v>
      </c>
      <c r="Z737" s="8" t="str">
        <f>VLOOKUP($C737,{"29 - Psychiatrie (Erwachsene)","Psychiatrie";"30 - Kinder- und Jugendpsychiatrie","KJPsychiatrie";"31 - Psychosomatik","Psychosomatik";"00 - Bitte eine Fachabteilung auswählen","Leer";0,"Leer"},2,0)</f>
        <v>Leer</v>
      </c>
    </row>
    <row r="738" spans="2:26" ht="15" customHeight="1" x14ac:dyDescent="0.25">
      <c r="B738" s="76" t="str">
        <f t="shared" si="84"/>
        <v>!!!</v>
      </c>
      <c r="C738" s="250"/>
      <c r="D738" s="243"/>
      <c r="E738" s="251"/>
      <c r="F738" s="88"/>
      <c r="G738" s="387"/>
      <c r="H738" s="44"/>
      <c r="I738" s="44"/>
      <c r="J738" s="70"/>
      <c r="O738" s="8">
        <f t="shared" si="78"/>
        <v>0</v>
      </c>
      <c r="P738" s="8">
        <f>VLOOKUP(C738,{"29 - Psychiatrie (Erwachsene)",1;"30 - Kinder- und Jugendpsychiatrie",1;"31 - Psychosomatik",1;"00 - Bitte eine Fachabteilung auswählen",0;0,0},2,0)</f>
        <v>0</v>
      </c>
      <c r="Q738" s="8">
        <f t="shared" si="79"/>
        <v>0</v>
      </c>
      <c r="R738" s="8">
        <f t="shared" si="80"/>
        <v>0</v>
      </c>
      <c r="S738" s="8">
        <f t="shared" si="81"/>
        <v>0</v>
      </c>
      <c r="T738" s="8">
        <f t="shared" si="82"/>
        <v>0</v>
      </c>
      <c r="V738" s="8">
        <f>VLOOKUP($C738,{"29 - Psychiatrie (Erwachsene)",1;"30 - Kinder- und Jugendpsychiatrie",1;"31 - Psychosomatik",1;"00 - Bitte eine Fachabteilung auswählen",0;0,0},2,0)</f>
        <v>0</v>
      </c>
      <c r="W738" s="8" t="str">
        <f>IF('Angaben KH-Standort'!$D$12&gt;0,"JBJ","KJA")</f>
        <v>KJA</v>
      </c>
      <c r="X738" s="8" t="str">
        <f>VLOOKUP(C737,{"29 - Psychiatrie (Erwachsene)","Einrichtungen2";"30 - Kinder- und Jugendpsychiatrie","Einrichtungen2";"31 - Psychosomatik","Einrichtungen2";"00 - Bitte eine Einrichtung auswählen","Leer";0,"Leer"},2,0)</f>
        <v>Leer</v>
      </c>
      <c r="Y738" s="37" t="str">
        <f t="shared" si="83"/>
        <v>Leer</v>
      </c>
      <c r="Z738" s="8" t="str">
        <f>VLOOKUP($C738,{"29 - Psychiatrie (Erwachsene)","Psychiatrie";"30 - Kinder- und Jugendpsychiatrie","KJPsychiatrie";"31 - Psychosomatik","Psychosomatik";"00 - Bitte eine Fachabteilung auswählen","Leer";0,"Leer"},2,0)</f>
        <v>Leer</v>
      </c>
    </row>
    <row r="739" spans="2:26" ht="15" customHeight="1" x14ac:dyDescent="0.25">
      <c r="B739" s="76" t="str">
        <f t="shared" si="84"/>
        <v>!!!</v>
      </c>
      <c r="C739" s="250"/>
      <c r="D739" s="243"/>
      <c r="E739" s="251"/>
      <c r="F739" s="88"/>
      <c r="G739" s="387"/>
      <c r="H739" s="44"/>
      <c r="I739" s="44"/>
      <c r="J739" s="70"/>
      <c r="O739" s="8">
        <f t="shared" si="78"/>
        <v>0</v>
      </c>
      <c r="P739" s="8">
        <f>VLOOKUP(C739,{"29 - Psychiatrie (Erwachsene)",1;"30 - Kinder- und Jugendpsychiatrie",1;"31 - Psychosomatik",1;"00 - Bitte eine Fachabteilung auswählen",0;0,0},2,0)</f>
        <v>0</v>
      </c>
      <c r="Q739" s="8">
        <f t="shared" si="79"/>
        <v>0</v>
      </c>
      <c r="R739" s="8">
        <f t="shared" si="80"/>
        <v>0</v>
      </c>
      <c r="S739" s="8">
        <f t="shared" si="81"/>
        <v>0</v>
      </c>
      <c r="T739" s="8">
        <f t="shared" si="82"/>
        <v>0</v>
      </c>
      <c r="V739" s="8">
        <f>VLOOKUP($C739,{"29 - Psychiatrie (Erwachsene)",1;"30 - Kinder- und Jugendpsychiatrie",1;"31 - Psychosomatik",1;"00 - Bitte eine Fachabteilung auswählen",0;0,0},2,0)</f>
        <v>0</v>
      </c>
      <c r="W739" s="8" t="str">
        <f>IF('Angaben KH-Standort'!$D$12&gt;0,"JBJ","KJA")</f>
        <v>KJA</v>
      </c>
      <c r="X739" s="8" t="str">
        <f>VLOOKUP(C738,{"29 - Psychiatrie (Erwachsene)","Einrichtungen2";"30 - Kinder- und Jugendpsychiatrie","Einrichtungen2";"31 - Psychosomatik","Einrichtungen2";"00 - Bitte eine Einrichtung auswählen","Leer";0,"Leer"},2,0)</f>
        <v>Leer</v>
      </c>
      <c r="Y739" s="37" t="str">
        <f t="shared" si="83"/>
        <v>Leer</v>
      </c>
      <c r="Z739" s="8" t="str">
        <f>VLOOKUP($C739,{"29 - Psychiatrie (Erwachsene)","Psychiatrie";"30 - Kinder- und Jugendpsychiatrie","KJPsychiatrie";"31 - Psychosomatik","Psychosomatik";"00 - Bitte eine Fachabteilung auswählen","Leer";0,"Leer"},2,0)</f>
        <v>Leer</v>
      </c>
    </row>
    <row r="740" spans="2:26" ht="15" customHeight="1" x14ac:dyDescent="0.25">
      <c r="B740" s="76" t="str">
        <f t="shared" si="84"/>
        <v>!!!</v>
      </c>
      <c r="C740" s="250"/>
      <c r="D740" s="243"/>
      <c r="E740" s="251"/>
      <c r="F740" s="88"/>
      <c r="G740" s="387"/>
      <c r="H740" s="44"/>
      <c r="I740" s="44"/>
      <c r="J740" s="70"/>
      <c r="O740" s="8">
        <f t="shared" si="78"/>
        <v>0</v>
      </c>
      <c r="P740" s="8">
        <f>VLOOKUP(C740,{"29 - Psychiatrie (Erwachsene)",1;"30 - Kinder- und Jugendpsychiatrie",1;"31 - Psychosomatik",1;"00 - Bitte eine Fachabteilung auswählen",0;0,0},2,0)</f>
        <v>0</v>
      </c>
      <c r="Q740" s="8">
        <f t="shared" si="79"/>
        <v>0</v>
      </c>
      <c r="R740" s="8">
        <f t="shared" si="80"/>
        <v>0</v>
      </c>
      <c r="S740" s="8">
        <f t="shared" si="81"/>
        <v>0</v>
      </c>
      <c r="T740" s="8">
        <f t="shared" si="82"/>
        <v>0</v>
      </c>
      <c r="V740" s="8">
        <f>VLOOKUP($C740,{"29 - Psychiatrie (Erwachsene)",1;"30 - Kinder- und Jugendpsychiatrie",1;"31 - Psychosomatik",1;"00 - Bitte eine Fachabteilung auswählen",0;0,0},2,0)</f>
        <v>0</v>
      </c>
      <c r="W740" s="8" t="str">
        <f>IF('Angaben KH-Standort'!$D$12&gt;0,"JBJ","KJA")</f>
        <v>KJA</v>
      </c>
      <c r="X740" s="8" t="str">
        <f>VLOOKUP(C739,{"29 - Psychiatrie (Erwachsene)","Einrichtungen2";"30 - Kinder- und Jugendpsychiatrie","Einrichtungen2";"31 - Psychosomatik","Einrichtungen2";"00 - Bitte eine Einrichtung auswählen","Leer";0,"Leer"},2,0)</f>
        <v>Leer</v>
      </c>
      <c r="Y740" s="37" t="str">
        <f t="shared" si="83"/>
        <v>Leer</v>
      </c>
      <c r="Z740" s="8" t="str">
        <f>VLOOKUP($C740,{"29 - Psychiatrie (Erwachsene)","Psychiatrie";"30 - Kinder- und Jugendpsychiatrie","KJPsychiatrie";"31 - Psychosomatik","Psychosomatik";"00 - Bitte eine Fachabteilung auswählen","Leer";0,"Leer"},2,0)</f>
        <v>Leer</v>
      </c>
    </row>
    <row r="741" spans="2:26" ht="15" customHeight="1" x14ac:dyDescent="0.25">
      <c r="B741" s="76" t="str">
        <f t="shared" si="84"/>
        <v>!!!</v>
      </c>
      <c r="C741" s="250"/>
      <c r="D741" s="243"/>
      <c r="E741" s="251"/>
      <c r="F741" s="88"/>
      <c r="G741" s="387"/>
      <c r="H741" s="44"/>
      <c r="I741" s="44"/>
      <c r="J741" s="70"/>
      <c r="O741" s="8">
        <f t="shared" si="78"/>
        <v>0</v>
      </c>
      <c r="P741" s="8">
        <f>VLOOKUP(C741,{"29 - Psychiatrie (Erwachsene)",1;"30 - Kinder- und Jugendpsychiatrie",1;"31 - Psychosomatik",1;"00 - Bitte eine Fachabteilung auswählen",0;0,0},2,0)</f>
        <v>0</v>
      </c>
      <c r="Q741" s="8">
        <f t="shared" si="79"/>
        <v>0</v>
      </c>
      <c r="R741" s="8">
        <f t="shared" si="80"/>
        <v>0</v>
      </c>
      <c r="S741" s="8">
        <f t="shared" si="81"/>
        <v>0</v>
      </c>
      <c r="T741" s="8">
        <f t="shared" si="82"/>
        <v>0</v>
      </c>
      <c r="V741" s="8">
        <f>VLOOKUP($C741,{"29 - Psychiatrie (Erwachsene)",1;"30 - Kinder- und Jugendpsychiatrie",1;"31 - Psychosomatik",1;"00 - Bitte eine Fachabteilung auswählen",0;0,0},2,0)</f>
        <v>0</v>
      </c>
      <c r="W741" s="8" t="str">
        <f>IF('Angaben KH-Standort'!$D$12&gt;0,"JBJ","KJA")</f>
        <v>KJA</v>
      </c>
      <c r="X741" s="8" t="str">
        <f>VLOOKUP(C740,{"29 - Psychiatrie (Erwachsene)","Einrichtungen2";"30 - Kinder- und Jugendpsychiatrie","Einrichtungen2";"31 - Psychosomatik","Einrichtungen2";"00 - Bitte eine Einrichtung auswählen","Leer";0,"Leer"},2,0)</f>
        <v>Leer</v>
      </c>
      <c r="Y741" s="37" t="str">
        <f t="shared" si="83"/>
        <v>Leer</v>
      </c>
      <c r="Z741" s="8" t="str">
        <f>VLOOKUP($C741,{"29 - Psychiatrie (Erwachsene)","Psychiatrie";"30 - Kinder- und Jugendpsychiatrie","KJPsychiatrie";"31 - Psychosomatik","Psychosomatik";"00 - Bitte eine Fachabteilung auswählen","Leer";0,"Leer"},2,0)</f>
        <v>Leer</v>
      </c>
    </row>
    <row r="742" spans="2:26" ht="15" customHeight="1" x14ac:dyDescent="0.25">
      <c r="B742" s="76" t="str">
        <f t="shared" si="84"/>
        <v>!!!</v>
      </c>
      <c r="C742" s="250"/>
      <c r="D742" s="243"/>
      <c r="E742" s="251"/>
      <c r="F742" s="88"/>
      <c r="G742" s="387"/>
      <c r="H742" s="44"/>
      <c r="I742" s="44"/>
      <c r="J742" s="70"/>
      <c r="O742" s="8">
        <f t="shared" si="78"/>
        <v>0</v>
      </c>
      <c r="P742" s="8">
        <f>VLOOKUP(C742,{"29 - Psychiatrie (Erwachsene)",1;"30 - Kinder- und Jugendpsychiatrie",1;"31 - Psychosomatik",1;"00 - Bitte eine Fachabteilung auswählen",0;0,0},2,0)</f>
        <v>0</v>
      </c>
      <c r="Q742" s="8">
        <f t="shared" si="79"/>
        <v>0</v>
      </c>
      <c r="R742" s="8">
        <f t="shared" si="80"/>
        <v>0</v>
      </c>
      <c r="S742" s="8">
        <f t="shared" si="81"/>
        <v>0</v>
      </c>
      <c r="T742" s="8">
        <f t="shared" si="82"/>
        <v>0</v>
      </c>
      <c r="V742" s="8">
        <f>VLOOKUP($C742,{"29 - Psychiatrie (Erwachsene)",1;"30 - Kinder- und Jugendpsychiatrie",1;"31 - Psychosomatik",1;"00 - Bitte eine Fachabteilung auswählen",0;0,0},2,0)</f>
        <v>0</v>
      </c>
      <c r="W742" s="8" t="str">
        <f>IF('Angaben KH-Standort'!$D$12&gt;0,"JBJ","KJA")</f>
        <v>KJA</v>
      </c>
      <c r="X742" s="8" t="str">
        <f>VLOOKUP(C741,{"29 - Psychiatrie (Erwachsene)","Einrichtungen2";"30 - Kinder- und Jugendpsychiatrie","Einrichtungen2";"31 - Psychosomatik","Einrichtungen2";"00 - Bitte eine Einrichtung auswählen","Leer";0,"Leer"},2,0)</f>
        <v>Leer</v>
      </c>
      <c r="Y742" s="37" t="str">
        <f t="shared" si="83"/>
        <v>Leer</v>
      </c>
      <c r="Z742" s="8" t="str">
        <f>VLOOKUP($C742,{"29 - Psychiatrie (Erwachsene)","Psychiatrie";"30 - Kinder- und Jugendpsychiatrie","KJPsychiatrie";"31 - Psychosomatik","Psychosomatik";"00 - Bitte eine Fachabteilung auswählen","Leer";0,"Leer"},2,0)</f>
        <v>Leer</v>
      </c>
    </row>
    <row r="743" spans="2:26" ht="15" customHeight="1" x14ac:dyDescent="0.25">
      <c r="B743" s="76" t="str">
        <f t="shared" si="84"/>
        <v>!!!</v>
      </c>
      <c r="C743" s="250"/>
      <c r="D743" s="243"/>
      <c r="E743" s="251"/>
      <c r="F743" s="88"/>
      <c r="G743" s="387"/>
      <c r="H743" s="44"/>
      <c r="I743" s="44"/>
      <c r="J743" s="70"/>
      <c r="O743" s="8">
        <f t="shared" si="78"/>
        <v>0</v>
      </c>
      <c r="P743" s="8">
        <f>VLOOKUP(C743,{"29 - Psychiatrie (Erwachsene)",1;"30 - Kinder- und Jugendpsychiatrie",1;"31 - Psychosomatik",1;"00 - Bitte eine Fachabteilung auswählen",0;0,0},2,0)</f>
        <v>0</v>
      </c>
      <c r="Q743" s="8">
        <f t="shared" si="79"/>
        <v>0</v>
      </c>
      <c r="R743" s="8">
        <f t="shared" si="80"/>
        <v>0</v>
      </c>
      <c r="S743" s="8">
        <f t="shared" si="81"/>
        <v>0</v>
      </c>
      <c r="T743" s="8">
        <f t="shared" si="82"/>
        <v>0</v>
      </c>
      <c r="V743" s="8">
        <f>VLOOKUP($C743,{"29 - Psychiatrie (Erwachsene)",1;"30 - Kinder- und Jugendpsychiatrie",1;"31 - Psychosomatik",1;"00 - Bitte eine Fachabteilung auswählen",0;0,0},2,0)</f>
        <v>0</v>
      </c>
      <c r="W743" s="8" t="str">
        <f>IF('Angaben KH-Standort'!$D$12&gt;0,"JBJ","KJA")</f>
        <v>KJA</v>
      </c>
      <c r="X743" s="8" t="str">
        <f>VLOOKUP(C742,{"29 - Psychiatrie (Erwachsene)","Einrichtungen2";"30 - Kinder- und Jugendpsychiatrie","Einrichtungen2";"31 - Psychosomatik","Einrichtungen2";"00 - Bitte eine Einrichtung auswählen","Leer";0,"Leer"},2,0)</f>
        <v>Leer</v>
      </c>
      <c r="Y743" s="37" t="str">
        <f t="shared" si="83"/>
        <v>Leer</v>
      </c>
      <c r="Z743" s="8" t="str">
        <f>VLOOKUP($C743,{"29 - Psychiatrie (Erwachsene)","Psychiatrie";"30 - Kinder- und Jugendpsychiatrie","KJPsychiatrie";"31 - Psychosomatik","Psychosomatik";"00 - Bitte eine Fachabteilung auswählen","Leer";0,"Leer"},2,0)</f>
        <v>Leer</v>
      </c>
    </row>
    <row r="744" spans="2:26" ht="15" customHeight="1" x14ac:dyDescent="0.25">
      <c r="B744" s="76" t="str">
        <f t="shared" si="84"/>
        <v>!!!</v>
      </c>
      <c r="C744" s="250"/>
      <c r="D744" s="243"/>
      <c r="E744" s="251"/>
      <c r="F744" s="88"/>
      <c r="G744" s="387"/>
      <c r="H744" s="44"/>
      <c r="I744" s="44"/>
      <c r="J744" s="70"/>
      <c r="O744" s="8">
        <f t="shared" si="78"/>
        <v>0</v>
      </c>
      <c r="P744" s="8">
        <f>VLOOKUP(C744,{"29 - Psychiatrie (Erwachsene)",1;"30 - Kinder- und Jugendpsychiatrie",1;"31 - Psychosomatik",1;"00 - Bitte eine Fachabteilung auswählen",0;0,0},2,0)</f>
        <v>0</v>
      </c>
      <c r="Q744" s="8">
        <f t="shared" si="79"/>
        <v>0</v>
      </c>
      <c r="R744" s="8">
        <f t="shared" si="80"/>
        <v>0</v>
      </c>
      <c r="S744" s="8">
        <f t="shared" si="81"/>
        <v>0</v>
      </c>
      <c r="T744" s="8">
        <f t="shared" si="82"/>
        <v>0</v>
      </c>
      <c r="V744" s="8">
        <f>VLOOKUP($C744,{"29 - Psychiatrie (Erwachsene)",1;"30 - Kinder- und Jugendpsychiatrie",1;"31 - Psychosomatik",1;"00 - Bitte eine Fachabteilung auswählen",0;0,0},2,0)</f>
        <v>0</v>
      </c>
      <c r="W744" s="8" t="str">
        <f>IF('Angaben KH-Standort'!$D$12&gt;0,"JBJ","KJA")</f>
        <v>KJA</v>
      </c>
      <c r="X744" s="8" t="str">
        <f>VLOOKUP(C743,{"29 - Psychiatrie (Erwachsene)","Einrichtungen2";"30 - Kinder- und Jugendpsychiatrie","Einrichtungen2";"31 - Psychosomatik","Einrichtungen2";"00 - Bitte eine Einrichtung auswählen","Leer";0,"Leer"},2,0)</f>
        <v>Leer</v>
      </c>
      <c r="Y744" s="37" t="str">
        <f t="shared" si="83"/>
        <v>Leer</v>
      </c>
      <c r="Z744" s="8" t="str">
        <f>VLOOKUP($C744,{"29 - Psychiatrie (Erwachsene)","Psychiatrie";"30 - Kinder- und Jugendpsychiatrie","KJPsychiatrie";"31 - Psychosomatik","Psychosomatik";"00 - Bitte eine Fachabteilung auswählen","Leer";0,"Leer"},2,0)</f>
        <v>Leer</v>
      </c>
    </row>
    <row r="745" spans="2:26" ht="15" customHeight="1" x14ac:dyDescent="0.25">
      <c r="B745" s="76" t="str">
        <f t="shared" si="84"/>
        <v>!!!</v>
      </c>
      <c r="C745" s="250"/>
      <c r="D745" s="243"/>
      <c r="E745" s="251"/>
      <c r="F745" s="88"/>
      <c r="G745" s="387"/>
      <c r="H745" s="44"/>
      <c r="I745" s="44"/>
      <c r="J745" s="70"/>
      <c r="O745" s="8">
        <f t="shared" si="78"/>
        <v>0</v>
      </c>
      <c r="P745" s="8">
        <f>VLOOKUP(C745,{"29 - Psychiatrie (Erwachsene)",1;"30 - Kinder- und Jugendpsychiatrie",1;"31 - Psychosomatik",1;"00 - Bitte eine Fachabteilung auswählen",0;0,0},2,0)</f>
        <v>0</v>
      </c>
      <c r="Q745" s="8">
        <f t="shared" si="79"/>
        <v>0</v>
      </c>
      <c r="R745" s="8">
        <f t="shared" si="80"/>
        <v>0</v>
      </c>
      <c r="S745" s="8">
        <f t="shared" si="81"/>
        <v>0</v>
      </c>
      <c r="T745" s="8">
        <f t="shared" si="82"/>
        <v>0</v>
      </c>
      <c r="V745" s="8">
        <f>VLOOKUP($C745,{"29 - Psychiatrie (Erwachsene)",1;"30 - Kinder- und Jugendpsychiatrie",1;"31 - Psychosomatik",1;"00 - Bitte eine Fachabteilung auswählen",0;0,0},2,0)</f>
        <v>0</v>
      </c>
      <c r="W745" s="8" t="str">
        <f>IF('Angaben KH-Standort'!$D$12&gt;0,"JBJ","KJA")</f>
        <v>KJA</v>
      </c>
      <c r="X745" s="8" t="str">
        <f>VLOOKUP(C744,{"29 - Psychiatrie (Erwachsene)","Einrichtungen2";"30 - Kinder- und Jugendpsychiatrie","Einrichtungen2";"31 - Psychosomatik","Einrichtungen2";"00 - Bitte eine Einrichtung auswählen","Leer";0,"Leer"},2,0)</f>
        <v>Leer</v>
      </c>
      <c r="Y745" s="37" t="str">
        <f t="shared" si="83"/>
        <v>Leer</v>
      </c>
      <c r="Z745" s="8" t="str">
        <f>VLOOKUP($C745,{"29 - Psychiatrie (Erwachsene)","Psychiatrie";"30 - Kinder- und Jugendpsychiatrie","KJPsychiatrie";"31 - Psychosomatik","Psychosomatik";"00 - Bitte eine Fachabteilung auswählen","Leer";0,"Leer"},2,0)</f>
        <v>Leer</v>
      </c>
    </row>
    <row r="746" spans="2:26" ht="15" customHeight="1" x14ac:dyDescent="0.25">
      <c r="B746" s="76" t="str">
        <f t="shared" si="84"/>
        <v>!!!</v>
      </c>
      <c r="C746" s="250"/>
      <c r="D746" s="243"/>
      <c r="E746" s="251"/>
      <c r="F746" s="88"/>
      <c r="G746" s="387"/>
      <c r="H746" s="44"/>
      <c r="I746" s="44"/>
      <c r="J746" s="70"/>
      <c r="O746" s="8">
        <f t="shared" si="78"/>
        <v>0</v>
      </c>
      <c r="P746" s="8">
        <f>VLOOKUP(C746,{"29 - Psychiatrie (Erwachsene)",1;"30 - Kinder- und Jugendpsychiatrie",1;"31 - Psychosomatik",1;"00 - Bitte eine Fachabteilung auswählen",0;0,0},2,0)</f>
        <v>0</v>
      </c>
      <c r="Q746" s="8">
        <f t="shared" si="79"/>
        <v>0</v>
      </c>
      <c r="R746" s="8">
        <f t="shared" si="80"/>
        <v>0</v>
      </c>
      <c r="S746" s="8">
        <f t="shared" si="81"/>
        <v>0</v>
      </c>
      <c r="T746" s="8">
        <f t="shared" si="82"/>
        <v>0</v>
      </c>
      <c r="V746" s="8">
        <f>VLOOKUP($C746,{"29 - Psychiatrie (Erwachsene)",1;"30 - Kinder- und Jugendpsychiatrie",1;"31 - Psychosomatik",1;"00 - Bitte eine Fachabteilung auswählen",0;0,0},2,0)</f>
        <v>0</v>
      </c>
      <c r="W746" s="8" t="str">
        <f>IF('Angaben KH-Standort'!$D$12&gt;0,"JBJ","KJA")</f>
        <v>KJA</v>
      </c>
      <c r="X746" s="8" t="str">
        <f>VLOOKUP(C745,{"29 - Psychiatrie (Erwachsene)","Einrichtungen2";"30 - Kinder- und Jugendpsychiatrie","Einrichtungen2";"31 - Psychosomatik","Einrichtungen2";"00 - Bitte eine Einrichtung auswählen","Leer";0,"Leer"},2,0)</f>
        <v>Leer</v>
      </c>
      <c r="Y746" s="37" t="str">
        <f t="shared" si="83"/>
        <v>Leer</v>
      </c>
      <c r="Z746" s="8" t="str">
        <f>VLOOKUP($C746,{"29 - Psychiatrie (Erwachsene)","Psychiatrie";"30 - Kinder- und Jugendpsychiatrie","KJPsychiatrie";"31 - Psychosomatik","Psychosomatik";"00 - Bitte eine Fachabteilung auswählen","Leer";0,"Leer"},2,0)</f>
        <v>Leer</v>
      </c>
    </row>
    <row r="747" spans="2:26" ht="15" customHeight="1" x14ac:dyDescent="0.25">
      <c r="B747" s="76" t="str">
        <f t="shared" si="84"/>
        <v>!!!</v>
      </c>
      <c r="C747" s="250"/>
      <c r="D747" s="243"/>
      <c r="E747" s="251"/>
      <c r="F747" s="88"/>
      <c r="G747" s="387"/>
      <c r="H747" s="44"/>
      <c r="I747" s="44"/>
      <c r="J747" s="70"/>
      <c r="O747" s="8">
        <f t="shared" si="78"/>
        <v>0</v>
      </c>
      <c r="P747" s="8">
        <f>VLOOKUP(C747,{"29 - Psychiatrie (Erwachsene)",1;"30 - Kinder- und Jugendpsychiatrie",1;"31 - Psychosomatik",1;"00 - Bitte eine Fachabteilung auswählen",0;0,0},2,0)</f>
        <v>0</v>
      </c>
      <c r="Q747" s="8">
        <f t="shared" si="79"/>
        <v>0</v>
      </c>
      <c r="R747" s="8">
        <f t="shared" si="80"/>
        <v>0</v>
      </c>
      <c r="S747" s="8">
        <f t="shared" si="81"/>
        <v>0</v>
      </c>
      <c r="T747" s="8">
        <f t="shared" si="82"/>
        <v>0</v>
      </c>
      <c r="V747" s="8">
        <f>VLOOKUP($C747,{"29 - Psychiatrie (Erwachsene)",1;"30 - Kinder- und Jugendpsychiatrie",1;"31 - Psychosomatik",1;"00 - Bitte eine Fachabteilung auswählen",0;0,0},2,0)</f>
        <v>0</v>
      </c>
      <c r="W747" s="8" t="str">
        <f>IF('Angaben KH-Standort'!$D$12&gt;0,"JBJ","KJA")</f>
        <v>KJA</v>
      </c>
      <c r="X747" s="8" t="str">
        <f>VLOOKUP(C746,{"29 - Psychiatrie (Erwachsene)","Einrichtungen2";"30 - Kinder- und Jugendpsychiatrie","Einrichtungen2";"31 - Psychosomatik","Einrichtungen2";"00 - Bitte eine Einrichtung auswählen","Leer";0,"Leer"},2,0)</f>
        <v>Leer</v>
      </c>
      <c r="Y747" s="37" t="str">
        <f t="shared" si="83"/>
        <v>Leer</v>
      </c>
      <c r="Z747" s="8" t="str">
        <f>VLOOKUP($C747,{"29 - Psychiatrie (Erwachsene)","Psychiatrie";"30 - Kinder- und Jugendpsychiatrie","KJPsychiatrie";"31 - Psychosomatik","Psychosomatik";"00 - Bitte eine Fachabteilung auswählen","Leer";0,"Leer"},2,0)</f>
        <v>Leer</v>
      </c>
    </row>
    <row r="748" spans="2:26" ht="15" customHeight="1" x14ac:dyDescent="0.25">
      <c r="B748" s="76" t="str">
        <f t="shared" si="84"/>
        <v>!!!</v>
      </c>
      <c r="C748" s="250"/>
      <c r="D748" s="243"/>
      <c r="E748" s="251"/>
      <c r="F748" s="88"/>
      <c r="G748" s="387"/>
      <c r="H748" s="44"/>
      <c r="I748" s="44"/>
      <c r="J748" s="70"/>
      <c r="O748" s="8">
        <f t="shared" si="78"/>
        <v>0</v>
      </c>
      <c r="P748" s="8">
        <f>VLOOKUP(C748,{"29 - Psychiatrie (Erwachsene)",1;"30 - Kinder- und Jugendpsychiatrie",1;"31 - Psychosomatik",1;"00 - Bitte eine Fachabteilung auswählen",0;0,0},2,0)</f>
        <v>0</v>
      </c>
      <c r="Q748" s="8">
        <f t="shared" si="79"/>
        <v>0</v>
      </c>
      <c r="R748" s="8">
        <f t="shared" si="80"/>
        <v>0</v>
      </c>
      <c r="S748" s="8">
        <f t="shared" si="81"/>
        <v>0</v>
      </c>
      <c r="T748" s="8">
        <f t="shared" si="82"/>
        <v>0</v>
      </c>
      <c r="V748" s="8">
        <f>VLOOKUP($C748,{"29 - Psychiatrie (Erwachsene)",1;"30 - Kinder- und Jugendpsychiatrie",1;"31 - Psychosomatik",1;"00 - Bitte eine Fachabteilung auswählen",0;0,0},2,0)</f>
        <v>0</v>
      </c>
      <c r="W748" s="8" t="str">
        <f>IF('Angaben KH-Standort'!$D$12&gt;0,"JBJ","KJA")</f>
        <v>KJA</v>
      </c>
      <c r="X748" s="8" t="str">
        <f>VLOOKUP(C747,{"29 - Psychiatrie (Erwachsene)","Einrichtungen2";"30 - Kinder- und Jugendpsychiatrie","Einrichtungen2";"31 - Psychosomatik","Einrichtungen2";"00 - Bitte eine Einrichtung auswählen","Leer";0,"Leer"},2,0)</f>
        <v>Leer</v>
      </c>
      <c r="Y748" s="37" t="str">
        <f t="shared" si="83"/>
        <v>Leer</v>
      </c>
      <c r="Z748" s="8" t="str">
        <f>VLOOKUP($C748,{"29 - Psychiatrie (Erwachsene)","Psychiatrie";"30 - Kinder- und Jugendpsychiatrie","KJPsychiatrie";"31 - Psychosomatik","Psychosomatik";"00 - Bitte eine Fachabteilung auswählen","Leer";0,"Leer"},2,0)</f>
        <v>Leer</v>
      </c>
    </row>
    <row r="749" spans="2:26" ht="15" customHeight="1" x14ac:dyDescent="0.25">
      <c r="B749" s="76" t="str">
        <f t="shared" si="84"/>
        <v>!!!</v>
      </c>
      <c r="C749" s="250"/>
      <c r="D749" s="243"/>
      <c r="E749" s="251"/>
      <c r="F749" s="88"/>
      <c r="G749" s="387"/>
      <c r="H749" s="44"/>
      <c r="I749" s="44"/>
      <c r="J749" s="70"/>
      <c r="O749" s="8">
        <f t="shared" si="78"/>
        <v>0</v>
      </c>
      <c r="P749" s="8">
        <f>VLOOKUP(C749,{"29 - Psychiatrie (Erwachsene)",1;"30 - Kinder- und Jugendpsychiatrie",1;"31 - Psychosomatik",1;"00 - Bitte eine Fachabteilung auswählen",0;0,0},2,0)</f>
        <v>0</v>
      </c>
      <c r="Q749" s="8">
        <f t="shared" si="79"/>
        <v>0</v>
      </c>
      <c r="R749" s="8">
        <f t="shared" si="80"/>
        <v>0</v>
      </c>
      <c r="S749" s="8">
        <f t="shared" si="81"/>
        <v>0</v>
      </c>
      <c r="T749" s="8">
        <f t="shared" si="82"/>
        <v>0</v>
      </c>
      <c r="V749" s="8">
        <f>VLOOKUP($C749,{"29 - Psychiatrie (Erwachsene)",1;"30 - Kinder- und Jugendpsychiatrie",1;"31 - Psychosomatik",1;"00 - Bitte eine Fachabteilung auswählen",0;0,0},2,0)</f>
        <v>0</v>
      </c>
      <c r="W749" s="8" t="str">
        <f>IF('Angaben KH-Standort'!$D$12&gt;0,"JBJ","KJA")</f>
        <v>KJA</v>
      </c>
      <c r="X749" s="8" t="str">
        <f>VLOOKUP(C748,{"29 - Psychiatrie (Erwachsene)","Einrichtungen2";"30 - Kinder- und Jugendpsychiatrie","Einrichtungen2";"31 - Psychosomatik","Einrichtungen2";"00 - Bitte eine Einrichtung auswählen","Leer";0,"Leer"},2,0)</f>
        <v>Leer</v>
      </c>
      <c r="Y749" s="37" t="str">
        <f t="shared" si="83"/>
        <v>Leer</v>
      </c>
      <c r="Z749" s="8" t="str">
        <f>VLOOKUP($C749,{"29 - Psychiatrie (Erwachsene)","Psychiatrie";"30 - Kinder- und Jugendpsychiatrie","KJPsychiatrie";"31 - Psychosomatik","Psychosomatik";"00 - Bitte eine Fachabteilung auswählen","Leer";0,"Leer"},2,0)</f>
        <v>Leer</v>
      </c>
    </row>
    <row r="750" spans="2:26" ht="15" customHeight="1" x14ac:dyDescent="0.25">
      <c r="B750" s="76" t="str">
        <f t="shared" si="84"/>
        <v>!!!</v>
      </c>
      <c r="C750" s="250"/>
      <c r="D750" s="243"/>
      <c r="E750" s="251"/>
      <c r="F750" s="88"/>
      <c r="G750" s="387"/>
      <c r="H750" s="44"/>
      <c r="I750" s="44"/>
      <c r="J750" s="70"/>
      <c r="O750" s="8">
        <f t="shared" si="78"/>
        <v>0</v>
      </c>
      <c r="P750" s="8">
        <f>VLOOKUP(C750,{"29 - Psychiatrie (Erwachsene)",1;"30 - Kinder- und Jugendpsychiatrie",1;"31 - Psychosomatik",1;"00 - Bitte eine Fachabteilung auswählen",0;0,0},2,0)</f>
        <v>0</v>
      </c>
      <c r="Q750" s="8">
        <f t="shared" si="79"/>
        <v>0</v>
      </c>
      <c r="R750" s="8">
        <f t="shared" si="80"/>
        <v>0</v>
      </c>
      <c r="S750" s="8">
        <f t="shared" si="81"/>
        <v>0</v>
      </c>
      <c r="T750" s="8">
        <f t="shared" si="82"/>
        <v>0</v>
      </c>
      <c r="V750" s="8">
        <f>VLOOKUP($C750,{"29 - Psychiatrie (Erwachsene)",1;"30 - Kinder- und Jugendpsychiatrie",1;"31 - Psychosomatik",1;"00 - Bitte eine Fachabteilung auswählen",0;0,0},2,0)</f>
        <v>0</v>
      </c>
      <c r="W750" s="8" t="str">
        <f>IF('Angaben KH-Standort'!$D$12&gt;0,"JBJ","KJA")</f>
        <v>KJA</v>
      </c>
      <c r="X750" s="8" t="str">
        <f>VLOOKUP(C749,{"29 - Psychiatrie (Erwachsene)","Einrichtungen2";"30 - Kinder- und Jugendpsychiatrie","Einrichtungen2";"31 - Psychosomatik","Einrichtungen2";"00 - Bitte eine Einrichtung auswählen","Leer";0,"Leer"},2,0)</f>
        <v>Leer</v>
      </c>
      <c r="Y750" s="37" t="str">
        <f t="shared" si="83"/>
        <v>Leer</v>
      </c>
      <c r="Z750" s="8" t="str">
        <f>VLOOKUP($C750,{"29 - Psychiatrie (Erwachsene)","Psychiatrie";"30 - Kinder- und Jugendpsychiatrie","KJPsychiatrie";"31 - Psychosomatik","Psychosomatik";"00 - Bitte eine Fachabteilung auswählen","Leer";0,"Leer"},2,0)</f>
        <v>Leer</v>
      </c>
    </row>
    <row r="751" spans="2:26" ht="15" customHeight="1" x14ac:dyDescent="0.25">
      <c r="B751" s="76" t="str">
        <f t="shared" si="84"/>
        <v>!!!</v>
      </c>
      <c r="C751" s="250"/>
      <c r="D751" s="243"/>
      <c r="E751" s="251"/>
      <c r="F751" s="88"/>
      <c r="G751" s="387"/>
      <c r="H751" s="44"/>
      <c r="I751" s="44"/>
      <c r="J751" s="70"/>
      <c r="O751" s="8">
        <f t="shared" si="78"/>
        <v>0</v>
      </c>
      <c r="P751" s="8">
        <f>VLOOKUP(C751,{"29 - Psychiatrie (Erwachsene)",1;"30 - Kinder- und Jugendpsychiatrie",1;"31 - Psychosomatik",1;"00 - Bitte eine Fachabteilung auswählen",0;0,0},2,0)</f>
        <v>0</v>
      </c>
      <c r="Q751" s="8">
        <f t="shared" si="79"/>
        <v>0</v>
      </c>
      <c r="R751" s="8">
        <f t="shared" si="80"/>
        <v>0</v>
      </c>
      <c r="S751" s="8">
        <f t="shared" si="81"/>
        <v>0</v>
      </c>
      <c r="T751" s="8">
        <f t="shared" si="82"/>
        <v>0</v>
      </c>
      <c r="V751" s="8">
        <f>VLOOKUP($C751,{"29 - Psychiatrie (Erwachsene)",1;"30 - Kinder- und Jugendpsychiatrie",1;"31 - Psychosomatik",1;"00 - Bitte eine Fachabteilung auswählen",0;0,0},2,0)</f>
        <v>0</v>
      </c>
      <c r="W751" s="8" t="str">
        <f>IF('Angaben KH-Standort'!$D$12&gt;0,"JBJ","KJA")</f>
        <v>KJA</v>
      </c>
      <c r="X751" s="8" t="str">
        <f>VLOOKUP(C750,{"29 - Psychiatrie (Erwachsene)","Einrichtungen2";"30 - Kinder- und Jugendpsychiatrie","Einrichtungen2";"31 - Psychosomatik","Einrichtungen2";"00 - Bitte eine Einrichtung auswählen","Leer";0,"Leer"},2,0)</f>
        <v>Leer</v>
      </c>
      <c r="Y751" s="37" t="str">
        <f t="shared" si="83"/>
        <v>Leer</v>
      </c>
      <c r="Z751" s="8" t="str">
        <f>VLOOKUP($C751,{"29 - Psychiatrie (Erwachsene)","Psychiatrie";"30 - Kinder- und Jugendpsychiatrie","KJPsychiatrie";"31 - Psychosomatik","Psychosomatik";"00 - Bitte eine Fachabteilung auswählen","Leer";0,"Leer"},2,0)</f>
        <v>Leer</v>
      </c>
    </row>
    <row r="752" spans="2:26" ht="15" customHeight="1" x14ac:dyDescent="0.25">
      <c r="B752" s="76" t="str">
        <f t="shared" si="84"/>
        <v>!!!</v>
      </c>
      <c r="C752" s="250"/>
      <c r="D752" s="243"/>
      <c r="E752" s="251"/>
      <c r="F752" s="88"/>
      <c r="G752" s="387"/>
      <c r="H752" s="44"/>
      <c r="I752" s="44"/>
      <c r="J752" s="70"/>
      <c r="O752" s="8">
        <f t="shared" si="78"/>
        <v>0</v>
      </c>
      <c r="P752" s="8">
        <f>VLOOKUP(C752,{"29 - Psychiatrie (Erwachsene)",1;"30 - Kinder- und Jugendpsychiatrie",1;"31 - Psychosomatik",1;"00 - Bitte eine Fachabteilung auswählen",0;0,0},2,0)</f>
        <v>0</v>
      </c>
      <c r="Q752" s="8">
        <f t="shared" si="79"/>
        <v>0</v>
      </c>
      <c r="R752" s="8">
        <f t="shared" si="80"/>
        <v>0</v>
      </c>
      <c r="S752" s="8">
        <f t="shared" si="81"/>
        <v>0</v>
      </c>
      <c r="T752" s="8">
        <f t="shared" si="82"/>
        <v>0</v>
      </c>
      <c r="V752" s="8">
        <f>VLOOKUP($C752,{"29 - Psychiatrie (Erwachsene)",1;"30 - Kinder- und Jugendpsychiatrie",1;"31 - Psychosomatik",1;"00 - Bitte eine Fachabteilung auswählen",0;0,0},2,0)</f>
        <v>0</v>
      </c>
      <c r="W752" s="8" t="str">
        <f>IF('Angaben KH-Standort'!$D$12&gt;0,"JBJ","KJA")</f>
        <v>KJA</v>
      </c>
      <c r="X752" s="8" t="str">
        <f>VLOOKUP(C751,{"29 - Psychiatrie (Erwachsene)","Einrichtungen2";"30 - Kinder- und Jugendpsychiatrie","Einrichtungen2";"31 - Psychosomatik","Einrichtungen2";"00 - Bitte eine Einrichtung auswählen","Leer";0,"Leer"},2,0)</f>
        <v>Leer</v>
      </c>
      <c r="Y752" s="37" t="str">
        <f t="shared" si="83"/>
        <v>Leer</v>
      </c>
      <c r="Z752" s="8" t="str">
        <f>VLOOKUP($C752,{"29 - Psychiatrie (Erwachsene)","Psychiatrie";"30 - Kinder- und Jugendpsychiatrie","KJPsychiatrie";"31 - Psychosomatik","Psychosomatik";"00 - Bitte eine Fachabteilung auswählen","Leer";0,"Leer"},2,0)</f>
        <v>Leer</v>
      </c>
    </row>
    <row r="753" spans="2:26" ht="15" customHeight="1" x14ac:dyDescent="0.25">
      <c r="B753" s="76" t="str">
        <f t="shared" si="84"/>
        <v>!!!</v>
      </c>
      <c r="C753" s="250"/>
      <c r="D753" s="243"/>
      <c r="E753" s="251"/>
      <c r="F753" s="88"/>
      <c r="G753" s="387"/>
      <c r="H753" s="44"/>
      <c r="I753" s="44"/>
      <c r="J753" s="70"/>
      <c r="O753" s="8">
        <f t="shared" si="78"/>
        <v>0</v>
      </c>
      <c r="P753" s="8">
        <f>VLOOKUP(C753,{"29 - Psychiatrie (Erwachsene)",1;"30 - Kinder- und Jugendpsychiatrie",1;"31 - Psychosomatik",1;"00 - Bitte eine Fachabteilung auswählen",0;0,0},2,0)</f>
        <v>0</v>
      </c>
      <c r="Q753" s="8">
        <f t="shared" si="79"/>
        <v>0</v>
      </c>
      <c r="R753" s="8">
        <f t="shared" si="80"/>
        <v>0</v>
      </c>
      <c r="S753" s="8">
        <f t="shared" si="81"/>
        <v>0</v>
      </c>
      <c r="T753" s="8">
        <f t="shared" si="82"/>
        <v>0</v>
      </c>
      <c r="V753" s="8">
        <f>VLOOKUP($C753,{"29 - Psychiatrie (Erwachsene)",1;"30 - Kinder- und Jugendpsychiatrie",1;"31 - Psychosomatik",1;"00 - Bitte eine Fachabteilung auswählen",0;0,0},2,0)</f>
        <v>0</v>
      </c>
      <c r="W753" s="8" t="str">
        <f>IF('Angaben KH-Standort'!$D$12&gt;0,"JBJ","KJA")</f>
        <v>KJA</v>
      </c>
      <c r="X753" s="8" t="str">
        <f>VLOOKUP(C752,{"29 - Psychiatrie (Erwachsene)","Einrichtungen2";"30 - Kinder- und Jugendpsychiatrie","Einrichtungen2";"31 - Psychosomatik","Einrichtungen2";"00 - Bitte eine Einrichtung auswählen","Leer";0,"Leer"},2,0)</f>
        <v>Leer</v>
      </c>
      <c r="Y753" s="37" t="str">
        <f t="shared" si="83"/>
        <v>Leer</v>
      </c>
      <c r="Z753" s="8" t="str">
        <f>VLOOKUP($C753,{"29 - Psychiatrie (Erwachsene)","Psychiatrie";"30 - Kinder- und Jugendpsychiatrie","KJPsychiatrie";"31 - Psychosomatik","Psychosomatik";"00 - Bitte eine Fachabteilung auswählen","Leer";0,"Leer"},2,0)</f>
        <v>Leer</v>
      </c>
    </row>
    <row r="754" spans="2:26" ht="15" customHeight="1" x14ac:dyDescent="0.25">
      <c r="B754" s="76" t="str">
        <f t="shared" si="84"/>
        <v>!!!</v>
      </c>
      <c r="C754" s="250"/>
      <c r="D754" s="243"/>
      <c r="E754" s="251"/>
      <c r="F754" s="88"/>
      <c r="G754" s="387"/>
      <c r="H754" s="44"/>
      <c r="I754" s="44"/>
      <c r="J754" s="70"/>
      <c r="O754" s="8">
        <f t="shared" si="78"/>
        <v>0</v>
      </c>
      <c r="P754" s="8">
        <f>VLOOKUP(C754,{"29 - Psychiatrie (Erwachsene)",1;"30 - Kinder- und Jugendpsychiatrie",1;"31 - Psychosomatik",1;"00 - Bitte eine Fachabteilung auswählen",0;0,0},2,0)</f>
        <v>0</v>
      </c>
      <c r="Q754" s="8">
        <f t="shared" si="79"/>
        <v>0</v>
      </c>
      <c r="R754" s="8">
        <f t="shared" si="80"/>
        <v>0</v>
      </c>
      <c r="S754" s="8">
        <f t="shared" si="81"/>
        <v>0</v>
      </c>
      <c r="T754" s="8">
        <f t="shared" si="82"/>
        <v>0</v>
      </c>
      <c r="V754" s="8">
        <f>VLOOKUP($C754,{"29 - Psychiatrie (Erwachsene)",1;"30 - Kinder- und Jugendpsychiatrie",1;"31 - Psychosomatik",1;"00 - Bitte eine Fachabteilung auswählen",0;0,0},2,0)</f>
        <v>0</v>
      </c>
      <c r="W754" s="8" t="str">
        <f>IF('Angaben KH-Standort'!$D$12&gt;0,"JBJ","KJA")</f>
        <v>KJA</v>
      </c>
      <c r="X754" s="8" t="str">
        <f>VLOOKUP(C753,{"29 - Psychiatrie (Erwachsene)","Einrichtungen2";"30 - Kinder- und Jugendpsychiatrie","Einrichtungen2";"31 - Psychosomatik","Einrichtungen2";"00 - Bitte eine Einrichtung auswählen","Leer";0,"Leer"},2,0)</f>
        <v>Leer</v>
      </c>
      <c r="Y754" s="37" t="str">
        <f t="shared" si="83"/>
        <v>Leer</v>
      </c>
      <c r="Z754" s="8" t="str">
        <f>VLOOKUP($C754,{"29 - Psychiatrie (Erwachsene)","Psychiatrie";"30 - Kinder- und Jugendpsychiatrie","KJPsychiatrie";"31 - Psychosomatik","Psychosomatik";"00 - Bitte eine Fachabteilung auswählen","Leer";0,"Leer"},2,0)</f>
        <v>Leer</v>
      </c>
    </row>
    <row r="755" spans="2:26" ht="15" customHeight="1" x14ac:dyDescent="0.25">
      <c r="B755" s="76" t="str">
        <f t="shared" si="84"/>
        <v>!!!</v>
      </c>
      <c r="C755" s="250"/>
      <c r="D755" s="243"/>
      <c r="E755" s="251"/>
      <c r="F755" s="88"/>
      <c r="G755" s="387"/>
      <c r="H755" s="44"/>
      <c r="I755" s="44"/>
      <c r="J755" s="70"/>
      <c r="O755" s="8">
        <f t="shared" si="78"/>
        <v>0</v>
      </c>
      <c r="P755" s="8">
        <f>VLOOKUP(C755,{"29 - Psychiatrie (Erwachsene)",1;"30 - Kinder- und Jugendpsychiatrie",1;"31 - Psychosomatik",1;"00 - Bitte eine Fachabteilung auswählen",0;0,0},2,0)</f>
        <v>0</v>
      </c>
      <c r="Q755" s="8">
        <f t="shared" si="79"/>
        <v>0</v>
      </c>
      <c r="R755" s="8">
        <f t="shared" si="80"/>
        <v>0</v>
      </c>
      <c r="S755" s="8">
        <f t="shared" si="81"/>
        <v>0</v>
      </c>
      <c r="T755" s="8">
        <f t="shared" si="82"/>
        <v>0</v>
      </c>
      <c r="V755" s="8">
        <f>VLOOKUP($C755,{"29 - Psychiatrie (Erwachsene)",1;"30 - Kinder- und Jugendpsychiatrie",1;"31 - Psychosomatik",1;"00 - Bitte eine Fachabteilung auswählen",0;0,0},2,0)</f>
        <v>0</v>
      </c>
      <c r="W755" s="8" t="str">
        <f>IF('Angaben KH-Standort'!$D$12&gt;0,"JBJ","KJA")</f>
        <v>KJA</v>
      </c>
      <c r="X755" s="8" t="str">
        <f>VLOOKUP(C754,{"29 - Psychiatrie (Erwachsene)","Einrichtungen2";"30 - Kinder- und Jugendpsychiatrie","Einrichtungen2";"31 - Psychosomatik","Einrichtungen2";"00 - Bitte eine Einrichtung auswählen","Leer";0,"Leer"},2,0)</f>
        <v>Leer</v>
      </c>
      <c r="Y755" s="37" t="str">
        <f t="shared" si="83"/>
        <v>Leer</v>
      </c>
      <c r="Z755" s="8" t="str">
        <f>VLOOKUP($C755,{"29 - Psychiatrie (Erwachsene)","Psychiatrie";"30 - Kinder- und Jugendpsychiatrie","KJPsychiatrie";"31 - Psychosomatik","Psychosomatik";"00 - Bitte eine Fachabteilung auswählen","Leer";0,"Leer"},2,0)</f>
        <v>Leer</v>
      </c>
    </row>
    <row r="756" spans="2:26" ht="15" customHeight="1" x14ac:dyDescent="0.25">
      <c r="B756" s="76" t="str">
        <f t="shared" si="84"/>
        <v>!!!</v>
      </c>
      <c r="C756" s="250"/>
      <c r="D756" s="243"/>
      <c r="E756" s="251"/>
      <c r="F756" s="88"/>
      <c r="G756" s="387"/>
      <c r="H756" s="44"/>
      <c r="I756" s="44"/>
      <c r="J756" s="70"/>
      <c r="O756" s="8">
        <f t="shared" si="78"/>
        <v>0</v>
      </c>
      <c r="P756" s="8">
        <f>VLOOKUP(C756,{"29 - Psychiatrie (Erwachsene)",1;"30 - Kinder- und Jugendpsychiatrie",1;"31 - Psychosomatik",1;"00 - Bitte eine Fachabteilung auswählen",0;0,0},2,0)</f>
        <v>0</v>
      </c>
      <c r="Q756" s="8">
        <f t="shared" si="79"/>
        <v>0</v>
      </c>
      <c r="R756" s="8">
        <f t="shared" si="80"/>
        <v>0</v>
      </c>
      <c r="S756" s="8">
        <f t="shared" si="81"/>
        <v>0</v>
      </c>
      <c r="T756" s="8">
        <f t="shared" si="82"/>
        <v>0</v>
      </c>
      <c r="V756" s="8">
        <f>VLOOKUP($C756,{"29 - Psychiatrie (Erwachsene)",1;"30 - Kinder- und Jugendpsychiatrie",1;"31 - Psychosomatik",1;"00 - Bitte eine Fachabteilung auswählen",0;0,0},2,0)</f>
        <v>0</v>
      </c>
      <c r="W756" s="8" t="str">
        <f>IF('Angaben KH-Standort'!$D$12&gt;0,"JBJ","KJA")</f>
        <v>KJA</v>
      </c>
      <c r="X756" s="8" t="str">
        <f>VLOOKUP(C755,{"29 - Psychiatrie (Erwachsene)","Einrichtungen2";"30 - Kinder- und Jugendpsychiatrie","Einrichtungen2";"31 - Psychosomatik","Einrichtungen2";"00 - Bitte eine Einrichtung auswählen","Leer";0,"Leer"},2,0)</f>
        <v>Leer</v>
      </c>
      <c r="Y756" s="37" t="str">
        <f t="shared" si="83"/>
        <v>Leer</v>
      </c>
      <c r="Z756" s="8" t="str">
        <f>VLOOKUP($C756,{"29 - Psychiatrie (Erwachsene)","Psychiatrie";"30 - Kinder- und Jugendpsychiatrie","KJPsychiatrie";"31 - Psychosomatik","Psychosomatik";"00 - Bitte eine Fachabteilung auswählen","Leer";0,"Leer"},2,0)</f>
        <v>Leer</v>
      </c>
    </row>
    <row r="757" spans="2:26" ht="15" customHeight="1" x14ac:dyDescent="0.25">
      <c r="B757" s="76" t="str">
        <f t="shared" si="84"/>
        <v>!!!</v>
      </c>
      <c r="C757" s="250"/>
      <c r="D757" s="243"/>
      <c r="E757" s="251"/>
      <c r="F757" s="88"/>
      <c r="G757" s="387"/>
      <c r="H757" s="44"/>
      <c r="I757" s="44"/>
      <c r="J757" s="70"/>
      <c r="O757" s="8">
        <f t="shared" si="78"/>
        <v>0</v>
      </c>
      <c r="P757" s="8">
        <f>VLOOKUP(C757,{"29 - Psychiatrie (Erwachsene)",1;"30 - Kinder- und Jugendpsychiatrie",1;"31 - Psychosomatik",1;"00 - Bitte eine Fachabteilung auswählen",0;0,0},2,0)</f>
        <v>0</v>
      </c>
      <c r="Q757" s="8">
        <f t="shared" si="79"/>
        <v>0</v>
      </c>
      <c r="R757" s="8">
        <f t="shared" si="80"/>
        <v>0</v>
      </c>
      <c r="S757" s="8">
        <f t="shared" si="81"/>
        <v>0</v>
      </c>
      <c r="T757" s="8">
        <f t="shared" si="82"/>
        <v>0</v>
      </c>
      <c r="V757" s="8">
        <f>VLOOKUP($C757,{"29 - Psychiatrie (Erwachsene)",1;"30 - Kinder- und Jugendpsychiatrie",1;"31 - Psychosomatik",1;"00 - Bitte eine Fachabteilung auswählen",0;0,0},2,0)</f>
        <v>0</v>
      </c>
      <c r="W757" s="8" t="str">
        <f>IF('Angaben KH-Standort'!$D$12&gt;0,"JBJ","KJA")</f>
        <v>KJA</v>
      </c>
      <c r="X757" s="8" t="str">
        <f>VLOOKUP(C756,{"29 - Psychiatrie (Erwachsene)","Einrichtungen2";"30 - Kinder- und Jugendpsychiatrie","Einrichtungen2";"31 - Psychosomatik","Einrichtungen2";"00 - Bitte eine Einrichtung auswählen","Leer";0,"Leer"},2,0)</f>
        <v>Leer</v>
      </c>
      <c r="Y757" s="37" t="str">
        <f t="shared" si="83"/>
        <v>Leer</v>
      </c>
      <c r="Z757" s="8" t="str">
        <f>VLOOKUP($C757,{"29 - Psychiatrie (Erwachsene)","Psychiatrie";"30 - Kinder- und Jugendpsychiatrie","KJPsychiatrie";"31 - Psychosomatik","Psychosomatik";"00 - Bitte eine Fachabteilung auswählen","Leer";0,"Leer"},2,0)</f>
        <v>Leer</v>
      </c>
    </row>
    <row r="758" spans="2:26" ht="15" customHeight="1" x14ac:dyDescent="0.25">
      <c r="B758" s="76" t="str">
        <f t="shared" si="84"/>
        <v>!!!</v>
      </c>
      <c r="C758" s="250"/>
      <c r="D758" s="243"/>
      <c r="E758" s="251"/>
      <c r="F758" s="88"/>
      <c r="G758" s="387"/>
      <c r="H758" s="44"/>
      <c r="I758" s="44"/>
      <c r="J758" s="70"/>
      <c r="O758" s="8">
        <f t="shared" si="78"/>
        <v>0</v>
      </c>
      <c r="P758" s="8">
        <f>VLOOKUP(C758,{"29 - Psychiatrie (Erwachsene)",1;"30 - Kinder- und Jugendpsychiatrie",1;"31 - Psychosomatik",1;"00 - Bitte eine Fachabteilung auswählen",0;0,0},2,0)</f>
        <v>0</v>
      </c>
      <c r="Q758" s="8">
        <f t="shared" si="79"/>
        <v>0</v>
      </c>
      <c r="R758" s="8">
        <f t="shared" si="80"/>
        <v>0</v>
      </c>
      <c r="S758" s="8">
        <f t="shared" si="81"/>
        <v>0</v>
      </c>
      <c r="T758" s="8">
        <f t="shared" si="82"/>
        <v>0</v>
      </c>
      <c r="V758" s="8">
        <f>VLOOKUP($C758,{"29 - Psychiatrie (Erwachsene)",1;"30 - Kinder- und Jugendpsychiatrie",1;"31 - Psychosomatik",1;"00 - Bitte eine Fachabteilung auswählen",0;0,0},2,0)</f>
        <v>0</v>
      </c>
      <c r="W758" s="8" t="str">
        <f>IF('Angaben KH-Standort'!$D$12&gt;0,"JBJ","KJA")</f>
        <v>KJA</v>
      </c>
      <c r="X758" s="8" t="str">
        <f>VLOOKUP(C757,{"29 - Psychiatrie (Erwachsene)","Einrichtungen2";"30 - Kinder- und Jugendpsychiatrie","Einrichtungen2";"31 - Psychosomatik","Einrichtungen2";"00 - Bitte eine Einrichtung auswählen","Leer";0,"Leer"},2,0)</f>
        <v>Leer</v>
      </c>
      <c r="Y758" s="37" t="str">
        <f t="shared" si="83"/>
        <v>Leer</v>
      </c>
      <c r="Z758" s="8" t="str">
        <f>VLOOKUP($C758,{"29 - Psychiatrie (Erwachsene)","Psychiatrie";"30 - Kinder- und Jugendpsychiatrie","KJPsychiatrie";"31 - Psychosomatik","Psychosomatik";"00 - Bitte eine Fachabteilung auswählen","Leer";0,"Leer"},2,0)</f>
        <v>Leer</v>
      </c>
    </row>
    <row r="759" spans="2:26" ht="15" customHeight="1" x14ac:dyDescent="0.25">
      <c r="B759" s="76" t="str">
        <f t="shared" si="84"/>
        <v>!!!</v>
      </c>
      <c r="C759" s="250"/>
      <c r="D759" s="243"/>
      <c r="E759" s="251"/>
      <c r="F759" s="88"/>
      <c r="G759" s="387"/>
      <c r="H759" s="44"/>
      <c r="I759" s="44"/>
      <c r="J759" s="70"/>
      <c r="O759" s="8">
        <f t="shared" si="78"/>
        <v>0</v>
      </c>
      <c r="P759" s="8">
        <f>VLOOKUP(C759,{"29 - Psychiatrie (Erwachsene)",1;"30 - Kinder- und Jugendpsychiatrie",1;"31 - Psychosomatik",1;"00 - Bitte eine Fachabteilung auswählen",0;0,0},2,0)</f>
        <v>0</v>
      </c>
      <c r="Q759" s="8">
        <f t="shared" si="79"/>
        <v>0</v>
      </c>
      <c r="R759" s="8">
        <f t="shared" si="80"/>
        <v>0</v>
      </c>
      <c r="S759" s="8">
        <f t="shared" si="81"/>
        <v>0</v>
      </c>
      <c r="T759" s="8">
        <f t="shared" si="82"/>
        <v>0</v>
      </c>
      <c r="V759" s="8">
        <f>VLOOKUP($C759,{"29 - Psychiatrie (Erwachsene)",1;"30 - Kinder- und Jugendpsychiatrie",1;"31 - Psychosomatik",1;"00 - Bitte eine Fachabteilung auswählen",0;0,0},2,0)</f>
        <v>0</v>
      </c>
      <c r="W759" s="8" t="str">
        <f>IF('Angaben KH-Standort'!$D$12&gt;0,"JBJ","KJA")</f>
        <v>KJA</v>
      </c>
      <c r="X759" s="8" t="str">
        <f>VLOOKUP(C758,{"29 - Psychiatrie (Erwachsene)","Einrichtungen2";"30 - Kinder- und Jugendpsychiatrie","Einrichtungen2";"31 - Psychosomatik","Einrichtungen2";"00 - Bitte eine Einrichtung auswählen","Leer";0,"Leer"},2,0)</f>
        <v>Leer</v>
      </c>
      <c r="Y759" s="37" t="str">
        <f t="shared" si="83"/>
        <v>Leer</v>
      </c>
      <c r="Z759" s="8" t="str">
        <f>VLOOKUP($C759,{"29 - Psychiatrie (Erwachsene)","Psychiatrie";"30 - Kinder- und Jugendpsychiatrie","KJPsychiatrie";"31 - Psychosomatik","Psychosomatik";"00 - Bitte eine Fachabteilung auswählen","Leer";0,"Leer"},2,0)</f>
        <v>Leer</v>
      </c>
    </row>
    <row r="760" spans="2:26" ht="15" customHeight="1" x14ac:dyDescent="0.25">
      <c r="B760" s="76" t="str">
        <f t="shared" si="84"/>
        <v>!!!</v>
      </c>
      <c r="C760" s="250"/>
      <c r="D760" s="243"/>
      <c r="E760" s="251"/>
      <c r="F760" s="88"/>
      <c r="G760" s="387"/>
      <c r="H760" s="44"/>
      <c r="I760" s="44"/>
      <c r="J760" s="70"/>
      <c r="O760" s="8">
        <f t="shared" si="78"/>
        <v>0</v>
      </c>
      <c r="P760" s="8">
        <f>VLOOKUP(C760,{"29 - Psychiatrie (Erwachsene)",1;"30 - Kinder- und Jugendpsychiatrie",1;"31 - Psychosomatik",1;"00 - Bitte eine Fachabteilung auswählen",0;0,0},2,0)</f>
        <v>0</v>
      </c>
      <c r="Q760" s="8">
        <f t="shared" si="79"/>
        <v>0</v>
      </c>
      <c r="R760" s="8">
        <f t="shared" si="80"/>
        <v>0</v>
      </c>
      <c r="S760" s="8">
        <f t="shared" si="81"/>
        <v>0</v>
      </c>
      <c r="T760" s="8">
        <f t="shared" si="82"/>
        <v>0</v>
      </c>
      <c r="V760" s="8">
        <f>VLOOKUP($C760,{"29 - Psychiatrie (Erwachsene)",1;"30 - Kinder- und Jugendpsychiatrie",1;"31 - Psychosomatik",1;"00 - Bitte eine Fachabteilung auswählen",0;0,0},2,0)</f>
        <v>0</v>
      </c>
      <c r="W760" s="8" t="str">
        <f>IF('Angaben KH-Standort'!$D$12&gt;0,"JBJ","KJA")</f>
        <v>KJA</v>
      </c>
      <c r="X760" s="8" t="str">
        <f>VLOOKUP(C759,{"29 - Psychiatrie (Erwachsene)","Einrichtungen2";"30 - Kinder- und Jugendpsychiatrie","Einrichtungen2";"31 - Psychosomatik","Einrichtungen2";"00 - Bitte eine Einrichtung auswählen","Leer";0,"Leer"},2,0)</f>
        <v>Leer</v>
      </c>
      <c r="Y760" s="37" t="str">
        <f t="shared" si="83"/>
        <v>Leer</v>
      </c>
      <c r="Z760" s="8" t="str">
        <f>VLOOKUP($C760,{"29 - Psychiatrie (Erwachsene)","Psychiatrie";"30 - Kinder- und Jugendpsychiatrie","KJPsychiatrie";"31 - Psychosomatik","Psychosomatik";"00 - Bitte eine Fachabteilung auswählen","Leer";0,"Leer"},2,0)</f>
        <v>Leer</v>
      </c>
    </row>
    <row r="761" spans="2:26" ht="15" customHeight="1" x14ac:dyDescent="0.25">
      <c r="B761" s="76" t="str">
        <f t="shared" si="84"/>
        <v>!!!</v>
      </c>
      <c r="C761" s="250"/>
      <c r="D761" s="243"/>
      <c r="E761" s="251"/>
      <c r="F761" s="88"/>
      <c r="G761" s="387"/>
      <c r="H761" s="44"/>
      <c r="I761" s="44"/>
      <c r="J761" s="70"/>
      <c r="O761" s="8">
        <f t="shared" si="78"/>
        <v>0</v>
      </c>
      <c r="P761" s="8">
        <f>VLOOKUP(C761,{"29 - Psychiatrie (Erwachsene)",1;"30 - Kinder- und Jugendpsychiatrie",1;"31 - Psychosomatik",1;"00 - Bitte eine Fachabteilung auswählen",0;0,0},2,0)</f>
        <v>0</v>
      </c>
      <c r="Q761" s="8">
        <f t="shared" si="79"/>
        <v>0</v>
      </c>
      <c r="R761" s="8">
        <f t="shared" si="80"/>
        <v>0</v>
      </c>
      <c r="S761" s="8">
        <f t="shared" si="81"/>
        <v>0</v>
      </c>
      <c r="T761" s="8">
        <f t="shared" si="82"/>
        <v>0</v>
      </c>
      <c r="V761" s="8">
        <f>VLOOKUP($C761,{"29 - Psychiatrie (Erwachsene)",1;"30 - Kinder- und Jugendpsychiatrie",1;"31 - Psychosomatik",1;"00 - Bitte eine Fachabteilung auswählen",0;0,0},2,0)</f>
        <v>0</v>
      </c>
      <c r="W761" s="8" t="str">
        <f>IF('Angaben KH-Standort'!$D$12&gt;0,"JBJ","KJA")</f>
        <v>KJA</v>
      </c>
      <c r="X761" s="8" t="str">
        <f>VLOOKUP(C760,{"29 - Psychiatrie (Erwachsene)","Einrichtungen2";"30 - Kinder- und Jugendpsychiatrie","Einrichtungen2";"31 - Psychosomatik","Einrichtungen2";"00 - Bitte eine Einrichtung auswählen","Leer";0,"Leer"},2,0)</f>
        <v>Leer</v>
      </c>
      <c r="Y761" s="37" t="str">
        <f t="shared" si="83"/>
        <v>Leer</v>
      </c>
      <c r="Z761" s="8" t="str">
        <f>VLOOKUP($C761,{"29 - Psychiatrie (Erwachsene)","Psychiatrie";"30 - Kinder- und Jugendpsychiatrie","KJPsychiatrie";"31 - Psychosomatik","Psychosomatik";"00 - Bitte eine Fachabteilung auswählen","Leer";0,"Leer"},2,0)</f>
        <v>Leer</v>
      </c>
    </row>
    <row r="762" spans="2:26" ht="15" customHeight="1" x14ac:dyDescent="0.25">
      <c r="B762" s="76" t="str">
        <f t="shared" si="84"/>
        <v>!!!</v>
      </c>
      <c r="C762" s="250"/>
      <c r="D762" s="243"/>
      <c r="E762" s="251"/>
      <c r="F762" s="88"/>
      <c r="G762" s="387"/>
      <c r="H762" s="44"/>
      <c r="I762" s="44"/>
      <c r="J762" s="70"/>
      <c r="O762" s="8">
        <f t="shared" si="78"/>
        <v>0</v>
      </c>
      <c r="P762" s="8">
        <f>VLOOKUP(C762,{"29 - Psychiatrie (Erwachsene)",1;"30 - Kinder- und Jugendpsychiatrie",1;"31 - Psychosomatik",1;"00 - Bitte eine Fachabteilung auswählen",0;0,0},2,0)</f>
        <v>0</v>
      </c>
      <c r="Q762" s="8">
        <f t="shared" si="79"/>
        <v>0</v>
      </c>
      <c r="R762" s="8">
        <f t="shared" si="80"/>
        <v>0</v>
      </c>
      <c r="S762" s="8">
        <f t="shared" si="81"/>
        <v>0</v>
      </c>
      <c r="T762" s="8">
        <f t="shared" si="82"/>
        <v>0</v>
      </c>
      <c r="V762" s="8">
        <f>VLOOKUP($C762,{"29 - Psychiatrie (Erwachsene)",1;"30 - Kinder- und Jugendpsychiatrie",1;"31 - Psychosomatik",1;"00 - Bitte eine Fachabteilung auswählen",0;0,0},2,0)</f>
        <v>0</v>
      </c>
      <c r="W762" s="8" t="str">
        <f>IF('Angaben KH-Standort'!$D$12&gt;0,"JBJ","KJA")</f>
        <v>KJA</v>
      </c>
      <c r="X762" s="8" t="str">
        <f>VLOOKUP(C761,{"29 - Psychiatrie (Erwachsene)","Einrichtungen2";"30 - Kinder- und Jugendpsychiatrie","Einrichtungen2";"31 - Psychosomatik","Einrichtungen2";"00 - Bitte eine Einrichtung auswählen","Leer";0,"Leer"},2,0)</f>
        <v>Leer</v>
      </c>
      <c r="Y762" s="37" t="str">
        <f t="shared" si="83"/>
        <v>Leer</v>
      </c>
      <c r="Z762" s="8" t="str">
        <f>VLOOKUP($C762,{"29 - Psychiatrie (Erwachsene)","Psychiatrie";"30 - Kinder- und Jugendpsychiatrie","KJPsychiatrie";"31 - Psychosomatik","Psychosomatik";"00 - Bitte eine Fachabteilung auswählen","Leer";0,"Leer"},2,0)</f>
        <v>Leer</v>
      </c>
    </row>
    <row r="763" spans="2:26" ht="15" customHeight="1" x14ac:dyDescent="0.25">
      <c r="B763" s="76" t="str">
        <f t="shared" si="84"/>
        <v>!!!</v>
      </c>
      <c r="C763" s="250"/>
      <c r="D763" s="243"/>
      <c r="E763" s="251"/>
      <c r="F763" s="88"/>
      <c r="G763" s="387"/>
      <c r="H763" s="44"/>
      <c r="I763" s="44"/>
      <c r="J763" s="70"/>
      <c r="O763" s="8">
        <f t="shared" si="78"/>
        <v>0</v>
      </c>
      <c r="P763" s="8">
        <f>VLOOKUP(C763,{"29 - Psychiatrie (Erwachsene)",1;"30 - Kinder- und Jugendpsychiatrie",1;"31 - Psychosomatik",1;"00 - Bitte eine Fachabteilung auswählen",0;0,0},2,0)</f>
        <v>0</v>
      </c>
      <c r="Q763" s="8">
        <f t="shared" si="79"/>
        <v>0</v>
      </c>
      <c r="R763" s="8">
        <f t="shared" si="80"/>
        <v>0</v>
      </c>
      <c r="S763" s="8">
        <f t="shared" si="81"/>
        <v>0</v>
      </c>
      <c r="T763" s="8">
        <f t="shared" si="82"/>
        <v>0</v>
      </c>
      <c r="V763" s="8">
        <f>VLOOKUP($C763,{"29 - Psychiatrie (Erwachsene)",1;"30 - Kinder- und Jugendpsychiatrie",1;"31 - Psychosomatik",1;"00 - Bitte eine Fachabteilung auswählen",0;0,0},2,0)</f>
        <v>0</v>
      </c>
      <c r="W763" s="8" t="str">
        <f>IF('Angaben KH-Standort'!$D$12&gt;0,"JBJ","KJA")</f>
        <v>KJA</v>
      </c>
      <c r="X763" s="8" t="str">
        <f>VLOOKUP(C762,{"29 - Psychiatrie (Erwachsene)","Einrichtungen2";"30 - Kinder- und Jugendpsychiatrie","Einrichtungen2";"31 - Psychosomatik","Einrichtungen2";"00 - Bitte eine Einrichtung auswählen","Leer";0,"Leer"},2,0)</f>
        <v>Leer</v>
      </c>
      <c r="Y763" s="37" t="str">
        <f t="shared" si="83"/>
        <v>Leer</v>
      </c>
      <c r="Z763" s="8" t="str">
        <f>VLOOKUP($C763,{"29 - Psychiatrie (Erwachsene)","Psychiatrie";"30 - Kinder- und Jugendpsychiatrie","KJPsychiatrie";"31 - Psychosomatik","Psychosomatik";"00 - Bitte eine Fachabteilung auswählen","Leer";0,"Leer"},2,0)</f>
        <v>Leer</v>
      </c>
    </row>
    <row r="764" spans="2:26" ht="15" customHeight="1" x14ac:dyDescent="0.25">
      <c r="B764" s="76" t="str">
        <f t="shared" si="84"/>
        <v>!!!</v>
      </c>
      <c r="C764" s="250"/>
      <c r="D764" s="243"/>
      <c r="E764" s="251"/>
      <c r="F764" s="88"/>
      <c r="G764" s="387"/>
      <c r="H764" s="44"/>
      <c r="I764" s="44"/>
      <c r="J764" s="70"/>
      <c r="O764" s="8">
        <f t="shared" si="78"/>
        <v>0</v>
      </c>
      <c r="P764" s="8">
        <f>VLOOKUP(C764,{"29 - Psychiatrie (Erwachsene)",1;"30 - Kinder- und Jugendpsychiatrie",1;"31 - Psychosomatik",1;"00 - Bitte eine Fachabteilung auswählen",0;0,0},2,0)</f>
        <v>0</v>
      </c>
      <c r="Q764" s="8">
        <f t="shared" si="79"/>
        <v>0</v>
      </c>
      <c r="R764" s="8">
        <f t="shared" si="80"/>
        <v>0</v>
      </c>
      <c r="S764" s="8">
        <f t="shared" si="81"/>
        <v>0</v>
      </c>
      <c r="T764" s="8">
        <f t="shared" si="82"/>
        <v>0</v>
      </c>
      <c r="V764" s="8">
        <f>VLOOKUP($C764,{"29 - Psychiatrie (Erwachsene)",1;"30 - Kinder- und Jugendpsychiatrie",1;"31 - Psychosomatik",1;"00 - Bitte eine Fachabteilung auswählen",0;0,0},2,0)</f>
        <v>0</v>
      </c>
      <c r="W764" s="8" t="str">
        <f>IF('Angaben KH-Standort'!$D$12&gt;0,"JBJ","KJA")</f>
        <v>KJA</v>
      </c>
      <c r="X764" s="8" t="str">
        <f>VLOOKUP(C763,{"29 - Psychiatrie (Erwachsene)","Einrichtungen2";"30 - Kinder- und Jugendpsychiatrie","Einrichtungen2";"31 - Psychosomatik","Einrichtungen2";"00 - Bitte eine Einrichtung auswählen","Leer";0,"Leer"},2,0)</f>
        <v>Leer</v>
      </c>
      <c r="Y764" s="37" t="str">
        <f t="shared" si="83"/>
        <v>Leer</v>
      </c>
      <c r="Z764" s="8" t="str">
        <f>VLOOKUP($C764,{"29 - Psychiatrie (Erwachsene)","Psychiatrie";"30 - Kinder- und Jugendpsychiatrie","KJPsychiatrie";"31 - Psychosomatik","Psychosomatik";"00 - Bitte eine Fachabteilung auswählen","Leer";0,"Leer"},2,0)</f>
        <v>Leer</v>
      </c>
    </row>
    <row r="765" spans="2:26" ht="15" customHeight="1" x14ac:dyDescent="0.25">
      <c r="B765" s="76" t="str">
        <f t="shared" si="84"/>
        <v>!!!</v>
      </c>
      <c r="C765" s="250"/>
      <c r="D765" s="243"/>
      <c r="E765" s="251"/>
      <c r="F765" s="88"/>
      <c r="G765" s="387"/>
      <c r="H765" s="44"/>
      <c r="I765" s="44"/>
      <c r="J765" s="70"/>
      <c r="O765" s="8">
        <f t="shared" si="78"/>
        <v>0</v>
      </c>
      <c r="P765" s="8">
        <f>VLOOKUP(C765,{"29 - Psychiatrie (Erwachsene)",1;"30 - Kinder- und Jugendpsychiatrie",1;"31 - Psychosomatik",1;"00 - Bitte eine Fachabteilung auswählen",0;0,0},2,0)</f>
        <v>0</v>
      </c>
      <c r="Q765" s="8">
        <f t="shared" si="79"/>
        <v>0</v>
      </c>
      <c r="R765" s="8">
        <f t="shared" si="80"/>
        <v>0</v>
      </c>
      <c r="S765" s="8">
        <f t="shared" si="81"/>
        <v>0</v>
      </c>
      <c r="T765" s="8">
        <f t="shared" si="82"/>
        <v>0</v>
      </c>
      <c r="V765" s="8">
        <f>VLOOKUP($C765,{"29 - Psychiatrie (Erwachsene)",1;"30 - Kinder- und Jugendpsychiatrie",1;"31 - Psychosomatik",1;"00 - Bitte eine Fachabteilung auswählen",0;0,0},2,0)</f>
        <v>0</v>
      </c>
      <c r="W765" s="8" t="str">
        <f>IF('Angaben KH-Standort'!$D$12&gt;0,"JBJ","KJA")</f>
        <v>KJA</v>
      </c>
      <c r="X765" s="8" t="str">
        <f>VLOOKUP(C764,{"29 - Psychiatrie (Erwachsene)","Einrichtungen2";"30 - Kinder- und Jugendpsychiatrie","Einrichtungen2";"31 - Psychosomatik","Einrichtungen2";"00 - Bitte eine Einrichtung auswählen","Leer";0,"Leer"},2,0)</f>
        <v>Leer</v>
      </c>
      <c r="Y765" s="37" t="str">
        <f t="shared" si="83"/>
        <v>Leer</v>
      </c>
      <c r="Z765" s="8" t="str">
        <f>VLOOKUP($C765,{"29 - Psychiatrie (Erwachsene)","Psychiatrie";"30 - Kinder- und Jugendpsychiatrie","KJPsychiatrie";"31 - Psychosomatik","Psychosomatik";"00 - Bitte eine Fachabteilung auswählen","Leer";0,"Leer"},2,0)</f>
        <v>Leer</v>
      </c>
    </row>
    <row r="766" spans="2:26" ht="15" customHeight="1" x14ac:dyDescent="0.25">
      <c r="B766" s="76" t="str">
        <f t="shared" si="84"/>
        <v>!!!</v>
      </c>
      <c r="C766" s="250"/>
      <c r="D766" s="243"/>
      <c r="E766" s="251"/>
      <c r="F766" s="88"/>
      <c r="G766" s="387"/>
      <c r="H766" s="44"/>
      <c r="I766" s="44"/>
      <c r="J766" s="70"/>
      <c r="O766" s="8">
        <f t="shared" si="78"/>
        <v>0</v>
      </c>
      <c r="P766" s="8">
        <f>VLOOKUP(C766,{"29 - Psychiatrie (Erwachsene)",1;"30 - Kinder- und Jugendpsychiatrie",1;"31 - Psychosomatik",1;"00 - Bitte eine Fachabteilung auswählen",0;0,0},2,0)</f>
        <v>0</v>
      </c>
      <c r="Q766" s="8">
        <f t="shared" si="79"/>
        <v>0</v>
      </c>
      <c r="R766" s="8">
        <f t="shared" si="80"/>
        <v>0</v>
      </c>
      <c r="S766" s="8">
        <f t="shared" si="81"/>
        <v>0</v>
      </c>
      <c r="T766" s="8">
        <f t="shared" si="82"/>
        <v>0</v>
      </c>
      <c r="V766" s="8">
        <f>VLOOKUP($C766,{"29 - Psychiatrie (Erwachsene)",1;"30 - Kinder- und Jugendpsychiatrie",1;"31 - Psychosomatik",1;"00 - Bitte eine Fachabteilung auswählen",0;0,0},2,0)</f>
        <v>0</v>
      </c>
      <c r="W766" s="8" t="str">
        <f>IF('Angaben KH-Standort'!$D$12&gt;0,"JBJ","KJA")</f>
        <v>KJA</v>
      </c>
      <c r="X766" s="8" t="str">
        <f>VLOOKUP(C765,{"29 - Psychiatrie (Erwachsene)","Einrichtungen2";"30 - Kinder- und Jugendpsychiatrie","Einrichtungen2";"31 - Psychosomatik","Einrichtungen2";"00 - Bitte eine Einrichtung auswählen","Leer";0,"Leer"},2,0)</f>
        <v>Leer</v>
      </c>
      <c r="Y766" s="37" t="str">
        <f t="shared" si="83"/>
        <v>Leer</v>
      </c>
      <c r="Z766" s="8" t="str">
        <f>VLOOKUP($C766,{"29 - Psychiatrie (Erwachsene)","Psychiatrie";"30 - Kinder- und Jugendpsychiatrie","KJPsychiatrie";"31 - Psychosomatik","Psychosomatik";"00 - Bitte eine Fachabteilung auswählen","Leer";0,"Leer"},2,0)</f>
        <v>Leer</v>
      </c>
    </row>
    <row r="767" spans="2:26" ht="15" customHeight="1" x14ac:dyDescent="0.25">
      <c r="B767" s="76" t="str">
        <f t="shared" si="84"/>
        <v>!!!</v>
      </c>
      <c r="C767" s="250"/>
      <c r="D767" s="243"/>
      <c r="E767" s="251"/>
      <c r="F767" s="88"/>
      <c r="G767" s="387"/>
      <c r="H767" s="44"/>
      <c r="I767" s="44"/>
      <c r="J767" s="70"/>
      <c r="O767" s="8">
        <f t="shared" si="78"/>
        <v>0</v>
      </c>
      <c r="P767" s="8">
        <f>VLOOKUP(C767,{"29 - Psychiatrie (Erwachsene)",1;"30 - Kinder- und Jugendpsychiatrie",1;"31 - Psychosomatik",1;"00 - Bitte eine Fachabteilung auswählen",0;0,0},2,0)</f>
        <v>0</v>
      </c>
      <c r="Q767" s="8">
        <f t="shared" si="79"/>
        <v>0</v>
      </c>
      <c r="R767" s="8">
        <f t="shared" si="80"/>
        <v>0</v>
      </c>
      <c r="S767" s="8">
        <f t="shared" si="81"/>
        <v>0</v>
      </c>
      <c r="T767" s="8">
        <f t="shared" si="82"/>
        <v>0</v>
      </c>
      <c r="V767" s="8">
        <f>VLOOKUP($C767,{"29 - Psychiatrie (Erwachsene)",1;"30 - Kinder- und Jugendpsychiatrie",1;"31 - Psychosomatik",1;"00 - Bitte eine Fachabteilung auswählen",0;0,0},2,0)</f>
        <v>0</v>
      </c>
      <c r="W767" s="8" t="str">
        <f>IF('Angaben KH-Standort'!$D$12&gt;0,"JBJ","KJA")</f>
        <v>KJA</v>
      </c>
      <c r="X767" s="8" t="str">
        <f>VLOOKUP(C766,{"29 - Psychiatrie (Erwachsene)","Einrichtungen2";"30 - Kinder- und Jugendpsychiatrie","Einrichtungen2";"31 - Psychosomatik","Einrichtungen2";"00 - Bitte eine Einrichtung auswählen","Leer";0,"Leer"},2,0)</f>
        <v>Leer</v>
      </c>
      <c r="Y767" s="37" t="str">
        <f t="shared" si="83"/>
        <v>Leer</v>
      </c>
      <c r="Z767" s="8" t="str">
        <f>VLOOKUP($C767,{"29 - Psychiatrie (Erwachsene)","Psychiatrie";"30 - Kinder- und Jugendpsychiatrie","KJPsychiatrie";"31 - Psychosomatik","Psychosomatik";"00 - Bitte eine Fachabteilung auswählen","Leer";0,"Leer"},2,0)</f>
        <v>Leer</v>
      </c>
    </row>
    <row r="768" spans="2:26" ht="15" customHeight="1" x14ac:dyDescent="0.25">
      <c r="B768" s="76" t="str">
        <f t="shared" si="84"/>
        <v>!!!</v>
      </c>
      <c r="C768" s="250"/>
      <c r="D768" s="243"/>
      <c r="E768" s="251"/>
      <c r="F768" s="88"/>
      <c r="G768" s="387"/>
      <c r="H768" s="44"/>
      <c r="I768" s="44"/>
      <c r="J768" s="70"/>
      <c r="O768" s="8">
        <f t="shared" si="78"/>
        <v>0</v>
      </c>
      <c r="P768" s="8">
        <f>VLOOKUP(C768,{"29 - Psychiatrie (Erwachsene)",1;"30 - Kinder- und Jugendpsychiatrie",1;"31 - Psychosomatik",1;"00 - Bitte eine Fachabteilung auswählen",0;0,0},2,0)</f>
        <v>0</v>
      </c>
      <c r="Q768" s="8">
        <f t="shared" si="79"/>
        <v>0</v>
      </c>
      <c r="R768" s="8">
        <f t="shared" si="80"/>
        <v>0</v>
      </c>
      <c r="S768" s="8">
        <f t="shared" si="81"/>
        <v>0</v>
      </c>
      <c r="T768" s="8">
        <f t="shared" si="82"/>
        <v>0</v>
      </c>
      <c r="V768" s="8">
        <f>VLOOKUP($C768,{"29 - Psychiatrie (Erwachsene)",1;"30 - Kinder- und Jugendpsychiatrie",1;"31 - Psychosomatik",1;"00 - Bitte eine Fachabteilung auswählen",0;0,0},2,0)</f>
        <v>0</v>
      </c>
      <c r="W768" s="8" t="str">
        <f>IF('Angaben KH-Standort'!$D$12&gt;0,"JBJ","KJA")</f>
        <v>KJA</v>
      </c>
      <c r="X768" s="8" t="str">
        <f>VLOOKUP(C767,{"29 - Psychiatrie (Erwachsene)","Einrichtungen2";"30 - Kinder- und Jugendpsychiatrie","Einrichtungen2";"31 - Psychosomatik","Einrichtungen2";"00 - Bitte eine Einrichtung auswählen","Leer";0,"Leer"},2,0)</f>
        <v>Leer</v>
      </c>
      <c r="Y768" s="37" t="str">
        <f t="shared" si="83"/>
        <v>Leer</v>
      </c>
      <c r="Z768" s="8" t="str">
        <f>VLOOKUP($C768,{"29 - Psychiatrie (Erwachsene)","Psychiatrie";"30 - Kinder- und Jugendpsychiatrie","KJPsychiatrie";"31 - Psychosomatik","Psychosomatik";"00 - Bitte eine Fachabteilung auswählen","Leer";0,"Leer"},2,0)</f>
        <v>Leer</v>
      </c>
    </row>
    <row r="769" spans="2:26" ht="15" customHeight="1" x14ac:dyDescent="0.25">
      <c r="B769" s="76" t="str">
        <f t="shared" si="84"/>
        <v>!!!</v>
      </c>
      <c r="C769" s="250"/>
      <c r="D769" s="243"/>
      <c r="E769" s="251"/>
      <c r="F769" s="88"/>
      <c r="G769" s="387"/>
      <c r="H769" s="44"/>
      <c r="I769" s="44"/>
      <c r="J769" s="70"/>
      <c r="O769" s="8">
        <f t="shared" si="78"/>
        <v>0</v>
      </c>
      <c r="P769" s="8">
        <f>VLOOKUP(C769,{"29 - Psychiatrie (Erwachsene)",1;"30 - Kinder- und Jugendpsychiatrie",1;"31 - Psychosomatik",1;"00 - Bitte eine Fachabteilung auswählen",0;0,0},2,0)</f>
        <v>0</v>
      </c>
      <c r="Q769" s="8">
        <f t="shared" si="79"/>
        <v>0</v>
      </c>
      <c r="R769" s="8">
        <f t="shared" si="80"/>
        <v>0</v>
      </c>
      <c r="S769" s="8">
        <f t="shared" si="81"/>
        <v>0</v>
      </c>
      <c r="T769" s="8">
        <f t="shared" si="82"/>
        <v>0</v>
      </c>
      <c r="V769" s="8">
        <f>VLOOKUP($C769,{"29 - Psychiatrie (Erwachsene)",1;"30 - Kinder- und Jugendpsychiatrie",1;"31 - Psychosomatik",1;"00 - Bitte eine Fachabteilung auswählen",0;0,0},2,0)</f>
        <v>0</v>
      </c>
      <c r="W769" s="8" t="str">
        <f>IF('Angaben KH-Standort'!$D$12&gt;0,"JBJ","KJA")</f>
        <v>KJA</v>
      </c>
      <c r="X769" s="8" t="str">
        <f>VLOOKUP(C768,{"29 - Psychiatrie (Erwachsene)","Einrichtungen2";"30 - Kinder- und Jugendpsychiatrie","Einrichtungen2";"31 - Psychosomatik","Einrichtungen2";"00 - Bitte eine Einrichtung auswählen","Leer";0,"Leer"},2,0)</f>
        <v>Leer</v>
      </c>
      <c r="Y769" s="37" t="str">
        <f t="shared" si="83"/>
        <v>Leer</v>
      </c>
      <c r="Z769" s="8" t="str">
        <f>VLOOKUP($C769,{"29 - Psychiatrie (Erwachsene)","Psychiatrie";"30 - Kinder- und Jugendpsychiatrie","KJPsychiatrie";"31 - Psychosomatik","Psychosomatik";"00 - Bitte eine Fachabteilung auswählen","Leer";0,"Leer"},2,0)</f>
        <v>Leer</v>
      </c>
    </row>
    <row r="770" spans="2:26" ht="15" customHeight="1" x14ac:dyDescent="0.25">
      <c r="B770" s="76" t="str">
        <f t="shared" si="84"/>
        <v>!!!</v>
      </c>
      <c r="C770" s="250"/>
      <c r="D770" s="243"/>
      <c r="E770" s="251"/>
      <c r="F770" s="88"/>
      <c r="G770" s="387"/>
      <c r="H770" s="44"/>
      <c r="I770" s="44"/>
      <c r="J770" s="70"/>
      <c r="O770" s="8">
        <f t="shared" si="78"/>
        <v>0</v>
      </c>
      <c r="P770" s="8">
        <f>VLOOKUP(C770,{"29 - Psychiatrie (Erwachsene)",1;"30 - Kinder- und Jugendpsychiatrie",1;"31 - Psychosomatik",1;"00 - Bitte eine Fachabteilung auswählen",0;0,0},2,0)</f>
        <v>0</v>
      </c>
      <c r="Q770" s="8">
        <f t="shared" si="79"/>
        <v>0</v>
      </c>
      <c r="R770" s="8">
        <f t="shared" si="80"/>
        <v>0</v>
      </c>
      <c r="S770" s="8">
        <f t="shared" si="81"/>
        <v>0</v>
      </c>
      <c r="T770" s="8">
        <f t="shared" si="82"/>
        <v>0</v>
      </c>
      <c r="V770" s="8">
        <f>VLOOKUP($C770,{"29 - Psychiatrie (Erwachsene)",1;"30 - Kinder- und Jugendpsychiatrie",1;"31 - Psychosomatik",1;"00 - Bitte eine Fachabteilung auswählen",0;0,0},2,0)</f>
        <v>0</v>
      </c>
      <c r="W770" s="8" t="str">
        <f>IF('Angaben KH-Standort'!$D$12&gt;0,"JBJ","KJA")</f>
        <v>KJA</v>
      </c>
      <c r="X770" s="8" t="str">
        <f>VLOOKUP(C769,{"29 - Psychiatrie (Erwachsene)","Einrichtungen2";"30 - Kinder- und Jugendpsychiatrie","Einrichtungen2";"31 - Psychosomatik","Einrichtungen2";"00 - Bitte eine Einrichtung auswählen","Leer";0,"Leer"},2,0)</f>
        <v>Leer</v>
      </c>
      <c r="Y770" s="37" t="str">
        <f t="shared" si="83"/>
        <v>Leer</v>
      </c>
      <c r="Z770" s="8" t="str">
        <f>VLOOKUP($C770,{"29 - Psychiatrie (Erwachsene)","Psychiatrie";"30 - Kinder- und Jugendpsychiatrie","KJPsychiatrie";"31 - Psychosomatik","Psychosomatik";"00 - Bitte eine Fachabteilung auswählen","Leer";0,"Leer"},2,0)</f>
        <v>Leer</v>
      </c>
    </row>
    <row r="771" spans="2:26" ht="15" customHeight="1" x14ac:dyDescent="0.25">
      <c r="B771" s="76" t="str">
        <f t="shared" si="84"/>
        <v>!!!</v>
      </c>
      <c r="C771" s="250"/>
      <c r="D771" s="243"/>
      <c r="E771" s="251"/>
      <c r="F771" s="88"/>
      <c r="G771" s="387"/>
      <c r="H771" s="44"/>
      <c r="I771" s="44"/>
      <c r="J771" s="70"/>
      <c r="O771" s="8">
        <f t="shared" si="78"/>
        <v>0</v>
      </c>
      <c r="P771" s="8">
        <f>VLOOKUP(C771,{"29 - Psychiatrie (Erwachsene)",1;"30 - Kinder- und Jugendpsychiatrie",1;"31 - Psychosomatik",1;"00 - Bitte eine Fachabteilung auswählen",0;0,0},2,0)</f>
        <v>0</v>
      </c>
      <c r="Q771" s="8">
        <f t="shared" si="79"/>
        <v>0</v>
      </c>
      <c r="R771" s="8">
        <f t="shared" si="80"/>
        <v>0</v>
      </c>
      <c r="S771" s="8">
        <f t="shared" si="81"/>
        <v>0</v>
      </c>
      <c r="T771" s="8">
        <f t="shared" si="82"/>
        <v>0</v>
      </c>
      <c r="V771" s="8">
        <f>VLOOKUP($C771,{"29 - Psychiatrie (Erwachsene)",1;"30 - Kinder- und Jugendpsychiatrie",1;"31 - Psychosomatik",1;"00 - Bitte eine Fachabteilung auswählen",0;0,0},2,0)</f>
        <v>0</v>
      </c>
      <c r="W771" s="8" t="str">
        <f>IF('Angaben KH-Standort'!$D$12&gt;0,"JBJ","KJA")</f>
        <v>KJA</v>
      </c>
      <c r="X771" s="8" t="str">
        <f>VLOOKUP(C770,{"29 - Psychiatrie (Erwachsene)","Einrichtungen2";"30 - Kinder- und Jugendpsychiatrie","Einrichtungen2";"31 - Psychosomatik","Einrichtungen2";"00 - Bitte eine Einrichtung auswählen","Leer";0,"Leer"},2,0)</f>
        <v>Leer</v>
      </c>
      <c r="Y771" s="37" t="str">
        <f t="shared" si="83"/>
        <v>Leer</v>
      </c>
      <c r="Z771" s="8" t="str">
        <f>VLOOKUP($C771,{"29 - Psychiatrie (Erwachsene)","Psychiatrie";"30 - Kinder- und Jugendpsychiatrie","KJPsychiatrie";"31 - Psychosomatik","Psychosomatik";"00 - Bitte eine Fachabteilung auswählen","Leer";0,"Leer"},2,0)</f>
        <v>Leer</v>
      </c>
    </row>
    <row r="772" spans="2:26" ht="15" customHeight="1" x14ac:dyDescent="0.25">
      <c r="B772" s="76" t="str">
        <f t="shared" si="84"/>
        <v>!!!</v>
      </c>
      <c r="C772" s="250"/>
      <c r="D772" s="243"/>
      <c r="E772" s="251"/>
      <c r="F772" s="88"/>
      <c r="G772" s="387"/>
      <c r="H772" s="44"/>
      <c r="I772" s="44"/>
      <c r="J772" s="70"/>
      <c r="O772" s="8">
        <f t="shared" si="78"/>
        <v>0</v>
      </c>
      <c r="P772" s="8">
        <f>VLOOKUP(C772,{"29 - Psychiatrie (Erwachsene)",1;"30 - Kinder- und Jugendpsychiatrie",1;"31 - Psychosomatik",1;"00 - Bitte eine Fachabteilung auswählen",0;0,0},2,0)</f>
        <v>0</v>
      </c>
      <c r="Q772" s="8">
        <f t="shared" si="79"/>
        <v>0</v>
      </c>
      <c r="R772" s="8">
        <f t="shared" si="80"/>
        <v>0</v>
      </c>
      <c r="S772" s="8">
        <f t="shared" si="81"/>
        <v>0</v>
      </c>
      <c r="T772" s="8">
        <f t="shared" si="82"/>
        <v>0</v>
      </c>
      <c r="V772" s="8">
        <f>VLOOKUP($C772,{"29 - Psychiatrie (Erwachsene)",1;"30 - Kinder- und Jugendpsychiatrie",1;"31 - Psychosomatik",1;"00 - Bitte eine Fachabteilung auswählen",0;0,0},2,0)</f>
        <v>0</v>
      </c>
      <c r="W772" s="8" t="str">
        <f>IF('Angaben KH-Standort'!$D$12&gt;0,"JBJ","KJA")</f>
        <v>KJA</v>
      </c>
      <c r="X772" s="8" t="str">
        <f>VLOOKUP(C771,{"29 - Psychiatrie (Erwachsene)","Einrichtungen2";"30 - Kinder- und Jugendpsychiatrie","Einrichtungen2";"31 - Psychosomatik","Einrichtungen2";"00 - Bitte eine Einrichtung auswählen","Leer";0,"Leer"},2,0)</f>
        <v>Leer</v>
      </c>
      <c r="Y772" s="37" t="str">
        <f t="shared" si="83"/>
        <v>Leer</v>
      </c>
      <c r="Z772" s="8" t="str">
        <f>VLOOKUP($C772,{"29 - Psychiatrie (Erwachsene)","Psychiatrie";"30 - Kinder- und Jugendpsychiatrie","KJPsychiatrie";"31 - Psychosomatik","Psychosomatik";"00 - Bitte eine Fachabteilung auswählen","Leer";0,"Leer"},2,0)</f>
        <v>Leer</v>
      </c>
    </row>
    <row r="773" spans="2:26" ht="15" customHeight="1" x14ac:dyDescent="0.25">
      <c r="B773" s="76" t="str">
        <f t="shared" si="84"/>
        <v>!!!</v>
      </c>
      <c r="C773" s="250"/>
      <c r="D773" s="243"/>
      <c r="E773" s="251"/>
      <c r="F773" s="88"/>
      <c r="G773" s="387"/>
      <c r="H773" s="44"/>
      <c r="I773" s="44"/>
      <c r="J773" s="70"/>
      <c r="O773" s="8">
        <f t="shared" si="78"/>
        <v>0</v>
      </c>
      <c r="P773" s="8">
        <f>VLOOKUP(C773,{"29 - Psychiatrie (Erwachsene)",1;"30 - Kinder- und Jugendpsychiatrie",1;"31 - Psychosomatik",1;"00 - Bitte eine Fachabteilung auswählen",0;0,0},2,0)</f>
        <v>0</v>
      </c>
      <c r="Q773" s="8">
        <f t="shared" si="79"/>
        <v>0</v>
      </c>
      <c r="R773" s="8">
        <f t="shared" si="80"/>
        <v>0</v>
      </c>
      <c r="S773" s="8">
        <f t="shared" si="81"/>
        <v>0</v>
      </c>
      <c r="T773" s="8">
        <f t="shared" si="82"/>
        <v>0</v>
      </c>
      <c r="V773" s="8">
        <f>VLOOKUP($C773,{"29 - Psychiatrie (Erwachsene)",1;"30 - Kinder- und Jugendpsychiatrie",1;"31 - Psychosomatik",1;"00 - Bitte eine Fachabteilung auswählen",0;0,0},2,0)</f>
        <v>0</v>
      </c>
      <c r="W773" s="8" t="str">
        <f>IF('Angaben KH-Standort'!$D$12&gt;0,"JBJ","KJA")</f>
        <v>KJA</v>
      </c>
      <c r="X773" s="8" t="str">
        <f>VLOOKUP(C772,{"29 - Psychiatrie (Erwachsene)","Einrichtungen2";"30 - Kinder- und Jugendpsychiatrie","Einrichtungen2";"31 - Psychosomatik","Einrichtungen2";"00 - Bitte eine Einrichtung auswählen","Leer";0,"Leer"},2,0)</f>
        <v>Leer</v>
      </c>
      <c r="Y773" s="37" t="str">
        <f t="shared" si="83"/>
        <v>Leer</v>
      </c>
      <c r="Z773" s="8" t="str">
        <f>VLOOKUP($C773,{"29 - Psychiatrie (Erwachsene)","Psychiatrie";"30 - Kinder- und Jugendpsychiatrie","KJPsychiatrie";"31 - Psychosomatik","Psychosomatik";"00 - Bitte eine Fachabteilung auswählen","Leer";0,"Leer"},2,0)</f>
        <v>Leer</v>
      </c>
    </row>
    <row r="774" spans="2:26" ht="15" customHeight="1" x14ac:dyDescent="0.25">
      <c r="B774" s="76" t="str">
        <f t="shared" si="84"/>
        <v>!!!</v>
      </c>
      <c r="C774" s="250"/>
      <c r="D774" s="243"/>
      <c r="E774" s="251"/>
      <c r="F774" s="88"/>
      <c r="G774" s="387"/>
      <c r="H774" s="44"/>
      <c r="I774" s="44"/>
      <c r="J774" s="70"/>
      <c r="O774" s="8">
        <f t="shared" si="78"/>
        <v>0</v>
      </c>
      <c r="P774" s="8">
        <f>VLOOKUP(C774,{"29 - Psychiatrie (Erwachsene)",1;"30 - Kinder- und Jugendpsychiatrie",1;"31 - Psychosomatik",1;"00 - Bitte eine Fachabteilung auswählen",0;0,0},2,0)</f>
        <v>0</v>
      </c>
      <c r="Q774" s="8">
        <f t="shared" si="79"/>
        <v>0</v>
      </c>
      <c r="R774" s="8">
        <f t="shared" si="80"/>
        <v>0</v>
      </c>
      <c r="S774" s="8">
        <f t="shared" si="81"/>
        <v>0</v>
      </c>
      <c r="T774" s="8">
        <f t="shared" si="82"/>
        <v>0</v>
      </c>
      <c r="V774" s="8">
        <f>VLOOKUP($C774,{"29 - Psychiatrie (Erwachsene)",1;"30 - Kinder- und Jugendpsychiatrie",1;"31 - Psychosomatik",1;"00 - Bitte eine Fachabteilung auswählen",0;0,0},2,0)</f>
        <v>0</v>
      </c>
      <c r="W774" s="8" t="str">
        <f>IF('Angaben KH-Standort'!$D$12&gt;0,"JBJ","KJA")</f>
        <v>KJA</v>
      </c>
      <c r="X774" s="8" t="str">
        <f>VLOOKUP(C773,{"29 - Psychiatrie (Erwachsene)","Einrichtungen2";"30 - Kinder- und Jugendpsychiatrie","Einrichtungen2";"31 - Psychosomatik","Einrichtungen2";"00 - Bitte eine Einrichtung auswählen","Leer";0,"Leer"},2,0)</f>
        <v>Leer</v>
      </c>
      <c r="Y774" s="37" t="str">
        <f t="shared" si="83"/>
        <v>Leer</v>
      </c>
      <c r="Z774" s="8" t="str">
        <f>VLOOKUP($C774,{"29 - Psychiatrie (Erwachsene)","Psychiatrie";"30 - Kinder- und Jugendpsychiatrie","KJPsychiatrie";"31 - Psychosomatik","Psychosomatik";"00 - Bitte eine Fachabteilung auswählen","Leer";0,"Leer"},2,0)</f>
        <v>Leer</v>
      </c>
    </row>
    <row r="775" spans="2:26" ht="15" customHeight="1" x14ac:dyDescent="0.25">
      <c r="B775" s="76" t="str">
        <f t="shared" si="84"/>
        <v>!!!</v>
      </c>
      <c r="C775" s="250"/>
      <c r="D775" s="243"/>
      <c r="E775" s="251"/>
      <c r="F775" s="88"/>
      <c r="G775" s="387"/>
      <c r="H775" s="44"/>
      <c r="I775" s="44"/>
      <c r="J775" s="70"/>
      <c r="O775" s="8">
        <f t="shared" si="78"/>
        <v>0</v>
      </c>
      <c r="P775" s="8">
        <f>VLOOKUP(C775,{"29 - Psychiatrie (Erwachsene)",1;"30 - Kinder- und Jugendpsychiatrie",1;"31 - Psychosomatik",1;"00 - Bitte eine Fachabteilung auswählen",0;0,0},2,0)</f>
        <v>0</v>
      </c>
      <c r="Q775" s="8">
        <f t="shared" si="79"/>
        <v>0</v>
      </c>
      <c r="R775" s="8">
        <f t="shared" si="80"/>
        <v>0</v>
      </c>
      <c r="S775" s="8">
        <f t="shared" si="81"/>
        <v>0</v>
      </c>
      <c r="T775" s="8">
        <f t="shared" si="82"/>
        <v>0</v>
      </c>
      <c r="V775" s="8">
        <f>VLOOKUP($C775,{"29 - Psychiatrie (Erwachsene)",1;"30 - Kinder- und Jugendpsychiatrie",1;"31 - Psychosomatik",1;"00 - Bitte eine Fachabteilung auswählen",0;0,0},2,0)</f>
        <v>0</v>
      </c>
      <c r="W775" s="8" t="str">
        <f>IF('Angaben KH-Standort'!$D$12&gt;0,"JBJ","KJA")</f>
        <v>KJA</v>
      </c>
      <c r="X775" s="8" t="str">
        <f>VLOOKUP(C774,{"29 - Psychiatrie (Erwachsene)","Einrichtungen2";"30 - Kinder- und Jugendpsychiatrie","Einrichtungen2";"31 - Psychosomatik","Einrichtungen2";"00 - Bitte eine Einrichtung auswählen","Leer";0,"Leer"},2,0)</f>
        <v>Leer</v>
      </c>
      <c r="Y775" s="37" t="str">
        <f t="shared" si="83"/>
        <v>Leer</v>
      </c>
      <c r="Z775" s="8" t="str">
        <f>VLOOKUP($C775,{"29 - Psychiatrie (Erwachsene)","Psychiatrie";"30 - Kinder- und Jugendpsychiatrie","KJPsychiatrie";"31 - Psychosomatik","Psychosomatik";"00 - Bitte eine Fachabteilung auswählen","Leer";0,"Leer"},2,0)</f>
        <v>Leer</v>
      </c>
    </row>
    <row r="776" spans="2:26" ht="15" customHeight="1" x14ac:dyDescent="0.25">
      <c r="B776" s="76" t="str">
        <f t="shared" si="84"/>
        <v>!!!</v>
      </c>
      <c r="C776" s="250"/>
      <c r="D776" s="243"/>
      <c r="E776" s="251"/>
      <c r="F776" s="88"/>
      <c r="G776" s="387"/>
      <c r="H776" s="44"/>
      <c r="I776" s="44"/>
      <c r="J776" s="70"/>
      <c r="O776" s="8">
        <f t="shared" si="78"/>
        <v>0</v>
      </c>
      <c r="P776" s="8">
        <f>VLOOKUP(C776,{"29 - Psychiatrie (Erwachsene)",1;"30 - Kinder- und Jugendpsychiatrie",1;"31 - Psychosomatik",1;"00 - Bitte eine Fachabteilung auswählen",0;0,0},2,0)</f>
        <v>0</v>
      </c>
      <c r="Q776" s="8">
        <f t="shared" si="79"/>
        <v>0</v>
      </c>
      <c r="R776" s="8">
        <f t="shared" si="80"/>
        <v>0</v>
      </c>
      <c r="S776" s="8">
        <f t="shared" si="81"/>
        <v>0</v>
      </c>
      <c r="T776" s="8">
        <f t="shared" si="82"/>
        <v>0</v>
      </c>
      <c r="V776" s="8">
        <f>VLOOKUP($C776,{"29 - Psychiatrie (Erwachsene)",1;"30 - Kinder- und Jugendpsychiatrie",1;"31 - Psychosomatik",1;"00 - Bitte eine Fachabteilung auswählen",0;0,0},2,0)</f>
        <v>0</v>
      </c>
      <c r="W776" s="8" t="str">
        <f>IF('Angaben KH-Standort'!$D$12&gt;0,"JBJ","KJA")</f>
        <v>KJA</v>
      </c>
      <c r="X776" s="8" t="str">
        <f>VLOOKUP(C775,{"29 - Psychiatrie (Erwachsene)","Einrichtungen2";"30 - Kinder- und Jugendpsychiatrie","Einrichtungen2";"31 - Psychosomatik","Einrichtungen2";"00 - Bitte eine Einrichtung auswählen","Leer";0,"Leer"},2,0)</f>
        <v>Leer</v>
      </c>
      <c r="Y776" s="37" t="str">
        <f t="shared" si="83"/>
        <v>Leer</v>
      </c>
      <c r="Z776" s="8" t="str">
        <f>VLOOKUP($C776,{"29 - Psychiatrie (Erwachsene)","Psychiatrie";"30 - Kinder- und Jugendpsychiatrie","KJPsychiatrie";"31 - Psychosomatik","Psychosomatik";"00 - Bitte eine Fachabteilung auswählen","Leer";0,"Leer"},2,0)</f>
        <v>Leer</v>
      </c>
    </row>
    <row r="777" spans="2:26" ht="15" customHeight="1" x14ac:dyDescent="0.25">
      <c r="B777" s="76" t="str">
        <f t="shared" si="84"/>
        <v>!!!</v>
      </c>
      <c r="C777" s="250"/>
      <c r="D777" s="243"/>
      <c r="E777" s="251"/>
      <c r="F777" s="88"/>
      <c r="G777" s="387"/>
      <c r="H777" s="44"/>
      <c r="I777" s="44"/>
      <c r="J777" s="70"/>
      <c r="O777" s="8">
        <f t="shared" si="78"/>
        <v>0</v>
      </c>
      <c r="P777" s="8">
        <f>VLOOKUP(C777,{"29 - Psychiatrie (Erwachsene)",1;"30 - Kinder- und Jugendpsychiatrie",1;"31 - Psychosomatik",1;"00 - Bitte eine Fachabteilung auswählen",0;0,0},2,0)</f>
        <v>0</v>
      </c>
      <c r="Q777" s="8">
        <f t="shared" si="79"/>
        <v>0</v>
      </c>
      <c r="R777" s="8">
        <f t="shared" si="80"/>
        <v>0</v>
      </c>
      <c r="S777" s="8">
        <f t="shared" si="81"/>
        <v>0</v>
      </c>
      <c r="T777" s="8">
        <f t="shared" si="82"/>
        <v>0</v>
      </c>
      <c r="V777" s="8">
        <f>VLOOKUP($C777,{"29 - Psychiatrie (Erwachsene)",1;"30 - Kinder- und Jugendpsychiatrie",1;"31 - Psychosomatik",1;"00 - Bitte eine Fachabteilung auswählen",0;0,0},2,0)</f>
        <v>0</v>
      </c>
      <c r="W777" s="8" t="str">
        <f>IF('Angaben KH-Standort'!$D$12&gt;0,"JBJ","KJA")</f>
        <v>KJA</v>
      </c>
      <c r="X777" s="8" t="str">
        <f>VLOOKUP(C776,{"29 - Psychiatrie (Erwachsene)","Einrichtungen2";"30 - Kinder- und Jugendpsychiatrie","Einrichtungen2";"31 - Psychosomatik","Einrichtungen2";"00 - Bitte eine Einrichtung auswählen","Leer";0,"Leer"},2,0)</f>
        <v>Leer</v>
      </c>
      <c r="Y777" s="37" t="str">
        <f t="shared" si="83"/>
        <v>Leer</v>
      </c>
      <c r="Z777" s="8" t="str">
        <f>VLOOKUP($C777,{"29 - Psychiatrie (Erwachsene)","Psychiatrie";"30 - Kinder- und Jugendpsychiatrie","KJPsychiatrie";"31 - Psychosomatik","Psychosomatik";"00 - Bitte eine Fachabteilung auswählen","Leer";0,"Leer"},2,0)</f>
        <v>Leer</v>
      </c>
    </row>
    <row r="778" spans="2:26" ht="15" customHeight="1" x14ac:dyDescent="0.25">
      <c r="B778" s="76" t="str">
        <f t="shared" si="84"/>
        <v>!!!</v>
      </c>
      <c r="C778" s="250"/>
      <c r="D778" s="243"/>
      <c r="E778" s="251"/>
      <c r="F778" s="88"/>
      <c r="G778" s="387"/>
      <c r="H778" s="44"/>
      <c r="I778" s="44"/>
      <c r="J778" s="70"/>
      <c r="O778" s="8">
        <f t="shared" si="78"/>
        <v>0</v>
      </c>
      <c r="P778" s="8">
        <f>VLOOKUP(C778,{"29 - Psychiatrie (Erwachsene)",1;"30 - Kinder- und Jugendpsychiatrie",1;"31 - Psychosomatik",1;"00 - Bitte eine Fachabteilung auswählen",0;0,0},2,0)</f>
        <v>0</v>
      </c>
      <c r="Q778" s="8">
        <f t="shared" si="79"/>
        <v>0</v>
      </c>
      <c r="R778" s="8">
        <f t="shared" si="80"/>
        <v>0</v>
      </c>
      <c r="S778" s="8">
        <f t="shared" si="81"/>
        <v>0</v>
      </c>
      <c r="T778" s="8">
        <f t="shared" si="82"/>
        <v>0</v>
      </c>
      <c r="V778" s="8">
        <f>VLOOKUP($C778,{"29 - Psychiatrie (Erwachsene)",1;"30 - Kinder- und Jugendpsychiatrie",1;"31 - Psychosomatik",1;"00 - Bitte eine Fachabteilung auswählen",0;0,0},2,0)</f>
        <v>0</v>
      </c>
      <c r="W778" s="8" t="str">
        <f>IF('Angaben KH-Standort'!$D$12&gt;0,"JBJ","KJA")</f>
        <v>KJA</v>
      </c>
      <c r="X778" s="8" t="str">
        <f>VLOOKUP(C777,{"29 - Psychiatrie (Erwachsene)","Einrichtungen2";"30 - Kinder- und Jugendpsychiatrie","Einrichtungen2";"31 - Psychosomatik","Einrichtungen2";"00 - Bitte eine Einrichtung auswählen","Leer";0,"Leer"},2,0)</f>
        <v>Leer</v>
      </c>
      <c r="Y778" s="37" t="str">
        <f t="shared" si="83"/>
        <v>Leer</v>
      </c>
      <c r="Z778" s="8" t="str">
        <f>VLOOKUP($C778,{"29 - Psychiatrie (Erwachsene)","Psychiatrie";"30 - Kinder- und Jugendpsychiatrie","KJPsychiatrie";"31 - Psychosomatik","Psychosomatik";"00 - Bitte eine Fachabteilung auswählen","Leer";0,"Leer"},2,0)</f>
        <v>Leer</v>
      </c>
    </row>
    <row r="779" spans="2:26" ht="15" customHeight="1" x14ac:dyDescent="0.25">
      <c r="B779" s="76" t="str">
        <f t="shared" si="84"/>
        <v>!!!</v>
      </c>
      <c r="C779" s="250"/>
      <c r="D779" s="243"/>
      <c r="E779" s="251"/>
      <c r="F779" s="88"/>
      <c r="G779" s="387"/>
      <c r="H779" s="44"/>
      <c r="I779" s="44"/>
      <c r="J779" s="70"/>
      <c r="O779" s="8">
        <f t="shared" si="78"/>
        <v>0</v>
      </c>
      <c r="P779" s="8">
        <f>VLOOKUP(C779,{"29 - Psychiatrie (Erwachsene)",1;"30 - Kinder- und Jugendpsychiatrie",1;"31 - Psychosomatik",1;"00 - Bitte eine Fachabteilung auswählen",0;0,0},2,0)</f>
        <v>0</v>
      </c>
      <c r="Q779" s="8">
        <f t="shared" si="79"/>
        <v>0</v>
      </c>
      <c r="R779" s="8">
        <f t="shared" si="80"/>
        <v>0</v>
      </c>
      <c r="S779" s="8">
        <f t="shared" si="81"/>
        <v>0</v>
      </c>
      <c r="T779" s="8">
        <f t="shared" si="82"/>
        <v>0</v>
      </c>
      <c r="V779" s="8">
        <f>VLOOKUP($C779,{"29 - Psychiatrie (Erwachsene)",1;"30 - Kinder- und Jugendpsychiatrie",1;"31 - Psychosomatik",1;"00 - Bitte eine Fachabteilung auswählen",0;0,0},2,0)</f>
        <v>0</v>
      </c>
      <c r="W779" s="8" t="str">
        <f>IF('Angaben KH-Standort'!$D$12&gt;0,"JBJ","KJA")</f>
        <v>KJA</v>
      </c>
      <c r="X779" s="8" t="str">
        <f>VLOOKUP(C778,{"29 - Psychiatrie (Erwachsene)","Einrichtungen2";"30 - Kinder- und Jugendpsychiatrie","Einrichtungen2";"31 - Psychosomatik","Einrichtungen2";"00 - Bitte eine Einrichtung auswählen","Leer";0,"Leer"},2,0)</f>
        <v>Leer</v>
      </c>
      <c r="Y779" s="37" t="str">
        <f t="shared" si="83"/>
        <v>Leer</v>
      </c>
      <c r="Z779" s="8" t="str">
        <f>VLOOKUP($C779,{"29 - Psychiatrie (Erwachsene)","Psychiatrie";"30 - Kinder- und Jugendpsychiatrie","KJPsychiatrie";"31 - Psychosomatik","Psychosomatik";"00 - Bitte eine Fachabteilung auswählen","Leer";0,"Leer"},2,0)</f>
        <v>Leer</v>
      </c>
    </row>
    <row r="780" spans="2:26" ht="15" customHeight="1" x14ac:dyDescent="0.25">
      <c r="B780" s="76" t="str">
        <f t="shared" si="84"/>
        <v>!!!</v>
      </c>
      <c r="C780" s="250"/>
      <c r="D780" s="243"/>
      <c r="E780" s="251"/>
      <c r="F780" s="88"/>
      <c r="G780" s="387"/>
      <c r="H780" s="44"/>
      <c r="I780" s="44"/>
      <c r="J780" s="70"/>
      <c r="O780" s="8">
        <f t="shared" si="78"/>
        <v>0</v>
      </c>
      <c r="P780" s="8">
        <f>VLOOKUP(C780,{"29 - Psychiatrie (Erwachsene)",1;"30 - Kinder- und Jugendpsychiatrie",1;"31 - Psychosomatik",1;"00 - Bitte eine Fachabteilung auswählen",0;0,0},2,0)</f>
        <v>0</v>
      </c>
      <c r="Q780" s="8">
        <f t="shared" si="79"/>
        <v>0</v>
      </c>
      <c r="R780" s="8">
        <f t="shared" si="80"/>
        <v>0</v>
      </c>
      <c r="S780" s="8">
        <f t="shared" si="81"/>
        <v>0</v>
      </c>
      <c r="T780" s="8">
        <f t="shared" si="82"/>
        <v>0</v>
      </c>
      <c r="V780" s="8">
        <f>VLOOKUP($C780,{"29 - Psychiatrie (Erwachsene)",1;"30 - Kinder- und Jugendpsychiatrie",1;"31 - Psychosomatik",1;"00 - Bitte eine Fachabteilung auswählen",0;0,0},2,0)</f>
        <v>0</v>
      </c>
      <c r="W780" s="8" t="str">
        <f>IF('Angaben KH-Standort'!$D$12&gt;0,"JBJ","KJA")</f>
        <v>KJA</v>
      </c>
      <c r="X780" s="8" t="str">
        <f>VLOOKUP(C779,{"29 - Psychiatrie (Erwachsene)","Einrichtungen2";"30 - Kinder- und Jugendpsychiatrie","Einrichtungen2";"31 - Psychosomatik","Einrichtungen2";"00 - Bitte eine Einrichtung auswählen","Leer";0,"Leer"},2,0)</f>
        <v>Leer</v>
      </c>
      <c r="Y780" s="37" t="str">
        <f t="shared" si="83"/>
        <v>Leer</v>
      </c>
      <c r="Z780" s="8" t="str">
        <f>VLOOKUP($C780,{"29 - Psychiatrie (Erwachsene)","Psychiatrie";"30 - Kinder- und Jugendpsychiatrie","KJPsychiatrie";"31 - Psychosomatik","Psychosomatik";"00 - Bitte eine Fachabteilung auswählen","Leer";0,"Leer"},2,0)</f>
        <v>Leer</v>
      </c>
    </row>
    <row r="781" spans="2:26" ht="15" customHeight="1" x14ac:dyDescent="0.25">
      <c r="B781" s="76" t="str">
        <f t="shared" si="84"/>
        <v>!!!</v>
      </c>
      <c r="C781" s="250"/>
      <c r="D781" s="243"/>
      <c r="E781" s="251"/>
      <c r="F781" s="88"/>
      <c r="G781" s="387"/>
      <c r="H781" s="44"/>
      <c r="I781" s="44"/>
      <c r="J781" s="70"/>
      <c r="O781" s="8">
        <f t="shared" si="78"/>
        <v>0</v>
      </c>
      <c r="P781" s="8">
        <f>VLOOKUP(C781,{"29 - Psychiatrie (Erwachsene)",1;"30 - Kinder- und Jugendpsychiatrie",1;"31 - Psychosomatik",1;"00 - Bitte eine Fachabteilung auswählen",0;0,0},2,0)</f>
        <v>0</v>
      </c>
      <c r="Q781" s="8">
        <f t="shared" si="79"/>
        <v>0</v>
      </c>
      <c r="R781" s="8">
        <f t="shared" si="80"/>
        <v>0</v>
      </c>
      <c r="S781" s="8">
        <f t="shared" si="81"/>
        <v>0</v>
      </c>
      <c r="T781" s="8">
        <f t="shared" si="82"/>
        <v>0</v>
      </c>
      <c r="V781" s="8">
        <f>VLOOKUP($C781,{"29 - Psychiatrie (Erwachsene)",1;"30 - Kinder- und Jugendpsychiatrie",1;"31 - Psychosomatik",1;"00 - Bitte eine Fachabteilung auswählen",0;0,0},2,0)</f>
        <v>0</v>
      </c>
      <c r="W781" s="8" t="str">
        <f>IF('Angaben KH-Standort'!$D$12&gt;0,"JBJ","KJA")</f>
        <v>KJA</v>
      </c>
      <c r="X781" s="8" t="str">
        <f>VLOOKUP(C780,{"29 - Psychiatrie (Erwachsene)","Einrichtungen2";"30 - Kinder- und Jugendpsychiatrie","Einrichtungen2";"31 - Psychosomatik","Einrichtungen2";"00 - Bitte eine Einrichtung auswählen","Leer";0,"Leer"},2,0)</f>
        <v>Leer</v>
      </c>
      <c r="Y781" s="37" t="str">
        <f t="shared" si="83"/>
        <v>Leer</v>
      </c>
      <c r="Z781" s="8" t="str">
        <f>VLOOKUP($C781,{"29 - Psychiatrie (Erwachsene)","Psychiatrie";"30 - Kinder- und Jugendpsychiatrie","KJPsychiatrie";"31 - Psychosomatik","Psychosomatik";"00 - Bitte eine Fachabteilung auswählen","Leer";0,"Leer"},2,0)</f>
        <v>Leer</v>
      </c>
    </row>
    <row r="782" spans="2:26" ht="15" customHeight="1" x14ac:dyDescent="0.25">
      <c r="B782" s="76" t="str">
        <f t="shared" si="84"/>
        <v>!!!</v>
      </c>
      <c r="C782" s="250"/>
      <c r="D782" s="243"/>
      <c r="E782" s="251"/>
      <c r="F782" s="88"/>
      <c r="G782" s="387"/>
      <c r="H782" s="44"/>
      <c r="I782" s="44"/>
      <c r="J782" s="70"/>
      <c r="O782" s="8">
        <f t="shared" si="78"/>
        <v>0</v>
      </c>
      <c r="P782" s="8">
        <f>VLOOKUP(C782,{"29 - Psychiatrie (Erwachsene)",1;"30 - Kinder- und Jugendpsychiatrie",1;"31 - Psychosomatik",1;"00 - Bitte eine Fachabteilung auswählen",0;0,0},2,0)</f>
        <v>0</v>
      </c>
      <c r="Q782" s="8">
        <f t="shared" si="79"/>
        <v>0</v>
      </c>
      <c r="R782" s="8">
        <f t="shared" si="80"/>
        <v>0</v>
      </c>
      <c r="S782" s="8">
        <f t="shared" si="81"/>
        <v>0</v>
      </c>
      <c r="T782" s="8">
        <f t="shared" si="82"/>
        <v>0</v>
      </c>
      <c r="V782" s="8">
        <f>VLOOKUP($C782,{"29 - Psychiatrie (Erwachsene)",1;"30 - Kinder- und Jugendpsychiatrie",1;"31 - Psychosomatik",1;"00 - Bitte eine Fachabteilung auswählen",0;0,0},2,0)</f>
        <v>0</v>
      </c>
      <c r="W782" s="8" t="str">
        <f>IF('Angaben KH-Standort'!$D$12&gt;0,"JBJ","KJA")</f>
        <v>KJA</v>
      </c>
      <c r="X782" s="8" t="str">
        <f>VLOOKUP(C781,{"29 - Psychiatrie (Erwachsene)","Einrichtungen2";"30 - Kinder- und Jugendpsychiatrie","Einrichtungen2";"31 - Psychosomatik","Einrichtungen2";"00 - Bitte eine Einrichtung auswählen","Leer";0,"Leer"},2,0)</f>
        <v>Leer</v>
      </c>
      <c r="Y782" s="37" t="str">
        <f t="shared" si="83"/>
        <v>Leer</v>
      </c>
      <c r="Z782" s="8" t="str">
        <f>VLOOKUP($C782,{"29 - Psychiatrie (Erwachsene)","Psychiatrie";"30 - Kinder- und Jugendpsychiatrie","KJPsychiatrie";"31 - Psychosomatik","Psychosomatik";"00 - Bitte eine Fachabteilung auswählen","Leer";0,"Leer"},2,0)</f>
        <v>Leer</v>
      </c>
    </row>
    <row r="783" spans="2:26" ht="15" customHeight="1" x14ac:dyDescent="0.25">
      <c r="B783" s="76" t="str">
        <f t="shared" si="84"/>
        <v>!!!</v>
      </c>
      <c r="C783" s="250"/>
      <c r="D783" s="243"/>
      <c r="E783" s="251"/>
      <c r="F783" s="88"/>
      <c r="G783" s="387"/>
      <c r="H783" s="44"/>
      <c r="I783" s="44"/>
      <c r="J783" s="70"/>
      <c r="O783" s="8">
        <f t="shared" si="78"/>
        <v>0</v>
      </c>
      <c r="P783" s="8">
        <f>VLOOKUP(C783,{"29 - Psychiatrie (Erwachsene)",1;"30 - Kinder- und Jugendpsychiatrie",1;"31 - Psychosomatik",1;"00 - Bitte eine Fachabteilung auswählen",0;0,0},2,0)</f>
        <v>0</v>
      </c>
      <c r="Q783" s="8">
        <f t="shared" si="79"/>
        <v>0</v>
      </c>
      <c r="R783" s="8">
        <f t="shared" si="80"/>
        <v>0</v>
      </c>
      <c r="S783" s="8">
        <f t="shared" si="81"/>
        <v>0</v>
      </c>
      <c r="T783" s="8">
        <f t="shared" si="82"/>
        <v>0</v>
      </c>
      <c r="V783" s="8">
        <f>VLOOKUP($C783,{"29 - Psychiatrie (Erwachsene)",1;"30 - Kinder- und Jugendpsychiatrie",1;"31 - Psychosomatik",1;"00 - Bitte eine Fachabteilung auswählen",0;0,0},2,0)</f>
        <v>0</v>
      </c>
      <c r="W783" s="8" t="str">
        <f>IF('Angaben KH-Standort'!$D$12&gt;0,"JBJ","KJA")</f>
        <v>KJA</v>
      </c>
      <c r="X783" s="8" t="str">
        <f>VLOOKUP(C782,{"29 - Psychiatrie (Erwachsene)","Einrichtungen2";"30 - Kinder- und Jugendpsychiatrie","Einrichtungen2";"31 - Psychosomatik","Einrichtungen2";"00 - Bitte eine Einrichtung auswählen","Leer";0,"Leer"},2,0)</f>
        <v>Leer</v>
      </c>
      <c r="Y783" s="37" t="str">
        <f t="shared" si="83"/>
        <v>Leer</v>
      </c>
      <c r="Z783" s="8" t="str">
        <f>VLOOKUP($C783,{"29 - Psychiatrie (Erwachsene)","Psychiatrie";"30 - Kinder- und Jugendpsychiatrie","KJPsychiatrie";"31 - Psychosomatik","Psychosomatik";"00 - Bitte eine Fachabteilung auswählen","Leer";0,"Leer"},2,0)</f>
        <v>Leer</v>
      </c>
    </row>
    <row r="784" spans="2:26" ht="15" customHeight="1" x14ac:dyDescent="0.25">
      <c r="B784" s="76" t="str">
        <f t="shared" si="84"/>
        <v>!!!</v>
      </c>
      <c r="C784" s="250"/>
      <c r="D784" s="243"/>
      <c r="E784" s="251"/>
      <c r="F784" s="88"/>
      <c r="G784" s="387"/>
      <c r="H784" s="44"/>
      <c r="I784" s="44"/>
      <c r="J784" s="70"/>
      <c r="O784" s="8">
        <f t="shared" si="78"/>
        <v>0</v>
      </c>
      <c r="P784" s="8">
        <f>VLOOKUP(C784,{"29 - Psychiatrie (Erwachsene)",1;"30 - Kinder- und Jugendpsychiatrie",1;"31 - Psychosomatik",1;"00 - Bitte eine Fachabteilung auswählen",0;0,0},2,0)</f>
        <v>0</v>
      </c>
      <c r="Q784" s="8">
        <f t="shared" si="79"/>
        <v>0</v>
      </c>
      <c r="R784" s="8">
        <f t="shared" si="80"/>
        <v>0</v>
      </c>
      <c r="S784" s="8">
        <f t="shared" si="81"/>
        <v>0</v>
      </c>
      <c r="T784" s="8">
        <f t="shared" si="82"/>
        <v>0</v>
      </c>
      <c r="V784" s="8">
        <f>VLOOKUP($C784,{"29 - Psychiatrie (Erwachsene)",1;"30 - Kinder- und Jugendpsychiatrie",1;"31 - Psychosomatik",1;"00 - Bitte eine Fachabteilung auswählen",0;0,0},2,0)</f>
        <v>0</v>
      </c>
      <c r="W784" s="8" t="str">
        <f>IF('Angaben KH-Standort'!$D$12&gt;0,"JBJ","KJA")</f>
        <v>KJA</v>
      </c>
      <c r="X784" s="8" t="str">
        <f>VLOOKUP(C783,{"29 - Psychiatrie (Erwachsene)","Einrichtungen2";"30 - Kinder- und Jugendpsychiatrie","Einrichtungen2";"31 - Psychosomatik","Einrichtungen2";"00 - Bitte eine Einrichtung auswählen","Leer";0,"Leer"},2,0)</f>
        <v>Leer</v>
      </c>
      <c r="Y784" s="37" t="str">
        <f t="shared" si="83"/>
        <v>Leer</v>
      </c>
      <c r="Z784" s="8" t="str">
        <f>VLOOKUP($C784,{"29 - Psychiatrie (Erwachsene)","Psychiatrie";"30 - Kinder- und Jugendpsychiatrie","KJPsychiatrie";"31 - Psychosomatik","Psychosomatik";"00 - Bitte eine Fachabteilung auswählen","Leer";0,"Leer"},2,0)</f>
        <v>Leer</v>
      </c>
    </row>
    <row r="785" spans="2:26" ht="15" customHeight="1" x14ac:dyDescent="0.25">
      <c r="B785" s="76" t="str">
        <f t="shared" si="84"/>
        <v>!!!</v>
      </c>
      <c r="C785" s="250"/>
      <c r="D785" s="243"/>
      <c r="E785" s="251"/>
      <c r="F785" s="88"/>
      <c r="G785" s="387"/>
      <c r="H785" s="44"/>
      <c r="I785" s="44"/>
      <c r="J785" s="70"/>
      <c r="O785" s="8">
        <f t="shared" si="78"/>
        <v>0</v>
      </c>
      <c r="P785" s="8">
        <f>VLOOKUP(C785,{"29 - Psychiatrie (Erwachsene)",1;"30 - Kinder- und Jugendpsychiatrie",1;"31 - Psychosomatik",1;"00 - Bitte eine Fachabteilung auswählen",0;0,0},2,0)</f>
        <v>0</v>
      </c>
      <c r="Q785" s="8">
        <f t="shared" si="79"/>
        <v>0</v>
      </c>
      <c r="R785" s="8">
        <f t="shared" si="80"/>
        <v>0</v>
      </c>
      <c r="S785" s="8">
        <f t="shared" si="81"/>
        <v>0</v>
      </c>
      <c r="T785" s="8">
        <f t="shared" si="82"/>
        <v>0</v>
      </c>
      <c r="V785" s="8">
        <f>VLOOKUP($C785,{"29 - Psychiatrie (Erwachsene)",1;"30 - Kinder- und Jugendpsychiatrie",1;"31 - Psychosomatik",1;"00 - Bitte eine Fachabteilung auswählen",0;0,0},2,0)</f>
        <v>0</v>
      </c>
      <c r="W785" s="8" t="str">
        <f>IF('Angaben KH-Standort'!$D$12&gt;0,"JBJ","KJA")</f>
        <v>KJA</v>
      </c>
      <c r="X785" s="8" t="str">
        <f>VLOOKUP(C784,{"29 - Psychiatrie (Erwachsene)","Einrichtungen2";"30 - Kinder- und Jugendpsychiatrie","Einrichtungen2";"31 - Psychosomatik","Einrichtungen2";"00 - Bitte eine Einrichtung auswählen","Leer";0,"Leer"},2,0)</f>
        <v>Leer</v>
      </c>
      <c r="Y785" s="37" t="str">
        <f t="shared" si="83"/>
        <v>Leer</v>
      </c>
      <c r="Z785" s="8" t="str">
        <f>VLOOKUP($C785,{"29 - Psychiatrie (Erwachsene)","Psychiatrie";"30 - Kinder- und Jugendpsychiatrie","KJPsychiatrie";"31 - Psychosomatik","Psychosomatik";"00 - Bitte eine Fachabteilung auswählen","Leer";0,"Leer"},2,0)</f>
        <v>Leer</v>
      </c>
    </row>
    <row r="786" spans="2:26" ht="15" customHeight="1" x14ac:dyDescent="0.25">
      <c r="B786" s="76" t="str">
        <f t="shared" si="84"/>
        <v>!!!</v>
      </c>
      <c r="C786" s="250"/>
      <c r="D786" s="243"/>
      <c r="E786" s="251"/>
      <c r="F786" s="88"/>
      <c r="G786" s="387"/>
      <c r="H786" s="44"/>
      <c r="I786" s="44"/>
      <c r="J786" s="70"/>
      <c r="O786" s="8">
        <f t="shared" si="78"/>
        <v>0</v>
      </c>
      <c r="P786" s="8">
        <f>VLOOKUP(C786,{"29 - Psychiatrie (Erwachsene)",1;"30 - Kinder- und Jugendpsychiatrie",1;"31 - Psychosomatik",1;"00 - Bitte eine Fachabteilung auswählen",0;0,0},2,0)</f>
        <v>0</v>
      </c>
      <c r="Q786" s="8">
        <f t="shared" si="79"/>
        <v>0</v>
      </c>
      <c r="R786" s="8">
        <f t="shared" si="80"/>
        <v>0</v>
      </c>
      <c r="S786" s="8">
        <f t="shared" si="81"/>
        <v>0</v>
      </c>
      <c r="T786" s="8">
        <f t="shared" si="82"/>
        <v>0</v>
      </c>
      <c r="V786" s="8">
        <f>VLOOKUP($C786,{"29 - Psychiatrie (Erwachsene)",1;"30 - Kinder- und Jugendpsychiatrie",1;"31 - Psychosomatik",1;"00 - Bitte eine Fachabteilung auswählen",0;0,0},2,0)</f>
        <v>0</v>
      </c>
      <c r="W786" s="8" t="str">
        <f>IF('Angaben KH-Standort'!$D$12&gt;0,"JBJ","KJA")</f>
        <v>KJA</v>
      </c>
      <c r="X786" s="8" t="str">
        <f>VLOOKUP(C785,{"29 - Psychiatrie (Erwachsene)","Einrichtungen2";"30 - Kinder- und Jugendpsychiatrie","Einrichtungen2";"31 - Psychosomatik","Einrichtungen2";"00 - Bitte eine Einrichtung auswählen","Leer";0,"Leer"},2,0)</f>
        <v>Leer</v>
      </c>
      <c r="Y786" s="37" t="str">
        <f t="shared" si="83"/>
        <v>Leer</v>
      </c>
      <c r="Z786" s="8" t="str">
        <f>VLOOKUP($C786,{"29 - Psychiatrie (Erwachsene)","Psychiatrie";"30 - Kinder- und Jugendpsychiatrie","KJPsychiatrie";"31 - Psychosomatik","Psychosomatik";"00 - Bitte eine Fachabteilung auswählen","Leer";0,"Leer"},2,0)</f>
        <v>Leer</v>
      </c>
    </row>
    <row r="787" spans="2:26" ht="15" customHeight="1" x14ac:dyDescent="0.25">
      <c r="B787" s="76" t="str">
        <f t="shared" si="84"/>
        <v>!!!</v>
      </c>
      <c r="C787" s="250"/>
      <c r="D787" s="243"/>
      <c r="E787" s="251"/>
      <c r="F787" s="88"/>
      <c r="G787" s="387"/>
      <c r="H787" s="44"/>
      <c r="I787" s="44"/>
      <c r="J787" s="70"/>
      <c r="O787" s="8">
        <f t="shared" si="78"/>
        <v>0</v>
      </c>
      <c r="P787" s="8">
        <f>VLOOKUP(C787,{"29 - Psychiatrie (Erwachsene)",1;"30 - Kinder- und Jugendpsychiatrie",1;"31 - Psychosomatik",1;"00 - Bitte eine Fachabteilung auswählen",0;0,0},2,0)</f>
        <v>0</v>
      </c>
      <c r="Q787" s="8">
        <f t="shared" si="79"/>
        <v>0</v>
      </c>
      <c r="R787" s="8">
        <f t="shared" si="80"/>
        <v>0</v>
      </c>
      <c r="S787" s="8">
        <f t="shared" si="81"/>
        <v>0</v>
      </c>
      <c r="T787" s="8">
        <f t="shared" si="82"/>
        <v>0</v>
      </c>
      <c r="V787" s="8">
        <f>VLOOKUP($C787,{"29 - Psychiatrie (Erwachsene)",1;"30 - Kinder- und Jugendpsychiatrie",1;"31 - Psychosomatik",1;"00 - Bitte eine Fachabteilung auswählen",0;0,0},2,0)</f>
        <v>0</v>
      </c>
      <c r="W787" s="8" t="str">
        <f>IF('Angaben KH-Standort'!$D$12&gt;0,"JBJ","KJA")</f>
        <v>KJA</v>
      </c>
      <c r="X787" s="8" t="str">
        <f>VLOOKUP(C786,{"29 - Psychiatrie (Erwachsene)","Einrichtungen2";"30 - Kinder- und Jugendpsychiatrie","Einrichtungen2";"31 - Psychosomatik","Einrichtungen2";"00 - Bitte eine Einrichtung auswählen","Leer";0,"Leer"},2,0)</f>
        <v>Leer</v>
      </c>
      <c r="Y787" s="37" t="str">
        <f t="shared" si="83"/>
        <v>Leer</v>
      </c>
      <c r="Z787" s="8" t="str">
        <f>VLOOKUP($C787,{"29 - Psychiatrie (Erwachsene)","Psychiatrie";"30 - Kinder- und Jugendpsychiatrie","KJPsychiatrie";"31 - Psychosomatik","Psychosomatik";"00 - Bitte eine Fachabteilung auswählen","Leer";0,"Leer"},2,0)</f>
        <v>Leer</v>
      </c>
    </row>
    <row r="788" spans="2:26" ht="15" customHeight="1" x14ac:dyDescent="0.25">
      <c r="B788" s="76" t="str">
        <f t="shared" si="84"/>
        <v>!!!</v>
      </c>
      <c r="C788" s="250"/>
      <c r="D788" s="243"/>
      <c r="E788" s="251"/>
      <c r="F788" s="88"/>
      <c r="G788" s="387"/>
      <c r="H788" s="44"/>
      <c r="I788" s="44"/>
      <c r="J788" s="70"/>
      <c r="O788" s="8">
        <f t="shared" si="78"/>
        <v>0</v>
      </c>
      <c r="P788" s="8">
        <f>VLOOKUP(C788,{"29 - Psychiatrie (Erwachsene)",1;"30 - Kinder- und Jugendpsychiatrie",1;"31 - Psychosomatik",1;"00 - Bitte eine Fachabteilung auswählen",0;0,0},2,0)</f>
        <v>0</v>
      </c>
      <c r="Q788" s="8">
        <f t="shared" si="79"/>
        <v>0</v>
      </c>
      <c r="R788" s="8">
        <f t="shared" si="80"/>
        <v>0</v>
      </c>
      <c r="S788" s="8">
        <f t="shared" si="81"/>
        <v>0</v>
      </c>
      <c r="T788" s="8">
        <f t="shared" si="82"/>
        <v>0</v>
      </c>
      <c r="V788" s="8">
        <f>VLOOKUP($C788,{"29 - Psychiatrie (Erwachsene)",1;"30 - Kinder- und Jugendpsychiatrie",1;"31 - Psychosomatik",1;"00 - Bitte eine Fachabteilung auswählen",0;0,0},2,0)</f>
        <v>0</v>
      </c>
      <c r="W788" s="8" t="str">
        <f>IF('Angaben KH-Standort'!$D$12&gt;0,"JBJ","KJA")</f>
        <v>KJA</v>
      </c>
      <c r="X788" s="8" t="str">
        <f>VLOOKUP(C787,{"29 - Psychiatrie (Erwachsene)","Einrichtungen2";"30 - Kinder- und Jugendpsychiatrie","Einrichtungen2";"31 - Psychosomatik","Einrichtungen2";"00 - Bitte eine Einrichtung auswählen","Leer";0,"Leer"},2,0)</f>
        <v>Leer</v>
      </c>
      <c r="Y788" s="37" t="str">
        <f t="shared" si="83"/>
        <v>Leer</v>
      </c>
      <c r="Z788" s="8" t="str">
        <f>VLOOKUP($C788,{"29 - Psychiatrie (Erwachsene)","Psychiatrie";"30 - Kinder- und Jugendpsychiatrie","KJPsychiatrie";"31 - Psychosomatik","Psychosomatik";"00 - Bitte eine Fachabteilung auswählen","Leer";0,"Leer"},2,0)</f>
        <v>Leer</v>
      </c>
    </row>
    <row r="789" spans="2:26" ht="15" customHeight="1" x14ac:dyDescent="0.25">
      <c r="B789" s="76" t="str">
        <f t="shared" si="84"/>
        <v>!!!</v>
      </c>
      <c r="C789" s="250"/>
      <c r="D789" s="243"/>
      <c r="E789" s="251"/>
      <c r="F789" s="88"/>
      <c r="G789" s="387"/>
      <c r="H789" s="44"/>
      <c r="I789" s="44"/>
      <c r="J789" s="70"/>
      <c r="O789" s="8">
        <f t="shared" si="78"/>
        <v>0</v>
      </c>
      <c r="P789" s="8">
        <f>VLOOKUP(C789,{"29 - Psychiatrie (Erwachsene)",1;"30 - Kinder- und Jugendpsychiatrie",1;"31 - Psychosomatik",1;"00 - Bitte eine Fachabteilung auswählen",0;0,0},2,0)</f>
        <v>0</v>
      </c>
      <c r="Q789" s="8">
        <f t="shared" si="79"/>
        <v>0</v>
      </c>
      <c r="R789" s="8">
        <f t="shared" si="80"/>
        <v>0</v>
      </c>
      <c r="S789" s="8">
        <f t="shared" si="81"/>
        <v>0</v>
      </c>
      <c r="T789" s="8">
        <f t="shared" si="82"/>
        <v>0</v>
      </c>
      <c r="V789" s="8">
        <f>VLOOKUP($C789,{"29 - Psychiatrie (Erwachsene)",1;"30 - Kinder- und Jugendpsychiatrie",1;"31 - Psychosomatik",1;"00 - Bitte eine Fachabteilung auswählen",0;0,0},2,0)</f>
        <v>0</v>
      </c>
      <c r="W789" s="8" t="str">
        <f>IF('Angaben KH-Standort'!$D$12&gt;0,"JBJ","KJA")</f>
        <v>KJA</v>
      </c>
      <c r="X789" s="8" t="str">
        <f>VLOOKUP(C788,{"29 - Psychiatrie (Erwachsene)","Einrichtungen2";"30 - Kinder- und Jugendpsychiatrie","Einrichtungen2";"31 - Psychosomatik","Einrichtungen2";"00 - Bitte eine Einrichtung auswählen","Leer";0,"Leer"},2,0)</f>
        <v>Leer</v>
      </c>
      <c r="Y789" s="37" t="str">
        <f t="shared" si="83"/>
        <v>Leer</v>
      </c>
      <c r="Z789" s="8" t="str">
        <f>VLOOKUP($C789,{"29 - Psychiatrie (Erwachsene)","Psychiatrie";"30 - Kinder- und Jugendpsychiatrie","KJPsychiatrie";"31 - Psychosomatik","Psychosomatik";"00 - Bitte eine Fachabteilung auswählen","Leer";0,"Leer"},2,0)</f>
        <v>Leer</v>
      </c>
    </row>
    <row r="790" spans="2:26" ht="15" customHeight="1" x14ac:dyDescent="0.25">
      <c r="B790" s="76" t="str">
        <f t="shared" si="84"/>
        <v>!!!</v>
      </c>
      <c r="C790" s="250"/>
      <c r="D790" s="243"/>
      <c r="E790" s="251"/>
      <c r="F790" s="88"/>
      <c r="G790" s="387"/>
      <c r="H790" s="44"/>
      <c r="I790" s="44"/>
      <c r="J790" s="70"/>
      <c r="O790" s="8">
        <f t="shared" si="78"/>
        <v>0</v>
      </c>
      <c r="P790" s="8">
        <f>VLOOKUP(C790,{"29 - Psychiatrie (Erwachsene)",1;"30 - Kinder- und Jugendpsychiatrie",1;"31 - Psychosomatik",1;"00 - Bitte eine Fachabteilung auswählen",0;0,0},2,0)</f>
        <v>0</v>
      </c>
      <c r="Q790" s="8">
        <f t="shared" si="79"/>
        <v>0</v>
      </c>
      <c r="R790" s="8">
        <f t="shared" si="80"/>
        <v>0</v>
      </c>
      <c r="S790" s="8">
        <f t="shared" si="81"/>
        <v>0</v>
      </c>
      <c r="T790" s="8">
        <f t="shared" si="82"/>
        <v>0</v>
      </c>
      <c r="V790" s="8">
        <f>VLOOKUP($C790,{"29 - Psychiatrie (Erwachsene)",1;"30 - Kinder- und Jugendpsychiatrie",1;"31 - Psychosomatik",1;"00 - Bitte eine Fachabteilung auswählen",0;0,0},2,0)</f>
        <v>0</v>
      </c>
      <c r="W790" s="8" t="str">
        <f>IF('Angaben KH-Standort'!$D$12&gt;0,"JBJ","KJA")</f>
        <v>KJA</v>
      </c>
      <c r="X790" s="8" t="str">
        <f>VLOOKUP(C789,{"29 - Psychiatrie (Erwachsene)","Einrichtungen2";"30 - Kinder- und Jugendpsychiatrie","Einrichtungen2";"31 - Psychosomatik","Einrichtungen2";"00 - Bitte eine Einrichtung auswählen","Leer";0,"Leer"},2,0)</f>
        <v>Leer</v>
      </c>
      <c r="Y790" s="37" t="str">
        <f t="shared" si="83"/>
        <v>Leer</v>
      </c>
      <c r="Z790" s="8" t="str">
        <f>VLOOKUP($C790,{"29 - Psychiatrie (Erwachsene)","Psychiatrie";"30 - Kinder- und Jugendpsychiatrie","KJPsychiatrie";"31 - Psychosomatik","Psychosomatik";"00 - Bitte eine Fachabteilung auswählen","Leer";0,"Leer"},2,0)</f>
        <v>Leer</v>
      </c>
    </row>
    <row r="791" spans="2:26" ht="15" customHeight="1" x14ac:dyDescent="0.25">
      <c r="B791" s="76" t="str">
        <f t="shared" si="84"/>
        <v>!!!</v>
      </c>
      <c r="C791" s="250"/>
      <c r="D791" s="243"/>
      <c r="E791" s="251"/>
      <c r="F791" s="88"/>
      <c r="G791" s="387"/>
      <c r="H791" s="44"/>
      <c r="I791" s="44"/>
      <c r="J791" s="70"/>
      <c r="O791" s="8">
        <f t="shared" si="78"/>
        <v>0</v>
      </c>
      <c r="P791" s="8">
        <f>VLOOKUP(C791,{"29 - Psychiatrie (Erwachsene)",1;"30 - Kinder- und Jugendpsychiatrie",1;"31 - Psychosomatik",1;"00 - Bitte eine Fachabteilung auswählen",0;0,0},2,0)</f>
        <v>0</v>
      </c>
      <c r="Q791" s="8">
        <f t="shared" si="79"/>
        <v>0</v>
      </c>
      <c r="R791" s="8">
        <f t="shared" si="80"/>
        <v>0</v>
      </c>
      <c r="S791" s="8">
        <f t="shared" si="81"/>
        <v>0</v>
      </c>
      <c r="T791" s="8">
        <f t="shared" si="82"/>
        <v>0</v>
      </c>
      <c r="V791" s="8">
        <f>VLOOKUP($C791,{"29 - Psychiatrie (Erwachsene)",1;"30 - Kinder- und Jugendpsychiatrie",1;"31 - Psychosomatik",1;"00 - Bitte eine Fachabteilung auswählen",0;0,0},2,0)</f>
        <v>0</v>
      </c>
      <c r="W791" s="8" t="str">
        <f>IF('Angaben KH-Standort'!$D$12&gt;0,"JBJ","KJA")</f>
        <v>KJA</v>
      </c>
      <c r="X791" s="8" t="str">
        <f>VLOOKUP(C790,{"29 - Psychiatrie (Erwachsene)","Einrichtungen2";"30 - Kinder- und Jugendpsychiatrie","Einrichtungen2";"31 - Psychosomatik","Einrichtungen2";"00 - Bitte eine Einrichtung auswählen","Leer";0,"Leer"},2,0)</f>
        <v>Leer</v>
      </c>
      <c r="Y791" s="37" t="str">
        <f t="shared" si="83"/>
        <v>Leer</v>
      </c>
      <c r="Z791" s="8" t="str">
        <f>VLOOKUP($C791,{"29 - Psychiatrie (Erwachsene)","Psychiatrie";"30 - Kinder- und Jugendpsychiatrie","KJPsychiatrie";"31 - Psychosomatik","Psychosomatik";"00 - Bitte eine Fachabteilung auswählen","Leer";0,"Leer"},2,0)</f>
        <v>Leer</v>
      </c>
    </row>
    <row r="792" spans="2:26" ht="15" customHeight="1" x14ac:dyDescent="0.25">
      <c r="B792" s="76" t="str">
        <f t="shared" si="84"/>
        <v>!!!</v>
      </c>
      <c r="C792" s="250"/>
      <c r="D792" s="243"/>
      <c r="E792" s="251"/>
      <c r="F792" s="88"/>
      <c r="G792" s="387"/>
      <c r="H792" s="44"/>
      <c r="I792" s="44"/>
      <c r="J792" s="70"/>
      <c r="O792" s="8">
        <f t="shared" ref="O792:O855" si="85">IF(LEN(B792)&gt;0,0,1)</f>
        <v>0</v>
      </c>
      <c r="P792" s="8">
        <f>VLOOKUP(C792,{"29 - Psychiatrie (Erwachsene)",1;"30 - Kinder- und Jugendpsychiatrie",1;"31 - Psychosomatik",1;"00 - Bitte eine Fachabteilung auswählen",0;0,0},2,0)</f>
        <v>0</v>
      </c>
      <c r="Q792" s="8">
        <f t="shared" ref="Q792:Q855" si="86">IF(LEN(D792)&gt;0,1,0)</f>
        <v>0</v>
      </c>
      <c r="R792" s="8">
        <f t="shared" ref="R792:R855" si="87">IF(LEN(E792)&gt;0,1,0)</f>
        <v>0</v>
      </c>
      <c r="S792" s="8">
        <f t="shared" ref="S792:S855" si="88">IF(LEN(F792)&gt;0,1,0)</f>
        <v>0</v>
      </c>
      <c r="T792" s="8">
        <f t="shared" ref="T792:T855" si="89">IF(LEN(G792)&gt;0,1,0)</f>
        <v>0</v>
      </c>
      <c r="V792" s="8">
        <f>VLOOKUP($C792,{"29 - Psychiatrie (Erwachsene)",1;"30 - Kinder- und Jugendpsychiatrie",1;"31 - Psychosomatik",1;"00 - Bitte eine Fachabteilung auswählen",0;0,0},2,0)</f>
        <v>0</v>
      </c>
      <c r="W792" s="8" t="str">
        <f>IF('Angaben KH-Standort'!$D$12&gt;0,"JBJ","KJA")</f>
        <v>KJA</v>
      </c>
      <c r="X792" s="8" t="str">
        <f>VLOOKUP(C791,{"29 - Psychiatrie (Erwachsene)","Einrichtungen2";"30 - Kinder- und Jugendpsychiatrie","Einrichtungen2";"31 - Psychosomatik","Einrichtungen2";"00 - Bitte eine Einrichtung auswählen","Leer";0,"Leer"},2,0)</f>
        <v>Leer</v>
      </c>
      <c r="Y792" s="37" t="str">
        <f t="shared" ref="Y792:Y855" si="90">IF(V792=1,W792,"Leer")</f>
        <v>Leer</v>
      </c>
      <c r="Z792" s="8" t="str">
        <f>VLOOKUP($C792,{"29 - Psychiatrie (Erwachsene)","Psychiatrie";"30 - Kinder- und Jugendpsychiatrie","KJPsychiatrie";"31 - Psychosomatik","Psychosomatik";"00 - Bitte eine Fachabteilung auswählen","Leer";0,"Leer"},2,0)</f>
        <v>Leer</v>
      </c>
    </row>
    <row r="793" spans="2:26" ht="15" customHeight="1" x14ac:dyDescent="0.25">
      <c r="B793" s="76" t="str">
        <f t="shared" si="84"/>
        <v>!!!</v>
      </c>
      <c r="C793" s="250"/>
      <c r="D793" s="243"/>
      <c r="E793" s="251"/>
      <c r="F793" s="88"/>
      <c r="G793" s="387"/>
      <c r="H793" s="44"/>
      <c r="I793" s="44"/>
      <c r="J793" s="70"/>
      <c r="O793" s="8">
        <f t="shared" si="85"/>
        <v>0</v>
      </c>
      <c r="P793" s="8">
        <f>VLOOKUP(C793,{"29 - Psychiatrie (Erwachsene)",1;"30 - Kinder- und Jugendpsychiatrie",1;"31 - Psychosomatik",1;"00 - Bitte eine Fachabteilung auswählen",0;0,0},2,0)</f>
        <v>0</v>
      </c>
      <c r="Q793" s="8">
        <f t="shared" si="86"/>
        <v>0</v>
      </c>
      <c r="R793" s="8">
        <f t="shared" si="87"/>
        <v>0</v>
      </c>
      <c r="S793" s="8">
        <f t="shared" si="88"/>
        <v>0</v>
      </c>
      <c r="T793" s="8">
        <f t="shared" si="89"/>
        <v>0</v>
      </c>
      <c r="V793" s="8">
        <f>VLOOKUP($C793,{"29 - Psychiatrie (Erwachsene)",1;"30 - Kinder- und Jugendpsychiatrie",1;"31 - Psychosomatik",1;"00 - Bitte eine Fachabteilung auswählen",0;0,0},2,0)</f>
        <v>0</v>
      </c>
      <c r="W793" s="8" t="str">
        <f>IF('Angaben KH-Standort'!$D$12&gt;0,"JBJ","KJA")</f>
        <v>KJA</v>
      </c>
      <c r="X793" s="8" t="str">
        <f>VLOOKUP(C792,{"29 - Psychiatrie (Erwachsene)","Einrichtungen2";"30 - Kinder- und Jugendpsychiatrie","Einrichtungen2";"31 - Psychosomatik","Einrichtungen2";"00 - Bitte eine Einrichtung auswählen","Leer";0,"Leer"},2,0)</f>
        <v>Leer</v>
      </c>
      <c r="Y793" s="37" t="str">
        <f t="shared" si="90"/>
        <v>Leer</v>
      </c>
      <c r="Z793" s="8" t="str">
        <f>VLOOKUP($C793,{"29 - Psychiatrie (Erwachsene)","Psychiatrie";"30 - Kinder- und Jugendpsychiatrie","KJPsychiatrie";"31 - Psychosomatik","Psychosomatik";"00 - Bitte eine Fachabteilung auswählen","Leer";0,"Leer"},2,0)</f>
        <v>Leer</v>
      </c>
    </row>
    <row r="794" spans="2:26" ht="15" customHeight="1" x14ac:dyDescent="0.25">
      <c r="B794" s="76" t="str">
        <f t="shared" si="84"/>
        <v>!!!</v>
      </c>
      <c r="C794" s="250"/>
      <c r="D794" s="243"/>
      <c r="E794" s="251"/>
      <c r="F794" s="88"/>
      <c r="G794" s="387"/>
      <c r="H794" s="44"/>
      <c r="I794" s="44"/>
      <c r="J794" s="70"/>
      <c r="O794" s="8">
        <f t="shared" si="85"/>
        <v>0</v>
      </c>
      <c r="P794" s="8">
        <f>VLOOKUP(C794,{"29 - Psychiatrie (Erwachsene)",1;"30 - Kinder- und Jugendpsychiatrie",1;"31 - Psychosomatik",1;"00 - Bitte eine Fachabteilung auswählen",0;0,0},2,0)</f>
        <v>0</v>
      </c>
      <c r="Q794" s="8">
        <f t="shared" si="86"/>
        <v>0</v>
      </c>
      <c r="R794" s="8">
        <f t="shared" si="87"/>
        <v>0</v>
      </c>
      <c r="S794" s="8">
        <f t="shared" si="88"/>
        <v>0</v>
      </c>
      <c r="T794" s="8">
        <f t="shared" si="89"/>
        <v>0</v>
      </c>
      <c r="V794" s="8">
        <f>VLOOKUP($C794,{"29 - Psychiatrie (Erwachsene)",1;"30 - Kinder- und Jugendpsychiatrie",1;"31 - Psychosomatik",1;"00 - Bitte eine Fachabteilung auswählen",0;0,0},2,0)</f>
        <v>0</v>
      </c>
      <c r="W794" s="8" t="str">
        <f>IF('Angaben KH-Standort'!$D$12&gt;0,"JBJ","KJA")</f>
        <v>KJA</v>
      </c>
      <c r="X794" s="8" t="str">
        <f>VLOOKUP(C793,{"29 - Psychiatrie (Erwachsene)","Einrichtungen2";"30 - Kinder- und Jugendpsychiatrie","Einrichtungen2";"31 - Psychosomatik","Einrichtungen2";"00 - Bitte eine Einrichtung auswählen","Leer";0,"Leer"},2,0)</f>
        <v>Leer</v>
      </c>
      <c r="Y794" s="37" t="str">
        <f t="shared" si="90"/>
        <v>Leer</v>
      </c>
      <c r="Z794" s="8" t="str">
        <f>VLOOKUP($C794,{"29 - Psychiatrie (Erwachsene)","Psychiatrie";"30 - Kinder- und Jugendpsychiatrie","KJPsychiatrie";"31 - Psychosomatik","Psychosomatik";"00 - Bitte eine Fachabteilung auswählen","Leer";0,"Leer"},2,0)</f>
        <v>Leer</v>
      </c>
    </row>
    <row r="795" spans="2:26" ht="15" customHeight="1" x14ac:dyDescent="0.25">
      <c r="B795" s="76" t="str">
        <f t="shared" si="84"/>
        <v>!!!</v>
      </c>
      <c r="C795" s="250"/>
      <c r="D795" s="243"/>
      <c r="E795" s="251"/>
      <c r="F795" s="88"/>
      <c r="G795" s="387"/>
      <c r="H795" s="44"/>
      <c r="I795" s="44"/>
      <c r="J795" s="70"/>
      <c r="O795" s="8">
        <f t="shared" si="85"/>
        <v>0</v>
      </c>
      <c r="P795" s="8">
        <f>VLOOKUP(C795,{"29 - Psychiatrie (Erwachsene)",1;"30 - Kinder- und Jugendpsychiatrie",1;"31 - Psychosomatik",1;"00 - Bitte eine Fachabteilung auswählen",0;0,0},2,0)</f>
        <v>0</v>
      </c>
      <c r="Q795" s="8">
        <f t="shared" si="86"/>
        <v>0</v>
      </c>
      <c r="R795" s="8">
        <f t="shared" si="87"/>
        <v>0</v>
      </c>
      <c r="S795" s="8">
        <f t="shared" si="88"/>
        <v>0</v>
      </c>
      <c r="T795" s="8">
        <f t="shared" si="89"/>
        <v>0</v>
      </c>
      <c r="V795" s="8">
        <f>VLOOKUP($C795,{"29 - Psychiatrie (Erwachsene)",1;"30 - Kinder- und Jugendpsychiatrie",1;"31 - Psychosomatik",1;"00 - Bitte eine Fachabteilung auswählen",0;0,0},2,0)</f>
        <v>0</v>
      </c>
      <c r="W795" s="8" t="str">
        <f>IF('Angaben KH-Standort'!$D$12&gt;0,"JBJ","KJA")</f>
        <v>KJA</v>
      </c>
      <c r="X795" s="8" t="str">
        <f>VLOOKUP(C794,{"29 - Psychiatrie (Erwachsene)","Einrichtungen2";"30 - Kinder- und Jugendpsychiatrie","Einrichtungen2";"31 - Psychosomatik","Einrichtungen2";"00 - Bitte eine Einrichtung auswählen","Leer";0,"Leer"},2,0)</f>
        <v>Leer</v>
      </c>
      <c r="Y795" s="37" t="str">
        <f t="shared" si="90"/>
        <v>Leer</v>
      </c>
      <c r="Z795" s="8" t="str">
        <f>VLOOKUP($C795,{"29 - Psychiatrie (Erwachsene)","Psychiatrie";"30 - Kinder- und Jugendpsychiatrie","KJPsychiatrie";"31 - Psychosomatik","Psychosomatik";"00 - Bitte eine Fachabteilung auswählen","Leer";0,"Leer"},2,0)</f>
        <v>Leer</v>
      </c>
    </row>
    <row r="796" spans="2:26" ht="15" customHeight="1" x14ac:dyDescent="0.25">
      <c r="B796" s="76" t="str">
        <f t="shared" si="84"/>
        <v>!!!</v>
      </c>
      <c r="C796" s="250"/>
      <c r="D796" s="243"/>
      <c r="E796" s="251"/>
      <c r="F796" s="88"/>
      <c r="G796" s="387"/>
      <c r="H796" s="44"/>
      <c r="I796" s="44"/>
      <c r="J796" s="70"/>
      <c r="O796" s="8">
        <f t="shared" si="85"/>
        <v>0</v>
      </c>
      <c r="P796" s="8">
        <f>VLOOKUP(C796,{"29 - Psychiatrie (Erwachsene)",1;"30 - Kinder- und Jugendpsychiatrie",1;"31 - Psychosomatik",1;"00 - Bitte eine Fachabteilung auswählen",0;0,0},2,0)</f>
        <v>0</v>
      </c>
      <c r="Q796" s="8">
        <f t="shared" si="86"/>
        <v>0</v>
      </c>
      <c r="R796" s="8">
        <f t="shared" si="87"/>
        <v>0</v>
      </c>
      <c r="S796" s="8">
        <f t="shared" si="88"/>
        <v>0</v>
      </c>
      <c r="T796" s="8">
        <f t="shared" si="89"/>
        <v>0</v>
      </c>
      <c r="V796" s="8">
        <f>VLOOKUP($C796,{"29 - Psychiatrie (Erwachsene)",1;"30 - Kinder- und Jugendpsychiatrie",1;"31 - Psychosomatik",1;"00 - Bitte eine Fachabteilung auswählen",0;0,0},2,0)</f>
        <v>0</v>
      </c>
      <c r="W796" s="8" t="str">
        <f>IF('Angaben KH-Standort'!$D$12&gt;0,"JBJ","KJA")</f>
        <v>KJA</v>
      </c>
      <c r="X796" s="8" t="str">
        <f>VLOOKUP(C795,{"29 - Psychiatrie (Erwachsene)","Einrichtungen2";"30 - Kinder- und Jugendpsychiatrie","Einrichtungen2";"31 - Psychosomatik","Einrichtungen2";"00 - Bitte eine Einrichtung auswählen","Leer";0,"Leer"},2,0)</f>
        <v>Leer</v>
      </c>
      <c r="Y796" s="37" t="str">
        <f t="shared" si="90"/>
        <v>Leer</v>
      </c>
      <c r="Z796" s="8" t="str">
        <f>VLOOKUP($C796,{"29 - Psychiatrie (Erwachsene)","Psychiatrie";"30 - Kinder- und Jugendpsychiatrie","KJPsychiatrie";"31 - Psychosomatik","Psychosomatik";"00 - Bitte eine Fachabteilung auswählen","Leer";0,"Leer"},2,0)</f>
        <v>Leer</v>
      </c>
    </row>
    <row r="797" spans="2:26" ht="15" customHeight="1" x14ac:dyDescent="0.25">
      <c r="B797" s="76" t="str">
        <f t="shared" si="84"/>
        <v>!!!</v>
      </c>
      <c r="C797" s="250"/>
      <c r="D797" s="243"/>
      <c r="E797" s="251"/>
      <c r="F797" s="88"/>
      <c r="G797" s="387"/>
      <c r="H797" s="44"/>
      <c r="I797" s="44"/>
      <c r="J797" s="70"/>
      <c r="O797" s="8">
        <f t="shared" si="85"/>
        <v>0</v>
      </c>
      <c r="P797" s="8">
        <f>VLOOKUP(C797,{"29 - Psychiatrie (Erwachsene)",1;"30 - Kinder- und Jugendpsychiatrie",1;"31 - Psychosomatik",1;"00 - Bitte eine Fachabteilung auswählen",0;0,0},2,0)</f>
        <v>0</v>
      </c>
      <c r="Q797" s="8">
        <f t="shared" si="86"/>
        <v>0</v>
      </c>
      <c r="R797" s="8">
        <f t="shared" si="87"/>
        <v>0</v>
      </c>
      <c r="S797" s="8">
        <f t="shared" si="88"/>
        <v>0</v>
      </c>
      <c r="T797" s="8">
        <f t="shared" si="89"/>
        <v>0</v>
      </c>
      <c r="V797" s="8">
        <f>VLOOKUP($C797,{"29 - Psychiatrie (Erwachsene)",1;"30 - Kinder- und Jugendpsychiatrie",1;"31 - Psychosomatik",1;"00 - Bitte eine Fachabteilung auswählen",0;0,0},2,0)</f>
        <v>0</v>
      </c>
      <c r="W797" s="8" t="str">
        <f>IF('Angaben KH-Standort'!$D$12&gt;0,"JBJ","KJA")</f>
        <v>KJA</v>
      </c>
      <c r="X797" s="8" t="str">
        <f>VLOOKUP(C796,{"29 - Psychiatrie (Erwachsene)","Einrichtungen2";"30 - Kinder- und Jugendpsychiatrie","Einrichtungen2";"31 - Psychosomatik","Einrichtungen2";"00 - Bitte eine Einrichtung auswählen","Leer";0,"Leer"},2,0)</f>
        <v>Leer</v>
      </c>
      <c r="Y797" s="37" t="str">
        <f t="shared" si="90"/>
        <v>Leer</v>
      </c>
      <c r="Z797" s="8" t="str">
        <f>VLOOKUP($C797,{"29 - Psychiatrie (Erwachsene)","Psychiatrie";"30 - Kinder- und Jugendpsychiatrie","KJPsychiatrie";"31 - Psychosomatik","Psychosomatik";"00 - Bitte eine Fachabteilung auswählen","Leer";0,"Leer"},2,0)</f>
        <v>Leer</v>
      </c>
    </row>
    <row r="798" spans="2:26" ht="15" customHeight="1" x14ac:dyDescent="0.25">
      <c r="B798" s="76" t="str">
        <f t="shared" ref="B798:B861" si="91">IF(SUM(P798:T798)&lt;5,"!!!","")</f>
        <v>!!!</v>
      </c>
      <c r="C798" s="250"/>
      <c r="D798" s="243"/>
      <c r="E798" s="251"/>
      <c r="F798" s="88"/>
      <c r="G798" s="387"/>
      <c r="H798" s="44"/>
      <c r="I798" s="44"/>
      <c r="J798" s="70"/>
      <c r="O798" s="8">
        <f t="shared" si="85"/>
        <v>0</v>
      </c>
      <c r="P798" s="8">
        <f>VLOOKUP(C798,{"29 - Psychiatrie (Erwachsene)",1;"30 - Kinder- und Jugendpsychiatrie",1;"31 - Psychosomatik",1;"00 - Bitte eine Fachabteilung auswählen",0;0,0},2,0)</f>
        <v>0</v>
      </c>
      <c r="Q798" s="8">
        <f t="shared" si="86"/>
        <v>0</v>
      </c>
      <c r="R798" s="8">
        <f t="shared" si="87"/>
        <v>0</v>
      </c>
      <c r="S798" s="8">
        <f t="shared" si="88"/>
        <v>0</v>
      </c>
      <c r="T798" s="8">
        <f t="shared" si="89"/>
        <v>0</v>
      </c>
      <c r="V798" s="8">
        <f>VLOOKUP($C798,{"29 - Psychiatrie (Erwachsene)",1;"30 - Kinder- und Jugendpsychiatrie",1;"31 - Psychosomatik",1;"00 - Bitte eine Fachabteilung auswählen",0;0,0},2,0)</f>
        <v>0</v>
      </c>
      <c r="W798" s="8" t="str">
        <f>IF('Angaben KH-Standort'!$D$12&gt;0,"JBJ","KJA")</f>
        <v>KJA</v>
      </c>
      <c r="X798" s="8" t="str">
        <f>VLOOKUP(C797,{"29 - Psychiatrie (Erwachsene)","Einrichtungen2";"30 - Kinder- und Jugendpsychiatrie","Einrichtungen2";"31 - Psychosomatik","Einrichtungen2";"00 - Bitte eine Einrichtung auswählen","Leer";0,"Leer"},2,0)</f>
        <v>Leer</v>
      </c>
      <c r="Y798" s="37" t="str">
        <f t="shared" si="90"/>
        <v>Leer</v>
      </c>
      <c r="Z798" s="8" t="str">
        <f>VLOOKUP($C798,{"29 - Psychiatrie (Erwachsene)","Psychiatrie";"30 - Kinder- und Jugendpsychiatrie","KJPsychiatrie";"31 - Psychosomatik","Psychosomatik";"00 - Bitte eine Fachabteilung auswählen","Leer";0,"Leer"},2,0)</f>
        <v>Leer</v>
      </c>
    </row>
    <row r="799" spans="2:26" ht="15" customHeight="1" x14ac:dyDescent="0.25">
      <c r="B799" s="76" t="str">
        <f t="shared" si="91"/>
        <v>!!!</v>
      </c>
      <c r="C799" s="250"/>
      <c r="D799" s="243"/>
      <c r="E799" s="251"/>
      <c r="F799" s="88"/>
      <c r="G799" s="387"/>
      <c r="H799" s="44"/>
      <c r="I799" s="44"/>
      <c r="J799" s="70"/>
      <c r="O799" s="8">
        <f t="shared" si="85"/>
        <v>0</v>
      </c>
      <c r="P799" s="8">
        <f>VLOOKUP(C799,{"29 - Psychiatrie (Erwachsene)",1;"30 - Kinder- und Jugendpsychiatrie",1;"31 - Psychosomatik",1;"00 - Bitte eine Fachabteilung auswählen",0;0,0},2,0)</f>
        <v>0</v>
      </c>
      <c r="Q799" s="8">
        <f t="shared" si="86"/>
        <v>0</v>
      </c>
      <c r="R799" s="8">
        <f t="shared" si="87"/>
        <v>0</v>
      </c>
      <c r="S799" s="8">
        <f t="shared" si="88"/>
        <v>0</v>
      </c>
      <c r="T799" s="8">
        <f t="shared" si="89"/>
        <v>0</v>
      </c>
      <c r="V799" s="8">
        <f>VLOOKUP($C799,{"29 - Psychiatrie (Erwachsene)",1;"30 - Kinder- und Jugendpsychiatrie",1;"31 - Psychosomatik",1;"00 - Bitte eine Fachabteilung auswählen",0;0,0},2,0)</f>
        <v>0</v>
      </c>
      <c r="W799" s="8" t="str">
        <f>IF('Angaben KH-Standort'!$D$12&gt;0,"JBJ","KJA")</f>
        <v>KJA</v>
      </c>
      <c r="X799" s="8" t="str">
        <f>VLOOKUP(C798,{"29 - Psychiatrie (Erwachsene)","Einrichtungen2";"30 - Kinder- und Jugendpsychiatrie","Einrichtungen2";"31 - Psychosomatik","Einrichtungen2";"00 - Bitte eine Einrichtung auswählen","Leer";0,"Leer"},2,0)</f>
        <v>Leer</v>
      </c>
      <c r="Y799" s="37" t="str">
        <f t="shared" si="90"/>
        <v>Leer</v>
      </c>
      <c r="Z799" s="8" t="str">
        <f>VLOOKUP($C799,{"29 - Psychiatrie (Erwachsene)","Psychiatrie";"30 - Kinder- und Jugendpsychiatrie","KJPsychiatrie";"31 - Psychosomatik","Psychosomatik";"00 - Bitte eine Fachabteilung auswählen","Leer";0,"Leer"},2,0)</f>
        <v>Leer</v>
      </c>
    </row>
    <row r="800" spans="2:26" ht="15" customHeight="1" x14ac:dyDescent="0.25">
      <c r="B800" s="76" t="str">
        <f t="shared" si="91"/>
        <v>!!!</v>
      </c>
      <c r="C800" s="250"/>
      <c r="D800" s="243"/>
      <c r="E800" s="251"/>
      <c r="F800" s="88"/>
      <c r="G800" s="387"/>
      <c r="H800" s="44"/>
      <c r="I800" s="44"/>
      <c r="J800" s="70"/>
      <c r="O800" s="8">
        <f t="shared" si="85"/>
        <v>0</v>
      </c>
      <c r="P800" s="8">
        <f>VLOOKUP(C800,{"29 - Psychiatrie (Erwachsene)",1;"30 - Kinder- und Jugendpsychiatrie",1;"31 - Psychosomatik",1;"00 - Bitte eine Fachabteilung auswählen",0;0,0},2,0)</f>
        <v>0</v>
      </c>
      <c r="Q800" s="8">
        <f t="shared" si="86"/>
        <v>0</v>
      </c>
      <c r="R800" s="8">
        <f t="shared" si="87"/>
        <v>0</v>
      </c>
      <c r="S800" s="8">
        <f t="shared" si="88"/>
        <v>0</v>
      </c>
      <c r="T800" s="8">
        <f t="shared" si="89"/>
        <v>0</v>
      </c>
      <c r="V800" s="8">
        <f>VLOOKUP($C800,{"29 - Psychiatrie (Erwachsene)",1;"30 - Kinder- und Jugendpsychiatrie",1;"31 - Psychosomatik",1;"00 - Bitte eine Fachabteilung auswählen",0;0,0},2,0)</f>
        <v>0</v>
      </c>
      <c r="W800" s="8" t="str">
        <f>IF('Angaben KH-Standort'!$D$12&gt;0,"JBJ","KJA")</f>
        <v>KJA</v>
      </c>
      <c r="X800" s="8" t="str">
        <f>VLOOKUP(C799,{"29 - Psychiatrie (Erwachsene)","Einrichtungen2";"30 - Kinder- und Jugendpsychiatrie","Einrichtungen2";"31 - Psychosomatik","Einrichtungen2";"00 - Bitte eine Einrichtung auswählen","Leer";0,"Leer"},2,0)</f>
        <v>Leer</v>
      </c>
      <c r="Y800" s="37" t="str">
        <f t="shared" si="90"/>
        <v>Leer</v>
      </c>
      <c r="Z800" s="8" t="str">
        <f>VLOOKUP($C800,{"29 - Psychiatrie (Erwachsene)","Psychiatrie";"30 - Kinder- und Jugendpsychiatrie","KJPsychiatrie";"31 - Psychosomatik","Psychosomatik";"00 - Bitte eine Fachabteilung auswählen","Leer";0,"Leer"},2,0)</f>
        <v>Leer</v>
      </c>
    </row>
    <row r="801" spans="2:26" ht="15" customHeight="1" x14ac:dyDescent="0.25">
      <c r="B801" s="76" t="str">
        <f t="shared" si="91"/>
        <v>!!!</v>
      </c>
      <c r="C801" s="250"/>
      <c r="D801" s="243"/>
      <c r="E801" s="251"/>
      <c r="F801" s="88"/>
      <c r="G801" s="387"/>
      <c r="H801" s="44"/>
      <c r="I801" s="44"/>
      <c r="J801" s="70"/>
      <c r="O801" s="8">
        <f t="shared" si="85"/>
        <v>0</v>
      </c>
      <c r="P801" s="8">
        <f>VLOOKUP(C801,{"29 - Psychiatrie (Erwachsene)",1;"30 - Kinder- und Jugendpsychiatrie",1;"31 - Psychosomatik",1;"00 - Bitte eine Fachabteilung auswählen",0;0,0},2,0)</f>
        <v>0</v>
      </c>
      <c r="Q801" s="8">
        <f t="shared" si="86"/>
        <v>0</v>
      </c>
      <c r="R801" s="8">
        <f t="shared" si="87"/>
        <v>0</v>
      </c>
      <c r="S801" s="8">
        <f t="shared" si="88"/>
        <v>0</v>
      </c>
      <c r="T801" s="8">
        <f t="shared" si="89"/>
        <v>0</v>
      </c>
      <c r="V801" s="8">
        <f>VLOOKUP($C801,{"29 - Psychiatrie (Erwachsene)",1;"30 - Kinder- und Jugendpsychiatrie",1;"31 - Psychosomatik",1;"00 - Bitte eine Fachabteilung auswählen",0;0,0},2,0)</f>
        <v>0</v>
      </c>
      <c r="W801" s="8" t="str">
        <f>IF('Angaben KH-Standort'!$D$12&gt;0,"JBJ","KJA")</f>
        <v>KJA</v>
      </c>
      <c r="X801" s="8" t="str">
        <f>VLOOKUP(C800,{"29 - Psychiatrie (Erwachsene)","Einrichtungen2";"30 - Kinder- und Jugendpsychiatrie","Einrichtungen2";"31 - Psychosomatik","Einrichtungen2";"00 - Bitte eine Einrichtung auswählen","Leer";0,"Leer"},2,0)</f>
        <v>Leer</v>
      </c>
      <c r="Y801" s="37" t="str">
        <f t="shared" si="90"/>
        <v>Leer</v>
      </c>
      <c r="Z801" s="8" t="str">
        <f>VLOOKUP($C801,{"29 - Psychiatrie (Erwachsene)","Psychiatrie";"30 - Kinder- und Jugendpsychiatrie","KJPsychiatrie";"31 - Psychosomatik","Psychosomatik";"00 - Bitte eine Fachabteilung auswählen","Leer";0,"Leer"},2,0)</f>
        <v>Leer</v>
      </c>
    </row>
    <row r="802" spans="2:26" ht="15" customHeight="1" x14ac:dyDescent="0.25">
      <c r="B802" s="76" t="str">
        <f t="shared" si="91"/>
        <v>!!!</v>
      </c>
      <c r="C802" s="250"/>
      <c r="D802" s="243"/>
      <c r="E802" s="251"/>
      <c r="F802" s="88"/>
      <c r="G802" s="387"/>
      <c r="H802" s="44"/>
      <c r="I802" s="44"/>
      <c r="J802" s="70"/>
      <c r="O802" s="8">
        <f t="shared" si="85"/>
        <v>0</v>
      </c>
      <c r="P802" s="8">
        <f>VLOOKUP(C802,{"29 - Psychiatrie (Erwachsene)",1;"30 - Kinder- und Jugendpsychiatrie",1;"31 - Psychosomatik",1;"00 - Bitte eine Fachabteilung auswählen",0;0,0},2,0)</f>
        <v>0</v>
      </c>
      <c r="Q802" s="8">
        <f t="shared" si="86"/>
        <v>0</v>
      </c>
      <c r="R802" s="8">
        <f t="shared" si="87"/>
        <v>0</v>
      </c>
      <c r="S802" s="8">
        <f t="shared" si="88"/>
        <v>0</v>
      </c>
      <c r="T802" s="8">
        <f t="shared" si="89"/>
        <v>0</v>
      </c>
      <c r="V802" s="8">
        <f>VLOOKUP($C802,{"29 - Psychiatrie (Erwachsene)",1;"30 - Kinder- und Jugendpsychiatrie",1;"31 - Psychosomatik",1;"00 - Bitte eine Fachabteilung auswählen",0;0,0},2,0)</f>
        <v>0</v>
      </c>
      <c r="W802" s="8" t="str">
        <f>IF('Angaben KH-Standort'!$D$12&gt;0,"JBJ","KJA")</f>
        <v>KJA</v>
      </c>
      <c r="X802" s="8" t="str">
        <f>VLOOKUP(C801,{"29 - Psychiatrie (Erwachsene)","Einrichtungen2";"30 - Kinder- und Jugendpsychiatrie","Einrichtungen2";"31 - Psychosomatik","Einrichtungen2";"00 - Bitte eine Einrichtung auswählen","Leer";0,"Leer"},2,0)</f>
        <v>Leer</v>
      </c>
      <c r="Y802" s="37" t="str">
        <f t="shared" si="90"/>
        <v>Leer</v>
      </c>
      <c r="Z802" s="8" t="str">
        <f>VLOOKUP($C802,{"29 - Psychiatrie (Erwachsene)","Psychiatrie";"30 - Kinder- und Jugendpsychiatrie","KJPsychiatrie";"31 - Psychosomatik","Psychosomatik";"00 - Bitte eine Fachabteilung auswählen","Leer";0,"Leer"},2,0)</f>
        <v>Leer</v>
      </c>
    </row>
    <row r="803" spans="2:26" ht="15" customHeight="1" x14ac:dyDescent="0.25">
      <c r="B803" s="76" t="str">
        <f t="shared" si="91"/>
        <v>!!!</v>
      </c>
      <c r="C803" s="250"/>
      <c r="D803" s="243"/>
      <c r="E803" s="251"/>
      <c r="F803" s="88"/>
      <c r="G803" s="387"/>
      <c r="H803" s="44"/>
      <c r="I803" s="44"/>
      <c r="J803" s="70"/>
      <c r="O803" s="8">
        <f t="shared" si="85"/>
        <v>0</v>
      </c>
      <c r="P803" s="8">
        <f>VLOOKUP(C803,{"29 - Psychiatrie (Erwachsene)",1;"30 - Kinder- und Jugendpsychiatrie",1;"31 - Psychosomatik",1;"00 - Bitte eine Fachabteilung auswählen",0;0,0},2,0)</f>
        <v>0</v>
      </c>
      <c r="Q803" s="8">
        <f t="shared" si="86"/>
        <v>0</v>
      </c>
      <c r="R803" s="8">
        <f t="shared" si="87"/>
        <v>0</v>
      </c>
      <c r="S803" s="8">
        <f t="shared" si="88"/>
        <v>0</v>
      </c>
      <c r="T803" s="8">
        <f t="shared" si="89"/>
        <v>0</v>
      </c>
      <c r="V803" s="8">
        <f>VLOOKUP($C803,{"29 - Psychiatrie (Erwachsene)",1;"30 - Kinder- und Jugendpsychiatrie",1;"31 - Psychosomatik",1;"00 - Bitte eine Fachabteilung auswählen",0;0,0},2,0)</f>
        <v>0</v>
      </c>
      <c r="W803" s="8" t="str">
        <f>IF('Angaben KH-Standort'!$D$12&gt;0,"JBJ","KJA")</f>
        <v>KJA</v>
      </c>
      <c r="X803" s="8" t="str">
        <f>VLOOKUP(C802,{"29 - Psychiatrie (Erwachsene)","Einrichtungen2";"30 - Kinder- und Jugendpsychiatrie","Einrichtungen2";"31 - Psychosomatik","Einrichtungen2";"00 - Bitte eine Einrichtung auswählen","Leer";0,"Leer"},2,0)</f>
        <v>Leer</v>
      </c>
      <c r="Y803" s="37" t="str">
        <f t="shared" si="90"/>
        <v>Leer</v>
      </c>
      <c r="Z803" s="8" t="str">
        <f>VLOOKUP($C803,{"29 - Psychiatrie (Erwachsene)","Psychiatrie";"30 - Kinder- und Jugendpsychiatrie","KJPsychiatrie";"31 - Psychosomatik","Psychosomatik";"00 - Bitte eine Fachabteilung auswählen","Leer";0,"Leer"},2,0)</f>
        <v>Leer</v>
      </c>
    </row>
    <row r="804" spans="2:26" ht="15" customHeight="1" x14ac:dyDescent="0.25">
      <c r="B804" s="76" t="str">
        <f t="shared" si="91"/>
        <v>!!!</v>
      </c>
      <c r="C804" s="250"/>
      <c r="D804" s="243"/>
      <c r="E804" s="251"/>
      <c r="F804" s="88"/>
      <c r="G804" s="387"/>
      <c r="H804" s="44"/>
      <c r="I804" s="44"/>
      <c r="J804" s="70"/>
      <c r="O804" s="8">
        <f t="shared" si="85"/>
        <v>0</v>
      </c>
      <c r="P804" s="8">
        <f>VLOOKUP(C804,{"29 - Psychiatrie (Erwachsene)",1;"30 - Kinder- und Jugendpsychiatrie",1;"31 - Psychosomatik",1;"00 - Bitte eine Fachabteilung auswählen",0;0,0},2,0)</f>
        <v>0</v>
      </c>
      <c r="Q804" s="8">
        <f t="shared" si="86"/>
        <v>0</v>
      </c>
      <c r="R804" s="8">
        <f t="shared" si="87"/>
        <v>0</v>
      </c>
      <c r="S804" s="8">
        <f t="shared" si="88"/>
        <v>0</v>
      </c>
      <c r="T804" s="8">
        <f t="shared" si="89"/>
        <v>0</v>
      </c>
      <c r="V804" s="8">
        <f>VLOOKUP($C804,{"29 - Psychiatrie (Erwachsene)",1;"30 - Kinder- und Jugendpsychiatrie",1;"31 - Psychosomatik",1;"00 - Bitte eine Fachabteilung auswählen",0;0,0},2,0)</f>
        <v>0</v>
      </c>
      <c r="W804" s="8" t="str">
        <f>IF('Angaben KH-Standort'!$D$12&gt;0,"JBJ","KJA")</f>
        <v>KJA</v>
      </c>
      <c r="X804" s="8" t="str">
        <f>VLOOKUP(C803,{"29 - Psychiatrie (Erwachsene)","Einrichtungen2";"30 - Kinder- und Jugendpsychiatrie","Einrichtungen2";"31 - Psychosomatik","Einrichtungen2";"00 - Bitte eine Einrichtung auswählen","Leer";0,"Leer"},2,0)</f>
        <v>Leer</v>
      </c>
      <c r="Y804" s="37" t="str">
        <f t="shared" si="90"/>
        <v>Leer</v>
      </c>
      <c r="Z804" s="8" t="str">
        <f>VLOOKUP($C804,{"29 - Psychiatrie (Erwachsene)","Psychiatrie";"30 - Kinder- und Jugendpsychiatrie","KJPsychiatrie";"31 - Psychosomatik","Psychosomatik";"00 - Bitte eine Fachabteilung auswählen","Leer";0,"Leer"},2,0)</f>
        <v>Leer</v>
      </c>
    </row>
    <row r="805" spans="2:26" ht="15" customHeight="1" x14ac:dyDescent="0.25">
      <c r="B805" s="76" t="str">
        <f t="shared" si="91"/>
        <v>!!!</v>
      </c>
      <c r="C805" s="250"/>
      <c r="D805" s="243"/>
      <c r="E805" s="251"/>
      <c r="F805" s="88"/>
      <c r="G805" s="387"/>
      <c r="H805" s="44"/>
      <c r="I805" s="44"/>
      <c r="J805" s="70"/>
      <c r="O805" s="8">
        <f t="shared" si="85"/>
        <v>0</v>
      </c>
      <c r="P805" s="8">
        <f>VLOOKUP(C805,{"29 - Psychiatrie (Erwachsene)",1;"30 - Kinder- und Jugendpsychiatrie",1;"31 - Psychosomatik",1;"00 - Bitte eine Fachabteilung auswählen",0;0,0},2,0)</f>
        <v>0</v>
      </c>
      <c r="Q805" s="8">
        <f t="shared" si="86"/>
        <v>0</v>
      </c>
      <c r="R805" s="8">
        <f t="shared" si="87"/>
        <v>0</v>
      </c>
      <c r="S805" s="8">
        <f t="shared" si="88"/>
        <v>0</v>
      </c>
      <c r="T805" s="8">
        <f t="shared" si="89"/>
        <v>0</v>
      </c>
      <c r="V805" s="8">
        <f>VLOOKUP($C805,{"29 - Psychiatrie (Erwachsene)",1;"30 - Kinder- und Jugendpsychiatrie",1;"31 - Psychosomatik",1;"00 - Bitte eine Fachabteilung auswählen",0;0,0},2,0)</f>
        <v>0</v>
      </c>
      <c r="W805" s="8" t="str">
        <f>IF('Angaben KH-Standort'!$D$12&gt;0,"JBJ","KJA")</f>
        <v>KJA</v>
      </c>
      <c r="X805" s="8" t="str">
        <f>VLOOKUP(C804,{"29 - Psychiatrie (Erwachsene)","Einrichtungen2";"30 - Kinder- und Jugendpsychiatrie","Einrichtungen2";"31 - Psychosomatik","Einrichtungen2";"00 - Bitte eine Einrichtung auswählen","Leer";0,"Leer"},2,0)</f>
        <v>Leer</v>
      </c>
      <c r="Y805" s="37" t="str">
        <f t="shared" si="90"/>
        <v>Leer</v>
      </c>
      <c r="Z805" s="8" t="str">
        <f>VLOOKUP($C805,{"29 - Psychiatrie (Erwachsene)","Psychiatrie";"30 - Kinder- und Jugendpsychiatrie","KJPsychiatrie";"31 - Psychosomatik","Psychosomatik";"00 - Bitte eine Fachabteilung auswählen","Leer";0,"Leer"},2,0)</f>
        <v>Leer</v>
      </c>
    </row>
    <row r="806" spans="2:26" ht="15" customHeight="1" x14ac:dyDescent="0.25">
      <c r="B806" s="76" t="str">
        <f t="shared" si="91"/>
        <v>!!!</v>
      </c>
      <c r="C806" s="250"/>
      <c r="D806" s="243"/>
      <c r="E806" s="251"/>
      <c r="F806" s="88"/>
      <c r="G806" s="387"/>
      <c r="H806" s="44"/>
      <c r="I806" s="44"/>
      <c r="J806" s="70"/>
      <c r="O806" s="8">
        <f t="shared" si="85"/>
        <v>0</v>
      </c>
      <c r="P806" s="8">
        <f>VLOOKUP(C806,{"29 - Psychiatrie (Erwachsene)",1;"30 - Kinder- und Jugendpsychiatrie",1;"31 - Psychosomatik",1;"00 - Bitte eine Fachabteilung auswählen",0;0,0},2,0)</f>
        <v>0</v>
      </c>
      <c r="Q806" s="8">
        <f t="shared" si="86"/>
        <v>0</v>
      </c>
      <c r="R806" s="8">
        <f t="shared" si="87"/>
        <v>0</v>
      </c>
      <c r="S806" s="8">
        <f t="shared" si="88"/>
        <v>0</v>
      </c>
      <c r="T806" s="8">
        <f t="shared" si="89"/>
        <v>0</v>
      </c>
      <c r="V806" s="8">
        <f>VLOOKUP($C806,{"29 - Psychiatrie (Erwachsene)",1;"30 - Kinder- und Jugendpsychiatrie",1;"31 - Psychosomatik",1;"00 - Bitte eine Fachabteilung auswählen",0;0,0},2,0)</f>
        <v>0</v>
      </c>
      <c r="W806" s="8" t="str">
        <f>IF('Angaben KH-Standort'!$D$12&gt;0,"JBJ","KJA")</f>
        <v>KJA</v>
      </c>
      <c r="X806" s="8" t="str">
        <f>VLOOKUP(C805,{"29 - Psychiatrie (Erwachsene)","Einrichtungen2";"30 - Kinder- und Jugendpsychiatrie","Einrichtungen2";"31 - Psychosomatik","Einrichtungen2";"00 - Bitte eine Einrichtung auswählen","Leer";0,"Leer"},2,0)</f>
        <v>Leer</v>
      </c>
      <c r="Y806" s="37" t="str">
        <f t="shared" si="90"/>
        <v>Leer</v>
      </c>
      <c r="Z806" s="8" t="str">
        <f>VLOOKUP($C806,{"29 - Psychiatrie (Erwachsene)","Psychiatrie";"30 - Kinder- und Jugendpsychiatrie","KJPsychiatrie";"31 - Psychosomatik","Psychosomatik";"00 - Bitte eine Fachabteilung auswählen","Leer";0,"Leer"},2,0)</f>
        <v>Leer</v>
      </c>
    </row>
    <row r="807" spans="2:26" ht="15" customHeight="1" x14ac:dyDescent="0.25">
      <c r="B807" s="76" t="str">
        <f t="shared" si="91"/>
        <v>!!!</v>
      </c>
      <c r="C807" s="250"/>
      <c r="D807" s="243"/>
      <c r="E807" s="251"/>
      <c r="F807" s="88"/>
      <c r="G807" s="387"/>
      <c r="H807" s="44"/>
      <c r="I807" s="44"/>
      <c r="J807" s="70"/>
      <c r="O807" s="8">
        <f t="shared" si="85"/>
        <v>0</v>
      </c>
      <c r="P807" s="8">
        <f>VLOOKUP(C807,{"29 - Psychiatrie (Erwachsene)",1;"30 - Kinder- und Jugendpsychiatrie",1;"31 - Psychosomatik",1;"00 - Bitte eine Fachabteilung auswählen",0;0,0},2,0)</f>
        <v>0</v>
      </c>
      <c r="Q807" s="8">
        <f t="shared" si="86"/>
        <v>0</v>
      </c>
      <c r="R807" s="8">
        <f t="shared" si="87"/>
        <v>0</v>
      </c>
      <c r="S807" s="8">
        <f t="shared" si="88"/>
        <v>0</v>
      </c>
      <c r="T807" s="8">
        <f t="shared" si="89"/>
        <v>0</v>
      </c>
      <c r="V807" s="8">
        <f>VLOOKUP($C807,{"29 - Psychiatrie (Erwachsene)",1;"30 - Kinder- und Jugendpsychiatrie",1;"31 - Psychosomatik",1;"00 - Bitte eine Fachabteilung auswählen",0;0,0},2,0)</f>
        <v>0</v>
      </c>
      <c r="W807" s="8" t="str">
        <f>IF('Angaben KH-Standort'!$D$12&gt;0,"JBJ","KJA")</f>
        <v>KJA</v>
      </c>
      <c r="X807" s="8" t="str">
        <f>VLOOKUP(C806,{"29 - Psychiatrie (Erwachsene)","Einrichtungen2";"30 - Kinder- und Jugendpsychiatrie","Einrichtungen2";"31 - Psychosomatik","Einrichtungen2";"00 - Bitte eine Einrichtung auswählen","Leer";0,"Leer"},2,0)</f>
        <v>Leer</v>
      </c>
      <c r="Y807" s="37" t="str">
        <f t="shared" si="90"/>
        <v>Leer</v>
      </c>
      <c r="Z807" s="8" t="str">
        <f>VLOOKUP($C807,{"29 - Psychiatrie (Erwachsene)","Psychiatrie";"30 - Kinder- und Jugendpsychiatrie","KJPsychiatrie";"31 - Psychosomatik","Psychosomatik";"00 - Bitte eine Fachabteilung auswählen","Leer";0,"Leer"},2,0)</f>
        <v>Leer</v>
      </c>
    </row>
    <row r="808" spans="2:26" ht="15" customHeight="1" x14ac:dyDescent="0.25">
      <c r="B808" s="76" t="str">
        <f t="shared" si="91"/>
        <v>!!!</v>
      </c>
      <c r="C808" s="250"/>
      <c r="D808" s="243"/>
      <c r="E808" s="251"/>
      <c r="F808" s="88"/>
      <c r="G808" s="387"/>
      <c r="H808" s="44"/>
      <c r="I808" s="44"/>
      <c r="J808" s="70"/>
      <c r="O808" s="8">
        <f t="shared" si="85"/>
        <v>0</v>
      </c>
      <c r="P808" s="8">
        <f>VLOOKUP(C808,{"29 - Psychiatrie (Erwachsene)",1;"30 - Kinder- und Jugendpsychiatrie",1;"31 - Psychosomatik",1;"00 - Bitte eine Fachabteilung auswählen",0;0,0},2,0)</f>
        <v>0</v>
      </c>
      <c r="Q808" s="8">
        <f t="shared" si="86"/>
        <v>0</v>
      </c>
      <c r="R808" s="8">
        <f t="shared" si="87"/>
        <v>0</v>
      </c>
      <c r="S808" s="8">
        <f t="shared" si="88"/>
        <v>0</v>
      </c>
      <c r="T808" s="8">
        <f t="shared" si="89"/>
        <v>0</v>
      </c>
      <c r="V808" s="8">
        <f>VLOOKUP($C808,{"29 - Psychiatrie (Erwachsene)",1;"30 - Kinder- und Jugendpsychiatrie",1;"31 - Psychosomatik",1;"00 - Bitte eine Fachabteilung auswählen",0;0,0},2,0)</f>
        <v>0</v>
      </c>
      <c r="W808" s="8" t="str">
        <f>IF('Angaben KH-Standort'!$D$12&gt;0,"JBJ","KJA")</f>
        <v>KJA</v>
      </c>
      <c r="X808" s="8" t="str">
        <f>VLOOKUP(C807,{"29 - Psychiatrie (Erwachsene)","Einrichtungen2";"30 - Kinder- und Jugendpsychiatrie","Einrichtungen2";"31 - Psychosomatik","Einrichtungen2";"00 - Bitte eine Einrichtung auswählen","Leer";0,"Leer"},2,0)</f>
        <v>Leer</v>
      </c>
      <c r="Y808" s="37" t="str">
        <f t="shared" si="90"/>
        <v>Leer</v>
      </c>
      <c r="Z808" s="8" t="str">
        <f>VLOOKUP($C808,{"29 - Psychiatrie (Erwachsene)","Psychiatrie";"30 - Kinder- und Jugendpsychiatrie","KJPsychiatrie";"31 - Psychosomatik","Psychosomatik";"00 - Bitte eine Fachabteilung auswählen","Leer";0,"Leer"},2,0)</f>
        <v>Leer</v>
      </c>
    </row>
    <row r="809" spans="2:26" ht="15" customHeight="1" x14ac:dyDescent="0.25">
      <c r="B809" s="76" t="str">
        <f t="shared" si="91"/>
        <v>!!!</v>
      </c>
      <c r="C809" s="250"/>
      <c r="D809" s="243"/>
      <c r="E809" s="251"/>
      <c r="F809" s="88"/>
      <c r="G809" s="387"/>
      <c r="H809" s="44"/>
      <c r="I809" s="44"/>
      <c r="J809" s="70"/>
      <c r="O809" s="8">
        <f t="shared" si="85"/>
        <v>0</v>
      </c>
      <c r="P809" s="8">
        <f>VLOOKUP(C809,{"29 - Psychiatrie (Erwachsene)",1;"30 - Kinder- und Jugendpsychiatrie",1;"31 - Psychosomatik",1;"00 - Bitte eine Fachabteilung auswählen",0;0,0},2,0)</f>
        <v>0</v>
      </c>
      <c r="Q809" s="8">
        <f t="shared" si="86"/>
        <v>0</v>
      </c>
      <c r="R809" s="8">
        <f t="shared" si="87"/>
        <v>0</v>
      </c>
      <c r="S809" s="8">
        <f t="shared" si="88"/>
        <v>0</v>
      </c>
      <c r="T809" s="8">
        <f t="shared" si="89"/>
        <v>0</v>
      </c>
      <c r="V809" s="8">
        <f>VLOOKUP($C809,{"29 - Psychiatrie (Erwachsene)",1;"30 - Kinder- und Jugendpsychiatrie",1;"31 - Psychosomatik",1;"00 - Bitte eine Fachabteilung auswählen",0;0,0},2,0)</f>
        <v>0</v>
      </c>
      <c r="W809" s="8" t="str">
        <f>IF('Angaben KH-Standort'!$D$12&gt;0,"JBJ","KJA")</f>
        <v>KJA</v>
      </c>
      <c r="X809" s="8" t="str">
        <f>VLOOKUP(C808,{"29 - Psychiatrie (Erwachsene)","Einrichtungen2";"30 - Kinder- und Jugendpsychiatrie","Einrichtungen2";"31 - Psychosomatik","Einrichtungen2";"00 - Bitte eine Einrichtung auswählen","Leer";0,"Leer"},2,0)</f>
        <v>Leer</v>
      </c>
      <c r="Y809" s="37" t="str">
        <f t="shared" si="90"/>
        <v>Leer</v>
      </c>
      <c r="Z809" s="8" t="str">
        <f>VLOOKUP($C809,{"29 - Psychiatrie (Erwachsene)","Psychiatrie";"30 - Kinder- und Jugendpsychiatrie","KJPsychiatrie";"31 - Psychosomatik","Psychosomatik";"00 - Bitte eine Fachabteilung auswählen","Leer";0,"Leer"},2,0)</f>
        <v>Leer</v>
      </c>
    </row>
    <row r="810" spans="2:26" ht="15" customHeight="1" x14ac:dyDescent="0.25">
      <c r="B810" s="76" t="str">
        <f t="shared" si="91"/>
        <v>!!!</v>
      </c>
      <c r="C810" s="250"/>
      <c r="D810" s="243"/>
      <c r="E810" s="251"/>
      <c r="F810" s="88"/>
      <c r="G810" s="387"/>
      <c r="H810" s="44"/>
      <c r="I810" s="44"/>
      <c r="J810" s="70"/>
      <c r="O810" s="8">
        <f t="shared" si="85"/>
        <v>0</v>
      </c>
      <c r="P810" s="8">
        <f>VLOOKUP(C810,{"29 - Psychiatrie (Erwachsene)",1;"30 - Kinder- und Jugendpsychiatrie",1;"31 - Psychosomatik",1;"00 - Bitte eine Fachabteilung auswählen",0;0,0},2,0)</f>
        <v>0</v>
      </c>
      <c r="Q810" s="8">
        <f t="shared" si="86"/>
        <v>0</v>
      </c>
      <c r="R810" s="8">
        <f t="shared" si="87"/>
        <v>0</v>
      </c>
      <c r="S810" s="8">
        <f t="shared" si="88"/>
        <v>0</v>
      </c>
      <c r="T810" s="8">
        <f t="shared" si="89"/>
        <v>0</v>
      </c>
      <c r="V810" s="8">
        <f>VLOOKUP($C810,{"29 - Psychiatrie (Erwachsene)",1;"30 - Kinder- und Jugendpsychiatrie",1;"31 - Psychosomatik",1;"00 - Bitte eine Fachabteilung auswählen",0;0,0},2,0)</f>
        <v>0</v>
      </c>
      <c r="W810" s="8" t="str">
        <f>IF('Angaben KH-Standort'!$D$12&gt;0,"JBJ","KJA")</f>
        <v>KJA</v>
      </c>
      <c r="X810" s="8" t="str">
        <f>VLOOKUP(C809,{"29 - Psychiatrie (Erwachsene)","Einrichtungen2";"30 - Kinder- und Jugendpsychiatrie","Einrichtungen2";"31 - Psychosomatik","Einrichtungen2";"00 - Bitte eine Einrichtung auswählen","Leer";0,"Leer"},2,0)</f>
        <v>Leer</v>
      </c>
      <c r="Y810" s="37" t="str">
        <f t="shared" si="90"/>
        <v>Leer</v>
      </c>
      <c r="Z810" s="8" t="str">
        <f>VLOOKUP($C810,{"29 - Psychiatrie (Erwachsene)","Psychiatrie";"30 - Kinder- und Jugendpsychiatrie","KJPsychiatrie";"31 - Psychosomatik","Psychosomatik";"00 - Bitte eine Fachabteilung auswählen","Leer";0,"Leer"},2,0)</f>
        <v>Leer</v>
      </c>
    </row>
    <row r="811" spans="2:26" ht="15" customHeight="1" x14ac:dyDescent="0.25">
      <c r="B811" s="76" t="str">
        <f t="shared" si="91"/>
        <v>!!!</v>
      </c>
      <c r="C811" s="250"/>
      <c r="D811" s="243"/>
      <c r="E811" s="251"/>
      <c r="F811" s="88"/>
      <c r="G811" s="387"/>
      <c r="H811" s="44"/>
      <c r="I811" s="44"/>
      <c r="J811" s="70"/>
      <c r="O811" s="8">
        <f t="shared" si="85"/>
        <v>0</v>
      </c>
      <c r="P811" s="8">
        <f>VLOOKUP(C811,{"29 - Psychiatrie (Erwachsene)",1;"30 - Kinder- und Jugendpsychiatrie",1;"31 - Psychosomatik",1;"00 - Bitte eine Fachabteilung auswählen",0;0,0},2,0)</f>
        <v>0</v>
      </c>
      <c r="Q811" s="8">
        <f t="shared" si="86"/>
        <v>0</v>
      </c>
      <c r="R811" s="8">
        <f t="shared" si="87"/>
        <v>0</v>
      </c>
      <c r="S811" s="8">
        <f t="shared" si="88"/>
        <v>0</v>
      </c>
      <c r="T811" s="8">
        <f t="shared" si="89"/>
        <v>0</v>
      </c>
      <c r="V811" s="8">
        <f>VLOOKUP($C811,{"29 - Psychiatrie (Erwachsene)",1;"30 - Kinder- und Jugendpsychiatrie",1;"31 - Psychosomatik",1;"00 - Bitte eine Fachabteilung auswählen",0;0,0},2,0)</f>
        <v>0</v>
      </c>
      <c r="W811" s="8" t="str">
        <f>IF('Angaben KH-Standort'!$D$12&gt;0,"JBJ","KJA")</f>
        <v>KJA</v>
      </c>
      <c r="X811" s="8" t="str">
        <f>VLOOKUP(C810,{"29 - Psychiatrie (Erwachsene)","Einrichtungen2";"30 - Kinder- und Jugendpsychiatrie","Einrichtungen2";"31 - Psychosomatik","Einrichtungen2";"00 - Bitte eine Einrichtung auswählen","Leer";0,"Leer"},2,0)</f>
        <v>Leer</v>
      </c>
      <c r="Y811" s="37" t="str">
        <f t="shared" si="90"/>
        <v>Leer</v>
      </c>
      <c r="Z811" s="8" t="str">
        <f>VLOOKUP($C811,{"29 - Psychiatrie (Erwachsene)","Psychiatrie";"30 - Kinder- und Jugendpsychiatrie","KJPsychiatrie";"31 - Psychosomatik","Psychosomatik";"00 - Bitte eine Fachabteilung auswählen","Leer";0,"Leer"},2,0)</f>
        <v>Leer</v>
      </c>
    </row>
    <row r="812" spans="2:26" ht="15" customHeight="1" x14ac:dyDescent="0.25">
      <c r="B812" s="76" t="str">
        <f t="shared" si="91"/>
        <v>!!!</v>
      </c>
      <c r="C812" s="250"/>
      <c r="D812" s="243"/>
      <c r="E812" s="251"/>
      <c r="F812" s="88"/>
      <c r="G812" s="387"/>
      <c r="H812" s="44"/>
      <c r="I812" s="44"/>
      <c r="J812" s="70"/>
      <c r="O812" s="8">
        <f t="shared" si="85"/>
        <v>0</v>
      </c>
      <c r="P812" s="8">
        <f>VLOOKUP(C812,{"29 - Psychiatrie (Erwachsene)",1;"30 - Kinder- und Jugendpsychiatrie",1;"31 - Psychosomatik",1;"00 - Bitte eine Fachabteilung auswählen",0;0,0},2,0)</f>
        <v>0</v>
      </c>
      <c r="Q812" s="8">
        <f t="shared" si="86"/>
        <v>0</v>
      </c>
      <c r="R812" s="8">
        <f t="shared" si="87"/>
        <v>0</v>
      </c>
      <c r="S812" s="8">
        <f t="shared" si="88"/>
        <v>0</v>
      </c>
      <c r="T812" s="8">
        <f t="shared" si="89"/>
        <v>0</v>
      </c>
      <c r="V812" s="8">
        <f>VLOOKUP($C812,{"29 - Psychiatrie (Erwachsene)",1;"30 - Kinder- und Jugendpsychiatrie",1;"31 - Psychosomatik",1;"00 - Bitte eine Fachabteilung auswählen",0;0,0},2,0)</f>
        <v>0</v>
      </c>
      <c r="W812" s="8" t="str">
        <f>IF('Angaben KH-Standort'!$D$12&gt;0,"JBJ","KJA")</f>
        <v>KJA</v>
      </c>
      <c r="X812" s="8" t="str">
        <f>VLOOKUP(C811,{"29 - Psychiatrie (Erwachsene)","Einrichtungen2";"30 - Kinder- und Jugendpsychiatrie","Einrichtungen2";"31 - Psychosomatik","Einrichtungen2";"00 - Bitte eine Einrichtung auswählen","Leer";0,"Leer"},2,0)</f>
        <v>Leer</v>
      </c>
      <c r="Y812" s="37" t="str">
        <f t="shared" si="90"/>
        <v>Leer</v>
      </c>
      <c r="Z812" s="8" t="str">
        <f>VLOOKUP($C812,{"29 - Psychiatrie (Erwachsene)","Psychiatrie";"30 - Kinder- und Jugendpsychiatrie","KJPsychiatrie";"31 - Psychosomatik","Psychosomatik";"00 - Bitte eine Fachabteilung auswählen","Leer";0,"Leer"},2,0)</f>
        <v>Leer</v>
      </c>
    </row>
    <row r="813" spans="2:26" ht="15" customHeight="1" x14ac:dyDescent="0.25">
      <c r="B813" s="76" t="str">
        <f t="shared" si="91"/>
        <v>!!!</v>
      </c>
      <c r="C813" s="250"/>
      <c r="D813" s="243"/>
      <c r="E813" s="251"/>
      <c r="F813" s="88"/>
      <c r="G813" s="387"/>
      <c r="H813" s="44"/>
      <c r="I813" s="44"/>
      <c r="J813" s="70"/>
      <c r="O813" s="8">
        <f t="shared" si="85"/>
        <v>0</v>
      </c>
      <c r="P813" s="8">
        <f>VLOOKUP(C813,{"29 - Psychiatrie (Erwachsene)",1;"30 - Kinder- und Jugendpsychiatrie",1;"31 - Psychosomatik",1;"00 - Bitte eine Fachabteilung auswählen",0;0,0},2,0)</f>
        <v>0</v>
      </c>
      <c r="Q813" s="8">
        <f t="shared" si="86"/>
        <v>0</v>
      </c>
      <c r="R813" s="8">
        <f t="shared" si="87"/>
        <v>0</v>
      </c>
      <c r="S813" s="8">
        <f t="shared" si="88"/>
        <v>0</v>
      </c>
      <c r="T813" s="8">
        <f t="shared" si="89"/>
        <v>0</v>
      </c>
      <c r="V813" s="8">
        <f>VLOOKUP($C813,{"29 - Psychiatrie (Erwachsene)",1;"30 - Kinder- und Jugendpsychiatrie",1;"31 - Psychosomatik",1;"00 - Bitte eine Fachabteilung auswählen",0;0,0},2,0)</f>
        <v>0</v>
      </c>
      <c r="W813" s="8" t="str">
        <f>IF('Angaben KH-Standort'!$D$12&gt;0,"JBJ","KJA")</f>
        <v>KJA</v>
      </c>
      <c r="X813" s="8" t="str">
        <f>VLOOKUP(C812,{"29 - Psychiatrie (Erwachsene)","Einrichtungen2";"30 - Kinder- und Jugendpsychiatrie","Einrichtungen2";"31 - Psychosomatik","Einrichtungen2";"00 - Bitte eine Einrichtung auswählen","Leer";0,"Leer"},2,0)</f>
        <v>Leer</v>
      </c>
      <c r="Y813" s="37" t="str">
        <f t="shared" si="90"/>
        <v>Leer</v>
      </c>
      <c r="Z813" s="8" t="str">
        <f>VLOOKUP($C813,{"29 - Psychiatrie (Erwachsene)","Psychiatrie";"30 - Kinder- und Jugendpsychiatrie","KJPsychiatrie";"31 - Psychosomatik","Psychosomatik";"00 - Bitte eine Fachabteilung auswählen","Leer";0,"Leer"},2,0)</f>
        <v>Leer</v>
      </c>
    </row>
    <row r="814" spans="2:26" ht="15" customHeight="1" x14ac:dyDescent="0.25">
      <c r="B814" s="76" t="str">
        <f t="shared" si="91"/>
        <v>!!!</v>
      </c>
      <c r="C814" s="250"/>
      <c r="D814" s="243"/>
      <c r="E814" s="251"/>
      <c r="F814" s="88"/>
      <c r="G814" s="387"/>
      <c r="H814" s="44"/>
      <c r="I814" s="44"/>
      <c r="J814" s="70"/>
      <c r="O814" s="8">
        <f t="shared" si="85"/>
        <v>0</v>
      </c>
      <c r="P814" s="8">
        <f>VLOOKUP(C814,{"29 - Psychiatrie (Erwachsene)",1;"30 - Kinder- und Jugendpsychiatrie",1;"31 - Psychosomatik",1;"00 - Bitte eine Fachabteilung auswählen",0;0,0},2,0)</f>
        <v>0</v>
      </c>
      <c r="Q814" s="8">
        <f t="shared" si="86"/>
        <v>0</v>
      </c>
      <c r="R814" s="8">
        <f t="shared" si="87"/>
        <v>0</v>
      </c>
      <c r="S814" s="8">
        <f t="shared" si="88"/>
        <v>0</v>
      </c>
      <c r="T814" s="8">
        <f t="shared" si="89"/>
        <v>0</v>
      </c>
      <c r="V814" s="8">
        <f>VLOOKUP($C814,{"29 - Psychiatrie (Erwachsene)",1;"30 - Kinder- und Jugendpsychiatrie",1;"31 - Psychosomatik",1;"00 - Bitte eine Fachabteilung auswählen",0;0,0},2,0)</f>
        <v>0</v>
      </c>
      <c r="W814" s="8" t="str">
        <f>IF('Angaben KH-Standort'!$D$12&gt;0,"JBJ","KJA")</f>
        <v>KJA</v>
      </c>
      <c r="X814" s="8" t="str">
        <f>VLOOKUP(C813,{"29 - Psychiatrie (Erwachsene)","Einrichtungen2";"30 - Kinder- und Jugendpsychiatrie","Einrichtungen2";"31 - Psychosomatik","Einrichtungen2";"00 - Bitte eine Einrichtung auswählen","Leer";0,"Leer"},2,0)</f>
        <v>Leer</v>
      </c>
      <c r="Y814" s="37" t="str">
        <f t="shared" si="90"/>
        <v>Leer</v>
      </c>
      <c r="Z814" s="8" t="str">
        <f>VLOOKUP($C814,{"29 - Psychiatrie (Erwachsene)","Psychiatrie";"30 - Kinder- und Jugendpsychiatrie","KJPsychiatrie";"31 - Psychosomatik","Psychosomatik";"00 - Bitte eine Fachabteilung auswählen","Leer";0,"Leer"},2,0)</f>
        <v>Leer</v>
      </c>
    </row>
    <row r="815" spans="2:26" ht="15" customHeight="1" x14ac:dyDescent="0.25">
      <c r="B815" s="76" t="str">
        <f t="shared" si="91"/>
        <v>!!!</v>
      </c>
      <c r="C815" s="250"/>
      <c r="D815" s="243"/>
      <c r="E815" s="251"/>
      <c r="F815" s="88"/>
      <c r="G815" s="387"/>
      <c r="H815" s="44"/>
      <c r="I815" s="44"/>
      <c r="J815" s="70"/>
      <c r="O815" s="8">
        <f t="shared" si="85"/>
        <v>0</v>
      </c>
      <c r="P815" s="8">
        <f>VLOOKUP(C815,{"29 - Psychiatrie (Erwachsene)",1;"30 - Kinder- und Jugendpsychiatrie",1;"31 - Psychosomatik",1;"00 - Bitte eine Fachabteilung auswählen",0;0,0},2,0)</f>
        <v>0</v>
      </c>
      <c r="Q815" s="8">
        <f t="shared" si="86"/>
        <v>0</v>
      </c>
      <c r="R815" s="8">
        <f t="shared" si="87"/>
        <v>0</v>
      </c>
      <c r="S815" s="8">
        <f t="shared" si="88"/>
        <v>0</v>
      </c>
      <c r="T815" s="8">
        <f t="shared" si="89"/>
        <v>0</v>
      </c>
      <c r="V815" s="8">
        <f>VLOOKUP($C815,{"29 - Psychiatrie (Erwachsene)",1;"30 - Kinder- und Jugendpsychiatrie",1;"31 - Psychosomatik",1;"00 - Bitte eine Fachabteilung auswählen",0;0,0},2,0)</f>
        <v>0</v>
      </c>
      <c r="W815" s="8" t="str">
        <f>IF('Angaben KH-Standort'!$D$12&gt;0,"JBJ","KJA")</f>
        <v>KJA</v>
      </c>
      <c r="X815" s="8" t="str">
        <f>VLOOKUP(C814,{"29 - Psychiatrie (Erwachsene)","Einrichtungen2";"30 - Kinder- und Jugendpsychiatrie","Einrichtungen2";"31 - Psychosomatik","Einrichtungen2";"00 - Bitte eine Einrichtung auswählen","Leer";0,"Leer"},2,0)</f>
        <v>Leer</v>
      </c>
      <c r="Y815" s="37" t="str">
        <f t="shared" si="90"/>
        <v>Leer</v>
      </c>
      <c r="Z815" s="8" t="str">
        <f>VLOOKUP($C815,{"29 - Psychiatrie (Erwachsene)","Psychiatrie";"30 - Kinder- und Jugendpsychiatrie","KJPsychiatrie";"31 - Psychosomatik","Psychosomatik";"00 - Bitte eine Fachabteilung auswählen","Leer";0,"Leer"},2,0)</f>
        <v>Leer</v>
      </c>
    </row>
    <row r="816" spans="2:26" ht="15" customHeight="1" x14ac:dyDescent="0.25">
      <c r="B816" s="76" t="str">
        <f t="shared" si="91"/>
        <v>!!!</v>
      </c>
      <c r="C816" s="250"/>
      <c r="D816" s="243"/>
      <c r="E816" s="251"/>
      <c r="F816" s="88"/>
      <c r="G816" s="387"/>
      <c r="H816" s="44"/>
      <c r="I816" s="44"/>
      <c r="J816" s="70"/>
      <c r="O816" s="8">
        <f t="shared" si="85"/>
        <v>0</v>
      </c>
      <c r="P816" s="8">
        <f>VLOOKUP(C816,{"29 - Psychiatrie (Erwachsene)",1;"30 - Kinder- und Jugendpsychiatrie",1;"31 - Psychosomatik",1;"00 - Bitte eine Fachabteilung auswählen",0;0,0},2,0)</f>
        <v>0</v>
      </c>
      <c r="Q816" s="8">
        <f t="shared" si="86"/>
        <v>0</v>
      </c>
      <c r="R816" s="8">
        <f t="shared" si="87"/>
        <v>0</v>
      </c>
      <c r="S816" s="8">
        <f t="shared" si="88"/>
        <v>0</v>
      </c>
      <c r="T816" s="8">
        <f t="shared" si="89"/>
        <v>0</v>
      </c>
      <c r="V816" s="8">
        <f>VLOOKUP($C816,{"29 - Psychiatrie (Erwachsene)",1;"30 - Kinder- und Jugendpsychiatrie",1;"31 - Psychosomatik",1;"00 - Bitte eine Fachabteilung auswählen",0;0,0},2,0)</f>
        <v>0</v>
      </c>
      <c r="W816" s="8" t="str">
        <f>IF('Angaben KH-Standort'!$D$12&gt;0,"JBJ","KJA")</f>
        <v>KJA</v>
      </c>
      <c r="X816" s="8" t="str">
        <f>VLOOKUP(C815,{"29 - Psychiatrie (Erwachsene)","Einrichtungen2";"30 - Kinder- und Jugendpsychiatrie","Einrichtungen2";"31 - Psychosomatik","Einrichtungen2";"00 - Bitte eine Einrichtung auswählen","Leer";0,"Leer"},2,0)</f>
        <v>Leer</v>
      </c>
      <c r="Y816" s="37" t="str">
        <f t="shared" si="90"/>
        <v>Leer</v>
      </c>
      <c r="Z816" s="8" t="str">
        <f>VLOOKUP($C816,{"29 - Psychiatrie (Erwachsene)","Psychiatrie";"30 - Kinder- und Jugendpsychiatrie","KJPsychiatrie";"31 - Psychosomatik","Psychosomatik";"00 - Bitte eine Fachabteilung auswählen","Leer";0,"Leer"},2,0)</f>
        <v>Leer</v>
      </c>
    </row>
    <row r="817" spans="2:26" ht="15" customHeight="1" x14ac:dyDescent="0.25">
      <c r="B817" s="76" t="str">
        <f t="shared" si="91"/>
        <v>!!!</v>
      </c>
      <c r="C817" s="250"/>
      <c r="D817" s="243"/>
      <c r="E817" s="251"/>
      <c r="F817" s="88"/>
      <c r="G817" s="387"/>
      <c r="H817" s="44"/>
      <c r="I817" s="44"/>
      <c r="J817" s="70"/>
      <c r="O817" s="8">
        <f t="shared" si="85"/>
        <v>0</v>
      </c>
      <c r="P817" s="8">
        <f>VLOOKUP(C817,{"29 - Psychiatrie (Erwachsene)",1;"30 - Kinder- und Jugendpsychiatrie",1;"31 - Psychosomatik",1;"00 - Bitte eine Fachabteilung auswählen",0;0,0},2,0)</f>
        <v>0</v>
      </c>
      <c r="Q817" s="8">
        <f t="shared" si="86"/>
        <v>0</v>
      </c>
      <c r="R817" s="8">
        <f t="shared" si="87"/>
        <v>0</v>
      </c>
      <c r="S817" s="8">
        <f t="shared" si="88"/>
        <v>0</v>
      </c>
      <c r="T817" s="8">
        <f t="shared" si="89"/>
        <v>0</v>
      </c>
      <c r="V817" s="8">
        <f>VLOOKUP($C817,{"29 - Psychiatrie (Erwachsene)",1;"30 - Kinder- und Jugendpsychiatrie",1;"31 - Psychosomatik",1;"00 - Bitte eine Fachabteilung auswählen",0;0,0},2,0)</f>
        <v>0</v>
      </c>
      <c r="W817" s="8" t="str">
        <f>IF('Angaben KH-Standort'!$D$12&gt;0,"JBJ","KJA")</f>
        <v>KJA</v>
      </c>
      <c r="X817" s="8" t="str">
        <f>VLOOKUP(C816,{"29 - Psychiatrie (Erwachsene)","Einrichtungen2";"30 - Kinder- und Jugendpsychiatrie","Einrichtungen2";"31 - Psychosomatik","Einrichtungen2";"00 - Bitte eine Einrichtung auswählen","Leer";0,"Leer"},2,0)</f>
        <v>Leer</v>
      </c>
      <c r="Y817" s="37" t="str">
        <f t="shared" si="90"/>
        <v>Leer</v>
      </c>
      <c r="Z817" s="8" t="str">
        <f>VLOOKUP($C817,{"29 - Psychiatrie (Erwachsene)","Psychiatrie";"30 - Kinder- und Jugendpsychiatrie","KJPsychiatrie";"31 - Psychosomatik","Psychosomatik";"00 - Bitte eine Fachabteilung auswählen","Leer";0,"Leer"},2,0)</f>
        <v>Leer</v>
      </c>
    </row>
    <row r="818" spans="2:26" ht="15" customHeight="1" x14ac:dyDescent="0.25">
      <c r="B818" s="76" t="str">
        <f t="shared" si="91"/>
        <v>!!!</v>
      </c>
      <c r="C818" s="250"/>
      <c r="D818" s="243"/>
      <c r="E818" s="251"/>
      <c r="F818" s="88"/>
      <c r="G818" s="387"/>
      <c r="H818" s="44"/>
      <c r="I818" s="44"/>
      <c r="J818" s="70"/>
      <c r="O818" s="8">
        <f t="shared" si="85"/>
        <v>0</v>
      </c>
      <c r="P818" s="8">
        <f>VLOOKUP(C818,{"29 - Psychiatrie (Erwachsene)",1;"30 - Kinder- und Jugendpsychiatrie",1;"31 - Psychosomatik",1;"00 - Bitte eine Fachabteilung auswählen",0;0,0},2,0)</f>
        <v>0</v>
      </c>
      <c r="Q818" s="8">
        <f t="shared" si="86"/>
        <v>0</v>
      </c>
      <c r="R818" s="8">
        <f t="shared" si="87"/>
        <v>0</v>
      </c>
      <c r="S818" s="8">
        <f t="shared" si="88"/>
        <v>0</v>
      </c>
      <c r="T818" s="8">
        <f t="shared" si="89"/>
        <v>0</v>
      </c>
      <c r="V818" s="8">
        <f>VLOOKUP($C818,{"29 - Psychiatrie (Erwachsene)",1;"30 - Kinder- und Jugendpsychiatrie",1;"31 - Psychosomatik",1;"00 - Bitte eine Fachabteilung auswählen",0;0,0},2,0)</f>
        <v>0</v>
      </c>
      <c r="W818" s="8" t="str">
        <f>IF('Angaben KH-Standort'!$D$12&gt;0,"JBJ","KJA")</f>
        <v>KJA</v>
      </c>
      <c r="X818" s="8" t="str">
        <f>VLOOKUP(C817,{"29 - Psychiatrie (Erwachsene)","Einrichtungen2";"30 - Kinder- und Jugendpsychiatrie","Einrichtungen2";"31 - Psychosomatik","Einrichtungen2";"00 - Bitte eine Einrichtung auswählen","Leer";0,"Leer"},2,0)</f>
        <v>Leer</v>
      </c>
      <c r="Y818" s="37" t="str">
        <f t="shared" si="90"/>
        <v>Leer</v>
      </c>
      <c r="Z818" s="8" t="str">
        <f>VLOOKUP($C818,{"29 - Psychiatrie (Erwachsene)","Psychiatrie";"30 - Kinder- und Jugendpsychiatrie","KJPsychiatrie";"31 - Psychosomatik","Psychosomatik";"00 - Bitte eine Fachabteilung auswählen","Leer";0,"Leer"},2,0)</f>
        <v>Leer</v>
      </c>
    </row>
    <row r="819" spans="2:26" ht="15" customHeight="1" x14ac:dyDescent="0.25">
      <c r="B819" s="76" t="str">
        <f t="shared" si="91"/>
        <v>!!!</v>
      </c>
      <c r="C819" s="250"/>
      <c r="D819" s="243"/>
      <c r="E819" s="251"/>
      <c r="F819" s="88"/>
      <c r="G819" s="387"/>
      <c r="H819" s="44"/>
      <c r="I819" s="44"/>
      <c r="J819" s="70"/>
      <c r="O819" s="8">
        <f t="shared" si="85"/>
        <v>0</v>
      </c>
      <c r="P819" s="8">
        <f>VLOOKUP(C819,{"29 - Psychiatrie (Erwachsene)",1;"30 - Kinder- und Jugendpsychiatrie",1;"31 - Psychosomatik",1;"00 - Bitte eine Fachabteilung auswählen",0;0,0},2,0)</f>
        <v>0</v>
      </c>
      <c r="Q819" s="8">
        <f t="shared" si="86"/>
        <v>0</v>
      </c>
      <c r="R819" s="8">
        <f t="shared" si="87"/>
        <v>0</v>
      </c>
      <c r="S819" s="8">
        <f t="shared" si="88"/>
        <v>0</v>
      </c>
      <c r="T819" s="8">
        <f t="shared" si="89"/>
        <v>0</v>
      </c>
      <c r="V819" s="8">
        <f>VLOOKUP($C819,{"29 - Psychiatrie (Erwachsene)",1;"30 - Kinder- und Jugendpsychiatrie",1;"31 - Psychosomatik",1;"00 - Bitte eine Fachabteilung auswählen",0;0,0},2,0)</f>
        <v>0</v>
      </c>
      <c r="W819" s="8" t="str">
        <f>IF('Angaben KH-Standort'!$D$12&gt;0,"JBJ","KJA")</f>
        <v>KJA</v>
      </c>
      <c r="X819" s="8" t="str">
        <f>VLOOKUP(C818,{"29 - Psychiatrie (Erwachsene)","Einrichtungen2";"30 - Kinder- und Jugendpsychiatrie","Einrichtungen2";"31 - Psychosomatik","Einrichtungen2";"00 - Bitte eine Einrichtung auswählen","Leer";0,"Leer"},2,0)</f>
        <v>Leer</v>
      </c>
      <c r="Y819" s="37" t="str">
        <f t="shared" si="90"/>
        <v>Leer</v>
      </c>
      <c r="Z819" s="8" t="str">
        <f>VLOOKUP($C819,{"29 - Psychiatrie (Erwachsene)","Psychiatrie";"30 - Kinder- und Jugendpsychiatrie","KJPsychiatrie";"31 - Psychosomatik","Psychosomatik";"00 - Bitte eine Fachabteilung auswählen","Leer";0,"Leer"},2,0)</f>
        <v>Leer</v>
      </c>
    </row>
    <row r="820" spans="2:26" ht="15" customHeight="1" x14ac:dyDescent="0.25">
      <c r="B820" s="76" t="str">
        <f t="shared" si="91"/>
        <v>!!!</v>
      </c>
      <c r="C820" s="250"/>
      <c r="D820" s="243"/>
      <c r="E820" s="251"/>
      <c r="F820" s="88"/>
      <c r="G820" s="387"/>
      <c r="H820" s="44"/>
      <c r="I820" s="44"/>
      <c r="J820" s="70"/>
      <c r="O820" s="8">
        <f t="shared" si="85"/>
        <v>0</v>
      </c>
      <c r="P820" s="8">
        <f>VLOOKUP(C820,{"29 - Psychiatrie (Erwachsene)",1;"30 - Kinder- und Jugendpsychiatrie",1;"31 - Psychosomatik",1;"00 - Bitte eine Fachabteilung auswählen",0;0,0},2,0)</f>
        <v>0</v>
      </c>
      <c r="Q820" s="8">
        <f t="shared" si="86"/>
        <v>0</v>
      </c>
      <c r="R820" s="8">
        <f t="shared" si="87"/>
        <v>0</v>
      </c>
      <c r="S820" s="8">
        <f t="shared" si="88"/>
        <v>0</v>
      </c>
      <c r="T820" s="8">
        <f t="shared" si="89"/>
        <v>0</v>
      </c>
      <c r="V820" s="8">
        <f>VLOOKUP($C820,{"29 - Psychiatrie (Erwachsene)",1;"30 - Kinder- und Jugendpsychiatrie",1;"31 - Psychosomatik",1;"00 - Bitte eine Fachabteilung auswählen",0;0,0},2,0)</f>
        <v>0</v>
      </c>
      <c r="W820" s="8" t="str">
        <f>IF('Angaben KH-Standort'!$D$12&gt;0,"JBJ","KJA")</f>
        <v>KJA</v>
      </c>
      <c r="X820" s="8" t="str">
        <f>VLOOKUP(C819,{"29 - Psychiatrie (Erwachsene)","Einrichtungen2";"30 - Kinder- und Jugendpsychiatrie","Einrichtungen2";"31 - Psychosomatik","Einrichtungen2";"00 - Bitte eine Einrichtung auswählen","Leer";0,"Leer"},2,0)</f>
        <v>Leer</v>
      </c>
      <c r="Y820" s="37" t="str">
        <f t="shared" si="90"/>
        <v>Leer</v>
      </c>
      <c r="Z820" s="8" t="str">
        <f>VLOOKUP($C820,{"29 - Psychiatrie (Erwachsene)","Psychiatrie";"30 - Kinder- und Jugendpsychiatrie","KJPsychiatrie";"31 - Psychosomatik","Psychosomatik";"00 - Bitte eine Fachabteilung auswählen","Leer";0,"Leer"},2,0)</f>
        <v>Leer</v>
      </c>
    </row>
    <row r="821" spans="2:26" ht="15" customHeight="1" x14ac:dyDescent="0.25">
      <c r="B821" s="76" t="str">
        <f t="shared" si="91"/>
        <v>!!!</v>
      </c>
      <c r="C821" s="250"/>
      <c r="D821" s="243"/>
      <c r="E821" s="251"/>
      <c r="F821" s="88"/>
      <c r="G821" s="387"/>
      <c r="H821" s="44"/>
      <c r="I821" s="44"/>
      <c r="J821" s="70"/>
      <c r="O821" s="8">
        <f t="shared" si="85"/>
        <v>0</v>
      </c>
      <c r="P821" s="8">
        <f>VLOOKUP(C821,{"29 - Psychiatrie (Erwachsene)",1;"30 - Kinder- und Jugendpsychiatrie",1;"31 - Psychosomatik",1;"00 - Bitte eine Fachabteilung auswählen",0;0,0},2,0)</f>
        <v>0</v>
      </c>
      <c r="Q821" s="8">
        <f t="shared" si="86"/>
        <v>0</v>
      </c>
      <c r="R821" s="8">
        <f t="shared" si="87"/>
        <v>0</v>
      </c>
      <c r="S821" s="8">
        <f t="shared" si="88"/>
        <v>0</v>
      </c>
      <c r="T821" s="8">
        <f t="shared" si="89"/>
        <v>0</v>
      </c>
      <c r="V821" s="8">
        <f>VLOOKUP($C821,{"29 - Psychiatrie (Erwachsene)",1;"30 - Kinder- und Jugendpsychiatrie",1;"31 - Psychosomatik",1;"00 - Bitte eine Fachabteilung auswählen",0;0,0},2,0)</f>
        <v>0</v>
      </c>
      <c r="W821" s="8" t="str">
        <f>IF('Angaben KH-Standort'!$D$12&gt;0,"JBJ","KJA")</f>
        <v>KJA</v>
      </c>
      <c r="X821" s="8" t="str">
        <f>VLOOKUP(C820,{"29 - Psychiatrie (Erwachsene)","Einrichtungen2";"30 - Kinder- und Jugendpsychiatrie","Einrichtungen2";"31 - Psychosomatik","Einrichtungen2";"00 - Bitte eine Einrichtung auswählen","Leer";0,"Leer"},2,0)</f>
        <v>Leer</v>
      </c>
      <c r="Y821" s="37" t="str">
        <f t="shared" si="90"/>
        <v>Leer</v>
      </c>
      <c r="Z821" s="8" t="str">
        <f>VLOOKUP($C821,{"29 - Psychiatrie (Erwachsene)","Psychiatrie";"30 - Kinder- und Jugendpsychiatrie","KJPsychiatrie";"31 - Psychosomatik","Psychosomatik";"00 - Bitte eine Fachabteilung auswählen","Leer";0,"Leer"},2,0)</f>
        <v>Leer</v>
      </c>
    </row>
    <row r="822" spans="2:26" ht="15" customHeight="1" x14ac:dyDescent="0.25">
      <c r="B822" s="76" t="str">
        <f t="shared" si="91"/>
        <v>!!!</v>
      </c>
      <c r="C822" s="250"/>
      <c r="D822" s="243"/>
      <c r="E822" s="251"/>
      <c r="F822" s="88"/>
      <c r="G822" s="387"/>
      <c r="H822" s="44"/>
      <c r="I822" s="44"/>
      <c r="J822" s="70"/>
      <c r="O822" s="8">
        <f t="shared" si="85"/>
        <v>0</v>
      </c>
      <c r="P822" s="8">
        <f>VLOOKUP(C822,{"29 - Psychiatrie (Erwachsene)",1;"30 - Kinder- und Jugendpsychiatrie",1;"31 - Psychosomatik",1;"00 - Bitte eine Fachabteilung auswählen",0;0,0},2,0)</f>
        <v>0</v>
      </c>
      <c r="Q822" s="8">
        <f t="shared" si="86"/>
        <v>0</v>
      </c>
      <c r="R822" s="8">
        <f t="shared" si="87"/>
        <v>0</v>
      </c>
      <c r="S822" s="8">
        <f t="shared" si="88"/>
        <v>0</v>
      </c>
      <c r="T822" s="8">
        <f t="shared" si="89"/>
        <v>0</v>
      </c>
      <c r="V822" s="8">
        <f>VLOOKUP($C822,{"29 - Psychiatrie (Erwachsene)",1;"30 - Kinder- und Jugendpsychiatrie",1;"31 - Psychosomatik",1;"00 - Bitte eine Fachabteilung auswählen",0;0,0},2,0)</f>
        <v>0</v>
      </c>
      <c r="W822" s="8" t="str">
        <f>IF('Angaben KH-Standort'!$D$12&gt;0,"JBJ","KJA")</f>
        <v>KJA</v>
      </c>
      <c r="X822" s="8" t="str">
        <f>VLOOKUP(C821,{"29 - Psychiatrie (Erwachsene)","Einrichtungen2";"30 - Kinder- und Jugendpsychiatrie","Einrichtungen2";"31 - Psychosomatik","Einrichtungen2";"00 - Bitte eine Einrichtung auswählen","Leer";0,"Leer"},2,0)</f>
        <v>Leer</v>
      </c>
      <c r="Y822" s="37" t="str">
        <f t="shared" si="90"/>
        <v>Leer</v>
      </c>
      <c r="Z822" s="8" t="str">
        <f>VLOOKUP($C822,{"29 - Psychiatrie (Erwachsene)","Psychiatrie";"30 - Kinder- und Jugendpsychiatrie","KJPsychiatrie";"31 - Psychosomatik","Psychosomatik";"00 - Bitte eine Fachabteilung auswählen","Leer";0,"Leer"},2,0)</f>
        <v>Leer</v>
      </c>
    </row>
    <row r="823" spans="2:26" ht="15" customHeight="1" x14ac:dyDescent="0.25">
      <c r="B823" s="76" t="str">
        <f t="shared" si="91"/>
        <v>!!!</v>
      </c>
      <c r="C823" s="250"/>
      <c r="D823" s="243"/>
      <c r="E823" s="251"/>
      <c r="F823" s="88"/>
      <c r="G823" s="387"/>
      <c r="H823" s="44"/>
      <c r="I823" s="44"/>
      <c r="J823" s="70"/>
      <c r="O823" s="8">
        <f t="shared" si="85"/>
        <v>0</v>
      </c>
      <c r="P823" s="8">
        <f>VLOOKUP(C823,{"29 - Psychiatrie (Erwachsene)",1;"30 - Kinder- und Jugendpsychiatrie",1;"31 - Psychosomatik",1;"00 - Bitte eine Fachabteilung auswählen",0;0,0},2,0)</f>
        <v>0</v>
      </c>
      <c r="Q823" s="8">
        <f t="shared" si="86"/>
        <v>0</v>
      </c>
      <c r="R823" s="8">
        <f t="shared" si="87"/>
        <v>0</v>
      </c>
      <c r="S823" s="8">
        <f t="shared" si="88"/>
        <v>0</v>
      </c>
      <c r="T823" s="8">
        <f t="shared" si="89"/>
        <v>0</v>
      </c>
      <c r="V823" s="8">
        <f>VLOOKUP($C823,{"29 - Psychiatrie (Erwachsene)",1;"30 - Kinder- und Jugendpsychiatrie",1;"31 - Psychosomatik",1;"00 - Bitte eine Fachabteilung auswählen",0;0,0},2,0)</f>
        <v>0</v>
      </c>
      <c r="W823" s="8" t="str">
        <f>IF('Angaben KH-Standort'!$D$12&gt;0,"JBJ","KJA")</f>
        <v>KJA</v>
      </c>
      <c r="X823" s="8" t="str">
        <f>VLOOKUP(C822,{"29 - Psychiatrie (Erwachsene)","Einrichtungen2";"30 - Kinder- und Jugendpsychiatrie","Einrichtungen2";"31 - Psychosomatik","Einrichtungen2";"00 - Bitte eine Einrichtung auswählen","Leer";0,"Leer"},2,0)</f>
        <v>Leer</v>
      </c>
      <c r="Y823" s="37" t="str">
        <f t="shared" si="90"/>
        <v>Leer</v>
      </c>
      <c r="Z823" s="8" t="str">
        <f>VLOOKUP($C823,{"29 - Psychiatrie (Erwachsene)","Psychiatrie";"30 - Kinder- und Jugendpsychiatrie","KJPsychiatrie";"31 - Psychosomatik","Psychosomatik";"00 - Bitte eine Fachabteilung auswählen","Leer";0,"Leer"},2,0)</f>
        <v>Leer</v>
      </c>
    </row>
    <row r="824" spans="2:26" ht="15" customHeight="1" x14ac:dyDescent="0.25">
      <c r="B824" s="76" t="str">
        <f t="shared" si="91"/>
        <v>!!!</v>
      </c>
      <c r="C824" s="250"/>
      <c r="D824" s="243"/>
      <c r="E824" s="251"/>
      <c r="F824" s="88"/>
      <c r="G824" s="387"/>
      <c r="H824" s="44"/>
      <c r="I824" s="44"/>
      <c r="J824" s="70"/>
      <c r="O824" s="8">
        <f t="shared" si="85"/>
        <v>0</v>
      </c>
      <c r="P824" s="8">
        <f>VLOOKUP(C824,{"29 - Psychiatrie (Erwachsene)",1;"30 - Kinder- und Jugendpsychiatrie",1;"31 - Psychosomatik",1;"00 - Bitte eine Fachabteilung auswählen",0;0,0},2,0)</f>
        <v>0</v>
      </c>
      <c r="Q824" s="8">
        <f t="shared" si="86"/>
        <v>0</v>
      </c>
      <c r="R824" s="8">
        <f t="shared" si="87"/>
        <v>0</v>
      </c>
      <c r="S824" s="8">
        <f t="shared" si="88"/>
        <v>0</v>
      </c>
      <c r="T824" s="8">
        <f t="shared" si="89"/>
        <v>0</v>
      </c>
      <c r="V824" s="8">
        <f>VLOOKUP($C824,{"29 - Psychiatrie (Erwachsene)",1;"30 - Kinder- und Jugendpsychiatrie",1;"31 - Psychosomatik",1;"00 - Bitte eine Fachabteilung auswählen",0;0,0},2,0)</f>
        <v>0</v>
      </c>
      <c r="W824" s="8" t="str">
        <f>IF('Angaben KH-Standort'!$D$12&gt;0,"JBJ","KJA")</f>
        <v>KJA</v>
      </c>
      <c r="X824" s="8" t="str">
        <f>VLOOKUP(C823,{"29 - Psychiatrie (Erwachsene)","Einrichtungen2";"30 - Kinder- und Jugendpsychiatrie","Einrichtungen2";"31 - Psychosomatik","Einrichtungen2";"00 - Bitte eine Einrichtung auswählen","Leer";0,"Leer"},2,0)</f>
        <v>Leer</v>
      </c>
      <c r="Y824" s="37" t="str">
        <f t="shared" si="90"/>
        <v>Leer</v>
      </c>
      <c r="Z824" s="8" t="str">
        <f>VLOOKUP($C824,{"29 - Psychiatrie (Erwachsene)","Psychiatrie";"30 - Kinder- und Jugendpsychiatrie","KJPsychiatrie";"31 - Psychosomatik","Psychosomatik";"00 - Bitte eine Fachabteilung auswählen","Leer";0,"Leer"},2,0)</f>
        <v>Leer</v>
      </c>
    </row>
    <row r="825" spans="2:26" ht="15" customHeight="1" x14ac:dyDescent="0.25">
      <c r="B825" s="76" t="str">
        <f t="shared" si="91"/>
        <v>!!!</v>
      </c>
      <c r="C825" s="250"/>
      <c r="D825" s="243"/>
      <c r="E825" s="251"/>
      <c r="F825" s="88"/>
      <c r="G825" s="387"/>
      <c r="H825" s="44"/>
      <c r="I825" s="44"/>
      <c r="J825" s="70"/>
      <c r="O825" s="8">
        <f t="shared" si="85"/>
        <v>0</v>
      </c>
      <c r="P825" s="8">
        <f>VLOOKUP(C825,{"29 - Psychiatrie (Erwachsene)",1;"30 - Kinder- und Jugendpsychiatrie",1;"31 - Psychosomatik",1;"00 - Bitte eine Fachabteilung auswählen",0;0,0},2,0)</f>
        <v>0</v>
      </c>
      <c r="Q825" s="8">
        <f t="shared" si="86"/>
        <v>0</v>
      </c>
      <c r="R825" s="8">
        <f t="shared" si="87"/>
        <v>0</v>
      </c>
      <c r="S825" s="8">
        <f t="shared" si="88"/>
        <v>0</v>
      </c>
      <c r="T825" s="8">
        <f t="shared" si="89"/>
        <v>0</v>
      </c>
      <c r="V825" s="8">
        <f>VLOOKUP($C825,{"29 - Psychiatrie (Erwachsene)",1;"30 - Kinder- und Jugendpsychiatrie",1;"31 - Psychosomatik",1;"00 - Bitte eine Fachabteilung auswählen",0;0,0},2,0)</f>
        <v>0</v>
      </c>
      <c r="W825" s="8" t="str">
        <f>IF('Angaben KH-Standort'!$D$12&gt;0,"JBJ","KJA")</f>
        <v>KJA</v>
      </c>
      <c r="X825" s="8" t="str">
        <f>VLOOKUP(C824,{"29 - Psychiatrie (Erwachsene)","Einrichtungen2";"30 - Kinder- und Jugendpsychiatrie","Einrichtungen2";"31 - Psychosomatik","Einrichtungen2";"00 - Bitte eine Einrichtung auswählen","Leer";0,"Leer"},2,0)</f>
        <v>Leer</v>
      </c>
      <c r="Y825" s="37" t="str">
        <f t="shared" si="90"/>
        <v>Leer</v>
      </c>
      <c r="Z825" s="8" t="str">
        <f>VLOOKUP($C825,{"29 - Psychiatrie (Erwachsene)","Psychiatrie";"30 - Kinder- und Jugendpsychiatrie","KJPsychiatrie";"31 - Psychosomatik","Psychosomatik";"00 - Bitte eine Fachabteilung auswählen","Leer";0,"Leer"},2,0)</f>
        <v>Leer</v>
      </c>
    </row>
    <row r="826" spans="2:26" ht="15" customHeight="1" x14ac:dyDescent="0.25">
      <c r="B826" s="76" t="str">
        <f t="shared" si="91"/>
        <v>!!!</v>
      </c>
      <c r="C826" s="250"/>
      <c r="D826" s="243"/>
      <c r="E826" s="251"/>
      <c r="F826" s="88"/>
      <c r="G826" s="387"/>
      <c r="H826" s="44"/>
      <c r="I826" s="44"/>
      <c r="J826" s="70"/>
      <c r="O826" s="8">
        <f t="shared" si="85"/>
        <v>0</v>
      </c>
      <c r="P826" s="8">
        <f>VLOOKUP(C826,{"29 - Psychiatrie (Erwachsene)",1;"30 - Kinder- und Jugendpsychiatrie",1;"31 - Psychosomatik",1;"00 - Bitte eine Fachabteilung auswählen",0;0,0},2,0)</f>
        <v>0</v>
      </c>
      <c r="Q826" s="8">
        <f t="shared" si="86"/>
        <v>0</v>
      </c>
      <c r="R826" s="8">
        <f t="shared" si="87"/>
        <v>0</v>
      </c>
      <c r="S826" s="8">
        <f t="shared" si="88"/>
        <v>0</v>
      </c>
      <c r="T826" s="8">
        <f t="shared" si="89"/>
        <v>0</v>
      </c>
      <c r="V826" s="8">
        <f>VLOOKUP($C826,{"29 - Psychiatrie (Erwachsene)",1;"30 - Kinder- und Jugendpsychiatrie",1;"31 - Psychosomatik",1;"00 - Bitte eine Fachabteilung auswählen",0;0,0},2,0)</f>
        <v>0</v>
      </c>
      <c r="W826" s="8" t="str">
        <f>IF('Angaben KH-Standort'!$D$12&gt;0,"JBJ","KJA")</f>
        <v>KJA</v>
      </c>
      <c r="X826" s="8" t="str">
        <f>VLOOKUP(C825,{"29 - Psychiatrie (Erwachsene)","Einrichtungen2";"30 - Kinder- und Jugendpsychiatrie","Einrichtungen2";"31 - Psychosomatik","Einrichtungen2";"00 - Bitte eine Einrichtung auswählen","Leer";0,"Leer"},2,0)</f>
        <v>Leer</v>
      </c>
      <c r="Y826" s="37" t="str">
        <f t="shared" si="90"/>
        <v>Leer</v>
      </c>
      <c r="Z826" s="8" t="str">
        <f>VLOOKUP($C826,{"29 - Psychiatrie (Erwachsene)","Psychiatrie";"30 - Kinder- und Jugendpsychiatrie","KJPsychiatrie";"31 - Psychosomatik","Psychosomatik";"00 - Bitte eine Fachabteilung auswählen","Leer";0,"Leer"},2,0)</f>
        <v>Leer</v>
      </c>
    </row>
    <row r="827" spans="2:26" ht="15" customHeight="1" x14ac:dyDescent="0.25">
      <c r="B827" s="76" t="str">
        <f t="shared" si="91"/>
        <v>!!!</v>
      </c>
      <c r="C827" s="250"/>
      <c r="D827" s="243"/>
      <c r="E827" s="251"/>
      <c r="F827" s="88"/>
      <c r="G827" s="387"/>
      <c r="H827" s="44"/>
      <c r="I827" s="44"/>
      <c r="J827" s="70"/>
      <c r="O827" s="8">
        <f t="shared" si="85"/>
        <v>0</v>
      </c>
      <c r="P827" s="8">
        <f>VLOOKUP(C827,{"29 - Psychiatrie (Erwachsene)",1;"30 - Kinder- und Jugendpsychiatrie",1;"31 - Psychosomatik",1;"00 - Bitte eine Fachabteilung auswählen",0;0,0},2,0)</f>
        <v>0</v>
      </c>
      <c r="Q827" s="8">
        <f t="shared" si="86"/>
        <v>0</v>
      </c>
      <c r="R827" s="8">
        <f t="shared" si="87"/>
        <v>0</v>
      </c>
      <c r="S827" s="8">
        <f t="shared" si="88"/>
        <v>0</v>
      </c>
      <c r="T827" s="8">
        <f t="shared" si="89"/>
        <v>0</v>
      </c>
      <c r="V827" s="8">
        <f>VLOOKUP($C827,{"29 - Psychiatrie (Erwachsene)",1;"30 - Kinder- und Jugendpsychiatrie",1;"31 - Psychosomatik",1;"00 - Bitte eine Fachabteilung auswählen",0;0,0},2,0)</f>
        <v>0</v>
      </c>
      <c r="W827" s="8" t="str">
        <f>IF('Angaben KH-Standort'!$D$12&gt;0,"JBJ","KJA")</f>
        <v>KJA</v>
      </c>
      <c r="X827" s="8" t="str">
        <f>VLOOKUP(C826,{"29 - Psychiatrie (Erwachsene)","Einrichtungen2";"30 - Kinder- und Jugendpsychiatrie","Einrichtungen2";"31 - Psychosomatik","Einrichtungen2";"00 - Bitte eine Einrichtung auswählen","Leer";0,"Leer"},2,0)</f>
        <v>Leer</v>
      </c>
      <c r="Y827" s="37" t="str">
        <f t="shared" si="90"/>
        <v>Leer</v>
      </c>
      <c r="Z827" s="8" t="str">
        <f>VLOOKUP($C827,{"29 - Psychiatrie (Erwachsene)","Psychiatrie";"30 - Kinder- und Jugendpsychiatrie","KJPsychiatrie";"31 - Psychosomatik","Psychosomatik";"00 - Bitte eine Fachabteilung auswählen","Leer";0,"Leer"},2,0)</f>
        <v>Leer</v>
      </c>
    </row>
    <row r="828" spans="2:26" ht="15" customHeight="1" x14ac:dyDescent="0.25">
      <c r="B828" s="76" t="str">
        <f t="shared" si="91"/>
        <v>!!!</v>
      </c>
      <c r="C828" s="250"/>
      <c r="D828" s="243"/>
      <c r="E828" s="251"/>
      <c r="F828" s="88"/>
      <c r="G828" s="387"/>
      <c r="H828" s="44"/>
      <c r="I828" s="44"/>
      <c r="J828" s="70"/>
      <c r="O828" s="8">
        <f t="shared" si="85"/>
        <v>0</v>
      </c>
      <c r="P828" s="8">
        <f>VLOOKUP(C828,{"29 - Psychiatrie (Erwachsene)",1;"30 - Kinder- und Jugendpsychiatrie",1;"31 - Psychosomatik",1;"00 - Bitte eine Fachabteilung auswählen",0;0,0},2,0)</f>
        <v>0</v>
      </c>
      <c r="Q828" s="8">
        <f t="shared" si="86"/>
        <v>0</v>
      </c>
      <c r="R828" s="8">
        <f t="shared" si="87"/>
        <v>0</v>
      </c>
      <c r="S828" s="8">
        <f t="shared" si="88"/>
        <v>0</v>
      </c>
      <c r="T828" s="8">
        <f t="shared" si="89"/>
        <v>0</v>
      </c>
      <c r="V828" s="8">
        <f>VLOOKUP($C828,{"29 - Psychiatrie (Erwachsene)",1;"30 - Kinder- und Jugendpsychiatrie",1;"31 - Psychosomatik",1;"00 - Bitte eine Fachabteilung auswählen",0;0,0},2,0)</f>
        <v>0</v>
      </c>
      <c r="W828" s="8" t="str">
        <f>IF('Angaben KH-Standort'!$D$12&gt;0,"JBJ","KJA")</f>
        <v>KJA</v>
      </c>
      <c r="X828" s="8" t="str">
        <f>VLOOKUP(C827,{"29 - Psychiatrie (Erwachsene)","Einrichtungen2";"30 - Kinder- und Jugendpsychiatrie","Einrichtungen2";"31 - Psychosomatik","Einrichtungen2";"00 - Bitte eine Einrichtung auswählen","Leer";0,"Leer"},2,0)</f>
        <v>Leer</v>
      </c>
      <c r="Y828" s="37" t="str">
        <f t="shared" si="90"/>
        <v>Leer</v>
      </c>
      <c r="Z828" s="8" t="str">
        <f>VLOOKUP($C828,{"29 - Psychiatrie (Erwachsene)","Psychiatrie";"30 - Kinder- und Jugendpsychiatrie","KJPsychiatrie";"31 - Psychosomatik","Psychosomatik";"00 - Bitte eine Fachabteilung auswählen","Leer";0,"Leer"},2,0)</f>
        <v>Leer</v>
      </c>
    </row>
    <row r="829" spans="2:26" ht="15" customHeight="1" x14ac:dyDescent="0.25">
      <c r="B829" s="76" t="str">
        <f t="shared" si="91"/>
        <v>!!!</v>
      </c>
      <c r="C829" s="250"/>
      <c r="D829" s="243"/>
      <c r="E829" s="251"/>
      <c r="F829" s="88"/>
      <c r="G829" s="387"/>
      <c r="H829" s="44"/>
      <c r="I829" s="44"/>
      <c r="J829" s="70"/>
      <c r="O829" s="8">
        <f t="shared" si="85"/>
        <v>0</v>
      </c>
      <c r="P829" s="8">
        <f>VLOOKUP(C829,{"29 - Psychiatrie (Erwachsene)",1;"30 - Kinder- und Jugendpsychiatrie",1;"31 - Psychosomatik",1;"00 - Bitte eine Fachabteilung auswählen",0;0,0},2,0)</f>
        <v>0</v>
      </c>
      <c r="Q829" s="8">
        <f t="shared" si="86"/>
        <v>0</v>
      </c>
      <c r="R829" s="8">
        <f t="shared" si="87"/>
        <v>0</v>
      </c>
      <c r="S829" s="8">
        <f t="shared" si="88"/>
        <v>0</v>
      </c>
      <c r="T829" s="8">
        <f t="shared" si="89"/>
        <v>0</v>
      </c>
      <c r="V829" s="8">
        <f>VLOOKUP($C829,{"29 - Psychiatrie (Erwachsene)",1;"30 - Kinder- und Jugendpsychiatrie",1;"31 - Psychosomatik",1;"00 - Bitte eine Fachabteilung auswählen",0;0,0},2,0)</f>
        <v>0</v>
      </c>
      <c r="W829" s="8" t="str">
        <f>IF('Angaben KH-Standort'!$D$12&gt;0,"JBJ","KJA")</f>
        <v>KJA</v>
      </c>
      <c r="X829" s="8" t="str">
        <f>VLOOKUP(C828,{"29 - Psychiatrie (Erwachsene)","Einrichtungen2";"30 - Kinder- und Jugendpsychiatrie","Einrichtungen2";"31 - Psychosomatik","Einrichtungen2";"00 - Bitte eine Einrichtung auswählen","Leer";0,"Leer"},2,0)</f>
        <v>Leer</v>
      </c>
      <c r="Y829" s="37" t="str">
        <f t="shared" si="90"/>
        <v>Leer</v>
      </c>
      <c r="Z829" s="8" t="str">
        <f>VLOOKUP($C829,{"29 - Psychiatrie (Erwachsene)","Psychiatrie";"30 - Kinder- und Jugendpsychiatrie","KJPsychiatrie";"31 - Psychosomatik","Psychosomatik";"00 - Bitte eine Fachabteilung auswählen","Leer";0,"Leer"},2,0)</f>
        <v>Leer</v>
      </c>
    </row>
    <row r="830" spans="2:26" ht="15" customHeight="1" x14ac:dyDescent="0.25">
      <c r="B830" s="76" t="str">
        <f t="shared" si="91"/>
        <v>!!!</v>
      </c>
      <c r="C830" s="250"/>
      <c r="D830" s="243"/>
      <c r="E830" s="251"/>
      <c r="F830" s="88"/>
      <c r="G830" s="387"/>
      <c r="H830" s="44"/>
      <c r="I830" s="44"/>
      <c r="J830" s="70"/>
      <c r="O830" s="8">
        <f t="shared" si="85"/>
        <v>0</v>
      </c>
      <c r="P830" s="8">
        <f>VLOOKUP(C830,{"29 - Psychiatrie (Erwachsene)",1;"30 - Kinder- und Jugendpsychiatrie",1;"31 - Psychosomatik",1;"00 - Bitte eine Fachabteilung auswählen",0;0,0},2,0)</f>
        <v>0</v>
      </c>
      <c r="Q830" s="8">
        <f t="shared" si="86"/>
        <v>0</v>
      </c>
      <c r="R830" s="8">
        <f t="shared" si="87"/>
        <v>0</v>
      </c>
      <c r="S830" s="8">
        <f t="shared" si="88"/>
        <v>0</v>
      </c>
      <c r="T830" s="8">
        <f t="shared" si="89"/>
        <v>0</v>
      </c>
      <c r="V830" s="8">
        <f>VLOOKUP($C830,{"29 - Psychiatrie (Erwachsene)",1;"30 - Kinder- und Jugendpsychiatrie",1;"31 - Psychosomatik",1;"00 - Bitte eine Fachabteilung auswählen",0;0,0},2,0)</f>
        <v>0</v>
      </c>
      <c r="W830" s="8" t="str">
        <f>IF('Angaben KH-Standort'!$D$12&gt;0,"JBJ","KJA")</f>
        <v>KJA</v>
      </c>
      <c r="X830" s="8" t="str">
        <f>VLOOKUP(C829,{"29 - Psychiatrie (Erwachsene)","Einrichtungen2";"30 - Kinder- und Jugendpsychiatrie","Einrichtungen2";"31 - Psychosomatik","Einrichtungen2";"00 - Bitte eine Einrichtung auswählen","Leer";0,"Leer"},2,0)</f>
        <v>Leer</v>
      </c>
      <c r="Y830" s="37" t="str">
        <f t="shared" si="90"/>
        <v>Leer</v>
      </c>
      <c r="Z830" s="8" t="str">
        <f>VLOOKUP($C830,{"29 - Psychiatrie (Erwachsene)","Psychiatrie";"30 - Kinder- und Jugendpsychiatrie","KJPsychiatrie";"31 - Psychosomatik","Psychosomatik";"00 - Bitte eine Fachabteilung auswählen","Leer";0,"Leer"},2,0)</f>
        <v>Leer</v>
      </c>
    </row>
    <row r="831" spans="2:26" ht="15" customHeight="1" x14ac:dyDescent="0.25">
      <c r="B831" s="76" t="str">
        <f t="shared" si="91"/>
        <v>!!!</v>
      </c>
      <c r="C831" s="250"/>
      <c r="D831" s="243"/>
      <c r="E831" s="251"/>
      <c r="F831" s="88"/>
      <c r="G831" s="387"/>
      <c r="H831" s="44"/>
      <c r="I831" s="44"/>
      <c r="J831" s="70"/>
      <c r="O831" s="8">
        <f t="shared" si="85"/>
        <v>0</v>
      </c>
      <c r="P831" s="8">
        <f>VLOOKUP(C831,{"29 - Psychiatrie (Erwachsene)",1;"30 - Kinder- und Jugendpsychiatrie",1;"31 - Psychosomatik",1;"00 - Bitte eine Fachabteilung auswählen",0;0,0},2,0)</f>
        <v>0</v>
      </c>
      <c r="Q831" s="8">
        <f t="shared" si="86"/>
        <v>0</v>
      </c>
      <c r="R831" s="8">
        <f t="shared" si="87"/>
        <v>0</v>
      </c>
      <c r="S831" s="8">
        <f t="shared" si="88"/>
        <v>0</v>
      </c>
      <c r="T831" s="8">
        <f t="shared" si="89"/>
        <v>0</v>
      </c>
      <c r="V831" s="8">
        <f>VLOOKUP($C831,{"29 - Psychiatrie (Erwachsene)",1;"30 - Kinder- und Jugendpsychiatrie",1;"31 - Psychosomatik",1;"00 - Bitte eine Fachabteilung auswählen",0;0,0},2,0)</f>
        <v>0</v>
      </c>
      <c r="W831" s="8" t="str">
        <f>IF('Angaben KH-Standort'!$D$12&gt;0,"JBJ","KJA")</f>
        <v>KJA</v>
      </c>
      <c r="X831" s="8" t="str">
        <f>VLOOKUP(C830,{"29 - Psychiatrie (Erwachsene)","Einrichtungen2";"30 - Kinder- und Jugendpsychiatrie","Einrichtungen2";"31 - Psychosomatik","Einrichtungen2";"00 - Bitte eine Einrichtung auswählen","Leer";0,"Leer"},2,0)</f>
        <v>Leer</v>
      </c>
      <c r="Y831" s="37" t="str">
        <f t="shared" si="90"/>
        <v>Leer</v>
      </c>
      <c r="Z831" s="8" t="str">
        <f>VLOOKUP($C831,{"29 - Psychiatrie (Erwachsene)","Psychiatrie";"30 - Kinder- und Jugendpsychiatrie","KJPsychiatrie";"31 - Psychosomatik","Psychosomatik";"00 - Bitte eine Fachabteilung auswählen","Leer";0,"Leer"},2,0)</f>
        <v>Leer</v>
      </c>
    </row>
    <row r="832" spans="2:26" ht="15" customHeight="1" x14ac:dyDescent="0.25">
      <c r="B832" s="76" t="str">
        <f t="shared" si="91"/>
        <v>!!!</v>
      </c>
      <c r="C832" s="250"/>
      <c r="D832" s="243"/>
      <c r="E832" s="251"/>
      <c r="F832" s="88"/>
      <c r="G832" s="387"/>
      <c r="H832" s="44"/>
      <c r="I832" s="44"/>
      <c r="J832" s="70"/>
      <c r="O832" s="8">
        <f t="shared" si="85"/>
        <v>0</v>
      </c>
      <c r="P832" s="8">
        <f>VLOOKUP(C832,{"29 - Psychiatrie (Erwachsene)",1;"30 - Kinder- und Jugendpsychiatrie",1;"31 - Psychosomatik",1;"00 - Bitte eine Fachabteilung auswählen",0;0,0},2,0)</f>
        <v>0</v>
      </c>
      <c r="Q832" s="8">
        <f t="shared" si="86"/>
        <v>0</v>
      </c>
      <c r="R832" s="8">
        <f t="shared" si="87"/>
        <v>0</v>
      </c>
      <c r="S832" s="8">
        <f t="shared" si="88"/>
        <v>0</v>
      </c>
      <c r="T832" s="8">
        <f t="shared" si="89"/>
        <v>0</v>
      </c>
      <c r="V832" s="8">
        <f>VLOOKUP($C832,{"29 - Psychiatrie (Erwachsene)",1;"30 - Kinder- und Jugendpsychiatrie",1;"31 - Psychosomatik",1;"00 - Bitte eine Fachabteilung auswählen",0;0,0},2,0)</f>
        <v>0</v>
      </c>
      <c r="W832" s="8" t="str">
        <f>IF('Angaben KH-Standort'!$D$12&gt;0,"JBJ","KJA")</f>
        <v>KJA</v>
      </c>
      <c r="X832" s="8" t="str">
        <f>VLOOKUP(C831,{"29 - Psychiatrie (Erwachsene)","Einrichtungen2";"30 - Kinder- und Jugendpsychiatrie","Einrichtungen2";"31 - Psychosomatik","Einrichtungen2";"00 - Bitte eine Einrichtung auswählen","Leer";0,"Leer"},2,0)</f>
        <v>Leer</v>
      </c>
      <c r="Y832" s="37" t="str">
        <f t="shared" si="90"/>
        <v>Leer</v>
      </c>
      <c r="Z832" s="8" t="str">
        <f>VLOOKUP($C832,{"29 - Psychiatrie (Erwachsene)","Psychiatrie";"30 - Kinder- und Jugendpsychiatrie","KJPsychiatrie";"31 - Psychosomatik","Psychosomatik";"00 - Bitte eine Fachabteilung auswählen","Leer";0,"Leer"},2,0)</f>
        <v>Leer</v>
      </c>
    </row>
    <row r="833" spans="2:26" ht="15" customHeight="1" x14ac:dyDescent="0.25">
      <c r="B833" s="76" t="str">
        <f t="shared" si="91"/>
        <v>!!!</v>
      </c>
      <c r="C833" s="250"/>
      <c r="D833" s="243"/>
      <c r="E833" s="251"/>
      <c r="F833" s="88"/>
      <c r="G833" s="387"/>
      <c r="H833" s="44"/>
      <c r="I833" s="44"/>
      <c r="J833" s="70"/>
      <c r="O833" s="8">
        <f t="shared" si="85"/>
        <v>0</v>
      </c>
      <c r="P833" s="8">
        <f>VLOOKUP(C833,{"29 - Psychiatrie (Erwachsene)",1;"30 - Kinder- und Jugendpsychiatrie",1;"31 - Psychosomatik",1;"00 - Bitte eine Fachabteilung auswählen",0;0,0},2,0)</f>
        <v>0</v>
      </c>
      <c r="Q833" s="8">
        <f t="shared" si="86"/>
        <v>0</v>
      </c>
      <c r="R833" s="8">
        <f t="shared" si="87"/>
        <v>0</v>
      </c>
      <c r="S833" s="8">
        <f t="shared" si="88"/>
        <v>0</v>
      </c>
      <c r="T833" s="8">
        <f t="shared" si="89"/>
        <v>0</v>
      </c>
      <c r="V833" s="8">
        <f>VLOOKUP($C833,{"29 - Psychiatrie (Erwachsene)",1;"30 - Kinder- und Jugendpsychiatrie",1;"31 - Psychosomatik",1;"00 - Bitte eine Fachabteilung auswählen",0;0,0},2,0)</f>
        <v>0</v>
      </c>
      <c r="W833" s="8" t="str">
        <f>IF('Angaben KH-Standort'!$D$12&gt;0,"JBJ","KJA")</f>
        <v>KJA</v>
      </c>
      <c r="X833" s="8" t="str">
        <f>VLOOKUP(C832,{"29 - Psychiatrie (Erwachsene)","Einrichtungen2";"30 - Kinder- und Jugendpsychiatrie","Einrichtungen2";"31 - Psychosomatik","Einrichtungen2";"00 - Bitte eine Einrichtung auswählen","Leer";0,"Leer"},2,0)</f>
        <v>Leer</v>
      </c>
      <c r="Y833" s="37" t="str">
        <f t="shared" si="90"/>
        <v>Leer</v>
      </c>
      <c r="Z833" s="8" t="str">
        <f>VLOOKUP($C833,{"29 - Psychiatrie (Erwachsene)","Psychiatrie";"30 - Kinder- und Jugendpsychiatrie","KJPsychiatrie";"31 - Psychosomatik","Psychosomatik";"00 - Bitte eine Fachabteilung auswählen","Leer";0,"Leer"},2,0)</f>
        <v>Leer</v>
      </c>
    </row>
    <row r="834" spans="2:26" ht="15" customHeight="1" x14ac:dyDescent="0.25">
      <c r="B834" s="76" t="str">
        <f t="shared" si="91"/>
        <v>!!!</v>
      </c>
      <c r="C834" s="250"/>
      <c r="D834" s="243"/>
      <c r="E834" s="251"/>
      <c r="F834" s="88"/>
      <c r="G834" s="387"/>
      <c r="H834" s="44"/>
      <c r="I834" s="44"/>
      <c r="J834" s="70"/>
      <c r="O834" s="8">
        <f t="shared" si="85"/>
        <v>0</v>
      </c>
      <c r="P834" s="8">
        <f>VLOOKUP(C834,{"29 - Psychiatrie (Erwachsene)",1;"30 - Kinder- und Jugendpsychiatrie",1;"31 - Psychosomatik",1;"00 - Bitte eine Fachabteilung auswählen",0;0,0},2,0)</f>
        <v>0</v>
      </c>
      <c r="Q834" s="8">
        <f t="shared" si="86"/>
        <v>0</v>
      </c>
      <c r="R834" s="8">
        <f t="shared" si="87"/>
        <v>0</v>
      </c>
      <c r="S834" s="8">
        <f t="shared" si="88"/>
        <v>0</v>
      </c>
      <c r="T834" s="8">
        <f t="shared" si="89"/>
        <v>0</v>
      </c>
      <c r="V834" s="8">
        <f>VLOOKUP($C834,{"29 - Psychiatrie (Erwachsene)",1;"30 - Kinder- und Jugendpsychiatrie",1;"31 - Psychosomatik",1;"00 - Bitte eine Fachabteilung auswählen",0;0,0},2,0)</f>
        <v>0</v>
      </c>
      <c r="W834" s="8" t="str">
        <f>IF('Angaben KH-Standort'!$D$12&gt;0,"JBJ","KJA")</f>
        <v>KJA</v>
      </c>
      <c r="X834" s="8" t="str">
        <f>VLOOKUP(C833,{"29 - Psychiatrie (Erwachsene)","Einrichtungen2";"30 - Kinder- und Jugendpsychiatrie","Einrichtungen2";"31 - Psychosomatik","Einrichtungen2";"00 - Bitte eine Einrichtung auswählen","Leer";0,"Leer"},2,0)</f>
        <v>Leer</v>
      </c>
      <c r="Y834" s="37" t="str">
        <f t="shared" si="90"/>
        <v>Leer</v>
      </c>
      <c r="Z834" s="8" t="str">
        <f>VLOOKUP($C834,{"29 - Psychiatrie (Erwachsene)","Psychiatrie";"30 - Kinder- und Jugendpsychiatrie","KJPsychiatrie";"31 - Psychosomatik","Psychosomatik";"00 - Bitte eine Fachabteilung auswählen","Leer";0,"Leer"},2,0)</f>
        <v>Leer</v>
      </c>
    </row>
    <row r="835" spans="2:26" ht="15" customHeight="1" x14ac:dyDescent="0.25">
      <c r="B835" s="76" t="str">
        <f t="shared" si="91"/>
        <v>!!!</v>
      </c>
      <c r="C835" s="250"/>
      <c r="D835" s="243"/>
      <c r="E835" s="251"/>
      <c r="F835" s="88"/>
      <c r="G835" s="387"/>
      <c r="H835" s="44"/>
      <c r="I835" s="44"/>
      <c r="J835" s="70"/>
      <c r="O835" s="8">
        <f t="shared" si="85"/>
        <v>0</v>
      </c>
      <c r="P835" s="8">
        <f>VLOOKUP(C835,{"29 - Psychiatrie (Erwachsene)",1;"30 - Kinder- und Jugendpsychiatrie",1;"31 - Psychosomatik",1;"00 - Bitte eine Fachabteilung auswählen",0;0,0},2,0)</f>
        <v>0</v>
      </c>
      <c r="Q835" s="8">
        <f t="shared" si="86"/>
        <v>0</v>
      </c>
      <c r="R835" s="8">
        <f t="shared" si="87"/>
        <v>0</v>
      </c>
      <c r="S835" s="8">
        <f t="shared" si="88"/>
        <v>0</v>
      </c>
      <c r="T835" s="8">
        <f t="shared" si="89"/>
        <v>0</v>
      </c>
      <c r="V835" s="8">
        <f>VLOOKUP($C835,{"29 - Psychiatrie (Erwachsene)",1;"30 - Kinder- und Jugendpsychiatrie",1;"31 - Psychosomatik",1;"00 - Bitte eine Fachabteilung auswählen",0;0,0},2,0)</f>
        <v>0</v>
      </c>
      <c r="W835" s="8" t="str">
        <f>IF('Angaben KH-Standort'!$D$12&gt;0,"JBJ","KJA")</f>
        <v>KJA</v>
      </c>
      <c r="X835" s="8" t="str">
        <f>VLOOKUP(C834,{"29 - Psychiatrie (Erwachsene)","Einrichtungen2";"30 - Kinder- und Jugendpsychiatrie","Einrichtungen2";"31 - Psychosomatik","Einrichtungen2";"00 - Bitte eine Einrichtung auswählen","Leer";0,"Leer"},2,0)</f>
        <v>Leer</v>
      </c>
      <c r="Y835" s="37" t="str">
        <f t="shared" si="90"/>
        <v>Leer</v>
      </c>
      <c r="Z835" s="8" t="str">
        <f>VLOOKUP($C835,{"29 - Psychiatrie (Erwachsene)","Psychiatrie";"30 - Kinder- und Jugendpsychiatrie","KJPsychiatrie";"31 - Psychosomatik","Psychosomatik";"00 - Bitte eine Fachabteilung auswählen","Leer";0,"Leer"},2,0)</f>
        <v>Leer</v>
      </c>
    </row>
    <row r="836" spans="2:26" ht="15" customHeight="1" x14ac:dyDescent="0.25">
      <c r="B836" s="76" t="str">
        <f t="shared" si="91"/>
        <v>!!!</v>
      </c>
      <c r="C836" s="250"/>
      <c r="D836" s="243"/>
      <c r="E836" s="251"/>
      <c r="F836" s="88"/>
      <c r="G836" s="387"/>
      <c r="H836" s="44"/>
      <c r="I836" s="44"/>
      <c r="J836" s="70"/>
      <c r="O836" s="8">
        <f t="shared" si="85"/>
        <v>0</v>
      </c>
      <c r="P836" s="8">
        <f>VLOOKUP(C836,{"29 - Psychiatrie (Erwachsene)",1;"30 - Kinder- und Jugendpsychiatrie",1;"31 - Psychosomatik",1;"00 - Bitte eine Fachabteilung auswählen",0;0,0},2,0)</f>
        <v>0</v>
      </c>
      <c r="Q836" s="8">
        <f t="shared" si="86"/>
        <v>0</v>
      </c>
      <c r="R836" s="8">
        <f t="shared" si="87"/>
        <v>0</v>
      </c>
      <c r="S836" s="8">
        <f t="shared" si="88"/>
        <v>0</v>
      </c>
      <c r="T836" s="8">
        <f t="shared" si="89"/>
        <v>0</v>
      </c>
      <c r="V836" s="8">
        <f>VLOOKUP($C836,{"29 - Psychiatrie (Erwachsene)",1;"30 - Kinder- und Jugendpsychiatrie",1;"31 - Psychosomatik",1;"00 - Bitte eine Fachabteilung auswählen",0;0,0},2,0)</f>
        <v>0</v>
      </c>
      <c r="W836" s="8" t="str">
        <f>IF('Angaben KH-Standort'!$D$12&gt;0,"JBJ","KJA")</f>
        <v>KJA</v>
      </c>
      <c r="X836" s="8" t="str">
        <f>VLOOKUP(C835,{"29 - Psychiatrie (Erwachsene)","Einrichtungen2";"30 - Kinder- und Jugendpsychiatrie","Einrichtungen2";"31 - Psychosomatik","Einrichtungen2";"00 - Bitte eine Einrichtung auswählen","Leer";0,"Leer"},2,0)</f>
        <v>Leer</v>
      </c>
      <c r="Y836" s="37" t="str">
        <f t="shared" si="90"/>
        <v>Leer</v>
      </c>
      <c r="Z836" s="8" t="str">
        <f>VLOOKUP($C836,{"29 - Psychiatrie (Erwachsene)","Psychiatrie";"30 - Kinder- und Jugendpsychiatrie","KJPsychiatrie";"31 - Psychosomatik","Psychosomatik";"00 - Bitte eine Fachabteilung auswählen","Leer";0,"Leer"},2,0)</f>
        <v>Leer</v>
      </c>
    </row>
    <row r="837" spans="2:26" ht="15" customHeight="1" x14ac:dyDescent="0.25">
      <c r="B837" s="76" t="str">
        <f t="shared" si="91"/>
        <v>!!!</v>
      </c>
      <c r="C837" s="250"/>
      <c r="D837" s="243"/>
      <c r="E837" s="251"/>
      <c r="F837" s="88"/>
      <c r="G837" s="387"/>
      <c r="H837" s="44"/>
      <c r="I837" s="44"/>
      <c r="J837" s="70"/>
      <c r="O837" s="8">
        <f t="shared" si="85"/>
        <v>0</v>
      </c>
      <c r="P837" s="8">
        <f>VLOOKUP(C837,{"29 - Psychiatrie (Erwachsene)",1;"30 - Kinder- und Jugendpsychiatrie",1;"31 - Psychosomatik",1;"00 - Bitte eine Fachabteilung auswählen",0;0,0},2,0)</f>
        <v>0</v>
      </c>
      <c r="Q837" s="8">
        <f t="shared" si="86"/>
        <v>0</v>
      </c>
      <c r="R837" s="8">
        <f t="shared" si="87"/>
        <v>0</v>
      </c>
      <c r="S837" s="8">
        <f t="shared" si="88"/>
        <v>0</v>
      </c>
      <c r="T837" s="8">
        <f t="shared" si="89"/>
        <v>0</v>
      </c>
      <c r="V837" s="8">
        <f>VLOOKUP($C837,{"29 - Psychiatrie (Erwachsene)",1;"30 - Kinder- und Jugendpsychiatrie",1;"31 - Psychosomatik",1;"00 - Bitte eine Fachabteilung auswählen",0;0,0},2,0)</f>
        <v>0</v>
      </c>
      <c r="W837" s="8" t="str">
        <f>IF('Angaben KH-Standort'!$D$12&gt;0,"JBJ","KJA")</f>
        <v>KJA</v>
      </c>
      <c r="X837" s="8" t="str">
        <f>VLOOKUP(C836,{"29 - Psychiatrie (Erwachsene)","Einrichtungen2";"30 - Kinder- und Jugendpsychiatrie","Einrichtungen2";"31 - Psychosomatik","Einrichtungen2";"00 - Bitte eine Einrichtung auswählen","Leer";0,"Leer"},2,0)</f>
        <v>Leer</v>
      </c>
      <c r="Y837" s="37" t="str">
        <f t="shared" si="90"/>
        <v>Leer</v>
      </c>
      <c r="Z837" s="8" t="str">
        <f>VLOOKUP($C837,{"29 - Psychiatrie (Erwachsene)","Psychiatrie";"30 - Kinder- und Jugendpsychiatrie","KJPsychiatrie";"31 - Psychosomatik","Psychosomatik";"00 - Bitte eine Fachabteilung auswählen","Leer";0,"Leer"},2,0)</f>
        <v>Leer</v>
      </c>
    </row>
    <row r="838" spans="2:26" ht="15" customHeight="1" x14ac:dyDescent="0.25">
      <c r="B838" s="76" t="str">
        <f t="shared" si="91"/>
        <v>!!!</v>
      </c>
      <c r="C838" s="250"/>
      <c r="D838" s="243"/>
      <c r="E838" s="251"/>
      <c r="F838" s="88"/>
      <c r="G838" s="387"/>
      <c r="H838" s="44"/>
      <c r="I838" s="44"/>
      <c r="J838" s="70"/>
      <c r="O838" s="8">
        <f t="shared" si="85"/>
        <v>0</v>
      </c>
      <c r="P838" s="8">
        <f>VLOOKUP(C838,{"29 - Psychiatrie (Erwachsene)",1;"30 - Kinder- und Jugendpsychiatrie",1;"31 - Psychosomatik",1;"00 - Bitte eine Fachabteilung auswählen",0;0,0},2,0)</f>
        <v>0</v>
      </c>
      <c r="Q838" s="8">
        <f t="shared" si="86"/>
        <v>0</v>
      </c>
      <c r="R838" s="8">
        <f t="shared" si="87"/>
        <v>0</v>
      </c>
      <c r="S838" s="8">
        <f t="shared" si="88"/>
        <v>0</v>
      </c>
      <c r="T838" s="8">
        <f t="shared" si="89"/>
        <v>0</v>
      </c>
      <c r="V838" s="8">
        <f>VLOOKUP($C838,{"29 - Psychiatrie (Erwachsene)",1;"30 - Kinder- und Jugendpsychiatrie",1;"31 - Psychosomatik",1;"00 - Bitte eine Fachabteilung auswählen",0;0,0},2,0)</f>
        <v>0</v>
      </c>
      <c r="W838" s="8" t="str">
        <f>IF('Angaben KH-Standort'!$D$12&gt;0,"JBJ","KJA")</f>
        <v>KJA</v>
      </c>
      <c r="X838" s="8" t="str">
        <f>VLOOKUP(C837,{"29 - Psychiatrie (Erwachsene)","Einrichtungen2";"30 - Kinder- und Jugendpsychiatrie","Einrichtungen2";"31 - Psychosomatik","Einrichtungen2";"00 - Bitte eine Einrichtung auswählen","Leer";0,"Leer"},2,0)</f>
        <v>Leer</v>
      </c>
      <c r="Y838" s="37" t="str">
        <f t="shared" si="90"/>
        <v>Leer</v>
      </c>
      <c r="Z838" s="8" t="str">
        <f>VLOOKUP($C838,{"29 - Psychiatrie (Erwachsene)","Psychiatrie";"30 - Kinder- und Jugendpsychiatrie","KJPsychiatrie";"31 - Psychosomatik","Psychosomatik";"00 - Bitte eine Fachabteilung auswählen","Leer";0,"Leer"},2,0)</f>
        <v>Leer</v>
      </c>
    </row>
    <row r="839" spans="2:26" ht="15" customHeight="1" x14ac:dyDescent="0.25">
      <c r="B839" s="76" t="str">
        <f t="shared" si="91"/>
        <v>!!!</v>
      </c>
      <c r="C839" s="250"/>
      <c r="D839" s="243"/>
      <c r="E839" s="251"/>
      <c r="F839" s="88"/>
      <c r="G839" s="387"/>
      <c r="H839" s="44"/>
      <c r="I839" s="44"/>
      <c r="J839" s="70"/>
      <c r="O839" s="8">
        <f t="shared" si="85"/>
        <v>0</v>
      </c>
      <c r="P839" s="8">
        <f>VLOOKUP(C839,{"29 - Psychiatrie (Erwachsene)",1;"30 - Kinder- und Jugendpsychiatrie",1;"31 - Psychosomatik",1;"00 - Bitte eine Fachabteilung auswählen",0;0,0},2,0)</f>
        <v>0</v>
      </c>
      <c r="Q839" s="8">
        <f t="shared" si="86"/>
        <v>0</v>
      </c>
      <c r="R839" s="8">
        <f t="shared" si="87"/>
        <v>0</v>
      </c>
      <c r="S839" s="8">
        <f t="shared" si="88"/>
        <v>0</v>
      </c>
      <c r="T839" s="8">
        <f t="shared" si="89"/>
        <v>0</v>
      </c>
      <c r="V839" s="8">
        <f>VLOOKUP($C839,{"29 - Psychiatrie (Erwachsene)",1;"30 - Kinder- und Jugendpsychiatrie",1;"31 - Psychosomatik",1;"00 - Bitte eine Fachabteilung auswählen",0;0,0},2,0)</f>
        <v>0</v>
      </c>
      <c r="W839" s="8" t="str">
        <f>IF('Angaben KH-Standort'!$D$12&gt;0,"JBJ","KJA")</f>
        <v>KJA</v>
      </c>
      <c r="X839" s="8" t="str">
        <f>VLOOKUP(C838,{"29 - Psychiatrie (Erwachsene)","Einrichtungen2";"30 - Kinder- und Jugendpsychiatrie","Einrichtungen2";"31 - Psychosomatik","Einrichtungen2";"00 - Bitte eine Einrichtung auswählen","Leer";0,"Leer"},2,0)</f>
        <v>Leer</v>
      </c>
      <c r="Y839" s="37" t="str">
        <f t="shared" si="90"/>
        <v>Leer</v>
      </c>
      <c r="Z839" s="8" t="str">
        <f>VLOOKUP($C839,{"29 - Psychiatrie (Erwachsene)","Psychiatrie";"30 - Kinder- und Jugendpsychiatrie","KJPsychiatrie";"31 - Psychosomatik","Psychosomatik";"00 - Bitte eine Fachabteilung auswählen","Leer";0,"Leer"},2,0)</f>
        <v>Leer</v>
      </c>
    </row>
    <row r="840" spans="2:26" ht="15" customHeight="1" x14ac:dyDescent="0.25">
      <c r="B840" s="76" t="str">
        <f t="shared" si="91"/>
        <v>!!!</v>
      </c>
      <c r="C840" s="250"/>
      <c r="D840" s="243"/>
      <c r="E840" s="251"/>
      <c r="F840" s="88"/>
      <c r="G840" s="387"/>
      <c r="H840" s="44"/>
      <c r="I840" s="44"/>
      <c r="J840" s="70"/>
      <c r="O840" s="8">
        <f t="shared" si="85"/>
        <v>0</v>
      </c>
      <c r="P840" s="8">
        <f>VLOOKUP(C840,{"29 - Psychiatrie (Erwachsene)",1;"30 - Kinder- und Jugendpsychiatrie",1;"31 - Psychosomatik",1;"00 - Bitte eine Fachabteilung auswählen",0;0,0},2,0)</f>
        <v>0</v>
      </c>
      <c r="Q840" s="8">
        <f t="shared" si="86"/>
        <v>0</v>
      </c>
      <c r="R840" s="8">
        <f t="shared" si="87"/>
        <v>0</v>
      </c>
      <c r="S840" s="8">
        <f t="shared" si="88"/>
        <v>0</v>
      </c>
      <c r="T840" s="8">
        <f t="shared" si="89"/>
        <v>0</v>
      </c>
      <c r="V840" s="8">
        <f>VLOOKUP($C840,{"29 - Psychiatrie (Erwachsene)",1;"30 - Kinder- und Jugendpsychiatrie",1;"31 - Psychosomatik",1;"00 - Bitte eine Fachabteilung auswählen",0;0,0},2,0)</f>
        <v>0</v>
      </c>
      <c r="W840" s="8" t="str">
        <f>IF('Angaben KH-Standort'!$D$12&gt;0,"JBJ","KJA")</f>
        <v>KJA</v>
      </c>
      <c r="X840" s="8" t="str">
        <f>VLOOKUP(C839,{"29 - Psychiatrie (Erwachsene)","Einrichtungen2";"30 - Kinder- und Jugendpsychiatrie","Einrichtungen2";"31 - Psychosomatik","Einrichtungen2";"00 - Bitte eine Einrichtung auswählen","Leer";0,"Leer"},2,0)</f>
        <v>Leer</v>
      </c>
      <c r="Y840" s="37" t="str">
        <f t="shared" si="90"/>
        <v>Leer</v>
      </c>
      <c r="Z840" s="8" t="str">
        <f>VLOOKUP($C840,{"29 - Psychiatrie (Erwachsene)","Psychiatrie";"30 - Kinder- und Jugendpsychiatrie","KJPsychiatrie";"31 - Psychosomatik","Psychosomatik";"00 - Bitte eine Fachabteilung auswählen","Leer";0,"Leer"},2,0)</f>
        <v>Leer</v>
      </c>
    </row>
    <row r="841" spans="2:26" ht="15" customHeight="1" x14ac:dyDescent="0.25">
      <c r="B841" s="76" t="str">
        <f t="shared" si="91"/>
        <v>!!!</v>
      </c>
      <c r="C841" s="250"/>
      <c r="D841" s="243"/>
      <c r="E841" s="251"/>
      <c r="F841" s="88"/>
      <c r="G841" s="387"/>
      <c r="H841" s="44"/>
      <c r="I841" s="44"/>
      <c r="J841" s="70"/>
      <c r="O841" s="8">
        <f t="shared" si="85"/>
        <v>0</v>
      </c>
      <c r="P841" s="8">
        <f>VLOOKUP(C841,{"29 - Psychiatrie (Erwachsene)",1;"30 - Kinder- und Jugendpsychiatrie",1;"31 - Psychosomatik",1;"00 - Bitte eine Fachabteilung auswählen",0;0,0},2,0)</f>
        <v>0</v>
      </c>
      <c r="Q841" s="8">
        <f t="shared" si="86"/>
        <v>0</v>
      </c>
      <c r="R841" s="8">
        <f t="shared" si="87"/>
        <v>0</v>
      </c>
      <c r="S841" s="8">
        <f t="shared" si="88"/>
        <v>0</v>
      </c>
      <c r="T841" s="8">
        <f t="shared" si="89"/>
        <v>0</v>
      </c>
      <c r="V841" s="8">
        <f>VLOOKUP($C841,{"29 - Psychiatrie (Erwachsene)",1;"30 - Kinder- und Jugendpsychiatrie",1;"31 - Psychosomatik",1;"00 - Bitte eine Fachabteilung auswählen",0;0,0},2,0)</f>
        <v>0</v>
      </c>
      <c r="W841" s="8" t="str">
        <f>IF('Angaben KH-Standort'!$D$12&gt;0,"JBJ","KJA")</f>
        <v>KJA</v>
      </c>
      <c r="X841" s="8" t="str">
        <f>VLOOKUP(C840,{"29 - Psychiatrie (Erwachsene)","Einrichtungen2";"30 - Kinder- und Jugendpsychiatrie","Einrichtungen2";"31 - Psychosomatik","Einrichtungen2";"00 - Bitte eine Einrichtung auswählen","Leer";0,"Leer"},2,0)</f>
        <v>Leer</v>
      </c>
      <c r="Y841" s="37" t="str">
        <f t="shared" si="90"/>
        <v>Leer</v>
      </c>
      <c r="Z841" s="8" t="str">
        <f>VLOOKUP($C841,{"29 - Psychiatrie (Erwachsene)","Psychiatrie";"30 - Kinder- und Jugendpsychiatrie","KJPsychiatrie";"31 - Psychosomatik","Psychosomatik";"00 - Bitte eine Fachabteilung auswählen","Leer";0,"Leer"},2,0)</f>
        <v>Leer</v>
      </c>
    </row>
    <row r="842" spans="2:26" ht="15" customHeight="1" x14ac:dyDescent="0.25">
      <c r="B842" s="76" t="str">
        <f t="shared" si="91"/>
        <v>!!!</v>
      </c>
      <c r="C842" s="250"/>
      <c r="D842" s="243"/>
      <c r="E842" s="251"/>
      <c r="F842" s="88"/>
      <c r="G842" s="387"/>
      <c r="H842" s="44"/>
      <c r="I842" s="44"/>
      <c r="J842" s="70"/>
      <c r="O842" s="8">
        <f t="shared" si="85"/>
        <v>0</v>
      </c>
      <c r="P842" s="8">
        <f>VLOOKUP(C842,{"29 - Psychiatrie (Erwachsene)",1;"30 - Kinder- und Jugendpsychiatrie",1;"31 - Psychosomatik",1;"00 - Bitte eine Fachabteilung auswählen",0;0,0},2,0)</f>
        <v>0</v>
      </c>
      <c r="Q842" s="8">
        <f t="shared" si="86"/>
        <v>0</v>
      </c>
      <c r="R842" s="8">
        <f t="shared" si="87"/>
        <v>0</v>
      </c>
      <c r="S842" s="8">
        <f t="shared" si="88"/>
        <v>0</v>
      </c>
      <c r="T842" s="8">
        <f t="shared" si="89"/>
        <v>0</v>
      </c>
      <c r="V842" s="8">
        <f>VLOOKUP($C842,{"29 - Psychiatrie (Erwachsene)",1;"30 - Kinder- und Jugendpsychiatrie",1;"31 - Psychosomatik",1;"00 - Bitte eine Fachabteilung auswählen",0;0,0},2,0)</f>
        <v>0</v>
      </c>
      <c r="W842" s="8" t="str">
        <f>IF('Angaben KH-Standort'!$D$12&gt;0,"JBJ","KJA")</f>
        <v>KJA</v>
      </c>
      <c r="X842" s="8" t="str">
        <f>VLOOKUP(C841,{"29 - Psychiatrie (Erwachsene)","Einrichtungen2";"30 - Kinder- und Jugendpsychiatrie","Einrichtungen2";"31 - Psychosomatik","Einrichtungen2";"00 - Bitte eine Einrichtung auswählen","Leer";0,"Leer"},2,0)</f>
        <v>Leer</v>
      </c>
      <c r="Y842" s="37" t="str">
        <f t="shared" si="90"/>
        <v>Leer</v>
      </c>
      <c r="Z842" s="8" t="str">
        <f>VLOOKUP($C842,{"29 - Psychiatrie (Erwachsene)","Psychiatrie";"30 - Kinder- und Jugendpsychiatrie","KJPsychiatrie";"31 - Psychosomatik","Psychosomatik";"00 - Bitte eine Fachabteilung auswählen","Leer";0,"Leer"},2,0)</f>
        <v>Leer</v>
      </c>
    </row>
    <row r="843" spans="2:26" ht="15" customHeight="1" x14ac:dyDescent="0.25">
      <c r="B843" s="76" t="str">
        <f t="shared" si="91"/>
        <v>!!!</v>
      </c>
      <c r="C843" s="250"/>
      <c r="D843" s="243"/>
      <c r="E843" s="251"/>
      <c r="F843" s="88"/>
      <c r="G843" s="387"/>
      <c r="H843" s="44"/>
      <c r="I843" s="44"/>
      <c r="J843" s="70"/>
      <c r="O843" s="8">
        <f t="shared" si="85"/>
        <v>0</v>
      </c>
      <c r="P843" s="8">
        <f>VLOOKUP(C843,{"29 - Psychiatrie (Erwachsene)",1;"30 - Kinder- und Jugendpsychiatrie",1;"31 - Psychosomatik",1;"00 - Bitte eine Fachabteilung auswählen",0;0,0},2,0)</f>
        <v>0</v>
      </c>
      <c r="Q843" s="8">
        <f t="shared" si="86"/>
        <v>0</v>
      </c>
      <c r="R843" s="8">
        <f t="shared" si="87"/>
        <v>0</v>
      </c>
      <c r="S843" s="8">
        <f t="shared" si="88"/>
        <v>0</v>
      </c>
      <c r="T843" s="8">
        <f t="shared" si="89"/>
        <v>0</v>
      </c>
      <c r="V843" s="8">
        <f>VLOOKUP($C843,{"29 - Psychiatrie (Erwachsene)",1;"30 - Kinder- und Jugendpsychiatrie",1;"31 - Psychosomatik",1;"00 - Bitte eine Fachabteilung auswählen",0;0,0},2,0)</f>
        <v>0</v>
      </c>
      <c r="W843" s="8" t="str">
        <f>IF('Angaben KH-Standort'!$D$12&gt;0,"JBJ","KJA")</f>
        <v>KJA</v>
      </c>
      <c r="X843" s="8" t="str">
        <f>VLOOKUP(C842,{"29 - Psychiatrie (Erwachsene)","Einrichtungen2";"30 - Kinder- und Jugendpsychiatrie","Einrichtungen2";"31 - Psychosomatik","Einrichtungen2";"00 - Bitte eine Einrichtung auswählen","Leer";0,"Leer"},2,0)</f>
        <v>Leer</v>
      </c>
      <c r="Y843" s="37" t="str">
        <f t="shared" si="90"/>
        <v>Leer</v>
      </c>
      <c r="Z843" s="8" t="str">
        <f>VLOOKUP($C843,{"29 - Psychiatrie (Erwachsene)","Psychiatrie";"30 - Kinder- und Jugendpsychiatrie","KJPsychiatrie";"31 - Psychosomatik","Psychosomatik";"00 - Bitte eine Fachabteilung auswählen","Leer";0,"Leer"},2,0)</f>
        <v>Leer</v>
      </c>
    </row>
    <row r="844" spans="2:26" ht="15" customHeight="1" x14ac:dyDescent="0.25">
      <c r="B844" s="76" t="str">
        <f t="shared" si="91"/>
        <v>!!!</v>
      </c>
      <c r="C844" s="250"/>
      <c r="D844" s="243"/>
      <c r="E844" s="251"/>
      <c r="F844" s="88"/>
      <c r="G844" s="387"/>
      <c r="H844" s="44"/>
      <c r="I844" s="44"/>
      <c r="J844" s="70"/>
      <c r="O844" s="8">
        <f t="shared" si="85"/>
        <v>0</v>
      </c>
      <c r="P844" s="8">
        <f>VLOOKUP(C844,{"29 - Psychiatrie (Erwachsene)",1;"30 - Kinder- und Jugendpsychiatrie",1;"31 - Psychosomatik",1;"00 - Bitte eine Fachabteilung auswählen",0;0,0},2,0)</f>
        <v>0</v>
      </c>
      <c r="Q844" s="8">
        <f t="shared" si="86"/>
        <v>0</v>
      </c>
      <c r="R844" s="8">
        <f t="shared" si="87"/>
        <v>0</v>
      </c>
      <c r="S844" s="8">
        <f t="shared" si="88"/>
        <v>0</v>
      </c>
      <c r="T844" s="8">
        <f t="shared" si="89"/>
        <v>0</v>
      </c>
      <c r="V844" s="8">
        <f>VLOOKUP($C844,{"29 - Psychiatrie (Erwachsene)",1;"30 - Kinder- und Jugendpsychiatrie",1;"31 - Psychosomatik",1;"00 - Bitte eine Fachabteilung auswählen",0;0,0},2,0)</f>
        <v>0</v>
      </c>
      <c r="W844" s="8" t="str">
        <f>IF('Angaben KH-Standort'!$D$12&gt;0,"JBJ","KJA")</f>
        <v>KJA</v>
      </c>
      <c r="X844" s="8" t="str">
        <f>VLOOKUP(C843,{"29 - Psychiatrie (Erwachsene)","Einrichtungen2";"30 - Kinder- und Jugendpsychiatrie","Einrichtungen2";"31 - Psychosomatik","Einrichtungen2";"00 - Bitte eine Einrichtung auswählen","Leer";0,"Leer"},2,0)</f>
        <v>Leer</v>
      </c>
      <c r="Y844" s="37" t="str">
        <f t="shared" si="90"/>
        <v>Leer</v>
      </c>
      <c r="Z844" s="8" t="str">
        <f>VLOOKUP($C844,{"29 - Psychiatrie (Erwachsene)","Psychiatrie";"30 - Kinder- und Jugendpsychiatrie","KJPsychiatrie";"31 - Psychosomatik","Psychosomatik";"00 - Bitte eine Fachabteilung auswählen","Leer";0,"Leer"},2,0)</f>
        <v>Leer</v>
      </c>
    </row>
    <row r="845" spans="2:26" ht="15" customHeight="1" x14ac:dyDescent="0.25">
      <c r="B845" s="76" t="str">
        <f t="shared" si="91"/>
        <v>!!!</v>
      </c>
      <c r="C845" s="250"/>
      <c r="D845" s="243"/>
      <c r="E845" s="251"/>
      <c r="F845" s="88"/>
      <c r="G845" s="387"/>
      <c r="H845" s="44"/>
      <c r="I845" s="44"/>
      <c r="J845" s="70"/>
      <c r="O845" s="8">
        <f t="shared" si="85"/>
        <v>0</v>
      </c>
      <c r="P845" s="8">
        <f>VLOOKUP(C845,{"29 - Psychiatrie (Erwachsene)",1;"30 - Kinder- und Jugendpsychiatrie",1;"31 - Psychosomatik",1;"00 - Bitte eine Fachabteilung auswählen",0;0,0},2,0)</f>
        <v>0</v>
      </c>
      <c r="Q845" s="8">
        <f t="shared" si="86"/>
        <v>0</v>
      </c>
      <c r="R845" s="8">
        <f t="shared" si="87"/>
        <v>0</v>
      </c>
      <c r="S845" s="8">
        <f t="shared" si="88"/>
        <v>0</v>
      </c>
      <c r="T845" s="8">
        <f t="shared" si="89"/>
        <v>0</v>
      </c>
      <c r="V845" s="8">
        <f>VLOOKUP($C845,{"29 - Psychiatrie (Erwachsene)",1;"30 - Kinder- und Jugendpsychiatrie",1;"31 - Psychosomatik",1;"00 - Bitte eine Fachabteilung auswählen",0;0,0},2,0)</f>
        <v>0</v>
      </c>
      <c r="W845" s="8" t="str">
        <f>IF('Angaben KH-Standort'!$D$12&gt;0,"JBJ","KJA")</f>
        <v>KJA</v>
      </c>
      <c r="X845" s="8" t="str">
        <f>VLOOKUP(C844,{"29 - Psychiatrie (Erwachsene)","Einrichtungen2";"30 - Kinder- und Jugendpsychiatrie","Einrichtungen2";"31 - Psychosomatik","Einrichtungen2";"00 - Bitte eine Einrichtung auswählen","Leer";0,"Leer"},2,0)</f>
        <v>Leer</v>
      </c>
      <c r="Y845" s="37" t="str">
        <f t="shared" si="90"/>
        <v>Leer</v>
      </c>
      <c r="Z845" s="8" t="str">
        <f>VLOOKUP($C845,{"29 - Psychiatrie (Erwachsene)","Psychiatrie";"30 - Kinder- und Jugendpsychiatrie","KJPsychiatrie";"31 - Psychosomatik","Psychosomatik";"00 - Bitte eine Fachabteilung auswählen","Leer";0,"Leer"},2,0)</f>
        <v>Leer</v>
      </c>
    </row>
    <row r="846" spans="2:26" ht="15" customHeight="1" x14ac:dyDescent="0.25">
      <c r="B846" s="76" t="str">
        <f t="shared" si="91"/>
        <v>!!!</v>
      </c>
      <c r="C846" s="250"/>
      <c r="D846" s="243"/>
      <c r="E846" s="251"/>
      <c r="F846" s="88"/>
      <c r="G846" s="387"/>
      <c r="H846" s="44"/>
      <c r="I846" s="44"/>
      <c r="J846" s="70"/>
      <c r="O846" s="8">
        <f t="shared" si="85"/>
        <v>0</v>
      </c>
      <c r="P846" s="8">
        <f>VLOOKUP(C846,{"29 - Psychiatrie (Erwachsene)",1;"30 - Kinder- und Jugendpsychiatrie",1;"31 - Psychosomatik",1;"00 - Bitte eine Fachabteilung auswählen",0;0,0},2,0)</f>
        <v>0</v>
      </c>
      <c r="Q846" s="8">
        <f t="shared" si="86"/>
        <v>0</v>
      </c>
      <c r="R846" s="8">
        <f t="shared" si="87"/>
        <v>0</v>
      </c>
      <c r="S846" s="8">
        <f t="shared" si="88"/>
        <v>0</v>
      </c>
      <c r="T846" s="8">
        <f t="shared" si="89"/>
        <v>0</v>
      </c>
      <c r="V846" s="8">
        <f>VLOOKUP($C846,{"29 - Psychiatrie (Erwachsene)",1;"30 - Kinder- und Jugendpsychiatrie",1;"31 - Psychosomatik",1;"00 - Bitte eine Fachabteilung auswählen",0;0,0},2,0)</f>
        <v>0</v>
      </c>
      <c r="W846" s="8" t="str">
        <f>IF('Angaben KH-Standort'!$D$12&gt;0,"JBJ","KJA")</f>
        <v>KJA</v>
      </c>
      <c r="X846" s="8" t="str">
        <f>VLOOKUP(C845,{"29 - Psychiatrie (Erwachsene)","Einrichtungen2";"30 - Kinder- und Jugendpsychiatrie","Einrichtungen2";"31 - Psychosomatik","Einrichtungen2";"00 - Bitte eine Einrichtung auswählen","Leer";0,"Leer"},2,0)</f>
        <v>Leer</v>
      </c>
      <c r="Y846" s="37" t="str">
        <f t="shared" si="90"/>
        <v>Leer</v>
      </c>
      <c r="Z846" s="8" t="str">
        <f>VLOOKUP($C846,{"29 - Psychiatrie (Erwachsene)","Psychiatrie";"30 - Kinder- und Jugendpsychiatrie","KJPsychiatrie";"31 - Psychosomatik","Psychosomatik";"00 - Bitte eine Fachabteilung auswählen","Leer";0,"Leer"},2,0)</f>
        <v>Leer</v>
      </c>
    </row>
    <row r="847" spans="2:26" ht="15" customHeight="1" x14ac:dyDescent="0.25">
      <c r="B847" s="76" t="str">
        <f t="shared" si="91"/>
        <v>!!!</v>
      </c>
      <c r="C847" s="250"/>
      <c r="D847" s="243"/>
      <c r="E847" s="251"/>
      <c r="F847" s="88"/>
      <c r="G847" s="387"/>
      <c r="H847" s="44"/>
      <c r="I847" s="44"/>
      <c r="J847" s="70"/>
      <c r="O847" s="8">
        <f t="shared" si="85"/>
        <v>0</v>
      </c>
      <c r="P847" s="8">
        <f>VLOOKUP(C847,{"29 - Psychiatrie (Erwachsene)",1;"30 - Kinder- und Jugendpsychiatrie",1;"31 - Psychosomatik",1;"00 - Bitte eine Fachabteilung auswählen",0;0,0},2,0)</f>
        <v>0</v>
      </c>
      <c r="Q847" s="8">
        <f t="shared" si="86"/>
        <v>0</v>
      </c>
      <c r="R847" s="8">
        <f t="shared" si="87"/>
        <v>0</v>
      </c>
      <c r="S847" s="8">
        <f t="shared" si="88"/>
        <v>0</v>
      </c>
      <c r="T847" s="8">
        <f t="shared" si="89"/>
        <v>0</v>
      </c>
      <c r="V847" s="8">
        <f>VLOOKUP($C847,{"29 - Psychiatrie (Erwachsene)",1;"30 - Kinder- und Jugendpsychiatrie",1;"31 - Psychosomatik",1;"00 - Bitte eine Fachabteilung auswählen",0;0,0},2,0)</f>
        <v>0</v>
      </c>
      <c r="W847" s="8" t="str">
        <f>IF('Angaben KH-Standort'!$D$12&gt;0,"JBJ","KJA")</f>
        <v>KJA</v>
      </c>
      <c r="X847" s="8" t="str">
        <f>VLOOKUP(C846,{"29 - Psychiatrie (Erwachsene)","Einrichtungen2";"30 - Kinder- und Jugendpsychiatrie","Einrichtungen2";"31 - Psychosomatik","Einrichtungen2";"00 - Bitte eine Einrichtung auswählen","Leer";0,"Leer"},2,0)</f>
        <v>Leer</v>
      </c>
      <c r="Y847" s="37" t="str">
        <f t="shared" si="90"/>
        <v>Leer</v>
      </c>
      <c r="Z847" s="8" t="str">
        <f>VLOOKUP($C847,{"29 - Psychiatrie (Erwachsene)","Psychiatrie";"30 - Kinder- und Jugendpsychiatrie","KJPsychiatrie";"31 - Psychosomatik","Psychosomatik";"00 - Bitte eine Fachabteilung auswählen","Leer";0,"Leer"},2,0)</f>
        <v>Leer</v>
      </c>
    </row>
    <row r="848" spans="2:26" ht="15" customHeight="1" x14ac:dyDescent="0.25">
      <c r="B848" s="76" t="str">
        <f t="shared" si="91"/>
        <v>!!!</v>
      </c>
      <c r="C848" s="250"/>
      <c r="D848" s="243"/>
      <c r="E848" s="251"/>
      <c r="F848" s="88"/>
      <c r="G848" s="387"/>
      <c r="H848" s="44"/>
      <c r="I848" s="44"/>
      <c r="J848" s="70"/>
      <c r="O848" s="8">
        <f t="shared" si="85"/>
        <v>0</v>
      </c>
      <c r="P848" s="8">
        <f>VLOOKUP(C848,{"29 - Psychiatrie (Erwachsene)",1;"30 - Kinder- und Jugendpsychiatrie",1;"31 - Psychosomatik",1;"00 - Bitte eine Fachabteilung auswählen",0;0,0},2,0)</f>
        <v>0</v>
      </c>
      <c r="Q848" s="8">
        <f t="shared" si="86"/>
        <v>0</v>
      </c>
      <c r="R848" s="8">
        <f t="shared" si="87"/>
        <v>0</v>
      </c>
      <c r="S848" s="8">
        <f t="shared" si="88"/>
        <v>0</v>
      </c>
      <c r="T848" s="8">
        <f t="shared" si="89"/>
        <v>0</v>
      </c>
      <c r="V848" s="8">
        <f>VLOOKUP($C848,{"29 - Psychiatrie (Erwachsene)",1;"30 - Kinder- und Jugendpsychiatrie",1;"31 - Psychosomatik",1;"00 - Bitte eine Fachabteilung auswählen",0;0,0},2,0)</f>
        <v>0</v>
      </c>
      <c r="W848" s="8" t="str">
        <f>IF('Angaben KH-Standort'!$D$12&gt;0,"JBJ","KJA")</f>
        <v>KJA</v>
      </c>
      <c r="X848" s="8" t="str">
        <f>VLOOKUP(C847,{"29 - Psychiatrie (Erwachsene)","Einrichtungen2";"30 - Kinder- und Jugendpsychiatrie","Einrichtungen2";"31 - Psychosomatik","Einrichtungen2";"00 - Bitte eine Einrichtung auswählen","Leer";0,"Leer"},2,0)</f>
        <v>Leer</v>
      </c>
      <c r="Y848" s="37" t="str">
        <f t="shared" si="90"/>
        <v>Leer</v>
      </c>
      <c r="Z848" s="8" t="str">
        <f>VLOOKUP($C848,{"29 - Psychiatrie (Erwachsene)","Psychiatrie";"30 - Kinder- und Jugendpsychiatrie","KJPsychiatrie";"31 - Psychosomatik","Psychosomatik";"00 - Bitte eine Fachabteilung auswählen","Leer";0,"Leer"},2,0)</f>
        <v>Leer</v>
      </c>
    </row>
    <row r="849" spans="2:26" ht="15" customHeight="1" x14ac:dyDescent="0.25">
      <c r="B849" s="76" t="str">
        <f t="shared" si="91"/>
        <v>!!!</v>
      </c>
      <c r="C849" s="250"/>
      <c r="D849" s="243"/>
      <c r="E849" s="251"/>
      <c r="F849" s="88"/>
      <c r="G849" s="387"/>
      <c r="H849" s="44"/>
      <c r="I849" s="44"/>
      <c r="J849" s="70"/>
      <c r="O849" s="8">
        <f t="shared" si="85"/>
        <v>0</v>
      </c>
      <c r="P849" s="8">
        <f>VLOOKUP(C849,{"29 - Psychiatrie (Erwachsene)",1;"30 - Kinder- und Jugendpsychiatrie",1;"31 - Psychosomatik",1;"00 - Bitte eine Fachabteilung auswählen",0;0,0},2,0)</f>
        <v>0</v>
      </c>
      <c r="Q849" s="8">
        <f t="shared" si="86"/>
        <v>0</v>
      </c>
      <c r="R849" s="8">
        <f t="shared" si="87"/>
        <v>0</v>
      </c>
      <c r="S849" s="8">
        <f t="shared" si="88"/>
        <v>0</v>
      </c>
      <c r="T849" s="8">
        <f t="shared" si="89"/>
        <v>0</v>
      </c>
      <c r="V849" s="8">
        <f>VLOOKUP($C849,{"29 - Psychiatrie (Erwachsene)",1;"30 - Kinder- und Jugendpsychiatrie",1;"31 - Psychosomatik",1;"00 - Bitte eine Fachabteilung auswählen",0;0,0},2,0)</f>
        <v>0</v>
      </c>
      <c r="W849" s="8" t="str">
        <f>IF('Angaben KH-Standort'!$D$12&gt;0,"JBJ","KJA")</f>
        <v>KJA</v>
      </c>
      <c r="X849" s="8" t="str">
        <f>VLOOKUP(C848,{"29 - Psychiatrie (Erwachsene)","Einrichtungen2";"30 - Kinder- und Jugendpsychiatrie","Einrichtungen2";"31 - Psychosomatik","Einrichtungen2";"00 - Bitte eine Einrichtung auswählen","Leer";0,"Leer"},2,0)</f>
        <v>Leer</v>
      </c>
      <c r="Y849" s="37" t="str">
        <f t="shared" si="90"/>
        <v>Leer</v>
      </c>
      <c r="Z849" s="8" t="str">
        <f>VLOOKUP($C849,{"29 - Psychiatrie (Erwachsene)","Psychiatrie";"30 - Kinder- und Jugendpsychiatrie","KJPsychiatrie";"31 - Psychosomatik","Psychosomatik";"00 - Bitte eine Fachabteilung auswählen","Leer";0,"Leer"},2,0)</f>
        <v>Leer</v>
      </c>
    </row>
    <row r="850" spans="2:26" ht="15" customHeight="1" x14ac:dyDescent="0.25">
      <c r="B850" s="76" t="str">
        <f t="shared" si="91"/>
        <v>!!!</v>
      </c>
      <c r="C850" s="250"/>
      <c r="D850" s="243"/>
      <c r="E850" s="251"/>
      <c r="F850" s="88"/>
      <c r="G850" s="387"/>
      <c r="H850" s="44"/>
      <c r="I850" s="44"/>
      <c r="J850" s="70"/>
      <c r="O850" s="8">
        <f t="shared" si="85"/>
        <v>0</v>
      </c>
      <c r="P850" s="8">
        <f>VLOOKUP(C850,{"29 - Psychiatrie (Erwachsene)",1;"30 - Kinder- und Jugendpsychiatrie",1;"31 - Psychosomatik",1;"00 - Bitte eine Fachabteilung auswählen",0;0,0},2,0)</f>
        <v>0</v>
      </c>
      <c r="Q850" s="8">
        <f t="shared" si="86"/>
        <v>0</v>
      </c>
      <c r="R850" s="8">
        <f t="shared" si="87"/>
        <v>0</v>
      </c>
      <c r="S850" s="8">
        <f t="shared" si="88"/>
        <v>0</v>
      </c>
      <c r="T850" s="8">
        <f t="shared" si="89"/>
        <v>0</v>
      </c>
      <c r="V850" s="8">
        <f>VLOOKUP($C850,{"29 - Psychiatrie (Erwachsene)",1;"30 - Kinder- und Jugendpsychiatrie",1;"31 - Psychosomatik",1;"00 - Bitte eine Fachabteilung auswählen",0;0,0},2,0)</f>
        <v>0</v>
      </c>
      <c r="W850" s="8" t="str">
        <f>IF('Angaben KH-Standort'!$D$12&gt;0,"JBJ","KJA")</f>
        <v>KJA</v>
      </c>
      <c r="X850" s="8" t="str">
        <f>VLOOKUP(C849,{"29 - Psychiatrie (Erwachsene)","Einrichtungen2";"30 - Kinder- und Jugendpsychiatrie","Einrichtungen2";"31 - Psychosomatik","Einrichtungen2";"00 - Bitte eine Einrichtung auswählen","Leer";0,"Leer"},2,0)</f>
        <v>Leer</v>
      </c>
      <c r="Y850" s="37" t="str">
        <f t="shared" si="90"/>
        <v>Leer</v>
      </c>
      <c r="Z850" s="8" t="str">
        <f>VLOOKUP($C850,{"29 - Psychiatrie (Erwachsene)","Psychiatrie";"30 - Kinder- und Jugendpsychiatrie","KJPsychiatrie";"31 - Psychosomatik","Psychosomatik";"00 - Bitte eine Fachabteilung auswählen","Leer";0,"Leer"},2,0)</f>
        <v>Leer</v>
      </c>
    </row>
    <row r="851" spans="2:26" ht="15" customHeight="1" x14ac:dyDescent="0.25">
      <c r="B851" s="76" t="str">
        <f t="shared" si="91"/>
        <v>!!!</v>
      </c>
      <c r="C851" s="250"/>
      <c r="D851" s="243"/>
      <c r="E851" s="251"/>
      <c r="F851" s="88"/>
      <c r="G851" s="387"/>
      <c r="H851" s="44"/>
      <c r="I851" s="44"/>
      <c r="J851" s="70"/>
      <c r="O851" s="8">
        <f t="shared" si="85"/>
        <v>0</v>
      </c>
      <c r="P851" s="8">
        <f>VLOOKUP(C851,{"29 - Psychiatrie (Erwachsene)",1;"30 - Kinder- und Jugendpsychiatrie",1;"31 - Psychosomatik",1;"00 - Bitte eine Fachabteilung auswählen",0;0,0},2,0)</f>
        <v>0</v>
      </c>
      <c r="Q851" s="8">
        <f t="shared" si="86"/>
        <v>0</v>
      </c>
      <c r="R851" s="8">
        <f t="shared" si="87"/>
        <v>0</v>
      </c>
      <c r="S851" s="8">
        <f t="shared" si="88"/>
        <v>0</v>
      </c>
      <c r="T851" s="8">
        <f t="shared" si="89"/>
        <v>0</v>
      </c>
      <c r="V851" s="8">
        <f>VLOOKUP($C851,{"29 - Psychiatrie (Erwachsene)",1;"30 - Kinder- und Jugendpsychiatrie",1;"31 - Psychosomatik",1;"00 - Bitte eine Fachabteilung auswählen",0;0,0},2,0)</f>
        <v>0</v>
      </c>
      <c r="W851" s="8" t="str">
        <f>IF('Angaben KH-Standort'!$D$12&gt;0,"JBJ","KJA")</f>
        <v>KJA</v>
      </c>
      <c r="X851" s="8" t="str">
        <f>VLOOKUP(C850,{"29 - Psychiatrie (Erwachsene)","Einrichtungen2";"30 - Kinder- und Jugendpsychiatrie","Einrichtungen2";"31 - Psychosomatik","Einrichtungen2";"00 - Bitte eine Einrichtung auswählen","Leer";0,"Leer"},2,0)</f>
        <v>Leer</v>
      </c>
      <c r="Y851" s="37" t="str">
        <f t="shared" si="90"/>
        <v>Leer</v>
      </c>
      <c r="Z851" s="8" t="str">
        <f>VLOOKUP($C851,{"29 - Psychiatrie (Erwachsene)","Psychiatrie";"30 - Kinder- und Jugendpsychiatrie","KJPsychiatrie";"31 - Psychosomatik","Psychosomatik";"00 - Bitte eine Fachabteilung auswählen","Leer";0,"Leer"},2,0)</f>
        <v>Leer</v>
      </c>
    </row>
    <row r="852" spans="2:26" ht="15" customHeight="1" x14ac:dyDescent="0.25">
      <c r="B852" s="76" t="str">
        <f t="shared" si="91"/>
        <v>!!!</v>
      </c>
      <c r="C852" s="250"/>
      <c r="D852" s="243"/>
      <c r="E852" s="251"/>
      <c r="F852" s="88"/>
      <c r="G852" s="387"/>
      <c r="H852" s="44"/>
      <c r="I852" s="44"/>
      <c r="J852" s="70"/>
      <c r="O852" s="8">
        <f t="shared" si="85"/>
        <v>0</v>
      </c>
      <c r="P852" s="8">
        <f>VLOOKUP(C852,{"29 - Psychiatrie (Erwachsene)",1;"30 - Kinder- und Jugendpsychiatrie",1;"31 - Psychosomatik",1;"00 - Bitte eine Fachabteilung auswählen",0;0,0},2,0)</f>
        <v>0</v>
      </c>
      <c r="Q852" s="8">
        <f t="shared" si="86"/>
        <v>0</v>
      </c>
      <c r="R852" s="8">
        <f t="shared" si="87"/>
        <v>0</v>
      </c>
      <c r="S852" s="8">
        <f t="shared" si="88"/>
        <v>0</v>
      </c>
      <c r="T852" s="8">
        <f t="shared" si="89"/>
        <v>0</v>
      </c>
      <c r="V852" s="8">
        <f>VLOOKUP($C852,{"29 - Psychiatrie (Erwachsene)",1;"30 - Kinder- und Jugendpsychiatrie",1;"31 - Psychosomatik",1;"00 - Bitte eine Fachabteilung auswählen",0;0,0},2,0)</f>
        <v>0</v>
      </c>
      <c r="W852" s="8" t="str">
        <f>IF('Angaben KH-Standort'!$D$12&gt;0,"JBJ","KJA")</f>
        <v>KJA</v>
      </c>
      <c r="X852" s="8" t="str">
        <f>VLOOKUP(C851,{"29 - Psychiatrie (Erwachsene)","Einrichtungen2";"30 - Kinder- und Jugendpsychiatrie","Einrichtungen2";"31 - Psychosomatik","Einrichtungen2";"00 - Bitte eine Einrichtung auswählen","Leer";0,"Leer"},2,0)</f>
        <v>Leer</v>
      </c>
      <c r="Y852" s="37" t="str">
        <f t="shared" si="90"/>
        <v>Leer</v>
      </c>
      <c r="Z852" s="8" t="str">
        <f>VLOOKUP($C852,{"29 - Psychiatrie (Erwachsene)","Psychiatrie";"30 - Kinder- und Jugendpsychiatrie","KJPsychiatrie";"31 - Psychosomatik","Psychosomatik";"00 - Bitte eine Fachabteilung auswählen","Leer";0,"Leer"},2,0)</f>
        <v>Leer</v>
      </c>
    </row>
    <row r="853" spans="2:26" ht="15" customHeight="1" x14ac:dyDescent="0.25">
      <c r="B853" s="76" t="str">
        <f t="shared" si="91"/>
        <v>!!!</v>
      </c>
      <c r="C853" s="250"/>
      <c r="D853" s="243"/>
      <c r="E853" s="251"/>
      <c r="F853" s="88"/>
      <c r="G853" s="387"/>
      <c r="H853" s="44"/>
      <c r="I853" s="44"/>
      <c r="J853" s="70"/>
      <c r="O853" s="8">
        <f t="shared" si="85"/>
        <v>0</v>
      </c>
      <c r="P853" s="8">
        <f>VLOOKUP(C853,{"29 - Psychiatrie (Erwachsene)",1;"30 - Kinder- und Jugendpsychiatrie",1;"31 - Psychosomatik",1;"00 - Bitte eine Fachabteilung auswählen",0;0,0},2,0)</f>
        <v>0</v>
      </c>
      <c r="Q853" s="8">
        <f t="shared" si="86"/>
        <v>0</v>
      </c>
      <c r="R853" s="8">
        <f t="shared" si="87"/>
        <v>0</v>
      </c>
      <c r="S853" s="8">
        <f t="shared" si="88"/>
        <v>0</v>
      </c>
      <c r="T853" s="8">
        <f t="shared" si="89"/>
        <v>0</v>
      </c>
      <c r="V853" s="8">
        <f>VLOOKUP($C853,{"29 - Psychiatrie (Erwachsene)",1;"30 - Kinder- und Jugendpsychiatrie",1;"31 - Psychosomatik",1;"00 - Bitte eine Fachabteilung auswählen",0;0,0},2,0)</f>
        <v>0</v>
      </c>
      <c r="W853" s="8" t="str">
        <f>IF('Angaben KH-Standort'!$D$12&gt;0,"JBJ","KJA")</f>
        <v>KJA</v>
      </c>
      <c r="X853" s="8" t="str">
        <f>VLOOKUP(C852,{"29 - Psychiatrie (Erwachsene)","Einrichtungen2";"30 - Kinder- und Jugendpsychiatrie","Einrichtungen2";"31 - Psychosomatik","Einrichtungen2";"00 - Bitte eine Einrichtung auswählen","Leer";0,"Leer"},2,0)</f>
        <v>Leer</v>
      </c>
      <c r="Y853" s="37" t="str">
        <f t="shared" si="90"/>
        <v>Leer</v>
      </c>
      <c r="Z853" s="8" t="str">
        <f>VLOOKUP($C853,{"29 - Psychiatrie (Erwachsene)","Psychiatrie";"30 - Kinder- und Jugendpsychiatrie","KJPsychiatrie";"31 - Psychosomatik","Psychosomatik";"00 - Bitte eine Fachabteilung auswählen","Leer";0,"Leer"},2,0)</f>
        <v>Leer</v>
      </c>
    </row>
    <row r="854" spans="2:26" ht="15" customHeight="1" x14ac:dyDescent="0.25">
      <c r="B854" s="76" t="str">
        <f t="shared" si="91"/>
        <v>!!!</v>
      </c>
      <c r="C854" s="250"/>
      <c r="D854" s="243"/>
      <c r="E854" s="251"/>
      <c r="F854" s="88"/>
      <c r="G854" s="387"/>
      <c r="H854" s="44"/>
      <c r="I854" s="44"/>
      <c r="J854" s="70"/>
      <c r="O854" s="8">
        <f t="shared" si="85"/>
        <v>0</v>
      </c>
      <c r="P854" s="8">
        <f>VLOOKUP(C854,{"29 - Psychiatrie (Erwachsene)",1;"30 - Kinder- und Jugendpsychiatrie",1;"31 - Psychosomatik",1;"00 - Bitte eine Fachabteilung auswählen",0;0,0},2,0)</f>
        <v>0</v>
      </c>
      <c r="Q854" s="8">
        <f t="shared" si="86"/>
        <v>0</v>
      </c>
      <c r="R854" s="8">
        <f t="shared" si="87"/>
        <v>0</v>
      </c>
      <c r="S854" s="8">
        <f t="shared" si="88"/>
        <v>0</v>
      </c>
      <c r="T854" s="8">
        <f t="shared" si="89"/>
        <v>0</v>
      </c>
      <c r="V854" s="8">
        <f>VLOOKUP($C854,{"29 - Psychiatrie (Erwachsene)",1;"30 - Kinder- und Jugendpsychiatrie",1;"31 - Psychosomatik",1;"00 - Bitte eine Fachabteilung auswählen",0;0,0},2,0)</f>
        <v>0</v>
      </c>
      <c r="W854" s="8" t="str">
        <f>IF('Angaben KH-Standort'!$D$12&gt;0,"JBJ","KJA")</f>
        <v>KJA</v>
      </c>
      <c r="X854" s="8" t="str">
        <f>VLOOKUP(C853,{"29 - Psychiatrie (Erwachsene)","Einrichtungen2";"30 - Kinder- und Jugendpsychiatrie","Einrichtungen2";"31 - Psychosomatik","Einrichtungen2";"00 - Bitte eine Einrichtung auswählen","Leer";0,"Leer"},2,0)</f>
        <v>Leer</v>
      </c>
      <c r="Y854" s="37" t="str">
        <f t="shared" si="90"/>
        <v>Leer</v>
      </c>
      <c r="Z854" s="8" t="str">
        <f>VLOOKUP($C854,{"29 - Psychiatrie (Erwachsene)","Psychiatrie";"30 - Kinder- und Jugendpsychiatrie","KJPsychiatrie";"31 - Psychosomatik","Psychosomatik";"00 - Bitte eine Fachabteilung auswählen","Leer";0,"Leer"},2,0)</f>
        <v>Leer</v>
      </c>
    </row>
    <row r="855" spans="2:26" ht="15" customHeight="1" x14ac:dyDescent="0.25">
      <c r="B855" s="76" t="str">
        <f t="shared" si="91"/>
        <v>!!!</v>
      </c>
      <c r="C855" s="250"/>
      <c r="D855" s="243"/>
      <c r="E855" s="251"/>
      <c r="F855" s="88"/>
      <c r="G855" s="387"/>
      <c r="H855" s="44"/>
      <c r="I855" s="44"/>
      <c r="J855" s="70"/>
      <c r="O855" s="8">
        <f t="shared" si="85"/>
        <v>0</v>
      </c>
      <c r="P855" s="8">
        <f>VLOOKUP(C855,{"29 - Psychiatrie (Erwachsene)",1;"30 - Kinder- und Jugendpsychiatrie",1;"31 - Psychosomatik",1;"00 - Bitte eine Fachabteilung auswählen",0;0,0},2,0)</f>
        <v>0</v>
      </c>
      <c r="Q855" s="8">
        <f t="shared" si="86"/>
        <v>0</v>
      </c>
      <c r="R855" s="8">
        <f t="shared" si="87"/>
        <v>0</v>
      </c>
      <c r="S855" s="8">
        <f t="shared" si="88"/>
        <v>0</v>
      </c>
      <c r="T855" s="8">
        <f t="shared" si="89"/>
        <v>0</v>
      </c>
      <c r="V855" s="8">
        <f>VLOOKUP($C855,{"29 - Psychiatrie (Erwachsene)",1;"30 - Kinder- und Jugendpsychiatrie",1;"31 - Psychosomatik",1;"00 - Bitte eine Fachabteilung auswählen",0;0,0},2,0)</f>
        <v>0</v>
      </c>
      <c r="W855" s="8" t="str">
        <f>IF('Angaben KH-Standort'!$D$12&gt;0,"JBJ","KJA")</f>
        <v>KJA</v>
      </c>
      <c r="X855" s="8" t="str">
        <f>VLOOKUP(C854,{"29 - Psychiatrie (Erwachsene)","Einrichtungen2";"30 - Kinder- und Jugendpsychiatrie","Einrichtungen2";"31 - Psychosomatik","Einrichtungen2";"00 - Bitte eine Einrichtung auswählen","Leer";0,"Leer"},2,0)</f>
        <v>Leer</v>
      </c>
      <c r="Y855" s="37" t="str">
        <f t="shared" si="90"/>
        <v>Leer</v>
      </c>
      <c r="Z855" s="8" t="str">
        <f>VLOOKUP($C855,{"29 - Psychiatrie (Erwachsene)","Psychiatrie";"30 - Kinder- und Jugendpsychiatrie","KJPsychiatrie";"31 - Psychosomatik","Psychosomatik";"00 - Bitte eine Fachabteilung auswählen","Leer";0,"Leer"},2,0)</f>
        <v>Leer</v>
      </c>
    </row>
    <row r="856" spans="2:26" ht="15" customHeight="1" x14ac:dyDescent="0.25">
      <c r="B856" s="76" t="str">
        <f t="shared" si="91"/>
        <v>!!!</v>
      </c>
      <c r="C856" s="250"/>
      <c r="D856" s="243"/>
      <c r="E856" s="251"/>
      <c r="F856" s="88"/>
      <c r="G856" s="387"/>
      <c r="H856" s="44"/>
      <c r="I856" s="44"/>
      <c r="J856" s="70"/>
      <c r="O856" s="8">
        <f t="shared" ref="O856:O919" si="92">IF(LEN(B856)&gt;0,0,1)</f>
        <v>0</v>
      </c>
      <c r="P856" s="8">
        <f>VLOOKUP(C856,{"29 - Psychiatrie (Erwachsene)",1;"30 - Kinder- und Jugendpsychiatrie",1;"31 - Psychosomatik",1;"00 - Bitte eine Fachabteilung auswählen",0;0,0},2,0)</f>
        <v>0</v>
      </c>
      <c r="Q856" s="8">
        <f t="shared" ref="Q856:Q919" si="93">IF(LEN(D856)&gt;0,1,0)</f>
        <v>0</v>
      </c>
      <c r="R856" s="8">
        <f t="shared" ref="R856:R919" si="94">IF(LEN(E856)&gt;0,1,0)</f>
        <v>0</v>
      </c>
      <c r="S856" s="8">
        <f t="shared" ref="S856:S919" si="95">IF(LEN(F856)&gt;0,1,0)</f>
        <v>0</v>
      </c>
      <c r="T856" s="8">
        <f t="shared" ref="T856:T919" si="96">IF(LEN(G856)&gt;0,1,0)</f>
        <v>0</v>
      </c>
      <c r="V856" s="8">
        <f>VLOOKUP($C856,{"29 - Psychiatrie (Erwachsene)",1;"30 - Kinder- und Jugendpsychiatrie",1;"31 - Psychosomatik",1;"00 - Bitte eine Fachabteilung auswählen",0;0,0},2,0)</f>
        <v>0</v>
      </c>
      <c r="W856" s="8" t="str">
        <f>IF('Angaben KH-Standort'!$D$12&gt;0,"JBJ","KJA")</f>
        <v>KJA</v>
      </c>
      <c r="X856" s="8" t="str">
        <f>VLOOKUP(C855,{"29 - Psychiatrie (Erwachsene)","Einrichtungen2";"30 - Kinder- und Jugendpsychiatrie","Einrichtungen2";"31 - Psychosomatik","Einrichtungen2";"00 - Bitte eine Einrichtung auswählen","Leer";0,"Leer"},2,0)</f>
        <v>Leer</v>
      </c>
      <c r="Y856" s="37" t="str">
        <f t="shared" ref="Y856:Y919" si="97">IF(V856=1,W856,"Leer")</f>
        <v>Leer</v>
      </c>
      <c r="Z856" s="8" t="str">
        <f>VLOOKUP($C856,{"29 - Psychiatrie (Erwachsene)","Psychiatrie";"30 - Kinder- und Jugendpsychiatrie","KJPsychiatrie";"31 - Psychosomatik","Psychosomatik";"00 - Bitte eine Fachabteilung auswählen","Leer";0,"Leer"},2,0)</f>
        <v>Leer</v>
      </c>
    </row>
    <row r="857" spans="2:26" ht="15" customHeight="1" x14ac:dyDescent="0.25">
      <c r="B857" s="76" t="str">
        <f t="shared" si="91"/>
        <v>!!!</v>
      </c>
      <c r="C857" s="250"/>
      <c r="D857" s="243"/>
      <c r="E857" s="251"/>
      <c r="F857" s="88"/>
      <c r="G857" s="387"/>
      <c r="H857" s="44"/>
      <c r="I857" s="44"/>
      <c r="J857" s="70"/>
      <c r="O857" s="8">
        <f t="shared" si="92"/>
        <v>0</v>
      </c>
      <c r="P857" s="8">
        <f>VLOOKUP(C857,{"29 - Psychiatrie (Erwachsene)",1;"30 - Kinder- und Jugendpsychiatrie",1;"31 - Psychosomatik",1;"00 - Bitte eine Fachabteilung auswählen",0;0,0},2,0)</f>
        <v>0</v>
      </c>
      <c r="Q857" s="8">
        <f t="shared" si="93"/>
        <v>0</v>
      </c>
      <c r="R857" s="8">
        <f t="shared" si="94"/>
        <v>0</v>
      </c>
      <c r="S857" s="8">
        <f t="shared" si="95"/>
        <v>0</v>
      </c>
      <c r="T857" s="8">
        <f t="shared" si="96"/>
        <v>0</v>
      </c>
      <c r="V857" s="8">
        <f>VLOOKUP($C857,{"29 - Psychiatrie (Erwachsene)",1;"30 - Kinder- und Jugendpsychiatrie",1;"31 - Psychosomatik",1;"00 - Bitte eine Fachabteilung auswählen",0;0,0},2,0)</f>
        <v>0</v>
      </c>
      <c r="W857" s="8" t="str">
        <f>IF('Angaben KH-Standort'!$D$12&gt;0,"JBJ","KJA")</f>
        <v>KJA</v>
      </c>
      <c r="X857" s="8" t="str">
        <f>VLOOKUP(C856,{"29 - Psychiatrie (Erwachsene)","Einrichtungen2";"30 - Kinder- und Jugendpsychiatrie","Einrichtungen2";"31 - Psychosomatik","Einrichtungen2";"00 - Bitte eine Einrichtung auswählen","Leer";0,"Leer"},2,0)</f>
        <v>Leer</v>
      </c>
      <c r="Y857" s="37" t="str">
        <f t="shared" si="97"/>
        <v>Leer</v>
      </c>
      <c r="Z857" s="8" t="str">
        <f>VLOOKUP($C857,{"29 - Psychiatrie (Erwachsene)","Psychiatrie";"30 - Kinder- und Jugendpsychiatrie","KJPsychiatrie";"31 - Psychosomatik","Psychosomatik";"00 - Bitte eine Fachabteilung auswählen","Leer";0,"Leer"},2,0)</f>
        <v>Leer</v>
      </c>
    </row>
    <row r="858" spans="2:26" ht="15" customHeight="1" x14ac:dyDescent="0.25">
      <c r="B858" s="76" t="str">
        <f t="shared" si="91"/>
        <v>!!!</v>
      </c>
      <c r="C858" s="250"/>
      <c r="D858" s="243"/>
      <c r="E858" s="251"/>
      <c r="F858" s="88"/>
      <c r="G858" s="387"/>
      <c r="H858" s="44"/>
      <c r="I858" s="44"/>
      <c r="J858" s="70"/>
      <c r="O858" s="8">
        <f t="shared" si="92"/>
        <v>0</v>
      </c>
      <c r="P858" s="8">
        <f>VLOOKUP(C858,{"29 - Psychiatrie (Erwachsene)",1;"30 - Kinder- und Jugendpsychiatrie",1;"31 - Psychosomatik",1;"00 - Bitte eine Fachabteilung auswählen",0;0,0},2,0)</f>
        <v>0</v>
      </c>
      <c r="Q858" s="8">
        <f t="shared" si="93"/>
        <v>0</v>
      </c>
      <c r="R858" s="8">
        <f t="shared" si="94"/>
        <v>0</v>
      </c>
      <c r="S858" s="8">
        <f t="shared" si="95"/>
        <v>0</v>
      </c>
      <c r="T858" s="8">
        <f t="shared" si="96"/>
        <v>0</v>
      </c>
      <c r="V858" s="8">
        <f>VLOOKUP($C858,{"29 - Psychiatrie (Erwachsene)",1;"30 - Kinder- und Jugendpsychiatrie",1;"31 - Psychosomatik",1;"00 - Bitte eine Fachabteilung auswählen",0;0,0},2,0)</f>
        <v>0</v>
      </c>
      <c r="W858" s="8" t="str">
        <f>IF('Angaben KH-Standort'!$D$12&gt;0,"JBJ","KJA")</f>
        <v>KJA</v>
      </c>
      <c r="X858" s="8" t="str">
        <f>VLOOKUP(C857,{"29 - Psychiatrie (Erwachsene)","Einrichtungen2";"30 - Kinder- und Jugendpsychiatrie","Einrichtungen2";"31 - Psychosomatik","Einrichtungen2";"00 - Bitte eine Einrichtung auswählen","Leer";0,"Leer"},2,0)</f>
        <v>Leer</v>
      </c>
      <c r="Y858" s="37" t="str">
        <f t="shared" si="97"/>
        <v>Leer</v>
      </c>
      <c r="Z858" s="8" t="str">
        <f>VLOOKUP($C858,{"29 - Psychiatrie (Erwachsene)","Psychiatrie";"30 - Kinder- und Jugendpsychiatrie","KJPsychiatrie";"31 - Psychosomatik","Psychosomatik";"00 - Bitte eine Fachabteilung auswählen","Leer";0,"Leer"},2,0)</f>
        <v>Leer</v>
      </c>
    </row>
    <row r="859" spans="2:26" ht="15" customHeight="1" x14ac:dyDescent="0.25">
      <c r="B859" s="76" t="str">
        <f t="shared" si="91"/>
        <v>!!!</v>
      </c>
      <c r="C859" s="250"/>
      <c r="D859" s="243"/>
      <c r="E859" s="251"/>
      <c r="F859" s="88"/>
      <c r="G859" s="387"/>
      <c r="H859" s="44"/>
      <c r="I859" s="44"/>
      <c r="J859" s="70"/>
      <c r="O859" s="8">
        <f t="shared" si="92"/>
        <v>0</v>
      </c>
      <c r="P859" s="8">
        <f>VLOOKUP(C859,{"29 - Psychiatrie (Erwachsene)",1;"30 - Kinder- und Jugendpsychiatrie",1;"31 - Psychosomatik",1;"00 - Bitte eine Fachabteilung auswählen",0;0,0},2,0)</f>
        <v>0</v>
      </c>
      <c r="Q859" s="8">
        <f t="shared" si="93"/>
        <v>0</v>
      </c>
      <c r="R859" s="8">
        <f t="shared" si="94"/>
        <v>0</v>
      </c>
      <c r="S859" s="8">
        <f t="shared" si="95"/>
        <v>0</v>
      </c>
      <c r="T859" s="8">
        <f t="shared" si="96"/>
        <v>0</v>
      </c>
      <c r="V859" s="8">
        <f>VLOOKUP($C859,{"29 - Psychiatrie (Erwachsene)",1;"30 - Kinder- und Jugendpsychiatrie",1;"31 - Psychosomatik",1;"00 - Bitte eine Fachabteilung auswählen",0;0,0},2,0)</f>
        <v>0</v>
      </c>
      <c r="W859" s="8" t="str">
        <f>IF('Angaben KH-Standort'!$D$12&gt;0,"JBJ","KJA")</f>
        <v>KJA</v>
      </c>
      <c r="X859" s="8" t="str">
        <f>VLOOKUP(C858,{"29 - Psychiatrie (Erwachsene)","Einrichtungen2";"30 - Kinder- und Jugendpsychiatrie","Einrichtungen2";"31 - Psychosomatik","Einrichtungen2";"00 - Bitte eine Einrichtung auswählen","Leer";0,"Leer"},2,0)</f>
        <v>Leer</v>
      </c>
      <c r="Y859" s="37" t="str">
        <f t="shared" si="97"/>
        <v>Leer</v>
      </c>
      <c r="Z859" s="8" t="str">
        <f>VLOOKUP($C859,{"29 - Psychiatrie (Erwachsene)","Psychiatrie";"30 - Kinder- und Jugendpsychiatrie","KJPsychiatrie";"31 - Psychosomatik","Psychosomatik";"00 - Bitte eine Fachabteilung auswählen","Leer";0,"Leer"},2,0)</f>
        <v>Leer</v>
      </c>
    </row>
    <row r="860" spans="2:26" ht="15" customHeight="1" x14ac:dyDescent="0.25">
      <c r="B860" s="76" t="str">
        <f t="shared" si="91"/>
        <v>!!!</v>
      </c>
      <c r="C860" s="250"/>
      <c r="D860" s="243"/>
      <c r="E860" s="251"/>
      <c r="F860" s="88"/>
      <c r="G860" s="387"/>
      <c r="H860" s="44"/>
      <c r="I860" s="44"/>
      <c r="J860" s="70"/>
      <c r="O860" s="8">
        <f t="shared" si="92"/>
        <v>0</v>
      </c>
      <c r="P860" s="8">
        <f>VLOOKUP(C860,{"29 - Psychiatrie (Erwachsene)",1;"30 - Kinder- und Jugendpsychiatrie",1;"31 - Psychosomatik",1;"00 - Bitte eine Fachabteilung auswählen",0;0,0},2,0)</f>
        <v>0</v>
      </c>
      <c r="Q860" s="8">
        <f t="shared" si="93"/>
        <v>0</v>
      </c>
      <c r="R860" s="8">
        <f t="shared" si="94"/>
        <v>0</v>
      </c>
      <c r="S860" s="8">
        <f t="shared" si="95"/>
        <v>0</v>
      </c>
      <c r="T860" s="8">
        <f t="shared" si="96"/>
        <v>0</v>
      </c>
      <c r="V860" s="8">
        <f>VLOOKUP($C860,{"29 - Psychiatrie (Erwachsene)",1;"30 - Kinder- und Jugendpsychiatrie",1;"31 - Psychosomatik",1;"00 - Bitte eine Fachabteilung auswählen",0;0,0},2,0)</f>
        <v>0</v>
      </c>
      <c r="W860" s="8" t="str">
        <f>IF('Angaben KH-Standort'!$D$12&gt;0,"JBJ","KJA")</f>
        <v>KJA</v>
      </c>
      <c r="X860" s="8" t="str">
        <f>VLOOKUP(C859,{"29 - Psychiatrie (Erwachsene)","Einrichtungen2";"30 - Kinder- und Jugendpsychiatrie","Einrichtungen2";"31 - Psychosomatik","Einrichtungen2";"00 - Bitte eine Einrichtung auswählen","Leer";0,"Leer"},2,0)</f>
        <v>Leer</v>
      </c>
      <c r="Y860" s="37" t="str">
        <f t="shared" si="97"/>
        <v>Leer</v>
      </c>
      <c r="Z860" s="8" t="str">
        <f>VLOOKUP($C860,{"29 - Psychiatrie (Erwachsene)","Psychiatrie";"30 - Kinder- und Jugendpsychiatrie","KJPsychiatrie";"31 - Psychosomatik","Psychosomatik";"00 - Bitte eine Fachabteilung auswählen","Leer";0,"Leer"},2,0)</f>
        <v>Leer</v>
      </c>
    </row>
    <row r="861" spans="2:26" ht="15" customHeight="1" x14ac:dyDescent="0.25">
      <c r="B861" s="76" t="str">
        <f t="shared" si="91"/>
        <v>!!!</v>
      </c>
      <c r="C861" s="250"/>
      <c r="D861" s="243"/>
      <c r="E861" s="251"/>
      <c r="F861" s="88"/>
      <c r="G861" s="387"/>
      <c r="H861" s="44"/>
      <c r="I861" s="44"/>
      <c r="J861" s="70"/>
      <c r="O861" s="8">
        <f t="shared" si="92"/>
        <v>0</v>
      </c>
      <c r="P861" s="8">
        <f>VLOOKUP(C861,{"29 - Psychiatrie (Erwachsene)",1;"30 - Kinder- und Jugendpsychiatrie",1;"31 - Psychosomatik",1;"00 - Bitte eine Fachabteilung auswählen",0;0,0},2,0)</f>
        <v>0</v>
      </c>
      <c r="Q861" s="8">
        <f t="shared" si="93"/>
        <v>0</v>
      </c>
      <c r="R861" s="8">
        <f t="shared" si="94"/>
        <v>0</v>
      </c>
      <c r="S861" s="8">
        <f t="shared" si="95"/>
        <v>0</v>
      </c>
      <c r="T861" s="8">
        <f t="shared" si="96"/>
        <v>0</v>
      </c>
      <c r="V861" s="8">
        <f>VLOOKUP($C861,{"29 - Psychiatrie (Erwachsene)",1;"30 - Kinder- und Jugendpsychiatrie",1;"31 - Psychosomatik",1;"00 - Bitte eine Fachabteilung auswählen",0;0,0},2,0)</f>
        <v>0</v>
      </c>
      <c r="W861" s="8" t="str">
        <f>IF('Angaben KH-Standort'!$D$12&gt;0,"JBJ","KJA")</f>
        <v>KJA</v>
      </c>
      <c r="X861" s="8" t="str">
        <f>VLOOKUP(C860,{"29 - Psychiatrie (Erwachsene)","Einrichtungen2";"30 - Kinder- und Jugendpsychiatrie","Einrichtungen2";"31 - Psychosomatik","Einrichtungen2";"00 - Bitte eine Einrichtung auswählen","Leer";0,"Leer"},2,0)</f>
        <v>Leer</v>
      </c>
      <c r="Y861" s="37" t="str">
        <f t="shared" si="97"/>
        <v>Leer</v>
      </c>
      <c r="Z861" s="8" t="str">
        <f>VLOOKUP($C861,{"29 - Psychiatrie (Erwachsene)","Psychiatrie";"30 - Kinder- und Jugendpsychiatrie","KJPsychiatrie";"31 - Psychosomatik","Psychosomatik";"00 - Bitte eine Fachabteilung auswählen","Leer";0,"Leer"},2,0)</f>
        <v>Leer</v>
      </c>
    </row>
    <row r="862" spans="2:26" ht="15" customHeight="1" x14ac:dyDescent="0.25">
      <c r="B862" s="76" t="str">
        <f t="shared" ref="B862:B925" si="98">IF(SUM(P862:T862)&lt;5,"!!!","")</f>
        <v>!!!</v>
      </c>
      <c r="C862" s="250"/>
      <c r="D862" s="243"/>
      <c r="E862" s="251"/>
      <c r="F862" s="88"/>
      <c r="G862" s="387"/>
      <c r="H862" s="44"/>
      <c r="I862" s="44"/>
      <c r="J862" s="70"/>
      <c r="O862" s="8">
        <f t="shared" si="92"/>
        <v>0</v>
      </c>
      <c r="P862" s="8">
        <f>VLOOKUP(C862,{"29 - Psychiatrie (Erwachsene)",1;"30 - Kinder- und Jugendpsychiatrie",1;"31 - Psychosomatik",1;"00 - Bitte eine Fachabteilung auswählen",0;0,0},2,0)</f>
        <v>0</v>
      </c>
      <c r="Q862" s="8">
        <f t="shared" si="93"/>
        <v>0</v>
      </c>
      <c r="R862" s="8">
        <f t="shared" si="94"/>
        <v>0</v>
      </c>
      <c r="S862" s="8">
        <f t="shared" si="95"/>
        <v>0</v>
      </c>
      <c r="T862" s="8">
        <f t="shared" si="96"/>
        <v>0</v>
      </c>
      <c r="V862" s="8">
        <f>VLOOKUP($C862,{"29 - Psychiatrie (Erwachsene)",1;"30 - Kinder- und Jugendpsychiatrie",1;"31 - Psychosomatik",1;"00 - Bitte eine Fachabteilung auswählen",0;0,0},2,0)</f>
        <v>0</v>
      </c>
      <c r="W862" s="8" t="str">
        <f>IF('Angaben KH-Standort'!$D$12&gt;0,"JBJ","KJA")</f>
        <v>KJA</v>
      </c>
      <c r="X862" s="8" t="str">
        <f>VLOOKUP(C861,{"29 - Psychiatrie (Erwachsene)","Einrichtungen2";"30 - Kinder- und Jugendpsychiatrie","Einrichtungen2";"31 - Psychosomatik","Einrichtungen2";"00 - Bitte eine Einrichtung auswählen","Leer";0,"Leer"},2,0)</f>
        <v>Leer</v>
      </c>
      <c r="Y862" s="37" t="str">
        <f t="shared" si="97"/>
        <v>Leer</v>
      </c>
      <c r="Z862" s="8" t="str">
        <f>VLOOKUP($C862,{"29 - Psychiatrie (Erwachsene)","Psychiatrie";"30 - Kinder- und Jugendpsychiatrie","KJPsychiatrie";"31 - Psychosomatik","Psychosomatik";"00 - Bitte eine Fachabteilung auswählen","Leer";0,"Leer"},2,0)</f>
        <v>Leer</v>
      </c>
    </row>
    <row r="863" spans="2:26" ht="15" customHeight="1" x14ac:dyDescent="0.25">
      <c r="B863" s="76" t="str">
        <f t="shared" si="98"/>
        <v>!!!</v>
      </c>
      <c r="C863" s="250"/>
      <c r="D863" s="243"/>
      <c r="E863" s="251"/>
      <c r="F863" s="88"/>
      <c r="G863" s="387"/>
      <c r="H863" s="44"/>
      <c r="I863" s="44"/>
      <c r="J863" s="70"/>
      <c r="O863" s="8">
        <f t="shared" si="92"/>
        <v>0</v>
      </c>
      <c r="P863" s="8">
        <f>VLOOKUP(C863,{"29 - Psychiatrie (Erwachsene)",1;"30 - Kinder- und Jugendpsychiatrie",1;"31 - Psychosomatik",1;"00 - Bitte eine Fachabteilung auswählen",0;0,0},2,0)</f>
        <v>0</v>
      </c>
      <c r="Q863" s="8">
        <f t="shared" si="93"/>
        <v>0</v>
      </c>
      <c r="R863" s="8">
        <f t="shared" si="94"/>
        <v>0</v>
      </c>
      <c r="S863" s="8">
        <f t="shared" si="95"/>
        <v>0</v>
      </c>
      <c r="T863" s="8">
        <f t="shared" si="96"/>
        <v>0</v>
      </c>
      <c r="V863" s="8">
        <f>VLOOKUP($C863,{"29 - Psychiatrie (Erwachsene)",1;"30 - Kinder- und Jugendpsychiatrie",1;"31 - Psychosomatik",1;"00 - Bitte eine Fachabteilung auswählen",0;0,0},2,0)</f>
        <v>0</v>
      </c>
      <c r="W863" s="8" t="str">
        <f>IF('Angaben KH-Standort'!$D$12&gt;0,"JBJ","KJA")</f>
        <v>KJA</v>
      </c>
      <c r="X863" s="8" t="str">
        <f>VLOOKUP(C862,{"29 - Psychiatrie (Erwachsene)","Einrichtungen2";"30 - Kinder- und Jugendpsychiatrie","Einrichtungen2";"31 - Psychosomatik","Einrichtungen2";"00 - Bitte eine Einrichtung auswählen","Leer";0,"Leer"},2,0)</f>
        <v>Leer</v>
      </c>
      <c r="Y863" s="37" t="str">
        <f t="shared" si="97"/>
        <v>Leer</v>
      </c>
      <c r="Z863" s="8" t="str">
        <f>VLOOKUP($C863,{"29 - Psychiatrie (Erwachsene)","Psychiatrie";"30 - Kinder- und Jugendpsychiatrie","KJPsychiatrie";"31 - Psychosomatik","Psychosomatik";"00 - Bitte eine Fachabteilung auswählen","Leer";0,"Leer"},2,0)</f>
        <v>Leer</v>
      </c>
    </row>
    <row r="864" spans="2:26" ht="15" customHeight="1" x14ac:dyDescent="0.25">
      <c r="B864" s="76" t="str">
        <f t="shared" si="98"/>
        <v>!!!</v>
      </c>
      <c r="C864" s="250"/>
      <c r="D864" s="243"/>
      <c r="E864" s="251"/>
      <c r="F864" s="88"/>
      <c r="G864" s="387"/>
      <c r="H864" s="44"/>
      <c r="I864" s="44"/>
      <c r="J864" s="70"/>
      <c r="O864" s="8">
        <f t="shared" si="92"/>
        <v>0</v>
      </c>
      <c r="P864" s="8">
        <f>VLOOKUP(C864,{"29 - Psychiatrie (Erwachsene)",1;"30 - Kinder- und Jugendpsychiatrie",1;"31 - Psychosomatik",1;"00 - Bitte eine Fachabteilung auswählen",0;0,0},2,0)</f>
        <v>0</v>
      </c>
      <c r="Q864" s="8">
        <f t="shared" si="93"/>
        <v>0</v>
      </c>
      <c r="R864" s="8">
        <f t="shared" si="94"/>
        <v>0</v>
      </c>
      <c r="S864" s="8">
        <f t="shared" si="95"/>
        <v>0</v>
      </c>
      <c r="T864" s="8">
        <f t="shared" si="96"/>
        <v>0</v>
      </c>
      <c r="V864" s="8">
        <f>VLOOKUP($C864,{"29 - Psychiatrie (Erwachsene)",1;"30 - Kinder- und Jugendpsychiatrie",1;"31 - Psychosomatik",1;"00 - Bitte eine Fachabteilung auswählen",0;0,0},2,0)</f>
        <v>0</v>
      </c>
      <c r="W864" s="8" t="str">
        <f>IF('Angaben KH-Standort'!$D$12&gt;0,"JBJ","KJA")</f>
        <v>KJA</v>
      </c>
      <c r="X864" s="8" t="str">
        <f>VLOOKUP(C863,{"29 - Psychiatrie (Erwachsene)","Einrichtungen2";"30 - Kinder- und Jugendpsychiatrie","Einrichtungen2";"31 - Psychosomatik","Einrichtungen2";"00 - Bitte eine Einrichtung auswählen","Leer";0,"Leer"},2,0)</f>
        <v>Leer</v>
      </c>
      <c r="Y864" s="37" t="str">
        <f t="shared" si="97"/>
        <v>Leer</v>
      </c>
      <c r="Z864" s="8" t="str">
        <f>VLOOKUP($C864,{"29 - Psychiatrie (Erwachsene)","Psychiatrie";"30 - Kinder- und Jugendpsychiatrie","KJPsychiatrie";"31 - Psychosomatik","Psychosomatik";"00 - Bitte eine Fachabteilung auswählen","Leer";0,"Leer"},2,0)</f>
        <v>Leer</v>
      </c>
    </row>
    <row r="865" spans="2:26" ht="15" customHeight="1" x14ac:dyDescent="0.25">
      <c r="B865" s="76" t="str">
        <f t="shared" si="98"/>
        <v>!!!</v>
      </c>
      <c r="C865" s="250"/>
      <c r="D865" s="243"/>
      <c r="E865" s="251"/>
      <c r="F865" s="88"/>
      <c r="G865" s="387"/>
      <c r="H865" s="44"/>
      <c r="I865" s="44"/>
      <c r="J865" s="70"/>
      <c r="O865" s="8">
        <f t="shared" si="92"/>
        <v>0</v>
      </c>
      <c r="P865" s="8">
        <f>VLOOKUP(C865,{"29 - Psychiatrie (Erwachsene)",1;"30 - Kinder- und Jugendpsychiatrie",1;"31 - Psychosomatik",1;"00 - Bitte eine Fachabteilung auswählen",0;0,0},2,0)</f>
        <v>0</v>
      </c>
      <c r="Q865" s="8">
        <f t="shared" si="93"/>
        <v>0</v>
      </c>
      <c r="R865" s="8">
        <f t="shared" si="94"/>
        <v>0</v>
      </c>
      <c r="S865" s="8">
        <f t="shared" si="95"/>
        <v>0</v>
      </c>
      <c r="T865" s="8">
        <f t="shared" si="96"/>
        <v>0</v>
      </c>
      <c r="V865" s="8">
        <f>VLOOKUP($C865,{"29 - Psychiatrie (Erwachsene)",1;"30 - Kinder- und Jugendpsychiatrie",1;"31 - Psychosomatik",1;"00 - Bitte eine Fachabteilung auswählen",0;0,0},2,0)</f>
        <v>0</v>
      </c>
      <c r="W865" s="8" t="str">
        <f>IF('Angaben KH-Standort'!$D$12&gt;0,"JBJ","KJA")</f>
        <v>KJA</v>
      </c>
      <c r="X865" s="8" t="str">
        <f>VLOOKUP(C864,{"29 - Psychiatrie (Erwachsene)","Einrichtungen2";"30 - Kinder- und Jugendpsychiatrie","Einrichtungen2";"31 - Psychosomatik","Einrichtungen2";"00 - Bitte eine Einrichtung auswählen","Leer";0,"Leer"},2,0)</f>
        <v>Leer</v>
      </c>
      <c r="Y865" s="37" t="str">
        <f t="shared" si="97"/>
        <v>Leer</v>
      </c>
      <c r="Z865" s="8" t="str">
        <f>VLOOKUP($C865,{"29 - Psychiatrie (Erwachsene)","Psychiatrie";"30 - Kinder- und Jugendpsychiatrie","KJPsychiatrie";"31 - Psychosomatik","Psychosomatik";"00 - Bitte eine Fachabteilung auswählen","Leer";0,"Leer"},2,0)</f>
        <v>Leer</v>
      </c>
    </row>
    <row r="866" spans="2:26" ht="15" customHeight="1" x14ac:dyDescent="0.25">
      <c r="B866" s="76" t="str">
        <f t="shared" si="98"/>
        <v>!!!</v>
      </c>
      <c r="C866" s="250"/>
      <c r="D866" s="243"/>
      <c r="E866" s="251"/>
      <c r="F866" s="88"/>
      <c r="G866" s="387"/>
      <c r="H866" s="44"/>
      <c r="I866" s="44"/>
      <c r="J866" s="70"/>
      <c r="O866" s="8">
        <f t="shared" si="92"/>
        <v>0</v>
      </c>
      <c r="P866" s="8">
        <f>VLOOKUP(C866,{"29 - Psychiatrie (Erwachsene)",1;"30 - Kinder- und Jugendpsychiatrie",1;"31 - Psychosomatik",1;"00 - Bitte eine Fachabteilung auswählen",0;0,0},2,0)</f>
        <v>0</v>
      </c>
      <c r="Q866" s="8">
        <f t="shared" si="93"/>
        <v>0</v>
      </c>
      <c r="R866" s="8">
        <f t="shared" si="94"/>
        <v>0</v>
      </c>
      <c r="S866" s="8">
        <f t="shared" si="95"/>
        <v>0</v>
      </c>
      <c r="T866" s="8">
        <f t="shared" si="96"/>
        <v>0</v>
      </c>
      <c r="V866" s="8">
        <f>VLOOKUP($C866,{"29 - Psychiatrie (Erwachsene)",1;"30 - Kinder- und Jugendpsychiatrie",1;"31 - Psychosomatik",1;"00 - Bitte eine Fachabteilung auswählen",0;0,0},2,0)</f>
        <v>0</v>
      </c>
      <c r="W866" s="8" t="str">
        <f>IF('Angaben KH-Standort'!$D$12&gt;0,"JBJ","KJA")</f>
        <v>KJA</v>
      </c>
      <c r="X866" s="8" t="str">
        <f>VLOOKUP(C865,{"29 - Psychiatrie (Erwachsene)","Einrichtungen2";"30 - Kinder- und Jugendpsychiatrie","Einrichtungen2";"31 - Psychosomatik","Einrichtungen2";"00 - Bitte eine Einrichtung auswählen","Leer";0,"Leer"},2,0)</f>
        <v>Leer</v>
      </c>
      <c r="Y866" s="37" t="str">
        <f t="shared" si="97"/>
        <v>Leer</v>
      </c>
      <c r="Z866" s="8" t="str">
        <f>VLOOKUP($C866,{"29 - Psychiatrie (Erwachsene)","Psychiatrie";"30 - Kinder- und Jugendpsychiatrie","KJPsychiatrie";"31 - Psychosomatik","Psychosomatik";"00 - Bitte eine Fachabteilung auswählen","Leer";0,"Leer"},2,0)</f>
        <v>Leer</v>
      </c>
    </row>
    <row r="867" spans="2:26" ht="15" customHeight="1" x14ac:dyDescent="0.25">
      <c r="B867" s="76" t="str">
        <f t="shared" si="98"/>
        <v>!!!</v>
      </c>
      <c r="C867" s="250"/>
      <c r="D867" s="243"/>
      <c r="E867" s="251"/>
      <c r="F867" s="88"/>
      <c r="G867" s="387"/>
      <c r="H867" s="44"/>
      <c r="I867" s="44"/>
      <c r="J867" s="70"/>
      <c r="O867" s="8">
        <f t="shared" si="92"/>
        <v>0</v>
      </c>
      <c r="P867" s="8">
        <f>VLOOKUP(C867,{"29 - Psychiatrie (Erwachsene)",1;"30 - Kinder- und Jugendpsychiatrie",1;"31 - Psychosomatik",1;"00 - Bitte eine Fachabteilung auswählen",0;0,0},2,0)</f>
        <v>0</v>
      </c>
      <c r="Q867" s="8">
        <f t="shared" si="93"/>
        <v>0</v>
      </c>
      <c r="R867" s="8">
        <f t="shared" si="94"/>
        <v>0</v>
      </c>
      <c r="S867" s="8">
        <f t="shared" si="95"/>
        <v>0</v>
      </c>
      <c r="T867" s="8">
        <f t="shared" si="96"/>
        <v>0</v>
      </c>
      <c r="V867" s="8">
        <f>VLOOKUP($C867,{"29 - Psychiatrie (Erwachsene)",1;"30 - Kinder- und Jugendpsychiatrie",1;"31 - Psychosomatik",1;"00 - Bitte eine Fachabteilung auswählen",0;0,0},2,0)</f>
        <v>0</v>
      </c>
      <c r="W867" s="8" t="str">
        <f>IF('Angaben KH-Standort'!$D$12&gt;0,"JBJ","KJA")</f>
        <v>KJA</v>
      </c>
      <c r="X867" s="8" t="str">
        <f>VLOOKUP(C866,{"29 - Psychiatrie (Erwachsene)","Einrichtungen2";"30 - Kinder- und Jugendpsychiatrie","Einrichtungen2";"31 - Psychosomatik","Einrichtungen2";"00 - Bitte eine Einrichtung auswählen","Leer";0,"Leer"},2,0)</f>
        <v>Leer</v>
      </c>
      <c r="Y867" s="37" t="str">
        <f t="shared" si="97"/>
        <v>Leer</v>
      </c>
      <c r="Z867" s="8" t="str">
        <f>VLOOKUP($C867,{"29 - Psychiatrie (Erwachsene)","Psychiatrie";"30 - Kinder- und Jugendpsychiatrie","KJPsychiatrie";"31 - Psychosomatik","Psychosomatik";"00 - Bitte eine Fachabteilung auswählen","Leer";0,"Leer"},2,0)</f>
        <v>Leer</v>
      </c>
    </row>
    <row r="868" spans="2:26" ht="15" customHeight="1" x14ac:dyDescent="0.25">
      <c r="B868" s="76" t="str">
        <f t="shared" si="98"/>
        <v>!!!</v>
      </c>
      <c r="C868" s="250"/>
      <c r="D868" s="243"/>
      <c r="E868" s="251"/>
      <c r="F868" s="88"/>
      <c r="G868" s="387"/>
      <c r="H868" s="44"/>
      <c r="I868" s="44"/>
      <c r="J868" s="70"/>
      <c r="O868" s="8">
        <f t="shared" si="92"/>
        <v>0</v>
      </c>
      <c r="P868" s="8">
        <f>VLOOKUP(C868,{"29 - Psychiatrie (Erwachsene)",1;"30 - Kinder- und Jugendpsychiatrie",1;"31 - Psychosomatik",1;"00 - Bitte eine Fachabteilung auswählen",0;0,0},2,0)</f>
        <v>0</v>
      </c>
      <c r="Q868" s="8">
        <f t="shared" si="93"/>
        <v>0</v>
      </c>
      <c r="R868" s="8">
        <f t="shared" si="94"/>
        <v>0</v>
      </c>
      <c r="S868" s="8">
        <f t="shared" si="95"/>
        <v>0</v>
      </c>
      <c r="T868" s="8">
        <f t="shared" si="96"/>
        <v>0</v>
      </c>
      <c r="V868" s="8">
        <f>VLOOKUP($C868,{"29 - Psychiatrie (Erwachsene)",1;"30 - Kinder- und Jugendpsychiatrie",1;"31 - Psychosomatik",1;"00 - Bitte eine Fachabteilung auswählen",0;0,0},2,0)</f>
        <v>0</v>
      </c>
      <c r="W868" s="8" t="str">
        <f>IF('Angaben KH-Standort'!$D$12&gt;0,"JBJ","KJA")</f>
        <v>KJA</v>
      </c>
      <c r="X868" s="8" t="str">
        <f>VLOOKUP(C867,{"29 - Psychiatrie (Erwachsene)","Einrichtungen2";"30 - Kinder- und Jugendpsychiatrie","Einrichtungen2";"31 - Psychosomatik","Einrichtungen2";"00 - Bitte eine Einrichtung auswählen","Leer";0,"Leer"},2,0)</f>
        <v>Leer</v>
      </c>
      <c r="Y868" s="37" t="str">
        <f t="shared" si="97"/>
        <v>Leer</v>
      </c>
      <c r="Z868" s="8" t="str">
        <f>VLOOKUP($C868,{"29 - Psychiatrie (Erwachsene)","Psychiatrie";"30 - Kinder- und Jugendpsychiatrie","KJPsychiatrie";"31 - Psychosomatik","Psychosomatik";"00 - Bitte eine Fachabteilung auswählen","Leer";0,"Leer"},2,0)</f>
        <v>Leer</v>
      </c>
    </row>
    <row r="869" spans="2:26" ht="15" customHeight="1" x14ac:dyDescent="0.25">
      <c r="B869" s="76" t="str">
        <f t="shared" si="98"/>
        <v>!!!</v>
      </c>
      <c r="C869" s="250"/>
      <c r="D869" s="243"/>
      <c r="E869" s="251"/>
      <c r="F869" s="88"/>
      <c r="G869" s="387"/>
      <c r="H869" s="44"/>
      <c r="I869" s="44"/>
      <c r="J869" s="70"/>
      <c r="O869" s="8">
        <f t="shared" si="92"/>
        <v>0</v>
      </c>
      <c r="P869" s="8">
        <f>VLOOKUP(C869,{"29 - Psychiatrie (Erwachsene)",1;"30 - Kinder- und Jugendpsychiatrie",1;"31 - Psychosomatik",1;"00 - Bitte eine Fachabteilung auswählen",0;0,0},2,0)</f>
        <v>0</v>
      </c>
      <c r="Q869" s="8">
        <f t="shared" si="93"/>
        <v>0</v>
      </c>
      <c r="R869" s="8">
        <f t="shared" si="94"/>
        <v>0</v>
      </c>
      <c r="S869" s="8">
        <f t="shared" si="95"/>
        <v>0</v>
      </c>
      <c r="T869" s="8">
        <f t="shared" si="96"/>
        <v>0</v>
      </c>
      <c r="V869" s="8">
        <f>VLOOKUP($C869,{"29 - Psychiatrie (Erwachsene)",1;"30 - Kinder- und Jugendpsychiatrie",1;"31 - Psychosomatik",1;"00 - Bitte eine Fachabteilung auswählen",0;0,0},2,0)</f>
        <v>0</v>
      </c>
      <c r="W869" s="8" t="str">
        <f>IF('Angaben KH-Standort'!$D$12&gt;0,"JBJ","KJA")</f>
        <v>KJA</v>
      </c>
      <c r="X869" s="8" t="str">
        <f>VLOOKUP(C868,{"29 - Psychiatrie (Erwachsene)","Einrichtungen2";"30 - Kinder- und Jugendpsychiatrie","Einrichtungen2";"31 - Psychosomatik","Einrichtungen2";"00 - Bitte eine Einrichtung auswählen","Leer";0,"Leer"},2,0)</f>
        <v>Leer</v>
      </c>
      <c r="Y869" s="37" t="str">
        <f t="shared" si="97"/>
        <v>Leer</v>
      </c>
      <c r="Z869" s="8" t="str">
        <f>VLOOKUP($C869,{"29 - Psychiatrie (Erwachsene)","Psychiatrie";"30 - Kinder- und Jugendpsychiatrie","KJPsychiatrie";"31 - Psychosomatik","Psychosomatik";"00 - Bitte eine Fachabteilung auswählen","Leer";0,"Leer"},2,0)</f>
        <v>Leer</v>
      </c>
    </row>
    <row r="870" spans="2:26" ht="15" customHeight="1" x14ac:dyDescent="0.25">
      <c r="B870" s="76" t="str">
        <f t="shared" si="98"/>
        <v>!!!</v>
      </c>
      <c r="C870" s="250"/>
      <c r="D870" s="243"/>
      <c r="E870" s="251"/>
      <c r="F870" s="88"/>
      <c r="G870" s="387"/>
      <c r="H870" s="44"/>
      <c r="I870" s="44"/>
      <c r="J870" s="70"/>
      <c r="O870" s="8">
        <f t="shared" si="92"/>
        <v>0</v>
      </c>
      <c r="P870" s="8">
        <f>VLOOKUP(C870,{"29 - Psychiatrie (Erwachsene)",1;"30 - Kinder- und Jugendpsychiatrie",1;"31 - Psychosomatik",1;"00 - Bitte eine Fachabteilung auswählen",0;0,0},2,0)</f>
        <v>0</v>
      </c>
      <c r="Q870" s="8">
        <f t="shared" si="93"/>
        <v>0</v>
      </c>
      <c r="R870" s="8">
        <f t="shared" si="94"/>
        <v>0</v>
      </c>
      <c r="S870" s="8">
        <f t="shared" si="95"/>
        <v>0</v>
      </c>
      <c r="T870" s="8">
        <f t="shared" si="96"/>
        <v>0</v>
      </c>
      <c r="V870" s="8">
        <f>VLOOKUP($C870,{"29 - Psychiatrie (Erwachsene)",1;"30 - Kinder- und Jugendpsychiatrie",1;"31 - Psychosomatik",1;"00 - Bitte eine Fachabteilung auswählen",0;0,0},2,0)</f>
        <v>0</v>
      </c>
      <c r="W870" s="8" t="str">
        <f>IF('Angaben KH-Standort'!$D$12&gt;0,"JBJ","KJA")</f>
        <v>KJA</v>
      </c>
      <c r="X870" s="8" t="str">
        <f>VLOOKUP(C869,{"29 - Psychiatrie (Erwachsene)","Einrichtungen2";"30 - Kinder- und Jugendpsychiatrie","Einrichtungen2";"31 - Psychosomatik","Einrichtungen2";"00 - Bitte eine Einrichtung auswählen","Leer";0,"Leer"},2,0)</f>
        <v>Leer</v>
      </c>
      <c r="Y870" s="37" t="str">
        <f t="shared" si="97"/>
        <v>Leer</v>
      </c>
      <c r="Z870" s="8" t="str">
        <f>VLOOKUP($C870,{"29 - Psychiatrie (Erwachsene)","Psychiatrie";"30 - Kinder- und Jugendpsychiatrie","KJPsychiatrie";"31 - Psychosomatik","Psychosomatik";"00 - Bitte eine Fachabteilung auswählen","Leer";0,"Leer"},2,0)</f>
        <v>Leer</v>
      </c>
    </row>
    <row r="871" spans="2:26" ht="15" customHeight="1" x14ac:dyDescent="0.25">
      <c r="B871" s="76" t="str">
        <f t="shared" si="98"/>
        <v>!!!</v>
      </c>
      <c r="C871" s="250"/>
      <c r="D871" s="243"/>
      <c r="E871" s="251"/>
      <c r="F871" s="88"/>
      <c r="G871" s="387"/>
      <c r="H871" s="44"/>
      <c r="I871" s="44"/>
      <c r="J871" s="70"/>
      <c r="O871" s="8">
        <f t="shared" si="92"/>
        <v>0</v>
      </c>
      <c r="P871" s="8">
        <f>VLOOKUP(C871,{"29 - Psychiatrie (Erwachsene)",1;"30 - Kinder- und Jugendpsychiatrie",1;"31 - Psychosomatik",1;"00 - Bitte eine Fachabteilung auswählen",0;0,0},2,0)</f>
        <v>0</v>
      </c>
      <c r="Q871" s="8">
        <f t="shared" si="93"/>
        <v>0</v>
      </c>
      <c r="R871" s="8">
        <f t="shared" si="94"/>
        <v>0</v>
      </c>
      <c r="S871" s="8">
        <f t="shared" si="95"/>
        <v>0</v>
      </c>
      <c r="T871" s="8">
        <f t="shared" si="96"/>
        <v>0</v>
      </c>
      <c r="V871" s="8">
        <f>VLOOKUP($C871,{"29 - Psychiatrie (Erwachsene)",1;"30 - Kinder- und Jugendpsychiatrie",1;"31 - Psychosomatik",1;"00 - Bitte eine Fachabteilung auswählen",0;0,0},2,0)</f>
        <v>0</v>
      </c>
      <c r="W871" s="8" t="str">
        <f>IF('Angaben KH-Standort'!$D$12&gt;0,"JBJ","KJA")</f>
        <v>KJA</v>
      </c>
      <c r="X871" s="8" t="str">
        <f>VLOOKUP(C870,{"29 - Psychiatrie (Erwachsene)","Einrichtungen2";"30 - Kinder- und Jugendpsychiatrie","Einrichtungen2";"31 - Psychosomatik","Einrichtungen2";"00 - Bitte eine Einrichtung auswählen","Leer";0,"Leer"},2,0)</f>
        <v>Leer</v>
      </c>
      <c r="Y871" s="37" t="str">
        <f t="shared" si="97"/>
        <v>Leer</v>
      </c>
      <c r="Z871" s="8" t="str">
        <f>VLOOKUP($C871,{"29 - Psychiatrie (Erwachsene)","Psychiatrie";"30 - Kinder- und Jugendpsychiatrie","KJPsychiatrie";"31 - Psychosomatik","Psychosomatik";"00 - Bitte eine Fachabteilung auswählen","Leer";0,"Leer"},2,0)</f>
        <v>Leer</v>
      </c>
    </row>
    <row r="872" spans="2:26" ht="15" customHeight="1" x14ac:dyDescent="0.25">
      <c r="B872" s="76" t="str">
        <f t="shared" si="98"/>
        <v>!!!</v>
      </c>
      <c r="C872" s="250"/>
      <c r="D872" s="243"/>
      <c r="E872" s="251"/>
      <c r="F872" s="88"/>
      <c r="G872" s="387"/>
      <c r="H872" s="44"/>
      <c r="I872" s="44"/>
      <c r="J872" s="70"/>
      <c r="O872" s="8">
        <f t="shared" si="92"/>
        <v>0</v>
      </c>
      <c r="P872" s="8">
        <f>VLOOKUP(C872,{"29 - Psychiatrie (Erwachsene)",1;"30 - Kinder- und Jugendpsychiatrie",1;"31 - Psychosomatik",1;"00 - Bitte eine Fachabteilung auswählen",0;0,0},2,0)</f>
        <v>0</v>
      </c>
      <c r="Q872" s="8">
        <f t="shared" si="93"/>
        <v>0</v>
      </c>
      <c r="R872" s="8">
        <f t="shared" si="94"/>
        <v>0</v>
      </c>
      <c r="S872" s="8">
        <f t="shared" si="95"/>
        <v>0</v>
      </c>
      <c r="T872" s="8">
        <f t="shared" si="96"/>
        <v>0</v>
      </c>
      <c r="V872" s="8">
        <f>VLOOKUP($C872,{"29 - Psychiatrie (Erwachsene)",1;"30 - Kinder- und Jugendpsychiatrie",1;"31 - Psychosomatik",1;"00 - Bitte eine Fachabteilung auswählen",0;0,0},2,0)</f>
        <v>0</v>
      </c>
      <c r="W872" s="8" t="str">
        <f>IF('Angaben KH-Standort'!$D$12&gt;0,"JBJ","KJA")</f>
        <v>KJA</v>
      </c>
      <c r="X872" s="8" t="str">
        <f>VLOOKUP(C871,{"29 - Psychiatrie (Erwachsene)","Einrichtungen2";"30 - Kinder- und Jugendpsychiatrie","Einrichtungen2";"31 - Psychosomatik","Einrichtungen2";"00 - Bitte eine Einrichtung auswählen","Leer";0,"Leer"},2,0)</f>
        <v>Leer</v>
      </c>
      <c r="Y872" s="37" t="str">
        <f t="shared" si="97"/>
        <v>Leer</v>
      </c>
      <c r="Z872" s="8" t="str">
        <f>VLOOKUP($C872,{"29 - Psychiatrie (Erwachsene)","Psychiatrie";"30 - Kinder- und Jugendpsychiatrie","KJPsychiatrie";"31 - Psychosomatik","Psychosomatik";"00 - Bitte eine Fachabteilung auswählen","Leer";0,"Leer"},2,0)</f>
        <v>Leer</v>
      </c>
    </row>
    <row r="873" spans="2:26" ht="15" customHeight="1" x14ac:dyDescent="0.25">
      <c r="B873" s="76" t="str">
        <f t="shared" si="98"/>
        <v>!!!</v>
      </c>
      <c r="C873" s="250"/>
      <c r="D873" s="243"/>
      <c r="E873" s="251"/>
      <c r="F873" s="88"/>
      <c r="G873" s="387"/>
      <c r="H873" s="44"/>
      <c r="I873" s="44"/>
      <c r="J873" s="70"/>
      <c r="O873" s="8">
        <f t="shared" si="92"/>
        <v>0</v>
      </c>
      <c r="P873" s="8">
        <f>VLOOKUP(C873,{"29 - Psychiatrie (Erwachsene)",1;"30 - Kinder- und Jugendpsychiatrie",1;"31 - Psychosomatik",1;"00 - Bitte eine Fachabteilung auswählen",0;0,0},2,0)</f>
        <v>0</v>
      </c>
      <c r="Q873" s="8">
        <f t="shared" si="93"/>
        <v>0</v>
      </c>
      <c r="R873" s="8">
        <f t="shared" si="94"/>
        <v>0</v>
      </c>
      <c r="S873" s="8">
        <f t="shared" si="95"/>
        <v>0</v>
      </c>
      <c r="T873" s="8">
        <f t="shared" si="96"/>
        <v>0</v>
      </c>
      <c r="V873" s="8">
        <f>VLOOKUP($C873,{"29 - Psychiatrie (Erwachsene)",1;"30 - Kinder- und Jugendpsychiatrie",1;"31 - Psychosomatik",1;"00 - Bitte eine Fachabteilung auswählen",0;0,0},2,0)</f>
        <v>0</v>
      </c>
      <c r="W873" s="8" t="str">
        <f>IF('Angaben KH-Standort'!$D$12&gt;0,"JBJ","KJA")</f>
        <v>KJA</v>
      </c>
      <c r="X873" s="8" t="str">
        <f>VLOOKUP(C872,{"29 - Psychiatrie (Erwachsene)","Einrichtungen2";"30 - Kinder- und Jugendpsychiatrie","Einrichtungen2";"31 - Psychosomatik","Einrichtungen2";"00 - Bitte eine Einrichtung auswählen","Leer";0,"Leer"},2,0)</f>
        <v>Leer</v>
      </c>
      <c r="Y873" s="37" t="str">
        <f t="shared" si="97"/>
        <v>Leer</v>
      </c>
      <c r="Z873" s="8" t="str">
        <f>VLOOKUP($C873,{"29 - Psychiatrie (Erwachsene)","Psychiatrie";"30 - Kinder- und Jugendpsychiatrie","KJPsychiatrie";"31 - Psychosomatik","Psychosomatik";"00 - Bitte eine Fachabteilung auswählen","Leer";0,"Leer"},2,0)</f>
        <v>Leer</v>
      </c>
    </row>
    <row r="874" spans="2:26" ht="15" customHeight="1" x14ac:dyDescent="0.25">
      <c r="B874" s="76" t="str">
        <f t="shared" si="98"/>
        <v>!!!</v>
      </c>
      <c r="C874" s="250"/>
      <c r="D874" s="243"/>
      <c r="E874" s="251"/>
      <c r="F874" s="88"/>
      <c r="G874" s="387"/>
      <c r="H874" s="44"/>
      <c r="I874" s="44"/>
      <c r="J874" s="70"/>
      <c r="O874" s="8">
        <f t="shared" si="92"/>
        <v>0</v>
      </c>
      <c r="P874" s="8">
        <f>VLOOKUP(C874,{"29 - Psychiatrie (Erwachsene)",1;"30 - Kinder- und Jugendpsychiatrie",1;"31 - Psychosomatik",1;"00 - Bitte eine Fachabteilung auswählen",0;0,0},2,0)</f>
        <v>0</v>
      </c>
      <c r="Q874" s="8">
        <f t="shared" si="93"/>
        <v>0</v>
      </c>
      <c r="R874" s="8">
        <f t="shared" si="94"/>
        <v>0</v>
      </c>
      <c r="S874" s="8">
        <f t="shared" si="95"/>
        <v>0</v>
      </c>
      <c r="T874" s="8">
        <f t="shared" si="96"/>
        <v>0</v>
      </c>
      <c r="V874" s="8">
        <f>VLOOKUP($C874,{"29 - Psychiatrie (Erwachsene)",1;"30 - Kinder- und Jugendpsychiatrie",1;"31 - Psychosomatik",1;"00 - Bitte eine Fachabteilung auswählen",0;0,0},2,0)</f>
        <v>0</v>
      </c>
      <c r="W874" s="8" t="str">
        <f>IF('Angaben KH-Standort'!$D$12&gt;0,"JBJ","KJA")</f>
        <v>KJA</v>
      </c>
      <c r="X874" s="8" t="str">
        <f>VLOOKUP(C873,{"29 - Psychiatrie (Erwachsene)","Einrichtungen2";"30 - Kinder- und Jugendpsychiatrie","Einrichtungen2";"31 - Psychosomatik","Einrichtungen2";"00 - Bitte eine Einrichtung auswählen","Leer";0,"Leer"},2,0)</f>
        <v>Leer</v>
      </c>
      <c r="Y874" s="37" t="str">
        <f t="shared" si="97"/>
        <v>Leer</v>
      </c>
      <c r="Z874" s="8" t="str">
        <f>VLOOKUP($C874,{"29 - Psychiatrie (Erwachsene)","Psychiatrie";"30 - Kinder- und Jugendpsychiatrie","KJPsychiatrie";"31 - Psychosomatik","Psychosomatik";"00 - Bitte eine Fachabteilung auswählen","Leer";0,"Leer"},2,0)</f>
        <v>Leer</v>
      </c>
    </row>
    <row r="875" spans="2:26" ht="15" customHeight="1" x14ac:dyDescent="0.25">
      <c r="B875" s="76" t="str">
        <f t="shared" si="98"/>
        <v>!!!</v>
      </c>
      <c r="C875" s="250"/>
      <c r="D875" s="243"/>
      <c r="E875" s="251"/>
      <c r="F875" s="88"/>
      <c r="G875" s="387"/>
      <c r="H875" s="44"/>
      <c r="I875" s="44"/>
      <c r="J875" s="70"/>
      <c r="O875" s="8">
        <f t="shared" si="92"/>
        <v>0</v>
      </c>
      <c r="P875" s="8">
        <f>VLOOKUP(C875,{"29 - Psychiatrie (Erwachsene)",1;"30 - Kinder- und Jugendpsychiatrie",1;"31 - Psychosomatik",1;"00 - Bitte eine Fachabteilung auswählen",0;0,0},2,0)</f>
        <v>0</v>
      </c>
      <c r="Q875" s="8">
        <f t="shared" si="93"/>
        <v>0</v>
      </c>
      <c r="R875" s="8">
        <f t="shared" si="94"/>
        <v>0</v>
      </c>
      <c r="S875" s="8">
        <f t="shared" si="95"/>
        <v>0</v>
      </c>
      <c r="T875" s="8">
        <f t="shared" si="96"/>
        <v>0</v>
      </c>
      <c r="V875" s="8">
        <f>VLOOKUP($C875,{"29 - Psychiatrie (Erwachsene)",1;"30 - Kinder- und Jugendpsychiatrie",1;"31 - Psychosomatik",1;"00 - Bitte eine Fachabteilung auswählen",0;0,0},2,0)</f>
        <v>0</v>
      </c>
      <c r="W875" s="8" t="str">
        <f>IF('Angaben KH-Standort'!$D$12&gt;0,"JBJ","KJA")</f>
        <v>KJA</v>
      </c>
      <c r="X875" s="8" t="str">
        <f>VLOOKUP(C874,{"29 - Psychiatrie (Erwachsene)","Einrichtungen2";"30 - Kinder- und Jugendpsychiatrie","Einrichtungen2";"31 - Psychosomatik","Einrichtungen2";"00 - Bitte eine Einrichtung auswählen","Leer";0,"Leer"},2,0)</f>
        <v>Leer</v>
      </c>
      <c r="Y875" s="37" t="str">
        <f t="shared" si="97"/>
        <v>Leer</v>
      </c>
      <c r="Z875" s="8" t="str">
        <f>VLOOKUP($C875,{"29 - Psychiatrie (Erwachsene)","Psychiatrie";"30 - Kinder- und Jugendpsychiatrie","KJPsychiatrie";"31 - Psychosomatik","Psychosomatik";"00 - Bitte eine Fachabteilung auswählen","Leer";0,"Leer"},2,0)</f>
        <v>Leer</v>
      </c>
    </row>
    <row r="876" spans="2:26" ht="15" customHeight="1" x14ac:dyDescent="0.25">
      <c r="B876" s="76" t="str">
        <f t="shared" si="98"/>
        <v>!!!</v>
      </c>
      <c r="C876" s="250"/>
      <c r="D876" s="243"/>
      <c r="E876" s="251"/>
      <c r="F876" s="88"/>
      <c r="G876" s="387"/>
      <c r="H876" s="44"/>
      <c r="I876" s="44"/>
      <c r="J876" s="70"/>
      <c r="O876" s="8">
        <f t="shared" si="92"/>
        <v>0</v>
      </c>
      <c r="P876" s="8">
        <f>VLOOKUP(C876,{"29 - Psychiatrie (Erwachsene)",1;"30 - Kinder- und Jugendpsychiatrie",1;"31 - Psychosomatik",1;"00 - Bitte eine Fachabteilung auswählen",0;0,0},2,0)</f>
        <v>0</v>
      </c>
      <c r="Q876" s="8">
        <f t="shared" si="93"/>
        <v>0</v>
      </c>
      <c r="R876" s="8">
        <f t="shared" si="94"/>
        <v>0</v>
      </c>
      <c r="S876" s="8">
        <f t="shared" si="95"/>
        <v>0</v>
      </c>
      <c r="T876" s="8">
        <f t="shared" si="96"/>
        <v>0</v>
      </c>
      <c r="V876" s="8">
        <f>VLOOKUP($C876,{"29 - Psychiatrie (Erwachsene)",1;"30 - Kinder- und Jugendpsychiatrie",1;"31 - Psychosomatik",1;"00 - Bitte eine Fachabteilung auswählen",0;0,0},2,0)</f>
        <v>0</v>
      </c>
      <c r="W876" s="8" t="str">
        <f>IF('Angaben KH-Standort'!$D$12&gt;0,"JBJ","KJA")</f>
        <v>KJA</v>
      </c>
      <c r="X876" s="8" t="str">
        <f>VLOOKUP(C875,{"29 - Psychiatrie (Erwachsene)","Einrichtungen2";"30 - Kinder- und Jugendpsychiatrie","Einrichtungen2";"31 - Psychosomatik","Einrichtungen2";"00 - Bitte eine Einrichtung auswählen","Leer";0,"Leer"},2,0)</f>
        <v>Leer</v>
      </c>
      <c r="Y876" s="37" t="str">
        <f t="shared" si="97"/>
        <v>Leer</v>
      </c>
      <c r="Z876" s="8" t="str">
        <f>VLOOKUP($C876,{"29 - Psychiatrie (Erwachsene)","Psychiatrie";"30 - Kinder- und Jugendpsychiatrie","KJPsychiatrie";"31 - Psychosomatik","Psychosomatik";"00 - Bitte eine Fachabteilung auswählen","Leer";0,"Leer"},2,0)</f>
        <v>Leer</v>
      </c>
    </row>
    <row r="877" spans="2:26" ht="15" customHeight="1" x14ac:dyDescent="0.25">
      <c r="B877" s="76" t="str">
        <f t="shared" si="98"/>
        <v>!!!</v>
      </c>
      <c r="C877" s="250"/>
      <c r="D877" s="243"/>
      <c r="E877" s="251"/>
      <c r="F877" s="88"/>
      <c r="G877" s="387"/>
      <c r="H877" s="44"/>
      <c r="I877" s="44"/>
      <c r="J877" s="70"/>
      <c r="O877" s="8">
        <f t="shared" si="92"/>
        <v>0</v>
      </c>
      <c r="P877" s="8">
        <f>VLOOKUP(C877,{"29 - Psychiatrie (Erwachsene)",1;"30 - Kinder- und Jugendpsychiatrie",1;"31 - Psychosomatik",1;"00 - Bitte eine Fachabteilung auswählen",0;0,0},2,0)</f>
        <v>0</v>
      </c>
      <c r="Q877" s="8">
        <f t="shared" si="93"/>
        <v>0</v>
      </c>
      <c r="R877" s="8">
        <f t="shared" si="94"/>
        <v>0</v>
      </c>
      <c r="S877" s="8">
        <f t="shared" si="95"/>
        <v>0</v>
      </c>
      <c r="T877" s="8">
        <f t="shared" si="96"/>
        <v>0</v>
      </c>
      <c r="V877" s="8">
        <f>VLOOKUP($C877,{"29 - Psychiatrie (Erwachsene)",1;"30 - Kinder- und Jugendpsychiatrie",1;"31 - Psychosomatik",1;"00 - Bitte eine Fachabteilung auswählen",0;0,0},2,0)</f>
        <v>0</v>
      </c>
      <c r="W877" s="8" t="str">
        <f>IF('Angaben KH-Standort'!$D$12&gt;0,"JBJ","KJA")</f>
        <v>KJA</v>
      </c>
      <c r="X877" s="8" t="str">
        <f>VLOOKUP(C876,{"29 - Psychiatrie (Erwachsene)","Einrichtungen2";"30 - Kinder- und Jugendpsychiatrie","Einrichtungen2";"31 - Psychosomatik","Einrichtungen2";"00 - Bitte eine Einrichtung auswählen","Leer";0,"Leer"},2,0)</f>
        <v>Leer</v>
      </c>
      <c r="Y877" s="37" t="str">
        <f t="shared" si="97"/>
        <v>Leer</v>
      </c>
      <c r="Z877" s="8" t="str">
        <f>VLOOKUP($C877,{"29 - Psychiatrie (Erwachsene)","Psychiatrie";"30 - Kinder- und Jugendpsychiatrie","KJPsychiatrie";"31 - Psychosomatik","Psychosomatik";"00 - Bitte eine Fachabteilung auswählen","Leer";0,"Leer"},2,0)</f>
        <v>Leer</v>
      </c>
    </row>
    <row r="878" spans="2:26" ht="15" customHeight="1" x14ac:dyDescent="0.25">
      <c r="B878" s="76" t="str">
        <f t="shared" si="98"/>
        <v>!!!</v>
      </c>
      <c r="C878" s="250"/>
      <c r="D878" s="243"/>
      <c r="E878" s="251"/>
      <c r="F878" s="88"/>
      <c r="G878" s="387"/>
      <c r="H878" s="44"/>
      <c r="I878" s="44"/>
      <c r="J878" s="70"/>
      <c r="O878" s="8">
        <f t="shared" si="92"/>
        <v>0</v>
      </c>
      <c r="P878" s="8">
        <f>VLOOKUP(C878,{"29 - Psychiatrie (Erwachsene)",1;"30 - Kinder- und Jugendpsychiatrie",1;"31 - Psychosomatik",1;"00 - Bitte eine Fachabteilung auswählen",0;0,0},2,0)</f>
        <v>0</v>
      </c>
      <c r="Q878" s="8">
        <f t="shared" si="93"/>
        <v>0</v>
      </c>
      <c r="R878" s="8">
        <f t="shared" si="94"/>
        <v>0</v>
      </c>
      <c r="S878" s="8">
        <f t="shared" si="95"/>
        <v>0</v>
      </c>
      <c r="T878" s="8">
        <f t="shared" si="96"/>
        <v>0</v>
      </c>
      <c r="V878" s="8">
        <f>VLOOKUP($C878,{"29 - Psychiatrie (Erwachsene)",1;"30 - Kinder- und Jugendpsychiatrie",1;"31 - Psychosomatik",1;"00 - Bitte eine Fachabteilung auswählen",0;0,0},2,0)</f>
        <v>0</v>
      </c>
      <c r="W878" s="8" t="str">
        <f>IF('Angaben KH-Standort'!$D$12&gt;0,"JBJ","KJA")</f>
        <v>KJA</v>
      </c>
      <c r="X878" s="8" t="str">
        <f>VLOOKUP(C877,{"29 - Psychiatrie (Erwachsene)","Einrichtungen2";"30 - Kinder- und Jugendpsychiatrie","Einrichtungen2";"31 - Psychosomatik","Einrichtungen2";"00 - Bitte eine Einrichtung auswählen","Leer";0,"Leer"},2,0)</f>
        <v>Leer</v>
      </c>
      <c r="Y878" s="37" t="str">
        <f t="shared" si="97"/>
        <v>Leer</v>
      </c>
      <c r="Z878" s="8" t="str">
        <f>VLOOKUP($C878,{"29 - Psychiatrie (Erwachsene)","Psychiatrie";"30 - Kinder- und Jugendpsychiatrie","KJPsychiatrie";"31 - Psychosomatik","Psychosomatik";"00 - Bitte eine Fachabteilung auswählen","Leer";0,"Leer"},2,0)</f>
        <v>Leer</v>
      </c>
    </row>
    <row r="879" spans="2:26" ht="15" customHeight="1" x14ac:dyDescent="0.25">
      <c r="B879" s="76" t="str">
        <f t="shared" si="98"/>
        <v>!!!</v>
      </c>
      <c r="C879" s="250"/>
      <c r="D879" s="243"/>
      <c r="E879" s="251"/>
      <c r="F879" s="88"/>
      <c r="G879" s="387"/>
      <c r="H879" s="44"/>
      <c r="I879" s="44"/>
      <c r="J879" s="70"/>
      <c r="O879" s="8">
        <f t="shared" si="92"/>
        <v>0</v>
      </c>
      <c r="P879" s="8">
        <f>VLOOKUP(C879,{"29 - Psychiatrie (Erwachsene)",1;"30 - Kinder- und Jugendpsychiatrie",1;"31 - Psychosomatik",1;"00 - Bitte eine Fachabteilung auswählen",0;0,0},2,0)</f>
        <v>0</v>
      </c>
      <c r="Q879" s="8">
        <f t="shared" si="93"/>
        <v>0</v>
      </c>
      <c r="R879" s="8">
        <f t="shared" si="94"/>
        <v>0</v>
      </c>
      <c r="S879" s="8">
        <f t="shared" si="95"/>
        <v>0</v>
      </c>
      <c r="T879" s="8">
        <f t="shared" si="96"/>
        <v>0</v>
      </c>
      <c r="V879" s="8">
        <f>VLOOKUP($C879,{"29 - Psychiatrie (Erwachsene)",1;"30 - Kinder- und Jugendpsychiatrie",1;"31 - Psychosomatik",1;"00 - Bitte eine Fachabteilung auswählen",0;0,0},2,0)</f>
        <v>0</v>
      </c>
      <c r="W879" s="8" t="str">
        <f>IF('Angaben KH-Standort'!$D$12&gt;0,"JBJ","KJA")</f>
        <v>KJA</v>
      </c>
      <c r="X879" s="8" t="str">
        <f>VLOOKUP(C878,{"29 - Psychiatrie (Erwachsene)","Einrichtungen2";"30 - Kinder- und Jugendpsychiatrie","Einrichtungen2";"31 - Psychosomatik","Einrichtungen2";"00 - Bitte eine Einrichtung auswählen","Leer";0,"Leer"},2,0)</f>
        <v>Leer</v>
      </c>
      <c r="Y879" s="37" t="str">
        <f t="shared" si="97"/>
        <v>Leer</v>
      </c>
      <c r="Z879" s="8" t="str">
        <f>VLOOKUP($C879,{"29 - Psychiatrie (Erwachsene)","Psychiatrie";"30 - Kinder- und Jugendpsychiatrie","KJPsychiatrie";"31 - Psychosomatik","Psychosomatik";"00 - Bitte eine Fachabteilung auswählen","Leer";0,"Leer"},2,0)</f>
        <v>Leer</v>
      </c>
    </row>
    <row r="880" spans="2:26" ht="15" customHeight="1" x14ac:dyDescent="0.25">
      <c r="B880" s="76" t="str">
        <f t="shared" si="98"/>
        <v>!!!</v>
      </c>
      <c r="C880" s="250"/>
      <c r="D880" s="243"/>
      <c r="E880" s="251"/>
      <c r="F880" s="88"/>
      <c r="G880" s="387"/>
      <c r="H880" s="44"/>
      <c r="I880" s="44"/>
      <c r="J880" s="70"/>
      <c r="O880" s="8">
        <f t="shared" si="92"/>
        <v>0</v>
      </c>
      <c r="P880" s="8">
        <f>VLOOKUP(C880,{"29 - Psychiatrie (Erwachsene)",1;"30 - Kinder- und Jugendpsychiatrie",1;"31 - Psychosomatik",1;"00 - Bitte eine Fachabteilung auswählen",0;0,0},2,0)</f>
        <v>0</v>
      </c>
      <c r="Q880" s="8">
        <f t="shared" si="93"/>
        <v>0</v>
      </c>
      <c r="R880" s="8">
        <f t="shared" si="94"/>
        <v>0</v>
      </c>
      <c r="S880" s="8">
        <f t="shared" si="95"/>
        <v>0</v>
      </c>
      <c r="T880" s="8">
        <f t="shared" si="96"/>
        <v>0</v>
      </c>
      <c r="V880" s="8">
        <f>VLOOKUP($C880,{"29 - Psychiatrie (Erwachsene)",1;"30 - Kinder- und Jugendpsychiatrie",1;"31 - Psychosomatik",1;"00 - Bitte eine Fachabteilung auswählen",0;0,0},2,0)</f>
        <v>0</v>
      </c>
      <c r="W880" s="8" t="str">
        <f>IF('Angaben KH-Standort'!$D$12&gt;0,"JBJ","KJA")</f>
        <v>KJA</v>
      </c>
      <c r="X880" s="8" t="str">
        <f>VLOOKUP(C879,{"29 - Psychiatrie (Erwachsene)","Einrichtungen2";"30 - Kinder- und Jugendpsychiatrie","Einrichtungen2";"31 - Psychosomatik","Einrichtungen2";"00 - Bitte eine Einrichtung auswählen","Leer";0,"Leer"},2,0)</f>
        <v>Leer</v>
      </c>
      <c r="Y880" s="37" t="str">
        <f t="shared" si="97"/>
        <v>Leer</v>
      </c>
      <c r="Z880" s="8" t="str">
        <f>VLOOKUP($C880,{"29 - Psychiatrie (Erwachsene)","Psychiatrie";"30 - Kinder- und Jugendpsychiatrie","KJPsychiatrie";"31 - Psychosomatik","Psychosomatik";"00 - Bitte eine Fachabteilung auswählen","Leer";0,"Leer"},2,0)</f>
        <v>Leer</v>
      </c>
    </row>
    <row r="881" spans="2:26" ht="15" customHeight="1" x14ac:dyDescent="0.25">
      <c r="B881" s="76" t="str">
        <f t="shared" si="98"/>
        <v>!!!</v>
      </c>
      <c r="C881" s="250"/>
      <c r="D881" s="243"/>
      <c r="E881" s="251"/>
      <c r="F881" s="88"/>
      <c r="G881" s="387"/>
      <c r="H881" s="44"/>
      <c r="I881" s="44"/>
      <c r="J881" s="70"/>
      <c r="O881" s="8">
        <f t="shared" si="92"/>
        <v>0</v>
      </c>
      <c r="P881" s="8">
        <f>VLOOKUP(C881,{"29 - Psychiatrie (Erwachsene)",1;"30 - Kinder- und Jugendpsychiatrie",1;"31 - Psychosomatik",1;"00 - Bitte eine Fachabteilung auswählen",0;0,0},2,0)</f>
        <v>0</v>
      </c>
      <c r="Q881" s="8">
        <f t="shared" si="93"/>
        <v>0</v>
      </c>
      <c r="R881" s="8">
        <f t="shared" si="94"/>
        <v>0</v>
      </c>
      <c r="S881" s="8">
        <f t="shared" si="95"/>
        <v>0</v>
      </c>
      <c r="T881" s="8">
        <f t="shared" si="96"/>
        <v>0</v>
      </c>
      <c r="V881" s="8">
        <f>VLOOKUP($C881,{"29 - Psychiatrie (Erwachsene)",1;"30 - Kinder- und Jugendpsychiatrie",1;"31 - Psychosomatik",1;"00 - Bitte eine Fachabteilung auswählen",0;0,0},2,0)</f>
        <v>0</v>
      </c>
      <c r="W881" s="8" t="str">
        <f>IF('Angaben KH-Standort'!$D$12&gt;0,"JBJ","KJA")</f>
        <v>KJA</v>
      </c>
      <c r="X881" s="8" t="str">
        <f>VLOOKUP(C880,{"29 - Psychiatrie (Erwachsene)","Einrichtungen2";"30 - Kinder- und Jugendpsychiatrie","Einrichtungen2";"31 - Psychosomatik","Einrichtungen2";"00 - Bitte eine Einrichtung auswählen","Leer";0,"Leer"},2,0)</f>
        <v>Leer</v>
      </c>
      <c r="Y881" s="37" t="str">
        <f t="shared" si="97"/>
        <v>Leer</v>
      </c>
      <c r="Z881" s="8" t="str">
        <f>VLOOKUP($C881,{"29 - Psychiatrie (Erwachsene)","Psychiatrie";"30 - Kinder- und Jugendpsychiatrie","KJPsychiatrie";"31 - Psychosomatik","Psychosomatik";"00 - Bitte eine Fachabteilung auswählen","Leer";0,"Leer"},2,0)</f>
        <v>Leer</v>
      </c>
    </row>
    <row r="882" spans="2:26" ht="15" customHeight="1" x14ac:dyDescent="0.25">
      <c r="B882" s="76" t="str">
        <f t="shared" si="98"/>
        <v>!!!</v>
      </c>
      <c r="C882" s="250"/>
      <c r="D882" s="243"/>
      <c r="E882" s="251"/>
      <c r="F882" s="88"/>
      <c r="G882" s="387"/>
      <c r="H882" s="44"/>
      <c r="I882" s="44"/>
      <c r="J882" s="70"/>
      <c r="O882" s="8">
        <f t="shared" si="92"/>
        <v>0</v>
      </c>
      <c r="P882" s="8">
        <f>VLOOKUP(C882,{"29 - Psychiatrie (Erwachsene)",1;"30 - Kinder- und Jugendpsychiatrie",1;"31 - Psychosomatik",1;"00 - Bitte eine Fachabteilung auswählen",0;0,0},2,0)</f>
        <v>0</v>
      </c>
      <c r="Q882" s="8">
        <f t="shared" si="93"/>
        <v>0</v>
      </c>
      <c r="R882" s="8">
        <f t="shared" si="94"/>
        <v>0</v>
      </c>
      <c r="S882" s="8">
        <f t="shared" si="95"/>
        <v>0</v>
      </c>
      <c r="T882" s="8">
        <f t="shared" si="96"/>
        <v>0</v>
      </c>
      <c r="V882" s="8">
        <f>VLOOKUP($C882,{"29 - Psychiatrie (Erwachsene)",1;"30 - Kinder- und Jugendpsychiatrie",1;"31 - Psychosomatik",1;"00 - Bitte eine Fachabteilung auswählen",0;0,0},2,0)</f>
        <v>0</v>
      </c>
      <c r="W882" s="8" t="str">
        <f>IF('Angaben KH-Standort'!$D$12&gt;0,"JBJ","KJA")</f>
        <v>KJA</v>
      </c>
      <c r="X882" s="8" t="str">
        <f>VLOOKUP(C881,{"29 - Psychiatrie (Erwachsene)","Einrichtungen2";"30 - Kinder- und Jugendpsychiatrie","Einrichtungen2";"31 - Psychosomatik","Einrichtungen2";"00 - Bitte eine Einrichtung auswählen","Leer";0,"Leer"},2,0)</f>
        <v>Leer</v>
      </c>
      <c r="Y882" s="37" t="str">
        <f t="shared" si="97"/>
        <v>Leer</v>
      </c>
      <c r="Z882" s="8" t="str">
        <f>VLOOKUP($C882,{"29 - Psychiatrie (Erwachsene)","Psychiatrie";"30 - Kinder- und Jugendpsychiatrie","KJPsychiatrie";"31 - Psychosomatik","Psychosomatik";"00 - Bitte eine Fachabteilung auswählen","Leer";0,"Leer"},2,0)</f>
        <v>Leer</v>
      </c>
    </row>
    <row r="883" spans="2:26" ht="15" customHeight="1" x14ac:dyDescent="0.25">
      <c r="B883" s="76" t="str">
        <f t="shared" si="98"/>
        <v>!!!</v>
      </c>
      <c r="C883" s="250"/>
      <c r="D883" s="243"/>
      <c r="E883" s="251"/>
      <c r="F883" s="88"/>
      <c r="G883" s="387"/>
      <c r="H883" s="44"/>
      <c r="I883" s="44"/>
      <c r="J883" s="70"/>
      <c r="O883" s="8">
        <f t="shared" si="92"/>
        <v>0</v>
      </c>
      <c r="P883" s="8">
        <f>VLOOKUP(C883,{"29 - Psychiatrie (Erwachsene)",1;"30 - Kinder- und Jugendpsychiatrie",1;"31 - Psychosomatik",1;"00 - Bitte eine Fachabteilung auswählen",0;0,0},2,0)</f>
        <v>0</v>
      </c>
      <c r="Q883" s="8">
        <f t="shared" si="93"/>
        <v>0</v>
      </c>
      <c r="R883" s="8">
        <f t="shared" si="94"/>
        <v>0</v>
      </c>
      <c r="S883" s="8">
        <f t="shared" si="95"/>
        <v>0</v>
      </c>
      <c r="T883" s="8">
        <f t="shared" si="96"/>
        <v>0</v>
      </c>
      <c r="V883" s="8">
        <f>VLOOKUP($C883,{"29 - Psychiatrie (Erwachsene)",1;"30 - Kinder- und Jugendpsychiatrie",1;"31 - Psychosomatik",1;"00 - Bitte eine Fachabteilung auswählen",0;0,0},2,0)</f>
        <v>0</v>
      </c>
      <c r="W883" s="8" t="str">
        <f>IF('Angaben KH-Standort'!$D$12&gt;0,"JBJ","KJA")</f>
        <v>KJA</v>
      </c>
      <c r="X883" s="8" t="str">
        <f>VLOOKUP(C882,{"29 - Psychiatrie (Erwachsene)","Einrichtungen2";"30 - Kinder- und Jugendpsychiatrie","Einrichtungen2";"31 - Psychosomatik","Einrichtungen2";"00 - Bitte eine Einrichtung auswählen","Leer";0,"Leer"},2,0)</f>
        <v>Leer</v>
      </c>
      <c r="Y883" s="37" t="str">
        <f t="shared" si="97"/>
        <v>Leer</v>
      </c>
      <c r="Z883" s="8" t="str">
        <f>VLOOKUP($C883,{"29 - Psychiatrie (Erwachsene)","Psychiatrie";"30 - Kinder- und Jugendpsychiatrie","KJPsychiatrie";"31 - Psychosomatik","Psychosomatik";"00 - Bitte eine Fachabteilung auswählen","Leer";0,"Leer"},2,0)</f>
        <v>Leer</v>
      </c>
    </row>
    <row r="884" spans="2:26" ht="15" customHeight="1" x14ac:dyDescent="0.25">
      <c r="B884" s="76" t="str">
        <f t="shared" si="98"/>
        <v>!!!</v>
      </c>
      <c r="C884" s="250"/>
      <c r="D884" s="243"/>
      <c r="E884" s="251"/>
      <c r="F884" s="88"/>
      <c r="G884" s="387"/>
      <c r="H884" s="44"/>
      <c r="I884" s="44"/>
      <c r="J884" s="70"/>
      <c r="O884" s="8">
        <f t="shared" si="92"/>
        <v>0</v>
      </c>
      <c r="P884" s="8">
        <f>VLOOKUP(C884,{"29 - Psychiatrie (Erwachsene)",1;"30 - Kinder- und Jugendpsychiatrie",1;"31 - Psychosomatik",1;"00 - Bitte eine Fachabteilung auswählen",0;0,0},2,0)</f>
        <v>0</v>
      </c>
      <c r="Q884" s="8">
        <f t="shared" si="93"/>
        <v>0</v>
      </c>
      <c r="R884" s="8">
        <f t="shared" si="94"/>
        <v>0</v>
      </c>
      <c r="S884" s="8">
        <f t="shared" si="95"/>
        <v>0</v>
      </c>
      <c r="T884" s="8">
        <f t="shared" si="96"/>
        <v>0</v>
      </c>
      <c r="V884" s="8">
        <f>VLOOKUP($C884,{"29 - Psychiatrie (Erwachsene)",1;"30 - Kinder- und Jugendpsychiatrie",1;"31 - Psychosomatik",1;"00 - Bitte eine Fachabteilung auswählen",0;0,0},2,0)</f>
        <v>0</v>
      </c>
      <c r="W884" s="8" t="str">
        <f>IF('Angaben KH-Standort'!$D$12&gt;0,"JBJ","KJA")</f>
        <v>KJA</v>
      </c>
      <c r="X884" s="8" t="str">
        <f>VLOOKUP(C883,{"29 - Psychiatrie (Erwachsene)","Einrichtungen2";"30 - Kinder- und Jugendpsychiatrie","Einrichtungen2";"31 - Psychosomatik","Einrichtungen2";"00 - Bitte eine Einrichtung auswählen","Leer";0,"Leer"},2,0)</f>
        <v>Leer</v>
      </c>
      <c r="Y884" s="37" t="str">
        <f t="shared" si="97"/>
        <v>Leer</v>
      </c>
      <c r="Z884" s="8" t="str">
        <f>VLOOKUP($C884,{"29 - Psychiatrie (Erwachsene)","Psychiatrie";"30 - Kinder- und Jugendpsychiatrie","KJPsychiatrie";"31 - Psychosomatik","Psychosomatik";"00 - Bitte eine Fachabteilung auswählen","Leer";0,"Leer"},2,0)</f>
        <v>Leer</v>
      </c>
    </row>
    <row r="885" spans="2:26" ht="15" customHeight="1" x14ac:dyDescent="0.25">
      <c r="B885" s="76" t="str">
        <f t="shared" si="98"/>
        <v>!!!</v>
      </c>
      <c r="C885" s="250"/>
      <c r="D885" s="243"/>
      <c r="E885" s="251"/>
      <c r="F885" s="88"/>
      <c r="G885" s="387"/>
      <c r="H885" s="44"/>
      <c r="I885" s="44"/>
      <c r="J885" s="70"/>
      <c r="O885" s="8">
        <f t="shared" si="92"/>
        <v>0</v>
      </c>
      <c r="P885" s="8">
        <f>VLOOKUP(C885,{"29 - Psychiatrie (Erwachsene)",1;"30 - Kinder- und Jugendpsychiatrie",1;"31 - Psychosomatik",1;"00 - Bitte eine Fachabteilung auswählen",0;0,0},2,0)</f>
        <v>0</v>
      </c>
      <c r="Q885" s="8">
        <f t="shared" si="93"/>
        <v>0</v>
      </c>
      <c r="R885" s="8">
        <f t="shared" si="94"/>
        <v>0</v>
      </c>
      <c r="S885" s="8">
        <f t="shared" si="95"/>
        <v>0</v>
      </c>
      <c r="T885" s="8">
        <f t="shared" si="96"/>
        <v>0</v>
      </c>
      <c r="V885" s="8">
        <f>VLOOKUP($C885,{"29 - Psychiatrie (Erwachsene)",1;"30 - Kinder- und Jugendpsychiatrie",1;"31 - Psychosomatik",1;"00 - Bitte eine Fachabteilung auswählen",0;0,0},2,0)</f>
        <v>0</v>
      </c>
      <c r="W885" s="8" t="str">
        <f>IF('Angaben KH-Standort'!$D$12&gt;0,"JBJ","KJA")</f>
        <v>KJA</v>
      </c>
      <c r="X885" s="8" t="str">
        <f>VLOOKUP(C884,{"29 - Psychiatrie (Erwachsene)","Einrichtungen2";"30 - Kinder- und Jugendpsychiatrie","Einrichtungen2";"31 - Psychosomatik","Einrichtungen2";"00 - Bitte eine Einrichtung auswählen","Leer";0,"Leer"},2,0)</f>
        <v>Leer</v>
      </c>
      <c r="Y885" s="37" t="str">
        <f t="shared" si="97"/>
        <v>Leer</v>
      </c>
      <c r="Z885" s="8" t="str">
        <f>VLOOKUP($C885,{"29 - Psychiatrie (Erwachsene)","Psychiatrie";"30 - Kinder- und Jugendpsychiatrie","KJPsychiatrie";"31 - Psychosomatik","Psychosomatik";"00 - Bitte eine Fachabteilung auswählen","Leer";0,"Leer"},2,0)</f>
        <v>Leer</v>
      </c>
    </row>
    <row r="886" spans="2:26" ht="15" customHeight="1" x14ac:dyDescent="0.25">
      <c r="B886" s="76" t="str">
        <f t="shared" si="98"/>
        <v>!!!</v>
      </c>
      <c r="C886" s="250"/>
      <c r="D886" s="243"/>
      <c r="E886" s="251"/>
      <c r="F886" s="88"/>
      <c r="G886" s="387"/>
      <c r="H886" s="44"/>
      <c r="I886" s="44"/>
      <c r="J886" s="70"/>
      <c r="O886" s="8">
        <f t="shared" si="92"/>
        <v>0</v>
      </c>
      <c r="P886" s="8">
        <f>VLOOKUP(C886,{"29 - Psychiatrie (Erwachsene)",1;"30 - Kinder- und Jugendpsychiatrie",1;"31 - Psychosomatik",1;"00 - Bitte eine Fachabteilung auswählen",0;0,0},2,0)</f>
        <v>0</v>
      </c>
      <c r="Q886" s="8">
        <f t="shared" si="93"/>
        <v>0</v>
      </c>
      <c r="R886" s="8">
        <f t="shared" si="94"/>
        <v>0</v>
      </c>
      <c r="S886" s="8">
        <f t="shared" si="95"/>
        <v>0</v>
      </c>
      <c r="T886" s="8">
        <f t="shared" si="96"/>
        <v>0</v>
      </c>
      <c r="V886" s="8">
        <f>VLOOKUP($C886,{"29 - Psychiatrie (Erwachsene)",1;"30 - Kinder- und Jugendpsychiatrie",1;"31 - Psychosomatik",1;"00 - Bitte eine Fachabteilung auswählen",0;0,0},2,0)</f>
        <v>0</v>
      </c>
      <c r="W886" s="8" t="str">
        <f>IF('Angaben KH-Standort'!$D$12&gt;0,"JBJ","KJA")</f>
        <v>KJA</v>
      </c>
      <c r="X886" s="8" t="str">
        <f>VLOOKUP(C885,{"29 - Psychiatrie (Erwachsene)","Einrichtungen2";"30 - Kinder- und Jugendpsychiatrie","Einrichtungen2";"31 - Psychosomatik","Einrichtungen2";"00 - Bitte eine Einrichtung auswählen","Leer";0,"Leer"},2,0)</f>
        <v>Leer</v>
      </c>
      <c r="Y886" s="37" t="str">
        <f t="shared" si="97"/>
        <v>Leer</v>
      </c>
      <c r="Z886" s="8" t="str">
        <f>VLOOKUP($C886,{"29 - Psychiatrie (Erwachsene)","Psychiatrie";"30 - Kinder- und Jugendpsychiatrie","KJPsychiatrie";"31 - Psychosomatik","Psychosomatik";"00 - Bitte eine Fachabteilung auswählen","Leer";0,"Leer"},2,0)</f>
        <v>Leer</v>
      </c>
    </row>
    <row r="887" spans="2:26" ht="15" customHeight="1" x14ac:dyDescent="0.25">
      <c r="B887" s="76" t="str">
        <f t="shared" si="98"/>
        <v>!!!</v>
      </c>
      <c r="C887" s="250"/>
      <c r="D887" s="243"/>
      <c r="E887" s="251"/>
      <c r="F887" s="88"/>
      <c r="G887" s="387"/>
      <c r="H887" s="44"/>
      <c r="I887" s="44"/>
      <c r="J887" s="70"/>
      <c r="O887" s="8">
        <f t="shared" si="92"/>
        <v>0</v>
      </c>
      <c r="P887" s="8">
        <f>VLOOKUP(C887,{"29 - Psychiatrie (Erwachsene)",1;"30 - Kinder- und Jugendpsychiatrie",1;"31 - Psychosomatik",1;"00 - Bitte eine Fachabteilung auswählen",0;0,0},2,0)</f>
        <v>0</v>
      </c>
      <c r="Q887" s="8">
        <f t="shared" si="93"/>
        <v>0</v>
      </c>
      <c r="R887" s="8">
        <f t="shared" si="94"/>
        <v>0</v>
      </c>
      <c r="S887" s="8">
        <f t="shared" si="95"/>
        <v>0</v>
      </c>
      <c r="T887" s="8">
        <f t="shared" si="96"/>
        <v>0</v>
      </c>
      <c r="V887" s="8">
        <f>VLOOKUP($C887,{"29 - Psychiatrie (Erwachsene)",1;"30 - Kinder- und Jugendpsychiatrie",1;"31 - Psychosomatik",1;"00 - Bitte eine Fachabteilung auswählen",0;0,0},2,0)</f>
        <v>0</v>
      </c>
      <c r="W887" s="8" t="str">
        <f>IF('Angaben KH-Standort'!$D$12&gt;0,"JBJ","KJA")</f>
        <v>KJA</v>
      </c>
      <c r="X887" s="8" t="str">
        <f>VLOOKUP(C886,{"29 - Psychiatrie (Erwachsene)","Einrichtungen2";"30 - Kinder- und Jugendpsychiatrie","Einrichtungen2";"31 - Psychosomatik","Einrichtungen2";"00 - Bitte eine Einrichtung auswählen","Leer";0,"Leer"},2,0)</f>
        <v>Leer</v>
      </c>
      <c r="Y887" s="37" t="str">
        <f t="shared" si="97"/>
        <v>Leer</v>
      </c>
      <c r="Z887" s="8" t="str">
        <f>VLOOKUP($C887,{"29 - Psychiatrie (Erwachsene)","Psychiatrie";"30 - Kinder- und Jugendpsychiatrie","KJPsychiatrie";"31 - Psychosomatik","Psychosomatik";"00 - Bitte eine Fachabteilung auswählen","Leer";0,"Leer"},2,0)</f>
        <v>Leer</v>
      </c>
    </row>
    <row r="888" spans="2:26" ht="15" customHeight="1" x14ac:dyDescent="0.25">
      <c r="B888" s="76" t="str">
        <f t="shared" si="98"/>
        <v>!!!</v>
      </c>
      <c r="C888" s="250"/>
      <c r="D888" s="243"/>
      <c r="E888" s="251"/>
      <c r="F888" s="88"/>
      <c r="G888" s="387"/>
      <c r="H888" s="44"/>
      <c r="I888" s="44"/>
      <c r="J888" s="70"/>
      <c r="O888" s="8">
        <f t="shared" si="92"/>
        <v>0</v>
      </c>
      <c r="P888" s="8">
        <f>VLOOKUP(C888,{"29 - Psychiatrie (Erwachsene)",1;"30 - Kinder- und Jugendpsychiatrie",1;"31 - Psychosomatik",1;"00 - Bitte eine Fachabteilung auswählen",0;0,0},2,0)</f>
        <v>0</v>
      </c>
      <c r="Q888" s="8">
        <f t="shared" si="93"/>
        <v>0</v>
      </c>
      <c r="R888" s="8">
        <f t="shared" si="94"/>
        <v>0</v>
      </c>
      <c r="S888" s="8">
        <f t="shared" si="95"/>
        <v>0</v>
      </c>
      <c r="T888" s="8">
        <f t="shared" si="96"/>
        <v>0</v>
      </c>
      <c r="V888" s="8">
        <f>VLOOKUP($C888,{"29 - Psychiatrie (Erwachsene)",1;"30 - Kinder- und Jugendpsychiatrie",1;"31 - Psychosomatik",1;"00 - Bitte eine Fachabteilung auswählen",0;0,0},2,0)</f>
        <v>0</v>
      </c>
      <c r="W888" s="8" t="str">
        <f>IF('Angaben KH-Standort'!$D$12&gt;0,"JBJ","KJA")</f>
        <v>KJA</v>
      </c>
      <c r="X888" s="8" t="str">
        <f>VLOOKUP(C887,{"29 - Psychiatrie (Erwachsene)","Einrichtungen2";"30 - Kinder- und Jugendpsychiatrie","Einrichtungen2";"31 - Psychosomatik","Einrichtungen2";"00 - Bitte eine Einrichtung auswählen","Leer";0,"Leer"},2,0)</f>
        <v>Leer</v>
      </c>
      <c r="Y888" s="37" t="str">
        <f t="shared" si="97"/>
        <v>Leer</v>
      </c>
      <c r="Z888" s="8" t="str">
        <f>VLOOKUP($C888,{"29 - Psychiatrie (Erwachsene)","Psychiatrie";"30 - Kinder- und Jugendpsychiatrie","KJPsychiatrie";"31 - Psychosomatik","Psychosomatik";"00 - Bitte eine Fachabteilung auswählen","Leer";0,"Leer"},2,0)</f>
        <v>Leer</v>
      </c>
    </row>
    <row r="889" spans="2:26" ht="15" customHeight="1" x14ac:dyDescent="0.25">
      <c r="B889" s="76" t="str">
        <f t="shared" si="98"/>
        <v>!!!</v>
      </c>
      <c r="C889" s="250"/>
      <c r="D889" s="243"/>
      <c r="E889" s="251"/>
      <c r="F889" s="88"/>
      <c r="G889" s="387"/>
      <c r="H889" s="44"/>
      <c r="I889" s="44"/>
      <c r="J889" s="70"/>
      <c r="O889" s="8">
        <f t="shared" si="92"/>
        <v>0</v>
      </c>
      <c r="P889" s="8">
        <f>VLOOKUP(C889,{"29 - Psychiatrie (Erwachsene)",1;"30 - Kinder- und Jugendpsychiatrie",1;"31 - Psychosomatik",1;"00 - Bitte eine Fachabteilung auswählen",0;0,0},2,0)</f>
        <v>0</v>
      </c>
      <c r="Q889" s="8">
        <f t="shared" si="93"/>
        <v>0</v>
      </c>
      <c r="R889" s="8">
        <f t="shared" si="94"/>
        <v>0</v>
      </c>
      <c r="S889" s="8">
        <f t="shared" si="95"/>
        <v>0</v>
      </c>
      <c r="T889" s="8">
        <f t="shared" si="96"/>
        <v>0</v>
      </c>
      <c r="V889" s="8">
        <f>VLOOKUP($C889,{"29 - Psychiatrie (Erwachsene)",1;"30 - Kinder- und Jugendpsychiatrie",1;"31 - Psychosomatik",1;"00 - Bitte eine Fachabteilung auswählen",0;0,0},2,0)</f>
        <v>0</v>
      </c>
      <c r="W889" s="8" t="str">
        <f>IF('Angaben KH-Standort'!$D$12&gt;0,"JBJ","KJA")</f>
        <v>KJA</v>
      </c>
      <c r="X889" s="8" t="str">
        <f>VLOOKUP(C888,{"29 - Psychiatrie (Erwachsene)","Einrichtungen2";"30 - Kinder- und Jugendpsychiatrie","Einrichtungen2";"31 - Psychosomatik","Einrichtungen2";"00 - Bitte eine Einrichtung auswählen","Leer";0,"Leer"},2,0)</f>
        <v>Leer</v>
      </c>
      <c r="Y889" s="37" t="str">
        <f t="shared" si="97"/>
        <v>Leer</v>
      </c>
      <c r="Z889" s="8" t="str">
        <f>VLOOKUP($C889,{"29 - Psychiatrie (Erwachsene)","Psychiatrie";"30 - Kinder- und Jugendpsychiatrie","KJPsychiatrie";"31 - Psychosomatik","Psychosomatik";"00 - Bitte eine Fachabteilung auswählen","Leer";0,"Leer"},2,0)</f>
        <v>Leer</v>
      </c>
    </row>
    <row r="890" spans="2:26" ht="15" customHeight="1" x14ac:dyDescent="0.25">
      <c r="B890" s="76" t="str">
        <f t="shared" si="98"/>
        <v>!!!</v>
      </c>
      <c r="C890" s="250"/>
      <c r="D890" s="243"/>
      <c r="E890" s="251"/>
      <c r="F890" s="88"/>
      <c r="G890" s="387"/>
      <c r="H890" s="44"/>
      <c r="I890" s="44"/>
      <c r="J890" s="70"/>
      <c r="O890" s="8">
        <f t="shared" si="92"/>
        <v>0</v>
      </c>
      <c r="P890" s="8">
        <f>VLOOKUP(C890,{"29 - Psychiatrie (Erwachsene)",1;"30 - Kinder- und Jugendpsychiatrie",1;"31 - Psychosomatik",1;"00 - Bitte eine Fachabteilung auswählen",0;0,0},2,0)</f>
        <v>0</v>
      </c>
      <c r="Q890" s="8">
        <f t="shared" si="93"/>
        <v>0</v>
      </c>
      <c r="R890" s="8">
        <f t="shared" si="94"/>
        <v>0</v>
      </c>
      <c r="S890" s="8">
        <f t="shared" si="95"/>
        <v>0</v>
      </c>
      <c r="T890" s="8">
        <f t="shared" si="96"/>
        <v>0</v>
      </c>
      <c r="V890" s="8">
        <f>VLOOKUP($C890,{"29 - Psychiatrie (Erwachsene)",1;"30 - Kinder- und Jugendpsychiatrie",1;"31 - Psychosomatik",1;"00 - Bitte eine Fachabteilung auswählen",0;0,0},2,0)</f>
        <v>0</v>
      </c>
      <c r="W890" s="8" t="str">
        <f>IF('Angaben KH-Standort'!$D$12&gt;0,"JBJ","KJA")</f>
        <v>KJA</v>
      </c>
      <c r="X890" s="8" t="str">
        <f>VLOOKUP(C889,{"29 - Psychiatrie (Erwachsene)","Einrichtungen2";"30 - Kinder- und Jugendpsychiatrie","Einrichtungen2";"31 - Psychosomatik","Einrichtungen2";"00 - Bitte eine Einrichtung auswählen","Leer";0,"Leer"},2,0)</f>
        <v>Leer</v>
      </c>
      <c r="Y890" s="37" t="str">
        <f t="shared" si="97"/>
        <v>Leer</v>
      </c>
      <c r="Z890" s="8" t="str">
        <f>VLOOKUP($C890,{"29 - Psychiatrie (Erwachsene)","Psychiatrie";"30 - Kinder- und Jugendpsychiatrie","KJPsychiatrie";"31 - Psychosomatik","Psychosomatik";"00 - Bitte eine Fachabteilung auswählen","Leer";0,"Leer"},2,0)</f>
        <v>Leer</v>
      </c>
    </row>
    <row r="891" spans="2:26" ht="15" customHeight="1" x14ac:dyDescent="0.25">
      <c r="B891" s="76" t="str">
        <f t="shared" si="98"/>
        <v>!!!</v>
      </c>
      <c r="C891" s="250"/>
      <c r="D891" s="243"/>
      <c r="E891" s="251"/>
      <c r="F891" s="88"/>
      <c r="G891" s="387"/>
      <c r="H891" s="44"/>
      <c r="I891" s="44"/>
      <c r="J891" s="70"/>
      <c r="O891" s="8">
        <f t="shared" si="92"/>
        <v>0</v>
      </c>
      <c r="P891" s="8">
        <f>VLOOKUP(C891,{"29 - Psychiatrie (Erwachsene)",1;"30 - Kinder- und Jugendpsychiatrie",1;"31 - Psychosomatik",1;"00 - Bitte eine Fachabteilung auswählen",0;0,0},2,0)</f>
        <v>0</v>
      </c>
      <c r="Q891" s="8">
        <f t="shared" si="93"/>
        <v>0</v>
      </c>
      <c r="R891" s="8">
        <f t="shared" si="94"/>
        <v>0</v>
      </c>
      <c r="S891" s="8">
        <f t="shared" si="95"/>
        <v>0</v>
      </c>
      <c r="T891" s="8">
        <f t="shared" si="96"/>
        <v>0</v>
      </c>
      <c r="V891" s="8">
        <f>VLOOKUP($C891,{"29 - Psychiatrie (Erwachsene)",1;"30 - Kinder- und Jugendpsychiatrie",1;"31 - Psychosomatik",1;"00 - Bitte eine Fachabteilung auswählen",0;0,0},2,0)</f>
        <v>0</v>
      </c>
      <c r="W891" s="8" t="str">
        <f>IF('Angaben KH-Standort'!$D$12&gt;0,"JBJ","KJA")</f>
        <v>KJA</v>
      </c>
      <c r="X891" s="8" t="str">
        <f>VLOOKUP(C890,{"29 - Psychiatrie (Erwachsene)","Einrichtungen2";"30 - Kinder- und Jugendpsychiatrie","Einrichtungen2";"31 - Psychosomatik","Einrichtungen2";"00 - Bitte eine Einrichtung auswählen","Leer";0,"Leer"},2,0)</f>
        <v>Leer</v>
      </c>
      <c r="Y891" s="37" t="str">
        <f t="shared" si="97"/>
        <v>Leer</v>
      </c>
      <c r="Z891" s="8" t="str">
        <f>VLOOKUP($C891,{"29 - Psychiatrie (Erwachsene)","Psychiatrie";"30 - Kinder- und Jugendpsychiatrie","KJPsychiatrie";"31 - Psychosomatik","Psychosomatik";"00 - Bitte eine Fachabteilung auswählen","Leer";0,"Leer"},2,0)</f>
        <v>Leer</v>
      </c>
    </row>
    <row r="892" spans="2:26" ht="15" customHeight="1" x14ac:dyDescent="0.25">
      <c r="B892" s="76" t="str">
        <f t="shared" si="98"/>
        <v>!!!</v>
      </c>
      <c r="C892" s="250"/>
      <c r="D892" s="243"/>
      <c r="E892" s="251"/>
      <c r="F892" s="88"/>
      <c r="G892" s="387"/>
      <c r="H892" s="44"/>
      <c r="I892" s="44"/>
      <c r="J892" s="70"/>
      <c r="O892" s="8">
        <f t="shared" si="92"/>
        <v>0</v>
      </c>
      <c r="P892" s="8">
        <f>VLOOKUP(C892,{"29 - Psychiatrie (Erwachsene)",1;"30 - Kinder- und Jugendpsychiatrie",1;"31 - Psychosomatik",1;"00 - Bitte eine Fachabteilung auswählen",0;0,0},2,0)</f>
        <v>0</v>
      </c>
      <c r="Q892" s="8">
        <f t="shared" si="93"/>
        <v>0</v>
      </c>
      <c r="R892" s="8">
        <f t="shared" si="94"/>
        <v>0</v>
      </c>
      <c r="S892" s="8">
        <f t="shared" si="95"/>
        <v>0</v>
      </c>
      <c r="T892" s="8">
        <f t="shared" si="96"/>
        <v>0</v>
      </c>
      <c r="V892" s="8">
        <f>VLOOKUP($C892,{"29 - Psychiatrie (Erwachsene)",1;"30 - Kinder- und Jugendpsychiatrie",1;"31 - Psychosomatik",1;"00 - Bitte eine Fachabteilung auswählen",0;0,0},2,0)</f>
        <v>0</v>
      </c>
      <c r="W892" s="8" t="str">
        <f>IF('Angaben KH-Standort'!$D$12&gt;0,"JBJ","KJA")</f>
        <v>KJA</v>
      </c>
      <c r="X892" s="8" t="str">
        <f>VLOOKUP(C891,{"29 - Psychiatrie (Erwachsene)","Einrichtungen2";"30 - Kinder- und Jugendpsychiatrie","Einrichtungen2";"31 - Psychosomatik","Einrichtungen2";"00 - Bitte eine Einrichtung auswählen","Leer";0,"Leer"},2,0)</f>
        <v>Leer</v>
      </c>
      <c r="Y892" s="37" t="str">
        <f t="shared" si="97"/>
        <v>Leer</v>
      </c>
      <c r="Z892" s="8" t="str">
        <f>VLOOKUP($C892,{"29 - Psychiatrie (Erwachsene)","Psychiatrie";"30 - Kinder- und Jugendpsychiatrie","KJPsychiatrie";"31 - Psychosomatik","Psychosomatik";"00 - Bitte eine Fachabteilung auswählen","Leer";0,"Leer"},2,0)</f>
        <v>Leer</v>
      </c>
    </row>
    <row r="893" spans="2:26" ht="15" customHeight="1" x14ac:dyDescent="0.25">
      <c r="B893" s="76" t="str">
        <f t="shared" si="98"/>
        <v>!!!</v>
      </c>
      <c r="C893" s="250"/>
      <c r="D893" s="243"/>
      <c r="E893" s="251"/>
      <c r="F893" s="88"/>
      <c r="G893" s="387"/>
      <c r="H893" s="44"/>
      <c r="I893" s="44"/>
      <c r="J893" s="70"/>
      <c r="O893" s="8">
        <f t="shared" si="92"/>
        <v>0</v>
      </c>
      <c r="P893" s="8">
        <f>VLOOKUP(C893,{"29 - Psychiatrie (Erwachsene)",1;"30 - Kinder- und Jugendpsychiatrie",1;"31 - Psychosomatik",1;"00 - Bitte eine Fachabteilung auswählen",0;0,0},2,0)</f>
        <v>0</v>
      </c>
      <c r="Q893" s="8">
        <f t="shared" si="93"/>
        <v>0</v>
      </c>
      <c r="R893" s="8">
        <f t="shared" si="94"/>
        <v>0</v>
      </c>
      <c r="S893" s="8">
        <f t="shared" si="95"/>
        <v>0</v>
      </c>
      <c r="T893" s="8">
        <f t="shared" si="96"/>
        <v>0</v>
      </c>
      <c r="V893" s="8">
        <f>VLOOKUP($C893,{"29 - Psychiatrie (Erwachsene)",1;"30 - Kinder- und Jugendpsychiatrie",1;"31 - Psychosomatik",1;"00 - Bitte eine Fachabteilung auswählen",0;0,0},2,0)</f>
        <v>0</v>
      </c>
      <c r="W893" s="8" t="str">
        <f>IF('Angaben KH-Standort'!$D$12&gt;0,"JBJ","KJA")</f>
        <v>KJA</v>
      </c>
      <c r="X893" s="8" t="str">
        <f>VLOOKUP(C892,{"29 - Psychiatrie (Erwachsene)","Einrichtungen2";"30 - Kinder- und Jugendpsychiatrie","Einrichtungen2";"31 - Psychosomatik","Einrichtungen2";"00 - Bitte eine Einrichtung auswählen","Leer";0,"Leer"},2,0)</f>
        <v>Leer</v>
      </c>
      <c r="Y893" s="37" t="str">
        <f t="shared" si="97"/>
        <v>Leer</v>
      </c>
      <c r="Z893" s="8" t="str">
        <f>VLOOKUP($C893,{"29 - Psychiatrie (Erwachsene)","Psychiatrie";"30 - Kinder- und Jugendpsychiatrie","KJPsychiatrie";"31 - Psychosomatik","Psychosomatik";"00 - Bitte eine Fachabteilung auswählen","Leer";0,"Leer"},2,0)</f>
        <v>Leer</v>
      </c>
    </row>
    <row r="894" spans="2:26" ht="15" customHeight="1" x14ac:dyDescent="0.25">
      <c r="B894" s="76" t="str">
        <f t="shared" si="98"/>
        <v>!!!</v>
      </c>
      <c r="C894" s="250"/>
      <c r="D894" s="243"/>
      <c r="E894" s="251"/>
      <c r="F894" s="88"/>
      <c r="G894" s="387"/>
      <c r="H894" s="44"/>
      <c r="I894" s="44"/>
      <c r="J894" s="70"/>
      <c r="O894" s="8">
        <f t="shared" si="92"/>
        <v>0</v>
      </c>
      <c r="P894" s="8">
        <f>VLOOKUP(C894,{"29 - Psychiatrie (Erwachsene)",1;"30 - Kinder- und Jugendpsychiatrie",1;"31 - Psychosomatik",1;"00 - Bitte eine Fachabteilung auswählen",0;0,0},2,0)</f>
        <v>0</v>
      </c>
      <c r="Q894" s="8">
        <f t="shared" si="93"/>
        <v>0</v>
      </c>
      <c r="R894" s="8">
        <f t="shared" si="94"/>
        <v>0</v>
      </c>
      <c r="S894" s="8">
        <f t="shared" si="95"/>
        <v>0</v>
      </c>
      <c r="T894" s="8">
        <f t="shared" si="96"/>
        <v>0</v>
      </c>
      <c r="V894" s="8">
        <f>VLOOKUP($C894,{"29 - Psychiatrie (Erwachsene)",1;"30 - Kinder- und Jugendpsychiatrie",1;"31 - Psychosomatik",1;"00 - Bitte eine Fachabteilung auswählen",0;0,0},2,0)</f>
        <v>0</v>
      </c>
      <c r="W894" s="8" t="str">
        <f>IF('Angaben KH-Standort'!$D$12&gt;0,"JBJ","KJA")</f>
        <v>KJA</v>
      </c>
      <c r="X894" s="8" t="str">
        <f>VLOOKUP(C893,{"29 - Psychiatrie (Erwachsene)","Einrichtungen2";"30 - Kinder- und Jugendpsychiatrie","Einrichtungen2";"31 - Psychosomatik","Einrichtungen2";"00 - Bitte eine Einrichtung auswählen","Leer";0,"Leer"},2,0)</f>
        <v>Leer</v>
      </c>
      <c r="Y894" s="37" t="str">
        <f t="shared" si="97"/>
        <v>Leer</v>
      </c>
      <c r="Z894" s="8" t="str">
        <f>VLOOKUP($C894,{"29 - Psychiatrie (Erwachsene)","Psychiatrie";"30 - Kinder- und Jugendpsychiatrie","KJPsychiatrie";"31 - Psychosomatik","Psychosomatik";"00 - Bitte eine Fachabteilung auswählen","Leer";0,"Leer"},2,0)</f>
        <v>Leer</v>
      </c>
    </row>
    <row r="895" spans="2:26" ht="15" customHeight="1" x14ac:dyDescent="0.25">
      <c r="B895" s="76" t="str">
        <f t="shared" si="98"/>
        <v>!!!</v>
      </c>
      <c r="C895" s="250"/>
      <c r="D895" s="243"/>
      <c r="E895" s="251"/>
      <c r="F895" s="88"/>
      <c r="G895" s="387"/>
      <c r="H895" s="44"/>
      <c r="I895" s="44"/>
      <c r="J895" s="70"/>
      <c r="O895" s="8">
        <f t="shared" si="92"/>
        <v>0</v>
      </c>
      <c r="P895" s="8">
        <f>VLOOKUP(C895,{"29 - Psychiatrie (Erwachsene)",1;"30 - Kinder- und Jugendpsychiatrie",1;"31 - Psychosomatik",1;"00 - Bitte eine Fachabteilung auswählen",0;0,0},2,0)</f>
        <v>0</v>
      </c>
      <c r="Q895" s="8">
        <f t="shared" si="93"/>
        <v>0</v>
      </c>
      <c r="R895" s="8">
        <f t="shared" si="94"/>
        <v>0</v>
      </c>
      <c r="S895" s="8">
        <f t="shared" si="95"/>
        <v>0</v>
      </c>
      <c r="T895" s="8">
        <f t="shared" si="96"/>
        <v>0</v>
      </c>
      <c r="V895" s="8">
        <f>VLOOKUP($C895,{"29 - Psychiatrie (Erwachsene)",1;"30 - Kinder- und Jugendpsychiatrie",1;"31 - Psychosomatik",1;"00 - Bitte eine Fachabteilung auswählen",0;0,0},2,0)</f>
        <v>0</v>
      </c>
      <c r="W895" s="8" t="str">
        <f>IF('Angaben KH-Standort'!$D$12&gt;0,"JBJ","KJA")</f>
        <v>KJA</v>
      </c>
      <c r="X895" s="8" t="str">
        <f>VLOOKUP(C894,{"29 - Psychiatrie (Erwachsene)","Einrichtungen2";"30 - Kinder- und Jugendpsychiatrie","Einrichtungen2";"31 - Psychosomatik","Einrichtungen2";"00 - Bitte eine Einrichtung auswählen","Leer";0,"Leer"},2,0)</f>
        <v>Leer</v>
      </c>
      <c r="Y895" s="37" t="str">
        <f t="shared" si="97"/>
        <v>Leer</v>
      </c>
      <c r="Z895" s="8" t="str">
        <f>VLOOKUP($C895,{"29 - Psychiatrie (Erwachsene)","Psychiatrie";"30 - Kinder- und Jugendpsychiatrie","KJPsychiatrie";"31 - Psychosomatik","Psychosomatik";"00 - Bitte eine Fachabteilung auswählen","Leer";0,"Leer"},2,0)</f>
        <v>Leer</v>
      </c>
    </row>
    <row r="896" spans="2:26" ht="15" customHeight="1" x14ac:dyDescent="0.25">
      <c r="B896" s="76" t="str">
        <f t="shared" si="98"/>
        <v>!!!</v>
      </c>
      <c r="C896" s="250"/>
      <c r="D896" s="243"/>
      <c r="E896" s="251"/>
      <c r="F896" s="88"/>
      <c r="G896" s="387"/>
      <c r="H896" s="44"/>
      <c r="I896" s="44"/>
      <c r="J896" s="70"/>
      <c r="O896" s="8">
        <f t="shared" si="92"/>
        <v>0</v>
      </c>
      <c r="P896" s="8">
        <f>VLOOKUP(C896,{"29 - Psychiatrie (Erwachsene)",1;"30 - Kinder- und Jugendpsychiatrie",1;"31 - Psychosomatik",1;"00 - Bitte eine Fachabteilung auswählen",0;0,0},2,0)</f>
        <v>0</v>
      </c>
      <c r="Q896" s="8">
        <f t="shared" si="93"/>
        <v>0</v>
      </c>
      <c r="R896" s="8">
        <f t="shared" si="94"/>
        <v>0</v>
      </c>
      <c r="S896" s="8">
        <f t="shared" si="95"/>
        <v>0</v>
      </c>
      <c r="T896" s="8">
        <f t="shared" si="96"/>
        <v>0</v>
      </c>
      <c r="V896" s="8">
        <f>VLOOKUP($C896,{"29 - Psychiatrie (Erwachsene)",1;"30 - Kinder- und Jugendpsychiatrie",1;"31 - Psychosomatik",1;"00 - Bitte eine Fachabteilung auswählen",0;0,0},2,0)</f>
        <v>0</v>
      </c>
      <c r="W896" s="8" t="str">
        <f>IF('Angaben KH-Standort'!$D$12&gt;0,"JBJ","KJA")</f>
        <v>KJA</v>
      </c>
      <c r="X896" s="8" t="str">
        <f>VLOOKUP(C895,{"29 - Psychiatrie (Erwachsene)","Einrichtungen2";"30 - Kinder- und Jugendpsychiatrie","Einrichtungen2";"31 - Psychosomatik","Einrichtungen2";"00 - Bitte eine Einrichtung auswählen","Leer";0,"Leer"},2,0)</f>
        <v>Leer</v>
      </c>
      <c r="Y896" s="37" t="str">
        <f t="shared" si="97"/>
        <v>Leer</v>
      </c>
      <c r="Z896" s="8" t="str">
        <f>VLOOKUP($C896,{"29 - Psychiatrie (Erwachsene)","Psychiatrie";"30 - Kinder- und Jugendpsychiatrie","KJPsychiatrie";"31 - Psychosomatik","Psychosomatik";"00 - Bitte eine Fachabteilung auswählen","Leer";0,"Leer"},2,0)</f>
        <v>Leer</v>
      </c>
    </row>
    <row r="897" spans="2:26" ht="15" customHeight="1" x14ac:dyDescent="0.25">
      <c r="B897" s="76" t="str">
        <f t="shared" si="98"/>
        <v>!!!</v>
      </c>
      <c r="C897" s="250"/>
      <c r="D897" s="243"/>
      <c r="E897" s="251"/>
      <c r="F897" s="88"/>
      <c r="G897" s="387"/>
      <c r="H897" s="44"/>
      <c r="I897" s="44"/>
      <c r="J897" s="70"/>
      <c r="O897" s="8">
        <f t="shared" si="92"/>
        <v>0</v>
      </c>
      <c r="P897" s="8">
        <f>VLOOKUP(C897,{"29 - Psychiatrie (Erwachsene)",1;"30 - Kinder- und Jugendpsychiatrie",1;"31 - Psychosomatik",1;"00 - Bitte eine Fachabteilung auswählen",0;0,0},2,0)</f>
        <v>0</v>
      </c>
      <c r="Q897" s="8">
        <f t="shared" si="93"/>
        <v>0</v>
      </c>
      <c r="R897" s="8">
        <f t="shared" si="94"/>
        <v>0</v>
      </c>
      <c r="S897" s="8">
        <f t="shared" si="95"/>
        <v>0</v>
      </c>
      <c r="T897" s="8">
        <f t="shared" si="96"/>
        <v>0</v>
      </c>
      <c r="V897" s="8">
        <f>VLOOKUP($C897,{"29 - Psychiatrie (Erwachsene)",1;"30 - Kinder- und Jugendpsychiatrie",1;"31 - Psychosomatik",1;"00 - Bitte eine Fachabteilung auswählen",0;0,0},2,0)</f>
        <v>0</v>
      </c>
      <c r="W897" s="8" t="str">
        <f>IF('Angaben KH-Standort'!$D$12&gt;0,"JBJ","KJA")</f>
        <v>KJA</v>
      </c>
      <c r="X897" s="8" t="str">
        <f>VLOOKUP(C896,{"29 - Psychiatrie (Erwachsene)","Einrichtungen2";"30 - Kinder- und Jugendpsychiatrie","Einrichtungen2";"31 - Psychosomatik","Einrichtungen2";"00 - Bitte eine Einrichtung auswählen","Leer";0,"Leer"},2,0)</f>
        <v>Leer</v>
      </c>
      <c r="Y897" s="37" t="str">
        <f t="shared" si="97"/>
        <v>Leer</v>
      </c>
      <c r="Z897" s="8" t="str">
        <f>VLOOKUP($C897,{"29 - Psychiatrie (Erwachsene)","Psychiatrie";"30 - Kinder- und Jugendpsychiatrie","KJPsychiatrie";"31 - Psychosomatik","Psychosomatik";"00 - Bitte eine Fachabteilung auswählen","Leer";0,"Leer"},2,0)</f>
        <v>Leer</v>
      </c>
    </row>
    <row r="898" spans="2:26" ht="15" customHeight="1" x14ac:dyDescent="0.25">
      <c r="B898" s="76" t="str">
        <f t="shared" si="98"/>
        <v>!!!</v>
      </c>
      <c r="C898" s="250"/>
      <c r="D898" s="243"/>
      <c r="E898" s="251"/>
      <c r="F898" s="88"/>
      <c r="G898" s="387"/>
      <c r="H898" s="44"/>
      <c r="I898" s="44"/>
      <c r="J898" s="70"/>
      <c r="O898" s="8">
        <f t="shared" si="92"/>
        <v>0</v>
      </c>
      <c r="P898" s="8">
        <f>VLOOKUP(C898,{"29 - Psychiatrie (Erwachsene)",1;"30 - Kinder- und Jugendpsychiatrie",1;"31 - Psychosomatik",1;"00 - Bitte eine Fachabteilung auswählen",0;0,0},2,0)</f>
        <v>0</v>
      </c>
      <c r="Q898" s="8">
        <f t="shared" si="93"/>
        <v>0</v>
      </c>
      <c r="R898" s="8">
        <f t="shared" si="94"/>
        <v>0</v>
      </c>
      <c r="S898" s="8">
        <f t="shared" si="95"/>
        <v>0</v>
      </c>
      <c r="T898" s="8">
        <f t="shared" si="96"/>
        <v>0</v>
      </c>
      <c r="V898" s="8">
        <f>VLOOKUP($C898,{"29 - Psychiatrie (Erwachsene)",1;"30 - Kinder- und Jugendpsychiatrie",1;"31 - Psychosomatik",1;"00 - Bitte eine Fachabteilung auswählen",0;0,0},2,0)</f>
        <v>0</v>
      </c>
      <c r="W898" s="8" t="str">
        <f>IF('Angaben KH-Standort'!$D$12&gt;0,"JBJ","KJA")</f>
        <v>KJA</v>
      </c>
      <c r="X898" s="8" t="str">
        <f>VLOOKUP(C897,{"29 - Psychiatrie (Erwachsene)","Einrichtungen2";"30 - Kinder- und Jugendpsychiatrie","Einrichtungen2";"31 - Psychosomatik","Einrichtungen2";"00 - Bitte eine Einrichtung auswählen","Leer";0,"Leer"},2,0)</f>
        <v>Leer</v>
      </c>
      <c r="Y898" s="37" t="str">
        <f t="shared" si="97"/>
        <v>Leer</v>
      </c>
      <c r="Z898" s="8" t="str">
        <f>VLOOKUP($C898,{"29 - Psychiatrie (Erwachsene)","Psychiatrie";"30 - Kinder- und Jugendpsychiatrie","KJPsychiatrie";"31 - Psychosomatik","Psychosomatik";"00 - Bitte eine Fachabteilung auswählen","Leer";0,"Leer"},2,0)</f>
        <v>Leer</v>
      </c>
    </row>
    <row r="899" spans="2:26" ht="15" customHeight="1" x14ac:dyDescent="0.25">
      <c r="B899" s="76" t="str">
        <f t="shared" si="98"/>
        <v>!!!</v>
      </c>
      <c r="C899" s="250"/>
      <c r="D899" s="243"/>
      <c r="E899" s="251"/>
      <c r="F899" s="88"/>
      <c r="G899" s="387"/>
      <c r="H899" s="44"/>
      <c r="I899" s="44"/>
      <c r="J899" s="70"/>
      <c r="O899" s="8">
        <f t="shared" si="92"/>
        <v>0</v>
      </c>
      <c r="P899" s="8">
        <f>VLOOKUP(C899,{"29 - Psychiatrie (Erwachsene)",1;"30 - Kinder- und Jugendpsychiatrie",1;"31 - Psychosomatik",1;"00 - Bitte eine Fachabteilung auswählen",0;0,0},2,0)</f>
        <v>0</v>
      </c>
      <c r="Q899" s="8">
        <f t="shared" si="93"/>
        <v>0</v>
      </c>
      <c r="R899" s="8">
        <f t="shared" si="94"/>
        <v>0</v>
      </c>
      <c r="S899" s="8">
        <f t="shared" si="95"/>
        <v>0</v>
      </c>
      <c r="T899" s="8">
        <f t="shared" si="96"/>
        <v>0</v>
      </c>
      <c r="V899" s="8">
        <f>VLOOKUP($C899,{"29 - Psychiatrie (Erwachsene)",1;"30 - Kinder- und Jugendpsychiatrie",1;"31 - Psychosomatik",1;"00 - Bitte eine Fachabteilung auswählen",0;0,0},2,0)</f>
        <v>0</v>
      </c>
      <c r="W899" s="8" t="str">
        <f>IF('Angaben KH-Standort'!$D$12&gt;0,"JBJ","KJA")</f>
        <v>KJA</v>
      </c>
      <c r="X899" s="8" t="str">
        <f>VLOOKUP(C898,{"29 - Psychiatrie (Erwachsene)","Einrichtungen2";"30 - Kinder- und Jugendpsychiatrie","Einrichtungen2";"31 - Psychosomatik","Einrichtungen2";"00 - Bitte eine Einrichtung auswählen","Leer";0,"Leer"},2,0)</f>
        <v>Leer</v>
      </c>
      <c r="Y899" s="37" t="str">
        <f t="shared" si="97"/>
        <v>Leer</v>
      </c>
      <c r="Z899" s="8" t="str">
        <f>VLOOKUP($C899,{"29 - Psychiatrie (Erwachsene)","Psychiatrie";"30 - Kinder- und Jugendpsychiatrie","KJPsychiatrie";"31 - Psychosomatik","Psychosomatik";"00 - Bitte eine Fachabteilung auswählen","Leer";0,"Leer"},2,0)</f>
        <v>Leer</v>
      </c>
    </row>
    <row r="900" spans="2:26" ht="15" customHeight="1" x14ac:dyDescent="0.25">
      <c r="B900" s="76" t="str">
        <f t="shared" si="98"/>
        <v>!!!</v>
      </c>
      <c r="C900" s="250"/>
      <c r="D900" s="243"/>
      <c r="E900" s="251"/>
      <c r="F900" s="88"/>
      <c r="G900" s="387"/>
      <c r="H900" s="44"/>
      <c r="I900" s="44"/>
      <c r="J900" s="70"/>
      <c r="O900" s="8">
        <f t="shared" si="92"/>
        <v>0</v>
      </c>
      <c r="P900" s="8">
        <f>VLOOKUP(C900,{"29 - Psychiatrie (Erwachsene)",1;"30 - Kinder- und Jugendpsychiatrie",1;"31 - Psychosomatik",1;"00 - Bitte eine Fachabteilung auswählen",0;0,0},2,0)</f>
        <v>0</v>
      </c>
      <c r="Q900" s="8">
        <f t="shared" si="93"/>
        <v>0</v>
      </c>
      <c r="R900" s="8">
        <f t="shared" si="94"/>
        <v>0</v>
      </c>
      <c r="S900" s="8">
        <f t="shared" si="95"/>
        <v>0</v>
      </c>
      <c r="T900" s="8">
        <f t="shared" si="96"/>
        <v>0</v>
      </c>
      <c r="V900" s="8">
        <f>VLOOKUP($C900,{"29 - Psychiatrie (Erwachsene)",1;"30 - Kinder- und Jugendpsychiatrie",1;"31 - Psychosomatik",1;"00 - Bitte eine Fachabteilung auswählen",0;0,0},2,0)</f>
        <v>0</v>
      </c>
      <c r="W900" s="8" t="str">
        <f>IF('Angaben KH-Standort'!$D$12&gt;0,"JBJ","KJA")</f>
        <v>KJA</v>
      </c>
      <c r="X900" s="8" t="str">
        <f>VLOOKUP(C899,{"29 - Psychiatrie (Erwachsene)","Einrichtungen2";"30 - Kinder- und Jugendpsychiatrie","Einrichtungen2";"31 - Psychosomatik","Einrichtungen2";"00 - Bitte eine Einrichtung auswählen","Leer";0,"Leer"},2,0)</f>
        <v>Leer</v>
      </c>
      <c r="Y900" s="37" t="str">
        <f t="shared" si="97"/>
        <v>Leer</v>
      </c>
      <c r="Z900" s="8" t="str">
        <f>VLOOKUP($C900,{"29 - Psychiatrie (Erwachsene)","Psychiatrie";"30 - Kinder- und Jugendpsychiatrie","KJPsychiatrie";"31 - Psychosomatik","Psychosomatik";"00 - Bitte eine Fachabteilung auswählen","Leer";0,"Leer"},2,0)</f>
        <v>Leer</v>
      </c>
    </row>
    <row r="901" spans="2:26" ht="15" customHeight="1" x14ac:dyDescent="0.25">
      <c r="B901" s="76" t="str">
        <f t="shared" si="98"/>
        <v>!!!</v>
      </c>
      <c r="C901" s="250"/>
      <c r="D901" s="243"/>
      <c r="E901" s="251"/>
      <c r="F901" s="88"/>
      <c r="G901" s="387"/>
      <c r="H901" s="44"/>
      <c r="I901" s="44"/>
      <c r="J901" s="70"/>
      <c r="O901" s="8">
        <f t="shared" si="92"/>
        <v>0</v>
      </c>
      <c r="P901" s="8">
        <f>VLOOKUP(C901,{"29 - Psychiatrie (Erwachsene)",1;"30 - Kinder- und Jugendpsychiatrie",1;"31 - Psychosomatik",1;"00 - Bitte eine Fachabteilung auswählen",0;0,0},2,0)</f>
        <v>0</v>
      </c>
      <c r="Q901" s="8">
        <f t="shared" si="93"/>
        <v>0</v>
      </c>
      <c r="R901" s="8">
        <f t="shared" si="94"/>
        <v>0</v>
      </c>
      <c r="S901" s="8">
        <f t="shared" si="95"/>
        <v>0</v>
      </c>
      <c r="T901" s="8">
        <f t="shared" si="96"/>
        <v>0</v>
      </c>
      <c r="V901" s="8">
        <f>VLOOKUP($C901,{"29 - Psychiatrie (Erwachsene)",1;"30 - Kinder- und Jugendpsychiatrie",1;"31 - Psychosomatik",1;"00 - Bitte eine Fachabteilung auswählen",0;0,0},2,0)</f>
        <v>0</v>
      </c>
      <c r="W901" s="8" t="str">
        <f>IF('Angaben KH-Standort'!$D$12&gt;0,"JBJ","KJA")</f>
        <v>KJA</v>
      </c>
      <c r="X901" s="8" t="str">
        <f>VLOOKUP(C900,{"29 - Psychiatrie (Erwachsene)","Einrichtungen2";"30 - Kinder- und Jugendpsychiatrie","Einrichtungen2";"31 - Psychosomatik","Einrichtungen2";"00 - Bitte eine Einrichtung auswählen","Leer";0,"Leer"},2,0)</f>
        <v>Leer</v>
      </c>
      <c r="Y901" s="37" t="str">
        <f t="shared" si="97"/>
        <v>Leer</v>
      </c>
      <c r="Z901" s="8" t="str">
        <f>VLOOKUP($C901,{"29 - Psychiatrie (Erwachsene)","Psychiatrie";"30 - Kinder- und Jugendpsychiatrie","KJPsychiatrie";"31 - Psychosomatik","Psychosomatik";"00 - Bitte eine Fachabteilung auswählen","Leer";0,"Leer"},2,0)</f>
        <v>Leer</v>
      </c>
    </row>
    <row r="902" spans="2:26" ht="15" customHeight="1" x14ac:dyDescent="0.25">
      <c r="B902" s="76" t="str">
        <f t="shared" si="98"/>
        <v>!!!</v>
      </c>
      <c r="C902" s="250"/>
      <c r="D902" s="243"/>
      <c r="E902" s="251"/>
      <c r="F902" s="88"/>
      <c r="G902" s="387"/>
      <c r="H902" s="44"/>
      <c r="I902" s="44"/>
      <c r="J902" s="70"/>
      <c r="O902" s="8">
        <f t="shared" si="92"/>
        <v>0</v>
      </c>
      <c r="P902" s="8">
        <f>VLOOKUP(C902,{"29 - Psychiatrie (Erwachsene)",1;"30 - Kinder- und Jugendpsychiatrie",1;"31 - Psychosomatik",1;"00 - Bitte eine Fachabteilung auswählen",0;0,0},2,0)</f>
        <v>0</v>
      </c>
      <c r="Q902" s="8">
        <f t="shared" si="93"/>
        <v>0</v>
      </c>
      <c r="R902" s="8">
        <f t="shared" si="94"/>
        <v>0</v>
      </c>
      <c r="S902" s="8">
        <f t="shared" si="95"/>
        <v>0</v>
      </c>
      <c r="T902" s="8">
        <f t="shared" si="96"/>
        <v>0</v>
      </c>
      <c r="V902" s="8">
        <f>VLOOKUP($C902,{"29 - Psychiatrie (Erwachsene)",1;"30 - Kinder- und Jugendpsychiatrie",1;"31 - Psychosomatik",1;"00 - Bitte eine Fachabteilung auswählen",0;0,0},2,0)</f>
        <v>0</v>
      </c>
      <c r="W902" s="8" t="str">
        <f>IF('Angaben KH-Standort'!$D$12&gt;0,"JBJ","KJA")</f>
        <v>KJA</v>
      </c>
      <c r="X902" s="8" t="str">
        <f>VLOOKUP(C901,{"29 - Psychiatrie (Erwachsene)","Einrichtungen2";"30 - Kinder- und Jugendpsychiatrie","Einrichtungen2";"31 - Psychosomatik","Einrichtungen2";"00 - Bitte eine Einrichtung auswählen","Leer";0,"Leer"},2,0)</f>
        <v>Leer</v>
      </c>
      <c r="Y902" s="37" t="str">
        <f t="shared" si="97"/>
        <v>Leer</v>
      </c>
      <c r="Z902" s="8" t="str">
        <f>VLOOKUP($C902,{"29 - Psychiatrie (Erwachsene)","Psychiatrie";"30 - Kinder- und Jugendpsychiatrie","KJPsychiatrie";"31 - Psychosomatik","Psychosomatik";"00 - Bitte eine Fachabteilung auswählen","Leer";0,"Leer"},2,0)</f>
        <v>Leer</v>
      </c>
    </row>
    <row r="903" spans="2:26" ht="15" customHeight="1" x14ac:dyDescent="0.25">
      <c r="B903" s="76" t="str">
        <f t="shared" si="98"/>
        <v>!!!</v>
      </c>
      <c r="C903" s="250"/>
      <c r="D903" s="243"/>
      <c r="E903" s="251"/>
      <c r="F903" s="88"/>
      <c r="G903" s="387"/>
      <c r="H903" s="44"/>
      <c r="I903" s="44"/>
      <c r="J903" s="70"/>
      <c r="O903" s="8">
        <f t="shared" si="92"/>
        <v>0</v>
      </c>
      <c r="P903" s="8">
        <f>VLOOKUP(C903,{"29 - Psychiatrie (Erwachsene)",1;"30 - Kinder- und Jugendpsychiatrie",1;"31 - Psychosomatik",1;"00 - Bitte eine Fachabteilung auswählen",0;0,0},2,0)</f>
        <v>0</v>
      </c>
      <c r="Q903" s="8">
        <f t="shared" si="93"/>
        <v>0</v>
      </c>
      <c r="R903" s="8">
        <f t="shared" si="94"/>
        <v>0</v>
      </c>
      <c r="S903" s="8">
        <f t="shared" si="95"/>
        <v>0</v>
      </c>
      <c r="T903" s="8">
        <f t="shared" si="96"/>
        <v>0</v>
      </c>
      <c r="V903" s="8">
        <f>VLOOKUP($C903,{"29 - Psychiatrie (Erwachsene)",1;"30 - Kinder- und Jugendpsychiatrie",1;"31 - Psychosomatik",1;"00 - Bitte eine Fachabteilung auswählen",0;0,0},2,0)</f>
        <v>0</v>
      </c>
      <c r="W903" s="8" t="str">
        <f>IF('Angaben KH-Standort'!$D$12&gt;0,"JBJ","KJA")</f>
        <v>KJA</v>
      </c>
      <c r="X903" s="8" t="str">
        <f>VLOOKUP(C902,{"29 - Psychiatrie (Erwachsene)","Einrichtungen2";"30 - Kinder- und Jugendpsychiatrie","Einrichtungen2";"31 - Psychosomatik","Einrichtungen2";"00 - Bitte eine Einrichtung auswählen","Leer";0,"Leer"},2,0)</f>
        <v>Leer</v>
      </c>
      <c r="Y903" s="37" t="str">
        <f t="shared" si="97"/>
        <v>Leer</v>
      </c>
      <c r="Z903" s="8" t="str">
        <f>VLOOKUP($C903,{"29 - Psychiatrie (Erwachsene)","Psychiatrie";"30 - Kinder- und Jugendpsychiatrie","KJPsychiatrie";"31 - Psychosomatik","Psychosomatik";"00 - Bitte eine Fachabteilung auswählen","Leer";0,"Leer"},2,0)</f>
        <v>Leer</v>
      </c>
    </row>
    <row r="904" spans="2:26" ht="15" customHeight="1" x14ac:dyDescent="0.25">
      <c r="B904" s="76" t="str">
        <f t="shared" si="98"/>
        <v>!!!</v>
      </c>
      <c r="C904" s="250"/>
      <c r="D904" s="243"/>
      <c r="E904" s="251"/>
      <c r="F904" s="88"/>
      <c r="G904" s="387"/>
      <c r="H904" s="44"/>
      <c r="I904" s="44"/>
      <c r="J904" s="70"/>
      <c r="O904" s="8">
        <f t="shared" si="92"/>
        <v>0</v>
      </c>
      <c r="P904" s="8">
        <f>VLOOKUP(C904,{"29 - Psychiatrie (Erwachsene)",1;"30 - Kinder- und Jugendpsychiatrie",1;"31 - Psychosomatik",1;"00 - Bitte eine Fachabteilung auswählen",0;0,0},2,0)</f>
        <v>0</v>
      </c>
      <c r="Q904" s="8">
        <f t="shared" si="93"/>
        <v>0</v>
      </c>
      <c r="R904" s="8">
        <f t="shared" si="94"/>
        <v>0</v>
      </c>
      <c r="S904" s="8">
        <f t="shared" si="95"/>
        <v>0</v>
      </c>
      <c r="T904" s="8">
        <f t="shared" si="96"/>
        <v>0</v>
      </c>
      <c r="V904" s="8">
        <f>VLOOKUP($C904,{"29 - Psychiatrie (Erwachsene)",1;"30 - Kinder- und Jugendpsychiatrie",1;"31 - Psychosomatik",1;"00 - Bitte eine Fachabteilung auswählen",0;0,0},2,0)</f>
        <v>0</v>
      </c>
      <c r="W904" s="8" t="str">
        <f>IF('Angaben KH-Standort'!$D$12&gt;0,"JBJ","KJA")</f>
        <v>KJA</v>
      </c>
      <c r="X904" s="8" t="str">
        <f>VLOOKUP(C903,{"29 - Psychiatrie (Erwachsene)","Einrichtungen2";"30 - Kinder- und Jugendpsychiatrie","Einrichtungen2";"31 - Psychosomatik","Einrichtungen2";"00 - Bitte eine Einrichtung auswählen","Leer";0,"Leer"},2,0)</f>
        <v>Leer</v>
      </c>
      <c r="Y904" s="37" t="str">
        <f t="shared" si="97"/>
        <v>Leer</v>
      </c>
      <c r="Z904" s="8" t="str">
        <f>VLOOKUP($C904,{"29 - Psychiatrie (Erwachsene)","Psychiatrie";"30 - Kinder- und Jugendpsychiatrie","KJPsychiatrie";"31 - Psychosomatik","Psychosomatik";"00 - Bitte eine Fachabteilung auswählen","Leer";0,"Leer"},2,0)</f>
        <v>Leer</v>
      </c>
    </row>
    <row r="905" spans="2:26" ht="15" customHeight="1" x14ac:dyDescent="0.25">
      <c r="B905" s="76" t="str">
        <f t="shared" si="98"/>
        <v>!!!</v>
      </c>
      <c r="C905" s="250"/>
      <c r="D905" s="243"/>
      <c r="E905" s="251"/>
      <c r="F905" s="88"/>
      <c r="G905" s="387"/>
      <c r="H905" s="44"/>
      <c r="I905" s="44"/>
      <c r="J905" s="70"/>
      <c r="O905" s="8">
        <f t="shared" si="92"/>
        <v>0</v>
      </c>
      <c r="P905" s="8">
        <f>VLOOKUP(C905,{"29 - Psychiatrie (Erwachsene)",1;"30 - Kinder- und Jugendpsychiatrie",1;"31 - Psychosomatik",1;"00 - Bitte eine Fachabteilung auswählen",0;0,0},2,0)</f>
        <v>0</v>
      </c>
      <c r="Q905" s="8">
        <f t="shared" si="93"/>
        <v>0</v>
      </c>
      <c r="R905" s="8">
        <f t="shared" si="94"/>
        <v>0</v>
      </c>
      <c r="S905" s="8">
        <f t="shared" si="95"/>
        <v>0</v>
      </c>
      <c r="T905" s="8">
        <f t="shared" si="96"/>
        <v>0</v>
      </c>
      <c r="V905" s="8">
        <f>VLOOKUP($C905,{"29 - Psychiatrie (Erwachsene)",1;"30 - Kinder- und Jugendpsychiatrie",1;"31 - Psychosomatik",1;"00 - Bitte eine Fachabteilung auswählen",0;0,0},2,0)</f>
        <v>0</v>
      </c>
      <c r="W905" s="8" t="str">
        <f>IF('Angaben KH-Standort'!$D$12&gt;0,"JBJ","KJA")</f>
        <v>KJA</v>
      </c>
      <c r="X905" s="8" t="str">
        <f>VLOOKUP(C904,{"29 - Psychiatrie (Erwachsene)","Einrichtungen2";"30 - Kinder- und Jugendpsychiatrie","Einrichtungen2";"31 - Psychosomatik","Einrichtungen2";"00 - Bitte eine Einrichtung auswählen","Leer";0,"Leer"},2,0)</f>
        <v>Leer</v>
      </c>
      <c r="Y905" s="37" t="str">
        <f t="shared" si="97"/>
        <v>Leer</v>
      </c>
      <c r="Z905" s="8" t="str">
        <f>VLOOKUP($C905,{"29 - Psychiatrie (Erwachsene)","Psychiatrie";"30 - Kinder- und Jugendpsychiatrie","KJPsychiatrie";"31 - Psychosomatik","Psychosomatik";"00 - Bitte eine Fachabteilung auswählen","Leer";0,"Leer"},2,0)</f>
        <v>Leer</v>
      </c>
    </row>
    <row r="906" spans="2:26" ht="15" customHeight="1" x14ac:dyDescent="0.25">
      <c r="B906" s="76" t="str">
        <f t="shared" si="98"/>
        <v>!!!</v>
      </c>
      <c r="C906" s="250"/>
      <c r="D906" s="243"/>
      <c r="E906" s="251"/>
      <c r="F906" s="88"/>
      <c r="G906" s="387"/>
      <c r="H906" s="44"/>
      <c r="I906" s="44"/>
      <c r="J906" s="70"/>
      <c r="O906" s="8">
        <f t="shared" si="92"/>
        <v>0</v>
      </c>
      <c r="P906" s="8">
        <f>VLOOKUP(C906,{"29 - Psychiatrie (Erwachsene)",1;"30 - Kinder- und Jugendpsychiatrie",1;"31 - Psychosomatik",1;"00 - Bitte eine Fachabteilung auswählen",0;0,0},2,0)</f>
        <v>0</v>
      </c>
      <c r="Q906" s="8">
        <f t="shared" si="93"/>
        <v>0</v>
      </c>
      <c r="R906" s="8">
        <f t="shared" si="94"/>
        <v>0</v>
      </c>
      <c r="S906" s="8">
        <f t="shared" si="95"/>
        <v>0</v>
      </c>
      <c r="T906" s="8">
        <f t="shared" si="96"/>
        <v>0</v>
      </c>
      <c r="V906" s="8">
        <f>VLOOKUP($C906,{"29 - Psychiatrie (Erwachsene)",1;"30 - Kinder- und Jugendpsychiatrie",1;"31 - Psychosomatik",1;"00 - Bitte eine Fachabteilung auswählen",0;0,0},2,0)</f>
        <v>0</v>
      </c>
      <c r="W906" s="8" t="str">
        <f>IF('Angaben KH-Standort'!$D$12&gt;0,"JBJ","KJA")</f>
        <v>KJA</v>
      </c>
      <c r="X906" s="8" t="str">
        <f>VLOOKUP(C905,{"29 - Psychiatrie (Erwachsene)","Einrichtungen2";"30 - Kinder- und Jugendpsychiatrie","Einrichtungen2";"31 - Psychosomatik","Einrichtungen2";"00 - Bitte eine Einrichtung auswählen","Leer";0,"Leer"},2,0)</f>
        <v>Leer</v>
      </c>
      <c r="Y906" s="37" t="str">
        <f t="shared" si="97"/>
        <v>Leer</v>
      </c>
      <c r="Z906" s="8" t="str">
        <f>VLOOKUP($C906,{"29 - Psychiatrie (Erwachsene)","Psychiatrie";"30 - Kinder- und Jugendpsychiatrie","KJPsychiatrie";"31 - Psychosomatik","Psychosomatik";"00 - Bitte eine Fachabteilung auswählen","Leer";0,"Leer"},2,0)</f>
        <v>Leer</v>
      </c>
    </row>
    <row r="907" spans="2:26" ht="15" customHeight="1" x14ac:dyDescent="0.25">
      <c r="B907" s="76" t="str">
        <f t="shared" si="98"/>
        <v>!!!</v>
      </c>
      <c r="C907" s="250"/>
      <c r="D907" s="243"/>
      <c r="E907" s="251"/>
      <c r="F907" s="88"/>
      <c r="G907" s="387"/>
      <c r="H907" s="44"/>
      <c r="I907" s="44"/>
      <c r="J907" s="70"/>
      <c r="O907" s="8">
        <f t="shared" si="92"/>
        <v>0</v>
      </c>
      <c r="P907" s="8">
        <f>VLOOKUP(C907,{"29 - Psychiatrie (Erwachsene)",1;"30 - Kinder- und Jugendpsychiatrie",1;"31 - Psychosomatik",1;"00 - Bitte eine Fachabteilung auswählen",0;0,0},2,0)</f>
        <v>0</v>
      </c>
      <c r="Q907" s="8">
        <f t="shared" si="93"/>
        <v>0</v>
      </c>
      <c r="R907" s="8">
        <f t="shared" si="94"/>
        <v>0</v>
      </c>
      <c r="S907" s="8">
        <f t="shared" si="95"/>
        <v>0</v>
      </c>
      <c r="T907" s="8">
        <f t="shared" si="96"/>
        <v>0</v>
      </c>
      <c r="V907" s="8">
        <f>VLOOKUP($C907,{"29 - Psychiatrie (Erwachsene)",1;"30 - Kinder- und Jugendpsychiatrie",1;"31 - Psychosomatik",1;"00 - Bitte eine Fachabteilung auswählen",0;0,0},2,0)</f>
        <v>0</v>
      </c>
      <c r="W907" s="8" t="str">
        <f>IF('Angaben KH-Standort'!$D$12&gt;0,"JBJ","KJA")</f>
        <v>KJA</v>
      </c>
      <c r="X907" s="8" t="str">
        <f>VLOOKUP(C906,{"29 - Psychiatrie (Erwachsene)","Einrichtungen2";"30 - Kinder- und Jugendpsychiatrie","Einrichtungen2";"31 - Psychosomatik","Einrichtungen2";"00 - Bitte eine Einrichtung auswählen","Leer";0,"Leer"},2,0)</f>
        <v>Leer</v>
      </c>
      <c r="Y907" s="37" t="str">
        <f t="shared" si="97"/>
        <v>Leer</v>
      </c>
      <c r="Z907" s="8" t="str">
        <f>VLOOKUP($C907,{"29 - Psychiatrie (Erwachsene)","Psychiatrie";"30 - Kinder- und Jugendpsychiatrie","KJPsychiatrie";"31 - Psychosomatik","Psychosomatik";"00 - Bitte eine Fachabteilung auswählen","Leer";0,"Leer"},2,0)</f>
        <v>Leer</v>
      </c>
    </row>
    <row r="908" spans="2:26" ht="15" customHeight="1" x14ac:dyDescent="0.25">
      <c r="B908" s="76" t="str">
        <f t="shared" si="98"/>
        <v>!!!</v>
      </c>
      <c r="C908" s="250"/>
      <c r="D908" s="243"/>
      <c r="E908" s="251"/>
      <c r="F908" s="88"/>
      <c r="G908" s="387"/>
      <c r="H908" s="44"/>
      <c r="I908" s="44"/>
      <c r="J908" s="70"/>
      <c r="O908" s="8">
        <f t="shared" si="92"/>
        <v>0</v>
      </c>
      <c r="P908" s="8">
        <f>VLOOKUP(C908,{"29 - Psychiatrie (Erwachsene)",1;"30 - Kinder- und Jugendpsychiatrie",1;"31 - Psychosomatik",1;"00 - Bitte eine Fachabteilung auswählen",0;0,0},2,0)</f>
        <v>0</v>
      </c>
      <c r="Q908" s="8">
        <f t="shared" si="93"/>
        <v>0</v>
      </c>
      <c r="R908" s="8">
        <f t="shared" si="94"/>
        <v>0</v>
      </c>
      <c r="S908" s="8">
        <f t="shared" si="95"/>
        <v>0</v>
      </c>
      <c r="T908" s="8">
        <f t="shared" si="96"/>
        <v>0</v>
      </c>
      <c r="V908" s="8">
        <f>VLOOKUP($C908,{"29 - Psychiatrie (Erwachsene)",1;"30 - Kinder- und Jugendpsychiatrie",1;"31 - Psychosomatik",1;"00 - Bitte eine Fachabteilung auswählen",0;0,0},2,0)</f>
        <v>0</v>
      </c>
      <c r="W908" s="8" t="str">
        <f>IF('Angaben KH-Standort'!$D$12&gt;0,"JBJ","KJA")</f>
        <v>KJA</v>
      </c>
      <c r="X908" s="8" t="str">
        <f>VLOOKUP(C907,{"29 - Psychiatrie (Erwachsene)","Einrichtungen2";"30 - Kinder- und Jugendpsychiatrie","Einrichtungen2";"31 - Psychosomatik","Einrichtungen2";"00 - Bitte eine Einrichtung auswählen","Leer";0,"Leer"},2,0)</f>
        <v>Leer</v>
      </c>
      <c r="Y908" s="37" t="str">
        <f t="shared" si="97"/>
        <v>Leer</v>
      </c>
      <c r="Z908" s="8" t="str">
        <f>VLOOKUP($C908,{"29 - Psychiatrie (Erwachsene)","Psychiatrie";"30 - Kinder- und Jugendpsychiatrie","KJPsychiatrie";"31 - Psychosomatik","Psychosomatik";"00 - Bitte eine Fachabteilung auswählen","Leer";0,"Leer"},2,0)</f>
        <v>Leer</v>
      </c>
    </row>
    <row r="909" spans="2:26" ht="15" customHeight="1" x14ac:dyDescent="0.25">
      <c r="B909" s="76" t="str">
        <f t="shared" si="98"/>
        <v>!!!</v>
      </c>
      <c r="C909" s="250"/>
      <c r="D909" s="243"/>
      <c r="E909" s="251"/>
      <c r="F909" s="88"/>
      <c r="G909" s="387"/>
      <c r="H909" s="44"/>
      <c r="I909" s="44"/>
      <c r="J909" s="70"/>
      <c r="O909" s="8">
        <f t="shared" si="92"/>
        <v>0</v>
      </c>
      <c r="P909" s="8">
        <f>VLOOKUP(C909,{"29 - Psychiatrie (Erwachsene)",1;"30 - Kinder- und Jugendpsychiatrie",1;"31 - Psychosomatik",1;"00 - Bitte eine Fachabteilung auswählen",0;0,0},2,0)</f>
        <v>0</v>
      </c>
      <c r="Q909" s="8">
        <f t="shared" si="93"/>
        <v>0</v>
      </c>
      <c r="R909" s="8">
        <f t="shared" si="94"/>
        <v>0</v>
      </c>
      <c r="S909" s="8">
        <f t="shared" si="95"/>
        <v>0</v>
      </c>
      <c r="T909" s="8">
        <f t="shared" si="96"/>
        <v>0</v>
      </c>
      <c r="V909" s="8">
        <f>VLOOKUP($C909,{"29 - Psychiatrie (Erwachsene)",1;"30 - Kinder- und Jugendpsychiatrie",1;"31 - Psychosomatik",1;"00 - Bitte eine Fachabteilung auswählen",0;0,0},2,0)</f>
        <v>0</v>
      </c>
      <c r="W909" s="8" t="str">
        <f>IF('Angaben KH-Standort'!$D$12&gt;0,"JBJ","KJA")</f>
        <v>KJA</v>
      </c>
      <c r="X909" s="8" t="str">
        <f>VLOOKUP(C908,{"29 - Psychiatrie (Erwachsene)","Einrichtungen2";"30 - Kinder- und Jugendpsychiatrie","Einrichtungen2";"31 - Psychosomatik","Einrichtungen2";"00 - Bitte eine Einrichtung auswählen","Leer";0,"Leer"},2,0)</f>
        <v>Leer</v>
      </c>
      <c r="Y909" s="37" t="str">
        <f t="shared" si="97"/>
        <v>Leer</v>
      </c>
      <c r="Z909" s="8" t="str">
        <f>VLOOKUP($C909,{"29 - Psychiatrie (Erwachsene)","Psychiatrie";"30 - Kinder- und Jugendpsychiatrie","KJPsychiatrie";"31 - Psychosomatik","Psychosomatik";"00 - Bitte eine Fachabteilung auswählen","Leer";0,"Leer"},2,0)</f>
        <v>Leer</v>
      </c>
    </row>
    <row r="910" spans="2:26" ht="15" customHeight="1" x14ac:dyDescent="0.25">
      <c r="B910" s="76" t="str">
        <f t="shared" si="98"/>
        <v>!!!</v>
      </c>
      <c r="C910" s="250"/>
      <c r="D910" s="243"/>
      <c r="E910" s="251"/>
      <c r="F910" s="88"/>
      <c r="G910" s="387"/>
      <c r="H910" s="44"/>
      <c r="I910" s="44"/>
      <c r="J910" s="70"/>
      <c r="O910" s="8">
        <f t="shared" si="92"/>
        <v>0</v>
      </c>
      <c r="P910" s="8">
        <f>VLOOKUP(C910,{"29 - Psychiatrie (Erwachsene)",1;"30 - Kinder- und Jugendpsychiatrie",1;"31 - Psychosomatik",1;"00 - Bitte eine Fachabteilung auswählen",0;0,0},2,0)</f>
        <v>0</v>
      </c>
      <c r="Q910" s="8">
        <f t="shared" si="93"/>
        <v>0</v>
      </c>
      <c r="R910" s="8">
        <f t="shared" si="94"/>
        <v>0</v>
      </c>
      <c r="S910" s="8">
        <f t="shared" si="95"/>
        <v>0</v>
      </c>
      <c r="T910" s="8">
        <f t="shared" si="96"/>
        <v>0</v>
      </c>
      <c r="V910" s="8">
        <f>VLOOKUP($C910,{"29 - Psychiatrie (Erwachsene)",1;"30 - Kinder- und Jugendpsychiatrie",1;"31 - Psychosomatik",1;"00 - Bitte eine Fachabteilung auswählen",0;0,0},2,0)</f>
        <v>0</v>
      </c>
      <c r="W910" s="8" t="str">
        <f>IF('Angaben KH-Standort'!$D$12&gt;0,"JBJ","KJA")</f>
        <v>KJA</v>
      </c>
      <c r="X910" s="8" t="str">
        <f>VLOOKUP(C909,{"29 - Psychiatrie (Erwachsene)","Einrichtungen2";"30 - Kinder- und Jugendpsychiatrie","Einrichtungen2";"31 - Psychosomatik","Einrichtungen2";"00 - Bitte eine Einrichtung auswählen","Leer";0,"Leer"},2,0)</f>
        <v>Leer</v>
      </c>
      <c r="Y910" s="37" t="str">
        <f t="shared" si="97"/>
        <v>Leer</v>
      </c>
      <c r="Z910" s="8" t="str">
        <f>VLOOKUP($C910,{"29 - Psychiatrie (Erwachsene)","Psychiatrie";"30 - Kinder- und Jugendpsychiatrie","KJPsychiatrie";"31 - Psychosomatik","Psychosomatik";"00 - Bitte eine Fachabteilung auswählen","Leer";0,"Leer"},2,0)</f>
        <v>Leer</v>
      </c>
    </row>
    <row r="911" spans="2:26" ht="15" customHeight="1" x14ac:dyDescent="0.25">
      <c r="B911" s="76" t="str">
        <f t="shared" si="98"/>
        <v>!!!</v>
      </c>
      <c r="C911" s="250"/>
      <c r="D911" s="243"/>
      <c r="E911" s="251"/>
      <c r="F911" s="88"/>
      <c r="G911" s="387"/>
      <c r="H911" s="44"/>
      <c r="I911" s="44"/>
      <c r="J911" s="70"/>
      <c r="O911" s="8">
        <f t="shared" si="92"/>
        <v>0</v>
      </c>
      <c r="P911" s="8">
        <f>VLOOKUP(C911,{"29 - Psychiatrie (Erwachsene)",1;"30 - Kinder- und Jugendpsychiatrie",1;"31 - Psychosomatik",1;"00 - Bitte eine Fachabteilung auswählen",0;0,0},2,0)</f>
        <v>0</v>
      </c>
      <c r="Q911" s="8">
        <f t="shared" si="93"/>
        <v>0</v>
      </c>
      <c r="R911" s="8">
        <f t="shared" si="94"/>
        <v>0</v>
      </c>
      <c r="S911" s="8">
        <f t="shared" si="95"/>
        <v>0</v>
      </c>
      <c r="T911" s="8">
        <f t="shared" si="96"/>
        <v>0</v>
      </c>
      <c r="V911" s="8">
        <f>VLOOKUP($C911,{"29 - Psychiatrie (Erwachsene)",1;"30 - Kinder- und Jugendpsychiatrie",1;"31 - Psychosomatik",1;"00 - Bitte eine Fachabteilung auswählen",0;0,0},2,0)</f>
        <v>0</v>
      </c>
      <c r="W911" s="8" t="str">
        <f>IF('Angaben KH-Standort'!$D$12&gt;0,"JBJ","KJA")</f>
        <v>KJA</v>
      </c>
      <c r="X911" s="8" t="str">
        <f>VLOOKUP(C910,{"29 - Psychiatrie (Erwachsene)","Einrichtungen2";"30 - Kinder- und Jugendpsychiatrie","Einrichtungen2";"31 - Psychosomatik","Einrichtungen2";"00 - Bitte eine Einrichtung auswählen","Leer";0,"Leer"},2,0)</f>
        <v>Leer</v>
      </c>
      <c r="Y911" s="37" t="str">
        <f t="shared" si="97"/>
        <v>Leer</v>
      </c>
      <c r="Z911" s="8" t="str">
        <f>VLOOKUP($C911,{"29 - Psychiatrie (Erwachsene)","Psychiatrie";"30 - Kinder- und Jugendpsychiatrie","KJPsychiatrie";"31 - Psychosomatik","Psychosomatik";"00 - Bitte eine Fachabteilung auswählen","Leer";0,"Leer"},2,0)</f>
        <v>Leer</v>
      </c>
    </row>
    <row r="912" spans="2:26" ht="15" customHeight="1" x14ac:dyDescent="0.25">
      <c r="B912" s="76" t="str">
        <f t="shared" si="98"/>
        <v>!!!</v>
      </c>
      <c r="C912" s="250"/>
      <c r="D912" s="243"/>
      <c r="E912" s="251"/>
      <c r="F912" s="88"/>
      <c r="G912" s="387"/>
      <c r="H912" s="44"/>
      <c r="I912" s="44"/>
      <c r="J912" s="70"/>
      <c r="O912" s="8">
        <f t="shared" si="92"/>
        <v>0</v>
      </c>
      <c r="P912" s="8">
        <f>VLOOKUP(C912,{"29 - Psychiatrie (Erwachsene)",1;"30 - Kinder- und Jugendpsychiatrie",1;"31 - Psychosomatik",1;"00 - Bitte eine Fachabteilung auswählen",0;0,0},2,0)</f>
        <v>0</v>
      </c>
      <c r="Q912" s="8">
        <f t="shared" si="93"/>
        <v>0</v>
      </c>
      <c r="R912" s="8">
        <f t="shared" si="94"/>
        <v>0</v>
      </c>
      <c r="S912" s="8">
        <f t="shared" si="95"/>
        <v>0</v>
      </c>
      <c r="T912" s="8">
        <f t="shared" si="96"/>
        <v>0</v>
      </c>
      <c r="V912" s="8">
        <f>VLOOKUP($C912,{"29 - Psychiatrie (Erwachsene)",1;"30 - Kinder- und Jugendpsychiatrie",1;"31 - Psychosomatik",1;"00 - Bitte eine Fachabteilung auswählen",0;0,0},2,0)</f>
        <v>0</v>
      </c>
      <c r="W912" s="8" t="str">
        <f>IF('Angaben KH-Standort'!$D$12&gt;0,"JBJ","KJA")</f>
        <v>KJA</v>
      </c>
      <c r="X912" s="8" t="str">
        <f>VLOOKUP(C911,{"29 - Psychiatrie (Erwachsene)","Einrichtungen2";"30 - Kinder- und Jugendpsychiatrie","Einrichtungen2";"31 - Psychosomatik","Einrichtungen2";"00 - Bitte eine Einrichtung auswählen","Leer";0,"Leer"},2,0)</f>
        <v>Leer</v>
      </c>
      <c r="Y912" s="37" t="str">
        <f t="shared" si="97"/>
        <v>Leer</v>
      </c>
      <c r="Z912" s="8" t="str">
        <f>VLOOKUP($C912,{"29 - Psychiatrie (Erwachsene)","Psychiatrie";"30 - Kinder- und Jugendpsychiatrie","KJPsychiatrie";"31 - Psychosomatik","Psychosomatik";"00 - Bitte eine Fachabteilung auswählen","Leer";0,"Leer"},2,0)</f>
        <v>Leer</v>
      </c>
    </row>
    <row r="913" spans="2:26" ht="15" customHeight="1" x14ac:dyDescent="0.25">
      <c r="B913" s="76" t="str">
        <f t="shared" si="98"/>
        <v>!!!</v>
      </c>
      <c r="C913" s="250"/>
      <c r="D913" s="243"/>
      <c r="E913" s="251"/>
      <c r="F913" s="88"/>
      <c r="G913" s="387"/>
      <c r="H913" s="44"/>
      <c r="I913" s="44"/>
      <c r="J913" s="70"/>
      <c r="O913" s="8">
        <f t="shared" si="92"/>
        <v>0</v>
      </c>
      <c r="P913" s="8">
        <f>VLOOKUP(C913,{"29 - Psychiatrie (Erwachsene)",1;"30 - Kinder- und Jugendpsychiatrie",1;"31 - Psychosomatik",1;"00 - Bitte eine Fachabteilung auswählen",0;0,0},2,0)</f>
        <v>0</v>
      </c>
      <c r="Q913" s="8">
        <f t="shared" si="93"/>
        <v>0</v>
      </c>
      <c r="R913" s="8">
        <f t="shared" si="94"/>
        <v>0</v>
      </c>
      <c r="S913" s="8">
        <f t="shared" si="95"/>
        <v>0</v>
      </c>
      <c r="T913" s="8">
        <f t="shared" si="96"/>
        <v>0</v>
      </c>
      <c r="V913" s="8">
        <f>VLOOKUP($C913,{"29 - Psychiatrie (Erwachsene)",1;"30 - Kinder- und Jugendpsychiatrie",1;"31 - Psychosomatik",1;"00 - Bitte eine Fachabteilung auswählen",0;0,0},2,0)</f>
        <v>0</v>
      </c>
      <c r="W913" s="8" t="str">
        <f>IF('Angaben KH-Standort'!$D$12&gt;0,"JBJ","KJA")</f>
        <v>KJA</v>
      </c>
      <c r="X913" s="8" t="str">
        <f>VLOOKUP(C912,{"29 - Psychiatrie (Erwachsene)","Einrichtungen2";"30 - Kinder- und Jugendpsychiatrie","Einrichtungen2";"31 - Psychosomatik","Einrichtungen2";"00 - Bitte eine Einrichtung auswählen","Leer";0,"Leer"},2,0)</f>
        <v>Leer</v>
      </c>
      <c r="Y913" s="37" t="str">
        <f t="shared" si="97"/>
        <v>Leer</v>
      </c>
      <c r="Z913" s="8" t="str">
        <f>VLOOKUP($C913,{"29 - Psychiatrie (Erwachsene)","Psychiatrie";"30 - Kinder- und Jugendpsychiatrie","KJPsychiatrie";"31 - Psychosomatik","Psychosomatik";"00 - Bitte eine Fachabteilung auswählen","Leer";0,"Leer"},2,0)</f>
        <v>Leer</v>
      </c>
    </row>
    <row r="914" spans="2:26" ht="15" customHeight="1" x14ac:dyDescent="0.25">
      <c r="B914" s="76" t="str">
        <f t="shared" si="98"/>
        <v>!!!</v>
      </c>
      <c r="C914" s="250"/>
      <c r="D914" s="243"/>
      <c r="E914" s="251"/>
      <c r="F914" s="88"/>
      <c r="G914" s="387"/>
      <c r="H914" s="44"/>
      <c r="I914" s="44"/>
      <c r="J914" s="70"/>
      <c r="O914" s="8">
        <f t="shared" si="92"/>
        <v>0</v>
      </c>
      <c r="P914" s="8">
        <f>VLOOKUP(C914,{"29 - Psychiatrie (Erwachsene)",1;"30 - Kinder- und Jugendpsychiatrie",1;"31 - Psychosomatik",1;"00 - Bitte eine Fachabteilung auswählen",0;0,0},2,0)</f>
        <v>0</v>
      </c>
      <c r="Q914" s="8">
        <f t="shared" si="93"/>
        <v>0</v>
      </c>
      <c r="R914" s="8">
        <f t="shared" si="94"/>
        <v>0</v>
      </c>
      <c r="S914" s="8">
        <f t="shared" si="95"/>
        <v>0</v>
      </c>
      <c r="T914" s="8">
        <f t="shared" si="96"/>
        <v>0</v>
      </c>
      <c r="V914" s="8">
        <f>VLOOKUP($C914,{"29 - Psychiatrie (Erwachsene)",1;"30 - Kinder- und Jugendpsychiatrie",1;"31 - Psychosomatik",1;"00 - Bitte eine Fachabteilung auswählen",0;0,0},2,0)</f>
        <v>0</v>
      </c>
      <c r="W914" s="8" t="str">
        <f>IF('Angaben KH-Standort'!$D$12&gt;0,"JBJ","KJA")</f>
        <v>KJA</v>
      </c>
      <c r="X914" s="8" t="str">
        <f>VLOOKUP(C913,{"29 - Psychiatrie (Erwachsene)","Einrichtungen2";"30 - Kinder- und Jugendpsychiatrie","Einrichtungen2";"31 - Psychosomatik","Einrichtungen2";"00 - Bitte eine Einrichtung auswählen","Leer";0,"Leer"},2,0)</f>
        <v>Leer</v>
      </c>
      <c r="Y914" s="37" t="str">
        <f t="shared" si="97"/>
        <v>Leer</v>
      </c>
      <c r="Z914" s="8" t="str">
        <f>VLOOKUP($C914,{"29 - Psychiatrie (Erwachsene)","Psychiatrie";"30 - Kinder- und Jugendpsychiatrie","KJPsychiatrie";"31 - Psychosomatik","Psychosomatik";"00 - Bitte eine Fachabteilung auswählen","Leer";0,"Leer"},2,0)</f>
        <v>Leer</v>
      </c>
    </row>
    <row r="915" spans="2:26" ht="15" customHeight="1" x14ac:dyDescent="0.25">
      <c r="B915" s="76" t="str">
        <f t="shared" si="98"/>
        <v>!!!</v>
      </c>
      <c r="C915" s="250"/>
      <c r="D915" s="243"/>
      <c r="E915" s="251"/>
      <c r="F915" s="88"/>
      <c r="G915" s="387"/>
      <c r="H915" s="44"/>
      <c r="I915" s="44"/>
      <c r="J915" s="70"/>
      <c r="O915" s="8">
        <f t="shared" si="92"/>
        <v>0</v>
      </c>
      <c r="P915" s="8">
        <f>VLOOKUP(C915,{"29 - Psychiatrie (Erwachsene)",1;"30 - Kinder- und Jugendpsychiatrie",1;"31 - Psychosomatik",1;"00 - Bitte eine Fachabteilung auswählen",0;0,0},2,0)</f>
        <v>0</v>
      </c>
      <c r="Q915" s="8">
        <f t="shared" si="93"/>
        <v>0</v>
      </c>
      <c r="R915" s="8">
        <f t="shared" si="94"/>
        <v>0</v>
      </c>
      <c r="S915" s="8">
        <f t="shared" si="95"/>
        <v>0</v>
      </c>
      <c r="T915" s="8">
        <f t="shared" si="96"/>
        <v>0</v>
      </c>
      <c r="V915" s="8">
        <f>VLOOKUP($C915,{"29 - Psychiatrie (Erwachsene)",1;"30 - Kinder- und Jugendpsychiatrie",1;"31 - Psychosomatik",1;"00 - Bitte eine Fachabteilung auswählen",0;0,0},2,0)</f>
        <v>0</v>
      </c>
      <c r="W915" s="8" t="str">
        <f>IF('Angaben KH-Standort'!$D$12&gt;0,"JBJ","KJA")</f>
        <v>KJA</v>
      </c>
      <c r="X915" s="8" t="str">
        <f>VLOOKUP(C914,{"29 - Psychiatrie (Erwachsene)","Einrichtungen2";"30 - Kinder- und Jugendpsychiatrie","Einrichtungen2";"31 - Psychosomatik","Einrichtungen2";"00 - Bitte eine Einrichtung auswählen","Leer";0,"Leer"},2,0)</f>
        <v>Leer</v>
      </c>
      <c r="Y915" s="37" t="str">
        <f t="shared" si="97"/>
        <v>Leer</v>
      </c>
      <c r="Z915" s="8" t="str">
        <f>VLOOKUP($C915,{"29 - Psychiatrie (Erwachsene)","Psychiatrie";"30 - Kinder- und Jugendpsychiatrie","KJPsychiatrie";"31 - Psychosomatik","Psychosomatik";"00 - Bitte eine Fachabteilung auswählen","Leer";0,"Leer"},2,0)</f>
        <v>Leer</v>
      </c>
    </row>
    <row r="916" spans="2:26" ht="15" customHeight="1" x14ac:dyDescent="0.25">
      <c r="B916" s="76" t="str">
        <f t="shared" si="98"/>
        <v>!!!</v>
      </c>
      <c r="C916" s="250"/>
      <c r="D916" s="243"/>
      <c r="E916" s="251"/>
      <c r="F916" s="88"/>
      <c r="G916" s="387"/>
      <c r="H916" s="44"/>
      <c r="I916" s="44"/>
      <c r="J916" s="70"/>
      <c r="O916" s="8">
        <f t="shared" si="92"/>
        <v>0</v>
      </c>
      <c r="P916" s="8">
        <f>VLOOKUP(C916,{"29 - Psychiatrie (Erwachsene)",1;"30 - Kinder- und Jugendpsychiatrie",1;"31 - Psychosomatik",1;"00 - Bitte eine Fachabteilung auswählen",0;0,0},2,0)</f>
        <v>0</v>
      </c>
      <c r="Q916" s="8">
        <f t="shared" si="93"/>
        <v>0</v>
      </c>
      <c r="R916" s="8">
        <f t="shared" si="94"/>
        <v>0</v>
      </c>
      <c r="S916" s="8">
        <f t="shared" si="95"/>
        <v>0</v>
      </c>
      <c r="T916" s="8">
        <f t="shared" si="96"/>
        <v>0</v>
      </c>
      <c r="V916" s="8">
        <f>VLOOKUP($C916,{"29 - Psychiatrie (Erwachsene)",1;"30 - Kinder- und Jugendpsychiatrie",1;"31 - Psychosomatik",1;"00 - Bitte eine Fachabteilung auswählen",0;0,0},2,0)</f>
        <v>0</v>
      </c>
      <c r="W916" s="8" t="str">
        <f>IF('Angaben KH-Standort'!$D$12&gt;0,"JBJ","KJA")</f>
        <v>KJA</v>
      </c>
      <c r="X916" s="8" t="str">
        <f>VLOOKUP(C915,{"29 - Psychiatrie (Erwachsene)","Einrichtungen2";"30 - Kinder- und Jugendpsychiatrie","Einrichtungen2";"31 - Psychosomatik","Einrichtungen2";"00 - Bitte eine Einrichtung auswählen","Leer";0,"Leer"},2,0)</f>
        <v>Leer</v>
      </c>
      <c r="Y916" s="37" t="str">
        <f t="shared" si="97"/>
        <v>Leer</v>
      </c>
      <c r="Z916" s="8" t="str">
        <f>VLOOKUP($C916,{"29 - Psychiatrie (Erwachsene)","Psychiatrie";"30 - Kinder- und Jugendpsychiatrie","KJPsychiatrie";"31 - Psychosomatik","Psychosomatik";"00 - Bitte eine Fachabteilung auswählen","Leer";0,"Leer"},2,0)</f>
        <v>Leer</v>
      </c>
    </row>
    <row r="917" spans="2:26" ht="15" customHeight="1" x14ac:dyDescent="0.25">
      <c r="B917" s="76" t="str">
        <f t="shared" si="98"/>
        <v>!!!</v>
      </c>
      <c r="C917" s="250"/>
      <c r="D917" s="243"/>
      <c r="E917" s="251"/>
      <c r="F917" s="88"/>
      <c r="G917" s="387"/>
      <c r="H917" s="44"/>
      <c r="I917" s="44"/>
      <c r="J917" s="70"/>
      <c r="O917" s="8">
        <f t="shared" si="92"/>
        <v>0</v>
      </c>
      <c r="P917" s="8">
        <f>VLOOKUP(C917,{"29 - Psychiatrie (Erwachsene)",1;"30 - Kinder- und Jugendpsychiatrie",1;"31 - Psychosomatik",1;"00 - Bitte eine Fachabteilung auswählen",0;0,0},2,0)</f>
        <v>0</v>
      </c>
      <c r="Q917" s="8">
        <f t="shared" si="93"/>
        <v>0</v>
      </c>
      <c r="R917" s="8">
        <f t="shared" si="94"/>
        <v>0</v>
      </c>
      <c r="S917" s="8">
        <f t="shared" si="95"/>
        <v>0</v>
      </c>
      <c r="T917" s="8">
        <f t="shared" si="96"/>
        <v>0</v>
      </c>
      <c r="V917" s="8">
        <f>VLOOKUP($C917,{"29 - Psychiatrie (Erwachsene)",1;"30 - Kinder- und Jugendpsychiatrie",1;"31 - Psychosomatik",1;"00 - Bitte eine Fachabteilung auswählen",0;0,0},2,0)</f>
        <v>0</v>
      </c>
      <c r="W917" s="8" t="str">
        <f>IF('Angaben KH-Standort'!$D$12&gt;0,"JBJ","KJA")</f>
        <v>KJA</v>
      </c>
      <c r="X917" s="8" t="str">
        <f>VLOOKUP(C916,{"29 - Psychiatrie (Erwachsene)","Einrichtungen2";"30 - Kinder- und Jugendpsychiatrie","Einrichtungen2";"31 - Psychosomatik","Einrichtungen2";"00 - Bitte eine Einrichtung auswählen","Leer";0,"Leer"},2,0)</f>
        <v>Leer</v>
      </c>
      <c r="Y917" s="37" t="str">
        <f t="shared" si="97"/>
        <v>Leer</v>
      </c>
      <c r="Z917" s="8" t="str">
        <f>VLOOKUP($C917,{"29 - Psychiatrie (Erwachsene)","Psychiatrie";"30 - Kinder- und Jugendpsychiatrie","KJPsychiatrie";"31 - Psychosomatik","Psychosomatik";"00 - Bitte eine Fachabteilung auswählen","Leer";0,"Leer"},2,0)</f>
        <v>Leer</v>
      </c>
    </row>
    <row r="918" spans="2:26" ht="15" customHeight="1" x14ac:dyDescent="0.25">
      <c r="B918" s="76" t="str">
        <f t="shared" si="98"/>
        <v>!!!</v>
      </c>
      <c r="C918" s="250"/>
      <c r="D918" s="243"/>
      <c r="E918" s="251"/>
      <c r="F918" s="88"/>
      <c r="G918" s="387"/>
      <c r="H918" s="44"/>
      <c r="I918" s="44"/>
      <c r="J918" s="70"/>
      <c r="O918" s="8">
        <f t="shared" si="92"/>
        <v>0</v>
      </c>
      <c r="P918" s="8">
        <f>VLOOKUP(C918,{"29 - Psychiatrie (Erwachsene)",1;"30 - Kinder- und Jugendpsychiatrie",1;"31 - Psychosomatik",1;"00 - Bitte eine Fachabteilung auswählen",0;0,0},2,0)</f>
        <v>0</v>
      </c>
      <c r="Q918" s="8">
        <f t="shared" si="93"/>
        <v>0</v>
      </c>
      <c r="R918" s="8">
        <f t="shared" si="94"/>
        <v>0</v>
      </c>
      <c r="S918" s="8">
        <f t="shared" si="95"/>
        <v>0</v>
      </c>
      <c r="T918" s="8">
        <f t="shared" si="96"/>
        <v>0</v>
      </c>
      <c r="V918" s="8">
        <f>VLOOKUP($C918,{"29 - Psychiatrie (Erwachsene)",1;"30 - Kinder- und Jugendpsychiatrie",1;"31 - Psychosomatik",1;"00 - Bitte eine Fachabteilung auswählen",0;0,0},2,0)</f>
        <v>0</v>
      </c>
      <c r="W918" s="8" t="str">
        <f>IF('Angaben KH-Standort'!$D$12&gt;0,"JBJ","KJA")</f>
        <v>KJA</v>
      </c>
      <c r="X918" s="8" t="str">
        <f>VLOOKUP(C917,{"29 - Psychiatrie (Erwachsene)","Einrichtungen2";"30 - Kinder- und Jugendpsychiatrie","Einrichtungen2";"31 - Psychosomatik","Einrichtungen2";"00 - Bitte eine Einrichtung auswählen","Leer";0,"Leer"},2,0)</f>
        <v>Leer</v>
      </c>
      <c r="Y918" s="37" t="str">
        <f t="shared" si="97"/>
        <v>Leer</v>
      </c>
      <c r="Z918" s="8" t="str">
        <f>VLOOKUP($C918,{"29 - Psychiatrie (Erwachsene)","Psychiatrie";"30 - Kinder- und Jugendpsychiatrie","KJPsychiatrie";"31 - Psychosomatik","Psychosomatik";"00 - Bitte eine Fachabteilung auswählen","Leer";0,"Leer"},2,0)</f>
        <v>Leer</v>
      </c>
    </row>
    <row r="919" spans="2:26" ht="15" customHeight="1" x14ac:dyDescent="0.25">
      <c r="B919" s="76" t="str">
        <f t="shared" si="98"/>
        <v>!!!</v>
      </c>
      <c r="C919" s="250"/>
      <c r="D919" s="243"/>
      <c r="E919" s="251"/>
      <c r="F919" s="88"/>
      <c r="G919" s="387"/>
      <c r="H919" s="44"/>
      <c r="I919" s="44"/>
      <c r="J919" s="70"/>
      <c r="O919" s="8">
        <f t="shared" si="92"/>
        <v>0</v>
      </c>
      <c r="P919" s="8">
        <f>VLOOKUP(C919,{"29 - Psychiatrie (Erwachsene)",1;"30 - Kinder- und Jugendpsychiatrie",1;"31 - Psychosomatik",1;"00 - Bitte eine Fachabteilung auswählen",0;0,0},2,0)</f>
        <v>0</v>
      </c>
      <c r="Q919" s="8">
        <f t="shared" si="93"/>
        <v>0</v>
      </c>
      <c r="R919" s="8">
        <f t="shared" si="94"/>
        <v>0</v>
      </c>
      <c r="S919" s="8">
        <f t="shared" si="95"/>
        <v>0</v>
      </c>
      <c r="T919" s="8">
        <f t="shared" si="96"/>
        <v>0</v>
      </c>
      <c r="V919" s="8">
        <f>VLOOKUP($C919,{"29 - Psychiatrie (Erwachsene)",1;"30 - Kinder- und Jugendpsychiatrie",1;"31 - Psychosomatik",1;"00 - Bitte eine Fachabteilung auswählen",0;0,0},2,0)</f>
        <v>0</v>
      </c>
      <c r="W919" s="8" t="str">
        <f>IF('Angaben KH-Standort'!$D$12&gt;0,"JBJ","KJA")</f>
        <v>KJA</v>
      </c>
      <c r="X919" s="8" t="str">
        <f>VLOOKUP(C918,{"29 - Psychiatrie (Erwachsene)","Einrichtungen2";"30 - Kinder- und Jugendpsychiatrie","Einrichtungen2";"31 - Psychosomatik","Einrichtungen2";"00 - Bitte eine Einrichtung auswählen","Leer";0,"Leer"},2,0)</f>
        <v>Leer</v>
      </c>
      <c r="Y919" s="37" t="str">
        <f t="shared" si="97"/>
        <v>Leer</v>
      </c>
      <c r="Z919" s="8" t="str">
        <f>VLOOKUP($C919,{"29 - Psychiatrie (Erwachsene)","Psychiatrie";"30 - Kinder- und Jugendpsychiatrie","KJPsychiatrie";"31 - Psychosomatik","Psychosomatik";"00 - Bitte eine Fachabteilung auswählen","Leer";0,"Leer"},2,0)</f>
        <v>Leer</v>
      </c>
    </row>
    <row r="920" spans="2:26" ht="15" customHeight="1" x14ac:dyDescent="0.25">
      <c r="B920" s="76" t="str">
        <f t="shared" si="98"/>
        <v>!!!</v>
      </c>
      <c r="C920" s="250"/>
      <c r="D920" s="243"/>
      <c r="E920" s="251"/>
      <c r="F920" s="88"/>
      <c r="G920" s="387"/>
      <c r="H920" s="44"/>
      <c r="I920" s="44"/>
      <c r="J920" s="70"/>
      <c r="O920" s="8">
        <f t="shared" ref="O920:O983" si="99">IF(LEN(B920)&gt;0,0,1)</f>
        <v>0</v>
      </c>
      <c r="P920" s="8">
        <f>VLOOKUP(C920,{"29 - Psychiatrie (Erwachsene)",1;"30 - Kinder- und Jugendpsychiatrie",1;"31 - Psychosomatik",1;"00 - Bitte eine Fachabteilung auswählen",0;0,0},2,0)</f>
        <v>0</v>
      </c>
      <c r="Q920" s="8">
        <f t="shared" ref="Q920:Q983" si="100">IF(LEN(D920)&gt;0,1,0)</f>
        <v>0</v>
      </c>
      <c r="R920" s="8">
        <f t="shared" ref="R920:R983" si="101">IF(LEN(E920)&gt;0,1,0)</f>
        <v>0</v>
      </c>
      <c r="S920" s="8">
        <f t="shared" ref="S920:S983" si="102">IF(LEN(F920)&gt;0,1,0)</f>
        <v>0</v>
      </c>
      <c r="T920" s="8">
        <f t="shared" ref="T920:T983" si="103">IF(LEN(G920)&gt;0,1,0)</f>
        <v>0</v>
      </c>
      <c r="V920" s="8">
        <f>VLOOKUP($C920,{"29 - Psychiatrie (Erwachsene)",1;"30 - Kinder- und Jugendpsychiatrie",1;"31 - Psychosomatik",1;"00 - Bitte eine Fachabteilung auswählen",0;0,0},2,0)</f>
        <v>0</v>
      </c>
      <c r="W920" s="8" t="str">
        <f>IF('Angaben KH-Standort'!$D$12&gt;0,"JBJ","KJA")</f>
        <v>KJA</v>
      </c>
      <c r="X920" s="8" t="str">
        <f>VLOOKUP(C919,{"29 - Psychiatrie (Erwachsene)","Einrichtungen2";"30 - Kinder- und Jugendpsychiatrie","Einrichtungen2";"31 - Psychosomatik","Einrichtungen2";"00 - Bitte eine Einrichtung auswählen","Leer";0,"Leer"},2,0)</f>
        <v>Leer</v>
      </c>
      <c r="Y920" s="37" t="str">
        <f t="shared" ref="Y920:Y983" si="104">IF(V920=1,W920,"Leer")</f>
        <v>Leer</v>
      </c>
      <c r="Z920" s="8" t="str">
        <f>VLOOKUP($C920,{"29 - Psychiatrie (Erwachsene)","Psychiatrie";"30 - Kinder- und Jugendpsychiatrie","KJPsychiatrie";"31 - Psychosomatik","Psychosomatik";"00 - Bitte eine Fachabteilung auswählen","Leer";0,"Leer"},2,0)</f>
        <v>Leer</v>
      </c>
    </row>
    <row r="921" spans="2:26" ht="15" customHeight="1" x14ac:dyDescent="0.25">
      <c r="B921" s="76" t="str">
        <f t="shared" si="98"/>
        <v>!!!</v>
      </c>
      <c r="C921" s="250"/>
      <c r="D921" s="243"/>
      <c r="E921" s="251"/>
      <c r="F921" s="88"/>
      <c r="G921" s="387"/>
      <c r="H921" s="44"/>
      <c r="I921" s="44"/>
      <c r="J921" s="70"/>
      <c r="O921" s="8">
        <f t="shared" si="99"/>
        <v>0</v>
      </c>
      <c r="P921" s="8">
        <f>VLOOKUP(C921,{"29 - Psychiatrie (Erwachsene)",1;"30 - Kinder- und Jugendpsychiatrie",1;"31 - Psychosomatik",1;"00 - Bitte eine Fachabteilung auswählen",0;0,0},2,0)</f>
        <v>0</v>
      </c>
      <c r="Q921" s="8">
        <f t="shared" si="100"/>
        <v>0</v>
      </c>
      <c r="R921" s="8">
        <f t="shared" si="101"/>
        <v>0</v>
      </c>
      <c r="S921" s="8">
        <f t="shared" si="102"/>
        <v>0</v>
      </c>
      <c r="T921" s="8">
        <f t="shared" si="103"/>
        <v>0</v>
      </c>
      <c r="V921" s="8">
        <f>VLOOKUP($C921,{"29 - Psychiatrie (Erwachsene)",1;"30 - Kinder- und Jugendpsychiatrie",1;"31 - Psychosomatik",1;"00 - Bitte eine Fachabteilung auswählen",0;0,0},2,0)</f>
        <v>0</v>
      </c>
      <c r="W921" s="8" t="str">
        <f>IF('Angaben KH-Standort'!$D$12&gt;0,"JBJ","KJA")</f>
        <v>KJA</v>
      </c>
      <c r="X921" s="8" t="str">
        <f>VLOOKUP(C920,{"29 - Psychiatrie (Erwachsene)","Einrichtungen2";"30 - Kinder- und Jugendpsychiatrie","Einrichtungen2";"31 - Psychosomatik","Einrichtungen2";"00 - Bitte eine Einrichtung auswählen","Leer";0,"Leer"},2,0)</f>
        <v>Leer</v>
      </c>
      <c r="Y921" s="37" t="str">
        <f t="shared" si="104"/>
        <v>Leer</v>
      </c>
      <c r="Z921" s="8" t="str">
        <f>VLOOKUP($C921,{"29 - Psychiatrie (Erwachsene)","Psychiatrie";"30 - Kinder- und Jugendpsychiatrie","KJPsychiatrie";"31 - Psychosomatik","Psychosomatik";"00 - Bitte eine Fachabteilung auswählen","Leer";0,"Leer"},2,0)</f>
        <v>Leer</v>
      </c>
    </row>
    <row r="922" spans="2:26" ht="15" customHeight="1" x14ac:dyDescent="0.25">
      <c r="B922" s="76" t="str">
        <f t="shared" si="98"/>
        <v>!!!</v>
      </c>
      <c r="C922" s="250"/>
      <c r="D922" s="243"/>
      <c r="E922" s="251"/>
      <c r="F922" s="88"/>
      <c r="G922" s="387"/>
      <c r="H922" s="44"/>
      <c r="I922" s="44"/>
      <c r="J922" s="70"/>
      <c r="O922" s="8">
        <f t="shared" si="99"/>
        <v>0</v>
      </c>
      <c r="P922" s="8">
        <f>VLOOKUP(C922,{"29 - Psychiatrie (Erwachsene)",1;"30 - Kinder- und Jugendpsychiatrie",1;"31 - Psychosomatik",1;"00 - Bitte eine Fachabteilung auswählen",0;0,0},2,0)</f>
        <v>0</v>
      </c>
      <c r="Q922" s="8">
        <f t="shared" si="100"/>
        <v>0</v>
      </c>
      <c r="R922" s="8">
        <f t="shared" si="101"/>
        <v>0</v>
      </c>
      <c r="S922" s="8">
        <f t="shared" si="102"/>
        <v>0</v>
      </c>
      <c r="T922" s="8">
        <f t="shared" si="103"/>
        <v>0</v>
      </c>
      <c r="V922" s="8">
        <f>VLOOKUP($C922,{"29 - Psychiatrie (Erwachsene)",1;"30 - Kinder- und Jugendpsychiatrie",1;"31 - Psychosomatik",1;"00 - Bitte eine Fachabteilung auswählen",0;0,0},2,0)</f>
        <v>0</v>
      </c>
      <c r="W922" s="8" t="str">
        <f>IF('Angaben KH-Standort'!$D$12&gt;0,"JBJ","KJA")</f>
        <v>KJA</v>
      </c>
      <c r="X922" s="8" t="str">
        <f>VLOOKUP(C921,{"29 - Psychiatrie (Erwachsene)","Einrichtungen2";"30 - Kinder- und Jugendpsychiatrie","Einrichtungen2";"31 - Psychosomatik","Einrichtungen2";"00 - Bitte eine Einrichtung auswählen","Leer";0,"Leer"},2,0)</f>
        <v>Leer</v>
      </c>
      <c r="Y922" s="37" t="str">
        <f t="shared" si="104"/>
        <v>Leer</v>
      </c>
      <c r="Z922" s="8" t="str">
        <f>VLOOKUP($C922,{"29 - Psychiatrie (Erwachsene)","Psychiatrie";"30 - Kinder- und Jugendpsychiatrie","KJPsychiatrie";"31 - Psychosomatik","Psychosomatik";"00 - Bitte eine Fachabteilung auswählen","Leer";0,"Leer"},2,0)</f>
        <v>Leer</v>
      </c>
    </row>
    <row r="923" spans="2:26" ht="15" customHeight="1" x14ac:dyDescent="0.25">
      <c r="B923" s="76" t="str">
        <f t="shared" si="98"/>
        <v>!!!</v>
      </c>
      <c r="C923" s="250"/>
      <c r="D923" s="243"/>
      <c r="E923" s="251"/>
      <c r="F923" s="88"/>
      <c r="G923" s="387"/>
      <c r="H923" s="44"/>
      <c r="I923" s="44"/>
      <c r="J923" s="70"/>
      <c r="O923" s="8">
        <f t="shared" si="99"/>
        <v>0</v>
      </c>
      <c r="P923" s="8">
        <f>VLOOKUP(C923,{"29 - Psychiatrie (Erwachsene)",1;"30 - Kinder- und Jugendpsychiatrie",1;"31 - Psychosomatik",1;"00 - Bitte eine Fachabteilung auswählen",0;0,0},2,0)</f>
        <v>0</v>
      </c>
      <c r="Q923" s="8">
        <f t="shared" si="100"/>
        <v>0</v>
      </c>
      <c r="R923" s="8">
        <f t="shared" si="101"/>
        <v>0</v>
      </c>
      <c r="S923" s="8">
        <f t="shared" si="102"/>
        <v>0</v>
      </c>
      <c r="T923" s="8">
        <f t="shared" si="103"/>
        <v>0</v>
      </c>
      <c r="V923" s="8">
        <f>VLOOKUP($C923,{"29 - Psychiatrie (Erwachsene)",1;"30 - Kinder- und Jugendpsychiatrie",1;"31 - Psychosomatik",1;"00 - Bitte eine Fachabteilung auswählen",0;0,0},2,0)</f>
        <v>0</v>
      </c>
      <c r="W923" s="8" t="str">
        <f>IF('Angaben KH-Standort'!$D$12&gt;0,"JBJ","KJA")</f>
        <v>KJA</v>
      </c>
      <c r="X923" s="8" t="str">
        <f>VLOOKUP(C922,{"29 - Psychiatrie (Erwachsene)","Einrichtungen2";"30 - Kinder- und Jugendpsychiatrie","Einrichtungen2";"31 - Psychosomatik","Einrichtungen2";"00 - Bitte eine Einrichtung auswählen","Leer";0,"Leer"},2,0)</f>
        <v>Leer</v>
      </c>
      <c r="Y923" s="37" t="str">
        <f t="shared" si="104"/>
        <v>Leer</v>
      </c>
      <c r="Z923" s="8" t="str">
        <f>VLOOKUP($C923,{"29 - Psychiatrie (Erwachsene)","Psychiatrie";"30 - Kinder- und Jugendpsychiatrie","KJPsychiatrie";"31 - Psychosomatik","Psychosomatik";"00 - Bitte eine Fachabteilung auswählen","Leer";0,"Leer"},2,0)</f>
        <v>Leer</v>
      </c>
    </row>
    <row r="924" spans="2:26" ht="15" customHeight="1" x14ac:dyDescent="0.25">
      <c r="B924" s="76" t="str">
        <f t="shared" si="98"/>
        <v>!!!</v>
      </c>
      <c r="C924" s="250"/>
      <c r="D924" s="243"/>
      <c r="E924" s="251"/>
      <c r="F924" s="88"/>
      <c r="G924" s="387"/>
      <c r="H924" s="44"/>
      <c r="I924" s="44"/>
      <c r="J924" s="70"/>
      <c r="O924" s="8">
        <f t="shared" si="99"/>
        <v>0</v>
      </c>
      <c r="P924" s="8">
        <f>VLOOKUP(C924,{"29 - Psychiatrie (Erwachsene)",1;"30 - Kinder- und Jugendpsychiatrie",1;"31 - Psychosomatik",1;"00 - Bitte eine Fachabteilung auswählen",0;0,0},2,0)</f>
        <v>0</v>
      </c>
      <c r="Q924" s="8">
        <f t="shared" si="100"/>
        <v>0</v>
      </c>
      <c r="R924" s="8">
        <f t="shared" si="101"/>
        <v>0</v>
      </c>
      <c r="S924" s="8">
        <f t="shared" si="102"/>
        <v>0</v>
      </c>
      <c r="T924" s="8">
        <f t="shared" si="103"/>
        <v>0</v>
      </c>
      <c r="V924" s="8">
        <f>VLOOKUP($C924,{"29 - Psychiatrie (Erwachsene)",1;"30 - Kinder- und Jugendpsychiatrie",1;"31 - Psychosomatik",1;"00 - Bitte eine Fachabteilung auswählen",0;0,0},2,0)</f>
        <v>0</v>
      </c>
      <c r="W924" s="8" t="str">
        <f>IF('Angaben KH-Standort'!$D$12&gt;0,"JBJ","KJA")</f>
        <v>KJA</v>
      </c>
      <c r="X924" s="8" t="str">
        <f>VLOOKUP(C923,{"29 - Psychiatrie (Erwachsene)","Einrichtungen2";"30 - Kinder- und Jugendpsychiatrie","Einrichtungen2";"31 - Psychosomatik","Einrichtungen2";"00 - Bitte eine Einrichtung auswählen","Leer";0,"Leer"},2,0)</f>
        <v>Leer</v>
      </c>
      <c r="Y924" s="37" t="str">
        <f t="shared" si="104"/>
        <v>Leer</v>
      </c>
      <c r="Z924" s="8" t="str">
        <f>VLOOKUP($C924,{"29 - Psychiatrie (Erwachsene)","Psychiatrie";"30 - Kinder- und Jugendpsychiatrie","KJPsychiatrie";"31 - Psychosomatik","Psychosomatik";"00 - Bitte eine Fachabteilung auswählen","Leer";0,"Leer"},2,0)</f>
        <v>Leer</v>
      </c>
    </row>
    <row r="925" spans="2:26" ht="15" customHeight="1" x14ac:dyDescent="0.25">
      <c r="B925" s="76" t="str">
        <f t="shared" si="98"/>
        <v>!!!</v>
      </c>
      <c r="C925" s="250"/>
      <c r="D925" s="243"/>
      <c r="E925" s="251"/>
      <c r="F925" s="88"/>
      <c r="G925" s="387"/>
      <c r="H925" s="44"/>
      <c r="I925" s="44"/>
      <c r="J925" s="70"/>
      <c r="O925" s="8">
        <f t="shared" si="99"/>
        <v>0</v>
      </c>
      <c r="P925" s="8">
        <f>VLOOKUP(C925,{"29 - Psychiatrie (Erwachsene)",1;"30 - Kinder- und Jugendpsychiatrie",1;"31 - Psychosomatik",1;"00 - Bitte eine Fachabteilung auswählen",0;0,0},2,0)</f>
        <v>0</v>
      </c>
      <c r="Q925" s="8">
        <f t="shared" si="100"/>
        <v>0</v>
      </c>
      <c r="R925" s="8">
        <f t="shared" si="101"/>
        <v>0</v>
      </c>
      <c r="S925" s="8">
        <f t="shared" si="102"/>
        <v>0</v>
      </c>
      <c r="T925" s="8">
        <f t="shared" si="103"/>
        <v>0</v>
      </c>
      <c r="V925" s="8">
        <f>VLOOKUP($C925,{"29 - Psychiatrie (Erwachsene)",1;"30 - Kinder- und Jugendpsychiatrie",1;"31 - Psychosomatik",1;"00 - Bitte eine Fachabteilung auswählen",0;0,0},2,0)</f>
        <v>0</v>
      </c>
      <c r="W925" s="8" t="str">
        <f>IF('Angaben KH-Standort'!$D$12&gt;0,"JBJ","KJA")</f>
        <v>KJA</v>
      </c>
      <c r="X925" s="8" t="str">
        <f>VLOOKUP(C924,{"29 - Psychiatrie (Erwachsene)","Einrichtungen2";"30 - Kinder- und Jugendpsychiatrie","Einrichtungen2";"31 - Psychosomatik","Einrichtungen2";"00 - Bitte eine Einrichtung auswählen","Leer";0,"Leer"},2,0)</f>
        <v>Leer</v>
      </c>
      <c r="Y925" s="37" t="str">
        <f t="shared" si="104"/>
        <v>Leer</v>
      </c>
      <c r="Z925" s="8" t="str">
        <f>VLOOKUP($C925,{"29 - Psychiatrie (Erwachsene)","Psychiatrie";"30 - Kinder- und Jugendpsychiatrie","KJPsychiatrie";"31 - Psychosomatik","Psychosomatik";"00 - Bitte eine Fachabteilung auswählen","Leer";0,"Leer"},2,0)</f>
        <v>Leer</v>
      </c>
    </row>
    <row r="926" spans="2:26" ht="15" customHeight="1" x14ac:dyDescent="0.25">
      <c r="B926" s="76" t="str">
        <f t="shared" ref="B926:B989" si="105">IF(SUM(P926:T926)&lt;5,"!!!","")</f>
        <v>!!!</v>
      </c>
      <c r="C926" s="250"/>
      <c r="D926" s="243"/>
      <c r="E926" s="251"/>
      <c r="F926" s="88"/>
      <c r="G926" s="387"/>
      <c r="H926" s="44"/>
      <c r="I926" s="44"/>
      <c r="J926" s="70"/>
      <c r="O926" s="8">
        <f t="shared" si="99"/>
        <v>0</v>
      </c>
      <c r="P926" s="8">
        <f>VLOOKUP(C926,{"29 - Psychiatrie (Erwachsene)",1;"30 - Kinder- und Jugendpsychiatrie",1;"31 - Psychosomatik",1;"00 - Bitte eine Fachabteilung auswählen",0;0,0},2,0)</f>
        <v>0</v>
      </c>
      <c r="Q926" s="8">
        <f t="shared" si="100"/>
        <v>0</v>
      </c>
      <c r="R926" s="8">
        <f t="shared" si="101"/>
        <v>0</v>
      </c>
      <c r="S926" s="8">
        <f t="shared" si="102"/>
        <v>0</v>
      </c>
      <c r="T926" s="8">
        <f t="shared" si="103"/>
        <v>0</v>
      </c>
      <c r="V926" s="8">
        <f>VLOOKUP($C926,{"29 - Psychiatrie (Erwachsene)",1;"30 - Kinder- und Jugendpsychiatrie",1;"31 - Psychosomatik",1;"00 - Bitte eine Fachabteilung auswählen",0;0,0},2,0)</f>
        <v>0</v>
      </c>
      <c r="W926" s="8" t="str">
        <f>IF('Angaben KH-Standort'!$D$12&gt;0,"JBJ","KJA")</f>
        <v>KJA</v>
      </c>
      <c r="X926" s="8" t="str">
        <f>VLOOKUP(C925,{"29 - Psychiatrie (Erwachsene)","Einrichtungen2";"30 - Kinder- und Jugendpsychiatrie","Einrichtungen2";"31 - Psychosomatik","Einrichtungen2";"00 - Bitte eine Einrichtung auswählen","Leer";0,"Leer"},2,0)</f>
        <v>Leer</v>
      </c>
      <c r="Y926" s="37" t="str">
        <f t="shared" si="104"/>
        <v>Leer</v>
      </c>
      <c r="Z926" s="8" t="str">
        <f>VLOOKUP($C926,{"29 - Psychiatrie (Erwachsene)","Psychiatrie";"30 - Kinder- und Jugendpsychiatrie","KJPsychiatrie";"31 - Psychosomatik","Psychosomatik";"00 - Bitte eine Fachabteilung auswählen","Leer";0,"Leer"},2,0)</f>
        <v>Leer</v>
      </c>
    </row>
    <row r="927" spans="2:26" ht="15" customHeight="1" x14ac:dyDescent="0.25">
      <c r="B927" s="76" t="str">
        <f t="shared" si="105"/>
        <v>!!!</v>
      </c>
      <c r="C927" s="250"/>
      <c r="D927" s="243"/>
      <c r="E927" s="251"/>
      <c r="F927" s="88"/>
      <c r="G927" s="387"/>
      <c r="H927" s="44"/>
      <c r="I927" s="44"/>
      <c r="J927" s="70"/>
      <c r="O927" s="8">
        <f t="shared" si="99"/>
        <v>0</v>
      </c>
      <c r="P927" s="8">
        <f>VLOOKUP(C927,{"29 - Psychiatrie (Erwachsene)",1;"30 - Kinder- und Jugendpsychiatrie",1;"31 - Psychosomatik",1;"00 - Bitte eine Fachabteilung auswählen",0;0,0},2,0)</f>
        <v>0</v>
      </c>
      <c r="Q927" s="8">
        <f t="shared" si="100"/>
        <v>0</v>
      </c>
      <c r="R927" s="8">
        <f t="shared" si="101"/>
        <v>0</v>
      </c>
      <c r="S927" s="8">
        <f t="shared" si="102"/>
        <v>0</v>
      </c>
      <c r="T927" s="8">
        <f t="shared" si="103"/>
        <v>0</v>
      </c>
      <c r="V927" s="8">
        <f>VLOOKUP($C927,{"29 - Psychiatrie (Erwachsene)",1;"30 - Kinder- und Jugendpsychiatrie",1;"31 - Psychosomatik",1;"00 - Bitte eine Fachabteilung auswählen",0;0,0},2,0)</f>
        <v>0</v>
      </c>
      <c r="W927" s="8" t="str">
        <f>IF('Angaben KH-Standort'!$D$12&gt;0,"JBJ","KJA")</f>
        <v>KJA</v>
      </c>
      <c r="X927" s="8" t="str">
        <f>VLOOKUP(C926,{"29 - Psychiatrie (Erwachsene)","Einrichtungen2";"30 - Kinder- und Jugendpsychiatrie","Einrichtungen2";"31 - Psychosomatik","Einrichtungen2";"00 - Bitte eine Einrichtung auswählen","Leer";0,"Leer"},2,0)</f>
        <v>Leer</v>
      </c>
      <c r="Y927" s="37" t="str">
        <f t="shared" si="104"/>
        <v>Leer</v>
      </c>
      <c r="Z927" s="8" t="str">
        <f>VLOOKUP($C927,{"29 - Psychiatrie (Erwachsene)","Psychiatrie";"30 - Kinder- und Jugendpsychiatrie","KJPsychiatrie";"31 - Psychosomatik","Psychosomatik";"00 - Bitte eine Fachabteilung auswählen","Leer";0,"Leer"},2,0)</f>
        <v>Leer</v>
      </c>
    </row>
    <row r="928" spans="2:26" ht="15" customHeight="1" x14ac:dyDescent="0.25">
      <c r="B928" s="76" t="str">
        <f t="shared" si="105"/>
        <v>!!!</v>
      </c>
      <c r="C928" s="250"/>
      <c r="D928" s="243"/>
      <c r="E928" s="251"/>
      <c r="F928" s="88"/>
      <c r="G928" s="387"/>
      <c r="H928" s="44"/>
      <c r="I928" s="44"/>
      <c r="J928" s="70"/>
      <c r="O928" s="8">
        <f t="shared" si="99"/>
        <v>0</v>
      </c>
      <c r="P928" s="8">
        <f>VLOOKUP(C928,{"29 - Psychiatrie (Erwachsene)",1;"30 - Kinder- und Jugendpsychiatrie",1;"31 - Psychosomatik",1;"00 - Bitte eine Fachabteilung auswählen",0;0,0},2,0)</f>
        <v>0</v>
      </c>
      <c r="Q928" s="8">
        <f t="shared" si="100"/>
        <v>0</v>
      </c>
      <c r="R928" s="8">
        <f t="shared" si="101"/>
        <v>0</v>
      </c>
      <c r="S928" s="8">
        <f t="shared" si="102"/>
        <v>0</v>
      </c>
      <c r="T928" s="8">
        <f t="shared" si="103"/>
        <v>0</v>
      </c>
      <c r="V928" s="8">
        <f>VLOOKUP($C928,{"29 - Psychiatrie (Erwachsene)",1;"30 - Kinder- und Jugendpsychiatrie",1;"31 - Psychosomatik",1;"00 - Bitte eine Fachabteilung auswählen",0;0,0},2,0)</f>
        <v>0</v>
      </c>
      <c r="W928" s="8" t="str">
        <f>IF('Angaben KH-Standort'!$D$12&gt;0,"JBJ","KJA")</f>
        <v>KJA</v>
      </c>
      <c r="X928" s="8" t="str">
        <f>VLOOKUP(C927,{"29 - Psychiatrie (Erwachsene)","Einrichtungen2";"30 - Kinder- und Jugendpsychiatrie","Einrichtungen2";"31 - Psychosomatik","Einrichtungen2";"00 - Bitte eine Einrichtung auswählen","Leer";0,"Leer"},2,0)</f>
        <v>Leer</v>
      </c>
      <c r="Y928" s="37" t="str">
        <f t="shared" si="104"/>
        <v>Leer</v>
      </c>
      <c r="Z928" s="8" t="str">
        <f>VLOOKUP($C928,{"29 - Psychiatrie (Erwachsene)","Psychiatrie";"30 - Kinder- und Jugendpsychiatrie","KJPsychiatrie";"31 - Psychosomatik","Psychosomatik";"00 - Bitte eine Fachabteilung auswählen","Leer";0,"Leer"},2,0)</f>
        <v>Leer</v>
      </c>
    </row>
    <row r="929" spans="2:26" ht="15" customHeight="1" x14ac:dyDescent="0.25">
      <c r="B929" s="76" t="str">
        <f t="shared" si="105"/>
        <v>!!!</v>
      </c>
      <c r="C929" s="250"/>
      <c r="D929" s="243"/>
      <c r="E929" s="251"/>
      <c r="F929" s="88"/>
      <c r="G929" s="387"/>
      <c r="H929" s="44"/>
      <c r="I929" s="44"/>
      <c r="J929" s="70"/>
      <c r="O929" s="8">
        <f t="shared" si="99"/>
        <v>0</v>
      </c>
      <c r="P929" s="8">
        <f>VLOOKUP(C929,{"29 - Psychiatrie (Erwachsene)",1;"30 - Kinder- und Jugendpsychiatrie",1;"31 - Psychosomatik",1;"00 - Bitte eine Fachabteilung auswählen",0;0,0},2,0)</f>
        <v>0</v>
      </c>
      <c r="Q929" s="8">
        <f t="shared" si="100"/>
        <v>0</v>
      </c>
      <c r="R929" s="8">
        <f t="shared" si="101"/>
        <v>0</v>
      </c>
      <c r="S929" s="8">
        <f t="shared" si="102"/>
        <v>0</v>
      </c>
      <c r="T929" s="8">
        <f t="shared" si="103"/>
        <v>0</v>
      </c>
      <c r="V929" s="8">
        <f>VLOOKUP($C929,{"29 - Psychiatrie (Erwachsene)",1;"30 - Kinder- und Jugendpsychiatrie",1;"31 - Psychosomatik",1;"00 - Bitte eine Fachabteilung auswählen",0;0,0},2,0)</f>
        <v>0</v>
      </c>
      <c r="W929" s="8" t="str">
        <f>IF('Angaben KH-Standort'!$D$12&gt;0,"JBJ","KJA")</f>
        <v>KJA</v>
      </c>
      <c r="X929" s="8" t="str">
        <f>VLOOKUP(C928,{"29 - Psychiatrie (Erwachsene)","Einrichtungen2";"30 - Kinder- und Jugendpsychiatrie","Einrichtungen2";"31 - Psychosomatik","Einrichtungen2";"00 - Bitte eine Einrichtung auswählen","Leer";0,"Leer"},2,0)</f>
        <v>Leer</v>
      </c>
      <c r="Y929" s="37" t="str">
        <f t="shared" si="104"/>
        <v>Leer</v>
      </c>
      <c r="Z929" s="8" t="str">
        <f>VLOOKUP($C929,{"29 - Psychiatrie (Erwachsene)","Psychiatrie";"30 - Kinder- und Jugendpsychiatrie","KJPsychiatrie";"31 - Psychosomatik","Psychosomatik";"00 - Bitte eine Fachabteilung auswählen","Leer";0,"Leer"},2,0)</f>
        <v>Leer</v>
      </c>
    </row>
    <row r="930" spans="2:26" ht="15" customHeight="1" x14ac:dyDescent="0.25">
      <c r="B930" s="76" t="str">
        <f t="shared" si="105"/>
        <v>!!!</v>
      </c>
      <c r="C930" s="250"/>
      <c r="D930" s="243"/>
      <c r="E930" s="251"/>
      <c r="F930" s="88"/>
      <c r="G930" s="387"/>
      <c r="H930" s="44"/>
      <c r="I930" s="44"/>
      <c r="J930" s="70"/>
      <c r="O930" s="8">
        <f t="shared" si="99"/>
        <v>0</v>
      </c>
      <c r="P930" s="8">
        <f>VLOOKUP(C930,{"29 - Psychiatrie (Erwachsene)",1;"30 - Kinder- und Jugendpsychiatrie",1;"31 - Psychosomatik",1;"00 - Bitte eine Fachabteilung auswählen",0;0,0},2,0)</f>
        <v>0</v>
      </c>
      <c r="Q930" s="8">
        <f t="shared" si="100"/>
        <v>0</v>
      </c>
      <c r="R930" s="8">
        <f t="shared" si="101"/>
        <v>0</v>
      </c>
      <c r="S930" s="8">
        <f t="shared" si="102"/>
        <v>0</v>
      </c>
      <c r="T930" s="8">
        <f t="shared" si="103"/>
        <v>0</v>
      </c>
      <c r="V930" s="8">
        <f>VLOOKUP($C930,{"29 - Psychiatrie (Erwachsene)",1;"30 - Kinder- und Jugendpsychiatrie",1;"31 - Psychosomatik",1;"00 - Bitte eine Fachabteilung auswählen",0;0,0},2,0)</f>
        <v>0</v>
      </c>
      <c r="W930" s="8" t="str">
        <f>IF('Angaben KH-Standort'!$D$12&gt;0,"JBJ","KJA")</f>
        <v>KJA</v>
      </c>
      <c r="X930" s="8" t="str">
        <f>VLOOKUP(C929,{"29 - Psychiatrie (Erwachsene)","Einrichtungen2";"30 - Kinder- und Jugendpsychiatrie","Einrichtungen2";"31 - Psychosomatik","Einrichtungen2";"00 - Bitte eine Einrichtung auswählen","Leer";0,"Leer"},2,0)</f>
        <v>Leer</v>
      </c>
      <c r="Y930" s="37" t="str">
        <f t="shared" si="104"/>
        <v>Leer</v>
      </c>
      <c r="Z930" s="8" t="str">
        <f>VLOOKUP($C930,{"29 - Psychiatrie (Erwachsene)","Psychiatrie";"30 - Kinder- und Jugendpsychiatrie","KJPsychiatrie";"31 - Psychosomatik","Psychosomatik";"00 - Bitte eine Fachabteilung auswählen","Leer";0,"Leer"},2,0)</f>
        <v>Leer</v>
      </c>
    </row>
    <row r="931" spans="2:26" ht="15" customHeight="1" x14ac:dyDescent="0.25">
      <c r="B931" s="76" t="str">
        <f t="shared" si="105"/>
        <v>!!!</v>
      </c>
      <c r="C931" s="250"/>
      <c r="D931" s="243"/>
      <c r="E931" s="251"/>
      <c r="F931" s="88"/>
      <c r="G931" s="387"/>
      <c r="H931" s="44"/>
      <c r="I931" s="44"/>
      <c r="J931" s="70"/>
      <c r="O931" s="8">
        <f t="shared" si="99"/>
        <v>0</v>
      </c>
      <c r="P931" s="8">
        <f>VLOOKUP(C931,{"29 - Psychiatrie (Erwachsene)",1;"30 - Kinder- und Jugendpsychiatrie",1;"31 - Psychosomatik",1;"00 - Bitte eine Fachabteilung auswählen",0;0,0},2,0)</f>
        <v>0</v>
      </c>
      <c r="Q931" s="8">
        <f t="shared" si="100"/>
        <v>0</v>
      </c>
      <c r="R931" s="8">
        <f t="shared" si="101"/>
        <v>0</v>
      </c>
      <c r="S931" s="8">
        <f t="shared" si="102"/>
        <v>0</v>
      </c>
      <c r="T931" s="8">
        <f t="shared" si="103"/>
        <v>0</v>
      </c>
      <c r="V931" s="8">
        <f>VLOOKUP($C931,{"29 - Psychiatrie (Erwachsene)",1;"30 - Kinder- und Jugendpsychiatrie",1;"31 - Psychosomatik",1;"00 - Bitte eine Fachabteilung auswählen",0;0,0},2,0)</f>
        <v>0</v>
      </c>
      <c r="W931" s="8" t="str">
        <f>IF('Angaben KH-Standort'!$D$12&gt;0,"JBJ","KJA")</f>
        <v>KJA</v>
      </c>
      <c r="X931" s="8" t="str">
        <f>VLOOKUP(C930,{"29 - Psychiatrie (Erwachsene)","Einrichtungen2";"30 - Kinder- und Jugendpsychiatrie","Einrichtungen2";"31 - Psychosomatik","Einrichtungen2";"00 - Bitte eine Einrichtung auswählen","Leer";0,"Leer"},2,0)</f>
        <v>Leer</v>
      </c>
      <c r="Y931" s="37" t="str">
        <f t="shared" si="104"/>
        <v>Leer</v>
      </c>
      <c r="Z931" s="8" t="str">
        <f>VLOOKUP($C931,{"29 - Psychiatrie (Erwachsene)","Psychiatrie";"30 - Kinder- und Jugendpsychiatrie","KJPsychiatrie";"31 - Psychosomatik","Psychosomatik";"00 - Bitte eine Fachabteilung auswählen","Leer";0,"Leer"},2,0)</f>
        <v>Leer</v>
      </c>
    </row>
    <row r="932" spans="2:26" ht="15" customHeight="1" x14ac:dyDescent="0.25">
      <c r="B932" s="76" t="str">
        <f t="shared" si="105"/>
        <v>!!!</v>
      </c>
      <c r="C932" s="250"/>
      <c r="D932" s="243"/>
      <c r="E932" s="251"/>
      <c r="F932" s="88"/>
      <c r="G932" s="387"/>
      <c r="H932" s="44"/>
      <c r="I932" s="44"/>
      <c r="J932" s="70"/>
      <c r="O932" s="8">
        <f t="shared" si="99"/>
        <v>0</v>
      </c>
      <c r="P932" s="8">
        <f>VLOOKUP(C932,{"29 - Psychiatrie (Erwachsene)",1;"30 - Kinder- und Jugendpsychiatrie",1;"31 - Psychosomatik",1;"00 - Bitte eine Fachabteilung auswählen",0;0,0},2,0)</f>
        <v>0</v>
      </c>
      <c r="Q932" s="8">
        <f t="shared" si="100"/>
        <v>0</v>
      </c>
      <c r="R932" s="8">
        <f t="shared" si="101"/>
        <v>0</v>
      </c>
      <c r="S932" s="8">
        <f t="shared" si="102"/>
        <v>0</v>
      </c>
      <c r="T932" s="8">
        <f t="shared" si="103"/>
        <v>0</v>
      </c>
      <c r="V932" s="8">
        <f>VLOOKUP($C932,{"29 - Psychiatrie (Erwachsene)",1;"30 - Kinder- und Jugendpsychiatrie",1;"31 - Psychosomatik",1;"00 - Bitte eine Fachabteilung auswählen",0;0,0},2,0)</f>
        <v>0</v>
      </c>
      <c r="W932" s="8" t="str">
        <f>IF('Angaben KH-Standort'!$D$12&gt;0,"JBJ","KJA")</f>
        <v>KJA</v>
      </c>
      <c r="X932" s="8" t="str">
        <f>VLOOKUP(C931,{"29 - Psychiatrie (Erwachsene)","Einrichtungen2";"30 - Kinder- und Jugendpsychiatrie","Einrichtungen2";"31 - Psychosomatik","Einrichtungen2";"00 - Bitte eine Einrichtung auswählen","Leer";0,"Leer"},2,0)</f>
        <v>Leer</v>
      </c>
      <c r="Y932" s="37" t="str">
        <f t="shared" si="104"/>
        <v>Leer</v>
      </c>
      <c r="Z932" s="8" t="str">
        <f>VLOOKUP($C932,{"29 - Psychiatrie (Erwachsene)","Psychiatrie";"30 - Kinder- und Jugendpsychiatrie","KJPsychiatrie";"31 - Psychosomatik","Psychosomatik";"00 - Bitte eine Fachabteilung auswählen","Leer";0,"Leer"},2,0)</f>
        <v>Leer</v>
      </c>
    </row>
    <row r="933" spans="2:26" ht="15" customHeight="1" x14ac:dyDescent="0.25">
      <c r="B933" s="76" t="str">
        <f t="shared" si="105"/>
        <v>!!!</v>
      </c>
      <c r="C933" s="250"/>
      <c r="D933" s="243"/>
      <c r="E933" s="251"/>
      <c r="F933" s="88"/>
      <c r="G933" s="387"/>
      <c r="H933" s="44"/>
      <c r="I933" s="44"/>
      <c r="J933" s="70"/>
      <c r="O933" s="8">
        <f t="shared" si="99"/>
        <v>0</v>
      </c>
      <c r="P933" s="8">
        <f>VLOOKUP(C933,{"29 - Psychiatrie (Erwachsene)",1;"30 - Kinder- und Jugendpsychiatrie",1;"31 - Psychosomatik",1;"00 - Bitte eine Fachabteilung auswählen",0;0,0},2,0)</f>
        <v>0</v>
      </c>
      <c r="Q933" s="8">
        <f t="shared" si="100"/>
        <v>0</v>
      </c>
      <c r="R933" s="8">
        <f t="shared" si="101"/>
        <v>0</v>
      </c>
      <c r="S933" s="8">
        <f t="shared" si="102"/>
        <v>0</v>
      </c>
      <c r="T933" s="8">
        <f t="shared" si="103"/>
        <v>0</v>
      </c>
      <c r="V933" s="8">
        <f>VLOOKUP($C933,{"29 - Psychiatrie (Erwachsene)",1;"30 - Kinder- und Jugendpsychiatrie",1;"31 - Psychosomatik",1;"00 - Bitte eine Fachabteilung auswählen",0;0,0},2,0)</f>
        <v>0</v>
      </c>
      <c r="W933" s="8" t="str">
        <f>IF('Angaben KH-Standort'!$D$12&gt;0,"JBJ","KJA")</f>
        <v>KJA</v>
      </c>
      <c r="X933" s="8" t="str">
        <f>VLOOKUP(C932,{"29 - Psychiatrie (Erwachsene)","Einrichtungen2";"30 - Kinder- und Jugendpsychiatrie","Einrichtungen2";"31 - Psychosomatik","Einrichtungen2";"00 - Bitte eine Einrichtung auswählen","Leer";0,"Leer"},2,0)</f>
        <v>Leer</v>
      </c>
      <c r="Y933" s="37" t="str">
        <f t="shared" si="104"/>
        <v>Leer</v>
      </c>
      <c r="Z933" s="8" t="str">
        <f>VLOOKUP($C933,{"29 - Psychiatrie (Erwachsene)","Psychiatrie";"30 - Kinder- und Jugendpsychiatrie","KJPsychiatrie";"31 - Psychosomatik","Psychosomatik";"00 - Bitte eine Fachabteilung auswählen","Leer";0,"Leer"},2,0)</f>
        <v>Leer</v>
      </c>
    </row>
    <row r="934" spans="2:26" ht="15" customHeight="1" x14ac:dyDescent="0.25">
      <c r="B934" s="76" t="str">
        <f t="shared" si="105"/>
        <v>!!!</v>
      </c>
      <c r="C934" s="250"/>
      <c r="D934" s="243"/>
      <c r="E934" s="251"/>
      <c r="F934" s="88"/>
      <c r="G934" s="387"/>
      <c r="H934" s="44"/>
      <c r="I934" s="44"/>
      <c r="J934" s="70"/>
      <c r="O934" s="8">
        <f t="shared" si="99"/>
        <v>0</v>
      </c>
      <c r="P934" s="8">
        <f>VLOOKUP(C934,{"29 - Psychiatrie (Erwachsene)",1;"30 - Kinder- und Jugendpsychiatrie",1;"31 - Psychosomatik",1;"00 - Bitte eine Fachabteilung auswählen",0;0,0},2,0)</f>
        <v>0</v>
      </c>
      <c r="Q934" s="8">
        <f t="shared" si="100"/>
        <v>0</v>
      </c>
      <c r="R934" s="8">
        <f t="shared" si="101"/>
        <v>0</v>
      </c>
      <c r="S934" s="8">
        <f t="shared" si="102"/>
        <v>0</v>
      </c>
      <c r="T934" s="8">
        <f t="shared" si="103"/>
        <v>0</v>
      </c>
      <c r="V934" s="8">
        <f>VLOOKUP($C934,{"29 - Psychiatrie (Erwachsene)",1;"30 - Kinder- und Jugendpsychiatrie",1;"31 - Psychosomatik",1;"00 - Bitte eine Fachabteilung auswählen",0;0,0},2,0)</f>
        <v>0</v>
      </c>
      <c r="W934" s="8" t="str">
        <f>IF('Angaben KH-Standort'!$D$12&gt;0,"JBJ","KJA")</f>
        <v>KJA</v>
      </c>
      <c r="X934" s="8" t="str">
        <f>VLOOKUP(C933,{"29 - Psychiatrie (Erwachsene)","Einrichtungen2";"30 - Kinder- und Jugendpsychiatrie","Einrichtungen2";"31 - Psychosomatik","Einrichtungen2";"00 - Bitte eine Einrichtung auswählen","Leer";0,"Leer"},2,0)</f>
        <v>Leer</v>
      </c>
      <c r="Y934" s="37" t="str">
        <f t="shared" si="104"/>
        <v>Leer</v>
      </c>
      <c r="Z934" s="8" t="str">
        <f>VLOOKUP($C934,{"29 - Psychiatrie (Erwachsene)","Psychiatrie";"30 - Kinder- und Jugendpsychiatrie","KJPsychiatrie";"31 - Psychosomatik","Psychosomatik";"00 - Bitte eine Fachabteilung auswählen","Leer";0,"Leer"},2,0)</f>
        <v>Leer</v>
      </c>
    </row>
    <row r="935" spans="2:26" ht="15" customHeight="1" x14ac:dyDescent="0.25">
      <c r="B935" s="76" t="str">
        <f t="shared" si="105"/>
        <v>!!!</v>
      </c>
      <c r="C935" s="250"/>
      <c r="D935" s="243"/>
      <c r="E935" s="251"/>
      <c r="F935" s="88"/>
      <c r="G935" s="387"/>
      <c r="H935" s="44"/>
      <c r="I935" s="44"/>
      <c r="J935" s="70"/>
      <c r="O935" s="8">
        <f t="shared" si="99"/>
        <v>0</v>
      </c>
      <c r="P935" s="8">
        <f>VLOOKUP(C935,{"29 - Psychiatrie (Erwachsene)",1;"30 - Kinder- und Jugendpsychiatrie",1;"31 - Psychosomatik",1;"00 - Bitte eine Fachabteilung auswählen",0;0,0},2,0)</f>
        <v>0</v>
      </c>
      <c r="Q935" s="8">
        <f t="shared" si="100"/>
        <v>0</v>
      </c>
      <c r="R935" s="8">
        <f t="shared" si="101"/>
        <v>0</v>
      </c>
      <c r="S935" s="8">
        <f t="shared" si="102"/>
        <v>0</v>
      </c>
      <c r="T935" s="8">
        <f t="shared" si="103"/>
        <v>0</v>
      </c>
      <c r="V935" s="8">
        <f>VLOOKUP($C935,{"29 - Psychiatrie (Erwachsene)",1;"30 - Kinder- und Jugendpsychiatrie",1;"31 - Psychosomatik",1;"00 - Bitte eine Fachabteilung auswählen",0;0,0},2,0)</f>
        <v>0</v>
      </c>
      <c r="W935" s="8" t="str">
        <f>IF('Angaben KH-Standort'!$D$12&gt;0,"JBJ","KJA")</f>
        <v>KJA</v>
      </c>
      <c r="X935" s="8" t="str">
        <f>VLOOKUP(C934,{"29 - Psychiatrie (Erwachsene)","Einrichtungen2";"30 - Kinder- und Jugendpsychiatrie","Einrichtungen2";"31 - Psychosomatik","Einrichtungen2";"00 - Bitte eine Einrichtung auswählen","Leer";0,"Leer"},2,0)</f>
        <v>Leer</v>
      </c>
      <c r="Y935" s="37" t="str">
        <f t="shared" si="104"/>
        <v>Leer</v>
      </c>
      <c r="Z935" s="8" t="str">
        <f>VLOOKUP($C935,{"29 - Psychiatrie (Erwachsene)","Psychiatrie";"30 - Kinder- und Jugendpsychiatrie","KJPsychiatrie";"31 - Psychosomatik","Psychosomatik";"00 - Bitte eine Fachabteilung auswählen","Leer";0,"Leer"},2,0)</f>
        <v>Leer</v>
      </c>
    </row>
    <row r="936" spans="2:26" ht="15" customHeight="1" x14ac:dyDescent="0.25">
      <c r="B936" s="76" t="str">
        <f t="shared" si="105"/>
        <v>!!!</v>
      </c>
      <c r="C936" s="250"/>
      <c r="D936" s="243"/>
      <c r="E936" s="251"/>
      <c r="F936" s="88"/>
      <c r="G936" s="387"/>
      <c r="H936" s="44"/>
      <c r="I936" s="44"/>
      <c r="J936" s="70"/>
      <c r="O936" s="8">
        <f t="shared" si="99"/>
        <v>0</v>
      </c>
      <c r="P936" s="8">
        <f>VLOOKUP(C936,{"29 - Psychiatrie (Erwachsene)",1;"30 - Kinder- und Jugendpsychiatrie",1;"31 - Psychosomatik",1;"00 - Bitte eine Fachabteilung auswählen",0;0,0},2,0)</f>
        <v>0</v>
      </c>
      <c r="Q936" s="8">
        <f t="shared" si="100"/>
        <v>0</v>
      </c>
      <c r="R936" s="8">
        <f t="shared" si="101"/>
        <v>0</v>
      </c>
      <c r="S936" s="8">
        <f t="shared" si="102"/>
        <v>0</v>
      </c>
      <c r="T936" s="8">
        <f t="shared" si="103"/>
        <v>0</v>
      </c>
      <c r="V936" s="8">
        <f>VLOOKUP($C936,{"29 - Psychiatrie (Erwachsene)",1;"30 - Kinder- und Jugendpsychiatrie",1;"31 - Psychosomatik",1;"00 - Bitte eine Fachabteilung auswählen",0;0,0},2,0)</f>
        <v>0</v>
      </c>
      <c r="W936" s="8" t="str">
        <f>IF('Angaben KH-Standort'!$D$12&gt;0,"JBJ","KJA")</f>
        <v>KJA</v>
      </c>
      <c r="X936" s="8" t="str">
        <f>VLOOKUP(C935,{"29 - Psychiatrie (Erwachsene)","Einrichtungen2";"30 - Kinder- und Jugendpsychiatrie","Einrichtungen2";"31 - Psychosomatik","Einrichtungen2";"00 - Bitte eine Einrichtung auswählen","Leer";0,"Leer"},2,0)</f>
        <v>Leer</v>
      </c>
      <c r="Y936" s="37" t="str">
        <f t="shared" si="104"/>
        <v>Leer</v>
      </c>
      <c r="Z936" s="8" t="str">
        <f>VLOOKUP($C936,{"29 - Psychiatrie (Erwachsene)","Psychiatrie";"30 - Kinder- und Jugendpsychiatrie","KJPsychiatrie";"31 - Psychosomatik","Psychosomatik";"00 - Bitte eine Fachabteilung auswählen","Leer";0,"Leer"},2,0)</f>
        <v>Leer</v>
      </c>
    </row>
    <row r="937" spans="2:26" ht="15" customHeight="1" x14ac:dyDescent="0.25">
      <c r="B937" s="76" t="str">
        <f t="shared" si="105"/>
        <v>!!!</v>
      </c>
      <c r="C937" s="250"/>
      <c r="D937" s="243"/>
      <c r="E937" s="251"/>
      <c r="F937" s="88"/>
      <c r="G937" s="387"/>
      <c r="H937" s="44"/>
      <c r="I937" s="44"/>
      <c r="J937" s="70"/>
      <c r="O937" s="8">
        <f t="shared" si="99"/>
        <v>0</v>
      </c>
      <c r="P937" s="8">
        <f>VLOOKUP(C937,{"29 - Psychiatrie (Erwachsene)",1;"30 - Kinder- und Jugendpsychiatrie",1;"31 - Psychosomatik",1;"00 - Bitte eine Fachabteilung auswählen",0;0,0},2,0)</f>
        <v>0</v>
      </c>
      <c r="Q937" s="8">
        <f t="shared" si="100"/>
        <v>0</v>
      </c>
      <c r="R937" s="8">
        <f t="shared" si="101"/>
        <v>0</v>
      </c>
      <c r="S937" s="8">
        <f t="shared" si="102"/>
        <v>0</v>
      </c>
      <c r="T937" s="8">
        <f t="shared" si="103"/>
        <v>0</v>
      </c>
      <c r="V937" s="8">
        <f>VLOOKUP($C937,{"29 - Psychiatrie (Erwachsene)",1;"30 - Kinder- und Jugendpsychiatrie",1;"31 - Psychosomatik",1;"00 - Bitte eine Fachabteilung auswählen",0;0,0},2,0)</f>
        <v>0</v>
      </c>
      <c r="W937" s="8" t="str">
        <f>IF('Angaben KH-Standort'!$D$12&gt;0,"JBJ","KJA")</f>
        <v>KJA</v>
      </c>
      <c r="X937" s="8" t="str">
        <f>VLOOKUP(C936,{"29 - Psychiatrie (Erwachsene)","Einrichtungen2";"30 - Kinder- und Jugendpsychiatrie","Einrichtungen2";"31 - Psychosomatik","Einrichtungen2";"00 - Bitte eine Einrichtung auswählen","Leer";0,"Leer"},2,0)</f>
        <v>Leer</v>
      </c>
      <c r="Y937" s="37" t="str">
        <f t="shared" si="104"/>
        <v>Leer</v>
      </c>
      <c r="Z937" s="8" t="str">
        <f>VLOOKUP($C937,{"29 - Psychiatrie (Erwachsene)","Psychiatrie";"30 - Kinder- und Jugendpsychiatrie","KJPsychiatrie";"31 - Psychosomatik","Psychosomatik";"00 - Bitte eine Fachabteilung auswählen","Leer";0,"Leer"},2,0)</f>
        <v>Leer</v>
      </c>
    </row>
    <row r="938" spans="2:26" ht="15" customHeight="1" x14ac:dyDescent="0.25">
      <c r="B938" s="76" t="str">
        <f t="shared" si="105"/>
        <v>!!!</v>
      </c>
      <c r="C938" s="250"/>
      <c r="D938" s="243"/>
      <c r="E938" s="251"/>
      <c r="F938" s="88"/>
      <c r="G938" s="387"/>
      <c r="H938" s="44"/>
      <c r="I938" s="44"/>
      <c r="J938" s="70"/>
      <c r="O938" s="8">
        <f t="shared" si="99"/>
        <v>0</v>
      </c>
      <c r="P938" s="8">
        <f>VLOOKUP(C938,{"29 - Psychiatrie (Erwachsene)",1;"30 - Kinder- und Jugendpsychiatrie",1;"31 - Psychosomatik",1;"00 - Bitte eine Fachabteilung auswählen",0;0,0},2,0)</f>
        <v>0</v>
      </c>
      <c r="Q938" s="8">
        <f t="shared" si="100"/>
        <v>0</v>
      </c>
      <c r="R938" s="8">
        <f t="shared" si="101"/>
        <v>0</v>
      </c>
      <c r="S938" s="8">
        <f t="shared" si="102"/>
        <v>0</v>
      </c>
      <c r="T938" s="8">
        <f t="shared" si="103"/>
        <v>0</v>
      </c>
      <c r="V938" s="8">
        <f>VLOOKUP($C938,{"29 - Psychiatrie (Erwachsene)",1;"30 - Kinder- und Jugendpsychiatrie",1;"31 - Psychosomatik",1;"00 - Bitte eine Fachabteilung auswählen",0;0,0},2,0)</f>
        <v>0</v>
      </c>
      <c r="W938" s="8" t="str">
        <f>IF('Angaben KH-Standort'!$D$12&gt;0,"JBJ","KJA")</f>
        <v>KJA</v>
      </c>
      <c r="X938" s="8" t="str">
        <f>VLOOKUP(C937,{"29 - Psychiatrie (Erwachsene)","Einrichtungen2";"30 - Kinder- und Jugendpsychiatrie","Einrichtungen2";"31 - Psychosomatik","Einrichtungen2";"00 - Bitte eine Einrichtung auswählen","Leer";0,"Leer"},2,0)</f>
        <v>Leer</v>
      </c>
      <c r="Y938" s="37" t="str">
        <f t="shared" si="104"/>
        <v>Leer</v>
      </c>
      <c r="Z938" s="8" t="str">
        <f>VLOOKUP($C938,{"29 - Psychiatrie (Erwachsene)","Psychiatrie";"30 - Kinder- und Jugendpsychiatrie","KJPsychiatrie";"31 - Psychosomatik","Psychosomatik";"00 - Bitte eine Fachabteilung auswählen","Leer";0,"Leer"},2,0)</f>
        <v>Leer</v>
      </c>
    </row>
    <row r="939" spans="2:26" ht="15" customHeight="1" x14ac:dyDescent="0.25">
      <c r="B939" s="76" t="str">
        <f t="shared" si="105"/>
        <v>!!!</v>
      </c>
      <c r="C939" s="250"/>
      <c r="D939" s="243"/>
      <c r="E939" s="251"/>
      <c r="F939" s="88"/>
      <c r="G939" s="387"/>
      <c r="H939" s="44"/>
      <c r="I939" s="44"/>
      <c r="J939" s="70"/>
      <c r="O939" s="8">
        <f t="shared" si="99"/>
        <v>0</v>
      </c>
      <c r="P939" s="8">
        <f>VLOOKUP(C939,{"29 - Psychiatrie (Erwachsene)",1;"30 - Kinder- und Jugendpsychiatrie",1;"31 - Psychosomatik",1;"00 - Bitte eine Fachabteilung auswählen",0;0,0},2,0)</f>
        <v>0</v>
      </c>
      <c r="Q939" s="8">
        <f t="shared" si="100"/>
        <v>0</v>
      </c>
      <c r="R939" s="8">
        <f t="shared" si="101"/>
        <v>0</v>
      </c>
      <c r="S939" s="8">
        <f t="shared" si="102"/>
        <v>0</v>
      </c>
      <c r="T939" s="8">
        <f t="shared" si="103"/>
        <v>0</v>
      </c>
      <c r="V939" s="8">
        <f>VLOOKUP($C939,{"29 - Psychiatrie (Erwachsene)",1;"30 - Kinder- und Jugendpsychiatrie",1;"31 - Psychosomatik",1;"00 - Bitte eine Fachabteilung auswählen",0;0,0},2,0)</f>
        <v>0</v>
      </c>
      <c r="W939" s="8" t="str">
        <f>IF('Angaben KH-Standort'!$D$12&gt;0,"JBJ","KJA")</f>
        <v>KJA</v>
      </c>
      <c r="X939" s="8" t="str">
        <f>VLOOKUP(C938,{"29 - Psychiatrie (Erwachsene)","Einrichtungen2";"30 - Kinder- und Jugendpsychiatrie","Einrichtungen2";"31 - Psychosomatik","Einrichtungen2";"00 - Bitte eine Einrichtung auswählen","Leer";0,"Leer"},2,0)</f>
        <v>Leer</v>
      </c>
      <c r="Y939" s="37" t="str">
        <f t="shared" si="104"/>
        <v>Leer</v>
      </c>
      <c r="Z939" s="8" t="str">
        <f>VLOOKUP($C939,{"29 - Psychiatrie (Erwachsene)","Psychiatrie";"30 - Kinder- und Jugendpsychiatrie","KJPsychiatrie";"31 - Psychosomatik","Psychosomatik";"00 - Bitte eine Fachabteilung auswählen","Leer";0,"Leer"},2,0)</f>
        <v>Leer</v>
      </c>
    </row>
    <row r="940" spans="2:26" ht="15" customHeight="1" x14ac:dyDescent="0.25">
      <c r="B940" s="76" t="str">
        <f t="shared" si="105"/>
        <v>!!!</v>
      </c>
      <c r="C940" s="250"/>
      <c r="D940" s="243"/>
      <c r="E940" s="251"/>
      <c r="F940" s="88"/>
      <c r="G940" s="387"/>
      <c r="H940" s="44"/>
      <c r="I940" s="44"/>
      <c r="J940" s="70"/>
      <c r="O940" s="8">
        <f t="shared" si="99"/>
        <v>0</v>
      </c>
      <c r="P940" s="8">
        <f>VLOOKUP(C940,{"29 - Psychiatrie (Erwachsene)",1;"30 - Kinder- und Jugendpsychiatrie",1;"31 - Psychosomatik",1;"00 - Bitte eine Fachabteilung auswählen",0;0,0},2,0)</f>
        <v>0</v>
      </c>
      <c r="Q940" s="8">
        <f t="shared" si="100"/>
        <v>0</v>
      </c>
      <c r="R940" s="8">
        <f t="shared" si="101"/>
        <v>0</v>
      </c>
      <c r="S940" s="8">
        <f t="shared" si="102"/>
        <v>0</v>
      </c>
      <c r="T940" s="8">
        <f t="shared" si="103"/>
        <v>0</v>
      </c>
      <c r="V940" s="8">
        <f>VLOOKUP($C940,{"29 - Psychiatrie (Erwachsene)",1;"30 - Kinder- und Jugendpsychiatrie",1;"31 - Psychosomatik",1;"00 - Bitte eine Fachabteilung auswählen",0;0,0},2,0)</f>
        <v>0</v>
      </c>
      <c r="W940" s="8" t="str">
        <f>IF('Angaben KH-Standort'!$D$12&gt;0,"JBJ","KJA")</f>
        <v>KJA</v>
      </c>
      <c r="X940" s="8" t="str">
        <f>VLOOKUP(C939,{"29 - Psychiatrie (Erwachsene)","Einrichtungen2";"30 - Kinder- und Jugendpsychiatrie","Einrichtungen2";"31 - Psychosomatik","Einrichtungen2";"00 - Bitte eine Einrichtung auswählen","Leer";0,"Leer"},2,0)</f>
        <v>Leer</v>
      </c>
      <c r="Y940" s="37" t="str">
        <f t="shared" si="104"/>
        <v>Leer</v>
      </c>
      <c r="Z940" s="8" t="str">
        <f>VLOOKUP($C940,{"29 - Psychiatrie (Erwachsene)","Psychiatrie";"30 - Kinder- und Jugendpsychiatrie","KJPsychiatrie";"31 - Psychosomatik","Psychosomatik";"00 - Bitte eine Fachabteilung auswählen","Leer";0,"Leer"},2,0)</f>
        <v>Leer</v>
      </c>
    </row>
    <row r="941" spans="2:26" ht="15" customHeight="1" x14ac:dyDescent="0.25">
      <c r="B941" s="76" t="str">
        <f t="shared" si="105"/>
        <v>!!!</v>
      </c>
      <c r="C941" s="250"/>
      <c r="D941" s="243"/>
      <c r="E941" s="251"/>
      <c r="F941" s="88"/>
      <c r="G941" s="387"/>
      <c r="H941" s="44"/>
      <c r="I941" s="44"/>
      <c r="J941" s="70"/>
      <c r="O941" s="8">
        <f t="shared" si="99"/>
        <v>0</v>
      </c>
      <c r="P941" s="8">
        <f>VLOOKUP(C941,{"29 - Psychiatrie (Erwachsene)",1;"30 - Kinder- und Jugendpsychiatrie",1;"31 - Psychosomatik",1;"00 - Bitte eine Fachabteilung auswählen",0;0,0},2,0)</f>
        <v>0</v>
      </c>
      <c r="Q941" s="8">
        <f t="shared" si="100"/>
        <v>0</v>
      </c>
      <c r="R941" s="8">
        <f t="shared" si="101"/>
        <v>0</v>
      </c>
      <c r="S941" s="8">
        <f t="shared" si="102"/>
        <v>0</v>
      </c>
      <c r="T941" s="8">
        <f t="shared" si="103"/>
        <v>0</v>
      </c>
      <c r="V941" s="8">
        <f>VLOOKUP($C941,{"29 - Psychiatrie (Erwachsene)",1;"30 - Kinder- und Jugendpsychiatrie",1;"31 - Psychosomatik",1;"00 - Bitte eine Fachabteilung auswählen",0;0,0},2,0)</f>
        <v>0</v>
      </c>
      <c r="W941" s="8" t="str">
        <f>IF('Angaben KH-Standort'!$D$12&gt;0,"JBJ","KJA")</f>
        <v>KJA</v>
      </c>
      <c r="X941" s="8" t="str">
        <f>VLOOKUP(C940,{"29 - Psychiatrie (Erwachsene)","Einrichtungen2";"30 - Kinder- und Jugendpsychiatrie","Einrichtungen2";"31 - Psychosomatik","Einrichtungen2";"00 - Bitte eine Einrichtung auswählen","Leer";0,"Leer"},2,0)</f>
        <v>Leer</v>
      </c>
      <c r="Y941" s="37" t="str">
        <f t="shared" si="104"/>
        <v>Leer</v>
      </c>
      <c r="Z941" s="8" t="str">
        <f>VLOOKUP($C941,{"29 - Psychiatrie (Erwachsene)","Psychiatrie";"30 - Kinder- und Jugendpsychiatrie","KJPsychiatrie";"31 - Psychosomatik","Psychosomatik";"00 - Bitte eine Fachabteilung auswählen","Leer";0,"Leer"},2,0)</f>
        <v>Leer</v>
      </c>
    </row>
    <row r="942" spans="2:26" ht="15" customHeight="1" x14ac:dyDescent="0.25">
      <c r="B942" s="76" t="str">
        <f t="shared" si="105"/>
        <v>!!!</v>
      </c>
      <c r="C942" s="250"/>
      <c r="D942" s="243"/>
      <c r="E942" s="251"/>
      <c r="F942" s="88"/>
      <c r="G942" s="387"/>
      <c r="H942" s="44"/>
      <c r="I942" s="44"/>
      <c r="J942" s="70"/>
      <c r="O942" s="8">
        <f t="shared" si="99"/>
        <v>0</v>
      </c>
      <c r="P942" s="8">
        <f>VLOOKUP(C942,{"29 - Psychiatrie (Erwachsene)",1;"30 - Kinder- und Jugendpsychiatrie",1;"31 - Psychosomatik",1;"00 - Bitte eine Fachabteilung auswählen",0;0,0},2,0)</f>
        <v>0</v>
      </c>
      <c r="Q942" s="8">
        <f t="shared" si="100"/>
        <v>0</v>
      </c>
      <c r="R942" s="8">
        <f t="shared" si="101"/>
        <v>0</v>
      </c>
      <c r="S942" s="8">
        <f t="shared" si="102"/>
        <v>0</v>
      </c>
      <c r="T942" s="8">
        <f t="shared" si="103"/>
        <v>0</v>
      </c>
      <c r="V942" s="8">
        <f>VLOOKUP($C942,{"29 - Psychiatrie (Erwachsene)",1;"30 - Kinder- und Jugendpsychiatrie",1;"31 - Psychosomatik",1;"00 - Bitte eine Fachabteilung auswählen",0;0,0},2,0)</f>
        <v>0</v>
      </c>
      <c r="W942" s="8" t="str">
        <f>IF('Angaben KH-Standort'!$D$12&gt;0,"JBJ","KJA")</f>
        <v>KJA</v>
      </c>
      <c r="X942" s="8" t="str">
        <f>VLOOKUP(C941,{"29 - Psychiatrie (Erwachsene)","Einrichtungen2";"30 - Kinder- und Jugendpsychiatrie","Einrichtungen2";"31 - Psychosomatik","Einrichtungen2";"00 - Bitte eine Einrichtung auswählen","Leer";0,"Leer"},2,0)</f>
        <v>Leer</v>
      </c>
      <c r="Y942" s="37" t="str">
        <f t="shared" si="104"/>
        <v>Leer</v>
      </c>
      <c r="Z942" s="8" t="str">
        <f>VLOOKUP($C942,{"29 - Psychiatrie (Erwachsene)","Psychiatrie";"30 - Kinder- und Jugendpsychiatrie","KJPsychiatrie";"31 - Psychosomatik","Psychosomatik";"00 - Bitte eine Fachabteilung auswählen","Leer";0,"Leer"},2,0)</f>
        <v>Leer</v>
      </c>
    </row>
    <row r="943" spans="2:26" ht="15" customHeight="1" x14ac:dyDescent="0.25">
      <c r="B943" s="76" t="str">
        <f t="shared" si="105"/>
        <v>!!!</v>
      </c>
      <c r="C943" s="250"/>
      <c r="D943" s="243"/>
      <c r="E943" s="251"/>
      <c r="F943" s="88"/>
      <c r="G943" s="387"/>
      <c r="H943" s="44"/>
      <c r="I943" s="44"/>
      <c r="J943" s="70"/>
      <c r="O943" s="8">
        <f t="shared" si="99"/>
        <v>0</v>
      </c>
      <c r="P943" s="8">
        <f>VLOOKUP(C943,{"29 - Psychiatrie (Erwachsene)",1;"30 - Kinder- und Jugendpsychiatrie",1;"31 - Psychosomatik",1;"00 - Bitte eine Fachabteilung auswählen",0;0,0},2,0)</f>
        <v>0</v>
      </c>
      <c r="Q943" s="8">
        <f t="shared" si="100"/>
        <v>0</v>
      </c>
      <c r="R943" s="8">
        <f t="shared" si="101"/>
        <v>0</v>
      </c>
      <c r="S943" s="8">
        <f t="shared" si="102"/>
        <v>0</v>
      </c>
      <c r="T943" s="8">
        <f t="shared" si="103"/>
        <v>0</v>
      </c>
      <c r="V943" s="8">
        <f>VLOOKUP($C943,{"29 - Psychiatrie (Erwachsene)",1;"30 - Kinder- und Jugendpsychiatrie",1;"31 - Psychosomatik",1;"00 - Bitte eine Fachabteilung auswählen",0;0,0},2,0)</f>
        <v>0</v>
      </c>
      <c r="W943" s="8" t="str">
        <f>IF('Angaben KH-Standort'!$D$12&gt;0,"JBJ","KJA")</f>
        <v>KJA</v>
      </c>
      <c r="X943" s="8" t="str">
        <f>VLOOKUP(C942,{"29 - Psychiatrie (Erwachsene)","Einrichtungen2";"30 - Kinder- und Jugendpsychiatrie","Einrichtungen2";"31 - Psychosomatik","Einrichtungen2";"00 - Bitte eine Einrichtung auswählen","Leer";0,"Leer"},2,0)</f>
        <v>Leer</v>
      </c>
      <c r="Y943" s="37" t="str">
        <f t="shared" si="104"/>
        <v>Leer</v>
      </c>
      <c r="Z943" s="8" t="str">
        <f>VLOOKUP($C943,{"29 - Psychiatrie (Erwachsene)","Psychiatrie";"30 - Kinder- und Jugendpsychiatrie","KJPsychiatrie";"31 - Psychosomatik","Psychosomatik";"00 - Bitte eine Fachabteilung auswählen","Leer";0,"Leer"},2,0)</f>
        <v>Leer</v>
      </c>
    </row>
    <row r="944" spans="2:26" ht="15" customHeight="1" x14ac:dyDescent="0.25">
      <c r="B944" s="76" t="str">
        <f t="shared" si="105"/>
        <v>!!!</v>
      </c>
      <c r="C944" s="250"/>
      <c r="D944" s="243"/>
      <c r="E944" s="251"/>
      <c r="F944" s="88"/>
      <c r="G944" s="387"/>
      <c r="H944" s="44"/>
      <c r="I944" s="44"/>
      <c r="J944" s="70"/>
      <c r="O944" s="8">
        <f t="shared" si="99"/>
        <v>0</v>
      </c>
      <c r="P944" s="8">
        <f>VLOOKUP(C944,{"29 - Psychiatrie (Erwachsene)",1;"30 - Kinder- und Jugendpsychiatrie",1;"31 - Psychosomatik",1;"00 - Bitte eine Fachabteilung auswählen",0;0,0},2,0)</f>
        <v>0</v>
      </c>
      <c r="Q944" s="8">
        <f t="shared" si="100"/>
        <v>0</v>
      </c>
      <c r="R944" s="8">
        <f t="shared" si="101"/>
        <v>0</v>
      </c>
      <c r="S944" s="8">
        <f t="shared" si="102"/>
        <v>0</v>
      </c>
      <c r="T944" s="8">
        <f t="shared" si="103"/>
        <v>0</v>
      </c>
      <c r="V944" s="8">
        <f>VLOOKUP($C944,{"29 - Psychiatrie (Erwachsene)",1;"30 - Kinder- und Jugendpsychiatrie",1;"31 - Psychosomatik",1;"00 - Bitte eine Fachabteilung auswählen",0;0,0},2,0)</f>
        <v>0</v>
      </c>
      <c r="W944" s="8" t="str">
        <f>IF('Angaben KH-Standort'!$D$12&gt;0,"JBJ","KJA")</f>
        <v>KJA</v>
      </c>
      <c r="X944" s="8" t="str">
        <f>VLOOKUP(C943,{"29 - Psychiatrie (Erwachsene)","Einrichtungen2";"30 - Kinder- und Jugendpsychiatrie","Einrichtungen2";"31 - Psychosomatik","Einrichtungen2";"00 - Bitte eine Einrichtung auswählen","Leer";0,"Leer"},2,0)</f>
        <v>Leer</v>
      </c>
      <c r="Y944" s="37" t="str">
        <f t="shared" si="104"/>
        <v>Leer</v>
      </c>
      <c r="Z944" s="8" t="str">
        <f>VLOOKUP($C944,{"29 - Psychiatrie (Erwachsene)","Psychiatrie";"30 - Kinder- und Jugendpsychiatrie","KJPsychiatrie";"31 - Psychosomatik","Psychosomatik";"00 - Bitte eine Fachabteilung auswählen","Leer";0,"Leer"},2,0)</f>
        <v>Leer</v>
      </c>
    </row>
    <row r="945" spans="2:26" ht="15" customHeight="1" x14ac:dyDescent="0.25">
      <c r="B945" s="76" t="str">
        <f t="shared" si="105"/>
        <v>!!!</v>
      </c>
      <c r="C945" s="250"/>
      <c r="D945" s="243"/>
      <c r="E945" s="251"/>
      <c r="F945" s="88"/>
      <c r="G945" s="387"/>
      <c r="H945" s="44"/>
      <c r="I945" s="44"/>
      <c r="J945" s="70"/>
      <c r="O945" s="8">
        <f t="shared" si="99"/>
        <v>0</v>
      </c>
      <c r="P945" s="8">
        <f>VLOOKUP(C945,{"29 - Psychiatrie (Erwachsene)",1;"30 - Kinder- und Jugendpsychiatrie",1;"31 - Psychosomatik",1;"00 - Bitte eine Fachabteilung auswählen",0;0,0},2,0)</f>
        <v>0</v>
      </c>
      <c r="Q945" s="8">
        <f t="shared" si="100"/>
        <v>0</v>
      </c>
      <c r="R945" s="8">
        <f t="shared" si="101"/>
        <v>0</v>
      </c>
      <c r="S945" s="8">
        <f t="shared" si="102"/>
        <v>0</v>
      </c>
      <c r="T945" s="8">
        <f t="shared" si="103"/>
        <v>0</v>
      </c>
      <c r="V945" s="8">
        <f>VLOOKUP($C945,{"29 - Psychiatrie (Erwachsene)",1;"30 - Kinder- und Jugendpsychiatrie",1;"31 - Psychosomatik",1;"00 - Bitte eine Fachabteilung auswählen",0;0,0},2,0)</f>
        <v>0</v>
      </c>
      <c r="W945" s="8" t="str">
        <f>IF('Angaben KH-Standort'!$D$12&gt;0,"JBJ","KJA")</f>
        <v>KJA</v>
      </c>
      <c r="X945" s="8" t="str">
        <f>VLOOKUP(C944,{"29 - Psychiatrie (Erwachsene)","Einrichtungen2";"30 - Kinder- und Jugendpsychiatrie","Einrichtungen2";"31 - Psychosomatik","Einrichtungen2";"00 - Bitte eine Einrichtung auswählen","Leer";0,"Leer"},2,0)</f>
        <v>Leer</v>
      </c>
      <c r="Y945" s="37" t="str">
        <f t="shared" si="104"/>
        <v>Leer</v>
      </c>
      <c r="Z945" s="8" t="str">
        <f>VLOOKUP($C945,{"29 - Psychiatrie (Erwachsene)","Psychiatrie";"30 - Kinder- und Jugendpsychiatrie","KJPsychiatrie";"31 - Psychosomatik","Psychosomatik";"00 - Bitte eine Fachabteilung auswählen","Leer";0,"Leer"},2,0)</f>
        <v>Leer</v>
      </c>
    </row>
    <row r="946" spans="2:26" ht="15" customHeight="1" x14ac:dyDescent="0.25">
      <c r="B946" s="76" t="str">
        <f t="shared" si="105"/>
        <v>!!!</v>
      </c>
      <c r="C946" s="250"/>
      <c r="D946" s="243"/>
      <c r="E946" s="251"/>
      <c r="F946" s="88"/>
      <c r="G946" s="387"/>
      <c r="H946" s="44"/>
      <c r="I946" s="44"/>
      <c r="J946" s="70"/>
      <c r="O946" s="8">
        <f t="shared" si="99"/>
        <v>0</v>
      </c>
      <c r="P946" s="8">
        <f>VLOOKUP(C946,{"29 - Psychiatrie (Erwachsene)",1;"30 - Kinder- und Jugendpsychiatrie",1;"31 - Psychosomatik",1;"00 - Bitte eine Fachabteilung auswählen",0;0,0},2,0)</f>
        <v>0</v>
      </c>
      <c r="Q946" s="8">
        <f t="shared" si="100"/>
        <v>0</v>
      </c>
      <c r="R946" s="8">
        <f t="shared" si="101"/>
        <v>0</v>
      </c>
      <c r="S946" s="8">
        <f t="shared" si="102"/>
        <v>0</v>
      </c>
      <c r="T946" s="8">
        <f t="shared" si="103"/>
        <v>0</v>
      </c>
      <c r="V946" s="8">
        <f>VLOOKUP($C946,{"29 - Psychiatrie (Erwachsene)",1;"30 - Kinder- und Jugendpsychiatrie",1;"31 - Psychosomatik",1;"00 - Bitte eine Fachabteilung auswählen",0;0,0},2,0)</f>
        <v>0</v>
      </c>
      <c r="W946" s="8" t="str">
        <f>IF('Angaben KH-Standort'!$D$12&gt;0,"JBJ","KJA")</f>
        <v>KJA</v>
      </c>
      <c r="X946" s="8" t="str">
        <f>VLOOKUP(C945,{"29 - Psychiatrie (Erwachsene)","Einrichtungen2";"30 - Kinder- und Jugendpsychiatrie","Einrichtungen2";"31 - Psychosomatik","Einrichtungen2";"00 - Bitte eine Einrichtung auswählen","Leer";0,"Leer"},2,0)</f>
        <v>Leer</v>
      </c>
      <c r="Y946" s="37" t="str">
        <f t="shared" si="104"/>
        <v>Leer</v>
      </c>
      <c r="Z946" s="8" t="str">
        <f>VLOOKUP($C946,{"29 - Psychiatrie (Erwachsene)","Psychiatrie";"30 - Kinder- und Jugendpsychiatrie","KJPsychiatrie";"31 - Psychosomatik","Psychosomatik";"00 - Bitte eine Fachabteilung auswählen","Leer";0,"Leer"},2,0)</f>
        <v>Leer</v>
      </c>
    </row>
    <row r="947" spans="2:26" ht="15" customHeight="1" x14ac:dyDescent="0.25">
      <c r="B947" s="76" t="str">
        <f t="shared" si="105"/>
        <v>!!!</v>
      </c>
      <c r="C947" s="250"/>
      <c r="D947" s="243"/>
      <c r="E947" s="251"/>
      <c r="F947" s="88"/>
      <c r="G947" s="387"/>
      <c r="H947" s="44"/>
      <c r="I947" s="44"/>
      <c r="J947" s="70"/>
      <c r="O947" s="8">
        <f t="shared" si="99"/>
        <v>0</v>
      </c>
      <c r="P947" s="8">
        <f>VLOOKUP(C947,{"29 - Psychiatrie (Erwachsene)",1;"30 - Kinder- und Jugendpsychiatrie",1;"31 - Psychosomatik",1;"00 - Bitte eine Fachabteilung auswählen",0;0,0},2,0)</f>
        <v>0</v>
      </c>
      <c r="Q947" s="8">
        <f t="shared" si="100"/>
        <v>0</v>
      </c>
      <c r="R947" s="8">
        <f t="shared" si="101"/>
        <v>0</v>
      </c>
      <c r="S947" s="8">
        <f t="shared" si="102"/>
        <v>0</v>
      </c>
      <c r="T947" s="8">
        <f t="shared" si="103"/>
        <v>0</v>
      </c>
      <c r="V947" s="8">
        <f>VLOOKUP($C947,{"29 - Psychiatrie (Erwachsene)",1;"30 - Kinder- und Jugendpsychiatrie",1;"31 - Psychosomatik",1;"00 - Bitte eine Fachabteilung auswählen",0;0,0},2,0)</f>
        <v>0</v>
      </c>
      <c r="W947" s="8" t="str">
        <f>IF('Angaben KH-Standort'!$D$12&gt;0,"JBJ","KJA")</f>
        <v>KJA</v>
      </c>
      <c r="X947" s="8" t="str">
        <f>VLOOKUP(C946,{"29 - Psychiatrie (Erwachsene)","Einrichtungen2";"30 - Kinder- und Jugendpsychiatrie","Einrichtungen2";"31 - Psychosomatik","Einrichtungen2";"00 - Bitte eine Einrichtung auswählen","Leer";0,"Leer"},2,0)</f>
        <v>Leer</v>
      </c>
      <c r="Y947" s="37" t="str">
        <f t="shared" si="104"/>
        <v>Leer</v>
      </c>
      <c r="Z947" s="8" t="str">
        <f>VLOOKUP($C947,{"29 - Psychiatrie (Erwachsene)","Psychiatrie";"30 - Kinder- und Jugendpsychiatrie","KJPsychiatrie";"31 - Psychosomatik","Psychosomatik";"00 - Bitte eine Fachabteilung auswählen","Leer";0,"Leer"},2,0)</f>
        <v>Leer</v>
      </c>
    </row>
    <row r="948" spans="2:26" ht="15" customHeight="1" x14ac:dyDescent="0.25">
      <c r="B948" s="76" t="str">
        <f t="shared" si="105"/>
        <v>!!!</v>
      </c>
      <c r="C948" s="250"/>
      <c r="D948" s="243"/>
      <c r="E948" s="251"/>
      <c r="F948" s="88"/>
      <c r="G948" s="387"/>
      <c r="H948" s="44"/>
      <c r="I948" s="44"/>
      <c r="J948" s="70"/>
      <c r="O948" s="8">
        <f t="shared" si="99"/>
        <v>0</v>
      </c>
      <c r="P948" s="8">
        <f>VLOOKUP(C948,{"29 - Psychiatrie (Erwachsene)",1;"30 - Kinder- und Jugendpsychiatrie",1;"31 - Psychosomatik",1;"00 - Bitte eine Fachabteilung auswählen",0;0,0},2,0)</f>
        <v>0</v>
      </c>
      <c r="Q948" s="8">
        <f t="shared" si="100"/>
        <v>0</v>
      </c>
      <c r="R948" s="8">
        <f t="shared" si="101"/>
        <v>0</v>
      </c>
      <c r="S948" s="8">
        <f t="shared" si="102"/>
        <v>0</v>
      </c>
      <c r="T948" s="8">
        <f t="shared" si="103"/>
        <v>0</v>
      </c>
      <c r="V948" s="8">
        <f>VLOOKUP($C948,{"29 - Psychiatrie (Erwachsene)",1;"30 - Kinder- und Jugendpsychiatrie",1;"31 - Psychosomatik",1;"00 - Bitte eine Fachabteilung auswählen",0;0,0},2,0)</f>
        <v>0</v>
      </c>
      <c r="W948" s="8" t="str">
        <f>IF('Angaben KH-Standort'!$D$12&gt;0,"JBJ","KJA")</f>
        <v>KJA</v>
      </c>
      <c r="X948" s="8" t="str">
        <f>VLOOKUP(C947,{"29 - Psychiatrie (Erwachsene)","Einrichtungen2";"30 - Kinder- und Jugendpsychiatrie","Einrichtungen2";"31 - Psychosomatik","Einrichtungen2";"00 - Bitte eine Einrichtung auswählen","Leer";0,"Leer"},2,0)</f>
        <v>Leer</v>
      </c>
      <c r="Y948" s="37" t="str">
        <f t="shared" si="104"/>
        <v>Leer</v>
      </c>
      <c r="Z948" s="8" t="str">
        <f>VLOOKUP($C948,{"29 - Psychiatrie (Erwachsene)","Psychiatrie";"30 - Kinder- und Jugendpsychiatrie","KJPsychiatrie";"31 - Psychosomatik","Psychosomatik";"00 - Bitte eine Fachabteilung auswählen","Leer";0,"Leer"},2,0)</f>
        <v>Leer</v>
      </c>
    </row>
    <row r="949" spans="2:26" ht="15" customHeight="1" x14ac:dyDescent="0.25">
      <c r="B949" s="76" t="str">
        <f t="shared" si="105"/>
        <v>!!!</v>
      </c>
      <c r="C949" s="250"/>
      <c r="D949" s="243"/>
      <c r="E949" s="251"/>
      <c r="F949" s="88"/>
      <c r="G949" s="387"/>
      <c r="H949" s="44"/>
      <c r="I949" s="44"/>
      <c r="J949" s="70"/>
      <c r="O949" s="8">
        <f t="shared" si="99"/>
        <v>0</v>
      </c>
      <c r="P949" s="8">
        <f>VLOOKUP(C949,{"29 - Psychiatrie (Erwachsene)",1;"30 - Kinder- und Jugendpsychiatrie",1;"31 - Psychosomatik",1;"00 - Bitte eine Fachabteilung auswählen",0;0,0},2,0)</f>
        <v>0</v>
      </c>
      <c r="Q949" s="8">
        <f t="shared" si="100"/>
        <v>0</v>
      </c>
      <c r="R949" s="8">
        <f t="shared" si="101"/>
        <v>0</v>
      </c>
      <c r="S949" s="8">
        <f t="shared" si="102"/>
        <v>0</v>
      </c>
      <c r="T949" s="8">
        <f t="shared" si="103"/>
        <v>0</v>
      </c>
      <c r="V949" s="8">
        <f>VLOOKUP($C949,{"29 - Psychiatrie (Erwachsene)",1;"30 - Kinder- und Jugendpsychiatrie",1;"31 - Psychosomatik",1;"00 - Bitte eine Fachabteilung auswählen",0;0,0},2,0)</f>
        <v>0</v>
      </c>
      <c r="W949" s="8" t="str">
        <f>IF('Angaben KH-Standort'!$D$12&gt;0,"JBJ","KJA")</f>
        <v>KJA</v>
      </c>
      <c r="X949" s="8" t="str">
        <f>VLOOKUP(C948,{"29 - Psychiatrie (Erwachsene)","Einrichtungen2";"30 - Kinder- und Jugendpsychiatrie","Einrichtungen2";"31 - Psychosomatik","Einrichtungen2";"00 - Bitte eine Einrichtung auswählen","Leer";0,"Leer"},2,0)</f>
        <v>Leer</v>
      </c>
      <c r="Y949" s="37" t="str">
        <f t="shared" si="104"/>
        <v>Leer</v>
      </c>
      <c r="Z949" s="8" t="str">
        <f>VLOOKUP($C949,{"29 - Psychiatrie (Erwachsene)","Psychiatrie";"30 - Kinder- und Jugendpsychiatrie","KJPsychiatrie";"31 - Psychosomatik","Psychosomatik";"00 - Bitte eine Fachabteilung auswählen","Leer";0,"Leer"},2,0)</f>
        <v>Leer</v>
      </c>
    </row>
    <row r="950" spans="2:26" ht="15" customHeight="1" x14ac:dyDescent="0.25">
      <c r="B950" s="76" t="str">
        <f t="shared" si="105"/>
        <v>!!!</v>
      </c>
      <c r="C950" s="250"/>
      <c r="D950" s="243"/>
      <c r="E950" s="251"/>
      <c r="F950" s="88"/>
      <c r="G950" s="387"/>
      <c r="H950" s="44"/>
      <c r="I950" s="44"/>
      <c r="J950" s="70"/>
      <c r="O950" s="8">
        <f t="shared" si="99"/>
        <v>0</v>
      </c>
      <c r="P950" s="8">
        <f>VLOOKUP(C950,{"29 - Psychiatrie (Erwachsene)",1;"30 - Kinder- und Jugendpsychiatrie",1;"31 - Psychosomatik",1;"00 - Bitte eine Fachabteilung auswählen",0;0,0},2,0)</f>
        <v>0</v>
      </c>
      <c r="Q950" s="8">
        <f t="shared" si="100"/>
        <v>0</v>
      </c>
      <c r="R950" s="8">
        <f t="shared" si="101"/>
        <v>0</v>
      </c>
      <c r="S950" s="8">
        <f t="shared" si="102"/>
        <v>0</v>
      </c>
      <c r="T950" s="8">
        <f t="shared" si="103"/>
        <v>0</v>
      </c>
      <c r="V950" s="8">
        <f>VLOOKUP($C950,{"29 - Psychiatrie (Erwachsene)",1;"30 - Kinder- und Jugendpsychiatrie",1;"31 - Psychosomatik",1;"00 - Bitte eine Fachabteilung auswählen",0;0,0},2,0)</f>
        <v>0</v>
      </c>
      <c r="W950" s="8" t="str">
        <f>IF('Angaben KH-Standort'!$D$12&gt;0,"JBJ","KJA")</f>
        <v>KJA</v>
      </c>
      <c r="X950" s="8" t="str">
        <f>VLOOKUP(C949,{"29 - Psychiatrie (Erwachsene)","Einrichtungen2";"30 - Kinder- und Jugendpsychiatrie","Einrichtungen2";"31 - Psychosomatik","Einrichtungen2";"00 - Bitte eine Einrichtung auswählen","Leer";0,"Leer"},2,0)</f>
        <v>Leer</v>
      </c>
      <c r="Y950" s="37" t="str">
        <f t="shared" si="104"/>
        <v>Leer</v>
      </c>
      <c r="Z950" s="8" t="str">
        <f>VLOOKUP($C950,{"29 - Psychiatrie (Erwachsene)","Psychiatrie";"30 - Kinder- und Jugendpsychiatrie","KJPsychiatrie";"31 - Psychosomatik","Psychosomatik";"00 - Bitte eine Fachabteilung auswählen","Leer";0,"Leer"},2,0)</f>
        <v>Leer</v>
      </c>
    </row>
    <row r="951" spans="2:26" ht="15" customHeight="1" x14ac:dyDescent="0.25">
      <c r="B951" s="76" t="str">
        <f t="shared" si="105"/>
        <v>!!!</v>
      </c>
      <c r="C951" s="250"/>
      <c r="D951" s="243"/>
      <c r="E951" s="251"/>
      <c r="F951" s="88"/>
      <c r="G951" s="387"/>
      <c r="H951" s="44"/>
      <c r="I951" s="44"/>
      <c r="J951" s="70"/>
      <c r="O951" s="8">
        <f t="shared" si="99"/>
        <v>0</v>
      </c>
      <c r="P951" s="8">
        <f>VLOOKUP(C951,{"29 - Psychiatrie (Erwachsene)",1;"30 - Kinder- und Jugendpsychiatrie",1;"31 - Psychosomatik",1;"00 - Bitte eine Fachabteilung auswählen",0;0,0},2,0)</f>
        <v>0</v>
      </c>
      <c r="Q951" s="8">
        <f t="shared" si="100"/>
        <v>0</v>
      </c>
      <c r="R951" s="8">
        <f t="shared" si="101"/>
        <v>0</v>
      </c>
      <c r="S951" s="8">
        <f t="shared" si="102"/>
        <v>0</v>
      </c>
      <c r="T951" s="8">
        <f t="shared" si="103"/>
        <v>0</v>
      </c>
      <c r="V951" s="8">
        <f>VLOOKUP($C951,{"29 - Psychiatrie (Erwachsene)",1;"30 - Kinder- und Jugendpsychiatrie",1;"31 - Psychosomatik",1;"00 - Bitte eine Fachabteilung auswählen",0;0,0},2,0)</f>
        <v>0</v>
      </c>
      <c r="W951" s="8" t="str">
        <f>IF('Angaben KH-Standort'!$D$12&gt;0,"JBJ","KJA")</f>
        <v>KJA</v>
      </c>
      <c r="X951" s="8" t="str">
        <f>VLOOKUP(C950,{"29 - Psychiatrie (Erwachsene)","Einrichtungen2";"30 - Kinder- und Jugendpsychiatrie","Einrichtungen2";"31 - Psychosomatik","Einrichtungen2";"00 - Bitte eine Einrichtung auswählen","Leer";0,"Leer"},2,0)</f>
        <v>Leer</v>
      </c>
      <c r="Y951" s="37" t="str">
        <f t="shared" si="104"/>
        <v>Leer</v>
      </c>
      <c r="Z951" s="8" t="str">
        <f>VLOOKUP($C951,{"29 - Psychiatrie (Erwachsene)","Psychiatrie";"30 - Kinder- und Jugendpsychiatrie","KJPsychiatrie";"31 - Psychosomatik","Psychosomatik";"00 - Bitte eine Fachabteilung auswählen","Leer";0,"Leer"},2,0)</f>
        <v>Leer</v>
      </c>
    </row>
    <row r="952" spans="2:26" ht="15" customHeight="1" x14ac:dyDescent="0.25">
      <c r="B952" s="76" t="str">
        <f t="shared" si="105"/>
        <v>!!!</v>
      </c>
      <c r="C952" s="250"/>
      <c r="D952" s="243"/>
      <c r="E952" s="251"/>
      <c r="F952" s="88"/>
      <c r="G952" s="387"/>
      <c r="H952" s="44"/>
      <c r="I952" s="44"/>
      <c r="J952" s="70"/>
      <c r="O952" s="8">
        <f t="shared" si="99"/>
        <v>0</v>
      </c>
      <c r="P952" s="8">
        <f>VLOOKUP(C952,{"29 - Psychiatrie (Erwachsene)",1;"30 - Kinder- und Jugendpsychiatrie",1;"31 - Psychosomatik",1;"00 - Bitte eine Fachabteilung auswählen",0;0,0},2,0)</f>
        <v>0</v>
      </c>
      <c r="Q952" s="8">
        <f t="shared" si="100"/>
        <v>0</v>
      </c>
      <c r="R952" s="8">
        <f t="shared" si="101"/>
        <v>0</v>
      </c>
      <c r="S952" s="8">
        <f t="shared" si="102"/>
        <v>0</v>
      </c>
      <c r="T952" s="8">
        <f t="shared" si="103"/>
        <v>0</v>
      </c>
      <c r="V952" s="8">
        <f>VLOOKUP($C952,{"29 - Psychiatrie (Erwachsene)",1;"30 - Kinder- und Jugendpsychiatrie",1;"31 - Psychosomatik",1;"00 - Bitte eine Fachabteilung auswählen",0;0,0},2,0)</f>
        <v>0</v>
      </c>
      <c r="W952" s="8" t="str">
        <f>IF('Angaben KH-Standort'!$D$12&gt;0,"JBJ","KJA")</f>
        <v>KJA</v>
      </c>
      <c r="X952" s="8" t="str">
        <f>VLOOKUP(C951,{"29 - Psychiatrie (Erwachsene)","Einrichtungen2";"30 - Kinder- und Jugendpsychiatrie","Einrichtungen2";"31 - Psychosomatik","Einrichtungen2";"00 - Bitte eine Einrichtung auswählen","Leer";0,"Leer"},2,0)</f>
        <v>Leer</v>
      </c>
      <c r="Y952" s="37" t="str">
        <f t="shared" si="104"/>
        <v>Leer</v>
      </c>
      <c r="Z952" s="8" t="str">
        <f>VLOOKUP($C952,{"29 - Psychiatrie (Erwachsene)","Psychiatrie";"30 - Kinder- und Jugendpsychiatrie","KJPsychiatrie";"31 - Psychosomatik","Psychosomatik";"00 - Bitte eine Fachabteilung auswählen","Leer";0,"Leer"},2,0)</f>
        <v>Leer</v>
      </c>
    </row>
    <row r="953" spans="2:26" ht="15" customHeight="1" x14ac:dyDescent="0.25">
      <c r="B953" s="76" t="str">
        <f t="shared" si="105"/>
        <v>!!!</v>
      </c>
      <c r="C953" s="250"/>
      <c r="D953" s="243"/>
      <c r="E953" s="251"/>
      <c r="F953" s="88"/>
      <c r="G953" s="387"/>
      <c r="H953" s="44"/>
      <c r="I953" s="44"/>
      <c r="J953" s="70"/>
      <c r="O953" s="8">
        <f t="shared" si="99"/>
        <v>0</v>
      </c>
      <c r="P953" s="8">
        <f>VLOOKUP(C953,{"29 - Psychiatrie (Erwachsene)",1;"30 - Kinder- und Jugendpsychiatrie",1;"31 - Psychosomatik",1;"00 - Bitte eine Fachabteilung auswählen",0;0,0},2,0)</f>
        <v>0</v>
      </c>
      <c r="Q953" s="8">
        <f t="shared" si="100"/>
        <v>0</v>
      </c>
      <c r="R953" s="8">
        <f t="shared" si="101"/>
        <v>0</v>
      </c>
      <c r="S953" s="8">
        <f t="shared" si="102"/>
        <v>0</v>
      </c>
      <c r="T953" s="8">
        <f t="shared" si="103"/>
        <v>0</v>
      </c>
      <c r="V953" s="8">
        <f>VLOOKUP($C953,{"29 - Psychiatrie (Erwachsene)",1;"30 - Kinder- und Jugendpsychiatrie",1;"31 - Psychosomatik",1;"00 - Bitte eine Fachabteilung auswählen",0;0,0},2,0)</f>
        <v>0</v>
      </c>
      <c r="W953" s="8" t="str">
        <f>IF('Angaben KH-Standort'!$D$12&gt;0,"JBJ","KJA")</f>
        <v>KJA</v>
      </c>
      <c r="X953" s="8" t="str">
        <f>VLOOKUP(C952,{"29 - Psychiatrie (Erwachsene)","Einrichtungen2";"30 - Kinder- und Jugendpsychiatrie","Einrichtungen2";"31 - Psychosomatik","Einrichtungen2";"00 - Bitte eine Einrichtung auswählen","Leer";0,"Leer"},2,0)</f>
        <v>Leer</v>
      </c>
      <c r="Y953" s="37" t="str">
        <f t="shared" si="104"/>
        <v>Leer</v>
      </c>
      <c r="Z953" s="8" t="str">
        <f>VLOOKUP($C953,{"29 - Psychiatrie (Erwachsene)","Psychiatrie";"30 - Kinder- und Jugendpsychiatrie","KJPsychiatrie";"31 - Psychosomatik","Psychosomatik";"00 - Bitte eine Fachabteilung auswählen","Leer";0,"Leer"},2,0)</f>
        <v>Leer</v>
      </c>
    </row>
    <row r="954" spans="2:26" ht="15" customHeight="1" x14ac:dyDescent="0.25">
      <c r="B954" s="76" t="str">
        <f t="shared" si="105"/>
        <v>!!!</v>
      </c>
      <c r="C954" s="250"/>
      <c r="D954" s="243"/>
      <c r="E954" s="251"/>
      <c r="F954" s="88"/>
      <c r="G954" s="387"/>
      <c r="H954" s="44"/>
      <c r="I954" s="44"/>
      <c r="J954" s="70"/>
      <c r="O954" s="8">
        <f t="shared" si="99"/>
        <v>0</v>
      </c>
      <c r="P954" s="8">
        <f>VLOOKUP(C954,{"29 - Psychiatrie (Erwachsene)",1;"30 - Kinder- und Jugendpsychiatrie",1;"31 - Psychosomatik",1;"00 - Bitte eine Fachabteilung auswählen",0;0,0},2,0)</f>
        <v>0</v>
      </c>
      <c r="Q954" s="8">
        <f t="shared" si="100"/>
        <v>0</v>
      </c>
      <c r="R954" s="8">
        <f t="shared" si="101"/>
        <v>0</v>
      </c>
      <c r="S954" s="8">
        <f t="shared" si="102"/>
        <v>0</v>
      </c>
      <c r="T954" s="8">
        <f t="shared" si="103"/>
        <v>0</v>
      </c>
      <c r="V954" s="8">
        <f>VLOOKUP($C954,{"29 - Psychiatrie (Erwachsene)",1;"30 - Kinder- und Jugendpsychiatrie",1;"31 - Psychosomatik",1;"00 - Bitte eine Fachabteilung auswählen",0;0,0},2,0)</f>
        <v>0</v>
      </c>
      <c r="W954" s="8" t="str">
        <f>IF('Angaben KH-Standort'!$D$12&gt;0,"JBJ","KJA")</f>
        <v>KJA</v>
      </c>
      <c r="X954" s="8" t="str">
        <f>VLOOKUP(C953,{"29 - Psychiatrie (Erwachsene)","Einrichtungen2";"30 - Kinder- und Jugendpsychiatrie","Einrichtungen2";"31 - Psychosomatik","Einrichtungen2";"00 - Bitte eine Einrichtung auswählen","Leer";0,"Leer"},2,0)</f>
        <v>Leer</v>
      </c>
      <c r="Y954" s="37" t="str">
        <f t="shared" si="104"/>
        <v>Leer</v>
      </c>
      <c r="Z954" s="8" t="str">
        <f>VLOOKUP($C954,{"29 - Psychiatrie (Erwachsene)","Psychiatrie";"30 - Kinder- und Jugendpsychiatrie","KJPsychiatrie";"31 - Psychosomatik","Psychosomatik";"00 - Bitte eine Fachabteilung auswählen","Leer";0,"Leer"},2,0)</f>
        <v>Leer</v>
      </c>
    </row>
    <row r="955" spans="2:26" ht="15" customHeight="1" x14ac:dyDescent="0.25">
      <c r="B955" s="76" t="str">
        <f t="shared" si="105"/>
        <v>!!!</v>
      </c>
      <c r="C955" s="250"/>
      <c r="D955" s="243"/>
      <c r="E955" s="251"/>
      <c r="F955" s="88"/>
      <c r="G955" s="387"/>
      <c r="H955" s="44"/>
      <c r="I955" s="44"/>
      <c r="J955" s="70"/>
      <c r="O955" s="8">
        <f t="shared" si="99"/>
        <v>0</v>
      </c>
      <c r="P955" s="8">
        <f>VLOOKUP(C955,{"29 - Psychiatrie (Erwachsene)",1;"30 - Kinder- und Jugendpsychiatrie",1;"31 - Psychosomatik",1;"00 - Bitte eine Fachabteilung auswählen",0;0,0},2,0)</f>
        <v>0</v>
      </c>
      <c r="Q955" s="8">
        <f t="shared" si="100"/>
        <v>0</v>
      </c>
      <c r="R955" s="8">
        <f t="shared" si="101"/>
        <v>0</v>
      </c>
      <c r="S955" s="8">
        <f t="shared" si="102"/>
        <v>0</v>
      </c>
      <c r="T955" s="8">
        <f t="shared" si="103"/>
        <v>0</v>
      </c>
      <c r="V955" s="8">
        <f>VLOOKUP($C955,{"29 - Psychiatrie (Erwachsene)",1;"30 - Kinder- und Jugendpsychiatrie",1;"31 - Psychosomatik",1;"00 - Bitte eine Fachabteilung auswählen",0;0,0},2,0)</f>
        <v>0</v>
      </c>
      <c r="W955" s="8" t="str">
        <f>IF('Angaben KH-Standort'!$D$12&gt;0,"JBJ","KJA")</f>
        <v>KJA</v>
      </c>
      <c r="X955" s="8" t="str">
        <f>VLOOKUP(C954,{"29 - Psychiatrie (Erwachsene)","Einrichtungen2";"30 - Kinder- und Jugendpsychiatrie","Einrichtungen2";"31 - Psychosomatik","Einrichtungen2";"00 - Bitte eine Einrichtung auswählen","Leer";0,"Leer"},2,0)</f>
        <v>Leer</v>
      </c>
      <c r="Y955" s="37" t="str">
        <f t="shared" si="104"/>
        <v>Leer</v>
      </c>
      <c r="Z955" s="8" t="str">
        <f>VLOOKUP($C955,{"29 - Psychiatrie (Erwachsene)","Psychiatrie";"30 - Kinder- und Jugendpsychiatrie","KJPsychiatrie";"31 - Psychosomatik","Psychosomatik";"00 - Bitte eine Fachabteilung auswählen","Leer";0,"Leer"},2,0)</f>
        <v>Leer</v>
      </c>
    </row>
    <row r="956" spans="2:26" ht="15" customHeight="1" x14ac:dyDescent="0.25">
      <c r="B956" s="76" t="str">
        <f t="shared" si="105"/>
        <v>!!!</v>
      </c>
      <c r="C956" s="250"/>
      <c r="D956" s="243"/>
      <c r="E956" s="251"/>
      <c r="F956" s="88"/>
      <c r="G956" s="387"/>
      <c r="H956" s="44"/>
      <c r="I956" s="44"/>
      <c r="J956" s="70"/>
      <c r="O956" s="8">
        <f t="shared" si="99"/>
        <v>0</v>
      </c>
      <c r="P956" s="8">
        <f>VLOOKUP(C956,{"29 - Psychiatrie (Erwachsene)",1;"30 - Kinder- und Jugendpsychiatrie",1;"31 - Psychosomatik",1;"00 - Bitte eine Fachabteilung auswählen",0;0,0},2,0)</f>
        <v>0</v>
      </c>
      <c r="Q956" s="8">
        <f t="shared" si="100"/>
        <v>0</v>
      </c>
      <c r="R956" s="8">
        <f t="shared" si="101"/>
        <v>0</v>
      </c>
      <c r="S956" s="8">
        <f t="shared" si="102"/>
        <v>0</v>
      </c>
      <c r="T956" s="8">
        <f t="shared" si="103"/>
        <v>0</v>
      </c>
      <c r="V956" s="8">
        <f>VLOOKUP($C956,{"29 - Psychiatrie (Erwachsene)",1;"30 - Kinder- und Jugendpsychiatrie",1;"31 - Psychosomatik",1;"00 - Bitte eine Fachabteilung auswählen",0;0,0},2,0)</f>
        <v>0</v>
      </c>
      <c r="W956" s="8" t="str">
        <f>IF('Angaben KH-Standort'!$D$12&gt;0,"JBJ","KJA")</f>
        <v>KJA</v>
      </c>
      <c r="X956" s="8" t="str">
        <f>VLOOKUP(C955,{"29 - Psychiatrie (Erwachsene)","Einrichtungen2";"30 - Kinder- und Jugendpsychiatrie","Einrichtungen2";"31 - Psychosomatik","Einrichtungen2";"00 - Bitte eine Einrichtung auswählen","Leer";0,"Leer"},2,0)</f>
        <v>Leer</v>
      </c>
      <c r="Y956" s="37" t="str">
        <f t="shared" si="104"/>
        <v>Leer</v>
      </c>
      <c r="Z956" s="8" t="str">
        <f>VLOOKUP($C956,{"29 - Psychiatrie (Erwachsene)","Psychiatrie";"30 - Kinder- und Jugendpsychiatrie","KJPsychiatrie";"31 - Psychosomatik","Psychosomatik";"00 - Bitte eine Fachabteilung auswählen","Leer";0,"Leer"},2,0)</f>
        <v>Leer</v>
      </c>
    </row>
    <row r="957" spans="2:26" ht="15" customHeight="1" x14ac:dyDescent="0.25">
      <c r="B957" s="76" t="str">
        <f t="shared" si="105"/>
        <v>!!!</v>
      </c>
      <c r="C957" s="250"/>
      <c r="D957" s="243"/>
      <c r="E957" s="251"/>
      <c r="F957" s="88"/>
      <c r="G957" s="387"/>
      <c r="H957" s="44"/>
      <c r="I957" s="44"/>
      <c r="J957" s="70"/>
      <c r="O957" s="8">
        <f t="shared" si="99"/>
        <v>0</v>
      </c>
      <c r="P957" s="8">
        <f>VLOOKUP(C957,{"29 - Psychiatrie (Erwachsene)",1;"30 - Kinder- und Jugendpsychiatrie",1;"31 - Psychosomatik",1;"00 - Bitte eine Fachabteilung auswählen",0;0,0},2,0)</f>
        <v>0</v>
      </c>
      <c r="Q957" s="8">
        <f t="shared" si="100"/>
        <v>0</v>
      </c>
      <c r="R957" s="8">
        <f t="shared" si="101"/>
        <v>0</v>
      </c>
      <c r="S957" s="8">
        <f t="shared" si="102"/>
        <v>0</v>
      </c>
      <c r="T957" s="8">
        <f t="shared" si="103"/>
        <v>0</v>
      </c>
      <c r="V957" s="8">
        <f>VLOOKUP($C957,{"29 - Psychiatrie (Erwachsene)",1;"30 - Kinder- und Jugendpsychiatrie",1;"31 - Psychosomatik",1;"00 - Bitte eine Fachabteilung auswählen",0;0,0},2,0)</f>
        <v>0</v>
      </c>
      <c r="W957" s="8" t="str">
        <f>IF('Angaben KH-Standort'!$D$12&gt;0,"JBJ","KJA")</f>
        <v>KJA</v>
      </c>
      <c r="X957" s="8" t="str">
        <f>VLOOKUP(C956,{"29 - Psychiatrie (Erwachsene)","Einrichtungen2";"30 - Kinder- und Jugendpsychiatrie","Einrichtungen2";"31 - Psychosomatik","Einrichtungen2";"00 - Bitte eine Einrichtung auswählen","Leer";0,"Leer"},2,0)</f>
        <v>Leer</v>
      </c>
      <c r="Y957" s="37" t="str">
        <f t="shared" si="104"/>
        <v>Leer</v>
      </c>
      <c r="Z957" s="8" t="str">
        <f>VLOOKUP($C957,{"29 - Psychiatrie (Erwachsene)","Psychiatrie";"30 - Kinder- und Jugendpsychiatrie","KJPsychiatrie";"31 - Psychosomatik","Psychosomatik";"00 - Bitte eine Fachabteilung auswählen","Leer";0,"Leer"},2,0)</f>
        <v>Leer</v>
      </c>
    </row>
    <row r="958" spans="2:26" ht="15" customHeight="1" x14ac:dyDescent="0.25">
      <c r="B958" s="76" t="str">
        <f t="shared" si="105"/>
        <v>!!!</v>
      </c>
      <c r="C958" s="250"/>
      <c r="D958" s="243"/>
      <c r="E958" s="251"/>
      <c r="F958" s="88"/>
      <c r="G958" s="387"/>
      <c r="H958" s="44"/>
      <c r="I958" s="44"/>
      <c r="J958" s="70"/>
      <c r="O958" s="8">
        <f t="shared" si="99"/>
        <v>0</v>
      </c>
      <c r="P958" s="8">
        <f>VLOOKUP(C958,{"29 - Psychiatrie (Erwachsene)",1;"30 - Kinder- und Jugendpsychiatrie",1;"31 - Psychosomatik",1;"00 - Bitte eine Fachabteilung auswählen",0;0,0},2,0)</f>
        <v>0</v>
      </c>
      <c r="Q958" s="8">
        <f t="shared" si="100"/>
        <v>0</v>
      </c>
      <c r="R958" s="8">
        <f t="shared" si="101"/>
        <v>0</v>
      </c>
      <c r="S958" s="8">
        <f t="shared" si="102"/>
        <v>0</v>
      </c>
      <c r="T958" s="8">
        <f t="shared" si="103"/>
        <v>0</v>
      </c>
      <c r="V958" s="8">
        <f>VLOOKUP($C958,{"29 - Psychiatrie (Erwachsene)",1;"30 - Kinder- und Jugendpsychiatrie",1;"31 - Psychosomatik",1;"00 - Bitte eine Fachabteilung auswählen",0;0,0},2,0)</f>
        <v>0</v>
      </c>
      <c r="W958" s="8" t="str">
        <f>IF('Angaben KH-Standort'!$D$12&gt;0,"JBJ","KJA")</f>
        <v>KJA</v>
      </c>
      <c r="X958" s="8" t="str">
        <f>VLOOKUP(C957,{"29 - Psychiatrie (Erwachsene)","Einrichtungen2";"30 - Kinder- und Jugendpsychiatrie","Einrichtungen2";"31 - Psychosomatik","Einrichtungen2";"00 - Bitte eine Einrichtung auswählen","Leer";0,"Leer"},2,0)</f>
        <v>Leer</v>
      </c>
      <c r="Y958" s="37" t="str">
        <f t="shared" si="104"/>
        <v>Leer</v>
      </c>
      <c r="Z958" s="8" t="str">
        <f>VLOOKUP($C958,{"29 - Psychiatrie (Erwachsene)","Psychiatrie";"30 - Kinder- und Jugendpsychiatrie","KJPsychiatrie";"31 - Psychosomatik","Psychosomatik";"00 - Bitte eine Fachabteilung auswählen","Leer";0,"Leer"},2,0)</f>
        <v>Leer</v>
      </c>
    </row>
    <row r="959" spans="2:26" ht="15" customHeight="1" x14ac:dyDescent="0.25">
      <c r="B959" s="76" t="str">
        <f t="shared" si="105"/>
        <v>!!!</v>
      </c>
      <c r="C959" s="250"/>
      <c r="D959" s="243"/>
      <c r="E959" s="251"/>
      <c r="F959" s="88"/>
      <c r="G959" s="387"/>
      <c r="H959" s="44"/>
      <c r="I959" s="44"/>
      <c r="J959" s="70"/>
      <c r="O959" s="8">
        <f t="shared" si="99"/>
        <v>0</v>
      </c>
      <c r="P959" s="8">
        <f>VLOOKUP(C959,{"29 - Psychiatrie (Erwachsene)",1;"30 - Kinder- und Jugendpsychiatrie",1;"31 - Psychosomatik",1;"00 - Bitte eine Fachabteilung auswählen",0;0,0},2,0)</f>
        <v>0</v>
      </c>
      <c r="Q959" s="8">
        <f t="shared" si="100"/>
        <v>0</v>
      </c>
      <c r="R959" s="8">
        <f t="shared" si="101"/>
        <v>0</v>
      </c>
      <c r="S959" s="8">
        <f t="shared" si="102"/>
        <v>0</v>
      </c>
      <c r="T959" s="8">
        <f t="shared" si="103"/>
        <v>0</v>
      </c>
      <c r="V959" s="8">
        <f>VLOOKUP($C959,{"29 - Psychiatrie (Erwachsene)",1;"30 - Kinder- und Jugendpsychiatrie",1;"31 - Psychosomatik",1;"00 - Bitte eine Fachabteilung auswählen",0;0,0},2,0)</f>
        <v>0</v>
      </c>
      <c r="W959" s="8" t="str">
        <f>IF('Angaben KH-Standort'!$D$12&gt;0,"JBJ","KJA")</f>
        <v>KJA</v>
      </c>
      <c r="X959" s="8" t="str">
        <f>VLOOKUP(C958,{"29 - Psychiatrie (Erwachsene)","Einrichtungen2";"30 - Kinder- und Jugendpsychiatrie","Einrichtungen2";"31 - Psychosomatik","Einrichtungen2";"00 - Bitte eine Einrichtung auswählen","Leer";0,"Leer"},2,0)</f>
        <v>Leer</v>
      </c>
      <c r="Y959" s="37" t="str">
        <f t="shared" si="104"/>
        <v>Leer</v>
      </c>
      <c r="Z959" s="8" t="str">
        <f>VLOOKUP($C959,{"29 - Psychiatrie (Erwachsene)","Psychiatrie";"30 - Kinder- und Jugendpsychiatrie","KJPsychiatrie";"31 - Psychosomatik","Psychosomatik";"00 - Bitte eine Fachabteilung auswählen","Leer";0,"Leer"},2,0)</f>
        <v>Leer</v>
      </c>
    </row>
    <row r="960" spans="2:26" ht="15" customHeight="1" x14ac:dyDescent="0.25">
      <c r="B960" s="76" t="str">
        <f t="shared" si="105"/>
        <v>!!!</v>
      </c>
      <c r="C960" s="250"/>
      <c r="D960" s="243"/>
      <c r="E960" s="251"/>
      <c r="F960" s="88"/>
      <c r="G960" s="387"/>
      <c r="H960" s="44"/>
      <c r="I960" s="44"/>
      <c r="J960" s="70"/>
      <c r="O960" s="8">
        <f t="shared" si="99"/>
        <v>0</v>
      </c>
      <c r="P960" s="8">
        <f>VLOOKUP(C960,{"29 - Psychiatrie (Erwachsene)",1;"30 - Kinder- und Jugendpsychiatrie",1;"31 - Psychosomatik",1;"00 - Bitte eine Fachabteilung auswählen",0;0,0},2,0)</f>
        <v>0</v>
      </c>
      <c r="Q960" s="8">
        <f t="shared" si="100"/>
        <v>0</v>
      </c>
      <c r="R960" s="8">
        <f t="shared" si="101"/>
        <v>0</v>
      </c>
      <c r="S960" s="8">
        <f t="shared" si="102"/>
        <v>0</v>
      </c>
      <c r="T960" s="8">
        <f t="shared" si="103"/>
        <v>0</v>
      </c>
      <c r="V960" s="8">
        <f>VLOOKUP($C960,{"29 - Psychiatrie (Erwachsene)",1;"30 - Kinder- und Jugendpsychiatrie",1;"31 - Psychosomatik",1;"00 - Bitte eine Fachabteilung auswählen",0;0,0},2,0)</f>
        <v>0</v>
      </c>
      <c r="W960" s="8" t="str">
        <f>IF('Angaben KH-Standort'!$D$12&gt;0,"JBJ","KJA")</f>
        <v>KJA</v>
      </c>
      <c r="X960" s="8" t="str">
        <f>VLOOKUP(C959,{"29 - Psychiatrie (Erwachsene)","Einrichtungen2";"30 - Kinder- und Jugendpsychiatrie","Einrichtungen2";"31 - Psychosomatik","Einrichtungen2";"00 - Bitte eine Einrichtung auswählen","Leer";0,"Leer"},2,0)</f>
        <v>Leer</v>
      </c>
      <c r="Y960" s="37" t="str">
        <f t="shared" si="104"/>
        <v>Leer</v>
      </c>
      <c r="Z960" s="8" t="str">
        <f>VLOOKUP($C960,{"29 - Psychiatrie (Erwachsene)","Psychiatrie";"30 - Kinder- und Jugendpsychiatrie","KJPsychiatrie";"31 - Psychosomatik","Psychosomatik";"00 - Bitte eine Fachabteilung auswählen","Leer";0,"Leer"},2,0)</f>
        <v>Leer</v>
      </c>
    </row>
    <row r="961" spans="2:26" ht="15" customHeight="1" x14ac:dyDescent="0.25">
      <c r="B961" s="76" t="str">
        <f t="shared" si="105"/>
        <v>!!!</v>
      </c>
      <c r="C961" s="250"/>
      <c r="D961" s="243"/>
      <c r="E961" s="251"/>
      <c r="F961" s="88"/>
      <c r="G961" s="387"/>
      <c r="H961" s="44"/>
      <c r="I961" s="44"/>
      <c r="J961" s="70"/>
      <c r="O961" s="8">
        <f t="shared" si="99"/>
        <v>0</v>
      </c>
      <c r="P961" s="8">
        <f>VLOOKUP(C961,{"29 - Psychiatrie (Erwachsene)",1;"30 - Kinder- und Jugendpsychiatrie",1;"31 - Psychosomatik",1;"00 - Bitte eine Fachabteilung auswählen",0;0,0},2,0)</f>
        <v>0</v>
      </c>
      <c r="Q961" s="8">
        <f t="shared" si="100"/>
        <v>0</v>
      </c>
      <c r="R961" s="8">
        <f t="shared" si="101"/>
        <v>0</v>
      </c>
      <c r="S961" s="8">
        <f t="shared" si="102"/>
        <v>0</v>
      </c>
      <c r="T961" s="8">
        <f t="shared" si="103"/>
        <v>0</v>
      </c>
      <c r="V961" s="8">
        <f>VLOOKUP($C961,{"29 - Psychiatrie (Erwachsene)",1;"30 - Kinder- und Jugendpsychiatrie",1;"31 - Psychosomatik",1;"00 - Bitte eine Fachabteilung auswählen",0;0,0},2,0)</f>
        <v>0</v>
      </c>
      <c r="W961" s="8" t="str">
        <f>IF('Angaben KH-Standort'!$D$12&gt;0,"JBJ","KJA")</f>
        <v>KJA</v>
      </c>
      <c r="X961" s="8" t="str">
        <f>VLOOKUP(C960,{"29 - Psychiatrie (Erwachsene)","Einrichtungen2";"30 - Kinder- und Jugendpsychiatrie","Einrichtungen2";"31 - Psychosomatik","Einrichtungen2";"00 - Bitte eine Einrichtung auswählen","Leer";0,"Leer"},2,0)</f>
        <v>Leer</v>
      </c>
      <c r="Y961" s="37" t="str">
        <f t="shared" si="104"/>
        <v>Leer</v>
      </c>
      <c r="Z961" s="8" t="str">
        <f>VLOOKUP($C961,{"29 - Psychiatrie (Erwachsene)","Psychiatrie";"30 - Kinder- und Jugendpsychiatrie","KJPsychiatrie";"31 - Psychosomatik","Psychosomatik";"00 - Bitte eine Fachabteilung auswählen","Leer";0,"Leer"},2,0)</f>
        <v>Leer</v>
      </c>
    </row>
    <row r="962" spans="2:26" ht="15" customHeight="1" x14ac:dyDescent="0.25">
      <c r="B962" s="76" t="str">
        <f t="shared" si="105"/>
        <v>!!!</v>
      </c>
      <c r="C962" s="250"/>
      <c r="D962" s="243"/>
      <c r="E962" s="251"/>
      <c r="F962" s="88"/>
      <c r="G962" s="387"/>
      <c r="H962" s="44"/>
      <c r="I962" s="44"/>
      <c r="J962" s="70"/>
      <c r="O962" s="8">
        <f t="shared" si="99"/>
        <v>0</v>
      </c>
      <c r="P962" s="8">
        <f>VLOOKUP(C962,{"29 - Psychiatrie (Erwachsene)",1;"30 - Kinder- und Jugendpsychiatrie",1;"31 - Psychosomatik",1;"00 - Bitte eine Fachabteilung auswählen",0;0,0},2,0)</f>
        <v>0</v>
      </c>
      <c r="Q962" s="8">
        <f t="shared" si="100"/>
        <v>0</v>
      </c>
      <c r="R962" s="8">
        <f t="shared" si="101"/>
        <v>0</v>
      </c>
      <c r="S962" s="8">
        <f t="shared" si="102"/>
        <v>0</v>
      </c>
      <c r="T962" s="8">
        <f t="shared" si="103"/>
        <v>0</v>
      </c>
      <c r="V962" s="8">
        <f>VLOOKUP($C962,{"29 - Psychiatrie (Erwachsene)",1;"30 - Kinder- und Jugendpsychiatrie",1;"31 - Psychosomatik",1;"00 - Bitte eine Fachabteilung auswählen",0;0,0},2,0)</f>
        <v>0</v>
      </c>
      <c r="W962" s="8" t="str">
        <f>IF('Angaben KH-Standort'!$D$12&gt;0,"JBJ","KJA")</f>
        <v>KJA</v>
      </c>
      <c r="X962" s="8" t="str">
        <f>VLOOKUP(C961,{"29 - Psychiatrie (Erwachsene)","Einrichtungen2";"30 - Kinder- und Jugendpsychiatrie","Einrichtungen2";"31 - Psychosomatik","Einrichtungen2";"00 - Bitte eine Einrichtung auswählen","Leer";0,"Leer"},2,0)</f>
        <v>Leer</v>
      </c>
      <c r="Y962" s="37" t="str">
        <f t="shared" si="104"/>
        <v>Leer</v>
      </c>
      <c r="Z962" s="8" t="str">
        <f>VLOOKUP($C962,{"29 - Psychiatrie (Erwachsene)","Psychiatrie";"30 - Kinder- und Jugendpsychiatrie","KJPsychiatrie";"31 - Psychosomatik","Psychosomatik";"00 - Bitte eine Fachabteilung auswählen","Leer";0,"Leer"},2,0)</f>
        <v>Leer</v>
      </c>
    </row>
    <row r="963" spans="2:26" ht="15" customHeight="1" x14ac:dyDescent="0.25">
      <c r="B963" s="76" t="str">
        <f t="shared" si="105"/>
        <v>!!!</v>
      </c>
      <c r="C963" s="250"/>
      <c r="D963" s="243"/>
      <c r="E963" s="251"/>
      <c r="F963" s="88"/>
      <c r="G963" s="387"/>
      <c r="H963" s="44"/>
      <c r="I963" s="44"/>
      <c r="J963" s="70"/>
      <c r="O963" s="8">
        <f t="shared" si="99"/>
        <v>0</v>
      </c>
      <c r="P963" s="8">
        <f>VLOOKUP(C963,{"29 - Psychiatrie (Erwachsene)",1;"30 - Kinder- und Jugendpsychiatrie",1;"31 - Psychosomatik",1;"00 - Bitte eine Fachabteilung auswählen",0;0,0},2,0)</f>
        <v>0</v>
      </c>
      <c r="Q963" s="8">
        <f t="shared" si="100"/>
        <v>0</v>
      </c>
      <c r="R963" s="8">
        <f t="shared" si="101"/>
        <v>0</v>
      </c>
      <c r="S963" s="8">
        <f t="shared" si="102"/>
        <v>0</v>
      </c>
      <c r="T963" s="8">
        <f t="shared" si="103"/>
        <v>0</v>
      </c>
      <c r="V963" s="8">
        <f>VLOOKUP($C963,{"29 - Psychiatrie (Erwachsene)",1;"30 - Kinder- und Jugendpsychiatrie",1;"31 - Psychosomatik",1;"00 - Bitte eine Fachabteilung auswählen",0;0,0},2,0)</f>
        <v>0</v>
      </c>
      <c r="W963" s="8" t="str">
        <f>IF('Angaben KH-Standort'!$D$12&gt;0,"JBJ","KJA")</f>
        <v>KJA</v>
      </c>
      <c r="X963" s="8" t="str">
        <f>VLOOKUP(C962,{"29 - Psychiatrie (Erwachsene)","Einrichtungen2";"30 - Kinder- und Jugendpsychiatrie","Einrichtungen2";"31 - Psychosomatik","Einrichtungen2";"00 - Bitte eine Einrichtung auswählen","Leer";0,"Leer"},2,0)</f>
        <v>Leer</v>
      </c>
      <c r="Y963" s="37" t="str">
        <f t="shared" si="104"/>
        <v>Leer</v>
      </c>
      <c r="Z963" s="8" t="str">
        <f>VLOOKUP($C963,{"29 - Psychiatrie (Erwachsene)","Psychiatrie";"30 - Kinder- und Jugendpsychiatrie","KJPsychiatrie";"31 - Psychosomatik","Psychosomatik";"00 - Bitte eine Fachabteilung auswählen","Leer";0,"Leer"},2,0)</f>
        <v>Leer</v>
      </c>
    </row>
    <row r="964" spans="2:26" ht="15" customHeight="1" x14ac:dyDescent="0.25">
      <c r="B964" s="76" t="str">
        <f t="shared" si="105"/>
        <v>!!!</v>
      </c>
      <c r="C964" s="250"/>
      <c r="D964" s="243"/>
      <c r="E964" s="251"/>
      <c r="F964" s="88"/>
      <c r="G964" s="387"/>
      <c r="H964" s="44"/>
      <c r="I964" s="44"/>
      <c r="J964" s="70"/>
      <c r="O964" s="8">
        <f t="shared" si="99"/>
        <v>0</v>
      </c>
      <c r="P964" s="8">
        <f>VLOOKUP(C964,{"29 - Psychiatrie (Erwachsene)",1;"30 - Kinder- und Jugendpsychiatrie",1;"31 - Psychosomatik",1;"00 - Bitte eine Fachabteilung auswählen",0;0,0},2,0)</f>
        <v>0</v>
      </c>
      <c r="Q964" s="8">
        <f t="shared" si="100"/>
        <v>0</v>
      </c>
      <c r="R964" s="8">
        <f t="shared" si="101"/>
        <v>0</v>
      </c>
      <c r="S964" s="8">
        <f t="shared" si="102"/>
        <v>0</v>
      </c>
      <c r="T964" s="8">
        <f t="shared" si="103"/>
        <v>0</v>
      </c>
      <c r="V964" s="8">
        <f>VLOOKUP($C964,{"29 - Psychiatrie (Erwachsene)",1;"30 - Kinder- und Jugendpsychiatrie",1;"31 - Psychosomatik",1;"00 - Bitte eine Fachabteilung auswählen",0;0,0},2,0)</f>
        <v>0</v>
      </c>
      <c r="W964" s="8" t="str">
        <f>IF('Angaben KH-Standort'!$D$12&gt;0,"JBJ","KJA")</f>
        <v>KJA</v>
      </c>
      <c r="X964" s="8" t="str">
        <f>VLOOKUP(C963,{"29 - Psychiatrie (Erwachsene)","Einrichtungen2";"30 - Kinder- und Jugendpsychiatrie","Einrichtungen2";"31 - Psychosomatik","Einrichtungen2";"00 - Bitte eine Einrichtung auswählen","Leer";0,"Leer"},2,0)</f>
        <v>Leer</v>
      </c>
      <c r="Y964" s="37" t="str">
        <f t="shared" si="104"/>
        <v>Leer</v>
      </c>
      <c r="Z964" s="8" t="str">
        <f>VLOOKUP($C964,{"29 - Psychiatrie (Erwachsene)","Psychiatrie";"30 - Kinder- und Jugendpsychiatrie","KJPsychiatrie";"31 - Psychosomatik","Psychosomatik";"00 - Bitte eine Fachabteilung auswählen","Leer";0,"Leer"},2,0)</f>
        <v>Leer</v>
      </c>
    </row>
    <row r="965" spans="2:26" ht="15" customHeight="1" x14ac:dyDescent="0.25">
      <c r="B965" s="76" t="str">
        <f t="shared" si="105"/>
        <v>!!!</v>
      </c>
      <c r="C965" s="250"/>
      <c r="D965" s="243"/>
      <c r="E965" s="251"/>
      <c r="F965" s="88"/>
      <c r="G965" s="387"/>
      <c r="H965" s="44"/>
      <c r="I965" s="44"/>
      <c r="J965" s="70"/>
      <c r="O965" s="8">
        <f t="shared" si="99"/>
        <v>0</v>
      </c>
      <c r="P965" s="8">
        <f>VLOOKUP(C965,{"29 - Psychiatrie (Erwachsene)",1;"30 - Kinder- und Jugendpsychiatrie",1;"31 - Psychosomatik",1;"00 - Bitte eine Fachabteilung auswählen",0;0,0},2,0)</f>
        <v>0</v>
      </c>
      <c r="Q965" s="8">
        <f t="shared" si="100"/>
        <v>0</v>
      </c>
      <c r="R965" s="8">
        <f t="shared" si="101"/>
        <v>0</v>
      </c>
      <c r="S965" s="8">
        <f t="shared" si="102"/>
        <v>0</v>
      </c>
      <c r="T965" s="8">
        <f t="shared" si="103"/>
        <v>0</v>
      </c>
      <c r="V965" s="8">
        <f>VLOOKUP($C965,{"29 - Psychiatrie (Erwachsene)",1;"30 - Kinder- und Jugendpsychiatrie",1;"31 - Psychosomatik",1;"00 - Bitte eine Fachabteilung auswählen",0;0,0},2,0)</f>
        <v>0</v>
      </c>
      <c r="W965" s="8" t="str">
        <f>IF('Angaben KH-Standort'!$D$12&gt;0,"JBJ","KJA")</f>
        <v>KJA</v>
      </c>
      <c r="X965" s="8" t="str">
        <f>VLOOKUP(C964,{"29 - Psychiatrie (Erwachsene)","Einrichtungen2";"30 - Kinder- und Jugendpsychiatrie","Einrichtungen2";"31 - Psychosomatik","Einrichtungen2";"00 - Bitte eine Einrichtung auswählen","Leer";0,"Leer"},2,0)</f>
        <v>Leer</v>
      </c>
      <c r="Y965" s="37" t="str">
        <f t="shared" si="104"/>
        <v>Leer</v>
      </c>
      <c r="Z965" s="8" t="str">
        <f>VLOOKUP($C965,{"29 - Psychiatrie (Erwachsene)","Psychiatrie";"30 - Kinder- und Jugendpsychiatrie","KJPsychiatrie";"31 - Psychosomatik","Psychosomatik";"00 - Bitte eine Fachabteilung auswählen","Leer";0,"Leer"},2,0)</f>
        <v>Leer</v>
      </c>
    </row>
    <row r="966" spans="2:26" ht="15" customHeight="1" x14ac:dyDescent="0.25">
      <c r="B966" s="76" t="str">
        <f t="shared" si="105"/>
        <v>!!!</v>
      </c>
      <c r="C966" s="250"/>
      <c r="D966" s="243"/>
      <c r="E966" s="251"/>
      <c r="F966" s="88"/>
      <c r="G966" s="387"/>
      <c r="H966" s="44"/>
      <c r="I966" s="44"/>
      <c r="J966" s="70"/>
      <c r="O966" s="8">
        <f t="shared" si="99"/>
        <v>0</v>
      </c>
      <c r="P966" s="8">
        <f>VLOOKUP(C966,{"29 - Psychiatrie (Erwachsene)",1;"30 - Kinder- und Jugendpsychiatrie",1;"31 - Psychosomatik",1;"00 - Bitte eine Fachabteilung auswählen",0;0,0},2,0)</f>
        <v>0</v>
      </c>
      <c r="Q966" s="8">
        <f t="shared" si="100"/>
        <v>0</v>
      </c>
      <c r="R966" s="8">
        <f t="shared" si="101"/>
        <v>0</v>
      </c>
      <c r="S966" s="8">
        <f t="shared" si="102"/>
        <v>0</v>
      </c>
      <c r="T966" s="8">
        <f t="shared" si="103"/>
        <v>0</v>
      </c>
      <c r="V966" s="8">
        <f>VLOOKUP($C966,{"29 - Psychiatrie (Erwachsene)",1;"30 - Kinder- und Jugendpsychiatrie",1;"31 - Psychosomatik",1;"00 - Bitte eine Fachabteilung auswählen",0;0,0},2,0)</f>
        <v>0</v>
      </c>
      <c r="W966" s="8" t="str">
        <f>IF('Angaben KH-Standort'!$D$12&gt;0,"JBJ","KJA")</f>
        <v>KJA</v>
      </c>
      <c r="X966" s="8" t="str">
        <f>VLOOKUP(C965,{"29 - Psychiatrie (Erwachsene)","Einrichtungen2";"30 - Kinder- und Jugendpsychiatrie","Einrichtungen2";"31 - Psychosomatik","Einrichtungen2";"00 - Bitte eine Einrichtung auswählen","Leer";0,"Leer"},2,0)</f>
        <v>Leer</v>
      </c>
      <c r="Y966" s="37" t="str">
        <f t="shared" si="104"/>
        <v>Leer</v>
      </c>
      <c r="Z966" s="8" t="str">
        <f>VLOOKUP($C966,{"29 - Psychiatrie (Erwachsene)","Psychiatrie";"30 - Kinder- und Jugendpsychiatrie","KJPsychiatrie";"31 - Psychosomatik","Psychosomatik";"00 - Bitte eine Fachabteilung auswählen","Leer";0,"Leer"},2,0)</f>
        <v>Leer</v>
      </c>
    </row>
    <row r="967" spans="2:26" ht="15" customHeight="1" x14ac:dyDescent="0.25">
      <c r="B967" s="76" t="str">
        <f t="shared" si="105"/>
        <v>!!!</v>
      </c>
      <c r="C967" s="250"/>
      <c r="D967" s="243"/>
      <c r="E967" s="251"/>
      <c r="F967" s="88"/>
      <c r="G967" s="387"/>
      <c r="H967" s="44"/>
      <c r="I967" s="44"/>
      <c r="J967" s="70"/>
      <c r="O967" s="8">
        <f t="shared" si="99"/>
        <v>0</v>
      </c>
      <c r="P967" s="8">
        <f>VLOOKUP(C967,{"29 - Psychiatrie (Erwachsene)",1;"30 - Kinder- und Jugendpsychiatrie",1;"31 - Psychosomatik",1;"00 - Bitte eine Fachabteilung auswählen",0;0,0},2,0)</f>
        <v>0</v>
      </c>
      <c r="Q967" s="8">
        <f t="shared" si="100"/>
        <v>0</v>
      </c>
      <c r="R967" s="8">
        <f t="shared" si="101"/>
        <v>0</v>
      </c>
      <c r="S967" s="8">
        <f t="shared" si="102"/>
        <v>0</v>
      </c>
      <c r="T967" s="8">
        <f t="shared" si="103"/>
        <v>0</v>
      </c>
      <c r="V967" s="8">
        <f>VLOOKUP($C967,{"29 - Psychiatrie (Erwachsene)",1;"30 - Kinder- und Jugendpsychiatrie",1;"31 - Psychosomatik",1;"00 - Bitte eine Fachabteilung auswählen",0;0,0},2,0)</f>
        <v>0</v>
      </c>
      <c r="W967" s="8" t="str">
        <f>IF('Angaben KH-Standort'!$D$12&gt;0,"JBJ","KJA")</f>
        <v>KJA</v>
      </c>
      <c r="X967" s="8" t="str">
        <f>VLOOKUP(C966,{"29 - Psychiatrie (Erwachsene)","Einrichtungen2";"30 - Kinder- und Jugendpsychiatrie","Einrichtungen2";"31 - Psychosomatik","Einrichtungen2";"00 - Bitte eine Einrichtung auswählen","Leer";0,"Leer"},2,0)</f>
        <v>Leer</v>
      </c>
      <c r="Y967" s="37" t="str">
        <f t="shared" si="104"/>
        <v>Leer</v>
      </c>
      <c r="Z967" s="8" t="str">
        <f>VLOOKUP($C967,{"29 - Psychiatrie (Erwachsene)","Psychiatrie";"30 - Kinder- und Jugendpsychiatrie","KJPsychiatrie";"31 - Psychosomatik","Psychosomatik";"00 - Bitte eine Fachabteilung auswählen","Leer";0,"Leer"},2,0)</f>
        <v>Leer</v>
      </c>
    </row>
    <row r="968" spans="2:26" ht="15" customHeight="1" x14ac:dyDescent="0.25">
      <c r="B968" s="76" t="str">
        <f t="shared" si="105"/>
        <v>!!!</v>
      </c>
      <c r="C968" s="250"/>
      <c r="D968" s="243"/>
      <c r="E968" s="251"/>
      <c r="F968" s="88"/>
      <c r="G968" s="387"/>
      <c r="H968" s="44"/>
      <c r="I968" s="44"/>
      <c r="J968" s="70"/>
      <c r="O968" s="8">
        <f t="shared" si="99"/>
        <v>0</v>
      </c>
      <c r="P968" s="8">
        <f>VLOOKUP(C968,{"29 - Psychiatrie (Erwachsene)",1;"30 - Kinder- und Jugendpsychiatrie",1;"31 - Psychosomatik",1;"00 - Bitte eine Fachabteilung auswählen",0;0,0},2,0)</f>
        <v>0</v>
      </c>
      <c r="Q968" s="8">
        <f t="shared" si="100"/>
        <v>0</v>
      </c>
      <c r="R968" s="8">
        <f t="shared" si="101"/>
        <v>0</v>
      </c>
      <c r="S968" s="8">
        <f t="shared" si="102"/>
        <v>0</v>
      </c>
      <c r="T968" s="8">
        <f t="shared" si="103"/>
        <v>0</v>
      </c>
      <c r="V968" s="8">
        <f>VLOOKUP($C968,{"29 - Psychiatrie (Erwachsene)",1;"30 - Kinder- und Jugendpsychiatrie",1;"31 - Psychosomatik",1;"00 - Bitte eine Fachabteilung auswählen",0;0,0},2,0)</f>
        <v>0</v>
      </c>
      <c r="W968" s="8" t="str">
        <f>IF('Angaben KH-Standort'!$D$12&gt;0,"JBJ","KJA")</f>
        <v>KJA</v>
      </c>
      <c r="X968" s="8" t="str">
        <f>VLOOKUP(C967,{"29 - Psychiatrie (Erwachsene)","Einrichtungen2";"30 - Kinder- und Jugendpsychiatrie","Einrichtungen2";"31 - Psychosomatik","Einrichtungen2";"00 - Bitte eine Einrichtung auswählen","Leer";0,"Leer"},2,0)</f>
        <v>Leer</v>
      </c>
      <c r="Y968" s="37" t="str">
        <f t="shared" si="104"/>
        <v>Leer</v>
      </c>
      <c r="Z968" s="8" t="str">
        <f>VLOOKUP($C968,{"29 - Psychiatrie (Erwachsene)","Psychiatrie";"30 - Kinder- und Jugendpsychiatrie","KJPsychiatrie";"31 - Psychosomatik","Psychosomatik";"00 - Bitte eine Fachabteilung auswählen","Leer";0,"Leer"},2,0)</f>
        <v>Leer</v>
      </c>
    </row>
    <row r="969" spans="2:26" ht="15" customHeight="1" x14ac:dyDescent="0.25">
      <c r="B969" s="76" t="str">
        <f t="shared" si="105"/>
        <v>!!!</v>
      </c>
      <c r="C969" s="250"/>
      <c r="D969" s="243"/>
      <c r="E969" s="251"/>
      <c r="F969" s="88"/>
      <c r="G969" s="387"/>
      <c r="H969" s="44"/>
      <c r="I969" s="44"/>
      <c r="J969" s="70"/>
      <c r="O969" s="8">
        <f t="shared" si="99"/>
        <v>0</v>
      </c>
      <c r="P969" s="8">
        <f>VLOOKUP(C969,{"29 - Psychiatrie (Erwachsene)",1;"30 - Kinder- und Jugendpsychiatrie",1;"31 - Psychosomatik",1;"00 - Bitte eine Fachabteilung auswählen",0;0,0},2,0)</f>
        <v>0</v>
      </c>
      <c r="Q969" s="8">
        <f t="shared" si="100"/>
        <v>0</v>
      </c>
      <c r="R969" s="8">
        <f t="shared" si="101"/>
        <v>0</v>
      </c>
      <c r="S969" s="8">
        <f t="shared" si="102"/>
        <v>0</v>
      </c>
      <c r="T969" s="8">
        <f t="shared" si="103"/>
        <v>0</v>
      </c>
      <c r="V969" s="8">
        <f>VLOOKUP($C969,{"29 - Psychiatrie (Erwachsene)",1;"30 - Kinder- und Jugendpsychiatrie",1;"31 - Psychosomatik",1;"00 - Bitte eine Fachabteilung auswählen",0;0,0},2,0)</f>
        <v>0</v>
      </c>
      <c r="W969" s="8" t="str">
        <f>IF('Angaben KH-Standort'!$D$12&gt;0,"JBJ","KJA")</f>
        <v>KJA</v>
      </c>
      <c r="X969" s="8" t="str">
        <f>VLOOKUP(C968,{"29 - Psychiatrie (Erwachsene)","Einrichtungen2";"30 - Kinder- und Jugendpsychiatrie","Einrichtungen2";"31 - Psychosomatik","Einrichtungen2";"00 - Bitte eine Einrichtung auswählen","Leer";0,"Leer"},2,0)</f>
        <v>Leer</v>
      </c>
      <c r="Y969" s="37" t="str">
        <f t="shared" si="104"/>
        <v>Leer</v>
      </c>
      <c r="Z969" s="8" t="str">
        <f>VLOOKUP($C969,{"29 - Psychiatrie (Erwachsene)","Psychiatrie";"30 - Kinder- und Jugendpsychiatrie","KJPsychiatrie";"31 - Psychosomatik","Psychosomatik";"00 - Bitte eine Fachabteilung auswählen","Leer";0,"Leer"},2,0)</f>
        <v>Leer</v>
      </c>
    </row>
    <row r="970" spans="2:26" ht="15" customHeight="1" x14ac:dyDescent="0.25">
      <c r="B970" s="76" t="str">
        <f t="shared" si="105"/>
        <v>!!!</v>
      </c>
      <c r="C970" s="250"/>
      <c r="D970" s="243"/>
      <c r="E970" s="251"/>
      <c r="F970" s="88"/>
      <c r="G970" s="387"/>
      <c r="H970" s="44"/>
      <c r="I970" s="44"/>
      <c r="J970" s="70"/>
      <c r="O970" s="8">
        <f t="shared" si="99"/>
        <v>0</v>
      </c>
      <c r="P970" s="8">
        <f>VLOOKUP(C970,{"29 - Psychiatrie (Erwachsene)",1;"30 - Kinder- und Jugendpsychiatrie",1;"31 - Psychosomatik",1;"00 - Bitte eine Fachabteilung auswählen",0;0,0},2,0)</f>
        <v>0</v>
      </c>
      <c r="Q970" s="8">
        <f t="shared" si="100"/>
        <v>0</v>
      </c>
      <c r="R970" s="8">
        <f t="shared" si="101"/>
        <v>0</v>
      </c>
      <c r="S970" s="8">
        <f t="shared" si="102"/>
        <v>0</v>
      </c>
      <c r="T970" s="8">
        <f t="shared" si="103"/>
        <v>0</v>
      </c>
      <c r="V970" s="8">
        <f>VLOOKUP($C970,{"29 - Psychiatrie (Erwachsene)",1;"30 - Kinder- und Jugendpsychiatrie",1;"31 - Psychosomatik",1;"00 - Bitte eine Fachabteilung auswählen",0;0,0},2,0)</f>
        <v>0</v>
      </c>
      <c r="W970" s="8" t="str">
        <f>IF('Angaben KH-Standort'!$D$12&gt;0,"JBJ","KJA")</f>
        <v>KJA</v>
      </c>
      <c r="X970" s="8" t="str">
        <f>VLOOKUP(C969,{"29 - Psychiatrie (Erwachsene)","Einrichtungen2";"30 - Kinder- und Jugendpsychiatrie","Einrichtungen2";"31 - Psychosomatik","Einrichtungen2";"00 - Bitte eine Einrichtung auswählen","Leer";0,"Leer"},2,0)</f>
        <v>Leer</v>
      </c>
      <c r="Y970" s="37" t="str">
        <f t="shared" si="104"/>
        <v>Leer</v>
      </c>
      <c r="Z970" s="8" t="str">
        <f>VLOOKUP($C970,{"29 - Psychiatrie (Erwachsene)","Psychiatrie";"30 - Kinder- und Jugendpsychiatrie","KJPsychiatrie";"31 - Psychosomatik","Psychosomatik";"00 - Bitte eine Fachabteilung auswählen","Leer";0,"Leer"},2,0)</f>
        <v>Leer</v>
      </c>
    </row>
    <row r="971" spans="2:26" ht="15" customHeight="1" x14ac:dyDescent="0.25">
      <c r="B971" s="76" t="str">
        <f t="shared" si="105"/>
        <v>!!!</v>
      </c>
      <c r="C971" s="250"/>
      <c r="D971" s="243"/>
      <c r="E971" s="251"/>
      <c r="F971" s="88"/>
      <c r="G971" s="387"/>
      <c r="H971" s="44"/>
      <c r="I971" s="44"/>
      <c r="J971" s="70"/>
      <c r="O971" s="8">
        <f t="shared" si="99"/>
        <v>0</v>
      </c>
      <c r="P971" s="8">
        <f>VLOOKUP(C971,{"29 - Psychiatrie (Erwachsene)",1;"30 - Kinder- und Jugendpsychiatrie",1;"31 - Psychosomatik",1;"00 - Bitte eine Fachabteilung auswählen",0;0,0},2,0)</f>
        <v>0</v>
      </c>
      <c r="Q971" s="8">
        <f t="shared" si="100"/>
        <v>0</v>
      </c>
      <c r="R971" s="8">
        <f t="shared" si="101"/>
        <v>0</v>
      </c>
      <c r="S971" s="8">
        <f t="shared" si="102"/>
        <v>0</v>
      </c>
      <c r="T971" s="8">
        <f t="shared" si="103"/>
        <v>0</v>
      </c>
      <c r="V971" s="8">
        <f>VLOOKUP($C971,{"29 - Psychiatrie (Erwachsene)",1;"30 - Kinder- und Jugendpsychiatrie",1;"31 - Psychosomatik",1;"00 - Bitte eine Fachabteilung auswählen",0;0,0},2,0)</f>
        <v>0</v>
      </c>
      <c r="W971" s="8" t="str">
        <f>IF('Angaben KH-Standort'!$D$12&gt;0,"JBJ","KJA")</f>
        <v>KJA</v>
      </c>
      <c r="X971" s="8" t="str">
        <f>VLOOKUP(C970,{"29 - Psychiatrie (Erwachsene)","Einrichtungen2";"30 - Kinder- und Jugendpsychiatrie","Einrichtungen2";"31 - Psychosomatik","Einrichtungen2";"00 - Bitte eine Einrichtung auswählen","Leer";0,"Leer"},2,0)</f>
        <v>Leer</v>
      </c>
      <c r="Y971" s="37" t="str">
        <f t="shared" si="104"/>
        <v>Leer</v>
      </c>
      <c r="Z971" s="8" t="str">
        <f>VLOOKUP($C971,{"29 - Psychiatrie (Erwachsene)","Psychiatrie";"30 - Kinder- und Jugendpsychiatrie","KJPsychiatrie";"31 - Psychosomatik","Psychosomatik";"00 - Bitte eine Fachabteilung auswählen","Leer";0,"Leer"},2,0)</f>
        <v>Leer</v>
      </c>
    </row>
    <row r="972" spans="2:26" ht="15" customHeight="1" x14ac:dyDescent="0.25">
      <c r="B972" s="76" t="str">
        <f t="shared" si="105"/>
        <v>!!!</v>
      </c>
      <c r="C972" s="250"/>
      <c r="D972" s="243"/>
      <c r="E972" s="251"/>
      <c r="F972" s="88"/>
      <c r="G972" s="387"/>
      <c r="H972" s="44"/>
      <c r="I972" s="44"/>
      <c r="J972" s="70"/>
      <c r="O972" s="8">
        <f t="shared" si="99"/>
        <v>0</v>
      </c>
      <c r="P972" s="8">
        <f>VLOOKUP(C972,{"29 - Psychiatrie (Erwachsene)",1;"30 - Kinder- und Jugendpsychiatrie",1;"31 - Psychosomatik",1;"00 - Bitte eine Fachabteilung auswählen",0;0,0},2,0)</f>
        <v>0</v>
      </c>
      <c r="Q972" s="8">
        <f t="shared" si="100"/>
        <v>0</v>
      </c>
      <c r="R972" s="8">
        <f t="shared" si="101"/>
        <v>0</v>
      </c>
      <c r="S972" s="8">
        <f t="shared" si="102"/>
        <v>0</v>
      </c>
      <c r="T972" s="8">
        <f t="shared" si="103"/>
        <v>0</v>
      </c>
      <c r="V972" s="8">
        <f>VLOOKUP($C972,{"29 - Psychiatrie (Erwachsene)",1;"30 - Kinder- und Jugendpsychiatrie",1;"31 - Psychosomatik",1;"00 - Bitte eine Fachabteilung auswählen",0;0,0},2,0)</f>
        <v>0</v>
      </c>
      <c r="W972" s="8" t="str">
        <f>IF('Angaben KH-Standort'!$D$12&gt;0,"JBJ","KJA")</f>
        <v>KJA</v>
      </c>
      <c r="X972" s="8" t="str">
        <f>VLOOKUP(C971,{"29 - Psychiatrie (Erwachsene)","Einrichtungen2";"30 - Kinder- und Jugendpsychiatrie","Einrichtungen2";"31 - Psychosomatik","Einrichtungen2";"00 - Bitte eine Einrichtung auswählen","Leer";0,"Leer"},2,0)</f>
        <v>Leer</v>
      </c>
      <c r="Y972" s="37" t="str">
        <f t="shared" si="104"/>
        <v>Leer</v>
      </c>
      <c r="Z972" s="8" t="str">
        <f>VLOOKUP($C972,{"29 - Psychiatrie (Erwachsene)","Psychiatrie";"30 - Kinder- und Jugendpsychiatrie","KJPsychiatrie";"31 - Psychosomatik","Psychosomatik";"00 - Bitte eine Fachabteilung auswählen","Leer";0,"Leer"},2,0)</f>
        <v>Leer</v>
      </c>
    </row>
    <row r="973" spans="2:26" ht="15" customHeight="1" x14ac:dyDescent="0.25">
      <c r="B973" s="76" t="str">
        <f t="shared" si="105"/>
        <v>!!!</v>
      </c>
      <c r="C973" s="250"/>
      <c r="D973" s="243"/>
      <c r="E973" s="251"/>
      <c r="F973" s="88"/>
      <c r="G973" s="387"/>
      <c r="H973" s="44"/>
      <c r="I973" s="44"/>
      <c r="J973" s="70"/>
      <c r="O973" s="8">
        <f t="shared" si="99"/>
        <v>0</v>
      </c>
      <c r="P973" s="8">
        <f>VLOOKUP(C973,{"29 - Psychiatrie (Erwachsene)",1;"30 - Kinder- und Jugendpsychiatrie",1;"31 - Psychosomatik",1;"00 - Bitte eine Fachabteilung auswählen",0;0,0},2,0)</f>
        <v>0</v>
      </c>
      <c r="Q973" s="8">
        <f t="shared" si="100"/>
        <v>0</v>
      </c>
      <c r="R973" s="8">
        <f t="shared" si="101"/>
        <v>0</v>
      </c>
      <c r="S973" s="8">
        <f t="shared" si="102"/>
        <v>0</v>
      </c>
      <c r="T973" s="8">
        <f t="shared" si="103"/>
        <v>0</v>
      </c>
      <c r="V973" s="8">
        <f>VLOOKUP($C973,{"29 - Psychiatrie (Erwachsene)",1;"30 - Kinder- und Jugendpsychiatrie",1;"31 - Psychosomatik",1;"00 - Bitte eine Fachabteilung auswählen",0;0,0},2,0)</f>
        <v>0</v>
      </c>
      <c r="W973" s="8" t="str">
        <f>IF('Angaben KH-Standort'!$D$12&gt;0,"JBJ","KJA")</f>
        <v>KJA</v>
      </c>
      <c r="X973" s="8" t="str">
        <f>VLOOKUP(C972,{"29 - Psychiatrie (Erwachsene)","Einrichtungen2";"30 - Kinder- und Jugendpsychiatrie","Einrichtungen2";"31 - Psychosomatik","Einrichtungen2";"00 - Bitte eine Einrichtung auswählen","Leer";0,"Leer"},2,0)</f>
        <v>Leer</v>
      </c>
      <c r="Y973" s="37" t="str">
        <f t="shared" si="104"/>
        <v>Leer</v>
      </c>
      <c r="Z973" s="8" t="str">
        <f>VLOOKUP($C973,{"29 - Psychiatrie (Erwachsene)","Psychiatrie";"30 - Kinder- und Jugendpsychiatrie","KJPsychiatrie";"31 - Psychosomatik","Psychosomatik";"00 - Bitte eine Fachabteilung auswählen","Leer";0,"Leer"},2,0)</f>
        <v>Leer</v>
      </c>
    </row>
    <row r="974" spans="2:26" ht="15" customHeight="1" x14ac:dyDescent="0.25">
      <c r="B974" s="76" t="str">
        <f t="shared" si="105"/>
        <v>!!!</v>
      </c>
      <c r="C974" s="250"/>
      <c r="D974" s="243"/>
      <c r="E974" s="251"/>
      <c r="F974" s="88"/>
      <c r="G974" s="387"/>
      <c r="H974" s="44"/>
      <c r="I974" s="44"/>
      <c r="J974" s="70"/>
      <c r="O974" s="8">
        <f t="shared" si="99"/>
        <v>0</v>
      </c>
      <c r="P974" s="8">
        <f>VLOOKUP(C974,{"29 - Psychiatrie (Erwachsene)",1;"30 - Kinder- und Jugendpsychiatrie",1;"31 - Psychosomatik",1;"00 - Bitte eine Fachabteilung auswählen",0;0,0},2,0)</f>
        <v>0</v>
      </c>
      <c r="Q974" s="8">
        <f t="shared" si="100"/>
        <v>0</v>
      </c>
      <c r="R974" s="8">
        <f t="shared" si="101"/>
        <v>0</v>
      </c>
      <c r="S974" s="8">
        <f t="shared" si="102"/>
        <v>0</v>
      </c>
      <c r="T974" s="8">
        <f t="shared" si="103"/>
        <v>0</v>
      </c>
      <c r="V974" s="8">
        <f>VLOOKUP($C974,{"29 - Psychiatrie (Erwachsene)",1;"30 - Kinder- und Jugendpsychiatrie",1;"31 - Psychosomatik",1;"00 - Bitte eine Fachabteilung auswählen",0;0,0},2,0)</f>
        <v>0</v>
      </c>
      <c r="W974" s="8" t="str">
        <f>IF('Angaben KH-Standort'!$D$12&gt;0,"JBJ","KJA")</f>
        <v>KJA</v>
      </c>
      <c r="X974" s="8" t="str">
        <f>VLOOKUP(C973,{"29 - Psychiatrie (Erwachsene)","Einrichtungen2";"30 - Kinder- und Jugendpsychiatrie","Einrichtungen2";"31 - Psychosomatik","Einrichtungen2";"00 - Bitte eine Einrichtung auswählen","Leer";0,"Leer"},2,0)</f>
        <v>Leer</v>
      </c>
      <c r="Y974" s="37" t="str">
        <f t="shared" si="104"/>
        <v>Leer</v>
      </c>
      <c r="Z974" s="8" t="str">
        <f>VLOOKUP($C974,{"29 - Psychiatrie (Erwachsene)","Psychiatrie";"30 - Kinder- und Jugendpsychiatrie","KJPsychiatrie";"31 - Psychosomatik","Psychosomatik";"00 - Bitte eine Fachabteilung auswählen","Leer";0,"Leer"},2,0)</f>
        <v>Leer</v>
      </c>
    </row>
    <row r="975" spans="2:26" ht="15" customHeight="1" x14ac:dyDescent="0.25">
      <c r="B975" s="76" t="str">
        <f t="shared" si="105"/>
        <v>!!!</v>
      </c>
      <c r="C975" s="250"/>
      <c r="D975" s="243"/>
      <c r="E975" s="251"/>
      <c r="F975" s="88"/>
      <c r="G975" s="387"/>
      <c r="H975" s="44"/>
      <c r="I975" s="44"/>
      <c r="J975" s="70"/>
      <c r="O975" s="8">
        <f t="shared" si="99"/>
        <v>0</v>
      </c>
      <c r="P975" s="8">
        <f>VLOOKUP(C975,{"29 - Psychiatrie (Erwachsene)",1;"30 - Kinder- und Jugendpsychiatrie",1;"31 - Psychosomatik",1;"00 - Bitte eine Fachabteilung auswählen",0;0,0},2,0)</f>
        <v>0</v>
      </c>
      <c r="Q975" s="8">
        <f t="shared" si="100"/>
        <v>0</v>
      </c>
      <c r="R975" s="8">
        <f t="shared" si="101"/>
        <v>0</v>
      </c>
      <c r="S975" s="8">
        <f t="shared" si="102"/>
        <v>0</v>
      </c>
      <c r="T975" s="8">
        <f t="shared" si="103"/>
        <v>0</v>
      </c>
      <c r="V975" s="8">
        <f>VLOOKUP($C975,{"29 - Psychiatrie (Erwachsene)",1;"30 - Kinder- und Jugendpsychiatrie",1;"31 - Psychosomatik",1;"00 - Bitte eine Fachabteilung auswählen",0;0,0},2,0)</f>
        <v>0</v>
      </c>
      <c r="W975" s="8" t="str">
        <f>IF('Angaben KH-Standort'!$D$12&gt;0,"JBJ","KJA")</f>
        <v>KJA</v>
      </c>
      <c r="X975" s="8" t="str">
        <f>VLOOKUP(C974,{"29 - Psychiatrie (Erwachsene)","Einrichtungen2";"30 - Kinder- und Jugendpsychiatrie","Einrichtungen2";"31 - Psychosomatik","Einrichtungen2";"00 - Bitte eine Einrichtung auswählen","Leer";0,"Leer"},2,0)</f>
        <v>Leer</v>
      </c>
      <c r="Y975" s="37" t="str">
        <f t="shared" si="104"/>
        <v>Leer</v>
      </c>
      <c r="Z975" s="8" t="str">
        <f>VLOOKUP($C975,{"29 - Psychiatrie (Erwachsene)","Psychiatrie";"30 - Kinder- und Jugendpsychiatrie","KJPsychiatrie";"31 - Psychosomatik","Psychosomatik";"00 - Bitte eine Fachabteilung auswählen","Leer";0,"Leer"},2,0)</f>
        <v>Leer</v>
      </c>
    </row>
    <row r="976" spans="2:26" ht="15" customHeight="1" x14ac:dyDescent="0.25">
      <c r="B976" s="76" t="str">
        <f t="shared" si="105"/>
        <v>!!!</v>
      </c>
      <c r="C976" s="250"/>
      <c r="D976" s="243"/>
      <c r="E976" s="251"/>
      <c r="F976" s="88"/>
      <c r="G976" s="387"/>
      <c r="H976" s="44"/>
      <c r="I976" s="44"/>
      <c r="J976" s="70"/>
      <c r="O976" s="8">
        <f t="shared" si="99"/>
        <v>0</v>
      </c>
      <c r="P976" s="8">
        <f>VLOOKUP(C976,{"29 - Psychiatrie (Erwachsene)",1;"30 - Kinder- und Jugendpsychiatrie",1;"31 - Psychosomatik",1;"00 - Bitte eine Fachabteilung auswählen",0;0,0},2,0)</f>
        <v>0</v>
      </c>
      <c r="Q976" s="8">
        <f t="shared" si="100"/>
        <v>0</v>
      </c>
      <c r="R976" s="8">
        <f t="shared" si="101"/>
        <v>0</v>
      </c>
      <c r="S976" s="8">
        <f t="shared" si="102"/>
        <v>0</v>
      </c>
      <c r="T976" s="8">
        <f t="shared" si="103"/>
        <v>0</v>
      </c>
      <c r="V976" s="8">
        <f>VLOOKUP($C976,{"29 - Psychiatrie (Erwachsene)",1;"30 - Kinder- und Jugendpsychiatrie",1;"31 - Psychosomatik",1;"00 - Bitte eine Fachabteilung auswählen",0;0,0},2,0)</f>
        <v>0</v>
      </c>
      <c r="W976" s="8" t="str">
        <f>IF('Angaben KH-Standort'!$D$12&gt;0,"JBJ","KJA")</f>
        <v>KJA</v>
      </c>
      <c r="X976" s="8" t="str">
        <f>VLOOKUP(C975,{"29 - Psychiatrie (Erwachsene)","Einrichtungen2";"30 - Kinder- und Jugendpsychiatrie","Einrichtungen2";"31 - Psychosomatik","Einrichtungen2";"00 - Bitte eine Einrichtung auswählen","Leer";0,"Leer"},2,0)</f>
        <v>Leer</v>
      </c>
      <c r="Y976" s="37" t="str">
        <f t="shared" si="104"/>
        <v>Leer</v>
      </c>
      <c r="Z976" s="8" t="str">
        <f>VLOOKUP($C976,{"29 - Psychiatrie (Erwachsene)","Psychiatrie";"30 - Kinder- und Jugendpsychiatrie","KJPsychiatrie";"31 - Psychosomatik","Psychosomatik";"00 - Bitte eine Fachabteilung auswählen","Leer";0,"Leer"},2,0)</f>
        <v>Leer</v>
      </c>
    </row>
    <row r="977" spans="2:26" ht="15" customHeight="1" x14ac:dyDescent="0.25">
      <c r="B977" s="76" t="str">
        <f t="shared" si="105"/>
        <v>!!!</v>
      </c>
      <c r="C977" s="250"/>
      <c r="D977" s="243"/>
      <c r="E977" s="251"/>
      <c r="F977" s="88"/>
      <c r="G977" s="387"/>
      <c r="H977" s="44"/>
      <c r="I977" s="44"/>
      <c r="J977" s="70"/>
      <c r="O977" s="8">
        <f t="shared" si="99"/>
        <v>0</v>
      </c>
      <c r="P977" s="8">
        <f>VLOOKUP(C977,{"29 - Psychiatrie (Erwachsene)",1;"30 - Kinder- und Jugendpsychiatrie",1;"31 - Psychosomatik",1;"00 - Bitte eine Fachabteilung auswählen",0;0,0},2,0)</f>
        <v>0</v>
      </c>
      <c r="Q977" s="8">
        <f t="shared" si="100"/>
        <v>0</v>
      </c>
      <c r="R977" s="8">
        <f t="shared" si="101"/>
        <v>0</v>
      </c>
      <c r="S977" s="8">
        <f t="shared" si="102"/>
        <v>0</v>
      </c>
      <c r="T977" s="8">
        <f t="shared" si="103"/>
        <v>0</v>
      </c>
      <c r="V977" s="8">
        <f>VLOOKUP($C977,{"29 - Psychiatrie (Erwachsene)",1;"30 - Kinder- und Jugendpsychiatrie",1;"31 - Psychosomatik",1;"00 - Bitte eine Fachabteilung auswählen",0;0,0},2,0)</f>
        <v>0</v>
      </c>
      <c r="W977" s="8" t="str">
        <f>IF('Angaben KH-Standort'!$D$12&gt;0,"JBJ","KJA")</f>
        <v>KJA</v>
      </c>
      <c r="X977" s="8" t="str">
        <f>VLOOKUP(C976,{"29 - Psychiatrie (Erwachsene)","Einrichtungen2";"30 - Kinder- und Jugendpsychiatrie","Einrichtungen2";"31 - Psychosomatik","Einrichtungen2";"00 - Bitte eine Einrichtung auswählen","Leer";0,"Leer"},2,0)</f>
        <v>Leer</v>
      </c>
      <c r="Y977" s="37" t="str">
        <f t="shared" si="104"/>
        <v>Leer</v>
      </c>
      <c r="Z977" s="8" t="str">
        <f>VLOOKUP($C977,{"29 - Psychiatrie (Erwachsene)","Psychiatrie";"30 - Kinder- und Jugendpsychiatrie","KJPsychiatrie";"31 - Psychosomatik","Psychosomatik";"00 - Bitte eine Fachabteilung auswählen","Leer";0,"Leer"},2,0)</f>
        <v>Leer</v>
      </c>
    </row>
    <row r="978" spans="2:26" ht="15" customHeight="1" x14ac:dyDescent="0.25">
      <c r="B978" s="76" t="str">
        <f t="shared" si="105"/>
        <v>!!!</v>
      </c>
      <c r="C978" s="250"/>
      <c r="D978" s="243"/>
      <c r="E978" s="251"/>
      <c r="F978" s="88"/>
      <c r="G978" s="387"/>
      <c r="H978" s="44"/>
      <c r="I978" s="44"/>
      <c r="J978" s="70"/>
      <c r="O978" s="8">
        <f t="shared" si="99"/>
        <v>0</v>
      </c>
      <c r="P978" s="8">
        <f>VLOOKUP(C978,{"29 - Psychiatrie (Erwachsene)",1;"30 - Kinder- und Jugendpsychiatrie",1;"31 - Psychosomatik",1;"00 - Bitte eine Fachabteilung auswählen",0;0,0},2,0)</f>
        <v>0</v>
      </c>
      <c r="Q978" s="8">
        <f t="shared" si="100"/>
        <v>0</v>
      </c>
      <c r="R978" s="8">
        <f t="shared" si="101"/>
        <v>0</v>
      </c>
      <c r="S978" s="8">
        <f t="shared" si="102"/>
        <v>0</v>
      </c>
      <c r="T978" s="8">
        <f t="shared" si="103"/>
        <v>0</v>
      </c>
      <c r="V978" s="8">
        <f>VLOOKUP($C978,{"29 - Psychiatrie (Erwachsene)",1;"30 - Kinder- und Jugendpsychiatrie",1;"31 - Psychosomatik",1;"00 - Bitte eine Fachabteilung auswählen",0;0,0},2,0)</f>
        <v>0</v>
      </c>
      <c r="W978" s="8" t="str">
        <f>IF('Angaben KH-Standort'!$D$12&gt;0,"JBJ","KJA")</f>
        <v>KJA</v>
      </c>
      <c r="X978" s="8" t="str">
        <f>VLOOKUP(C977,{"29 - Psychiatrie (Erwachsene)","Einrichtungen2";"30 - Kinder- und Jugendpsychiatrie","Einrichtungen2";"31 - Psychosomatik","Einrichtungen2";"00 - Bitte eine Einrichtung auswählen","Leer";0,"Leer"},2,0)</f>
        <v>Leer</v>
      </c>
      <c r="Y978" s="37" t="str">
        <f t="shared" si="104"/>
        <v>Leer</v>
      </c>
      <c r="Z978" s="8" t="str">
        <f>VLOOKUP($C978,{"29 - Psychiatrie (Erwachsene)","Psychiatrie";"30 - Kinder- und Jugendpsychiatrie","KJPsychiatrie";"31 - Psychosomatik","Psychosomatik";"00 - Bitte eine Fachabteilung auswählen","Leer";0,"Leer"},2,0)</f>
        <v>Leer</v>
      </c>
    </row>
    <row r="979" spans="2:26" ht="15" customHeight="1" x14ac:dyDescent="0.25">
      <c r="B979" s="76" t="str">
        <f t="shared" si="105"/>
        <v>!!!</v>
      </c>
      <c r="C979" s="250"/>
      <c r="D979" s="243"/>
      <c r="E979" s="251"/>
      <c r="F979" s="88"/>
      <c r="G979" s="387"/>
      <c r="H979" s="44"/>
      <c r="I979" s="44"/>
      <c r="J979" s="70"/>
      <c r="O979" s="8">
        <f t="shared" si="99"/>
        <v>0</v>
      </c>
      <c r="P979" s="8">
        <f>VLOOKUP(C979,{"29 - Psychiatrie (Erwachsene)",1;"30 - Kinder- und Jugendpsychiatrie",1;"31 - Psychosomatik",1;"00 - Bitte eine Fachabteilung auswählen",0;0,0},2,0)</f>
        <v>0</v>
      </c>
      <c r="Q979" s="8">
        <f t="shared" si="100"/>
        <v>0</v>
      </c>
      <c r="R979" s="8">
        <f t="shared" si="101"/>
        <v>0</v>
      </c>
      <c r="S979" s="8">
        <f t="shared" si="102"/>
        <v>0</v>
      </c>
      <c r="T979" s="8">
        <f t="shared" si="103"/>
        <v>0</v>
      </c>
      <c r="V979" s="8">
        <f>VLOOKUP($C979,{"29 - Psychiatrie (Erwachsene)",1;"30 - Kinder- und Jugendpsychiatrie",1;"31 - Psychosomatik",1;"00 - Bitte eine Fachabteilung auswählen",0;0,0},2,0)</f>
        <v>0</v>
      </c>
      <c r="W979" s="8" t="str">
        <f>IF('Angaben KH-Standort'!$D$12&gt;0,"JBJ","KJA")</f>
        <v>KJA</v>
      </c>
      <c r="X979" s="8" t="str">
        <f>VLOOKUP(C978,{"29 - Psychiatrie (Erwachsene)","Einrichtungen2";"30 - Kinder- und Jugendpsychiatrie","Einrichtungen2";"31 - Psychosomatik","Einrichtungen2";"00 - Bitte eine Einrichtung auswählen","Leer";0,"Leer"},2,0)</f>
        <v>Leer</v>
      </c>
      <c r="Y979" s="37" t="str">
        <f t="shared" si="104"/>
        <v>Leer</v>
      </c>
      <c r="Z979" s="8" t="str">
        <f>VLOOKUP($C979,{"29 - Psychiatrie (Erwachsene)","Psychiatrie";"30 - Kinder- und Jugendpsychiatrie","KJPsychiatrie";"31 - Psychosomatik","Psychosomatik";"00 - Bitte eine Fachabteilung auswählen","Leer";0,"Leer"},2,0)</f>
        <v>Leer</v>
      </c>
    </row>
    <row r="980" spans="2:26" ht="15" customHeight="1" x14ac:dyDescent="0.25">
      <c r="B980" s="76" t="str">
        <f t="shared" si="105"/>
        <v>!!!</v>
      </c>
      <c r="C980" s="250"/>
      <c r="D980" s="243"/>
      <c r="E980" s="251"/>
      <c r="F980" s="88"/>
      <c r="G980" s="387"/>
      <c r="H980" s="44"/>
      <c r="I980" s="44"/>
      <c r="J980" s="70"/>
      <c r="O980" s="8">
        <f t="shared" si="99"/>
        <v>0</v>
      </c>
      <c r="P980" s="8">
        <f>VLOOKUP(C980,{"29 - Psychiatrie (Erwachsene)",1;"30 - Kinder- und Jugendpsychiatrie",1;"31 - Psychosomatik",1;"00 - Bitte eine Fachabteilung auswählen",0;0,0},2,0)</f>
        <v>0</v>
      </c>
      <c r="Q980" s="8">
        <f t="shared" si="100"/>
        <v>0</v>
      </c>
      <c r="R980" s="8">
        <f t="shared" si="101"/>
        <v>0</v>
      </c>
      <c r="S980" s="8">
        <f t="shared" si="102"/>
        <v>0</v>
      </c>
      <c r="T980" s="8">
        <f t="shared" si="103"/>
        <v>0</v>
      </c>
      <c r="V980" s="8">
        <f>VLOOKUP($C980,{"29 - Psychiatrie (Erwachsene)",1;"30 - Kinder- und Jugendpsychiatrie",1;"31 - Psychosomatik",1;"00 - Bitte eine Fachabteilung auswählen",0;0,0},2,0)</f>
        <v>0</v>
      </c>
      <c r="W980" s="8" t="str">
        <f>IF('Angaben KH-Standort'!$D$12&gt;0,"JBJ","KJA")</f>
        <v>KJA</v>
      </c>
      <c r="X980" s="8" t="str">
        <f>VLOOKUP(C979,{"29 - Psychiatrie (Erwachsene)","Einrichtungen2";"30 - Kinder- und Jugendpsychiatrie","Einrichtungen2";"31 - Psychosomatik","Einrichtungen2";"00 - Bitte eine Einrichtung auswählen","Leer";0,"Leer"},2,0)</f>
        <v>Leer</v>
      </c>
      <c r="Y980" s="37" t="str">
        <f t="shared" si="104"/>
        <v>Leer</v>
      </c>
      <c r="Z980" s="8" t="str">
        <f>VLOOKUP($C980,{"29 - Psychiatrie (Erwachsene)","Psychiatrie";"30 - Kinder- und Jugendpsychiatrie","KJPsychiatrie";"31 - Psychosomatik","Psychosomatik";"00 - Bitte eine Fachabteilung auswählen","Leer";0,"Leer"},2,0)</f>
        <v>Leer</v>
      </c>
    </row>
    <row r="981" spans="2:26" ht="15" customHeight="1" x14ac:dyDescent="0.25">
      <c r="B981" s="76" t="str">
        <f t="shared" si="105"/>
        <v>!!!</v>
      </c>
      <c r="C981" s="250"/>
      <c r="D981" s="243"/>
      <c r="E981" s="251"/>
      <c r="F981" s="88"/>
      <c r="G981" s="387"/>
      <c r="H981" s="44"/>
      <c r="I981" s="44"/>
      <c r="J981" s="70"/>
      <c r="O981" s="8">
        <f t="shared" si="99"/>
        <v>0</v>
      </c>
      <c r="P981" s="8">
        <f>VLOOKUP(C981,{"29 - Psychiatrie (Erwachsene)",1;"30 - Kinder- und Jugendpsychiatrie",1;"31 - Psychosomatik",1;"00 - Bitte eine Fachabteilung auswählen",0;0,0},2,0)</f>
        <v>0</v>
      </c>
      <c r="Q981" s="8">
        <f t="shared" si="100"/>
        <v>0</v>
      </c>
      <c r="R981" s="8">
        <f t="shared" si="101"/>
        <v>0</v>
      </c>
      <c r="S981" s="8">
        <f t="shared" si="102"/>
        <v>0</v>
      </c>
      <c r="T981" s="8">
        <f t="shared" si="103"/>
        <v>0</v>
      </c>
      <c r="V981" s="8">
        <f>VLOOKUP($C981,{"29 - Psychiatrie (Erwachsene)",1;"30 - Kinder- und Jugendpsychiatrie",1;"31 - Psychosomatik",1;"00 - Bitte eine Fachabteilung auswählen",0;0,0},2,0)</f>
        <v>0</v>
      </c>
      <c r="W981" s="8" t="str">
        <f>IF('Angaben KH-Standort'!$D$12&gt;0,"JBJ","KJA")</f>
        <v>KJA</v>
      </c>
      <c r="X981" s="8" t="str">
        <f>VLOOKUP(C980,{"29 - Psychiatrie (Erwachsene)","Einrichtungen2";"30 - Kinder- und Jugendpsychiatrie","Einrichtungen2";"31 - Psychosomatik","Einrichtungen2";"00 - Bitte eine Einrichtung auswählen","Leer";0,"Leer"},2,0)</f>
        <v>Leer</v>
      </c>
      <c r="Y981" s="37" t="str">
        <f t="shared" si="104"/>
        <v>Leer</v>
      </c>
      <c r="Z981" s="8" t="str">
        <f>VLOOKUP($C981,{"29 - Psychiatrie (Erwachsene)","Psychiatrie";"30 - Kinder- und Jugendpsychiatrie","KJPsychiatrie";"31 - Psychosomatik","Psychosomatik";"00 - Bitte eine Fachabteilung auswählen","Leer";0,"Leer"},2,0)</f>
        <v>Leer</v>
      </c>
    </row>
    <row r="982" spans="2:26" ht="15" customHeight="1" x14ac:dyDescent="0.25">
      <c r="B982" s="76" t="str">
        <f t="shared" si="105"/>
        <v>!!!</v>
      </c>
      <c r="C982" s="250"/>
      <c r="D982" s="243"/>
      <c r="E982" s="251"/>
      <c r="F982" s="88"/>
      <c r="G982" s="387"/>
      <c r="H982" s="44"/>
      <c r="I982" s="44"/>
      <c r="J982" s="70"/>
      <c r="O982" s="8">
        <f t="shared" si="99"/>
        <v>0</v>
      </c>
      <c r="P982" s="8">
        <f>VLOOKUP(C982,{"29 - Psychiatrie (Erwachsene)",1;"30 - Kinder- und Jugendpsychiatrie",1;"31 - Psychosomatik",1;"00 - Bitte eine Fachabteilung auswählen",0;0,0},2,0)</f>
        <v>0</v>
      </c>
      <c r="Q982" s="8">
        <f t="shared" si="100"/>
        <v>0</v>
      </c>
      <c r="R982" s="8">
        <f t="shared" si="101"/>
        <v>0</v>
      </c>
      <c r="S982" s="8">
        <f t="shared" si="102"/>
        <v>0</v>
      </c>
      <c r="T982" s="8">
        <f t="shared" si="103"/>
        <v>0</v>
      </c>
      <c r="V982" s="8">
        <f>VLOOKUP($C982,{"29 - Psychiatrie (Erwachsene)",1;"30 - Kinder- und Jugendpsychiatrie",1;"31 - Psychosomatik",1;"00 - Bitte eine Fachabteilung auswählen",0;0,0},2,0)</f>
        <v>0</v>
      </c>
      <c r="W982" s="8" t="str">
        <f>IF('Angaben KH-Standort'!$D$12&gt;0,"JBJ","KJA")</f>
        <v>KJA</v>
      </c>
      <c r="X982" s="8" t="str">
        <f>VLOOKUP(C981,{"29 - Psychiatrie (Erwachsene)","Einrichtungen2";"30 - Kinder- und Jugendpsychiatrie","Einrichtungen2";"31 - Psychosomatik","Einrichtungen2";"00 - Bitte eine Einrichtung auswählen","Leer";0,"Leer"},2,0)</f>
        <v>Leer</v>
      </c>
      <c r="Y982" s="37" t="str">
        <f t="shared" si="104"/>
        <v>Leer</v>
      </c>
      <c r="Z982" s="8" t="str">
        <f>VLOOKUP($C982,{"29 - Psychiatrie (Erwachsene)","Psychiatrie";"30 - Kinder- und Jugendpsychiatrie","KJPsychiatrie";"31 - Psychosomatik","Psychosomatik";"00 - Bitte eine Fachabteilung auswählen","Leer";0,"Leer"},2,0)</f>
        <v>Leer</v>
      </c>
    </row>
    <row r="983" spans="2:26" ht="15" customHeight="1" x14ac:dyDescent="0.25">
      <c r="B983" s="76" t="str">
        <f t="shared" si="105"/>
        <v>!!!</v>
      </c>
      <c r="C983" s="250"/>
      <c r="D983" s="243"/>
      <c r="E983" s="251"/>
      <c r="F983" s="88"/>
      <c r="G983" s="387"/>
      <c r="H983" s="44"/>
      <c r="I983" s="44"/>
      <c r="J983" s="70"/>
      <c r="O983" s="8">
        <f t="shared" si="99"/>
        <v>0</v>
      </c>
      <c r="P983" s="8">
        <f>VLOOKUP(C983,{"29 - Psychiatrie (Erwachsene)",1;"30 - Kinder- und Jugendpsychiatrie",1;"31 - Psychosomatik",1;"00 - Bitte eine Fachabteilung auswählen",0;0,0},2,0)</f>
        <v>0</v>
      </c>
      <c r="Q983" s="8">
        <f t="shared" si="100"/>
        <v>0</v>
      </c>
      <c r="R983" s="8">
        <f t="shared" si="101"/>
        <v>0</v>
      </c>
      <c r="S983" s="8">
        <f t="shared" si="102"/>
        <v>0</v>
      </c>
      <c r="T983" s="8">
        <f t="shared" si="103"/>
        <v>0</v>
      </c>
      <c r="V983" s="8">
        <f>VLOOKUP($C983,{"29 - Psychiatrie (Erwachsene)",1;"30 - Kinder- und Jugendpsychiatrie",1;"31 - Psychosomatik",1;"00 - Bitte eine Fachabteilung auswählen",0;0,0},2,0)</f>
        <v>0</v>
      </c>
      <c r="W983" s="8" t="str">
        <f>IF('Angaben KH-Standort'!$D$12&gt;0,"JBJ","KJA")</f>
        <v>KJA</v>
      </c>
      <c r="X983" s="8" t="str">
        <f>VLOOKUP(C982,{"29 - Psychiatrie (Erwachsene)","Einrichtungen2";"30 - Kinder- und Jugendpsychiatrie","Einrichtungen2";"31 - Psychosomatik","Einrichtungen2";"00 - Bitte eine Einrichtung auswählen","Leer";0,"Leer"},2,0)</f>
        <v>Leer</v>
      </c>
      <c r="Y983" s="37" t="str">
        <f t="shared" si="104"/>
        <v>Leer</v>
      </c>
      <c r="Z983" s="8" t="str">
        <f>VLOOKUP($C983,{"29 - Psychiatrie (Erwachsene)","Psychiatrie";"30 - Kinder- und Jugendpsychiatrie","KJPsychiatrie";"31 - Psychosomatik","Psychosomatik";"00 - Bitte eine Fachabteilung auswählen","Leer";0,"Leer"},2,0)</f>
        <v>Leer</v>
      </c>
    </row>
    <row r="984" spans="2:26" ht="15" customHeight="1" x14ac:dyDescent="0.25">
      <c r="B984" s="76" t="str">
        <f t="shared" si="105"/>
        <v>!!!</v>
      </c>
      <c r="C984" s="250"/>
      <c r="D984" s="243"/>
      <c r="E984" s="251"/>
      <c r="F984" s="88"/>
      <c r="G984" s="387"/>
      <c r="H984" s="44"/>
      <c r="I984" s="44"/>
      <c r="J984" s="70"/>
      <c r="O984" s="8">
        <f t="shared" ref="O984:O1030" si="106">IF(LEN(B984)&gt;0,0,1)</f>
        <v>0</v>
      </c>
      <c r="P984" s="8">
        <f>VLOOKUP(C984,{"29 - Psychiatrie (Erwachsene)",1;"30 - Kinder- und Jugendpsychiatrie",1;"31 - Psychosomatik",1;"00 - Bitte eine Fachabteilung auswählen",0;0,0},2,0)</f>
        <v>0</v>
      </c>
      <c r="Q984" s="8">
        <f t="shared" ref="Q984:Q1030" si="107">IF(LEN(D984)&gt;0,1,0)</f>
        <v>0</v>
      </c>
      <c r="R984" s="8">
        <f t="shared" ref="R984:R1030" si="108">IF(LEN(E984)&gt;0,1,0)</f>
        <v>0</v>
      </c>
      <c r="S984" s="8">
        <f t="shared" ref="S984:S1030" si="109">IF(LEN(F984)&gt;0,1,0)</f>
        <v>0</v>
      </c>
      <c r="T984" s="8">
        <f t="shared" ref="T984:T1030" si="110">IF(LEN(G984)&gt;0,1,0)</f>
        <v>0</v>
      </c>
      <c r="V984" s="8">
        <f>VLOOKUP($C984,{"29 - Psychiatrie (Erwachsene)",1;"30 - Kinder- und Jugendpsychiatrie",1;"31 - Psychosomatik",1;"00 - Bitte eine Fachabteilung auswählen",0;0,0},2,0)</f>
        <v>0</v>
      </c>
      <c r="W984" s="8" t="str">
        <f>IF('Angaben KH-Standort'!$D$12&gt;0,"JBJ","KJA")</f>
        <v>KJA</v>
      </c>
      <c r="X984" s="8" t="str">
        <f>VLOOKUP(C983,{"29 - Psychiatrie (Erwachsene)","Einrichtungen2";"30 - Kinder- und Jugendpsychiatrie","Einrichtungen2";"31 - Psychosomatik","Einrichtungen2";"00 - Bitte eine Einrichtung auswählen","Leer";0,"Leer"},2,0)</f>
        <v>Leer</v>
      </c>
      <c r="Y984" s="37" t="str">
        <f t="shared" ref="Y984:Y1030" si="111">IF(V984=1,W984,"Leer")</f>
        <v>Leer</v>
      </c>
      <c r="Z984" s="8" t="str">
        <f>VLOOKUP($C984,{"29 - Psychiatrie (Erwachsene)","Psychiatrie";"30 - Kinder- und Jugendpsychiatrie","KJPsychiatrie";"31 - Psychosomatik","Psychosomatik";"00 - Bitte eine Fachabteilung auswählen","Leer";0,"Leer"},2,0)</f>
        <v>Leer</v>
      </c>
    </row>
    <row r="985" spans="2:26" ht="15" customHeight="1" x14ac:dyDescent="0.25">
      <c r="B985" s="76" t="str">
        <f t="shared" si="105"/>
        <v>!!!</v>
      </c>
      <c r="C985" s="250"/>
      <c r="D985" s="243"/>
      <c r="E985" s="251"/>
      <c r="F985" s="88"/>
      <c r="G985" s="387"/>
      <c r="H985" s="44"/>
      <c r="I985" s="44"/>
      <c r="J985" s="70"/>
      <c r="O985" s="8">
        <f t="shared" si="106"/>
        <v>0</v>
      </c>
      <c r="P985" s="8">
        <f>VLOOKUP(C985,{"29 - Psychiatrie (Erwachsene)",1;"30 - Kinder- und Jugendpsychiatrie",1;"31 - Psychosomatik",1;"00 - Bitte eine Fachabteilung auswählen",0;0,0},2,0)</f>
        <v>0</v>
      </c>
      <c r="Q985" s="8">
        <f t="shared" si="107"/>
        <v>0</v>
      </c>
      <c r="R985" s="8">
        <f t="shared" si="108"/>
        <v>0</v>
      </c>
      <c r="S985" s="8">
        <f t="shared" si="109"/>
        <v>0</v>
      </c>
      <c r="T985" s="8">
        <f t="shared" si="110"/>
        <v>0</v>
      </c>
      <c r="V985" s="8">
        <f>VLOOKUP($C985,{"29 - Psychiatrie (Erwachsene)",1;"30 - Kinder- und Jugendpsychiatrie",1;"31 - Psychosomatik",1;"00 - Bitte eine Fachabteilung auswählen",0;0,0},2,0)</f>
        <v>0</v>
      </c>
      <c r="W985" s="8" t="str">
        <f>IF('Angaben KH-Standort'!$D$12&gt;0,"JBJ","KJA")</f>
        <v>KJA</v>
      </c>
      <c r="X985" s="8" t="str">
        <f>VLOOKUP(C984,{"29 - Psychiatrie (Erwachsene)","Einrichtungen2";"30 - Kinder- und Jugendpsychiatrie","Einrichtungen2";"31 - Psychosomatik","Einrichtungen2";"00 - Bitte eine Einrichtung auswählen","Leer";0,"Leer"},2,0)</f>
        <v>Leer</v>
      </c>
      <c r="Y985" s="37" t="str">
        <f t="shared" si="111"/>
        <v>Leer</v>
      </c>
      <c r="Z985" s="8" t="str">
        <f>VLOOKUP($C985,{"29 - Psychiatrie (Erwachsene)","Psychiatrie";"30 - Kinder- und Jugendpsychiatrie","KJPsychiatrie";"31 - Psychosomatik","Psychosomatik";"00 - Bitte eine Fachabteilung auswählen","Leer";0,"Leer"},2,0)</f>
        <v>Leer</v>
      </c>
    </row>
    <row r="986" spans="2:26" ht="15" customHeight="1" x14ac:dyDescent="0.25">
      <c r="B986" s="76" t="str">
        <f t="shared" si="105"/>
        <v>!!!</v>
      </c>
      <c r="C986" s="250"/>
      <c r="D986" s="243"/>
      <c r="E986" s="251"/>
      <c r="F986" s="88"/>
      <c r="G986" s="387"/>
      <c r="H986" s="44"/>
      <c r="I986" s="44"/>
      <c r="J986" s="70"/>
      <c r="O986" s="8">
        <f t="shared" si="106"/>
        <v>0</v>
      </c>
      <c r="P986" s="8">
        <f>VLOOKUP(C986,{"29 - Psychiatrie (Erwachsene)",1;"30 - Kinder- und Jugendpsychiatrie",1;"31 - Psychosomatik",1;"00 - Bitte eine Fachabteilung auswählen",0;0,0},2,0)</f>
        <v>0</v>
      </c>
      <c r="Q986" s="8">
        <f t="shared" si="107"/>
        <v>0</v>
      </c>
      <c r="R986" s="8">
        <f t="shared" si="108"/>
        <v>0</v>
      </c>
      <c r="S986" s="8">
        <f t="shared" si="109"/>
        <v>0</v>
      </c>
      <c r="T986" s="8">
        <f t="shared" si="110"/>
        <v>0</v>
      </c>
      <c r="V986" s="8">
        <f>VLOOKUP($C986,{"29 - Psychiatrie (Erwachsene)",1;"30 - Kinder- und Jugendpsychiatrie",1;"31 - Psychosomatik",1;"00 - Bitte eine Fachabteilung auswählen",0;0,0},2,0)</f>
        <v>0</v>
      </c>
      <c r="W986" s="8" t="str">
        <f>IF('Angaben KH-Standort'!$D$12&gt;0,"JBJ","KJA")</f>
        <v>KJA</v>
      </c>
      <c r="X986" s="8" t="str">
        <f>VLOOKUP(C985,{"29 - Psychiatrie (Erwachsene)","Einrichtungen2";"30 - Kinder- und Jugendpsychiatrie","Einrichtungen2";"31 - Psychosomatik","Einrichtungen2";"00 - Bitte eine Einrichtung auswählen","Leer";0,"Leer"},2,0)</f>
        <v>Leer</v>
      </c>
      <c r="Y986" s="37" t="str">
        <f t="shared" si="111"/>
        <v>Leer</v>
      </c>
      <c r="Z986" s="8" t="str">
        <f>VLOOKUP($C986,{"29 - Psychiatrie (Erwachsene)","Psychiatrie";"30 - Kinder- und Jugendpsychiatrie","KJPsychiatrie";"31 - Psychosomatik","Psychosomatik";"00 - Bitte eine Fachabteilung auswählen","Leer";0,"Leer"},2,0)</f>
        <v>Leer</v>
      </c>
    </row>
    <row r="987" spans="2:26" ht="15" customHeight="1" x14ac:dyDescent="0.25">
      <c r="B987" s="76" t="str">
        <f t="shared" si="105"/>
        <v>!!!</v>
      </c>
      <c r="C987" s="250"/>
      <c r="D987" s="243"/>
      <c r="E987" s="251"/>
      <c r="F987" s="88"/>
      <c r="G987" s="387"/>
      <c r="H987" s="44"/>
      <c r="I987" s="44"/>
      <c r="J987" s="70"/>
      <c r="O987" s="8">
        <f t="shared" si="106"/>
        <v>0</v>
      </c>
      <c r="P987" s="8">
        <f>VLOOKUP(C987,{"29 - Psychiatrie (Erwachsene)",1;"30 - Kinder- und Jugendpsychiatrie",1;"31 - Psychosomatik",1;"00 - Bitte eine Fachabteilung auswählen",0;0,0},2,0)</f>
        <v>0</v>
      </c>
      <c r="Q987" s="8">
        <f t="shared" si="107"/>
        <v>0</v>
      </c>
      <c r="R987" s="8">
        <f t="shared" si="108"/>
        <v>0</v>
      </c>
      <c r="S987" s="8">
        <f t="shared" si="109"/>
        <v>0</v>
      </c>
      <c r="T987" s="8">
        <f t="shared" si="110"/>
        <v>0</v>
      </c>
      <c r="V987" s="8">
        <f>VLOOKUP($C987,{"29 - Psychiatrie (Erwachsene)",1;"30 - Kinder- und Jugendpsychiatrie",1;"31 - Psychosomatik",1;"00 - Bitte eine Fachabteilung auswählen",0;0,0},2,0)</f>
        <v>0</v>
      </c>
      <c r="W987" s="8" t="str">
        <f>IF('Angaben KH-Standort'!$D$12&gt;0,"JBJ","KJA")</f>
        <v>KJA</v>
      </c>
      <c r="X987" s="8" t="str">
        <f>VLOOKUP(C986,{"29 - Psychiatrie (Erwachsene)","Einrichtungen2";"30 - Kinder- und Jugendpsychiatrie","Einrichtungen2";"31 - Psychosomatik","Einrichtungen2";"00 - Bitte eine Einrichtung auswählen","Leer";0,"Leer"},2,0)</f>
        <v>Leer</v>
      </c>
      <c r="Y987" s="37" t="str">
        <f t="shared" si="111"/>
        <v>Leer</v>
      </c>
      <c r="Z987" s="8" t="str">
        <f>VLOOKUP($C987,{"29 - Psychiatrie (Erwachsene)","Psychiatrie";"30 - Kinder- und Jugendpsychiatrie","KJPsychiatrie";"31 - Psychosomatik","Psychosomatik";"00 - Bitte eine Fachabteilung auswählen","Leer";0,"Leer"},2,0)</f>
        <v>Leer</v>
      </c>
    </row>
    <row r="988" spans="2:26" ht="15" customHeight="1" x14ac:dyDescent="0.25">
      <c r="B988" s="76" t="str">
        <f t="shared" si="105"/>
        <v>!!!</v>
      </c>
      <c r="C988" s="250"/>
      <c r="D988" s="243"/>
      <c r="E988" s="251"/>
      <c r="F988" s="88"/>
      <c r="G988" s="387"/>
      <c r="H988" s="44"/>
      <c r="I988" s="44"/>
      <c r="J988" s="70"/>
      <c r="O988" s="8">
        <f t="shared" si="106"/>
        <v>0</v>
      </c>
      <c r="P988" s="8">
        <f>VLOOKUP(C988,{"29 - Psychiatrie (Erwachsene)",1;"30 - Kinder- und Jugendpsychiatrie",1;"31 - Psychosomatik",1;"00 - Bitte eine Fachabteilung auswählen",0;0,0},2,0)</f>
        <v>0</v>
      </c>
      <c r="Q988" s="8">
        <f t="shared" si="107"/>
        <v>0</v>
      </c>
      <c r="R988" s="8">
        <f t="shared" si="108"/>
        <v>0</v>
      </c>
      <c r="S988" s="8">
        <f t="shared" si="109"/>
        <v>0</v>
      </c>
      <c r="T988" s="8">
        <f t="shared" si="110"/>
        <v>0</v>
      </c>
      <c r="V988" s="8">
        <f>VLOOKUP($C988,{"29 - Psychiatrie (Erwachsene)",1;"30 - Kinder- und Jugendpsychiatrie",1;"31 - Psychosomatik",1;"00 - Bitte eine Fachabteilung auswählen",0;0,0},2,0)</f>
        <v>0</v>
      </c>
      <c r="W988" s="8" t="str">
        <f>IF('Angaben KH-Standort'!$D$12&gt;0,"JBJ","KJA")</f>
        <v>KJA</v>
      </c>
      <c r="X988" s="8" t="str">
        <f>VLOOKUP(C987,{"29 - Psychiatrie (Erwachsene)","Einrichtungen2";"30 - Kinder- und Jugendpsychiatrie","Einrichtungen2";"31 - Psychosomatik","Einrichtungen2";"00 - Bitte eine Einrichtung auswählen","Leer";0,"Leer"},2,0)</f>
        <v>Leer</v>
      </c>
      <c r="Y988" s="37" t="str">
        <f t="shared" si="111"/>
        <v>Leer</v>
      </c>
      <c r="Z988" s="8" t="str">
        <f>VLOOKUP($C988,{"29 - Psychiatrie (Erwachsene)","Psychiatrie";"30 - Kinder- und Jugendpsychiatrie","KJPsychiatrie";"31 - Psychosomatik","Psychosomatik";"00 - Bitte eine Fachabteilung auswählen","Leer";0,"Leer"},2,0)</f>
        <v>Leer</v>
      </c>
    </row>
    <row r="989" spans="2:26" ht="15" customHeight="1" x14ac:dyDescent="0.25">
      <c r="B989" s="76" t="str">
        <f t="shared" si="105"/>
        <v>!!!</v>
      </c>
      <c r="C989" s="250"/>
      <c r="D989" s="243"/>
      <c r="E989" s="251"/>
      <c r="F989" s="88"/>
      <c r="G989" s="387"/>
      <c r="H989" s="44"/>
      <c r="I989" s="44"/>
      <c r="J989" s="70"/>
      <c r="O989" s="8">
        <f t="shared" si="106"/>
        <v>0</v>
      </c>
      <c r="P989" s="8">
        <f>VLOOKUP(C989,{"29 - Psychiatrie (Erwachsene)",1;"30 - Kinder- und Jugendpsychiatrie",1;"31 - Psychosomatik",1;"00 - Bitte eine Fachabteilung auswählen",0;0,0},2,0)</f>
        <v>0</v>
      </c>
      <c r="Q989" s="8">
        <f t="shared" si="107"/>
        <v>0</v>
      </c>
      <c r="R989" s="8">
        <f t="shared" si="108"/>
        <v>0</v>
      </c>
      <c r="S989" s="8">
        <f t="shared" si="109"/>
        <v>0</v>
      </c>
      <c r="T989" s="8">
        <f t="shared" si="110"/>
        <v>0</v>
      </c>
      <c r="V989" s="8">
        <f>VLOOKUP($C989,{"29 - Psychiatrie (Erwachsene)",1;"30 - Kinder- und Jugendpsychiatrie",1;"31 - Psychosomatik",1;"00 - Bitte eine Fachabteilung auswählen",0;0,0},2,0)</f>
        <v>0</v>
      </c>
      <c r="W989" s="8" t="str">
        <f>IF('Angaben KH-Standort'!$D$12&gt;0,"JBJ","KJA")</f>
        <v>KJA</v>
      </c>
      <c r="X989" s="8" t="str">
        <f>VLOOKUP(C988,{"29 - Psychiatrie (Erwachsene)","Einrichtungen2";"30 - Kinder- und Jugendpsychiatrie","Einrichtungen2";"31 - Psychosomatik","Einrichtungen2";"00 - Bitte eine Einrichtung auswählen","Leer";0,"Leer"},2,0)</f>
        <v>Leer</v>
      </c>
      <c r="Y989" s="37" t="str">
        <f t="shared" si="111"/>
        <v>Leer</v>
      </c>
      <c r="Z989" s="8" t="str">
        <f>VLOOKUP($C989,{"29 - Psychiatrie (Erwachsene)","Psychiatrie";"30 - Kinder- und Jugendpsychiatrie","KJPsychiatrie";"31 - Psychosomatik","Psychosomatik";"00 - Bitte eine Fachabteilung auswählen","Leer";0,"Leer"},2,0)</f>
        <v>Leer</v>
      </c>
    </row>
    <row r="990" spans="2:26" ht="15" customHeight="1" x14ac:dyDescent="0.25">
      <c r="B990" s="76" t="str">
        <f t="shared" ref="B990:B1030" si="112">IF(SUM(P990:T990)&lt;5,"!!!","")</f>
        <v>!!!</v>
      </c>
      <c r="C990" s="250"/>
      <c r="D990" s="243"/>
      <c r="E990" s="251"/>
      <c r="F990" s="88"/>
      <c r="G990" s="387"/>
      <c r="H990" s="44"/>
      <c r="I990" s="44"/>
      <c r="J990" s="70"/>
      <c r="O990" s="8">
        <f t="shared" si="106"/>
        <v>0</v>
      </c>
      <c r="P990" s="8">
        <f>VLOOKUP(C990,{"29 - Psychiatrie (Erwachsene)",1;"30 - Kinder- und Jugendpsychiatrie",1;"31 - Psychosomatik",1;"00 - Bitte eine Fachabteilung auswählen",0;0,0},2,0)</f>
        <v>0</v>
      </c>
      <c r="Q990" s="8">
        <f t="shared" si="107"/>
        <v>0</v>
      </c>
      <c r="R990" s="8">
        <f t="shared" si="108"/>
        <v>0</v>
      </c>
      <c r="S990" s="8">
        <f t="shared" si="109"/>
        <v>0</v>
      </c>
      <c r="T990" s="8">
        <f t="shared" si="110"/>
        <v>0</v>
      </c>
      <c r="V990" s="8">
        <f>VLOOKUP($C990,{"29 - Psychiatrie (Erwachsene)",1;"30 - Kinder- und Jugendpsychiatrie",1;"31 - Psychosomatik",1;"00 - Bitte eine Fachabteilung auswählen",0;0,0},2,0)</f>
        <v>0</v>
      </c>
      <c r="W990" s="8" t="str">
        <f>IF('Angaben KH-Standort'!$D$12&gt;0,"JBJ","KJA")</f>
        <v>KJA</v>
      </c>
      <c r="X990" s="8" t="str">
        <f>VLOOKUP(C989,{"29 - Psychiatrie (Erwachsene)","Einrichtungen2";"30 - Kinder- und Jugendpsychiatrie","Einrichtungen2";"31 - Psychosomatik","Einrichtungen2";"00 - Bitte eine Einrichtung auswählen","Leer";0,"Leer"},2,0)</f>
        <v>Leer</v>
      </c>
      <c r="Y990" s="37" t="str">
        <f t="shared" si="111"/>
        <v>Leer</v>
      </c>
      <c r="Z990" s="8" t="str">
        <f>VLOOKUP($C990,{"29 - Psychiatrie (Erwachsene)","Psychiatrie";"30 - Kinder- und Jugendpsychiatrie","KJPsychiatrie";"31 - Psychosomatik","Psychosomatik";"00 - Bitte eine Fachabteilung auswählen","Leer";0,"Leer"},2,0)</f>
        <v>Leer</v>
      </c>
    </row>
    <row r="991" spans="2:26" ht="15" customHeight="1" x14ac:dyDescent="0.25">
      <c r="B991" s="76" t="str">
        <f t="shared" si="112"/>
        <v>!!!</v>
      </c>
      <c r="C991" s="250"/>
      <c r="D991" s="243"/>
      <c r="E991" s="251"/>
      <c r="F991" s="88"/>
      <c r="G991" s="387"/>
      <c r="H991" s="44"/>
      <c r="I991" s="44"/>
      <c r="J991" s="70"/>
      <c r="O991" s="8">
        <f t="shared" si="106"/>
        <v>0</v>
      </c>
      <c r="P991" s="8">
        <f>VLOOKUP(C991,{"29 - Psychiatrie (Erwachsene)",1;"30 - Kinder- und Jugendpsychiatrie",1;"31 - Psychosomatik",1;"00 - Bitte eine Fachabteilung auswählen",0;0,0},2,0)</f>
        <v>0</v>
      </c>
      <c r="Q991" s="8">
        <f t="shared" si="107"/>
        <v>0</v>
      </c>
      <c r="R991" s="8">
        <f t="shared" si="108"/>
        <v>0</v>
      </c>
      <c r="S991" s="8">
        <f t="shared" si="109"/>
        <v>0</v>
      </c>
      <c r="T991" s="8">
        <f t="shared" si="110"/>
        <v>0</v>
      </c>
      <c r="V991" s="8">
        <f>VLOOKUP($C991,{"29 - Psychiatrie (Erwachsene)",1;"30 - Kinder- und Jugendpsychiatrie",1;"31 - Psychosomatik",1;"00 - Bitte eine Fachabteilung auswählen",0;0,0},2,0)</f>
        <v>0</v>
      </c>
      <c r="W991" s="8" t="str">
        <f>IF('Angaben KH-Standort'!$D$12&gt;0,"JBJ","KJA")</f>
        <v>KJA</v>
      </c>
      <c r="X991" s="8" t="str">
        <f>VLOOKUP(C990,{"29 - Psychiatrie (Erwachsene)","Einrichtungen2";"30 - Kinder- und Jugendpsychiatrie","Einrichtungen2";"31 - Psychosomatik","Einrichtungen2";"00 - Bitte eine Einrichtung auswählen","Leer";0,"Leer"},2,0)</f>
        <v>Leer</v>
      </c>
      <c r="Y991" s="37" t="str">
        <f t="shared" si="111"/>
        <v>Leer</v>
      </c>
      <c r="Z991" s="8" t="str">
        <f>VLOOKUP($C991,{"29 - Psychiatrie (Erwachsene)","Psychiatrie";"30 - Kinder- und Jugendpsychiatrie","KJPsychiatrie";"31 - Psychosomatik","Psychosomatik";"00 - Bitte eine Fachabteilung auswählen","Leer";0,"Leer"},2,0)</f>
        <v>Leer</v>
      </c>
    </row>
    <row r="992" spans="2:26" ht="15" customHeight="1" x14ac:dyDescent="0.25">
      <c r="B992" s="76" t="str">
        <f t="shared" si="112"/>
        <v>!!!</v>
      </c>
      <c r="C992" s="250"/>
      <c r="D992" s="243"/>
      <c r="E992" s="251"/>
      <c r="F992" s="88"/>
      <c r="G992" s="387"/>
      <c r="H992" s="44"/>
      <c r="I992" s="44"/>
      <c r="J992" s="70"/>
      <c r="O992" s="8">
        <f t="shared" si="106"/>
        <v>0</v>
      </c>
      <c r="P992" s="8">
        <f>VLOOKUP(C992,{"29 - Psychiatrie (Erwachsene)",1;"30 - Kinder- und Jugendpsychiatrie",1;"31 - Psychosomatik",1;"00 - Bitte eine Fachabteilung auswählen",0;0,0},2,0)</f>
        <v>0</v>
      </c>
      <c r="Q992" s="8">
        <f t="shared" si="107"/>
        <v>0</v>
      </c>
      <c r="R992" s="8">
        <f t="shared" si="108"/>
        <v>0</v>
      </c>
      <c r="S992" s="8">
        <f t="shared" si="109"/>
        <v>0</v>
      </c>
      <c r="T992" s="8">
        <f t="shared" si="110"/>
        <v>0</v>
      </c>
      <c r="V992" s="8">
        <f>VLOOKUP($C992,{"29 - Psychiatrie (Erwachsene)",1;"30 - Kinder- und Jugendpsychiatrie",1;"31 - Psychosomatik",1;"00 - Bitte eine Fachabteilung auswählen",0;0,0},2,0)</f>
        <v>0</v>
      </c>
      <c r="W992" s="8" t="str">
        <f>IF('Angaben KH-Standort'!$D$12&gt;0,"JBJ","KJA")</f>
        <v>KJA</v>
      </c>
      <c r="X992" s="8" t="str">
        <f>VLOOKUP(C991,{"29 - Psychiatrie (Erwachsene)","Einrichtungen2";"30 - Kinder- und Jugendpsychiatrie","Einrichtungen2";"31 - Psychosomatik","Einrichtungen2";"00 - Bitte eine Einrichtung auswählen","Leer";0,"Leer"},2,0)</f>
        <v>Leer</v>
      </c>
      <c r="Y992" s="37" t="str">
        <f t="shared" si="111"/>
        <v>Leer</v>
      </c>
      <c r="Z992" s="8" t="str">
        <f>VLOOKUP($C992,{"29 - Psychiatrie (Erwachsene)","Psychiatrie";"30 - Kinder- und Jugendpsychiatrie","KJPsychiatrie";"31 - Psychosomatik","Psychosomatik";"00 - Bitte eine Fachabteilung auswählen","Leer";0,"Leer"},2,0)</f>
        <v>Leer</v>
      </c>
    </row>
    <row r="993" spans="2:26" ht="15" customHeight="1" x14ac:dyDescent="0.25">
      <c r="B993" s="76" t="str">
        <f t="shared" si="112"/>
        <v>!!!</v>
      </c>
      <c r="C993" s="250"/>
      <c r="D993" s="243"/>
      <c r="E993" s="251"/>
      <c r="F993" s="88"/>
      <c r="G993" s="387"/>
      <c r="H993" s="44"/>
      <c r="I993" s="44"/>
      <c r="J993" s="70"/>
      <c r="O993" s="8">
        <f t="shared" si="106"/>
        <v>0</v>
      </c>
      <c r="P993" s="8">
        <f>VLOOKUP(C993,{"29 - Psychiatrie (Erwachsene)",1;"30 - Kinder- und Jugendpsychiatrie",1;"31 - Psychosomatik",1;"00 - Bitte eine Fachabteilung auswählen",0;0,0},2,0)</f>
        <v>0</v>
      </c>
      <c r="Q993" s="8">
        <f t="shared" si="107"/>
        <v>0</v>
      </c>
      <c r="R993" s="8">
        <f t="shared" si="108"/>
        <v>0</v>
      </c>
      <c r="S993" s="8">
        <f t="shared" si="109"/>
        <v>0</v>
      </c>
      <c r="T993" s="8">
        <f t="shared" si="110"/>
        <v>0</v>
      </c>
      <c r="V993" s="8">
        <f>VLOOKUP($C993,{"29 - Psychiatrie (Erwachsene)",1;"30 - Kinder- und Jugendpsychiatrie",1;"31 - Psychosomatik",1;"00 - Bitte eine Fachabteilung auswählen",0;0,0},2,0)</f>
        <v>0</v>
      </c>
      <c r="W993" s="8" t="str">
        <f>IF('Angaben KH-Standort'!$D$12&gt;0,"JBJ","KJA")</f>
        <v>KJA</v>
      </c>
      <c r="X993" s="8" t="str">
        <f>VLOOKUP(C992,{"29 - Psychiatrie (Erwachsene)","Einrichtungen2";"30 - Kinder- und Jugendpsychiatrie","Einrichtungen2";"31 - Psychosomatik","Einrichtungen2";"00 - Bitte eine Einrichtung auswählen","Leer";0,"Leer"},2,0)</f>
        <v>Leer</v>
      </c>
      <c r="Y993" s="37" t="str">
        <f t="shared" si="111"/>
        <v>Leer</v>
      </c>
      <c r="Z993" s="8" t="str">
        <f>VLOOKUP($C993,{"29 - Psychiatrie (Erwachsene)","Psychiatrie";"30 - Kinder- und Jugendpsychiatrie","KJPsychiatrie";"31 - Psychosomatik","Psychosomatik";"00 - Bitte eine Fachabteilung auswählen","Leer";0,"Leer"},2,0)</f>
        <v>Leer</v>
      </c>
    </row>
    <row r="994" spans="2:26" ht="15" customHeight="1" x14ac:dyDescent="0.25">
      <c r="B994" s="76" t="str">
        <f t="shared" si="112"/>
        <v>!!!</v>
      </c>
      <c r="C994" s="250"/>
      <c r="D994" s="243"/>
      <c r="E994" s="251"/>
      <c r="F994" s="88"/>
      <c r="G994" s="387"/>
      <c r="H994" s="44"/>
      <c r="I994" s="44"/>
      <c r="J994" s="70"/>
      <c r="O994" s="8">
        <f t="shared" si="106"/>
        <v>0</v>
      </c>
      <c r="P994" s="8">
        <f>VLOOKUP(C994,{"29 - Psychiatrie (Erwachsene)",1;"30 - Kinder- und Jugendpsychiatrie",1;"31 - Psychosomatik",1;"00 - Bitte eine Fachabteilung auswählen",0;0,0},2,0)</f>
        <v>0</v>
      </c>
      <c r="Q994" s="8">
        <f t="shared" si="107"/>
        <v>0</v>
      </c>
      <c r="R994" s="8">
        <f t="shared" si="108"/>
        <v>0</v>
      </c>
      <c r="S994" s="8">
        <f t="shared" si="109"/>
        <v>0</v>
      </c>
      <c r="T994" s="8">
        <f t="shared" si="110"/>
        <v>0</v>
      </c>
      <c r="V994" s="8">
        <f>VLOOKUP($C994,{"29 - Psychiatrie (Erwachsene)",1;"30 - Kinder- und Jugendpsychiatrie",1;"31 - Psychosomatik",1;"00 - Bitte eine Fachabteilung auswählen",0;0,0},2,0)</f>
        <v>0</v>
      </c>
      <c r="W994" s="8" t="str">
        <f>IF('Angaben KH-Standort'!$D$12&gt;0,"JBJ","KJA")</f>
        <v>KJA</v>
      </c>
      <c r="X994" s="8" t="str">
        <f>VLOOKUP(C993,{"29 - Psychiatrie (Erwachsene)","Einrichtungen2";"30 - Kinder- und Jugendpsychiatrie","Einrichtungen2";"31 - Psychosomatik","Einrichtungen2";"00 - Bitte eine Einrichtung auswählen","Leer";0,"Leer"},2,0)</f>
        <v>Leer</v>
      </c>
      <c r="Y994" s="37" t="str">
        <f t="shared" si="111"/>
        <v>Leer</v>
      </c>
      <c r="Z994" s="8" t="str">
        <f>VLOOKUP($C994,{"29 - Psychiatrie (Erwachsene)","Psychiatrie";"30 - Kinder- und Jugendpsychiatrie","KJPsychiatrie";"31 - Psychosomatik","Psychosomatik";"00 - Bitte eine Fachabteilung auswählen","Leer";0,"Leer"},2,0)</f>
        <v>Leer</v>
      </c>
    </row>
    <row r="995" spans="2:26" ht="15" customHeight="1" x14ac:dyDescent="0.25">
      <c r="B995" s="76" t="str">
        <f t="shared" si="112"/>
        <v>!!!</v>
      </c>
      <c r="C995" s="250"/>
      <c r="D995" s="243"/>
      <c r="E995" s="251"/>
      <c r="F995" s="88"/>
      <c r="G995" s="387"/>
      <c r="H995" s="44"/>
      <c r="I995" s="44"/>
      <c r="J995" s="70"/>
      <c r="O995" s="8">
        <f t="shared" si="106"/>
        <v>0</v>
      </c>
      <c r="P995" s="8">
        <f>VLOOKUP(C995,{"29 - Psychiatrie (Erwachsene)",1;"30 - Kinder- und Jugendpsychiatrie",1;"31 - Psychosomatik",1;"00 - Bitte eine Fachabteilung auswählen",0;0,0},2,0)</f>
        <v>0</v>
      </c>
      <c r="Q995" s="8">
        <f t="shared" si="107"/>
        <v>0</v>
      </c>
      <c r="R995" s="8">
        <f t="shared" si="108"/>
        <v>0</v>
      </c>
      <c r="S995" s="8">
        <f t="shared" si="109"/>
        <v>0</v>
      </c>
      <c r="T995" s="8">
        <f t="shared" si="110"/>
        <v>0</v>
      </c>
      <c r="V995" s="8">
        <f>VLOOKUP($C995,{"29 - Psychiatrie (Erwachsene)",1;"30 - Kinder- und Jugendpsychiatrie",1;"31 - Psychosomatik",1;"00 - Bitte eine Fachabteilung auswählen",0;0,0},2,0)</f>
        <v>0</v>
      </c>
      <c r="W995" s="8" t="str">
        <f>IF('Angaben KH-Standort'!$D$12&gt;0,"JBJ","KJA")</f>
        <v>KJA</v>
      </c>
      <c r="X995" s="8" t="str">
        <f>VLOOKUP(C994,{"29 - Psychiatrie (Erwachsene)","Einrichtungen2";"30 - Kinder- und Jugendpsychiatrie","Einrichtungen2";"31 - Psychosomatik","Einrichtungen2";"00 - Bitte eine Einrichtung auswählen","Leer";0,"Leer"},2,0)</f>
        <v>Leer</v>
      </c>
      <c r="Y995" s="37" t="str">
        <f t="shared" si="111"/>
        <v>Leer</v>
      </c>
      <c r="Z995" s="8" t="str">
        <f>VLOOKUP($C995,{"29 - Psychiatrie (Erwachsene)","Psychiatrie";"30 - Kinder- und Jugendpsychiatrie","KJPsychiatrie";"31 - Psychosomatik","Psychosomatik";"00 - Bitte eine Fachabteilung auswählen","Leer";0,"Leer"},2,0)</f>
        <v>Leer</v>
      </c>
    </row>
    <row r="996" spans="2:26" ht="15" customHeight="1" x14ac:dyDescent="0.25">
      <c r="B996" s="76" t="str">
        <f t="shared" si="112"/>
        <v>!!!</v>
      </c>
      <c r="C996" s="250"/>
      <c r="D996" s="243"/>
      <c r="E996" s="251"/>
      <c r="F996" s="88"/>
      <c r="G996" s="387"/>
      <c r="H996" s="44"/>
      <c r="I996" s="44"/>
      <c r="J996" s="70"/>
      <c r="O996" s="8">
        <f t="shared" si="106"/>
        <v>0</v>
      </c>
      <c r="P996" s="8">
        <f>VLOOKUP(C996,{"29 - Psychiatrie (Erwachsene)",1;"30 - Kinder- und Jugendpsychiatrie",1;"31 - Psychosomatik",1;"00 - Bitte eine Fachabteilung auswählen",0;0,0},2,0)</f>
        <v>0</v>
      </c>
      <c r="Q996" s="8">
        <f t="shared" si="107"/>
        <v>0</v>
      </c>
      <c r="R996" s="8">
        <f t="shared" si="108"/>
        <v>0</v>
      </c>
      <c r="S996" s="8">
        <f t="shared" si="109"/>
        <v>0</v>
      </c>
      <c r="T996" s="8">
        <f t="shared" si="110"/>
        <v>0</v>
      </c>
      <c r="V996" s="8">
        <f>VLOOKUP($C996,{"29 - Psychiatrie (Erwachsene)",1;"30 - Kinder- und Jugendpsychiatrie",1;"31 - Psychosomatik",1;"00 - Bitte eine Fachabteilung auswählen",0;0,0},2,0)</f>
        <v>0</v>
      </c>
      <c r="W996" s="8" t="str">
        <f>IF('Angaben KH-Standort'!$D$12&gt;0,"JBJ","KJA")</f>
        <v>KJA</v>
      </c>
      <c r="X996" s="8" t="str">
        <f>VLOOKUP(C995,{"29 - Psychiatrie (Erwachsene)","Einrichtungen2";"30 - Kinder- und Jugendpsychiatrie","Einrichtungen2";"31 - Psychosomatik","Einrichtungen2";"00 - Bitte eine Einrichtung auswählen","Leer";0,"Leer"},2,0)</f>
        <v>Leer</v>
      </c>
      <c r="Y996" s="37" t="str">
        <f t="shared" si="111"/>
        <v>Leer</v>
      </c>
      <c r="Z996" s="8" t="str">
        <f>VLOOKUP($C996,{"29 - Psychiatrie (Erwachsene)","Psychiatrie";"30 - Kinder- und Jugendpsychiatrie","KJPsychiatrie";"31 - Psychosomatik","Psychosomatik";"00 - Bitte eine Fachabteilung auswählen","Leer";0,"Leer"},2,0)</f>
        <v>Leer</v>
      </c>
    </row>
    <row r="997" spans="2:26" ht="15" customHeight="1" x14ac:dyDescent="0.25">
      <c r="B997" s="76" t="str">
        <f t="shared" si="112"/>
        <v>!!!</v>
      </c>
      <c r="C997" s="250"/>
      <c r="D997" s="243"/>
      <c r="E997" s="251"/>
      <c r="F997" s="88"/>
      <c r="G997" s="387"/>
      <c r="H997" s="44"/>
      <c r="I997" s="44"/>
      <c r="J997" s="70"/>
      <c r="O997" s="8">
        <f t="shared" si="106"/>
        <v>0</v>
      </c>
      <c r="P997" s="8">
        <f>VLOOKUP(C997,{"29 - Psychiatrie (Erwachsene)",1;"30 - Kinder- und Jugendpsychiatrie",1;"31 - Psychosomatik",1;"00 - Bitte eine Fachabteilung auswählen",0;0,0},2,0)</f>
        <v>0</v>
      </c>
      <c r="Q997" s="8">
        <f t="shared" si="107"/>
        <v>0</v>
      </c>
      <c r="R997" s="8">
        <f t="shared" si="108"/>
        <v>0</v>
      </c>
      <c r="S997" s="8">
        <f t="shared" si="109"/>
        <v>0</v>
      </c>
      <c r="T997" s="8">
        <f t="shared" si="110"/>
        <v>0</v>
      </c>
      <c r="V997" s="8">
        <f>VLOOKUP($C997,{"29 - Psychiatrie (Erwachsene)",1;"30 - Kinder- und Jugendpsychiatrie",1;"31 - Psychosomatik",1;"00 - Bitte eine Fachabteilung auswählen",0;0,0},2,0)</f>
        <v>0</v>
      </c>
      <c r="W997" s="8" t="str">
        <f>IF('Angaben KH-Standort'!$D$12&gt;0,"JBJ","KJA")</f>
        <v>KJA</v>
      </c>
      <c r="X997" s="8" t="str">
        <f>VLOOKUP(C996,{"29 - Psychiatrie (Erwachsene)","Einrichtungen2";"30 - Kinder- und Jugendpsychiatrie","Einrichtungen2";"31 - Psychosomatik","Einrichtungen2";"00 - Bitte eine Einrichtung auswählen","Leer";0,"Leer"},2,0)</f>
        <v>Leer</v>
      </c>
      <c r="Y997" s="37" t="str">
        <f t="shared" si="111"/>
        <v>Leer</v>
      </c>
      <c r="Z997" s="8" t="str">
        <f>VLOOKUP($C997,{"29 - Psychiatrie (Erwachsene)","Psychiatrie";"30 - Kinder- und Jugendpsychiatrie","KJPsychiatrie";"31 - Psychosomatik","Psychosomatik";"00 - Bitte eine Fachabteilung auswählen","Leer";0,"Leer"},2,0)</f>
        <v>Leer</v>
      </c>
    </row>
    <row r="998" spans="2:26" ht="15" customHeight="1" x14ac:dyDescent="0.25">
      <c r="B998" s="76" t="str">
        <f t="shared" si="112"/>
        <v>!!!</v>
      </c>
      <c r="C998" s="250"/>
      <c r="D998" s="243"/>
      <c r="E998" s="251"/>
      <c r="F998" s="88"/>
      <c r="G998" s="387"/>
      <c r="H998" s="44"/>
      <c r="I998" s="44"/>
      <c r="J998" s="70"/>
      <c r="O998" s="8">
        <f t="shared" si="106"/>
        <v>0</v>
      </c>
      <c r="P998" s="8">
        <f>VLOOKUP(C998,{"29 - Psychiatrie (Erwachsene)",1;"30 - Kinder- und Jugendpsychiatrie",1;"31 - Psychosomatik",1;"00 - Bitte eine Fachabteilung auswählen",0;0,0},2,0)</f>
        <v>0</v>
      </c>
      <c r="Q998" s="8">
        <f t="shared" si="107"/>
        <v>0</v>
      </c>
      <c r="R998" s="8">
        <f t="shared" si="108"/>
        <v>0</v>
      </c>
      <c r="S998" s="8">
        <f t="shared" si="109"/>
        <v>0</v>
      </c>
      <c r="T998" s="8">
        <f t="shared" si="110"/>
        <v>0</v>
      </c>
      <c r="V998" s="8">
        <f>VLOOKUP($C998,{"29 - Psychiatrie (Erwachsene)",1;"30 - Kinder- und Jugendpsychiatrie",1;"31 - Psychosomatik",1;"00 - Bitte eine Fachabteilung auswählen",0;0,0},2,0)</f>
        <v>0</v>
      </c>
      <c r="W998" s="8" t="str">
        <f>IF('Angaben KH-Standort'!$D$12&gt;0,"JBJ","KJA")</f>
        <v>KJA</v>
      </c>
      <c r="X998" s="8" t="str">
        <f>VLOOKUP(C997,{"29 - Psychiatrie (Erwachsene)","Einrichtungen2";"30 - Kinder- und Jugendpsychiatrie","Einrichtungen2";"31 - Psychosomatik","Einrichtungen2";"00 - Bitte eine Einrichtung auswählen","Leer";0,"Leer"},2,0)</f>
        <v>Leer</v>
      </c>
      <c r="Y998" s="37" t="str">
        <f t="shared" si="111"/>
        <v>Leer</v>
      </c>
      <c r="Z998" s="8" t="str">
        <f>VLOOKUP($C998,{"29 - Psychiatrie (Erwachsene)","Psychiatrie";"30 - Kinder- und Jugendpsychiatrie","KJPsychiatrie";"31 - Psychosomatik","Psychosomatik";"00 - Bitte eine Fachabteilung auswählen","Leer";0,"Leer"},2,0)</f>
        <v>Leer</v>
      </c>
    </row>
    <row r="999" spans="2:26" ht="15" customHeight="1" x14ac:dyDescent="0.25">
      <c r="B999" s="76" t="str">
        <f t="shared" si="112"/>
        <v>!!!</v>
      </c>
      <c r="C999" s="250"/>
      <c r="D999" s="243"/>
      <c r="E999" s="251"/>
      <c r="F999" s="88"/>
      <c r="G999" s="387"/>
      <c r="H999" s="44"/>
      <c r="I999" s="44"/>
      <c r="J999" s="70"/>
      <c r="O999" s="8">
        <f t="shared" si="106"/>
        <v>0</v>
      </c>
      <c r="P999" s="8">
        <f>VLOOKUP(C999,{"29 - Psychiatrie (Erwachsene)",1;"30 - Kinder- und Jugendpsychiatrie",1;"31 - Psychosomatik",1;"00 - Bitte eine Fachabteilung auswählen",0;0,0},2,0)</f>
        <v>0</v>
      </c>
      <c r="Q999" s="8">
        <f t="shared" si="107"/>
        <v>0</v>
      </c>
      <c r="R999" s="8">
        <f t="shared" si="108"/>
        <v>0</v>
      </c>
      <c r="S999" s="8">
        <f t="shared" si="109"/>
        <v>0</v>
      </c>
      <c r="T999" s="8">
        <f t="shared" si="110"/>
        <v>0</v>
      </c>
      <c r="V999" s="8">
        <f>VLOOKUP($C999,{"29 - Psychiatrie (Erwachsene)",1;"30 - Kinder- und Jugendpsychiatrie",1;"31 - Psychosomatik",1;"00 - Bitte eine Fachabteilung auswählen",0;0,0},2,0)</f>
        <v>0</v>
      </c>
      <c r="W999" s="8" t="str">
        <f>IF('Angaben KH-Standort'!$D$12&gt;0,"JBJ","KJA")</f>
        <v>KJA</v>
      </c>
      <c r="X999" s="8" t="str">
        <f>VLOOKUP(C998,{"29 - Psychiatrie (Erwachsene)","Einrichtungen2";"30 - Kinder- und Jugendpsychiatrie","Einrichtungen2";"31 - Psychosomatik","Einrichtungen2";"00 - Bitte eine Einrichtung auswählen","Leer";0,"Leer"},2,0)</f>
        <v>Leer</v>
      </c>
      <c r="Y999" s="37" t="str">
        <f t="shared" si="111"/>
        <v>Leer</v>
      </c>
      <c r="Z999" s="8" t="str">
        <f>VLOOKUP($C999,{"29 - Psychiatrie (Erwachsene)","Psychiatrie";"30 - Kinder- und Jugendpsychiatrie","KJPsychiatrie";"31 - Psychosomatik","Psychosomatik";"00 - Bitte eine Fachabteilung auswählen","Leer";0,"Leer"},2,0)</f>
        <v>Leer</v>
      </c>
    </row>
    <row r="1000" spans="2:26" ht="15" customHeight="1" x14ac:dyDescent="0.25">
      <c r="B1000" s="76" t="str">
        <f t="shared" si="112"/>
        <v>!!!</v>
      </c>
      <c r="C1000" s="250"/>
      <c r="D1000" s="243"/>
      <c r="E1000" s="251"/>
      <c r="F1000" s="88"/>
      <c r="G1000" s="387"/>
      <c r="H1000" s="44"/>
      <c r="I1000" s="44"/>
      <c r="J1000" s="70"/>
      <c r="O1000" s="8">
        <f t="shared" si="106"/>
        <v>0</v>
      </c>
      <c r="P1000" s="8">
        <f>VLOOKUP(C1000,{"29 - Psychiatrie (Erwachsene)",1;"30 - Kinder- und Jugendpsychiatrie",1;"31 - Psychosomatik",1;"00 - Bitte eine Fachabteilung auswählen",0;0,0},2,0)</f>
        <v>0</v>
      </c>
      <c r="Q1000" s="8">
        <f t="shared" si="107"/>
        <v>0</v>
      </c>
      <c r="R1000" s="8">
        <f t="shared" si="108"/>
        <v>0</v>
      </c>
      <c r="S1000" s="8">
        <f t="shared" si="109"/>
        <v>0</v>
      </c>
      <c r="T1000" s="8">
        <f t="shared" si="110"/>
        <v>0</v>
      </c>
      <c r="V1000" s="8">
        <f>VLOOKUP($C1000,{"29 - Psychiatrie (Erwachsene)",1;"30 - Kinder- und Jugendpsychiatrie",1;"31 - Psychosomatik",1;"00 - Bitte eine Fachabteilung auswählen",0;0,0},2,0)</f>
        <v>0</v>
      </c>
      <c r="W1000" s="8" t="str">
        <f>IF('Angaben KH-Standort'!$D$12&gt;0,"JBJ","KJA")</f>
        <v>KJA</v>
      </c>
      <c r="X1000" s="8" t="str">
        <f>VLOOKUP(C999,{"29 - Psychiatrie (Erwachsene)","Einrichtungen2";"30 - Kinder- und Jugendpsychiatrie","Einrichtungen2";"31 - Psychosomatik","Einrichtungen2";"00 - Bitte eine Einrichtung auswählen","Leer";0,"Leer"},2,0)</f>
        <v>Leer</v>
      </c>
      <c r="Y1000" s="37" t="str">
        <f t="shared" si="111"/>
        <v>Leer</v>
      </c>
      <c r="Z1000" s="8" t="str">
        <f>VLOOKUP($C1000,{"29 - Psychiatrie (Erwachsene)","Psychiatrie";"30 - Kinder- und Jugendpsychiatrie","KJPsychiatrie";"31 - Psychosomatik","Psychosomatik";"00 - Bitte eine Fachabteilung auswählen","Leer";0,"Leer"},2,0)</f>
        <v>Leer</v>
      </c>
    </row>
    <row r="1001" spans="2:26" ht="15" customHeight="1" x14ac:dyDescent="0.25">
      <c r="B1001" s="76" t="str">
        <f t="shared" si="112"/>
        <v>!!!</v>
      </c>
      <c r="C1001" s="250"/>
      <c r="D1001" s="243"/>
      <c r="E1001" s="251"/>
      <c r="F1001" s="88"/>
      <c r="G1001" s="387"/>
      <c r="H1001" s="44"/>
      <c r="I1001" s="44"/>
      <c r="J1001" s="70"/>
      <c r="O1001" s="8">
        <f t="shared" si="106"/>
        <v>0</v>
      </c>
      <c r="P1001" s="8">
        <f>VLOOKUP(C1001,{"29 - Psychiatrie (Erwachsene)",1;"30 - Kinder- und Jugendpsychiatrie",1;"31 - Psychosomatik",1;"00 - Bitte eine Fachabteilung auswählen",0;0,0},2,0)</f>
        <v>0</v>
      </c>
      <c r="Q1001" s="8">
        <f t="shared" si="107"/>
        <v>0</v>
      </c>
      <c r="R1001" s="8">
        <f t="shared" si="108"/>
        <v>0</v>
      </c>
      <c r="S1001" s="8">
        <f t="shared" si="109"/>
        <v>0</v>
      </c>
      <c r="T1001" s="8">
        <f t="shared" si="110"/>
        <v>0</v>
      </c>
      <c r="V1001" s="8">
        <f>VLOOKUP($C1001,{"29 - Psychiatrie (Erwachsene)",1;"30 - Kinder- und Jugendpsychiatrie",1;"31 - Psychosomatik",1;"00 - Bitte eine Fachabteilung auswählen",0;0,0},2,0)</f>
        <v>0</v>
      </c>
      <c r="W1001" s="8" t="str">
        <f>IF('Angaben KH-Standort'!$D$12&gt;0,"JBJ","KJA")</f>
        <v>KJA</v>
      </c>
      <c r="X1001" s="8" t="str">
        <f>VLOOKUP(C1000,{"29 - Psychiatrie (Erwachsene)","Einrichtungen2";"30 - Kinder- und Jugendpsychiatrie","Einrichtungen2";"31 - Psychosomatik","Einrichtungen2";"00 - Bitte eine Einrichtung auswählen","Leer";0,"Leer"},2,0)</f>
        <v>Leer</v>
      </c>
      <c r="Y1001" s="37" t="str">
        <f t="shared" si="111"/>
        <v>Leer</v>
      </c>
      <c r="Z1001" s="8" t="str">
        <f>VLOOKUP($C1001,{"29 - Psychiatrie (Erwachsene)","Psychiatrie";"30 - Kinder- und Jugendpsychiatrie","KJPsychiatrie";"31 - Psychosomatik","Psychosomatik";"00 - Bitte eine Fachabteilung auswählen","Leer";0,"Leer"},2,0)</f>
        <v>Leer</v>
      </c>
    </row>
    <row r="1002" spans="2:26" ht="15" customHeight="1" x14ac:dyDescent="0.25">
      <c r="B1002" s="76" t="str">
        <f t="shared" si="112"/>
        <v>!!!</v>
      </c>
      <c r="C1002" s="250"/>
      <c r="D1002" s="243"/>
      <c r="E1002" s="251"/>
      <c r="F1002" s="88"/>
      <c r="G1002" s="387"/>
      <c r="H1002" s="44"/>
      <c r="I1002" s="44"/>
      <c r="J1002" s="70"/>
      <c r="O1002" s="8">
        <f t="shared" si="106"/>
        <v>0</v>
      </c>
      <c r="P1002" s="8">
        <f>VLOOKUP(C1002,{"29 - Psychiatrie (Erwachsene)",1;"30 - Kinder- und Jugendpsychiatrie",1;"31 - Psychosomatik",1;"00 - Bitte eine Fachabteilung auswählen",0;0,0},2,0)</f>
        <v>0</v>
      </c>
      <c r="Q1002" s="8">
        <f t="shared" si="107"/>
        <v>0</v>
      </c>
      <c r="R1002" s="8">
        <f t="shared" si="108"/>
        <v>0</v>
      </c>
      <c r="S1002" s="8">
        <f t="shared" si="109"/>
        <v>0</v>
      </c>
      <c r="T1002" s="8">
        <f t="shared" si="110"/>
        <v>0</v>
      </c>
      <c r="V1002" s="8">
        <f>VLOOKUP($C1002,{"29 - Psychiatrie (Erwachsene)",1;"30 - Kinder- und Jugendpsychiatrie",1;"31 - Psychosomatik",1;"00 - Bitte eine Fachabteilung auswählen",0;0,0},2,0)</f>
        <v>0</v>
      </c>
      <c r="W1002" s="8" t="str">
        <f>IF('Angaben KH-Standort'!$D$12&gt;0,"JBJ","KJA")</f>
        <v>KJA</v>
      </c>
      <c r="X1002" s="8" t="str">
        <f>VLOOKUP(C1001,{"29 - Psychiatrie (Erwachsene)","Einrichtungen2";"30 - Kinder- und Jugendpsychiatrie","Einrichtungen2";"31 - Psychosomatik","Einrichtungen2";"00 - Bitte eine Einrichtung auswählen","Leer";0,"Leer"},2,0)</f>
        <v>Leer</v>
      </c>
      <c r="Y1002" s="37" t="str">
        <f t="shared" si="111"/>
        <v>Leer</v>
      </c>
      <c r="Z1002" s="8" t="str">
        <f>VLOOKUP($C1002,{"29 - Psychiatrie (Erwachsene)","Psychiatrie";"30 - Kinder- und Jugendpsychiatrie","KJPsychiatrie";"31 - Psychosomatik","Psychosomatik";"00 - Bitte eine Fachabteilung auswählen","Leer";0,"Leer"},2,0)</f>
        <v>Leer</v>
      </c>
    </row>
    <row r="1003" spans="2:26" ht="15" customHeight="1" x14ac:dyDescent="0.25">
      <c r="B1003" s="76" t="str">
        <f t="shared" si="112"/>
        <v>!!!</v>
      </c>
      <c r="C1003" s="250"/>
      <c r="D1003" s="243"/>
      <c r="E1003" s="251"/>
      <c r="F1003" s="88"/>
      <c r="G1003" s="387"/>
      <c r="H1003" s="44"/>
      <c r="I1003" s="44"/>
      <c r="J1003" s="70"/>
      <c r="O1003" s="8">
        <f t="shared" si="106"/>
        <v>0</v>
      </c>
      <c r="P1003" s="8">
        <f>VLOOKUP(C1003,{"29 - Psychiatrie (Erwachsene)",1;"30 - Kinder- und Jugendpsychiatrie",1;"31 - Psychosomatik",1;"00 - Bitte eine Fachabteilung auswählen",0;0,0},2,0)</f>
        <v>0</v>
      </c>
      <c r="Q1003" s="8">
        <f t="shared" si="107"/>
        <v>0</v>
      </c>
      <c r="R1003" s="8">
        <f t="shared" si="108"/>
        <v>0</v>
      </c>
      <c r="S1003" s="8">
        <f t="shared" si="109"/>
        <v>0</v>
      </c>
      <c r="T1003" s="8">
        <f t="shared" si="110"/>
        <v>0</v>
      </c>
      <c r="V1003" s="8">
        <f>VLOOKUP($C1003,{"29 - Psychiatrie (Erwachsene)",1;"30 - Kinder- und Jugendpsychiatrie",1;"31 - Psychosomatik",1;"00 - Bitte eine Fachabteilung auswählen",0;0,0},2,0)</f>
        <v>0</v>
      </c>
      <c r="W1003" s="8" t="str">
        <f>IF('Angaben KH-Standort'!$D$12&gt;0,"JBJ","KJA")</f>
        <v>KJA</v>
      </c>
      <c r="X1003" s="8" t="str">
        <f>VLOOKUP(C1002,{"29 - Psychiatrie (Erwachsene)","Einrichtungen2";"30 - Kinder- und Jugendpsychiatrie","Einrichtungen2";"31 - Psychosomatik","Einrichtungen2";"00 - Bitte eine Einrichtung auswählen","Leer";0,"Leer"},2,0)</f>
        <v>Leer</v>
      </c>
      <c r="Y1003" s="37" t="str">
        <f t="shared" si="111"/>
        <v>Leer</v>
      </c>
      <c r="Z1003" s="8" t="str">
        <f>VLOOKUP($C1003,{"29 - Psychiatrie (Erwachsene)","Psychiatrie";"30 - Kinder- und Jugendpsychiatrie","KJPsychiatrie";"31 - Psychosomatik","Psychosomatik";"00 - Bitte eine Fachabteilung auswählen","Leer";0,"Leer"},2,0)</f>
        <v>Leer</v>
      </c>
    </row>
    <row r="1004" spans="2:26" ht="15" customHeight="1" x14ac:dyDescent="0.25">
      <c r="B1004" s="76" t="str">
        <f t="shared" si="112"/>
        <v>!!!</v>
      </c>
      <c r="C1004" s="250"/>
      <c r="D1004" s="243"/>
      <c r="E1004" s="251"/>
      <c r="F1004" s="88"/>
      <c r="G1004" s="387"/>
      <c r="H1004" s="44"/>
      <c r="I1004" s="44"/>
      <c r="J1004" s="70"/>
      <c r="O1004" s="8">
        <f t="shared" si="106"/>
        <v>0</v>
      </c>
      <c r="P1004" s="8">
        <f>VLOOKUP(C1004,{"29 - Psychiatrie (Erwachsene)",1;"30 - Kinder- und Jugendpsychiatrie",1;"31 - Psychosomatik",1;"00 - Bitte eine Fachabteilung auswählen",0;0,0},2,0)</f>
        <v>0</v>
      </c>
      <c r="Q1004" s="8">
        <f t="shared" si="107"/>
        <v>0</v>
      </c>
      <c r="R1004" s="8">
        <f t="shared" si="108"/>
        <v>0</v>
      </c>
      <c r="S1004" s="8">
        <f t="shared" si="109"/>
        <v>0</v>
      </c>
      <c r="T1004" s="8">
        <f t="shared" si="110"/>
        <v>0</v>
      </c>
      <c r="V1004" s="8">
        <f>VLOOKUP($C1004,{"29 - Psychiatrie (Erwachsene)",1;"30 - Kinder- und Jugendpsychiatrie",1;"31 - Psychosomatik",1;"00 - Bitte eine Fachabteilung auswählen",0;0,0},2,0)</f>
        <v>0</v>
      </c>
      <c r="W1004" s="8" t="str">
        <f>IF('Angaben KH-Standort'!$D$12&gt;0,"JBJ","KJA")</f>
        <v>KJA</v>
      </c>
      <c r="X1004" s="8" t="str">
        <f>VLOOKUP(C1003,{"29 - Psychiatrie (Erwachsene)","Einrichtungen2";"30 - Kinder- und Jugendpsychiatrie","Einrichtungen2";"31 - Psychosomatik","Einrichtungen2";"00 - Bitte eine Einrichtung auswählen","Leer";0,"Leer"},2,0)</f>
        <v>Leer</v>
      </c>
      <c r="Y1004" s="37" t="str">
        <f t="shared" si="111"/>
        <v>Leer</v>
      </c>
      <c r="Z1004" s="8" t="str">
        <f>VLOOKUP($C1004,{"29 - Psychiatrie (Erwachsene)","Psychiatrie";"30 - Kinder- und Jugendpsychiatrie","KJPsychiatrie";"31 - Psychosomatik","Psychosomatik";"00 - Bitte eine Fachabteilung auswählen","Leer";0,"Leer"},2,0)</f>
        <v>Leer</v>
      </c>
    </row>
    <row r="1005" spans="2:26" ht="15" customHeight="1" x14ac:dyDescent="0.25">
      <c r="B1005" s="76" t="str">
        <f t="shared" si="112"/>
        <v>!!!</v>
      </c>
      <c r="C1005" s="250"/>
      <c r="D1005" s="243"/>
      <c r="E1005" s="251"/>
      <c r="F1005" s="88"/>
      <c r="G1005" s="387"/>
      <c r="H1005" s="44"/>
      <c r="I1005" s="44"/>
      <c r="J1005" s="70"/>
      <c r="O1005" s="8">
        <f t="shared" si="106"/>
        <v>0</v>
      </c>
      <c r="P1005" s="8">
        <f>VLOOKUP(C1005,{"29 - Psychiatrie (Erwachsene)",1;"30 - Kinder- und Jugendpsychiatrie",1;"31 - Psychosomatik",1;"00 - Bitte eine Fachabteilung auswählen",0;0,0},2,0)</f>
        <v>0</v>
      </c>
      <c r="Q1005" s="8">
        <f t="shared" si="107"/>
        <v>0</v>
      </c>
      <c r="R1005" s="8">
        <f t="shared" si="108"/>
        <v>0</v>
      </c>
      <c r="S1005" s="8">
        <f t="shared" si="109"/>
        <v>0</v>
      </c>
      <c r="T1005" s="8">
        <f t="shared" si="110"/>
        <v>0</v>
      </c>
      <c r="V1005" s="8">
        <f>VLOOKUP($C1005,{"29 - Psychiatrie (Erwachsene)",1;"30 - Kinder- und Jugendpsychiatrie",1;"31 - Psychosomatik",1;"00 - Bitte eine Fachabteilung auswählen",0;0,0},2,0)</f>
        <v>0</v>
      </c>
      <c r="W1005" s="8" t="str">
        <f>IF('Angaben KH-Standort'!$D$12&gt;0,"JBJ","KJA")</f>
        <v>KJA</v>
      </c>
      <c r="X1005" s="8" t="str">
        <f>VLOOKUP(C1004,{"29 - Psychiatrie (Erwachsene)","Einrichtungen2";"30 - Kinder- und Jugendpsychiatrie","Einrichtungen2";"31 - Psychosomatik","Einrichtungen2";"00 - Bitte eine Einrichtung auswählen","Leer";0,"Leer"},2,0)</f>
        <v>Leer</v>
      </c>
      <c r="Y1005" s="37" t="str">
        <f t="shared" si="111"/>
        <v>Leer</v>
      </c>
      <c r="Z1005" s="8" t="str">
        <f>VLOOKUP($C1005,{"29 - Psychiatrie (Erwachsene)","Psychiatrie";"30 - Kinder- und Jugendpsychiatrie","KJPsychiatrie";"31 - Psychosomatik","Psychosomatik";"00 - Bitte eine Fachabteilung auswählen","Leer";0,"Leer"},2,0)</f>
        <v>Leer</v>
      </c>
    </row>
    <row r="1006" spans="2:26" ht="15" customHeight="1" x14ac:dyDescent="0.25">
      <c r="B1006" s="76" t="str">
        <f t="shared" si="112"/>
        <v>!!!</v>
      </c>
      <c r="C1006" s="250"/>
      <c r="D1006" s="243"/>
      <c r="E1006" s="251"/>
      <c r="F1006" s="88"/>
      <c r="G1006" s="387"/>
      <c r="H1006" s="44"/>
      <c r="I1006" s="44"/>
      <c r="J1006" s="70"/>
      <c r="O1006" s="8">
        <f t="shared" si="106"/>
        <v>0</v>
      </c>
      <c r="P1006" s="8">
        <f>VLOOKUP(C1006,{"29 - Psychiatrie (Erwachsene)",1;"30 - Kinder- und Jugendpsychiatrie",1;"31 - Psychosomatik",1;"00 - Bitte eine Fachabteilung auswählen",0;0,0},2,0)</f>
        <v>0</v>
      </c>
      <c r="Q1006" s="8">
        <f t="shared" si="107"/>
        <v>0</v>
      </c>
      <c r="R1006" s="8">
        <f t="shared" si="108"/>
        <v>0</v>
      </c>
      <c r="S1006" s="8">
        <f t="shared" si="109"/>
        <v>0</v>
      </c>
      <c r="T1006" s="8">
        <f t="shared" si="110"/>
        <v>0</v>
      </c>
      <c r="V1006" s="8">
        <f>VLOOKUP($C1006,{"29 - Psychiatrie (Erwachsene)",1;"30 - Kinder- und Jugendpsychiatrie",1;"31 - Psychosomatik",1;"00 - Bitte eine Fachabteilung auswählen",0;0,0},2,0)</f>
        <v>0</v>
      </c>
      <c r="W1006" s="8" t="str">
        <f>IF('Angaben KH-Standort'!$D$12&gt;0,"JBJ","KJA")</f>
        <v>KJA</v>
      </c>
      <c r="X1006" s="8" t="str">
        <f>VLOOKUP(C1005,{"29 - Psychiatrie (Erwachsene)","Einrichtungen2";"30 - Kinder- und Jugendpsychiatrie","Einrichtungen2";"31 - Psychosomatik","Einrichtungen2";"00 - Bitte eine Einrichtung auswählen","Leer";0,"Leer"},2,0)</f>
        <v>Leer</v>
      </c>
      <c r="Y1006" s="37" t="str">
        <f t="shared" si="111"/>
        <v>Leer</v>
      </c>
      <c r="Z1006" s="8" t="str">
        <f>VLOOKUP($C1006,{"29 - Psychiatrie (Erwachsene)","Psychiatrie";"30 - Kinder- und Jugendpsychiatrie","KJPsychiatrie";"31 - Psychosomatik","Psychosomatik";"00 - Bitte eine Fachabteilung auswählen","Leer";0,"Leer"},2,0)</f>
        <v>Leer</v>
      </c>
    </row>
    <row r="1007" spans="2:26" ht="15" customHeight="1" x14ac:dyDescent="0.25">
      <c r="B1007" s="76" t="str">
        <f t="shared" si="112"/>
        <v>!!!</v>
      </c>
      <c r="C1007" s="250"/>
      <c r="D1007" s="243"/>
      <c r="E1007" s="251"/>
      <c r="F1007" s="88"/>
      <c r="G1007" s="387"/>
      <c r="H1007" s="44"/>
      <c r="I1007" s="44"/>
      <c r="J1007" s="70"/>
      <c r="O1007" s="8">
        <f t="shared" si="106"/>
        <v>0</v>
      </c>
      <c r="P1007" s="8">
        <f>VLOOKUP(C1007,{"29 - Psychiatrie (Erwachsene)",1;"30 - Kinder- und Jugendpsychiatrie",1;"31 - Psychosomatik",1;"00 - Bitte eine Fachabteilung auswählen",0;0,0},2,0)</f>
        <v>0</v>
      </c>
      <c r="Q1007" s="8">
        <f t="shared" si="107"/>
        <v>0</v>
      </c>
      <c r="R1007" s="8">
        <f t="shared" si="108"/>
        <v>0</v>
      </c>
      <c r="S1007" s="8">
        <f t="shared" si="109"/>
        <v>0</v>
      </c>
      <c r="T1007" s="8">
        <f t="shared" si="110"/>
        <v>0</v>
      </c>
      <c r="V1007" s="8">
        <f>VLOOKUP($C1007,{"29 - Psychiatrie (Erwachsene)",1;"30 - Kinder- und Jugendpsychiatrie",1;"31 - Psychosomatik",1;"00 - Bitte eine Fachabteilung auswählen",0;0,0},2,0)</f>
        <v>0</v>
      </c>
      <c r="W1007" s="8" t="str">
        <f>IF('Angaben KH-Standort'!$D$12&gt;0,"JBJ","KJA")</f>
        <v>KJA</v>
      </c>
      <c r="X1007" s="8" t="str">
        <f>VLOOKUP(C1006,{"29 - Psychiatrie (Erwachsene)","Einrichtungen2";"30 - Kinder- und Jugendpsychiatrie","Einrichtungen2";"31 - Psychosomatik","Einrichtungen2";"00 - Bitte eine Einrichtung auswählen","Leer";0,"Leer"},2,0)</f>
        <v>Leer</v>
      </c>
      <c r="Y1007" s="37" t="str">
        <f t="shared" si="111"/>
        <v>Leer</v>
      </c>
      <c r="Z1007" s="8" t="str">
        <f>VLOOKUP($C1007,{"29 - Psychiatrie (Erwachsene)","Psychiatrie";"30 - Kinder- und Jugendpsychiatrie","KJPsychiatrie";"31 - Psychosomatik","Psychosomatik";"00 - Bitte eine Fachabteilung auswählen","Leer";0,"Leer"},2,0)</f>
        <v>Leer</v>
      </c>
    </row>
    <row r="1008" spans="2:26" ht="15" customHeight="1" x14ac:dyDescent="0.25">
      <c r="B1008" s="76" t="str">
        <f t="shared" si="112"/>
        <v>!!!</v>
      </c>
      <c r="C1008" s="250"/>
      <c r="D1008" s="243"/>
      <c r="E1008" s="251"/>
      <c r="F1008" s="88"/>
      <c r="G1008" s="387"/>
      <c r="H1008" s="44"/>
      <c r="I1008" s="44"/>
      <c r="J1008" s="70"/>
      <c r="O1008" s="8">
        <f t="shared" si="106"/>
        <v>0</v>
      </c>
      <c r="P1008" s="8">
        <f>VLOOKUP(C1008,{"29 - Psychiatrie (Erwachsene)",1;"30 - Kinder- und Jugendpsychiatrie",1;"31 - Psychosomatik",1;"00 - Bitte eine Fachabteilung auswählen",0;0,0},2,0)</f>
        <v>0</v>
      </c>
      <c r="Q1008" s="8">
        <f t="shared" si="107"/>
        <v>0</v>
      </c>
      <c r="R1008" s="8">
        <f t="shared" si="108"/>
        <v>0</v>
      </c>
      <c r="S1008" s="8">
        <f t="shared" si="109"/>
        <v>0</v>
      </c>
      <c r="T1008" s="8">
        <f t="shared" si="110"/>
        <v>0</v>
      </c>
      <c r="V1008" s="8">
        <f>VLOOKUP($C1008,{"29 - Psychiatrie (Erwachsene)",1;"30 - Kinder- und Jugendpsychiatrie",1;"31 - Psychosomatik",1;"00 - Bitte eine Fachabteilung auswählen",0;0,0},2,0)</f>
        <v>0</v>
      </c>
      <c r="W1008" s="8" t="str">
        <f>IF('Angaben KH-Standort'!$D$12&gt;0,"JBJ","KJA")</f>
        <v>KJA</v>
      </c>
      <c r="X1008" s="8" t="str">
        <f>VLOOKUP(C1007,{"29 - Psychiatrie (Erwachsene)","Einrichtungen2";"30 - Kinder- und Jugendpsychiatrie","Einrichtungen2";"31 - Psychosomatik","Einrichtungen2";"00 - Bitte eine Einrichtung auswählen","Leer";0,"Leer"},2,0)</f>
        <v>Leer</v>
      </c>
      <c r="Y1008" s="37" t="str">
        <f t="shared" si="111"/>
        <v>Leer</v>
      </c>
      <c r="Z1008" s="8" t="str">
        <f>VLOOKUP($C1008,{"29 - Psychiatrie (Erwachsene)","Psychiatrie";"30 - Kinder- und Jugendpsychiatrie","KJPsychiatrie";"31 - Psychosomatik","Psychosomatik";"00 - Bitte eine Fachabteilung auswählen","Leer";0,"Leer"},2,0)</f>
        <v>Leer</v>
      </c>
    </row>
    <row r="1009" spans="2:26" ht="15" customHeight="1" x14ac:dyDescent="0.25">
      <c r="B1009" s="76" t="str">
        <f t="shared" si="112"/>
        <v>!!!</v>
      </c>
      <c r="C1009" s="250"/>
      <c r="D1009" s="243"/>
      <c r="E1009" s="251"/>
      <c r="F1009" s="88"/>
      <c r="G1009" s="387"/>
      <c r="H1009" s="44"/>
      <c r="I1009" s="44"/>
      <c r="J1009" s="70"/>
      <c r="O1009" s="8">
        <f t="shared" si="106"/>
        <v>0</v>
      </c>
      <c r="P1009" s="8">
        <f>VLOOKUP(C1009,{"29 - Psychiatrie (Erwachsene)",1;"30 - Kinder- und Jugendpsychiatrie",1;"31 - Psychosomatik",1;"00 - Bitte eine Fachabteilung auswählen",0;0,0},2,0)</f>
        <v>0</v>
      </c>
      <c r="Q1009" s="8">
        <f t="shared" si="107"/>
        <v>0</v>
      </c>
      <c r="R1009" s="8">
        <f t="shared" si="108"/>
        <v>0</v>
      </c>
      <c r="S1009" s="8">
        <f t="shared" si="109"/>
        <v>0</v>
      </c>
      <c r="T1009" s="8">
        <f t="shared" si="110"/>
        <v>0</v>
      </c>
      <c r="V1009" s="8">
        <f>VLOOKUP($C1009,{"29 - Psychiatrie (Erwachsene)",1;"30 - Kinder- und Jugendpsychiatrie",1;"31 - Psychosomatik",1;"00 - Bitte eine Fachabteilung auswählen",0;0,0},2,0)</f>
        <v>0</v>
      </c>
      <c r="W1009" s="8" t="str">
        <f>IF('Angaben KH-Standort'!$D$12&gt;0,"JBJ","KJA")</f>
        <v>KJA</v>
      </c>
      <c r="X1009" s="8" t="str">
        <f>VLOOKUP(C1008,{"29 - Psychiatrie (Erwachsene)","Einrichtungen2";"30 - Kinder- und Jugendpsychiatrie","Einrichtungen2";"31 - Psychosomatik","Einrichtungen2";"00 - Bitte eine Einrichtung auswählen","Leer";0,"Leer"},2,0)</f>
        <v>Leer</v>
      </c>
      <c r="Y1009" s="37" t="str">
        <f t="shared" si="111"/>
        <v>Leer</v>
      </c>
      <c r="Z1009" s="8" t="str">
        <f>VLOOKUP($C1009,{"29 - Psychiatrie (Erwachsene)","Psychiatrie";"30 - Kinder- und Jugendpsychiatrie","KJPsychiatrie";"31 - Psychosomatik","Psychosomatik";"00 - Bitte eine Fachabteilung auswählen","Leer";0,"Leer"},2,0)</f>
        <v>Leer</v>
      </c>
    </row>
    <row r="1010" spans="2:26" ht="15" customHeight="1" x14ac:dyDescent="0.25">
      <c r="B1010" s="76" t="str">
        <f t="shared" si="112"/>
        <v>!!!</v>
      </c>
      <c r="C1010" s="250"/>
      <c r="D1010" s="243"/>
      <c r="E1010" s="251"/>
      <c r="F1010" s="88"/>
      <c r="G1010" s="387"/>
      <c r="H1010" s="44"/>
      <c r="I1010" s="44"/>
      <c r="J1010" s="70"/>
      <c r="O1010" s="8">
        <f t="shared" si="106"/>
        <v>0</v>
      </c>
      <c r="P1010" s="8">
        <f>VLOOKUP(C1010,{"29 - Psychiatrie (Erwachsene)",1;"30 - Kinder- und Jugendpsychiatrie",1;"31 - Psychosomatik",1;"00 - Bitte eine Fachabteilung auswählen",0;0,0},2,0)</f>
        <v>0</v>
      </c>
      <c r="Q1010" s="8">
        <f t="shared" si="107"/>
        <v>0</v>
      </c>
      <c r="R1010" s="8">
        <f t="shared" si="108"/>
        <v>0</v>
      </c>
      <c r="S1010" s="8">
        <f t="shared" si="109"/>
        <v>0</v>
      </c>
      <c r="T1010" s="8">
        <f t="shared" si="110"/>
        <v>0</v>
      </c>
      <c r="V1010" s="8">
        <f>VLOOKUP($C1010,{"29 - Psychiatrie (Erwachsene)",1;"30 - Kinder- und Jugendpsychiatrie",1;"31 - Psychosomatik",1;"00 - Bitte eine Fachabteilung auswählen",0;0,0},2,0)</f>
        <v>0</v>
      </c>
      <c r="W1010" s="8" t="str">
        <f>IF('Angaben KH-Standort'!$D$12&gt;0,"JBJ","KJA")</f>
        <v>KJA</v>
      </c>
      <c r="X1010" s="8" t="str">
        <f>VLOOKUP(C1009,{"29 - Psychiatrie (Erwachsene)","Einrichtungen2";"30 - Kinder- und Jugendpsychiatrie","Einrichtungen2";"31 - Psychosomatik","Einrichtungen2";"00 - Bitte eine Einrichtung auswählen","Leer";0,"Leer"},2,0)</f>
        <v>Leer</v>
      </c>
      <c r="Y1010" s="37" t="str">
        <f t="shared" si="111"/>
        <v>Leer</v>
      </c>
      <c r="Z1010" s="8" t="str">
        <f>VLOOKUP($C1010,{"29 - Psychiatrie (Erwachsene)","Psychiatrie";"30 - Kinder- und Jugendpsychiatrie","KJPsychiatrie";"31 - Psychosomatik","Psychosomatik";"00 - Bitte eine Fachabteilung auswählen","Leer";0,"Leer"},2,0)</f>
        <v>Leer</v>
      </c>
    </row>
    <row r="1011" spans="2:26" ht="15" customHeight="1" x14ac:dyDescent="0.25">
      <c r="B1011" s="76" t="str">
        <f t="shared" si="112"/>
        <v>!!!</v>
      </c>
      <c r="C1011" s="250"/>
      <c r="D1011" s="243"/>
      <c r="E1011" s="251"/>
      <c r="F1011" s="88"/>
      <c r="G1011" s="387"/>
      <c r="H1011" s="44"/>
      <c r="I1011" s="44"/>
      <c r="J1011" s="70"/>
      <c r="O1011" s="8">
        <f t="shared" si="106"/>
        <v>0</v>
      </c>
      <c r="P1011" s="8">
        <f>VLOOKUP(C1011,{"29 - Psychiatrie (Erwachsene)",1;"30 - Kinder- und Jugendpsychiatrie",1;"31 - Psychosomatik",1;"00 - Bitte eine Fachabteilung auswählen",0;0,0},2,0)</f>
        <v>0</v>
      </c>
      <c r="Q1011" s="8">
        <f t="shared" si="107"/>
        <v>0</v>
      </c>
      <c r="R1011" s="8">
        <f t="shared" si="108"/>
        <v>0</v>
      </c>
      <c r="S1011" s="8">
        <f t="shared" si="109"/>
        <v>0</v>
      </c>
      <c r="T1011" s="8">
        <f t="shared" si="110"/>
        <v>0</v>
      </c>
      <c r="V1011" s="8">
        <f>VLOOKUP($C1011,{"29 - Psychiatrie (Erwachsene)",1;"30 - Kinder- und Jugendpsychiatrie",1;"31 - Psychosomatik",1;"00 - Bitte eine Fachabteilung auswählen",0;0,0},2,0)</f>
        <v>0</v>
      </c>
      <c r="W1011" s="8" t="str">
        <f>IF('Angaben KH-Standort'!$D$12&gt;0,"JBJ","KJA")</f>
        <v>KJA</v>
      </c>
      <c r="X1011" s="8" t="str">
        <f>VLOOKUP(C1010,{"29 - Psychiatrie (Erwachsene)","Einrichtungen2";"30 - Kinder- und Jugendpsychiatrie","Einrichtungen2";"31 - Psychosomatik","Einrichtungen2";"00 - Bitte eine Einrichtung auswählen","Leer";0,"Leer"},2,0)</f>
        <v>Leer</v>
      </c>
      <c r="Y1011" s="37" t="str">
        <f t="shared" si="111"/>
        <v>Leer</v>
      </c>
      <c r="Z1011" s="8" t="str">
        <f>VLOOKUP($C1011,{"29 - Psychiatrie (Erwachsene)","Psychiatrie";"30 - Kinder- und Jugendpsychiatrie","KJPsychiatrie";"31 - Psychosomatik","Psychosomatik";"00 - Bitte eine Fachabteilung auswählen","Leer";0,"Leer"},2,0)</f>
        <v>Leer</v>
      </c>
    </row>
    <row r="1012" spans="2:26" ht="15" customHeight="1" x14ac:dyDescent="0.25">
      <c r="B1012" s="76" t="str">
        <f t="shared" si="112"/>
        <v>!!!</v>
      </c>
      <c r="C1012" s="250"/>
      <c r="D1012" s="243"/>
      <c r="E1012" s="251"/>
      <c r="F1012" s="88"/>
      <c r="G1012" s="387"/>
      <c r="H1012" s="44"/>
      <c r="I1012" s="44"/>
      <c r="J1012" s="70"/>
      <c r="O1012" s="8">
        <f t="shared" si="106"/>
        <v>0</v>
      </c>
      <c r="P1012" s="8">
        <f>VLOOKUP(C1012,{"29 - Psychiatrie (Erwachsene)",1;"30 - Kinder- und Jugendpsychiatrie",1;"31 - Psychosomatik",1;"00 - Bitte eine Fachabteilung auswählen",0;0,0},2,0)</f>
        <v>0</v>
      </c>
      <c r="Q1012" s="8">
        <f t="shared" si="107"/>
        <v>0</v>
      </c>
      <c r="R1012" s="8">
        <f t="shared" si="108"/>
        <v>0</v>
      </c>
      <c r="S1012" s="8">
        <f t="shared" si="109"/>
        <v>0</v>
      </c>
      <c r="T1012" s="8">
        <f t="shared" si="110"/>
        <v>0</v>
      </c>
      <c r="V1012" s="8">
        <f>VLOOKUP($C1012,{"29 - Psychiatrie (Erwachsene)",1;"30 - Kinder- und Jugendpsychiatrie",1;"31 - Psychosomatik",1;"00 - Bitte eine Fachabteilung auswählen",0;0,0},2,0)</f>
        <v>0</v>
      </c>
      <c r="W1012" s="8" t="str">
        <f>IF('Angaben KH-Standort'!$D$12&gt;0,"JBJ","KJA")</f>
        <v>KJA</v>
      </c>
      <c r="X1012" s="8" t="str">
        <f>VLOOKUP(C1011,{"29 - Psychiatrie (Erwachsene)","Einrichtungen2";"30 - Kinder- und Jugendpsychiatrie","Einrichtungen2";"31 - Psychosomatik","Einrichtungen2";"00 - Bitte eine Einrichtung auswählen","Leer";0,"Leer"},2,0)</f>
        <v>Leer</v>
      </c>
      <c r="Y1012" s="37" t="str">
        <f t="shared" si="111"/>
        <v>Leer</v>
      </c>
      <c r="Z1012" s="8" t="str">
        <f>VLOOKUP($C1012,{"29 - Psychiatrie (Erwachsene)","Psychiatrie";"30 - Kinder- und Jugendpsychiatrie","KJPsychiatrie";"31 - Psychosomatik","Psychosomatik";"00 - Bitte eine Fachabteilung auswählen","Leer";0,"Leer"},2,0)</f>
        <v>Leer</v>
      </c>
    </row>
    <row r="1013" spans="2:26" ht="15" customHeight="1" x14ac:dyDescent="0.25">
      <c r="B1013" s="76" t="str">
        <f t="shared" si="112"/>
        <v>!!!</v>
      </c>
      <c r="C1013" s="250"/>
      <c r="D1013" s="243"/>
      <c r="E1013" s="251"/>
      <c r="F1013" s="88"/>
      <c r="G1013" s="387"/>
      <c r="H1013" s="44"/>
      <c r="I1013" s="44"/>
      <c r="J1013" s="70"/>
      <c r="O1013" s="8">
        <f t="shared" si="106"/>
        <v>0</v>
      </c>
      <c r="P1013" s="8">
        <f>VLOOKUP(C1013,{"29 - Psychiatrie (Erwachsene)",1;"30 - Kinder- und Jugendpsychiatrie",1;"31 - Psychosomatik",1;"00 - Bitte eine Fachabteilung auswählen",0;0,0},2,0)</f>
        <v>0</v>
      </c>
      <c r="Q1013" s="8">
        <f t="shared" si="107"/>
        <v>0</v>
      </c>
      <c r="R1013" s="8">
        <f t="shared" si="108"/>
        <v>0</v>
      </c>
      <c r="S1013" s="8">
        <f t="shared" si="109"/>
        <v>0</v>
      </c>
      <c r="T1013" s="8">
        <f t="shared" si="110"/>
        <v>0</v>
      </c>
      <c r="V1013" s="8">
        <f>VLOOKUP($C1013,{"29 - Psychiatrie (Erwachsene)",1;"30 - Kinder- und Jugendpsychiatrie",1;"31 - Psychosomatik",1;"00 - Bitte eine Fachabteilung auswählen",0;0,0},2,0)</f>
        <v>0</v>
      </c>
      <c r="W1013" s="8" t="str">
        <f>IF('Angaben KH-Standort'!$D$12&gt;0,"JBJ","KJA")</f>
        <v>KJA</v>
      </c>
      <c r="X1013" s="8" t="str">
        <f>VLOOKUP(C1012,{"29 - Psychiatrie (Erwachsene)","Einrichtungen2";"30 - Kinder- und Jugendpsychiatrie","Einrichtungen2";"31 - Psychosomatik","Einrichtungen2";"00 - Bitte eine Einrichtung auswählen","Leer";0,"Leer"},2,0)</f>
        <v>Leer</v>
      </c>
      <c r="Y1013" s="37" t="str">
        <f t="shared" si="111"/>
        <v>Leer</v>
      </c>
      <c r="Z1013" s="8" t="str">
        <f>VLOOKUP($C1013,{"29 - Psychiatrie (Erwachsene)","Psychiatrie";"30 - Kinder- und Jugendpsychiatrie","KJPsychiatrie";"31 - Psychosomatik","Psychosomatik";"00 - Bitte eine Fachabteilung auswählen","Leer";0,"Leer"},2,0)</f>
        <v>Leer</v>
      </c>
    </row>
    <row r="1014" spans="2:26" ht="15" customHeight="1" x14ac:dyDescent="0.25">
      <c r="B1014" s="76" t="str">
        <f t="shared" si="112"/>
        <v>!!!</v>
      </c>
      <c r="C1014" s="250"/>
      <c r="D1014" s="243"/>
      <c r="E1014" s="251"/>
      <c r="F1014" s="88"/>
      <c r="G1014" s="387"/>
      <c r="H1014" s="44"/>
      <c r="I1014" s="44"/>
      <c r="J1014" s="70"/>
      <c r="O1014" s="8">
        <f t="shared" si="106"/>
        <v>0</v>
      </c>
      <c r="P1014" s="8">
        <f>VLOOKUP(C1014,{"29 - Psychiatrie (Erwachsene)",1;"30 - Kinder- und Jugendpsychiatrie",1;"31 - Psychosomatik",1;"00 - Bitte eine Fachabteilung auswählen",0;0,0},2,0)</f>
        <v>0</v>
      </c>
      <c r="Q1014" s="8">
        <f t="shared" si="107"/>
        <v>0</v>
      </c>
      <c r="R1014" s="8">
        <f t="shared" si="108"/>
        <v>0</v>
      </c>
      <c r="S1014" s="8">
        <f t="shared" si="109"/>
        <v>0</v>
      </c>
      <c r="T1014" s="8">
        <f t="shared" si="110"/>
        <v>0</v>
      </c>
      <c r="V1014" s="8">
        <f>VLOOKUP($C1014,{"29 - Psychiatrie (Erwachsene)",1;"30 - Kinder- und Jugendpsychiatrie",1;"31 - Psychosomatik",1;"00 - Bitte eine Fachabteilung auswählen",0;0,0},2,0)</f>
        <v>0</v>
      </c>
      <c r="W1014" s="8" t="str">
        <f>IF('Angaben KH-Standort'!$D$12&gt;0,"JBJ","KJA")</f>
        <v>KJA</v>
      </c>
      <c r="X1014" s="8" t="str">
        <f>VLOOKUP(C1013,{"29 - Psychiatrie (Erwachsene)","Einrichtungen2";"30 - Kinder- und Jugendpsychiatrie","Einrichtungen2";"31 - Psychosomatik","Einrichtungen2";"00 - Bitte eine Einrichtung auswählen","Leer";0,"Leer"},2,0)</f>
        <v>Leer</v>
      </c>
      <c r="Y1014" s="37" t="str">
        <f t="shared" si="111"/>
        <v>Leer</v>
      </c>
      <c r="Z1014" s="8" t="str">
        <f>VLOOKUP($C1014,{"29 - Psychiatrie (Erwachsene)","Psychiatrie";"30 - Kinder- und Jugendpsychiatrie","KJPsychiatrie";"31 - Psychosomatik","Psychosomatik";"00 - Bitte eine Fachabteilung auswählen","Leer";0,"Leer"},2,0)</f>
        <v>Leer</v>
      </c>
    </row>
    <row r="1015" spans="2:26" ht="15" customHeight="1" x14ac:dyDescent="0.25">
      <c r="B1015" s="76" t="str">
        <f t="shared" si="112"/>
        <v>!!!</v>
      </c>
      <c r="C1015" s="250"/>
      <c r="D1015" s="243"/>
      <c r="E1015" s="251"/>
      <c r="F1015" s="88"/>
      <c r="G1015" s="387"/>
      <c r="H1015" s="44"/>
      <c r="I1015" s="44"/>
      <c r="J1015" s="70"/>
      <c r="O1015" s="8">
        <f t="shared" si="106"/>
        <v>0</v>
      </c>
      <c r="P1015" s="8">
        <f>VLOOKUP(C1015,{"29 - Psychiatrie (Erwachsene)",1;"30 - Kinder- und Jugendpsychiatrie",1;"31 - Psychosomatik",1;"00 - Bitte eine Fachabteilung auswählen",0;0,0},2,0)</f>
        <v>0</v>
      </c>
      <c r="Q1015" s="8">
        <f t="shared" si="107"/>
        <v>0</v>
      </c>
      <c r="R1015" s="8">
        <f t="shared" si="108"/>
        <v>0</v>
      </c>
      <c r="S1015" s="8">
        <f t="shared" si="109"/>
        <v>0</v>
      </c>
      <c r="T1015" s="8">
        <f t="shared" si="110"/>
        <v>0</v>
      </c>
      <c r="V1015" s="8">
        <f>VLOOKUP($C1015,{"29 - Psychiatrie (Erwachsene)",1;"30 - Kinder- und Jugendpsychiatrie",1;"31 - Psychosomatik",1;"00 - Bitte eine Fachabteilung auswählen",0;0,0},2,0)</f>
        <v>0</v>
      </c>
      <c r="W1015" s="8" t="str">
        <f>IF('Angaben KH-Standort'!$D$12&gt;0,"JBJ","KJA")</f>
        <v>KJA</v>
      </c>
      <c r="X1015" s="8" t="str">
        <f>VLOOKUP(C1014,{"29 - Psychiatrie (Erwachsene)","Einrichtungen2";"30 - Kinder- und Jugendpsychiatrie","Einrichtungen2";"31 - Psychosomatik","Einrichtungen2";"00 - Bitte eine Einrichtung auswählen","Leer";0,"Leer"},2,0)</f>
        <v>Leer</v>
      </c>
      <c r="Y1015" s="37" t="str">
        <f t="shared" si="111"/>
        <v>Leer</v>
      </c>
      <c r="Z1015" s="8" t="str">
        <f>VLOOKUP($C1015,{"29 - Psychiatrie (Erwachsene)","Psychiatrie";"30 - Kinder- und Jugendpsychiatrie","KJPsychiatrie";"31 - Psychosomatik","Psychosomatik";"00 - Bitte eine Fachabteilung auswählen","Leer";0,"Leer"},2,0)</f>
        <v>Leer</v>
      </c>
    </row>
    <row r="1016" spans="2:26" ht="15" customHeight="1" x14ac:dyDescent="0.25">
      <c r="B1016" s="76" t="str">
        <f t="shared" si="112"/>
        <v>!!!</v>
      </c>
      <c r="C1016" s="250"/>
      <c r="D1016" s="243"/>
      <c r="E1016" s="251"/>
      <c r="F1016" s="88"/>
      <c r="G1016" s="387"/>
      <c r="H1016" s="44"/>
      <c r="I1016" s="44"/>
      <c r="J1016" s="70"/>
      <c r="O1016" s="8">
        <f t="shared" si="106"/>
        <v>0</v>
      </c>
      <c r="P1016" s="8">
        <f>VLOOKUP(C1016,{"29 - Psychiatrie (Erwachsene)",1;"30 - Kinder- und Jugendpsychiatrie",1;"31 - Psychosomatik",1;"00 - Bitte eine Fachabteilung auswählen",0;0,0},2,0)</f>
        <v>0</v>
      </c>
      <c r="Q1016" s="8">
        <f t="shared" si="107"/>
        <v>0</v>
      </c>
      <c r="R1016" s="8">
        <f t="shared" si="108"/>
        <v>0</v>
      </c>
      <c r="S1016" s="8">
        <f t="shared" si="109"/>
        <v>0</v>
      </c>
      <c r="T1016" s="8">
        <f t="shared" si="110"/>
        <v>0</v>
      </c>
      <c r="V1016" s="8">
        <f>VLOOKUP($C1016,{"29 - Psychiatrie (Erwachsene)",1;"30 - Kinder- und Jugendpsychiatrie",1;"31 - Psychosomatik",1;"00 - Bitte eine Fachabteilung auswählen",0;0,0},2,0)</f>
        <v>0</v>
      </c>
      <c r="W1016" s="8" t="str">
        <f>IF('Angaben KH-Standort'!$D$12&gt;0,"JBJ","KJA")</f>
        <v>KJA</v>
      </c>
      <c r="X1016" s="8" t="str">
        <f>VLOOKUP(C1015,{"29 - Psychiatrie (Erwachsene)","Einrichtungen2";"30 - Kinder- und Jugendpsychiatrie","Einrichtungen2";"31 - Psychosomatik","Einrichtungen2";"00 - Bitte eine Einrichtung auswählen","Leer";0,"Leer"},2,0)</f>
        <v>Leer</v>
      </c>
      <c r="Y1016" s="37" t="str">
        <f t="shared" si="111"/>
        <v>Leer</v>
      </c>
      <c r="Z1016" s="8" t="str">
        <f>VLOOKUP($C1016,{"29 - Psychiatrie (Erwachsene)","Psychiatrie";"30 - Kinder- und Jugendpsychiatrie","KJPsychiatrie";"31 - Psychosomatik","Psychosomatik";"00 - Bitte eine Fachabteilung auswählen","Leer";0,"Leer"},2,0)</f>
        <v>Leer</v>
      </c>
    </row>
    <row r="1017" spans="2:26" ht="15" customHeight="1" x14ac:dyDescent="0.25">
      <c r="B1017" s="76" t="str">
        <f t="shared" si="112"/>
        <v>!!!</v>
      </c>
      <c r="C1017" s="250"/>
      <c r="D1017" s="243"/>
      <c r="E1017" s="251"/>
      <c r="F1017" s="88"/>
      <c r="G1017" s="387"/>
      <c r="H1017" s="44"/>
      <c r="I1017" s="44"/>
      <c r="J1017" s="70"/>
      <c r="O1017" s="8">
        <f t="shared" si="106"/>
        <v>0</v>
      </c>
      <c r="P1017" s="8">
        <f>VLOOKUP(C1017,{"29 - Psychiatrie (Erwachsene)",1;"30 - Kinder- und Jugendpsychiatrie",1;"31 - Psychosomatik",1;"00 - Bitte eine Fachabteilung auswählen",0;0,0},2,0)</f>
        <v>0</v>
      </c>
      <c r="Q1017" s="8">
        <f t="shared" si="107"/>
        <v>0</v>
      </c>
      <c r="R1017" s="8">
        <f t="shared" si="108"/>
        <v>0</v>
      </c>
      <c r="S1017" s="8">
        <f t="shared" si="109"/>
        <v>0</v>
      </c>
      <c r="T1017" s="8">
        <f t="shared" si="110"/>
        <v>0</v>
      </c>
      <c r="V1017" s="8">
        <f>VLOOKUP($C1017,{"29 - Psychiatrie (Erwachsene)",1;"30 - Kinder- und Jugendpsychiatrie",1;"31 - Psychosomatik",1;"00 - Bitte eine Fachabteilung auswählen",0;0,0},2,0)</f>
        <v>0</v>
      </c>
      <c r="W1017" s="8" t="str">
        <f>IF('Angaben KH-Standort'!$D$12&gt;0,"JBJ","KJA")</f>
        <v>KJA</v>
      </c>
      <c r="X1017" s="8" t="str">
        <f>VLOOKUP(C1016,{"29 - Psychiatrie (Erwachsene)","Einrichtungen2";"30 - Kinder- und Jugendpsychiatrie","Einrichtungen2";"31 - Psychosomatik","Einrichtungen2";"00 - Bitte eine Einrichtung auswählen","Leer";0,"Leer"},2,0)</f>
        <v>Leer</v>
      </c>
      <c r="Y1017" s="37" t="str">
        <f t="shared" si="111"/>
        <v>Leer</v>
      </c>
      <c r="Z1017" s="8" t="str">
        <f>VLOOKUP($C1017,{"29 - Psychiatrie (Erwachsene)","Psychiatrie";"30 - Kinder- und Jugendpsychiatrie","KJPsychiatrie";"31 - Psychosomatik","Psychosomatik";"00 - Bitte eine Fachabteilung auswählen","Leer";0,"Leer"},2,0)</f>
        <v>Leer</v>
      </c>
    </row>
    <row r="1018" spans="2:26" ht="15" customHeight="1" x14ac:dyDescent="0.25">
      <c r="B1018" s="76" t="str">
        <f t="shared" si="112"/>
        <v>!!!</v>
      </c>
      <c r="C1018" s="250"/>
      <c r="D1018" s="243"/>
      <c r="E1018" s="251"/>
      <c r="F1018" s="88"/>
      <c r="G1018" s="387"/>
      <c r="H1018" s="44"/>
      <c r="I1018" s="44"/>
      <c r="J1018" s="70"/>
      <c r="O1018" s="8">
        <f t="shared" si="106"/>
        <v>0</v>
      </c>
      <c r="P1018" s="8">
        <f>VLOOKUP(C1018,{"29 - Psychiatrie (Erwachsene)",1;"30 - Kinder- und Jugendpsychiatrie",1;"31 - Psychosomatik",1;"00 - Bitte eine Fachabteilung auswählen",0;0,0},2,0)</f>
        <v>0</v>
      </c>
      <c r="Q1018" s="8">
        <f t="shared" si="107"/>
        <v>0</v>
      </c>
      <c r="R1018" s="8">
        <f t="shared" si="108"/>
        <v>0</v>
      </c>
      <c r="S1018" s="8">
        <f t="shared" si="109"/>
        <v>0</v>
      </c>
      <c r="T1018" s="8">
        <f t="shared" si="110"/>
        <v>0</v>
      </c>
      <c r="V1018" s="8">
        <f>VLOOKUP($C1018,{"29 - Psychiatrie (Erwachsene)",1;"30 - Kinder- und Jugendpsychiatrie",1;"31 - Psychosomatik",1;"00 - Bitte eine Fachabteilung auswählen",0;0,0},2,0)</f>
        <v>0</v>
      </c>
      <c r="W1018" s="8" t="str">
        <f>IF('Angaben KH-Standort'!$D$12&gt;0,"JBJ","KJA")</f>
        <v>KJA</v>
      </c>
      <c r="X1018" s="8" t="str">
        <f>VLOOKUP(C1017,{"29 - Psychiatrie (Erwachsene)","Einrichtungen2";"30 - Kinder- und Jugendpsychiatrie","Einrichtungen2";"31 - Psychosomatik","Einrichtungen2";"00 - Bitte eine Einrichtung auswählen","Leer";0,"Leer"},2,0)</f>
        <v>Leer</v>
      </c>
      <c r="Y1018" s="37" t="str">
        <f t="shared" si="111"/>
        <v>Leer</v>
      </c>
      <c r="Z1018" s="8" t="str">
        <f>VLOOKUP($C1018,{"29 - Psychiatrie (Erwachsene)","Psychiatrie";"30 - Kinder- und Jugendpsychiatrie","KJPsychiatrie";"31 - Psychosomatik","Psychosomatik";"00 - Bitte eine Fachabteilung auswählen","Leer";0,"Leer"},2,0)</f>
        <v>Leer</v>
      </c>
    </row>
    <row r="1019" spans="2:26" ht="15" customHeight="1" x14ac:dyDescent="0.25">
      <c r="B1019" s="76" t="str">
        <f t="shared" si="112"/>
        <v>!!!</v>
      </c>
      <c r="C1019" s="250"/>
      <c r="D1019" s="243"/>
      <c r="E1019" s="251"/>
      <c r="F1019" s="88"/>
      <c r="G1019" s="387"/>
      <c r="H1019" s="44"/>
      <c r="I1019" s="44"/>
      <c r="J1019" s="70"/>
      <c r="O1019" s="8">
        <f t="shared" si="106"/>
        <v>0</v>
      </c>
      <c r="P1019" s="8">
        <f>VLOOKUP(C1019,{"29 - Psychiatrie (Erwachsene)",1;"30 - Kinder- und Jugendpsychiatrie",1;"31 - Psychosomatik",1;"00 - Bitte eine Fachabteilung auswählen",0;0,0},2,0)</f>
        <v>0</v>
      </c>
      <c r="Q1019" s="8">
        <f t="shared" si="107"/>
        <v>0</v>
      </c>
      <c r="R1019" s="8">
        <f t="shared" si="108"/>
        <v>0</v>
      </c>
      <c r="S1019" s="8">
        <f t="shared" si="109"/>
        <v>0</v>
      </c>
      <c r="T1019" s="8">
        <f t="shared" si="110"/>
        <v>0</v>
      </c>
      <c r="V1019" s="8">
        <f>VLOOKUP($C1019,{"29 - Psychiatrie (Erwachsene)",1;"30 - Kinder- und Jugendpsychiatrie",1;"31 - Psychosomatik",1;"00 - Bitte eine Fachabteilung auswählen",0;0,0},2,0)</f>
        <v>0</v>
      </c>
      <c r="W1019" s="8" t="str">
        <f>IF('Angaben KH-Standort'!$D$12&gt;0,"JBJ","KJA")</f>
        <v>KJA</v>
      </c>
      <c r="X1019" s="8" t="str">
        <f>VLOOKUP(C1018,{"29 - Psychiatrie (Erwachsene)","Einrichtungen2";"30 - Kinder- und Jugendpsychiatrie","Einrichtungen2";"31 - Psychosomatik","Einrichtungen2";"00 - Bitte eine Einrichtung auswählen","Leer";0,"Leer"},2,0)</f>
        <v>Leer</v>
      </c>
      <c r="Y1019" s="37" t="str">
        <f t="shared" si="111"/>
        <v>Leer</v>
      </c>
      <c r="Z1019" s="8" t="str">
        <f>VLOOKUP($C1019,{"29 - Psychiatrie (Erwachsene)","Psychiatrie";"30 - Kinder- und Jugendpsychiatrie","KJPsychiatrie";"31 - Psychosomatik","Psychosomatik";"00 - Bitte eine Fachabteilung auswählen","Leer";0,"Leer"},2,0)</f>
        <v>Leer</v>
      </c>
    </row>
    <row r="1020" spans="2:26" ht="15" customHeight="1" x14ac:dyDescent="0.25">
      <c r="B1020" s="76" t="str">
        <f t="shared" si="112"/>
        <v>!!!</v>
      </c>
      <c r="C1020" s="250"/>
      <c r="D1020" s="243"/>
      <c r="E1020" s="251"/>
      <c r="F1020" s="88"/>
      <c r="G1020" s="387"/>
      <c r="H1020" s="44"/>
      <c r="I1020" s="44"/>
      <c r="J1020" s="70"/>
      <c r="O1020" s="8">
        <f t="shared" si="106"/>
        <v>0</v>
      </c>
      <c r="P1020" s="8">
        <f>VLOOKUP(C1020,{"29 - Psychiatrie (Erwachsene)",1;"30 - Kinder- und Jugendpsychiatrie",1;"31 - Psychosomatik",1;"00 - Bitte eine Fachabteilung auswählen",0;0,0},2,0)</f>
        <v>0</v>
      </c>
      <c r="Q1020" s="8">
        <f t="shared" si="107"/>
        <v>0</v>
      </c>
      <c r="R1020" s="8">
        <f t="shared" si="108"/>
        <v>0</v>
      </c>
      <c r="S1020" s="8">
        <f t="shared" si="109"/>
        <v>0</v>
      </c>
      <c r="T1020" s="8">
        <f t="shared" si="110"/>
        <v>0</v>
      </c>
      <c r="V1020" s="8">
        <f>VLOOKUP($C1020,{"29 - Psychiatrie (Erwachsene)",1;"30 - Kinder- und Jugendpsychiatrie",1;"31 - Psychosomatik",1;"00 - Bitte eine Fachabteilung auswählen",0;0,0},2,0)</f>
        <v>0</v>
      </c>
      <c r="W1020" s="8" t="str">
        <f>IF('Angaben KH-Standort'!$D$12&gt;0,"JBJ","KJA")</f>
        <v>KJA</v>
      </c>
      <c r="X1020" s="8" t="str">
        <f>VLOOKUP(C1019,{"29 - Psychiatrie (Erwachsene)","Einrichtungen2";"30 - Kinder- und Jugendpsychiatrie","Einrichtungen2";"31 - Psychosomatik","Einrichtungen2";"00 - Bitte eine Einrichtung auswählen","Leer";0,"Leer"},2,0)</f>
        <v>Leer</v>
      </c>
      <c r="Y1020" s="37" t="str">
        <f t="shared" si="111"/>
        <v>Leer</v>
      </c>
      <c r="Z1020" s="8" t="str">
        <f>VLOOKUP($C1020,{"29 - Psychiatrie (Erwachsene)","Psychiatrie";"30 - Kinder- und Jugendpsychiatrie","KJPsychiatrie";"31 - Psychosomatik","Psychosomatik";"00 - Bitte eine Fachabteilung auswählen","Leer";0,"Leer"},2,0)</f>
        <v>Leer</v>
      </c>
    </row>
    <row r="1021" spans="2:26" ht="15" customHeight="1" x14ac:dyDescent="0.25">
      <c r="B1021" s="76" t="str">
        <f t="shared" si="112"/>
        <v>!!!</v>
      </c>
      <c r="C1021" s="250"/>
      <c r="D1021" s="243"/>
      <c r="E1021" s="251"/>
      <c r="F1021" s="88"/>
      <c r="G1021" s="387"/>
      <c r="H1021" s="44"/>
      <c r="I1021" s="44"/>
      <c r="J1021" s="70"/>
      <c r="O1021" s="8">
        <f t="shared" si="106"/>
        <v>0</v>
      </c>
      <c r="P1021" s="8">
        <f>VLOOKUP(C1021,{"29 - Psychiatrie (Erwachsene)",1;"30 - Kinder- und Jugendpsychiatrie",1;"31 - Psychosomatik",1;"00 - Bitte eine Fachabteilung auswählen",0;0,0},2,0)</f>
        <v>0</v>
      </c>
      <c r="Q1021" s="8">
        <f t="shared" si="107"/>
        <v>0</v>
      </c>
      <c r="R1021" s="8">
        <f t="shared" si="108"/>
        <v>0</v>
      </c>
      <c r="S1021" s="8">
        <f t="shared" si="109"/>
        <v>0</v>
      </c>
      <c r="T1021" s="8">
        <f t="shared" si="110"/>
        <v>0</v>
      </c>
      <c r="V1021" s="8">
        <f>VLOOKUP($C1021,{"29 - Psychiatrie (Erwachsene)",1;"30 - Kinder- und Jugendpsychiatrie",1;"31 - Psychosomatik",1;"00 - Bitte eine Fachabteilung auswählen",0;0,0},2,0)</f>
        <v>0</v>
      </c>
      <c r="W1021" s="8" t="str">
        <f>IF('Angaben KH-Standort'!$D$12&gt;0,"JBJ","KJA")</f>
        <v>KJA</v>
      </c>
      <c r="X1021" s="8" t="str">
        <f>VLOOKUP(C1020,{"29 - Psychiatrie (Erwachsene)","Einrichtungen2";"30 - Kinder- und Jugendpsychiatrie","Einrichtungen2";"31 - Psychosomatik","Einrichtungen2";"00 - Bitte eine Einrichtung auswählen","Leer";0,"Leer"},2,0)</f>
        <v>Leer</v>
      </c>
      <c r="Y1021" s="37" t="str">
        <f t="shared" si="111"/>
        <v>Leer</v>
      </c>
      <c r="Z1021" s="8" t="str">
        <f>VLOOKUP($C1021,{"29 - Psychiatrie (Erwachsene)","Psychiatrie";"30 - Kinder- und Jugendpsychiatrie","KJPsychiatrie";"31 - Psychosomatik","Psychosomatik";"00 - Bitte eine Fachabteilung auswählen","Leer";0,"Leer"},2,0)</f>
        <v>Leer</v>
      </c>
    </row>
    <row r="1022" spans="2:26" ht="15" customHeight="1" x14ac:dyDescent="0.25">
      <c r="B1022" s="76" t="str">
        <f t="shared" si="112"/>
        <v>!!!</v>
      </c>
      <c r="C1022" s="250"/>
      <c r="D1022" s="243"/>
      <c r="E1022" s="251"/>
      <c r="F1022" s="88"/>
      <c r="G1022" s="387"/>
      <c r="H1022" s="44"/>
      <c r="I1022" s="44"/>
      <c r="J1022" s="70"/>
      <c r="O1022" s="8">
        <f t="shared" si="106"/>
        <v>0</v>
      </c>
      <c r="P1022" s="8">
        <f>VLOOKUP(C1022,{"29 - Psychiatrie (Erwachsene)",1;"30 - Kinder- und Jugendpsychiatrie",1;"31 - Psychosomatik",1;"00 - Bitte eine Fachabteilung auswählen",0;0,0},2,0)</f>
        <v>0</v>
      </c>
      <c r="Q1022" s="8">
        <f t="shared" si="107"/>
        <v>0</v>
      </c>
      <c r="R1022" s="8">
        <f t="shared" si="108"/>
        <v>0</v>
      </c>
      <c r="S1022" s="8">
        <f t="shared" si="109"/>
        <v>0</v>
      </c>
      <c r="T1022" s="8">
        <f t="shared" si="110"/>
        <v>0</v>
      </c>
      <c r="V1022" s="8">
        <f>VLOOKUP($C1022,{"29 - Psychiatrie (Erwachsene)",1;"30 - Kinder- und Jugendpsychiatrie",1;"31 - Psychosomatik",1;"00 - Bitte eine Fachabteilung auswählen",0;0,0},2,0)</f>
        <v>0</v>
      </c>
      <c r="W1022" s="8" t="str">
        <f>IF('Angaben KH-Standort'!$D$12&gt;0,"JBJ","KJA")</f>
        <v>KJA</v>
      </c>
      <c r="X1022" s="8" t="str">
        <f>VLOOKUP(C1021,{"29 - Psychiatrie (Erwachsene)","Einrichtungen2";"30 - Kinder- und Jugendpsychiatrie","Einrichtungen2";"31 - Psychosomatik","Einrichtungen2";"00 - Bitte eine Einrichtung auswählen","Leer";0,"Leer"},2,0)</f>
        <v>Leer</v>
      </c>
      <c r="Y1022" s="37" t="str">
        <f t="shared" si="111"/>
        <v>Leer</v>
      </c>
      <c r="Z1022" s="8" t="str">
        <f>VLOOKUP($C1022,{"29 - Psychiatrie (Erwachsene)","Psychiatrie";"30 - Kinder- und Jugendpsychiatrie","KJPsychiatrie";"31 - Psychosomatik","Psychosomatik";"00 - Bitte eine Fachabteilung auswählen","Leer";0,"Leer"},2,0)</f>
        <v>Leer</v>
      </c>
    </row>
    <row r="1023" spans="2:26" ht="15" customHeight="1" x14ac:dyDescent="0.25">
      <c r="B1023" s="76" t="str">
        <f t="shared" si="112"/>
        <v>!!!</v>
      </c>
      <c r="C1023" s="250"/>
      <c r="D1023" s="243"/>
      <c r="E1023" s="251"/>
      <c r="F1023" s="88"/>
      <c r="G1023" s="387"/>
      <c r="H1023" s="44"/>
      <c r="I1023" s="44"/>
      <c r="J1023" s="70"/>
      <c r="O1023" s="8">
        <f t="shared" si="106"/>
        <v>0</v>
      </c>
      <c r="P1023" s="8">
        <f>VLOOKUP(C1023,{"29 - Psychiatrie (Erwachsene)",1;"30 - Kinder- und Jugendpsychiatrie",1;"31 - Psychosomatik",1;"00 - Bitte eine Fachabteilung auswählen",0;0,0},2,0)</f>
        <v>0</v>
      </c>
      <c r="Q1023" s="8">
        <f t="shared" si="107"/>
        <v>0</v>
      </c>
      <c r="R1023" s="8">
        <f t="shared" si="108"/>
        <v>0</v>
      </c>
      <c r="S1023" s="8">
        <f t="shared" si="109"/>
        <v>0</v>
      </c>
      <c r="T1023" s="8">
        <f t="shared" si="110"/>
        <v>0</v>
      </c>
      <c r="V1023" s="8">
        <f>VLOOKUP($C1023,{"29 - Psychiatrie (Erwachsene)",1;"30 - Kinder- und Jugendpsychiatrie",1;"31 - Psychosomatik",1;"00 - Bitte eine Fachabteilung auswählen",0;0,0},2,0)</f>
        <v>0</v>
      </c>
      <c r="W1023" s="8" t="str">
        <f>IF('Angaben KH-Standort'!$D$12&gt;0,"JBJ","KJA")</f>
        <v>KJA</v>
      </c>
      <c r="X1023" s="8" t="str">
        <f>VLOOKUP(C1022,{"29 - Psychiatrie (Erwachsene)","Einrichtungen2";"30 - Kinder- und Jugendpsychiatrie","Einrichtungen2";"31 - Psychosomatik","Einrichtungen2";"00 - Bitte eine Einrichtung auswählen","Leer";0,"Leer"},2,0)</f>
        <v>Leer</v>
      </c>
      <c r="Y1023" s="37" t="str">
        <f t="shared" si="111"/>
        <v>Leer</v>
      </c>
      <c r="Z1023" s="8" t="str">
        <f>VLOOKUP($C1023,{"29 - Psychiatrie (Erwachsene)","Psychiatrie";"30 - Kinder- und Jugendpsychiatrie","KJPsychiatrie";"31 - Psychosomatik","Psychosomatik";"00 - Bitte eine Fachabteilung auswählen","Leer";0,"Leer"},2,0)</f>
        <v>Leer</v>
      </c>
    </row>
    <row r="1024" spans="2:26" ht="15" customHeight="1" x14ac:dyDescent="0.25">
      <c r="B1024" s="76" t="str">
        <f t="shared" si="112"/>
        <v>!!!</v>
      </c>
      <c r="C1024" s="250"/>
      <c r="D1024" s="243"/>
      <c r="E1024" s="251"/>
      <c r="F1024" s="88"/>
      <c r="G1024" s="387"/>
      <c r="H1024" s="44"/>
      <c r="I1024" s="44"/>
      <c r="J1024" s="70"/>
      <c r="O1024" s="8">
        <f t="shared" si="106"/>
        <v>0</v>
      </c>
      <c r="P1024" s="8">
        <f>VLOOKUP(C1024,{"29 - Psychiatrie (Erwachsene)",1;"30 - Kinder- und Jugendpsychiatrie",1;"31 - Psychosomatik",1;"00 - Bitte eine Fachabteilung auswählen",0;0,0},2,0)</f>
        <v>0</v>
      </c>
      <c r="Q1024" s="8">
        <f t="shared" si="107"/>
        <v>0</v>
      </c>
      <c r="R1024" s="8">
        <f t="shared" si="108"/>
        <v>0</v>
      </c>
      <c r="S1024" s="8">
        <f t="shared" si="109"/>
        <v>0</v>
      </c>
      <c r="T1024" s="8">
        <f t="shared" si="110"/>
        <v>0</v>
      </c>
      <c r="V1024" s="8">
        <f>VLOOKUP($C1024,{"29 - Psychiatrie (Erwachsene)",1;"30 - Kinder- und Jugendpsychiatrie",1;"31 - Psychosomatik",1;"00 - Bitte eine Fachabteilung auswählen",0;0,0},2,0)</f>
        <v>0</v>
      </c>
      <c r="W1024" s="8" t="str">
        <f>IF('Angaben KH-Standort'!$D$12&gt;0,"JBJ","KJA")</f>
        <v>KJA</v>
      </c>
      <c r="X1024" s="8" t="str">
        <f>VLOOKUP(C1023,{"29 - Psychiatrie (Erwachsene)","Einrichtungen2";"30 - Kinder- und Jugendpsychiatrie","Einrichtungen2";"31 - Psychosomatik","Einrichtungen2";"00 - Bitte eine Einrichtung auswählen","Leer";0,"Leer"},2,0)</f>
        <v>Leer</v>
      </c>
      <c r="Y1024" s="37" t="str">
        <f t="shared" si="111"/>
        <v>Leer</v>
      </c>
      <c r="Z1024" s="8" t="str">
        <f>VLOOKUP($C1024,{"29 - Psychiatrie (Erwachsene)","Psychiatrie";"30 - Kinder- und Jugendpsychiatrie","KJPsychiatrie";"31 - Psychosomatik","Psychosomatik";"00 - Bitte eine Fachabteilung auswählen","Leer";0,"Leer"},2,0)</f>
        <v>Leer</v>
      </c>
    </row>
    <row r="1025" spans="1:26" ht="15" customHeight="1" x14ac:dyDescent="0.25">
      <c r="A1025" s="24"/>
      <c r="B1025" s="76" t="str">
        <f t="shared" si="112"/>
        <v>!!!</v>
      </c>
      <c r="C1025" s="250"/>
      <c r="D1025" s="243"/>
      <c r="E1025" s="251"/>
      <c r="F1025" s="88"/>
      <c r="G1025" s="387"/>
      <c r="H1025" s="44"/>
      <c r="I1025" s="44"/>
      <c r="J1025" s="70"/>
      <c r="O1025" s="8">
        <f t="shared" si="106"/>
        <v>0</v>
      </c>
      <c r="P1025" s="8">
        <f>VLOOKUP(C1025,{"29 - Psychiatrie (Erwachsene)",1;"30 - Kinder- und Jugendpsychiatrie",1;"31 - Psychosomatik",1;"00 - Bitte eine Fachabteilung auswählen",0;0,0},2,0)</f>
        <v>0</v>
      </c>
      <c r="Q1025" s="8">
        <f t="shared" si="107"/>
        <v>0</v>
      </c>
      <c r="R1025" s="8">
        <f t="shared" si="108"/>
        <v>0</v>
      </c>
      <c r="S1025" s="8">
        <f t="shared" si="109"/>
        <v>0</v>
      </c>
      <c r="T1025" s="8">
        <f t="shared" si="110"/>
        <v>0</v>
      </c>
      <c r="V1025" s="8">
        <f>VLOOKUP($C1025,{"29 - Psychiatrie (Erwachsene)",1;"30 - Kinder- und Jugendpsychiatrie",1;"31 - Psychosomatik",1;"00 - Bitte eine Fachabteilung auswählen",0;0,0},2,0)</f>
        <v>0</v>
      </c>
      <c r="W1025" s="8" t="str">
        <f>IF('Angaben KH-Standort'!$D$12&gt;0,"JBJ","KJA")</f>
        <v>KJA</v>
      </c>
      <c r="X1025" s="8" t="str">
        <f>VLOOKUP(C1024,{"29 - Psychiatrie (Erwachsene)","Einrichtungen2";"30 - Kinder- und Jugendpsychiatrie","Einrichtungen2";"31 - Psychosomatik","Einrichtungen2";"00 - Bitte eine Einrichtung auswählen","Leer";0,"Leer"},2,0)</f>
        <v>Leer</v>
      </c>
      <c r="Y1025" s="37" t="str">
        <f t="shared" si="111"/>
        <v>Leer</v>
      </c>
      <c r="Z1025" s="8" t="str">
        <f>VLOOKUP($C1025,{"29 - Psychiatrie (Erwachsene)","Psychiatrie";"30 - Kinder- und Jugendpsychiatrie","KJPsychiatrie";"31 - Psychosomatik","Psychosomatik";"00 - Bitte eine Fachabteilung auswählen","Leer";0,"Leer"},2,0)</f>
        <v>Leer</v>
      </c>
    </row>
    <row r="1026" spans="1:26" ht="15" customHeight="1" x14ac:dyDescent="0.25">
      <c r="A1026" s="24"/>
      <c r="B1026" s="76" t="str">
        <f t="shared" si="112"/>
        <v>!!!</v>
      </c>
      <c r="C1026" s="250"/>
      <c r="D1026" s="243"/>
      <c r="E1026" s="251"/>
      <c r="F1026" s="88"/>
      <c r="G1026" s="387"/>
      <c r="H1026" s="44"/>
      <c r="I1026" s="44"/>
      <c r="J1026" s="70"/>
      <c r="O1026" s="8">
        <f t="shared" si="106"/>
        <v>0</v>
      </c>
      <c r="P1026" s="8">
        <f>VLOOKUP(C1026,{"29 - Psychiatrie (Erwachsene)",1;"30 - Kinder- und Jugendpsychiatrie",1;"31 - Psychosomatik",1;"00 - Bitte eine Fachabteilung auswählen",0;0,0},2,0)</f>
        <v>0</v>
      </c>
      <c r="Q1026" s="8">
        <f t="shared" si="107"/>
        <v>0</v>
      </c>
      <c r="R1026" s="8">
        <f t="shared" si="108"/>
        <v>0</v>
      </c>
      <c r="S1026" s="8">
        <f t="shared" si="109"/>
        <v>0</v>
      </c>
      <c r="T1026" s="8">
        <f t="shared" si="110"/>
        <v>0</v>
      </c>
      <c r="V1026" s="8">
        <f>VLOOKUP($C1026,{"29 - Psychiatrie (Erwachsene)",1;"30 - Kinder- und Jugendpsychiatrie",1;"31 - Psychosomatik",1;"00 - Bitte eine Fachabteilung auswählen",0;0,0},2,0)</f>
        <v>0</v>
      </c>
      <c r="W1026" s="8" t="str">
        <f>IF('Angaben KH-Standort'!$D$12&gt;0,"JBJ","KJA")</f>
        <v>KJA</v>
      </c>
      <c r="X1026" s="8" t="str">
        <f>VLOOKUP(C1025,{"29 - Psychiatrie (Erwachsene)","Einrichtungen2";"30 - Kinder- und Jugendpsychiatrie","Einrichtungen2";"31 - Psychosomatik","Einrichtungen2";"00 - Bitte eine Einrichtung auswählen","Leer";0,"Leer"},2,0)</f>
        <v>Leer</v>
      </c>
      <c r="Y1026" s="37" t="str">
        <f t="shared" si="111"/>
        <v>Leer</v>
      </c>
      <c r="Z1026" s="8" t="str">
        <f>VLOOKUP($C1026,{"29 - Psychiatrie (Erwachsene)","Psychiatrie";"30 - Kinder- und Jugendpsychiatrie","KJPsychiatrie";"31 - Psychosomatik","Psychosomatik";"00 - Bitte eine Fachabteilung auswählen","Leer";0,"Leer"},2,0)</f>
        <v>Leer</v>
      </c>
    </row>
    <row r="1027" spans="1:26" ht="15" customHeight="1" x14ac:dyDescent="0.25">
      <c r="A1027" s="24"/>
      <c r="B1027" s="76" t="str">
        <f t="shared" si="112"/>
        <v>!!!</v>
      </c>
      <c r="C1027" s="250"/>
      <c r="D1027" s="243"/>
      <c r="E1027" s="251"/>
      <c r="F1027" s="88"/>
      <c r="G1027" s="387"/>
      <c r="H1027" s="44"/>
      <c r="I1027" s="44"/>
      <c r="J1027" s="70"/>
      <c r="O1027" s="8">
        <f t="shared" si="106"/>
        <v>0</v>
      </c>
      <c r="P1027" s="8">
        <f>VLOOKUP(C1027,{"29 - Psychiatrie (Erwachsene)",1;"30 - Kinder- und Jugendpsychiatrie",1;"31 - Psychosomatik",1;"00 - Bitte eine Fachabteilung auswählen",0;0,0},2,0)</f>
        <v>0</v>
      </c>
      <c r="Q1027" s="8">
        <f t="shared" si="107"/>
        <v>0</v>
      </c>
      <c r="R1027" s="8">
        <f t="shared" si="108"/>
        <v>0</v>
      </c>
      <c r="S1027" s="8">
        <f t="shared" si="109"/>
        <v>0</v>
      </c>
      <c r="T1027" s="8">
        <f t="shared" si="110"/>
        <v>0</v>
      </c>
      <c r="V1027" s="8">
        <f>VLOOKUP($C1027,{"29 - Psychiatrie (Erwachsene)",1;"30 - Kinder- und Jugendpsychiatrie",1;"31 - Psychosomatik",1;"00 - Bitte eine Fachabteilung auswählen",0;0,0},2,0)</f>
        <v>0</v>
      </c>
      <c r="W1027" s="8" t="str">
        <f>IF('Angaben KH-Standort'!$D$12&gt;0,"JBJ","KJA")</f>
        <v>KJA</v>
      </c>
      <c r="X1027" s="8" t="str">
        <f>VLOOKUP(C1026,{"29 - Psychiatrie (Erwachsene)","Einrichtungen2";"30 - Kinder- und Jugendpsychiatrie","Einrichtungen2";"31 - Psychosomatik","Einrichtungen2";"00 - Bitte eine Einrichtung auswählen","Leer";0,"Leer"},2,0)</f>
        <v>Leer</v>
      </c>
      <c r="Y1027" s="37" t="str">
        <f t="shared" si="111"/>
        <v>Leer</v>
      </c>
      <c r="Z1027" s="8" t="str">
        <f>VLOOKUP($C1027,{"29 - Psychiatrie (Erwachsene)","Psychiatrie";"30 - Kinder- und Jugendpsychiatrie","KJPsychiatrie";"31 - Psychosomatik","Psychosomatik";"00 - Bitte eine Fachabteilung auswählen","Leer";0,"Leer"},2,0)</f>
        <v>Leer</v>
      </c>
    </row>
    <row r="1028" spans="1:26" ht="15" customHeight="1" x14ac:dyDescent="0.25">
      <c r="A1028" s="24"/>
      <c r="B1028" s="76" t="str">
        <f t="shared" si="112"/>
        <v>!!!</v>
      </c>
      <c r="C1028" s="250"/>
      <c r="D1028" s="243"/>
      <c r="E1028" s="251"/>
      <c r="F1028" s="88"/>
      <c r="G1028" s="387"/>
      <c r="H1028" s="44"/>
      <c r="I1028" s="44"/>
      <c r="J1028" s="70"/>
      <c r="O1028" s="8">
        <f t="shared" si="106"/>
        <v>0</v>
      </c>
      <c r="P1028" s="8">
        <f>VLOOKUP(C1028,{"29 - Psychiatrie (Erwachsene)",1;"30 - Kinder- und Jugendpsychiatrie",1;"31 - Psychosomatik",1;"00 - Bitte eine Fachabteilung auswählen",0;0,0},2,0)</f>
        <v>0</v>
      </c>
      <c r="Q1028" s="8">
        <f t="shared" si="107"/>
        <v>0</v>
      </c>
      <c r="R1028" s="8">
        <f t="shared" si="108"/>
        <v>0</v>
      </c>
      <c r="S1028" s="8">
        <f t="shared" si="109"/>
        <v>0</v>
      </c>
      <c r="T1028" s="8">
        <f t="shared" si="110"/>
        <v>0</v>
      </c>
      <c r="V1028" s="8">
        <f>VLOOKUP($C1028,{"29 - Psychiatrie (Erwachsene)",1;"30 - Kinder- und Jugendpsychiatrie",1;"31 - Psychosomatik",1;"00 - Bitte eine Fachabteilung auswählen",0;0,0},2,0)</f>
        <v>0</v>
      </c>
      <c r="W1028" s="8" t="str">
        <f>IF('Angaben KH-Standort'!$D$12&gt;0,"JBJ","KJA")</f>
        <v>KJA</v>
      </c>
      <c r="X1028" s="8" t="str">
        <f>VLOOKUP(C1027,{"29 - Psychiatrie (Erwachsene)","Einrichtungen2";"30 - Kinder- und Jugendpsychiatrie","Einrichtungen2";"31 - Psychosomatik","Einrichtungen2";"00 - Bitte eine Einrichtung auswählen","Leer";0,"Leer"},2,0)</f>
        <v>Leer</v>
      </c>
      <c r="Y1028" s="37" t="str">
        <f t="shared" si="111"/>
        <v>Leer</v>
      </c>
      <c r="Z1028" s="8" t="str">
        <f>VLOOKUP($C1028,{"29 - Psychiatrie (Erwachsene)","Psychiatrie";"30 - Kinder- und Jugendpsychiatrie","KJPsychiatrie";"31 - Psychosomatik","Psychosomatik";"00 - Bitte eine Fachabteilung auswählen","Leer";0,"Leer"},2,0)</f>
        <v>Leer</v>
      </c>
    </row>
    <row r="1029" spans="1:26" ht="15" customHeight="1" x14ac:dyDescent="0.25">
      <c r="A1029" s="24"/>
      <c r="B1029" s="76" t="str">
        <f t="shared" si="112"/>
        <v>!!!</v>
      </c>
      <c r="C1029" s="250"/>
      <c r="D1029" s="243"/>
      <c r="E1029" s="251"/>
      <c r="F1029" s="88"/>
      <c r="G1029" s="387"/>
      <c r="H1029" s="44"/>
      <c r="I1029" s="44"/>
      <c r="J1029" s="70"/>
      <c r="O1029" s="8">
        <f t="shared" si="106"/>
        <v>0</v>
      </c>
      <c r="P1029" s="8">
        <f>VLOOKUP(C1029,{"29 - Psychiatrie (Erwachsene)",1;"30 - Kinder- und Jugendpsychiatrie",1;"31 - Psychosomatik",1;"00 - Bitte eine Fachabteilung auswählen",0;0,0},2,0)</f>
        <v>0</v>
      </c>
      <c r="Q1029" s="8">
        <f t="shared" si="107"/>
        <v>0</v>
      </c>
      <c r="R1029" s="8">
        <f t="shared" si="108"/>
        <v>0</v>
      </c>
      <c r="S1029" s="8">
        <f t="shared" si="109"/>
        <v>0</v>
      </c>
      <c r="T1029" s="8">
        <f t="shared" si="110"/>
        <v>0</v>
      </c>
      <c r="V1029" s="8">
        <f>VLOOKUP($C1029,{"29 - Psychiatrie (Erwachsene)",1;"30 - Kinder- und Jugendpsychiatrie",1;"31 - Psychosomatik",1;"00 - Bitte eine Fachabteilung auswählen",0;0,0},2,0)</f>
        <v>0</v>
      </c>
      <c r="W1029" s="8" t="str">
        <f>IF('Angaben KH-Standort'!$D$12&gt;0,"JBJ","KJA")</f>
        <v>KJA</v>
      </c>
      <c r="X1029" s="8" t="str">
        <f>VLOOKUP(C1028,{"29 - Psychiatrie (Erwachsene)","Einrichtungen2";"30 - Kinder- und Jugendpsychiatrie","Einrichtungen2";"31 - Psychosomatik","Einrichtungen2";"00 - Bitte eine Einrichtung auswählen","Leer";0,"Leer"},2,0)</f>
        <v>Leer</v>
      </c>
      <c r="Y1029" s="37" t="str">
        <f t="shared" si="111"/>
        <v>Leer</v>
      </c>
      <c r="Z1029" s="8" t="str">
        <f>VLOOKUP($C1029,{"29 - Psychiatrie (Erwachsene)","Psychiatrie";"30 - Kinder- und Jugendpsychiatrie","KJPsychiatrie";"31 - Psychosomatik","Psychosomatik";"00 - Bitte eine Fachabteilung auswählen","Leer";0,"Leer"},2,0)</f>
        <v>Leer</v>
      </c>
    </row>
    <row r="1030" spans="1:26" ht="15" customHeight="1" x14ac:dyDescent="0.25">
      <c r="A1030" s="24"/>
      <c r="B1030" s="76" t="str">
        <f t="shared" si="112"/>
        <v>!!!</v>
      </c>
      <c r="C1030" s="250"/>
      <c r="D1030" s="243"/>
      <c r="E1030" s="251"/>
      <c r="F1030" s="88"/>
      <c r="G1030" s="387"/>
      <c r="H1030" s="44"/>
      <c r="I1030" s="44"/>
      <c r="J1030" s="70"/>
      <c r="O1030" s="8">
        <f t="shared" si="106"/>
        <v>0</v>
      </c>
      <c r="P1030" s="8">
        <f>VLOOKUP(C1030,{"29 - Psychiatrie (Erwachsene)",1;"30 - Kinder- und Jugendpsychiatrie",1;"31 - Psychosomatik",1;"00 - Bitte eine Fachabteilung auswählen",0;0,0},2,0)</f>
        <v>0</v>
      </c>
      <c r="Q1030" s="8">
        <f t="shared" si="107"/>
        <v>0</v>
      </c>
      <c r="R1030" s="8">
        <f t="shared" si="108"/>
        <v>0</v>
      </c>
      <c r="S1030" s="8">
        <f t="shared" si="109"/>
        <v>0</v>
      </c>
      <c r="T1030" s="8">
        <f t="shared" si="110"/>
        <v>0</v>
      </c>
      <c r="V1030" s="8">
        <f>VLOOKUP($C1030,{"29 - Psychiatrie (Erwachsene)",1;"30 - Kinder- und Jugendpsychiatrie",1;"31 - Psychosomatik",1;"00 - Bitte eine Fachabteilung auswählen",0;0,0},2,0)</f>
        <v>0</v>
      </c>
      <c r="W1030" s="8" t="str">
        <f>IF('Angaben KH-Standort'!$D$12&gt;0,"JBJ","KJA")</f>
        <v>KJA</v>
      </c>
      <c r="X1030" s="8" t="str">
        <f>VLOOKUP(C1029,{"29 - Psychiatrie (Erwachsene)","Einrichtungen2";"30 - Kinder- und Jugendpsychiatrie","Einrichtungen2";"31 - Psychosomatik","Einrichtungen2";"00 - Bitte eine Einrichtung auswählen","Leer";0,"Leer"},2,0)</f>
        <v>Leer</v>
      </c>
      <c r="Y1030" s="37" t="str">
        <f t="shared" si="111"/>
        <v>Leer</v>
      </c>
      <c r="Z1030" s="8" t="str">
        <f>VLOOKUP($C1030,{"29 - Psychiatrie (Erwachsene)","Psychiatrie";"30 - Kinder- und Jugendpsychiatrie","KJPsychiatrie";"31 - Psychosomatik","Psychosomatik";"00 - Bitte eine Fachabteilung auswählen","Leer";0,"Leer"},2,0)</f>
        <v>Leer</v>
      </c>
    </row>
    <row r="1031" spans="1:26" ht="15" customHeight="1" x14ac:dyDescent="0.25">
      <c r="A1031" s="24"/>
      <c r="B1031" s="77"/>
      <c r="C1031" s="66"/>
      <c r="D1031" s="66"/>
      <c r="E1031" s="66"/>
      <c r="F1031" s="66"/>
      <c r="G1031" s="66"/>
      <c r="H1031" s="66"/>
      <c r="I1031" s="66"/>
      <c r="J1031" s="79"/>
    </row>
  </sheetData>
  <sheetProtection algorithmName="SHA-512" hashValue="n627FG1SI8BXT+Tl3MGAvYKuHXfDaOW7wI+VtZLNWRWoerlKhNhKdvQ1X1R1etYcKgwUjECOfQrRIjqYXhZHlg==" saltValue="kdm5u8YHFlfqivzu42pbbQ==" spinCount="100000" sheet="1" selectLockedCells="1" autoFilter="0"/>
  <autoFilter ref="C22:F1030"/>
  <mergeCells count="2">
    <mergeCell ref="C9:I20"/>
    <mergeCell ref="C21:G21"/>
  </mergeCells>
  <conditionalFormatting sqref="D83:D1030">
    <cfRule type="expression" dxfId="266" priority="9034">
      <formula>C83=0</formula>
    </cfRule>
  </conditionalFormatting>
  <conditionalFormatting sqref="B23:B1030">
    <cfRule type="expression" dxfId="265" priority="802">
      <formula>C23="00 - Bitte eine Fachabteilung auswählen"</formula>
    </cfRule>
  </conditionalFormatting>
  <conditionalFormatting sqref="B23:B1030">
    <cfRule type="expression" dxfId="264" priority="801">
      <formula>C23=0</formula>
    </cfRule>
  </conditionalFormatting>
  <conditionalFormatting sqref="F83:F1030">
    <cfRule type="expression" dxfId="263" priority="8994">
      <formula>C83=0</formula>
    </cfRule>
    <cfRule type="expression" dxfId="262" priority="9000">
      <formula>C83="00 - Bitte eine Fachabteilung auswählen"</formula>
    </cfRule>
  </conditionalFormatting>
  <conditionalFormatting sqref="E83:E1030">
    <cfRule type="expression" dxfId="261" priority="505">
      <formula>$C83="00 - Bitte eine Fachabteilung auswählen"</formula>
    </cfRule>
    <cfRule type="expression" dxfId="260" priority="506">
      <formula>$C83=0</formula>
    </cfRule>
  </conditionalFormatting>
  <conditionalFormatting sqref="D83:D1030">
    <cfRule type="expression" dxfId="259" priority="74">
      <formula>$C83="00 - Bitte eine Fachabteilung auswählen"</formula>
    </cfRule>
  </conditionalFormatting>
  <conditionalFormatting sqref="C21:G21">
    <cfRule type="expression" dxfId="258" priority="70">
      <formula>C21&lt;&gt;""</formula>
    </cfRule>
  </conditionalFormatting>
  <conditionalFormatting sqref="B21">
    <cfRule type="expression" dxfId="257" priority="69">
      <formula>B21&lt;&gt;""</formula>
    </cfRule>
  </conditionalFormatting>
  <conditionalFormatting sqref="D23:D82">
    <cfRule type="expression" dxfId="256" priority="1">
      <formula>$C23="00 - Bitte eine Fachabteilung auswählen"</formula>
    </cfRule>
  </conditionalFormatting>
  <conditionalFormatting sqref="D23:D82">
    <cfRule type="expression" dxfId="255" priority="8">
      <formula>C23=0</formula>
    </cfRule>
  </conditionalFormatting>
  <conditionalFormatting sqref="G23:G1030">
    <cfRule type="expression" dxfId="254" priority="5">
      <formula>C23="00 - Bitte eine Fachabteilung auswählen"</formula>
    </cfRule>
  </conditionalFormatting>
  <conditionalFormatting sqref="G23:G1030">
    <cfRule type="expression" dxfId="253" priority="4">
      <formula>C23=0</formula>
    </cfRule>
  </conditionalFormatting>
  <conditionalFormatting sqref="F23:F82">
    <cfRule type="expression" dxfId="252" priority="6">
      <formula>C23=0</formula>
    </cfRule>
    <cfRule type="expression" dxfId="251" priority="7">
      <formula>C23="00 - Bitte eine Fachabteilung auswählen"</formula>
    </cfRule>
  </conditionalFormatting>
  <conditionalFormatting sqref="E23:E82">
    <cfRule type="expression" dxfId="250" priority="2">
      <formula>$C23="00 - Bitte eine Fachabteilung auswählen"</formula>
    </cfRule>
    <cfRule type="expression" dxfId="249" priority="3">
      <formula>$C23=0</formula>
    </cfRule>
  </conditionalFormatting>
  <dataValidations count="4">
    <dataValidation type="list" allowBlank="1" showInputMessage="1" showErrorMessage="1" sqref="F23:F1030">
      <formula1>INDIRECT(Z23)</formula1>
    </dataValidation>
    <dataValidation type="list" allowBlank="1" showInputMessage="1" showErrorMessage="1" sqref="C23:C1030">
      <formula1>INDIRECT(X23)</formula1>
    </dataValidation>
    <dataValidation type="list" allowBlank="1" showInputMessage="1" showErrorMessage="1" errorTitle="ACHTUNG" error="Zulässig sind nur das Berichtsjahr, dass Sie im Blatt &quot;Angaben KH-Standort&quot; eingetragen haben sowie dessen Vorjahr" sqref="D23:D1030">
      <formula1>INDIRECT(Y23)</formula1>
    </dataValidation>
    <dataValidation type="whole" allowBlank="1" showErrorMessage="1" errorTitle="ACHTUNG" error="Zulässig sind nur Werte im Bereich von 0 bis 99999" promptTitle="Hinweis" sqref="G23:G1030">
      <formula1>0</formula1>
      <formula2>99999</formula2>
    </dataValidation>
  </dataValidations>
  <hyperlinks>
    <hyperlink ref="I2" location="A3.1!D17" display="&lt;&lt; A3.1"/>
    <hyperlink ref="J2" location="A3.3!C18" display="A3.3 &gt;&gt;"/>
  </hyperlinks>
  <pageMargins left="0.25" right="0.25" top="0.75" bottom="0.75" header="0.3" footer="0.3"/>
  <pageSetup paperSize="9" scale="55" orientation="landscape" r:id="rId1"/>
  <rowBreaks count="3" manualBreakCount="3">
    <brk id="50" max="9" man="1"/>
    <brk id="972" max="9" man="1"/>
    <brk id="997" max="9" man="1"/>
  </rowBreaks>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date" allowBlank="1" showInputMessage="1" showErrorMessage="1" errorTitle="ACHTUNG" error="Das Datum muss im ausgewählten Quartal des angegebenen Jahres liegen">
          <x14:formula1>
            <xm:f>VALUE(Auswahldaten!$B$38&amp;$D23)</xm:f>
          </x14:formula1>
          <x14:formula2>
            <xm:f>VALUE(Auswahldaten!$B$39&amp;$D23)</xm:f>
          </x14:formula2>
          <xm:sqref>E23:E1030</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7"/>
  <dimension ref="A1:AN227"/>
  <sheetViews>
    <sheetView showGridLines="0" zoomScaleNormal="100" workbookViewId="0">
      <selection activeCell="C22" sqref="C22"/>
    </sheetView>
  </sheetViews>
  <sheetFormatPr baseColWidth="10" defaultColWidth="11.42578125" defaultRowHeight="15" x14ac:dyDescent="0.25"/>
  <cols>
    <col min="1" max="1" width="4.28515625" style="6" customWidth="1"/>
    <col min="2" max="2" width="11.42578125" style="6"/>
    <col min="3" max="3" width="38.5703125" style="6" customWidth="1"/>
    <col min="4" max="7" width="22.85546875" style="6" customWidth="1"/>
    <col min="8" max="8" width="17.42578125" style="6" customWidth="1"/>
    <col min="9" max="9" width="8.140625" style="6" customWidth="1"/>
    <col min="10" max="10" width="15.7109375" style="6" customWidth="1"/>
    <col min="11" max="11" width="22.85546875" style="6" customWidth="1"/>
    <col min="12" max="12" width="11.42578125" style="6"/>
    <col min="13" max="13" width="11.42578125" style="29"/>
    <col min="14" max="40" width="11.42578125" style="8"/>
    <col min="41" max="16384" width="11.42578125" style="6"/>
  </cols>
  <sheetData>
    <row r="1" spans="1:12" x14ac:dyDescent="0.25">
      <c r="A1" s="6" t="s">
        <v>0</v>
      </c>
    </row>
    <row r="2" spans="1:12" ht="30" customHeight="1" x14ac:dyDescent="0.25">
      <c r="A2" s="19"/>
      <c r="B2" s="125" t="s">
        <v>195</v>
      </c>
      <c r="C2" s="155" t="s">
        <v>263</v>
      </c>
      <c r="D2" s="124"/>
      <c r="E2" s="124"/>
      <c r="F2" s="124"/>
      <c r="G2" s="124"/>
      <c r="H2" s="124"/>
      <c r="I2" s="124"/>
      <c r="J2" s="324" t="s">
        <v>34</v>
      </c>
      <c r="K2" s="328" t="s">
        <v>35</v>
      </c>
      <c r="L2" s="29"/>
    </row>
    <row r="3" spans="1:12" ht="15" customHeight="1" x14ac:dyDescent="0.25">
      <c r="A3" s="19"/>
      <c r="B3" s="123"/>
      <c r="C3" s="123"/>
      <c r="D3" s="123"/>
      <c r="E3" s="123"/>
      <c r="F3" s="123"/>
      <c r="G3" s="123"/>
      <c r="H3" s="123"/>
      <c r="I3" s="123"/>
      <c r="J3" s="123"/>
      <c r="K3" s="123"/>
    </row>
    <row r="4" spans="1:12" ht="15" customHeight="1" x14ac:dyDescent="0.25">
      <c r="A4" s="19"/>
      <c r="B4" s="121"/>
      <c r="C4" s="152" t="str">
        <f ca="1">"Haupt-IK: " &amp; CELL("inhalt",'Angaben KH-Standort'!D25)</f>
        <v xml:space="preserve">Haupt-IK: </v>
      </c>
      <c r="D4" s="83"/>
      <c r="E4" s="152" t="str">
        <f ca="1">"Jahr: " &amp; CELL("inhalt",'Angaben KH-Standort'!D12)</f>
        <v xml:space="preserve">Jahr: </v>
      </c>
      <c r="F4" s="60"/>
      <c r="G4" s="60"/>
      <c r="H4" s="60"/>
      <c r="I4" s="60"/>
      <c r="J4" s="60"/>
      <c r="K4" s="61"/>
      <c r="L4" s="128"/>
    </row>
    <row r="5" spans="1:12" ht="15" customHeight="1" x14ac:dyDescent="0.25">
      <c r="A5" s="19"/>
      <c r="B5" s="122"/>
      <c r="C5" s="153" t="str">
        <f ca="1" xml:space="preserve"> "Standort-ID: " &amp; CELL("inhalt",'Angaben KH-Standort'!D26)</f>
        <v xml:space="preserve">Standort-ID: </v>
      </c>
      <c r="D5" s="85"/>
      <c r="E5" s="153" t="str">
        <f ca="1">CELL("inhalt",'A1'!$F$14) &amp; ". Quartal"</f>
        <v>0. Quartal</v>
      </c>
      <c r="F5" s="63"/>
      <c r="G5" s="63"/>
      <c r="H5" s="63"/>
      <c r="I5" s="63"/>
      <c r="J5" s="63"/>
      <c r="K5" s="64"/>
      <c r="L5" s="128"/>
    </row>
    <row r="6" spans="1:12" ht="15" customHeight="1" x14ac:dyDescent="0.25">
      <c r="A6" s="19"/>
      <c r="B6" s="20"/>
      <c r="C6" s="21"/>
      <c r="D6" s="22"/>
    </row>
    <row r="7" spans="1:12" ht="15" customHeight="1" x14ac:dyDescent="0.25">
      <c r="B7" s="67"/>
      <c r="C7" s="65"/>
      <c r="D7" s="65"/>
      <c r="E7" s="65"/>
      <c r="F7" s="65"/>
      <c r="G7" s="65"/>
      <c r="H7" s="65"/>
      <c r="I7" s="65"/>
      <c r="J7" s="65"/>
      <c r="K7" s="68"/>
    </row>
    <row r="8" spans="1:12" ht="15" customHeight="1" x14ac:dyDescent="0.35">
      <c r="B8" s="69"/>
      <c r="C8" s="160" t="s">
        <v>181</v>
      </c>
      <c r="D8" s="44"/>
      <c r="E8" s="44"/>
      <c r="F8" s="44"/>
      <c r="G8" s="44"/>
      <c r="H8" s="44"/>
      <c r="I8" s="44"/>
      <c r="J8" s="44"/>
      <c r="K8" s="79"/>
    </row>
    <row r="9" spans="1:12" x14ac:dyDescent="0.25">
      <c r="B9" s="69"/>
      <c r="C9" s="430" t="s">
        <v>571</v>
      </c>
      <c r="D9" s="412"/>
      <c r="E9" s="412"/>
      <c r="F9" s="412"/>
      <c r="G9" s="412"/>
      <c r="H9" s="412"/>
      <c r="I9" s="412"/>
      <c r="J9" s="44"/>
      <c r="K9" s="179" t="s">
        <v>231</v>
      </c>
    </row>
    <row r="10" spans="1:12" ht="15" customHeight="1" x14ac:dyDescent="0.25">
      <c r="B10" s="69"/>
      <c r="C10" s="412"/>
      <c r="D10" s="412"/>
      <c r="E10" s="412"/>
      <c r="F10" s="412"/>
      <c r="G10" s="412"/>
      <c r="H10" s="412"/>
      <c r="I10" s="412"/>
      <c r="J10" s="44"/>
      <c r="K10" s="185" t="s">
        <v>253</v>
      </c>
    </row>
    <row r="11" spans="1:12" ht="15" customHeight="1" x14ac:dyDescent="0.25">
      <c r="B11" s="69"/>
      <c r="C11" s="412"/>
      <c r="D11" s="412"/>
      <c r="E11" s="412"/>
      <c r="F11" s="412"/>
      <c r="G11" s="412"/>
      <c r="H11" s="412"/>
      <c r="I11" s="412"/>
      <c r="J11" s="44"/>
      <c r="K11" s="178" t="s">
        <v>232</v>
      </c>
    </row>
    <row r="12" spans="1:12" ht="15" customHeight="1" x14ac:dyDescent="0.25">
      <c r="B12" s="69"/>
      <c r="C12" s="412"/>
      <c r="D12" s="412"/>
      <c r="E12" s="412"/>
      <c r="F12" s="412"/>
      <c r="G12" s="412"/>
      <c r="H12" s="412"/>
      <c r="I12" s="412"/>
      <c r="J12" s="44"/>
      <c r="K12" s="70"/>
    </row>
    <row r="13" spans="1:12" x14ac:dyDescent="0.25">
      <c r="B13" s="69"/>
      <c r="C13" s="412"/>
      <c r="D13" s="412"/>
      <c r="E13" s="412"/>
      <c r="F13" s="412"/>
      <c r="G13" s="412"/>
      <c r="H13" s="412"/>
      <c r="I13" s="412"/>
      <c r="J13" s="44"/>
      <c r="K13" s="70"/>
    </row>
    <row r="14" spans="1:12" x14ac:dyDescent="0.25">
      <c r="B14" s="69"/>
      <c r="C14" s="412"/>
      <c r="D14" s="412"/>
      <c r="E14" s="412"/>
      <c r="F14" s="412"/>
      <c r="G14" s="412"/>
      <c r="H14" s="412"/>
      <c r="I14" s="412"/>
      <c r="J14" s="44"/>
      <c r="K14" s="70"/>
    </row>
    <row r="15" spans="1:12" x14ac:dyDescent="0.25">
      <c r="B15" s="69"/>
      <c r="C15" s="412"/>
      <c r="D15" s="412"/>
      <c r="E15" s="412"/>
      <c r="F15" s="412"/>
      <c r="G15" s="412"/>
      <c r="H15" s="412"/>
      <c r="I15" s="412"/>
      <c r="J15" s="44"/>
      <c r="K15" s="70"/>
    </row>
    <row r="16" spans="1:12" x14ac:dyDescent="0.25">
      <c r="B16" s="69"/>
      <c r="C16" s="412"/>
      <c r="D16" s="412"/>
      <c r="E16" s="412"/>
      <c r="F16" s="412"/>
      <c r="G16" s="412"/>
      <c r="H16" s="412"/>
      <c r="I16" s="412"/>
      <c r="J16" s="44"/>
      <c r="K16" s="70"/>
    </row>
    <row r="17" spans="2:26" x14ac:dyDescent="0.25">
      <c r="B17" s="69"/>
      <c r="C17" s="412"/>
      <c r="D17" s="412"/>
      <c r="E17" s="412"/>
      <c r="F17" s="412"/>
      <c r="G17" s="412"/>
      <c r="H17" s="412"/>
      <c r="I17" s="412"/>
      <c r="J17" s="44"/>
      <c r="K17" s="70"/>
    </row>
    <row r="18" spans="2:26" x14ac:dyDescent="0.25">
      <c r="B18" s="69"/>
      <c r="C18" s="412"/>
      <c r="D18" s="412"/>
      <c r="E18" s="412"/>
      <c r="F18" s="412"/>
      <c r="G18" s="412"/>
      <c r="H18" s="412"/>
      <c r="I18" s="412"/>
      <c r="J18" s="44"/>
      <c r="K18" s="70"/>
    </row>
    <row r="19" spans="2:26" x14ac:dyDescent="0.25">
      <c r="B19" s="69"/>
      <c r="C19" s="193" t="s">
        <v>257</v>
      </c>
      <c r="D19" s="193"/>
      <c r="E19" s="193"/>
      <c r="F19" s="193"/>
      <c r="G19" s="193"/>
      <c r="H19" s="193"/>
      <c r="I19" s="190"/>
      <c r="J19" s="44"/>
      <c r="K19" s="70"/>
      <c r="U19" s="8" t="str">
        <f>IF(S20-Q20&gt;0,"Es fehlen noch MUSS-ANGABEN in den mit !!! gekennzeichneten Zeilen","")</f>
        <v/>
      </c>
    </row>
    <row r="20" spans="2:26" ht="15" customHeight="1" x14ac:dyDescent="0.25">
      <c r="B20" s="204" t="str">
        <f>IF(C20&lt;&gt;"","!!!","")</f>
        <v>!!!</v>
      </c>
      <c r="C20" s="410" t="str">
        <f>IF(LEN(U20)&gt;0,U20,U19)</f>
        <v>Im Bereich ''Angaben KH-Standort'' fehlt die Jahresangabe, die für eine vollständige Erfassung erforderlich ist!</v>
      </c>
      <c r="D20" s="410"/>
      <c r="E20" s="410"/>
      <c r="F20" s="410"/>
      <c r="G20" s="186"/>
      <c r="H20" s="389"/>
      <c r="I20" s="44"/>
      <c r="J20" s="44"/>
      <c r="K20" s="70"/>
      <c r="Q20" s="8">
        <f t="shared" ref="Q20" si="0">SUM(Q22:Q222)</f>
        <v>0</v>
      </c>
      <c r="S20" s="8">
        <f>SUM(S22:S222)</f>
        <v>0</v>
      </c>
      <c r="U20" s="8" t="str">
        <f>IF(R22="KJA","Im Bereich ''Angaben KH-Standort'' fehlt die Jahresangabe, die für eine vollständige Erfassung erforderlich ist!","")</f>
        <v>Im Bereich ''Angaben KH-Standort'' fehlt die Jahresangabe, die für eine vollständige Erfassung erforderlich ist!</v>
      </c>
    </row>
    <row r="21" spans="2:26" ht="46.15" customHeight="1" x14ac:dyDescent="0.25">
      <c r="B21" s="69"/>
      <c r="C21" s="207" t="s">
        <v>559</v>
      </c>
      <c r="D21" s="240" t="s">
        <v>230</v>
      </c>
      <c r="E21" s="240" t="s">
        <v>210</v>
      </c>
      <c r="F21" s="241" t="str">
        <f ca="1">"Anzahl Behandlungstage im " &amp; E5</f>
        <v>Anzahl Behandlungstage im 0. Quartal</v>
      </c>
      <c r="G21" s="80" t="s">
        <v>133</v>
      </c>
      <c r="H21" s="389"/>
      <c r="I21" s="44"/>
      <c r="J21" s="44"/>
      <c r="K21" s="70"/>
    </row>
    <row r="22" spans="2:26" ht="15" customHeight="1" x14ac:dyDescent="0.25">
      <c r="B22" s="76" t="str">
        <f>IF(SUM(W22:Z22)&lt;4,"!!!","")</f>
        <v>!!!</v>
      </c>
      <c r="C22" s="242"/>
      <c r="D22" s="243"/>
      <c r="E22" s="243"/>
      <c r="F22" s="244"/>
      <c r="G22" s="80"/>
      <c r="H22" s="44"/>
      <c r="I22" s="44"/>
      <c r="J22" s="44"/>
      <c r="K22" s="70"/>
      <c r="Q22" s="8">
        <f>IF(LEN(B22)&gt;0,0,1)</f>
        <v>0</v>
      </c>
      <c r="R22" s="8" t="str">
        <f>IF('Angaben KH-Standort'!$D$12&gt;0,"JBJ","KJA")</f>
        <v>KJA</v>
      </c>
      <c r="S22" s="8">
        <f>VLOOKUP($C22,{"29 - Psychiatrie (Erwachsene)",1;"30 - Kinder- und Jugendpsychiatrie",1;"31 - Psychosomatik",1;"00 - Bitte eine Fachabteilung auswählen",0;0,0},2,0)</f>
        <v>0</v>
      </c>
      <c r="T22" s="8" t="str">
        <f>IF(S22=1,R22,"Leer")</f>
        <v>Leer</v>
      </c>
      <c r="V22" s="8" t="str">
        <f>VLOOKUP($C22,{"29 - Psychiatrie (Erwachsene)","Psychiatrie";"30 - Kinder- und Jugendpsychiatrie","KJPsychiatrie";"31 - Psychosomatik","Psychosomatik";"00 - Bitte eine Fachabteilung auswählen","LEER";0,"Leer"},2,0)</f>
        <v>Leer</v>
      </c>
      <c r="W22" s="8">
        <f>IF(LEN($C22)&gt;0,1,0)</f>
        <v>0</v>
      </c>
      <c r="X22" s="8">
        <f>IF(VALUE($D22)&gt;0,1,0)</f>
        <v>0</v>
      </c>
      <c r="Y22" s="8">
        <f>IF(LEN($E22)&gt;0,1,0)</f>
        <v>0</v>
      </c>
      <c r="Z22" s="8">
        <f>IF(LEN($F22)&gt;0,1,0)</f>
        <v>0</v>
      </c>
    </row>
    <row r="23" spans="2:26" ht="15" customHeight="1" x14ac:dyDescent="0.25">
      <c r="B23" s="76" t="str">
        <f t="shared" ref="B23:B86" si="1">IF(SUM(W23:Z23)&lt;4,"!!!","")</f>
        <v>!!!</v>
      </c>
      <c r="C23" s="242"/>
      <c r="D23" s="243"/>
      <c r="E23" s="243"/>
      <c r="F23" s="244"/>
      <c r="G23" s="80"/>
      <c r="H23" s="44"/>
      <c r="I23" s="44"/>
      <c r="J23" s="44"/>
      <c r="K23" s="70"/>
      <c r="Q23" s="8">
        <f t="shared" ref="Q23:Q86" si="2">IF(LEN(B23)&gt;0,0,1)</f>
        <v>0</v>
      </c>
      <c r="R23" s="8" t="str">
        <f>IF('Angaben KH-Standort'!$D$12&gt;0,"JBJ","KJA")</f>
        <v>KJA</v>
      </c>
      <c r="S23" s="8">
        <f>VLOOKUP($C23,{"29 - Psychiatrie (Erwachsene)",1;"30 - Kinder- und Jugendpsychiatrie",1;"31 - Psychosomatik",1;"00 - Bitte eine Fachabteilung auswählen",0;0,0},2,0)</f>
        <v>0</v>
      </c>
      <c r="T23" s="8" t="str">
        <f t="shared" ref="T23:T86" si="3">IF(S23=1,R23,"Leer")</f>
        <v>Leer</v>
      </c>
      <c r="V23" s="8" t="str">
        <f>VLOOKUP($C23,{"29 - Psychiatrie (Erwachsene)","Psychiatrie";"30 - Kinder- und Jugendpsychiatrie","KJPsychiatrie";"31 - Psychosomatik","Psychosomatik";"00 - Bitte eine Fachabteilung auswählen","LEER";0,"Leer"},2,0)</f>
        <v>Leer</v>
      </c>
      <c r="W23" s="8">
        <f t="shared" ref="W23:W86" si="4">IF(LEN($C23)&gt;0,1,0)</f>
        <v>0</v>
      </c>
      <c r="X23" s="8">
        <f t="shared" ref="X23:X86" si="5">IF(VALUE($D23)&gt;0,1,0)</f>
        <v>0</v>
      </c>
      <c r="Y23" s="8">
        <f t="shared" ref="Y23:Y86" si="6">IF(LEN($E23)&gt;0,1,0)</f>
        <v>0</v>
      </c>
      <c r="Z23" s="8">
        <f t="shared" ref="Z23:Z86" si="7">IF(LEN($F23)&gt;0,1,0)</f>
        <v>0</v>
      </c>
    </row>
    <row r="24" spans="2:26" ht="15" customHeight="1" x14ac:dyDescent="0.25">
      <c r="B24" s="76" t="str">
        <f t="shared" si="1"/>
        <v>!!!</v>
      </c>
      <c r="C24" s="242"/>
      <c r="D24" s="243"/>
      <c r="E24" s="243"/>
      <c r="F24" s="244"/>
      <c r="G24" s="80"/>
      <c r="H24" s="44"/>
      <c r="I24" s="44"/>
      <c r="J24" s="44"/>
      <c r="K24" s="70"/>
      <c r="Q24" s="8">
        <f t="shared" si="2"/>
        <v>0</v>
      </c>
      <c r="R24" s="8" t="str">
        <f>IF('Angaben KH-Standort'!$D$12&gt;0,"JBJ","KJA")</f>
        <v>KJA</v>
      </c>
      <c r="S24" s="8">
        <f>VLOOKUP($C24,{"29 - Psychiatrie (Erwachsene)",1;"30 - Kinder- und Jugendpsychiatrie",1;"31 - Psychosomatik",1;"00 - Bitte eine Fachabteilung auswählen",0;0,0},2,0)</f>
        <v>0</v>
      </c>
      <c r="T24" s="8" t="str">
        <f t="shared" si="3"/>
        <v>Leer</v>
      </c>
      <c r="V24" s="8" t="str">
        <f>VLOOKUP($C24,{"29 - Psychiatrie (Erwachsene)","Psychiatrie";"30 - Kinder- und Jugendpsychiatrie","KJPsychiatrie";"31 - Psychosomatik","Psychosomatik";"00 - Bitte eine Fachabteilung auswählen","LEER";0,"Leer"},2,0)</f>
        <v>Leer</v>
      </c>
      <c r="W24" s="8">
        <f t="shared" si="4"/>
        <v>0</v>
      </c>
      <c r="X24" s="8">
        <f t="shared" si="5"/>
        <v>0</v>
      </c>
      <c r="Y24" s="8">
        <f t="shared" si="6"/>
        <v>0</v>
      </c>
      <c r="Z24" s="8">
        <f t="shared" si="7"/>
        <v>0</v>
      </c>
    </row>
    <row r="25" spans="2:26" ht="15" customHeight="1" x14ac:dyDescent="0.25">
      <c r="B25" s="76" t="str">
        <f t="shared" si="1"/>
        <v>!!!</v>
      </c>
      <c r="C25" s="242"/>
      <c r="D25" s="243"/>
      <c r="E25" s="243"/>
      <c r="F25" s="244"/>
      <c r="G25" s="80"/>
      <c r="H25" s="44"/>
      <c r="I25" s="44"/>
      <c r="J25" s="44"/>
      <c r="K25" s="70"/>
      <c r="Q25" s="8">
        <f t="shared" si="2"/>
        <v>0</v>
      </c>
      <c r="R25" s="8" t="str">
        <f>IF('Angaben KH-Standort'!$D$12&gt;0,"JBJ","KJA")</f>
        <v>KJA</v>
      </c>
      <c r="S25" s="8">
        <f>VLOOKUP($C25,{"29 - Psychiatrie (Erwachsene)",1;"30 - Kinder- und Jugendpsychiatrie",1;"31 - Psychosomatik",1;"00 - Bitte eine Fachabteilung auswählen",0;0,0},2,0)</f>
        <v>0</v>
      </c>
      <c r="T25" s="8" t="str">
        <f t="shared" si="3"/>
        <v>Leer</v>
      </c>
      <c r="V25" s="8" t="str">
        <f>VLOOKUP($C25,{"29 - Psychiatrie (Erwachsene)","Psychiatrie";"30 - Kinder- und Jugendpsychiatrie","KJPsychiatrie";"31 - Psychosomatik","Psychosomatik";"00 - Bitte eine Fachabteilung auswählen","LEER";0,"Leer"},2,0)</f>
        <v>Leer</v>
      </c>
      <c r="W25" s="8">
        <f t="shared" si="4"/>
        <v>0</v>
      </c>
      <c r="X25" s="8">
        <f t="shared" si="5"/>
        <v>0</v>
      </c>
      <c r="Y25" s="8">
        <f t="shared" si="6"/>
        <v>0</v>
      </c>
      <c r="Z25" s="8">
        <f t="shared" si="7"/>
        <v>0</v>
      </c>
    </row>
    <row r="26" spans="2:26" ht="15" customHeight="1" x14ac:dyDescent="0.25">
      <c r="B26" s="76" t="str">
        <f t="shared" si="1"/>
        <v>!!!</v>
      </c>
      <c r="C26" s="242"/>
      <c r="D26" s="243"/>
      <c r="E26" s="243"/>
      <c r="F26" s="244"/>
      <c r="G26" s="80"/>
      <c r="H26" s="44"/>
      <c r="I26" s="44"/>
      <c r="J26" s="44"/>
      <c r="K26" s="70"/>
      <c r="Q26" s="8">
        <f t="shared" si="2"/>
        <v>0</v>
      </c>
      <c r="R26" s="8" t="str">
        <f>IF('Angaben KH-Standort'!$D$12&gt;0,"JBJ","KJA")</f>
        <v>KJA</v>
      </c>
      <c r="S26" s="8">
        <f>VLOOKUP($C26,{"29 - Psychiatrie (Erwachsene)",1;"30 - Kinder- und Jugendpsychiatrie",1;"31 - Psychosomatik",1;"00 - Bitte eine Fachabteilung auswählen",0;0,0},2,0)</f>
        <v>0</v>
      </c>
      <c r="T26" s="8" t="str">
        <f t="shared" si="3"/>
        <v>Leer</v>
      </c>
      <c r="V26" s="8" t="str">
        <f>VLOOKUP($C26,{"29 - Psychiatrie (Erwachsene)","Psychiatrie";"30 - Kinder- und Jugendpsychiatrie","KJPsychiatrie";"31 - Psychosomatik","Psychosomatik";"00 - Bitte eine Fachabteilung auswählen","LEER";0,"Leer"},2,0)</f>
        <v>Leer</v>
      </c>
      <c r="W26" s="8">
        <f t="shared" si="4"/>
        <v>0</v>
      </c>
      <c r="X26" s="8">
        <f t="shared" si="5"/>
        <v>0</v>
      </c>
      <c r="Y26" s="8">
        <f t="shared" si="6"/>
        <v>0</v>
      </c>
      <c r="Z26" s="8">
        <f t="shared" si="7"/>
        <v>0</v>
      </c>
    </row>
    <row r="27" spans="2:26" ht="15" customHeight="1" x14ac:dyDescent="0.25">
      <c r="B27" s="76" t="str">
        <f t="shared" si="1"/>
        <v>!!!</v>
      </c>
      <c r="C27" s="242"/>
      <c r="D27" s="243"/>
      <c r="E27" s="243"/>
      <c r="F27" s="244"/>
      <c r="G27" s="80"/>
      <c r="H27" s="44"/>
      <c r="I27" s="44"/>
      <c r="J27" s="44"/>
      <c r="K27" s="70"/>
      <c r="Q27" s="8">
        <f t="shared" si="2"/>
        <v>0</v>
      </c>
      <c r="R27" s="8" t="str">
        <f>IF('Angaben KH-Standort'!$D$12&gt;0,"JBJ","KJA")</f>
        <v>KJA</v>
      </c>
      <c r="S27" s="8">
        <f>VLOOKUP($C27,{"29 - Psychiatrie (Erwachsene)",1;"30 - Kinder- und Jugendpsychiatrie",1;"31 - Psychosomatik",1;"00 - Bitte eine Fachabteilung auswählen",0;0,0},2,0)</f>
        <v>0</v>
      </c>
      <c r="T27" s="8" t="str">
        <f t="shared" si="3"/>
        <v>Leer</v>
      </c>
      <c r="V27" s="8" t="str">
        <f>VLOOKUP($C27,{"29 - Psychiatrie (Erwachsene)","Psychiatrie";"30 - Kinder- und Jugendpsychiatrie","KJPsychiatrie";"31 - Psychosomatik","Psychosomatik";"00 - Bitte eine Fachabteilung auswählen","LEER";0,"Leer"},2,0)</f>
        <v>Leer</v>
      </c>
      <c r="W27" s="8">
        <f t="shared" si="4"/>
        <v>0</v>
      </c>
      <c r="X27" s="8">
        <f t="shared" si="5"/>
        <v>0</v>
      </c>
      <c r="Y27" s="8">
        <f t="shared" si="6"/>
        <v>0</v>
      </c>
      <c r="Z27" s="8">
        <f t="shared" si="7"/>
        <v>0</v>
      </c>
    </row>
    <row r="28" spans="2:26" ht="15" customHeight="1" x14ac:dyDescent="0.25">
      <c r="B28" s="76" t="str">
        <f t="shared" si="1"/>
        <v>!!!</v>
      </c>
      <c r="C28" s="242"/>
      <c r="D28" s="243"/>
      <c r="E28" s="243"/>
      <c r="F28" s="244"/>
      <c r="G28" s="80"/>
      <c r="H28" s="44"/>
      <c r="I28" s="44"/>
      <c r="J28" s="44"/>
      <c r="K28" s="70"/>
      <c r="Q28" s="8">
        <f t="shared" si="2"/>
        <v>0</v>
      </c>
      <c r="R28" s="8" t="str">
        <f>IF('Angaben KH-Standort'!$D$12&gt;0,"JBJ","KJA")</f>
        <v>KJA</v>
      </c>
      <c r="S28" s="8">
        <f>VLOOKUP($C28,{"29 - Psychiatrie (Erwachsene)",1;"30 - Kinder- und Jugendpsychiatrie",1;"31 - Psychosomatik",1;"00 - Bitte eine Fachabteilung auswählen",0;0,0},2,0)</f>
        <v>0</v>
      </c>
      <c r="T28" s="8" t="str">
        <f t="shared" si="3"/>
        <v>Leer</v>
      </c>
      <c r="V28" s="8" t="str">
        <f>VLOOKUP($C28,{"29 - Psychiatrie (Erwachsene)","Psychiatrie";"30 - Kinder- und Jugendpsychiatrie","KJPsychiatrie";"31 - Psychosomatik","Psychosomatik";"00 - Bitte eine Fachabteilung auswählen","LEER";0,"Leer"},2,0)</f>
        <v>Leer</v>
      </c>
      <c r="W28" s="8">
        <f t="shared" si="4"/>
        <v>0</v>
      </c>
      <c r="X28" s="8">
        <f t="shared" si="5"/>
        <v>0</v>
      </c>
      <c r="Y28" s="8">
        <f t="shared" si="6"/>
        <v>0</v>
      </c>
      <c r="Z28" s="8">
        <f t="shared" si="7"/>
        <v>0</v>
      </c>
    </row>
    <row r="29" spans="2:26" ht="15" customHeight="1" x14ac:dyDescent="0.25">
      <c r="B29" s="76" t="str">
        <f t="shared" si="1"/>
        <v>!!!</v>
      </c>
      <c r="C29" s="242"/>
      <c r="D29" s="243"/>
      <c r="E29" s="243"/>
      <c r="F29" s="244"/>
      <c r="G29" s="80"/>
      <c r="H29" s="44"/>
      <c r="I29" s="44"/>
      <c r="J29" s="44"/>
      <c r="K29" s="70"/>
      <c r="Q29" s="8">
        <f t="shared" si="2"/>
        <v>0</v>
      </c>
      <c r="R29" s="8" t="str">
        <f>IF('Angaben KH-Standort'!$D$12&gt;0,"JBJ","KJA")</f>
        <v>KJA</v>
      </c>
      <c r="S29" s="8">
        <f>VLOOKUP($C29,{"29 - Psychiatrie (Erwachsene)",1;"30 - Kinder- und Jugendpsychiatrie",1;"31 - Psychosomatik",1;"00 - Bitte eine Fachabteilung auswählen",0;0,0},2,0)</f>
        <v>0</v>
      </c>
      <c r="T29" s="8" t="str">
        <f t="shared" si="3"/>
        <v>Leer</v>
      </c>
      <c r="V29" s="8" t="str">
        <f>VLOOKUP($C29,{"29 - Psychiatrie (Erwachsene)","Psychiatrie";"30 - Kinder- und Jugendpsychiatrie","KJPsychiatrie";"31 - Psychosomatik","Psychosomatik";"00 - Bitte eine Fachabteilung auswählen","LEER";0,"Leer"},2,0)</f>
        <v>Leer</v>
      </c>
      <c r="W29" s="8">
        <f t="shared" si="4"/>
        <v>0</v>
      </c>
      <c r="X29" s="8">
        <f t="shared" si="5"/>
        <v>0</v>
      </c>
      <c r="Y29" s="8">
        <f t="shared" si="6"/>
        <v>0</v>
      </c>
      <c r="Z29" s="8">
        <f t="shared" si="7"/>
        <v>0</v>
      </c>
    </row>
    <row r="30" spans="2:26" ht="15" customHeight="1" x14ac:dyDescent="0.25">
      <c r="B30" s="76" t="str">
        <f t="shared" si="1"/>
        <v>!!!</v>
      </c>
      <c r="C30" s="242"/>
      <c r="D30" s="243"/>
      <c r="E30" s="243"/>
      <c r="F30" s="244"/>
      <c r="G30" s="80"/>
      <c r="H30" s="44"/>
      <c r="I30" s="44"/>
      <c r="J30" s="44"/>
      <c r="K30" s="70"/>
      <c r="Q30" s="8">
        <f t="shared" si="2"/>
        <v>0</v>
      </c>
      <c r="R30" s="8" t="str">
        <f>IF('Angaben KH-Standort'!$D$12&gt;0,"JBJ","KJA")</f>
        <v>KJA</v>
      </c>
      <c r="S30" s="8">
        <f>VLOOKUP($C30,{"29 - Psychiatrie (Erwachsene)",1;"30 - Kinder- und Jugendpsychiatrie",1;"31 - Psychosomatik",1;"00 - Bitte eine Fachabteilung auswählen",0;0,0},2,0)</f>
        <v>0</v>
      </c>
      <c r="T30" s="8" t="str">
        <f t="shared" si="3"/>
        <v>Leer</v>
      </c>
      <c r="V30" s="8" t="str">
        <f>VLOOKUP($C30,{"29 - Psychiatrie (Erwachsene)","Psychiatrie";"30 - Kinder- und Jugendpsychiatrie","KJPsychiatrie";"31 - Psychosomatik","Psychosomatik";"00 - Bitte eine Fachabteilung auswählen","LEER";0,"Leer"},2,0)</f>
        <v>Leer</v>
      </c>
      <c r="W30" s="8">
        <f t="shared" si="4"/>
        <v>0</v>
      </c>
      <c r="X30" s="8">
        <f t="shared" si="5"/>
        <v>0</v>
      </c>
      <c r="Y30" s="8">
        <f t="shared" si="6"/>
        <v>0</v>
      </c>
      <c r="Z30" s="8">
        <f t="shared" si="7"/>
        <v>0</v>
      </c>
    </row>
    <row r="31" spans="2:26" ht="15" customHeight="1" x14ac:dyDescent="0.25">
      <c r="B31" s="76" t="str">
        <f t="shared" si="1"/>
        <v>!!!</v>
      </c>
      <c r="C31" s="242"/>
      <c r="D31" s="243"/>
      <c r="E31" s="243"/>
      <c r="F31" s="244"/>
      <c r="G31" s="80"/>
      <c r="H31" s="44"/>
      <c r="I31" s="44"/>
      <c r="J31" s="44"/>
      <c r="K31" s="70"/>
      <c r="Q31" s="8">
        <f t="shared" si="2"/>
        <v>0</v>
      </c>
      <c r="R31" s="8" t="str">
        <f>IF('Angaben KH-Standort'!$D$12&gt;0,"JBJ","KJA")</f>
        <v>KJA</v>
      </c>
      <c r="S31" s="8">
        <f>VLOOKUP($C31,{"29 - Psychiatrie (Erwachsene)",1;"30 - Kinder- und Jugendpsychiatrie",1;"31 - Psychosomatik",1;"00 - Bitte eine Fachabteilung auswählen",0;0,0},2,0)</f>
        <v>0</v>
      </c>
      <c r="T31" s="8" t="str">
        <f t="shared" si="3"/>
        <v>Leer</v>
      </c>
      <c r="V31" s="8" t="str">
        <f>VLOOKUP($C31,{"29 - Psychiatrie (Erwachsene)","Psychiatrie";"30 - Kinder- und Jugendpsychiatrie","KJPsychiatrie";"31 - Psychosomatik","Psychosomatik";"00 - Bitte eine Fachabteilung auswählen","LEER";0,"Leer"},2,0)</f>
        <v>Leer</v>
      </c>
      <c r="W31" s="8">
        <f t="shared" si="4"/>
        <v>0</v>
      </c>
      <c r="X31" s="8">
        <f t="shared" si="5"/>
        <v>0</v>
      </c>
      <c r="Y31" s="8">
        <f t="shared" si="6"/>
        <v>0</v>
      </c>
      <c r="Z31" s="8">
        <f t="shared" si="7"/>
        <v>0</v>
      </c>
    </row>
    <row r="32" spans="2:26" ht="15" customHeight="1" x14ac:dyDescent="0.25">
      <c r="B32" s="76" t="str">
        <f t="shared" si="1"/>
        <v>!!!</v>
      </c>
      <c r="C32" s="242"/>
      <c r="D32" s="243"/>
      <c r="E32" s="243"/>
      <c r="F32" s="244"/>
      <c r="G32" s="80"/>
      <c r="H32" s="44"/>
      <c r="I32" s="44"/>
      <c r="J32" s="44"/>
      <c r="K32" s="70"/>
      <c r="Q32" s="8">
        <f t="shared" si="2"/>
        <v>0</v>
      </c>
      <c r="R32" s="8" t="str">
        <f>IF('Angaben KH-Standort'!$D$12&gt;0,"JBJ","KJA")</f>
        <v>KJA</v>
      </c>
      <c r="S32" s="8">
        <f>VLOOKUP($C32,{"29 - Psychiatrie (Erwachsene)",1;"30 - Kinder- und Jugendpsychiatrie",1;"31 - Psychosomatik",1;"00 - Bitte eine Fachabteilung auswählen",0;0,0},2,0)</f>
        <v>0</v>
      </c>
      <c r="T32" s="8" t="str">
        <f t="shared" si="3"/>
        <v>Leer</v>
      </c>
      <c r="V32" s="8" t="str">
        <f>VLOOKUP($C32,{"29 - Psychiatrie (Erwachsene)","Psychiatrie";"30 - Kinder- und Jugendpsychiatrie","KJPsychiatrie";"31 - Psychosomatik","Psychosomatik";"00 - Bitte eine Fachabteilung auswählen","LEER";0,"Leer"},2,0)</f>
        <v>Leer</v>
      </c>
      <c r="W32" s="8">
        <f t="shared" si="4"/>
        <v>0</v>
      </c>
      <c r="X32" s="8">
        <f t="shared" si="5"/>
        <v>0</v>
      </c>
      <c r="Y32" s="8">
        <f t="shared" si="6"/>
        <v>0</v>
      </c>
      <c r="Z32" s="8">
        <f t="shared" si="7"/>
        <v>0</v>
      </c>
    </row>
    <row r="33" spans="2:26" ht="15" customHeight="1" x14ac:dyDescent="0.25">
      <c r="B33" s="76" t="str">
        <f t="shared" si="1"/>
        <v>!!!</v>
      </c>
      <c r="C33" s="242"/>
      <c r="D33" s="243"/>
      <c r="E33" s="243"/>
      <c r="F33" s="244"/>
      <c r="G33" s="80"/>
      <c r="H33" s="44"/>
      <c r="I33" s="44"/>
      <c r="J33" s="44"/>
      <c r="K33" s="70"/>
      <c r="Q33" s="8">
        <f t="shared" si="2"/>
        <v>0</v>
      </c>
      <c r="R33" s="8" t="str">
        <f>IF('Angaben KH-Standort'!$D$12&gt;0,"JBJ","KJA")</f>
        <v>KJA</v>
      </c>
      <c r="S33" s="8">
        <f>VLOOKUP($C33,{"29 - Psychiatrie (Erwachsene)",1;"30 - Kinder- und Jugendpsychiatrie",1;"31 - Psychosomatik",1;"00 - Bitte eine Fachabteilung auswählen",0;0,0},2,0)</f>
        <v>0</v>
      </c>
      <c r="T33" s="8" t="str">
        <f t="shared" si="3"/>
        <v>Leer</v>
      </c>
      <c r="V33" s="8" t="str">
        <f>VLOOKUP($C33,{"29 - Psychiatrie (Erwachsene)","Psychiatrie";"30 - Kinder- und Jugendpsychiatrie","KJPsychiatrie";"31 - Psychosomatik","Psychosomatik";"00 - Bitte eine Fachabteilung auswählen","LEER";0,"Leer"},2,0)</f>
        <v>Leer</v>
      </c>
      <c r="W33" s="8">
        <f t="shared" si="4"/>
        <v>0</v>
      </c>
      <c r="X33" s="8">
        <f t="shared" si="5"/>
        <v>0</v>
      </c>
      <c r="Y33" s="8">
        <f t="shared" si="6"/>
        <v>0</v>
      </c>
      <c r="Z33" s="8">
        <f t="shared" si="7"/>
        <v>0</v>
      </c>
    </row>
    <row r="34" spans="2:26" ht="15" customHeight="1" x14ac:dyDescent="0.25">
      <c r="B34" s="76" t="str">
        <f t="shared" si="1"/>
        <v>!!!</v>
      </c>
      <c r="C34" s="242"/>
      <c r="D34" s="243"/>
      <c r="E34" s="243"/>
      <c r="F34" s="244"/>
      <c r="G34" s="80"/>
      <c r="H34" s="44"/>
      <c r="I34" s="44"/>
      <c r="J34" s="44"/>
      <c r="K34" s="70"/>
      <c r="Q34" s="8">
        <f t="shared" si="2"/>
        <v>0</v>
      </c>
      <c r="R34" s="8" t="str">
        <f>IF('Angaben KH-Standort'!$D$12&gt;0,"JBJ","KJA")</f>
        <v>KJA</v>
      </c>
      <c r="S34" s="8">
        <f>VLOOKUP($C34,{"29 - Psychiatrie (Erwachsene)",1;"30 - Kinder- und Jugendpsychiatrie",1;"31 - Psychosomatik",1;"00 - Bitte eine Fachabteilung auswählen",0;0,0},2,0)</f>
        <v>0</v>
      </c>
      <c r="T34" s="8" t="str">
        <f t="shared" si="3"/>
        <v>Leer</v>
      </c>
      <c r="V34" s="8" t="str">
        <f>VLOOKUP($C34,{"29 - Psychiatrie (Erwachsene)","Psychiatrie";"30 - Kinder- und Jugendpsychiatrie","KJPsychiatrie";"31 - Psychosomatik","Psychosomatik";"00 - Bitte eine Fachabteilung auswählen","LEER";0,"Leer"},2,0)</f>
        <v>Leer</v>
      </c>
      <c r="W34" s="8">
        <f t="shared" si="4"/>
        <v>0</v>
      </c>
      <c r="X34" s="8">
        <f t="shared" si="5"/>
        <v>0</v>
      </c>
      <c r="Y34" s="8">
        <f t="shared" si="6"/>
        <v>0</v>
      </c>
      <c r="Z34" s="8">
        <f t="shared" si="7"/>
        <v>0</v>
      </c>
    </row>
    <row r="35" spans="2:26" ht="15" customHeight="1" x14ac:dyDescent="0.25">
      <c r="B35" s="76" t="str">
        <f t="shared" si="1"/>
        <v>!!!</v>
      </c>
      <c r="C35" s="242"/>
      <c r="D35" s="243"/>
      <c r="E35" s="243"/>
      <c r="F35" s="244"/>
      <c r="G35" s="80"/>
      <c r="H35" s="44"/>
      <c r="I35" s="44"/>
      <c r="J35" s="44"/>
      <c r="K35" s="70"/>
      <c r="Q35" s="8">
        <f t="shared" si="2"/>
        <v>0</v>
      </c>
      <c r="R35" s="8" t="str">
        <f>IF('Angaben KH-Standort'!$D$12&gt;0,"JBJ","KJA")</f>
        <v>KJA</v>
      </c>
      <c r="S35" s="8">
        <f>VLOOKUP($C35,{"29 - Psychiatrie (Erwachsene)",1;"30 - Kinder- und Jugendpsychiatrie",1;"31 - Psychosomatik",1;"00 - Bitte eine Fachabteilung auswählen",0;0,0},2,0)</f>
        <v>0</v>
      </c>
      <c r="T35" s="8" t="str">
        <f t="shared" si="3"/>
        <v>Leer</v>
      </c>
      <c r="V35" s="8" t="str">
        <f>VLOOKUP($C35,{"29 - Psychiatrie (Erwachsene)","Psychiatrie";"30 - Kinder- und Jugendpsychiatrie","KJPsychiatrie";"31 - Psychosomatik","Psychosomatik";"00 - Bitte eine Fachabteilung auswählen","LEER";0,"Leer"},2,0)</f>
        <v>Leer</v>
      </c>
      <c r="W35" s="8">
        <f t="shared" si="4"/>
        <v>0</v>
      </c>
      <c r="X35" s="8">
        <f t="shared" si="5"/>
        <v>0</v>
      </c>
      <c r="Y35" s="8">
        <f t="shared" si="6"/>
        <v>0</v>
      </c>
      <c r="Z35" s="8">
        <f t="shared" si="7"/>
        <v>0</v>
      </c>
    </row>
    <row r="36" spans="2:26" ht="15" customHeight="1" x14ac:dyDescent="0.25">
      <c r="B36" s="76" t="str">
        <f t="shared" si="1"/>
        <v>!!!</v>
      </c>
      <c r="C36" s="242"/>
      <c r="D36" s="243"/>
      <c r="E36" s="243"/>
      <c r="F36" s="244"/>
      <c r="G36" s="80"/>
      <c r="H36" s="44"/>
      <c r="I36" s="44"/>
      <c r="J36" s="44"/>
      <c r="K36" s="70"/>
      <c r="Q36" s="8">
        <f t="shared" si="2"/>
        <v>0</v>
      </c>
      <c r="R36" s="8" t="str">
        <f>IF('Angaben KH-Standort'!$D$12&gt;0,"JBJ","KJA")</f>
        <v>KJA</v>
      </c>
      <c r="S36" s="8">
        <f>VLOOKUP($C36,{"29 - Psychiatrie (Erwachsene)",1;"30 - Kinder- und Jugendpsychiatrie",1;"31 - Psychosomatik",1;"00 - Bitte eine Fachabteilung auswählen",0;0,0},2,0)</f>
        <v>0</v>
      </c>
      <c r="T36" s="8" t="str">
        <f t="shared" si="3"/>
        <v>Leer</v>
      </c>
      <c r="V36" s="8" t="str">
        <f>VLOOKUP($C36,{"29 - Psychiatrie (Erwachsene)","Psychiatrie";"30 - Kinder- und Jugendpsychiatrie","KJPsychiatrie";"31 - Psychosomatik","Psychosomatik";"00 - Bitte eine Fachabteilung auswählen","LEER";0,"Leer"},2,0)</f>
        <v>Leer</v>
      </c>
      <c r="W36" s="8">
        <f t="shared" si="4"/>
        <v>0</v>
      </c>
      <c r="X36" s="8">
        <f t="shared" si="5"/>
        <v>0</v>
      </c>
      <c r="Y36" s="8">
        <f t="shared" si="6"/>
        <v>0</v>
      </c>
      <c r="Z36" s="8">
        <f t="shared" si="7"/>
        <v>0</v>
      </c>
    </row>
    <row r="37" spans="2:26" ht="15" customHeight="1" x14ac:dyDescent="0.25">
      <c r="B37" s="76" t="str">
        <f t="shared" si="1"/>
        <v>!!!</v>
      </c>
      <c r="C37" s="242"/>
      <c r="D37" s="243"/>
      <c r="E37" s="243"/>
      <c r="F37" s="244"/>
      <c r="G37" s="80"/>
      <c r="H37" s="44"/>
      <c r="I37" s="44"/>
      <c r="J37" s="44"/>
      <c r="K37" s="70"/>
      <c r="Q37" s="8">
        <f t="shared" si="2"/>
        <v>0</v>
      </c>
      <c r="R37" s="8" t="str">
        <f>IF('Angaben KH-Standort'!$D$12&gt;0,"JBJ","KJA")</f>
        <v>KJA</v>
      </c>
      <c r="S37" s="8">
        <f>VLOOKUP($C37,{"29 - Psychiatrie (Erwachsene)",1;"30 - Kinder- und Jugendpsychiatrie",1;"31 - Psychosomatik",1;"00 - Bitte eine Fachabteilung auswählen",0;0,0},2,0)</f>
        <v>0</v>
      </c>
      <c r="T37" s="8" t="str">
        <f t="shared" si="3"/>
        <v>Leer</v>
      </c>
      <c r="V37" s="8" t="str">
        <f>VLOOKUP($C37,{"29 - Psychiatrie (Erwachsene)","Psychiatrie";"30 - Kinder- und Jugendpsychiatrie","KJPsychiatrie";"31 - Psychosomatik","Psychosomatik";"00 - Bitte eine Fachabteilung auswählen","LEER";0,"Leer"},2,0)</f>
        <v>Leer</v>
      </c>
      <c r="W37" s="8">
        <f t="shared" si="4"/>
        <v>0</v>
      </c>
      <c r="X37" s="8">
        <f t="shared" si="5"/>
        <v>0</v>
      </c>
      <c r="Y37" s="8">
        <f t="shared" si="6"/>
        <v>0</v>
      </c>
      <c r="Z37" s="8">
        <f t="shared" si="7"/>
        <v>0</v>
      </c>
    </row>
    <row r="38" spans="2:26" ht="15" customHeight="1" x14ac:dyDescent="0.25">
      <c r="B38" s="76" t="str">
        <f t="shared" si="1"/>
        <v>!!!</v>
      </c>
      <c r="C38" s="242"/>
      <c r="D38" s="243"/>
      <c r="E38" s="243"/>
      <c r="F38" s="244"/>
      <c r="G38" s="80"/>
      <c r="H38" s="44"/>
      <c r="I38" s="44"/>
      <c r="J38" s="44"/>
      <c r="K38" s="70"/>
      <c r="Q38" s="8">
        <f t="shared" si="2"/>
        <v>0</v>
      </c>
      <c r="R38" s="8" t="str">
        <f>IF('Angaben KH-Standort'!$D$12&gt;0,"JBJ","KJA")</f>
        <v>KJA</v>
      </c>
      <c r="S38" s="8">
        <f>VLOOKUP($C38,{"29 - Psychiatrie (Erwachsene)",1;"30 - Kinder- und Jugendpsychiatrie",1;"31 - Psychosomatik",1;"00 - Bitte eine Fachabteilung auswählen",0;0,0},2,0)</f>
        <v>0</v>
      </c>
      <c r="T38" s="8" t="str">
        <f t="shared" si="3"/>
        <v>Leer</v>
      </c>
      <c r="V38" s="8" t="str">
        <f>VLOOKUP($C38,{"29 - Psychiatrie (Erwachsene)","Psychiatrie";"30 - Kinder- und Jugendpsychiatrie","KJPsychiatrie";"31 - Psychosomatik","Psychosomatik";"00 - Bitte eine Fachabteilung auswählen","LEER";0,"Leer"},2,0)</f>
        <v>Leer</v>
      </c>
      <c r="W38" s="8">
        <f t="shared" si="4"/>
        <v>0</v>
      </c>
      <c r="X38" s="8">
        <f t="shared" si="5"/>
        <v>0</v>
      </c>
      <c r="Y38" s="8">
        <f t="shared" si="6"/>
        <v>0</v>
      </c>
      <c r="Z38" s="8">
        <f t="shared" si="7"/>
        <v>0</v>
      </c>
    </row>
    <row r="39" spans="2:26" ht="15" customHeight="1" x14ac:dyDescent="0.25">
      <c r="B39" s="76" t="str">
        <f t="shared" si="1"/>
        <v>!!!</v>
      </c>
      <c r="C39" s="242"/>
      <c r="D39" s="243"/>
      <c r="E39" s="243"/>
      <c r="F39" s="244"/>
      <c r="G39" s="80"/>
      <c r="H39" s="44"/>
      <c r="I39" s="44"/>
      <c r="J39" s="44"/>
      <c r="K39" s="70"/>
      <c r="Q39" s="8">
        <f t="shared" si="2"/>
        <v>0</v>
      </c>
      <c r="R39" s="8" t="str">
        <f>IF('Angaben KH-Standort'!$D$12&gt;0,"JBJ","KJA")</f>
        <v>KJA</v>
      </c>
      <c r="S39" s="8">
        <f>VLOOKUP($C39,{"29 - Psychiatrie (Erwachsene)",1;"30 - Kinder- und Jugendpsychiatrie",1;"31 - Psychosomatik",1;"00 - Bitte eine Fachabteilung auswählen",0;0,0},2,0)</f>
        <v>0</v>
      </c>
      <c r="T39" s="8" t="str">
        <f t="shared" si="3"/>
        <v>Leer</v>
      </c>
      <c r="V39" s="8" t="str">
        <f>VLOOKUP($C39,{"29 - Psychiatrie (Erwachsene)","Psychiatrie";"30 - Kinder- und Jugendpsychiatrie","KJPsychiatrie";"31 - Psychosomatik","Psychosomatik";"00 - Bitte eine Fachabteilung auswählen","LEER";0,"Leer"},2,0)</f>
        <v>Leer</v>
      </c>
      <c r="W39" s="8">
        <f t="shared" si="4"/>
        <v>0</v>
      </c>
      <c r="X39" s="8">
        <f t="shared" si="5"/>
        <v>0</v>
      </c>
      <c r="Y39" s="8">
        <f t="shared" si="6"/>
        <v>0</v>
      </c>
      <c r="Z39" s="8">
        <f t="shared" si="7"/>
        <v>0</v>
      </c>
    </row>
    <row r="40" spans="2:26" ht="15" customHeight="1" x14ac:dyDescent="0.25">
      <c r="B40" s="76" t="str">
        <f t="shared" si="1"/>
        <v>!!!</v>
      </c>
      <c r="C40" s="242"/>
      <c r="D40" s="243"/>
      <c r="E40" s="243"/>
      <c r="F40" s="244"/>
      <c r="G40" s="80"/>
      <c r="H40" s="44"/>
      <c r="I40" s="44"/>
      <c r="J40" s="44"/>
      <c r="K40" s="70"/>
      <c r="Q40" s="8">
        <f t="shared" si="2"/>
        <v>0</v>
      </c>
      <c r="R40" s="8" t="str">
        <f>IF('Angaben KH-Standort'!$D$12&gt;0,"JBJ","KJA")</f>
        <v>KJA</v>
      </c>
      <c r="S40" s="8">
        <f>VLOOKUP($C40,{"29 - Psychiatrie (Erwachsene)",1;"30 - Kinder- und Jugendpsychiatrie",1;"31 - Psychosomatik",1;"00 - Bitte eine Fachabteilung auswählen",0;0,0},2,0)</f>
        <v>0</v>
      </c>
      <c r="T40" s="8" t="str">
        <f t="shared" si="3"/>
        <v>Leer</v>
      </c>
      <c r="V40" s="8" t="str">
        <f>VLOOKUP($C40,{"29 - Psychiatrie (Erwachsene)","Psychiatrie";"30 - Kinder- und Jugendpsychiatrie","KJPsychiatrie";"31 - Psychosomatik","Psychosomatik";"00 - Bitte eine Fachabteilung auswählen","LEER";0,"Leer"},2,0)</f>
        <v>Leer</v>
      </c>
      <c r="W40" s="8">
        <f t="shared" si="4"/>
        <v>0</v>
      </c>
      <c r="X40" s="8">
        <f t="shared" si="5"/>
        <v>0</v>
      </c>
      <c r="Y40" s="8">
        <f t="shared" si="6"/>
        <v>0</v>
      </c>
      <c r="Z40" s="8">
        <f t="shared" si="7"/>
        <v>0</v>
      </c>
    </row>
    <row r="41" spans="2:26" ht="15" customHeight="1" x14ac:dyDescent="0.25">
      <c r="B41" s="76" t="str">
        <f t="shared" si="1"/>
        <v>!!!</v>
      </c>
      <c r="C41" s="242"/>
      <c r="D41" s="243"/>
      <c r="E41" s="243"/>
      <c r="F41" s="244"/>
      <c r="G41" s="80"/>
      <c r="H41" s="44"/>
      <c r="I41" s="44"/>
      <c r="J41" s="44"/>
      <c r="K41" s="70"/>
      <c r="Q41" s="8">
        <f t="shared" si="2"/>
        <v>0</v>
      </c>
      <c r="R41" s="8" t="str">
        <f>IF('Angaben KH-Standort'!$D$12&gt;0,"JBJ","KJA")</f>
        <v>KJA</v>
      </c>
      <c r="S41" s="8">
        <f>VLOOKUP($C41,{"29 - Psychiatrie (Erwachsene)",1;"30 - Kinder- und Jugendpsychiatrie",1;"31 - Psychosomatik",1;"00 - Bitte eine Fachabteilung auswählen",0;0,0},2,0)</f>
        <v>0</v>
      </c>
      <c r="T41" s="8" t="str">
        <f t="shared" si="3"/>
        <v>Leer</v>
      </c>
      <c r="V41" s="8" t="str">
        <f>VLOOKUP($C41,{"29 - Psychiatrie (Erwachsene)","Psychiatrie";"30 - Kinder- und Jugendpsychiatrie","KJPsychiatrie";"31 - Psychosomatik","Psychosomatik";"00 - Bitte eine Fachabteilung auswählen","LEER";0,"Leer"},2,0)</f>
        <v>Leer</v>
      </c>
      <c r="W41" s="8">
        <f t="shared" si="4"/>
        <v>0</v>
      </c>
      <c r="X41" s="8">
        <f t="shared" si="5"/>
        <v>0</v>
      </c>
      <c r="Y41" s="8">
        <f t="shared" si="6"/>
        <v>0</v>
      </c>
      <c r="Z41" s="8">
        <f t="shared" si="7"/>
        <v>0</v>
      </c>
    </row>
    <row r="42" spans="2:26" ht="15" customHeight="1" x14ac:dyDescent="0.25">
      <c r="B42" s="76" t="str">
        <f t="shared" si="1"/>
        <v>!!!</v>
      </c>
      <c r="C42" s="242"/>
      <c r="D42" s="243"/>
      <c r="E42" s="243"/>
      <c r="F42" s="244"/>
      <c r="G42" s="80"/>
      <c r="H42" s="44"/>
      <c r="I42" s="44"/>
      <c r="J42" s="44"/>
      <c r="K42" s="70"/>
      <c r="Q42" s="8">
        <f t="shared" si="2"/>
        <v>0</v>
      </c>
      <c r="R42" s="8" t="str">
        <f>IF('Angaben KH-Standort'!$D$12&gt;0,"JBJ","KJA")</f>
        <v>KJA</v>
      </c>
      <c r="S42" s="8">
        <f>VLOOKUP($C42,{"29 - Psychiatrie (Erwachsene)",1;"30 - Kinder- und Jugendpsychiatrie",1;"31 - Psychosomatik",1;"00 - Bitte eine Fachabteilung auswählen",0;0,0},2,0)</f>
        <v>0</v>
      </c>
      <c r="T42" s="8" t="str">
        <f t="shared" si="3"/>
        <v>Leer</v>
      </c>
      <c r="V42" s="8" t="str">
        <f>VLOOKUP($C42,{"29 - Psychiatrie (Erwachsene)","Psychiatrie";"30 - Kinder- und Jugendpsychiatrie","KJPsychiatrie";"31 - Psychosomatik","Psychosomatik";"00 - Bitte eine Fachabteilung auswählen","LEER";0,"Leer"},2,0)</f>
        <v>Leer</v>
      </c>
      <c r="W42" s="8">
        <f t="shared" si="4"/>
        <v>0</v>
      </c>
      <c r="X42" s="8">
        <f t="shared" si="5"/>
        <v>0</v>
      </c>
      <c r="Y42" s="8">
        <f t="shared" si="6"/>
        <v>0</v>
      </c>
      <c r="Z42" s="8">
        <f t="shared" si="7"/>
        <v>0</v>
      </c>
    </row>
    <row r="43" spans="2:26" ht="15" customHeight="1" x14ac:dyDescent="0.25">
      <c r="B43" s="76" t="str">
        <f t="shared" si="1"/>
        <v>!!!</v>
      </c>
      <c r="C43" s="242"/>
      <c r="D43" s="243"/>
      <c r="E43" s="243"/>
      <c r="F43" s="244"/>
      <c r="G43" s="80"/>
      <c r="H43" s="44"/>
      <c r="I43" s="44"/>
      <c r="J43" s="44"/>
      <c r="K43" s="70"/>
      <c r="Q43" s="8">
        <f t="shared" si="2"/>
        <v>0</v>
      </c>
      <c r="R43" s="8" t="str">
        <f>IF('Angaben KH-Standort'!$D$12&gt;0,"JBJ","KJA")</f>
        <v>KJA</v>
      </c>
      <c r="S43" s="8">
        <f>VLOOKUP($C43,{"29 - Psychiatrie (Erwachsene)",1;"30 - Kinder- und Jugendpsychiatrie",1;"31 - Psychosomatik",1;"00 - Bitte eine Fachabteilung auswählen",0;0,0},2,0)</f>
        <v>0</v>
      </c>
      <c r="T43" s="8" t="str">
        <f t="shared" si="3"/>
        <v>Leer</v>
      </c>
      <c r="V43" s="8" t="str">
        <f>VLOOKUP($C43,{"29 - Psychiatrie (Erwachsene)","Psychiatrie";"30 - Kinder- und Jugendpsychiatrie","KJPsychiatrie";"31 - Psychosomatik","Psychosomatik";"00 - Bitte eine Fachabteilung auswählen","LEER";0,"Leer"},2,0)</f>
        <v>Leer</v>
      </c>
      <c r="W43" s="8">
        <f t="shared" si="4"/>
        <v>0</v>
      </c>
      <c r="X43" s="8">
        <f t="shared" si="5"/>
        <v>0</v>
      </c>
      <c r="Y43" s="8">
        <f t="shared" si="6"/>
        <v>0</v>
      </c>
      <c r="Z43" s="8">
        <f t="shared" si="7"/>
        <v>0</v>
      </c>
    </row>
    <row r="44" spans="2:26" ht="15" customHeight="1" x14ac:dyDescent="0.25">
      <c r="B44" s="76" t="str">
        <f t="shared" si="1"/>
        <v>!!!</v>
      </c>
      <c r="C44" s="242"/>
      <c r="D44" s="243"/>
      <c r="E44" s="243"/>
      <c r="F44" s="244"/>
      <c r="G44" s="80"/>
      <c r="H44" s="44"/>
      <c r="I44" s="44"/>
      <c r="J44" s="44"/>
      <c r="K44" s="70"/>
      <c r="Q44" s="8">
        <f t="shared" si="2"/>
        <v>0</v>
      </c>
      <c r="R44" s="8" t="str">
        <f>IF('Angaben KH-Standort'!$D$12&gt;0,"JBJ","KJA")</f>
        <v>KJA</v>
      </c>
      <c r="S44" s="8">
        <f>VLOOKUP($C44,{"29 - Psychiatrie (Erwachsene)",1;"30 - Kinder- und Jugendpsychiatrie",1;"31 - Psychosomatik",1;"00 - Bitte eine Fachabteilung auswählen",0;0,0},2,0)</f>
        <v>0</v>
      </c>
      <c r="T44" s="8" t="str">
        <f t="shared" si="3"/>
        <v>Leer</v>
      </c>
      <c r="V44" s="8" t="str">
        <f>VLOOKUP($C44,{"29 - Psychiatrie (Erwachsene)","Psychiatrie";"30 - Kinder- und Jugendpsychiatrie","KJPsychiatrie";"31 - Psychosomatik","Psychosomatik";"00 - Bitte eine Fachabteilung auswählen","LEER";0,"Leer"},2,0)</f>
        <v>Leer</v>
      </c>
      <c r="W44" s="8">
        <f t="shared" si="4"/>
        <v>0</v>
      </c>
      <c r="X44" s="8">
        <f t="shared" si="5"/>
        <v>0</v>
      </c>
      <c r="Y44" s="8">
        <f t="shared" si="6"/>
        <v>0</v>
      </c>
      <c r="Z44" s="8">
        <f t="shared" si="7"/>
        <v>0</v>
      </c>
    </row>
    <row r="45" spans="2:26" ht="15" customHeight="1" x14ac:dyDescent="0.25">
      <c r="B45" s="76" t="str">
        <f t="shared" si="1"/>
        <v>!!!</v>
      </c>
      <c r="C45" s="242"/>
      <c r="D45" s="243"/>
      <c r="E45" s="243"/>
      <c r="F45" s="244"/>
      <c r="G45" s="80"/>
      <c r="H45" s="44"/>
      <c r="I45" s="44"/>
      <c r="J45" s="44"/>
      <c r="K45" s="70"/>
      <c r="Q45" s="8">
        <f t="shared" si="2"/>
        <v>0</v>
      </c>
      <c r="R45" s="8" t="str">
        <f>IF('Angaben KH-Standort'!$D$12&gt;0,"JBJ","KJA")</f>
        <v>KJA</v>
      </c>
      <c r="S45" s="8">
        <f>VLOOKUP($C45,{"29 - Psychiatrie (Erwachsene)",1;"30 - Kinder- und Jugendpsychiatrie",1;"31 - Psychosomatik",1;"00 - Bitte eine Fachabteilung auswählen",0;0,0},2,0)</f>
        <v>0</v>
      </c>
      <c r="T45" s="8" t="str">
        <f t="shared" si="3"/>
        <v>Leer</v>
      </c>
      <c r="V45" s="8" t="str">
        <f>VLOOKUP($C45,{"29 - Psychiatrie (Erwachsene)","Psychiatrie";"30 - Kinder- und Jugendpsychiatrie","KJPsychiatrie";"31 - Psychosomatik","Psychosomatik";"00 - Bitte eine Fachabteilung auswählen","LEER";0,"Leer"},2,0)</f>
        <v>Leer</v>
      </c>
      <c r="W45" s="8">
        <f t="shared" si="4"/>
        <v>0</v>
      </c>
      <c r="X45" s="8">
        <f t="shared" si="5"/>
        <v>0</v>
      </c>
      <c r="Y45" s="8">
        <f t="shared" si="6"/>
        <v>0</v>
      </c>
      <c r="Z45" s="8">
        <f t="shared" si="7"/>
        <v>0</v>
      </c>
    </row>
    <row r="46" spans="2:26" ht="15" customHeight="1" x14ac:dyDescent="0.25">
      <c r="B46" s="76" t="str">
        <f t="shared" si="1"/>
        <v>!!!</v>
      </c>
      <c r="C46" s="242"/>
      <c r="D46" s="243"/>
      <c r="E46" s="243"/>
      <c r="F46" s="244"/>
      <c r="G46" s="80"/>
      <c r="H46" s="44"/>
      <c r="I46" s="44"/>
      <c r="J46" s="44"/>
      <c r="K46" s="70"/>
      <c r="Q46" s="8">
        <f t="shared" si="2"/>
        <v>0</v>
      </c>
      <c r="R46" s="8" t="str">
        <f>IF('Angaben KH-Standort'!$D$12&gt;0,"JBJ","KJA")</f>
        <v>KJA</v>
      </c>
      <c r="S46" s="8">
        <f>VLOOKUP($C46,{"29 - Psychiatrie (Erwachsene)",1;"30 - Kinder- und Jugendpsychiatrie",1;"31 - Psychosomatik",1;"00 - Bitte eine Fachabteilung auswählen",0;0,0},2,0)</f>
        <v>0</v>
      </c>
      <c r="T46" s="8" t="str">
        <f t="shared" si="3"/>
        <v>Leer</v>
      </c>
      <c r="V46" s="8" t="str">
        <f>VLOOKUP($C46,{"29 - Psychiatrie (Erwachsene)","Psychiatrie";"30 - Kinder- und Jugendpsychiatrie","KJPsychiatrie";"31 - Psychosomatik","Psychosomatik";"00 - Bitte eine Fachabteilung auswählen","LEER";0,"Leer"},2,0)</f>
        <v>Leer</v>
      </c>
      <c r="W46" s="8">
        <f t="shared" si="4"/>
        <v>0</v>
      </c>
      <c r="X46" s="8">
        <f t="shared" si="5"/>
        <v>0</v>
      </c>
      <c r="Y46" s="8">
        <f t="shared" si="6"/>
        <v>0</v>
      </c>
      <c r="Z46" s="8">
        <f t="shared" si="7"/>
        <v>0</v>
      </c>
    </row>
    <row r="47" spans="2:26" ht="15" customHeight="1" x14ac:dyDescent="0.25">
      <c r="B47" s="76" t="str">
        <f t="shared" si="1"/>
        <v>!!!</v>
      </c>
      <c r="C47" s="242"/>
      <c r="D47" s="243"/>
      <c r="E47" s="243"/>
      <c r="F47" s="244"/>
      <c r="G47" s="80"/>
      <c r="H47" s="44"/>
      <c r="I47" s="44"/>
      <c r="J47" s="44"/>
      <c r="K47" s="70"/>
      <c r="Q47" s="8">
        <f t="shared" si="2"/>
        <v>0</v>
      </c>
      <c r="R47" s="8" t="str">
        <f>IF('Angaben KH-Standort'!$D$12&gt;0,"JBJ","KJA")</f>
        <v>KJA</v>
      </c>
      <c r="S47" s="8">
        <f>VLOOKUP($C47,{"29 - Psychiatrie (Erwachsene)",1;"30 - Kinder- und Jugendpsychiatrie",1;"31 - Psychosomatik",1;"00 - Bitte eine Fachabteilung auswählen",0;0,0},2,0)</f>
        <v>0</v>
      </c>
      <c r="T47" s="8" t="str">
        <f t="shared" si="3"/>
        <v>Leer</v>
      </c>
      <c r="V47" s="8" t="str">
        <f>VLOOKUP($C47,{"29 - Psychiatrie (Erwachsene)","Psychiatrie";"30 - Kinder- und Jugendpsychiatrie","KJPsychiatrie";"31 - Psychosomatik","Psychosomatik";"00 - Bitte eine Fachabteilung auswählen","LEER";0,"Leer"},2,0)</f>
        <v>Leer</v>
      </c>
      <c r="W47" s="8">
        <f t="shared" si="4"/>
        <v>0</v>
      </c>
      <c r="X47" s="8">
        <f t="shared" si="5"/>
        <v>0</v>
      </c>
      <c r="Y47" s="8">
        <f t="shared" si="6"/>
        <v>0</v>
      </c>
      <c r="Z47" s="8">
        <f t="shared" si="7"/>
        <v>0</v>
      </c>
    </row>
    <row r="48" spans="2:26" ht="15" customHeight="1" x14ac:dyDescent="0.25">
      <c r="B48" s="76" t="str">
        <f t="shared" si="1"/>
        <v>!!!</v>
      </c>
      <c r="C48" s="242"/>
      <c r="D48" s="243"/>
      <c r="E48" s="243"/>
      <c r="F48" s="244"/>
      <c r="G48" s="80"/>
      <c r="H48" s="44"/>
      <c r="I48" s="44"/>
      <c r="J48" s="44"/>
      <c r="K48" s="70"/>
      <c r="Q48" s="8">
        <f t="shared" si="2"/>
        <v>0</v>
      </c>
      <c r="R48" s="8" t="str">
        <f>IF('Angaben KH-Standort'!$D$12&gt;0,"JBJ","KJA")</f>
        <v>KJA</v>
      </c>
      <c r="S48" s="8">
        <f>VLOOKUP($C48,{"29 - Psychiatrie (Erwachsene)",1;"30 - Kinder- und Jugendpsychiatrie",1;"31 - Psychosomatik",1;"00 - Bitte eine Fachabteilung auswählen",0;0,0},2,0)</f>
        <v>0</v>
      </c>
      <c r="T48" s="8" t="str">
        <f t="shared" si="3"/>
        <v>Leer</v>
      </c>
      <c r="V48" s="8" t="str">
        <f>VLOOKUP($C48,{"29 - Psychiatrie (Erwachsene)","Psychiatrie";"30 - Kinder- und Jugendpsychiatrie","KJPsychiatrie";"31 - Psychosomatik","Psychosomatik";"00 - Bitte eine Fachabteilung auswählen","LEER";0,"Leer"},2,0)</f>
        <v>Leer</v>
      </c>
      <c r="W48" s="8">
        <f t="shared" si="4"/>
        <v>0</v>
      </c>
      <c r="X48" s="8">
        <f t="shared" si="5"/>
        <v>0</v>
      </c>
      <c r="Y48" s="8">
        <f t="shared" si="6"/>
        <v>0</v>
      </c>
      <c r="Z48" s="8">
        <f t="shared" si="7"/>
        <v>0</v>
      </c>
    </row>
    <row r="49" spans="2:26" ht="15" customHeight="1" x14ac:dyDescent="0.25">
      <c r="B49" s="76" t="str">
        <f t="shared" si="1"/>
        <v>!!!</v>
      </c>
      <c r="C49" s="242"/>
      <c r="D49" s="243"/>
      <c r="E49" s="243"/>
      <c r="F49" s="244"/>
      <c r="G49" s="80"/>
      <c r="H49" s="44"/>
      <c r="I49" s="44"/>
      <c r="J49" s="44"/>
      <c r="K49" s="70"/>
      <c r="Q49" s="8">
        <f t="shared" si="2"/>
        <v>0</v>
      </c>
      <c r="R49" s="8" t="str">
        <f>IF('Angaben KH-Standort'!$D$12&gt;0,"JBJ","KJA")</f>
        <v>KJA</v>
      </c>
      <c r="S49" s="8">
        <f>VLOOKUP($C49,{"29 - Psychiatrie (Erwachsene)",1;"30 - Kinder- und Jugendpsychiatrie",1;"31 - Psychosomatik",1;"00 - Bitte eine Fachabteilung auswählen",0;0,0},2,0)</f>
        <v>0</v>
      </c>
      <c r="T49" s="8" t="str">
        <f t="shared" si="3"/>
        <v>Leer</v>
      </c>
      <c r="V49" s="8" t="str">
        <f>VLOOKUP($C49,{"29 - Psychiatrie (Erwachsene)","Psychiatrie";"30 - Kinder- und Jugendpsychiatrie","KJPsychiatrie";"31 - Psychosomatik","Psychosomatik";"00 - Bitte eine Fachabteilung auswählen","LEER";0,"Leer"},2,0)</f>
        <v>Leer</v>
      </c>
      <c r="W49" s="8">
        <f t="shared" si="4"/>
        <v>0</v>
      </c>
      <c r="X49" s="8">
        <f t="shared" si="5"/>
        <v>0</v>
      </c>
      <c r="Y49" s="8">
        <f t="shared" si="6"/>
        <v>0</v>
      </c>
      <c r="Z49" s="8">
        <f t="shared" si="7"/>
        <v>0</v>
      </c>
    </row>
    <row r="50" spans="2:26" ht="15" customHeight="1" x14ac:dyDescent="0.25">
      <c r="B50" s="76" t="str">
        <f t="shared" si="1"/>
        <v>!!!</v>
      </c>
      <c r="C50" s="242"/>
      <c r="D50" s="243"/>
      <c r="E50" s="243"/>
      <c r="F50" s="244"/>
      <c r="G50" s="80"/>
      <c r="H50" s="44"/>
      <c r="I50" s="44"/>
      <c r="J50" s="44"/>
      <c r="K50" s="70"/>
      <c r="Q50" s="8">
        <f t="shared" si="2"/>
        <v>0</v>
      </c>
      <c r="R50" s="8" t="str">
        <f>IF('Angaben KH-Standort'!$D$12&gt;0,"JBJ","KJA")</f>
        <v>KJA</v>
      </c>
      <c r="S50" s="8">
        <f>VLOOKUP($C50,{"29 - Psychiatrie (Erwachsene)",1;"30 - Kinder- und Jugendpsychiatrie",1;"31 - Psychosomatik",1;"00 - Bitte eine Fachabteilung auswählen",0;0,0},2,0)</f>
        <v>0</v>
      </c>
      <c r="T50" s="8" t="str">
        <f t="shared" si="3"/>
        <v>Leer</v>
      </c>
      <c r="V50" s="8" t="str">
        <f>VLOOKUP($C50,{"29 - Psychiatrie (Erwachsene)","Psychiatrie";"30 - Kinder- und Jugendpsychiatrie","KJPsychiatrie";"31 - Psychosomatik","Psychosomatik";"00 - Bitte eine Fachabteilung auswählen","LEER";0,"Leer"},2,0)</f>
        <v>Leer</v>
      </c>
      <c r="W50" s="8">
        <f t="shared" si="4"/>
        <v>0</v>
      </c>
      <c r="X50" s="8">
        <f t="shared" si="5"/>
        <v>0</v>
      </c>
      <c r="Y50" s="8">
        <f t="shared" si="6"/>
        <v>0</v>
      </c>
      <c r="Z50" s="8">
        <f t="shared" si="7"/>
        <v>0</v>
      </c>
    </row>
    <row r="51" spans="2:26" ht="15" customHeight="1" x14ac:dyDescent="0.25">
      <c r="B51" s="76" t="str">
        <f t="shared" si="1"/>
        <v>!!!</v>
      </c>
      <c r="C51" s="242"/>
      <c r="D51" s="243"/>
      <c r="E51" s="243"/>
      <c r="F51" s="244"/>
      <c r="G51" s="80"/>
      <c r="H51" s="44"/>
      <c r="I51" s="44"/>
      <c r="J51" s="44"/>
      <c r="K51" s="70"/>
      <c r="Q51" s="8">
        <f t="shared" si="2"/>
        <v>0</v>
      </c>
      <c r="R51" s="8" t="str">
        <f>IF('Angaben KH-Standort'!$D$12&gt;0,"JBJ","KJA")</f>
        <v>KJA</v>
      </c>
      <c r="S51" s="8">
        <f>VLOOKUP($C51,{"29 - Psychiatrie (Erwachsene)",1;"30 - Kinder- und Jugendpsychiatrie",1;"31 - Psychosomatik",1;"00 - Bitte eine Fachabteilung auswählen",0;0,0},2,0)</f>
        <v>0</v>
      </c>
      <c r="T51" s="8" t="str">
        <f t="shared" si="3"/>
        <v>Leer</v>
      </c>
      <c r="V51" s="8" t="str">
        <f>VLOOKUP($C51,{"29 - Psychiatrie (Erwachsene)","Psychiatrie";"30 - Kinder- und Jugendpsychiatrie","KJPsychiatrie";"31 - Psychosomatik","Psychosomatik";"00 - Bitte eine Fachabteilung auswählen","LEER";0,"Leer"},2,0)</f>
        <v>Leer</v>
      </c>
      <c r="W51" s="8">
        <f t="shared" si="4"/>
        <v>0</v>
      </c>
      <c r="X51" s="8">
        <f t="shared" si="5"/>
        <v>0</v>
      </c>
      <c r="Y51" s="8">
        <f t="shared" si="6"/>
        <v>0</v>
      </c>
      <c r="Z51" s="8">
        <f t="shared" si="7"/>
        <v>0</v>
      </c>
    </row>
    <row r="52" spans="2:26" ht="15" customHeight="1" x14ac:dyDescent="0.25">
      <c r="B52" s="76" t="str">
        <f t="shared" si="1"/>
        <v>!!!</v>
      </c>
      <c r="C52" s="242"/>
      <c r="D52" s="243"/>
      <c r="E52" s="243"/>
      <c r="F52" s="244"/>
      <c r="G52" s="80"/>
      <c r="H52" s="44"/>
      <c r="I52" s="44"/>
      <c r="J52" s="44"/>
      <c r="K52" s="70"/>
      <c r="Q52" s="8">
        <f t="shared" si="2"/>
        <v>0</v>
      </c>
      <c r="R52" s="8" t="str">
        <f>IF('Angaben KH-Standort'!$D$12&gt;0,"JBJ","KJA")</f>
        <v>KJA</v>
      </c>
      <c r="S52" s="8">
        <f>VLOOKUP($C52,{"29 - Psychiatrie (Erwachsene)",1;"30 - Kinder- und Jugendpsychiatrie",1;"31 - Psychosomatik",1;"00 - Bitte eine Fachabteilung auswählen",0;0,0},2,0)</f>
        <v>0</v>
      </c>
      <c r="T52" s="8" t="str">
        <f t="shared" si="3"/>
        <v>Leer</v>
      </c>
      <c r="V52" s="8" t="str">
        <f>VLOOKUP($C52,{"29 - Psychiatrie (Erwachsene)","Psychiatrie";"30 - Kinder- und Jugendpsychiatrie","KJPsychiatrie";"31 - Psychosomatik","Psychosomatik";"00 - Bitte eine Fachabteilung auswählen","LEER";0,"Leer"},2,0)</f>
        <v>Leer</v>
      </c>
      <c r="W52" s="8">
        <f t="shared" si="4"/>
        <v>0</v>
      </c>
      <c r="X52" s="8">
        <f t="shared" si="5"/>
        <v>0</v>
      </c>
      <c r="Y52" s="8">
        <f t="shared" si="6"/>
        <v>0</v>
      </c>
      <c r="Z52" s="8">
        <f t="shared" si="7"/>
        <v>0</v>
      </c>
    </row>
    <row r="53" spans="2:26" ht="15" customHeight="1" x14ac:dyDescent="0.25">
      <c r="B53" s="76" t="str">
        <f t="shared" si="1"/>
        <v>!!!</v>
      </c>
      <c r="C53" s="242"/>
      <c r="D53" s="243"/>
      <c r="E53" s="243"/>
      <c r="F53" s="244"/>
      <c r="G53" s="80"/>
      <c r="H53" s="44"/>
      <c r="I53" s="44"/>
      <c r="J53" s="44"/>
      <c r="K53" s="70"/>
      <c r="Q53" s="8">
        <f t="shared" si="2"/>
        <v>0</v>
      </c>
      <c r="R53" s="8" t="str">
        <f>IF('Angaben KH-Standort'!$D$12&gt;0,"JBJ","KJA")</f>
        <v>KJA</v>
      </c>
      <c r="S53" s="8">
        <f>VLOOKUP($C53,{"29 - Psychiatrie (Erwachsene)",1;"30 - Kinder- und Jugendpsychiatrie",1;"31 - Psychosomatik",1;"00 - Bitte eine Fachabteilung auswählen",0;0,0},2,0)</f>
        <v>0</v>
      </c>
      <c r="T53" s="8" t="str">
        <f t="shared" si="3"/>
        <v>Leer</v>
      </c>
      <c r="V53" s="8" t="str">
        <f>VLOOKUP($C53,{"29 - Psychiatrie (Erwachsene)","Psychiatrie";"30 - Kinder- und Jugendpsychiatrie","KJPsychiatrie";"31 - Psychosomatik","Psychosomatik";"00 - Bitte eine Fachabteilung auswählen","LEER";0,"Leer"},2,0)</f>
        <v>Leer</v>
      </c>
      <c r="W53" s="8">
        <f t="shared" si="4"/>
        <v>0</v>
      </c>
      <c r="X53" s="8">
        <f t="shared" si="5"/>
        <v>0</v>
      </c>
      <c r="Y53" s="8">
        <f t="shared" si="6"/>
        <v>0</v>
      </c>
      <c r="Z53" s="8">
        <f t="shared" si="7"/>
        <v>0</v>
      </c>
    </row>
    <row r="54" spans="2:26" ht="15" customHeight="1" x14ac:dyDescent="0.25">
      <c r="B54" s="76" t="str">
        <f t="shared" si="1"/>
        <v>!!!</v>
      </c>
      <c r="C54" s="242"/>
      <c r="D54" s="243"/>
      <c r="E54" s="243"/>
      <c r="F54" s="244"/>
      <c r="G54" s="80"/>
      <c r="H54" s="44"/>
      <c r="I54" s="44"/>
      <c r="J54" s="44"/>
      <c r="K54" s="70"/>
      <c r="Q54" s="8">
        <f t="shared" si="2"/>
        <v>0</v>
      </c>
      <c r="R54" s="8" t="str">
        <f>IF('Angaben KH-Standort'!$D$12&gt;0,"JBJ","KJA")</f>
        <v>KJA</v>
      </c>
      <c r="S54" s="8">
        <f>VLOOKUP($C54,{"29 - Psychiatrie (Erwachsene)",1;"30 - Kinder- und Jugendpsychiatrie",1;"31 - Psychosomatik",1;"00 - Bitte eine Fachabteilung auswählen",0;0,0},2,0)</f>
        <v>0</v>
      </c>
      <c r="T54" s="8" t="str">
        <f t="shared" si="3"/>
        <v>Leer</v>
      </c>
      <c r="V54" s="8" t="str">
        <f>VLOOKUP($C54,{"29 - Psychiatrie (Erwachsene)","Psychiatrie";"30 - Kinder- und Jugendpsychiatrie","KJPsychiatrie";"31 - Psychosomatik","Psychosomatik";"00 - Bitte eine Fachabteilung auswählen","LEER";0,"Leer"},2,0)</f>
        <v>Leer</v>
      </c>
      <c r="W54" s="8">
        <f t="shared" si="4"/>
        <v>0</v>
      </c>
      <c r="X54" s="8">
        <f t="shared" si="5"/>
        <v>0</v>
      </c>
      <c r="Y54" s="8">
        <f t="shared" si="6"/>
        <v>0</v>
      </c>
      <c r="Z54" s="8">
        <f t="shared" si="7"/>
        <v>0</v>
      </c>
    </row>
    <row r="55" spans="2:26" ht="15" customHeight="1" x14ac:dyDescent="0.25">
      <c r="B55" s="76" t="str">
        <f t="shared" si="1"/>
        <v>!!!</v>
      </c>
      <c r="C55" s="242"/>
      <c r="D55" s="243"/>
      <c r="E55" s="243"/>
      <c r="F55" s="244"/>
      <c r="G55" s="80"/>
      <c r="H55" s="44"/>
      <c r="I55" s="44"/>
      <c r="J55" s="44"/>
      <c r="K55" s="70"/>
      <c r="Q55" s="8">
        <f t="shared" si="2"/>
        <v>0</v>
      </c>
      <c r="R55" s="8" t="str">
        <f>IF('Angaben KH-Standort'!$D$12&gt;0,"JBJ","KJA")</f>
        <v>KJA</v>
      </c>
      <c r="S55" s="8">
        <f>VLOOKUP($C55,{"29 - Psychiatrie (Erwachsene)",1;"30 - Kinder- und Jugendpsychiatrie",1;"31 - Psychosomatik",1;"00 - Bitte eine Fachabteilung auswählen",0;0,0},2,0)</f>
        <v>0</v>
      </c>
      <c r="T55" s="8" t="str">
        <f t="shared" si="3"/>
        <v>Leer</v>
      </c>
      <c r="V55" s="8" t="str">
        <f>VLOOKUP($C55,{"29 - Psychiatrie (Erwachsene)","Psychiatrie";"30 - Kinder- und Jugendpsychiatrie","KJPsychiatrie";"31 - Psychosomatik","Psychosomatik";"00 - Bitte eine Fachabteilung auswählen","LEER";0,"Leer"},2,0)</f>
        <v>Leer</v>
      </c>
      <c r="W55" s="8">
        <f t="shared" si="4"/>
        <v>0</v>
      </c>
      <c r="X55" s="8">
        <f t="shared" si="5"/>
        <v>0</v>
      </c>
      <c r="Y55" s="8">
        <f t="shared" si="6"/>
        <v>0</v>
      </c>
      <c r="Z55" s="8">
        <f t="shared" si="7"/>
        <v>0</v>
      </c>
    </row>
    <row r="56" spans="2:26" ht="15" customHeight="1" x14ac:dyDescent="0.25">
      <c r="B56" s="76" t="str">
        <f t="shared" si="1"/>
        <v>!!!</v>
      </c>
      <c r="C56" s="242"/>
      <c r="D56" s="243"/>
      <c r="E56" s="243"/>
      <c r="F56" s="244"/>
      <c r="G56" s="80"/>
      <c r="H56" s="44"/>
      <c r="I56" s="44"/>
      <c r="J56" s="44"/>
      <c r="K56" s="70"/>
      <c r="Q56" s="8">
        <f t="shared" si="2"/>
        <v>0</v>
      </c>
      <c r="R56" s="8" t="str">
        <f>IF('Angaben KH-Standort'!$D$12&gt;0,"JBJ","KJA")</f>
        <v>KJA</v>
      </c>
      <c r="S56" s="8">
        <f>VLOOKUP($C56,{"29 - Psychiatrie (Erwachsene)",1;"30 - Kinder- und Jugendpsychiatrie",1;"31 - Psychosomatik",1;"00 - Bitte eine Fachabteilung auswählen",0;0,0},2,0)</f>
        <v>0</v>
      </c>
      <c r="T56" s="8" t="str">
        <f t="shared" si="3"/>
        <v>Leer</v>
      </c>
      <c r="V56" s="8" t="str">
        <f>VLOOKUP($C56,{"29 - Psychiatrie (Erwachsene)","Psychiatrie";"30 - Kinder- und Jugendpsychiatrie","KJPsychiatrie";"31 - Psychosomatik","Psychosomatik";"00 - Bitte eine Fachabteilung auswählen","LEER";0,"Leer"},2,0)</f>
        <v>Leer</v>
      </c>
      <c r="W56" s="8">
        <f t="shared" si="4"/>
        <v>0</v>
      </c>
      <c r="X56" s="8">
        <f t="shared" si="5"/>
        <v>0</v>
      </c>
      <c r="Y56" s="8">
        <f t="shared" si="6"/>
        <v>0</v>
      </c>
      <c r="Z56" s="8">
        <f t="shared" si="7"/>
        <v>0</v>
      </c>
    </row>
    <row r="57" spans="2:26" ht="15" customHeight="1" x14ac:dyDescent="0.25">
      <c r="B57" s="76" t="str">
        <f t="shared" si="1"/>
        <v>!!!</v>
      </c>
      <c r="C57" s="242"/>
      <c r="D57" s="243"/>
      <c r="E57" s="243"/>
      <c r="F57" s="244"/>
      <c r="G57" s="80"/>
      <c r="H57" s="44"/>
      <c r="I57" s="44"/>
      <c r="J57" s="44"/>
      <c r="K57" s="70"/>
      <c r="Q57" s="8">
        <f t="shared" si="2"/>
        <v>0</v>
      </c>
      <c r="R57" s="8" t="str">
        <f>IF('Angaben KH-Standort'!$D$12&gt;0,"JBJ","KJA")</f>
        <v>KJA</v>
      </c>
      <c r="S57" s="8">
        <f>VLOOKUP($C57,{"29 - Psychiatrie (Erwachsene)",1;"30 - Kinder- und Jugendpsychiatrie",1;"31 - Psychosomatik",1;"00 - Bitte eine Fachabteilung auswählen",0;0,0},2,0)</f>
        <v>0</v>
      </c>
      <c r="T57" s="8" t="str">
        <f t="shared" si="3"/>
        <v>Leer</v>
      </c>
      <c r="V57" s="8" t="str">
        <f>VLOOKUP($C57,{"29 - Psychiatrie (Erwachsene)","Psychiatrie";"30 - Kinder- und Jugendpsychiatrie","KJPsychiatrie";"31 - Psychosomatik","Psychosomatik";"00 - Bitte eine Fachabteilung auswählen","LEER";0,"Leer"},2,0)</f>
        <v>Leer</v>
      </c>
      <c r="W57" s="8">
        <f t="shared" si="4"/>
        <v>0</v>
      </c>
      <c r="X57" s="8">
        <f t="shared" si="5"/>
        <v>0</v>
      </c>
      <c r="Y57" s="8">
        <f t="shared" si="6"/>
        <v>0</v>
      </c>
      <c r="Z57" s="8">
        <f t="shared" si="7"/>
        <v>0</v>
      </c>
    </row>
    <row r="58" spans="2:26" ht="15" customHeight="1" x14ac:dyDescent="0.25">
      <c r="B58" s="76" t="str">
        <f t="shared" si="1"/>
        <v>!!!</v>
      </c>
      <c r="C58" s="242"/>
      <c r="D58" s="243"/>
      <c r="E58" s="243"/>
      <c r="F58" s="244"/>
      <c r="G58" s="80"/>
      <c r="H58" s="44"/>
      <c r="I58" s="44"/>
      <c r="J58" s="44"/>
      <c r="K58" s="70"/>
      <c r="Q58" s="8">
        <f t="shared" si="2"/>
        <v>0</v>
      </c>
      <c r="R58" s="8" t="str">
        <f>IF('Angaben KH-Standort'!$D$12&gt;0,"JBJ","KJA")</f>
        <v>KJA</v>
      </c>
      <c r="S58" s="8">
        <f>VLOOKUP($C58,{"29 - Psychiatrie (Erwachsene)",1;"30 - Kinder- und Jugendpsychiatrie",1;"31 - Psychosomatik",1;"00 - Bitte eine Fachabteilung auswählen",0;0,0},2,0)</f>
        <v>0</v>
      </c>
      <c r="T58" s="8" t="str">
        <f t="shared" si="3"/>
        <v>Leer</v>
      </c>
      <c r="V58" s="8" t="str">
        <f>VLOOKUP($C58,{"29 - Psychiatrie (Erwachsene)","Psychiatrie";"30 - Kinder- und Jugendpsychiatrie","KJPsychiatrie";"31 - Psychosomatik","Psychosomatik";"00 - Bitte eine Fachabteilung auswählen","LEER";0,"Leer"},2,0)</f>
        <v>Leer</v>
      </c>
      <c r="W58" s="8">
        <f t="shared" si="4"/>
        <v>0</v>
      </c>
      <c r="X58" s="8">
        <f t="shared" si="5"/>
        <v>0</v>
      </c>
      <c r="Y58" s="8">
        <f t="shared" si="6"/>
        <v>0</v>
      </c>
      <c r="Z58" s="8">
        <f t="shared" si="7"/>
        <v>0</v>
      </c>
    </row>
    <row r="59" spans="2:26" ht="15" customHeight="1" x14ac:dyDescent="0.25">
      <c r="B59" s="76" t="str">
        <f t="shared" si="1"/>
        <v>!!!</v>
      </c>
      <c r="C59" s="242"/>
      <c r="D59" s="243"/>
      <c r="E59" s="243"/>
      <c r="F59" s="244"/>
      <c r="G59" s="80"/>
      <c r="H59" s="44"/>
      <c r="I59" s="44"/>
      <c r="J59" s="44"/>
      <c r="K59" s="70"/>
      <c r="Q59" s="8">
        <f t="shared" si="2"/>
        <v>0</v>
      </c>
      <c r="R59" s="8" t="str">
        <f>IF('Angaben KH-Standort'!$D$12&gt;0,"JBJ","KJA")</f>
        <v>KJA</v>
      </c>
      <c r="S59" s="8">
        <f>VLOOKUP($C59,{"29 - Psychiatrie (Erwachsene)",1;"30 - Kinder- und Jugendpsychiatrie",1;"31 - Psychosomatik",1;"00 - Bitte eine Fachabteilung auswählen",0;0,0},2,0)</f>
        <v>0</v>
      </c>
      <c r="T59" s="8" t="str">
        <f t="shared" si="3"/>
        <v>Leer</v>
      </c>
      <c r="V59" s="8" t="str">
        <f>VLOOKUP($C59,{"29 - Psychiatrie (Erwachsene)","Psychiatrie";"30 - Kinder- und Jugendpsychiatrie","KJPsychiatrie";"31 - Psychosomatik","Psychosomatik";"00 - Bitte eine Fachabteilung auswählen","LEER";0,"Leer"},2,0)</f>
        <v>Leer</v>
      </c>
      <c r="W59" s="8">
        <f t="shared" si="4"/>
        <v>0</v>
      </c>
      <c r="X59" s="8">
        <f t="shared" si="5"/>
        <v>0</v>
      </c>
      <c r="Y59" s="8">
        <f t="shared" si="6"/>
        <v>0</v>
      </c>
      <c r="Z59" s="8">
        <f t="shared" si="7"/>
        <v>0</v>
      </c>
    </row>
    <row r="60" spans="2:26" ht="15" customHeight="1" x14ac:dyDescent="0.25">
      <c r="B60" s="76" t="str">
        <f t="shared" si="1"/>
        <v>!!!</v>
      </c>
      <c r="C60" s="242"/>
      <c r="D60" s="243"/>
      <c r="E60" s="243"/>
      <c r="F60" s="244"/>
      <c r="G60" s="80"/>
      <c r="H60" s="44"/>
      <c r="I60" s="44"/>
      <c r="J60" s="44"/>
      <c r="K60" s="70"/>
      <c r="Q60" s="8">
        <f t="shared" si="2"/>
        <v>0</v>
      </c>
      <c r="R60" s="8" t="str">
        <f>IF('Angaben KH-Standort'!$D$12&gt;0,"JBJ","KJA")</f>
        <v>KJA</v>
      </c>
      <c r="S60" s="8">
        <f>VLOOKUP($C60,{"29 - Psychiatrie (Erwachsene)",1;"30 - Kinder- und Jugendpsychiatrie",1;"31 - Psychosomatik",1;"00 - Bitte eine Fachabteilung auswählen",0;0,0},2,0)</f>
        <v>0</v>
      </c>
      <c r="T60" s="8" t="str">
        <f t="shared" si="3"/>
        <v>Leer</v>
      </c>
      <c r="V60" s="8" t="str">
        <f>VLOOKUP($C60,{"29 - Psychiatrie (Erwachsene)","Psychiatrie";"30 - Kinder- und Jugendpsychiatrie","KJPsychiatrie";"31 - Psychosomatik","Psychosomatik";"00 - Bitte eine Fachabteilung auswählen","LEER";0,"Leer"},2,0)</f>
        <v>Leer</v>
      </c>
      <c r="W60" s="8">
        <f t="shared" si="4"/>
        <v>0</v>
      </c>
      <c r="X60" s="8">
        <f t="shared" si="5"/>
        <v>0</v>
      </c>
      <c r="Y60" s="8">
        <f t="shared" si="6"/>
        <v>0</v>
      </c>
      <c r="Z60" s="8">
        <f t="shared" si="7"/>
        <v>0</v>
      </c>
    </row>
    <row r="61" spans="2:26" ht="15" customHeight="1" x14ac:dyDescent="0.25">
      <c r="B61" s="76" t="str">
        <f t="shared" si="1"/>
        <v>!!!</v>
      </c>
      <c r="C61" s="242"/>
      <c r="D61" s="243"/>
      <c r="E61" s="243"/>
      <c r="F61" s="244"/>
      <c r="G61" s="80"/>
      <c r="H61" s="44"/>
      <c r="I61" s="44"/>
      <c r="J61" s="44"/>
      <c r="K61" s="70"/>
      <c r="Q61" s="8">
        <f t="shared" si="2"/>
        <v>0</v>
      </c>
      <c r="R61" s="8" t="str">
        <f>IF('Angaben KH-Standort'!$D$12&gt;0,"JBJ","KJA")</f>
        <v>KJA</v>
      </c>
      <c r="S61" s="8">
        <f>VLOOKUP($C61,{"29 - Psychiatrie (Erwachsene)",1;"30 - Kinder- und Jugendpsychiatrie",1;"31 - Psychosomatik",1;"00 - Bitte eine Fachabteilung auswählen",0;0,0},2,0)</f>
        <v>0</v>
      </c>
      <c r="T61" s="8" t="str">
        <f t="shared" si="3"/>
        <v>Leer</v>
      </c>
      <c r="V61" s="8" t="str">
        <f>VLOOKUP($C61,{"29 - Psychiatrie (Erwachsene)","Psychiatrie";"30 - Kinder- und Jugendpsychiatrie","KJPsychiatrie";"31 - Psychosomatik","Psychosomatik";"00 - Bitte eine Fachabteilung auswählen","LEER";0,"Leer"},2,0)</f>
        <v>Leer</v>
      </c>
      <c r="W61" s="8">
        <f t="shared" si="4"/>
        <v>0</v>
      </c>
      <c r="X61" s="8">
        <f t="shared" si="5"/>
        <v>0</v>
      </c>
      <c r="Y61" s="8">
        <f t="shared" si="6"/>
        <v>0</v>
      </c>
      <c r="Z61" s="8">
        <f t="shared" si="7"/>
        <v>0</v>
      </c>
    </row>
    <row r="62" spans="2:26" ht="15" customHeight="1" x14ac:dyDescent="0.25">
      <c r="B62" s="76" t="str">
        <f t="shared" si="1"/>
        <v>!!!</v>
      </c>
      <c r="C62" s="242"/>
      <c r="D62" s="243"/>
      <c r="E62" s="243"/>
      <c r="F62" s="244"/>
      <c r="G62" s="80"/>
      <c r="H62" s="44"/>
      <c r="I62" s="44"/>
      <c r="J62" s="44"/>
      <c r="K62" s="70"/>
      <c r="Q62" s="8">
        <f t="shared" si="2"/>
        <v>0</v>
      </c>
      <c r="R62" s="8" t="str">
        <f>IF('Angaben KH-Standort'!$D$12&gt;0,"JBJ","KJA")</f>
        <v>KJA</v>
      </c>
      <c r="S62" s="8">
        <f>VLOOKUP($C62,{"29 - Psychiatrie (Erwachsene)",1;"30 - Kinder- und Jugendpsychiatrie",1;"31 - Psychosomatik",1;"00 - Bitte eine Fachabteilung auswählen",0;0,0},2,0)</f>
        <v>0</v>
      </c>
      <c r="T62" s="8" t="str">
        <f t="shared" si="3"/>
        <v>Leer</v>
      </c>
      <c r="V62" s="8" t="str">
        <f>VLOOKUP($C62,{"29 - Psychiatrie (Erwachsene)","Psychiatrie";"30 - Kinder- und Jugendpsychiatrie","KJPsychiatrie";"31 - Psychosomatik","Psychosomatik";"00 - Bitte eine Fachabteilung auswählen","LEER";0,"Leer"},2,0)</f>
        <v>Leer</v>
      </c>
      <c r="W62" s="8">
        <f t="shared" si="4"/>
        <v>0</v>
      </c>
      <c r="X62" s="8">
        <f t="shared" si="5"/>
        <v>0</v>
      </c>
      <c r="Y62" s="8">
        <f t="shared" si="6"/>
        <v>0</v>
      </c>
      <c r="Z62" s="8">
        <f t="shared" si="7"/>
        <v>0</v>
      </c>
    </row>
    <row r="63" spans="2:26" ht="15" customHeight="1" x14ac:dyDescent="0.25">
      <c r="B63" s="76" t="str">
        <f t="shared" si="1"/>
        <v>!!!</v>
      </c>
      <c r="C63" s="242"/>
      <c r="D63" s="243"/>
      <c r="E63" s="243"/>
      <c r="F63" s="244"/>
      <c r="G63" s="80"/>
      <c r="H63" s="44"/>
      <c r="I63" s="44"/>
      <c r="J63" s="44"/>
      <c r="K63" s="70"/>
      <c r="Q63" s="8">
        <f t="shared" si="2"/>
        <v>0</v>
      </c>
      <c r="R63" s="8" t="str">
        <f>IF('Angaben KH-Standort'!$D$12&gt;0,"JBJ","KJA")</f>
        <v>KJA</v>
      </c>
      <c r="S63" s="8">
        <f>VLOOKUP($C63,{"29 - Psychiatrie (Erwachsene)",1;"30 - Kinder- und Jugendpsychiatrie",1;"31 - Psychosomatik",1;"00 - Bitte eine Fachabteilung auswählen",0;0,0},2,0)</f>
        <v>0</v>
      </c>
      <c r="T63" s="8" t="str">
        <f t="shared" si="3"/>
        <v>Leer</v>
      </c>
      <c r="V63" s="8" t="str">
        <f>VLOOKUP($C63,{"29 - Psychiatrie (Erwachsene)","Psychiatrie";"30 - Kinder- und Jugendpsychiatrie","KJPsychiatrie";"31 - Psychosomatik","Psychosomatik";"00 - Bitte eine Fachabteilung auswählen","LEER";0,"Leer"},2,0)</f>
        <v>Leer</v>
      </c>
      <c r="W63" s="8">
        <f t="shared" si="4"/>
        <v>0</v>
      </c>
      <c r="X63" s="8">
        <f t="shared" si="5"/>
        <v>0</v>
      </c>
      <c r="Y63" s="8">
        <f t="shared" si="6"/>
        <v>0</v>
      </c>
      <c r="Z63" s="8">
        <f t="shared" si="7"/>
        <v>0</v>
      </c>
    </row>
    <row r="64" spans="2:26" ht="15" customHeight="1" x14ac:dyDescent="0.25">
      <c r="B64" s="76" t="str">
        <f t="shared" si="1"/>
        <v>!!!</v>
      </c>
      <c r="C64" s="242"/>
      <c r="D64" s="243"/>
      <c r="E64" s="243"/>
      <c r="F64" s="244"/>
      <c r="G64" s="80"/>
      <c r="H64" s="44"/>
      <c r="I64" s="44"/>
      <c r="J64" s="44"/>
      <c r="K64" s="70"/>
      <c r="Q64" s="8">
        <f t="shared" si="2"/>
        <v>0</v>
      </c>
      <c r="R64" s="8" t="str">
        <f>IF('Angaben KH-Standort'!$D$12&gt;0,"JBJ","KJA")</f>
        <v>KJA</v>
      </c>
      <c r="S64" s="8">
        <f>VLOOKUP($C64,{"29 - Psychiatrie (Erwachsene)",1;"30 - Kinder- und Jugendpsychiatrie",1;"31 - Psychosomatik",1;"00 - Bitte eine Fachabteilung auswählen",0;0,0},2,0)</f>
        <v>0</v>
      </c>
      <c r="T64" s="8" t="str">
        <f t="shared" si="3"/>
        <v>Leer</v>
      </c>
      <c r="V64" s="8" t="str">
        <f>VLOOKUP($C64,{"29 - Psychiatrie (Erwachsene)","Psychiatrie";"30 - Kinder- und Jugendpsychiatrie","KJPsychiatrie";"31 - Psychosomatik","Psychosomatik";"00 - Bitte eine Fachabteilung auswählen","LEER";0,"Leer"},2,0)</f>
        <v>Leer</v>
      </c>
      <c r="W64" s="8">
        <f t="shared" si="4"/>
        <v>0</v>
      </c>
      <c r="X64" s="8">
        <f t="shared" si="5"/>
        <v>0</v>
      </c>
      <c r="Y64" s="8">
        <f t="shared" si="6"/>
        <v>0</v>
      </c>
      <c r="Z64" s="8">
        <f t="shared" si="7"/>
        <v>0</v>
      </c>
    </row>
    <row r="65" spans="2:26" ht="15" customHeight="1" x14ac:dyDescent="0.25">
      <c r="B65" s="76" t="str">
        <f t="shared" si="1"/>
        <v>!!!</v>
      </c>
      <c r="C65" s="242"/>
      <c r="D65" s="243"/>
      <c r="E65" s="243"/>
      <c r="F65" s="244"/>
      <c r="G65" s="80"/>
      <c r="H65" s="44"/>
      <c r="I65" s="44"/>
      <c r="J65" s="44"/>
      <c r="K65" s="70"/>
      <c r="Q65" s="8">
        <f t="shared" si="2"/>
        <v>0</v>
      </c>
      <c r="R65" s="8" t="str">
        <f>IF('Angaben KH-Standort'!$D$12&gt;0,"JBJ","KJA")</f>
        <v>KJA</v>
      </c>
      <c r="S65" s="8">
        <f>VLOOKUP($C65,{"29 - Psychiatrie (Erwachsene)",1;"30 - Kinder- und Jugendpsychiatrie",1;"31 - Psychosomatik",1;"00 - Bitte eine Fachabteilung auswählen",0;0,0},2,0)</f>
        <v>0</v>
      </c>
      <c r="T65" s="8" t="str">
        <f t="shared" si="3"/>
        <v>Leer</v>
      </c>
      <c r="V65" s="8" t="str">
        <f>VLOOKUP($C65,{"29 - Psychiatrie (Erwachsene)","Psychiatrie";"30 - Kinder- und Jugendpsychiatrie","KJPsychiatrie";"31 - Psychosomatik","Psychosomatik";"00 - Bitte eine Fachabteilung auswählen","LEER";0,"Leer"},2,0)</f>
        <v>Leer</v>
      </c>
      <c r="W65" s="8">
        <f t="shared" si="4"/>
        <v>0</v>
      </c>
      <c r="X65" s="8">
        <f t="shared" si="5"/>
        <v>0</v>
      </c>
      <c r="Y65" s="8">
        <f t="shared" si="6"/>
        <v>0</v>
      </c>
      <c r="Z65" s="8">
        <f t="shared" si="7"/>
        <v>0</v>
      </c>
    </row>
    <row r="66" spans="2:26" ht="15" customHeight="1" x14ac:dyDescent="0.25">
      <c r="B66" s="76" t="str">
        <f t="shared" si="1"/>
        <v>!!!</v>
      </c>
      <c r="C66" s="242"/>
      <c r="D66" s="243"/>
      <c r="E66" s="243"/>
      <c r="F66" s="244"/>
      <c r="G66" s="80"/>
      <c r="H66" s="44"/>
      <c r="I66" s="44"/>
      <c r="J66" s="44"/>
      <c r="K66" s="70"/>
      <c r="Q66" s="8">
        <f t="shared" si="2"/>
        <v>0</v>
      </c>
      <c r="R66" s="8" t="str">
        <f>IF('Angaben KH-Standort'!$D$12&gt;0,"JBJ","KJA")</f>
        <v>KJA</v>
      </c>
      <c r="S66" s="8">
        <f>VLOOKUP($C66,{"29 - Psychiatrie (Erwachsene)",1;"30 - Kinder- und Jugendpsychiatrie",1;"31 - Psychosomatik",1;"00 - Bitte eine Fachabteilung auswählen",0;0,0},2,0)</f>
        <v>0</v>
      </c>
      <c r="T66" s="8" t="str">
        <f t="shared" si="3"/>
        <v>Leer</v>
      </c>
      <c r="V66" s="8" t="str">
        <f>VLOOKUP($C66,{"29 - Psychiatrie (Erwachsene)","Psychiatrie";"30 - Kinder- und Jugendpsychiatrie","KJPsychiatrie";"31 - Psychosomatik","Psychosomatik";"00 - Bitte eine Fachabteilung auswählen","LEER";0,"Leer"},2,0)</f>
        <v>Leer</v>
      </c>
      <c r="W66" s="8">
        <f t="shared" si="4"/>
        <v>0</v>
      </c>
      <c r="X66" s="8">
        <f t="shared" si="5"/>
        <v>0</v>
      </c>
      <c r="Y66" s="8">
        <f t="shared" si="6"/>
        <v>0</v>
      </c>
      <c r="Z66" s="8">
        <f t="shared" si="7"/>
        <v>0</v>
      </c>
    </row>
    <row r="67" spans="2:26" ht="15" customHeight="1" x14ac:dyDescent="0.25">
      <c r="B67" s="76" t="str">
        <f t="shared" si="1"/>
        <v>!!!</v>
      </c>
      <c r="C67" s="242"/>
      <c r="D67" s="243"/>
      <c r="E67" s="243"/>
      <c r="F67" s="244"/>
      <c r="G67" s="80"/>
      <c r="H67" s="44"/>
      <c r="I67" s="44"/>
      <c r="J67" s="44"/>
      <c r="K67" s="70"/>
      <c r="Q67" s="8">
        <f t="shared" si="2"/>
        <v>0</v>
      </c>
      <c r="R67" s="8" t="str">
        <f>IF('Angaben KH-Standort'!$D$12&gt;0,"JBJ","KJA")</f>
        <v>KJA</v>
      </c>
      <c r="S67" s="8">
        <f>VLOOKUP($C67,{"29 - Psychiatrie (Erwachsene)",1;"30 - Kinder- und Jugendpsychiatrie",1;"31 - Psychosomatik",1;"00 - Bitte eine Fachabteilung auswählen",0;0,0},2,0)</f>
        <v>0</v>
      </c>
      <c r="T67" s="8" t="str">
        <f t="shared" si="3"/>
        <v>Leer</v>
      </c>
      <c r="V67" s="8" t="str">
        <f>VLOOKUP($C67,{"29 - Psychiatrie (Erwachsene)","Psychiatrie";"30 - Kinder- und Jugendpsychiatrie","KJPsychiatrie";"31 - Psychosomatik","Psychosomatik";"00 - Bitte eine Fachabteilung auswählen","LEER";0,"Leer"},2,0)</f>
        <v>Leer</v>
      </c>
      <c r="W67" s="8">
        <f t="shared" si="4"/>
        <v>0</v>
      </c>
      <c r="X67" s="8">
        <f t="shared" si="5"/>
        <v>0</v>
      </c>
      <c r="Y67" s="8">
        <f t="shared" si="6"/>
        <v>0</v>
      </c>
      <c r="Z67" s="8">
        <f t="shared" si="7"/>
        <v>0</v>
      </c>
    </row>
    <row r="68" spans="2:26" ht="15" customHeight="1" x14ac:dyDescent="0.25">
      <c r="B68" s="76" t="str">
        <f t="shared" si="1"/>
        <v>!!!</v>
      </c>
      <c r="C68" s="242"/>
      <c r="D68" s="243"/>
      <c r="E68" s="243"/>
      <c r="F68" s="244"/>
      <c r="G68" s="80"/>
      <c r="H68" s="44"/>
      <c r="I68" s="44"/>
      <c r="J68" s="44"/>
      <c r="K68" s="70"/>
      <c r="Q68" s="8">
        <f t="shared" si="2"/>
        <v>0</v>
      </c>
      <c r="R68" s="8" t="str">
        <f>IF('Angaben KH-Standort'!$D$12&gt;0,"JBJ","KJA")</f>
        <v>KJA</v>
      </c>
      <c r="S68" s="8">
        <f>VLOOKUP($C68,{"29 - Psychiatrie (Erwachsene)",1;"30 - Kinder- und Jugendpsychiatrie",1;"31 - Psychosomatik",1;"00 - Bitte eine Fachabteilung auswählen",0;0,0},2,0)</f>
        <v>0</v>
      </c>
      <c r="T68" s="8" t="str">
        <f t="shared" si="3"/>
        <v>Leer</v>
      </c>
      <c r="V68" s="8" t="str">
        <f>VLOOKUP($C68,{"29 - Psychiatrie (Erwachsene)","Psychiatrie";"30 - Kinder- und Jugendpsychiatrie","KJPsychiatrie";"31 - Psychosomatik","Psychosomatik";"00 - Bitte eine Fachabteilung auswählen","LEER";0,"Leer"},2,0)</f>
        <v>Leer</v>
      </c>
      <c r="W68" s="8">
        <f t="shared" si="4"/>
        <v>0</v>
      </c>
      <c r="X68" s="8">
        <f t="shared" si="5"/>
        <v>0</v>
      </c>
      <c r="Y68" s="8">
        <f t="shared" si="6"/>
        <v>0</v>
      </c>
      <c r="Z68" s="8">
        <f t="shared" si="7"/>
        <v>0</v>
      </c>
    </row>
    <row r="69" spans="2:26" ht="15" customHeight="1" x14ac:dyDescent="0.25">
      <c r="B69" s="76" t="str">
        <f t="shared" si="1"/>
        <v>!!!</v>
      </c>
      <c r="C69" s="242"/>
      <c r="D69" s="243"/>
      <c r="E69" s="243"/>
      <c r="F69" s="244"/>
      <c r="G69" s="80"/>
      <c r="H69" s="44"/>
      <c r="I69" s="44"/>
      <c r="J69" s="44"/>
      <c r="K69" s="70"/>
      <c r="Q69" s="8">
        <f t="shared" si="2"/>
        <v>0</v>
      </c>
      <c r="R69" s="8" t="str">
        <f>IF('Angaben KH-Standort'!$D$12&gt;0,"JBJ","KJA")</f>
        <v>KJA</v>
      </c>
      <c r="S69" s="8">
        <f>VLOOKUP($C69,{"29 - Psychiatrie (Erwachsene)",1;"30 - Kinder- und Jugendpsychiatrie",1;"31 - Psychosomatik",1;"00 - Bitte eine Fachabteilung auswählen",0;0,0},2,0)</f>
        <v>0</v>
      </c>
      <c r="T69" s="8" t="str">
        <f t="shared" si="3"/>
        <v>Leer</v>
      </c>
      <c r="V69" s="8" t="str">
        <f>VLOOKUP($C69,{"29 - Psychiatrie (Erwachsene)","Psychiatrie";"30 - Kinder- und Jugendpsychiatrie","KJPsychiatrie";"31 - Psychosomatik","Psychosomatik";"00 - Bitte eine Fachabteilung auswählen","LEER";0,"Leer"},2,0)</f>
        <v>Leer</v>
      </c>
      <c r="W69" s="8">
        <f t="shared" si="4"/>
        <v>0</v>
      </c>
      <c r="X69" s="8">
        <f t="shared" si="5"/>
        <v>0</v>
      </c>
      <c r="Y69" s="8">
        <f t="shared" si="6"/>
        <v>0</v>
      </c>
      <c r="Z69" s="8">
        <f t="shared" si="7"/>
        <v>0</v>
      </c>
    </row>
    <row r="70" spans="2:26" ht="15" customHeight="1" x14ac:dyDescent="0.25">
      <c r="B70" s="76" t="str">
        <f t="shared" si="1"/>
        <v>!!!</v>
      </c>
      <c r="C70" s="242"/>
      <c r="D70" s="243"/>
      <c r="E70" s="243"/>
      <c r="F70" s="244"/>
      <c r="G70" s="80"/>
      <c r="H70" s="44"/>
      <c r="I70" s="44"/>
      <c r="J70" s="44"/>
      <c r="K70" s="70"/>
      <c r="Q70" s="8">
        <f t="shared" si="2"/>
        <v>0</v>
      </c>
      <c r="R70" s="8" t="str">
        <f>IF('Angaben KH-Standort'!$D$12&gt;0,"JBJ","KJA")</f>
        <v>KJA</v>
      </c>
      <c r="S70" s="8">
        <f>VLOOKUP($C70,{"29 - Psychiatrie (Erwachsene)",1;"30 - Kinder- und Jugendpsychiatrie",1;"31 - Psychosomatik",1;"00 - Bitte eine Fachabteilung auswählen",0;0,0},2,0)</f>
        <v>0</v>
      </c>
      <c r="T70" s="8" t="str">
        <f t="shared" si="3"/>
        <v>Leer</v>
      </c>
      <c r="V70" s="8" t="str">
        <f>VLOOKUP($C70,{"29 - Psychiatrie (Erwachsene)","Psychiatrie";"30 - Kinder- und Jugendpsychiatrie","KJPsychiatrie";"31 - Psychosomatik","Psychosomatik";"00 - Bitte eine Fachabteilung auswählen","LEER";0,"Leer"},2,0)</f>
        <v>Leer</v>
      </c>
      <c r="W70" s="8">
        <f t="shared" si="4"/>
        <v>0</v>
      </c>
      <c r="X70" s="8">
        <f t="shared" si="5"/>
        <v>0</v>
      </c>
      <c r="Y70" s="8">
        <f t="shared" si="6"/>
        <v>0</v>
      </c>
      <c r="Z70" s="8">
        <f t="shared" si="7"/>
        <v>0</v>
      </c>
    </row>
    <row r="71" spans="2:26" ht="15" customHeight="1" x14ac:dyDescent="0.25">
      <c r="B71" s="76" t="str">
        <f t="shared" si="1"/>
        <v>!!!</v>
      </c>
      <c r="C71" s="242"/>
      <c r="D71" s="243"/>
      <c r="E71" s="243"/>
      <c r="F71" s="244"/>
      <c r="G71" s="80"/>
      <c r="H71" s="44"/>
      <c r="I71" s="44"/>
      <c r="J71" s="44"/>
      <c r="K71" s="70"/>
      <c r="Q71" s="8">
        <f t="shared" si="2"/>
        <v>0</v>
      </c>
      <c r="R71" s="8" t="str">
        <f>IF('Angaben KH-Standort'!$D$12&gt;0,"JBJ","KJA")</f>
        <v>KJA</v>
      </c>
      <c r="S71" s="8">
        <f>VLOOKUP($C71,{"29 - Psychiatrie (Erwachsene)",1;"30 - Kinder- und Jugendpsychiatrie",1;"31 - Psychosomatik",1;"00 - Bitte eine Fachabteilung auswählen",0;0,0},2,0)</f>
        <v>0</v>
      </c>
      <c r="T71" s="8" t="str">
        <f t="shared" si="3"/>
        <v>Leer</v>
      </c>
      <c r="V71" s="8" t="str">
        <f>VLOOKUP($C71,{"29 - Psychiatrie (Erwachsene)","Psychiatrie";"30 - Kinder- und Jugendpsychiatrie","KJPsychiatrie";"31 - Psychosomatik","Psychosomatik";"00 - Bitte eine Fachabteilung auswählen","LEER";0,"Leer"},2,0)</f>
        <v>Leer</v>
      </c>
      <c r="W71" s="8">
        <f t="shared" si="4"/>
        <v>0</v>
      </c>
      <c r="X71" s="8">
        <f t="shared" si="5"/>
        <v>0</v>
      </c>
      <c r="Y71" s="8">
        <f t="shared" si="6"/>
        <v>0</v>
      </c>
      <c r="Z71" s="8">
        <f t="shared" si="7"/>
        <v>0</v>
      </c>
    </row>
    <row r="72" spans="2:26" ht="15" customHeight="1" x14ac:dyDescent="0.25">
      <c r="B72" s="76" t="str">
        <f t="shared" si="1"/>
        <v>!!!</v>
      </c>
      <c r="C72" s="242"/>
      <c r="D72" s="243"/>
      <c r="E72" s="243"/>
      <c r="F72" s="244"/>
      <c r="G72" s="80"/>
      <c r="H72" s="44"/>
      <c r="I72" s="44"/>
      <c r="J72" s="44"/>
      <c r="K72" s="70"/>
      <c r="Q72" s="8">
        <f t="shared" si="2"/>
        <v>0</v>
      </c>
      <c r="R72" s="8" t="str">
        <f>IF('Angaben KH-Standort'!$D$12&gt;0,"JBJ","KJA")</f>
        <v>KJA</v>
      </c>
      <c r="S72" s="8">
        <f>VLOOKUP($C72,{"29 - Psychiatrie (Erwachsene)",1;"30 - Kinder- und Jugendpsychiatrie",1;"31 - Psychosomatik",1;"00 - Bitte eine Fachabteilung auswählen",0;0,0},2,0)</f>
        <v>0</v>
      </c>
      <c r="T72" s="8" t="str">
        <f t="shared" si="3"/>
        <v>Leer</v>
      </c>
      <c r="V72" s="8" t="str">
        <f>VLOOKUP($C72,{"29 - Psychiatrie (Erwachsene)","Psychiatrie";"30 - Kinder- und Jugendpsychiatrie","KJPsychiatrie";"31 - Psychosomatik","Psychosomatik";"00 - Bitte eine Fachabteilung auswählen","LEER";0,"Leer"},2,0)</f>
        <v>Leer</v>
      </c>
      <c r="W72" s="8">
        <f t="shared" si="4"/>
        <v>0</v>
      </c>
      <c r="X72" s="8">
        <f t="shared" si="5"/>
        <v>0</v>
      </c>
      <c r="Y72" s="8">
        <f t="shared" si="6"/>
        <v>0</v>
      </c>
      <c r="Z72" s="8">
        <f t="shared" si="7"/>
        <v>0</v>
      </c>
    </row>
    <row r="73" spans="2:26" ht="15" customHeight="1" x14ac:dyDescent="0.25">
      <c r="B73" s="76" t="str">
        <f t="shared" si="1"/>
        <v>!!!</v>
      </c>
      <c r="C73" s="242"/>
      <c r="D73" s="243"/>
      <c r="E73" s="243"/>
      <c r="F73" s="244"/>
      <c r="G73" s="80"/>
      <c r="H73" s="44"/>
      <c r="I73" s="44"/>
      <c r="J73" s="44"/>
      <c r="K73" s="70"/>
      <c r="Q73" s="8">
        <f t="shared" si="2"/>
        <v>0</v>
      </c>
      <c r="R73" s="8" t="str">
        <f>IF('Angaben KH-Standort'!$D$12&gt;0,"JBJ","KJA")</f>
        <v>KJA</v>
      </c>
      <c r="S73" s="8">
        <f>VLOOKUP($C73,{"29 - Psychiatrie (Erwachsene)",1;"30 - Kinder- und Jugendpsychiatrie",1;"31 - Psychosomatik",1;"00 - Bitte eine Fachabteilung auswählen",0;0,0},2,0)</f>
        <v>0</v>
      </c>
      <c r="T73" s="8" t="str">
        <f t="shared" si="3"/>
        <v>Leer</v>
      </c>
      <c r="V73" s="8" t="str">
        <f>VLOOKUP($C73,{"29 - Psychiatrie (Erwachsene)","Psychiatrie";"30 - Kinder- und Jugendpsychiatrie","KJPsychiatrie";"31 - Psychosomatik","Psychosomatik";"00 - Bitte eine Fachabteilung auswählen","LEER";0,"Leer"},2,0)</f>
        <v>Leer</v>
      </c>
      <c r="W73" s="8">
        <f t="shared" si="4"/>
        <v>0</v>
      </c>
      <c r="X73" s="8">
        <f t="shared" si="5"/>
        <v>0</v>
      </c>
      <c r="Y73" s="8">
        <f t="shared" si="6"/>
        <v>0</v>
      </c>
      <c r="Z73" s="8">
        <f t="shared" si="7"/>
        <v>0</v>
      </c>
    </row>
    <row r="74" spans="2:26" ht="15" customHeight="1" x14ac:dyDescent="0.25">
      <c r="B74" s="76" t="str">
        <f t="shared" si="1"/>
        <v>!!!</v>
      </c>
      <c r="C74" s="242"/>
      <c r="D74" s="243"/>
      <c r="E74" s="243"/>
      <c r="F74" s="244"/>
      <c r="G74" s="80"/>
      <c r="H74" s="44"/>
      <c r="I74" s="44"/>
      <c r="J74" s="44"/>
      <c r="K74" s="70"/>
      <c r="Q74" s="8">
        <f t="shared" si="2"/>
        <v>0</v>
      </c>
      <c r="R74" s="8" t="str">
        <f>IF('Angaben KH-Standort'!$D$12&gt;0,"JBJ","KJA")</f>
        <v>KJA</v>
      </c>
      <c r="S74" s="8">
        <f>VLOOKUP($C74,{"29 - Psychiatrie (Erwachsene)",1;"30 - Kinder- und Jugendpsychiatrie",1;"31 - Psychosomatik",1;"00 - Bitte eine Fachabteilung auswählen",0;0,0},2,0)</f>
        <v>0</v>
      </c>
      <c r="T74" s="8" t="str">
        <f t="shared" si="3"/>
        <v>Leer</v>
      </c>
      <c r="V74" s="8" t="str">
        <f>VLOOKUP($C74,{"29 - Psychiatrie (Erwachsene)","Psychiatrie";"30 - Kinder- und Jugendpsychiatrie","KJPsychiatrie";"31 - Psychosomatik","Psychosomatik";"00 - Bitte eine Fachabteilung auswählen","LEER";0,"Leer"},2,0)</f>
        <v>Leer</v>
      </c>
      <c r="W74" s="8">
        <f t="shared" si="4"/>
        <v>0</v>
      </c>
      <c r="X74" s="8">
        <f t="shared" si="5"/>
        <v>0</v>
      </c>
      <c r="Y74" s="8">
        <f t="shared" si="6"/>
        <v>0</v>
      </c>
      <c r="Z74" s="8">
        <f t="shared" si="7"/>
        <v>0</v>
      </c>
    </row>
    <row r="75" spans="2:26" ht="15" customHeight="1" x14ac:dyDescent="0.25">
      <c r="B75" s="76" t="str">
        <f t="shared" si="1"/>
        <v>!!!</v>
      </c>
      <c r="C75" s="242"/>
      <c r="D75" s="243"/>
      <c r="E75" s="243"/>
      <c r="F75" s="244"/>
      <c r="G75" s="80"/>
      <c r="H75" s="44"/>
      <c r="I75" s="44"/>
      <c r="J75" s="44"/>
      <c r="K75" s="70"/>
      <c r="Q75" s="8">
        <f t="shared" si="2"/>
        <v>0</v>
      </c>
      <c r="R75" s="8" t="str">
        <f>IF('Angaben KH-Standort'!$D$12&gt;0,"JBJ","KJA")</f>
        <v>KJA</v>
      </c>
      <c r="S75" s="8">
        <f>VLOOKUP($C75,{"29 - Psychiatrie (Erwachsene)",1;"30 - Kinder- und Jugendpsychiatrie",1;"31 - Psychosomatik",1;"00 - Bitte eine Fachabteilung auswählen",0;0,0},2,0)</f>
        <v>0</v>
      </c>
      <c r="T75" s="8" t="str">
        <f t="shared" si="3"/>
        <v>Leer</v>
      </c>
      <c r="V75" s="8" t="str">
        <f>VLOOKUP($C75,{"29 - Psychiatrie (Erwachsene)","Psychiatrie";"30 - Kinder- und Jugendpsychiatrie","KJPsychiatrie";"31 - Psychosomatik","Psychosomatik";"00 - Bitte eine Fachabteilung auswählen","LEER";0,"Leer"},2,0)</f>
        <v>Leer</v>
      </c>
      <c r="W75" s="8">
        <f t="shared" si="4"/>
        <v>0</v>
      </c>
      <c r="X75" s="8">
        <f t="shared" si="5"/>
        <v>0</v>
      </c>
      <c r="Y75" s="8">
        <f t="shared" si="6"/>
        <v>0</v>
      </c>
      <c r="Z75" s="8">
        <f t="shared" si="7"/>
        <v>0</v>
      </c>
    </row>
    <row r="76" spans="2:26" ht="15" customHeight="1" x14ac:dyDescent="0.25">
      <c r="B76" s="76" t="str">
        <f t="shared" si="1"/>
        <v>!!!</v>
      </c>
      <c r="C76" s="242"/>
      <c r="D76" s="243"/>
      <c r="E76" s="243"/>
      <c r="F76" s="244"/>
      <c r="G76" s="80"/>
      <c r="H76" s="44"/>
      <c r="I76" s="44"/>
      <c r="J76" s="44"/>
      <c r="K76" s="70"/>
      <c r="Q76" s="8">
        <f t="shared" si="2"/>
        <v>0</v>
      </c>
      <c r="R76" s="8" t="str">
        <f>IF('Angaben KH-Standort'!$D$12&gt;0,"JBJ","KJA")</f>
        <v>KJA</v>
      </c>
      <c r="S76" s="8">
        <f>VLOOKUP($C76,{"29 - Psychiatrie (Erwachsene)",1;"30 - Kinder- und Jugendpsychiatrie",1;"31 - Psychosomatik",1;"00 - Bitte eine Fachabteilung auswählen",0;0,0},2,0)</f>
        <v>0</v>
      </c>
      <c r="T76" s="8" t="str">
        <f t="shared" si="3"/>
        <v>Leer</v>
      </c>
      <c r="V76" s="8" t="str">
        <f>VLOOKUP($C76,{"29 - Psychiatrie (Erwachsene)","Psychiatrie";"30 - Kinder- und Jugendpsychiatrie","KJPsychiatrie";"31 - Psychosomatik","Psychosomatik";"00 - Bitte eine Fachabteilung auswählen","LEER";0,"Leer"},2,0)</f>
        <v>Leer</v>
      </c>
      <c r="W76" s="8">
        <f t="shared" si="4"/>
        <v>0</v>
      </c>
      <c r="X76" s="8">
        <f t="shared" si="5"/>
        <v>0</v>
      </c>
      <c r="Y76" s="8">
        <f t="shared" si="6"/>
        <v>0</v>
      </c>
      <c r="Z76" s="8">
        <f t="shared" si="7"/>
        <v>0</v>
      </c>
    </row>
    <row r="77" spans="2:26" ht="15" customHeight="1" x14ac:dyDescent="0.25">
      <c r="B77" s="76" t="str">
        <f t="shared" si="1"/>
        <v>!!!</v>
      </c>
      <c r="C77" s="242"/>
      <c r="D77" s="243"/>
      <c r="E77" s="243"/>
      <c r="F77" s="244"/>
      <c r="G77" s="80"/>
      <c r="H77" s="44"/>
      <c r="I77" s="44"/>
      <c r="J77" s="44"/>
      <c r="K77" s="70"/>
      <c r="Q77" s="8">
        <f t="shared" si="2"/>
        <v>0</v>
      </c>
      <c r="R77" s="8" t="str">
        <f>IF('Angaben KH-Standort'!$D$12&gt;0,"JBJ","KJA")</f>
        <v>KJA</v>
      </c>
      <c r="S77" s="8">
        <f>VLOOKUP($C77,{"29 - Psychiatrie (Erwachsene)",1;"30 - Kinder- und Jugendpsychiatrie",1;"31 - Psychosomatik",1;"00 - Bitte eine Fachabteilung auswählen",0;0,0},2,0)</f>
        <v>0</v>
      </c>
      <c r="T77" s="8" t="str">
        <f t="shared" si="3"/>
        <v>Leer</v>
      </c>
      <c r="V77" s="8" t="str">
        <f>VLOOKUP($C77,{"29 - Psychiatrie (Erwachsene)","Psychiatrie";"30 - Kinder- und Jugendpsychiatrie","KJPsychiatrie";"31 - Psychosomatik","Psychosomatik";"00 - Bitte eine Fachabteilung auswählen","LEER";0,"Leer"},2,0)</f>
        <v>Leer</v>
      </c>
      <c r="W77" s="8">
        <f t="shared" si="4"/>
        <v>0</v>
      </c>
      <c r="X77" s="8">
        <f t="shared" si="5"/>
        <v>0</v>
      </c>
      <c r="Y77" s="8">
        <f t="shared" si="6"/>
        <v>0</v>
      </c>
      <c r="Z77" s="8">
        <f t="shared" si="7"/>
        <v>0</v>
      </c>
    </row>
    <row r="78" spans="2:26" ht="15" customHeight="1" x14ac:dyDescent="0.25">
      <c r="B78" s="76" t="str">
        <f t="shared" si="1"/>
        <v>!!!</v>
      </c>
      <c r="C78" s="242"/>
      <c r="D78" s="243"/>
      <c r="E78" s="243"/>
      <c r="F78" s="244"/>
      <c r="G78" s="80"/>
      <c r="H78" s="44"/>
      <c r="I78" s="44"/>
      <c r="J78" s="44"/>
      <c r="K78" s="70"/>
      <c r="Q78" s="8">
        <f t="shared" si="2"/>
        <v>0</v>
      </c>
      <c r="R78" s="8" t="str">
        <f>IF('Angaben KH-Standort'!$D$12&gt;0,"JBJ","KJA")</f>
        <v>KJA</v>
      </c>
      <c r="S78" s="8">
        <f>VLOOKUP($C78,{"29 - Psychiatrie (Erwachsene)",1;"30 - Kinder- und Jugendpsychiatrie",1;"31 - Psychosomatik",1;"00 - Bitte eine Fachabteilung auswählen",0;0,0},2,0)</f>
        <v>0</v>
      </c>
      <c r="T78" s="8" t="str">
        <f t="shared" si="3"/>
        <v>Leer</v>
      </c>
      <c r="V78" s="8" t="str">
        <f>VLOOKUP($C78,{"29 - Psychiatrie (Erwachsene)","Psychiatrie";"30 - Kinder- und Jugendpsychiatrie","KJPsychiatrie";"31 - Psychosomatik","Psychosomatik";"00 - Bitte eine Fachabteilung auswählen","LEER";0,"Leer"},2,0)</f>
        <v>Leer</v>
      </c>
      <c r="W78" s="8">
        <f t="shared" si="4"/>
        <v>0</v>
      </c>
      <c r="X78" s="8">
        <f t="shared" si="5"/>
        <v>0</v>
      </c>
      <c r="Y78" s="8">
        <f t="shared" si="6"/>
        <v>0</v>
      </c>
      <c r="Z78" s="8">
        <f t="shared" si="7"/>
        <v>0</v>
      </c>
    </row>
    <row r="79" spans="2:26" ht="15" customHeight="1" x14ac:dyDescent="0.25">
      <c r="B79" s="76" t="str">
        <f t="shared" si="1"/>
        <v>!!!</v>
      </c>
      <c r="C79" s="242"/>
      <c r="D79" s="243"/>
      <c r="E79" s="243"/>
      <c r="F79" s="244"/>
      <c r="G79" s="80"/>
      <c r="H79" s="44"/>
      <c r="I79" s="44"/>
      <c r="J79" s="44"/>
      <c r="K79" s="70"/>
      <c r="Q79" s="8">
        <f t="shared" si="2"/>
        <v>0</v>
      </c>
      <c r="R79" s="8" t="str">
        <f>IF('Angaben KH-Standort'!$D$12&gt;0,"JBJ","KJA")</f>
        <v>KJA</v>
      </c>
      <c r="S79" s="8">
        <f>VLOOKUP($C79,{"29 - Psychiatrie (Erwachsene)",1;"30 - Kinder- und Jugendpsychiatrie",1;"31 - Psychosomatik",1;"00 - Bitte eine Fachabteilung auswählen",0;0,0},2,0)</f>
        <v>0</v>
      </c>
      <c r="T79" s="8" t="str">
        <f t="shared" si="3"/>
        <v>Leer</v>
      </c>
      <c r="V79" s="8" t="str">
        <f>VLOOKUP($C79,{"29 - Psychiatrie (Erwachsene)","Psychiatrie";"30 - Kinder- und Jugendpsychiatrie","KJPsychiatrie";"31 - Psychosomatik","Psychosomatik";"00 - Bitte eine Fachabteilung auswählen","LEER";0,"Leer"},2,0)</f>
        <v>Leer</v>
      </c>
      <c r="W79" s="8">
        <f t="shared" si="4"/>
        <v>0</v>
      </c>
      <c r="X79" s="8">
        <f t="shared" si="5"/>
        <v>0</v>
      </c>
      <c r="Y79" s="8">
        <f t="shared" si="6"/>
        <v>0</v>
      </c>
      <c r="Z79" s="8">
        <f t="shared" si="7"/>
        <v>0</v>
      </c>
    </row>
    <row r="80" spans="2:26" ht="15" customHeight="1" x14ac:dyDescent="0.25">
      <c r="B80" s="76" t="str">
        <f t="shared" si="1"/>
        <v>!!!</v>
      </c>
      <c r="C80" s="242"/>
      <c r="D80" s="243"/>
      <c r="E80" s="243"/>
      <c r="F80" s="244"/>
      <c r="G80" s="80"/>
      <c r="H80" s="44"/>
      <c r="I80" s="44"/>
      <c r="J80" s="44"/>
      <c r="K80" s="70"/>
      <c r="Q80" s="8">
        <f t="shared" si="2"/>
        <v>0</v>
      </c>
      <c r="R80" s="8" t="str">
        <f>IF('Angaben KH-Standort'!$D$12&gt;0,"JBJ","KJA")</f>
        <v>KJA</v>
      </c>
      <c r="S80" s="8">
        <f>VLOOKUP($C80,{"29 - Psychiatrie (Erwachsene)",1;"30 - Kinder- und Jugendpsychiatrie",1;"31 - Psychosomatik",1;"00 - Bitte eine Fachabteilung auswählen",0;0,0},2,0)</f>
        <v>0</v>
      </c>
      <c r="T80" s="8" t="str">
        <f t="shared" si="3"/>
        <v>Leer</v>
      </c>
      <c r="V80" s="8" t="str">
        <f>VLOOKUP($C80,{"29 - Psychiatrie (Erwachsene)","Psychiatrie";"30 - Kinder- und Jugendpsychiatrie","KJPsychiatrie";"31 - Psychosomatik","Psychosomatik";"00 - Bitte eine Fachabteilung auswählen","LEER";0,"Leer"},2,0)</f>
        <v>Leer</v>
      </c>
      <c r="W80" s="8">
        <f t="shared" si="4"/>
        <v>0</v>
      </c>
      <c r="X80" s="8">
        <f t="shared" si="5"/>
        <v>0</v>
      </c>
      <c r="Y80" s="8">
        <f t="shared" si="6"/>
        <v>0</v>
      </c>
      <c r="Z80" s="8">
        <f t="shared" si="7"/>
        <v>0</v>
      </c>
    </row>
    <row r="81" spans="2:26" ht="15" customHeight="1" x14ac:dyDescent="0.25">
      <c r="B81" s="76" t="str">
        <f t="shared" si="1"/>
        <v>!!!</v>
      </c>
      <c r="C81" s="242"/>
      <c r="D81" s="243"/>
      <c r="E81" s="243"/>
      <c r="F81" s="244"/>
      <c r="G81" s="80"/>
      <c r="H81" s="44"/>
      <c r="I81" s="44"/>
      <c r="J81" s="44"/>
      <c r="K81" s="70"/>
      <c r="Q81" s="8">
        <f t="shared" si="2"/>
        <v>0</v>
      </c>
      <c r="R81" s="8" t="str">
        <f>IF('Angaben KH-Standort'!$D$12&gt;0,"JBJ","KJA")</f>
        <v>KJA</v>
      </c>
      <c r="S81" s="8">
        <f>VLOOKUP($C81,{"29 - Psychiatrie (Erwachsene)",1;"30 - Kinder- und Jugendpsychiatrie",1;"31 - Psychosomatik",1;"00 - Bitte eine Fachabteilung auswählen",0;0,0},2,0)</f>
        <v>0</v>
      </c>
      <c r="T81" s="8" t="str">
        <f t="shared" si="3"/>
        <v>Leer</v>
      </c>
      <c r="V81" s="8" t="str">
        <f>VLOOKUP($C81,{"29 - Psychiatrie (Erwachsene)","Psychiatrie";"30 - Kinder- und Jugendpsychiatrie","KJPsychiatrie";"31 - Psychosomatik","Psychosomatik";"00 - Bitte eine Fachabteilung auswählen","LEER";0,"Leer"},2,0)</f>
        <v>Leer</v>
      </c>
      <c r="W81" s="8">
        <f t="shared" si="4"/>
        <v>0</v>
      </c>
      <c r="X81" s="8">
        <f t="shared" si="5"/>
        <v>0</v>
      </c>
      <c r="Y81" s="8">
        <f t="shared" si="6"/>
        <v>0</v>
      </c>
      <c r="Z81" s="8">
        <f t="shared" si="7"/>
        <v>0</v>
      </c>
    </row>
    <row r="82" spans="2:26" ht="15" customHeight="1" x14ac:dyDescent="0.25">
      <c r="B82" s="76" t="str">
        <f t="shared" si="1"/>
        <v>!!!</v>
      </c>
      <c r="C82" s="242"/>
      <c r="D82" s="243"/>
      <c r="E82" s="243"/>
      <c r="F82" s="244"/>
      <c r="G82" s="80"/>
      <c r="H82" s="44"/>
      <c r="I82" s="44"/>
      <c r="J82" s="44"/>
      <c r="K82" s="70"/>
      <c r="Q82" s="8">
        <f t="shared" si="2"/>
        <v>0</v>
      </c>
      <c r="R82" s="8" t="str">
        <f>IF('Angaben KH-Standort'!$D$12&gt;0,"JBJ","KJA")</f>
        <v>KJA</v>
      </c>
      <c r="S82" s="8">
        <f>VLOOKUP($C82,{"29 - Psychiatrie (Erwachsene)",1;"30 - Kinder- und Jugendpsychiatrie",1;"31 - Psychosomatik",1;"00 - Bitte eine Fachabteilung auswählen",0;0,0},2,0)</f>
        <v>0</v>
      </c>
      <c r="T82" s="8" t="str">
        <f t="shared" si="3"/>
        <v>Leer</v>
      </c>
      <c r="V82" s="8" t="str">
        <f>VLOOKUP($C82,{"29 - Psychiatrie (Erwachsene)","Psychiatrie";"30 - Kinder- und Jugendpsychiatrie","KJPsychiatrie";"31 - Psychosomatik","Psychosomatik";"00 - Bitte eine Fachabteilung auswählen","LEER";0,"Leer"},2,0)</f>
        <v>Leer</v>
      </c>
      <c r="W82" s="8">
        <f t="shared" si="4"/>
        <v>0</v>
      </c>
      <c r="X82" s="8">
        <f t="shared" si="5"/>
        <v>0</v>
      </c>
      <c r="Y82" s="8">
        <f t="shared" si="6"/>
        <v>0</v>
      </c>
      <c r="Z82" s="8">
        <f t="shared" si="7"/>
        <v>0</v>
      </c>
    </row>
    <row r="83" spans="2:26" ht="15" customHeight="1" x14ac:dyDescent="0.25">
      <c r="B83" s="76" t="str">
        <f t="shared" si="1"/>
        <v>!!!</v>
      </c>
      <c r="C83" s="242"/>
      <c r="D83" s="243"/>
      <c r="E83" s="243"/>
      <c r="F83" s="244"/>
      <c r="G83" s="80"/>
      <c r="H83" s="44"/>
      <c r="I83" s="44"/>
      <c r="J83" s="44"/>
      <c r="K83" s="70"/>
      <c r="Q83" s="8">
        <f t="shared" si="2"/>
        <v>0</v>
      </c>
      <c r="R83" s="8" t="str">
        <f>IF('Angaben KH-Standort'!$D$12&gt;0,"JBJ","KJA")</f>
        <v>KJA</v>
      </c>
      <c r="S83" s="8">
        <f>VLOOKUP($C83,{"29 - Psychiatrie (Erwachsene)",1;"30 - Kinder- und Jugendpsychiatrie",1;"31 - Psychosomatik",1;"00 - Bitte eine Fachabteilung auswählen",0;0,0},2,0)</f>
        <v>0</v>
      </c>
      <c r="T83" s="8" t="str">
        <f t="shared" si="3"/>
        <v>Leer</v>
      </c>
      <c r="V83" s="8" t="str">
        <f>VLOOKUP($C83,{"29 - Psychiatrie (Erwachsene)","Psychiatrie";"30 - Kinder- und Jugendpsychiatrie","KJPsychiatrie";"31 - Psychosomatik","Psychosomatik";"00 - Bitte eine Fachabteilung auswählen","LEER";0,"Leer"},2,0)</f>
        <v>Leer</v>
      </c>
      <c r="W83" s="8">
        <f t="shared" si="4"/>
        <v>0</v>
      </c>
      <c r="X83" s="8">
        <f t="shared" si="5"/>
        <v>0</v>
      </c>
      <c r="Y83" s="8">
        <f t="shared" si="6"/>
        <v>0</v>
      </c>
      <c r="Z83" s="8">
        <f t="shared" si="7"/>
        <v>0</v>
      </c>
    </row>
    <row r="84" spans="2:26" ht="15" customHeight="1" x14ac:dyDescent="0.25">
      <c r="B84" s="76" t="str">
        <f t="shared" si="1"/>
        <v>!!!</v>
      </c>
      <c r="C84" s="242"/>
      <c r="D84" s="243"/>
      <c r="E84" s="243"/>
      <c r="F84" s="244"/>
      <c r="G84" s="80"/>
      <c r="H84" s="44"/>
      <c r="I84" s="44"/>
      <c r="J84" s="44"/>
      <c r="K84" s="70"/>
      <c r="Q84" s="8">
        <f t="shared" si="2"/>
        <v>0</v>
      </c>
      <c r="R84" s="8" t="str">
        <f>IF('Angaben KH-Standort'!$D$12&gt;0,"JBJ","KJA")</f>
        <v>KJA</v>
      </c>
      <c r="S84" s="8">
        <f>VLOOKUP($C84,{"29 - Psychiatrie (Erwachsene)",1;"30 - Kinder- und Jugendpsychiatrie",1;"31 - Psychosomatik",1;"00 - Bitte eine Fachabteilung auswählen",0;0,0},2,0)</f>
        <v>0</v>
      </c>
      <c r="T84" s="8" t="str">
        <f t="shared" si="3"/>
        <v>Leer</v>
      </c>
      <c r="V84" s="8" t="str">
        <f>VLOOKUP($C84,{"29 - Psychiatrie (Erwachsene)","Psychiatrie";"30 - Kinder- und Jugendpsychiatrie","KJPsychiatrie";"31 - Psychosomatik","Psychosomatik";"00 - Bitte eine Fachabteilung auswählen","LEER";0,"Leer"},2,0)</f>
        <v>Leer</v>
      </c>
      <c r="W84" s="8">
        <f t="shared" si="4"/>
        <v>0</v>
      </c>
      <c r="X84" s="8">
        <f t="shared" si="5"/>
        <v>0</v>
      </c>
      <c r="Y84" s="8">
        <f t="shared" si="6"/>
        <v>0</v>
      </c>
      <c r="Z84" s="8">
        <f t="shared" si="7"/>
        <v>0</v>
      </c>
    </row>
    <row r="85" spans="2:26" ht="15" customHeight="1" x14ac:dyDescent="0.25">
      <c r="B85" s="76" t="str">
        <f t="shared" si="1"/>
        <v>!!!</v>
      </c>
      <c r="C85" s="242"/>
      <c r="D85" s="243"/>
      <c r="E85" s="243"/>
      <c r="F85" s="244"/>
      <c r="G85" s="80"/>
      <c r="H85" s="44"/>
      <c r="I85" s="44"/>
      <c r="J85" s="44"/>
      <c r="K85" s="70"/>
      <c r="Q85" s="8">
        <f t="shared" si="2"/>
        <v>0</v>
      </c>
      <c r="R85" s="8" t="str">
        <f>IF('Angaben KH-Standort'!$D$12&gt;0,"JBJ","KJA")</f>
        <v>KJA</v>
      </c>
      <c r="S85" s="8">
        <f>VLOOKUP($C85,{"29 - Psychiatrie (Erwachsene)",1;"30 - Kinder- und Jugendpsychiatrie",1;"31 - Psychosomatik",1;"00 - Bitte eine Fachabteilung auswählen",0;0,0},2,0)</f>
        <v>0</v>
      </c>
      <c r="T85" s="8" t="str">
        <f t="shared" si="3"/>
        <v>Leer</v>
      </c>
      <c r="V85" s="8" t="str">
        <f>VLOOKUP($C85,{"29 - Psychiatrie (Erwachsene)","Psychiatrie";"30 - Kinder- und Jugendpsychiatrie","KJPsychiatrie";"31 - Psychosomatik","Psychosomatik";"00 - Bitte eine Fachabteilung auswählen","LEER";0,"Leer"},2,0)</f>
        <v>Leer</v>
      </c>
      <c r="W85" s="8">
        <f t="shared" si="4"/>
        <v>0</v>
      </c>
      <c r="X85" s="8">
        <f t="shared" si="5"/>
        <v>0</v>
      </c>
      <c r="Y85" s="8">
        <f t="shared" si="6"/>
        <v>0</v>
      </c>
      <c r="Z85" s="8">
        <f t="shared" si="7"/>
        <v>0</v>
      </c>
    </row>
    <row r="86" spans="2:26" ht="15" customHeight="1" x14ac:dyDescent="0.25">
      <c r="B86" s="76" t="str">
        <f t="shared" si="1"/>
        <v>!!!</v>
      </c>
      <c r="C86" s="242"/>
      <c r="D86" s="243"/>
      <c r="E86" s="243"/>
      <c r="F86" s="244"/>
      <c r="G86" s="80"/>
      <c r="H86" s="44"/>
      <c r="I86" s="44"/>
      <c r="J86" s="44"/>
      <c r="K86" s="70"/>
      <c r="Q86" s="8">
        <f t="shared" si="2"/>
        <v>0</v>
      </c>
      <c r="R86" s="8" t="str">
        <f>IF('Angaben KH-Standort'!$D$12&gt;0,"JBJ","KJA")</f>
        <v>KJA</v>
      </c>
      <c r="S86" s="8">
        <f>VLOOKUP($C86,{"29 - Psychiatrie (Erwachsene)",1;"30 - Kinder- und Jugendpsychiatrie",1;"31 - Psychosomatik",1;"00 - Bitte eine Fachabteilung auswählen",0;0,0},2,0)</f>
        <v>0</v>
      </c>
      <c r="T86" s="8" t="str">
        <f t="shared" si="3"/>
        <v>Leer</v>
      </c>
      <c r="V86" s="8" t="str">
        <f>VLOOKUP($C86,{"29 - Psychiatrie (Erwachsene)","Psychiatrie";"30 - Kinder- und Jugendpsychiatrie","KJPsychiatrie";"31 - Psychosomatik","Psychosomatik";"00 - Bitte eine Fachabteilung auswählen","LEER";0,"Leer"},2,0)</f>
        <v>Leer</v>
      </c>
      <c r="W86" s="8">
        <f t="shared" si="4"/>
        <v>0</v>
      </c>
      <c r="X86" s="8">
        <f t="shared" si="5"/>
        <v>0</v>
      </c>
      <c r="Y86" s="8">
        <f t="shared" si="6"/>
        <v>0</v>
      </c>
      <c r="Z86" s="8">
        <f t="shared" si="7"/>
        <v>0</v>
      </c>
    </row>
    <row r="87" spans="2:26" ht="15" customHeight="1" x14ac:dyDescent="0.25">
      <c r="B87" s="76" t="str">
        <f t="shared" ref="B87:B150" si="8">IF(SUM(W87:Z87)&lt;4,"!!!","")</f>
        <v>!!!</v>
      </c>
      <c r="C87" s="242"/>
      <c r="D87" s="243"/>
      <c r="E87" s="243"/>
      <c r="F87" s="244"/>
      <c r="G87" s="80"/>
      <c r="H87" s="44"/>
      <c r="I87" s="44"/>
      <c r="J87" s="44"/>
      <c r="K87" s="70"/>
      <c r="Q87" s="8">
        <f t="shared" ref="Q87:Q150" si="9">IF(LEN(B87)&gt;0,0,1)</f>
        <v>0</v>
      </c>
      <c r="R87" s="8" t="str">
        <f>IF('Angaben KH-Standort'!$D$12&gt;0,"JBJ","KJA")</f>
        <v>KJA</v>
      </c>
      <c r="S87" s="8">
        <f>VLOOKUP($C87,{"29 - Psychiatrie (Erwachsene)",1;"30 - Kinder- und Jugendpsychiatrie",1;"31 - Psychosomatik",1;"00 - Bitte eine Fachabteilung auswählen",0;0,0},2,0)</f>
        <v>0</v>
      </c>
      <c r="T87" s="8" t="str">
        <f t="shared" ref="T87:T150" si="10">IF(S87=1,R87,"Leer")</f>
        <v>Leer</v>
      </c>
      <c r="V87" s="8" t="str">
        <f>VLOOKUP($C87,{"29 - Psychiatrie (Erwachsene)","Psychiatrie";"30 - Kinder- und Jugendpsychiatrie","KJPsychiatrie";"31 - Psychosomatik","Psychosomatik";"00 - Bitte eine Fachabteilung auswählen","LEER";0,"Leer"},2,0)</f>
        <v>Leer</v>
      </c>
      <c r="W87" s="8">
        <f t="shared" ref="W87:W150" si="11">IF(LEN($C87)&gt;0,1,0)</f>
        <v>0</v>
      </c>
      <c r="X87" s="8">
        <f t="shared" ref="X87:X150" si="12">IF(VALUE($D87)&gt;0,1,0)</f>
        <v>0</v>
      </c>
      <c r="Y87" s="8">
        <f t="shared" ref="Y87:Y150" si="13">IF(LEN($E87)&gt;0,1,0)</f>
        <v>0</v>
      </c>
      <c r="Z87" s="8">
        <f t="shared" ref="Z87:Z150" si="14">IF(LEN($F87)&gt;0,1,0)</f>
        <v>0</v>
      </c>
    </row>
    <row r="88" spans="2:26" ht="15" customHeight="1" x14ac:dyDescent="0.25">
      <c r="B88" s="76" t="str">
        <f t="shared" si="8"/>
        <v>!!!</v>
      </c>
      <c r="C88" s="242"/>
      <c r="D88" s="243"/>
      <c r="E88" s="243"/>
      <c r="F88" s="244"/>
      <c r="G88" s="80"/>
      <c r="H88" s="44"/>
      <c r="I88" s="44"/>
      <c r="J88" s="44"/>
      <c r="K88" s="70"/>
      <c r="Q88" s="8">
        <f t="shared" si="9"/>
        <v>0</v>
      </c>
      <c r="R88" s="8" t="str">
        <f>IF('Angaben KH-Standort'!$D$12&gt;0,"JBJ","KJA")</f>
        <v>KJA</v>
      </c>
      <c r="S88" s="8">
        <f>VLOOKUP($C88,{"29 - Psychiatrie (Erwachsene)",1;"30 - Kinder- und Jugendpsychiatrie",1;"31 - Psychosomatik",1;"00 - Bitte eine Fachabteilung auswählen",0;0,0},2,0)</f>
        <v>0</v>
      </c>
      <c r="T88" s="8" t="str">
        <f t="shared" si="10"/>
        <v>Leer</v>
      </c>
      <c r="V88" s="8" t="str">
        <f>VLOOKUP($C88,{"29 - Psychiatrie (Erwachsene)","Psychiatrie";"30 - Kinder- und Jugendpsychiatrie","KJPsychiatrie";"31 - Psychosomatik","Psychosomatik";"00 - Bitte eine Fachabteilung auswählen","LEER";0,"Leer"},2,0)</f>
        <v>Leer</v>
      </c>
      <c r="W88" s="8">
        <f t="shared" si="11"/>
        <v>0</v>
      </c>
      <c r="X88" s="8">
        <f t="shared" si="12"/>
        <v>0</v>
      </c>
      <c r="Y88" s="8">
        <f t="shared" si="13"/>
        <v>0</v>
      </c>
      <c r="Z88" s="8">
        <f t="shared" si="14"/>
        <v>0</v>
      </c>
    </row>
    <row r="89" spans="2:26" ht="15" customHeight="1" x14ac:dyDescent="0.25">
      <c r="B89" s="76" t="str">
        <f t="shared" si="8"/>
        <v>!!!</v>
      </c>
      <c r="C89" s="242"/>
      <c r="D89" s="243"/>
      <c r="E89" s="243"/>
      <c r="F89" s="244"/>
      <c r="G89" s="80"/>
      <c r="H89" s="44"/>
      <c r="I89" s="44"/>
      <c r="J89" s="44"/>
      <c r="K89" s="70"/>
      <c r="Q89" s="8">
        <f t="shared" si="9"/>
        <v>0</v>
      </c>
      <c r="R89" s="8" t="str">
        <f>IF('Angaben KH-Standort'!$D$12&gt;0,"JBJ","KJA")</f>
        <v>KJA</v>
      </c>
      <c r="S89" s="8">
        <f>VLOOKUP($C89,{"29 - Psychiatrie (Erwachsene)",1;"30 - Kinder- und Jugendpsychiatrie",1;"31 - Psychosomatik",1;"00 - Bitte eine Fachabteilung auswählen",0;0,0},2,0)</f>
        <v>0</v>
      </c>
      <c r="T89" s="8" t="str">
        <f t="shared" si="10"/>
        <v>Leer</v>
      </c>
      <c r="V89" s="8" t="str">
        <f>VLOOKUP($C89,{"29 - Psychiatrie (Erwachsene)","Psychiatrie";"30 - Kinder- und Jugendpsychiatrie","KJPsychiatrie";"31 - Psychosomatik","Psychosomatik";"00 - Bitte eine Fachabteilung auswählen","LEER";0,"Leer"},2,0)</f>
        <v>Leer</v>
      </c>
      <c r="W89" s="8">
        <f t="shared" si="11"/>
        <v>0</v>
      </c>
      <c r="X89" s="8">
        <f t="shared" si="12"/>
        <v>0</v>
      </c>
      <c r="Y89" s="8">
        <f t="shared" si="13"/>
        <v>0</v>
      </c>
      <c r="Z89" s="8">
        <f t="shared" si="14"/>
        <v>0</v>
      </c>
    </row>
    <row r="90" spans="2:26" ht="15" customHeight="1" x14ac:dyDescent="0.25">
      <c r="B90" s="76" t="str">
        <f t="shared" si="8"/>
        <v>!!!</v>
      </c>
      <c r="C90" s="242"/>
      <c r="D90" s="243"/>
      <c r="E90" s="243"/>
      <c r="F90" s="244"/>
      <c r="G90" s="80"/>
      <c r="H90" s="44"/>
      <c r="I90" s="44"/>
      <c r="J90" s="44"/>
      <c r="K90" s="70"/>
      <c r="Q90" s="8">
        <f t="shared" si="9"/>
        <v>0</v>
      </c>
      <c r="R90" s="8" t="str">
        <f>IF('Angaben KH-Standort'!$D$12&gt;0,"JBJ","KJA")</f>
        <v>KJA</v>
      </c>
      <c r="S90" s="8">
        <f>VLOOKUP($C90,{"29 - Psychiatrie (Erwachsene)",1;"30 - Kinder- und Jugendpsychiatrie",1;"31 - Psychosomatik",1;"00 - Bitte eine Fachabteilung auswählen",0;0,0},2,0)</f>
        <v>0</v>
      </c>
      <c r="T90" s="8" t="str">
        <f t="shared" si="10"/>
        <v>Leer</v>
      </c>
      <c r="V90" s="8" t="str">
        <f>VLOOKUP($C90,{"29 - Psychiatrie (Erwachsene)","Psychiatrie";"30 - Kinder- und Jugendpsychiatrie","KJPsychiatrie";"31 - Psychosomatik","Psychosomatik";"00 - Bitte eine Fachabteilung auswählen","LEER";0,"Leer"},2,0)</f>
        <v>Leer</v>
      </c>
      <c r="W90" s="8">
        <f t="shared" si="11"/>
        <v>0</v>
      </c>
      <c r="X90" s="8">
        <f t="shared" si="12"/>
        <v>0</v>
      </c>
      <c r="Y90" s="8">
        <f t="shared" si="13"/>
        <v>0</v>
      </c>
      <c r="Z90" s="8">
        <f t="shared" si="14"/>
        <v>0</v>
      </c>
    </row>
    <row r="91" spans="2:26" ht="15" customHeight="1" x14ac:dyDescent="0.25">
      <c r="B91" s="76" t="str">
        <f t="shared" si="8"/>
        <v>!!!</v>
      </c>
      <c r="C91" s="242"/>
      <c r="D91" s="243"/>
      <c r="E91" s="243"/>
      <c r="F91" s="244"/>
      <c r="G91" s="80"/>
      <c r="H91" s="44"/>
      <c r="I91" s="44"/>
      <c r="J91" s="44"/>
      <c r="K91" s="70"/>
      <c r="Q91" s="8">
        <f t="shared" si="9"/>
        <v>0</v>
      </c>
      <c r="R91" s="8" t="str">
        <f>IF('Angaben KH-Standort'!$D$12&gt;0,"JBJ","KJA")</f>
        <v>KJA</v>
      </c>
      <c r="S91" s="8">
        <f>VLOOKUP($C91,{"29 - Psychiatrie (Erwachsene)",1;"30 - Kinder- und Jugendpsychiatrie",1;"31 - Psychosomatik",1;"00 - Bitte eine Fachabteilung auswählen",0;0,0},2,0)</f>
        <v>0</v>
      </c>
      <c r="T91" s="8" t="str">
        <f t="shared" si="10"/>
        <v>Leer</v>
      </c>
      <c r="V91" s="8" t="str">
        <f>VLOOKUP($C91,{"29 - Psychiatrie (Erwachsene)","Psychiatrie";"30 - Kinder- und Jugendpsychiatrie","KJPsychiatrie";"31 - Psychosomatik","Psychosomatik";"00 - Bitte eine Fachabteilung auswählen","LEER";0,"Leer"},2,0)</f>
        <v>Leer</v>
      </c>
      <c r="W91" s="8">
        <f t="shared" si="11"/>
        <v>0</v>
      </c>
      <c r="X91" s="8">
        <f t="shared" si="12"/>
        <v>0</v>
      </c>
      <c r="Y91" s="8">
        <f t="shared" si="13"/>
        <v>0</v>
      </c>
      <c r="Z91" s="8">
        <f t="shared" si="14"/>
        <v>0</v>
      </c>
    </row>
    <row r="92" spans="2:26" ht="15" customHeight="1" x14ac:dyDescent="0.25">
      <c r="B92" s="76" t="str">
        <f t="shared" si="8"/>
        <v>!!!</v>
      </c>
      <c r="C92" s="242"/>
      <c r="D92" s="243"/>
      <c r="E92" s="243"/>
      <c r="F92" s="244"/>
      <c r="G92" s="80"/>
      <c r="H92" s="44"/>
      <c r="I92" s="44"/>
      <c r="J92" s="44"/>
      <c r="K92" s="70"/>
      <c r="Q92" s="8">
        <f t="shared" si="9"/>
        <v>0</v>
      </c>
      <c r="R92" s="8" t="str">
        <f>IF('Angaben KH-Standort'!$D$12&gt;0,"JBJ","KJA")</f>
        <v>KJA</v>
      </c>
      <c r="S92" s="8">
        <f>VLOOKUP($C92,{"29 - Psychiatrie (Erwachsene)",1;"30 - Kinder- und Jugendpsychiatrie",1;"31 - Psychosomatik",1;"00 - Bitte eine Fachabteilung auswählen",0;0,0},2,0)</f>
        <v>0</v>
      </c>
      <c r="T92" s="8" t="str">
        <f t="shared" si="10"/>
        <v>Leer</v>
      </c>
      <c r="V92" s="8" t="str">
        <f>VLOOKUP($C92,{"29 - Psychiatrie (Erwachsene)","Psychiatrie";"30 - Kinder- und Jugendpsychiatrie","KJPsychiatrie";"31 - Psychosomatik","Psychosomatik";"00 - Bitte eine Fachabteilung auswählen","LEER";0,"Leer"},2,0)</f>
        <v>Leer</v>
      </c>
      <c r="W92" s="8">
        <f t="shared" si="11"/>
        <v>0</v>
      </c>
      <c r="X92" s="8">
        <f t="shared" si="12"/>
        <v>0</v>
      </c>
      <c r="Y92" s="8">
        <f t="shared" si="13"/>
        <v>0</v>
      </c>
      <c r="Z92" s="8">
        <f t="shared" si="14"/>
        <v>0</v>
      </c>
    </row>
    <row r="93" spans="2:26" ht="15" customHeight="1" x14ac:dyDescent="0.25">
      <c r="B93" s="76" t="str">
        <f t="shared" si="8"/>
        <v>!!!</v>
      </c>
      <c r="C93" s="242"/>
      <c r="D93" s="243"/>
      <c r="E93" s="243"/>
      <c r="F93" s="244"/>
      <c r="G93" s="80"/>
      <c r="H93" s="44"/>
      <c r="I93" s="44"/>
      <c r="J93" s="44"/>
      <c r="K93" s="70"/>
      <c r="Q93" s="8">
        <f t="shared" si="9"/>
        <v>0</v>
      </c>
      <c r="R93" s="8" t="str">
        <f>IF('Angaben KH-Standort'!$D$12&gt;0,"JBJ","KJA")</f>
        <v>KJA</v>
      </c>
      <c r="S93" s="8">
        <f>VLOOKUP($C93,{"29 - Psychiatrie (Erwachsene)",1;"30 - Kinder- und Jugendpsychiatrie",1;"31 - Psychosomatik",1;"00 - Bitte eine Fachabteilung auswählen",0;0,0},2,0)</f>
        <v>0</v>
      </c>
      <c r="T93" s="8" t="str">
        <f t="shared" si="10"/>
        <v>Leer</v>
      </c>
      <c r="V93" s="8" t="str">
        <f>VLOOKUP($C93,{"29 - Psychiatrie (Erwachsene)","Psychiatrie";"30 - Kinder- und Jugendpsychiatrie","KJPsychiatrie";"31 - Psychosomatik","Psychosomatik";"00 - Bitte eine Fachabteilung auswählen","LEER";0,"Leer"},2,0)</f>
        <v>Leer</v>
      </c>
      <c r="W93" s="8">
        <f t="shared" si="11"/>
        <v>0</v>
      </c>
      <c r="X93" s="8">
        <f t="shared" si="12"/>
        <v>0</v>
      </c>
      <c r="Y93" s="8">
        <f t="shared" si="13"/>
        <v>0</v>
      </c>
      <c r="Z93" s="8">
        <f t="shared" si="14"/>
        <v>0</v>
      </c>
    </row>
    <row r="94" spans="2:26" ht="15" customHeight="1" x14ac:dyDescent="0.25">
      <c r="B94" s="76" t="str">
        <f t="shared" si="8"/>
        <v>!!!</v>
      </c>
      <c r="C94" s="242"/>
      <c r="D94" s="243"/>
      <c r="E94" s="243"/>
      <c r="F94" s="244"/>
      <c r="G94" s="80"/>
      <c r="H94" s="44"/>
      <c r="I94" s="44"/>
      <c r="J94" s="44"/>
      <c r="K94" s="70"/>
      <c r="Q94" s="8">
        <f t="shared" si="9"/>
        <v>0</v>
      </c>
      <c r="R94" s="8" t="str">
        <f>IF('Angaben KH-Standort'!$D$12&gt;0,"JBJ","KJA")</f>
        <v>KJA</v>
      </c>
      <c r="S94" s="8">
        <f>VLOOKUP($C94,{"29 - Psychiatrie (Erwachsene)",1;"30 - Kinder- und Jugendpsychiatrie",1;"31 - Psychosomatik",1;"00 - Bitte eine Fachabteilung auswählen",0;0,0},2,0)</f>
        <v>0</v>
      </c>
      <c r="T94" s="8" t="str">
        <f t="shared" si="10"/>
        <v>Leer</v>
      </c>
      <c r="V94" s="8" t="str">
        <f>VLOOKUP($C94,{"29 - Psychiatrie (Erwachsene)","Psychiatrie";"30 - Kinder- und Jugendpsychiatrie","KJPsychiatrie";"31 - Psychosomatik","Psychosomatik";"00 - Bitte eine Fachabteilung auswählen","LEER";0,"Leer"},2,0)</f>
        <v>Leer</v>
      </c>
      <c r="W94" s="8">
        <f t="shared" si="11"/>
        <v>0</v>
      </c>
      <c r="X94" s="8">
        <f t="shared" si="12"/>
        <v>0</v>
      </c>
      <c r="Y94" s="8">
        <f t="shared" si="13"/>
        <v>0</v>
      </c>
      <c r="Z94" s="8">
        <f t="shared" si="14"/>
        <v>0</v>
      </c>
    </row>
    <row r="95" spans="2:26" ht="15" customHeight="1" x14ac:dyDescent="0.25">
      <c r="B95" s="76" t="str">
        <f t="shared" si="8"/>
        <v>!!!</v>
      </c>
      <c r="C95" s="242"/>
      <c r="D95" s="243"/>
      <c r="E95" s="243"/>
      <c r="F95" s="244"/>
      <c r="G95" s="80"/>
      <c r="H95" s="44"/>
      <c r="I95" s="44"/>
      <c r="J95" s="44"/>
      <c r="K95" s="70"/>
      <c r="Q95" s="8">
        <f t="shared" si="9"/>
        <v>0</v>
      </c>
      <c r="R95" s="8" t="str">
        <f>IF('Angaben KH-Standort'!$D$12&gt;0,"JBJ","KJA")</f>
        <v>KJA</v>
      </c>
      <c r="S95" s="8">
        <f>VLOOKUP($C95,{"29 - Psychiatrie (Erwachsene)",1;"30 - Kinder- und Jugendpsychiatrie",1;"31 - Psychosomatik",1;"00 - Bitte eine Fachabteilung auswählen",0;0,0},2,0)</f>
        <v>0</v>
      </c>
      <c r="T95" s="8" t="str">
        <f t="shared" si="10"/>
        <v>Leer</v>
      </c>
      <c r="V95" s="8" t="str">
        <f>VLOOKUP($C95,{"29 - Psychiatrie (Erwachsene)","Psychiatrie";"30 - Kinder- und Jugendpsychiatrie","KJPsychiatrie";"31 - Psychosomatik","Psychosomatik";"00 - Bitte eine Fachabteilung auswählen","LEER";0,"Leer"},2,0)</f>
        <v>Leer</v>
      </c>
      <c r="W95" s="8">
        <f t="shared" si="11"/>
        <v>0</v>
      </c>
      <c r="X95" s="8">
        <f t="shared" si="12"/>
        <v>0</v>
      </c>
      <c r="Y95" s="8">
        <f t="shared" si="13"/>
        <v>0</v>
      </c>
      <c r="Z95" s="8">
        <f t="shared" si="14"/>
        <v>0</v>
      </c>
    </row>
    <row r="96" spans="2:26" ht="15" customHeight="1" x14ac:dyDescent="0.25">
      <c r="B96" s="76" t="str">
        <f t="shared" si="8"/>
        <v>!!!</v>
      </c>
      <c r="C96" s="242"/>
      <c r="D96" s="243"/>
      <c r="E96" s="243"/>
      <c r="F96" s="244"/>
      <c r="G96" s="80"/>
      <c r="H96" s="44"/>
      <c r="I96" s="44"/>
      <c r="J96" s="44"/>
      <c r="K96" s="70"/>
      <c r="Q96" s="8">
        <f t="shared" si="9"/>
        <v>0</v>
      </c>
      <c r="R96" s="8" t="str">
        <f>IF('Angaben KH-Standort'!$D$12&gt;0,"JBJ","KJA")</f>
        <v>KJA</v>
      </c>
      <c r="S96" s="8">
        <f>VLOOKUP($C96,{"29 - Psychiatrie (Erwachsene)",1;"30 - Kinder- und Jugendpsychiatrie",1;"31 - Psychosomatik",1;"00 - Bitte eine Fachabteilung auswählen",0;0,0},2,0)</f>
        <v>0</v>
      </c>
      <c r="T96" s="8" t="str">
        <f t="shared" si="10"/>
        <v>Leer</v>
      </c>
      <c r="V96" s="8" t="str">
        <f>VLOOKUP($C96,{"29 - Psychiatrie (Erwachsene)","Psychiatrie";"30 - Kinder- und Jugendpsychiatrie","KJPsychiatrie";"31 - Psychosomatik","Psychosomatik";"00 - Bitte eine Fachabteilung auswählen","LEER";0,"Leer"},2,0)</f>
        <v>Leer</v>
      </c>
      <c r="W96" s="8">
        <f t="shared" si="11"/>
        <v>0</v>
      </c>
      <c r="X96" s="8">
        <f t="shared" si="12"/>
        <v>0</v>
      </c>
      <c r="Y96" s="8">
        <f t="shared" si="13"/>
        <v>0</v>
      </c>
      <c r="Z96" s="8">
        <f t="shared" si="14"/>
        <v>0</v>
      </c>
    </row>
    <row r="97" spans="2:26" ht="15" customHeight="1" x14ac:dyDescent="0.25">
      <c r="B97" s="76" t="str">
        <f t="shared" si="8"/>
        <v>!!!</v>
      </c>
      <c r="C97" s="242"/>
      <c r="D97" s="243"/>
      <c r="E97" s="243"/>
      <c r="F97" s="244"/>
      <c r="G97" s="80"/>
      <c r="H97" s="44"/>
      <c r="I97" s="44"/>
      <c r="J97" s="44"/>
      <c r="K97" s="70"/>
      <c r="Q97" s="8">
        <f t="shared" si="9"/>
        <v>0</v>
      </c>
      <c r="R97" s="8" t="str">
        <f>IF('Angaben KH-Standort'!$D$12&gt;0,"JBJ","KJA")</f>
        <v>KJA</v>
      </c>
      <c r="S97" s="8">
        <f>VLOOKUP($C97,{"29 - Psychiatrie (Erwachsene)",1;"30 - Kinder- und Jugendpsychiatrie",1;"31 - Psychosomatik",1;"00 - Bitte eine Fachabteilung auswählen",0;0,0},2,0)</f>
        <v>0</v>
      </c>
      <c r="T97" s="8" t="str">
        <f t="shared" si="10"/>
        <v>Leer</v>
      </c>
      <c r="V97" s="8" t="str">
        <f>VLOOKUP($C97,{"29 - Psychiatrie (Erwachsene)","Psychiatrie";"30 - Kinder- und Jugendpsychiatrie","KJPsychiatrie";"31 - Psychosomatik","Psychosomatik";"00 - Bitte eine Fachabteilung auswählen","LEER";0,"Leer"},2,0)</f>
        <v>Leer</v>
      </c>
      <c r="W97" s="8">
        <f t="shared" si="11"/>
        <v>0</v>
      </c>
      <c r="X97" s="8">
        <f t="shared" si="12"/>
        <v>0</v>
      </c>
      <c r="Y97" s="8">
        <f t="shared" si="13"/>
        <v>0</v>
      </c>
      <c r="Z97" s="8">
        <f t="shared" si="14"/>
        <v>0</v>
      </c>
    </row>
    <row r="98" spans="2:26" ht="15" customHeight="1" x14ac:dyDescent="0.25">
      <c r="B98" s="76" t="str">
        <f t="shared" si="8"/>
        <v>!!!</v>
      </c>
      <c r="C98" s="242"/>
      <c r="D98" s="243"/>
      <c r="E98" s="243"/>
      <c r="F98" s="244"/>
      <c r="G98" s="80"/>
      <c r="H98" s="44"/>
      <c r="I98" s="44"/>
      <c r="J98" s="44"/>
      <c r="K98" s="70"/>
      <c r="Q98" s="8">
        <f t="shared" si="9"/>
        <v>0</v>
      </c>
      <c r="R98" s="8" t="str">
        <f>IF('Angaben KH-Standort'!$D$12&gt;0,"JBJ","KJA")</f>
        <v>KJA</v>
      </c>
      <c r="S98" s="8">
        <f>VLOOKUP($C98,{"29 - Psychiatrie (Erwachsene)",1;"30 - Kinder- und Jugendpsychiatrie",1;"31 - Psychosomatik",1;"00 - Bitte eine Fachabteilung auswählen",0;0,0},2,0)</f>
        <v>0</v>
      </c>
      <c r="T98" s="8" t="str">
        <f t="shared" si="10"/>
        <v>Leer</v>
      </c>
      <c r="V98" s="8" t="str">
        <f>VLOOKUP($C98,{"29 - Psychiatrie (Erwachsene)","Psychiatrie";"30 - Kinder- und Jugendpsychiatrie","KJPsychiatrie";"31 - Psychosomatik","Psychosomatik";"00 - Bitte eine Fachabteilung auswählen","LEER";0,"Leer"},2,0)</f>
        <v>Leer</v>
      </c>
      <c r="W98" s="8">
        <f t="shared" si="11"/>
        <v>0</v>
      </c>
      <c r="X98" s="8">
        <f t="shared" si="12"/>
        <v>0</v>
      </c>
      <c r="Y98" s="8">
        <f t="shared" si="13"/>
        <v>0</v>
      </c>
      <c r="Z98" s="8">
        <f t="shared" si="14"/>
        <v>0</v>
      </c>
    </row>
    <row r="99" spans="2:26" ht="15" customHeight="1" x14ac:dyDescent="0.25">
      <c r="B99" s="76" t="str">
        <f t="shared" si="8"/>
        <v>!!!</v>
      </c>
      <c r="C99" s="242"/>
      <c r="D99" s="243"/>
      <c r="E99" s="243"/>
      <c r="F99" s="244"/>
      <c r="G99" s="80"/>
      <c r="H99" s="44"/>
      <c r="I99" s="44"/>
      <c r="J99" s="44"/>
      <c r="K99" s="70"/>
      <c r="Q99" s="8">
        <f t="shared" si="9"/>
        <v>0</v>
      </c>
      <c r="R99" s="8" t="str">
        <f>IF('Angaben KH-Standort'!$D$12&gt;0,"JBJ","KJA")</f>
        <v>KJA</v>
      </c>
      <c r="S99" s="8">
        <f>VLOOKUP($C99,{"29 - Psychiatrie (Erwachsene)",1;"30 - Kinder- und Jugendpsychiatrie",1;"31 - Psychosomatik",1;"00 - Bitte eine Fachabteilung auswählen",0;0,0},2,0)</f>
        <v>0</v>
      </c>
      <c r="T99" s="8" t="str">
        <f t="shared" si="10"/>
        <v>Leer</v>
      </c>
      <c r="V99" s="8" t="str">
        <f>VLOOKUP($C99,{"29 - Psychiatrie (Erwachsene)","Psychiatrie";"30 - Kinder- und Jugendpsychiatrie","KJPsychiatrie";"31 - Psychosomatik","Psychosomatik";"00 - Bitte eine Fachabteilung auswählen","LEER";0,"Leer"},2,0)</f>
        <v>Leer</v>
      </c>
      <c r="W99" s="8">
        <f t="shared" si="11"/>
        <v>0</v>
      </c>
      <c r="X99" s="8">
        <f t="shared" si="12"/>
        <v>0</v>
      </c>
      <c r="Y99" s="8">
        <f t="shared" si="13"/>
        <v>0</v>
      </c>
      <c r="Z99" s="8">
        <f t="shared" si="14"/>
        <v>0</v>
      </c>
    </row>
    <row r="100" spans="2:26" ht="15" customHeight="1" x14ac:dyDescent="0.25">
      <c r="B100" s="76" t="str">
        <f t="shared" si="8"/>
        <v>!!!</v>
      </c>
      <c r="C100" s="242"/>
      <c r="D100" s="243"/>
      <c r="E100" s="243"/>
      <c r="F100" s="244"/>
      <c r="G100" s="80"/>
      <c r="H100" s="44"/>
      <c r="I100" s="44"/>
      <c r="J100" s="44"/>
      <c r="K100" s="70"/>
      <c r="Q100" s="8">
        <f t="shared" si="9"/>
        <v>0</v>
      </c>
      <c r="R100" s="8" t="str">
        <f>IF('Angaben KH-Standort'!$D$12&gt;0,"JBJ","KJA")</f>
        <v>KJA</v>
      </c>
      <c r="S100" s="8">
        <f>VLOOKUP($C100,{"29 - Psychiatrie (Erwachsene)",1;"30 - Kinder- und Jugendpsychiatrie",1;"31 - Psychosomatik",1;"00 - Bitte eine Fachabteilung auswählen",0;0,0},2,0)</f>
        <v>0</v>
      </c>
      <c r="T100" s="8" t="str">
        <f t="shared" si="10"/>
        <v>Leer</v>
      </c>
      <c r="V100" s="8" t="str">
        <f>VLOOKUP($C100,{"29 - Psychiatrie (Erwachsene)","Psychiatrie";"30 - Kinder- und Jugendpsychiatrie","KJPsychiatrie";"31 - Psychosomatik","Psychosomatik";"00 - Bitte eine Fachabteilung auswählen","LEER";0,"Leer"},2,0)</f>
        <v>Leer</v>
      </c>
      <c r="W100" s="8">
        <f t="shared" si="11"/>
        <v>0</v>
      </c>
      <c r="X100" s="8">
        <f t="shared" si="12"/>
        <v>0</v>
      </c>
      <c r="Y100" s="8">
        <f t="shared" si="13"/>
        <v>0</v>
      </c>
      <c r="Z100" s="8">
        <f t="shared" si="14"/>
        <v>0</v>
      </c>
    </row>
    <row r="101" spans="2:26" ht="15" customHeight="1" x14ac:dyDescent="0.25">
      <c r="B101" s="76" t="str">
        <f t="shared" si="8"/>
        <v>!!!</v>
      </c>
      <c r="C101" s="242"/>
      <c r="D101" s="243"/>
      <c r="E101" s="243"/>
      <c r="F101" s="244"/>
      <c r="G101" s="80"/>
      <c r="H101" s="44"/>
      <c r="I101" s="44"/>
      <c r="J101" s="44"/>
      <c r="K101" s="70"/>
      <c r="Q101" s="8">
        <f t="shared" si="9"/>
        <v>0</v>
      </c>
      <c r="R101" s="8" t="str">
        <f>IF('Angaben KH-Standort'!$D$12&gt;0,"JBJ","KJA")</f>
        <v>KJA</v>
      </c>
      <c r="S101" s="8">
        <f>VLOOKUP($C101,{"29 - Psychiatrie (Erwachsene)",1;"30 - Kinder- und Jugendpsychiatrie",1;"31 - Psychosomatik",1;"00 - Bitte eine Fachabteilung auswählen",0;0,0},2,0)</f>
        <v>0</v>
      </c>
      <c r="T101" s="8" t="str">
        <f t="shared" si="10"/>
        <v>Leer</v>
      </c>
      <c r="V101" s="8" t="str">
        <f>VLOOKUP($C101,{"29 - Psychiatrie (Erwachsene)","Psychiatrie";"30 - Kinder- und Jugendpsychiatrie","KJPsychiatrie";"31 - Psychosomatik","Psychosomatik";"00 - Bitte eine Fachabteilung auswählen","LEER";0,"Leer"},2,0)</f>
        <v>Leer</v>
      </c>
      <c r="W101" s="8">
        <f t="shared" si="11"/>
        <v>0</v>
      </c>
      <c r="X101" s="8">
        <f t="shared" si="12"/>
        <v>0</v>
      </c>
      <c r="Y101" s="8">
        <f t="shared" si="13"/>
        <v>0</v>
      </c>
      <c r="Z101" s="8">
        <f t="shared" si="14"/>
        <v>0</v>
      </c>
    </row>
    <row r="102" spans="2:26" ht="15" customHeight="1" x14ac:dyDescent="0.25">
      <c r="B102" s="76" t="str">
        <f t="shared" si="8"/>
        <v>!!!</v>
      </c>
      <c r="C102" s="242"/>
      <c r="D102" s="243"/>
      <c r="E102" s="243"/>
      <c r="F102" s="244"/>
      <c r="G102" s="80"/>
      <c r="H102" s="44"/>
      <c r="I102" s="44"/>
      <c r="J102" s="44"/>
      <c r="K102" s="70"/>
      <c r="Q102" s="8">
        <f t="shared" si="9"/>
        <v>0</v>
      </c>
      <c r="R102" s="8" t="str">
        <f>IF('Angaben KH-Standort'!$D$12&gt;0,"JBJ","KJA")</f>
        <v>KJA</v>
      </c>
      <c r="S102" s="8">
        <f>VLOOKUP($C102,{"29 - Psychiatrie (Erwachsene)",1;"30 - Kinder- und Jugendpsychiatrie",1;"31 - Psychosomatik",1;"00 - Bitte eine Fachabteilung auswählen",0;0,0},2,0)</f>
        <v>0</v>
      </c>
      <c r="T102" s="8" t="str">
        <f t="shared" si="10"/>
        <v>Leer</v>
      </c>
      <c r="V102" s="8" t="str">
        <f>VLOOKUP($C102,{"29 - Psychiatrie (Erwachsene)","Psychiatrie";"30 - Kinder- und Jugendpsychiatrie","KJPsychiatrie";"31 - Psychosomatik","Psychosomatik";"00 - Bitte eine Fachabteilung auswählen","LEER";0,"Leer"},2,0)</f>
        <v>Leer</v>
      </c>
      <c r="W102" s="8">
        <f t="shared" si="11"/>
        <v>0</v>
      </c>
      <c r="X102" s="8">
        <f t="shared" si="12"/>
        <v>0</v>
      </c>
      <c r="Y102" s="8">
        <f t="shared" si="13"/>
        <v>0</v>
      </c>
      <c r="Z102" s="8">
        <f t="shared" si="14"/>
        <v>0</v>
      </c>
    </row>
    <row r="103" spans="2:26" ht="15" customHeight="1" x14ac:dyDescent="0.25">
      <c r="B103" s="76" t="str">
        <f t="shared" si="8"/>
        <v>!!!</v>
      </c>
      <c r="C103" s="242"/>
      <c r="D103" s="243"/>
      <c r="E103" s="243"/>
      <c r="F103" s="244"/>
      <c r="G103" s="80"/>
      <c r="H103" s="44"/>
      <c r="I103" s="44"/>
      <c r="J103" s="44"/>
      <c r="K103" s="70"/>
      <c r="Q103" s="8">
        <f t="shared" si="9"/>
        <v>0</v>
      </c>
      <c r="R103" s="8" t="str">
        <f>IF('Angaben KH-Standort'!$D$12&gt;0,"JBJ","KJA")</f>
        <v>KJA</v>
      </c>
      <c r="S103" s="8">
        <f>VLOOKUP($C103,{"29 - Psychiatrie (Erwachsene)",1;"30 - Kinder- und Jugendpsychiatrie",1;"31 - Psychosomatik",1;"00 - Bitte eine Fachabteilung auswählen",0;0,0},2,0)</f>
        <v>0</v>
      </c>
      <c r="T103" s="8" t="str">
        <f t="shared" si="10"/>
        <v>Leer</v>
      </c>
      <c r="V103" s="8" t="str">
        <f>VLOOKUP($C103,{"29 - Psychiatrie (Erwachsene)","Psychiatrie";"30 - Kinder- und Jugendpsychiatrie","KJPsychiatrie";"31 - Psychosomatik","Psychosomatik";"00 - Bitte eine Fachabteilung auswählen","LEER";0,"Leer"},2,0)</f>
        <v>Leer</v>
      </c>
      <c r="W103" s="8">
        <f t="shared" si="11"/>
        <v>0</v>
      </c>
      <c r="X103" s="8">
        <f t="shared" si="12"/>
        <v>0</v>
      </c>
      <c r="Y103" s="8">
        <f t="shared" si="13"/>
        <v>0</v>
      </c>
      <c r="Z103" s="8">
        <f t="shared" si="14"/>
        <v>0</v>
      </c>
    </row>
    <row r="104" spans="2:26" ht="15" customHeight="1" x14ac:dyDescent="0.25">
      <c r="B104" s="76" t="str">
        <f t="shared" si="8"/>
        <v>!!!</v>
      </c>
      <c r="C104" s="242"/>
      <c r="D104" s="243"/>
      <c r="E104" s="243"/>
      <c r="F104" s="244"/>
      <c r="G104" s="80"/>
      <c r="H104" s="44"/>
      <c r="I104" s="44"/>
      <c r="J104" s="44"/>
      <c r="K104" s="70"/>
      <c r="Q104" s="8">
        <f t="shared" si="9"/>
        <v>0</v>
      </c>
      <c r="R104" s="8" t="str">
        <f>IF('Angaben KH-Standort'!$D$12&gt;0,"JBJ","KJA")</f>
        <v>KJA</v>
      </c>
      <c r="S104" s="8">
        <f>VLOOKUP($C104,{"29 - Psychiatrie (Erwachsene)",1;"30 - Kinder- und Jugendpsychiatrie",1;"31 - Psychosomatik",1;"00 - Bitte eine Fachabteilung auswählen",0;0,0},2,0)</f>
        <v>0</v>
      </c>
      <c r="T104" s="8" t="str">
        <f t="shared" si="10"/>
        <v>Leer</v>
      </c>
      <c r="V104" s="8" t="str">
        <f>VLOOKUP($C104,{"29 - Psychiatrie (Erwachsene)","Psychiatrie";"30 - Kinder- und Jugendpsychiatrie","KJPsychiatrie";"31 - Psychosomatik","Psychosomatik";"00 - Bitte eine Fachabteilung auswählen","LEER";0,"Leer"},2,0)</f>
        <v>Leer</v>
      </c>
      <c r="W104" s="8">
        <f t="shared" si="11"/>
        <v>0</v>
      </c>
      <c r="X104" s="8">
        <f t="shared" si="12"/>
        <v>0</v>
      </c>
      <c r="Y104" s="8">
        <f t="shared" si="13"/>
        <v>0</v>
      </c>
      <c r="Z104" s="8">
        <f t="shared" si="14"/>
        <v>0</v>
      </c>
    </row>
    <row r="105" spans="2:26" ht="15" customHeight="1" x14ac:dyDescent="0.25">
      <c r="B105" s="76" t="str">
        <f t="shared" si="8"/>
        <v>!!!</v>
      </c>
      <c r="C105" s="242"/>
      <c r="D105" s="243"/>
      <c r="E105" s="243"/>
      <c r="F105" s="244"/>
      <c r="G105" s="80"/>
      <c r="H105" s="44"/>
      <c r="I105" s="44"/>
      <c r="J105" s="44"/>
      <c r="K105" s="70"/>
      <c r="Q105" s="8">
        <f t="shared" si="9"/>
        <v>0</v>
      </c>
      <c r="R105" s="8" t="str">
        <f>IF('Angaben KH-Standort'!$D$12&gt;0,"JBJ","KJA")</f>
        <v>KJA</v>
      </c>
      <c r="S105" s="8">
        <f>VLOOKUP($C105,{"29 - Psychiatrie (Erwachsene)",1;"30 - Kinder- und Jugendpsychiatrie",1;"31 - Psychosomatik",1;"00 - Bitte eine Fachabteilung auswählen",0;0,0},2,0)</f>
        <v>0</v>
      </c>
      <c r="T105" s="8" t="str">
        <f t="shared" si="10"/>
        <v>Leer</v>
      </c>
      <c r="V105" s="8" t="str">
        <f>VLOOKUP($C105,{"29 - Psychiatrie (Erwachsene)","Psychiatrie";"30 - Kinder- und Jugendpsychiatrie","KJPsychiatrie";"31 - Psychosomatik","Psychosomatik";"00 - Bitte eine Fachabteilung auswählen","LEER";0,"Leer"},2,0)</f>
        <v>Leer</v>
      </c>
      <c r="W105" s="8">
        <f t="shared" si="11"/>
        <v>0</v>
      </c>
      <c r="X105" s="8">
        <f t="shared" si="12"/>
        <v>0</v>
      </c>
      <c r="Y105" s="8">
        <f t="shared" si="13"/>
        <v>0</v>
      </c>
      <c r="Z105" s="8">
        <f t="shared" si="14"/>
        <v>0</v>
      </c>
    </row>
    <row r="106" spans="2:26" ht="15" customHeight="1" x14ac:dyDescent="0.25">
      <c r="B106" s="76" t="str">
        <f t="shared" si="8"/>
        <v>!!!</v>
      </c>
      <c r="C106" s="242"/>
      <c r="D106" s="243"/>
      <c r="E106" s="243"/>
      <c r="F106" s="244"/>
      <c r="G106" s="80"/>
      <c r="H106" s="44"/>
      <c r="I106" s="44"/>
      <c r="J106" s="44"/>
      <c r="K106" s="70"/>
      <c r="Q106" s="8">
        <f t="shared" si="9"/>
        <v>0</v>
      </c>
      <c r="R106" s="8" t="str">
        <f>IF('Angaben KH-Standort'!$D$12&gt;0,"JBJ","KJA")</f>
        <v>KJA</v>
      </c>
      <c r="S106" s="8">
        <f>VLOOKUP($C106,{"29 - Psychiatrie (Erwachsene)",1;"30 - Kinder- und Jugendpsychiatrie",1;"31 - Psychosomatik",1;"00 - Bitte eine Fachabteilung auswählen",0;0,0},2,0)</f>
        <v>0</v>
      </c>
      <c r="T106" s="8" t="str">
        <f t="shared" si="10"/>
        <v>Leer</v>
      </c>
      <c r="V106" s="8" t="str">
        <f>VLOOKUP($C106,{"29 - Psychiatrie (Erwachsene)","Psychiatrie";"30 - Kinder- und Jugendpsychiatrie","KJPsychiatrie";"31 - Psychosomatik","Psychosomatik";"00 - Bitte eine Fachabteilung auswählen","LEER";0,"Leer"},2,0)</f>
        <v>Leer</v>
      </c>
      <c r="W106" s="8">
        <f t="shared" si="11"/>
        <v>0</v>
      </c>
      <c r="X106" s="8">
        <f t="shared" si="12"/>
        <v>0</v>
      </c>
      <c r="Y106" s="8">
        <f t="shared" si="13"/>
        <v>0</v>
      </c>
      <c r="Z106" s="8">
        <f t="shared" si="14"/>
        <v>0</v>
      </c>
    </row>
    <row r="107" spans="2:26" ht="15" customHeight="1" x14ac:dyDescent="0.25">
      <c r="B107" s="76" t="str">
        <f t="shared" si="8"/>
        <v>!!!</v>
      </c>
      <c r="C107" s="242"/>
      <c r="D107" s="243"/>
      <c r="E107" s="243"/>
      <c r="F107" s="244"/>
      <c r="G107" s="80"/>
      <c r="H107" s="44"/>
      <c r="I107" s="44"/>
      <c r="J107" s="44"/>
      <c r="K107" s="70"/>
      <c r="Q107" s="8">
        <f t="shared" si="9"/>
        <v>0</v>
      </c>
      <c r="R107" s="8" t="str">
        <f>IF('Angaben KH-Standort'!$D$12&gt;0,"JBJ","KJA")</f>
        <v>KJA</v>
      </c>
      <c r="S107" s="8">
        <f>VLOOKUP($C107,{"29 - Psychiatrie (Erwachsene)",1;"30 - Kinder- und Jugendpsychiatrie",1;"31 - Psychosomatik",1;"00 - Bitte eine Fachabteilung auswählen",0;0,0},2,0)</f>
        <v>0</v>
      </c>
      <c r="T107" s="8" t="str">
        <f t="shared" si="10"/>
        <v>Leer</v>
      </c>
      <c r="V107" s="8" t="str">
        <f>VLOOKUP($C107,{"29 - Psychiatrie (Erwachsene)","Psychiatrie";"30 - Kinder- und Jugendpsychiatrie","KJPsychiatrie";"31 - Psychosomatik","Psychosomatik";"00 - Bitte eine Fachabteilung auswählen","LEER";0,"Leer"},2,0)</f>
        <v>Leer</v>
      </c>
      <c r="W107" s="8">
        <f t="shared" si="11"/>
        <v>0</v>
      </c>
      <c r="X107" s="8">
        <f t="shared" si="12"/>
        <v>0</v>
      </c>
      <c r="Y107" s="8">
        <f t="shared" si="13"/>
        <v>0</v>
      </c>
      <c r="Z107" s="8">
        <f t="shared" si="14"/>
        <v>0</v>
      </c>
    </row>
    <row r="108" spans="2:26" ht="15" customHeight="1" x14ac:dyDescent="0.25">
      <c r="B108" s="76" t="str">
        <f t="shared" si="8"/>
        <v>!!!</v>
      </c>
      <c r="C108" s="242"/>
      <c r="D108" s="243"/>
      <c r="E108" s="243"/>
      <c r="F108" s="244"/>
      <c r="G108" s="80"/>
      <c r="H108" s="44"/>
      <c r="I108" s="44"/>
      <c r="J108" s="44"/>
      <c r="K108" s="70"/>
      <c r="Q108" s="8">
        <f t="shared" si="9"/>
        <v>0</v>
      </c>
      <c r="R108" s="8" t="str">
        <f>IF('Angaben KH-Standort'!$D$12&gt;0,"JBJ","KJA")</f>
        <v>KJA</v>
      </c>
      <c r="S108" s="8">
        <f>VLOOKUP($C108,{"29 - Psychiatrie (Erwachsene)",1;"30 - Kinder- und Jugendpsychiatrie",1;"31 - Psychosomatik",1;"00 - Bitte eine Fachabteilung auswählen",0;0,0},2,0)</f>
        <v>0</v>
      </c>
      <c r="T108" s="8" t="str">
        <f t="shared" si="10"/>
        <v>Leer</v>
      </c>
      <c r="V108" s="8" t="str">
        <f>VLOOKUP($C108,{"29 - Psychiatrie (Erwachsene)","Psychiatrie";"30 - Kinder- und Jugendpsychiatrie","KJPsychiatrie";"31 - Psychosomatik","Psychosomatik";"00 - Bitte eine Fachabteilung auswählen","LEER";0,"Leer"},2,0)</f>
        <v>Leer</v>
      </c>
      <c r="W108" s="8">
        <f t="shared" si="11"/>
        <v>0</v>
      </c>
      <c r="X108" s="8">
        <f t="shared" si="12"/>
        <v>0</v>
      </c>
      <c r="Y108" s="8">
        <f t="shared" si="13"/>
        <v>0</v>
      </c>
      <c r="Z108" s="8">
        <f t="shared" si="14"/>
        <v>0</v>
      </c>
    </row>
    <row r="109" spans="2:26" ht="15" customHeight="1" x14ac:dyDescent="0.25">
      <c r="B109" s="76" t="str">
        <f t="shared" si="8"/>
        <v>!!!</v>
      </c>
      <c r="C109" s="242"/>
      <c r="D109" s="243"/>
      <c r="E109" s="243"/>
      <c r="F109" s="244"/>
      <c r="G109" s="44"/>
      <c r="H109" s="44"/>
      <c r="I109" s="44"/>
      <c r="J109" s="44"/>
      <c r="K109" s="70"/>
      <c r="Q109" s="8">
        <f t="shared" si="9"/>
        <v>0</v>
      </c>
      <c r="R109" s="8" t="str">
        <f>IF('Angaben KH-Standort'!$D$12&gt;0,"JBJ","KJA")</f>
        <v>KJA</v>
      </c>
      <c r="S109" s="8">
        <f>VLOOKUP($C109,{"29 - Psychiatrie (Erwachsene)",1;"30 - Kinder- und Jugendpsychiatrie",1;"31 - Psychosomatik",1;"00 - Bitte eine Fachabteilung auswählen",0;0,0},2,0)</f>
        <v>0</v>
      </c>
      <c r="T109" s="8" t="str">
        <f t="shared" si="10"/>
        <v>Leer</v>
      </c>
      <c r="V109" s="8" t="str">
        <f>VLOOKUP($C109,{"29 - Psychiatrie (Erwachsene)","Psychiatrie";"30 - Kinder- und Jugendpsychiatrie","KJPsychiatrie";"31 - Psychosomatik","Psychosomatik";"00 - Bitte eine Fachabteilung auswählen","LEER";0,"Leer"},2,0)</f>
        <v>Leer</v>
      </c>
      <c r="W109" s="8">
        <f t="shared" si="11"/>
        <v>0</v>
      </c>
      <c r="X109" s="8">
        <f t="shared" si="12"/>
        <v>0</v>
      </c>
      <c r="Y109" s="8">
        <f t="shared" si="13"/>
        <v>0</v>
      </c>
      <c r="Z109" s="8">
        <f t="shared" si="14"/>
        <v>0</v>
      </c>
    </row>
    <row r="110" spans="2:26" ht="15" customHeight="1" x14ac:dyDescent="0.25">
      <c r="B110" s="76" t="str">
        <f t="shared" si="8"/>
        <v>!!!</v>
      </c>
      <c r="C110" s="242"/>
      <c r="D110" s="243"/>
      <c r="E110" s="243"/>
      <c r="F110" s="244"/>
      <c r="G110" s="44"/>
      <c r="H110" s="44"/>
      <c r="I110" s="44"/>
      <c r="J110" s="44"/>
      <c r="K110" s="70"/>
      <c r="Q110" s="8">
        <f t="shared" si="9"/>
        <v>0</v>
      </c>
      <c r="R110" s="8" t="str">
        <f>IF('Angaben KH-Standort'!$D$12&gt;0,"JBJ","KJA")</f>
        <v>KJA</v>
      </c>
      <c r="S110" s="8">
        <f>VLOOKUP($C110,{"29 - Psychiatrie (Erwachsene)",1;"30 - Kinder- und Jugendpsychiatrie",1;"31 - Psychosomatik",1;"00 - Bitte eine Fachabteilung auswählen",0;0,0},2,0)</f>
        <v>0</v>
      </c>
      <c r="T110" s="8" t="str">
        <f t="shared" si="10"/>
        <v>Leer</v>
      </c>
      <c r="V110" s="8" t="str">
        <f>VLOOKUP($C110,{"29 - Psychiatrie (Erwachsene)","Psychiatrie";"30 - Kinder- und Jugendpsychiatrie","KJPsychiatrie";"31 - Psychosomatik","Psychosomatik";"00 - Bitte eine Fachabteilung auswählen","LEER";0,"Leer"},2,0)</f>
        <v>Leer</v>
      </c>
      <c r="W110" s="8">
        <f t="shared" si="11"/>
        <v>0</v>
      </c>
      <c r="X110" s="8">
        <f t="shared" si="12"/>
        <v>0</v>
      </c>
      <c r="Y110" s="8">
        <f t="shared" si="13"/>
        <v>0</v>
      </c>
      <c r="Z110" s="8">
        <f t="shared" si="14"/>
        <v>0</v>
      </c>
    </row>
    <row r="111" spans="2:26" ht="15" customHeight="1" x14ac:dyDescent="0.25">
      <c r="B111" s="76" t="str">
        <f t="shared" si="8"/>
        <v>!!!</v>
      </c>
      <c r="C111" s="242"/>
      <c r="D111" s="243"/>
      <c r="E111" s="243"/>
      <c r="F111" s="244"/>
      <c r="G111" s="44"/>
      <c r="H111" s="44"/>
      <c r="I111" s="44"/>
      <c r="J111" s="44"/>
      <c r="K111" s="70"/>
      <c r="Q111" s="8">
        <f t="shared" si="9"/>
        <v>0</v>
      </c>
      <c r="R111" s="8" t="str">
        <f>IF('Angaben KH-Standort'!$D$12&gt;0,"JBJ","KJA")</f>
        <v>KJA</v>
      </c>
      <c r="S111" s="8">
        <f>VLOOKUP($C111,{"29 - Psychiatrie (Erwachsene)",1;"30 - Kinder- und Jugendpsychiatrie",1;"31 - Psychosomatik",1;"00 - Bitte eine Fachabteilung auswählen",0;0,0},2,0)</f>
        <v>0</v>
      </c>
      <c r="T111" s="8" t="str">
        <f t="shared" si="10"/>
        <v>Leer</v>
      </c>
      <c r="V111" s="8" t="str">
        <f>VLOOKUP($C111,{"29 - Psychiatrie (Erwachsene)","Psychiatrie";"30 - Kinder- und Jugendpsychiatrie","KJPsychiatrie";"31 - Psychosomatik","Psychosomatik";"00 - Bitte eine Fachabteilung auswählen","LEER";0,"Leer"},2,0)</f>
        <v>Leer</v>
      </c>
      <c r="W111" s="8">
        <f t="shared" si="11"/>
        <v>0</v>
      </c>
      <c r="X111" s="8">
        <f t="shared" si="12"/>
        <v>0</v>
      </c>
      <c r="Y111" s="8">
        <f t="shared" si="13"/>
        <v>0</v>
      </c>
      <c r="Z111" s="8">
        <f t="shared" si="14"/>
        <v>0</v>
      </c>
    </row>
    <row r="112" spans="2:26" ht="15" customHeight="1" x14ac:dyDescent="0.25">
      <c r="B112" s="76" t="str">
        <f t="shared" si="8"/>
        <v>!!!</v>
      </c>
      <c r="C112" s="242"/>
      <c r="D112" s="243"/>
      <c r="E112" s="243"/>
      <c r="F112" s="244"/>
      <c r="G112" s="44"/>
      <c r="H112" s="44"/>
      <c r="I112" s="44"/>
      <c r="J112" s="44"/>
      <c r="K112" s="70"/>
      <c r="Q112" s="8">
        <f t="shared" si="9"/>
        <v>0</v>
      </c>
      <c r="R112" s="8" t="str">
        <f>IF('Angaben KH-Standort'!$D$12&gt;0,"JBJ","KJA")</f>
        <v>KJA</v>
      </c>
      <c r="S112" s="8">
        <f>VLOOKUP($C112,{"29 - Psychiatrie (Erwachsene)",1;"30 - Kinder- und Jugendpsychiatrie",1;"31 - Psychosomatik",1;"00 - Bitte eine Fachabteilung auswählen",0;0,0},2,0)</f>
        <v>0</v>
      </c>
      <c r="T112" s="8" t="str">
        <f t="shared" si="10"/>
        <v>Leer</v>
      </c>
      <c r="V112" s="8" t="str">
        <f>VLOOKUP($C112,{"29 - Psychiatrie (Erwachsene)","Psychiatrie";"30 - Kinder- und Jugendpsychiatrie","KJPsychiatrie";"31 - Psychosomatik","Psychosomatik";"00 - Bitte eine Fachabteilung auswählen","LEER";0,"Leer"},2,0)</f>
        <v>Leer</v>
      </c>
      <c r="W112" s="8">
        <f t="shared" si="11"/>
        <v>0</v>
      </c>
      <c r="X112" s="8">
        <f t="shared" si="12"/>
        <v>0</v>
      </c>
      <c r="Y112" s="8">
        <f t="shared" si="13"/>
        <v>0</v>
      </c>
      <c r="Z112" s="8">
        <f t="shared" si="14"/>
        <v>0</v>
      </c>
    </row>
    <row r="113" spans="2:40" ht="15" customHeight="1" x14ac:dyDescent="0.25">
      <c r="B113" s="76" t="str">
        <f t="shared" si="8"/>
        <v>!!!</v>
      </c>
      <c r="C113" s="242"/>
      <c r="D113" s="243"/>
      <c r="E113" s="243"/>
      <c r="F113" s="244"/>
      <c r="G113" s="44"/>
      <c r="H113" s="44"/>
      <c r="I113" s="44"/>
      <c r="J113" s="44"/>
      <c r="K113" s="70"/>
      <c r="Q113" s="8">
        <f t="shared" si="9"/>
        <v>0</v>
      </c>
      <c r="R113" s="8" t="str">
        <f>IF('Angaben KH-Standort'!$D$12&gt;0,"JBJ","KJA")</f>
        <v>KJA</v>
      </c>
      <c r="S113" s="8">
        <f>VLOOKUP($C113,{"29 - Psychiatrie (Erwachsene)",1;"30 - Kinder- und Jugendpsychiatrie",1;"31 - Psychosomatik",1;"00 - Bitte eine Fachabteilung auswählen",0;0,0},2,0)</f>
        <v>0</v>
      </c>
      <c r="T113" s="8" t="str">
        <f t="shared" si="10"/>
        <v>Leer</v>
      </c>
      <c r="V113" s="8" t="str">
        <f>VLOOKUP($C113,{"29 - Psychiatrie (Erwachsene)","Psychiatrie";"30 - Kinder- und Jugendpsychiatrie","KJPsychiatrie";"31 - Psychosomatik","Psychosomatik";"00 - Bitte eine Fachabteilung auswählen","LEER";0,"Leer"},2,0)</f>
        <v>Leer</v>
      </c>
      <c r="W113" s="8">
        <f t="shared" si="11"/>
        <v>0</v>
      </c>
      <c r="X113" s="8">
        <f t="shared" si="12"/>
        <v>0</v>
      </c>
      <c r="Y113" s="8">
        <f t="shared" si="13"/>
        <v>0</v>
      </c>
      <c r="Z113" s="8">
        <f t="shared" si="14"/>
        <v>0</v>
      </c>
    </row>
    <row r="114" spans="2:40" s="28" customFormat="1" ht="15" customHeight="1" x14ac:dyDescent="0.25">
      <c r="B114" s="76" t="str">
        <f t="shared" si="8"/>
        <v>!!!</v>
      </c>
      <c r="C114" s="242"/>
      <c r="D114" s="243"/>
      <c r="E114" s="243"/>
      <c r="F114" s="244"/>
      <c r="G114" s="119"/>
      <c r="H114" s="119"/>
      <c r="I114" s="119"/>
      <c r="J114" s="119"/>
      <c r="K114" s="158"/>
      <c r="M114" s="29"/>
      <c r="N114" s="8"/>
      <c r="O114" s="8"/>
      <c r="P114" s="8"/>
      <c r="Q114" s="8">
        <f t="shared" si="9"/>
        <v>0</v>
      </c>
      <c r="R114" s="8" t="str">
        <f>IF('Angaben KH-Standort'!$D$12&gt;0,"JBJ","KJA")</f>
        <v>KJA</v>
      </c>
      <c r="S114" s="8">
        <f>VLOOKUP($C114,{"29 - Psychiatrie (Erwachsene)",1;"30 - Kinder- und Jugendpsychiatrie",1;"31 - Psychosomatik",1;"00 - Bitte eine Fachabteilung auswählen",0;0,0},2,0)</f>
        <v>0</v>
      </c>
      <c r="T114" s="8" t="str">
        <f t="shared" si="10"/>
        <v>Leer</v>
      </c>
      <c r="U114" s="8"/>
      <c r="V114" s="8" t="str">
        <f>VLOOKUP($C114,{"29 - Psychiatrie (Erwachsene)","Psychiatrie";"30 - Kinder- und Jugendpsychiatrie","KJPsychiatrie";"31 - Psychosomatik","Psychosomatik";"00 - Bitte eine Fachabteilung auswählen","LEER";0,"Leer"},2,0)</f>
        <v>Leer</v>
      </c>
      <c r="W114" s="8">
        <f t="shared" si="11"/>
        <v>0</v>
      </c>
      <c r="X114" s="8">
        <f t="shared" si="12"/>
        <v>0</v>
      </c>
      <c r="Y114" s="8">
        <f t="shared" si="13"/>
        <v>0</v>
      </c>
      <c r="Z114" s="8">
        <f t="shared" si="14"/>
        <v>0</v>
      </c>
      <c r="AA114" s="8"/>
      <c r="AB114" s="8"/>
      <c r="AC114" s="8"/>
      <c r="AD114" s="8"/>
      <c r="AE114" s="8"/>
      <c r="AF114" s="8"/>
      <c r="AG114" s="8"/>
      <c r="AH114" s="8"/>
      <c r="AI114" s="8"/>
      <c r="AJ114" s="8"/>
      <c r="AK114" s="8"/>
      <c r="AL114" s="8"/>
      <c r="AM114" s="8"/>
      <c r="AN114" s="8"/>
    </row>
    <row r="115" spans="2:40" s="28" customFormat="1" ht="15" customHeight="1" x14ac:dyDescent="0.25">
      <c r="B115" s="76" t="str">
        <f t="shared" si="8"/>
        <v>!!!</v>
      </c>
      <c r="C115" s="242"/>
      <c r="D115" s="243"/>
      <c r="E115" s="243"/>
      <c r="F115" s="244"/>
      <c r="G115" s="119"/>
      <c r="H115" s="119"/>
      <c r="I115" s="119"/>
      <c r="J115" s="119"/>
      <c r="K115" s="158"/>
      <c r="M115" s="29"/>
      <c r="N115" s="8"/>
      <c r="O115" s="8"/>
      <c r="P115" s="8"/>
      <c r="Q115" s="8">
        <f t="shared" si="9"/>
        <v>0</v>
      </c>
      <c r="R115" s="8" t="str">
        <f>IF('Angaben KH-Standort'!$D$12&gt;0,"JBJ","KJA")</f>
        <v>KJA</v>
      </c>
      <c r="S115" s="8">
        <f>VLOOKUP($C115,{"29 - Psychiatrie (Erwachsene)",1;"30 - Kinder- und Jugendpsychiatrie",1;"31 - Psychosomatik",1;"00 - Bitte eine Fachabteilung auswählen",0;0,0},2,0)</f>
        <v>0</v>
      </c>
      <c r="T115" s="8" t="str">
        <f t="shared" si="10"/>
        <v>Leer</v>
      </c>
      <c r="U115" s="8"/>
      <c r="V115" s="8" t="str">
        <f>VLOOKUP($C115,{"29 - Psychiatrie (Erwachsene)","Psychiatrie";"30 - Kinder- und Jugendpsychiatrie","KJPsychiatrie";"31 - Psychosomatik","Psychosomatik";"00 - Bitte eine Fachabteilung auswählen","LEER";0,"Leer"},2,0)</f>
        <v>Leer</v>
      </c>
      <c r="W115" s="8">
        <f t="shared" si="11"/>
        <v>0</v>
      </c>
      <c r="X115" s="8">
        <f t="shared" si="12"/>
        <v>0</v>
      </c>
      <c r="Y115" s="8">
        <f t="shared" si="13"/>
        <v>0</v>
      </c>
      <c r="Z115" s="8">
        <f t="shared" si="14"/>
        <v>0</v>
      </c>
      <c r="AA115" s="8"/>
      <c r="AB115" s="8"/>
      <c r="AC115" s="8"/>
      <c r="AD115" s="8"/>
      <c r="AE115" s="8"/>
      <c r="AF115" s="8"/>
      <c r="AG115" s="8"/>
      <c r="AH115" s="8"/>
      <c r="AI115" s="8"/>
      <c r="AJ115" s="8"/>
      <c r="AK115" s="8"/>
      <c r="AL115" s="8"/>
      <c r="AM115" s="8"/>
      <c r="AN115" s="8"/>
    </row>
    <row r="116" spans="2:40" s="28" customFormat="1" ht="15" customHeight="1" x14ac:dyDescent="0.25">
      <c r="B116" s="76" t="str">
        <f t="shared" si="8"/>
        <v>!!!</v>
      </c>
      <c r="C116" s="242"/>
      <c r="D116" s="243"/>
      <c r="E116" s="243"/>
      <c r="F116" s="244"/>
      <c r="G116" s="119"/>
      <c r="H116" s="119"/>
      <c r="I116" s="119"/>
      <c r="J116" s="119"/>
      <c r="K116" s="158"/>
      <c r="M116" s="29"/>
      <c r="N116" s="8"/>
      <c r="O116" s="8"/>
      <c r="P116" s="8"/>
      <c r="Q116" s="8">
        <f t="shared" si="9"/>
        <v>0</v>
      </c>
      <c r="R116" s="8" t="str">
        <f>IF('Angaben KH-Standort'!$D$12&gt;0,"JBJ","KJA")</f>
        <v>KJA</v>
      </c>
      <c r="S116" s="8">
        <f>VLOOKUP($C116,{"29 - Psychiatrie (Erwachsene)",1;"30 - Kinder- und Jugendpsychiatrie",1;"31 - Psychosomatik",1;"00 - Bitte eine Fachabteilung auswählen",0;0,0},2,0)</f>
        <v>0</v>
      </c>
      <c r="T116" s="8" t="str">
        <f t="shared" si="10"/>
        <v>Leer</v>
      </c>
      <c r="U116" s="8"/>
      <c r="V116" s="8" t="str">
        <f>VLOOKUP($C116,{"29 - Psychiatrie (Erwachsene)","Psychiatrie";"30 - Kinder- und Jugendpsychiatrie","KJPsychiatrie";"31 - Psychosomatik","Psychosomatik";"00 - Bitte eine Fachabteilung auswählen","LEER";0,"Leer"},2,0)</f>
        <v>Leer</v>
      </c>
      <c r="W116" s="8">
        <f t="shared" si="11"/>
        <v>0</v>
      </c>
      <c r="X116" s="8">
        <f t="shared" si="12"/>
        <v>0</v>
      </c>
      <c r="Y116" s="8">
        <f t="shared" si="13"/>
        <v>0</v>
      </c>
      <c r="Z116" s="8">
        <f t="shared" si="14"/>
        <v>0</v>
      </c>
      <c r="AA116" s="8"/>
      <c r="AB116" s="8"/>
      <c r="AC116" s="8"/>
      <c r="AD116" s="8"/>
      <c r="AE116" s="8"/>
      <c r="AF116" s="8"/>
      <c r="AG116" s="8"/>
      <c r="AH116" s="8"/>
      <c r="AI116" s="8"/>
      <c r="AJ116" s="8"/>
      <c r="AK116" s="8"/>
      <c r="AL116" s="8"/>
      <c r="AM116" s="8"/>
      <c r="AN116" s="8"/>
    </row>
    <row r="117" spans="2:40" s="28" customFormat="1" ht="15" customHeight="1" x14ac:dyDescent="0.25">
      <c r="B117" s="76" t="str">
        <f t="shared" si="8"/>
        <v>!!!</v>
      </c>
      <c r="C117" s="242"/>
      <c r="D117" s="243"/>
      <c r="E117" s="243"/>
      <c r="F117" s="244"/>
      <c r="G117" s="119"/>
      <c r="H117" s="119"/>
      <c r="I117" s="119"/>
      <c r="J117" s="119"/>
      <c r="K117" s="158"/>
      <c r="M117" s="29"/>
      <c r="N117" s="8"/>
      <c r="O117" s="8"/>
      <c r="P117" s="8"/>
      <c r="Q117" s="8">
        <f t="shared" si="9"/>
        <v>0</v>
      </c>
      <c r="R117" s="8" t="str">
        <f>IF('Angaben KH-Standort'!$D$12&gt;0,"JBJ","KJA")</f>
        <v>KJA</v>
      </c>
      <c r="S117" s="8">
        <f>VLOOKUP($C117,{"29 - Psychiatrie (Erwachsene)",1;"30 - Kinder- und Jugendpsychiatrie",1;"31 - Psychosomatik",1;"00 - Bitte eine Fachabteilung auswählen",0;0,0},2,0)</f>
        <v>0</v>
      </c>
      <c r="T117" s="8" t="str">
        <f t="shared" si="10"/>
        <v>Leer</v>
      </c>
      <c r="U117" s="8"/>
      <c r="V117" s="8" t="str">
        <f>VLOOKUP($C117,{"29 - Psychiatrie (Erwachsene)","Psychiatrie";"30 - Kinder- und Jugendpsychiatrie","KJPsychiatrie";"31 - Psychosomatik","Psychosomatik";"00 - Bitte eine Fachabteilung auswählen","LEER";0,"Leer"},2,0)</f>
        <v>Leer</v>
      </c>
      <c r="W117" s="8">
        <f t="shared" si="11"/>
        <v>0</v>
      </c>
      <c r="X117" s="8">
        <f t="shared" si="12"/>
        <v>0</v>
      </c>
      <c r="Y117" s="8">
        <f t="shared" si="13"/>
        <v>0</v>
      </c>
      <c r="Z117" s="8">
        <f t="shared" si="14"/>
        <v>0</v>
      </c>
      <c r="AA117" s="8"/>
      <c r="AB117" s="8"/>
      <c r="AC117" s="8"/>
      <c r="AD117" s="8"/>
      <c r="AE117" s="8"/>
      <c r="AF117" s="8"/>
      <c r="AG117" s="8"/>
      <c r="AH117" s="8"/>
      <c r="AI117" s="8"/>
      <c r="AJ117" s="8"/>
      <c r="AK117" s="8"/>
      <c r="AL117" s="8"/>
      <c r="AM117" s="8"/>
      <c r="AN117" s="8"/>
    </row>
    <row r="118" spans="2:40" s="28" customFormat="1" ht="15" customHeight="1" x14ac:dyDescent="0.25">
      <c r="B118" s="76" t="str">
        <f t="shared" si="8"/>
        <v>!!!</v>
      </c>
      <c r="C118" s="242"/>
      <c r="D118" s="243"/>
      <c r="E118" s="243"/>
      <c r="F118" s="244"/>
      <c r="G118" s="119"/>
      <c r="H118" s="119"/>
      <c r="I118" s="119"/>
      <c r="J118" s="119"/>
      <c r="K118" s="158"/>
      <c r="M118" s="29"/>
      <c r="N118" s="8"/>
      <c r="O118" s="8"/>
      <c r="P118" s="8"/>
      <c r="Q118" s="8">
        <f t="shared" si="9"/>
        <v>0</v>
      </c>
      <c r="R118" s="8" t="str">
        <f>IF('Angaben KH-Standort'!$D$12&gt;0,"JBJ","KJA")</f>
        <v>KJA</v>
      </c>
      <c r="S118" s="8">
        <f>VLOOKUP($C118,{"29 - Psychiatrie (Erwachsene)",1;"30 - Kinder- und Jugendpsychiatrie",1;"31 - Psychosomatik",1;"00 - Bitte eine Fachabteilung auswählen",0;0,0},2,0)</f>
        <v>0</v>
      </c>
      <c r="T118" s="8" t="str">
        <f t="shared" si="10"/>
        <v>Leer</v>
      </c>
      <c r="U118" s="8"/>
      <c r="V118" s="8" t="str">
        <f>VLOOKUP($C118,{"29 - Psychiatrie (Erwachsene)","Psychiatrie";"30 - Kinder- und Jugendpsychiatrie","KJPsychiatrie";"31 - Psychosomatik","Psychosomatik";"00 - Bitte eine Fachabteilung auswählen","LEER";0,"Leer"},2,0)</f>
        <v>Leer</v>
      </c>
      <c r="W118" s="8">
        <f t="shared" si="11"/>
        <v>0</v>
      </c>
      <c r="X118" s="8">
        <f t="shared" si="12"/>
        <v>0</v>
      </c>
      <c r="Y118" s="8">
        <f t="shared" si="13"/>
        <v>0</v>
      </c>
      <c r="Z118" s="8">
        <f t="shared" si="14"/>
        <v>0</v>
      </c>
      <c r="AA118" s="8"/>
      <c r="AB118" s="8"/>
      <c r="AC118" s="8"/>
      <c r="AD118" s="8"/>
      <c r="AE118" s="8"/>
      <c r="AF118" s="8"/>
      <c r="AG118" s="8"/>
      <c r="AH118" s="8"/>
      <c r="AI118" s="8"/>
      <c r="AJ118" s="8"/>
      <c r="AK118" s="8"/>
      <c r="AL118" s="8"/>
      <c r="AM118" s="8"/>
      <c r="AN118" s="8"/>
    </row>
    <row r="119" spans="2:40" s="28" customFormat="1" ht="15" customHeight="1" x14ac:dyDescent="0.25">
      <c r="B119" s="76" t="str">
        <f t="shared" si="8"/>
        <v>!!!</v>
      </c>
      <c r="C119" s="242"/>
      <c r="D119" s="243"/>
      <c r="E119" s="243"/>
      <c r="F119" s="244"/>
      <c r="G119" s="119"/>
      <c r="H119" s="119"/>
      <c r="I119" s="119"/>
      <c r="J119" s="119"/>
      <c r="K119" s="158"/>
      <c r="M119" s="29"/>
      <c r="N119" s="8"/>
      <c r="O119" s="8"/>
      <c r="P119" s="8"/>
      <c r="Q119" s="8">
        <f t="shared" si="9"/>
        <v>0</v>
      </c>
      <c r="R119" s="8" t="str">
        <f>IF('Angaben KH-Standort'!$D$12&gt;0,"JBJ","KJA")</f>
        <v>KJA</v>
      </c>
      <c r="S119" s="8">
        <f>VLOOKUP($C119,{"29 - Psychiatrie (Erwachsene)",1;"30 - Kinder- und Jugendpsychiatrie",1;"31 - Psychosomatik",1;"00 - Bitte eine Fachabteilung auswählen",0;0,0},2,0)</f>
        <v>0</v>
      </c>
      <c r="T119" s="8" t="str">
        <f t="shared" si="10"/>
        <v>Leer</v>
      </c>
      <c r="U119" s="8"/>
      <c r="V119" s="8" t="str">
        <f>VLOOKUP($C119,{"29 - Psychiatrie (Erwachsene)","Psychiatrie";"30 - Kinder- und Jugendpsychiatrie","KJPsychiatrie";"31 - Psychosomatik","Psychosomatik";"00 - Bitte eine Fachabteilung auswählen","LEER";0,"Leer"},2,0)</f>
        <v>Leer</v>
      </c>
      <c r="W119" s="8">
        <f t="shared" si="11"/>
        <v>0</v>
      </c>
      <c r="X119" s="8">
        <f t="shared" si="12"/>
        <v>0</v>
      </c>
      <c r="Y119" s="8">
        <f t="shared" si="13"/>
        <v>0</v>
      </c>
      <c r="Z119" s="8">
        <f t="shared" si="14"/>
        <v>0</v>
      </c>
      <c r="AA119" s="8"/>
      <c r="AB119" s="8"/>
      <c r="AC119" s="8"/>
      <c r="AD119" s="8"/>
      <c r="AE119" s="8"/>
      <c r="AF119" s="8"/>
      <c r="AG119" s="8"/>
      <c r="AH119" s="8"/>
      <c r="AI119" s="8"/>
      <c r="AJ119" s="8"/>
      <c r="AK119" s="8"/>
      <c r="AL119" s="8"/>
      <c r="AM119" s="8"/>
      <c r="AN119" s="8"/>
    </row>
    <row r="120" spans="2:40" s="28" customFormat="1" ht="15" customHeight="1" x14ac:dyDescent="0.25">
      <c r="B120" s="76" t="str">
        <f t="shared" si="8"/>
        <v>!!!</v>
      </c>
      <c r="C120" s="242"/>
      <c r="D120" s="243"/>
      <c r="E120" s="243"/>
      <c r="F120" s="244"/>
      <c r="G120" s="119"/>
      <c r="H120" s="119"/>
      <c r="I120" s="119"/>
      <c r="J120" s="119"/>
      <c r="K120" s="158"/>
      <c r="M120" s="29"/>
      <c r="N120" s="8"/>
      <c r="O120" s="8"/>
      <c r="P120" s="8"/>
      <c r="Q120" s="8">
        <f t="shared" si="9"/>
        <v>0</v>
      </c>
      <c r="R120" s="8" t="str">
        <f>IF('Angaben KH-Standort'!$D$12&gt;0,"JBJ","KJA")</f>
        <v>KJA</v>
      </c>
      <c r="S120" s="8">
        <f>VLOOKUP($C120,{"29 - Psychiatrie (Erwachsene)",1;"30 - Kinder- und Jugendpsychiatrie",1;"31 - Psychosomatik",1;"00 - Bitte eine Fachabteilung auswählen",0;0,0},2,0)</f>
        <v>0</v>
      </c>
      <c r="T120" s="8" t="str">
        <f t="shared" si="10"/>
        <v>Leer</v>
      </c>
      <c r="U120" s="8"/>
      <c r="V120" s="8" t="str">
        <f>VLOOKUP($C120,{"29 - Psychiatrie (Erwachsene)","Psychiatrie";"30 - Kinder- und Jugendpsychiatrie","KJPsychiatrie";"31 - Psychosomatik","Psychosomatik";"00 - Bitte eine Fachabteilung auswählen","LEER";0,"Leer"},2,0)</f>
        <v>Leer</v>
      </c>
      <c r="W120" s="8">
        <f t="shared" si="11"/>
        <v>0</v>
      </c>
      <c r="X120" s="8">
        <f t="shared" si="12"/>
        <v>0</v>
      </c>
      <c r="Y120" s="8">
        <f t="shared" si="13"/>
        <v>0</v>
      </c>
      <c r="Z120" s="8">
        <f t="shared" si="14"/>
        <v>0</v>
      </c>
      <c r="AA120" s="8"/>
      <c r="AB120" s="8"/>
      <c r="AC120" s="8"/>
      <c r="AD120" s="8"/>
      <c r="AE120" s="8"/>
      <c r="AF120" s="8"/>
      <c r="AG120" s="8"/>
      <c r="AH120" s="8"/>
      <c r="AI120" s="8"/>
      <c r="AJ120" s="8"/>
      <c r="AK120" s="8"/>
      <c r="AL120" s="8"/>
      <c r="AM120" s="8"/>
      <c r="AN120" s="8"/>
    </row>
    <row r="121" spans="2:40" s="28" customFormat="1" ht="15" customHeight="1" x14ac:dyDescent="0.25">
      <c r="B121" s="76" t="str">
        <f t="shared" si="8"/>
        <v>!!!</v>
      </c>
      <c r="C121" s="242"/>
      <c r="D121" s="243"/>
      <c r="E121" s="243"/>
      <c r="F121" s="244"/>
      <c r="G121" s="119"/>
      <c r="H121" s="119"/>
      <c r="I121" s="119"/>
      <c r="J121" s="119"/>
      <c r="K121" s="158"/>
      <c r="M121" s="29"/>
      <c r="N121" s="8"/>
      <c r="O121" s="8"/>
      <c r="P121" s="8"/>
      <c r="Q121" s="8">
        <f t="shared" si="9"/>
        <v>0</v>
      </c>
      <c r="R121" s="8" t="str">
        <f>IF('Angaben KH-Standort'!$D$12&gt;0,"JBJ","KJA")</f>
        <v>KJA</v>
      </c>
      <c r="S121" s="8">
        <f>VLOOKUP($C121,{"29 - Psychiatrie (Erwachsene)",1;"30 - Kinder- und Jugendpsychiatrie",1;"31 - Psychosomatik",1;"00 - Bitte eine Fachabteilung auswählen",0;0,0},2,0)</f>
        <v>0</v>
      </c>
      <c r="T121" s="8" t="str">
        <f t="shared" si="10"/>
        <v>Leer</v>
      </c>
      <c r="U121" s="8"/>
      <c r="V121" s="8" t="str">
        <f>VLOOKUP($C121,{"29 - Psychiatrie (Erwachsene)","Psychiatrie";"30 - Kinder- und Jugendpsychiatrie","KJPsychiatrie";"31 - Psychosomatik","Psychosomatik";"00 - Bitte eine Fachabteilung auswählen","LEER";0,"Leer"},2,0)</f>
        <v>Leer</v>
      </c>
      <c r="W121" s="8">
        <f t="shared" si="11"/>
        <v>0</v>
      </c>
      <c r="X121" s="8">
        <f t="shared" si="12"/>
        <v>0</v>
      </c>
      <c r="Y121" s="8">
        <f t="shared" si="13"/>
        <v>0</v>
      </c>
      <c r="Z121" s="8">
        <f t="shared" si="14"/>
        <v>0</v>
      </c>
      <c r="AA121" s="8"/>
      <c r="AB121" s="8"/>
      <c r="AC121" s="8"/>
      <c r="AD121" s="8"/>
      <c r="AE121" s="8"/>
      <c r="AF121" s="8"/>
      <c r="AG121" s="8"/>
      <c r="AH121" s="8"/>
      <c r="AI121" s="8"/>
      <c r="AJ121" s="8"/>
      <c r="AK121" s="8"/>
      <c r="AL121" s="8"/>
      <c r="AM121" s="8"/>
      <c r="AN121" s="8"/>
    </row>
    <row r="122" spans="2:40" s="28" customFormat="1" ht="15" customHeight="1" x14ac:dyDescent="0.25">
      <c r="B122" s="76" t="str">
        <f t="shared" si="8"/>
        <v>!!!</v>
      </c>
      <c r="C122" s="242"/>
      <c r="D122" s="243"/>
      <c r="E122" s="243"/>
      <c r="F122" s="244"/>
      <c r="G122" s="119"/>
      <c r="H122" s="119"/>
      <c r="I122" s="119"/>
      <c r="J122" s="119"/>
      <c r="K122" s="158"/>
      <c r="M122" s="29"/>
      <c r="N122" s="8"/>
      <c r="O122" s="8"/>
      <c r="P122" s="8"/>
      <c r="Q122" s="8">
        <f t="shared" si="9"/>
        <v>0</v>
      </c>
      <c r="R122" s="8" t="str">
        <f>IF('Angaben KH-Standort'!$D$12&gt;0,"JBJ","KJA")</f>
        <v>KJA</v>
      </c>
      <c r="S122" s="8">
        <f>VLOOKUP($C122,{"29 - Psychiatrie (Erwachsene)",1;"30 - Kinder- und Jugendpsychiatrie",1;"31 - Psychosomatik",1;"00 - Bitte eine Fachabteilung auswählen",0;0,0},2,0)</f>
        <v>0</v>
      </c>
      <c r="T122" s="8" t="str">
        <f t="shared" si="10"/>
        <v>Leer</v>
      </c>
      <c r="U122" s="8"/>
      <c r="V122" s="8" t="str">
        <f>VLOOKUP($C122,{"29 - Psychiatrie (Erwachsene)","Psychiatrie";"30 - Kinder- und Jugendpsychiatrie","KJPsychiatrie";"31 - Psychosomatik","Psychosomatik";"00 - Bitte eine Fachabteilung auswählen","LEER";0,"Leer"},2,0)</f>
        <v>Leer</v>
      </c>
      <c r="W122" s="8">
        <f t="shared" si="11"/>
        <v>0</v>
      </c>
      <c r="X122" s="8">
        <f t="shared" si="12"/>
        <v>0</v>
      </c>
      <c r="Y122" s="8">
        <f t="shared" si="13"/>
        <v>0</v>
      </c>
      <c r="Z122" s="8">
        <f t="shared" si="14"/>
        <v>0</v>
      </c>
      <c r="AA122" s="8"/>
      <c r="AB122" s="8"/>
      <c r="AC122" s="8"/>
      <c r="AD122" s="8"/>
      <c r="AE122" s="8"/>
      <c r="AF122" s="8"/>
      <c r="AG122" s="8"/>
      <c r="AH122" s="8"/>
      <c r="AI122" s="8"/>
      <c r="AJ122" s="8"/>
      <c r="AK122" s="8"/>
      <c r="AL122" s="8"/>
      <c r="AM122" s="8"/>
      <c r="AN122" s="8"/>
    </row>
    <row r="123" spans="2:40" s="28" customFormat="1" ht="15" customHeight="1" x14ac:dyDescent="0.25">
      <c r="B123" s="76" t="str">
        <f t="shared" si="8"/>
        <v>!!!</v>
      </c>
      <c r="C123" s="242"/>
      <c r="D123" s="243"/>
      <c r="E123" s="243"/>
      <c r="F123" s="244"/>
      <c r="G123" s="119"/>
      <c r="H123" s="119"/>
      <c r="I123" s="119"/>
      <c r="J123" s="119"/>
      <c r="K123" s="158"/>
      <c r="M123" s="29"/>
      <c r="N123" s="8"/>
      <c r="O123" s="8"/>
      <c r="P123" s="8"/>
      <c r="Q123" s="8">
        <f t="shared" si="9"/>
        <v>0</v>
      </c>
      <c r="R123" s="8" t="str">
        <f>IF('Angaben KH-Standort'!$D$12&gt;0,"JBJ","KJA")</f>
        <v>KJA</v>
      </c>
      <c r="S123" s="8">
        <f>VLOOKUP($C123,{"29 - Psychiatrie (Erwachsene)",1;"30 - Kinder- und Jugendpsychiatrie",1;"31 - Psychosomatik",1;"00 - Bitte eine Fachabteilung auswählen",0;0,0},2,0)</f>
        <v>0</v>
      </c>
      <c r="T123" s="8" t="str">
        <f t="shared" si="10"/>
        <v>Leer</v>
      </c>
      <c r="U123" s="8"/>
      <c r="V123" s="8" t="str">
        <f>VLOOKUP($C123,{"29 - Psychiatrie (Erwachsene)","Psychiatrie";"30 - Kinder- und Jugendpsychiatrie","KJPsychiatrie";"31 - Psychosomatik","Psychosomatik";"00 - Bitte eine Fachabteilung auswählen","LEER";0,"Leer"},2,0)</f>
        <v>Leer</v>
      </c>
      <c r="W123" s="8">
        <f t="shared" si="11"/>
        <v>0</v>
      </c>
      <c r="X123" s="8">
        <f t="shared" si="12"/>
        <v>0</v>
      </c>
      <c r="Y123" s="8">
        <f t="shared" si="13"/>
        <v>0</v>
      </c>
      <c r="Z123" s="8">
        <f t="shared" si="14"/>
        <v>0</v>
      </c>
      <c r="AA123" s="8"/>
      <c r="AB123" s="8"/>
      <c r="AC123" s="8"/>
      <c r="AD123" s="8"/>
      <c r="AE123" s="8"/>
      <c r="AF123" s="8"/>
      <c r="AG123" s="8"/>
      <c r="AH123" s="8"/>
      <c r="AI123" s="8"/>
      <c r="AJ123" s="8"/>
      <c r="AK123" s="8"/>
      <c r="AL123" s="8"/>
      <c r="AM123" s="8"/>
      <c r="AN123" s="8"/>
    </row>
    <row r="124" spans="2:40" s="28" customFormat="1" ht="15" customHeight="1" x14ac:dyDescent="0.25">
      <c r="B124" s="76" t="str">
        <f t="shared" si="8"/>
        <v>!!!</v>
      </c>
      <c r="C124" s="242"/>
      <c r="D124" s="243"/>
      <c r="E124" s="243"/>
      <c r="F124" s="244"/>
      <c r="G124" s="119"/>
      <c r="H124" s="119"/>
      <c r="I124" s="119"/>
      <c r="J124" s="119"/>
      <c r="K124" s="158"/>
      <c r="M124" s="29"/>
      <c r="N124" s="8"/>
      <c r="O124" s="8"/>
      <c r="P124" s="8"/>
      <c r="Q124" s="8">
        <f t="shared" si="9"/>
        <v>0</v>
      </c>
      <c r="R124" s="8" t="str">
        <f>IF('Angaben KH-Standort'!$D$12&gt;0,"JBJ","KJA")</f>
        <v>KJA</v>
      </c>
      <c r="S124" s="8">
        <f>VLOOKUP($C124,{"29 - Psychiatrie (Erwachsene)",1;"30 - Kinder- und Jugendpsychiatrie",1;"31 - Psychosomatik",1;"00 - Bitte eine Fachabteilung auswählen",0;0,0},2,0)</f>
        <v>0</v>
      </c>
      <c r="T124" s="8" t="str">
        <f t="shared" si="10"/>
        <v>Leer</v>
      </c>
      <c r="U124" s="8"/>
      <c r="V124" s="8" t="str">
        <f>VLOOKUP($C124,{"29 - Psychiatrie (Erwachsene)","Psychiatrie";"30 - Kinder- und Jugendpsychiatrie","KJPsychiatrie";"31 - Psychosomatik","Psychosomatik";"00 - Bitte eine Fachabteilung auswählen","LEER";0,"Leer"},2,0)</f>
        <v>Leer</v>
      </c>
      <c r="W124" s="8">
        <f t="shared" si="11"/>
        <v>0</v>
      </c>
      <c r="X124" s="8">
        <f t="shared" si="12"/>
        <v>0</v>
      </c>
      <c r="Y124" s="8">
        <f t="shared" si="13"/>
        <v>0</v>
      </c>
      <c r="Z124" s="8">
        <f t="shared" si="14"/>
        <v>0</v>
      </c>
      <c r="AA124" s="8"/>
      <c r="AB124" s="8"/>
      <c r="AC124" s="8"/>
      <c r="AD124" s="8"/>
      <c r="AE124" s="8"/>
      <c r="AF124" s="8"/>
      <c r="AG124" s="8"/>
      <c r="AH124" s="8"/>
      <c r="AI124" s="8"/>
      <c r="AJ124" s="8"/>
      <c r="AK124" s="8"/>
      <c r="AL124" s="8"/>
      <c r="AM124" s="8"/>
      <c r="AN124" s="8"/>
    </row>
    <row r="125" spans="2:40" s="28" customFormat="1" ht="15" customHeight="1" x14ac:dyDescent="0.25">
      <c r="B125" s="76" t="str">
        <f t="shared" si="8"/>
        <v>!!!</v>
      </c>
      <c r="C125" s="242"/>
      <c r="D125" s="243"/>
      <c r="E125" s="243"/>
      <c r="F125" s="244"/>
      <c r="G125" s="119"/>
      <c r="H125" s="119"/>
      <c r="I125" s="119"/>
      <c r="J125" s="119"/>
      <c r="K125" s="158"/>
      <c r="M125" s="29"/>
      <c r="N125" s="8"/>
      <c r="O125" s="8"/>
      <c r="P125" s="8"/>
      <c r="Q125" s="8">
        <f t="shared" si="9"/>
        <v>0</v>
      </c>
      <c r="R125" s="8" t="str">
        <f>IF('Angaben KH-Standort'!$D$12&gt;0,"JBJ","KJA")</f>
        <v>KJA</v>
      </c>
      <c r="S125" s="8">
        <f>VLOOKUP($C125,{"29 - Psychiatrie (Erwachsene)",1;"30 - Kinder- und Jugendpsychiatrie",1;"31 - Psychosomatik",1;"00 - Bitte eine Fachabteilung auswählen",0;0,0},2,0)</f>
        <v>0</v>
      </c>
      <c r="T125" s="8" t="str">
        <f t="shared" si="10"/>
        <v>Leer</v>
      </c>
      <c r="U125" s="8"/>
      <c r="V125" s="8" t="str">
        <f>VLOOKUP($C125,{"29 - Psychiatrie (Erwachsene)","Psychiatrie";"30 - Kinder- und Jugendpsychiatrie","KJPsychiatrie";"31 - Psychosomatik","Psychosomatik";"00 - Bitte eine Fachabteilung auswählen","LEER";0,"Leer"},2,0)</f>
        <v>Leer</v>
      </c>
      <c r="W125" s="8">
        <f t="shared" si="11"/>
        <v>0</v>
      </c>
      <c r="X125" s="8">
        <f t="shared" si="12"/>
        <v>0</v>
      </c>
      <c r="Y125" s="8">
        <f t="shared" si="13"/>
        <v>0</v>
      </c>
      <c r="Z125" s="8">
        <f t="shared" si="14"/>
        <v>0</v>
      </c>
      <c r="AA125" s="8"/>
      <c r="AB125" s="8"/>
      <c r="AC125" s="8"/>
      <c r="AD125" s="8"/>
      <c r="AE125" s="8"/>
      <c r="AF125" s="8"/>
      <c r="AG125" s="8"/>
      <c r="AH125" s="8"/>
      <c r="AI125" s="8"/>
      <c r="AJ125" s="8"/>
      <c r="AK125" s="8"/>
      <c r="AL125" s="8"/>
      <c r="AM125" s="8"/>
      <c r="AN125" s="8"/>
    </row>
    <row r="126" spans="2:40" s="28" customFormat="1" ht="15" customHeight="1" x14ac:dyDescent="0.25">
      <c r="B126" s="76" t="str">
        <f t="shared" si="8"/>
        <v>!!!</v>
      </c>
      <c r="C126" s="242"/>
      <c r="D126" s="243"/>
      <c r="E126" s="243"/>
      <c r="F126" s="244"/>
      <c r="G126" s="119"/>
      <c r="H126" s="119"/>
      <c r="I126" s="119"/>
      <c r="J126" s="119"/>
      <c r="K126" s="158"/>
      <c r="M126" s="29"/>
      <c r="N126" s="8"/>
      <c r="O126" s="8"/>
      <c r="P126" s="8"/>
      <c r="Q126" s="8">
        <f t="shared" si="9"/>
        <v>0</v>
      </c>
      <c r="R126" s="8" t="str">
        <f>IF('Angaben KH-Standort'!$D$12&gt;0,"JBJ","KJA")</f>
        <v>KJA</v>
      </c>
      <c r="S126" s="8">
        <f>VLOOKUP($C126,{"29 - Psychiatrie (Erwachsene)",1;"30 - Kinder- und Jugendpsychiatrie",1;"31 - Psychosomatik",1;"00 - Bitte eine Fachabteilung auswählen",0;0,0},2,0)</f>
        <v>0</v>
      </c>
      <c r="T126" s="8" t="str">
        <f t="shared" si="10"/>
        <v>Leer</v>
      </c>
      <c r="U126" s="8"/>
      <c r="V126" s="8" t="str">
        <f>VLOOKUP($C126,{"29 - Psychiatrie (Erwachsene)","Psychiatrie";"30 - Kinder- und Jugendpsychiatrie","KJPsychiatrie";"31 - Psychosomatik","Psychosomatik";"00 - Bitte eine Fachabteilung auswählen","LEER";0,"Leer"},2,0)</f>
        <v>Leer</v>
      </c>
      <c r="W126" s="8">
        <f t="shared" si="11"/>
        <v>0</v>
      </c>
      <c r="X126" s="8">
        <f t="shared" si="12"/>
        <v>0</v>
      </c>
      <c r="Y126" s="8">
        <f t="shared" si="13"/>
        <v>0</v>
      </c>
      <c r="Z126" s="8">
        <f t="shared" si="14"/>
        <v>0</v>
      </c>
      <c r="AA126" s="8"/>
      <c r="AB126" s="8"/>
      <c r="AC126" s="8"/>
      <c r="AD126" s="8"/>
      <c r="AE126" s="8"/>
      <c r="AF126" s="8"/>
      <c r="AG126" s="8"/>
      <c r="AH126" s="8"/>
      <c r="AI126" s="8"/>
      <c r="AJ126" s="8"/>
      <c r="AK126" s="8"/>
      <c r="AL126" s="8"/>
      <c r="AM126" s="8"/>
      <c r="AN126" s="8"/>
    </row>
    <row r="127" spans="2:40" s="28" customFormat="1" ht="15" customHeight="1" x14ac:dyDescent="0.25">
      <c r="B127" s="76" t="str">
        <f t="shared" si="8"/>
        <v>!!!</v>
      </c>
      <c r="C127" s="242"/>
      <c r="D127" s="243"/>
      <c r="E127" s="243"/>
      <c r="F127" s="244"/>
      <c r="G127" s="119"/>
      <c r="H127" s="119"/>
      <c r="I127" s="119"/>
      <c r="J127" s="119"/>
      <c r="K127" s="158"/>
      <c r="M127" s="29"/>
      <c r="N127" s="8"/>
      <c r="O127" s="8"/>
      <c r="P127" s="8"/>
      <c r="Q127" s="8">
        <f t="shared" si="9"/>
        <v>0</v>
      </c>
      <c r="R127" s="8" t="str">
        <f>IF('Angaben KH-Standort'!$D$12&gt;0,"JBJ","KJA")</f>
        <v>KJA</v>
      </c>
      <c r="S127" s="8">
        <f>VLOOKUP($C127,{"29 - Psychiatrie (Erwachsene)",1;"30 - Kinder- und Jugendpsychiatrie",1;"31 - Psychosomatik",1;"00 - Bitte eine Fachabteilung auswählen",0;0,0},2,0)</f>
        <v>0</v>
      </c>
      <c r="T127" s="8" t="str">
        <f t="shared" si="10"/>
        <v>Leer</v>
      </c>
      <c r="U127" s="8"/>
      <c r="V127" s="8" t="str">
        <f>VLOOKUP($C127,{"29 - Psychiatrie (Erwachsene)","Psychiatrie";"30 - Kinder- und Jugendpsychiatrie","KJPsychiatrie";"31 - Psychosomatik","Psychosomatik";"00 - Bitte eine Fachabteilung auswählen","LEER";0,"Leer"},2,0)</f>
        <v>Leer</v>
      </c>
      <c r="W127" s="8">
        <f t="shared" si="11"/>
        <v>0</v>
      </c>
      <c r="X127" s="8">
        <f t="shared" si="12"/>
        <v>0</v>
      </c>
      <c r="Y127" s="8">
        <f t="shared" si="13"/>
        <v>0</v>
      </c>
      <c r="Z127" s="8">
        <f t="shared" si="14"/>
        <v>0</v>
      </c>
      <c r="AA127" s="8"/>
      <c r="AB127" s="8"/>
      <c r="AC127" s="8"/>
      <c r="AD127" s="8"/>
      <c r="AE127" s="8"/>
      <c r="AF127" s="8"/>
      <c r="AG127" s="8"/>
      <c r="AH127" s="8"/>
      <c r="AI127" s="8"/>
      <c r="AJ127" s="8"/>
      <c r="AK127" s="8"/>
      <c r="AL127" s="8"/>
      <c r="AM127" s="8"/>
      <c r="AN127" s="8"/>
    </row>
    <row r="128" spans="2:40" s="28" customFormat="1" ht="15" customHeight="1" x14ac:dyDescent="0.25">
      <c r="B128" s="76" t="str">
        <f t="shared" si="8"/>
        <v>!!!</v>
      </c>
      <c r="C128" s="242"/>
      <c r="D128" s="243"/>
      <c r="E128" s="243"/>
      <c r="F128" s="244"/>
      <c r="G128" s="119"/>
      <c r="H128" s="119"/>
      <c r="I128" s="119"/>
      <c r="J128" s="119"/>
      <c r="K128" s="158"/>
      <c r="M128" s="29"/>
      <c r="N128" s="8"/>
      <c r="O128" s="8"/>
      <c r="P128" s="8"/>
      <c r="Q128" s="8">
        <f t="shared" si="9"/>
        <v>0</v>
      </c>
      <c r="R128" s="8" t="str">
        <f>IF('Angaben KH-Standort'!$D$12&gt;0,"JBJ","KJA")</f>
        <v>KJA</v>
      </c>
      <c r="S128" s="8">
        <f>VLOOKUP($C128,{"29 - Psychiatrie (Erwachsene)",1;"30 - Kinder- und Jugendpsychiatrie",1;"31 - Psychosomatik",1;"00 - Bitte eine Fachabteilung auswählen",0;0,0},2,0)</f>
        <v>0</v>
      </c>
      <c r="T128" s="8" t="str">
        <f t="shared" si="10"/>
        <v>Leer</v>
      </c>
      <c r="U128" s="8"/>
      <c r="V128" s="8" t="str">
        <f>VLOOKUP($C128,{"29 - Psychiatrie (Erwachsene)","Psychiatrie";"30 - Kinder- und Jugendpsychiatrie","KJPsychiatrie";"31 - Psychosomatik","Psychosomatik";"00 - Bitte eine Fachabteilung auswählen","LEER";0,"Leer"},2,0)</f>
        <v>Leer</v>
      </c>
      <c r="W128" s="8">
        <f t="shared" si="11"/>
        <v>0</v>
      </c>
      <c r="X128" s="8">
        <f t="shared" si="12"/>
        <v>0</v>
      </c>
      <c r="Y128" s="8">
        <f t="shared" si="13"/>
        <v>0</v>
      </c>
      <c r="Z128" s="8">
        <f t="shared" si="14"/>
        <v>0</v>
      </c>
      <c r="AA128" s="8"/>
      <c r="AB128" s="8"/>
      <c r="AC128" s="8"/>
      <c r="AD128" s="8"/>
      <c r="AE128" s="8"/>
      <c r="AF128" s="8"/>
      <c r="AG128" s="8"/>
      <c r="AH128" s="8"/>
      <c r="AI128" s="8"/>
      <c r="AJ128" s="8"/>
      <c r="AK128" s="8"/>
      <c r="AL128" s="8"/>
      <c r="AM128" s="8"/>
      <c r="AN128" s="8"/>
    </row>
    <row r="129" spans="2:40" s="28" customFormat="1" ht="15" customHeight="1" x14ac:dyDescent="0.25">
      <c r="B129" s="76" t="str">
        <f t="shared" si="8"/>
        <v>!!!</v>
      </c>
      <c r="C129" s="242"/>
      <c r="D129" s="243"/>
      <c r="E129" s="243"/>
      <c r="F129" s="244"/>
      <c r="G129" s="119"/>
      <c r="H129" s="119"/>
      <c r="I129" s="119"/>
      <c r="J129" s="119"/>
      <c r="K129" s="158"/>
      <c r="M129" s="29"/>
      <c r="N129" s="8"/>
      <c r="O129" s="8"/>
      <c r="P129" s="8"/>
      <c r="Q129" s="8">
        <f t="shared" si="9"/>
        <v>0</v>
      </c>
      <c r="R129" s="8" t="str">
        <f>IF('Angaben KH-Standort'!$D$12&gt;0,"JBJ","KJA")</f>
        <v>KJA</v>
      </c>
      <c r="S129" s="8">
        <f>VLOOKUP($C129,{"29 - Psychiatrie (Erwachsene)",1;"30 - Kinder- und Jugendpsychiatrie",1;"31 - Psychosomatik",1;"00 - Bitte eine Fachabteilung auswählen",0;0,0},2,0)</f>
        <v>0</v>
      </c>
      <c r="T129" s="8" t="str">
        <f t="shared" si="10"/>
        <v>Leer</v>
      </c>
      <c r="U129" s="8"/>
      <c r="V129" s="8" t="str">
        <f>VLOOKUP($C129,{"29 - Psychiatrie (Erwachsene)","Psychiatrie";"30 - Kinder- und Jugendpsychiatrie","KJPsychiatrie";"31 - Psychosomatik","Psychosomatik";"00 - Bitte eine Fachabteilung auswählen","LEER";0,"Leer"},2,0)</f>
        <v>Leer</v>
      </c>
      <c r="W129" s="8">
        <f t="shared" si="11"/>
        <v>0</v>
      </c>
      <c r="X129" s="8">
        <f t="shared" si="12"/>
        <v>0</v>
      </c>
      <c r="Y129" s="8">
        <f t="shared" si="13"/>
        <v>0</v>
      </c>
      <c r="Z129" s="8">
        <f t="shared" si="14"/>
        <v>0</v>
      </c>
      <c r="AA129" s="8"/>
      <c r="AB129" s="8"/>
      <c r="AC129" s="8"/>
      <c r="AD129" s="8"/>
      <c r="AE129" s="8"/>
      <c r="AF129" s="8"/>
      <c r="AG129" s="8"/>
      <c r="AH129" s="8"/>
      <c r="AI129" s="8"/>
      <c r="AJ129" s="8"/>
      <c r="AK129" s="8"/>
      <c r="AL129" s="8"/>
      <c r="AM129" s="8"/>
      <c r="AN129" s="8"/>
    </row>
    <row r="130" spans="2:40" s="28" customFormat="1" ht="15" customHeight="1" x14ac:dyDescent="0.25">
      <c r="B130" s="76" t="str">
        <f t="shared" si="8"/>
        <v>!!!</v>
      </c>
      <c r="C130" s="242"/>
      <c r="D130" s="243"/>
      <c r="E130" s="243"/>
      <c r="F130" s="244"/>
      <c r="G130" s="119"/>
      <c r="H130" s="119"/>
      <c r="I130" s="119"/>
      <c r="J130" s="119"/>
      <c r="K130" s="158"/>
      <c r="M130" s="29"/>
      <c r="N130" s="8"/>
      <c r="O130" s="8"/>
      <c r="P130" s="8"/>
      <c r="Q130" s="8">
        <f t="shared" si="9"/>
        <v>0</v>
      </c>
      <c r="R130" s="8" t="str">
        <f>IF('Angaben KH-Standort'!$D$12&gt;0,"JBJ","KJA")</f>
        <v>KJA</v>
      </c>
      <c r="S130" s="8">
        <f>VLOOKUP($C130,{"29 - Psychiatrie (Erwachsene)",1;"30 - Kinder- und Jugendpsychiatrie",1;"31 - Psychosomatik",1;"00 - Bitte eine Fachabteilung auswählen",0;0,0},2,0)</f>
        <v>0</v>
      </c>
      <c r="T130" s="8" t="str">
        <f t="shared" si="10"/>
        <v>Leer</v>
      </c>
      <c r="U130" s="8"/>
      <c r="V130" s="8" t="str">
        <f>VLOOKUP($C130,{"29 - Psychiatrie (Erwachsene)","Psychiatrie";"30 - Kinder- und Jugendpsychiatrie","KJPsychiatrie";"31 - Psychosomatik","Psychosomatik";"00 - Bitte eine Fachabteilung auswählen","LEER";0,"Leer"},2,0)</f>
        <v>Leer</v>
      </c>
      <c r="W130" s="8">
        <f t="shared" si="11"/>
        <v>0</v>
      </c>
      <c r="X130" s="8">
        <f t="shared" si="12"/>
        <v>0</v>
      </c>
      <c r="Y130" s="8">
        <f t="shared" si="13"/>
        <v>0</v>
      </c>
      <c r="Z130" s="8">
        <f t="shared" si="14"/>
        <v>0</v>
      </c>
      <c r="AA130" s="8"/>
      <c r="AB130" s="8"/>
      <c r="AC130" s="8"/>
      <c r="AD130" s="8"/>
      <c r="AE130" s="8"/>
      <c r="AF130" s="8"/>
      <c r="AG130" s="8"/>
      <c r="AH130" s="8"/>
      <c r="AI130" s="8"/>
      <c r="AJ130" s="8"/>
      <c r="AK130" s="8"/>
      <c r="AL130" s="8"/>
      <c r="AM130" s="8"/>
      <c r="AN130" s="8"/>
    </row>
    <row r="131" spans="2:40" s="28" customFormat="1" ht="15" customHeight="1" x14ac:dyDescent="0.25">
      <c r="B131" s="76" t="str">
        <f t="shared" si="8"/>
        <v>!!!</v>
      </c>
      <c r="C131" s="242"/>
      <c r="D131" s="243"/>
      <c r="E131" s="243"/>
      <c r="F131" s="244"/>
      <c r="G131" s="119"/>
      <c r="H131" s="119"/>
      <c r="I131" s="119"/>
      <c r="J131" s="119"/>
      <c r="K131" s="158"/>
      <c r="M131" s="29"/>
      <c r="N131" s="8"/>
      <c r="O131" s="8"/>
      <c r="P131" s="8"/>
      <c r="Q131" s="8">
        <f t="shared" si="9"/>
        <v>0</v>
      </c>
      <c r="R131" s="8" t="str">
        <f>IF('Angaben KH-Standort'!$D$12&gt;0,"JBJ","KJA")</f>
        <v>KJA</v>
      </c>
      <c r="S131" s="8">
        <f>VLOOKUP($C131,{"29 - Psychiatrie (Erwachsene)",1;"30 - Kinder- und Jugendpsychiatrie",1;"31 - Psychosomatik",1;"00 - Bitte eine Fachabteilung auswählen",0;0,0},2,0)</f>
        <v>0</v>
      </c>
      <c r="T131" s="8" t="str">
        <f t="shared" si="10"/>
        <v>Leer</v>
      </c>
      <c r="U131" s="8"/>
      <c r="V131" s="8" t="str">
        <f>VLOOKUP($C131,{"29 - Psychiatrie (Erwachsene)","Psychiatrie";"30 - Kinder- und Jugendpsychiatrie","KJPsychiatrie";"31 - Psychosomatik","Psychosomatik";"00 - Bitte eine Fachabteilung auswählen","LEER";0,"Leer"},2,0)</f>
        <v>Leer</v>
      </c>
      <c r="W131" s="8">
        <f t="shared" si="11"/>
        <v>0</v>
      </c>
      <c r="X131" s="8">
        <f t="shared" si="12"/>
        <v>0</v>
      </c>
      <c r="Y131" s="8">
        <f t="shared" si="13"/>
        <v>0</v>
      </c>
      <c r="Z131" s="8">
        <f t="shared" si="14"/>
        <v>0</v>
      </c>
      <c r="AA131" s="8"/>
      <c r="AB131" s="8"/>
      <c r="AC131" s="8"/>
      <c r="AD131" s="8"/>
      <c r="AE131" s="8"/>
      <c r="AF131" s="8"/>
      <c r="AG131" s="8"/>
      <c r="AH131" s="8"/>
      <c r="AI131" s="8"/>
      <c r="AJ131" s="8"/>
      <c r="AK131" s="8"/>
      <c r="AL131" s="8"/>
      <c r="AM131" s="8"/>
      <c r="AN131" s="8"/>
    </row>
    <row r="132" spans="2:40" s="28" customFormat="1" ht="15" customHeight="1" x14ac:dyDescent="0.25">
      <c r="B132" s="76" t="str">
        <f t="shared" si="8"/>
        <v>!!!</v>
      </c>
      <c r="C132" s="242"/>
      <c r="D132" s="243"/>
      <c r="E132" s="243"/>
      <c r="F132" s="244"/>
      <c r="G132" s="119"/>
      <c r="H132" s="119"/>
      <c r="I132" s="119"/>
      <c r="J132" s="119"/>
      <c r="K132" s="158"/>
      <c r="M132" s="29"/>
      <c r="N132" s="8"/>
      <c r="O132" s="8"/>
      <c r="P132" s="8"/>
      <c r="Q132" s="8">
        <f t="shared" si="9"/>
        <v>0</v>
      </c>
      <c r="R132" s="8" t="str">
        <f>IF('Angaben KH-Standort'!$D$12&gt;0,"JBJ","KJA")</f>
        <v>KJA</v>
      </c>
      <c r="S132" s="8">
        <f>VLOOKUP($C132,{"29 - Psychiatrie (Erwachsene)",1;"30 - Kinder- und Jugendpsychiatrie",1;"31 - Psychosomatik",1;"00 - Bitte eine Fachabteilung auswählen",0;0,0},2,0)</f>
        <v>0</v>
      </c>
      <c r="T132" s="8" t="str">
        <f t="shared" si="10"/>
        <v>Leer</v>
      </c>
      <c r="U132" s="8"/>
      <c r="V132" s="8" t="str">
        <f>VLOOKUP($C132,{"29 - Psychiatrie (Erwachsene)","Psychiatrie";"30 - Kinder- und Jugendpsychiatrie","KJPsychiatrie";"31 - Psychosomatik","Psychosomatik";"00 - Bitte eine Fachabteilung auswählen","LEER";0,"Leer"},2,0)</f>
        <v>Leer</v>
      </c>
      <c r="W132" s="8">
        <f t="shared" si="11"/>
        <v>0</v>
      </c>
      <c r="X132" s="8">
        <f t="shared" si="12"/>
        <v>0</v>
      </c>
      <c r="Y132" s="8">
        <f t="shared" si="13"/>
        <v>0</v>
      </c>
      <c r="Z132" s="8">
        <f t="shared" si="14"/>
        <v>0</v>
      </c>
      <c r="AA132" s="8"/>
      <c r="AB132" s="8"/>
      <c r="AC132" s="8"/>
      <c r="AD132" s="8"/>
      <c r="AE132" s="8"/>
      <c r="AF132" s="8"/>
      <c r="AG132" s="8"/>
      <c r="AH132" s="8"/>
      <c r="AI132" s="8"/>
      <c r="AJ132" s="8"/>
      <c r="AK132" s="8"/>
      <c r="AL132" s="8"/>
      <c r="AM132" s="8"/>
      <c r="AN132" s="8"/>
    </row>
    <row r="133" spans="2:40" s="28" customFormat="1" ht="15" customHeight="1" x14ac:dyDescent="0.25">
      <c r="B133" s="76" t="str">
        <f t="shared" si="8"/>
        <v>!!!</v>
      </c>
      <c r="C133" s="242"/>
      <c r="D133" s="243"/>
      <c r="E133" s="243"/>
      <c r="F133" s="244"/>
      <c r="G133" s="119"/>
      <c r="H133" s="119"/>
      <c r="I133" s="119"/>
      <c r="J133" s="119"/>
      <c r="K133" s="158"/>
      <c r="M133" s="29"/>
      <c r="N133" s="8"/>
      <c r="O133" s="8"/>
      <c r="P133" s="8"/>
      <c r="Q133" s="8">
        <f t="shared" si="9"/>
        <v>0</v>
      </c>
      <c r="R133" s="8" t="str">
        <f>IF('Angaben KH-Standort'!$D$12&gt;0,"JBJ","KJA")</f>
        <v>KJA</v>
      </c>
      <c r="S133" s="8">
        <f>VLOOKUP($C133,{"29 - Psychiatrie (Erwachsene)",1;"30 - Kinder- und Jugendpsychiatrie",1;"31 - Psychosomatik",1;"00 - Bitte eine Fachabteilung auswählen",0;0,0},2,0)</f>
        <v>0</v>
      </c>
      <c r="T133" s="8" t="str">
        <f t="shared" si="10"/>
        <v>Leer</v>
      </c>
      <c r="U133" s="8"/>
      <c r="V133" s="8" t="str">
        <f>VLOOKUP($C133,{"29 - Psychiatrie (Erwachsene)","Psychiatrie";"30 - Kinder- und Jugendpsychiatrie","KJPsychiatrie";"31 - Psychosomatik","Psychosomatik";"00 - Bitte eine Fachabteilung auswählen","LEER";0,"Leer"},2,0)</f>
        <v>Leer</v>
      </c>
      <c r="W133" s="8">
        <f t="shared" si="11"/>
        <v>0</v>
      </c>
      <c r="X133" s="8">
        <f t="shared" si="12"/>
        <v>0</v>
      </c>
      <c r="Y133" s="8">
        <f t="shared" si="13"/>
        <v>0</v>
      </c>
      <c r="Z133" s="8">
        <f t="shared" si="14"/>
        <v>0</v>
      </c>
      <c r="AA133" s="8"/>
      <c r="AB133" s="8"/>
      <c r="AC133" s="8"/>
      <c r="AD133" s="8"/>
      <c r="AE133" s="8"/>
      <c r="AF133" s="8"/>
      <c r="AG133" s="8"/>
      <c r="AH133" s="8"/>
      <c r="AI133" s="8"/>
      <c r="AJ133" s="8"/>
      <c r="AK133" s="8"/>
      <c r="AL133" s="8"/>
      <c r="AM133" s="8"/>
      <c r="AN133" s="8"/>
    </row>
    <row r="134" spans="2:40" s="28" customFormat="1" ht="15" customHeight="1" x14ac:dyDescent="0.25">
      <c r="B134" s="76" t="str">
        <f t="shared" si="8"/>
        <v>!!!</v>
      </c>
      <c r="C134" s="242"/>
      <c r="D134" s="243"/>
      <c r="E134" s="243"/>
      <c r="F134" s="244"/>
      <c r="G134" s="119"/>
      <c r="H134" s="119"/>
      <c r="I134" s="119"/>
      <c r="J134" s="119"/>
      <c r="K134" s="158"/>
      <c r="M134" s="29"/>
      <c r="N134" s="8"/>
      <c r="O134" s="8"/>
      <c r="P134" s="8"/>
      <c r="Q134" s="8">
        <f t="shared" si="9"/>
        <v>0</v>
      </c>
      <c r="R134" s="8" t="str">
        <f>IF('Angaben KH-Standort'!$D$12&gt;0,"JBJ","KJA")</f>
        <v>KJA</v>
      </c>
      <c r="S134" s="8">
        <f>VLOOKUP($C134,{"29 - Psychiatrie (Erwachsene)",1;"30 - Kinder- und Jugendpsychiatrie",1;"31 - Psychosomatik",1;"00 - Bitte eine Fachabteilung auswählen",0;0,0},2,0)</f>
        <v>0</v>
      </c>
      <c r="T134" s="8" t="str">
        <f t="shared" si="10"/>
        <v>Leer</v>
      </c>
      <c r="U134" s="8"/>
      <c r="V134" s="8" t="str">
        <f>VLOOKUP($C134,{"29 - Psychiatrie (Erwachsene)","Psychiatrie";"30 - Kinder- und Jugendpsychiatrie","KJPsychiatrie";"31 - Psychosomatik","Psychosomatik";"00 - Bitte eine Fachabteilung auswählen","LEER";0,"Leer"},2,0)</f>
        <v>Leer</v>
      </c>
      <c r="W134" s="8">
        <f t="shared" si="11"/>
        <v>0</v>
      </c>
      <c r="X134" s="8">
        <f t="shared" si="12"/>
        <v>0</v>
      </c>
      <c r="Y134" s="8">
        <f t="shared" si="13"/>
        <v>0</v>
      </c>
      <c r="Z134" s="8">
        <f t="shared" si="14"/>
        <v>0</v>
      </c>
      <c r="AA134" s="8"/>
      <c r="AB134" s="8"/>
      <c r="AC134" s="8"/>
      <c r="AD134" s="8"/>
      <c r="AE134" s="8"/>
      <c r="AF134" s="8"/>
      <c r="AG134" s="8"/>
      <c r="AH134" s="8"/>
      <c r="AI134" s="8"/>
      <c r="AJ134" s="8"/>
      <c r="AK134" s="8"/>
      <c r="AL134" s="8"/>
      <c r="AM134" s="8"/>
      <c r="AN134" s="8"/>
    </row>
    <row r="135" spans="2:40" s="28" customFormat="1" ht="15" customHeight="1" x14ac:dyDescent="0.25">
      <c r="B135" s="76" t="str">
        <f t="shared" si="8"/>
        <v>!!!</v>
      </c>
      <c r="C135" s="242"/>
      <c r="D135" s="243"/>
      <c r="E135" s="243"/>
      <c r="F135" s="244"/>
      <c r="G135" s="119"/>
      <c r="H135" s="119"/>
      <c r="I135" s="119"/>
      <c r="J135" s="119"/>
      <c r="K135" s="158"/>
      <c r="M135" s="29"/>
      <c r="N135" s="8"/>
      <c r="O135" s="8"/>
      <c r="P135" s="8"/>
      <c r="Q135" s="8">
        <f t="shared" si="9"/>
        <v>0</v>
      </c>
      <c r="R135" s="8" t="str">
        <f>IF('Angaben KH-Standort'!$D$12&gt;0,"JBJ","KJA")</f>
        <v>KJA</v>
      </c>
      <c r="S135" s="8">
        <f>VLOOKUP($C135,{"29 - Psychiatrie (Erwachsene)",1;"30 - Kinder- und Jugendpsychiatrie",1;"31 - Psychosomatik",1;"00 - Bitte eine Fachabteilung auswählen",0;0,0},2,0)</f>
        <v>0</v>
      </c>
      <c r="T135" s="8" t="str">
        <f t="shared" si="10"/>
        <v>Leer</v>
      </c>
      <c r="U135" s="8"/>
      <c r="V135" s="8" t="str">
        <f>VLOOKUP($C135,{"29 - Psychiatrie (Erwachsene)","Psychiatrie";"30 - Kinder- und Jugendpsychiatrie","KJPsychiatrie";"31 - Psychosomatik","Psychosomatik";"00 - Bitte eine Fachabteilung auswählen","LEER";0,"Leer"},2,0)</f>
        <v>Leer</v>
      </c>
      <c r="W135" s="8">
        <f t="shared" si="11"/>
        <v>0</v>
      </c>
      <c r="X135" s="8">
        <f t="shared" si="12"/>
        <v>0</v>
      </c>
      <c r="Y135" s="8">
        <f t="shared" si="13"/>
        <v>0</v>
      </c>
      <c r="Z135" s="8">
        <f t="shared" si="14"/>
        <v>0</v>
      </c>
      <c r="AA135" s="8"/>
      <c r="AB135" s="8"/>
      <c r="AC135" s="8"/>
      <c r="AD135" s="8"/>
      <c r="AE135" s="8"/>
      <c r="AF135" s="8"/>
      <c r="AG135" s="8"/>
      <c r="AH135" s="8"/>
      <c r="AI135" s="8"/>
      <c r="AJ135" s="8"/>
      <c r="AK135" s="8"/>
      <c r="AL135" s="8"/>
      <c r="AM135" s="8"/>
      <c r="AN135" s="8"/>
    </row>
    <row r="136" spans="2:40" s="28" customFormat="1" ht="15" customHeight="1" x14ac:dyDescent="0.25">
      <c r="B136" s="76" t="str">
        <f t="shared" si="8"/>
        <v>!!!</v>
      </c>
      <c r="C136" s="242"/>
      <c r="D136" s="243"/>
      <c r="E136" s="243"/>
      <c r="F136" s="244"/>
      <c r="G136" s="119"/>
      <c r="H136" s="429"/>
      <c r="I136" s="429"/>
      <c r="J136" s="194"/>
      <c r="K136" s="195"/>
      <c r="M136" s="29"/>
      <c r="N136" s="8"/>
      <c r="O136" s="8"/>
      <c r="P136" s="8"/>
      <c r="Q136" s="8">
        <f t="shared" si="9"/>
        <v>0</v>
      </c>
      <c r="R136" s="8" t="str">
        <f>IF('Angaben KH-Standort'!$D$12&gt;0,"JBJ","KJA")</f>
        <v>KJA</v>
      </c>
      <c r="S136" s="8">
        <f>VLOOKUP($C136,{"29 - Psychiatrie (Erwachsene)",1;"30 - Kinder- und Jugendpsychiatrie",1;"31 - Psychosomatik",1;"00 - Bitte eine Fachabteilung auswählen",0;0,0},2,0)</f>
        <v>0</v>
      </c>
      <c r="T136" s="8" t="str">
        <f t="shared" si="10"/>
        <v>Leer</v>
      </c>
      <c r="U136" s="8"/>
      <c r="V136" s="8" t="str">
        <f>VLOOKUP($C136,{"29 - Psychiatrie (Erwachsene)","Psychiatrie";"30 - Kinder- und Jugendpsychiatrie","KJPsychiatrie";"31 - Psychosomatik","Psychosomatik";"00 - Bitte eine Fachabteilung auswählen","LEER";0,"Leer"},2,0)</f>
        <v>Leer</v>
      </c>
      <c r="W136" s="8">
        <f t="shared" si="11"/>
        <v>0</v>
      </c>
      <c r="X136" s="8">
        <f t="shared" si="12"/>
        <v>0</v>
      </c>
      <c r="Y136" s="8">
        <f t="shared" si="13"/>
        <v>0</v>
      </c>
      <c r="Z136" s="8">
        <f t="shared" si="14"/>
        <v>0</v>
      </c>
      <c r="AA136" s="8"/>
      <c r="AB136" s="8"/>
      <c r="AC136" s="8"/>
      <c r="AD136" s="8"/>
      <c r="AE136" s="8"/>
      <c r="AF136" s="8"/>
      <c r="AG136" s="8"/>
      <c r="AH136" s="8"/>
      <c r="AI136" s="8"/>
      <c r="AJ136" s="8"/>
      <c r="AK136" s="8"/>
      <c r="AL136" s="8"/>
      <c r="AM136" s="8"/>
      <c r="AN136" s="8"/>
    </row>
    <row r="137" spans="2:40" s="28" customFormat="1" ht="15" customHeight="1" x14ac:dyDescent="0.25">
      <c r="B137" s="76" t="str">
        <f t="shared" si="8"/>
        <v>!!!</v>
      </c>
      <c r="C137" s="242"/>
      <c r="D137" s="243"/>
      <c r="E137" s="243"/>
      <c r="F137" s="244"/>
      <c r="G137" s="119"/>
      <c r="H137" s="429"/>
      <c r="I137" s="429"/>
      <c r="J137" s="194"/>
      <c r="K137" s="195"/>
      <c r="M137" s="29"/>
      <c r="N137" s="8"/>
      <c r="O137" s="8"/>
      <c r="P137" s="8"/>
      <c r="Q137" s="8">
        <f t="shared" si="9"/>
        <v>0</v>
      </c>
      <c r="R137" s="8" t="str">
        <f>IF('Angaben KH-Standort'!$D$12&gt;0,"JBJ","KJA")</f>
        <v>KJA</v>
      </c>
      <c r="S137" s="8">
        <f>VLOOKUP($C137,{"29 - Psychiatrie (Erwachsene)",1;"30 - Kinder- und Jugendpsychiatrie",1;"31 - Psychosomatik",1;"00 - Bitte eine Fachabteilung auswählen",0;0,0},2,0)</f>
        <v>0</v>
      </c>
      <c r="T137" s="8" t="str">
        <f t="shared" si="10"/>
        <v>Leer</v>
      </c>
      <c r="U137" s="8"/>
      <c r="V137" s="8" t="str">
        <f>VLOOKUP($C137,{"29 - Psychiatrie (Erwachsene)","Psychiatrie";"30 - Kinder- und Jugendpsychiatrie","KJPsychiatrie";"31 - Psychosomatik","Psychosomatik";"00 - Bitte eine Fachabteilung auswählen","LEER";0,"Leer"},2,0)</f>
        <v>Leer</v>
      </c>
      <c r="W137" s="8">
        <f t="shared" si="11"/>
        <v>0</v>
      </c>
      <c r="X137" s="8">
        <f t="shared" si="12"/>
        <v>0</v>
      </c>
      <c r="Y137" s="8">
        <f t="shared" si="13"/>
        <v>0</v>
      </c>
      <c r="Z137" s="8">
        <f t="shared" si="14"/>
        <v>0</v>
      </c>
      <c r="AA137" s="8"/>
      <c r="AB137" s="8"/>
      <c r="AC137" s="8"/>
      <c r="AD137" s="8"/>
      <c r="AE137" s="8"/>
      <c r="AF137" s="8"/>
      <c r="AG137" s="8"/>
      <c r="AH137" s="8"/>
      <c r="AI137" s="8"/>
      <c r="AJ137" s="8"/>
      <c r="AK137" s="8"/>
      <c r="AL137" s="8"/>
      <c r="AM137" s="8"/>
      <c r="AN137" s="8"/>
    </row>
    <row r="138" spans="2:40" s="28" customFormat="1" ht="15" customHeight="1" x14ac:dyDescent="0.25">
      <c r="B138" s="76" t="str">
        <f t="shared" si="8"/>
        <v>!!!</v>
      </c>
      <c r="C138" s="242"/>
      <c r="D138" s="243"/>
      <c r="E138" s="243"/>
      <c r="F138" s="244"/>
      <c r="G138" s="119"/>
      <c r="H138" s="429"/>
      <c r="I138" s="429"/>
      <c r="J138" s="194"/>
      <c r="K138" s="195"/>
      <c r="M138" s="29"/>
      <c r="N138" s="8"/>
      <c r="O138" s="8"/>
      <c r="P138" s="8"/>
      <c r="Q138" s="8">
        <f t="shared" si="9"/>
        <v>0</v>
      </c>
      <c r="R138" s="8" t="str">
        <f>IF('Angaben KH-Standort'!$D$12&gt;0,"JBJ","KJA")</f>
        <v>KJA</v>
      </c>
      <c r="S138" s="8">
        <f>VLOOKUP($C138,{"29 - Psychiatrie (Erwachsene)",1;"30 - Kinder- und Jugendpsychiatrie",1;"31 - Psychosomatik",1;"00 - Bitte eine Fachabteilung auswählen",0;0,0},2,0)</f>
        <v>0</v>
      </c>
      <c r="T138" s="8" t="str">
        <f t="shared" si="10"/>
        <v>Leer</v>
      </c>
      <c r="U138" s="8"/>
      <c r="V138" s="8" t="str">
        <f>VLOOKUP($C138,{"29 - Psychiatrie (Erwachsene)","Psychiatrie";"30 - Kinder- und Jugendpsychiatrie","KJPsychiatrie";"31 - Psychosomatik","Psychosomatik";"00 - Bitte eine Fachabteilung auswählen","LEER";0,"Leer"},2,0)</f>
        <v>Leer</v>
      </c>
      <c r="W138" s="8">
        <f t="shared" si="11"/>
        <v>0</v>
      </c>
      <c r="X138" s="8">
        <f t="shared" si="12"/>
        <v>0</v>
      </c>
      <c r="Y138" s="8">
        <f t="shared" si="13"/>
        <v>0</v>
      </c>
      <c r="Z138" s="8">
        <f t="shared" si="14"/>
        <v>0</v>
      </c>
      <c r="AA138" s="8"/>
      <c r="AB138" s="8"/>
      <c r="AC138" s="8"/>
      <c r="AD138" s="8"/>
      <c r="AE138" s="8"/>
      <c r="AF138" s="8"/>
      <c r="AG138" s="8"/>
      <c r="AH138" s="8"/>
      <c r="AI138" s="8"/>
      <c r="AJ138" s="8"/>
      <c r="AK138" s="8"/>
      <c r="AL138" s="8"/>
      <c r="AM138" s="8"/>
      <c r="AN138" s="8"/>
    </row>
    <row r="139" spans="2:40" s="28" customFormat="1" ht="15" customHeight="1" x14ac:dyDescent="0.25">
      <c r="B139" s="76" t="str">
        <f t="shared" si="8"/>
        <v>!!!</v>
      </c>
      <c r="C139" s="242"/>
      <c r="D139" s="243"/>
      <c r="E139" s="243"/>
      <c r="F139" s="244"/>
      <c r="G139" s="119"/>
      <c r="H139" s="429"/>
      <c r="I139" s="429"/>
      <c r="J139" s="194"/>
      <c r="K139" s="195"/>
      <c r="M139" s="29"/>
      <c r="N139" s="8"/>
      <c r="O139" s="8"/>
      <c r="P139" s="8"/>
      <c r="Q139" s="8">
        <f t="shared" si="9"/>
        <v>0</v>
      </c>
      <c r="R139" s="8" t="str">
        <f>IF('Angaben KH-Standort'!$D$12&gt;0,"JBJ","KJA")</f>
        <v>KJA</v>
      </c>
      <c r="S139" s="8">
        <f>VLOOKUP($C139,{"29 - Psychiatrie (Erwachsene)",1;"30 - Kinder- und Jugendpsychiatrie",1;"31 - Psychosomatik",1;"00 - Bitte eine Fachabteilung auswählen",0;0,0},2,0)</f>
        <v>0</v>
      </c>
      <c r="T139" s="8" t="str">
        <f t="shared" si="10"/>
        <v>Leer</v>
      </c>
      <c r="U139" s="8"/>
      <c r="V139" s="8" t="str">
        <f>VLOOKUP($C139,{"29 - Psychiatrie (Erwachsene)","Psychiatrie";"30 - Kinder- und Jugendpsychiatrie","KJPsychiatrie";"31 - Psychosomatik","Psychosomatik";"00 - Bitte eine Fachabteilung auswählen","LEER";0,"Leer"},2,0)</f>
        <v>Leer</v>
      </c>
      <c r="W139" s="8">
        <f t="shared" si="11"/>
        <v>0</v>
      </c>
      <c r="X139" s="8">
        <f t="shared" si="12"/>
        <v>0</v>
      </c>
      <c r="Y139" s="8">
        <f t="shared" si="13"/>
        <v>0</v>
      </c>
      <c r="Z139" s="8">
        <f t="shared" si="14"/>
        <v>0</v>
      </c>
      <c r="AA139" s="8"/>
      <c r="AB139" s="8"/>
      <c r="AC139" s="8"/>
      <c r="AD139" s="8"/>
      <c r="AE139" s="8"/>
      <c r="AF139" s="8"/>
      <c r="AG139" s="8"/>
      <c r="AH139" s="8"/>
      <c r="AI139" s="8"/>
      <c r="AJ139" s="8"/>
      <c r="AK139" s="8"/>
      <c r="AL139" s="8"/>
      <c r="AM139" s="8"/>
      <c r="AN139" s="8"/>
    </row>
    <row r="140" spans="2:40" s="28" customFormat="1" ht="15" customHeight="1" x14ac:dyDescent="0.25">
      <c r="B140" s="76" t="str">
        <f t="shared" si="8"/>
        <v>!!!</v>
      </c>
      <c r="C140" s="242"/>
      <c r="D140" s="243"/>
      <c r="E140" s="243"/>
      <c r="F140" s="244"/>
      <c r="G140" s="119"/>
      <c r="H140" s="429"/>
      <c r="I140" s="429"/>
      <c r="J140" s="194"/>
      <c r="K140" s="195"/>
      <c r="M140" s="29"/>
      <c r="N140" s="8"/>
      <c r="O140" s="8"/>
      <c r="P140" s="8"/>
      <c r="Q140" s="8">
        <f t="shared" si="9"/>
        <v>0</v>
      </c>
      <c r="R140" s="8" t="str">
        <f>IF('Angaben KH-Standort'!$D$12&gt;0,"JBJ","KJA")</f>
        <v>KJA</v>
      </c>
      <c r="S140" s="8">
        <f>VLOOKUP($C140,{"29 - Psychiatrie (Erwachsene)",1;"30 - Kinder- und Jugendpsychiatrie",1;"31 - Psychosomatik",1;"00 - Bitte eine Fachabteilung auswählen",0;0,0},2,0)</f>
        <v>0</v>
      </c>
      <c r="T140" s="8" t="str">
        <f t="shared" si="10"/>
        <v>Leer</v>
      </c>
      <c r="U140" s="8"/>
      <c r="V140" s="8" t="str">
        <f>VLOOKUP($C140,{"29 - Psychiatrie (Erwachsene)","Psychiatrie";"30 - Kinder- und Jugendpsychiatrie","KJPsychiatrie";"31 - Psychosomatik","Psychosomatik";"00 - Bitte eine Fachabteilung auswählen","LEER";0,"Leer"},2,0)</f>
        <v>Leer</v>
      </c>
      <c r="W140" s="8">
        <f t="shared" si="11"/>
        <v>0</v>
      </c>
      <c r="X140" s="8">
        <f t="shared" si="12"/>
        <v>0</v>
      </c>
      <c r="Y140" s="8">
        <f t="shared" si="13"/>
        <v>0</v>
      </c>
      <c r="Z140" s="8">
        <f t="shared" si="14"/>
        <v>0</v>
      </c>
      <c r="AA140" s="8"/>
      <c r="AB140" s="8"/>
      <c r="AC140" s="8"/>
      <c r="AD140" s="8"/>
      <c r="AE140" s="8"/>
      <c r="AF140" s="8"/>
      <c r="AG140" s="8"/>
      <c r="AH140" s="8"/>
      <c r="AI140" s="8"/>
      <c r="AJ140" s="8"/>
      <c r="AK140" s="8"/>
      <c r="AL140" s="8"/>
      <c r="AM140" s="8"/>
      <c r="AN140" s="8"/>
    </row>
    <row r="141" spans="2:40" s="28" customFormat="1" ht="15" customHeight="1" x14ac:dyDescent="0.25">
      <c r="B141" s="76" t="str">
        <f t="shared" si="8"/>
        <v>!!!</v>
      </c>
      <c r="C141" s="242"/>
      <c r="D141" s="243"/>
      <c r="E141" s="243"/>
      <c r="F141" s="244"/>
      <c r="G141" s="119"/>
      <c r="H141" s="429"/>
      <c r="I141" s="429"/>
      <c r="J141" s="194"/>
      <c r="K141" s="195"/>
      <c r="M141" s="29"/>
      <c r="N141" s="8"/>
      <c r="O141" s="8"/>
      <c r="P141" s="8"/>
      <c r="Q141" s="8">
        <f t="shared" si="9"/>
        <v>0</v>
      </c>
      <c r="R141" s="8" t="str">
        <f>IF('Angaben KH-Standort'!$D$12&gt;0,"JBJ","KJA")</f>
        <v>KJA</v>
      </c>
      <c r="S141" s="8">
        <f>VLOOKUP($C141,{"29 - Psychiatrie (Erwachsene)",1;"30 - Kinder- und Jugendpsychiatrie",1;"31 - Psychosomatik",1;"00 - Bitte eine Fachabteilung auswählen",0;0,0},2,0)</f>
        <v>0</v>
      </c>
      <c r="T141" s="8" t="str">
        <f t="shared" si="10"/>
        <v>Leer</v>
      </c>
      <c r="U141" s="8"/>
      <c r="V141" s="8" t="str">
        <f>VLOOKUP($C141,{"29 - Psychiatrie (Erwachsene)","Psychiatrie";"30 - Kinder- und Jugendpsychiatrie","KJPsychiatrie";"31 - Psychosomatik","Psychosomatik";"00 - Bitte eine Fachabteilung auswählen","LEER";0,"Leer"},2,0)</f>
        <v>Leer</v>
      </c>
      <c r="W141" s="8">
        <f t="shared" si="11"/>
        <v>0</v>
      </c>
      <c r="X141" s="8">
        <f t="shared" si="12"/>
        <v>0</v>
      </c>
      <c r="Y141" s="8">
        <f t="shared" si="13"/>
        <v>0</v>
      </c>
      <c r="Z141" s="8">
        <f t="shared" si="14"/>
        <v>0</v>
      </c>
      <c r="AA141" s="8"/>
      <c r="AB141" s="8"/>
      <c r="AC141" s="8"/>
      <c r="AD141" s="8"/>
      <c r="AE141" s="8"/>
      <c r="AF141" s="8"/>
      <c r="AG141" s="8"/>
      <c r="AH141" s="8"/>
      <c r="AI141" s="8"/>
      <c r="AJ141" s="8"/>
      <c r="AK141" s="8"/>
      <c r="AL141" s="8"/>
      <c r="AM141" s="8"/>
      <c r="AN141" s="8"/>
    </row>
    <row r="142" spans="2:40" s="28" customFormat="1" ht="15" customHeight="1" x14ac:dyDescent="0.25">
      <c r="B142" s="76" t="str">
        <f t="shared" si="8"/>
        <v>!!!</v>
      </c>
      <c r="C142" s="242"/>
      <c r="D142" s="243"/>
      <c r="E142" s="243"/>
      <c r="F142" s="244"/>
      <c r="G142" s="119"/>
      <c r="H142" s="429"/>
      <c r="I142" s="429"/>
      <c r="J142" s="194"/>
      <c r="K142" s="195"/>
      <c r="M142" s="29"/>
      <c r="N142" s="8"/>
      <c r="O142" s="8"/>
      <c r="P142" s="8"/>
      <c r="Q142" s="8">
        <f t="shared" si="9"/>
        <v>0</v>
      </c>
      <c r="R142" s="8" t="str">
        <f>IF('Angaben KH-Standort'!$D$12&gt;0,"JBJ","KJA")</f>
        <v>KJA</v>
      </c>
      <c r="S142" s="8">
        <f>VLOOKUP($C142,{"29 - Psychiatrie (Erwachsene)",1;"30 - Kinder- und Jugendpsychiatrie",1;"31 - Psychosomatik",1;"00 - Bitte eine Fachabteilung auswählen",0;0,0},2,0)</f>
        <v>0</v>
      </c>
      <c r="T142" s="8" t="str">
        <f t="shared" si="10"/>
        <v>Leer</v>
      </c>
      <c r="U142" s="8"/>
      <c r="V142" s="8" t="str">
        <f>VLOOKUP($C142,{"29 - Psychiatrie (Erwachsene)","Psychiatrie";"30 - Kinder- und Jugendpsychiatrie","KJPsychiatrie";"31 - Psychosomatik","Psychosomatik";"00 - Bitte eine Fachabteilung auswählen","LEER";0,"Leer"},2,0)</f>
        <v>Leer</v>
      </c>
      <c r="W142" s="8">
        <f t="shared" si="11"/>
        <v>0</v>
      </c>
      <c r="X142" s="8">
        <f t="shared" si="12"/>
        <v>0</v>
      </c>
      <c r="Y142" s="8">
        <f t="shared" si="13"/>
        <v>0</v>
      </c>
      <c r="Z142" s="8">
        <f t="shared" si="14"/>
        <v>0</v>
      </c>
      <c r="AA142" s="8"/>
      <c r="AB142" s="8"/>
      <c r="AC142" s="8"/>
      <c r="AD142" s="8"/>
      <c r="AE142" s="8"/>
      <c r="AF142" s="8"/>
      <c r="AG142" s="8"/>
      <c r="AH142" s="8"/>
      <c r="AI142" s="8"/>
      <c r="AJ142" s="8"/>
      <c r="AK142" s="8"/>
      <c r="AL142" s="8"/>
      <c r="AM142" s="8"/>
      <c r="AN142" s="8"/>
    </row>
    <row r="143" spans="2:40" s="28" customFormat="1" ht="15" customHeight="1" x14ac:dyDescent="0.25">
      <c r="B143" s="76" t="str">
        <f t="shared" si="8"/>
        <v>!!!</v>
      </c>
      <c r="C143" s="242"/>
      <c r="D143" s="243"/>
      <c r="E143" s="243"/>
      <c r="F143" s="244"/>
      <c r="G143" s="119"/>
      <c r="H143" s="429"/>
      <c r="I143" s="429"/>
      <c r="J143" s="194"/>
      <c r="K143" s="195"/>
      <c r="M143" s="29"/>
      <c r="N143" s="8"/>
      <c r="O143" s="8"/>
      <c r="P143" s="8"/>
      <c r="Q143" s="8">
        <f t="shared" si="9"/>
        <v>0</v>
      </c>
      <c r="R143" s="8" t="str">
        <f>IF('Angaben KH-Standort'!$D$12&gt;0,"JBJ","KJA")</f>
        <v>KJA</v>
      </c>
      <c r="S143" s="8">
        <f>VLOOKUP($C143,{"29 - Psychiatrie (Erwachsene)",1;"30 - Kinder- und Jugendpsychiatrie",1;"31 - Psychosomatik",1;"00 - Bitte eine Fachabteilung auswählen",0;0,0},2,0)</f>
        <v>0</v>
      </c>
      <c r="T143" s="8" t="str">
        <f t="shared" si="10"/>
        <v>Leer</v>
      </c>
      <c r="U143" s="8"/>
      <c r="V143" s="8" t="str">
        <f>VLOOKUP($C143,{"29 - Psychiatrie (Erwachsene)","Psychiatrie";"30 - Kinder- und Jugendpsychiatrie","KJPsychiatrie";"31 - Psychosomatik","Psychosomatik";"00 - Bitte eine Fachabteilung auswählen","LEER";0,"Leer"},2,0)</f>
        <v>Leer</v>
      </c>
      <c r="W143" s="8">
        <f t="shared" si="11"/>
        <v>0</v>
      </c>
      <c r="X143" s="8">
        <f t="shared" si="12"/>
        <v>0</v>
      </c>
      <c r="Y143" s="8">
        <f t="shared" si="13"/>
        <v>0</v>
      </c>
      <c r="Z143" s="8">
        <f t="shared" si="14"/>
        <v>0</v>
      </c>
      <c r="AA143" s="8"/>
      <c r="AB143" s="8"/>
      <c r="AC143" s="8"/>
      <c r="AD143" s="8"/>
      <c r="AE143" s="8"/>
      <c r="AF143" s="8"/>
      <c r="AG143" s="8"/>
      <c r="AH143" s="8"/>
      <c r="AI143" s="8"/>
      <c r="AJ143" s="8"/>
      <c r="AK143" s="8"/>
      <c r="AL143" s="8"/>
      <c r="AM143" s="8"/>
      <c r="AN143" s="8"/>
    </row>
    <row r="144" spans="2:40" s="28" customFormat="1" ht="15" customHeight="1" x14ac:dyDescent="0.25">
      <c r="B144" s="76" t="str">
        <f t="shared" si="8"/>
        <v>!!!</v>
      </c>
      <c r="C144" s="242"/>
      <c r="D144" s="243"/>
      <c r="E144" s="243"/>
      <c r="F144" s="244"/>
      <c r="G144" s="119"/>
      <c r="H144" s="429"/>
      <c r="I144" s="429"/>
      <c r="J144" s="194"/>
      <c r="K144" s="195"/>
      <c r="M144" s="29"/>
      <c r="N144" s="8"/>
      <c r="O144" s="8"/>
      <c r="P144" s="8"/>
      <c r="Q144" s="8">
        <f t="shared" si="9"/>
        <v>0</v>
      </c>
      <c r="R144" s="8" t="str">
        <f>IF('Angaben KH-Standort'!$D$12&gt;0,"JBJ","KJA")</f>
        <v>KJA</v>
      </c>
      <c r="S144" s="8">
        <f>VLOOKUP($C144,{"29 - Psychiatrie (Erwachsene)",1;"30 - Kinder- und Jugendpsychiatrie",1;"31 - Psychosomatik",1;"00 - Bitte eine Fachabteilung auswählen",0;0,0},2,0)</f>
        <v>0</v>
      </c>
      <c r="T144" s="8" t="str">
        <f t="shared" si="10"/>
        <v>Leer</v>
      </c>
      <c r="U144" s="8"/>
      <c r="V144" s="8" t="str">
        <f>VLOOKUP($C144,{"29 - Psychiatrie (Erwachsene)","Psychiatrie";"30 - Kinder- und Jugendpsychiatrie","KJPsychiatrie";"31 - Psychosomatik","Psychosomatik";"00 - Bitte eine Fachabteilung auswählen","LEER";0,"Leer"},2,0)</f>
        <v>Leer</v>
      </c>
      <c r="W144" s="8">
        <f t="shared" si="11"/>
        <v>0</v>
      </c>
      <c r="X144" s="8">
        <f t="shared" si="12"/>
        <v>0</v>
      </c>
      <c r="Y144" s="8">
        <f t="shared" si="13"/>
        <v>0</v>
      </c>
      <c r="Z144" s="8">
        <f t="shared" si="14"/>
        <v>0</v>
      </c>
      <c r="AA144" s="8"/>
      <c r="AB144" s="8"/>
      <c r="AC144" s="8"/>
      <c r="AD144" s="8"/>
      <c r="AE144" s="8"/>
      <c r="AF144" s="8"/>
      <c r="AG144" s="8"/>
      <c r="AH144" s="8"/>
      <c r="AI144" s="8"/>
      <c r="AJ144" s="8"/>
      <c r="AK144" s="8"/>
      <c r="AL144" s="8"/>
      <c r="AM144" s="8"/>
      <c r="AN144" s="8"/>
    </row>
    <row r="145" spans="2:40" s="28" customFormat="1" ht="15" customHeight="1" x14ac:dyDescent="0.25">
      <c r="B145" s="76" t="str">
        <f t="shared" si="8"/>
        <v>!!!</v>
      </c>
      <c r="C145" s="242"/>
      <c r="D145" s="243"/>
      <c r="E145" s="243"/>
      <c r="F145" s="244"/>
      <c r="G145" s="119"/>
      <c r="H145" s="429"/>
      <c r="I145" s="429"/>
      <c r="J145" s="194"/>
      <c r="K145" s="195"/>
      <c r="M145" s="29"/>
      <c r="N145" s="8"/>
      <c r="O145" s="8"/>
      <c r="P145" s="8"/>
      <c r="Q145" s="8">
        <f t="shared" si="9"/>
        <v>0</v>
      </c>
      <c r="R145" s="8" t="str">
        <f>IF('Angaben KH-Standort'!$D$12&gt;0,"JBJ","KJA")</f>
        <v>KJA</v>
      </c>
      <c r="S145" s="8">
        <f>VLOOKUP($C145,{"29 - Psychiatrie (Erwachsene)",1;"30 - Kinder- und Jugendpsychiatrie",1;"31 - Psychosomatik",1;"00 - Bitte eine Fachabteilung auswählen",0;0,0},2,0)</f>
        <v>0</v>
      </c>
      <c r="T145" s="8" t="str">
        <f t="shared" si="10"/>
        <v>Leer</v>
      </c>
      <c r="U145" s="8"/>
      <c r="V145" s="8" t="str">
        <f>VLOOKUP($C145,{"29 - Psychiatrie (Erwachsene)","Psychiatrie";"30 - Kinder- und Jugendpsychiatrie","KJPsychiatrie";"31 - Psychosomatik","Psychosomatik";"00 - Bitte eine Fachabteilung auswählen","LEER";0,"Leer"},2,0)</f>
        <v>Leer</v>
      </c>
      <c r="W145" s="8">
        <f t="shared" si="11"/>
        <v>0</v>
      </c>
      <c r="X145" s="8">
        <f t="shared" si="12"/>
        <v>0</v>
      </c>
      <c r="Y145" s="8">
        <f t="shared" si="13"/>
        <v>0</v>
      </c>
      <c r="Z145" s="8">
        <f t="shared" si="14"/>
        <v>0</v>
      </c>
      <c r="AA145" s="8"/>
      <c r="AB145" s="8"/>
      <c r="AC145" s="8"/>
      <c r="AD145" s="8"/>
      <c r="AE145" s="8"/>
      <c r="AF145" s="8"/>
      <c r="AG145" s="8"/>
      <c r="AH145" s="8"/>
      <c r="AI145" s="8"/>
      <c r="AJ145" s="8"/>
      <c r="AK145" s="8"/>
      <c r="AL145" s="8"/>
      <c r="AM145" s="8"/>
      <c r="AN145" s="8"/>
    </row>
    <row r="146" spans="2:40" s="28" customFormat="1" ht="15" customHeight="1" x14ac:dyDescent="0.25">
      <c r="B146" s="76" t="str">
        <f t="shared" si="8"/>
        <v>!!!</v>
      </c>
      <c r="C146" s="242"/>
      <c r="D146" s="243"/>
      <c r="E146" s="243"/>
      <c r="F146" s="244"/>
      <c r="G146" s="119"/>
      <c r="H146" s="429"/>
      <c r="I146" s="429"/>
      <c r="J146" s="194"/>
      <c r="K146" s="195"/>
      <c r="M146" s="29"/>
      <c r="N146" s="8"/>
      <c r="O146" s="8"/>
      <c r="P146" s="8"/>
      <c r="Q146" s="8">
        <f t="shared" si="9"/>
        <v>0</v>
      </c>
      <c r="R146" s="8" t="str">
        <f>IF('Angaben KH-Standort'!$D$12&gt;0,"JBJ","KJA")</f>
        <v>KJA</v>
      </c>
      <c r="S146" s="8">
        <f>VLOOKUP($C146,{"29 - Psychiatrie (Erwachsene)",1;"30 - Kinder- und Jugendpsychiatrie",1;"31 - Psychosomatik",1;"00 - Bitte eine Fachabteilung auswählen",0;0,0},2,0)</f>
        <v>0</v>
      </c>
      <c r="T146" s="8" t="str">
        <f t="shared" si="10"/>
        <v>Leer</v>
      </c>
      <c r="U146" s="8"/>
      <c r="V146" s="8" t="str">
        <f>VLOOKUP($C146,{"29 - Psychiatrie (Erwachsene)","Psychiatrie";"30 - Kinder- und Jugendpsychiatrie","KJPsychiatrie";"31 - Psychosomatik","Psychosomatik";"00 - Bitte eine Fachabteilung auswählen","LEER";0,"Leer"},2,0)</f>
        <v>Leer</v>
      </c>
      <c r="W146" s="8">
        <f t="shared" si="11"/>
        <v>0</v>
      </c>
      <c r="X146" s="8">
        <f t="shared" si="12"/>
        <v>0</v>
      </c>
      <c r="Y146" s="8">
        <f t="shared" si="13"/>
        <v>0</v>
      </c>
      <c r="Z146" s="8">
        <f t="shared" si="14"/>
        <v>0</v>
      </c>
      <c r="AA146" s="8"/>
      <c r="AB146" s="8"/>
      <c r="AC146" s="8"/>
      <c r="AD146" s="8"/>
      <c r="AE146" s="8"/>
      <c r="AF146" s="8"/>
      <c r="AG146" s="8"/>
      <c r="AH146" s="8"/>
      <c r="AI146" s="8"/>
      <c r="AJ146" s="8"/>
      <c r="AK146" s="8"/>
      <c r="AL146" s="8"/>
      <c r="AM146" s="8"/>
      <c r="AN146" s="8"/>
    </row>
    <row r="147" spans="2:40" s="28" customFormat="1" ht="15" customHeight="1" x14ac:dyDescent="0.25">
      <c r="B147" s="76" t="str">
        <f t="shared" si="8"/>
        <v>!!!</v>
      </c>
      <c r="C147" s="242"/>
      <c r="D147" s="243"/>
      <c r="E147" s="243"/>
      <c r="F147" s="244"/>
      <c r="G147" s="119"/>
      <c r="H147" s="429"/>
      <c r="I147" s="429"/>
      <c r="J147" s="194"/>
      <c r="K147" s="195"/>
      <c r="M147" s="29"/>
      <c r="N147" s="8"/>
      <c r="O147" s="8"/>
      <c r="P147" s="8"/>
      <c r="Q147" s="8">
        <f t="shared" si="9"/>
        <v>0</v>
      </c>
      <c r="R147" s="8" t="str">
        <f>IF('Angaben KH-Standort'!$D$12&gt;0,"JBJ","KJA")</f>
        <v>KJA</v>
      </c>
      <c r="S147" s="8">
        <f>VLOOKUP($C147,{"29 - Psychiatrie (Erwachsene)",1;"30 - Kinder- und Jugendpsychiatrie",1;"31 - Psychosomatik",1;"00 - Bitte eine Fachabteilung auswählen",0;0,0},2,0)</f>
        <v>0</v>
      </c>
      <c r="T147" s="8" t="str">
        <f t="shared" si="10"/>
        <v>Leer</v>
      </c>
      <c r="U147" s="8"/>
      <c r="V147" s="8" t="str">
        <f>VLOOKUP($C147,{"29 - Psychiatrie (Erwachsene)","Psychiatrie";"30 - Kinder- und Jugendpsychiatrie","KJPsychiatrie";"31 - Psychosomatik","Psychosomatik";"00 - Bitte eine Fachabteilung auswählen","LEER";0,"Leer"},2,0)</f>
        <v>Leer</v>
      </c>
      <c r="W147" s="8">
        <f t="shared" si="11"/>
        <v>0</v>
      </c>
      <c r="X147" s="8">
        <f t="shared" si="12"/>
        <v>0</v>
      </c>
      <c r="Y147" s="8">
        <f t="shared" si="13"/>
        <v>0</v>
      </c>
      <c r="Z147" s="8">
        <f t="shared" si="14"/>
        <v>0</v>
      </c>
      <c r="AA147" s="8"/>
      <c r="AB147" s="8"/>
      <c r="AC147" s="8"/>
      <c r="AD147" s="8"/>
      <c r="AE147" s="8"/>
      <c r="AF147" s="8"/>
      <c r="AG147" s="8"/>
      <c r="AH147" s="8"/>
      <c r="AI147" s="8"/>
      <c r="AJ147" s="8"/>
      <c r="AK147" s="8"/>
      <c r="AL147" s="8"/>
      <c r="AM147" s="8"/>
      <c r="AN147" s="8"/>
    </row>
    <row r="148" spans="2:40" s="28" customFormat="1" ht="15" customHeight="1" x14ac:dyDescent="0.25">
      <c r="B148" s="76" t="str">
        <f t="shared" si="8"/>
        <v>!!!</v>
      </c>
      <c r="C148" s="242"/>
      <c r="D148" s="243"/>
      <c r="E148" s="243"/>
      <c r="F148" s="244"/>
      <c r="G148" s="119"/>
      <c r="H148" s="429"/>
      <c r="I148" s="429"/>
      <c r="J148" s="194"/>
      <c r="K148" s="195"/>
      <c r="M148" s="29"/>
      <c r="N148" s="8"/>
      <c r="O148" s="8"/>
      <c r="P148" s="8"/>
      <c r="Q148" s="8">
        <f t="shared" si="9"/>
        <v>0</v>
      </c>
      <c r="R148" s="8" t="str">
        <f>IF('Angaben KH-Standort'!$D$12&gt;0,"JBJ","KJA")</f>
        <v>KJA</v>
      </c>
      <c r="S148" s="8">
        <f>VLOOKUP($C148,{"29 - Psychiatrie (Erwachsene)",1;"30 - Kinder- und Jugendpsychiatrie",1;"31 - Psychosomatik",1;"00 - Bitte eine Fachabteilung auswählen",0;0,0},2,0)</f>
        <v>0</v>
      </c>
      <c r="T148" s="8" t="str">
        <f t="shared" si="10"/>
        <v>Leer</v>
      </c>
      <c r="U148" s="8"/>
      <c r="V148" s="8" t="str">
        <f>VLOOKUP($C148,{"29 - Psychiatrie (Erwachsene)","Psychiatrie";"30 - Kinder- und Jugendpsychiatrie","KJPsychiatrie";"31 - Psychosomatik","Psychosomatik";"00 - Bitte eine Fachabteilung auswählen","LEER";0,"Leer"},2,0)</f>
        <v>Leer</v>
      </c>
      <c r="W148" s="8">
        <f t="shared" si="11"/>
        <v>0</v>
      </c>
      <c r="X148" s="8">
        <f t="shared" si="12"/>
        <v>0</v>
      </c>
      <c r="Y148" s="8">
        <f t="shared" si="13"/>
        <v>0</v>
      </c>
      <c r="Z148" s="8">
        <f t="shared" si="14"/>
        <v>0</v>
      </c>
      <c r="AA148" s="8"/>
      <c r="AB148" s="8"/>
      <c r="AC148" s="8"/>
      <c r="AD148" s="8"/>
      <c r="AE148" s="8"/>
      <c r="AF148" s="8"/>
      <c r="AG148" s="8"/>
      <c r="AH148" s="8"/>
      <c r="AI148" s="8"/>
      <c r="AJ148" s="8"/>
      <c r="AK148" s="8"/>
      <c r="AL148" s="8"/>
      <c r="AM148" s="8"/>
      <c r="AN148" s="8"/>
    </row>
    <row r="149" spans="2:40" s="28" customFormat="1" ht="15" customHeight="1" x14ac:dyDescent="0.25">
      <c r="B149" s="76" t="str">
        <f t="shared" si="8"/>
        <v>!!!</v>
      </c>
      <c r="C149" s="242"/>
      <c r="D149" s="243"/>
      <c r="E149" s="243"/>
      <c r="F149" s="244"/>
      <c r="G149" s="119"/>
      <c r="H149" s="429"/>
      <c r="I149" s="429"/>
      <c r="J149" s="194"/>
      <c r="K149" s="195"/>
      <c r="M149" s="29"/>
      <c r="N149" s="8"/>
      <c r="O149" s="8"/>
      <c r="P149" s="8"/>
      <c r="Q149" s="8">
        <f t="shared" si="9"/>
        <v>0</v>
      </c>
      <c r="R149" s="8" t="str">
        <f>IF('Angaben KH-Standort'!$D$12&gt;0,"JBJ","KJA")</f>
        <v>KJA</v>
      </c>
      <c r="S149" s="8">
        <f>VLOOKUP($C149,{"29 - Psychiatrie (Erwachsene)",1;"30 - Kinder- und Jugendpsychiatrie",1;"31 - Psychosomatik",1;"00 - Bitte eine Fachabteilung auswählen",0;0,0},2,0)</f>
        <v>0</v>
      </c>
      <c r="T149" s="8" t="str">
        <f t="shared" si="10"/>
        <v>Leer</v>
      </c>
      <c r="U149" s="8"/>
      <c r="V149" s="8" t="str">
        <f>VLOOKUP($C149,{"29 - Psychiatrie (Erwachsene)","Psychiatrie";"30 - Kinder- und Jugendpsychiatrie","KJPsychiatrie";"31 - Psychosomatik","Psychosomatik";"00 - Bitte eine Fachabteilung auswählen","LEER";0,"Leer"},2,0)</f>
        <v>Leer</v>
      </c>
      <c r="W149" s="8">
        <f t="shared" si="11"/>
        <v>0</v>
      </c>
      <c r="X149" s="8">
        <f t="shared" si="12"/>
        <v>0</v>
      </c>
      <c r="Y149" s="8">
        <f t="shared" si="13"/>
        <v>0</v>
      </c>
      <c r="Z149" s="8">
        <f t="shared" si="14"/>
        <v>0</v>
      </c>
      <c r="AA149" s="8"/>
      <c r="AB149" s="8"/>
      <c r="AC149" s="8"/>
      <c r="AD149" s="8"/>
      <c r="AE149" s="8"/>
      <c r="AF149" s="8"/>
      <c r="AG149" s="8"/>
      <c r="AH149" s="8"/>
      <c r="AI149" s="8"/>
      <c r="AJ149" s="8"/>
      <c r="AK149" s="8"/>
      <c r="AL149" s="8"/>
      <c r="AM149" s="8"/>
      <c r="AN149" s="8"/>
    </row>
    <row r="150" spans="2:40" s="28" customFormat="1" ht="15" customHeight="1" x14ac:dyDescent="0.25">
      <c r="B150" s="76" t="str">
        <f t="shared" si="8"/>
        <v>!!!</v>
      </c>
      <c r="C150" s="242"/>
      <c r="D150" s="243"/>
      <c r="E150" s="243"/>
      <c r="F150" s="244"/>
      <c r="G150" s="119"/>
      <c r="H150" s="429"/>
      <c r="I150" s="429"/>
      <c r="J150" s="194"/>
      <c r="K150" s="195"/>
      <c r="M150" s="29"/>
      <c r="N150" s="8"/>
      <c r="O150" s="8"/>
      <c r="P150" s="8"/>
      <c r="Q150" s="8">
        <f t="shared" si="9"/>
        <v>0</v>
      </c>
      <c r="R150" s="8" t="str">
        <f>IF('Angaben KH-Standort'!$D$12&gt;0,"JBJ","KJA")</f>
        <v>KJA</v>
      </c>
      <c r="S150" s="8">
        <f>VLOOKUP($C150,{"29 - Psychiatrie (Erwachsene)",1;"30 - Kinder- und Jugendpsychiatrie",1;"31 - Psychosomatik",1;"00 - Bitte eine Fachabteilung auswählen",0;0,0},2,0)</f>
        <v>0</v>
      </c>
      <c r="T150" s="8" t="str">
        <f t="shared" si="10"/>
        <v>Leer</v>
      </c>
      <c r="U150" s="8"/>
      <c r="V150" s="8" t="str">
        <f>VLOOKUP($C150,{"29 - Psychiatrie (Erwachsene)","Psychiatrie";"30 - Kinder- und Jugendpsychiatrie","KJPsychiatrie";"31 - Psychosomatik","Psychosomatik";"00 - Bitte eine Fachabteilung auswählen","LEER";0,"Leer"},2,0)</f>
        <v>Leer</v>
      </c>
      <c r="W150" s="8">
        <f t="shared" si="11"/>
        <v>0</v>
      </c>
      <c r="X150" s="8">
        <f t="shared" si="12"/>
        <v>0</v>
      </c>
      <c r="Y150" s="8">
        <f t="shared" si="13"/>
        <v>0</v>
      </c>
      <c r="Z150" s="8">
        <f t="shared" si="14"/>
        <v>0</v>
      </c>
      <c r="AA150" s="8"/>
      <c r="AB150" s="8"/>
      <c r="AC150" s="8"/>
      <c r="AD150" s="8"/>
      <c r="AE150" s="8"/>
      <c r="AF150" s="8"/>
      <c r="AG150" s="8"/>
      <c r="AH150" s="8"/>
      <c r="AI150" s="8"/>
      <c r="AJ150" s="8"/>
      <c r="AK150" s="8"/>
      <c r="AL150" s="8"/>
      <c r="AM150" s="8"/>
      <c r="AN150" s="8"/>
    </row>
    <row r="151" spans="2:40" s="28" customFormat="1" ht="15" customHeight="1" x14ac:dyDescent="0.25">
      <c r="B151" s="76" t="str">
        <f t="shared" ref="B151:B214" si="15">IF(SUM(W151:Z151)&lt;4,"!!!","")</f>
        <v>!!!</v>
      </c>
      <c r="C151" s="242"/>
      <c r="D151" s="243"/>
      <c r="E151" s="243"/>
      <c r="F151" s="244"/>
      <c r="G151" s="119"/>
      <c r="H151" s="429"/>
      <c r="I151" s="429"/>
      <c r="J151" s="194"/>
      <c r="K151" s="195"/>
      <c r="M151" s="29"/>
      <c r="N151" s="8"/>
      <c r="O151" s="8"/>
      <c r="P151" s="8"/>
      <c r="Q151" s="8">
        <f t="shared" ref="Q151:Q214" si="16">IF(LEN(B151)&gt;0,0,1)</f>
        <v>0</v>
      </c>
      <c r="R151" s="8" t="str">
        <f>IF('Angaben KH-Standort'!$D$12&gt;0,"JBJ","KJA")</f>
        <v>KJA</v>
      </c>
      <c r="S151" s="8">
        <f>VLOOKUP($C151,{"29 - Psychiatrie (Erwachsene)",1;"30 - Kinder- und Jugendpsychiatrie",1;"31 - Psychosomatik",1;"00 - Bitte eine Fachabteilung auswählen",0;0,0},2,0)</f>
        <v>0</v>
      </c>
      <c r="T151" s="8" t="str">
        <f t="shared" ref="T151:T214" si="17">IF(S151=1,R151,"Leer")</f>
        <v>Leer</v>
      </c>
      <c r="U151" s="8"/>
      <c r="V151" s="8" t="str">
        <f>VLOOKUP($C151,{"29 - Psychiatrie (Erwachsene)","Psychiatrie";"30 - Kinder- und Jugendpsychiatrie","KJPsychiatrie";"31 - Psychosomatik","Psychosomatik";"00 - Bitte eine Fachabteilung auswählen","LEER";0,"Leer"},2,0)</f>
        <v>Leer</v>
      </c>
      <c r="W151" s="8">
        <f t="shared" ref="W151:W214" si="18">IF(LEN($C151)&gt;0,1,0)</f>
        <v>0</v>
      </c>
      <c r="X151" s="8">
        <f t="shared" ref="X151:X214" si="19">IF(VALUE($D151)&gt;0,1,0)</f>
        <v>0</v>
      </c>
      <c r="Y151" s="8">
        <f t="shared" ref="Y151:Y214" si="20">IF(LEN($E151)&gt;0,1,0)</f>
        <v>0</v>
      </c>
      <c r="Z151" s="8">
        <f t="shared" ref="Z151:Z214" si="21">IF(LEN($F151)&gt;0,1,0)</f>
        <v>0</v>
      </c>
      <c r="AA151" s="8"/>
      <c r="AB151" s="8"/>
      <c r="AC151" s="8"/>
      <c r="AD151" s="8"/>
      <c r="AE151" s="8"/>
      <c r="AF151" s="8"/>
      <c r="AG151" s="8"/>
      <c r="AH151" s="8"/>
      <c r="AI151" s="8"/>
      <c r="AJ151" s="8"/>
      <c r="AK151" s="8"/>
      <c r="AL151" s="8"/>
      <c r="AM151" s="8"/>
      <c r="AN151" s="8"/>
    </row>
    <row r="152" spans="2:40" s="28" customFormat="1" ht="15" customHeight="1" x14ac:dyDescent="0.25">
      <c r="B152" s="76" t="str">
        <f t="shared" si="15"/>
        <v>!!!</v>
      </c>
      <c r="C152" s="242"/>
      <c r="D152" s="243"/>
      <c r="E152" s="243"/>
      <c r="F152" s="244"/>
      <c r="G152" s="119"/>
      <c r="H152" s="429"/>
      <c r="I152" s="429"/>
      <c r="J152" s="194"/>
      <c r="K152" s="195"/>
      <c r="M152" s="29"/>
      <c r="N152" s="8"/>
      <c r="O152" s="8"/>
      <c r="P152" s="8"/>
      <c r="Q152" s="8">
        <f t="shared" si="16"/>
        <v>0</v>
      </c>
      <c r="R152" s="8" t="str">
        <f>IF('Angaben KH-Standort'!$D$12&gt;0,"JBJ","KJA")</f>
        <v>KJA</v>
      </c>
      <c r="S152" s="8">
        <f>VLOOKUP($C152,{"29 - Psychiatrie (Erwachsene)",1;"30 - Kinder- und Jugendpsychiatrie",1;"31 - Psychosomatik",1;"00 - Bitte eine Fachabteilung auswählen",0;0,0},2,0)</f>
        <v>0</v>
      </c>
      <c r="T152" s="8" t="str">
        <f t="shared" si="17"/>
        <v>Leer</v>
      </c>
      <c r="U152" s="8"/>
      <c r="V152" s="8" t="str">
        <f>VLOOKUP($C152,{"29 - Psychiatrie (Erwachsene)","Psychiatrie";"30 - Kinder- und Jugendpsychiatrie","KJPsychiatrie";"31 - Psychosomatik","Psychosomatik";"00 - Bitte eine Fachabteilung auswählen","LEER";0,"Leer"},2,0)</f>
        <v>Leer</v>
      </c>
      <c r="W152" s="8">
        <f t="shared" si="18"/>
        <v>0</v>
      </c>
      <c r="X152" s="8">
        <f t="shared" si="19"/>
        <v>0</v>
      </c>
      <c r="Y152" s="8">
        <f t="shared" si="20"/>
        <v>0</v>
      </c>
      <c r="Z152" s="8">
        <f t="shared" si="21"/>
        <v>0</v>
      </c>
      <c r="AA152" s="8"/>
      <c r="AB152" s="8"/>
      <c r="AC152" s="8"/>
      <c r="AD152" s="8"/>
      <c r="AE152" s="8"/>
      <c r="AF152" s="8"/>
      <c r="AG152" s="8"/>
      <c r="AH152" s="8"/>
      <c r="AI152" s="8"/>
      <c r="AJ152" s="8"/>
      <c r="AK152" s="8"/>
      <c r="AL152" s="8"/>
      <c r="AM152" s="8"/>
      <c r="AN152" s="8"/>
    </row>
    <row r="153" spans="2:40" s="28" customFormat="1" ht="15" customHeight="1" x14ac:dyDescent="0.25">
      <c r="B153" s="76" t="str">
        <f t="shared" si="15"/>
        <v>!!!</v>
      </c>
      <c r="C153" s="242"/>
      <c r="D153" s="243"/>
      <c r="E153" s="243"/>
      <c r="F153" s="244"/>
      <c r="G153" s="119"/>
      <c r="H153" s="429"/>
      <c r="I153" s="429"/>
      <c r="J153" s="194"/>
      <c r="K153" s="195"/>
      <c r="M153" s="29"/>
      <c r="N153" s="8"/>
      <c r="O153" s="8"/>
      <c r="P153" s="8"/>
      <c r="Q153" s="8">
        <f t="shared" si="16"/>
        <v>0</v>
      </c>
      <c r="R153" s="8" t="str">
        <f>IF('Angaben KH-Standort'!$D$12&gt;0,"JBJ","KJA")</f>
        <v>KJA</v>
      </c>
      <c r="S153" s="8">
        <f>VLOOKUP($C153,{"29 - Psychiatrie (Erwachsene)",1;"30 - Kinder- und Jugendpsychiatrie",1;"31 - Psychosomatik",1;"00 - Bitte eine Fachabteilung auswählen",0;0,0},2,0)</f>
        <v>0</v>
      </c>
      <c r="T153" s="8" t="str">
        <f t="shared" si="17"/>
        <v>Leer</v>
      </c>
      <c r="U153" s="8"/>
      <c r="V153" s="8" t="str">
        <f>VLOOKUP($C153,{"29 - Psychiatrie (Erwachsene)","Psychiatrie";"30 - Kinder- und Jugendpsychiatrie","KJPsychiatrie";"31 - Psychosomatik","Psychosomatik";"00 - Bitte eine Fachabteilung auswählen","LEER";0,"Leer"},2,0)</f>
        <v>Leer</v>
      </c>
      <c r="W153" s="8">
        <f t="shared" si="18"/>
        <v>0</v>
      </c>
      <c r="X153" s="8">
        <f t="shared" si="19"/>
        <v>0</v>
      </c>
      <c r="Y153" s="8">
        <f t="shared" si="20"/>
        <v>0</v>
      </c>
      <c r="Z153" s="8">
        <f t="shared" si="21"/>
        <v>0</v>
      </c>
      <c r="AA153" s="8"/>
      <c r="AB153" s="8"/>
      <c r="AC153" s="8"/>
      <c r="AD153" s="8"/>
      <c r="AE153" s="8"/>
      <c r="AF153" s="8"/>
      <c r="AG153" s="8"/>
      <c r="AH153" s="8"/>
      <c r="AI153" s="8"/>
      <c r="AJ153" s="8"/>
      <c r="AK153" s="8"/>
      <c r="AL153" s="8"/>
      <c r="AM153" s="8"/>
      <c r="AN153" s="8"/>
    </row>
    <row r="154" spans="2:40" s="28" customFormat="1" ht="15" customHeight="1" x14ac:dyDescent="0.25">
      <c r="B154" s="76" t="str">
        <f t="shared" si="15"/>
        <v>!!!</v>
      </c>
      <c r="C154" s="242"/>
      <c r="D154" s="243"/>
      <c r="E154" s="243"/>
      <c r="F154" s="244"/>
      <c r="G154" s="119"/>
      <c r="H154" s="429"/>
      <c r="I154" s="429"/>
      <c r="J154" s="194"/>
      <c r="K154" s="195"/>
      <c r="M154" s="29"/>
      <c r="N154" s="8"/>
      <c r="O154" s="8"/>
      <c r="P154" s="8"/>
      <c r="Q154" s="8">
        <f t="shared" si="16"/>
        <v>0</v>
      </c>
      <c r="R154" s="8" t="str">
        <f>IF('Angaben KH-Standort'!$D$12&gt;0,"JBJ","KJA")</f>
        <v>KJA</v>
      </c>
      <c r="S154" s="8">
        <f>VLOOKUP($C154,{"29 - Psychiatrie (Erwachsene)",1;"30 - Kinder- und Jugendpsychiatrie",1;"31 - Psychosomatik",1;"00 - Bitte eine Fachabteilung auswählen",0;0,0},2,0)</f>
        <v>0</v>
      </c>
      <c r="T154" s="8" t="str">
        <f t="shared" si="17"/>
        <v>Leer</v>
      </c>
      <c r="U154" s="8"/>
      <c r="V154" s="8" t="str">
        <f>VLOOKUP($C154,{"29 - Psychiatrie (Erwachsene)","Psychiatrie";"30 - Kinder- und Jugendpsychiatrie","KJPsychiatrie";"31 - Psychosomatik","Psychosomatik";"00 - Bitte eine Fachabteilung auswählen","LEER";0,"Leer"},2,0)</f>
        <v>Leer</v>
      </c>
      <c r="W154" s="8">
        <f t="shared" si="18"/>
        <v>0</v>
      </c>
      <c r="X154" s="8">
        <f t="shared" si="19"/>
        <v>0</v>
      </c>
      <c r="Y154" s="8">
        <f t="shared" si="20"/>
        <v>0</v>
      </c>
      <c r="Z154" s="8">
        <f t="shared" si="21"/>
        <v>0</v>
      </c>
      <c r="AA154" s="8"/>
      <c r="AB154" s="8"/>
      <c r="AC154" s="8"/>
      <c r="AD154" s="8"/>
      <c r="AE154" s="8"/>
      <c r="AF154" s="8"/>
      <c r="AG154" s="8"/>
      <c r="AH154" s="8"/>
      <c r="AI154" s="8"/>
      <c r="AJ154" s="8"/>
      <c r="AK154" s="8"/>
      <c r="AL154" s="8"/>
      <c r="AM154" s="8"/>
      <c r="AN154" s="8"/>
    </row>
    <row r="155" spans="2:40" s="28" customFormat="1" ht="15" customHeight="1" x14ac:dyDescent="0.25">
      <c r="B155" s="76" t="str">
        <f t="shared" si="15"/>
        <v>!!!</v>
      </c>
      <c r="C155" s="242"/>
      <c r="D155" s="243"/>
      <c r="E155" s="243"/>
      <c r="F155" s="244"/>
      <c r="G155" s="119"/>
      <c r="H155" s="429"/>
      <c r="I155" s="429"/>
      <c r="J155" s="194"/>
      <c r="K155" s="195"/>
      <c r="M155" s="29"/>
      <c r="N155" s="8"/>
      <c r="O155" s="8"/>
      <c r="P155" s="8"/>
      <c r="Q155" s="8">
        <f t="shared" si="16"/>
        <v>0</v>
      </c>
      <c r="R155" s="8" t="str">
        <f>IF('Angaben KH-Standort'!$D$12&gt;0,"JBJ","KJA")</f>
        <v>KJA</v>
      </c>
      <c r="S155" s="8">
        <f>VLOOKUP($C155,{"29 - Psychiatrie (Erwachsene)",1;"30 - Kinder- und Jugendpsychiatrie",1;"31 - Psychosomatik",1;"00 - Bitte eine Fachabteilung auswählen",0;0,0},2,0)</f>
        <v>0</v>
      </c>
      <c r="T155" s="8" t="str">
        <f t="shared" si="17"/>
        <v>Leer</v>
      </c>
      <c r="U155" s="8"/>
      <c r="V155" s="8" t="str">
        <f>VLOOKUP($C155,{"29 - Psychiatrie (Erwachsene)","Psychiatrie";"30 - Kinder- und Jugendpsychiatrie","KJPsychiatrie";"31 - Psychosomatik","Psychosomatik";"00 - Bitte eine Fachabteilung auswählen","LEER";0,"Leer"},2,0)</f>
        <v>Leer</v>
      </c>
      <c r="W155" s="8">
        <f t="shared" si="18"/>
        <v>0</v>
      </c>
      <c r="X155" s="8">
        <f t="shared" si="19"/>
        <v>0</v>
      </c>
      <c r="Y155" s="8">
        <f t="shared" si="20"/>
        <v>0</v>
      </c>
      <c r="Z155" s="8">
        <f t="shared" si="21"/>
        <v>0</v>
      </c>
      <c r="AA155" s="8"/>
      <c r="AB155" s="8"/>
      <c r="AC155" s="8"/>
      <c r="AD155" s="8"/>
      <c r="AE155" s="8"/>
      <c r="AF155" s="8"/>
      <c r="AG155" s="8"/>
      <c r="AH155" s="8"/>
      <c r="AI155" s="8"/>
      <c r="AJ155" s="8"/>
      <c r="AK155" s="8"/>
      <c r="AL155" s="8"/>
      <c r="AM155" s="8"/>
      <c r="AN155" s="8"/>
    </row>
    <row r="156" spans="2:40" s="28" customFormat="1" ht="15" customHeight="1" x14ac:dyDescent="0.25">
      <c r="B156" s="76" t="str">
        <f t="shared" si="15"/>
        <v>!!!</v>
      </c>
      <c r="C156" s="242"/>
      <c r="D156" s="243"/>
      <c r="E156" s="243"/>
      <c r="F156" s="244"/>
      <c r="G156" s="119"/>
      <c r="H156" s="429"/>
      <c r="I156" s="429"/>
      <c r="J156" s="194"/>
      <c r="K156" s="195"/>
      <c r="M156" s="29"/>
      <c r="N156" s="8"/>
      <c r="O156" s="8"/>
      <c r="P156" s="8"/>
      <c r="Q156" s="8">
        <f t="shared" si="16"/>
        <v>0</v>
      </c>
      <c r="R156" s="8" t="str">
        <f>IF('Angaben KH-Standort'!$D$12&gt;0,"JBJ","KJA")</f>
        <v>KJA</v>
      </c>
      <c r="S156" s="8">
        <f>VLOOKUP($C156,{"29 - Psychiatrie (Erwachsene)",1;"30 - Kinder- und Jugendpsychiatrie",1;"31 - Psychosomatik",1;"00 - Bitte eine Fachabteilung auswählen",0;0,0},2,0)</f>
        <v>0</v>
      </c>
      <c r="T156" s="8" t="str">
        <f t="shared" si="17"/>
        <v>Leer</v>
      </c>
      <c r="U156" s="8"/>
      <c r="V156" s="8" t="str">
        <f>VLOOKUP($C156,{"29 - Psychiatrie (Erwachsene)","Psychiatrie";"30 - Kinder- und Jugendpsychiatrie","KJPsychiatrie";"31 - Psychosomatik","Psychosomatik";"00 - Bitte eine Fachabteilung auswählen","LEER";0,"Leer"},2,0)</f>
        <v>Leer</v>
      </c>
      <c r="W156" s="8">
        <f t="shared" si="18"/>
        <v>0</v>
      </c>
      <c r="X156" s="8">
        <f t="shared" si="19"/>
        <v>0</v>
      </c>
      <c r="Y156" s="8">
        <f t="shared" si="20"/>
        <v>0</v>
      </c>
      <c r="Z156" s="8">
        <f t="shared" si="21"/>
        <v>0</v>
      </c>
      <c r="AA156" s="8"/>
      <c r="AB156" s="8"/>
      <c r="AC156" s="8"/>
      <c r="AD156" s="8"/>
      <c r="AE156" s="8"/>
      <c r="AF156" s="8"/>
      <c r="AG156" s="8"/>
      <c r="AH156" s="8"/>
      <c r="AI156" s="8"/>
      <c r="AJ156" s="8"/>
      <c r="AK156" s="8"/>
      <c r="AL156" s="8"/>
      <c r="AM156" s="8"/>
      <c r="AN156" s="8"/>
    </row>
    <row r="157" spans="2:40" s="28" customFormat="1" ht="15" customHeight="1" x14ac:dyDescent="0.25">
      <c r="B157" s="76" t="str">
        <f t="shared" si="15"/>
        <v>!!!</v>
      </c>
      <c r="C157" s="242"/>
      <c r="D157" s="243"/>
      <c r="E157" s="243"/>
      <c r="F157" s="244"/>
      <c r="G157" s="119"/>
      <c r="H157" s="429"/>
      <c r="I157" s="429"/>
      <c r="J157" s="194"/>
      <c r="K157" s="195"/>
      <c r="M157" s="29"/>
      <c r="N157" s="8"/>
      <c r="O157" s="8"/>
      <c r="P157" s="8"/>
      <c r="Q157" s="8">
        <f t="shared" si="16"/>
        <v>0</v>
      </c>
      <c r="R157" s="8" t="str">
        <f>IF('Angaben KH-Standort'!$D$12&gt;0,"JBJ","KJA")</f>
        <v>KJA</v>
      </c>
      <c r="S157" s="8">
        <f>VLOOKUP($C157,{"29 - Psychiatrie (Erwachsene)",1;"30 - Kinder- und Jugendpsychiatrie",1;"31 - Psychosomatik",1;"00 - Bitte eine Fachabteilung auswählen",0;0,0},2,0)</f>
        <v>0</v>
      </c>
      <c r="T157" s="8" t="str">
        <f t="shared" si="17"/>
        <v>Leer</v>
      </c>
      <c r="U157" s="8"/>
      <c r="V157" s="8" t="str">
        <f>VLOOKUP($C157,{"29 - Psychiatrie (Erwachsene)","Psychiatrie";"30 - Kinder- und Jugendpsychiatrie","KJPsychiatrie";"31 - Psychosomatik","Psychosomatik";"00 - Bitte eine Fachabteilung auswählen","LEER";0,"Leer"},2,0)</f>
        <v>Leer</v>
      </c>
      <c r="W157" s="8">
        <f t="shared" si="18"/>
        <v>0</v>
      </c>
      <c r="X157" s="8">
        <f t="shared" si="19"/>
        <v>0</v>
      </c>
      <c r="Y157" s="8">
        <f t="shared" si="20"/>
        <v>0</v>
      </c>
      <c r="Z157" s="8">
        <f t="shared" si="21"/>
        <v>0</v>
      </c>
      <c r="AA157" s="8"/>
      <c r="AB157" s="8"/>
      <c r="AC157" s="8"/>
      <c r="AD157" s="8"/>
      <c r="AE157" s="8"/>
      <c r="AF157" s="8"/>
      <c r="AG157" s="8"/>
      <c r="AH157" s="8"/>
      <c r="AI157" s="8"/>
      <c r="AJ157" s="8"/>
      <c r="AK157" s="8"/>
      <c r="AL157" s="8"/>
      <c r="AM157" s="8"/>
      <c r="AN157" s="8"/>
    </row>
    <row r="158" spans="2:40" s="28" customFormat="1" ht="15" customHeight="1" x14ac:dyDescent="0.25">
      <c r="B158" s="76" t="str">
        <f t="shared" si="15"/>
        <v>!!!</v>
      </c>
      <c r="C158" s="242"/>
      <c r="D158" s="243"/>
      <c r="E158" s="243"/>
      <c r="F158" s="244"/>
      <c r="G158" s="119"/>
      <c r="H158" s="429"/>
      <c r="I158" s="429"/>
      <c r="J158" s="194"/>
      <c r="K158" s="195"/>
      <c r="M158" s="29"/>
      <c r="N158" s="8"/>
      <c r="O158" s="8"/>
      <c r="P158" s="8"/>
      <c r="Q158" s="8">
        <f t="shared" si="16"/>
        <v>0</v>
      </c>
      <c r="R158" s="8" t="str">
        <f>IF('Angaben KH-Standort'!$D$12&gt;0,"JBJ","KJA")</f>
        <v>KJA</v>
      </c>
      <c r="S158" s="8">
        <f>VLOOKUP($C158,{"29 - Psychiatrie (Erwachsene)",1;"30 - Kinder- und Jugendpsychiatrie",1;"31 - Psychosomatik",1;"00 - Bitte eine Fachabteilung auswählen",0;0,0},2,0)</f>
        <v>0</v>
      </c>
      <c r="T158" s="8" t="str">
        <f t="shared" si="17"/>
        <v>Leer</v>
      </c>
      <c r="U158" s="8"/>
      <c r="V158" s="8" t="str">
        <f>VLOOKUP($C158,{"29 - Psychiatrie (Erwachsene)","Psychiatrie";"30 - Kinder- und Jugendpsychiatrie","KJPsychiatrie";"31 - Psychosomatik","Psychosomatik";"00 - Bitte eine Fachabteilung auswählen","LEER";0,"Leer"},2,0)</f>
        <v>Leer</v>
      </c>
      <c r="W158" s="8">
        <f t="shared" si="18"/>
        <v>0</v>
      </c>
      <c r="X158" s="8">
        <f t="shared" si="19"/>
        <v>0</v>
      </c>
      <c r="Y158" s="8">
        <f t="shared" si="20"/>
        <v>0</v>
      </c>
      <c r="Z158" s="8">
        <f t="shared" si="21"/>
        <v>0</v>
      </c>
      <c r="AA158" s="8"/>
      <c r="AB158" s="8"/>
      <c r="AC158" s="8"/>
      <c r="AD158" s="8"/>
      <c r="AE158" s="8"/>
      <c r="AF158" s="8"/>
      <c r="AG158" s="8"/>
      <c r="AH158" s="8"/>
      <c r="AI158" s="8"/>
      <c r="AJ158" s="8"/>
      <c r="AK158" s="8"/>
      <c r="AL158" s="8"/>
      <c r="AM158" s="8"/>
      <c r="AN158" s="8"/>
    </row>
    <row r="159" spans="2:40" s="28" customFormat="1" ht="15" customHeight="1" x14ac:dyDescent="0.25">
      <c r="B159" s="76" t="str">
        <f t="shared" si="15"/>
        <v>!!!</v>
      </c>
      <c r="C159" s="242"/>
      <c r="D159" s="243"/>
      <c r="E159" s="243"/>
      <c r="F159" s="244"/>
      <c r="G159" s="119"/>
      <c r="H159" s="429"/>
      <c r="I159" s="429"/>
      <c r="J159" s="194"/>
      <c r="K159" s="195"/>
      <c r="M159" s="29"/>
      <c r="N159" s="8"/>
      <c r="O159" s="8"/>
      <c r="P159" s="8"/>
      <c r="Q159" s="8">
        <f t="shared" si="16"/>
        <v>0</v>
      </c>
      <c r="R159" s="8" t="str">
        <f>IF('Angaben KH-Standort'!$D$12&gt;0,"JBJ","KJA")</f>
        <v>KJA</v>
      </c>
      <c r="S159" s="8">
        <f>VLOOKUP($C159,{"29 - Psychiatrie (Erwachsene)",1;"30 - Kinder- und Jugendpsychiatrie",1;"31 - Psychosomatik",1;"00 - Bitte eine Fachabteilung auswählen",0;0,0},2,0)</f>
        <v>0</v>
      </c>
      <c r="T159" s="8" t="str">
        <f t="shared" si="17"/>
        <v>Leer</v>
      </c>
      <c r="U159" s="8"/>
      <c r="V159" s="8" t="str">
        <f>VLOOKUP($C159,{"29 - Psychiatrie (Erwachsene)","Psychiatrie";"30 - Kinder- und Jugendpsychiatrie","KJPsychiatrie";"31 - Psychosomatik","Psychosomatik";"00 - Bitte eine Fachabteilung auswählen","LEER";0,"Leer"},2,0)</f>
        <v>Leer</v>
      </c>
      <c r="W159" s="8">
        <f t="shared" si="18"/>
        <v>0</v>
      </c>
      <c r="X159" s="8">
        <f t="shared" si="19"/>
        <v>0</v>
      </c>
      <c r="Y159" s="8">
        <f t="shared" si="20"/>
        <v>0</v>
      </c>
      <c r="Z159" s="8">
        <f t="shared" si="21"/>
        <v>0</v>
      </c>
      <c r="AA159" s="8"/>
      <c r="AB159" s="8"/>
      <c r="AC159" s="8"/>
      <c r="AD159" s="8"/>
      <c r="AE159" s="8"/>
      <c r="AF159" s="8"/>
      <c r="AG159" s="8"/>
      <c r="AH159" s="8"/>
      <c r="AI159" s="8"/>
      <c r="AJ159" s="8"/>
      <c r="AK159" s="8"/>
      <c r="AL159" s="8"/>
      <c r="AM159" s="8"/>
      <c r="AN159" s="8"/>
    </row>
    <row r="160" spans="2:40" s="28" customFormat="1" ht="15" customHeight="1" x14ac:dyDescent="0.25">
      <c r="B160" s="76" t="str">
        <f t="shared" si="15"/>
        <v>!!!</v>
      </c>
      <c r="C160" s="242"/>
      <c r="D160" s="243"/>
      <c r="E160" s="243"/>
      <c r="F160" s="244"/>
      <c r="G160" s="119"/>
      <c r="H160" s="429"/>
      <c r="I160" s="429"/>
      <c r="J160" s="194"/>
      <c r="K160" s="195"/>
      <c r="M160" s="29"/>
      <c r="N160" s="8"/>
      <c r="O160" s="8"/>
      <c r="P160" s="8"/>
      <c r="Q160" s="8">
        <f t="shared" si="16"/>
        <v>0</v>
      </c>
      <c r="R160" s="8" t="str">
        <f>IF('Angaben KH-Standort'!$D$12&gt;0,"JBJ","KJA")</f>
        <v>KJA</v>
      </c>
      <c r="S160" s="8">
        <f>VLOOKUP($C160,{"29 - Psychiatrie (Erwachsene)",1;"30 - Kinder- und Jugendpsychiatrie",1;"31 - Psychosomatik",1;"00 - Bitte eine Fachabteilung auswählen",0;0,0},2,0)</f>
        <v>0</v>
      </c>
      <c r="T160" s="8" t="str">
        <f t="shared" si="17"/>
        <v>Leer</v>
      </c>
      <c r="U160" s="8"/>
      <c r="V160" s="8" t="str">
        <f>VLOOKUP($C160,{"29 - Psychiatrie (Erwachsene)","Psychiatrie";"30 - Kinder- und Jugendpsychiatrie","KJPsychiatrie";"31 - Psychosomatik","Psychosomatik";"00 - Bitte eine Fachabteilung auswählen","LEER";0,"Leer"},2,0)</f>
        <v>Leer</v>
      </c>
      <c r="W160" s="8">
        <f t="shared" si="18"/>
        <v>0</v>
      </c>
      <c r="X160" s="8">
        <f t="shared" si="19"/>
        <v>0</v>
      </c>
      <c r="Y160" s="8">
        <f t="shared" si="20"/>
        <v>0</v>
      </c>
      <c r="Z160" s="8">
        <f t="shared" si="21"/>
        <v>0</v>
      </c>
      <c r="AA160" s="8"/>
      <c r="AB160" s="8"/>
      <c r="AC160" s="8"/>
      <c r="AD160" s="8"/>
      <c r="AE160" s="8"/>
      <c r="AF160" s="8"/>
      <c r="AG160" s="8"/>
      <c r="AH160" s="8"/>
      <c r="AI160" s="8"/>
      <c r="AJ160" s="8"/>
      <c r="AK160" s="8"/>
      <c r="AL160" s="8"/>
      <c r="AM160" s="8"/>
      <c r="AN160" s="8"/>
    </row>
    <row r="161" spans="2:40" s="28" customFormat="1" ht="15" customHeight="1" x14ac:dyDescent="0.25">
      <c r="B161" s="76" t="str">
        <f t="shared" si="15"/>
        <v>!!!</v>
      </c>
      <c r="C161" s="242"/>
      <c r="D161" s="243"/>
      <c r="E161" s="243"/>
      <c r="F161" s="244"/>
      <c r="G161" s="119"/>
      <c r="H161" s="429"/>
      <c r="I161" s="429"/>
      <c r="J161" s="194"/>
      <c r="K161" s="195"/>
      <c r="M161" s="29"/>
      <c r="N161" s="8"/>
      <c r="O161" s="8"/>
      <c r="P161" s="8"/>
      <c r="Q161" s="8">
        <f t="shared" si="16"/>
        <v>0</v>
      </c>
      <c r="R161" s="8" t="str">
        <f>IF('Angaben KH-Standort'!$D$12&gt;0,"JBJ","KJA")</f>
        <v>KJA</v>
      </c>
      <c r="S161" s="8">
        <f>VLOOKUP($C161,{"29 - Psychiatrie (Erwachsene)",1;"30 - Kinder- und Jugendpsychiatrie",1;"31 - Psychosomatik",1;"00 - Bitte eine Fachabteilung auswählen",0;0,0},2,0)</f>
        <v>0</v>
      </c>
      <c r="T161" s="8" t="str">
        <f t="shared" si="17"/>
        <v>Leer</v>
      </c>
      <c r="U161" s="8"/>
      <c r="V161" s="8" t="str">
        <f>VLOOKUP($C161,{"29 - Psychiatrie (Erwachsene)","Psychiatrie";"30 - Kinder- und Jugendpsychiatrie","KJPsychiatrie";"31 - Psychosomatik","Psychosomatik";"00 - Bitte eine Fachabteilung auswählen","LEER";0,"Leer"},2,0)</f>
        <v>Leer</v>
      </c>
      <c r="W161" s="8">
        <f t="shared" si="18"/>
        <v>0</v>
      </c>
      <c r="X161" s="8">
        <f t="shared" si="19"/>
        <v>0</v>
      </c>
      <c r="Y161" s="8">
        <f t="shared" si="20"/>
        <v>0</v>
      </c>
      <c r="Z161" s="8">
        <f t="shared" si="21"/>
        <v>0</v>
      </c>
      <c r="AA161" s="8"/>
      <c r="AB161" s="8"/>
      <c r="AC161" s="8"/>
      <c r="AD161" s="8"/>
      <c r="AE161" s="8"/>
      <c r="AF161" s="8"/>
      <c r="AG161" s="8"/>
      <c r="AH161" s="8"/>
      <c r="AI161" s="8"/>
      <c r="AJ161" s="8"/>
      <c r="AK161" s="8"/>
      <c r="AL161" s="8"/>
      <c r="AM161" s="8"/>
      <c r="AN161" s="8"/>
    </row>
    <row r="162" spans="2:40" s="28" customFormat="1" ht="15" customHeight="1" x14ac:dyDescent="0.25">
      <c r="B162" s="76" t="str">
        <f t="shared" si="15"/>
        <v>!!!</v>
      </c>
      <c r="C162" s="242"/>
      <c r="D162" s="243"/>
      <c r="E162" s="243"/>
      <c r="F162" s="244"/>
      <c r="G162" s="119"/>
      <c r="H162" s="429"/>
      <c r="I162" s="429"/>
      <c r="J162" s="194"/>
      <c r="K162" s="195"/>
      <c r="M162" s="29"/>
      <c r="N162" s="8"/>
      <c r="O162" s="8"/>
      <c r="P162" s="8"/>
      <c r="Q162" s="8">
        <f t="shared" si="16"/>
        <v>0</v>
      </c>
      <c r="R162" s="8" t="str">
        <f>IF('Angaben KH-Standort'!$D$12&gt;0,"JBJ","KJA")</f>
        <v>KJA</v>
      </c>
      <c r="S162" s="8">
        <f>VLOOKUP($C162,{"29 - Psychiatrie (Erwachsene)",1;"30 - Kinder- und Jugendpsychiatrie",1;"31 - Psychosomatik",1;"00 - Bitte eine Fachabteilung auswählen",0;0,0},2,0)</f>
        <v>0</v>
      </c>
      <c r="T162" s="8" t="str">
        <f t="shared" si="17"/>
        <v>Leer</v>
      </c>
      <c r="U162" s="8"/>
      <c r="V162" s="8" t="str">
        <f>VLOOKUP($C162,{"29 - Psychiatrie (Erwachsene)","Psychiatrie";"30 - Kinder- und Jugendpsychiatrie","KJPsychiatrie";"31 - Psychosomatik","Psychosomatik";"00 - Bitte eine Fachabteilung auswählen","LEER";0,"Leer"},2,0)</f>
        <v>Leer</v>
      </c>
      <c r="W162" s="8">
        <f t="shared" si="18"/>
        <v>0</v>
      </c>
      <c r="X162" s="8">
        <f t="shared" si="19"/>
        <v>0</v>
      </c>
      <c r="Y162" s="8">
        <f t="shared" si="20"/>
        <v>0</v>
      </c>
      <c r="Z162" s="8">
        <f t="shared" si="21"/>
        <v>0</v>
      </c>
      <c r="AA162" s="8"/>
      <c r="AB162" s="8"/>
      <c r="AC162" s="8"/>
      <c r="AD162" s="8"/>
      <c r="AE162" s="8"/>
      <c r="AF162" s="8"/>
      <c r="AG162" s="8"/>
      <c r="AH162" s="8"/>
      <c r="AI162" s="8"/>
      <c r="AJ162" s="8"/>
      <c r="AK162" s="8"/>
      <c r="AL162" s="8"/>
      <c r="AM162" s="8"/>
      <c r="AN162" s="8"/>
    </row>
    <row r="163" spans="2:40" s="28" customFormat="1" ht="15" customHeight="1" x14ac:dyDescent="0.25">
      <c r="B163" s="76" t="str">
        <f t="shared" si="15"/>
        <v>!!!</v>
      </c>
      <c r="C163" s="242"/>
      <c r="D163" s="243"/>
      <c r="E163" s="243"/>
      <c r="F163" s="244"/>
      <c r="G163" s="119"/>
      <c r="H163" s="429"/>
      <c r="I163" s="429"/>
      <c r="J163" s="194"/>
      <c r="K163" s="195"/>
      <c r="M163" s="29"/>
      <c r="N163" s="8"/>
      <c r="O163" s="8"/>
      <c r="P163" s="8"/>
      <c r="Q163" s="8">
        <f t="shared" si="16"/>
        <v>0</v>
      </c>
      <c r="R163" s="8" t="str">
        <f>IF('Angaben KH-Standort'!$D$12&gt;0,"JBJ","KJA")</f>
        <v>KJA</v>
      </c>
      <c r="S163" s="8">
        <f>VLOOKUP($C163,{"29 - Psychiatrie (Erwachsene)",1;"30 - Kinder- und Jugendpsychiatrie",1;"31 - Psychosomatik",1;"00 - Bitte eine Fachabteilung auswählen",0;0,0},2,0)</f>
        <v>0</v>
      </c>
      <c r="T163" s="8" t="str">
        <f t="shared" si="17"/>
        <v>Leer</v>
      </c>
      <c r="U163" s="8"/>
      <c r="V163" s="8" t="str">
        <f>VLOOKUP($C163,{"29 - Psychiatrie (Erwachsene)","Psychiatrie";"30 - Kinder- und Jugendpsychiatrie","KJPsychiatrie";"31 - Psychosomatik","Psychosomatik";"00 - Bitte eine Fachabteilung auswählen","LEER";0,"Leer"},2,0)</f>
        <v>Leer</v>
      </c>
      <c r="W163" s="8">
        <f t="shared" si="18"/>
        <v>0</v>
      </c>
      <c r="X163" s="8">
        <f t="shared" si="19"/>
        <v>0</v>
      </c>
      <c r="Y163" s="8">
        <f t="shared" si="20"/>
        <v>0</v>
      </c>
      <c r="Z163" s="8">
        <f t="shared" si="21"/>
        <v>0</v>
      </c>
      <c r="AA163" s="8"/>
      <c r="AB163" s="8"/>
      <c r="AC163" s="8"/>
      <c r="AD163" s="8"/>
      <c r="AE163" s="8"/>
      <c r="AF163" s="8"/>
      <c r="AG163" s="8"/>
      <c r="AH163" s="8"/>
      <c r="AI163" s="8"/>
      <c r="AJ163" s="8"/>
      <c r="AK163" s="8"/>
      <c r="AL163" s="8"/>
      <c r="AM163" s="8"/>
      <c r="AN163" s="8"/>
    </row>
    <row r="164" spans="2:40" s="28" customFormat="1" ht="15" customHeight="1" x14ac:dyDescent="0.25">
      <c r="B164" s="76" t="str">
        <f t="shared" si="15"/>
        <v>!!!</v>
      </c>
      <c r="C164" s="242"/>
      <c r="D164" s="243"/>
      <c r="E164" s="243"/>
      <c r="F164" s="244"/>
      <c r="G164" s="119"/>
      <c r="H164" s="429"/>
      <c r="I164" s="429"/>
      <c r="J164" s="194"/>
      <c r="K164" s="195"/>
      <c r="M164" s="29"/>
      <c r="N164" s="8"/>
      <c r="O164" s="8"/>
      <c r="P164" s="8"/>
      <c r="Q164" s="8">
        <f t="shared" si="16"/>
        <v>0</v>
      </c>
      <c r="R164" s="8" t="str">
        <f>IF('Angaben KH-Standort'!$D$12&gt;0,"JBJ","KJA")</f>
        <v>KJA</v>
      </c>
      <c r="S164" s="8">
        <f>VLOOKUP($C164,{"29 - Psychiatrie (Erwachsene)",1;"30 - Kinder- und Jugendpsychiatrie",1;"31 - Psychosomatik",1;"00 - Bitte eine Fachabteilung auswählen",0;0,0},2,0)</f>
        <v>0</v>
      </c>
      <c r="T164" s="8" t="str">
        <f t="shared" si="17"/>
        <v>Leer</v>
      </c>
      <c r="U164" s="8"/>
      <c r="V164" s="8" t="str">
        <f>VLOOKUP($C164,{"29 - Psychiatrie (Erwachsene)","Psychiatrie";"30 - Kinder- und Jugendpsychiatrie","KJPsychiatrie";"31 - Psychosomatik","Psychosomatik";"00 - Bitte eine Fachabteilung auswählen","LEER";0,"Leer"},2,0)</f>
        <v>Leer</v>
      </c>
      <c r="W164" s="8">
        <f t="shared" si="18"/>
        <v>0</v>
      </c>
      <c r="X164" s="8">
        <f t="shared" si="19"/>
        <v>0</v>
      </c>
      <c r="Y164" s="8">
        <f t="shared" si="20"/>
        <v>0</v>
      </c>
      <c r="Z164" s="8">
        <f t="shared" si="21"/>
        <v>0</v>
      </c>
      <c r="AA164" s="8"/>
      <c r="AB164" s="8"/>
      <c r="AC164" s="8"/>
      <c r="AD164" s="8"/>
      <c r="AE164" s="8"/>
      <c r="AF164" s="8"/>
      <c r="AG164" s="8"/>
      <c r="AH164" s="8"/>
      <c r="AI164" s="8"/>
      <c r="AJ164" s="8"/>
      <c r="AK164" s="8"/>
      <c r="AL164" s="8"/>
      <c r="AM164" s="8"/>
      <c r="AN164" s="8"/>
    </row>
    <row r="165" spans="2:40" s="28" customFormat="1" ht="15" customHeight="1" x14ac:dyDescent="0.25">
      <c r="B165" s="76" t="str">
        <f t="shared" si="15"/>
        <v>!!!</v>
      </c>
      <c r="C165" s="242"/>
      <c r="D165" s="243"/>
      <c r="E165" s="243"/>
      <c r="F165" s="244"/>
      <c r="G165" s="119"/>
      <c r="H165" s="429"/>
      <c r="I165" s="429"/>
      <c r="J165" s="194"/>
      <c r="K165" s="195"/>
      <c r="M165" s="29"/>
      <c r="N165" s="8"/>
      <c r="O165" s="8"/>
      <c r="P165" s="8"/>
      <c r="Q165" s="8">
        <f t="shared" si="16"/>
        <v>0</v>
      </c>
      <c r="R165" s="8" t="str">
        <f>IF('Angaben KH-Standort'!$D$12&gt;0,"JBJ","KJA")</f>
        <v>KJA</v>
      </c>
      <c r="S165" s="8">
        <f>VLOOKUP($C165,{"29 - Psychiatrie (Erwachsene)",1;"30 - Kinder- und Jugendpsychiatrie",1;"31 - Psychosomatik",1;"00 - Bitte eine Fachabteilung auswählen",0;0,0},2,0)</f>
        <v>0</v>
      </c>
      <c r="T165" s="8" t="str">
        <f t="shared" si="17"/>
        <v>Leer</v>
      </c>
      <c r="U165" s="8"/>
      <c r="V165" s="8" t="str">
        <f>VLOOKUP($C165,{"29 - Psychiatrie (Erwachsene)","Psychiatrie";"30 - Kinder- und Jugendpsychiatrie","KJPsychiatrie";"31 - Psychosomatik","Psychosomatik";"00 - Bitte eine Fachabteilung auswählen","LEER";0,"Leer"},2,0)</f>
        <v>Leer</v>
      </c>
      <c r="W165" s="8">
        <f t="shared" si="18"/>
        <v>0</v>
      </c>
      <c r="X165" s="8">
        <f t="shared" si="19"/>
        <v>0</v>
      </c>
      <c r="Y165" s="8">
        <f t="shared" si="20"/>
        <v>0</v>
      </c>
      <c r="Z165" s="8">
        <f t="shared" si="21"/>
        <v>0</v>
      </c>
      <c r="AA165" s="8"/>
      <c r="AB165" s="8"/>
      <c r="AC165" s="8"/>
      <c r="AD165" s="8"/>
      <c r="AE165" s="8"/>
      <c r="AF165" s="8"/>
      <c r="AG165" s="8"/>
      <c r="AH165" s="8"/>
      <c r="AI165" s="8"/>
      <c r="AJ165" s="8"/>
      <c r="AK165" s="8"/>
      <c r="AL165" s="8"/>
      <c r="AM165" s="8"/>
      <c r="AN165" s="8"/>
    </row>
    <row r="166" spans="2:40" s="28" customFormat="1" ht="15" customHeight="1" x14ac:dyDescent="0.25">
      <c r="B166" s="76" t="str">
        <f t="shared" si="15"/>
        <v>!!!</v>
      </c>
      <c r="C166" s="242"/>
      <c r="D166" s="243"/>
      <c r="E166" s="243"/>
      <c r="F166" s="244"/>
      <c r="G166" s="119"/>
      <c r="H166" s="429"/>
      <c r="I166" s="429"/>
      <c r="J166" s="194"/>
      <c r="K166" s="195"/>
      <c r="M166" s="29"/>
      <c r="N166" s="8"/>
      <c r="O166" s="8"/>
      <c r="P166" s="8"/>
      <c r="Q166" s="8">
        <f t="shared" si="16"/>
        <v>0</v>
      </c>
      <c r="R166" s="8" t="str">
        <f>IF('Angaben KH-Standort'!$D$12&gt;0,"JBJ","KJA")</f>
        <v>KJA</v>
      </c>
      <c r="S166" s="8">
        <f>VLOOKUP($C166,{"29 - Psychiatrie (Erwachsene)",1;"30 - Kinder- und Jugendpsychiatrie",1;"31 - Psychosomatik",1;"00 - Bitte eine Fachabteilung auswählen",0;0,0},2,0)</f>
        <v>0</v>
      </c>
      <c r="T166" s="8" t="str">
        <f t="shared" si="17"/>
        <v>Leer</v>
      </c>
      <c r="U166" s="8"/>
      <c r="V166" s="8" t="str">
        <f>VLOOKUP($C166,{"29 - Psychiatrie (Erwachsene)","Psychiatrie";"30 - Kinder- und Jugendpsychiatrie","KJPsychiatrie";"31 - Psychosomatik","Psychosomatik";"00 - Bitte eine Fachabteilung auswählen","LEER";0,"Leer"},2,0)</f>
        <v>Leer</v>
      </c>
      <c r="W166" s="8">
        <f t="shared" si="18"/>
        <v>0</v>
      </c>
      <c r="X166" s="8">
        <f t="shared" si="19"/>
        <v>0</v>
      </c>
      <c r="Y166" s="8">
        <f t="shared" si="20"/>
        <v>0</v>
      </c>
      <c r="Z166" s="8">
        <f t="shared" si="21"/>
        <v>0</v>
      </c>
      <c r="AA166" s="8"/>
      <c r="AB166" s="8"/>
      <c r="AC166" s="8"/>
      <c r="AD166" s="8"/>
      <c r="AE166" s="8"/>
      <c r="AF166" s="8"/>
      <c r="AG166" s="8"/>
      <c r="AH166" s="8"/>
      <c r="AI166" s="8"/>
      <c r="AJ166" s="8"/>
      <c r="AK166" s="8"/>
      <c r="AL166" s="8"/>
      <c r="AM166" s="8"/>
      <c r="AN166" s="8"/>
    </row>
    <row r="167" spans="2:40" s="28" customFormat="1" ht="15" customHeight="1" x14ac:dyDescent="0.25">
      <c r="B167" s="76" t="str">
        <f t="shared" si="15"/>
        <v>!!!</v>
      </c>
      <c r="C167" s="242"/>
      <c r="D167" s="243"/>
      <c r="E167" s="243"/>
      <c r="F167" s="244"/>
      <c r="G167" s="119"/>
      <c r="H167" s="429"/>
      <c r="I167" s="429"/>
      <c r="J167" s="194"/>
      <c r="K167" s="195"/>
      <c r="M167" s="29"/>
      <c r="N167" s="8"/>
      <c r="O167" s="8"/>
      <c r="P167" s="8"/>
      <c r="Q167" s="8">
        <f t="shared" si="16"/>
        <v>0</v>
      </c>
      <c r="R167" s="8" t="str">
        <f>IF('Angaben KH-Standort'!$D$12&gt;0,"JBJ","KJA")</f>
        <v>KJA</v>
      </c>
      <c r="S167" s="8">
        <f>VLOOKUP($C167,{"29 - Psychiatrie (Erwachsene)",1;"30 - Kinder- und Jugendpsychiatrie",1;"31 - Psychosomatik",1;"00 - Bitte eine Fachabteilung auswählen",0;0,0},2,0)</f>
        <v>0</v>
      </c>
      <c r="T167" s="8" t="str">
        <f t="shared" si="17"/>
        <v>Leer</v>
      </c>
      <c r="U167" s="8"/>
      <c r="V167" s="8" t="str">
        <f>VLOOKUP($C167,{"29 - Psychiatrie (Erwachsene)","Psychiatrie";"30 - Kinder- und Jugendpsychiatrie","KJPsychiatrie";"31 - Psychosomatik","Psychosomatik";"00 - Bitte eine Fachabteilung auswählen","LEER";0,"Leer"},2,0)</f>
        <v>Leer</v>
      </c>
      <c r="W167" s="8">
        <f t="shared" si="18"/>
        <v>0</v>
      </c>
      <c r="X167" s="8">
        <f t="shared" si="19"/>
        <v>0</v>
      </c>
      <c r="Y167" s="8">
        <f t="shared" si="20"/>
        <v>0</v>
      </c>
      <c r="Z167" s="8">
        <f t="shared" si="21"/>
        <v>0</v>
      </c>
      <c r="AA167" s="8"/>
      <c r="AB167" s="8"/>
      <c r="AC167" s="8"/>
      <c r="AD167" s="8"/>
      <c r="AE167" s="8"/>
      <c r="AF167" s="8"/>
      <c r="AG167" s="8"/>
      <c r="AH167" s="8"/>
      <c r="AI167" s="8"/>
      <c r="AJ167" s="8"/>
      <c r="AK167" s="8"/>
      <c r="AL167" s="8"/>
      <c r="AM167" s="8"/>
      <c r="AN167" s="8"/>
    </row>
    <row r="168" spans="2:40" s="28" customFormat="1" ht="15" customHeight="1" x14ac:dyDescent="0.25">
      <c r="B168" s="76" t="str">
        <f t="shared" si="15"/>
        <v>!!!</v>
      </c>
      <c r="C168" s="242"/>
      <c r="D168" s="243"/>
      <c r="E168" s="243"/>
      <c r="F168" s="244"/>
      <c r="G168" s="119"/>
      <c r="H168" s="429"/>
      <c r="I168" s="429"/>
      <c r="J168" s="194"/>
      <c r="K168" s="195"/>
      <c r="M168" s="29"/>
      <c r="N168" s="8"/>
      <c r="O168" s="8"/>
      <c r="P168" s="8"/>
      <c r="Q168" s="8">
        <f t="shared" si="16"/>
        <v>0</v>
      </c>
      <c r="R168" s="8" t="str">
        <f>IF('Angaben KH-Standort'!$D$12&gt;0,"JBJ","KJA")</f>
        <v>KJA</v>
      </c>
      <c r="S168" s="8">
        <f>VLOOKUP($C168,{"29 - Psychiatrie (Erwachsene)",1;"30 - Kinder- und Jugendpsychiatrie",1;"31 - Psychosomatik",1;"00 - Bitte eine Fachabteilung auswählen",0;0,0},2,0)</f>
        <v>0</v>
      </c>
      <c r="T168" s="8" t="str">
        <f t="shared" si="17"/>
        <v>Leer</v>
      </c>
      <c r="U168" s="8"/>
      <c r="V168" s="8" t="str">
        <f>VLOOKUP($C168,{"29 - Psychiatrie (Erwachsene)","Psychiatrie";"30 - Kinder- und Jugendpsychiatrie","KJPsychiatrie";"31 - Psychosomatik","Psychosomatik";"00 - Bitte eine Fachabteilung auswählen","LEER";0,"Leer"},2,0)</f>
        <v>Leer</v>
      </c>
      <c r="W168" s="8">
        <f t="shared" si="18"/>
        <v>0</v>
      </c>
      <c r="X168" s="8">
        <f t="shared" si="19"/>
        <v>0</v>
      </c>
      <c r="Y168" s="8">
        <f t="shared" si="20"/>
        <v>0</v>
      </c>
      <c r="Z168" s="8">
        <f t="shared" si="21"/>
        <v>0</v>
      </c>
      <c r="AA168" s="8"/>
      <c r="AB168" s="8"/>
      <c r="AC168" s="8"/>
      <c r="AD168" s="8"/>
      <c r="AE168" s="8"/>
      <c r="AF168" s="8"/>
      <c r="AG168" s="8"/>
      <c r="AH168" s="8"/>
      <c r="AI168" s="8"/>
      <c r="AJ168" s="8"/>
      <c r="AK168" s="8"/>
      <c r="AL168" s="8"/>
      <c r="AM168" s="8"/>
      <c r="AN168" s="8"/>
    </row>
    <row r="169" spans="2:40" s="28" customFormat="1" ht="15" customHeight="1" x14ac:dyDescent="0.25">
      <c r="B169" s="76" t="str">
        <f t="shared" si="15"/>
        <v>!!!</v>
      </c>
      <c r="C169" s="242"/>
      <c r="D169" s="243"/>
      <c r="E169" s="243"/>
      <c r="F169" s="244"/>
      <c r="G169" s="119"/>
      <c r="H169" s="429"/>
      <c r="I169" s="429"/>
      <c r="J169" s="194"/>
      <c r="K169" s="195"/>
      <c r="M169" s="29"/>
      <c r="N169" s="8"/>
      <c r="O169" s="8"/>
      <c r="P169" s="8"/>
      <c r="Q169" s="8">
        <f t="shared" si="16"/>
        <v>0</v>
      </c>
      <c r="R169" s="8" t="str">
        <f>IF('Angaben KH-Standort'!$D$12&gt;0,"JBJ","KJA")</f>
        <v>KJA</v>
      </c>
      <c r="S169" s="8">
        <f>VLOOKUP($C169,{"29 - Psychiatrie (Erwachsene)",1;"30 - Kinder- und Jugendpsychiatrie",1;"31 - Psychosomatik",1;"00 - Bitte eine Fachabteilung auswählen",0;0,0},2,0)</f>
        <v>0</v>
      </c>
      <c r="T169" s="8" t="str">
        <f t="shared" si="17"/>
        <v>Leer</v>
      </c>
      <c r="U169" s="8"/>
      <c r="V169" s="8" t="str">
        <f>VLOOKUP($C169,{"29 - Psychiatrie (Erwachsene)","Psychiatrie";"30 - Kinder- und Jugendpsychiatrie","KJPsychiatrie";"31 - Psychosomatik","Psychosomatik";"00 - Bitte eine Fachabteilung auswählen","LEER";0,"Leer"},2,0)</f>
        <v>Leer</v>
      </c>
      <c r="W169" s="8">
        <f t="shared" si="18"/>
        <v>0</v>
      </c>
      <c r="X169" s="8">
        <f t="shared" si="19"/>
        <v>0</v>
      </c>
      <c r="Y169" s="8">
        <f t="shared" si="20"/>
        <v>0</v>
      </c>
      <c r="Z169" s="8">
        <f t="shared" si="21"/>
        <v>0</v>
      </c>
      <c r="AA169" s="8"/>
      <c r="AB169" s="8"/>
      <c r="AC169" s="8"/>
      <c r="AD169" s="8"/>
      <c r="AE169" s="8"/>
      <c r="AF169" s="8"/>
      <c r="AG169" s="8"/>
      <c r="AH169" s="8"/>
      <c r="AI169" s="8"/>
      <c r="AJ169" s="8"/>
      <c r="AK169" s="8"/>
      <c r="AL169" s="8"/>
      <c r="AM169" s="8"/>
      <c r="AN169" s="8"/>
    </row>
    <row r="170" spans="2:40" s="28" customFormat="1" ht="15" customHeight="1" x14ac:dyDescent="0.25">
      <c r="B170" s="76" t="str">
        <f t="shared" si="15"/>
        <v>!!!</v>
      </c>
      <c r="C170" s="242"/>
      <c r="D170" s="243"/>
      <c r="E170" s="243"/>
      <c r="F170" s="244"/>
      <c r="G170" s="119"/>
      <c r="H170" s="429"/>
      <c r="I170" s="429"/>
      <c r="J170" s="194"/>
      <c r="K170" s="195"/>
      <c r="M170" s="29"/>
      <c r="N170" s="8"/>
      <c r="O170" s="8"/>
      <c r="P170" s="8"/>
      <c r="Q170" s="8">
        <f t="shared" si="16"/>
        <v>0</v>
      </c>
      <c r="R170" s="8" t="str">
        <f>IF('Angaben KH-Standort'!$D$12&gt;0,"JBJ","KJA")</f>
        <v>KJA</v>
      </c>
      <c r="S170" s="8">
        <f>VLOOKUP($C170,{"29 - Psychiatrie (Erwachsene)",1;"30 - Kinder- und Jugendpsychiatrie",1;"31 - Psychosomatik",1;"00 - Bitte eine Fachabteilung auswählen",0;0,0},2,0)</f>
        <v>0</v>
      </c>
      <c r="T170" s="8" t="str">
        <f t="shared" si="17"/>
        <v>Leer</v>
      </c>
      <c r="U170" s="8"/>
      <c r="V170" s="8" t="str">
        <f>VLOOKUP($C170,{"29 - Psychiatrie (Erwachsene)","Psychiatrie";"30 - Kinder- und Jugendpsychiatrie","KJPsychiatrie";"31 - Psychosomatik","Psychosomatik";"00 - Bitte eine Fachabteilung auswählen","LEER";0,"Leer"},2,0)</f>
        <v>Leer</v>
      </c>
      <c r="W170" s="8">
        <f t="shared" si="18"/>
        <v>0</v>
      </c>
      <c r="X170" s="8">
        <f t="shared" si="19"/>
        <v>0</v>
      </c>
      <c r="Y170" s="8">
        <f t="shared" si="20"/>
        <v>0</v>
      </c>
      <c r="Z170" s="8">
        <f t="shared" si="21"/>
        <v>0</v>
      </c>
      <c r="AA170" s="8"/>
      <c r="AB170" s="8"/>
      <c r="AC170" s="8"/>
      <c r="AD170" s="8"/>
      <c r="AE170" s="8"/>
      <c r="AF170" s="8"/>
      <c r="AG170" s="8"/>
      <c r="AH170" s="8"/>
      <c r="AI170" s="8"/>
      <c r="AJ170" s="8"/>
      <c r="AK170" s="8"/>
      <c r="AL170" s="8"/>
      <c r="AM170" s="8"/>
      <c r="AN170" s="8"/>
    </row>
    <row r="171" spans="2:40" s="28" customFormat="1" ht="15" customHeight="1" x14ac:dyDescent="0.25">
      <c r="B171" s="76" t="str">
        <f t="shared" si="15"/>
        <v>!!!</v>
      </c>
      <c r="C171" s="242"/>
      <c r="D171" s="243"/>
      <c r="E171" s="243"/>
      <c r="F171" s="244"/>
      <c r="G171" s="119"/>
      <c r="H171" s="429"/>
      <c r="I171" s="429"/>
      <c r="J171" s="194"/>
      <c r="K171" s="195"/>
      <c r="M171" s="29"/>
      <c r="N171" s="8"/>
      <c r="O171" s="8"/>
      <c r="P171" s="8"/>
      <c r="Q171" s="8">
        <f t="shared" si="16"/>
        <v>0</v>
      </c>
      <c r="R171" s="8" t="str">
        <f>IF('Angaben KH-Standort'!$D$12&gt;0,"JBJ","KJA")</f>
        <v>KJA</v>
      </c>
      <c r="S171" s="8">
        <f>VLOOKUP($C171,{"29 - Psychiatrie (Erwachsene)",1;"30 - Kinder- und Jugendpsychiatrie",1;"31 - Psychosomatik",1;"00 - Bitte eine Fachabteilung auswählen",0;0,0},2,0)</f>
        <v>0</v>
      </c>
      <c r="T171" s="8" t="str">
        <f t="shared" si="17"/>
        <v>Leer</v>
      </c>
      <c r="U171" s="8"/>
      <c r="V171" s="8" t="str">
        <f>VLOOKUP($C171,{"29 - Psychiatrie (Erwachsene)","Psychiatrie";"30 - Kinder- und Jugendpsychiatrie","KJPsychiatrie";"31 - Psychosomatik","Psychosomatik";"00 - Bitte eine Fachabteilung auswählen","LEER";0,"Leer"},2,0)</f>
        <v>Leer</v>
      </c>
      <c r="W171" s="8">
        <f t="shared" si="18"/>
        <v>0</v>
      </c>
      <c r="X171" s="8">
        <f t="shared" si="19"/>
        <v>0</v>
      </c>
      <c r="Y171" s="8">
        <f t="shared" si="20"/>
        <v>0</v>
      </c>
      <c r="Z171" s="8">
        <f t="shared" si="21"/>
        <v>0</v>
      </c>
      <c r="AA171" s="8"/>
      <c r="AB171" s="8"/>
      <c r="AC171" s="8"/>
      <c r="AD171" s="8"/>
      <c r="AE171" s="8"/>
      <c r="AF171" s="8"/>
      <c r="AG171" s="8"/>
      <c r="AH171" s="8"/>
      <c r="AI171" s="8"/>
      <c r="AJ171" s="8"/>
      <c r="AK171" s="8"/>
      <c r="AL171" s="8"/>
      <c r="AM171" s="8"/>
      <c r="AN171" s="8"/>
    </row>
    <row r="172" spans="2:40" s="28" customFormat="1" ht="15" customHeight="1" x14ac:dyDescent="0.25">
      <c r="B172" s="76" t="str">
        <f t="shared" si="15"/>
        <v>!!!</v>
      </c>
      <c r="C172" s="242"/>
      <c r="D172" s="243"/>
      <c r="E172" s="243"/>
      <c r="F172" s="244"/>
      <c r="G172" s="119"/>
      <c r="H172" s="429"/>
      <c r="I172" s="429"/>
      <c r="J172" s="194"/>
      <c r="K172" s="195"/>
      <c r="M172" s="29"/>
      <c r="N172" s="8"/>
      <c r="O172" s="8"/>
      <c r="P172" s="8"/>
      <c r="Q172" s="8">
        <f t="shared" si="16"/>
        <v>0</v>
      </c>
      <c r="R172" s="8" t="str">
        <f>IF('Angaben KH-Standort'!$D$12&gt;0,"JBJ","KJA")</f>
        <v>KJA</v>
      </c>
      <c r="S172" s="8">
        <f>VLOOKUP($C172,{"29 - Psychiatrie (Erwachsene)",1;"30 - Kinder- und Jugendpsychiatrie",1;"31 - Psychosomatik",1;"00 - Bitte eine Fachabteilung auswählen",0;0,0},2,0)</f>
        <v>0</v>
      </c>
      <c r="T172" s="8" t="str">
        <f t="shared" si="17"/>
        <v>Leer</v>
      </c>
      <c r="U172" s="8"/>
      <c r="V172" s="8" t="str">
        <f>VLOOKUP($C172,{"29 - Psychiatrie (Erwachsene)","Psychiatrie";"30 - Kinder- und Jugendpsychiatrie","KJPsychiatrie";"31 - Psychosomatik","Psychosomatik";"00 - Bitte eine Fachabteilung auswählen","LEER";0,"Leer"},2,0)</f>
        <v>Leer</v>
      </c>
      <c r="W172" s="8">
        <f t="shared" si="18"/>
        <v>0</v>
      </c>
      <c r="X172" s="8">
        <f t="shared" si="19"/>
        <v>0</v>
      </c>
      <c r="Y172" s="8">
        <f t="shared" si="20"/>
        <v>0</v>
      </c>
      <c r="Z172" s="8">
        <f t="shared" si="21"/>
        <v>0</v>
      </c>
      <c r="AA172" s="8"/>
      <c r="AB172" s="8"/>
      <c r="AC172" s="8"/>
      <c r="AD172" s="8"/>
      <c r="AE172" s="8"/>
      <c r="AF172" s="8"/>
      <c r="AG172" s="8"/>
      <c r="AH172" s="8"/>
      <c r="AI172" s="8"/>
      <c r="AJ172" s="8"/>
      <c r="AK172" s="8"/>
      <c r="AL172" s="8"/>
      <c r="AM172" s="8"/>
      <c r="AN172" s="8"/>
    </row>
    <row r="173" spans="2:40" s="28" customFormat="1" ht="15" customHeight="1" x14ac:dyDescent="0.25">
      <c r="B173" s="76" t="str">
        <f t="shared" si="15"/>
        <v>!!!</v>
      </c>
      <c r="C173" s="242"/>
      <c r="D173" s="243"/>
      <c r="E173" s="243"/>
      <c r="F173" s="244"/>
      <c r="G173" s="119"/>
      <c r="H173" s="429"/>
      <c r="I173" s="429"/>
      <c r="J173" s="194"/>
      <c r="K173" s="195"/>
      <c r="M173" s="29"/>
      <c r="N173" s="8"/>
      <c r="O173" s="8"/>
      <c r="P173" s="8"/>
      <c r="Q173" s="8">
        <f t="shared" si="16"/>
        <v>0</v>
      </c>
      <c r="R173" s="8" t="str">
        <f>IF('Angaben KH-Standort'!$D$12&gt;0,"JBJ","KJA")</f>
        <v>KJA</v>
      </c>
      <c r="S173" s="8">
        <f>VLOOKUP($C173,{"29 - Psychiatrie (Erwachsene)",1;"30 - Kinder- und Jugendpsychiatrie",1;"31 - Psychosomatik",1;"00 - Bitte eine Fachabteilung auswählen",0;0,0},2,0)</f>
        <v>0</v>
      </c>
      <c r="T173" s="8" t="str">
        <f t="shared" si="17"/>
        <v>Leer</v>
      </c>
      <c r="U173" s="8"/>
      <c r="V173" s="8" t="str">
        <f>VLOOKUP($C173,{"29 - Psychiatrie (Erwachsene)","Psychiatrie";"30 - Kinder- und Jugendpsychiatrie","KJPsychiatrie";"31 - Psychosomatik","Psychosomatik";"00 - Bitte eine Fachabteilung auswählen","LEER";0,"Leer"},2,0)</f>
        <v>Leer</v>
      </c>
      <c r="W173" s="8">
        <f t="shared" si="18"/>
        <v>0</v>
      </c>
      <c r="X173" s="8">
        <f t="shared" si="19"/>
        <v>0</v>
      </c>
      <c r="Y173" s="8">
        <f t="shared" si="20"/>
        <v>0</v>
      </c>
      <c r="Z173" s="8">
        <f t="shared" si="21"/>
        <v>0</v>
      </c>
      <c r="AA173" s="8"/>
      <c r="AB173" s="8"/>
      <c r="AC173" s="8"/>
      <c r="AD173" s="8"/>
      <c r="AE173" s="8"/>
      <c r="AF173" s="8"/>
      <c r="AG173" s="8"/>
      <c r="AH173" s="8"/>
      <c r="AI173" s="8"/>
      <c r="AJ173" s="8"/>
      <c r="AK173" s="8"/>
      <c r="AL173" s="8"/>
      <c r="AM173" s="8"/>
      <c r="AN173" s="8"/>
    </row>
    <row r="174" spans="2:40" s="28" customFormat="1" ht="15" customHeight="1" x14ac:dyDescent="0.25">
      <c r="B174" s="76" t="str">
        <f t="shared" si="15"/>
        <v>!!!</v>
      </c>
      <c r="C174" s="242"/>
      <c r="D174" s="243"/>
      <c r="E174" s="243"/>
      <c r="F174" s="244"/>
      <c r="G174" s="119"/>
      <c r="H174" s="429"/>
      <c r="I174" s="429"/>
      <c r="J174" s="194"/>
      <c r="K174" s="195"/>
      <c r="M174" s="29"/>
      <c r="N174" s="8"/>
      <c r="O174" s="8"/>
      <c r="P174" s="8"/>
      <c r="Q174" s="8">
        <f t="shared" si="16"/>
        <v>0</v>
      </c>
      <c r="R174" s="8" t="str">
        <f>IF('Angaben KH-Standort'!$D$12&gt;0,"JBJ","KJA")</f>
        <v>KJA</v>
      </c>
      <c r="S174" s="8">
        <f>VLOOKUP($C174,{"29 - Psychiatrie (Erwachsene)",1;"30 - Kinder- und Jugendpsychiatrie",1;"31 - Psychosomatik",1;"00 - Bitte eine Fachabteilung auswählen",0;0,0},2,0)</f>
        <v>0</v>
      </c>
      <c r="T174" s="8" t="str">
        <f t="shared" si="17"/>
        <v>Leer</v>
      </c>
      <c r="U174" s="8"/>
      <c r="V174" s="8" t="str">
        <f>VLOOKUP($C174,{"29 - Psychiatrie (Erwachsene)","Psychiatrie";"30 - Kinder- und Jugendpsychiatrie","KJPsychiatrie";"31 - Psychosomatik","Psychosomatik";"00 - Bitte eine Fachabteilung auswählen","LEER";0,"Leer"},2,0)</f>
        <v>Leer</v>
      </c>
      <c r="W174" s="8">
        <f t="shared" si="18"/>
        <v>0</v>
      </c>
      <c r="X174" s="8">
        <f t="shared" si="19"/>
        <v>0</v>
      </c>
      <c r="Y174" s="8">
        <f t="shared" si="20"/>
        <v>0</v>
      </c>
      <c r="Z174" s="8">
        <f t="shared" si="21"/>
        <v>0</v>
      </c>
      <c r="AA174" s="8"/>
      <c r="AB174" s="8"/>
      <c r="AC174" s="8"/>
      <c r="AD174" s="8"/>
      <c r="AE174" s="8"/>
      <c r="AF174" s="8"/>
      <c r="AG174" s="8"/>
      <c r="AH174" s="8"/>
      <c r="AI174" s="8"/>
      <c r="AJ174" s="8"/>
      <c r="AK174" s="8"/>
      <c r="AL174" s="8"/>
      <c r="AM174" s="8"/>
      <c r="AN174" s="8"/>
    </row>
    <row r="175" spans="2:40" s="28" customFormat="1" ht="15" customHeight="1" x14ac:dyDescent="0.25">
      <c r="B175" s="76" t="str">
        <f t="shared" si="15"/>
        <v>!!!</v>
      </c>
      <c r="C175" s="242"/>
      <c r="D175" s="243"/>
      <c r="E175" s="243"/>
      <c r="F175" s="244"/>
      <c r="G175" s="119"/>
      <c r="H175" s="300"/>
      <c r="I175" s="300"/>
      <c r="J175" s="300"/>
      <c r="K175" s="195"/>
      <c r="M175" s="29"/>
      <c r="N175" s="8"/>
      <c r="O175" s="8"/>
      <c r="P175" s="8"/>
      <c r="Q175" s="8">
        <f t="shared" si="16"/>
        <v>0</v>
      </c>
      <c r="R175" s="8" t="str">
        <f>IF('Angaben KH-Standort'!$D$12&gt;0,"JBJ","KJA")</f>
        <v>KJA</v>
      </c>
      <c r="S175" s="8">
        <f>VLOOKUP($C175,{"29 - Psychiatrie (Erwachsene)",1;"30 - Kinder- und Jugendpsychiatrie",1;"31 - Psychosomatik",1;"00 - Bitte eine Fachabteilung auswählen",0;0,0},2,0)</f>
        <v>0</v>
      </c>
      <c r="T175" s="8" t="str">
        <f t="shared" si="17"/>
        <v>Leer</v>
      </c>
      <c r="U175" s="8"/>
      <c r="V175" s="8" t="str">
        <f>VLOOKUP($C175,{"29 - Psychiatrie (Erwachsene)","Psychiatrie";"30 - Kinder- und Jugendpsychiatrie","KJPsychiatrie";"31 - Psychosomatik","Psychosomatik";"00 - Bitte eine Fachabteilung auswählen","LEER";0,"Leer"},2,0)</f>
        <v>Leer</v>
      </c>
      <c r="W175" s="8">
        <f t="shared" si="18"/>
        <v>0</v>
      </c>
      <c r="X175" s="8">
        <f t="shared" si="19"/>
        <v>0</v>
      </c>
      <c r="Y175" s="8">
        <f t="shared" si="20"/>
        <v>0</v>
      </c>
      <c r="Z175" s="8">
        <f t="shared" si="21"/>
        <v>0</v>
      </c>
      <c r="AA175" s="8"/>
      <c r="AB175" s="8"/>
      <c r="AC175" s="8"/>
      <c r="AD175" s="8"/>
      <c r="AE175" s="8"/>
      <c r="AF175" s="8"/>
      <c r="AG175" s="8"/>
      <c r="AH175" s="8"/>
      <c r="AI175" s="8"/>
      <c r="AJ175" s="8"/>
      <c r="AK175" s="8"/>
      <c r="AL175" s="8"/>
      <c r="AM175" s="8"/>
      <c r="AN175" s="8"/>
    </row>
    <row r="176" spans="2:40" s="28" customFormat="1" ht="15" customHeight="1" x14ac:dyDescent="0.25">
      <c r="B176" s="76" t="str">
        <f t="shared" si="15"/>
        <v>!!!</v>
      </c>
      <c r="C176" s="242"/>
      <c r="D176" s="243"/>
      <c r="E176" s="243"/>
      <c r="F176" s="244"/>
      <c r="G176" s="119"/>
      <c r="H176" s="300"/>
      <c r="I176" s="300"/>
      <c r="J176" s="300"/>
      <c r="K176" s="195"/>
      <c r="M176" s="29"/>
      <c r="N176" s="8"/>
      <c r="O176" s="8"/>
      <c r="P176" s="8"/>
      <c r="Q176" s="8">
        <f t="shared" si="16"/>
        <v>0</v>
      </c>
      <c r="R176" s="8" t="str">
        <f>IF('Angaben KH-Standort'!$D$12&gt;0,"JBJ","KJA")</f>
        <v>KJA</v>
      </c>
      <c r="S176" s="8">
        <f>VLOOKUP($C176,{"29 - Psychiatrie (Erwachsene)",1;"30 - Kinder- und Jugendpsychiatrie",1;"31 - Psychosomatik",1;"00 - Bitte eine Fachabteilung auswählen",0;0,0},2,0)</f>
        <v>0</v>
      </c>
      <c r="T176" s="8" t="str">
        <f t="shared" si="17"/>
        <v>Leer</v>
      </c>
      <c r="U176" s="8"/>
      <c r="V176" s="8" t="str">
        <f>VLOOKUP($C176,{"29 - Psychiatrie (Erwachsene)","Psychiatrie";"30 - Kinder- und Jugendpsychiatrie","KJPsychiatrie";"31 - Psychosomatik","Psychosomatik";"00 - Bitte eine Fachabteilung auswählen","LEER";0,"Leer"},2,0)</f>
        <v>Leer</v>
      </c>
      <c r="W176" s="8">
        <f t="shared" si="18"/>
        <v>0</v>
      </c>
      <c r="X176" s="8">
        <f t="shared" si="19"/>
        <v>0</v>
      </c>
      <c r="Y176" s="8">
        <f t="shared" si="20"/>
        <v>0</v>
      </c>
      <c r="Z176" s="8">
        <f t="shared" si="21"/>
        <v>0</v>
      </c>
      <c r="AA176" s="8"/>
      <c r="AB176" s="8"/>
      <c r="AC176" s="8"/>
      <c r="AD176" s="8"/>
      <c r="AE176" s="8"/>
      <c r="AF176" s="8"/>
      <c r="AG176" s="8"/>
      <c r="AH176" s="8"/>
      <c r="AI176" s="8"/>
      <c r="AJ176" s="8"/>
      <c r="AK176" s="8"/>
      <c r="AL176" s="8"/>
      <c r="AM176" s="8"/>
      <c r="AN176" s="8"/>
    </row>
    <row r="177" spans="2:40" s="28" customFormat="1" ht="15" customHeight="1" x14ac:dyDescent="0.25">
      <c r="B177" s="76" t="str">
        <f t="shared" si="15"/>
        <v>!!!</v>
      </c>
      <c r="C177" s="242"/>
      <c r="D177" s="243"/>
      <c r="E177" s="243"/>
      <c r="F177" s="244"/>
      <c r="G177" s="119"/>
      <c r="H177" s="300"/>
      <c r="I177" s="300"/>
      <c r="J177" s="300"/>
      <c r="K177" s="195"/>
      <c r="M177" s="29"/>
      <c r="N177" s="8"/>
      <c r="O177" s="8"/>
      <c r="P177" s="8"/>
      <c r="Q177" s="8">
        <f t="shared" si="16"/>
        <v>0</v>
      </c>
      <c r="R177" s="8" t="str">
        <f>IF('Angaben KH-Standort'!$D$12&gt;0,"JBJ","KJA")</f>
        <v>KJA</v>
      </c>
      <c r="S177" s="8">
        <f>VLOOKUP($C177,{"29 - Psychiatrie (Erwachsene)",1;"30 - Kinder- und Jugendpsychiatrie",1;"31 - Psychosomatik",1;"00 - Bitte eine Fachabteilung auswählen",0;0,0},2,0)</f>
        <v>0</v>
      </c>
      <c r="T177" s="8" t="str">
        <f t="shared" si="17"/>
        <v>Leer</v>
      </c>
      <c r="U177" s="8"/>
      <c r="V177" s="8" t="str">
        <f>VLOOKUP($C177,{"29 - Psychiatrie (Erwachsene)","Psychiatrie";"30 - Kinder- und Jugendpsychiatrie","KJPsychiatrie";"31 - Psychosomatik","Psychosomatik";"00 - Bitte eine Fachabteilung auswählen","LEER";0,"Leer"},2,0)</f>
        <v>Leer</v>
      </c>
      <c r="W177" s="8">
        <f t="shared" si="18"/>
        <v>0</v>
      </c>
      <c r="X177" s="8">
        <f t="shared" si="19"/>
        <v>0</v>
      </c>
      <c r="Y177" s="8">
        <f t="shared" si="20"/>
        <v>0</v>
      </c>
      <c r="Z177" s="8">
        <f t="shared" si="21"/>
        <v>0</v>
      </c>
      <c r="AA177" s="8"/>
      <c r="AB177" s="8"/>
      <c r="AC177" s="8"/>
      <c r="AD177" s="8"/>
      <c r="AE177" s="8"/>
      <c r="AF177" s="8"/>
      <c r="AG177" s="8"/>
      <c r="AH177" s="8"/>
      <c r="AI177" s="8"/>
      <c r="AJ177" s="8"/>
      <c r="AK177" s="8"/>
      <c r="AL177" s="8"/>
      <c r="AM177" s="8"/>
      <c r="AN177" s="8"/>
    </row>
    <row r="178" spans="2:40" s="28" customFormat="1" ht="15" customHeight="1" x14ac:dyDescent="0.25">
      <c r="B178" s="76" t="str">
        <f t="shared" si="15"/>
        <v>!!!</v>
      </c>
      <c r="C178" s="242"/>
      <c r="D178" s="243"/>
      <c r="E178" s="243"/>
      <c r="F178" s="244"/>
      <c r="G178" s="119"/>
      <c r="H178" s="300"/>
      <c r="I178" s="300"/>
      <c r="J178" s="300"/>
      <c r="K178" s="195"/>
      <c r="M178" s="29"/>
      <c r="N178" s="8"/>
      <c r="O178" s="8"/>
      <c r="P178" s="8"/>
      <c r="Q178" s="8">
        <f t="shared" si="16"/>
        <v>0</v>
      </c>
      <c r="R178" s="8" t="str">
        <f>IF('Angaben KH-Standort'!$D$12&gt;0,"JBJ","KJA")</f>
        <v>KJA</v>
      </c>
      <c r="S178" s="8">
        <f>VLOOKUP($C178,{"29 - Psychiatrie (Erwachsene)",1;"30 - Kinder- und Jugendpsychiatrie",1;"31 - Psychosomatik",1;"00 - Bitte eine Fachabteilung auswählen",0;0,0},2,0)</f>
        <v>0</v>
      </c>
      <c r="T178" s="8" t="str">
        <f t="shared" si="17"/>
        <v>Leer</v>
      </c>
      <c r="U178" s="8"/>
      <c r="V178" s="8" t="str">
        <f>VLOOKUP($C178,{"29 - Psychiatrie (Erwachsene)","Psychiatrie";"30 - Kinder- und Jugendpsychiatrie","KJPsychiatrie";"31 - Psychosomatik","Psychosomatik";"00 - Bitte eine Fachabteilung auswählen","LEER";0,"Leer"},2,0)</f>
        <v>Leer</v>
      </c>
      <c r="W178" s="8">
        <f t="shared" si="18"/>
        <v>0</v>
      </c>
      <c r="X178" s="8">
        <f t="shared" si="19"/>
        <v>0</v>
      </c>
      <c r="Y178" s="8">
        <f t="shared" si="20"/>
        <v>0</v>
      </c>
      <c r="Z178" s="8">
        <f t="shared" si="21"/>
        <v>0</v>
      </c>
      <c r="AA178" s="8"/>
      <c r="AB178" s="8"/>
      <c r="AC178" s="8"/>
      <c r="AD178" s="8"/>
      <c r="AE178" s="8"/>
      <c r="AF178" s="8"/>
      <c r="AG178" s="8"/>
      <c r="AH178" s="8"/>
      <c r="AI178" s="8"/>
      <c r="AJ178" s="8"/>
      <c r="AK178" s="8"/>
      <c r="AL178" s="8"/>
      <c r="AM178" s="8"/>
      <c r="AN178" s="8"/>
    </row>
    <row r="179" spans="2:40" s="28" customFormat="1" ht="15" customHeight="1" x14ac:dyDescent="0.25">
      <c r="B179" s="76" t="str">
        <f t="shared" si="15"/>
        <v>!!!</v>
      </c>
      <c r="C179" s="242"/>
      <c r="D179" s="243"/>
      <c r="E179" s="243"/>
      <c r="F179" s="244"/>
      <c r="G179" s="119"/>
      <c r="H179" s="300"/>
      <c r="I179" s="300"/>
      <c r="J179" s="300"/>
      <c r="K179" s="195"/>
      <c r="M179" s="29"/>
      <c r="N179" s="8"/>
      <c r="O179" s="8"/>
      <c r="P179" s="8"/>
      <c r="Q179" s="8">
        <f t="shared" si="16"/>
        <v>0</v>
      </c>
      <c r="R179" s="8" t="str">
        <f>IF('Angaben KH-Standort'!$D$12&gt;0,"JBJ","KJA")</f>
        <v>KJA</v>
      </c>
      <c r="S179" s="8">
        <f>VLOOKUP($C179,{"29 - Psychiatrie (Erwachsene)",1;"30 - Kinder- und Jugendpsychiatrie",1;"31 - Psychosomatik",1;"00 - Bitte eine Fachabteilung auswählen",0;0,0},2,0)</f>
        <v>0</v>
      </c>
      <c r="T179" s="8" t="str">
        <f t="shared" si="17"/>
        <v>Leer</v>
      </c>
      <c r="U179" s="8"/>
      <c r="V179" s="8" t="str">
        <f>VLOOKUP($C179,{"29 - Psychiatrie (Erwachsene)","Psychiatrie";"30 - Kinder- und Jugendpsychiatrie","KJPsychiatrie";"31 - Psychosomatik","Psychosomatik";"00 - Bitte eine Fachabteilung auswählen","LEER";0,"Leer"},2,0)</f>
        <v>Leer</v>
      </c>
      <c r="W179" s="8">
        <f t="shared" si="18"/>
        <v>0</v>
      </c>
      <c r="X179" s="8">
        <f t="shared" si="19"/>
        <v>0</v>
      </c>
      <c r="Y179" s="8">
        <f t="shared" si="20"/>
        <v>0</v>
      </c>
      <c r="Z179" s="8">
        <f t="shared" si="21"/>
        <v>0</v>
      </c>
      <c r="AA179" s="8"/>
      <c r="AB179" s="8"/>
      <c r="AC179" s="8"/>
      <c r="AD179" s="8"/>
      <c r="AE179" s="8"/>
      <c r="AF179" s="8"/>
      <c r="AG179" s="8"/>
      <c r="AH179" s="8"/>
      <c r="AI179" s="8"/>
      <c r="AJ179" s="8"/>
      <c r="AK179" s="8"/>
      <c r="AL179" s="8"/>
      <c r="AM179" s="8"/>
      <c r="AN179" s="8"/>
    </row>
    <row r="180" spans="2:40" s="28" customFormat="1" ht="15" customHeight="1" x14ac:dyDescent="0.25">
      <c r="B180" s="76" t="str">
        <f t="shared" si="15"/>
        <v>!!!</v>
      </c>
      <c r="C180" s="242"/>
      <c r="D180" s="243"/>
      <c r="E180" s="243"/>
      <c r="F180" s="244"/>
      <c r="G180" s="119"/>
      <c r="H180" s="300"/>
      <c r="I180" s="300"/>
      <c r="J180" s="300"/>
      <c r="K180" s="195"/>
      <c r="M180" s="29"/>
      <c r="N180" s="8"/>
      <c r="O180" s="8"/>
      <c r="P180" s="8"/>
      <c r="Q180" s="8">
        <f t="shared" si="16"/>
        <v>0</v>
      </c>
      <c r="R180" s="8" t="str">
        <f>IF('Angaben KH-Standort'!$D$12&gt;0,"JBJ","KJA")</f>
        <v>KJA</v>
      </c>
      <c r="S180" s="8">
        <f>VLOOKUP($C180,{"29 - Psychiatrie (Erwachsene)",1;"30 - Kinder- und Jugendpsychiatrie",1;"31 - Psychosomatik",1;"00 - Bitte eine Fachabteilung auswählen",0;0,0},2,0)</f>
        <v>0</v>
      </c>
      <c r="T180" s="8" t="str">
        <f t="shared" si="17"/>
        <v>Leer</v>
      </c>
      <c r="U180" s="8"/>
      <c r="V180" s="8" t="str">
        <f>VLOOKUP($C180,{"29 - Psychiatrie (Erwachsene)","Psychiatrie";"30 - Kinder- und Jugendpsychiatrie","KJPsychiatrie";"31 - Psychosomatik","Psychosomatik";"00 - Bitte eine Fachabteilung auswählen","LEER";0,"Leer"},2,0)</f>
        <v>Leer</v>
      </c>
      <c r="W180" s="8">
        <f t="shared" si="18"/>
        <v>0</v>
      </c>
      <c r="X180" s="8">
        <f t="shared" si="19"/>
        <v>0</v>
      </c>
      <c r="Y180" s="8">
        <f t="shared" si="20"/>
        <v>0</v>
      </c>
      <c r="Z180" s="8">
        <f t="shared" si="21"/>
        <v>0</v>
      </c>
      <c r="AA180" s="8"/>
      <c r="AB180" s="8"/>
      <c r="AC180" s="8"/>
      <c r="AD180" s="8"/>
      <c r="AE180" s="8"/>
      <c r="AF180" s="8"/>
      <c r="AG180" s="8"/>
      <c r="AH180" s="8"/>
      <c r="AI180" s="8"/>
      <c r="AJ180" s="8"/>
      <c r="AK180" s="8"/>
      <c r="AL180" s="8"/>
      <c r="AM180" s="8"/>
      <c r="AN180" s="8"/>
    </row>
    <row r="181" spans="2:40" s="28" customFormat="1" ht="15" customHeight="1" x14ac:dyDescent="0.25">
      <c r="B181" s="76" t="str">
        <f t="shared" si="15"/>
        <v>!!!</v>
      </c>
      <c r="C181" s="242"/>
      <c r="D181" s="243"/>
      <c r="E181" s="243"/>
      <c r="F181" s="244"/>
      <c r="G181" s="119"/>
      <c r="H181" s="300"/>
      <c r="I181" s="300"/>
      <c r="J181" s="300"/>
      <c r="K181" s="195"/>
      <c r="M181" s="29"/>
      <c r="N181" s="8"/>
      <c r="O181" s="8"/>
      <c r="P181" s="8"/>
      <c r="Q181" s="8">
        <f t="shared" si="16"/>
        <v>0</v>
      </c>
      <c r="R181" s="8" t="str">
        <f>IF('Angaben KH-Standort'!$D$12&gt;0,"JBJ","KJA")</f>
        <v>KJA</v>
      </c>
      <c r="S181" s="8">
        <f>VLOOKUP($C181,{"29 - Psychiatrie (Erwachsene)",1;"30 - Kinder- und Jugendpsychiatrie",1;"31 - Psychosomatik",1;"00 - Bitte eine Fachabteilung auswählen",0;0,0},2,0)</f>
        <v>0</v>
      </c>
      <c r="T181" s="8" t="str">
        <f t="shared" si="17"/>
        <v>Leer</v>
      </c>
      <c r="U181" s="8"/>
      <c r="V181" s="8" t="str">
        <f>VLOOKUP($C181,{"29 - Psychiatrie (Erwachsene)","Psychiatrie";"30 - Kinder- und Jugendpsychiatrie","KJPsychiatrie";"31 - Psychosomatik","Psychosomatik";"00 - Bitte eine Fachabteilung auswählen","LEER";0,"Leer"},2,0)</f>
        <v>Leer</v>
      </c>
      <c r="W181" s="8">
        <f t="shared" si="18"/>
        <v>0</v>
      </c>
      <c r="X181" s="8">
        <f t="shared" si="19"/>
        <v>0</v>
      </c>
      <c r="Y181" s="8">
        <f t="shared" si="20"/>
        <v>0</v>
      </c>
      <c r="Z181" s="8">
        <f t="shared" si="21"/>
        <v>0</v>
      </c>
      <c r="AA181" s="8"/>
      <c r="AB181" s="8"/>
      <c r="AC181" s="8"/>
      <c r="AD181" s="8"/>
      <c r="AE181" s="8"/>
      <c r="AF181" s="8"/>
      <c r="AG181" s="8"/>
      <c r="AH181" s="8"/>
      <c r="AI181" s="8"/>
      <c r="AJ181" s="8"/>
      <c r="AK181" s="8"/>
      <c r="AL181" s="8"/>
      <c r="AM181" s="8"/>
      <c r="AN181" s="8"/>
    </row>
    <row r="182" spans="2:40" s="28" customFormat="1" ht="15" customHeight="1" x14ac:dyDescent="0.25">
      <c r="B182" s="76" t="str">
        <f t="shared" si="15"/>
        <v>!!!</v>
      </c>
      <c r="C182" s="242"/>
      <c r="D182" s="243"/>
      <c r="E182" s="243"/>
      <c r="F182" s="244"/>
      <c r="G182" s="119"/>
      <c r="H182" s="300"/>
      <c r="I182" s="300"/>
      <c r="J182" s="300"/>
      <c r="K182" s="195"/>
      <c r="M182" s="29"/>
      <c r="N182" s="8"/>
      <c r="O182" s="8"/>
      <c r="P182" s="8"/>
      <c r="Q182" s="8">
        <f t="shared" si="16"/>
        <v>0</v>
      </c>
      <c r="R182" s="8" t="str">
        <f>IF('Angaben KH-Standort'!$D$12&gt;0,"JBJ","KJA")</f>
        <v>KJA</v>
      </c>
      <c r="S182" s="8">
        <f>VLOOKUP($C182,{"29 - Psychiatrie (Erwachsene)",1;"30 - Kinder- und Jugendpsychiatrie",1;"31 - Psychosomatik",1;"00 - Bitte eine Fachabteilung auswählen",0;0,0},2,0)</f>
        <v>0</v>
      </c>
      <c r="T182" s="8" t="str">
        <f t="shared" si="17"/>
        <v>Leer</v>
      </c>
      <c r="U182" s="8"/>
      <c r="V182" s="8" t="str">
        <f>VLOOKUP($C182,{"29 - Psychiatrie (Erwachsene)","Psychiatrie";"30 - Kinder- und Jugendpsychiatrie","KJPsychiatrie";"31 - Psychosomatik","Psychosomatik";"00 - Bitte eine Fachabteilung auswählen","LEER";0,"Leer"},2,0)</f>
        <v>Leer</v>
      </c>
      <c r="W182" s="8">
        <f t="shared" si="18"/>
        <v>0</v>
      </c>
      <c r="X182" s="8">
        <f t="shared" si="19"/>
        <v>0</v>
      </c>
      <c r="Y182" s="8">
        <f t="shared" si="20"/>
        <v>0</v>
      </c>
      <c r="Z182" s="8">
        <f t="shared" si="21"/>
        <v>0</v>
      </c>
      <c r="AA182" s="8"/>
      <c r="AB182" s="8"/>
      <c r="AC182" s="8"/>
      <c r="AD182" s="8"/>
      <c r="AE182" s="8"/>
      <c r="AF182" s="8"/>
      <c r="AG182" s="8"/>
      <c r="AH182" s="8"/>
      <c r="AI182" s="8"/>
      <c r="AJ182" s="8"/>
      <c r="AK182" s="8"/>
      <c r="AL182" s="8"/>
      <c r="AM182" s="8"/>
      <c r="AN182" s="8"/>
    </row>
    <row r="183" spans="2:40" s="28" customFormat="1" ht="15" customHeight="1" x14ac:dyDescent="0.25">
      <c r="B183" s="76" t="str">
        <f t="shared" si="15"/>
        <v>!!!</v>
      </c>
      <c r="C183" s="242"/>
      <c r="D183" s="243"/>
      <c r="E183" s="243"/>
      <c r="F183" s="244"/>
      <c r="G183" s="119"/>
      <c r="H183" s="300"/>
      <c r="I183" s="300"/>
      <c r="J183" s="300"/>
      <c r="K183" s="195"/>
      <c r="M183" s="29"/>
      <c r="N183" s="8"/>
      <c r="O183" s="8"/>
      <c r="P183" s="8"/>
      <c r="Q183" s="8">
        <f t="shared" si="16"/>
        <v>0</v>
      </c>
      <c r="R183" s="8" t="str">
        <f>IF('Angaben KH-Standort'!$D$12&gt;0,"JBJ","KJA")</f>
        <v>KJA</v>
      </c>
      <c r="S183" s="8">
        <f>VLOOKUP($C183,{"29 - Psychiatrie (Erwachsene)",1;"30 - Kinder- und Jugendpsychiatrie",1;"31 - Psychosomatik",1;"00 - Bitte eine Fachabteilung auswählen",0;0,0},2,0)</f>
        <v>0</v>
      </c>
      <c r="T183" s="8" t="str">
        <f t="shared" si="17"/>
        <v>Leer</v>
      </c>
      <c r="U183" s="8"/>
      <c r="V183" s="8" t="str">
        <f>VLOOKUP($C183,{"29 - Psychiatrie (Erwachsene)","Psychiatrie";"30 - Kinder- und Jugendpsychiatrie","KJPsychiatrie";"31 - Psychosomatik","Psychosomatik";"00 - Bitte eine Fachabteilung auswählen","LEER";0,"Leer"},2,0)</f>
        <v>Leer</v>
      </c>
      <c r="W183" s="8">
        <f t="shared" si="18"/>
        <v>0</v>
      </c>
      <c r="X183" s="8">
        <f t="shared" si="19"/>
        <v>0</v>
      </c>
      <c r="Y183" s="8">
        <f t="shared" si="20"/>
        <v>0</v>
      </c>
      <c r="Z183" s="8">
        <f t="shared" si="21"/>
        <v>0</v>
      </c>
      <c r="AA183" s="8"/>
      <c r="AB183" s="8"/>
      <c r="AC183" s="8"/>
      <c r="AD183" s="8"/>
      <c r="AE183" s="8"/>
      <c r="AF183" s="8"/>
      <c r="AG183" s="8"/>
      <c r="AH183" s="8"/>
      <c r="AI183" s="8"/>
      <c r="AJ183" s="8"/>
      <c r="AK183" s="8"/>
      <c r="AL183" s="8"/>
      <c r="AM183" s="8"/>
      <c r="AN183" s="8"/>
    </row>
    <row r="184" spans="2:40" s="28" customFormat="1" ht="15" customHeight="1" x14ac:dyDescent="0.25">
      <c r="B184" s="76" t="str">
        <f t="shared" si="15"/>
        <v>!!!</v>
      </c>
      <c r="C184" s="242"/>
      <c r="D184" s="243"/>
      <c r="E184" s="243"/>
      <c r="F184" s="244"/>
      <c r="G184" s="119"/>
      <c r="H184" s="300"/>
      <c r="I184" s="300"/>
      <c r="J184" s="300"/>
      <c r="K184" s="195"/>
      <c r="M184" s="29"/>
      <c r="N184" s="8"/>
      <c r="O184" s="8"/>
      <c r="P184" s="8"/>
      <c r="Q184" s="8">
        <f t="shared" si="16"/>
        <v>0</v>
      </c>
      <c r="R184" s="8" t="str">
        <f>IF('Angaben KH-Standort'!$D$12&gt;0,"JBJ","KJA")</f>
        <v>KJA</v>
      </c>
      <c r="S184" s="8">
        <f>VLOOKUP($C184,{"29 - Psychiatrie (Erwachsene)",1;"30 - Kinder- und Jugendpsychiatrie",1;"31 - Psychosomatik",1;"00 - Bitte eine Fachabteilung auswählen",0;0,0},2,0)</f>
        <v>0</v>
      </c>
      <c r="T184" s="8" t="str">
        <f t="shared" si="17"/>
        <v>Leer</v>
      </c>
      <c r="U184" s="8"/>
      <c r="V184" s="8" t="str">
        <f>VLOOKUP($C184,{"29 - Psychiatrie (Erwachsene)","Psychiatrie";"30 - Kinder- und Jugendpsychiatrie","KJPsychiatrie";"31 - Psychosomatik","Psychosomatik";"00 - Bitte eine Fachabteilung auswählen","LEER";0,"Leer"},2,0)</f>
        <v>Leer</v>
      </c>
      <c r="W184" s="8">
        <f t="shared" si="18"/>
        <v>0</v>
      </c>
      <c r="X184" s="8">
        <f t="shared" si="19"/>
        <v>0</v>
      </c>
      <c r="Y184" s="8">
        <f t="shared" si="20"/>
        <v>0</v>
      </c>
      <c r="Z184" s="8">
        <f t="shared" si="21"/>
        <v>0</v>
      </c>
      <c r="AA184" s="8"/>
      <c r="AB184" s="8"/>
      <c r="AC184" s="8"/>
      <c r="AD184" s="8"/>
      <c r="AE184" s="8"/>
      <c r="AF184" s="8"/>
      <c r="AG184" s="8"/>
      <c r="AH184" s="8"/>
      <c r="AI184" s="8"/>
      <c r="AJ184" s="8"/>
      <c r="AK184" s="8"/>
      <c r="AL184" s="8"/>
      <c r="AM184" s="8"/>
      <c r="AN184" s="8"/>
    </row>
    <row r="185" spans="2:40" s="28" customFormat="1" ht="15" customHeight="1" x14ac:dyDescent="0.25">
      <c r="B185" s="76" t="str">
        <f t="shared" si="15"/>
        <v>!!!</v>
      </c>
      <c r="C185" s="242"/>
      <c r="D185" s="243"/>
      <c r="E185" s="243"/>
      <c r="F185" s="244"/>
      <c r="G185" s="119"/>
      <c r="H185" s="300"/>
      <c r="I185" s="300"/>
      <c r="J185" s="300"/>
      <c r="K185" s="195"/>
      <c r="M185" s="29"/>
      <c r="N185" s="8"/>
      <c r="O185" s="8"/>
      <c r="P185" s="8"/>
      <c r="Q185" s="8">
        <f t="shared" si="16"/>
        <v>0</v>
      </c>
      <c r="R185" s="8" t="str">
        <f>IF('Angaben KH-Standort'!$D$12&gt;0,"JBJ","KJA")</f>
        <v>KJA</v>
      </c>
      <c r="S185" s="8">
        <f>VLOOKUP($C185,{"29 - Psychiatrie (Erwachsene)",1;"30 - Kinder- und Jugendpsychiatrie",1;"31 - Psychosomatik",1;"00 - Bitte eine Fachabteilung auswählen",0;0,0},2,0)</f>
        <v>0</v>
      </c>
      <c r="T185" s="8" t="str">
        <f t="shared" si="17"/>
        <v>Leer</v>
      </c>
      <c r="U185" s="8"/>
      <c r="V185" s="8" t="str">
        <f>VLOOKUP($C185,{"29 - Psychiatrie (Erwachsene)","Psychiatrie";"30 - Kinder- und Jugendpsychiatrie","KJPsychiatrie";"31 - Psychosomatik","Psychosomatik";"00 - Bitte eine Fachabteilung auswählen","LEER";0,"Leer"},2,0)</f>
        <v>Leer</v>
      </c>
      <c r="W185" s="8">
        <f t="shared" si="18"/>
        <v>0</v>
      </c>
      <c r="X185" s="8">
        <f t="shared" si="19"/>
        <v>0</v>
      </c>
      <c r="Y185" s="8">
        <f t="shared" si="20"/>
        <v>0</v>
      </c>
      <c r="Z185" s="8">
        <f t="shared" si="21"/>
        <v>0</v>
      </c>
      <c r="AA185" s="8"/>
      <c r="AB185" s="8"/>
      <c r="AC185" s="8"/>
      <c r="AD185" s="8"/>
      <c r="AE185" s="8"/>
      <c r="AF185" s="8"/>
      <c r="AG185" s="8"/>
      <c r="AH185" s="8"/>
      <c r="AI185" s="8"/>
      <c r="AJ185" s="8"/>
      <c r="AK185" s="8"/>
      <c r="AL185" s="8"/>
      <c r="AM185" s="8"/>
      <c r="AN185" s="8"/>
    </row>
    <row r="186" spans="2:40" s="28" customFormat="1" ht="15" customHeight="1" x14ac:dyDescent="0.25">
      <c r="B186" s="76" t="str">
        <f t="shared" si="15"/>
        <v>!!!</v>
      </c>
      <c r="C186" s="242"/>
      <c r="D186" s="243"/>
      <c r="E186" s="243"/>
      <c r="F186" s="244"/>
      <c r="G186" s="119"/>
      <c r="H186" s="300"/>
      <c r="I186" s="300"/>
      <c r="J186" s="300"/>
      <c r="K186" s="195"/>
      <c r="M186" s="29"/>
      <c r="N186" s="8"/>
      <c r="O186" s="8"/>
      <c r="P186" s="8"/>
      <c r="Q186" s="8">
        <f t="shared" si="16"/>
        <v>0</v>
      </c>
      <c r="R186" s="8" t="str">
        <f>IF('Angaben KH-Standort'!$D$12&gt;0,"JBJ","KJA")</f>
        <v>KJA</v>
      </c>
      <c r="S186" s="8">
        <f>VLOOKUP($C186,{"29 - Psychiatrie (Erwachsene)",1;"30 - Kinder- und Jugendpsychiatrie",1;"31 - Psychosomatik",1;"00 - Bitte eine Fachabteilung auswählen",0;0,0},2,0)</f>
        <v>0</v>
      </c>
      <c r="T186" s="8" t="str">
        <f t="shared" si="17"/>
        <v>Leer</v>
      </c>
      <c r="U186" s="8"/>
      <c r="V186" s="8" t="str">
        <f>VLOOKUP($C186,{"29 - Psychiatrie (Erwachsene)","Psychiatrie";"30 - Kinder- und Jugendpsychiatrie","KJPsychiatrie";"31 - Psychosomatik","Psychosomatik";"00 - Bitte eine Fachabteilung auswählen","LEER";0,"Leer"},2,0)</f>
        <v>Leer</v>
      </c>
      <c r="W186" s="8">
        <f t="shared" si="18"/>
        <v>0</v>
      </c>
      <c r="X186" s="8">
        <f t="shared" si="19"/>
        <v>0</v>
      </c>
      <c r="Y186" s="8">
        <f t="shared" si="20"/>
        <v>0</v>
      </c>
      <c r="Z186" s="8">
        <f t="shared" si="21"/>
        <v>0</v>
      </c>
      <c r="AA186" s="8"/>
      <c r="AB186" s="8"/>
      <c r="AC186" s="8"/>
      <c r="AD186" s="8"/>
      <c r="AE186" s="8"/>
      <c r="AF186" s="8"/>
      <c r="AG186" s="8"/>
      <c r="AH186" s="8"/>
      <c r="AI186" s="8"/>
      <c r="AJ186" s="8"/>
      <c r="AK186" s="8"/>
      <c r="AL186" s="8"/>
      <c r="AM186" s="8"/>
      <c r="AN186" s="8"/>
    </row>
    <row r="187" spans="2:40" s="28" customFormat="1" ht="15" customHeight="1" x14ac:dyDescent="0.25">
      <c r="B187" s="76" t="str">
        <f t="shared" si="15"/>
        <v>!!!</v>
      </c>
      <c r="C187" s="242"/>
      <c r="D187" s="243"/>
      <c r="E187" s="243"/>
      <c r="F187" s="244"/>
      <c r="G187" s="119"/>
      <c r="H187" s="300"/>
      <c r="I187" s="300"/>
      <c r="J187" s="300"/>
      <c r="K187" s="195"/>
      <c r="M187" s="29"/>
      <c r="N187" s="8"/>
      <c r="O187" s="8"/>
      <c r="P187" s="8"/>
      <c r="Q187" s="8">
        <f t="shared" si="16"/>
        <v>0</v>
      </c>
      <c r="R187" s="8" t="str">
        <f>IF('Angaben KH-Standort'!$D$12&gt;0,"JBJ","KJA")</f>
        <v>KJA</v>
      </c>
      <c r="S187" s="8">
        <f>VLOOKUP($C187,{"29 - Psychiatrie (Erwachsene)",1;"30 - Kinder- und Jugendpsychiatrie",1;"31 - Psychosomatik",1;"00 - Bitte eine Fachabteilung auswählen",0;0,0},2,0)</f>
        <v>0</v>
      </c>
      <c r="T187" s="8" t="str">
        <f t="shared" si="17"/>
        <v>Leer</v>
      </c>
      <c r="U187" s="8"/>
      <c r="V187" s="8" t="str">
        <f>VLOOKUP($C187,{"29 - Psychiatrie (Erwachsene)","Psychiatrie";"30 - Kinder- und Jugendpsychiatrie","KJPsychiatrie";"31 - Psychosomatik","Psychosomatik";"00 - Bitte eine Fachabteilung auswählen","LEER";0,"Leer"},2,0)</f>
        <v>Leer</v>
      </c>
      <c r="W187" s="8">
        <f t="shared" si="18"/>
        <v>0</v>
      </c>
      <c r="X187" s="8">
        <f t="shared" si="19"/>
        <v>0</v>
      </c>
      <c r="Y187" s="8">
        <f t="shared" si="20"/>
        <v>0</v>
      </c>
      <c r="Z187" s="8">
        <f t="shared" si="21"/>
        <v>0</v>
      </c>
      <c r="AA187" s="8"/>
      <c r="AB187" s="8"/>
      <c r="AC187" s="8"/>
      <c r="AD187" s="8"/>
      <c r="AE187" s="8"/>
      <c r="AF187" s="8"/>
      <c r="AG187" s="8"/>
      <c r="AH187" s="8"/>
      <c r="AI187" s="8"/>
      <c r="AJ187" s="8"/>
      <c r="AK187" s="8"/>
      <c r="AL187" s="8"/>
      <c r="AM187" s="8"/>
      <c r="AN187" s="8"/>
    </row>
    <row r="188" spans="2:40" s="28" customFormat="1" ht="15" customHeight="1" x14ac:dyDescent="0.25">
      <c r="B188" s="76" t="str">
        <f t="shared" si="15"/>
        <v>!!!</v>
      </c>
      <c r="C188" s="242"/>
      <c r="D188" s="243"/>
      <c r="E188" s="243"/>
      <c r="F188" s="244"/>
      <c r="G188" s="119"/>
      <c r="H188" s="300"/>
      <c r="I188" s="300"/>
      <c r="J188" s="300"/>
      <c r="K188" s="195"/>
      <c r="M188" s="29"/>
      <c r="N188" s="8"/>
      <c r="O188" s="8"/>
      <c r="P188" s="8"/>
      <c r="Q188" s="8">
        <f t="shared" si="16"/>
        <v>0</v>
      </c>
      <c r="R188" s="8" t="str">
        <f>IF('Angaben KH-Standort'!$D$12&gt;0,"JBJ","KJA")</f>
        <v>KJA</v>
      </c>
      <c r="S188" s="8">
        <f>VLOOKUP($C188,{"29 - Psychiatrie (Erwachsene)",1;"30 - Kinder- und Jugendpsychiatrie",1;"31 - Psychosomatik",1;"00 - Bitte eine Fachabteilung auswählen",0;0,0},2,0)</f>
        <v>0</v>
      </c>
      <c r="T188" s="8" t="str">
        <f t="shared" si="17"/>
        <v>Leer</v>
      </c>
      <c r="U188" s="8"/>
      <c r="V188" s="8" t="str">
        <f>VLOOKUP($C188,{"29 - Psychiatrie (Erwachsene)","Psychiatrie";"30 - Kinder- und Jugendpsychiatrie","KJPsychiatrie";"31 - Psychosomatik","Psychosomatik";"00 - Bitte eine Fachabteilung auswählen","LEER";0,"Leer"},2,0)</f>
        <v>Leer</v>
      </c>
      <c r="W188" s="8">
        <f t="shared" si="18"/>
        <v>0</v>
      </c>
      <c r="X188" s="8">
        <f t="shared" si="19"/>
        <v>0</v>
      </c>
      <c r="Y188" s="8">
        <f t="shared" si="20"/>
        <v>0</v>
      </c>
      <c r="Z188" s="8">
        <f t="shared" si="21"/>
        <v>0</v>
      </c>
      <c r="AA188" s="8"/>
      <c r="AB188" s="8"/>
      <c r="AC188" s="8"/>
      <c r="AD188" s="8"/>
      <c r="AE188" s="8"/>
      <c r="AF188" s="8"/>
      <c r="AG188" s="8"/>
      <c r="AH188" s="8"/>
      <c r="AI188" s="8"/>
      <c r="AJ188" s="8"/>
      <c r="AK188" s="8"/>
      <c r="AL188" s="8"/>
      <c r="AM188" s="8"/>
      <c r="AN188" s="8"/>
    </row>
    <row r="189" spans="2:40" s="28" customFormat="1" ht="15" customHeight="1" x14ac:dyDescent="0.25">
      <c r="B189" s="76" t="str">
        <f t="shared" si="15"/>
        <v>!!!</v>
      </c>
      <c r="C189" s="242"/>
      <c r="D189" s="243"/>
      <c r="E189" s="243"/>
      <c r="F189" s="244"/>
      <c r="G189" s="119"/>
      <c r="H189" s="300"/>
      <c r="I189" s="300"/>
      <c r="J189" s="300"/>
      <c r="K189" s="195"/>
      <c r="M189" s="29"/>
      <c r="N189" s="8"/>
      <c r="O189" s="8"/>
      <c r="P189" s="8"/>
      <c r="Q189" s="8">
        <f t="shared" si="16"/>
        <v>0</v>
      </c>
      <c r="R189" s="8" t="str">
        <f>IF('Angaben KH-Standort'!$D$12&gt;0,"JBJ","KJA")</f>
        <v>KJA</v>
      </c>
      <c r="S189" s="8">
        <f>VLOOKUP($C189,{"29 - Psychiatrie (Erwachsene)",1;"30 - Kinder- und Jugendpsychiatrie",1;"31 - Psychosomatik",1;"00 - Bitte eine Fachabteilung auswählen",0;0,0},2,0)</f>
        <v>0</v>
      </c>
      <c r="T189" s="8" t="str">
        <f t="shared" si="17"/>
        <v>Leer</v>
      </c>
      <c r="U189" s="8"/>
      <c r="V189" s="8" t="str">
        <f>VLOOKUP($C189,{"29 - Psychiatrie (Erwachsene)","Psychiatrie";"30 - Kinder- und Jugendpsychiatrie","KJPsychiatrie";"31 - Psychosomatik","Psychosomatik";"00 - Bitte eine Fachabteilung auswählen","LEER";0,"Leer"},2,0)</f>
        <v>Leer</v>
      </c>
      <c r="W189" s="8">
        <f t="shared" si="18"/>
        <v>0</v>
      </c>
      <c r="X189" s="8">
        <f t="shared" si="19"/>
        <v>0</v>
      </c>
      <c r="Y189" s="8">
        <f t="shared" si="20"/>
        <v>0</v>
      </c>
      <c r="Z189" s="8">
        <f t="shared" si="21"/>
        <v>0</v>
      </c>
      <c r="AA189" s="8"/>
      <c r="AB189" s="8"/>
      <c r="AC189" s="8"/>
      <c r="AD189" s="8"/>
      <c r="AE189" s="8"/>
      <c r="AF189" s="8"/>
      <c r="AG189" s="8"/>
      <c r="AH189" s="8"/>
      <c r="AI189" s="8"/>
      <c r="AJ189" s="8"/>
      <c r="AK189" s="8"/>
      <c r="AL189" s="8"/>
      <c r="AM189" s="8"/>
      <c r="AN189" s="8"/>
    </row>
    <row r="190" spans="2:40" s="28" customFormat="1" ht="15" customHeight="1" x14ac:dyDescent="0.25">
      <c r="B190" s="76" t="str">
        <f t="shared" si="15"/>
        <v>!!!</v>
      </c>
      <c r="C190" s="242"/>
      <c r="D190" s="243"/>
      <c r="E190" s="243"/>
      <c r="F190" s="244"/>
      <c r="G190" s="119"/>
      <c r="H190" s="300"/>
      <c r="I190" s="300"/>
      <c r="J190" s="300"/>
      <c r="K190" s="195"/>
      <c r="M190" s="29"/>
      <c r="N190" s="8"/>
      <c r="O190" s="8"/>
      <c r="P190" s="8"/>
      <c r="Q190" s="8">
        <f t="shared" si="16"/>
        <v>0</v>
      </c>
      <c r="R190" s="8" t="str">
        <f>IF('Angaben KH-Standort'!$D$12&gt;0,"JBJ","KJA")</f>
        <v>KJA</v>
      </c>
      <c r="S190" s="8">
        <f>VLOOKUP($C190,{"29 - Psychiatrie (Erwachsene)",1;"30 - Kinder- und Jugendpsychiatrie",1;"31 - Psychosomatik",1;"00 - Bitte eine Fachabteilung auswählen",0;0,0},2,0)</f>
        <v>0</v>
      </c>
      <c r="T190" s="8" t="str">
        <f t="shared" si="17"/>
        <v>Leer</v>
      </c>
      <c r="U190" s="8"/>
      <c r="V190" s="8" t="str">
        <f>VLOOKUP($C190,{"29 - Psychiatrie (Erwachsene)","Psychiatrie";"30 - Kinder- und Jugendpsychiatrie","KJPsychiatrie";"31 - Psychosomatik","Psychosomatik";"00 - Bitte eine Fachabteilung auswählen","LEER";0,"Leer"},2,0)</f>
        <v>Leer</v>
      </c>
      <c r="W190" s="8">
        <f t="shared" si="18"/>
        <v>0</v>
      </c>
      <c r="X190" s="8">
        <f t="shared" si="19"/>
        <v>0</v>
      </c>
      <c r="Y190" s="8">
        <f t="shared" si="20"/>
        <v>0</v>
      </c>
      <c r="Z190" s="8">
        <f t="shared" si="21"/>
        <v>0</v>
      </c>
      <c r="AA190" s="8"/>
      <c r="AB190" s="8"/>
      <c r="AC190" s="8"/>
      <c r="AD190" s="8"/>
      <c r="AE190" s="8"/>
      <c r="AF190" s="8"/>
      <c r="AG190" s="8"/>
      <c r="AH190" s="8"/>
      <c r="AI190" s="8"/>
      <c r="AJ190" s="8"/>
      <c r="AK190" s="8"/>
      <c r="AL190" s="8"/>
      <c r="AM190" s="8"/>
      <c r="AN190" s="8"/>
    </row>
    <row r="191" spans="2:40" s="28" customFormat="1" ht="15" customHeight="1" x14ac:dyDescent="0.25">
      <c r="B191" s="76" t="str">
        <f t="shared" si="15"/>
        <v>!!!</v>
      </c>
      <c r="C191" s="242"/>
      <c r="D191" s="243"/>
      <c r="E191" s="243"/>
      <c r="F191" s="244"/>
      <c r="G191" s="119"/>
      <c r="H191" s="300"/>
      <c r="I191" s="300"/>
      <c r="J191" s="300"/>
      <c r="K191" s="195"/>
      <c r="M191" s="29"/>
      <c r="N191" s="8"/>
      <c r="O191" s="8"/>
      <c r="P191" s="8"/>
      <c r="Q191" s="8">
        <f t="shared" si="16"/>
        <v>0</v>
      </c>
      <c r="R191" s="8" t="str">
        <f>IF('Angaben KH-Standort'!$D$12&gt;0,"JBJ","KJA")</f>
        <v>KJA</v>
      </c>
      <c r="S191" s="8">
        <f>VLOOKUP($C191,{"29 - Psychiatrie (Erwachsene)",1;"30 - Kinder- und Jugendpsychiatrie",1;"31 - Psychosomatik",1;"00 - Bitte eine Fachabteilung auswählen",0;0,0},2,0)</f>
        <v>0</v>
      </c>
      <c r="T191" s="8" t="str">
        <f t="shared" si="17"/>
        <v>Leer</v>
      </c>
      <c r="U191" s="8"/>
      <c r="V191" s="8" t="str">
        <f>VLOOKUP($C191,{"29 - Psychiatrie (Erwachsene)","Psychiatrie";"30 - Kinder- und Jugendpsychiatrie","KJPsychiatrie";"31 - Psychosomatik","Psychosomatik";"00 - Bitte eine Fachabteilung auswählen","LEER";0,"Leer"},2,0)</f>
        <v>Leer</v>
      </c>
      <c r="W191" s="8">
        <f t="shared" si="18"/>
        <v>0</v>
      </c>
      <c r="X191" s="8">
        <f t="shared" si="19"/>
        <v>0</v>
      </c>
      <c r="Y191" s="8">
        <f t="shared" si="20"/>
        <v>0</v>
      </c>
      <c r="Z191" s="8">
        <f t="shared" si="21"/>
        <v>0</v>
      </c>
      <c r="AA191" s="8"/>
      <c r="AB191" s="8"/>
      <c r="AC191" s="8"/>
      <c r="AD191" s="8"/>
      <c r="AE191" s="8"/>
      <c r="AF191" s="8"/>
      <c r="AG191" s="8"/>
      <c r="AH191" s="8"/>
      <c r="AI191" s="8"/>
      <c r="AJ191" s="8"/>
      <c r="AK191" s="8"/>
      <c r="AL191" s="8"/>
      <c r="AM191" s="8"/>
      <c r="AN191" s="8"/>
    </row>
    <row r="192" spans="2:40" s="28" customFormat="1" ht="15" customHeight="1" x14ac:dyDescent="0.25">
      <c r="B192" s="76" t="str">
        <f t="shared" si="15"/>
        <v>!!!</v>
      </c>
      <c r="C192" s="242"/>
      <c r="D192" s="243"/>
      <c r="E192" s="243"/>
      <c r="F192" s="244"/>
      <c r="G192" s="119"/>
      <c r="H192" s="300"/>
      <c r="I192" s="300"/>
      <c r="J192" s="300"/>
      <c r="K192" s="195"/>
      <c r="M192" s="29"/>
      <c r="N192" s="8"/>
      <c r="O192" s="8"/>
      <c r="P192" s="8"/>
      <c r="Q192" s="8">
        <f t="shared" si="16"/>
        <v>0</v>
      </c>
      <c r="R192" s="8" t="str">
        <f>IF('Angaben KH-Standort'!$D$12&gt;0,"JBJ","KJA")</f>
        <v>KJA</v>
      </c>
      <c r="S192" s="8">
        <f>VLOOKUP($C192,{"29 - Psychiatrie (Erwachsene)",1;"30 - Kinder- und Jugendpsychiatrie",1;"31 - Psychosomatik",1;"00 - Bitte eine Fachabteilung auswählen",0;0,0},2,0)</f>
        <v>0</v>
      </c>
      <c r="T192" s="8" t="str">
        <f t="shared" si="17"/>
        <v>Leer</v>
      </c>
      <c r="U192" s="8"/>
      <c r="V192" s="8" t="str">
        <f>VLOOKUP($C192,{"29 - Psychiatrie (Erwachsene)","Psychiatrie";"30 - Kinder- und Jugendpsychiatrie","KJPsychiatrie";"31 - Psychosomatik","Psychosomatik";"00 - Bitte eine Fachabteilung auswählen","LEER";0,"Leer"},2,0)</f>
        <v>Leer</v>
      </c>
      <c r="W192" s="8">
        <f t="shared" si="18"/>
        <v>0</v>
      </c>
      <c r="X192" s="8">
        <f t="shared" si="19"/>
        <v>0</v>
      </c>
      <c r="Y192" s="8">
        <f t="shared" si="20"/>
        <v>0</v>
      </c>
      <c r="Z192" s="8">
        <f t="shared" si="21"/>
        <v>0</v>
      </c>
      <c r="AA192" s="8"/>
      <c r="AB192" s="8"/>
      <c r="AC192" s="8"/>
      <c r="AD192" s="8"/>
      <c r="AE192" s="8"/>
      <c r="AF192" s="8"/>
      <c r="AG192" s="8"/>
      <c r="AH192" s="8"/>
      <c r="AI192" s="8"/>
      <c r="AJ192" s="8"/>
      <c r="AK192" s="8"/>
      <c r="AL192" s="8"/>
      <c r="AM192" s="8"/>
      <c r="AN192" s="8"/>
    </row>
    <row r="193" spans="2:40" s="28" customFormat="1" ht="15" customHeight="1" x14ac:dyDescent="0.25">
      <c r="B193" s="76" t="str">
        <f t="shared" si="15"/>
        <v>!!!</v>
      </c>
      <c r="C193" s="242"/>
      <c r="D193" s="243"/>
      <c r="E193" s="243"/>
      <c r="F193" s="244"/>
      <c r="G193" s="119"/>
      <c r="H193" s="300"/>
      <c r="I193" s="300"/>
      <c r="J193" s="300"/>
      <c r="K193" s="195"/>
      <c r="M193" s="29"/>
      <c r="N193" s="8"/>
      <c r="O193" s="8"/>
      <c r="P193" s="8"/>
      <c r="Q193" s="8">
        <f t="shared" si="16"/>
        <v>0</v>
      </c>
      <c r="R193" s="8" t="str">
        <f>IF('Angaben KH-Standort'!$D$12&gt;0,"JBJ","KJA")</f>
        <v>KJA</v>
      </c>
      <c r="S193" s="8">
        <f>VLOOKUP($C193,{"29 - Psychiatrie (Erwachsene)",1;"30 - Kinder- und Jugendpsychiatrie",1;"31 - Psychosomatik",1;"00 - Bitte eine Fachabteilung auswählen",0;0,0},2,0)</f>
        <v>0</v>
      </c>
      <c r="T193" s="8" t="str">
        <f t="shared" si="17"/>
        <v>Leer</v>
      </c>
      <c r="U193" s="8"/>
      <c r="V193" s="8" t="str">
        <f>VLOOKUP($C193,{"29 - Psychiatrie (Erwachsene)","Psychiatrie";"30 - Kinder- und Jugendpsychiatrie","KJPsychiatrie";"31 - Psychosomatik","Psychosomatik";"00 - Bitte eine Fachabteilung auswählen","LEER";0,"Leer"},2,0)</f>
        <v>Leer</v>
      </c>
      <c r="W193" s="8">
        <f t="shared" si="18"/>
        <v>0</v>
      </c>
      <c r="X193" s="8">
        <f t="shared" si="19"/>
        <v>0</v>
      </c>
      <c r="Y193" s="8">
        <f t="shared" si="20"/>
        <v>0</v>
      </c>
      <c r="Z193" s="8">
        <f t="shared" si="21"/>
        <v>0</v>
      </c>
      <c r="AA193" s="8"/>
      <c r="AB193" s="8"/>
      <c r="AC193" s="8"/>
      <c r="AD193" s="8"/>
      <c r="AE193" s="8"/>
      <c r="AF193" s="8"/>
      <c r="AG193" s="8"/>
      <c r="AH193" s="8"/>
      <c r="AI193" s="8"/>
      <c r="AJ193" s="8"/>
      <c r="AK193" s="8"/>
      <c r="AL193" s="8"/>
      <c r="AM193" s="8"/>
      <c r="AN193" s="8"/>
    </row>
    <row r="194" spans="2:40" s="28" customFormat="1" ht="15" customHeight="1" x14ac:dyDescent="0.25">
      <c r="B194" s="76" t="str">
        <f t="shared" si="15"/>
        <v>!!!</v>
      </c>
      <c r="C194" s="242"/>
      <c r="D194" s="243"/>
      <c r="E194" s="243"/>
      <c r="F194" s="244"/>
      <c r="G194" s="119"/>
      <c r="H194" s="300"/>
      <c r="I194" s="300"/>
      <c r="J194" s="300"/>
      <c r="K194" s="195"/>
      <c r="M194" s="29"/>
      <c r="N194" s="8"/>
      <c r="O194" s="8"/>
      <c r="P194" s="8"/>
      <c r="Q194" s="8">
        <f t="shared" si="16"/>
        <v>0</v>
      </c>
      <c r="R194" s="8" t="str">
        <f>IF('Angaben KH-Standort'!$D$12&gt;0,"JBJ","KJA")</f>
        <v>KJA</v>
      </c>
      <c r="S194" s="8">
        <f>VLOOKUP($C194,{"29 - Psychiatrie (Erwachsene)",1;"30 - Kinder- und Jugendpsychiatrie",1;"31 - Psychosomatik",1;"00 - Bitte eine Fachabteilung auswählen",0;0,0},2,0)</f>
        <v>0</v>
      </c>
      <c r="T194" s="8" t="str">
        <f t="shared" si="17"/>
        <v>Leer</v>
      </c>
      <c r="U194" s="8"/>
      <c r="V194" s="8" t="str">
        <f>VLOOKUP($C194,{"29 - Psychiatrie (Erwachsene)","Psychiatrie";"30 - Kinder- und Jugendpsychiatrie","KJPsychiatrie";"31 - Psychosomatik","Psychosomatik";"00 - Bitte eine Fachabteilung auswählen","LEER";0,"Leer"},2,0)</f>
        <v>Leer</v>
      </c>
      <c r="W194" s="8">
        <f t="shared" si="18"/>
        <v>0</v>
      </c>
      <c r="X194" s="8">
        <f t="shared" si="19"/>
        <v>0</v>
      </c>
      <c r="Y194" s="8">
        <f t="shared" si="20"/>
        <v>0</v>
      </c>
      <c r="Z194" s="8">
        <f t="shared" si="21"/>
        <v>0</v>
      </c>
      <c r="AA194" s="8"/>
      <c r="AB194" s="8"/>
      <c r="AC194" s="8"/>
      <c r="AD194" s="8"/>
      <c r="AE194" s="8"/>
      <c r="AF194" s="8"/>
      <c r="AG194" s="8"/>
      <c r="AH194" s="8"/>
      <c r="AI194" s="8"/>
      <c r="AJ194" s="8"/>
      <c r="AK194" s="8"/>
      <c r="AL194" s="8"/>
      <c r="AM194" s="8"/>
      <c r="AN194" s="8"/>
    </row>
    <row r="195" spans="2:40" s="28" customFormat="1" ht="15" customHeight="1" x14ac:dyDescent="0.25">
      <c r="B195" s="76" t="str">
        <f t="shared" si="15"/>
        <v>!!!</v>
      </c>
      <c r="C195" s="242"/>
      <c r="D195" s="243"/>
      <c r="E195" s="243"/>
      <c r="F195" s="244"/>
      <c r="G195" s="119"/>
      <c r="H195" s="300"/>
      <c r="I195" s="300"/>
      <c r="J195" s="300"/>
      <c r="K195" s="195"/>
      <c r="M195" s="29"/>
      <c r="N195" s="8"/>
      <c r="O195" s="8"/>
      <c r="P195" s="8"/>
      <c r="Q195" s="8">
        <f t="shared" si="16"/>
        <v>0</v>
      </c>
      <c r="R195" s="8" t="str">
        <f>IF('Angaben KH-Standort'!$D$12&gt;0,"JBJ","KJA")</f>
        <v>KJA</v>
      </c>
      <c r="S195" s="8">
        <f>VLOOKUP($C195,{"29 - Psychiatrie (Erwachsene)",1;"30 - Kinder- und Jugendpsychiatrie",1;"31 - Psychosomatik",1;"00 - Bitte eine Fachabteilung auswählen",0;0,0},2,0)</f>
        <v>0</v>
      </c>
      <c r="T195" s="8" t="str">
        <f t="shared" si="17"/>
        <v>Leer</v>
      </c>
      <c r="U195" s="8"/>
      <c r="V195" s="8" t="str">
        <f>VLOOKUP($C195,{"29 - Psychiatrie (Erwachsene)","Psychiatrie";"30 - Kinder- und Jugendpsychiatrie","KJPsychiatrie";"31 - Psychosomatik","Psychosomatik";"00 - Bitte eine Fachabteilung auswählen","LEER";0,"Leer"},2,0)</f>
        <v>Leer</v>
      </c>
      <c r="W195" s="8">
        <f t="shared" si="18"/>
        <v>0</v>
      </c>
      <c r="X195" s="8">
        <f t="shared" si="19"/>
        <v>0</v>
      </c>
      <c r="Y195" s="8">
        <f t="shared" si="20"/>
        <v>0</v>
      </c>
      <c r="Z195" s="8">
        <f t="shared" si="21"/>
        <v>0</v>
      </c>
      <c r="AA195" s="8"/>
      <c r="AB195" s="8"/>
      <c r="AC195" s="8"/>
      <c r="AD195" s="8"/>
      <c r="AE195" s="8"/>
      <c r="AF195" s="8"/>
      <c r="AG195" s="8"/>
      <c r="AH195" s="8"/>
      <c r="AI195" s="8"/>
      <c r="AJ195" s="8"/>
      <c r="AK195" s="8"/>
      <c r="AL195" s="8"/>
      <c r="AM195" s="8"/>
      <c r="AN195" s="8"/>
    </row>
    <row r="196" spans="2:40" s="28" customFormat="1" ht="15" customHeight="1" x14ac:dyDescent="0.25">
      <c r="B196" s="76" t="str">
        <f t="shared" si="15"/>
        <v>!!!</v>
      </c>
      <c r="C196" s="242"/>
      <c r="D196" s="243"/>
      <c r="E196" s="243"/>
      <c r="F196" s="244"/>
      <c r="G196" s="119"/>
      <c r="H196" s="300"/>
      <c r="I196" s="300"/>
      <c r="J196" s="300"/>
      <c r="K196" s="195"/>
      <c r="M196" s="29"/>
      <c r="N196" s="8"/>
      <c r="O196" s="8"/>
      <c r="P196" s="8"/>
      <c r="Q196" s="8">
        <f t="shared" si="16"/>
        <v>0</v>
      </c>
      <c r="R196" s="8" t="str">
        <f>IF('Angaben KH-Standort'!$D$12&gt;0,"JBJ","KJA")</f>
        <v>KJA</v>
      </c>
      <c r="S196" s="8">
        <f>VLOOKUP($C196,{"29 - Psychiatrie (Erwachsene)",1;"30 - Kinder- und Jugendpsychiatrie",1;"31 - Psychosomatik",1;"00 - Bitte eine Fachabteilung auswählen",0;0,0},2,0)</f>
        <v>0</v>
      </c>
      <c r="T196" s="8" t="str">
        <f t="shared" si="17"/>
        <v>Leer</v>
      </c>
      <c r="U196" s="8"/>
      <c r="V196" s="8" t="str">
        <f>VLOOKUP($C196,{"29 - Psychiatrie (Erwachsene)","Psychiatrie";"30 - Kinder- und Jugendpsychiatrie","KJPsychiatrie";"31 - Psychosomatik","Psychosomatik";"00 - Bitte eine Fachabteilung auswählen","LEER";0,"Leer"},2,0)</f>
        <v>Leer</v>
      </c>
      <c r="W196" s="8">
        <f t="shared" si="18"/>
        <v>0</v>
      </c>
      <c r="X196" s="8">
        <f t="shared" si="19"/>
        <v>0</v>
      </c>
      <c r="Y196" s="8">
        <f t="shared" si="20"/>
        <v>0</v>
      </c>
      <c r="Z196" s="8">
        <f t="shared" si="21"/>
        <v>0</v>
      </c>
      <c r="AA196" s="8"/>
      <c r="AB196" s="8"/>
      <c r="AC196" s="8"/>
      <c r="AD196" s="8"/>
      <c r="AE196" s="8"/>
      <c r="AF196" s="8"/>
      <c r="AG196" s="8"/>
      <c r="AH196" s="8"/>
      <c r="AI196" s="8"/>
      <c r="AJ196" s="8"/>
      <c r="AK196" s="8"/>
      <c r="AL196" s="8"/>
      <c r="AM196" s="8"/>
      <c r="AN196" s="8"/>
    </row>
    <row r="197" spans="2:40" s="28" customFormat="1" ht="15" customHeight="1" x14ac:dyDescent="0.25">
      <c r="B197" s="76" t="str">
        <f t="shared" si="15"/>
        <v>!!!</v>
      </c>
      <c r="C197" s="242"/>
      <c r="D197" s="243"/>
      <c r="E197" s="243"/>
      <c r="F197" s="244"/>
      <c r="G197" s="119"/>
      <c r="H197" s="300"/>
      <c r="I197" s="300"/>
      <c r="J197" s="300"/>
      <c r="K197" s="195"/>
      <c r="M197" s="29"/>
      <c r="N197" s="8"/>
      <c r="O197" s="8"/>
      <c r="P197" s="8"/>
      <c r="Q197" s="8">
        <f t="shared" si="16"/>
        <v>0</v>
      </c>
      <c r="R197" s="8" t="str">
        <f>IF('Angaben KH-Standort'!$D$12&gt;0,"JBJ","KJA")</f>
        <v>KJA</v>
      </c>
      <c r="S197" s="8">
        <f>VLOOKUP($C197,{"29 - Psychiatrie (Erwachsene)",1;"30 - Kinder- und Jugendpsychiatrie",1;"31 - Psychosomatik",1;"00 - Bitte eine Fachabteilung auswählen",0;0,0},2,0)</f>
        <v>0</v>
      </c>
      <c r="T197" s="8" t="str">
        <f t="shared" si="17"/>
        <v>Leer</v>
      </c>
      <c r="U197" s="8"/>
      <c r="V197" s="8" t="str">
        <f>VLOOKUP($C197,{"29 - Psychiatrie (Erwachsene)","Psychiatrie";"30 - Kinder- und Jugendpsychiatrie","KJPsychiatrie";"31 - Psychosomatik","Psychosomatik";"00 - Bitte eine Fachabteilung auswählen","LEER";0,"Leer"},2,0)</f>
        <v>Leer</v>
      </c>
      <c r="W197" s="8">
        <f t="shared" si="18"/>
        <v>0</v>
      </c>
      <c r="X197" s="8">
        <f t="shared" si="19"/>
        <v>0</v>
      </c>
      <c r="Y197" s="8">
        <f t="shared" si="20"/>
        <v>0</v>
      </c>
      <c r="Z197" s="8">
        <f t="shared" si="21"/>
        <v>0</v>
      </c>
      <c r="AA197" s="8"/>
      <c r="AB197" s="8"/>
      <c r="AC197" s="8"/>
      <c r="AD197" s="8"/>
      <c r="AE197" s="8"/>
      <c r="AF197" s="8"/>
      <c r="AG197" s="8"/>
      <c r="AH197" s="8"/>
      <c r="AI197" s="8"/>
      <c r="AJ197" s="8"/>
      <c r="AK197" s="8"/>
      <c r="AL197" s="8"/>
      <c r="AM197" s="8"/>
      <c r="AN197" s="8"/>
    </row>
    <row r="198" spans="2:40" s="28" customFormat="1" ht="15" customHeight="1" x14ac:dyDescent="0.25">
      <c r="B198" s="76" t="str">
        <f t="shared" si="15"/>
        <v>!!!</v>
      </c>
      <c r="C198" s="242"/>
      <c r="D198" s="243"/>
      <c r="E198" s="243"/>
      <c r="F198" s="244"/>
      <c r="G198" s="119"/>
      <c r="H198" s="300"/>
      <c r="I198" s="300"/>
      <c r="J198" s="300"/>
      <c r="K198" s="195"/>
      <c r="M198" s="29"/>
      <c r="N198" s="8"/>
      <c r="O198" s="8"/>
      <c r="P198" s="8"/>
      <c r="Q198" s="8">
        <f t="shared" si="16"/>
        <v>0</v>
      </c>
      <c r="R198" s="8" t="str">
        <f>IF('Angaben KH-Standort'!$D$12&gt;0,"JBJ","KJA")</f>
        <v>KJA</v>
      </c>
      <c r="S198" s="8">
        <f>VLOOKUP($C198,{"29 - Psychiatrie (Erwachsene)",1;"30 - Kinder- und Jugendpsychiatrie",1;"31 - Psychosomatik",1;"00 - Bitte eine Fachabteilung auswählen",0;0,0},2,0)</f>
        <v>0</v>
      </c>
      <c r="T198" s="8" t="str">
        <f t="shared" si="17"/>
        <v>Leer</v>
      </c>
      <c r="U198" s="8"/>
      <c r="V198" s="8" t="str">
        <f>VLOOKUP($C198,{"29 - Psychiatrie (Erwachsene)","Psychiatrie";"30 - Kinder- und Jugendpsychiatrie","KJPsychiatrie";"31 - Psychosomatik","Psychosomatik";"00 - Bitte eine Fachabteilung auswählen","LEER";0,"Leer"},2,0)</f>
        <v>Leer</v>
      </c>
      <c r="W198" s="8">
        <f t="shared" si="18"/>
        <v>0</v>
      </c>
      <c r="X198" s="8">
        <f t="shared" si="19"/>
        <v>0</v>
      </c>
      <c r="Y198" s="8">
        <f t="shared" si="20"/>
        <v>0</v>
      </c>
      <c r="Z198" s="8">
        <f t="shared" si="21"/>
        <v>0</v>
      </c>
      <c r="AA198" s="8"/>
      <c r="AB198" s="8"/>
      <c r="AC198" s="8"/>
      <c r="AD198" s="8"/>
      <c r="AE198" s="8"/>
      <c r="AF198" s="8"/>
      <c r="AG198" s="8"/>
      <c r="AH198" s="8"/>
      <c r="AI198" s="8"/>
      <c r="AJ198" s="8"/>
      <c r="AK198" s="8"/>
      <c r="AL198" s="8"/>
      <c r="AM198" s="8"/>
      <c r="AN198" s="8"/>
    </row>
    <row r="199" spans="2:40" s="28" customFormat="1" ht="15" customHeight="1" x14ac:dyDescent="0.25">
      <c r="B199" s="76" t="str">
        <f t="shared" si="15"/>
        <v>!!!</v>
      </c>
      <c r="C199" s="242"/>
      <c r="D199" s="243"/>
      <c r="E199" s="243"/>
      <c r="F199" s="244"/>
      <c r="G199" s="119"/>
      <c r="H199" s="300"/>
      <c r="I199" s="300"/>
      <c r="J199" s="300"/>
      <c r="K199" s="195"/>
      <c r="M199" s="29"/>
      <c r="N199" s="8"/>
      <c r="O199" s="8"/>
      <c r="P199" s="8"/>
      <c r="Q199" s="8">
        <f t="shared" si="16"/>
        <v>0</v>
      </c>
      <c r="R199" s="8" t="str">
        <f>IF('Angaben KH-Standort'!$D$12&gt;0,"JBJ","KJA")</f>
        <v>KJA</v>
      </c>
      <c r="S199" s="8">
        <f>VLOOKUP($C199,{"29 - Psychiatrie (Erwachsene)",1;"30 - Kinder- und Jugendpsychiatrie",1;"31 - Psychosomatik",1;"00 - Bitte eine Fachabteilung auswählen",0;0,0},2,0)</f>
        <v>0</v>
      </c>
      <c r="T199" s="8" t="str">
        <f t="shared" si="17"/>
        <v>Leer</v>
      </c>
      <c r="U199" s="8"/>
      <c r="V199" s="8" t="str">
        <f>VLOOKUP($C199,{"29 - Psychiatrie (Erwachsene)","Psychiatrie";"30 - Kinder- und Jugendpsychiatrie","KJPsychiatrie";"31 - Psychosomatik","Psychosomatik";"00 - Bitte eine Fachabteilung auswählen","LEER";0,"Leer"},2,0)</f>
        <v>Leer</v>
      </c>
      <c r="W199" s="8">
        <f t="shared" si="18"/>
        <v>0</v>
      </c>
      <c r="X199" s="8">
        <f t="shared" si="19"/>
        <v>0</v>
      </c>
      <c r="Y199" s="8">
        <f t="shared" si="20"/>
        <v>0</v>
      </c>
      <c r="Z199" s="8">
        <f t="shared" si="21"/>
        <v>0</v>
      </c>
      <c r="AA199" s="8"/>
      <c r="AB199" s="8"/>
      <c r="AC199" s="8"/>
      <c r="AD199" s="8"/>
      <c r="AE199" s="8"/>
      <c r="AF199" s="8"/>
      <c r="AG199" s="8"/>
      <c r="AH199" s="8"/>
      <c r="AI199" s="8"/>
      <c r="AJ199" s="8"/>
      <c r="AK199" s="8"/>
      <c r="AL199" s="8"/>
      <c r="AM199" s="8"/>
      <c r="AN199" s="8"/>
    </row>
    <row r="200" spans="2:40" s="28" customFormat="1" ht="15" customHeight="1" x14ac:dyDescent="0.25">
      <c r="B200" s="76" t="str">
        <f t="shared" si="15"/>
        <v>!!!</v>
      </c>
      <c r="C200" s="242"/>
      <c r="D200" s="243"/>
      <c r="E200" s="243"/>
      <c r="F200" s="244"/>
      <c r="G200" s="119"/>
      <c r="H200" s="300"/>
      <c r="I200" s="300"/>
      <c r="J200" s="300"/>
      <c r="K200" s="195"/>
      <c r="M200" s="29"/>
      <c r="N200" s="8"/>
      <c r="O200" s="8"/>
      <c r="P200" s="8"/>
      <c r="Q200" s="8">
        <f t="shared" si="16"/>
        <v>0</v>
      </c>
      <c r="R200" s="8" t="str">
        <f>IF('Angaben KH-Standort'!$D$12&gt;0,"JBJ","KJA")</f>
        <v>KJA</v>
      </c>
      <c r="S200" s="8">
        <f>VLOOKUP($C200,{"29 - Psychiatrie (Erwachsene)",1;"30 - Kinder- und Jugendpsychiatrie",1;"31 - Psychosomatik",1;"00 - Bitte eine Fachabteilung auswählen",0;0,0},2,0)</f>
        <v>0</v>
      </c>
      <c r="T200" s="8" t="str">
        <f t="shared" si="17"/>
        <v>Leer</v>
      </c>
      <c r="U200" s="8"/>
      <c r="V200" s="8" t="str">
        <f>VLOOKUP($C200,{"29 - Psychiatrie (Erwachsene)","Psychiatrie";"30 - Kinder- und Jugendpsychiatrie","KJPsychiatrie";"31 - Psychosomatik","Psychosomatik";"00 - Bitte eine Fachabteilung auswählen","LEER";0,"Leer"},2,0)</f>
        <v>Leer</v>
      </c>
      <c r="W200" s="8">
        <f t="shared" si="18"/>
        <v>0</v>
      </c>
      <c r="X200" s="8">
        <f t="shared" si="19"/>
        <v>0</v>
      </c>
      <c r="Y200" s="8">
        <f t="shared" si="20"/>
        <v>0</v>
      </c>
      <c r="Z200" s="8">
        <f t="shared" si="21"/>
        <v>0</v>
      </c>
      <c r="AA200" s="8"/>
      <c r="AB200" s="8"/>
      <c r="AC200" s="8"/>
      <c r="AD200" s="8"/>
      <c r="AE200" s="8"/>
      <c r="AF200" s="8"/>
      <c r="AG200" s="8"/>
      <c r="AH200" s="8"/>
      <c r="AI200" s="8"/>
      <c r="AJ200" s="8"/>
      <c r="AK200" s="8"/>
      <c r="AL200" s="8"/>
      <c r="AM200" s="8"/>
      <c r="AN200" s="8"/>
    </row>
    <row r="201" spans="2:40" s="28" customFormat="1" ht="15" customHeight="1" x14ac:dyDescent="0.25">
      <c r="B201" s="76" t="str">
        <f t="shared" si="15"/>
        <v>!!!</v>
      </c>
      <c r="C201" s="242"/>
      <c r="D201" s="243"/>
      <c r="E201" s="243"/>
      <c r="F201" s="244"/>
      <c r="G201" s="119"/>
      <c r="H201" s="300"/>
      <c r="I201" s="300"/>
      <c r="J201" s="300"/>
      <c r="K201" s="195"/>
      <c r="M201" s="29"/>
      <c r="N201" s="8"/>
      <c r="O201" s="8"/>
      <c r="P201" s="8"/>
      <c r="Q201" s="8">
        <f t="shared" si="16"/>
        <v>0</v>
      </c>
      <c r="R201" s="8" t="str">
        <f>IF('Angaben KH-Standort'!$D$12&gt;0,"JBJ","KJA")</f>
        <v>KJA</v>
      </c>
      <c r="S201" s="8">
        <f>VLOOKUP($C201,{"29 - Psychiatrie (Erwachsene)",1;"30 - Kinder- und Jugendpsychiatrie",1;"31 - Psychosomatik",1;"00 - Bitte eine Fachabteilung auswählen",0;0,0},2,0)</f>
        <v>0</v>
      </c>
      <c r="T201" s="8" t="str">
        <f t="shared" si="17"/>
        <v>Leer</v>
      </c>
      <c r="U201" s="8"/>
      <c r="V201" s="8" t="str">
        <f>VLOOKUP($C201,{"29 - Psychiatrie (Erwachsene)","Psychiatrie";"30 - Kinder- und Jugendpsychiatrie","KJPsychiatrie";"31 - Psychosomatik","Psychosomatik";"00 - Bitte eine Fachabteilung auswählen","LEER";0,"Leer"},2,0)</f>
        <v>Leer</v>
      </c>
      <c r="W201" s="8">
        <f t="shared" si="18"/>
        <v>0</v>
      </c>
      <c r="X201" s="8">
        <f t="shared" si="19"/>
        <v>0</v>
      </c>
      <c r="Y201" s="8">
        <f t="shared" si="20"/>
        <v>0</v>
      </c>
      <c r="Z201" s="8">
        <f t="shared" si="21"/>
        <v>0</v>
      </c>
      <c r="AA201" s="8"/>
      <c r="AB201" s="8"/>
      <c r="AC201" s="8"/>
      <c r="AD201" s="8"/>
      <c r="AE201" s="8"/>
      <c r="AF201" s="8"/>
      <c r="AG201" s="8"/>
      <c r="AH201" s="8"/>
      <c r="AI201" s="8"/>
      <c r="AJ201" s="8"/>
      <c r="AK201" s="8"/>
      <c r="AL201" s="8"/>
      <c r="AM201" s="8"/>
      <c r="AN201" s="8"/>
    </row>
    <row r="202" spans="2:40" s="28" customFormat="1" ht="15" customHeight="1" x14ac:dyDescent="0.25">
      <c r="B202" s="76" t="str">
        <f t="shared" si="15"/>
        <v>!!!</v>
      </c>
      <c r="C202" s="242"/>
      <c r="D202" s="243"/>
      <c r="E202" s="243"/>
      <c r="F202" s="244"/>
      <c r="G202" s="119"/>
      <c r="H202" s="300"/>
      <c r="I202" s="300"/>
      <c r="J202" s="300"/>
      <c r="K202" s="195"/>
      <c r="M202" s="29"/>
      <c r="N202" s="8"/>
      <c r="O202" s="8"/>
      <c r="P202" s="8"/>
      <c r="Q202" s="8">
        <f t="shared" si="16"/>
        <v>0</v>
      </c>
      <c r="R202" s="8" t="str">
        <f>IF('Angaben KH-Standort'!$D$12&gt;0,"JBJ","KJA")</f>
        <v>KJA</v>
      </c>
      <c r="S202" s="8">
        <f>VLOOKUP($C202,{"29 - Psychiatrie (Erwachsene)",1;"30 - Kinder- und Jugendpsychiatrie",1;"31 - Psychosomatik",1;"00 - Bitte eine Fachabteilung auswählen",0;0,0},2,0)</f>
        <v>0</v>
      </c>
      <c r="T202" s="8" t="str">
        <f t="shared" si="17"/>
        <v>Leer</v>
      </c>
      <c r="U202" s="8"/>
      <c r="V202" s="8" t="str">
        <f>VLOOKUP($C202,{"29 - Psychiatrie (Erwachsene)","Psychiatrie";"30 - Kinder- und Jugendpsychiatrie","KJPsychiatrie";"31 - Psychosomatik","Psychosomatik";"00 - Bitte eine Fachabteilung auswählen","LEER";0,"Leer"},2,0)</f>
        <v>Leer</v>
      </c>
      <c r="W202" s="8">
        <f t="shared" si="18"/>
        <v>0</v>
      </c>
      <c r="X202" s="8">
        <f t="shared" si="19"/>
        <v>0</v>
      </c>
      <c r="Y202" s="8">
        <f t="shared" si="20"/>
        <v>0</v>
      </c>
      <c r="Z202" s="8">
        <f t="shared" si="21"/>
        <v>0</v>
      </c>
      <c r="AA202" s="8"/>
      <c r="AB202" s="8"/>
      <c r="AC202" s="8"/>
      <c r="AD202" s="8"/>
      <c r="AE202" s="8"/>
      <c r="AF202" s="8"/>
      <c r="AG202" s="8"/>
      <c r="AH202" s="8"/>
      <c r="AI202" s="8"/>
      <c r="AJ202" s="8"/>
      <c r="AK202" s="8"/>
      <c r="AL202" s="8"/>
      <c r="AM202" s="8"/>
      <c r="AN202" s="8"/>
    </row>
    <row r="203" spans="2:40" s="28" customFormat="1" ht="15" customHeight="1" x14ac:dyDescent="0.25">
      <c r="B203" s="76" t="str">
        <f t="shared" si="15"/>
        <v>!!!</v>
      </c>
      <c r="C203" s="242"/>
      <c r="D203" s="243"/>
      <c r="E203" s="243"/>
      <c r="F203" s="244"/>
      <c r="G203" s="119"/>
      <c r="H203" s="300"/>
      <c r="I203" s="300"/>
      <c r="J203" s="300"/>
      <c r="K203" s="195"/>
      <c r="M203" s="29"/>
      <c r="N203" s="8"/>
      <c r="O203" s="8"/>
      <c r="P203" s="8"/>
      <c r="Q203" s="8">
        <f t="shared" si="16"/>
        <v>0</v>
      </c>
      <c r="R203" s="8" t="str">
        <f>IF('Angaben KH-Standort'!$D$12&gt;0,"JBJ","KJA")</f>
        <v>KJA</v>
      </c>
      <c r="S203" s="8">
        <f>VLOOKUP($C203,{"29 - Psychiatrie (Erwachsene)",1;"30 - Kinder- und Jugendpsychiatrie",1;"31 - Psychosomatik",1;"00 - Bitte eine Fachabteilung auswählen",0;0,0},2,0)</f>
        <v>0</v>
      </c>
      <c r="T203" s="8" t="str">
        <f t="shared" si="17"/>
        <v>Leer</v>
      </c>
      <c r="U203" s="8"/>
      <c r="V203" s="8" t="str">
        <f>VLOOKUP($C203,{"29 - Psychiatrie (Erwachsene)","Psychiatrie";"30 - Kinder- und Jugendpsychiatrie","KJPsychiatrie";"31 - Psychosomatik","Psychosomatik";"00 - Bitte eine Fachabteilung auswählen","LEER";0,"Leer"},2,0)</f>
        <v>Leer</v>
      </c>
      <c r="W203" s="8">
        <f t="shared" si="18"/>
        <v>0</v>
      </c>
      <c r="X203" s="8">
        <f t="shared" si="19"/>
        <v>0</v>
      </c>
      <c r="Y203" s="8">
        <f t="shared" si="20"/>
        <v>0</v>
      </c>
      <c r="Z203" s="8">
        <f t="shared" si="21"/>
        <v>0</v>
      </c>
      <c r="AA203" s="8"/>
      <c r="AB203" s="8"/>
      <c r="AC203" s="8"/>
      <c r="AD203" s="8"/>
      <c r="AE203" s="8"/>
      <c r="AF203" s="8"/>
      <c r="AG203" s="8"/>
      <c r="AH203" s="8"/>
      <c r="AI203" s="8"/>
      <c r="AJ203" s="8"/>
      <c r="AK203" s="8"/>
      <c r="AL203" s="8"/>
      <c r="AM203" s="8"/>
      <c r="AN203" s="8"/>
    </row>
    <row r="204" spans="2:40" s="28" customFormat="1" ht="15" customHeight="1" x14ac:dyDescent="0.25">
      <c r="B204" s="76" t="str">
        <f t="shared" si="15"/>
        <v>!!!</v>
      </c>
      <c r="C204" s="242"/>
      <c r="D204" s="243"/>
      <c r="E204" s="243"/>
      <c r="F204" s="244"/>
      <c r="G204" s="119"/>
      <c r="H204" s="300"/>
      <c r="I204" s="300"/>
      <c r="J204" s="300"/>
      <c r="K204" s="195"/>
      <c r="M204" s="29"/>
      <c r="N204" s="8"/>
      <c r="O204" s="8"/>
      <c r="P204" s="8"/>
      <c r="Q204" s="8">
        <f t="shared" si="16"/>
        <v>0</v>
      </c>
      <c r="R204" s="8" t="str">
        <f>IF('Angaben KH-Standort'!$D$12&gt;0,"JBJ","KJA")</f>
        <v>KJA</v>
      </c>
      <c r="S204" s="8">
        <f>VLOOKUP($C204,{"29 - Psychiatrie (Erwachsene)",1;"30 - Kinder- und Jugendpsychiatrie",1;"31 - Psychosomatik",1;"00 - Bitte eine Fachabteilung auswählen",0;0,0},2,0)</f>
        <v>0</v>
      </c>
      <c r="T204" s="8" t="str">
        <f t="shared" si="17"/>
        <v>Leer</v>
      </c>
      <c r="U204" s="8"/>
      <c r="V204" s="8" t="str">
        <f>VLOOKUP($C204,{"29 - Psychiatrie (Erwachsene)","Psychiatrie";"30 - Kinder- und Jugendpsychiatrie","KJPsychiatrie";"31 - Psychosomatik","Psychosomatik";"00 - Bitte eine Fachabteilung auswählen","LEER";0,"Leer"},2,0)</f>
        <v>Leer</v>
      </c>
      <c r="W204" s="8">
        <f t="shared" si="18"/>
        <v>0</v>
      </c>
      <c r="X204" s="8">
        <f t="shared" si="19"/>
        <v>0</v>
      </c>
      <c r="Y204" s="8">
        <f t="shared" si="20"/>
        <v>0</v>
      </c>
      <c r="Z204" s="8">
        <f t="shared" si="21"/>
        <v>0</v>
      </c>
      <c r="AA204" s="8"/>
      <c r="AB204" s="8"/>
      <c r="AC204" s="8"/>
      <c r="AD204" s="8"/>
      <c r="AE204" s="8"/>
      <c r="AF204" s="8"/>
      <c r="AG204" s="8"/>
      <c r="AH204" s="8"/>
      <c r="AI204" s="8"/>
      <c r="AJ204" s="8"/>
      <c r="AK204" s="8"/>
      <c r="AL204" s="8"/>
      <c r="AM204" s="8"/>
      <c r="AN204" s="8"/>
    </row>
    <row r="205" spans="2:40" s="28" customFormat="1" ht="15" customHeight="1" x14ac:dyDescent="0.25">
      <c r="B205" s="76" t="str">
        <f t="shared" si="15"/>
        <v>!!!</v>
      </c>
      <c r="C205" s="242"/>
      <c r="D205" s="243"/>
      <c r="E205" s="243"/>
      <c r="F205" s="244"/>
      <c r="G205" s="119"/>
      <c r="H205" s="429"/>
      <c r="I205" s="429"/>
      <c r="J205" s="194"/>
      <c r="K205" s="195"/>
      <c r="M205" s="29"/>
      <c r="N205" s="8"/>
      <c r="O205" s="8"/>
      <c r="P205" s="8"/>
      <c r="Q205" s="8">
        <f t="shared" si="16"/>
        <v>0</v>
      </c>
      <c r="R205" s="8" t="str">
        <f>IF('Angaben KH-Standort'!$D$12&gt;0,"JBJ","KJA")</f>
        <v>KJA</v>
      </c>
      <c r="S205" s="8">
        <f>VLOOKUP($C205,{"29 - Psychiatrie (Erwachsene)",1;"30 - Kinder- und Jugendpsychiatrie",1;"31 - Psychosomatik",1;"00 - Bitte eine Fachabteilung auswählen",0;0,0},2,0)</f>
        <v>0</v>
      </c>
      <c r="T205" s="8" t="str">
        <f t="shared" si="17"/>
        <v>Leer</v>
      </c>
      <c r="U205" s="8"/>
      <c r="V205" s="8" t="str">
        <f>VLOOKUP($C205,{"29 - Psychiatrie (Erwachsene)","Psychiatrie";"30 - Kinder- und Jugendpsychiatrie","KJPsychiatrie";"31 - Psychosomatik","Psychosomatik";"00 - Bitte eine Fachabteilung auswählen","LEER";0,"Leer"},2,0)</f>
        <v>Leer</v>
      </c>
      <c r="W205" s="8">
        <f t="shared" si="18"/>
        <v>0</v>
      </c>
      <c r="X205" s="8">
        <f t="shared" si="19"/>
        <v>0</v>
      </c>
      <c r="Y205" s="8">
        <f t="shared" si="20"/>
        <v>0</v>
      </c>
      <c r="Z205" s="8">
        <f t="shared" si="21"/>
        <v>0</v>
      </c>
      <c r="AA205" s="8"/>
      <c r="AB205" s="8"/>
      <c r="AC205" s="8"/>
      <c r="AD205" s="8"/>
      <c r="AE205" s="8"/>
      <c r="AF205" s="8"/>
      <c r="AG205" s="8"/>
      <c r="AH205" s="8"/>
      <c r="AI205" s="8"/>
      <c r="AJ205" s="8"/>
      <c r="AK205" s="8"/>
      <c r="AL205" s="8"/>
      <c r="AM205" s="8"/>
      <c r="AN205" s="8"/>
    </row>
    <row r="206" spans="2:40" s="28" customFormat="1" ht="15" customHeight="1" x14ac:dyDescent="0.25">
      <c r="B206" s="76" t="str">
        <f t="shared" si="15"/>
        <v>!!!</v>
      </c>
      <c r="C206" s="242"/>
      <c r="D206" s="243"/>
      <c r="E206" s="243"/>
      <c r="F206" s="244"/>
      <c r="G206" s="119"/>
      <c r="H206" s="429"/>
      <c r="I206" s="429"/>
      <c r="J206" s="194"/>
      <c r="K206" s="195"/>
      <c r="M206" s="29"/>
      <c r="N206" s="8"/>
      <c r="O206" s="8"/>
      <c r="P206" s="8"/>
      <c r="Q206" s="8">
        <f t="shared" si="16"/>
        <v>0</v>
      </c>
      <c r="R206" s="8" t="str">
        <f>IF('Angaben KH-Standort'!$D$12&gt;0,"JBJ","KJA")</f>
        <v>KJA</v>
      </c>
      <c r="S206" s="8">
        <f>VLOOKUP($C206,{"29 - Psychiatrie (Erwachsene)",1;"30 - Kinder- und Jugendpsychiatrie",1;"31 - Psychosomatik",1;"00 - Bitte eine Fachabteilung auswählen",0;0,0},2,0)</f>
        <v>0</v>
      </c>
      <c r="T206" s="8" t="str">
        <f t="shared" si="17"/>
        <v>Leer</v>
      </c>
      <c r="U206" s="8"/>
      <c r="V206" s="8" t="str">
        <f>VLOOKUP($C206,{"29 - Psychiatrie (Erwachsene)","Psychiatrie";"30 - Kinder- und Jugendpsychiatrie","KJPsychiatrie";"31 - Psychosomatik","Psychosomatik";"00 - Bitte eine Fachabteilung auswählen","LEER";0,"Leer"},2,0)</f>
        <v>Leer</v>
      </c>
      <c r="W206" s="8">
        <f t="shared" si="18"/>
        <v>0</v>
      </c>
      <c r="X206" s="8">
        <f t="shared" si="19"/>
        <v>0</v>
      </c>
      <c r="Y206" s="8">
        <f t="shared" si="20"/>
        <v>0</v>
      </c>
      <c r="Z206" s="8">
        <f t="shared" si="21"/>
        <v>0</v>
      </c>
      <c r="AA206" s="8"/>
      <c r="AB206" s="8"/>
      <c r="AC206" s="8"/>
      <c r="AD206" s="8"/>
      <c r="AE206" s="8"/>
      <c r="AF206" s="8"/>
      <c r="AG206" s="8"/>
      <c r="AH206" s="8"/>
      <c r="AI206" s="8"/>
      <c r="AJ206" s="8"/>
      <c r="AK206" s="8"/>
      <c r="AL206" s="8"/>
      <c r="AM206" s="8"/>
      <c r="AN206" s="8"/>
    </row>
    <row r="207" spans="2:40" s="28" customFormat="1" ht="15" customHeight="1" x14ac:dyDescent="0.25">
      <c r="B207" s="76" t="str">
        <f t="shared" si="15"/>
        <v>!!!</v>
      </c>
      <c r="C207" s="242"/>
      <c r="D207" s="243"/>
      <c r="E207" s="243"/>
      <c r="F207" s="244"/>
      <c r="G207" s="119"/>
      <c r="H207" s="429"/>
      <c r="I207" s="429"/>
      <c r="J207" s="194"/>
      <c r="K207" s="195"/>
      <c r="M207" s="29"/>
      <c r="N207" s="8"/>
      <c r="O207" s="8"/>
      <c r="P207" s="8"/>
      <c r="Q207" s="8">
        <f t="shared" si="16"/>
        <v>0</v>
      </c>
      <c r="R207" s="8" t="str">
        <f>IF('Angaben KH-Standort'!$D$12&gt;0,"JBJ","KJA")</f>
        <v>KJA</v>
      </c>
      <c r="S207" s="8">
        <f>VLOOKUP($C207,{"29 - Psychiatrie (Erwachsene)",1;"30 - Kinder- und Jugendpsychiatrie",1;"31 - Psychosomatik",1;"00 - Bitte eine Fachabteilung auswählen",0;0,0},2,0)</f>
        <v>0</v>
      </c>
      <c r="T207" s="8" t="str">
        <f t="shared" si="17"/>
        <v>Leer</v>
      </c>
      <c r="U207" s="8"/>
      <c r="V207" s="8" t="str">
        <f>VLOOKUP($C207,{"29 - Psychiatrie (Erwachsene)","Psychiatrie";"30 - Kinder- und Jugendpsychiatrie","KJPsychiatrie";"31 - Psychosomatik","Psychosomatik";"00 - Bitte eine Fachabteilung auswählen","LEER";0,"Leer"},2,0)</f>
        <v>Leer</v>
      </c>
      <c r="W207" s="8">
        <f t="shared" si="18"/>
        <v>0</v>
      </c>
      <c r="X207" s="8">
        <f t="shared" si="19"/>
        <v>0</v>
      </c>
      <c r="Y207" s="8">
        <f t="shared" si="20"/>
        <v>0</v>
      </c>
      <c r="Z207" s="8">
        <f t="shared" si="21"/>
        <v>0</v>
      </c>
      <c r="AA207" s="8"/>
      <c r="AB207" s="8"/>
      <c r="AC207" s="8"/>
      <c r="AD207" s="8"/>
      <c r="AE207" s="8"/>
      <c r="AF207" s="8"/>
      <c r="AG207" s="8"/>
      <c r="AH207" s="8"/>
      <c r="AI207" s="8"/>
      <c r="AJ207" s="8"/>
      <c r="AK207" s="8"/>
      <c r="AL207" s="8"/>
      <c r="AM207" s="8"/>
      <c r="AN207" s="8"/>
    </row>
    <row r="208" spans="2:40" s="28" customFormat="1" ht="15" customHeight="1" x14ac:dyDescent="0.25">
      <c r="B208" s="76" t="str">
        <f t="shared" si="15"/>
        <v>!!!</v>
      </c>
      <c r="C208" s="242"/>
      <c r="D208" s="243"/>
      <c r="E208" s="243"/>
      <c r="F208" s="244"/>
      <c r="G208" s="119"/>
      <c r="H208" s="429"/>
      <c r="I208" s="429"/>
      <c r="J208" s="194"/>
      <c r="K208" s="195"/>
      <c r="M208" s="29"/>
      <c r="N208" s="8"/>
      <c r="O208" s="8"/>
      <c r="P208" s="8"/>
      <c r="Q208" s="8">
        <f t="shared" si="16"/>
        <v>0</v>
      </c>
      <c r="R208" s="8" t="str">
        <f>IF('Angaben KH-Standort'!$D$12&gt;0,"JBJ","KJA")</f>
        <v>KJA</v>
      </c>
      <c r="S208" s="8">
        <f>VLOOKUP($C208,{"29 - Psychiatrie (Erwachsene)",1;"30 - Kinder- und Jugendpsychiatrie",1;"31 - Psychosomatik",1;"00 - Bitte eine Fachabteilung auswählen",0;0,0},2,0)</f>
        <v>0</v>
      </c>
      <c r="T208" s="8" t="str">
        <f t="shared" si="17"/>
        <v>Leer</v>
      </c>
      <c r="U208" s="8"/>
      <c r="V208" s="8" t="str">
        <f>VLOOKUP($C208,{"29 - Psychiatrie (Erwachsene)","Psychiatrie";"30 - Kinder- und Jugendpsychiatrie","KJPsychiatrie";"31 - Psychosomatik","Psychosomatik";"00 - Bitte eine Fachabteilung auswählen","LEER";0,"Leer"},2,0)</f>
        <v>Leer</v>
      </c>
      <c r="W208" s="8">
        <f t="shared" si="18"/>
        <v>0</v>
      </c>
      <c r="X208" s="8">
        <f t="shared" si="19"/>
        <v>0</v>
      </c>
      <c r="Y208" s="8">
        <f t="shared" si="20"/>
        <v>0</v>
      </c>
      <c r="Z208" s="8">
        <f t="shared" si="21"/>
        <v>0</v>
      </c>
      <c r="AA208" s="8"/>
      <c r="AB208" s="8"/>
      <c r="AC208" s="8"/>
      <c r="AD208" s="8"/>
      <c r="AE208" s="8"/>
      <c r="AF208" s="8"/>
      <c r="AG208" s="8"/>
      <c r="AH208" s="8"/>
      <c r="AI208" s="8"/>
      <c r="AJ208" s="8"/>
      <c r="AK208" s="8"/>
      <c r="AL208" s="8"/>
      <c r="AM208" s="8"/>
      <c r="AN208" s="8"/>
    </row>
    <row r="209" spans="2:40" s="28" customFormat="1" ht="15" customHeight="1" x14ac:dyDescent="0.25">
      <c r="B209" s="76" t="str">
        <f t="shared" si="15"/>
        <v>!!!</v>
      </c>
      <c r="C209" s="242"/>
      <c r="D209" s="243"/>
      <c r="E209" s="243"/>
      <c r="F209" s="244"/>
      <c r="G209" s="119"/>
      <c r="H209" s="429"/>
      <c r="I209" s="429"/>
      <c r="J209" s="194"/>
      <c r="K209" s="195"/>
      <c r="M209" s="29"/>
      <c r="N209" s="8"/>
      <c r="O209" s="8"/>
      <c r="P209" s="8"/>
      <c r="Q209" s="8">
        <f t="shared" si="16"/>
        <v>0</v>
      </c>
      <c r="R209" s="8" t="str">
        <f>IF('Angaben KH-Standort'!$D$12&gt;0,"JBJ","KJA")</f>
        <v>KJA</v>
      </c>
      <c r="S209" s="8">
        <f>VLOOKUP($C209,{"29 - Psychiatrie (Erwachsene)",1;"30 - Kinder- und Jugendpsychiatrie",1;"31 - Psychosomatik",1;"00 - Bitte eine Fachabteilung auswählen",0;0,0},2,0)</f>
        <v>0</v>
      </c>
      <c r="T209" s="8" t="str">
        <f t="shared" si="17"/>
        <v>Leer</v>
      </c>
      <c r="U209" s="8"/>
      <c r="V209" s="8" t="str">
        <f>VLOOKUP($C209,{"29 - Psychiatrie (Erwachsene)","Psychiatrie";"30 - Kinder- und Jugendpsychiatrie","KJPsychiatrie";"31 - Psychosomatik","Psychosomatik";"00 - Bitte eine Fachabteilung auswählen","LEER";0,"Leer"},2,0)</f>
        <v>Leer</v>
      </c>
      <c r="W209" s="8">
        <f t="shared" si="18"/>
        <v>0</v>
      </c>
      <c r="X209" s="8">
        <f t="shared" si="19"/>
        <v>0</v>
      </c>
      <c r="Y209" s="8">
        <f t="shared" si="20"/>
        <v>0</v>
      </c>
      <c r="Z209" s="8">
        <f t="shared" si="21"/>
        <v>0</v>
      </c>
      <c r="AA209" s="8"/>
      <c r="AB209" s="8"/>
      <c r="AC209" s="8"/>
      <c r="AD209" s="8"/>
      <c r="AE209" s="8"/>
      <c r="AF209" s="8"/>
      <c r="AG209" s="8"/>
      <c r="AH209" s="8"/>
      <c r="AI209" s="8"/>
      <c r="AJ209" s="8"/>
      <c r="AK209" s="8"/>
      <c r="AL209" s="8"/>
      <c r="AM209" s="8"/>
      <c r="AN209" s="8"/>
    </row>
    <row r="210" spans="2:40" s="28" customFormat="1" ht="15" customHeight="1" x14ac:dyDescent="0.25">
      <c r="B210" s="76" t="str">
        <f t="shared" si="15"/>
        <v>!!!</v>
      </c>
      <c r="C210" s="242"/>
      <c r="D210" s="243"/>
      <c r="E210" s="243"/>
      <c r="F210" s="244"/>
      <c r="G210" s="119"/>
      <c r="H210" s="429"/>
      <c r="I210" s="429"/>
      <c r="J210" s="194"/>
      <c r="K210" s="195"/>
      <c r="M210" s="29"/>
      <c r="N210" s="8"/>
      <c r="O210" s="8"/>
      <c r="P210" s="8"/>
      <c r="Q210" s="8">
        <f t="shared" si="16"/>
        <v>0</v>
      </c>
      <c r="R210" s="8" t="str">
        <f>IF('Angaben KH-Standort'!$D$12&gt;0,"JBJ","KJA")</f>
        <v>KJA</v>
      </c>
      <c r="S210" s="8">
        <f>VLOOKUP($C210,{"29 - Psychiatrie (Erwachsene)",1;"30 - Kinder- und Jugendpsychiatrie",1;"31 - Psychosomatik",1;"00 - Bitte eine Fachabteilung auswählen",0;0,0},2,0)</f>
        <v>0</v>
      </c>
      <c r="T210" s="8" t="str">
        <f t="shared" si="17"/>
        <v>Leer</v>
      </c>
      <c r="U210" s="8"/>
      <c r="V210" s="8" t="str">
        <f>VLOOKUP($C210,{"29 - Psychiatrie (Erwachsene)","Psychiatrie";"30 - Kinder- und Jugendpsychiatrie","KJPsychiatrie";"31 - Psychosomatik","Psychosomatik";"00 - Bitte eine Fachabteilung auswählen","LEER";0,"Leer"},2,0)</f>
        <v>Leer</v>
      </c>
      <c r="W210" s="8">
        <f t="shared" si="18"/>
        <v>0</v>
      </c>
      <c r="X210" s="8">
        <f t="shared" si="19"/>
        <v>0</v>
      </c>
      <c r="Y210" s="8">
        <f t="shared" si="20"/>
        <v>0</v>
      </c>
      <c r="Z210" s="8">
        <f t="shared" si="21"/>
        <v>0</v>
      </c>
      <c r="AA210" s="8"/>
      <c r="AB210" s="8"/>
      <c r="AC210" s="8"/>
      <c r="AD210" s="8"/>
      <c r="AE210" s="8"/>
      <c r="AF210" s="8"/>
      <c r="AG210" s="8"/>
      <c r="AH210" s="8"/>
      <c r="AI210" s="8"/>
      <c r="AJ210" s="8"/>
      <c r="AK210" s="8"/>
      <c r="AL210" s="8"/>
      <c r="AM210" s="8"/>
      <c r="AN210" s="8"/>
    </row>
    <row r="211" spans="2:40" s="28" customFormat="1" ht="15" customHeight="1" x14ac:dyDescent="0.25">
      <c r="B211" s="76" t="str">
        <f t="shared" si="15"/>
        <v>!!!</v>
      </c>
      <c r="C211" s="242"/>
      <c r="D211" s="243"/>
      <c r="E211" s="243"/>
      <c r="F211" s="244"/>
      <c r="G211" s="119"/>
      <c r="H211" s="429"/>
      <c r="I211" s="429"/>
      <c r="J211" s="194"/>
      <c r="K211" s="195"/>
      <c r="M211" s="29"/>
      <c r="N211" s="8"/>
      <c r="O211" s="8"/>
      <c r="P211" s="8"/>
      <c r="Q211" s="8">
        <f t="shared" si="16"/>
        <v>0</v>
      </c>
      <c r="R211" s="8" t="str">
        <f>IF('Angaben KH-Standort'!$D$12&gt;0,"JBJ","KJA")</f>
        <v>KJA</v>
      </c>
      <c r="S211" s="8">
        <f>VLOOKUP($C211,{"29 - Psychiatrie (Erwachsene)",1;"30 - Kinder- und Jugendpsychiatrie",1;"31 - Psychosomatik",1;"00 - Bitte eine Fachabteilung auswählen",0;0,0},2,0)</f>
        <v>0</v>
      </c>
      <c r="T211" s="8" t="str">
        <f t="shared" si="17"/>
        <v>Leer</v>
      </c>
      <c r="U211" s="8"/>
      <c r="V211" s="8" t="str">
        <f>VLOOKUP($C211,{"29 - Psychiatrie (Erwachsene)","Psychiatrie";"30 - Kinder- und Jugendpsychiatrie","KJPsychiatrie";"31 - Psychosomatik","Psychosomatik";"00 - Bitte eine Fachabteilung auswählen","LEER";0,"Leer"},2,0)</f>
        <v>Leer</v>
      </c>
      <c r="W211" s="8">
        <f t="shared" si="18"/>
        <v>0</v>
      </c>
      <c r="X211" s="8">
        <f t="shared" si="19"/>
        <v>0</v>
      </c>
      <c r="Y211" s="8">
        <f t="shared" si="20"/>
        <v>0</v>
      </c>
      <c r="Z211" s="8">
        <f t="shared" si="21"/>
        <v>0</v>
      </c>
      <c r="AA211" s="8"/>
      <c r="AB211" s="8"/>
      <c r="AC211" s="8"/>
      <c r="AD211" s="8"/>
      <c r="AE211" s="8"/>
      <c r="AF211" s="8"/>
      <c r="AG211" s="8"/>
      <c r="AH211" s="8"/>
      <c r="AI211" s="8"/>
      <c r="AJ211" s="8"/>
      <c r="AK211" s="8"/>
      <c r="AL211" s="8"/>
      <c r="AM211" s="8"/>
      <c r="AN211" s="8"/>
    </row>
    <row r="212" spans="2:40" s="28" customFormat="1" ht="15" customHeight="1" x14ac:dyDescent="0.25">
      <c r="B212" s="76" t="str">
        <f t="shared" si="15"/>
        <v>!!!</v>
      </c>
      <c r="C212" s="242"/>
      <c r="D212" s="243"/>
      <c r="E212" s="243"/>
      <c r="F212" s="244"/>
      <c r="G212" s="119"/>
      <c r="H212" s="429"/>
      <c r="I212" s="429"/>
      <c r="J212" s="194"/>
      <c r="K212" s="195"/>
      <c r="M212" s="29"/>
      <c r="N212" s="8"/>
      <c r="O212" s="8"/>
      <c r="P212" s="8"/>
      <c r="Q212" s="8">
        <f t="shared" si="16"/>
        <v>0</v>
      </c>
      <c r="R212" s="8" t="str">
        <f>IF('Angaben KH-Standort'!$D$12&gt;0,"JBJ","KJA")</f>
        <v>KJA</v>
      </c>
      <c r="S212" s="8">
        <f>VLOOKUP($C212,{"29 - Psychiatrie (Erwachsene)",1;"30 - Kinder- und Jugendpsychiatrie",1;"31 - Psychosomatik",1;"00 - Bitte eine Fachabteilung auswählen",0;0,0},2,0)</f>
        <v>0</v>
      </c>
      <c r="T212" s="8" t="str">
        <f t="shared" si="17"/>
        <v>Leer</v>
      </c>
      <c r="U212" s="8"/>
      <c r="V212" s="8" t="str">
        <f>VLOOKUP($C212,{"29 - Psychiatrie (Erwachsene)","Psychiatrie";"30 - Kinder- und Jugendpsychiatrie","KJPsychiatrie";"31 - Psychosomatik","Psychosomatik";"00 - Bitte eine Fachabteilung auswählen","LEER";0,"Leer"},2,0)</f>
        <v>Leer</v>
      </c>
      <c r="W212" s="8">
        <f t="shared" si="18"/>
        <v>0</v>
      </c>
      <c r="X212" s="8">
        <f t="shared" si="19"/>
        <v>0</v>
      </c>
      <c r="Y212" s="8">
        <f t="shared" si="20"/>
        <v>0</v>
      </c>
      <c r="Z212" s="8">
        <f t="shared" si="21"/>
        <v>0</v>
      </c>
      <c r="AA212" s="8"/>
      <c r="AB212" s="8"/>
      <c r="AC212" s="8"/>
      <c r="AD212" s="8"/>
      <c r="AE212" s="8"/>
      <c r="AF212" s="8"/>
      <c r="AG212" s="8"/>
      <c r="AH212" s="8"/>
      <c r="AI212" s="8"/>
      <c r="AJ212" s="8"/>
      <c r="AK212" s="8"/>
      <c r="AL212" s="8"/>
      <c r="AM212" s="8"/>
      <c r="AN212" s="8"/>
    </row>
    <row r="213" spans="2:40" s="28" customFormat="1" ht="15" customHeight="1" x14ac:dyDescent="0.25">
      <c r="B213" s="76" t="str">
        <f t="shared" si="15"/>
        <v>!!!</v>
      </c>
      <c r="C213" s="242"/>
      <c r="D213" s="243"/>
      <c r="E213" s="243"/>
      <c r="F213" s="244"/>
      <c r="G213" s="119"/>
      <c r="H213" s="429"/>
      <c r="I213" s="429"/>
      <c r="J213" s="194"/>
      <c r="K213" s="195"/>
      <c r="M213" s="29"/>
      <c r="N213" s="8"/>
      <c r="O213" s="8"/>
      <c r="P213" s="8"/>
      <c r="Q213" s="8">
        <f t="shared" si="16"/>
        <v>0</v>
      </c>
      <c r="R213" s="8" t="str">
        <f>IF('Angaben KH-Standort'!$D$12&gt;0,"JBJ","KJA")</f>
        <v>KJA</v>
      </c>
      <c r="S213" s="8">
        <f>VLOOKUP($C213,{"29 - Psychiatrie (Erwachsene)",1;"30 - Kinder- und Jugendpsychiatrie",1;"31 - Psychosomatik",1;"00 - Bitte eine Fachabteilung auswählen",0;0,0},2,0)</f>
        <v>0</v>
      </c>
      <c r="T213" s="8" t="str">
        <f t="shared" si="17"/>
        <v>Leer</v>
      </c>
      <c r="U213" s="8"/>
      <c r="V213" s="8" t="str">
        <f>VLOOKUP($C213,{"29 - Psychiatrie (Erwachsene)","Psychiatrie";"30 - Kinder- und Jugendpsychiatrie","KJPsychiatrie";"31 - Psychosomatik","Psychosomatik";"00 - Bitte eine Fachabteilung auswählen","LEER";0,"Leer"},2,0)</f>
        <v>Leer</v>
      </c>
      <c r="W213" s="8">
        <f t="shared" si="18"/>
        <v>0</v>
      </c>
      <c r="X213" s="8">
        <f t="shared" si="19"/>
        <v>0</v>
      </c>
      <c r="Y213" s="8">
        <f t="shared" si="20"/>
        <v>0</v>
      </c>
      <c r="Z213" s="8">
        <f t="shared" si="21"/>
        <v>0</v>
      </c>
      <c r="AA213" s="8"/>
      <c r="AB213" s="8"/>
      <c r="AC213" s="8"/>
      <c r="AD213" s="8"/>
      <c r="AE213" s="8"/>
      <c r="AF213" s="8"/>
      <c r="AG213" s="8"/>
      <c r="AH213" s="8"/>
      <c r="AI213" s="8"/>
      <c r="AJ213" s="8"/>
      <c r="AK213" s="8"/>
      <c r="AL213" s="8"/>
      <c r="AM213" s="8"/>
      <c r="AN213" s="8"/>
    </row>
    <row r="214" spans="2:40" s="28" customFormat="1" ht="15" customHeight="1" x14ac:dyDescent="0.25">
      <c r="B214" s="76" t="str">
        <f t="shared" si="15"/>
        <v>!!!</v>
      </c>
      <c r="C214" s="242"/>
      <c r="D214" s="243"/>
      <c r="E214" s="243"/>
      <c r="F214" s="244"/>
      <c r="G214" s="119"/>
      <c r="H214" s="429"/>
      <c r="I214" s="429"/>
      <c r="J214" s="194"/>
      <c r="K214" s="195"/>
      <c r="M214" s="29"/>
      <c r="N214" s="8"/>
      <c r="O214" s="8"/>
      <c r="P214" s="8"/>
      <c r="Q214" s="8">
        <f t="shared" si="16"/>
        <v>0</v>
      </c>
      <c r="R214" s="8" t="str">
        <f>IF('Angaben KH-Standort'!$D$12&gt;0,"JBJ","KJA")</f>
        <v>KJA</v>
      </c>
      <c r="S214" s="8">
        <f>VLOOKUP($C214,{"29 - Psychiatrie (Erwachsene)",1;"30 - Kinder- und Jugendpsychiatrie",1;"31 - Psychosomatik",1;"00 - Bitte eine Fachabteilung auswählen",0;0,0},2,0)</f>
        <v>0</v>
      </c>
      <c r="T214" s="8" t="str">
        <f t="shared" si="17"/>
        <v>Leer</v>
      </c>
      <c r="U214" s="8"/>
      <c r="V214" s="8" t="str">
        <f>VLOOKUP($C214,{"29 - Psychiatrie (Erwachsene)","Psychiatrie";"30 - Kinder- und Jugendpsychiatrie","KJPsychiatrie";"31 - Psychosomatik","Psychosomatik";"00 - Bitte eine Fachabteilung auswählen","LEER";0,"Leer"},2,0)</f>
        <v>Leer</v>
      </c>
      <c r="W214" s="8">
        <f t="shared" si="18"/>
        <v>0</v>
      </c>
      <c r="X214" s="8">
        <f t="shared" si="19"/>
        <v>0</v>
      </c>
      <c r="Y214" s="8">
        <f t="shared" si="20"/>
        <v>0</v>
      </c>
      <c r="Z214" s="8">
        <f t="shared" si="21"/>
        <v>0</v>
      </c>
      <c r="AA214" s="8"/>
      <c r="AB214" s="8"/>
      <c r="AC214" s="8"/>
      <c r="AD214" s="8"/>
      <c r="AE214" s="8"/>
      <c r="AF214" s="8"/>
      <c r="AG214" s="8"/>
      <c r="AH214" s="8"/>
      <c r="AI214" s="8"/>
      <c r="AJ214" s="8"/>
      <c r="AK214" s="8"/>
      <c r="AL214" s="8"/>
      <c r="AM214" s="8"/>
      <c r="AN214" s="8"/>
    </row>
    <row r="215" spans="2:40" s="28" customFormat="1" ht="15" customHeight="1" x14ac:dyDescent="0.25">
      <c r="B215" s="76" t="str">
        <f t="shared" ref="B215:B222" si="22">IF(SUM(W215:Z215)&lt;4,"!!!","")</f>
        <v>!!!</v>
      </c>
      <c r="C215" s="242"/>
      <c r="D215" s="243"/>
      <c r="E215" s="243"/>
      <c r="F215" s="244"/>
      <c r="G215" s="119"/>
      <c r="H215" s="429"/>
      <c r="I215" s="429"/>
      <c r="J215" s="194"/>
      <c r="K215" s="195"/>
      <c r="M215" s="29"/>
      <c r="N215" s="8"/>
      <c r="O215" s="8"/>
      <c r="P215" s="8"/>
      <c r="Q215" s="8">
        <f t="shared" ref="Q215:Q222" si="23">IF(LEN(B215)&gt;0,0,1)</f>
        <v>0</v>
      </c>
      <c r="R215" s="8" t="str">
        <f>IF('Angaben KH-Standort'!$D$12&gt;0,"JBJ","KJA")</f>
        <v>KJA</v>
      </c>
      <c r="S215" s="8">
        <f>VLOOKUP($C215,{"29 - Psychiatrie (Erwachsene)",1;"30 - Kinder- und Jugendpsychiatrie",1;"31 - Psychosomatik",1;"00 - Bitte eine Fachabteilung auswählen",0;0,0},2,0)</f>
        <v>0</v>
      </c>
      <c r="T215" s="8" t="str">
        <f t="shared" ref="T215:T222" si="24">IF(S215=1,R215,"Leer")</f>
        <v>Leer</v>
      </c>
      <c r="U215" s="8"/>
      <c r="V215" s="8" t="str">
        <f>VLOOKUP($C215,{"29 - Psychiatrie (Erwachsene)","Psychiatrie";"30 - Kinder- und Jugendpsychiatrie","KJPsychiatrie";"31 - Psychosomatik","Psychosomatik";"00 - Bitte eine Fachabteilung auswählen","LEER";0,"Leer"},2,0)</f>
        <v>Leer</v>
      </c>
      <c r="W215" s="8">
        <f t="shared" ref="W215:W222" si="25">IF(LEN($C215)&gt;0,1,0)</f>
        <v>0</v>
      </c>
      <c r="X215" s="8">
        <f t="shared" ref="X215:X222" si="26">IF(VALUE($D215)&gt;0,1,0)</f>
        <v>0</v>
      </c>
      <c r="Y215" s="8">
        <f t="shared" ref="Y215:Y222" si="27">IF(LEN($E215)&gt;0,1,0)</f>
        <v>0</v>
      </c>
      <c r="Z215" s="8">
        <f t="shared" ref="Z215:Z222" si="28">IF(LEN($F215)&gt;0,1,0)</f>
        <v>0</v>
      </c>
      <c r="AA215" s="8"/>
      <c r="AB215" s="8"/>
      <c r="AC215" s="8"/>
      <c r="AD215" s="8"/>
      <c r="AE215" s="8"/>
      <c r="AF215" s="8"/>
      <c r="AG215" s="8"/>
      <c r="AH215" s="8"/>
      <c r="AI215" s="8"/>
      <c r="AJ215" s="8"/>
      <c r="AK215" s="8"/>
      <c r="AL215" s="8"/>
      <c r="AM215" s="8"/>
      <c r="AN215" s="8"/>
    </row>
    <row r="216" spans="2:40" s="28" customFormat="1" ht="15" customHeight="1" x14ac:dyDescent="0.25">
      <c r="B216" s="76" t="str">
        <f t="shared" si="22"/>
        <v>!!!</v>
      </c>
      <c r="C216" s="242"/>
      <c r="D216" s="243"/>
      <c r="E216" s="243"/>
      <c r="F216" s="244"/>
      <c r="G216" s="119"/>
      <c r="H216" s="429"/>
      <c r="I216" s="429"/>
      <c r="J216" s="194"/>
      <c r="K216" s="195"/>
      <c r="M216" s="29"/>
      <c r="N216" s="8"/>
      <c r="O216" s="8"/>
      <c r="P216" s="8"/>
      <c r="Q216" s="8">
        <f t="shared" si="23"/>
        <v>0</v>
      </c>
      <c r="R216" s="8" t="str">
        <f>IF('Angaben KH-Standort'!$D$12&gt;0,"JBJ","KJA")</f>
        <v>KJA</v>
      </c>
      <c r="S216" s="8">
        <f>VLOOKUP($C216,{"29 - Psychiatrie (Erwachsene)",1;"30 - Kinder- und Jugendpsychiatrie",1;"31 - Psychosomatik",1;"00 - Bitte eine Fachabteilung auswählen",0;0,0},2,0)</f>
        <v>0</v>
      </c>
      <c r="T216" s="8" t="str">
        <f t="shared" si="24"/>
        <v>Leer</v>
      </c>
      <c r="U216" s="8"/>
      <c r="V216" s="8" t="str">
        <f>VLOOKUP($C216,{"29 - Psychiatrie (Erwachsene)","Psychiatrie";"30 - Kinder- und Jugendpsychiatrie","KJPsychiatrie";"31 - Psychosomatik","Psychosomatik";"00 - Bitte eine Fachabteilung auswählen","LEER";0,"Leer"},2,0)</f>
        <v>Leer</v>
      </c>
      <c r="W216" s="8">
        <f t="shared" si="25"/>
        <v>0</v>
      </c>
      <c r="X216" s="8">
        <f t="shared" si="26"/>
        <v>0</v>
      </c>
      <c r="Y216" s="8">
        <f t="shared" si="27"/>
        <v>0</v>
      </c>
      <c r="Z216" s="8">
        <f t="shared" si="28"/>
        <v>0</v>
      </c>
      <c r="AA216" s="8"/>
      <c r="AB216" s="8"/>
      <c r="AC216" s="8"/>
      <c r="AD216" s="8"/>
      <c r="AE216" s="8"/>
      <c r="AF216" s="8"/>
      <c r="AG216" s="8"/>
      <c r="AH216" s="8"/>
      <c r="AI216" s="8"/>
      <c r="AJ216" s="8"/>
      <c r="AK216" s="8"/>
      <c r="AL216" s="8"/>
      <c r="AM216" s="8"/>
      <c r="AN216" s="8"/>
    </row>
    <row r="217" spans="2:40" s="28" customFormat="1" ht="15" customHeight="1" x14ac:dyDescent="0.25">
      <c r="B217" s="76" t="str">
        <f t="shared" si="22"/>
        <v>!!!</v>
      </c>
      <c r="C217" s="242"/>
      <c r="D217" s="243"/>
      <c r="E217" s="243"/>
      <c r="F217" s="244"/>
      <c r="G217" s="119"/>
      <c r="H217" s="300"/>
      <c r="I217" s="300"/>
      <c r="J217" s="300"/>
      <c r="K217" s="195"/>
      <c r="M217" s="29"/>
      <c r="N217" s="8"/>
      <c r="O217" s="8"/>
      <c r="P217" s="8"/>
      <c r="Q217" s="8">
        <f t="shared" si="23"/>
        <v>0</v>
      </c>
      <c r="R217" s="8" t="str">
        <f>IF('Angaben KH-Standort'!$D$12&gt;0,"JBJ","KJA")</f>
        <v>KJA</v>
      </c>
      <c r="S217" s="8">
        <f>VLOOKUP($C217,{"29 - Psychiatrie (Erwachsene)",1;"30 - Kinder- und Jugendpsychiatrie",1;"31 - Psychosomatik",1;"00 - Bitte eine Fachabteilung auswählen",0;0,0},2,0)</f>
        <v>0</v>
      </c>
      <c r="T217" s="8" t="str">
        <f t="shared" si="24"/>
        <v>Leer</v>
      </c>
      <c r="U217" s="8"/>
      <c r="V217" s="8" t="str">
        <f>VLOOKUP($C217,{"29 - Psychiatrie (Erwachsene)","Psychiatrie";"30 - Kinder- und Jugendpsychiatrie","KJPsychiatrie";"31 - Psychosomatik","Psychosomatik";"00 - Bitte eine Fachabteilung auswählen","LEER";0,"Leer"},2,0)</f>
        <v>Leer</v>
      </c>
      <c r="W217" s="8">
        <f t="shared" si="25"/>
        <v>0</v>
      </c>
      <c r="X217" s="8">
        <f t="shared" si="26"/>
        <v>0</v>
      </c>
      <c r="Y217" s="8">
        <f t="shared" si="27"/>
        <v>0</v>
      </c>
      <c r="Z217" s="8">
        <f t="shared" si="28"/>
        <v>0</v>
      </c>
      <c r="AA217" s="8"/>
      <c r="AB217" s="8"/>
      <c r="AC217" s="8"/>
      <c r="AD217" s="8"/>
      <c r="AE217" s="8"/>
      <c r="AF217" s="8"/>
      <c r="AG217" s="8"/>
      <c r="AH217" s="8"/>
      <c r="AI217" s="8"/>
      <c r="AJ217" s="8"/>
      <c r="AK217" s="8"/>
      <c r="AL217" s="8"/>
      <c r="AM217" s="8"/>
      <c r="AN217" s="8"/>
    </row>
    <row r="218" spans="2:40" s="28" customFormat="1" ht="15" customHeight="1" x14ac:dyDescent="0.25">
      <c r="B218" s="76" t="str">
        <f t="shared" si="22"/>
        <v>!!!</v>
      </c>
      <c r="C218" s="242"/>
      <c r="D218" s="243"/>
      <c r="E218" s="243"/>
      <c r="F218" s="244"/>
      <c r="G218" s="119"/>
      <c r="H218" s="429"/>
      <c r="I218" s="429"/>
      <c r="J218" s="194"/>
      <c r="K218" s="195"/>
      <c r="M218" s="29"/>
      <c r="N218" s="8"/>
      <c r="O218" s="8"/>
      <c r="P218" s="8"/>
      <c r="Q218" s="8">
        <f t="shared" si="23"/>
        <v>0</v>
      </c>
      <c r="R218" s="8" t="str">
        <f>IF('Angaben KH-Standort'!$D$12&gt;0,"JBJ","KJA")</f>
        <v>KJA</v>
      </c>
      <c r="S218" s="8">
        <f>VLOOKUP($C218,{"29 - Psychiatrie (Erwachsene)",1;"30 - Kinder- und Jugendpsychiatrie",1;"31 - Psychosomatik",1;"00 - Bitte eine Fachabteilung auswählen",0;0,0},2,0)</f>
        <v>0</v>
      </c>
      <c r="T218" s="8" t="str">
        <f t="shared" si="24"/>
        <v>Leer</v>
      </c>
      <c r="U218" s="8"/>
      <c r="V218" s="8" t="str">
        <f>VLOOKUP($C218,{"29 - Psychiatrie (Erwachsene)","Psychiatrie";"30 - Kinder- und Jugendpsychiatrie","KJPsychiatrie";"31 - Psychosomatik","Psychosomatik";"00 - Bitte eine Fachabteilung auswählen","LEER";0,"Leer"},2,0)</f>
        <v>Leer</v>
      </c>
      <c r="W218" s="8">
        <f t="shared" si="25"/>
        <v>0</v>
      </c>
      <c r="X218" s="8">
        <f t="shared" si="26"/>
        <v>0</v>
      </c>
      <c r="Y218" s="8">
        <f t="shared" si="27"/>
        <v>0</v>
      </c>
      <c r="Z218" s="8">
        <f t="shared" si="28"/>
        <v>0</v>
      </c>
      <c r="AA218" s="8"/>
      <c r="AB218" s="8"/>
      <c r="AC218" s="8"/>
      <c r="AD218" s="8"/>
      <c r="AE218" s="8"/>
      <c r="AF218" s="8"/>
      <c r="AG218" s="8"/>
      <c r="AH218" s="8"/>
      <c r="AI218" s="8"/>
      <c r="AJ218" s="8"/>
      <c r="AK218" s="8"/>
      <c r="AL218" s="8"/>
      <c r="AM218" s="8"/>
      <c r="AN218" s="8"/>
    </row>
    <row r="219" spans="2:40" s="28" customFormat="1" ht="15" customHeight="1" x14ac:dyDescent="0.25">
      <c r="B219" s="76" t="str">
        <f t="shared" si="22"/>
        <v>!!!</v>
      </c>
      <c r="C219" s="242"/>
      <c r="D219" s="243"/>
      <c r="E219" s="243"/>
      <c r="F219" s="244"/>
      <c r="G219" s="119"/>
      <c r="H219" s="429"/>
      <c r="I219" s="429"/>
      <c r="J219" s="194"/>
      <c r="K219" s="195"/>
      <c r="M219" s="29"/>
      <c r="N219" s="8"/>
      <c r="O219" s="8"/>
      <c r="P219" s="8"/>
      <c r="Q219" s="8">
        <f t="shared" si="23"/>
        <v>0</v>
      </c>
      <c r="R219" s="8" t="str">
        <f>IF('Angaben KH-Standort'!$D$12&gt;0,"JBJ","KJA")</f>
        <v>KJA</v>
      </c>
      <c r="S219" s="8">
        <f>VLOOKUP($C219,{"29 - Psychiatrie (Erwachsene)",1;"30 - Kinder- und Jugendpsychiatrie",1;"31 - Psychosomatik",1;"00 - Bitte eine Fachabteilung auswählen",0;0,0},2,0)</f>
        <v>0</v>
      </c>
      <c r="T219" s="8" t="str">
        <f t="shared" si="24"/>
        <v>Leer</v>
      </c>
      <c r="U219" s="8"/>
      <c r="V219" s="8" t="str">
        <f>VLOOKUP($C219,{"29 - Psychiatrie (Erwachsene)","Psychiatrie";"30 - Kinder- und Jugendpsychiatrie","KJPsychiatrie";"31 - Psychosomatik","Psychosomatik";"00 - Bitte eine Fachabteilung auswählen","LEER";0,"Leer"},2,0)</f>
        <v>Leer</v>
      </c>
      <c r="W219" s="8">
        <f t="shared" si="25"/>
        <v>0</v>
      </c>
      <c r="X219" s="8">
        <f t="shared" si="26"/>
        <v>0</v>
      </c>
      <c r="Y219" s="8">
        <f t="shared" si="27"/>
        <v>0</v>
      </c>
      <c r="Z219" s="8">
        <f t="shared" si="28"/>
        <v>0</v>
      </c>
      <c r="AA219" s="8"/>
      <c r="AB219" s="8"/>
      <c r="AC219" s="8"/>
      <c r="AD219" s="8"/>
      <c r="AE219" s="8"/>
      <c r="AF219" s="8"/>
      <c r="AG219" s="8"/>
      <c r="AH219" s="8"/>
      <c r="AI219" s="8"/>
      <c r="AJ219" s="8"/>
      <c r="AK219" s="8"/>
      <c r="AL219" s="8"/>
      <c r="AM219" s="8"/>
      <c r="AN219" s="8"/>
    </row>
    <row r="220" spans="2:40" s="28" customFormat="1" ht="15" customHeight="1" x14ac:dyDescent="0.25">
      <c r="B220" s="76" t="str">
        <f t="shared" si="22"/>
        <v>!!!</v>
      </c>
      <c r="C220" s="242"/>
      <c r="D220" s="243"/>
      <c r="E220" s="243"/>
      <c r="F220" s="244"/>
      <c r="G220" s="119"/>
      <c r="H220" s="429"/>
      <c r="I220" s="429"/>
      <c r="J220" s="194"/>
      <c r="K220" s="195"/>
      <c r="M220" s="29"/>
      <c r="N220" s="8"/>
      <c r="O220" s="8"/>
      <c r="P220" s="8"/>
      <c r="Q220" s="8">
        <f t="shared" si="23"/>
        <v>0</v>
      </c>
      <c r="R220" s="8" t="str">
        <f>IF('Angaben KH-Standort'!$D$12&gt;0,"JBJ","KJA")</f>
        <v>KJA</v>
      </c>
      <c r="S220" s="8">
        <f>VLOOKUP($C220,{"29 - Psychiatrie (Erwachsene)",1;"30 - Kinder- und Jugendpsychiatrie",1;"31 - Psychosomatik",1;"00 - Bitte eine Fachabteilung auswählen",0;0,0},2,0)</f>
        <v>0</v>
      </c>
      <c r="T220" s="8" t="str">
        <f t="shared" si="24"/>
        <v>Leer</v>
      </c>
      <c r="U220" s="8"/>
      <c r="V220" s="8" t="str">
        <f>VLOOKUP($C220,{"29 - Psychiatrie (Erwachsene)","Psychiatrie";"30 - Kinder- und Jugendpsychiatrie","KJPsychiatrie";"31 - Psychosomatik","Psychosomatik";"00 - Bitte eine Fachabteilung auswählen","LEER";0,"Leer"},2,0)</f>
        <v>Leer</v>
      </c>
      <c r="W220" s="8">
        <f t="shared" si="25"/>
        <v>0</v>
      </c>
      <c r="X220" s="8">
        <f t="shared" si="26"/>
        <v>0</v>
      </c>
      <c r="Y220" s="8">
        <f t="shared" si="27"/>
        <v>0</v>
      </c>
      <c r="Z220" s="8">
        <f t="shared" si="28"/>
        <v>0</v>
      </c>
      <c r="AA220" s="8"/>
      <c r="AB220" s="8"/>
      <c r="AC220" s="8"/>
      <c r="AD220" s="8"/>
      <c r="AE220" s="8"/>
      <c r="AF220" s="8"/>
      <c r="AG220" s="8"/>
      <c r="AH220" s="8"/>
      <c r="AI220" s="8"/>
      <c r="AJ220" s="8"/>
      <c r="AK220" s="8"/>
      <c r="AL220" s="8"/>
      <c r="AM220" s="8"/>
      <c r="AN220" s="8"/>
    </row>
    <row r="221" spans="2:40" s="28" customFormat="1" ht="15" customHeight="1" x14ac:dyDescent="0.25">
      <c r="B221" s="76" t="str">
        <f t="shared" si="22"/>
        <v>!!!</v>
      </c>
      <c r="C221" s="242"/>
      <c r="D221" s="243"/>
      <c r="E221" s="243"/>
      <c r="F221" s="244"/>
      <c r="G221" s="119"/>
      <c r="H221" s="429"/>
      <c r="I221" s="429"/>
      <c r="J221" s="194"/>
      <c r="K221" s="195"/>
      <c r="M221" s="29"/>
      <c r="N221" s="8"/>
      <c r="O221" s="8"/>
      <c r="P221" s="8"/>
      <c r="Q221" s="8">
        <f t="shared" si="23"/>
        <v>0</v>
      </c>
      <c r="R221" s="8" t="str">
        <f>IF('Angaben KH-Standort'!$D$12&gt;0,"JBJ","KJA")</f>
        <v>KJA</v>
      </c>
      <c r="S221" s="8">
        <f>VLOOKUP($C221,{"29 - Psychiatrie (Erwachsene)",1;"30 - Kinder- und Jugendpsychiatrie",1;"31 - Psychosomatik",1;"00 - Bitte eine Fachabteilung auswählen",0;0,0},2,0)</f>
        <v>0</v>
      </c>
      <c r="T221" s="8" t="str">
        <f t="shared" si="24"/>
        <v>Leer</v>
      </c>
      <c r="U221" s="8"/>
      <c r="V221" s="8" t="str">
        <f>VLOOKUP($C221,{"29 - Psychiatrie (Erwachsene)","Psychiatrie";"30 - Kinder- und Jugendpsychiatrie","KJPsychiatrie";"31 - Psychosomatik","Psychosomatik";"00 - Bitte eine Fachabteilung auswählen","LEER";0,"Leer"},2,0)</f>
        <v>Leer</v>
      </c>
      <c r="W221" s="8">
        <f t="shared" si="25"/>
        <v>0</v>
      </c>
      <c r="X221" s="8">
        <f t="shared" si="26"/>
        <v>0</v>
      </c>
      <c r="Y221" s="8">
        <f t="shared" si="27"/>
        <v>0</v>
      </c>
      <c r="Z221" s="8">
        <f t="shared" si="28"/>
        <v>0</v>
      </c>
      <c r="AA221" s="8"/>
      <c r="AB221" s="8"/>
      <c r="AC221" s="8"/>
      <c r="AD221" s="8"/>
      <c r="AE221" s="8"/>
      <c r="AF221" s="8"/>
      <c r="AG221" s="8"/>
      <c r="AH221" s="8"/>
      <c r="AI221" s="8"/>
      <c r="AJ221" s="8"/>
      <c r="AK221" s="8"/>
      <c r="AL221" s="8"/>
      <c r="AM221" s="8"/>
      <c r="AN221" s="8"/>
    </row>
    <row r="222" spans="2:40" s="28" customFormat="1" ht="15" customHeight="1" x14ac:dyDescent="0.25">
      <c r="B222" s="76" t="str">
        <f t="shared" si="22"/>
        <v>!!!</v>
      </c>
      <c r="C222" s="242"/>
      <c r="D222" s="243"/>
      <c r="E222" s="243"/>
      <c r="F222" s="244"/>
      <c r="G222" s="119"/>
      <c r="H222" s="119"/>
      <c r="I222" s="119"/>
      <c r="J222" s="119"/>
      <c r="K222" s="158"/>
      <c r="M222" s="29"/>
      <c r="N222" s="8"/>
      <c r="O222" s="8"/>
      <c r="P222" s="8"/>
      <c r="Q222" s="8">
        <f t="shared" si="23"/>
        <v>0</v>
      </c>
      <c r="R222" s="8" t="str">
        <f>IF('Angaben KH-Standort'!$D$12&gt;0,"JBJ","KJA")</f>
        <v>KJA</v>
      </c>
      <c r="S222" s="8">
        <f>VLOOKUP($C222,{"29 - Psychiatrie (Erwachsene)",1;"30 - Kinder- und Jugendpsychiatrie",1;"31 - Psychosomatik",1;"00 - Bitte eine Fachabteilung auswählen",0;0,0},2,0)</f>
        <v>0</v>
      </c>
      <c r="T222" s="8" t="str">
        <f t="shared" si="24"/>
        <v>Leer</v>
      </c>
      <c r="U222" s="8"/>
      <c r="V222" s="8" t="str">
        <f>VLOOKUP($C222,{"29 - Psychiatrie (Erwachsene)","Psychiatrie";"30 - Kinder- und Jugendpsychiatrie","KJPsychiatrie";"31 - Psychosomatik","Psychosomatik";"00 - Bitte eine Fachabteilung auswählen","LEER";0,"Leer"},2,0)</f>
        <v>Leer</v>
      </c>
      <c r="W222" s="8">
        <f t="shared" si="25"/>
        <v>0</v>
      </c>
      <c r="X222" s="8">
        <f t="shared" si="26"/>
        <v>0</v>
      </c>
      <c r="Y222" s="8">
        <f t="shared" si="27"/>
        <v>0</v>
      </c>
      <c r="Z222" s="8">
        <f t="shared" si="28"/>
        <v>0</v>
      </c>
      <c r="AA222" s="8"/>
      <c r="AB222" s="8"/>
      <c r="AC222" s="8"/>
      <c r="AD222" s="8"/>
      <c r="AE222" s="8"/>
      <c r="AF222" s="8"/>
      <c r="AG222" s="8"/>
      <c r="AH222" s="8"/>
      <c r="AI222" s="8"/>
      <c r="AJ222" s="8"/>
      <c r="AK222" s="8"/>
      <c r="AL222" s="8"/>
      <c r="AM222" s="8"/>
      <c r="AN222" s="8"/>
    </row>
    <row r="223" spans="2:40" ht="15" customHeight="1" x14ac:dyDescent="0.25">
      <c r="B223" s="77"/>
      <c r="C223" s="66"/>
      <c r="D223" s="145"/>
      <c r="E223" s="66"/>
      <c r="F223" s="66"/>
      <c r="G223" s="66"/>
      <c r="H223" s="66"/>
      <c r="I223" s="66"/>
      <c r="J223" s="66"/>
      <c r="K223" s="79"/>
    </row>
    <row r="224" spans="2:40" ht="15" customHeight="1" x14ac:dyDescent="0.25">
      <c r="D224" s="90">
        <f>'Angaben KH-Standort'!D99</f>
        <v>0</v>
      </c>
    </row>
    <row r="225" spans="4:4" ht="15.75" x14ac:dyDescent="0.25">
      <c r="D225" s="90">
        <f>'Angaben KH-Standort'!D100</f>
        <v>0</v>
      </c>
    </row>
    <row r="226" spans="4:4" ht="15.75" x14ac:dyDescent="0.25">
      <c r="D226" s="90">
        <f>'Angaben KH-Standort'!D101</f>
        <v>0</v>
      </c>
    </row>
    <row r="227" spans="4:4" x14ac:dyDescent="0.25">
      <c r="D227" s="91"/>
    </row>
  </sheetData>
  <sheetProtection algorithmName="SHA-512" hashValue="PxXWUVo1jIrG5QpQGa473PmlkoNxoSq8fWsNej3sG89XULEBxxVNFgli4QX63cREpHwsSlUyke2KYkbiqsgtvg==" saltValue="6JUi17aFHzCRDSU/jBX7iw==" spinCount="100000" sheet="1" selectLockedCells="1" autoFilter="0"/>
  <autoFilter ref="C21:E222"/>
  <mergeCells count="57">
    <mergeCell ref="C9:I18"/>
    <mergeCell ref="H136:I136"/>
    <mergeCell ref="H137:I137"/>
    <mergeCell ref="H138:I138"/>
    <mergeCell ref="C20:F20"/>
    <mergeCell ref="H139:I139"/>
    <mergeCell ref="H146:I146"/>
    <mergeCell ref="H140:I140"/>
    <mergeCell ref="H141:I141"/>
    <mergeCell ref="H142:I142"/>
    <mergeCell ref="H143:I143"/>
    <mergeCell ref="H144:I144"/>
    <mergeCell ref="H145:I145"/>
    <mergeCell ref="H152:I152"/>
    <mergeCell ref="H153:I153"/>
    <mergeCell ref="H147:I147"/>
    <mergeCell ref="H148:I148"/>
    <mergeCell ref="H149:I149"/>
    <mergeCell ref="H150:I150"/>
    <mergeCell ref="H151:I151"/>
    <mergeCell ref="H154:I154"/>
    <mergeCell ref="H155:I155"/>
    <mergeCell ref="H156:I156"/>
    <mergeCell ref="H169:I169"/>
    <mergeCell ref="H160:I160"/>
    <mergeCell ref="H161:I161"/>
    <mergeCell ref="H162:I162"/>
    <mergeCell ref="H163:I163"/>
    <mergeCell ref="H164:I164"/>
    <mergeCell ref="H165:I165"/>
    <mergeCell ref="H166:I166"/>
    <mergeCell ref="H167:I167"/>
    <mergeCell ref="H168:I168"/>
    <mergeCell ref="H158:I158"/>
    <mergeCell ref="H159:I159"/>
    <mergeCell ref="H157:I157"/>
    <mergeCell ref="H211:I211"/>
    <mergeCell ref="H170:I170"/>
    <mergeCell ref="H171:I171"/>
    <mergeCell ref="H172:I172"/>
    <mergeCell ref="H173:I173"/>
    <mergeCell ref="H174:I174"/>
    <mergeCell ref="H205:I205"/>
    <mergeCell ref="H206:I206"/>
    <mergeCell ref="H207:I207"/>
    <mergeCell ref="H208:I208"/>
    <mergeCell ref="H209:I209"/>
    <mergeCell ref="H210:I210"/>
    <mergeCell ref="H219:I219"/>
    <mergeCell ref="H220:I220"/>
    <mergeCell ref="H221:I221"/>
    <mergeCell ref="H212:I212"/>
    <mergeCell ref="H213:I213"/>
    <mergeCell ref="H214:I214"/>
    <mergeCell ref="H215:I215"/>
    <mergeCell ref="H216:I216"/>
    <mergeCell ref="H218:I218"/>
  </mergeCells>
  <conditionalFormatting sqref="D223:D226">
    <cfRule type="expression" dxfId="248" priority="628" stopIfTrue="1">
      <formula>C223=0</formula>
    </cfRule>
  </conditionalFormatting>
  <conditionalFormatting sqref="C113:C222 C85:C109">
    <cfRule type="expression" dxfId="247" priority="612" stopIfTrue="1">
      <formula>C85=0</formula>
    </cfRule>
    <cfRule type="expression" dxfId="246" priority="626" stopIfTrue="1">
      <formula>C85=0</formula>
    </cfRule>
  </conditionalFormatting>
  <conditionalFormatting sqref="E85:E222">
    <cfRule type="expression" dxfId="245" priority="248">
      <formula>C85="00 - Bitte eine Fachabteilung auswählen"</formula>
    </cfRule>
  </conditionalFormatting>
  <conditionalFormatting sqref="E85:E222">
    <cfRule type="expression" dxfId="244" priority="79">
      <formula>C85=""</formula>
    </cfRule>
  </conditionalFormatting>
  <conditionalFormatting sqref="F85:F222">
    <cfRule type="expression" dxfId="243" priority="76">
      <formula>C85=""</formula>
    </cfRule>
    <cfRule type="expression" dxfId="242" priority="77">
      <formula>C85="00 - Bitte eine Fachabteilung auswählen"</formula>
    </cfRule>
  </conditionalFormatting>
  <conditionalFormatting sqref="B22:B222">
    <cfRule type="expression" dxfId="241" priority="73">
      <formula>C22=""</formula>
    </cfRule>
  </conditionalFormatting>
  <conditionalFormatting sqref="C110:C112">
    <cfRule type="expression" dxfId="240" priority="69" stopIfTrue="1">
      <formula>C110=0</formula>
    </cfRule>
    <cfRule type="expression" dxfId="239" priority="70" stopIfTrue="1">
      <formula>C110=0</formula>
    </cfRule>
  </conditionalFormatting>
  <conditionalFormatting sqref="C20:F20">
    <cfRule type="expression" dxfId="238" priority="60">
      <formula>C20&lt;&gt;""</formula>
    </cfRule>
  </conditionalFormatting>
  <conditionalFormatting sqref="B20">
    <cfRule type="expression" dxfId="237" priority="59">
      <formula>B20&lt;&gt;""</formula>
    </cfRule>
  </conditionalFormatting>
  <conditionalFormatting sqref="D85:D222">
    <cfRule type="expression" dxfId="236" priority="58">
      <formula>C85=0</formula>
    </cfRule>
  </conditionalFormatting>
  <conditionalFormatting sqref="D85:D222">
    <cfRule type="expression" dxfId="235" priority="57">
      <formula>$C85="00 - Bitte eine Fachabteilung auswählen"</formula>
    </cfRule>
  </conditionalFormatting>
  <conditionalFormatting sqref="C28:C84">
    <cfRule type="expression" dxfId="234" priority="15" stopIfTrue="1">
      <formula>C28=0</formula>
    </cfRule>
    <cfRule type="expression" dxfId="233" priority="16" stopIfTrue="1">
      <formula>C28=0</formula>
    </cfRule>
  </conditionalFormatting>
  <conditionalFormatting sqref="E28:E84">
    <cfRule type="expression" dxfId="232" priority="14">
      <formula>C28="00 - Bitte eine Fachabteilung auswählen"</formula>
    </cfRule>
  </conditionalFormatting>
  <conditionalFormatting sqref="E28:E84">
    <cfRule type="expression" dxfId="231" priority="13">
      <formula>C28=""</formula>
    </cfRule>
  </conditionalFormatting>
  <conditionalFormatting sqref="F28:F84">
    <cfRule type="expression" dxfId="230" priority="11">
      <formula>C28=""</formula>
    </cfRule>
    <cfRule type="expression" dxfId="229" priority="12">
      <formula>C28="00 - Bitte eine Fachabteilung auswählen"</formula>
    </cfRule>
  </conditionalFormatting>
  <conditionalFormatting sqref="D28:D84">
    <cfRule type="expression" dxfId="228" priority="10">
      <formula>C28=0</formula>
    </cfRule>
  </conditionalFormatting>
  <conditionalFormatting sqref="D28:D84">
    <cfRule type="expression" dxfId="227" priority="9">
      <formula>$C28="00 - Bitte eine Fachabteilung auswählen"</formula>
    </cfRule>
  </conditionalFormatting>
  <conditionalFormatting sqref="C22:C27">
    <cfRule type="expression" dxfId="226" priority="7" stopIfTrue="1">
      <formula>C22=0</formula>
    </cfRule>
    <cfRule type="expression" dxfId="225" priority="8" stopIfTrue="1">
      <formula>C22=0</formula>
    </cfRule>
  </conditionalFormatting>
  <conditionalFormatting sqref="E22:E27">
    <cfRule type="expression" dxfId="224" priority="6">
      <formula>C22="00 - Bitte eine Fachabteilung auswählen"</formula>
    </cfRule>
  </conditionalFormatting>
  <conditionalFormatting sqref="E22:E27">
    <cfRule type="expression" dxfId="223" priority="5">
      <formula>C22=""</formula>
    </cfRule>
  </conditionalFormatting>
  <conditionalFormatting sqref="F22:F27">
    <cfRule type="expression" dxfId="222" priority="3">
      <formula>C22=""</formula>
    </cfRule>
    <cfRule type="expression" dxfId="221" priority="4">
      <formula>C22="00 - Bitte eine Fachabteilung auswählen"</formula>
    </cfRule>
  </conditionalFormatting>
  <conditionalFormatting sqref="D22:D27">
    <cfRule type="expression" dxfId="220" priority="2">
      <formula>C22=0</formula>
    </cfRule>
  </conditionalFormatting>
  <conditionalFormatting sqref="D22:D27">
    <cfRule type="expression" dxfId="219" priority="1">
      <formula>$C22="00 - Bitte eine Fachabteilung auswählen"</formula>
    </cfRule>
  </conditionalFormatting>
  <dataValidations count="4">
    <dataValidation type="list" allowBlank="1" showInputMessage="1" showErrorMessage="1" sqref="C108:C109 C111:C222">
      <formula1>INDIRECT(U108)</formula1>
    </dataValidation>
    <dataValidation type="list" allowBlank="1" showInputMessage="1" showErrorMessage="1" sqref="E22:E222">
      <formula1>INDIRECT(V22)</formula1>
    </dataValidation>
    <dataValidation type="whole" allowBlank="1" showInputMessage="1" showErrorMessage="1" errorTitle="ACHTUNG" error="Zulässig sind nur Werte im Bereich von 0 bis 99999" sqref="F22:F222">
      <formula1>0</formula1>
      <formula2>99999</formula2>
    </dataValidation>
    <dataValidation type="list" allowBlank="1" showInputMessage="1" showErrorMessage="1" errorTitle="ACHTUNG" error="Zulässig sind nur das Berichtsjahr, dass Sie im Blatt &quot;Angaben KH-Standort&quot; eingetragen haben sowie das Jahr 2019." sqref="D22:D222">
      <formula1>INDIRECT(T22)</formula1>
    </dataValidation>
  </dataValidations>
  <hyperlinks>
    <hyperlink ref="J2" location="A3.2!C17" display="&lt;&lt; A3.2"/>
    <hyperlink ref="K2" location="'A4'!D15" display="A4 &gt;&gt;"/>
  </hyperlinks>
  <pageMargins left="0.25" right="0.25" top="0.75" bottom="0.75" header="0.3" footer="0.3"/>
  <pageSetup paperSize="9" scale="60" orientation="landscape" r:id="rId1"/>
  <rowBreaks count="2" manualBreakCount="2">
    <brk id="139" max="10" man="1"/>
    <brk id="177" max="10" man="1"/>
  </rowBreaks>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Auswahldaten!$A$7:$A$10</xm:f>
          </x14:formula1>
          <xm:sqref>C110 C22:C107</xm:sqref>
        </x14:dataValidation>
        <x14:dataValidation type="custom" allowBlank="1" showInputMessage="1" showErrorMessage="1">
          <x14:formula1>
            <xm:f>'Angaben KH-Standort'!D100</xm:f>
          </x14:formula1>
          <xm:sqref>D223:D226</xm:sqref>
        </x14:dataValidation>
      </x14:dataValidations>
    </ext>
  </extLst>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34</vt:i4>
      </vt:variant>
      <vt:variant>
        <vt:lpstr>Benannte Bereiche</vt:lpstr>
      </vt:variant>
      <vt:variant>
        <vt:i4>17</vt:i4>
      </vt:variant>
    </vt:vector>
  </HeadingPairs>
  <TitlesOfParts>
    <vt:vector size="51" baseType="lpstr">
      <vt:lpstr>Hinweise</vt:lpstr>
      <vt:lpstr>Angaben KH-Standort</vt:lpstr>
      <vt:lpstr>Angaben Stationen</vt:lpstr>
      <vt:lpstr>A1</vt:lpstr>
      <vt:lpstr>A2.1</vt:lpstr>
      <vt:lpstr>A2.2 (2021)</vt:lpstr>
      <vt:lpstr>A3.1</vt:lpstr>
      <vt:lpstr>A3.2</vt:lpstr>
      <vt:lpstr>A3.3</vt:lpstr>
      <vt:lpstr>A4</vt:lpstr>
      <vt:lpstr>A5.1</vt:lpstr>
      <vt:lpstr>A5.2</vt:lpstr>
      <vt:lpstr>A5.3</vt:lpstr>
      <vt:lpstr>A6 (2020)</vt:lpstr>
      <vt:lpstr>A6 (2021)</vt:lpstr>
      <vt:lpstr>Unterschriften</vt:lpstr>
      <vt:lpstr>Auswahldaten</vt:lpstr>
      <vt:lpstr>MDKHS</vt:lpstr>
      <vt:lpstr>MDS</vt:lpstr>
      <vt:lpstr>MD1</vt:lpstr>
      <vt:lpstr>MD2</vt:lpstr>
      <vt:lpstr>MD2.2</vt:lpstr>
      <vt:lpstr>MD3.1</vt:lpstr>
      <vt:lpstr>MD3.2</vt:lpstr>
      <vt:lpstr>MD3.3</vt:lpstr>
      <vt:lpstr>MD4</vt:lpstr>
      <vt:lpstr>MD5.1</vt:lpstr>
      <vt:lpstr>MD5.2</vt:lpstr>
      <vt:lpstr>MD5.3</vt:lpstr>
      <vt:lpstr>MD6</vt:lpstr>
      <vt:lpstr>MD6.1</vt:lpstr>
      <vt:lpstr>MD6.2</vt:lpstr>
      <vt:lpstr>MD6.3</vt:lpstr>
      <vt:lpstr>MD6.4</vt:lpstr>
      <vt:lpstr>'A1'!Druckbereich</vt:lpstr>
      <vt:lpstr>A2.1!Druckbereich</vt:lpstr>
      <vt:lpstr>'A2.2 (2021)'!Druckbereich</vt:lpstr>
      <vt:lpstr>A3.1!Druckbereich</vt:lpstr>
      <vt:lpstr>A3.2!Druckbereich</vt:lpstr>
      <vt:lpstr>A3.3!Druckbereich</vt:lpstr>
      <vt:lpstr>'A4'!Druckbereich</vt:lpstr>
      <vt:lpstr>A5.1!Druckbereich</vt:lpstr>
      <vt:lpstr>A5.2!Druckbereich</vt:lpstr>
      <vt:lpstr>A5.3!Druckbereich</vt:lpstr>
      <vt:lpstr>'A6 (2020)'!Druckbereich</vt:lpstr>
      <vt:lpstr>'A6 (2021)'!Druckbereich</vt:lpstr>
      <vt:lpstr>'Angaben KH-Standort'!Druckbereich</vt:lpstr>
      <vt:lpstr>'Angaben Stationen'!Druckbereich</vt:lpstr>
      <vt:lpstr>Hinweise!Druckbereich</vt:lpstr>
      <vt:lpstr>Unterschriften!Druckbereich</vt:lpstr>
      <vt:lpstr>VVJ</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PPP TEIL A V1.4</dc:title>
  <dc:creator/>
  <cp:keywords>PPP TEIL A V1.4</cp:keywords>
  <cp:lastModifiedBy/>
  <dcterms:created xsi:type="dcterms:W3CDTF">2020-03-10T12:34:38Z</dcterms:created>
  <dcterms:modified xsi:type="dcterms:W3CDTF">2021-01-20T09:01:31Z</dcterms:modified>
</cp:coreProperties>
</file>